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umptions" sheetId="1" r:id="rId4"/>
    <sheet state="visible" name="Internal Budget" sheetId="2" r:id="rId5"/>
    <sheet state="visible" name="Expense Tracker" sheetId="3" r:id="rId6"/>
    <sheet state="visible" name="Job Report" sheetId="4" r:id="rId7"/>
    <sheet state="visible" name="Internal Staffing Calculator" sheetId="5" r:id="rId8"/>
    <sheet state="visible" name="Staffing Names" sheetId="6" r:id="rId9"/>
    <sheet state="visible" name="Client Staffing Calculator" sheetId="7" r:id="rId10"/>
    <sheet state="visible" name="Client Hours Report" sheetId="8" r:id="rId11"/>
    <sheet state="visible" name="Tax Codes" sheetId="9" r:id="rId12"/>
    <sheet state="visible" name="Hours Report" sheetId="10" r:id="rId13"/>
    <sheet state="visible" name="Rate Card" sheetId="11" r:id="rId14"/>
    <sheet state="visible" name="Controls" sheetId="12" r:id="rId15"/>
    <sheet state="visible" name="Hours Spread" sheetId="13" r:id="rId16"/>
    <sheet state="visible" name="Hours Spread - Filtered" sheetId="14" r:id="rId17"/>
    <sheet state="visible" name="Staffing Assingment - Ops Only" sheetId="15" r:id="rId18"/>
  </sheets>
  <definedNames>
    <definedName name="QiddiyaRates">'Rate Card'!$AA$4:$AA$103</definedName>
    <definedName name="GoogleRates">'Rate Card'!$U$4:$U$103</definedName>
    <definedName name="ActualMargin">'Internal Budget'!$G$250</definedName>
    <definedName name="COGSForecast">'Internal Budget'!$G$240</definedName>
    <definedName name="LondonRatesGBP">'Rate Card'!$AC$3:$AC$103</definedName>
    <definedName name="DellRates">'Rate Card'!$W$4:$W$103</definedName>
    <definedName name="IntelRates">'Rate Card'!$AE$4:$AE$103</definedName>
    <definedName name="AmazonRates">'Rate Card'!$Z$4:$Z$81</definedName>
    <definedName name="EmeaRatesEuro">'Rate Card'!$AB$4:$AB$103</definedName>
    <definedName name="MASCosts">'Internal Budget'!$G$222</definedName>
    <definedName name="NorthwellRates">'Rate Card'!$X$4:$X$103</definedName>
    <definedName name="COGSActual">'Internal Budget'!$G$247</definedName>
    <definedName name="OtherClientRates">'Rate Card'!$V$4:$V$103</definedName>
    <definedName name="LinkedInRates">'Rate Card'!$Y$4:$Y$103</definedName>
    <definedName name="LondonDAYRatesGBP">'Rate Card'!$AD$4:$AD$103</definedName>
    <definedName name="ForecastMargin">'Internal Budget'!$G$239</definedName>
    <definedName hidden="1" localSheetId="1" name="_xlnm._FilterDatabase">'Internal Budget'!$A$4:$Q$320</definedName>
    <definedName hidden="1" localSheetId="2" name="_xlnm._FilterDatabase">'Expense Tracker'!$A$3:$J$686</definedName>
    <definedName hidden="1" localSheetId="3" name="_xlnm._FilterDatabase">'Job Report'!$C$5:$K$963</definedName>
    <definedName hidden="1" localSheetId="4" name="_xlnm._FilterDatabase">'Internal Staffing Calculator'!$A$7:$P$135</definedName>
    <definedName hidden="1" localSheetId="6" name="_xlnm._FilterDatabase">'Client Staffing Calculator'!$A$5:$E$67</definedName>
    <definedName hidden="1" localSheetId="8" name="_xlnm._FilterDatabase">'Tax Codes'!$A$2:$AI$37</definedName>
    <definedName hidden="1" localSheetId="10" name="_xlnm._FilterDatabase">'Rate Card'!$A$2:$AP$81</definedName>
    <definedName hidden="1" localSheetId="8" name="Z_10E87158_3084_44A6_A46B_5F2899327C49_.wvu.FilterData">'Tax Codes'!$A$2:$AI$37</definedName>
  </definedNames>
  <calcPr/>
  <customWorkbookViews>
    <customWorkbookView activeSheetId="0" maximized="1" windowHeight="0" windowWidth="0" guid="{10E87158-3084-44A6-A46B-5F2899327C49}"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UPDATE POST VERSION LAUNCH: 
Verve staffing: 
* Added Adjust Hours checkbox
* Removed conversion rate from staffing tab, only lives on Internal Budget
Major Vendor Estimate Check: 
* Added Verve costs in FX and USD 10.18
Conditional Formatting to flag if Staffing Calculator total does not equal Internal Budget staffing total 2.10.25
Fixed: 
* Client staffing estimate formula 10.30
Assumptions tab: 
* Added Insurance client total to pull into production tracker 7.23.25
* Added passthrough total 7.23
* Moved budget model drop down from internal budget to Assumptions tab + added approval cells for initials 9.6</t>
      </text>
    </comment>
    <comment authorId="0" ref="C16">
      <text>
        <t xml:space="preserve">ℹ️ Have a question about this box or tax? Ping Zack!</t>
      </text>
    </comment>
    <comment authorId="0" ref="F27">
      <text>
        <t xml:space="preserve">Cell labels: 
Forecast COGS type  "=COGSForecast"
Actual COGS type "=COGSActual"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ℹ️  Global or Verve projects only: 
Enter the foreign exchange (FX) here.
The rate should be entered in USD/FX format.
On Verve event cost lines, multiply the Internal Budget cell by the conversion rate.
Add Verve staffing in the Internal Staffing Calculator.
* Budget costs should be in USD, when we multiply by the FX Rate we are converting Verve costs to USD. </t>
      </text>
    </comment>
    <comment authorId="0" ref="G4">
      <text>
        <t xml:space="preserve">Final Budget? Hard code this column after final tax check and highlight the column YELLOW. At this point it is assumed this version is going to the client and no changes should be made.</t>
      </text>
    </comment>
    <comment authorId="0" ref="K239">
      <text>
        <t xml:space="preserv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
      <text>
        <t xml:space="preserve">ℹ️ Hit the + button to open up the Actuals column (i.e. reconciliation totals) </t>
      </text>
    </comment>
    <comment authorId="0" ref="AL2">
      <text>
        <t xml:space="preserve">ℹ️ Hit the + button if you're job is longer than 20 weeks.</t>
      </text>
    </comment>
    <comment authorId="0" ref="BF5">
      <text>
        <t xml:space="preserve">Monday start date</t>
      </text>
    </comment>
    <comment authorId="0" ref="A79">
      <text>
        <t xml:space="preserve">ℹ️ Add additional staffing here.
1. select the department in column A 
2. select role (must be unique ex: 'Sr. Coordinator 3')
3. enter X in column D
4. manually enter hours by week in the spread to the right
5. scroll to the far right and select the corresponding client role. the hourly rate should automatically populate.
6. </t>
      </text>
    </comment>
    <comment authorId="0" ref="G97">
      <text>
        <t xml:space="preserve">The internal costs are converted to USD. If you need to provide your global vendor or agency partner with a budget parameter, please look in the cell for the original amount.</t>
      </text>
    </comment>
    <comment authorId="0" ref="L97">
      <text>
        <t xml:space="preserve">ℹ️ Manually input the hours per role provided by Verve. If day rates are provided, insert the number of days.
If you have NOT received a Verve Hours Estimate, map out hours in the Hours Spread section (to the right) and adjust this formula to sum those hours. </t>
      </text>
    </comment>
    <comment authorId="0" ref="M97">
      <text>
        <t xml:space="preserve">ℹ️ Manually input the hourly rate provided by Verve. (Day rates are also acceptable here.) 
Do so in the currency that was provided on the estimate. The Internal Budget will calculate the conversion.</t>
      </text>
    </comment>
    <comment authorId="0" ref="O98">
      <text>
        <t xml:space="preserve">ℹ️  Select this box if the client vs. internal does not meet the markup threshold of 20.94% (lines will turn RED). 
TIP: Reference the markup column to see exactly how far off the markup is.
Selecting the box will automatically re-adjust the client hours so the mark up is 20.94%
If the hours are not aligned with scope expectations, you can manually adjust the hours in this column.</t>
      </text>
    </comment>
    <comment authorId="0" ref="BM98">
      <text>
        <t xml:space="preserve">💡 Client title formula is different than above as it references the Verve Role column  (Column B), not the MAS role column (Column A).</t>
      </text>
    </comment>
    <comment authorId="0" ref="B117">
      <text>
        <t xml:space="preserve">ℹ️  These totals pull into the Onsite Supervisor lines in the Event Costs section of the Internal budget. They will only populate if you select the "Onsite Staffing in COGs" drop down.</t>
      </text>
    </comment>
    <comment authorId="0" ref="B122">
      <text>
        <t xml:space="preserve">ℹ️  Pulls into Hours Report.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Instructions:  This list populates as a drop down in the staffing section of the budget. If you don't see the name you're looking for, add it to column B under "Enter Additional Names Here")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1. Copy the roles from the Internal Staffing Calculator and paste into Column A. Client roles, estimate, total hours, and hours spread should then pull in. 
*Make sure the data is correct!*
2. Select all of the columns starting from column B (do not select column A - Internal Role) and paste values only into your external Client Estimate doc
Important — if you are using the Onsite Staffing in COGS model, you will need to adjust your client hours spread to account for the reduced hours.
Column B = hours we are billing the client. 
Column E = sum of the hours spread
Adjust the spread of hours until Column E matches Column B.</t>
      </text>
    </comment>
    <comment authorId="0" ref="AU3">
      <text>
        <t xml:space="preserve">Monday start date</t>
      </text>
    </comment>
    <comment authorId="0" ref="B5">
      <text>
        <t xml:space="preserve">ℹ️  If you need to adjust hours in the spread, use the Hours Comparison column as a reference for what the hours in your spread should total to. These hours match up to what we are billing the client. The hours in Column E are a sum of the hours spread. When you are done, column B and E should be equal.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Also applies to MAS internal staffing</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Verve roles are used in the internal role column in the verve section of the staffing calculator. </t>
      </text>
    </comment>
    <comment authorId="0" ref="C2">
      <text>
        <t xml:space="preserve">Updated 1.27.23 [LK]</t>
      </text>
    </comment>
    <comment authorId="0" ref="G2">
      <text>
        <t xml:space="preserve">updated 1.18.23</t>
      </text>
    </comment>
    <comment authorId="0" ref="H2">
      <text>
        <t xml:space="preserve">Updated 12.15.23
</t>
      </text>
    </comment>
    <comment authorId="0" ref="N2">
      <text>
        <t xml:space="preserve">Updated 4.5.24 [LK]</t>
      </text>
    </comment>
    <comment authorId="0" ref="S2">
      <text>
        <t xml:space="preserve">updated 1.18.23
</t>
      </text>
    </comment>
    <comment authorId="0" ref="Z2">
      <text>
        <t xml:space="preserve">updated 1.18.23
</t>
      </text>
    </comment>
    <comment authorId="0" ref="D76">
      <text>
        <t xml:space="preserve">See google rates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Assumptions tab drop down</t>
      </text>
    </comment>
    <comment authorId="0" ref="C1">
      <text>
        <t xml:space="preserve">💡 Calculates the average staffing tolerance percentage. Do not edit without leadership approval.</t>
      </text>
    </comment>
    <comment authorId="0" ref="E1">
      <text>
        <t xml:space="preserve">💡 Staffing tolerance in Internal Staffing Calculator.</t>
      </text>
    </comment>
    <comment authorId="0" ref="H1">
      <text>
        <t xml:space="preserve">💡 Archived.</t>
      </text>
    </comment>
    <comment authorId="0" ref="J1">
      <text>
        <t xml:space="preserve">💡 Feeds into budget status drop down in Internal Budget.</t>
      </text>
    </comment>
    <comment authorId="0" ref="E9">
      <text>
        <t xml:space="preserve">💡 Staffing tolerance based on budget bracket selected. 
Pulling from table above (B-E)
Feeds into Internal Staffing Calculator. </t>
      </text>
    </comment>
    <comment authorId="0" ref="E10">
      <text>
        <t xml:space="preserve">💡 Pulling from budget bracket selected in the Assumption tab. 
Does not feed into anything.</t>
      </text>
    </comment>
    <comment authorId="0" ref="B11">
      <text>
        <t xml:space="preserve">💡 Feeds into department category in Internal Staffing Calculator.</t>
      </text>
    </comment>
    <comment authorId="0" ref="E11">
      <text>
        <t xml:space="preserve">💡 Pulling from rate card selected in Assumptions Tab. 
Feeds into table below (Internal Staffing Calc Client Role Drop Down).</t>
      </text>
    </comment>
    <comment authorId="0" ref="E19">
      <text>
        <t xml:space="preserve">💡 This section provides client title drop down that's dependent on the client rate (under Roles). See individual notes per column.</t>
      </text>
    </comment>
    <comment authorId="0" ref="E20">
      <text>
        <t xml:space="preserve">💡 Feeds into assumptions tab.
Pulls automatically from rate card column titles (uses transpose function).</t>
      </text>
    </comment>
    <comment authorId="0" ref="F20">
      <text>
        <t xml:space="preserve">💡 Automatically combines the Rate card name. This combined version is equivalent to the NAMED RANGES in the rate card. 
If you are adding a new rate to the rate card, you will need to also create a named range that aligns with the tile of that column minus the spaces.
Feeds into the formula in column G - "ROLES" (client titles).
</t>
      </text>
    </comment>
    <comment authorId="0" ref="G20">
      <text>
        <t xml:space="preserve">💡 Formula is saying "if e11, or the selected rate card for this project, is x (ex: "Google Rates" noted in column E), then give me the named range (which is client titles) that's noted in column F.
Because this is providing client titles for the drop down list of the staffing calculator, it is also sorted.</t>
      </text>
    </comment>
    <comment authorId="0" ref="H20">
      <text>
        <t xml:space="preserve">💡 This formula is the same as column G. However, it is being reference in the index match formula in the rate card column of the staffing calculator. Important: the title order must exactly match our rate card. </t>
      </text>
    </comment>
    <comment authorId="0" ref="B44">
      <text>
        <t xml:space="preserve">💡 Feeds into job report drop down.
Drop down is a combination of staffing calculator titles + internal budget descriptions.
DO NOT ENTER INFORMATION BELOW THIS SECTION. ARRAY FORMULA MUST HAVE OPEN SPACE BELOW. 
Internal budget tab column (below) is an array pulling from the description column of the Internal Budget tab.
Staffing Calculator column (below) is an array pulling from the titles in the Internal Staffing Calculator.</t>
      </text>
    </comment>
  </commentList>
</comments>
</file>

<file path=xl/sharedStrings.xml><?xml version="1.0" encoding="utf-8"?>
<sst xmlns="http://schemas.openxmlformats.org/spreadsheetml/2006/main" count="5178" uniqueCount="1038">
  <si>
    <t>ASSUMPTIONS</t>
  </si>
  <si>
    <r>
      <rPr>
        <rFont val="Poppins"/>
        <color rgb="FF000000"/>
        <sz val="9.0"/>
      </rPr>
      <t xml:space="preserve">TEMPLATE VERSION:
</t>
    </r>
    <r>
      <rPr>
        <rFont val="Poppins"/>
        <color rgb="FFFF542E"/>
        <sz val="8.0"/>
      </rPr>
      <t>v5.1324</t>
    </r>
  </si>
  <si>
    <r>
      <rPr>
        <rFont val="Poppins"/>
        <color rgb="FF000000"/>
        <sz val="9.0"/>
      </rPr>
      <t>1. Fill out each</t>
    </r>
    <r>
      <rPr>
        <rFont val="Poppins"/>
        <b/>
        <color rgb="FF000000"/>
        <sz val="9.0"/>
      </rPr>
      <t xml:space="preserve"> yellow</t>
    </r>
    <r>
      <rPr>
        <rFont val="Poppins"/>
        <color rgb="FF000000"/>
        <sz val="9.0"/>
      </rPr>
      <t xml:space="preserve"> section before moving to the Internal Budget Tab. (The template requires fields are filled out in order to function properly.)
2. Review the budget with the appropriate stakeholders and get final approval from Melissa. The </t>
    </r>
    <r>
      <rPr>
        <rFont val="Poppins"/>
        <b/>
        <color rgb="FF000000"/>
        <sz val="9.0"/>
      </rPr>
      <t>Assumptions tab</t>
    </r>
    <r>
      <rPr>
        <rFont val="Poppins"/>
        <color rgb="FF000000"/>
        <sz val="9.0"/>
      </rPr>
      <t xml:space="preserve"> should be initialed and dated before presenting the budget to the client.</t>
    </r>
  </si>
  <si>
    <r>
      <rPr>
        <rFont val="Poppins"/>
        <b/>
        <color rgb="FFFF542E"/>
        <sz val="12.0"/>
      </rPr>
      <t xml:space="preserve">CLICK ALLOW ACCESS -&gt;
</t>
    </r>
    <r>
      <rPr>
        <rFont val="Poppins"/>
        <b val="0"/>
        <i/>
        <color rgb="FFFF542E"/>
        <sz val="8.0"/>
      </rPr>
      <t>If yellow, you still need to allow access, 
if white, you are all set!</t>
    </r>
  </si>
  <si>
    <t>Budget Approval</t>
  </si>
  <si>
    <t>Job Code</t>
  </si>
  <si>
    <t>Melanie Primeaux</t>
  </si>
  <si>
    <t>Program Name</t>
  </si>
  <si>
    <t>Approved (Initials)</t>
  </si>
  <si>
    <t>Client Name</t>
  </si>
  <si>
    <t>Date</t>
  </si>
  <si>
    <t>Client Rate Card</t>
  </si>
  <si>
    <t>Gross Margin Goal</t>
  </si>
  <si>
    <t>Budget Bracket</t>
  </si>
  <si>
    <t>Gross Margin Tier</t>
  </si>
  <si>
    <t>Start Work Date</t>
  </si>
  <si>
    <t>Gross Margin Goal %</t>
  </si>
  <si>
    <t>Date of Last Deliverable/Event Date</t>
  </si>
  <si>
    <t>Gross Margin at Approval</t>
  </si>
  <si>
    <t>Finance Close (6 weeks post)</t>
  </si>
  <si>
    <t>Activation State (For Tax Estimate)</t>
  </si>
  <si>
    <t>Budget Model</t>
  </si>
  <si>
    <r>
      <rPr>
        <rFont val="Poppins"/>
        <color rgb="FF000000"/>
        <sz val="9.0"/>
      </rPr>
      <t xml:space="preserve">Activation Address (For Official Tax Check). List all activation addresses if there are multiple.
</t>
    </r>
    <r>
      <rPr>
        <rFont val="Poppins"/>
        <b/>
        <color rgb="FF000000"/>
        <sz val="9.0"/>
      </rPr>
      <t>Example:</t>
    </r>
    <r>
      <rPr>
        <rFont val="Poppins"/>
        <color rgb="FF000000"/>
        <sz val="9.0"/>
      </rPr>
      <t xml:space="preserve">
Evening Event
Pier 57, 57 Hudson River Greenway, 
New York, NY 10011</t>
    </r>
  </si>
  <si>
    <t>Finance Section Only</t>
  </si>
  <si>
    <t>Pull Actuals or Forecasted</t>
  </si>
  <si>
    <t>Forecasted</t>
  </si>
  <si>
    <t>Target Client Budget</t>
  </si>
  <si>
    <t>Tell us about the experience:</t>
  </si>
  <si>
    <t>Client Subtotal</t>
  </si>
  <si>
    <t>Event Details</t>
  </si>
  <si>
    <t>MAS Internal</t>
  </si>
  <si>
    <t>Select an event category:</t>
  </si>
  <si>
    <t>Revenue</t>
  </si>
  <si>
    <t>Select how we won this project:</t>
  </si>
  <si>
    <t>What type of event is this? (Ex: Conference, Upfront, Dinner, Incentive, Pop-Up, etc.)</t>
  </si>
  <si>
    <t>Is this a B2B or B2C event?</t>
  </si>
  <si>
    <t>Passthrough Total</t>
  </si>
  <si>
    <t>Made By MAS</t>
  </si>
  <si>
    <t>How many attendees?</t>
  </si>
  <si>
    <t>Describe broad-level run of show (ex: keynote, breakouts, reception, etc.)</t>
  </si>
  <si>
    <t>Is this a revenue generating program for the client? (I.e. is the client selling tickets?)</t>
  </si>
  <si>
    <t>Staffing</t>
  </si>
  <si>
    <t>Freelancer Total Budgeted</t>
  </si>
  <si>
    <t>Project Scope</t>
  </si>
  <si>
    <t>Freelancer % of Staffing</t>
  </si>
  <si>
    <t>Is a venue already selected or is a venue search in our scope?</t>
  </si>
  <si>
    <t>Hours</t>
  </si>
  <si>
    <t>Actual Hours</t>
  </si>
  <si>
    <t>Are we responsible for the registration platform and/or guest travel?</t>
  </si>
  <si>
    <t>Budgeted Hours</t>
  </si>
  <si>
    <t>% Complete</t>
  </si>
  <si>
    <t>Is there any upfront strategy required? (Ex: Brand ID, event toolkit, etc.)</t>
  </si>
  <si>
    <t>Insurance and Admininstration</t>
  </si>
  <si>
    <t>Are we responsible for content?</t>
  </si>
  <si>
    <t>Are we partnering with any other agency? If yes, include agency name.</t>
  </si>
  <si>
    <t>Do we need multiple teams on this event? Explain.</t>
  </si>
  <si>
    <t>Any special staffing you want to flag?</t>
  </si>
  <si>
    <t>Any other assumptions you'd like to flag before reviewing the budget?</t>
  </si>
  <si>
    <t>INTERNAL BUDGET</t>
  </si>
  <si>
    <t>Working GM:</t>
  </si>
  <si>
    <t>Total Revenue:</t>
  </si>
  <si>
    <t>Client Subtotal:</t>
  </si>
  <si>
    <t>Client Grand Total:</t>
  </si>
  <si>
    <t>Target Budget:</t>
  </si>
  <si>
    <t>Client Budget Link:</t>
  </si>
  <si>
    <t>Actual GM:</t>
  </si>
  <si>
    <t>Yellow = Formula was removed</t>
  </si>
  <si>
    <r>
      <rPr>
        <rFont val="Poppins"/>
        <color theme="1"/>
        <sz val="9.0"/>
      </rPr>
      <t xml:space="preserve">Teal = estimated cost, </t>
    </r>
    <r>
      <rPr>
        <rFont val="Poppins"/>
        <color rgb="FF0A2EB8"/>
        <sz val="9.0"/>
      </rPr>
      <t>Blue = connected to Expense Tracker</t>
    </r>
  </si>
  <si>
    <t>Project Status:</t>
  </si>
  <si>
    <t>GM Target:</t>
  </si>
  <si>
    <r>
      <rPr>
        <rFont val="Poppins"/>
        <color theme="1"/>
        <sz val="9.0"/>
      </rPr>
      <t xml:space="preserve">FX Rate </t>
    </r>
    <r>
      <rPr>
        <rFont val="Poppins"/>
        <color theme="7"/>
        <sz val="7.0"/>
      </rPr>
      <t>(FX to USD):</t>
    </r>
  </si>
  <si>
    <t>Date of Conversion:</t>
  </si>
  <si>
    <t>Red = Expense Tracker bucket not set up</t>
  </si>
  <si>
    <t>Tax Category</t>
  </si>
  <si>
    <t>Description</t>
  </si>
  <si>
    <t>OVH</t>
  </si>
  <si>
    <t>Tax</t>
  </si>
  <si>
    <t>Made By</t>
  </si>
  <si>
    <t>Vendor</t>
  </si>
  <si>
    <t>Client Estimate 
[DATE]</t>
  </si>
  <si>
    <t xml:space="preserve">MAS Internal Budget </t>
  </si>
  <si>
    <t>Forecast
Costs</t>
  </si>
  <si>
    <r>
      <rPr>
        <rFont val="Poppins"/>
        <b/>
        <color rgb="FFFFFFFF"/>
        <sz val="9.0"/>
      </rPr>
      <t xml:space="preserve">-/+
</t>
    </r>
    <r>
      <rPr>
        <rFont val="Poppins"/>
        <b val="0"/>
        <color rgb="FFFFFFFF"/>
        <sz val="7.0"/>
      </rPr>
      <t>Internal - Forcecast</t>
    </r>
  </si>
  <si>
    <t>Actual Costs</t>
  </si>
  <si>
    <r>
      <rPr>
        <rFont val="Poppins"/>
        <b/>
        <color rgb="FFFFFFFF"/>
        <sz val="9.0"/>
      </rPr>
      <t xml:space="preserve">-/+
</t>
    </r>
    <r>
      <rPr>
        <rFont val="Poppins"/>
        <b val="0"/>
        <color rgb="FFFFFFFF"/>
        <sz val="7.0"/>
      </rPr>
      <t>Forecast - Actual</t>
    </r>
  </si>
  <si>
    <t>Internal Notes</t>
  </si>
  <si>
    <t>Client Notes 
[Dates]</t>
  </si>
  <si>
    <t>Mark Up %</t>
  </si>
  <si>
    <t>Guide
[Delete column when budget build is complete]</t>
  </si>
  <si>
    <t>PASSTHROUGH COSTS</t>
  </si>
  <si>
    <t>Line items here are contracted by Client, paid for by MAS.</t>
  </si>
  <si>
    <t>Passthrough Costs:</t>
  </si>
  <si>
    <t>MAS COSTS</t>
  </si>
  <si>
    <t>Event Costs</t>
  </si>
  <si>
    <r>
      <rPr>
        <rFont val="Poppins"/>
        <b val="0"/>
        <color rgb="FF000000"/>
        <sz val="9.0"/>
      </rPr>
      <t>*</t>
    </r>
    <r>
      <rPr>
        <rFont val="Poppins"/>
        <b/>
        <color rgb="FF000000"/>
        <sz val="9.0"/>
      </rPr>
      <t xml:space="preserve"> VENUE SEARCH AND SITE SURVEY</t>
    </r>
  </si>
  <si>
    <t>Expense Tracker</t>
  </si>
  <si>
    <t>-</t>
  </si>
  <si>
    <t>Admin</t>
  </si>
  <si>
    <t>Research and Sourcing</t>
  </si>
  <si>
    <t>150/HR - TBD depending on number of locations</t>
  </si>
  <si>
    <t>Travel</t>
  </si>
  <si>
    <t>Selection Survey</t>
  </si>
  <si>
    <t>Travel $</t>
  </si>
  <si>
    <t>Vendor Survey</t>
  </si>
  <si>
    <r>
      <rPr>
        <rFont val="Poppins"/>
        <b val="0"/>
        <color rgb="FF000000"/>
        <sz val="9.0"/>
      </rPr>
      <t>*</t>
    </r>
    <r>
      <rPr>
        <rFont val="Poppins"/>
        <b/>
        <color rgb="FF000000"/>
        <sz val="9.0"/>
      </rPr>
      <t xml:space="preserve"> VENUE MANAGEMENT + GUEST SERVICES</t>
    </r>
  </si>
  <si>
    <t>Admin Fees or Required Venue Staff</t>
  </si>
  <si>
    <t>Venue related</t>
  </si>
  <si>
    <t>Venue Fees</t>
  </si>
  <si>
    <t>Venue Cost</t>
  </si>
  <si>
    <t>Mark up if client hasn't seen, Include security deposit as part of venue fee, Ensure fee covers more than 10 hour days</t>
  </si>
  <si>
    <t>Graphics</t>
  </si>
  <si>
    <t>Barricade Covers</t>
  </si>
  <si>
    <t>Rentals</t>
  </si>
  <si>
    <t>Barricades</t>
  </si>
  <si>
    <t xml:space="preserve">Stanchions </t>
  </si>
  <si>
    <t>Pipe and Drape</t>
  </si>
  <si>
    <t>BOH Set Up</t>
  </si>
  <si>
    <t>Cleaners</t>
  </si>
  <si>
    <t>Cleaning</t>
  </si>
  <si>
    <t>Coat Check Set Up</t>
  </si>
  <si>
    <t>Do you need furniture for this? Add in Decor. Otherwise get from Catering or Venue estimate</t>
  </si>
  <si>
    <t>Unlicensed Labor</t>
  </si>
  <si>
    <t>Coat Check Staff</t>
  </si>
  <si>
    <t>Permitting</t>
  </si>
  <si>
    <t>DOB Permit</t>
  </si>
  <si>
    <t>Get real estimate if needed.</t>
  </si>
  <si>
    <t>Engineer Stamps</t>
  </si>
  <si>
    <t>Engineer Stamps are required for scenery over 10' or for all public-facing events</t>
  </si>
  <si>
    <t>TPA</t>
  </si>
  <si>
    <t>Confirm with venue if TPA needed</t>
  </si>
  <si>
    <t>City and Street Permits</t>
  </si>
  <si>
    <t>Get real estimate</t>
  </si>
  <si>
    <t>Licensed Labor</t>
  </si>
  <si>
    <t xml:space="preserve">Drayage </t>
  </si>
  <si>
    <t>Exec Trailers</t>
  </si>
  <si>
    <t>$2000/day x trailer</t>
  </si>
  <si>
    <t>Portable Restrooms</t>
  </si>
  <si>
    <t>Porta John $300/per; Trailer $2500/day</t>
  </si>
  <si>
    <t>Heavy Equipment</t>
  </si>
  <si>
    <t>Ask Aaron</t>
  </si>
  <si>
    <t>Power Distro</t>
  </si>
  <si>
    <t>Generator</t>
  </si>
  <si>
    <t>Temporary HVAC</t>
  </si>
  <si>
    <t>Trash Removal</t>
  </si>
  <si>
    <t>Venue provided or outsourced? You may need multiple pick ups depending on length of event</t>
  </si>
  <si>
    <t>Security</t>
  </si>
  <si>
    <t>If Google budget 3-12% of budget. Otherwise $50/hr</t>
  </si>
  <si>
    <t>Internet</t>
  </si>
  <si>
    <t>Get estimate from TD, Interactive Team, Venue. Google Projects likley need an ETT approved vendor $$</t>
  </si>
  <si>
    <r>
      <rPr>
        <rFont val="Poppins"/>
        <b val="0"/>
        <color rgb="FF000000"/>
        <sz val="9.0"/>
      </rPr>
      <t>*</t>
    </r>
    <r>
      <rPr>
        <rFont val="Poppins"/>
        <b/>
        <color rgb="FF000000"/>
        <sz val="9.0"/>
      </rPr>
      <t xml:space="preserve"> ONSITE STAFFING</t>
    </r>
  </si>
  <si>
    <t>Scenic Labor</t>
  </si>
  <si>
    <t>TBD</t>
  </si>
  <si>
    <t>AV Labor</t>
  </si>
  <si>
    <t>Graphics Install</t>
  </si>
  <si>
    <t xml:space="preserve">Decor Crew/PA's </t>
  </si>
  <si>
    <t>74x hr x ppl</t>
  </si>
  <si>
    <t>Brand Ambassadors</t>
  </si>
  <si>
    <t>Product Expert Brand Ambassador</t>
  </si>
  <si>
    <t>100x hr</t>
  </si>
  <si>
    <t>Street Teams</t>
  </si>
  <si>
    <t>Photographer</t>
  </si>
  <si>
    <t>2500/DAY</t>
  </si>
  <si>
    <t>Assistant TD</t>
  </si>
  <si>
    <t>1500/DAY Breakout or overnight manager</t>
  </si>
  <si>
    <t xml:space="preserve">Lighting Designer </t>
  </si>
  <si>
    <t>$20k+ placeholder</t>
  </si>
  <si>
    <t>Show Caller</t>
  </si>
  <si>
    <t>2000/DAY</t>
  </si>
  <si>
    <t>Stage Manager</t>
  </si>
  <si>
    <t>1500/DAY</t>
  </si>
  <si>
    <t>Stagehands</t>
  </si>
  <si>
    <t>750/DAY (non-union) unless Radar</t>
  </si>
  <si>
    <t>Talent Wrangler</t>
  </si>
  <si>
    <t>1000/DAY unless Radar</t>
  </si>
  <si>
    <t>Stylist</t>
  </si>
  <si>
    <t>Hair &amp; Makeup</t>
  </si>
  <si>
    <t>Software Development</t>
  </si>
  <si>
    <t>UI/UX Designer</t>
  </si>
  <si>
    <t>Director</t>
  </si>
  <si>
    <t>Content Manager</t>
  </si>
  <si>
    <t>VOG Artist</t>
  </si>
  <si>
    <t>$250-$500</t>
  </si>
  <si>
    <t>Copywriter/Script Supervisor</t>
  </si>
  <si>
    <t>Site Surveyor</t>
  </si>
  <si>
    <t>Onsite Supervisor Labor</t>
  </si>
  <si>
    <t>Onsite Supervisor Labor - FTE Creative</t>
  </si>
  <si>
    <t>Onsite Supervisor Labor - Freelance Creative</t>
  </si>
  <si>
    <t>Onsite Supervisor Labor - FTE Production</t>
  </si>
  <si>
    <t>Onsite Supervisor Labor - Freelance Production</t>
  </si>
  <si>
    <r>
      <rPr>
        <rFont val="Poppins"/>
        <b val="0"/>
        <color rgb="FF000000"/>
        <sz val="9.0"/>
      </rPr>
      <t xml:space="preserve">* </t>
    </r>
    <r>
      <rPr>
        <rFont val="Poppins"/>
        <b/>
        <color rgb="FF000000"/>
        <sz val="9.0"/>
      </rPr>
      <t>DESIGN &amp; FABRICATION</t>
    </r>
  </si>
  <si>
    <t>Floor Plans</t>
  </si>
  <si>
    <t>Render and Floorplans - Design &amp; Fab</t>
  </si>
  <si>
    <t>CAD Draughtsman - Fab</t>
  </si>
  <si>
    <t>Exterior Branding</t>
  </si>
  <si>
    <t>Fabrication</t>
  </si>
  <si>
    <t xml:space="preserve">Fabrication </t>
  </si>
  <si>
    <t>Set Build</t>
  </si>
  <si>
    <t>Clad for Camera Platforms/Press Riser</t>
  </si>
  <si>
    <t>FOH and DSM Surrond</t>
  </si>
  <si>
    <t>Furniture</t>
  </si>
  <si>
    <t>Registration Furniture</t>
  </si>
  <si>
    <t>Green Room</t>
  </si>
  <si>
    <t>F&amp;B Furniture</t>
  </si>
  <si>
    <t>Seating</t>
  </si>
  <si>
    <t>Charging Solutions</t>
  </si>
  <si>
    <t>Lactation Room/Multi-Faith Room</t>
  </si>
  <si>
    <t>Press Room</t>
  </si>
  <si>
    <t>Greenery/Florals</t>
  </si>
  <si>
    <t>Table Decor/Centerpieces</t>
  </si>
  <si>
    <t>Props</t>
  </si>
  <si>
    <t>Trash Cans</t>
  </si>
  <si>
    <t>Rush Fees Due to Timeline - Fabrication</t>
  </si>
  <si>
    <r>
      <rPr>
        <rFont val="Poppins"/>
        <b val="0"/>
        <color rgb="FF000000"/>
        <sz val="9.0"/>
      </rPr>
      <t>*</t>
    </r>
    <r>
      <rPr>
        <rFont val="Poppins"/>
        <b/>
        <color rgb="FF000000"/>
        <sz val="9.0"/>
      </rPr>
      <t xml:space="preserve"> CATERING</t>
    </r>
  </si>
  <si>
    <t>Catering</t>
  </si>
  <si>
    <t>Breakfast</t>
  </si>
  <si>
    <t>Lunch</t>
  </si>
  <si>
    <t>Dinner</t>
  </si>
  <si>
    <t>Snacks</t>
  </si>
  <si>
    <t>Catering Rentals</t>
  </si>
  <si>
    <t xml:space="preserve">Greenroom </t>
  </si>
  <si>
    <t>Client Meals During Rehearsals</t>
  </si>
  <si>
    <t>Crew Meals</t>
  </si>
  <si>
    <t>Bake into Hotel contract?</t>
  </si>
  <si>
    <t>Internal Team Dinner</t>
  </si>
  <si>
    <r>
      <rPr>
        <rFont val="Poppins"/>
        <b val="0"/>
        <color rgb="FF000000"/>
        <sz val="9.0"/>
      </rPr>
      <t xml:space="preserve">* </t>
    </r>
    <r>
      <rPr>
        <rFont val="Poppins"/>
        <b/>
        <color rgb="FF000000"/>
        <sz val="9.0"/>
      </rPr>
      <t>AUDIO/VISUAL</t>
    </r>
  </si>
  <si>
    <t>AV Equipment (Rental)</t>
  </si>
  <si>
    <t xml:space="preserve">Audio </t>
  </si>
  <si>
    <t>Video</t>
  </si>
  <si>
    <t>Lighting</t>
  </si>
  <si>
    <t>CAD Draughtsman - AV</t>
  </si>
  <si>
    <t>Camera Record</t>
  </si>
  <si>
    <t>Closed Captioning</t>
  </si>
  <si>
    <t>AV Equipment (Purchased)</t>
  </si>
  <si>
    <t>Demo Gear</t>
  </si>
  <si>
    <t>Speaker Kits</t>
  </si>
  <si>
    <t>IMag</t>
  </si>
  <si>
    <t>Livestream</t>
  </si>
  <si>
    <t>Mult Box</t>
  </si>
  <si>
    <t>Rigging</t>
  </si>
  <si>
    <t>Translation</t>
  </si>
  <si>
    <t>ASL</t>
  </si>
  <si>
    <t>Video Playback</t>
  </si>
  <si>
    <t>Virtual Studio</t>
  </si>
  <si>
    <t>Rental Devices</t>
  </si>
  <si>
    <t>Laptops, printers, smartphones, etc.</t>
  </si>
  <si>
    <r>
      <rPr>
        <rFont val="Poppins"/>
        <b val="0"/>
        <color rgb="FF000000"/>
        <sz val="9.0"/>
      </rPr>
      <t xml:space="preserve">* </t>
    </r>
    <r>
      <rPr>
        <rFont val="Poppins"/>
        <b/>
        <color rgb="FF000000"/>
        <sz val="9.0"/>
      </rPr>
      <t>GRAPHICS AND PRINTING</t>
    </r>
  </si>
  <si>
    <t>Badges</t>
  </si>
  <si>
    <t>Basic pre printed $6 per, min $15 per for RFID</t>
  </si>
  <si>
    <t>Graphic Design</t>
  </si>
  <si>
    <t>Digital Invite/STD</t>
  </si>
  <si>
    <t>Printed Invite</t>
  </si>
  <si>
    <t>General Graphics</t>
  </si>
  <si>
    <t>Big Bucket for producer to breakdown and manage</t>
  </si>
  <si>
    <t>Lanyards</t>
  </si>
  <si>
    <t>Get Quote if custom</t>
  </si>
  <si>
    <t>Microsite</t>
  </si>
  <si>
    <r>
      <rPr>
        <rFont val="Poppins"/>
        <b val="0"/>
        <color rgb="FF000000"/>
        <sz val="9.0"/>
      </rPr>
      <t>*</t>
    </r>
    <r>
      <rPr>
        <rFont val="Poppins"/>
        <b/>
        <color rgb="FF000000"/>
        <sz val="9.0"/>
      </rPr>
      <t xml:space="preserve"> CONTENT DEVELOPMENT</t>
    </r>
  </si>
  <si>
    <t>Content Development</t>
  </si>
  <si>
    <t>deck template, small interstial holding slides or animation</t>
  </si>
  <si>
    <t>Video Edit</t>
  </si>
  <si>
    <t>Slide Presentation Managment</t>
  </si>
  <si>
    <t>Script Services</t>
  </si>
  <si>
    <t>Entertainment Sourcing</t>
  </si>
  <si>
    <t>Speaker Sourcing</t>
  </si>
  <si>
    <t>Video Concepting</t>
  </si>
  <si>
    <t>e.g. hero video</t>
  </si>
  <si>
    <t>Videographer and Sizzle</t>
  </si>
  <si>
    <t>Min 20k</t>
  </si>
  <si>
    <t>Purchased Software</t>
  </si>
  <si>
    <t>Frame Io Service Fee</t>
  </si>
  <si>
    <t>Evercast Service Fee</t>
  </si>
  <si>
    <t>Stock Footage</t>
  </si>
  <si>
    <t>Web Dev</t>
  </si>
  <si>
    <t>Asset Licensing</t>
  </si>
  <si>
    <t>Music Licensing</t>
  </si>
  <si>
    <t>Composed Music</t>
  </si>
  <si>
    <t>Original Composition</t>
  </si>
  <si>
    <t>Color Correction and Finishing</t>
  </si>
  <si>
    <t>Content Storyboarding</t>
  </si>
  <si>
    <t>MAS Promotional Content Capture</t>
  </si>
  <si>
    <r>
      <rPr>
        <rFont val="Poppins"/>
        <b val="0"/>
        <color rgb="FF000000"/>
        <sz val="9.0"/>
      </rPr>
      <t xml:space="preserve">* </t>
    </r>
    <r>
      <rPr>
        <rFont val="Poppins"/>
        <b/>
        <color rgb="FF000000"/>
        <sz val="9.0"/>
      </rPr>
      <t>VIRTUAL/INTERACTIVE</t>
    </r>
  </si>
  <si>
    <t>Custom Demo #1</t>
  </si>
  <si>
    <t xml:space="preserve">Includes all materials, gear, demo equipment and costs from external fabrication shops. Also includes animators, coders, interactive staff other than PM, Management and creative, on-site time, etc. </t>
  </si>
  <si>
    <t>Development and Coding</t>
  </si>
  <si>
    <t xml:space="preserve">Check with Matt for estimate. </t>
  </si>
  <si>
    <t>Figma Software License</t>
  </si>
  <si>
    <t>$60/month for 5 users</t>
  </si>
  <si>
    <t>Infosec Management</t>
  </si>
  <si>
    <t>Platform Configuration</t>
  </si>
  <si>
    <t>Platform Licensing</t>
  </si>
  <si>
    <t>Player Configuration</t>
  </si>
  <si>
    <t>Player Licensing</t>
  </si>
  <si>
    <t>QA Engineering</t>
  </si>
  <si>
    <r>
      <rPr>
        <rFont val="Poppins"/>
        <b val="0"/>
        <color rgb="FF000000"/>
        <sz val="9.0"/>
      </rPr>
      <t>*</t>
    </r>
    <r>
      <rPr>
        <rFont val="Poppins"/>
        <b/>
        <color rgb="FF000000"/>
        <sz val="9.0"/>
      </rPr>
      <t xml:space="preserve"> GIFTING/FULFILLMENT</t>
    </r>
  </si>
  <si>
    <t>Render and Floorplans - Gifting</t>
  </si>
  <si>
    <t>Consider Client expectations</t>
  </si>
  <si>
    <t>Swag</t>
  </si>
  <si>
    <t>Exterior Box</t>
  </si>
  <si>
    <t>Interior Box</t>
  </si>
  <si>
    <t>Custom Sleeve</t>
  </si>
  <si>
    <t>Custom Tray</t>
  </si>
  <si>
    <t>Filler/Construction Materials</t>
  </si>
  <si>
    <t>Packing Supplies</t>
  </si>
  <si>
    <t>Items in Box</t>
  </si>
  <si>
    <t>Collateral Graphics</t>
  </si>
  <si>
    <t>Shipping</t>
  </si>
  <si>
    <t>Set up/Shippping to Fulfillment</t>
  </si>
  <si>
    <t>Fulfillment Location</t>
  </si>
  <si>
    <t>Fulfillment Labor</t>
  </si>
  <si>
    <t>Recipient Shipping/Messengering</t>
  </si>
  <si>
    <t>Rush Fees Due to Timeline - Gifting</t>
  </si>
  <si>
    <r>
      <rPr>
        <rFont val="Poppins"/>
        <b val="0"/>
        <color rgb="FF000000"/>
        <sz val="9.0"/>
      </rPr>
      <t xml:space="preserve">* </t>
    </r>
    <r>
      <rPr>
        <rFont val="Poppins"/>
        <b/>
        <color rgb="FF000000"/>
        <sz val="9.0"/>
      </rPr>
      <t>TALENT</t>
    </r>
  </si>
  <si>
    <t>Speaker Fees</t>
  </si>
  <si>
    <t>DJ</t>
  </si>
  <si>
    <t>$2500 - 100K</t>
  </si>
  <si>
    <t>Musical Talent</t>
  </si>
  <si>
    <t>Production Supplies</t>
  </si>
  <si>
    <t>Riders</t>
  </si>
  <si>
    <r>
      <rPr>
        <rFont val="Poppins"/>
        <b val="0"/>
        <color rgb="FF000000"/>
        <sz val="9.0"/>
      </rPr>
      <t xml:space="preserve">* </t>
    </r>
    <r>
      <rPr>
        <rFont val="Poppins"/>
        <b/>
        <color rgb="FF000000"/>
        <sz val="9.0"/>
      </rPr>
      <t>SWAG/ATTIRE</t>
    </r>
  </si>
  <si>
    <t xml:space="preserve">Item 1 </t>
  </si>
  <si>
    <t>Item 2</t>
  </si>
  <si>
    <t>Staff Uniforms</t>
  </si>
  <si>
    <t>BA Attire</t>
  </si>
  <si>
    <r>
      <rPr>
        <rFont val="Poppins"/>
        <b val="0"/>
        <color rgb="FF000000"/>
        <sz val="9.0"/>
      </rPr>
      <t xml:space="preserve">* </t>
    </r>
    <r>
      <rPr>
        <rFont val="Poppins"/>
        <b/>
        <color rgb="FF000000"/>
        <sz val="9.0"/>
      </rPr>
      <t>PRODUCTION</t>
    </r>
  </si>
  <si>
    <t>Bathroom Amenities</t>
  </si>
  <si>
    <t>Depends on guest count and duration of event</t>
  </si>
  <si>
    <t xml:space="preserve">Production Supplies </t>
  </si>
  <si>
    <t>.05% of project subtotal</t>
  </si>
  <si>
    <t>Technical Supplies</t>
  </si>
  <si>
    <t>Use this line for large shows or expos that require a significant amount of technical purchases, i.e. media servers, drives, ancillary equipment rentals, etc.</t>
  </si>
  <si>
    <t>Walkies</t>
  </si>
  <si>
    <t>$40 per radio per week</t>
  </si>
  <si>
    <r>
      <rPr>
        <rFont val="Poppins"/>
        <b val="0"/>
        <color rgb="FF000000"/>
        <sz val="9.0"/>
      </rPr>
      <t xml:space="preserve">* </t>
    </r>
    <r>
      <rPr>
        <rFont val="Poppins"/>
        <b/>
        <color rgb="FF000000"/>
        <sz val="9.0"/>
      </rPr>
      <t>MAS TRAVEL</t>
    </r>
  </si>
  <si>
    <t>MAS Travel - Hotels</t>
  </si>
  <si>
    <t>Google T&amp;E: New York or Los Angeles - $400/day, San Francisco or Mountain View - $325/day. Need folio as receipt.</t>
  </si>
  <si>
    <t>MAS Travel - Flights</t>
  </si>
  <si>
    <t>MAS Travel - Ground Transportion</t>
  </si>
  <si>
    <t>MAS Travel - Site Visit</t>
  </si>
  <si>
    <t>MAS Travel Allowance</t>
  </si>
  <si>
    <t>~$50/day per person. Google T&amp;E: $80/day assuming breakfast = $15, lunch = $25, dinner = $40</t>
  </si>
  <si>
    <r>
      <rPr>
        <rFont val="Poppins"/>
        <b val="0"/>
        <color rgb="FF000000"/>
        <sz val="9.0"/>
      </rPr>
      <t xml:space="preserve">* </t>
    </r>
    <r>
      <rPr>
        <rFont val="Poppins"/>
        <b/>
        <color rgb="FF000000"/>
        <sz val="9.0"/>
      </rPr>
      <t>GUEST TRAVEL</t>
    </r>
  </si>
  <si>
    <t>Travel Management</t>
  </si>
  <si>
    <t>Guest Travel - Flights</t>
  </si>
  <si>
    <t>Guest Travel - Hotels</t>
  </si>
  <si>
    <r>
      <rPr>
        <rFont val="Poppins"/>
        <b val="0"/>
        <color rgb="FF000000"/>
        <sz val="9.0"/>
      </rPr>
      <t xml:space="preserve">* </t>
    </r>
    <r>
      <rPr>
        <rFont val="Poppins"/>
        <b/>
        <color rgb="FF000000"/>
        <sz val="9.0"/>
      </rPr>
      <t>TRUCKING</t>
    </r>
  </si>
  <si>
    <t>Warehousing</t>
  </si>
  <si>
    <t>Project Warehousing</t>
  </si>
  <si>
    <t>Trucking</t>
  </si>
  <si>
    <t>Project Trucking</t>
  </si>
  <si>
    <t>Storage For Future Events</t>
  </si>
  <si>
    <r>
      <rPr>
        <rFont val="Poppins"/>
        <b val="0"/>
        <color rgb="FF000000"/>
        <sz val="9.0"/>
      </rPr>
      <t xml:space="preserve">* </t>
    </r>
    <r>
      <rPr>
        <rFont val="Poppins"/>
        <b/>
        <color rgb="FF000000"/>
        <sz val="9.0"/>
      </rPr>
      <t>SUSTAINABILITY</t>
    </r>
  </si>
  <si>
    <t>Sustainability Audit</t>
  </si>
  <si>
    <t>Sustainability should be 1% of the total revenue</t>
  </si>
  <si>
    <t>Other</t>
  </si>
  <si>
    <t>Sustainability Plus Ups</t>
  </si>
  <si>
    <r>
      <rPr>
        <rFont val="Poppins"/>
        <b val="0"/>
        <color rgb="FF000000"/>
        <sz val="9.0"/>
      </rPr>
      <t xml:space="preserve">* </t>
    </r>
    <r>
      <rPr>
        <rFont val="Poppins"/>
        <b/>
        <color rgb="FF000000"/>
        <sz val="9.0"/>
      </rPr>
      <t>HEALTH &amp; SAFETY</t>
    </r>
  </si>
  <si>
    <t>Healthy &amp; Safety</t>
  </si>
  <si>
    <t>5k/day (30ppl)</t>
  </si>
  <si>
    <r>
      <rPr>
        <rFont val="Poppins"/>
        <b val="0"/>
        <color rgb="FF000000"/>
        <sz val="9.0"/>
      </rPr>
      <t xml:space="preserve">* </t>
    </r>
    <r>
      <rPr>
        <rFont val="Poppins"/>
        <b/>
        <color rgb="FF000000"/>
        <sz val="9.0"/>
      </rPr>
      <t>INSURANCE</t>
    </r>
  </si>
  <si>
    <t>* CONTINGENCY</t>
  </si>
  <si>
    <t>Contingency</t>
  </si>
  <si>
    <t>Event Cost Totals:</t>
  </si>
  <si>
    <t>MAS Staffing</t>
  </si>
  <si>
    <t>Creative</t>
  </si>
  <si>
    <t>Production</t>
  </si>
  <si>
    <t>Technical</t>
  </si>
  <si>
    <t>Content</t>
  </si>
  <si>
    <t>Staffing Cost Totals:</t>
  </si>
  <si>
    <t>MAS Costs:</t>
  </si>
  <si>
    <t>Verve Fee</t>
  </si>
  <si>
    <t>Verve Model Only. Do not edit this section.</t>
  </si>
  <si>
    <t xml:space="preserve">Verve Cost Tracking </t>
  </si>
  <si>
    <t xml:space="preserve">Pre-Tax Total </t>
  </si>
  <si>
    <t xml:space="preserve">Grand Total </t>
  </si>
  <si>
    <t xml:space="preserve">Taxable Amount </t>
  </si>
  <si>
    <t>Hotel Commission:</t>
  </si>
  <si>
    <t>BUDGET SNAP SHOT</t>
  </si>
  <si>
    <t>Budget Bracket:</t>
  </si>
  <si>
    <t>Revenue:</t>
  </si>
  <si>
    <t>Tax Finalized (Close)</t>
  </si>
  <si>
    <t>Forecasted Margin %:</t>
  </si>
  <si>
    <t>Y/N:</t>
  </si>
  <si>
    <t>Total COGS (Forecast):</t>
  </si>
  <si>
    <t>Made By COGS (Forecast):</t>
  </si>
  <si>
    <t>Freelancer Total Budgeted:</t>
  </si>
  <si>
    <t>Freelancer Total Spend:</t>
  </si>
  <si>
    <t>Freelancer % of Staffing:</t>
  </si>
  <si>
    <t>% of staffing to Client Subtotal:</t>
  </si>
  <si>
    <t>CLOSE OUT/RECONCILIATION</t>
  </si>
  <si>
    <t>Total COGS (Actual):</t>
  </si>
  <si>
    <t>Made By COGS (Actual):</t>
  </si>
  <si>
    <t>COGS (Actual w/ Passthrough):</t>
  </si>
  <si>
    <t>Actual Margin %:</t>
  </si>
  <si>
    <t>Project Add Ons</t>
  </si>
  <si>
    <t>Category</t>
  </si>
  <si>
    <t>Client Estimate</t>
  </si>
  <si>
    <t xml:space="preserve">Forecast
/ Actuals </t>
  </si>
  <si>
    <t>-/+</t>
  </si>
  <si>
    <t xml:space="preserve">Client Notes </t>
  </si>
  <si>
    <t>Major Vendor Estimate Check</t>
  </si>
  <si>
    <t>Vendor Name</t>
  </si>
  <si>
    <t>Total Client</t>
  </si>
  <si>
    <t>Total Internal</t>
  </si>
  <si>
    <t>Total Forecast</t>
  </si>
  <si>
    <t>OVH Costs</t>
  </si>
  <si>
    <t>Freelancer Costs</t>
  </si>
  <si>
    <t>Verve COGS in FX</t>
  </si>
  <si>
    <t>Verve Staffing in FX</t>
  </si>
  <si>
    <t>Verve COGS in USD</t>
  </si>
  <si>
    <t>Verve Staffing in USD</t>
  </si>
  <si>
    <t>(&lt;- Formula) Don't delete this row</t>
  </si>
  <si>
    <t>EXPENSE TRACKER</t>
  </si>
  <si>
    <t>Color Key</t>
  </si>
  <si>
    <t>Estimate Cost</t>
  </si>
  <si>
    <t>Pulling Totals 
to Budget</t>
  </si>
  <si>
    <t>Pulling Budget # to Budget</t>
  </si>
  <si>
    <t>Link to CC folder:</t>
  </si>
  <si>
    <t>Quantity</t>
  </si>
  <si>
    <t>Total Cost</t>
  </si>
  <si>
    <t>Purchaser Name</t>
  </si>
  <si>
    <t>Order #</t>
  </si>
  <si>
    <t>Ship to Location</t>
  </si>
  <si>
    <t>Reconciliation Status</t>
  </si>
  <si>
    <t>Notes</t>
  </si>
  <si>
    <t>Budget Line</t>
  </si>
  <si>
    <t>TOTAL</t>
  </si>
  <si>
    <t>BUDGET</t>
  </si>
  <si>
    <t xml:space="preserve"> +/-</t>
  </si>
  <si>
    <t>QUOTE CHECK</t>
  </si>
  <si>
    <t>Total in Expense Tracker</t>
  </si>
  <si>
    <t>Does this match your estimate / receipt?</t>
  </si>
  <si>
    <t xml:space="preserve">Formula lives here, don't remove -&gt; </t>
  </si>
  <si>
    <t>JOB REPORT</t>
  </si>
  <si>
    <t>Forecast Total</t>
  </si>
  <si>
    <r>
      <rPr>
        <rFont val="Poppins"/>
        <b/>
        <color theme="1"/>
        <sz val="9.0"/>
      </rPr>
      <t>Forecast total</t>
    </r>
    <r>
      <rPr>
        <rFont val="Poppins"/>
        <color theme="1"/>
        <sz val="9.0"/>
      </rPr>
      <t xml:space="preserve"> (or "budget total") = the expenses you've been tracking in your budget or expense tracker
</t>
    </r>
    <r>
      <rPr>
        <rFont val="Poppins"/>
        <b/>
        <color theme="1"/>
        <sz val="9.0"/>
      </rPr>
      <t>Actuals total</t>
    </r>
    <r>
      <rPr>
        <rFont val="Poppins"/>
        <color theme="1"/>
        <sz val="9.0"/>
      </rPr>
      <t xml:space="preserve"> = when your job report is reconciled, your </t>
    </r>
    <r>
      <rPr>
        <rFont val="Poppins"/>
        <i/>
        <color theme="1"/>
        <sz val="9.0"/>
      </rPr>
      <t>Actuals Column</t>
    </r>
    <r>
      <rPr>
        <rFont val="Poppins"/>
        <color theme="1"/>
        <sz val="9.0"/>
      </rPr>
      <t xml:space="preserve"> should equal </t>
    </r>
    <r>
      <rPr>
        <rFont val="Poppins"/>
        <i/>
        <color theme="1"/>
        <sz val="9.0"/>
      </rPr>
      <t>Column F (m</t>
    </r>
    <r>
      <rPr>
        <rFont val="Poppins"/>
        <color theme="1"/>
        <sz val="9.0"/>
      </rPr>
      <t xml:space="preserve">ake sure each line item in your budget is unique, no duplicates or it will count the $ twice)
</t>
    </r>
    <r>
      <rPr>
        <rFont val="Poppins"/>
        <b/>
        <color theme="1"/>
        <sz val="9.0"/>
      </rPr>
      <t xml:space="preserve">Job report </t>
    </r>
    <r>
      <rPr>
        <rFont val="Poppins"/>
        <color theme="1"/>
        <sz val="9.0"/>
      </rPr>
      <t xml:space="preserve">= sum of the "Charges" (column E). Do not edit the amounts in this column! 
</t>
    </r>
    <r>
      <rPr>
        <rFont val="Poppins"/>
        <b/>
        <color theme="1"/>
        <sz val="9.0"/>
      </rPr>
      <t>Charges Broken Out</t>
    </r>
    <r>
      <rPr>
        <rFont val="Poppins"/>
        <i/>
        <color theme="1"/>
        <sz val="9.0"/>
      </rPr>
      <t xml:space="preserve"> = should equal the job report (make sure you've delete the original charges in Column F after breaking them out)
</t>
    </r>
    <r>
      <rPr>
        <rFont val="Poppins"/>
        <b/>
        <color theme="1"/>
        <sz val="9.0"/>
      </rPr>
      <t xml:space="preserve">Once you have selected a budget line for each charge your </t>
    </r>
    <r>
      <rPr>
        <rFont val="Poppins"/>
        <b/>
        <i/>
        <color rgb="FF0A2EB8"/>
        <sz val="9.0"/>
      </rPr>
      <t>actuals total  = column F = job report total (forecast total shouldn't be far off)</t>
    </r>
  </si>
  <si>
    <t>RECLASSED</t>
  </si>
  <si>
    <t>Actuals Total</t>
  </si>
  <si>
    <t>ORIGINAL CHARGE</t>
  </si>
  <si>
    <t>Job Report Total</t>
  </si>
  <si>
    <t>BROKEN OUT CHARGES</t>
  </si>
  <si>
    <t>Charges Broken Out</t>
  </si>
  <si>
    <t>Account No</t>
  </si>
  <si>
    <t>Item ID</t>
  </si>
  <si>
    <t>Invoice #</t>
  </si>
  <si>
    <t>Purchaser</t>
  </si>
  <si>
    <t>Charges</t>
  </si>
  <si>
    <t>Charges 
Broken Out</t>
  </si>
  <si>
    <t>Budget 
Line Item</t>
  </si>
  <si>
    <t>Status</t>
  </si>
  <si>
    <t>&lt;- Do not edit columns in red -&gt;</t>
  </si>
  <si>
    <t>STAFFING CALCULATOR</t>
  </si>
  <si>
    <t>Gross 
Margin:</t>
  </si>
  <si>
    <t>G</t>
  </si>
  <si>
    <t>* If your project runs longer than 40 weeks please contact Lindsay and Anna B</t>
  </si>
  <si>
    <t>Start Date</t>
  </si>
  <si>
    <t>Event Date</t>
  </si>
  <si>
    <t>Pre-Pro Weeks</t>
  </si>
  <si>
    <t>Staffing Tolerance:</t>
  </si>
  <si>
    <t>Current Staffing %:</t>
  </si>
  <si>
    <t>Staffing Type:</t>
  </si>
  <si>
    <t>All Staffing in Staffing Section</t>
  </si>
  <si>
    <t>TOTALS</t>
  </si>
  <si>
    <t>Department</t>
  </si>
  <si>
    <t>Role</t>
  </si>
  <si>
    <t>FTE</t>
  </si>
  <si>
    <t>X</t>
  </si>
  <si>
    <t>Name</t>
  </si>
  <si>
    <t>Client</t>
  </si>
  <si>
    <t xml:space="preserve">Internal </t>
  </si>
  <si>
    <t>Forecast</t>
  </si>
  <si>
    <t>Actuals</t>
  </si>
  <si>
    <r>
      <rPr>
        <rFont val="Poppins"/>
        <b/>
        <color rgb="FFFFFFFF"/>
        <sz val="9.0"/>
      </rPr>
      <t xml:space="preserve">Total Hours
</t>
    </r>
    <r>
      <rPr>
        <rFont val="Poppins"/>
        <b val="0"/>
        <color rgb="FFFFFFFF"/>
        <sz val="7.0"/>
      </rPr>
      <t>Pre-pro + Onsite</t>
    </r>
  </si>
  <si>
    <r>
      <rPr>
        <rFont val="Poppins"/>
        <b/>
        <color rgb="FFFFFFFF"/>
        <sz val="9.0"/>
      </rPr>
      <t xml:space="preserve">Verve </t>
    </r>
    <r>
      <rPr>
        <rFont val="Poppins"/>
        <b val="0"/>
        <color rgb="FFFFFFFF"/>
        <sz val="9.0"/>
      </rPr>
      <t xml:space="preserve">
</t>
    </r>
    <r>
      <rPr>
        <rFont val="Poppins"/>
        <b val="0"/>
        <color rgb="FFFFFFFF"/>
        <sz val="7.0"/>
      </rPr>
      <t>(Below)</t>
    </r>
  </si>
  <si>
    <r>
      <rPr>
        <rFont val="Poppins"/>
        <b/>
        <color rgb="FFFFFFFF"/>
        <sz val="9.0"/>
      </rPr>
      <t xml:space="preserve">Onsite Hours
</t>
    </r>
    <r>
      <rPr>
        <rFont val="Poppins"/>
        <b val="0"/>
        <color rgb="FFFFFFFF"/>
        <sz val="7.0"/>
      </rPr>
      <t>Onsite Only</t>
    </r>
  </si>
  <si>
    <t>Onsite Client</t>
  </si>
  <si>
    <r>
      <rPr>
        <rFont val="Poppins"/>
        <b/>
        <color rgb="FFFFFFFF"/>
        <sz val="9.0"/>
      </rPr>
      <t xml:space="preserve">Reduced Hours
</t>
    </r>
    <r>
      <rPr>
        <rFont val="Poppins"/>
        <b val="0"/>
        <color rgb="FFFFFFFF"/>
        <sz val="7.0"/>
      </rPr>
      <t>Total - Onsite</t>
    </r>
  </si>
  <si>
    <t>Client Role</t>
  </si>
  <si>
    <t>LEADERSHIP</t>
  </si>
  <si>
    <t>President</t>
  </si>
  <si>
    <t>COO</t>
  </si>
  <si>
    <t>CXO</t>
  </si>
  <si>
    <t xml:space="preserve">ACCOUNTS </t>
  </si>
  <si>
    <t>Accounts</t>
  </si>
  <si>
    <t>SVP Accounts</t>
  </si>
  <si>
    <t>Accounts Director</t>
  </si>
  <si>
    <t>Accounts Manager</t>
  </si>
  <si>
    <t>Accounts Coordinator</t>
  </si>
  <si>
    <t>CREATIVE</t>
  </si>
  <si>
    <t>EVP Creative</t>
  </si>
  <si>
    <t>Director of Strategy</t>
  </si>
  <si>
    <t>Creative Strategist</t>
  </si>
  <si>
    <t>Creative Strategist 2</t>
  </si>
  <si>
    <t>Associate Creative Strategist</t>
  </si>
  <si>
    <t>Director of Creative</t>
  </si>
  <si>
    <t>Creative Director</t>
  </si>
  <si>
    <t>Creative Director 2</t>
  </si>
  <si>
    <t>Art Director</t>
  </si>
  <si>
    <t>Art Director 2</t>
  </si>
  <si>
    <t>Art Director 3</t>
  </si>
  <si>
    <t>Associate Art Director</t>
  </si>
  <si>
    <t>Associate Art Director 2</t>
  </si>
  <si>
    <t>Associate Art Director 3</t>
  </si>
  <si>
    <t>Director of Design</t>
  </si>
  <si>
    <t>Motion Designer</t>
  </si>
  <si>
    <t>Motion Designer 2</t>
  </si>
  <si>
    <t>Art Director, Graphics</t>
  </si>
  <si>
    <t>Art Director, Graphics 2</t>
  </si>
  <si>
    <t>Renderer</t>
  </si>
  <si>
    <t>Renderer 2</t>
  </si>
  <si>
    <t>Graphic Designer</t>
  </si>
  <si>
    <t>Graphic Designer 2</t>
  </si>
  <si>
    <t>Graphic Designer 3</t>
  </si>
  <si>
    <t>Graphics Producer</t>
  </si>
  <si>
    <t>Creative Coordinator, Graphics</t>
  </si>
  <si>
    <t>PRODUCTION</t>
  </si>
  <si>
    <t>Director of Production</t>
  </si>
  <si>
    <t>Executive Producer</t>
  </si>
  <si>
    <t>Executive Producer 2</t>
  </si>
  <si>
    <t>Producer</t>
  </si>
  <si>
    <t>Producer 2</t>
  </si>
  <si>
    <t>Producer 3</t>
  </si>
  <si>
    <t>Associate Producer</t>
  </si>
  <si>
    <t>Associate Producer 2</t>
  </si>
  <si>
    <t>Sr. Coordinator</t>
  </si>
  <si>
    <t>Sr. Coordinator 2</t>
  </si>
  <si>
    <t>Sr. Coordinator 3</t>
  </si>
  <si>
    <t>Registration Producer</t>
  </si>
  <si>
    <t>Sustainability Producer</t>
  </si>
  <si>
    <t>Line Producer</t>
  </si>
  <si>
    <t>Sr. Technology Director</t>
  </si>
  <si>
    <t>Technical Director</t>
  </si>
  <si>
    <t>Technical Director 2</t>
  </si>
  <si>
    <t>Technical Producer</t>
  </si>
  <si>
    <t>Associate Technical Producer</t>
  </si>
  <si>
    <t>Project Manager</t>
  </si>
  <si>
    <t>Logistics Manager</t>
  </si>
  <si>
    <t>Business Affairs</t>
  </si>
  <si>
    <t>CONTENT</t>
  </si>
  <si>
    <t>Content Producer</t>
  </si>
  <si>
    <t>Creative Technologist</t>
  </si>
  <si>
    <t>Digital Platform Director</t>
  </si>
  <si>
    <t>Full Stack Developer</t>
  </si>
  <si>
    <t>UI / UX Designer</t>
  </si>
  <si>
    <t>Interactive Producer</t>
  </si>
  <si>
    <t>Graphic Designer, Content</t>
  </si>
  <si>
    <t>Presentation Designer, Content</t>
  </si>
  <si>
    <t>Motion Designer, Content</t>
  </si>
  <si>
    <t>Copy Writer</t>
  </si>
  <si>
    <t>ADDITIONAL STAFFING</t>
  </si>
  <si>
    <t>Placeholder 1</t>
  </si>
  <si>
    <t>Placeholder 2</t>
  </si>
  <si>
    <t>Placeholder 3</t>
  </si>
  <si>
    <t>Placeholder 4</t>
  </si>
  <si>
    <t>Placeholder 5</t>
  </si>
  <si>
    <t>Placeholder 6</t>
  </si>
  <si>
    <t>Placeholder 7</t>
  </si>
  <si>
    <t>Placeholder 8</t>
  </si>
  <si>
    <t>Placeholder 9</t>
  </si>
  <si>
    <t>Placeholder 10</t>
  </si>
  <si>
    <t>Placeholder 11</t>
  </si>
  <si>
    <t>Placeholder 12</t>
  </si>
  <si>
    <t>Placeholder 13</t>
  </si>
  <si>
    <t>Placeholder 14</t>
  </si>
  <si>
    <t>Placeholder 15</t>
  </si>
  <si>
    <t>Placeholder 16</t>
  </si>
  <si>
    <t>VERVE STAFFING</t>
  </si>
  <si>
    <t>Verve 
Hours</t>
  </si>
  <si>
    <t xml:space="preserve">Verve Rate Card </t>
  </si>
  <si>
    <t>Client 
Hours</t>
  </si>
  <si>
    <r>
      <rPr>
        <rFont val="Poppins"/>
        <b/>
        <color theme="1"/>
        <sz val="9.0"/>
      </rPr>
      <t xml:space="preserve">Mark Up
</t>
    </r>
    <r>
      <rPr>
        <rFont val="Poppins"/>
        <b val="0"/>
        <color rgb="FFFF0000"/>
        <sz val="7.0"/>
      </rPr>
      <t>For viz only</t>
    </r>
  </si>
  <si>
    <t>Enter Hours</t>
  </si>
  <si>
    <t>Enter Rate in FX</t>
  </si>
  <si>
    <t>Adjust Hours</t>
  </si>
  <si>
    <t>Verve</t>
  </si>
  <si>
    <t>Onsite Staffing Totals</t>
  </si>
  <si>
    <t>FTE Onsite Creative</t>
  </si>
  <si>
    <t>Freelancer Onsite Creative</t>
  </si>
  <si>
    <t>FTE Onsite Production</t>
  </si>
  <si>
    <t>Freelancer Onsite Production</t>
  </si>
  <si>
    <t>Budgeted Hours Totals</t>
  </si>
  <si>
    <t>FTE All Hours</t>
  </si>
  <si>
    <t>All Staff</t>
  </si>
  <si>
    <t>STAFFING NAMES</t>
  </si>
  <si>
    <r>
      <rPr>
        <rFont val="Poppins"/>
        <b/>
        <color rgb="FFFFFFFF"/>
        <sz val="9.0"/>
      </rPr>
      <t>Enter Additional Names Here</t>
    </r>
    <r>
      <rPr>
        <rFont val="Poppins"/>
        <b val="0"/>
        <color rgb="FFFFFFFF"/>
        <sz val="8.0"/>
      </rPr>
      <t xml:space="preserve">
Please ping Operations if you are adding new staff.</t>
    </r>
  </si>
  <si>
    <t>See notes on this cell for instructions.</t>
  </si>
  <si>
    <t>Internal Role</t>
  </si>
  <si>
    <t>Hours to Compare</t>
  </si>
  <si>
    <t>Estimate</t>
  </si>
  <si>
    <t>CLIENT HOURS REPORT</t>
  </si>
  <si>
    <r>
      <rPr>
        <rFont val="Poppins"/>
        <color rgb="FFFF542E"/>
        <sz val="7.0"/>
      </rPr>
      <t xml:space="preserve">Budgeted + Actual Hrs include freelance + FTE, note freelancer hours = 0, adjust as needed. </t>
    </r>
    <r>
      <rPr>
        <rFont val="Poppins"/>
        <b/>
        <color theme="5"/>
        <sz val="7.0"/>
      </rPr>
      <t>Blue/Bold = manually updated</t>
    </r>
  </si>
  <si>
    <t>Total Budgeted Hrs</t>
  </si>
  <si>
    <r>
      <rPr>
        <rFont val="Poppins"/>
        <color rgb="FFFF542E"/>
        <sz val="8.0"/>
      </rPr>
      <t xml:space="preserve">
</t>
    </r>
    <r>
      <rPr>
        <rFont val="Poppins"/>
        <b/>
        <color rgb="FF000000"/>
        <sz val="8.0"/>
      </rPr>
      <t xml:space="preserve">Instructions: 
</t>
    </r>
    <r>
      <rPr>
        <rFont val="Poppins"/>
        <color rgb="FF000000"/>
        <sz val="8.0"/>
      </rPr>
      <t xml:space="preserve">1. Copy the names in Hours Report tab, column F, and paste values only into this tab, row A (cell a6).
2. Role, FTE, Bugdeted Hours, and Actual Hours should auto populate.
3. Enter today's date in the Budgeted Hours / Actuals Hours columns.
4. Insert two columns to the left of Budgeted Hours.  Select and copy Budgeted Hours and Actual Hours columns and paste values only into the two blank columns. This allows you to preserve the original data before you make edist. Archive these columns by highlighting them in grey.
5. Now you can start adjusting the Actual Hours to be client facing. Freelancer hours will populate as 0, adjust these as needed.
6. When you are done, archive the columns by inserting two columns to the left, copy the Budgeted + Actual Hours column and paste values only. 
Note % of Time Complete = how far along are you from the start work date to the date of last deliverables.
</t>
    </r>
    <r>
      <rPr>
        <rFont val="Poppins"/>
        <b/>
        <color rgb="FF000000"/>
        <sz val="8.0"/>
      </rPr>
      <t xml:space="preserve">Cross Check </t>
    </r>
    <r>
      <rPr>
        <rFont val="Poppins"/>
        <color rgb="FF000000"/>
        <sz val="8.0"/>
      </rPr>
      <t xml:space="preserve">— if a name is added to the Hours Report, it automatically populate in the Cross Check column. Copy the name and paste values only into column A. </t>
    </r>
  </si>
  <si>
    <t xml:space="preserve">Actual Hrs </t>
  </si>
  <si>
    <t>% Complete (All Staff)</t>
  </si>
  <si>
    <r>
      <rPr>
        <rFont val="Poppins"/>
        <b/>
        <color theme="1"/>
        <sz val="9.0"/>
      </rPr>
      <t xml:space="preserve">Name
</t>
    </r>
    <r>
      <rPr>
        <rFont val="Poppins"/>
        <b val="0"/>
        <color theme="7"/>
        <sz val="7.0"/>
      </rPr>
      <t>Paste names from Cross Check</t>
    </r>
  </si>
  <si>
    <t>Client Hourly Rate</t>
  </si>
  <si>
    <t>Client Billed</t>
  </si>
  <si>
    <t>Budgeted Hours
[Insert Date]</t>
  </si>
  <si>
    <t>Actual Hours
[Insert Date]</t>
  </si>
  <si>
    <r>
      <rPr>
        <rFont val="Poppins"/>
        <b/>
        <color theme="1"/>
        <sz val="9.0"/>
      </rPr>
      <t xml:space="preserve">Cross Check
</t>
    </r>
    <r>
      <rPr>
        <rFont val="Poppins"/>
        <b val="0"/>
        <color theme="7"/>
        <sz val="7.0"/>
      </rPr>
      <t>Copy Names + Paste in column A</t>
    </r>
  </si>
  <si>
    <t>Alexandra Aviv</t>
  </si>
  <si>
    <t>Maddy Bersin</t>
  </si>
  <si>
    <t>Garrett Brooks</t>
  </si>
  <si>
    <t>Dana Bruington</t>
  </si>
  <si>
    <t>Mia Choi</t>
  </si>
  <si>
    <t>Caroline Cole</t>
  </si>
  <si>
    <t>Alyssa Glenn</t>
  </si>
  <si>
    <t>TJ Hucka</t>
  </si>
  <si>
    <t>Anna Kiser</t>
  </si>
  <si>
    <t>Lindsay Kushner</t>
  </si>
  <si>
    <t>Julian Leon</t>
  </si>
  <si>
    <t>Aaron Levinthal</t>
  </si>
  <si>
    <t>Melissa Mahon</t>
  </si>
  <si>
    <t>Jennifer Manley</t>
  </si>
  <si>
    <t>Nicole O'Brien</t>
  </si>
  <si>
    <t>Tyra Robinson</t>
  </si>
  <si>
    <t>Mareya Stearns</t>
  </si>
  <si>
    <t>TAX CODES 2025</t>
  </si>
  <si>
    <t xml:space="preserve">Tax Rate: </t>
  </si>
  <si>
    <t>MAS Names</t>
  </si>
  <si>
    <t>Mark up</t>
  </si>
  <si>
    <t>International? PING ZACK</t>
  </si>
  <si>
    <t>Multi-State? PING ZACK</t>
  </si>
  <si>
    <t>Alabama</t>
  </si>
  <si>
    <t>Alaska</t>
  </si>
  <si>
    <t>Arizona</t>
  </si>
  <si>
    <t>Arkansas</t>
  </si>
  <si>
    <t>California</t>
  </si>
  <si>
    <t>California - Mountain View</t>
  </si>
  <si>
    <t>California - San Francisco</t>
  </si>
  <si>
    <t>California - Los Angeles (County)</t>
  </si>
  <si>
    <t>California - Los Angeles (City)</t>
  </si>
  <si>
    <t>California - Anaheim</t>
  </si>
  <si>
    <t>California - Indio</t>
  </si>
  <si>
    <t>Colorado</t>
  </si>
  <si>
    <t>Colorado - Aspen</t>
  </si>
  <si>
    <t>Connecticut</t>
  </si>
  <si>
    <t>Delaware</t>
  </si>
  <si>
    <t>District Of Columbia</t>
  </si>
  <si>
    <t>Florida</t>
  </si>
  <si>
    <t>Florida - Miami-Dade County</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</si>
  <si>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</si>
  <si>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</si>
  <si>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</si>
  <si>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</si>
  <si>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</si>
  <si>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</si>
  <si>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</si>
  <si>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</si>
  <si>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</si>
  <si>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</si>
  <si>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</si>
  <si>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</si>
  <si>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</si>
  <si>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</si>
  <si>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</si>
  <si>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</si>
  <si>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</si>
  <si>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</si>
  <si>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</si>
  <si>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</si>
  <si>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</si>
  <si>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</si>
  <si>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</si>
  <si>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</si>
  <si>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</si>
  <si>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</si>
  <si>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</si>
  <si>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</si>
  <si>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</si>
  <si>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Puerto Rico</t>
  </si>
  <si>
    <t>Rhode Island</t>
  </si>
  <si>
    <t>South Carolina</t>
  </si>
  <si>
    <t>South Dakota</t>
  </si>
  <si>
    <t>Tennessee</t>
  </si>
  <si>
    <t>Texas</t>
  </si>
  <si>
    <t>Utah</t>
  </si>
  <si>
    <t>Vermont</t>
  </si>
  <si>
    <t>Virgin Islands</t>
  </si>
  <si>
    <t>Virginia</t>
  </si>
  <si>
    <t>Washington</t>
  </si>
  <si>
    <t>West Virginia</t>
  </si>
  <si>
    <t>Wisconsin</t>
  </si>
  <si>
    <t>Wyoming</t>
  </si>
  <si>
    <t>SM146802</t>
  </si>
  <si>
    <t>Marketing services</t>
  </si>
  <si>
    <t>N</t>
  </si>
  <si>
    <t>Y</t>
  </si>
  <si>
    <t>PB0010207</t>
  </si>
  <si>
    <t>Product / consumer electronics / portable electronics / playback and recording devices / microphone</t>
  </si>
  <si>
    <t>PR060220</t>
  </si>
  <si>
    <t>Rental or lease of av equipment - business use only</t>
  </si>
  <si>
    <t>PC077426</t>
  </si>
  <si>
    <t>Cabling</t>
  </si>
  <si>
    <t>SF096370</t>
  </si>
  <si>
    <t>Catering services</t>
  </si>
  <si>
    <t>SJ010100</t>
  </si>
  <si>
    <t>Janitorial-non residential</t>
  </si>
  <si>
    <t>PC040100</t>
  </si>
  <si>
    <t>Clothing Giveaways</t>
  </si>
  <si>
    <t>Clothing and related products (business-to-customer)-general</t>
  </si>
  <si>
    <t>DA051011</t>
  </si>
  <si>
    <t>Digital audio works sold to an end user with rights for permanent use</t>
  </si>
  <si>
    <t>OT010400</t>
  </si>
  <si>
    <t>Reimbursed travel expenses associated with professional services</t>
  </si>
  <si>
    <t>SF010001</t>
  </si>
  <si>
    <t>Fabrication services</t>
  </si>
  <si>
    <t>SE030008</t>
  </si>
  <si>
    <t>Event design - site map and plans / trade show layouts / display or booth layout (digital only - no physical media)</t>
  </si>
  <si>
    <t>PA3000100</t>
  </si>
  <si>
    <t>SD086570</t>
  </si>
  <si>
    <t>Graphic design services</t>
  </si>
  <si>
    <t>SD086571</t>
  </si>
  <si>
    <t>Graphics production - various mediums; banners or signs</t>
  </si>
  <si>
    <t>ST097154</t>
  </si>
  <si>
    <t>Ground Transportation</t>
  </si>
  <si>
    <t>Transportation services</t>
  </si>
  <si>
    <t>PR060298</t>
  </si>
  <si>
    <t>Rentals / leases - tangible personal property (&lt;/= 30 days) - backhoe without an operator</t>
  </si>
  <si>
    <t>SI060000</t>
  </si>
  <si>
    <t>Internet access</t>
  </si>
  <si>
    <t>SE030003</t>
  </si>
  <si>
    <t>Event labor - skilled; electrical, rigging, cabling, wifi connectivity and plumbing</t>
  </si>
  <si>
    <t>OF080000</t>
  </si>
  <si>
    <t>Inspection/building/permit fees relating to real property - for repair, installation or maintenance services (no capital improvement) or for non-safety purposes</t>
  </si>
  <si>
    <t>PO100000</t>
  </si>
  <si>
    <t>Office supplies</t>
  </si>
  <si>
    <t>SC070121</t>
  </si>
  <si>
    <t>Computer software implementation - optional - prewritten software - electronically downloaded for business use only</t>
  </si>
  <si>
    <t>PR091000</t>
  </si>
  <si>
    <t>Rental or lease of tangible personal property - operating lease</t>
  </si>
  <si>
    <t>SS040000</t>
  </si>
  <si>
    <t>FR030000</t>
  </si>
  <si>
    <t>Shipping and handling combined</t>
  </si>
  <si>
    <t>DC010200</t>
  </si>
  <si>
    <t>Custom computer software - electronically downloaded (business-to-business)</t>
  </si>
  <si>
    <t>PC030100</t>
  </si>
  <si>
    <t>Clothing and related products (business-to-business)-general</t>
  </si>
  <si>
    <t>DA051012</t>
  </si>
  <si>
    <t>Stock Licensing</t>
  </si>
  <si>
    <t>Digital audio works (with rights conditioned on continued payments)</t>
  </si>
  <si>
    <t>PP198874</t>
  </si>
  <si>
    <t>Promotional merchandise</t>
  </si>
  <si>
    <t>SE030004</t>
  </si>
  <si>
    <t>Event labor - booth hosts/hostesses, presenters, audience gatherers - labor only</t>
  </si>
  <si>
    <t>PR058882</t>
  </si>
  <si>
    <t>Rentals / leases - commercial real property</t>
  </si>
  <si>
    <t>SW117210</t>
  </si>
  <si>
    <t>Warehouse storage / storage of property not held for sale</t>
  </si>
  <si>
    <t>SW050000</t>
  </si>
  <si>
    <t>Web design, maintenance or management services / individual use</t>
  </si>
  <si>
    <t>PASSTHRU</t>
  </si>
  <si>
    <t>ON030000 Non-taxable transaction	This system tax code has a non-taxable default so should only be used when the user has conducted due diligence to determine that the associated transactions are exempt from tax.</t>
  </si>
  <si>
    <t>HOURS REPORT</t>
  </si>
  <si>
    <t>Actual Hrs</t>
  </si>
  <si>
    <t>Cross Check - Finance Only</t>
  </si>
  <si>
    <t>P-Code</t>
  </si>
  <si>
    <t>Budgeted Hrs [All staff]</t>
  </si>
  <si>
    <r>
      <rPr>
        <rFont val="Poppins"/>
        <color rgb="FF000000"/>
        <sz val="9.0"/>
      </rPr>
      <t xml:space="preserve">Budgeted Hrs
</t>
    </r>
    <r>
      <rPr>
        <rFont val="Poppins"/>
        <color rgb="FF000000"/>
        <sz val="7.0"/>
      </rPr>
      <t>FTE Only</t>
    </r>
  </si>
  <si>
    <r>
      <rPr>
        <rFont val="Poppins"/>
        <color rgb="FF000000"/>
        <sz val="9.0"/>
      </rPr>
      <t xml:space="preserve">Budgeted Hrs
</t>
    </r>
    <r>
      <rPr>
        <rFont val="Poppins"/>
        <color rgb="FF000000"/>
        <sz val="7.0"/>
      </rPr>
      <t>All Staff</t>
    </r>
  </si>
  <si>
    <r>
      <rPr>
        <rFont val="Poppins"/>
        <b/>
        <i/>
        <color rgb="FF0000FF"/>
        <sz val="8.0"/>
        <u/>
      </rPr>
      <t>Do not edit this tab.</t>
    </r>
    <r>
      <rPr>
        <rFont val="Poppins"/>
        <b/>
        <i/>
        <color rgb="FF0000FF"/>
        <sz val="8.0"/>
      </rPr>
      <t xml:space="preserve"> If you are doing an hrs exercise, please duplicate this tab and hard paste the values.</t>
    </r>
  </si>
  <si>
    <t>Budgeted Hrs [FTE Only]</t>
  </si>
  <si>
    <t>Staffing Calc.</t>
  </si>
  <si>
    <t>Latest Hours Date:</t>
  </si>
  <si>
    <t>Hours Report</t>
  </si>
  <si>
    <t>Employee Name</t>
  </si>
  <si>
    <t>Entry Date</t>
  </si>
  <si>
    <t>Duration</t>
  </si>
  <si>
    <t>Title</t>
  </si>
  <si>
    <t>Budgeted
Hours</t>
  </si>
  <si>
    <t>Actual
Hours</t>
  </si>
  <si>
    <t>Client Budget</t>
  </si>
  <si>
    <t>&lt;- Formula, don't delete!</t>
  </si>
  <si>
    <t>2024 STAFFING RATE CARD</t>
  </si>
  <si>
    <t>CLIENT RATES</t>
  </si>
  <si>
    <t>Unhide to add more rate columns</t>
  </si>
  <si>
    <t>CLIENT ROLES</t>
  </si>
  <si>
    <t>Uses MAS roles</t>
  </si>
  <si>
    <t>MAS Roles</t>
  </si>
  <si>
    <t>Verve Internal Roles</t>
  </si>
  <si>
    <t>Other Client Rates</t>
  </si>
  <si>
    <t>Google Rates</t>
  </si>
  <si>
    <t>Dell Rates</t>
  </si>
  <si>
    <t>Northwell Rates</t>
  </si>
  <si>
    <t>LinkedIn Rates</t>
  </si>
  <si>
    <t>Amazon Rates</t>
  </si>
  <si>
    <t>Qiddiya Rates</t>
  </si>
  <si>
    <t>Emea Rates Euro</t>
  </si>
  <si>
    <t>London Rates GBP</t>
  </si>
  <si>
    <t>London DAY RatesGBP</t>
  </si>
  <si>
    <t>Intel Rates</t>
  </si>
  <si>
    <t>President - Verve</t>
  </si>
  <si>
    <t>Head of Account Management/Managing Director</t>
  </si>
  <si>
    <t>EVP/C-Level Stakeholder</t>
  </si>
  <si>
    <t>Executive Creative Director</t>
  </si>
  <si>
    <t>President *</t>
  </si>
  <si>
    <t>COO - Verve</t>
  </si>
  <si>
    <t>Sr. Director, Global Accounts</t>
  </si>
  <si>
    <t>COO *</t>
  </si>
  <si>
    <t>CXO - Verve</t>
  </si>
  <si>
    <t>Technical Solutions Consultant</t>
  </si>
  <si>
    <t>CXO *</t>
  </si>
  <si>
    <t>ACCOUNTS</t>
  </si>
  <si>
    <t>SVP Accounts - Verve</t>
  </si>
  <si>
    <t>Group Account Director</t>
  </si>
  <si>
    <t>Senior VP, Global Accounts</t>
  </si>
  <si>
    <t>Head of Global Management</t>
  </si>
  <si>
    <t>Accounts Director - Verve</t>
  </si>
  <si>
    <t>Senior Account Director</t>
  </si>
  <si>
    <t>Sr. Account Director</t>
  </si>
  <si>
    <t>Accounts Manager - Verve</t>
  </si>
  <si>
    <t>Account Director</t>
  </si>
  <si>
    <t>Sr. Account Manager</t>
  </si>
  <si>
    <t>Accounts Coordinator - Verve</t>
  </si>
  <si>
    <t>Account Manager</t>
  </si>
  <si>
    <t>Senior Account Executive</t>
  </si>
  <si>
    <t>Coordinator</t>
  </si>
  <si>
    <t>EVP Creative - Verve</t>
  </si>
  <si>
    <t>EVP Creative *</t>
  </si>
  <si>
    <t>Director of Strategy - Verve</t>
  </si>
  <si>
    <t>Head of Strategic Planning</t>
  </si>
  <si>
    <t>EVP, Strategy</t>
  </si>
  <si>
    <t>Sr. Creative Director - Strategy</t>
  </si>
  <si>
    <t>Creative Strategist - Verve</t>
  </si>
  <si>
    <t>Senior Strategist/Planner/Analyst</t>
  </si>
  <si>
    <t>Senior Strategy Director</t>
  </si>
  <si>
    <t>Sr Art Director</t>
  </si>
  <si>
    <t>Sr. Strategist</t>
  </si>
  <si>
    <t>Creative Strategist 2 - Verve</t>
  </si>
  <si>
    <t>Associate Creative Strategist - Verve</t>
  </si>
  <si>
    <t>Art Director/ Graphic Design</t>
  </si>
  <si>
    <t>Strategist</t>
  </si>
  <si>
    <t>Director of Creative - Verve</t>
  </si>
  <si>
    <t>Group Creative Director</t>
  </si>
  <si>
    <t>Sr. Creative Director</t>
  </si>
  <si>
    <t>Creative Director - Verve</t>
  </si>
  <si>
    <t>Creative Director 2 - Verve</t>
  </si>
  <si>
    <t>Art Director - Verve</t>
  </si>
  <si>
    <t>Senior Art Director</t>
  </si>
  <si>
    <t>Associate Creative Director</t>
  </si>
  <si>
    <t>Sr. Art/Design Director</t>
  </si>
  <si>
    <t>Art Director 2 - Verve</t>
  </si>
  <si>
    <t>Art Director 3 - Verve</t>
  </si>
  <si>
    <t>Associate Art Director - Verve</t>
  </si>
  <si>
    <t>Art/Design Director</t>
  </si>
  <si>
    <t>Associate Art Director 2 - Verve</t>
  </si>
  <si>
    <t>Associate Art Director 3 - Verve</t>
  </si>
  <si>
    <t>Director of Design - Verve</t>
  </si>
  <si>
    <t>Design Director</t>
  </si>
  <si>
    <t>Sr. Creative Director - Design</t>
  </si>
  <si>
    <t>Motion Designer - Verve</t>
  </si>
  <si>
    <t>Designer</t>
  </si>
  <si>
    <t>Graphic Designer -Preproduction</t>
  </si>
  <si>
    <t>Sr Designer/ 3D Designer</t>
  </si>
  <si>
    <t>Designer - Motion</t>
  </si>
  <si>
    <t>Motion Designer 2 - Verve</t>
  </si>
  <si>
    <t>Art Director, Graphics - Verve</t>
  </si>
  <si>
    <t>Art Director, Graphics 2 - Verve</t>
  </si>
  <si>
    <t>Renderer - Verve</t>
  </si>
  <si>
    <t>Senior Designer (3D or 2D)</t>
  </si>
  <si>
    <t>Sr. Designer / 3D Designer</t>
  </si>
  <si>
    <t>Sr. Designer</t>
  </si>
  <si>
    <t>Renderer 2 - Verve</t>
  </si>
  <si>
    <t>Graphic Designer - Verve</t>
  </si>
  <si>
    <t>Sr. Graphics Designer</t>
  </si>
  <si>
    <t>Signage Lead - Print</t>
  </si>
  <si>
    <t>Graphic Designer 2 - Verve</t>
  </si>
  <si>
    <t>Graphic Designer 3 - Verve</t>
  </si>
  <si>
    <t>Graphics Producer - Verve</t>
  </si>
  <si>
    <t>Event Producer</t>
  </si>
  <si>
    <t>Producer - Graphics</t>
  </si>
  <si>
    <t>Creative Coordinator, Graphics - Verve</t>
  </si>
  <si>
    <t>Creative Coordinator</t>
  </si>
  <si>
    <t>Project Coordinator</t>
  </si>
  <si>
    <t>Signage Coordinator</t>
  </si>
  <si>
    <t>Production Manager - Graphics</t>
  </si>
  <si>
    <t>Director of Production - Verve</t>
  </si>
  <si>
    <t>Head of Production</t>
  </si>
  <si>
    <t>Executive Producer - Verve</t>
  </si>
  <si>
    <t>Sr Director, Project Management</t>
  </si>
  <si>
    <t>Sr. Production Director</t>
  </si>
  <si>
    <t>Executive Producer 2 - Verve</t>
  </si>
  <si>
    <t>Producer - Verve</t>
  </si>
  <si>
    <t>Senior Event Producer</t>
  </si>
  <si>
    <t>Sr. Producer</t>
  </si>
  <si>
    <t>Producer 2 - Verve</t>
  </si>
  <si>
    <t>Producer 3 - Verve</t>
  </si>
  <si>
    <t>Associate Producer - Verve</t>
  </si>
  <si>
    <t>Associate Producer 2 - Verve</t>
  </si>
  <si>
    <t>Sr. Coordinator - Verve</t>
  </si>
  <si>
    <t>Sr. Production Coordinator</t>
  </si>
  <si>
    <t>Sr. Coordinator 2 - Verve</t>
  </si>
  <si>
    <t>Sr. Coordinator 3 - Verve</t>
  </si>
  <si>
    <t>Registration Coordinator - Verve</t>
  </si>
  <si>
    <t>Registration/Housing/Revenue 2nd Support</t>
  </si>
  <si>
    <t>Sustainability Coordinator - Verve</t>
  </si>
  <si>
    <t>Registration/Housing/Revenue 2nd Support **</t>
  </si>
  <si>
    <t>Sr. Project Coordinator</t>
  </si>
  <si>
    <t>Line Producer - Verve</t>
  </si>
  <si>
    <t>Client Financial Analyst</t>
  </si>
  <si>
    <t>Sr. Client Financial Analyst</t>
  </si>
  <si>
    <t>Sr. Technology Director - Verve</t>
  </si>
  <si>
    <t>Director of Technology</t>
  </si>
  <si>
    <t>Sr. Technical Architect</t>
  </si>
  <si>
    <t>Sr. Technical Producer</t>
  </si>
  <si>
    <t>Technical Director - Verve</t>
  </si>
  <si>
    <t>Technical Production Manager</t>
  </si>
  <si>
    <t>Senior Technical Director</t>
  </si>
  <si>
    <t>Sr Technical Director</t>
  </si>
  <si>
    <t>Technical Director 2 - Verve</t>
  </si>
  <si>
    <t>Technical Producer - Verve</t>
  </si>
  <si>
    <t>Associate Technical Producer - Verve</t>
  </si>
  <si>
    <t>Associate Technical Director</t>
  </si>
  <si>
    <t>Project Manager - Verve</t>
  </si>
  <si>
    <t>Senior Project Manager</t>
  </si>
  <si>
    <t>Logistics Manager - Verve</t>
  </si>
  <si>
    <t>Logistics Director</t>
  </si>
  <si>
    <t>Sr Project Manager</t>
  </si>
  <si>
    <t>Producer - Logistics</t>
  </si>
  <si>
    <t>Business Affairs - Verve</t>
  </si>
  <si>
    <t>Business Affairs **</t>
  </si>
  <si>
    <t>Sr. Director, Client Financial Operations</t>
  </si>
  <si>
    <t>Director, Client Financial Operations</t>
  </si>
  <si>
    <t>Business Affairs *</t>
  </si>
  <si>
    <t>Content Producer - Verve</t>
  </si>
  <si>
    <t>Proofreader/Content Producer</t>
  </si>
  <si>
    <t>Creative Technologist - Verve</t>
  </si>
  <si>
    <t>Creative Technologist **</t>
  </si>
  <si>
    <t>Technical Architect</t>
  </si>
  <si>
    <t>Creative Technologist *</t>
  </si>
  <si>
    <t>Digital Platform Director - Verve</t>
  </si>
  <si>
    <t>Digital Platform Director **</t>
  </si>
  <si>
    <t>Digital Project Manager</t>
  </si>
  <si>
    <t>Digital PM/Tools Suite PM</t>
  </si>
  <si>
    <t>Digital Platform Director *</t>
  </si>
  <si>
    <t>Full Stack Developer - Verve</t>
  </si>
  <si>
    <t>Full Stack Developer **</t>
  </si>
  <si>
    <t>Developer</t>
  </si>
  <si>
    <t>Full Stack Developer *</t>
  </si>
  <si>
    <t>UI / UX Designer - Verve</t>
  </si>
  <si>
    <t>UI / UX Designer **</t>
  </si>
  <si>
    <t>UX/UI Designer</t>
  </si>
  <si>
    <t>UI / UX Designer *</t>
  </si>
  <si>
    <t>Interactive Producer - Verve</t>
  </si>
  <si>
    <t>Media Producer</t>
  </si>
  <si>
    <t>Interactive Producer *</t>
  </si>
  <si>
    <t>Graphic Designer - Content - Verve</t>
  </si>
  <si>
    <t>Sr. Graphic Designer, Content</t>
  </si>
  <si>
    <t>Presentation Designer - Content - Verve</t>
  </si>
  <si>
    <t>Sr. Presentation Designer</t>
  </si>
  <si>
    <t>Designer - Presentation Content</t>
  </si>
  <si>
    <t>Motion Designer - Content - Verve</t>
  </si>
  <si>
    <t>Motion Designer,  Content</t>
  </si>
  <si>
    <t>Designer - Motion Content</t>
  </si>
  <si>
    <t>Copy Writer - Verve</t>
  </si>
  <si>
    <t>Senior Copywriter</t>
  </si>
  <si>
    <t>Sr. Copy Writer</t>
  </si>
  <si>
    <t>Copywriter</t>
  </si>
  <si>
    <t>- Verve</t>
  </si>
  <si>
    <t>Group Accounts Director</t>
  </si>
  <si>
    <t>Associate Producer/Project Coordinator</t>
  </si>
  <si>
    <t>Production Assistants</t>
  </si>
  <si>
    <t>Production Assistants - Verve</t>
  </si>
  <si>
    <t>Production Assistant/Assistant Producer</t>
  </si>
  <si>
    <t>Associate Account Manager</t>
  </si>
  <si>
    <t>Sr. Art Director</t>
  </si>
  <si>
    <t>Associate Strategy/Planning Director</t>
  </si>
  <si>
    <t>Sr. Motion Designer</t>
  </si>
  <si>
    <t>Sr. Renderer</t>
  </si>
  <si>
    <t>Junior Art Director</t>
  </si>
  <si>
    <t>Junior Production Manager / Technical Coordinator</t>
  </si>
  <si>
    <t>Sr. Project Manager</t>
  </si>
  <si>
    <t>Traffic Manager</t>
  </si>
  <si>
    <t>Creative Technologist, Engineer</t>
  </si>
  <si>
    <t>Draughtsman (CAD)</t>
  </si>
  <si>
    <t>Sr. Interactive Producer</t>
  </si>
  <si>
    <t>Presentation Designer</t>
  </si>
  <si>
    <t>Sr. Buyer</t>
  </si>
  <si>
    <t>BUDGET BRACKETS</t>
  </si>
  <si>
    <t>MIN %</t>
  </si>
  <si>
    <t>MAX %</t>
  </si>
  <si>
    <t>AVERAGE %</t>
  </si>
  <si>
    <t>BASE CLIENT BUDGET</t>
  </si>
  <si>
    <t>ADJUSTMENT PERCENTAGE</t>
  </si>
  <si>
    <t>BRACKET TITLES</t>
  </si>
  <si>
    <t>STATUS</t>
  </si>
  <si>
    <t>$300k or less</t>
  </si>
  <si>
    <t>$300K OR LESS</t>
  </si>
  <si>
    <t>Budget Build</t>
  </si>
  <si>
    <t>$300k to $500k</t>
  </si>
  <si>
    <t>$300K - $500K</t>
  </si>
  <si>
    <t>In Production</t>
  </si>
  <si>
    <t>$500k to $1M</t>
  </si>
  <si>
    <t>$500K - $1M</t>
  </si>
  <si>
    <t>Close Out</t>
  </si>
  <si>
    <t>$1M+</t>
  </si>
  <si>
    <t>$1M - $3M</t>
  </si>
  <si>
    <t>Complete</t>
  </si>
  <si>
    <t>$3M - $6M</t>
  </si>
  <si>
    <t>$6M - $8M</t>
  </si>
  <si>
    <t>STAFFING %</t>
  </si>
  <si>
    <t>BRACKET</t>
  </si>
  <si>
    <t>DEPARTMENTS</t>
  </si>
  <si>
    <t>RATE CARD</t>
  </si>
  <si>
    <t>INTERNAL STAFFING CALCULATOR CLIENT ROLE DROP DOWN</t>
  </si>
  <si>
    <t>RATES</t>
  </si>
  <si>
    <t>COMBINED</t>
  </si>
  <si>
    <r>
      <rPr>
        <rFont val="Poppins"/>
        <color rgb="FF000000"/>
        <sz val="10.0"/>
      </rPr>
      <t xml:space="preserve">FOR DROP DOWN
</t>
    </r>
    <r>
      <rPr>
        <rFont val="Poppins"/>
        <color rgb="FF000000"/>
        <sz val="7.0"/>
      </rPr>
      <t>SORTED COLUMN</t>
    </r>
  </si>
  <si>
    <r>
      <rPr>
        <rFont val="Poppins"/>
        <color rgb="FF000000"/>
        <sz val="10.0"/>
      </rPr>
      <t xml:space="preserve">FOR CLIENT RATE CARD MATCH FORMULA
</t>
    </r>
    <r>
      <rPr>
        <rFont val="Poppins"/>
        <color rgb="FF000000"/>
        <sz val="7.0"/>
      </rPr>
      <t>UNSORTED COLUMN</t>
    </r>
  </si>
  <si>
    <t>Internal Budget Tab</t>
  </si>
  <si>
    <t>Staffing Calculator</t>
  </si>
  <si>
    <t>&lt;- ARRAY FORMULA</t>
  </si>
  <si>
    <t>* VENUE SEARCH AND SITE SURVEY</t>
  </si>
  <si>
    <t>* VENUE MANAGEMENT + GUEST SERVICES</t>
  </si>
  <si>
    <t>* ONSITE STAFFING</t>
  </si>
  <si>
    <t>* DESIGN &amp; FABRICATION</t>
  </si>
  <si>
    <t>* CATERING</t>
  </si>
  <si>
    <t>* AUDIO/VISUAL</t>
  </si>
  <si>
    <t>* GRAPHICS AND PRINTING</t>
  </si>
  <si>
    <t>* CONTENT DEVELOPMENT</t>
  </si>
  <si>
    <t>* VIRTUAL/INTERACTIVE</t>
  </si>
  <si>
    <t>* GIFTING/FULFILLMENT</t>
  </si>
  <si>
    <t>* TALENT</t>
  </si>
  <si>
    <t>* SWAG/ATTIRE</t>
  </si>
  <si>
    <t>* PRODUCTION</t>
  </si>
  <si>
    <t>* MAS TRAVEL</t>
  </si>
  <si>
    <t>* GUEST TRAVEL</t>
  </si>
  <si>
    <t>* TRUCKING</t>
  </si>
  <si>
    <t>* SUSTAINABILITY</t>
  </si>
  <si>
    <t>* HEALTH &amp; SAFETY</t>
  </si>
  <si>
    <t>* INSURANCE</t>
  </si>
  <si>
    <t>*0</t>
  </si>
  <si>
    <t>0*</t>
  </si>
  <si>
    <t>TOTAL HOURS</t>
  </si>
  <si>
    <t>$300 - $500K</t>
  </si>
  <si>
    <t>CROSS CHECK</t>
  </si>
  <si>
    <t>End Date</t>
  </si>
  <si>
    <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</si>
</sst>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M/d/yyyy"/>
    <numFmt numFmtId="165" formatCode="m/d/yy"/>
    <numFmt numFmtId="166" formatCode="&quot;$&quot;#,##0.00"/>
    <numFmt numFmtId="167" formatCode="#,##0.0"/>
    <numFmt numFmtId="168" formatCode="0.0"/>
    <numFmt numFmtId="169" formatCode="0.0%"/>
    <numFmt numFmtId="170" formatCode="0.000%"/>
    <numFmt numFmtId="171" formatCode="m&quot;/&quot;d&quot;/&quot;yy"/>
    <numFmt numFmtId="172" formatCode="ddd&quot;, &quot;m&quot;/&quot;d&quot;/&quot;yyyy"/>
    <numFmt numFmtId="173" formatCode="m&quot;/&quot;d"/>
    <numFmt numFmtId="174" formatCode="[$€]#,##0.00"/>
    <numFmt numFmtId="175" formatCode="0.0000%"/>
    <numFmt numFmtId="176" formatCode="&quot;$&quot;#,##0"/>
  </numFmts>
  <fonts count="70">
    <font>
      <sz val="10.0"/>
      <color rgb="FF000000"/>
      <name val="Arial"/>
      <scheme val="minor"/>
    </font>
    <font>
      <b/>
      <sz val="16.0"/>
      <color rgb="FFFFC9CF"/>
      <name val="Roboto Condensed"/>
    </font>
    <font>
      <color theme="1"/>
      <name val="Arial"/>
      <scheme val="minor"/>
    </font>
    <font>
      <color rgb="FF000000"/>
      <name val="Poppins"/>
    </font>
    <font>
      <sz val="9.0"/>
      <color rgb="FF000000"/>
      <name val="Poppins"/>
    </font>
    <font/>
    <font>
      <sz val="9.0"/>
      <color rgb="FFFFFFFF"/>
      <name val="Poppins"/>
    </font>
    <font>
      <b/>
      <sz val="12.0"/>
      <color theme="7"/>
      <name val="Poppins"/>
    </font>
    <font>
      <b/>
      <sz val="19.0"/>
      <color rgb="FF000000"/>
      <name val="Poppins"/>
    </font>
    <font>
      <b/>
      <sz val="9.0"/>
      <color rgb="FF000000"/>
      <name val="Poppins"/>
    </font>
    <font>
      <b/>
      <sz val="9.0"/>
      <color theme="1"/>
      <name val="Poppins"/>
    </font>
    <font>
      <sz val="9.0"/>
      <color theme="1"/>
      <name val="Poppins"/>
    </font>
    <font>
      <sz val="8.0"/>
      <color theme="1"/>
      <name val="Poppins"/>
    </font>
    <font>
      <b/>
      <sz val="9.0"/>
      <color rgb="FFFFFFFF"/>
      <name val="Poppins"/>
    </font>
    <font>
      <b/>
      <sz val="10.0"/>
      <color rgb="FF000000"/>
      <name val="Poppins"/>
    </font>
    <font>
      <sz val="9.0"/>
      <color rgb="FF0A2EB8"/>
      <name val="Poppins"/>
    </font>
    <font>
      <b/>
      <sz val="9.0"/>
      <color rgb="FF0A2EB8"/>
      <name val="Poppins"/>
    </font>
    <font>
      <sz val="9.0"/>
      <color theme="1"/>
      <name val="Arial"/>
      <scheme val="minor"/>
    </font>
    <font>
      <b/>
      <sz val="16.0"/>
      <color theme="0"/>
      <name val="Roboto Condensed"/>
    </font>
    <font>
      <sz val="10.0"/>
      <color theme="0"/>
      <name val="Roboto Condensed"/>
    </font>
    <font>
      <b/>
      <sz val="9.0"/>
      <color rgb="FFFF542E"/>
      <name val="Arial"/>
      <scheme val="minor"/>
    </font>
    <font>
      <sz val="6.0"/>
      <color theme="7"/>
      <name val="Poppins"/>
    </font>
    <font>
      <b/>
      <sz val="10.0"/>
      <color rgb="FFFFFFFF"/>
      <name val="Poppins"/>
    </font>
    <font>
      <sz val="8.0"/>
      <color rgb="FFFF542E"/>
      <name val="Poppins"/>
    </font>
    <font>
      <b/>
      <sz val="9.0"/>
      <color rgb="FFEFEEEF"/>
      <name val="Poppins"/>
    </font>
    <font>
      <b/>
      <sz val="9.0"/>
      <color rgb="FFEFEFEF"/>
      <name val="Poppins"/>
    </font>
    <font>
      <sz val="9.0"/>
      <color theme="5"/>
      <name val="Poppins"/>
    </font>
    <font>
      <b/>
      <i/>
      <sz val="9.0"/>
      <color rgb="FF000000"/>
      <name val="Poppins"/>
    </font>
    <font>
      <sz val="7.0"/>
      <color rgb="FFFFFFFF"/>
      <name val="Poppins"/>
    </font>
    <font>
      <color theme="1"/>
      <name val="Arial"/>
    </font>
    <font>
      <b/>
      <sz val="8.0"/>
      <color theme="7"/>
      <name val="Poppins"/>
    </font>
    <font>
      <i/>
      <sz val="9.0"/>
      <color theme="1"/>
      <name val="Poppins"/>
    </font>
    <font>
      <i/>
      <sz val="9.0"/>
      <color rgb="FF000000"/>
      <name val="Poppins"/>
    </font>
    <font>
      <sz val="6.0"/>
      <color rgb="FFFF542E"/>
      <name val="Poppins"/>
    </font>
    <font>
      <b/>
      <sz val="16.0"/>
      <color rgb="FF9EABE3"/>
      <name val="Roboto Condensed"/>
    </font>
    <font>
      <b/>
      <sz val="9.0"/>
      <color rgb="FFF3F3F3"/>
      <name val="Poppins"/>
    </font>
    <font>
      <sz val="8.0"/>
      <color theme="7"/>
      <name val="Poppins"/>
    </font>
    <font>
      <b/>
      <sz val="16.0"/>
      <color theme="5"/>
      <name val="Roboto Condensed"/>
    </font>
    <font>
      <sz val="9.0"/>
      <color rgb="FFFF0000"/>
      <name val="Poppins"/>
    </font>
    <font>
      <b/>
      <color rgb="FFFFFFFF"/>
      <name val="Poppins"/>
    </font>
    <font>
      <color theme="1"/>
      <name val="Poppins"/>
    </font>
    <font>
      <sz val="9.0"/>
      <color rgb="FF008000"/>
      <name val="Poppins"/>
    </font>
    <font>
      <sz val="9.0"/>
      <color rgb="FF000000"/>
      <name val="&quot;Google Sans Mono&quot;"/>
    </font>
    <font>
      <b/>
      <sz val="16.0"/>
      <color rgb="FF87ADD4"/>
      <name val="Roboto Condensed"/>
    </font>
    <font>
      <sz val="7.0"/>
      <color theme="1"/>
      <name val="Poppins"/>
    </font>
    <font>
      <sz val="7.0"/>
      <color theme="7"/>
      <name val="Poppins"/>
    </font>
    <font>
      <b/>
      <sz val="9.0"/>
      <color rgb="FF87ADD4"/>
      <name val="Poppins"/>
    </font>
    <font>
      <sz val="7.0"/>
      <color rgb="FFFF542E"/>
      <name val="Poppins"/>
    </font>
    <font>
      <b/>
      <i/>
      <sz val="7.0"/>
      <color rgb="FFFF542E"/>
      <name val="Poppins"/>
    </font>
    <font>
      <b/>
      <sz val="8.0"/>
      <color rgb="FFFFFFFF"/>
      <name val="Poppins"/>
    </font>
    <font>
      <b/>
      <sz val="7.0"/>
      <color theme="7"/>
      <name val="Poppins"/>
    </font>
    <font>
      <b/>
      <sz val="9.0"/>
      <color rgb="FFFF542E"/>
      <name val="Poppins"/>
    </font>
    <font>
      <b/>
      <sz val="16.0"/>
      <color theme="7"/>
      <name val="Roboto Condensed"/>
    </font>
    <font>
      <b/>
      <sz val="16.0"/>
      <color rgb="FFFF542E"/>
      <name val="Roboto Condensed"/>
    </font>
    <font>
      <b/>
      <sz val="7.0"/>
      <color theme="5"/>
      <name val="Poppins"/>
    </font>
    <font>
      <sz val="9.0"/>
      <color rgb="FF000000"/>
      <name val="Arial"/>
      <scheme val="minor"/>
    </font>
    <font>
      <b/>
      <sz val="16.0"/>
      <color rgb="FFFB4B4B"/>
      <name val="&quot;Roboto Condensed&quot;"/>
    </font>
    <font>
      <b/>
      <i/>
      <sz val="8.0"/>
      <color rgb="FF0000FF"/>
      <name val="Poppins"/>
    </font>
    <font>
      <b/>
      <i/>
      <sz val="8.0"/>
      <color theme="7"/>
      <name val="Arial"/>
      <scheme val="minor"/>
    </font>
    <font>
      <sz val="7.0"/>
      <color rgb="FFFF0000"/>
      <name val="Arial"/>
      <scheme val="minor"/>
    </font>
    <font>
      <b/>
      <i/>
      <sz val="9.0"/>
      <color rgb="FFFF542E"/>
      <name val="Poppins"/>
    </font>
    <font>
      <b/>
      <sz val="20.0"/>
      <color rgb="FFFF542E"/>
      <name val="Roboto Condensed"/>
    </font>
    <font>
      <b/>
      <i/>
      <sz val="7.0"/>
      <color theme="7"/>
      <name val="Questrial"/>
    </font>
    <font>
      <b/>
      <color theme="1"/>
      <name val="Poppins"/>
    </font>
    <font>
      <b/>
      <color theme="1"/>
      <name val="Questrial"/>
    </font>
    <font>
      <b/>
      <color rgb="FFFF542E"/>
      <name val="Poppins"/>
    </font>
    <font>
      <sz val="9.0"/>
      <color theme="1"/>
      <name val="Arial"/>
    </font>
    <font>
      <sz val="10.0"/>
      <color rgb="FF000000"/>
      <name val="Poppins"/>
    </font>
    <font>
      <sz val="10.0"/>
      <color rgb="FFFFFFFF"/>
      <name val="Poppins"/>
    </font>
    <font>
      <sz val="9.0"/>
      <color rgb="FFD9D7D7"/>
      <name val="Poppins"/>
    </font>
  </fonts>
  <fills count="32">
    <fill>
      <patternFill patternType="none"/>
    </fill>
    <fill>
      <patternFill patternType="lightGray"/>
    </fill>
    <fill>
      <patternFill patternType="solid">
        <fgColor theme="9"/>
        <bgColor theme="9"/>
      </patternFill>
    </fill>
    <fill>
      <patternFill patternType="solid">
        <fgColor rgb="FFF3F3F3"/>
        <bgColor rgb="FFF3F3F3"/>
      </patternFill>
    </fill>
    <fill>
      <patternFill patternType="solid">
        <fgColor rgb="FFE0CFEB"/>
        <bgColor rgb="FFE0CFEB"/>
      </patternFill>
    </fill>
    <fill>
      <patternFill patternType="solid">
        <fgColor rgb="FF000000"/>
        <bgColor rgb="FF000000"/>
      </patternFill>
    </fill>
    <fill>
      <patternFill patternType="solid">
        <fgColor rgb="FFFFFFFF"/>
        <bgColor rgb="FFFFFFFF"/>
      </patternFill>
    </fill>
    <fill>
      <patternFill patternType="solid">
        <fgColor theme="4"/>
        <bgColor theme="4"/>
      </patternFill>
    </fill>
    <fill>
      <patternFill patternType="solid">
        <fgColor theme="8"/>
        <bgColor theme="8"/>
      </patternFill>
    </fill>
    <fill>
      <patternFill patternType="solid">
        <fgColor theme="0"/>
        <bgColor theme="0"/>
      </patternFill>
    </fill>
    <fill>
      <patternFill patternType="solid">
        <fgColor rgb="FFF8F8F8"/>
        <bgColor rgb="FFF8F8F8"/>
      </patternFill>
    </fill>
    <fill>
      <patternFill patternType="solid">
        <fgColor rgb="FFB8FFFF"/>
        <bgColor rgb="FFB8FFFF"/>
      </patternFill>
    </fill>
    <fill>
      <patternFill patternType="solid">
        <fgColor theme="5"/>
        <bgColor theme="5"/>
      </patternFill>
    </fill>
    <fill>
      <patternFill patternType="solid">
        <fgColor rgb="FFEFEFEF"/>
        <bgColor rgb="FFEFEFEF"/>
      </patternFill>
    </fill>
    <fill>
      <patternFill patternType="solid">
        <fgColor theme="7"/>
        <bgColor theme="7"/>
      </patternFill>
    </fill>
    <fill>
      <patternFill patternType="solid">
        <fgColor theme="6"/>
        <bgColor theme="6"/>
      </patternFill>
    </fill>
    <fill>
      <patternFill patternType="solid">
        <fgColor rgb="FFFFC9CF"/>
        <bgColor rgb="FFFFC9CF"/>
      </patternFill>
    </fill>
    <fill>
      <patternFill patternType="solid">
        <fgColor rgb="FFFFF2F2"/>
        <bgColor rgb="FFFFF2F2"/>
      </patternFill>
    </fill>
    <fill>
      <patternFill patternType="solid">
        <fgColor rgb="FFFFFF82"/>
        <bgColor rgb="FFFFFF82"/>
      </patternFill>
    </fill>
    <fill>
      <patternFill patternType="solid">
        <fgColor rgb="FF0A2EB8"/>
        <bgColor rgb="FF0A2EB8"/>
      </patternFill>
    </fill>
    <fill>
      <patternFill patternType="solid">
        <fgColor rgb="FFFF542E"/>
        <bgColor rgb="FFFF542E"/>
      </patternFill>
    </fill>
    <fill>
      <patternFill patternType="solid">
        <fgColor rgb="FF87ADD4"/>
        <bgColor rgb="FF87ADD4"/>
      </patternFill>
    </fill>
    <fill>
      <patternFill patternType="solid">
        <fgColor rgb="FF231F20"/>
        <bgColor rgb="FF231F20"/>
      </patternFill>
    </fill>
    <fill>
      <patternFill patternType="solid">
        <fgColor rgb="FFFF0000"/>
        <bgColor rgb="FFFF0000"/>
      </patternFill>
    </fill>
    <fill>
      <patternFill patternType="solid">
        <fgColor rgb="FFCCCCCC"/>
        <bgColor rgb="FFCCCCCC"/>
      </patternFill>
    </fill>
    <fill>
      <patternFill patternType="solid">
        <fgColor rgb="FF9EABE3"/>
        <bgColor rgb="FF9EABE3"/>
      </patternFill>
    </fill>
    <fill>
      <patternFill patternType="solid">
        <fgColor rgb="FFB6D7A8"/>
        <bgColor rgb="FFB6D7A8"/>
      </patternFill>
    </fill>
    <fill>
      <patternFill patternType="solid">
        <fgColor rgb="FFFFF5A6"/>
        <bgColor rgb="FFFFF5A6"/>
      </patternFill>
    </fill>
    <fill>
      <patternFill patternType="solid">
        <fgColor rgb="FFFFFF00"/>
        <bgColor rgb="FFFFFF00"/>
      </patternFill>
    </fill>
    <fill>
      <patternFill patternType="solid">
        <fgColor rgb="FF00FF00"/>
        <bgColor rgb="FF00FF00"/>
      </patternFill>
    </fill>
    <fill>
      <patternFill patternType="solid">
        <fgColor rgb="FFFB4B4B"/>
        <bgColor rgb="FFFB4B4B"/>
      </patternFill>
    </fill>
    <fill>
      <patternFill patternType="solid">
        <fgColor rgb="FFD9D7D7"/>
        <bgColor rgb="FFD9D7D7"/>
      </patternFill>
    </fill>
  </fills>
  <borders count="72">
    <border/>
    <border>
      <left style="thin">
        <color rgb="FF000000"/>
      </left>
      <top style="thin">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border>
    <border>
      <left style="thin">
        <color rgb="FF000000"/>
      </left>
      <top style="thin">
        <color rgb="FF000000"/>
      </top>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ttom style="thin">
        <color rgb="FF000000"/>
      </bottom>
    </border>
    <border>
      <right style="medium">
        <color rgb="FF000000"/>
      </right>
      <bottom style="thin">
        <color rgb="FF000000"/>
      </bottom>
    </border>
    <border>
      <left style="medium">
        <color rgb="FF000000"/>
      </left>
      <right style="thin">
        <color rgb="FF000000"/>
      </right>
    </border>
    <border>
      <left style="thin">
        <color rgb="FF000000"/>
      </left>
      <right style="medium">
        <color rgb="FF000000"/>
      </right>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rder>
    <border>
      <left style="thin">
        <color rgb="FF000000"/>
      </left>
      <right style="thin">
        <color rgb="FF000000"/>
      </right>
      <top style="thin">
        <color rgb="FF000000"/>
      </top>
    </border>
    <border>
      <left style="medium">
        <color rgb="FF000000"/>
      </left>
    </border>
    <border>
      <left style="thin">
        <color rgb="FF000000"/>
      </left>
      <right style="thin">
        <color rgb="FF000000"/>
      </right>
    </border>
    <border>
      <top style="medium">
        <color rgb="FF000000"/>
      </top>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right style="thin">
        <color rgb="FF000000"/>
      </right>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top style="thin">
        <color rgb="FF000000"/>
      </top>
    </border>
    <border>
      <right style="thin">
        <color rgb="FF000000"/>
      </right>
      <top style="medium">
        <color rgb="FF000000"/>
      </top>
      <bottom style="medium">
        <color rgb="FF000000"/>
      </bottom>
    </border>
    <border>
      <top style="medium">
        <color rgb="FF000000"/>
      </top>
      <bottom style="medium">
        <color rgb="FF000000"/>
      </bottom>
    </border>
    <border>
      <top style="thin">
        <color rgb="FF000000"/>
      </top>
      <bottom style="thin">
        <color rgb="FF000000"/>
      </bottom>
    </border>
    <border>
      <bottom style="thin">
        <color rgb="FF000000"/>
      </bottom>
    </border>
    <border>
      <right style="thin">
        <color rgb="FFFFFFFF"/>
      </right>
      <top style="thin">
        <color rgb="FF000000"/>
      </top>
    </border>
    <border>
      <left style="thin">
        <color rgb="FFFFFFFF"/>
      </left>
      <right style="thin">
        <color rgb="FFFFFFFF"/>
      </right>
      <top style="thin">
        <color rgb="FF000000"/>
      </top>
    </border>
    <border>
      <left style="thin">
        <color rgb="FFFFFFFF"/>
      </left>
      <top style="thin">
        <color rgb="FF000000"/>
      </top>
    </border>
    <border>
      <right style="medium">
        <color rgb="FF000000"/>
      </right>
    </border>
    <border>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FFFFFF"/>
      </left>
      <right style="thin">
        <color rgb="FFFFFFFF"/>
      </right>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bottom style="medium">
        <color rgb="FF000000"/>
      </bottom>
    </border>
    <border>
      <right style="medium">
        <color rgb="FF000000"/>
      </right>
      <top style="thin">
        <color rgb="FF000000"/>
      </top>
    </border>
    <border>
      <left style="medium">
        <color rgb="FF000000"/>
      </left>
      <bottom style="medium">
        <color rgb="FF000000"/>
      </bottom>
    </border>
    <border>
      <bottom style="medium">
        <color rgb="FF000000"/>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left style="thick">
        <color rgb="FF000000"/>
      </left>
      <right style="thick">
        <color rgb="FF000000"/>
      </right>
      <top style="thick">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right style="thick">
        <color rgb="FF000000"/>
      </right>
      <top style="thin">
        <color rgb="FF000000"/>
      </top>
      <bottom style="thick">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s>
  <cellStyleXfs count="1">
    <xf borderId="0" fillId="0" fontId="0" numFmtId="0" applyAlignment="1" applyFont="1"/>
  </cellStyleXfs>
  <cellXfs count="1149">
    <xf borderId="0" fillId="0" fontId="0" numFmtId="0" xfId="0" applyAlignment="1" applyFont="1">
      <alignment readingOrder="0" shrinkToFit="0" vertical="bottom" wrapText="0"/>
    </xf>
    <xf borderId="0" fillId="0" fontId="1" numFmtId="0" xfId="0" applyAlignment="1" applyFont="1">
      <alignment readingOrder="0" vertical="center"/>
    </xf>
    <xf borderId="1" fillId="0" fontId="1" numFmtId="0" xfId="0" applyAlignment="1" applyBorder="1" applyFont="1">
      <alignment readingOrder="0" vertical="center"/>
    </xf>
    <xf borderId="0" fillId="0" fontId="2" numFmtId="0" xfId="0" applyAlignment="1" applyFont="1">
      <alignment vertical="center"/>
    </xf>
    <xf borderId="0" fillId="0" fontId="3" numFmtId="0" xfId="0" applyAlignment="1" applyFont="1">
      <alignment vertical="center"/>
    </xf>
    <xf borderId="2" fillId="0" fontId="4" numFmtId="0" xfId="0" applyAlignment="1" applyBorder="1" applyFont="1">
      <alignment horizontal="right" readingOrder="0" vertical="center"/>
    </xf>
    <xf borderId="3" fillId="0" fontId="5" numFmtId="0" xfId="0" applyBorder="1" applyFont="1"/>
    <xf borderId="4" fillId="0" fontId="5" numFmtId="0" xfId="0" applyBorder="1" applyFont="1"/>
    <xf borderId="0" fillId="0" fontId="6" numFmtId="0" xfId="0" applyAlignment="1" applyFont="1">
      <alignment horizontal="left" readingOrder="0" shrinkToFit="0" vertical="center" wrapText="1"/>
    </xf>
    <xf borderId="0" fillId="0" fontId="2" numFmtId="0" xfId="0" applyAlignment="1" applyFont="1">
      <alignment vertical="center"/>
    </xf>
    <xf borderId="5" fillId="0" fontId="1" numFmtId="0" xfId="0" applyAlignment="1" applyBorder="1" applyFont="1">
      <alignment readingOrder="0" vertical="center"/>
    </xf>
    <xf borderId="6" fillId="0" fontId="4" numFmtId="0" xfId="0" applyAlignment="1" applyBorder="1" applyFont="1">
      <alignment horizontal="left" readingOrder="0" shrinkToFit="0" vertical="center" wrapText="1"/>
    </xf>
    <xf borderId="7" fillId="0" fontId="5" numFmtId="0" xfId="0" applyBorder="1" applyFont="1"/>
    <xf borderId="8" fillId="0" fontId="5" numFmtId="0" xfId="0" applyBorder="1" applyFont="1"/>
    <xf borderId="0" fillId="0" fontId="7" numFmtId="0" xfId="0" applyAlignment="1" applyFont="1">
      <alignment horizontal="right" readingOrder="0" shrinkToFit="0" vertical="center" wrapText="1"/>
    </xf>
    <xf borderId="9" fillId="0" fontId="8" numFmtId="0" xfId="0" applyAlignment="1" applyBorder="1" applyFont="1">
      <alignment horizontal="center" vertical="center"/>
    </xf>
    <xf borderId="0" fillId="0" fontId="9" numFmtId="0" xfId="0" applyAlignment="1" applyFont="1">
      <alignment horizontal="center" readingOrder="0" vertical="center"/>
    </xf>
    <xf borderId="0" fillId="0" fontId="9" numFmtId="0" xfId="0" applyAlignment="1" applyFont="1">
      <alignment horizontal="left" readingOrder="0" vertical="center"/>
    </xf>
    <xf borderId="2" fillId="2" fontId="9" numFmtId="0" xfId="0" applyAlignment="1" applyBorder="1" applyFill="1" applyFont="1">
      <alignment horizontal="left" readingOrder="0" vertical="center"/>
    </xf>
    <xf borderId="10" fillId="2" fontId="9" numFmtId="0" xfId="0" applyAlignment="1" applyBorder="1" applyFont="1">
      <alignment horizontal="center" readingOrder="0" vertical="center"/>
    </xf>
    <xf borderId="11" fillId="0" fontId="5" numFmtId="0" xfId="0" applyBorder="1" applyFont="1"/>
    <xf borderId="12" fillId="0" fontId="4" numFmtId="0" xfId="0" applyAlignment="1" applyBorder="1" applyFont="1">
      <alignment horizontal="left" readingOrder="0" vertical="center"/>
    </xf>
    <xf borderId="13" fillId="0" fontId="4" numFmtId="49" xfId="0" applyAlignment="1" applyBorder="1" applyFont="1" applyNumberFormat="1">
      <alignment horizontal="center" readingOrder="0" vertical="center"/>
    </xf>
    <xf borderId="14" fillId="3" fontId="10" numFmtId="0" xfId="0" applyAlignment="1" applyBorder="1" applyFill="1" applyFont="1">
      <alignment readingOrder="0" vertical="center"/>
    </xf>
    <xf borderId="15" fillId="0" fontId="5" numFmtId="0" xfId="0" applyBorder="1" applyFont="1"/>
    <xf borderId="16" fillId="0" fontId="4" numFmtId="0" xfId="0" applyAlignment="1" applyBorder="1" applyFont="1">
      <alignment horizontal="left" readingOrder="0" vertical="center"/>
    </xf>
    <xf borderId="13" fillId="0" fontId="4" numFmtId="0" xfId="0" applyAlignment="1" applyBorder="1" applyFont="1">
      <alignment horizontal="center" readingOrder="0" vertical="center"/>
    </xf>
    <xf borderId="16" fillId="0" fontId="11" numFmtId="0" xfId="0" applyAlignment="1" applyBorder="1" applyFont="1">
      <alignment readingOrder="0" vertical="center"/>
    </xf>
    <xf borderId="17" fillId="0" fontId="11" numFmtId="0" xfId="0" applyAlignment="1" applyBorder="1" applyFont="1">
      <alignment horizontal="center" vertical="center"/>
    </xf>
    <xf borderId="17" fillId="0" fontId="4" numFmtId="0" xfId="0" applyAlignment="1" applyBorder="1" applyFont="1">
      <alignment horizontal="center" readingOrder="0" vertical="center"/>
    </xf>
    <xf borderId="18" fillId="0" fontId="11" numFmtId="0" xfId="0" applyAlignment="1" applyBorder="1" applyFont="1">
      <alignment readingOrder="0" vertical="center"/>
    </xf>
    <xf borderId="19" fillId="0" fontId="11" numFmtId="164" xfId="0" applyAlignment="1" applyBorder="1" applyFont="1" applyNumberFormat="1">
      <alignment horizontal="center" vertical="center"/>
    </xf>
    <xf borderId="20" fillId="3" fontId="10" numFmtId="0" xfId="0" applyAlignment="1" applyBorder="1" applyFont="1">
      <alignment readingOrder="0" vertical="center"/>
    </xf>
    <xf borderId="21" fillId="0" fontId="5" numFmtId="0" xfId="0" applyBorder="1" applyFont="1"/>
    <xf borderId="22" fillId="0" fontId="11" numFmtId="0" xfId="0" applyAlignment="1" applyBorder="1" applyFont="1">
      <alignment readingOrder="0" vertical="center"/>
    </xf>
    <xf borderId="23" fillId="0" fontId="11" numFmtId="0" xfId="0" applyAlignment="1" applyBorder="1" applyFont="1">
      <alignment horizontal="center" readingOrder="0" vertical="center"/>
    </xf>
    <xf borderId="16" fillId="0" fontId="11" numFmtId="0" xfId="0" applyAlignment="1" applyBorder="1" applyFont="1">
      <alignment readingOrder="0" shrinkToFit="0" vertical="center" wrapText="1"/>
    </xf>
    <xf borderId="17" fillId="0" fontId="11" numFmtId="165" xfId="0" applyAlignment="1" applyBorder="1" applyFont="1" applyNumberFormat="1">
      <alignment horizontal="center" readingOrder="0" vertical="center"/>
    </xf>
    <xf borderId="24" fillId="0" fontId="11" numFmtId="0" xfId="0" applyAlignment="1" applyBorder="1" applyFont="1">
      <alignment readingOrder="0" vertical="center"/>
    </xf>
    <xf borderId="25" fillId="0" fontId="11" numFmtId="10" xfId="0" applyAlignment="1" applyBorder="1" applyFont="1" applyNumberFormat="1">
      <alignment horizontal="center" readingOrder="0" vertical="center"/>
    </xf>
    <xf borderId="16" fillId="0" fontId="11" numFmtId="0" xfId="0" applyAlignment="1" applyBorder="1" applyFont="1">
      <alignment vertical="center"/>
    </xf>
    <xf borderId="25" fillId="0" fontId="11" numFmtId="0" xfId="0" applyAlignment="1" applyBorder="1" applyFont="1">
      <alignment horizontal="center" vertical="center"/>
    </xf>
    <xf borderId="25" fillId="0" fontId="11" numFmtId="165" xfId="0" applyAlignment="1" applyBorder="1" applyFont="1" applyNumberFormat="1">
      <alignment horizontal="center" vertical="center"/>
    </xf>
    <xf borderId="24" fillId="0" fontId="4" numFmtId="0" xfId="0" applyAlignment="1" applyBorder="1" applyFont="1">
      <alignment horizontal="left" readingOrder="0" vertical="center"/>
    </xf>
    <xf borderId="25" fillId="0" fontId="4" numFmtId="0" xfId="0" applyAlignment="1" applyBorder="1" applyFont="1">
      <alignment horizontal="center" readingOrder="0" vertical="center"/>
    </xf>
    <xf borderId="0" fillId="0" fontId="3" numFmtId="10" xfId="0" applyAlignment="1" applyFont="1" applyNumberFormat="1">
      <alignment vertical="center"/>
    </xf>
    <xf borderId="26" fillId="0" fontId="4" numFmtId="0" xfId="0" applyAlignment="1" applyBorder="1" applyFont="1">
      <alignment horizontal="left" readingOrder="0" shrinkToFit="0" vertical="center" wrapText="1"/>
    </xf>
    <xf borderId="27" fillId="0" fontId="4" numFmtId="0" xfId="0" applyAlignment="1" applyBorder="1" applyFont="1">
      <alignment horizontal="left" readingOrder="0" shrinkToFit="0" vertical="center" wrapText="1"/>
    </xf>
    <xf borderId="17" fillId="0" fontId="12" numFmtId="0" xfId="0" applyAlignment="1" applyBorder="1" applyFont="1">
      <alignment horizontal="center" readingOrder="0" shrinkToFit="0" vertical="center" wrapText="1"/>
    </xf>
    <xf borderId="28" fillId="0" fontId="5" numFmtId="0" xfId="0" applyBorder="1" applyFont="1"/>
    <xf borderId="29" fillId="0" fontId="5" numFmtId="0" xfId="0" applyBorder="1" applyFont="1"/>
    <xf borderId="24" fillId="0" fontId="4" numFmtId="0" xfId="0" applyAlignment="1" applyBorder="1" applyFont="1">
      <alignment horizontal="left" readingOrder="0" vertical="center"/>
    </xf>
    <xf borderId="25" fillId="0" fontId="9" numFmtId="0" xfId="0" applyAlignment="1" applyBorder="1" applyFont="1">
      <alignment horizontal="center" readingOrder="0" vertical="center"/>
    </xf>
    <xf borderId="30" fillId="0" fontId="13" numFmtId="0" xfId="0" applyAlignment="1" applyBorder="1" applyFont="1">
      <alignment horizontal="left" readingOrder="0" vertical="center"/>
    </xf>
    <xf borderId="30" fillId="0" fontId="13" numFmtId="10" xfId="0" applyAlignment="1" applyBorder="1" applyFont="1" applyNumberFormat="1">
      <alignment horizontal="center" readingOrder="0" vertical="center"/>
    </xf>
    <xf borderId="14" fillId="4" fontId="10" numFmtId="0" xfId="0" applyAlignment="1" applyBorder="1" applyFill="1" applyFont="1">
      <alignment horizontal="center" vertical="center"/>
    </xf>
    <xf borderId="12" fillId="5" fontId="13" numFmtId="0" xfId="0" applyAlignment="1" applyBorder="1" applyFill="1" applyFont="1">
      <alignment vertical="center"/>
    </xf>
    <xf borderId="21" fillId="5" fontId="13" numFmtId="166" xfId="0" applyAlignment="1" applyBorder="1" applyFont="1" applyNumberFormat="1">
      <alignment horizontal="center" readingOrder="0" vertical="center"/>
    </xf>
    <xf borderId="31" fillId="0" fontId="5" numFmtId="0" xfId="0" applyBorder="1" applyFont="1"/>
    <xf borderId="12" fillId="0" fontId="11" numFmtId="0" xfId="0" applyAlignment="1" applyBorder="1" applyFont="1">
      <alignment vertical="center"/>
    </xf>
    <xf borderId="21" fillId="0" fontId="11" numFmtId="166" xfId="0" applyAlignment="1" applyBorder="1" applyFont="1" applyNumberFormat="1">
      <alignment horizontal="center" vertical="center"/>
    </xf>
    <xf borderId="5" fillId="6" fontId="14" numFmtId="0" xfId="0" applyAlignment="1" applyBorder="1" applyFill="1" applyFont="1">
      <alignment horizontal="center" readingOrder="0" vertical="center"/>
    </xf>
    <xf borderId="32" fillId="0" fontId="5" numFmtId="0" xfId="0" applyBorder="1" applyFont="1"/>
    <xf borderId="12" fillId="0" fontId="15" numFmtId="0" xfId="0" applyAlignment="1" applyBorder="1" applyFont="1">
      <alignment readingOrder="0" vertical="center"/>
    </xf>
    <xf borderId="21" fillId="0" fontId="11" numFmtId="4" xfId="0" applyAlignment="1" applyBorder="1" applyFont="1" applyNumberFormat="1">
      <alignment horizontal="center" vertical="center"/>
    </xf>
    <xf borderId="20" fillId="2" fontId="9" numFmtId="0" xfId="0" applyAlignment="1" applyBorder="1" applyFont="1">
      <alignment horizontal="left" readingOrder="0" vertical="center"/>
    </xf>
    <xf borderId="20" fillId="3" fontId="16" numFmtId="166" xfId="0" applyAlignment="1" applyBorder="1" applyFont="1" applyNumberFormat="1">
      <alignment readingOrder="0" vertical="center"/>
    </xf>
    <xf borderId="17" fillId="0" fontId="11" numFmtId="0" xfId="0" applyAlignment="1" applyBorder="1" applyFont="1">
      <alignment readingOrder="0" vertical="center"/>
    </xf>
    <xf borderId="17" fillId="0" fontId="4" numFmtId="0" xfId="0" applyAlignment="1" applyBorder="1" applyFont="1">
      <alignment readingOrder="0" vertical="center"/>
    </xf>
    <xf borderId="33" fillId="0" fontId="4" numFmtId="0" xfId="0" applyAlignment="1" applyBorder="1" applyFont="1">
      <alignment horizontal="left" readingOrder="0" shrinkToFit="0" vertical="center" wrapText="1"/>
    </xf>
    <xf borderId="34" fillId="0" fontId="5" numFmtId="0" xfId="0" applyBorder="1" applyFont="1"/>
    <xf borderId="21" fillId="0" fontId="11" numFmtId="10" xfId="0" applyAlignment="1" applyBorder="1" applyFont="1" applyNumberFormat="1">
      <alignment horizontal="center" vertical="center"/>
    </xf>
    <xf borderId="33" fillId="0" fontId="4" numFmtId="0" xfId="0" applyAlignment="1" applyBorder="1" applyFont="1">
      <alignment horizontal="left" readingOrder="0" vertical="center"/>
    </xf>
    <xf borderId="20" fillId="3" fontId="16" numFmtId="0" xfId="0" applyAlignment="1" applyBorder="1" applyFont="1">
      <alignment readingOrder="0" vertical="center"/>
    </xf>
    <xf borderId="20" fillId="0" fontId="11" numFmtId="0" xfId="0" applyAlignment="1" applyBorder="1" applyFont="1">
      <alignment vertical="center"/>
    </xf>
    <xf borderId="35" fillId="0" fontId="11" numFmtId="166" xfId="0" applyAlignment="1" applyBorder="1" applyFont="1" applyNumberFormat="1">
      <alignment horizontal="center" vertical="center"/>
    </xf>
    <xf borderId="20" fillId="3" fontId="10" numFmtId="4" xfId="0" applyAlignment="1" applyBorder="1" applyFont="1" applyNumberFormat="1">
      <alignment vertical="center"/>
    </xf>
    <xf borderId="36" fillId="0" fontId="4" numFmtId="0" xfId="0" applyAlignment="1" applyBorder="1" applyFont="1">
      <alignment horizontal="left" readingOrder="0" vertical="center"/>
    </xf>
    <xf borderId="37" fillId="0" fontId="5" numFmtId="0" xfId="0" applyBorder="1" applyFont="1"/>
    <xf borderId="14" fillId="2" fontId="9" numFmtId="0" xfId="0" applyAlignment="1" applyBorder="1" applyFont="1">
      <alignment horizontal="left" readingOrder="0" vertical="center"/>
    </xf>
    <xf borderId="20" fillId="3" fontId="10" numFmtId="4" xfId="0" applyAlignment="1" applyBorder="1" applyFont="1" applyNumberFormat="1">
      <alignment readingOrder="0" vertical="center"/>
    </xf>
    <xf borderId="12" fillId="0" fontId="11" numFmtId="0" xfId="0" applyAlignment="1" applyBorder="1" applyFont="1">
      <alignment vertical="center"/>
    </xf>
    <xf borderId="13" fillId="0" fontId="11" numFmtId="0" xfId="0" applyAlignment="1" applyBorder="1" applyFont="1">
      <alignment horizontal="center" vertical="center"/>
    </xf>
    <xf borderId="16" fillId="0" fontId="11" numFmtId="0" xfId="0" applyAlignment="1" applyBorder="1" applyFont="1">
      <alignment vertical="center"/>
    </xf>
    <xf borderId="17" fillId="0" fontId="11" numFmtId="167" xfId="0" applyAlignment="1" applyBorder="1" applyFont="1" applyNumberFormat="1">
      <alignment horizontal="center" vertical="center"/>
    </xf>
    <xf borderId="25" fillId="0" fontId="11" numFmtId="168" xfId="0" applyAlignment="1" applyBorder="1" applyFont="1" applyNumberFormat="1">
      <alignment horizontal="center" vertical="center"/>
    </xf>
    <xf borderId="33" fillId="3" fontId="16" numFmtId="4" xfId="0" applyAlignment="1" applyBorder="1" applyFont="1" applyNumberFormat="1">
      <alignment readingOrder="0" vertical="center"/>
    </xf>
    <xf borderId="38" fillId="0" fontId="11" numFmtId="0" xfId="0" applyAlignment="1" applyBorder="1" applyFont="1">
      <alignment readingOrder="0" vertical="center"/>
    </xf>
    <xf borderId="39" fillId="0" fontId="11" numFmtId="166" xfId="0" applyAlignment="1" applyBorder="1" applyFont="1" applyNumberFormat="1">
      <alignment horizontal="center" readingOrder="0" vertical="center"/>
    </xf>
    <xf borderId="0" fillId="0" fontId="17" numFmtId="0" xfId="0" applyAlignment="1" applyFont="1">
      <alignment vertical="center"/>
    </xf>
    <xf borderId="0" fillId="0" fontId="17" numFmtId="0" xfId="0" applyAlignment="1" applyFont="1">
      <alignment vertical="center"/>
    </xf>
    <xf borderId="1" fillId="0" fontId="18" numFmtId="0" xfId="0" applyAlignment="1" applyBorder="1" applyFont="1">
      <alignment horizontal="left" readingOrder="0" shrinkToFit="0" vertical="center" wrapText="0"/>
    </xf>
    <xf borderId="40" fillId="0" fontId="19" numFmtId="0" xfId="0" applyAlignment="1" applyBorder="1" applyFont="1">
      <alignment horizontal="left" readingOrder="0" shrinkToFit="0" vertical="center" wrapText="0"/>
    </xf>
    <xf borderId="1" fillId="3" fontId="11" numFmtId="0" xfId="0" applyAlignment="1" applyBorder="1" applyFont="1">
      <alignment horizontal="center" readingOrder="0" shrinkToFit="0" vertical="center" wrapText="1"/>
    </xf>
    <xf borderId="40" fillId="0" fontId="5" numFmtId="0" xfId="0" applyBorder="1" applyFont="1"/>
    <xf borderId="40" fillId="0" fontId="11" numFmtId="166" xfId="0" applyAlignment="1" applyBorder="1" applyFont="1" applyNumberFormat="1">
      <alignment horizontal="center" readingOrder="0" shrinkToFit="0" vertical="center" wrapText="1"/>
    </xf>
    <xf borderId="27" fillId="3" fontId="4" numFmtId="166" xfId="0" applyAlignment="1" applyBorder="1" applyFont="1" applyNumberFormat="1">
      <alignment horizontal="center" readingOrder="0" shrinkToFit="0" vertical="center" wrapText="1"/>
    </xf>
    <xf borderId="41" fillId="3" fontId="4" numFmtId="166" xfId="0" applyAlignment="1" applyBorder="1" applyFont="1" applyNumberFormat="1">
      <alignment horizontal="center" readingOrder="0" shrinkToFit="0" vertical="center" wrapText="1"/>
    </xf>
    <xf borderId="41" fillId="0" fontId="4" numFmtId="166" xfId="0" applyAlignment="1" applyBorder="1" applyFont="1" applyNumberFormat="1">
      <alignment horizontal="center" readingOrder="0" shrinkToFit="0" vertical="center" wrapText="1"/>
    </xf>
    <xf borderId="27" fillId="3" fontId="11" numFmtId="0" xfId="0" applyAlignment="1" applyBorder="1" applyFont="1">
      <alignment horizontal="center" readingOrder="0" vertical="center"/>
    </xf>
    <xf borderId="29" fillId="0" fontId="11" numFmtId="0" xfId="0" applyAlignment="1" applyBorder="1" applyFont="1">
      <alignment horizontal="center" readingOrder="0" vertical="center"/>
    </xf>
    <xf borderId="5" fillId="7" fontId="11" numFmtId="166" xfId="0" applyAlignment="1" applyBorder="1" applyFill="1" applyFont="1" applyNumberFormat="1">
      <alignment readingOrder="0" vertical="center"/>
    </xf>
    <xf borderId="4" fillId="0" fontId="11" numFmtId="166" xfId="0" applyAlignment="1" applyBorder="1" applyFont="1" applyNumberFormat="1">
      <alignment horizontal="center" vertical="center"/>
    </xf>
    <xf borderId="0" fillId="0" fontId="11" numFmtId="166" xfId="0" applyAlignment="1" applyFont="1" applyNumberFormat="1">
      <alignment horizontal="center" vertical="center"/>
    </xf>
    <xf borderId="0" fillId="0" fontId="11" numFmtId="166" xfId="0" applyAlignment="1" applyFont="1" applyNumberFormat="1">
      <alignment vertical="center"/>
    </xf>
    <xf borderId="42" fillId="0" fontId="5" numFmtId="0" xfId="0" applyBorder="1" applyFont="1"/>
    <xf borderId="43" fillId="0" fontId="5" numFmtId="0" xfId="0" applyBorder="1" applyFont="1"/>
    <xf borderId="42" fillId="3" fontId="11" numFmtId="10" xfId="0" applyAlignment="1" applyBorder="1" applyFont="1" applyNumberFormat="1">
      <alignment horizontal="center" readingOrder="0" shrinkToFit="0" vertical="center" wrapText="0"/>
    </xf>
    <xf borderId="41" fillId="0" fontId="11" numFmtId="10" xfId="0" applyAlignment="1" applyBorder="1" applyFont="1" applyNumberFormat="1">
      <alignment horizontal="center" readingOrder="0" shrinkToFit="0" vertical="center" wrapText="1"/>
    </xf>
    <xf borderId="29" fillId="3" fontId="4" numFmtId="166" xfId="0" applyAlignment="1" applyBorder="1" applyFont="1" applyNumberFormat="1">
      <alignment horizontal="center" readingOrder="0" shrinkToFit="0" vertical="center" wrapText="1"/>
    </xf>
    <xf borderId="43" fillId="3" fontId="4" numFmtId="166" xfId="0" applyAlignment="1" applyBorder="1" applyFont="1" applyNumberFormat="1">
      <alignment horizontal="center" readingOrder="0" shrinkToFit="0" vertical="center" wrapText="1"/>
    </xf>
    <xf borderId="4" fillId="0" fontId="11" numFmtId="10" xfId="0" applyAlignment="1" applyBorder="1" applyFont="1" applyNumberFormat="1">
      <alignment horizontal="center" vertical="center"/>
    </xf>
    <xf borderId="29" fillId="0" fontId="4" numFmtId="0" xfId="0" applyAlignment="1" applyBorder="1" applyFont="1">
      <alignment horizontal="center" readingOrder="0" shrinkToFit="0" vertical="center" wrapText="1"/>
    </xf>
    <xf borderId="5" fillId="8" fontId="11" numFmtId="166" xfId="0" applyAlignment="1" applyBorder="1" applyFill="1" applyFont="1" applyNumberFormat="1">
      <alignment readingOrder="0" vertical="center"/>
    </xf>
    <xf borderId="1" fillId="0" fontId="4" numFmtId="166" xfId="0" applyAlignment="1" applyBorder="1" applyFont="1" applyNumberFormat="1">
      <alignment horizontal="center" readingOrder="0" shrinkToFit="0" vertical="center" wrapText="1"/>
    </xf>
    <xf borderId="44" fillId="0" fontId="4" numFmtId="166" xfId="0" applyAlignment="1" applyBorder="1" applyFont="1" applyNumberFormat="1">
      <alignment horizontal="center" readingOrder="0" shrinkToFit="0" vertical="center" wrapText="1"/>
    </xf>
    <xf borderId="0" fillId="0" fontId="11" numFmtId="166" xfId="0" applyAlignment="1" applyFont="1" applyNumberFormat="1">
      <alignment horizontal="center" readingOrder="0" shrinkToFit="0" vertical="center" wrapText="0"/>
    </xf>
    <xf borderId="0" fillId="0" fontId="11" numFmtId="10" xfId="0" applyAlignment="1" applyFont="1" applyNumberFormat="1">
      <alignment horizontal="center" readingOrder="0" shrinkToFit="0" vertical="center" wrapText="0"/>
    </xf>
    <xf borderId="0" fillId="0" fontId="11" numFmtId="10" xfId="0" applyAlignment="1" applyFont="1" applyNumberFormat="1">
      <alignment horizontal="center" readingOrder="0" shrinkToFit="0" vertical="center" wrapText="1"/>
    </xf>
    <xf borderId="44" fillId="0" fontId="11" numFmtId="0" xfId="0" applyAlignment="1" applyBorder="1" applyFont="1">
      <alignment horizontal="center" readingOrder="0" shrinkToFit="0" vertical="center" wrapText="1"/>
    </xf>
    <xf borderId="44" fillId="0" fontId="11" numFmtId="10" xfId="0" applyAlignment="1" applyBorder="1" applyFont="1" applyNumberFormat="1">
      <alignment horizontal="center" vertical="center"/>
    </xf>
    <xf borderId="0" fillId="0" fontId="2" numFmtId="166" xfId="0" applyAlignment="1" applyFont="1" applyNumberFormat="1">
      <alignment vertical="center"/>
    </xf>
    <xf borderId="2" fillId="0" fontId="11" numFmtId="166" xfId="0" applyAlignment="1" applyBorder="1" applyFont="1" applyNumberFormat="1">
      <alignment horizontal="center" readingOrder="0" vertical="center"/>
    </xf>
    <xf borderId="45" fillId="0" fontId="11" numFmtId="4" xfId="0" applyAlignment="1" applyBorder="1" applyFont="1" applyNumberFormat="1">
      <alignment horizontal="center" readingOrder="0" vertical="center"/>
    </xf>
    <xf borderId="46" fillId="0" fontId="11" numFmtId="0" xfId="0" applyAlignment="1" applyBorder="1" applyFont="1">
      <alignment horizontal="center" readingOrder="0" vertical="center"/>
    </xf>
    <xf borderId="3" fillId="0" fontId="4" numFmtId="166" xfId="0" applyAlignment="1" applyBorder="1" applyFont="1" applyNumberFormat="1">
      <alignment horizontal="center" readingOrder="0" shrinkToFit="0" vertical="center" wrapText="1"/>
    </xf>
    <xf borderId="1" fillId="0" fontId="20" numFmtId="166" xfId="0" applyAlignment="1" applyBorder="1" applyFont="1" applyNumberFormat="1">
      <alignment readingOrder="0" vertical="center"/>
    </xf>
    <xf borderId="35" fillId="9" fontId="13" numFmtId="0" xfId="0" applyAlignment="1" applyBorder="1" applyFill="1" applyFont="1">
      <alignment horizontal="center" readingOrder="0" shrinkToFit="0" vertical="center" wrapText="1"/>
    </xf>
    <xf borderId="35" fillId="9" fontId="13" numFmtId="166" xfId="0" applyAlignment="1" applyBorder="1" applyFont="1" applyNumberFormat="1">
      <alignment horizontal="center" readingOrder="0" vertical="center"/>
    </xf>
    <xf borderId="35" fillId="9" fontId="13" numFmtId="166" xfId="0" applyAlignment="1" applyBorder="1" applyFont="1" applyNumberFormat="1">
      <alignment horizontal="center" readingOrder="0" shrinkToFit="0" vertical="center" wrapText="1"/>
    </xf>
    <xf borderId="31" fillId="9" fontId="13" numFmtId="166" xfId="0" applyAlignment="1" applyBorder="1" applyFont="1" applyNumberFormat="1">
      <alignment horizontal="center" readingOrder="0" shrinkToFit="0" vertical="center" wrapText="1"/>
    </xf>
    <xf borderId="31" fillId="9" fontId="13" numFmtId="0" xfId="0" applyAlignment="1" applyBorder="1" applyFont="1">
      <alignment horizontal="center" readingOrder="0" shrinkToFit="0" vertical="center" wrapText="1"/>
    </xf>
    <xf borderId="35" fillId="9" fontId="13" numFmtId="169" xfId="0" applyAlignment="1" applyBorder="1" applyFont="1" applyNumberFormat="1">
      <alignment horizontal="center" readingOrder="0" shrinkToFit="0" vertical="center" wrapText="1"/>
    </xf>
    <xf borderId="35" fillId="0" fontId="10" numFmtId="166" xfId="0" applyAlignment="1" applyBorder="1" applyFont="1" applyNumberFormat="1">
      <alignment vertical="center"/>
    </xf>
    <xf borderId="35" fillId="10" fontId="9" numFmtId="166" xfId="0" applyAlignment="1" applyBorder="1" applyFill="1" applyFont="1" applyNumberFormat="1">
      <alignment horizontal="center" readingOrder="0" shrinkToFit="0" vertical="center" wrapText="1"/>
    </xf>
    <xf borderId="0" fillId="0" fontId="11" numFmtId="0" xfId="0" applyAlignment="1" applyFont="1">
      <alignment vertical="center"/>
    </xf>
    <xf borderId="0" fillId="0" fontId="13" numFmtId="166" xfId="0" applyAlignment="1" applyFont="1" applyNumberFormat="1">
      <alignment horizontal="center" readingOrder="0" vertical="center"/>
    </xf>
    <xf borderId="0" fillId="0" fontId="21" numFmtId="166" xfId="0" applyAlignment="1" applyFont="1" applyNumberFormat="1">
      <alignment horizontal="left" vertical="center"/>
    </xf>
    <xf borderId="4" fillId="0" fontId="11" numFmtId="0" xfId="0" applyAlignment="1" applyBorder="1" applyFont="1">
      <alignment vertical="center"/>
    </xf>
    <xf borderId="5" fillId="9" fontId="22" numFmtId="0" xfId="0" applyAlignment="1" applyBorder="1" applyFont="1">
      <alignment horizontal="left" readingOrder="0" vertical="center"/>
    </xf>
    <xf borderId="47" fillId="9" fontId="13" numFmtId="0" xfId="0" applyAlignment="1" applyBorder="1" applyFont="1">
      <alignment horizontal="left" readingOrder="0" vertical="center"/>
    </xf>
    <xf borderId="47" fillId="9" fontId="11" numFmtId="0" xfId="0" applyAlignment="1" applyBorder="1" applyFont="1">
      <alignment horizontal="center" vertical="center"/>
    </xf>
    <xf borderId="47" fillId="9" fontId="4" numFmtId="0" xfId="0" applyAlignment="1" applyBorder="1" applyFont="1">
      <alignment horizontal="center" vertical="center"/>
    </xf>
    <xf borderId="47" fillId="9" fontId="4" numFmtId="0" xfId="0" applyAlignment="1" applyBorder="1" applyFont="1">
      <alignment horizontal="center" readingOrder="0" vertical="center"/>
    </xf>
    <xf borderId="47" fillId="9" fontId="4" numFmtId="166" xfId="0" applyAlignment="1" applyBorder="1" applyFont="1" applyNumberFormat="1">
      <alignment horizontal="center" readingOrder="0" vertical="center"/>
    </xf>
    <xf borderId="47" fillId="9" fontId="13" numFmtId="0" xfId="0" applyAlignment="1" applyBorder="1" applyFont="1">
      <alignment horizontal="center" readingOrder="0" vertical="center"/>
    </xf>
    <xf borderId="47" fillId="9" fontId="4" numFmtId="0" xfId="0" applyAlignment="1" applyBorder="1" applyFont="1">
      <alignment horizontal="left" vertical="center"/>
    </xf>
    <xf borderId="47" fillId="9" fontId="6" numFmtId="0" xfId="0" applyAlignment="1" applyBorder="1" applyFont="1">
      <alignment horizontal="left" vertical="center"/>
    </xf>
    <xf borderId="32" fillId="9" fontId="6" numFmtId="0" xfId="0" applyAlignment="1" applyBorder="1" applyFont="1">
      <alignment horizontal="left" vertical="center"/>
    </xf>
    <xf borderId="47" fillId="0" fontId="11" numFmtId="0" xfId="0" applyAlignment="1" applyBorder="1" applyFont="1">
      <alignment vertical="center"/>
    </xf>
    <xf borderId="35" fillId="0" fontId="4" numFmtId="0" xfId="0" applyAlignment="1" applyBorder="1" applyFont="1">
      <alignment horizontal="left" vertical="center"/>
    </xf>
    <xf borderId="4" fillId="0" fontId="23" numFmtId="0" xfId="0" applyAlignment="1" applyBorder="1" applyFont="1">
      <alignment horizontal="left" readingOrder="0" vertical="center"/>
    </xf>
    <xf borderId="0" fillId="0" fontId="13" numFmtId="0" xfId="0" applyAlignment="1" applyFont="1">
      <alignment horizontal="left" readingOrder="0" vertical="center"/>
    </xf>
    <xf borderId="0" fillId="0" fontId="11" numFmtId="0" xfId="0" applyAlignment="1" applyFont="1">
      <alignment horizontal="center" vertical="center"/>
    </xf>
    <xf borderId="0" fillId="0" fontId="4" numFmtId="0" xfId="0" applyAlignment="1" applyFont="1">
      <alignment horizontal="center" vertical="center"/>
    </xf>
    <xf borderId="0" fillId="0" fontId="4" numFmtId="0" xfId="0" applyAlignment="1" applyFont="1">
      <alignment horizontal="center" readingOrder="0" vertical="center"/>
    </xf>
    <xf borderId="0" fillId="0" fontId="4" numFmtId="166" xfId="0" applyAlignment="1" applyFont="1" applyNumberFormat="1">
      <alignment horizontal="center" readingOrder="0" vertical="center"/>
    </xf>
    <xf borderId="0" fillId="0" fontId="13" numFmtId="0" xfId="0" applyAlignment="1" applyFont="1">
      <alignment horizontal="center" readingOrder="0" vertical="center"/>
    </xf>
    <xf borderId="0" fillId="0" fontId="4" numFmtId="0" xfId="0" applyAlignment="1" applyFont="1">
      <alignment horizontal="left" vertical="center"/>
    </xf>
    <xf borderId="0" fillId="0" fontId="6" numFmtId="0" xfId="0" applyAlignment="1" applyFont="1">
      <alignment horizontal="left" vertical="center"/>
    </xf>
    <xf borderId="41" fillId="0" fontId="6" numFmtId="0" xfId="0" applyAlignment="1" applyBorder="1" applyFont="1">
      <alignment horizontal="left" vertical="center"/>
    </xf>
    <xf borderId="31" fillId="0" fontId="4" numFmtId="0" xfId="0" applyAlignment="1" applyBorder="1" applyFont="1">
      <alignment horizontal="left" vertical="center"/>
    </xf>
    <xf borderId="5" fillId="0" fontId="11" numFmtId="0" xfId="0" applyAlignment="1" applyBorder="1" applyFont="1">
      <alignment vertical="center"/>
    </xf>
    <xf borderId="47" fillId="0" fontId="11" numFmtId="166" xfId="0" applyAlignment="1" applyBorder="1" applyFont="1" applyNumberFormat="1">
      <alignment vertical="center"/>
    </xf>
    <xf borderId="32" fillId="0" fontId="11" numFmtId="0" xfId="0" applyAlignment="1" applyBorder="1" applyFont="1">
      <alignment vertical="center"/>
    </xf>
    <xf borderId="35" fillId="0" fontId="11" numFmtId="0" xfId="0" applyAlignment="1" applyBorder="1" applyFont="1">
      <alignment vertical="center"/>
    </xf>
    <xf borderId="35" fillId="0" fontId="4" numFmtId="0" xfId="0" applyAlignment="1" applyBorder="1" applyFont="1">
      <alignment horizontal="left" readingOrder="0" vertical="center"/>
    </xf>
    <xf borderId="48" fillId="0" fontId="4" numFmtId="166" xfId="0" applyAlignment="1" applyBorder="1" applyFont="1" applyNumberFormat="1">
      <alignment vertical="center"/>
    </xf>
    <xf borderId="31" fillId="0" fontId="4" numFmtId="166" xfId="0" applyAlignment="1" applyBorder="1" applyFont="1" applyNumberFormat="1">
      <alignment horizontal="center" readingOrder="0" vertical="center"/>
    </xf>
    <xf borderId="35" fillId="0" fontId="4" numFmtId="0" xfId="0" applyAlignment="1" applyBorder="1" applyFont="1">
      <alignment horizontal="center" readingOrder="0" vertical="center"/>
    </xf>
    <xf borderId="31" fillId="0" fontId="4" numFmtId="166" xfId="0" applyAlignment="1" applyBorder="1" applyFont="1" applyNumberFormat="1">
      <alignment horizontal="center" vertical="center"/>
    </xf>
    <xf borderId="35" fillId="0" fontId="4" numFmtId="166" xfId="0" applyAlignment="1" applyBorder="1" applyFont="1" applyNumberFormat="1">
      <alignment horizontal="center" readingOrder="0" vertical="center"/>
    </xf>
    <xf borderId="31" fillId="11" fontId="4" numFmtId="166" xfId="0" applyAlignment="1" applyBorder="1" applyFill="1" applyFont="1" applyNumberFormat="1">
      <alignment horizontal="center" vertical="center"/>
    </xf>
    <xf borderId="35" fillId="0" fontId="4" numFmtId="169" xfId="0" applyAlignment="1" applyBorder="1" applyFont="1" applyNumberFormat="1">
      <alignment horizontal="center" readingOrder="0" vertical="center"/>
    </xf>
    <xf borderId="0" fillId="0" fontId="4" numFmtId="0" xfId="0" applyAlignment="1" applyFont="1">
      <alignment vertical="center"/>
    </xf>
    <xf borderId="0" fillId="0" fontId="4" numFmtId="0" xfId="0" applyAlignment="1" applyFont="1">
      <alignment horizontal="left" readingOrder="0" vertical="center"/>
    </xf>
    <xf borderId="0" fillId="0" fontId="11" numFmtId="0" xfId="0" applyAlignment="1" applyFont="1">
      <alignment horizontal="center" readingOrder="0" vertical="center"/>
    </xf>
    <xf borderId="35" fillId="0" fontId="4" numFmtId="166" xfId="0" applyAlignment="1" applyBorder="1" applyFont="1" applyNumberFormat="1">
      <alignment horizontal="center" vertical="center"/>
    </xf>
    <xf borderId="47" fillId="6" fontId="4" numFmtId="0" xfId="0" applyAlignment="1" applyBorder="1" applyFont="1">
      <alignment horizontal="center" readingOrder="0" vertical="center"/>
    </xf>
    <xf borderId="0" fillId="6" fontId="4" numFmtId="0" xfId="0" applyAlignment="1" applyFont="1">
      <alignment horizontal="left" readingOrder="0" vertical="center"/>
    </xf>
    <xf borderId="41" fillId="0" fontId="11" numFmtId="0" xfId="0" applyAlignment="1" applyBorder="1" applyFont="1">
      <alignment vertical="center"/>
    </xf>
    <xf borderId="5" fillId="9" fontId="13" numFmtId="0" xfId="0" applyAlignment="1" applyBorder="1" applyFont="1">
      <alignment horizontal="center" readingOrder="0" vertical="center"/>
    </xf>
    <xf borderId="32" fillId="9" fontId="13" numFmtId="166" xfId="0" applyAlignment="1" applyBorder="1" applyFont="1" applyNumberFormat="1">
      <alignment horizontal="center" readingOrder="0" vertical="center"/>
    </xf>
    <xf borderId="0" fillId="0" fontId="11" numFmtId="0" xfId="0" applyAlignment="1" applyFont="1">
      <alignment vertical="center"/>
    </xf>
    <xf borderId="35" fillId="0" fontId="11" numFmtId="0" xfId="0" applyAlignment="1" applyBorder="1" applyFont="1">
      <alignment vertical="center"/>
    </xf>
    <xf borderId="42" fillId="9" fontId="22" numFmtId="0" xfId="0" applyAlignment="1" applyBorder="1" applyFont="1">
      <alignment horizontal="left" readingOrder="0" vertical="center"/>
    </xf>
    <xf borderId="48" fillId="9" fontId="13" numFmtId="0" xfId="0" applyAlignment="1" applyBorder="1" applyFont="1">
      <alignment horizontal="left" readingOrder="0" vertical="center"/>
    </xf>
    <xf borderId="48" fillId="9" fontId="11" numFmtId="0" xfId="0" applyAlignment="1" applyBorder="1" applyFont="1">
      <alignment horizontal="center" vertical="center"/>
    </xf>
    <xf borderId="48" fillId="9" fontId="4" numFmtId="0" xfId="0" applyAlignment="1" applyBorder="1" applyFont="1">
      <alignment horizontal="center" vertical="center"/>
    </xf>
    <xf borderId="48" fillId="9" fontId="4" numFmtId="0" xfId="0" applyAlignment="1" applyBorder="1" applyFont="1">
      <alignment horizontal="center" readingOrder="0" vertical="center"/>
    </xf>
    <xf borderId="48" fillId="9" fontId="4" numFmtId="166" xfId="0" applyAlignment="1" applyBorder="1" applyFont="1" applyNumberFormat="1">
      <alignment horizontal="center" readingOrder="0" vertical="center"/>
    </xf>
    <xf borderId="48" fillId="9" fontId="13" numFmtId="0" xfId="0" applyAlignment="1" applyBorder="1" applyFont="1">
      <alignment horizontal="center" readingOrder="0" vertical="center"/>
    </xf>
    <xf borderId="35" fillId="12" fontId="6" numFmtId="169" xfId="0" applyAlignment="1" applyBorder="1" applyFill="1" applyFont="1" applyNumberFormat="1">
      <alignment horizontal="center" readingOrder="0" vertical="center"/>
    </xf>
    <xf borderId="4" fillId="2" fontId="9" numFmtId="0" xfId="0" applyAlignment="1" applyBorder="1" applyFont="1">
      <alignment horizontal="left" readingOrder="0" vertical="center"/>
    </xf>
    <xf borderId="0" fillId="2" fontId="9" numFmtId="0" xfId="0" applyAlignment="1" applyFont="1">
      <alignment horizontal="left" readingOrder="0" vertical="center"/>
    </xf>
    <xf borderId="0" fillId="2" fontId="4" numFmtId="0" xfId="0" applyAlignment="1" applyFont="1">
      <alignment horizontal="center" vertical="center"/>
    </xf>
    <xf borderId="0" fillId="2" fontId="4" numFmtId="0" xfId="0" applyAlignment="1" applyFont="1">
      <alignment horizontal="center" readingOrder="0" vertical="center"/>
    </xf>
    <xf borderId="0" fillId="2" fontId="4" numFmtId="166" xfId="0" applyAlignment="1" applyFont="1" applyNumberFormat="1">
      <alignment horizontal="center" readingOrder="0" vertical="center"/>
    </xf>
    <xf borderId="0" fillId="2" fontId="9" numFmtId="0" xfId="0" applyAlignment="1" applyFont="1">
      <alignment horizontal="center" readingOrder="0" vertical="center"/>
    </xf>
    <xf borderId="0" fillId="2" fontId="4" numFmtId="0" xfId="0" applyAlignment="1" applyFont="1">
      <alignment horizontal="left" vertical="center"/>
    </xf>
    <xf borderId="41" fillId="2" fontId="4" numFmtId="169" xfId="0" applyAlignment="1" applyBorder="1" applyFont="1" applyNumberFormat="1">
      <alignment horizontal="center" readingOrder="0" vertical="center"/>
    </xf>
    <xf borderId="27" fillId="2" fontId="4" numFmtId="0" xfId="0" applyAlignment="1" applyBorder="1" applyFont="1">
      <alignment horizontal="left" vertical="center"/>
    </xf>
    <xf borderId="5" fillId="13" fontId="9" numFmtId="0" xfId="0" applyAlignment="1" applyBorder="1" applyFill="1" applyFont="1">
      <alignment horizontal="left" readingOrder="0" vertical="center"/>
    </xf>
    <xf borderId="47" fillId="13" fontId="9" numFmtId="0" xfId="0" applyAlignment="1" applyBorder="1" applyFont="1">
      <alignment horizontal="left" readingOrder="0" vertical="center"/>
    </xf>
    <xf borderId="47" fillId="13" fontId="10" numFmtId="0" xfId="0" applyAlignment="1" applyBorder="1" applyFont="1">
      <alignment horizontal="center" vertical="center"/>
    </xf>
    <xf borderId="47" fillId="13" fontId="9" numFmtId="0" xfId="0" applyAlignment="1" applyBorder="1" applyFont="1">
      <alignment horizontal="center" vertical="center"/>
    </xf>
    <xf borderId="47" fillId="13" fontId="24" numFmtId="0" xfId="0" applyAlignment="1" applyBorder="1" applyFont="1">
      <alignment horizontal="center" readingOrder="0" vertical="center"/>
    </xf>
    <xf borderId="47" fillId="13" fontId="9" numFmtId="166" xfId="0" applyAlignment="1" applyBorder="1" applyFont="1" applyNumberFormat="1">
      <alignment horizontal="center" vertical="center"/>
    </xf>
    <xf borderId="47" fillId="13" fontId="25" numFmtId="166" xfId="0" applyAlignment="1" applyBorder="1" applyFont="1" applyNumberFormat="1">
      <alignment horizontal="center" readingOrder="0" vertical="center"/>
    </xf>
    <xf borderId="47" fillId="13" fontId="9" numFmtId="166" xfId="0" applyAlignment="1" applyBorder="1" applyFont="1" applyNumberFormat="1">
      <alignment horizontal="left" vertical="center"/>
    </xf>
    <xf borderId="47" fillId="13" fontId="9" numFmtId="0" xfId="0" applyAlignment="1" applyBorder="1" applyFont="1">
      <alignment horizontal="left" vertical="center"/>
    </xf>
    <xf borderId="32" fillId="13" fontId="4" numFmtId="169" xfId="0" applyAlignment="1" applyBorder="1" applyFont="1" applyNumberFormat="1">
      <alignment horizontal="left" vertical="center"/>
    </xf>
    <xf borderId="35" fillId="6" fontId="4" numFmtId="0" xfId="0" applyAlignment="1" applyBorder="1" applyFont="1">
      <alignment horizontal="left" vertical="center"/>
    </xf>
    <xf borderId="31" fillId="0" fontId="4" numFmtId="0" xfId="0" applyAlignment="1" applyBorder="1" applyFont="1">
      <alignment horizontal="left" readingOrder="0" vertical="center"/>
    </xf>
    <xf borderId="31" fillId="0" fontId="11" numFmtId="166" xfId="0" applyAlignment="1" applyBorder="1" applyFont="1" applyNumberFormat="1">
      <alignment horizontal="center" readingOrder="0" vertical="center"/>
    </xf>
    <xf borderId="31" fillId="0" fontId="26" numFmtId="166" xfId="0" applyAlignment="1" applyBorder="1" applyFont="1" applyNumberFormat="1">
      <alignment horizontal="center" readingOrder="0" vertical="center"/>
    </xf>
    <xf borderId="31" fillId="0" fontId="4" numFmtId="0" xfId="0" applyAlignment="1" applyBorder="1" applyFont="1">
      <alignment vertical="center"/>
    </xf>
    <xf borderId="31" fillId="0" fontId="4" numFmtId="169" xfId="0" applyAlignment="1" applyBorder="1" applyFont="1" applyNumberFormat="1">
      <alignment horizontal="center" vertical="center"/>
    </xf>
    <xf borderId="31" fillId="6" fontId="4" numFmtId="0" xfId="0" applyAlignment="1" applyBorder="1" applyFont="1">
      <alignment shrinkToFit="0" vertical="center" wrapText="0"/>
    </xf>
    <xf borderId="35" fillId="0" fontId="11" numFmtId="166" xfId="0" applyAlignment="1" applyBorder="1" applyFont="1" applyNumberFormat="1">
      <alignment horizontal="center" readingOrder="0" vertical="center"/>
    </xf>
    <xf borderId="35" fillId="0" fontId="26" numFmtId="166" xfId="0" applyAlignment="1" applyBorder="1" applyFont="1" applyNumberFormat="1">
      <alignment horizontal="center" readingOrder="0" vertical="center"/>
    </xf>
    <xf borderId="35" fillId="0" fontId="4" numFmtId="0" xfId="0" applyAlignment="1" applyBorder="1" applyFont="1">
      <alignment vertical="center"/>
    </xf>
    <xf borderId="35" fillId="0" fontId="4" numFmtId="169" xfId="0" applyAlignment="1" applyBorder="1" applyFont="1" applyNumberFormat="1">
      <alignment horizontal="center" vertical="center"/>
    </xf>
    <xf borderId="35" fillId="6" fontId="4" numFmtId="0" xfId="0" applyAlignment="1" applyBorder="1" applyFont="1">
      <alignment shrinkToFit="0" vertical="center" wrapText="0"/>
    </xf>
    <xf borderId="27" fillId="0" fontId="4" numFmtId="0" xfId="0" applyAlignment="1" applyBorder="1" applyFont="1">
      <alignment horizontal="left" readingOrder="0" vertical="center"/>
    </xf>
    <xf borderId="27" fillId="0" fontId="4" numFmtId="0" xfId="0" applyAlignment="1" applyBorder="1" applyFont="1">
      <alignment horizontal="left" vertical="center"/>
    </xf>
    <xf borderId="27" fillId="0" fontId="11" numFmtId="166" xfId="0" applyAlignment="1" applyBorder="1" applyFont="1" applyNumberFormat="1">
      <alignment horizontal="center" readingOrder="0" vertical="center"/>
    </xf>
    <xf borderId="27" fillId="0" fontId="4" numFmtId="166" xfId="0" applyAlignment="1" applyBorder="1" applyFont="1" applyNumberFormat="1">
      <alignment horizontal="center" readingOrder="0" vertical="center"/>
    </xf>
    <xf borderId="27" fillId="0" fontId="26" numFmtId="166" xfId="0" applyAlignment="1" applyBorder="1" applyFont="1" applyNumberFormat="1">
      <alignment horizontal="center" readingOrder="0" vertical="center"/>
    </xf>
    <xf borderId="27" fillId="0" fontId="4" numFmtId="166" xfId="0" applyAlignment="1" applyBorder="1" applyFont="1" applyNumberFormat="1">
      <alignment horizontal="center" vertical="center"/>
    </xf>
    <xf borderId="27" fillId="0" fontId="4" numFmtId="0" xfId="0" applyAlignment="1" applyBorder="1" applyFont="1">
      <alignment vertical="center"/>
    </xf>
    <xf borderId="27" fillId="0" fontId="4" numFmtId="169" xfId="0" applyAlignment="1" applyBorder="1" applyFont="1" applyNumberFormat="1">
      <alignment horizontal="center" vertical="center"/>
    </xf>
    <xf borderId="27" fillId="6" fontId="4" numFmtId="0" xfId="0" applyAlignment="1" applyBorder="1" applyFont="1">
      <alignment shrinkToFit="0" vertical="center" wrapText="0"/>
    </xf>
    <xf borderId="47" fillId="13" fontId="10" numFmtId="0" xfId="0" applyAlignment="1" applyBorder="1" applyFont="1">
      <alignment horizontal="center" readingOrder="0" vertical="center"/>
    </xf>
    <xf borderId="47" fillId="13" fontId="9" numFmtId="0" xfId="0" applyAlignment="1" applyBorder="1" applyFont="1">
      <alignment horizontal="center" readingOrder="0" vertical="center"/>
    </xf>
    <xf borderId="32" fillId="13" fontId="11" numFmtId="169" xfId="0" applyAlignment="1" applyBorder="1" applyFont="1" applyNumberFormat="1">
      <alignment vertical="center"/>
    </xf>
    <xf borderId="35" fillId="6" fontId="4" numFmtId="0" xfId="0" applyAlignment="1" applyBorder="1" applyFont="1">
      <alignment horizontal="left" readingOrder="0" vertical="center"/>
    </xf>
    <xf borderId="31" fillId="0" fontId="11" numFmtId="0" xfId="0" applyAlignment="1" applyBorder="1" applyFont="1">
      <alignment vertical="center"/>
    </xf>
    <xf borderId="31" fillId="0" fontId="4" numFmtId="166" xfId="0" applyAlignment="1" applyBorder="1" applyFont="1" applyNumberFormat="1">
      <alignment vertical="center"/>
    </xf>
    <xf borderId="31" fillId="0" fontId="11" numFmtId="166" xfId="0" applyAlignment="1" applyBorder="1" applyFont="1" applyNumberFormat="1">
      <alignment horizontal="center" vertical="center"/>
    </xf>
    <xf borderId="31" fillId="0" fontId="11" numFmtId="166" xfId="0" applyAlignment="1" applyBorder="1" applyFont="1" applyNumberFormat="1">
      <alignment vertical="center"/>
    </xf>
    <xf borderId="31" fillId="0" fontId="11" numFmtId="0" xfId="0" applyAlignment="1" applyBorder="1" applyFont="1">
      <alignment vertical="center"/>
    </xf>
    <xf borderId="31" fillId="0" fontId="11" numFmtId="169" xfId="0" applyAlignment="1" applyBorder="1" applyFont="1" applyNumberFormat="1">
      <alignment horizontal="center" vertical="center"/>
    </xf>
    <xf borderId="31" fillId="6" fontId="11" numFmtId="0" xfId="0" applyAlignment="1" applyBorder="1" applyFont="1">
      <alignment vertical="center"/>
    </xf>
    <xf borderId="35" fillId="0" fontId="4" numFmtId="166" xfId="0" applyAlignment="1" applyBorder="1" applyFont="1" applyNumberFormat="1">
      <alignment vertical="center"/>
    </xf>
    <xf borderId="35" fillId="6" fontId="4" numFmtId="0" xfId="0" applyAlignment="1" applyBorder="1" applyFont="1">
      <alignment readingOrder="0" shrinkToFit="0" vertical="center" wrapText="0"/>
    </xf>
    <xf borderId="0" fillId="0" fontId="11" numFmtId="168" xfId="0" applyAlignment="1" applyFont="1" applyNumberFormat="1">
      <alignment vertical="center"/>
    </xf>
    <xf borderId="27" fillId="0" fontId="4" numFmtId="166" xfId="0" applyAlignment="1" applyBorder="1" applyFont="1" applyNumberFormat="1">
      <alignment vertical="center"/>
    </xf>
    <xf borderId="47" fillId="13" fontId="9" numFmtId="166" xfId="0" applyAlignment="1" applyBorder="1" applyFont="1" applyNumberFormat="1">
      <alignment horizontal="center" readingOrder="0" vertical="center"/>
    </xf>
    <xf borderId="31" fillId="0" fontId="4" numFmtId="166" xfId="0" applyAlignment="1" applyBorder="1" applyFont="1" applyNumberFormat="1">
      <alignment readingOrder="0" vertical="center"/>
    </xf>
    <xf borderId="31" fillId="0" fontId="11" numFmtId="0" xfId="0" applyAlignment="1" applyBorder="1" applyFont="1">
      <alignment horizontal="center" vertical="center"/>
    </xf>
    <xf borderId="35" fillId="0" fontId="4" numFmtId="0" xfId="0" applyAlignment="1" applyBorder="1" applyFont="1">
      <alignment horizontal="center" vertical="center"/>
    </xf>
    <xf borderId="35" fillId="0" fontId="9" numFmtId="166" xfId="0" applyAlignment="1" applyBorder="1" applyFont="1" applyNumberFormat="1">
      <alignment horizontal="center" readingOrder="0" vertical="center"/>
    </xf>
    <xf borderId="27" fillId="0" fontId="4" numFmtId="0" xfId="0" applyAlignment="1" applyBorder="1" applyFont="1">
      <alignment horizontal="center" vertical="center"/>
    </xf>
    <xf borderId="5" fillId="0" fontId="2" numFmtId="0" xfId="0" applyBorder="1" applyFont="1"/>
    <xf borderId="47" fillId="0" fontId="27" numFmtId="0" xfId="0" applyAlignment="1" applyBorder="1" applyFont="1">
      <alignment horizontal="left" readingOrder="0" vertical="center"/>
    </xf>
    <xf borderId="47" fillId="0" fontId="11" numFmtId="166" xfId="0" applyAlignment="1" applyBorder="1" applyFont="1" applyNumberFormat="1">
      <alignment horizontal="center" readingOrder="0" vertical="center"/>
    </xf>
    <xf borderId="47" fillId="0" fontId="4" numFmtId="166" xfId="0" applyAlignment="1" applyBorder="1" applyFont="1" applyNumberFormat="1">
      <alignment horizontal="center" readingOrder="0" vertical="center"/>
    </xf>
    <xf borderId="47" fillId="0" fontId="26" numFmtId="166" xfId="0" applyAlignment="1" applyBorder="1" applyFont="1" applyNumberFormat="1">
      <alignment horizontal="center" readingOrder="0" vertical="center"/>
    </xf>
    <xf borderId="47" fillId="0" fontId="28" numFmtId="0" xfId="0" applyAlignment="1" applyBorder="1" applyFont="1">
      <alignment horizontal="center" readingOrder="0" shrinkToFit="0" vertical="center" wrapText="1"/>
    </xf>
    <xf borderId="47" fillId="0" fontId="4" numFmtId="166" xfId="0" applyAlignment="1" applyBorder="1" applyFont="1" applyNumberFormat="1">
      <alignment horizontal="center" vertical="center"/>
    </xf>
    <xf borderId="47" fillId="0" fontId="4" numFmtId="166" xfId="0" applyAlignment="1" applyBorder="1" applyFont="1" applyNumberFormat="1">
      <alignment vertical="center"/>
    </xf>
    <xf borderId="47" fillId="0" fontId="4" numFmtId="0" xfId="0" applyAlignment="1" applyBorder="1" applyFont="1">
      <alignment vertical="center"/>
    </xf>
    <xf borderId="32" fillId="0" fontId="4" numFmtId="169" xfId="0" applyAlignment="1" applyBorder="1" applyFont="1" applyNumberFormat="1">
      <alignment horizontal="center" readingOrder="0" vertical="center"/>
    </xf>
    <xf borderId="4" fillId="3" fontId="29" numFmtId="166" xfId="0" applyBorder="1" applyFont="1" applyNumberFormat="1"/>
    <xf borderId="4" fillId="3" fontId="4" numFmtId="166" xfId="0" applyAlignment="1" applyBorder="1" applyFont="1" applyNumberFormat="1">
      <alignment horizontal="center" vertical="center"/>
    </xf>
    <xf borderId="0" fillId="3" fontId="4" numFmtId="166" xfId="0" applyAlignment="1" applyFont="1" applyNumberFormat="1">
      <alignment horizontal="center" vertical="center"/>
    </xf>
    <xf borderId="41" fillId="3" fontId="4" numFmtId="166" xfId="0" applyAlignment="1" applyBorder="1" applyFont="1" applyNumberFormat="1">
      <alignment horizontal="center" vertical="center"/>
    </xf>
    <xf borderId="31" fillId="0" fontId="4" numFmtId="169" xfId="0" applyAlignment="1" applyBorder="1" applyFont="1" applyNumberFormat="1">
      <alignment horizontal="center" readingOrder="0" vertical="center"/>
    </xf>
    <xf borderId="13" fillId="6" fontId="4" numFmtId="0" xfId="0" applyAlignment="1" applyBorder="1" applyFont="1">
      <alignment shrinkToFit="0" vertical="center" wrapText="0"/>
    </xf>
    <xf borderId="17" fillId="6" fontId="4" numFmtId="0" xfId="0" applyAlignment="1" applyBorder="1" applyFont="1">
      <alignment shrinkToFit="0" vertical="center" wrapText="0"/>
    </xf>
    <xf borderId="42" fillId="3" fontId="29" numFmtId="166" xfId="0" applyBorder="1" applyFont="1" applyNumberFormat="1"/>
    <xf borderId="29" fillId="0" fontId="4" numFmtId="166" xfId="0" applyAlignment="1" applyBorder="1" applyFont="1" applyNumberFormat="1">
      <alignment horizontal="center" vertical="center"/>
    </xf>
    <xf borderId="42" fillId="3" fontId="4" numFmtId="166" xfId="0" applyAlignment="1" applyBorder="1" applyFont="1" applyNumberFormat="1">
      <alignment horizontal="center" vertical="center"/>
    </xf>
    <xf borderId="48" fillId="3" fontId="4" numFmtId="166" xfId="0" applyAlignment="1" applyBorder="1" applyFont="1" applyNumberFormat="1">
      <alignment horizontal="center" vertical="center"/>
    </xf>
    <xf borderId="43" fillId="3" fontId="4" numFmtId="166" xfId="0" applyAlignment="1" applyBorder="1" applyFont="1" applyNumberFormat="1">
      <alignment horizontal="center" vertical="center"/>
    </xf>
    <xf borderId="27" fillId="0" fontId="4" numFmtId="169" xfId="0" applyAlignment="1" applyBorder="1" applyFont="1" applyNumberFormat="1">
      <alignment horizontal="center" readingOrder="0" vertical="center"/>
    </xf>
    <xf borderId="25" fillId="6" fontId="4" numFmtId="0" xfId="0" applyAlignment="1" applyBorder="1" applyFont="1">
      <alignment shrinkToFit="0" vertical="center" wrapText="0"/>
    </xf>
    <xf borderId="44" fillId="0" fontId="11" numFmtId="0" xfId="0" applyAlignment="1" applyBorder="1" applyFont="1">
      <alignment vertical="center"/>
    </xf>
    <xf borderId="31" fillId="0" fontId="4" numFmtId="0" xfId="0" applyAlignment="1" applyBorder="1" applyFont="1">
      <alignment horizontal="center" readingOrder="0" vertical="center"/>
    </xf>
    <xf borderId="47" fillId="13" fontId="11" numFmtId="0" xfId="0" applyAlignment="1" applyBorder="1" applyFont="1">
      <alignment vertical="center"/>
    </xf>
    <xf borderId="31" fillId="0" fontId="4" numFmtId="0" xfId="0" applyAlignment="1" applyBorder="1" applyFont="1">
      <alignment horizontal="center" vertical="center"/>
    </xf>
    <xf borderId="27" fillId="0" fontId="4" numFmtId="0" xfId="0" applyAlignment="1" applyBorder="1" applyFont="1">
      <alignment horizontal="center" readingOrder="0" vertical="center"/>
    </xf>
    <xf borderId="27" fillId="0" fontId="4" numFmtId="0" xfId="0" applyAlignment="1" applyBorder="1" applyFont="1">
      <alignment readingOrder="0" vertical="center"/>
    </xf>
    <xf borderId="0" fillId="0" fontId="4" numFmtId="0" xfId="0" applyAlignment="1" applyFont="1">
      <alignment horizontal="center" vertical="center"/>
    </xf>
    <xf borderId="31" fillId="6" fontId="4" numFmtId="0" xfId="0" applyAlignment="1" applyBorder="1" applyFont="1">
      <alignment readingOrder="0" shrinkToFit="0" vertical="center" wrapText="0"/>
    </xf>
    <xf borderId="35" fillId="0" fontId="4" numFmtId="0" xfId="0" applyAlignment="1" applyBorder="1" applyFont="1">
      <alignment readingOrder="0" vertical="center"/>
    </xf>
    <xf borderId="47" fillId="13" fontId="9" numFmtId="0" xfId="0" applyAlignment="1" applyBorder="1" applyFont="1">
      <alignment readingOrder="0" vertical="center"/>
    </xf>
    <xf borderId="35" fillId="6" fontId="4" numFmtId="0" xfId="0" applyAlignment="1" applyBorder="1" applyFont="1">
      <alignment readingOrder="0" vertical="center"/>
    </xf>
    <xf borderId="0" fillId="0" fontId="4" numFmtId="0" xfId="0" applyAlignment="1" applyFont="1">
      <alignment vertical="center"/>
    </xf>
    <xf borderId="35" fillId="6" fontId="4" numFmtId="0" xfId="0" applyAlignment="1" applyBorder="1" applyFont="1">
      <alignment vertical="center"/>
    </xf>
    <xf borderId="27" fillId="6" fontId="4" numFmtId="0" xfId="0" applyAlignment="1" applyBorder="1" applyFont="1">
      <alignment readingOrder="0" shrinkToFit="0" vertical="center" wrapText="0"/>
    </xf>
    <xf borderId="31" fillId="0" fontId="11" numFmtId="0" xfId="0" applyAlignment="1" applyBorder="1" applyFont="1">
      <alignment horizontal="center" readingOrder="0" vertical="center"/>
    </xf>
    <xf borderId="31" fillId="0" fontId="4" numFmtId="10" xfId="0" applyAlignment="1" applyBorder="1" applyFont="1" applyNumberFormat="1">
      <alignment horizontal="center" readingOrder="0" vertical="center"/>
    </xf>
    <xf borderId="31" fillId="0" fontId="4" numFmtId="0" xfId="0" applyAlignment="1" applyBorder="1" applyFont="1">
      <alignment readingOrder="0" vertical="center"/>
    </xf>
    <xf borderId="31" fillId="6" fontId="4" numFmtId="0" xfId="0" applyAlignment="1" applyBorder="1" applyFont="1">
      <alignment readingOrder="0" vertical="center"/>
    </xf>
    <xf borderId="27" fillId="0" fontId="11" numFmtId="0" xfId="0" applyAlignment="1" applyBorder="1" applyFont="1">
      <alignment horizontal="center" readingOrder="0" vertical="center"/>
    </xf>
    <xf borderId="27" fillId="0" fontId="11" numFmtId="0" xfId="0" applyAlignment="1" applyBorder="1" applyFont="1">
      <alignment horizontal="center" vertical="center"/>
    </xf>
    <xf borderId="27" fillId="6" fontId="4" numFmtId="0" xfId="0" applyAlignment="1" applyBorder="1" applyFont="1">
      <alignment readingOrder="0" vertical="center"/>
    </xf>
    <xf borderId="29" fillId="0" fontId="4" numFmtId="0" xfId="0" applyAlignment="1" applyBorder="1" applyFont="1">
      <alignment horizontal="left" readingOrder="0" vertical="center"/>
    </xf>
    <xf borderId="29" fillId="0" fontId="11" numFmtId="166" xfId="0" applyAlignment="1" applyBorder="1" applyFont="1" applyNumberFormat="1">
      <alignment horizontal="center" readingOrder="0" vertical="center"/>
    </xf>
    <xf borderId="29" fillId="0" fontId="4" numFmtId="166" xfId="0" applyAlignment="1" applyBorder="1" applyFont="1" applyNumberFormat="1">
      <alignment horizontal="center" readingOrder="0" vertical="center"/>
    </xf>
    <xf borderId="29" fillId="0" fontId="26" numFmtId="166" xfId="0" applyAlignment="1" applyBorder="1" applyFont="1" applyNumberFormat="1">
      <alignment horizontal="center" readingOrder="0" vertical="center"/>
    </xf>
    <xf borderId="29" fillId="0" fontId="4" numFmtId="0" xfId="0" applyAlignment="1" applyBorder="1" applyFont="1">
      <alignment readingOrder="0" vertical="center"/>
    </xf>
    <xf borderId="29" fillId="0" fontId="4" numFmtId="0" xfId="0" applyAlignment="1" applyBorder="1" applyFont="1">
      <alignment vertical="center"/>
    </xf>
    <xf borderId="29" fillId="0" fontId="4" numFmtId="169" xfId="0" applyAlignment="1" applyBorder="1" applyFont="1" applyNumberFormat="1">
      <alignment horizontal="center" vertical="center"/>
    </xf>
    <xf borderId="29" fillId="6" fontId="4" numFmtId="0" xfId="0" applyAlignment="1" applyBorder="1" applyFont="1">
      <alignment readingOrder="0" shrinkToFit="0" vertical="center" wrapText="0"/>
    </xf>
    <xf borderId="31" fillId="0" fontId="11" numFmtId="0" xfId="0" applyAlignment="1" applyBorder="1" applyFont="1">
      <alignment horizontal="center" vertical="center"/>
    </xf>
    <xf borderId="0" fillId="0" fontId="2" numFmtId="0" xfId="0" applyFont="1"/>
    <xf borderId="41" fillId="0" fontId="4" numFmtId="0" xfId="0" applyAlignment="1" applyBorder="1" applyFont="1">
      <alignment readingOrder="0" shrinkToFit="0" vertical="center" wrapText="0"/>
    </xf>
    <xf borderId="47" fillId="13" fontId="10" numFmtId="0" xfId="0" applyAlignment="1" applyBorder="1" applyFont="1">
      <alignment readingOrder="0"/>
    </xf>
    <xf borderId="47" fillId="13" fontId="29" numFmtId="0" xfId="0" applyBorder="1" applyFont="1"/>
    <xf borderId="47" fillId="13" fontId="29" numFmtId="166" xfId="0" applyBorder="1" applyFont="1" applyNumberFormat="1"/>
    <xf borderId="47" fillId="13" fontId="25" numFmtId="166" xfId="0" applyAlignment="1" applyBorder="1" applyFont="1" applyNumberFormat="1">
      <alignment horizontal="center"/>
    </xf>
    <xf borderId="32" fillId="13" fontId="29" numFmtId="169" xfId="0" applyBorder="1" applyFont="1" applyNumberFormat="1"/>
    <xf borderId="0" fillId="0" fontId="29" numFmtId="0" xfId="0" applyFont="1"/>
    <xf borderId="35" fillId="6" fontId="29" numFmtId="0" xfId="0" applyBorder="1" applyFont="1"/>
    <xf borderId="31" fillId="0" fontId="11" numFmtId="0" xfId="0" applyAlignment="1" applyBorder="1" applyFont="1">
      <alignment readingOrder="0"/>
    </xf>
    <xf borderId="31" fillId="0" fontId="29" numFmtId="166" xfId="0" applyBorder="1" applyFont="1" applyNumberFormat="1"/>
    <xf borderId="31" fillId="0" fontId="15" numFmtId="166" xfId="0" applyAlignment="1" applyBorder="1" applyFont="1" applyNumberFormat="1">
      <alignment horizontal="center"/>
    </xf>
    <xf borderId="31" fillId="0" fontId="29" numFmtId="0" xfId="0" applyBorder="1" applyFont="1"/>
    <xf borderId="29" fillId="0" fontId="11" numFmtId="166" xfId="0" applyAlignment="1" applyBorder="1" applyFont="1" applyNumberFormat="1">
      <alignment horizontal="center"/>
    </xf>
    <xf borderId="31" fillId="0" fontId="11" numFmtId="166" xfId="0" applyAlignment="1" applyBorder="1" applyFont="1" applyNumberFormat="1">
      <alignment horizontal="center"/>
    </xf>
    <xf borderId="31" fillId="0" fontId="11" numFmtId="169" xfId="0" applyAlignment="1" applyBorder="1" applyFont="1" applyNumberFormat="1">
      <alignment horizontal="center"/>
    </xf>
    <xf borderId="0" fillId="0" fontId="29" numFmtId="0" xfId="0" applyAlignment="1" applyFont="1">
      <alignment vertical="bottom"/>
    </xf>
    <xf borderId="41" fillId="0" fontId="29" numFmtId="0" xfId="0" applyBorder="1" applyFont="1"/>
    <xf borderId="44" fillId="0" fontId="11" numFmtId="0" xfId="0" applyAlignment="1" applyBorder="1" applyFont="1">
      <alignment horizontal="center" readingOrder="0" vertical="center"/>
    </xf>
    <xf borderId="44" fillId="0" fontId="4" numFmtId="166" xfId="0" applyAlignment="1" applyBorder="1" applyFont="1" applyNumberFormat="1">
      <alignment horizontal="center" readingOrder="0" vertical="center"/>
    </xf>
    <xf borderId="47" fillId="6" fontId="9" numFmtId="0" xfId="0" applyAlignment="1" applyBorder="1" applyFont="1">
      <alignment horizontal="center" readingOrder="0" vertical="center"/>
    </xf>
    <xf borderId="0" fillId="6" fontId="9" numFmtId="0" xfId="0" applyAlignment="1" applyFont="1">
      <alignment horizontal="left" readingOrder="0" vertical="center"/>
    </xf>
    <xf borderId="41" fillId="0" fontId="4" numFmtId="166" xfId="0" applyAlignment="1" applyBorder="1" applyFont="1" applyNumberFormat="1">
      <alignment horizontal="center" readingOrder="0" vertical="center"/>
    </xf>
    <xf borderId="5" fillId="2" fontId="9" numFmtId="0" xfId="0" applyAlignment="1" applyBorder="1" applyFont="1">
      <alignment horizontal="center" readingOrder="0" vertical="center"/>
    </xf>
    <xf borderId="43" fillId="2" fontId="9" numFmtId="166" xfId="0" applyAlignment="1" applyBorder="1" applyFont="1" applyNumberFormat="1">
      <alignment horizontal="center" readingOrder="0" vertical="center"/>
    </xf>
    <xf borderId="0" fillId="0" fontId="6" numFmtId="166" xfId="0" applyAlignment="1" applyFont="1" applyNumberFormat="1">
      <alignment horizontal="center" readingOrder="0" vertical="center"/>
    </xf>
    <xf borderId="0" fillId="0" fontId="2" numFmtId="166" xfId="0" applyFont="1" applyNumberFormat="1"/>
    <xf borderId="0" fillId="0" fontId="4" numFmtId="0" xfId="0" applyAlignment="1" applyFont="1">
      <alignment horizontal="center" readingOrder="0" shrinkToFit="0" vertical="center" wrapText="0"/>
    </xf>
    <xf borderId="5" fillId="2" fontId="9" numFmtId="0" xfId="0" applyAlignment="1" applyBorder="1" applyFont="1">
      <alignment horizontal="left" readingOrder="0" vertical="center"/>
    </xf>
    <xf borderId="47" fillId="2" fontId="9" numFmtId="0" xfId="0" applyAlignment="1" applyBorder="1" applyFont="1">
      <alignment horizontal="center" readingOrder="0" vertical="center"/>
    </xf>
    <xf borderId="47" fillId="2" fontId="9" numFmtId="166" xfId="0" applyAlignment="1" applyBorder="1" applyFont="1" applyNumberFormat="1">
      <alignment horizontal="center" readingOrder="0" vertical="center"/>
    </xf>
    <xf borderId="47" fillId="2" fontId="9" numFmtId="0" xfId="0" applyAlignment="1" applyBorder="1" applyFont="1">
      <alignment horizontal="center" readingOrder="0" shrinkToFit="0" vertical="center" wrapText="1"/>
    </xf>
    <xf borderId="47" fillId="2" fontId="4" numFmtId="0" xfId="0" applyAlignment="1" applyBorder="1" applyFont="1">
      <alignment horizontal="center" vertical="center"/>
    </xf>
    <xf borderId="32" fillId="2" fontId="4" numFmtId="0" xfId="0" applyAlignment="1" applyBorder="1" applyFont="1">
      <alignment horizontal="center" vertical="center"/>
    </xf>
    <xf borderId="47" fillId="0" fontId="4" numFmtId="0" xfId="0" applyAlignment="1" applyBorder="1" applyFont="1">
      <alignment horizontal="center" readingOrder="0" vertical="center"/>
    </xf>
    <xf borderId="0" fillId="0" fontId="4" numFmtId="10" xfId="0" applyAlignment="1" applyFont="1" applyNumberFormat="1">
      <alignment horizontal="center" readingOrder="0" vertical="center"/>
    </xf>
    <xf borderId="5" fillId="0" fontId="11" numFmtId="0" xfId="0" applyAlignment="1" applyBorder="1" applyFont="1">
      <alignment readingOrder="0" vertical="center"/>
    </xf>
    <xf borderId="1" fillId="3" fontId="11" numFmtId="0" xfId="0" applyAlignment="1" applyBorder="1" applyFont="1">
      <alignment vertical="center"/>
    </xf>
    <xf borderId="44" fillId="3" fontId="11" numFmtId="0" xfId="0" applyAlignment="1" applyBorder="1" applyFont="1">
      <alignment horizontal="center" vertical="center"/>
    </xf>
    <xf borderId="40" fillId="3" fontId="9" numFmtId="0" xfId="0" applyAlignment="1" applyBorder="1" applyFont="1">
      <alignment horizontal="center" readingOrder="0" vertical="center"/>
    </xf>
    <xf borderId="32" fillId="0" fontId="4" numFmtId="166" xfId="0" applyAlignment="1" applyBorder="1" applyFont="1" applyNumberFormat="1">
      <alignment horizontal="center" readingOrder="0" vertical="center"/>
    </xf>
    <xf borderId="35" fillId="0" fontId="2" numFmtId="166" xfId="0" applyAlignment="1" applyBorder="1" applyFont="1" applyNumberFormat="1">
      <alignment vertical="center"/>
    </xf>
    <xf borderId="0" fillId="0" fontId="11" numFmtId="10" xfId="0" applyAlignment="1" applyFont="1" applyNumberFormat="1">
      <alignment vertical="center"/>
    </xf>
    <xf borderId="0" fillId="0" fontId="13" numFmtId="0" xfId="0" applyAlignment="1" applyFont="1">
      <alignment horizontal="right" readingOrder="0" vertical="center"/>
    </xf>
    <xf borderId="0" fillId="0" fontId="6" numFmtId="0" xfId="0" applyAlignment="1" applyFont="1">
      <alignment horizontal="center" vertical="center"/>
    </xf>
    <xf borderId="0" fillId="0" fontId="11" numFmtId="0" xfId="0" applyAlignment="1" applyFont="1">
      <alignment readingOrder="0" shrinkToFit="0" vertical="center" wrapText="0"/>
    </xf>
    <xf borderId="4" fillId="3" fontId="11" numFmtId="0" xfId="0" applyAlignment="1" applyBorder="1" applyFont="1">
      <alignment vertical="center"/>
    </xf>
    <xf borderId="0" fillId="3" fontId="11" numFmtId="0" xfId="0" applyAlignment="1" applyFont="1">
      <alignment horizontal="center" vertical="center"/>
    </xf>
    <xf borderId="41" fillId="3" fontId="9" numFmtId="0" xfId="0" applyAlignment="1" applyBorder="1" applyFont="1">
      <alignment horizontal="center" readingOrder="0" vertical="center"/>
    </xf>
    <xf borderId="0" fillId="0" fontId="6" numFmtId="0" xfId="0" applyAlignment="1" applyFont="1">
      <alignment horizontal="center" vertical="center"/>
    </xf>
    <xf borderId="42" fillId="3" fontId="11" numFmtId="0" xfId="0" applyAlignment="1" applyBorder="1" applyFont="1">
      <alignment vertical="center"/>
    </xf>
    <xf borderId="48" fillId="3" fontId="11" numFmtId="0" xfId="0" applyAlignment="1" applyBorder="1" applyFont="1">
      <alignment horizontal="center" vertical="center"/>
    </xf>
    <xf borderId="43" fillId="3" fontId="9" numFmtId="0" xfId="0" applyAlignment="1" applyBorder="1" applyFont="1">
      <alignment horizontal="center" readingOrder="0" vertical="center"/>
    </xf>
    <xf borderId="1" fillId="0" fontId="2" numFmtId="166" xfId="0" applyAlignment="1" applyBorder="1" applyFont="1" applyNumberFormat="1">
      <alignment vertical="center"/>
    </xf>
    <xf borderId="4" fillId="0" fontId="11" numFmtId="10" xfId="0" applyAlignment="1" applyBorder="1" applyFont="1" applyNumberFormat="1">
      <alignment vertical="center"/>
    </xf>
    <xf borderId="42" fillId="2" fontId="9" numFmtId="0" xfId="0" applyAlignment="1" applyBorder="1" applyFont="1">
      <alignment horizontal="center" readingOrder="0" vertical="center"/>
    </xf>
    <xf borderId="32" fillId="2" fontId="9" numFmtId="166" xfId="0" applyAlignment="1" applyBorder="1" applyFont="1" applyNumberFormat="1">
      <alignment horizontal="center" readingOrder="0" vertical="center"/>
    </xf>
    <xf borderId="44" fillId="0" fontId="2" numFmtId="166" xfId="0" applyAlignment="1" applyBorder="1" applyFont="1" applyNumberFormat="1">
      <alignment vertical="center"/>
    </xf>
    <xf borderId="35" fillId="9" fontId="13" numFmtId="0" xfId="0" applyAlignment="1" applyBorder="1" applyFont="1">
      <alignment horizontal="center" readingOrder="0" vertical="center"/>
    </xf>
    <xf borderId="0" fillId="0" fontId="2" numFmtId="169" xfId="0" applyAlignment="1" applyFont="1" applyNumberFormat="1">
      <alignment vertical="center"/>
    </xf>
    <xf borderId="35" fillId="14" fontId="6" numFmtId="0" xfId="0" applyAlignment="1" applyBorder="1" applyFill="1" applyFont="1">
      <alignment horizontal="left" readingOrder="0" shrinkToFit="0" vertical="center" wrapText="1"/>
    </xf>
    <xf borderId="47" fillId="2" fontId="10" numFmtId="0" xfId="0" applyAlignment="1" applyBorder="1" applyFont="1">
      <alignment horizontal="center" readingOrder="0" vertical="center"/>
    </xf>
    <xf borderId="47" fillId="2" fontId="9" numFmtId="0" xfId="0" applyAlignment="1" applyBorder="1" applyFont="1">
      <alignment horizontal="center" vertical="center"/>
    </xf>
    <xf borderId="47" fillId="2" fontId="25" numFmtId="166" xfId="0" applyAlignment="1" applyBorder="1" applyFont="1" applyNumberFormat="1">
      <alignment horizontal="center" readingOrder="0" vertical="center"/>
    </xf>
    <xf borderId="47" fillId="2" fontId="9" numFmtId="0" xfId="0" applyAlignment="1" applyBorder="1" applyFont="1">
      <alignment horizontal="left" readingOrder="0" vertical="center"/>
    </xf>
    <xf borderId="47" fillId="2" fontId="9" numFmtId="0" xfId="0" applyAlignment="1" applyBorder="1" applyFont="1">
      <alignment readingOrder="0" vertical="center"/>
    </xf>
    <xf borderId="32" fillId="2" fontId="11" numFmtId="169" xfId="0" applyAlignment="1" applyBorder="1" applyFont="1" applyNumberFormat="1">
      <alignment vertical="center"/>
    </xf>
    <xf borderId="0" fillId="0" fontId="4" numFmtId="0" xfId="0" applyAlignment="1" applyFont="1">
      <alignment readingOrder="0" vertical="center"/>
    </xf>
    <xf borderId="42" fillId="0" fontId="4" numFmtId="0" xfId="0" applyAlignment="1" applyBorder="1" applyFont="1">
      <alignment horizontal="left" readingOrder="0" vertical="center"/>
    </xf>
    <xf borderId="35" fillId="0" fontId="4" numFmtId="0" xfId="0" applyAlignment="1" applyBorder="1" applyFont="1">
      <alignment horizontal="left" readingOrder="0" shrinkToFit="0" vertical="center" wrapText="1"/>
    </xf>
    <xf borderId="35" fillId="0" fontId="4" numFmtId="0" xfId="0" applyAlignment="1" applyBorder="1" applyFont="1">
      <alignment horizontal="center" readingOrder="0" shrinkToFit="0" vertical="center" wrapText="1"/>
    </xf>
    <xf borderId="42" fillId="0" fontId="4" numFmtId="166" xfId="0" applyAlignment="1" applyBorder="1" applyFont="1" applyNumberFormat="1">
      <alignment horizontal="center" vertical="center"/>
    </xf>
    <xf borderId="0" fillId="0" fontId="4" numFmtId="0" xfId="0" applyAlignment="1" applyFont="1">
      <alignment readingOrder="0" shrinkToFit="0" vertical="center" wrapText="0"/>
    </xf>
    <xf borderId="5" fillId="0" fontId="9" numFmtId="0" xfId="0" applyAlignment="1" applyBorder="1" applyFont="1">
      <alignment horizontal="left" readingOrder="0" vertical="center"/>
    </xf>
    <xf borderId="5" fillId="0" fontId="11" numFmtId="166" xfId="0" applyAlignment="1" applyBorder="1" applyFont="1" applyNumberFormat="1">
      <alignment horizontal="center" vertical="center"/>
    </xf>
    <xf borderId="5" fillId="0" fontId="4" numFmtId="166" xfId="0" applyAlignment="1" applyBorder="1" applyFont="1" applyNumberFormat="1">
      <alignment horizontal="center" vertical="center"/>
    </xf>
    <xf borderId="5" fillId="0" fontId="9" numFmtId="0" xfId="0" applyAlignment="1" applyBorder="1" applyFont="1">
      <alignment horizontal="center" vertical="center"/>
    </xf>
    <xf borderId="35" fillId="0" fontId="9" numFmtId="166" xfId="0" applyAlignment="1" applyBorder="1" applyFont="1" applyNumberFormat="1">
      <alignment horizontal="center" vertical="center"/>
    </xf>
    <xf borderId="0" fillId="0" fontId="9" numFmtId="166" xfId="0" applyAlignment="1" applyFont="1" applyNumberFormat="1">
      <alignment horizontal="center" vertical="center"/>
    </xf>
    <xf borderId="0" fillId="0" fontId="9" numFmtId="10" xfId="0" applyAlignment="1" applyFont="1" applyNumberFormat="1">
      <alignment shrinkToFit="0" vertical="center" wrapText="0"/>
    </xf>
    <xf borderId="0" fillId="0" fontId="30" numFmtId="0" xfId="0" applyAlignment="1" applyFont="1">
      <alignment horizontal="center" readingOrder="0" vertical="center"/>
    </xf>
    <xf borderId="35" fillId="0" fontId="31" numFmtId="0" xfId="0" applyAlignment="1" applyBorder="1" applyFont="1">
      <alignment horizontal="center" readingOrder="0" vertical="center"/>
    </xf>
    <xf borderId="35" fillId="0" fontId="32" numFmtId="170" xfId="0" applyAlignment="1" applyBorder="1" applyFont="1" applyNumberFormat="1">
      <alignment horizontal="center" vertical="center"/>
    </xf>
    <xf borderId="35" fillId="0" fontId="4" numFmtId="170" xfId="0" applyAlignment="1" applyBorder="1" applyFont="1" applyNumberFormat="1">
      <alignment horizontal="center" vertical="center"/>
    </xf>
    <xf borderId="0" fillId="0" fontId="4" numFmtId="166" xfId="0" applyAlignment="1" applyFont="1" applyNumberFormat="1">
      <alignment horizontal="center" vertical="center"/>
    </xf>
    <xf borderId="0" fillId="0" fontId="9" numFmtId="0" xfId="0" applyAlignment="1" applyFont="1">
      <alignment horizontal="center" vertical="center"/>
    </xf>
    <xf borderId="0" fillId="0" fontId="9" numFmtId="0" xfId="0" applyAlignment="1" applyFont="1">
      <alignment shrinkToFit="0" vertical="center" wrapText="0"/>
    </xf>
    <xf borderId="49" fillId="0" fontId="4" numFmtId="0" xfId="0" applyAlignment="1" applyBorder="1" applyFont="1">
      <alignment horizontal="left" vertical="center"/>
    </xf>
    <xf borderId="0" fillId="0" fontId="11" numFmtId="0" xfId="0" applyAlignment="1" applyFont="1">
      <alignment horizontal="center" vertical="center"/>
    </xf>
    <xf borderId="50" fillId="0" fontId="4" numFmtId="0" xfId="0" applyAlignment="1" applyBorder="1" applyFont="1">
      <alignment horizontal="center" vertical="center"/>
    </xf>
    <xf borderId="51" fillId="0" fontId="4" numFmtId="166" xfId="0" applyAlignment="1" applyBorder="1" applyFont="1" applyNumberFormat="1">
      <alignment horizontal="center" vertical="center"/>
    </xf>
    <xf borderId="0" fillId="0" fontId="9" numFmtId="166" xfId="0" applyAlignment="1" applyFont="1" applyNumberFormat="1">
      <alignment horizontal="center" readingOrder="0" vertical="center"/>
    </xf>
    <xf borderId="0" fillId="0" fontId="4" numFmtId="0" xfId="0" applyAlignment="1" applyFont="1">
      <alignment shrinkToFit="0" vertical="center" wrapText="0"/>
    </xf>
    <xf borderId="5" fillId="9" fontId="13" numFmtId="0" xfId="0" applyAlignment="1" applyBorder="1" applyFont="1">
      <alignment horizontal="left" readingOrder="0" vertical="center"/>
    </xf>
    <xf borderId="47" fillId="9" fontId="11" numFmtId="0" xfId="0" applyAlignment="1" applyBorder="1" applyFont="1">
      <alignment horizontal="center" vertical="center"/>
    </xf>
    <xf borderId="47" fillId="9" fontId="4" numFmtId="0" xfId="0" applyAlignment="1" applyBorder="1" applyFont="1">
      <alignment horizontal="center" vertical="center"/>
    </xf>
    <xf borderId="32" fillId="9" fontId="13" numFmtId="166" xfId="0" applyAlignment="1" applyBorder="1" applyFont="1" applyNumberFormat="1">
      <alignment horizontal="center" vertical="center"/>
    </xf>
    <xf borderId="0" fillId="0" fontId="9" numFmtId="166" xfId="0" applyAlignment="1" applyFont="1" applyNumberFormat="1">
      <alignment horizontal="center" readingOrder="0" shrinkToFit="0" vertical="center" wrapText="0"/>
    </xf>
    <xf borderId="0" fillId="0" fontId="9" numFmtId="0" xfId="0" applyAlignment="1" applyFont="1">
      <alignment horizontal="left" readingOrder="0" shrinkToFit="0" vertical="center" wrapText="0"/>
    </xf>
    <xf borderId="0" fillId="0" fontId="9" numFmtId="0" xfId="0" applyAlignment="1" applyFont="1">
      <alignment horizontal="center" readingOrder="0" shrinkToFit="0" vertical="center" wrapText="0"/>
    </xf>
    <xf borderId="0" fillId="0" fontId="9" numFmtId="0" xfId="0" applyAlignment="1" applyFont="1">
      <alignment horizontal="left" readingOrder="0" shrinkToFit="0" vertical="center" wrapText="0"/>
    </xf>
    <xf borderId="0" fillId="0" fontId="10" numFmtId="166" xfId="0" applyAlignment="1" applyFont="1" applyNumberFormat="1">
      <alignment horizontal="center" readingOrder="0" vertical="center"/>
    </xf>
    <xf borderId="0" fillId="0" fontId="4" numFmtId="0" xfId="0" applyAlignment="1" applyFont="1">
      <alignment horizontal="left" vertical="center"/>
    </xf>
    <xf borderId="0" fillId="0" fontId="6" numFmtId="0" xfId="0" applyAlignment="1" applyFont="1">
      <alignment horizontal="left" vertical="center"/>
    </xf>
    <xf borderId="52" fillId="0" fontId="13" numFmtId="0" xfId="0" applyAlignment="1" applyBorder="1" applyFont="1">
      <alignment horizontal="center" readingOrder="0" shrinkToFit="0" vertical="center" wrapText="0"/>
    </xf>
    <xf borderId="53" fillId="9" fontId="13" numFmtId="166" xfId="0" applyAlignment="1" applyBorder="1" applyFont="1" applyNumberFormat="1">
      <alignment horizontal="left" readingOrder="0" shrinkToFit="0" vertical="center" wrapText="0"/>
    </xf>
    <xf borderId="15" fillId="9" fontId="6" numFmtId="166" xfId="0" applyAlignment="1" applyBorder="1" applyFont="1" applyNumberFormat="1">
      <alignment horizontal="center" vertical="center"/>
    </xf>
    <xf borderId="0" fillId="0" fontId="4" numFmtId="166" xfId="0" applyAlignment="1" applyFont="1" applyNumberFormat="1">
      <alignment horizontal="left" readingOrder="0" vertical="center"/>
    </xf>
    <xf borderId="52" fillId="0" fontId="11" numFmtId="0" xfId="0" applyAlignment="1" applyBorder="1" applyFont="1">
      <alignment horizontal="center" readingOrder="0" vertical="center"/>
    </xf>
    <xf borderId="48" fillId="0" fontId="4" numFmtId="0" xfId="0" applyAlignment="1" applyBorder="1" applyFont="1">
      <alignment horizontal="left" readingOrder="0" shrinkToFit="0" vertical="center" wrapText="0"/>
    </xf>
    <xf borderId="32" fillId="0" fontId="4" numFmtId="0" xfId="0" applyAlignment="1" applyBorder="1" applyFont="1">
      <alignment horizontal="center" readingOrder="0" shrinkToFit="0" vertical="center" wrapText="0"/>
    </xf>
    <xf borderId="25" fillId="6" fontId="9" numFmtId="166" xfId="0" applyAlignment="1" applyBorder="1" applyFont="1" applyNumberFormat="1">
      <alignment horizontal="center" readingOrder="0" shrinkToFit="0" vertical="center" wrapText="0"/>
    </xf>
    <xf borderId="32" fillId="6" fontId="4" numFmtId="166" xfId="0" applyAlignment="1" applyBorder="1" applyFont="1" applyNumberFormat="1">
      <alignment horizontal="left" readingOrder="0" shrinkToFit="0" vertical="center" wrapText="0"/>
    </xf>
    <xf borderId="35" fillId="6" fontId="4" numFmtId="166" xfId="0" applyAlignment="1" applyBorder="1" applyFont="1" applyNumberFormat="1">
      <alignment horizontal="center" readingOrder="0" shrinkToFit="0" vertical="center" wrapText="0"/>
    </xf>
    <xf borderId="23" fillId="6" fontId="9" numFmtId="166" xfId="0" applyAlignment="1" applyBorder="1" applyFont="1" applyNumberFormat="1">
      <alignment horizontal="center" readingOrder="0" shrinkToFit="0" vertical="center" wrapText="0"/>
    </xf>
    <xf borderId="47" fillId="2" fontId="6" numFmtId="166" xfId="0" applyAlignment="1" applyBorder="1" applyFont="1" applyNumberFormat="1">
      <alignment horizontal="left" readingOrder="0" shrinkToFit="0" vertical="center" wrapText="0"/>
    </xf>
    <xf borderId="47" fillId="2" fontId="6" numFmtId="166" xfId="0" applyAlignment="1" applyBorder="1" applyFont="1" applyNumberFormat="1">
      <alignment horizontal="center" readingOrder="0" shrinkToFit="0" vertical="center" wrapText="0"/>
    </xf>
    <xf borderId="13" fillId="6" fontId="9" numFmtId="166" xfId="0" applyAlignment="1" applyBorder="1" applyFont="1" applyNumberFormat="1">
      <alignment horizontal="center" readingOrder="0" shrinkToFit="0" vertical="center" wrapText="0"/>
    </xf>
    <xf borderId="47" fillId="6" fontId="4" numFmtId="166" xfId="0" applyAlignment="1" applyBorder="1" applyFont="1" applyNumberFormat="1">
      <alignment horizontal="left" readingOrder="0" shrinkToFit="0" vertical="center" wrapText="0"/>
    </xf>
    <xf borderId="32" fillId="6" fontId="4" numFmtId="166" xfId="0" applyAlignment="1" applyBorder="1" applyFont="1" applyNumberFormat="1">
      <alignment horizontal="center" readingOrder="0" shrinkToFit="0" vertical="center" wrapText="0"/>
    </xf>
    <xf borderId="54" fillId="0" fontId="10" numFmtId="166" xfId="0" applyAlignment="1" applyBorder="1" applyFont="1" applyNumberFormat="1">
      <alignment shrinkToFit="0" vertical="center" wrapText="0"/>
    </xf>
    <xf borderId="15" fillId="0" fontId="29" numFmtId="166" xfId="0" applyAlignment="1" applyBorder="1" applyFont="1" applyNumberFormat="1">
      <alignment vertical="center"/>
    </xf>
    <xf borderId="35" fillId="6" fontId="4" numFmtId="10" xfId="0" applyAlignment="1" applyBorder="1" applyFont="1" applyNumberFormat="1">
      <alignment horizontal="center" readingOrder="0" shrinkToFit="0" vertical="center" wrapText="0"/>
    </xf>
    <xf borderId="21" fillId="0" fontId="29" numFmtId="166" xfId="0" applyAlignment="1" applyBorder="1" applyFont="1" applyNumberFormat="1">
      <alignment vertical="center"/>
    </xf>
    <xf borderId="5" fillId="6" fontId="4" numFmtId="166" xfId="0" applyAlignment="1" applyBorder="1" applyFont="1" applyNumberFormat="1">
      <alignment horizontal="center" readingOrder="0" shrinkToFit="0" vertical="center" wrapText="0"/>
    </xf>
    <xf borderId="29" fillId="0" fontId="11" numFmtId="166" xfId="0" applyAlignment="1" applyBorder="1" applyFont="1" applyNumberFormat="1">
      <alignment horizontal="center" vertical="center"/>
    </xf>
    <xf borderId="52" fillId="0" fontId="29" numFmtId="166" xfId="0" applyAlignment="1" applyBorder="1" applyFont="1" applyNumberFormat="1">
      <alignment vertical="center"/>
    </xf>
    <xf borderId="10" fillId="6" fontId="33" numFmtId="166" xfId="0" applyAlignment="1" applyBorder="1" applyFont="1" applyNumberFormat="1">
      <alignment horizontal="left" readingOrder="0" shrinkToFit="0" vertical="center" wrapText="0"/>
    </xf>
    <xf borderId="30" fillId="6" fontId="33" numFmtId="166" xfId="0" applyAlignment="1" applyBorder="1" applyFont="1" applyNumberFormat="1">
      <alignment horizontal="left" readingOrder="0" shrinkToFit="0" vertical="center" wrapText="0"/>
    </xf>
    <xf borderId="0" fillId="6" fontId="33" numFmtId="166" xfId="0" applyAlignment="1" applyFont="1" applyNumberFormat="1">
      <alignment horizontal="left" readingOrder="0" shrinkToFit="0" vertical="center" wrapText="0"/>
    </xf>
    <xf borderId="28" fillId="6" fontId="33" numFmtId="166" xfId="0" applyAlignment="1" applyBorder="1" applyFont="1" applyNumberFormat="1">
      <alignment horizontal="left" readingOrder="0" shrinkToFit="0" vertical="center" wrapText="0"/>
    </xf>
    <xf borderId="52" fillId="0" fontId="11" numFmtId="0" xfId="0" applyAlignment="1" applyBorder="1" applyFont="1">
      <alignment horizontal="center" readingOrder="0" shrinkToFit="0" vertical="center" wrapText="0"/>
    </xf>
    <xf borderId="5" fillId="6" fontId="4" numFmtId="10" xfId="0" applyAlignment="1" applyBorder="1" applyFont="1" applyNumberFormat="1">
      <alignment horizontal="center" readingOrder="0" shrinkToFit="0" vertical="center" wrapText="0"/>
    </xf>
    <xf borderId="0" fillId="0" fontId="11" numFmtId="0" xfId="0" applyAlignment="1" applyFont="1">
      <alignment horizontal="center" readingOrder="0" shrinkToFit="0" vertical="center" wrapText="0"/>
    </xf>
    <xf borderId="26" fillId="6" fontId="4" numFmtId="166" xfId="0" applyAlignment="1" applyBorder="1" applyFont="1" applyNumberFormat="1">
      <alignment horizontal="left" readingOrder="0" shrinkToFit="0" vertical="center" wrapText="0"/>
    </xf>
    <xf borderId="44" fillId="6" fontId="4" numFmtId="166" xfId="0" applyAlignment="1" applyBorder="1" applyFont="1" applyNumberFormat="1">
      <alignment horizontal="left" readingOrder="0" shrinkToFit="0" vertical="center" wrapText="0"/>
    </xf>
    <xf borderId="40" fillId="6" fontId="4" numFmtId="166" xfId="0" applyAlignment="1" applyBorder="1" applyFont="1" applyNumberFormat="1">
      <alignment horizontal="center" readingOrder="0" shrinkToFit="0" vertical="center" wrapText="0"/>
    </xf>
    <xf borderId="1" fillId="6" fontId="4" numFmtId="10" xfId="0" applyAlignment="1" applyBorder="1" applyFont="1" applyNumberFormat="1">
      <alignment horizontal="center" readingOrder="0" shrinkToFit="0" vertical="center" wrapText="1"/>
    </xf>
    <xf borderId="0" fillId="0" fontId="4" numFmtId="166" xfId="0" applyAlignment="1" applyFont="1" applyNumberFormat="1">
      <alignment vertical="center"/>
    </xf>
    <xf borderId="10" fillId="9" fontId="13" numFmtId="166" xfId="0" applyAlignment="1" applyBorder="1" applyFont="1" applyNumberFormat="1">
      <alignment horizontal="left" readingOrder="0" shrinkToFit="0" vertical="center" wrapText="0"/>
    </xf>
    <xf borderId="30" fillId="9" fontId="13" numFmtId="166" xfId="0" applyAlignment="1" applyBorder="1" applyFont="1" applyNumberFormat="1">
      <alignment horizontal="left" readingOrder="0" shrinkToFit="0" vertical="center" wrapText="0"/>
    </xf>
    <xf borderId="11" fillId="9" fontId="13" numFmtId="166" xfId="0" applyAlignment="1" applyBorder="1" applyFont="1" applyNumberFormat="1">
      <alignment horizontal="left" readingOrder="0" shrinkToFit="0" vertical="center" wrapText="0"/>
    </xf>
    <xf borderId="0" fillId="0" fontId="4" numFmtId="166" xfId="0" applyAlignment="1" applyFont="1" applyNumberFormat="1">
      <alignment horizontal="center" readingOrder="0" shrinkToFit="0" vertical="center" wrapText="1"/>
    </xf>
    <xf borderId="0" fillId="0" fontId="11" numFmtId="0" xfId="0" applyAlignment="1" applyFont="1">
      <alignment horizontal="center" readingOrder="0" shrinkToFit="0" vertical="center" wrapText="1"/>
    </xf>
    <xf borderId="16" fillId="0" fontId="11" numFmtId="0" xfId="0" applyAlignment="1" applyBorder="1" applyFont="1">
      <alignment horizontal="left" readingOrder="0" vertical="center"/>
    </xf>
    <xf borderId="35" fillId="0" fontId="11" numFmtId="0" xfId="0" applyAlignment="1" applyBorder="1" applyFont="1">
      <alignment horizontal="left" readingOrder="0" vertical="center"/>
    </xf>
    <xf borderId="35" fillId="0" fontId="11" numFmtId="0" xfId="0" applyAlignment="1" applyBorder="1" applyFont="1">
      <alignment horizontal="center" readingOrder="0" vertical="center"/>
    </xf>
    <xf borderId="17" fillId="0" fontId="11" numFmtId="166" xfId="0" applyAlignment="1" applyBorder="1" applyFont="1" applyNumberFormat="1">
      <alignment horizontal="center" vertical="center"/>
    </xf>
    <xf borderId="0" fillId="0" fontId="4" numFmtId="9" xfId="0" applyAlignment="1" applyFont="1" applyNumberFormat="1">
      <alignment horizontal="center" vertical="center"/>
    </xf>
    <xf borderId="18" fillId="0" fontId="4" numFmtId="0" xfId="0" applyAlignment="1" applyBorder="1" applyFont="1">
      <alignment horizontal="left" readingOrder="0" vertical="center"/>
    </xf>
    <xf borderId="55" fillId="0" fontId="4" numFmtId="0" xfId="0" applyAlignment="1" applyBorder="1" applyFont="1">
      <alignment horizontal="left" readingOrder="0" vertical="center"/>
    </xf>
    <xf borderId="55" fillId="0" fontId="4" numFmtId="0" xfId="0" applyAlignment="1" applyBorder="1" applyFont="1">
      <alignment horizontal="center" readingOrder="0" vertical="center"/>
    </xf>
    <xf borderId="19" fillId="0" fontId="4" numFmtId="10" xfId="0" applyAlignment="1" applyBorder="1" applyFont="1" applyNumberFormat="1">
      <alignment horizontal="center" readingOrder="0" vertical="center"/>
    </xf>
    <xf borderId="56" fillId="0" fontId="4" numFmtId="0" xfId="0" applyAlignment="1" applyBorder="1" applyFont="1">
      <alignment vertical="center"/>
    </xf>
    <xf borderId="0" fillId="0" fontId="11" numFmtId="10" xfId="0" applyAlignment="1" applyFont="1" applyNumberFormat="1">
      <alignment horizontal="center" vertical="center"/>
    </xf>
    <xf borderId="5" fillId="15" fontId="9" numFmtId="0" xfId="0" applyAlignment="1" applyBorder="1" applyFill="1" applyFont="1">
      <alignment horizontal="left" readingOrder="0" vertical="center"/>
    </xf>
    <xf borderId="47" fillId="0" fontId="5" numFmtId="0" xfId="0" applyBorder="1" applyFont="1"/>
    <xf borderId="47" fillId="15" fontId="10" numFmtId="0" xfId="0" applyAlignment="1" applyBorder="1" applyFont="1">
      <alignment horizontal="center" vertical="center"/>
    </xf>
    <xf borderId="47" fillId="15" fontId="9" numFmtId="0" xfId="0" applyAlignment="1" applyBorder="1" applyFont="1">
      <alignment horizontal="center" vertical="center"/>
    </xf>
    <xf borderId="47" fillId="15" fontId="9" numFmtId="0" xfId="0" applyAlignment="1" applyBorder="1" applyFont="1">
      <alignment horizontal="center" readingOrder="0" vertical="center"/>
    </xf>
    <xf borderId="47" fillId="15" fontId="9" numFmtId="166" xfId="0" applyAlignment="1" applyBorder="1" applyFont="1" applyNumberFormat="1">
      <alignment horizontal="center" readingOrder="0" vertical="center"/>
    </xf>
    <xf borderId="47" fillId="15" fontId="9" numFmtId="166" xfId="0" applyAlignment="1" applyBorder="1" applyFont="1" applyNumberFormat="1">
      <alignment horizontal="center" vertical="center"/>
    </xf>
    <xf borderId="32" fillId="15" fontId="4" numFmtId="169" xfId="0" applyAlignment="1" applyBorder="1" applyFont="1" applyNumberFormat="1">
      <alignment horizontal="center" vertical="center"/>
    </xf>
    <xf borderId="0" fillId="10" fontId="4" numFmtId="0" xfId="0" applyAlignment="1" applyFont="1">
      <alignment horizontal="center" readingOrder="0" vertical="center"/>
    </xf>
    <xf borderId="31" fillId="10" fontId="4" numFmtId="0" xfId="0" applyAlignment="1" applyBorder="1" applyFont="1">
      <alignment horizontal="left" readingOrder="0" shrinkToFit="0" vertical="center" wrapText="1"/>
    </xf>
    <xf borderId="43" fillId="0" fontId="11" numFmtId="166" xfId="0" applyAlignment="1" applyBorder="1" applyFont="1" applyNumberFormat="1">
      <alignment horizontal="center" readingOrder="0" vertical="center"/>
    </xf>
    <xf borderId="43" fillId="0" fontId="4" numFmtId="166" xfId="0" applyAlignment="1" applyBorder="1" applyFont="1" applyNumberFormat="1">
      <alignment horizontal="center" readingOrder="0" vertical="center"/>
    </xf>
    <xf borderId="43" fillId="10" fontId="4" numFmtId="166" xfId="0" applyAlignment="1" applyBorder="1" applyFont="1" applyNumberFormat="1">
      <alignment horizontal="center" readingOrder="0" vertical="center"/>
    </xf>
    <xf borderId="31" fillId="10" fontId="4" numFmtId="166" xfId="0" applyAlignment="1" applyBorder="1" applyFont="1" applyNumberFormat="1">
      <alignment horizontal="center" readingOrder="0" shrinkToFit="0" vertical="center" wrapText="1"/>
    </xf>
    <xf borderId="31" fillId="10" fontId="4" numFmtId="0" xfId="0" applyAlignment="1" applyBorder="1" applyFont="1">
      <alignment horizontal="center" readingOrder="0" shrinkToFit="0" vertical="center" wrapText="1"/>
    </xf>
    <xf borderId="43" fillId="10" fontId="4" numFmtId="166" xfId="0" applyAlignment="1" applyBorder="1" applyFont="1" applyNumberFormat="1">
      <alignment horizontal="center" readingOrder="0" shrinkToFit="0" vertical="center" wrapText="1"/>
    </xf>
    <xf borderId="48" fillId="10" fontId="4" numFmtId="166" xfId="0" applyAlignment="1" applyBorder="1" applyFont="1" applyNumberFormat="1">
      <alignment horizontal="center" readingOrder="0" shrinkToFit="0" vertical="center" wrapText="1"/>
    </xf>
    <xf borderId="42" fillId="10" fontId="4" numFmtId="166" xfId="0" applyAlignment="1" applyBorder="1" applyFont="1" applyNumberFormat="1">
      <alignment horizontal="center" readingOrder="0" shrinkToFit="0" vertical="center" wrapText="1"/>
    </xf>
    <xf borderId="31" fillId="10" fontId="4" numFmtId="169" xfId="0" applyAlignment="1" applyBorder="1" applyFont="1" applyNumberFormat="1">
      <alignment horizontal="center" readingOrder="0" shrinkToFit="0" vertical="center" wrapText="1"/>
    </xf>
    <xf borderId="35" fillId="0" fontId="11" numFmtId="0" xfId="0" applyAlignment="1" applyBorder="1" applyFont="1">
      <alignment horizontal="left" vertical="center"/>
    </xf>
    <xf borderId="35" fillId="0" fontId="4" numFmtId="0" xfId="0" applyAlignment="1" applyBorder="1" applyFont="1">
      <alignment horizontal="left" vertical="center"/>
    </xf>
    <xf borderId="35" fillId="0" fontId="11" numFmtId="0" xfId="0" applyAlignment="1" applyBorder="1" applyFont="1">
      <alignment horizontal="center" vertical="center"/>
    </xf>
    <xf borderId="35" fillId="6" fontId="4" numFmtId="0" xfId="0" applyAlignment="1" applyBorder="1" applyFont="1">
      <alignment horizontal="center" readingOrder="0" vertical="center"/>
    </xf>
    <xf borderId="35" fillId="6" fontId="4" numFmtId="166" xfId="0" applyAlignment="1" applyBorder="1" applyFont="1" applyNumberFormat="1">
      <alignment horizontal="center" vertical="center"/>
    </xf>
    <xf borderId="35" fillId="6" fontId="4" numFmtId="169" xfId="0" applyAlignment="1" applyBorder="1" applyFont="1" applyNumberFormat="1">
      <alignment horizontal="center" readingOrder="0" vertical="center"/>
    </xf>
    <xf borderId="0" fillId="0" fontId="11" numFmtId="0" xfId="0" applyAlignment="1" applyFont="1">
      <alignment horizontal="left" vertical="center"/>
    </xf>
    <xf borderId="0" fillId="0" fontId="11" numFmtId="169" xfId="0" applyAlignment="1" applyFont="1" applyNumberFormat="1">
      <alignment vertical="center"/>
    </xf>
    <xf borderId="0" fillId="6" fontId="4" numFmtId="0" xfId="0" applyAlignment="1" applyFont="1">
      <alignment horizontal="center" readingOrder="0" vertical="center"/>
    </xf>
    <xf borderId="5" fillId="16" fontId="10" numFmtId="166" xfId="0" applyAlignment="1" applyBorder="1" applyFill="1" applyFont="1" applyNumberFormat="1">
      <alignment horizontal="center" vertical="center"/>
    </xf>
    <xf borderId="0" fillId="0" fontId="9" numFmtId="169" xfId="0" applyAlignment="1" applyFont="1" applyNumberFormat="1">
      <alignment horizontal="center" shrinkToFit="0" vertical="center" wrapText="0"/>
    </xf>
    <xf borderId="31" fillId="3" fontId="10" numFmtId="166" xfId="0" applyAlignment="1" applyBorder="1" applyFont="1" applyNumberFormat="1">
      <alignment horizontal="center" shrinkToFit="0" vertical="center" wrapText="1"/>
    </xf>
    <xf borderId="43" fillId="3" fontId="10" numFmtId="166" xfId="0" applyAlignment="1" applyBorder="1" applyFont="1" applyNumberFormat="1">
      <alignment horizontal="center" readingOrder="0" shrinkToFit="0" vertical="center" wrapText="1"/>
    </xf>
    <xf borderId="0" fillId="0" fontId="9" numFmtId="169" xfId="0" applyAlignment="1" applyFont="1" applyNumberFormat="1">
      <alignment horizontal="center" shrinkToFit="0" vertical="center" wrapText="1"/>
    </xf>
    <xf borderId="0" fillId="0" fontId="9" numFmtId="0" xfId="0" applyAlignment="1" applyFont="1">
      <alignment horizontal="center" shrinkToFit="0" vertical="center" wrapText="0"/>
    </xf>
    <xf borderId="0" fillId="0" fontId="9" numFmtId="0" xfId="0" applyAlignment="1" applyFont="1">
      <alignment shrinkToFit="0" vertical="center" wrapText="0"/>
    </xf>
    <xf borderId="31" fillId="0" fontId="11" numFmtId="166" xfId="0" applyAlignment="1" applyBorder="1" applyFont="1" applyNumberFormat="1">
      <alignment horizontal="left" readingOrder="0" shrinkToFit="0" vertical="center" wrapText="1"/>
    </xf>
    <xf borderId="43" fillId="0" fontId="11" numFmtId="166" xfId="0" applyAlignment="1" applyBorder="1" applyFont="1" applyNumberFormat="1">
      <alignment horizontal="center" vertical="center"/>
    </xf>
    <xf borderId="0" fillId="0" fontId="4" numFmtId="169" xfId="0" applyAlignment="1" applyFont="1" applyNumberFormat="1">
      <alignment horizontal="center" vertical="center"/>
    </xf>
    <xf borderId="0" fillId="0" fontId="4" numFmtId="166" xfId="0" applyAlignment="1" applyFont="1" applyNumberFormat="1">
      <alignment shrinkToFit="0" vertical="center" wrapText="0"/>
    </xf>
    <xf borderId="31" fillId="0" fontId="11" numFmtId="166" xfId="0" applyAlignment="1" applyBorder="1" applyFont="1" applyNumberFormat="1">
      <alignment horizontal="left" shrinkToFit="0" vertical="center" wrapText="1"/>
    </xf>
    <xf borderId="31" fillId="17" fontId="11" numFmtId="166" xfId="0" applyAlignment="1" applyBorder="1" applyFill="1" applyFont="1" applyNumberFormat="1">
      <alignment horizontal="left" readingOrder="0" shrinkToFit="0" vertical="center" wrapText="1"/>
    </xf>
    <xf borderId="43" fillId="17" fontId="11" numFmtId="166" xfId="0" applyAlignment="1" applyBorder="1" applyFont="1" applyNumberFormat="1">
      <alignment horizontal="center" vertical="center"/>
    </xf>
    <xf borderId="35" fillId="17" fontId="11" numFmtId="166" xfId="0" applyAlignment="1" applyBorder="1" applyFont="1" applyNumberFormat="1">
      <alignment horizontal="center" vertical="center"/>
    </xf>
    <xf borderId="31" fillId="18" fontId="11" numFmtId="166" xfId="0" applyAlignment="1" applyBorder="1" applyFill="1" applyFont="1" applyNumberFormat="1">
      <alignment horizontal="left" shrinkToFit="0" vertical="center" wrapText="1"/>
    </xf>
    <xf borderId="48" fillId="18" fontId="10" numFmtId="166" xfId="0" applyAlignment="1" applyBorder="1" applyFont="1" applyNumberFormat="1">
      <alignment horizontal="center" vertical="center"/>
    </xf>
    <xf borderId="48" fillId="0" fontId="5" numFmtId="0" xfId="0" applyBorder="1" applyFont="1"/>
    <xf borderId="43" fillId="18" fontId="10" numFmtId="166" xfId="0" applyAlignment="1" applyBorder="1" applyFont="1" applyNumberFormat="1">
      <alignment horizontal="center" vertical="center"/>
    </xf>
    <xf borderId="0" fillId="0" fontId="11" numFmtId="0" xfId="0" applyAlignment="1" applyFont="1">
      <alignment horizontal="left" vertical="center"/>
    </xf>
    <xf borderId="0" fillId="0" fontId="10" numFmtId="0" xfId="0" applyAlignment="1" applyFont="1">
      <alignment horizontal="center" readingOrder="0" vertical="center"/>
    </xf>
    <xf borderId="0" fillId="0" fontId="11" numFmtId="0" xfId="0" applyAlignment="1" applyFont="1">
      <alignment horizontal="left" readingOrder="0" vertical="center"/>
    </xf>
    <xf borderId="0" fillId="0" fontId="34" numFmtId="0" xfId="0" applyAlignment="1" applyFont="1">
      <alignment horizontal="left" readingOrder="0" shrinkToFit="0" vertical="center" wrapText="1"/>
    </xf>
    <xf borderId="27" fillId="0" fontId="10" numFmtId="0" xfId="0" applyAlignment="1" applyBorder="1" applyFont="1">
      <alignment horizontal="center" readingOrder="0" shrinkToFit="0" vertical="center" wrapText="1"/>
    </xf>
    <xf borderId="27" fillId="11" fontId="11" numFmtId="166" xfId="0" applyAlignment="1" applyBorder="1" applyFont="1" applyNumberFormat="1">
      <alignment horizontal="center" readingOrder="0" shrinkToFit="0" vertical="center" wrapText="1"/>
    </xf>
    <xf borderId="27" fillId="7" fontId="11" numFmtId="0" xfId="0" applyAlignment="1" applyBorder="1" applyFont="1">
      <alignment horizontal="center" readingOrder="0" shrinkToFit="0" vertical="center" wrapText="1"/>
    </xf>
    <xf borderId="27" fillId="16" fontId="11" numFmtId="0" xfId="0" applyAlignment="1" applyBorder="1" applyFont="1">
      <alignment horizontal="center" readingOrder="0" shrinkToFit="0" vertical="center" wrapText="1"/>
    </xf>
    <xf borderId="0" fillId="0" fontId="2" numFmtId="166" xfId="0" applyAlignment="1" applyFont="1" applyNumberFormat="1">
      <alignment horizontal="center" shrinkToFit="0" vertical="center" wrapText="1"/>
    </xf>
    <xf borderId="0" fillId="0" fontId="17" numFmtId="166" xfId="0" applyAlignment="1" applyFont="1" applyNumberFormat="1">
      <alignment horizontal="center" shrinkToFit="0" vertical="center" wrapText="1"/>
    </xf>
    <xf borderId="0" fillId="0" fontId="11" numFmtId="166" xfId="0" applyAlignment="1" applyFont="1" applyNumberFormat="1">
      <alignment horizontal="center" readingOrder="0" shrinkToFit="0" vertical="center" wrapText="1"/>
    </xf>
    <xf borderId="0" fillId="0" fontId="11" numFmtId="166" xfId="0" applyFont="1" applyNumberFormat="1"/>
    <xf borderId="0" fillId="0" fontId="11" numFmtId="10" xfId="0" applyFont="1" applyNumberFormat="1"/>
    <xf borderId="0" fillId="9" fontId="13" numFmtId="0" xfId="0" applyAlignment="1" applyFont="1">
      <alignment horizontal="center" readingOrder="0" shrinkToFit="0" vertical="center" wrapText="1"/>
    </xf>
    <xf borderId="4" fillId="9" fontId="13" numFmtId="0" xfId="0" applyAlignment="1" applyBorder="1" applyFont="1">
      <alignment horizontal="center" readingOrder="0" shrinkToFit="0" vertical="center" wrapText="1"/>
    </xf>
    <xf borderId="0" fillId="9" fontId="13" numFmtId="166" xfId="0" applyAlignment="1" applyFont="1" applyNumberFormat="1">
      <alignment horizontal="center" readingOrder="0" shrinkToFit="0" vertical="center" wrapText="1"/>
    </xf>
    <xf borderId="35" fillId="3" fontId="10" numFmtId="0" xfId="0" applyAlignment="1" applyBorder="1" applyFont="1">
      <alignment readingOrder="0" shrinkToFit="0" vertical="center" wrapText="1"/>
    </xf>
    <xf borderId="35" fillId="3" fontId="35" numFmtId="0" xfId="0" applyAlignment="1" applyBorder="1" applyFont="1">
      <alignment readingOrder="0" shrinkToFit="0" vertical="center" wrapText="1"/>
    </xf>
    <xf borderId="35" fillId="3" fontId="10" numFmtId="0" xfId="0" applyAlignment="1" applyBorder="1" applyFont="1">
      <alignment horizontal="center" readingOrder="0" shrinkToFit="0" vertical="center" wrapText="1"/>
    </xf>
    <xf borderId="35" fillId="3" fontId="10" numFmtId="166" xfId="0" applyAlignment="1" applyBorder="1" applyFont="1" applyNumberFormat="1">
      <alignment horizontal="center" readingOrder="0" shrinkToFit="0" vertical="center" wrapText="1"/>
    </xf>
    <xf borderId="35" fillId="0" fontId="11" numFmtId="0" xfId="0" applyAlignment="1" applyBorder="1" applyFont="1">
      <alignment shrinkToFit="0" vertical="center" wrapText="1"/>
    </xf>
    <xf borderId="35" fillId="0" fontId="11" numFmtId="0" xfId="0" applyAlignment="1" applyBorder="1" applyFont="1">
      <alignment horizontal="center" shrinkToFit="0" vertical="center" wrapText="1"/>
    </xf>
    <xf borderId="35" fillId="0" fontId="11" numFmtId="166" xfId="0" applyAlignment="1" applyBorder="1" applyFont="1" applyNumberFormat="1">
      <alignment horizontal="center" shrinkToFit="0" vertical="center" wrapText="1"/>
    </xf>
    <xf borderId="35" fillId="0" fontId="11" numFmtId="166" xfId="0" applyAlignment="1" applyBorder="1" applyFont="1" applyNumberFormat="1">
      <alignment horizontal="center" readingOrder="0" shrinkToFit="0" vertical="center" wrapText="1"/>
    </xf>
    <xf borderId="35" fillId="0" fontId="11" numFmtId="0" xfId="0" applyAlignment="1" applyBorder="1" applyFont="1">
      <alignment horizontal="center" readingOrder="0" shrinkToFit="0" vertical="center" wrapText="1"/>
    </xf>
    <xf borderId="27" fillId="0" fontId="11" numFmtId="0" xfId="0" applyAlignment="1" applyBorder="1" applyFont="1">
      <alignment shrinkToFit="0" vertical="center" wrapText="1"/>
    </xf>
    <xf borderId="27" fillId="0" fontId="11" numFmtId="0" xfId="0" applyAlignment="1" applyBorder="1" applyFont="1">
      <alignment horizontal="center" shrinkToFit="0" vertical="center" wrapText="1"/>
    </xf>
    <xf borderId="27" fillId="0" fontId="11" numFmtId="166" xfId="0" applyAlignment="1" applyBorder="1" applyFont="1" applyNumberFormat="1">
      <alignment horizontal="center" shrinkToFit="0" vertical="center" wrapText="1"/>
    </xf>
    <xf borderId="5" fillId="0" fontId="11" numFmtId="0" xfId="0" applyAlignment="1" applyBorder="1" applyFont="1">
      <alignment shrinkToFit="0" vertical="center" wrapText="1"/>
    </xf>
    <xf borderId="47" fillId="0" fontId="11" numFmtId="0" xfId="0" applyAlignment="1" applyBorder="1" applyFont="1">
      <alignment shrinkToFit="0" vertical="center" wrapText="1"/>
    </xf>
    <xf borderId="5" fillId="0" fontId="11" numFmtId="0" xfId="0" applyAlignment="1" applyBorder="1" applyFont="1">
      <alignment horizontal="center" shrinkToFit="0" vertical="center" wrapText="1"/>
    </xf>
    <xf borderId="47" fillId="0" fontId="11" numFmtId="166" xfId="0" applyAlignment="1" applyBorder="1" applyFont="1" applyNumberFormat="1">
      <alignment horizontal="center" shrinkToFit="0" vertical="center" wrapText="1"/>
    </xf>
    <xf borderId="47" fillId="0" fontId="11" numFmtId="0" xfId="0" applyAlignment="1" applyBorder="1" applyFont="1">
      <alignment horizontal="center" shrinkToFit="0" vertical="center" wrapText="1"/>
    </xf>
    <xf borderId="47" fillId="0" fontId="11" numFmtId="0" xfId="0" applyAlignment="1" applyBorder="1" applyFont="1">
      <alignment horizontal="center" readingOrder="0" shrinkToFit="0" vertical="center" wrapText="1"/>
    </xf>
    <xf borderId="0" fillId="0" fontId="11" numFmtId="0" xfId="0" applyAlignment="1" applyFont="1">
      <alignment shrinkToFit="0" vertical="center" wrapText="1"/>
    </xf>
    <xf borderId="31" fillId="0" fontId="10" numFmtId="0" xfId="0" applyAlignment="1" applyBorder="1" applyFont="1">
      <alignment horizontal="center" readingOrder="0" shrinkToFit="0" vertical="center" wrapText="1"/>
    </xf>
    <xf borderId="42" fillId="0" fontId="11" numFmtId="166" xfId="0" applyAlignment="1" applyBorder="1" applyFont="1" applyNumberFormat="1">
      <alignment horizontal="center" readingOrder="0" shrinkToFit="0" vertical="center" wrapText="1"/>
    </xf>
    <xf borderId="5" fillId="0" fontId="11" numFmtId="0" xfId="0" applyAlignment="1" applyBorder="1" applyFont="1">
      <alignment horizontal="left" readingOrder="0" shrinkToFit="0" vertical="center" wrapText="1"/>
    </xf>
    <xf borderId="0" fillId="0" fontId="17" numFmtId="0" xfId="0" applyAlignment="1" applyFont="1">
      <alignment horizontal="center" shrinkToFit="0" vertical="center" wrapText="1"/>
    </xf>
    <xf borderId="0" fillId="0" fontId="11" numFmtId="0" xfId="0" applyAlignment="1" applyFont="1">
      <alignment horizontal="center" shrinkToFit="0" vertical="center" wrapText="1"/>
    </xf>
    <xf borderId="35" fillId="0" fontId="10" numFmtId="0" xfId="0" applyAlignment="1" applyBorder="1" applyFont="1">
      <alignment horizontal="center" readingOrder="0" shrinkToFit="0" vertical="center" wrapText="1"/>
    </xf>
    <xf borderId="1" fillId="0" fontId="11" numFmtId="166" xfId="0" applyAlignment="1" applyBorder="1" applyFont="1" applyNumberFormat="1">
      <alignment horizontal="center" readingOrder="0" shrinkToFit="0" vertical="center" wrapText="1"/>
    </xf>
    <xf borderId="1" fillId="0" fontId="11" numFmtId="166" xfId="0" applyAlignment="1" applyBorder="1" applyFont="1" applyNumberFormat="1">
      <alignment horizontal="center" shrinkToFit="0" vertical="center" wrapText="1"/>
    </xf>
    <xf borderId="1" fillId="0" fontId="11" numFmtId="0" xfId="0" applyAlignment="1" applyBorder="1" applyFont="1">
      <alignment shrinkToFit="0" vertical="center" wrapText="1"/>
    </xf>
    <xf borderId="0" fillId="0" fontId="17" numFmtId="0" xfId="0" applyAlignment="1" applyFont="1">
      <alignment horizontal="center" shrinkToFit="0" vertical="center" wrapText="1"/>
    </xf>
    <xf borderId="5" fillId="0" fontId="11" numFmtId="166" xfId="0" applyAlignment="1" applyBorder="1" applyFont="1" applyNumberFormat="1">
      <alignment horizontal="center" shrinkToFit="0" vertical="center" wrapText="1"/>
    </xf>
    <xf borderId="4" fillId="0" fontId="11" numFmtId="0" xfId="0" applyAlignment="1" applyBorder="1" applyFont="1">
      <alignment horizontal="center" shrinkToFit="0" vertical="center" wrapText="1"/>
    </xf>
    <xf borderId="0" fillId="0" fontId="11" numFmtId="166" xfId="0" applyAlignment="1" applyFont="1" applyNumberFormat="1">
      <alignment horizontal="center" shrinkToFit="0" vertical="center" wrapText="1"/>
    </xf>
    <xf borderId="0" fillId="12" fontId="13" numFmtId="0" xfId="0" applyAlignment="1" applyFont="1">
      <alignment readingOrder="0" shrinkToFit="0" vertical="center" wrapText="1"/>
    </xf>
    <xf borderId="0" fillId="12" fontId="11" numFmtId="0" xfId="0" applyAlignment="1" applyFont="1">
      <alignment shrinkToFit="0" vertical="center" wrapText="1"/>
    </xf>
    <xf borderId="4" fillId="19" fontId="11" numFmtId="0" xfId="0" applyAlignment="1" applyBorder="1" applyFill="1" applyFont="1">
      <alignment horizontal="center" shrinkToFit="0" vertical="center" wrapText="1"/>
    </xf>
    <xf borderId="0" fillId="0" fontId="17" numFmtId="0" xfId="0" applyAlignment="1" applyFont="1">
      <alignment shrinkToFit="0" vertical="center" wrapText="1"/>
    </xf>
    <xf borderId="0" fillId="0" fontId="21" numFmtId="166" xfId="0" applyAlignment="1" applyFont="1" applyNumberFormat="1">
      <alignment readingOrder="0" shrinkToFit="0" vertical="center" wrapText="1"/>
    </xf>
    <xf borderId="0" fillId="0" fontId="17" numFmtId="166" xfId="0" applyAlignment="1" applyFont="1" applyNumberFormat="1">
      <alignment shrinkToFit="0" vertical="center" wrapText="1"/>
    </xf>
    <xf borderId="35" fillId="0" fontId="30" numFmtId="0" xfId="0" applyAlignment="1" applyBorder="1" applyFont="1">
      <alignment horizontal="right" readingOrder="0" shrinkToFit="0" vertical="center" wrapText="1"/>
    </xf>
    <xf borderId="35" fillId="13" fontId="36" numFmtId="0" xfId="0" applyAlignment="1" applyBorder="1" applyFont="1">
      <alignment readingOrder="0" shrinkToFit="0" vertical="center" wrapText="1"/>
    </xf>
    <xf borderId="35" fillId="0" fontId="11" numFmtId="0" xfId="0" applyAlignment="1" applyBorder="1" applyFont="1">
      <alignment horizontal="left" shrinkToFit="0" vertical="center" wrapText="1"/>
    </xf>
    <xf borderId="4" fillId="0" fontId="17" numFmtId="0" xfId="0" applyAlignment="1" applyBorder="1" applyFont="1">
      <alignment horizontal="center" shrinkToFit="0" vertical="center" wrapText="1"/>
    </xf>
    <xf borderId="0" fillId="0" fontId="37" numFmtId="0" xfId="0" applyAlignment="1" applyFont="1">
      <alignment readingOrder="0" vertical="center"/>
    </xf>
    <xf borderId="0" fillId="0" fontId="3" numFmtId="0" xfId="0" applyAlignment="1" applyFont="1">
      <alignment readingOrder="0" shrinkToFit="0" vertical="center" wrapText="0"/>
    </xf>
    <xf borderId="5" fillId="0" fontId="4" numFmtId="0" xfId="0" applyAlignment="1" applyBorder="1" applyFont="1">
      <alignment horizontal="center" readingOrder="0" vertical="center"/>
    </xf>
    <xf borderId="1" fillId="0" fontId="11" numFmtId="166" xfId="0" applyAlignment="1" applyBorder="1" applyFont="1" applyNumberFormat="1">
      <alignment readingOrder="0" shrinkToFit="0" vertical="center" wrapText="1"/>
    </xf>
    <xf borderId="44" fillId="0" fontId="5" numFmtId="0" xfId="0" applyBorder="1" applyFont="1"/>
    <xf borderId="47" fillId="0" fontId="38" numFmtId="0" xfId="0" applyAlignment="1" applyBorder="1" applyFont="1">
      <alignment horizontal="center" readingOrder="0" vertical="center"/>
    </xf>
    <xf borderId="5" fillId="0" fontId="4" numFmtId="0" xfId="0" applyAlignment="1" applyBorder="1" applyFont="1">
      <alignment horizontal="center" readingOrder="0" shrinkToFit="0" vertical="center" wrapText="1"/>
    </xf>
    <xf borderId="32" fillId="0" fontId="4" numFmtId="166" xfId="0" applyAlignment="1" applyBorder="1" applyFont="1" applyNumberFormat="1">
      <alignment horizontal="center" readingOrder="0" shrinkToFit="0" vertical="center" wrapText="1"/>
    </xf>
    <xf borderId="41" fillId="0" fontId="5" numFmtId="0" xfId="0" applyBorder="1" applyFont="1"/>
    <xf borderId="42" fillId="7" fontId="4" numFmtId="0" xfId="0" applyAlignment="1" applyBorder="1" applyFont="1">
      <alignment horizontal="center" readingOrder="0" shrinkToFit="0" vertical="center" wrapText="1"/>
    </xf>
    <xf borderId="5" fillId="2" fontId="4" numFmtId="0" xfId="0" applyAlignment="1" applyBorder="1" applyFont="1">
      <alignment horizontal="center" readingOrder="0" shrinkToFit="0" vertical="center" wrapText="1"/>
    </xf>
    <xf borderId="0" fillId="0" fontId="2" numFmtId="0" xfId="0" applyAlignment="1" applyFont="1">
      <alignment shrinkToFit="0" wrapText="0"/>
    </xf>
    <xf borderId="5" fillId="0" fontId="11" numFmtId="0" xfId="0" applyAlignment="1" applyBorder="1" applyFont="1">
      <alignment horizontal="center" readingOrder="0" vertical="center"/>
    </xf>
    <xf borderId="32" fillId="0" fontId="11" numFmtId="166" xfId="0" applyAlignment="1" applyBorder="1" applyFont="1" applyNumberFormat="1">
      <alignment horizontal="center" readingOrder="0" vertical="center"/>
    </xf>
    <xf borderId="35" fillId="12" fontId="13" numFmtId="0" xfId="0" applyAlignment="1" applyBorder="1" applyFont="1">
      <alignment horizontal="center" readingOrder="0" vertical="center"/>
    </xf>
    <xf borderId="31" fillId="12" fontId="13" numFmtId="0" xfId="0" applyAlignment="1" applyBorder="1" applyFont="1">
      <alignment horizontal="center" readingOrder="0" vertical="center"/>
    </xf>
    <xf borderId="31" fillId="12" fontId="13" numFmtId="0" xfId="0" applyAlignment="1" applyBorder="1" applyFont="1">
      <alignment horizontal="center" readingOrder="0" shrinkToFit="0" vertical="center" wrapText="0"/>
    </xf>
    <xf borderId="31" fillId="12" fontId="13" numFmtId="166" xfId="0" applyAlignment="1" applyBorder="1" applyFont="1" applyNumberFormat="1">
      <alignment horizontal="center" readingOrder="0" vertical="center"/>
    </xf>
    <xf borderId="31" fillId="12" fontId="13" numFmtId="166" xfId="0" applyAlignment="1" applyBorder="1" applyFont="1" applyNumberFormat="1">
      <alignment horizontal="center" readingOrder="0" shrinkToFit="0" vertical="center" wrapText="1"/>
    </xf>
    <xf borderId="35" fillId="19" fontId="39" numFmtId="0" xfId="0" applyAlignment="1" applyBorder="1" applyFont="1">
      <alignment horizontal="center" vertical="center"/>
    </xf>
    <xf borderId="35" fillId="0" fontId="11" numFmtId="165" xfId="0" applyBorder="1" applyFont="1" applyNumberFormat="1"/>
    <xf borderId="5" fillId="20" fontId="40" numFmtId="165" xfId="0" applyBorder="1" applyFill="1" applyFont="1" applyNumberFormat="1"/>
    <xf borderId="47" fillId="20" fontId="40" numFmtId="0" xfId="0" applyBorder="1" applyFont="1"/>
    <xf borderId="47" fillId="20" fontId="39" numFmtId="0" xfId="0" applyAlignment="1" applyBorder="1" applyFont="1">
      <alignment horizontal="center" vertical="center"/>
    </xf>
    <xf borderId="47" fillId="20" fontId="40" numFmtId="166" xfId="0" applyBorder="1" applyFont="1" applyNumberFormat="1"/>
    <xf borderId="32" fillId="20" fontId="40" numFmtId="166" xfId="0" applyBorder="1" applyFont="1" applyNumberFormat="1"/>
    <xf borderId="35" fillId="0" fontId="11" numFmtId="166" xfId="0" applyAlignment="1" applyBorder="1" applyFont="1" applyNumberFormat="1">
      <alignment readingOrder="0"/>
    </xf>
    <xf borderId="35" fillId="0" fontId="11" numFmtId="0" xfId="0" applyBorder="1" applyFont="1"/>
    <xf borderId="35" fillId="0" fontId="11" numFmtId="0" xfId="0" applyAlignment="1" applyBorder="1" applyFont="1">
      <alignment readingOrder="0"/>
    </xf>
    <xf borderId="0" fillId="6" fontId="41" numFmtId="0" xfId="0" applyAlignment="1" applyFont="1">
      <alignment readingOrder="0"/>
    </xf>
    <xf borderId="35" fillId="0" fontId="11" numFmtId="0" xfId="0" applyAlignment="1" applyBorder="1" applyFont="1">
      <alignment horizontal="center" readingOrder="0"/>
    </xf>
    <xf borderId="35" fillId="0" fontId="11" numFmtId="0" xfId="0" applyAlignment="1" applyBorder="1" applyFont="1">
      <alignment readingOrder="0" shrinkToFit="0" wrapText="0"/>
    </xf>
    <xf borderId="35" fillId="0" fontId="11" numFmtId="166" xfId="0" applyBorder="1" applyFont="1" applyNumberFormat="1"/>
    <xf borderId="35" fillId="0" fontId="11" numFmtId="0" xfId="0" applyAlignment="1" applyBorder="1" applyFont="1">
      <alignment horizontal="center" readingOrder="0" vertical="bottom"/>
    </xf>
    <xf borderId="31" fillId="0" fontId="40" numFmtId="0" xfId="0" applyAlignment="1" applyBorder="1" applyFont="1">
      <alignment readingOrder="0" vertical="center"/>
    </xf>
    <xf borderId="35" fillId="0" fontId="11" numFmtId="0" xfId="0" applyAlignment="1" applyBorder="1" applyFont="1">
      <alignment horizontal="center"/>
    </xf>
    <xf borderId="35" fillId="0" fontId="11" numFmtId="0" xfId="0" applyAlignment="1" applyBorder="1" applyFont="1">
      <alignment horizontal="center" vertical="bottom"/>
    </xf>
    <xf borderId="35" fillId="0" fontId="11" numFmtId="0" xfId="0" applyAlignment="1" applyBorder="1" applyFont="1">
      <alignment shrinkToFit="0" wrapText="0"/>
    </xf>
    <xf borderId="35" fillId="0" fontId="11" numFmtId="166" xfId="0" applyAlignment="1" applyBorder="1" applyFont="1" applyNumberFormat="1">
      <alignment horizontal="center"/>
    </xf>
    <xf borderId="31" fillId="0" fontId="40" numFmtId="0" xfId="0" applyAlignment="1" applyBorder="1" applyFont="1">
      <alignment vertical="center"/>
    </xf>
    <xf borderId="35" fillId="0" fontId="11" numFmtId="0" xfId="0" applyAlignment="1" applyBorder="1" applyFont="1">
      <alignment horizontal="center" shrinkToFit="0" wrapText="0"/>
    </xf>
    <xf borderId="31" fillId="0" fontId="40" numFmtId="0" xfId="0" applyAlignment="1" applyBorder="1" applyFont="1">
      <alignment vertical="center"/>
    </xf>
    <xf borderId="0" fillId="0" fontId="42" numFmtId="1" xfId="0" applyAlignment="1" applyFont="1" applyNumberFormat="1">
      <alignment horizontal="left" vertical="center"/>
    </xf>
    <xf borderId="0" fillId="0" fontId="4" numFmtId="1" xfId="0" applyAlignment="1" applyFont="1" applyNumberFormat="1">
      <alignment horizontal="center" readingOrder="0" shrinkToFit="0" vertical="center" wrapText="1"/>
    </xf>
    <xf borderId="0" fillId="0" fontId="42" numFmtId="166" xfId="0" applyAlignment="1" applyFont="1" applyNumberFormat="1">
      <alignment horizontal="left" vertical="center"/>
    </xf>
    <xf borderId="0" fillId="0" fontId="42" numFmtId="0" xfId="0" applyAlignment="1" applyFont="1">
      <alignment horizontal="left" vertical="center"/>
    </xf>
    <xf borderId="0" fillId="0" fontId="42" numFmtId="166" xfId="0" applyAlignment="1" applyFont="1" applyNumberFormat="1">
      <alignment horizontal="center" vertical="center"/>
    </xf>
    <xf borderId="0" fillId="0" fontId="2" numFmtId="1" xfId="0" applyFont="1" applyNumberFormat="1"/>
    <xf borderId="35" fillId="3" fontId="4" numFmtId="1" xfId="0" applyAlignment="1" applyBorder="1" applyFont="1" applyNumberFormat="1">
      <alignment horizontal="center" readingOrder="0" shrinkToFit="0" vertical="center" wrapText="1"/>
    </xf>
    <xf borderId="27" fillId="3" fontId="4" numFmtId="1" xfId="0" applyAlignment="1" applyBorder="1" applyFont="1" applyNumberFormat="1">
      <alignment horizontal="center" readingOrder="0" shrinkToFit="0" vertical="center" wrapText="1"/>
    </xf>
    <xf borderId="0" fillId="6" fontId="42" numFmtId="166" xfId="0" applyAlignment="1" applyFont="1" applyNumberFormat="1">
      <alignment horizontal="left" vertical="center"/>
    </xf>
    <xf borderId="0" fillId="0" fontId="37" numFmtId="0" xfId="0" applyAlignment="1" applyFont="1">
      <alignment horizontal="left" readingOrder="0" vertical="center"/>
    </xf>
    <xf borderId="0" fillId="0" fontId="43" numFmtId="0" xfId="0" applyAlignment="1" applyFont="1">
      <alignment horizontal="left" readingOrder="0" vertical="center"/>
    </xf>
    <xf borderId="0" fillId="0" fontId="40" numFmtId="1" xfId="0" applyAlignment="1" applyFont="1" applyNumberFormat="1">
      <alignment horizontal="center" vertical="center"/>
    </xf>
    <xf borderId="0" fillId="0" fontId="2" numFmtId="1" xfId="0" applyAlignment="1" applyFont="1" applyNumberFormat="1">
      <alignment vertical="center"/>
    </xf>
    <xf borderId="0" fillId="0" fontId="6" numFmtId="166" xfId="0" applyAlignment="1" applyFont="1" applyNumberFormat="1">
      <alignment horizontal="center" vertical="center"/>
    </xf>
    <xf borderId="0" fillId="0" fontId="40" numFmtId="166" xfId="0" applyAlignment="1" applyFont="1" applyNumberFormat="1">
      <alignment horizontal="center" vertical="center"/>
    </xf>
    <xf borderId="35" fillId="21" fontId="13" numFmtId="1" xfId="0" applyAlignment="1" applyBorder="1" applyFill="1" applyFont="1" applyNumberFormat="1">
      <alignment horizontal="center" readingOrder="0" shrinkToFit="0" vertical="center" wrapText="1"/>
    </xf>
    <xf borderId="0" fillId="0" fontId="39" numFmtId="0" xfId="0" applyAlignment="1" applyFont="1">
      <alignment horizontal="center" shrinkToFit="0" vertical="center" wrapText="1"/>
    </xf>
    <xf borderId="0" fillId="0" fontId="13" numFmtId="1" xfId="0" applyAlignment="1" applyFont="1" applyNumberFormat="1">
      <alignment horizontal="center" readingOrder="0" shrinkToFit="0" vertical="center" wrapText="1"/>
    </xf>
    <xf borderId="0" fillId="0" fontId="13" numFmtId="166" xfId="0" applyAlignment="1" applyFont="1" applyNumberFormat="1">
      <alignment horizontal="center" readingOrder="0" shrinkToFit="0" vertical="center" wrapText="1"/>
    </xf>
    <xf borderId="0" fillId="0" fontId="40" numFmtId="0" xfId="0" applyAlignment="1" applyFont="1">
      <alignment horizontal="center" vertical="center"/>
    </xf>
    <xf borderId="0" fillId="0" fontId="44" numFmtId="0" xfId="0" applyAlignment="1" applyFont="1">
      <alignment readingOrder="0" shrinkToFit="0" vertical="center" wrapText="1"/>
    </xf>
    <xf borderId="0" fillId="0" fontId="45" numFmtId="0" xfId="0" applyAlignment="1" applyFont="1">
      <alignment readingOrder="0" shrinkToFit="0" vertical="center" wrapText="1"/>
    </xf>
    <xf borderId="0" fillId="0" fontId="4" numFmtId="171" xfId="0" applyAlignment="1" applyFont="1" applyNumberFormat="1">
      <alignment horizontal="center" readingOrder="0" shrinkToFit="0" vertical="center" wrapText="1"/>
    </xf>
    <xf borderId="0" fillId="0" fontId="4" numFmtId="172" xfId="0" applyAlignment="1" applyFont="1" applyNumberFormat="1">
      <alignment horizontal="center" readingOrder="0" shrinkToFit="0" vertical="center" wrapText="1"/>
    </xf>
    <xf borderId="5" fillId="21" fontId="13" numFmtId="166" xfId="0" applyAlignment="1" applyBorder="1" applyFont="1" applyNumberFormat="1">
      <alignment horizontal="center" readingOrder="0" shrinkToFit="0" vertical="center" wrapText="1"/>
    </xf>
    <xf borderId="5" fillId="21" fontId="13" numFmtId="0" xfId="0" applyAlignment="1" applyBorder="1" applyFont="1">
      <alignment horizontal="center" readingOrder="0" shrinkToFit="0" vertical="center" wrapText="1"/>
    </xf>
    <xf borderId="0" fillId="0" fontId="11" numFmtId="1" xfId="0" applyAlignment="1" applyFont="1" applyNumberFormat="1">
      <alignment horizontal="center" readingOrder="0" shrinkToFit="0" vertical="center" wrapText="1"/>
    </xf>
    <xf borderId="0" fillId="0" fontId="11" numFmtId="1" xfId="0" applyAlignment="1" applyFont="1" applyNumberFormat="1">
      <alignment horizontal="center" readingOrder="0" vertical="center"/>
    </xf>
    <xf borderId="57" fillId="21" fontId="13" numFmtId="0" xfId="0" applyAlignment="1" applyBorder="1" applyFont="1">
      <alignment horizontal="left" readingOrder="0" shrinkToFit="0" vertical="center" wrapText="1"/>
    </xf>
    <xf borderId="11" fillId="0" fontId="46" numFmtId="1" xfId="0" applyAlignment="1" applyBorder="1" applyFont="1" applyNumberFormat="1">
      <alignment readingOrder="0" vertical="center"/>
    </xf>
    <xf borderId="0" fillId="0" fontId="4" numFmtId="1" xfId="0" applyAlignment="1" applyFont="1" applyNumberFormat="1">
      <alignment readingOrder="0" vertical="center"/>
    </xf>
    <xf borderId="42" fillId="0" fontId="4" numFmtId="10" xfId="0" applyAlignment="1" applyBorder="1" applyFont="1" applyNumberFormat="1">
      <alignment horizontal="center" readingOrder="0" vertical="center"/>
    </xf>
    <xf borderId="0" fillId="0" fontId="11" numFmtId="166" xfId="0" applyAlignment="1" applyFont="1" applyNumberFormat="1">
      <alignment horizontal="center" readingOrder="0" vertical="center"/>
    </xf>
    <xf borderId="0" fillId="0" fontId="2" numFmtId="171" xfId="0" applyAlignment="1" applyFont="1" applyNumberFormat="1">
      <alignment vertical="center"/>
    </xf>
    <xf borderId="0" fillId="0" fontId="2" numFmtId="172" xfId="0" applyAlignment="1" applyFont="1" applyNumberFormat="1">
      <alignment vertical="center"/>
    </xf>
    <xf borderId="41" fillId="0" fontId="4" numFmtId="172" xfId="0" applyAlignment="1" applyBorder="1" applyFont="1" applyNumberFormat="1">
      <alignment horizontal="center" readingOrder="0" shrinkToFit="0" vertical="center" wrapText="1"/>
    </xf>
    <xf borderId="5" fillId="0" fontId="4" numFmtId="172" xfId="0" applyAlignment="1" applyBorder="1" applyFont="1" applyNumberFormat="1">
      <alignment horizontal="center" readingOrder="0" shrinkToFit="0" vertical="center" wrapText="1"/>
    </xf>
    <xf borderId="5" fillId="6" fontId="4" numFmtId="172" xfId="0" applyAlignment="1" applyBorder="1" applyFont="1" applyNumberFormat="1">
      <alignment horizontal="center" readingOrder="0" shrinkToFit="0" vertical="center" wrapText="1"/>
    </xf>
    <xf borderId="5" fillId="0" fontId="11" numFmtId="1" xfId="0" applyAlignment="1" applyBorder="1" applyFont="1" applyNumberFormat="1">
      <alignment horizontal="center" readingOrder="0" shrinkToFit="0" vertical="center" wrapText="1"/>
    </xf>
    <xf borderId="5" fillId="0" fontId="11" numFmtId="10" xfId="0" applyAlignment="1" applyBorder="1" applyFont="1" applyNumberFormat="1">
      <alignment horizontal="center" readingOrder="0" shrinkToFit="0" vertical="center" wrapText="1"/>
    </xf>
    <xf borderId="0" fillId="0" fontId="4" numFmtId="10" xfId="0" applyAlignment="1" applyFont="1" applyNumberFormat="1">
      <alignment horizontal="center" readingOrder="0" shrinkToFit="0" vertical="center" wrapText="1"/>
    </xf>
    <xf borderId="58" fillId="0" fontId="39" numFmtId="0" xfId="0" applyAlignment="1" applyBorder="1" applyFont="1">
      <alignment horizontal="center" vertical="center"/>
    </xf>
    <xf borderId="52" fillId="0" fontId="9" numFmtId="0" xfId="0" applyAlignment="1" applyBorder="1" applyFont="1">
      <alignment horizontal="left" readingOrder="0" shrinkToFit="0" vertical="center" wrapText="1"/>
    </xf>
    <xf borderId="0" fillId="0" fontId="47" numFmtId="0" xfId="0" applyAlignment="1" applyFont="1">
      <alignment horizontal="center" readingOrder="0" shrinkToFit="0" vertical="center" wrapText="1"/>
    </xf>
    <xf borderId="0" fillId="0" fontId="4" numFmtId="173" xfId="0" applyAlignment="1" applyFont="1" applyNumberFormat="1">
      <alignment horizontal="center" shrinkToFit="0" vertical="center" wrapText="1"/>
    </xf>
    <xf borderId="0" fillId="0" fontId="2" numFmtId="173" xfId="0" applyAlignment="1" applyFont="1" applyNumberFormat="1">
      <alignment vertical="center"/>
    </xf>
    <xf borderId="59" fillId="21" fontId="13" numFmtId="0" xfId="0" applyAlignment="1" applyBorder="1" applyFont="1">
      <alignment horizontal="left" readingOrder="0" shrinkToFit="0" vertical="center" wrapText="1"/>
    </xf>
    <xf borderId="60" fillId="0" fontId="5" numFmtId="0" xfId="0" applyBorder="1" applyFont="1"/>
    <xf borderId="0" fillId="0" fontId="21" numFmtId="0" xfId="0" applyAlignment="1" applyFont="1">
      <alignment horizontal="center" readingOrder="0" shrinkToFit="0" vertical="center" wrapText="1"/>
    </xf>
    <xf borderId="35" fillId="12" fontId="13" numFmtId="167" xfId="0" applyAlignment="1" applyBorder="1" applyFont="1" applyNumberFormat="1">
      <alignment horizontal="right" readingOrder="0" vertical="center"/>
    </xf>
    <xf borderId="35" fillId="12" fontId="13" numFmtId="166" xfId="0" applyAlignment="1" applyBorder="1" applyFont="1" applyNumberFormat="1">
      <alignment horizontal="center" readingOrder="0" vertical="center"/>
    </xf>
    <xf borderId="0" fillId="0" fontId="2" numFmtId="173" xfId="0" applyFont="1" applyNumberFormat="1"/>
    <xf borderId="35" fillId="6" fontId="4" numFmtId="173" xfId="0" applyAlignment="1" applyBorder="1" applyFont="1" applyNumberFormat="1">
      <alignment horizontal="center" shrinkToFit="0" vertical="center" wrapText="1"/>
    </xf>
    <xf borderId="5" fillId="6" fontId="4" numFmtId="173" xfId="0" applyAlignment="1" applyBorder="1" applyFont="1" applyNumberFormat="1">
      <alignment horizontal="center" shrinkToFit="0" vertical="center" wrapText="1"/>
    </xf>
    <xf borderId="35" fillId="3" fontId="4" numFmtId="173" xfId="0" applyAlignment="1" applyBorder="1" applyFont="1" applyNumberFormat="1">
      <alignment horizontal="center" shrinkToFit="0" vertical="center" wrapText="1"/>
    </xf>
    <xf borderId="35" fillId="0" fontId="4" numFmtId="173" xfId="0" applyAlignment="1" applyBorder="1" applyFont="1" applyNumberFormat="1">
      <alignment horizontal="center" shrinkToFit="0" vertical="center" wrapText="1"/>
    </xf>
    <xf borderId="0" fillId="0" fontId="4" numFmtId="0" xfId="0" applyAlignment="1" applyFont="1">
      <alignment readingOrder="0" shrinkToFit="0" vertical="center" wrapText="1"/>
    </xf>
    <xf borderId="48" fillId="6" fontId="9" numFmtId="0" xfId="0" applyAlignment="1" applyBorder="1" applyFont="1">
      <alignment horizontal="center" readingOrder="0" shrinkToFit="0" vertical="center" wrapText="1"/>
    </xf>
    <xf borderId="0" fillId="6" fontId="9" numFmtId="0" xfId="0" applyAlignment="1" applyFont="1">
      <alignment horizontal="center" readingOrder="0" shrinkToFit="0" vertical="center" wrapText="1"/>
    </xf>
    <xf borderId="35" fillId="21" fontId="13" numFmtId="0" xfId="0" applyAlignment="1" applyBorder="1" applyFont="1">
      <alignment horizontal="center" readingOrder="0" vertical="center"/>
    </xf>
    <xf borderId="27" fillId="21" fontId="13" numFmtId="0" xfId="0" applyAlignment="1" applyBorder="1" applyFont="1">
      <alignment horizontal="center" readingOrder="0" vertical="center"/>
    </xf>
    <xf borderId="35" fillId="21" fontId="13" numFmtId="166" xfId="0" applyAlignment="1" applyBorder="1" applyFont="1" applyNumberFormat="1">
      <alignment horizontal="center" readingOrder="0" vertical="center"/>
    </xf>
    <xf borderId="29" fillId="21" fontId="13" numFmtId="0" xfId="0" applyAlignment="1" applyBorder="1" applyFont="1">
      <alignment horizontal="center" readingOrder="0" shrinkToFit="0" vertical="center" wrapText="1"/>
    </xf>
    <xf borderId="35" fillId="21" fontId="13" numFmtId="0" xfId="0" applyAlignment="1" applyBorder="1" applyFont="1">
      <alignment horizontal="center" readingOrder="0" shrinkToFit="0" vertical="center" wrapText="1"/>
    </xf>
    <xf borderId="27" fillId="21" fontId="13" numFmtId="166" xfId="0" applyAlignment="1" applyBorder="1" applyFont="1" applyNumberFormat="1">
      <alignment horizontal="center" readingOrder="0" shrinkToFit="0" vertical="center" wrapText="1"/>
    </xf>
    <xf borderId="35" fillId="0" fontId="4" numFmtId="1" xfId="0" applyAlignment="1" applyBorder="1" applyFont="1" applyNumberFormat="1">
      <alignment horizontal="center" readingOrder="0" shrinkToFit="0" vertical="center" wrapText="1"/>
    </xf>
    <xf borderId="35" fillId="6" fontId="4" numFmtId="1" xfId="0" applyAlignment="1" applyBorder="1" applyFont="1" applyNumberFormat="1">
      <alignment horizontal="center" readingOrder="0" shrinkToFit="0" vertical="center" wrapText="1"/>
    </xf>
    <xf borderId="35" fillId="22" fontId="6" numFmtId="1" xfId="0" applyAlignment="1" applyBorder="1" applyFill="1" applyFont="1" applyNumberFormat="1">
      <alignment horizontal="center" readingOrder="0" shrinkToFit="0" vertical="center" wrapText="1"/>
    </xf>
    <xf borderId="32" fillId="3" fontId="4" numFmtId="1" xfId="0" applyAlignment="1" applyBorder="1" applyFont="1" applyNumberFormat="1">
      <alignment horizontal="center" readingOrder="0" shrinkToFit="0" vertical="center" wrapText="1"/>
    </xf>
    <xf borderId="35" fillId="0" fontId="9" numFmtId="0" xfId="0" applyAlignment="1" applyBorder="1" applyFont="1">
      <alignment horizontal="center" readingOrder="0" vertical="center"/>
    </xf>
    <xf borderId="35" fillId="0" fontId="9" numFmtId="166" xfId="0" applyAlignment="1" applyBorder="1" applyFont="1" applyNumberFormat="1">
      <alignment horizontal="center" readingOrder="0" shrinkToFit="0" vertical="center" wrapText="1"/>
    </xf>
    <xf borderId="47" fillId="3" fontId="10" numFmtId="167" xfId="0" applyBorder="1" applyFont="1" applyNumberFormat="1"/>
    <xf borderId="35" fillId="3" fontId="10" numFmtId="167" xfId="0" applyAlignment="1" applyBorder="1" applyFont="1" applyNumberFormat="1">
      <alignment vertical="bottom"/>
    </xf>
    <xf borderId="47" fillId="3" fontId="10" numFmtId="167" xfId="0" applyAlignment="1" applyBorder="1" applyFont="1" applyNumberFormat="1">
      <alignment vertical="center"/>
    </xf>
    <xf borderId="47" fillId="3" fontId="10" numFmtId="166" xfId="0" applyAlignment="1" applyBorder="1" applyFont="1" applyNumberFormat="1">
      <alignment vertical="center"/>
    </xf>
    <xf borderId="47" fillId="3" fontId="10" numFmtId="0" xfId="0" applyAlignment="1" applyBorder="1" applyFont="1">
      <alignment vertical="center"/>
    </xf>
    <xf borderId="44" fillId="3" fontId="10" numFmtId="0" xfId="0" applyAlignment="1" applyBorder="1" applyFont="1">
      <alignment vertical="center"/>
    </xf>
    <xf borderId="0" fillId="3" fontId="10" numFmtId="0" xfId="0" applyAlignment="1" applyFont="1">
      <alignment horizontal="center" vertical="center"/>
    </xf>
    <xf borderId="48" fillId="3" fontId="10" numFmtId="0" xfId="0" applyAlignment="1" applyBorder="1" applyFont="1">
      <alignment horizontal="center" vertical="center"/>
    </xf>
    <xf borderId="41" fillId="0" fontId="2" numFmtId="1" xfId="0" applyBorder="1" applyFont="1" applyNumberFormat="1"/>
    <xf borderId="47" fillId="3" fontId="10" numFmtId="1" xfId="0" applyAlignment="1" applyBorder="1" applyFont="1" applyNumberFormat="1">
      <alignment vertical="center"/>
    </xf>
    <xf borderId="32" fillId="3" fontId="10" numFmtId="166" xfId="0" applyAlignment="1" applyBorder="1" applyFont="1" applyNumberFormat="1">
      <alignment vertical="center"/>
    </xf>
    <xf borderId="31" fillId="0" fontId="4" numFmtId="167" xfId="0" applyAlignment="1" applyBorder="1" applyFont="1" applyNumberFormat="1">
      <alignment horizontal="left" readingOrder="0" vertical="center"/>
    </xf>
    <xf borderId="35" fillId="0" fontId="11" numFmtId="167" xfId="0" applyAlignment="1" applyBorder="1" applyFont="1" applyNumberFormat="1">
      <alignment vertical="bottom"/>
    </xf>
    <xf borderId="31" fillId="0" fontId="4" numFmtId="167" xfId="0" applyAlignment="1" applyBorder="1" applyFont="1" applyNumberFormat="1">
      <alignment horizontal="center" readingOrder="0" vertical="center"/>
    </xf>
    <xf borderId="31" fillId="0" fontId="4" numFmtId="1" xfId="0" applyAlignment="1" applyBorder="1" applyFont="1" applyNumberFormat="1">
      <alignment horizontal="center" vertical="center"/>
    </xf>
    <xf borderId="0" fillId="3" fontId="10" numFmtId="0" xfId="0" applyAlignment="1" applyFont="1">
      <alignment vertical="center"/>
    </xf>
    <xf borderId="41" fillId="3" fontId="10" numFmtId="0" xfId="0" applyAlignment="1" applyBorder="1" applyFont="1">
      <alignment vertical="center"/>
    </xf>
    <xf borderId="31" fillId="0" fontId="11" numFmtId="1" xfId="0" applyAlignment="1" applyBorder="1" applyFont="1" applyNumberFormat="1">
      <alignment horizontal="center" vertical="center"/>
    </xf>
    <xf borderId="31" fillId="0" fontId="4" numFmtId="1" xfId="0" applyAlignment="1" applyBorder="1" applyFont="1" applyNumberFormat="1">
      <alignment horizontal="center" readingOrder="0" vertical="center"/>
    </xf>
    <xf borderId="29" fillId="0" fontId="4" numFmtId="167" xfId="0" applyAlignment="1" applyBorder="1" applyFont="1" applyNumberFormat="1">
      <alignment horizontal="left" readingOrder="0" vertical="center"/>
    </xf>
    <xf borderId="42" fillId="0" fontId="4" numFmtId="166" xfId="0" applyAlignment="1" applyBorder="1" applyFont="1" applyNumberFormat="1">
      <alignment horizontal="center" readingOrder="0" vertical="center"/>
    </xf>
    <xf borderId="35" fillId="0" fontId="11" numFmtId="0" xfId="0" applyAlignment="1" applyBorder="1" applyFont="1">
      <alignment vertical="bottom"/>
    </xf>
    <xf borderId="35" fillId="0" fontId="4" numFmtId="167" xfId="0" applyAlignment="1" applyBorder="1" applyFont="1" applyNumberFormat="1">
      <alignment horizontal="center" readingOrder="0" vertical="center"/>
    </xf>
    <xf borderId="35" fillId="0" fontId="4" numFmtId="1" xfId="0" applyAlignment="1" applyBorder="1" applyFont="1" applyNumberFormat="1">
      <alignment horizontal="center" vertical="center"/>
    </xf>
    <xf borderId="35" fillId="0" fontId="4" numFmtId="167" xfId="0" applyAlignment="1" applyBorder="1" applyFont="1" applyNumberFormat="1">
      <alignment horizontal="left" readingOrder="0" vertical="center"/>
    </xf>
    <xf borderId="27" fillId="0" fontId="4" numFmtId="167" xfId="0" applyAlignment="1" applyBorder="1" applyFont="1" applyNumberFormat="1">
      <alignment horizontal="center" readingOrder="0" vertical="center"/>
    </xf>
    <xf borderId="27" fillId="0" fontId="4" numFmtId="1" xfId="0" applyAlignment="1" applyBorder="1" applyFont="1" applyNumberFormat="1">
      <alignment horizontal="center" vertical="center"/>
    </xf>
    <xf borderId="29" fillId="0" fontId="4" numFmtId="1" xfId="0" applyAlignment="1" applyBorder="1" applyFont="1" applyNumberFormat="1">
      <alignment horizontal="center" readingOrder="0" vertical="center"/>
    </xf>
    <xf borderId="27" fillId="0" fontId="4" numFmtId="167" xfId="0" applyAlignment="1" applyBorder="1" applyFont="1" applyNumberFormat="1">
      <alignment horizontal="left" readingOrder="0" vertical="center"/>
    </xf>
    <xf borderId="47" fillId="0" fontId="4" numFmtId="1" xfId="0" applyAlignment="1" applyBorder="1" applyFont="1" applyNumberFormat="1">
      <alignment horizontal="center" readingOrder="0" vertical="center"/>
    </xf>
    <xf borderId="35" fillId="0" fontId="11" numFmtId="1" xfId="0" applyAlignment="1" applyBorder="1" applyFont="1" applyNumberFormat="1">
      <alignment horizontal="center" vertical="center"/>
    </xf>
    <xf borderId="48" fillId="3" fontId="10" numFmtId="0" xfId="0" applyAlignment="1" applyBorder="1" applyFont="1">
      <alignment vertical="center"/>
    </xf>
    <xf borderId="43" fillId="3" fontId="10" numFmtId="0" xfId="0" applyAlignment="1" applyBorder="1" applyFont="1">
      <alignment vertical="center"/>
    </xf>
    <xf borderId="42" fillId="0" fontId="4" numFmtId="167" xfId="0" applyAlignment="1" applyBorder="1" applyFont="1" applyNumberFormat="1">
      <alignment horizontal="left" readingOrder="0" vertical="center"/>
    </xf>
    <xf borderId="48" fillId="0" fontId="4" numFmtId="167" xfId="0" applyAlignment="1" applyBorder="1" applyFont="1" applyNumberFormat="1">
      <alignment horizontal="center" readingOrder="0" vertical="center"/>
    </xf>
    <xf borderId="35" fillId="0" fontId="11" numFmtId="0" xfId="0" applyAlignment="1" applyBorder="1" applyFont="1">
      <alignment readingOrder="0" vertical="bottom"/>
    </xf>
    <xf borderId="47" fillId="0" fontId="4" numFmtId="167" xfId="0" applyAlignment="1" applyBorder="1" applyFont="1" applyNumberFormat="1">
      <alignment horizontal="center" readingOrder="0" vertical="center"/>
    </xf>
    <xf borderId="35" fillId="0" fontId="11" numFmtId="167" xfId="0" applyAlignment="1" applyBorder="1" applyFont="1" applyNumberFormat="1">
      <alignment shrinkToFit="0" vertical="bottom" wrapText="1"/>
    </xf>
    <xf borderId="35" fillId="0" fontId="11" numFmtId="167" xfId="0" applyAlignment="1" applyBorder="1" applyFont="1" applyNumberFormat="1">
      <alignment readingOrder="0" vertical="bottom"/>
    </xf>
    <xf borderId="47" fillId="0" fontId="2" numFmtId="167" xfId="0" applyAlignment="1" applyBorder="1" applyFont="1" applyNumberFormat="1">
      <alignment vertical="center"/>
    </xf>
    <xf borderId="47" fillId="0" fontId="2" numFmtId="166" xfId="0" applyAlignment="1" applyBorder="1" applyFont="1" applyNumberFormat="1">
      <alignment vertical="center"/>
    </xf>
    <xf borderId="47" fillId="0" fontId="2" numFmtId="0" xfId="0" applyAlignment="1" applyBorder="1" applyFont="1">
      <alignment vertical="center"/>
    </xf>
    <xf borderId="44" fillId="0" fontId="2" numFmtId="0" xfId="0" applyAlignment="1" applyBorder="1" applyFont="1">
      <alignment vertical="center"/>
    </xf>
    <xf borderId="44" fillId="0" fontId="4" numFmtId="167" xfId="0" applyAlignment="1" applyBorder="1" applyFont="1" applyNumberFormat="1">
      <alignment horizontal="left" readingOrder="0" vertical="center"/>
    </xf>
    <xf borderId="40" fillId="0" fontId="4" numFmtId="167" xfId="0" applyAlignment="1" applyBorder="1" applyFont="1" applyNumberFormat="1">
      <alignment horizontal="left" readingOrder="0" vertical="center"/>
    </xf>
    <xf borderId="5" fillId="0" fontId="2" numFmtId="1" xfId="0" applyAlignment="1" applyBorder="1" applyFont="1" applyNumberFormat="1">
      <alignment vertical="center"/>
    </xf>
    <xf borderId="47" fillId="0" fontId="2" numFmtId="1" xfId="0" applyAlignment="1" applyBorder="1" applyFont="1" applyNumberFormat="1">
      <alignment vertical="center"/>
    </xf>
    <xf borderId="47" fillId="0" fontId="4" numFmtId="167" xfId="0" applyAlignment="1" applyBorder="1" applyFont="1" applyNumberFormat="1">
      <alignment horizontal="left" readingOrder="0" vertical="center"/>
    </xf>
    <xf borderId="5" fillId="0" fontId="4" numFmtId="166" xfId="0" applyAlignment="1" applyBorder="1" applyFont="1" applyNumberFormat="1">
      <alignment horizontal="center" readingOrder="0" vertical="center"/>
    </xf>
    <xf borderId="0" fillId="3" fontId="10" numFmtId="167" xfId="0" applyAlignment="1" applyFont="1" applyNumberFormat="1">
      <alignment readingOrder="0" vertical="center"/>
    </xf>
    <xf borderId="44" fillId="3" fontId="2" numFmtId="167" xfId="0" applyAlignment="1" applyBorder="1" applyFont="1" applyNumberFormat="1">
      <alignment vertical="center"/>
    </xf>
    <xf borderId="44" fillId="3" fontId="2" numFmtId="166" xfId="0" applyAlignment="1" applyBorder="1" applyFont="1" applyNumberFormat="1">
      <alignment vertical="center"/>
    </xf>
    <xf borderId="1" fillId="0" fontId="2" numFmtId="1" xfId="0" applyAlignment="1" applyBorder="1" applyFont="1" applyNumberFormat="1">
      <alignment vertical="center"/>
    </xf>
    <xf borderId="44" fillId="0" fontId="2" numFmtId="1" xfId="0" applyAlignment="1" applyBorder="1" applyFont="1" applyNumberFormat="1">
      <alignment vertical="center"/>
    </xf>
    <xf borderId="44" fillId="0" fontId="2" numFmtId="167" xfId="0" applyAlignment="1" applyBorder="1" applyFont="1" applyNumberFormat="1">
      <alignment vertical="center"/>
    </xf>
    <xf borderId="5" fillId="0" fontId="4" numFmtId="1" xfId="0" applyAlignment="1" applyBorder="1" applyFont="1" applyNumberFormat="1">
      <alignment horizontal="center" vertical="center"/>
    </xf>
    <xf borderId="29" fillId="3" fontId="10" numFmtId="0" xfId="0" applyAlignment="1" applyBorder="1" applyFont="1">
      <alignment vertical="center"/>
    </xf>
    <xf borderId="43" fillId="0" fontId="4" numFmtId="0" xfId="0" applyAlignment="1" applyBorder="1" applyFont="1">
      <alignment horizontal="center" readingOrder="0" vertical="center"/>
    </xf>
    <xf borderId="35" fillId="0" fontId="4" numFmtId="1" xfId="0" applyAlignment="1" applyBorder="1" applyFont="1" applyNumberFormat="1">
      <alignment horizontal="center" readingOrder="0" vertical="center"/>
    </xf>
    <xf borderId="27" fillId="0" fontId="4" numFmtId="1" xfId="0" applyAlignment="1" applyBorder="1" applyFont="1" applyNumberFormat="1">
      <alignment horizontal="center" readingOrder="0" vertical="center"/>
    </xf>
    <xf borderId="5" fillId="0" fontId="2" numFmtId="167" xfId="0" applyAlignment="1" applyBorder="1" applyFont="1" applyNumberFormat="1">
      <alignment vertical="center"/>
    </xf>
    <xf borderId="47" fillId="0" fontId="2" numFmtId="0" xfId="0" applyAlignment="1" applyBorder="1" applyFont="1">
      <alignment vertical="center"/>
    </xf>
    <xf borderId="32" fillId="0" fontId="2" numFmtId="166" xfId="0" applyAlignment="1" applyBorder="1" applyFont="1" applyNumberFormat="1">
      <alignment vertical="center"/>
    </xf>
    <xf borderId="48" fillId="3" fontId="10" numFmtId="167" xfId="0" applyAlignment="1" applyBorder="1" applyFont="1" applyNumberFormat="1">
      <alignment readingOrder="0" vertical="center"/>
    </xf>
    <xf borderId="48" fillId="3" fontId="48" numFmtId="167" xfId="0" applyAlignment="1" applyBorder="1" applyFont="1" applyNumberFormat="1">
      <alignment horizontal="center" readingOrder="0" shrinkToFit="0" vertical="center" wrapText="1"/>
    </xf>
    <xf borderId="0" fillId="3" fontId="2" numFmtId="167" xfId="0" applyAlignment="1" applyFont="1" applyNumberFormat="1">
      <alignment vertical="center"/>
    </xf>
    <xf borderId="0" fillId="3" fontId="38" numFmtId="167" xfId="0" applyAlignment="1" applyFont="1" applyNumberFormat="1">
      <alignment readingOrder="0" shrinkToFit="0" vertical="center" wrapText="1"/>
    </xf>
    <xf borderId="29" fillId="3" fontId="10" numFmtId="166" xfId="0" applyAlignment="1" applyBorder="1" applyFont="1" applyNumberFormat="1">
      <alignment horizontal="center" readingOrder="0" shrinkToFit="0" vertical="center" wrapText="1"/>
    </xf>
    <xf borderId="27" fillId="3" fontId="10" numFmtId="0" xfId="0" applyAlignment="1" applyBorder="1" applyFont="1">
      <alignment horizontal="center" readingOrder="0" shrinkToFit="0" vertical="top" wrapText="1"/>
    </xf>
    <xf borderId="4" fillId="3" fontId="2" numFmtId="1" xfId="0" applyAlignment="1" applyBorder="1" applyFont="1" applyNumberFormat="1">
      <alignment vertical="center"/>
    </xf>
    <xf borderId="0" fillId="3" fontId="2" numFmtId="1" xfId="0" applyAlignment="1" applyFont="1" applyNumberFormat="1">
      <alignment vertical="center"/>
    </xf>
    <xf borderId="31" fillId="0" fontId="10" numFmtId="166" xfId="0" applyAlignment="1" applyBorder="1" applyFont="1" applyNumberFormat="1">
      <alignment horizontal="center" shrinkToFit="0" vertical="center" wrapText="1"/>
    </xf>
    <xf borderId="0" fillId="0" fontId="10" numFmtId="167" xfId="0" applyAlignment="1" applyFont="1" applyNumberFormat="1">
      <alignment readingOrder="0" vertical="center"/>
    </xf>
    <xf borderId="44" fillId="0" fontId="9" numFmtId="167" xfId="0" applyAlignment="1" applyBorder="1" applyFont="1" applyNumberFormat="1">
      <alignment horizontal="center" readingOrder="0" shrinkToFit="0" vertical="center" wrapText="1"/>
    </xf>
    <xf borderId="44" fillId="0" fontId="38" numFmtId="167" xfId="0" applyAlignment="1" applyBorder="1" applyFont="1" applyNumberFormat="1">
      <alignment readingOrder="0" shrinkToFit="0" vertical="center" wrapText="1"/>
    </xf>
    <xf borderId="5" fillId="0" fontId="49" numFmtId="0" xfId="0" applyAlignment="1" applyBorder="1" applyFont="1">
      <alignment horizontal="center" readingOrder="0" vertical="center"/>
    </xf>
    <xf borderId="32" fillId="0" fontId="47" numFmtId="0" xfId="0" applyAlignment="1" applyBorder="1" applyFont="1">
      <alignment horizontal="center" readingOrder="0" vertical="center"/>
    </xf>
    <xf borderId="47" fillId="0" fontId="45" numFmtId="166" xfId="0" applyAlignment="1" applyBorder="1" applyFont="1" applyNumberFormat="1">
      <alignment horizontal="center" readingOrder="0" shrinkToFit="0" vertical="center" wrapText="1"/>
    </xf>
    <xf borderId="47" fillId="0" fontId="47" numFmtId="166" xfId="0" applyAlignment="1" applyBorder="1" applyFont="1" applyNumberFormat="1">
      <alignment horizontal="center" readingOrder="0" shrinkToFit="0" vertical="center" wrapText="1"/>
    </xf>
    <xf borderId="2" fillId="0" fontId="10" numFmtId="0" xfId="0" applyAlignment="1" applyBorder="1" applyFont="1">
      <alignment horizontal="center" readingOrder="0" shrinkToFit="0" vertical="center" wrapText="1"/>
    </xf>
    <xf borderId="3" fillId="0" fontId="10" numFmtId="0" xfId="0" applyAlignment="1" applyBorder="1" applyFont="1">
      <alignment horizontal="center" readingOrder="0" shrinkToFit="0" vertical="center" wrapText="1"/>
    </xf>
    <xf borderId="27" fillId="0" fontId="10" numFmtId="166" xfId="0" applyAlignment="1" applyBorder="1" applyFont="1" applyNumberFormat="1">
      <alignment horizontal="center" shrinkToFit="0" vertical="center" wrapText="1"/>
    </xf>
    <xf borderId="27" fillId="3" fontId="4" numFmtId="167" xfId="0" applyAlignment="1" applyBorder="1" applyFont="1" applyNumberFormat="1">
      <alignment horizontal="center" readingOrder="0" vertical="center"/>
    </xf>
    <xf borderId="35" fillId="0" fontId="4" numFmtId="0" xfId="0" applyAlignment="1" applyBorder="1" applyFont="1">
      <alignment horizontal="center" vertical="center"/>
    </xf>
    <xf borderId="0" fillId="0" fontId="2" numFmtId="167" xfId="0" applyAlignment="1" applyFont="1" applyNumberFormat="1">
      <alignment vertical="center"/>
    </xf>
    <xf borderId="0" fillId="0" fontId="2" numFmtId="166" xfId="0" applyAlignment="1" applyFont="1" applyNumberFormat="1">
      <alignment horizontal="center" vertical="center"/>
    </xf>
    <xf borderId="0" fillId="0" fontId="4" numFmtId="167" xfId="0" applyAlignment="1" applyFont="1" applyNumberFormat="1">
      <alignment horizontal="left" readingOrder="0" vertical="center"/>
    </xf>
    <xf borderId="0" fillId="0" fontId="2" numFmtId="167" xfId="0" applyAlignment="1" applyFont="1" applyNumberFormat="1">
      <alignment readingOrder="0" vertical="center"/>
    </xf>
    <xf borderId="2" fillId="0" fontId="10" numFmtId="167" xfId="0" applyAlignment="1" applyBorder="1" applyFont="1" applyNumberFormat="1">
      <alignment readingOrder="0" vertical="center"/>
    </xf>
    <xf borderId="46" fillId="0" fontId="11" numFmtId="167" xfId="0" applyAlignment="1" applyBorder="1" applyFont="1" applyNumberFormat="1">
      <alignment vertical="center"/>
    </xf>
    <xf borderId="3" fillId="0" fontId="11" numFmtId="167" xfId="0" applyAlignment="1" applyBorder="1" applyFont="1" applyNumberFormat="1">
      <alignment vertical="center"/>
    </xf>
    <xf borderId="0" fillId="0" fontId="4" numFmtId="1" xfId="0" applyAlignment="1" applyFont="1" applyNumberFormat="1">
      <alignment readingOrder="0" shrinkToFit="0" vertical="center" wrapText="1"/>
    </xf>
    <xf borderId="12" fillId="0" fontId="4" numFmtId="1" xfId="0" applyAlignment="1" applyBorder="1" applyFont="1" applyNumberFormat="1">
      <alignment readingOrder="0" shrinkToFit="0" vertical="center" wrapText="1"/>
    </xf>
    <xf borderId="42" fillId="0" fontId="11" numFmtId="166" xfId="0" applyAlignment="1" applyBorder="1" applyFont="1" applyNumberFormat="1">
      <alignment horizontal="center" vertical="center"/>
    </xf>
    <xf borderId="16" fillId="0" fontId="4" numFmtId="0" xfId="0" applyAlignment="1" applyBorder="1" applyFont="1">
      <alignment readingOrder="0" shrinkToFit="0" vertical="center" wrapText="1"/>
    </xf>
    <xf borderId="0" fillId="0" fontId="11" numFmtId="166" xfId="0" applyAlignment="1" applyFont="1" applyNumberFormat="1">
      <alignment horizontal="left" readingOrder="0" shrinkToFit="0" vertical="center" wrapText="1"/>
    </xf>
    <xf borderId="16" fillId="0" fontId="11" numFmtId="166" xfId="0" applyAlignment="1" applyBorder="1" applyFont="1" applyNumberFormat="1">
      <alignment horizontal="left" readingOrder="0" shrinkToFit="0" vertical="center" wrapText="1"/>
    </xf>
    <xf borderId="24" fillId="0" fontId="11" numFmtId="166" xfId="0" applyAlignment="1" applyBorder="1" applyFont="1" applyNumberFormat="1">
      <alignment horizontal="left" readingOrder="0" shrinkToFit="0" vertical="center" wrapText="1"/>
    </xf>
    <xf borderId="1" fillId="0" fontId="11" numFmtId="166" xfId="0" applyAlignment="1" applyBorder="1" applyFont="1" applyNumberFormat="1">
      <alignment horizontal="center" vertical="center"/>
    </xf>
    <xf borderId="61" fillId="0" fontId="5" numFmtId="0" xfId="0" applyBorder="1" applyFont="1"/>
    <xf borderId="2" fillId="0" fontId="9" numFmtId="1" xfId="0" applyAlignment="1" applyBorder="1" applyFont="1" applyNumberFormat="1">
      <alignment readingOrder="0" shrinkToFit="0" vertical="center" wrapText="1"/>
    </xf>
    <xf borderId="46" fillId="0" fontId="2" numFmtId="167" xfId="0" applyAlignment="1" applyBorder="1" applyFont="1" applyNumberFormat="1">
      <alignment vertical="center"/>
    </xf>
    <xf borderId="3" fillId="0" fontId="2" numFmtId="167" xfId="0" applyAlignment="1" applyBorder="1" applyFont="1" applyNumberFormat="1">
      <alignment vertical="center"/>
    </xf>
    <xf borderId="22" fillId="0" fontId="11" numFmtId="167" xfId="0" applyAlignment="1" applyBorder="1" applyFont="1" applyNumberFormat="1">
      <alignment readingOrder="0" vertical="center"/>
    </xf>
    <xf borderId="4" fillId="0" fontId="11" numFmtId="168" xfId="0" applyAlignment="1" applyBorder="1" applyFont="1" applyNumberFormat="1">
      <alignment horizontal="center" vertical="center"/>
    </xf>
    <xf borderId="52" fillId="0" fontId="5" numFmtId="0" xfId="0" applyBorder="1" applyFont="1"/>
    <xf borderId="62" fillId="0" fontId="11" numFmtId="167" xfId="0" applyAlignment="1" applyBorder="1" applyFont="1" applyNumberFormat="1">
      <alignment readingOrder="0" vertical="center"/>
    </xf>
    <xf borderId="63" fillId="0" fontId="11" numFmtId="167" xfId="0" applyAlignment="1" applyBorder="1" applyFont="1" applyNumberFormat="1">
      <alignment horizontal="center" vertical="center"/>
    </xf>
    <xf borderId="1" fillId="0" fontId="34" numFmtId="0" xfId="0" applyAlignment="1" applyBorder="1" applyFont="1">
      <alignment horizontal="left" readingOrder="0" shrinkToFit="0" vertical="center" wrapText="0"/>
    </xf>
    <xf borderId="0" fillId="0" fontId="50" numFmtId="0" xfId="0" applyAlignment="1" applyFont="1">
      <alignment readingOrder="0" shrinkToFit="0" vertical="center" wrapText="1"/>
    </xf>
    <xf borderId="35" fillId="0" fontId="10" numFmtId="0" xfId="0" applyAlignment="1" applyBorder="1" applyFont="1">
      <alignment horizontal="center" readingOrder="0"/>
    </xf>
    <xf borderId="35" fillId="23" fontId="13" numFmtId="0" xfId="0" applyAlignment="1" applyBorder="1" applyFill="1" applyFont="1">
      <alignment horizontal="center" readingOrder="0" shrinkToFit="0" wrapText="1"/>
    </xf>
    <xf borderId="35" fillId="7" fontId="11" numFmtId="0" xfId="0" applyBorder="1" applyFont="1"/>
    <xf borderId="35" fillId="7" fontId="11" numFmtId="0" xfId="0" applyAlignment="1" applyBorder="1" applyFont="1">
      <alignment readingOrder="0"/>
    </xf>
    <xf borderId="35" fillId="7" fontId="17" numFmtId="0" xfId="0" applyBorder="1" applyFont="1"/>
    <xf borderId="0" fillId="0" fontId="40" numFmtId="0" xfId="0" applyFont="1"/>
    <xf borderId="64" fillId="0" fontId="51" numFmtId="1" xfId="0" applyAlignment="1" applyBorder="1" applyFont="1" applyNumberFormat="1">
      <alignment horizontal="center" readingOrder="0" shrinkToFit="0" vertical="center" wrapText="1"/>
    </xf>
    <xf borderId="0" fillId="0" fontId="47" numFmtId="3" xfId="0" applyAlignment="1" applyFont="1" applyNumberFormat="1">
      <alignment horizontal="center" readingOrder="0" shrinkToFit="0" vertical="center" wrapText="1"/>
    </xf>
    <xf borderId="0" fillId="0" fontId="52" numFmtId="0" xfId="0" applyAlignment="1" applyFont="1">
      <alignment horizontal="left" readingOrder="0" vertical="center"/>
    </xf>
    <xf borderId="0" fillId="0" fontId="11" numFmtId="166" xfId="0" applyAlignment="1" applyFont="1" applyNumberFormat="1">
      <alignment horizontal="center" readingOrder="0" shrinkToFit="0" vertical="center" wrapText="1"/>
    </xf>
    <xf borderId="0" fillId="0" fontId="4" numFmtId="172" xfId="0" applyAlignment="1" applyFont="1" applyNumberFormat="1">
      <alignment horizontal="center" readingOrder="0" shrinkToFit="0" vertical="center" wrapText="1"/>
    </xf>
    <xf borderId="65" fillId="0" fontId="5" numFmtId="0" xfId="0" applyBorder="1" applyFont="1"/>
    <xf borderId="0" fillId="0" fontId="46" numFmtId="1" xfId="0" applyAlignment="1" applyFont="1" applyNumberFormat="1">
      <alignment readingOrder="0" vertical="center"/>
    </xf>
    <xf borderId="35" fillId="14" fontId="13" numFmtId="166" xfId="0" applyAlignment="1" applyBorder="1" applyFont="1" applyNumberFormat="1">
      <alignment horizontal="center" readingOrder="0" shrinkToFit="0" vertical="center" wrapText="1"/>
    </xf>
    <xf borderId="31" fillId="14" fontId="13" numFmtId="1" xfId="0" applyAlignment="1" applyBorder="1" applyFont="1" applyNumberFormat="1">
      <alignment horizontal="center" readingOrder="0" shrinkToFit="0" vertical="center" wrapText="1"/>
    </xf>
    <xf borderId="66" fillId="0" fontId="5" numFmtId="0" xfId="0" applyBorder="1" applyFont="1"/>
    <xf borderId="0" fillId="0" fontId="40" numFmtId="166" xfId="0" applyAlignment="1" applyFont="1" applyNumberFormat="1">
      <alignment horizontal="center" shrinkToFit="0" vertical="center" wrapText="1"/>
    </xf>
    <xf borderId="29" fillId="21" fontId="13" numFmtId="0" xfId="0" applyAlignment="1" applyBorder="1" applyFont="1">
      <alignment horizontal="center" readingOrder="0" vertical="center"/>
    </xf>
    <xf borderId="27" fillId="21" fontId="13" numFmtId="3" xfId="0" applyAlignment="1" applyBorder="1" applyFont="1" applyNumberFormat="1">
      <alignment horizontal="center" readingOrder="0" shrinkToFit="0" vertical="center" wrapText="1"/>
    </xf>
    <xf borderId="27" fillId="14" fontId="13" numFmtId="0" xfId="0" applyAlignment="1" applyBorder="1" applyFont="1">
      <alignment horizontal="center" readingOrder="0" vertical="center"/>
    </xf>
    <xf borderId="29" fillId="14" fontId="13" numFmtId="0" xfId="0" applyAlignment="1" applyBorder="1" applyFont="1">
      <alignment horizontal="center" readingOrder="0" shrinkToFit="0" vertical="center" wrapText="1"/>
    </xf>
    <xf borderId="35" fillId="0" fontId="11" numFmtId="3" xfId="0" applyAlignment="1" applyBorder="1" applyFont="1" applyNumberFormat="1">
      <alignment horizontal="center" shrinkToFit="0" vertical="bottom" wrapText="1"/>
    </xf>
    <xf borderId="35" fillId="0" fontId="11" numFmtId="167" xfId="0" applyBorder="1" applyFont="1" applyNumberFormat="1"/>
    <xf borderId="35" fillId="0" fontId="4" numFmtId="166" xfId="0" applyAlignment="1" applyBorder="1" applyFont="1" applyNumberFormat="1">
      <alignment horizontal="center" readingOrder="0" shrinkToFit="0" vertical="center" wrapText="1"/>
    </xf>
    <xf borderId="35" fillId="0" fontId="4" numFmtId="1" xfId="0" applyAlignment="1" applyBorder="1" applyFont="1" applyNumberFormat="1">
      <alignment horizontal="center" shrinkToFit="0" vertical="center" wrapText="1"/>
    </xf>
    <xf borderId="35" fillId="0" fontId="10" numFmtId="167" xfId="0" applyAlignment="1" applyBorder="1" applyFont="1" applyNumberFormat="1">
      <alignment vertical="bottom"/>
    </xf>
    <xf borderId="5" fillId="0" fontId="4" numFmtId="1" xfId="0" applyAlignment="1" applyBorder="1" applyFont="1" applyNumberFormat="1">
      <alignment horizontal="center" shrinkToFit="0" vertical="center" wrapText="1"/>
    </xf>
    <xf borderId="31" fillId="0" fontId="11" numFmtId="167" xfId="0" applyBorder="1" applyFont="1" applyNumberFormat="1"/>
    <xf borderId="0" fillId="0" fontId="53" numFmtId="0" xfId="0" applyAlignment="1" applyFont="1">
      <alignment horizontal="left" readingOrder="0" shrinkToFit="0" vertical="center" wrapText="1"/>
    </xf>
    <xf borderId="27" fillId="0" fontId="47" numFmtId="0" xfId="0" applyAlignment="1" applyBorder="1" applyFont="1">
      <alignment horizontal="center" readingOrder="0" shrinkToFit="0" vertical="center" wrapText="1"/>
    </xf>
    <xf borderId="0" fillId="0" fontId="11" numFmtId="0" xfId="0" applyAlignment="1" applyFont="1">
      <alignment horizontal="right" readingOrder="0"/>
    </xf>
    <xf borderId="0" fillId="0" fontId="11" numFmtId="166" xfId="0" applyAlignment="1" applyFont="1" applyNumberFormat="1">
      <alignment horizontal="right" readingOrder="0"/>
    </xf>
    <xf borderId="27" fillId="0" fontId="11" numFmtId="0" xfId="0" applyAlignment="1" applyBorder="1" applyFont="1">
      <alignment horizontal="right" readingOrder="0"/>
    </xf>
    <xf borderId="40" fillId="0" fontId="11" numFmtId="0" xfId="0" applyAlignment="1" applyBorder="1" applyFont="1">
      <alignment horizontal="center"/>
    </xf>
    <xf borderId="1" fillId="0" fontId="11" numFmtId="0" xfId="0" applyAlignment="1" applyBorder="1" applyFont="1">
      <alignment horizontal="center" readingOrder="0" shrinkToFit="0" vertical="center" wrapText="1"/>
    </xf>
    <xf borderId="41" fillId="0" fontId="47" numFmtId="0" xfId="0" applyAlignment="1" applyBorder="1" applyFont="1">
      <alignment horizontal="center" readingOrder="0" shrinkToFit="0" vertical="top" wrapText="1"/>
    </xf>
    <xf borderId="41" fillId="0" fontId="23" numFmtId="0" xfId="0" applyAlignment="1" applyBorder="1" applyFont="1">
      <alignment horizontal="center" readingOrder="0" shrinkToFit="0" vertical="top" wrapText="1"/>
    </xf>
    <xf borderId="29" fillId="0" fontId="11" numFmtId="0" xfId="0" applyAlignment="1" applyBorder="1" applyFont="1">
      <alignment horizontal="right" readingOrder="0"/>
    </xf>
    <xf borderId="41" fillId="0" fontId="11" numFmtId="0" xfId="0" applyAlignment="1" applyBorder="1" applyFont="1">
      <alignment horizontal="center"/>
    </xf>
    <xf borderId="4" fillId="0" fontId="11" numFmtId="0" xfId="0" applyAlignment="1" applyBorder="1" applyFont="1">
      <alignment horizontal="center" readingOrder="0" shrinkToFit="0" vertical="center" wrapText="1"/>
    </xf>
    <xf borderId="31" fillId="0" fontId="11" numFmtId="0" xfId="0" applyAlignment="1" applyBorder="1" applyFont="1">
      <alignment horizontal="right" readingOrder="0"/>
    </xf>
    <xf borderId="43" fillId="0" fontId="11" numFmtId="10" xfId="0" applyAlignment="1" applyBorder="1" applyFont="1" applyNumberFormat="1">
      <alignment horizontal="center"/>
    </xf>
    <xf borderId="0" fillId="0" fontId="47" numFmtId="0" xfId="0" applyAlignment="1" applyFont="1">
      <alignment horizontal="left" readingOrder="0" vertical="center"/>
    </xf>
    <xf borderId="48" fillId="0" fontId="53" numFmtId="0" xfId="0" applyAlignment="1" applyBorder="1" applyFont="1">
      <alignment horizontal="left" readingOrder="0" shrinkToFit="0" vertical="center" wrapText="0"/>
    </xf>
    <xf borderId="48" fillId="0" fontId="11" numFmtId="0" xfId="0" applyAlignment="1" applyBorder="1" applyFont="1">
      <alignment horizontal="center"/>
    </xf>
    <xf borderId="48" fillId="0" fontId="11" numFmtId="166" xfId="0" applyAlignment="1" applyBorder="1" applyFont="1" applyNumberFormat="1">
      <alignment horizontal="center"/>
    </xf>
    <xf borderId="48" fillId="0" fontId="54" numFmtId="0" xfId="0" applyAlignment="1" applyBorder="1" applyFont="1">
      <alignment horizontal="center" readingOrder="0"/>
    </xf>
    <xf borderId="0" fillId="0" fontId="47" numFmtId="0" xfId="0" applyAlignment="1" applyFont="1">
      <alignment horizontal="center" readingOrder="0" shrinkToFit="0" vertical="top" wrapText="1"/>
    </xf>
    <xf borderId="35" fillId="7" fontId="10" numFmtId="0" xfId="0" applyAlignment="1" applyBorder="1" applyFont="1">
      <alignment horizontal="center" readingOrder="0" shrinkToFit="0" vertical="center" wrapText="1"/>
    </xf>
    <xf borderId="31" fillId="7" fontId="10" numFmtId="0" xfId="0" applyAlignment="1" applyBorder="1" applyFont="1">
      <alignment horizontal="center" readingOrder="0" vertical="center"/>
    </xf>
    <xf borderId="31" fillId="7" fontId="10" numFmtId="166" xfId="0" applyAlignment="1" applyBorder="1" applyFont="1" applyNumberFormat="1">
      <alignment horizontal="center" readingOrder="0" vertical="center"/>
    </xf>
    <xf borderId="35" fillId="7" fontId="10" numFmtId="0" xfId="0" applyAlignment="1" applyBorder="1" applyFont="1">
      <alignment horizontal="center" readingOrder="0" vertical="center"/>
    </xf>
    <xf borderId="5" fillId="7" fontId="10" numFmtId="0" xfId="0" applyAlignment="1" applyBorder="1" applyFont="1">
      <alignment horizontal="center" readingOrder="0" vertical="center"/>
    </xf>
    <xf borderId="4" fillId="0" fontId="10" numFmtId="0" xfId="0" applyAlignment="1" applyBorder="1" applyFont="1">
      <alignment horizontal="center" readingOrder="0" vertical="center"/>
    </xf>
    <xf borderId="67" fillId="0" fontId="10" numFmtId="0" xfId="0" applyAlignment="1" applyBorder="1" applyFont="1">
      <alignment horizontal="center" readingOrder="0" vertical="center"/>
    </xf>
    <xf borderId="35" fillId="0" fontId="11" numFmtId="10" xfId="0" applyAlignment="1" applyBorder="1" applyFont="1" applyNumberFormat="1">
      <alignment vertical="bottom"/>
    </xf>
    <xf borderId="5" fillId="0" fontId="11" numFmtId="0" xfId="0" applyAlignment="1" applyBorder="1" applyFont="1">
      <alignment horizontal="center"/>
    </xf>
    <xf borderId="4" fillId="0" fontId="11" numFmtId="10" xfId="0" applyAlignment="1" applyBorder="1" applyFont="1" applyNumberFormat="1">
      <alignment horizontal="center"/>
    </xf>
    <xf borderId="68" fillId="0" fontId="4" numFmtId="10" xfId="0" applyAlignment="1" applyBorder="1" applyFont="1" applyNumberFormat="1">
      <alignment horizontal="center"/>
    </xf>
    <xf borderId="68" fillId="0" fontId="4" numFmtId="0" xfId="0" applyAlignment="1" applyBorder="1" applyFont="1">
      <alignment horizontal="center" readingOrder="0" shrinkToFit="0" vertical="top" wrapText="1"/>
    </xf>
    <xf borderId="35" fillId="0" fontId="11" numFmtId="10" xfId="0" applyAlignment="1" applyBorder="1" applyFont="1" applyNumberFormat="1">
      <alignment horizontal="center"/>
    </xf>
    <xf borderId="35" fillId="0" fontId="11" numFmtId="0" xfId="0" applyAlignment="1" applyBorder="1" applyFont="1">
      <alignment vertical="bottom"/>
    </xf>
    <xf borderId="4" fillId="0" fontId="2" numFmtId="0" xfId="0" applyAlignment="1" applyBorder="1" applyFont="1">
      <alignment horizontal="center"/>
    </xf>
    <xf borderId="68" fillId="0" fontId="4" numFmtId="0" xfId="0" applyAlignment="1" applyBorder="1" applyFont="1">
      <alignment horizontal="center"/>
    </xf>
    <xf borderId="35" fillId="0" fontId="2" numFmtId="0" xfId="0" applyBorder="1" applyFont="1"/>
    <xf borderId="69" fillId="0" fontId="4" numFmtId="0" xfId="0" applyAlignment="1" applyBorder="1" applyFont="1">
      <alignment horizontal="center"/>
    </xf>
    <xf borderId="0" fillId="0" fontId="11" numFmtId="0" xfId="0" applyAlignment="1" applyFont="1">
      <alignment vertical="bottom"/>
    </xf>
    <xf borderId="0" fillId="0" fontId="11" numFmtId="0" xfId="0" applyFont="1"/>
    <xf borderId="0" fillId="0" fontId="11" numFmtId="0" xfId="0" applyAlignment="1" applyFont="1">
      <alignment horizontal="center"/>
    </xf>
    <xf borderId="0" fillId="0" fontId="2" numFmtId="0" xfId="0" applyAlignment="1" applyFont="1">
      <alignment horizontal="center"/>
    </xf>
    <xf borderId="0" fillId="0" fontId="55" numFmtId="0" xfId="0" applyFont="1"/>
    <xf borderId="5" fillId="0" fontId="56" numFmtId="0" xfId="0" applyAlignment="1" applyBorder="1" applyFont="1">
      <alignment readingOrder="0" shrinkToFit="0" wrapText="1"/>
    </xf>
    <xf borderId="47" fillId="0" fontId="11" numFmtId="0" xfId="0" applyAlignment="1" applyBorder="1" applyFont="1">
      <alignment vertical="center"/>
    </xf>
    <xf borderId="32" fillId="0" fontId="11" numFmtId="10" xfId="0" applyAlignment="1" applyBorder="1" applyFont="1" applyNumberFormat="1">
      <alignment vertical="center"/>
    </xf>
    <xf borderId="32" fillId="24" fontId="11" numFmtId="0" xfId="0" applyAlignment="1" applyBorder="1" applyFill="1" applyFont="1">
      <alignment shrinkToFit="0" vertical="center" wrapText="1"/>
    </xf>
    <xf borderId="32" fillId="24" fontId="11" numFmtId="0" xfId="0" applyAlignment="1" applyBorder="1" applyFont="1">
      <alignment shrinkToFit="0" vertical="center" wrapText="1"/>
    </xf>
    <xf borderId="42" fillId="25" fontId="11" numFmtId="10" xfId="0" applyAlignment="1" applyBorder="1" applyFill="1" applyFont="1" applyNumberFormat="1">
      <alignment vertical="center"/>
    </xf>
    <xf borderId="43" fillId="25" fontId="11" numFmtId="10" xfId="0" applyAlignment="1" applyBorder="1" applyFont="1" applyNumberFormat="1">
      <alignment vertical="center"/>
    </xf>
    <xf borderId="48" fillId="25" fontId="11" numFmtId="10" xfId="0" applyAlignment="1" applyBorder="1" applyFont="1" applyNumberFormat="1">
      <alignment vertical="center"/>
    </xf>
    <xf borderId="43" fillId="25" fontId="13" numFmtId="10" xfId="0" applyAlignment="1" applyBorder="1" applyFont="1" applyNumberFormat="1">
      <alignment horizontal="center" shrinkToFit="0" vertical="center" wrapText="1"/>
    </xf>
    <xf borderId="43" fillId="25" fontId="6" numFmtId="10" xfId="0" applyAlignment="1" applyBorder="1" applyFont="1" applyNumberFormat="1">
      <alignment horizontal="center" shrinkToFit="0" vertical="center" wrapText="1"/>
    </xf>
    <xf borderId="43" fillId="25" fontId="6" numFmtId="10" xfId="0" applyAlignment="1" applyBorder="1" applyFont="1" applyNumberFormat="1">
      <alignment horizontal="center" readingOrder="0" shrinkToFit="0" vertical="center" wrapText="1"/>
    </xf>
    <xf borderId="31" fillId="9" fontId="13" numFmtId="0" xfId="0" applyAlignment="1" applyBorder="1" applyFont="1">
      <alignment horizontal="center" shrinkToFit="0" vertical="center" wrapText="1"/>
    </xf>
    <xf borderId="43" fillId="9" fontId="13" numFmtId="0" xfId="0" applyAlignment="1" applyBorder="1" applyFont="1">
      <alignment horizontal="center" shrinkToFit="0" vertical="center" wrapText="1"/>
    </xf>
    <xf borderId="43" fillId="9" fontId="13" numFmtId="10" xfId="0" applyAlignment="1" applyBorder="1" applyFont="1" applyNumberFormat="1">
      <alignment horizontal="center" shrinkToFit="0" vertical="center" wrapText="1"/>
    </xf>
    <xf borderId="43" fillId="9" fontId="13" numFmtId="0" xfId="0" applyAlignment="1" applyBorder="1" applyFont="1">
      <alignment horizontal="center" readingOrder="0" shrinkToFit="0" vertical="center" wrapText="1"/>
    </xf>
    <xf borderId="43" fillId="9" fontId="13" numFmtId="0" xfId="0" applyAlignment="1" applyBorder="1" applyFont="1">
      <alignment horizontal="center" shrinkToFit="0" vertical="center" wrapText="1"/>
    </xf>
    <xf borderId="31" fillId="26" fontId="11" numFmtId="0" xfId="0" applyAlignment="1" applyBorder="1" applyFill="1" applyFont="1">
      <alignment readingOrder="0" shrinkToFit="0" vertical="center" wrapText="1"/>
    </xf>
    <xf borderId="43" fillId="0" fontId="11" numFmtId="0" xfId="0" applyAlignment="1" applyBorder="1" applyFont="1">
      <alignment readingOrder="0" shrinkToFit="0" vertical="center" wrapText="1"/>
    </xf>
    <xf borderId="43" fillId="0" fontId="11" numFmtId="0" xfId="0" applyAlignment="1" applyBorder="1" applyFont="1">
      <alignment shrinkToFit="0" vertical="center" wrapText="1"/>
    </xf>
    <xf borderId="43" fillId="0" fontId="11" numFmtId="10" xfId="0" applyAlignment="1" applyBorder="1" applyFont="1" applyNumberFormat="1">
      <alignment horizontal="right" shrinkToFit="0" vertical="center" wrapText="1"/>
    </xf>
    <xf borderId="43" fillId="0" fontId="11" numFmtId="0" xfId="0" applyAlignment="1" applyBorder="1" applyFont="1">
      <alignment horizontal="center" shrinkToFit="0" vertical="center" wrapText="1"/>
    </xf>
    <xf borderId="43" fillId="0" fontId="11" numFmtId="0" xfId="0" applyAlignment="1" applyBorder="1" applyFont="1">
      <alignment horizontal="center" readingOrder="0" shrinkToFit="0" vertical="center" wrapText="1"/>
    </xf>
    <xf borderId="48" fillId="0" fontId="11" numFmtId="0" xfId="0" applyAlignment="1" applyBorder="1" applyFont="1">
      <alignment readingOrder="0" shrinkToFit="0" vertical="center" wrapText="1"/>
    </xf>
    <xf borderId="35" fillId="0" fontId="11" numFmtId="10" xfId="0" applyAlignment="1" applyBorder="1" applyFont="1" applyNumberFormat="1">
      <alignment readingOrder="0" vertical="bottom"/>
    </xf>
    <xf borderId="0" fillId="0" fontId="29" numFmtId="0" xfId="0" applyAlignment="1" applyFont="1">
      <alignment vertical="bottom"/>
    </xf>
    <xf borderId="0" fillId="0" fontId="29" numFmtId="10" xfId="0" applyAlignment="1" applyFont="1" applyNumberFormat="1">
      <alignment vertical="bottom"/>
    </xf>
    <xf borderId="0" fillId="0" fontId="29" numFmtId="0" xfId="0" applyAlignment="1" applyFont="1">
      <alignment readingOrder="0" vertical="bottom"/>
    </xf>
    <xf borderId="0" fillId="0" fontId="53" numFmtId="0" xfId="0" applyAlignment="1" applyFont="1">
      <alignment horizontal="left" readingOrder="0" vertical="center"/>
    </xf>
    <xf borderId="35" fillId="14" fontId="39" numFmtId="49" xfId="0" applyAlignment="1" applyBorder="1" applyFont="1" applyNumberFormat="1">
      <alignment horizontal="center" readingOrder="0" vertical="center"/>
    </xf>
    <xf borderId="0" fillId="0" fontId="51" numFmtId="0" xfId="0" applyAlignment="1" applyFont="1">
      <alignment horizontal="left" readingOrder="0" vertical="center"/>
    </xf>
    <xf borderId="0" fillId="0" fontId="14" numFmtId="0" xfId="0" applyAlignment="1" applyFont="1">
      <alignment horizontal="center" readingOrder="0" vertical="center"/>
    </xf>
    <xf borderId="70" fillId="15" fontId="4" numFmtId="0" xfId="0" applyAlignment="1" applyBorder="1" applyFont="1">
      <alignment horizontal="right" readingOrder="0" vertical="center"/>
    </xf>
    <xf borderId="71" fillId="15" fontId="4" numFmtId="0" xfId="0" applyAlignment="1" applyBorder="1" applyFont="1">
      <alignment horizontal="center" readingOrder="0" vertical="center"/>
    </xf>
    <xf borderId="44" fillId="0" fontId="9" numFmtId="0" xfId="0" applyAlignment="1" applyBorder="1" applyFont="1">
      <alignment horizontal="center" readingOrder="0" vertical="center"/>
    </xf>
    <xf borderId="14" fillId="0" fontId="9" numFmtId="0" xfId="0" applyAlignment="1" applyBorder="1" applyFont="1">
      <alignment horizontal="center" readingOrder="0" vertical="center"/>
    </xf>
    <xf borderId="53" fillId="0" fontId="5" numFmtId="0" xfId="0" applyBorder="1" applyFont="1"/>
    <xf borderId="0" fillId="6" fontId="14" numFmtId="173" xfId="0" applyAlignment="1" applyFont="1" applyNumberFormat="1">
      <alignment horizontal="center" readingOrder="0" vertical="center"/>
    </xf>
    <xf borderId="16" fillId="15" fontId="4" numFmtId="0" xfId="0" applyAlignment="1" applyBorder="1" applyFont="1">
      <alignment horizontal="right" readingOrder="0" vertical="center"/>
    </xf>
    <xf borderId="17" fillId="15" fontId="4" numFmtId="167" xfId="0" applyAlignment="1" applyBorder="1" applyFont="1" applyNumberFormat="1">
      <alignment horizontal="center" readingOrder="0" vertical="center"/>
    </xf>
    <xf borderId="16" fillId="3" fontId="4" numFmtId="0" xfId="0" applyAlignment="1" applyBorder="1" applyFont="1">
      <alignment horizontal="center" readingOrder="0" shrinkToFit="0" vertical="center" wrapText="1"/>
    </xf>
    <xf borderId="35" fillId="3" fontId="4" numFmtId="0" xfId="0" applyAlignment="1" applyBorder="1" applyFont="1">
      <alignment horizontal="center" readingOrder="0" shrinkToFit="0" vertical="center" wrapText="1"/>
    </xf>
    <xf borderId="17" fillId="3" fontId="4" numFmtId="0" xfId="0" applyAlignment="1" applyBorder="1" applyFont="1">
      <alignment horizontal="center" readingOrder="0" shrinkToFit="0" vertical="center" wrapText="1"/>
    </xf>
    <xf borderId="0" fillId="3" fontId="4" numFmtId="0" xfId="0" applyAlignment="1" applyFont="1">
      <alignment horizontal="center" readingOrder="0" shrinkToFit="0" vertical="center" wrapText="1"/>
    </xf>
    <xf borderId="0" fillId="0" fontId="57" numFmtId="0" xfId="0" applyAlignment="1" applyFont="1">
      <alignment horizontal="left" readingOrder="0" shrinkToFit="0" vertical="center" wrapText="1"/>
    </xf>
    <xf borderId="0" fillId="0" fontId="58" numFmtId="0" xfId="0" applyAlignment="1" applyFont="1">
      <alignment horizontal="center" readingOrder="0" shrinkToFit="0" vertical="center" wrapText="1"/>
    </xf>
    <xf borderId="18" fillId="15" fontId="4" numFmtId="0" xfId="0" applyAlignment="1" applyBorder="1" applyFont="1">
      <alignment horizontal="right" readingOrder="0" vertical="center"/>
    </xf>
    <xf borderId="19" fillId="15" fontId="4" numFmtId="168" xfId="0" applyAlignment="1" applyBorder="1" applyFont="1" applyNumberFormat="1">
      <alignment horizontal="center" readingOrder="0" vertical="center"/>
    </xf>
    <xf borderId="16" fillId="3" fontId="4" numFmtId="0" xfId="0" applyAlignment="1" applyBorder="1" applyFont="1">
      <alignment horizontal="right" readingOrder="0" vertical="center"/>
    </xf>
    <xf borderId="17" fillId="3" fontId="11" numFmtId="3" xfId="0" applyAlignment="1" applyBorder="1" applyFont="1" applyNumberFormat="1">
      <alignment horizontal="center" vertical="center"/>
    </xf>
    <xf borderId="0" fillId="0" fontId="4" numFmtId="0" xfId="0" applyAlignment="1" applyFont="1">
      <alignment horizontal="left" readingOrder="0" vertical="center"/>
    </xf>
    <xf borderId="0" fillId="0" fontId="10" numFmtId="0" xfId="0" applyAlignment="1" applyFont="1">
      <alignment horizontal="right" readingOrder="0" vertical="center"/>
    </xf>
    <xf borderId="0" fillId="0" fontId="10" numFmtId="0" xfId="0" applyAlignment="1" applyFont="1">
      <alignment horizontal="center" vertical="center"/>
    </xf>
    <xf borderId="18" fillId="3" fontId="4" numFmtId="0" xfId="0" applyAlignment="1" applyBorder="1" applyFont="1">
      <alignment horizontal="right" readingOrder="0" vertical="center"/>
    </xf>
    <xf borderId="55" fillId="3" fontId="4" numFmtId="0" xfId="0" applyAlignment="1" applyBorder="1" applyFont="1">
      <alignment horizontal="center" readingOrder="0" vertical="center"/>
    </xf>
    <xf borderId="19" fillId="3" fontId="11" numFmtId="0" xfId="0" applyAlignment="1" applyBorder="1" applyFont="1">
      <alignment horizontal="center" vertical="center"/>
    </xf>
    <xf borderId="0" fillId="0" fontId="4" numFmtId="164" xfId="0" applyAlignment="1" applyFont="1" applyNumberFormat="1">
      <alignment horizontal="left" readingOrder="0" vertical="center"/>
    </xf>
    <xf borderId="0" fillId="0" fontId="59" numFmtId="0" xfId="0" applyAlignment="1" applyFont="1">
      <alignment horizontal="center" readingOrder="0" vertical="center"/>
    </xf>
    <xf borderId="0" fillId="0" fontId="2" numFmtId="10" xfId="0" applyAlignment="1" applyFont="1" applyNumberFormat="1">
      <alignment vertical="center"/>
    </xf>
    <xf borderId="31" fillId="27" fontId="11" numFmtId="0" xfId="0" applyAlignment="1" applyBorder="1" applyFill="1" applyFont="1">
      <alignment horizontal="center" vertical="center"/>
    </xf>
    <xf borderId="35" fillId="27" fontId="11" numFmtId="164" xfId="0" applyAlignment="1" applyBorder="1" applyFont="1" applyNumberFormat="1">
      <alignment horizontal="center" vertical="center"/>
    </xf>
    <xf borderId="5" fillId="27" fontId="11" numFmtId="0" xfId="0" applyAlignment="1" applyBorder="1" applyFont="1">
      <alignment horizontal="center" vertical="center"/>
    </xf>
    <xf borderId="4" fillId="6" fontId="9" numFmtId="173" xfId="0" applyAlignment="1" applyBorder="1" applyFont="1" applyNumberFormat="1">
      <alignment horizontal="center" readingOrder="0" vertical="center"/>
    </xf>
    <xf borderId="41" fillId="6" fontId="9" numFmtId="173" xfId="0" applyAlignment="1" applyBorder="1" applyFont="1" applyNumberFormat="1">
      <alignment horizontal="center" readingOrder="0" vertical="center"/>
    </xf>
    <xf borderId="32" fillId="7" fontId="4" numFmtId="0" xfId="0" applyAlignment="1" applyBorder="1" applyFont="1">
      <alignment horizontal="center" readingOrder="0" shrinkToFit="0" vertical="center" wrapText="1"/>
    </xf>
    <xf borderId="35" fillId="7" fontId="4" numFmtId="0" xfId="0" applyAlignment="1" applyBorder="1" applyFont="1">
      <alignment horizontal="center" readingOrder="0" shrinkToFit="0" vertical="center" wrapText="1"/>
    </xf>
    <xf borderId="35" fillId="0" fontId="11" numFmtId="164" xfId="0" applyAlignment="1" applyBorder="1" applyFont="1" applyNumberFormat="1">
      <alignment horizontal="center" readingOrder="0" vertical="center"/>
    </xf>
    <xf borderId="4" fillId="0" fontId="11" numFmtId="173" xfId="0" applyAlignment="1" applyBorder="1" applyFont="1" applyNumberFormat="1">
      <alignment vertical="center"/>
    </xf>
    <xf borderId="41" fillId="0" fontId="11" numFmtId="173" xfId="0" applyAlignment="1" applyBorder="1" applyFont="1" applyNumberFormat="1">
      <alignment vertical="center"/>
    </xf>
    <xf borderId="32" fillId="20" fontId="4" numFmtId="0" xfId="0" applyAlignment="1" applyBorder="1" applyFont="1">
      <alignment horizontal="center" readingOrder="0" shrinkToFit="0" vertical="center" wrapText="1"/>
    </xf>
    <xf borderId="5" fillId="6" fontId="60" numFmtId="0" xfId="0" applyAlignment="1" applyBorder="1" applyFont="1">
      <alignment horizontal="left" readingOrder="0" shrinkToFit="0" vertical="center" wrapText="1"/>
    </xf>
    <xf borderId="35" fillId="6" fontId="4" numFmtId="0" xfId="0" applyAlignment="1" applyBorder="1" applyFont="1">
      <alignment horizontal="center" readingOrder="0" shrinkToFit="0" vertical="center" wrapText="1"/>
    </xf>
    <xf borderId="41" fillId="6" fontId="4" numFmtId="0" xfId="0" applyAlignment="1" applyBorder="1" applyFont="1">
      <alignment horizontal="center" readingOrder="0" shrinkToFit="0" vertical="center" wrapText="1"/>
    </xf>
    <xf borderId="0" fillId="6" fontId="4" numFmtId="0" xfId="0" applyAlignment="1" applyFont="1">
      <alignment horizontal="center" readingOrder="0" shrinkToFit="0" vertical="center" wrapText="1"/>
    </xf>
    <xf borderId="4" fillId="0" fontId="11" numFmtId="3" xfId="0" applyAlignment="1" applyBorder="1" applyFont="1" applyNumberFormat="1">
      <alignment vertical="center"/>
    </xf>
    <xf borderId="41" fillId="0" fontId="11" numFmtId="3" xfId="0" applyAlignment="1" applyBorder="1" applyFont="1" applyNumberFormat="1">
      <alignment vertical="center"/>
    </xf>
    <xf borderId="32" fillId="6" fontId="4" numFmtId="0" xfId="0" applyAlignment="1" applyBorder="1" applyFont="1">
      <alignment horizontal="center" readingOrder="0" shrinkToFit="0" vertical="center" wrapText="1"/>
    </xf>
    <xf borderId="35" fillId="6" fontId="4" numFmtId="166" xfId="0" applyAlignment="1" applyBorder="1" applyFont="1" applyNumberFormat="1">
      <alignment horizontal="center" readingOrder="0" shrinkToFit="0" vertical="center" wrapText="1"/>
    </xf>
    <xf borderId="4" fillId="0" fontId="11" numFmtId="4" xfId="0" applyAlignment="1" applyBorder="1" applyFont="1" applyNumberFormat="1">
      <alignment vertical="center"/>
    </xf>
    <xf borderId="41" fillId="0" fontId="11" numFmtId="4" xfId="0" applyAlignment="1" applyBorder="1" applyFont="1" applyNumberFormat="1">
      <alignment vertical="center"/>
    </xf>
    <xf borderId="32" fillId="0" fontId="11" numFmtId="0" xfId="0" applyAlignment="1" applyBorder="1" applyFont="1">
      <alignment vertical="center"/>
    </xf>
    <xf borderId="47" fillId="0" fontId="61" numFmtId="0" xfId="0" applyAlignment="1" applyBorder="1" applyFont="1">
      <alignment readingOrder="0" vertical="center"/>
    </xf>
    <xf borderId="0" fillId="0" fontId="62" numFmtId="174" xfId="0" applyAlignment="1" applyFont="1" applyNumberFormat="1">
      <alignment horizontal="center" readingOrder="0" shrinkToFit="0" vertical="center" wrapText="1"/>
    </xf>
    <xf borderId="0" fillId="6" fontId="63" numFmtId="0" xfId="0" applyAlignment="1" applyFont="1">
      <alignment horizontal="center" readingOrder="0" shrinkToFit="0" vertical="center" wrapText="1"/>
    </xf>
    <xf borderId="0" fillId="0" fontId="64" numFmtId="10" xfId="0" applyAlignment="1" applyFont="1" applyNumberFormat="1">
      <alignment horizontal="center" readingOrder="0" shrinkToFit="0" vertical="center" wrapText="1"/>
    </xf>
    <xf borderId="0" fillId="0" fontId="65" numFmtId="0" xfId="0" applyAlignment="1" applyFont="1">
      <alignment horizontal="center" readingOrder="0" shrinkToFit="0" vertical="center" wrapText="1"/>
    </xf>
    <xf borderId="0" fillId="0" fontId="64" numFmtId="0" xfId="0" applyAlignment="1" applyFont="1">
      <alignment horizontal="center" readingOrder="0" shrinkToFit="0" vertical="center" wrapText="1"/>
    </xf>
    <xf borderId="0" fillId="0" fontId="64" numFmtId="174" xfId="0" applyAlignment="1" applyFont="1" applyNumberFormat="1">
      <alignment horizontal="center" readingOrder="0" shrinkToFit="0" vertical="center" wrapText="1"/>
    </xf>
    <xf borderId="0" fillId="6" fontId="63" numFmtId="0" xfId="0" applyAlignment="1" applyFont="1">
      <alignment horizontal="left" readingOrder="0" shrinkToFit="0" vertical="center" wrapText="1"/>
    </xf>
    <xf borderId="0" fillId="6" fontId="40" numFmtId="0" xfId="0" applyAlignment="1" applyFont="1">
      <alignment horizontal="center" readingOrder="0" shrinkToFit="0" vertical="center" wrapText="1"/>
    </xf>
    <xf borderId="0" fillId="6" fontId="63" numFmtId="175" xfId="0" applyAlignment="1" applyFont="1" applyNumberFormat="1">
      <alignment horizontal="center" readingOrder="0" shrinkToFit="0" vertical="center" wrapText="1"/>
    </xf>
    <xf borderId="35" fillId="27" fontId="10" numFmtId="0" xfId="0" applyAlignment="1" applyBorder="1" applyFont="1">
      <alignment readingOrder="0" shrinkToFit="0" vertical="bottom" wrapText="1"/>
    </xf>
    <xf borderId="35" fillId="27" fontId="10" numFmtId="0" xfId="0" applyAlignment="1" applyBorder="1" applyFont="1">
      <alignment horizontal="center" readingOrder="0" shrinkToFit="0" vertical="bottom" wrapText="1"/>
    </xf>
    <xf borderId="35" fillId="27" fontId="10" numFmtId="166" xfId="0" applyAlignment="1" applyBorder="1" applyFont="1" applyNumberFormat="1">
      <alignment horizontal="center" readingOrder="0" shrinkToFit="0" vertical="bottom" wrapText="1"/>
    </xf>
    <xf borderId="35" fillId="27" fontId="10" numFmtId="166" xfId="0" applyAlignment="1" applyBorder="1" applyFont="1" applyNumberFormat="1">
      <alignment horizontal="center" readingOrder="0" shrinkToFit="0" vertical="bottom" wrapText="1"/>
    </xf>
    <xf borderId="35" fillId="0" fontId="66" numFmtId="0" xfId="0" applyAlignment="1" applyBorder="1" applyFont="1">
      <alignment vertical="bottom"/>
    </xf>
    <xf borderId="35" fillId="0" fontId="66" numFmtId="166" xfId="0" applyAlignment="1" applyBorder="1" applyFont="1" applyNumberFormat="1">
      <alignment vertical="bottom"/>
    </xf>
    <xf borderId="35" fillId="27" fontId="10" numFmtId="166" xfId="0" applyAlignment="1" applyBorder="1" applyFont="1" applyNumberFormat="1">
      <alignment horizontal="center" readingOrder="0" vertical="bottom"/>
    </xf>
    <xf borderId="35" fillId="27" fontId="10" numFmtId="0" xfId="0" applyAlignment="1" applyBorder="1" applyFont="1">
      <alignment horizontal="center" readingOrder="0" vertical="bottom"/>
    </xf>
    <xf borderId="35" fillId="3" fontId="10" numFmtId="167" xfId="0" applyAlignment="1" applyBorder="1" applyFont="1" applyNumberFormat="1">
      <alignment readingOrder="0" vertical="bottom"/>
    </xf>
    <xf borderId="35" fillId="3" fontId="66" numFmtId="175" xfId="0" applyAlignment="1" applyBorder="1" applyFont="1" applyNumberFormat="1">
      <alignment vertical="bottom"/>
    </xf>
    <xf borderId="35" fillId="3" fontId="66" numFmtId="166" xfId="0" applyAlignment="1" applyBorder="1" applyFont="1" applyNumberFormat="1">
      <alignment horizontal="center" vertical="bottom"/>
    </xf>
    <xf borderId="35" fillId="3" fontId="66" numFmtId="166" xfId="0" applyAlignment="1" applyBorder="1" applyFont="1" applyNumberFormat="1">
      <alignment horizontal="center" vertical="bottom"/>
    </xf>
    <xf borderId="35" fillId="3" fontId="66" numFmtId="166" xfId="0" applyAlignment="1" applyBorder="1" applyFont="1" applyNumberFormat="1">
      <alignment vertical="bottom"/>
    </xf>
    <xf borderId="35" fillId="3" fontId="66" numFmtId="174" xfId="0" applyAlignment="1" applyBorder="1" applyFont="1" applyNumberFormat="1">
      <alignment vertical="bottom"/>
    </xf>
    <xf borderId="35" fillId="0" fontId="66" numFmtId="174" xfId="0" applyAlignment="1" applyBorder="1" applyFont="1" applyNumberFormat="1">
      <alignment vertical="bottom"/>
    </xf>
    <xf borderId="35" fillId="3" fontId="66" numFmtId="0" xfId="0" applyAlignment="1" applyBorder="1" applyFont="1">
      <alignment vertical="bottom"/>
    </xf>
    <xf borderId="35" fillId="0" fontId="11" numFmtId="166" xfId="0" applyAlignment="1" applyBorder="1" applyFont="1" applyNumberFormat="1">
      <alignment horizontal="center" readingOrder="0" vertical="bottom"/>
    </xf>
    <xf borderId="35" fillId="0" fontId="11" numFmtId="166" xfId="0" applyAlignment="1" applyBorder="1" applyFont="1" applyNumberFormat="1">
      <alignment horizontal="center" readingOrder="0" vertical="bottom"/>
    </xf>
    <xf borderId="35" fillId="0" fontId="66" numFmtId="166" xfId="0" applyAlignment="1" applyBorder="1" applyFont="1" applyNumberFormat="1">
      <alignment horizontal="center" readingOrder="0" vertical="bottom"/>
    </xf>
    <xf borderId="35" fillId="0" fontId="11" numFmtId="174" xfId="0" applyAlignment="1" applyBorder="1" applyFont="1" applyNumberFormat="1">
      <alignment horizontal="center" readingOrder="0" vertical="bottom"/>
    </xf>
    <xf borderId="35" fillId="28" fontId="11" numFmtId="166" xfId="0" applyAlignment="1" applyBorder="1" applyFill="1" applyFont="1" applyNumberFormat="1">
      <alignment horizontal="center" readingOrder="0" vertical="bottom"/>
    </xf>
    <xf borderId="35" fillId="0" fontId="66" numFmtId="166" xfId="0" applyAlignment="1" applyBorder="1" applyFont="1" applyNumberFormat="1">
      <alignment vertical="bottom"/>
    </xf>
    <xf borderId="35" fillId="3" fontId="66" numFmtId="166" xfId="0" applyAlignment="1" applyBorder="1" applyFont="1" applyNumberFormat="1">
      <alignment vertical="bottom"/>
    </xf>
    <xf borderId="35" fillId="0" fontId="66" numFmtId="166" xfId="0" applyAlignment="1" applyBorder="1" applyFont="1" applyNumberFormat="1">
      <alignment horizontal="center" readingOrder="0" vertical="bottom"/>
    </xf>
    <xf borderId="35" fillId="0" fontId="66" numFmtId="175" xfId="0" applyAlignment="1" applyBorder="1" applyFont="1" applyNumberFormat="1">
      <alignment vertical="bottom"/>
    </xf>
    <xf borderId="35" fillId="0" fontId="66" numFmtId="166" xfId="0" applyAlignment="1" applyBorder="1" applyFont="1" applyNumberFormat="1">
      <alignment readingOrder="0" vertical="bottom"/>
    </xf>
    <xf borderId="31" fillId="0" fontId="11" numFmtId="166" xfId="0" applyAlignment="1" applyBorder="1" applyFont="1" applyNumberFormat="1">
      <alignment horizontal="center" readingOrder="0" vertical="bottom"/>
    </xf>
    <xf borderId="32" fillId="0" fontId="11" numFmtId="166" xfId="0" applyAlignment="1" applyBorder="1" applyFont="1" applyNumberFormat="1">
      <alignment horizontal="center" readingOrder="0" vertical="bottom"/>
    </xf>
    <xf borderId="0" fillId="0" fontId="66" numFmtId="166" xfId="0" applyAlignment="1" applyFont="1" applyNumberFormat="1">
      <alignment vertical="bottom"/>
    </xf>
    <xf borderId="0" fillId="0" fontId="66" numFmtId="166" xfId="0" applyAlignment="1" applyFont="1" applyNumberFormat="1">
      <alignment vertical="bottom"/>
    </xf>
    <xf borderId="0" fillId="0" fontId="66" numFmtId="175" xfId="0" applyAlignment="1" applyFont="1" applyNumberFormat="1">
      <alignment vertical="bottom"/>
    </xf>
    <xf borderId="31" fillId="0" fontId="11" numFmtId="166" xfId="0" applyAlignment="1" applyBorder="1" applyFont="1" applyNumberFormat="1">
      <alignment horizontal="center" readingOrder="0" vertical="bottom"/>
    </xf>
    <xf borderId="35" fillId="0" fontId="66" numFmtId="166" xfId="0" applyAlignment="1" applyBorder="1" applyFont="1" applyNumberFormat="1">
      <alignment horizontal="center" vertical="bottom"/>
    </xf>
    <xf borderId="35" fillId="0" fontId="11" numFmtId="167" xfId="0" applyAlignment="1" applyBorder="1" applyFont="1" applyNumberFormat="1">
      <alignment readingOrder="0" shrinkToFit="0" vertical="bottom" wrapText="1"/>
    </xf>
    <xf borderId="35" fillId="0" fontId="66" numFmtId="166" xfId="0" applyAlignment="1" applyBorder="1" applyFont="1" applyNumberFormat="1">
      <alignment horizontal="center" readingOrder="0" vertical="bottom"/>
    </xf>
    <xf borderId="35" fillId="0" fontId="11" numFmtId="166" xfId="0" applyAlignment="1" applyBorder="1" applyFont="1" applyNumberFormat="1">
      <alignment horizontal="center" readingOrder="0" vertical="bottom"/>
    </xf>
    <xf borderId="35" fillId="28" fontId="11" numFmtId="166" xfId="0" applyAlignment="1" applyBorder="1" applyFont="1" applyNumberFormat="1">
      <alignment horizontal="center" readingOrder="0" vertical="bottom"/>
    </xf>
    <xf borderId="35" fillId="0" fontId="66" numFmtId="0" xfId="0" applyAlignment="1" applyBorder="1" applyFont="1">
      <alignment readingOrder="0" vertical="bottom"/>
    </xf>
    <xf borderId="35" fillId="0" fontId="66" numFmtId="0" xfId="0" applyAlignment="1" applyBorder="1" applyFont="1">
      <alignment vertical="bottom"/>
    </xf>
    <xf borderId="35" fillId="0" fontId="66" numFmtId="0" xfId="0" applyBorder="1" applyFont="1"/>
    <xf borderId="35" fillId="0" fontId="66" numFmtId="175" xfId="0" applyBorder="1" applyFont="1" applyNumberFormat="1"/>
    <xf borderId="35" fillId="0" fontId="66" numFmtId="166" xfId="0" applyAlignment="1" applyBorder="1" applyFont="1" applyNumberFormat="1">
      <alignment horizontal="center" readingOrder="0"/>
    </xf>
    <xf borderId="35" fillId="0" fontId="66" numFmtId="0" xfId="0" applyAlignment="1" applyBorder="1" applyFont="1">
      <alignment horizontal="center"/>
    </xf>
    <xf borderId="35" fillId="0" fontId="66" numFmtId="174" xfId="0" applyBorder="1" applyFont="1" applyNumberFormat="1"/>
    <xf borderId="35" fillId="0" fontId="66" numFmtId="166" xfId="0" applyBorder="1" applyFont="1" applyNumberFormat="1"/>
    <xf borderId="35" fillId="0" fontId="66" numFmtId="0" xfId="0" applyAlignment="1" applyBorder="1" applyFont="1">
      <alignment readingOrder="0"/>
    </xf>
    <xf borderId="0" fillId="0" fontId="66" numFmtId="175" xfId="0" applyFont="1" applyNumberFormat="1"/>
    <xf borderId="0" fillId="0" fontId="66" numFmtId="0" xfId="0" applyFont="1"/>
    <xf borderId="0" fillId="0" fontId="66" numFmtId="166" xfId="0" applyAlignment="1" applyFont="1" applyNumberFormat="1">
      <alignment horizontal="center" readingOrder="0"/>
    </xf>
    <xf borderId="0" fillId="0" fontId="66" numFmtId="0" xfId="0" applyAlignment="1" applyFont="1">
      <alignment horizontal="center"/>
    </xf>
    <xf borderId="0" fillId="0" fontId="66" numFmtId="174" xfId="0" applyFont="1" applyNumberFormat="1"/>
    <xf borderId="0" fillId="0" fontId="66" numFmtId="166" xfId="0" applyFont="1" applyNumberFormat="1"/>
    <xf borderId="0" fillId="0" fontId="66" numFmtId="166" xfId="0" applyAlignment="1" applyFont="1" applyNumberFormat="1">
      <alignment readingOrder="0"/>
    </xf>
    <xf borderId="0" fillId="0" fontId="66" numFmtId="0" xfId="0" applyAlignment="1" applyFont="1">
      <alignment readingOrder="0"/>
    </xf>
    <xf borderId="0" fillId="0" fontId="40" numFmtId="1" xfId="0" applyFont="1" applyNumberFormat="1"/>
    <xf borderId="35" fillId="15" fontId="67" numFmtId="166" xfId="0" applyAlignment="1" applyBorder="1" applyFont="1" applyNumberFormat="1">
      <alignment horizontal="center" readingOrder="0" shrinkToFit="0" vertical="center" wrapText="1"/>
    </xf>
    <xf borderId="35" fillId="15" fontId="67" numFmtId="0" xfId="0" applyAlignment="1" applyBorder="1" applyFont="1">
      <alignment horizontal="center" readingOrder="0" shrinkToFit="0" vertical="center" wrapText="1"/>
    </xf>
    <xf borderId="5" fillId="15" fontId="67" numFmtId="0" xfId="0" applyAlignment="1" applyBorder="1" applyFont="1">
      <alignment horizontal="center" readingOrder="0" shrinkToFit="0" vertical="center" wrapText="1"/>
    </xf>
    <xf borderId="35" fillId="15" fontId="67" numFmtId="0" xfId="0" applyAlignment="1" applyBorder="1" applyFont="1">
      <alignment readingOrder="0" vertical="center"/>
    </xf>
    <xf borderId="35" fillId="0" fontId="40" numFmtId="0" xfId="0" applyBorder="1" applyFont="1"/>
    <xf borderId="35" fillId="0" fontId="67" numFmtId="9" xfId="0" applyAlignment="1" applyBorder="1" applyFont="1" applyNumberFormat="1">
      <alignment readingOrder="0"/>
    </xf>
    <xf borderId="35" fillId="0" fontId="67" numFmtId="9" xfId="0" applyAlignment="1" applyBorder="1" applyFont="1" applyNumberFormat="1">
      <alignment horizontal="center" readingOrder="0" shrinkToFit="0" vertical="center" wrapText="1"/>
    </xf>
    <xf borderId="35" fillId="0" fontId="67" numFmtId="0" xfId="0" applyAlignment="1" applyBorder="1" applyFont="1">
      <alignment horizontal="center" readingOrder="0" shrinkToFit="0" vertical="center" wrapText="1"/>
    </xf>
    <xf borderId="35" fillId="0" fontId="67" numFmtId="166" xfId="0" applyAlignment="1" applyBorder="1" applyFont="1" applyNumberFormat="1">
      <alignment horizontal="left" readingOrder="0" shrinkToFit="0" vertical="center" wrapText="1"/>
    </xf>
    <xf borderId="27" fillId="0" fontId="67" numFmtId="10" xfId="0" applyAlignment="1" applyBorder="1" applyFont="1" applyNumberFormat="1">
      <alignment horizontal="center" readingOrder="0" vertical="center"/>
    </xf>
    <xf borderId="35" fillId="0" fontId="67" numFmtId="0" xfId="0" applyAlignment="1" applyBorder="1" applyFont="1">
      <alignment readingOrder="0"/>
    </xf>
    <xf borderId="35" fillId="0" fontId="67" numFmtId="0" xfId="0" applyAlignment="1" applyBorder="1" applyFont="1">
      <alignment horizontal="center" readingOrder="0" vertical="center"/>
    </xf>
    <xf borderId="35" fillId="0" fontId="67" numFmtId="166" xfId="0" applyAlignment="1" applyBorder="1" applyFont="1" applyNumberFormat="1">
      <alignment horizontal="left" readingOrder="0" vertical="center"/>
    </xf>
    <xf borderId="44" fillId="0" fontId="67" numFmtId="10" xfId="0" applyAlignment="1" applyBorder="1" applyFont="1" applyNumberFormat="1">
      <alignment horizontal="center" readingOrder="0" vertical="center"/>
    </xf>
    <xf borderId="31" fillId="0" fontId="40" numFmtId="0" xfId="0" applyAlignment="1" applyBorder="1" applyFont="1">
      <alignment readingOrder="0"/>
    </xf>
    <xf borderId="0" fillId="0" fontId="67" numFmtId="10" xfId="0" applyAlignment="1" applyFont="1" applyNumberFormat="1">
      <alignment horizontal="center" readingOrder="0" shrinkToFit="0" wrapText="1"/>
    </xf>
    <xf borderId="31" fillId="0" fontId="40" numFmtId="0" xfId="0" applyBorder="1" applyFont="1"/>
    <xf borderId="35" fillId="0" fontId="67" numFmtId="0" xfId="0" applyAlignment="1" applyBorder="1" applyFont="1">
      <alignment horizontal="center" readingOrder="0" shrinkToFit="0" wrapText="1"/>
    </xf>
    <xf borderId="35" fillId="0" fontId="67" numFmtId="166" xfId="0" applyAlignment="1" applyBorder="1" applyFont="1" applyNumberFormat="1">
      <alignment horizontal="left" readingOrder="0" shrinkToFit="0" wrapText="1"/>
    </xf>
    <xf borderId="0" fillId="0" fontId="67" numFmtId="0" xfId="0" applyFont="1"/>
    <xf borderId="0" fillId="0" fontId="67" numFmtId="10" xfId="0" applyAlignment="1" applyFont="1" applyNumberFormat="1">
      <alignment horizontal="center" readingOrder="0" vertical="center"/>
    </xf>
    <xf borderId="35" fillId="0" fontId="67" numFmtId="0" xfId="0" applyBorder="1" applyFont="1"/>
    <xf borderId="0" fillId="0" fontId="67" numFmtId="0" xfId="0" applyAlignment="1" applyFont="1">
      <alignment vertical="center"/>
    </xf>
    <xf borderId="35" fillId="0" fontId="67" numFmtId="0" xfId="0" applyAlignment="1" applyBorder="1" applyFont="1">
      <alignment horizontal="left" readingOrder="0" vertical="center"/>
    </xf>
    <xf borderId="0" fillId="14" fontId="68" numFmtId="0" xfId="0" applyAlignment="1" applyFont="1">
      <alignment readingOrder="0"/>
    </xf>
    <xf borderId="0" fillId="14" fontId="68" numFmtId="0" xfId="0" applyAlignment="1" applyFont="1">
      <alignment horizontal="center"/>
    </xf>
    <xf borderId="0" fillId="20" fontId="68" numFmtId="0" xfId="0" applyAlignment="1" applyFont="1">
      <alignment readingOrder="0"/>
    </xf>
    <xf borderId="0" fillId="20" fontId="68" numFmtId="0" xfId="0" applyAlignment="1" applyFont="1">
      <alignment horizontal="center"/>
    </xf>
    <xf borderId="0" fillId="0" fontId="67" numFmtId="0" xfId="0" applyAlignment="1" applyFont="1">
      <alignment horizontal="center" readingOrder="0" vertical="center"/>
    </xf>
    <xf borderId="35" fillId="15" fontId="67" numFmtId="0" xfId="0" applyAlignment="1" applyBorder="1" applyFont="1">
      <alignment readingOrder="0"/>
    </xf>
    <xf borderId="0" fillId="20" fontId="68" numFmtId="166" xfId="0" applyAlignment="1" applyFont="1" applyNumberFormat="1">
      <alignment horizontal="left"/>
    </xf>
    <xf borderId="0" fillId="20" fontId="68" numFmtId="166" xfId="0" applyAlignment="1" applyFont="1" applyNumberFormat="1">
      <alignment horizontal="center"/>
    </xf>
    <xf borderId="0" fillId="0" fontId="40" numFmtId="166" xfId="0" applyFont="1" applyNumberFormat="1"/>
    <xf borderId="0" fillId="0" fontId="40" numFmtId="0" xfId="0" applyFont="1"/>
    <xf borderId="0" fillId="0" fontId="40" numFmtId="9" xfId="0" applyFont="1" applyNumberFormat="1"/>
    <xf borderId="0" fillId="0" fontId="67" numFmtId="10" xfId="0" applyAlignment="1" applyFont="1" applyNumberFormat="1">
      <alignment horizontal="left" readingOrder="0" vertical="center"/>
    </xf>
    <xf borderId="27" fillId="0" fontId="67" numFmtId="0" xfId="0" applyAlignment="1" applyBorder="1" applyFont="1">
      <alignment readingOrder="0"/>
    </xf>
    <xf borderId="0" fillId="0" fontId="67" numFmtId="0" xfId="0" applyAlignment="1" applyFont="1">
      <alignment horizontal="center" readingOrder="0"/>
    </xf>
    <xf borderId="5" fillId="3" fontId="67" numFmtId="0" xfId="0" applyAlignment="1" applyBorder="1" applyFont="1">
      <alignment horizontal="center" readingOrder="0"/>
    </xf>
    <xf borderId="4" fillId="0" fontId="67" numFmtId="0" xfId="0" applyAlignment="1" applyBorder="1" applyFont="1">
      <alignment horizontal="center" readingOrder="0"/>
    </xf>
    <xf borderId="0" fillId="0" fontId="40" numFmtId="1" xfId="0" applyAlignment="1" applyFont="1" applyNumberFormat="1">
      <alignment vertical="center"/>
    </xf>
    <xf borderId="0" fillId="0" fontId="40" numFmtId="0" xfId="0" applyAlignment="1" applyFont="1">
      <alignment horizontal="center" readingOrder="0" vertical="center"/>
    </xf>
    <xf borderId="35" fillId="15" fontId="40" numFmtId="0" xfId="0" applyAlignment="1" applyBorder="1" applyFont="1">
      <alignment horizontal="center" readingOrder="0" vertical="center"/>
    </xf>
    <xf borderId="35" fillId="15" fontId="67" numFmtId="0" xfId="0" applyAlignment="1" applyBorder="1" applyFont="1">
      <alignment horizontal="center" readingOrder="0" vertical="center"/>
    </xf>
    <xf borderId="5" fillId="15" fontId="67" numFmtId="0" xfId="0" applyAlignment="1" applyBorder="1" applyFont="1">
      <alignment horizontal="center" readingOrder="0" vertical="center"/>
    </xf>
    <xf borderId="32" fillId="15" fontId="67" numFmtId="0" xfId="0" applyAlignment="1" applyBorder="1" applyFont="1">
      <alignment horizontal="center" readingOrder="0" shrinkToFit="0" vertical="center" wrapText="1"/>
    </xf>
    <xf borderId="4" fillId="0" fontId="67" numFmtId="0" xfId="0" applyAlignment="1" applyBorder="1" applyFont="1">
      <alignment horizontal="center" readingOrder="0" vertical="center"/>
    </xf>
    <xf borderId="35" fillId="0" fontId="40" numFmtId="0" xfId="0" applyAlignment="1" applyBorder="1" applyFont="1">
      <alignment horizontal="left"/>
    </xf>
    <xf borderId="4" fillId="0" fontId="67" numFmtId="10" xfId="0" applyAlignment="1" applyBorder="1" applyFont="1" applyNumberFormat="1">
      <alignment horizontal="left" readingOrder="0" vertical="center"/>
    </xf>
    <xf borderId="35" fillId="0" fontId="67" numFmtId="10" xfId="0" applyAlignment="1" applyBorder="1" applyFont="1" applyNumberFormat="1">
      <alignment horizontal="left" readingOrder="0" vertical="center"/>
    </xf>
    <xf borderId="35" fillId="0" fontId="67" numFmtId="166" xfId="0" applyBorder="1" applyFont="1" applyNumberFormat="1"/>
    <xf borderId="5" fillId="0" fontId="67" numFmtId="10" xfId="0" applyAlignment="1" applyBorder="1" applyFont="1" applyNumberFormat="1">
      <alignment horizontal="left" readingOrder="0" vertical="center"/>
    </xf>
    <xf borderId="5" fillId="15" fontId="67" numFmtId="0" xfId="0" applyAlignment="1" applyBorder="1" applyFont="1">
      <alignment readingOrder="0"/>
    </xf>
    <xf borderId="35" fillId="0" fontId="63" numFmtId="0" xfId="0" applyAlignment="1" applyBorder="1" applyFont="1">
      <alignment readingOrder="0"/>
    </xf>
    <xf borderId="35" fillId="0" fontId="14" numFmtId="0" xfId="0" applyAlignment="1" applyBorder="1" applyFont="1">
      <alignment readingOrder="0"/>
    </xf>
    <xf borderId="35" fillId="29" fontId="40" numFmtId="0" xfId="0" applyBorder="1" applyFill="1" applyFont="1"/>
    <xf borderId="35" fillId="29" fontId="67" numFmtId="167" xfId="0" applyBorder="1" applyFont="1" applyNumberFormat="1"/>
    <xf borderId="0" fillId="0" fontId="67" numFmtId="0" xfId="0" applyAlignment="1" applyFont="1">
      <alignment readingOrder="0"/>
    </xf>
    <xf borderId="35" fillId="0" fontId="40" numFmtId="0" xfId="0" applyBorder="1" applyFont="1"/>
    <xf borderId="35" fillId="0" fontId="67" numFmtId="167" xfId="0" applyBorder="1" applyFont="1" applyNumberFormat="1"/>
    <xf borderId="35" fillId="0" fontId="3" numFmtId="167" xfId="0" applyBorder="1" applyFont="1" applyNumberFormat="1"/>
    <xf borderId="0" fillId="0" fontId="3" numFmtId="0" xfId="0" applyFont="1"/>
    <xf borderId="4" fillId="0" fontId="67" numFmtId="0" xfId="0" applyBorder="1" applyFont="1"/>
    <xf borderId="35" fillId="0" fontId="3" numFmtId="0" xfId="0" applyBorder="1" applyFont="1"/>
    <xf borderId="4" fillId="0" fontId="3" numFmtId="0" xfId="0" applyBorder="1" applyFont="1"/>
    <xf borderId="35" fillId="0" fontId="40" numFmtId="167" xfId="0" applyBorder="1" applyFont="1" applyNumberFormat="1"/>
    <xf borderId="35" fillId="30" fontId="13" numFmtId="166" xfId="0" applyAlignment="1" applyBorder="1" applyFill="1" applyFont="1" applyNumberFormat="1">
      <alignment horizontal="center" readingOrder="0"/>
    </xf>
    <xf borderId="5" fillId="0" fontId="10" numFmtId="176" xfId="0" applyAlignment="1" applyBorder="1" applyFont="1" applyNumberFormat="1">
      <alignment horizontal="left" readingOrder="0" shrinkToFit="0" vertical="bottom" wrapText="0"/>
    </xf>
    <xf borderId="32" fillId="0" fontId="10" numFmtId="176" xfId="0" applyAlignment="1" applyBorder="1" applyFont="1" applyNumberFormat="1">
      <alignment horizontal="left" vertical="bottom"/>
    </xf>
    <xf borderId="47" fillId="0" fontId="10" numFmtId="176" xfId="0" applyAlignment="1" applyBorder="1" applyFont="1" applyNumberFormat="1">
      <alignment horizontal="center" vertical="bottom"/>
    </xf>
    <xf borderId="32" fillId="0" fontId="10" numFmtId="176" xfId="0" applyAlignment="1" applyBorder="1" applyFont="1" applyNumberFormat="1">
      <alignment horizontal="center" vertical="bottom"/>
    </xf>
    <xf borderId="32" fillId="16" fontId="10" numFmtId="176" xfId="0" applyAlignment="1" applyBorder="1" applyFont="1" applyNumberFormat="1">
      <alignment horizontal="center" vertical="bottom"/>
    </xf>
    <xf borderId="0" fillId="0" fontId="10" numFmtId="176" xfId="0" applyFont="1" applyNumberFormat="1"/>
    <xf borderId="47" fillId="0" fontId="10" numFmtId="0" xfId="0" applyAlignment="1" applyBorder="1" applyFont="1">
      <alignment horizontal="center" vertical="bottom"/>
    </xf>
    <xf borderId="32" fillId="0" fontId="10" numFmtId="0" xfId="0" applyAlignment="1" applyBorder="1" applyFont="1">
      <alignment horizontal="center" vertical="bottom"/>
    </xf>
    <xf borderId="32" fillId="16" fontId="10" numFmtId="0" xfId="0" applyAlignment="1" applyBorder="1" applyFont="1">
      <alignment horizontal="center" vertical="bottom"/>
    </xf>
    <xf borderId="0" fillId="0" fontId="10" numFmtId="0" xfId="0" applyFont="1"/>
    <xf borderId="35" fillId="0" fontId="10" numFmtId="0" xfId="0" applyAlignment="1" applyBorder="1" applyFont="1">
      <alignment horizontal="center" vertical="bottom"/>
    </xf>
    <xf borderId="35" fillId="0" fontId="10" numFmtId="0" xfId="0" applyAlignment="1" applyBorder="1" applyFont="1">
      <alignment horizontal="center" vertical="bottom"/>
    </xf>
    <xf borderId="32" fillId="0" fontId="10" numFmtId="0" xfId="0" applyAlignment="1" applyBorder="1" applyFont="1">
      <alignment horizontal="center" vertical="bottom"/>
    </xf>
    <xf borderId="32" fillId="16" fontId="10" numFmtId="0" xfId="0" applyAlignment="1" applyBorder="1" applyFont="1">
      <alignment horizontal="center" vertical="bottom"/>
    </xf>
    <xf borderId="35" fillId="0" fontId="10" numFmtId="166" xfId="0" applyAlignment="1" applyBorder="1" applyFont="1" applyNumberFormat="1">
      <alignment horizontal="center" readingOrder="0"/>
    </xf>
    <xf borderId="31" fillId="0" fontId="10" numFmtId="0" xfId="0" applyAlignment="1" applyBorder="1" applyFont="1">
      <alignment horizontal="center" vertical="bottom"/>
    </xf>
    <xf borderId="43" fillId="0" fontId="10" numFmtId="0" xfId="0" applyAlignment="1" applyBorder="1" applyFont="1">
      <alignment horizontal="center" readingOrder="0" vertical="bottom"/>
    </xf>
    <xf borderId="43" fillId="3" fontId="10" numFmtId="0" xfId="0" applyAlignment="1" applyBorder="1" applyFont="1">
      <alignment horizontal="center" readingOrder="0" vertical="bottom"/>
    </xf>
    <xf borderId="43" fillId="16" fontId="10" numFmtId="0" xfId="0" applyAlignment="1" applyBorder="1" applyFont="1">
      <alignment horizontal="center" readingOrder="0" vertical="bottom"/>
    </xf>
    <xf borderId="31" fillId="0" fontId="10" numFmtId="0" xfId="0" applyAlignment="1" applyBorder="1" applyFont="1">
      <alignment horizontal="center" readingOrder="0" vertical="bottom"/>
    </xf>
    <xf borderId="35" fillId="0" fontId="10" numFmtId="0" xfId="0" applyBorder="1" applyFont="1"/>
    <xf borderId="29" fillId="0" fontId="10" numFmtId="0" xfId="0" applyAlignment="1" applyBorder="1" applyFont="1">
      <alignment horizontal="center" readingOrder="0" vertical="bottom"/>
    </xf>
    <xf borderId="48" fillId="0" fontId="10" numFmtId="0" xfId="0" applyAlignment="1" applyBorder="1" applyFont="1">
      <alignment horizontal="center" readingOrder="0" vertical="bottom"/>
    </xf>
    <xf borderId="0" fillId="0" fontId="10" numFmtId="0" xfId="0" applyAlignment="1" applyFont="1">
      <alignment horizontal="center" readingOrder="0" vertical="bottom"/>
    </xf>
    <xf borderId="42" fillId="0" fontId="10" numFmtId="0" xfId="0" applyAlignment="1" applyBorder="1" applyFont="1">
      <alignment horizontal="center" readingOrder="0" vertical="bottom"/>
    </xf>
    <xf borderId="48" fillId="0" fontId="10" numFmtId="0" xfId="0" applyAlignment="1" applyBorder="1" applyFont="1">
      <alignment horizontal="center" vertical="bottom"/>
    </xf>
    <xf borderId="0" fillId="3" fontId="10" numFmtId="167" xfId="0" applyFont="1" applyNumberFormat="1"/>
    <xf borderId="0" fillId="3" fontId="10" numFmtId="166" xfId="0" applyFont="1" applyNumberFormat="1"/>
    <xf borderId="0" fillId="3" fontId="10" numFmtId="166" xfId="0" applyFont="1" applyNumberFormat="1"/>
    <xf borderId="0" fillId="3" fontId="10" numFmtId="0" xfId="0" applyFont="1"/>
    <xf borderId="0" fillId="3" fontId="10" numFmtId="175" xfId="0" applyFont="1" applyNumberFormat="1"/>
    <xf borderId="0" fillId="3" fontId="10" numFmtId="0" xfId="0" applyFont="1"/>
    <xf borderId="31" fillId="0" fontId="11" numFmtId="0" xfId="0" applyAlignment="1" applyBorder="1" applyFont="1">
      <alignment horizontal="center" readingOrder="0" vertical="bottom"/>
    </xf>
    <xf borderId="31" fillId="0" fontId="11" numFmtId="0" xfId="0" applyAlignment="1" applyBorder="1" applyFont="1">
      <alignment horizontal="center" vertical="bottom"/>
    </xf>
    <xf borderId="43" fillId="0" fontId="11" numFmtId="0" xfId="0" applyAlignment="1" applyBorder="1" applyFont="1">
      <alignment horizontal="center" vertical="bottom"/>
    </xf>
    <xf borderId="43" fillId="0" fontId="11" numFmtId="0" xfId="0" applyAlignment="1" applyBorder="1" applyFont="1">
      <alignment horizontal="center" readingOrder="0" vertical="bottom"/>
    </xf>
    <xf borderId="43" fillId="16" fontId="11" numFmtId="0" xfId="0" applyAlignment="1" applyBorder="1" applyFont="1">
      <alignment horizontal="center" vertical="bottom"/>
    </xf>
    <xf borderId="43" fillId="16" fontId="11" numFmtId="0" xfId="0" applyAlignment="1" applyBorder="1" applyFont="1">
      <alignment horizontal="center" readingOrder="0" vertical="bottom"/>
    </xf>
    <xf borderId="0" fillId="3" fontId="10" numFmtId="167" xfId="0" applyAlignment="1" applyFont="1" applyNumberFormat="1">
      <alignment readingOrder="0"/>
    </xf>
    <xf borderId="35" fillId="0" fontId="4" numFmtId="167" xfId="0" applyAlignment="1" applyBorder="1" applyFont="1" applyNumberFormat="1">
      <alignment readingOrder="0" vertical="center"/>
    </xf>
    <xf borderId="35" fillId="0" fontId="11" numFmtId="0" xfId="0" applyBorder="1" applyFont="1"/>
    <xf borderId="31" fillId="0" fontId="11" numFmtId="0" xfId="0" applyBorder="1" applyFont="1"/>
    <xf borderId="43" fillId="0" fontId="11" numFmtId="0" xfId="0" applyAlignment="1" applyBorder="1" applyFont="1">
      <alignment horizontal="center" vertical="bottom"/>
    </xf>
    <xf borderId="32" fillId="0" fontId="40" numFmtId="0" xfId="0" applyAlignment="1" applyBorder="1" applyFont="1">
      <alignment vertical="bottom"/>
    </xf>
    <xf borderId="32" fillId="0" fontId="11" numFmtId="0" xfId="0" applyAlignment="1" applyBorder="1" applyFont="1">
      <alignment horizontal="center" vertical="bottom"/>
    </xf>
    <xf borderId="32" fillId="0" fontId="11" numFmtId="0" xfId="0" applyAlignment="1" applyBorder="1" applyFont="1">
      <alignment horizontal="center" readingOrder="0" vertical="bottom"/>
    </xf>
    <xf borderId="32" fillId="16" fontId="11" numFmtId="0" xfId="0" applyAlignment="1" applyBorder="1" applyFont="1">
      <alignment horizontal="center" vertical="bottom"/>
    </xf>
    <xf borderId="0" fillId="0" fontId="40" numFmtId="0" xfId="0" applyAlignment="1" applyFont="1">
      <alignment vertical="bottom"/>
    </xf>
    <xf borderId="32" fillId="31" fontId="40" numFmtId="0" xfId="0" applyAlignment="1" applyBorder="1" applyFill="1" applyFont="1">
      <alignment vertical="bottom"/>
    </xf>
    <xf borderId="32" fillId="16" fontId="11" numFmtId="0" xfId="0" applyAlignment="1" applyBorder="1" applyFont="1">
      <alignment horizontal="center" readingOrder="0" vertical="bottom"/>
    </xf>
    <xf borderId="41" fillId="0" fontId="40" numFmtId="0" xfId="0" applyAlignment="1" applyBorder="1" applyFont="1">
      <alignment vertical="bottom"/>
    </xf>
    <xf borderId="32" fillId="31" fontId="69" numFmtId="0" xfId="0" applyAlignment="1" applyBorder="1" applyFont="1">
      <alignment horizontal="center" vertical="bottom"/>
    </xf>
    <xf borderId="32" fillId="31" fontId="40" numFmtId="0" xfId="0" applyAlignment="1" applyBorder="1" applyFont="1">
      <alignment vertical="bottom"/>
    </xf>
    <xf borderId="32" fillId="31" fontId="69" numFmtId="0" xfId="0" applyAlignment="1" applyBorder="1" applyFont="1">
      <alignment horizontal="center" readingOrder="0" vertical="bottom"/>
    </xf>
    <xf borderId="35" fillId="0" fontId="11" numFmtId="0" xfId="0" applyAlignment="1" applyBorder="1" applyFont="1">
      <alignment horizontal="center" vertical="bottom"/>
    </xf>
    <xf borderId="35" fillId="16" fontId="11" numFmtId="0" xfId="0" applyAlignment="1" applyBorder="1" applyFont="1">
      <alignment horizontal="center" readingOrder="0" vertical="bottom"/>
    </xf>
    <xf borderId="0" fillId="0" fontId="11" numFmtId="0" xfId="0" applyAlignment="1" applyFont="1">
      <alignment horizontal="center" readingOrder="0" vertical="bottom"/>
    </xf>
    <xf borderId="0" fillId="0" fontId="11" numFmtId="0" xfId="0" applyAlignment="1" applyFont="1">
      <alignment horizontal="center" vertical="bottom"/>
    </xf>
    <xf borderId="0" fillId="16" fontId="11" numFmtId="0" xfId="0" applyAlignment="1" applyFont="1">
      <alignment horizontal="center" readingOrder="0" vertical="bottom"/>
    </xf>
    <xf borderId="0" fillId="0" fontId="2" numFmtId="0" xfId="0" applyAlignment="1" applyFont="1">
      <alignment readingOrder="0"/>
    </xf>
    <xf borderId="0" fillId="14" fontId="13" numFmtId="0" xfId="0" applyAlignment="1" applyFont="1">
      <alignment horizontal="center" readingOrder="0"/>
    </xf>
    <xf borderId="35" fillId="14" fontId="13" numFmtId="166" xfId="0" applyAlignment="1" applyBorder="1" applyFont="1" applyNumberFormat="1">
      <alignment horizontal="center"/>
    </xf>
    <xf borderId="35" fillId="0" fontId="11" numFmtId="0" xfId="0" applyAlignment="1" applyBorder="1" applyFont="1">
      <alignment horizontal="left"/>
    </xf>
    <xf borderId="35" fillId="0" fontId="10" numFmtId="0" xfId="0" applyAlignment="1" applyBorder="1" applyFont="1">
      <alignment horizontal="center"/>
    </xf>
    <xf borderId="35" fillId="0" fontId="10" numFmtId="0" xfId="0" applyAlignment="1" applyBorder="1" applyFont="1">
      <alignment horizontal="left"/>
    </xf>
    <xf borderId="0" fillId="0" fontId="63" numFmtId="0" xfId="0" applyAlignment="1" applyFont="1">
      <alignment readingOrder="0"/>
    </xf>
    <xf borderId="35" fillId="0" fontId="10" numFmtId="167" xfId="0" applyBorder="1" applyFont="1" applyNumberFormat="1"/>
    <xf borderId="0" fillId="0" fontId="10" numFmtId="0" xfId="0" applyAlignment="1" applyFont="1">
      <alignment horizontal="center"/>
    </xf>
    <xf borderId="0" fillId="0" fontId="11" numFmtId="167" xfId="0" applyFont="1" applyNumberFormat="1"/>
    <xf borderId="0" fillId="0" fontId="11" numFmtId="0" xfId="0" applyAlignment="1" applyFont="1">
      <alignment horizontal="left"/>
    </xf>
    <xf borderId="0" fillId="0" fontId="10" numFmtId="0" xfId="0" applyFont="1"/>
    <xf borderId="0" fillId="0" fontId="10" numFmtId="1" xfId="0" applyFont="1" applyNumberFormat="1"/>
    <xf borderId="0" fillId="0" fontId="10" numFmtId="0" xfId="0" applyAlignment="1" applyFont="1">
      <alignment readingOrder="0"/>
    </xf>
    <xf borderId="0" fillId="0" fontId="11" numFmtId="1" xfId="0" applyFont="1" applyNumberFormat="1"/>
    <xf borderId="0" fillId="0" fontId="11" numFmtId="165" xfId="0" applyFont="1" applyNumberFormat="1"/>
  </cellXfs>
  <cellStyles count="1">
    <cellStyle xfId="0" name="Normal" builtinId="0"/>
  </cellStyles>
  <dxfs count="36">
    <dxf>
      <font/>
      <fill>
        <patternFill patternType="solid">
          <fgColor rgb="FFFFF5A6"/>
          <bgColor rgb="FFFFF5A6"/>
        </patternFill>
      </fill>
      <border/>
    </dxf>
    <dxf>
      <font/>
      <fill>
        <patternFill patternType="solid">
          <fgColor theme="4"/>
          <bgColor theme="4"/>
        </patternFill>
      </fill>
      <border/>
    </dxf>
    <dxf>
      <font>
        <color theme="5"/>
      </font>
      <fill>
        <patternFill patternType="none"/>
      </fill>
      <border/>
    </dxf>
    <dxf>
      <font>
        <color theme="7"/>
      </font>
      <fill>
        <patternFill patternType="none"/>
      </fill>
      <border/>
    </dxf>
    <dxf>
      <font>
        <color rgb="FFFFFFFF"/>
      </font>
      <fill>
        <patternFill patternType="solid">
          <fgColor rgb="FFEA4335"/>
          <bgColor rgb="FFEA4335"/>
        </patternFill>
      </fill>
      <border/>
    </dxf>
    <dxf>
      <font/>
      <fill>
        <patternFill patternType="solid">
          <fgColor rgb="FFFF542E"/>
          <bgColor rgb="FFFF542E"/>
        </patternFill>
      </fill>
      <border/>
    </dxf>
    <dxf>
      <font/>
      <fill>
        <patternFill patternType="solid">
          <fgColor rgb="FFFFC9CF"/>
          <bgColor rgb="FFFFC9CF"/>
        </patternFill>
      </fill>
      <border/>
    </dxf>
    <dxf>
      <font>
        <color theme="7"/>
      </font>
      <fill>
        <patternFill patternType="solid">
          <fgColor rgb="FFFFFFFF"/>
          <bgColor rgb="FFFFFFFF"/>
        </patternFill>
      </fill>
      <border/>
    </dxf>
    <dxf>
      <font>
        <b/>
        <color rgb="FFFF542E"/>
      </font>
      <fill>
        <patternFill patternType="none"/>
      </fill>
      <border/>
    </dxf>
    <dxf>
      <font>
        <color rgb="FF0A2EB8"/>
      </font>
      <fill>
        <patternFill patternType="none"/>
      </fill>
      <border/>
    </dxf>
    <dxf>
      <font>
        <b/>
        <color theme="5"/>
      </font>
      <fill>
        <patternFill patternType="none"/>
      </fill>
      <border/>
    </dxf>
    <dxf>
      <font>
        <color rgb="FFFFFFFF"/>
      </font>
      <fill>
        <patternFill patternType="solid">
          <fgColor theme="5"/>
          <bgColor theme="5"/>
        </patternFill>
      </fill>
      <border/>
    </dxf>
    <dxf>
      <font>
        <color rgb="FFFFFFFF"/>
      </font>
      <fill>
        <patternFill patternType="solid">
          <fgColor theme="7"/>
          <bgColor theme="7"/>
        </patternFill>
      </fill>
      <border/>
    </dxf>
    <dxf>
      <font>
        <color rgb="FF000000"/>
      </font>
      <fill>
        <patternFill patternType="solid">
          <fgColor theme="9"/>
          <bgColor theme="9"/>
        </patternFill>
      </fill>
      <border/>
    </dxf>
    <dxf>
      <font>
        <color rgb="FFF3F3F3"/>
      </font>
      <fill>
        <patternFill patternType="solid">
          <fgColor rgb="FFF3F3F3"/>
          <bgColor rgb="FFF3F3F3"/>
        </patternFill>
      </fill>
      <border/>
    </dxf>
    <dxf>
      <font/>
      <fill>
        <patternFill patternType="solid">
          <fgColor rgb="FFFFF2F2"/>
          <bgColor rgb="FFFFF2F2"/>
        </patternFill>
      </fill>
      <border/>
    </dxf>
    <dxf>
      <font/>
      <fill>
        <patternFill patternType="solid">
          <fgColor rgb="FFFFD5D5"/>
          <bgColor rgb="FFFFD5D5"/>
        </patternFill>
      </fill>
      <border/>
    </dxf>
    <dxf>
      <font/>
      <fill>
        <patternFill patternType="solid">
          <fgColor rgb="FFFF9696"/>
          <bgColor rgb="FFFF9696"/>
        </patternFill>
      </fill>
      <border/>
    </dxf>
    <dxf>
      <font/>
      <fill>
        <patternFill patternType="solid">
          <fgColor rgb="FFFB4B4B"/>
          <bgColor rgb="FFFB4B4B"/>
        </patternFill>
      </fill>
      <border/>
    </dxf>
    <dxf>
      <font>
        <color rgb="FF000000"/>
      </font>
      <fill>
        <patternFill patternType="solid">
          <fgColor rgb="FFFF0000"/>
          <bgColor rgb="FFFF0000"/>
        </patternFill>
      </fill>
      <border/>
    </dxf>
    <dxf>
      <font>
        <color rgb="FF000000"/>
      </font>
      <fill>
        <patternFill patternType="solid">
          <fgColor theme="4"/>
          <bgColor theme="4"/>
        </patternFill>
      </fill>
      <border/>
    </dxf>
    <dxf>
      <font>
        <b/>
        <color rgb="FF000000"/>
      </font>
      <fill>
        <patternFill patternType="solid">
          <fgColor theme="4"/>
          <bgColor theme="4"/>
        </patternFill>
      </fill>
      <border/>
    </dxf>
    <dxf>
      <font>
        <color rgb="FF87ADD4"/>
      </font>
      <fill>
        <patternFill patternType="none"/>
      </fill>
      <border/>
    </dxf>
    <dxf>
      <font/>
      <fill>
        <patternFill patternType="solid">
          <fgColor rgb="FFB7E1CD"/>
          <bgColor rgb="FFB7E1CD"/>
        </patternFill>
      </fill>
      <border/>
    </dxf>
    <dxf>
      <font>
        <b/>
        <color rgb="FF6399D1"/>
      </font>
      <fill>
        <patternFill patternType="none"/>
      </fill>
      <border/>
    </dxf>
    <dxf>
      <font>
        <b/>
        <color theme="1"/>
      </font>
      <fill>
        <patternFill patternType="none"/>
      </fill>
      <border/>
    </dxf>
    <dxf>
      <font>
        <color rgb="FFFFFFFF"/>
      </font>
      <fill>
        <patternFill patternType="solid">
          <fgColor rgb="FFFF542E"/>
          <bgColor rgb="FFFF542E"/>
        </patternFill>
      </fill>
      <border/>
    </dxf>
    <dxf>
      <font>
        <b/>
        <color rgb="FF000000"/>
      </font>
      <fill>
        <patternFill patternType="none"/>
      </fill>
      <border/>
    </dxf>
    <dxf>
      <font>
        <color rgb="FFFF542E"/>
      </font>
      <fill>
        <patternFill patternType="none"/>
      </fill>
      <border/>
    </dxf>
    <dxf>
      <font>
        <b/>
        <color rgb="FF0A2EB8"/>
      </font>
      <fill>
        <patternFill patternType="none"/>
      </fill>
      <border/>
    </dxf>
    <dxf>
      <font>
        <color rgb="FFFFFFFF"/>
      </font>
      <fill>
        <patternFill patternType="solid">
          <fgColor rgb="FF000000"/>
          <bgColor rgb="FF000000"/>
        </patternFill>
      </fill>
      <border/>
    </dxf>
    <dxf>
      <font/>
      <fill>
        <patternFill patternType="solid">
          <fgColor rgb="FFE0CFEB"/>
          <bgColor rgb="FFE0CFEB"/>
        </patternFill>
      </fill>
      <border/>
    </dxf>
    <dxf>
      <font/>
      <fill>
        <patternFill patternType="solid">
          <fgColor rgb="FFB8FFFF"/>
          <bgColor rgb="FFB8FFFF"/>
        </patternFill>
      </fill>
      <border/>
    </dxf>
    <dxf>
      <font/>
      <fill>
        <patternFill patternType="solid">
          <fgColor rgb="FF9EABE3"/>
          <bgColor rgb="FF9EABE3"/>
        </patternFill>
      </fill>
      <border/>
    </dxf>
    <dxf>
      <font>
        <color rgb="FFD9D7D7"/>
      </font>
      <fill>
        <patternFill patternType="solid">
          <fgColor rgb="FFD9D7D7"/>
          <bgColor rgb="FFD9D7D7"/>
        </patternFill>
      </fill>
      <border/>
    </dxf>
    <dxf>
      <font/>
      <fill>
        <patternFill patternType="solid">
          <fgColor rgb="FFD9D7D7"/>
          <bgColor rgb="FFD9D7D7"/>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933450</xdr:colOff>
      <xdr:row>417</xdr:row>
      <xdr:rowOff>76200</xdr:rowOff>
    </xdr:from>
    <xdr:ext cx="1228725" cy="838200"/>
    <xdr:sp>
      <xdr:nvSpPr>
        <xdr:cNvPr id="3" name="Shape 3"/>
        <xdr:cNvSpPr/>
      </xdr:nvSpPr>
      <xdr:spPr>
        <a:xfrm>
          <a:off x="516375" y="823050"/>
          <a:ext cx="8269800" cy="56691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600">
              <a:latin typeface="Roboto Condensed"/>
              <a:ea typeface="Roboto Condensed"/>
              <a:cs typeface="Roboto Condensed"/>
              <a:sym typeface="Roboto Condensed"/>
            </a:rPr>
            <a:t>GUIDE TO EXPENSE TRACKER </a:t>
          </a:r>
          <a:endParaRPr b="1" sz="1600">
            <a:latin typeface="Roboto Condensed"/>
            <a:ea typeface="Roboto Condensed"/>
            <a:cs typeface="Roboto Condensed"/>
            <a:sym typeface="Roboto Condensed"/>
          </a:endParaRPr>
        </a:p>
        <a:p>
          <a:pPr indent="0" lvl="0" marL="0" rtl="0" algn="l">
            <a:spcBef>
              <a:spcPts val="0"/>
            </a:spcBef>
            <a:spcAft>
              <a:spcPts val="0"/>
            </a:spcAft>
            <a:buNone/>
          </a:pPr>
          <a:r>
            <a:rPr lang="en-US" sz="800">
              <a:latin typeface="Poppins"/>
              <a:ea typeface="Poppins"/>
              <a:cs typeface="Poppins"/>
              <a:sym typeface="Poppins"/>
            </a:rPr>
            <a:t>(Already an expense tracker pro? You can delete this box! Or shrink it super small so it’s out of your way and you can reference it later if needed. Whatever floats your boat.) </a:t>
          </a:r>
          <a:endParaRPr sz="800">
            <a:latin typeface="Poppins"/>
            <a:ea typeface="Poppins"/>
            <a:cs typeface="Poppins"/>
            <a:sym typeface="Poppins"/>
          </a:endParaRPr>
        </a:p>
        <a:p>
          <a:pPr indent="0" lvl="0" marL="0" rtl="0" algn="l">
            <a:spcBef>
              <a:spcPts val="0"/>
            </a:spcBef>
            <a:spcAft>
              <a:spcPts val="0"/>
            </a:spcAft>
            <a:buNone/>
          </a:pPr>
          <a:r>
            <a:t/>
          </a:r>
          <a:endParaRPr sz="1000">
            <a:latin typeface="Poppins"/>
            <a:ea typeface="Poppins"/>
            <a:cs typeface="Poppins"/>
            <a:sym typeface="Poppins"/>
          </a:endParaRPr>
        </a:p>
        <a:p>
          <a:pPr indent="0" lvl="0" marL="0" rtl="0" algn="l">
            <a:spcBef>
              <a:spcPts val="0"/>
            </a:spcBef>
            <a:spcAft>
              <a:spcPts val="0"/>
            </a:spcAft>
            <a:buNone/>
          </a:pPr>
          <a:r>
            <a:rPr lang="en-US" sz="1000">
              <a:latin typeface="Poppins"/>
              <a:ea typeface="Poppins"/>
              <a:cs typeface="Poppins"/>
              <a:sym typeface="Poppins"/>
            </a:rPr>
            <a:t>Setting up the expense tracker</a:t>
          </a:r>
          <a:endParaRPr sz="1000">
            <a:latin typeface="Poppins"/>
            <a:ea typeface="Poppins"/>
            <a:cs typeface="Poppins"/>
            <a:sym typeface="Poppins"/>
          </a:endParaRPr>
        </a:p>
        <a:p>
          <a:pPr indent="-292100" lvl="0" marL="457200" rtl="0" algn="l">
            <a:spcBef>
              <a:spcPts val="0"/>
            </a:spcBef>
            <a:spcAft>
              <a:spcPts val="0"/>
            </a:spcAft>
            <a:buSzPts val="1000"/>
            <a:buFont typeface="Poppins"/>
            <a:buAutoNum type="arabicPeriod"/>
          </a:pPr>
          <a:r>
            <a:rPr lang="en-US" sz="1000">
              <a:latin typeface="Poppins"/>
              <a:ea typeface="Poppins"/>
              <a:cs typeface="Poppins"/>
              <a:sym typeface="Poppins"/>
            </a:rPr>
            <a:t>Select which budget lines you want to track in the expense tracker. Notate expense tracker in the vendor column. </a:t>
          </a:r>
          <a:endParaRPr sz="1000">
            <a:latin typeface="Poppins"/>
            <a:ea typeface="Poppins"/>
            <a:cs typeface="Poppins"/>
            <a:sym typeface="Poppins"/>
          </a:endParaRPr>
        </a:p>
        <a:p>
          <a:pPr indent="-292100" lvl="0" marL="457200" rtl="0" algn="l">
            <a:spcBef>
              <a:spcPts val="0"/>
            </a:spcBef>
            <a:spcAft>
              <a:spcPts val="0"/>
            </a:spcAft>
            <a:buSzPts val="1000"/>
            <a:buFont typeface="Poppins"/>
            <a:buAutoNum type="arabicPeriod"/>
          </a:pPr>
          <a:r>
            <a:rPr lang="en-US" sz="1000">
              <a:latin typeface="Poppins"/>
              <a:ea typeface="Poppins"/>
              <a:cs typeface="Poppins"/>
              <a:sym typeface="Poppins"/>
            </a:rPr>
            <a:t>Hop to the Expense Tracker. Each line will have it’s own “bucket”. Replace the preset Headers with the name of the budget line and update the BUDGET section (bottom of each bucket) with the corresponding internal budget cost (we suggest linking this section directly to the budget so you get live updates.) </a:t>
          </a:r>
          <a:endParaRPr sz="1000">
            <a:latin typeface="Poppins"/>
            <a:ea typeface="Poppins"/>
            <a:cs typeface="Poppins"/>
            <a:sym typeface="Poppins"/>
          </a:endParaRPr>
        </a:p>
        <a:p>
          <a:pPr indent="-292100" lvl="0" marL="457200" rtl="0" algn="l">
            <a:spcBef>
              <a:spcPts val="0"/>
            </a:spcBef>
            <a:spcAft>
              <a:spcPts val="0"/>
            </a:spcAft>
            <a:buSzPts val="1000"/>
            <a:buFont typeface="Poppins"/>
            <a:buAutoNum type="arabicPeriod"/>
          </a:pPr>
          <a:r>
            <a:rPr lang="en-US" sz="1000">
              <a:latin typeface="Poppins"/>
              <a:ea typeface="Poppins"/>
              <a:cs typeface="Poppins"/>
              <a:sym typeface="Poppins"/>
            </a:rPr>
            <a:t>Toggle the drop down next to BUDGET so it matches the bucket header / budget line. </a:t>
          </a:r>
          <a:endParaRPr sz="1000">
            <a:latin typeface="Poppins"/>
            <a:ea typeface="Poppins"/>
            <a:cs typeface="Poppins"/>
            <a:sym typeface="Poppins"/>
          </a:endParaRPr>
        </a:p>
        <a:p>
          <a:pPr indent="-292100" lvl="0" marL="457200" rtl="0" algn="l">
            <a:spcBef>
              <a:spcPts val="0"/>
            </a:spcBef>
            <a:spcAft>
              <a:spcPts val="0"/>
            </a:spcAft>
            <a:buSzPts val="1000"/>
            <a:buFont typeface="Poppins"/>
            <a:buAutoNum type="arabicPeriod"/>
          </a:pPr>
          <a:r>
            <a:rPr lang="en-US" sz="1000">
              <a:latin typeface="Poppins"/>
              <a:ea typeface="Poppins"/>
              <a:cs typeface="Poppins"/>
              <a:sym typeface="Poppins"/>
            </a:rPr>
            <a:t>Hop into your budget. Copy the sumif formula in the </a:t>
          </a:r>
          <a:r>
            <a:rPr i="1" lang="en-US" sz="1000">
              <a:latin typeface="Poppins"/>
              <a:ea typeface="Poppins"/>
              <a:cs typeface="Poppins"/>
              <a:sym typeface="Poppins"/>
            </a:rPr>
            <a:t>Forecast column of the Production Supplies line</a:t>
          </a:r>
          <a:r>
            <a:rPr lang="en-US" sz="1000">
              <a:latin typeface="Poppins"/>
              <a:ea typeface="Poppins"/>
              <a:cs typeface="Poppins"/>
              <a:sym typeface="Poppins"/>
            </a:rPr>
            <a:t>. Apply this formula to each line where you are tracking in expense tracker. This is how the expense tracker costs will pull into the budget. </a:t>
          </a:r>
          <a:endParaRPr sz="1000">
            <a:latin typeface="Poppins"/>
            <a:ea typeface="Poppins"/>
            <a:cs typeface="Poppins"/>
            <a:sym typeface="Poppins"/>
          </a:endParaRPr>
        </a:p>
        <a:p>
          <a:pPr indent="0" lvl="0" marL="0" rtl="0" algn="l">
            <a:spcBef>
              <a:spcPts val="0"/>
            </a:spcBef>
            <a:spcAft>
              <a:spcPts val="0"/>
            </a:spcAft>
            <a:buNone/>
          </a:pPr>
          <a:r>
            <a:t/>
          </a:r>
          <a:endParaRPr sz="1000">
            <a:latin typeface="Poppins"/>
            <a:ea typeface="Poppins"/>
            <a:cs typeface="Poppins"/>
            <a:sym typeface="Poppins"/>
          </a:endParaRPr>
        </a:p>
        <a:p>
          <a:pPr indent="0" lvl="0" marL="0" rtl="0" algn="l">
            <a:spcBef>
              <a:spcPts val="0"/>
            </a:spcBef>
            <a:spcAft>
              <a:spcPts val="0"/>
            </a:spcAft>
            <a:buNone/>
          </a:pPr>
          <a:r>
            <a:rPr lang="en-US" sz="1000">
              <a:latin typeface="Poppins"/>
              <a:ea typeface="Poppins"/>
              <a:cs typeface="Poppins"/>
              <a:sym typeface="Poppins"/>
            </a:rPr>
            <a:t>Toggles in the expense tracker</a:t>
          </a:r>
          <a:endParaRPr sz="1000">
            <a:latin typeface="Poppins"/>
            <a:ea typeface="Poppins"/>
            <a:cs typeface="Poppins"/>
            <a:sym typeface="Poppins"/>
          </a:endParaRPr>
        </a:p>
        <a:p>
          <a:pPr indent="-292100" lvl="0" marL="457200" rtl="0" algn="l">
            <a:spcBef>
              <a:spcPts val="0"/>
            </a:spcBef>
            <a:spcAft>
              <a:spcPts val="0"/>
            </a:spcAft>
            <a:buSzPts val="1000"/>
            <a:buFont typeface="Poppins"/>
            <a:buChar char="—"/>
          </a:pPr>
          <a:r>
            <a:rPr lang="en-US" sz="1000">
              <a:latin typeface="Poppins"/>
              <a:ea typeface="Poppins"/>
              <a:cs typeface="Poppins"/>
              <a:sym typeface="Poppins"/>
            </a:rPr>
            <a:t>There are two toggles, the TOTAL toggle and the BUDGET toggle in each bucket of your expense tracker. </a:t>
          </a:r>
          <a:endParaRPr sz="1000">
            <a:latin typeface="Poppins"/>
            <a:ea typeface="Poppins"/>
            <a:cs typeface="Poppins"/>
            <a:sym typeface="Poppins"/>
          </a:endParaRPr>
        </a:p>
        <a:p>
          <a:pPr indent="-292100" lvl="0" marL="457200" rtl="0" algn="l">
            <a:spcBef>
              <a:spcPts val="0"/>
            </a:spcBef>
            <a:spcAft>
              <a:spcPts val="0"/>
            </a:spcAft>
            <a:buSzPts val="1000"/>
            <a:buFont typeface="Poppins"/>
            <a:buChar char="—"/>
          </a:pPr>
          <a:r>
            <a:rPr lang="en-US" sz="1000">
              <a:latin typeface="Poppins"/>
              <a:ea typeface="Poppins"/>
              <a:cs typeface="Poppins"/>
              <a:sym typeface="Poppins"/>
            </a:rPr>
            <a:t>If you have the toggle on TOTAL, the budget will pull actual costs. Do this when you have started to update your estimates in the expense tracker.</a:t>
          </a:r>
          <a:endParaRPr sz="1000">
            <a:latin typeface="Poppins"/>
            <a:ea typeface="Poppins"/>
            <a:cs typeface="Poppins"/>
            <a:sym typeface="Poppins"/>
          </a:endParaRPr>
        </a:p>
        <a:p>
          <a:pPr indent="-292100" lvl="0" marL="457200" rtl="0" algn="l">
            <a:spcBef>
              <a:spcPts val="0"/>
            </a:spcBef>
            <a:spcAft>
              <a:spcPts val="0"/>
            </a:spcAft>
            <a:buSzPts val="1000"/>
            <a:buFont typeface="Poppins"/>
            <a:buChar char="—"/>
          </a:pPr>
          <a:r>
            <a:rPr lang="en-US" sz="1000">
              <a:latin typeface="Poppins"/>
              <a:ea typeface="Poppins"/>
              <a:cs typeface="Poppins"/>
              <a:sym typeface="Poppins"/>
            </a:rPr>
            <a:t>If you have the toggle on BUDGET, the budget will pull your budgeted costs. Do this at the onset of the project and/or if you haven’t spent any money or received any vendor estimates. </a:t>
          </a:r>
          <a:endParaRPr sz="1000">
            <a:latin typeface="Poppins"/>
            <a:ea typeface="Poppins"/>
            <a:cs typeface="Poppins"/>
            <a:sym typeface="Poppins"/>
          </a:endParaRPr>
        </a:p>
        <a:p>
          <a:pPr indent="-292100" lvl="0" marL="457200" rtl="0" algn="l">
            <a:spcBef>
              <a:spcPts val="0"/>
            </a:spcBef>
            <a:spcAft>
              <a:spcPts val="0"/>
            </a:spcAft>
            <a:buSzPts val="1000"/>
            <a:buFont typeface="Poppins"/>
            <a:buChar char="—"/>
          </a:pPr>
          <a:r>
            <a:rPr lang="en-US" sz="1000">
              <a:latin typeface="Poppins"/>
              <a:ea typeface="Poppins"/>
              <a:cs typeface="Poppins"/>
              <a:sym typeface="Poppins"/>
            </a:rPr>
            <a:t>Do NOT toggle both as it will pull both your total and budget number into the budget. </a:t>
          </a:r>
          <a:endParaRPr sz="1000">
            <a:latin typeface="Poppins"/>
            <a:ea typeface="Poppins"/>
            <a:cs typeface="Poppins"/>
            <a:sym typeface="Poppins"/>
          </a:endParaRPr>
        </a:p>
        <a:p>
          <a:pPr indent="0" lvl="0" marL="0" rtl="0" algn="l">
            <a:spcBef>
              <a:spcPts val="0"/>
            </a:spcBef>
            <a:spcAft>
              <a:spcPts val="0"/>
            </a:spcAft>
            <a:buNone/>
          </a:pPr>
          <a:r>
            <a:t/>
          </a:r>
          <a:endParaRPr sz="1000">
            <a:latin typeface="Poppins"/>
            <a:ea typeface="Poppins"/>
            <a:cs typeface="Poppins"/>
            <a:sym typeface="Poppins"/>
          </a:endParaRPr>
        </a:p>
        <a:p>
          <a:pPr indent="0" lvl="0" marL="0" rtl="0" algn="l">
            <a:spcBef>
              <a:spcPts val="0"/>
            </a:spcBef>
            <a:spcAft>
              <a:spcPts val="0"/>
            </a:spcAft>
            <a:buNone/>
          </a:pPr>
          <a:r>
            <a:rPr lang="en-US" sz="1000">
              <a:latin typeface="Poppins"/>
              <a:ea typeface="Poppins"/>
              <a:cs typeface="Poppins"/>
              <a:sym typeface="Poppins"/>
            </a:rPr>
            <a:t>Breaking out invoices across buckets </a:t>
          </a:r>
          <a:endParaRPr sz="1000">
            <a:latin typeface="Poppins"/>
            <a:ea typeface="Poppins"/>
            <a:cs typeface="Poppins"/>
            <a:sym typeface="Poppins"/>
          </a:endParaRPr>
        </a:p>
        <a:p>
          <a:pPr indent="-292100" lvl="0" marL="457200" rtl="0" algn="l">
            <a:spcBef>
              <a:spcPts val="0"/>
            </a:spcBef>
            <a:spcAft>
              <a:spcPts val="0"/>
            </a:spcAft>
            <a:buSzPts val="1000"/>
            <a:buFont typeface="Poppins"/>
            <a:buChar char="—"/>
          </a:pPr>
          <a:r>
            <a:rPr lang="en-US" sz="1000">
              <a:latin typeface="Poppins"/>
              <a:ea typeface="Poppins"/>
              <a:cs typeface="Poppins"/>
              <a:sym typeface="Poppins"/>
            </a:rPr>
            <a:t>If you have to break out an invoice across multiple buckets, make sure to add it to the quote check at the bottom of the expense tracker. The quote check uses the order # to sum up each line and give you a total. Compare this total against your estimate. If they are not equal, you know you entered in a number wrong and should revisit. </a:t>
          </a:r>
          <a:endParaRPr sz="1000">
            <a:latin typeface="Poppins"/>
            <a:ea typeface="Poppins"/>
            <a:cs typeface="Poppins"/>
            <a:sym typeface="Poppins"/>
          </a:endParaRPr>
        </a:p>
        <a:p>
          <a:pPr indent="0" lvl="0" marL="0" rtl="0" algn="l">
            <a:spcBef>
              <a:spcPts val="0"/>
            </a:spcBef>
            <a:spcAft>
              <a:spcPts val="0"/>
            </a:spcAft>
            <a:buNone/>
          </a:pPr>
          <a:r>
            <a:t/>
          </a:r>
          <a:endParaRPr sz="1000">
            <a:latin typeface="Poppins"/>
            <a:ea typeface="Poppins"/>
            <a:cs typeface="Poppins"/>
            <a:sym typeface="Poppins"/>
          </a:endParaRPr>
        </a:p>
        <a:p>
          <a:pPr indent="0" lvl="0" marL="0" rtl="0" algn="l">
            <a:spcBef>
              <a:spcPts val="0"/>
            </a:spcBef>
            <a:spcAft>
              <a:spcPts val="0"/>
            </a:spcAft>
            <a:buNone/>
          </a:pPr>
          <a:r>
            <a:rPr lang="en-US" sz="1000">
              <a:latin typeface="Poppins"/>
              <a:ea typeface="Poppins"/>
              <a:cs typeface="Poppins"/>
              <a:sym typeface="Poppins"/>
            </a:rPr>
            <a:t>Budget Line Column</a:t>
          </a:r>
          <a:endParaRPr sz="1000">
            <a:latin typeface="Poppins"/>
            <a:ea typeface="Poppins"/>
            <a:cs typeface="Poppins"/>
            <a:sym typeface="Poppins"/>
          </a:endParaRPr>
        </a:p>
        <a:p>
          <a:pPr indent="-292100" lvl="0" marL="457200" rtl="0" algn="l">
            <a:spcBef>
              <a:spcPts val="0"/>
            </a:spcBef>
            <a:spcAft>
              <a:spcPts val="0"/>
            </a:spcAft>
            <a:buSzPts val="1000"/>
            <a:buFont typeface="Poppins"/>
            <a:buChar char="-"/>
          </a:pPr>
          <a:r>
            <a:rPr lang="en-US" sz="1000">
              <a:latin typeface="Poppins"/>
              <a:ea typeface="Poppins"/>
              <a:cs typeface="Poppins"/>
              <a:sym typeface="Poppins"/>
            </a:rPr>
            <a:t>What’s this? If you break out an estimate in the expense tracker make sure the budget line column is filled out. This will help you in </a:t>
          </a:r>
          <a:r>
            <a:rPr lang="en-US" sz="1000">
              <a:latin typeface="Poppins"/>
              <a:ea typeface="Poppins"/>
              <a:cs typeface="Poppins"/>
              <a:sym typeface="Poppins"/>
            </a:rPr>
            <a:t>reconciliation</a:t>
          </a:r>
          <a:r>
            <a:rPr lang="en-US" sz="1000">
              <a:latin typeface="Poppins"/>
              <a:ea typeface="Poppins"/>
              <a:cs typeface="Poppins"/>
              <a:sym typeface="Poppins"/>
            </a:rPr>
            <a:t>. You can filter by order # to consolidate the lines for that estimate and easily see which budget line each amount went towards.</a:t>
          </a:r>
          <a:endParaRPr sz="1000">
            <a:latin typeface="Poppins"/>
            <a:ea typeface="Poppins"/>
            <a:cs typeface="Poppins"/>
            <a:sym typeface="Poppins"/>
          </a:endParaRPr>
        </a:p>
        <a:p>
          <a:pPr indent="0" lvl="0" marL="0" rtl="0" algn="l">
            <a:spcBef>
              <a:spcPts val="0"/>
            </a:spcBef>
            <a:spcAft>
              <a:spcPts val="0"/>
            </a:spcAft>
            <a:buNone/>
          </a:pPr>
          <a:r>
            <a:t/>
          </a:r>
          <a:endParaRPr b="1" sz="1600">
            <a:latin typeface="Roboto Condensed"/>
            <a:ea typeface="Roboto Condensed"/>
            <a:cs typeface="Roboto Condensed"/>
            <a:sym typeface="Roboto Condensed"/>
          </a:endParaRPr>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9EABE3"/>
      </a:lt1>
      <a:dk2>
        <a:srgbClr val="000000"/>
      </a:dk2>
      <a:lt2>
        <a:srgbClr val="9EABE3"/>
      </a:lt2>
      <a:accent1>
        <a:srgbClr val="FFF5A6"/>
      </a:accent1>
      <a:accent2>
        <a:srgbClr val="0A2EB8"/>
      </a:accent2>
      <a:accent3>
        <a:srgbClr val="FFC9CF"/>
      </a:accent3>
      <a:accent4>
        <a:srgbClr val="FF542E"/>
      </a:accent4>
      <a:accent5>
        <a:srgbClr val="B8FFFF"/>
      </a:accent5>
      <a:accent6>
        <a:srgbClr val="E0CFEB"/>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42E"/>
    <outlinePr summaryBelow="0" summaryRight="0"/>
  </sheetPr>
  <sheetViews>
    <sheetView showGridLines="0" workbookViewId="0"/>
  </sheetViews>
  <sheetFormatPr customHeight="1" defaultColWidth="12.63" defaultRowHeight="15.75"/>
  <cols>
    <col customWidth="1" min="1" max="1" width="0.38"/>
    <col customWidth="1" min="2" max="2" width="29.38"/>
    <col customWidth="1" min="3" max="3" width="36.63"/>
    <col customWidth="1" min="4" max="4" width="5.25"/>
    <col customWidth="1" min="5" max="5" width="31.5"/>
    <col customWidth="1" min="6" max="6" width="19.38"/>
  </cols>
  <sheetData>
    <row r="1" ht="27.75" customHeight="1">
      <c r="A1" s="1"/>
      <c r="B1" s="2" t="s">
        <v>0</v>
      </c>
      <c r="C1" s="3"/>
      <c r="D1" s="4"/>
      <c r="E1" s="5" t="s">
        <v>1</v>
      </c>
      <c r="F1" s="6"/>
    </row>
    <row r="2" ht="8.25" customHeight="1">
      <c r="A2" s="1"/>
      <c r="B2" s="7"/>
      <c r="C2" s="8"/>
      <c r="D2" s="4"/>
      <c r="E2" s="3"/>
      <c r="F2" s="9"/>
    </row>
    <row r="3">
      <c r="A3" s="10"/>
      <c r="B3" s="11" t="s">
        <v>2</v>
      </c>
      <c r="C3" s="12"/>
      <c r="D3" s="12"/>
      <c r="E3" s="12"/>
      <c r="F3" s="13"/>
    </row>
    <row r="4" ht="8.25" customHeight="1">
      <c r="A4" s="1"/>
      <c r="B4" s="8"/>
      <c r="C4" s="8"/>
      <c r="D4" s="4"/>
      <c r="E4" s="3"/>
      <c r="F4" s="9"/>
    </row>
    <row r="5">
      <c r="A5" s="1"/>
      <c r="B5" s="14" t="s">
        <v>3</v>
      </c>
      <c r="C5" s="15" t="str">
        <f>IFERROR(__xludf.DUMMYFUNCTION("(importrange(""https://docs.google.com/spreadsheets/d/1tPdrumQu7yTHPPe3CUfS8G2vUSXAfmvGb7cm2rQihRY/edit#gid=1195252998"",""Importrange Cell!A1""))"),"#REF!")</f>
        <v>#REF!</v>
      </c>
      <c r="D5" s="4"/>
      <c r="E5" s="16"/>
      <c r="F5" s="16"/>
    </row>
    <row r="6" ht="3.0" customHeight="1">
      <c r="A6" s="1"/>
      <c r="B6" s="17"/>
      <c r="C6" s="17"/>
      <c r="D6" s="4"/>
      <c r="E6" s="16"/>
      <c r="F6" s="16"/>
    </row>
    <row r="7">
      <c r="A7" s="1"/>
      <c r="B7" s="18"/>
      <c r="C7" s="6"/>
      <c r="D7" s="4"/>
      <c r="E7" s="19" t="s">
        <v>4</v>
      </c>
      <c r="F7" s="20"/>
    </row>
    <row r="8">
      <c r="A8" s="1"/>
      <c r="B8" s="21" t="s">
        <v>5</v>
      </c>
      <c r="C8" s="22"/>
      <c r="D8" s="4"/>
      <c r="E8" s="23" t="s">
        <v>6</v>
      </c>
      <c r="F8" s="24"/>
    </row>
    <row r="9">
      <c r="A9" s="1"/>
      <c r="B9" s="25" t="s">
        <v>7</v>
      </c>
      <c r="C9" s="26"/>
      <c r="D9" s="4"/>
      <c r="E9" s="27" t="s">
        <v>8</v>
      </c>
      <c r="F9" s="28"/>
    </row>
    <row r="10">
      <c r="A10" s="1"/>
      <c r="B10" s="25" t="s">
        <v>9</v>
      </c>
      <c r="C10" s="29"/>
      <c r="D10" s="4"/>
      <c r="E10" s="30" t="s">
        <v>10</v>
      </c>
      <c r="F10" s="31"/>
    </row>
    <row r="11">
      <c r="A11" s="1"/>
      <c r="B11" s="25" t="s">
        <v>11</v>
      </c>
      <c r="C11" s="29"/>
      <c r="D11" s="4"/>
      <c r="E11" s="32" t="s">
        <v>12</v>
      </c>
      <c r="F11" s="33"/>
    </row>
    <row r="12">
      <c r="A12" s="1"/>
      <c r="B12" s="25" t="s">
        <v>13</v>
      </c>
      <c r="C12" s="29"/>
      <c r="D12" s="4"/>
      <c r="E12" s="34" t="s">
        <v>14</v>
      </c>
      <c r="F12" s="35"/>
    </row>
    <row r="13">
      <c r="A13" s="1"/>
      <c r="B13" s="36" t="s">
        <v>15</v>
      </c>
      <c r="C13" s="37"/>
      <c r="D13" s="4"/>
      <c r="E13" s="38" t="s">
        <v>16</v>
      </c>
      <c r="F13" s="39"/>
    </row>
    <row r="14">
      <c r="A14" s="1"/>
      <c r="B14" s="40" t="s">
        <v>17</v>
      </c>
      <c r="C14" s="37"/>
      <c r="D14" s="4"/>
      <c r="E14" s="38" t="s">
        <v>18</v>
      </c>
      <c r="F14" s="41"/>
    </row>
    <row r="15">
      <c r="A15" s="1"/>
      <c r="B15" s="38" t="s">
        <v>19</v>
      </c>
      <c r="C15" s="42">
        <f>C14+45</f>
        <v>45</v>
      </c>
      <c r="D15" s="4"/>
      <c r="E15" s="38" t="s">
        <v>8</v>
      </c>
      <c r="F15" s="41"/>
    </row>
    <row r="16">
      <c r="A16" s="1"/>
      <c r="B16" s="43" t="s">
        <v>20</v>
      </c>
      <c r="C16" s="44"/>
      <c r="D16" s="45"/>
      <c r="E16" s="32" t="s">
        <v>21</v>
      </c>
      <c r="F16" s="33"/>
    </row>
    <row r="17">
      <c r="A17" s="1"/>
      <c r="B17" s="46" t="s">
        <v>22</v>
      </c>
      <c r="C17" s="47"/>
      <c r="D17" s="4"/>
      <c r="E17" s="27" t="s">
        <v>21</v>
      </c>
      <c r="F17" s="48"/>
    </row>
    <row r="18">
      <c r="A18" s="1"/>
      <c r="B18" s="49"/>
      <c r="C18" s="50"/>
      <c r="D18" s="4"/>
      <c r="E18" s="51" t="s">
        <v>8</v>
      </c>
      <c r="F18" s="52"/>
    </row>
    <row r="19">
      <c r="A19" s="1"/>
      <c r="B19" s="49"/>
      <c r="C19" s="50"/>
      <c r="D19" s="4"/>
      <c r="E19" s="53"/>
      <c r="F19" s="54"/>
    </row>
    <row r="20">
      <c r="A20" s="1"/>
      <c r="B20" s="49"/>
      <c r="C20" s="50"/>
      <c r="D20" s="4"/>
      <c r="E20" s="16"/>
      <c r="F20" s="16"/>
    </row>
    <row r="21">
      <c r="A21" s="1"/>
      <c r="B21" s="49"/>
      <c r="C21" s="50"/>
      <c r="D21" s="4"/>
      <c r="E21" s="55" t="s">
        <v>23</v>
      </c>
      <c r="F21" s="24"/>
    </row>
    <row r="22">
      <c r="A22" s="1"/>
      <c r="B22" s="49"/>
      <c r="C22" s="50"/>
      <c r="D22" s="4"/>
      <c r="E22" s="56" t="s">
        <v>24</v>
      </c>
      <c r="F22" s="57" t="s">
        <v>25</v>
      </c>
    </row>
    <row r="23">
      <c r="A23" s="1"/>
      <c r="B23" s="49"/>
      <c r="C23" s="58"/>
      <c r="D23" s="4"/>
      <c r="E23" s="59" t="s">
        <v>26</v>
      </c>
      <c r="F23" s="60" t="str">
        <f>'Internal Budget'!I2</f>
        <v/>
      </c>
    </row>
    <row r="24">
      <c r="A24" s="1"/>
      <c r="B24" s="61" t="s">
        <v>27</v>
      </c>
      <c r="C24" s="62"/>
      <c r="D24" s="4"/>
      <c r="E24" s="63" t="s">
        <v>28</v>
      </c>
      <c r="F24" s="64" t="str">
        <f>'Internal Budget'!G227</f>
        <v>#N/A</v>
      </c>
    </row>
    <row r="25">
      <c r="A25" s="1"/>
      <c r="B25" s="65" t="s">
        <v>29</v>
      </c>
      <c r="C25" s="33"/>
      <c r="D25" s="4"/>
      <c r="E25" s="66" t="s">
        <v>30</v>
      </c>
      <c r="F25" s="33"/>
    </row>
    <row r="26">
      <c r="A26" s="1"/>
      <c r="B26" s="25" t="s">
        <v>31</v>
      </c>
      <c r="C26" s="67"/>
      <c r="D26" s="4"/>
      <c r="E26" s="59" t="s">
        <v>32</v>
      </c>
      <c r="F26" s="64" t="str">
        <f>'Internal Budget'!G238</f>
        <v>#N/A</v>
      </c>
    </row>
    <row r="27">
      <c r="A27" s="1"/>
      <c r="B27" s="25" t="s">
        <v>33</v>
      </c>
      <c r="C27" s="68"/>
      <c r="D27" s="4"/>
      <c r="E27" s="59" t="str">
        <f>iferror(ifs(F27=COGSForecast, "COGS Forecast",F27=COGSActual,"COGS Actual"),"COGS")</f>
        <v>COGS Forecast</v>
      </c>
      <c r="F27" s="60">
        <f>(ifs(F22="Forecasted",COGSForecast, F22="Actual",COGSActual))</f>
        <v>0</v>
      </c>
    </row>
    <row r="28">
      <c r="A28" s="1"/>
      <c r="B28" s="69" t="s">
        <v>34</v>
      </c>
      <c r="C28" s="70"/>
      <c r="D28" s="4"/>
      <c r="E28" s="59" t="str">
        <f>iferror(ifs(E27="COGS Forecast","Gross Margin $$ Forecasted",E27="COGS Actual","Gross Margin $$ Actual"),"Gross Margin $$")</f>
        <v>Gross Margin $$ Forecasted</v>
      </c>
      <c r="F28" s="60" t="str">
        <f>F26-F27</f>
        <v>#N/A</v>
      </c>
    </row>
    <row r="29">
      <c r="A29" s="1"/>
      <c r="B29" s="69"/>
      <c r="C29" s="70"/>
      <c r="D29" s="4"/>
      <c r="E29" s="59" t="str">
        <f>iferror(ifs(E27="COGS Forecast","Gross Margin %% Forecasted",E27="COGS Actual","Gross Margin %% Actual"),"Gross Margin %%")</f>
        <v>Gross Margin %% Forecasted</v>
      </c>
      <c r="F29" s="71" t="str">
        <f>(F26-F27)/F26</f>
        <v>#N/A</v>
      </c>
    </row>
    <row r="30">
      <c r="A30" s="1"/>
      <c r="B30" s="72" t="s">
        <v>35</v>
      </c>
      <c r="C30" s="70"/>
      <c r="D30" s="4"/>
      <c r="E30" s="63" t="s">
        <v>36</v>
      </c>
      <c r="F30" s="60">
        <f>'Internal Budget'!G14</f>
        <v>0</v>
      </c>
    </row>
    <row r="31" ht="25.5" customHeight="1">
      <c r="A31" s="1"/>
      <c r="B31" s="72"/>
      <c r="C31" s="70"/>
      <c r="D31" s="4"/>
      <c r="E31" s="73" t="s">
        <v>37</v>
      </c>
      <c r="F31" s="33"/>
    </row>
    <row r="32">
      <c r="A32" s="1"/>
      <c r="B32" s="72" t="s">
        <v>38</v>
      </c>
      <c r="C32" s="70"/>
      <c r="D32" s="4"/>
      <c r="E32" s="74" t="s">
        <v>32</v>
      </c>
      <c r="F32" s="75">
        <f>sumif('Internal Budget'!E17:E214,true,'Internal Budget'!G17:G210)</f>
        <v>0</v>
      </c>
    </row>
    <row r="33">
      <c r="A33" s="1"/>
      <c r="B33" s="72"/>
      <c r="C33" s="70"/>
      <c r="D33" s="4"/>
      <c r="E33" s="74" t="str">
        <f>iferror(ifs(F33=COGSForecastMadeBy, "COGS Forecast",F33=COGSActualMadeBy,"COGS Actual"),"COGS")</f>
        <v>COGS</v>
      </c>
      <c r="F33" s="75">
        <f>(ifs(F22="Forecasted",'Internal Budget'!G241, F22="Actual",'Internal Budget'!G248))</f>
        <v>0</v>
      </c>
    </row>
    <row r="34" ht="21.0" customHeight="1">
      <c r="A34" s="1"/>
      <c r="B34" s="72" t="s">
        <v>39</v>
      </c>
      <c r="C34" s="70"/>
      <c r="D34" s="4"/>
      <c r="E34" s="59" t="str">
        <f>iferror(ifs(E33="COGS Forecast","Gross Margin $$ Forecasted",E33="COGS Actual","Gross Margin $$ Actual"),"Gross Margin $$")</f>
        <v>Gross Margin $$</v>
      </c>
      <c r="F34" s="75">
        <f>F32-F33</f>
        <v>0</v>
      </c>
    </row>
    <row r="35" ht="21.0" customHeight="1">
      <c r="A35" s="1"/>
      <c r="B35" s="72"/>
      <c r="C35" s="70"/>
      <c r="D35" s="4"/>
      <c r="E35" s="59" t="str">
        <f>iferror(ifs(E33="COGS Forecast","Gross Margin %% Forecasted",E33="COGS Actual","Gross Margin %% Actual"),"Gross Margin %%")</f>
        <v>Gross Margin %%</v>
      </c>
      <c r="F35" s="71" t="str">
        <f>(F32-F33)/F32</f>
        <v>#DIV/0!</v>
      </c>
    </row>
    <row r="36" ht="21.0" customHeight="1">
      <c r="A36" s="1"/>
      <c r="B36" s="69" t="s">
        <v>40</v>
      </c>
      <c r="C36" s="70"/>
      <c r="D36" s="4"/>
      <c r="E36" s="76" t="s">
        <v>41</v>
      </c>
      <c r="F36" s="33"/>
    </row>
    <row r="37" ht="21.0" customHeight="1">
      <c r="A37" s="1"/>
      <c r="B37" s="77"/>
      <c r="C37" s="78"/>
      <c r="D37" s="4"/>
      <c r="E37" s="59" t="s">
        <v>42</v>
      </c>
      <c r="F37" s="60" t="str">
        <f>'Internal Budget'!G242</f>
        <v>#N/A</v>
      </c>
    </row>
    <row r="38" ht="27.0" customHeight="1">
      <c r="A38" s="1"/>
      <c r="B38" s="79" t="s">
        <v>43</v>
      </c>
      <c r="C38" s="24"/>
      <c r="D38" s="4"/>
      <c r="E38" s="59" t="s">
        <v>44</v>
      </c>
      <c r="F38" s="71" t="str">
        <f>'Internal Budget'!G244</f>
        <v>#N/A</v>
      </c>
    </row>
    <row r="39" ht="21.0" customHeight="1">
      <c r="A39" s="1"/>
      <c r="B39" s="72" t="s">
        <v>45</v>
      </c>
      <c r="C39" s="70"/>
      <c r="D39" s="4"/>
      <c r="E39" s="80" t="s">
        <v>46</v>
      </c>
      <c r="F39" s="33"/>
    </row>
    <row r="40" ht="27.0" customHeight="1">
      <c r="A40" s="1"/>
      <c r="B40" s="72"/>
      <c r="C40" s="70"/>
      <c r="D40" s="4"/>
      <c r="E40" s="81" t="s">
        <v>47</v>
      </c>
      <c r="F40" s="82">
        <f>'Hours Report'!G1</f>
        <v>0</v>
      </c>
    </row>
    <row r="41" ht="21.0" customHeight="1">
      <c r="A41" s="1"/>
      <c r="B41" s="72" t="s">
        <v>48</v>
      </c>
      <c r="C41" s="70"/>
      <c r="D41" s="4"/>
      <c r="E41" s="83" t="s">
        <v>49</v>
      </c>
      <c r="F41" s="84">
        <f>'Hours Report'!G2</f>
        <v>0</v>
      </c>
    </row>
    <row r="42" ht="27.0" customHeight="1">
      <c r="A42" s="1"/>
      <c r="B42" s="72"/>
      <c r="C42" s="70"/>
      <c r="D42" s="4"/>
      <c r="E42" s="38" t="s">
        <v>50</v>
      </c>
      <c r="F42" s="85">
        <f>'Hours Report'!G3</f>
        <v>0</v>
      </c>
    </row>
    <row r="43" ht="21.0" customHeight="1">
      <c r="A43" s="1"/>
      <c r="B43" s="72" t="s">
        <v>51</v>
      </c>
      <c r="C43" s="70"/>
      <c r="D43" s="4"/>
      <c r="E43" s="86" t="s">
        <v>52</v>
      </c>
      <c r="F43" s="70"/>
    </row>
    <row r="44" ht="28.5" customHeight="1">
      <c r="A44" s="1"/>
      <c r="B44" s="72"/>
      <c r="C44" s="70"/>
      <c r="D44" s="4"/>
      <c r="E44" s="87" t="str">
        <f>'Internal Budget'!B207</f>
        <v>Insurance and Admininstration</v>
      </c>
      <c r="F44" s="88">
        <f>'Internal Budget'!G207</f>
        <v>0</v>
      </c>
    </row>
    <row r="45" ht="21.0" customHeight="1">
      <c r="A45" s="1"/>
      <c r="B45" s="72" t="s">
        <v>53</v>
      </c>
      <c r="C45" s="70"/>
      <c r="D45" s="4"/>
      <c r="E45" s="89"/>
      <c r="F45" s="89"/>
    </row>
    <row r="46" ht="27.0" customHeight="1">
      <c r="A46" s="1"/>
      <c r="B46" s="72"/>
      <c r="C46" s="70"/>
      <c r="D46" s="4"/>
      <c r="E46" s="89"/>
      <c r="F46" s="89"/>
    </row>
    <row r="47" ht="21.0" customHeight="1">
      <c r="A47" s="1"/>
      <c r="B47" s="72" t="s">
        <v>54</v>
      </c>
      <c r="C47" s="70"/>
      <c r="D47" s="4"/>
      <c r="E47" s="89"/>
      <c r="F47" s="90"/>
    </row>
    <row r="48" ht="21.0" customHeight="1">
      <c r="A48" s="1"/>
      <c r="B48" s="77"/>
      <c r="C48" s="78"/>
      <c r="D48" s="4"/>
      <c r="E48" s="89"/>
      <c r="F48" s="89"/>
    </row>
    <row r="49" ht="27.0" customHeight="1">
      <c r="A49" s="1"/>
      <c r="B49" s="79" t="s">
        <v>41</v>
      </c>
      <c r="C49" s="24"/>
      <c r="D49" s="4"/>
      <c r="E49" s="89"/>
      <c r="F49" s="89"/>
    </row>
    <row r="50" ht="21.0" customHeight="1">
      <c r="A50" s="1"/>
      <c r="B50" s="72" t="s">
        <v>55</v>
      </c>
      <c r="C50" s="70"/>
      <c r="D50" s="4"/>
      <c r="E50" s="89"/>
      <c r="F50" s="90"/>
    </row>
    <row r="51" ht="27.0" customHeight="1">
      <c r="A51" s="1"/>
      <c r="B51" s="72"/>
      <c r="C51" s="70"/>
      <c r="D51" s="4"/>
    </row>
    <row r="52" ht="21.0" customHeight="1">
      <c r="A52" s="1"/>
      <c r="B52" s="72" t="s">
        <v>56</v>
      </c>
      <c r="C52" s="70"/>
      <c r="D52" s="4"/>
    </row>
    <row r="53" ht="27.0" customHeight="1">
      <c r="A53" s="1"/>
      <c r="B53" s="72"/>
      <c r="C53" s="70"/>
      <c r="D53" s="4"/>
    </row>
    <row r="54" ht="21.0" customHeight="1">
      <c r="A54" s="1"/>
      <c r="B54" s="72" t="s">
        <v>57</v>
      </c>
      <c r="C54" s="70"/>
      <c r="D54" s="4"/>
    </row>
    <row r="55" ht="27.0" customHeight="1">
      <c r="A55" s="1"/>
      <c r="B55" s="77"/>
      <c r="C55" s="78"/>
      <c r="D55" s="4"/>
    </row>
    <row r="56" ht="21.0" customHeight="1">
      <c r="A56" s="1"/>
      <c r="B56" s="3"/>
      <c r="C56" s="3"/>
      <c r="D56" s="4"/>
    </row>
  </sheetData>
  <mergeCells count="46">
    <mergeCell ref="E21:F21"/>
    <mergeCell ref="E25:F25"/>
    <mergeCell ref="E1:F1"/>
    <mergeCell ref="B3:F3"/>
    <mergeCell ref="B7:C7"/>
    <mergeCell ref="E7:F7"/>
    <mergeCell ref="E8:F8"/>
    <mergeCell ref="E11:F11"/>
    <mergeCell ref="E16:F16"/>
    <mergeCell ref="B1:B2"/>
    <mergeCell ref="B17:B23"/>
    <mergeCell ref="C17:C23"/>
    <mergeCell ref="B24:C24"/>
    <mergeCell ref="B25:C25"/>
    <mergeCell ref="B28:C28"/>
    <mergeCell ref="B29:C29"/>
    <mergeCell ref="B30:C30"/>
    <mergeCell ref="B31:C31"/>
    <mergeCell ref="E31:F31"/>
    <mergeCell ref="B32:C32"/>
    <mergeCell ref="B33:C33"/>
    <mergeCell ref="B34:C34"/>
    <mergeCell ref="B35:C35"/>
    <mergeCell ref="B36:C36"/>
    <mergeCell ref="E36:F36"/>
    <mergeCell ref="B37:C37"/>
    <mergeCell ref="B38:C38"/>
    <mergeCell ref="B39:C39"/>
    <mergeCell ref="E39:F39"/>
    <mergeCell ref="B40:C40"/>
    <mergeCell ref="B41:C41"/>
    <mergeCell ref="B42:C42"/>
    <mergeCell ref="B43:C43"/>
    <mergeCell ref="E43:F43"/>
    <mergeCell ref="B44:C44"/>
    <mergeCell ref="B45:C45"/>
    <mergeCell ref="B46:C46"/>
    <mergeCell ref="B54:C54"/>
    <mergeCell ref="B55:C55"/>
    <mergeCell ref="B47:C47"/>
    <mergeCell ref="B48:C48"/>
    <mergeCell ref="B49:C49"/>
    <mergeCell ref="B50:C50"/>
    <mergeCell ref="B51:C51"/>
    <mergeCell ref="B52:C52"/>
    <mergeCell ref="B53:C53"/>
  </mergeCells>
  <conditionalFormatting sqref="C8:C20 C26:C27">
    <cfRule type="containsBlanks" dxfId="0" priority="1">
      <formula>LEN(TRIM(C8))=0</formula>
    </cfRule>
  </conditionalFormatting>
  <conditionalFormatting sqref="B28:C55">
    <cfRule type="containsBlanks" dxfId="1" priority="2">
      <formula>LEN(TRIM(B28))=0</formula>
    </cfRule>
  </conditionalFormatting>
  <conditionalFormatting sqref="C5">
    <cfRule type="expression" dxfId="0" priority="3">
      <formula>iserror($C$5)</formula>
    </cfRule>
  </conditionalFormatting>
  <conditionalFormatting sqref="E23:F50">
    <cfRule type="expression" dxfId="2" priority="4">
      <formula>$F$22="forecasted"</formula>
    </cfRule>
  </conditionalFormatting>
  <conditionalFormatting sqref="E23:F50">
    <cfRule type="expression" dxfId="3" priority="5">
      <formula>$F$22="actual"</formula>
    </cfRule>
  </conditionalFormatting>
  <dataValidations>
    <dataValidation type="list" allowBlank="1" sqref="C27">
      <formula1>"RFP,Direct Ask"</formula1>
    </dataValidation>
    <dataValidation type="list" allowBlank="1" showErrorMessage="1" sqref="F17">
      <formula1>"Rate Model,Verve,Passthrough,Opus,International,Made By"</formula1>
    </dataValidation>
    <dataValidation type="list" allowBlank="1" showErrorMessage="1" sqref="F12">
      <formula1>"Tier 1 - 40% +,Tier 2 - 33% - 39.9%,Tier 3 - &lt; 32.9%"</formula1>
    </dataValidation>
    <dataValidation type="list" allowBlank="1" showErrorMessage="1" sqref="C16">
      <formula1>#REF!</formula1>
    </dataValidation>
    <dataValidation type="list" allowBlank="1" showErrorMessage="1" sqref="F22">
      <formula1>"Forecasted,Actual"</formula1>
    </dataValidation>
    <dataValidation type="list" allowBlank="1" sqref="C26">
      <formula1>"IRL,BOX,VIRTUAL,HYBRID,CREATIVE ONLY,RETAINER"</formula1>
    </dataValidation>
    <dataValidation type="list" allowBlank="1" sqref="C11">
      <formula1>Controls!$E$21:$E$36</formula1>
    </dataValidation>
    <dataValidation type="list" allowBlank="1" sqref="C12">
      <formula1>Controls!$B$2:$B$7</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9CF"/>
    <outlinePr summaryBelow="0" summaryRight="0"/>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outlineLevelCol="1" outlineLevelRow="1"/>
  <cols>
    <col customWidth="1" min="1" max="1" width="21.0"/>
    <col customWidth="1" min="2" max="2" width="36.13"/>
    <col customWidth="1" min="3" max="3" width="8.38"/>
    <col collapsed="1" customWidth="1" min="4" max="4" width="8.38"/>
    <col customWidth="1" hidden="1" min="5" max="5" width="8.38" outlineLevel="1"/>
    <col customWidth="1" min="6" max="6" width="20.63"/>
    <col customWidth="1" min="7" max="10" width="15.75"/>
    <col customWidth="1" min="11" max="11" width="17.38" outlineLevel="1"/>
    <col customWidth="1" min="12" max="12" width="15.75" outlineLevel="1"/>
    <col customWidth="1" min="13" max="13" width="46.25"/>
    <col customWidth="1" min="14" max="14" width="30.63"/>
    <col customWidth="1" min="15" max="15" width="15.38"/>
    <col collapsed="1" customWidth="1" min="16" max="16" width="5.13"/>
    <col customWidth="1" hidden="1" min="17" max="17" width="166.0" outlineLevel="1"/>
  </cols>
  <sheetData>
    <row r="1" ht="15.0" customHeight="1">
      <c r="A1" s="91" t="s">
        <v>58</v>
      </c>
      <c r="B1" s="92" t="str">
        <f>Assumptions!C9</f>
        <v/>
      </c>
      <c r="C1" s="93" t="s">
        <v>59</v>
      </c>
      <c r="D1" s="94"/>
      <c r="E1" s="95"/>
      <c r="F1" s="96" t="s">
        <v>60</v>
      </c>
      <c r="G1" s="97" t="s">
        <v>61</v>
      </c>
      <c r="H1" s="97" t="s">
        <v>62</v>
      </c>
      <c r="I1" s="98" t="s">
        <v>63</v>
      </c>
      <c r="J1" s="98" t="s">
        <v>64</v>
      </c>
      <c r="K1" s="99" t="s">
        <v>65</v>
      </c>
      <c r="L1" s="100"/>
      <c r="M1" s="101" t="s">
        <v>66</v>
      </c>
      <c r="N1" s="102"/>
      <c r="O1" s="103"/>
      <c r="P1" s="103"/>
      <c r="Q1" s="104"/>
    </row>
    <row r="2" ht="15.0" customHeight="1">
      <c r="A2" s="105"/>
      <c r="B2" s="106"/>
      <c r="C2" s="107" t="str">
        <f>(G238-G240)/G238</f>
        <v>#DIV/0!</v>
      </c>
      <c r="D2" s="106"/>
      <c r="E2" s="108"/>
      <c r="F2" s="109">
        <f>G238</f>
        <v>0</v>
      </c>
      <c r="G2" s="109">
        <f>G227</f>
        <v>0</v>
      </c>
      <c r="H2" s="110">
        <f>G229</f>
        <v>0</v>
      </c>
      <c r="I2" s="98"/>
      <c r="J2" s="98"/>
      <c r="K2" s="111">
        <f>G250</f>
        <v>0</v>
      </c>
      <c r="L2" s="112"/>
      <c r="M2" s="113" t="s">
        <v>67</v>
      </c>
      <c r="N2" s="102"/>
      <c r="O2" s="103"/>
      <c r="P2" s="103"/>
      <c r="Q2" s="104"/>
    </row>
    <row r="3" ht="15.0" customHeight="1">
      <c r="A3" s="114" t="s">
        <v>68</v>
      </c>
      <c r="B3" s="115"/>
      <c r="C3" s="116" t="s">
        <v>69</v>
      </c>
      <c r="D3" s="117" t="str">
        <f>Assumptions!F13</f>
        <v/>
      </c>
      <c r="E3" s="118"/>
      <c r="F3" s="119"/>
      <c r="G3" s="120"/>
      <c r="H3" s="121"/>
      <c r="I3" s="122" t="s">
        <v>70</v>
      </c>
      <c r="J3" s="123"/>
      <c r="K3" s="124" t="s">
        <v>71</v>
      </c>
      <c r="L3" s="125"/>
      <c r="M3" s="126" t="s">
        <v>72</v>
      </c>
      <c r="N3" s="102"/>
      <c r="O3" s="103"/>
      <c r="P3" s="103"/>
      <c r="Q3" s="104"/>
    </row>
    <row r="4">
      <c r="A4" s="127" t="s">
        <v>73</v>
      </c>
      <c r="B4" s="127" t="s">
        <v>74</v>
      </c>
      <c r="C4" s="128" t="s">
        <v>75</v>
      </c>
      <c r="D4" s="128" t="s">
        <v>76</v>
      </c>
      <c r="E4" s="129" t="s">
        <v>77</v>
      </c>
      <c r="F4" s="128" t="s">
        <v>78</v>
      </c>
      <c r="G4" s="128" t="s">
        <v>79</v>
      </c>
      <c r="H4" s="129" t="s">
        <v>80</v>
      </c>
      <c r="I4" s="130" t="s">
        <v>81</v>
      </c>
      <c r="J4" s="131" t="s">
        <v>82</v>
      </c>
      <c r="K4" s="130" t="s">
        <v>83</v>
      </c>
      <c r="L4" s="131" t="s">
        <v>84</v>
      </c>
      <c r="M4" s="129" t="s">
        <v>85</v>
      </c>
      <c r="N4" s="129" t="s">
        <v>86</v>
      </c>
      <c r="O4" s="132" t="s">
        <v>87</v>
      </c>
      <c r="P4" s="133"/>
      <c r="Q4" s="134" t="s">
        <v>88</v>
      </c>
    </row>
    <row r="5" ht="3.0" customHeight="1">
      <c r="A5" s="135"/>
      <c r="B5" s="135"/>
      <c r="C5" s="135"/>
      <c r="D5" s="136"/>
      <c r="E5" s="135"/>
      <c r="F5" s="137"/>
      <c r="G5" s="104"/>
      <c r="H5" s="104" t="str">
        <f>iferror(if(C5=true,vlookup(B5,'Internal Staffing Calculator'!$B$9:$AK$95,'Internal Staffing Calculator'!L$1,false)*P5,vlookup(B5,'Internal Staffing Calculator'!$B$9:$AK$95,'Internal Staffing Calculator'!L$1,false)*(P5/1.5*1.2285)),"")</f>
        <v/>
      </c>
      <c r="I5" s="135"/>
      <c r="J5" s="135"/>
      <c r="K5" s="135"/>
      <c r="L5" s="135"/>
      <c r="M5" s="135"/>
      <c r="N5" s="135"/>
      <c r="O5" s="135"/>
      <c r="P5" s="135"/>
      <c r="Q5" s="138"/>
    </row>
    <row r="6">
      <c r="A6" s="139" t="s">
        <v>89</v>
      </c>
      <c r="B6" s="140"/>
      <c r="C6" s="141"/>
      <c r="D6" s="142"/>
      <c r="E6" s="142"/>
      <c r="F6" s="143"/>
      <c r="G6" s="144"/>
      <c r="H6" s="144"/>
      <c r="I6" s="144"/>
      <c r="J6" s="145"/>
      <c r="K6" s="140"/>
      <c r="L6" s="140"/>
      <c r="M6" s="146"/>
      <c r="N6" s="147"/>
      <c r="O6" s="148"/>
      <c r="P6" s="149"/>
      <c r="Q6" s="150"/>
    </row>
    <row r="7">
      <c r="A7" s="151" t="s">
        <v>90</v>
      </c>
      <c r="B7" s="152"/>
      <c r="C7" s="153"/>
      <c r="D7" s="154"/>
      <c r="E7" s="154"/>
      <c r="F7" s="155"/>
      <c r="G7" s="156"/>
      <c r="H7" s="156"/>
      <c r="I7" s="156"/>
      <c r="J7" s="157"/>
      <c r="K7" s="152"/>
      <c r="L7" s="152"/>
      <c r="M7" s="158"/>
      <c r="N7" s="159"/>
      <c r="O7" s="160"/>
      <c r="P7" s="135"/>
      <c r="Q7" s="161"/>
    </row>
    <row r="8" ht="3.0" customHeight="1">
      <c r="A8" s="162"/>
      <c r="B8" s="149"/>
      <c r="C8" s="149"/>
      <c r="D8" s="149"/>
      <c r="E8" s="149"/>
      <c r="F8" s="149"/>
      <c r="G8" s="163"/>
      <c r="H8" s="163" t="str">
        <f>iferror(if(C8=true,vlookup(B8,'Internal Staffing Calculator'!$B$9:$AK$95,'Internal Staffing Calculator'!L$1,false)*P8,vlookup(B8,'Internal Staffing Calculator'!$B$9:$AK$95,'Internal Staffing Calculator'!L$1,false)*(P8/1.5*1.2285)),"")</f>
        <v/>
      </c>
      <c r="I8" s="149"/>
      <c r="J8" s="149"/>
      <c r="K8" s="149"/>
      <c r="L8" s="149"/>
      <c r="M8" s="149"/>
      <c r="N8" s="149"/>
      <c r="O8" s="164"/>
      <c r="P8" s="135"/>
      <c r="Q8" s="165"/>
    </row>
    <row r="9">
      <c r="A9" s="166"/>
      <c r="B9" s="166"/>
      <c r="C9" s="167"/>
      <c r="D9" s="168" t="str">
        <f t="array" ref="D9">iferror(INDEX('Tax Codes'!$I$4:BQ320,MATCH($A9,'Tax Codes'!$B$4:B320,0),MATCH(Assumptions!$C$16,'Tax Codes'!$I$3:$BQ$3,0)),"")</f>
        <v/>
      </c>
      <c r="E9" s="168"/>
      <c r="F9" s="169"/>
      <c r="G9" s="170">
        <f t="shared" ref="G9:G12" si="1">(H9*O9)</f>
        <v>0</v>
      </c>
      <c r="H9" s="171"/>
      <c r="I9" s="172" t="str">
        <f>if(C9=true,0, if(F9="Expense Tracker",sumif('Expense Tracker'!E:E,B9,'Expense Tracker'!D:D),H9))</f>
        <v/>
      </c>
      <c r="J9" s="170">
        <f t="shared" ref="J9:J12" si="2">H9-I9</f>
        <v>0</v>
      </c>
      <c r="K9" s="170">
        <f>sumif('Job Report'!I:I,B9,'Job Report'!H:H)</f>
        <v>0</v>
      </c>
      <c r="L9" s="170">
        <f t="shared" ref="L9:L12" si="3">I9-K9</f>
        <v>0</v>
      </c>
      <c r="M9" s="150"/>
      <c r="N9" s="150"/>
      <c r="O9" s="173">
        <v>1.0</v>
      </c>
      <c r="P9" s="174"/>
      <c r="Q9" s="150"/>
    </row>
    <row r="10">
      <c r="A10" s="166"/>
      <c r="B10" s="166"/>
      <c r="C10" s="167"/>
      <c r="D10" s="168" t="str">
        <f t="array" ref="D10">iferror(INDEX('Tax Codes'!$I$4:BQ320,MATCH($A10,'Tax Codes'!$B$4:B320,0),MATCH(Assumptions!$C$16,'Tax Codes'!$I$3:$BQ$3,0)),"")</f>
        <v/>
      </c>
      <c r="E10" s="168"/>
      <c r="F10" s="169"/>
      <c r="G10" s="170">
        <f t="shared" si="1"/>
        <v>0</v>
      </c>
      <c r="H10" s="171"/>
      <c r="I10" s="172" t="str">
        <f>if(C10=true,0, if(F10="Expense Tracker",sumif('Expense Tracker'!E:E,B10,'Expense Tracker'!D:D),H10))</f>
        <v/>
      </c>
      <c r="J10" s="170">
        <f t="shared" si="2"/>
        <v>0</v>
      </c>
      <c r="K10" s="170">
        <f>sumif('Job Report'!I:I,B10,'Job Report'!H:H)</f>
        <v>0</v>
      </c>
      <c r="L10" s="170">
        <f t="shared" si="3"/>
        <v>0</v>
      </c>
      <c r="M10" s="150"/>
      <c r="N10" s="150"/>
      <c r="O10" s="173">
        <v>1.0</v>
      </c>
      <c r="P10" s="174"/>
      <c r="Q10" s="150"/>
    </row>
    <row r="11">
      <c r="A11" s="166"/>
      <c r="B11" s="166"/>
      <c r="C11" s="167"/>
      <c r="D11" s="168" t="str">
        <f t="array" ref="D11">iferror(INDEX('Tax Codes'!$I$4:BQ320,MATCH($A11,'Tax Codes'!$B$4:B320,0),MATCH(Assumptions!$C$16,'Tax Codes'!$I$3:$BQ$3,0)),"")</f>
        <v/>
      </c>
      <c r="E11" s="168"/>
      <c r="F11" s="169"/>
      <c r="G11" s="170">
        <f t="shared" si="1"/>
        <v>0</v>
      </c>
      <c r="H11" s="171"/>
      <c r="I11" s="172" t="str">
        <f>if(C11=true,0, if(F11="Expense Tracker",sumif('Expense Tracker'!E:E,B11,'Expense Tracker'!D:D),H11))</f>
        <v/>
      </c>
      <c r="J11" s="170">
        <f t="shared" si="2"/>
        <v>0</v>
      </c>
      <c r="K11" s="170">
        <f>sumif('Job Report'!I:I,B11,'Job Report'!H:H)</f>
        <v>0</v>
      </c>
      <c r="L11" s="170">
        <f t="shared" si="3"/>
        <v>0</v>
      </c>
      <c r="M11" s="150"/>
      <c r="N11" s="150"/>
      <c r="O11" s="173">
        <v>1.0</v>
      </c>
      <c r="P11" s="174"/>
      <c r="Q11" s="150"/>
    </row>
    <row r="12">
      <c r="A12" s="166"/>
      <c r="B12" s="166"/>
      <c r="C12" s="167"/>
      <c r="D12" s="168" t="str">
        <f t="array" ref="D12">iferror(INDEX('Tax Codes'!$I$4:BQ320,MATCH($A12,'Tax Codes'!$B$4:B320,0),MATCH(Assumptions!$C$16,'Tax Codes'!$I$3:$BQ$3,0)),"")</f>
        <v/>
      </c>
      <c r="E12" s="168"/>
      <c r="F12" s="169"/>
      <c r="G12" s="170">
        <f t="shared" si="1"/>
        <v>0</v>
      </c>
      <c r="H12" s="171"/>
      <c r="I12" s="172" t="str">
        <f>if(C12=true,0, if(F12="Expense Tracker",sumif('Expense Tracker'!E:E,B12,'Expense Tracker'!D:D),H12))</f>
        <v/>
      </c>
      <c r="J12" s="170">
        <f t="shared" si="2"/>
        <v>0</v>
      </c>
      <c r="K12" s="170">
        <f>sumif('Job Report'!I:I,B12,'Job Report'!H:H)</f>
        <v>0</v>
      </c>
      <c r="L12" s="170">
        <f t="shared" si="3"/>
        <v>0</v>
      </c>
      <c r="M12" s="150"/>
      <c r="N12" s="150"/>
      <c r="O12" s="173">
        <v>1.0</v>
      </c>
      <c r="P12" s="174"/>
      <c r="Q12" s="150"/>
    </row>
    <row r="13" ht="3.0" customHeight="1">
      <c r="A13" s="175"/>
      <c r="B13" s="175"/>
      <c r="C13" s="176"/>
      <c r="D13" s="155"/>
      <c r="E13" s="155"/>
      <c r="F13" s="155"/>
      <c r="G13" s="156"/>
      <c r="H13" s="177" t="str">
        <f>iferror(if(C13=true,vlookup(B13,'Internal Staffing Calculator'!$B$9:$AK$95,'Internal Staffing Calculator'!L$1,false)*P13,vlookup(B13,'Internal Staffing Calculator'!$B$9:$AK$95,'Internal Staffing Calculator'!L$1,false)*(P13/1.5*1.2285)),"")</f>
        <v/>
      </c>
      <c r="I13" s="178"/>
      <c r="J13" s="155"/>
      <c r="K13" s="179"/>
      <c r="L13" s="179"/>
      <c r="M13" s="155"/>
      <c r="N13" s="155"/>
      <c r="O13" s="180"/>
      <c r="P13" s="135"/>
      <c r="Q13" s="169"/>
    </row>
    <row r="14">
      <c r="A14" s="135"/>
      <c r="B14" s="135"/>
      <c r="C14" s="104"/>
      <c r="D14" s="103"/>
      <c r="E14" s="103"/>
      <c r="F14" s="181" t="s">
        <v>91</v>
      </c>
      <c r="G14" s="182">
        <f t="shared" ref="G14:L14" si="4">SUM(G6:G13)</f>
        <v>0</v>
      </c>
      <c r="H14" s="182">
        <f t="shared" si="4"/>
        <v>0</v>
      </c>
      <c r="I14" s="182">
        <f t="shared" si="4"/>
        <v>0</v>
      </c>
      <c r="J14" s="182">
        <f t="shared" si="4"/>
        <v>0</v>
      </c>
      <c r="K14" s="182">
        <f t="shared" si="4"/>
        <v>0</v>
      </c>
      <c r="L14" s="182">
        <f t="shared" si="4"/>
        <v>0</v>
      </c>
      <c r="M14" s="183"/>
      <c r="N14" s="183"/>
      <c r="O14" s="180"/>
      <c r="P14" s="183"/>
      <c r="Q14" s="184"/>
    </row>
    <row r="15">
      <c r="A15" s="185" t="s">
        <v>92</v>
      </c>
      <c r="B15" s="186"/>
      <c r="C15" s="187"/>
      <c r="D15" s="188"/>
      <c r="E15" s="188"/>
      <c r="F15" s="189"/>
      <c r="G15" s="190"/>
      <c r="H15" s="190"/>
      <c r="I15" s="190"/>
      <c r="J15" s="191"/>
      <c r="K15" s="186"/>
      <c r="L15" s="186"/>
      <c r="M15" s="146"/>
      <c r="N15" s="147"/>
      <c r="O15" s="192">
        <v>1.0</v>
      </c>
      <c r="P15" s="135"/>
      <c r="Q15" s="150"/>
    </row>
    <row r="16" ht="3.0" customHeight="1">
      <c r="A16" s="135"/>
      <c r="B16" s="135"/>
      <c r="C16" s="135"/>
      <c r="D16" s="135"/>
      <c r="E16" s="135"/>
      <c r="F16" s="135"/>
      <c r="G16" s="104"/>
      <c r="H16" s="104" t="str">
        <f>iferror(if(C16=true,vlookup(B16,'Internal Staffing Calculator'!$B$9:$AK$95,'Internal Staffing Calculator'!L$1,false)*P16,vlookup(B16,'Internal Staffing Calculator'!$B$9:$AK$95,'Internal Staffing Calculator'!L$1,false)*(P16/1.5*1.2285)),"")</f>
        <v/>
      </c>
      <c r="I16" s="135"/>
      <c r="J16" s="135"/>
      <c r="K16" s="135"/>
      <c r="L16" s="135"/>
      <c r="M16" s="135"/>
      <c r="N16" s="135"/>
      <c r="O16" s="180"/>
      <c r="P16" s="135"/>
      <c r="Q16" s="165"/>
    </row>
    <row r="17">
      <c r="A17" s="193" t="s">
        <v>93</v>
      </c>
      <c r="B17" s="194"/>
      <c r="C17" s="195"/>
      <c r="D17" s="195"/>
      <c r="E17" s="195"/>
      <c r="F17" s="196"/>
      <c r="G17" s="197"/>
      <c r="H17" s="197"/>
      <c r="I17" s="197"/>
      <c r="J17" s="198"/>
      <c r="K17" s="194"/>
      <c r="L17" s="194"/>
      <c r="M17" s="199"/>
      <c r="N17" s="199"/>
      <c r="O17" s="200"/>
      <c r="P17" s="174"/>
      <c r="Q17" s="201"/>
    </row>
    <row r="18">
      <c r="A18" s="202"/>
      <c r="B18" s="203" t="s">
        <v>94</v>
      </c>
      <c r="C18" s="204"/>
      <c r="D18" s="205"/>
      <c r="E18" s="205"/>
      <c r="F18" s="206" t="s">
        <v>95</v>
      </c>
      <c r="G18" s="207"/>
      <c r="H18" s="208" t="s">
        <v>96</v>
      </c>
      <c r="I18" s="208" t="s">
        <v>96</v>
      </c>
      <c r="J18" s="205"/>
      <c r="K18" s="209"/>
      <c r="L18" s="209"/>
      <c r="M18" s="210"/>
      <c r="N18" s="210"/>
      <c r="O18" s="211" t="str">
        <f>iferror(vlookup(F18,'Tax Codes'!$B$2:$D$110,3,false)*O$15,"")</f>
        <v/>
      </c>
      <c r="P18" s="135"/>
      <c r="Q18" s="212"/>
    </row>
    <row r="19" outlineLevel="1">
      <c r="A19" s="213" t="s">
        <v>97</v>
      </c>
      <c r="B19" s="161" t="s">
        <v>98</v>
      </c>
      <c r="C19" s="214" t="b">
        <v>0</v>
      </c>
      <c r="D19" s="168" t="str">
        <f t="array" ref="D19">iferror(INDEX('Tax Codes'!$I$4:BQ320,MATCH($A19,'Tax Codes'!$B$4:B320,0),MATCH(Assumptions!$C$16,'Tax Codes'!$I$3:$BQ$3,0)),"")</f>
        <v/>
      </c>
      <c r="E19" s="215" t="b">
        <v>0</v>
      </c>
      <c r="F19" s="168"/>
      <c r="G19" s="170">
        <f t="shared" ref="G19:G21" si="5">(H19*O19)</f>
        <v>0</v>
      </c>
      <c r="H19" s="168"/>
      <c r="I19" s="172" t="str">
        <f>if(C19=true,0, if(F19="Expense Tracker",sumif('Expense Tracker'!E:E,B19,'Expense Tracker'!D:D),H19))</f>
        <v/>
      </c>
      <c r="J19" s="170">
        <f t="shared" ref="J19:J21" si="6">H19-I19</f>
        <v>0</v>
      </c>
      <c r="K19" s="170">
        <f>sumif('Job Report'!I:I,B19,'Job Report'!H:H)</f>
        <v>0</v>
      </c>
      <c r="L19" s="170">
        <f t="shared" ref="L19:L21" si="7">I19-K19</f>
        <v>0</v>
      </c>
      <c r="M19" s="216"/>
      <c r="N19" s="216"/>
      <c r="O19" s="217">
        <f>iferror(vlookup(A19,'Tax Codes'!$B$2:$D$110,3,false)*O$15,"")</f>
        <v>1.25</v>
      </c>
      <c r="P19" s="135"/>
      <c r="Q19" s="218" t="s">
        <v>99</v>
      </c>
    </row>
    <row r="20" outlineLevel="1">
      <c r="A20" s="166" t="s">
        <v>100</v>
      </c>
      <c r="B20" s="150" t="s">
        <v>101</v>
      </c>
      <c r="C20" s="219" t="b">
        <v>0</v>
      </c>
      <c r="D20" s="171" t="str">
        <f t="array" ref="D20">iferror(INDEX('Tax Codes'!$I$4:BQ320,MATCH($A20,'Tax Codes'!$B$4:B320,0),MATCH(Assumptions!$C$16,'Tax Codes'!$I$3:$BQ$3,0)),"")</f>
        <v/>
      </c>
      <c r="E20" s="220" t="b">
        <v>0</v>
      </c>
      <c r="F20" s="171"/>
      <c r="G20" s="177">
        <f t="shared" si="5"/>
        <v>0</v>
      </c>
      <c r="H20" s="171"/>
      <c r="I20" s="172" t="str">
        <f>if(C20=true,0, if(F20="Expense Tracker",sumif('Expense Tracker'!E:E,B20,'Expense Tracker'!D:D),H20))</f>
        <v/>
      </c>
      <c r="J20" s="177">
        <f t="shared" si="6"/>
        <v>0</v>
      </c>
      <c r="K20" s="177">
        <f>sumif('Job Report'!I:I,B20,'Job Report'!H:H)</f>
        <v>0</v>
      </c>
      <c r="L20" s="177">
        <f t="shared" si="7"/>
        <v>0</v>
      </c>
      <c r="M20" s="221"/>
      <c r="N20" s="221"/>
      <c r="O20" s="222">
        <f>iferror(vlookup(A20,'Tax Codes'!$B$2:$D$110,3,false)*O$15,"")</f>
        <v>1.25</v>
      </c>
      <c r="P20" s="135"/>
      <c r="Q20" s="223" t="s">
        <v>102</v>
      </c>
    </row>
    <row r="21" outlineLevel="1">
      <c r="A21" s="224" t="s">
        <v>100</v>
      </c>
      <c r="B21" s="225" t="s">
        <v>103</v>
      </c>
      <c r="C21" s="226" t="b">
        <v>0</v>
      </c>
      <c r="D21" s="227" t="str">
        <f t="array" ref="D21">iferror(INDEX('Tax Codes'!$I$4:BQ320,MATCH($A21,'Tax Codes'!$B$4:B320,0),MATCH(Assumptions!$C$16,'Tax Codes'!$I$3:$BQ$3,0)),"")</f>
        <v/>
      </c>
      <c r="E21" s="228" t="b">
        <v>0</v>
      </c>
      <c r="F21" s="227"/>
      <c r="G21" s="229">
        <f t="shared" si="5"/>
        <v>0</v>
      </c>
      <c r="H21" s="227"/>
      <c r="I21" s="172" t="str">
        <f>if(C21=true,0, if(F21="Expense Tracker",sumif('Expense Tracker'!E:E,B21,'Expense Tracker'!D:D),H21))</f>
        <v/>
      </c>
      <c r="J21" s="229">
        <f t="shared" si="6"/>
        <v>0</v>
      </c>
      <c r="K21" s="229">
        <f>sumif('Job Report'!I:I,B21,'Job Report'!H:H)</f>
        <v>0</v>
      </c>
      <c r="L21" s="229">
        <f t="shared" si="7"/>
        <v>0</v>
      </c>
      <c r="M21" s="230"/>
      <c r="N21" s="230"/>
      <c r="O21" s="231">
        <f>iferror(vlookup(A21,'Tax Codes'!$B$2:$D$110,3,false)*O$15,"")</f>
        <v>1.25</v>
      </c>
      <c r="P21" s="135"/>
      <c r="Q21" s="232" t="s">
        <v>102</v>
      </c>
    </row>
    <row r="22">
      <c r="A22" s="202"/>
      <c r="B22" s="203" t="s">
        <v>104</v>
      </c>
      <c r="C22" s="233"/>
      <c r="D22" s="205"/>
      <c r="E22" s="205"/>
      <c r="F22" s="234"/>
      <c r="G22" s="234"/>
      <c r="H22" s="208" t="s">
        <v>96</v>
      </c>
      <c r="I22" s="208" t="s">
        <v>96</v>
      </c>
      <c r="J22" s="234"/>
      <c r="K22" s="203"/>
      <c r="L22" s="203"/>
      <c r="M22" s="203"/>
      <c r="N22" s="203"/>
      <c r="O22" s="235" t="str">
        <f>iferror(vlookup(F22,'Tax Codes'!$B$2:$D$110,3,false)*O$15,"")</f>
        <v/>
      </c>
      <c r="P22" s="135"/>
      <c r="Q22" s="236"/>
    </row>
    <row r="23" outlineLevel="1">
      <c r="A23" s="237" t="s">
        <v>97</v>
      </c>
      <c r="B23" s="237" t="s">
        <v>105</v>
      </c>
      <c r="C23" s="238" t="b">
        <v>0</v>
      </c>
      <c r="D23" s="168" t="str">
        <f t="array" ref="D23">iferror(INDEX('Tax Codes'!$I$4:BQ320,MATCH($A23,'Tax Codes'!$B$4:B320,0),MATCH(Assumptions!$C$16,'Tax Codes'!$I$3:$BQ$3,0)),"")</f>
        <v/>
      </c>
      <c r="E23" s="215" t="b">
        <v>0</v>
      </c>
      <c r="F23" s="239"/>
      <c r="G23" s="239">
        <f t="shared" ref="G23:G46" si="8">(H23*O23)</f>
        <v>0</v>
      </c>
      <c r="H23" s="239"/>
      <c r="I23" s="172" t="str">
        <f>if(C23=true,0, if(F23="Expense Tracker",sumif('Expense Tracker'!E:E,B23,'Expense Tracker'!D:D),H23))</f>
        <v/>
      </c>
      <c r="J23" s="239">
        <f t="shared" ref="J23:J46" si="9">H23-I23</f>
        <v>0</v>
      </c>
      <c r="K23" s="239">
        <f>sumif('Job Report'!I:I,B23,'Job Report'!H:H)</f>
        <v>0</v>
      </c>
      <c r="L23" s="170">
        <f t="shared" ref="L23:L46" si="10">I23-K23</f>
        <v>0</v>
      </c>
      <c r="M23" s="240"/>
      <c r="N23" s="241"/>
      <c r="O23" s="242">
        <f>iferror(vlookup(A23,'Tax Codes'!$B$2:$D$110,3,false)*O$15,"")</f>
        <v>1.25</v>
      </c>
      <c r="P23" s="135"/>
      <c r="Q23" s="243" t="s">
        <v>106</v>
      </c>
    </row>
    <row r="24" outlineLevel="1">
      <c r="A24" s="166" t="s">
        <v>107</v>
      </c>
      <c r="B24" s="150" t="s">
        <v>108</v>
      </c>
      <c r="C24" s="219" t="b">
        <v>0</v>
      </c>
      <c r="D24" s="171" t="str">
        <f t="array" ref="D24">iferror(INDEX('Tax Codes'!$I$4:BQ320,MATCH($A24,'Tax Codes'!$B$4:B320,0),MATCH(Assumptions!$C$16,'Tax Codes'!$I$3:$BQ$3,0)),"")</f>
        <v/>
      </c>
      <c r="E24" s="220" t="b">
        <v>0</v>
      </c>
      <c r="F24" s="171"/>
      <c r="G24" s="177">
        <f t="shared" si="8"/>
        <v>0</v>
      </c>
      <c r="H24" s="171"/>
      <c r="I24" s="172" t="str">
        <f>if(C24=true,0, if(F24="Expense Tracker",sumif('Expense Tracker'!E:E,B24,'Expense Tracker'!D:D),H24))</f>
        <v/>
      </c>
      <c r="J24" s="177">
        <f t="shared" si="9"/>
        <v>0</v>
      </c>
      <c r="K24" s="177">
        <f>sumif('Job Report'!I:I,B24,'Job Report'!H:H)</f>
        <v>0</v>
      </c>
      <c r="L24" s="177">
        <f t="shared" si="10"/>
        <v>0</v>
      </c>
      <c r="M24" s="244"/>
      <c r="N24" s="221"/>
      <c r="O24" s="222">
        <f>iferror(vlookup(A24,'Tax Codes'!$B$2:$D$110,3,false)*O$15,"")</f>
        <v>1.25</v>
      </c>
      <c r="P24" s="183"/>
      <c r="Q24" s="245" t="s">
        <v>109</v>
      </c>
    </row>
    <row r="25" outlineLevel="1">
      <c r="A25" s="166" t="s">
        <v>110</v>
      </c>
      <c r="B25" s="150" t="s">
        <v>111</v>
      </c>
      <c r="C25" s="219" t="b">
        <v>0</v>
      </c>
      <c r="D25" s="171" t="str">
        <f t="array" ref="D25">iferror(INDEX('Tax Codes'!$I$4:BQ320,MATCH($A25,'Tax Codes'!$B$4:B320,0),MATCH(Assumptions!$C$16,'Tax Codes'!$I$3:$BQ$3,0)),"")</f>
        <v/>
      </c>
      <c r="E25" s="220" t="b">
        <v>0</v>
      </c>
      <c r="F25" s="171"/>
      <c r="G25" s="177">
        <f t="shared" si="8"/>
        <v>0</v>
      </c>
      <c r="H25" s="171"/>
      <c r="I25" s="172" t="str">
        <f>if(C25=true,0, if(F25="Expense Tracker",sumif('Expense Tracker'!E:E,B25,'Expense Tracker'!D:D),H25))</f>
        <v/>
      </c>
      <c r="J25" s="177">
        <f t="shared" si="9"/>
        <v>0</v>
      </c>
      <c r="K25" s="177">
        <f>sumif('Job Report'!I:I,B25,'Job Report'!H:H)</f>
        <v>0</v>
      </c>
      <c r="L25" s="177">
        <f t="shared" si="10"/>
        <v>0</v>
      </c>
      <c r="M25" s="244"/>
      <c r="N25" s="221"/>
      <c r="O25" s="222">
        <f>iferror(vlookup(A25,'Tax Codes'!$B$2:$D$110,3,false)*O$15,"")</f>
        <v>1.25</v>
      </c>
      <c r="P25" s="135"/>
      <c r="Q25" s="223"/>
    </row>
    <row r="26" outlineLevel="1">
      <c r="A26" s="166" t="s">
        <v>112</v>
      </c>
      <c r="B26" s="150" t="s">
        <v>113</v>
      </c>
      <c r="C26" s="219" t="b">
        <v>0</v>
      </c>
      <c r="D26" s="171" t="str">
        <f t="array" ref="D26">iferror(INDEX('Tax Codes'!$I$4:BQ320,MATCH($A26,'Tax Codes'!$B$4:B320,0),MATCH(Assumptions!$C$16,'Tax Codes'!$I$3:$BQ$3,0)),"")</f>
        <v/>
      </c>
      <c r="E26" s="220" t="b">
        <v>0</v>
      </c>
      <c r="F26" s="171"/>
      <c r="G26" s="177">
        <f t="shared" si="8"/>
        <v>0</v>
      </c>
      <c r="H26" s="171"/>
      <c r="I26" s="172" t="str">
        <f>if(C26=true,0, if(F26="Expense Tracker",sumif('Expense Tracker'!E:E,B26,'Expense Tracker'!D:D),H26))</f>
        <v/>
      </c>
      <c r="J26" s="177">
        <f t="shared" si="9"/>
        <v>0</v>
      </c>
      <c r="K26" s="177">
        <f>sumif('Job Report'!I:I,B26,'Job Report'!H:H)</f>
        <v>0</v>
      </c>
      <c r="L26" s="177">
        <f t="shared" si="10"/>
        <v>0</v>
      </c>
      <c r="M26" s="244"/>
      <c r="N26" s="221"/>
      <c r="O26" s="222">
        <f>iferror(vlookup(A26,'Tax Codes'!$B$2:$D$110,3,false)*O$15,"")</f>
        <v>1.25</v>
      </c>
      <c r="P26" s="135"/>
      <c r="Q26" s="223"/>
    </row>
    <row r="27" outlineLevel="1">
      <c r="A27" s="166" t="s">
        <v>112</v>
      </c>
      <c r="B27" s="150" t="s">
        <v>114</v>
      </c>
      <c r="C27" s="219" t="b">
        <v>0</v>
      </c>
      <c r="D27" s="171" t="str">
        <f t="array" ref="D27">iferror(INDEX('Tax Codes'!$I$4:BQ320,MATCH($A27,'Tax Codes'!$B$4:B320,0),MATCH(Assumptions!$C$16,'Tax Codes'!$I$3:$BQ$3,0)),"")</f>
        <v/>
      </c>
      <c r="E27" s="220" t="b">
        <v>0</v>
      </c>
      <c r="F27" s="171"/>
      <c r="G27" s="177">
        <f t="shared" si="8"/>
        <v>0</v>
      </c>
      <c r="H27" s="171"/>
      <c r="I27" s="172" t="str">
        <f>if(C27=true,0, if(F27="Expense Tracker",sumif('Expense Tracker'!E:E,B27,'Expense Tracker'!D:D),H27))</f>
        <v/>
      </c>
      <c r="J27" s="177">
        <f t="shared" si="9"/>
        <v>0</v>
      </c>
      <c r="K27" s="177">
        <f>sumif('Job Report'!I:I,B27,'Job Report'!H:H)</f>
        <v>0</v>
      </c>
      <c r="L27" s="177">
        <f t="shared" si="10"/>
        <v>0</v>
      </c>
      <c r="M27" s="244"/>
      <c r="N27" s="221"/>
      <c r="O27" s="222">
        <f>iferror(vlookup(A27,'Tax Codes'!$B$2:$D$110,3,false)*O$15,"")</f>
        <v>1.25</v>
      </c>
      <c r="P27" s="183"/>
      <c r="Q27" s="223"/>
    </row>
    <row r="28" outlineLevel="1">
      <c r="A28" s="166" t="s">
        <v>112</v>
      </c>
      <c r="B28" s="150" t="s">
        <v>115</v>
      </c>
      <c r="C28" s="219" t="b">
        <v>0</v>
      </c>
      <c r="D28" s="171" t="str">
        <f t="array" ref="D28">iferror(INDEX('Tax Codes'!$I$4:BQ320,MATCH($A28,'Tax Codes'!$B$4:B320,0),MATCH(Assumptions!$C$16,'Tax Codes'!$I$3:$BQ$3,0)),"")</f>
        <v/>
      </c>
      <c r="E28" s="220" t="b">
        <v>0</v>
      </c>
      <c r="F28" s="171"/>
      <c r="G28" s="177">
        <f t="shared" si="8"/>
        <v>0</v>
      </c>
      <c r="H28" s="177"/>
      <c r="I28" s="172" t="str">
        <f>if(C28=true,0, if(F28="Expense Tracker",sumif('Expense Tracker'!E:E,B28,'Expense Tracker'!D:D),H28))</f>
        <v/>
      </c>
      <c r="J28" s="177">
        <f t="shared" si="9"/>
        <v>0</v>
      </c>
      <c r="K28" s="177">
        <f>sumif('Job Report'!I:I,B28,'Job Report'!H:H)</f>
        <v>0</v>
      </c>
      <c r="L28" s="177">
        <f t="shared" si="10"/>
        <v>0</v>
      </c>
      <c r="M28" s="244"/>
      <c r="N28" s="221"/>
      <c r="O28" s="222">
        <f>iferror(vlookup(A28,'Tax Codes'!$B$2:$D$110,3,false)*O$15,"")</f>
        <v>1.25</v>
      </c>
      <c r="P28" s="183"/>
      <c r="Q28" s="223"/>
    </row>
    <row r="29" outlineLevel="1">
      <c r="A29" s="166" t="s">
        <v>112</v>
      </c>
      <c r="B29" s="166" t="s">
        <v>116</v>
      </c>
      <c r="C29" s="219" t="b">
        <v>0</v>
      </c>
      <c r="D29" s="171" t="str">
        <f t="array" ref="D29">iferror(INDEX('Tax Codes'!$I$4:BQ320,MATCH($A29,'Tax Codes'!$B$4:B320,0),MATCH(Assumptions!$C$16,'Tax Codes'!$I$3:$BQ$3,0)),"")</f>
        <v/>
      </c>
      <c r="E29" s="220" t="b">
        <v>0</v>
      </c>
      <c r="F29" s="171"/>
      <c r="G29" s="177">
        <f t="shared" si="8"/>
        <v>0</v>
      </c>
      <c r="H29" s="177"/>
      <c r="I29" s="172" t="str">
        <f>if(C29=true,0, if(F29="Expense Tracker",sumif('Expense Tracker'!E:E,B29,'Expense Tracker'!D:D),H29))</f>
        <v/>
      </c>
      <c r="J29" s="177">
        <f t="shared" si="9"/>
        <v>0</v>
      </c>
      <c r="K29" s="177">
        <f>sumif('Job Report'!I:I,B29,'Job Report'!H:H)</f>
        <v>0</v>
      </c>
      <c r="L29" s="177">
        <f t="shared" si="10"/>
        <v>0</v>
      </c>
      <c r="M29" s="244"/>
      <c r="N29" s="221"/>
      <c r="O29" s="222">
        <f>iferror(vlookup(A29,'Tax Codes'!$B$2:$D$110,3,false)*O$15,"")</f>
        <v>1.25</v>
      </c>
      <c r="P29" s="135"/>
      <c r="Q29" s="223"/>
    </row>
    <row r="30" outlineLevel="1">
      <c r="A30" s="166" t="s">
        <v>117</v>
      </c>
      <c r="B30" s="150" t="s">
        <v>118</v>
      </c>
      <c r="C30" s="219" t="b">
        <v>0</v>
      </c>
      <c r="D30" s="171" t="str">
        <f t="array" ref="D30">iferror(INDEX('Tax Codes'!$I$4:BQ320,MATCH($A30,'Tax Codes'!$B$4:B320,0),MATCH(Assumptions!$C$16,'Tax Codes'!$I$3:$BQ$3,0)),"")</f>
        <v/>
      </c>
      <c r="E30" s="220" t="b">
        <v>0</v>
      </c>
      <c r="F30" s="171"/>
      <c r="G30" s="177">
        <f t="shared" si="8"/>
        <v>0</v>
      </c>
      <c r="H30" s="177"/>
      <c r="I30" s="172" t="str">
        <f>if(C30=true,0, if(F30="Expense Tracker",sumif('Expense Tracker'!E:E,B30,'Expense Tracker'!D:D),H30))</f>
        <v/>
      </c>
      <c r="J30" s="177">
        <f t="shared" si="9"/>
        <v>0</v>
      </c>
      <c r="K30" s="177">
        <f>sumif('Job Report'!I:I,B30,'Job Report'!H:H)</f>
        <v>0</v>
      </c>
      <c r="L30" s="177">
        <f t="shared" si="10"/>
        <v>0</v>
      </c>
      <c r="M30" s="244"/>
      <c r="N30" s="221"/>
      <c r="O30" s="222">
        <f>iferror(vlookup(A30,'Tax Codes'!$B$2:$D$110,3,false)*O$15,"")</f>
        <v>1.25</v>
      </c>
      <c r="P30" s="135"/>
      <c r="Q30" s="223"/>
    </row>
    <row r="31" outlineLevel="1">
      <c r="A31" s="166" t="s">
        <v>112</v>
      </c>
      <c r="B31" s="166" t="s">
        <v>119</v>
      </c>
      <c r="C31" s="219" t="b">
        <v>0</v>
      </c>
      <c r="D31" s="171" t="str">
        <f t="array" ref="D31">iferror(INDEX('Tax Codes'!$I$4:BQ320,MATCH($A31,'Tax Codes'!$B$4:B320,0),MATCH(Assumptions!$C$16,'Tax Codes'!$I$3:$BQ$3,0)),"")</f>
        <v/>
      </c>
      <c r="E31" s="220" t="b">
        <v>0</v>
      </c>
      <c r="F31" s="171"/>
      <c r="G31" s="177">
        <f t="shared" si="8"/>
        <v>0</v>
      </c>
      <c r="H31" s="177"/>
      <c r="I31" s="172" t="str">
        <f>if(C31=true,0, if(F31="Expense Tracker",sumif('Expense Tracker'!E:E,B31,'Expense Tracker'!D:D),H31))</f>
        <v/>
      </c>
      <c r="J31" s="177">
        <f t="shared" si="9"/>
        <v>0</v>
      </c>
      <c r="K31" s="177">
        <f>sumif('Job Report'!I:I,B31,'Job Report'!H:H)</f>
        <v>0</v>
      </c>
      <c r="L31" s="177">
        <f t="shared" si="10"/>
        <v>0</v>
      </c>
      <c r="M31" s="244"/>
      <c r="N31" s="221"/>
      <c r="O31" s="222">
        <f>iferror(vlookup(A31,'Tax Codes'!$B$2:$D$110,3,false)*O$15,"")</f>
        <v>1.25</v>
      </c>
      <c r="P31" s="135"/>
      <c r="Q31" s="223" t="s">
        <v>120</v>
      </c>
    </row>
    <row r="32" outlineLevel="1">
      <c r="A32" s="166" t="s">
        <v>121</v>
      </c>
      <c r="B32" s="166" t="s">
        <v>122</v>
      </c>
      <c r="C32" s="219" t="b">
        <v>0</v>
      </c>
      <c r="D32" s="171" t="str">
        <f t="array" ref="D32">iferror(INDEX('Tax Codes'!$I$4:BQ320,MATCH($A32,'Tax Codes'!$B$4:B320,0),MATCH(Assumptions!$C$16,'Tax Codes'!$I$3:$BQ$3,0)),"")</f>
        <v/>
      </c>
      <c r="E32" s="220" t="b">
        <v>0</v>
      </c>
      <c r="F32" s="171"/>
      <c r="G32" s="177">
        <f t="shared" si="8"/>
        <v>0</v>
      </c>
      <c r="H32" s="177"/>
      <c r="I32" s="172" t="str">
        <f>if(C32=true,0, if(F32="Expense Tracker",sumif('Expense Tracker'!E:E,B32,'Expense Tracker'!D:D),H32))</f>
        <v/>
      </c>
      <c r="J32" s="177">
        <f t="shared" si="9"/>
        <v>0</v>
      </c>
      <c r="K32" s="177">
        <f>sumif('Job Report'!I:I,B32,'Job Report'!H:H)</f>
        <v>0</v>
      </c>
      <c r="L32" s="177">
        <f t="shared" si="10"/>
        <v>0</v>
      </c>
      <c r="M32" s="244"/>
      <c r="N32" s="221"/>
      <c r="O32" s="222">
        <f>iferror(vlookup(A32,'Tax Codes'!$B$2:$D$110,3,false)*O$15,"")</f>
        <v>1.26</v>
      </c>
      <c r="P32" s="135"/>
      <c r="Q32" s="223"/>
    </row>
    <row r="33" outlineLevel="1">
      <c r="A33" s="166" t="s">
        <v>123</v>
      </c>
      <c r="B33" s="166" t="s">
        <v>124</v>
      </c>
      <c r="C33" s="219" t="b">
        <v>0</v>
      </c>
      <c r="D33" s="171" t="str">
        <f t="array" ref="D33">iferror(INDEX('Tax Codes'!$I$4:BQ320,MATCH($A33,'Tax Codes'!$B$4:B320,0),MATCH(Assumptions!$C$16,'Tax Codes'!$I$3:$BQ$3,0)),"")</f>
        <v/>
      </c>
      <c r="E33" s="220" t="b">
        <v>0</v>
      </c>
      <c r="F33" s="171"/>
      <c r="G33" s="177">
        <f t="shared" si="8"/>
        <v>0</v>
      </c>
      <c r="H33" s="177"/>
      <c r="I33" s="172" t="str">
        <f>if(C33=true,0, if(F33="Expense Tracker",sumif('Expense Tracker'!E:E,B33,'Expense Tracker'!D:D),H33))</f>
        <v/>
      </c>
      <c r="J33" s="177">
        <f t="shared" si="9"/>
        <v>0</v>
      </c>
      <c r="K33" s="177">
        <f>sumif('Job Report'!I:I,B33,'Job Report'!H:H)</f>
        <v>0</v>
      </c>
      <c r="L33" s="177">
        <f t="shared" si="10"/>
        <v>0</v>
      </c>
      <c r="M33" s="244"/>
      <c r="N33" s="221"/>
      <c r="O33" s="222">
        <f>iferror(vlookup(A33,'Tax Codes'!$B$2:$D$110,3,false)*O$15,"")</f>
        <v>1.25</v>
      </c>
      <c r="P33" s="135"/>
      <c r="Q33" s="245" t="s">
        <v>125</v>
      </c>
    </row>
    <row r="34" outlineLevel="1">
      <c r="A34" s="166" t="s">
        <v>123</v>
      </c>
      <c r="B34" s="166" t="s">
        <v>126</v>
      </c>
      <c r="C34" s="219" t="b">
        <v>0</v>
      </c>
      <c r="D34" s="171" t="str">
        <f t="array" ref="D34">iferror(INDEX('Tax Codes'!$I$4:BQ320,MATCH($A34,'Tax Codes'!$B$4:B320,0),MATCH(Assumptions!$C$16,'Tax Codes'!$I$3:$BQ$3,0)),"")</f>
        <v/>
      </c>
      <c r="E34" s="220" t="b">
        <v>0</v>
      </c>
      <c r="F34" s="171"/>
      <c r="G34" s="177">
        <f t="shared" si="8"/>
        <v>0</v>
      </c>
      <c r="H34" s="177"/>
      <c r="I34" s="172" t="str">
        <f>if(C34=true,0, if(F34="Expense Tracker",sumif('Expense Tracker'!E:E,B34,'Expense Tracker'!D:D),H34))</f>
        <v/>
      </c>
      <c r="J34" s="177">
        <f t="shared" si="9"/>
        <v>0</v>
      </c>
      <c r="K34" s="177">
        <f>sumif('Job Report'!I:I,B34,'Job Report'!H:H)</f>
        <v>0</v>
      </c>
      <c r="L34" s="177">
        <f t="shared" si="10"/>
        <v>0</v>
      </c>
      <c r="M34" s="244"/>
      <c r="N34" s="221"/>
      <c r="O34" s="222">
        <f>iferror(vlookup(A34,'Tax Codes'!$B$2:$D$110,3,false)*O$15,"")</f>
        <v>1.25</v>
      </c>
      <c r="P34" s="135"/>
      <c r="Q34" s="245" t="s">
        <v>127</v>
      </c>
    </row>
    <row r="35" outlineLevel="1">
      <c r="A35" s="166" t="s">
        <v>123</v>
      </c>
      <c r="B35" s="166" t="s">
        <v>128</v>
      </c>
      <c r="C35" s="219" t="b">
        <v>0</v>
      </c>
      <c r="D35" s="171" t="str">
        <f t="array" ref="D35">iferror(INDEX('Tax Codes'!$I$4:BQ320,MATCH($A35,'Tax Codes'!$B$4:B320,0),MATCH(Assumptions!$C$16,'Tax Codes'!$I$3:$BQ$3,0)),"")</f>
        <v/>
      </c>
      <c r="E35" s="220" t="b">
        <v>0</v>
      </c>
      <c r="F35" s="171"/>
      <c r="G35" s="177">
        <f t="shared" si="8"/>
        <v>0</v>
      </c>
      <c r="H35" s="177"/>
      <c r="I35" s="172" t="str">
        <f>if(C35=true,0, if(F35="Expense Tracker",sumif('Expense Tracker'!E:E,B35,'Expense Tracker'!D:D),H35))</f>
        <v/>
      </c>
      <c r="J35" s="177">
        <f t="shared" si="9"/>
        <v>0</v>
      </c>
      <c r="K35" s="177">
        <f>sumif('Job Report'!I:I,B35,'Job Report'!H:H)</f>
        <v>0</v>
      </c>
      <c r="L35" s="177">
        <f t="shared" si="10"/>
        <v>0</v>
      </c>
      <c r="M35" s="244"/>
      <c r="N35" s="221"/>
      <c r="O35" s="222">
        <f>iferror(vlookup(A35,'Tax Codes'!$B$2:$D$110,3,false)*O$15,"")</f>
        <v>1.25</v>
      </c>
      <c r="P35" s="135"/>
      <c r="Q35" s="245" t="s">
        <v>129</v>
      </c>
    </row>
    <row r="36" outlineLevel="1">
      <c r="A36" s="166" t="s">
        <v>123</v>
      </c>
      <c r="B36" s="150" t="s">
        <v>130</v>
      </c>
      <c r="C36" s="219" t="b">
        <v>0</v>
      </c>
      <c r="D36" s="171" t="str">
        <f t="array" ref="D36">iferror(INDEX('Tax Codes'!$I$4:BQ320,MATCH($A36,'Tax Codes'!$B$4:B320,0),MATCH(Assumptions!$C$16,'Tax Codes'!$I$3:$BQ$3,0)),"")</f>
        <v/>
      </c>
      <c r="E36" s="220" t="b">
        <v>0</v>
      </c>
      <c r="F36" s="171"/>
      <c r="G36" s="177">
        <f t="shared" si="8"/>
        <v>0</v>
      </c>
      <c r="H36" s="177"/>
      <c r="I36" s="172" t="str">
        <f>if(C36=true,0, if(F36="Expense Tracker",sumif('Expense Tracker'!E:E,B36,'Expense Tracker'!D:D),H36))</f>
        <v/>
      </c>
      <c r="J36" s="177">
        <f t="shared" si="9"/>
        <v>0</v>
      </c>
      <c r="K36" s="177">
        <f>sumif('Job Report'!I:I,B36,'Job Report'!H:H)</f>
        <v>0</v>
      </c>
      <c r="L36" s="177">
        <f t="shared" si="10"/>
        <v>0</v>
      </c>
      <c r="M36" s="244"/>
      <c r="N36" s="221"/>
      <c r="O36" s="222">
        <f>iferror(vlookup(A36,'Tax Codes'!$B$2:$D$110,3,false)*O$15,"")</f>
        <v>1.25</v>
      </c>
      <c r="P36" s="135"/>
      <c r="Q36" s="223" t="s">
        <v>131</v>
      </c>
    </row>
    <row r="37" outlineLevel="1">
      <c r="A37" s="166" t="s">
        <v>132</v>
      </c>
      <c r="B37" s="150" t="s">
        <v>133</v>
      </c>
      <c r="C37" s="219" t="b">
        <v>0</v>
      </c>
      <c r="D37" s="171" t="str">
        <f t="array" ref="D37">iferror(INDEX('Tax Codes'!$I$4:BQ320,MATCH($A37,'Tax Codes'!$B$4:B320,0),MATCH(Assumptions!$C$16,'Tax Codes'!$I$3:$BQ$3,0)),"")</f>
        <v/>
      </c>
      <c r="E37" s="220" t="b">
        <v>0</v>
      </c>
      <c r="F37" s="171"/>
      <c r="G37" s="177">
        <f t="shared" si="8"/>
        <v>0</v>
      </c>
      <c r="H37" s="177"/>
      <c r="I37" s="172" t="str">
        <f>if(C37=true,0, if(F37="Expense Tracker",sumif('Expense Tracker'!E:E,B37,'Expense Tracker'!D:D),H37))</f>
        <v/>
      </c>
      <c r="J37" s="177">
        <f t="shared" si="9"/>
        <v>0</v>
      </c>
      <c r="K37" s="177">
        <f>sumif('Job Report'!I:I,B37,'Job Report'!H:H)</f>
        <v>0</v>
      </c>
      <c r="L37" s="177">
        <f t="shared" si="10"/>
        <v>0</v>
      </c>
      <c r="M37" s="244"/>
      <c r="N37" s="221"/>
      <c r="O37" s="222">
        <f>iferror(vlookup(A37,'Tax Codes'!$B$2:$D$110,3,false)*O$15,"")</f>
        <v>1.26</v>
      </c>
      <c r="P37" s="135"/>
      <c r="Q37" s="223"/>
    </row>
    <row r="38" outlineLevel="1">
      <c r="A38" s="166" t="s">
        <v>112</v>
      </c>
      <c r="B38" s="150" t="s">
        <v>134</v>
      </c>
      <c r="C38" s="219" t="b">
        <v>0</v>
      </c>
      <c r="D38" s="171" t="str">
        <f t="array" ref="D38">iferror(INDEX('Tax Codes'!$I$4:BQ320,MATCH($A38,'Tax Codes'!$B$4:B320,0),MATCH(Assumptions!$C$16,'Tax Codes'!$I$3:$BQ$3,0)),"")</f>
        <v/>
      </c>
      <c r="E38" s="220" t="b">
        <v>0</v>
      </c>
      <c r="F38" s="171"/>
      <c r="G38" s="177">
        <f t="shared" si="8"/>
        <v>0</v>
      </c>
      <c r="H38" s="177"/>
      <c r="I38" s="172" t="str">
        <f>if(C38=true,0, if(F38="Expense Tracker",sumif('Expense Tracker'!E:E,B38,'Expense Tracker'!D:D),H38))</f>
        <v/>
      </c>
      <c r="J38" s="177">
        <f t="shared" si="9"/>
        <v>0</v>
      </c>
      <c r="K38" s="177">
        <f>sumif('Job Report'!I:I,B38,'Job Report'!H:H)</f>
        <v>0</v>
      </c>
      <c r="L38" s="177">
        <f t="shared" si="10"/>
        <v>0</v>
      </c>
      <c r="M38" s="244"/>
      <c r="N38" s="221"/>
      <c r="O38" s="222">
        <f>iferror(vlookup(A38,'Tax Codes'!$B$2:$D$110,3,false)*O$15,"")</f>
        <v>1.25</v>
      </c>
      <c r="P38" s="135"/>
      <c r="Q38" s="223" t="s">
        <v>135</v>
      </c>
    </row>
    <row r="39" outlineLevel="1">
      <c r="A39" s="166" t="s">
        <v>112</v>
      </c>
      <c r="B39" s="150" t="s">
        <v>136</v>
      </c>
      <c r="C39" s="219" t="b">
        <v>0</v>
      </c>
      <c r="D39" s="171" t="str">
        <f t="array" ref="D39">iferror(INDEX('Tax Codes'!$I$4:BQ320,MATCH($A39,'Tax Codes'!$B$4:B320,0),MATCH(Assumptions!$C$16,'Tax Codes'!$I$3:$BQ$3,0)),"")</f>
        <v/>
      </c>
      <c r="E39" s="220" t="b">
        <v>0</v>
      </c>
      <c r="F39" s="171"/>
      <c r="G39" s="177">
        <f t="shared" si="8"/>
        <v>0</v>
      </c>
      <c r="H39" s="177"/>
      <c r="I39" s="172" t="str">
        <f>if(C39=true,0, if(F39="Expense Tracker",sumif('Expense Tracker'!E:E,B39,'Expense Tracker'!D:D),H39))</f>
        <v/>
      </c>
      <c r="J39" s="177">
        <f t="shared" si="9"/>
        <v>0</v>
      </c>
      <c r="K39" s="177">
        <f>sumif('Job Report'!I:I,B39,'Job Report'!H:H)</f>
        <v>0</v>
      </c>
      <c r="L39" s="177">
        <f t="shared" si="10"/>
        <v>0</v>
      </c>
      <c r="M39" s="244"/>
      <c r="N39" s="221"/>
      <c r="O39" s="222">
        <f>iferror(vlookup(A39,'Tax Codes'!$B$2:$D$110,3,false)*O$15,"")</f>
        <v>1.25</v>
      </c>
      <c r="P39" s="183"/>
      <c r="Q39" s="223" t="s">
        <v>137</v>
      </c>
    </row>
    <row r="40" outlineLevel="1">
      <c r="A40" s="166" t="s">
        <v>138</v>
      </c>
      <c r="B40" s="150" t="s">
        <v>138</v>
      </c>
      <c r="C40" s="219" t="b">
        <v>0</v>
      </c>
      <c r="D40" s="171" t="str">
        <f t="array" ref="D40">iferror(INDEX('Tax Codes'!$I$4:BQ320,MATCH($A40,'Tax Codes'!$B$4:B320,0),MATCH(Assumptions!$C$16,'Tax Codes'!$I$3:$BQ$3,0)),"")</f>
        <v/>
      </c>
      <c r="E40" s="220" t="b">
        <v>0</v>
      </c>
      <c r="F40" s="171"/>
      <c r="G40" s="177">
        <f t="shared" si="8"/>
        <v>0</v>
      </c>
      <c r="H40" s="177"/>
      <c r="I40" s="172" t="str">
        <f>if(C40=true,0, if(F40="Expense Tracker",sumif('Expense Tracker'!E:E,B40,'Expense Tracker'!D:D),H40))</f>
        <v/>
      </c>
      <c r="J40" s="177">
        <f t="shared" si="9"/>
        <v>0</v>
      </c>
      <c r="K40" s="177">
        <f>sumif('Job Report'!I:I,B40,'Job Report'!H:H)</f>
        <v>0</v>
      </c>
      <c r="L40" s="177">
        <f t="shared" si="10"/>
        <v>0</v>
      </c>
      <c r="M40" s="244"/>
      <c r="N40" s="221"/>
      <c r="O40" s="222">
        <f>iferror(vlookup(A40,'Tax Codes'!$B$2:$D$110,3,false)*O$15,"")</f>
        <v>1.3</v>
      </c>
      <c r="P40" s="183"/>
      <c r="Q40" s="223" t="s">
        <v>139</v>
      </c>
    </row>
    <row r="41" outlineLevel="1">
      <c r="A41" s="166" t="s">
        <v>138</v>
      </c>
      <c r="B41" s="150" t="s">
        <v>140</v>
      </c>
      <c r="C41" s="219" t="b">
        <v>0</v>
      </c>
      <c r="D41" s="171" t="str">
        <f t="array" ref="D41">iferror(INDEX('Tax Codes'!$I$4:BQ320,MATCH($A41,'Tax Codes'!$B$4:B320,0),MATCH(Assumptions!$C$16,'Tax Codes'!$I$3:$BQ$3,0)),"")</f>
        <v/>
      </c>
      <c r="E41" s="220" t="b">
        <v>0</v>
      </c>
      <c r="F41" s="171"/>
      <c r="G41" s="177">
        <f t="shared" si="8"/>
        <v>0</v>
      </c>
      <c r="H41" s="177"/>
      <c r="I41" s="172" t="str">
        <f>if(C41=true,0, if(F41="Expense Tracker",sumif('Expense Tracker'!E:E,B41,'Expense Tracker'!D:D),H41))</f>
        <v/>
      </c>
      <c r="J41" s="177">
        <f t="shared" si="9"/>
        <v>0</v>
      </c>
      <c r="K41" s="177">
        <f>sumif('Job Report'!I:I,B41,'Job Report'!H:H)</f>
        <v>0</v>
      </c>
      <c r="L41" s="177">
        <f t="shared" si="10"/>
        <v>0</v>
      </c>
      <c r="M41" s="244"/>
      <c r="N41" s="221"/>
      <c r="O41" s="222">
        <f>iferror(vlookup(A41,'Tax Codes'!$B$2:$D$110,3,false)*O$15,"")</f>
        <v>1.3</v>
      </c>
      <c r="P41" s="183"/>
      <c r="Q41" s="223" t="s">
        <v>139</v>
      </c>
    </row>
    <row r="42" outlineLevel="1">
      <c r="A42" s="166" t="s">
        <v>138</v>
      </c>
      <c r="B42" s="150" t="s">
        <v>141</v>
      </c>
      <c r="C42" s="219" t="b">
        <v>0</v>
      </c>
      <c r="D42" s="171" t="str">
        <f t="array" ref="D42">iferror(INDEX('Tax Codes'!$I$4:BQ320,MATCH($A42,'Tax Codes'!$B$4:B320,0),MATCH(Assumptions!$C$16,'Tax Codes'!$I$3:$BQ$3,0)),"")</f>
        <v/>
      </c>
      <c r="E42" s="220" t="b">
        <v>0</v>
      </c>
      <c r="F42" s="171"/>
      <c r="G42" s="177">
        <f t="shared" si="8"/>
        <v>0</v>
      </c>
      <c r="H42" s="177"/>
      <c r="I42" s="172" t="str">
        <f>if(C42=true,0, if(F42="Expense Tracker",sumif('Expense Tracker'!E:E,B42,'Expense Tracker'!D:D),H42))</f>
        <v/>
      </c>
      <c r="J42" s="177">
        <f t="shared" si="9"/>
        <v>0</v>
      </c>
      <c r="K42" s="177">
        <f>sumif('Job Report'!I:I,B42,'Job Report'!H:H)</f>
        <v>0</v>
      </c>
      <c r="L42" s="177">
        <f t="shared" si="10"/>
        <v>0</v>
      </c>
      <c r="M42" s="244"/>
      <c r="N42" s="221"/>
      <c r="O42" s="222">
        <f>iferror(vlookup(A42,'Tax Codes'!$B$2:$D$110,3,false)*O$15,"")</f>
        <v>1.3</v>
      </c>
      <c r="P42" s="135"/>
      <c r="Q42" s="223" t="s">
        <v>139</v>
      </c>
    </row>
    <row r="43" outlineLevel="1">
      <c r="A43" s="166" t="s">
        <v>138</v>
      </c>
      <c r="B43" s="150" t="s">
        <v>142</v>
      </c>
      <c r="C43" s="219" t="b">
        <v>0</v>
      </c>
      <c r="D43" s="171" t="str">
        <f t="array" ref="D43">iferror(INDEX('Tax Codes'!$I$4:BQ320,MATCH($A43,'Tax Codes'!$B$4:B320,0),MATCH(Assumptions!$C$16,'Tax Codes'!$I$3:$BQ$3,0)),"")</f>
        <v/>
      </c>
      <c r="E43" s="220" t="b">
        <v>0</v>
      </c>
      <c r="F43" s="171"/>
      <c r="G43" s="177">
        <f t="shared" si="8"/>
        <v>0</v>
      </c>
      <c r="H43" s="177"/>
      <c r="I43" s="172" t="str">
        <f>if(C43=true,0, if(F43="Expense Tracker",sumif('Expense Tracker'!E:E,B43,'Expense Tracker'!D:D),H43))</f>
        <v/>
      </c>
      <c r="J43" s="177">
        <f t="shared" si="9"/>
        <v>0</v>
      </c>
      <c r="K43" s="177">
        <f>sumif('Job Report'!I:I,B43,'Job Report'!H:H)</f>
        <v>0</v>
      </c>
      <c r="L43" s="177">
        <f t="shared" si="10"/>
        <v>0</v>
      </c>
      <c r="M43" s="244"/>
      <c r="N43" s="221"/>
      <c r="O43" s="222">
        <f>iferror(vlookup(A43,'Tax Codes'!$B$2:$D$110,3,false)*O$15,"")</f>
        <v>1.3</v>
      </c>
      <c r="P43" s="183"/>
      <c r="Q43" s="223" t="s">
        <v>139</v>
      </c>
    </row>
    <row r="44" outlineLevel="1">
      <c r="A44" s="166" t="s">
        <v>117</v>
      </c>
      <c r="B44" s="150" t="s">
        <v>143</v>
      </c>
      <c r="C44" s="219" t="b">
        <v>0</v>
      </c>
      <c r="D44" s="171" t="str">
        <f t="array" ref="D44">iferror(INDEX('Tax Codes'!$I$4:BQ320,MATCH($A44,'Tax Codes'!$B$4:B320,0),MATCH(Assumptions!$C$16,'Tax Codes'!$I$3:$BQ$3,0)),"")</f>
        <v/>
      </c>
      <c r="E44" s="220" t="b">
        <v>0</v>
      </c>
      <c r="F44" s="171"/>
      <c r="G44" s="177">
        <f t="shared" si="8"/>
        <v>0</v>
      </c>
      <c r="H44" s="171"/>
      <c r="I44" s="172" t="str">
        <f>if(C44=true,0, if(F44="Expense Tracker",sumif('Expense Tracker'!E:E,B44,'Expense Tracker'!D:D),H44))</f>
        <v/>
      </c>
      <c r="J44" s="177">
        <f t="shared" si="9"/>
        <v>0</v>
      </c>
      <c r="K44" s="177">
        <f>sumif('Job Report'!I:I,B44,'Job Report'!H:H)</f>
        <v>0</v>
      </c>
      <c r="L44" s="177">
        <f t="shared" si="10"/>
        <v>0</v>
      </c>
      <c r="M44" s="244"/>
      <c r="N44" s="221"/>
      <c r="O44" s="222">
        <f>iferror(vlookup(A44,'Tax Codes'!$B$2:$D$110,3,false)*O$15,"")</f>
        <v>1.25</v>
      </c>
      <c r="P44" s="183"/>
      <c r="Q44" s="223" t="s">
        <v>144</v>
      </c>
    </row>
    <row r="45" outlineLevel="1">
      <c r="A45" s="166" t="s">
        <v>145</v>
      </c>
      <c r="B45" s="150" t="s">
        <v>145</v>
      </c>
      <c r="C45" s="219" t="b">
        <v>0</v>
      </c>
      <c r="D45" s="171" t="str">
        <f t="array" ref="D45">iferror(INDEX('Tax Codes'!$I$4:BQ320,MATCH($A45,'Tax Codes'!$B$4:B320,0),MATCH(Assumptions!$C$16,'Tax Codes'!$I$3:$BQ$3,0)),"")</f>
        <v/>
      </c>
      <c r="E45" s="220" t="b">
        <v>0</v>
      </c>
      <c r="F45" s="171"/>
      <c r="G45" s="177">
        <f t="shared" si="8"/>
        <v>0</v>
      </c>
      <c r="H45" s="177"/>
      <c r="I45" s="172" t="str">
        <f>if(C45=true,0, if(F45="Expense Tracker",sumif('Expense Tracker'!E:E,B45,'Expense Tracker'!D:D),H45))</f>
        <v/>
      </c>
      <c r="J45" s="177">
        <f t="shared" si="9"/>
        <v>0</v>
      </c>
      <c r="K45" s="177">
        <f>sumif('Job Report'!I:I,B45,'Job Report'!H:H)</f>
        <v>0</v>
      </c>
      <c r="L45" s="177">
        <f t="shared" si="10"/>
        <v>0</v>
      </c>
      <c r="M45" s="244"/>
      <c r="N45" s="221"/>
      <c r="O45" s="222">
        <f>iferror(vlookup(A45,'Tax Codes'!$B$2:$D$110,3,false)*O$15,"")</f>
        <v>1.25</v>
      </c>
      <c r="P45" s="246"/>
      <c r="Q45" s="223" t="s">
        <v>146</v>
      </c>
    </row>
    <row r="46" outlineLevel="1">
      <c r="A46" s="224" t="s">
        <v>147</v>
      </c>
      <c r="B46" s="225" t="s">
        <v>147</v>
      </c>
      <c r="C46" s="226" t="b">
        <v>0</v>
      </c>
      <c r="D46" s="227" t="str">
        <f t="array" ref="D46">iferror(INDEX('Tax Codes'!$I$4:BQ320,MATCH($A46,'Tax Codes'!$B$4:B320,0),MATCH(Assumptions!$C$16,'Tax Codes'!$I$3:$BQ$3,0)),"")</f>
        <v/>
      </c>
      <c r="E46" s="228" t="b">
        <v>0</v>
      </c>
      <c r="F46" s="227"/>
      <c r="G46" s="229">
        <f t="shared" si="8"/>
        <v>0</v>
      </c>
      <c r="H46" s="229"/>
      <c r="I46" s="172" t="str">
        <f>if(C46=true,0, if(F46="Expense Tracker",sumif('Expense Tracker'!E:E,B46,'Expense Tracker'!D:D),H46))</f>
        <v/>
      </c>
      <c r="J46" s="229">
        <f t="shared" si="9"/>
        <v>0</v>
      </c>
      <c r="K46" s="229">
        <f>sumif('Job Report'!I:I,B46,'Job Report'!H:H)</f>
        <v>0</v>
      </c>
      <c r="L46" s="229">
        <f t="shared" si="10"/>
        <v>0</v>
      </c>
      <c r="M46" s="247"/>
      <c r="N46" s="230"/>
      <c r="O46" s="231">
        <f>iferror(vlookup(A46,'Tax Codes'!$B$2:$D$110,3,false)*O$15,"")</f>
        <v>1.25</v>
      </c>
      <c r="P46" s="246"/>
      <c r="Q46" s="232" t="s">
        <v>148</v>
      </c>
    </row>
    <row r="47">
      <c r="A47" s="202"/>
      <c r="B47" s="203" t="s">
        <v>149</v>
      </c>
      <c r="C47" s="233"/>
      <c r="D47" s="205"/>
      <c r="E47" s="205"/>
      <c r="F47" s="234"/>
      <c r="G47" s="248"/>
      <c r="H47" s="208" t="s">
        <v>96</v>
      </c>
      <c r="I47" s="208" t="s">
        <v>96</v>
      </c>
      <c r="J47" s="234"/>
      <c r="K47" s="203"/>
      <c r="L47" s="203"/>
      <c r="M47" s="203"/>
      <c r="N47" s="203"/>
      <c r="O47" s="235" t="str">
        <f>iferror(vlookup(F47,'Tax Codes'!$B$2:$D$110,3,false)*O$15,"")</f>
        <v/>
      </c>
      <c r="P47" s="246"/>
      <c r="Q47" s="236"/>
    </row>
    <row r="48" outlineLevel="1">
      <c r="A48" s="237" t="s">
        <v>121</v>
      </c>
      <c r="B48" s="237" t="s">
        <v>150</v>
      </c>
      <c r="C48" s="249" t="b">
        <v>0</v>
      </c>
      <c r="D48" s="168" t="str">
        <f t="array" ref="D48">iferror(INDEX('Tax Codes'!$I$4:BQ320,MATCH($A48,'Tax Codes'!$B$4:B320,0),MATCH(Assumptions!$C$16,'Tax Codes'!$I$3:$BQ$3,0)),"")</f>
        <v/>
      </c>
      <c r="E48" s="215" t="b">
        <v>0</v>
      </c>
      <c r="F48" s="250"/>
      <c r="G48" s="239">
        <f t="shared" ref="G48:G69" si="11">(H48*O48)</f>
        <v>0</v>
      </c>
      <c r="H48" s="239"/>
      <c r="I48" s="172" t="str">
        <f>if(C48=true,0, if(F48="Expense Tracker",sumif('Expense Tracker'!E:E,B48,'Expense Tracker'!D:D),H48))</f>
        <v/>
      </c>
      <c r="J48" s="239">
        <f t="shared" ref="J48:J69" si="12">H48-I48</f>
        <v>0</v>
      </c>
      <c r="K48" s="239">
        <f>sumif('Job Report'!I:I,B48,'Job Report'!H:H)</f>
        <v>0</v>
      </c>
      <c r="L48" s="170">
        <f t="shared" ref="L48:L69" si="13">I48-K48</f>
        <v>0</v>
      </c>
      <c r="M48" s="240"/>
      <c r="N48" s="241"/>
      <c r="O48" s="217">
        <f>iferror(vlookup(A48,'Tax Codes'!$B$2:$D$110,3,false)*O$15,"")</f>
        <v>1.26</v>
      </c>
      <c r="P48" s="246"/>
      <c r="Q48" s="243" t="s">
        <v>151</v>
      </c>
    </row>
    <row r="49" outlineLevel="1">
      <c r="A49" s="166" t="s">
        <v>132</v>
      </c>
      <c r="B49" s="150" t="s">
        <v>152</v>
      </c>
      <c r="C49" s="219" t="b">
        <v>0</v>
      </c>
      <c r="D49" s="171" t="str">
        <f t="array" ref="D49">iferror(INDEX('Tax Codes'!$I$4:BQ320,MATCH($A49,'Tax Codes'!$B$4:B320,0),MATCH(Assumptions!$C$16,'Tax Codes'!$I$3:$BQ$3,0)),"")</f>
        <v/>
      </c>
      <c r="E49" s="220" t="b">
        <v>0</v>
      </c>
      <c r="F49" s="251"/>
      <c r="G49" s="177">
        <f t="shared" si="11"/>
        <v>0</v>
      </c>
      <c r="H49" s="177"/>
      <c r="I49" s="172" t="str">
        <f>if(C49=true,0, if(F49="Expense Tracker",sumif('Expense Tracker'!E:E,B49,'Expense Tracker'!D:D),H49))</f>
        <v/>
      </c>
      <c r="J49" s="177">
        <f t="shared" si="12"/>
        <v>0</v>
      </c>
      <c r="K49" s="177">
        <f>sumif('Job Report'!I:I,B49,'Job Report'!H:H)</f>
        <v>0</v>
      </c>
      <c r="L49" s="177">
        <f t="shared" si="13"/>
        <v>0</v>
      </c>
      <c r="M49" s="244"/>
      <c r="N49" s="221"/>
      <c r="O49" s="222">
        <f>iferror(vlookup(A49,'Tax Codes'!$B$2:$D$110,3,false)*O$15,"")</f>
        <v>1.26</v>
      </c>
      <c r="P49" s="246"/>
      <c r="Q49" s="223" t="s">
        <v>151</v>
      </c>
    </row>
    <row r="50" outlineLevel="1">
      <c r="A50" s="166" t="s">
        <v>121</v>
      </c>
      <c r="B50" s="166" t="s">
        <v>153</v>
      </c>
      <c r="C50" s="219" t="b">
        <v>0</v>
      </c>
      <c r="D50" s="171" t="str">
        <f t="array" ref="D50">iferror(INDEX('Tax Codes'!$I$4:BQ320,MATCH($A50,'Tax Codes'!$B$4:B320,0),MATCH(Assumptions!$C$16,'Tax Codes'!$I$3:$BQ$3,0)),"")</f>
        <v/>
      </c>
      <c r="E50" s="220" t="b">
        <v>0</v>
      </c>
      <c r="F50" s="251"/>
      <c r="G50" s="177">
        <f t="shared" si="11"/>
        <v>0</v>
      </c>
      <c r="H50" s="177"/>
      <c r="I50" s="172" t="str">
        <f>if(C50=true,0, if(F50="Expense Tracker",sumif('Expense Tracker'!E:E,B50,'Expense Tracker'!D:D),H50))</f>
        <v/>
      </c>
      <c r="J50" s="177">
        <f t="shared" si="12"/>
        <v>0</v>
      </c>
      <c r="K50" s="177">
        <f>sumif('Job Report'!I:I,B50,'Job Report'!H:H)</f>
        <v>0</v>
      </c>
      <c r="L50" s="177">
        <f t="shared" si="13"/>
        <v>0</v>
      </c>
      <c r="M50" s="244"/>
      <c r="N50" s="221"/>
      <c r="O50" s="222">
        <f>iferror(vlookup(A50,'Tax Codes'!$B$2:$D$110,3,false)*O$15,"")</f>
        <v>1.26</v>
      </c>
      <c r="P50" s="246"/>
      <c r="Q50" s="223" t="s">
        <v>151</v>
      </c>
    </row>
    <row r="51" outlineLevel="1">
      <c r="A51" s="166" t="s">
        <v>121</v>
      </c>
      <c r="B51" s="150" t="s">
        <v>154</v>
      </c>
      <c r="C51" s="219" t="b">
        <v>0</v>
      </c>
      <c r="D51" s="171" t="str">
        <f t="array" ref="D51">iferror(INDEX('Tax Codes'!$I$4:BQ320,MATCH($A51,'Tax Codes'!$B$4:B320,0),MATCH(Assumptions!$C$16,'Tax Codes'!$I$3:$BQ$3,0)),"")</f>
        <v/>
      </c>
      <c r="E51" s="220" t="b">
        <v>0</v>
      </c>
      <c r="F51" s="251"/>
      <c r="G51" s="177">
        <f t="shared" si="11"/>
        <v>0</v>
      </c>
      <c r="H51" s="177"/>
      <c r="I51" s="172" t="str">
        <f>if(C51=true,0, if(F51="Expense Tracker",sumif('Expense Tracker'!E:E,B51,'Expense Tracker'!D:D),H51))</f>
        <v/>
      </c>
      <c r="J51" s="177">
        <f t="shared" si="12"/>
        <v>0</v>
      </c>
      <c r="K51" s="177">
        <f>sumif('Job Report'!I:I,B51,'Job Report'!H:H)</f>
        <v>0</v>
      </c>
      <c r="L51" s="177">
        <f t="shared" si="13"/>
        <v>0</v>
      </c>
      <c r="M51" s="244"/>
      <c r="N51" s="221"/>
      <c r="O51" s="222">
        <f>iferror(vlookup(A51,'Tax Codes'!$B$2:$D$110,3,false)*O$15,"")</f>
        <v>1.26</v>
      </c>
      <c r="P51" s="246"/>
      <c r="Q51" s="223" t="s">
        <v>155</v>
      </c>
    </row>
    <row r="52" outlineLevel="1">
      <c r="A52" s="166" t="s">
        <v>121</v>
      </c>
      <c r="B52" s="150" t="s">
        <v>156</v>
      </c>
      <c r="C52" s="219" t="b">
        <v>0</v>
      </c>
      <c r="D52" s="171" t="str">
        <f t="array" ref="D52">iferror(INDEX('Tax Codes'!$I$4:BQ320,MATCH($A52,'Tax Codes'!$B$4:B320,0),MATCH(Assumptions!$C$16,'Tax Codes'!$I$3:$BQ$3,0)),"")</f>
        <v/>
      </c>
      <c r="E52" s="220" t="b">
        <v>0</v>
      </c>
      <c r="F52" s="251"/>
      <c r="G52" s="177">
        <f t="shared" si="11"/>
        <v>0</v>
      </c>
      <c r="H52" s="177"/>
      <c r="I52" s="172" t="str">
        <f>if(C52=true,0, if(F52="Expense Tracker",sumif('Expense Tracker'!E:E,B52,'Expense Tracker'!D:D),H52))</f>
        <v/>
      </c>
      <c r="J52" s="177">
        <f t="shared" si="12"/>
        <v>0</v>
      </c>
      <c r="K52" s="177">
        <f>sumif('Job Report'!I:I,B52,'Job Report'!H:H)</f>
        <v>0</v>
      </c>
      <c r="L52" s="177">
        <f t="shared" si="13"/>
        <v>0</v>
      </c>
      <c r="M52" s="244"/>
      <c r="N52" s="221"/>
      <c r="O52" s="222">
        <f>iferror(vlookup(A52,'Tax Codes'!$B$2:$D$110,3,false)*O$15,"")</f>
        <v>1.26</v>
      </c>
      <c r="P52" s="183"/>
      <c r="Q52" s="223" t="s">
        <v>155</v>
      </c>
    </row>
    <row r="53" outlineLevel="1">
      <c r="A53" s="166" t="s">
        <v>121</v>
      </c>
      <c r="B53" s="166" t="s">
        <v>157</v>
      </c>
      <c r="C53" s="219" t="b">
        <v>0</v>
      </c>
      <c r="D53" s="171" t="str">
        <f t="array" ref="D53">iferror(INDEX('Tax Codes'!$I$4:BQ320,MATCH($A53,'Tax Codes'!$B$4:B320,0),MATCH(Assumptions!$C$16,'Tax Codes'!$I$3:$BQ$3,0)),"")</f>
        <v/>
      </c>
      <c r="E53" s="220" t="b">
        <v>0</v>
      </c>
      <c r="F53" s="251"/>
      <c r="G53" s="177">
        <f t="shared" si="11"/>
        <v>0</v>
      </c>
      <c r="H53" s="177"/>
      <c r="I53" s="172" t="str">
        <f>if(C53=true,0, if(F53="Expense Tracker",sumif('Expense Tracker'!E:E,B53,'Expense Tracker'!D:D),H53))</f>
        <v/>
      </c>
      <c r="J53" s="177">
        <f t="shared" si="12"/>
        <v>0</v>
      </c>
      <c r="K53" s="177">
        <f>sumif('Job Report'!I:I,B53,'Job Report'!H:H)</f>
        <v>0</v>
      </c>
      <c r="L53" s="177">
        <f t="shared" si="13"/>
        <v>0</v>
      </c>
      <c r="M53" s="244"/>
      <c r="N53" s="221"/>
      <c r="O53" s="222">
        <f>iferror(vlookup(A53,'Tax Codes'!$B$2:$D$110,3,false)*O$15,"")</f>
        <v>1.26</v>
      </c>
      <c r="P53" s="183"/>
      <c r="Q53" s="245" t="s">
        <v>158</v>
      </c>
    </row>
    <row r="54" outlineLevel="1">
      <c r="A54" s="166" t="s">
        <v>121</v>
      </c>
      <c r="B54" s="150" t="s">
        <v>159</v>
      </c>
      <c r="C54" s="219" t="b">
        <v>0</v>
      </c>
      <c r="D54" s="171" t="str">
        <f t="array" ref="D54">iferror(INDEX('Tax Codes'!$I$4:BQ320,MATCH($A54,'Tax Codes'!$B$4:B320,0),MATCH(Assumptions!$C$16,'Tax Codes'!$I$3:$BQ$3,0)),"")</f>
        <v/>
      </c>
      <c r="E54" s="220" t="b">
        <v>0</v>
      </c>
      <c r="F54" s="169"/>
      <c r="G54" s="177">
        <f t="shared" si="11"/>
        <v>0</v>
      </c>
      <c r="H54" s="252"/>
      <c r="I54" s="172" t="str">
        <f>if(C54=true,0, if(F54="Expense Tracker",sumif('Expense Tracker'!E:E,B54,'Expense Tracker'!D:D),H54))</f>
        <v/>
      </c>
      <c r="J54" s="177">
        <f t="shared" si="12"/>
        <v>0</v>
      </c>
      <c r="K54" s="177">
        <f>sumif('Job Report'!I:I,B54,'Job Report'!H:H)</f>
        <v>0</v>
      </c>
      <c r="L54" s="177">
        <f t="shared" si="13"/>
        <v>0</v>
      </c>
      <c r="M54" s="244"/>
      <c r="N54" s="221"/>
      <c r="O54" s="222">
        <f>iferror(vlookup(A54,'Tax Codes'!$B$2:$D$110,3,false)*O$15,"")</f>
        <v>1.26</v>
      </c>
      <c r="P54" s="183"/>
      <c r="Q54" s="223" t="s">
        <v>155</v>
      </c>
    </row>
    <row r="55" outlineLevel="1">
      <c r="A55" s="166" t="s">
        <v>121</v>
      </c>
      <c r="B55" s="150" t="s">
        <v>160</v>
      </c>
      <c r="C55" s="219" t="b">
        <v>0</v>
      </c>
      <c r="D55" s="171" t="str">
        <f t="array" ref="D55">iferror(INDEX('Tax Codes'!$I$4:BQ320,MATCH($A55,'Tax Codes'!$B$4:B320,0),MATCH(Assumptions!$C$16,'Tax Codes'!$I$3:$BQ$3,0)),"")</f>
        <v/>
      </c>
      <c r="E55" s="220" t="b">
        <v>0</v>
      </c>
      <c r="F55" s="251"/>
      <c r="G55" s="177">
        <f t="shared" si="11"/>
        <v>0</v>
      </c>
      <c r="H55" s="177"/>
      <c r="I55" s="172" t="str">
        <f>if(C55=true,0, if(F55="Expense Tracker",sumif('Expense Tracker'!E:E,B55,'Expense Tracker'!D:D),H55))</f>
        <v/>
      </c>
      <c r="J55" s="177">
        <f t="shared" si="12"/>
        <v>0</v>
      </c>
      <c r="K55" s="177">
        <f>sumif('Job Report'!I:I,B55,'Job Report'!H:H)</f>
        <v>0</v>
      </c>
      <c r="L55" s="177">
        <f t="shared" si="13"/>
        <v>0</v>
      </c>
      <c r="M55" s="244"/>
      <c r="N55" s="221"/>
      <c r="O55" s="222">
        <f>iferror(vlookup(A55,'Tax Codes'!$B$2:$D$110,3,false)*O$15,"")</f>
        <v>1.26</v>
      </c>
      <c r="P55" s="183"/>
      <c r="Q55" s="223" t="s">
        <v>161</v>
      </c>
    </row>
    <row r="56" outlineLevel="1">
      <c r="A56" s="166" t="s">
        <v>121</v>
      </c>
      <c r="B56" s="166" t="s">
        <v>162</v>
      </c>
      <c r="C56" s="219" t="b">
        <v>0</v>
      </c>
      <c r="D56" s="171" t="str">
        <f t="array" ref="D56">iferror(INDEX('Tax Codes'!$I$4:BQ320,MATCH($A56,'Tax Codes'!$B$4:B320,0),MATCH(Assumptions!$C$16,'Tax Codes'!$I$3:$BQ$3,0)),"")</f>
        <v/>
      </c>
      <c r="E56" s="220" t="b">
        <v>0</v>
      </c>
      <c r="F56" s="251"/>
      <c r="G56" s="177">
        <f t="shared" si="11"/>
        <v>0</v>
      </c>
      <c r="H56" s="177"/>
      <c r="I56" s="172" t="str">
        <f>if(C56=true,0, if(F56="Expense Tracker",sumif('Expense Tracker'!E:E,B56,'Expense Tracker'!D:D),H56))</f>
        <v/>
      </c>
      <c r="J56" s="177">
        <f t="shared" si="12"/>
        <v>0</v>
      </c>
      <c r="K56" s="177">
        <f>sumif('Job Report'!I:I,B56,'Job Report'!H:H)</f>
        <v>0</v>
      </c>
      <c r="L56" s="177">
        <f t="shared" si="13"/>
        <v>0</v>
      </c>
      <c r="M56" s="221"/>
      <c r="N56" s="221"/>
      <c r="O56" s="222">
        <f>iferror(vlookup(A56,'Tax Codes'!$B$2:$D$110,3,false)*O$15,"")</f>
        <v>1.26</v>
      </c>
      <c r="P56" s="183"/>
      <c r="Q56" s="223" t="s">
        <v>163</v>
      </c>
    </row>
    <row r="57" outlineLevel="1">
      <c r="A57" s="166" t="s">
        <v>132</v>
      </c>
      <c r="B57" s="150" t="s">
        <v>164</v>
      </c>
      <c r="C57" s="219" t="b">
        <v>0</v>
      </c>
      <c r="D57" s="171" t="str">
        <f t="array" ref="D57">iferror(INDEX('Tax Codes'!$I$4:BQ320,MATCH($A57,'Tax Codes'!$B$4:B320,0),MATCH(Assumptions!$C$16,'Tax Codes'!$I$3:$BQ$3,0)),"")</f>
        <v/>
      </c>
      <c r="E57" s="220" t="b">
        <v>0</v>
      </c>
      <c r="F57" s="169"/>
      <c r="G57" s="177">
        <f t="shared" si="11"/>
        <v>0</v>
      </c>
      <c r="H57" s="177"/>
      <c r="I57" s="172" t="str">
        <f>if(C57=true,0, if(F57="Expense Tracker",sumif('Expense Tracker'!E:E,B57,'Expense Tracker'!D:D),H57))</f>
        <v/>
      </c>
      <c r="J57" s="177">
        <f t="shared" si="12"/>
        <v>0</v>
      </c>
      <c r="K57" s="177">
        <f>sumif('Job Report'!I:I,B57,'Job Report'!H:H)</f>
        <v>0</v>
      </c>
      <c r="L57" s="177">
        <f t="shared" si="13"/>
        <v>0</v>
      </c>
      <c r="M57" s="221"/>
      <c r="N57" s="221"/>
      <c r="O57" s="222">
        <f>iferror(vlookup(A57,'Tax Codes'!$B$2:$D$110,3,false)*O$15,"")</f>
        <v>1.26</v>
      </c>
      <c r="P57" s="183"/>
      <c r="Q57" s="245" t="s">
        <v>165</v>
      </c>
    </row>
    <row r="58" outlineLevel="1">
      <c r="A58" s="166" t="s">
        <v>121</v>
      </c>
      <c r="B58" s="150" t="s">
        <v>166</v>
      </c>
      <c r="C58" s="219" t="b">
        <v>0</v>
      </c>
      <c r="D58" s="171" t="str">
        <f t="array" ref="D58">iferror(INDEX('Tax Codes'!$I$4:BQ320,MATCH($A58,'Tax Codes'!$B$4:B320,0),MATCH(Assumptions!$C$16,'Tax Codes'!$I$3:$BQ$3,0)),"")</f>
        <v/>
      </c>
      <c r="E58" s="220" t="b">
        <v>0</v>
      </c>
      <c r="F58" s="251"/>
      <c r="G58" s="177">
        <f t="shared" si="11"/>
        <v>0</v>
      </c>
      <c r="H58" s="177"/>
      <c r="I58" s="172" t="str">
        <f>if(C58=true,0, if(F58="Expense Tracker",sumif('Expense Tracker'!E:E,B58,'Expense Tracker'!D:D),H58))</f>
        <v/>
      </c>
      <c r="J58" s="177">
        <f t="shared" si="12"/>
        <v>0</v>
      </c>
      <c r="K58" s="177">
        <f>sumif('Job Report'!I:I,B58,'Job Report'!H:H)</f>
        <v>0</v>
      </c>
      <c r="L58" s="177">
        <f t="shared" si="13"/>
        <v>0</v>
      </c>
      <c r="M58" s="221"/>
      <c r="N58" s="221"/>
      <c r="O58" s="222">
        <f>iferror(vlookup(A58,'Tax Codes'!$B$2:$D$110,3,false)*O$15,"")</f>
        <v>1.26</v>
      </c>
      <c r="P58" s="183"/>
      <c r="Q58" s="223" t="s">
        <v>167</v>
      </c>
    </row>
    <row r="59" outlineLevel="1">
      <c r="A59" s="166" t="s">
        <v>121</v>
      </c>
      <c r="B59" s="150" t="s">
        <v>168</v>
      </c>
      <c r="C59" s="219" t="b">
        <v>0</v>
      </c>
      <c r="D59" s="171" t="str">
        <f t="array" ref="D59">iferror(INDEX('Tax Codes'!$I$4:BQ320,MATCH($A59,'Tax Codes'!$B$4:B320,0),MATCH(Assumptions!$C$16,'Tax Codes'!$I$3:$BQ$3,0)),"")</f>
        <v/>
      </c>
      <c r="E59" s="220" t="b">
        <v>0</v>
      </c>
      <c r="F59" s="169"/>
      <c r="G59" s="177">
        <f t="shared" si="11"/>
        <v>0</v>
      </c>
      <c r="H59" s="177"/>
      <c r="I59" s="172" t="str">
        <f>if(C59=true,0, if(F59="Expense Tracker",sumif('Expense Tracker'!E:E,B59,'Expense Tracker'!D:D),H59))</f>
        <v/>
      </c>
      <c r="J59" s="177">
        <f t="shared" si="12"/>
        <v>0</v>
      </c>
      <c r="K59" s="177">
        <f>sumif('Job Report'!I:I,B59,'Job Report'!H:H)</f>
        <v>0</v>
      </c>
      <c r="L59" s="177">
        <f t="shared" si="13"/>
        <v>0</v>
      </c>
      <c r="M59" s="221"/>
      <c r="N59" s="221"/>
      <c r="O59" s="222">
        <f>iferror(vlookup(A59,'Tax Codes'!$B$2:$D$110,3,false)*O$15,"")</f>
        <v>1.26</v>
      </c>
      <c r="P59" s="183"/>
      <c r="Q59" s="223" t="s">
        <v>169</v>
      </c>
    </row>
    <row r="60" outlineLevel="1">
      <c r="A60" s="166" t="s">
        <v>121</v>
      </c>
      <c r="B60" s="150" t="s">
        <v>170</v>
      </c>
      <c r="C60" s="219" t="b">
        <v>0</v>
      </c>
      <c r="D60" s="171" t="str">
        <f t="array" ref="D60">iferror(INDEX('Tax Codes'!$I$4:BQ320,MATCH($A60,'Tax Codes'!$B$4:B320,0),MATCH(Assumptions!$C$16,'Tax Codes'!$I$3:$BQ$3,0)),"")</f>
        <v/>
      </c>
      <c r="E60" s="220" t="b">
        <v>0</v>
      </c>
      <c r="F60" s="251"/>
      <c r="G60" s="177">
        <f t="shared" si="11"/>
        <v>0</v>
      </c>
      <c r="H60" s="177"/>
      <c r="I60" s="172" t="str">
        <f>if(C60=true,0, if(F60="Expense Tracker",sumif('Expense Tracker'!E:E,B60,'Expense Tracker'!D:D),H60))</f>
        <v/>
      </c>
      <c r="J60" s="177">
        <f t="shared" si="12"/>
        <v>0</v>
      </c>
      <c r="K60" s="177">
        <f>sumif('Job Report'!I:I,B60,'Job Report'!H:H)</f>
        <v>0</v>
      </c>
      <c r="L60" s="177">
        <f t="shared" si="13"/>
        <v>0</v>
      </c>
      <c r="M60" s="221"/>
      <c r="N60" s="221"/>
      <c r="O60" s="222">
        <f>iferror(vlookup(A60,'Tax Codes'!$B$2:$D$110,3,false)*O$15,"")</f>
        <v>1.26</v>
      </c>
      <c r="P60" s="183"/>
      <c r="Q60" s="223" t="s">
        <v>171</v>
      </c>
    </row>
    <row r="61" outlineLevel="1">
      <c r="A61" s="166" t="s">
        <v>121</v>
      </c>
      <c r="B61" s="150" t="s">
        <v>172</v>
      </c>
      <c r="C61" s="219" t="b">
        <v>0</v>
      </c>
      <c r="D61" s="171" t="str">
        <f t="array" ref="D61">iferror(INDEX('Tax Codes'!$I$4:BQ320,MATCH($A61,'Tax Codes'!$B$4:B320,0),MATCH(Assumptions!$C$16,'Tax Codes'!$I$3:$BQ$3,0)),"")</f>
        <v/>
      </c>
      <c r="E61" s="220" t="b">
        <v>0</v>
      </c>
      <c r="F61" s="251"/>
      <c r="G61" s="177">
        <f t="shared" si="11"/>
        <v>0</v>
      </c>
      <c r="H61" s="177"/>
      <c r="I61" s="172" t="str">
        <f>if(C61=true,0, if(F61="Expense Tracker",sumif('Expense Tracker'!E:E,B61,'Expense Tracker'!D:D),H61))</f>
        <v/>
      </c>
      <c r="J61" s="177">
        <f t="shared" si="12"/>
        <v>0</v>
      </c>
      <c r="K61" s="177">
        <f>sumif('Job Report'!I:I,B61,'Job Report'!H:H)</f>
        <v>0</v>
      </c>
      <c r="L61" s="177">
        <f t="shared" si="13"/>
        <v>0</v>
      </c>
      <c r="M61" s="221"/>
      <c r="N61" s="221"/>
      <c r="O61" s="222">
        <f>iferror(vlookup(A61,'Tax Codes'!$B$2:$D$110,3,false)*O$15,"")</f>
        <v>1.26</v>
      </c>
      <c r="P61" s="183"/>
      <c r="Q61" s="223" t="s">
        <v>173</v>
      </c>
    </row>
    <row r="62" outlineLevel="1">
      <c r="A62" s="166" t="s">
        <v>121</v>
      </c>
      <c r="B62" s="150" t="s">
        <v>174</v>
      </c>
      <c r="C62" s="219" t="b">
        <v>0</v>
      </c>
      <c r="D62" s="171" t="str">
        <f t="array" ref="D62">iferror(INDEX('Tax Codes'!$I$4:BQ320,MATCH($A62,'Tax Codes'!$B$4:B320,0),MATCH(Assumptions!$C$16,'Tax Codes'!$I$3:$BQ$3,0)),"")</f>
        <v/>
      </c>
      <c r="E62" s="220" t="b">
        <v>0</v>
      </c>
      <c r="F62" s="251"/>
      <c r="G62" s="177">
        <f t="shared" si="11"/>
        <v>0</v>
      </c>
      <c r="H62" s="177"/>
      <c r="I62" s="172" t="str">
        <f>if(C62=true,0, if(F62="Expense Tracker",sumif('Expense Tracker'!E:E,B62,'Expense Tracker'!D:D),H62))</f>
        <v/>
      </c>
      <c r="J62" s="177">
        <f t="shared" si="12"/>
        <v>0</v>
      </c>
      <c r="K62" s="177">
        <f>sumif('Job Report'!I:I,B62,'Job Report'!H:H)</f>
        <v>0</v>
      </c>
      <c r="L62" s="177">
        <f t="shared" si="13"/>
        <v>0</v>
      </c>
      <c r="M62" s="221"/>
      <c r="N62" s="221"/>
      <c r="O62" s="222">
        <f>iferror(vlookup(A62,'Tax Codes'!$B$2:$D$110,3,false)*O$15,"")</f>
        <v>1.26</v>
      </c>
      <c r="P62" s="183"/>
      <c r="Q62" s="223" t="s">
        <v>169</v>
      </c>
    </row>
    <row r="63" outlineLevel="1">
      <c r="A63" s="166" t="s">
        <v>121</v>
      </c>
      <c r="B63" s="166" t="s">
        <v>175</v>
      </c>
      <c r="C63" s="219" t="b">
        <v>0</v>
      </c>
      <c r="D63" s="171" t="str">
        <f t="array" ref="D63">iferror(INDEX('Tax Codes'!$I$4:BQ320,MATCH($A63,'Tax Codes'!$B$4:B320,0),MATCH(Assumptions!$C$16,'Tax Codes'!$I$3:$BQ$3,0)),"")</f>
        <v/>
      </c>
      <c r="E63" s="220" t="b">
        <v>0</v>
      </c>
      <c r="F63" s="251"/>
      <c r="G63" s="177">
        <f t="shared" si="11"/>
        <v>0</v>
      </c>
      <c r="H63" s="177"/>
      <c r="I63" s="172" t="str">
        <f>if(C63=true,0, if(F63="Expense Tracker",sumif('Expense Tracker'!E:E,B63,'Expense Tracker'!D:D),H63))</f>
        <v/>
      </c>
      <c r="J63" s="177">
        <f t="shared" si="12"/>
        <v>0</v>
      </c>
      <c r="K63" s="177">
        <f>sumif('Job Report'!I:I,B63,'Job Report'!H:H)</f>
        <v>0</v>
      </c>
      <c r="L63" s="177">
        <f t="shared" si="13"/>
        <v>0</v>
      </c>
      <c r="M63" s="221"/>
      <c r="N63" s="221"/>
      <c r="O63" s="222">
        <f>iferror(vlookup(A63,'Tax Codes'!$B$2:$D$110,3,false)*O$15,"")</f>
        <v>1.26</v>
      </c>
      <c r="P63" s="183"/>
      <c r="Q63" s="223"/>
    </row>
    <row r="64" outlineLevel="1">
      <c r="A64" s="166" t="s">
        <v>176</v>
      </c>
      <c r="B64" s="166" t="s">
        <v>177</v>
      </c>
      <c r="C64" s="219" t="b">
        <v>0</v>
      </c>
      <c r="D64" s="171" t="str">
        <f t="array" ref="D64">iferror(INDEX('Tax Codes'!$I$4:BQ320,MATCH($A64,'Tax Codes'!$B$4:B320,0),MATCH(Assumptions!$C$16,'Tax Codes'!$I$3:$BQ$3,0)),"")</f>
        <v/>
      </c>
      <c r="E64" s="220" t="b">
        <v>0</v>
      </c>
      <c r="F64" s="251"/>
      <c r="G64" s="177">
        <f t="shared" si="11"/>
        <v>0</v>
      </c>
      <c r="H64" s="177"/>
      <c r="I64" s="172" t="str">
        <f>if(C64=true,0, if(F64="Expense Tracker",sumif('Expense Tracker'!E:E,B64,'Expense Tracker'!D:D),H64))</f>
        <v/>
      </c>
      <c r="J64" s="177">
        <f t="shared" si="12"/>
        <v>0</v>
      </c>
      <c r="K64" s="177">
        <f>sumif('Job Report'!I:I,B64,'Job Report'!H:H)</f>
        <v>0</v>
      </c>
      <c r="L64" s="177">
        <f t="shared" si="13"/>
        <v>0</v>
      </c>
      <c r="M64" s="221"/>
      <c r="N64" s="221"/>
      <c r="O64" s="222">
        <f>iferror(vlookup(A64,'Tax Codes'!$B$2:$D$110,3,false)*O$15,"")</f>
        <v>1.3</v>
      </c>
      <c r="P64" s="183"/>
      <c r="Q64" s="223"/>
    </row>
    <row r="65" outlineLevel="1">
      <c r="A65" s="166" t="s">
        <v>121</v>
      </c>
      <c r="B65" s="166" t="s">
        <v>178</v>
      </c>
      <c r="C65" s="219" t="b">
        <v>0</v>
      </c>
      <c r="D65" s="171" t="str">
        <f t="array" ref="D65">iferror(INDEX('Tax Codes'!$I$4:BQ320,MATCH($A65,'Tax Codes'!$B$4:B320,0),MATCH(Assumptions!$C$16,'Tax Codes'!$I$3:$BQ$3,0)),"")</f>
        <v/>
      </c>
      <c r="E65" s="220" t="b">
        <v>0</v>
      </c>
      <c r="F65" s="251"/>
      <c r="G65" s="177">
        <f t="shared" si="11"/>
        <v>0</v>
      </c>
      <c r="H65" s="171"/>
      <c r="I65" s="172" t="str">
        <f>if(C65=true,0, if(F65="Expense Tracker",sumif('Expense Tracker'!E:E,B65,'Expense Tracker'!D:D),H65))</f>
        <v/>
      </c>
      <c r="J65" s="177">
        <f t="shared" si="12"/>
        <v>0</v>
      </c>
      <c r="K65" s="177">
        <f>sumif('Job Report'!I:I,B65,'Job Report'!H:H)</f>
        <v>0</v>
      </c>
      <c r="L65" s="177">
        <f t="shared" si="13"/>
        <v>0</v>
      </c>
      <c r="M65" s="244"/>
      <c r="N65" s="221"/>
      <c r="O65" s="222">
        <f>iferror(vlookup(A65,'Tax Codes'!$B$2:$D$110,3,false)*O$15,"")</f>
        <v>1.26</v>
      </c>
      <c r="P65" s="183"/>
      <c r="Q65" s="223"/>
    </row>
    <row r="66" outlineLevel="1">
      <c r="A66" s="166" t="s">
        <v>121</v>
      </c>
      <c r="B66" s="150" t="s">
        <v>179</v>
      </c>
      <c r="C66" s="219" t="b">
        <v>0</v>
      </c>
      <c r="D66" s="171" t="str">
        <f t="array" ref="D66">iferror(INDEX('Tax Codes'!$I$4:BQ320,MATCH($A66,'Tax Codes'!$B$4:B320,0),MATCH(Assumptions!$C$16,'Tax Codes'!$I$3:$BQ$3,0)),"")</f>
        <v/>
      </c>
      <c r="E66" s="220" t="b">
        <v>0</v>
      </c>
      <c r="F66" s="169"/>
      <c r="G66" s="177">
        <f t="shared" si="11"/>
        <v>0</v>
      </c>
      <c r="H66" s="177"/>
      <c r="I66" s="172" t="str">
        <f>if(C66=true,0, if(F66="Expense Tracker",sumif('Expense Tracker'!E:E,B66,'Expense Tracker'!D:D),H66))</f>
        <v/>
      </c>
      <c r="J66" s="177">
        <f t="shared" si="12"/>
        <v>0</v>
      </c>
      <c r="K66" s="177">
        <f>sumif('Job Report'!I:I,B66,'Job Report'!H:H)</f>
        <v>0</v>
      </c>
      <c r="L66" s="177">
        <f t="shared" si="13"/>
        <v>0</v>
      </c>
      <c r="M66" s="221"/>
      <c r="N66" s="221"/>
      <c r="O66" s="222">
        <f>iferror(vlookup(A66,'Tax Codes'!$B$2:$D$110,3,false)*O$15,"")</f>
        <v>1.26</v>
      </c>
      <c r="P66" s="183"/>
      <c r="Q66" s="223"/>
    </row>
    <row r="67" outlineLevel="1">
      <c r="A67" s="166" t="s">
        <v>121</v>
      </c>
      <c r="B67" s="166" t="s">
        <v>180</v>
      </c>
      <c r="C67" s="219" t="b">
        <v>0</v>
      </c>
      <c r="D67" s="171" t="str">
        <f t="array" ref="D67">iferror(INDEX('Tax Codes'!$I$4:BQ320,MATCH($A67,'Tax Codes'!$B$4:B320,0),MATCH(Assumptions!$C$16,'Tax Codes'!$I$3:$BQ$3,0)),"")</f>
        <v/>
      </c>
      <c r="E67" s="220" t="b">
        <v>0</v>
      </c>
      <c r="F67" s="251"/>
      <c r="G67" s="177">
        <f t="shared" si="11"/>
        <v>0</v>
      </c>
      <c r="H67" s="171"/>
      <c r="I67" s="172" t="str">
        <f>if(C67=true,0, if(F67="Expense Tracker",sumif('Expense Tracker'!E:E,B67,'Expense Tracker'!D:D),H67))</f>
        <v/>
      </c>
      <c r="J67" s="177">
        <f t="shared" si="12"/>
        <v>0</v>
      </c>
      <c r="K67" s="177">
        <f>sumif('Job Report'!I:I,B67,'Job Report'!H:H)</f>
        <v>0</v>
      </c>
      <c r="L67" s="177">
        <f t="shared" si="13"/>
        <v>0</v>
      </c>
      <c r="M67" s="221"/>
      <c r="N67" s="221"/>
      <c r="O67" s="222">
        <f>iferror(vlookup(A67,'Tax Codes'!$B$2:$D$110,3,false)*O$15,"")</f>
        <v>1.26</v>
      </c>
      <c r="P67" s="183"/>
      <c r="Q67" s="223" t="s">
        <v>181</v>
      </c>
    </row>
    <row r="68" outlineLevel="1">
      <c r="A68" s="166" t="s">
        <v>121</v>
      </c>
      <c r="B68" s="166" t="s">
        <v>182</v>
      </c>
      <c r="C68" s="219" t="b">
        <v>0</v>
      </c>
      <c r="D68" s="171" t="str">
        <f t="array" ref="D68">iferror(INDEX('Tax Codes'!$I$4:BQ320,MATCH($A68,'Tax Codes'!$B$4:B320,0),MATCH(Assumptions!$C$16,'Tax Codes'!$I$3:$BQ$3,0)),"")</f>
        <v/>
      </c>
      <c r="E68" s="220" t="b">
        <v>0</v>
      </c>
      <c r="F68" s="251"/>
      <c r="G68" s="177">
        <f t="shared" si="11"/>
        <v>0</v>
      </c>
      <c r="H68" s="177"/>
      <c r="I68" s="172" t="str">
        <f>if(C68=true,0, if(F68="Expense Tracker",sumif('Expense Tracker'!E:E,B68,'Expense Tracker'!D:D),H68))</f>
        <v/>
      </c>
      <c r="J68" s="177">
        <f t="shared" si="12"/>
        <v>0</v>
      </c>
      <c r="K68" s="177">
        <f>sumif('Job Report'!I:I,B68,'Job Report'!H:H)</f>
        <v>0</v>
      </c>
      <c r="L68" s="177">
        <f t="shared" si="13"/>
        <v>0</v>
      </c>
      <c r="M68" s="244"/>
      <c r="N68" s="221"/>
      <c r="O68" s="222">
        <f>iferror(vlookup(A68,'Tax Codes'!$B$2:$D$110,3,false)*O$15,"")</f>
        <v>1.26</v>
      </c>
      <c r="P68" s="183"/>
      <c r="Q68" s="223"/>
    </row>
    <row r="69" outlineLevel="1">
      <c r="A69" s="224" t="s">
        <v>121</v>
      </c>
      <c r="B69" s="224" t="s">
        <v>183</v>
      </c>
      <c r="C69" s="226" t="b">
        <v>0</v>
      </c>
      <c r="D69" s="227" t="str">
        <f t="array" ref="D69">iferror(INDEX('Tax Codes'!$I$4:BQ320,MATCH($A69,'Tax Codes'!$B$4:B320,0),MATCH(Assumptions!$C$16,'Tax Codes'!$I$3:$BQ$3,0)),"")</f>
        <v/>
      </c>
      <c r="E69" s="228" t="b">
        <v>0</v>
      </c>
      <c r="F69" s="253"/>
      <c r="G69" s="229">
        <f t="shared" si="11"/>
        <v>0</v>
      </c>
      <c r="H69" s="229"/>
      <c r="I69" s="172" t="str">
        <f>if(C69=true,0, if(F69="Expense Tracker",sumif('Expense Tracker'!E:E,B69,'Expense Tracker'!D:D),H69))</f>
        <v/>
      </c>
      <c r="J69" s="229">
        <f t="shared" si="12"/>
        <v>0</v>
      </c>
      <c r="K69" s="229">
        <f>sumif('Job Report'!I:I,B69,'Job Report'!H:H)</f>
        <v>0</v>
      </c>
      <c r="L69" s="229">
        <f t="shared" si="13"/>
        <v>0</v>
      </c>
      <c r="M69" s="247"/>
      <c r="N69" s="230"/>
      <c r="O69" s="231">
        <f>iferror(vlookup(A69,'Tax Codes'!$B$2:$D$110,3,false)*O$15,"")</f>
        <v>1.26</v>
      </c>
      <c r="P69" s="183"/>
      <c r="Q69" s="232"/>
    </row>
    <row r="70" outlineLevel="1">
      <c r="A70" s="254"/>
      <c r="B70" s="255" t="s">
        <v>184</v>
      </c>
      <c r="C70" s="256"/>
      <c r="D70" s="257"/>
      <c r="E70" s="258"/>
      <c r="F70" s="259"/>
      <c r="G70" s="260"/>
      <c r="H70" s="257"/>
      <c r="I70" s="260"/>
      <c r="J70" s="260"/>
      <c r="K70" s="260"/>
      <c r="L70" s="260"/>
      <c r="M70" s="261"/>
      <c r="N70" s="262"/>
      <c r="O70" s="263"/>
      <c r="P70" s="183"/>
      <c r="Q70" s="223"/>
    </row>
    <row r="71" outlineLevel="1">
      <c r="A71" s="21" t="s">
        <v>121</v>
      </c>
      <c r="B71" s="213" t="s">
        <v>185</v>
      </c>
      <c r="C71" s="214" t="b">
        <v>1</v>
      </c>
      <c r="D71" s="168" t="str">
        <f t="array" ref="D71">iferror(INDEX('Tax Codes'!$I$4:BQ320,MATCH($A71,'Tax Codes'!$B$4:B320,0),MATCH(Assumptions!$C$16,'Tax Codes'!$I$3:$BQ$3,0)),"")</f>
        <v/>
      </c>
      <c r="E71" s="215" t="b">
        <v>0</v>
      </c>
      <c r="F71" s="264"/>
      <c r="G71" s="170" t="str">
        <f>'Internal Staffing Calculator'!C118</f>
        <v>#N/A</v>
      </c>
      <c r="H71" s="265"/>
      <c r="I71" s="266"/>
      <c r="J71" s="266"/>
      <c r="K71" s="266"/>
      <c r="L71" s="267"/>
      <c r="M71" s="238"/>
      <c r="N71" s="216"/>
      <c r="O71" s="268">
        <v>1.0</v>
      </c>
      <c r="P71" s="183"/>
      <c r="Q71" s="269"/>
    </row>
    <row r="72" outlineLevel="1">
      <c r="A72" s="25" t="s">
        <v>121</v>
      </c>
      <c r="B72" s="166" t="s">
        <v>186</v>
      </c>
      <c r="C72" s="219" t="b">
        <v>0</v>
      </c>
      <c r="D72" s="171" t="str">
        <f t="array" ref="D72">iferror(INDEX('Tax Codes'!$I$4:BQ320,MATCH($A72,'Tax Codes'!$B$4:B320,0),MATCH(Assumptions!$C$16,'Tax Codes'!$I$3:$BQ$3,0)),"")</f>
        <v/>
      </c>
      <c r="E72" s="220" t="b">
        <v>0</v>
      </c>
      <c r="F72" s="264"/>
      <c r="G72" s="170">
        <f>'Internal Staffing Calculator'!C119</f>
        <v>0</v>
      </c>
      <c r="H72" s="265"/>
      <c r="I72" s="266"/>
      <c r="J72" s="266"/>
      <c r="K72" s="266"/>
      <c r="L72" s="267"/>
      <c r="M72" s="244"/>
      <c r="N72" s="221"/>
      <c r="O72" s="173">
        <v>1.0</v>
      </c>
      <c r="P72" s="183"/>
      <c r="Q72" s="270"/>
    </row>
    <row r="73" outlineLevel="1">
      <c r="A73" s="25" t="s">
        <v>121</v>
      </c>
      <c r="B73" s="166" t="s">
        <v>187</v>
      </c>
      <c r="C73" s="219" t="b">
        <v>1</v>
      </c>
      <c r="D73" s="171" t="str">
        <f t="array" ref="D73">iferror(INDEX('Tax Codes'!$I$4:BQ320,MATCH($A73,'Tax Codes'!$B$4:B320,0),MATCH(Assumptions!$C$16,'Tax Codes'!$I$3:$BQ$3,0)),"")</f>
        <v/>
      </c>
      <c r="E73" s="220" t="b">
        <v>0</v>
      </c>
      <c r="F73" s="264"/>
      <c r="G73" s="170" t="str">
        <f>'Internal Staffing Calculator'!C120</f>
        <v>#N/A</v>
      </c>
      <c r="H73" s="265"/>
      <c r="I73" s="266"/>
      <c r="J73" s="266"/>
      <c r="K73" s="266"/>
      <c r="L73" s="267"/>
      <c r="M73" s="244"/>
      <c r="N73" s="221"/>
      <c r="O73" s="173">
        <v>1.0</v>
      </c>
      <c r="P73" s="183"/>
      <c r="Q73" s="270"/>
    </row>
    <row r="74" outlineLevel="1">
      <c r="A74" s="43" t="s">
        <v>121</v>
      </c>
      <c r="B74" s="224" t="s">
        <v>188</v>
      </c>
      <c r="C74" s="226" t="b">
        <v>0</v>
      </c>
      <c r="D74" s="227" t="str">
        <f t="array" ref="D74">iferror(INDEX('Tax Codes'!$I$4:BQ320,MATCH($A74,'Tax Codes'!$B$4:B320,0),MATCH(Assumptions!$C$16,'Tax Codes'!$I$3:$BQ$3,0)),"")</f>
        <v/>
      </c>
      <c r="E74" s="228" t="b">
        <v>0</v>
      </c>
      <c r="F74" s="271"/>
      <c r="G74" s="272" t="str">
        <f>'Internal Staffing Calculator'!C121</f>
        <v>#N/A</v>
      </c>
      <c r="H74" s="273"/>
      <c r="I74" s="274"/>
      <c r="J74" s="274"/>
      <c r="K74" s="274"/>
      <c r="L74" s="275"/>
      <c r="M74" s="247"/>
      <c r="N74" s="230"/>
      <c r="O74" s="276">
        <v>1.0</v>
      </c>
      <c r="P74" s="183"/>
      <c r="Q74" s="277"/>
    </row>
    <row r="75">
      <c r="A75" s="202"/>
      <c r="B75" s="203" t="s">
        <v>189</v>
      </c>
      <c r="C75" s="233"/>
      <c r="D75" s="205"/>
      <c r="E75" s="205"/>
      <c r="F75" s="234"/>
      <c r="G75" s="234"/>
      <c r="H75" s="208" t="s">
        <v>96</v>
      </c>
      <c r="I75" s="208" t="s">
        <v>96</v>
      </c>
      <c r="J75" s="234"/>
      <c r="K75" s="203"/>
      <c r="L75" s="203"/>
      <c r="M75" s="203"/>
      <c r="N75" s="203"/>
      <c r="O75" s="235" t="str">
        <f>iferror(vlookup(F75,'Tax Codes'!$B$2:$D$110,3,false)*O$15,"")</f>
        <v/>
      </c>
      <c r="P75" s="278"/>
      <c r="Q75" s="236"/>
    </row>
    <row r="76" outlineLevel="1">
      <c r="A76" s="213" t="s">
        <v>190</v>
      </c>
      <c r="B76" s="213" t="s">
        <v>191</v>
      </c>
      <c r="C76" s="214" t="b">
        <v>0</v>
      </c>
      <c r="D76" s="168" t="str">
        <f t="array" ref="D76">iferror(INDEX('Tax Codes'!$I$4:BQ320,MATCH($A76,'Tax Codes'!$B$4:B320,0),MATCH(Assumptions!$C$16,'Tax Codes'!$I$3:$BQ$3,0)),"")</f>
        <v/>
      </c>
      <c r="E76" s="215" t="b">
        <v>0</v>
      </c>
      <c r="F76" s="279"/>
      <c r="G76" s="170">
        <f t="shared" ref="G76:G94" si="14">(H76*O76)</f>
        <v>0</v>
      </c>
      <c r="H76" s="170"/>
      <c r="I76" s="172" t="str">
        <f>if(C76=true,0, if(F76="Expense Tracker",sumif('Expense Tracker'!E:E,B76,'Expense Tracker'!D:D),H76))</f>
        <v/>
      </c>
      <c r="J76" s="170">
        <f t="shared" ref="J76:J94" si="15">H76-I76</f>
        <v>0</v>
      </c>
      <c r="K76" s="170">
        <f>sumif('Job Report'!I:I,B76,'Job Report'!H:H)</f>
        <v>0</v>
      </c>
      <c r="L76" s="170">
        <f t="shared" ref="L76:L94" si="16">I76-K76</f>
        <v>0</v>
      </c>
      <c r="M76" s="216"/>
      <c r="N76" s="216"/>
      <c r="O76" s="217">
        <f>iferror(vlookup(A76,'Tax Codes'!$B$2:$D$110,3,false)*O$15,"")</f>
        <v>1.25</v>
      </c>
      <c r="P76" s="183"/>
      <c r="Q76" s="218"/>
    </row>
    <row r="77" outlineLevel="1">
      <c r="A77" s="166" t="s">
        <v>132</v>
      </c>
      <c r="B77" s="166" t="s">
        <v>192</v>
      </c>
      <c r="C77" s="219" t="b">
        <v>0</v>
      </c>
      <c r="D77" s="171" t="str">
        <f t="array" ref="D77">iferror(INDEX('Tax Codes'!$I$4:BQ320,MATCH($A77,'Tax Codes'!$B$4:B320,0),MATCH(Assumptions!$C$16,'Tax Codes'!$I$3:$BQ$3,0)),"")</f>
        <v/>
      </c>
      <c r="E77" s="220" t="b">
        <v>0</v>
      </c>
      <c r="F77" s="169"/>
      <c r="G77" s="177">
        <f t="shared" si="14"/>
        <v>0</v>
      </c>
      <c r="H77" s="177"/>
      <c r="I77" s="172" t="str">
        <f>if(C77=true,0, if(F77="Expense Tracker",sumif('Expense Tracker'!E:E,B77,'Expense Tracker'!D:D),H77))</f>
        <v/>
      </c>
      <c r="J77" s="177">
        <f t="shared" si="15"/>
        <v>0</v>
      </c>
      <c r="K77" s="177">
        <f>sumif('Job Report'!I:I,B77,'Job Report'!H:H)</f>
        <v>0</v>
      </c>
      <c r="L77" s="177">
        <f t="shared" si="16"/>
        <v>0</v>
      </c>
      <c r="M77" s="221"/>
      <c r="N77" s="221"/>
      <c r="O77" s="222">
        <f>iferror(vlookup(A77,'Tax Codes'!$B$2:$D$110,3,false)*O$15,"")</f>
        <v>1.26</v>
      </c>
      <c r="P77" s="183"/>
      <c r="Q77" s="223"/>
    </row>
    <row r="78" outlineLevel="1">
      <c r="A78" s="166" t="s">
        <v>110</v>
      </c>
      <c r="B78" s="150" t="s">
        <v>193</v>
      </c>
      <c r="C78" s="219" t="b">
        <v>0</v>
      </c>
      <c r="D78" s="171" t="str">
        <f t="array" ref="D78">iferror(INDEX('Tax Codes'!$I$4:BQ320,MATCH($A78,'Tax Codes'!$B$4:B320,0),MATCH(Assumptions!$C$16,'Tax Codes'!$I$3:$BQ$3,0)),"")</f>
        <v/>
      </c>
      <c r="E78" s="220" t="b">
        <v>0</v>
      </c>
      <c r="F78" s="169"/>
      <c r="G78" s="177">
        <f t="shared" si="14"/>
        <v>0</v>
      </c>
      <c r="H78" s="177"/>
      <c r="I78" s="172" t="str">
        <f>if(C78=true,0, if(F78="Expense Tracker",sumif('Expense Tracker'!E:E,B78,'Expense Tracker'!D:D),H78))</f>
        <v/>
      </c>
      <c r="J78" s="177">
        <f t="shared" si="15"/>
        <v>0</v>
      </c>
      <c r="K78" s="177">
        <f>sumif('Job Report'!I:I,B78,'Job Report'!H:H)</f>
        <v>0</v>
      </c>
      <c r="L78" s="177">
        <f t="shared" si="16"/>
        <v>0</v>
      </c>
      <c r="M78" s="221"/>
      <c r="N78" s="221"/>
      <c r="O78" s="222">
        <f>iferror(vlookup(A78,'Tax Codes'!$B$2:$D$110,3,false)*O$15,"")</f>
        <v>1.25</v>
      </c>
      <c r="P78" s="183"/>
      <c r="Q78" s="223"/>
    </row>
    <row r="79" outlineLevel="1">
      <c r="A79" s="166" t="s">
        <v>194</v>
      </c>
      <c r="B79" s="150" t="s">
        <v>195</v>
      </c>
      <c r="C79" s="219" t="b">
        <v>0</v>
      </c>
      <c r="D79" s="171" t="str">
        <f t="array" ref="D79">iferror(INDEX('Tax Codes'!$I$4:BQ320,MATCH($A79,'Tax Codes'!$B$4:B320,0),MATCH(Assumptions!$C$16,'Tax Codes'!$I$3:$BQ$3,0)),"")</f>
        <v/>
      </c>
      <c r="E79" s="220" t="b">
        <v>0</v>
      </c>
      <c r="F79" s="169"/>
      <c r="G79" s="177">
        <f t="shared" si="14"/>
        <v>0</v>
      </c>
      <c r="H79" s="177"/>
      <c r="I79" s="172" t="str">
        <f>if(C79=true,0, if(F79="Expense Tracker",sumif('Expense Tracker'!E:E,B79,'Expense Tracker'!D:D),H79))</f>
        <v/>
      </c>
      <c r="J79" s="177">
        <f t="shared" si="15"/>
        <v>0</v>
      </c>
      <c r="K79" s="177">
        <f>sumif('Job Report'!I:I,B79,'Job Report'!H:H)</f>
        <v>0</v>
      </c>
      <c r="L79" s="177">
        <f t="shared" si="16"/>
        <v>0</v>
      </c>
      <c r="M79" s="221"/>
      <c r="N79" s="221"/>
      <c r="O79" s="222">
        <f>iferror(vlookup(A79,'Tax Codes'!$B$2:$D$110,3,false)*O$15,"")</f>
        <v>1.25</v>
      </c>
      <c r="P79" s="183"/>
      <c r="Q79" s="223"/>
    </row>
    <row r="80" outlineLevel="1">
      <c r="A80" s="166" t="s">
        <v>194</v>
      </c>
      <c r="B80" s="166" t="s">
        <v>196</v>
      </c>
      <c r="C80" s="219" t="b">
        <v>0</v>
      </c>
      <c r="D80" s="171" t="str">
        <f t="array" ref="D80">iferror(INDEX('Tax Codes'!$I$4:BQ320,MATCH($A80,'Tax Codes'!$B$4:B320,0),MATCH(Assumptions!$C$16,'Tax Codes'!$I$3:$BQ$3,0)),"")</f>
        <v/>
      </c>
      <c r="E80" s="220" t="b">
        <v>0</v>
      </c>
      <c r="F80" s="169"/>
      <c r="G80" s="177">
        <f t="shared" si="14"/>
        <v>0</v>
      </c>
      <c r="H80" s="177"/>
      <c r="I80" s="172" t="str">
        <f>if(C80=true,0, if(F80="Expense Tracker",sumif('Expense Tracker'!E:E,B80,'Expense Tracker'!D:D),H80))</f>
        <v/>
      </c>
      <c r="J80" s="177">
        <f t="shared" si="15"/>
        <v>0</v>
      </c>
      <c r="K80" s="177">
        <f>sumif('Job Report'!I:I,B80,'Job Report'!H:H)</f>
        <v>0</v>
      </c>
      <c r="L80" s="177">
        <f t="shared" si="16"/>
        <v>0</v>
      </c>
      <c r="M80" s="221"/>
      <c r="N80" s="221"/>
      <c r="O80" s="222">
        <f>iferror(vlookup(A80,'Tax Codes'!$B$2:$D$110,3,false)*O$15,"")</f>
        <v>1.25</v>
      </c>
      <c r="P80" s="183"/>
      <c r="Q80" s="223"/>
    </row>
    <row r="81" outlineLevel="1">
      <c r="A81" s="166" t="s">
        <v>194</v>
      </c>
      <c r="B81" s="150" t="s">
        <v>197</v>
      </c>
      <c r="C81" s="219" t="b">
        <v>0</v>
      </c>
      <c r="D81" s="171" t="str">
        <f t="array" ref="D81">iferror(INDEX('Tax Codes'!$I$4:BQ320,MATCH($A81,'Tax Codes'!$B$4:B320,0),MATCH(Assumptions!$C$16,'Tax Codes'!$I$3:$BQ$3,0)),"")</f>
        <v/>
      </c>
      <c r="E81" s="220" t="b">
        <v>0</v>
      </c>
      <c r="F81" s="251"/>
      <c r="G81" s="177">
        <f t="shared" si="14"/>
        <v>0</v>
      </c>
      <c r="H81" s="177"/>
      <c r="I81" s="172" t="str">
        <f>if(C81=true,0, if(F81="Expense Tracker",sumif('Expense Tracker'!E:E,B81,'Expense Tracker'!D:D),H81))</f>
        <v/>
      </c>
      <c r="J81" s="177">
        <f t="shared" si="15"/>
        <v>0</v>
      </c>
      <c r="K81" s="177">
        <f>sumif('Job Report'!I:I,B81,'Job Report'!H:H)</f>
        <v>0</v>
      </c>
      <c r="L81" s="177">
        <f t="shared" si="16"/>
        <v>0</v>
      </c>
      <c r="M81" s="221"/>
      <c r="N81" s="221"/>
      <c r="O81" s="222">
        <f>iferror(vlookup(A81,'Tax Codes'!$B$2:$D$110,3,false)*O$15,"")</f>
        <v>1.25</v>
      </c>
      <c r="P81" s="183"/>
      <c r="Q81" s="223"/>
    </row>
    <row r="82" outlineLevel="1">
      <c r="A82" s="166" t="s">
        <v>194</v>
      </c>
      <c r="B82" s="150" t="s">
        <v>198</v>
      </c>
      <c r="C82" s="219" t="b">
        <v>0</v>
      </c>
      <c r="D82" s="171" t="str">
        <f t="array" ref="D82">iferror(INDEX('Tax Codes'!$I$4:BQ320,MATCH($A82,'Tax Codes'!$B$4:B320,0),MATCH(Assumptions!$C$16,'Tax Codes'!$I$3:$BQ$3,0)),"")</f>
        <v/>
      </c>
      <c r="E82" s="220" t="b">
        <v>0</v>
      </c>
      <c r="F82" s="169"/>
      <c r="G82" s="177">
        <f t="shared" si="14"/>
        <v>0</v>
      </c>
      <c r="H82" s="177"/>
      <c r="I82" s="172" t="str">
        <f>if(C82=true,0, if(F82="Expense Tracker",sumif('Expense Tracker'!E:E,B82,'Expense Tracker'!D:D),H82))</f>
        <v/>
      </c>
      <c r="J82" s="177">
        <f t="shared" si="15"/>
        <v>0</v>
      </c>
      <c r="K82" s="177">
        <f>sumif('Job Report'!I:I,B82,'Job Report'!H:H)</f>
        <v>0</v>
      </c>
      <c r="L82" s="177">
        <f t="shared" si="16"/>
        <v>0</v>
      </c>
      <c r="M82" s="221"/>
      <c r="N82" s="221"/>
      <c r="O82" s="222">
        <f>iferror(vlookup(A82,'Tax Codes'!$B$2:$D$110,3,false)*O$15,"")</f>
        <v>1.25</v>
      </c>
      <c r="P82" s="183"/>
      <c r="Q82" s="223"/>
    </row>
    <row r="83" outlineLevel="1">
      <c r="A83" s="166" t="s">
        <v>199</v>
      </c>
      <c r="B83" s="150" t="s">
        <v>200</v>
      </c>
      <c r="C83" s="219" t="b">
        <v>0</v>
      </c>
      <c r="D83" s="171" t="str">
        <f t="array" ref="D83">iferror(INDEX('Tax Codes'!$I$4:BQ320,MATCH($A83,'Tax Codes'!$B$4:B320,0),MATCH(Assumptions!$C$16,'Tax Codes'!$I$3:$BQ$3,0)),"")</f>
        <v/>
      </c>
      <c r="E83" s="220" t="b">
        <v>0</v>
      </c>
      <c r="F83" s="169"/>
      <c r="G83" s="177">
        <f t="shared" si="14"/>
        <v>0</v>
      </c>
      <c r="H83" s="177"/>
      <c r="I83" s="172" t="str">
        <f>if(C83=true,0, if(F83="Expense Tracker",sumif('Expense Tracker'!E:E,B83,'Expense Tracker'!D:D),H83))</f>
        <v/>
      </c>
      <c r="J83" s="177">
        <f t="shared" si="15"/>
        <v>0</v>
      </c>
      <c r="K83" s="177">
        <f>sumif('Job Report'!I:I,B83,'Job Report'!H:H)</f>
        <v>0</v>
      </c>
      <c r="L83" s="177">
        <f t="shared" si="16"/>
        <v>0</v>
      </c>
      <c r="M83" s="221"/>
      <c r="N83" s="221"/>
      <c r="O83" s="222">
        <f>iferror(vlookup(A83,'Tax Codes'!$B$2:$D$110,3,false)*O$15,"")</f>
        <v>1.25</v>
      </c>
      <c r="P83" s="183"/>
      <c r="Q83" s="223"/>
    </row>
    <row r="84" outlineLevel="1">
      <c r="A84" s="166" t="s">
        <v>199</v>
      </c>
      <c r="B84" s="150" t="s">
        <v>201</v>
      </c>
      <c r="C84" s="219" t="b">
        <v>0</v>
      </c>
      <c r="D84" s="171" t="str">
        <f t="array" ref="D84">iferror(INDEX('Tax Codes'!$I$4:BQ320,MATCH($A84,'Tax Codes'!$B$4:B320,0),MATCH(Assumptions!$C$16,'Tax Codes'!$I$3:$BQ$3,0)),"")</f>
        <v/>
      </c>
      <c r="E84" s="220" t="b">
        <v>0</v>
      </c>
      <c r="F84" s="169"/>
      <c r="G84" s="177">
        <f t="shared" si="14"/>
        <v>0</v>
      </c>
      <c r="H84" s="171"/>
      <c r="I84" s="172" t="str">
        <f>if(C84=true,0, if(F84="Expense Tracker",sumif('Expense Tracker'!E:E,B84,'Expense Tracker'!D:D),H84))</f>
        <v/>
      </c>
      <c r="J84" s="177">
        <f t="shared" si="15"/>
        <v>0</v>
      </c>
      <c r="K84" s="177">
        <f>sumif('Job Report'!I:I,B84,'Job Report'!H:H)</f>
        <v>0</v>
      </c>
      <c r="L84" s="177">
        <f t="shared" si="16"/>
        <v>0</v>
      </c>
      <c r="M84" s="221"/>
      <c r="N84" s="221"/>
      <c r="O84" s="222">
        <f>iferror(vlookup(A84,'Tax Codes'!$B$2:$D$110,3,false)*O$15,"")</f>
        <v>1.25</v>
      </c>
      <c r="P84" s="183"/>
      <c r="Q84" s="223"/>
    </row>
    <row r="85" outlineLevel="1">
      <c r="A85" s="166" t="s">
        <v>199</v>
      </c>
      <c r="B85" s="150" t="s">
        <v>202</v>
      </c>
      <c r="C85" s="219" t="b">
        <v>0</v>
      </c>
      <c r="D85" s="171" t="str">
        <f t="array" ref="D85">iferror(INDEX('Tax Codes'!$I$4:BQ320,MATCH($A85,'Tax Codes'!$B$4:B320,0),MATCH(Assumptions!$C$16,'Tax Codes'!$I$3:$BQ$3,0)),"")</f>
        <v/>
      </c>
      <c r="E85" s="220" t="b">
        <v>0</v>
      </c>
      <c r="F85" s="169"/>
      <c r="G85" s="177">
        <f t="shared" si="14"/>
        <v>0</v>
      </c>
      <c r="H85" s="177"/>
      <c r="I85" s="172" t="str">
        <f>if(C85=true,0, if(F85="Expense Tracker",sumif('Expense Tracker'!E:E,B85,'Expense Tracker'!D:D),H85))</f>
        <v/>
      </c>
      <c r="J85" s="177">
        <f t="shared" si="15"/>
        <v>0</v>
      </c>
      <c r="K85" s="177">
        <f>sumif('Job Report'!I:I,B85,'Job Report'!H:H)</f>
        <v>0</v>
      </c>
      <c r="L85" s="177">
        <f t="shared" si="16"/>
        <v>0</v>
      </c>
      <c r="M85" s="221"/>
      <c r="N85" s="221"/>
      <c r="O85" s="222">
        <f>iferror(vlookup(A85,'Tax Codes'!$B$2:$D$110,3,false)*O$15,"")</f>
        <v>1.25</v>
      </c>
      <c r="P85" s="183"/>
      <c r="Q85" s="223"/>
    </row>
    <row r="86" outlineLevel="1">
      <c r="A86" s="166" t="s">
        <v>199</v>
      </c>
      <c r="B86" s="150" t="s">
        <v>203</v>
      </c>
      <c r="C86" s="219" t="b">
        <v>0</v>
      </c>
      <c r="D86" s="171" t="str">
        <f t="array" ref="D86">iferror(INDEX('Tax Codes'!$I$4:BQ320,MATCH($A86,'Tax Codes'!$B$4:B320,0),MATCH(Assumptions!$C$16,'Tax Codes'!$I$3:$BQ$3,0)),"")</f>
        <v/>
      </c>
      <c r="E86" s="220" t="b">
        <v>0</v>
      </c>
      <c r="F86" s="169"/>
      <c r="G86" s="177">
        <f t="shared" si="14"/>
        <v>0</v>
      </c>
      <c r="H86" s="177"/>
      <c r="I86" s="172" t="str">
        <f>if(C86=true,0, if(F86="Expense Tracker",sumif('Expense Tracker'!E:E,B86,'Expense Tracker'!D:D),H86))</f>
        <v/>
      </c>
      <c r="J86" s="177">
        <f t="shared" si="15"/>
        <v>0</v>
      </c>
      <c r="K86" s="177">
        <f>sumif('Job Report'!I:I,B86,'Job Report'!H:H)</f>
        <v>0</v>
      </c>
      <c r="L86" s="177">
        <f t="shared" si="16"/>
        <v>0</v>
      </c>
      <c r="M86" s="221"/>
      <c r="N86" s="221"/>
      <c r="O86" s="222">
        <f>iferror(vlookup(A86,'Tax Codes'!$B$2:$D$110,3,false)*O$15,"")</f>
        <v>1.25</v>
      </c>
      <c r="P86" s="183"/>
      <c r="Q86" s="223"/>
    </row>
    <row r="87" outlineLevel="1">
      <c r="A87" s="166" t="s">
        <v>199</v>
      </c>
      <c r="B87" s="150" t="s">
        <v>204</v>
      </c>
      <c r="C87" s="219" t="b">
        <v>0</v>
      </c>
      <c r="D87" s="171" t="str">
        <f t="array" ref="D87">iferror(INDEX('Tax Codes'!$I$4:BQ320,MATCH($A87,'Tax Codes'!$B$4:B320,0),MATCH(Assumptions!$C$16,'Tax Codes'!$I$3:$BQ$3,0)),"")</f>
        <v/>
      </c>
      <c r="E87" s="220" t="b">
        <v>0</v>
      </c>
      <c r="F87" s="169"/>
      <c r="G87" s="177">
        <f t="shared" si="14"/>
        <v>0</v>
      </c>
      <c r="H87" s="177"/>
      <c r="I87" s="172" t="str">
        <f>if(C87=true,0, if(F87="Expense Tracker",sumif('Expense Tracker'!E:E,B87,'Expense Tracker'!D:D),H87))</f>
        <v/>
      </c>
      <c r="J87" s="177">
        <f t="shared" si="15"/>
        <v>0</v>
      </c>
      <c r="K87" s="177">
        <f>sumif('Job Report'!I:I,B87,'Job Report'!H:H)</f>
        <v>0</v>
      </c>
      <c r="L87" s="177">
        <f t="shared" si="16"/>
        <v>0</v>
      </c>
      <c r="M87" s="221"/>
      <c r="N87" s="221"/>
      <c r="O87" s="222">
        <f>iferror(vlookup(A87,'Tax Codes'!$B$2:$D$110,3,false)*O$15,"")</f>
        <v>1.25</v>
      </c>
      <c r="P87" s="183"/>
      <c r="Q87" s="223"/>
    </row>
    <row r="88" outlineLevel="1">
      <c r="A88" s="166" t="s">
        <v>199</v>
      </c>
      <c r="B88" s="166" t="s">
        <v>205</v>
      </c>
      <c r="C88" s="219" t="b">
        <v>0</v>
      </c>
      <c r="D88" s="171" t="str">
        <f t="array" ref="D88">iferror(INDEX('Tax Codes'!$I$4:BQ320,MATCH($A88,'Tax Codes'!$B$4:B320,0),MATCH(Assumptions!$C$16,'Tax Codes'!$I$3:$BQ$3,0)),"")</f>
        <v/>
      </c>
      <c r="E88" s="220" t="b">
        <v>0</v>
      </c>
      <c r="F88" s="169"/>
      <c r="G88" s="177">
        <f t="shared" si="14"/>
        <v>0</v>
      </c>
      <c r="H88" s="177"/>
      <c r="I88" s="172" t="str">
        <f>if(C88=true,0, if(F88="Expense Tracker",sumif('Expense Tracker'!E:E,B88,'Expense Tracker'!D:D),H88))</f>
        <v/>
      </c>
      <c r="J88" s="177">
        <f t="shared" si="15"/>
        <v>0</v>
      </c>
      <c r="K88" s="177">
        <f>sumif('Job Report'!I:I,B88,'Job Report'!H:H)</f>
        <v>0</v>
      </c>
      <c r="L88" s="177">
        <f t="shared" si="16"/>
        <v>0</v>
      </c>
      <c r="M88" s="221"/>
      <c r="N88" s="221"/>
      <c r="O88" s="222">
        <f>iferror(vlookup(A88,'Tax Codes'!$B$2:$D$110,3,false)*O$15,"")</f>
        <v>1.25</v>
      </c>
      <c r="P88" s="183"/>
      <c r="Q88" s="223"/>
    </row>
    <row r="89" outlineLevel="1">
      <c r="A89" s="166" t="s">
        <v>199</v>
      </c>
      <c r="B89" s="150" t="s">
        <v>206</v>
      </c>
      <c r="C89" s="219" t="b">
        <v>0</v>
      </c>
      <c r="D89" s="171" t="str">
        <f t="array" ref="D89">iferror(INDEX('Tax Codes'!$I$4:BQ320,MATCH($A89,'Tax Codes'!$B$4:B320,0),MATCH(Assumptions!$C$16,'Tax Codes'!$I$3:$BQ$3,0)),"")</f>
        <v/>
      </c>
      <c r="E89" s="220" t="b">
        <v>0</v>
      </c>
      <c r="F89" s="169"/>
      <c r="G89" s="177">
        <f t="shared" si="14"/>
        <v>0</v>
      </c>
      <c r="H89" s="177"/>
      <c r="I89" s="172" t="str">
        <f>if(C89=true,0, if(F89="Expense Tracker",sumif('Expense Tracker'!E:E,B89,'Expense Tracker'!D:D),H89))</f>
        <v/>
      </c>
      <c r="J89" s="177">
        <f t="shared" si="15"/>
        <v>0</v>
      </c>
      <c r="K89" s="177">
        <f>sumif('Job Report'!I:I,B89,'Job Report'!H:H)</f>
        <v>0</v>
      </c>
      <c r="L89" s="177">
        <f t="shared" si="16"/>
        <v>0</v>
      </c>
      <c r="M89" s="221"/>
      <c r="N89" s="221"/>
      <c r="O89" s="222">
        <f>iferror(vlookup(A89,'Tax Codes'!$B$2:$D$110,3,false)*O$15,"")</f>
        <v>1.25</v>
      </c>
      <c r="P89" s="183"/>
      <c r="Q89" s="223"/>
    </row>
    <row r="90" outlineLevel="1">
      <c r="A90" s="166" t="s">
        <v>199</v>
      </c>
      <c r="B90" s="150" t="s">
        <v>207</v>
      </c>
      <c r="C90" s="219" t="b">
        <v>0</v>
      </c>
      <c r="D90" s="171" t="str">
        <f t="array" ref="D90">iferror(INDEX('Tax Codes'!$I$4:BQ320,MATCH($A90,'Tax Codes'!$B$4:B320,0),MATCH(Assumptions!$C$16,'Tax Codes'!$I$3:$BQ$3,0)),"")</f>
        <v/>
      </c>
      <c r="E90" s="220" t="b">
        <v>0</v>
      </c>
      <c r="F90" s="251"/>
      <c r="G90" s="177">
        <f t="shared" si="14"/>
        <v>0</v>
      </c>
      <c r="H90" s="171"/>
      <c r="I90" s="172" t="str">
        <f>if(C90=true,0, if(F90="Expense Tracker",sumif('Expense Tracker'!E:E,B90,'Expense Tracker'!D:D),H90))</f>
        <v/>
      </c>
      <c r="J90" s="177">
        <f t="shared" si="15"/>
        <v>0</v>
      </c>
      <c r="K90" s="177">
        <f>sumif('Job Report'!I:I,B90,'Job Report'!H:H)</f>
        <v>0</v>
      </c>
      <c r="L90" s="177">
        <f t="shared" si="16"/>
        <v>0</v>
      </c>
      <c r="M90" s="221"/>
      <c r="N90" s="221"/>
      <c r="O90" s="222">
        <f>iferror(vlookup(A90,'Tax Codes'!$B$2:$D$110,3,false)*O$15,"")</f>
        <v>1.25</v>
      </c>
      <c r="P90" s="183"/>
      <c r="Q90" s="223"/>
    </row>
    <row r="91" outlineLevel="1">
      <c r="A91" s="166" t="s">
        <v>199</v>
      </c>
      <c r="B91" s="166" t="s">
        <v>208</v>
      </c>
      <c r="C91" s="219" t="b">
        <v>0</v>
      </c>
      <c r="D91" s="171" t="str">
        <f t="array" ref="D91">iferror(INDEX('Tax Codes'!$I$4:BQ320,MATCH($A91,'Tax Codes'!$B$4:B320,0),MATCH(Assumptions!$C$16,'Tax Codes'!$I$3:$BQ$3,0)),"")</f>
        <v/>
      </c>
      <c r="E91" s="220" t="b">
        <v>0</v>
      </c>
      <c r="F91" s="251"/>
      <c r="G91" s="177">
        <f t="shared" si="14"/>
        <v>0</v>
      </c>
      <c r="H91" s="177"/>
      <c r="I91" s="172" t="str">
        <f>if(C91=true,0, if(F91="Expense Tracker",sumif('Expense Tracker'!E:E,B91,'Expense Tracker'!D:D),H91))</f>
        <v/>
      </c>
      <c r="J91" s="177">
        <f t="shared" si="15"/>
        <v>0</v>
      </c>
      <c r="K91" s="177">
        <f>sumif('Job Report'!I:I,B91,'Job Report'!H:H)</f>
        <v>0</v>
      </c>
      <c r="L91" s="177">
        <f t="shared" si="16"/>
        <v>0</v>
      </c>
      <c r="M91" s="221"/>
      <c r="N91" s="221"/>
      <c r="O91" s="222">
        <f>iferror(vlookup(A91,'Tax Codes'!$B$2:$D$110,3,false)*O$15,"")</f>
        <v>1.25</v>
      </c>
      <c r="P91" s="183"/>
      <c r="Q91" s="223"/>
    </row>
    <row r="92" outlineLevel="1">
      <c r="A92" s="166" t="s">
        <v>199</v>
      </c>
      <c r="B92" s="166" t="s">
        <v>209</v>
      </c>
      <c r="C92" s="219" t="b">
        <v>0</v>
      </c>
      <c r="D92" s="171" t="str">
        <f t="array" ref="D92">iferror(INDEX('Tax Codes'!$I$4:BQ320,MATCH($A92,'Tax Codes'!$B$4:B320,0),MATCH(Assumptions!$C$16,'Tax Codes'!$I$3:$BQ$3,0)),"")</f>
        <v/>
      </c>
      <c r="E92" s="220" t="b">
        <v>0</v>
      </c>
      <c r="F92" s="251"/>
      <c r="G92" s="177">
        <f t="shared" si="14"/>
        <v>0</v>
      </c>
      <c r="H92" s="177"/>
      <c r="I92" s="172" t="str">
        <f>if(C92=true,0, if(F92="Expense Tracker",sumif('Expense Tracker'!E:E,B92,'Expense Tracker'!D:D),H92))</f>
        <v/>
      </c>
      <c r="J92" s="177">
        <f t="shared" si="15"/>
        <v>0</v>
      </c>
      <c r="K92" s="177">
        <f>sumif('Job Report'!I:I,B92,'Job Report'!H:H)</f>
        <v>0</v>
      </c>
      <c r="L92" s="177">
        <f t="shared" si="16"/>
        <v>0</v>
      </c>
      <c r="M92" s="221"/>
      <c r="N92" s="221"/>
      <c r="O92" s="222">
        <f>iferror(vlookup(A92,'Tax Codes'!$B$2:$D$110,3,false)*O$15,"")</f>
        <v>1.25</v>
      </c>
      <c r="P92" s="183"/>
      <c r="Q92" s="223"/>
    </row>
    <row r="93" outlineLevel="1">
      <c r="A93" s="166" t="s">
        <v>199</v>
      </c>
      <c r="B93" s="166" t="s">
        <v>210</v>
      </c>
      <c r="C93" s="219" t="b">
        <v>0</v>
      </c>
      <c r="D93" s="171" t="str">
        <f t="array" ref="D93">iferror(INDEX('Tax Codes'!$I$4:BQ320,MATCH($A93,'Tax Codes'!$B$4:B320,0),MATCH(Assumptions!$C$16,'Tax Codes'!$I$3:$BQ$3,0)),"")</f>
        <v/>
      </c>
      <c r="E93" s="220" t="b">
        <v>0</v>
      </c>
      <c r="F93" s="251"/>
      <c r="G93" s="177">
        <f t="shared" si="14"/>
        <v>0</v>
      </c>
      <c r="H93" s="177"/>
      <c r="I93" s="172" t="str">
        <f>if(C93=true,0, if(F93="Expense Tracker",sumif('Expense Tracker'!E:E,B93,'Expense Tracker'!D:D),H93))</f>
        <v/>
      </c>
      <c r="J93" s="177">
        <f t="shared" si="15"/>
        <v>0</v>
      </c>
      <c r="K93" s="177">
        <f>sumif('Job Report'!I:I,B93,'Job Report'!H:H)</f>
        <v>0</v>
      </c>
      <c r="L93" s="177">
        <f t="shared" si="16"/>
        <v>0</v>
      </c>
      <c r="M93" s="221"/>
      <c r="N93" s="221"/>
      <c r="O93" s="222">
        <f>iferror(vlookup(A93,'Tax Codes'!$B$2:$D$110,3,false)*O$15,"")</f>
        <v>1.25</v>
      </c>
      <c r="P93" s="183"/>
      <c r="Q93" s="223"/>
    </row>
    <row r="94" outlineLevel="1">
      <c r="A94" s="224" t="s">
        <v>199</v>
      </c>
      <c r="B94" s="224" t="s">
        <v>211</v>
      </c>
      <c r="C94" s="226" t="b">
        <v>0</v>
      </c>
      <c r="D94" s="227" t="str">
        <f t="array" ref="D94">iferror(INDEX('Tax Codes'!$I$4:BQ320,MATCH($A94,'Tax Codes'!$B$4:B320,0),MATCH(Assumptions!$C$16,'Tax Codes'!$I$3:$BQ$3,0)),"")</f>
        <v/>
      </c>
      <c r="E94" s="228" t="b">
        <v>0</v>
      </c>
      <c r="F94" s="253"/>
      <c r="G94" s="229">
        <f t="shared" si="14"/>
        <v>0</v>
      </c>
      <c r="H94" s="229"/>
      <c r="I94" s="172" t="str">
        <f>if(C94=true,0, if(F94="Expense Tracker",sumif('Expense Tracker'!E:E,B94,'Expense Tracker'!D:D),H94))</f>
        <v/>
      </c>
      <c r="J94" s="229">
        <f t="shared" si="15"/>
        <v>0</v>
      </c>
      <c r="K94" s="229">
        <f>sumif('Job Report'!I:I,B94,'Job Report'!H:H)</f>
        <v>0</v>
      </c>
      <c r="L94" s="229">
        <f t="shared" si="16"/>
        <v>0</v>
      </c>
      <c r="M94" s="230"/>
      <c r="N94" s="230"/>
      <c r="O94" s="231">
        <f>iferror(vlookup(A94,'Tax Codes'!$B$2:$D$110,3,false)*O$15,"")</f>
        <v>1.25</v>
      </c>
      <c r="P94" s="183"/>
      <c r="Q94" s="232"/>
    </row>
    <row r="95">
      <c r="A95" s="202"/>
      <c r="B95" s="203" t="s">
        <v>212</v>
      </c>
      <c r="C95" s="204"/>
      <c r="D95" s="205"/>
      <c r="E95" s="205"/>
      <c r="F95" s="205"/>
      <c r="G95" s="207"/>
      <c r="H95" s="208" t="s">
        <v>96</v>
      </c>
      <c r="I95" s="208" t="s">
        <v>96</v>
      </c>
      <c r="J95" s="234"/>
      <c r="K95" s="203"/>
      <c r="L95" s="203"/>
      <c r="M95" s="203"/>
      <c r="N95" s="280"/>
      <c r="O95" s="235" t="str">
        <f>iferror(vlookup(F95,'Tax Codes'!$B$2:$D$110,3,false)*O$15,"")</f>
        <v/>
      </c>
      <c r="P95" s="135"/>
      <c r="Q95" s="212"/>
    </row>
    <row r="96" outlineLevel="1">
      <c r="A96" s="213" t="s">
        <v>213</v>
      </c>
      <c r="B96" s="161" t="s">
        <v>214</v>
      </c>
      <c r="C96" s="214" t="b">
        <v>0</v>
      </c>
      <c r="D96" s="168" t="str">
        <f t="array" ref="D96">iferror(INDEX('Tax Codes'!$I$4:BQ320,MATCH($A96,'Tax Codes'!$B$4:B320,0),MATCH(Assumptions!$C$16,'Tax Codes'!$I$3:$BQ$3,0)),"")</f>
        <v/>
      </c>
      <c r="E96" s="215" t="b">
        <v>0</v>
      </c>
      <c r="F96" s="281"/>
      <c r="G96" s="170">
        <f t="shared" ref="G96:G104" si="17">(H96*O96)</f>
        <v>0</v>
      </c>
      <c r="H96" s="170"/>
      <c r="I96" s="172" t="str">
        <f>if(C96=true,0, if(F96="Expense Tracker",sumif('Expense Tracker'!E:E,B96,'Expense Tracker'!D:D),H96))</f>
        <v/>
      </c>
      <c r="J96" s="170">
        <f t="shared" ref="J96:J104" si="18">H96-I96</f>
        <v>0</v>
      </c>
      <c r="K96" s="170">
        <f>sumif('Job Report'!I:I,B96,'Job Report'!H:H)</f>
        <v>0</v>
      </c>
      <c r="L96" s="170">
        <f t="shared" ref="L96:L104" si="19">I96-K96</f>
        <v>0</v>
      </c>
      <c r="M96" s="216"/>
      <c r="N96" s="216"/>
      <c r="O96" s="217">
        <f>iferror(vlookup(A96,'Tax Codes'!$B$2:$D$110,3,false)*O$15,"")</f>
        <v>1.25</v>
      </c>
      <c r="P96" s="183"/>
      <c r="Q96" s="218"/>
    </row>
    <row r="97" outlineLevel="1">
      <c r="A97" s="166" t="s">
        <v>213</v>
      </c>
      <c r="B97" s="150" t="s">
        <v>215</v>
      </c>
      <c r="C97" s="219" t="b">
        <v>0</v>
      </c>
      <c r="D97" s="171" t="str">
        <f t="array" ref="D97">iferror(INDEX('Tax Codes'!$I$4:BQ320,MATCH($A97,'Tax Codes'!$B$4:B320,0),MATCH(Assumptions!$C$16,'Tax Codes'!$I$3:$BQ$3,0)),"")</f>
        <v/>
      </c>
      <c r="E97" s="220" t="b">
        <v>0</v>
      </c>
      <c r="F97" s="251"/>
      <c r="G97" s="177">
        <f t="shared" si="17"/>
        <v>0</v>
      </c>
      <c r="H97" s="177"/>
      <c r="I97" s="172" t="str">
        <f>if(C97=true,0, if(F97="Expense Tracker",sumif('Expense Tracker'!E:E,B97,'Expense Tracker'!D:D),H97))</f>
        <v/>
      </c>
      <c r="J97" s="177">
        <f t="shared" si="18"/>
        <v>0</v>
      </c>
      <c r="K97" s="177">
        <f>sumif('Job Report'!I:I,B97,'Job Report'!H:H)</f>
        <v>0</v>
      </c>
      <c r="L97" s="177">
        <f t="shared" si="19"/>
        <v>0</v>
      </c>
      <c r="M97" s="221"/>
      <c r="N97" s="221"/>
      <c r="O97" s="222">
        <f>iferror(vlookup(A97,'Tax Codes'!$B$2:$D$110,3,false)*O$15,"")</f>
        <v>1.25</v>
      </c>
      <c r="P97" s="183"/>
      <c r="Q97" s="223"/>
    </row>
    <row r="98" outlineLevel="1">
      <c r="A98" s="166" t="s">
        <v>213</v>
      </c>
      <c r="B98" s="150" t="s">
        <v>216</v>
      </c>
      <c r="C98" s="219" t="b">
        <v>0</v>
      </c>
      <c r="D98" s="171" t="str">
        <f t="array" ref="D98">iferror(INDEX('Tax Codes'!$I$4:BQ320,MATCH($A98,'Tax Codes'!$B$4:B320,0),MATCH(Assumptions!$C$16,'Tax Codes'!$I$3:$BQ$3,0)),"")</f>
        <v/>
      </c>
      <c r="E98" s="220" t="b">
        <v>0</v>
      </c>
      <c r="F98" s="251"/>
      <c r="G98" s="177">
        <f t="shared" si="17"/>
        <v>0</v>
      </c>
      <c r="H98" s="177"/>
      <c r="I98" s="172" t="str">
        <f>if(C98=true,0, if(F98="Expense Tracker",sumif('Expense Tracker'!E:E,B98,'Expense Tracker'!D:D),H98))</f>
        <v/>
      </c>
      <c r="J98" s="177">
        <f t="shared" si="18"/>
        <v>0</v>
      </c>
      <c r="K98" s="177">
        <f>sumif('Job Report'!I:I,B98,'Job Report'!H:H)</f>
        <v>0</v>
      </c>
      <c r="L98" s="177">
        <f t="shared" si="19"/>
        <v>0</v>
      </c>
      <c r="M98" s="221"/>
      <c r="N98" s="221"/>
      <c r="O98" s="222">
        <f>iferror(vlookup(A98,'Tax Codes'!$B$2:$D$110,3,false)*O$15,"")</f>
        <v>1.25</v>
      </c>
      <c r="P98" s="183"/>
      <c r="Q98" s="223"/>
    </row>
    <row r="99" outlineLevel="1">
      <c r="A99" s="166" t="s">
        <v>213</v>
      </c>
      <c r="B99" s="150" t="s">
        <v>217</v>
      </c>
      <c r="C99" s="219" t="b">
        <v>0</v>
      </c>
      <c r="D99" s="171" t="str">
        <f t="array" ref="D99">iferror(INDEX('Tax Codes'!$I$4:BQ320,MATCH($A99,'Tax Codes'!$B$4:B320,0),MATCH(Assumptions!$C$16,'Tax Codes'!$I$3:$BQ$3,0)),"")</f>
        <v/>
      </c>
      <c r="E99" s="220" t="b">
        <v>0</v>
      </c>
      <c r="F99" s="169"/>
      <c r="G99" s="177">
        <f t="shared" si="17"/>
        <v>0</v>
      </c>
      <c r="H99" s="177"/>
      <c r="I99" s="172" t="str">
        <f>if(C99=true,0, if(F99="Expense Tracker",sumif('Expense Tracker'!E:E,B99,'Expense Tracker'!D:D),H99))</f>
        <v/>
      </c>
      <c r="J99" s="177">
        <f t="shared" si="18"/>
        <v>0</v>
      </c>
      <c r="K99" s="177">
        <f>sumif('Job Report'!I:I,B99,'Job Report'!H:H)</f>
        <v>0</v>
      </c>
      <c r="L99" s="177">
        <f t="shared" si="19"/>
        <v>0</v>
      </c>
      <c r="M99" s="221"/>
      <c r="N99" s="221"/>
      <c r="O99" s="222">
        <f>iferror(vlookup(A99,'Tax Codes'!$B$2:$D$110,3,false)*O$15,"")</f>
        <v>1.25</v>
      </c>
      <c r="P99" s="183"/>
      <c r="Q99" s="223"/>
    </row>
    <row r="100" outlineLevel="1">
      <c r="A100" s="166" t="s">
        <v>112</v>
      </c>
      <c r="B100" s="150" t="s">
        <v>218</v>
      </c>
      <c r="C100" s="219" t="b">
        <v>0</v>
      </c>
      <c r="D100" s="171" t="str">
        <f t="array" ref="D100">iferror(INDEX('Tax Codes'!$I$4:BQ320,MATCH($A100,'Tax Codes'!$B$4:B320,0),MATCH(Assumptions!$C$16,'Tax Codes'!$I$3:$BQ$3,0)),"")</f>
        <v/>
      </c>
      <c r="E100" s="220" t="b">
        <v>0</v>
      </c>
      <c r="F100" s="169"/>
      <c r="G100" s="177">
        <f t="shared" si="17"/>
        <v>0</v>
      </c>
      <c r="H100" s="171"/>
      <c r="I100" s="172" t="str">
        <f>if(C100=true,0, if(F100="Expense Tracker",sumif('Expense Tracker'!E:E,B100,'Expense Tracker'!D:D),H100))</f>
        <v/>
      </c>
      <c r="J100" s="177">
        <f t="shared" si="18"/>
        <v>0</v>
      </c>
      <c r="K100" s="177">
        <f>sumif('Job Report'!I:I,B100,'Job Report'!H:H)</f>
        <v>0</v>
      </c>
      <c r="L100" s="177">
        <f t="shared" si="19"/>
        <v>0</v>
      </c>
      <c r="M100" s="221"/>
      <c r="N100" s="221"/>
      <c r="O100" s="222">
        <f>iferror(vlookup(A100,'Tax Codes'!$B$2:$D$110,3,false)*O$15,"")</f>
        <v>1.25</v>
      </c>
      <c r="P100" s="183"/>
      <c r="Q100" s="223"/>
    </row>
    <row r="101" outlineLevel="1">
      <c r="A101" s="166" t="s">
        <v>213</v>
      </c>
      <c r="B101" s="150" t="s">
        <v>219</v>
      </c>
      <c r="C101" s="219" t="b">
        <v>0</v>
      </c>
      <c r="D101" s="171" t="str">
        <f t="array" ref="D101">iferror(INDEX('Tax Codes'!$I$4:BQ320,MATCH($A101,'Tax Codes'!$B$4:B320,0),MATCH(Assumptions!$C$16,'Tax Codes'!$I$3:$BQ$3,0)),"")</f>
        <v/>
      </c>
      <c r="E101" s="220" t="b">
        <v>0</v>
      </c>
      <c r="F101" s="169"/>
      <c r="G101" s="177">
        <f t="shared" si="17"/>
        <v>0</v>
      </c>
      <c r="H101" s="177"/>
      <c r="I101" s="172" t="str">
        <f>if(C101=true,0, if(F101="Expense Tracker",sumif('Expense Tracker'!E:E,B101,'Expense Tracker'!D:D),H101))</f>
        <v/>
      </c>
      <c r="J101" s="177">
        <f t="shared" si="18"/>
        <v>0</v>
      </c>
      <c r="K101" s="177">
        <f>sumif('Job Report'!I:I,B101,'Job Report'!H:H)</f>
        <v>0</v>
      </c>
      <c r="L101" s="177">
        <f t="shared" si="19"/>
        <v>0</v>
      </c>
      <c r="M101" s="221"/>
      <c r="N101" s="221"/>
      <c r="O101" s="222">
        <f>iferror(vlookup(A101,'Tax Codes'!$B$2:$D$110,3,false)*O$15,"")</f>
        <v>1.25</v>
      </c>
      <c r="P101" s="183"/>
      <c r="Q101" s="223"/>
    </row>
    <row r="102" outlineLevel="1">
      <c r="A102" s="166" t="s">
        <v>213</v>
      </c>
      <c r="B102" s="166" t="s">
        <v>220</v>
      </c>
      <c r="C102" s="219" t="b">
        <v>0</v>
      </c>
      <c r="D102" s="171" t="str">
        <f t="array" ref="D102">iferror(INDEX('Tax Codes'!$I$4:BQ320,MATCH($A102,'Tax Codes'!$B$4:B320,0),MATCH(Assumptions!$C$16,'Tax Codes'!$I$3:$BQ$3,0)),"")</f>
        <v/>
      </c>
      <c r="E102" s="220" t="b">
        <v>0</v>
      </c>
      <c r="F102" s="169"/>
      <c r="G102" s="177">
        <f t="shared" si="17"/>
        <v>0</v>
      </c>
      <c r="H102" s="177"/>
      <c r="I102" s="172" t="str">
        <f>if(C102=true,0, if(F102="Expense Tracker",sumif('Expense Tracker'!E:E,B102,'Expense Tracker'!D:D),H102))</f>
        <v/>
      </c>
      <c r="J102" s="177">
        <f t="shared" si="18"/>
        <v>0</v>
      </c>
      <c r="K102" s="177">
        <f>sumif('Job Report'!I:I,B102,'Job Report'!H:H)</f>
        <v>0</v>
      </c>
      <c r="L102" s="177">
        <f t="shared" si="19"/>
        <v>0</v>
      </c>
      <c r="M102" s="221"/>
      <c r="N102" s="221"/>
      <c r="O102" s="222">
        <f>iferror(vlookup(A102,'Tax Codes'!$B$2:$D$110,3,false)*O$15,"")</f>
        <v>1.25</v>
      </c>
      <c r="P102" s="183"/>
      <c r="Q102" s="223"/>
    </row>
    <row r="103" outlineLevel="1">
      <c r="A103" s="166" t="s">
        <v>213</v>
      </c>
      <c r="B103" s="150" t="s">
        <v>221</v>
      </c>
      <c r="C103" s="219" t="b">
        <v>0</v>
      </c>
      <c r="D103" s="171" t="str">
        <f t="array" ref="D103">iferror(INDEX('Tax Codes'!$I$4:BQ320,MATCH($A103,'Tax Codes'!$B$4:B320,0),MATCH(Assumptions!$C$16,'Tax Codes'!$I$3:$BQ$3,0)),"")</f>
        <v/>
      </c>
      <c r="E103" s="220" t="b">
        <v>0</v>
      </c>
      <c r="F103" s="251"/>
      <c r="G103" s="177">
        <f t="shared" si="17"/>
        <v>0</v>
      </c>
      <c r="H103" s="177"/>
      <c r="I103" s="172" t="str">
        <f>if(C103=true,0, if(F103="Expense Tracker",sumif('Expense Tracker'!E:E,B103,'Expense Tracker'!D:D),H103))</f>
        <v/>
      </c>
      <c r="J103" s="177">
        <f t="shared" si="18"/>
        <v>0</v>
      </c>
      <c r="K103" s="177">
        <f>sumif('Job Report'!I:I,B103,'Job Report'!H:H)</f>
        <v>0</v>
      </c>
      <c r="L103" s="177">
        <f t="shared" si="19"/>
        <v>0</v>
      </c>
      <c r="M103" s="221"/>
      <c r="N103" s="221"/>
      <c r="O103" s="222">
        <f>iferror(vlookup(A103,'Tax Codes'!$B$2:$D$110,3,false)*O$15,"")</f>
        <v>1.25</v>
      </c>
      <c r="P103" s="183"/>
      <c r="Q103" s="223" t="s">
        <v>222</v>
      </c>
    </row>
    <row r="104" outlineLevel="1">
      <c r="A104" s="224" t="s">
        <v>221</v>
      </c>
      <c r="B104" s="224" t="s">
        <v>223</v>
      </c>
      <c r="C104" s="226" t="b">
        <v>0</v>
      </c>
      <c r="D104" s="227" t="str">
        <f t="array" ref="D104">iferror(INDEX('Tax Codes'!$I$4:BQ320,MATCH($A104,'Tax Codes'!$B$4:B320,0),MATCH(Assumptions!$C$16,'Tax Codes'!$I$3:$BQ$3,0)),"")</f>
        <v/>
      </c>
      <c r="E104" s="228" t="b">
        <v>0</v>
      </c>
      <c r="F104" s="253"/>
      <c r="G104" s="229">
        <f t="shared" si="17"/>
        <v>0</v>
      </c>
      <c r="H104" s="229"/>
      <c r="I104" s="172" t="str">
        <f>if(C104=true,0, if(F104="Expense Tracker",sumif('Expense Tracker'!E:E,B104,'Expense Tracker'!D:D),H104))</f>
        <v/>
      </c>
      <c r="J104" s="229">
        <f t="shared" si="18"/>
        <v>0</v>
      </c>
      <c r="K104" s="229">
        <f>sumif('Job Report'!I:I,B104,'Job Report'!H:H)</f>
        <v>0</v>
      </c>
      <c r="L104" s="229">
        <f t="shared" si="19"/>
        <v>0</v>
      </c>
      <c r="M104" s="230"/>
      <c r="N104" s="230"/>
      <c r="O104" s="231">
        <f>iferror(vlookup(A104,'Tax Codes'!$B$2:$D$110,3,false)*O$15,"")</f>
        <v>1.25</v>
      </c>
      <c r="P104" s="183"/>
      <c r="Q104" s="232"/>
    </row>
    <row r="105">
      <c r="A105" s="202"/>
      <c r="B105" s="203" t="s">
        <v>224</v>
      </c>
      <c r="C105" s="233"/>
      <c r="D105" s="205"/>
      <c r="E105" s="205"/>
      <c r="F105" s="234"/>
      <c r="G105" s="234"/>
      <c r="H105" s="208" t="s">
        <v>96</v>
      </c>
      <c r="I105" s="208" t="s">
        <v>96</v>
      </c>
      <c r="J105" s="234"/>
      <c r="K105" s="234"/>
      <c r="L105" s="234"/>
      <c r="M105" s="203"/>
      <c r="N105" s="210"/>
      <c r="O105" s="235" t="str">
        <f>iferror(vlookup(F105,'Tax Codes'!$B$2:$D$110,3,false)*O$15,"")</f>
        <v/>
      </c>
      <c r="P105" s="135"/>
      <c r="Q105" s="236"/>
    </row>
    <row r="106" outlineLevel="1">
      <c r="A106" s="213" t="s">
        <v>225</v>
      </c>
      <c r="B106" s="161" t="s">
        <v>226</v>
      </c>
      <c r="C106" s="214" t="b">
        <v>0</v>
      </c>
      <c r="D106" s="168" t="str">
        <f t="array" ref="D106">iferror(INDEX('Tax Codes'!$I$4:BQ320,MATCH($A106,'Tax Codes'!$B$4:B320,0),MATCH(Assumptions!$C$16,'Tax Codes'!$I$3:$BQ$3,0)),"")</f>
        <v/>
      </c>
      <c r="E106" s="215" t="b">
        <v>0</v>
      </c>
      <c r="F106" s="281"/>
      <c r="G106" s="170">
        <f t="shared" ref="G106:G122" si="20">(H106*O106)</f>
        <v>0</v>
      </c>
      <c r="H106" s="168"/>
      <c r="I106" s="172" t="str">
        <f>if(C106=true,0, if(F106="Expense Tracker",sumif('Expense Tracker'!E:E,B106,'Expense Tracker'!D:D),H106))</f>
        <v/>
      </c>
      <c r="J106" s="170">
        <f t="shared" ref="J106:J122" si="21">H106-I106</f>
        <v>0</v>
      </c>
      <c r="K106" s="170">
        <f>sumif('Job Report'!I:I,B106,'Job Report'!H:H)</f>
        <v>0</v>
      </c>
      <c r="L106" s="170">
        <f t="shared" ref="L106:L122" si="22">I106-K106</f>
        <v>0</v>
      </c>
      <c r="M106" s="216"/>
      <c r="N106" s="216"/>
      <c r="O106" s="217">
        <f>iferror(vlookup(A106,'Tax Codes'!$B$2:$D$110,3,false)*O$15,"")</f>
        <v>1.3</v>
      </c>
      <c r="P106" s="183"/>
      <c r="Q106" s="218"/>
    </row>
    <row r="107" outlineLevel="1">
      <c r="A107" s="166" t="s">
        <v>225</v>
      </c>
      <c r="B107" s="166" t="s">
        <v>227</v>
      </c>
      <c r="C107" s="219" t="b">
        <v>0</v>
      </c>
      <c r="D107" s="171" t="str">
        <f t="array" ref="D107">iferror(INDEX('Tax Codes'!$I$4:BQ320,MATCH($A107,'Tax Codes'!$B$4:B320,0),MATCH(Assumptions!$C$16,'Tax Codes'!$I$3:$BQ$3,0)),"")</f>
        <v/>
      </c>
      <c r="E107" s="220" t="b">
        <v>0</v>
      </c>
      <c r="F107" s="251"/>
      <c r="G107" s="177">
        <f t="shared" si="20"/>
        <v>0</v>
      </c>
      <c r="H107" s="171"/>
      <c r="I107" s="172" t="str">
        <f>if(C107=true,0, if(F107="Expense Tracker",sumif('Expense Tracker'!E:E,B107,'Expense Tracker'!D:D),H107))</f>
        <v/>
      </c>
      <c r="J107" s="177">
        <f t="shared" si="21"/>
        <v>0</v>
      </c>
      <c r="K107" s="177">
        <f>sumif('Job Report'!I:I,B107,'Job Report'!H:H)</f>
        <v>0</v>
      </c>
      <c r="L107" s="177">
        <f t="shared" si="22"/>
        <v>0</v>
      </c>
      <c r="M107" s="221"/>
      <c r="N107" s="221"/>
      <c r="O107" s="222">
        <f>iferror(vlookup(A107,'Tax Codes'!$B$2:$D$110,3,false)*O$15,"")</f>
        <v>1.3</v>
      </c>
      <c r="P107" s="183"/>
      <c r="Q107" s="223"/>
    </row>
    <row r="108" outlineLevel="1">
      <c r="A108" s="166" t="s">
        <v>225</v>
      </c>
      <c r="B108" s="150" t="s">
        <v>228</v>
      </c>
      <c r="C108" s="219" t="b">
        <v>0</v>
      </c>
      <c r="D108" s="171" t="str">
        <f t="array" ref="D108">iferror(INDEX('Tax Codes'!$I$4:BQ320,MATCH($A108,'Tax Codes'!$B$4:B320,0),MATCH(Assumptions!$C$16,'Tax Codes'!$I$3:$BQ$3,0)),"")</f>
        <v/>
      </c>
      <c r="E108" s="220" t="b">
        <v>0</v>
      </c>
      <c r="F108" s="169"/>
      <c r="G108" s="177">
        <f t="shared" si="20"/>
        <v>0</v>
      </c>
      <c r="H108" s="177"/>
      <c r="I108" s="172" t="str">
        <f>if(C108=true,0, if(F108="Expense Tracker",sumif('Expense Tracker'!E:E,B108,'Expense Tracker'!D:D),H108))</f>
        <v/>
      </c>
      <c r="J108" s="177">
        <f t="shared" si="21"/>
        <v>0</v>
      </c>
      <c r="K108" s="177">
        <f>sumif('Job Report'!I:I,B108,'Job Report'!H:H)</f>
        <v>0</v>
      </c>
      <c r="L108" s="177">
        <f t="shared" si="22"/>
        <v>0</v>
      </c>
      <c r="M108" s="221"/>
      <c r="N108" s="221"/>
      <c r="O108" s="222">
        <f>iferror(vlookup(A108,'Tax Codes'!$B$2:$D$110,3,false)*O$15,"")</f>
        <v>1.3</v>
      </c>
      <c r="P108" s="104"/>
      <c r="Q108" s="223"/>
    </row>
    <row r="109" outlineLevel="1">
      <c r="A109" s="166" t="s">
        <v>132</v>
      </c>
      <c r="B109" s="166" t="s">
        <v>229</v>
      </c>
      <c r="C109" s="219" t="b">
        <v>0</v>
      </c>
      <c r="D109" s="171" t="str">
        <f t="array" ref="D109">iferror(INDEX('Tax Codes'!$I$4:BQ320,MATCH($A109,'Tax Codes'!$B$4:B320,0),MATCH(Assumptions!$C$16,'Tax Codes'!$I$3:$BQ$3,0)),"")</f>
        <v/>
      </c>
      <c r="E109" s="220" t="b">
        <v>0</v>
      </c>
      <c r="F109" s="169"/>
      <c r="G109" s="177">
        <f t="shared" si="20"/>
        <v>0</v>
      </c>
      <c r="H109" s="177"/>
      <c r="I109" s="172" t="str">
        <f>if(C109=true,0, if(F109="Expense Tracker",sumif('Expense Tracker'!E:E,B109,'Expense Tracker'!D:D),H109))</f>
        <v/>
      </c>
      <c r="J109" s="177">
        <f t="shared" si="21"/>
        <v>0</v>
      </c>
      <c r="K109" s="177">
        <f>sumif('Job Report'!I:I,B109,'Job Report'!H:H)</f>
        <v>0</v>
      </c>
      <c r="L109" s="177">
        <f t="shared" si="22"/>
        <v>0</v>
      </c>
      <c r="M109" s="221"/>
      <c r="N109" s="221"/>
      <c r="O109" s="222">
        <f>iferror(vlookup(A109,'Tax Codes'!$B$2:$D$110,3,false)*O$15,"")</f>
        <v>1.26</v>
      </c>
      <c r="P109" s="183"/>
      <c r="Q109" s="223"/>
    </row>
    <row r="110" outlineLevel="1">
      <c r="A110" s="166" t="s">
        <v>225</v>
      </c>
      <c r="B110" s="150" t="s">
        <v>230</v>
      </c>
      <c r="C110" s="219" t="b">
        <v>0</v>
      </c>
      <c r="D110" s="171" t="str">
        <f t="array" ref="D110">iferror(INDEX('Tax Codes'!$I$4:BQ320,MATCH($A110,'Tax Codes'!$B$4:B320,0),MATCH(Assumptions!$C$16,'Tax Codes'!$I$3:$BQ$3,0)),"")</f>
        <v/>
      </c>
      <c r="E110" s="220" t="b">
        <v>0</v>
      </c>
      <c r="F110" s="251"/>
      <c r="G110" s="177">
        <f t="shared" si="20"/>
        <v>0</v>
      </c>
      <c r="H110" s="177"/>
      <c r="I110" s="172" t="str">
        <f>if(C110=true,0, if(F110="Expense Tracker",sumif('Expense Tracker'!E:E,B110,'Expense Tracker'!D:D),H110))</f>
        <v/>
      </c>
      <c r="J110" s="177">
        <f t="shared" si="21"/>
        <v>0</v>
      </c>
      <c r="K110" s="177">
        <f>sumif('Job Report'!I:I,B110,'Job Report'!H:H)</f>
        <v>0</v>
      </c>
      <c r="L110" s="177">
        <f t="shared" si="22"/>
        <v>0</v>
      </c>
      <c r="M110" s="221"/>
      <c r="N110" s="221"/>
      <c r="O110" s="222">
        <f>iferror(vlookup(A110,'Tax Codes'!$B$2:$D$110,3,false)*O$15,"")</f>
        <v>1.3</v>
      </c>
      <c r="P110" s="183"/>
      <c r="Q110" s="223"/>
    </row>
    <row r="111" outlineLevel="1">
      <c r="A111" s="166" t="s">
        <v>225</v>
      </c>
      <c r="B111" s="166" t="s">
        <v>231</v>
      </c>
      <c r="C111" s="219" t="b">
        <v>0</v>
      </c>
      <c r="D111" s="171" t="str">
        <f t="array" ref="D111">iferror(INDEX('Tax Codes'!$I$4:BQ320,MATCH($A111,'Tax Codes'!$B$4:B320,0),MATCH(Assumptions!$C$16,'Tax Codes'!$I$3:$BQ$3,0)),"")</f>
        <v/>
      </c>
      <c r="E111" s="220" t="b">
        <v>0</v>
      </c>
      <c r="F111" s="251"/>
      <c r="G111" s="177">
        <f t="shared" si="20"/>
        <v>0</v>
      </c>
      <c r="H111" s="177"/>
      <c r="I111" s="172" t="str">
        <f>if(C111=true,0, if(F111="Expense Tracker",sumif('Expense Tracker'!E:E,B111,'Expense Tracker'!D:D),H111))</f>
        <v/>
      </c>
      <c r="J111" s="177">
        <f t="shared" si="21"/>
        <v>0</v>
      </c>
      <c r="K111" s="177">
        <f>sumif('Job Report'!I:I,B111,'Job Report'!H:H)</f>
        <v>0</v>
      </c>
      <c r="L111" s="177">
        <f t="shared" si="22"/>
        <v>0</v>
      </c>
      <c r="M111" s="221"/>
      <c r="N111" s="221"/>
      <c r="O111" s="222">
        <f>iferror(vlookup(A111,'Tax Codes'!$B$2:$D$110,3,false)*O$15,"")</f>
        <v>1.3</v>
      </c>
      <c r="P111" s="183"/>
      <c r="Q111" s="223"/>
    </row>
    <row r="112" outlineLevel="1">
      <c r="A112" s="166" t="s">
        <v>232</v>
      </c>
      <c r="B112" s="150" t="s">
        <v>233</v>
      </c>
      <c r="C112" s="219" t="b">
        <v>0</v>
      </c>
      <c r="D112" s="171" t="str">
        <f t="array" ref="D112">iferror(INDEX('Tax Codes'!$I$4:BQ320,MATCH($A112,'Tax Codes'!$B$4:B320,0),MATCH(Assumptions!$C$16,'Tax Codes'!$I$3:$BQ$3,0)),"")</f>
        <v/>
      </c>
      <c r="E112" s="220" t="b">
        <v>0</v>
      </c>
      <c r="F112" s="251"/>
      <c r="G112" s="177">
        <f t="shared" si="20"/>
        <v>0</v>
      </c>
      <c r="H112" s="177"/>
      <c r="I112" s="172" t="str">
        <f>if(C112=true,0, if(F112="Expense Tracker",sumif('Expense Tracker'!E:E,B112,'Expense Tracker'!D:D),H112))</f>
        <v/>
      </c>
      <c r="J112" s="177">
        <f t="shared" si="21"/>
        <v>0</v>
      </c>
      <c r="K112" s="177">
        <f>sumif('Job Report'!I:I,B112,'Job Report'!H:H)</f>
        <v>0</v>
      </c>
      <c r="L112" s="177">
        <f t="shared" si="22"/>
        <v>0</v>
      </c>
      <c r="M112" s="221"/>
      <c r="N112" s="221"/>
      <c r="O112" s="222">
        <f>iferror(vlookup(A112,'Tax Codes'!$B$2:$D$110,3,false)*O$15,"")</f>
        <v>1.3</v>
      </c>
      <c r="P112" s="183"/>
      <c r="Q112" s="223"/>
    </row>
    <row r="113" outlineLevel="1">
      <c r="A113" s="166" t="s">
        <v>232</v>
      </c>
      <c r="B113" s="166" t="s">
        <v>234</v>
      </c>
      <c r="C113" s="219" t="b">
        <v>0</v>
      </c>
      <c r="D113" s="171" t="str">
        <f t="array" ref="D113">iferror(INDEX('Tax Codes'!$I$4:BQ320,MATCH($A113,'Tax Codes'!$B$4:B320,0),MATCH(Assumptions!$C$16,'Tax Codes'!$I$3:$BQ$3,0)),"")</f>
        <v/>
      </c>
      <c r="E113" s="220" t="b">
        <v>0</v>
      </c>
      <c r="F113" s="251"/>
      <c r="G113" s="177">
        <f t="shared" si="20"/>
        <v>0</v>
      </c>
      <c r="H113" s="177"/>
      <c r="I113" s="172" t="str">
        <f>if(C113=true,0, if(F113="Expense Tracker",sumif('Expense Tracker'!E:E,B113,'Expense Tracker'!D:D),H113))</f>
        <v/>
      </c>
      <c r="J113" s="177">
        <f t="shared" si="21"/>
        <v>0</v>
      </c>
      <c r="K113" s="177">
        <f>sumif('Job Report'!I:I,B113,'Job Report'!H:H)</f>
        <v>0</v>
      </c>
      <c r="L113" s="177">
        <f t="shared" si="22"/>
        <v>0</v>
      </c>
      <c r="M113" s="221"/>
      <c r="N113" s="221"/>
      <c r="O113" s="222">
        <f>iferror(vlookup(A113,'Tax Codes'!$B$2:$D$110,3,false)*O$15,"")</f>
        <v>1.3</v>
      </c>
      <c r="P113" s="183"/>
      <c r="Q113" s="223"/>
    </row>
    <row r="114" outlineLevel="1">
      <c r="A114" s="166" t="s">
        <v>225</v>
      </c>
      <c r="B114" s="150" t="s">
        <v>235</v>
      </c>
      <c r="C114" s="219" t="b">
        <v>0</v>
      </c>
      <c r="D114" s="171" t="str">
        <f t="array" ref="D114">iferror(INDEX('Tax Codes'!$I$4:BQ320,MATCH($A114,'Tax Codes'!$B$4:B320,0),MATCH(Assumptions!$C$16,'Tax Codes'!$I$3:$BQ$3,0)),"")</f>
        <v/>
      </c>
      <c r="E114" s="220" t="b">
        <v>0</v>
      </c>
      <c r="F114" s="251"/>
      <c r="G114" s="177">
        <f t="shared" si="20"/>
        <v>0</v>
      </c>
      <c r="H114" s="177"/>
      <c r="I114" s="172" t="str">
        <f>if(C114=true,0, if(F114="Expense Tracker",sumif('Expense Tracker'!E:E,B114,'Expense Tracker'!D:D),H114))</f>
        <v/>
      </c>
      <c r="J114" s="177">
        <f t="shared" si="21"/>
        <v>0</v>
      </c>
      <c r="K114" s="177">
        <f>sumif('Job Report'!I:I,B114,'Job Report'!H:H)</f>
        <v>0</v>
      </c>
      <c r="L114" s="177">
        <f t="shared" si="22"/>
        <v>0</v>
      </c>
      <c r="M114" s="221"/>
      <c r="N114" s="221"/>
      <c r="O114" s="222">
        <f>iferror(vlookup(A114,'Tax Codes'!$B$2:$D$110,3,false)*O$15,"")</f>
        <v>1.3</v>
      </c>
      <c r="P114" s="183"/>
      <c r="Q114" s="223"/>
    </row>
    <row r="115" outlineLevel="1">
      <c r="A115" s="166" t="s">
        <v>225</v>
      </c>
      <c r="B115" s="150" t="s">
        <v>236</v>
      </c>
      <c r="C115" s="219" t="b">
        <v>0</v>
      </c>
      <c r="D115" s="171" t="str">
        <f t="array" ref="D115">iferror(INDEX('Tax Codes'!$I$4:BQ320,MATCH($A115,'Tax Codes'!$B$4:B320,0),MATCH(Assumptions!$C$16,'Tax Codes'!$I$3:$BQ$3,0)),"")</f>
        <v/>
      </c>
      <c r="E115" s="220" t="b">
        <v>0</v>
      </c>
      <c r="F115" s="169"/>
      <c r="G115" s="177">
        <f t="shared" si="20"/>
        <v>0</v>
      </c>
      <c r="H115" s="177"/>
      <c r="I115" s="172" t="str">
        <f>if(C115=true,0, if(F115="Expense Tracker",sumif('Expense Tracker'!E:E,B115,'Expense Tracker'!D:D),H115))</f>
        <v/>
      </c>
      <c r="J115" s="177">
        <f t="shared" si="21"/>
        <v>0</v>
      </c>
      <c r="K115" s="177">
        <f>sumif('Job Report'!I:I,B115,'Job Report'!H:H)</f>
        <v>0</v>
      </c>
      <c r="L115" s="177">
        <f t="shared" si="22"/>
        <v>0</v>
      </c>
      <c r="M115" s="221"/>
      <c r="N115" s="221"/>
      <c r="O115" s="222">
        <f>iferror(vlookup(A115,'Tax Codes'!$B$2:$D$110,3,false)*O$15,"")</f>
        <v>1.3</v>
      </c>
      <c r="P115" s="183"/>
      <c r="Q115" s="223"/>
    </row>
    <row r="116" outlineLevel="1">
      <c r="A116" s="166" t="s">
        <v>225</v>
      </c>
      <c r="B116" s="150" t="s">
        <v>237</v>
      </c>
      <c r="C116" s="219" t="b">
        <v>0</v>
      </c>
      <c r="D116" s="171" t="str">
        <f t="array" ref="D116">iferror(INDEX('Tax Codes'!$I$4:BQ320,MATCH($A116,'Tax Codes'!$B$4:B320,0),MATCH(Assumptions!$C$16,'Tax Codes'!$I$3:$BQ$3,0)),"")</f>
        <v/>
      </c>
      <c r="E116" s="220" t="b">
        <v>0</v>
      </c>
      <c r="F116" s="251"/>
      <c r="G116" s="177">
        <f t="shared" si="20"/>
        <v>0</v>
      </c>
      <c r="H116" s="177"/>
      <c r="I116" s="172" t="str">
        <f>if(C116=true,0, if(F116="Expense Tracker",sumif('Expense Tracker'!E:E,B116,'Expense Tracker'!D:D),H116))</f>
        <v/>
      </c>
      <c r="J116" s="177">
        <f t="shared" si="21"/>
        <v>0</v>
      </c>
      <c r="K116" s="177">
        <f>sumif('Job Report'!I:I,B116,'Job Report'!H:H)</f>
        <v>0</v>
      </c>
      <c r="L116" s="177">
        <f t="shared" si="22"/>
        <v>0</v>
      </c>
      <c r="M116" s="221"/>
      <c r="N116" s="221"/>
      <c r="O116" s="222">
        <f>iferror(vlookup(A116,'Tax Codes'!$B$2:$D$110,3,false)*O$15,"")</f>
        <v>1.3</v>
      </c>
      <c r="P116" s="183"/>
      <c r="Q116" s="223"/>
    </row>
    <row r="117" outlineLevel="1">
      <c r="A117" s="166" t="s">
        <v>225</v>
      </c>
      <c r="B117" s="150" t="s">
        <v>238</v>
      </c>
      <c r="C117" s="219" t="b">
        <v>0</v>
      </c>
      <c r="D117" s="171" t="str">
        <f t="array" ref="D117">iferror(INDEX('Tax Codes'!$I$4:BQ320,MATCH($A117,'Tax Codes'!$B$4:B320,0),MATCH(Assumptions!$C$16,'Tax Codes'!$I$3:$BQ$3,0)),"")</f>
        <v/>
      </c>
      <c r="E117" s="220" t="b">
        <v>0</v>
      </c>
      <c r="F117" s="251"/>
      <c r="G117" s="177">
        <f t="shared" si="20"/>
        <v>0</v>
      </c>
      <c r="H117" s="177"/>
      <c r="I117" s="172" t="str">
        <f>if(C117=true,0, if(F117="Expense Tracker",sumif('Expense Tracker'!E:E,B117,'Expense Tracker'!D:D),H117))</f>
        <v/>
      </c>
      <c r="J117" s="177">
        <f t="shared" si="21"/>
        <v>0</v>
      </c>
      <c r="K117" s="177">
        <f>sumif('Job Report'!I:I,B117,'Job Report'!H:H)</f>
        <v>0</v>
      </c>
      <c r="L117" s="177">
        <f t="shared" si="22"/>
        <v>0</v>
      </c>
      <c r="M117" s="221"/>
      <c r="N117" s="221"/>
      <c r="O117" s="222">
        <f>iferror(vlookup(A117,'Tax Codes'!$B$2:$D$110,3,false)*O$15,"")</f>
        <v>1.3</v>
      </c>
      <c r="P117" s="183"/>
      <c r="Q117" s="223"/>
    </row>
    <row r="118" outlineLevel="1">
      <c r="A118" s="166" t="s">
        <v>121</v>
      </c>
      <c r="B118" s="166" t="s">
        <v>239</v>
      </c>
      <c r="C118" s="219" t="b">
        <v>0</v>
      </c>
      <c r="D118" s="171" t="str">
        <f t="array" ref="D118">iferror(INDEX('Tax Codes'!$I$4:BQ320,MATCH($A118,'Tax Codes'!$B$4:B320,0),MATCH(Assumptions!$C$16,'Tax Codes'!$I$3:$BQ$3,0)),"")</f>
        <v/>
      </c>
      <c r="E118" s="220" t="b">
        <v>0</v>
      </c>
      <c r="F118" s="251"/>
      <c r="G118" s="177">
        <f t="shared" si="20"/>
        <v>0</v>
      </c>
      <c r="H118" s="177"/>
      <c r="I118" s="172" t="str">
        <f>if(C118=true,0, if(F118="Expense Tracker",sumif('Expense Tracker'!E:E,B118,'Expense Tracker'!D:D),H118))</f>
        <v/>
      </c>
      <c r="J118" s="177">
        <f t="shared" si="21"/>
        <v>0</v>
      </c>
      <c r="K118" s="177">
        <f>sumif('Job Report'!I:I,B118,'Job Report'!H:H)</f>
        <v>0</v>
      </c>
      <c r="L118" s="177">
        <f t="shared" si="22"/>
        <v>0</v>
      </c>
      <c r="M118" s="221"/>
      <c r="N118" s="221"/>
      <c r="O118" s="222">
        <f>iferror(vlookup(A118,'Tax Codes'!$B$2:$D$110,3,false)*O$15,"")</f>
        <v>1.26</v>
      </c>
      <c r="P118" s="183"/>
      <c r="Q118" s="223"/>
    </row>
    <row r="119" outlineLevel="1">
      <c r="A119" s="166" t="s">
        <v>121</v>
      </c>
      <c r="B119" s="166" t="s">
        <v>240</v>
      </c>
      <c r="C119" s="219" t="b">
        <v>0</v>
      </c>
      <c r="D119" s="171" t="str">
        <f t="array" ref="D119">iferror(INDEX('Tax Codes'!$I$4:BQ320,MATCH($A119,'Tax Codes'!$B$4:B320,0),MATCH(Assumptions!$C$16,'Tax Codes'!$I$3:$BQ$3,0)),"")</f>
        <v/>
      </c>
      <c r="E119" s="220" t="b">
        <v>0</v>
      </c>
      <c r="F119" s="251"/>
      <c r="G119" s="177">
        <f t="shared" si="20"/>
        <v>0</v>
      </c>
      <c r="H119" s="177"/>
      <c r="I119" s="172" t="str">
        <f>if(C119=true,0, if(F119="Expense Tracker",sumif('Expense Tracker'!E:E,B119,'Expense Tracker'!D:D),H119))</f>
        <v/>
      </c>
      <c r="J119" s="177">
        <f t="shared" si="21"/>
        <v>0</v>
      </c>
      <c r="K119" s="177">
        <f>sumif('Job Report'!I:I,B119,'Job Report'!H:H)</f>
        <v>0</v>
      </c>
      <c r="L119" s="177">
        <f t="shared" si="22"/>
        <v>0</v>
      </c>
      <c r="M119" s="221"/>
      <c r="N119" s="221"/>
      <c r="O119" s="222">
        <f>iferror(vlookup(A119,'Tax Codes'!$B$2:$D$110,3,false)*O$15,"")</f>
        <v>1.26</v>
      </c>
      <c r="P119" s="183"/>
      <c r="Q119" s="223"/>
    </row>
    <row r="120" outlineLevel="1">
      <c r="A120" s="166" t="s">
        <v>225</v>
      </c>
      <c r="B120" s="166" t="s">
        <v>241</v>
      </c>
      <c r="C120" s="219" t="b">
        <v>0</v>
      </c>
      <c r="D120" s="171" t="str">
        <f t="array" ref="D120">iferror(INDEX('Tax Codes'!$I$4:BQ320,MATCH($A120,'Tax Codes'!$B$4:B320,0),MATCH(Assumptions!$C$16,'Tax Codes'!$I$3:$BQ$3,0)),"")</f>
        <v/>
      </c>
      <c r="E120" s="220" t="b">
        <v>0</v>
      </c>
      <c r="F120" s="251"/>
      <c r="G120" s="177">
        <f t="shared" si="20"/>
        <v>0</v>
      </c>
      <c r="H120" s="177"/>
      <c r="I120" s="172" t="str">
        <f>if(C120=true,0, if(F120="Expense Tracker",sumif('Expense Tracker'!E:E,B120,'Expense Tracker'!D:D),H120))</f>
        <v/>
      </c>
      <c r="J120" s="177">
        <f t="shared" si="21"/>
        <v>0</v>
      </c>
      <c r="K120" s="177">
        <f>sumif('Job Report'!I:I,B120,'Job Report'!H:H)</f>
        <v>0</v>
      </c>
      <c r="L120" s="177">
        <f t="shared" si="22"/>
        <v>0</v>
      </c>
      <c r="M120" s="221"/>
      <c r="N120" s="221"/>
      <c r="O120" s="222">
        <f>iferror(vlookup(A120,'Tax Codes'!$B$2:$D$110,3,false)*O$15,"")</f>
        <v>1.3</v>
      </c>
      <c r="P120" s="183"/>
      <c r="Q120" s="223"/>
    </row>
    <row r="121" outlineLevel="1">
      <c r="A121" s="224" t="s">
        <v>225</v>
      </c>
      <c r="B121" s="224" t="s">
        <v>242</v>
      </c>
      <c r="C121" s="226" t="b">
        <v>0</v>
      </c>
      <c r="D121" s="227" t="str">
        <f t="array" ref="D121">iferror(INDEX('Tax Codes'!$I$4:BQ320,MATCH($A121,'Tax Codes'!$B$4:B320,0),MATCH(Assumptions!$C$16,'Tax Codes'!$I$3:$BQ$3,0)),"")</f>
        <v/>
      </c>
      <c r="E121" s="228" t="b">
        <v>0</v>
      </c>
      <c r="F121" s="282"/>
      <c r="G121" s="229">
        <f t="shared" si="20"/>
        <v>0</v>
      </c>
      <c r="H121" s="229"/>
      <c r="I121" s="172" t="str">
        <f>if(C121=true,0, if(F121="Expense Tracker",sumif('Expense Tracker'!E:E,B121,'Expense Tracker'!D:D),H121))</f>
        <v/>
      </c>
      <c r="J121" s="229">
        <f t="shared" si="21"/>
        <v>0</v>
      </c>
      <c r="K121" s="229">
        <f>sumif('Job Report'!I:I,B121,'Job Report'!H:H)</f>
        <v>0</v>
      </c>
      <c r="L121" s="229">
        <f t="shared" si="22"/>
        <v>0</v>
      </c>
      <c r="M121" s="230"/>
      <c r="N121" s="230"/>
      <c r="O121" s="231">
        <f>iferror(vlookup(A121,'Tax Codes'!$B$2:$D$110,3,false)*O$15,"")</f>
        <v>1.3</v>
      </c>
      <c r="P121" s="183"/>
      <c r="Q121" s="232"/>
    </row>
    <row r="122" outlineLevel="1">
      <c r="A122" s="224" t="s">
        <v>225</v>
      </c>
      <c r="B122" s="224" t="s">
        <v>243</v>
      </c>
      <c r="C122" s="226" t="b">
        <v>0</v>
      </c>
      <c r="D122" s="227" t="str">
        <f t="array" ref="D122">iferror(INDEX('Tax Codes'!$I$4:BQ320,MATCH($A122,'Tax Codes'!$B$4:B320,0),MATCH(Assumptions!$C$16,'Tax Codes'!$I$3:$BQ$3,0)),"")</f>
        <v/>
      </c>
      <c r="E122" s="228" t="b">
        <v>0</v>
      </c>
      <c r="F122" s="282"/>
      <c r="G122" s="229">
        <f t="shared" si="20"/>
        <v>0</v>
      </c>
      <c r="H122" s="229"/>
      <c r="I122" s="172" t="str">
        <f>if(C122=true,0, if(F122="Expense Tracker",sumif('Expense Tracker'!E:E,B122,'Expense Tracker'!D:D),H122))</f>
        <v/>
      </c>
      <c r="J122" s="229">
        <f t="shared" si="21"/>
        <v>0</v>
      </c>
      <c r="K122" s="229">
        <f>sumif('Job Report'!I:I,B122,'Job Report'!H:H)</f>
        <v>0</v>
      </c>
      <c r="L122" s="229">
        <f t="shared" si="22"/>
        <v>0</v>
      </c>
      <c r="M122" s="283" t="s">
        <v>244</v>
      </c>
      <c r="N122" s="230"/>
      <c r="O122" s="231">
        <f>iferror(vlookup(A122,'Tax Codes'!$B$2:$D$110,3,false)*O$15,"")</f>
        <v>1.3</v>
      </c>
      <c r="P122" s="183"/>
      <c r="Q122" s="232"/>
    </row>
    <row r="123">
      <c r="A123" s="202"/>
      <c r="B123" s="203" t="s">
        <v>245</v>
      </c>
      <c r="C123" s="233"/>
      <c r="D123" s="205"/>
      <c r="E123" s="205"/>
      <c r="F123" s="234"/>
      <c r="G123" s="234"/>
      <c r="H123" s="208" t="s">
        <v>96</v>
      </c>
      <c r="I123" s="208" t="s">
        <v>96</v>
      </c>
      <c r="J123" s="234"/>
      <c r="K123" s="234"/>
      <c r="L123" s="234"/>
      <c r="M123" s="203"/>
      <c r="N123" s="210"/>
      <c r="O123" s="235" t="str">
        <f>iferror(vlookup(F123,'Tax Codes'!$B$2:$D$110,3,false)*O$15,"")</f>
        <v/>
      </c>
      <c r="P123" s="135"/>
      <c r="Q123" s="212"/>
    </row>
    <row r="124" outlineLevel="1">
      <c r="A124" s="213" t="s">
        <v>110</v>
      </c>
      <c r="B124" s="161" t="s">
        <v>246</v>
      </c>
      <c r="C124" s="214" t="b">
        <v>0</v>
      </c>
      <c r="D124" s="168" t="str">
        <f t="array" ref="D124">iferror(INDEX('Tax Codes'!$I$4:BQ320,MATCH($A124,'Tax Codes'!$B$4:B320,0),MATCH(Assumptions!$C$16,'Tax Codes'!$I$3:$BQ$3,0)),"")</f>
        <v/>
      </c>
      <c r="E124" s="215" t="b">
        <v>0</v>
      </c>
      <c r="F124" s="281"/>
      <c r="G124" s="170">
        <f t="shared" ref="G124:G129" si="23">(H124*O124)</f>
        <v>0</v>
      </c>
      <c r="H124" s="170"/>
      <c r="I124" s="172" t="str">
        <f>if(C124=true,0, if(F124="Expense Tracker",sumif('Expense Tracker'!E:E,B124,'Expense Tracker'!D:D),H124))</f>
        <v/>
      </c>
      <c r="J124" s="170">
        <f t="shared" ref="J124:J129" si="24">H124-I124</f>
        <v>0</v>
      </c>
      <c r="K124" s="170">
        <f>sumif('Job Report'!I:I,B124,'Job Report'!H:H)</f>
        <v>0</v>
      </c>
      <c r="L124" s="170">
        <f t="shared" ref="L124:L129" si="25">I124-K124</f>
        <v>0</v>
      </c>
      <c r="M124" s="216"/>
      <c r="N124" s="216"/>
      <c r="O124" s="217">
        <f>iferror(vlookup(A124,'Tax Codes'!$B$2:$D$110,3,false)*O$15,"")</f>
        <v>1.25</v>
      </c>
      <c r="P124" s="183"/>
      <c r="Q124" s="218" t="s">
        <v>247</v>
      </c>
    </row>
    <row r="125" outlineLevel="1">
      <c r="A125" s="166" t="s">
        <v>248</v>
      </c>
      <c r="B125" s="150" t="s">
        <v>249</v>
      </c>
      <c r="C125" s="219" t="b">
        <v>0</v>
      </c>
      <c r="D125" s="171" t="str">
        <f t="array" ref="D125">iferror(INDEX('Tax Codes'!$I$4:BQ320,MATCH($A125,'Tax Codes'!$B$4:B320,0),MATCH(Assumptions!$C$16,'Tax Codes'!$I$3:$BQ$3,0)),"")</f>
        <v/>
      </c>
      <c r="E125" s="220" t="b">
        <v>0</v>
      </c>
      <c r="F125" s="169"/>
      <c r="G125" s="177">
        <f t="shared" si="23"/>
        <v>0</v>
      </c>
      <c r="H125" s="177"/>
      <c r="I125" s="172" t="str">
        <f>if(C125=true,0, if(F125="Expense Tracker",sumif('Expense Tracker'!E:E,B125,'Expense Tracker'!D:D),H125))</f>
        <v/>
      </c>
      <c r="J125" s="177">
        <f t="shared" si="24"/>
        <v>0</v>
      </c>
      <c r="K125" s="177">
        <f>sumif('Job Report'!I:I,B125,'Job Report'!H:H)</f>
        <v>0</v>
      </c>
      <c r="L125" s="177">
        <f t="shared" si="25"/>
        <v>0</v>
      </c>
      <c r="M125" s="221"/>
      <c r="N125" s="221"/>
      <c r="O125" s="222">
        <f>iferror(vlookup(A125,'Tax Codes'!$B$2:$D$110,3,false)*O$15,"")</f>
        <v>1.26</v>
      </c>
      <c r="P125" s="183"/>
      <c r="Q125" s="223"/>
    </row>
    <row r="126" outlineLevel="1">
      <c r="A126" s="166" t="s">
        <v>110</v>
      </c>
      <c r="B126" s="150" t="s">
        <v>250</v>
      </c>
      <c r="C126" s="219" t="b">
        <v>0</v>
      </c>
      <c r="D126" s="171" t="str">
        <f t="array" ref="D126">iferror(INDEX('Tax Codes'!$I$4:BQ320,MATCH($A126,'Tax Codes'!$B$4:B320,0),MATCH(Assumptions!$C$16,'Tax Codes'!$I$3:$BQ$3,0)),"")</f>
        <v/>
      </c>
      <c r="E126" s="220" t="b">
        <v>0</v>
      </c>
      <c r="F126" s="251"/>
      <c r="G126" s="177">
        <f t="shared" si="23"/>
        <v>0</v>
      </c>
      <c r="H126" s="177"/>
      <c r="I126" s="172" t="str">
        <f>if(C126=true,0, if(F126="Expense Tracker",sumif('Expense Tracker'!E:E,B126,'Expense Tracker'!D:D),H126))</f>
        <v/>
      </c>
      <c r="J126" s="177">
        <f t="shared" si="24"/>
        <v>0</v>
      </c>
      <c r="K126" s="177">
        <f>sumif('Job Report'!I:I,B126,'Job Report'!H:H)</f>
        <v>0</v>
      </c>
      <c r="L126" s="177">
        <f t="shared" si="25"/>
        <v>0</v>
      </c>
      <c r="M126" s="221"/>
      <c r="N126" s="221"/>
      <c r="O126" s="222">
        <f>iferror(vlookup(A126,'Tax Codes'!$B$2:$D$110,3,false)*O$15,"")</f>
        <v>1.25</v>
      </c>
      <c r="P126" s="183"/>
      <c r="Q126" s="223"/>
    </row>
    <row r="127" outlineLevel="1">
      <c r="A127" s="166" t="s">
        <v>110</v>
      </c>
      <c r="B127" s="150" t="s">
        <v>251</v>
      </c>
      <c r="C127" s="219" t="b">
        <v>0</v>
      </c>
      <c r="D127" s="171" t="str">
        <f t="array" ref="D127">iferror(INDEX('Tax Codes'!$I$4:BQ320,MATCH($A127,'Tax Codes'!$B$4:B320,0),MATCH(Assumptions!$C$16,'Tax Codes'!$I$3:$BQ$3,0)),"")</f>
        <v/>
      </c>
      <c r="E127" s="220" t="b">
        <v>0</v>
      </c>
      <c r="F127" s="251"/>
      <c r="G127" s="177">
        <f t="shared" si="23"/>
        <v>0</v>
      </c>
      <c r="H127" s="177"/>
      <c r="I127" s="172" t="str">
        <f>if(C127=true,0, if(F127="Expense Tracker",sumif('Expense Tracker'!E:E,B127,'Expense Tracker'!D:D),H127))</f>
        <v/>
      </c>
      <c r="J127" s="177">
        <f t="shared" si="24"/>
        <v>0</v>
      </c>
      <c r="K127" s="177">
        <f>sumif('Job Report'!I:I,B127,'Job Report'!H:H)</f>
        <v>0</v>
      </c>
      <c r="L127" s="177">
        <f t="shared" si="25"/>
        <v>0</v>
      </c>
      <c r="M127" s="221"/>
      <c r="N127" s="221"/>
      <c r="O127" s="222">
        <f>iferror(vlookup(A127,'Tax Codes'!$B$2:$D$110,3,false)*O$15,"")</f>
        <v>1.25</v>
      </c>
      <c r="P127" s="183"/>
      <c r="Q127" s="223" t="s">
        <v>252</v>
      </c>
    </row>
    <row r="128" outlineLevel="1">
      <c r="A128" s="166" t="s">
        <v>110</v>
      </c>
      <c r="B128" s="150" t="s">
        <v>253</v>
      </c>
      <c r="C128" s="219" t="b">
        <v>0</v>
      </c>
      <c r="D128" s="171" t="str">
        <f t="array" ref="D128">iferror(INDEX('Tax Codes'!$I$4:BQ320,MATCH($A128,'Tax Codes'!$B$4:B320,0),MATCH(Assumptions!$C$16,'Tax Codes'!$I$3:$BQ$3,0)),"")</f>
        <v/>
      </c>
      <c r="E128" s="220" t="b">
        <v>0</v>
      </c>
      <c r="F128" s="251"/>
      <c r="G128" s="177">
        <f t="shared" si="23"/>
        <v>0</v>
      </c>
      <c r="H128" s="177"/>
      <c r="I128" s="172" t="str">
        <f>if(C128=true,0, if(F128="Expense Tracker",sumif('Expense Tracker'!E:E,B128,'Expense Tracker'!D:D),H128))</f>
        <v/>
      </c>
      <c r="J128" s="177">
        <f t="shared" si="24"/>
        <v>0</v>
      </c>
      <c r="K128" s="177">
        <f>sumif('Job Report'!I:I,B128,'Job Report'!H:H)</f>
        <v>0</v>
      </c>
      <c r="L128" s="177">
        <f t="shared" si="25"/>
        <v>0</v>
      </c>
      <c r="M128" s="221"/>
      <c r="N128" s="221"/>
      <c r="O128" s="222">
        <f>iferror(vlookup(A128,'Tax Codes'!$B$2:$D$110,3,false)*O$15,"")</f>
        <v>1.25</v>
      </c>
      <c r="P128" s="183"/>
      <c r="Q128" s="223" t="s">
        <v>254</v>
      </c>
    </row>
    <row r="129" outlineLevel="1">
      <c r="A129" s="224" t="s">
        <v>176</v>
      </c>
      <c r="B129" s="225" t="s">
        <v>255</v>
      </c>
      <c r="C129" s="226" t="b">
        <v>0</v>
      </c>
      <c r="D129" s="227" t="str">
        <f t="array" ref="D129">iferror(INDEX('Tax Codes'!$I$4:BQ320,MATCH($A129,'Tax Codes'!$B$4:B320,0),MATCH(Assumptions!$C$16,'Tax Codes'!$I$3:$BQ$3,0)),"")</f>
        <v/>
      </c>
      <c r="E129" s="228" t="b">
        <v>0</v>
      </c>
      <c r="F129" s="253"/>
      <c r="G129" s="229">
        <f t="shared" si="23"/>
        <v>0</v>
      </c>
      <c r="H129" s="229"/>
      <c r="I129" s="172" t="str">
        <f>if(C129=true,0, if(F129="Expense Tracker",sumif('Expense Tracker'!E:E,B129,'Expense Tracker'!D:D),H129))</f>
        <v/>
      </c>
      <c r="J129" s="229">
        <f t="shared" si="24"/>
        <v>0</v>
      </c>
      <c r="K129" s="229">
        <f>sumif('Job Report'!I:I,B129,'Job Report'!H:H)</f>
        <v>0</v>
      </c>
      <c r="L129" s="229">
        <f t="shared" si="25"/>
        <v>0</v>
      </c>
      <c r="M129" s="230"/>
      <c r="N129" s="230"/>
      <c r="O129" s="231">
        <f>iferror(vlookup(A129,'Tax Codes'!$B$2:$D$110,3,false)*O$15,"")</f>
        <v>1.3</v>
      </c>
      <c r="P129" s="183"/>
      <c r="Q129" s="232"/>
    </row>
    <row r="130">
      <c r="A130" s="202"/>
      <c r="B130" s="203" t="s">
        <v>256</v>
      </c>
      <c r="C130" s="233"/>
      <c r="D130" s="205"/>
      <c r="E130" s="205"/>
      <c r="F130" s="234"/>
      <c r="G130" s="234"/>
      <c r="H130" s="208" t="s">
        <v>96</v>
      </c>
      <c r="I130" s="208" t="s">
        <v>96</v>
      </c>
      <c r="J130" s="234"/>
      <c r="K130" s="234"/>
      <c r="L130" s="234"/>
      <c r="M130" s="203"/>
      <c r="N130" s="203"/>
      <c r="O130" s="235" t="str">
        <f>iferror(vlookup(F130,'Tax Codes'!$B$2:$D$110,3,false)*O$15,"")</f>
        <v/>
      </c>
      <c r="P130" s="183"/>
      <c r="Q130" s="236"/>
    </row>
    <row r="131" outlineLevel="1">
      <c r="A131" s="213" t="s">
        <v>121</v>
      </c>
      <c r="B131" s="161" t="s">
        <v>257</v>
      </c>
      <c r="C131" s="214" t="b">
        <v>0</v>
      </c>
      <c r="D131" s="168" t="str">
        <f t="array" ref="D131">iferror(INDEX('Tax Codes'!$I$4:BQ320,MATCH($A131,'Tax Codes'!$B$4:B320,0),MATCH(Assumptions!$C$16,'Tax Codes'!$I$3:$BQ$3,0)),"")</f>
        <v/>
      </c>
      <c r="E131" s="215" t="b">
        <v>0</v>
      </c>
      <c r="F131" s="279"/>
      <c r="G131" s="170">
        <f t="shared" ref="G131:G147" si="26">(H131*O131)</f>
        <v>0</v>
      </c>
      <c r="H131" s="170"/>
      <c r="I131" s="172" t="str">
        <f>if(C131=true,0, if(F131="Expense Tracker",sumif('Expense Tracker'!E:E,B131,'Expense Tracker'!D:D),H131))</f>
        <v/>
      </c>
      <c r="J131" s="170">
        <f t="shared" ref="J131:J147" si="27">H131-I131</f>
        <v>0</v>
      </c>
      <c r="K131" s="170">
        <f>sumif('Job Report'!I:I,B131,'Job Report'!H:H)</f>
        <v>0</v>
      </c>
      <c r="L131" s="170">
        <f t="shared" ref="L131:L147" si="28">I131-K131</f>
        <v>0</v>
      </c>
      <c r="M131" s="216"/>
      <c r="N131" s="216"/>
      <c r="O131" s="217">
        <f>iferror(vlookup(A131,'Tax Codes'!$B$2:$D$110,3,false)*O$15,"")</f>
        <v>1.26</v>
      </c>
      <c r="P131" s="183"/>
      <c r="Q131" s="218" t="s">
        <v>258</v>
      </c>
    </row>
    <row r="132" outlineLevel="1">
      <c r="A132" s="166" t="s">
        <v>121</v>
      </c>
      <c r="B132" s="166" t="s">
        <v>259</v>
      </c>
      <c r="C132" s="219" t="b">
        <v>0</v>
      </c>
      <c r="D132" s="171" t="str">
        <f t="array" ref="D132">iferror(INDEX('Tax Codes'!$I$4:BQ320,MATCH($A132,'Tax Codes'!$B$4:B320,0),MATCH(Assumptions!$C$16,'Tax Codes'!$I$3:$BQ$3,0)),"")</f>
        <v/>
      </c>
      <c r="E132" s="220" t="b">
        <v>0</v>
      </c>
      <c r="F132" s="169"/>
      <c r="G132" s="177">
        <f t="shared" si="26"/>
        <v>0</v>
      </c>
      <c r="H132" s="177"/>
      <c r="I132" s="172" t="str">
        <f>if(C132=true,0, if(F132="Expense Tracker",sumif('Expense Tracker'!E:E,B132,'Expense Tracker'!D:D),H132))</f>
        <v/>
      </c>
      <c r="J132" s="177">
        <f t="shared" si="27"/>
        <v>0</v>
      </c>
      <c r="K132" s="177">
        <f>sumif('Job Report'!I:I,B132,'Job Report'!H:H)</f>
        <v>0</v>
      </c>
      <c r="L132" s="177">
        <f t="shared" si="28"/>
        <v>0</v>
      </c>
      <c r="M132" s="221"/>
      <c r="N132" s="221"/>
      <c r="O132" s="222">
        <f>iferror(vlookup(A132,'Tax Codes'!$B$2:$D$110,3,false)*O$15,"")</f>
        <v>1.26</v>
      </c>
      <c r="P132" s="183"/>
      <c r="Q132" s="223"/>
    </row>
    <row r="133" outlineLevel="1">
      <c r="A133" s="166" t="s">
        <v>121</v>
      </c>
      <c r="B133" s="150" t="s">
        <v>260</v>
      </c>
      <c r="C133" s="219" t="b">
        <v>0</v>
      </c>
      <c r="D133" s="171" t="str">
        <f t="array" ref="D133">iferror(INDEX('Tax Codes'!$I$4:BQ320,MATCH($A133,'Tax Codes'!$B$4:B320,0),MATCH(Assumptions!$C$16,'Tax Codes'!$I$3:$BQ$3,0)),"")</f>
        <v/>
      </c>
      <c r="E133" s="220" t="b">
        <v>0</v>
      </c>
      <c r="F133" s="251"/>
      <c r="G133" s="177">
        <f t="shared" si="26"/>
        <v>0</v>
      </c>
      <c r="H133" s="177"/>
      <c r="I133" s="172" t="str">
        <f>if(C133=true,0, if(F133="Expense Tracker",sumif('Expense Tracker'!E:E,B133,'Expense Tracker'!D:D),H133))</f>
        <v/>
      </c>
      <c r="J133" s="177">
        <f t="shared" si="27"/>
        <v>0</v>
      </c>
      <c r="K133" s="177">
        <f>sumif('Job Report'!I:I,B133,'Job Report'!H:H)</f>
        <v>0</v>
      </c>
      <c r="L133" s="177">
        <f t="shared" si="28"/>
        <v>0</v>
      </c>
      <c r="M133" s="221"/>
      <c r="N133" s="221"/>
      <c r="O133" s="222">
        <f>iferror(vlookup(A133,'Tax Codes'!$B$2:$D$110,3,false)*O$15,"")</f>
        <v>1.26</v>
      </c>
      <c r="P133" s="183"/>
      <c r="Q133" s="223"/>
    </row>
    <row r="134" outlineLevel="1">
      <c r="A134" s="166" t="s">
        <v>121</v>
      </c>
      <c r="B134" s="150" t="s">
        <v>261</v>
      </c>
      <c r="C134" s="219" t="b">
        <v>0</v>
      </c>
      <c r="D134" s="171" t="str">
        <f t="array" ref="D134">iferror(INDEX('Tax Codes'!$I$4:BQ320,MATCH($A134,'Tax Codes'!$B$4:B320,0),MATCH(Assumptions!$C$16,'Tax Codes'!$I$3:$BQ$3,0)),"")</f>
        <v/>
      </c>
      <c r="E134" s="220" t="b">
        <v>0</v>
      </c>
      <c r="F134" s="169"/>
      <c r="G134" s="177">
        <f t="shared" si="26"/>
        <v>0</v>
      </c>
      <c r="H134" s="177"/>
      <c r="I134" s="172" t="str">
        <f>if(C134=true,0, if(F134="Expense Tracker",sumif('Expense Tracker'!E:E,B134,'Expense Tracker'!D:D),H134))</f>
        <v/>
      </c>
      <c r="J134" s="177">
        <f t="shared" si="27"/>
        <v>0</v>
      </c>
      <c r="K134" s="177">
        <f>sumif('Job Report'!I:I,B134,'Job Report'!H:H)</f>
        <v>0</v>
      </c>
      <c r="L134" s="177">
        <f t="shared" si="28"/>
        <v>0</v>
      </c>
      <c r="M134" s="221"/>
      <c r="N134" s="221"/>
      <c r="O134" s="222">
        <f>iferror(vlookup(A134,'Tax Codes'!$B$2:$D$110,3,false)*O$15,"")</f>
        <v>1.26</v>
      </c>
      <c r="P134" s="183"/>
      <c r="Q134" s="223"/>
    </row>
    <row r="135" outlineLevel="1">
      <c r="A135" s="166" t="s">
        <v>121</v>
      </c>
      <c r="B135" s="150" t="s">
        <v>262</v>
      </c>
      <c r="C135" s="219" t="b">
        <v>0</v>
      </c>
      <c r="D135" s="171" t="str">
        <f t="array" ref="D135">iferror(INDEX('Tax Codes'!$I$4:BQ320,MATCH($A135,'Tax Codes'!$B$4:B320,0),MATCH(Assumptions!$C$16,'Tax Codes'!$I$3:$BQ$3,0)),"")</f>
        <v/>
      </c>
      <c r="E135" s="220" t="b">
        <v>0</v>
      </c>
      <c r="F135" s="251"/>
      <c r="G135" s="177">
        <f t="shared" si="26"/>
        <v>0</v>
      </c>
      <c r="H135" s="177"/>
      <c r="I135" s="172" t="str">
        <f>if(C135=true,0, if(F135="Expense Tracker",sumif('Expense Tracker'!E:E,B135,'Expense Tracker'!D:D),H135))</f>
        <v/>
      </c>
      <c r="J135" s="177">
        <f t="shared" si="27"/>
        <v>0</v>
      </c>
      <c r="K135" s="177">
        <f>sumif('Job Report'!I:I,B135,'Job Report'!H:H)</f>
        <v>0</v>
      </c>
      <c r="L135" s="177">
        <f t="shared" si="28"/>
        <v>0</v>
      </c>
      <c r="M135" s="221"/>
      <c r="N135" s="221"/>
      <c r="O135" s="222">
        <f>iferror(vlookup(A135,'Tax Codes'!$B$2:$D$110,3,false)*O$15,"")</f>
        <v>1.26</v>
      </c>
      <c r="P135" s="183"/>
      <c r="Q135" s="223"/>
    </row>
    <row r="136" outlineLevel="1">
      <c r="A136" s="166" t="s">
        <v>121</v>
      </c>
      <c r="B136" s="150" t="s">
        <v>263</v>
      </c>
      <c r="C136" s="219" t="b">
        <v>0</v>
      </c>
      <c r="D136" s="171" t="str">
        <f t="array" ref="D136">iferror(INDEX('Tax Codes'!$I$4:BQ320,MATCH($A136,'Tax Codes'!$B$4:B320,0),MATCH(Assumptions!$C$16,'Tax Codes'!$I$3:$BQ$3,0)),"")</f>
        <v/>
      </c>
      <c r="E136" s="220" t="b">
        <v>0</v>
      </c>
      <c r="F136" s="251"/>
      <c r="G136" s="177">
        <f t="shared" si="26"/>
        <v>0</v>
      </c>
      <c r="H136" s="177"/>
      <c r="I136" s="172" t="str">
        <f>if(C136=true,0, if(F136="Expense Tracker",sumif('Expense Tracker'!E:E,B136,'Expense Tracker'!D:D),H136))</f>
        <v/>
      </c>
      <c r="J136" s="177">
        <f t="shared" si="27"/>
        <v>0</v>
      </c>
      <c r="K136" s="177">
        <f>sumif('Job Report'!I:I,B136,'Job Report'!H:H)</f>
        <v>0</v>
      </c>
      <c r="L136" s="177">
        <f t="shared" si="28"/>
        <v>0</v>
      </c>
      <c r="M136" s="221"/>
      <c r="N136" s="221"/>
      <c r="O136" s="222">
        <f>iferror(vlookup(A136,'Tax Codes'!$B$2:$D$110,3,false)*O$15,"")</f>
        <v>1.26</v>
      </c>
      <c r="P136" s="183"/>
      <c r="Q136" s="223"/>
    </row>
    <row r="137" outlineLevel="1">
      <c r="A137" s="166" t="s">
        <v>121</v>
      </c>
      <c r="B137" s="150" t="s">
        <v>264</v>
      </c>
      <c r="C137" s="219" t="b">
        <v>0</v>
      </c>
      <c r="D137" s="171" t="str">
        <f t="array" ref="D137">iferror(INDEX('Tax Codes'!$I$4:BQ320,MATCH($A137,'Tax Codes'!$B$4:B320,0),MATCH(Assumptions!$C$16,'Tax Codes'!$I$3:$BQ$3,0)),"")</f>
        <v/>
      </c>
      <c r="E137" s="220" t="b">
        <v>0</v>
      </c>
      <c r="F137" s="251"/>
      <c r="G137" s="177">
        <f t="shared" si="26"/>
        <v>0</v>
      </c>
      <c r="H137" s="177"/>
      <c r="I137" s="172" t="str">
        <f>if(C137=true,0, if(F137="Expense Tracker",sumif('Expense Tracker'!E:E,B137,'Expense Tracker'!D:D),H137))</f>
        <v/>
      </c>
      <c r="J137" s="177">
        <f t="shared" si="27"/>
        <v>0</v>
      </c>
      <c r="K137" s="177">
        <f>sumif('Job Report'!I:I,B137,'Job Report'!H:H)</f>
        <v>0</v>
      </c>
      <c r="L137" s="177">
        <f t="shared" si="28"/>
        <v>0</v>
      </c>
      <c r="M137" s="221"/>
      <c r="N137" s="221"/>
      <c r="O137" s="222">
        <f>iferror(vlookup(A137,'Tax Codes'!$B$2:$D$110,3,false)*O$15,"")</f>
        <v>1.26</v>
      </c>
      <c r="P137" s="183"/>
      <c r="Q137" s="223" t="s">
        <v>265</v>
      </c>
    </row>
    <row r="138" outlineLevel="1">
      <c r="A138" s="166" t="s">
        <v>121</v>
      </c>
      <c r="B138" s="150" t="s">
        <v>266</v>
      </c>
      <c r="C138" s="219" t="b">
        <v>0</v>
      </c>
      <c r="D138" s="171" t="str">
        <f t="array" ref="D138">iferror(INDEX('Tax Codes'!$I$4:BQ320,MATCH($A138,'Tax Codes'!$B$4:B320,0),MATCH(Assumptions!$C$16,'Tax Codes'!$I$3:$BQ$3,0)),"")</f>
        <v/>
      </c>
      <c r="E138" s="220" t="b">
        <v>0</v>
      </c>
      <c r="F138" s="251"/>
      <c r="G138" s="177">
        <f t="shared" si="26"/>
        <v>0</v>
      </c>
      <c r="H138" s="177"/>
      <c r="I138" s="172" t="str">
        <f>if(C138=true,0, if(F138="Expense Tracker",sumif('Expense Tracker'!E:E,B138,'Expense Tracker'!D:D),H138))</f>
        <v/>
      </c>
      <c r="J138" s="177">
        <f t="shared" si="27"/>
        <v>0</v>
      </c>
      <c r="K138" s="177">
        <f>sumif('Job Report'!I:I,B138,'Job Report'!H:H)</f>
        <v>0</v>
      </c>
      <c r="L138" s="177">
        <f t="shared" si="28"/>
        <v>0</v>
      </c>
      <c r="M138" s="221"/>
      <c r="N138" s="221"/>
      <c r="O138" s="222">
        <f>iferror(vlookup(A138,'Tax Codes'!$B$2:$D$110,3,false)*O$15,"")</f>
        <v>1.26</v>
      </c>
      <c r="P138" s="183"/>
      <c r="Q138" s="223" t="s">
        <v>267</v>
      </c>
    </row>
    <row r="139" outlineLevel="1">
      <c r="A139" s="166" t="s">
        <v>268</v>
      </c>
      <c r="B139" s="166" t="s">
        <v>269</v>
      </c>
      <c r="C139" s="219" t="b">
        <v>0</v>
      </c>
      <c r="D139" s="171" t="str">
        <f t="array" ref="D139">iferror(INDEX('Tax Codes'!$I$4:BQ320,MATCH($A139,'Tax Codes'!$B$4:B320,0),MATCH(Assumptions!$C$16,'Tax Codes'!$I$3:$BQ$3,0)),"")</f>
        <v/>
      </c>
      <c r="E139" s="220" t="b">
        <v>0</v>
      </c>
      <c r="F139" s="169"/>
      <c r="G139" s="177">
        <f t="shared" si="26"/>
        <v>0</v>
      </c>
      <c r="H139" s="177"/>
      <c r="I139" s="172" t="str">
        <f>if(C139=true,0, if(F139="Expense Tracker",sumif('Expense Tracker'!E:E,B139,'Expense Tracker'!D:D),H139))</f>
        <v/>
      </c>
      <c r="J139" s="177">
        <f t="shared" si="27"/>
        <v>0</v>
      </c>
      <c r="K139" s="177">
        <f>sumif('Job Report'!I:I,B139,'Job Report'!H:H)</f>
        <v>0</v>
      </c>
      <c r="L139" s="177">
        <f t="shared" si="28"/>
        <v>0</v>
      </c>
      <c r="M139" s="221"/>
      <c r="N139" s="221"/>
      <c r="O139" s="222">
        <f>iferror(vlookup(A139,'Tax Codes'!$B$2:$D$110,3,false)*O$15,"")</f>
        <v>1.3</v>
      </c>
      <c r="P139" s="183"/>
      <c r="Q139" s="223"/>
    </row>
    <row r="140" outlineLevel="1">
      <c r="A140" s="166" t="s">
        <v>268</v>
      </c>
      <c r="B140" s="166" t="s">
        <v>270</v>
      </c>
      <c r="C140" s="219" t="b">
        <v>0</v>
      </c>
      <c r="D140" s="171" t="str">
        <f t="array" ref="D140">iferror(INDEX('Tax Codes'!$I$4:BQ320,MATCH($A140,'Tax Codes'!$B$4:B320,0),MATCH(Assumptions!$C$16,'Tax Codes'!$I$3:$BQ$3,0)),"")</f>
        <v/>
      </c>
      <c r="E140" s="220" t="b">
        <v>0</v>
      </c>
      <c r="F140" s="169"/>
      <c r="G140" s="177">
        <f t="shared" si="26"/>
        <v>0</v>
      </c>
      <c r="H140" s="177"/>
      <c r="I140" s="172" t="str">
        <f>if(C140=true,0, if(F140="Expense Tracker",sumif('Expense Tracker'!E:E,B140,'Expense Tracker'!D:D),H140))</f>
        <v/>
      </c>
      <c r="J140" s="177">
        <f t="shared" si="27"/>
        <v>0</v>
      </c>
      <c r="K140" s="177">
        <f>sumif('Job Report'!I:I,B140,'Job Report'!H:H)</f>
        <v>0</v>
      </c>
      <c r="L140" s="177">
        <f t="shared" si="28"/>
        <v>0</v>
      </c>
      <c r="M140" s="221"/>
      <c r="N140" s="221"/>
      <c r="O140" s="222">
        <f>iferror(vlookup(A140,'Tax Codes'!$B$2:$D$110,3,false)*O$15,"")</f>
        <v>1.3</v>
      </c>
      <c r="P140" s="183"/>
      <c r="Q140" s="223"/>
    </row>
    <row r="141" outlineLevel="1">
      <c r="A141" s="166" t="s">
        <v>121</v>
      </c>
      <c r="B141" s="166" t="s">
        <v>271</v>
      </c>
      <c r="C141" s="219" t="b">
        <v>0</v>
      </c>
      <c r="D141" s="171" t="str">
        <f t="array" ref="D141">iferror(INDEX('Tax Codes'!$I$4:BQ320,MATCH($A141,'Tax Codes'!$B$4:B320,0),MATCH(Assumptions!$C$16,'Tax Codes'!$I$3:$BQ$3,0)),"")</f>
        <v/>
      </c>
      <c r="E141" s="220" t="b">
        <v>0</v>
      </c>
      <c r="F141" s="169"/>
      <c r="G141" s="177">
        <f t="shared" si="26"/>
        <v>0</v>
      </c>
      <c r="H141" s="177"/>
      <c r="I141" s="172" t="str">
        <f>if(C141=true,0, if(F141="Expense Tracker",sumif('Expense Tracker'!E:E,B141,'Expense Tracker'!D:D),H141))</f>
        <v/>
      </c>
      <c r="J141" s="177">
        <f t="shared" si="27"/>
        <v>0</v>
      </c>
      <c r="K141" s="177">
        <f>sumif('Job Report'!I:I,B141,'Job Report'!H:H)</f>
        <v>0</v>
      </c>
      <c r="L141" s="177">
        <f t="shared" si="28"/>
        <v>0</v>
      </c>
      <c r="M141" s="221"/>
      <c r="N141" s="221"/>
      <c r="O141" s="222">
        <f>iferror(vlookup(A141,'Tax Codes'!$B$2:$D$110,3,false)*O$15,"")</f>
        <v>1.26</v>
      </c>
      <c r="P141" s="183"/>
      <c r="Q141" s="223"/>
    </row>
    <row r="142" outlineLevel="1">
      <c r="A142" s="166" t="s">
        <v>272</v>
      </c>
      <c r="B142" s="166" t="s">
        <v>273</v>
      </c>
      <c r="C142" s="219" t="b">
        <v>0</v>
      </c>
      <c r="D142" s="171" t="str">
        <f t="array" ref="D142">iferror(INDEX('Tax Codes'!$I$4:BQ320,MATCH($A142,'Tax Codes'!$B$4:B320,0),MATCH(Assumptions!$C$16,'Tax Codes'!$I$3:$BQ$3,0)),"")</f>
        <v/>
      </c>
      <c r="E142" s="220" t="b">
        <v>0</v>
      </c>
      <c r="F142" s="169"/>
      <c r="G142" s="177">
        <f t="shared" si="26"/>
        <v>0</v>
      </c>
      <c r="H142" s="177"/>
      <c r="I142" s="172" t="str">
        <f>if(C142=true,0, if(F142="Expense Tracker",sumif('Expense Tracker'!E:E,B142,'Expense Tracker'!D:D),H142))</f>
        <v/>
      </c>
      <c r="J142" s="177">
        <f t="shared" si="27"/>
        <v>0</v>
      </c>
      <c r="K142" s="177">
        <f>sumif('Job Report'!I:I,B142,'Job Report'!H:H)</f>
        <v>0</v>
      </c>
      <c r="L142" s="177">
        <f t="shared" si="28"/>
        <v>0</v>
      </c>
      <c r="M142" s="221"/>
      <c r="N142" s="221"/>
      <c r="O142" s="222">
        <f>iferror(vlookup(A142,'Tax Codes'!$B$2:$D$110,3,false)*O$15,"")</f>
        <v>1.3</v>
      </c>
      <c r="P142" s="183"/>
      <c r="Q142" s="223"/>
    </row>
    <row r="143" outlineLevel="1">
      <c r="A143" s="166" t="s">
        <v>272</v>
      </c>
      <c r="B143" s="166" t="s">
        <v>274</v>
      </c>
      <c r="C143" s="219" t="b">
        <v>0</v>
      </c>
      <c r="D143" s="171" t="str">
        <f t="array" ref="D143">iferror(INDEX('Tax Codes'!$I$4:BQ320,MATCH($A143,'Tax Codes'!$B$4:B320,0),MATCH(Assumptions!$C$16,'Tax Codes'!$I$3:$BQ$3,0)),"")</f>
        <v/>
      </c>
      <c r="E143" s="220" t="b">
        <v>0</v>
      </c>
      <c r="F143" s="169"/>
      <c r="G143" s="177">
        <f t="shared" si="26"/>
        <v>0</v>
      </c>
      <c r="H143" s="171"/>
      <c r="I143" s="172" t="str">
        <f>if(C143=true,0, if(F143="Expense Tracker",sumif('Expense Tracker'!E:E,B143,'Expense Tracker'!D:D),H143))</f>
        <v/>
      </c>
      <c r="J143" s="177">
        <f t="shared" si="27"/>
        <v>0</v>
      </c>
      <c r="K143" s="177">
        <f>sumif('Job Report'!I:I,B143,'Job Report'!H:H)</f>
        <v>0</v>
      </c>
      <c r="L143" s="177">
        <f t="shared" si="28"/>
        <v>0</v>
      </c>
      <c r="M143" s="221"/>
      <c r="N143" s="221"/>
      <c r="O143" s="222">
        <f>iferror(vlookup(A143,'Tax Codes'!$B$2:$D$110,3,false)*O$15,"")</f>
        <v>1.3</v>
      </c>
      <c r="P143" s="183"/>
      <c r="Q143" s="223"/>
    </row>
    <row r="144" outlineLevel="1">
      <c r="A144" s="166" t="s">
        <v>275</v>
      </c>
      <c r="B144" s="166" t="s">
        <v>276</v>
      </c>
      <c r="C144" s="219" t="b">
        <v>0</v>
      </c>
      <c r="D144" s="171" t="str">
        <f t="array" ref="D144">iferror(INDEX('Tax Codes'!$I$4:BQ320,MATCH($A144,'Tax Codes'!$B$4:B320,0),MATCH(Assumptions!$C$16,'Tax Codes'!$I$3:$BQ$3,0)),"")</f>
        <v/>
      </c>
      <c r="E144" s="220" t="b">
        <v>0</v>
      </c>
      <c r="F144" s="169"/>
      <c r="G144" s="177">
        <f t="shared" si="26"/>
        <v>0</v>
      </c>
      <c r="H144" s="177"/>
      <c r="I144" s="172" t="str">
        <f>if(C144=true,0, if(F144="Expense Tracker",sumif('Expense Tracker'!E:E,B144,'Expense Tracker'!D:D),H144))</f>
        <v/>
      </c>
      <c r="J144" s="177">
        <f t="shared" si="27"/>
        <v>0</v>
      </c>
      <c r="K144" s="177">
        <f>sumif('Job Report'!I:I,B144,'Job Report'!H:H)</f>
        <v>0</v>
      </c>
      <c r="L144" s="177">
        <f t="shared" si="28"/>
        <v>0</v>
      </c>
      <c r="M144" s="221"/>
      <c r="N144" s="221"/>
      <c r="O144" s="222">
        <f>iferror(vlookup(A144,'Tax Codes'!$B$2:$D$110,3,false)*O$15,"")</f>
        <v>1.3</v>
      </c>
      <c r="P144" s="183"/>
      <c r="Q144" s="223"/>
    </row>
    <row r="145" outlineLevel="1">
      <c r="A145" s="166" t="s">
        <v>121</v>
      </c>
      <c r="B145" s="166" t="s">
        <v>277</v>
      </c>
      <c r="C145" s="219" t="b">
        <v>0</v>
      </c>
      <c r="D145" s="171" t="str">
        <f t="array" ref="D145">iferror(INDEX('Tax Codes'!$I$4:BQ320,MATCH($A145,'Tax Codes'!$B$4:B320,0),MATCH(Assumptions!$C$16,'Tax Codes'!$I$3:$BQ$3,0)),"")</f>
        <v/>
      </c>
      <c r="E145" s="220" t="b">
        <v>0</v>
      </c>
      <c r="F145" s="169"/>
      <c r="G145" s="177">
        <f t="shared" si="26"/>
        <v>0</v>
      </c>
      <c r="H145" s="171"/>
      <c r="I145" s="172" t="str">
        <f>if(C145=true,0, if(F145="Expense Tracker",sumif('Expense Tracker'!E:E,B145,'Expense Tracker'!D:D),H145))</f>
        <v/>
      </c>
      <c r="J145" s="177">
        <f t="shared" si="27"/>
        <v>0</v>
      </c>
      <c r="K145" s="177">
        <f>sumif('Job Report'!I:I,B145,'Job Report'!H:H)</f>
        <v>0</v>
      </c>
      <c r="L145" s="177">
        <f t="shared" si="28"/>
        <v>0</v>
      </c>
      <c r="M145" s="221"/>
      <c r="N145" s="221"/>
      <c r="O145" s="222">
        <f>iferror(vlookup(A145,'Tax Codes'!$B$2:$D$110,3,false)*O$15,"")</f>
        <v>1.26</v>
      </c>
      <c r="P145" s="183"/>
      <c r="Q145" s="223"/>
    </row>
    <row r="146" outlineLevel="1">
      <c r="A146" s="166" t="s">
        <v>121</v>
      </c>
      <c r="B146" s="166" t="s">
        <v>278</v>
      </c>
      <c r="C146" s="219" t="b">
        <v>0</v>
      </c>
      <c r="D146" s="171" t="str">
        <f t="array" ref="D146">iferror(INDEX('Tax Codes'!$I$4:BQ320,MATCH($A146,'Tax Codes'!$B$4:B320,0),MATCH(Assumptions!$C$16,'Tax Codes'!$I$3:$BQ$3,0)),"")</f>
        <v/>
      </c>
      <c r="E146" s="220" t="b">
        <v>0</v>
      </c>
      <c r="F146" s="169"/>
      <c r="G146" s="177">
        <f t="shared" si="26"/>
        <v>0</v>
      </c>
      <c r="H146" s="177"/>
      <c r="I146" s="172" t="str">
        <f>if(C146=true,0, if(F146="Expense Tracker",sumif('Expense Tracker'!E:E,B146,'Expense Tracker'!D:D),H146))</f>
        <v/>
      </c>
      <c r="J146" s="177">
        <f t="shared" si="27"/>
        <v>0</v>
      </c>
      <c r="K146" s="177">
        <f>sumif('Job Report'!I:I,B146,'Job Report'!H:H)</f>
        <v>0</v>
      </c>
      <c r="L146" s="177">
        <f t="shared" si="28"/>
        <v>0</v>
      </c>
      <c r="M146" s="221"/>
      <c r="N146" s="221"/>
      <c r="O146" s="222">
        <f>iferror(vlookup(A146,'Tax Codes'!$B$2:$D$110,3,false)*O$15,"")</f>
        <v>1.26</v>
      </c>
      <c r="P146" s="183"/>
      <c r="Q146" s="223"/>
    </row>
    <row r="147" outlineLevel="1">
      <c r="A147" s="224" t="s">
        <v>121</v>
      </c>
      <c r="B147" s="224" t="s">
        <v>279</v>
      </c>
      <c r="C147" s="226" t="b">
        <v>0</v>
      </c>
      <c r="D147" s="227" t="str">
        <f t="array" ref="D147">iferror(INDEX('Tax Codes'!$I$4:BQ320,MATCH($A147,'Tax Codes'!$B$4:B320,0),MATCH(Assumptions!$C$16,'Tax Codes'!$I$3:$BQ$3,0)),"")</f>
        <v/>
      </c>
      <c r="E147" s="228" t="b">
        <v>0</v>
      </c>
      <c r="F147" s="282"/>
      <c r="G147" s="229">
        <f t="shared" si="26"/>
        <v>0</v>
      </c>
      <c r="H147" s="229"/>
      <c r="I147" s="172" t="str">
        <f>if(C147=true,0, if(F147="Expense Tracker",sumif('Expense Tracker'!E:E,B147,'Expense Tracker'!D:D),H147))</f>
        <v/>
      </c>
      <c r="J147" s="229">
        <f t="shared" si="27"/>
        <v>0</v>
      </c>
      <c r="K147" s="229">
        <f>sumif('Job Report'!I:I,B147,'Job Report'!H:H)</f>
        <v>0</v>
      </c>
      <c r="L147" s="229">
        <f t="shared" si="28"/>
        <v>0</v>
      </c>
      <c r="M147" s="230"/>
      <c r="N147" s="230"/>
      <c r="O147" s="231">
        <f>iferror(vlookup(A147,'Tax Codes'!$B$2:$D$110,3,false)*O$15,"")</f>
        <v>1.26</v>
      </c>
      <c r="P147" s="183"/>
      <c r="Q147" s="232"/>
    </row>
    <row r="148">
      <c r="A148" s="202"/>
      <c r="B148" s="203" t="s">
        <v>280</v>
      </c>
      <c r="C148" s="233"/>
      <c r="D148" s="205"/>
      <c r="E148" s="205"/>
      <c r="F148" s="234"/>
      <c r="G148" s="234"/>
      <c r="H148" s="208" t="s">
        <v>96</v>
      </c>
      <c r="I148" s="208" t="s">
        <v>96</v>
      </c>
      <c r="J148" s="234"/>
      <c r="K148" s="234"/>
      <c r="L148" s="234"/>
      <c r="M148" s="203"/>
      <c r="N148" s="203"/>
      <c r="O148" s="235" t="str">
        <f>iferror(vlookup(F148,'Tax Codes'!$B$2:$D$110,3,false)*O$15,"")</f>
        <v/>
      </c>
      <c r="P148" s="183"/>
      <c r="Q148" s="236"/>
    </row>
    <row r="149" outlineLevel="1">
      <c r="A149" s="213" t="s">
        <v>268</v>
      </c>
      <c r="B149" s="161" t="s">
        <v>281</v>
      </c>
      <c r="C149" s="214" t="b">
        <v>0</v>
      </c>
      <c r="D149" s="168" t="str">
        <f t="array" ref="D149">iferror(INDEX('Tax Codes'!$I$4:BQ320,MATCH($A149,'Tax Codes'!$B$4:B320,0),MATCH(Assumptions!$C$16,'Tax Codes'!$I$3:$BQ$3,0)),"")</f>
        <v/>
      </c>
      <c r="E149" s="215" t="b">
        <v>0</v>
      </c>
      <c r="F149" s="279"/>
      <c r="G149" s="170">
        <f t="shared" ref="G149:G157" si="29">(H149*O149)</f>
        <v>0</v>
      </c>
      <c r="H149" s="168"/>
      <c r="I149" s="172" t="str">
        <f>if(C149=true,0, if(F149="Expense Tracker",sumif('Expense Tracker'!E:E,B149,'Expense Tracker'!D:D),H149))</f>
        <v/>
      </c>
      <c r="J149" s="170">
        <f t="shared" ref="J149:J157" si="30">H149-I149</f>
        <v>0</v>
      </c>
      <c r="K149" s="170">
        <f>sumif('Job Report'!I:I,B149,'Job Report'!H:H)</f>
        <v>0</v>
      </c>
      <c r="L149" s="170">
        <f t="shared" ref="L149:L157" si="31">I149-K149</f>
        <v>0</v>
      </c>
      <c r="M149" s="216"/>
      <c r="N149" s="216"/>
      <c r="O149" s="217">
        <f>iferror(vlookup(A149,'Tax Codes'!$B$2:$D$110,3,false)*O$15,"")</f>
        <v>1.3</v>
      </c>
      <c r="P149" s="284"/>
      <c r="Q149" s="285" t="s">
        <v>282</v>
      </c>
    </row>
    <row r="150" outlineLevel="1">
      <c r="A150" s="166" t="s">
        <v>272</v>
      </c>
      <c r="B150" s="150" t="s">
        <v>283</v>
      </c>
      <c r="C150" s="219" t="b">
        <v>0</v>
      </c>
      <c r="D150" s="171" t="str">
        <f t="array" ref="D150">iferror(INDEX('Tax Codes'!$I$4:BQ320,MATCH($A150,'Tax Codes'!$B$4:B320,0),MATCH(Assumptions!$C$16,'Tax Codes'!$I$3:$BQ$3,0)),"")</f>
        <v/>
      </c>
      <c r="E150" s="220" t="b">
        <v>0</v>
      </c>
      <c r="F150" s="169"/>
      <c r="G150" s="177">
        <f t="shared" si="29"/>
        <v>0</v>
      </c>
      <c r="H150" s="171"/>
      <c r="I150" s="172" t="str">
        <f>if(C150=true,0, if(F150="Expense Tracker",sumif('Expense Tracker'!E:E,B150,'Expense Tracker'!D:D),H150))</f>
        <v/>
      </c>
      <c r="J150" s="177">
        <f t="shared" si="30"/>
        <v>0</v>
      </c>
      <c r="K150" s="177">
        <f>sumif('Job Report'!I:I,B150,'Job Report'!H:H)</f>
        <v>0</v>
      </c>
      <c r="L150" s="177">
        <f t="shared" si="31"/>
        <v>0</v>
      </c>
      <c r="M150" s="221"/>
      <c r="N150" s="221"/>
      <c r="O150" s="222">
        <f>iferror(vlookup(A150,'Tax Codes'!$B$2:$D$110,3,false)*O$15,"")</f>
        <v>1.3</v>
      </c>
      <c r="P150" s="284"/>
      <c r="Q150" s="223" t="s">
        <v>284</v>
      </c>
    </row>
    <row r="151" outlineLevel="1">
      <c r="A151" s="166" t="s">
        <v>268</v>
      </c>
      <c r="B151" s="166" t="s">
        <v>285</v>
      </c>
      <c r="C151" s="219" t="b">
        <v>0</v>
      </c>
      <c r="D151" s="171" t="str">
        <f t="array" ref="D151">iferror(INDEX('Tax Codes'!$I$4:BQ320,MATCH($A151,'Tax Codes'!$B$4:B320,0),MATCH(Assumptions!$C$16,'Tax Codes'!$I$3:$BQ$3,0)),"")</f>
        <v/>
      </c>
      <c r="E151" s="220" t="b">
        <v>0</v>
      </c>
      <c r="F151" s="251"/>
      <c r="G151" s="177">
        <f t="shared" si="29"/>
        <v>0</v>
      </c>
      <c r="H151" s="171"/>
      <c r="I151" s="172" t="str">
        <f>if(C151=true,0, if(F151="Expense Tracker",sumif('Expense Tracker'!E:E,B151,'Expense Tracker'!D:D),H151))</f>
        <v/>
      </c>
      <c r="J151" s="177">
        <f t="shared" si="30"/>
        <v>0</v>
      </c>
      <c r="K151" s="177">
        <f>sumif('Job Report'!I:I,B151,'Job Report'!H:H)</f>
        <v>0</v>
      </c>
      <c r="L151" s="177">
        <f t="shared" si="31"/>
        <v>0</v>
      </c>
      <c r="M151" s="286"/>
      <c r="N151" s="221"/>
      <c r="O151" s="222">
        <f>iferror(vlookup(A151,'Tax Codes'!$B$2:$D$110,3,false)*O$15,"")</f>
        <v>1.3</v>
      </c>
      <c r="P151" s="284"/>
      <c r="Q151" s="245" t="s">
        <v>286</v>
      </c>
    </row>
    <row r="152" outlineLevel="1">
      <c r="A152" s="166" t="s">
        <v>121</v>
      </c>
      <c r="B152" s="166" t="s">
        <v>287</v>
      </c>
      <c r="C152" s="219" t="b">
        <v>0</v>
      </c>
      <c r="D152" s="171" t="str">
        <f t="array" ref="D152">iferror(INDEX('Tax Codes'!$I$4:BQ320,MATCH($A152,'Tax Codes'!$B$4:B320,0),MATCH(Assumptions!$C$16,'Tax Codes'!$I$3:$BQ$3,0)),"")</f>
        <v/>
      </c>
      <c r="E152" s="220" t="b">
        <v>0</v>
      </c>
      <c r="F152" s="251"/>
      <c r="G152" s="177">
        <f t="shared" si="29"/>
        <v>0</v>
      </c>
      <c r="H152" s="177"/>
      <c r="I152" s="172" t="str">
        <f>if(C152=true,0, if(F152="Expense Tracker",sumif('Expense Tracker'!E:E,B152,'Expense Tracker'!D:D),H152))</f>
        <v/>
      </c>
      <c r="J152" s="177">
        <f t="shared" si="30"/>
        <v>0</v>
      </c>
      <c r="K152" s="177">
        <f>sumif('Job Report'!I:I,B152,'Job Report'!H:H)</f>
        <v>0</v>
      </c>
      <c r="L152" s="177">
        <f t="shared" si="31"/>
        <v>0</v>
      </c>
      <c r="M152" s="221"/>
      <c r="N152" s="221"/>
      <c r="O152" s="222">
        <f>iferror(vlookup(A152,'Tax Codes'!$B$2:$D$110,3,false)*O$15,"")</f>
        <v>1.26</v>
      </c>
      <c r="P152" s="284"/>
      <c r="Q152" s="223"/>
    </row>
    <row r="153" outlineLevel="1">
      <c r="A153" s="166" t="s">
        <v>121</v>
      </c>
      <c r="B153" s="166" t="s">
        <v>288</v>
      </c>
      <c r="C153" s="219" t="b">
        <v>0</v>
      </c>
      <c r="D153" s="171" t="str">
        <f t="array" ref="D153">iferror(INDEX('Tax Codes'!$I$4:BQ320,MATCH($A153,'Tax Codes'!$B$4:B320,0),MATCH(Assumptions!$C$16,'Tax Codes'!$I$3:$BQ$3,0)),"")</f>
        <v/>
      </c>
      <c r="E153" s="220" t="b">
        <v>0</v>
      </c>
      <c r="F153" s="169"/>
      <c r="G153" s="177">
        <f t="shared" si="29"/>
        <v>0</v>
      </c>
      <c r="H153" s="171"/>
      <c r="I153" s="172" t="str">
        <f>if(C153=true,0, if(F153="Expense Tracker",sumif('Expense Tracker'!E:E,B153,'Expense Tracker'!D:D),H153))</f>
        <v/>
      </c>
      <c r="J153" s="177">
        <f t="shared" si="30"/>
        <v>0</v>
      </c>
      <c r="K153" s="177">
        <f>sumif('Job Report'!I:I,B153,'Job Report'!H:H)</f>
        <v>0</v>
      </c>
      <c r="L153" s="177">
        <f t="shared" si="31"/>
        <v>0</v>
      </c>
      <c r="M153" s="221"/>
      <c r="N153" s="221"/>
      <c r="O153" s="222">
        <f>iferror(vlookup(A153,'Tax Codes'!$B$2:$D$110,3,false)*O$15,"")</f>
        <v>1.26</v>
      </c>
      <c r="P153" s="284"/>
      <c r="Q153" s="223"/>
    </row>
    <row r="154" outlineLevel="1">
      <c r="A154" s="166" t="s">
        <v>268</v>
      </c>
      <c r="B154" s="166" t="s">
        <v>289</v>
      </c>
      <c r="C154" s="219" t="b">
        <v>0</v>
      </c>
      <c r="D154" s="171" t="str">
        <f t="array" ref="D154">iferror(INDEX('Tax Codes'!$I$4:BQ320,MATCH($A154,'Tax Codes'!$B$4:B320,0),MATCH(Assumptions!$C$16,'Tax Codes'!$I$3:$BQ$3,0)),"")</f>
        <v/>
      </c>
      <c r="E154" s="220" t="b">
        <v>0</v>
      </c>
      <c r="F154" s="169"/>
      <c r="G154" s="177">
        <f t="shared" si="29"/>
        <v>0</v>
      </c>
      <c r="H154" s="177"/>
      <c r="I154" s="172" t="str">
        <f>if(C154=true,0, if(F154="Expense Tracker",sumif('Expense Tracker'!E:E,B154,'Expense Tracker'!D:D),H154))</f>
        <v/>
      </c>
      <c r="J154" s="177">
        <f t="shared" si="30"/>
        <v>0</v>
      </c>
      <c r="K154" s="177">
        <f>sumif('Job Report'!I:I,B154,'Job Report'!H:H)</f>
        <v>0</v>
      </c>
      <c r="L154" s="177">
        <f t="shared" si="31"/>
        <v>0</v>
      </c>
      <c r="M154" s="221"/>
      <c r="N154" s="221"/>
      <c r="O154" s="222">
        <f>iferror(vlookup(A154,'Tax Codes'!$B$2:$D$110,3,false)*O$15,"")</f>
        <v>1.3</v>
      </c>
      <c r="P154" s="284"/>
      <c r="Q154" s="223"/>
    </row>
    <row r="155" outlineLevel="1">
      <c r="A155" s="166" t="s">
        <v>121</v>
      </c>
      <c r="B155" s="166" t="s">
        <v>290</v>
      </c>
      <c r="C155" s="219" t="b">
        <v>0</v>
      </c>
      <c r="D155" s="171" t="str">
        <f t="array" ref="D155">iferror(INDEX('Tax Codes'!$I$4:BQ320,MATCH($A155,'Tax Codes'!$B$4:B320,0),MATCH(Assumptions!$C$16,'Tax Codes'!$I$3:$BQ$3,0)),"")</f>
        <v/>
      </c>
      <c r="E155" s="220" t="b">
        <v>0</v>
      </c>
      <c r="F155" s="169"/>
      <c r="G155" s="177">
        <f t="shared" si="29"/>
        <v>0</v>
      </c>
      <c r="H155" s="177"/>
      <c r="I155" s="172" t="str">
        <f>if(C155=true,0, if(F155="Expense Tracker",sumif('Expense Tracker'!E:E,B155,'Expense Tracker'!D:D),H155))</f>
        <v/>
      </c>
      <c r="J155" s="177">
        <f t="shared" si="30"/>
        <v>0</v>
      </c>
      <c r="K155" s="177">
        <f>sumif('Job Report'!I:I,B155,'Job Report'!H:H)</f>
        <v>0</v>
      </c>
      <c r="L155" s="177">
        <f t="shared" si="31"/>
        <v>0</v>
      </c>
      <c r="M155" s="221"/>
      <c r="N155" s="221"/>
      <c r="O155" s="222">
        <f>iferror(vlookup(A155,'Tax Codes'!$B$2:$D$110,3,false)*O$15,"")</f>
        <v>1.26</v>
      </c>
      <c r="P155" s="284"/>
      <c r="Q155" s="223"/>
    </row>
    <row r="156" outlineLevel="1">
      <c r="A156" s="166" t="s">
        <v>268</v>
      </c>
      <c r="B156" s="166" t="s">
        <v>291</v>
      </c>
      <c r="C156" s="219" t="b">
        <v>0</v>
      </c>
      <c r="D156" s="171" t="str">
        <f t="array" ref="D156">iferror(INDEX('Tax Codes'!$I$4:BQ320,MATCH($A156,'Tax Codes'!$B$4:B320,0),MATCH(Assumptions!$C$16,'Tax Codes'!$I$3:$BQ$3,0)),"")</f>
        <v/>
      </c>
      <c r="E156" s="220" t="b">
        <v>0</v>
      </c>
      <c r="F156" s="251"/>
      <c r="G156" s="177">
        <f t="shared" si="29"/>
        <v>0</v>
      </c>
      <c r="H156" s="177"/>
      <c r="I156" s="172" t="str">
        <f>if(C156=true,0, if(F156="Expense Tracker",sumif('Expense Tracker'!E:E,B156,'Expense Tracker'!D:D),H156))</f>
        <v/>
      </c>
      <c r="J156" s="177">
        <f t="shared" si="30"/>
        <v>0</v>
      </c>
      <c r="K156" s="177">
        <f>sumif('Job Report'!I:I,B156,'Job Report'!H:H)</f>
        <v>0</v>
      </c>
      <c r="L156" s="177">
        <f t="shared" si="31"/>
        <v>0</v>
      </c>
      <c r="M156" s="221"/>
      <c r="N156" s="221"/>
      <c r="O156" s="222">
        <f>iferror(vlookup(A156,'Tax Codes'!$B$2:$D$110,3,false)*O$15,"")</f>
        <v>1.3</v>
      </c>
      <c r="P156" s="284"/>
      <c r="Q156" s="223"/>
    </row>
    <row r="157" outlineLevel="1">
      <c r="A157" s="224" t="s">
        <v>121</v>
      </c>
      <c r="B157" s="224" t="s">
        <v>292</v>
      </c>
      <c r="C157" s="226" t="b">
        <v>0</v>
      </c>
      <c r="D157" s="227" t="str">
        <f t="array" ref="D157">iferror(INDEX('Tax Codes'!$I$4:BQ320,MATCH($A157,'Tax Codes'!$B$4:B320,0),MATCH(Assumptions!$C$16,'Tax Codes'!$I$3:$BQ$3,0)),"")</f>
        <v/>
      </c>
      <c r="E157" s="228" t="b">
        <v>0</v>
      </c>
      <c r="F157" s="253"/>
      <c r="G157" s="229">
        <f t="shared" si="29"/>
        <v>0</v>
      </c>
      <c r="H157" s="229"/>
      <c r="I157" s="172" t="str">
        <f>if(C157=true,0, if(F157="Expense Tracker",sumif('Expense Tracker'!E:E,B157,'Expense Tracker'!D:D),H157))</f>
        <v/>
      </c>
      <c r="J157" s="229">
        <f t="shared" si="30"/>
        <v>0</v>
      </c>
      <c r="K157" s="229">
        <f>sumif('Job Report'!I:I,B157,'Job Report'!H:H)</f>
        <v>0</v>
      </c>
      <c r="L157" s="229">
        <f t="shared" si="31"/>
        <v>0</v>
      </c>
      <c r="M157" s="230"/>
      <c r="N157" s="230"/>
      <c r="O157" s="231">
        <f>iferror(vlookup(A157,'Tax Codes'!$B$2:$D$110,3,false)*O$15,"")</f>
        <v>1.26</v>
      </c>
      <c r="P157" s="284"/>
      <c r="Q157" s="232"/>
    </row>
    <row r="158">
      <c r="A158" s="202"/>
      <c r="B158" s="203" t="s">
        <v>293</v>
      </c>
      <c r="C158" s="233"/>
      <c r="D158" s="205"/>
      <c r="E158" s="205"/>
      <c r="F158" s="234"/>
      <c r="G158" s="234"/>
      <c r="H158" s="208" t="s">
        <v>96</v>
      </c>
      <c r="I158" s="208" t="s">
        <v>96</v>
      </c>
      <c r="J158" s="234"/>
      <c r="K158" s="234"/>
      <c r="L158" s="234"/>
      <c r="M158" s="203"/>
      <c r="N158" s="287"/>
      <c r="O158" s="235" t="str">
        <f>iferror(vlookup(F158,'Tax Codes'!$B$2:$D$110,3,false)*O$15,"")</f>
        <v/>
      </c>
      <c r="P158" s="284"/>
      <c r="Q158" s="288"/>
    </row>
    <row r="159" outlineLevel="1">
      <c r="A159" s="213" t="s">
        <v>190</v>
      </c>
      <c r="B159" s="213" t="s">
        <v>294</v>
      </c>
      <c r="C159" s="214" t="b">
        <v>0</v>
      </c>
      <c r="D159" s="168" t="str">
        <f t="array" ref="D159">iferror(INDEX('Tax Codes'!$I$4:BQ320,MATCH($A159,'Tax Codes'!$B$4:B320,0),MATCH(Assumptions!$C$16,'Tax Codes'!$I$3:$BQ$3,0)),"")</f>
        <v/>
      </c>
      <c r="E159" s="215" t="b">
        <v>0</v>
      </c>
      <c r="F159" s="168"/>
      <c r="G159" s="170">
        <f t="shared" ref="G159:G172" si="32">(H159*O159)</f>
        <v>0</v>
      </c>
      <c r="H159" s="170"/>
      <c r="I159" s="172" t="str">
        <f>if(C159=true,0, if(F159="Expense Tracker",sumif('Expense Tracker'!E:E,B159,'Expense Tracker'!D:D),H159))</f>
        <v/>
      </c>
      <c r="J159" s="170">
        <f t="shared" ref="J159:J172" si="33">H159-I159</f>
        <v>0</v>
      </c>
      <c r="K159" s="170">
        <f>sumif('Job Report'!I:I,B159,'Job Report'!H:H)</f>
        <v>0</v>
      </c>
      <c r="L159" s="170">
        <f t="shared" ref="L159:L172" si="34">I159-K159</f>
        <v>0</v>
      </c>
      <c r="M159" s="216"/>
      <c r="N159" s="216"/>
      <c r="O159" s="217">
        <f>iferror(vlookup(A159,'Tax Codes'!$B$2:$D$110,3,false)*O$15,"")</f>
        <v>1.25</v>
      </c>
      <c r="P159" s="284"/>
      <c r="Q159" s="218" t="s">
        <v>295</v>
      </c>
    </row>
    <row r="160" outlineLevel="1">
      <c r="A160" s="166" t="s">
        <v>296</v>
      </c>
      <c r="B160" s="166" t="s">
        <v>297</v>
      </c>
      <c r="C160" s="219" t="b">
        <v>0</v>
      </c>
      <c r="D160" s="171" t="str">
        <f t="array" ref="D160">iferror(INDEX('Tax Codes'!$I$4:BQ320,MATCH($A160,'Tax Codes'!$B$4:B320,0),MATCH(Assumptions!$C$16,'Tax Codes'!$I$3:$BQ$3,0)),"")</f>
        <v/>
      </c>
      <c r="E160" s="220" t="b">
        <v>0</v>
      </c>
      <c r="F160" s="171"/>
      <c r="G160" s="177">
        <f t="shared" si="32"/>
        <v>0</v>
      </c>
      <c r="H160" s="177"/>
      <c r="I160" s="172" t="str">
        <f>if(C160=true,0, if(F160="Expense Tracker",sumif('Expense Tracker'!E:E,B160,'Expense Tracker'!D:D),H160))</f>
        <v/>
      </c>
      <c r="J160" s="177">
        <f t="shared" si="33"/>
        <v>0</v>
      </c>
      <c r="K160" s="177">
        <f>sumif('Job Report'!I:I,B160,'Job Report'!H:H)</f>
        <v>0</v>
      </c>
      <c r="L160" s="177">
        <f t="shared" si="34"/>
        <v>0</v>
      </c>
      <c r="M160" s="221"/>
      <c r="N160" s="221"/>
      <c r="O160" s="222">
        <f>iferror(vlookup(A160,'Tax Codes'!$B$2:$D$110,3,false)*O$15,"")</f>
        <v>1.25</v>
      </c>
      <c r="P160" s="284"/>
      <c r="Q160" s="223"/>
    </row>
    <row r="161" outlineLevel="1">
      <c r="A161" s="166" t="s">
        <v>296</v>
      </c>
      <c r="B161" s="166" t="s">
        <v>298</v>
      </c>
      <c r="C161" s="219" t="b">
        <v>0</v>
      </c>
      <c r="D161" s="171" t="str">
        <f t="array" ref="D161">iferror(INDEX('Tax Codes'!$I$4:BQ320,MATCH($A161,'Tax Codes'!$B$4:B320,0),MATCH(Assumptions!$C$16,'Tax Codes'!$I$3:$BQ$3,0)),"")</f>
        <v/>
      </c>
      <c r="E161" s="220" t="b">
        <v>0</v>
      </c>
      <c r="F161" s="171"/>
      <c r="G161" s="177">
        <f t="shared" si="32"/>
        <v>0</v>
      </c>
      <c r="H161" s="177"/>
      <c r="I161" s="172" t="str">
        <f>if(C161=true,0, if(F161="Expense Tracker",sumif('Expense Tracker'!E:E,B161,'Expense Tracker'!D:D),H161))</f>
        <v/>
      </c>
      <c r="J161" s="177">
        <f t="shared" si="33"/>
        <v>0</v>
      </c>
      <c r="K161" s="177">
        <f>sumif('Job Report'!I:I,B161,'Job Report'!H:H)</f>
        <v>0</v>
      </c>
      <c r="L161" s="177">
        <f t="shared" si="34"/>
        <v>0</v>
      </c>
      <c r="M161" s="221"/>
      <c r="N161" s="221"/>
      <c r="O161" s="222">
        <f>iferror(vlookup(A161,'Tax Codes'!$B$2:$D$110,3,false)*O$15,"")</f>
        <v>1.25</v>
      </c>
      <c r="P161" s="284"/>
      <c r="Q161" s="223"/>
    </row>
    <row r="162" outlineLevel="1">
      <c r="A162" s="166" t="s">
        <v>296</v>
      </c>
      <c r="B162" s="166" t="s">
        <v>299</v>
      </c>
      <c r="C162" s="219" t="b">
        <v>0</v>
      </c>
      <c r="D162" s="171" t="str">
        <f t="array" ref="D162">iferror(INDEX('Tax Codes'!$I$4:BQ320,MATCH($A162,'Tax Codes'!$B$4:B320,0),MATCH(Assumptions!$C$16,'Tax Codes'!$I$3:$BQ$3,0)),"")</f>
        <v/>
      </c>
      <c r="E162" s="220" t="b">
        <v>0</v>
      </c>
      <c r="F162" s="171"/>
      <c r="G162" s="177">
        <f t="shared" si="32"/>
        <v>0</v>
      </c>
      <c r="H162" s="177"/>
      <c r="I162" s="172" t="str">
        <f>if(C162=true,0, if(F162="Expense Tracker",sumif('Expense Tracker'!E:E,B162,'Expense Tracker'!D:D),H162))</f>
        <v/>
      </c>
      <c r="J162" s="177">
        <f t="shared" si="33"/>
        <v>0</v>
      </c>
      <c r="K162" s="177">
        <f>sumif('Job Report'!I:I,B162,'Job Report'!H:H)</f>
        <v>0</v>
      </c>
      <c r="L162" s="177">
        <f t="shared" si="34"/>
        <v>0</v>
      </c>
      <c r="M162" s="221"/>
      <c r="N162" s="221"/>
      <c r="O162" s="222">
        <f>iferror(vlookup(A162,'Tax Codes'!$B$2:$D$110,3,false)*O$15,"")</f>
        <v>1.25</v>
      </c>
      <c r="P162" s="284"/>
      <c r="Q162" s="223"/>
    </row>
    <row r="163" outlineLevel="1">
      <c r="A163" s="166" t="s">
        <v>296</v>
      </c>
      <c r="B163" s="166" t="s">
        <v>300</v>
      </c>
      <c r="C163" s="219" t="b">
        <v>0</v>
      </c>
      <c r="D163" s="171" t="str">
        <f t="array" ref="D163">iferror(INDEX('Tax Codes'!$I$4:BQ320,MATCH($A163,'Tax Codes'!$B$4:B320,0),MATCH(Assumptions!$C$16,'Tax Codes'!$I$3:$BQ$3,0)),"")</f>
        <v/>
      </c>
      <c r="E163" s="220" t="b">
        <v>0</v>
      </c>
      <c r="F163" s="171"/>
      <c r="G163" s="177">
        <f t="shared" si="32"/>
        <v>0</v>
      </c>
      <c r="H163" s="177"/>
      <c r="I163" s="172" t="str">
        <f>if(C163=true,0, if(F163="Expense Tracker",sumif('Expense Tracker'!E:E,B163,'Expense Tracker'!D:D),H163))</f>
        <v/>
      </c>
      <c r="J163" s="177">
        <f t="shared" si="33"/>
        <v>0</v>
      </c>
      <c r="K163" s="177">
        <f>sumif('Job Report'!I:I,B163,'Job Report'!H:H)</f>
        <v>0</v>
      </c>
      <c r="L163" s="177">
        <f t="shared" si="34"/>
        <v>0</v>
      </c>
      <c r="M163" s="221"/>
      <c r="N163" s="221"/>
      <c r="O163" s="222">
        <f>iferror(vlookup(A163,'Tax Codes'!$B$2:$D$110,3,false)*O$15,"")</f>
        <v>1.25</v>
      </c>
      <c r="P163" s="284"/>
      <c r="Q163" s="223"/>
    </row>
    <row r="164" outlineLevel="1">
      <c r="A164" s="166" t="s">
        <v>296</v>
      </c>
      <c r="B164" s="166" t="s">
        <v>301</v>
      </c>
      <c r="C164" s="219" t="b">
        <v>0</v>
      </c>
      <c r="D164" s="171" t="str">
        <f t="array" ref="D164">iferror(INDEX('Tax Codes'!$I$4:BQ320,MATCH($A164,'Tax Codes'!$B$4:B320,0),MATCH(Assumptions!$C$16,'Tax Codes'!$I$3:$BQ$3,0)),"")</f>
        <v/>
      </c>
      <c r="E164" s="220" t="b">
        <v>0</v>
      </c>
      <c r="F164" s="171"/>
      <c r="G164" s="177">
        <f t="shared" si="32"/>
        <v>0</v>
      </c>
      <c r="H164" s="177"/>
      <c r="I164" s="172" t="str">
        <f>if(C164=true,0, if(F164="Expense Tracker",sumif('Expense Tracker'!E:E,B164,'Expense Tracker'!D:D),H164))</f>
        <v/>
      </c>
      <c r="J164" s="177">
        <f t="shared" si="33"/>
        <v>0</v>
      </c>
      <c r="K164" s="177">
        <f>sumif('Job Report'!I:I,B164,'Job Report'!H:H)</f>
        <v>0</v>
      </c>
      <c r="L164" s="177">
        <f t="shared" si="34"/>
        <v>0</v>
      </c>
      <c r="M164" s="221"/>
      <c r="N164" s="221"/>
      <c r="O164" s="222">
        <f>iferror(vlookup(A164,'Tax Codes'!$B$2:$D$110,3,false)*O$15,"")</f>
        <v>1.25</v>
      </c>
      <c r="P164" s="284"/>
      <c r="Q164" s="223"/>
    </row>
    <row r="165" outlineLevel="1">
      <c r="A165" s="166" t="s">
        <v>296</v>
      </c>
      <c r="B165" s="166" t="s">
        <v>302</v>
      </c>
      <c r="C165" s="219" t="b">
        <v>0</v>
      </c>
      <c r="D165" s="171" t="str">
        <f t="array" ref="D165">iferror(INDEX('Tax Codes'!$I$4:BQ320,MATCH($A165,'Tax Codes'!$B$4:B320,0),MATCH(Assumptions!$C$16,'Tax Codes'!$I$3:$BQ$3,0)),"")</f>
        <v/>
      </c>
      <c r="E165" s="220" t="b">
        <v>0</v>
      </c>
      <c r="F165" s="171"/>
      <c r="G165" s="177">
        <f t="shared" si="32"/>
        <v>0</v>
      </c>
      <c r="H165" s="177"/>
      <c r="I165" s="172" t="str">
        <f>if(C165=true,0, if(F165="Expense Tracker",sumif('Expense Tracker'!E:E,B165,'Expense Tracker'!D:D),H165))</f>
        <v/>
      </c>
      <c r="J165" s="177">
        <f t="shared" si="33"/>
        <v>0</v>
      </c>
      <c r="K165" s="177">
        <f>sumif('Job Report'!I:I,B165,'Job Report'!H:H)</f>
        <v>0</v>
      </c>
      <c r="L165" s="177">
        <f t="shared" si="34"/>
        <v>0</v>
      </c>
      <c r="M165" s="221"/>
      <c r="N165" s="221"/>
      <c r="O165" s="222">
        <f>iferror(vlookup(A165,'Tax Codes'!$B$2:$D$110,3,false)*O$15,"")</f>
        <v>1.25</v>
      </c>
      <c r="P165" s="284"/>
      <c r="Q165" s="223"/>
    </row>
    <row r="166" outlineLevel="1">
      <c r="A166" s="166" t="s">
        <v>296</v>
      </c>
      <c r="B166" s="166" t="s">
        <v>303</v>
      </c>
      <c r="C166" s="219" t="b">
        <v>0</v>
      </c>
      <c r="D166" s="171" t="str">
        <f t="array" ref="D166">iferror(INDEX('Tax Codes'!$I$4:BQ320,MATCH($A166,'Tax Codes'!$B$4:B320,0),MATCH(Assumptions!$C$16,'Tax Codes'!$I$3:$BQ$3,0)),"")</f>
        <v/>
      </c>
      <c r="E166" s="220" t="b">
        <v>0</v>
      </c>
      <c r="F166" s="171"/>
      <c r="G166" s="177">
        <f t="shared" si="32"/>
        <v>0</v>
      </c>
      <c r="H166" s="177"/>
      <c r="I166" s="172" t="str">
        <f>if(C166=true,0, if(F166="Expense Tracker",sumif('Expense Tracker'!E:E,B166,'Expense Tracker'!D:D),H166))</f>
        <v/>
      </c>
      <c r="J166" s="177">
        <f t="shared" si="33"/>
        <v>0</v>
      </c>
      <c r="K166" s="177">
        <f>sumif('Job Report'!I:I,B166,'Job Report'!H:H)</f>
        <v>0</v>
      </c>
      <c r="L166" s="177">
        <f t="shared" si="34"/>
        <v>0</v>
      </c>
      <c r="M166" s="221"/>
      <c r="N166" s="221"/>
      <c r="O166" s="222">
        <f>iferror(vlookup(A166,'Tax Codes'!$B$2:$D$110,3,false)*O$15,"")</f>
        <v>1.25</v>
      </c>
      <c r="P166" s="284"/>
      <c r="Q166" s="223"/>
    </row>
    <row r="167" outlineLevel="1">
      <c r="A167" s="166" t="s">
        <v>110</v>
      </c>
      <c r="B167" s="166" t="s">
        <v>304</v>
      </c>
      <c r="C167" s="219" t="b">
        <v>0</v>
      </c>
      <c r="D167" s="171" t="str">
        <f t="array" ref="D167">iferror(INDEX('Tax Codes'!$I$4:BQ320,MATCH($A167,'Tax Codes'!$B$4:B320,0),MATCH(Assumptions!$C$16,'Tax Codes'!$I$3:$BQ$3,0)),"")</f>
        <v/>
      </c>
      <c r="E167" s="220" t="b">
        <v>0</v>
      </c>
      <c r="F167" s="177"/>
      <c r="G167" s="177">
        <f t="shared" si="32"/>
        <v>0</v>
      </c>
      <c r="H167" s="177"/>
      <c r="I167" s="172" t="str">
        <f>if(C167=true,0, if(F167="Expense Tracker",sumif('Expense Tracker'!E:E,B167,'Expense Tracker'!D:D),H167))</f>
        <v/>
      </c>
      <c r="J167" s="177">
        <f t="shared" si="33"/>
        <v>0</v>
      </c>
      <c r="K167" s="177">
        <f>sumif('Job Report'!I:I,B167,'Job Report'!H:H)</f>
        <v>0</v>
      </c>
      <c r="L167" s="177">
        <f t="shared" si="34"/>
        <v>0</v>
      </c>
      <c r="M167" s="221"/>
      <c r="N167" s="221"/>
      <c r="O167" s="222">
        <f>iferror(vlookup(A167,'Tax Codes'!$B$2:$D$110,3,false)*O$15,"")</f>
        <v>1.25</v>
      </c>
      <c r="P167" s="289"/>
      <c r="Q167" s="290"/>
    </row>
    <row r="168" outlineLevel="1">
      <c r="A168" s="166" t="s">
        <v>305</v>
      </c>
      <c r="B168" s="166" t="s">
        <v>306</v>
      </c>
      <c r="C168" s="219" t="b">
        <v>0</v>
      </c>
      <c r="D168" s="171" t="str">
        <f t="array" ref="D168">iferror(INDEX('Tax Codes'!$I$4:BQ320,MATCH($A168,'Tax Codes'!$B$4:B320,0),MATCH(Assumptions!$C$16,'Tax Codes'!$I$3:$BQ$3,0)),"")</f>
        <v/>
      </c>
      <c r="E168" s="220" t="b">
        <v>0</v>
      </c>
      <c r="F168" s="171"/>
      <c r="G168" s="177">
        <f t="shared" si="32"/>
        <v>0</v>
      </c>
      <c r="H168" s="171"/>
      <c r="I168" s="172" t="str">
        <f>if(C168=true,0, if(F168="Expense Tracker",sumif('Expense Tracker'!E:E,B168,'Expense Tracker'!D:D),H168))</f>
        <v/>
      </c>
      <c r="J168" s="177">
        <f t="shared" si="33"/>
        <v>0</v>
      </c>
      <c r="K168" s="177">
        <f>sumif('Job Report'!I:I,B168,'Job Report'!H:H)</f>
        <v>0</v>
      </c>
      <c r="L168" s="177">
        <f t="shared" si="34"/>
        <v>0</v>
      </c>
      <c r="M168" s="221"/>
      <c r="N168" s="221"/>
      <c r="O168" s="222">
        <f>iferror(vlookup(A168,'Tax Codes'!$B$2:$D$110,3,false)*O$15,"")</f>
        <v>1.25</v>
      </c>
      <c r="P168" s="284"/>
      <c r="Q168" s="223"/>
    </row>
    <row r="169" outlineLevel="1">
      <c r="A169" s="166" t="s">
        <v>107</v>
      </c>
      <c r="B169" s="166" t="s">
        <v>307</v>
      </c>
      <c r="C169" s="219" t="b">
        <v>0</v>
      </c>
      <c r="D169" s="171" t="str">
        <f t="array" ref="D169">iferror(INDEX('Tax Codes'!$I$4:BQ320,MATCH($A169,'Tax Codes'!$B$4:B320,0),MATCH(Assumptions!$C$16,'Tax Codes'!$I$3:$BQ$3,0)),"")</f>
        <v/>
      </c>
      <c r="E169" s="220" t="b">
        <v>0</v>
      </c>
      <c r="F169" s="171"/>
      <c r="G169" s="177">
        <f t="shared" si="32"/>
        <v>0</v>
      </c>
      <c r="H169" s="177"/>
      <c r="I169" s="172" t="str">
        <f>if(C169=true,0, if(F169="Expense Tracker",sumif('Expense Tracker'!E:E,B169,'Expense Tracker'!D:D),H169))</f>
        <v/>
      </c>
      <c r="J169" s="177">
        <f t="shared" si="33"/>
        <v>0</v>
      </c>
      <c r="K169" s="177">
        <f>sumif('Job Report'!I:I,B169,'Job Report'!H:H)</f>
        <v>0</v>
      </c>
      <c r="L169" s="177">
        <f t="shared" si="34"/>
        <v>0</v>
      </c>
      <c r="M169" s="221"/>
      <c r="N169" s="221"/>
      <c r="O169" s="222">
        <f>iferror(vlookup(A169,'Tax Codes'!$B$2:$D$110,3,false)*O$15,"")</f>
        <v>1.25</v>
      </c>
      <c r="P169" s="284"/>
      <c r="Q169" s="223"/>
    </row>
    <row r="170" outlineLevel="1">
      <c r="A170" s="166" t="s">
        <v>121</v>
      </c>
      <c r="B170" s="166" t="s">
        <v>308</v>
      </c>
      <c r="C170" s="219" t="b">
        <v>0</v>
      </c>
      <c r="D170" s="171" t="str">
        <f t="array" ref="D170">iferror(INDEX('Tax Codes'!$I$4:BQ320,MATCH($A170,'Tax Codes'!$B$4:B320,0),MATCH(Assumptions!$C$16,'Tax Codes'!$I$3:$BQ$3,0)),"")</f>
        <v/>
      </c>
      <c r="E170" s="220" t="b">
        <v>0</v>
      </c>
      <c r="F170" s="171"/>
      <c r="G170" s="177">
        <f t="shared" si="32"/>
        <v>0</v>
      </c>
      <c r="H170" s="177"/>
      <c r="I170" s="172" t="str">
        <f>if(C170=true,0, if(F170="Expense Tracker",sumif('Expense Tracker'!E:E,B170,'Expense Tracker'!D:D),H170))</f>
        <v/>
      </c>
      <c r="J170" s="177">
        <f t="shared" si="33"/>
        <v>0</v>
      </c>
      <c r="K170" s="177">
        <f>sumif('Job Report'!I:I,B170,'Job Report'!H:H)</f>
        <v>0</v>
      </c>
      <c r="L170" s="177">
        <f t="shared" si="34"/>
        <v>0</v>
      </c>
      <c r="M170" s="221"/>
      <c r="N170" s="221"/>
      <c r="O170" s="222">
        <f>iferror(vlookup(A170,'Tax Codes'!$B$2:$D$110,3,false)*O$15,"")</f>
        <v>1.26</v>
      </c>
      <c r="P170" s="284"/>
      <c r="Q170" s="223"/>
    </row>
    <row r="171" outlineLevel="1">
      <c r="A171" s="166" t="s">
        <v>305</v>
      </c>
      <c r="B171" s="166" t="s">
        <v>309</v>
      </c>
      <c r="C171" s="219" t="b">
        <v>0</v>
      </c>
      <c r="D171" s="171" t="str">
        <f t="array" ref="D171">iferror(INDEX('Tax Codes'!$I$4:BQ320,MATCH($A171,'Tax Codes'!$B$4:B320,0),MATCH(Assumptions!$C$16,'Tax Codes'!$I$3:$BQ$3,0)),"")</f>
        <v/>
      </c>
      <c r="E171" s="220" t="b">
        <v>0</v>
      </c>
      <c r="F171" s="171"/>
      <c r="G171" s="177">
        <f t="shared" si="32"/>
        <v>0</v>
      </c>
      <c r="H171" s="177"/>
      <c r="I171" s="172" t="str">
        <f>if(C171=true,0, if(F171="Expense Tracker",sumif('Expense Tracker'!E:E,B171,'Expense Tracker'!D:D),H171))</f>
        <v/>
      </c>
      <c r="J171" s="177">
        <f t="shared" si="33"/>
        <v>0</v>
      </c>
      <c r="K171" s="177">
        <f>sumif('Job Report'!I:I,B171,'Job Report'!H:H)</f>
        <v>0</v>
      </c>
      <c r="L171" s="177">
        <f t="shared" si="34"/>
        <v>0</v>
      </c>
      <c r="M171" s="221"/>
      <c r="N171" s="221"/>
      <c r="O171" s="222">
        <f>iferror(vlookup(A171,'Tax Codes'!$B$2:$D$110,3,false)*O$15,"")</f>
        <v>1.25</v>
      </c>
      <c r="P171" s="284"/>
      <c r="Q171" s="223"/>
    </row>
    <row r="172" outlineLevel="1">
      <c r="A172" s="224" t="s">
        <v>97</v>
      </c>
      <c r="B172" s="224" t="s">
        <v>310</v>
      </c>
      <c r="C172" s="226" t="b">
        <v>0</v>
      </c>
      <c r="D172" s="227" t="str">
        <f t="array" ref="D172">iferror(INDEX('Tax Codes'!$I$4:BQ320,MATCH($A172,'Tax Codes'!$B$4:B320,0),MATCH(Assumptions!$C$16,'Tax Codes'!$I$3:$BQ$3,0)),"")</f>
        <v/>
      </c>
      <c r="E172" s="228" t="b">
        <v>0</v>
      </c>
      <c r="F172" s="227"/>
      <c r="G172" s="229">
        <f t="shared" si="32"/>
        <v>0</v>
      </c>
      <c r="H172" s="229"/>
      <c r="I172" s="172" t="str">
        <f>if(C172=true,0, if(F172="Expense Tracker",sumif('Expense Tracker'!E:E,B172,'Expense Tracker'!D:D),H172))</f>
        <v/>
      </c>
      <c r="J172" s="229">
        <f t="shared" si="33"/>
        <v>0</v>
      </c>
      <c r="K172" s="229">
        <f>sumif('Job Report'!I:I,B172,'Job Report'!H:H)</f>
        <v>0</v>
      </c>
      <c r="L172" s="229">
        <f t="shared" si="34"/>
        <v>0</v>
      </c>
      <c r="M172" s="230"/>
      <c r="N172" s="230"/>
      <c r="O172" s="231">
        <f>iferror(vlookup(A172,'Tax Codes'!$B$2:$D$110,3,false)*O$15,"")</f>
        <v>1.25</v>
      </c>
      <c r="P172" s="284"/>
      <c r="Q172" s="232"/>
    </row>
    <row r="173">
      <c r="A173" s="202"/>
      <c r="B173" s="203" t="s">
        <v>311</v>
      </c>
      <c r="C173" s="204"/>
      <c r="D173" s="205"/>
      <c r="E173" s="205"/>
      <c r="F173" s="234"/>
      <c r="G173" s="234"/>
      <c r="H173" s="208" t="s">
        <v>96</v>
      </c>
      <c r="I173" s="208" t="s">
        <v>96</v>
      </c>
      <c r="J173" s="234"/>
      <c r="K173" s="234"/>
      <c r="L173" s="234"/>
      <c r="M173" s="203"/>
      <c r="N173" s="210"/>
      <c r="O173" s="235" t="str">
        <f>iferror(vlookup(F173,'Tax Codes'!$B$2:$D$110,3,false)*O$15,"")</f>
        <v/>
      </c>
      <c r="P173" s="284"/>
      <c r="Q173" s="212"/>
    </row>
    <row r="174" outlineLevel="1">
      <c r="A174" s="213" t="s">
        <v>121</v>
      </c>
      <c r="B174" s="161" t="s">
        <v>312</v>
      </c>
      <c r="C174" s="214" t="b">
        <v>0</v>
      </c>
      <c r="D174" s="168" t="str">
        <f t="array" ref="D174">iferror(INDEX('Tax Codes'!$I$4:BQ320,MATCH($A174,'Tax Codes'!$B$4:B320,0),MATCH(Assumptions!$C$16,'Tax Codes'!$I$3:$BQ$3,0)),"")</f>
        <v/>
      </c>
      <c r="E174" s="215" t="b">
        <v>0</v>
      </c>
      <c r="F174" s="281"/>
      <c r="G174" s="170">
        <f t="shared" ref="G174:G177" si="35">(H174*O174)</f>
        <v>0</v>
      </c>
      <c r="H174" s="168"/>
      <c r="I174" s="172" t="str">
        <f>if(C174=true,0, if(F174="Expense Tracker",sumif('Expense Tracker'!E:E,B174,'Expense Tracker'!D:D),H174))</f>
        <v/>
      </c>
      <c r="J174" s="170">
        <f t="shared" ref="J174:J177" si="36">H174-I174</f>
        <v>0</v>
      </c>
      <c r="K174" s="170">
        <f>sumif('Job Report'!I:I,B174,'Job Report'!H:H)</f>
        <v>0</v>
      </c>
      <c r="L174" s="170">
        <f t="shared" ref="L174:L177" si="37">I174-K174</f>
        <v>0</v>
      </c>
      <c r="M174" s="216"/>
      <c r="N174" s="216"/>
      <c r="O174" s="217">
        <f>iferror(vlookup(A174,'Tax Codes'!$B$2:$D$110,3,false)*O$15,"")</f>
        <v>1.26</v>
      </c>
      <c r="P174" s="284"/>
      <c r="Q174" s="218"/>
    </row>
    <row r="175" outlineLevel="1">
      <c r="A175" s="166" t="s">
        <v>121</v>
      </c>
      <c r="B175" s="150" t="s">
        <v>313</v>
      </c>
      <c r="C175" s="219" t="b">
        <v>0</v>
      </c>
      <c r="D175" s="171" t="str">
        <f t="array" ref="D175">iferror(INDEX('Tax Codes'!$I$4:BQ320,MATCH($A175,'Tax Codes'!$B$4:B320,0),MATCH(Assumptions!$C$16,'Tax Codes'!$I$3:$BQ$3,0)),"")</f>
        <v/>
      </c>
      <c r="E175" s="220" t="b">
        <v>0</v>
      </c>
      <c r="F175" s="251"/>
      <c r="G175" s="177">
        <f t="shared" si="35"/>
        <v>0</v>
      </c>
      <c r="H175" s="177"/>
      <c r="I175" s="172" t="str">
        <f>if(C175=true,0, if(F175="Expense Tracker",sumif('Expense Tracker'!E:E,B175,'Expense Tracker'!D:D),H175))</f>
        <v/>
      </c>
      <c r="J175" s="177">
        <f t="shared" si="36"/>
        <v>0</v>
      </c>
      <c r="K175" s="177">
        <f>sumif('Job Report'!I:I,B175,'Job Report'!H:H)</f>
        <v>0</v>
      </c>
      <c r="L175" s="177">
        <f t="shared" si="37"/>
        <v>0</v>
      </c>
      <c r="M175" s="221"/>
      <c r="N175" s="221"/>
      <c r="O175" s="222">
        <f>iferror(vlookup(A175,'Tax Codes'!$B$2:$D$110,3,false)*O$15,"")</f>
        <v>1.26</v>
      </c>
      <c r="P175" s="284"/>
      <c r="Q175" s="223" t="s">
        <v>314</v>
      </c>
    </row>
    <row r="176" outlineLevel="1">
      <c r="A176" s="166" t="s">
        <v>121</v>
      </c>
      <c r="B176" s="150" t="s">
        <v>315</v>
      </c>
      <c r="C176" s="219" t="b">
        <v>0</v>
      </c>
      <c r="D176" s="171" t="str">
        <f t="array" ref="D176">iferror(INDEX('Tax Codes'!$I$4:BQ320,MATCH($A176,'Tax Codes'!$B$4:B320,0),MATCH(Assumptions!$C$16,'Tax Codes'!$I$3:$BQ$3,0)),"")</f>
        <v/>
      </c>
      <c r="E176" s="220" t="b">
        <v>0</v>
      </c>
      <c r="F176" s="169"/>
      <c r="G176" s="177">
        <f t="shared" si="35"/>
        <v>0</v>
      </c>
      <c r="H176" s="177"/>
      <c r="I176" s="172" t="str">
        <f>if(C176=true,0, if(F176="Expense Tracker",sumif('Expense Tracker'!E:E,B176,'Expense Tracker'!D:D),H176))</f>
        <v/>
      </c>
      <c r="J176" s="177">
        <f t="shared" si="36"/>
        <v>0</v>
      </c>
      <c r="K176" s="177">
        <f>sumif('Job Report'!I:I,B176,'Job Report'!H:H)</f>
        <v>0</v>
      </c>
      <c r="L176" s="177">
        <f t="shared" si="37"/>
        <v>0</v>
      </c>
      <c r="M176" s="221"/>
      <c r="N176" s="221"/>
      <c r="O176" s="222">
        <f>iferror(vlookup(A176,'Tax Codes'!$B$2:$D$110,3,false)*O$15,"")</f>
        <v>1.26</v>
      </c>
      <c r="P176" s="284"/>
      <c r="Q176" s="223"/>
    </row>
    <row r="177" outlineLevel="1">
      <c r="A177" s="224" t="s">
        <v>316</v>
      </c>
      <c r="B177" s="225" t="s">
        <v>317</v>
      </c>
      <c r="C177" s="226" t="b">
        <v>0</v>
      </c>
      <c r="D177" s="227" t="str">
        <f t="array" ref="D177">iferror(INDEX('Tax Codes'!$I$4:BQ320,MATCH($A177,'Tax Codes'!$B$4:B320,0),MATCH(Assumptions!$C$16,'Tax Codes'!$I$3:$BQ$3,0)),"")</f>
        <v/>
      </c>
      <c r="E177" s="228" t="b">
        <v>0</v>
      </c>
      <c r="F177" s="282"/>
      <c r="G177" s="229">
        <f t="shared" si="35"/>
        <v>0</v>
      </c>
      <c r="H177" s="229"/>
      <c r="I177" s="172" t="str">
        <f>if(C177=true,0, if(F177="Expense Tracker",sumif('Expense Tracker'!E:E,B177,'Expense Tracker'!D:D),H177))</f>
        <v/>
      </c>
      <c r="J177" s="229">
        <f t="shared" si="36"/>
        <v>0</v>
      </c>
      <c r="K177" s="229">
        <f>sumif('Job Report'!I:I,B177,'Job Report'!H:H)</f>
        <v>0</v>
      </c>
      <c r="L177" s="229">
        <f t="shared" si="37"/>
        <v>0</v>
      </c>
      <c r="M177" s="230"/>
      <c r="N177" s="230"/>
      <c r="O177" s="231">
        <f>iferror(vlookup(A177,'Tax Codes'!$B$2:$D$110,3,false)*O$15,"")</f>
        <v>1.25</v>
      </c>
      <c r="P177" s="284"/>
      <c r="Q177" s="232"/>
    </row>
    <row r="178">
      <c r="A178" s="202"/>
      <c r="B178" s="203" t="s">
        <v>318</v>
      </c>
      <c r="C178" s="233"/>
      <c r="D178" s="205"/>
      <c r="E178" s="205"/>
      <c r="F178" s="234"/>
      <c r="G178" s="234"/>
      <c r="H178" s="208" t="s">
        <v>96</v>
      </c>
      <c r="I178" s="208" t="s">
        <v>96</v>
      </c>
      <c r="J178" s="234"/>
      <c r="K178" s="234"/>
      <c r="L178" s="234"/>
      <c r="M178" s="203"/>
      <c r="N178" s="203"/>
      <c r="O178" s="235" t="str">
        <f>iferror(vlookup(F178,'Tax Codes'!$B$2:$D$110,3,false)*O$15,"")</f>
        <v/>
      </c>
      <c r="P178" s="284"/>
      <c r="Q178" s="236"/>
    </row>
    <row r="179" outlineLevel="1">
      <c r="A179" s="213" t="s">
        <v>296</v>
      </c>
      <c r="B179" s="161" t="s">
        <v>319</v>
      </c>
      <c r="C179" s="214" t="b">
        <v>0</v>
      </c>
      <c r="D179" s="168" t="str">
        <f t="array" ref="D179">iferror(INDEX('Tax Codes'!$I$4:BQ320,MATCH($A179,'Tax Codes'!$B$4:B320,0),MATCH(Assumptions!$C$16,'Tax Codes'!$I$3:$BQ$3,0)),"")</f>
        <v/>
      </c>
      <c r="E179" s="215" t="b">
        <v>0</v>
      </c>
      <c r="F179" s="281"/>
      <c r="G179" s="170">
        <f t="shared" ref="G179:G181" si="38">(H179*O179)</f>
        <v>0</v>
      </c>
      <c r="H179" s="170"/>
      <c r="I179" s="172" t="str">
        <f>if(C179=true,0, if(F179="Expense Tracker",sumif('Expense Tracker'!E:E,B179,'Expense Tracker'!D:D),H179))</f>
        <v/>
      </c>
      <c r="J179" s="170">
        <f t="shared" ref="J179:J181" si="39">H179-I179</f>
        <v>0</v>
      </c>
      <c r="K179" s="170">
        <f>sumif('Job Report'!I:I,B179,'Job Report'!H:H)</f>
        <v>0</v>
      </c>
      <c r="L179" s="170">
        <f t="shared" ref="L179:L181" si="40">I179-K179</f>
        <v>0</v>
      </c>
      <c r="M179" s="216"/>
      <c r="N179" s="216"/>
      <c r="O179" s="217">
        <f>iferror(vlookup(A179,'Tax Codes'!$B$2:$D$110,3,false)*O$15,"")</f>
        <v>1.25</v>
      </c>
      <c r="P179" s="284"/>
      <c r="Q179" s="218"/>
    </row>
    <row r="180" outlineLevel="1">
      <c r="A180" s="166" t="s">
        <v>296</v>
      </c>
      <c r="B180" s="150" t="s">
        <v>320</v>
      </c>
      <c r="C180" s="219" t="b">
        <v>0</v>
      </c>
      <c r="D180" s="171" t="str">
        <f t="array" ref="D180">iferror(INDEX('Tax Codes'!$I$4:BQ320,MATCH($A180,'Tax Codes'!$B$4:B320,0),MATCH(Assumptions!$C$16,'Tax Codes'!$I$3:$BQ$3,0)),"")</f>
        <v/>
      </c>
      <c r="E180" s="220" t="b">
        <v>0</v>
      </c>
      <c r="F180" s="251"/>
      <c r="G180" s="177">
        <f t="shared" si="38"/>
        <v>0</v>
      </c>
      <c r="H180" s="177"/>
      <c r="I180" s="172" t="str">
        <f>if(C180=true,0, if(F180="Expense Tracker",sumif('Expense Tracker'!E:E,B180,'Expense Tracker'!D:D),H180))</f>
        <v/>
      </c>
      <c r="J180" s="177">
        <f t="shared" si="39"/>
        <v>0</v>
      </c>
      <c r="K180" s="177">
        <f>sumif('Job Report'!I:I,B180,'Job Report'!H:H)</f>
        <v>0</v>
      </c>
      <c r="L180" s="177">
        <f t="shared" si="40"/>
        <v>0</v>
      </c>
      <c r="M180" s="221"/>
      <c r="N180" s="221"/>
      <c r="O180" s="222">
        <f>iferror(vlookup(A180,'Tax Codes'!$B$2:$D$110,3,false)*O$15,"")</f>
        <v>1.25</v>
      </c>
      <c r="P180" s="284"/>
      <c r="Q180" s="223"/>
    </row>
    <row r="181" outlineLevel="1">
      <c r="A181" s="224" t="s">
        <v>321</v>
      </c>
      <c r="B181" s="225" t="s">
        <v>322</v>
      </c>
      <c r="C181" s="226" t="b">
        <v>0</v>
      </c>
      <c r="D181" s="227" t="str">
        <f t="array" ref="D181">iferror(INDEX('Tax Codes'!$I$4:BQ320,MATCH($A181,'Tax Codes'!$B$4:B320,0),MATCH(Assumptions!$C$16,'Tax Codes'!$I$3:$BQ$3,0)),"")</f>
        <v/>
      </c>
      <c r="E181" s="228" t="b">
        <v>0</v>
      </c>
      <c r="F181" s="253"/>
      <c r="G181" s="229">
        <f t="shared" si="38"/>
        <v>0</v>
      </c>
      <c r="H181" s="227"/>
      <c r="I181" s="172" t="str">
        <f>if(C181=true,0, if(F181="Expense Tracker",sumif('Expense Tracker'!E:E,B181,'Expense Tracker'!D:D),H181))</f>
        <v/>
      </c>
      <c r="J181" s="229">
        <f t="shared" si="39"/>
        <v>0</v>
      </c>
      <c r="K181" s="229">
        <f>sumif('Job Report'!I:I,B181,'Job Report'!H:H)</f>
        <v>0</v>
      </c>
      <c r="L181" s="229">
        <f t="shared" si="40"/>
        <v>0</v>
      </c>
      <c r="M181" s="230"/>
      <c r="N181" s="230"/>
      <c r="O181" s="231">
        <f>iferror(vlookup(A181,'Tax Codes'!$B$2:$D$110,3,false)*O$15,"")</f>
        <v>1.25</v>
      </c>
      <c r="P181" s="284"/>
      <c r="Q181" s="232"/>
    </row>
    <row r="182">
      <c r="A182" s="202"/>
      <c r="B182" s="203" t="s">
        <v>323</v>
      </c>
      <c r="C182" s="204"/>
      <c r="D182" s="205"/>
      <c r="E182" s="205"/>
      <c r="F182" s="234"/>
      <c r="G182" s="234"/>
      <c r="H182" s="208" t="s">
        <v>96</v>
      </c>
      <c r="I182" s="208" t="s">
        <v>96</v>
      </c>
      <c r="J182" s="234"/>
      <c r="K182" s="234"/>
      <c r="L182" s="234"/>
      <c r="M182" s="203"/>
      <c r="N182" s="210"/>
      <c r="O182" s="235" t="str">
        <f>iferror(vlookup(F182,'Tax Codes'!$B$2:$D$110,3,false)*O$15,"")</f>
        <v/>
      </c>
      <c r="P182" s="284"/>
      <c r="Q182" s="212"/>
    </row>
    <row r="183" outlineLevel="1">
      <c r="A183" s="213" t="s">
        <v>316</v>
      </c>
      <c r="B183" s="161" t="s">
        <v>324</v>
      </c>
      <c r="C183" s="214" t="b">
        <v>0</v>
      </c>
      <c r="D183" s="168" t="str">
        <f t="array" ref="D183">iferror(INDEX('Tax Codes'!$I$4:BQ320,MATCH($A183,'Tax Codes'!$B$4:B320,0),MATCH(Assumptions!$C$16,'Tax Codes'!$I$3:$BQ$3,0)),"")</f>
        <v/>
      </c>
      <c r="E183" s="215" t="b">
        <v>0</v>
      </c>
      <c r="F183" s="279"/>
      <c r="G183" s="170">
        <f t="shared" ref="G183:G186" si="41">(H183*O183)</f>
        <v>0</v>
      </c>
      <c r="H183" s="170"/>
      <c r="I183" s="172" t="str">
        <f>if(C183=true,0, if(F183="Expense Tracker",sumif('Expense Tracker'!E:E,B183,'Expense Tracker'!D:D),H183))</f>
        <v/>
      </c>
      <c r="J183" s="170">
        <f t="shared" ref="J183:J186" si="42">H183-I183</f>
        <v>0</v>
      </c>
      <c r="K183" s="170">
        <f>sumif('Job Report'!I:I,B183,'Job Report'!H:H)</f>
        <v>0</v>
      </c>
      <c r="L183" s="170">
        <f t="shared" ref="L183:L186" si="43">I183-K183</f>
        <v>0</v>
      </c>
      <c r="M183" s="216"/>
      <c r="N183" s="216"/>
      <c r="O183" s="217">
        <f>iferror(vlookup(A183,'Tax Codes'!$B$2:$D$110,3,false)*O$15,"")</f>
        <v>1.25</v>
      </c>
      <c r="P183" s="284"/>
      <c r="Q183" s="218" t="s">
        <v>325</v>
      </c>
    </row>
    <row r="184" outlineLevel="1">
      <c r="A184" s="166" t="s">
        <v>316</v>
      </c>
      <c r="B184" s="166" t="s">
        <v>326</v>
      </c>
      <c r="C184" s="219" t="b">
        <v>0</v>
      </c>
      <c r="D184" s="171" t="str">
        <f t="array" ref="D184">iferror(INDEX('Tax Codes'!$I$4:BQ320,MATCH($A184,'Tax Codes'!$B$4:B320,0),MATCH(Assumptions!$C$16,'Tax Codes'!$I$3:$BQ$3,0)),"")</f>
        <v/>
      </c>
      <c r="E184" s="220" t="b">
        <v>0</v>
      </c>
      <c r="F184" s="169"/>
      <c r="G184" s="177">
        <f t="shared" si="41"/>
        <v>0</v>
      </c>
      <c r="H184" s="171">
        <f>1%*H211</f>
        <v>0</v>
      </c>
      <c r="I184" s="172">
        <f>if(C184=true,0, if(F184="Expense Tracker",sumif('Expense Tracker'!E:E,B184,'Expense Tracker'!D:D),H184))</f>
        <v>0</v>
      </c>
      <c r="J184" s="177">
        <f t="shared" si="42"/>
        <v>0</v>
      </c>
      <c r="K184" s="177">
        <f>sumif('Job Report'!I:I,B184,'Job Report'!H:H)</f>
        <v>0</v>
      </c>
      <c r="L184" s="177">
        <f t="shared" si="43"/>
        <v>0</v>
      </c>
      <c r="M184" s="221"/>
      <c r="N184" s="221"/>
      <c r="O184" s="222">
        <f>iferror(vlookup(A184,'Tax Codes'!$B$2:$D$110,3,false)*O$15,"")</f>
        <v>1.25</v>
      </c>
      <c r="P184" s="284"/>
      <c r="Q184" s="245" t="s">
        <v>327</v>
      </c>
    </row>
    <row r="185" outlineLevel="1">
      <c r="A185" s="166" t="s">
        <v>316</v>
      </c>
      <c r="B185" s="166" t="s">
        <v>328</v>
      </c>
      <c r="C185" s="219" t="b">
        <v>0</v>
      </c>
      <c r="D185" s="171" t="str">
        <f t="array" ref="D185">iferror(INDEX('Tax Codes'!$I$4:BQ320,MATCH($A185,'Tax Codes'!$B$4:B320,0),MATCH(Assumptions!$C$16,'Tax Codes'!$I$3:$BQ$3,0)),"")</f>
        <v/>
      </c>
      <c r="E185" s="220" t="b">
        <v>0</v>
      </c>
      <c r="F185" s="169"/>
      <c r="G185" s="177">
        <f t="shared" si="41"/>
        <v>0</v>
      </c>
      <c r="H185" s="171"/>
      <c r="I185" s="172" t="str">
        <f>if(C185=true,0, if(F185="Expense Tracker",sumif('Expense Tracker'!E:E,B185,'Expense Tracker'!D:D),H185))</f>
        <v/>
      </c>
      <c r="J185" s="177">
        <f t="shared" si="42"/>
        <v>0</v>
      </c>
      <c r="K185" s="177">
        <f>sumif('Job Report'!I:I,B185,'Job Report'!H:H)</f>
        <v>0</v>
      </c>
      <c r="L185" s="177">
        <f t="shared" si="43"/>
        <v>0</v>
      </c>
      <c r="M185" s="221"/>
      <c r="N185" s="221"/>
      <c r="O185" s="222">
        <f>iferror(vlookup(A185,'Tax Codes'!$B$2:$D$110,3,false)*O$15,"")</f>
        <v>1.25</v>
      </c>
      <c r="P185" s="284"/>
      <c r="Q185" s="245" t="s">
        <v>329</v>
      </c>
    </row>
    <row r="186" outlineLevel="1">
      <c r="A186" s="224" t="s">
        <v>316</v>
      </c>
      <c r="B186" s="225" t="s">
        <v>330</v>
      </c>
      <c r="C186" s="226" t="b">
        <v>0</v>
      </c>
      <c r="D186" s="227" t="str">
        <f t="array" ref="D186">iferror(INDEX('Tax Codes'!$I$4:BQ320,MATCH($A186,'Tax Codes'!$B$4:B320,0),MATCH(Assumptions!$C$16,'Tax Codes'!$I$3:$BQ$3,0)),"")</f>
        <v/>
      </c>
      <c r="E186" s="228" t="b">
        <v>0</v>
      </c>
      <c r="F186" s="282"/>
      <c r="G186" s="229">
        <f t="shared" si="41"/>
        <v>0</v>
      </c>
      <c r="H186" s="227"/>
      <c r="I186" s="172" t="str">
        <f>if(C186=true,0, if(F186="Expense Tracker",sumif('Expense Tracker'!E:E,B186,'Expense Tracker'!D:D),H186))</f>
        <v/>
      </c>
      <c r="J186" s="229">
        <f t="shared" si="42"/>
        <v>0</v>
      </c>
      <c r="K186" s="229">
        <f>sumif('Job Report'!I:I,B186,'Job Report'!H:H)</f>
        <v>0</v>
      </c>
      <c r="L186" s="229">
        <f t="shared" si="43"/>
        <v>0</v>
      </c>
      <c r="M186" s="230"/>
      <c r="N186" s="230"/>
      <c r="O186" s="231">
        <f>iferror(vlookup(A186,'Tax Codes'!$B$2:$D$110,3,false)*O$15,"")</f>
        <v>1.25</v>
      </c>
      <c r="P186" s="284"/>
      <c r="Q186" s="232" t="s">
        <v>331</v>
      </c>
    </row>
    <row r="187">
      <c r="A187" s="202"/>
      <c r="B187" s="203" t="s">
        <v>332</v>
      </c>
      <c r="C187" s="233"/>
      <c r="D187" s="205"/>
      <c r="E187" s="205"/>
      <c r="F187" s="234"/>
      <c r="G187" s="234"/>
      <c r="H187" s="208" t="s">
        <v>96</v>
      </c>
      <c r="I187" s="208" t="s">
        <v>96</v>
      </c>
      <c r="J187" s="234"/>
      <c r="K187" s="234"/>
      <c r="L187" s="234"/>
      <c r="M187" s="203"/>
      <c r="N187" s="203"/>
      <c r="O187" s="235" t="str">
        <f>iferror(vlookup(F187,'Tax Codes'!$B$2:$D$110,3,false)*O$15,"")</f>
        <v/>
      </c>
      <c r="P187" s="284"/>
      <c r="Q187" s="236"/>
    </row>
    <row r="188" outlineLevel="1">
      <c r="A188" s="213" t="s">
        <v>100</v>
      </c>
      <c r="B188" s="213" t="s">
        <v>333</v>
      </c>
      <c r="C188" s="214" t="b">
        <v>0</v>
      </c>
      <c r="D188" s="168" t="str">
        <f t="array" ref="D188">iferror(INDEX('Tax Codes'!$I$4:BQ320,MATCH($A188,'Tax Codes'!$B$4:B320,0),MATCH(Assumptions!$C$16,'Tax Codes'!$I$3:$BQ$3,0)),"")</f>
        <v/>
      </c>
      <c r="E188" s="215" t="b">
        <v>0</v>
      </c>
      <c r="F188" s="279"/>
      <c r="G188" s="170">
        <f t="shared" ref="G188:G192" si="44">(H188*O188)</f>
        <v>0</v>
      </c>
      <c r="H188" s="168"/>
      <c r="I188" s="172" t="str">
        <f>if(C188=true,0, if(F188="Expense Tracker",sumif('Expense Tracker'!E:E,B188,'Expense Tracker'!D:D),H188))</f>
        <v/>
      </c>
      <c r="J188" s="170">
        <f t="shared" ref="J188:J192" si="45">H188-I188</f>
        <v>0</v>
      </c>
      <c r="K188" s="170">
        <f>sumif('Job Report'!I:I,B188,'Job Report'!H:H)</f>
        <v>0</v>
      </c>
      <c r="L188" s="170">
        <f t="shared" ref="L188:L192" si="46">I188-K188</f>
        <v>0</v>
      </c>
      <c r="M188" s="216"/>
      <c r="N188" s="216"/>
      <c r="O188" s="217">
        <f>iferror(vlookup(A188,'Tax Codes'!$B$2:$D$110,3,false)*O$15,"")</f>
        <v>1.25</v>
      </c>
      <c r="P188" s="284"/>
      <c r="Q188" s="285" t="s">
        <v>334</v>
      </c>
    </row>
    <row r="189" outlineLevel="1">
      <c r="A189" s="166" t="s">
        <v>100</v>
      </c>
      <c r="B189" s="166" t="s">
        <v>335</v>
      </c>
      <c r="C189" s="219" t="b">
        <v>0</v>
      </c>
      <c r="D189" s="171" t="str">
        <f t="array" ref="D189">iferror(INDEX('Tax Codes'!$I$4:BQ320,MATCH($A189,'Tax Codes'!$B$4:B320,0),MATCH(Assumptions!$C$16,'Tax Codes'!$I$3:$BQ$3,0)),"")</f>
        <v/>
      </c>
      <c r="E189" s="220" t="b">
        <v>0</v>
      </c>
      <c r="F189" s="169"/>
      <c r="G189" s="177">
        <f t="shared" si="44"/>
        <v>0</v>
      </c>
      <c r="H189" s="171"/>
      <c r="I189" s="172" t="str">
        <f>if(C189=true,0, if(F189="Expense Tracker",sumif('Expense Tracker'!E:E,B189,'Expense Tracker'!D:D),H189))</f>
        <v/>
      </c>
      <c r="J189" s="177">
        <f t="shared" si="45"/>
        <v>0</v>
      </c>
      <c r="K189" s="177">
        <f>sumif('Job Report'!I:I,B189,'Job Report'!H:H)</f>
        <v>0</v>
      </c>
      <c r="L189" s="177">
        <f t="shared" si="46"/>
        <v>0</v>
      </c>
      <c r="M189" s="221"/>
      <c r="N189" s="221"/>
      <c r="O189" s="222">
        <f>iferror(vlookup(A189,'Tax Codes'!$B$2:$D$110,3,false)*O$15,"")</f>
        <v>1.25</v>
      </c>
      <c r="P189" s="284"/>
      <c r="Q189" s="245"/>
    </row>
    <row r="190" outlineLevel="1">
      <c r="A190" s="166" t="s">
        <v>100</v>
      </c>
      <c r="B190" s="166" t="s">
        <v>336</v>
      </c>
      <c r="C190" s="219" t="b">
        <v>0</v>
      </c>
      <c r="D190" s="171" t="str">
        <f t="array" ref="D190">iferror(INDEX('Tax Codes'!$I$4:BQ320,MATCH($A190,'Tax Codes'!$B$4:B320,0),MATCH(Assumptions!$C$16,'Tax Codes'!$I$3:$BQ$3,0)),"")</f>
        <v/>
      </c>
      <c r="E190" s="220" t="b">
        <v>0</v>
      </c>
      <c r="F190" s="251"/>
      <c r="G190" s="177">
        <f t="shared" si="44"/>
        <v>0</v>
      </c>
      <c r="H190" s="171"/>
      <c r="I190" s="172" t="str">
        <f>if(C190=true,0, if(F190="Expense Tracker",sumif('Expense Tracker'!E:E,B190,'Expense Tracker'!D:D),H190))</f>
        <v/>
      </c>
      <c r="J190" s="177">
        <f t="shared" si="45"/>
        <v>0</v>
      </c>
      <c r="K190" s="177">
        <f>sumif('Job Report'!I:I,B190,'Job Report'!H:H)</f>
        <v>0</v>
      </c>
      <c r="L190" s="177">
        <f t="shared" si="46"/>
        <v>0</v>
      </c>
      <c r="M190" s="221"/>
      <c r="N190" s="221"/>
      <c r="O190" s="222">
        <f>iferror(vlookup(A190,'Tax Codes'!$B$2:$D$110,3,false)*O$15,"")</f>
        <v>1.25</v>
      </c>
      <c r="P190" s="284"/>
      <c r="Q190" s="223"/>
    </row>
    <row r="191" outlineLevel="1">
      <c r="A191" s="166" t="s">
        <v>100</v>
      </c>
      <c r="B191" s="166" t="s">
        <v>337</v>
      </c>
      <c r="C191" s="219" t="b">
        <v>0</v>
      </c>
      <c r="D191" s="171" t="str">
        <f t="array" ref="D191">iferror(INDEX('Tax Codes'!$I$4:BQ320,MATCH($A191,'Tax Codes'!$B$4:B320,0),MATCH(Assumptions!$C$16,'Tax Codes'!$I$3:$BQ$3,0)),"")</f>
        <v/>
      </c>
      <c r="E191" s="220" t="b">
        <v>0</v>
      </c>
      <c r="F191" s="251"/>
      <c r="G191" s="177">
        <f t="shared" si="44"/>
        <v>0</v>
      </c>
      <c r="H191" s="177"/>
      <c r="I191" s="172" t="str">
        <f>if(C191=true,0, if(F191="Expense Tracker",sumif('Expense Tracker'!E:E,B191,'Expense Tracker'!D:D),H191))</f>
        <v/>
      </c>
      <c r="J191" s="177">
        <f t="shared" si="45"/>
        <v>0</v>
      </c>
      <c r="K191" s="177">
        <f>sumif('Job Report'!I:I,B191,'Job Report'!H:H)</f>
        <v>0</v>
      </c>
      <c r="L191" s="177">
        <f t="shared" si="46"/>
        <v>0</v>
      </c>
      <c r="M191" s="221"/>
      <c r="N191" s="221"/>
      <c r="O191" s="222">
        <f>iferror(vlookup(A191,'Tax Codes'!$B$2:$D$110,3,false)*O$15,"")</f>
        <v>1.25</v>
      </c>
      <c r="P191" s="284"/>
      <c r="Q191" s="223"/>
    </row>
    <row r="192" outlineLevel="1">
      <c r="A192" s="224" t="s">
        <v>100</v>
      </c>
      <c r="B192" s="224" t="s">
        <v>338</v>
      </c>
      <c r="C192" s="226" t="b">
        <v>0</v>
      </c>
      <c r="D192" s="227" t="str">
        <f t="array" ref="D192">iferror(INDEX('Tax Codes'!$I$4:BQ320,MATCH($A192,'Tax Codes'!$B$4:B320,0),MATCH(Assumptions!$C$16,'Tax Codes'!$I$3:$BQ$3,0)),"")</f>
        <v/>
      </c>
      <c r="E192" s="228" t="b">
        <v>0</v>
      </c>
      <c r="F192" s="253"/>
      <c r="G192" s="229">
        <f t="shared" si="44"/>
        <v>0</v>
      </c>
      <c r="H192" s="229"/>
      <c r="I192" s="172" t="str">
        <f>if(C192=true,0, if(F192="Expense Tracker",sumif('Expense Tracker'!E:E,B192,'Expense Tracker'!D:D),H192))</f>
        <v/>
      </c>
      <c r="J192" s="229">
        <f t="shared" si="45"/>
        <v>0</v>
      </c>
      <c r="K192" s="229">
        <f>sumif('Job Report'!I:I,B192,'Job Report'!H:H)</f>
        <v>0</v>
      </c>
      <c r="L192" s="229">
        <f t="shared" si="46"/>
        <v>0</v>
      </c>
      <c r="M192" s="230"/>
      <c r="N192" s="230"/>
      <c r="O192" s="231">
        <f>iferror(vlookup(A192,'Tax Codes'!$B$2:$D$110,3,false)*O$15,"")</f>
        <v>1.25</v>
      </c>
      <c r="P192" s="284"/>
      <c r="Q192" s="291" t="s">
        <v>339</v>
      </c>
    </row>
    <row r="193">
      <c r="A193" s="202"/>
      <c r="B193" s="203" t="s">
        <v>340</v>
      </c>
      <c r="C193" s="233"/>
      <c r="D193" s="205"/>
      <c r="E193" s="205"/>
      <c r="F193" s="234"/>
      <c r="G193" s="234"/>
      <c r="H193" s="208" t="s">
        <v>96</v>
      </c>
      <c r="I193" s="208" t="s">
        <v>96</v>
      </c>
      <c r="J193" s="234"/>
      <c r="K193" s="234"/>
      <c r="L193" s="234"/>
      <c r="M193" s="203"/>
      <c r="N193" s="203"/>
      <c r="O193" s="235" t="str">
        <f>iferror(vlookup(F193,'Tax Codes'!$B$2:$D$110,3,false)*O$15,"")</f>
        <v/>
      </c>
      <c r="P193" s="284"/>
      <c r="Q193" s="236"/>
    </row>
    <row r="194" outlineLevel="1">
      <c r="A194" s="213" t="s">
        <v>100</v>
      </c>
      <c r="B194" s="161" t="s">
        <v>341</v>
      </c>
      <c r="C194" s="214" t="b">
        <v>0</v>
      </c>
      <c r="D194" s="168" t="str">
        <f t="array" ref="D194">iferror(INDEX('Tax Codes'!$I$4:BQ320,MATCH($A194,'Tax Codes'!$B$4:B320,0),MATCH(Assumptions!$C$16,'Tax Codes'!$I$3:$BQ$3,0)),"")</f>
        <v/>
      </c>
      <c r="E194" s="215" t="b">
        <v>0</v>
      </c>
      <c r="F194" s="279"/>
      <c r="G194" s="170">
        <f t="shared" ref="G194:G196" si="47">(H194*O194)</f>
        <v>0</v>
      </c>
      <c r="H194" s="168"/>
      <c r="I194" s="172" t="str">
        <f>if(C194=true,0, if(F194="Expense Tracker",sumif('Expense Tracker'!E:E,B194,'Expense Tracker'!D:D),H194))</f>
        <v/>
      </c>
      <c r="J194" s="170">
        <f t="shared" ref="J194:J196" si="48">H194-I194</f>
        <v>0</v>
      </c>
      <c r="K194" s="170">
        <f>sumif('Job Report'!I:I,B194,'Job Report'!H:H)</f>
        <v>0</v>
      </c>
      <c r="L194" s="170">
        <f t="shared" ref="L194:L196" si="49">I194-K194</f>
        <v>0</v>
      </c>
      <c r="M194" s="216"/>
      <c r="N194" s="216"/>
      <c r="O194" s="217">
        <f>iferror(vlookup(A194,'Tax Codes'!$B$2:$D$110,3,false)*O$15,"")</f>
        <v>1.25</v>
      </c>
      <c r="P194" s="284"/>
      <c r="Q194" s="218"/>
    </row>
    <row r="195" outlineLevel="1">
      <c r="A195" s="166" t="s">
        <v>100</v>
      </c>
      <c r="B195" s="166" t="s">
        <v>342</v>
      </c>
      <c r="C195" s="219" t="b">
        <v>0</v>
      </c>
      <c r="D195" s="171" t="str">
        <f t="array" ref="D195">iferror(INDEX('Tax Codes'!$I$4:BQ320,MATCH($A195,'Tax Codes'!$B$4:B320,0),MATCH(Assumptions!$C$16,'Tax Codes'!$I$3:$BQ$3,0)),"")</f>
        <v/>
      </c>
      <c r="E195" s="220" t="b">
        <v>0</v>
      </c>
      <c r="F195" s="251"/>
      <c r="G195" s="177">
        <f t="shared" si="47"/>
        <v>0</v>
      </c>
      <c r="H195" s="177"/>
      <c r="I195" s="172" t="str">
        <f>if(C195=true,0, if(F195="Expense Tracker",sumif('Expense Tracker'!E:E,B195,'Expense Tracker'!D:D),H195))</f>
        <v/>
      </c>
      <c r="J195" s="177">
        <f t="shared" si="48"/>
        <v>0</v>
      </c>
      <c r="K195" s="177">
        <f>sumif('Job Report'!I:I,B195,'Job Report'!H:H)</f>
        <v>0</v>
      </c>
      <c r="L195" s="177">
        <f t="shared" si="49"/>
        <v>0</v>
      </c>
      <c r="M195" s="221"/>
      <c r="N195" s="221"/>
      <c r="O195" s="222">
        <f>iferror(vlookup(A195,'Tax Codes'!$B$2:$D$110,3,false)*O$15,"")</f>
        <v>1.25</v>
      </c>
      <c r="P195" s="284"/>
      <c r="Q195" s="223"/>
    </row>
    <row r="196" outlineLevel="1">
      <c r="A196" s="224" t="s">
        <v>100</v>
      </c>
      <c r="B196" s="224" t="s">
        <v>343</v>
      </c>
      <c r="C196" s="226" t="b">
        <v>0</v>
      </c>
      <c r="D196" s="227" t="str">
        <f t="array" ref="D196">iferror(INDEX('Tax Codes'!$I$4:BQ320,MATCH($A196,'Tax Codes'!$B$4:B320,0),MATCH(Assumptions!$C$16,'Tax Codes'!$I$3:$BQ$3,0)),"")</f>
        <v/>
      </c>
      <c r="E196" s="228" t="b">
        <v>0</v>
      </c>
      <c r="F196" s="282"/>
      <c r="G196" s="229">
        <f t="shared" si="47"/>
        <v>0</v>
      </c>
      <c r="H196" s="227"/>
      <c r="I196" s="172" t="str">
        <f>if(C196=true,0, if(F196="Expense Tracker",sumif('Expense Tracker'!E:E,B196,'Expense Tracker'!D:D),H196))</f>
        <v/>
      </c>
      <c r="J196" s="229">
        <f t="shared" si="48"/>
        <v>0</v>
      </c>
      <c r="K196" s="229">
        <f>sumif('Job Report'!I:I,B196,'Job Report'!H:H)</f>
        <v>0</v>
      </c>
      <c r="L196" s="229">
        <f t="shared" si="49"/>
        <v>0</v>
      </c>
      <c r="M196" s="230"/>
      <c r="N196" s="230"/>
      <c r="O196" s="231">
        <f>iferror(vlookup(A196,'Tax Codes'!$B$2:$D$110,3,false)*O$15,"")</f>
        <v>1.25</v>
      </c>
      <c r="P196" s="284"/>
      <c r="Q196" s="232"/>
    </row>
    <row r="197">
      <c r="A197" s="202"/>
      <c r="B197" s="203" t="s">
        <v>344</v>
      </c>
      <c r="C197" s="233"/>
      <c r="D197" s="205"/>
      <c r="E197" s="205"/>
      <c r="F197" s="234"/>
      <c r="G197" s="234"/>
      <c r="H197" s="208" t="s">
        <v>96</v>
      </c>
      <c r="I197" s="208" t="s">
        <v>96</v>
      </c>
      <c r="J197" s="234"/>
      <c r="K197" s="234"/>
      <c r="L197" s="234"/>
      <c r="M197" s="203"/>
      <c r="N197" s="203"/>
      <c r="O197" s="235" t="str">
        <f>iferror(vlookup(F197,'Tax Codes'!$B$2:$D$110,3,false)*O$15,"")</f>
        <v/>
      </c>
      <c r="P197" s="284"/>
      <c r="Q197" s="236"/>
    </row>
    <row r="198" outlineLevel="1">
      <c r="A198" s="213" t="s">
        <v>345</v>
      </c>
      <c r="B198" s="213" t="s">
        <v>346</v>
      </c>
      <c r="C198" s="214" t="b">
        <v>0</v>
      </c>
      <c r="D198" s="168" t="str">
        <f t="array" ref="D198">iferror(INDEX('Tax Codes'!$I$4:BQ320,MATCH($A198,'Tax Codes'!$B$4:B320,0),MATCH(Assumptions!$C$16,'Tax Codes'!$I$3:$BQ$3,0)),"")</f>
        <v/>
      </c>
      <c r="E198" s="215" t="b">
        <v>0</v>
      </c>
      <c r="F198" s="279"/>
      <c r="G198" s="170">
        <f t="shared" ref="G198:G200" si="50">(H198*O198)</f>
        <v>0</v>
      </c>
      <c r="H198" s="170"/>
      <c r="I198" s="172" t="str">
        <f>if(C198=true,0, if(F198="Expense Tracker",sumif('Expense Tracker'!E:E,B198,'Expense Tracker'!D:D),H198))</f>
        <v/>
      </c>
      <c r="J198" s="170">
        <f t="shared" ref="J198:J200" si="51">H198-I198</f>
        <v>0</v>
      </c>
      <c r="K198" s="170">
        <f>sumif('Job Report'!I:I,B198,'Job Report'!H:H)</f>
        <v>0</v>
      </c>
      <c r="L198" s="170">
        <f t="shared" ref="L198:L200" si="52">I198-K198</f>
        <v>0</v>
      </c>
      <c r="M198" s="216"/>
      <c r="N198" s="216"/>
      <c r="O198" s="217">
        <f>iferror(vlookup(A198,'Tax Codes'!$B$2:$D$110,3,false)*O$15,"")</f>
        <v>1.25</v>
      </c>
      <c r="P198" s="284"/>
      <c r="Q198" s="218"/>
    </row>
    <row r="199" outlineLevel="1">
      <c r="A199" s="166" t="s">
        <v>347</v>
      </c>
      <c r="B199" s="166" t="s">
        <v>348</v>
      </c>
      <c r="C199" s="219" t="b">
        <v>0</v>
      </c>
      <c r="D199" s="171" t="str">
        <f t="array" ref="D199">iferror(INDEX('Tax Codes'!$I$4:BQ320,MATCH($A199,'Tax Codes'!$B$4:B320,0),MATCH(Assumptions!$C$16,'Tax Codes'!$I$3:$BQ$3,0)),"")</f>
        <v/>
      </c>
      <c r="E199" s="220" t="b">
        <v>0</v>
      </c>
      <c r="F199" s="169"/>
      <c r="G199" s="177">
        <f t="shared" si="50"/>
        <v>0</v>
      </c>
      <c r="H199" s="177"/>
      <c r="I199" s="172" t="str">
        <f>if(C199=true,0, if(F199="Expense Tracker",sumif('Expense Tracker'!E:E,B199,'Expense Tracker'!D:D),H199))</f>
        <v/>
      </c>
      <c r="J199" s="177">
        <f t="shared" si="51"/>
        <v>0</v>
      </c>
      <c r="K199" s="177">
        <f>sumif('Job Report'!I:I,B199,'Job Report'!H:H)</f>
        <v>0</v>
      </c>
      <c r="L199" s="177">
        <f t="shared" si="52"/>
        <v>0</v>
      </c>
      <c r="M199" s="221"/>
      <c r="N199" s="221"/>
      <c r="O199" s="222">
        <f>iferror(vlookup(A199,'Tax Codes'!$B$2:$D$110,3,false)*O$15,"")</f>
        <v>1.25</v>
      </c>
      <c r="P199" s="284"/>
      <c r="Q199" s="223"/>
    </row>
    <row r="200" outlineLevel="1">
      <c r="A200" s="166" t="s">
        <v>345</v>
      </c>
      <c r="B200" s="166" t="s">
        <v>349</v>
      </c>
      <c r="C200" s="219" t="b">
        <v>0</v>
      </c>
      <c r="D200" s="171" t="str">
        <f t="array" ref="D200">iferror(INDEX('Tax Codes'!$I$4:BQ320,MATCH($A200,'Tax Codes'!$B$4:B320,0),MATCH(Assumptions!$C$16,'Tax Codes'!$I$3:$BQ$3,0)),"")</f>
        <v/>
      </c>
      <c r="E200" s="220" t="b">
        <v>0</v>
      </c>
      <c r="F200" s="169"/>
      <c r="G200" s="177">
        <f t="shared" si="50"/>
        <v>0</v>
      </c>
      <c r="H200" s="171"/>
      <c r="I200" s="172" t="str">
        <f>if(C200=true,0, if(F200="Expense Tracker",sumif('Expense Tracker'!E:E,B200,'Expense Tracker'!D:D),H200))</f>
        <v/>
      </c>
      <c r="J200" s="177">
        <f t="shared" si="51"/>
        <v>0</v>
      </c>
      <c r="K200" s="177">
        <f>sumif('Job Report'!I:I,B200,'Job Report'!H:H)</f>
        <v>0</v>
      </c>
      <c r="L200" s="177">
        <f t="shared" si="52"/>
        <v>0</v>
      </c>
      <c r="M200" s="221"/>
      <c r="N200" s="221"/>
      <c r="O200" s="222">
        <f>iferror(vlookup(A200,'Tax Codes'!$B$2:$D$110,3,false)*O$15,"")</f>
        <v>1.25</v>
      </c>
      <c r="P200" s="158"/>
      <c r="Q200" s="223"/>
    </row>
    <row r="201">
      <c r="A201" s="202"/>
      <c r="B201" s="203" t="s">
        <v>350</v>
      </c>
      <c r="C201" s="233"/>
      <c r="D201" s="205"/>
      <c r="E201" s="205"/>
      <c r="F201" s="234"/>
      <c r="G201" s="234"/>
      <c r="H201" s="208" t="s">
        <v>96</v>
      </c>
      <c r="I201" s="208" t="s">
        <v>96</v>
      </c>
      <c r="J201" s="234"/>
      <c r="K201" s="234"/>
      <c r="L201" s="234"/>
      <c r="M201" s="203"/>
      <c r="N201" s="287"/>
      <c r="O201" s="235" t="str">
        <f>iferror(vlookup(F201,'Tax Codes'!$B$2:$D$110,3,false)*O$15,"")</f>
        <v/>
      </c>
      <c r="P201" s="158"/>
      <c r="Q201" s="288"/>
    </row>
    <row r="202" outlineLevel="1">
      <c r="A202" s="213" t="s">
        <v>121</v>
      </c>
      <c r="B202" s="213" t="s">
        <v>351</v>
      </c>
      <c r="C202" s="292" t="b">
        <v>0</v>
      </c>
      <c r="D202" s="168" t="str">
        <f t="array" ref="D202">iferror(INDEX('Tax Codes'!$I$4:BQ320,MATCH($A202,'Tax Codes'!$B$4:B320,0),MATCH(Assumptions!$C$16,'Tax Codes'!$I$3:$BQ$3,0)),"")</f>
        <v/>
      </c>
      <c r="E202" s="215" t="b">
        <v>0</v>
      </c>
      <c r="F202" s="293"/>
      <c r="G202" s="170">
        <f t="shared" ref="G202:G203" si="53">(H202*O202)</f>
        <v>0</v>
      </c>
      <c r="H202" s="170"/>
      <c r="I202" s="172" t="str">
        <f>if(C202=true,0, if(F202="Expense Tracker",sumif('Expense Tracker'!E:E,B202,'Expense Tracker'!D:D),H202))</f>
        <v/>
      </c>
      <c r="J202" s="170">
        <f t="shared" ref="J202:J203" si="54">H202-I202</f>
        <v>0</v>
      </c>
      <c r="K202" s="170">
        <f>sumif('Job Report'!I:I,B202,'Job Report'!H:H)</f>
        <v>0</v>
      </c>
      <c r="L202" s="170">
        <f t="shared" ref="L202:L203" si="55">I202-K202</f>
        <v>0</v>
      </c>
      <c r="M202" s="294"/>
      <c r="N202" s="294"/>
      <c r="O202" s="217">
        <f>iferror(vlookup(A202,'Tax Codes'!$B$2:$D$110,3,false)*O$15,"")</f>
        <v>1.26</v>
      </c>
      <c r="P202" s="158"/>
      <c r="Q202" s="295" t="s">
        <v>352</v>
      </c>
    </row>
    <row r="203" outlineLevel="1">
      <c r="A203" s="224" t="s">
        <v>353</v>
      </c>
      <c r="B203" s="224" t="s">
        <v>354</v>
      </c>
      <c r="C203" s="296" t="b">
        <v>1</v>
      </c>
      <c r="D203" s="227" t="str">
        <f t="array" ref="D203">iferror(INDEX('Tax Codes'!$I$4:BQ320,MATCH($A203,'Tax Codes'!$B$4:B320,0),MATCH(Assumptions!$C$16,'Tax Codes'!$I$3:$BQ$3,0)),"")</f>
        <v/>
      </c>
      <c r="E203" s="228" t="b">
        <v>0</v>
      </c>
      <c r="F203" s="297"/>
      <c r="G203" s="229">
        <f t="shared" si="53"/>
        <v>0</v>
      </c>
      <c r="H203" s="227">
        <f>1%*H211</f>
        <v>0</v>
      </c>
      <c r="I203" s="172">
        <f>if(C203=true,0, if(F203="Expense Tracker",sumif('Expense Tracker'!E:E,B203,'Expense Tracker'!D:D),H203))</f>
        <v>0</v>
      </c>
      <c r="J203" s="229">
        <f t="shared" si="54"/>
        <v>0</v>
      </c>
      <c r="K203" s="229">
        <f>sumif('Job Report'!I:I,B203,'Job Report'!H:H)</f>
        <v>0</v>
      </c>
      <c r="L203" s="229">
        <f t="shared" si="55"/>
        <v>0</v>
      </c>
      <c r="M203" s="283"/>
      <c r="N203" s="283"/>
      <c r="O203" s="231">
        <f>iferror(vlookup(A203,'Tax Codes'!$B$2:$D$110,3,false)*O$15,"")</f>
        <v>1.26</v>
      </c>
      <c r="P203" s="158"/>
      <c r="Q203" s="298"/>
    </row>
    <row r="204">
      <c r="A204" s="202"/>
      <c r="B204" s="203" t="s">
        <v>355</v>
      </c>
      <c r="C204" s="233"/>
      <c r="D204" s="205"/>
      <c r="E204" s="205"/>
      <c r="F204" s="234"/>
      <c r="G204" s="234"/>
      <c r="H204" s="208" t="s">
        <v>96</v>
      </c>
      <c r="I204" s="208" t="s">
        <v>96</v>
      </c>
      <c r="J204" s="234"/>
      <c r="K204" s="234"/>
      <c r="L204" s="234"/>
      <c r="M204" s="203"/>
      <c r="N204" s="287"/>
      <c r="O204" s="235" t="str">
        <f>iferror(vlookup(F204,'Tax Codes'!$B$2:$D$110,3,false)*O$15,"")</f>
        <v/>
      </c>
      <c r="P204" s="158"/>
      <c r="Q204" s="288"/>
    </row>
    <row r="205" outlineLevel="1">
      <c r="A205" s="299" t="s">
        <v>97</v>
      </c>
      <c r="B205" s="299" t="s">
        <v>356</v>
      </c>
      <c r="C205" s="300" t="b">
        <v>0</v>
      </c>
      <c r="D205" s="301" t="str">
        <f t="array" ref="D205">iferror(INDEX('Tax Codes'!$I$4:BQ320,MATCH($A205,'Tax Codes'!$B$4:B320,0),MATCH(Assumptions!$C$16,'Tax Codes'!$I$3:$BQ$3,0)),"")</f>
        <v/>
      </c>
      <c r="E205" s="302" t="b">
        <v>0</v>
      </c>
      <c r="F205" s="301"/>
      <c r="G205" s="272">
        <f>(H205*O205)</f>
        <v>0</v>
      </c>
      <c r="H205" s="272"/>
      <c r="I205" s="172" t="str">
        <f>if(C205=true,0, if(F205="Expense Tracker",sumif('Expense Tracker'!E:E,B205,'Expense Tracker'!D:D),H205))</f>
        <v/>
      </c>
      <c r="J205" s="272">
        <f>H205-I205</f>
        <v>0</v>
      </c>
      <c r="K205" s="272">
        <f>sumif('Job Report'!I:I,B205,'Job Report'!H:H)</f>
        <v>0</v>
      </c>
      <c r="L205" s="272">
        <f>I205-K205</f>
        <v>0</v>
      </c>
      <c r="M205" s="303"/>
      <c r="N205" s="304"/>
      <c r="O205" s="305">
        <f>iferror(vlookup(A205,'Tax Codes'!$B$2:$D$110,3,false)*O$15,"")</f>
        <v>1.25</v>
      </c>
      <c r="P205" s="158"/>
      <c r="Q205" s="306" t="s">
        <v>357</v>
      </c>
    </row>
    <row r="206">
      <c r="A206" s="202"/>
      <c r="B206" s="203" t="s">
        <v>358</v>
      </c>
      <c r="C206" s="233"/>
      <c r="D206" s="205"/>
      <c r="E206" s="205"/>
      <c r="F206" s="234"/>
      <c r="G206" s="234"/>
      <c r="H206" s="208" t="s">
        <v>96</v>
      </c>
      <c r="I206" s="208" t="s">
        <v>96</v>
      </c>
      <c r="J206" s="234"/>
      <c r="K206" s="234"/>
      <c r="L206" s="234"/>
      <c r="M206" s="203"/>
      <c r="N206" s="287"/>
      <c r="O206" s="235" t="str">
        <f>iferror(vlookup(F206,'Tax Codes'!$B$2:$D$110,3,false)*O$15,"")</f>
        <v/>
      </c>
      <c r="P206" s="158"/>
      <c r="Q206" s="288"/>
    </row>
    <row r="207" outlineLevel="1">
      <c r="A207" s="213" t="s">
        <v>97</v>
      </c>
      <c r="B207" s="213" t="s">
        <v>52</v>
      </c>
      <c r="C207" s="292" t="b">
        <v>1</v>
      </c>
      <c r="D207" s="168" t="str">
        <f t="array" ref="D207">iferror(INDEX('Tax Codes'!$I$4:BQ320,MATCH($A207,'Tax Codes'!$B$4:B320,0),MATCH(Assumptions!$C$16,'Tax Codes'!$I$3:$BQ$3,0)),"")</f>
        <v/>
      </c>
      <c r="E207" s="215" t="b">
        <v>0</v>
      </c>
      <c r="F207" s="307"/>
      <c r="G207" s="170">
        <f>(H207*O207)</f>
        <v>0</v>
      </c>
      <c r="H207" s="168">
        <f>0.8%*G2</f>
        <v>0</v>
      </c>
      <c r="I207" s="172">
        <f>if(C207=true,0, if(F207="Expense Tracker",sumif('Expense Tracker'!E:E,B207,'Expense Tracker'!D:D),H207))</f>
        <v>0</v>
      </c>
      <c r="J207" s="170">
        <f>H207-I207</f>
        <v>0</v>
      </c>
      <c r="K207" s="170">
        <f>sumif('Job Report'!I:I,B207,'Job Report'!H:H)</f>
        <v>0</v>
      </c>
      <c r="L207" s="170">
        <f>I207-K207</f>
        <v>0</v>
      </c>
      <c r="M207" s="294"/>
      <c r="N207" s="294"/>
      <c r="O207" s="217">
        <f>iferror(vlookup(A207,'Tax Codes'!$B$2:$D$110,3,false)*O$15,"")</f>
        <v>1.25</v>
      </c>
      <c r="P207" s="308"/>
      <c r="Q207" s="309"/>
    </row>
    <row r="208">
      <c r="A208" s="202"/>
      <c r="B208" s="310" t="s">
        <v>359</v>
      </c>
      <c r="C208" s="311"/>
      <c r="D208" s="312"/>
      <c r="E208" s="312"/>
      <c r="F208" s="311"/>
      <c r="G208" s="312"/>
      <c r="H208" s="313" t="s">
        <v>96</v>
      </c>
      <c r="I208" s="313" t="s">
        <v>96</v>
      </c>
      <c r="J208" s="312"/>
      <c r="K208" s="312"/>
      <c r="L208" s="312"/>
      <c r="M208" s="311"/>
      <c r="N208" s="311"/>
      <c r="O208" s="314" t="str">
        <f>iferror(vlookup(F208,'Tax Codes'!$B$2:$D$110,3,false)*O$15,"")</f>
        <v/>
      </c>
      <c r="P208" s="315"/>
      <c r="Q208" s="316"/>
    </row>
    <row r="209" outlineLevel="1">
      <c r="A209" s="317" t="s">
        <v>353</v>
      </c>
      <c r="B209" s="317" t="s">
        <v>360</v>
      </c>
      <c r="C209" s="292" t="b">
        <v>0</v>
      </c>
      <c r="D209" s="318" t="str">
        <f t="array" ref="D209">iferror(INDEX('Tax Codes'!$I$4:BQ320,MATCH($A209,'Tax Codes'!$B$4:B320,0),MATCH(Assumptions!$C$16,'Tax Codes'!$I$3:$BQ$3,0)),"")</f>
        <v/>
      </c>
      <c r="E209" s="319" t="b">
        <v>0</v>
      </c>
      <c r="F209" s="320"/>
      <c r="G209" s="229">
        <f>(H209*O209)</f>
        <v>0</v>
      </c>
      <c r="H209" s="321"/>
      <c r="I209" s="172" t="str">
        <f>if(C209=true,0, if(F209="Expense Tracker",sumif('Expense Tracker'!E:E,B209,'Expense Tracker'!D:D),H209))</f>
        <v/>
      </c>
      <c r="J209" s="322">
        <f>H209-I209</f>
        <v>0</v>
      </c>
      <c r="K209" s="322">
        <f>sumif('Job Report'!I:I,B209,'Job Report'!H:H)</f>
        <v>0</v>
      </c>
      <c r="L209" s="322">
        <f>I209-K209</f>
        <v>0</v>
      </c>
      <c r="M209" s="320"/>
      <c r="N209" s="320"/>
      <c r="O209" s="323">
        <f>iferror(vlookup(A209,'Tax Codes'!$B$2:$D$110,3,false)*O$15,"")</f>
        <v>1.26</v>
      </c>
      <c r="P209" s="324"/>
      <c r="Q209" s="325"/>
    </row>
    <row r="210" ht="3.0" customHeight="1">
      <c r="A210" s="175"/>
      <c r="B210" s="175"/>
      <c r="C210" s="326"/>
      <c r="D210" s="327" t="str">
        <f t="array" ref="D210">iferror(INDEX('Tax Codes'!$I$4:BQ320,MATCH($A210,'Tax Codes'!$B$4:B320,0),MATCH(Assumptions!$C$16,'Tax Codes'!$I$3:$BQ$3,0)),"")</f>
        <v/>
      </c>
      <c r="E210" s="156"/>
      <c r="F210" s="155"/>
      <c r="G210" s="257"/>
      <c r="H210" s="260" t="str">
        <f>iferror(if(C210=true,vlookup(B210,'Internal Staffing Calculator'!$B$9:$AK$95,'Internal Staffing Calculator'!L$1,false)*P210,vlookup(B210,'Internal Staffing Calculator'!$B$9:$AK$95,'Internal Staffing Calculator'!L$1,false)*(P210/1.5*1.2285)),"")</f>
        <v/>
      </c>
      <c r="I210" s="328"/>
      <c r="J210" s="155"/>
      <c r="K210" s="329"/>
      <c r="L210" s="329"/>
      <c r="M210" s="155"/>
      <c r="N210" s="155"/>
      <c r="O210" s="135"/>
      <c r="P210" s="308"/>
      <c r="Q210" s="155"/>
    </row>
    <row r="211">
      <c r="A211" s="135"/>
      <c r="B211" s="135"/>
      <c r="C211" s="104"/>
      <c r="D211" s="156"/>
      <c r="E211" s="330"/>
      <c r="F211" s="331" t="s">
        <v>361</v>
      </c>
      <c r="G211" s="332" t="str">
        <f t="shared" ref="G211:L211" si="56">SUM(G15:G210)</f>
        <v>#N/A</v>
      </c>
      <c r="H211" s="332">
        <f t="shared" si="56"/>
        <v>0</v>
      </c>
      <c r="I211" s="332">
        <f t="shared" si="56"/>
        <v>0</v>
      </c>
      <c r="J211" s="332">
        <f t="shared" si="56"/>
        <v>0</v>
      </c>
      <c r="K211" s="332">
        <f t="shared" si="56"/>
        <v>0</v>
      </c>
      <c r="L211" s="332">
        <f t="shared" si="56"/>
        <v>0</v>
      </c>
      <c r="M211" s="183"/>
      <c r="N211" s="183"/>
      <c r="O211" s="135"/>
      <c r="Q211" s="183"/>
    </row>
    <row r="212">
      <c r="A212" s="175"/>
      <c r="B212" s="175"/>
      <c r="C212" s="176"/>
      <c r="D212" s="156"/>
      <c r="E212" s="156"/>
      <c r="F212" s="155"/>
      <c r="G212" s="156"/>
      <c r="H212" s="333" t="s">
        <v>96</v>
      </c>
      <c r="I212" s="103"/>
      <c r="J212" s="155"/>
      <c r="K212" s="156"/>
      <c r="L212" s="156"/>
      <c r="M212" s="183"/>
      <c r="N212" s="183"/>
      <c r="O212" s="135"/>
      <c r="P212" s="334"/>
      <c r="Q212" s="335"/>
    </row>
    <row r="213">
      <c r="A213" s="336" t="s">
        <v>362</v>
      </c>
      <c r="B213" s="337"/>
      <c r="C213" s="337"/>
      <c r="D213" s="337"/>
      <c r="E213" s="337"/>
      <c r="F213" s="337"/>
      <c r="G213" s="338"/>
      <c r="H213" s="338"/>
      <c r="I213" s="338"/>
      <c r="J213" s="339"/>
      <c r="K213" s="338"/>
      <c r="L213" s="339"/>
      <c r="M213" s="340"/>
      <c r="N213" s="340"/>
      <c r="O213" s="341"/>
      <c r="P213" s="308"/>
      <c r="Q213" s="154"/>
    </row>
    <row r="214" ht="3.75" customHeight="1">
      <c r="A214" s="175"/>
      <c r="B214" s="175"/>
      <c r="C214" s="176"/>
      <c r="D214" s="155"/>
      <c r="E214" s="155"/>
      <c r="F214" s="155"/>
      <c r="G214" s="156"/>
      <c r="H214" s="156"/>
      <c r="I214" s="156"/>
      <c r="J214" s="342"/>
      <c r="K214" s="257"/>
      <c r="L214" s="257"/>
      <c r="M214" s="343"/>
      <c r="N214" s="155"/>
      <c r="O214" s="155"/>
      <c r="P214" s="308"/>
      <c r="Q214" s="335"/>
    </row>
    <row r="215">
      <c r="A215" s="135"/>
      <c r="B215" s="344" t="str">
        <f t="array" ref="B215:B220">Controls!B12:B17</f>
        <v>Accounts</v>
      </c>
      <c r="C215" s="345"/>
      <c r="D215" s="346"/>
      <c r="E215" s="346"/>
      <c r="F215" s="347"/>
      <c r="G215" s="348" t="str">
        <f>sumif('Internal Staffing Calculator'!$A$9:$A$114,$B215,'Internal Staffing Calculator'!F$9:F$114)</f>
        <v>#N/A</v>
      </c>
      <c r="H215" s="171">
        <f>sumif('Internal Staffing Calculator'!$A$9:$A$114,$B215,'Internal Staffing Calculator'!G$9:G$114)</f>
        <v>0</v>
      </c>
      <c r="I215" s="171">
        <f>sumif('Internal Staffing Calculator'!$A$9:$A$114,$B215,'Internal Staffing Calculator'!H$9:H$114)</f>
        <v>0</v>
      </c>
      <c r="J215" s="171">
        <f t="shared" ref="J215:J220" si="57">H215-I215</f>
        <v>0</v>
      </c>
      <c r="K215" s="171">
        <f>sumif('Internal Staffing Calculator'!A:A,B215,'Internal Staffing Calculator'!J:J)</f>
        <v>0</v>
      </c>
      <c r="L215" s="349"/>
      <c r="M215" s="350"/>
      <c r="N215" s="351"/>
      <c r="O215" s="352"/>
      <c r="Q215" s="353"/>
    </row>
    <row r="216">
      <c r="A216" s="135"/>
      <c r="B216" s="344" t="s">
        <v>363</v>
      </c>
      <c r="C216" s="354"/>
      <c r="D216" s="355"/>
      <c r="E216" s="355"/>
      <c r="F216" s="356"/>
      <c r="G216" s="348" t="str">
        <f>sumif('Internal Staffing Calculator'!$A$9:$A$114,$B216,'Internal Staffing Calculator'!F$9:F$114)</f>
        <v>#N/A</v>
      </c>
      <c r="H216" s="171">
        <f>sumif('Internal Staffing Calculator'!$A$9:$A$114,$B216,'Internal Staffing Calculator'!G$9:G$114)</f>
        <v>0</v>
      </c>
      <c r="I216" s="171">
        <f>sumif('Internal Staffing Calculator'!$A$9:$A$114,$B216,'Internal Staffing Calculator'!H$9:H$114)</f>
        <v>0</v>
      </c>
      <c r="J216" s="171">
        <f t="shared" si="57"/>
        <v>0</v>
      </c>
      <c r="K216" s="171">
        <f>sumif('Internal Staffing Calculator'!A:A,B216,'Internal Staffing Calculator'!J:J)</f>
        <v>0</v>
      </c>
      <c r="L216" s="349"/>
      <c r="M216" s="350"/>
      <c r="N216" s="351"/>
      <c r="O216" s="352"/>
      <c r="P216" s="357"/>
      <c r="Q216" s="353"/>
    </row>
    <row r="217">
      <c r="A217" s="135"/>
      <c r="B217" s="344" t="s">
        <v>364</v>
      </c>
      <c r="C217" s="354"/>
      <c r="D217" s="355"/>
      <c r="E217" s="355"/>
      <c r="F217" s="356"/>
      <c r="G217" s="348" t="str">
        <f>sumif('Internal Staffing Calculator'!$A$9:$A$114,$B217,'Internal Staffing Calculator'!F$9:F$114)</f>
        <v>#N/A</v>
      </c>
      <c r="H217" s="171">
        <f>sumif('Internal Staffing Calculator'!$A$9:$A$114,$B217,'Internal Staffing Calculator'!G$9:G$114)</f>
        <v>0</v>
      </c>
      <c r="I217" s="171">
        <f>sumif('Internal Staffing Calculator'!$A$9:$A$114,$B217,'Internal Staffing Calculator'!H$9:H$114)</f>
        <v>0</v>
      </c>
      <c r="J217" s="171">
        <f t="shared" si="57"/>
        <v>0</v>
      </c>
      <c r="K217" s="171">
        <f>sumif('Internal Staffing Calculator'!A:A,B217,'Internal Staffing Calculator'!J:J)</f>
        <v>0</v>
      </c>
      <c r="L217" s="349"/>
      <c r="M217" s="350"/>
      <c r="N217" s="351"/>
      <c r="O217" s="352"/>
      <c r="P217" s="357"/>
      <c r="Q217" s="353"/>
    </row>
    <row r="218">
      <c r="A218" s="135"/>
      <c r="B218" s="344" t="s">
        <v>365</v>
      </c>
      <c r="C218" s="354"/>
      <c r="D218" s="355"/>
      <c r="E218" s="355"/>
      <c r="F218" s="356"/>
      <c r="G218" s="348" t="str">
        <f>sumif('Internal Staffing Calculator'!$A$9:$A$114,$B218,'Internal Staffing Calculator'!F$9:F$114)</f>
        <v>#N/A</v>
      </c>
      <c r="H218" s="171">
        <f>sumif('Internal Staffing Calculator'!$A$9:$A$114,$B218,'Internal Staffing Calculator'!G$9:G$114)</f>
        <v>0</v>
      </c>
      <c r="I218" s="171">
        <f>sumif('Internal Staffing Calculator'!$A$9:$A$114,$B218,'Internal Staffing Calculator'!H$9:H$114)</f>
        <v>0</v>
      </c>
      <c r="J218" s="171">
        <f t="shared" si="57"/>
        <v>0</v>
      </c>
      <c r="K218" s="171">
        <f>sumif('Internal Staffing Calculator'!A:A,B218,'Internal Staffing Calculator'!J:J)</f>
        <v>0</v>
      </c>
      <c r="L218" s="349"/>
      <c r="M218" s="350"/>
      <c r="N218" s="351"/>
      <c r="O218" s="352"/>
      <c r="P218" s="357"/>
      <c r="Q218" s="353"/>
    </row>
    <row r="219">
      <c r="A219" s="135"/>
      <c r="B219" s="344" t="s">
        <v>366</v>
      </c>
      <c r="C219" s="354"/>
      <c r="D219" s="355"/>
      <c r="E219" s="355"/>
      <c r="F219" s="356"/>
      <c r="G219" s="348" t="str">
        <f>sumif('Internal Staffing Calculator'!$A$9:$A$114,$B219,'Internal Staffing Calculator'!F$9:F$114)</f>
        <v>#N/A</v>
      </c>
      <c r="H219" s="171">
        <f>sumif('Internal Staffing Calculator'!$A$9:$A$114,$B219,'Internal Staffing Calculator'!G$9:G$114)</f>
        <v>0</v>
      </c>
      <c r="I219" s="171">
        <f>sumif('Internal Staffing Calculator'!$A$9:$A$114,$B219,'Internal Staffing Calculator'!H$9:H$114)</f>
        <v>0</v>
      </c>
      <c r="J219" s="171">
        <f t="shared" si="57"/>
        <v>0</v>
      </c>
      <c r="K219" s="171">
        <f>sumif('Internal Staffing Calculator'!A:A,B219,'Internal Staffing Calculator'!J:J)</f>
        <v>0</v>
      </c>
      <c r="L219" s="349"/>
      <c r="M219" s="350"/>
      <c r="N219" s="351"/>
      <c r="O219" s="352"/>
      <c r="P219" s="357"/>
      <c r="Q219" s="353"/>
    </row>
    <row r="220">
      <c r="A220" s="135"/>
      <c r="B220" s="344" t="s">
        <v>353</v>
      </c>
      <c r="C220" s="358"/>
      <c r="D220" s="359"/>
      <c r="E220" s="359"/>
      <c r="F220" s="360"/>
      <c r="G220" s="348" t="str">
        <f>sumif('Internal Staffing Calculator'!$A$9:$A$114,$B220,'Internal Staffing Calculator'!F$9:F$114)</f>
        <v>#N/A</v>
      </c>
      <c r="H220" s="171">
        <f>sumif('Internal Staffing Calculator'!$A$9:$A$114,$B220,'Internal Staffing Calculator'!G$9:G$114)</f>
        <v>0</v>
      </c>
      <c r="I220" s="171">
        <f>sumif('Internal Staffing Calculator'!$A$9:$A$114,$B220,'Internal Staffing Calculator'!H$9:H$114)</f>
        <v>0</v>
      </c>
      <c r="J220" s="171">
        <f t="shared" si="57"/>
        <v>0</v>
      </c>
      <c r="K220" s="171">
        <f>sumif('Internal Staffing Calculator'!A:A,B220,'Internal Staffing Calculator'!J:J)</f>
        <v>0</v>
      </c>
      <c r="L220" s="361"/>
      <c r="M220" s="362"/>
      <c r="N220" s="351"/>
      <c r="O220" s="352"/>
      <c r="P220" s="357"/>
      <c r="Q220" s="353"/>
    </row>
    <row r="221">
      <c r="A221" s="135"/>
      <c r="B221" s="135"/>
      <c r="C221" s="135"/>
      <c r="D221" s="153"/>
      <c r="E221" s="153"/>
      <c r="F221" s="363" t="s">
        <v>367</v>
      </c>
      <c r="G221" s="364" t="str">
        <f t="shared" ref="G221:K221" si="58">sum(G215:G220)</f>
        <v>#N/A</v>
      </c>
      <c r="H221" s="364">
        <f t="shared" si="58"/>
        <v>0</v>
      </c>
      <c r="I221" s="364">
        <f t="shared" si="58"/>
        <v>0</v>
      </c>
      <c r="J221" s="364">
        <f t="shared" si="58"/>
        <v>0</v>
      </c>
      <c r="K221" s="338">
        <f t="shared" si="58"/>
        <v>0</v>
      </c>
      <c r="L221" s="365"/>
      <c r="M221" s="350"/>
      <c r="N221" s="351"/>
      <c r="O221" s="352"/>
      <c r="P221" s="357"/>
      <c r="Q221" s="353"/>
    </row>
    <row r="222">
      <c r="A222" s="135"/>
      <c r="B222" s="135"/>
      <c r="C222" s="135"/>
      <c r="D222" s="153"/>
      <c r="E222" s="153"/>
      <c r="F222" s="366" t="s">
        <v>368</v>
      </c>
      <c r="G222" s="128" t="str">
        <f t="shared" ref="G222:K222" si="59">G221+G211</f>
        <v>#N/A</v>
      </c>
      <c r="H222" s="128">
        <f t="shared" si="59"/>
        <v>0</v>
      </c>
      <c r="I222" s="128">
        <f t="shared" si="59"/>
        <v>0</v>
      </c>
      <c r="J222" s="128">
        <f t="shared" si="59"/>
        <v>0</v>
      </c>
      <c r="K222" s="128">
        <f t="shared" si="59"/>
        <v>0</v>
      </c>
      <c r="L222" s="121"/>
      <c r="M222" s="350"/>
      <c r="N222" s="135"/>
      <c r="O222" s="135"/>
      <c r="P222" s="357"/>
      <c r="Q222" s="353"/>
    </row>
    <row r="223">
      <c r="A223" s="3"/>
      <c r="B223" s="3"/>
      <c r="C223" s="3"/>
      <c r="D223" s="3"/>
      <c r="E223" s="3"/>
      <c r="F223" s="3"/>
      <c r="G223" s="3"/>
      <c r="H223" s="121"/>
      <c r="I223" s="121"/>
      <c r="J223" s="3"/>
      <c r="K223" s="3"/>
      <c r="L223" s="3"/>
      <c r="M223" s="3"/>
      <c r="N223" s="3"/>
      <c r="O223" s="367"/>
      <c r="P223" s="3"/>
      <c r="Q223" s="3"/>
    </row>
    <row r="224">
      <c r="A224" s="336" t="s">
        <v>369</v>
      </c>
      <c r="B224" s="368" t="s">
        <v>370</v>
      </c>
      <c r="C224" s="369"/>
      <c r="D224" s="370"/>
      <c r="E224" s="370"/>
      <c r="F224" s="337"/>
      <c r="G224" s="331"/>
      <c r="H224" s="371" t="s">
        <v>96</v>
      </c>
      <c r="I224" s="371" t="s">
        <v>96</v>
      </c>
      <c r="J224" s="337"/>
      <c r="K224" s="337"/>
      <c r="L224" s="337"/>
      <c r="M224" s="372"/>
      <c r="N224" s="373"/>
      <c r="O224" s="374" t="str">
        <f>iferror(vlookup(F224,'Tax Codes'!$B$2:$D$110,3,false)*O$15,"")</f>
        <v/>
      </c>
      <c r="P224" s="158"/>
      <c r="Q224" s="375"/>
    </row>
    <row r="225" outlineLevel="1">
      <c r="A225" s="376" t="s">
        <v>97</v>
      </c>
      <c r="B225" s="377" t="s">
        <v>371</v>
      </c>
      <c r="C225" s="169"/>
      <c r="D225" s="171" t="str">
        <f t="array" ref="D225">iferror(INDEX('Tax Codes'!$I$4:BQ320,MATCH($A225,'Tax Codes'!$B$4:B320,0),MATCH(Assumptions!$C$16,'Tax Codes'!$I$3:$BQ$3,0)),"")</f>
        <v/>
      </c>
      <c r="E225" s="171"/>
      <c r="F225" s="378"/>
      <c r="G225" s="170">
        <f>-SUMIF(F17:F214,"Verve",I17:I214)+-sumif('Internal Staffing Calculator'!E:E,"Verve",'Internal Staffing Calculator'!H:H)</f>
        <v>0</v>
      </c>
      <c r="H225" s="168">
        <f t="shared" ref="H225:I225" si="60">G225</f>
        <v>0</v>
      </c>
      <c r="I225" s="170">
        <f t="shared" si="60"/>
        <v>0</v>
      </c>
      <c r="J225" s="170">
        <f>H225-I225</f>
        <v>0</v>
      </c>
      <c r="K225" s="170">
        <f>-SUMIF(F17:F214,"Verve",K17:K214)+-sumif('Internal Staffing Calculator'!E:E,"Verve",'Internal Staffing Calculator'!J:J)</f>
        <v>0</v>
      </c>
      <c r="L225" s="379">
        <f>I225-K225</f>
        <v>0</v>
      </c>
      <c r="M225" s="286"/>
      <c r="N225" s="286"/>
      <c r="O225" s="222"/>
      <c r="P225" s="174"/>
      <c r="Q225" s="380"/>
    </row>
    <row r="226">
      <c r="A226" s="135"/>
      <c r="B226" s="135"/>
      <c r="C226" s="135"/>
      <c r="D226" s="153"/>
      <c r="E226" s="153"/>
      <c r="F226" s="155"/>
      <c r="G226" s="156"/>
      <c r="H226" s="156"/>
      <c r="I226" s="156"/>
      <c r="J226" s="155"/>
      <c r="K226" s="104"/>
      <c r="L226" s="104"/>
      <c r="M226" s="343"/>
      <c r="N226" s="135"/>
      <c r="O226" s="135"/>
      <c r="P226" s="155"/>
      <c r="Q226" s="335"/>
    </row>
    <row r="227">
      <c r="A227" s="17"/>
      <c r="B227" s="381" t="s">
        <v>372</v>
      </c>
      <c r="C227" s="382"/>
      <c r="D227" s="177"/>
      <c r="E227" s="383"/>
      <c r="F227" s="384"/>
      <c r="G227" s="385" t="str">
        <f>G14+G222</f>
        <v>#N/A</v>
      </c>
      <c r="H227" s="385">
        <f t="shared" ref="H227:K227" si="61">H14+H222+H225</f>
        <v>0</v>
      </c>
      <c r="I227" s="385">
        <f t="shared" si="61"/>
        <v>0</v>
      </c>
      <c r="J227" s="385">
        <f t="shared" si="61"/>
        <v>0</v>
      </c>
      <c r="K227" s="385">
        <f t="shared" si="61"/>
        <v>0</v>
      </c>
      <c r="L227" s="386"/>
      <c r="M227" s="121"/>
      <c r="N227" s="104"/>
      <c r="O227" s="135"/>
      <c r="P227" s="386"/>
      <c r="Q227" s="387"/>
    </row>
    <row r="228">
      <c r="A228" s="388"/>
      <c r="B228" s="166" t="str">
        <f>Assumptions!C16</f>
        <v/>
      </c>
      <c r="C228" s="389"/>
      <c r="D228" s="390"/>
      <c r="E228" s="390"/>
      <c r="F228" s="391" t="str">
        <f t="array" ref="F228">iferror(INDEX('Tax Codes'!2:2,MATCH(B228,'Tax Codes'!$3:3,0)),"")</f>
        <v/>
      </c>
      <c r="G228" s="177">
        <f>F228*F231</f>
        <v>0</v>
      </c>
      <c r="H228" s="177">
        <f>G228</f>
        <v>0</v>
      </c>
      <c r="I228" s="177">
        <f t="shared" ref="I228:K228" si="62">G228</f>
        <v>0</v>
      </c>
      <c r="J228" s="177">
        <f t="shared" si="62"/>
        <v>0</v>
      </c>
      <c r="K228" s="177">
        <f t="shared" si="62"/>
        <v>0</v>
      </c>
      <c r="L228" s="392"/>
      <c r="M228" s="121"/>
      <c r="N228" s="183"/>
      <c r="O228" s="135"/>
      <c r="P228" s="393"/>
      <c r="Q228" s="394"/>
    </row>
    <row r="229">
      <c r="A229" s="17"/>
      <c r="B229" s="381" t="s">
        <v>373</v>
      </c>
      <c r="C229" s="382"/>
      <c r="D229" s="177"/>
      <c r="E229" s="383"/>
      <c r="F229" s="384"/>
      <c r="G229" s="385" t="str">
        <f>G227+G228</f>
        <v>#N/A</v>
      </c>
      <c r="H229" s="385">
        <f>sum(H227:H228)</f>
        <v>0</v>
      </c>
      <c r="I229" s="385">
        <f t="shared" ref="I229:K229" si="63">I227+I228</f>
        <v>0</v>
      </c>
      <c r="J229" s="385">
        <f t="shared" si="63"/>
        <v>0</v>
      </c>
      <c r="K229" s="385">
        <f t="shared" si="63"/>
        <v>0</v>
      </c>
      <c r="L229" s="386"/>
      <c r="M229" s="121"/>
      <c r="N229" s="183"/>
      <c r="O229" s="135"/>
      <c r="P229" s="393"/>
      <c r="Q229" s="394"/>
    </row>
    <row r="230">
      <c r="A230" s="17"/>
      <c r="B230" s="395"/>
      <c r="C230" s="396"/>
      <c r="D230" s="284"/>
      <c r="E230" s="284"/>
      <c r="F230" s="397"/>
      <c r="G230" s="392"/>
      <c r="H230" s="398"/>
      <c r="I230" s="399"/>
      <c r="J230" s="399"/>
      <c r="K230" s="104"/>
      <c r="L230" s="104"/>
      <c r="M230" s="289"/>
      <c r="N230" s="183"/>
      <c r="O230" s="135"/>
      <c r="P230" s="284"/>
      <c r="Q230" s="400"/>
    </row>
    <row r="231">
      <c r="A231" s="17"/>
      <c r="B231" s="401" t="s">
        <v>374</v>
      </c>
      <c r="C231" s="402"/>
      <c r="D231" s="403"/>
      <c r="E231" s="403"/>
      <c r="F231" s="404">
        <f>SUMIF($D$4:$D$221,"y",G$4:G$221)</f>
        <v>0</v>
      </c>
      <c r="G231" s="392"/>
      <c r="H231" s="405"/>
      <c r="I231" s="399"/>
      <c r="J231" s="399"/>
      <c r="K231" s="104"/>
      <c r="L231" s="104"/>
      <c r="M231" s="406"/>
      <c r="N231" s="135"/>
      <c r="O231" s="135"/>
      <c r="P231" s="407"/>
      <c r="Q231" s="408"/>
    </row>
    <row r="232">
      <c r="A232" s="135"/>
      <c r="B232" s="135"/>
      <c r="C232" s="183"/>
      <c r="D232" s="183"/>
      <c r="E232" s="183"/>
      <c r="F232" s="409" t="s">
        <v>375</v>
      </c>
      <c r="G232" s="103"/>
      <c r="H232" s="103"/>
      <c r="I232" s="103"/>
      <c r="J232" s="103"/>
      <c r="K232" s="104"/>
      <c r="L232" s="104"/>
      <c r="M232" s="135"/>
      <c r="N232" s="135"/>
      <c r="O232" s="135"/>
      <c r="P232" s="135"/>
      <c r="Q232" s="135"/>
    </row>
    <row r="233">
      <c r="A233" s="17"/>
      <c r="B233" s="410"/>
      <c r="C233" s="396"/>
      <c r="D233" s="284"/>
      <c r="E233" s="284"/>
      <c r="F233" s="284"/>
      <c r="G233" s="392"/>
      <c r="H233" s="405"/>
      <c r="I233" s="399"/>
      <c r="J233" s="121"/>
      <c r="K233" s="121"/>
      <c r="L233" s="121"/>
      <c r="M233" s="183"/>
      <c r="N233" s="350"/>
      <c r="O233" s="135"/>
      <c r="P233" s="407"/>
      <c r="Q233" s="408"/>
    </row>
    <row r="234">
      <c r="A234" s="152"/>
      <c r="B234" s="411"/>
      <c r="C234" s="412"/>
      <c r="D234" s="413"/>
      <c r="E234" s="413"/>
      <c r="F234" s="413" t="s">
        <v>376</v>
      </c>
      <c r="G234" s="414"/>
      <c r="H234" s="121"/>
      <c r="I234" s="121"/>
      <c r="J234" s="121"/>
      <c r="K234" s="121"/>
      <c r="L234" s="121"/>
      <c r="M234" s="104"/>
      <c r="N234" s="104"/>
      <c r="O234" s="135"/>
      <c r="P234" s="407"/>
      <c r="Q234" s="408"/>
    </row>
    <row r="235">
      <c r="A235" s="415"/>
      <c r="B235" s="415"/>
      <c r="C235" s="416"/>
      <c r="D235" s="417"/>
      <c r="E235" s="417"/>
      <c r="F235" s="418"/>
      <c r="G235" s="419"/>
      <c r="H235" s="121"/>
      <c r="I235" s="121"/>
      <c r="J235" s="9"/>
      <c r="K235" s="3"/>
      <c r="L235" s="3"/>
      <c r="M235" s="183"/>
      <c r="N235" s="135"/>
      <c r="O235" s="135"/>
      <c r="P235" s="407"/>
      <c r="Q235" s="408"/>
    </row>
    <row r="236">
      <c r="A236" s="415"/>
      <c r="B236" s="415"/>
      <c r="C236" s="416"/>
      <c r="D236" s="420" t="s">
        <v>377</v>
      </c>
      <c r="E236" s="420"/>
      <c r="F236" s="421"/>
      <c r="G236" s="422"/>
      <c r="H236" s="121"/>
      <c r="I236" s="121"/>
      <c r="J236" s="9"/>
      <c r="K236" s="121"/>
      <c r="L236" s="121"/>
      <c r="M236" s="104"/>
      <c r="N236" s="104"/>
      <c r="O236" s="135"/>
      <c r="P236" s="407"/>
      <c r="Q236" s="408"/>
    </row>
    <row r="237">
      <c r="A237" s="415"/>
      <c r="B237" s="415"/>
      <c r="C237" s="416"/>
      <c r="D237" s="423" t="str">
        <f>Assumptions!C12</f>
        <v/>
      </c>
      <c r="E237" s="423"/>
      <c r="F237" s="424"/>
      <c r="G237" s="425"/>
      <c r="H237" s="121"/>
      <c r="I237" s="121"/>
      <c r="J237" s="9"/>
      <c r="K237" s="121"/>
      <c r="L237" s="121"/>
      <c r="M237" s="104"/>
      <c r="N237" s="135"/>
      <c r="O237" s="135"/>
      <c r="P237" s="407"/>
      <c r="Q237" s="408"/>
    </row>
    <row r="238">
      <c r="A238" s="175"/>
      <c r="B238" s="415"/>
      <c r="C238" s="416"/>
      <c r="D238" s="426" t="s">
        <v>378</v>
      </c>
      <c r="E238" s="426"/>
      <c r="F238" s="427"/>
      <c r="G238" s="421" t="str">
        <f>G222+G225</f>
        <v>#N/A</v>
      </c>
      <c r="H238" s="428" t="s">
        <v>379</v>
      </c>
      <c r="I238" s="429"/>
      <c r="J238" s="9"/>
      <c r="K238" s="3"/>
      <c r="L238" s="3"/>
      <c r="M238" s="183"/>
      <c r="N238" s="135"/>
      <c r="O238" s="135"/>
      <c r="P238" s="407"/>
      <c r="Q238" s="408"/>
    </row>
    <row r="239">
      <c r="A239" s="175"/>
      <c r="B239" s="415"/>
      <c r="C239" s="416"/>
      <c r="D239" s="426" t="s">
        <v>380</v>
      </c>
      <c r="E239" s="426"/>
      <c r="F239" s="427"/>
      <c r="G239" s="430" t="str">
        <f>(G238-G240)/G238</f>
        <v>#N/A</v>
      </c>
      <c r="H239" s="239" t="s">
        <v>381</v>
      </c>
      <c r="I239" s="431" t="b">
        <v>0</v>
      </c>
      <c r="J239" s="9"/>
      <c r="K239" s="3"/>
      <c r="L239" s="3"/>
      <c r="M239" s="183"/>
      <c r="N239" s="174"/>
      <c r="O239" s="407"/>
      <c r="P239" s="407"/>
      <c r="Q239" s="408"/>
    </row>
    <row r="240">
      <c r="A240" s="175"/>
      <c r="B240" s="415"/>
      <c r="C240" s="416"/>
      <c r="D240" s="426" t="s">
        <v>382</v>
      </c>
      <c r="E240" s="426"/>
      <c r="F240" s="427"/>
      <c r="G240" s="432">
        <f>(I222-J269)+I225</f>
        <v>0</v>
      </c>
      <c r="H240" s="433" t="s">
        <v>10</v>
      </c>
      <c r="I240" s="434"/>
      <c r="J240" s="121"/>
      <c r="K240" s="3"/>
      <c r="L240" s="3"/>
      <c r="M240" s="375"/>
      <c r="N240" s="174"/>
      <c r="O240" s="407"/>
      <c r="P240" s="407"/>
      <c r="Q240" s="408"/>
    </row>
    <row r="241">
      <c r="A241" s="17"/>
      <c r="B241" s="17"/>
      <c r="C241" s="416"/>
      <c r="D241" s="426" t="s">
        <v>383</v>
      </c>
      <c r="E241" s="426"/>
      <c r="F241" s="427"/>
      <c r="G241" s="432">
        <f>sumif('Internal Budget'!E17:E214,true,'Internal Budget'!I17:I210)</f>
        <v>0</v>
      </c>
      <c r="H241" s="435"/>
      <c r="I241" s="436"/>
      <c r="J241" s="437"/>
      <c r="K241" s="3"/>
      <c r="L241" s="3"/>
      <c r="M241" s="174"/>
      <c r="N241" s="174"/>
      <c r="O241" s="407"/>
      <c r="P241" s="407"/>
      <c r="Q241" s="408"/>
    </row>
    <row r="242">
      <c r="A242" s="17"/>
      <c r="B242" s="17"/>
      <c r="C242" s="416"/>
      <c r="D242" s="426" t="s">
        <v>384</v>
      </c>
      <c r="E242" s="426"/>
      <c r="F242" s="427"/>
      <c r="G242" s="432" t="str">
        <f>H270</f>
        <v>#N/A</v>
      </c>
      <c r="H242" s="438"/>
      <c r="I242" s="437"/>
      <c r="J242" s="437"/>
      <c r="K242" s="3"/>
      <c r="L242" s="3"/>
      <c r="M242" s="174"/>
      <c r="N242" s="174"/>
      <c r="O242" s="407"/>
      <c r="P242" s="407"/>
      <c r="Q242" s="408"/>
    </row>
    <row r="243">
      <c r="A243" s="17"/>
      <c r="B243" s="17"/>
      <c r="C243" s="416"/>
      <c r="D243" s="426" t="s">
        <v>385</v>
      </c>
      <c r="E243" s="426"/>
      <c r="F243" s="427"/>
      <c r="G243" s="432">
        <f>I270</f>
        <v>0</v>
      </c>
      <c r="H243" s="438"/>
      <c r="I243" s="437"/>
      <c r="J243" s="437"/>
      <c r="K243" s="9"/>
      <c r="L243" s="9"/>
      <c r="M243" s="3"/>
      <c r="N243" s="174"/>
      <c r="O243" s="407"/>
      <c r="P243" s="407"/>
      <c r="Q243" s="408"/>
    </row>
    <row r="244">
      <c r="A244" s="17"/>
      <c r="B244" s="175"/>
      <c r="C244" s="439"/>
      <c r="D244" s="426" t="s">
        <v>386</v>
      </c>
      <c r="E244" s="426"/>
      <c r="F244" s="427"/>
      <c r="G244" s="440" t="str">
        <f>if(G242=0,0,H270/G221)</f>
        <v>#N/A</v>
      </c>
      <c r="H244" s="438"/>
      <c r="I244" s="437"/>
      <c r="J244" s="437"/>
      <c r="K244" s="3"/>
      <c r="L244" s="3"/>
      <c r="M244" s="375"/>
      <c r="N244" s="174"/>
      <c r="O244" s="407"/>
      <c r="P244" s="407"/>
      <c r="Q244" s="408"/>
    </row>
    <row r="245">
      <c r="A245" s="17"/>
      <c r="B245" s="175"/>
      <c r="C245" s="441"/>
      <c r="D245" s="442" t="s">
        <v>387</v>
      </c>
      <c r="E245" s="443"/>
      <c r="F245" s="444"/>
      <c r="G245" s="445" t="str">
        <f>G221/G227</f>
        <v>#N/A</v>
      </c>
      <c r="H245" s="438"/>
      <c r="I245" s="437"/>
      <c r="J245" s="437"/>
      <c r="K245" s="3"/>
      <c r="L245" s="3"/>
      <c r="M245" s="174"/>
      <c r="N245" s="446"/>
      <c r="O245" s="407"/>
      <c r="P245" s="407"/>
      <c r="Q245" s="408"/>
    </row>
    <row r="246">
      <c r="A246" s="17"/>
      <c r="B246" s="175"/>
      <c r="C246" s="441"/>
      <c r="D246" s="447" t="s">
        <v>388</v>
      </c>
      <c r="E246" s="448"/>
      <c r="F246" s="448"/>
      <c r="G246" s="449"/>
      <c r="H246" s="438"/>
      <c r="I246" s="437"/>
      <c r="J246" s="437"/>
      <c r="K246" s="104"/>
      <c r="L246" s="104"/>
      <c r="M246" s="450"/>
      <c r="N246" s="450"/>
      <c r="O246" s="284"/>
      <c r="P246" s="284"/>
      <c r="Q246" s="400"/>
    </row>
    <row r="247">
      <c r="A247" s="17"/>
      <c r="B247" s="104"/>
      <c r="C247" s="451"/>
      <c r="D247" s="452" t="s">
        <v>389</v>
      </c>
      <c r="E247" s="453"/>
      <c r="F247" s="454"/>
      <c r="G247" s="455">
        <f>K222+K225</f>
        <v>0</v>
      </c>
      <c r="H247" s="437"/>
      <c r="I247" s="437"/>
      <c r="J247" s="437"/>
      <c r="K247" s="104"/>
      <c r="L247" s="104"/>
      <c r="M247" s="392"/>
      <c r="N247" s="450"/>
      <c r="O247" s="456"/>
      <c r="P247" s="284"/>
      <c r="Q247" s="284"/>
    </row>
    <row r="248">
      <c r="A248" s="17"/>
      <c r="B248" s="104"/>
      <c r="C248" s="451"/>
      <c r="D248" s="452" t="s">
        <v>390</v>
      </c>
      <c r="E248" s="453"/>
      <c r="F248" s="454"/>
      <c r="G248" s="455">
        <f>sumif('Internal Budget'!E17:E214,true,'Internal Budget'!K17:K210)</f>
        <v>0</v>
      </c>
      <c r="H248" s="437"/>
      <c r="I248" s="437"/>
      <c r="J248" s="437"/>
      <c r="K248" s="104"/>
      <c r="L248" s="104"/>
      <c r="M248" s="392"/>
      <c r="N248" s="450"/>
      <c r="O248" s="456"/>
      <c r="P248" s="284"/>
      <c r="Q248" s="284"/>
    </row>
    <row r="249">
      <c r="A249" s="17"/>
      <c r="B249" s="104"/>
      <c r="C249" s="396"/>
      <c r="D249" s="452" t="s">
        <v>391</v>
      </c>
      <c r="E249" s="453"/>
      <c r="F249" s="454"/>
      <c r="G249" s="455">
        <f>K227</f>
        <v>0</v>
      </c>
      <c r="H249" s="437"/>
      <c r="I249" s="437"/>
      <c r="J249" s="437"/>
      <c r="K249" s="104"/>
      <c r="L249" s="104"/>
      <c r="M249" s="392"/>
      <c r="N249" s="450"/>
      <c r="O249" s="456"/>
      <c r="P249" s="284"/>
      <c r="Q249" s="284"/>
    </row>
    <row r="250">
      <c r="A250" s="17"/>
      <c r="B250" s="104"/>
      <c r="C250" s="396"/>
      <c r="D250" s="457" t="s">
        <v>392</v>
      </c>
      <c r="E250" s="458"/>
      <c r="F250" s="459"/>
      <c r="G250" s="460" t="str">
        <f>iferror((G238-G247)/G238,"")</f>
        <v/>
      </c>
      <c r="H250" s="437"/>
      <c r="I250" s="437"/>
      <c r="J250" s="437"/>
      <c r="K250" s="450"/>
      <c r="L250" s="450"/>
      <c r="M250" s="461"/>
      <c r="N250" s="461"/>
      <c r="O250" s="456"/>
      <c r="P250" s="284"/>
      <c r="Q250" s="284"/>
    </row>
    <row r="251">
      <c r="A251" s="17"/>
      <c r="B251" s="104"/>
      <c r="C251" s="396"/>
      <c r="D251" s="121"/>
      <c r="E251" s="121"/>
      <c r="F251" s="121"/>
      <c r="G251" s="121"/>
      <c r="H251" s="392"/>
      <c r="I251" s="396"/>
      <c r="J251" s="462"/>
      <c r="K251" s="392"/>
      <c r="L251" s="392"/>
      <c r="M251" s="289"/>
      <c r="N251" s="289"/>
      <c r="O251" s="456"/>
      <c r="P251" s="284"/>
      <c r="Q251" s="284"/>
    </row>
    <row r="252">
      <c r="A252" s="17"/>
      <c r="B252" s="104"/>
      <c r="C252" s="396"/>
      <c r="D252" s="3"/>
      <c r="E252" s="3"/>
      <c r="F252" s="3"/>
      <c r="G252" s="121"/>
      <c r="H252" s="392"/>
      <c r="I252" s="103"/>
      <c r="J252" s="450"/>
      <c r="K252" s="392"/>
      <c r="L252" s="392"/>
      <c r="M252" s="289"/>
      <c r="N252" s="289"/>
      <c r="O252" s="456"/>
      <c r="P252" s="284"/>
      <c r="Q252" s="284"/>
    </row>
    <row r="253">
      <c r="A253" s="17"/>
      <c r="B253" s="104"/>
      <c r="C253" s="396"/>
      <c r="D253" s="3"/>
      <c r="E253" s="3"/>
      <c r="F253" s="3"/>
      <c r="G253" s="121"/>
      <c r="H253" s="392"/>
      <c r="I253" s="103"/>
      <c r="J253" s="450"/>
      <c r="K253" s="392"/>
      <c r="L253" s="392"/>
      <c r="M253" s="289"/>
      <c r="N253" s="289"/>
      <c r="O253" s="456"/>
      <c r="P253" s="284"/>
      <c r="Q253" s="284"/>
    </row>
    <row r="254" collapsed="1">
      <c r="A254" s="463" t="s">
        <v>393</v>
      </c>
      <c r="B254" s="464"/>
      <c r="C254" s="465"/>
      <c r="D254" s="466"/>
      <c r="E254" s="466"/>
      <c r="F254" s="467"/>
      <c r="G254" s="468"/>
      <c r="H254" s="469"/>
      <c r="I254" s="469"/>
      <c r="J254" s="469"/>
      <c r="K254" s="469"/>
      <c r="L254" s="469"/>
      <c r="M254" s="469"/>
      <c r="N254" s="470"/>
      <c r="O254" s="284"/>
      <c r="P254" s="284"/>
      <c r="Q254" s="183"/>
    </row>
    <row r="255" hidden="1" outlineLevel="1">
      <c r="A255" s="471" t="s">
        <v>394</v>
      </c>
      <c r="B255" s="472" t="s">
        <v>74</v>
      </c>
      <c r="C255" s="473"/>
      <c r="D255" s="474" t="s">
        <v>76</v>
      </c>
      <c r="E255" s="474"/>
      <c r="F255" s="475" t="s">
        <v>78</v>
      </c>
      <c r="G255" s="475" t="s">
        <v>395</v>
      </c>
      <c r="H255" s="476" t="s">
        <v>80</v>
      </c>
      <c r="I255" s="476" t="s">
        <v>396</v>
      </c>
      <c r="J255" s="477" t="s">
        <v>397</v>
      </c>
      <c r="K255" s="478" t="s">
        <v>85</v>
      </c>
      <c r="L255" s="479"/>
      <c r="M255" s="480" t="s">
        <v>398</v>
      </c>
      <c r="N255" s="481" t="s">
        <v>87</v>
      </c>
      <c r="O255" s="284"/>
      <c r="P255" s="284"/>
      <c r="Q255" s="183"/>
    </row>
    <row r="256" hidden="1" outlineLevel="1">
      <c r="A256" s="482"/>
      <c r="B256" s="483"/>
      <c r="C256" s="484"/>
      <c r="D256" s="251"/>
      <c r="E256" s="251"/>
      <c r="F256" s="485"/>
      <c r="G256" s="177">
        <f t="shared" ref="G256:G265" si="64">(H256*1.05)*1.25</f>
        <v>0</v>
      </c>
      <c r="H256" s="486"/>
      <c r="I256" s="486"/>
      <c r="J256" s="486"/>
      <c r="K256" s="486"/>
      <c r="L256" s="486"/>
      <c r="M256" s="486"/>
      <c r="N256" s="487">
        <v>1.26</v>
      </c>
      <c r="O256" s="284"/>
      <c r="P256" s="284"/>
      <c r="Q256" s="183"/>
    </row>
    <row r="257" hidden="1" outlineLevel="1">
      <c r="A257" s="482"/>
      <c r="B257" s="483"/>
      <c r="C257" s="484"/>
      <c r="D257" s="251"/>
      <c r="E257" s="251"/>
      <c r="F257" s="485"/>
      <c r="G257" s="177">
        <f t="shared" si="64"/>
        <v>0</v>
      </c>
      <c r="H257" s="486"/>
      <c r="I257" s="486"/>
      <c r="J257" s="486"/>
      <c r="K257" s="486"/>
      <c r="L257" s="486"/>
      <c r="M257" s="486"/>
      <c r="N257" s="487">
        <v>1.26</v>
      </c>
      <c r="O257" s="284"/>
      <c r="P257" s="284"/>
      <c r="Q257" s="183"/>
    </row>
    <row r="258" hidden="1" outlineLevel="1">
      <c r="A258" s="482"/>
      <c r="B258" s="483"/>
      <c r="C258" s="484"/>
      <c r="D258" s="251"/>
      <c r="E258" s="251"/>
      <c r="F258" s="485"/>
      <c r="G258" s="177">
        <f t="shared" si="64"/>
        <v>0</v>
      </c>
      <c r="H258" s="486"/>
      <c r="I258" s="486"/>
      <c r="J258" s="486"/>
      <c r="K258" s="486"/>
      <c r="L258" s="486"/>
      <c r="M258" s="486"/>
      <c r="N258" s="487">
        <v>1.26</v>
      </c>
      <c r="O258" s="284"/>
      <c r="P258" s="284"/>
      <c r="Q258" s="183"/>
    </row>
    <row r="259" hidden="1" outlineLevel="1">
      <c r="A259" s="482"/>
      <c r="B259" s="483"/>
      <c r="C259" s="484"/>
      <c r="D259" s="251"/>
      <c r="E259" s="251"/>
      <c r="F259" s="485"/>
      <c r="G259" s="177">
        <f t="shared" si="64"/>
        <v>0</v>
      </c>
      <c r="H259" s="486"/>
      <c r="I259" s="486"/>
      <c r="J259" s="486"/>
      <c r="K259" s="486"/>
      <c r="L259" s="486"/>
      <c r="M259" s="486"/>
      <c r="N259" s="487">
        <v>1.26</v>
      </c>
      <c r="O259" s="284"/>
      <c r="P259" s="284"/>
      <c r="Q259" s="183"/>
    </row>
    <row r="260" hidden="1" outlineLevel="1">
      <c r="A260" s="482"/>
      <c r="B260" s="483"/>
      <c r="C260" s="484"/>
      <c r="D260" s="251"/>
      <c r="E260" s="251"/>
      <c r="F260" s="485"/>
      <c r="G260" s="177">
        <f t="shared" si="64"/>
        <v>0</v>
      </c>
      <c r="H260" s="486"/>
      <c r="I260" s="486"/>
      <c r="J260" s="486"/>
      <c r="K260" s="486"/>
      <c r="L260" s="486"/>
      <c r="M260" s="486"/>
      <c r="N260" s="487">
        <v>1.26</v>
      </c>
      <c r="O260" s="284"/>
      <c r="P260" s="284"/>
      <c r="Q260" s="183"/>
    </row>
    <row r="261" hidden="1" outlineLevel="1">
      <c r="A261" s="482"/>
      <c r="B261" s="483"/>
      <c r="C261" s="484"/>
      <c r="D261" s="251"/>
      <c r="E261" s="251"/>
      <c r="F261" s="485"/>
      <c r="G261" s="177">
        <f t="shared" si="64"/>
        <v>0</v>
      </c>
      <c r="H261" s="486"/>
      <c r="I261" s="486"/>
      <c r="J261" s="486"/>
      <c r="K261" s="486"/>
      <c r="L261" s="486"/>
      <c r="M261" s="486"/>
      <c r="N261" s="487">
        <v>1.26</v>
      </c>
      <c r="O261" s="284"/>
      <c r="P261" s="284"/>
      <c r="Q261" s="183"/>
    </row>
    <row r="262" hidden="1" outlineLevel="1">
      <c r="A262" s="482"/>
      <c r="B262" s="483"/>
      <c r="C262" s="484"/>
      <c r="D262" s="251"/>
      <c r="E262" s="251"/>
      <c r="F262" s="485"/>
      <c r="G262" s="177">
        <f t="shared" si="64"/>
        <v>0</v>
      </c>
      <c r="H262" s="486"/>
      <c r="I262" s="486"/>
      <c r="J262" s="486"/>
      <c r="K262" s="486"/>
      <c r="L262" s="486"/>
      <c r="M262" s="486"/>
      <c r="N262" s="487">
        <v>1.26</v>
      </c>
      <c r="O262" s="284"/>
      <c r="P262" s="284"/>
      <c r="Q262" s="183"/>
    </row>
    <row r="263" hidden="1" outlineLevel="1">
      <c r="A263" s="482"/>
      <c r="B263" s="483"/>
      <c r="C263" s="484"/>
      <c r="D263" s="251"/>
      <c r="E263" s="251"/>
      <c r="F263" s="485"/>
      <c r="G263" s="177">
        <f t="shared" si="64"/>
        <v>0</v>
      </c>
      <c r="H263" s="486"/>
      <c r="I263" s="486"/>
      <c r="J263" s="486"/>
      <c r="K263" s="486"/>
      <c r="L263" s="486"/>
      <c r="M263" s="486"/>
      <c r="N263" s="487">
        <v>1.26</v>
      </c>
      <c r="O263" s="284"/>
      <c r="P263" s="284"/>
      <c r="Q263" s="183"/>
    </row>
    <row r="264" hidden="1" outlineLevel="1">
      <c r="A264" s="482"/>
      <c r="B264" s="483"/>
      <c r="C264" s="484"/>
      <c r="D264" s="251"/>
      <c r="E264" s="251"/>
      <c r="F264" s="485"/>
      <c r="G264" s="177">
        <f t="shared" si="64"/>
        <v>0</v>
      </c>
      <c r="H264" s="486"/>
      <c r="I264" s="486"/>
      <c r="J264" s="486"/>
      <c r="K264" s="486"/>
      <c r="L264" s="486"/>
      <c r="M264" s="486"/>
      <c r="N264" s="487">
        <v>1.26</v>
      </c>
      <c r="O264" s="284"/>
      <c r="P264" s="284"/>
      <c r="Q264" s="183"/>
    </row>
    <row r="265" hidden="1" outlineLevel="1">
      <c r="A265" s="482"/>
      <c r="B265" s="483"/>
      <c r="C265" s="484"/>
      <c r="D265" s="251"/>
      <c r="E265" s="251"/>
      <c r="F265" s="485"/>
      <c r="G265" s="177">
        <f t="shared" si="64"/>
        <v>0</v>
      </c>
      <c r="H265" s="486"/>
      <c r="I265" s="486"/>
      <c r="J265" s="486"/>
      <c r="K265" s="486"/>
      <c r="L265" s="486"/>
      <c r="M265" s="486"/>
      <c r="N265" s="487">
        <v>1.26</v>
      </c>
      <c r="O265" s="284"/>
      <c r="P265" s="284"/>
      <c r="Q265" s="183"/>
    </row>
    <row r="266">
      <c r="A266" s="488"/>
      <c r="B266" s="175"/>
      <c r="C266" s="176"/>
      <c r="D266" s="155"/>
      <c r="E266" s="155"/>
      <c r="F266" s="155"/>
      <c r="G266" s="156"/>
      <c r="H266" s="156"/>
      <c r="I266" s="156"/>
      <c r="J266" s="155"/>
      <c r="K266" s="155"/>
      <c r="L266" s="155"/>
      <c r="M266" s="135"/>
      <c r="N266" s="489"/>
      <c r="O266" s="284"/>
      <c r="P266" s="284"/>
      <c r="Q266" s="183"/>
    </row>
    <row r="267">
      <c r="A267" s="488"/>
      <c r="B267" s="410"/>
      <c r="C267" s="396"/>
      <c r="D267" s="284"/>
      <c r="E267" s="284"/>
      <c r="F267" s="490"/>
      <c r="G267" s="491" t="s">
        <v>399</v>
      </c>
      <c r="H267" s="464"/>
      <c r="I267" s="464"/>
      <c r="J267" s="62"/>
      <c r="K267" s="121"/>
      <c r="L267" s="492"/>
      <c r="M267" s="284"/>
      <c r="N267" s="284"/>
      <c r="O267" s="183"/>
      <c r="P267" s="183"/>
      <c r="Q267" s="9"/>
    </row>
    <row r="268">
      <c r="A268" s="488"/>
      <c r="B268" s="410"/>
      <c r="C268" s="396"/>
      <c r="D268" s="284"/>
      <c r="E268" s="284"/>
      <c r="F268" s="490"/>
      <c r="G268" s="493" t="s">
        <v>400</v>
      </c>
      <c r="H268" s="494" t="s">
        <v>401</v>
      </c>
      <c r="I268" s="494" t="s">
        <v>402</v>
      </c>
      <c r="J268" s="494" t="s">
        <v>403</v>
      </c>
      <c r="K268" s="121"/>
      <c r="L268" s="495"/>
      <c r="M268" s="496"/>
      <c r="N268" s="497"/>
      <c r="O268" s="183"/>
      <c r="P268" s="183"/>
      <c r="Q268" s="9"/>
    </row>
    <row r="269">
      <c r="A269" s="17"/>
      <c r="B269" s="410"/>
      <c r="C269" s="396"/>
      <c r="D269" s="284"/>
      <c r="E269" s="284"/>
      <c r="F269" s="490"/>
      <c r="G269" s="498" t="s">
        <v>404</v>
      </c>
      <c r="H269" s="499" t="str">
        <f>SUMIF(C$15:C$214,TRUE,G$15:G$214)+sumif('Internal Staffing Calculator'!$C:$C,true,'Internal Staffing Calculator'!F:F)</f>
        <v>#N/A</v>
      </c>
      <c r="I269" s="499">
        <f>SUMIF(C$15:C$214,TRUE,H$15:H$214)+sumif('Internal Staffing Calculator'!$C:$C,true,'Internal Staffing Calculator'!G:G)</f>
        <v>0</v>
      </c>
      <c r="J269" s="499">
        <f>SUMIF(D$15:D$214,TRUE,I$15:I$214)+sumif('Internal Staffing Calculator'!$C:$C,true,'Internal Staffing Calculator'!H:H)</f>
        <v>0</v>
      </c>
      <c r="K269" s="121"/>
      <c r="L269" s="500"/>
      <c r="M269" s="392"/>
      <c r="N269" s="501"/>
      <c r="O269" s="183"/>
      <c r="P269" s="183"/>
      <c r="Q269" s="9"/>
    </row>
    <row r="270">
      <c r="A270" s="17"/>
      <c r="B270" s="410"/>
      <c r="C270" s="396"/>
      <c r="D270" s="284"/>
      <c r="E270" s="284"/>
      <c r="F270" s="490"/>
      <c r="G270" s="502" t="s">
        <v>405</v>
      </c>
      <c r="H270" s="499" t="str">
        <f>sumif('Internal Staffing Calculator'!$C9:$C320,false,'Internal Staffing Calculator'!F9:F320)</f>
        <v>#N/A</v>
      </c>
      <c r="I270" s="499">
        <f>sumif('Internal Staffing Calculator'!$C9:$C320,false,'Internal Staffing Calculator'!G9:G320)</f>
        <v>0</v>
      </c>
      <c r="J270" s="499">
        <f>sumif('Internal Staffing Calculator'!$C9:$C320,false,'Internal Staffing Calculator'!H9:H320)</f>
        <v>0</v>
      </c>
      <c r="K270" s="121"/>
      <c r="L270" s="500"/>
      <c r="M270" s="392"/>
      <c r="N270" s="501"/>
      <c r="O270" s="183"/>
      <c r="P270" s="183"/>
      <c r="Q270" s="9"/>
    </row>
    <row r="271">
      <c r="A271" s="17"/>
      <c r="B271" s="410"/>
      <c r="C271" s="396"/>
      <c r="D271" s="284"/>
      <c r="E271" s="284"/>
      <c r="F271" s="490"/>
      <c r="G271" s="498" t="s">
        <v>77</v>
      </c>
      <c r="H271" s="75">
        <f t="shared" ref="H271:J271" si="65">sumif($E:$E,true,G:G)</f>
        <v>0</v>
      </c>
      <c r="I271" s="75">
        <f t="shared" si="65"/>
        <v>0</v>
      </c>
      <c r="J271" s="75">
        <f t="shared" si="65"/>
        <v>0</v>
      </c>
      <c r="K271" s="121"/>
      <c r="L271" s="500"/>
      <c r="M271" s="392"/>
      <c r="N271" s="501"/>
      <c r="O271" s="183"/>
      <c r="P271" s="183"/>
      <c r="Q271" s="9"/>
    </row>
    <row r="272">
      <c r="A272" s="17"/>
      <c r="B272" s="410"/>
      <c r="C272" s="396"/>
      <c r="D272" s="284"/>
      <c r="E272" s="284"/>
      <c r="F272" s="490"/>
      <c r="G272" s="503" t="s">
        <v>406</v>
      </c>
      <c r="H272" s="504" t="str">
        <f t="shared" ref="H272:J272" si="66">iferror(SUMIF($F$8:$F$210,"Verve",G$8:G$210)/$J$3,"")</f>
        <v/>
      </c>
      <c r="I272" s="504" t="str">
        <f t="shared" si="66"/>
        <v/>
      </c>
      <c r="J272" s="504" t="str">
        <f t="shared" si="66"/>
        <v/>
      </c>
      <c r="K272" s="121"/>
      <c r="L272" s="500"/>
      <c r="M272" s="392"/>
      <c r="N272" s="501"/>
      <c r="O272" s="183"/>
      <c r="P272" s="183"/>
      <c r="Q272" s="9"/>
    </row>
    <row r="273">
      <c r="A273" s="17"/>
      <c r="B273" s="410"/>
      <c r="C273" s="396"/>
      <c r="D273" s="284"/>
      <c r="E273" s="284"/>
      <c r="F273" s="490"/>
      <c r="G273" s="503" t="s">
        <v>407</v>
      </c>
      <c r="H273" s="505" t="str">
        <f>iferror(sumif('Internal Staffing Calculator'!$E:$E,"Verve",'Internal Staffing Calculator'!F:F)/$J$3,"")</f>
        <v/>
      </c>
      <c r="I273" s="505" t="str">
        <f>iferror(sumif('Internal Staffing Calculator'!$E:$E,"Verve",'Internal Staffing Calculator'!G:G)/$J$3,"")</f>
        <v/>
      </c>
      <c r="J273" s="505" t="str">
        <f>iferror(sumif('Internal Staffing Calculator'!$E:$E,"Verve",'Internal Staffing Calculator'!H:H)/$J$3,"")</f>
        <v/>
      </c>
      <c r="K273" s="121"/>
      <c r="L273" s="500"/>
      <c r="M273" s="392"/>
      <c r="N273" s="501"/>
      <c r="O273" s="183"/>
      <c r="P273" s="183"/>
      <c r="Q273" s="9"/>
    </row>
    <row r="274">
      <c r="A274" s="17"/>
      <c r="B274" s="410"/>
      <c r="C274" s="396"/>
      <c r="D274" s="284"/>
      <c r="E274" s="284"/>
      <c r="F274" s="490"/>
      <c r="G274" s="498" t="s">
        <v>408</v>
      </c>
      <c r="H274" s="499">
        <f t="shared" ref="H274:J274" si="67">SUMIF($F$8:$F$210,"Verve",G$8:G$210)</f>
        <v>0</v>
      </c>
      <c r="I274" s="499">
        <f t="shared" si="67"/>
        <v>0</v>
      </c>
      <c r="J274" s="499">
        <f t="shared" si="67"/>
        <v>0</v>
      </c>
      <c r="K274" s="121"/>
      <c r="L274" s="500"/>
      <c r="M274" s="392"/>
      <c r="N274" s="501"/>
      <c r="O274" s="183"/>
      <c r="P274" s="183"/>
      <c r="Q274" s="9"/>
    </row>
    <row r="275">
      <c r="A275" s="17"/>
      <c r="B275" s="410"/>
      <c r="C275" s="396"/>
      <c r="D275" s="284"/>
      <c r="E275" s="284"/>
      <c r="F275" s="490"/>
      <c r="G275" s="498" t="s">
        <v>409</v>
      </c>
      <c r="H275" s="75">
        <f>sumif('Internal Staffing Calculator'!$E:$E,"Verve",'Internal Staffing Calculator'!F:F)</f>
        <v>0</v>
      </c>
      <c r="I275" s="75">
        <f>sumif('Internal Staffing Calculator'!$E:$E,"Verve",'Internal Staffing Calculator'!G:G)</f>
        <v>0</v>
      </c>
      <c r="J275" s="75">
        <f>sumif('Internal Staffing Calculator'!$E:$E,"Verve",'Internal Staffing Calculator'!H:H)</f>
        <v>0</v>
      </c>
      <c r="K275" s="121"/>
      <c r="L275" s="500"/>
      <c r="M275" s="392"/>
      <c r="N275" s="501"/>
      <c r="O275" s="183"/>
      <c r="P275" s="183"/>
      <c r="Q275" s="9"/>
    </row>
    <row r="276">
      <c r="A276" s="17"/>
      <c r="B276" s="410"/>
      <c r="C276" s="396"/>
      <c r="D276" s="284"/>
      <c r="E276" s="284"/>
      <c r="F276" s="490"/>
      <c r="G276" s="506" t="str">
        <f t="array" ref="G276:G278">unique(F6:F210)</f>
        <v/>
      </c>
      <c r="H276" s="507" t="s">
        <v>410</v>
      </c>
      <c r="I276" s="508"/>
      <c r="J276" s="509"/>
      <c r="K276" s="121"/>
      <c r="L276" s="500"/>
      <c r="M276" s="392"/>
      <c r="N276" s="501"/>
      <c r="O276" s="183"/>
      <c r="P276" s="183"/>
      <c r="Q276" s="9"/>
    </row>
    <row r="277">
      <c r="A277" s="17"/>
      <c r="B277" s="410"/>
      <c r="C277" s="396"/>
      <c r="D277" s="284"/>
      <c r="E277" s="284"/>
      <c r="F277" s="490"/>
      <c r="G277" s="502" t="s">
        <v>91</v>
      </c>
      <c r="H277" s="499">
        <f t="shared" ref="H277:H289" si="69">SUMIF($F$8:$F$210,$G277,G$8:G$210)</f>
        <v>0</v>
      </c>
      <c r="I277" s="499">
        <f t="shared" ref="I277:J277" si="68">SUMIF($F$10:$F$210,$G277,H$10:H$210)</f>
        <v>0</v>
      </c>
      <c r="J277" s="499">
        <f t="shared" si="68"/>
        <v>0</v>
      </c>
      <c r="K277" s="121"/>
      <c r="L277" s="500"/>
      <c r="M277" s="392"/>
      <c r="N277" s="501"/>
      <c r="O277" s="183"/>
      <c r="P277" s="183"/>
      <c r="Q277" s="9"/>
    </row>
    <row r="278">
      <c r="A278" s="17"/>
      <c r="B278" s="410"/>
      <c r="C278" s="396"/>
      <c r="D278" s="284"/>
      <c r="E278" s="284"/>
      <c r="F278" s="490"/>
      <c r="G278" s="502" t="s">
        <v>95</v>
      </c>
      <c r="H278" s="499">
        <f t="shared" si="69"/>
        <v>0</v>
      </c>
      <c r="I278" s="499">
        <f t="shared" ref="I278:J278" si="70">SUMIF($F$10:$F$210,$G278,H$10:H$210)</f>
        <v>0</v>
      </c>
      <c r="J278" s="499">
        <f t="shared" si="70"/>
        <v>0</v>
      </c>
      <c r="K278" s="103"/>
      <c r="L278" s="500"/>
      <c r="M278" s="392"/>
      <c r="N278" s="501"/>
      <c r="O278" s="183"/>
      <c r="P278" s="183"/>
      <c r="Q278" s="9"/>
    </row>
    <row r="279">
      <c r="A279" s="17"/>
      <c r="B279" s="410"/>
      <c r="C279" s="396"/>
      <c r="D279" s="284"/>
      <c r="E279" s="284"/>
      <c r="F279" s="490"/>
      <c r="G279" s="502"/>
      <c r="H279" s="499">
        <f t="shared" si="69"/>
        <v>0</v>
      </c>
      <c r="I279" s="499">
        <f t="shared" ref="I279:J279" si="71">SUMIF($F$10:$F$210,$G279,H$10:H$210)</f>
        <v>0</v>
      </c>
      <c r="J279" s="499">
        <f t="shared" si="71"/>
        <v>0</v>
      </c>
      <c r="K279" s="103"/>
      <c r="L279" s="500"/>
      <c r="M279" s="392"/>
      <c r="N279" s="501"/>
      <c r="O279" s="183"/>
      <c r="P279" s="183"/>
      <c r="Q279" s="9"/>
    </row>
    <row r="280">
      <c r="A280" s="17"/>
      <c r="B280" s="410"/>
      <c r="C280" s="396"/>
      <c r="D280" s="284"/>
      <c r="E280" s="284"/>
      <c r="F280" s="490"/>
      <c r="G280" s="502"/>
      <c r="H280" s="499">
        <f t="shared" si="69"/>
        <v>0</v>
      </c>
      <c r="I280" s="499">
        <f t="shared" ref="I280:J280" si="72">SUMIF($F$10:$F$210,$G280,H$10:H$210)</f>
        <v>0</v>
      </c>
      <c r="J280" s="499">
        <f t="shared" si="72"/>
        <v>0</v>
      </c>
      <c r="K280" s="103"/>
      <c r="L280" s="500"/>
      <c r="M280" s="392"/>
      <c r="N280" s="501"/>
      <c r="O280" s="183"/>
      <c r="P280" s="183"/>
      <c r="Q280" s="9"/>
    </row>
    <row r="281">
      <c r="A281" s="17"/>
      <c r="B281" s="410"/>
      <c r="C281" s="396"/>
      <c r="D281" s="284"/>
      <c r="E281" s="284"/>
      <c r="F281" s="490"/>
      <c r="G281" s="502"/>
      <c r="H281" s="499">
        <f t="shared" si="69"/>
        <v>0</v>
      </c>
      <c r="I281" s="499">
        <f t="shared" ref="I281:J281" si="73">SUMIF($F$10:$F$210,$G281,H$10:H$210)</f>
        <v>0</v>
      </c>
      <c r="J281" s="499">
        <f t="shared" si="73"/>
        <v>0</v>
      </c>
      <c r="K281" s="103"/>
      <c r="L281" s="500"/>
      <c r="M281" s="392"/>
      <c r="N281" s="501"/>
      <c r="O281" s="183"/>
      <c r="P281" s="183"/>
      <c r="Q281" s="9"/>
    </row>
    <row r="282">
      <c r="A282" s="17"/>
      <c r="B282" s="410"/>
      <c r="C282" s="396"/>
      <c r="D282" s="284"/>
      <c r="E282" s="284"/>
      <c r="F282" s="490"/>
      <c r="G282" s="502"/>
      <c r="H282" s="499">
        <f t="shared" si="69"/>
        <v>0</v>
      </c>
      <c r="I282" s="499">
        <f t="shared" ref="I282:J282" si="74">SUMIF($F$10:$F$210,$G282,H$10:H$210)</f>
        <v>0</v>
      </c>
      <c r="J282" s="499">
        <f t="shared" si="74"/>
        <v>0</v>
      </c>
      <c r="K282" s="103"/>
      <c r="L282" s="500"/>
      <c r="M282" s="392"/>
      <c r="N282" s="501"/>
      <c r="O282" s="183"/>
      <c r="P282" s="183"/>
      <c r="Q282" s="9"/>
    </row>
    <row r="283">
      <c r="A283" s="17"/>
      <c r="B283" s="410"/>
      <c r="C283" s="396"/>
      <c r="D283" s="284"/>
      <c r="E283" s="284"/>
      <c r="F283" s="490"/>
      <c r="G283" s="502"/>
      <c r="H283" s="499">
        <f t="shared" si="69"/>
        <v>0</v>
      </c>
      <c r="I283" s="499">
        <f t="shared" ref="I283:J283" si="75">SUMIF($F$10:$F$210,$G283,H$10:H$210)</f>
        <v>0</v>
      </c>
      <c r="J283" s="499">
        <f t="shared" si="75"/>
        <v>0</v>
      </c>
      <c r="K283" s="103"/>
      <c r="L283" s="500"/>
      <c r="M283" s="392"/>
      <c r="N283" s="501"/>
      <c r="O283" s="183"/>
      <c r="P283" s="183"/>
      <c r="Q283" s="9"/>
    </row>
    <row r="284">
      <c r="A284" s="17"/>
      <c r="B284" s="410"/>
      <c r="C284" s="396"/>
      <c r="D284" s="284"/>
      <c r="E284" s="284"/>
      <c r="F284" s="155"/>
      <c r="G284" s="502"/>
      <c r="H284" s="499">
        <f t="shared" si="69"/>
        <v>0</v>
      </c>
      <c r="I284" s="499">
        <f t="shared" ref="I284:J284" si="76">SUMIF($F$10:$F$210,$G284,H$10:H$210)</f>
        <v>0</v>
      </c>
      <c r="J284" s="499">
        <f t="shared" si="76"/>
        <v>0</v>
      </c>
      <c r="K284" s="103"/>
      <c r="L284" s="500"/>
      <c r="M284" s="392"/>
      <c r="N284" s="501"/>
      <c r="O284" s="183"/>
      <c r="P284" s="183"/>
      <c r="Q284" s="9"/>
    </row>
    <row r="285">
      <c r="A285" s="488"/>
      <c r="B285" s="510"/>
      <c r="C285" s="396"/>
      <c r="D285" s="284"/>
      <c r="E285" s="284"/>
      <c r="F285" s="155"/>
      <c r="G285" s="502"/>
      <c r="H285" s="499">
        <f t="shared" si="69"/>
        <v>0</v>
      </c>
      <c r="I285" s="499">
        <f t="shared" ref="I285:J285" si="77">SUMIF($F$10:$F$210,$G285,H$10:H$210)</f>
        <v>0</v>
      </c>
      <c r="J285" s="499">
        <f t="shared" si="77"/>
        <v>0</v>
      </c>
      <c r="K285" s="103"/>
      <c r="L285" s="500"/>
      <c r="M285" s="392"/>
      <c r="N285" s="501"/>
      <c r="O285" s="183"/>
      <c r="P285" s="183"/>
      <c r="Q285" s="9"/>
    </row>
    <row r="286">
      <c r="A286" s="488"/>
      <c r="B286" s="510"/>
      <c r="C286" s="396"/>
      <c r="D286" s="284"/>
      <c r="E286" s="284"/>
      <c r="F286" s="155"/>
      <c r="G286" s="502"/>
      <c r="H286" s="499">
        <f t="shared" si="69"/>
        <v>0</v>
      </c>
      <c r="I286" s="499">
        <f t="shared" ref="I286:J286" si="78">SUMIF($F$10:$F$210,$G286,H$10:H$210)</f>
        <v>0</v>
      </c>
      <c r="J286" s="499">
        <f t="shared" si="78"/>
        <v>0</v>
      </c>
      <c r="K286" s="103"/>
      <c r="L286" s="500"/>
      <c r="M286" s="392"/>
      <c r="N286" s="501"/>
      <c r="O286" s="183"/>
      <c r="P286" s="183"/>
      <c r="Q286" s="9"/>
    </row>
    <row r="287">
      <c r="A287" s="488"/>
      <c r="B287" s="488"/>
      <c r="C287" s="396"/>
      <c r="D287" s="284"/>
      <c r="E287" s="284"/>
      <c r="F287" s="155"/>
      <c r="G287" s="502"/>
      <c r="H287" s="499">
        <f t="shared" si="69"/>
        <v>0</v>
      </c>
      <c r="I287" s="499">
        <f t="shared" ref="I287:J287" si="79">SUMIF($F$10:$F$210,$G287,H$10:H$210)</f>
        <v>0</v>
      </c>
      <c r="J287" s="499">
        <f t="shared" si="79"/>
        <v>0</v>
      </c>
      <c r="K287" s="103"/>
      <c r="L287" s="500"/>
      <c r="M287" s="392"/>
      <c r="N287" s="501"/>
      <c r="O287" s="183"/>
      <c r="P287" s="183"/>
      <c r="Q287" s="9"/>
    </row>
    <row r="288">
      <c r="A288" s="488"/>
      <c r="B288" s="510"/>
      <c r="C288" s="396"/>
      <c r="D288" s="284"/>
      <c r="E288" s="284"/>
      <c r="F288" s="155"/>
      <c r="G288" s="502"/>
      <c r="H288" s="499">
        <f t="shared" si="69"/>
        <v>0</v>
      </c>
      <c r="I288" s="499">
        <f t="shared" ref="I288:J288" si="80">SUMIF($F$10:$F$210,$G288,H$10:H$210)</f>
        <v>0</v>
      </c>
      <c r="J288" s="499">
        <f t="shared" si="80"/>
        <v>0</v>
      </c>
      <c r="K288" s="103"/>
      <c r="L288" s="500"/>
      <c r="M288" s="392"/>
      <c r="N288" s="501"/>
      <c r="O288" s="183"/>
      <c r="P288" s="183"/>
      <c r="Q288" s="9"/>
    </row>
    <row r="289">
      <c r="A289" s="488"/>
      <c r="B289" s="510"/>
      <c r="C289" s="511"/>
      <c r="D289" s="396"/>
      <c r="E289" s="396"/>
      <c r="F289" s="396"/>
      <c r="G289" s="502"/>
      <c r="H289" s="499">
        <f t="shared" si="69"/>
        <v>0</v>
      </c>
      <c r="I289" s="499">
        <f t="shared" ref="I289:J289" si="81">SUMIF($F$10:$F$210,$G289,H$10:H$210)</f>
        <v>0</v>
      </c>
      <c r="J289" s="499">
        <f t="shared" si="81"/>
        <v>0</v>
      </c>
      <c r="K289" s="135"/>
      <c r="L289" s="135"/>
      <c r="M289" s="135"/>
      <c r="N289" s="392"/>
      <c r="O289" s="392"/>
      <c r="P289" s="392"/>
      <c r="Q289" s="501"/>
    </row>
    <row r="290">
      <c r="A290" s="488"/>
      <c r="B290" s="510"/>
      <c r="C290" s="511"/>
      <c r="D290" s="396"/>
      <c r="E290" s="396"/>
      <c r="F290" s="396"/>
      <c r="G290" s="396"/>
      <c r="H290" s="396"/>
      <c r="I290" s="153"/>
      <c r="J290" s="153"/>
      <c r="K290" s="135"/>
      <c r="L290" s="135"/>
      <c r="M290" s="135"/>
      <c r="N290" s="392"/>
      <c r="O290" s="392"/>
      <c r="P290" s="392"/>
      <c r="Q290" s="501"/>
    </row>
    <row r="291">
      <c r="A291" s="9"/>
      <c r="B291" s="9"/>
      <c r="C291" s="9"/>
      <c r="D291" s="396"/>
      <c r="E291" s="396"/>
      <c r="F291" s="396"/>
      <c r="G291" s="511"/>
      <c r="H291" s="511"/>
      <c r="I291" s="511"/>
      <c r="J291" s="511"/>
      <c r="K291" s="135"/>
      <c r="L291" s="135"/>
      <c r="M291" s="135"/>
      <c r="N291" s="392"/>
      <c r="O291" s="392"/>
      <c r="P291" s="392"/>
      <c r="Q291" s="501"/>
    </row>
    <row r="292">
      <c r="A292" s="9"/>
      <c r="B292" s="9"/>
      <c r="C292" s="9"/>
      <c r="D292" s="396"/>
      <c r="E292" s="396"/>
      <c r="F292" s="396"/>
      <c r="G292" s="511"/>
      <c r="H292" s="511"/>
      <c r="I292" s="511"/>
      <c r="J292" s="511"/>
      <c r="K292" s="135"/>
      <c r="L292" s="135"/>
      <c r="M292" s="135"/>
      <c r="N292" s="392"/>
      <c r="O292" s="392"/>
      <c r="P292" s="392"/>
      <c r="Q292" s="501"/>
    </row>
    <row r="293">
      <c r="A293" s="9"/>
      <c r="B293" s="9"/>
      <c r="C293" s="9"/>
      <c r="D293" s="396"/>
      <c r="E293" s="396"/>
      <c r="F293" s="396"/>
      <c r="G293" s="511"/>
      <c r="H293" s="511"/>
      <c r="I293" s="511"/>
      <c r="J293" s="511"/>
      <c r="K293" s="135"/>
      <c r="L293" s="135"/>
      <c r="M293" s="135"/>
      <c r="N293" s="392"/>
      <c r="O293" s="392"/>
      <c r="P293" s="392"/>
      <c r="Q293" s="501"/>
    </row>
    <row r="294">
      <c r="A294" s="9"/>
      <c r="B294" s="9"/>
      <c r="C294" s="9"/>
      <c r="D294" s="396"/>
      <c r="E294" s="396"/>
      <c r="F294" s="396"/>
      <c r="G294" s="511"/>
      <c r="H294" s="511"/>
      <c r="I294" s="511"/>
      <c r="J294" s="511"/>
      <c r="K294" s="511"/>
      <c r="L294" s="511"/>
      <c r="M294" s="511"/>
      <c r="N294" s="511"/>
      <c r="O294" s="392"/>
      <c r="P294" s="392"/>
      <c r="Q294" s="501"/>
    </row>
    <row r="295">
      <c r="A295" s="9"/>
      <c r="B295" s="9"/>
      <c r="C295" s="9"/>
      <c r="D295" s="396"/>
      <c r="E295" s="396"/>
      <c r="F295" s="396"/>
      <c r="G295" s="511"/>
      <c r="H295" s="511"/>
      <c r="I295" s="511"/>
      <c r="J295" s="511"/>
      <c r="K295" s="511"/>
      <c r="L295" s="511"/>
      <c r="M295" s="511"/>
      <c r="N295" s="511"/>
      <c r="O295" s="392"/>
      <c r="P295" s="392"/>
      <c r="Q295" s="501"/>
    </row>
    <row r="296">
      <c r="A296" s="9"/>
      <c r="B296" s="9"/>
      <c r="C296" s="9"/>
      <c r="D296" s="396"/>
      <c r="E296" s="396"/>
      <c r="F296" s="396"/>
      <c r="G296" s="511"/>
      <c r="H296" s="511"/>
      <c r="I296" s="511"/>
      <c r="J296" s="511"/>
      <c r="K296" s="511"/>
      <c r="L296" s="511"/>
      <c r="M296" s="511"/>
      <c r="N296" s="511"/>
      <c r="O296" s="392"/>
      <c r="P296" s="392"/>
      <c r="Q296" s="501"/>
    </row>
    <row r="297">
      <c r="A297" s="9"/>
      <c r="B297" s="9"/>
      <c r="C297" s="9"/>
      <c r="D297" s="396"/>
      <c r="E297" s="396"/>
      <c r="F297" s="396"/>
      <c r="G297" s="511"/>
      <c r="H297" s="511"/>
      <c r="I297" s="511"/>
      <c r="J297" s="511"/>
      <c r="K297" s="511"/>
      <c r="L297" s="511"/>
      <c r="M297" s="511"/>
      <c r="N297" s="511"/>
      <c r="O297" s="392"/>
      <c r="P297" s="392"/>
      <c r="Q297" s="501"/>
    </row>
    <row r="298">
      <c r="A298" s="9"/>
      <c r="B298" s="9"/>
      <c r="C298" s="9"/>
      <c r="D298" s="396"/>
      <c r="E298" s="396"/>
      <c r="F298" s="396"/>
      <c r="G298" s="511"/>
      <c r="H298" s="511"/>
      <c r="I298" s="511"/>
      <c r="J298" s="511"/>
      <c r="K298" s="511"/>
      <c r="L298" s="511"/>
      <c r="M298" s="511"/>
      <c r="N298" s="511"/>
      <c r="O298" s="392"/>
      <c r="P298" s="392"/>
      <c r="Q298" s="501"/>
    </row>
    <row r="299">
      <c r="A299" s="9"/>
      <c r="B299" s="9"/>
      <c r="C299" s="9"/>
      <c r="D299" s="396"/>
      <c r="E299" s="396"/>
      <c r="F299" s="396"/>
      <c r="G299" s="511"/>
      <c r="H299" s="511"/>
      <c r="I299" s="511"/>
      <c r="J299" s="511"/>
      <c r="K299" s="511"/>
      <c r="L299" s="511"/>
      <c r="M299" s="511"/>
      <c r="N299" s="511"/>
      <c r="O299" s="392"/>
      <c r="P299" s="392"/>
      <c r="Q299" s="501"/>
    </row>
    <row r="300">
      <c r="A300" s="9"/>
      <c r="B300" s="9"/>
      <c r="C300" s="9"/>
      <c r="D300" s="396"/>
      <c r="E300" s="396"/>
      <c r="F300" s="396"/>
      <c r="G300" s="511"/>
      <c r="H300" s="511"/>
      <c r="I300" s="511"/>
      <c r="J300" s="511"/>
      <c r="K300" s="511"/>
      <c r="L300" s="511"/>
      <c r="M300" s="511"/>
      <c r="N300" s="511"/>
      <c r="O300" s="392"/>
      <c r="P300" s="392"/>
      <c r="Q300" s="501"/>
    </row>
    <row r="301">
      <c r="A301" s="9"/>
      <c r="B301" s="9"/>
      <c r="C301" s="9"/>
      <c r="D301" s="396"/>
      <c r="E301" s="396"/>
      <c r="F301" s="396"/>
      <c r="G301" s="511"/>
      <c r="H301" s="511"/>
      <c r="I301" s="511"/>
      <c r="J301" s="511"/>
      <c r="K301" s="511"/>
      <c r="L301" s="511"/>
      <c r="M301" s="511"/>
      <c r="N301" s="511"/>
      <c r="O301" s="392"/>
      <c r="P301" s="392"/>
      <c r="Q301" s="501"/>
    </row>
    <row r="302">
      <c r="A302" s="9"/>
      <c r="B302" s="9"/>
      <c r="C302" s="9"/>
      <c r="D302" s="396"/>
      <c r="E302" s="396"/>
      <c r="F302" s="396"/>
      <c r="G302" s="511"/>
      <c r="H302" s="511"/>
      <c r="I302" s="511"/>
      <c r="J302" s="511"/>
      <c r="K302" s="511"/>
      <c r="L302" s="511"/>
      <c r="M302" s="511"/>
      <c r="N302" s="511"/>
      <c r="O302" s="392"/>
      <c r="P302" s="392"/>
      <c r="Q302" s="501"/>
    </row>
    <row r="303">
      <c r="A303" s="9"/>
      <c r="B303" s="9"/>
      <c r="C303" s="9"/>
      <c r="D303" s="396"/>
      <c r="E303" s="396"/>
      <c r="F303" s="396"/>
      <c r="G303" s="511"/>
      <c r="H303" s="511"/>
      <c r="I303" s="511"/>
      <c r="J303" s="511"/>
      <c r="K303" s="511"/>
      <c r="L303" s="511"/>
      <c r="M303" s="511"/>
      <c r="N303" s="511"/>
      <c r="O303" s="392"/>
      <c r="P303" s="392"/>
      <c r="Q303" s="501"/>
    </row>
    <row r="304">
      <c r="A304" s="9"/>
      <c r="B304" s="9"/>
      <c r="C304" s="9"/>
      <c r="D304" s="396"/>
      <c r="E304" s="396"/>
      <c r="F304" s="396"/>
      <c r="G304" s="511"/>
      <c r="H304" s="511"/>
      <c r="I304" s="511"/>
      <c r="J304" s="511"/>
      <c r="K304" s="511"/>
      <c r="L304" s="511"/>
      <c r="M304" s="511"/>
      <c r="N304" s="511"/>
      <c r="O304" s="392"/>
      <c r="P304" s="392"/>
      <c r="Q304" s="501"/>
    </row>
    <row r="305">
      <c r="A305" s="9"/>
      <c r="B305" s="9"/>
      <c r="C305" s="9"/>
      <c r="D305" s="396"/>
      <c r="E305" s="396"/>
      <c r="F305" s="396"/>
      <c r="G305" s="511"/>
      <c r="K305" s="135"/>
      <c r="L305" s="135"/>
      <c r="M305" s="135"/>
      <c r="N305" s="392"/>
      <c r="O305" s="392"/>
      <c r="P305" s="392"/>
      <c r="Q305" s="501"/>
    </row>
    <row r="306">
      <c r="A306" s="9"/>
      <c r="B306" s="9"/>
      <c r="C306" s="9"/>
      <c r="D306" s="396"/>
      <c r="E306" s="396"/>
      <c r="F306" s="176"/>
      <c r="G306" s="512"/>
      <c r="H306" s="512"/>
      <c r="I306" s="153"/>
      <c r="J306" s="153"/>
      <c r="K306" s="135"/>
      <c r="L306" s="135"/>
      <c r="M306" s="135"/>
      <c r="N306" s="392"/>
      <c r="O306" s="392"/>
      <c r="P306" s="392"/>
      <c r="Q306" s="501"/>
    </row>
    <row r="307">
      <c r="A307" s="9"/>
      <c r="B307" s="9"/>
      <c r="C307" s="9"/>
      <c r="D307" s="396"/>
      <c r="E307" s="396"/>
      <c r="F307" s="396"/>
      <c r="H307" s="512"/>
      <c r="I307" s="153"/>
      <c r="J307" s="153"/>
      <c r="K307" s="135"/>
      <c r="L307" s="135"/>
      <c r="M307" s="135"/>
      <c r="N307" s="392"/>
      <c r="O307" s="392"/>
      <c r="P307" s="392"/>
      <c r="Q307" s="501"/>
    </row>
    <row r="308">
      <c r="A308" s="9"/>
      <c r="B308" s="9"/>
      <c r="C308" s="9"/>
      <c r="D308" s="396"/>
      <c r="E308" s="396"/>
      <c r="F308" s="396"/>
      <c r="H308" s="512"/>
      <c r="I308" s="153"/>
      <c r="J308" s="153"/>
      <c r="K308" s="135"/>
      <c r="L308" s="135"/>
      <c r="M308" s="135"/>
      <c r="N308" s="392"/>
      <c r="O308" s="392"/>
      <c r="P308" s="392"/>
      <c r="Q308" s="501"/>
    </row>
    <row r="309">
      <c r="A309" s="9"/>
      <c r="B309" s="9"/>
      <c r="C309" s="9"/>
      <c r="D309" s="396"/>
      <c r="E309" s="396"/>
      <c r="F309" s="176"/>
      <c r="G309" s="512"/>
      <c r="H309" s="512"/>
      <c r="I309" s="153"/>
      <c r="J309" s="153"/>
      <c r="K309" s="135"/>
      <c r="L309" s="135"/>
      <c r="M309" s="135"/>
      <c r="N309" s="392"/>
      <c r="O309" s="392"/>
      <c r="P309" s="392"/>
      <c r="Q309" s="501"/>
    </row>
    <row r="310">
      <c r="A310" s="9"/>
      <c r="B310" s="9"/>
      <c r="C310" s="9"/>
      <c r="D310" s="396"/>
      <c r="E310" s="396"/>
      <c r="F310" s="396"/>
      <c r="H310" s="512"/>
      <c r="I310" s="176"/>
      <c r="J310" s="153"/>
      <c r="K310" s="135"/>
      <c r="L310" s="135"/>
      <c r="M310" s="135"/>
      <c r="N310" s="392"/>
      <c r="O310" s="392"/>
      <c r="P310" s="392"/>
      <c r="Q310" s="501"/>
    </row>
    <row r="311">
      <c r="A311" s="9"/>
      <c r="B311" s="9"/>
      <c r="C311" s="9"/>
      <c r="D311" s="396"/>
      <c r="E311" s="396"/>
      <c r="F311" s="396"/>
      <c r="H311" s="512"/>
      <c r="I311" s="153"/>
      <c r="J311" s="153"/>
      <c r="K311" s="135"/>
      <c r="L311" s="135"/>
      <c r="M311" s="135"/>
      <c r="N311" s="392"/>
      <c r="O311" s="392"/>
      <c r="P311" s="392"/>
      <c r="Q311" s="501"/>
    </row>
    <row r="312">
      <c r="A312" s="9"/>
      <c r="B312" s="9"/>
      <c r="C312" s="9"/>
      <c r="D312" s="396"/>
      <c r="E312" s="396"/>
      <c r="F312" s="176"/>
      <c r="G312" s="512"/>
      <c r="H312" s="512"/>
      <c r="I312" s="153"/>
      <c r="J312" s="153"/>
      <c r="K312" s="135"/>
      <c r="L312" s="135"/>
      <c r="M312" s="135"/>
      <c r="N312" s="392"/>
      <c r="O312" s="392"/>
      <c r="P312" s="392"/>
      <c r="Q312" s="501"/>
    </row>
    <row r="313">
      <c r="A313" s="9"/>
      <c r="B313" s="9"/>
      <c r="C313" s="9"/>
      <c r="D313" s="396"/>
      <c r="E313" s="396"/>
      <c r="F313" s="396"/>
      <c r="H313" s="512"/>
      <c r="I313" s="153"/>
      <c r="J313" s="153"/>
      <c r="K313" s="135"/>
      <c r="L313" s="135"/>
      <c r="M313" s="135"/>
      <c r="N313" s="392"/>
      <c r="O313" s="392"/>
      <c r="P313" s="392"/>
      <c r="Q313" s="501"/>
    </row>
    <row r="314">
      <c r="A314" s="9"/>
      <c r="B314" s="9"/>
      <c r="C314" s="9"/>
      <c r="D314" s="396"/>
      <c r="E314" s="396"/>
      <c r="F314" s="396"/>
      <c r="H314" s="512"/>
      <c r="I314" s="153"/>
      <c r="J314" s="153"/>
      <c r="K314" s="135"/>
      <c r="L314" s="135"/>
      <c r="M314" s="135"/>
      <c r="N314" s="392"/>
      <c r="O314" s="392"/>
      <c r="P314" s="392"/>
      <c r="Q314" s="501"/>
    </row>
    <row r="315">
      <c r="A315" s="9"/>
      <c r="B315" s="9"/>
      <c r="C315" s="9"/>
      <c r="D315" s="396"/>
      <c r="E315" s="396"/>
      <c r="F315" s="176"/>
      <c r="G315" s="512"/>
      <c r="H315" s="396"/>
      <c r="I315" s="153"/>
      <c r="J315" s="153"/>
      <c r="K315" s="135"/>
      <c r="L315" s="135"/>
      <c r="M315" s="135"/>
      <c r="N315" s="392"/>
      <c r="O315" s="392"/>
      <c r="P315" s="392"/>
      <c r="Q315" s="501"/>
    </row>
    <row r="316">
      <c r="A316" s="9"/>
      <c r="B316" s="9"/>
      <c r="C316" s="9"/>
      <c r="D316" s="396"/>
      <c r="E316" s="396"/>
      <c r="F316" s="396"/>
      <c r="G316" s="396"/>
      <c r="H316" s="396"/>
      <c r="I316" s="153"/>
      <c r="J316" s="153"/>
      <c r="K316" s="135"/>
      <c r="L316" s="135"/>
      <c r="M316" s="135"/>
      <c r="N316" s="392"/>
      <c r="O316" s="392"/>
      <c r="P316" s="392"/>
      <c r="Q316" s="501"/>
    </row>
    <row r="317">
      <c r="A317" s="9"/>
      <c r="B317" s="9"/>
      <c r="C317" s="9"/>
      <c r="D317" s="396"/>
      <c r="E317" s="396"/>
      <c r="F317" s="396"/>
      <c r="G317" s="396"/>
      <c r="H317" s="396"/>
      <c r="I317" s="153"/>
      <c r="J317" s="153"/>
      <c r="K317" s="135"/>
      <c r="L317" s="135"/>
      <c r="M317" s="135"/>
      <c r="N317" s="392"/>
      <c r="O317" s="392"/>
      <c r="P317" s="392"/>
      <c r="Q317" s="501"/>
    </row>
    <row r="318">
      <c r="A318" s="9"/>
      <c r="B318" s="9"/>
      <c r="C318" s="9"/>
      <c r="D318" s="396"/>
      <c r="E318" s="396"/>
      <c r="F318" s="396"/>
      <c r="G318" s="396"/>
      <c r="H318" s="396"/>
      <c r="I318" s="153"/>
      <c r="J318" s="153"/>
      <c r="K318" s="135"/>
      <c r="L318" s="135"/>
      <c r="M318" s="135"/>
      <c r="N318" s="392"/>
      <c r="O318" s="392"/>
      <c r="P318" s="392"/>
      <c r="Q318" s="501"/>
    </row>
    <row r="319">
      <c r="A319" s="9"/>
      <c r="B319" s="9"/>
      <c r="C319" s="9"/>
      <c r="D319" s="396"/>
      <c r="E319" s="396"/>
      <c r="F319" s="396"/>
      <c r="G319" s="396"/>
      <c r="H319" s="396"/>
      <c r="I319" s="153"/>
      <c r="J319" s="153"/>
      <c r="K319" s="135"/>
      <c r="L319" s="135"/>
      <c r="M319" s="135"/>
      <c r="N319" s="392"/>
      <c r="O319" s="392"/>
      <c r="P319" s="392"/>
      <c r="Q319" s="501"/>
    </row>
    <row r="320">
      <c r="A320" s="9"/>
      <c r="B320" s="9"/>
      <c r="C320" s="9"/>
      <c r="D320" s="396"/>
      <c r="E320" s="396"/>
      <c r="F320" s="396"/>
      <c r="G320" s="396"/>
      <c r="H320" s="396"/>
      <c r="I320" s="153"/>
      <c r="J320" s="153"/>
      <c r="K320" s="135"/>
      <c r="L320" s="135"/>
      <c r="M320" s="135"/>
      <c r="N320" s="392"/>
      <c r="O320" s="392"/>
      <c r="P320" s="392"/>
      <c r="Q320" s="501"/>
    </row>
  </sheetData>
  <autoFilter ref="$A$4:$Q$320"/>
  <mergeCells count="11">
    <mergeCell ref="G305:J305"/>
    <mergeCell ref="G306:G308"/>
    <mergeCell ref="G309:G311"/>
    <mergeCell ref="G312:G314"/>
    <mergeCell ref="A1:A2"/>
    <mergeCell ref="B1:B2"/>
    <mergeCell ref="C1:D1"/>
    <mergeCell ref="C2:D2"/>
    <mergeCell ref="A254:B254"/>
    <mergeCell ref="G267:J267"/>
    <mergeCell ref="H276:I276"/>
  </mergeCells>
  <conditionalFormatting sqref="O19:O21 O23:O209 O224:O225">
    <cfRule type="cellIs" dxfId="4" priority="1" operator="lessThan">
      <formula>1</formula>
    </cfRule>
  </conditionalFormatting>
  <conditionalFormatting sqref="A19:A21 B22 A23:A46 A48:A69 A71:A74 A76:A94 A96:A104 A106:A122 B123 A124:A129 B130 A131:A147 B148 A149:A157 B158 A159:A172 B173 A174:A177 B178 A179:A181 B182 A183:A186 B187 A188:A192 B193 A194:A196 B197 A198:A200 B201 A202:A203 B204 A205 B206 A207 A209 A225 A254:A256">
    <cfRule type="containsBlanks" dxfId="5" priority="2">
      <formula>LEN(TRIM(A19))=0</formula>
    </cfRule>
  </conditionalFormatting>
  <conditionalFormatting sqref="F2 B3">
    <cfRule type="containsBlanks" dxfId="6" priority="3">
      <formula>LEN(TRIM(F2))=0</formula>
    </cfRule>
  </conditionalFormatting>
  <conditionalFormatting sqref="D9:E12 D18:E212 D224:E225">
    <cfRule type="cellIs" dxfId="7" priority="4" operator="equal">
      <formula>"!!"</formula>
    </cfRule>
  </conditionalFormatting>
  <conditionalFormatting sqref="I2 J2:J3 B3 L3">
    <cfRule type="containsBlanks" dxfId="6" priority="5">
      <formula>LEN(TRIM(I2))=0</formula>
    </cfRule>
  </conditionalFormatting>
  <conditionalFormatting sqref="G228:J228">
    <cfRule type="expression" dxfId="1" priority="6">
      <formula>NOT(ISFORMULA(G228))</formula>
    </cfRule>
  </conditionalFormatting>
  <conditionalFormatting sqref="I5 I8:I17 I19:I210 J19:L70 M19:O211 P19:P206 Q19:Q211 J75:L210 I224 J224:Q225">
    <cfRule type="expression" dxfId="1" priority="7">
      <formula>and(NOT(ISFORMULA(I5)), (F5="Expense Tracker"))</formula>
    </cfRule>
  </conditionalFormatting>
  <conditionalFormatting sqref="I5 I8:I17 I19:I210 I224">
    <cfRule type="expression" dxfId="8" priority="8">
      <formula>and(I5=0,F5="Expense Tracker")</formula>
    </cfRule>
  </conditionalFormatting>
  <conditionalFormatting sqref="I5 I8:I17 I19:I210 I224">
    <cfRule type="expression" dxfId="9" priority="9">
      <formula>and(I5&lt;&gt;0,F5="Expense Tracker")</formula>
    </cfRule>
  </conditionalFormatting>
  <conditionalFormatting sqref="B19:B210">
    <cfRule type="expression" dxfId="10" priority="10">
      <formula>E19=true</formula>
    </cfRule>
  </conditionalFormatting>
  <conditionalFormatting sqref="E4">
    <cfRule type="expression" dxfId="11" priority="11">
      <formula>COUNTIF($E$18:$E$211,TRUE)&gt;0</formula>
    </cfRule>
  </conditionalFormatting>
  <conditionalFormatting sqref="C19:C210">
    <cfRule type="cellIs" dxfId="3" priority="12" operator="equal">
      <formula>"TRUE"</formula>
    </cfRule>
  </conditionalFormatting>
  <dataValidations>
    <dataValidation type="list" allowBlank="1" sqref="D256:E265">
      <formula1>"Yes,No"</formula1>
    </dataValidation>
    <dataValidation type="list" allowBlank="1" sqref="A256:A265">
      <formula1>#REF!</formula1>
    </dataValidation>
    <dataValidation type="list" allowBlank="1" showDropDown="1" showInputMessage="1" showErrorMessage="1" prompt="Click and enter a value from range" sqref="F212">
      <formula1>H$269:H$289</formula1>
    </dataValidation>
    <dataValidation type="list" allowBlank="1" sqref="B3">
      <formula1>Controls!$J$2:$J$28</formula1>
    </dataValidation>
    <dataValidation type="list" allowBlank="1" sqref="A19:A21 A23:A46 A48:A69 A71:A74 A76:A94 A96:A104 A106:A122 A124:A129 A131:A147 A149:A157 A159:A172 A174:A177 A179:A181 A183:A186 A188:A192 A194:A196 A198:A200 A202:A203 A205 A207 A209 A225">
      <formula1>'Tax Codes'!B$2:B320</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9CF"/>
    <outlinePr summaryBelow="0" summaryRight="0"/>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36.88"/>
    <col customWidth="1" min="2" max="2" width="19.75"/>
    <col customWidth="1" min="3" max="3" width="11.5"/>
    <col customWidth="1" min="5" max="5" width="15.88"/>
    <col customWidth="1" min="6" max="6" width="19.38"/>
    <col customWidth="1" min="7" max="7" width="15.63"/>
    <col customWidth="1" min="8" max="8" width="18.75"/>
    <col customWidth="1" min="9" max="9" width="22.88"/>
    <col customWidth="1" min="10" max="10" width="20.88"/>
  </cols>
  <sheetData>
    <row r="1" ht="15.0" customHeight="1">
      <c r="A1" s="513" t="s">
        <v>411</v>
      </c>
      <c r="B1" s="514" t="s">
        <v>412</v>
      </c>
      <c r="C1" s="515" t="s">
        <v>413</v>
      </c>
      <c r="D1" s="516" t="s">
        <v>414</v>
      </c>
      <c r="E1" s="517" t="s">
        <v>415</v>
      </c>
      <c r="F1" s="518"/>
      <c r="G1" s="519"/>
      <c r="H1" s="520"/>
      <c r="I1" s="521" t="s">
        <v>416</v>
      </c>
      <c r="J1" s="521"/>
    </row>
    <row r="2" ht="15.0" customHeight="1">
      <c r="B2" s="58"/>
      <c r="C2" s="58"/>
      <c r="D2" s="58"/>
      <c r="E2" s="58"/>
      <c r="F2" s="518"/>
      <c r="G2" s="519"/>
      <c r="H2" s="519"/>
      <c r="I2" s="521"/>
      <c r="J2" s="522"/>
    </row>
    <row r="3">
      <c r="A3" s="523" t="s">
        <v>74</v>
      </c>
      <c r="B3" s="523" t="s">
        <v>78</v>
      </c>
      <c r="C3" s="524" t="s">
        <v>417</v>
      </c>
      <c r="D3" s="525" t="s">
        <v>418</v>
      </c>
      <c r="E3" s="523" t="s">
        <v>419</v>
      </c>
      <c r="F3" s="523" t="s">
        <v>420</v>
      </c>
      <c r="G3" s="523" t="s">
        <v>421</v>
      </c>
      <c r="H3" s="523" t="s">
        <v>422</v>
      </c>
      <c r="I3" s="523" t="s">
        <v>423</v>
      </c>
      <c r="J3" s="523" t="s">
        <v>424</v>
      </c>
    </row>
    <row r="4">
      <c r="A4" s="526" t="str">
        <f>if(E14="",E13,E14)</f>
        <v/>
      </c>
      <c r="B4" s="527" t="s">
        <v>96</v>
      </c>
      <c r="C4" s="528"/>
      <c r="D4" s="529"/>
      <c r="E4" s="526"/>
      <c r="F4" s="528"/>
      <c r="G4" s="528"/>
      <c r="H4" s="528"/>
      <c r="I4" s="526"/>
      <c r="J4" s="528"/>
    </row>
    <row r="5" ht="3.0" customHeight="1">
      <c r="A5" s="530"/>
      <c r="B5" s="530"/>
      <c r="C5" s="531"/>
      <c r="D5" s="532"/>
      <c r="E5" s="530"/>
      <c r="F5" s="531"/>
      <c r="G5" s="531"/>
      <c r="H5" s="531"/>
      <c r="I5" s="530"/>
      <c r="J5" s="531" t="str">
        <f>E13</f>
        <v/>
      </c>
    </row>
    <row r="6">
      <c r="A6" s="530"/>
      <c r="B6" s="530"/>
      <c r="C6" s="531"/>
      <c r="D6" s="533"/>
      <c r="E6" s="530"/>
      <c r="F6" s="531"/>
      <c r="G6" s="531"/>
      <c r="H6" s="534"/>
      <c r="I6" s="530"/>
      <c r="J6" s="531" t="str">
        <f t="shared" ref="J6:J11" si="1">J5</f>
        <v/>
      </c>
    </row>
    <row r="7">
      <c r="A7" s="530"/>
      <c r="B7" s="530"/>
      <c r="C7" s="531"/>
      <c r="D7" s="532"/>
      <c r="E7" s="530"/>
      <c r="F7" s="531"/>
      <c r="G7" s="531"/>
      <c r="H7" s="534"/>
      <c r="I7" s="530"/>
      <c r="J7" s="531" t="str">
        <f t="shared" si="1"/>
        <v/>
      </c>
    </row>
    <row r="8">
      <c r="A8" s="530"/>
      <c r="B8" s="530"/>
      <c r="C8" s="531"/>
      <c r="D8" s="533"/>
      <c r="E8" s="530"/>
      <c r="F8" s="534"/>
      <c r="G8" s="531"/>
      <c r="H8" s="531"/>
      <c r="I8" s="530"/>
      <c r="J8" s="531" t="str">
        <f t="shared" si="1"/>
        <v/>
      </c>
    </row>
    <row r="9">
      <c r="A9" s="530"/>
      <c r="B9" s="530"/>
      <c r="C9" s="531"/>
      <c r="D9" s="533"/>
      <c r="E9" s="530"/>
      <c r="F9" s="531"/>
      <c r="G9" s="531"/>
      <c r="H9" s="531"/>
      <c r="I9" s="530"/>
      <c r="J9" s="531" t="str">
        <f t="shared" si="1"/>
        <v/>
      </c>
    </row>
    <row r="10">
      <c r="A10" s="530"/>
      <c r="B10" s="530"/>
      <c r="C10" s="531"/>
      <c r="D10" s="533"/>
      <c r="E10" s="530"/>
      <c r="F10" s="531"/>
      <c r="G10" s="531"/>
      <c r="H10" s="531"/>
      <c r="I10" s="530"/>
      <c r="J10" s="531" t="str">
        <f t="shared" si="1"/>
        <v/>
      </c>
    </row>
    <row r="11">
      <c r="A11" s="535"/>
      <c r="B11" s="535"/>
      <c r="C11" s="536"/>
      <c r="D11" s="537"/>
      <c r="E11" s="535"/>
      <c r="F11" s="536"/>
      <c r="G11" s="536"/>
      <c r="H11" s="536"/>
      <c r="I11" s="535"/>
      <c r="J11" s="531" t="str">
        <f t="shared" si="1"/>
        <v/>
      </c>
    </row>
    <row r="12" ht="3.0" customHeight="1">
      <c r="A12" s="538"/>
      <c r="B12" s="539"/>
      <c r="C12" s="540"/>
      <c r="D12" s="541"/>
      <c r="E12" s="539"/>
      <c r="F12" s="542"/>
      <c r="G12" s="542"/>
      <c r="H12" s="542"/>
      <c r="I12" s="539"/>
      <c r="J12" s="543" t="str">
        <f>if(E13&lt;&gt;"",E13,"")</f>
        <v/>
      </c>
    </row>
    <row r="13">
      <c r="A13" s="544"/>
      <c r="B13" s="544"/>
      <c r="C13" s="545" t="s">
        <v>425</v>
      </c>
      <c r="D13" s="546">
        <f>SUM(D5:D12)</f>
        <v>0</v>
      </c>
      <c r="E13" s="547"/>
      <c r="F13" s="62"/>
      <c r="G13" s="548"/>
      <c r="H13" s="549"/>
      <c r="I13" s="544"/>
      <c r="J13" s="549"/>
    </row>
    <row r="14">
      <c r="A14" s="544"/>
      <c r="B14" s="544"/>
      <c r="C14" s="550" t="s">
        <v>426</v>
      </c>
      <c r="D14" s="551">
        <f>if(E14="",sumif('Internal Budget'!B:B,E13,'Internal Budget'!H:H),sumif('Internal Budget'!B:B,E14,'Internal Budget'!H:H))</f>
        <v>0</v>
      </c>
      <c r="E14" s="547"/>
      <c r="F14" s="62"/>
      <c r="G14" s="548"/>
      <c r="H14" s="549"/>
      <c r="I14" s="544"/>
      <c r="J14" s="549"/>
    </row>
    <row r="15">
      <c r="A15" s="544"/>
      <c r="B15" s="544"/>
      <c r="C15" s="550" t="s">
        <v>427</v>
      </c>
      <c r="D15" s="552">
        <f>D14-D13</f>
        <v>0</v>
      </c>
      <c r="E15" s="553"/>
      <c r="F15" s="554"/>
      <c r="G15" s="549"/>
      <c r="H15" s="549"/>
      <c r="I15" s="544"/>
      <c r="J15" s="549"/>
    </row>
    <row r="16">
      <c r="A16" s="526" t="str">
        <f>if(E26="",E25,E26)</f>
        <v/>
      </c>
      <c r="B16" s="527" t="s">
        <v>96</v>
      </c>
      <c r="C16" s="528"/>
      <c r="D16" s="529"/>
      <c r="E16" s="526"/>
      <c r="F16" s="528"/>
      <c r="G16" s="528"/>
      <c r="H16" s="528"/>
      <c r="I16" s="526"/>
      <c r="J16" s="528"/>
    </row>
    <row r="17" ht="3.0" customHeight="1">
      <c r="A17" s="530"/>
      <c r="B17" s="530"/>
      <c r="C17" s="531"/>
      <c r="D17" s="532"/>
      <c r="E17" s="530"/>
      <c r="F17" s="531"/>
      <c r="G17" s="531"/>
      <c r="H17" s="531"/>
      <c r="I17" s="530"/>
      <c r="J17" s="531" t="str">
        <f>E25</f>
        <v/>
      </c>
    </row>
    <row r="18">
      <c r="A18" s="530"/>
      <c r="B18" s="530"/>
      <c r="C18" s="531"/>
      <c r="D18" s="533"/>
      <c r="E18" s="530"/>
      <c r="F18" s="531"/>
      <c r="G18" s="531"/>
      <c r="H18" s="534"/>
      <c r="I18" s="530"/>
      <c r="J18" s="531" t="str">
        <f t="shared" ref="J18:J23" si="2">J17</f>
        <v/>
      </c>
    </row>
    <row r="19">
      <c r="A19" s="530"/>
      <c r="B19" s="530"/>
      <c r="C19" s="531"/>
      <c r="D19" s="532"/>
      <c r="E19" s="530"/>
      <c r="F19" s="531"/>
      <c r="G19" s="531"/>
      <c r="H19" s="534"/>
      <c r="I19" s="530"/>
      <c r="J19" s="531" t="str">
        <f t="shared" si="2"/>
        <v/>
      </c>
    </row>
    <row r="20">
      <c r="A20" s="530"/>
      <c r="B20" s="530"/>
      <c r="C20" s="531"/>
      <c r="D20" s="533"/>
      <c r="E20" s="530"/>
      <c r="F20" s="534"/>
      <c r="G20" s="531"/>
      <c r="H20" s="531"/>
      <c r="I20" s="530"/>
      <c r="J20" s="531" t="str">
        <f t="shared" si="2"/>
        <v/>
      </c>
    </row>
    <row r="21">
      <c r="A21" s="530"/>
      <c r="B21" s="530"/>
      <c r="C21" s="531"/>
      <c r="D21" s="533"/>
      <c r="E21" s="530"/>
      <c r="F21" s="531"/>
      <c r="G21" s="531"/>
      <c r="H21" s="531"/>
      <c r="I21" s="530"/>
      <c r="J21" s="531" t="str">
        <f t="shared" si="2"/>
        <v/>
      </c>
    </row>
    <row r="22">
      <c r="A22" s="530"/>
      <c r="B22" s="530"/>
      <c r="C22" s="531"/>
      <c r="D22" s="533"/>
      <c r="E22" s="530"/>
      <c r="F22" s="531"/>
      <c r="G22" s="531"/>
      <c r="H22" s="531"/>
      <c r="I22" s="530"/>
      <c r="J22" s="531" t="str">
        <f t="shared" si="2"/>
        <v/>
      </c>
    </row>
    <row r="23">
      <c r="A23" s="535"/>
      <c r="B23" s="535"/>
      <c r="C23" s="536"/>
      <c r="D23" s="537"/>
      <c r="E23" s="535"/>
      <c r="F23" s="536"/>
      <c r="G23" s="536"/>
      <c r="H23" s="536"/>
      <c r="I23" s="535"/>
      <c r="J23" s="531" t="str">
        <f t="shared" si="2"/>
        <v/>
      </c>
    </row>
    <row r="24" ht="3.0" customHeight="1">
      <c r="A24" s="538"/>
      <c r="B24" s="539"/>
      <c r="C24" s="540"/>
      <c r="D24" s="541"/>
      <c r="E24" s="539"/>
      <c r="F24" s="542"/>
      <c r="G24" s="542"/>
      <c r="H24" s="542"/>
      <c r="I24" s="539"/>
      <c r="J24" s="543" t="str">
        <f>if(E25&lt;&gt;"",E25,"")</f>
        <v/>
      </c>
    </row>
    <row r="25">
      <c r="A25" s="544"/>
      <c r="B25" s="544"/>
      <c r="C25" s="545" t="s">
        <v>425</v>
      </c>
      <c r="D25" s="546">
        <f>SUM(D17:D24)</f>
        <v>0</v>
      </c>
      <c r="E25" s="547"/>
      <c r="F25" s="62"/>
      <c r="G25" s="548"/>
      <c r="H25" s="549"/>
      <c r="I25" s="544"/>
      <c r="J25" s="549"/>
    </row>
    <row r="26">
      <c r="A26" s="544"/>
      <c r="B26" s="544"/>
      <c r="C26" s="550" t="s">
        <v>426</v>
      </c>
      <c r="D26" s="551">
        <f>if(E26="",sumif('Internal Budget'!B:B,E25,'Internal Budget'!H:H),sumif('Internal Budget'!B:B,E26,'Internal Budget'!H:H))</f>
        <v>0</v>
      </c>
      <c r="E26" s="547"/>
      <c r="F26" s="62"/>
      <c r="G26" s="548"/>
      <c r="H26" s="549"/>
      <c r="I26" s="544"/>
      <c r="J26" s="549"/>
    </row>
    <row r="27">
      <c r="A27" s="544"/>
      <c r="B27" s="544"/>
      <c r="C27" s="550" t="s">
        <v>427</v>
      </c>
      <c r="D27" s="552">
        <f>D26-D25</f>
        <v>0</v>
      </c>
      <c r="E27" s="553"/>
      <c r="F27" s="554"/>
      <c r="G27" s="549"/>
      <c r="H27" s="549"/>
      <c r="I27" s="544"/>
      <c r="J27" s="549"/>
    </row>
    <row r="28">
      <c r="A28" s="526" t="str">
        <f>if(E38="",E37,E38)</f>
        <v/>
      </c>
      <c r="B28" s="527" t="s">
        <v>96</v>
      </c>
      <c r="C28" s="528"/>
      <c r="D28" s="529"/>
      <c r="E28" s="526"/>
      <c r="F28" s="528"/>
      <c r="G28" s="528"/>
      <c r="H28" s="528"/>
      <c r="I28" s="526"/>
      <c r="J28" s="528"/>
    </row>
    <row r="29" ht="3.0" customHeight="1">
      <c r="A29" s="530"/>
      <c r="B29" s="530"/>
      <c r="C29" s="531"/>
      <c r="D29" s="532"/>
      <c r="E29" s="530"/>
      <c r="F29" s="531"/>
      <c r="G29" s="531"/>
      <c r="H29" s="531"/>
      <c r="I29" s="530"/>
      <c r="J29" s="531" t="str">
        <f>E37</f>
        <v/>
      </c>
    </row>
    <row r="30">
      <c r="A30" s="530"/>
      <c r="B30" s="530"/>
      <c r="C30" s="531"/>
      <c r="D30" s="533"/>
      <c r="E30" s="530"/>
      <c r="F30" s="531"/>
      <c r="G30" s="531"/>
      <c r="H30" s="534"/>
      <c r="I30" s="530"/>
      <c r="J30" s="531" t="str">
        <f t="shared" ref="J30:J35" si="3">J29</f>
        <v/>
      </c>
    </row>
    <row r="31">
      <c r="A31" s="530"/>
      <c r="B31" s="530"/>
      <c r="C31" s="531"/>
      <c r="D31" s="532"/>
      <c r="E31" s="530"/>
      <c r="F31" s="531"/>
      <c r="G31" s="531"/>
      <c r="H31" s="534"/>
      <c r="I31" s="530"/>
      <c r="J31" s="531" t="str">
        <f t="shared" si="3"/>
        <v/>
      </c>
    </row>
    <row r="32">
      <c r="A32" s="530"/>
      <c r="B32" s="530"/>
      <c r="C32" s="531"/>
      <c r="D32" s="533"/>
      <c r="E32" s="530"/>
      <c r="F32" s="534"/>
      <c r="G32" s="531"/>
      <c r="H32" s="531"/>
      <c r="I32" s="530"/>
      <c r="J32" s="531" t="str">
        <f t="shared" si="3"/>
        <v/>
      </c>
    </row>
    <row r="33">
      <c r="A33" s="530"/>
      <c r="B33" s="530"/>
      <c r="C33" s="531"/>
      <c r="D33" s="533"/>
      <c r="E33" s="530"/>
      <c r="F33" s="531"/>
      <c r="G33" s="531"/>
      <c r="H33" s="531"/>
      <c r="I33" s="530"/>
      <c r="J33" s="531" t="str">
        <f t="shared" si="3"/>
        <v/>
      </c>
    </row>
    <row r="34">
      <c r="A34" s="530"/>
      <c r="B34" s="530"/>
      <c r="C34" s="531"/>
      <c r="D34" s="533"/>
      <c r="E34" s="530"/>
      <c r="F34" s="531"/>
      <c r="G34" s="531"/>
      <c r="H34" s="531"/>
      <c r="I34" s="530"/>
      <c r="J34" s="531" t="str">
        <f t="shared" si="3"/>
        <v/>
      </c>
    </row>
    <row r="35">
      <c r="A35" s="535"/>
      <c r="B35" s="535"/>
      <c r="C35" s="536"/>
      <c r="D35" s="537"/>
      <c r="E35" s="535"/>
      <c r="F35" s="536"/>
      <c r="G35" s="536"/>
      <c r="H35" s="536"/>
      <c r="I35" s="535"/>
      <c r="J35" s="531" t="str">
        <f t="shared" si="3"/>
        <v/>
      </c>
    </row>
    <row r="36" ht="3.0" customHeight="1">
      <c r="A36" s="538"/>
      <c r="B36" s="539"/>
      <c r="C36" s="540"/>
      <c r="D36" s="541"/>
      <c r="E36" s="539"/>
      <c r="F36" s="542"/>
      <c r="G36" s="542"/>
      <c r="H36" s="542"/>
      <c r="I36" s="539"/>
      <c r="J36" s="543" t="str">
        <f>if(E37&lt;&gt;"",E37,"")</f>
        <v/>
      </c>
    </row>
    <row r="37">
      <c r="A37" s="544"/>
      <c r="B37" s="544"/>
      <c r="C37" s="545" t="s">
        <v>425</v>
      </c>
      <c r="D37" s="546">
        <f>SUM(D29:D36)</f>
        <v>0</v>
      </c>
      <c r="E37" s="547"/>
      <c r="F37" s="62"/>
      <c r="G37" s="548"/>
      <c r="H37" s="549"/>
      <c r="I37" s="544"/>
      <c r="J37" s="549"/>
    </row>
    <row r="38">
      <c r="A38" s="544"/>
      <c r="B38" s="544"/>
      <c r="C38" s="550" t="s">
        <v>426</v>
      </c>
      <c r="D38" s="551">
        <f>if(E38="",sumif('Internal Budget'!B:B,E37,'Internal Budget'!H:H),sumif('Internal Budget'!B:B,E38,'Internal Budget'!H:H))</f>
        <v>0</v>
      </c>
      <c r="E38" s="547"/>
      <c r="F38" s="62"/>
      <c r="G38" s="548"/>
      <c r="H38" s="549"/>
      <c r="I38" s="544"/>
      <c r="J38" s="549"/>
    </row>
    <row r="39">
      <c r="A39" s="544"/>
      <c r="B39" s="544"/>
      <c r="C39" s="550" t="s">
        <v>427</v>
      </c>
      <c r="D39" s="552">
        <f>D38-D37</f>
        <v>0</v>
      </c>
      <c r="E39" s="553"/>
      <c r="F39" s="554"/>
      <c r="G39" s="549"/>
      <c r="H39" s="549"/>
      <c r="I39" s="544"/>
      <c r="J39" s="549"/>
    </row>
    <row r="40">
      <c r="A40" s="526" t="str">
        <f>if(E50="",E49,E50)</f>
        <v/>
      </c>
      <c r="B40" s="527" t="s">
        <v>96</v>
      </c>
      <c r="C40" s="528"/>
      <c r="D40" s="529"/>
      <c r="E40" s="526"/>
      <c r="F40" s="528"/>
      <c r="G40" s="528"/>
      <c r="H40" s="528"/>
      <c r="I40" s="526"/>
      <c r="J40" s="528"/>
    </row>
    <row r="41" ht="3.0" customHeight="1">
      <c r="A41" s="530"/>
      <c r="B41" s="530"/>
      <c r="C41" s="531"/>
      <c r="D41" s="532"/>
      <c r="E41" s="530"/>
      <c r="F41" s="531"/>
      <c r="G41" s="531"/>
      <c r="H41" s="531"/>
      <c r="I41" s="530"/>
      <c r="J41" s="531" t="str">
        <f>E49</f>
        <v/>
      </c>
    </row>
    <row r="42">
      <c r="A42" s="530"/>
      <c r="B42" s="530"/>
      <c r="C42" s="531"/>
      <c r="D42" s="533"/>
      <c r="E42" s="530"/>
      <c r="F42" s="531"/>
      <c r="G42" s="531"/>
      <c r="H42" s="534"/>
      <c r="I42" s="530"/>
      <c r="J42" s="531" t="str">
        <f t="shared" ref="J42:J47" si="4">J41</f>
        <v/>
      </c>
    </row>
    <row r="43">
      <c r="A43" s="530"/>
      <c r="B43" s="530"/>
      <c r="C43" s="531"/>
      <c r="D43" s="532"/>
      <c r="E43" s="530"/>
      <c r="F43" s="531"/>
      <c r="G43" s="531"/>
      <c r="H43" s="534"/>
      <c r="I43" s="530"/>
      <c r="J43" s="531" t="str">
        <f t="shared" si="4"/>
        <v/>
      </c>
    </row>
    <row r="44">
      <c r="A44" s="530"/>
      <c r="B44" s="530"/>
      <c r="C44" s="531"/>
      <c r="D44" s="533"/>
      <c r="E44" s="530"/>
      <c r="F44" s="534"/>
      <c r="G44" s="531"/>
      <c r="H44" s="531"/>
      <c r="I44" s="530"/>
      <c r="J44" s="531" t="str">
        <f t="shared" si="4"/>
        <v/>
      </c>
    </row>
    <row r="45">
      <c r="A45" s="530"/>
      <c r="B45" s="530"/>
      <c r="C45" s="531"/>
      <c r="D45" s="533"/>
      <c r="E45" s="530"/>
      <c r="F45" s="531"/>
      <c r="G45" s="531"/>
      <c r="H45" s="531"/>
      <c r="I45" s="530"/>
      <c r="J45" s="531" t="str">
        <f t="shared" si="4"/>
        <v/>
      </c>
    </row>
    <row r="46">
      <c r="A46" s="530"/>
      <c r="B46" s="530"/>
      <c r="C46" s="531"/>
      <c r="D46" s="533"/>
      <c r="E46" s="530"/>
      <c r="F46" s="531"/>
      <c r="G46" s="531"/>
      <c r="H46" s="531"/>
      <c r="I46" s="530"/>
      <c r="J46" s="531" t="str">
        <f t="shared" si="4"/>
        <v/>
      </c>
    </row>
    <row r="47">
      <c r="A47" s="535"/>
      <c r="B47" s="535"/>
      <c r="C47" s="536"/>
      <c r="D47" s="537"/>
      <c r="E47" s="535"/>
      <c r="F47" s="536"/>
      <c r="G47" s="536"/>
      <c r="H47" s="536"/>
      <c r="I47" s="535"/>
      <c r="J47" s="531" t="str">
        <f t="shared" si="4"/>
        <v/>
      </c>
    </row>
    <row r="48" ht="3.0" customHeight="1">
      <c r="A48" s="538"/>
      <c r="B48" s="539"/>
      <c r="C48" s="540"/>
      <c r="D48" s="541"/>
      <c r="E48" s="539"/>
      <c r="F48" s="542"/>
      <c r="G48" s="542"/>
      <c r="H48" s="542"/>
      <c r="I48" s="539"/>
      <c r="J48" s="543" t="str">
        <f>if(E49&lt;&gt;"",E49,"")</f>
        <v/>
      </c>
    </row>
    <row r="49">
      <c r="A49" s="544"/>
      <c r="B49" s="544"/>
      <c r="C49" s="545" t="s">
        <v>425</v>
      </c>
      <c r="D49" s="546">
        <f>SUM(D41:D48)</f>
        <v>0</v>
      </c>
      <c r="E49" s="547"/>
      <c r="F49" s="62"/>
      <c r="G49" s="548"/>
      <c r="H49" s="549"/>
      <c r="I49" s="544"/>
      <c r="J49" s="549"/>
    </row>
    <row r="50">
      <c r="A50" s="544"/>
      <c r="B50" s="544"/>
      <c r="C50" s="550" t="s">
        <v>426</v>
      </c>
      <c r="D50" s="551">
        <f>if(E50="",sumif('Internal Budget'!B:B,E49,'Internal Budget'!H:H),sumif('Internal Budget'!B:B,E50,'Internal Budget'!H:H))</f>
        <v>0</v>
      </c>
      <c r="E50" s="547"/>
      <c r="F50" s="62"/>
      <c r="G50" s="548"/>
      <c r="H50" s="549"/>
      <c r="I50" s="544"/>
      <c r="J50" s="549"/>
    </row>
    <row r="51">
      <c r="A51" s="544"/>
      <c r="B51" s="544"/>
      <c r="C51" s="550" t="s">
        <v>427</v>
      </c>
      <c r="D51" s="552">
        <f>D50-D49</f>
        <v>0</v>
      </c>
      <c r="E51" s="553"/>
      <c r="F51" s="554"/>
      <c r="G51" s="549"/>
      <c r="H51" s="549"/>
      <c r="I51" s="544"/>
      <c r="J51" s="549"/>
    </row>
    <row r="52">
      <c r="A52" s="526" t="str">
        <f>if(E62="",E61,E62)</f>
        <v/>
      </c>
      <c r="B52" s="527" t="s">
        <v>96</v>
      </c>
      <c r="C52" s="528"/>
      <c r="D52" s="529"/>
      <c r="E52" s="526"/>
      <c r="F52" s="528"/>
      <c r="G52" s="528"/>
      <c r="H52" s="528"/>
      <c r="I52" s="526"/>
      <c r="J52" s="528"/>
    </row>
    <row r="53" ht="3.0" customHeight="1">
      <c r="A53" s="530"/>
      <c r="B53" s="530"/>
      <c r="C53" s="531"/>
      <c r="D53" s="532"/>
      <c r="E53" s="530"/>
      <c r="F53" s="531"/>
      <c r="G53" s="531"/>
      <c r="H53" s="531"/>
      <c r="I53" s="530"/>
      <c r="J53" s="531" t="str">
        <f>E61</f>
        <v/>
      </c>
    </row>
    <row r="54">
      <c r="A54" s="530"/>
      <c r="B54" s="530"/>
      <c r="C54" s="531"/>
      <c r="D54" s="533"/>
      <c r="E54" s="530"/>
      <c r="F54" s="531"/>
      <c r="G54" s="531"/>
      <c r="H54" s="534"/>
      <c r="I54" s="530"/>
      <c r="J54" s="531" t="str">
        <f t="shared" ref="J54:J59" si="5">J53</f>
        <v/>
      </c>
    </row>
    <row r="55">
      <c r="A55" s="530"/>
      <c r="B55" s="530"/>
      <c r="C55" s="531"/>
      <c r="D55" s="532"/>
      <c r="E55" s="530"/>
      <c r="F55" s="531"/>
      <c r="G55" s="531"/>
      <c r="H55" s="534"/>
      <c r="I55" s="530"/>
      <c r="J55" s="531" t="str">
        <f t="shared" si="5"/>
        <v/>
      </c>
    </row>
    <row r="56">
      <c r="A56" s="530"/>
      <c r="B56" s="530"/>
      <c r="C56" s="531"/>
      <c r="D56" s="533"/>
      <c r="E56" s="530"/>
      <c r="F56" s="534"/>
      <c r="G56" s="531"/>
      <c r="H56" s="531"/>
      <c r="I56" s="530"/>
      <c r="J56" s="531" t="str">
        <f t="shared" si="5"/>
        <v/>
      </c>
    </row>
    <row r="57">
      <c r="A57" s="530"/>
      <c r="B57" s="530"/>
      <c r="C57" s="531"/>
      <c r="D57" s="533"/>
      <c r="E57" s="530"/>
      <c r="F57" s="531"/>
      <c r="G57" s="531"/>
      <c r="H57" s="531"/>
      <c r="I57" s="530"/>
      <c r="J57" s="531" t="str">
        <f t="shared" si="5"/>
        <v/>
      </c>
    </row>
    <row r="58">
      <c r="A58" s="530"/>
      <c r="B58" s="530"/>
      <c r="C58" s="531"/>
      <c r="D58" s="533"/>
      <c r="E58" s="530"/>
      <c r="F58" s="531"/>
      <c r="G58" s="531"/>
      <c r="H58" s="531"/>
      <c r="I58" s="530"/>
      <c r="J58" s="531" t="str">
        <f t="shared" si="5"/>
        <v/>
      </c>
    </row>
    <row r="59">
      <c r="A59" s="535"/>
      <c r="B59" s="535"/>
      <c r="C59" s="536"/>
      <c r="D59" s="537"/>
      <c r="E59" s="535"/>
      <c r="F59" s="536"/>
      <c r="G59" s="536"/>
      <c r="H59" s="536"/>
      <c r="I59" s="535"/>
      <c r="J59" s="531" t="str">
        <f t="shared" si="5"/>
        <v/>
      </c>
    </row>
    <row r="60" ht="3.0" customHeight="1">
      <c r="A60" s="538"/>
      <c r="B60" s="539"/>
      <c r="C60" s="540"/>
      <c r="D60" s="541"/>
      <c r="E60" s="539"/>
      <c r="F60" s="542"/>
      <c r="G60" s="542"/>
      <c r="H60" s="542"/>
      <c r="I60" s="539"/>
      <c r="J60" s="543" t="str">
        <f>if(E61&lt;&gt;"",E61,"")</f>
        <v/>
      </c>
    </row>
    <row r="61">
      <c r="A61" s="544"/>
      <c r="B61" s="544"/>
      <c r="C61" s="545" t="s">
        <v>425</v>
      </c>
      <c r="D61" s="546">
        <f>SUM(D53:D60)</f>
        <v>0</v>
      </c>
      <c r="E61" s="547"/>
      <c r="F61" s="62"/>
      <c r="G61" s="548"/>
      <c r="H61" s="549"/>
      <c r="I61" s="544"/>
      <c r="J61" s="549"/>
    </row>
    <row r="62">
      <c r="A62" s="544"/>
      <c r="B62" s="544"/>
      <c r="C62" s="550" t="s">
        <v>426</v>
      </c>
      <c r="D62" s="551">
        <f>if(E62="",sumif('Internal Budget'!B:B,E61,'Internal Budget'!H:H),sumif('Internal Budget'!B:B,E62,'Internal Budget'!H:H))</f>
        <v>0</v>
      </c>
      <c r="E62" s="547"/>
      <c r="F62" s="62"/>
      <c r="G62" s="548"/>
      <c r="H62" s="549"/>
      <c r="I62" s="544"/>
      <c r="J62" s="549"/>
    </row>
    <row r="63">
      <c r="A63" s="544"/>
      <c r="B63" s="544"/>
      <c r="C63" s="550" t="s">
        <v>427</v>
      </c>
      <c r="D63" s="552">
        <f>D62-D61</f>
        <v>0</v>
      </c>
      <c r="E63" s="553"/>
      <c r="F63" s="554"/>
      <c r="G63" s="549"/>
      <c r="H63" s="549"/>
      <c r="I63" s="544"/>
      <c r="J63" s="549"/>
    </row>
    <row r="64">
      <c r="A64" s="526" t="str">
        <f>if(E74="",E73,E74)</f>
        <v/>
      </c>
      <c r="B64" s="527" t="s">
        <v>96</v>
      </c>
      <c r="C64" s="528"/>
      <c r="D64" s="529"/>
      <c r="E64" s="526"/>
      <c r="F64" s="528"/>
      <c r="G64" s="528"/>
      <c r="H64" s="528"/>
      <c r="I64" s="526"/>
      <c r="J64" s="528"/>
    </row>
    <row r="65" ht="3.0" customHeight="1">
      <c r="A65" s="530"/>
      <c r="B65" s="530"/>
      <c r="C65" s="531"/>
      <c r="D65" s="532"/>
      <c r="E65" s="530"/>
      <c r="F65" s="531"/>
      <c r="G65" s="531"/>
      <c r="H65" s="531"/>
      <c r="I65" s="530"/>
      <c r="J65" s="531" t="str">
        <f>E73</f>
        <v/>
      </c>
    </row>
    <row r="66">
      <c r="A66" s="530"/>
      <c r="B66" s="530"/>
      <c r="C66" s="531"/>
      <c r="D66" s="533"/>
      <c r="E66" s="530"/>
      <c r="F66" s="531"/>
      <c r="G66" s="531"/>
      <c r="H66" s="534"/>
      <c r="I66" s="530"/>
      <c r="J66" s="531" t="str">
        <f t="shared" ref="J66:J71" si="6">J65</f>
        <v/>
      </c>
    </row>
    <row r="67">
      <c r="A67" s="530"/>
      <c r="B67" s="530"/>
      <c r="C67" s="531"/>
      <c r="D67" s="532"/>
      <c r="E67" s="530"/>
      <c r="F67" s="531"/>
      <c r="G67" s="531"/>
      <c r="H67" s="534"/>
      <c r="I67" s="530"/>
      <c r="J67" s="531" t="str">
        <f t="shared" si="6"/>
        <v/>
      </c>
    </row>
    <row r="68">
      <c r="A68" s="530"/>
      <c r="B68" s="530"/>
      <c r="C68" s="531"/>
      <c r="D68" s="533"/>
      <c r="E68" s="530"/>
      <c r="F68" s="534"/>
      <c r="G68" s="531"/>
      <c r="H68" s="531"/>
      <c r="I68" s="530"/>
      <c r="J68" s="531" t="str">
        <f t="shared" si="6"/>
        <v/>
      </c>
    </row>
    <row r="69">
      <c r="A69" s="530"/>
      <c r="B69" s="530"/>
      <c r="C69" s="531"/>
      <c r="D69" s="533"/>
      <c r="E69" s="530"/>
      <c r="F69" s="531"/>
      <c r="G69" s="531"/>
      <c r="H69" s="531"/>
      <c r="I69" s="530"/>
      <c r="J69" s="531" t="str">
        <f t="shared" si="6"/>
        <v/>
      </c>
    </row>
    <row r="70">
      <c r="A70" s="530"/>
      <c r="B70" s="530"/>
      <c r="C70" s="531"/>
      <c r="D70" s="533"/>
      <c r="E70" s="530"/>
      <c r="F70" s="531"/>
      <c r="G70" s="531"/>
      <c r="H70" s="531"/>
      <c r="I70" s="530"/>
      <c r="J70" s="531" t="str">
        <f t="shared" si="6"/>
        <v/>
      </c>
    </row>
    <row r="71">
      <c r="A71" s="535"/>
      <c r="B71" s="535"/>
      <c r="C71" s="536"/>
      <c r="D71" s="537"/>
      <c r="E71" s="535"/>
      <c r="F71" s="536"/>
      <c r="G71" s="536"/>
      <c r="H71" s="536"/>
      <c r="I71" s="535"/>
      <c r="J71" s="531" t="str">
        <f t="shared" si="6"/>
        <v/>
      </c>
    </row>
    <row r="72" ht="3.0" customHeight="1">
      <c r="A72" s="538"/>
      <c r="B72" s="539"/>
      <c r="C72" s="540"/>
      <c r="D72" s="541"/>
      <c r="E72" s="539"/>
      <c r="F72" s="542"/>
      <c r="G72" s="542"/>
      <c r="H72" s="542"/>
      <c r="I72" s="539"/>
      <c r="J72" s="543" t="str">
        <f>if(E73&lt;&gt;"",E73,"")</f>
        <v/>
      </c>
    </row>
    <row r="73">
      <c r="A73" s="544"/>
      <c r="B73" s="544"/>
      <c r="C73" s="545" t="s">
        <v>425</v>
      </c>
      <c r="D73" s="546">
        <f>SUM(D65:D72)</f>
        <v>0</v>
      </c>
      <c r="E73" s="547"/>
      <c r="F73" s="62"/>
      <c r="G73" s="548"/>
      <c r="H73" s="549"/>
      <c r="I73" s="544"/>
      <c r="J73" s="549"/>
    </row>
    <row r="74">
      <c r="A74" s="544"/>
      <c r="B74" s="544"/>
      <c r="C74" s="550" t="s">
        <v>426</v>
      </c>
      <c r="D74" s="551">
        <f>if(E74="",sumif('Internal Budget'!B:B,E73,'Internal Budget'!H:H),sumif('Internal Budget'!B:B,E74,'Internal Budget'!H:H))</f>
        <v>0</v>
      </c>
      <c r="E74" s="547"/>
      <c r="F74" s="62"/>
      <c r="G74" s="548"/>
      <c r="H74" s="549"/>
      <c r="I74" s="544"/>
      <c r="J74" s="549"/>
    </row>
    <row r="75">
      <c r="A75" s="544"/>
      <c r="B75" s="544"/>
      <c r="C75" s="550" t="s">
        <v>427</v>
      </c>
      <c r="D75" s="552">
        <f>D74-D73</f>
        <v>0</v>
      </c>
      <c r="E75" s="553"/>
      <c r="F75" s="554"/>
      <c r="G75" s="549"/>
      <c r="H75" s="549"/>
      <c r="I75" s="544"/>
      <c r="J75" s="549"/>
    </row>
    <row r="76">
      <c r="A76" s="526" t="str">
        <f>if(E86="",E85,E86)</f>
        <v/>
      </c>
      <c r="B76" s="527" t="s">
        <v>96</v>
      </c>
      <c r="C76" s="528"/>
      <c r="D76" s="529"/>
      <c r="E76" s="526"/>
      <c r="F76" s="528"/>
      <c r="G76" s="528"/>
      <c r="H76" s="528"/>
      <c r="I76" s="526"/>
      <c r="J76" s="528"/>
    </row>
    <row r="77" ht="3.0" customHeight="1">
      <c r="A77" s="530"/>
      <c r="B77" s="530"/>
      <c r="C77" s="531"/>
      <c r="D77" s="532"/>
      <c r="E77" s="530"/>
      <c r="F77" s="531"/>
      <c r="G77" s="531"/>
      <c r="H77" s="531"/>
      <c r="I77" s="530"/>
      <c r="J77" s="531" t="str">
        <f>E85</f>
        <v/>
      </c>
    </row>
    <row r="78">
      <c r="A78" s="530"/>
      <c r="B78" s="530"/>
      <c r="C78" s="531"/>
      <c r="D78" s="533"/>
      <c r="E78" s="530"/>
      <c r="F78" s="531"/>
      <c r="G78" s="531"/>
      <c r="H78" s="534"/>
      <c r="I78" s="530"/>
      <c r="J78" s="531" t="str">
        <f t="shared" ref="J78:J83" si="7">J77</f>
        <v/>
      </c>
    </row>
    <row r="79">
      <c r="A79" s="530"/>
      <c r="B79" s="530"/>
      <c r="C79" s="531"/>
      <c r="D79" s="532"/>
      <c r="E79" s="530"/>
      <c r="F79" s="531"/>
      <c r="G79" s="531"/>
      <c r="H79" s="534"/>
      <c r="I79" s="530"/>
      <c r="J79" s="531" t="str">
        <f t="shared" si="7"/>
        <v/>
      </c>
    </row>
    <row r="80">
      <c r="A80" s="530"/>
      <c r="B80" s="530"/>
      <c r="C80" s="531"/>
      <c r="D80" s="533"/>
      <c r="E80" s="530"/>
      <c r="F80" s="534"/>
      <c r="G80" s="531"/>
      <c r="H80" s="531"/>
      <c r="I80" s="530"/>
      <c r="J80" s="531" t="str">
        <f t="shared" si="7"/>
        <v/>
      </c>
    </row>
    <row r="81">
      <c r="A81" s="530"/>
      <c r="B81" s="530"/>
      <c r="C81" s="531"/>
      <c r="D81" s="533"/>
      <c r="E81" s="530"/>
      <c r="F81" s="531"/>
      <c r="G81" s="531"/>
      <c r="H81" s="531"/>
      <c r="I81" s="530"/>
      <c r="J81" s="531" t="str">
        <f t="shared" si="7"/>
        <v/>
      </c>
    </row>
    <row r="82">
      <c r="A82" s="530"/>
      <c r="B82" s="530"/>
      <c r="C82" s="531"/>
      <c r="D82" s="533"/>
      <c r="E82" s="530"/>
      <c r="F82" s="531"/>
      <c r="G82" s="531"/>
      <c r="H82" s="531"/>
      <c r="I82" s="530"/>
      <c r="J82" s="531" t="str">
        <f t="shared" si="7"/>
        <v/>
      </c>
    </row>
    <row r="83">
      <c r="A83" s="535"/>
      <c r="B83" s="535"/>
      <c r="C83" s="536"/>
      <c r="D83" s="537"/>
      <c r="E83" s="535"/>
      <c r="F83" s="536"/>
      <c r="G83" s="536"/>
      <c r="H83" s="536"/>
      <c r="I83" s="535"/>
      <c r="J83" s="531" t="str">
        <f t="shared" si="7"/>
        <v/>
      </c>
    </row>
    <row r="84" ht="3.0" customHeight="1">
      <c r="A84" s="538"/>
      <c r="B84" s="539"/>
      <c r="C84" s="540"/>
      <c r="D84" s="541"/>
      <c r="E84" s="539"/>
      <c r="F84" s="542"/>
      <c r="G84" s="542"/>
      <c r="H84" s="542"/>
      <c r="I84" s="539"/>
      <c r="J84" s="543" t="str">
        <f>if(E85&lt;&gt;"",E85,"")</f>
        <v/>
      </c>
    </row>
    <row r="85">
      <c r="A85" s="544"/>
      <c r="B85" s="544"/>
      <c r="C85" s="545" t="s">
        <v>425</v>
      </c>
      <c r="D85" s="546">
        <f>SUM(D77:D84)</f>
        <v>0</v>
      </c>
      <c r="E85" s="547"/>
      <c r="F85" s="62"/>
      <c r="G85" s="548"/>
      <c r="H85" s="549"/>
      <c r="I85" s="544"/>
      <c r="J85" s="549"/>
    </row>
    <row r="86">
      <c r="A86" s="544"/>
      <c r="B86" s="544"/>
      <c r="C86" s="550" t="s">
        <v>426</v>
      </c>
      <c r="D86" s="551">
        <f>if(E86="",sumif('Internal Budget'!B:B,E85,'Internal Budget'!H:H),sumif('Internal Budget'!B:B,E86,'Internal Budget'!H:H))</f>
        <v>0</v>
      </c>
      <c r="E86" s="547"/>
      <c r="F86" s="62"/>
      <c r="G86" s="548"/>
      <c r="H86" s="549"/>
      <c r="I86" s="544"/>
      <c r="J86" s="549"/>
    </row>
    <row r="87">
      <c r="A87" s="544"/>
      <c r="B87" s="544"/>
      <c r="C87" s="550" t="s">
        <v>427</v>
      </c>
      <c r="D87" s="552">
        <f>D86-D85</f>
        <v>0</v>
      </c>
      <c r="E87" s="553"/>
      <c r="F87" s="554"/>
      <c r="G87" s="549"/>
      <c r="H87" s="549"/>
      <c r="I87" s="544"/>
      <c r="J87" s="549"/>
    </row>
    <row r="88">
      <c r="A88" s="526" t="str">
        <f>if(E98="",E97,E98)</f>
        <v/>
      </c>
      <c r="B88" s="527" t="s">
        <v>96</v>
      </c>
      <c r="C88" s="528"/>
      <c r="D88" s="529"/>
      <c r="E88" s="526"/>
      <c r="F88" s="528"/>
      <c r="G88" s="528"/>
      <c r="H88" s="528"/>
      <c r="I88" s="526"/>
      <c r="J88" s="528"/>
    </row>
    <row r="89" ht="3.0" customHeight="1">
      <c r="A89" s="530"/>
      <c r="B89" s="530"/>
      <c r="C89" s="531"/>
      <c r="D89" s="532"/>
      <c r="E89" s="530"/>
      <c r="F89" s="531"/>
      <c r="G89" s="531"/>
      <c r="H89" s="531"/>
      <c r="I89" s="530"/>
      <c r="J89" s="531" t="str">
        <f>E97</f>
        <v/>
      </c>
    </row>
    <row r="90">
      <c r="A90" s="530"/>
      <c r="B90" s="530"/>
      <c r="C90" s="531"/>
      <c r="D90" s="533"/>
      <c r="E90" s="530"/>
      <c r="F90" s="531"/>
      <c r="G90" s="531"/>
      <c r="H90" s="534"/>
      <c r="I90" s="530"/>
      <c r="J90" s="531" t="str">
        <f t="shared" ref="J90:J95" si="8">J89</f>
        <v/>
      </c>
    </row>
    <row r="91">
      <c r="A91" s="530"/>
      <c r="B91" s="530"/>
      <c r="C91" s="531"/>
      <c r="D91" s="532"/>
      <c r="E91" s="530"/>
      <c r="F91" s="531"/>
      <c r="G91" s="531"/>
      <c r="H91" s="534"/>
      <c r="I91" s="530"/>
      <c r="J91" s="531" t="str">
        <f t="shared" si="8"/>
        <v/>
      </c>
    </row>
    <row r="92">
      <c r="A92" s="530"/>
      <c r="B92" s="530"/>
      <c r="C92" s="531"/>
      <c r="D92" s="533"/>
      <c r="E92" s="530"/>
      <c r="F92" s="534"/>
      <c r="G92" s="531"/>
      <c r="H92" s="531"/>
      <c r="I92" s="530"/>
      <c r="J92" s="531" t="str">
        <f t="shared" si="8"/>
        <v/>
      </c>
    </row>
    <row r="93">
      <c r="A93" s="530"/>
      <c r="B93" s="530"/>
      <c r="C93" s="531"/>
      <c r="D93" s="533"/>
      <c r="E93" s="530"/>
      <c r="F93" s="531"/>
      <c r="G93" s="531"/>
      <c r="H93" s="531"/>
      <c r="I93" s="530"/>
      <c r="J93" s="531" t="str">
        <f t="shared" si="8"/>
        <v/>
      </c>
    </row>
    <row r="94">
      <c r="A94" s="530"/>
      <c r="B94" s="530"/>
      <c r="C94" s="531"/>
      <c r="D94" s="533"/>
      <c r="E94" s="530"/>
      <c r="F94" s="531"/>
      <c r="G94" s="531"/>
      <c r="H94" s="531"/>
      <c r="I94" s="530"/>
      <c r="J94" s="531" t="str">
        <f t="shared" si="8"/>
        <v/>
      </c>
    </row>
    <row r="95">
      <c r="A95" s="535"/>
      <c r="B95" s="535"/>
      <c r="C95" s="536"/>
      <c r="D95" s="537"/>
      <c r="E95" s="535"/>
      <c r="F95" s="536"/>
      <c r="G95" s="536"/>
      <c r="H95" s="536"/>
      <c r="I95" s="535"/>
      <c r="J95" s="531" t="str">
        <f t="shared" si="8"/>
        <v/>
      </c>
    </row>
    <row r="96" ht="3.0" customHeight="1">
      <c r="A96" s="538"/>
      <c r="B96" s="539"/>
      <c r="C96" s="540"/>
      <c r="D96" s="541"/>
      <c r="E96" s="539"/>
      <c r="F96" s="542"/>
      <c r="G96" s="542"/>
      <c r="H96" s="542"/>
      <c r="I96" s="539"/>
      <c r="J96" s="543" t="str">
        <f>if(E97&lt;&gt;"",E97,"")</f>
        <v/>
      </c>
    </row>
    <row r="97">
      <c r="A97" s="544"/>
      <c r="B97" s="544"/>
      <c r="C97" s="545" t="s">
        <v>425</v>
      </c>
      <c r="D97" s="546">
        <f>SUM(D89:D96)</f>
        <v>0</v>
      </c>
      <c r="E97" s="547"/>
      <c r="F97" s="62"/>
      <c r="G97" s="548"/>
      <c r="H97" s="549"/>
      <c r="I97" s="544"/>
      <c r="J97" s="549"/>
    </row>
    <row r="98">
      <c r="A98" s="544"/>
      <c r="B98" s="544"/>
      <c r="C98" s="550" t="s">
        <v>426</v>
      </c>
      <c r="D98" s="551">
        <f>if(E98="",sumif('Internal Budget'!B:B,E97,'Internal Budget'!H:H),sumif('Internal Budget'!B:B,E98,'Internal Budget'!H:H))</f>
        <v>0</v>
      </c>
      <c r="E98" s="547"/>
      <c r="F98" s="62"/>
      <c r="G98" s="548"/>
      <c r="H98" s="549"/>
      <c r="I98" s="544"/>
      <c r="J98" s="549"/>
    </row>
    <row r="99">
      <c r="A99" s="544"/>
      <c r="B99" s="544"/>
      <c r="C99" s="550" t="s">
        <v>427</v>
      </c>
      <c r="D99" s="552">
        <f>D98-D97</f>
        <v>0</v>
      </c>
      <c r="E99" s="553"/>
      <c r="F99" s="554"/>
      <c r="G99" s="549"/>
      <c r="H99" s="549"/>
      <c r="I99" s="544"/>
      <c r="J99" s="549"/>
    </row>
    <row r="100">
      <c r="A100" s="526" t="str">
        <f>if(E110="",E109,E110)</f>
        <v/>
      </c>
      <c r="B100" s="527" t="s">
        <v>96</v>
      </c>
      <c r="C100" s="528"/>
      <c r="D100" s="529"/>
      <c r="E100" s="526"/>
      <c r="F100" s="528"/>
      <c r="G100" s="528"/>
      <c r="H100" s="528"/>
      <c r="I100" s="526"/>
      <c r="J100" s="528"/>
    </row>
    <row r="101" ht="3.0" customHeight="1">
      <c r="A101" s="530"/>
      <c r="B101" s="530"/>
      <c r="C101" s="531"/>
      <c r="D101" s="532"/>
      <c r="E101" s="530"/>
      <c r="F101" s="531"/>
      <c r="G101" s="531"/>
      <c r="H101" s="531"/>
      <c r="I101" s="530"/>
      <c r="J101" s="531" t="str">
        <f>E109</f>
        <v/>
      </c>
    </row>
    <row r="102">
      <c r="A102" s="530"/>
      <c r="B102" s="530"/>
      <c r="C102" s="531"/>
      <c r="D102" s="533"/>
      <c r="E102" s="530"/>
      <c r="F102" s="531"/>
      <c r="G102" s="531"/>
      <c r="H102" s="534"/>
      <c r="I102" s="530"/>
      <c r="J102" s="531" t="str">
        <f t="shared" ref="J102:J107" si="9">J101</f>
        <v/>
      </c>
    </row>
    <row r="103">
      <c r="A103" s="530"/>
      <c r="B103" s="530"/>
      <c r="C103" s="531"/>
      <c r="D103" s="532"/>
      <c r="E103" s="530"/>
      <c r="F103" s="531"/>
      <c r="G103" s="531"/>
      <c r="H103" s="534"/>
      <c r="I103" s="530"/>
      <c r="J103" s="531" t="str">
        <f t="shared" si="9"/>
        <v/>
      </c>
    </row>
    <row r="104">
      <c r="A104" s="530"/>
      <c r="B104" s="530"/>
      <c r="C104" s="531"/>
      <c r="D104" s="533"/>
      <c r="E104" s="530"/>
      <c r="F104" s="534"/>
      <c r="G104" s="531"/>
      <c r="H104" s="531"/>
      <c r="I104" s="530"/>
      <c r="J104" s="531" t="str">
        <f t="shared" si="9"/>
        <v/>
      </c>
    </row>
    <row r="105">
      <c r="A105" s="530"/>
      <c r="B105" s="530"/>
      <c r="C105" s="531"/>
      <c r="D105" s="533"/>
      <c r="E105" s="530"/>
      <c r="F105" s="531"/>
      <c r="G105" s="531"/>
      <c r="H105" s="531"/>
      <c r="I105" s="530"/>
      <c r="J105" s="531" t="str">
        <f t="shared" si="9"/>
        <v/>
      </c>
    </row>
    <row r="106">
      <c r="A106" s="530"/>
      <c r="B106" s="530"/>
      <c r="C106" s="531"/>
      <c r="D106" s="533"/>
      <c r="E106" s="530"/>
      <c r="F106" s="531"/>
      <c r="G106" s="531"/>
      <c r="H106" s="531"/>
      <c r="I106" s="530"/>
      <c r="J106" s="531" t="str">
        <f t="shared" si="9"/>
        <v/>
      </c>
    </row>
    <row r="107">
      <c r="A107" s="535"/>
      <c r="B107" s="535"/>
      <c r="C107" s="536"/>
      <c r="D107" s="537"/>
      <c r="E107" s="535"/>
      <c r="F107" s="536"/>
      <c r="G107" s="536"/>
      <c r="H107" s="536"/>
      <c r="I107" s="535"/>
      <c r="J107" s="531" t="str">
        <f t="shared" si="9"/>
        <v/>
      </c>
    </row>
    <row r="108" ht="3.0" customHeight="1">
      <c r="A108" s="538"/>
      <c r="B108" s="539"/>
      <c r="C108" s="540"/>
      <c r="D108" s="541"/>
      <c r="E108" s="539"/>
      <c r="F108" s="542"/>
      <c r="G108" s="542"/>
      <c r="H108" s="542"/>
      <c r="I108" s="539"/>
      <c r="J108" s="543" t="str">
        <f>if(E109&lt;&gt;"",E109,"")</f>
        <v/>
      </c>
    </row>
    <row r="109">
      <c r="A109" s="544"/>
      <c r="B109" s="544"/>
      <c r="C109" s="545" t="s">
        <v>425</v>
      </c>
      <c r="D109" s="546">
        <f>SUM(D101:D108)</f>
        <v>0</v>
      </c>
      <c r="E109" s="547"/>
      <c r="F109" s="62"/>
      <c r="G109" s="548"/>
      <c r="H109" s="549"/>
      <c r="I109" s="544"/>
      <c r="J109" s="549"/>
    </row>
    <row r="110">
      <c r="A110" s="544"/>
      <c r="B110" s="544"/>
      <c r="C110" s="550" t="s">
        <v>426</v>
      </c>
      <c r="D110" s="551">
        <f>if(E110="",sumif('Internal Budget'!B:B,E109,'Internal Budget'!H:H),sumif('Internal Budget'!B:B,E110,'Internal Budget'!H:H))</f>
        <v>0</v>
      </c>
      <c r="E110" s="547"/>
      <c r="F110" s="62"/>
      <c r="G110" s="548"/>
      <c r="H110" s="549"/>
      <c r="I110" s="544"/>
      <c r="J110" s="549"/>
    </row>
    <row r="111">
      <c r="A111" s="544"/>
      <c r="B111" s="544"/>
      <c r="C111" s="550" t="s">
        <v>427</v>
      </c>
      <c r="D111" s="552">
        <f>D110-D109</f>
        <v>0</v>
      </c>
      <c r="E111" s="553"/>
      <c r="F111" s="554"/>
      <c r="G111" s="549"/>
      <c r="H111" s="549"/>
      <c r="I111" s="544"/>
      <c r="J111" s="549"/>
    </row>
    <row r="112">
      <c r="A112" s="526" t="str">
        <f>if(E122="",E121,E122)</f>
        <v/>
      </c>
      <c r="B112" s="527" t="s">
        <v>96</v>
      </c>
      <c r="C112" s="528"/>
      <c r="D112" s="529"/>
      <c r="E112" s="526"/>
      <c r="F112" s="528"/>
      <c r="G112" s="528"/>
      <c r="H112" s="528"/>
      <c r="I112" s="526"/>
      <c r="J112" s="528"/>
    </row>
    <row r="113" ht="3.0" customHeight="1">
      <c r="A113" s="530"/>
      <c r="B113" s="530"/>
      <c r="C113" s="531"/>
      <c r="D113" s="532"/>
      <c r="E113" s="530"/>
      <c r="F113" s="531"/>
      <c r="G113" s="531"/>
      <c r="H113" s="531"/>
      <c r="I113" s="530"/>
      <c r="J113" s="531" t="str">
        <f>E121</f>
        <v/>
      </c>
    </row>
    <row r="114">
      <c r="A114" s="530"/>
      <c r="B114" s="530"/>
      <c r="C114" s="531"/>
      <c r="D114" s="533"/>
      <c r="E114" s="530"/>
      <c r="F114" s="531"/>
      <c r="G114" s="531"/>
      <c r="H114" s="534"/>
      <c r="I114" s="530"/>
      <c r="J114" s="531" t="str">
        <f t="shared" ref="J114:J119" si="10">J113</f>
        <v/>
      </c>
    </row>
    <row r="115">
      <c r="A115" s="530"/>
      <c r="B115" s="530"/>
      <c r="C115" s="531"/>
      <c r="D115" s="532"/>
      <c r="E115" s="530"/>
      <c r="F115" s="531"/>
      <c r="G115" s="531"/>
      <c r="H115" s="534"/>
      <c r="I115" s="530"/>
      <c r="J115" s="531" t="str">
        <f t="shared" si="10"/>
        <v/>
      </c>
    </row>
    <row r="116">
      <c r="A116" s="530"/>
      <c r="B116" s="530"/>
      <c r="C116" s="531"/>
      <c r="D116" s="533"/>
      <c r="E116" s="530"/>
      <c r="F116" s="534"/>
      <c r="G116" s="531"/>
      <c r="H116" s="531"/>
      <c r="I116" s="530"/>
      <c r="J116" s="531" t="str">
        <f t="shared" si="10"/>
        <v/>
      </c>
    </row>
    <row r="117">
      <c r="A117" s="530"/>
      <c r="B117" s="530"/>
      <c r="C117" s="531"/>
      <c r="D117" s="533"/>
      <c r="E117" s="530"/>
      <c r="F117" s="531"/>
      <c r="G117" s="531"/>
      <c r="H117" s="531"/>
      <c r="I117" s="530"/>
      <c r="J117" s="531" t="str">
        <f t="shared" si="10"/>
        <v/>
      </c>
    </row>
    <row r="118">
      <c r="A118" s="530"/>
      <c r="B118" s="530"/>
      <c r="C118" s="531"/>
      <c r="D118" s="533"/>
      <c r="E118" s="530"/>
      <c r="F118" s="531"/>
      <c r="G118" s="531"/>
      <c r="H118" s="531"/>
      <c r="I118" s="530"/>
      <c r="J118" s="531" t="str">
        <f t="shared" si="10"/>
        <v/>
      </c>
    </row>
    <row r="119">
      <c r="A119" s="535"/>
      <c r="B119" s="535"/>
      <c r="C119" s="536"/>
      <c r="D119" s="537"/>
      <c r="E119" s="535"/>
      <c r="F119" s="536"/>
      <c r="G119" s="536"/>
      <c r="H119" s="536"/>
      <c r="I119" s="535"/>
      <c r="J119" s="531" t="str">
        <f t="shared" si="10"/>
        <v/>
      </c>
    </row>
    <row r="120" ht="3.0" customHeight="1">
      <c r="A120" s="538"/>
      <c r="B120" s="539"/>
      <c r="C120" s="540"/>
      <c r="D120" s="541"/>
      <c r="E120" s="539"/>
      <c r="F120" s="542"/>
      <c r="G120" s="542"/>
      <c r="H120" s="542"/>
      <c r="I120" s="539"/>
      <c r="J120" s="543" t="str">
        <f>if(E121&lt;&gt;"",E121,"")</f>
        <v/>
      </c>
    </row>
    <row r="121">
      <c r="A121" s="544"/>
      <c r="B121" s="544"/>
      <c r="C121" s="545" t="s">
        <v>425</v>
      </c>
      <c r="D121" s="546">
        <f>SUM(D113:D120)</f>
        <v>0</v>
      </c>
      <c r="E121" s="547"/>
      <c r="F121" s="62"/>
      <c r="G121" s="548"/>
      <c r="H121" s="549"/>
      <c r="I121" s="544"/>
      <c r="J121" s="549"/>
    </row>
    <row r="122">
      <c r="A122" s="544"/>
      <c r="B122" s="544"/>
      <c r="C122" s="550" t="s">
        <v>426</v>
      </c>
      <c r="D122" s="551">
        <f>if(E122="",sumif('Internal Budget'!B:B,E121,'Internal Budget'!H:H),sumif('Internal Budget'!B:B,E122,'Internal Budget'!H:H))</f>
        <v>0</v>
      </c>
      <c r="E122" s="547"/>
      <c r="F122" s="62"/>
      <c r="G122" s="548"/>
      <c r="H122" s="549"/>
      <c r="I122" s="544"/>
      <c r="J122" s="549"/>
    </row>
    <row r="123">
      <c r="A123" s="544"/>
      <c r="B123" s="544"/>
      <c r="C123" s="550" t="s">
        <v>427</v>
      </c>
      <c r="D123" s="552">
        <f>D122-D121</f>
        <v>0</v>
      </c>
      <c r="E123" s="553"/>
      <c r="F123" s="554"/>
      <c r="G123" s="549"/>
      <c r="H123" s="549"/>
      <c r="I123" s="544"/>
      <c r="J123" s="549"/>
    </row>
    <row r="124">
      <c r="A124" s="526" t="str">
        <f>if(E134="",E133,E134)</f>
        <v/>
      </c>
      <c r="B124" s="527" t="s">
        <v>96</v>
      </c>
      <c r="C124" s="528"/>
      <c r="D124" s="529"/>
      <c r="E124" s="526"/>
      <c r="F124" s="528"/>
      <c r="G124" s="528"/>
      <c r="H124" s="528"/>
      <c r="I124" s="526"/>
      <c r="J124" s="528"/>
    </row>
    <row r="125" ht="3.0" customHeight="1">
      <c r="A125" s="530"/>
      <c r="B125" s="530"/>
      <c r="C125" s="531"/>
      <c r="D125" s="532"/>
      <c r="E125" s="530"/>
      <c r="F125" s="531"/>
      <c r="G125" s="531"/>
      <c r="H125" s="531"/>
      <c r="I125" s="530"/>
      <c r="J125" s="531" t="str">
        <f>E133</f>
        <v/>
      </c>
    </row>
    <row r="126">
      <c r="A126" s="530"/>
      <c r="B126" s="530"/>
      <c r="C126" s="531"/>
      <c r="D126" s="533"/>
      <c r="E126" s="530"/>
      <c r="F126" s="531"/>
      <c r="G126" s="531"/>
      <c r="H126" s="534"/>
      <c r="I126" s="530"/>
      <c r="J126" s="531" t="str">
        <f t="shared" ref="J126:J131" si="11">J125</f>
        <v/>
      </c>
    </row>
    <row r="127">
      <c r="A127" s="530"/>
      <c r="B127" s="530"/>
      <c r="C127" s="531"/>
      <c r="D127" s="532"/>
      <c r="E127" s="530"/>
      <c r="F127" s="531"/>
      <c r="G127" s="531"/>
      <c r="H127" s="534"/>
      <c r="I127" s="530"/>
      <c r="J127" s="531" t="str">
        <f t="shared" si="11"/>
        <v/>
      </c>
    </row>
    <row r="128">
      <c r="A128" s="530"/>
      <c r="B128" s="530"/>
      <c r="C128" s="531"/>
      <c r="D128" s="533"/>
      <c r="E128" s="530"/>
      <c r="F128" s="534"/>
      <c r="G128" s="531"/>
      <c r="H128" s="531"/>
      <c r="I128" s="530"/>
      <c r="J128" s="531" t="str">
        <f t="shared" si="11"/>
        <v/>
      </c>
    </row>
    <row r="129">
      <c r="A129" s="530"/>
      <c r="B129" s="530"/>
      <c r="C129" s="531"/>
      <c r="D129" s="533"/>
      <c r="E129" s="530"/>
      <c r="F129" s="531"/>
      <c r="G129" s="531"/>
      <c r="H129" s="531"/>
      <c r="I129" s="530"/>
      <c r="J129" s="531" t="str">
        <f t="shared" si="11"/>
        <v/>
      </c>
    </row>
    <row r="130">
      <c r="A130" s="530"/>
      <c r="B130" s="530"/>
      <c r="C130" s="531"/>
      <c r="D130" s="533"/>
      <c r="E130" s="530"/>
      <c r="F130" s="531"/>
      <c r="G130" s="531"/>
      <c r="H130" s="531"/>
      <c r="I130" s="530"/>
      <c r="J130" s="531" t="str">
        <f t="shared" si="11"/>
        <v/>
      </c>
    </row>
    <row r="131">
      <c r="A131" s="535"/>
      <c r="B131" s="535"/>
      <c r="C131" s="536"/>
      <c r="D131" s="537"/>
      <c r="E131" s="535"/>
      <c r="F131" s="536"/>
      <c r="G131" s="536"/>
      <c r="H131" s="536"/>
      <c r="I131" s="535"/>
      <c r="J131" s="531" t="str">
        <f t="shared" si="11"/>
        <v/>
      </c>
    </row>
    <row r="132" ht="3.0" customHeight="1">
      <c r="A132" s="538"/>
      <c r="B132" s="539"/>
      <c r="C132" s="540"/>
      <c r="D132" s="541"/>
      <c r="E132" s="539"/>
      <c r="F132" s="542"/>
      <c r="G132" s="542"/>
      <c r="H132" s="542"/>
      <c r="I132" s="539"/>
      <c r="J132" s="543" t="str">
        <f>if(E133&lt;&gt;"",E133,"")</f>
        <v/>
      </c>
    </row>
    <row r="133">
      <c r="A133" s="544"/>
      <c r="B133" s="544"/>
      <c r="C133" s="545" t="s">
        <v>425</v>
      </c>
      <c r="D133" s="546">
        <f>SUM(D125:D132)</f>
        <v>0</v>
      </c>
      <c r="E133" s="547"/>
      <c r="F133" s="62"/>
      <c r="G133" s="548"/>
      <c r="H133" s="549"/>
      <c r="I133" s="544"/>
      <c r="J133" s="549"/>
    </row>
    <row r="134">
      <c r="A134" s="544"/>
      <c r="B134" s="544"/>
      <c r="C134" s="550" t="s">
        <v>426</v>
      </c>
      <c r="D134" s="551">
        <f>if(E134="",sumif('Internal Budget'!B:B,E133,'Internal Budget'!H:H),sumif('Internal Budget'!B:B,E134,'Internal Budget'!H:H))</f>
        <v>0</v>
      </c>
      <c r="E134" s="547"/>
      <c r="F134" s="62"/>
      <c r="G134" s="548"/>
      <c r="H134" s="549"/>
      <c r="I134" s="544"/>
      <c r="J134" s="549"/>
    </row>
    <row r="135">
      <c r="A135" s="544"/>
      <c r="B135" s="544"/>
      <c r="C135" s="550" t="s">
        <v>427</v>
      </c>
      <c r="D135" s="552">
        <f>D134-D133</f>
        <v>0</v>
      </c>
      <c r="E135" s="553"/>
      <c r="F135" s="554"/>
      <c r="G135" s="549"/>
      <c r="H135" s="549"/>
      <c r="I135" s="544"/>
      <c r="J135" s="549"/>
    </row>
    <row r="136">
      <c r="A136" s="526" t="str">
        <f>if(E146="",E145,E146)</f>
        <v/>
      </c>
      <c r="B136" s="527" t="s">
        <v>96</v>
      </c>
      <c r="C136" s="528"/>
      <c r="D136" s="529"/>
      <c r="E136" s="526"/>
      <c r="F136" s="528"/>
      <c r="G136" s="528"/>
      <c r="H136" s="528"/>
      <c r="I136" s="526"/>
      <c r="J136" s="528"/>
    </row>
    <row r="137" ht="3.0" customHeight="1">
      <c r="A137" s="530"/>
      <c r="B137" s="530"/>
      <c r="C137" s="531"/>
      <c r="D137" s="532"/>
      <c r="E137" s="530"/>
      <c r="F137" s="531"/>
      <c r="G137" s="531"/>
      <c r="H137" s="531"/>
      <c r="I137" s="530"/>
      <c r="J137" s="531" t="str">
        <f>E145</f>
        <v/>
      </c>
    </row>
    <row r="138">
      <c r="A138" s="530"/>
      <c r="B138" s="530"/>
      <c r="C138" s="531"/>
      <c r="D138" s="533"/>
      <c r="E138" s="530"/>
      <c r="F138" s="531"/>
      <c r="G138" s="531"/>
      <c r="H138" s="534"/>
      <c r="I138" s="530"/>
      <c r="J138" s="531" t="str">
        <f t="shared" ref="J138:J143" si="12">J137</f>
        <v/>
      </c>
    </row>
    <row r="139">
      <c r="A139" s="530"/>
      <c r="B139" s="530"/>
      <c r="C139" s="531"/>
      <c r="D139" s="532"/>
      <c r="E139" s="530"/>
      <c r="F139" s="531"/>
      <c r="G139" s="531"/>
      <c r="H139" s="534"/>
      <c r="I139" s="530"/>
      <c r="J139" s="531" t="str">
        <f t="shared" si="12"/>
        <v/>
      </c>
    </row>
    <row r="140">
      <c r="A140" s="530"/>
      <c r="B140" s="530"/>
      <c r="C140" s="531"/>
      <c r="D140" s="533"/>
      <c r="E140" s="530"/>
      <c r="F140" s="534"/>
      <c r="G140" s="531"/>
      <c r="H140" s="531"/>
      <c r="I140" s="530"/>
      <c r="J140" s="531" t="str">
        <f t="shared" si="12"/>
        <v/>
      </c>
    </row>
    <row r="141">
      <c r="A141" s="530"/>
      <c r="B141" s="530"/>
      <c r="C141" s="531"/>
      <c r="D141" s="533"/>
      <c r="E141" s="530"/>
      <c r="F141" s="531"/>
      <c r="G141" s="531"/>
      <c r="H141" s="531"/>
      <c r="I141" s="530"/>
      <c r="J141" s="531" t="str">
        <f t="shared" si="12"/>
        <v/>
      </c>
    </row>
    <row r="142">
      <c r="A142" s="530"/>
      <c r="B142" s="530"/>
      <c r="C142" s="531"/>
      <c r="D142" s="533"/>
      <c r="E142" s="530"/>
      <c r="F142" s="531"/>
      <c r="G142" s="531"/>
      <c r="H142" s="531"/>
      <c r="I142" s="530"/>
      <c r="J142" s="531" t="str">
        <f t="shared" si="12"/>
        <v/>
      </c>
    </row>
    <row r="143">
      <c r="A143" s="535"/>
      <c r="B143" s="535"/>
      <c r="C143" s="536"/>
      <c r="D143" s="537"/>
      <c r="E143" s="535"/>
      <c r="F143" s="536"/>
      <c r="G143" s="536"/>
      <c r="H143" s="536"/>
      <c r="I143" s="535"/>
      <c r="J143" s="531" t="str">
        <f t="shared" si="12"/>
        <v/>
      </c>
    </row>
    <row r="144" ht="3.0" customHeight="1">
      <c r="A144" s="538"/>
      <c r="B144" s="539"/>
      <c r="C144" s="540"/>
      <c r="D144" s="541"/>
      <c r="E144" s="539"/>
      <c r="F144" s="542"/>
      <c r="G144" s="542"/>
      <c r="H144" s="542"/>
      <c r="I144" s="539"/>
      <c r="J144" s="543" t="str">
        <f>if(E145&lt;&gt;"",E145,"")</f>
        <v/>
      </c>
    </row>
    <row r="145">
      <c r="A145" s="544"/>
      <c r="B145" s="544"/>
      <c r="C145" s="545" t="s">
        <v>425</v>
      </c>
      <c r="D145" s="546">
        <f>SUM(D137:D144)</f>
        <v>0</v>
      </c>
      <c r="E145" s="547"/>
      <c r="F145" s="62"/>
      <c r="G145" s="548"/>
      <c r="H145" s="549"/>
      <c r="I145" s="544"/>
      <c r="J145" s="549"/>
    </row>
    <row r="146">
      <c r="A146" s="544"/>
      <c r="B146" s="544"/>
      <c r="C146" s="550" t="s">
        <v>426</v>
      </c>
      <c r="D146" s="551">
        <f>if(E146="",sumif('Internal Budget'!B:B,E145,'Internal Budget'!H:H),sumif('Internal Budget'!B:B,E146,'Internal Budget'!H:H))</f>
        <v>0</v>
      </c>
      <c r="E146" s="547"/>
      <c r="F146" s="62"/>
      <c r="G146" s="548"/>
      <c r="H146" s="549"/>
      <c r="I146" s="544"/>
      <c r="J146" s="549"/>
    </row>
    <row r="147">
      <c r="A147" s="544"/>
      <c r="B147" s="544"/>
      <c r="C147" s="550" t="s">
        <v>427</v>
      </c>
      <c r="D147" s="552">
        <f>D146-D145</f>
        <v>0</v>
      </c>
      <c r="E147" s="553"/>
      <c r="F147" s="554"/>
      <c r="G147" s="549"/>
      <c r="H147" s="549"/>
      <c r="I147" s="544"/>
      <c r="J147" s="549"/>
    </row>
    <row r="148">
      <c r="A148" s="526" t="str">
        <f>if(E158="",E157,E158)</f>
        <v/>
      </c>
      <c r="B148" s="527" t="s">
        <v>96</v>
      </c>
      <c r="C148" s="528"/>
      <c r="D148" s="529"/>
      <c r="E148" s="526"/>
      <c r="F148" s="528"/>
      <c r="G148" s="528"/>
      <c r="H148" s="528"/>
      <c r="I148" s="526"/>
      <c r="J148" s="528"/>
    </row>
    <row r="149" ht="3.0" customHeight="1">
      <c r="A149" s="530"/>
      <c r="B149" s="530"/>
      <c r="C149" s="531"/>
      <c r="D149" s="532"/>
      <c r="E149" s="530"/>
      <c r="F149" s="531"/>
      <c r="G149" s="531"/>
      <c r="H149" s="531"/>
      <c r="I149" s="530"/>
      <c r="J149" s="531" t="str">
        <f>E157</f>
        <v/>
      </c>
    </row>
    <row r="150">
      <c r="A150" s="530"/>
      <c r="B150" s="530"/>
      <c r="C150" s="531"/>
      <c r="D150" s="533"/>
      <c r="E150" s="530"/>
      <c r="F150" s="531"/>
      <c r="G150" s="531"/>
      <c r="H150" s="534"/>
      <c r="I150" s="530"/>
      <c r="J150" s="531" t="str">
        <f t="shared" ref="J150:J155" si="13">J149</f>
        <v/>
      </c>
    </row>
    <row r="151">
      <c r="A151" s="530"/>
      <c r="B151" s="530"/>
      <c r="C151" s="531"/>
      <c r="D151" s="532"/>
      <c r="E151" s="530"/>
      <c r="F151" s="531"/>
      <c r="G151" s="531"/>
      <c r="H151" s="534"/>
      <c r="I151" s="530"/>
      <c r="J151" s="531" t="str">
        <f t="shared" si="13"/>
        <v/>
      </c>
    </row>
    <row r="152">
      <c r="A152" s="530"/>
      <c r="B152" s="530"/>
      <c r="C152" s="531"/>
      <c r="D152" s="533"/>
      <c r="E152" s="530"/>
      <c r="F152" s="534"/>
      <c r="G152" s="531"/>
      <c r="H152" s="531"/>
      <c r="I152" s="530"/>
      <c r="J152" s="531" t="str">
        <f t="shared" si="13"/>
        <v/>
      </c>
    </row>
    <row r="153">
      <c r="A153" s="530"/>
      <c r="B153" s="530"/>
      <c r="C153" s="531"/>
      <c r="D153" s="533"/>
      <c r="E153" s="530"/>
      <c r="F153" s="531"/>
      <c r="G153" s="531"/>
      <c r="H153" s="531"/>
      <c r="I153" s="530"/>
      <c r="J153" s="531" t="str">
        <f t="shared" si="13"/>
        <v/>
      </c>
    </row>
    <row r="154">
      <c r="A154" s="530"/>
      <c r="B154" s="530"/>
      <c r="C154" s="531"/>
      <c r="D154" s="533"/>
      <c r="E154" s="530"/>
      <c r="F154" s="531"/>
      <c r="G154" s="531"/>
      <c r="H154" s="531"/>
      <c r="I154" s="530"/>
      <c r="J154" s="531" t="str">
        <f t="shared" si="13"/>
        <v/>
      </c>
    </row>
    <row r="155">
      <c r="A155" s="535"/>
      <c r="B155" s="535"/>
      <c r="C155" s="536"/>
      <c r="D155" s="537"/>
      <c r="E155" s="535"/>
      <c r="F155" s="536"/>
      <c r="G155" s="536"/>
      <c r="H155" s="536"/>
      <c r="I155" s="535"/>
      <c r="J155" s="531" t="str">
        <f t="shared" si="13"/>
        <v/>
      </c>
    </row>
    <row r="156" ht="3.0" customHeight="1">
      <c r="A156" s="538"/>
      <c r="B156" s="539"/>
      <c r="C156" s="540"/>
      <c r="D156" s="541"/>
      <c r="E156" s="539"/>
      <c r="F156" s="542"/>
      <c r="G156" s="542"/>
      <c r="H156" s="542"/>
      <c r="I156" s="539"/>
      <c r="J156" s="543" t="str">
        <f>if(E157&lt;&gt;"",E157,"")</f>
        <v/>
      </c>
    </row>
    <row r="157">
      <c r="A157" s="544"/>
      <c r="B157" s="544"/>
      <c r="C157" s="545" t="s">
        <v>425</v>
      </c>
      <c r="D157" s="546">
        <f>SUM(D149:D156)</f>
        <v>0</v>
      </c>
      <c r="E157" s="547"/>
      <c r="F157" s="62"/>
      <c r="G157" s="548"/>
      <c r="H157" s="549"/>
      <c r="I157" s="544"/>
      <c r="J157" s="549"/>
    </row>
    <row r="158">
      <c r="A158" s="544"/>
      <c r="B158" s="544"/>
      <c r="C158" s="550" t="s">
        <v>426</v>
      </c>
      <c r="D158" s="551">
        <f>if(E158="",sumif('Internal Budget'!B:B,E157,'Internal Budget'!H:H),sumif('Internal Budget'!B:B,E158,'Internal Budget'!H:H))</f>
        <v>0</v>
      </c>
      <c r="E158" s="547"/>
      <c r="F158" s="62"/>
      <c r="G158" s="548"/>
      <c r="H158" s="549"/>
      <c r="I158" s="544"/>
      <c r="J158" s="549"/>
    </row>
    <row r="159">
      <c r="A159" s="544"/>
      <c r="B159" s="544"/>
      <c r="C159" s="550" t="s">
        <v>427</v>
      </c>
      <c r="D159" s="552">
        <f>D158-D157</f>
        <v>0</v>
      </c>
      <c r="E159" s="553"/>
      <c r="F159" s="554"/>
      <c r="G159" s="549"/>
      <c r="H159" s="549"/>
      <c r="I159" s="544"/>
      <c r="J159" s="549"/>
    </row>
    <row r="160">
      <c r="A160" s="526" t="str">
        <f>if(E170="",E169,E170)</f>
        <v/>
      </c>
      <c r="B160" s="527" t="s">
        <v>96</v>
      </c>
      <c r="C160" s="528"/>
      <c r="D160" s="529"/>
      <c r="E160" s="526"/>
      <c r="F160" s="528"/>
      <c r="G160" s="528"/>
      <c r="H160" s="528"/>
      <c r="I160" s="526"/>
      <c r="J160" s="528"/>
    </row>
    <row r="161" ht="3.0" customHeight="1">
      <c r="A161" s="530"/>
      <c r="B161" s="530"/>
      <c r="C161" s="531"/>
      <c r="D161" s="532"/>
      <c r="E161" s="530"/>
      <c r="F161" s="531"/>
      <c r="G161" s="531"/>
      <c r="H161" s="531"/>
      <c r="I161" s="530"/>
      <c r="J161" s="531" t="str">
        <f>E169</f>
        <v/>
      </c>
    </row>
    <row r="162">
      <c r="A162" s="530"/>
      <c r="B162" s="530"/>
      <c r="C162" s="531"/>
      <c r="D162" s="533"/>
      <c r="E162" s="530"/>
      <c r="F162" s="531"/>
      <c r="G162" s="531"/>
      <c r="H162" s="534"/>
      <c r="I162" s="530"/>
      <c r="J162" s="531" t="str">
        <f t="shared" ref="J162:J167" si="14">J161</f>
        <v/>
      </c>
    </row>
    <row r="163">
      <c r="A163" s="530"/>
      <c r="B163" s="530"/>
      <c r="C163" s="531"/>
      <c r="D163" s="532"/>
      <c r="E163" s="530"/>
      <c r="F163" s="531"/>
      <c r="G163" s="531"/>
      <c r="H163" s="534"/>
      <c r="I163" s="530"/>
      <c r="J163" s="531" t="str">
        <f t="shared" si="14"/>
        <v/>
      </c>
    </row>
    <row r="164">
      <c r="A164" s="530"/>
      <c r="B164" s="530"/>
      <c r="C164" s="531"/>
      <c r="D164" s="533"/>
      <c r="E164" s="530"/>
      <c r="F164" s="534"/>
      <c r="G164" s="531"/>
      <c r="H164" s="531"/>
      <c r="I164" s="530"/>
      <c r="J164" s="531" t="str">
        <f t="shared" si="14"/>
        <v/>
      </c>
    </row>
    <row r="165">
      <c r="A165" s="530"/>
      <c r="B165" s="530"/>
      <c r="C165" s="531"/>
      <c r="D165" s="533"/>
      <c r="E165" s="530"/>
      <c r="F165" s="531"/>
      <c r="G165" s="531"/>
      <c r="H165" s="531"/>
      <c r="I165" s="530"/>
      <c r="J165" s="531" t="str">
        <f t="shared" si="14"/>
        <v/>
      </c>
    </row>
    <row r="166">
      <c r="A166" s="530"/>
      <c r="B166" s="530"/>
      <c r="C166" s="531"/>
      <c r="D166" s="533"/>
      <c r="E166" s="530"/>
      <c r="F166" s="531"/>
      <c r="G166" s="531"/>
      <c r="H166" s="531"/>
      <c r="I166" s="530"/>
      <c r="J166" s="531" t="str">
        <f t="shared" si="14"/>
        <v/>
      </c>
    </row>
    <row r="167">
      <c r="A167" s="535"/>
      <c r="B167" s="535"/>
      <c r="C167" s="536"/>
      <c r="D167" s="537"/>
      <c r="E167" s="535"/>
      <c r="F167" s="536"/>
      <c r="G167" s="536"/>
      <c r="H167" s="536"/>
      <c r="I167" s="535"/>
      <c r="J167" s="531" t="str">
        <f t="shared" si="14"/>
        <v/>
      </c>
    </row>
    <row r="168" ht="3.0" customHeight="1">
      <c r="A168" s="538"/>
      <c r="B168" s="539"/>
      <c r="C168" s="540"/>
      <c r="D168" s="541"/>
      <c r="E168" s="539"/>
      <c r="F168" s="542"/>
      <c r="G168" s="542"/>
      <c r="H168" s="542"/>
      <c r="I168" s="539"/>
      <c r="J168" s="543" t="str">
        <f>if(E169&lt;&gt;"",E169,"")</f>
        <v/>
      </c>
    </row>
    <row r="169">
      <c r="A169" s="544"/>
      <c r="B169" s="544"/>
      <c r="C169" s="545" t="s">
        <v>425</v>
      </c>
      <c r="D169" s="546">
        <f>SUM(D161:D168)</f>
        <v>0</v>
      </c>
      <c r="E169" s="547"/>
      <c r="F169" s="62"/>
      <c r="G169" s="548"/>
      <c r="H169" s="549"/>
      <c r="I169" s="544"/>
      <c r="J169" s="549"/>
    </row>
    <row r="170">
      <c r="A170" s="544"/>
      <c r="B170" s="544"/>
      <c r="C170" s="550" t="s">
        <v>426</v>
      </c>
      <c r="D170" s="551">
        <f>if(E170="",sumif('Internal Budget'!B:B,E169,'Internal Budget'!H:H),sumif('Internal Budget'!B:B,E170,'Internal Budget'!H:H))</f>
        <v>0</v>
      </c>
      <c r="E170" s="547"/>
      <c r="F170" s="62"/>
      <c r="G170" s="548"/>
      <c r="H170" s="549"/>
      <c r="I170" s="544"/>
      <c r="J170" s="549"/>
    </row>
    <row r="171">
      <c r="A171" s="544"/>
      <c r="B171" s="544"/>
      <c r="C171" s="550" t="s">
        <v>427</v>
      </c>
      <c r="D171" s="552">
        <f>D170-D169</f>
        <v>0</v>
      </c>
      <c r="E171" s="553"/>
      <c r="F171" s="554"/>
      <c r="G171" s="549"/>
      <c r="H171" s="549"/>
      <c r="I171" s="544"/>
      <c r="J171" s="549"/>
    </row>
    <row r="172">
      <c r="A172" s="526" t="str">
        <f>if(E182="",E181,E182)</f>
        <v/>
      </c>
      <c r="B172" s="527" t="s">
        <v>96</v>
      </c>
      <c r="C172" s="528"/>
      <c r="D172" s="529"/>
      <c r="E172" s="526"/>
      <c r="F172" s="528"/>
      <c r="G172" s="528"/>
      <c r="H172" s="528"/>
      <c r="I172" s="526"/>
      <c r="J172" s="528"/>
    </row>
    <row r="173" ht="3.0" customHeight="1">
      <c r="A173" s="530"/>
      <c r="B173" s="530"/>
      <c r="C173" s="531"/>
      <c r="D173" s="532"/>
      <c r="E173" s="530"/>
      <c r="F173" s="531"/>
      <c r="G173" s="531"/>
      <c r="H173" s="531"/>
      <c r="I173" s="530"/>
      <c r="J173" s="531" t="str">
        <f>E181</f>
        <v/>
      </c>
    </row>
    <row r="174">
      <c r="A174" s="530"/>
      <c r="B174" s="530"/>
      <c r="C174" s="531"/>
      <c r="D174" s="533"/>
      <c r="E174" s="530"/>
      <c r="F174" s="531"/>
      <c r="G174" s="531"/>
      <c r="H174" s="534"/>
      <c r="I174" s="530"/>
      <c r="J174" s="531" t="str">
        <f t="shared" ref="J174:J179" si="15">J173</f>
        <v/>
      </c>
    </row>
    <row r="175">
      <c r="A175" s="530"/>
      <c r="B175" s="530"/>
      <c r="C175" s="531"/>
      <c r="D175" s="532"/>
      <c r="E175" s="530"/>
      <c r="F175" s="531"/>
      <c r="G175" s="531"/>
      <c r="H175" s="534"/>
      <c r="I175" s="530"/>
      <c r="J175" s="531" t="str">
        <f t="shared" si="15"/>
        <v/>
      </c>
    </row>
    <row r="176">
      <c r="A176" s="530"/>
      <c r="B176" s="530"/>
      <c r="C176" s="531"/>
      <c r="D176" s="533"/>
      <c r="E176" s="530"/>
      <c r="F176" s="534"/>
      <c r="G176" s="531"/>
      <c r="H176" s="531"/>
      <c r="I176" s="530"/>
      <c r="J176" s="531" t="str">
        <f t="shared" si="15"/>
        <v/>
      </c>
    </row>
    <row r="177">
      <c r="A177" s="530"/>
      <c r="B177" s="530"/>
      <c r="C177" s="531"/>
      <c r="D177" s="533"/>
      <c r="E177" s="530"/>
      <c r="F177" s="531"/>
      <c r="G177" s="531"/>
      <c r="H177" s="531"/>
      <c r="I177" s="530"/>
      <c r="J177" s="531" t="str">
        <f t="shared" si="15"/>
        <v/>
      </c>
    </row>
    <row r="178">
      <c r="A178" s="530"/>
      <c r="B178" s="530"/>
      <c r="C178" s="531"/>
      <c r="D178" s="533"/>
      <c r="E178" s="530"/>
      <c r="F178" s="531"/>
      <c r="G178" s="531"/>
      <c r="H178" s="531"/>
      <c r="I178" s="530"/>
      <c r="J178" s="531" t="str">
        <f t="shared" si="15"/>
        <v/>
      </c>
    </row>
    <row r="179">
      <c r="A179" s="535"/>
      <c r="B179" s="535"/>
      <c r="C179" s="536"/>
      <c r="D179" s="537"/>
      <c r="E179" s="535"/>
      <c r="F179" s="536"/>
      <c r="G179" s="536"/>
      <c r="H179" s="536"/>
      <c r="I179" s="535"/>
      <c r="J179" s="531" t="str">
        <f t="shared" si="15"/>
        <v/>
      </c>
    </row>
    <row r="180" ht="3.0" customHeight="1">
      <c r="A180" s="538"/>
      <c r="B180" s="539"/>
      <c r="C180" s="540"/>
      <c r="D180" s="541"/>
      <c r="E180" s="539"/>
      <c r="F180" s="542"/>
      <c r="G180" s="542"/>
      <c r="H180" s="542"/>
      <c r="I180" s="539"/>
      <c r="J180" s="543" t="str">
        <f>if(E181&lt;&gt;"",E181,"")</f>
        <v/>
      </c>
    </row>
    <row r="181">
      <c r="A181" s="544"/>
      <c r="B181" s="544"/>
      <c r="C181" s="545" t="s">
        <v>425</v>
      </c>
      <c r="D181" s="546">
        <f>SUM(D173:D180)</f>
        <v>0</v>
      </c>
      <c r="E181" s="547"/>
      <c r="F181" s="62"/>
      <c r="G181" s="548"/>
      <c r="H181" s="549"/>
      <c r="I181" s="544"/>
      <c r="J181" s="549"/>
    </row>
    <row r="182">
      <c r="A182" s="544"/>
      <c r="B182" s="544"/>
      <c r="C182" s="550" t="s">
        <v>426</v>
      </c>
      <c r="D182" s="551">
        <f>if(E182="",sumif('Internal Budget'!B:B,E181,'Internal Budget'!H:H),sumif('Internal Budget'!B:B,E182,'Internal Budget'!H:H))</f>
        <v>0</v>
      </c>
      <c r="E182" s="547"/>
      <c r="F182" s="62"/>
      <c r="G182" s="548"/>
      <c r="H182" s="549"/>
      <c r="I182" s="544"/>
      <c r="J182" s="549"/>
    </row>
    <row r="183">
      <c r="A183" s="544"/>
      <c r="B183" s="544"/>
      <c r="C183" s="550" t="s">
        <v>427</v>
      </c>
      <c r="D183" s="552">
        <f>D182-D181</f>
        <v>0</v>
      </c>
      <c r="E183" s="553"/>
      <c r="F183" s="554"/>
      <c r="G183" s="549"/>
      <c r="H183" s="549"/>
      <c r="I183" s="544"/>
      <c r="J183" s="549"/>
    </row>
    <row r="184">
      <c r="A184" s="526" t="str">
        <f>if(E194="",E193,E194)</f>
        <v/>
      </c>
      <c r="B184" s="527" t="s">
        <v>96</v>
      </c>
      <c r="C184" s="528"/>
      <c r="D184" s="529"/>
      <c r="E184" s="526"/>
      <c r="F184" s="528"/>
      <c r="G184" s="528"/>
      <c r="H184" s="528"/>
      <c r="I184" s="526"/>
      <c r="J184" s="528"/>
    </row>
    <row r="185" ht="3.0" customHeight="1">
      <c r="A185" s="530"/>
      <c r="B185" s="530"/>
      <c r="C185" s="531"/>
      <c r="D185" s="532"/>
      <c r="E185" s="530"/>
      <c r="F185" s="531"/>
      <c r="G185" s="531"/>
      <c r="H185" s="531"/>
      <c r="I185" s="530"/>
      <c r="J185" s="531" t="str">
        <f>E193</f>
        <v/>
      </c>
    </row>
    <row r="186">
      <c r="A186" s="530"/>
      <c r="B186" s="530"/>
      <c r="C186" s="531"/>
      <c r="D186" s="533"/>
      <c r="E186" s="530"/>
      <c r="F186" s="531"/>
      <c r="G186" s="531"/>
      <c r="H186" s="534"/>
      <c r="I186" s="530"/>
      <c r="J186" s="531" t="str">
        <f t="shared" ref="J186:J191" si="16">J185</f>
        <v/>
      </c>
    </row>
    <row r="187">
      <c r="A187" s="530"/>
      <c r="B187" s="530"/>
      <c r="C187" s="531"/>
      <c r="D187" s="532"/>
      <c r="E187" s="530"/>
      <c r="F187" s="531"/>
      <c r="G187" s="531"/>
      <c r="H187" s="534"/>
      <c r="I187" s="530"/>
      <c r="J187" s="531" t="str">
        <f t="shared" si="16"/>
        <v/>
      </c>
    </row>
    <row r="188">
      <c r="A188" s="530"/>
      <c r="B188" s="530"/>
      <c r="C188" s="531"/>
      <c r="D188" s="533"/>
      <c r="E188" s="530"/>
      <c r="F188" s="534"/>
      <c r="G188" s="531"/>
      <c r="H188" s="531"/>
      <c r="I188" s="530"/>
      <c r="J188" s="531" t="str">
        <f t="shared" si="16"/>
        <v/>
      </c>
    </row>
    <row r="189">
      <c r="A189" s="530"/>
      <c r="B189" s="530"/>
      <c r="C189" s="531"/>
      <c r="D189" s="533"/>
      <c r="E189" s="530"/>
      <c r="F189" s="531"/>
      <c r="G189" s="531"/>
      <c r="H189" s="531"/>
      <c r="I189" s="530"/>
      <c r="J189" s="531" t="str">
        <f t="shared" si="16"/>
        <v/>
      </c>
    </row>
    <row r="190">
      <c r="A190" s="530"/>
      <c r="B190" s="530"/>
      <c r="C190" s="531"/>
      <c r="D190" s="533"/>
      <c r="E190" s="530"/>
      <c r="F190" s="531"/>
      <c r="G190" s="531"/>
      <c r="H190" s="531"/>
      <c r="I190" s="530"/>
      <c r="J190" s="531" t="str">
        <f t="shared" si="16"/>
        <v/>
      </c>
    </row>
    <row r="191">
      <c r="A191" s="535"/>
      <c r="B191" s="535"/>
      <c r="C191" s="536"/>
      <c r="D191" s="537"/>
      <c r="E191" s="535"/>
      <c r="F191" s="536"/>
      <c r="G191" s="536"/>
      <c r="H191" s="536"/>
      <c r="I191" s="535"/>
      <c r="J191" s="531" t="str">
        <f t="shared" si="16"/>
        <v/>
      </c>
    </row>
    <row r="192" ht="3.0" customHeight="1">
      <c r="A192" s="538"/>
      <c r="B192" s="539"/>
      <c r="C192" s="540"/>
      <c r="D192" s="541"/>
      <c r="E192" s="539"/>
      <c r="F192" s="542"/>
      <c r="G192" s="542"/>
      <c r="H192" s="542"/>
      <c r="I192" s="539"/>
      <c r="J192" s="543" t="str">
        <f>if(E193&lt;&gt;"",E193,"")</f>
        <v/>
      </c>
    </row>
    <row r="193">
      <c r="A193" s="544"/>
      <c r="B193" s="544"/>
      <c r="C193" s="545" t="s">
        <v>425</v>
      </c>
      <c r="D193" s="546">
        <f>SUM(D185:D192)</f>
        <v>0</v>
      </c>
      <c r="E193" s="547"/>
      <c r="F193" s="62"/>
      <c r="G193" s="548"/>
      <c r="H193" s="549"/>
      <c r="I193" s="544"/>
      <c r="J193" s="549"/>
    </row>
    <row r="194">
      <c r="A194" s="544"/>
      <c r="B194" s="544"/>
      <c r="C194" s="550" t="s">
        <v>426</v>
      </c>
      <c r="D194" s="551">
        <f>if(E194="",sumif('Internal Budget'!B:B,E193,'Internal Budget'!H:H),sumif('Internal Budget'!B:B,E194,'Internal Budget'!H:H))</f>
        <v>0</v>
      </c>
      <c r="E194" s="547"/>
      <c r="F194" s="62"/>
      <c r="G194" s="548"/>
      <c r="H194" s="549"/>
      <c r="I194" s="544"/>
      <c r="J194" s="549"/>
    </row>
    <row r="195">
      <c r="A195" s="544"/>
      <c r="B195" s="544"/>
      <c r="C195" s="550" t="s">
        <v>427</v>
      </c>
      <c r="D195" s="552">
        <f>D194-D193</f>
        <v>0</v>
      </c>
      <c r="E195" s="553"/>
      <c r="F195" s="554"/>
      <c r="G195" s="549"/>
      <c r="H195" s="549"/>
      <c r="I195" s="544"/>
      <c r="J195" s="549"/>
    </row>
    <row r="196">
      <c r="A196" s="526" t="str">
        <f>if(E206="",E205,E206)</f>
        <v/>
      </c>
      <c r="B196" s="527" t="s">
        <v>96</v>
      </c>
      <c r="C196" s="528"/>
      <c r="D196" s="529"/>
      <c r="E196" s="526"/>
      <c r="F196" s="528"/>
      <c r="G196" s="528"/>
      <c r="H196" s="528"/>
      <c r="I196" s="526"/>
      <c r="J196" s="528"/>
    </row>
    <row r="197" ht="3.0" customHeight="1">
      <c r="A197" s="530"/>
      <c r="B197" s="530"/>
      <c r="C197" s="531"/>
      <c r="D197" s="532"/>
      <c r="E197" s="530"/>
      <c r="F197" s="531"/>
      <c r="G197" s="531"/>
      <c r="H197" s="531"/>
      <c r="I197" s="530"/>
      <c r="J197" s="531" t="str">
        <f>E205</f>
        <v/>
      </c>
    </row>
    <row r="198">
      <c r="A198" s="530"/>
      <c r="B198" s="530"/>
      <c r="C198" s="531"/>
      <c r="D198" s="533"/>
      <c r="E198" s="530"/>
      <c r="F198" s="531"/>
      <c r="G198" s="531"/>
      <c r="H198" s="534"/>
      <c r="I198" s="530"/>
      <c r="J198" s="531" t="str">
        <f t="shared" ref="J198:J203" si="17">J197</f>
        <v/>
      </c>
    </row>
    <row r="199">
      <c r="A199" s="530"/>
      <c r="B199" s="530"/>
      <c r="C199" s="531"/>
      <c r="D199" s="532"/>
      <c r="E199" s="530"/>
      <c r="F199" s="531"/>
      <c r="G199" s="531"/>
      <c r="H199" s="534"/>
      <c r="I199" s="530"/>
      <c r="J199" s="531" t="str">
        <f t="shared" si="17"/>
        <v/>
      </c>
    </row>
    <row r="200">
      <c r="A200" s="530"/>
      <c r="B200" s="530"/>
      <c r="C200" s="531"/>
      <c r="D200" s="533"/>
      <c r="E200" s="530"/>
      <c r="F200" s="534"/>
      <c r="G200" s="531"/>
      <c r="H200" s="531"/>
      <c r="I200" s="530"/>
      <c r="J200" s="531" t="str">
        <f t="shared" si="17"/>
        <v/>
      </c>
    </row>
    <row r="201">
      <c r="A201" s="530"/>
      <c r="B201" s="530"/>
      <c r="C201" s="531"/>
      <c r="D201" s="533"/>
      <c r="E201" s="530"/>
      <c r="F201" s="531"/>
      <c r="G201" s="531"/>
      <c r="H201" s="531"/>
      <c r="I201" s="530"/>
      <c r="J201" s="531" t="str">
        <f t="shared" si="17"/>
        <v/>
      </c>
    </row>
    <row r="202">
      <c r="A202" s="530"/>
      <c r="B202" s="530"/>
      <c r="C202" s="531"/>
      <c r="D202" s="533"/>
      <c r="E202" s="530"/>
      <c r="F202" s="531"/>
      <c r="G202" s="531"/>
      <c r="H202" s="531"/>
      <c r="I202" s="530"/>
      <c r="J202" s="531" t="str">
        <f t="shared" si="17"/>
        <v/>
      </c>
    </row>
    <row r="203">
      <c r="A203" s="535"/>
      <c r="B203" s="535"/>
      <c r="C203" s="536"/>
      <c r="D203" s="537"/>
      <c r="E203" s="535"/>
      <c r="F203" s="536"/>
      <c r="G203" s="536"/>
      <c r="H203" s="536"/>
      <c r="I203" s="535"/>
      <c r="J203" s="531" t="str">
        <f t="shared" si="17"/>
        <v/>
      </c>
    </row>
    <row r="204" ht="3.0" customHeight="1">
      <c r="A204" s="538"/>
      <c r="B204" s="539"/>
      <c r="C204" s="540"/>
      <c r="D204" s="541"/>
      <c r="E204" s="539"/>
      <c r="F204" s="542"/>
      <c r="G204" s="542"/>
      <c r="H204" s="542"/>
      <c r="I204" s="539"/>
      <c r="J204" s="543" t="str">
        <f>if(E205&lt;&gt;"",E205,"")</f>
        <v/>
      </c>
    </row>
    <row r="205">
      <c r="A205" s="544"/>
      <c r="B205" s="544"/>
      <c r="C205" s="545" t="s">
        <v>425</v>
      </c>
      <c r="D205" s="546">
        <f>SUM(D197:D204)</f>
        <v>0</v>
      </c>
      <c r="E205" s="547"/>
      <c r="F205" s="62"/>
      <c r="G205" s="548"/>
      <c r="H205" s="549"/>
      <c r="I205" s="544"/>
      <c r="J205" s="549"/>
    </row>
    <row r="206">
      <c r="A206" s="544"/>
      <c r="B206" s="544"/>
      <c r="C206" s="550" t="s">
        <v>426</v>
      </c>
      <c r="D206" s="551">
        <f>if(E206="",sumif('Internal Budget'!B:B,E205,'Internal Budget'!H:H),sumif('Internal Budget'!B:B,E206,'Internal Budget'!H:H))</f>
        <v>0</v>
      </c>
      <c r="E206" s="547"/>
      <c r="F206" s="62"/>
      <c r="G206" s="548"/>
      <c r="H206" s="549"/>
      <c r="I206" s="544"/>
      <c r="J206" s="549"/>
    </row>
    <row r="207">
      <c r="A207" s="544"/>
      <c r="B207" s="544"/>
      <c r="C207" s="550" t="s">
        <v>427</v>
      </c>
      <c r="D207" s="552">
        <f>D206-D205</f>
        <v>0</v>
      </c>
      <c r="E207" s="553"/>
      <c r="F207" s="554"/>
      <c r="G207" s="549"/>
      <c r="H207" s="549"/>
      <c r="I207" s="544"/>
      <c r="J207" s="549"/>
    </row>
    <row r="208">
      <c r="A208" s="526" t="str">
        <f>if(E218="",E217,E218)</f>
        <v/>
      </c>
      <c r="B208" s="527" t="s">
        <v>96</v>
      </c>
      <c r="C208" s="528"/>
      <c r="D208" s="529"/>
      <c r="E208" s="526"/>
      <c r="F208" s="528"/>
      <c r="G208" s="528"/>
      <c r="H208" s="528"/>
      <c r="I208" s="526"/>
      <c r="J208" s="528"/>
    </row>
    <row r="209" ht="3.0" customHeight="1">
      <c r="A209" s="530"/>
      <c r="B209" s="530"/>
      <c r="C209" s="531"/>
      <c r="D209" s="532"/>
      <c r="E209" s="530"/>
      <c r="F209" s="531"/>
      <c r="G209" s="531"/>
      <c r="H209" s="531"/>
      <c r="I209" s="530"/>
      <c r="J209" s="531" t="str">
        <f>E217</f>
        <v/>
      </c>
    </row>
    <row r="210">
      <c r="A210" s="530"/>
      <c r="B210" s="530"/>
      <c r="C210" s="531"/>
      <c r="D210" s="533"/>
      <c r="E210" s="530"/>
      <c r="F210" s="531"/>
      <c r="G210" s="531"/>
      <c r="H210" s="534"/>
      <c r="I210" s="530"/>
      <c r="J210" s="531" t="str">
        <f t="shared" ref="J210:J215" si="18">J209</f>
        <v/>
      </c>
    </row>
    <row r="211">
      <c r="A211" s="530"/>
      <c r="B211" s="530"/>
      <c r="C211" s="531"/>
      <c r="D211" s="532"/>
      <c r="E211" s="530"/>
      <c r="F211" s="531"/>
      <c r="G211" s="531"/>
      <c r="H211" s="534"/>
      <c r="I211" s="530"/>
      <c r="J211" s="531" t="str">
        <f t="shared" si="18"/>
        <v/>
      </c>
    </row>
    <row r="212">
      <c r="A212" s="530"/>
      <c r="B212" s="530"/>
      <c r="C212" s="531"/>
      <c r="D212" s="533"/>
      <c r="E212" s="530"/>
      <c r="F212" s="534"/>
      <c r="G212" s="531"/>
      <c r="H212" s="531"/>
      <c r="I212" s="530"/>
      <c r="J212" s="531" t="str">
        <f t="shared" si="18"/>
        <v/>
      </c>
    </row>
    <row r="213">
      <c r="A213" s="530"/>
      <c r="B213" s="530"/>
      <c r="C213" s="531"/>
      <c r="D213" s="533"/>
      <c r="E213" s="530"/>
      <c r="F213" s="531"/>
      <c r="G213" s="531"/>
      <c r="H213" s="531"/>
      <c r="I213" s="530"/>
      <c r="J213" s="531" t="str">
        <f t="shared" si="18"/>
        <v/>
      </c>
    </row>
    <row r="214">
      <c r="A214" s="530"/>
      <c r="B214" s="530"/>
      <c r="C214" s="531"/>
      <c r="D214" s="533"/>
      <c r="E214" s="530"/>
      <c r="F214" s="531"/>
      <c r="G214" s="531"/>
      <c r="H214" s="531"/>
      <c r="I214" s="530"/>
      <c r="J214" s="531" t="str">
        <f t="shared" si="18"/>
        <v/>
      </c>
    </row>
    <row r="215">
      <c r="A215" s="535"/>
      <c r="B215" s="535"/>
      <c r="C215" s="536"/>
      <c r="D215" s="537"/>
      <c r="E215" s="535"/>
      <c r="F215" s="536"/>
      <c r="G215" s="536"/>
      <c r="H215" s="536"/>
      <c r="I215" s="535"/>
      <c r="J215" s="531" t="str">
        <f t="shared" si="18"/>
        <v/>
      </c>
    </row>
    <row r="216" ht="3.0" customHeight="1">
      <c r="A216" s="538"/>
      <c r="B216" s="539"/>
      <c r="C216" s="540"/>
      <c r="D216" s="541"/>
      <c r="E216" s="539"/>
      <c r="F216" s="542"/>
      <c r="G216" s="542"/>
      <c r="H216" s="542"/>
      <c r="I216" s="539"/>
      <c r="J216" s="543" t="str">
        <f>if(E217&lt;&gt;"",E217,"")</f>
        <v/>
      </c>
    </row>
    <row r="217">
      <c r="A217" s="544"/>
      <c r="B217" s="544"/>
      <c r="C217" s="545" t="s">
        <v>425</v>
      </c>
      <c r="D217" s="546">
        <f>SUM(D209:D216)</f>
        <v>0</v>
      </c>
      <c r="E217" s="547"/>
      <c r="F217" s="62"/>
      <c r="G217" s="548"/>
      <c r="H217" s="549"/>
      <c r="I217" s="544"/>
      <c r="J217" s="549"/>
    </row>
    <row r="218">
      <c r="A218" s="544"/>
      <c r="B218" s="544"/>
      <c r="C218" s="550" t="s">
        <v>426</v>
      </c>
      <c r="D218" s="551">
        <f>if(E218="",sumif('Internal Budget'!B:B,E217,'Internal Budget'!H:H),sumif('Internal Budget'!B:B,E218,'Internal Budget'!H:H))</f>
        <v>0</v>
      </c>
      <c r="E218" s="547"/>
      <c r="F218" s="62"/>
      <c r="G218" s="548"/>
      <c r="H218" s="549"/>
      <c r="I218" s="544"/>
      <c r="J218" s="549"/>
    </row>
    <row r="219">
      <c r="A219" s="544"/>
      <c r="B219" s="544"/>
      <c r="C219" s="550" t="s">
        <v>427</v>
      </c>
      <c r="D219" s="552">
        <f>D218-D217</f>
        <v>0</v>
      </c>
      <c r="E219" s="553"/>
      <c r="F219" s="554"/>
      <c r="G219" s="549"/>
      <c r="H219" s="549"/>
      <c r="I219" s="544"/>
      <c r="J219" s="549"/>
    </row>
    <row r="220">
      <c r="A220" s="526" t="str">
        <f>if(E230="",E229,E230)</f>
        <v/>
      </c>
      <c r="B220" s="527" t="s">
        <v>96</v>
      </c>
      <c r="C220" s="528"/>
      <c r="D220" s="529"/>
      <c r="E220" s="526"/>
      <c r="F220" s="528"/>
      <c r="G220" s="528"/>
      <c r="H220" s="528"/>
      <c r="I220" s="526"/>
      <c r="J220" s="528"/>
    </row>
    <row r="221" ht="3.0" customHeight="1">
      <c r="A221" s="530"/>
      <c r="B221" s="530"/>
      <c r="C221" s="531"/>
      <c r="D221" s="532"/>
      <c r="E221" s="530"/>
      <c r="F221" s="531"/>
      <c r="G221" s="531"/>
      <c r="H221" s="531"/>
      <c r="I221" s="530"/>
      <c r="J221" s="531" t="str">
        <f>E229</f>
        <v/>
      </c>
    </row>
    <row r="222">
      <c r="A222" s="530"/>
      <c r="B222" s="530"/>
      <c r="C222" s="531"/>
      <c r="D222" s="533"/>
      <c r="E222" s="530"/>
      <c r="F222" s="531"/>
      <c r="G222" s="531"/>
      <c r="H222" s="534"/>
      <c r="I222" s="530"/>
      <c r="J222" s="531" t="str">
        <f t="shared" ref="J222:J227" si="19">J221</f>
        <v/>
      </c>
    </row>
    <row r="223">
      <c r="A223" s="530"/>
      <c r="B223" s="530"/>
      <c r="C223" s="531"/>
      <c r="D223" s="532"/>
      <c r="E223" s="530"/>
      <c r="F223" s="531"/>
      <c r="G223" s="531"/>
      <c r="H223" s="534"/>
      <c r="I223" s="530"/>
      <c r="J223" s="531" t="str">
        <f t="shared" si="19"/>
        <v/>
      </c>
    </row>
    <row r="224">
      <c r="A224" s="530"/>
      <c r="B224" s="530"/>
      <c r="C224" s="531"/>
      <c r="D224" s="533"/>
      <c r="E224" s="530"/>
      <c r="F224" s="534"/>
      <c r="G224" s="531"/>
      <c r="H224" s="531"/>
      <c r="I224" s="530"/>
      <c r="J224" s="531" t="str">
        <f t="shared" si="19"/>
        <v/>
      </c>
    </row>
    <row r="225">
      <c r="A225" s="530"/>
      <c r="B225" s="530"/>
      <c r="C225" s="531"/>
      <c r="D225" s="533"/>
      <c r="E225" s="530"/>
      <c r="F225" s="531"/>
      <c r="G225" s="531"/>
      <c r="H225" s="531"/>
      <c r="I225" s="530"/>
      <c r="J225" s="531" t="str">
        <f t="shared" si="19"/>
        <v/>
      </c>
    </row>
    <row r="226">
      <c r="A226" s="530"/>
      <c r="B226" s="530"/>
      <c r="C226" s="531"/>
      <c r="D226" s="533"/>
      <c r="E226" s="530"/>
      <c r="F226" s="531"/>
      <c r="G226" s="531"/>
      <c r="H226" s="531"/>
      <c r="I226" s="530"/>
      <c r="J226" s="531" t="str">
        <f t="shared" si="19"/>
        <v/>
      </c>
    </row>
    <row r="227">
      <c r="A227" s="535"/>
      <c r="B227" s="535"/>
      <c r="C227" s="536"/>
      <c r="D227" s="537"/>
      <c r="E227" s="535"/>
      <c r="F227" s="536"/>
      <c r="G227" s="536"/>
      <c r="H227" s="536"/>
      <c r="I227" s="535"/>
      <c r="J227" s="531" t="str">
        <f t="shared" si="19"/>
        <v/>
      </c>
    </row>
    <row r="228" ht="3.0" customHeight="1">
      <c r="A228" s="538"/>
      <c r="B228" s="539"/>
      <c r="C228" s="540"/>
      <c r="D228" s="541"/>
      <c r="E228" s="539"/>
      <c r="F228" s="542"/>
      <c r="G228" s="542"/>
      <c r="H228" s="542"/>
      <c r="I228" s="539"/>
      <c r="J228" s="543" t="str">
        <f>if(E229&lt;&gt;"",E229,"")</f>
        <v/>
      </c>
    </row>
    <row r="229">
      <c r="A229" s="544"/>
      <c r="B229" s="544"/>
      <c r="C229" s="545" t="s">
        <v>425</v>
      </c>
      <c r="D229" s="546">
        <f>SUM(D221:D228)</f>
        <v>0</v>
      </c>
      <c r="E229" s="547"/>
      <c r="F229" s="62"/>
      <c r="G229" s="548"/>
      <c r="H229" s="549"/>
      <c r="I229" s="544"/>
      <c r="J229" s="549"/>
    </row>
    <row r="230">
      <c r="A230" s="544"/>
      <c r="B230" s="544"/>
      <c r="C230" s="550" t="s">
        <v>426</v>
      </c>
      <c r="D230" s="551">
        <f>if(E230="",sumif('Internal Budget'!B:B,E229,'Internal Budget'!H:H),sumif('Internal Budget'!B:B,E230,'Internal Budget'!H:H))</f>
        <v>0</v>
      </c>
      <c r="E230" s="547"/>
      <c r="F230" s="62"/>
      <c r="G230" s="548"/>
      <c r="H230" s="549"/>
      <c r="I230" s="544"/>
      <c r="J230" s="549"/>
    </row>
    <row r="231">
      <c r="A231" s="544"/>
      <c r="B231" s="544"/>
      <c r="C231" s="550" t="s">
        <v>427</v>
      </c>
      <c r="D231" s="552">
        <f>D230-D229</f>
        <v>0</v>
      </c>
      <c r="E231" s="553"/>
      <c r="F231" s="554"/>
      <c r="G231" s="549"/>
      <c r="H231" s="549"/>
      <c r="I231" s="544"/>
      <c r="J231" s="549"/>
    </row>
    <row r="232">
      <c r="A232" s="526" t="str">
        <f>if(E242="",E241,E242)</f>
        <v/>
      </c>
      <c r="B232" s="527" t="s">
        <v>96</v>
      </c>
      <c r="C232" s="528"/>
      <c r="D232" s="529"/>
      <c r="E232" s="526"/>
      <c r="F232" s="528"/>
      <c r="G232" s="528"/>
      <c r="H232" s="528"/>
      <c r="I232" s="526"/>
      <c r="J232" s="528"/>
    </row>
    <row r="233" ht="3.0" customHeight="1">
      <c r="A233" s="530"/>
      <c r="B233" s="530"/>
      <c r="C233" s="531"/>
      <c r="D233" s="532"/>
      <c r="E233" s="530"/>
      <c r="F233" s="531"/>
      <c r="G233" s="531"/>
      <c r="H233" s="531"/>
      <c r="I233" s="530"/>
      <c r="J233" s="531" t="str">
        <f>E241</f>
        <v/>
      </c>
    </row>
    <row r="234">
      <c r="A234" s="530"/>
      <c r="B234" s="530"/>
      <c r="C234" s="531"/>
      <c r="D234" s="533"/>
      <c r="E234" s="530"/>
      <c r="F234" s="531"/>
      <c r="G234" s="531"/>
      <c r="H234" s="534"/>
      <c r="I234" s="530"/>
      <c r="J234" s="531" t="str">
        <f t="shared" ref="J234:J239" si="20">J233</f>
        <v/>
      </c>
    </row>
    <row r="235">
      <c r="A235" s="530"/>
      <c r="B235" s="530"/>
      <c r="C235" s="531"/>
      <c r="D235" s="532"/>
      <c r="E235" s="530"/>
      <c r="F235" s="531"/>
      <c r="G235" s="531"/>
      <c r="H235" s="534"/>
      <c r="I235" s="530"/>
      <c r="J235" s="531" t="str">
        <f t="shared" si="20"/>
        <v/>
      </c>
    </row>
    <row r="236">
      <c r="A236" s="530"/>
      <c r="B236" s="530"/>
      <c r="C236" s="531"/>
      <c r="D236" s="533"/>
      <c r="E236" s="530"/>
      <c r="F236" s="534"/>
      <c r="G236" s="531"/>
      <c r="H236" s="531"/>
      <c r="I236" s="530"/>
      <c r="J236" s="531" t="str">
        <f t="shared" si="20"/>
        <v/>
      </c>
    </row>
    <row r="237">
      <c r="A237" s="530"/>
      <c r="B237" s="530"/>
      <c r="C237" s="531"/>
      <c r="D237" s="533"/>
      <c r="E237" s="530"/>
      <c r="F237" s="531"/>
      <c r="G237" s="531"/>
      <c r="H237" s="531"/>
      <c r="I237" s="530"/>
      <c r="J237" s="531" t="str">
        <f t="shared" si="20"/>
        <v/>
      </c>
    </row>
    <row r="238">
      <c r="A238" s="530"/>
      <c r="B238" s="530"/>
      <c r="C238" s="531"/>
      <c r="D238" s="533"/>
      <c r="E238" s="530"/>
      <c r="F238" s="531"/>
      <c r="G238" s="531"/>
      <c r="H238" s="531"/>
      <c r="I238" s="530"/>
      <c r="J238" s="531" t="str">
        <f t="shared" si="20"/>
        <v/>
      </c>
    </row>
    <row r="239">
      <c r="A239" s="535"/>
      <c r="B239" s="535"/>
      <c r="C239" s="536"/>
      <c r="D239" s="537"/>
      <c r="E239" s="535"/>
      <c r="F239" s="536"/>
      <c r="G239" s="536"/>
      <c r="H239" s="536"/>
      <c r="I239" s="535"/>
      <c r="J239" s="531" t="str">
        <f t="shared" si="20"/>
        <v/>
      </c>
    </row>
    <row r="240" ht="3.0" customHeight="1">
      <c r="A240" s="538"/>
      <c r="B240" s="539"/>
      <c r="C240" s="540"/>
      <c r="D240" s="541"/>
      <c r="E240" s="539"/>
      <c r="F240" s="542"/>
      <c r="G240" s="542"/>
      <c r="H240" s="542"/>
      <c r="I240" s="539"/>
      <c r="J240" s="543" t="str">
        <f>if(E241&lt;&gt;"",E241,"")</f>
        <v/>
      </c>
    </row>
    <row r="241">
      <c r="A241" s="544"/>
      <c r="B241" s="544"/>
      <c r="C241" s="545" t="s">
        <v>425</v>
      </c>
      <c r="D241" s="546">
        <f>SUM(D233:D240)</f>
        <v>0</v>
      </c>
      <c r="E241" s="547"/>
      <c r="F241" s="62"/>
      <c r="G241" s="548"/>
      <c r="H241" s="549"/>
      <c r="I241" s="544"/>
      <c r="J241" s="549"/>
    </row>
    <row r="242">
      <c r="A242" s="544"/>
      <c r="B242" s="544"/>
      <c r="C242" s="550" t="s">
        <v>426</v>
      </c>
      <c r="D242" s="551">
        <f>if(E242="",sumif('Internal Budget'!B:B,E241,'Internal Budget'!H:H),sumif('Internal Budget'!B:B,E242,'Internal Budget'!H:H))</f>
        <v>0</v>
      </c>
      <c r="E242" s="547"/>
      <c r="F242" s="62"/>
      <c r="G242" s="548"/>
      <c r="H242" s="549"/>
      <c r="I242" s="544"/>
      <c r="J242" s="549"/>
    </row>
    <row r="243">
      <c r="A243" s="544"/>
      <c r="B243" s="544"/>
      <c r="C243" s="550" t="s">
        <v>427</v>
      </c>
      <c r="D243" s="555">
        <f>D242-D241</f>
        <v>0</v>
      </c>
      <c r="E243" s="553"/>
      <c r="F243" s="554"/>
      <c r="G243" s="549"/>
      <c r="H243" s="549"/>
      <c r="I243" s="544"/>
      <c r="J243" s="549"/>
    </row>
    <row r="244" ht="4.5" customHeight="1">
      <c r="A244" s="544"/>
      <c r="B244" s="544"/>
      <c r="C244" s="556"/>
      <c r="D244" s="557"/>
      <c r="E244" s="544"/>
      <c r="F244" s="549"/>
      <c r="G244" s="549"/>
      <c r="H244" s="549"/>
      <c r="I244" s="544"/>
      <c r="J244" s="549"/>
    </row>
    <row r="245">
      <c r="A245" s="544"/>
      <c r="B245" s="544"/>
      <c r="C245" s="556"/>
      <c r="D245" s="557"/>
      <c r="E245" s="544"/>
      <c r="F245" s="549"/>
      <c r="G245" s="549"/>
      <c r="H245" s="549"/>
      <c r="I245" s="544"/>
      <c r="J245" s="549"/>
    </row>
    <row r="246" ht="4.5" customHeight="1">
      <c r="A246" s="558"/>
      <c r="B246" s="559"/>
      <c r="C246" s="560"/>
      <c r="D246" s="334"/>
      <c r="E246" s="561"/>
      <c r="F246" s="549"/>
      <c r="G246" s="549"/>
      <c r="H246" s="549"/>
      <c r="I246" s="544"/>
      <c r="J246" s="549"/>
    </row>
    <row r="247">
      <c r="A247" s="558" t="s">
        <v>428</v>
      </c>
      <c r="B247" s="559"/>
      <c r="C247" s="560"/>
      <c r="D247" s="334"/>
      <c r="E247" s="561"/>
      <c r="F247" s="549"/>
      <c r="G247" s="549"/>
      <c r="H247" s="549"/>
      <c r="I247" s="544"/>
      <c r="J247" s="549"/>
    </row>
    <row r="248">
      <c r="A248" s="127" t="s">
        <v>400</v>
      </c>
      <c r="B248" s="127" t="s">
        <v>420</v>
      </c>
      <c r="C248" s="127" t="s">
        <v>429</v>
      </c>
      <c r="D248" s="562" t="s">
        <v>430</v>
      </c>
      <c r="E248" s="563"/>
      <c r="F248" s="549"/>
      <c r="G248" s="549"/>
      <c r="H248" s="549"/>
      <c r="I248" s="544"/>
      <c r="J248" s="549"/>
    </row>
    <row r="249">
      <c r="A249" s="564" t="s">
        <v>431</v>
      </c>
      <c r="B249" s="565" t="str">
        <f t="array" ref="B249">UNIQUE(F4:F246)</f>
        <v/>
      </c>
      <c r="C249" s="532"/>
      <c r="D249" s="334"/>
      <c r="E249" s="544"/>
      <c r="F249" s="549"/>
      <c r="G249" s="549"/>
      <c r="H249" s="549"/>
      <c r="I249" s="544"/>
      <c r="J249" s="549"/>
    </row>
    <row r="250">
      <c r="A250" s="530" t="str">
        <f t="array" ref="A250">iferror(index(B$1:B$246,match(B250,F$1:F$246,0)),"")</f>
        <v/>
      </c>
      <c r="B250" s="566"/>
      <c r="C250" s="532">
        <f t="shared" ref="C250:C285" si="21">sumif(F:F,B250,D:D)</f>
        <v>0</v>
      </c>
      <c r="D250" s="334"/>
      <c r="E250" s="544"/>
      <c r="F250" s="549"/>
      <c r="G250" s="549"/>
      <c r="H250" s="549"/>
      <c r="I250" s="544"/>
      <c r="J250" s="549"/>
    </row>
    <row r="251">
      <c r="A251" s="530" t="str">
        <f t="shared" ref="A251:A285" si="22">iferror(index(B$1:B$244,match(B251,F$1:F$244,0)),"")</f>
        <v/>
      </c>
      <c r="B251" s="566"/>
      <c r="C251" s="532">
        <f t="shared" si="21"/>
        <v>0</v>
      </c>
      <c r="D251" s="334"/>
      <c r="E251" s="544"/>
      <c r="F251" s="549"/>
      <c r="G251" s="549"/>
      <c r="H251" s="549"/>
      <c r="I251" s="544"/>
      <c r="J251" s="549"/>
    </row>
    <row r="252">
      <c r="A252" s="530" t="str">
        <f t="shared" si="22"/>
        <v/>
      </c>
      <c r="B252" s="566"/>
      <c r="C252" s="532">
        <f t="shared" si="21"/>
        <v>0</v>
      </c>
      <c r="D252" s="334"/>
      <c r="E252" s="544"/>
      <c r="F252" s="549"/>
      <c r="G252" s="549"/>
      <c r="H252" s="549"/>
      <c r="I252" s="544"/>
      <c r="J252" s="549"/>
    </row>
    <row r="253">
      <c r="A253" s="530" t="str">
        <f t="shared" si="22"/>
        <v/>
      </c>
      <c r="B253" s="566"/>
      <c r="C253" s="532">
        <f t="shared" si="21"/>
        <v>0</v>
      </c>
      <c r="D253" s="334"/>
      <c r="E253" s="544"/>
      <c r="F253" s="549"/>
      <c r="G253" s="549"/>
      <c r="H253" s="549"/>
      <c r="I253" s="544"/>
      <c r="J253" s="549"/>
    </row>
    <row r="254">
      <c r="A254" s="530" t="str">
        <f t="shared" si="22"/>
        <v/>
      </c>
      <c r="B254" s="566"/>
      <c r="C254" s="532">
        <f t="shared" si="21"/>
        <v>0</v>
      </c>
      <c r="D254" s="334"/>
      <c r="E254" s="544"/>
      <c r="F254" s="549"/>
      <c r="G254" s="549"/>
      <c r="H254" s="549"/>
      <c r="I254" s="544"/>
      <c r="J254" s="549"/>
    </row>
    <row r="255">
      <c r="A255" s="530" t="str">
        <f t="shared" si="22"/>
        <v/>
      </c>
      <c r="B255" s="566"/>
      <c r="C255" s="532">
        <f t="shared" si="21"/>
        <v>0</v>
      </c>
      <c r="D255" s="334"/>
      <c r="E255" s="544"/>
      <c r="F255" s="549"/>
      <c r="G255" s="549"/>
      <c r="H255" s="549"/>
      <c r="I255" s="544"/>
      <c r="J255" s="549"/>
    </row>
    <row r="256">
      <c r="A256" s="530" t="str">
        <f t="shared" si="22"/>
        <v/>
      </c>
      <c r="B256" s="566"/>
      <c r="C256" s="532">
        <f t="shared" si="21"/>
        <v>0</v>
      </c>
      <c r="D256" s="334"/>
      <c r="E256" s="544"/>
      <c r="F256" s="549"/>
      <c r="G256" s="549"/>
      <c r="H256" s="549"/>
      <c r="I256" s="544"/>
      <c r="J256" s="549"/>
    </row>
    <row r="257">
      <c r="A257" s="530" t="str">
        <f t="shared" si="22"/>
        <v/>
      </c>
      <c r="B257" s="566"/>
      <c r="C257" s="532">
        <f t="shared" si="21"/>
        <v>0</v>
      </c>
      <c r="D257" s="334"/>
      <c r="E257" s="544"/>
      <c r="F257" s="549"/>
      <c r="G257" s="549"/>
      <c r="H257" s="549"/>
      <c r="I257" s="544"/>
      <c r="J257" s="549"/>
    </row>
    <row r="258">
      <c r="A258" s="530" t="str">
        <f t="shared" si="22"/>
        <v/>
      </c>
      <c r="B258" s="566"/>
      <c r="C258" s="532">
        <f t="shared" si="21"/>
        <v>0</v>
      </c>
      <c r="D258" s="334"/>
      <c r="E258" s="544"/>
      <c r="F258" s="549"/>
      <c r="G258" s="549"/>
      <c r="H258" s="549"/>
      <c r="I258" s="544"/>
      <c r="J258" s="549"/>
    </row>
    <row r="259">
      <c r="A259" s="530" t="str">
        <f t="shared" si="22"/>
        <v/>
      </c>
      <c r="B259" s="566"/>
      <c r="C259" s="532">
        <f t="shared" si="21"/>
        <v>0</v>
      </c>
      <c r="D259" s="334"/>
      <c r="E259" s="544"/>
      <c r="F259" s="549"/>
      <c r="G259" s="549"/>
      <c r="H259" s="549"/>
      <c r="I259" s="544"/>
      <c r="J259" s="549"/>
    </row>
    <row r="260">
      <c r="A260" s="530" t="str">
        <f t="shared" si="22"/>
        <v/>
      </c>
      <c r="B260" s="566"/>
      <c r="C260" s="532">
        <f t="shared" si="21"/>
        <v>0</v>
      </c>
      <c r="D260" s="334"/>
      <c r="E260" s="544"/>
      <c r="F260" s="549"/>
      <c r="G260" s="549"/>
      <c r="H260" s="549"/>
      <c r="I260" s="544"/>
      <c r="J260" s="549"/>
    </row>
    <row r="261">
      <c r="A261" s="530" t="str">
        <f t="shared" si="22"/>
        <v/>
      </c>
      <c r="B261" s="566"/>
      <c r="C261" s="532">
        <f t="shared" si="21"/>
        <v>0</v>
      </c>
      <c r="D261" s="334"/>
      <c r="E261" s="544"/>
      <c r="F261" s="549"/>
      <c r="G261" s="549"/>
      <c r="H261" s="549"/>
      <c r="I261" s="544"/>
      <c r="J261" s="549"/>
    </row>
    <row r="262">
      <c r="A262" s="530" t="str">
        <f t="shared" si="22"/>
        <v/>
      </c>
      <c r="B262" s="566"/>
      <c r="C262" s="532">
        <f t="shared" si="21"/>
        <v>0</v>
      </c>
      <c r="D262" s="334"/>
      <c r="E262" s="544"/>
      <c r="F262" s="549"/>
      <c r="G262" s="549"/>
      <c r="H262" s="549"/>
      <c r="I262" s="544"/>
      <c r="J262" s="549"/>
    </row>
    <row r="263">
      <c r="A263" s="530" t="str">
        <f t="shared" si="22"/>
        <v/>
      </c>
      <c r="B263" s="566"/>
      <c r="C263" s="532">
        <f t="shared" si="21"/>
        <v>0</v>
      </c>
      <c r="D263" s="334"/>
      <c r="E263" s="544"/>
      <c r="F263" s="549"/>
      <c r="G263" s="549"/>
      <c r="H263" s="549"/>
      <c r="I263" s="544"/>
      <c r="J263" s="549"/>
    </row>
    <row r="264">
      <c r="A264" s="530" t="str">
        <f t="shared" si="22"/>
        <v/>
      </c>
      <c r="B264" s="566"/>
      <c r="C264" s="532">
        <f t="shared" si="21"/>
        <v>0</v>
      </c>
      <c r="D264" s="334"/>
      <c r="E264" s="544"/>
      <c r="F264" s="549"/>
      <c r="G264" s="549"/>
      <c r="H264" s="549"/>
      <c r="I264" s="544"/>
      <c r="J264" s="549"/>
    </row>
    <row r="265">
      <c r="A265" s="530" t="str">
        <f t="shared" si="22"/>
        <v/>
      </c>
      <c r="B265" s="566"/>
      <c r="C265" s="532">
        <f t="shared" si="21"/>
        <v>0</v>
      </c>
      <c r="D265" s="334"/>
      <c r="E265" s="544"/>
      <c r="F265" s="549"/>
      <c r="G265" s="549"/>
      <c r="H265" s="549"/>
      <c r="I265" s="544"/>
      <c r="J265" s="549"/>
    </row>
    <row r="266">
      <c r="A266" s="530" t="str">
        <f t="shared" si="22"/>
        <v/>
      </c>
      <c r="B266" s="566"/>
      <c r="C266" s="532">
        <f t="shared" si="21"/>
        <v>0</v>
      </c>
      <c r="D266" s="334"/>
      <c r="E266" s="544"/>
      <c r="F266" s="549"/>
      <c r="G266" s="549"/>
      <c r="H266" s="549"/>
      <c r="I266" s="544"/>
      <c r="J266" s="549"/>
    </row>
    <row r="267">
      <c r="A267" s="530" t="str">
        <f t="shared" si="22"/>
        <v/>
      </c>
      <c r="B267" s="566"/>
      <c r="C267" s="532">
        <f t="shared" si="21"/>
        <v>0</v>
      </c>
      <c r="D267" s="334"/>
      <c r="E267" s="544"/>
      <c r="F267" s="549"/>
      <c r="G267" s="549"/>
      <c r="H267" s="549"/>
      <c r="I267" s="544"/>
      <c r="J267" s="549"/>
    </row>
    <row r="268">
      <c r="A268" s="530" t="str">
        <f t="shared" si="22"/>
        <v/>
      </c>
      <c r="B268" s="566"/>
      <c r="C268" s="532">
        <f t="shared" si="21"/>
        <v>0</v>
      </c>
      <c r="D268" s="334"/>
      <c r="E268" s="544"/>
      <c r="F268" s="549"/>
      <c r="G268" s="549"/>
      <c r="H268" s="549"/>
      <c r="I268" s="544"/>
      <c r="J268" s="549"/>
    </row>
    <row r="269">
      <c r="A269" s="530" t="str">
        <f t="shared" si="22"/>
        <v/>
      </c>
      <c r="B269" s="566"/>
      <c r="C269" s="532">
        <f t="shared" si="21"/>
        <v>0</v>
      </c>
      <c r="D269" s="334"/>
      <c r="E269" s="544"/>
      <c r="F269" s="549"/>
      <c r="G269" s="549"/>
      <c r="H269" s="549"/>
      <c r="I269" s="544"/>
      <c r="J269" s="549"/>
    </row>
    <row r="270">
      <c r="A270" s="530" t="str">
        <f t="shared" si="22"/>
        <v/>
      </c>
      <c r="B270" s="566"/>
      <c r="C270" s="532">
        <f t="shared" si="21"/>
        <v>0</v>
      </c>
      <c r="D270" s="334"/>
      <c r="E270" s="544"/>
      <c r="F270" s="549"/>
      <c r="G270" s="549"/>
      <c r="H270" s="549"/>
      <c r="I270" s="544"/>
      <c r="J270" s="549"/>
    </row>
    <row r="271">
      <c r="A271" s="530" t="str">
        <f t="shared" si="22"/>
        <v/>
      </c>
      <c r="B271" s="566"/>
      <c r="C271" s="532">
        <f t="shared" si="21"/>
        <v>0</v>
      </c>
      <c r="D271" s="334"/>
      <c r="E271" s="544"/>
      <c r="F271" s="549"/>
      <c r="G271" s="549"/>
      <c r="H271" s="549"/>
      <c r="I271" s="544"/>
      <c r="J271" s="549"/>
    </row>
    <row r="272">
      <c r="A272" s="530" t="str">
        <f t="shared" si="22"/>
        <v/>
      </c>
      <c r="B272" s="566"/>
      <c r="C272" s="532">
        <f t="shared" si="21"/>
        <v>0</v>
      </c>
      <c r="D272" s="334"/>
      <c r="E272" s="544"/>
      <c r="F272" s="549"/>
      <c r="G272" s="549"/>
      <c r="H272" s="549"/>
      <c r="I272" s="544"/>
      <c r="J272" s="549"/>
    </row>
    <row r="273">
      <c r="A273" s="530" t="str">
        <f t="shared" si="22"/>
        <v/>
      </c>
      <c r="B273" s="566"/>
      <c r="C273" s="532">
        <f t="shared" si="21"/>
        <v>0</v>
      </c>
      <c r="D273" s="334"/>
      <c r="E273" s="544"/>
      <c r="F273" s="549"/>
      <c r="G273" s="549"/>
      <c r="H273" s="549"/>
      <c r="I273" s="544"/>
      <c r="J273" s="549"/>
    </row>
    <row r="274">
      <c r="A274" s="530" t="str">
        <f t="shared" si="22"/>
        <v/>
      </c>
      <c r="B274" s="566"/>
      <c r="C274" s="532">
        <f t="shared" si="21"/>
        <v>0</v>
      </c>
      <c r="D274" s="334"/>
      <c r="E274" s="544"/>
      <c r="F274" s="549"/>
      <c r="G274" s="549"/>
      <c r="H274" s="549"/>
      <c r="I274" s="544"/>
      <c r="J274" s="549"/>
    </row>
    <row r="275">
      <c r="A275" s="530" t="str">
        <f t="shared" si="22"/>
        <v/>
      </c>
      <c r="B275" s="566"/>
      <c r="C275" s="532">
        <f t="shared" si="21"/>
        <v>0</v>
      </c>
      <c r="D275" s="334"/>
      <c r="E275" s="544"/>
      <c r="F275" s="549"/>
      <c r="G275" s="549"/>
      <c r="H275" s="549"/>
      <c r="I275" s="544"/>
      <c r="J275" s="549"/>
    </row>
    <row r="276">
      <c r="A276" s="530" t="str">
        <f t="shared" si="22"/>
        <v/>
      </c>
      <c r="B276" s="566"/>
      <c r="C276" s="532">
        <f t="shared" si="21"/>
        <v>0</v>
      </c>
      <c r="D276" s="334"/>
      <c r="E276" s="544"/>
      <c r="F276" s="549"/>
      <c r="G276" s="549"/>
      <c r="H276" s="549"/>
      <c r="I276" s="544"/>
      <c r="J276" s="549"/>
    </row>
    <row r="277">
      <c r="A277" s="530" t="str">
        <f t="shared" si="22"/>
        <v/>
      </c>
      <c r="B277" s="566"/>
      <c r="C277" s="532">
        <f t="shared" si="21"/>
        <v>0</v>
      </c>
      <c r="D277" s="334"/>
      <c r="E277" s="544"/>
      <c r="F277" s="549"/>
      <c r="G277" s="549"/>
      <c r="H277" s="549"/>
      <c r="I277" s="544"/>
      <c r="J277" s="549"/>
    </row>
    <row r="278">
      <c r="A278" s="530" t="str">
        <f t="shared" si="22"/>
        <v/>
      </c>
      <c r="B278" s="566"/>
      <c r="C278" s="532">
        <f t="shared" si="21"/>
        <v>0</v>
      </c>
      <c r="D278" s="334"/>
      <c r="E278" s="544"/>
      <c r="F278" s="549"/>
      <c r="G278" s="549"/>
      <c r="H278" s="549"/>
      <c r="I278" s="544"/>
      <c r="J278" s="549"/>
    </row>
    <row r="279">
      <c r="A279" s="530" t="str">
        <f t="shared" si="22"/>
        <v/>
      </c>
      <c r="B279" s="566"/>
      <c r="C279" s="532">
        <f t="shared" si="21"/>
        <v>0</v>
      </c>
      <c r="D279" s="334"/>
      <c r="E279" s="544"/>
      <c r="F279" s="549"/>
      <c r="G279" s="549"/>
      <c r="H279" s="549"/>
      <c r="I279" s="544"/>
      <c r="J279" s="549"/>
    </row>
    <row r="280">
      <c r="A280" s="530" t="str">
        <f t="shared" si="22"/>
        <v/>
      </c>
      <c r="B280" s="566"/>
      <c r="C280" s="532">
        <f t="shared" si="21"/>
        <v>0</v>
      </c>
      <c r="D280" s="334"/>
      <c r="E280" s="544"/>
      <c r="F280" s="549"/>
      <c r="G280" s="549"/>
      <c r="H280" s="549"/>
      <c r="I280" s="544"/>
      <c r="J280" s="549"/>
    </row>
    <row r="281">
      <c r="A281" s="530" t="str">
        <f t="shared" si="22"/>
        <v/>
      </c>
      <c r="B281" s="566"/>
      <c r="C281" s="532">
        <f t="shared" si="21"/>
        <v>0</v>
      </c>
      <c r="D281" s="334"/>
      <c r="E281" s="544"/>
      <c r="F281" s="549"/>
      <c r="G281" s="549"/>
      <c r="H281" s="549"/>
      <c r="I281" s="544"/>
      <c r="J281" s="549"/>
    </row>
    <row r="282">
      <c r="A282" s="530" t="str">
        <f t="shared" si="22"/>
        <v/>
      </c>
      <c r="B282" s="566"/>
      <c r="C282" s="532">
        <f t="shared" si="21"/>
        <v>0</v>
      </c>
      <c r="D282" s="334"/>
      <c r="E282" s="544"/>
      <c r="F282" s="549"/>
      <c r="G282" s="549"/>
      <c r="H282" s="549"/>
      <c r="I282" s="544"/>
      <c r="J282" s="549"/>
    </row>
    <row r="283">
      <c r="A283" s="530" t="str">
        <f t="shared" si="22"/>
        <v/>
      </c>
      <c r="B283" s="566"/>
      <c r="C283" s="532">
        <f t="shared" si="21"/>
        <v>0</v>
      </c>
      <c r="D283" s="334"/>
      <c r="E283" s="544"/>
      <c r="F283" s="549"/>
      <c r="G283" s="549"/>
      <c r="H283" s="549"/>
      <c r="I283" s="544"/>
      <c r="J283" s="549"/>
    </row>
    <row r="284">
      <c r="A284" s="530" t="str">
        <f t="shared" si="22"/>
        <v/>
      </c>
      <c r="B284" s="566"/>
      <c r="C284" s="532">
        <f t="shared" si="21"/>
        <v>0</v>
      </c>
      <c r="D284" s="334"/>
      <c r="E284" s="544"/>
      <c r="F284" s="549"/>
      <c r="G284" s="549"/>
      <c r="H284" s="549"/>
      <c r="I284" s="544"/>
      <c r="J284" s="549"/>
    </row>
    <row r="285">
      <c r="A285" s="530" t="str">
        <f t="shared" si="22"/>
        <v/>
      </c>
      <c r="B285" s="566"/>
      <c r="C285" s="532">
        <f t="shared" si="21"/>
        <v>0</v>
      </c>
      <c r="D285" s="334"/>
      <c r="E285" s="544"/>
      <c r="F285" s="549"/>
      <c r="G285" s="549"/>
      <c r="H285" s="549"/>
      <c r="I285" s="544"/>
      <c r="J285" s="549"/>
    </row>
    <row r="286">
      <c r="A286" s="544"/>
      <c r="B286" s="544"/>
      <c r="C286" s="556"/>
      <c r="D286" s="334"/>
      <c r="E286" s="544"/>
      <c r="F286" s="549"/>
      <c r="G286" s="549"/>
      <c r="H286" s="549"/>
      <c r="I286" s="544"/>
      <c r="J286" s="549"/>
    </row>
    <row r="287">
      <c r="A287" s="544"/>
      <c r="B287" s="544"/>
      <c r="C287" s="556"/>
      <c r="D287" s="334"/>
      <c r="E287" s="544"/>
      <c r="F287" s="549"/>
      <c r="G287" s="549"/>
      <c r="H287" s="549"/>
      <c r="I287" s="544"/>
      <c r="J287" s="549"/>
    </row>
    <row r="288">
      <c r="A288" s="544"/>
      <c r="B288" s="544"/>
      <c r="C288" s="556"/>
      <c r="D288" s="334"/>
      <c r="E288" s="544"/>
      <c r="F288" s="549"/>
      <c r="G288" s="549"/>
      <c r="H288" s="549"/>
      <c r="I288" s="544"/>
      <c r="J288" s="549"/>
    </row>
    <row r="289">
      <c r="A289" s="544"/>
      <c r="B289" s="544"/>
      <c r="C289" s="556"/>
      <c r="D289" s="334"/>
      <c r="E289" s="544"/>
      <c r="F289" s="549"/>
      <c r="G289" s="549"/>
      <c r="H289" s="549"/>
      <c r="I289" s="544"/>
      <c r="J289" s="549"/>
    </row>
    <row r="290">
      <c r="A290" s="544"/>
      <c r="B290" s="544"/>
      <c r="C290" s="556"/>
      <c r="D290" s="334"/>
      <c r="E290" s="544"/>
      <c r="F290" s="549"/>
      <c r="G290" s="549"/>
      <c r="H290" s="549"/>
      <c r="I290" s="544"/>
      <c r="J290" s="549"/>
    </row>
    <row r="291">
      <c r="A291" s="544"/>
      <c r="B291" s="544"/>
      <c r="C291" s="556"/>
      <c r="D291" s="334"/>
      <c r="E291" s="544"/>
      <c r="F291" s="549"/>
      <c r="G291" s="549"/>
      <c r="H291" s="549"/>
      <c r="I291" s="544"/>
      <c r="J291" s="549"/>
    </row>
    <row r="292">
      <c r="A292" s="544"/>
      <c r="B292" s="544"/>
      <c r="C292" s="556"/>
      <c r="D292" s="334"/>
      <c r="E292" s="544"/>
      <c r="F292" s="549"/>
      <c r="G292" s="549"/>
      <c r="H292" s="549"/>
      <c r="I292" s="544"/>
      <c r="J292" s="549"/>
    </row>
    <row r="293">
      <c r="A293" s="544"/>
      <c r="B293" s="544"/>
      <c r="C293" s="556"/>
      <c r="D293" s="334"/>
      <c r="E293" s="544"/>
      <c r="F293" s="549"/>
      <c r="G293" s="549"/>
      <c r="H293" s="549"/>
      <c r="I293" s="544"/>
      <c r="J293" s="549"/>
    </row>
    <row r="294">
      <c r="A294" s="544"/>
      <c r="B294" s="544"/>
      <c r="C294" s="556"/>
      <c r="D294" s="334"/>
      <c r="E294" s="544"/>
      <c r="F294" s="549"/>
      <c r="G294" s="549"/>
      <c r="H294" s="549"/>
      <c r="I294" s="544"/>
      <c r="J294" s="549"/>
    </row>
    <row r="295">
      <c r="A295" s="544"/>
      <c r="B295" s="544"/>
      <c r="C295" s="556"/>
      <c r="D295" s="334"/>
      <c r="E295" s="544"/>
      <c r="F295" s="549"/>
      <c r="G295" s="549"/>
      <c r="H295" s="549"/>
      <c r="I295" s="544"/>
      <c r="J295" s="549"/>
    </row>
    <row r="296">
      <c r="A296" s="544"/>
      <c r="B296" s="544"/>
      <c r="C296" s="556"/>
      <c r="D296" s="334"/>
      <c r="E296" s="544"/>
      <c r="F296" s="549"/>
      <c r="G296" s="549"/>
      <c r="H296" s="549"/>
      <c r="I296" s="544"/>
      <c r="J296" s="549"/>
    </row>
    <row r="297">
      <c r="A297" s="544"/>
      <c r="B297" s="544"/>
      <c r="C297" s="556"/>
      <c r="D297" s="334"/>
      <c r="E297" s="544"/>
      <c r="F297" s="549"/>
      <c r="G297" s="549"/>
      <c r="H297" s="549"/>
      <c r="I297" s="544"/>
      <c r="J297" s="549"/>
    </row>
    <row r="298">
      <c r="A298" s="544"/>
      <c r="B298" s="544"/>
      <c r="C298" s="556"/>
      <c r="D298" s="334"/>
      <c r="E298" s="544"/>
      <c r="F298" s="549"/>
      <c r="G298" s="549"/>
      <c r="H298" s="549"/>
      <c r="I298" s="544"/>
      <c r="J298" s="549"/>
    </row>
    <row r="299">
      <c r="A299" s="544"/>
      <c r="B299" s="544"/>
      <c r="C299" s="556"/>
      <c r="D299" s="334"/>
      <c r="E299" s="544"/>
      <c r="F299" s="549"/>
      <c r="G299" s="549"/>
      <c r="H299" s="549"/>
      <c r="I299" s="544"/>
      <c r="J299" s="549"/>
    </row>
    <row r="300">
      <c r="A300" s="544"/>
      <c r="B300" s="544"/>
      <c r="C300" s="556"/>
      <c r="D300" s="334"/>
      <c r="E300" s="544"/>
      <c r="F300" s="549"/>
      <c r="G300" s="549"/>
      <c r="H300" s="549"/>
      <c r="I300" s="544"/>
      <c r="J300" s="549"/>
    </row>
    <row r="301">
      <c r="A301" s="544"/>
      <c r="B301" s="544"/>
      <c r="C301" s="556"/>
      <c r="D301" s="334"/>
      <c r="E301" s="544"/>
      <c r="F301" s="549"/>
      <c r="G301" s="549"/>
      <c r="H301" s="549"/>
      <c r="I301" s="544"/>
      <c r="J301" s="549"/>
    </row>
    <row r="302">
      <c r="A302" s="544"/>
      <c r="B302" s="544"/>
      <c r="C302" s="556"/>
      <c r="D302" s="334"/>
      <c r="E302" s="544"/>
      <c r="F302" s="549"/>
      <c r="G302" s="549"/>
      <c r="H302" s="549"/>
      <c r="I302" s="544"/>
      <c r="J302" s="549"/>
    </row>
    <row r="303">
      <c r="A303" s="544"/>
      <c r="B303" s="544"/>
      <c r="C303" s="556"/>
      <c r="D303" s="334"/>
      <c r="E303" s="544"/>
      <c r="F303" s="549"/>
      <c r="G303" s="549"/>
      <c r="H303" s="549"/>
      <c r="I303" s="544"/>
      <c r="J303" s="549"/>
    </row>
    <row r="304">
      <c r="A304" s="544"/>
      <c r="B304" s="544"/>
      <c r="C304" s="556"/>
      <c r="D304" s="334"/>
      <c r="E304" s="544"/>
      <c r="F304" s="549"/>
      <c r="G304" s="549"/>
      <c r="H304" s="549"/>
      <c r="I304" s="544"/>
      <c r="J304" s="549"/>
    </row>
    <row r="305">
      <c r="A305" s="544"/>
      <c r="B305" s="544"/>
      <c r="C305" s="556"/>
      <c r="D305" s="334"/>
      <c r="E305" s="544"/>
      <c r="F305" s="549"/>
      <c r="G305" s="549"/>
      <c r="H305" s="549"/>
      <c r="I305" s="544"/>
      <c r="J305" s="549"/>
    </row>
    <row r="306">
      <c r="A306" s="544"/>
      <c r="B306" s="544"/>
      <c r="C306" s="556"/>
      <c r="D306" s="334"/>
      <c r="E306" s="544"/>
      <c r="F306" s="549"/>
      <c r="G306" s="549"/>
      <c r="H306" s="549"/>
      <c r="I306" s="544"/>
      <c r="J306" s="549"/>
    </row>
    <row r="307">
      <c r="A307" s="544"/>
      <c r="B307" s="544"/>
      <c r="C307" s="556"/>
      <c r="D307" s="334"/>
      <c r="E307" s="544"/>
      <c r="F307" s="549"/>
      <c r="G307" s="549"/>
      <c r="H307" s="549"/>
      <c r="I307" s="544"/>
      <c r="J307" s="549"/>
    </row>
    <row r="308">
      <c r="A308" s="544"/>
      <c r="B308" s="544"/>
      <c r="C308" s="556"/>
      <c r="D308" s="334"/>
      <c r="E308" s="544"/>
      <c r="F308" s="549"/>
      <c r="G308" s="549"/>
      <c r="H308" s="549"/>
      <c r="I308" s="544"/>
      <c r="J308" s="549"/>
    </row>
    <row r="309">
      <c r="A309" s="544"/>
      <c r="B309" s="544"/>
      <c r="C309" s="556"/>
      <c r="D309" s="334"/>
      <c r="E309" s="544"/>
      <c r="F309" s="549"/>
      <c r="G309" s="549"/>
      <c r="H309" s="549"/>
      <c r="I309" s="544"/>
      <c r="J309" s="549"/>
    </row>
    <row r="310">
      <c r="A310" s="544"/>
      <c r="B310" s="544"/>
      <c r="C310" s="556"/>
      <c r="D310" s="334"/>
      <c r="E310" s="544"/>
      <c r="F310" s="549"/>
      <c r="G310" s="549"/>
      <c r="H310" s="549"/>
      <c r="I310" s="544"/>
      <c r="J310" s="549"/>
    </row>
    <row r="311">
      <c r="A311" s="544"/>
      <c r="B311" s="544"/>
      <c r="C311" s="556"/>
      <c r="D311" s="334"/>
      <c r="E311" s="544"/>
      <c r="F311" s="549"/>
      <c r="G311" s="549"/>
      <c r="H311" s="549"/>
      <c r="I311" s="544"/>
      <c r="J311" s="549"/>
    </row>
    <row r="312">
      <c r="A312" s="544"/>
      <c r="B312" s="544"/>
      <c r="C312" s="556"/>
      <c r="D312" s="334"/>
      <c r="E312" s="544"/>
      <c r="F312" s="549"/>
      <c r="G312" s="549"/>
      <c r="H312" s="549"/>
      <c r="I312" s="544"/>
      <c r="J312" s="549"/>
    </row>
    <row r="313">
      <c r="A313" s="544"/>
      <c r="B313" s="544"/>
      <c r="C313" s="556"/>
      <c r="D313" s="334"/>
      <c r="E313" s="544"/>
      <c r="F313" s="549"/>
      <c r="G313" s="549"/>
      <c r="H313" s="549"/>
      <c r="I313" s="544"/>
      <c r="J313" s="549"/>
    </row>
    <row r="314">
      <c r="A314" s="544"/>
      <c r="B314" s="544"/>
      <c r="C314" s="556"/>
      <c r="D314" s="334"/>
      <c r="E314" s="544"/>
      <c r="F314" s="549"/>
      <c r="G314" s="549"/>
      <c r="H314" s="549"/>
      <c r="I314" s="544"/>
      <c r="J314" s="549"/>
    </row>
    <row r="315">
      <c r="A315" s="544"/>
      <c r="B315" s="544"/>
      <c r="C315" s="556"/>
      <c r="D315" s="557"/>
      <c r="E315" s="544"/>
      <c r="F315" s="549"/>
      <c r="G315" s="549"/>
      <c r="H315" s="549"/>
      <c r="I315" s="544"/>
      <c r="J315" s="549"/>
    </row>
    <row r="316">
      <c r="A316" s="544"/>
      <c r="B316" s="544"/>
      <c r="C316" s="556"/>
      <c r="D316" s="557"/>
      <c r="E316" s="544"/>
      <c r="F316" s="549"/>
      <c r="G316" s="549"/>
      <c r="H316" s="549"/>
      <c r="I316" s="544"/>
      <c r="J316" s="549"/>
    </row>
    <row r="317">
      <c r="A317" s="544"/>
      <c r="B317" s="544"/>
      <c r="C317" s="556"/>
      <c r="D317" s="557"/>
      <c r="E317" s="544"/>
      <c r="F317" s="549"/>
      <c r="G317" s="549"/>
      <c r="H317" s="549"/>
      <c r="I317" s="544"/>
      <c r="J317" s="549"/>
    </row>
    <row r="318">
      <c r="A318" s="544"/>
      <c r="B318" s="544"/>
      <c r="C318" s="556"/>
      <c r="D318" s="557"/>
      <c r="E318" s="544"/>
      <c r="F318" s="549"/>
      <c r="G318" s="549"/>
      <c r="H318" s="549"/>
      <c r="I318" s="544"/>
      <c r="J318" s="549"/>
    </row>
    <row r="319">
      <c r="A319" s="544"/>
      <c r="B319" s="544"/>
      <c r="C319" s="556"/>
      <c r="D319" s="557"/>
      <c r="E319" s="544"/>
      <c r="F319" s="549"/>
      <c r="G319" s="549"/>
      <c r="H319" s="549"/>
      <c r="I319" s="544"/>
      <c r="J319" s="549"/>
    </row>
    <row r="320">
      <c r="A320" s="544"/>
      <c r="B320" s="544"/>
      <c r="C320" s="556"/>
      <c r="D320" s="557"/>
      <c r="E320" s="544"/>
      <c r="F320" s="549"/>
      <c r="G320" s="549"/>
      <c r="H320" s="549"/>
      <c r="I320" s="544"/>
      <c r="J320" s="549"/>
    </row>
    <row r="321">
      <c r="A321" s="544"/>
      <c r="B321" s="544"/>
      <c r="C321" s="556"/>
      <c r="D321" s="557"/>
      <c r="E321" s="544"/>
      <c r="F321" s="549"/>
      <c r="G321" s="549"/>
      <c r="H321" s="549"/>
      <c r="I321" s="544"/>
      <c r="J321" s="549"/>
    </row>
    <row r="322">
      <c r="A322" s="544"/>
      <c r="B322" s="544"/>
      <c r="C322" s="556"/>
      <c r="D322" s="557"/>
      <c r="E322" s="544"/>
      <c r="F322" s="549"/>
      <c r="G322" s="549"/>
      <c r="H322" s="549"/>
      <c r="I322" s="544"/>
      <c r="J322" s="549"/>
    </row>
    <row r="323">
      <c r="A323" s="544"/>
      <c r="B323" s="544"/>
      <c r="C323" s="556"/>
      <c r="D323" s="557"/>
      <c r="E323" s="544"/>
      <c r="F323" s="549"/>
      <c r="G323" s="549"/>
      <c r="H323" s="549"/>
      <c r="I323" s="544"/>
      <c r="J323" s="549"/>
    </row>
    <row r="324">
      <c r="A324" s="544"/>
      <c r="B324" s="544"/>
      <c r="C324" s="556"/>
      <c r="D324" s="557"/>
      <c r="E324" s="544"/>
      <c r="F324" s="549"/>
      <c r="G324" s="549"/>
      <c r="H324" s="549"/>
      <c r="I324" s="544"/>
      <c r="J324" s="549"/>
    </row>
    <row r="325">
      <c r="A325" s="544"/>
      <c r="B325" s="544"/>
      <c r="C325" s="556"/>
      <c r="D325" s="557"/>
      <c r="E325" s="544"/>
      <c r="F325" s="549"/>
      <c r="G325" s="549"/>
      <c r="H325" s="549"/>
      <c r="I325" s="544"/>
      <c r="J325" s="549"/>
    </row>
    <row r="326">
      <c r="A326" s="544"/>
      <c r="B326" s="544"/>
      <c r="C326" s="556"/>
      <c r="D326" s="557"/>
      <c r="E326" s="544"/>
      <c r="F326" s="549"/>
      <c r="G326" s="549"/>
      <c r="H326" s="549"/>
      <c r="I326" s="544"/>
      <c r="J326" s="549"/>
    </row>
    <row r="327">
      <c r="A327" s="544"/>
      <c r="B327" s="544"/>
      <c r="C327" s="556"/>
      <c r="D327" s="557"/>
      <c r="E327" s="544"/>
      <c r="F327" s="549"/>
      <c r="G327" s="549"/>
      <c r="H327" s="549"/>
      <c r="I327" s="544"/>
      <c r="J327" s="549"/>
    </row>
    <row r="328">
      <c r="A328" s="544"/>
      <c r="B328" s="544"/>
      <c r="C328" s="556"/>
      <c r="D328" s="557"/>
      <c r="E328" s="544"/>
      <c r="F328" s="549"/>
      <c r="G328" s="549"/>
      <c r="H328" s="549"/>
      <c r="I328" s="544"/>
      <c r="J328" s="549"/>
    </row>
    <row r="329">
      <c r="A329" s="544"/>
      <c r="B329" s="544"/>
      <c r="C329" s="556"/>
      <c r="D329" s="557"/>
      <c r="E329" s="544"/>
      <c r="F329" s="549"/>
      <c r="G329" s="549"/>
      <c r="H329" s="549"/>
      <c r="I329" s="544"/>
      <c r="J329" s="549"/>
    </row>
    <row r="330">
      <c r="A330" s="544"/>
      <c r="B330" s="544"/>
      <c r="C330" s="556"/>
      <c r="D330" s="557"/>
      <c r="E330" s="544"/>
      <c r="F330" s="549"/>
      <c r="G330" s="549"/>
      <c r="H330" s="549"/>
      <c r="I330" s="544"/>
      <c r="J330" s="549"/>
    </row>
    <row r="331">
      <c r="A331" s="544"/>
      <c r="B331" s="544"/>
      <c r="C331" s="556"/>
      <c r="D331" s="557"/>
      <c r="E331" s="544"/>
      <c r="F331" s="549"/>
      <c r="G331" s="549"/>
      <c r="H331" s="549"/>
      <c r="I331" s="544"/>
      <c r="J331" s="549"/>
    </row>
    <row r="332">
      <c r="A332" s="544"/>
      <c r="B332" s="544"/>
      <c r="C332" s="556"/>
      <c r="D332" s="557"/>
      <c r="E332" s="544"/>
      <c r="F332" s="549"/>
      <c r="G332" s="549"/>
      <c r="H332" s="549"/>
      <c r="I332" s="544"/>
      <c r="J332" s="549"/>
    </row>
    <row r="333">
      <c r="A333" s="544"/>
      <c r="B333" s="544"/>
      <c r="C333" s="556"/>
      <c r="D333" s="557"/>
      <c r="E333" s="544"/>
      <c r="F333" s="549"/>
      <c r="G333" s="549"/>
      <c r="H333" s="549"/>
      <c r="I333" s="544"/>
      <c r="J333" s="549"/>
    </row>
    <row r="334">
      <c r="A334" s="544"/>
      <c r="B334" s="544"/>
      <c r="C334" s="556"/>
      <c r="D334" s="557"/>
      <c r="E334" s="544"/>
      <c r="F334" s="549"/>
      <c r="G334" s="549"/>
      <c r="H334" s="549"/>
      <c r="I334" s="544"/>
      <c r="J334" s="549"/>
    </row>
    <row r="335">
      <c r="A335" s="544"/>
      <c r="B335" s="544"/>
      <c r="C335" s="556"/>
      <c r="D335" s="557"/>
      <c r="E335" s="544"/>
      <c r="F335" s="549"/>
      <c r="G335" s="549"/>
      <c r="H335" s="549"/>
      <c r="I335" s="544"/>
      <c r="J335" s="549"/>
    </row>
    <row r="336">
      <c r="A336" s="544"/>
      <c r="B336" s="544"/>
      <c r="C336" s="556"/>
      <c r="D336" s="557"/>
      <c r="E336" s="544"/>
      <c r="F336" s="549"/>
      <c r="G336" s="549"/>
      <c r="H336" s="549"/>
      <c r="I336" s="544"/>
      <c r="J336" s="549"/>
    </row>
    <row r="337">
      <c r="A337" s="544"/>
      <c r="B337" s="544"/>
      <c r="C337" s="556"/>
      <c r="D337" s="557"/>
      <c r="E337" s="544"/>
      <c r="F337" s="549"/>
      <c r="G337" s="549"/>
      <c r="H337" s="549"/>
      <c r="I337" s="544"/>
      <c r="J337" s="549"/>
    </row>
    <row r="338">
      <c r="A338" s="544"/>
      <c r="B338" s="544"/>
      <c r="C338" s="556"/>
      <c r="D338" s="557"/>
      <c r="E338" s="544"/>
      <c r="F338" s="549"/>
      <c r="G338" s="549"/>
      <c r="H338" s="549"/>
      <c r="I338" s="544"/>
      <c r="J338" s="549"/>
    </row>
    <row r="339">
      <c r="A339" s="544"/>
      <c r="B339" s="544"/>
      <c r="C339" s="556"/>
      <c r="D339" s="557"/>
      <c r="E339" s="544"/>
      <c r="F339" s="549"/>
      <c r="G339" s="549"/>
      <c r="H339" s="549"/>
      <c r="I339" s="544"/>
      <c r="J339" s="549"/>
    </row>
    <row r="340">
      <c r="A340" s="544"/>
      <c r="B340" s="544"/>
      <c r="C340" s="556"/>
      <c r="D340" s="557"/>
      <c r="E340" s="544"/>
      <c r="F340" s="549"/>
      <c r="G340" s="549"/>
      <c r="H340" s="549"/>
      <c r="I340" s="544"/>
      <c r="J340" s="549"/>
    </row>
    <row r="341">
      <c r="A341" s="544"/>
      <c r="B341" s="544"/>
      <c r="C341" s="556"/>
      <c r="D341" s="557"/>
      <c r="E341" s="544"/>
      <c r="F341" s="549"/>
      <c r="G341" s="549"/>
      <c r="H341" s="549"/>
      <c r="I341" s="544"/>
      <c r="J341" s="549"/>
    </row>
    <row r="342">
      <c r="A342" s="544"/>
      <c r="B342" s="544"/>
      <c r="C342" s="556"/>
      <c r="D342" s="557"/>
      <c r="E342" s="544"/>
      <c r="F342" s="549"/>
      <c r="G342" s="549"/>
      <c r="H342" s="549"/>
      <c r="I342" s="544"/>
      <c r="J342" s="549"/>
    </row>
    <row r="343">
      <c r="A343" s="544"/>
      <c r="B343" s="544"/>
      <c r="C343" s="556"/>
      <c r="D343" s="557"/>
      <c r="E343" s="544"/>
      <c r="F343" s="549"/>
      <c r="G343" s="549"/>
      <c r="H343" s="549"/>
      <c r="I343" s="544"/>
      <c r="J343" s="549"/>
    </row>
    <row r="344">
      <c r="A344" s="544"/>
      <c r="B344" s="544"/>
      <c r="C344" s="556"/>
      <c r="D344" s="557"/>
      <c r="E344" s="544"/>
      <c r="F344" s="549"/>
      <c r="G344" s="549"/>
      <c r="H344" s="549"/>
      <c r="I344" s="544"/>
      <c r="J344" s="549"/>
    </row>
    <row r="345">
      <c r="A345" s="544"/>
      <c r="B345" s="544"/>
      <c r="C345" s="556"/>
      <c r="D345" s="557"/>
      <c r="E345" s="544"/>
      <c r="F345" s="549"/>
      <c r="G345" s="549"/>
      <c r="H345" s="549"/>
      <c r="I345" s="544"/>
      <c r="J345" s="549"/>
    </row>
    <row r="346">
      <c r="A346" s="544"/>
      <c r="B346" s="544"/>
      <c r="C346" s="556"/>
      <c r="D346" s="557"/>
      <c r="E346" s="544"/>
      <c r="F346" s="549"/>
      <c r="G346" s="549"/>
      <c r="H346" s="549"/>
      <c r="I346" s="544"/>
      <c r="J346" s="549"/>
    </row>
    <row r="347">
      <c r="A347" s="544"/>
      <c r="B347" s="544"/>
      <c r="C347" s="556"/>
      <c r="D347" s="557"/>
      <c r="E347" s="544"/>
      <c r="F347" s="549"/>
      <c r="G347" s="549"/>
      <c r="H347" s="549"/>
      <c r="I347" s="544"/>
      <c r="J347" s="549"/>
    </row>
    <row r="348">
      <c r="A348" s="544"/>
      <c r="B348" s="544"/>
      <c r="C348" s="556"/>
      <c r="D348" s="557"/>
      <c r="E348" s="544"/>
      <c r="F348" s="549"/>
      <c r="G348" s="549"/>
      <c r="H348" s="549"/>
      <c r="I348" s="544"/>
      <c r="J348" s="549"/>
    </row>
    <row r="349">
      <c r="A349" s="544"/>
      <c r="B349" s="544"/>
      <c r="C349" s="556"/>
      <c r="D349" s="557"/>
      <c r="E349" s="544"/>
      <c r="F349" s="549"/>
      <c r="G349" s="549"/>
      <c r="H349" s="549"/>
      <c r="I349" s="544"/>
      <c r="J349" s="549"/>
    </row>
    <row r="350">
      <c r="A350" s="544"/>
      <c r="B350" s="544"/>
      <c r="C350" s="556"/>
      <c r="D350" s="557"/>
      <c r="E350" s="544"/>
      <c r="F350" s="549"/>
      <c r="G350" s="549"/>
      <c r="H350" s="549"/>
      <c r="I350" s="544"/>
      <c r="J350" s="549"/>
    </row>
    <row r="351">
      <c r="A351" s="544"/>
      <c r="B351" s="544"/>
      <c r="C351" s="556"/>
      <c r="D351" s="557"/>
      <c r="E351" s="544"/>
      <c r="F351" s="549"/>
      <c r="G351" s="549"/>
      <c r="H351" s="549"/>
      <c r="I351" s="544"/>
      <c r="J351" s="549"/>
    </row>
    <row r="352">
      <c r="A352" s="544"/>
      <c r="B352" s="544"/>
      <c r="C352" s="556"/>
      <c r="D352" s="557"/>
      <c r="E352" s="544"/>
      <c r="F352" s="549"/>
      <c r="G352" s="549"/>
      <c r="H352" s="549"/>
      <c r="I352" s="544"/>
      <c r="J352" s="549"/>
    </row>
    <row r="353">
      <c r="A353" s="544"/>
      <c r="B353" s="544"/>
      <c r="C353" s="556"/>
      <c r="D353" s="557"/>
      <c r="E353" s="544"/>
      <c r="F353" s="549"/>
      <c r="G353" s="549"/>
      <c r="H353" s="549"/>
      <c r="I353" s="544"/>
      <c r="J353" s="549"/>
    </row>
    <row r="354">
      <c r="A354" s="544"/>
      <c r="B354" s="544"/>
      <c r="C354" s="556"/>
      <c r="D354" s="557"/>
      <c r="E354" s="544"/>
      <c r="F354" s="549"/>
      <c r="G354" s="549"/>
      <c r="H354" s="549"/>
      <c r="I354" s="544"/>
      <c r="J354" s="549"/>
    </row>
    <row r="355">
      <c r="A355" s="544"/>
      <c r="B355" s="544"/>
      <c r="C355" s="556"/>
      <c r="D355" s="557"/>
      <c r="E355" s="544"/>
      <c r="F355" s="549"/>
      <c r="G355" s="549"/>
      <c r="H355" s="549"/>
      <c r="I355" s="544"/>
      <c r="J355" s="549"/>
    </row>
    <row r="356">
      <c r="A356" s="544"/>
      <c r="B356" s="544"/>
      <c r="C356" s="556"/>
      <c r="D356" s="557"/>
      <c r="E356" s="544"/>
      <c r="F356" s="549"/>
      <c r="G356" s="549"/>
      <c r="H356" s="549"/>
      <c r="I356" s="544"/>
      <c r="J356" s="549"/>
    </row>
    <row r="357">
      <c r="A357" s="544"/>
      <c r="B357" s="544"/>
      <c r="C357" s="556"/>
      <c r="D357" s="557"/>
      <c r="E357" s="544"/>
      <c r="F357" s="549"/>
      <c r="G357" s="549"/>
      <c r="H357" s="549"/>
      <c r="I357" s="544"/>
      <c r="J357" s="549"/>
    </row>
    <row r="358">
      <c r="A358" s="544"/>
      <c r="B358" s="544"/>
      <c r="C358" s="556"/>
      <c r="D358" s="557"/>
      <c r="E358" s="544"/>
      <c r="F358" s="549"/>
      <c r="G358" s="549"/>
      <c r="H358" s="549"/>
      <c r="I358" s="544"/>
      <c r="J358" s="549"/>
    </row>
    <row r="359">
      <c r="A359" s="544"/>
      <c r="B359" s="544"/>
      <c r="C359" s="556"/>
      <c r="D359" s="557"/>
      <c r="E359" s="544"/>
      <c r="F359" s="549"/>
      <c r="G359" s="549"/>
      <c r="H359" s="549"/>
      <c r="I359" s="544"/>
      <c r="J359" s="549"/>
    </row>
    <row r="360">
      <c r="A360" s="544"/>
      <c r="B360" s="544"/>
      <c r="C360" s="556"/>
      <c r="D360" s="557"/>
      <c r="E360" s="544"/>
      <c r="F360" s="549"/>
      <c r="G360" s="549"/>
      <c r="H360" s="549"/>
      <c r="I360" s="544"/>
      <c r="J360" s="549"/>
    </row>
    <row r="361">
      <c r="A361" s="544"/>
      <c r="B361" s="544"/>
      <c r="C361" s="556"/>
      <c r="D361" s="557"/>
      <c r="E361" s="544"/>
      <c r="F361" s="549"/>
      <c r="G361" s="549"/>
      <c r="H361" s="549"/>
      <c r="I361" s="544"/>
      <c r="J361" s="549"/>
    </row>
    <row r="362">
      <c r="A362" s="544"/>
      <c r="B362" s="544"/>
      <c r="C362" s="556"/>
      <c r="D362" s="557"/>
      <c r="E362" s="544"/>
      <c r="F362" s="549"/>
      <c r="G362" s="549"/>
      <c r="H362" s="549"/>
      <c r="I362" s="544"/>
      <c r="J362" s="549"/>
    </row>
    <row r="363">
      <c r="A363" s="544"/>
      <c r="B363" s="544"/>
      <c r="C363" s="556"/>
      <c r="D363" s="557"/>
      <c r="E363" s="544"/>
      <c r="F363" s="549"/>
      <c r="G363" s="549"/>
      <c r="H363" s="549"/>
      <c r="I363" s="544"/>
      <c r="J363" s="549"/>
    </row>
    <row r="364">
      <c r="A364" s="544"/>
      <c r="B364" s="544"/>
      <c r="C364" s="556"/>
      <c r="D364" s="557"/>
      <c r="E364" s="544"/>
      <c r="F364" s="549"/>
      <c r="G364" s="549"/>
      <c r="H364" s="549"/>
      <c r="I364" s="544"/>
      <c r="J364" s="549"/>
    </row>
    <row r="365">
      <c r="A365" s="544"/>
      <c r="B365" s="544"/>
      <c r="C365" s="556"/>
      <c r="D365" s="557"/>
      <c r="E365" s="544"/>
      <c r="F365" s="549"/>
      <c r="G365" s="549"/>
      <c r="H365" s="549"/>
      <c r="I365" s="544"/>
      <c r="J365" s="549"/>
    </row>
    <row r="366">
      <c r="A366" s="544"/>
      <c r="B366" s="544"/>
      <c r="C366" s="556"/>
      <c r="D366" s="557"/>
      <c r="E366" s="544"/>
      <c r="F366" s="549"/>
      <c r="G366" s="549"/>
      <c r="H366" s="549"/>
      <c r="I366" s="544"/>
      <c r="J366" s="549"/>
    </row>
    <row r="367">
      <c r="A367" s="544"/>
      <c r="B367" s="544"/>
      <c r="C367" s="556"/>
      <c r="D367" s="557"/>
      <c r="E367" s="544"/>
      <c r="F367" s="549"/>
      <c r="G367" s="549"/>
      <c r="H367" s="549"/>
      <c r="I367" s="544"/>
      <c r="J367" s="549"/>
    </row>
    <row r="368">
      <c r="A368" s="544"/>
      <c r="B368" s="544"/>
      <c r="C368" s="556"/>
      <c r="D368" s="557"/>
      <c r="E368" s="544"/>
      <c r="F368" s="549"/>
      <c r="G368" s="549"/>
      <c r="H368" s="549"/>
      <c r="I368" s="544"/>
      <c r="J368" s="549"/>
    </row>
    <row r="369">
      <c r="A369" s="544"/>
      <c r="B369" s="544"/>
      <c r="C369" s="556"/>
      <c r="D369" s="557"/>
      <c r="E369" s="544"/>
      <c r="F369" s="549"/>
      <c r="G369" s="549"/>
      <c r="H369" s="549"/>
      <c r="I369" s="544"/>
      <c r="J369" s="549"/>
    </row>
    <row r="370">
      <c r="A370" s="544"/>
      <c r="B370" s="544"/>
      <c r="C370" s="556"/>
      <c r="D370" s="557"/>
      <c r="E370" s="544"/>
      <c r="F370" s="549"/>
      <c r="G370" s="549"/>
      <c r="H370" s="549"/>
      <c r="I370" s="544"/>
      <c r="J370" s="549"/>
    </row>
    <row r="371">
      <c r="A371" s="544"/>
      <c r="B371" s="544"/>
      <c r="C371" s="556"/>
      <c r="D371" s="557"/>
      <c r="E371" s="544"/>
      <c r="F371" s="549"/>
      <c r="G371" s="549"/>
      <c r="H371" s="549"/>
      <c r="I371" s="544"/>
      <c r="J371" s="549"/>
    </row>
    <row r="372">
      <c r="A372" s="544"/>
      <c r="B372" s="544"/>
      <c r="C372" s="556"/>
      <c r="D372" s="557"/>
      <c r="E372" s="544"/>
      <c r="F372" s="549"/>
      <c r="G372" s="549"/>
      <c r="H372" s="549"/>
      <c r="I372" s="544"/>
      <c r="J372" s="549"/>
    </row>
    <row r="373">
      <c r="A373" s="544"/>
      <c r="B373" s="544"/>
      <c r="C373" s="556"/>
      <c r="D373" s="557"/>
      <c r="E373" s="544"/>
      <c r="F373" s="549"/>
      <c r="G373" s="549"/>
      <c r="H373" s="549"/>
      <c r="I373" s="544"/>
      <c r="J373" s="549"/>
    </row>
    <row r="374">
      <c r="A374" s="544"/>
      <c r="B374" s="544"/>
      <c r="C374" s="556"/>
      <c r="D374" s="557"/>
      <c r="E374" s="544"/>
      <c r="F374" s="549"/>
      <c r="G374" s="549"/>
      <c r="H374" s="549"/>
      <c r="I374" s="544"/>
      <c r="J374" s="549"/>
    </row>
    <row r="375">
      <c r="A375" s="544"/>
      <c r="B375" s="544"/>
      <c r="C375" s="556"/>
      <c r="D375" s="557"/>
      <c r="E375" s="544"/>
      <c r="F375" s="549"/>
      <c r="G375" s="549"/>
      <c r="H375" s="549"/>
      <c r="I375" s="544"/>
      <c r="J375" s="549"/>
    </row>
    <row r="376">
      <c r="A376" s="544"/>
      <c r="B376" s="544"/>
      <c r="C376" s="556"/>
      <c r="D376" s="557"/>
      <c r="E376" s="544"/>
      <c r="F376" s="549"/>
      <c r="G376" s="549"/>
      <c r="H376" s="549"/>
      <c r="I376" s="544"/>
      <c r="J376" s="549"/>
    </row>
    <row r="377">
      <c r="A377" s="544"/>
      <c r="B377" s="544"/>
      <c r="C377" s="556"/>
      <c r="D377" s="557"/>
      <c r="E377" s="544"/>
      <c r="F377" s="549"/>
      <c r="G377" s="549"/>
      <c r="H377" s="549"/>
      <c r="I377" s="544"/>
      <c r="J377" s="549"/>
    </row>
    <row r="378">
      <c r="A378" s="544"/>
      <c r="B378" s="544"/>
      <c r="C378" s="556"/>
      <c r="D378" s="557"/>
      <c r="E378" s="544"/>
      <c r="F378" s="549"/>
      <c r="G378" s="549"/>
      <c r="H378" s="549"/>
      <c r="I378" s="544"/>
      <c r="J378" s="549"/>
    </row>
    <row r="379">
      <c r="A379" s="544"/>
      <c r="B379" s="544"/>
      <c r="C379" s="556"/>
      <c r="D379" s="557"/>
      <c r="E379" s="544"/>
      <c r="F379" s="549"/>
      <c r="G379" s="549"/>
      <c r="H379" s="549"/>
      <c r="I379" s="544"/>
      <c r="J379" s="549"/>
    </row>
    <row r="380">
      <c r="A380" s="544"/>
      <c r="B380" s="544"/>
      <c r="C380" s="556"/>
      <c r="D380" s="557"/>
      <c r="E380" s="544"/>
      <c r="F380" s="549"/>
      <c r="G380" s="549"/>
      <c r="H380" s="549"/>
      <c r="I380" s="544"/>
      <c r="J380" s="549"/>
    </row>
    <row r="381">
      <c r="A381" s="544"/>
      <c r="B381" s="544"/>
      <c r="C381" s="556"/>
      <c r="D381" s="557"/>
      <c r="E381" s="544"/>
      <c r="F381" s="549"/>
      <c r="G381" s="549"/>
      <c r="H381" s="549"/>
      <c r="I381" s="544"/>
      <c r="J381" s="549"/>
    </row>
    <row r="382">
      <c r="A382" s="544"/>
      <c r="B382" s="544"/>
      <c r="C382" s="556"/>
      <c r="D382" s="557"/>
      <c r="E382" s="544"/>
      <c r="F382" s="549"/>
      <c r="G382" s="549"/>
      <c r="H382" s="549"/>
      <c r="I382" s="544"/>
      <c r="J382" s="549"/>
    </row>
    <row r="383">
      <c r="A383" s="544"/>
      <c r="B383" s="544"/>
      <c r="C383" s="556"/>
      <c r="D383" s="557"/>
      <c r="E383" s="544"/>
      <c r="F383" s="549"/>
      <c r="G383" s="549"/>
      <c r="H383" s="549"/>
      <c r="I383" s="544"/>
      <c r="J383" s="549"/>
    </row>
    <row r="384">
      <c r="A384" s="544"/>
      <c r="B384" s="544"/>
      <c r="C384" s="556"/>
      <c r="D384" s="557"/>
      <c r="E384" s="544"/>
      <c r="F384" s="549"/>
      <c r="G384" s="549"/>
      <c r="H384" s="549"/>
      <c r="I384" s="544"/>
      <c r="J384" s="549"/>
    </row>
    <row r="385">
      <c r="A385" s="544"/>
      <c r="B385" s="544"/>
      <c r="C385" s="556"/>
      <c r="D385" s="557"/>
      <c r="E385" s="544"/>
      <c r="F385" s="549"/>
      <c r="G385" s="549"/>
      <c r="H385" s="549"/>
      <c r="I385" s="544"/>
      <c r="J385" s="549"/>
    </row>
    <row r="386">
      <c r="A386" s="544"/>
      <c r="B386" s="544"/>
      <c r="C386" s="556"/>
      <c r="D386" s="557"/>
      <c r="E386" s="544"/>
      <c r="F386" s="549"/>
      <c r="G386" s="549"/>
      <c r="H386" s="549"/>
      <c r="I386" s="544"/>
      <c r="J386" s="549"/>
    </row>
    <row r="387">
      <c r="A387" s="544"/>
      <c r="B387" s="544"/>
      <c r="C387" s="556"/>
      <c r="D387" s="557"/>
      <c r="E387" s="544"/>
      <c r="F387" s="549"/>
      <c r="G387" s="549"/>
      <c r="H387" s="549"/>
      <c r="I387" s="544"/>
      <c r="J387" s="549"/>
    </row>
    <row r="388">
      <c r="A388" s="544"/>
      <c r="B388" s="544"/>
      <c r="C388" s="556"/>
      <c r="D388" s="557"/>
      <c r="E388" s="544"/>
      <c r="F388" s="549"/>
      <c r="G388" s="549"/>
      <c r="H388" s="549"/>
      <c r="I388" s="544"/>
      <c r="J388" s="549"/>
    </row>
    <row r="389">
      <c r="A389" s="544"/>
      <c r="B389" s="544"/>
      <c r="C389" s="556"/>
      <c r="D389" s="557"/>
      <c r="E389" s="544"/>
      <c r="F389" s="549"/>
      <c r="G389" s="549"/>
      <c r="H389" s="549"/>
      <c r="I389" s="544"/>
      <c r="J389" s="549"/>
    </row>
    <row r="390">
      <c r="A390" s="544"/>
      <c r="B390" s="544"/>
      <c r="C390" s="556"/>
      <c r="D390" s="557"/>
      <c r="E390" s="544"/>
      <c r="F390" s="549"/>
      <c r="G390" s="549"/>
      <c r="H390" s="549"/>
      <c r="I390" s="544"/>
      <c r="J390" s="549"/>
    </row>
    <row r="391">
      <c r="A391" s="544"/>
      <c r="B391" s="544"/>
      <c r="C391" s="556"/>
      <c r="D391" s="557"/>
      <c r="E391" s="544"/>
      <c r="F391" s="549"/>
      <c r="G391" s="549"/>
      <c r="H391" s="549"/>
      <c r="I391" s="544"/>
      <c r="J391" s="549"/>
    </row>
    <row r="392">
      <c r="A392" s="544"/>
      <c r="B392" s="544"/>
      <c r="C392" s="556"/>
      <c r="D392" s="557"/>
      <c r="E392" s="544"/>
      <c r="F392" s="549"/>
      <c r="G392" s="549"/>
      <c r="H392" s="549"/>
      <c r="I392" s="544"/>
      <c r="J392" s="549"/>
    </row>
    <row r="393">
      <c r="A393" s="544"/>
      <c r="B393" s="544"/>
      <c r="C393" s="556"/>
      <c r="D393" s="557"/>
      <c r="E393" s="544"/>
      <c r="F393" s="549"/>
      <c r="G393" s="549"/>
      <c r="H393" s="549"/>
      <c r="I393" s="544"/>
      <c r="J393" s="549"/>
    </row>
    <row r="394">
      <c r="A394" s="544"/>
      <c r="B394" s="544"/>
      <c r="C394" s="556"/>
      <c r="D394" s="557"/>
      <c r="E394" s="544"/>
      <c r="F394" s="549"/>
      <c r="G394" s="549"/>
      <c r="H394" s="549"/>
      <c r="I394" s="544"/>
      <c r="J394" s="549"/>
    </row>
    <row r="395">
      <c r="A395" s="544"/>
      <c r="B395" s="544"/>
      <c r="C395" s="556"/>
      <c r="D395" s="557"/>
      <c r="E395" s="544"/>
      <c r="F395" s="549"/>
      <c r="G395" s="549"/>
      <c r="H395" s="549"/>
      <c r="I395" s="544"/>
      <c r="J395" s="549"/>
    </row>
    <row r="396">
      <c r="A396" s="544"/>
      <c r="B396" s="544"/>
      <c r="C396" s="556"/>
      <c r="D396" s="557"/>
      <c r="E396" s="544"/>
      <c r="F396" s="549"/>
      <c r="G396" s="549"/>
      <c r="H396" s="549"/>
      <c r="I396" s="544"/>
      <c r="J396" s="549"/>
    </row>
    <row r="397">
      <c r="A397" s="544"/>
      <c r="B397" s="544"/>
      <c r="C397" s="556"/>
      <c r="D397" s="557"/>
      <c r="E397" s="544"/>
      <c r="F397" s="549"/>
      <c r="G397" s="549"/>
      <c r="H397" s="549"/>
      <c r="I397" s="544"/>
      <c r="J397" s="549"/>
    </row>
    <row r="398">
      <c r="A398" s="544"/>
      <c r="B398" s="544"/>
      <c r="C398" s="556"/>
      <c r="D398" s="557"/>
      <c r="E398" s="544"/>
      <c r="F398" s="549"/>
      <c r="G398" s="549"/>
      <c r="H398" s="549"/>
      <c r="I398" s="544"/>
      <c r="J398" s="549"/>
    </row>
    <row r="399">
      <c r="A399" s="544"/>
      <c r="B399" s="544"/>
      <c r="C399" s="556"/>
      <c r="D399" s="557"/>
      <c r="E399" s="544"/>
      <c r="F399" s="549"/>
      <c r="G399" s="549"/>
      <c r="H399" s="549"/>
      <c r="I399" s="544"/>
      <c r="J399" s="549"/>
    </row>
    <row r="400">
      <c r="A400" s="544"/>
      <c r="B400" s="544"/>
      <c r="C400" s="556"/>
      <c r="D400" s="557"/>
      <c r="E400" s="544"/>
      <c r="F400" s="549"/>
      <c r="G400" s="549"/>
      <c r="H400" s="549"/>
      <c r="I400" s="544"/>
      <c r="J400" s="549"/>
    </row>
    <row r="401">
      <c r="A401" s="544"/>
      <c r="B401" s="544"/>
      <c r="C401" s="556"/>
      <c r="D401" s="557"/>
      <c r="E401" s="544"/>
      <c r="F401" s="549"/>
      <c r="G401" s="549"/>
      <c r="H401" s="549"/>
      <c r="I401" s="544"/>
      <c r="J401" s="549"/>
    </row>
    <row r="402">
      <c r="A402" s="544"/>
      <c r="B402" s="544"/>
      <c r="C402" s="556"/>
      <c r="D402" s="557"/>
      <c r="E402" s="544"/>
      <c r="F402" s="549"/>
      <c r="G402" s="549"/>
      <c r="H402" s="549"/>
      <c r="I402" s="544"/>
      <c r="J402" s="549"/>
    </row>
    <row r="403">
      <c r="A403" s="544"/>
      <c r="B403" s="544"/>
      <c r="C403" s="556"/>
      <c r="D403" s="557"/>
      <c r="E403" s="544"/>
      <c r="F403" s="549"/>
      <c r="G403" s="549"/>
      <c r="H403" s="549"/>
      <c r="I403" s="544"/>
      <c r="J403" s="549"/>
    </row>
    <row r="404">
      <c r="A404" s="544"/>
      <c r="B404" s="544"/>
      <c r="C404" s="556"/>
      <c r="D404" s="557"/>
      <c r="E404" s="544"/>
      <c r="F404" s="549"/>
      <c r="G404" s="549"/>
      <c r="H404" s="549"/>
      <c r="I404" s="544"/>
      <c r="J404" s="549"/>
    </row>
    <row r="405">
      <c r="A405" s="544"/>
      <c r="B405" s="544"/>
      <c r="C405" s="556"/>
      <c r="D405" s="557"/>
      <c r="E405" s="544"/>
      <c r="F405" s="549"/>
      <c r="G405" s="549"/>
      <c r="H405" s="549"/>
      <c r="I405" s="544"/>
      <c r="J405" s="549"/>
    </row>
    <row r="406">
      <c r="A406" s="544"/>
      <c r="B406" s="544"/>
      <c r="C406" s="556"/>
      <c r="D406" s="557"/>
      <c r="E406" s="544"/>
      <c r="F406" s="549"/>
      <c r="G406" s="549"/>
      <c r="H406" s="549"/>
      <c r="I406" s="544"/>
      <c r="J406" s="549"/>
    </row>
    <row r="407">
      <c r="A407" s="544"/>
      <c r="B407" s="544"/>
      <c r="C407" s="556"/>
      <c r="D407" s="557"/>
      <c r="E407" s="544"/>
      <c r="F407" s="549"/>
      <c r="G407" s="549"/>
      <c r="H407" s="549"/>
      <c r="I407" s="544"/>
      <c r="J407" s="549"/>
    </row>
    <row r="408">
      <c r="A408" s="544"/>
      <c r="B408" s="544"/>
      <c r="C408" s="556"/>
      <c r="D408" s="557"/>
      <c r="E408" s="544"/>
      <c r="F408" s="549"/>
      <c r="G408" s="549"/>
      <c r="H408" s="549"/>
      <c r="I408" s="544"/>
      <c r="J408" s="549"/>
    </row>
    <row r="409">
      <c r="A409" s="544"/>
      <c r="B409" s="544"/>
      <c r="C409" s="556"/>
      <c r="D409" s="557"/>
      <c r="E409" s="549"/>
      <c r="F409" s="549"/>
      <c r="G409" s="549"/>
      <c r="H409" s="549"/>
      <c r="I409" s="544"/>
      <c r="J409" s="549"/>
    </row>
    <row r="410">
      <c r="A410" s="544"/>
      <c r="B410" s="544"/>
      <c r="C410" s="556"/>
      <c r="D410" s="557"/>
      <c r="E410" s="549"/>
      <c r="F410" s="549"/>
      <c r="G410" s="549"/>
      <c r="H410" s="549"/>
      <c r="I410" s="544"/>
      <c r="J410" s="549"/>
    </row>
    <row r="411">
      <c r="A411" s="544"/>
      <c r="B411" s="544"/>
      <c r="C411" s="556"/>
      <c r="D411" s="557"/>
      <c r="E411" s="549"/>
      <c r="F411" s="549"/>
      <c r="G411" s="549"/>
      <c r="H411" s="549"/>
      <c r="I411" s="544"/>
      <c r="J411" s="549"/>
    </row>
    <row r="412">
      <c r="A412" s="544"/>
      <c r="B412" s="544"/>
      <c r="C412" s="556"/>
      <c r="D412" s="557"/>
      <c r="E412" s="549"/>
      <c r="F412" s="549"/>
      <c r="G412" s="549"/>
      <c r="H412" s="549"/>
      <c r="I412" s="544"/>
      <c r="J412" s="549"/>
    </row>
    <row r="413">
      <c r="A413" s="544"/>
      <c r="B413" s="544"/>
      <c r="C413" s="556"/>
      <c r="D413" s="557"/>
      <c r="E413" s="549"/>
      <c r="F413" s="549"/>
      <c r="G413" s="549"/>
      <c r="H413" s="549"/>
      <c r="I413" s="544"/>
      <c r="J413" s="549"/>
    </row>
    <row r="414">
      <c r="A414" s="544"/>
      <c r="B414" s="544"/>
      <c r="C414" s="556"/>
      <c r="D414" s="557"/>
      <c r="E414" s="549"/>
      <c r="F414" s="549"/>
      <c r="G414" s="549"/>
      <c r="H414" s="549"/>
      <c r="I414" s="544"/>
      <c r="J414" s="549"/>
    </row>
    <row r="415">
      <c r="A415" s="544"/>
      <c r="B415" s="544"/>
      <c r="C415" s="556"/>
      <c r="D415" s="557"/>
      <c r="E415" s="549"/>
      <c r="F415" s="549"/>
      <c r="G415" s="549"/>
      <c r="H415" s="549"/>
      <c r="I415" s="544"/>
      <c r="J415" s="549"/>
    </row>
    <row r="416">
      <c r="A416" s="544"/>
      <c r="B416" s="544"/>
      <c r="C416" s="556"/>
      <c r="D416" s="557"/>
      <c r="E416" s="549"/>
      <c r="F416" s="549"/>
      <c r="G416" s="549"/>
      <c r="H416" s="549"/>
      <c r="I416" s="544"/>
      <c r="J416" s="549"/>
    </row>
    <row r="417">
      <c r="A417" s="544"/>
      <c r="B417" s="544"/>
      <c r="C417" s="556"/>
      <c r="D417" s="557"/>
      <c r="E417" s="549"/>
      <c r="F417" s="549"/>
      <c r="G417" s="549"/>
      <c r="H417" s="549"/>
      <c r="I417" s="544"/>
      <c r="J417" s="549"/>
    </row>
    <row r="418">
      <c r="A418" s="544"/>
      <c r="B418" s="544"/>
      <c r="C418" s="556"/>
      <c r="D418" s="557"/>
      <c r="E418" s="549"/>
      <c r="F418" s="549"/>
      <c r="G418" s="549"/>
      <c r="H418" s="549"/>
      <c r="I418" s="544"/>
      <c r="J418" s="549"/>
    </row>
    <row r="419">
      <c r="A419" s="544"/>
      <c r="B419" s="544"/>
      <c r="C419" s="556"/>
      <c r="D419" s="557"/>
      <c r="E419" s="549"/>
      <c r="F419" s="549"/>
      <c r="G419" s="549"/>
      <c r="H419" s="549"/>
      <c r="I419" s="544"/>
      <c r="J419" s="549"/>
    </row>
    <row r="420">
      <c r="A420" s="544"/>
      <c r="B420" s="544"/>
      <c r="C420" s="556"/>
      <c r="D420" s="557"/>
      <c r="E420" s="549"/>
      <c r="F420" s="549"/>
      <c r="G420" s="549"/>
      <c r="H420" s="549"/>
      <c r="I420" s="544"/>
      <c r="J420" s="549"/>
    </row>
    <row r="421">
      <c r="A421" s="544"/>
      <c r="B421" s="544"/>
      <c r="C421" s="556"/>
      <c r="D421" s="557"/>
      <c r="E421" s="549"/>
      <c r="F421" s="549"/>
      <c r="G421" s="549"/>
      <c r="H421" s="549"/>
      <c r="I421" s="544"/>
      <c r="J421" s="549"/>
    </row>
    <row r="422">
      <c r="A422" s="544"/>
      <c r="B422" s="544"/>
      <c r="C422" s="556"/>
      <c r="D422" s="557"/>
      <c r="E422" s="549"/>
      <c r="F422" s="549"/>
      <c r="G422" s="549"/>
      <c r="H422" s="549"/>
      <c r="I422" s="544"/>
      <c r="J422" s="549"/>
    </row>
    <row r="423">
      <c r="A423" s="544"/>
      <c r="B423" s="544"/>
      <c r="C423" s="556"/>
      <c r="D423" s="557"/>
      <c r="E423" s="549"/>
      <c r="F423" s="549"/>
      <c r="G423" s="549"/>
      <c r="H423" s="549"/>
      <c r="I423" s="544"/>
      <c r="J423" s="549"/>
    </row>
    <row r="424">
      <c r="A424" s="544"/>
      <c r="B424" s="544"/>
      <c r="C424" s="556"/>
      <c r="D424" s="557"/>
      <c r="E424" s="549"/>
      <c r="F424" s="549"/>
      <c r="G424" s="549"/>
      <c r="H424" s="549"/>
      <c r="I424" s="544"/>
      <c r="J424" s="549"/>
    </row>
    <row r="425">
      <c r="A425" s="544"/>
      <c r="B425" s="544"/>
      <c r="C425" s="556"/>
      <c r="D425" s="557"/>
      <c r="E425" s="549"/>
      <c r="F425" s="549"/>
      <c r="G425" s="549"/>
      <c r="H425" s="549"/>
      <c r="I425" s="544"/>
      <c r="J425" s="549"/>
    </row>
    <row r="426">
      <c r="A426" s="544"/>
      <c r="B426" s="544"/>
      <c r="C426" s="556"/>
      <c r="D426" s="557"/>
      <c r="E426" s="549"/>
      <c r="F426" s="549"/>
      <c r="G426" s="549"/>
      <c r="H426" s="549"/>
      <c r="I426" s="544"/>
      <c r="J426" s="549"/>
    </row>
    <row r="427">
      <c r="A427" s="544"/>
      <c r="B427" s="544"/>
      <c r="C427" s="556"/>
      <c r="D427" s="557"/>
      <c r="E427" s="549"/>
      <c r="F427" s="549"/>
      <c r="G427" s="549"/>
      <c r="H427" s="549"/>
      <c r="I427" s="544"/>
      <c r="J427" s="549"/>
    </row>
    <row r="428">
      <c r="A428" s="544"/>
      <c r="B428" s="544"/>
      <c r="C428" s="556"/>
      <c r="D428" s="557"/>
      <c r="E428" s="549"/>
      <c r="F428" s="549"/>
      <c r="G428" s="549"/>
      <c r="H428" s="549"/>
      <c r="I428" s="544"/>
      <c r="J428" s="549"/>
    </row>
    <row r="429">
      <c r="A429" s="544"/>
      <c r="B429" s="544"/>
      <c r="C429" s="556"/>
      <c r="D429" s="557"/>
      <c r="E429" s="549"/>
      <c r="F429" s="549"/>
      <c r="G429" s="549"/>
      <c r="H429" s="549"/>
      <c r="I429" s="544"/>
      <c r="J429" s="549"/>
    </row>
    <row r="430">
      <c r="A430" s="544"/>
      <c r="B430" s="544"/>
      <c r="C430" s="556"/>
      <c r="D430" s="557"/>
      <c r="E430" s="549"/>
      <c r="F430" s="549"/>
      <c r="G430" s="549"/>
      <c r="H430" s="549"/>
      <c r="I430" s="544"/>
      <c r="J430" s="549"/>
    </row>
    <row r="431">
      <c r="A431" s="544"/>
      <c r="B431" s="544"/>
      <c r="C431" s="556"/>
      <c r="D431" s="557"/>
      <c r="E431" s="549"/>
      <c r="F431" s="549"/>
      <c r="G431" s="549"/>
      <c r="H431" s="549"/>
      <c r="I431" s="544"/>
      <c r="J431" s="549"/>
    </row>
    <row r="432">
      <c r="A432" s="544"/>
      <c r="B432" s="544"/>
      <c r="C432" s="556"/>
      <c r="D432" s="557"/>
      <c r="E432" s="549"/>
      <c r="F432" s="549"/>
      <c r="G432" s="549"/>
      <c r="H432" s="549"/>
      <c r="I432" s="544"/>
      <c r="J432" s="549"/>
    </row>
    <row r="433">
      <c r="A433" s="544"/>
      <c r="B433" s="544"/>
      <c r="C433" s="556"/>
      <c r="D433" s="557"/>
      <c r="E433" s="549"/>
      <c r="F433" s="549"/>
      <c r="G433" s="549"/>
      <c r="H433" s="549"/>
      <c r="I433" s="544"/>
      <c r="J433" s="549"/>
    </row>
    <row r="434">
      <c r="A434" s="544"/>
      <c r="B434" s="544"/>
      <c r="C434" s="556"/>
      <c r="D434" s="557"/>
      <c r="E434" s="549"/>
      <c r="F434" s="549"/>
      <c r="G434" s="549"/>
      <c r="H434" s="549"/>
      <c r="I434" s="544"/>
      <c r="J434" s="549"/>
    </row>
    <row r="435">
      <c r="A435" s="544"/>
      <c r="B435" s="544"/>
      <c r="C435" s="556"/>
      <c r="D435" s="557"/>
      <c r="E435" s="549"/>
      <c r="F435" s="549"/>
      <c r="G435" s="549"/>
      <c r="H435" s="549"/>
      <c r="I435" s="544"/>
      <c r="J435" s="549"/>
    </row>
    <row r="436">
      <c r="A436" s="544"/>
      <c r="B436" s="544"/>
      <c r="C436" s="556"/>
      <c r="D436" s="557"/>
      <c r="E436" s="549"/>
      <c r="F436" s="549"/>
      <c r="G436" s="549"/>
      <c r="H436" s="549"/>
      <c r="I436" s="544"/>
      <c r="J436" s="549"/>
    </row>
    <row r="437">
      <c r="A437" s="544"/>
      <c r="B437" s="544"/>
      <c r="C437" s="556"/>
      <c r="D437" s="557"/>
      <c r="E437" s="549"/>
      <c r="F437" s="549"/>
      <c r="G437" s="549"/>
      <c r="H437" s="549"/>
      <c r="I437" s="544"/>
      <c r="J437" s="549"/>
    </row>
    <row r="438">
      <c r="A438" s="544"/>
      <c r="B438" s="544"/>
      <c r="C438" s="556"/>
      <c r="D438" s="557"/>
      <c r="E438" s="549"/>
      <c r="F438" s="549"/>
      <c r="G438" s="549"/>
      <c r="H438" s="549"/>
      <c r="I438" s="544"/>
      <c r="J438" s="549"/>
    </row>
    <row r="439">
      <c r="A439" s="544"/>
      <c r="B439" s="544"/>
      <c r="C439" s="556"/>
      <c r="D439" s="557"/>
      <c r="E439" s="549"/>
      <c r="F439" s="549"/>
      <c r="G439" s="549"/>
      <c r="H439" s="549"/>
      <c r="I439" s="544"/>
      <c r="J439" s="549"/>
    </row>
    <row r="440">
      <c r="A440" s="544"/>
      <c r="B440" s="544"/>
      <c r="C440" s="556"/>
      <c r="D440" s="557"/>
      <c r="E440" s="549"/>
      <c r="F440" s="549"/>
      <c r="G440" s="549"/>
      <c r="H440" s="549"/>
      <c r="I440" s="544"/>
      <c r="J440" s="549"/>
    </row>
    <row r="441">
      <c r="A441" s="544"/>
      <c r="B441" s="544"/>
      <c r="C441" s="556"/>
      <c r="D441" s="557"/>
      <c r="E441" s="549"/>
      <c r="F441" s="549"/>
      <c r="G441" s="549"/>
      <c r="H441" s="549"/>
      <c r="I441" s="544"/>
      <c r="J441" s="549"/>
    </row>
    <row r="442">
      <c r="A442" s="544"/>
      <c r="B442" s="544"/>
      <c r="C442" s="556"/>
      <c r="D442" s="557"/>
      <c r="E442" s="549"/>
      <c r="F442" s="549"/>
      <c r="G442" s="549"/>
      <c r="H442" s="549"/>
      <c r="I442" s="544"/>
      <c r="J442" s="549"/>
    </row>
    <row r="443">
      <c r="A443" s="544"/>
      <c r="B443" s="544"/>
      <c r="C443" s="556"/>
      <c r="D443" s="557"/>
      <c r="E443" s="549"/>
      <c r="F443" s="549"/>
      <c r="G443" s="549"/>
      <c r="H443" s="549"/>
      <c r="I443" s="544"/>
      <c r="J443" s="549"/>
    </row>
    <row r="444">
      <c r="A444" s="544"/>
      <c r="B444" s="544"/>
      <c r="C444" s="556"/>
      <c r="D444" s="557"/>
      <c r="E444" s="549"/>
      <c r="F444" s="549"/>
      <c r="G444" s="549"/>
      <c r="H444" s="549"/>
      <c r="I444" s="544"/>
      <c r="J444" s="549"/>
    </row>
    <row r="445">
      <c r="A445" s="544"/>
      <c r="B445" s="544"/>
      <c r="C445" s="556"/>
      <c r="D445" s="557"/>
      <c r="E445" s="549"/>
      <c r="F445" s="549"/>
      <c r="G445" s="549"/>
      <c r="H445" s="549"/>
      <c r="I445" s="544"/>
      <c r="J445" s="549"/>
    </row>
    <row r="446">
      <c r="A446" s="544"/>
      <c r="B446" s="544"/>
      <c r="C446" s="556"/>
      <c r="D446" s="557"/>
      <c r="E446" s="549"/>
      <c r="F446" s="549"/>
      <c r="G446" s="549"/>
      <c r="H446" s="549"/>
      <c r="I446" s="544"/>
      <c r="J446" s="549"/>
    </row>
    <row r="447">
      <c r="A447" s="544"/>
      <c r="B447" s="544"/>
      <c r="C447" s="556"/>
      <c r="D447" s="557"/>
      <c r="E447" s="549"/>
      <c r="F447" s="549"/>
      <c r="G447" s="549"/>
      <c r="H447" s="549"/>
      <c r="I447" s="544"/>
      <c r="J447" s="549"/>
    </row>
    <row r="448">
      <c r="A448" s="544"/>
      <c r="B448" s="544"/>
      <c r="C448" s="556"/>
      <c r="D448" s="557"/>
      <c r="E448" s="549"/>
      <c r="F448" s="549"/>
      <c r="G448" s="549"/>
      <c r="H448" s="549"/>
      <c r="I448" s="544"/>
      <c r="J448" s="549"/>
    </row>
    <row r="449">
      <c r="A449" s="544"/>
      <c r="B449" s="544"/>
      <c r="C449" s="556"/>
      <c r="D449" s="557"/>
      <c r="E449" s="549"/>
      <c r="F449" s="549"/>
      <c r="G449" s="549"/>
      <c r="H449" s="549"/>
      <c r="I449" s="544"/>
      <c r="J449" s="549"/>
    </row>
    <row r="450">
      <c r="A450" s="544"/>
      <c r="B450" s="544"/>
      <c r="C450" s="556"/>
      <c r="D450" s="557"/>
      <c r="E450" s="549"/>
      <c r="F450" s="549"/>
      <c r="G450" s="549"/>
      <c r="H450" s="549"/>
      <c r="I450" s="544"/>
      <c r="J450" s="549"/>
    </row>
    <row r="451">
      <c r="A451" s="544"/>
      <c r="B451" s="544"/>
      <c r="C451" s="556"/>
      <c r="D451" s="557"/>
      <c r="E451" s="549"/>
      <c r="F451" s="549"/>
      <c r="G451" s="549"/>
      <c r="H451" s="549"/>
      <c r="I451" s="544"/>
      <c r="J451" s="549"/>
    </row>
    <row r="452">
      <c r="A452" s="544"/>
      <c r="B452" s="544"/>
      <c r="C452" s="556"/>
      <c r="D452" s="557"/>
      <c r="E452" s="549"/>
      <c r="F452" s="549"/>
      <c r="G452" s="549"/>
      <c r="H452" s="549"/>
      <c r="I452" s="544"/>
      <c r="J452" s="549"/>
    </row>
    <row r="453">
      <c r="A453" s="544"/>
      <c r="B453" s="544"/>
      <c r="C453" s="556"/>
      <c r="D453" s="557"/>
      <c r="E453" s="549"/>
      <c r="F453" s="549"/>
      <c r="G453" s="549"/>
      <c r="H453" s="549"/>
      <c r="I453" s="544"/>
      <c r="J453" s="549"/>
    </row>
    <row r="454">
      <c r="A454" s="544"/>
      <c r="B454" s="544"/>
      <c r="C454" s="556"/>
      <c r="D454" s="557"/>
      <c r="E454" s="549"/>
      <c r="F454" s="549"/>
      <c r="G454" s="549"/>
      <c r="H454" s="549"/>
      <c r="I454" s="544"/>
      <c r="J454" s="549"/>
    </row>
    <row r="455">
      <c r="A455" s="544"/>
      <c r="B455" s="544"/>
      <c r="C455" s="556"/>
      <c r="D455" s="557"/>
      <c r="E455" s="549"/>
      <c r="F455" s="549"/>
      <c r="G455" s="549"/>
      <c r="H455" s="549"/>
      <c r="I455" s="544"/>
      <c r="J455" s="549"/>
    </row>
    <row r="456">
      <c r="A456" s="544"/>
      <c r="B456" s="544"/>
      <c r="C456" s="556"/>
      <c r="D456" s="557"/>
      <c r="E456" s="549"/>
      <c r="F456" s="549"/>
      <c r="G456" s="549"/>
      <c r="H456" s="549"/>
      <c r="I456" s="544"/>
      <c r="J456" s="549"/>
    </row>
    <row r="457">
      <c r="A457" s="544"/>
      <c r="B457" s="544"/>
      <c r="C457" s="556"/>
      <c r="D457" s="557"/>
      <c r="E457" s="549"/>
      <c r="F457" s="549"/>
      <c r="G457" s="549"/>
      <c r="H457" s="549"/>
      <c r="I457" s="544"/>
      <c r="J457" s="549"/>
    </row>
    <row r="458">
      <c r="A458" s="544"/>
      <c r="B458" s="544"/>
      <c r="C458" s="556"/>
      <c r="D458" s="557"/>
      <c r="E458" s="549"/>
      <c r="F458" s="549"/>
      <c r="G458" s="549"/>
      <c r="H458" s="549"/>
      <c r="I458" s="544"/>
      <c r="J458" s="549"/>
    </row>
    <row r="459">
      <c r="A459" s="544"/>
      <c r="B459" s="544"/>
      <c r="C459" s="556"/>
      <c r="D459" s="557"/>
      <c r="E459" s="549"/>
      <c r="F459" s="549"/>
      <c r="G459" s="549"/>
      <c r="H459" s="549"/>
      <c r="I459" s="544"/>
      <c r="J459" s="549"/>
    </row>
    <row r="460">
      <c r="A460" s="544"/>
      <c r="B460" s="544"/>
      <c r="C460" s="556"/>
      <c r="D460" s="557"/>
      <c r="E460" s="549"/>
      <c r="F460" s="549"/>
      <c r="G460" s="549"/>
      <c r="H460" s="549"/>
      <c r="I460" s="544"/>
      <c r="J460" s="549"/>
    </row>
    <row r="461">
      <c r="A461" s="544"/>
      <c r="B461" s="544"/>
      <c r="C461" s="556"/>
      <c r="D461" s="557"/>
      <c r="E461" s="549"/>
      <c r="F461" s="549"/>
      <c r="G461" s="549"/>
      <c r="H461" s="549"/>
      <c r="I461" s="544"/>
      <c r="J461" s="549"/>
    </row>
    <row r="462">
      <c r="A462" s="544"/>
      <c r="B462" s="544"/>
      <c r="C462" s="556"/>
      <c r="D462" s="557"/>
      <c r="E462" s="549"/>
      <c r="F462" s="549"/>
      <c r="G462" s="549"/>
      <c r="H462" s="549"/>
      <c r="I462" s="544"/>
      <c r="J462" s="549"/>
    </row>
    <row r="463">
      <c r="A463" s="544"/>
      <c r="B463" s="544"/>
      <c r="C463" s="556"/>
      <c r="D463" s="557"/>
      <c r="E463" s="549"/>
      <c r="F463" s="549"/>
      <c r="G463" s="549"/>
      <c r="H463" s="549"/>
      <c r="I463" s="544"/>
      <c r="J463" s="549"/>
    </row>
    <row r="464">
      <c r="A464" s="544"/>
      <c r="B464" s="544"/>
      <c r="C464" s="556"/>
      <c r="D464" s="557"/>
      <c r="E464" s="549"/>
      <c r="F464" s="549"/>
      <c r="G464" s="549"/>
      <c r="H464" s="549"/>
      <c r="I464" s="544"/>
      <c r="J464" s="549"/>
    </row>
    <row r="465">
      <c r="A465" s="544"/>
      <c r="B465" s="544"/>
      <c r="C465" s="556"/>
      <c r="D465" s="557"/>
      <c r="E465" s="549"/>
      <c r="F465" s="549"/>
      <c r="G465" s="549"/>
      <c r="H465" s="549"/>
      <c r="I465" s="544"/>
      <c r="J465" s="549"/>
    </row>
    <row r="466">
      <c r="A466" s="544"/>
      <c r="B466" s="544"/>
      <c r="C466" s="556"/>
      <c r="D466" s="557"/>
      <c r="E466" s="549"/>
      <c r="F466" s="549"/>
      <c r="G466" s="549"/>
      <c r="H466" s="549"/>
      <c r="I466" s="544"/>
      <c r="J466" s="549"/>
    </row>
    <row r="467">
      <c r="A467" s="544"/>
      <c r="B467" s="544"/>
      <c r="C467" s="556"/>
      <c r="D467" s="557"/>
      <c r="E467" s="549"/>
      <c r="F467" s="549"/>
      <c r="G467" s="549"/>
      <c r="H467" s="549"/>
      <c r="I467" s="544"/>
      <c r="J467" s="549"/>
    </row>
    <row r="468">
      <c r="A468" s="544"/>
      <c r="B468" s="544"/>
      <c r="C468" s="556"/>
      <c r="D468" s="557"/>
      <c r="E468" s="549"/>
      <c r="F468" s="549"/>
      <c r="G468" s="549"/>
      <c r="H468" s="549"/>
      <c r="I468" s="544"/>
      <c r="J468" s="549"/>
    </row>
    <row r="469">
      <c r="A469" s="544"/>
      <c r="B469" s="544"/>
      <c r="C469" s="556"/>
      <c r="D469" s="557"/>
      <c r="E469" s="549"/>
      <c r="F469" s="549"/>
      <c r="G469" s="549"/>
      <c r="H469" s="549"/>
      <c r="I469" s="544"/>
      <c r="J469" s="549"/>
    </row>
    <row r="470">
      <c r="A470" s="544"/>
      <c r="B470" s="544"/>
      <c r="C470" s="556"/>
      <c r="D470" s="557"/>
      <c r="E470" s="549"/>
      <c r="F470" s="549"/>
      <c r="G470" s="549"/>
      <c r="H470" s="549"/>
      <c r="I470" s="544"/>
      <c r="J470" s="549"/>
    </row>
    <row r="471">
      <c r="A471" s="544"/>
      <c r="B471" s="544"/>
      <c r="C471" s="556"/>
      <c r="D471" s="557"/>
      <c r="E471" s="549"/>
      <c r="F471" s="549"/>
      <c r="G471" s="549"/>
      <c r="H471" s="549"/>
      <c r="I471" s="544"/>
      <c r="J471" s="549"/>
    </row>
    <row r="472">
      <c r="A472" s="544"/>
      <c r="B472" s="544"/>
      <c r="C472" s="556"/>
      <c r="D472" s="557"/>
      <c r="E472" s="549"/>
      <c r="F472" s="549"/>
      <c r="G472" s="549"/>
      <c r="H472" s="549"/>
      <c r="I472" s="544"/>
      <c r="J472" s="549"/>
    </row>
    <row r="473">
      <c r="A473" s="544"/>
      <c r="B473" s="544"/>
      <c r="C473" s="556"/>
      <c r="D473" s="557"/>
      <c r="E473" s="549"/>
      <c r="F473" s="549"/>
      <c r="G473" s="549"/>
      <c r="H473" s="549"/>
      <c r="I473" s="544"/>
      <c r="J473" s="549"/>
    </row>
    <row r="474">
      <c r="A474" s="544"/>
      <c r="B474" s="544"/>
      <c r="C474" s="556"/>
      <c r="D474" s="557"/>
      <c r="E474" s="549"/>
      <c r="F474" s="549"/>
      <c r="G474" s="549"/>
      <c r="H474" s="549"/>
      <c r="I474" s="544"/>
      <c r="J474" s="549"/>
    </row>
    <row r="475">
      <c r="A475" s="544"/>
      <c r="B475" s="544"/>
      <c r="C475" s="556"/>
      <c r="D475" s="557"/>
      <c r="E475" s="549"/>
      <c r="F475" s="549"/>
      <c r="G475" s="549"/>
      <c r="H475" s="549"/>
      <c r="I475" s="544"/>
      <c r="J475" s="549"/>
    </row>
    <row r="476">
      <c r="A476" s="544"/>
      <c r="B476" s="544"/>
      <c r="C476" s="556"/>
      <c r="D476" s="557"/>
      <c r="E476" s="549"/>
      <c r="F476" s="549"/>
      <c r="G476" s="549"/>
      <c r="H476" s="549"/>
      <c r="I476" s="544"/>
      <c r="J476" s="549"/>
    </row>
    <row r="477">
      <c r="A477" s="544"/>
      <c r="B477" s="544"/>
      <c r="C477" s="556"/>
      <c r="D477" s="557"/>
      <c r="E477" s="549"/>
      <c r="F477" s="549"/>
      <c r="G477" s="549"/>
      <c r="H477" s="549"/>
      <c r="I477" s="544"/>
      <c r="J477" s="549"/>
    </row>
    <row r="478">
      <c r="A478" s="544"/>
      <c r="B478" s="544"/>
      <c r="C478" s="556"/>
      <c r="D478" s="557"/>
      <c r="E478" s="549"/>
      <c r="F478" s="549"/>
      <c r="G478" s="549"/>
      <c r="H478" s="549"/>
      <c r="I478" s="544"/>
      <c r="J478" s="549"/>
    </row>
    <row r="479">
      <c r="A479" s="544"/>
      <c r="B479" s="544"/>
      <c r="C479" s="556"/>
      <c r="D479" s="557"/>
      <c r="E479" s="549"/>
      <c r="F479" s="549"/>
      <c r="G479" s="549"/>
      <c r="H479" s="549"/>
      <c r="I479" s="544"/>
      <c r="J479" s="549"/>
    </row>
    <row r="480">
      <c r="A480" s="544"/>
      <c r="B480" s="544"/>
      <c r="C480" s="556"/>
      <c r="D480" s="557"/>
      <c r="E480" s="549"/>
      <c r="F480" s="549"/>
      <c r="G480" s="549"/>
      <c r="H480" s="549"/>
      <c r="I480" s="544"/>
      <c r="J480" s="549"/>
    </row>
    <row r="481">
      <c r="A481" s="544"/>
      <c r="B481" s="544"/>
      <c r="C481" s="556"/>
      <c r="D481" s="557"/>
      <c r="E481" s="549"/>
      <c r="F481" s="549"/>
      <c r="G481" s="549"/>
      <c r="H481" s="549"/>
      <c r="I481" s="544"/>
      <c r="J481" s="549"/>
    </row>
    <row r="482">
      <c r="A482" s="544"/>
      <c r="B482" s="544"/>
      <c r="C482" s="556"/>
      <c r="D482" s="557"/>
      <c r="E482" s="549"/>
      <c r="F482" s="549"/>
      <c r="G482" s="549"/>
      <c r="H482" s="549"/>
      <c r="I482" s="544"/>
      <c r="J482" s="549"/>
    </row>
    <row r="483">
      <c r="A483" s="544"/>
      <c r="B483" s="544"/>
      <c r="C483" s="556"/>
      <c r="D483" s="557"/>
      <c r="E483" s="549"/>
      <c r="F483" s="549"/>
      <c r="G483" s="549"/>
      <c r="H483" s="549"/>
      <c r="I483" s="544"/>
      <c r="J483" s="549"/>
    </row>
    <row r="484">
      <c r="A484" s="544"/>
      <c r="B484" s="544"/>
      <c r="C484" s="556"/>
      <c r="D484" s="557"/>
      <c r="E484" s="549"/>
      <c r="F484" s="549"/>
      <c r="G484" s="549"/>
      <c r="H484" s="549"/>
      <c r="I484" s="544"/>
      <c r="J484" s="549"/>
    </row>
    <row r="485">
      <c r="A485" s="544"/>
      <c r="B485" s="544"/>
      <c r="C485" s="556"/>
      <c r="D485" s="557"/>
      <c r="E485" s="549"/>
      <c r="F485" s="549"/>
      <c r="G485" s="549"/>
      <c r="H485" s="549"/>
      <c r="I485" s="544"/>
      <c r="J485" s="549"/>
    </row>
    <row r="486">
      <c r="A486" s="544"/>
      <c r="B486" s="544"/>
      <c r="C486" s="556"/>
      <c r="D486" s="557"/>
      <c r="E486" s="549"/>
      <c r="F486" s="549"/>
      <c r="G486" s="549"/>
      <c r="H486" s="549"/>
      <c r="I486" s="544"/>
      <c r="J486" s="549"/>
    </row>
    <row r="487">
      <c r="A487" s="544"/>
      <c r="B487" s="544"/>
      <c r="C487" s="556"/>
      <c r="D487" s="557"/>
      <c r="E487" s="549"/>
      <c r="F487" s="549"/>
      <c r="G487" s="549"/>
      <c r="H487" s="549"/>
      <c r="I487" s="544"/>
      <c r="J487" s="549"/>
    </row>
    <row r="488">
      <c r="A488" s="544"/>
      <c r="B488" s="544"/>
      <c r="C488" s="556"/>
      <c r="D488" s="557"/>
      <c r="E488" s="549"/>
      <c r="F488" s="549"/>
      <c r="G488" s="549"/>
      <c r="H488" s="549"/>
      <c r="I488" s="544"/>
      <c r="J488" s="549"/>
    </row>
    <row r="489">
      <c r="A489" s="544"/>
      <c r="B489" s="544"/>
      <c r="C489" s="556"/>
      <c r="D489" s="557"/>
      <c r="E489" s="549"/>
      <c r="F489" s="549"/>
      <c r="G489" s="549"/>
      <c r="H489" s="549"/>
      <c r="I489" s="544"/>
      <c r="J489" s="549"/>
    </row>
    <row r="490">
      <c r="A490" s="544"/>
      <c r="B490" s="544"/>
      <c r="C490" s="556"/>
      <c r="D490" s="557"/>
      <c r="E490" s="549"/>
      <c r="F490" s="549"/>
      <c r="G490" s="549"/>
      <c r="H490" s="549"/>
      <c r="I490" s="544"/>
      <c r="J490" s="549"/>
    </row>
    <row r="491">
      <c r="A491" s="544"/>
      <c r="B491" s="544"/>
      <c r="C491" s="556"/>
      <c r="D491" s="557"/>
      <c r="E491" s="549"/>
      <c r="F491" s="549"/>
      <c r="G491" s="549"/>
      <c r="H491" s="549"/>
      <c r="I491" s="544"/>
      <c r="J491" s="549"/>
    </row>
    <row r="492">
      <c r="A492" s="544"/>
      <c r="B492" s="544"/>
      <c r="C492" s="556"/>
      <c r="D492" s="557"/>
      <c r="E492" s="549"/>
      <c r="F492" s="549"/>
      <c r="G492" s="549"/>
      <c r="H492" s="549"/>
      <c r="I492" s="544"/>
      <c r="J492" s="549"/>
    </row>
    <row r="493">
      <c r="A493" s="544"/>
      <c r="B493" s="544"/>
      <c r="C493" s="556"/>
      <c r="D493" s="557"/>
      <c r="E493" s="549"/>
      <c r="F493" s="549"/>
      <c r="G493" s="549"/>
      <c r="H493" s="549"/>
      <c r="I493" s="544"/>
      <c r="J493" s="549"/>
    </row>
    <row r="494">
      <c r="A494" s="544"/>
      <c r="B494" s="544"/>
      <c r="C494" s="556"/>
      <c r="D494" s="557"/>
      <c r="E494" s="549"/>
      <c r="F494" s="549"/>
      <c r="G494" s="549"/>
      <c r="H494" s="549"/>
      <c r="I494" s="544"/>
      <c r="J494" s="549"/>
    </row>
    <row r="495">
      <c r="A495" s="544"/>
      <c r="B495" s="544"/>
      <c r="C495" s="556"/>
      <c r="D495" s="557"/>
      <c r="E495" s="549"/>
      <c r="F495" s="549"/>
      <c r="G495" s="549"/>
      <c r="H495" s="549"/>
      <c r="I495" s="544"/>
      <c r="J495" s="549"/>
    </row>
    <row r="496">
      <c r="A496" s="544"/>
      <c r="B496" s="544"/>
      <c r="C496" s="556"/>
      <c r="D496" s="557"/>
      <c r="E496" s="549"/>
      <c r="F496" s="549"/>
      <c r="G496" s="549"/>
      <c r="H496" s="549"/>
      <c r="I496" s="544"/>
      <c r="J496" s="549"/>
    </row>
    <row r="497">
      <c r="A497" s="544"/>
      <c r="B497" s="544"/>
      <c r="C497" s="556"/>
      <c r="D497" s="557"/>
      <c r="E497" s="549"/>
      <c r="F497" s="549"/>
      <c r="G497" s="549"/>
      <c r="H497" s="549"/>
      <c r="I497" s="544"/>
      <c r="J497" s="549"/>
    </row>
    <row r="498">
      <c r="A498" s="544"/>
      <c r="B498" s="544"/>
      <c r="C498" s="556"/>
      <c r="D498" s="557"/>
      <c r="E498" s="549"/>
      <c r="F498" s="549"/>
      <c r="G498" s="549"/>
      <c r="H498" s="549"/>
      <c r="I498" s="544"/>
      <c r="J498" s="549"/>
    </row>
    <row r="499">
      <c r="A499" s="544"/>
      <c r="B499" s="544"/>
      <c r="C499" s="556"/>
      <c r="D499" s="557"/>
      <c r="E499" s="549"/>
      <c r="F499" s="549"/>
      <c r="G499" s="549"/>
      <c r="H499" s="549"/>
      <c r="I499" s="544"/>
      <c r="J499" s="549"/>
    </row>
    <row r="500">
      <c r="A500" s="544"/>
      <c r="B500" s="544"/>
      <c r="C500" s="556"/>
      <c r="D500" s="557"/>
      <c r="E500" s="549"/>
      <c r="F500" s="549"/>
      <c r="G500" s="549"/>
      <c r="H500" s="549"/>
      <c r="I500" s="544"/>
      <c r="J500" s="549"/>
    </row>
    <row r="501">
      <c r="A501" s="544"/>
      <c r="B501" s="544"/>
      <c r="C501" s="556"/>
      <c r="D501" s="557"/>
      <c r="E501" s="549"/>
      <c r="F501" s="549"/>
      <c r="G501" s="549"/>
      <c r="H501" s="549"/>
      <c r="I501" s="544"/>
      <c r="J501" s="549"/>
    </row>
    <row r="502">
      <c r="A502" s="544"/>
      <c r="B502" s="544"/>
      <c r="C502" s="556"/>
      <c r="D502" s="557"/>
      <c r="E502" s="549"/>
      <c r="F502" s="549"/>
      <c r="G502" s="549"/>
      <c r="H502" s="549"/>
      <c r="I502" s="544"/>
      <c r="J502" s="549"/>
    </row>
    <row r="503">
      <c r="A503" s="544"/>
      <c r="B503" s="544"/>
      <c r="C503" s="556"/>
      <c r="D503" s="557"/>
      <c r="E503" s="549"/>
      <c r="F503" s="549"/>
      <c r="G503" s="549"/>
      <c r="H503" s="549"/>
      <c r="I503" s="544"/>
      <c r="J503" s="549"/>
    </row>
    <row r="504">
      <c r="A504" s="544"/>
      <c r="B504" s="544"/>
      <c r="C504" s="556"/>
      <c r="D504" s="557"/>
      <c r="E504" s="549"/>
      <c r="F504" s="549"/>
      <c r="G504" s="549"/>
      <c r="H504" s="549"/>
      <c r="I504" s="544"/>
      <c r="J504" s="549"/>
    </row>
    <row r="505">
      <c r="A505" s="544"/>
      <c r="B505" s="544"/>
      <c r="C505" s="556"/>
      <c r="D505" s="557"/>
      <c r="E505" s="549"/>
      <c r="F505" s="549"/>
      <c r="G505" s="549"/>
      <c r="H505" s="549"/>
      <c r="I505" s="544"/>
      <c r="J505" s="549"/>
    </row>
    <row r="506">
      <c r="A506" s="544"/>
      <c r="B506" s="544"/>
      <c r="C506" s="556"/>
      <c r="D506" s="557"/>
      <c r="E506" s="549"/>
      <c r="F506" s="549"/>
      <c r="G506" s="549"/>
      <c r="H506" s="549"/>
      <c r="I506" s="544"/>
      <c r="J506" s="549"/>
    </row>
    <row r="507">
      <c r="A507" s="544"/>
      <c r="B507" s="544"/>
      <c r="C507" s="556"/>
      <c r="D507" s="557"/>
      <c r="E507" s="549"/>
      <c r="F507" s="549"/>
      <c r="G507" s="549"/>
      <c r="H507" s="549"/>
      <c r="I507" s="544"/>
      <c r="J507" s="549"/>
    </row>
    <row r="508">
      <c r="A508" s="544"/>
      <c r="B508" s="544"/>
      <c r="C508" s="556"/>
      <c r="D508" s="557"/>
      <c r="E508" s="549"/>
      <c r="F508" s="549"/>
      <c r="G508" s="549"/>
      <c r="H508" s="549"/>
      <c r="I508" s="544"/>
      <c r="J508" s="549"/>
    </row>
    <row r="509">
      <c r="A509" s="544"/>
      <c r="B509" s="544"/>
      <c r="C509" s="556"/>
      <c r="D509" s="557"/>
      <c r="E509" s="549"/>
      <c r="F509" s="549"/>
      <c r="G509" s="549"/>
      <c r="H509" s="549"/>
      <c r="I509" s="544"/>
      <c r="J509" s="549"/>
    </row>
    <row r="510">
      <c r="A510" s="544"/>
      <c r="B510" s="544"/>
      <c r="C510" s="556"/>
      <c r="D510" s="557"/>
      <c r="E510" s="549"/>
      <c r="F510" s="549"/>
      <c r="G510" s="549"/>
      <c r="H510" s="549"/>
      <c r="I510" s="544"/>
      <c r="J510" s="549"/>
    </row>
    <row r="511">
      <c r="A511" s="544"/>
      <c r="B511" s="544"/>
      <c r="C511" s="556"/>
      <c r="D511" s="557"/>
      <c r="E511" s="549"/>
      <c r="F511" s="549"/>
      <c r="G511" s="549"/>
      <c r="H511" s="549"/>
      <c r="I511" s="544"/>
      <c r="J511" s="549"/>
    </row>
    <row r="512">
      <c r="A512" s="544"/>
      <c r="B512" s="544"/>
      <c r="C512" s="556"/>
      <c r="D512" s="557"/>
      <c r="E512" s="549"/>
      <c r="F512" s="549"/>
      <c r="G512" s="549"/>
      <c r="H512" s="549"/>
      <c r="I512" s="544"/>
      <c r="J512" s="549"/>
    </row>
    <row r="513">
      <c r="A513" s="544"/>
      <c r="B513" s="544"/>
      <c r="C513" s="556"/>
      <c r="D513" s="557"/>
      <c r="E513" s="549"/>
      <c r="F513" s="549"/>
      <c r="G513" s="549"/>
      <c r="H513" s="549"/>
      <c r="I513" s="544"/>
      <c r="J513" s="549"/>
    </row>
    <row r="514">
      <c r="A514" s="544"/>
      <c r="B514" s="544"/>
      <c r="C514" s="556"/>
      <c r="D514" s="557"/>
      <c r="E514" s="549"/>
      <c r="F514" s="549"/>
      <c r="G514" s="549"/>
      <c r="H514" s="549"/>
      <c r="I514" s="544"/>
      <c r="J514" s="549"/>
    </row>
    <row r="515">
      <c r="A515" s="544"/>
      <c r="B515" s="544"/>
      <c r="C515" s="556"/>
      <c r="D515" s="557"/>
      <c r="E515" s="549"/>
      <c r="F515" s="549"/>
      <c r="G515" s="549"/>
      <c r="H515" s="549"/>
      <c r="I515" s="544"/>
      <c r="J515" s="549"/>
    </row>
    <row r="516">
      <c r="A516" s="544"/>
      <c r="B516" s="544"/>
      <c r="C516" s="556"/>
      <c r="D516" s="557"/>
      <c r="E516" s="549"/>
      <c r="F516" s="549"/>
      <c r="G516" s="549"/>
      <c r="H516" s="549"/>
      <c r="I516" s="544"/>
      <c r="J516" s="549"/>
    </row>
    <row r="517">
      <c r="A517" s="544"/>
      <c r="B517" s="544"/>
      <c r="C517" s="556"/>
      <c r="D517" s="557"/>
      <c r="E517" s="549"/>
      <c r="F517" s="549"/>
      <c r="G517" s="549"/>
      <c r="H517" s="549"/>
      <c r="I517" s="544"/>
      <c r="J517" s="549"/>
    </row>
    <row r="518">
      <c r="A518" s="544"/>
      <c r="B518" s="544"/>
      <c r="C518" s="556"/>
      <c r="D518" s="557"/>
      <c r="E518" s="549"/>
      <c r="F518" s="549"/>
      <c r="G518" s="549"/>
      <c r="H518" s="549"/>
      <c r="I518" s="544"/>
      <c r="J518" s="549"/>
    </row>
    <row r="519">
      <c r="A519" s="544"/>
      <c r="B519" s="544"/>
      <c r="C519" s="556"/>
      <c r="D519" s="557"/>
      <c r="E519" s="549"/>
      <c r="F519" s="549"/>
      <c r="G519" s="549"/>
      <c r="H519" s="549"/>
      <c r="I519" s="544"/>
      <c r="J519" s="549"/>
    </row>
    <row r="520">
      <c r="A520" s="544"/>
      <c r="B520" s="544"/>
      <c r="C520" s="556"/>
      <c r="D520" s="557"/>
      <c r="E520" s="549"/>
      <c r="F520" s="549"/>
      <c r="G520" s="549"/>
      <c r="H520" s="549"/>
      <c r="I520" s="544"/>
      <c r="J520" s="549"/>
    </row>
    <row r="521">
      <c r="A521" s="544"/>
      <c r="B521" s="544"/>
      <c r="C521" s="556"/>
      <c r="D521" s="557"/>
      <c r="E521" s="549"/>
      <c r="F521" s="549"/>
      <c r="G521" s="549"/>
      <c r="H521" s="549"/>
      <c r="I521" s="544"/>
      <c r="J521" s="549"/>
    </row>
    <row r="522">
      <c r="A522" s="544"/>
      <c r="B522" s="544"/>
      <c r="C522" s="556"/>
      <c r="D522" s="557"/>
      <c r="E522" s="549"/>
      <c r="F522" s="549"/>
      <c r="G522" s="549"/>
      <c r="H522" s="549"/>
      <c r="I522" s="544"/>
      <c r="J522" s="549"/>
    </row>
    <row r="523">
      <c r="A523" s="544"/>
      <c r="B523" s="544"/>
      <c r="C523" s="556"/>
      <c r="D523" s="557"/>
      <c r="E523" s="549"/>
      <c r="F523" s="549"/>
      <c r="G523" s="549"/>
      <c r="H523" s="549"/>
      <c r="I523" s="544"/>
      <c r="J523" s="549"/>
    </row>
    <row r="524">
      <c r="A524" s="544"/>
      <c r="B524" s="544"/>
      <c r="C524" s="556"/>
      <c r="D524" s="557"/>
      <c r="E524" s="549"/>
      <c r="F524" s="549"/>
      <c r="G524" s="549"/>
      <c r="H524" s="549"/>
      <c r="I524" s="544"/>
      <c r="J524" s="549"/>
    </row>
    <row r="525">
      <c r="A525" s="544"/>
      <c r="B525" s="544"/>
      <c r="C525" s="556"/>
      <c r="D525" s="557"/>
      <c r="E525" s="549"/>
      <c r="F525" s="549"/>
      <c r="G525" s="549"/>
      <c r="H525" s="549"/>
      <c r="I525" s="544"/>
      <c r="J525" s="549"/>
    </row>
    <row r="526">
      <c r="A526" s="544"/>
      <c r="B526" s="544"/>
      <c r="C526" s="556"/>
      <c r="D526" s="557"/>
      <c r="E526" s="549"/>
      <c r="F526" s="549"/>
      <c r="G526" s="549"/>
      <c r="H526" s="549"/>
      <c r="I526" s="544"/>
      <c r="J526" s="549"/>
    </row>
    <row r="527">
      <c r="A527" s="544"/>
      <c r="B527" s="544"/>
      <c r="C527" s="556"/>
      <c r="D527" s="557"/>
      <c r="E527" s="549"/>
      <c r="F527" s="549"/>
      <c r="G527" s="549"/>
      <c r="H527" s="549"/>
      <c r="I527" s="544"/>
      <c r="J527" s="549"/>
    </row>
    <row r="528">
      <c r="A528" s="544"/>
      <c r="B528" s="544"/>
      <c r="C528" s="556"/>
      <c r="D528" s="557"/>
      <c r="E528" s="549"/>
      <c r="F528" s="549"/>
      <c r="G528" s="549"/>
      <c r="H528" s="549"/>
      <c r="I528" s="544"/>
      <c r="J528" s="549"/>
    </row>
    <row r="529">
      <c r="A529" s="544"/>
      <c r="B529" s="544"/>
      <c r="C529" s="556"/>
      <c r="D529" s="557"/>
      <c r="E529" s="549"/>
      <c r="F529" s="549"/>
      <c r="G529" s="549"/>
      <c r="H529" s="549"/>
      <c r="I529" s="544"/>
      <c r="J529" s="549"/>
    </row>
    <row r="530">
      <c r="A530" s="544"/>
      <c r="B530" s="544"/>
      <c r="C530" s="556"/>
      <c r="D530" s="557"/>
      <c r="E530" s="549"/>
      <c r="F530" s="549"/>
      <c r="G530" s="549"/>
      <c r="H530" s="549"/>
      <c r="I530" s="544"/>
      <c r="J530" s="549"/>
    </row>
    <row r="531">
      <c r="A531" s="544"/>
      <c r="B531" s="544"/>
      <c r="C531" s="556"/>
      <c r="D531" s="557"/>
      <c r="E531" s="549"/>
      <c r="F531" s="549"/>
      <c r="G531" s="549"/>
      <c r="H531" s="549"/>
      <c r="I531" s="544"/>
      <c r="J531" s="549"/>
    </row>
    <row r="532">
      <c r="A532" s="544"/>
      <c r="B532" s="544"/>
      <c r="C532" s="556"/>
      <c r="D532" s="557"/>
      <c r="E532" s="549"/>
      <c r="F532" s="549"/>
      <c r="G532" s="549"/>
      <c r="H532" s="549"/>
      <c r="I532" s="544"/>
      <c r="J532" s="549"/>
    </row>
    <row r="533">
      <c r="A533" s="544"/>
      <c r="B533" s="544"/>
      <c r="C533" s="556"/>
      <c r="D533" s="557"/>
      <c r="E533" s="549"/>
      <c r="F533" s="549"/>
      <c r="G533" s="549"/>
      <c r="H533" s="549"/>
      <c r="I533" s="544"/>
      <c r="J533" s="549"/>
    </row>
    <row r="534">
      <c r="A534" s="544"/>
      <c r="B534" s="544"/>
      <c r="C534" s="556"/>
      <c r="D534" s="557"/>
      <c r="E534" s="549"/>
      <c r="F534" s="549"/>
      <c r="G534" s="549"/>
      <c r="H534" s="549"/>
      <c r="I534" s="544"/>
      <c r="J534" s="549"/>
    </row>
    <row r="535">
      <c r="A535" s="544"/>
      <c r="B535" s="544"/>
      <c r="C535" s="556"/>
      <c r="D535" s="557"/>
      <c r="E535" s="549"/>
      <c r="F535" s="549"/>
      <c r="G535" s="549"/>
      <c r="H535" s="549"/>
      <c r="I535" s="544"/>
      <c r="J535" s="549"/>
    </row>
    <row r="536">
      <c r="A536" s="544"/>
      <c r="B536" s="544"/>
      <c r="C536" s="556"/>
      <c r="D536" s="557"/>
      <c r="E536" s="549"/>
      <c r="F536" s="549"/>
      <c r="G536" s="549"/>
      <c r="H536" s="549"/>
      <c r="I536" s="544"/>
      <c r="J536" s="549"/>
    </row>
    <row r="537">
      <c r="A537" s="544"/>
      <c r="B537" s="544"/>
      <c r="C537" s="556"/>
      <c r="D537" s="557"/>
      <c r="E537" s="549"/>
      <c r="F537" s="549"/>
      <c r="G537" s="549"/>
      <c r="H537" s="549"/>
      <c r="I537" s="544"/>
      <c r="J537" s="549"/>
    </row>
    <row r="538">
      <c r="A538" s="544"/>
      <c r="B538" s="544"/>
      <c r="C538" s="556"/>
      <c r="D538" s="557"/>
      <c r="E538" s="549"/>
      <c r="F538" s="549"/>
      <c r="G538" s="549"/>
      <c r="H538" s="549"/>
      <c r="I538" s="544"/>
      <c r="J538" s="549"/>
    </row>
    <row r="539">
      <c r="A539" s="544"/>
      <c r="B539" s="544"/>
      <c r="C539" s="556"/>
      <c r="D539" s="557"/>
      <c r="E539" s="549"/>
      <c r="F539" s="549"/>
      <c r="G539" s="549"/>
      <c r="H539" s="549"/>
      <c r="I539" s="544"/>
      <c r="J539" s="549"/>
    </row>
    <row r="540">
      <c r="A540" s="544"/>
      <c r="B540" s="544"/>
      <c r="C540" s="556"/>
      <c r="D540" s="557"/>
      <c r="E540" s="549"/>
      <c r="F540" s="549"/>
      <c r="G540" s="549"/>
      <c r="H540" s="549"/>
      <c r="I540" s="544"/>
      <c r="J540" s="549"/>
    </row>
    <row r="541">
      <c r="A541" s="544"/>
      <c r="B541" s="544"/>
      <c r="C541" s="556"/>
      <c r="D541" s="557"/>
      <c r="E541" s="549"/>
      <c r="F541" s="549"/>
      <c r="G541" s="549"/>
      <c r="H541" s="549"/>
      <c r="I541" s="544"/>
      <c r="J541" s="549"/>
    </row>
    <row r="542">
      <c r="A542" s="544"/>
      <c r="B542" s="544"/>
      <c r="C542" s="556"/>
      <c r="D542" s="557"/>
      <c r="E542" s="549"/>
      <c r="F542" s="549"/>
      <c r="G542" s="549"/>
      <c r="H542" s="549"/>
      <c r="I542" s="544"/>
      <c r="J542" s="549"/>
    </row>
    <row r="543">
      <c r="A543" s="544"/>
      <c r="B543" s="544"/>
      <c r="C543" s="556"/>
      <c r="D543" s="557"/>
      <c r="E543" s="549"/>
      <c r="F543" s="549"/>
      <c r="G543" s="549"/>
      <c r="H543" s="549"/>
      <c r="I543" s="544"/>
      <c r="J543" s="549"/>
    </row>
    <row r="544">
      <c r="A544" s="544"/>
      <c r="B544" s="544"/>
      <c r="C544" s="556"/>
      <c r="D544" s="557"/>
      <c r="E544" s="549"/>
      <c r="F544" s="549"/>
      <c r="G544" s="549"/>
      <c r="H544" s="549"/>
      <c r="I544" s="544"/>
      <c r="J544" s="549"/>
    </row>
    <row r="545">
      <c r="A545" s="544"/>
      <c r="B545" s="544"/>
      <c r="C545" s="556"/>
      <c r="D545" s="557"/>
      <c r="E545" s="549"/>
      <c r="F545" s="549"/>
      <c r="G545" s="549"/>
      <c r="H545" s="549"/>
      <c r="I545" s="544"/>
      <c r="J545" s="549"/>
    </row>
    <row r="546">
      <c r="A546" s="544"/>
      <c r="B546" s="544"/>
      <c r="C546" s="556"/>
      <c r="D546" s="557"/>
      <c r="E546" s="549"/>
      <c r="F546" s="549"/>
      <c r="G546" s="549"/>
      <c r="H546" s="549"/>
      <c r="I546" s="544"/>
      <c r="J546" s="549"/>
    </row>
    <row r="547">
      <c r="A547" s="544"/>
      <c r="B547" s="544"/>
      <c r="C547" s="556"/>
      <c r="D547" s="557"/>
      <c r="E547" s="549"/>
      <c r="F547" s="549"/>
      <c r="G547" s="549"/>
      <c r="H547" s="549"/>
      <c r="I547" s="544"/>
      <c r="J547" s="549"/>
    </row>
    <row r="548">
      <c r="A548" s="544"/>
      <c r="B548" s="544"/>
      <c r="C548" s="556"/>
      <c r="D548" s="557"/>
      <c r="E548" s="549"/>
      <c r="F548" s="549"/>
      <c r="G548" s="549"/>
      <c r="H548" s="549"/>
      <c r="I548" s="544"/>
      <c r="J548" s="549"/>
    </row>
    <row r="549">
      <c r="A549" s="544"/>
      <c r="B549" s="544"/>
      <c r="C549" s="556"/>
      <c r="D549" s="557"/>
      <c r="E549" s="549"/>
      <c r="F549" s="549"/>
      <c r="G549" s="549"/>
      <c r="H549" s="549"/>
      <c r="I549" s="544"/>
      <c r="J549" s="549"/>
    </row>
    <row r="550">
      <c r="A550" s="544"/>
      <c r="B550" s="544"/>
      <c r="C550" s="556"/>
      <c r="D550" s="557"/>
      <c r="E550" s="549"/>
      <c r="F550" s="549"/>
      <c r="G550" s="549"/>
      <c r="H550" s="549"/>
      <c r="I550" s="544"/>
      <c r="J550" s="549"/>
    </row>
    <row r="551">
      <c r="A551" s="544"/>
      <c r="B551" s="544"/>
      <c r="C551" s="556"/>
      <c r="D551" s="557"/>
      <c r="E551" s="549"/>
      <c r="F551" s="549"/>
      <c r="G551" s="549"/>
      <c r="H551" s="549"/>
      <c r="I551" s="544"/>
      <c r="J551" s="549"/>
    </row>
    <row r="552">
      <c r="A552" s="544"/>
      <c r="B552" s="544"/>
      <c r="C552" s="556"/>
      <c r="D552" s="557"/>
      <c r="E552" s="549"/>
      <c r="F552" s="549"/>
      <c r="G552" s="549"/>
      <c r="H552" s="549"/>
      <c r="I552" s="544"/>
      <c r="J552" s="549"/>
    </row>
    <row r="553">
      <c r="A553" s="544"/>
      <c r="B553" s="544"/>
      <c r="C553" s="556"/>
      <c r="D553" s="557"/>
      <c r="E553" s="549"/>
      <c r="F553" s="549"/>
      <c r="G553" s="549"/>
      <c r="H553" s="549"/>
      <c r="I553" s="544"/>
      <c r="J553" s="549"/>
    </row>
    <row r="554">
      <c r="A554" s="544"/>
      <c r="B554" s="544"/>
      <c r="C554" s="556"/>
      <c r="D554" s="557"/>
      <c r="E554" s="549"/>
      <c r="F554" s="549"/>
      <c r="G554" s="549"/>
      <c r="H554" s="549"/>
      <c r="I554" s="544"/>
      <c r="J554" s="549"/>
    </row>
    <row r="555">
      <c r="A555" s="544"/>
      <c r="B555" s="544"/>
      <c r="C555" s="556"/>
      <c r="D555" s="557"/>
      <c r="E555" s="549"/>
      <c r="F555" s="549"/>
      <c r="G555" s="549"/>
      <c r="H555" s="549"/>
      <c r="I555" s="544"/>
      <c r="J555" s="549"/>
    </row>
    <row r="556">
      <c r="A556" s="544"/>
      <c r="B556" s="544"/>
      <c r="C556" s="556"/>
      <c r="D556" s="557"/>
      <c r="E556" s="549"/>
      <c r="F556" s="549"/>
      <c r="G556" s="549"/>
      <c r="H556" s="549"/>
      <c r="I556" s="544"/>
      <c r="J556" s="549"/>
    </row>
    <row r="557">
      <c r="A557" s="544"/>
      <c r="B557" s="544"/>
      <c r="C557" s="556"/>
      <c r="D557" s="557"/>
      <c r="E557" s="549"/>
      <c r="F557" s="549"/>
      <c r="G557" s="549"/>
      <c r="H557" s="549"/>
      <c r="I557" s="544"/>
      <c r="J557" s="549"/>
    </row>
    <row r="558">
      <c r="A558" s="544"/>
      <c r="B558" s="544"/>
      <c r="C558" s="556"/>
      <c r="D558" s="557"/>
      <c r="E558" s="549"/>
      <c r="F558" s="549"/>
      <c r="G558" s="549"/>
      <c r="H558" s="549"/>
      <c r="I558" s="544"/>
      <c r="J558" s="549"/>
    </row>
    <row r="559">
      <c r="A559" s="544"/>
      <c r="B559" s="544"/>
      <c r="C559" s="556"/>
      <c r="D559" s="557"/>
      <c r="E559" s="549"/>
      <c r="F559" s="549"/>
      <c r="G559" s="549"/>
      <c r="H559" s="549"/>
      <c r="I559" s="544"/>
      <c r="J559" s="549"/>
    </row>
    <row r="560">
      <c r="A560" s="544"/>
      <c r="B560" s="544"/>
      <c r="C560" s="556"/>
      <c r="D560" s="557"/>
      <c r="E560" s="549"/>
      <c r="F560" s="549"/>
      <c r="G560" s="549"/>
      <c r="H560" s="549"/>
      <c r="I560" s="544"/>
      <c r="J560" s="549"/>
    </row>
    <row r="561">
      <c r="A561" s="544"/>
      <c r="B561" s="544"/>
      <c r="C561" s="556"/>
      <c r="D561" s="557"/>
      <c r="E561" s="549"/>
      <c r="F561" s="549"/>
      <c r="G561" s="549"/>
      <c r="H561" s="549"/>
      <c r="I561" s="544"/>
      <c r="J561" s="549"/>
    </row>
    <row r="562">
      <c r="A562" s="544"/>
      <c r="B562" s="544"/>
      <c r="C562" s="556"/>
      <c r="D562" s="557"/>
      <c r="E562" s="549"/>
      <c r="F562" s="549"/>
      <c r="G562" s="549"/>
      <c r="H562" s="549"/>
      <c r="I562" s="544"/>
      <c r="J562" s="549"/>
    </row>
    <row r="563">
      <c r="A563" s="544"/>
      <c r="B563" s="544"/>
      <c r="C563" s="556"/>
      <c r="D563" s="557"/>
      <c r="E563" s="549"/>
      <c r="F563" s="549"/>
      <c r="G563" s="549"/>
      <c r="H563" s="549"/>
      <c r="I563" s="544"/>
      <c r="J563" s="549"/>
    </row>
    <row r="564">
      <c r="A564" s="544"/>
      <c r="B564" s="544"/>
      <c r="C564" s="556"/>
      <c r="D564" s="557"/>
      <c r="E564" s="549"/>
      <c r="F564" s="549"/>
      <c r="G564" s="549"/>
      <c r="H564" s="549"/>
      <c r="I564" s="544"/>
      <c r="J564" s="549"/>
    </row>
    <row r="565">
      <c r="A565" s="544"/>
      <c r="B565" s="544"/>
      <c r="C565" s="556"/>
      <c r="D565" s="557"/>
      <c r="E565" s="549"/>
      <c r="F565" s="549"/>
      <c r="G565" s="549"/>
      <c r="H565" s="549"/>
      <c r="I565" s="544"/>
      <c r="J565" s="549"/>
    </row>
    <row r="566">
      <c r="A566" s="544"/>
      <c r="B566" s="544"/>
      <c r="C566" s="556"/>
      <c r="D566" s="557"/>
      <c r="E566" s="549"/>
      <c r="F566" s="549"/>
      <c r="G566" s="549"/>
      <c r="H566" s="549"/>
      <c r="I566" s="544"/>
      <c r="J566" s="549"/>
    </row>
    <row r="567">
      <c r="A567" s="544"/>
      <c r="B567" s="544"/>
      <c r="C567" s="556"/>
      <c r="D567" s="557"/>
      <c r="E567" s="549"/>
      <c r="F567" s="549"/>
      <c r="G567" s="549"/>
      <c r="H567" s="549"/>
      <c r="I567" s="544"/>
      <c r="J567" s="549"/>
    </row>
    <row r="568">
      <c r="A568" s="544"/>
      <c r="B568" s="544"/>
      <c r="C568" s="556"/>
      <c r="D568" s="557"/>
      <c r="E568" s="549"/>
      <c r="F568" s="549"/>
      <c r="G568" s="549"/>
      <c r="H568" s="549"/>
      <c r="I568" s="544"/>
      <c r="J568" s="549"/>
    </row>
    <row r="569">
      <c r="A569" s="544"/>
      <c r="B569" s="544"/>
      <c r="C569" s="556"/>
      <c r="D569" s="557"/>
      <c r="E569" s="549"/>
      <c r="F569" s="549"/>
      <c r="G569" s="549"/>
      <c r="H569" s="549"/>
      <c r="I569" s="544"/>
      <c r="J569" s="549"/>
    </row>
    <row r="570">
      <c r="A570" s="544"/>
      <c r="B570" s="544"/>
      <c r="C570" s="556"/>
      <c r="D570" s="557"/>
      <c r="E570" s="549"/>
      <c r="F570" s="549"/>
      <c r="G570" s="549"/>
      <c r="H570" s="549"/>
      <c r="I570" s="544"/>
      <c r="J570" s="549"/>
    </row>
    <row r="571">
      <c r="A571" s="544"/>
      <c r="B571" s="544"/>
      <c r="C571" s="556"/>
      <c r="D571" s="557"/>
      <c r="E571" s="549"/>
      <c r="F571" s="549"/>
      <c r="G571" s="549"/>
      <c r="H571" s="549"/>
      <c r="I571" s="544"/>
      <c r="J571" s="549"/>
    </row>
    <row r="572">
      <c r="A572" s="544"/>
      <c r="B572" s="544"/>
      <c r="C572" s="556"/>
      <c r="D572" s="557"/>
      <c r="E572" s="549"/>
      <c r="F572" s="549"/>
      <c r="G572" s="549"/>
      <c r="H572" s="549"/>
      <c r="I572" s="544"/>
      <c r="J572" s="549"/>
    </row>
    <row r="573">
      <c r="A573" s="544"/>
      <c r="B573" s="544"/>
      <c r="C573" s="556"/>
      <c r="D573" s="557"/>
      <c r="E573" s="549"/>
      <c r="F573" s="549"/>
      <c r="G573" s="549"/>
      <c r="H573" s="549"/>
      <c r="I573" s="544"/>
      <c r="J573" s="549"/>
    </row>
    <row r="574">
      <c r="A574" s="544"/>
      <c r="B574" s="544"/>
      <c r="C574" s="556"/>
      <c r="D574" s="557"/>
      <c r="E574" s="549"/>
      <c r="F574" s="549"/>
      <c r="G574" s="549"/>
      <c r="H574" s="549"/>
      <c r="I574" s="544"/>
      <c r="J574" s="549"/>
    </row>
    <row r="575">
      <c r="A575" s="544"/>
      <c r="B575" s="544"/>
      <c r="C575" s="556"/>
      <c r="D575" s="557"/>
      <c r="E575" s="549"/>
      <c r="F575" s="549"/>
      <c r="G575" s="549"/>
      <c r="H575" s="549"/>
      <c r="I575" s="544"/>
      <c r="J575" s="549"/>
    </row>
    <row r="576">
      <c r="A576" s="544"/>
      <c r="B576" s="544"/>
      <c r="C576" s="556"/>
      <c r="D576" s="557"/>
      <c r="E576" s="549"/>
      <c r="F576" s="549"/>
      <c r="G576" s="549"/>
      <c r="H576" s="549"/>
      <c r="I576" s="544"/>
      <c r="J576" s="549"/>
    </row>
    <row r="577">
      <c r="A577" s="544"/>
      <c r="B577" s="544"/>
      <c r="C577" s="556"/>
      <c r="D577" s="557"/>
      <c r="E577" s="549"/>
      <c r="F577" s="549"/>
      <c r="G577" s="549"/>
      <c r="H577" s="549"/>
      <c r="I577" s="544"/>
      <c r="J577" s="549"/>
    </row>
    <row r="578">
      <c r="A578" s="544"/>
      <c r="B578" s="544"/>
      <c r="C578" s="556"/>
      <c r="D578" s="557"/>
      <c r="E578" s="549"/>
      <c r="F578" s="549"/>
      <c r="G578" s="549"/>
      <c r="H578" s="549"/>
      <c r="I578" s="544"/>
      <c r="J578" s="549"/>
    </row>
    <row r="579">
      <c r="A579" s="544"/>
      <c r="B579" s="544"/>
      <c r="C579" s="556"/>
      <c r="D579" s="557"/>
      <c r="E579" s="549"/>
      <c r="F579" s="549"/>
      <c r="G579" s="549"/>
      <c r="H579" s="549"/>
      <c r="I579" s="544"/>
      <c r="J579" s="549"/>
    </row>
    <row r="580">
      <c r="A580" s="544"/>
      <c r="B580" s="544"/>
      <c r="C580" s="556"/>
      <c r="D580" s="557"/>
      <c r="E580" s="549"/>
      <c r="F580" s="549"/>
      <c r="G580" s="549"/>
      <c r="H580" s="549"/>
      <c r="I580" s="544"/>
      <c r="J580" s="549"/>
    </row>
    <row r="581">
      <c r="A581" s="544"/>
      <c r="B581" s="544"/>
      <c r="C581" s="556"/>
      <c r="D581" s="557"/>
      <c r="E581" s="549"/>
      <c r="F581" s="549"/>
      <c r="G581" s="549"/>
      <c r="H581" s="549"/>
      <c r="I581" s="544"/>
      <c r="J581" s="549"/>
    </row>
    <row r="582">
      <c r="A582" s="544"/>
      <c r="B582" s="544"/>
      <c r="C582" s="556"/>
      <c r="D582" s="557"/>
      <c r="E582" s="549"/>
      <c r="F582" s="549"/>
      <c r="G582" s="549"/>
      <c r="H582" s="549"/>
      <c r="I582" s="544"/>
      <c r="J582" s="549"/>
    </row>
    <row r="583">
      <c r="A583" s="544"/>
      <c r="B583" s="544"/>
      <c r="C583" s="556"/>
      <c r="D583" s="557"/>
      <c r="E583" s="549"/>
      <c r="F583" s="549"/>
      <c r="G583" s="549"/>
      <c r="H583" s="549"/>
      <c r="I583" s="544"/>
      <c r="J583" s="549"/>
    </row>
    <row r="584">
      <c r="A584" s="544"/>
      <c r="B584" s="544"/>
      <c r="C584" s="556"/>
      <c r="D584" s="557"/>
      <c r="E584" s="549"/>
      <c r="F584" s="549"/>
      <c r="G584" s="549"/>
      <c r="H584" s="549"/>
      <c r="I584" s="544"/>
      <c r="J584" s="549"/>
    </row>
    <row r="585">
      <c r="A585" s="544"/>
      <c r="B585" s="544"/>
      <c r="C585" s="556"/>
      <c r="D585" s="557"/>
      <c r="E585" s="549"/>
      <c r="F585" s="549"/>
      <c r="G585" s="549"/>
      <c r="H585" s="549"/>
      <c r="I585" s="544"/>
      <c r="J585" s="549"/>
    </row>
    <row r="586">
      <c r="A586" s="544"/>
      <c r="B586" s="544"/>
      <c r="C586" s="556"/>
      <c r="D586" s="557"/>
      <c r="E586" s="549"/>
      <c r="F586" s="549"/>
      <c r="G586" s="549"/>
      <c r="H586" s="549"/>
      <c r="I586" s="544"/>
      <c r="J586" s="549"/>
    </row>
    <row r="587">
      <c r="A587" s="544"/>
      <c r="B587" s="544"/>
      <c r="C587" s="556"/>
      <c r="D587" s="557"/>
      <c r="E587" s="549"/>
      <c r="F587" s="549"/>
      <c r="G587" s="549"/>
      <c r="H587" s="549"/>
      <c r="I587" s="544"/>
      <c r="J587" s="549"/>
    </row>
    <row r="588">
      <c r="A588" s="544"/>
      <c r="B588" s="544"/>
      <c r="C588" s="556"/>
      <c r="D588" s="557"/>
      <c r="E588" s="549"/>
      <c r="F588" s="549"/>
      <c r="G588" s="549"/>
      <c r="H588" s="549"/>
      <c r="I588" s="544"/>
      <c r="J588" s="549"/>
    </row>
    <row r="589">
      <c r="A589" s="544"/>
      <c r="B589" s="544"/>
      <c r="C589" s="556"/>
      <c r="D589" s="557"/>
      <c r="E589" s="549"/>
      <c r="F589" s="549"/>
      <c r="G589" s="549"/>
      <c r="H589" s="549"/>
      <c r="I589" s="544"/>
      <c r="J589" s="549"/>
    </row>
    <row r="590">
      <c r="A590" s="544"/>
      <c r="B590" s="544"/>
      <c r="C590" s="556"/>
      <c r="D590" s="557"/>
      <c r="E590" s="549"/>
      <c r="F590" s="549"/>
      <c r="G590" s="549"/>
      <c r="H590" s="549"/>
      <c r="I590" s="544"/>
      <c r="J590" s="549"/>
    </row>
    <row r="591">
      <c r="A591" s="544"/>
      <c r="B591" s="544"/>
      <c r="C591" s="556"/>
      <c r="D591" s="557"/>
      <c r="E591" s="549"/>
      <c r="F591" s="549"/>
      <c r="G591" s="549"/>
      <c r="H591" s="549"/>
      <c r="I591" s="544"/>
      <c r="J591" s="549"/>
    </row>
    <row r="592">
      <c r="A592" s="544"/>
      <c r="B592" s="544"/>
      <c r="C592" s="556"/>
      <c r="D592" s="557"/>
      <c r="E592" s="549"/>
      <c r="F592" s="549"/>
      <c r="G592" s="549"/>
      <c r="H592" s="549"/>
      <c r="I592" s="544"/>
      <c r="J592" s="549"/>
    </row>
    <row r="593">
      <c r="A593" s="544"/>
      <c r="B593" s="544"/>
      <c r="C593" s="556"/>
      <c r="D593" s="557"/>
      <c r="E593" s="549"/>
      <c r="F593" s="549"/>
      <c r="G593" s="549"/>
      <c r="H593" s="549"/>
      <c r="I593" s="544"/>
      <c r="J593" s="549"/>
    </row>
    <row r="594">
      <c r="A594" s="544"/>
      <c r="B594" s="544"/>
      <c r="C594" s="556"/>
      <c r="D594" s="557"/>
      <c r="E594" s="549"/>
      <c r="F594" s="549"/>
      <c r="G594" s="549"/>
      <c r="H594" s="549"/>
      <c r="I594" s="544"/>
      <c r="J594" s="549"/>
    </row>
    <row r="595">
      <c r="A595" s="544"/>
      <c r="B595" s="544"/>
      <c r="C595" s="556"/>
      <c r="D595" s="557"/>
      <c r="E595" s="549"/>
      <c r="F595" s="549"/>
      <c r="G595" s="549"/>
      <c r="H595" s="549"/>
      <c r="I595" s="544"/>
      <c r="J595" s="549"/>
    </row>
    <row r="596">
      <c r="A596" s="544"/>
      <c r="B596" s="544"/>
      <c r="C596" s="556"/>
      <c r="D596" s="557"/>
      <c r="E596" s="549"/>
      <c r="F596" s="549"/>
      <c r="G596" s="549"/>
      <c r="H596" s="549"/>
      <c r="I596" s="544"/>
      <c r="J596" s="549"/>
    </row>
    <row r="597">
      <c r="A597" s="544"/>
      <c r="B597" s="544"/>
      <c r="C597" s="556"/>
      <c r="D597" s="557"/>
      <c r="E597" s="549"/>
      <c r="F597" s="549"/>
      <c r="G597" s="549"/>
      <c r="H597" s="549"/>
      <c r="I597" s="544"/>
      <c r="J597" s="549"/>
    </row>
    <row r="598">
      <c r="A598" s="544"/>
      <c r="B598" s="544"/>
      <c r="C598" s="556"/>
      <c r="D598" s="557"/>
      <c r="E598" s="549"/>
      <c r="F598" s="549"/>
      <c r="G598" s="549"/>
      <c r="H598" s="549"/>
      <c r="I598" s="544"/>
      <c r="J598" s="549"/>
    </row>
    <row r="599">
      <c r="A599" s="544"/>
      <c r="B599" s="544"/>
      <c r="C599" s="556"/>
      <c r="D599" s="557"/>
      <c r="E599" s="549"/>
      <c r="F599" s="549"/>
      <c r="G599" s="549"/>
      <c r="H599" s="549"/>
      <c r="I599" s="544"/>
      <c r="J599" s="549"/>
    </row>
    <row r="600">
      <c r="A600" s="544"/>
      <c r="B600" s="544"/>
      <c r="C600" s="556"/>
      <c r="D600" s="557"/>
      <c r="E600" s="549"/>
      <c r="F600" s="549"/>
      <c r="G600" s="549"/>
      <c r="H600" s="549"/>
      <c r="I600" s="544"/>
      <c r="J600" s="549"/>
    </row>
    <row r="601">
      <c r="A601" s="544"/>
      <c r="B601" s="544"/>
      <c r="C601" s="556"/>
      <c r="D601" s="557"/>
      <c r="E601" s="549"/>
      <c r="F601" s="549"/>
      <c r="G601" s="549"/>
      <c r="H601" s="549"/>
      <c r="I601" s="544"/>
      <c r="J601" s="549"/>
    </row>
    <row r="602">
      <c r="A602" s="544"/>
      <c r="B602" s="544"/>
      <c r="C602" s="556"/>
      <c r="D602" s="557"/>
      <c r="E602" s="549"/>
      <c r="F602" s="549"/>
      <c r="G602" s="549"/>
      <c r="H602" s="549"/>
      <c r="I602" s="544"/>
      <c r="J602" s="549"/>
    </row>
    <row r="603">
      <c r="A603" s="544"/>
      <c r="B603" s="544"/>
      <c r="C603" s="556"/>
      <c r="D603" s="557"/>
      <c r="E603" s="549"/>
      <c r="F603" s="549"/>
      <c r="G603" s="549"/>
      <c r="H603" s="549"/>
      <c r="I603" s="544"/>
      <c r="J603" s="549"/>
    </row>
    <row r="604">
      <c r="A604" s="544"/>
      <c r="B604" s="544"/>
      <c r="C604" s="556"/>
      <c r="D604" s="557"/>
      <c r="E604" s="549"/>
      <c r="F604" s="549"/>
      <c r="G604" s="549"/>
      <c r="H604" s="549"/>
      <c r="I604" s="544"/>
      <c r="J604" s="549"/>
    </row>
    <row r="605">
      <c r="A605" s="544"/>
      <c r="B605" s="544"/>
      <c r="C605" s="556"/>
      <c r="D605" s="557"/>
      <c r="E605" s="549"/>
      <c r="F605" s="549"/>
      <c r="G605" s="549"/>
      <c r="H605" s="549"/>
      <c r="I605" s="544"/>
      <c r="J605" s="549"/>
    </row>
    <row r="606">
      <c r="A606" s="544"/>
      <c r="B606" s="544"/>
      <c r="C606" s="556"/>
      <c r="D606" s="557"/>
      <c r="E606" s="549"/>
      <c r="F606" s="549"/>
      <c r="G606" s="549"/>
      <c r="H606" s="549"/>
      <c r="I606" s="544"/>
      <c r="J606" s="549"/>
    </row>
    <row r="607">
      <c r="A607" s="544"/>
      <c r="B607" s="544"/>
      <c r="C607" s="556"/>
      <c r="D607" s="557"/>
      <c r="E607" s="549"/>
      <c r="F607" s="549"/>
      <c r="G607" s="549"/>
      <c r="H607" s="549"/>
      <c r="I607" s="544"/>
      <c r="J607" s="549"/>
    </row>
    <row r="608">
      <c r="A608" s="544"/>
      <c r="B608" s="544"/>
      <c r="C608" s="556"/>
      <c r="D608" s="557"/>
      <c r="E608" s="549"/>
      <c r="F608" s="549"/>
      <c r="G608" s="549"/>
      <c r="H608" s="549"/>
      <c r="I608" s="544"/>
      <c r="J608" s="549"/>
    </row>
    <row r="609">
      <c r="A609" s="544"/>
      <c r="B609" s="544"/>
      <c r="C609" s="556"/>
      <c r="D609" s="557"/>
      <c r="E609" s="549"/>
      <c r="F609" s="549"/>
      <c r="G609" s="549"/>
      <c r="H609" s="549"/>
      <c r="I609" s="544"/>
      <c r="J609" s="549"/>
    </row>
    <row r="610">
      <c r="A610" s="544"/>
      <c r="B610" s="544"/>
      <c r="C610" s="556"/>
      <c r="D610" s="557"/>
      <c r="E610" s="549"/>
      <c r="F610" s="549"/>
      <c r="G610" s="549"/>
      <c r="H610" s="549"/>
      <c r="I610" s="544"/>
      <c r="J610" s="549"/>
    </row>
    <row r="611">
      <c r="A611" s="544"/>
      <c r="B611" s="544"/>
      <c r="C611" s="556"/>
      <c r="D611" s="557"/>
      <c r="E611" s="549"/>
      <c r="F611" s="549"/>
      <c r="G611" s="549"/>
      <c r="H611" s="549"/>
      <c r="I611" s="544"/>
      <c r="J611" s="549"/>
    </row>
    <row r="612">
      <c r="A612" s="544"/>
      <c r="B612" s="544"/>
      <c r="C612" s="556"/>
      <c r="D612" s="557"/>
      <c r="E612" s="549"/>
      <c r="F612" s="549"/>
      <c r="G612" s="549"/>
      <c r="H612" s="549"/>
      <c r="I612" s="544"/>
      <c r="J612" s="549"/>
    </row>
    <row r="613">
      <c r="A613" s="544"/>
      <c r="B613" s="544"/>
      <c r="C613" s="556"/>
      <c r="D613" s="557"/>
      <c r="E613" s="549"/>
      <c r="F613" s="549"/>
      <c r="G613" s="549"/>
      <c r="H613" s="549"/>
      <c r="I613" s="544"/>
      <c r="J613" s="549"/>
    </row>
    <row r="614">
      <c r="A614" s="544"/>
      <c r="B614" s="544"/>
      <c r="C614" s="556"/>
      <c r="D614" s="557"/>
      <c r="E614" s="549"/>
      <c r="F614" s="549"/>
      <c r="G614" s="549"/>
      <c r="H614" s="549"/>
      <c r="I614" s="544"/>
      <c r="J614" s="549"/>
    </row>
    <row r="615">
      <c r="A615" s="544"/>
      <c r="B615" s="544"/>
      <c r="C615" s="556"/>
      <c r="D615" s="557"/>
      <c r="E615" s="549"/>
      <c r="F615" s="549"/>
      <c r="G615" s="549"/>
      <c r="H615" s="549"/>
      <c r="I615" s="544"/>
      <c r="J615" s="549"/>
    </row>
    <row r="616">
      <c r="A616" s="544"/>
      <c r="B616" s="544"/>
      <c r="C616" s="556"/>
      <c r="D616" s="557"/>
      <c r="E616" s="549"/>
      <c r="F616" s="549"/>
      <c r="G616" s="549"/>
      <c r="H616" s="549"/>
      <c r="I616" s="544"/>
      <c r="J616" s="549"/>
    </row>
    <row r="617">
      <c r="A617" s="544"/>
      <c r="B617" s="544"/>
      <c r="C617" s="556"/>
      <c r="D617" s="557"/>
      <c r="E617" s="549"/>
      <c r="F617" s="549"/>
      <c r="G617" s="549"/>
      <c r="H617" s="549"/>
      <c r="I617" s="544"/>
      <c r="J617" s="549"/>
    </row>
    <row r="618">
      <c r="A618" s="544"/>
      <c r="B618" s="544"/>
      <c r="C618" s="556"/>
      <c r="D618" s="557"/>
      <c r="E618" s="549"/>
      <c r="F618" s="549"/>
      <c r="G618" s="549"/>
      <c r="H618" s="549"/>
      <c r="I618" s="544"/>
      <c r="J618" s="549"/>
    </row>
    <row r="619">
      <c r="A619" s="544"/>
      <c r="B619" s="544"/>
      <c r="C619" s="556"/>
      <c r="D619" s="557"/>
      <c r="E619" s="549"/>
      <c r="F619" s="549"/>
      <c r="G619" s="549"/>
      <c r="H619" s="549"/>
      <c r="I619" s="544"/>
      <c r="J619" s="549"/>
    </row>
    <row r="620">
      <c r="A620" s="544"/>
      <c r="B620" s="544"/>
      <c r="C620" s="556"/>
      <c r="D620" s="557"/>
      <c r="E620" s="549"/>
      <c r="F620" s="549"/>
      <c r="G620" s="549"/>
      <c r="H620" s="549"/>
      <c r="I620" s="544"/>
      <c r="J620" s="549"/>
    </row>
    <row r="621">
      <c r="A621" s="544"/>
      <c r="B621" s="544"/>
      <c r="C621" s="556"/>
      <c r="D621" s="557"/>
      <c r="E621" s="549"/>
      <c r="F621" s="549"/>
      <c r="G621" s="549"/>
      <c r="H621" s="549"/>
      <c r="I621" s="544"/>
      <c r="J621" s="549"/>
    </row>
    <row r="622">
      <c r="A622" s="544"/>
      <c r="B622" s="544"/>
      <c r="C622" s="556"/>
      <c r="D622" s="557"/>
      <c r="E622" s="549"/>
      <c r="F622" s="549"/>
      <c r="G622" s="549"/>
      <c r="H622" s="549"/>
      <c r="I622" s="544"/>
      <c r="J622" s="549"/>
    </row>
    <row r="623">
      <c r="A623" s="544"/>
      <c r="B623" s="544"/>
      <c r="C623" s="556"/>
      <c r="D623" s="557"/>
      <c r="E623" s="549"/>
      <c r="F623" s="549"/>
      <c r="G623" s="549"/>
      <c r="H623" s="549"/>
      <c r="I623" s="544"/>
      <c r="J623" s="549"/>
    </row>
    <row r="624">
      <c r="A624" s="544"/>
      <c r="B624" s="544"/>
      <c r="C624" s="556"/>
      <c r="D624" s="557"/>
      <c r="E624" s="549"/>
      <c r="F624" s="549"/>
      <c r="G624" s="549"/>
      <c r="H624" s="549"/>
      <c r="I624" s="544"/>
      <c r="J624" s="549"/>
    </row>
    <row r="625">
      <c r="A625" s="544"/>
      <c r="B625" s="544"/>
      <c r="C625" s="556"/>
      <c r="D625" s="557"/>
      <c r="E625" s="549"/>
      <c r="F625" s="549"/>
      <c r="G625" s="549"/>
      <c r="H625" s="549"/>
      <c r="I625" s="544"/>
      <c r="J625" s="549"/>
    </row>
    <row r="626">
      <c r="A626" s="544"/>
      <c r="B626" s="544"/>
      <c r="C626" s="556"/>
      <c r="D626" s="557"/>
      <c r="E626" s="549"/>
      <c r="F626" s="549"/>
      <c r="G626" s="549"/>
      <c r="H626" s="549"/>
      <c r="I626" s="544"/>
      <c r="J626" s="549"/>
    </row>
    <row r="627">
      <c r="A627" s="544"/>
      <c r="B627" s="544"/>
      <c r="C627" s="556"/>
      <c r="D627" s="557"/>
      <c r="E627" s="549"/>
      <c r="F627" s="549"/>
      <c r="G627" s="549"/>
      <c r="H627" s="549"/>
      <c r="I627" s="544"/>
      <c r="J627" s="549"/>
    </row>
    <row r="628">
      <c r="A628" s="544"/>
      <c r="B628" s="544"/>
      <c r="C628" s="556"/>
      <c r="D628" s="557"/>
      <c r="E628" s="549"/>
      <c r="F628" s="549"/>
      <c r="G628" s="549"/>
      <c r="H628" s="549"/>
      <c r="I628" s="544"/>
      <c r="J628" s="549"/>
    </row>
    <row r="629">
      <c r="A629" s="544"/>
      <c r="B629" s="544"/>
      <c r="C629" s="556"/>
      <c r="D629" s="557"/>
      <c r="E629" s="549"/>
      <c r="F629" s="549"/>
      <c r="G629" s="549"/>
      <c r="H629" s="549"/>
      <c r="I629" s="544"/>
      <c r="J629" s="549"/>
    </row>
    <row r="630">
      <c r="A630" s="544"/>
      <c r="B630" s="544"/>
      <c r="C630" s="556"/>
      <c r="D630" s="557"/>
      <c r="E630" s="549"/>
      <c r="F630" s="549"/>
      <c r="G630" s="549"/>
      <c r="H630" s="549"/>
      <c r="I630" s="544"/>
      <c r="J630" s="549"/>
    </row>
    <row r="631">
      <c r="A631" s="544"/>
      <c r="B631" s="544"/>
      <c r="C631" s="556"/>
      <c r="D631" s="557"/>
      <c r="E631" s="549"/>
      <c r="F631" s="549"/>
      <c r="G631" s="549"/>
      <c r="H631" s="549"/>
      <c r="I631" s="544"/>
      <c r="J631" s="549"/>
    </row>
    <row r="632">
      <c r="A632" s="544"/>
      <c r="B632" s="544"/>
      <c r="C632" s="556"/>
      <c r="D632" s="557"/>
      <c r="E632" s="549"/>
      <c r="F632" s="549"/>
      <c r="G632" s="549"/>
      <c r="H632" s="549"/>
      <c r="I632" s="544"/>
      <c r="J632" s="549"/>
    </row>
    <row r="633">
      <c r="A633" s="544"/>
      <c r="B633" s="544"/>
      <c r="C633" s="556"/>
      <c r="D633" s="557"/>
      <c r="E633" s="549"/>
      <c r="F633" s="549"/>
      <c r="G633" s="549"/>
      <c r="H633" s="549"/>
      <c r="I633" s="544"/>
      <c r="J633" s="549"/>
    </row>
    <row r="634">
      <c r="A634" s="544"/>
      <c r="B634" s="544"/>
      <c r="C634" s="556"/>
      <c r="D634" s="557"/>
      <c r="E634" s="549"/>
      <c r="F634" s="549"/>
      <c r="G634" s="549"/>
      <c r="H634" s="549"/>
      <c r="I634" s="544"/>
      <c r="J634" s="549"/>
    </row>
    <row r="635">
      <c r="A635" s="544"/>
      <c r="B635" s="544"/>
      <c r="C635" s="556"/>
      <c r="D635" s="557"/>
      <c r="E635" s="549"/>
      <c r="F635" s="549"/>
      <c r="G635" s="549"/>
      <c r="H635" s="549"/>
      <c r="I635" s="544"/>
      <c r="J635" s="549"/>
    </row>
    <row r="636">
      <c r="A636" s="544"/>
      <c r="B636" s="544"/>
      <c r="C636" s="556"/>
      <c r="D636" s="557"/>
      <c r="E636" s="549"/>
      <c r="F636" s="549"/>
      <c r="G636" s="549"/>
      <c r="H636" s="549"/>
      <c r="I636" s="544"/>
      <c r="J636" s="549"/>
    </row>
    <row r="637">
      <c r="A637" s="544"/>
      <c r="B637" s="544"/>
      <c r="C637" s="556"/>
      <c r="D637" s="557"/>
      <c r="E637" s="549"/>
      <c r="F637" s="549"/>
      <c r="G637" s="549"/>
      <c r="H637" s="549"/>
      <c r="I637" s="544"/>
      <c r="J637" s="549"/>
    </row>
    <row r="638">
      <c r="A638" s="544"/>
      <c r="B638" s="544"/>
      <c r="C638" s="556"/>
      <c r="D638" s="557"/>
      <c r="E638" s="549"/>
      <c r="F638" s="549"/>
      <c r="G638" s="549"/>
      <c r="H638" s="549"/>
      <c r="I638" s="544"/>
      <c r="J638" s="549"/>
    </row>
    <row r="639">
      <c r="A639" s="544"/>
      <c r="B639" s="544"/>
      <c r="C639" s="556"/>
      <c r="D639" s="557"/>
      <c r="E639" s="549"/>
      <c r="F639" s="549"/>
      <c r="G639" s="549"/>
      <c r="H639" s="549"/>
      <c r="I639" s="544"/>
      <c r="J639" s="549"/>
    </row>
    <row r="640">
      <c r="A640" s="544"/>
      <c r="B640" s="544"/>
      <c r="C640" s="556"/>
      <c r="D640" s="557"/>
      <c r="E640" s="549"/>
      <c r="F640" s="549"/>
      <c r="G640" s="549"/>
      <c r="H640" s="549"/>
      <c r="I640" s="544"/>
      <c r="J640" s="549"/>
    </row>
    <row r="641">
      <c r="A641" s="544"/>
      <c r="B641" s="544"/>
      <c r="C641" s="556"/>
      <c r="D641" s="557"/>
      <c r="E641" s="549"/>
      <c r="F641" s="549"/>
      <c r="G641" s="549"/>
      <c r="H641" s="549"/>
      <c r="I641" s="544"/>
      <c r="J641" s="549"/>
    </row>
    <row r="642">
      <c r="A642" s="544"/>
      <c r="B642" s="544"/>
      <c r="C642" s="556"/>
      <c r="D642" s="557"/>
      <c r="E642" s="549"/>
      <c r="F642" s="549"/>
      <c r="G642" s="549"/>
      <c r="H642" s="549"/>
      <c r="I642" s="544"/>
      <c r="J642" s="549"/>
    </row>
    <row r="643">
      <c r="A643" s="544"/>
      <c r="B643" s="544"/>
      <c r="C643" s="556"/>
      <c r="D643" s="557"/>
      <c r="E643" s="549"/>
      <c r="F643" s="549"/>
      <c r="G643" s="549"/>
      <c r="H643" s="549"/>
      <c r="I643" s="544"/>
      <c r="J643" s="549"/>
    </row>
    <row r="644">
      <c r="A644" s="544"/>
      <c r="B644" s="544"/>
      <c r="C644" s="556"/>
      <c r="D644" s="557"/>
      <c r="E644" s="549"/>
      <c r="F644" s="549"/>
      <c r="G644" s="549"/>
      <c r="H644" s="549"/>
      <c r="I644" s="544"/>
      <c r="J644" s="549"/>
    </row>
    <row r="645">
      <c r="A645" s="544"/>
      <c r="B645" s="544"/>
      <c r="C645" s="556"/>
      <c r="D645" s="557"/>
      <c r="E645" s="549"/>
      <c r="F645" s="549"/>
      <c r="G645" s="549"/>
      <c r="H645" s="549"/>
      <c r="I645" s="544"/>
      <c r="J645" s="549"/>
    </row>
    <row r="646">
      <c r="A646" s="544"/>
      <c r="B646" s="544"/>
      <c r="C646" s="556"/>
      <c r="D646" s="557"/>
      <c r="E646" s="549"/>
      <c r="F646" s="549"/>
      <c r="G646" s="549"/>
      <c r="H646" s="549"/>
      <c r="I646" s="544"/>
      <c r="J646" s="549"/>
    </row>
    <row r="647">
      <c r="A647" s="544"/>
      <c r="B647" s="544"/>
      <c r="C647" s="556"/>
      <c r="D647" s="557"/>
      <c r="E647" s="549"/>
      <c r="F647" s="549"/>
      <c r="G647" s="549"/>
      <c r="H647" s="549"/>
      <c r="I647" s="544"/>
      <c r="J647" s="549"/>
    </row>
    <row r="648">
      <c r="A648" s="544"/>
      <c r="B648" s="544"/>
      <c r="C648" s="556"/>
      <c r="D648" s="557"/>
      <c r="E648" s="549"/>
      <c r="F648" s="549"/>
      <c r="G648" s="549"/>
      <c r="H648" s="549"/>
      <c r="I648" s="544"/>
      <c r="J648" s="549"/>
    </row>
    <row r="649">
      <c r="A649" s="544"/>
      <c r="B649" s="544"/>
      <c r="C649" s="556"/>
      <c r="D649" s="557"/>
      <c r="E649" s="549"/>
      <c r="F649" s="549"/>
      <c r="G649" s="549"/>
      <c r="H649" s="549"/>
      <c r="I649" s="544"/>
      <c r="J649" s="549"/>
    </row>
    <row r="650">
      <c r="A650" s="544"/>
      <c r="B650" s="544"/>
      <c r="C650" s="556"/>
      <c r="D650" s="557"/>
      <c r="E650" s="549"/>
      <c r="F650" s="549"/>
      <c r="G650" s="549"/>
      <c r="H650" s="549"/>
      <c r="I650" s="544"/>
      <c r="J650" s="549"/>
    </row>
    <row r="651">
      <c r="A651" s="544"/>
      <c r="B651" s="544"/>
      <c r="C651" s="556"/>
      <c r="D651" s="557"/>
      <c r="E651" s="549"/>
      <c r="F651" s="549"/>
      <c r="G651" s="549"/>
      <c r="H651" s="549"/>
      <c r="I651" s="544"/>
      <c r="J651" s="549"/>
    </row>
    <row r="652">
      <c r="A652" s="544"/>
      <c r="B652" s="544"/>
      <c r="C652" s="556"/>
      <c r="D652" s="557"/>
      <c r="E652" s="549"/>
      <c r="F652" s="549"/>
      <c r="G652" s="549"/>
      <c r="H652" s="549"/>
      <c r="I652" s="544"/>
      <c r="J652" s="549"/>
    </row>
    <row r="653">
      <c r="A653" s="544"/>
      <c r="B653" s="544"/>
      <c r="C653" s="556"/>
      <c r="D653" s="557"/>
      <c r="E653" s="549"/>
      <c r="F653" s="549"/>
      <c r="G653" s="549"/>
      <c r="H653" s="549"/>
      <c r="I653" s="544"/>
      <c r="J653" s="549"/>
    </row>
    <row r="654">
      <c r="A654" s="544"/>
      <c r="B654" s="544"/>
      <c r="C654" s="556"/>
      <c r="D654" s="557"/>
      <c r="E654" s="549"/>
      <c r="F654" s="549"/>
      <c r="G654" s="549"/>
      <c r="H654" s="549"/>
      <c r="I654" s="544"/>
      <c r="J654" s="549"/>
    </row>
    <row r="655">
      <c r="A655" s="544"/>
      <c r="B655" s="544"/>
      <c r="C655" s="556"/>
      <c r="D655" s="557"/>
      <c r="E655" s="549"/>
      <c r="F655" s="549"/>
      <c r="G655" s="549"/>
      <c r="H655" s="549"/>
      <c r="I655" s="544"/>
      <c r="J655" s="549"/>
    </row>
    <row r="656">
      <c r="A656" s="544"/>
      <c r="B656" s="544"/>
      <c r="C656" s="556"/>
      <c r="D656" s="557"/>
      <c r="E656" s="549"/>
      <c r="F656" s="549"/>
      <c r="G656" s="549"/>
      <c r="H656" s="549"/>
      <c r="I656" s="544"/>
      <c r="J656" s="549"/>
    </row>
    <row r="657">
      <c r="A657" s="544"/>
      <c r="B657" s="544"/>
      <c r="C657" s="556"/>
      <c r="D657" s="557"/>
      <c r="E657" s="549"/>
      <c r="F657" s="549"/>
      <c r="G657" s="549"/>
      <c r="H657" s="549"/>
      <c r="I657" s="544"/>
      <c r="J657" s="549"/>
    </row>
    <row r="658">
      <c r="A658" s="544"/>
      <c r="B658" s="544"/>
      <c r="C658" s="556"/>
      <c r="D658" s="557"/>
      <c r="E658" s="549"/>
      <c r="F658" s="549"/>
      <c r="G658" s="549"/>
      <c r="H658" s="549"/>
      <c r="I658" s="544"/>
      <c r="J658" s="549"/>
    </row>
    <row r="659">
      <c r="A659" s="544"/>
      <c r="B659" s="544"/>
      <c r="C659" s="556"/>
      <c r="D659" s="557"/>
      <c r="E659" s="549"/>
      <c r="F659" s="549"/>
      <c r="G659" s="549"/>
      <c r="H659" s="549"/>
      <c r="I659" s="544"/>
      <c r="J659" s="549"/>
    </row>
    <row r="660">
      <c r="A660" s="544"/>
      <c r="B660" s="544"/>
      <c r="C660" s="556"/>
      <c r="D660" s="557"/>
      <c r="E660" s="549"/>
      <c r="F660" s="549"/>
      <c r="G660" s="549"/>
      <c r="H660" s="549"/>
      <c r="I660" s="544"/>
      <c r="J660" s="549"/>
    </row>
    <row r="661">
      <c r="A661" s="544"/>
      <c r="B661" s="544"/>
      <c r="C661" s="556"/>
      <c r="D661" s="557"/>
      <c r="E661" s="549"/>
      <c r="F661" s="549"/>
      <c r="G661" s="549"/>
      <c r="H661" s="549"/>
      <c r="I661" s="544"/>
      <c r="J661" s="549"/>
    </row>
    <row r="662">
      <c r="A662" s="544"/>
      <c r="B662" s="544"/>
      <c r="C662" s="556"/>
      <c r="D662" s="557"/>
      <c r="E662" s="549"/>
      <c r="F662" s="549"/>
      <c r="G662" s="549"/>
      <c r="H662" s="549"/>
      <c r="I662" s="544"/>
      <c r="J662" s="549"/>
    </row>
    <row r="663">
      <c r="A663" s="544"/>
      <c r="B663" s="544"/>
      <c r="C663" s="556"/>
      <c r="D663" s="557"/>
      <c r="E663" s="549"/>
      <c r="F663" s="549"/>
      <c r="G663" s="549"/>
      <c r="H663" s="549"/>
      <c r="I663" s="544"/>
      <c r="J663" s="549"/>
    </row>
    <row r="664">
      <c r="A664" s="544"/>
      <c r="B664" s="544"/>
      <c r="C664" s="556"/>
      <c r="D664" s="557"/>
      <c r="E664" s="549"/>
      <c r="F664" s="549"/>
      <c r="G664" s="549"/>
      <c r="H664" s="549"/>
      <c r="I664" s="544"/>
      <c r="J664" s="549"/>
    </row>
    <row r="665">
      <c r="A665" s="544"/>
      <c r="B665" s="544"/>
      <c r="C665" s="556"/>
      <c r="D665" s="557"/>
      <c r="E665" s="549"/>
      <c r="F665" s="549"/>
      <c r="G665" s="549"/>
      <c r="H665" s="549"/>
      <c r="I665" s="544"/>
      <c r="J665" s="549"/>
    </row>
    <row r="666">
      <c r="A666" s="544"/>
      <c r="B666" s="544"/>
      <c r="C666" s="556"/>
      <c r="D666" s="557"/>
      <c r="E666" s="549"/>
      <c r="F666" s="549"/>
      <c r="G666" s="549"/>
      <c r="H666" s="549"/>
      <c r="I666" s="544"/>
      <c r="J666" s="549"/>
    </row>
    <row r="667">
      <c r="A667" s="544"/>
      <c r="B667" s="544"/>
      <c r="C667" s="556"/>
      <c r="D667" s="557"/>
      <c r="E667" s="549"/>
      <c r="F667" s="549"/>
      <c r="G667" s="549"/>
      <c r="H667" s="549"/>
      <c r="I667" s="544"/>
      <c r="J667" s="549"/>
    </row>
    <row r="668">
      <c r="A668" s="544"/>
      <c r="B668" s="544"/>
      <c r="C668" s="556"/>
      <c r="D668" s="557"/>
      <c r="E668" s="549"/>
      <c r="F668" s="549"/>
      <c r="G668" s="549"/>
      <c r="H668" s="549"/>
      <c r="I668" s="544"/>
      <c r="J668" s="549"/>
    </row>
    <row r="669">
      <c r="A669" s="544"/>
      <c r="B669" s="544"/>
      <c r="C669" s="556"/>
      <c r="D669" s="557"/>
      <c r="E669" s="549"/>
      <c r="F669" s="549"/>
      <c r="G669" s="549"/>
      <c r="H669" s="549"/>
      <c r="I669" s="544"/>
      <c r="J669" s="549"/>
    </row>
    <row r="670">
      <c r="A670" s="544"/>
      <c r="B670" s="544"/>
      <c r="C670" s="556"/>
      <c r="D670" s="557"/>
      <c r="E670" s="549"/>
      <c r="F670" s="549"/>
      <c r="G670" s="549"/>
      <c r="H670" s="549"/>
      <c r="I670" s="544"/>
      <c r="J670" s="549"/>
    </row>
    <row r="671">
      <c r="A671" s="544"/>
      <c r="B671" s="544"/>
      <c r="C671" s="556"/>
      <c r="D671" s="557"/>
      <c r="E671" s="549"/>
      <c r="F671" s="549"/>
      <c r="G671" s="549"/>
      <c r="H671" s="549"/>
      <c r="I671" s="544"/>
      <c r="J671" s="549"/>
    </row>
    <row r="672">
      <c r="A672" s="544"/>
      <c r="B672" s="544"/>
      <c r="C672" s="556"/>
      <c r="D672" s="557"/>
      <c r="E672" s="549"/>
      <c r="F672" s="549"/>
      <c r="G672" s="549"/>
      <c r="H672" s="549"/>
      <c r="I672" s="544"/>
      <c r="J672" s="549"/>
    </row>
    <row r="673">
      <c r="A673" s="544"/>
      <c r="B673" s="544"/>
      <c r="C673" s="556"/>
      <c r="D673" s="557"/>
      <c r="E673" s="549"/>
      <c r="F673" s="549"/>
      <c r="G673" s="549"/>
      <c r="H673" s="549"/>
      <c r="I673" s="544"/>
      <c r="J673" s="549"/>
    </row>
    <row r="674">
      <c r="A674" s="544"/>
      <c r="B674" s="544"/>
      <c r="C674" s="556"/>
      <c r="D674" s="557"/>
      <c r="E674" s="549"/>
      <c r="F674" s="549"/>
      <c r="G674" s="549"/>
      <c r="H674" s="549"/>
      <c r="I674" s="544"/>
      <c r="J674" s="549"/>
    </row>
    <row r="675">
      <c r="A675" s="544"/>
      <c r="B675" s="544"/>
      <c r="C675" s="556"/>
      <c r="D675" s="557"/>
      <c r="E675" s="549"/>
      <c r="F675" s="549"/>
      <c r="G675" s="549"/>
      <c r="H675" s="549"/>
      <c r="I675" s="544"/>
      <c r="J675" s="549"/>
    </row>
    <row r="676">
      <c r="A676" s="544"/>
      <c r="B676" s="544"/>
      <c r="C676" s="556"/>
      <c r="D676" s="557"/>
      <c r="E676" s="549"/>
      <c r="F676" s="549"/>
      <c r="G676" s="549"/>
      <c r="H676" s="549"/>
      <c r="I676" s="544"/>
      <c r="J676" s="549"/>
    </row>
    <row r="677">
      <c r="A677" s="544"/>
      <c r="B677" s="544"/>
      <c r="C677" s="556"/>
      <c r="D677" s="557"/>
      <c r="E677" s="549"/>
      <c r="F677" s="549"/>
      <c r="G677" s="549"/>
      <c r="H677" s="549"/>
      <c r="I677" s="544"/>
      <c r="J677" s="549"/>
    </row>
    <row r="678">
      <c r="A678" s="544"/>
      <c r="B678" s="544"/>
      <c r="C678" s="556"/>
      <c r="D678" s="557"/>
      <c r="E678" s="549"/>
      <c r="F678" s="549"/>
      <c r="G678" s="549"/>
      <c r="H678" s="549"/>
      <c r="I678" s="544"/>
      <c r="J678" s="549"/>
    </row>
    <row r="679">
      <c r="A679" s="544"/>
      <c r="B679" s="544"/>
      <c r="C679" s="556"/>
      <c r="D679" s="557"/>
      <c r="E679" s="549"/>
      <c r="F679" s="549"/>
      <c r="G679" s="549"/>
      <c r="H679" s="549"/>
      <c r="I679" s="544"/>
      <c r="J679" s="549"/>
    </row>
    <row r="680">
      <c r="A680" s="544"/>
      <c r="B680" s="544"/>
      <c r="C680" s="556"/>
      <c r="D680" s="557"/>
      <c r="E680" s="549"/>
      <c r="F680" s="549"/>
      <c r="G680" s="549"/>
      <c r="H680" s="549"/>
      <c r="I680" s="544"/>
      <c r="J680" s="549"/>
    </row>
    <row r="681">
      <c r="A681" s="544"/>
      <c r="B681" s="544"/>
      <c r="C681" s="556"/>
      <c r="D681" s="557"/>
      <c r="E681" s="549"/>
      <c r="F681" s="549"/>
      <c r="G681" s="549"/>
      <c r="H681" s="549"/>
      <c r="I681" s="544"/>
      <c r="J681" s="549"/>
    </row>
    <row r="682">
      <c r="A682" s="544"/>
      <c r="B682" s="544"/>
      <c r="C682" s="556"/>
      <c r="D682" s="557"/>
      <c r="E682" s="549"/>
      <c r="F682" s="549"/>
      <c r="G682" s="549"/>
      <c r="H682" s="549"/>
      <c r="I682" s="544"/>
      <c r="J682" s="549"/>
    </row>
    <row r="683">
      <c r="A683" s="544"/>
      <c r="B683" s="544"/>
      <c r="C683" s="556"/>
      <c r="D683" s="557"/>
      <c r="E683" s="549"/>
      <c r="F683" s="549"/>
      <c r="G683" s="549"/>
      <c r="H683" s="549"/>
      <c r="I683" s="544"/>
      <c r="J683" s="549"/>
    </row>
    <row r="684">
      <c r="A684" s="544"/>
      <c r="B684" s="544"/>
      <c r="C684" s="556"/>
      <c r="D684" s="557"/>
      <c r="E684" s="549"/>
      <c r="F684" s="549"/>
      <c r="G684" s="549"/>
      <c r="H684" s="549"/>
      <c r="I684" s="544"/>
      <c r="J684" s="549"/>
    </row>
    <row r="685">
      <c r="A685" s="544"/>
      <c r="B685" s="544"/>
      <c r="C685" s="556"/>
      <c r="D685" s="557"/>
      <c r="E685" s="549"/>
      <c r="F685" s="549"/>
      <c r="G685" s="549"/>
      <c r="H685" s="549"/>
      <c r="I685" s="544"/>
      <c r="J685" s="549"/>
    </row>
    <row r="686">
      <c r="A686" s="544"/>
      <c r="B686" s="544"/>
      <c r="C686" s="556"/>
      <c r="D686" s="557"/>
      <c r="E686" s="549"/>
      <c r="F686" s="549"/>
      <c r="G686" s="549"/>
      <c r="H686" s="549"/>
      <c r="I686" s="544"/>
      <c r="J686" s="549"/>
    </row>
    <row r="687">
      <c r="A687" s="544"/>
      <c r="B687" s="544"/>
      <c r="C687" s="556"/>
      <c r="D687" s="557"/>
      <c r="E687" s="549"/>
      <c r="F687" s="549"/>
      <c r="G687" s="549"/>
      <c r="H687" s="549"/>
      <c r="I687" s="544"/>
      <c r="J687" s="549"/>
    </row>
    <row r="688">
      <c r="A688" s="544"/>
      <c r="B688" s="544"/>
      <c r="C688" s="556"/>
      <c r="D688" s="557"/>
      <c r="E688" s="549"/>
      <c r="F688" s="549"/>
      <c r="G688" s="549"/>
      <c r="H688" s="549"/>
      <c r="I688" s="544"/>
      <c r="J688" s="549"/>
    </row>
    <row r="689">
      <c r="A689" s="544"/>
      <c r="B689" s="544"/>
      <c r="C689" s="556"/>
      <c r="D689" s="557"/>
      <c r="E689" s="549"/>
      <c r="F689" s="549"/>
      <c r="G689" s="549"/>
      <c r="H689" s="549"/>
      <c r="I689" s="544"/>
      <c r="J689" s="549"/>
    </row>
    <row r="690">
      <c r="A690" s="544"/>
      <c r="B690" s="544"/>
      <c r="C690" s="556"/>
      <c r="D690" s="557"/>
      <c r="E690" s="549"/>
      <c r="F690" s="549"/>
      <c r="G690" s="549"/>
      <c r="H690" s="549"/>
      <c r="I690" s="544"/>
      <c r="J690" s="549"/>
    </row>
    <row r="691">
      <c r="A691" s="544"/>
      <c r="B691" s="544"/>
      <c r="C691" s="556"/>
      <c r="D691" s="557"/>
      <c r="E691" s="549"/>
      <c r="F691" s="549"/>
      <c r="G691" s="549"/>
      <c r="H691" s="549"/>
      <c r="I691" s="544"/>
      <c r="J691" s="549"/>
    </row>
    <row r="692">
      <c r="A692" s="544"/>
      <c r="B692" s="544"/>
      <c r="C692" s="556"/>
      <c r="D692" s="557"/>
      <c r="E692" s="549"/>
      <c r="F692" s="549"/>
      <c r="G692" s="549"/>
      <c r="H692" s="549"/>
      <c r="I692" s="544"/>
      <c r="J692" s="549"/>
    </row>
    <row r="693">
      <c r="A693" s="544"/>
      <c r="B693" s="544"/>
      <c r="C693" s="556"/>
      <c r="D693" s="557"/>
      <c r="E693" s="549"/>
      <c r="F693" s="549"/>
      <c r="G693" s="549"/>
      <c r="H693" s="549"/>
      <c r="I693" s="544"/>
      <c r="J693" s="549"/>
    </row>
    <row r="694">
      <c r="A694" s="544"/>
      <c r="B694" s="544"/>
      <c r="C694" s="556"/>
      <c r="D694" s="557"/>
      <c r="E694" s="549"/>
      <c r="F694" s="549"/>
      <c r="G694" s="549"/>
      <c r="H694" s="549"/>
      <c r="I694" s="544"/>
      <c r="J694" s="549"/>
    </row>
    <row r="695">
      <c r="A695" s="544"/>
      <c r="B695" s="544"/>
      <c r="C695" s="556"/>
      <c r="D695" s="557"/>
      <c r="E695" s="549"/>
      <c r="F695" s="549"/>
      <c r="G695" s="549"/>
      <c r="H695" s="549"/>
      <c r="I695" s="544"/>
      <c r="J695" s="549"/>
    </row>
    <row r="696">
      <c r="A696" s="544"/>
      <c r="B696" s="544"/>
      <c r="C696" s="556"/>
      <c r="D696" s="557"/>
      <c r="E696" s="549"/>
      <c r="F696" s="549"/>
      <c r="G696" s="549"/>
      <c r="H696" s="549"/>
      <c r="I696" s="544"/>
      <c r="J696" s="549"/>
    </row>
    <row r="697">
      <c r="A697" s="544"/>
      <c r="B697" s="544"/>
      <c r="C697" s="556"/>
      <c r="D697" s="557"/>
      <c r="E697" s="549"/>
      <c r="F697" s="549"/>
      <c r="G697" s="549"/>
      <c r="H697" s="549"/>
      <c r="I697" s="544"/>
      <c r="J697" s="549"/>
    </row>
    <row r="698">
      <c r="A698" s="544"/>
      <c r="B698" s="544"/>
      <c r="C698" s="556"/>
      <c r="D698" s="557"/>
      <c r="E698" s="549"/>
      <c r="F698" s="549"/>
      <c r="G698" s="549"/>
      <c r="H698" s="549"/>
      <c r="I698" s="544"/>
      <c r="J698" s="549"/>
    </row>
    <row r="699">
      <c r="A699" s="544"/>
      <c r="B699" s="544"/>
      <c r="C699" s="556"/>
      <c r="D699" s="557"/>
      <c r="E699" s="549"/>
      <c r="F699" s="549"/>
      <c r="G699" s="549"/>
      <c r="H699" s="549"/>
      <c r="I699" s="544"/>
      <c r="J699" s="549"/>
    </row>
    <row r="700">
      <c r="A700" s="544"/>
      <c r="B700" s="544"/>
      <c r="C700" s="556"/>
      <c r="D700" s="557"/>
      <c r="E700" s="549"/>
      <c r="F700" s="549"/>
      <c r="G700" s="549"/>
      <c r="H700" s="549"/>
      <c r="I700" s="544"/>
      <c r="J700" s="549"/>
    </row>
    <row r="701">
      <c r="A701" s="544"/>
      <c r="B701" s="544"/>
      <c r="C701" s="556"/>
      <c r="D701" s="557"/>
      <c r="E701" s="549"/>
      <c r="F701" s="549"/>
      <c r="G701" s="549"/>
      <c r="H701" s="549"/>
      <c r="I701" s="544"/>
      <c r="J701" s="549"/>
    </row>
    <row r="702">
      <c r="A702" s="544"/>
      <c r="B702" s="544"/>
      <c r="C702" s="556"/>
      <c r="D702" s="557"/>
      <c r="E702" s="549"/>
      <c r="F702" s="549"/>
      <c r="G702" s="549"/>
      <c r="H702" s="549"/>
      <c r="I702" s="544"/>
      <c r="J702" s="549"/>
    </row>
    <row r="703">
      <c r="A703" s="544"/>
      <c r="B703" s="544"/>
      <c r="C703" s="556"/>
      <c r="D703" s="557"/>
      <c r="E703" s="549"/>
      <c r="F703" s="549"/>
      <c r="G703" s="549"/>
      <c r="H703" s="549"/>
      <c r="I703" s="544"/>
      <c r="J703" s="549"/>
    </row>
    <row r="704">
      <c r="A704" s="544"/>
      <c r="B704" s="544"/>
      <c r="C704" s="556"/>
      <c r="D704" s="557"/>
      <c r="E704" s="549"/>
      <c r="F704" s="549"/>
      <c r="G704" s="549"/>
      <c r="H704" s="549"/>
      <c r="I704" s="544"/>
      <c r="J704" s="549"/>
    </row>
    <row r="705">
      <c r="A705" s="544"/>
      <c r="B705" s="544"/>
      <c r="C705" s="556"/>
      <c r="D705" s="557"/>
      <c r="E705" s="549"/>
      <c r="F705" s="549"/>
      <c r="G705" s="549"/>
      <c r="H705" s="549"/>
      <c r="I705" s="544"/>
      <c r="J705" s="549"/>
    </row>
    <row r="706">
      <c r="A706" s="544"/>
      <c r="B706" s="544"/>
      <c r="C706" s="556"/>
      <c r="D706" s="557"/>
      <c r="E706" s="549"/>
      <c r="F706" s="549"/>
      <c r="G706" s="549"/>
      <c r="H706" s="549"/>
      <c r="I706" s="544"/>
      <c r="J706" s="549"/>
    </row>
    <row r="707">
      <c r="A707" s="544"/>
      <c r="B707" s="544"/>
      <c r="C707" s="556"/>
      <c r="D707" s="557"/>
      <c r="E707" s="549"/>
      <c r="F707" s="549"/>
      <c r="G707" s="549"/>
      <c r="H707" s="549"/>
      <c r="I707" s="544"/>
      <c r="J707" s="549"/>
    </row>
    <row r="708">
      <c r="A708" s="544"/>
      <c r="B708" s="544"/>
      <c r="C708" s="556"/>
      <c r="D708" s="557"/>
      <c r="E708" s="549"/>
      <c r="F708" s="549"/>
      <c r="G708" s="549"/>
      <c r="H708" s="549"/>
      <c r="I708" s="544"/>
      <c r="J708" s="549"/>
    </row>
    <row r="709">
      <c r="A709" s="544"/>
      <c r="B709" s="544"/>
      <c r="C709" s="556"/>
      <c r="D709" s="557"/>
      <c r="E709" s="549"/>
      <c r="F709" s="549"/>
      <c r="G709" s="549"/>
      <c r="H709" s="549"/>
      <c r="I709" s="544"/>
      <c r="J709" s="549"/>
    </row>
    <row r="710">
      <c r="A710" s="544"/>
      <c r="B710" s="544"/>
      <c r="C710" s="556"/>
      <c r="D710" s="557"/>
      <c r="E710" s="549"/>
      <c r="F710" s="549"/>
      <c r="G710" s="549"/>
      <c r="H710" s="549"/>
      <c r="I710" s="544"/>
      <c r="J710" s="549"/>
    </row>
    <row r="711">
      <c r="A711" s="544"/>
      <c r="B711" s="544"/>
      <c r="C711" s="556"/>
      <c r="D711" s="557"/>
      <c r="E711" s="549"/>
      <c r="F711" s="549"/>
      <c r="G711" s="549"/>
      <c r="H711" s="549"/>
      <c r="I711" s="544"/>
      <c r="J711" s="549"/>
    </row>
    <row r="712">
      <c r="A712" s="544"/>
      <c r="B712" s="544"/>
      <c r="C712" s="556"/>
      <c r="D712" s="557"/>
      <c r="E712" s="549"/>
      <c r="F712" s="549"/>
      <c r="G712" s="549"/>
      <c r="H712" s="549"/>
      <c r="I712" s="544"/>
      <c r="J712" s="549"/>
    </row>
    <row r="713">
      <c r="A713" s="544"/>
      <c r="B713" s="544"/>
      <c r="C713" s="556"/>
      <c r="D713" s="557"/>
      <c r="E713" s="549"/>
      <c r="F713" s="549"/>
      <c r="G713" s="549"/>
      <c r="H713" s="549"/>
      <c r="I713" s="544"/>
      <c r="J713" s="549"/>
    </row>
    <row r="714">
      <c r="A714" s="544"/>
      <c r="B714" s="544"/>
      <c r="C714" s="556"/>
      <c r="D714" s="557"/>
      <c r="E714" s="549"/>
      <c r="F714" s="549"/>
      <c r="G714" s="549"/>
      <c r="H714" s="549"/>
      <c r="I714" s="544"/>
      <c r="J714" s="549"/>
    </row>
    <row r="715">
      <c r="A715" s="544"/>
      <c r="B715" s="544"/>
      <c r="C715" s="556"/>
      <c r="D715" s="557"/>
      <c r="E715" s="549"/>
      <c r="F715" s="549"/>
      <c r="G715" s="549"/>
      <c r="H715" s="549"/>
      <c r="I715" s="544"/>
      <c r="J715" s="549"/>
    </row>
    <row r="716">
      <c r="A716" s="544"/>
      <c r="B716" s="544"/>
      <c r="C716" s="556"/>
      <c r="D716" s="557"/>
      <c r="E716" s="549"/>
      <c r="F716" s="549"/>
      <c r="G716" s="549"/>
      <c r="H716" s="549"/>
      <c r="I716" s="544"/>
      <c r="J716" s="549"/>
    </row>
    <row r="717">
      <c r="A717" s="544"/>
      <c r="B717" s="544"/>
      <c r="C717" s="556"/>
      <c r="D717" s="557"/>
      <c r="E717" s="549"/>
      <c r="F717" s="549"/>
      <c r="G717" s="549"/>
      <c r="H717" s="549"/>
      <c r="I717" s="544"/>
      <c r="J717" s="549"/>
    </row>
    <row r="718">
      <c r="A718" s="544"/>
      <c r="B718" s="544"/>
      <c r="C718" s="556"/>
      <c r="D718" s="557"/>
      <c r="E718" s="549"/>
      <c r="F718" s="549"/>
      <c r="G718" s="549"/>
      <c r="H718" s="549"/>
      <c r="I718" s="544"/>
      <c r="J718" s="549"/>
    </row>
    <row r="719">
      <c r="A719" s="544"/>
      <c r="B719" s="544"/>
      <c r="C719" s="556"/>
      <c r="D719" s="557"/>
      <c r="E719" s="549"/>
      <c r="F719" s="549"/>
      <c r="G719" s="549"/>
      <c r="H719" s="549"/>
      <c r="I719" s="544"/>
      <c r="J719" s="549"/>
    </row>
    <row r="720">
      <c r="A720" s="544"/>
      <c r="B720" s="544"/>
      <c r="C720" s="556"/>
      <c r="D720" s="557"/>
      <c r="E720" s="549"/>
      <c r="F720" s="549"/>
      <c r="G720" s="549"/>
      <c r="H720" s="549"/>
      <c r="I720" s="544"/>
      <c r="J720" s="549"/>
    </row>
    <row r="721">
      <c r="A721" s="544"/>
      <c r="B721" s="544"/>
      <c r="C721" s="556"/>
      <c r="D721" s="557"/>
      <c r="E721" s="549"/>
      <c r="F721" s="549"/>
      <c r="G721" s="549"/>
      <c r="H721" s="549"/>
      <c r="I721" s="544"/>
      <c r="J721" s="549"/>
    </row>
    <row r="722">
      <c r="A722" s="544"/>
      <c r="B722" s="544"/>
      <c r="C722" s="556"/>
      <c r="D722" s="557"/>
      <c r="E722" s="549"/>
      <c r="F722" s="549"/>
      <c r="G722" s="549"/>
      <c r="H722" s="549"/>
      <c r="I722" s="544"/>
      <c r="J722" s="549"/>
    </row>
    <row r="723">
      <c r="A723" s="544"/>
      <c r="B723" s="544"/>
      <c r="C723" s="556"/>
      <c r="D723" s="557"/>
      <c r="E723" s="549"/>
      <c r="F723" s="549"/>
      <c r="G723" s="549"/>
      <c r="H723" s="549"/>
      <c r="I723" s="544"/>
      <c r="J723" s="549"/>
    </row>
    <row r="724">
      <c r="A724" s="544"/>
      <c r="B724" s="544"/>
      <c r="C724" s="556"/>
      <c r="D724" s="557"/>
      <c r="E724" s="549"/>
      <c r="F724" s="549"/>
      <c r="G724" s="549"/>
      <c r="H724" s="549"/>
      <c r="I724" s="544"/>
      <c r="J724" s="549"/>
    </row>
    <row r="725">
      <c r="A725" s="544"/>
      <c r="B725" s="544"/>
      <c r="C725" s="556"/>
      <c r="D725" s="557"/>
      <c r="E725" s="549"/>
      <c r="F725" s="549"/>
      <c r="G725" s="549"/>
      <c r="H725" s="549"/>
      <c r="I725" s="544"/>
      <c r="J725" s="549"/>
    </row>
    <row r="726">
      <c r="A726" s="544"/>
      <c r="B726" s="544"/>
      <c r="C726" s="556"/>
      <c r="D726" s="557"/>
      <c r="E726" s="549"/>
      <c r="F726" s="549"/>
      <c r="G726" s="549"/>
      <c r="H726" s="549"/>
      <c r="I726" s="544"/>
      <c r="J726" s="549"/>
    </row>
    <row r="727">
      <c r="A727" s="544"/>
      <c r="B727" s="544"/>
      <c r="C727" s="556"/>
      <c r="D727" s="557"/>
      <c r="E727" s="549"/>
      <c r="F727" s="549"/>
      <c r="G727" s="549"/>
      <c r="H727" s="549"/>
      <c r="I727" s="544"/>
      <c r="J727" s="549"/>
    </row>
    <row r="728">
      <c r="A728" s="544"/>
      <c r="B728" s="544"/>
      <c r="C728" s="556"/>
      <c r="D728" s="557"/>
      <c r="E728" s="549"/>
      <c r="F728" s="549"/>
      <c r="G728" s="549"/>
      <c r="H728" s="549"/>
      <c r="I728" s="544"/>
      <c r="J728" s="549"/>
    </row>
    <row r="729">
      <c r="A729" s="544"/>
      <c r="B729" s="544"/>
      <c r="C729" s="556"/>
      <c r="D729" s="557"/>
      <c r="E729" s="549"/>
      <c r="F729" s="549"/>
      <c r="G729" s="549"/>
      <c r="H729" s="549"/>
      <c r="I729" s="544"/>
      <c r="J729" s="549"/>
    </row>
    <row r="730">
      <c r="A730" s="544"/>
      <c r="B730" s="544"/>
      <c r="C730" s="556"/>
      <c r="D730" s="557"/>
      <c r="E730" s="549"/>
      <c r="F730" s="549"/>
      <c r="G730" s="549"/>
      <c r="H730" s="549"/>
      <c r="I730" s="544"/>
      <c r="J730" s="549"/>
    </row>
    <row r="731">
      <c r="A731" s="544"/>
      <c r="B731" s="544"/>
      <c r="C731" s="556"/>
      <c r="D731" s="557"/>
      <c r="E731" s="549"/>
      <c r="F731" s="549"/>
      <c r="G731" s="549"/>
      <c r="H731" s="549"/>
      <c r="I731" s="544"/>
      <c r="J731" s="549"/>
    </row>
    <row r="732">
      <c r="A732" s="544"/>
      <c r="B732" s="544"/>
      <c r="C732" s="556"/>
      <c r="D732" s="557"/>
      <c r="E732" s="549"/>
      <c r="F732" s="549"/>
      <c r="G732" s="549"/>
      <c r="H732" s="549"/>
      <c r="I732" s="544"/>
      <c r="J732" s="549"/>
    </row>
    <row r="733">
      <c r="A733" s="544"/>
      <c r="B733" s="544"/>
      <c r="C733" s="556"/>
      <c r="D733" s="557"/>
      <c r="E733" s="549"/>
      <c r="F733" s="549"/>
      <c r="G733" s="549"/>
      <c r="H733" s="549"/>
      <c r="I733" s="544"/>
      <c r="J733" s="549"/>
    </row>
    <row r="734">
      <c r="A734" s="544"/>
      <c r="B734" s="544"/>
      <c r="C734" s="556"/>
      <c r="D734" s="557"/>
      <c r="E734" s="549"/>
      <c r="F734" s="549"/>
      <c r="G734" s="549"/>
      <c r="H734" s="549"/>
      <c r="I734" s="544"/>
      <c r="J734" s="549"/>
    </row>
    <row r="735">
      <c r="A735" s="544"/>
      <c r="B735" s="544"/>
      <c r="C735" s="556"/>
      <c r="D735" s="557"/>
      <c r="E735" s="549"/>
      <c r="F735" s="549"/>
      <c r="G735" s="549"/>
      <c r="H735" s="549"/>
      <c r="I735" s="544"/>
      <c r="J735" s="549"/>
    </row>
    <row r="736">
      <c r="A736" s="544"/>
      <c r="B736" s="544"/>
      <c r="C736" s="556"/>
      <c r="D736" s="557"/>
      <c r="E736" s="549"/>
      <c r="F736" s="549"/>
      <c r="G736" s="549"/>
      <c r="H736" s="549"/>
      <c r="I736" s="544"/>
      <c r="J736" s="549"/>
    </row>
    <row r="737">
      <c r="A737" s="544"/>
      <c r="B737" s="544"/>
      <c r="C737" s="556"/>
      <c r="D737" s="557"/>
      <c r="E737" s="549"/>
      <c r="F737" s="549"/>
      <c r="G737" s="549"/>
      <c r="H737" s="549"/>
      <c r="I737" s="544"/>
      <c r="J737" s="549"/>
    </row>
    <row r="738">
      <c r="A738" s="544"/>
      <c r="B738" s="544"/>
      <c r="C738" s="556"/>
      <c r="D738" s="557"/>
      <c r="E738" s="549"/>
      <c r="F738" s="549"/>
      <c r="G738" s="549"/>
      <c r="H738" s="549"/>
      <c r="I738" s="544"/>
      <c r="J738" s="549"/>
    </row>
    <row r="739">
      <c r="A739" s="544"/>
      <c r="B739" s="544"/>
      <c r="C739" s="556"/>
      <c r="D739" s="557"/>
      <c r="E739" s="549"/>
      <c r="F739" s="549"/>
      <c r="G739" s="549"/>
      <c r="H739" s="549"/>
      <c r="I739" s="544"/>
      <c r="J739" s="549"/>
    </row>
    <row r="740">
      <c r="A740" s="561"/>
      <c r="B740" s="561"/>
      <c r="C740" s="567"/>
      <c r="D740" s="519"/>
      <c r="E740" s="554"/>
      <c r="F740" s="554"/>
      <c r="G740" s="554"/>
      <c r="H740" s="554"/>
      <c r="I740" s="561"/>
      <c r="J740" s="549"/>
    </row>
    <row r="741">
      <c r="A741" s="561"/>
      <c r="B741" s="561"/>
      <c r="C741" s="567"/>
      <c r="D741" s="519"/>
      <c r="E741" s="554"/>
      <c r="F741" s="554"/>
      <c r="G741" s="554"/>
      <c r="H741" s="554"/>
      <c r="I741" s="561"/>
      <c r="J741" s="549"/>
    </row>
    <row r="742">
      <c r="A742" s="561"/>
      <c r="B742" s="561"/>
      <c r="C742" s="567"/>
      <c r="D742" s="519"/>
      <c r="E742" s="554"/>
      <c r="F742" s="554"/>
      <c r="G742" s="554"/>
      <c r="H742" s="554"/>
      <c r="I742" s="561"/>
      <c r="J742" s="549"/>
    </row>
    <row r="743">
      <c r="A743" s="561"/>
      <c r="B743" s="561"/>
      <c r="C743" s="567"/>
      <c r="D743" s="519"/>
      <c r="E743" s="554"/>
      <c r="F743" s="554"/>
      <c r="G743" s="554"/>
      <c r="H743" s="554"/>
      <c r="I743" s="561"/>
      <c r="J743" s="549"/>
    </row>
    <row r="744">
      <c r="A744" s="561"/>
      <c r="B744" s="561"/>
      <c r="C744" s="567"/>
      <c r="D744" s="519"/>
      <c r="E744" s="554"/>
      <c r="F744" s="554"/>
      <c r="G744" s="554"/>
      <c r="H744" s="554"/>
      <c r="I744" s="561"/>
      <c r="J744" s="549"/>
    </row>
    <row r="745">
      <c r="A745" s="561"/>
      <c r="B745" s="561"/>
      <c r="C745" s="567"/>
      <c r="D745" s="519"/>
      <c r="E745" s="554"/>
      <c r="F745" s="554"/>
      <c r="G745" s="554"/>
      <c r="H745" s="554"/>
      <c r="I745" s="561"/>
      <c r="J745" s="549"/>
    </row>
    <row r="746">
      <c r="A746" s="561"/>
      <c r="B746" s="561"/>
      <c r="C746" s="567"/>
      <c r="D746" s="519"/>
      <c r="E746" s="554"/>
      <c r="F746" s="554"/>
      <c r="G746" s="554"/>
      <c r="H746" s="554"/>
      <c r="I746" s="561"/>
      <c r="J746" s="549"/>
    </row>
    <row r="747">
      <c r="A747" s="561"/>
      <c r="B747" s="561"/>
      <c r="C747" s="567"/>
      <c r="D747" s="519"/>
      <c r="E747" s="554"/>
      <c r="F747" s="554"/>
      <c r="G747" s="554"/>
      <c r="H747" s="554"/>
      <c r="I747" s="561"/>
      <c r="J747" s="549"/>
    </row>
    <row r="748">
      <c r="A748" s="561"/>
      <c r="B748" s="561"/>
      <c r="C748" s="567"/>
      <c r="D748" s="519"/>
      <c r="E748" s="554"/>
      <c r="F748" s="554"/>
      <c r="G748" s="554"/>
      <c r="H748" s="554"/>
      <c r="I748" s="561"/>
      <c r="J748" s="549"/>
    </row>
    <row r="749">
      <c r="A749" s="561"/>
      <c r="B749" s="561"/>
      <c r="C749" s="567"/>
      <c r="D749" s="519"/>
      <c r="E749" s="554"/>
      <c r="F749" s="554"/>
      <c r="G749" s="554"/>
      <c r="H749" s="554"/>
      <c r="I749" s="561"/>
      <c r="J749" s="549"/>
    </row>
    <row r="750">
      <c r="A750" s="561"/>
      <c r="B750" s="561"/>
      <c r="C750" s="567"/>
      <c r="D750" s="519"/>
      <c r="E750" s="554"/>
      <c r="F750" s="554"/>
      <c r="G750" s="554"/>
      <c r="H750" s="554"/>
      <c r="I750" s="561"/>
      <c r="J750" s="549"/>
    </row>
    <row r="751">
      <c r="A751" s="561"/>
      <c r="B751" s="561"/>
      <c r="C751" s="567"/>
      <c r="D751" s="519"/>
      <c r="E751" s="554"/>
      <c r="F751" s="554"/>
      <c r="G751" s="554"/>
      <c r="H751" s="554"/>
      <c r="I751" s="561"/>
      <c r="J751" s="549"/>
    </row>
    <row r="752">
      <c r="A752" s="561"/>
      <c r="B752" s="561"/>
      <c r="C752" s="567"/>
      <c r="D752" s="519"/>
      <c r="E752" s="554"/>
      <c r="F752" s="554"/>
      <c r="G752" s="554"/>
      <c r="H752" s="554"/>
      <c r="I752" s="561"/>
      <c r="J752" s="549"/>
    </row>
    <row r="753">
      <c r="A753" s="561"/>
      <c r="B753" s="561"/>
      <c r="C753" s="567"/>
      <c r="D753" s="519"/>
      <c r="E753" s="554"/>
      <c r="F753" s="554"/>
      <c r="G753" s="554"/>
      <c r="H753" s="554"/>
      <c r="I753" s="561"/>
      <c r="J753" s="549"/>
    </row>
    <row r="754">
      <c r="A754" s="561"/>
      <c r="B754" s="561"/>
      <c r="C754" s="567"/>
      <c r="D754" s="519"/>
      <c r="E754" s="554"/>
      <c r="F754" s="554"/>
      <c r="G754" s="554"/>
      <c r="H754" s="554"/>
      <c r="I754" s="561"/>
      <c r="J754" s="549"/>
    </row>
    <row r="755">
      <c r="A755" s="561"/>
      <c r="B755" s="561"/>
      <c r="C755" s="567"/>
      <c r="D755" s="519"/>
      <c r="E755" s="554"/>
      <c r="F755" s="554"/>
      <c r="G755" s="554"/>
      <c r="H755" s="554"/>
      <c r="I755" s="561"/>
      <c r="J755" s="549"/>
    </row>
    <row r="756">
      <c r="A756" s="561"/>
      <c r="B756" s="561"/>
      <c r="C756" s="567"/>
      <c r="D756" s="519"/>
      <c r="E756" s="554"/>
      <c r="F756" s="554"/>
      <c r="G756" s="554"/>
      <c r="H756" s="554"/>
      <c r="I756" s="561"/>
      <c r="J756" s="549"/>
    </row>
    <row r="757">
      <c r="A757" s="561"/>
      <c r="B757" s="561"/>
      <c r="C757" s="567"/>
      <c r="D757" s="519"/>
      <c r="E757" s="554"/>
      <c r="F757" s="554"/>
      <c r="G757" s="554"/>
      <c r="H757" s="554"/>
      <c r="I757" s="561"/>
      <c r="J757" s="549"/>
    </row>
    <row r="758">
      <c r="A758" s="561"/>
      <c r="B758" s="561"/>
      <c r="C758" s="567"/>
      <c r="D758" s="519"/>
      <c r="E758" s="554"/>
      <c r="F758" s="554"/>
      <c r="G758" s="554"/>
      <c r="H758" s="554"/>
      <c r="I758" s="561"/>
      <c r="J758" s="549"/>
    </row>
    <row r="759">
      <c r="A759" s="561"/>
      <c r="B759" s="561"/>
      <c r="C759" s="567"/>
      <c r="D759" s="519"/>
      <c r="E759" s="554"/>
      <c r="F759" s="554"/>
      <c r="G759" s="554"/>
      <c r="H759" s="554"/>
      <c r="I759" s="561"/>
      <c r="J759" s="549"/>
    </row>
    <row r="760">
      <c r="A760" s="561"/>
      <c r="B760" s="561"/>
      <c r="C760" s="567"/>
      <c r="D760" s="519"/>
      <c r="E760" s="554"/>
      <c r="F760" s="554"/>
      <c r="G760" s="554"/>
      <c r="H760" s="554"/>
      <c r="I760" s="561"/>
      <c r="J760" s="549"/>
    </row>
    <row r="761">
      <c r="A761" s="561"/>
      <c r="B761" s="561"/>
      <c r="C761" s="567"/>
      <c r="D761" s="519"/>
      <c r="E761" s="554"/>
      <c r="F761" s="554"/>
      <c r="G761" s="554"/>
      <c r="H761" s="554"/>
      <c r="I761" s="561"/>
      <c r="J761" s="549"/>
    </row>
    <row r="762">
      <c r="A762" s="561"/>
      <c r="B762" s="561"/>
      <c r="C762" s="567"/>
      <c r="D762" s="519"/>
      <c r="E762" s="554"/>
      <c r="F762" s="554"/>
      <c r="G762" s="554"/>
      <c r="H762" s="554"/>
      <c r="I762" s="561"/>
      <c r="J762" s="549"/>
    </row>
    <row r="763">
      <c r="A763" s="561"/>
      <c r="B763" s="561"/>
      <c r="C763" s="567"/>
      <c r="D763" s="519"/>
      <c r="E763" s="554"/>
      <c r="F763" s="554"/>
      <c r="G763" s="554"/>
      <c r="H763" s="554"/>
      <c r="I763" s="561"/>
      <c r="J763" s="549"/>
    </row>
    <row r="764">
      <c r="A764" s="561"/>
      <c r="B764" s="561"/>
      <c r="C764" s="567"/>
      <c r="D764" s="519"/>
      <c r="E764" s="554"/>
      <c r="F764" s="554"/>
      <c r="G764" s="554"/>
      <c r="H764" s="554"/>
      <c r="I764" s="561"/>
      <c r="J764" s="549"/>
    </row>
    <row r="765">
      <c r="A765" s="561"/>
      <c r="B765" s="561"/>
      <c r="C765" s="567"/>
      <c r="D765" s="519"/>
      <c r="E765" s="554"/>
      <c r="F765" s="554"/>
      <c r="G765" s="554"/>
      <c r="H765" s="554"/>
      <c r="I765" s="561"/>
      <c r="J765" s="549"/>
    </row>
    <row r="766">
      <c r="A766" s="561"/>
      <c r="B766" s="561"/>
      <c r="C766" s="567"/>
      <c r="D766" s="519"/>
      <c r="E766" s="554"/>
      <c r="F766" s="554"/>
      <c r="G766" s="554"/>
      <c r="H766" s="554"/>
      <c r="I766" s="561"/>
      <c r="J766" s="549"/>
    </row>
    <row r="767">
      <c r="A767" s="561"/>
      <c r="B767" s="561"/>
      <c r="C767" s="567"/>
      <c r="D767" s="519"/>
      <c r="E767" s="554"/>
      <c r="F767" s="554"/>
      <c r="G767" s="554"/>
      <c r="H767" s="554"/>
      <c r="I767" s="561"/>
      <c r="J767" s="549"/>
    </row>
    <row r="768">
      <c r="A768" s="561"/>
      <c r="B768" s="561"/>
      <c r="C768" s="567"/>
      <c r="D768" s="519"/>
      <c r="E768" s="554"/>
      <c r="F768" s="554"/>
      <c r="G768" s="554"/>
      <c r="H768" s="554"/>
      <c r="I768" s="561"/>
      <c r="J768" s="549"/>
    </row>
    <row r="769">
      <c r="A769" s="561"/>
      <c r="B769" s="561"/>
      <c r="C769" s="567"/>
      <c r="D769" s="519"/>
      <c r="E769" s="554"/>
      <c r="F769" s="554"/>
      <c r="G769" s="554"/>
      <c r="H769" s="554"/>
      <c r="I769" s="561"/>
      <c r="J769" s="549"/>
    </row>
    <row r="770">
      <c r="A770" s="561"/>
      <c r="B770" s="561"/>
      <c r="C770" s="567"/>
      <c r="D770" s="519"/>
      <c r="E770" s="554"/>
      <c r="F770" s="554"/>
      <c r="G770" s="554"/>
      <c r="H770" s="554"/>
      <c r="I770" s="561"/>
      <c r="J770" s="549"/>
    </row>
    <row r="771">
      <c r="A771" s="561"/>
      <c r="B771" s="561"/>
      <c r="C771" s="567"/>
      <c r="D771" s="519"/>
      <c r="E771" s="554"/>
      <c r="F771" s="554"/>
      <c r="G771" s="554"/>
      <c r="H771" s="554"/>
      <c r="I771" s="561"/>
      <c r="J771" s="549"/>
    </row>
    <row r="772">
      <c r="A772" s="561"/>
      <c r="B772" s="561"/>
      <c r="C772" s="567"/>
      <c r="D772" s="519"/>
      <c r="E772" s="554"/>
      <c r="F772" s="554"/>
      <c r="G772" s="554"/>
      <c r="H772" s="554"/>
      <c r="I772" s="561"/>
      <c r="J772" s="549"/>
    </row>
    <row r="773">
      <c r="A773" s="561"/>
      <c r="B773" s="561"/>
      <c r="C773" s="567"/>
      <c r="D773" s="519"/>
      <c r="E773" s="554"/>
      <c r="F773" s="554"/>
      <c r="G773" s="554"/>
      <c r="H773" s="554"/>
      <c r="I773" s="561"/>
      <c r="J773" s="549"/>
    </row>
    <row r="774">
      <c r="A774" s="561"/>
      <c r="B774" s="561"/>
      <c r="C774" s="567"/>
      <c r="D774" s="519"/>
      <c r="E774" s="554"/>
      <c r="F774" s="554"/>
      <c r="G774" s="554"/>
      <c r="H774" s="554"/>
      <c r="I774" s="561"/>
      <c r="J774" s="549"/>
    </row>
    <row r="775">
      <c r="A775" s="561"/>
      <c r="B775" s="561"/>
      <c r="C775" s="567"/>
      <c r="D775" s="519"/>
      <c r="E775" s="554"/>
      <c r="F775" s="554"/>
      <c r="G775" s="554"/>
      <c r="H775" s="554"/>
      <c r="I775" s="561"/>
      <c r="J775" s="549"/>
    </row>
    <row r="776">
      <c r="A776" s="561"/>
      <c r="B776" s="561"/>
      <c r="C776" s="567"/>
      <c r="D776" s="519"/>
      <c r="E776" s="554"/>
      <c r="F776" s="554"/>
      <c r="G776" s="554"/>
      <c r="H776" s="554"/>
      <c r="I776" s="561"/>
      <c r="J776" s="549"/>
    </row>
    <row r="777">
      <c r="A777" s="561"/>
      <c r="B777" s="561"/>
      <c r="C777" s="567"/>
      <c r="D777" s="519"/>
      <c r="E777" s="554"/>
      <c r="F777" s="554"/>
      <c r="G777" s="554"/>
      <c r="H777" s="554"/>
      <c r="I777" s="561"/>
      <c r="J777" s="549"/>
    </row>
    <row r="778">
      <c r="A778" s="561"/>
      <c r="B778" s="561"/>
      <c r="C778" s="567"/>
      <c r="D778" s="519"/>
      <c r="E778" s="554"/>
      <c r="F778" s="554"/>
      <c r="G778" s="554"/>
      <c r="H778" s="554"/>
      <c r="I778" s="561"/>
      <c r="J778" s="549"/>
    </row>
    <row r="779">
      <c r="A779" s="561"/>
      <c r="B779" s="561"/>
      <c r="C779" s="567"/>
      <c r="D779" s="519"/>
      <c r="E779" s="554"/>
      <c r="F779" s="554"/>
      <c r="G779" s="554"/>
      <c r="H779" s="554"/>
      <c r="I779" s="561"/>
      <c r="J779" s="549"/>
    </row>
    <row r="780">
      <c r="A780" s="561"/>
      <c r="B780" s="561"/>
      <c r="C780" s="567"/>
      <c r="D780" s="519"/>
      <c r="E780" s="554"/>
      <c r="F780" s="554"/>
      <c r="G780" s="554"/>
      <c r="H780" s="554"/>
      <c r="I780" s="561"/>
      <c r="J780" s="549"/>
    </row>
    <row r="781">
      <c r="A781" s="561"/>
      <c r="B781" s="561"/>
      <c r="C781" s="567"/>
      <c r="D781" s="519"/>
      <c r="E781" s="554"/>
      <c r="F781" s="554"/>
      <c r="G781" s="554"/>
      <c r="H781" s="554"/>
      <c r="I781" s="561"/>
      <c r="J781" s="549"/>
    </row>
    <row r="782">
      <c r="A782" s="561"/>
      <c r="B782" s="561"/>
      <c r="C782" s="567"/>
      <c r="D782" s="519"/>
      <c r="E782" s="554"/>
      <c r="F782" s="554"/>
      <c r="G782" s="554"/>
      <c r="H782" s="554"/>
      <c r="I782" s="561"/>
      <c r="J782" s="549"/>
    </row>
    <row r="783">
      <c r="A783" s="561"/>
      <c r="B783" s="561"/>
      <c r="C783" s="567"/>
      <c r="D783" s="519"/>
      <c r="E783" s="554"/>
      <c r="F783" s="554"/>
      <c r="G783" s="554"/>
      <c r="H783" s="554"/>
      <c r="I783" s="561"/>
      <c r="J783" s="549"/>
    </row>
    <row r="784">
      <c r="A784" s="561"/>
      <c r="B784" s="561"/>
      <c r="C784" s="567"/>
      <c r="D784" s="519"/>
      <c r="E784" s="554"/>
      <c r="F784" s="554"/>
      <c r="G784" s="554"/>
      <c r="H784" s="554"/>
      <c r="I784" s="561"/>
      <c r="J784" s="549"/>
    </row>
    <row r="785">
      <c r="A785" s="561"/>
      <c r="B785" s="561"/>
      <c r="C785" s="567"/>
      <c r="D785" s="519"/>
      <c r="E785" s="554"/>
      <c r="F785" s="554"/>
      <c r="G785" s="554"/>
      <c r="H785" s="554"/>
      <c r="I785" s="561"/>
      <c r="J785" s="549"/>
    </row>
    <row r="786">
      <c r="A786" s="561"/>
      <c r="B786" s="561"/>
      <c r="C786" s="567"/>
      <c r="D786" s="519"/>
      <c r="E786" s="554"/>
      <c r="F786" s="554"/>
      <c r="G786" s="554"/>
      <c r="H786" s="554"/>
      <c r="I786" s="561"/>
      <c r="J786" s="549"/>
    </row>
    <row r="787">
      <c r="A787" s="561"/>
      <c r="B787" s="561"/>
      <c r="C787" s="567"/>
      <c r="D787" s="519"/>
      <c r="E787" s="554"/>
      <c r="F787" s="554"/>
      <c r="G787" s="554"/>
      <c r="H787" s="554"/>
      <c r="I787" s="561"/>
      <c r="J787" s="549"/>
    </row>
    <row r="788">
      <c r="A788" s="561"/>
      <c r="B788" s="561"/>
      <c r="C788" s="567"/>
      <c r="D788" s="519"/>
      <c r="E788" s="554"/>
      <c r="F788" s="554"/>
      <c r="G788" s="554"/>
      <c r="H788" s="554"/>
      <c r="I788" s="561"/>
      <c r="J788" s="549"/>
    </row>
    <row r="789">
      <c r="A789" s="561"/>
      <c r="B789" s="561"/>
      <c r="C789" s="567"/>
      <c r="D789" s="519"/>
      <c r="E789" s="554"/>
      <c r="F789" s="554"/>
      <c r="G789" s="554"/>
      <c r="H789" s="554"/>
      <c r="I789" s="561"/>
      <c r="J789" s="549"/>
    </row>
    <row r="790">
      <c r="A790" s="561"/>
      <c r="B790" s="561"/>
      <c r="C790" s="567"/>
      <c r="D790" s="519"/>
      <c r="E790" s="554"/>
      <c r="F790" s="554"/>
      <c r="G790" s="554"/>
      <c r="H790" s="554"/>
      <c r="I790" s="561"/>
      <c r="J790" s="549"/>
    </row>
    <row r="791">
      <c r="A791" s="561"/>
      <c r="B791" s="561"/>
      <c r="C791" s="567"/>
      <c r="D791" s="519"/>
      <c r="E791" s="554"/>
      <c r="F791" s="554"/>
      <c r="G791" s="554"/>
      <c r="H791" s="554"/>
      <c r="I791" s="561"/>
      <c r="J791" s="549"/>
    </row>
    <row r="792">
      <c r="A792" s="561"/>
      <c r="B792" s="561"/>
      <c r="C792" s="567"/>
      <c r="D792" s="519"/>
      <c r="E792" s="554"/>
      <c r="F792" s="554"/>
      <c r="G792" s="554"/>
      <c r="H792" s="554"/>
      <c r="I792" s="561"/>
      <c r="J792" s="549"/>
    </row>
    <row r="793">
      <c r="A793" s="561"/>
      <c r="B793" s="561"/>
      <c r="C793" s="567"/>
      <c r="D793" s="519"/>
      <c r="E793" s="554"/>
      <c r="F793" s="554"/>
      <c r="G793" s="554"/>
      <c r="H793" s="554"/>
      <c r="I793" s="561"/>
      <c r="J793" s="549"/>
    </row>
    <row r="794">
      <c r="A794" s="561"/>
      <c r="B794" s="561"/>
      <c r="C794" s="567"/>
      <c r="D794" s="519"/>
      <c r="E794" s="554"/>
      <c r="F794" s="554"/>
      <c r="G794" s="554"/>
      <c r="H794" s="554"/>
      <c r="I794" s="561"/>
      <c r="J794" s="549"/>
    </row>
    <row r="795">
      <c r="A795" s="561"/>
      <c r="B795" s="561"/>
      <c r="C795" s="567"/>
      <c r="D795" s="519"/>
      <c r="E795" s="554"/>
      <c r="F795" s="554"/>
      <c r="G795" s="554"/>
      <c r="H795" s="554"/>
      <c r="I795" s="561"/>
      <c r="J795" s="549"/>
    </row>
    <row r="796">
      <c r="A796" s="561"/>
      <c r="B796" s="561"/>
      <c r="C796" s="567"/>
      <c r="D796" s="519"/>
      <c r="E796" s="554"/>
      <c r="F796" s="554"/>
      <c r="G796" s="554"/>
      <c r="H796" s="554"/>
      <c r="I796" s="561"/>
      <c r="J796" s="549"/>
    </row>
    <row r="797">
      <c r="A797" s="561"/>
      <c r="B797" s="561"/>
      <c r="C797" s="567"/>
      <c r="D797" s="519"/>
      <c r="E797" s="554"/>
      <c r="F797" s="554"/>
      <c r="G797" s="554"/>
      <c r="H797" s="554"/>
      <c r="I797" s="561"/>
      <c r="J797" s="549"/>
    </row>
    <row r="798">
      <c r="A798" s="561"/>
      <c r="B798" s="561"/>
      <c r="C798" s="567"/>
      <c r="D798" s="519"/>
      <c r="E798" s="554"/>
      <c r="F798" s="554"/>
      <c r="G798" s="554"/>
      <c r="H798" s="554"/>
      <c r="I798" s="561"/>
      <c r="J798" s="549"/>
    </row>
    <row r="799">
      <c r="A799" s="561"/>
      <c r="B799" s="561"/>
      <c r="C799" s="567"/>
      <c r="D799" s="519"/>
      <c r="E799" s="554"/>
      <c r="F799" s="554"/>
      <c r="G799" s="554"/>
      <c r="H799" s="554"/>
      <c r="I799" s="561"/>
      <c r="J799" s="549"/>
    </row>
    <row r="800">
      <c r="A800" s="561"/>
      <c r="B800" s="561"/>
      <c r="C800" s="567"/>
      <c r="D800" s="519"/>
      <c r="E800" s="554"/>
      <c r="F800" s="554"/>
      <c r="G800" s="554"/>
      <c r="H800" s="554"/>
      <c r="I800" s="561"/>
      <c r="J800" s="549"/>
    </row>
    <row r="801">
      <c r="A801" s="561"/>
      <c r="B801" s="561"/>
      <c r="C801" s="567"/>
      <c r="D801" s="519"/>
      <c r="E801" s="554"/>
      <c r="F801" s="554"/>
      <c r="G801" s="554"/>
      <c r="H801" s="554"/>
      <c r="I801" s="561"/>
      <c r="J801" s="549"/>
    </row>
    <row r="802">
      <c r="A802" s="561"/>
      <c r="B802" s="561"/>
      <c r="C802" s="567"/>
      <c r="D802" s="519"/>
      <c r="E802" s="554"/>
      <c r="F802" s="554"/>
      <c r="G802" s="554"/>
      <c r="H802" s="554"/>
      <c r="I802" s="561"/>
      <c r="J802" s="549"/>
    </row>
    <row r="803">
      <c r="A803" s="561"/>
      <c r="B803" s="561"/>
      <c r="C803" s="567"/>
      <c r="D803" s="519"/>
      <c r="E803" s="554"/>
      <c r="F803" s="554"/>
      <c r="G803" s="554"/>
      <c r="H803" s="554"/>
      <c r="I803" s="561"/>
      <c r="J803" s="549"/>
    </row>
    <row r="804">
      <c r="A804" s="561"/>
      <c r="B804" s="561"/>
      <c r="C804" s="567"/>
      <c r="D804" s="519"/>
      <c r="E804" s="554"/>
      <c r="F804" s="554"/>
      <c r="G804" s="554"/>
      <c r="H804" s="554"/>
      <c r="I804" s="561"/>
      <c r="J804" s="549"/>
    </row>
    <row r="805">
      <c r="A805" s="561"/>
      <c r="B805" s="561"/>
      <c r="C805" s="567"/>
      <c r="D805" s="519"/>
      <c r="E805" s="554"/>
      <c r="F805" s="554"/>
      <c r="G805" s="554"/>
      <c r="H805" s="554"/>
      <c r="I805" s="561"/>
      <c r="J805" s="549"/>
    </row>
    <row r="806">
      <c r="A806" s="561"/>
      <c r="B806" s="561"/>
      <c r="C806" s="567"/>
      <c r="D806" s="519"/>
      <c r="E806" s="554"/>
      <c r="F806" s="554"/>
      <c r="G806" s="554"/>
      <c r="H806" s="554"/>
      <c r="I806" s="561"/>
      <c r="J806" s="549"/>
    </row>
    <row r="807">
      <c r="A807" s="561"/>
      <c r="B807" s="561"/>
      <c r="C807" s="567"/>
      <c r="D807" s="519"/>
      <c r="E807" s="554"/>
      <c r="F807" s="554"/>
      <c r="G807" s="554"/>
      <c r="H807" s="554"/>
      <c r="I807" s="561"/>
      <c r="J807" s="549"/>
    </row>
    <row r="808">
      <c r="A808" s="561"/>
      <c r="B808" s="561"/>
      <c r="C808" s="567"/>
      <c r="D808" s="519"/>
      <c r="E808" s="554"/>
      <c r="F808" s="554"/>
      <c r="G808" s="554"/>
      <c r="H808" s="554"/>
      <c r="I808" s="561"/>
      <c r="J808" s="549"/>
    </row>
    <row r="809">
      <c r="A809" s="561"/>
      <c r="B809" s="561"/>
      <c r="C809" s="567"/>
      <c r="D809" s="519"/>
      <c r="E809" s="554"/>
      <c r="F809" s="554"/>
      <c r="G809" s="554"/>
      <c r="H809" s="554"/>
      <c r="I809" s="561"/>
      <c r="J809" s="549"/>
    </row>
    <row r="810">
      <c r="A810" s="561"/>
      <c r="B810" s="561"/>
      <c r="C810" s="567"/>
      <c r="D810" s="519"/>
      <c r="E810" s="554"/>
      <c r="F810" s="554"/>
      <c r="G810" s="554"/>
      <c r="H810" s="554"/>
      <c r="I810" s="561"/>
      <c r="J810" s="549"/>
    </row>
    <row r="811">
      <c r="A811" s="561"/>
      <c r="B811" s="561"/>
      <c r="C811" s="567"/>
      <c r="D811" s="519"/>
      <c r="E811" s="554"/>
      <c r="F811" s="554"/>
      <c r="G811" s="554"/>
      <c r="H811" s="554"/>
      <c r="I811" s="561"/>
      <c r="J811" s="549"/>
    </row>
    <row r="812">
      <c r="A812" s="561"/>
      <c r="B812" s="561"/>
      <c r="C812" s="567"/>
      <c r="D812" s="519"/>
      <c r="E812" s="554"/>
      <c r="F812" s="554"/>
      <c r="G812" s="554"/>
      <c r="H812" s="554"/>
      <c r="I812" s="561"/>
      <c r="J812" s="549"/>
    </row>
    <row r="813">
      <c r="A813" s="561"/>
      <c r="B813" s="561"/>
      <c r="C813" s="567"/>
      <c r="D813" s="519"/>
      <c r="E813" s="554"/>
      <c r="F813" s="554"/>
      <c r="G813" s="554"/>
      <c r="H813" s="554"/>
      <c r="I813" s="561"/>
      <c r="J813" s="549"/>
    </row>
    <row r="814">
      <c r="A814" s="561"/>
      <c r="B814" s="561"/>
      <c r="C814" s="567"/>
      <c r="D814" s="519"/>
      <c r="E814" s="554"/>
      <c r="F814" s="554"/>
      <c r="G814" s="554"/>
      <c r="H814" s="554"/>
      <c r="I814" s="561"/>
      <c r="J814" s="549"/>
    </row>
    <row r="815">
      <c r="A815" s="561"/>
      <c r="B815" s="561"/>
      <c r="C815" s="567"/>
      <c r="D815" s="519"/>
      <c r="E815" s="554"/>
      <c r="F815" s="554"/>
      <c r="G815" s="554"/>
      <c r="H815" s="554"/>
      <c r="I815" s="561"/>
      <c r="J815" s="549"/>
    </row>
    <row r="816">
      <c r="A816" s="561"/>
      <c r="B816" s="561"/>
      <c r="C816" s="567"/>
      <c r="D816" s="519"/>
      <c r="E816" s="554"/>
      <c r="F816" s="554"/>
      <c r="G816" s="554"/>
      <c r="H816" s="554"/>
      <c r="I816" s="561"/>
      <c r="J816" s="549"/>
    </row>
    <row r="817">
      <c r="A817" s="561"/>
      <c r="B817" s="561"/>
      <c r="C817" s="567"/>
      <c r="D817" s="519"/>
      <c r="E817" s="554"/>
      <c r="F817" s="554"/>
      <c r="G817" s="554"/>
      <c r="H817" s="554"/>
      <c r="I817" s="561"/>
      <c r="J817" s="549"/>
    </row>
    <row r="818">
      <c r="A818" s="561"/>
      <c r="B818" s="561"/>
      <c r="C818" s="567"/>
      <c r="D818" s="519"/>
      <c r="E818" s="554"/>
      <c r="F818" s="554"/>
      <c r="G818" s="554"/>
      <c r="H818" s="554"/>
      <c r="I818" s="561"/>
      <c r="J818" s="549"/>
    </row>
    <row r="819">
      <c r="A819" s="561"/>
      <c r="B819" s="561"/>
      <c r="C819" s="567"/>
      <c r="D819" s="519"/>
      <c r="E819" s="554"/>
      <c r="F819" s="554"/>
      <c r="G819" s="554"/>
      <c r="H819" s="554"/>
      <c r="I819" s="561"/>
      <c r="J819" s="549"/>
    </row>
    <row r="820">
      <c r="A820" s="561"/>
      <c r="B820" s="561"/>
      <c r="C820" s="567"/>
      <c r="D820" s="519"/>
      <c r="E820" s="554"/>
      <c r="F820" s="554"/>
      <c r="G820" s="554"/>
      <c r="H820" s="554"/>
      <c r="I820" s="561"/>
      <c r="J820" s="549"/>
    </row>
    <row r="821">
      <c r="A821" s="561"/>
      <c r="B821" s="561"/>
      <c r="C821" s="567"/>
      <c r="D821" s="519"/>
      <c r="E821" s="554"/>
      <c r="F821" s="554"/>
      <c r="G821" s="554"/>
      <c r="H821" s="554"/>
      <c r="I821" s="561"/>
      <c r="J821" s="549"/>
    </row>
    <row r="822">
      <c r="A822" s="561"/>
      <c r="B822" s="561"/>
      <c r="C822" s="567"/>
      <c r="D822" s="519"/>
      <c r="E822" s="554"/>
      <c r="F822" s="554"/>
      <c r="G822" s="554"/>
      <c r="H822" s="554"/>
      <c r="I822" s="561"/>
      <c r="J822" s="549"/>
    </row>
    <row r="823">
      <c r="A823" s="561"/>
      <c r="B823" s="561"/>
      <c r="C823" s="567"/>
      <c r="D823" s="519"/>
      <c r="E823" s="554"/>
      <c r="F823" s="554"/>
      <c r="G823" s="554"/>
      <c r="H823" s="554"/>
      <c r="I823" s="561"/>
      <c r="J823" s="549"/>
    </row>
    <row r="824">
      <c r="A824" s="561"/>
      <c r="B824" s="561"/>
      <c r="C824" s="567"/>
      <c r="D824" s="519"/>
      <c r="E824" s="554"/>
      <c r="F824" s="554"/>
      <c r="G824" s="554"/>
      <c r="H824" s="554"/>
      <c r="I824" s="561"/>
      <c r="J824" s="549"/>
    </row>
    <row r="825">
      <c r="A825" s="561"/>
      <c r="B825" s="561"/>
      <c r="C825" s="567"/>
      <c r="D825" s="519"/>
      <c r="E825" s="554"/>
      <c r="F825" s="554"/>
      <c r="G825" s="554"/>
      <c r="H825" s="554"/>
      <c r="I825" s="561"/>
      <c r="J825" s="549"/>
    </row>
    <row r="826">
      <c r="A826" s="561"/>
      <c r="B826" s="561"/>
      <c r="C826" s="567"/>
      <c r="D826" s="519"/>
      <c r="E826" s="554"/>
      <c r="F826" s="554"/>
      <c r="G826" s="554"/>
      <c r="H826" s="554"/>
      <c r="I826" s="561"/>
      <c r="J826" s="549"/>
    </row>
    <row r="827">
      <c r="A827" s="561"/>
      <c r="B827" s="561"/>
      <c r="C827" s="567"/>
      <c r="D827" s="519"/>
      <c r="E827" s="554"/>
      <c r="F827" s="554"/>
      <c r="G827" s="554"/>
      <c r="H827" s="554"/>
      <c r="I827" s="561"/>
      <c r="J827" s="549"/>
    </row>
    <row r="828">
      <c r="A828" s="561"/>
      <c r="B828" s="561"/>
      <c r="C828" s="567"/>
      <c r="D828" s="519"/>
      <c r="E828" s="554"/>
      <c r="F828" s="554"/>
      <c r="G828" s="554"/>
      <c r="H828" s="554"/>
      <c r="I828" s="561"/>
      <c r="J828" s="549"/>
    </row>
    <row r="829">
      <c r="A829" s="561"/>
      <c r="B829" s="561"/>
      <c r="C829" s="567"/>
      <c r="D829" s="519"/>
      <c r="E829" s="554"/>
      <c r="F829" s="554"/>
      <c r="G829" s="554"/>
      <c r="H829" s="554"/>
      <c r="I829" s="561"/>
      <c r="J829" s="549"/>
    </row>
    <row r="830">
      <c r="A830" s="561"/>
      <c r="B830" s="561"/>
      <c r="C830" s="567"/>
      <c r="D830" s="519"/>
      <c r="E830" s="554"/>
      <c r="F830" s="554"/>
      <c r="G830" s="554"/>
      <c r="H830" s="554"/>
      <c r="I830" s="561"/>
      <c r="J830" s="549"/>
    </row>
    <row r="831">
      <c r="A831" s="561"/>
      <c r="B831" s="561"/>
      <c r="C831" s="567"/>
      <c r="D831" s="519"/>
      <c r="E831" s="554"/>
      <c r="F831" s="554"/>
      <c r="G831" s="554"/>
      <c r="H831" s="554"/>
      <c r="I831" s="561"/>
      <c r="J831" s="549"/>
    </row>
    <row r="832">
      <c r="A832" s="561"/>
      <c r="B832" s="561"/>
      <c r="C832" s="567"/>
      <c r="D832" s="519"/>
      <c r="E832" s="554"/>
      <c r="F832" s="554"/>
      <c r="G832" s="554"/>
      <c r="H832" s="554"/>
      <c r="I832" s="561"/>
      <c r="J832" s="549"/>
    </row>
    <row r="833">
      <c r="A833" s="561"/>
      <c r="B833" s="561"/>
      <c r="C833" s="567"/>
      <c r="D833" s="519"/>
      <c r="E833" s="554"/>
      <c r="F833" s="554"/>
      <c r="G833" s="554"/>
      <c r="H833" s="554"/>
      <c r="I833" s="561"/>
      <c r="J833" s="549"/>
    </row>
    <row r="834">
      <c r="A834" s="561"/>
      <c r="B834" s="561"/>
      <c r="C834" s="567"/>
      <c r="D834" s="519"/>
      <c r="E834" s="554"/>
      <c r="F834" s="554"/>
      <c r="G834" s="554"/>
      <c r="H834" s="554"/>
      <c r="I834" s="561"/>
      <c r="J834" s="549"/>
    </row>
    <row r="835">
      <c r="A835" s="561"/>
      <c r="B835" s="561"/>
      <c r="C835" s="567"/>
      <c r="D835" s="519"/>
      <c r="E835" s="554"/>
      <c r="F835" s="554"/>
      <c r="G835" s="554"/>
      <c r="H835" s="554"/>
      <c r="I835" s="561"/>
      <c r="J835" s="549"/>
    </row>
    <row r="836">
      <c r="A836" s="561"/>
      <c r="B836" s="561"/>
      <c r="C836" s="567"/>
      <c r="D836" s="519"/>
      <c r="E836" s="554"/>
      <c r="F836" s="554"/>
      <c r="G836" s="554"/>
      <c r="H836" s="554"/>
      <c r="I836" s="561"/>
      <c r="J836" s="549"/>
    </row>
    <row r="837">
      <c r="A837" s="561"/>
      <c r="B837" s="561"/>
      <c r="C837" s="567"/>
      <c r="D837" s="519"/>
      <c r="E837" s="554"/>
      <c r="F837" s="554"/>
      <c r="G837" s="554"/>
      <c r="H837" s="554"/>
      <c r="I837" s="561"/>
      <c r="J837" s="549"/>
    </row>
    <row r="838">
      <c r="A838" s="561"/>
      <c r="B838" s="561"/>
      <c r="C838" s="567"/>
      <c r="D838" s="519"/>
      <c r="E838" s="554"/>
      <c r="F838" s="554"/>
      <c r="G838" s="554"/>
      <c r="H838" s="554"/>
      <c r="I838" s="561"/>
      <c r="J838" s="549"/>
    </row>
    <row r="839">
      <c r="A839" s="561"/>
      <c r="B839" s="561"/>
      <c r="C839" s="567"/>
      <c r="D839" s="519"/>
      <c r="E839" s="554"/>
      <c r="F839" s="554"/>
      <c r="G839" s="554"/>
      <c r="H839" s="554"/>
      <c r="I839" s="561"/>
      <c r="J839" s="549"/>
    </row>
    <row r="840">
      <c r="A840" s="561"/>
      <c r="B840" s="561"/>
      <c r="C840" s="567"/>
      <c r="D840" s="519"/>
      <c r="E840" s="554"/>
      <c r="F840" s="554"/>
      <c r="G840" s="554"/>
      <c r="H840" s="554"/>
      <c r="I840" s="561"/>
      <c r="J840" s="549"/>
    </row>
    <row r="841">
      <c r="A841" s="561"/>
      <c r="B841" s="561"/>
      <c r="C841" s="567"/>
      <c r="D841" s="519"/>
      <c r="E841" s="554"/>
      <c r="F841" s="554"/>
      <c r="G841" s="554"/>
      <c r="H841" s="554"/>
      <c r="I841" s="561"/>
      <c r="J841" s="549"/>
    </row>
    <row r="842">
      <c r="A842" s="561"/>
      <c r="B842" s="561"/>
      <c r="C842" s="567"/>
      <c r="D842" s="519"/>
      <c r="E842" s="554"/>
      <c r="F842" s="554"/>
      <c r="G842" s="554"/>
      <c r="H842" s="554"/>
      <c r="I842" s="561"/>
      <c r="J842" s="549"/>
    </row>
    <row r="843">
      <c r="A843" s="561"/>
      <c r="B843" s="561"/>
      <c r="C843" s="567"/>
      <c r="D843" s="519"/>
      <c r="E843" s="554"/>
      <c r="F843" s="554"/>
      <c r="G843" s="554"/>
      <c r="H843" s="554"/>
      <c r="I843" s="561"/>
      <c r="J843" s="549"/>
    </row>
    <row r="844">
      <c r="A844" s="561"/>
      <c r="B844" s="561"/>
      <c r="C844" s="567"/>
      <c r="D844" s="519"/>
      <c r="E844" s="554"/>
      <c r="F844" s="554"/>
      <c r="G844" s="554"/>
      <c r="H844" s="554"/>
      <c r="I844" s="561"/>
      <c r="J844" s="549"/>
    </row>
    <row r="845">
      <c r="A845" s="561"/>
      <c r="B845" s="561"/>
      <c r="C845" s="567"/>
      <c r="D845" s="519"/>
      <c r="E845" s="554"/>
      <c r="F845" s="554"/>
      <c r="G845" s="554"/>
      <c r="H845" s="554"/>
      <c r="I845" s="561"/>
      <c r="J845" s="549"/>
    </row>
    <row r="846">
      <c r="A846" s="561"/>
      <c r="B846" s="561"/>
      <c r="C846" s="567"/>
      <c r="D846" s="519"/>
      <c r="E846" s="554"/>
      <c r="F846" s="554"/>
      <c r="G846" s="554"/>
      <c r="H846" s="554"/>
      <c r="I846" s="561"/>
      <c r="J846" s="549"/>
    </row>
    <row r="847">
      <c r="A847" s="561"/>
      <c r="B847" s="561"/>
      <c r="C847" s="567"/>
      <c r="D847" s="519"/>
      <c r="E847" s="554"/>
      <c r="F847" s="554"/>
      <c r="G847" s="554"/>
      <c r="H847" s="554"/>
      <c r="I847" s="561"/>
      <c r="J847" s="549"/>
    </row>
    <row r="848">
      <c r="A848" s="561"/>
      <c r="B848" s="561"/>
      <c r="C848" s="567"/>
      <c r="D848" s="519"/>
      <c r="E848" s="554"/>
      <c r="F848" s="554"/>
      <c r="G848" s="554"/>
      <c r="H848" s="554"/>
      <c r="I848" s="561"/>
      <c r="J848" s="549"/>
    </row>
    <row r="849">
      <c r="A849" s="561"/>
      <c r="B849" s="561"/>
      <c r="C849" s="567"/>
      <c r="D849" s="519"/>
      <c r="E849" s="554"/>
      <c r="F849" s="554"/>
      <c r="G849" s="554"/>
      <c r="H849" s="554"/>
      <c r="I849" s="561"/>
      <c r="J849" s="549"/>
    </row>
    <row r="850">
      <c r="A850" s="561"/>
      <c r="B850" s="561"/>
      <c r="C850" s="567"/>
      <c r="D850" s="519"/>
      <c r="E850" s="554"/>
      <c r="F850" s="554"/>
      <c r="G850" s="554"/>
      <c r="H850" s="554"/>
      <c r="I850" s="561"/>
      <c r="J850" s="549"/>
    </row>
    <row r="851">
      <c r="A851" s="561"/>
      <c r="B851" s="561"/>
      <c r="C851" s="567"/>
      <c r="D851" s="519"/>
      <c r="E851" s="554"/>
      <c r="F851" s="554"/>
      <c r="G851" s="554"/>
      <c r="H851" s="554"/>
      <c r="I851" s="561"/>
      <c r="J851" s="549"/>
    </row>
    <row r="852">
      <c r="A852" s="561"/>
      <c r="B852" s="561"/>
      <c r="C852" s="567"/>
      <c r="D852" s="519"/>
      <c r="E852" s="554"/>
      <c r="F852" s="554"/>
      <c r="G852" s="554"/>
      <c r="H852" s="554"/>
      <c r="I852" s="561"/>
      <c r="J852" s="549"/>
    </row>
    <row r="853">
      <c r="A853" s="561"/>
      <c r="B853" s="561"/>
      <c r="C853" s="567"/>
      <c r="D853" s="519"/>
      <c r="E853" s="554"/>
      <c r="F853" s="554"/>
      <c r="G853" s="554"/>
      <c r="H853" s="554"/>
      <c r="I853" s="561"/>
      <c r="J853" s="549"/>
    </row>
    <row r="854">
      <c r="A854" s="561"/>
      <c r="B854" s="561"/>
      <c r="C854" s="567"/>
      <c r="D854" s="519"/>
      <c r="E854" s="554"/>
      <c r="F854" s="554"/>
      <c r="G854" s="554"/>
      <c r="H854" s="554"/>
      <c r="I854" s="561"/>
      <c r="J854" s="549"/>
    </row>
    <row r="855">
      <c r="A855" s="561"/>
      <c r="B855" s="561"/>
      <c r="C855" s="567"/>
      <c r="D855" s="519"/>
      <c r="E855" s="554"/>
      <c r="F855" s="554"/>
      <c r="G855" s="554"/>
      <c r="H855" s="554"/>
      <c r="I855" s="561"/>
      <c r="J855" s="549"/>
    </row>
    <row r="856">
      <c r="A856" s="561"/>
      <c r="B856" s="561"/>
      <c r="C856" s="567"/>
      <c r="D856" s="519"/>
      <c r="E856" s="554"/>
      <c r="F856" s="554"/>
      <c r="G856" s="554"/>
      <c r="H856" s="554"/>
      <c r="I856" s="561"/>
      <c r="J856" s="549"/>
    </row>
    <row r="857">
      <c r="A857" s="561"/>
      <c r="B857" s="561"/>
      <c r="C857" s="567"/>
      <c r="D857" s="519"/>
      <c r="E857" s="554"/>
      <c r="F857" s="554"/>
      <c r="G857" s="554"/>
      <c r="H857" s="554"/>
      <c r="I857" s="561"/>
      <c r="J857" s="549"/>
    </row>
    <row r="858">
      <c r="A858" s="561"/>
      <c r="B858" s="561"/>
      <c r="C858" s="567"/>
      <c r="D858" s="519"/>
      <c r="E858" s="554"/>
      <c r="F858" s="554"/>
      <c r="G858" s="554"/>
      <c r="H858" s="554"/>
      <c r="I858" s="561"/>
      <c r="J858" s="549"/>
    </row>
    <row r="859">
      <c r="A859" s="561"/>
      <c r="B859" s="561"/>
      <c r="C859" s="567"/>
      <c r="D859" s="519"/>
      <c r="E859" s="554"/>
      <c r="F859" s="554"/>
      <c r="G859" s="554"/>
      <c r="H859" s="554"/>
      <c r="I859" s="561"/>
      <c r="J859" s="549"/>
    </row>
    <row r="860">
      <c r="A860" s="561"/>
      <c r="B860" s="561"/>
      <c r="C860" s="567"/>
      <c r="D860" s="519"/>
      <c r="E860" s="554"/>
      <c r="F860" s="554"/>
      <c r="G860" s="554"/>
      <c r="H860" s="554"/>
      <c r="I860" s="561"/>
      <c r="J860" s="549"/>
    </row>
    <row r="861">
      <c r="A861" s="561"/>
      <c r="B861" s="561"/>
      <c r="C861" s="567"/>
      <c r="D861" s="519"/>
      <c r="E861" s="554"/>
      <c r="F861" s="554"/>
      <c r="G861" s="554"/>
      <c r="H861" s="554"/>
      <c r="I861" s="561"/>
      <c r="J861" s="549"/>
    </row>
    <row r="862">
      <c r="A862" s="561"/>
      <c r="B862" s="561"/>
      <c r="C862" s="567"/>
      <c r="D862" s="519"/>
      <c r="E862" s="554"/>
      <c r="F862" s="554"/>
      <c r="G862" s="554"/>
      <c r="H862" s="554"/>
      <c r="I862" s="561"/>
      <c r="J862" s="549"/>
    </row>
    <row r="863">
      <c r="A863" s="561"/>
      <c r="B863" s="561"/>
      <c r="C863" s="567"/>
      <c r="D863" s="519"/>
      <c r="E863" s="554"/>
      <c r="F863" s="554"/>
      <c r="G863" s="554"/>
      <c r="H863" s="554"/>
      <c r="I863" s="561"/>
      <c r="J863" s="549"/>
    </row>
    <row r="864">
      <c r="A864" s="561"/>
      <c r="B864" s="561"/>
      <c r="C864" s="567"/>
      <c r="D864" s="519"/>
      <c r="E864" s="554"/>
      <c r="F864" s="554"/>
      <c r="G864" s="554"/>
      <c r="H864" s="554"/>
      <c r="I864" s="561"/>
      <c r="J864" s="549"/>
    </row>
    <row r="865">
      <c r="A865" s="561"/>
      <c r="B865" s="561"/>
      <c r="C865" s="567"/>
      <c r="D865" s="519"/>
      <c r="E865" s="554"/>
      <c r="F865" s="554"/>
      <c r="G865" s="554"/>
      <c r="H865" s="554"/>
      <c r="I865" s="561"/>
      <c r="J865" s="549"/>
    </row>
    <row r="866">
      <c r="A866" s="561"/>
      <c r="B866" s="561"/>
      <c r="C866" s="567"/>
      <c r="D866" s="519"/>
      <c r="E866" s="554"/>
      <c r="F866" s="554"/>
      <c r="G866" s="554"/>
      <c r="H866" s="554"/>
      <c r="I866" s="561"/>
      <c r="J866" s="549"/>
    </row>
    <row r="867">
      <c r="A867" s="561"/>
      <c r="B867" s="561"/>
      <c r="C867" s="567"/>
      <c r="D867" s="519"/>
      <c r="E867" s="554"/>
      <c r="F867" s="554"/>
      <c r="G867" s="554"/>
      <c r="H867" s="554"/>
      <c r="I867" s="561"/>
      <c r="J867" s="549"/>
    </row>
    <row r="868">
      <c r="A868" s="561"/>
      <c r="B868" s="561"/>
      <c r="C868" s="567"/>
      <c r="D868" s="519"/>
      <c r="E868" s="554"/>
      <c r="F868" s="554"/>
      <c r="G868" s="554"/>
      <c r="H868" s="554"/>
      <c r="I868" s="561"/>
      <c r="J868" s="549"/>
    </row>
    <row r="869">
      <c r="A869" s="561"/>
      <c r="B869" s="561"/>
      <c r="C869" s="567"/>
      <c r="D869" s="519"/>
      <c r="E869" s="554"/>
      <c r="F869" s="554"/>
      <c r="G869" s="554"/>
      <c r="H869" s="554"/>
      <c r="I869" s="561"/>
      <c r="J869" s="549"/>
    </row>
    <row r="870">
      <c r="A870" s="561"/>
      <c r="B870" s="561"/>
      <c r="C870" s="567"/>
      <c r="D870" s="519"/>
      <c r="E870" s="554"/>
      <c r="F870" s="554"/>
      <c r="G870" s="554"/>
      <c r="H870" s="554"/>
      <c r="I870" s="561"/>
      <c r="J870" s="549"/>
    </row>
    <row r="871">
      <c r="A871" s="561"/>
      <c r="B871" s="561"/>
      <c r="C871" s="567"/>
      <c r="D871" s="519"/>
      <c r="E871" s="554"/>
      <c r="F871" s="554"/>
      <c r="G871" s="554"/>
      <c r="H871" s="554"/>
      <c r="I871" s="561"/>
      <c r="J871" s="549"/>
    </row>
    <row r="872">
      <c r="A872" s="561"/>
      <c r="B872" s="561"/>
      <c r="C872" s="567"/>
      <c r="D872" s="519"/>
      <c r="E872" s="554"/>
      <c r="F872" s="554"/>
      <c r="G872" s="554"/>
      <c r="H872" s="554"/>
      <c r="I872" s="561"/>
      <c r="J872" s="549"/>
    </row>
    <row r="873">
      <c r="A873" s="561"/>
      <c r="B873" s="561"/>
      <c r="C873" s="567"/>
      <c r="D873" s="519"/>
      <c r="E873" s="554"/>
      <c r="F873" s="554"/>
      <c r="G873" s="554"/>
      <c r="H873" s="554"/>
      <c r="I873" s="561"/>
      <c r="J873" s="549"/>
    </row>
    <row r="874">
      <c r="A874" s="561"/>
      <c r="B874" s="561"/>
      <c r="C874" s="567"/>
      <c r="D874" s="519"/>
      <c r="E874" s="554"/>
      <c r="F874" s="554"/>
      <c r="G874" s="554"/>
      <c r="H874" s="554"/>
      <c r="I874" s="561"/>
      <c r="J874" s="549"/>
    </row>
    <row r="875">
      <c r="A875" s="561"/>
      <c r="B875" s="561"/>
      <c r="C875" s="567"/>
      <c r="D875" s="519"/>
      <c r="E875" s="554"/>
      <c r="F875" s="554"/>
      <c r="G875" s="554"/>
      <c r="H875" s="554"/>
      <c r="I875" s="561"/>
      <c r="J875" s="549"/>
    </row>
    <row r="876">
      <c r="A876" s="561"/>
      <c r="B876" s="561"/>
      <c r="C876" s="567"/>
      <c r="D876" s="519"/>
      <c r="E876" s="554"/>
      <c r="F876" s="554"/>
      <c r="G876" s="554"/>
      <c r="H876" s="554"/>
      <c r="I876" s="561"/>
      <c r="J876" s="549"/>
    </row>
    <row r="877">
      <c r="A877" s="561"/>
      <c r="B877" s="561"/>
      <c r="C877" s="567"/>
      <c r="D877" s="519"/>
      <c r="E877" s="554"/>
      <c r="F877" s="554"/>
      <c r="G877" s="554"/>
      <c r="H877" s="554"/>
      <c r="I877" s="561"/>
      <c r="J877" s="549"/>
    </row>
    <row r="878">
      <c r="A878" s="561"/>
      <c r="B878" s="561"/>
      <c r="C878" s="567"/>
      <c r="D878" s="519"/>
      <c r="E878" s="554"/>
      <c r="F878" s="554"/>
      <c r="G878" s="554"/>
      <c r="H878" s="554"/>
      <c r="I878" s="561"/>
      <c r="J878" s="549"/>
    </row>
    <row r="879">
      <c r="A879" s="561"/>
      <c r="B879" s="561"/>
      <c r="C879" s="567"/>
      <c r="D879" s="519"/>
      <c r="E879" s="554"/>
      <c r="F879" s="554"/>
      <c r="G879" s="554"/>
      <c r="H879" s="554"/>
      <c r="I879" s="561"/>
      <c r="J879" s="549"/>
    </row>
    <row r="880">
      <c r="A880" s="561"/>
      <c r="B880" s="561"/>
      <c r="C880" s="567"/>
      <c r="D880" s="519"/>
      <c r="E880" s="554"/>
      <c r="F880" s="554"/>
      <c r="G880" s="554"/>
      <c r="H880" s="554"/>
      <c r="I880" s="561"/>
      <c r="J880" s="549"/>
    </row>
    <row r="881">
      <c r="A881" s="561"/>
      <c r="B881" s="561"/>
      <c r="C881" s="567"/>
      <c r="D881" s="519"/>
      <c r="E881" s="554"/>
      <c r="F881" s="554"/>
      <c r="G881" s="554"/>
      <c r="H881" s="554"/>
      <c r="I881" s="561"/>
      <c r="J881" s="549"/>
    </row>
    <row r="882">
      <c r="A882" s="561"/>
      <c r="B882" s="561"/>
      <c r="C882" s="567"/>
      <c r="D882" s="519"/>
      <c r="E882" s="554"/>
      <c r="F882" s="554"/>
      <c r="G882" s="554"/>
      <c r="H882" s="554"/>
      <c r="I882" s="561"/>
      <c r="J882" s="549"/>
    </row>
    <row r="883">
      <c r="A883" s="561"/>
      <c r="B883" s="561"/>
      <c r="C883" s="567"/>
      <c r="D883" s="519"/>
      <c r="E883" s="554"/>
      <c r="F883" s="554"/>
      <c r="G883" s="554"/>
      <c r="H883" s="554"/>
      <c r="I883" s="561"/>
      <c r="J883" s="549"/>
    </row>
    <row r="884">
      <c r="A884" s="561"/>
      <c r="B884" s="561"/>
      <c r="C884" s="567"/>
      <c r="D884" s="519"/>
      <c r="E884" s="554"/>
      <c r="F884" s="554"/>
      <c r="G884" s="554"/>
      <c r="H884" s="554"/>
      <c r="I884" s="561"/>
      <c r="J884" s="549"/>
    </row>
    <row r="885">
      <c r="A885" s="561"/>
      <c r="B885" s="561"/>
      <c r="C885" s="567"/>
      <c r="D885" s="519"/>
      <c r="E885" s="554"/>
      <c r="F885" s="554"/>
      <c r="G885" s="554"/>
      <c r="H885" s="554"/>
      <c r="I885" s="561"/>
      <c r="J885" s="549"/>
    </row>
    <row r="886">
      <c r="A886" s="561"/>
      <c r="B886" s="561"/>
      <c r="C886" s="567"/>
      <c r="D886" s="519"/>
      <c r="E886" s="554"/>
      <c r="F886" s="554"/>
      <c r="G886" s="554"/>
      <c r="H886" s="554"/>
      <c r="I886" s="561"/>
      <c r="J886" s="549"/>
    </row>
    <row r="887">
      <c r="A887" s="561"/>
      <c r="B887" s="561"/>
      <c r="C887" s="567"/>
      <c r="D887" s="519"/>
      <c r="E887" s="554"/>
      <c r="F887" s="554"/>
      <c r="G887" s="554"/>
      <c r="H887" s="554"/>
      <c r="I887" s="561"/>
      <c r="J887" s="549"/>
    </row>
    <row r="888">
      <c r="A888" s="561"/>
      <c r="B888" s="561"/>
      <c r="C888" s="567"/>
      <c r="D888" s="519"/>
      <c r="E888" s="554"/>
      <c r="F888" s="554"/>
      <c r="G888" s="554"/>
      <c r="H888" s="554"/>
      <c r="I888" s="561"/>
      <c r="J888" s="549"/>
    </row>
    <row r="889">
      <c r="A889" s="561"/>
      <c r="B889" s="561"/>
      <c r="C889" s="567"/>
      <c r="D889" s="519"/>
      <c r="E889" s="554"/>
      <c r="F889" s="554"/>
      <c r="G889" s="554"/>
      <c r="H889" s="554"/>
      <c r="I889" s="561"/>
      <c r="J889" s="549"/>
    </row>
    <row r="890">
      <c r="A890" s="561"/>
      <c r="B890" s="561"/>
      <c r="C890" s="567"/>
      <c r="D890" s="519"/>
      <c r="E890" s="554"/>
      <c r="F890" s="554"/>
      <c r="G890" s="554"/>
      <c r="H890" s="554"/>
      <c r="I890" s="561"/>
      <c r="J890" s="549"/>
    </row>
    <row r="891">
      <c r="A891" s="561"/>
      <c r="B891" s="561"/>
      <c r="C891" s="567"/>
      <c r="D891" s="519"/>
      <c r="E891" s="554"/>
      <c r="F891" s="554"/>
      <c r="G891" s="554"/>
      <c r="H891" s="554"/>
      <c r="I891" s="561"/>
      <c r="J891" s="549"/>
    </row>
    <row r="892">
      <c r="A892" s="561"/>
      <c r="B892" s="561"/>
      <c r="C892" s="567"/>
      <c r="D892" s="519"/>
      <c r="E892" s="554"/>
      <c r="F892" s="554"/>
      <c r="G892" s="554"/>
      <c r="H892" s="554"/>
      <c r="I892" s="561"/>
      <c r="J892" s="549"/>
    </row>
    <row r="893">
      <c r="A893" s="561"/>
      <c r="B893" s="561"/>
      <c r="C893" s="567"/>
      <c r="D893" s="519"/>
      <c r="E893" s="554"/>
      <c r="F893" s="554"/>
      <c r="G893" s="554"/>
      <c r="H893" s="554"/>
      <c r="I893" s="561"/>
      <c r="J893" s="549"/>
    </row>
    <row r="894">
      <c r="A894" s="561"/>
      <c r="B894" s="561"/>
      <c r="C894" s="567"/>
      <c r="D894" s="519"/>
      <c r="E894" s="554"/>
      <c r="F894" s="554"/>
      <c r="G894" s="554"/>
      <c r="H894" s="554"/>
      <c r="I894" s="561"/>
      <c r="J894" s="549"/>
    </row>
    <row r="895">
      <c r="A895" s="561"/>
      <c r="B895" s="561"/>
      <c r="C895" s="567"/>
      <c r="D895" s="519"/>
      <c r="E895" s="554"/>
      <c r="F895" s="554"/>
      <c r="G895" s="554"/>
      <c r="H895" s="554"/>
      <c r="I895" s="561"/>
      <c r="J895" s="549"/>
    </row>
    <row r="896">
      <c r="A896" s="561"/>
      <c r="B896" s="561"/>
      <c r="C896" s="567"/>
      <c r="D896" s="519"/>
      <c r="E896" s="554"/>
      <c r="F896" s="554"/>
      <c r="G896" s="554"/>
      <c r="H896" s="554"/>
      <c r="I896" s="561"/>
      <c r="J896" s="549"/>
    </row>
    <row r="897">
      <c r="A897" s="561"/>
      <c r="B897" s="561"/>
      <c r="C897" s="567"/>
      <c r="D897" s="519"/>
      <c r="E897" s="554"/>
      <c r="F897" s="554"/>
      <c r="G897" s="554"/>
      <c r="H897" s="554"/>
      <c r="I897" s="561"/>
      <c r="J897" s="549"/>
    </row>
    <row r="898">
      <c r="A898" s="561"/>
      <c r="B898" s="561"/>
      <c r="C898" s="567"/>
      <c r="D898" s="519"/>
      <c r="E898" s="554"/>
      <c r="F898" s="554"/>
      <c r="G898" s="554"/>
      <c r="H898" s="554"/>
      <c r="I898" s="561"/>
      <c r="J898" s="549"/>
    </row>
    <row r="899">
      <c r="A899" s="561"/>
      <c r="B899" s="561"/>
      <c r="C899" s="567"/>
      <c r="D899" s="519"/>
      <c r="E899" s="554"/>
      <c r="F899" s="554"/>
      <c r="G899" s="554"/>
      <c r="H899" s="554"/>
      <c r="I899" s="561"/>
      <c r="J899" s="549"/>
    </row>
    <row r="900">
      <c r="A900" s="561"/>
      <c r="B900" s="561"/>
      <c r="C900" s="567"/>
      <c r="D900" s="519"/>
      <c r="E900" s="554"/>
      <c r="F900" s="554"/>
      <c r="G900" s="554"/>
      <c r="H900" s="554"/>
      <c r="I900" s="561"/>
      <c r="J900" s="549"/>
    </row>
    <row r="901">
      <c r="A901" s="561"/>
      <c r="B901" s="561"/>
      <c r="C901" s="567"/>
      <c r="D901" s="519"/>
      <c r="E901" s="554"/>
      <c r="F901" s="554"/>
      <c r="G901" s="554"/>
      <c r="H901" s="554"/>
      <c r="I901" s="561"/>
      <c r="J901" s="549"/>
    </row>
    <row r="902">
      <c r="A902" s="561"/>
      <c r="B902" s="561"/>
      <c r="C902" s="567"/>
      <c r="D902" s="519"/>
      <c r="E902" s="554"/>
      <c r="F902" s="554"/>
      <c r="G902" s="554"/>
      <c r="H902" s="554"/>
      <c r="I902" s="561"/>
      <c r="J902" s="549"/>
    </row>
    <row r="903">
      <c r="A903" s="561"/>
      <c r="B903" s="561"/>
      <c r="C903" s="567"/>
      <c r="D903" s="519"/>
      <c r="E903" s="554"/>
      <c r="F903" s="554"/>
      <c r="G903" s="554"/>
      <c r="H903" s="554"/>
      <c r="I903" s="561"/>
      <c r="J903" s="549"/>
    </row>
    <row r="904">
      <c r="A904" s="561"/>
      <c r="B904" s="561"/>
      <c r="C904" s="567"/>
      <c r="D904" s="519"/>
      <c r="E904" s="554"/>
      <c r="F904" s="554"/>
      <c r="G904" s="554"/>
      <c r="H904" s="554"/>
      <c r="I904" s="561"/>
      <c r="J904" s="549"/>
    </row>
    <row r="905">
      <c r="A905" s="561"/>
      <c r="B905" s="561"/>
      <c r="C905" s="567"/>
      <c r="D905" s="519"/>
      <c r="E905" s="554"/>
      <c r="F905" s="554"/>
      <c r="G905" s="554"/>
      <c r="H905" s="554"/>
      <c r="I905" s="561"/>
      <c r="J905" s="549"/>
    </row>
    <row r="906">
      <c r="A906" s="561"/>
      <c r="B906" s="561"/>
      <c r="C906" s="567"/>
      <c r="D906" s="519"/>
      <c r="E906" s="554"/>
      <c r="F906" s="554"/>
      <c r="G906" s="554"/>
      <c r="H906" s="554"/>
      <c r="I906" s="561"/>
      <c r="J906" s="549"/>
    </row>
    <row r="907">
      <c r="A907" s="561"/>
      <c r="B907" s="561"/>
      <c r="C907" s="567"/>
      <c r="D907" s="519"/>
      <c r="E907" s="554"/>
      <c r="F907" s="554"/>
      <c r="G907" s="554"/>
      <c r="H907" s="554"/>
      <c r="I907" s="561"/>
      <c r="J907" s="549"/>
    </row>
    <row r="908">
      <c r="A908" s="561"/>
      <c r="B908" s="561"/>
      <c r="C908" s="567"/>
      <c r="D908" s="519"/>
      <c r="E908" s="554"/>
      <c r="F908" s="554"/>
      <c r="G908" s="554"/>
      <c r="H908" s="554"/>
      <c r="I908" s="561"/>
      <c r="J908" s="549"/>
    </row>
    <row r="909">
      <c r="A909" s="561"/>
      <c r="B909" s="561"/>
      <c r="C909" s="567"/>
      <c r="D909" s="519"/>
      <c r="E909" s="554"/>
      <c r="F909" s="554"/>
      <c r="G909" s="554"/>
      <c r="H909" s="554"/>
      <c r="I909" s="561"/>
      <c r="J909" s="549"/>
    </row>
    <row r="910">
      <c r="A910" s="561"/>
      <c r="B910" s="561"/>
      <c r="C910" s="567"/>
      <c r="D910" s="519"/>
      <c r="E910" s="554"/>
      <c r="F910" s="554"/>
      <c r="G910" s="554"/>
      <c r="H910" s="554"/>
      <c r="I910" s="561"/>
      <c r="J910" s="549"/>
    </row>
    <row r="911">
      <c r="A911" s="561"/>
      <c r="B911" s="561"/>
      <c r="C911" s="567"/>
      <c r="D911" s="519"/>
      <c r="E911" s="554"/>
      <c r="F911" s="554"/>
      <c r="G911" s="554"/>
      <c r="H911" s="554"/>
      <c r="I911" s="561"/>
      <c r="J911" s="549"/>
    </row>
    <row r="912">
      <c r="A912" s="561"/>
      <c r="B912" s="561"/>
      <c r="C912" s="567"/>
      <c r="D912" s="519"/>
      <c r="E912" s="554"/>
      <c r="F912" s="554"/>
      <c r="G912" s="554"/>
      <c r="H912" s="554"/>
      <c r="I912" s="561"/>
      <c r="J912" s="549"/>
    </row>
    <row r="913">
      <c r="A913" s="561"/>
      <c r="B913" s="561"/>
      <c r="C913" s="567"/>
      <c r="D913" s="519"/>
      <c r="E913" s="554"/>
      <c r="F913" s="554"/>
      <c r="G913" s="554"/>
      <c r="H913" s="554"/>
      <c r="I913" s="561"/>
      <c r="J913" s="549"/>
    </row>
    <row r="914">
      <c r="A914" s="561"/>
      <c r="B914" s="561"/>
      <c r="C914" s="567"/>
      <c r="D914" s="519"/>
      <c r="E914" s="554"/>
      <c r="F914" s="554"/>
      <c r="G914" s="554"/>
      <c r="H914" s="554"/>
      <c r="I914" s="561"/>
      <c r="J914" s="549"/>
    </row>
    <row r="915">
      <c r="A915" s="561"/>
      <c r="B915" s="561"/>
      <c r="C915" s="567"/>
      <c r="D915" s="519"/>
      <c r="E915" s="554"/>
      <c r="F915" s="554"/>
      <c r="G915" s="554"/>
      <c r="H915" s="554"/>
      <c r="I915" s="561"/>
      <c r="J915" s="549"/>
    </row>
    <row r="916">
      <c r="A916" s="561"/>
      <c r="B916" s="561"/>
      <c r="C916" s="567"/>
      <c r="D916" s="519"/>
      <c r="E916" s="554"/>
      <c r="F916" s="554"/>
      <c r="G916" s="554"/>
      <c r="H916" s="554"/>
      <c r="I916" s="561"/>
      <c r="J916" s="549"/>
    </row>
    <row r="917">
      <c r="A917" s="561"/>
      <c r="B917" s="561"/>
      <c r="C917" s="567"/>
      <c r="D917" s="519"/>
      <c r="E917" s="554"/>
      <c r="F917" s="554"/>
      <c r="G917" s="554"/>
      <c r="H917" s="554"/>
      <c r="I917" s="561"/>
      <c r="J917" s="549"/>
    </row>
    <row r="918">
      <c r="A918" s="561"/>
      <c r="B918" s="561"/>
      <c r="C918" s="567"/>
      <c r="D918" s="519"/>
      <c r="E918" s="554"/>
      <c r="F918" s="554"/>
      <c r="G918" s="554"/>
      <c r="H918" s="554"/>
      <c r="I918" s="561"/>
      <c r="J918" s="549"/>
    </row>
    <row r="919">
      <c r="A919" s="561"/>
      <c r="B919" s="561"/>
      <c r="C919" s="567"/>
      <c r="D919" s="519"/>
      <c r="E919" s="554"/>
      <c r="F919" s="554"/>
      <c r="G919" s="554"/>
      <c r="H919" s="554"/>
      <c r="I919" s="561"/>
      <c r="J919" s="549"/>
    </row>
    <row r="920">
      <c r="A920" s="561"/>
      <c r="B920" s="561"/>
      <c r="C920" s="567"/>
      <c r="D920" s="519"/>
      <c r="E920" s="554"/>
      <c r="F920" s="554"/>
      <c r="G920" s="554"/>
      <c r="H920" s="554"/>
      <c r="I920" s="561"/>
      <c r="J920" s="549"/>
    </row>
    <row r="921">
      <c r="A921" s="561"/>
      <c r="B921" s="561"/>
      <c r="C921" s="567"/>
      <c r="D921" s="519"/>
      <c r="E921" s="554"/>
      <c r="F921" s="554"/>
      <c r="G921" s="554"/>
      <c r="H921" s="554"/>
      <c r="I921" s="561"/>
      <c r="J921" s="549"/>
    </row>
    <row r="922">
      <c r="A922" s="561"/>
      <c r="B922" s="561"/>
      <c r="C922" s="567"/>
      <c r="D922" s="519"/>
      <c r="E922" s="554"/>
      <c r="F922" s="554"/>
      <c r="G922" s="554"/>
      <c r="H922" s="554"/>
      <c r="I922" s="561"/>
      <c r="J922" s="549"/>
    </row>
    <row r="923">
      <c r="A923" s="561"/>
      <c r="B923" s="561"/>
      <c r="C923" s="567"/>
      <c r="D923" s="519"/>
      <c r="E923" s="554"/>
      <c r="F923" s="554"/>
      <c r="G923" s="554"/>
      <c r="H923" s="554"/>
      <c r="I923" s="561"/>
      <c r="J923" s="549"/>
    </row>
    <row r="924">
      <c r="A924" s="561"/>
      <c r="B924" s="561"/>
      <c r="C924" s="567"/>
      <c r="D924" s="519"/>
      <c r="E924" s="554"/>
      <c r="F924" s="554"/>
      <c r="G924" s="554"/>
      <c r="H924" s="554"/>
      <c r="I924" s="561"/>
      <c r="J924" s="549"/>
    </row>
    <row r="925">
      <c r="A925" s="561"/>
      <c r="B925" s="561"/>
      <c r="C925" s="567"/>
      <c r="D925" s="519"/>
      <c r="E925" s="554"/>
      <c r="F925" s="554"/>
      <c r="G925" s="554"/>
      <c r="H925" s="554"/>
      <c r="I925" s="561"/>
      <c r="J925" s="549"/>
    </row>
    <row r="926">
      <c r="A926" s="561"/>
      <c r="B926" s="561"/>
      <c r="C926" s="567"/>
      <c r="D926" s="519"/>
      <c r="E926" s="554"/>
      <c r="F926" s="554"/>
      <c r="G926" s="554"/>
      <c r="H926" s="554"/>
      <c r="I926" s="561"/>
      <c r="J926" s="549"/>
    </row>
    <row r="927">
      <c r="A927" s="561"/>
      <c r="B927" s="561"/>
      <c r="C927" s="567"/>
      <c r="D927" s="519"/>
      <c r="E927" s="554"/>
      <c r="F927" s="554"/>
      <c r="G927" s="554"/>
      <c r="H927" s="554"/>
      <c r="I927" s="561"/>
      <c r="J927" s="549"/>
    </row>
    <row r="928">
      <c r="A928" s="561"/>
      <c r="B928" s="561"/>
      <c r="C928" s="567"/>
      <c r="D928" s="519"/>
      <c r="E928" s="554"/>
      <c r="F928" s="554"/>
      <c r="G928" s="554"/>
      <c r="H928" s="554"/>
      <c r="I928" s="561"/>
      <c r="J928" s="549"/>
    </row>
    <row r="929">
      <c r="A929" s="561"/>
      <c r="B929" s="561"/>
      <c r="C929" s="567"/>
      <c r="D929" s="519"/>
      <c r="E929" s="554"/>
      <c r="F929" s="554"/>
      <c r="G929" s="554"/>
      <c r="H929" s="554"/>
      <c r="I929" s="561"/>
      <c r="J929" s="549"/>
    </row>
    <row r="930">
      <c r="A930" s="561"/>
      <c r="B930" s="561"/>
      <c r="C930" s="567"/>
      <c r="D930" s="519"/>
      <c r="E930" s="554"/>
      <c r="F930" s="554"/>
      <c r="G930" s="554"/>
      <c r="H930" s="554"/>
      <c r="I930" s="561"/>
      <c r="J930" s="549"/>
    </row>
    <row r="931">
      <c r="A931" s="561"/>
      <c r="B931" s="561"/>
      <c r="C931" s="567"/>
      <c r="D931" s="519"/>
      <c r="E931" s="554"/>
      <c r="F931" s="554"/>
      <c r="G931" s="554"/>
      <c r="H931" s="554"/>
      <c r="I931" s="561"/>
      <c r="J931" s="549"/>
    </row>
    <row r="932">
      <c r="A932" s="561"/>
      <c r="B932" s="561"/>
      <c r="C932" s="567"/>
      <c r="D932" s="519"/>
      <c r="E932" s="554"/>
      <c r="F932" s="554"/>
      <c r="G932" s="554"/>
      <c r="H932" s="554"/>
      <c r="I932" s="561"/>
      <c r="J932" s="549"/>
    </row>
    <row r="933">
      <c r="A933" s="561"/>
      <c r="B933" s="561"/>
      <c r="C933" s="567"/>
      <c r="D933" s="519"/>
      <c r="E933" s="554"/>
      <c r="F933" s="554"/>
      <c r="G933" s="554"/>
      <c r="H933" s="554"/>
      <c r="I933" s="561"/>
      <c r="J933" s="549"/>
    </row>
    <row r="934">
      <c r="A934" s="561"/>
      <c r="B934" s="561"/>
      <c r="C934" s="567"/>
      <c r="D934" s="519"/>
      <c r="E934" s="554"/>
      <c r="F934" s="554"/>
      <c r="G934" s="554"/>
      <c r="H934" s="554"/>
      <c r="I934" s="561"/>
      <c r="J934" s="549"/>
    </row>
    <row r="935">
      <c r="A935" s="561"/>
      <c r="B935" s="561"/>
      <c r="C935" s="567"/>
      <c r="D935" s="519"/>
      <c r="E935" s="554"/>
      <c r="F935" s="554"/>
      <c r="G935" s="554"/>
      <c r="H935" s="554"/>
      <c r="I935" s="561"/>
      <c r="J935" s="549"/>
    </row>
    <row r="936">
      <c r="A936" s="561"/>
      <c r="B936" s="561"/>
      <c r="C936" s="567"/>
      <c r="D936" s="519"/>
      <c r="E936" s="554"/>
      <c r="F936" s="554"/>
      <c r="G936" s="554"/>
      <c r="H936" s="554"/>
      <c r="I936" s="561"/>
      <c r="J936" s="549"/>
    </row>
    <row r="937">
      <c r="A937" s="561"/>
      <c r="B937" s="561"/>
      <c r="C937" s="567"/>
      <c r="D937" s="519"/>
      <c r="E937" s="554"/>
      <c r="F937" s="554"/>
      <c r="G937" s="554"/>
      <c r="H937" s="554"/>
      <c r="I937" s="561"/>
      <c r="J937" s="549"/>
    </row>
    <row r="938">
      <c r="A938" s="561"/>
      <c r="B938" s="561"/>
      <c r="C938" s="567"/>
      <c r="D938" s="519"/>
      <c r="E938" s="554"/>
      <c r="F938" s="554"/>
      <c r="G938" s="554"/>
      <c r="H938" s="554"/>
      <c r="I938" s="561"/>
      <c r="J938" s="549"/>
    </row>
    <row r="939">
      <c r="A939" s="561"/>
      <c r="B939" s="561"/>
      <c r="C939" s="567"/>
      <c r="D939" s="519"/>
      <c r="E939" s="554"/>
      <c r="F939" s="554"/>
      <c r="G939" s="554"/>
      <c r="H939" s="554"/>
      <c r="I939" s="561"/>
      <c r="J939" s="549"/>
    </row>
    <row r="940">
      <c r="A940" s="561"/>
      <c r="B940" s="561"/>
      <c r="C940" s="567"/>
      <c r="D940" s="519"/>
      <c r="E940" s="554"/>
      <c r="F940" s="554"/>
      <c r="G940" s="554"/>
      <c r="H940" s="554"/>
      <c r="I940" s="561"/>
      <c r="J940" s="549"/>
    </row>
    <row r="941">
      <c r="A941" s="561"/>
      <c r="B941" s="561"/>
      <c r="C941" s="567"/>
      <c r="D941" s="519"/>
      <c r="E941" s="554"/>
      <c r="F941" s="554"/>
      <c r="G941" s="554"/>
      <c r="H941" s="554"/>
      <c r="I941" s="561"/>
      <c r="J941" s="549"/>
    </row>
    <row r="942">
      <c r="A942" s="561"/>
      <c r="B942" s="561"/>
      <c r="C942" s="567"/>
      <c r="D942" s="519"/>
      <c r="E942" s="554"/>
      <c r="F942" s="554"/>
      <c r="G942" s="554"/>
      <c r="H942" s="554"/>
      <c r="I942" s="561"/>
      <c r="J942" s="549"/>
    </row>
    <row r="943">
      <c r="A943" s="561"/>
      <c r="B943" s="561"/>
      <c r="C943" s="567"/>
      <c r="D943" s="519"/>
      <c r="E943" s="554"/>
      <c r="F943" s="554"/>
      <c r="G943" s="554"/>
      <c r="H943" s="554"/>
      <c r="I943" s="561"/>
      <c r="J943" s="549"/>
    </row>
    <row r="944">
      <c r="A944" s="561"/>
      <c r="B944" s="561"/>
      <c r="C944" s="567"/>
      <c r="D944" s="519"/>
      <c r="E944" s="554"/>
      <c r="F944" s="554"/>
      <c r="G944" s="554"/>
      <c r="H944" s="554"/>
      <c r="I944" s="561"/>
      <c r="J944" s="549"/>
    </row>
    <row r="945">
      <c r="A945" s="561"/>
      <c r="B945" s="561"/>
      <c r="C945" s="567"/>
      <c r="D945" s="519"/>
      <c r="E945" s="554"/>
      <c r="F945" s="554"/>
      <c r="G945" s="554"/>
      <c r="H945" s="554"/>
      <c r="I945" s="561"/>
      <c r="J945" s="549"/>
    </row>
    <row r="946">
      <c r="A946" s="561"/>
      <c r="B946" s="561"/>
      <c r="C946" s="567"/>
      <c r="D946" s="519"/>
      <c r="E946" s="554"/>
      <c r="F946" s="554"/>
      <c r="G946" s="554"/>
      <c r="H946" s="554"/>
      <c r="I946" s="561"/>
      <c r="J946" s="549"/>
    </row>
    <row r="947">
      <c r="A947" s="561"/>
      <c r="B947" s="561"/>
      <c r="C947" s="567"/>
      <c r="D947" s="519"/>
      <c r="E947" s="554"/>
      <c r="F947" s="554"/>
      <c r="G947" s="554"/>
      <c r="H947" s="554"/>
      <c r="I947" s="561"/>
      <c r="J947" s="549"/>
    </row>
    <row r="948">
      <c r="A948" s="561"/>
      <c r="B948" s="561"/>
      <c r="C948" s="567"/>
      <c r="D948" s="519"/>
      <c r="E948" s="554"/>
      <c r="F948" s="554"/>
      <c r="G948" s="554"/>
      <c r="H948" s="554"/>
      <c r="I948" s="561"/>
      <c r="J948" s="549"/>
    </row>
    <row r="949">
      <c r="A949" s="561"/>
      <c r="B949" s="561"/>
      <c r="C949" s="567"/>
      <c r="D949" s="519"/>
      <c r="E949" s="554"/>
      <c r="F949" s="554"/>
      <c r="G949" s="554"/>
      <c r="H949" s="554"/>
      <c r="I949" s="561"/>
      <c r="J949" s="549"/>
    </row>
    <row r="950">
      <c r="A950" s="561"/>
      <c r="B950" s="561"/>
      <c r="C950" s="567"/>
      <c r="D950" s="519"/>
      <c r="E950" s="554"/>
      <c r="F950" s="554"/>
      <c r="G950" s="554"/>
      <c r="H950" s="554"/>
      <c r="I950" s="561"/>
      <c r="J950" s="549"/>
    </row>
    <row r="951">
      <c r="A951" s="561"/>
      <c r="B951" s="561"/>
      <c r="C951" s="567"/>
      <c r="D951" s="519"/>
      <c r="E951" s="554"/>
      <c r="F951" s="554"/>
      <c r="G951" s="554"/>
      <c r="H951" s="554"/>
      <c r="I951" s="561"/>
      <c r="J951" s="549"/>
    </row>
    <row r="952">
      <c r="A952" s="561"/>
      <c r="B952" s="561"/>
      <c r="C952" s="567"/>
      <c r="D952" s="519"/>
      <c r="E952" s="554"/>
      <c r="F952" s="554"/>
      <c r="G952" s="554"/>
      <c r="H952" s="554"/>
      <c r="I952" s="561"/>
      <c r="J952" s="549"/>
    </row>
    <row r="953">
      <c r="A953" s="561"/>
      <c r="B953" s="561"/>
      <c r="C953" s="567"/>
      <c r="D953" s="519"/>
      <c r="E953" s="554"/>
      <c r="F953" s="554"/>
      <c r="G953" s="554"/>
      <c r="H953" s="554"/>
      <c r="I953" s="561"/>
      <c r="J953" s="549"/>
    </row>
    <row r="954">
      <c r="A954" s="561"/>
      <c r="B954" s="561"/>
      <c r="C954" s="567"/>
      <c r="D954" s="519"/>
      <c r="E954" s="554"/>
      <c r="F954" s="554"/>
      <c r="G954" s="554"/>
      <c r="H954" s="554"/>
      <c r="I954" s="561"/>
      <c r="J954" s="549"/>
    </row>
    <row r="955">
      <c r="A955" s="561"/>
      <c r="B955" s="561"/>
      <c r="C955" s="567"/>
      <c r="D955" s="519"/>
      <c r="E955" s="554"/>
      <c r="F955" s="554"/>
      <c r="G955" s="554"/>
      <c r="H955" s="554"/>
      <c r="I955" s="561"/>
      <c r="J955" s="549"/>
    </row>
    <row r="956">
      <c r="A956" s="561"/>
      <c r="B956" s="561"/>
      <c r="C956" s="567"/>
      <c r="D956" s="519"/>
      <c r="E956" s="554"/>
      <c r="F956" s="554"/>
      <c r="G956" s="554"/>
      <c r="H956" s="554"/>
      <c r="I956" s="561"/>
      <c r="J956" s="549"/>
    </row>
    <row r="957">
      <c r="A957" s="561"/>
      <c r="B957" s="561"/>
      <c r="C957" s="567"/>
      <c r="D957" s="519"/>
      <c r="E957" s="554"/>
      <c r="F957" s="554"/>
      <c r="G957" s="554"/>
      <c r="H957" s="554"/>
      <c r="I957" s="561"/>
      <c r="J957" s="549"/>
    </row>
    <row r="958">
      <c r="A958" s="561"/>
      <c r="B958" s="561"/>
      <c r="C958" s="567"/>
      <c r="D958" s="519"/>
      <c r="E958" s="554"/>
      <c r="F958" s="554"/>
      <c r="G958" s="554"/>
      <c r="H958" s="554"/>
      <c r="I958" s="561"/>
      <c r="J958" s="549"/>
    </row>
    <row r="959">
      <c r="A959" s="561"/>
      <c r="B959" s="561"/>
      <c r="C959" s="567"/>
      <c r="D959" s="519"/>
      <c r="E959" s="554"/>
      <c r="F959" s="554"/>
      <c r="G959" s="554"/>
      <c r="H959" s="554"/>
      <c r="I959" s="561"/>
      <c r="J959" s="549"/>
    </row>
    <row r="960">
      <c r="A960" s="561"/>
      <c r="B960" s="561"/>
      <c r="C960" s="567"/>
      <c r="D960" s="519"/>
      <c r="E960" s="554"/>
      <c r="F960" s="554"/>
      <c r="G960" s="554"/>
      <c r="H960" s="554"/>
      <c r="I960" s="561"/>
      <c r="J960" s="549"/>
    </row>
    <row r="961">
      <c r="A961" s="561"/>
      <c r="B961" s="561"/>
      <c r="C961" s="567"/>
      <c r="D961" s="519"/>
      <c r="E961" s="554"/>
      <c r="F961" s="554"/>
      <c r="G961" s="554"/>
      <c r="H961" s="554"/>
      <c r="I961" s="561"/>
      <c r="J961" s="549"/>
    </row>
    <row r="962">
      <c r="A962" s="561"/>
      <c r="B962" s="561"/>
      <c r="C962" s="567"/>
      <c r="D962" s="519"/>
      <c r="E962" s="554"/>
      <c r="F962" s="554"/>
      <c r="G962" s="554"/>
      <c r="H962" s="554"/>
      <c r="I962" s="561"/>
      <c r="J962" s="549"/>
    </row>
    <row r="963">
      <c r="A963" s="561"/>
      <c r="B963" s="561"/>
      <c r="C963" s="567"/>
      <c r="D963" s="519"/>
      <c r="E963" s="554"/>
      <c r="F963" s="554"/>
      <c r="G963" s="554"/>
      <c r="H963" s="554"/>
      <c r="I963" s="561"/>
      <c r="J963" s="549"/>
    </row>
    <row r="964">
      <c r="A964" s="561"/>
      <c r="B964" s="561"/>
      <c r="C964" s="567"/>
      <c r="D964" s="519"/>
      <c r="E964" s="554"/>
      <c r="F964" s="554"/>
      <c r="G964" s="554"/>
      <c r="H964" s="554"/>
      <c r="I964" s="561"/>
      <c r="J964" s="549"/>
    </row>
    <row r="965">
      <c r="A965" s="561"/>
      <c r="B965" s="561"/>
      <c r="C965" s="567"/>
      <c r="D965" s="519"/>
      <c r="E965" s="554"/>
      <c r="F965" s="554"/>
      <c r="G965" s="554"/>
      <c r="H965" s="554"/>
      <c r="I965" s="561"/>
      <c r="J965" s="549"/>
    </row>
    <row r="966">
      <c r="A966" s="561"/>
      <c r="B966" s="561"/>
      <c r="C966" s="567"/>
      <c r="D966" s="519"/>
      <c r="E966" s="554"/>
      <c r="F966" s="554"/>
      <c r="G966" s="554"/>
      <c r="H966" s="554"/>
      <c r="I966" s="561"/>
      <c r="J966" s="549"/>
    </row>
    <row r="967">
      <c r="A967" s="561"/>
      <c r="B967" s="561"/>
      <c r="C967" s="567"/>
      <c r="D967" s="519"/>
      <c r="E967" s="554"/>
      <c r="F967" s="554"/>
      <c r="G967" s="554"/>
      <c r="H967" s="554"/>
      <c r="I967" s="561"/>
      <c r="J967" s="549"/>
    </row>
    <row r="968">
      <c r="A968" s="561"/>
      <c r="B968" s="561"/>
      <c r="C968" s="567"/>
      <c r="D968" s="519"/>
      <c r="E968" s="554"/>
      <c r="F968" s="554"/>
      <c r="G968" s="554"/>
      <c r="H968" s="554"/>
      <c r="I968" s="561"/>
      <c r="J968" s="549"/>
    </row>
    <row r="969">
      <c r="A969" s="561"/>
      <c r="B969" s="561"/>
      <c r="C969" s="567"/>
      <c r="D969" s="519"/>
      <c r="E969" s="554"/>
      <c r="F969" s="554"/>
      <c r="G969" s="554"/>
      <c r="H969" s="554"/>
      <c r="I969" s="561"/>
      <c r="J969" s="549"/>
    </row>
    <row r="970">
      <c r="A970" s="561"/>
      <c r="B970" s="561"/>
      <c r="C970" s="567"/>
      <c r="D970" s="519"/>
      <c r="E970" s="554"/>
      <c r="F970" s="554"/>
      <c r="G970" s="554"/>
      <c r="H970" s="554"/>
      <c r="I970" s="561"/>
      <c r="J970" s="549"/>
    </row>
    <row r="971">
      <c r="A971" s="561"/>
      <c r="B971" s="561"/>
      <c r="C971" s="567"/>
      <c r="D971" s="519"/>
      <c r="E971" s="554"/>
      <c r="F971" s="554"/>
      <c r="G971" s="554"/>
      <c r="H971" s="554"/>
      <c r="I971" s="561"/>
      <c r="J971" s="549"/>
    </row>
    <row r="972">
      <c r="A972" s="561"/>
      <c r="B972" s="561"/>
      <c r="C972" s="567"/>
      <c r="D972" s="519"/>
      <c r="E972" s="554"/>
      <c r="F972" s="554"/>
      <c r="G972" s="554"/>
      <c r="H972" s="554"/>
      <c r="I972" s="561"/>
      <c r="J972" s="549"/>
    </row>
    <row r="973">
      <c r="A973" s="561"/>
      <c r="B973" s="561"/>
      <c r="C973" s="567"/>
      <c r="D973" s="519"/>
      <c r="E973" s="554"/>
      <c r="F973" s="554"/>
      <c r="G973" s="554"/>
      <c r="H973" s="554"/>
      <c r="I973" s="561"/>
      <c r="J973" s="549"/>
    </row>
    <row r="974">
      <c r="A974" s="561"/>
      <c r="B974" s="561"/>
      <c r="C974" s="567"/>
      <c r="D974" s="519"/>
      <c r="E974" s="554"/>
      <c r="F974" s="554"/>
      <c r="G974" s="554"/>
      <c r="H974" s="554"/>
      <c r="I974" s="561"/>
      <c r="J974" s="549"/>
    </row>
    <row r="975">
      <c r="A975" s="561"/>
      <c r="B975" s="561"/>
      <c r="C975" s="567"/>
      <c r="D975" s="519"/>
      <c r="E975" s="554"/>
      <c r="F975" s="554"/>
      <c r="G975" s="554"/>
      <c r="H975" s="554"/>
      <c r="I975" s="561"/>
      <c r="J975" s="549"/>
    </row>
    <row r="976">
      <c r="A976" s="561"/>
      <c r="B976" s="561"/>
      <c r="C976" s="567"/>
      <c r="D976" s="519"/>
      <c r="E976" s="554"/>
      <c r="F976" s="554"/>
      <c r="G976" s="554"/>
      <c r="H976" s="554"/>
      <c r="I976" s="561"/>
      <c r="J976" s="549"/>
    </row>
    <row r="977">
      <c r="A977" s="561"/>
      <c r="B977" s="561"/>
      <c r="C977" s="567"/>
      <c r="D977" s="519"/>
      <c r="E977" s="554"/>
      <c r="F977" s="554"/>
      <c r="G977" s="554"/>
      <c r="H977" s="554"/>
      <c r="I977" s="561"/>
      <c r="J977" s="549"/>
    </row>
    <row r="978">
      <c r="A978" s="561"/>
      <c r="B978" s="561"/>
      <c r="C978" s="567"/>
      <c r="D978" s="519"/>
      <c r="E978" s="554"/>
      <c r="F978" s="554"/>
      <c r="G978" s="554"/>
      <c r="H978" s="554"/>
      <c r="I978" s="561"/>
      <c r="J978" s="549"/>
    </row>
    <row r="979">
      <c r="A979" s="561"/>
      <c r="B979" s="561"/>
      <c r="C979" s="567"/>
      <c r="D979" s="519"/>
      <c r="E979" s="554"/>
      <c r="F979" s="554"/>
      <c r="G979" s="554"/>
      <c r="H979" s="554"/>
      <c r="I979" s="561"/>
      <c r="J979" s="549"/>
    </row>
    <row r="980">
      <c r="A980" s="561"/>
      <c r="B980" s="561"/>
      <c r="C980" s="567"/>
      <c r="D980" s="519"/>
      <c r="E980" s="554"/>
      <c r="F980" s="554"/>
      <c r="G980" s="554"/>
      <c r="H980" s="554"/>
      <c r="I980" s="561"/>
      <c r="J980" s="549"/>
    </row>
    <row r="981">
      <c r="A981" s="561"/>
      <c r="B981" s="561"/>
      <c r="C981" s="567"/>
      <c r="D981" s="519"/>
      <c r="E981" s="554"/>
      <c r="F981" s="554"/>
      <c r="G981" s="554"/>
      <c r="H981" s="554"/>
      <c r="I981" s="561"/>
      <c r="J981" s="549"/>
    </row>
    <row r="982">
      <c r="A982" s="561"/>
      <c r="B982" s="561"/>
      <c r="C982" s="567"/>
      <c r="D982" s="519"/>
      <c r="E982" s="554"/>
      <c r="F982" s="554"/>
      <c r="G982" s="554"/>
      <c r="H982" s="554"/>
      <c r="I982" s="561"/>
      <c r="J982" s="549"/>
    </row>
    <row r="983">
      <c r="A983" s="561"/>
      <c r="B983" s="561"/>
      <c r="C983" s="567"/>
      <c r="D983" s="519"/>
      <c r="E983" s="554"/>
      <c r="F983" s="554"/>
      <c r="G983" s="554"/>
      <c r="H983" s="554"/>
      <c r="I983" s="561"/>
      <c r="J983" s="549"/>
    </row>
    <row r="984">
      <c r="A984" s="561"/>
      <c r="B984" s="561"/>
      <c r="C984" s="567"/>
      <c r="D984" s="519"/>
      <c r="E984" s="554"/>
      <c r="F984" s="554"/>
      <c r="G984" s="554"/>
      <c r="H984" s="554"/>
      <c r="I984" s="561"/>
      <c r="J984" s="549"/>
    </row>
    <row r="985">
      <c r="A985" s="561"/>
      <c r="B985" s="561"/>
      <c r="C985" s="567"/>
      <c r="D985" s="519"/>
      <c r="E985" s="554"/>
      <c r="F985" s="554"/>
      <c r="G985" s="554"/>
      <c r="H985" s="554"/>
      <c r="I985" s="561"/>
      <c r="J985" s="549"/>
    </row>
    <row r="986">
      <c r="A986" s="561"/>
      <c r="B986" s="561"/>
      <c r="C986" s="567"/>
      <c r="D986" s="519"/>
      <c r="E986" s="554"/>
      <c r="F986" s="554"/>
      <c r="G986" s="554"/>
      <c r="H986" s="554"/>
      <c r="I986" s="561"/>
      <c r="J986" s="549"/>
    </row>
    <row r="987">
      <c r="A987" s="561"/>
      <c r="B987" s="561"/>
      <c r="C987" s="567"/>
      <c r="D987" s="519"/>
      <c r="E987" s="554"/>
      <c r="F987" s="554"/>
      <c r="G987" s="554"/>
      <c r="H987" s="554"/>
      <c r="I987" s="561"/>
      <c r="J987" s="549"/>
    </row>
    <row r="988">
      <c r="A988" s="561"/>
      <c r="B988" s="561"/>
      <c r="C988" s="567"/>
      <c r="D988" s="519"/>
      <c r="E988" s="554"/>
      <c r="F988" s="554"/>
      <c r="G988" s="554"/>
      <c r="H988" s="554"/>
      <c r="I988" s="561"/>
      <c r="J988" s="549"/>
    </row>
    <row r="989">
      <c r="A989" s="561"/>
      <c r="B989" s="561"/>
      <c r="C989" s="567"/>
      <c r="D989" s="519"/>
      <c r="E989" s="554"/>
      <c r="F989" s="554"/>
      <c r="G989" s="554"/>
      <c r="H989" s="554"/>
      <c r="I989" s="561"/>
      <c r="J989" s="549"/>
    </row>
    <row r="990">
      <c r="A990" s="561"/>
      <c r="B990" s="561"/>
      <c r="C990" s="567"/>
      <c r="D990" s="519"/>
      <c r="E990" s="554"/>
      <c r="F990" s="554"/>
      <c r="G990" s="554"/>
      <c r="H990" s="554"/>
      <c r="I990" s="561"/>
      <c r="J990" s="549"/>
    </row>
    <row r="991">
      <c r="A991" s="561"/>
      <c r="B991" s="561"/>
      <c r="C991" s="567"/>
      <c r="D991" s="519"/>
      <c r="E991" s="554"/>
      <c r="F991" s="554"/>
      <c r="G991" s="554"/>
      <c r="H991" s="554"/>
      <c r="I991" s="561"/>
      <c r="J991" s="549"/>
    </row>
    <row r="992">
      <c r="A992" s="561"/>
      <c r="B992" s="561"/>
      <c r="C992" s="567"/>
      <c r="D992" s="519"/>
      <c r="E992" s="554"/>
      <c r="F992" s="554"/>
      <c r="G992" s="554"/>
      <c r="H992" s="554"/>
      <c r="I992" s="561"/>
      <c r="J992" s="549"/>
    </row>
    <row r="993">
      <c r="A993" s="561"/>
      <c r="B993" s="561"/>
      <c r="C993" s="567"/>
      <c r="D993" s="519"/>
      <c r="E993" s="554"/>
      <c r="F993" s="554"/>
      <c r="G993" s="554"/>
      <c r="H993" s="554"/>
      <c r="I993" s="561"/>
      <c r="J993" s="549"/>
    </row>
    <row r="994">
      <c r="A994" s="561"/>
      <c r="B994" s="561"/>
      <c r="C994" s="567"/>
      <c r="D994" s="519"/>
      <c r="E994" s="554"/>
      <c r="F994" s="554"/>
      <c r="G994" s="554"/>
      <c r="H994" s="554"/>
      <c r="I994" s="561"/>
      <c r="J994" s="549"/>
    </row>
    <row r="995">
      <c r="A995" s="561"/>
      <c r="B995" s="561"/>
      <c r="C995" s="567"/>
      <c r="D995" s="519"/>
      <c r="E995" s="554"/>
      <c r="F995" s="554"/>
      <c r="G995" s="554"/>
      <c r="H995" s="554"/>
      <c r="I995" s="561"/>
      <c r="J995" s="549"/>
    </row>
    <row r="996">
      <c r="A996" s="561"/>
      <c r="B996" s="561"/>
      <c r="C996" s="567"/>
      <c r="D996" s="519"/>
      <c r="E996" s="554"/>
      <c r="F996" s="554"/>
      <c r="G996" s="554"/>
      <c r="H996" s="554"/>
      <c r="I996" s="561"/>
      <c r="J996" s="549"/>
    </row>
    <row r="997">
      <c r="A997" s="561"/>
      <c r="B997" s="561"/>
      <c r="C997" s="567"/>
      <c r="D997" s="519"/>
      <c r="E997" s="554"/>
      <c r="F997" s="554"/>
      <c r="G997" s="554"/>
      <c r="H997" s="554"/>
      <c r="I997" s="561"/>
      <c r="J997" s="549"/>
    </row>
    <row r="998">
      <c r="A998" s="561"/>
      <c r="B998" s="561"/>
      <c r="C998" s="567"/>
      <c r="D998" s="519"/>
      <c r="E998" s="554"/>
      <c r="F998" s="554"/>
      <c r="G998" s="554"/>
      <c r="H998" s="554"/>
      <c r="I998" s="561"/>
      <c r="J998" s="549"/>
    </row>
    <row r="999">
      <c r="A999" s="561"/>
      <c r="B999" s="561"/>
      <c r="C999" s="567"/>
      <c r="D999" s="519"/>
      <c r="E999" s="554"/>
      <c r="F999" s="554"/>
      <c r="G999" s="554"/>
      <c r="H999" s="554"/>
      <c r="I999" s="561"/>
      <c r="J999" s="549"/>
    </row>
    <row r="1000">
      <c r="A1000" s="561"/>
      <c r="B1000" s="561"/>
      <c r="C1000" s="567"/>
      <c r="D1000" s="519"/>
      <c r="E1000" s="554"/>
      <c r="F1000" s="554"/>
      <c r="G1000" s="554"/>
      <c r="H1000" s="554"/>
      <c r="I1000" s="561"/>
      <c r="J1000" s="549"/>
    </row>
    <row r="1001">
      <c r="A1001" s="561"/>
      <c r="B1001" s="561"/>
      <c r="C1001" s="567"/>
      <c r="D1001" s="519"/>
      <c r="E1001" s="554"/>
      <c r="F1001" s="554"/>
      <c r="G1001" s="554"/>
      <c r="H1001" s="554"/>
      <c r="I1001" s="561"/>
      <c r="J1001" s="549"/>
    </row>
    <row r="1002">
      <c r="A1002" s="561"/>
      <c r="B1002" s="561"/>
      <c r="C1002" s="567"/>
      <c r="D1002" s="519"/>
      <c r="E1002" s="554"/>
      <c r="F1002" s="554"/>
      <c r="G1002" s="554"/>
      <c r="H1002" s="554"/>
      <c r="I1002" s="561"/>
      <c r="J1002" s="549"/>
    </row>
    <row r="1003">
      <c r="A1003" s="561"/>
      <c r="B1003" s="561"/>
      <c r="C1003" s="567"/>
      <c r="D1003" s="519"/>
      <c r="E1003" s="554"/>
      <c r="F1003" s="554"/>
      <c r="G1003" s="554"/>
      <c r="H1003" s="554"/>
      <c r="I1003" s="561"/>
      <c r="J1003" s="549"/>
    </row>
    <row r="1004">
      <c r="A1004" s="561"/>
      <c r="B1004" s="561"/>
      <c r="C1004" s="567"/>
      <c r="D1004" s="519"/>
      <c r="E1004" s="554"/>
      <c r="F1004" s="554"/>
      <c r="G1004" s="554"/>
      <c r="H1004" s="554"/>
      <c r="I1004" s="561"/>
      <c r="J1004" s="549"/>
    </row>
    <row r="1005">
      <c r="A1005" s="561"/>
      <c r="B1005" s="561"/>
      <c r="C1005" s="567"/>
      <c r="D1005" s="519"/>
      <c r="E1005" s="554"/>
      <c r="F1005" s="554"/>
      <c r="G1005" s="554"/>
      <c r="H1005" s="554"/>
      <c r="I1005" s="561"/>
      <c r="J1005" s="549"/>
    </row>
    <row r="1006">
      <c r="A1006" s="561"/>
      <c r="B1006" s="561"/>
      <c r="C1006" s="567"/>
      <c r="D1006" s="519"/>
      <c r="E1006" s="554"/>
      <c r="F1006" s="554"/>
      <c r="G1006" s="554"/>
      <c r="H1006" s="554"/>
      <c r="I1006" s="561"/>
      <c r="J1006" s="549"/>
    </row>
    <row r="1007">
      <c r="A1007" s="561"/>
      <c r="B1007" s="561"/>
      <c r="C1007" s="567"/>
      <c r="D1007" s="519"/>
      <c r="E1007" s="554"/>
      <c r="F1007" s="554"/>
      <c r="G1007" s="554"/>
      <c r="H1007" s="554"/>
      <c r="I1007" s="561"/>
      <c r="J1007" s="549"/>
    </row>
    <row r="1008">
      <c r="A1008" s="561"/>
      <c r="B1008" s="561"/>
      <c r="C1008" s="567"/>
      <c r="D1008" s="519"/>
      <c r="E1008" s="554"/>
      <c r="F1008" s="554"/>
      <c r="G1008" s="554"/>
      <c r="H1008" s="554"/>
      <c r="I1008" s="561"/>
      <c r="J1008" s="549"/>
    </row>
    <row r="1009">
      <c r="A1009" s="561"/>
      <c r="B1009" s="561"/>
      <c r="C1009" s="567"/>
      <c r="D1009" s="519"/>
      <c r="E1009" s="554"/>
      <c r="F1009" s="554"/>
      <c r="G1009" s="554"/>
      <c r="H1009" s="554"/>
      <c r="I1009" s="561"/>
      <c r="J1009" s="549"/>
    </row>
    <row r="1010">
      <c r="A1010" s="561"/>
      <c r="B1010" s="561"/>
      <c r="C1010" s="567"/>
      <c r="D1010" s="519"/>
      <c r="E1010" s="554"/>
      <c r="F1010" s="554"/>
      <c r="G1010" s="554"/>
      <c r="H1010" s="554"/>
      <c r="I1010" s="561"/>
      <c r="J1010" s="549"/>
    </row>
    <row r="1011">
      <c r="A1011" s="561"/>
      <c r="B1011" s="561"/>
      <c r="C1011" s="567"/>
      <c r="D1011" s="519"/>
      <c r="E1011" s="554"/>
      <c r="F1011" s="554"/>
      <c r="G1011" s="554"/>
      <c r="H1011" s="554"/>
      <c r="I1011" s="561"/>
      <c r="J1011" s="549"/>
    </row>
    <row r="1012">
      <c r="A1012" s="561"/>
      <c r="B1012" s="561"/>
      <c r="C1012" s="567"/>
      <c r="D1012" s="519"/>
      <c r="E1012" s="554"/>
      <c r="F1012" s="554"/>
      <c r="G1012" s="554"/>
      <c r="H1012" s="554"/>
      <c r="I1012" s="561"/>
      <c r="J1012" s="549"/>
    </row>
    <row r="1013">
      <c r="A1013" s="561"/>
      <c r="B1013" s="561"/>
      <c r="C1013" s="567"/>
      <c r="D1013" s="519"/>
      <c r="E1013" s="554"/>
      <c r="F1013" s="554"/>
      <c r="G1013" s="554"/>
      <c r="H1013" s="554"/>
      <c r="I1013" s="561"/>
      <c r="J1013" s="549"/>
    </row>
    <row r="1014">
      <c r="A1014" s="561"/>
      <c r="B1014" s="561"/>
      <c r="C1014" s="567"/>
      <c r="D1014" s="519"/>
      <c r="E1014" s="554"/>
      <c r="F1014" s="554"/>
      <c r="G1014" s="554"/>
      <c r="H1014" s="554"/>
      <c r="I1014" s="561"/>
      <c r="J1014" s="549"/>
    </row>
    <row r="1015">
      <c r="A1015" s="561"/>
      <c r="B1015" s="561"/>
      <c r="C1015" s="567"/>
      <c r="D1015" s="519"/>
      <c r="E1015" s="554"/>
      <c r="F1015" s="554"/>
      <c r="G1015" s="554"/>
      <c r="H1015" s="554"/>
      <c r="I1015" s="561"/>
      <c r="J1015" s="549"/>
    </row>
    <row r="1016">
      <c r="A1016" s="561"/>
      <c r="B1016" s="561"/>
      <c r="C1016" s="567"/>
      <c r="D1016" s="519"/>
      <c r="E1016" s="554"/>
      <c r="F1016" s="554"/>
      <c r="G1016" s="554"/>
      <c r="H1016" s="554"/>
      <c r="I1016" s="561"/>
      <c r="J1016" s="549"/>
    </row>
    <row r="1017">
      <c r="A1017" s="561"/>
      <c r="B1017" s="561"/>
      <c r="C1017" s="567"/>
      <c r="D1017" s="519"/>
      <c r="E1017" s="554"/>
      <c r="F1017" s="554"/>
      <c r="G1017" s="554"/>
      <c r="H1017" s="554"/>
      <c r="I1017" s="561"/>
      <c r="J1017" s="549"/>
    </row>
    <row r="1018">
      <c r="A1018" s="561"/>
      <c r="B1018" s="561"/>
      <c r="C1018" s="567"/>
      <c r="D1018" s="519"/>
      <c r="E1018" s="554"/>
      <c r="F1018" s="554"/>
      <c r="G1018" s="554"/>
      <c r="H1018" s="554"/>
      <c r="I1018" s="561"/>
      <c r="J1018" s="549"/>
    </row>
    <row r="1019">
      <c r="A1019" s="561"/>
      <c r="B1019" s="561"/>
      <c r="C1019" s="567"/>
      <c r="D1019" s="519"/>
      <c r="E1019" s="554"/>
      <c r="F1019" s="554"/>
      <c r="G1019" s="554"/>
      <c r="H1019" s="554"/>
      <c r="I1019" s="561"/>
      <c r="J1019" s="549"/>
    </row>
    <row r="1020">
      <c r="A1020" s="561"/>
      <c r="B1020" s="561"/>
      <c r="C1020" s="567"/>
      <c r="D1020" s="519"/>
      <c r="E1020" s="554"/>
      <c r="F1020" s="554"/>
      <c r="G1020" s="554"/>
      <c r="H1020" s="554"/>
      <c r="I1020" s="561"/>
      <c r="J1020" s="549"/>
    </row>
    <row r="1021">
      <c r="A1021" s="561"/>
      <c r="B1021" s="561"/>
      <c r="C1021" s="567"/>
      <c r="D1021" s="519"/>
      <c r="E1021" s="554"/>
      <c r="F1021" s="554"/>
      <c r="G1021" s="554"/>
      <c r="H1021" s="554"/>
      <c r="I1021" s="561"/>
      <c r="J1021" s="549"/>
    </row>
    <row r="1022">
      <c r="A1022" s="561"/>
      <c r="B1022" s="561"/>
      <c r="C1022" s="567"/>
      <c r="D1022" s="519"/>
      <c r="E1022" s="554"/>
      <c r="F1022" s="554"/>
      <c r="G1022" s="554"/>
      <c r="H1022" s="554"/>
      <c r="I1022" s="561"/>
      <c r="J1022" s="549"/>
    </row>
    <row r="1023">
      <c r="A1023" s="561"/>
      <c r="B1023" s="561"/>
      <c r="C1023" s="567"/>
      <c r="D1023" s="519"/>
      <c r="E1023" s="554"/>
      <c r="F1023" s="554"/>
      <c r="G1023" s="554"/>
      <c r="H1023" s="554"/>
      <c r="I1023" s="561"/>
      <c r="J1023" s="549"/>
    </row>
    <row r="1024">
      <c r="A1024" s="561"/>
      <c r="B1024" s="561"/>
      <c r="C1024" s="567"/>
      <c r="D1024" s="519"/>
      <c r="E1024" s="554"/>
      <c r="F1024" s="554"/>
      <c r="G1024" s="554"/>
      <c r="H1024" s="554"/>
      <c r="I1024" s="561"/>
      <c r="J1024" s="549"/>
    </row>
    <row r="1025">
      <c r="A1025" s="561"/>
      <c r="B1025" s="561"/>
      <c r="C1025" s="567"/>
      <c r="D1025" s="519"/>
      <c r="E1025" s="554"/>
      <c r="F1025" s="554"/>
      <c r="G1025" s="554"/>
      <c r="H1025" s="554"/>
      <c r="I1025" s="561"/>
      <c r="J1025" s="549"/>
    </row>
    <row r="1026">
      <c r="A1026" s="561"/>
      <c r="B1026" s="561"/>
      <c r="C1026" s="567"/>
      <c r="D1026" s="519"/>
      <c r="E1026" s="554"/>
      <c r="F1026" s="554"/>
      <c r="G1026" s="554"/>
      <c r="H1026" s="554"/>
      <c r="I1026" s="561"/>
      <c r="J1026" s="549"/>
    </row>
    <row r="1027">
      <c r="A1027" s="561"/>
      <c r="B1027" s="561"/>
      <c r="C1027" s="567"/>
      <c r="D1027" s="519"/>
      <c r="E1027" s="554"/>
      <c r="F1027" s="554"/>
      <c r="G1027" s="554"/>
      <c r="H1027" s="554"/>
      <c r="I1027" s="561"/>
      <c r="J1027" s="549"/>
    </row>
    <row r="1028">
      <c r="A1028" s="561"/>
      <c r="B1028" s="561"/>
      <c r="C1028" s="567"/>
      <c r="D1028" s="519"/>
      <c r="E1028" s="554"/>
      <c r="F1028" s="554"/>
      <c r="G1028" s="554"/>
      <c r="H1028" s="554"/>
      <c r="I1028" s="561"/>
      <c r="J1028" s="549"/>
    </row>
    <row r="1029">
      <c r="A1029" s="561"/>
      <c r="B1029" s="561"/>
      <c r="C1029" s="567"/>
      <c r="D1029" s="519"/>
      <c r="E1029" s="554"/>
      <c r="F1029" s="554"/>
      <c r="G1029" s="554"/>
      <c r="H1029" s="554"/>
      <c r="I1029" s="561"/>
      <c r="J1029" s="549"/>
    </row>
    <row r="1030">
      <c r="A1030" s="561"/>
      <c r="B1030" s="561"/>
      <c r="C1030" s="567"/>
      <c r="D1030" s="519"/>
      <c r="E1030" s="554"/>
      <c r="F1030" s="554"/>
      <c r="G1030" s="554"/>
      <c r="H1030" s="554"/>
      <c r="I1030" s="561"/>
      <c r="J1030" s="549"/>
    </row>
    <row r="1031">
      <c r="A1031" s="561"/>
      <c r="B1031" s="561"/>
      <c r="C1031" s="567"/>
      <c r="D1031" s="519"/>
      <c r="E1031" s="554"/>
      <c r="F1031" s="554"/>
      <c r="G1031" s="554"/>
      <c r="H1031" s="554"/>
      <c r="I1031" s="561"/>
      <c r="J1031" s="549"/>
    </row>
    <row r="1032">
      <c r="A1032" s="561"/>
      <c r="B1032" s="561"/>
      <c r="C1032" s="567"/>
      <c r="D1032" s="519"/>
      <c r="E1032" s="554"/>
      <c r="F1032" s="554"/>
      <c r="G1032" s="554"/>
      <c r="H1032" s="554"/>
      <c r="I1032" s="561"/>
      <c r="J1032" s="549"/>
    </row>
    <row r="1033">
      <c r="A1033" s="561"/>
      <c r="B1033" s="561"/>
      <c r="C1033" s="567"/>
      <c r="D1033" s="519"/>
      <c r="E1033" s="554"/>
      <c r="F1033" s="554"/>
      <c r="G1033" s="554"/>
      <c r="H1033" s="554"/>
      <c r="I1033" s="561"/>
      <c r="J1033" s="549"/>
    </row>
    <row r="1034">
      <c r="A1034" s="561"/>
      <c r="B1034" s="561"/>
      <c r="C1034" s="567"/>
      <c r="D1034" s="519"/>
      <c r="E1034" s="554"/>
      <c r="F1034" s="554"/>
      <c r="G1034" s="554"/>
      <c r="H1034" s="554"/>
      <c r="I1034" s="561"/>
      <c r="J1034" s="549"/>
    </row>
    <row r="1035">
      <c r="A1035" s="561"/>
      <c r="B1035" s="561"/>
      <c r="C1035" s="567"/>
      <c r="D1035" s="519"/>
      <c r="E1035" s="554"/>
      <c r="F1035" s="554"/>
      <c r="G1035" s="554"/>
      <c r="H1035" s="554"/>
      <c r="I1035" s="561"/>
      <c r="J1035" s="549"/>
    </row>
    <row r="1036">
      <c r="A1036" s="561"/>
      <c r="B1036" s="561"/>
      <c r="C1036" s="567"/>
      <c r="D1036" s="519"/>
      <c r="E1036" s="554"/>
      <c r="F1036" s="554"/>
      <c r="G1036" s="554"/>
      <c r="H1036" s="554"/>
      <c r="I1036" s="561"/>
      <c r="J1036" s="549"/>
    </row>
    <row r="1037">
      <c r="A1037" s="561"/>
      <c r="B1037" s="561"/>
      <c r="C1037" s="567"/>
      <c r="D1037" s="519"/>
      <c r="E1037" s="554"/>
      <c r="F1037" s="554"/>
      <c r="G1037" s="554"/>
      <c r="H1037" s="554"/>
      <c r="I1037" s="561"/>
      <c r="J1037" s="549"/>
    </row>
    <row r="1038">
      <c r="A1038" s="561"/>
      <c r="B1038" s="561"/>
      <c r="C1038" s="567"/>
      <c r="D1038" s="519"/>
      <c r="E1038" s="554"/>
      <c r="F1038" s="554"/>
      <c r="G1038" s="554"/>
      <c r="H1038" s="554"/>
      <c r="I1038" s="561"/>
      <c r="J1038" s="549"/>
    </row>
    <row r="1039">
      <c r="A1039" s="561"/>
      <c r="B1039" s="561"/>
      <c r="C1039" s="567"/>
      <c r="D1039" s="519"/>
      <c r="E1039" s="554"/>
      <c r="F1039" s="554"/>
      <c r="G1039" s="554"/>
      <c r="H1039" s="554"/>
      <c r="I1039" s="561"/>
      <c r="J1039" s="549"/>
    </row>
    <row r="1040">
      <c r="A1040" s="561"/>
      <c r="B1040" s="561"/>
      <c r="C1040" s="567"/>
      <c r="D1040" s="519"/>
      <c r="E1040" s="554"/>
      <c r="F1040" s="554"/>
      <c r="G1040" s="554"/>
      <c r="H1040" s="554"/>
      <c r="I1040" s="561"/>
      <c r="J1040" s="549"/>
    </row>
    <row r="1041">
      <c r="A1041" s="561"/>
      <c r="B1041" s="561"/>
      <c r="C1041" s="567"/>
      <c r="D1041" s="519"/>
      <c r="E1041" s="554"/>
      <c r="F1041" s="554"/>
      <c r="G1041" s="554"/>
      <c r="H1041" s="554"/>
      <c r="I1041" s="561"/>
      <c r="J1041" s="549"/>
    </row>
    <row r="1042">
      <c r="A1042" s="561"/>
      <c r="B1042" s="561"/>
      <c r="C1042" s="567"/>
      <c r="D1042" s="519"/>
      <c r="E1042" s="554"/>
      <c r="F1042" s="554"/>
      <c r="G1042" s="554"/>
      <c r="H1042" s="554"/>
      <c r="I1042" s="561"/>
      <c r="J1042" s="549"/>
    </row>
    <row r="1043">
      <c r="A1043" s="561"/>
      <c r="B1043" s="561"/>
      <c r="C1043" s="567"/>
      <c r="D1043" s="519"/>
      <c r="E1043" s="554"/>
      <c r="F1043" s="554"/>
      <c r="G1043" s="554"/>
      <c r="H1043" s="554"/>
      <c r="I1043" s="561"/>
      <c r="J1043" s="549"/>
    </row>
    <row r="1044">
      <c r="A1044" s="561"/>
      <c r="B1044" s="561"/>
      <c r="C1044" s="567"/>
      <c r="D1044" s="519"/>
      <c r="E1044" s="554"/>
      <c r="F1044" s="554"/>
      <c r="G1044" s="554"/>
      <c r="H1044" s="554"/>
      <c r="I1044" s="561"/>
      <c r="J1044" s="549"/>
    </row>
    <row r="1045">
      <c r="A1045" s="561"/>
      <c r="B1045" s="561"/>
      <c r="C1045" s="567"/>
      <c r="D1045" s="519"/>
      <c r="E1045" s="554"/>
      <c r="F1045" s="554"/>
      <c r="G1045" s="554"/>
      <c r="H1045" s="554"/>
      <c r="I1045" s="561"/>
      <c r="J1045" s="549"/>
    </row>
    <row r="1046">
      <c r="A1046" s="561"/>
      <c r="B1046" s="561"/>
      <c r="C1046" s="567"/>
      <c r="D1046" s="519"/>
      <c r="E1046" s="554"/>
      <c r="F1046" s="554"/>
      <c r="G1046" s="554"/>
      <c r="H1046" s="554"/>
      <c r="I1046" s="561"/>
      <c r="J1046" s="549"/>
    </row>
    <row r="1047">
      <c r="A1047" s="561"/>
      <c r="B1047" s="561"/>
      <c r="C1047" s="567"/>
      <c r="D1047" s="519"/>
      <c r="E1047" s="554"/>
      <c r="F1047" s="554"/>
      <c r="G1047" s="554"/>
      <c r="H1047" s="554"/>
      <c r="I1047" s="561"/>
      <c r="J1047" s="549"/>
    </row>
    <row r="1048">
      <c r="A1048" s="561"/>
      <c r="B1048" s="561"/>
      <c r="C1048" s="567"/>
      <c r="D1048" s="519"/>
      <c r="E1048" s="554"/>
      <c r="F1048" s="554"/>
      <c r="G1048" s="554"/>
      <c r="H1048" s="554"/>
      <c r="I1048" s="561"/>
      <c r="J1048" s="549"/>
    </row>
    <row r="1049">
      <c r="A1049" s="561"/>
      <c r="B1049" s="561"/>
      <c r="C1049" s="567"/>
      <c r="D1049" s="519"/>
      <c r="E1049" s="554"/>
      <c r="F1049" s="554"/>
      <c r="G1049" s="554"/>
      <c r="H1049" s="554"/>
      <c r="I1049" s="561"/>
      <c r="J1049" s="549"/>
    </row>
    <row r="1050">
      <c r="A1050" s="561"/>
      <c r="B1050" s="561"/>
      <c r="C1050" s="567"/>
      <c r="D1050" s="519"/>
      <c r="E1050" s="554"/>
      <c r="F1050" s="554"/>
      <c r="G1050" s="554"/>
      <c r="H1050" s="554"/>
      <c r="I1050" s="561"/>
      <c r="J1050" s="549"/>
    </row>
    <row r="1051">
      <c r="A1051" s="561"/>
      <c r="B1051" s="561"/>
      <c r="C1051" s="567"/>
      <c r="D1051" s="519"/>
      <c r="E1051" s="554"/>
      <c r="F1051" s="554"/>
      <c r="G1051" s="554"/>
      <c r="H1051" s="554"/>
      <c r="I1051" s="561"/>
      <c r="J1051" s="549"/>
    </row>
    <row r="1052">
      <c r="A1052" s="561"/>
      <c r="B1052" s="561"/>
      <c r="C1052" s="567"/>
      <c r="D1052" s="519"/>
      <c r="E1052" s="554"/>
      <c r="F1052" s="554"/>
      <c r="G1052" s="554"/>
      <c r="H1052" s="554"/>
      <c r="I1052" s="561"/>
      <c r="J1052" s="549"/>
    </row>
    <row r="1053">
      <c r="A1053" s="561"/>
      <c r="B1053" s="561"/>
      <c r="C1053" s="567"/>
      <c r="D1053" s="519"/>
      <c r="E1053" s="554"/>
      <c r="F1053" s="554"/>
      <c r="G1053" s="554"/>
      <c r="H1053" s="554"/>
      <c r="I1053" s="561"/>
      <c r="J1053" s="549"/>
    </row>
    <row r="1054">
      <c r="A1054" s="561"/>
      <c r="B1054" s="561"/>
      <c r="C1054" s="567"/>
      <c r="D1054" s="519"/>
      <c r="E1054" s="554"/>
      <c r="F1054" s="554"/>
      <c r="G1054" s="554"/>
      <c r="H1054" s="554"/>
      <c r="I1054" s="561"/>
      <c r="J1054" s="549"/>
    </row>
    <row r="1055">
      <c r="A1055" s="561"/>
      <c r="B1055" s="561"/>
      <c r="C1055" s="567"/>
      <c r="D1055" s="519"/>
      <c r="E1055" s="554"/>
      <c r="F1055" s="554"/>
      <c r="G1055" s="554"/>
      <c r="H1055" s="554"/>
      <c r="I1055" s="561"/>
      <c r="J1055" s="549"/>
    </row>
    <row r="1056">
      <c r="A1056" s="561"/>
      <c r="B1056" s="561"/>
      <c r="C1056" s="567"/>
      <c r="D1056" s="519"/>
      <c r="E1056" s="554"/>
      <c r="F1056" s="554"/>
      <c r="G1056" s="554"/>
      <c r="H1056" s="554"/>
      <c r="I1056" s="561"/>
      <c r="J1056" s="549"/>
    </row>
    <row r="1057">
      <c r="A1057" s="561"/>
      <c r="B1057" s="561"/>
      <c r="C1057" s="567"/>
      <c r="D1057" s="519"/>
      <c r="E1057" s="554"/>
      <c r="F1057" s="554"/>
      <c r="G1057" s="554"/>
      <c r="H1057" s="554"/>
      <c r="I1057" s="561"/>
      <c r="J1057" s="549"/>
    </row>
    <row r="1058">
      <c r="A1058" s="561"/>
      <c r="B1058" s="561"/>
      <c r="C1058" s="567"/>
      <c r="D1058" s="519"/>
      <c r="E1058" s="554"/>
      <c r="F1058" s="554"/>
      <c r="G1058" s="554"/>
      <c r="H1058" s="554"/>
      <c r="I1058" s="561"/>
      <c r="J1058" s="549"/>
    </row>
    <row r="1059">
      <c r="A1059" s="561"/>
      <c r="B1059" s="561"/>
      <c r="C1059" s="567"/>
      <c r="D1059" s="519"/>
      <c r="E1059" s="554"/>
      <c r="F1059" s="554"/>
      <c r="G1059" s="554"/>
      <c r="H1059" s="554"/>
      <c r="I1059" s="561"/>
      <c r="J1059" s="549"/>
    </row>
    <row r="1060">
      <c r="A1060" s="561"/>
      <c r="B1060" s="561"/>
      <c r="C1060" s="567"/>
      <c r="D1060" s="519"/>
      <c r="E1060" s="554"/>
      <c r="F1060" s="554"/>
      <c r="G1060" s="554"/>
      <c r="H1060" s="554"/>
      <c r="I1060" s="561"/>
      <c r="J1060" s="549"/>
    </row>
    <row r="1061">
      <c r="A1061" s="561"/>
      <c r="B1061" s="561"/>
      <c r="C1061" s="567"/>
      <c r="D1061" s="519"/>
      <c r="E1061" s="554"/>
      <c r="F1061" s="554"/>
      <c r="G1061" s="554"/>
      <c r="H1061" s="554"/>
      <c r="I1061" s="561"/>
      <c r="J1061" s="549"/>
    </row>
    <row r="1062">
      <c r="A1062" s="561"/>
      <c r="B1062" s="561"/>
      <c r="C1062" s="567"/>
      <c r="D1062" s="519"/>
      <c r="E1062" s="554"/>
      <c r="F1062" s="554"/>
      <c r="G1062" s="554"/>
      <c r="H1062" s="554"/>
      <c r="I1062" s="561"/>
      <c r="J1062" s="549"/>
    </row>
    <row r="1063">
      <c r="A1063" s="561"/>
      <c r="B1063" s="561"/>
      <c r="C1063" s="567"/>
      <c r="D1063" s="519"/>
      <c r="E1063" s="554"/>
      <c r="F1063" s="554"/>
      <c r="G1063" s="554"/>
      <c r="H1063" s="554"/>
      <c r="I1063" s="561"/>
      <c r="J1063" s="549"/>
    </row>
    <row r="1064">
      <c r="A1064" s="561"/>
      <c r="B1064" s="561"/>
      <c r="C1064" s="567"/>
      <c r="D1064" s="519"/>
      <c r="E1064" s="554"/>
      <c r="F1064" s="554"/>
      <c r="G1064" s="554"/>
      <c r="H1064" s="554"/>
      <c r="I1064" s="561"/>
      <c r="J1064" s="549"/>
    </row>
    <row r="1065">
      <c r="A1065" s="561"/>
      <c r="B1065" s="561"/>
      <c r="C1065" s="567"/>
      <c r="D1065" s="519"/>
      <c r="E1065" s="554"/>
      <c r="F1065" s="554"/>
      <c r="G1065" s="554"/>
      <c r="H1065" s="554"/>
      <c r="I1065" s="561"/>
      <c r="J1065" s="549"/>
    </row>
    <row r="1066">
      <c r="A1066" s="561"/>
      <c r="B1066" s="561"/>
      <c r="C1066" s="567"/>
      <c r="D1066" s="519"/>
      <c r="E1066" s="554"/>
      <c r="F1066" s="554"/>
      <c r="G1066" s="554"/>
      <c r="H1066" s="554"/>
      <c r="I1066" s="561"/>
      <c r="J1066" s="549"/>
    </row>
    <row r="1067">
      <c r="A1067" s="561"/>
      <c r="B1067" s="561"/>
      <c r="C1067" s="567"/>
      <c r="D1067" s="519"/>
      <c r="E1067" s="554"/>
      <c r="F1067" s="554"/>
      <c r="G1067" s="554"/>
      <c r="H1067" s="554"/>
      <c r="I1067" s="561"/>
      <c r="J1067" s="549"/>
    </row>
    <row r="1068">
      <c r="A1068" s="561"/>
      <c r="B1068" s="561"/>
      <c r="C1068" s="567"/>
      <c r="D1068" s="519"/>
      <c r="E1068" s="554"/>
      <c r="F1068" s="554"/>
      <c r="G1068" s="554"/>
      <c r="H1068" s="554"/>
      <c r="I1068" s="561"/>
      <c r="J1068" s="549"/>
    </row>
    <row r="1069">
      <c r="A1069" s="561"/>
      <c r="B1069" s="561"/>
      <c r="C1069" s="567"/>
      <c r="D1069" s="519"/>
      <c r="E1069" s="554"/>
      <c r="F1069" s="554"/>
      <c r="G1069" s="554"/>
      <c r="H1069" s="554"/>
      <c r="I1069" s="561"/>
      <c r="J1069" s="549"/>
    </row>
    <row r="1070">
      <c r="A1070" s="561"/>
      <c r="B1070" s="561"/>
      <c r="C1070" s="567"/>
      <c r="D1070" s="519"/>
      <c r="E1070" s="554"/>
      <c r="F1070" s="554"/>
      <c r="G1070" s="554"/>
      <c r="H1070" s="554"/>
      <c r="I1070" s="561"/>
      <c r="J1070" s="549"/>
    </row>
    <row r="1071">
      <c r="A1071" s="561"/>
      <c r="B1071" s="561"/>
      <c r="C1071" s="567"/>
      <c r="D1071" s="519"/>
      <c r="E1071" s="554"/>
      <c r="F1071" s="554"/>
      <c r="G1071" s="554"/>
      <c r="H1071" s="554"/>
      <c r="I1071" s="561"/>
      <c r="J1071" s="549"/>
    </row>
    <row r="1072">
      <c r="A1072" s="561"/>
      <c r="B1072" s="561"/>
      <c r="C1072" s="567"/>
      <c r="D1072" s="519"/>
      <c r="E1072" s="554"/>
      <c r="F1072" s="554"/>
      <c r="G1072" s="554"/>
      <c r="H1072" s="554"/>
      <c r="I1072" s="561"/>
      <c r="J1072" s="549"/>
    </row>
    <row r="1073">
      <c r="A1073" s="561"/>
      <c r="B1073" s="561"/>
      <c r="C1073" s="567"/>
      <c r="D1073" s="519"/>
      <c r="E1073" s="554"/>
      <c r="F1073" s="554"/>
      <c r="G1073" s="554"/>
      <c r="H1073" s="554"/>
      <c r="I1073" s="561"/>
      <c r="J1073" s="549"/>
    </row>
    <row r="1074">
      <c r="A1074" s="561"/>
      <c r="B1074" s="561"/>
      <c r="C1074" s="567"/>
      <c r="D1074" s="519"/>
      <c r="E1074" s="554"/>
      <c r="F1074" s="554"/>
      <c r="G1074" s="554"/>
      <c r="H1074" s="554"/>
      <c r="I1074" s="561"/>
      <c r="J1074" s="549"/>
    </row>
    <row r="1075">
      <c r="A1075" s="561"/>
      <c r="B1075" s="561"/>
      <c r="C1075" s="567"/>
      <c r="D1075" s="519"/>
      <c r="E1075" s="554"/>
      <c r="F1075" s="554"/>
      <c r="G1075" s="554"/>
      <c r="H1075" s="554"/>
      <c r="I1075" s="561"/>
      <c r="J1075" s="549"/>
    </row>
    <row r="1076">
      <c r="A1076" s="561"/>
      <c r="B1076" s="561"/>
      <c r="C1076" s="567"/>
      <c r="D1076" s="519"/>
      <c r="E1076" s="554"/>
      <c r="F1076" s="554"/>
      <c r="G1076" s="554"/>
      <c r="H1076" s="554"/>
      <c r="I1076" s="561"/>
      <c r="J1076" s="549"/>
    </row>
    <row r="1077">
      <c r="A1077" s="561"/>
      <c r="B1077" s="561"/>
      <c r="C1077" s="567"/>
      <c r="D1077" s="519"/>
      <c r="E1077" s="554"/>
      <c r="F1077" s="554"/>
      <c r="G1077" s="554"/>
      <c r="H1077" s="554"/>
      <c r="I1077" s="561"/>
      <c r="J1077" s="549"/>
    </row>
    <row r="1078">
      <c r="A1078" s="561"/>
      <c r="B1078" s="561"/>
      <c r="C1078" s="567"/>
      <c r="D1078" s="519"/>
      <c r="E1078" s="554"/>
      <c r="F1078" s="554"/>
      <c r="G1078" s="554"/>
      <c r="H1078" s="554"/>
      <c r="I1078" s="561"/>
      <c r="J1078" s="549"/>
    </row>
    <row r="1079">
      <c r="A1079" s="561"/>
      <c r="B1079" s="561"/>
      <c r="C1079" s="567"/>
      <c r="D1079" s="519"/>
      <c r="E1079" s="554"/>
      <c r="F1079" s="554"/>
      <c r="G1079" s="554"/>
      <c r="H1079" s="554"/>
      <c r="I1079" s="561"/>
      <c r="J1079" s="549"/>
    </row>
    <row r="1080">
      <c r="A1080" s="561"/>
      <c r="B1080" s="561"/>
      <c r="C1080" s="567"/>
      <c r="D1080" s="519"/>
      <c r="E1080" s="554"/>
      <c r="F1080" s="554"/>
      <c r="G1080" s="554"/>
      <c r="H1080" s="554"/>
      <c r="I1080" s="561"/>
      <c r="J1080" s="549"/>
    </row>
    <row r="1081">
      <c r="A1081" s="561"/>
      <c r="B1081" s="561"/>
      <c r="C1081" s="567"/>
      <c r="D1081" s="519"/>
      <c r="E1081" s="554"/>
      <c r="F1081" s="554"/>
      <c r="G1081" s="554"/>
      <c r="H1081" s="554"/>
      <c r="I1081" s="561"/>
      <c r="J1081" s="549"/>
    </row>
    <row r="1082">
      <c r="A1082" s="561"/>
      <c r="B1082" s="561"/>
      <c r="C1082" s="567"/>
      <c r="D1082" s="519"/>
      <c r="E1082" s="554"/>
      <c r="F1082" s="554"/>
      <c r="G1082" s="554"/>
      <c r="H1082" s="554"/>
      <c r="I1082" s="561"/>
      <c r="J1082" s="549"/>
    </row>
    <row r="1083">
      <c r="A1083" s="561"/>
      <c r="B1083" s="561"/>
      <c r="C1083" s="567"/>
      <c r="D1083" s="519"/>
      <c r="E1083" s="554"/>
      <c r="F1083" s="554"/>
      <c r="G1083" s="554"/>
      <c r="H1083" s="554"/>
      <c r="I1083" s="561"/>
      <c r="J1083" s="549"/>
    </row>
    <row r="1084">
      <c r="A1084" s="561"/>
      <c r="B1084" s="561"/>
      <c r="C1084" s="567"/>
      <c r="D1084" s="519"/>
      <c r="E1084" s="554"/>
      <c r="F1084" s="554"/>
      <c r="G1084" s="554"/>
      <c r="H1084" s="554"/>
      <c r="I1084" s="561"/>
      <c r="J1084" s="549"/>
    </row>
    <row r="1085">
      <c r="A1085" s="561"/>
      <c r="B1085" s="561"/>
      <c r="C1085" s="567"/>
      <c r="D1085" s="519"/>
      <c r="E1085" s="554"/>
      <c r="F1085" s="554"/>
      <c r="G1085" s="554"/>
      <c r="H1085" s="554"/>
      <c r="I1085" s="561"/>
      <c r="J1085" s="549"/>
    </row>
    <row r="1086">
      <c r="A1086" s="561"/>
      <c r="B1086" s="561"/>
      <c r="C1086" s="567"/>
      <c r="D1086" s="519"/>
      <c r="E1086" s="554"/>
      <c r="F1086" s="554"/>
      <c r="G1086" s="554"/>
      <c r="H1086" s="554"/>
      <c r="I1086" s="561"/>
      <c r="J1086" s="549"/>
    </row>
    <row r="1087">
      <c r="A1087" s="561"/>
      <c r="B1087" s="561"/>
      <c r="C1087" s="567"/>
      <c r="D1087" s="519"/>
      <c r="E1087" s="554"/>
      <c r="F1087" s="554"/>
      <c r="G1087" s="554"/>
      <c r="H1087" s="554"/>
      <c r="I1087" s="561"/>
      <c r="J1087" s="549"/>
    </row>
    <row r="1088">
      <c r="A1088" s="561"/>
      <c r="B1088" s="561"/>
      <c r="C1088" s="567"/>
      <c r="D1088" s="519"/>
      <c r="E1088" s="554"/>
      <c r="F1088" s="554"/>
      <c r="G1088" s="554"/>
      <c r="H1088" s="554"/>
      <c r="I1088" s="561"/>
      <c r="J1088" s="549"/>
    </row>
    <row r="1089">
      <c r="A1089" s="561"/>
      <c r="B1089" s="561"/>
      <c r="C1089" s="567"/>
      <c r="D1089" s="519"/>
      <c r="E1089" s="554"/>
      <c r="F1089" s="554"/>
      <c r="G1089" s="554"/>
      <c r="H1089" s="554"/>
      <c r="I1089" s="561"/>
      <c r="J1089" s="549"/>
    </row>
    <row r="1090">
      <c r="A1090" s="561"/>
      <c r="B1090" s="561"/>
      <c r="C1090" s="567"/>
      <c r="D1090" s="519"/>
      <c r="E1090" s="554"/>
      <c r="F1090" s="554"/>
      <c r="G1090" s="554"/>
      <c r="H1090" s="554"/>
      <c r="I1090" s="561"/>
      <c r="J1090" s="549"/>
    </row>
    <row r="1091">
      <c r="A1091" s="561"/>
      <c r="B1091" s="561"/>
      <c r="C1091" s="567"/>
      <c r="D1091" s="519"/>
      <c r="E1091" s="554"/>
      <c r="F1091" s="554"/>
      <c r="G1091" s="554"/>
      <c r="H1091" s="554"/>
      <c r="I1091" s="561"/>
      <c r="J1091" s="549"/>
    </row>
    <row r="1092">
      <c r="A1092" s="561"/>
      <c r="B1092" s="561"/>
      <c r="C1092" s="567"/>
      <c r="D1092" s="519"/>
      <c r="E1092" s="554"/>
      <c r="F1092" s="554"/>
      <c r="G1092" s="554"/>
      <c r="H1092" s="554"/>
      <c r="I1092" s="561"/>
      <c r="J1092" s="549"/>
    </row>
    <row r="1093">
      <c r="A1093" s="561"/>
      <c r="B1093" s="561"/>
      <c r="C1093" s="567"/>
      <c r="D1093" s="519"/>
      <c r="E1093" s="554"/>
      <c r="F1093" s="554"/>
      <c r="G1093" s="554"/>
      <c r="H1093" s="554"/>
      <c r="I1093" s="561"/>
      <c r="J1093" s="549"/>
    </row>
    <row r="1094">
      <c r="A1094" s="561"/>
      <c r="B1094" s="561"/>
      <c r="C1094" s="567"/>
      <c r="D1094" s="519"/>
      <c r="E1094" s="554"/>
      <c r="F1094" s="554"/>
      <c r="G1094" s="554"/>
      <c r="H1094" s="554"/>
      <c r="I1094" s="561"/>
      <c r="J1094" s="549"/>
    </row>
    <row r="1095">
      <c r="A1095" s="561"/>
      <c r="B1095" s="561"/>
      <c r="C1095" s="567"/>
      <c r="D1095" s="519"/>
      <c r="E1095" s="554"/>
      <c r="F1095" s="554"/>
      <c r="G1095" s="554"/>
      <c r="H1095" s="554"/>
      <c r="I1095" s="561"/>
      <c r="J1095" s="549"/>
    </row>
    <row r="1096">
      <c r="A1096" s="561"/>
      <c r="B1096" s="561"/>
      <c r="C1096" s="567"/>
      <c r="D1096" s="519"/>
      <c r="E1096" s="554"/>
      <c r="F1096" s="554"/>
      <c r="G1096" s="554"/>
      <c r="H1096" s="554"/>
      <c r="I1096" s="561"/>
      <c r="J1096" s="549"/>
    </row>
    <row r="1097">
      <c r="A1097" s="561"/>
      <c r="B1097" s="561"/>
      <c r="C1097" s="567"/>
      <c r="D1097" s="519"/>
      <c r="E1097" s="554"/>
      <c r="F1097" s="554"/>
      <c r="G1097" s="554"/>
      <c r="H1097" s="554"/>
      <c r="I1097" s="561"/>
      <c r="J1097" s="549"/>
    </row>
    <row r="1098">
      <c r="A1098" s="561"/>
      <c r="B1098" s="561"/>
      <c r="C1098" s="567"/>
      <c r="D1098" s="519"/>
      <c r="E1098" s="554"/>
      <c r="F1098" s="554"/>
      <c r="G1098" s="554"/>
      <c r="H1098" s="554"/>
      <c r="I1098" s="561"/>
      <c r="J1098" s="549"/>
    </row>
    <row r="1099">
      <c r="A1099" s="561"/>
      <c r="B1099" s="561"/>
      <c r="C1099" s="567"/>
      <c r="D1099" s="519"/>
      <c r="E1099" s="554"/>
      <c r="F1099" s="554"/>
      <c r="G1099" s="554"/>
      <c r="H1099" s="554"/>
      <c r="I1099" s="561"/>
      <c r="J1099" s="549"/>
    </row>
    <row r="1100">
      <c r="A1100" s="561"/>
      <c r="B1100" s="561"/>
      <c r="C1100" s="567"/>
      <c r="D1100" s="519"/>
      <c r="E1100" s="554"/>
      <c r="F1100" s="554"/>
      <c r="G1100" s="554"/>
      <c r="H1100" s="554"/>
      <c r="I1100" s="561"/>
      <c r="J1100" s="549"/>
    </row>
    <row r="1101">
      <c r="A1101" s="561"/>
      <c r="B1101" s="561"/>
      <c r="C1101" s="567"/>
      <c r="D1101" s="519"/>
      <c r="E1101" s="554"/>
      <c r="F1101" s="554"/>
      <c r="G1101" s="554"/>
      <c r="H1101" s="554"/>
      <c r="I1101" s="561"/>
      <c r="J1101" s="549"/>
    </row>
    <row r="1102">
      <c r="A1102" s="561"/>
      <c r="B1102" s="561"/>
      <c r="C1102" s="567"/>
      <c r="D1102" s="519"/>
      <c r="E1102" s="554"/>
      <c r="F1102" s="554"/>
      <c r="G1102" s="554"/>
      <c r="H1102" s="554"/>
      <c r="I1102" s="561"/>
      <c r="J1102" s="549"/>
    </row>
    <row r="1103">
      <c r="A1103" s="561"/>
      <c r="B1103" s="561"/>
      <c r="C1103" s="567"/>
      <c r="D1103" s="519"/>
      <c r="E1103" s="554"/>
      <c r="F1103" s="554"/>
      <c r="G1103" s="554"/>
      <c r="H1103" s="554"/>
      <c r="I1103" s="561"/>
      <c r="J1103" s="549"/>
    </row>
    <row r="1104">
      <c r="A1104" s="561"/>
      <c r="B1104" s="561"/>
      <c r="C1104" s="567"/>
      <c r="D1104" s="519"/>
      <c r="E1104" s="554"/>
      <c r="F1104" s="554"/>
      <c r="G1104" s="554"/>
      <c r="H1104" s="554"/>
      <c r="I1104" s="561"/>
      <c r="J1104" s="549"/>
    </row>
    <row r="1105">
      <c r="A1105" s="561"/>
      <c r="B1105" s="561"/>
      <c r="C1105" s="567"/>
      <c r="D1105" s="519"/>
      <c r="E1105" s="554"/>
      <c r="F1105" s="554"/>
      <c r="G1105" s="554"/>
      <c r="H1105" s="554"/>
      <c r="I1105" s="561"/>
      <c r="J1105" s="549"/>
    </row>
    <row r="1106">
      <c r="A1106" s="561"/>
      <c r="B1106" s="561"/>
      <c r="C1106" s="567"/>
      <c r="D1106" s="519"/>
      <c r="E1106" s="554"/>
      <c r="F1106" s="554"/>
      <c r="G1106" s="554"/>
      <c r="H1106" s="554"/>
      <c r="I1106" s="561"/>
      <c r="J1106" s="549"/>
    </row>
    <row r="1107">
      <c r="A1107" s="561"/>
      <c r="B1107" s="561"/>
      <c r="C1107" s="567"/>
      <c r="D1107" s="519"/>
      <c r="E1107" s="554"/>
      <c r="F1107" s="554"/>
      <c r="G1107" s="554"/>
      <c r="H1107" s="554"/>
      <c r="I1107" s="561"/>
      <c r="J1107" s="549"/>
    </row>
    <row r="1108">
      <c r="A1108" s="561"/>
      <c r="B1108" s="561"/>
      <c r="C1108" s="567"/>
      <c r="D1108" s="519"/>
      <c r="E1108" s="554"/>
      <c r="F1108" s="554"/>
      <c r="G1108" s="554"/>
      <c r="H1108" s="554"/>
      <c r="I1108" s="561"/>
      <c r="J1108" s="549"/>
    </row>
    <row r="1109">
      <c r="A1109" s="561"/>
      <c r="B1109" s="561"/>
      <c r="C1109" s="567"/>
      <c r="D1109" s="519"/>
      <c r="E1109" s="554"/>
      <c r="F1109" s="554"/>
      <c r="G1109" s="554"/>
      <c r="H1109" s="554"/>
      <c r="I1109" s="561"/>
      <c r="J1109" s="549"/>
    </row>
    <row r="1110">
      <c r="A1110" s="561"/>
      <c r="B1110" s="561"/>
      <c r="C1110" s="567"/>
      <c r="D1110" s="519"/>
      <c r="E1110" s="554"/>
      <c r="F1110" s="554"/>
      <c r="G1110" s="554"/>
      <c r="H1110" s="554"/>
      <c r="I1110" s="561"/>
      <c r="J1110" s="549"/>
    </row>
    <row r="1111">
      <c r="A1111" s="561"/>
      <c r="B1111" s="561"/>
      <c r="C1111" s="567"/>
      <c r="D1111" s="519"/>
      <c r="E1111" s="554"/>
      <c r="F1111" s="554"/>
      <c r="G1111" s="554"/>
      <c r="H1111" s="554"/>
      <c r="I1111" s="561"/>
      <c r="J1111" s="549"/>
    </row>
    <row r="1112">
      <c r="A1112" s="561"/>
      <c r="B1112" s="561"/>
      <c r="C1112" s="567"/>
      <c r="D1112" s="519"/>
      <c r="E1112" s="554"/>
      <c r="F1112" s="554"/>
      <c r="G1112" s="554"/>
      <c r="H1112" s="554"/>
      <c r="I1112" s="561"/>
      <c r="J1112" s="549"/>
    </row>
    <row r="1113">
      <c r="A1113" s="561"/>
      <c r="B1113" s="561"/>
      <c r="C1113" s="567"/>
      <c r="D1113" s="519"/>
      <c r="E1113" s="554"/>
      <c r="F1113" s="554"/>
      <c r="G1113" s="554"/>
      <c r="H1113" s="554"/>
      <c r="I1113" s="561"/>
      <c r="J1113" s="549"/>
    </row>
    <row r="1114">
      <c r="A1114" s="561"/>
      <c r="B1114" s="561"/>
      <c r="C1114" s="567"/>
      <c r="D1114" s="519"/>
      <c r="E1114" s="554"/>
      <c r="F1114" s="554"/>
      <c r="G1114" s="554"/>
      <c r="H1114" s="554"/>
      <c r="I1114" s="561"/>
      <c r="J1114" s="549"/>
    </row>
    <row r="1115">
      <c r="A1115" s="561"/>
      <c r="B1115" s="561"/>
      <c r="C1115" s="567"/>
      <c r="D1115" s="519"/>
      <c r="E1115" s="554"/>
      <c r="F1115" s="554"/>
      <c r="G1115" s="554"/>
      <c r="H1115" s="554"/>
      <c r="I1115" s="561"/>
      <c r="J1115" s="549"/>
    </row>
    <row r="1116">
      <c r="A1116" s="561"/>
      <c r="B1116" s="561"/>
      <c r="C1116" s="567"/>
      <c r="D1116" s="519"/>
      <c r="E1116" s="554"/>
      <c r="F1116" s="554"/>
      <c r="G1116" s="554"/>
      <c r="H1116" s="554"/>
      <c r="I1116" s="561"/>
      <c r="J1116" s="549"/>
    </row>
    <row r="1117">
      <c r="A1117" s="561"/>
      <c r="B1117" s="561"/>
      <c r="C1117" s="567"/>
      <c r="D1117" s="519"/>
      <c r="E1117" s="554"/>
      <c r="F1117" s="554"/>
      <c r="G1117" s="554"/>
      <c r="H1117" s="554"/>
      <c r="I1117" s="561"/>
      <c r="J1117" s="549"/>
    </row>
    <row r="1118">
      <c r="A1118" s="561"/>
      <c r="B1118" s="561"/>
      <c r="C1118" s="567"/>
      <c r="D1118" s="519"/>
      <c r="E1118" s="554"/>
      <c r="F1118" s="554"/>
      <c r="G1118" s="554"/>
      <c r="H1118" s="554"/>
      <c r="I1118" s="561"/>
      <c r="J1118" s="549"/>
    </row>
    <row r="1119">
      <c r="A1119" s="561"/>
      <c r="B1119" s="561"/>
      <c r="C1119" s="567"/>
      <c r="D1119" s="519"/>
      <c r="E1119" s="554"/>
      <c r="F1119" s="554"/>
      <c r="G1119" s="554"/>
      <c r="H1119" s="554"/>
      <c r="I1119" s="561"/>
      <c r="J1119" s="549"/>
    </row>
    <row r="1120">
      <c r="A1120" s="561"/>
      <c r="B1120" s="561"/>
      <c r="C1120" s="567"/>
      <c r="D1120" s="519"/>
      <c r="E1120" s="554"/>
      <c r="F1120" s="554"/>
      <c r="G1120" s="554"/>
      <c r="H1120" s="554"/>
      <c r="I1120" s="561"/>
      <c r="J1120" s="549"/>
    </row>
    <row r="1121">
      <c r="A1121" s="561"/>
      <c r="B1121" s="561"/>
      <c r="C1121" s="567"/>
      <c r="D1121" s="519"/>
      <c r="E1121" s="554"/>
      <c r="F1121" s="554"/>
      <c r="G1121" s="554"/>
      <c r="H1121" s="554"/>
      <c r="I1121" s="561"/>
      <c r="J1121" s="549"/>
    </row>
    <row r="1122">
      <c r="A1122" s="561"/>
      <c r="B1122" s="561"/>
      <c r="C1122" s="567"/>
      <c r="D1122" s="519"/>
      <c r="E1122" s="554"/>
      <c r="F1122" s="554"/>
      <c r="G1122" s="554"/>
      <c r="H1122" s="554"/>
      <c r="I1122" s="561"/>
      <c r="J1122" s="549"/>
    </row>
    <row r="1123">
      <c r="A1123" s="561"/>
      <c r="B1123" s="561"/>
      <c r="C1123" s="567"/>
      <c r="D1123" s="519"/>
      <c r="E1123" s="554"/>
      <c r="F1123" s="554"/>
      <c r="G1123" s="554"/>
      <c r="H1123" s="554"/>
      <c r="I1123" s="561"/>
      <c r="J1123" s="549"/>
    </row>
    <row r="1124">
      <c r="A1124" s="561"/>
      <c r="B1124" s="561"/>
      <c r="C1124" s="567"/>
      <c r="D1124" s="519"/>
      <c r="E1124" s="554"/>
      <c r="F1124" s="554"/>
      <c r="G1124" s="554"/>
      <c r="H1124" s="554"/>
      <c r="I1124" s="561"/>
      <c r="J1124" s="549"/>
    </row>
    <row r="1125">
      <c r="A1125" s="561"/>
      <c r="B1125" s="561"/>
      <c r="C1125" s="567"/>
      <c r="D1125" s="519"/>
      <c r="E1125" s="554"/>
      <c r="F1125" s="554"/>
      <c r="G1125" s="554"/>
      <c r="H1125" s="554"/>
      <c r="I1125" s="561"/>
      <c r="J1125" s="549"/>
    </row>
    <row r="1126">
      <c r="A1126" s="561"/>
      <c r="B1126" s="561"/>
      <c r="C1126" s="567"/>
      <c r="D1126" s="519"/>
      <c r="E1126" s="554"/>
      <c r="F1126" s="554"/>
      <c r="G1126" s="554"/>
      <c r="H1126" s="554"/>
      <c r="I1126" s="561"/>
      <c r="J1126" s="549"/>
    </row>
    <row r="1127">
      <c r="A1127" s="561"/>
      <c r="B1127" s="561"/>
      <c r="C1127" s="567"/>
      <c r="D1127" s="519"/>
      <c r="E1127" s="554"/>
      <c r="F1127" s="554"/>
      <c r="G1127" s="554"/>
      <c r="H1127" s="554"/>
      <c r="I1127" s="561"/>
      <c r="J1127" s="549"/>
    </row>
    <row r="1128">
      <c r="A1128" s="561"/>
      <c r="B1128" s="561"/>
      <c r="C1128" s="567"/>
      <c r="D1128" s="519"/>
      <c r="E1128" s="554"/>
      <c r="F1128" s="554"/>
      <c r="G1128" s="554"/>
      <c r="H1128" s="554"/>
      <c r="I1128" s="561"/>
      <c r="J1128" s="549"/>
    </row>
    <row r="1129">
      <c r="A1129" s="561"/>
      <c r="B1129" s="561"/>
      <c r="C1129" s="567"/>
      <c r="D1129" s="519"/>
      <c r="E1129" s="554"/>
      <c r="F1129" s="554"/>
      <c r="G1129" s="554"/>
      <c r="H1129" s="554"/>
      <c r="I1129" s="561"/>
      <c r="J1129" s="549"/>
    </row>
    <row r="1130">
      <c r="A1130" s="561"/>
      <c r="B1130" s="561"/>
      <c r="C1130" s="567"/>
      <c r="D1130" s="519"/>
      <c r="E1130" s="554"/>
      <c r="F1130" s="554"/>
      <c r="G1130" s="554"/>
      <c r="H1130" s="554"/>
      <c r="I1130" s="561"/>
      <c r="J1130" s="549"/>
    </row>
    <row r="1131">
      <c r="A1131" s="561"/>
      <c r="B1131" s="561"/>
      <c r="C1131" s="567"/>
      <c r="D1131" s="519"/>
      <c r="E1131" s="554"/>
      <c r="F1131" s="554"/>
      <c r="G1131" s="554"/>
      <c r="H1131" s="554"/>
      <c r="I1131" s="561"/>
      <c r="J1131" s="549"/>
    </row>
    <row r="1132">
      <c r="A1132" s="561"/>
      <c r="B1132" s="561"/>
      <c r="C1132" s="567"/>
      <c r="D1132" s="519"/>
      <c r="E1132" s="554"/>
      <c r="F1132" s="554"/>
      <c r="G1132" s="554"/>
      <c r="H1132" s="554"/>
      <c r="I1132" s="561"/>
      <c r="J1132" s="549"/>
    </row>
    <row r="1133">
      <c r="A1133" s="561"/>
      <c r="B1133" s="561"/>
      <c r="C1133" s="567"/>
      <c r="D1133" s="519"/>
      <c r="E1133" s="554"/>
      <c r="F1133" s="554"/>
      <c r="G1133" s="554"/>
      <c r="H1133" s="554"/>
      <c r="I1133" s="561"/>
      <c r="J1133" s="549"/>
    </row>
    <row r="1134">
      <c r="A1134" s="561"/>
      <c r="B1134" s="561"/>
      <c r="C1134" s="567"/>
      <c r="D1134" s="519"/>
      <c r="E1134" s="554"/>
      <c r="F1134" s="554"/>
      <c r="G1134" s="554"/>
      <c r="H1134" s="554"/>
      <c r="I1134" s="561"/>
      <c r="J1134" s="549"/>
    </row>
    <row r="1135">
      <c r="A1135" s="561"/>
      <c r="B1135" s="561"/>
      <c r="C1135" s="567"/>
      <c r="D1135" s="519"/>
      <c r="E1135" s="554"/>
      <c r="F1135" s="554"/>
      <c r="G1135" s="554"/>
      <c r="H1135" s="554"/>
      <c r="I1135" s="561"/>
      <c r="J1135" s="549"/>
    </row>
    <row r="1136">
      <c r="A1136" s="561"/>
      <c r="B1136" s="561"/>
      <c r="C1136" s="567"/>
      <c r="D1136" s="519"/>
      <c r="E1136" s="554"/>
      <c r="F1136" s="554"/>
      <c r="G1136" s="554"/>
      <c r="H1136" s="554"/>
      <c r="I1136" s="561"/>
      <c r="J1136" s="549"/>
    </row>
    <row r="1137">
      <c r="A1137" s="561"/>
      <c r="B1137" s="561"/>
      <c r="C1137" s="567"/>
      <c r="D1137" s="519"/>
      <c r="E1137" s="554"/>
      <c r="F1137" s="554"/>
      <c r="G1137" s="554"/>
      <c r="H1137" s="554"/>
      <c r="I1137" s="561"/>
      <c r="J1137" s="549"/>
    </row>
    <row r="1138">
      <c r="A1138" s="561"/>
      <c r="B1138" s="561"/>
      <c r="C1138" s="567"/>
      <c r="D1138" s="519"/>
      <c r="E1138" s="554"/>
      <c r="F1138" s="554"/>
      <c r="G1138" s="554"/>
      <c r="H1138" s="554"/>
      <c r="I1138" s="561"/>
      <c r="J1138" s="549"/>
    </row>
    <row r="1139">
      <c r="A1139" s="561"/>
      <c r="B1139" s="561"/>
      <c r="C1139" s="567"/>
      <c r="D1139" s="519"/>
      <c r="E1139" s="554"/>
      <c r="F1139" s="554"/>
      <c r="G1139" s="554"/>
      <c r="H1139" s="554"/>
      <c r="I1139" s="561"/>
      <c r="J1139" s="549"/>
    </row>
    <row r="1140">
      <c r="A1140" s="561"/>
      <c r="B1140" s="561"/>
      <c r="C1140" s="567"/>
      <c r="D1140" s="519"/>
      <c r="E1140" s="554"/>
      <c r="F1140" s="554"/>
      <c r="G1140" s="554"/>
      <c r="H1140" s="554"/>
      <c r="I1140" s="561"/>
      <c r="J1140" s="549"/>
    </row>
    <row r="1141">
      <c r="A1141" s="561"/>
      <c r="B1141" s="561"/>
      <c r="C1141" s="567"/>
      <c r="D1141" s="519"/>
      <c r="E1141" s="554"/>
      <c r="F1141" s="554"/>
      <c r="G1141" s="554"/>
      <c r="H1141" s="554"/>
      <c r="I1141" s="561"/>
      <c r="J1141" s="549"/>
    </row>
    <row r="1142">
      <c r="A1142" s="561"/>
      <c r="B1142" s="561"/>
      <c r="C1142" s="567"/>
      <c r="D1142" s="519"/>
      <c r="E1142" s="554"/>
      <c r="F1142" s="554"/>
      <c r="G1142" s="554"/>
      <c r="H1142" s="554"/>
      <c r="I1142" s="561"/>
      <c r="J1142" s="549"/>
    </row>
    <row r="1143">
      <c r="A1143" s="561"/>
      <c r="B1143" s="561"/>
      <c r="C1143" s="567"/>
      <c r="D1143" s="519"/>
      <c r="E1143" s="554"/>
      <c r="F1143" s="554"/>
      <c r="G1143" s="554"/>
      <c r="H1143" s="554"/>
      <c r="I1143" s="561"/>
      <c r="J1143" s="549"/>
    </row>
    <row r="1144">
      <c r="A1144" s="561"/>
      <c r="B1144" s="561"/>
      <c r="C1144" s="567"/>
      <c r="D1144" s="519"/>
      <c r="E1144" s="554"/>
      <c r="F1144" s="554"/>
      <c r="G1144" s="554"/>
      <c r="H1144" s="554"/>
      <c r="I1144" s="561"/>
      <c r="J1144" s="549"/>
    </row>
    <row r="1145">
      <c r="A1145" s="561"/>
      <c r="B1145" s="561"/>
      <c r="C1145" s="567"/>
      <c r="D1145" s="519"/>
      <c r="E1145" s="554"/>
      <c r="F1145" s="554"/>
      <c r="G1145" s="554"/>
      <c r="H1145" s="554"/>
      <c r="I1145" s="561"/>
      <c r="J1145" s="549"/>
    </row>
    <row r="1146">
      <c r="A1146" s="561"/>
      <c r="B1146" s="561"/>
      <c r="C1146" s="567"/>
      <c r="D1146" s="519"/>
      <c r="E1146" s="554"/>
      <c r="F1146" s="554"/>
      <c r="G1146" s="554"/>
      <c r="H1146" s="554"/>
      <c r="I1146" s="561"/>
      <c r="J1146" s="549"/>
    </row>
    <row r="1147">
      <c r="A1147" s="561"/>
      <c r="B1147" s="561"/>
      <c r="C1147" s="567"/>
      <c r="D1147" s="519"/>
      <c r="E1147" s="554"/>
      <c r="F1147" s="554"/>
      <c r="G1147" s="554"/>
      <c r="H1147" s="554"/>
      <c r="I1147" s="561"/>
      <c r="J1147" s="549"/>
    </row>
    <row r="1148">
      <c r="A1148" s="561"/>
      <c r="B1148" s="561"/>
      <c r="C1148" s="567"/>
      <c r="D1148" s="519"/>
      <c r="E1148" s="554"/>
      <c r="F1148" s="554"/>
      <c r="G1148" s="554"/>
      <c r="H1148" s="554"/>
      <c r="I1148" s="561"/>
      <c r="J1148" s="549"/>
    </row>
    <row r="1149">
      <c r="A1149" s="561"/>
      <c r="B1149" s="561"/>
      <c r="C1149" s="567"/>
      <c r="D1149" s="519"/>
      <c r="E1149" s="554"/>
      <c r="F1149" s="554"/>
      <c r="G1149" s="554"/>
      <c r="H1149" s="554"/>
      <c r="I1149" s="561"/>
      <c r="J1149" s="549"/>
    </row>
    <row r="1150">
      <c r="A1150" s="561"/>
      <c r="B1150" s="561"/>
      <c r="C1150" s="567"/>
      <c r="D1150" s="519"/>
      <c r="E1150" s="554"/>
      <c r="F1150" s="554"/>
      <c r="G1150" s="554"/>
      <c r="H1150" s="554"/>
      <c r="I1150" s="561"/>
      <c r="J1150" s="549"/>
    </row>
    <row r="1151">
      <c r="A1151" s="561"/>
      <c r="B1151" s="561"/>
      <c r="C1151" s="567"/>
      <c r="D1151" s="519"/>
      <c r="E1151" s="554"/>
      <c r="F1151" s="554"/>
      <c r="G1151" s="554"/>
      <c r="H1151" s="554"/>
      <c r="I1151" s="561"/>
      <c r="J1151" s="549"/>
    </row>
    <row r="1152">
      <c r="A1152" s="561"/>
      <c r="B1152" s="561"/>
      <c r="C1152" s="567"/>
      <c r="D1152" s="519"/>
      <c r="E1152" s="554"/>
      <c r="F1152" s="554"/>
      <c r="G1152" s="554"/>
      <c r="H1152" s="554"/>
      <c r="I1152" s="561"/>
      <c r="J1152" s="549"/>
    </row>
    <row r="1153">
      <c r="A1153" s="561"/>
      <c r="B1153" s="561"/>
      <c r="C1153" s="567"/>
      <c r="D1153" s="519"/>
      <c r="E1153" s="554"/>
      <c r="F1153" s="554"/>
      <c r="G1153" s="554"/>
      <c r="H1153" s="554"/>
      <c r="I1153" s="561"/>
      <c r="J1153" s="549"/>
    </row>
    <row r="1154">
      <c r="A1154" s="561"/>
      <c r="B1154" s="561"/>
      <c r="C1154" s="567"/>
      <c r="D1154" s="519"/>
      <c r="E1154" s="554"/>
      <c r="F1154" s="554"/>
      <c r="G1154" s="554"/>
      <c r="H1154" s="554"/>
      <c r="I1154" s="561"/>
      <c r="J1154" s="549"/>
    </row>
    <row r="1155">
      <c r="A1155" s="561"/>
      <c r="B1155" s="561"/>
      <c r="C1155" s="567"/>
      <c r="D1155" s="519"/>
      <c r="E1155" s="554"/>
      <c r="F1155" s="554"/>
      <c r="G1155" s="554"/>
      <c r="H1155" s="554"/>
      <c r="I1155" s="561"/>
      <c r="J1155" s="549"/>
    </row>
    <row r="1156">
      <c r="A1156" s="561"/>
      <c r="B1156" s="561"/>
      <c r="C1156" s="567"/>
      <c r="D1156" s="519"/>
      <c r="E1156" s="554"/>
      <c r="F1156" s="554"/>
      <c r="G1156" s="554"/>
      <c r="H1156" s="554"/>
      <c r="I1156" s="561"/>
      <c r="J1156" s="549"/>
    </row>
    <row r="1157">
      <c r="A1157" s="561"/>
      <c r="B1157" s="561"/>
      <c r="C1157" s="567"/>
      <c r="D1157" s="519"/>
      <c r="E1157" s="554"/>
      <c r="F1157" s="554"/>
      <c r="G1157" s="554"/>
      <c r="H1157" s="554"/>
      <c r="I1157" s="561"/>
      <c r="J1157" s="549"/>
    </row>
    <row r="1158">
      <c r="A1158" s="561"/>
      <c r="B1158" s="561"/>
      <c r="C1158" s="567"/>
      <c r="D1158" s="519"/>
      <c r="E1158" s="554"/>
      <c r="F1158" s="554"/>
      <c r="G1158" s="554"/>
      <c r="H1158" s="554"/>
      <c r="I1158" s="561"/>
      <c r="J1158" s="549"/>
    </row>
    <row r="1159">
      <c r="A1159" s="561"/>
      <c r="B1159" s="561"/>
      <c r="C1159" s="567"/>
      <c r="D1159" s="519"/>
      <c r="E1159" s="554"/>
      <c r="F1159" s="554"/>
      <c r="G1159" s="554"/>
      <c r="H1159" s="554"/>
      <c r="I1159" s="561"/>
      <c r="J1159" s="549"/>
    </row>
    <row r="1160">
      <c r="A1160" s="561"/>
      <c r="B1160" s="561"/>
      <c r="C1160" s="567"/>
      <c r="D1160" s="519"/>
      <c r="E1160" s="554"/>
      <c r="F1160" s="554"/>
      <c r="G1160" s="554"/>
      <c r="H1160" s="554"/>
      <c r="I1160" s="561"/>
      <c r="J1160" s="549"/>
    </row>
    <row r="1161">
      <c r="A1161" s="561"/>
      <c r="B1161" s="561"/>
      <c r="C1161" s="567"/>
      <c r="D1161" s="519"/>
      <c r="E1161" s="554"/>
      <c r="F1161" s="554"/>
      <c r="G1161" s="554"/>
      <c r="H1161" s="554"/>
      <c r="I1161" s="561"/>
      <c r="J1161" s="549"/>
    </row>
    <row r="1162">
      <c r="A1162" s="561"/>
      <c r="B1162" s="561"/>
      <c r="C1162" s="567"/>
      <c r="D1162" s="519"/>
      <c r="E1162" s="554"/>
      <c r="F1162" s="554"/>
      <c r="G1162" s="554"/>
      <c r="H1162" s="554"/>
      <c r="I1162" s="561"/>
      <c r="J1162" s="549"/>
    </row>
    <row r="1163">
      <c r="A1163" s="561"/>
      <c r="B1163" s="561"/>
      <c r="C1163" s="567"/>
      <c r="D1163" s="519"/>
      <c r="E1163" s="554"/>
      <c r="F1163" s="554"/>
      <c r="G1163" s="554"/>
      <c r="H1163" s="554"/>
      <c r="I1163" s="561"/>
      <c r="J1163" s="549"/>
    </row>
    <row r="1164">
      <c r="A1164" s="561"/>
      <c r="B1164" s="561"/>
      <c r="C1164" s="567"/>
      <c r="D1164" s="519"/>
      <c r="E1164" s="554"/>
      <c r="F1164" s="554"/>
      <c r="G1164" s="554"/>
      <c r="H1164" s="554"/>
      <c r="I1164" s="561"/>
      <c r="J1164" s="549"/>
    </row>
    <row r="1165">
      <c r="A1165" s="561"/>
      <c r="B1165" s="561"/>
      <c r="C1165" s="567"/>
      <c r="D1165" s="519"/>
      <c r="E1165" s="554"/>
      <c r="F1165" s="554"/>
      <c r="G1165" s="554"/>
      <c r="H1165" s="554"/>
      <c r="I1165" s="561"/>
      <c r="J1165" s="549"/>
    </row>
    <row r="1166">
      <c r="A1166" s="561"/>
      <c r="B1166" s="561"/>
      <c r="C1166" s="567"/>
      <c r="D1166" s="519"/>
      <c r="E1166" s="554"/>
      <c r="F1166" s="554"/>
      <c r="G1166" s="554"/>
      <c r="H1166" s="554"/>
      <c r="I1166" s="561"/>
      <c r="J1166" s="549"/>
    </row>
    <row r="1167">
      <c r="A1167" s="561"/>
      <c r="B1167" s="561"/>
      <c r="C1167" s="567"/>
      <c r="D1167" s="519"/>
      <c r="E1167" s="554"/>
      <c r="F1167" s="554"/>
      <c r="G1167" s="554"/>
      <c r="H1167" s="554"/>
      <c r="I1167" s="561"/>
      <c r="J1167" s="549"/>
    </row>
    <row r="1168">
      <c r="A1168" s="561"/>
      <c r="B1168" s="561"/>
      <c r="C1168" s="567"/>
      <c r="D1168" s="519"/>
      <c r="E1168" s="554"/>
      <c r="F1168" s="554"/>
      <c r="G1168" s="554"/>
      <c r="H1168" s="554"/>
      <c r="I1168" s="561"/>
      <c r="J1168" s="549"/>
    </row>
    <row r="1169">
      <c r="A1169" s="561"/>
      <c r="B1169" s="561"/>
      <c r="C1169" s="567"/>
      <c r="D1169" s="519"/>
      <c r="E1169" s="554"/>
      <c r="F1169" s="554"/>
      <c r="G1169" s="554"/>
      <c r="H1169" s="554"/>
      <c r="I1169" s="561"/>
      <c r="J1169" s="549"/>
    </row>
    <row r="1170">
      <c r="A1170" s="561"/>
      <c r="B1170" s="561"/>
      <c r="C1170" s="567"/>
      <c r="D1170" s="519"/>
      <c r="E1170" s="554"/>
      <c r="F1170" s="554"/>
      <c r="G1170" s="554"/>
      <c r="H1170" s="554"/>
      <c r="I1170" s="561"/>
      <c r="J1170" s="549"/>
    </row>
    <row r="1171">
      <c r="A1171" s="561"/>
      <c r="B1171" s="561"/>
      <c r="C1171" s="567"/>
      <c r="D1171" s="519"/>
      <c r="E1171" s="554"/>
      <c r="F1171" s="554"/>
      <c r="G1171" s="554"/>
      <c r="H1171" s="554"/>
      <c r="I1171" s="561"/>
      <c r="J1171" s="549"/>
    </row>
    <row r="1172">
      <c r="A1172" s="561"/>
      <c r="B1172" s="561"/>
      <c r="C1172" s="567"/>
      <c r="D1172" s="519"/>
      <c r="E1172" s="554"/>
      <c r="F1172" s="554"/>
      <c r="G1172" s="554"/>
      <c r="H1172" s="554"/>
      <c r="I1172" s="561"/>
      <c r="J1172" s="549"/>
    </row>
  </sheetData>
  <autoFilter ref="$A$3:$J$686"/>
  <mergeCells count="45">
    <mergeCell ref="A1:A2"/>
    <mergeCell ref="B1:B2"/>
    <mergeCell ref="C1:C2"/>
    <mergeCell ref="D1:D2"/>
    <mergeCell ref="E1:E2"/>
    <mergeCell ref="E13:F13"/>
    <mergeCell ref="E14:F14"/>
    <mergeCell ref="E25:F25"/>
    <mergeCell ref="E26:F26"/>
    <mergeCell ref="E37:F37"/>
    <mergeCell ref="E38:F38"/>
    <mergeCell ref="E49:F49"/>
    <mergeCell ref="E50:F50"/>
    <mergeCell ref="E61:F61"/>
    <mergeCell ref="E62:F62"/>
    <mergeCell ref="E73:F73"/>
    <mergeCell ref="E74:F74"/>
    <mergeCell ref="E85:F85"/>
    <mergeCell ref="E86:F86"/>
    <mergeCell ref="E97:F97"/>
    <mergeCell ref="E98:F98"/>
    <mergeCell ref="E109:F109"/>
    <mergeCell ref="E110:F110"/>
    <mergeCell ref="E121:F121"/>
    <mergeCell ref="E122:F122"/>
    <mergeCell ref="E133:F133"/>
    <mergeCell ref="E134:F134"/>
    <mergeCell ref="E145:F145"/>
    <mergeCell ref="E146:F146"/>
    <mergeCell ref="E157:F157"/>
    <mergeCell ref="E158:F158"/>
    <mergeCell ref="E169:F169"/>
    <mergeCell ref="E170:F170"/>
    <mergeCell ref="E181:F181"/>
    <mergeCell ref="E182:F182"/>
    <mergeCell ref="E230:F230"/>
    <mergeCell ref="E241:F241"/>
    <mergeCell ref="E242:F242"/>
    <mergeCell ref="E193:F193"/>
    <mergeCell ref="E194:F194"/>
    <mergeCell ref="E205:F205"/>
    <mergeCell ref="E206:F206"/>
    <mergeCell ref="E217:F217"/>
    <mergeCell ref="E218:F218"/>
    <mergeCell ref="E229:F229"/>
  </mergeCells>
  <conditionalFormatting sqref="A1:A2 B1:C1">
    <cfRule type="cellIs" dxfId="12" priority="1" operator="equal">
      <formula>"Unsure"</formula>
    </cfRule>
  </conditionalFormatting>
  <conditionalFormatting sqref="E13:F13 E25:F25 E37:F37 E49:F49 E61:F61 E73:F73 E85:F85 E97:F97 E109:F109 E121:F121 E133:F133 E145:F145 E157:F157 E169:F169 E181:F181 E193:F193 E205:F205 E217:F217 E229:F229 E241:F241">
    <cfRule type="expression" dxfId="0" priority="2">
      <formula>and($C13="Total",$E13&lt;&gt;"")</formula>
    </cfRule>
  </conditionalFormatting>
  <conditionalFormatting sqref="E14:F14 E26:F26 E38:F38 E50:F50 E62:F62 E74:F74 E86:F86 E98:F98 E110:F110 E122:F122 E134:F134 E146:F146 E158:F158 E170:F170 E182:F182 E194:F194 E206:F206 E218:F218 E230:F230 E242:F242">
    <cfRule type="expression" dxfId="6" priority="3">
      <formula>and(C14="Budget",E14&lt;&gt;"")</formula>
    </cfRule>
  </conditionalFormatting>
  <conditionalFormatting sqref="H6:H11 H18:H23 H30:H35 H42:H48 H54:H59 H66:H72 H78:H83 H90:H96 H102:H107 H114:H120 H126:H131 H138:H144 H150:H155 H162:H168 H174:H179 H186:H192 H198:H203 H210:H216 H222:H227 H234:H240">
    <cfRule type="containsText" dxfId="13" priority="4" operator="containsText" text="Located">
      <formula>NOT(ISERROR(SEARCH(("Located"),(H6))))</formula>
    </cfRule>
  </conditionalFormatting>
  <conditionalFormatting sqref="D14:D245 D315:D1172">
    <cfRule type="expression" dxfId="5" priority="5">
      <formula>and($C14="Budget", $D14="")</formula>
    </cfRule>
  </conditionalFormatting>
  <dataValidations>
    <dataValidation type="list" allowBlank="1" sqref="E13:E14 E25:E26 E37:E38 E49:E50 E61:E62 E73:E74 E85:E86 E97:E98 E109:E110 E121:E122 E133:E134 E145:E146 E157:E158 E169:E170 E181:E182 E193:E194 E205:E206 E217:E218 E229:E230 E241:E242">
      <formula1>'Internal Budget'!$B$10:$B$214</formula1>
    </dataValidation>
    <dataValidation type="list" allowBlank="1" sqref="H6:H11 H18:H23 H30:H35 H42:H47 H54:H59 H66:H71 H78:H83 H90:H95 H102:H107 H114:H119 H126:H131 H138:H143 H150:H155 H162:H167 H174:H179 H186:H191 H198:H203 H210:H215 H222:H227 H234:H239">
      <formula1>"Located in job report,Notes"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5D5"/>
    <outlinePr summaryBelow="0"/>
  </sheetPr>
  <sheetViews>
    <sheetView showGridLines="0"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75" outlineLevelCol="1"/>
  <cols>
    <col customWidth="1" hidden="1" min="1" max="1" width="10.88" outlineLevel="1"/>
    <col customWidth="1" hidden="1" min="2" max="2" width="7.0" outlineLevel="1"/>
    <col collapsed="1" customWidth="1" min="3" max="3" width="16.5"/>
    <col customWidth="1" min="5" max="5" width="39.13"/>
    <col customWidth="1" min="6" max="6" width="22.25"/>
    <col customWidth="1" min="7" max="7" width="14.5"/>
    <col customWidth="1" min="8" max="8" width="15.5"/>
    <col customWidth="1" min="9" max="9" width="24.38"/>
    <col customWidth="1" min="10" max="10" width="24.13"/>
    <col customWidth="1" min="11" max="11" width="56.75"/>
  </cols>
  <sheetData>
    <row r="1" ht="21.75" customHeight="1">
      <c r="A1" s="568"/>
      <c r="B1" s="568"/>
      <c r="C1" s="568" t="s">
        <v>432</v>
      </c>
      <c r="D1" s="568"/>
      <c r="E1" s="569"/>
      <c r="F1" s="570" t="s">
        <v>433</v>
      </c>
      <c r="G1" s="348">
        <f>'Internal Budget'!G240</f>
        <v>0</v>
      </c>
      <c r="H1" s="571" t="s">
        <v>434</v>
      </c>
      <c r="I1" s="572"/>
      <c r="J1" s="572"/>
      <c r="K1" s="94"/>
    </row>
    <row r="2" ht="18.0" customHeight="1">
      <c r="A2" s="568"/>
      <c r="B2" s="568"/>
      <c r="C2" s="573" t="s">
        <v>435</v>
      </c>
      <c r="D2" s="62"/>
      <c r="E2" s="569"/>
      <c r="F2" s="574" t="s">
        <v>436</v>
      </c>
      <c r="G2" s="575">
        <f>'Internal Budget'!G249</f>
        <v>0</v>
      </c>
      <c r="H2" s="7"/>
      <c r="K2" s="576"/>
    </row>
    <row r="3" ht="18.0" customHeight="1">
      <c r="A3" s="568"/>
      <c r="B3" s="568"/>
      <c r="C3" s="577" t="s">
        <v>437</v>
      </c>
      <c r="D3" s="106"/>
      <c r="E3" s="569"/>
      <c r="F3" s="574" t="s">
        <v>438</v>
      </c>
      <c r="G3" s="575">
        <f>SUM(G6:G960)</f>
        <v>0</v>
      </c>
      <c r="H3" s="7"/>
      <c r="K3" s="576"/>
    </row>
    <row r="4" ht="18.0" customHeight="1">
      <c r="A4" s="568"/>
      <c r="B4" s="568"/>
      <c r="C4" s="578" t="s">
        <v>439</v>
      </c>
      <c r="D4" s="62"/>
      <c r="E4" s="579"/>
      <c r="F4" s="580" t="s">
        <v>440</v>
      </c>
      <c r="G4" s="581">
        <f>SUM(H6:H960)</f>
        <v>0</v>
      </c>
      <c r="H4" s="105"/>
      <c r="I4" s="508"/>
      <c r="J4" s="508"/>
      <c r="K4" s="106"/>
    </row>
    <row r="5">
      <c r="A5" s="582" t="s">
        <v>441</v>
      </c>
      <c r="B5" s="582" t="s">
        <v>442</v>
      </c>
      <c r="C5" s="582" t="s">
        <v>10</v>
      </c>
      <c r="D5" s="583" t="s">
        <v>443</v>
      </c>
      <c r="E5" s="584" t="s">
        <v>74</v>
      </c>
      <c r="F5" s="583" t="s">
        <v>444</v>
      </c>
      <c r="G5" s="585" t="s">
        <v>445</v>
      </c>
      <c r="H5" s="586" t="s">
        <v>446</v>
      </c>
      <c r="I5" s="583" t="s">
        <v>447</v>
      </c>
      <c r="J5" s="587" t="s">
        <v>448</v>
      </c>
      <c r="K5" s="583" t="s">
        <v>423</v>
      </c>
    </row>
    <row r="6">
      <c r="A6" s="588"/>
      <c r="B6" s="588"/>
      <c r="C6" s="589"/>
      <c r="D6" s="590"/>
      <c r="E6" s="591" t="s">
        <v>449</v>
      </c>
      <c r="F6" s="592"/>
      <c r="G6" s="593"/>
      <c r="H6" s="594"/>
      <c r="I6" s="594"/>
      <c r="J6" s="594"/>
      <c r="K6" s="595"/>
    </row>
    <row r="7">
      <c r="A7" s="596"/>
      <c r="B7" s="597"/>
      <c r="C7" s="596"/>
      <c r="D7" s="598"/>
      <c r="E7" s="599"/>
      <c r="F7" s="598"/>
      <c r="G7" s="594"/>
      <c r="H7" s="600" t="str">
        <f t="shared" ref="H7:H1063" si="1">G7</f>
        <v/>
      </c>
      <c r="I7" s="601"/>
      <c r="J7" s="602"/>
      <c r="K7" s="595"/>
    </row>
    <row r="8">
      <c r="A8" s="596"/>
      <c r="B8" s="596"/>
      <c r="C8" s="596"/>
      <c r="D8" s="603"/>
      <c r="E8" s="599"/>
      <c r="F8" s="603"/>
      <c r="G8" s="600"/>
      <c r="H8" s="600" t="str">
        <f t="shared" si="1"/>
        <v/>
      </c>
      <c r="I8" s="604"/>
      <c r="J8" s="602"/>
      <c r="K8" s="595"/>
    </row>
    <row r="9">
      <c r="A9" s="596"/>
      <c r="B9" s="596"/>
      <c r="C9" s="596"/>
      <c r="D9" s="603"/>
      <c r="E9" s="599"/>
      <c r="F9" s="603"/>
      <c r="G9" s="600"/>
      <c r="H9" s="600" t="str">
        <f t="shared" si="1"/>
        <v/>
      </c>
      <c r="I9" s="604"/>
      <c r="J9" s="602"/>
      <c r="K9" s="595"/>
    </row>
    <row r="10">
      <c r="A10" s="596"/>
      <c r="B10" s="596"/>
      <c r="C10" s="596"/>
      <c r="D10" s="603"/>
      <c r="E10" s="599"/>
      <c r="F10" s="603"/>
      <c r="G10" s="600"/>
      <c r="H10" s="600" t="str">
        <f t="shared" si="1"/>
        <v/>
      </c>
      <c r="I10" s="604"/>
      <c r="J10" s="602"/>
      <c r="K10" s="595"/>
    </row>
    <row r="11">
      <c r="A11" s="596"/>
      <c r="B11" s="596"/>
      <c r="C11" s="596"/>
      <c r="D11" s="603"/>
      <c r="E11" s="599"/>
      <c r="F11" s="603"/>
      <c r="G11" s="600"/>
      <c r="H11" s="600" t="str">
        <f t="shared" si="1"/>
        <v/>
      </c>
      <c r="I11" s="604"/>
      <c r="J11" s="602"/>
      <c r="K11" s="595"/>
    </row>
    <row r="12">
      <c r="A12" s="596"/>
      <c r="B12" s="596"/>
      <c r="C12" s="596"/>
      <c r="D12" s="603"/>
      <c r="E12" s="599"/>
      <c r="F12" s="603"/>
      <c r="G12" s="600"/>
      <c r="H12" s="600" t="str">
        <f t="shared" si="1"/>
        <v/>
      </c>
      <c r="I12" s="604"/>
      <c r="J12" s="602"/>
      <c r="K12" s="595"/>
    </row>
    <row r="13">
      <c r="A13" s="588"/>
      <c r="B13" s="588"/>
      <c r="C13" s="588"/>
      <c r="D13" s="603"/>
      <c r="E13" s="605"/>
      <c r="F13" s="606"/>
      <c r="G13" s="600"/>
      <c r="H13" s="600" t="str">
        <f t="shared" si="1"/>
        <v/>
      </c>
      <c r="I13" s="604"/>
      <c r="J13" s="607"/>
      <c r="K13" s="595"/>
    </row>
    <row r="14">
      <c r="A14" s="588"/>
      <c r="B14" s="588"/>
      <c r="C14" s="588"/>
      <c r="D14" s="603"/>
      <c r="E14" s="605"/>
      <c r="F14" s="603"/>
      <c r="G14" s="600"/>
      <c r="H14" s="600" t="str">
        <f t="shared" si="1"/>
        <v/>
      </c>
      <c r="I14" s="604"/>
      <c r="J14" s="607"/>
      <c r="K14" s="595"/>
    </row>
    <row r="15">
      <c r="A15" s="588"/>
      <c r="B15" s="588"/>
      <c r="C15" s="588"/>
      <c r="D15" s="603"/>
      <c r="E15" s="605"/>
      <c r="F15" s="608"/>
      <c r="G15" s="600"/>
      <c r="H15" s="600" t="str">
        <f t="shared" si="1"/>
        <v/>
      </c>
      <c r="I15" s="604"/>
      <c r="J15" s="607"/>
      <c r="K15" s="595"/>
    </row>
    <row r="16">
      <c r="A16" s="588"/>
      <c r="B16" s="588"/>
      <c r="C16" s="588"/>
      <c r="D16" s="603"/>
      <c r="E16" s="605"/>
      <c r="F16" s="603"/>
      <c r="G16" s="600"/>
      <c r="H16" s="600" t="str">
        <f t="shared" si="1"/>
        <v/>
      </c>
      <c r="I16" s="604"/>
      <c r="J16" s="607"/>
      <c r="K16" s="595"/>
    </row>
    <row r="17">
      <c r="A17" s="588"/>
      <c r="B17" s="588"/>
      <c r="C17" s="588"/>
      <c r="D17" s="603"/>
      <c r="E17" s="605"/>
      <c r="F17" s="603"/>
      <c r="G17" s="600"/>
      <c r="H17" s="600" t="str">
        <f t="shared" si="1"/>
        <v/>
      </c>
      <c r="I17" s="604"/>
      <c r="J17" s="607"/>
      <c r="K17" s="595"/>
    </row>
    <row r="18">
      <c r="A18" s="588"/>
      <c r="B18" s="588"/>
      <c r="C18" s="588"/>
      <c r="D18" s="603"/>
      <c r="E18" s="605"/>
      <c r="F18" s="603"/>
      <c r="G18" s="600"/>
      <c r="H18" s="600" t="str">
        <f t="shared" si="1"/>
        <v/>
      </c>
      <c r="I18" s="604"/>
      <c r="J18" s="607"/>
      <c r="K18" s="595"/>
    </row>
    <row r="19">
      <c r="A19" s="588"/>
      <c r="B19" s="588"/>
      <c r="C19" s="588"/>
      <c r="D19" s="603"/>
      <c r="E19" s="605"/>
      <c r="F19" s="603"/>
      <c r="G19" s="600"/>
      <c r="H19" s="600" t="str">
        <f t="shared" si="1"/>
        <v/>
      </c>
      <c r="I19" s="604"/>
      <c r="J19" s="607"/>
      <c r="K19" s="595"/>
    </row>
    <row r="20">
      <c r="A20" s="588"/>
      <c r="B20" s="588"/>
      <c r="C20" s="588"/>
      <c r="D20" s="603"/>
      <c r="E20" s="605"/>
      <c r="F20" s="603"/>
      <c r="G20" s="600"/>
      <c r="H20" s="600" t="str">
        <f t="shared" si="1"/>
        <v/>
      </c>
      <c r="I20" s="604"/>
      <c r="J20" s="607"/>
      <c r="K20" s="595"/>
    </row>
    <row r="21">
      <c r="A21" s="588"/>
      <c r="B21" s="588"/>
      <c r="C21" s="588"/>
      <c r="D21" s="603"/>
      <c r="E21" s="605"/>
      <c r="F21" s="603"/>
      <c r="G21" s="600"/>
      <c r="H21" s="600" t="str">
        <f t="shared" si="1"/>
        <v/>
      </c>
      <c r="I21" s="604"/>
      <c r="J21" s="607"/>
      <c r="K21" s="595"/>
    </row>
    <row r="22">
      <c r="A22" s="588"/>
      <c r="B22" s="588"/>
      <c r="C22" s="588"/>
      <c r="D22" s="603"/>
      <c r="E22" s="605"/>
      <c r="F22" s="603"/>
      <c r="G22" s="600"/>
      <c r="H22" s="600" t="str">
        <f t="shared" si="1"/>
        <v/>
      </c>
      <c r="I22" s="604"/>
      <c r="J22" s="607"/>
      <c r="K22" s="595"/>
    </row>
    <row r="23">
      <c r="A23" s="588"/>
      <c r="B23" s="588"/>
      <c r="C23" s="588"/>
      <c r="D23" s="603"/>
      <c r="E23" s="605"/>
      <c r="F23" s="603"/>
      <c r="G23" s="600"/>
      <c r="H23" s="600" t="str">
        <f t="shared" si="1"/>
        <v/>
      </c>
      <c r="I23" s="604"/>
      <c r="J23" s="607"/>
      <c r="K23" s="595"/>
    </row>
    <row r="24">
      <c r="A24" s="588"/>
      <c r="B24" s="588"/>
      <c r="C24" s="588"/>
      <c r="D24" s="603"/>
      <c r="E24" s="605"/>
      <c r="F24" s="603"/>
      <c r="G24" s="600"/>
      <c r="H24" s="600" t="str">
        <f t="shared" si="1"/>
        <v/>
      </c>
      <c r="I24" s="604"/>
      <c r="J24" s="607"/>
      <c r="K24" s="595"/>
    </row>
    <row r="25">
      <c r="A25" s="588"/>
      <c r="B25" s="588"/>
      <c r="C25" s="588"/>
      <c r="D25" s="603"/>
      <c r="E25" s="605"/>
      <c r="F25" s="603"/>
      <c r="G25" s="600"/>
      <c r="H25" s="600" t="str">
        <f t="shared" si="1"/>
        <v/>
      </c>
      <c r="I25" s="604"/>
      <c r="J25" s="607"/>
      <c r="K25" s="595"/>
    </row>
    <row r="26">
      <c r="A26" s="588"/>
      <c r="B26" s="588"/>
      <c r="C26" s="588"/>
      <c r="D26" s="603"/>
      <c r="E26" s="605"/>
      <c r="F26" s="603"/>
      <c r="G26" s="600"/>
      <c r="H26" s="600" t="str">
        <f t="shared" si="1"/>
        <v/>
      </c>
      <c r="I26" s="604"/>
      <c r="J26" s="607"/>
      <c r="K26" s="595"/>
    </row>
    <row r="27">
      <c r="A27" s="588"/>
      <c r="B27" s="588"/>
      <c r="C27" s="588"/>
      <c r="D27" s="603"/>
      <c r="E27" s="605"/>
      <c r="F27" s="603"/>
      <c r="G27" s="600"/>
      <c r="H27" s="600" t="str">
        <f t="shared" si="1"/>
        <v/>
      </c>
      <c r="I27" s="604"/>
      <c r="J27" s="607"/>
      <c r="K27" s="595"/>
    </row>
    <row r="28">
      <c r="A28" s="588"/>
      <c r="B28" s="588"/>
      <c r="C28" s="588"/>
      <c r="D28" s="603"/>
      <c r="E28" s="605"/>
      <c r="F28" s="603"/>
      <c r="G28" s="600"/>
      <c r="H28" s="600" t="str">
        <f t="shared" si="1"/>
        <v/>
      </c>
      <c r="I28" s="604"/>
      <c r="J28" s="607"/>
      <c r="K28" s="595"/>
    </row>
    <row r="29">
      <c r="A29" s="588"/>
      <c r="B29" s="588"/>
      <c r="C29" s="588"/>
      <c r="D29" s="603"/>
      <c r="E29" s="605"/>
      <c r="F29" s="603"/>
      <c r="G29" s="600"/>
      <c r="H29" s="600" t="str">
        <f t="shared" si="1"/>
        <v/>
      </c>
      <c r="I29" s="604"/>
      <c r="J29" s="607"/>
      <c r="K29" s="595"/>
    </row>
    <row r="30">
      <c r="A30" s="588"/>
      <c r="B30" s="588"/>
      <c r="C30" s="588"/>
      <c r="D30" s="603"/>
      <c r="E30" s="605"/>
      <c r="F30" s="603"/>
      <c r="G30" s="600"/>
      <c r="H30" s="600" t="str">
        <f t="shared" si="1"/>
        <v/>
      </c>
      <c r="I30" s="604"/>
      <c r="J30" s="607"/>
      <c r="K30" s="595"/>
    </row>
    <row r="31">
      <c r="A31" s="588"/>
      <c r="B31" s="588"/>
      <c r="C31" s="588"/>
      <c r="D31" s="603"/>
      <c r="E31" s="605"/>
      <c r="F31" s="603"/>
      <c r="G31" s="600"/>
      <c r="H31" s="600" t="str">
        <f t="shared" si="1"/>
        <v/>
      </c>
      <c r="I31" s="604"/>
      <c r="J31" s="607"/>
      <c r="K31" s="595"/>
    </row>
    <row r="32">
      <c r="A32" s="588"/>
      <c r="B32" s="588"/>
      <c r="C32" s="588"/>
      <c r="D32" s="603"/>
      <c r="E32" s="605"/>
      <c r="F32" s="603"/>
      <c r="G32" s="600"/>
      <c r="H32" s="600" t="str">
        <f t="shared" si="1"/>
        <v/>
      </c>
      <c r="I32" s="604"/>
      <c r="J32" s="607"/>
      <c r="K32" s="595"/>
    </row>
    <row r="33">
      <c r="A33" s="588"/>
      <c r="B33" s="588"/>
      <c r="C33" s="588"/>
      <c r="D33" s="603"/>
      <c r="E33" s="605"/>
      <c r="F33" s="603"/>
      <c r="G33" s="600"/>
      <c r="H33" s="600" t="str">
        <f t="shared" si="1"/>
        <v/>
      </c>
      <c r="I33" s="604"/>
      <c r="J33" s="607"/>
      <c r="K33" s="595"/>
    </row>
    <row r="34">
      <c r="A34" s="588"/>
      <c r="B34" s="588"/>
      <c r="C34" s="588"/>
      <c r="D34" s="603"/>
      <c r="E34" s="605"/>
      <c r="F34" s="603"/>
      <c r="G34" s="600"/>
      <c r="H34" s="600" t="str">
        <f t="shared" si="1"/>
        <v/>
      </c>
      <c r="I34" s="604"/>
      <c r="J34" s="607"/>
      <c r="K34" s="595"/>
    </row>
    <row r="35">
      <c r="A35" s="588"/>
      <c r="B35" s="588"/>
      <c r="C35" s="588"/>
      <c r="D35" s="603"/>
      <c r="E35" s="605"/>
      <c r="F35" s="603"/>
      <c r="G35" s="600"/>
      <c r="H35" s="600" t="str">
        <f t="shared" si="1"/>
        <v/>
      </c>
      <c r="I35" s="604"/>
      <c r="J35" s="609"/>
      <c r="K35" s="595"/>
    </row>
    <row r="36">
      <c r="A36" s="588"/>
      <c r="B36" s="588"/>
      <c r="C36" s="588"/>
      <c r="D36" s="603"/>
      <c r="E36" s="605"/>
      <c r="F36" s="603"/>
      <c r="G36" s="600"/>
      <c r="H36" s="600" t="str">
        <f t="shared" si="1"/>
        <v/>
      </c>
      <c r="I36" s="604"/>
      <c r="J36" s="609"/>
      <c r="K36" s="595"/>
    </row>
    <row r="37">
      <c r="A37" s="588"/>
      <c r="B37" s="588"/>
      <c r="C37" s="588"/>
      <c r="D37" s="603"/>
      <c r="E37" s="605"/>
      <c r="F37" s="603"/>
      <c r="G37" s="600"/>
      <c r="H37" s="600" t="str">
        <f t="shared" si="1"/>
        <v/>
      </c>
      <c r="I37" s="604"/>
      <c r="J37" s="609"/>
      <c r="K37" s="595"/>
    </row>
    <row r="38">
      <c r="A38" s="588"/>
      <c r="B38" s="588"/>
      <c r="C38" s="588"/>
      <c r="D38" s="603"/>
      <c r="E38" s="605"/>
      <c r="F38" s="603"/>
      <c r="G38" s="600"/>
      <c r="H38" s="600" t="str">
        <f t="shared" si="1"/>
        <v/>
      </c>
      <c r="I38" s="604"/>
      <c r="J38" s="609"/>
      <c r="K38" s="595"/>
    </row>
    <row r="39">
      <c r="A39" s="588"/>
      <c r="B39" s="588"/>
      <c r="C39" s="588"/>
      <c r="D39" s="603"/>
      <c r="E39" s="605"/>
      <c r="F39" s="603"/>
      <c r="G39" s="600"/>
      <c r="H39" s="600" t="str">
        <f t="shared" si="1"/>
        <v/>
      </c>
      <c r="I39" s="604"/>
      <c r="J39" s="609"/>
      <c r="K39" s="595"/>
    </row>
    <row r="40">
      <c r="A40" s="588"/>
      <c r="B40" s="588"/>
      <c r="C40" s="588"/>
      <c r="D40" s="603"/>
      <c r="E40" s="605"/>
      <c r="F40" s="603"/>
      <c r="G40" s="600"/>
      <c r="H40" s="600" t="str">
        <f t="shared" si="1"/>
        <v/>
      </c>
      <c r="I40" s="604"/>
      <c r="J40" s="609"/>
      <c r="K40" s="595"/>
    </row>
    <row r="41">
      <c r="A41" s="588"/>
      <c r="B41" s="588"/>
      <c r="C41" s="588"/>
      <c r="D41" s="603"/>
      <c r="E41" s="605"/>
      <c r="F41" s="603"/>
      <c r="G41" s="600"/>
      <c r="H41" s="600" t="str">
        <f t="shared" si="1"/>
        <v/>
      </c>
      <c r="I41" s="604"/>
      <c r="J41" s="609"/>
      <c r="K41" s="595"/>
    </row>
    <row r="42">
      <c r="A42" s="588"/>
      <c r="B42" s="588"/>
      <c r="C42" s="588"/>
      <c r="D42" s="603"/>
      <c r="E42" s="605"/>
      <c r="F42" s="603"/>
      <c r="G42" s="600"/>
      <c r="H42" s="600" t="str">
        <f t="shared" si="1"/>
        <v/>
      </c>
      <c r="I42" s="604"/>
      <c r="J42" s="609"/>
      <c r="K42" s="595"/>
    </row>
    <row r="43">
      <c r="A43" s="588"/>
      <c r="B43" s="588"/>
      <c r="C43" s="588"/>
      <c r="D43" s="603"/>
      <c r="E43" s="605"/>
      <c r="F43" s="603"/>
      <c r="G43" s="600"/>
      <c r="H43" s="600" t="str">
        <f t="shared" si="1"/>
        <v/>
      </c>
      <c r="I43" s="604"/>
      <c r="J43" s="609"/>
      <c r="K43" s="595"/>
    </row>
    <row r="44">
      <c r="A44" s="588"/>
      <c r="B44" s="588"/>
      <c r="C44" s="588"/>
      <c r="D44" s="603"/>
      <c r="E44" s="605"/>
      <c r="F44" s="603"/>
      <c r="G44" s="600"/>
      <c r="H44" s="600" t="str">
        <f t="shared" si="1"/>
        <v/>
      </c>
      <c r="I44" s="604"/>
      <c r="J44" s="607"/>
      <c r="K44" s="595"/>
    </row>
    <row r="45">
      <c r="A45" s="588"/>
      <c r="B45" s="588"/>
      <c r="C45" s="588"/>
      <c r="D45" s="603"/>
      <c r="E45" s="605"/>
      <c r="F45" s="603"/>
      <c r="G45" s="600"/>
      <c r="H45" s="600" t="str">
        <f t="shared" si="1"/>
        <v/>
      </c>
      <c r="I45" s="604"/>
      <c r="J45" s="607"/>
      <c r="K45" s="595"/>
    </row>
    <row r="46">
      <c r="A46" s="588"/>
      <c r="B46" s="588"/>
      <c r="C46" s="588"/>
      <c r="D46" s="603"/>
      <c r="E46" s="605"/>
      <c r="F46" s="603"/>
      <c r="G46" s="600"/>
      <c r="H46" s="600" t="str">
        <f t="shared" si="1"/>
        <v/>
      </c>
      <c r="I46" s="604"/>
      <c r="J46" s="607"/>
      <c r="K46" s="595"/>
    </row>
    <row r="47">
      <c r="A47" s="588"/>
      <c r="B47" s="588"/>
      <c r="C47" s="588"/>
      <c r="D47" s="603"/>
      <c r="E47" s="605"/>
      <c r="F47" s="603"/>
      <c r="G47" s="600"/>
      <c r="H47" s="600" t="str">
        <f t="shared" si="1"/>
        <v/>
      </c>
      <c r="I47" s="604"/>
      <c r="J47" s="607"/>
      <c r="K47" s="595"/>
    </row>
    <row r="48">
      <c r="A48" s="588"/>
      <c r="B48" s="588"/>
      <c r="C48" s="588"/>
      <c r="D48" s="603"/>
      <c r="E48" s="605"/>
      <c r="F48" s="603"/>
      <c r="G48" s="600"/>
      <c r="H48" s="600" t="str">
        <f t="shared" si="1"/>
        <v/>
      </c>
      <c r="I48" s="604"/>
      <c r="J48" s="607"/>
      <c r="K48" s="595"/>
    </row>
    <row r="49">
      <c r="A49" s="588"/>
      <c r="B49" s="588"/>
      <c r="C49" s="588"/>
      <c r="D49" s="603"/>
      <c r="E49" s="605"/>
      <c r="F49" s="603"/>
      <c r="G49" s="600"/>
      <c r="H49" s="600" t="str">
        <f t="shared" si="1"/>
        <v/>
      </c>
      <c r="I49" s="604"/>
      <c r="J49" s="607"/>
      <c r="K49" s="595"/>
    </row>
    <row r="50">
      <c r="A50" s="588"/>
      <c r="B50" s="588"/>
      <c r="C50" s="588"/>
      <c r="D50" s="603"/>
      <c r="E50" s="605"/>
      <c r="F50" s="603"/>
      <c r="G50" s="600"/>
      <c r="H50" s="600" t="str">
        <f t="shared" si="1"/>
        <v/>
      </c>
      <c r="I50" s="604"/>
      <c r="J50" s="607"/>
      <c r="K50" s="595"/>
    </row>
    <row r="51">
      <c r="A51" s="588"/>
      <c r="B51" s="588"/>
      <c r="C51" s="588"/>
      <c r="D51" s="603"/>
      <c r="E51" s="605"/>
      <c r="F51" s="603"/>
      <c r="G51" s="600"/>
      <c r="H51" s="600" t="str">
        <f t="shared" si="1"/>
        <v/>
      </c>
      <c r="I51" s="604"/>
      <c r="J51" s="607"/>
      <c r="K51" s="595"/>
    </row>
    <row r="52">
      <c r="A52" s="588"/>
      <c r="B52" s="588"/>
      <c r="C52" s="588"/>
      <c r="D52" s="603"/>
      <c r="E52" s="605"/>
      <c r="F52" s="603"/>
      <c r="G52" s="600"/>
      <c r="H52" s="600" t="str">
        <f t="shared" si="1"/>
        <v/>
      </c>
      <c r="I52" s="604"/>
      <c r="J52" s="607"/>
      <c r="K52" s="595"/>
    </row>
    <row r="53">
      <c r="A53" s="595"/>
      <c r="B53" s="595"/>
      <c r="C53" s="595"/>
      <c r="D53" s="603"/>
      <c r="E53" s="605"/>
      <c r="F53" s="603"/>
      <c r="G53" s="600"/>
      <c r="H53" s="600" t="str">
        <f t="shared" si="1"/>
        <v/>
      </c>
      <c r="I53" s="604"/>
      <c r="J53" s="607"/>
      <c r="K53" s="595"/>
    </row>
    <row r="54">
      <c r="A54" s="595"/>
      <c r="B54" s="595"/>
      <c r="C54" s="595"/>
      <c r="D54" s="603"/>
      <c r="E54" s="605"/>
      <c r="F54" s="603"/>
      <c r="G54" s="600"/>
      <c r="H54" s="600" t="str">
        <f t="shared" si="1"/>
        <v/>
      </c>
      <c r="I54" s="604"/>
      <c r="J54" s="607"/>
      <c r="K54" s="595"/>
    </row>
    <row r="55">
      <c r="A55" s="595"/>
      <c r="B55" s="595"/>
      <c r="C55" s="595"/>
      <c r="D55" s="603"/>
      <c r="E55" s="605"/>
      <c r="F55" s="603"/>
      <c r="G55" s="600"/>
      <c r="H55" s="600" t="str">
        <f t="shared" si="1"/>
        <v/>
      </c>
      <c r="I55" s="604"/>
      <c r="J55" s="607"/>
      <c r="K55" s="595"/>
    </row>
    <row r="56">
      <c r="A56" s="595"/>
      <c r="B56" s="595"/>
      <c r="C56" s="595"/>
      <c r="D56" s="603"/>
      <c r="E56" s="605"/>
      <c r="F56" s="603"/>
      <c r="G56" s="600"/>
      <c r="H56" s="600" t="str">
        <f t="shared" si="1"/>
        <v/>
      </c>
      <c r="I56" s="604"/>
      <c r="J56" s="607"/>
      <c r="K56" s="595"/>
    </row>
    <row r="57">
      <c r="A57" s="595"/>
      <c r="B57" s="595"/>
      <c r="C57" s="595"/>
      <c r="D57" s="603"/>
      <c r="E57" s="605"/>
      <c r="F57" s="603"/>
      <c r="G57" s="600"/>
      <c r="H57" s="600" t="str">
        <f t="shared" si="1"/>
        <v/>
      </c>
      <c r="I57" s="604"/>
      <c r="J57" s="607"/>
      <c r="K57" s="595"/>
    </row>
    <row r="58">
      <c r="A58" s="595"/>
      <c r="B58" s="595"/>
      <c r="C58" s="595"/>
      <c r="D58" s="603"/>
      <c r="E58" s="605"/>
      <c r="F58" s="603"/>
      <c r="G58" s="600"/>
      <c r="H58" s="600" t="str">
        <f t="shared" si="1"/>
        <v/>
      </c>
      <c r="I58" s="604"/>
      <c r="J58" s="607"/>
      <c r="K58" s="595"/>
    </row>
    <row r="59">
      <c r="A59" s="595"/>
      <c r="B59" s="595"/>
      <c r="C59" s="595"/>
      <c r="D59" s="603"/>
      <c r="E59" s="605"/>
      <c r="F59" s="603"/>
      <c r="G59" s="600"/>
      <c r="H59" s="600" t="str">
        <f t="shared" si="1"/>
        <v/>
      </c>
      <c r="I59" s="604"/>
      <c r="J59" s="607"/>
      <c r="K59" s="595"/>
    </row>
    <row r="60">
      <c r="A60" s="595"/>
      <c r="B60" s="595"/>
      <c r="C60" s="595"/>
      <c r="D60" s="603"/>
      <c r="E60" s="605"/>
      <c r="F60" s="603"/>
      <c r="G60" s="600"/>
      <c r="H60" s="600" t="str">
        <f t="shared" si="1"/>
        <v/>
      </c>
      <c r="I60" s="604"/>
      <c r="J60" s="607"/>
      <c r="K60" s="595"/>
    </row>
    <row r="61">
      <c r="A61" s="595"/>
      <c r="B61" s="595"/>
      <c r="C61" s="595"/>
      <c r="D61" s="603"/>
      <c r="E61" s="605"/>
      <c r="F61" s="603"/>
      <c r="G61" s="600"/>
      <c r="H61" s="600" t="str">
        <f t="shared" si="1"/>
        <v/>
      </c>
      <c r="I61" s="604"/>
      <c r="J61" s="607"/>
      <c r="K61" s="595"/>
    </row>
    <row r="62">
      <c r="A62" s="595"/>
      <c r="B62" s="595"/>
      <c r="C62" s="595"/>
      <c r="D62" s="603"/>
      <c r="E62" s="605"/>
      <c r="F62" s="603"/>
      <c r="G62" s="600"/>
      <c r="H62" s="600" t="str">
        <f t="shared" si="1"/>
        <v/>
      </c>
      <c r="I62" s="604"/>
      <c r="J62" s="607"/>
      <c r="K62" s="595"/>
    </row>
    <row r="63">
      <c r="A63" s="595"/>
      <c r="B63" s="595"/>
      <c r="C63" s="595"/>
      <c r="D63" s="603"/>
      <c r="E63" s="605"/>
      <c r="F63" s="603"/>
      <c r="G63" s="600"/>
      <c r="H63" s="600" t="str">
        <f t="shared" si="1"/>
        <v/>
      </c>
      <c r="I63" s="604"/>
      <c r="J63" s="607"/>
      <c r="K63" s="595"/>
    </row>
    <row r="64">
      <c r="A64" s="595"/>
      <c r="B64" s="595"/>
      <c r="C64" s="595"/>
      <c r="D64" s="603"/>
      <c r="E64" s="605"/>
      <c r="F64" s="603"/>
      <c r="G64" s="600"/>
      <c r="H64" s="600" t="str">
        <f t="shared" si="1"/>
        <v/>
      </c>
      <c r="I64" s="604"/>
      <c r="J64" s="607"/>
      <c r="K64" s="595"/>
    </row>
    <row r="65">
      <c r="A65" s="595"/>
      <c r="B65" s="595"/>
      <c r="C65" s="595"/>
      <c r="D65" s="603"/>
      <c r="E65" s="605"/>
      <c r="F65" s="603"/>
      <c r="G65" s="600"/>
      <c r="H65" s="600" t="str">
        <f t="shared" si="1"/>
        <v/>
      </c>
      <c r="I65" s="604"/>
      <c r="J65" s="607"/>
      <c r="K65" s="595"/>
    </row>
    <row r="66">
      <c r="A66" s="595"/>
      <c r="B66" s="595"/>
      <c r="C66" s="595"/>
      <c r="D66" s="603"/>
      <c r="E66" s="605"/>
      <c r="F66" s="603"/>
      <c r="G66" s="600"/>
      <c r="H66" s="600" t="str">
        <f t="shared" si="1"/>
        <v/>
      </c>
      <c r="I66" s="604"/>
      <c r="J66" s="607"/>
      <c r="K66" s="595"/>
    </row>
    <row r="67">
      <c r="A67" s="595"/>
      <c r="B67" s="595"/>
      <c r="C67" s="595"/>
      <c r="D67" s="603"/>
      <c r="E67" s="605"/>
      <c r="F67" s="603"/>
      <c r="G67" s="600"/>
      <c r="H67" s="600" t="str">
        <f t="shared" si="1"/>
        <v/>
      </c>
      <c r="I67" s="604"/>
      <c r="J67" s="607"/>
      <c r="K67" s="595"/>
    </row>
    <row r="68">
      <c r="A68" s="595"/>
      <c r="B68" s="595"/>
      <c r="C68" s="595"/>
      <c r="D68" s="603"/>
      <c r="E68" s="605"/>
      <c r="F68" s="603"/>
      <c r="G68" s="600"/>
      <c r="H68" s="600" t="str">
        <f t="shared" si="1"/>
        <v/>
      </c>
      <c r="I68" s="604"/>
      <c r="J68" s="607"/>
      <c r="K68" s="595"/>
    </row>
    <row r="69">
      <c r="A69" s="595"/>
      <c r="B69" s="595"/>
      <c r="C69" s="595"/>
      <c r="D69" s="603"/>
      <c r="E69" s="605"/>
      <c r="F69" s="603"/>
      <c r="G69" s="600"/>
      <c r="H69" s="600" t="str">
        <f t="shared" si="1"/>
        <v/>
      </c>
      <c r="I69" s="604"/>
      <c r="J69" s="607"/>
      <c r="K69" s="595"/>
    </row>
    <row r="70">
      <c r="A70" s="595"/>
      <c r="B70" s="595"/>
      <c r="C70" s="595"/>
      <c r="D70" s="603"/>
      <c r="E70" s="605"/>
      <c r="F70" s="603"/>
      <c r="G70" s="600"/>
      <c r="H70" s="600" t="str">
        <f t="shared" si="1"/>
        <v/>
      </c>
      <c r="I70" s="604"/>
      <c r="J70" s="607"/>
      <c r="K70" s="595"/>
    </row>
    <row r="71">
      <c r="A71" s="595"/>
      <c r="B71" s="595"/>
      <c r="C71" s="595"/>
      <c r="D71" s="603"/>
      <c r="E71" s="605"/>
      <c r="F71" s="603"/>
      <c r="G71" s="600"/>
      <c r="H71" s="600" t="str">
        <f t="shared" si="1"/>
        <v/>
      </c>
      <c r="I71" s="604"/>
      <c r="J71" s="607"/>
      <c r="K71" s="595"/>
    </row>
    <row r="72">
      <c r="A72" s="595"/>
      <c r="B72" s="595"/>
      <c r="C72" s="595"/>
      <c r="D72" s="603"/>
      <c r="E72" s="605"/>
      <c r="F72" s="603"/>
      <c r="G72" s="600"/>
      <c r="H72" s="600" t="str">
        <f t="shared" si="1"/>
        <v/>
      </c>
      <c r="I72" s="604"/>
      <c r="J72" s="607"/>
      <c r="K72" s="595"/>
    </row>
    <row r="73">
      <c r="A73" s="595"/>
      <c r="B73" s="595"/>
      <c r="C73" s="595"/>
      <c r="D73" s="603"/>
      <c r="E73" s="605"/>
      <c r="F73" s="603"/>
      <c r="G73" s="600"/>
      <c r="H73" s="600" t="str">
        <f t="shared" si="1"/>
        <v/>
      </c>
      <c r="I73" s="604"/>
      <c r="J73" s="607"/>
      <c r="K73" s="595"/>
    </row>
    <row r="74">
      <c r="A74" s="595"/>
      <c r="B74" s="595"/>
      <c r="C74" s="595"/>
      <c r="D74" s="603"/>
      <c r="E74" s="605"/>
      <c r="F74" s="603"/>
      <c r="G74" s="600"/>
      <c r="H74" s="600" t="str">
        <f t="shared" si="1"/>
        <v/>
      </c>
      <c r="I74" s="604"/>
      <c r="J74" s="607"/>
      <c r="K74" s="595"/>
    </row>
    <row r="75">
      <c r="A75" s="595"/>
      <c r="B75" s="595"/>
      <c r="C75" s="595"/>
      <c r="D75" s="603"/>
      <c r="E75" s="605"/>
      <c r="F75" s="603"/>
      <c r="G75" s="600"/>
      <c r="H75" s="600" t="str">
        <f t="shared" si="1"/>
        <v/>
      </c>
      <c r="I75" s="604"/>
      <c r="J75" s="607"/>
      <c r="K75" s="595"/>
    </row>
    <row r="76">
      <c r="A76" s="595"/>
      <c r="B76" s="595"/>
      <c r="C76" s="595"/>
      <c r="D76" s="603"/>
      <c r="E76" s="605"/>
      <c r="F76" s="603"/>
      <c r="G76" s="600"/>
      <c r="H76" s="600" t="str">
        <f t="shared" si="1"/>
        <v/>
      </c>
      <c r="I76" s="604"/>
      <c r="J76" s="607"/>
      <c r="K76" s="595"/>
    </row>
    <row r="77">
      <c r="A77" s="595"/>
      <c r="B77" s="595"/>
      <c r="C77" s="595"/>
      <c r="D77" s="603"/>
      <c r="E77" s="605"/>
      <c r="F77" s="603"/>
      <c r="G77" s="600"/>
      <c r="H77" s="600" t="str">
        <f t="shared" si="1"/>
        <v/>
      </c>
      <c r="I77" s="604"/>
      <c r="J77" s="607"/>
      <c r="K77" s="595"/>
    </row>
    <row r="78">
      <c r="A78" s="595"/>
      <c r="B78" s="595"/>
      <c r="C78" s="595"/>
      <c r="D78" s="603"/>
      <c r="E78" s="605"/>
      <c r="F78" s="603"/>
      <c r="G78" s="600"/>
      <c r="H78" s="600" t="str">
        <f t="shared" si="1"/>
        <v/>
      </c>
      <c r="I78" s="604"/>
      <c r="J78" s="607"/>
      <c r="K78" s="595"/>
    </row>
    <row r="79">
      <c r="A79" s="595"/>
      <c r="B79" s="595"/>
      <c r="C79" s="595"/>
      <c r="D79" s="603"/>
      <c r="E79" s="605"/>
      <c r="F79" s="603"/>
      <c r="G79" s="600"/>
      <c r="H79" s="600" t="str">
        <f t="shared" si="1"/>
        <v/>
      </c>
      <c r="I79" s="604"/>
      <c r="J79" s="607"/>
      <c r="K79" s="595"/>
    </row>
    <row r="80">
      <c r="A80" s="595"/>
      <c r="B80" s="595"/>
      <c r="C80" s="595"/>
      <c r="D80" s="603"/>
      <c r="E80" s="605"/>
      <c r="F80" s="603"/>
      <c r="G80" s="600"/>
      <c r="H80" s="600" t="str">
        <f t="shared" si="1"/>
        <v/>
      </c>
      <c r="I80" s="604"/>
      <c r="J80" s="607"/>
      <c r="K80" s="595"/>
    </row>
    <row r="81">
      <c r="A81" s="595"/>
      <c r="B81" s="595"/>
      <c r="C81" s="595"/>
      <c r="D81" s="603"/>
      <c r="E81" s="605"/>
      <c r="F81" s="603"/>
      <c r="G81" s="600"/>
      <c r="H81" s="600" t="str">
        <f t="shared" si="1"/>
        <v/>
      </c>
      <c r="I81" s="604"/>
      <c r="J81" s="607"/>
      <c r="K81" s="595"/>
    </row>
    <row r="82">
      <c r="A82" s="595"/>
      <c r="B82" s="595"/>
      <c r="C82" s="595"/>
      <c r="D82" s="603"/>
      <c r="E82" s="605"/>
      <c r="F82" s="603"/>
      <c r="G82" s="600"/>
      <c r="H82" s="600" t="str">
        <f t="shared" si="1"/>
        <v/>
      </c>
      <c r="I82" s="604"/>
      <c r="J82" s="607"/>
      <c r="K82" s="595"/>
    </row>
    <row r="83">
      <c r="A83" s="595"/>
      <c r="B83" s="595"/>
      <c r="C83" s="595"/>
      <c r="D83" s="603"/>
      <c r="E83" s="605"/>
      <c r="F83" s="603"/>
      <c r="G83" s="600"/>
      <c r="H83" s="600" t="str">
        <f t="shared" si="1"/>
        <v/>
      </c>
      <c r="I83" s="604"/>
      <c r="J83" s="607"/>
      <c r="K83" s="595"/>
    </row>
    <row r="84">
      <c r="A84" s="595"/>
      <c r="B84" s="595"/>
      <c r="C84" s="595"/>
      <c r="D84" s="603"/>
      <c r="E84" s="605"/>
      <c r="F84" s="603"/>
      <c r="G84" s="600"/>
      <c r="H84" s="600" t="str">
        <f t="shared" si="1"/>
        <v/>
      </c>
      <c r="I84" s="604"/>
      <c r="J84" s="607"/>
      <c r="K84" s="595"/>
    </row>
    <row r="85">
      <c r="A85" s="595"/>
      <c r="B85" s="595"/>
      <c r="C85" s="595"/>
      <c r="D85" s="603"/>
      <c r="E85" s="605"/>
      <c r="F85" s="603"/>
      <c r="G85" s="600"/>
      <c r="H85" s="600" t="str">
        <f t="shared" si="1"/>
        <v/>
      </c>
      <c r="I85" s="604"/>
      <c r="J85" s="607"/>
      <c r="K85" s="595"/>
    </row>
    <row r="86">
      <c r="A86" s="595"/>
      <c r="B86" s="595"/>
      <c r="C86" s="595"/>
      <c r="D86" s="603"/>
      <c r="E86" s="605"/>
      <c r="F86" s="603"/>
      <c r="G86" s="600"/>
      <c r="H86" s="600" t="str">
        <f t="shared" si="1"/>
        <v/>
      </c>
      <c r="I86" s="604"/>
      <c r="J86" s="607"/>
      <c r="K86" s="595"/>
    </row>
    <row r="87">
      <c r="A87" s="595"/>
      <c r="B87" s="595"/>
      <c r="C87" s="595"/>
      <c r="D87" s="603"/>
      <c r="E87" s="605"/>
      <c r="F87" s="603"/>
      <c r="G87" s="600"/>
      <c r="H87" s="600" t="str">
        <f t="shared" si="1"/>
        <v/>
      </c>
      <c r="I87" s="604"/>
      <c r="J87" s="607"/>
      <c r="K87" s="595"/>
    </row>
    <row r="88">
      <c r="A88" s="595"/>
      <c r="B88" s="595"/>
      <c r="C88" s="595"/>
      <c r="D88" s="603"/>
      <c r="E88" s="605"/>
      <c r="F88" s="603"/>
      <c r="G88" s="600"/>
      <c r="H88" s="600" t="str">
        <f t="shared" si="1"/>
        <v/>
      </c>
      <c r="I88" s="604"/>
      <c r="J88" s="607"/>
      <c r="K88" s="595"/>
    </row>
    <row r="89">
      <c r="A89" s="595"/>
      <c r="B89" s="595"/>
      <c r="C89" s="595"/>
      <c r="D89" s="603"/>
      <c r="E89" s="605"/>
      <c r="F89" s="603"/>
      <c r="G89" s="600"/>
      <c r="H89" s="600" t="str">
        <f t="shared" si="1"/>
        <v/>
      </c>
      <c r="I89" s="604"/>
      <c r="J89" s="607"/>
      <c r="K89" s="595"/>
    </row>
    <row r="90">
      <c r="A90" s="595"/>
      <c r="B90" s="595"/>
      <c r="C90" s="595"/>
      <c r="D90" s="603"/>
      <c r="E90" s="605"/>
      <c r="F90" s="603"/>
      <c r="G90" s="600"/>
      <c r="H90" s="600" t="str">
        <f t="shared" si="1"/>
        <v/>
      </c>
      <c r="I90" s="604"/>
      <c r="J90" s="607"/>
      <c r="K90" s="595"/>
    </row>
    <row r="91">
      <c r="A91" s="595"/>
      <c r="B91" s="595"/>
      <c r="C91" s="595"/>
      <c r="D91" s="603"/>
      <c r="E91" s="605"/>
      <c r="F91" s="603"/>
      <c r="G91" s="600"/>
      <c r="H91" s="600" t="str">
        <f t="shared" si="1"/>
        <v/>
      </c>
      <c r="I91" s="604"/>
      <c r="J91" s="607"/>
      <c r="K91" s="595"/>
    </row>
    <row r="92">
      <c r="A92" s="595"/>
      <c r="B92" s="595"/>
      <c r="C92" s="595"/>
      <c r="D92" s="603"/>
      <c r="E92" s="605"/>
      <c r="F92" s="603"/>
      <c r="G92" s="600"/>
      <c r="H92" s="600" t="str">
        <f t="shared" si="1"/>
        <v/>
      </c>
      <c r="I92" s="604"/>
      <c r="J92" s="607"/>
      <c r="K92" s="595"/>
    </row>
    <row r="93">
      <c r="A93" s="595"/>
      <c r="B93" s="595"/>
      <c r="C93" s="595"/>
      <c r="D93" s="603"/>
      <c r="E93" s="605"/>
      <c r="F93" s="603"/>
      <c r="G93" s="600"/>
      <c r="H93" s="600" t="str">
        <f t="shared" si="1"/>
        <v/>
      </c>
      <c r="I93" s="604"/>
      <c r="J93" s="607"/>
      <c r="K93" s="595"/>
    </row>
    <row r="94">
      <c r="A94" s="595"/>
      <c r="B94" s="595"/>
      <c r="C94" s="595"/>
      <c r="D94" s="603"/>
      <c r="E94" s="605"/>
      <c r="F94" s="603"/>
      <c r="G94" s="600"/>
      <c r="H94" s="600" t="str">
        <f t="shared" si="1"/>
        <v/>
      </c>
      <c r="I94" s="604"/>
      <c r="J94" s="607"/>
      <c r="K94" s="595"/>
    </row>
    <row r="95">
      <c r="A95" s="595"/>
      <c r="B95" s="595"/>
      <c r="C95" s="595"/>
      <c r="D95" s="603"/>
      <c r="E95" s="605"/>
      <c r="F95" s="603"/>
      <c r="G95" s="600"/>
      <c r="H95" s="600" t="str">
        <f t="shared" si="1"/>
        <v/>
      </c>
      <c r="I95" s="604"/>
      <c r="J95" s="607"/>
      <c r="K95" s="595"/>
    </row>
    <row r="96">
      <c r="A96" s="595"/>
      <c r="B96" s="595"/>
      <c r="C96" s="595"/>
      <c r="D96" s="603"/>
      <c r="E96" s="605"/>
      <c r="F96" s="603"/>
      <c r="G96" s="600"/>
      <c r="H96" s="600" t="str">
        <f t="shared" si="1"/>
        <v/>
      </c>
      <c r="I96" s="604"/>
      <c r="J96" s="607"/>
      <c r="K96" s="595"/>
    </row>
    <row r="97">
      <c r="A97" s="595"/>
      <c r="B97" s="595"/>
      <c r="C97" s="595"/>
      <c r="D97" s="603"/>
      <c r="E97" s="605"/>
      <c r="F97" s="603"/>
      <c r="G97" s="600"/>
      <c r="H97" s="600" t="str">
        <f t="shared" si="1"/>
        <v/>
      </c>
      <c r="I97" s="604"/>
      <c r="J97" s="607"/>
      <c r="K97" s="595"/>
    </row>
    <row r="98">
      <c r="A98" s="595"/>
      <c r="B98" s="595"/>
      <c r="C98" s="595"/>
      <c r="D98" s="603"/>
      <c r="E98" s="605"/>
      <c r="F98" s="603"/>
      <c r="G98" s="600"/>
      <c r="H98" s="600" t="str">
        <f t="shared" si="1"/>
        <v/>
      </c>
      <c r="I98" s="604"/>
      <c r="J98" s="607"/>
      <c r="K98" s="595"/>
    </row>
    <row r="99">
      <c r="A99" s="595"/>
      <c r="B99" s="595"/>
      <c r="C99" s="595"/>
      <c r="D99" s="603"/>
      <c r="E99" s="605"/>
      <c r="F99" s="603"/>
      <c r="G99" s="600"/>
      <c r="H99" s="600" t="str">
        <f t="shared" si="1"/>
        <v/>
      </c>
      <c r="I99" s="604"/>
      <c r="J99" s="607"/>
      <c r="K99" s="595"/>
    </row>
    <row r="100">
      <c r="A100" s="595"/>
      <c r="B100" s="595"/>
      <c r="C100" s="595"/>
      <c r="D100" s="603"/>
      <c r="E100" s="605"/>
      <c r="F100" s="603"/>
      <c r="G100" s="600"/>
      <c r="H100" s="600" t="str">
        <f t="shared" si="1"/>
        <v/>
      </c>
      <c r="I100" s="604"/>
      <c r="J100" s="607"/>
      <c r="K100" s="595"/>
    </row>
    <row r="101">
      <c r="A101" s="595"/>
      <c r="B101" s="595"/>
      <c r="C101" s="595"/>
      <c r="D101" s="603"/>
      <c r="E101" s="605"/>
      <c r="F101" s="603"/>
      <c r="G101" s="600"/>
      <c r="H101" s="600" t="str">
        <f t="shared" si="1"/>
        <v/>
      </c>
      <c r="I101" s="604"/>
      <c r="J101" s="607"/>
      <c r="K101" s="595"/>
    </row>
    <row r="102">
      <c r="A102" s="595"/>
      <c r="B102" s="595"/>
      <c r="C102" s="595"/>
      <c r="D102" s="603"/>
      <c r="E102" s="605"/>
      <c r="F102" s="603"/>
      <c r="G102" s="600"/>
      <c r="H102" s="600" t="str">
        <f t="shared" si="1"/>
        <v/>
      </c>
      <c r="I102" s="604"/>
      <c r="J102" s="607"/>
      <c r="K102" s="595"/>
    </row>
    <row r="103">
      <c r="A103" s="595"/>
      <c r="B103" s="595"/>
      <c r="C103" s="595"/>
      <c r="D103" s="603"/>
      <c r="E103" s="605"/>
      <c r="F103" s="603"/>
      <c r="G103" s="600"/>
      <c r="H103" s="600" t="str">
        <f t="shared" si="1"/>
        <v/>
      </c>
      <c r="I103" s="604"/>
      <c r="J103" s="607"/>
      <c r="K103" s="595"/>
    </row>
    <row r="104">
      <c r="A104" s="595"/>
      <c r="B104" s="595"/>
      <c r="C104" s="595"/>
      <c r="D104" s="603"/>
      <c r="E104" s="605"/>
      <c r="F104" s="603"/>
      <c r="G104" s="600"/>
      <c r="H104" s="600" t="str">
        <f t="shared" si="1"/>
        <v/>
      </c>
      <c r="I104" s="604"/>
      <c r="J104" s="607"/>
      <c r="K104" s="595"/>
    </row>
    <row r="105">
      <c r="A105" s="595"/>
      <c r="B105" s="595"/>
      <c r="C105" s="595"/>
      <c r="D105" s="603"/>
      <c r="E105" s="605"/>
      <c r="F105" s="603"/>
      <c r="G105" s="600"/>
      <c r="H105" s="600" t="str">
        <f t="shared" si="1"/>
        <v/>
      </c>
      <c r="I105" s="604"/>
      <c r="J105" s="607"/>
      <c r="K105" s="595"/>
    </row>
    <row r="106">
      <c r="A106" s="595"/>
      <c r="B106" s="595"/>
      <c r="C106" s="595"/>
      <c r="D106" s="603"/>
      <c r="E106" s="605"/>
      <c r="F106" s="603"/>
      <c r="G106" s="600"/>
      <c r="H106" s="600" t="str">
        <f t="shared" si="1"/>
        <v/>
      </c>
      <c r="I106" s="604"/>
      <c r="J106" s="607"/>
      <c r="K106" s="595"/>
    </row>
    <row r="107">
      <c r="A107" s="595"/>
      <c r="B107" s="595"/>
      <c r="C107" s="595"/>
      <c r="D107" s="603"/>
      <c r="E107" s="605"/>
      <c r="F107" s="603"/>
      <c r="G107" s="600"/>
      <c r="H107" s="600" t="str">
        <f t="shared" si="1"/>
        <v/>
      </c>
      <c r="I107" s="604"/>
      <c r="J107" s="607"/>
      <c r="K107" s="595"/>
    </row>
    <row r="108">
      <c r="A108" s="595"/>
      <c r="B108" s="595"/>
      <c r="C108" s="595"/>
      <c r="D108" s="603"/>
      <c r="E108" s="605"/>
      <c r="F108" s="603"/>
      <c r="G108" s="600"/>
      <c r="H108" s="600" t="str">
        <f t="shared" si="1"/>
        <v/>
      </c>
      <c r="I108" s="604"/>
      <c r="J108" s="607"/>
      <c r="K108" s="595"/>
    </row>
    <row r="109">
      <c r="A109" s="595"/>
      <c r="B109" s="595"/>
      <c r="C109" s="595"/>
      <c r="D109" s="603"/>
      <c r="E109" s="605"/>
      <c r="F109" s="603"/>
      <c r="G109" s="600"/>
      <c r="H109" s="600" t="str">
        <f t="shared" si="1"/>
        <v/>
      </c>
      <c r="I109" s="604"/>
      <c r="J109" s="607"/>
      <c r="K109" s="595"/>
    </row>
    <row r="110">
      <c r="A110" s="595"/>
      <c r="B110" s="595"/>
      <c r="C110" s="595"/>
      <c r="D110" s="603"/>
      <c r="E110" s="605"/>
      <c r="F110" s="603"/>
      <c r="G110" s="600"/>
      <c r="H110" s="600" t="str">
        <f t="shared" si="1"/>
        <v/>
      </c>
      <c r="I110" s="604"/>
      <c r="J110" s="607"/>
      <c r="K110" s="595"/>
    </row>
    <row r="111">
      <c r="A111" s="595"/>
      <c r="B111" s="595"/>
      <c r="C111" s="595"/>
      <c r="D111" s="603"/>
      <c r="E111" s="605"/>
      <c r="F111" s="603"/>
      <c r="G111" s="600"/>
      <c r="H111" s="600" t="str">
        <f t="shared" si="1"/>
        <v/>
      </c>
      <c r="I111" s="604"/>
      <c r="J111" s="607"/>
      <c r="K111" s="595"/>
    </row>
    <row r="112">
      <c r="A112" s="595"/>
      <c r="B112" s="595"/>
      <c r="C112" s="595"/>
      <c r="D112" s="603"/>
      <c r="E112" s="605"/>
      <c r="F112" s="603"/>
      <c r="G112" s="600"/>
      <c r="H112" s="600" t="str">
        <f t="shared" si="1"/>
        <v/>
      </c>
      <c r="I112" s="604"/>
      <c r="J112" s="607"/>
      <c r="K112" s="595"/>
    </row>
    <row r="113">
      <c r="A113" s="595"/>
      <c r="B113" s="595"/>
      <c r="C113" s="595"/>
      <c r="D113" s="603"/>
      <c r="E113" s="605"/>
      <c r="F113" s="603"/>
      <c r="G113" s="600"/>
      <c r="H113" s="600" t="str">
        <f t="shared" si="1"/>
        <v/>
      </c>
      <c r="I113" s="604"/>
      <c r="J113" s="607"/>
      <c r="K113" s="595"/>
    </row>
    <row r="114">
      <c r="A114" s="595"/>
      <c r="B114" s="595"/>
      <c r="C114" s="595"/>
      <c r="D114" s="603"/>
      <c r="E114" s="605"/>
      <c r="F114" s="603"/>
      <c r="G114" s="600"/>
      <c r="H114" s="600" t="str">
        <f t="shared" si="1"/>
        <v/>
      </c>
      <c r="I114" s="604"/>
      <c r="J114" s="607"/>
      <c r="K114" s="595"/>
    </row>
    <row r="115">
      <c r="A115" s="595"/>
      <c r="B115" s="595"/>
      <c r="C115" s="595"/>
      <c r="D115" s="603"/>
      <c r="E115" s="605"/>
      <c r="F115" s="603"/>
      <c r="G115" s="600"/>
      <c r="H115" s="600" t="str">
        <f t="shared" si="1"/>
        <v/>
      </c>
      <c r="I115" s="604"/>
      <c r="J115" s="607"/>
      <c r="K115" s="595"/>
    </row>
    <row r="116">
      <c r="A116" s="595"/>
      <c r="B116" s="595"/>
      <c r="C116" s="595"/>
      <c r="D116" s="603"/>
      <c r="E116" s="605"/>
      <c r="F116" s="603"/>
      <c r="G116" s="600"/>
      <c r="H116" s="600" t="str">
        <f t="shared" si="1"/>
        <v/>
      </c>
      <c r="I116" s="604"/>
      <c r="J116" s="607"/>
      <c r="K116" s="595"/>
    </row>
    <row r="117">
      <c r="A117" s="595"/>
      <c r="B117" s="595"/>
      <c r="C117" s="595"/>
      <c r="D117" s="603"/>
      <c r="E117" s="605"/>
      <c r="F117" s="603"/>
      <c r="G117" s="600"/>
      <c r="H117" s="600" t="str">
        <f t="shared" si="1"/>
        <v/>
      </c>
      <c r="I117" s="604"/>
      <c r="J117" s="607"/>
      <c r="K117" s="595"/>
    </row>
    <row r="118">
      <c r="A118" s="595"/>
      <c r="B118" s="595"/>
      <c r="C118" s="595"/>
      <c r="D118" s="603"/>
      <c r="E118" s="605"/>
      <c r="F118" s="603"/>
      <c r="G118" s="600"/>
      <c r="H118" s="600" t="str">
        <f t="shared" si="1"/>
        <v/>
      </c>
      <c r="I118" s="604"/>
      <c r="J118" s="607"/>
      <c r="K118" s="595"/>
    </row>
    <row r="119">
      <c r="A119" s="595"/>
      <c r="B119" s="595"/>
      <c r="C119" s="595"/>
      <c r="D119" s="603"/>
      <c r="E119" s="605"/>
      <c r="F119" s="603"/>
      <c r="G119" s="600"/>
      <c r="H119" s="600" t="str">
        <f t="shared" si="1"/>
        <v/>
      </c>
      <c r="I119" s="604"/>
      <c r="J119" s="607"/>
      <c r="K119" s="595"/>
    </row>
    <row r="120">
      <c r="A120" s="595"/>
      <c r="B120" s="595"/>
      <c r="C120" s="595"/>
      <c r="D120" s="603"/>
      <c r="E120" s="605"/>
      <c r="F120" s="603"/>
      <c r="G120" s="600"/>
      <c r="H120" s="600" t="str">
        <f t="shared" si="1"/>
        <v/>
      </c>
      <c r="I120" s="604"/>
      <c r="J120" s="607"/>
      <c r="K120" s="595"/>
    </row>
    <row r="121">
      <c r="A121" s="595"/>
      <c r="B121" s="595"/>
      <c r="C121" s="595"/>
      <c r="D121" s="603"/>
      <c r="E121" s="605"/>
      <c r="F121" s="603"/>
      <c r="G121" s="600"/>
      <c r="H121" s="600" t="str">
        <f t="shared" si="1"/>
        <v/>
      </c>
      <c r="I121" s="604"/>
      <c r="J121" s="607"/>
      <c r="K121" s="595"/>
    </row>
    <row r="122">
      <c r="A122" s="595"/>
      <c r="B122" s="595"/>
      <c r="C122" s="595"/>
      <c r="D122" s="603"/>
      <c r="E122" s="605"/>
      <c r="F122" s="603"/>
      <c r="G122" s="600"/>
      <c r="H122" s="600" t="str">
        <f t="shared" si="1"/>
        <v/>
      </c>
      <c r="I122" s="604"/>
      <c r="J122" s="607"/>
      <c r="K122" s="595"/>
    </row>
    <row r="123">
      <c r="A123" s="595"/>
      <c r="B123" s="595"/>
      <c r="C123" s="595"/>
      <c r="D123" s="603"/>
      <c r="E123" s="605"/>
      <c r="F123" s="603"/>
      <c r="G123" s="600"/>
      <c r="H123" s="600" t="str">
        <f t="shared" si="1"/>
        <v/>
      </c>
      <c r="I123" s="604"/>
      <c r="J123" s="607"/>
      <c r="K123" s="595"/>
    </row>
    <row r="124">
      <c r="A124" s="595"/>
      <c r="B124" s="595"/>
      <c r="C124" s="595"/>
      <c r="D124" s="603"/>
      <c r="E124" s="605"/>
      <c r="F124" s="603"/>
      <c r="G124" s="600"/>
      <c r="H124" s="600" t="str">
        <f t="shared" si="1"/>
        <v/>
      </c>
      <c r="I124" s="604"/>
      <c r="J124" s="607"/>
      <c r="K124" s="595"/>
    </row>
    <row r="125">
      <c r="A125" s="595"/>
      <c r="B125" s="595"/>
      <c r="C125" s="595"/>
      <c r="D125" s="603"/>
      <c r="E125" s="605"/>
      <c r="F125" s="603"/>
      <c r="G125" s="600"/>
      <c r="H125" s="600" t="str">
        <f t="shared" si="1"/>
        <v/>
      </c>
      <c r="I125" s="604"/>
      <c r="J125" s="607"/>
      <c r="K125" s="595"/>
    </row>
    <row r="126">
      <c r="A126" s="595"/>
      <c r="B126" s="595"/>
      <c r="C126" s="595"/>
      <c r="D126" s="603"/>
      <c r="E126" s="605"/>
      <c r="F126" s="603"/>
      <c r="G126" s="600"/>
      <c r="H126" s="600" t="str">
        <f t="shared" si="1"/>
        <v/>
      </c>
      <c r="I126" s="604"/>
      <c r="J126" s="607"/>
      <c r="K126" s="595"/>
    </row>
    <row r="127">
      <c r="A127" s="595"/>
      <c r="B127" s="595"/>
      <c r="C127" s="595"/>
      <c r="D127" s="603"/>
      <c r="E127" s="605"/>
      <c r="F127" s="603"/>
      <c r="G127" s="600"/>
      <c r="H127" s="600" t="str">
        <f t="shared" si="1"/>
        <v/>
      </c>
      <c r="I127" s="604"/>
      <c r="J127" s="607"/>
      <c r="K127" s="595"/>
    </row>
    <row r="128">
      <c r="A128" s="595"/>
      <c r="B128" s="595"/>
      <c r="C128" s="595"/>
      <c r="D128" s="603"/>
      <c r="E128" s="605"/>
      <c r="F128" s="603"/>
      <c r="G128" s="600"/>
      <c r="H128" s="600" t="str">
        <f t="shared" si="1"/>
        <v/>
      </c>
      <c r="I128" s="604"/>
      <c r="J128" s="607"/>
      <c r="K128" s="595"/>
    </row>
    <row r="129">
      <c r="A129" s="595"/>
      <c r="B129" s="595"/>
      <c r="C129" s="595"/>
      <c r="D129" s="603"/>
      <c r="E129" s="605"/>
      <c r="F129" s="603"/>
      <c r="G129" s="600"/>
      <c r="H129" s="600" t="str">
        <f t="shared" si="1"/>
        <v/>
      </c>
      <c r="I129" s="604"/>
      <c r="J129" s="607"/>
      <c r="K129" s="595"/>
    </row>
    <row r="130">
      <c r="A130" s="595"/>
      <c r="B130" s="595"/>
      <c r="C130" s="595"/>
      <c r="D130" s="603"/>
      <c r="E130" s="605"/>
      <c r="F130" s="603"/>
      <c r="G130" s="600"/>
      <c r="H130" s="600" t="str">
        <f t="shared" si="1"/>
        <v/>
      </c>
      <c r="I130" s="604"/>
      <c r="J130" s="607"/>
      <c r="K130" s="595"/>
    </row>
    <row r="131">
      <c r="A131" s="595"/>
      <c r="B131" s="595"/>
      <c r="C131" s="595"/>
      <c r="D131" s="603"/>
      <c r="E131" s="605"/>
      <c r="F131" s="603"/>
      <c r="G131" s="600"/>
      <c r="H131" s="600" t="str">
        <f t="shared" si="1"/>
        <v/>
      </c>
      <c r="I131" s="604"/>
      <c r="J131" s="607"/>
      <c r="K131" s="595"/>
    </row>
    <row r="132">
      <c r="A132" s="595"/>
      <c r="B132" s="595"/>
      <c r="C132" s="595"/>
      <c r="D132" s="603"/>
      <c r="E132" s="605"/>
      <c r="F132" s="603"/>
      <c r="G132" s="600"/>
      <c r="H132" s="600" t="str">
        <f t="shared" si="1"/>
        <v/>
      </c>
      <c r="I132" s="604"/>
      <c r="J132" s="607"/>
      <c r="K132" s="595"/>
    </row>
    <row r="133">
      <c r="A133" s="595"/>
      <c r="B133" s="595"/>
      <c r="C133" s="595"/>
      <c r="D133" s="603"/>
      <c r="E133" s="605"/>
      <c r="F133" s="603"/>
      <c r="G133" s="600"/>
      <c r="H133" s="600" t="str">
        <f t="shared" si="1"/>
        <v/>
      </c>
      <c r="I133" s="604"/>
      <c r="J133" s="607"/>
      <c r="K133" s="595"/>
    </row>
    <row r="134">
      <c r="A134" s="595"/>
      <c r="B134" s="595"/>
      <c r="C134" s="595"/>
      <c r="D134" s="603"/>
      <c r="E134" s="605"/>
      <c r="F134" s="603"/>
      <c r="G134" s="600"/>
      <c r="H134" s="600" t="str">
        <f t="shared" si="1"/>
        <v/>
      </c>
      <c r="I134" s="604"/>
      <c r="J134" s="607"/>
      <c r="K134" s="595"/>
    </row>
    <row r="135">
      <c r="A135" s="595"/>
      <c r="B135" s="595"/>
      <c r="C135" s="595"/>
      <c r="D135" s="603"/>
      <c r="E135" s="605"/>
      <c r="F135" s="603"/>
      <c r="G135" s="600"/>
      <c r="H135" s="600" t="str">
        <f t="shared" si="1"/>
        <v/>
      </c>
      <c r="I135" s="604"/>
      <c r="J135" s="607"/>
      <c r="K135" s="595"/>
    </row>
    <row r="136">
      <c r="A136" s="595"/>
      <c r="B136" s="595"/>
      <c r="C136" s="595"/>
      <c r="D136" s="603"/>
      <c r="E136" s="605"/>
      <c r="F136" s="603"/>
      <c r="G136" s="600"/>
      <c r="H136" s="600" t="str">
        <f t="shared" si="1"/>
        <v/>
      </c>
      <c r="I136" s="604"/>
      <c r="J136" s="607"/>
      <c r="K136" s="595"/>
    </row>
    <row r="137">
      <c r="A137" s="595"/>
      <c r="B137" s="595"/>
      <c r="C137" s="595"/>
      <c r="D137" s="603"/>
      <c r="E137" s="605"/>
      <c r="F137" s="603"/>
      <c r="G137" s="600"/>
      <c r="H137" s="600" t="str">
        <f t="shared" si="1"/>
        <v/>
      </c>
      <c r="I137" s="604"/>
      <c r="J137" s="607"/>
      <c r="K137" s="595"/>
    </row>
    <row r="138">
      <c r="A138" s="595"/>
      <c r="B138" s="595"/>
      <c r="C138" s="595"/>
      <c r="D138" s="603"/>
      <c r="E138" s="605"/>
      <c r="F138" s="603"/>
      <c r="G138" s="600"/>
      <c r="H138" s="600" t="str">
        <f t="shared" si="1"/>
        <v/>
      </c>
      <c r="I138" s="604"/>
      <c r="J138" s="607"/>
      <c r="K138" s="595"/>
    </row>
    <row r="139">
      <c r="A139" s="595"/>
      <c r="B139" s="595"/>
      <c r="C139" s="595"/>
      <c r="D139" s="603"/>
      <c r="E139" s="605"/>
      <c r="F139" s="603"/>
      <c r="G139" s="600"/>
      <c r="H139" s="600" t="str">
        <f t="shared" si="1"/>
        <v/>
      </c>
      <c r="I139" s="604"/>
      <c r="J139" s="607"/>
      <c r="K139" s="595"/>
    </row>
    <row r="140">
      <c r="A140" s="595"/>
      <c r="B140" s="595"/>
      <c r="C140" s="595"/>
      <c r="D140" s="603"/>
      <c r="E140" s="605"/>
      <c r="F140" s="603"/>
      <c r="G140" s="600"/>
      <c r="H140" s="600" t="str">
        <f t="shared" si="1"/>
        <v/>
      </c>
      <c r="I140" s="604"/>
      <c r="J140" s="607"/>
      <c r="K140" s="595"/>
    </row>
    <row r="141">
      <c r="A141" s="595"/>
      <c r="B141" s="595"/>
      <c r="C141" s="595"/>
      <c r="D141" s="603"/>
      <c r="E141" s="605"/>
      <c r="F141" s="603"/>
      <c r="G141" s="600"/>
      <c r="H141" s="600" t="str">
        <f t="shared" si="1"/>
        <v/>
      </c>
      <c r="I141" s="604"/>
      <c r="J141" s="607"/>
      <c r="K141" s="595"/>
    </row>
    <row r="142">
      <c r="A142" s="595"/>
      <c r="B142" s="595"/>
      <c r="C142" s="595"/>
      <c r="D142" s="603"/>
      <c r="E142" s="605"/>
      <c r="F142" s="603"/>
      <c r="G142" s="600"/>
      <c r="H142" s="600" t="str">
        <f t="shared" si="1"/>
        <v/>
      </c>
      <c r="I142" s="604"/>
      <c r="J142" s="607"/>
      <c r="K142" s="595"/>
    </row>
    <row r="143">
      <c r="A143" s="595"/>
      <c r="B143" s="595"/>
      <c r="C143" s="595"/>
      <c r="D143" s="603"/>
      <c r="E143" s="605"/>
      <c r="F143" s="603"/>
      <c r="G143" s="600"/>
      <c r="H143" s="600" t="str">
        <f t="shared" si="1"/>
        <v/>
      </c>
      <c r="I143" s="604"/>
      <c r="J143" s="607"/>
      <c r="K143" s="595"/>
    </row>
    <row r="144">
      <c r="A144" s="595"/>
      <c r="B144" s="595"/>
      <c r="C144" s="595"/>
      <c r="D144" s="603"/>
      <c r="E144" s="605"/>
      <c r="F144" s="603"/>
      <c r="G144" s="600"/>
      <c r="H144" s="600" t="str">
        <f t="shared" si="1"/>
        <v/>
      </c>
      <c r="I144" s="604"/>
      <c r="J144" s="607"/>
      <c r="K144" s="595"/>
    </row>
    <row r="145">
      <c r="A145" s="595"/>
      <c r="B145" s="595"/>
      <c r="C145" s="595"/>
      <c r="D145" s="603"/>
      <c r="E145" s="605"/>
      <c r="F145" s="603"/>
      <c r="G145" s="600"/>
      <c r="H145" s="600" t="str">
        <f t="shared" si="1"/>
        <v/>
      </c>
      <c r="I145" s="604"/>
      <c r="J145" s="607"/>
      <c r="K145" s="595"/>
    </row>
    <row r="146">
      <c r="A146" s="595"/>
      <c r="B146" s="595"/>
      <c r="C146" s="595"/>
      <c r="D146" s="603"/>
      <c r="E146" s="605"/>
      <c r="F146" s="603"/>
      <c r="G146" s="600"/>
      <c r="H146" s="600" t="str">
        <f t="shared" si="1"/>
        <v/>
      </c>
      <c r="I146" s="604"/>
      <c r="J146" s="607"/>
      <c r="K146" s="595"/>
    </row>
    <row r="147">
      <c r="A147" s="595"/>
      <c r="B147" s="595"/>
      <c r="C147" s="595"/>
      <c r="D147" s="603"/>
      <c r="E147" s="605"/>
      <c r="F147" s="603"/>
      <c r="G147" s="600"/>
      <c r="H147" s="600" t="str">
        <f t="shared" si="1"/>
        <v/>
      </c>
      <c r="I147" s="604"/>
      <c r="J147" s="607"/>
      <c r="K147" s="595"/>
    </row>
    <row r="148">
      <c r="A148" s="595"/>
      <c r="B148" s="595"/>
      <c r="C148" s="595"/>
      <c r="D148" s="603"/>
      <c r="E148" s="605"/>
      <c r="F148" s="603"/>
      <c r="G148" s="600"/>
      <c r="H148" s="600" t="str">
        <f t="shared" si="1"/>
        <v/>
      </c>
      <c r="I148" s="604"/>
      <c r="J148" s="607"/>
      <c r="K148" s="595"/>
    </row>
    <row r="149">
      <c r="A149" s="595"/>
      <c r="B149" s="595"/>
      <c r="C149" s="595"/>
      <c r="D149" s="603"/>
      <c r="E149" s="605"/>
      <c r="F149" s="603"/>
      <c r="G149" s="600"/>
      <c r="H149" s="600" t="str">
        <f t="shared" si="1"/>
        <v/>
      </c>
      <c r="I149" s="604"/>
      <c r="J149" s="607"/>
      <c r="K149" s="595"/>
    </row>
    <row r="150">
      <c r="A150" s="595"/>
      <c r="B150" s="595"/>
      <c r="C150" s="595"/>
      <c r="D150" s="603"/>
      <c r="E150" s="605"/>
      <c r="F150" s="603"/>
      <c r="G150" s="600"/>
      <c r="H150" s="600" t="str">
        <f t="shared" si="1"/>
        <v/>
      </c>
      <c r="I150" s="604"/>
      <c r="J150" s="607"/>
      <c r="K150" s="595"/>
    </row>
    <row r="151">
      <c r="A151" s="595"/>
      <c r="B151" s="595"/>
      <c r="C151" s="595"/>
      <c r="D151" s="603"/>
      <c r="E151" s="605"/>
      <c r="F151" s="603"/>
      <c r="G151" s="600"/>
      <c r="H151" s="600" t="str">
        <f t="shared" si="1"/>
        <v/>
      </c>
      <c r="I151" s="604"/>
      <c r="J151" s="607"/>
      <c r="K151" s="595"/>
    </row>
    <row r="152">
      <c r="A152" s="595"/>
      <c r="B152" s="595"/>
      <c r="C152" s="595"/>
      <c r="D152" s="603"/>
      <c r="E152" s="605"/>
      <c r="F152" s="603"/>
      <c r="G152" s="600"/>
      <c r="H152" s="600" t="str">
        <f t="shared" si="1"/>
        <v/>
      </c>
      <c r="I152" s="604"/>
      <c r="J152" s="607"/>
      <c r="K152" s="595"/>
    </row>
    <row r="153">
      <c r="A153" s="595"/>
      <c r="B153" s="595"/>
      <c r="C153" s="595"/>
      <c r="D153" s="603"/>
      <c r="E153" s="605"/>
      <c r="F153" s="603"/>
      <c r="G153" s="600"/>
      <c r="H153" s="600" t="str">
        <f t="shared" si="1"/>
        <v/>
      </c>
      <c r="I153" s="604"/>
      <c r="J153" s="607"/>
      <c r="K153" s="595"/>
    </row>
    <row r="154">
      <c r="A154" s="595"/>
      <c r="B154" s="595"/>
      <c r="C154" s="595"/>
      <c r="D154" s="603"/>
      <c r="E154" s="605"/>
      <c r="F154" s="603"/>
      <c r="G154" s="600"/>
      <c r="H154" s="600" t="str">
        <f t="shared" si="1"/>
        <v/>
      </c>
      <c r="I154" s="604"/>
      <c r="J154" s="607"/>
      <c r="K154" s="595"/>
    </row>
    <row r="155">
      <c r="A155" s="595"/>
      <c r="B155" s="595"/>
      <c r="C155" s="595"/>
      <c r="D155" s="603"/>
      <c r="E155" s="605"/>
      <c r="F155" s="603"/>
      <c r="G155" s="600"/>
      <c r="H155" s="600" t="str">
        <f t="shared" si="1"/>
        <v/>
      </c>
      <c r="I155" s="604"/>
      <c r="J155" s="607"/>
      <c r="K155" s="595"/>
    </row>
    <row r="156">
      <c r="A156" s="595"/>
      <c r="B156" s="595"/>
      <c r="C156" s="595"/>
      <c r="D156" s="603"/>
      <c r="E156" s="605"/>
      <c r="F156" s="603"/>
      <c r="G156" s="600"/>
      <c r="H156" s="600" t="str">
        <f t="shared" si="1"/>
        <v/>
      </c>
      <c r="I156" s="604"/>
      <c r="J156" s="607"/>
      <c r="K156" s="595"/>
    </row>
    <row r="157">
      <c r="A157" s="595"/>
      <c r="B157" s="595"/>
      <c r="C157" s="595"/>
      <c r="D157" s="603"/>
      <c r="E157" s="605"/>
      <c r="F157" s="603"/>
      <c r="G157" s="600"/>
      <c r="H157" s="600" t="str">
        <f t="shared" si="1"/>
        <v/>
      </c>
      <c r="I157" s="604"/>
      <c r="J157" s="607"/>
      <c r="K157" s="595"/>
    </row>
    <row r="158">
      <c r="A158" s="595"/>
      <c r="B158" s="595"/>
      <c r="C158" s="595"/>
      <c r="D158" s="603"/>
      <c r="E158" s="605"/>
      <c r="F158" s="603"/>
      <c r="G158" s="600"/>
      <c r="H158" s="600" t="str">
        <f t="shared" si="1"/>
        <v/>
      </c>
      <c r="I158" s="604"/>
      <c r="J158" s="607"/>
      <c r="K158" s="595"/>
    </row>
    <row r="159">
      <c r="A159" s="595"/>
      <c r="B159" s="595"/>
      <c r="C159" s="595"/>
      <c r="D159" s="603"/>
      <c r="E159" s="605"/>
      <c r="F159" s="603"/>
      <c r="G159" s="600"/>
      <c r="H159" s="600" t="str">
        <f t="shared" si="1"/>
        <v/>
      </c>
      <c r="I159" s="604"/>
      <c r="J159" s="607"/>
      <c r="K159" s="595"/>
    </row>
    <row r="160">
      <c r="A160" s="595"/>
      <c r="B160" s="595"/>
      <c r="C160" s="595"/>
      <c r="D160" s="603"/>
      <c r="E160" s="605"/>
      <c r="F160" s="603"/>
      <c r="G160" s="600"/>
      <c r="H160" s="600" t="str">
        <f t="shared" si="1"/>
        <v/>
      </c>
      <c r="I160" s="604"/>
      <c r="J160" s="607"/>
      <c r="K160" s="595"/>
    </row>
    <row r="161">
      <c r="A161" s="595"/>
      <c r="B161" s="595"/>
      <c r="C161" s="595"/>
      <c r="D161" s="603"/>
      <c r="E161" s="605"/>
      <c r="F161" s="603"/>
      <c r="G161" s="600"/>
      <c r="H161" s="600" t="str">
        <f t="shared" si="1"/>
        <v/>
      </c>
      <c r="I161" s="604"/>
      <c r="J161" s="607"/>
      <c r="K161" s="595"/>
    </row>
    <row r="162">
      <c r="A162" s="595"/>
      <c r="B162" s="595"/>
      <c r="C162" s="595"/>
      <c r="D162" s="603"/>
      <c r="E162" s="605"/>
      <c r="F162" s="603"/>
      <c r="G162" s="600"/>
      <c r="H162" s="600" t="str">
        <f t="shared" si="1"/>
        <v/>
      </c>
      <c r="I162" s="604"/>
      <c r="J162" s="607"/>
      <c r="K162" s="595"/>
    </row>
    <row r="163">
      <c r="A163" s="595"/>
      <c r="B163" s="595"/>
      <c r="C163" s="595"/>
      <c r="D163" s="603"/>
      <c r="E163" s="605"/>
      <c r="F163" s="603"/>
      <c r="G163" s="600"/>
      <c r="H163" s="600" t="str">
        <f t="shared" si="1"/>
        <v/>
      </c>
      <c r="I163" s="604"/>
      <c r="J163" s="607"/>
      <c r="K163" s="595"/>
    </row>
    <row r="164">
      <c r="A164" s="595"/>
      <c r="B164" s="595"/>
      <c r="C164" s="595"/>
      <c r="D164" s="603"/>
      <c r="E164" s="605"/>
      <c r="F164" s="603"/>
      <c r="G164" s="600"/>
      <c r="H164" s="600" t="str">
        <f t="shared" si="1"/>
        <v/>
      </c>
      <c r="I164" s="604"/>
      <c r="J164" s="607"/>
      <c r="K164" s="595"/>
    </row>
    <row r="165">
      <c r="A165" s="595"/>
      <c r="B165" s="595"/>
      <c r="C165" s="595"/>
      <c r="D165" s="603"/>
      <c r="E165" s="605"/>
      <c r="F165" s="603"/>
      <c r="G165" s="600"/>
      <c r="H165" s="600" t="str">
        <f t="shared" si="1"/>
        <v/>
      </c>
      <c r="I165" s="604"/>
      <c r="J165" s="607"/>
      <c r="K165" s="595"/>
    </row>
    <row r="166">
      <c r="A166" s="595"/>
      <c r="B166" s="595"/>
      <c r="C166" s="595"/>
      <c r="D166" s="603"/>
      <c r="E166" s="605"/>
      <c r="F166" s="603"/>
      <c r="G166" s="600"/>
      <c r="H166" s="600" t="str">
        <f t="shared" si="1"/>
        <v/>
      </c>
      <c r="I166" s="604"/>
      <c r="J166" s="607"/>
      <c r="K166" s="595"/>
    </row>
    <row r="167">
      <c r="A167" s="595"/>
      <c r="B167" s="595"/>
      <c r="C167" s="595"/>
      <c r="D167" s="603"/>
      <c r="E167" s="605"/>
      <c r="F167" s="603"/>
      <c r="G167" s="600"/>
      <c r="H167" s="600" t="str">
        <f t="shared" si="1"/>
        <v/>
      </c>
      <c r="I167" s="604"/>
      <c r="J167" s="607"/>
      <c r="K167" s="595"/>
    </row>
    <row r="168">
      <c r="A168" s="595"/>
      <c r="B168" s="595"/>
      <c r="C168" s="595"/>
      <c r="D168" s="603"/>
      <c r="E168" s="605"/>
      <c r="F168" s="603"/>
      <c r="G168" s="600"/>
      <c r="H168" s="600" t="str">
        <f t="shared" si="1"/>
        <v/>
      </c>
      <c r="I168" s="604"/>
      <c r="J168" s="607"/>
      <c r="K168" s="595"/>
    </row>
    <row r="169">
      <c r="A169" s="595"/>
      <c r="B169" s="595"/>
      <c r="C169" s="595"/>
      <c r="D169" s="603"/>
      <c r="E169" s="605"/>
      <c r="F169" s="603"/>
      <c r="G169" s="600"/>
      <c r="H169" s="600" t="str">
        <f t="shared" si="1"/>
        <v/>
      </c>
      <c r="I169" s="604"/>
      <c r="J169" s="607"/>
      <c r="K169" s="595"/>
    </row>
    <row r="170">
      <c r="A170" s="595"/>
      <c r="B170" s="595"/>
      <c r="C170" s="595"/>
      <c r="D170" s="603"/>
      <c r="E170" s="605"/>
      <c r="F170" s="603"/>
      <c r="G170" s="600"/>
      <c r="H170" s="600" t="str">
        <f t="shared" si="1"/>
        <v/>
      </c>
      <c r="I170" s="604"/>
      <c r="J170" s="607"/>
      <c r="K170" s="595"/>
    </row>
    <row r="171">
      <c r="A171" s="595"/>
      <c r="B171" s="595"/>
      <c r="C171" s="595"/>
      <c r="D171" s="603"/>
      <c r="E171" s="605"/>
      <c r="F171" s="603"/>
      <c r="G171" s="600"/>
      <c r="H171" s="600" t="str">
        <f t="shared" si="1"/>
        <v/>
      </c>
      <c r="I171" s="604"/>
      <c r="J171" s="607"/>
      <c r="K171" s="595"/>
    </row>
    <row r="172">
      <c r="A172" s="595"/>
      <c r="B172" s="595"/>
      <c r="C172" s="595"/>
      <c r="D172" s="603"/>
      <c r="E172" s="605"/>
      <c r="F172" s="603"/>
      <c r="G172" s="600"/>
      <c r="H172" s="600" t="str">
        <f t="shared" si="1"/>
        <v/>
      </c>
      <c r="I172" s="604"/>
      <c r="J172" s="607"/>
      <c r="K172" s="595"/>
    </row>
    <row r="173">
      <c r="A173" s="595"/>
      <c r="B173" s="595"/>
      <c r="C173" s="595"/>
      <c r="D173" s="603"/>
      <c r="E173" s="605"/>
      <c r="F173" s="603"/>
      <c r="G173" s="600"/>
      <c r="H173" s="600" t="str">
        <f t="shared" si="1"/>
        <v/>
      </c>
      <c r="I173" s="604"/>
      <c r="J173" s="607"/>
      <c r="K173" s="595"/>
    </row>
    <row r="174">
      <c r="A174" s="595"/>
      <c r="B174" s="595"/>
      <c r="C174" s="595"/>
      <c r="D174" s="603"/>
      <c r="E174" s="605"/>
      <c r="F174" s="603"/>
      <c r="G174" s="600"/>
      <c r="H174" s="600" t="str">
        <f t="shared" si="1"/>
        <v/>
      </c>
      <c r="I174" s="604"/>
      <c r="J174" s="607"/>
      <c r="K174" s="595"/>
    </row>
    <row r="175">
      <c r="A175" s="595"/>
      <c r="B175" s="595"/>
      <c r="C175" s="595"/>
      <c r="D175" s="603"/>
      <c r="E175" s="605"/>
      <c r="F175" s="603"/>
      <c r="G175" s="600"/>
      <c r="H175" s="600" t="str">
        <f t="shared" si="1"/>
        <v/>
      </c>
      <c r="I175" s="604"/>
      <c r="J175" s="607"/>
      <c r="K175" s="595"/>
    </row>
    <row r="176">
      <c r="A176" s="595"/>
      <c r="B176" s="595"/>
      <c r="C176" s="595"/>
      <c r="D176" s="603"/>
      <c r="E176" s="605"/>
      <c r="F176" s="603"/>
      <c r="G176" s="600"/>
      <c r="H176" s="600" t="str">
        <f t="shared" si="1"/>
        <v/>
      </c>
      <c r="I176" s="604"/>
      <c r="J176" s="607"/>
      <c r="K176" s="595"/>
    </row>
    <row r="177">
      <c r="A177" s="595"/>
      <c r="B177" s="595"/>
      <c r="C177" s="595"/>
      <c r="D177" s="603"/>
      <c r="E177" s="605"/>
      <c r="F177" s="603"/>
      <c r="G177" s="600"/>
      <c r="H177" s="600" t="str">
        <f t="shared" si="1"/>
        <v/>
      </c>
      <c r="I177" s="604"/>
      <c r="J177" s="607"/>
      <c r="K177" s="595"/>
    </row>
    <row r="178">
      <c r="A178" s="595"/>
      <c r="B178" s="595"/>
      <c r="C178" s="595"/>
      <c r="D178" s="603"/>
      <c r="E178" s="605"/>
      <c r="F178" s="603"/>
      <c r="G178" s="600"/>
      <c r="H178" s="600" t="str">
        <f t="shared" si="1"/>
        <v/>
      </c>
      <c r="I178" s="604"/>
      <c r="J178" s="607"/>
      <c r="K178" s="595"/>
    </row>
    <row r="179">
      <c r="A179" s="595"/>
      <c r="B179" s="595"/>
      <c r="C179" s="595"/>
      <c r="D179" s="603"/>
      <c r="E179" s="605"/>
      <c r="F179" s="603"/>
      <c r="G179" s="600"/>
      <c r="H179" s="600" t="str">
        <f t="shared" si="1"/>
        <v/>
      </c>
      <c r="I179" s="604"/>
      <c r="J179" s="607"/>
      <c r="K179" s="595"/>
    </row>
    <row r="180">
      <c r="A180" s="595"/>
      <c r="B180" s="595"/>
      <c r="C180" s="595"/>
      <c r="D180" s="603"/>
      <c r="E180" s="605"/>
      <c r="F180" s="603"/>
      <c r="G180" s="600"/>
      <c r="H180" s="600" t="str">
        <f t="shared" si="1"/>
        <v/>
      </c>
      <c r="I180" s="604"/>
      <c r="J180" s="607"/>
      <c r="K180" s="595"/>
    </row>
    <row r="181">
      <c r="A181" s="595"/>
      <c r="B181" s="595"/>
      <c r="C181" s="595"/>
      <c r="D181" s="603"/>
      <c r="E181" s="605"/>
      <c r="F181" s="603"/>
      <c r="G181" s="600"/>
      <c r="H181" s="600" t="str">
        <f t="shared" si="1"/>
        <v/>
      </c>
      <c r="I181" s="604"/>
      <c r="J181" s="607"/>
      <c r="K181" s="595"/>
    </row>
    <row r="182">
      <c r="A182" s="595"/>
      <c r="B182" s="595"/>
      <c r="C182" s="595"/>
      <c r="D182" s="603"/>
      <c r="E182" s="605"/>
      <c r="F182" s="603"/>
      <c r="G182" s="600"/>
      <c r="H182" s="600" t="str">
        <f t="shared" si="1"/>
        <v/>
      </c>
      <c r="I182" s="604"/>
      <c r="J182" s="607"/>
      <c r="K182" s="595"/>
    </row>
    <row r="183">
      <c r="A183" s="595"/>
      <c r="B183" s="595"/>
      <c r="C183" s="595"/>
      <c r="D183" s="603"/>
      <c r="E183" s="605"/>
      <c r="F183" s="603"/>
      <c r="G183" s="600"/>
      <c r="H183" s="600" t="str">
        <f t="shared" si="1"/>
        <v/>
      </c>
      <c r="I183" s="604"/>
      <c r="J183" s="607"/>
      <c r="K183" s="595"/>
    </row>
    <row r="184">
      <c r="A184" s="595"/>
      <c r="B184" s="595"/>
      <c r="C184" s="595"/>
      <c r="D184" s="603"/>
      <c r="E184" s="605"/>
      <c r="F184" s="603"/>
      <c r="G184" s="600"/>
      <c r="H184" s="600" t="str">
        <f t="shared" si="1"/>
        <v/>
      </c>
      <c r="I184" s="604"/>
      <c r="J184" s="607"/>
      <c r="K184" s="595"/>
    </row>
    <row r="185">
      <c r="A185" s="595"/>
      <c r="B185" s="595"/>
      <c r="C185" s="595"/>
      <c r="D185" s="603"/>
      <c r="E185" s="605"/>
      <c r="F185" s="603"/>
      <c r="G185" s="600"/>
      <c r="H185" s="600" t="str">
        <f t="shared" si="1"/>
        <v/>
      </c>
      <c r="I185" s="604"/>
      <c r="J185" s="607"/>
      <c r="K185" s="595"/>
    </row>
    <row r="186">
      <c r="A186" s="595"/>
      <c r="B186" s="595"/>
      <c r="C186" s="595"/>
      <c r="D186" s="603"/>
      <c r="E186" s="605"/>
      <c r="F186" s="603"/>
      <c r="G186" s="600"/>
      <c r="H186" s="600" t="str">
        <f t="shared" si="1"/>
        <v/>
      </c>
      <c r="I186" s="604"/>
      <c r="J186" s="607"/>
      <c r="K186" s="595"/>
    </row>
    <row r="187">
      <c r="A187" s="595"/>
      <c r="B187" s="595"/>
      <c r="C187" s="595"/>
      <c r="D187" s="603"/>
      <c r="E187" s="605"/>
      <c r="F187" s="603"/>
      <c r="G187" s="600"/>
      <c r="H187" s="600" t="str">
        <f t="shared" si="1"/>
        <v/>
      </c>
      <c r="I187" s="604"/>
      <c r="J187" s="607"/>
      <c r="K187" s="595"/>
    </row>
    <row r="188">
      <c r="A188" s="595"/>
      <c r="B188" s="595"/>
      <c r="C188" s="595"/>
      <c r="D188" s="603"/>
      <c r="E188" s="605"/>
      <c r="F188" s="603"/>
      <c r="G188" s="600"/>
      <c r="H188" s="600" t="str">
        <f t="shared" si="1"/>
        <v/>
      </c>
      <c r="I188" s="604"/>
      <c r="J188" s="607"/>
      <c r="K188" s="595"/>
    </row>
    <row r="189">
      <c r="A189" s="595"/>
      <c r="B189" s="595"/>
      <c r="C189" s="595"/>
      <c r="D189" s="603"/>
      <c r="E189" s="605"/>
      <c r="F189" s="603"/>
      <c r="G189" s="600"/>
      <c r="H189" s="600" t="str">
        <f t="shared" si="1"/>
        <v/>
      </c>
      <c r="I189" s="604"/>
      <c r="J189" s="607"/>
      <c r="K189" s="595"/>
    </row>
    <row r="190">
      <c r="A190" s="595"/>
      <c r="B190" s="595"/>
      <c r="C190" s="595"/>
      <c r="D190" s="603"/>
      <c r="E190" s="605"/>
      <c r="F190" s="603"/>
      <c r="G190" s="600"/>
      <c r="H190" s="600" t="str">
        <f t="shared" si="1"/>
        <v/>
      </c>
      <c r="I190" s="604"/>
      <c r="J190" s="607"/>
      <c r="K190" s="595"/>
    </row>
    <row r="191">
      <c r="A191" s="595"/>
      <c r="B191" s="595"/>
      <c r="C191" s="595"/>
      <c r="D191" s="603"/>
      <c r="E191" s="605"/>
      <c r="F191" s="603"/>
      <c r="G191" s="600"/>
      <c r="H191" s="600" t="str">
        <f t="shared" si="1"/>
        <v/>
      </c>
      <c r="I191" s="604"/>
      <c r="J191" s="607"/>
      <c r="K191" s="595"/>
    </row>
    <row r="192">
      <c r="A192" s="595"/>
      <c r="B192" s="595"/>
      <c r="C192" s="595"/>
      <c r="D192" s="603"/>
      <c r="E192" s="605"/>
      <c r="F192" s="603"/>
      <c r="G192" s="600"/>
      <c r="H192" s="600" t="str">
        <f t="shared" si="1"/>
        <v/>
      </c>
      <c r="I192" s="604"/>
      <c r="J192" s="607"/>
      <c r="K192" s="595"/>
    </row>
    <row r="193">
      <c r="A193" s="595"/>
      <c r="B193" s="595"/>
      <c r="C193" s="595"/>
      <c r="D193" s="603"/>
      <c r="E193" s="605"/>
      <c r="F193" s="603"/>
      <c r="G193" s="600"/>
      <c r="H193" s="600" t="str">
        <f t="shared" si="1"/>
        <v/>
      </c>
      <c r="I193" s="604"/>
      <c r="J193" s="607"/>
      <c r="K193" s="595"/>
    </row>
    <row r="194">
      <c r="A194" s="595"/>
      <c r="B194" s="595"/>
      <c r="C194" s="595"/>
      <c r="D194" s="603"/>
      <c r="E194" s="605"/>
      <c r="F194" s="603"/>
      <c r="G194" s="600"/>
      <c r="H194" s="600" t="str">
        <f t="shared" si="1"/>
        <v/>
      </c>
      <c r="I194" s="604"/>
      <c r="J194" s="607"/>
      <c r="K194" s="595"/>
    </row>
    <row r="195">
      <c r="A195" s="595"/>
      <c r="B195" s="595"/>
      <c r="C195" s="595"/>
      <c r="D195" s="603"/>
      <c r="E195" s="605"/>
      <c r="F195" s="603"/>
      <c r="G195" s="600"/>
      <c r="H195" s="600" t="str">
        <f t="shared" si="1"/>
        <v/>
      </c>
      <c r="I195" s="604"/>
      <c r="J195" s="607"/>
      <c r="K195" s="595"/>
    </row>
    <row r="196">
      <c r="A196" s="595"/>
      <c r="B196" s="595"/>
      <c r="C196" s="595"/>
      <c r="D196" s="603"/>
      <c r="E196" s="605"/>
      <c r="F196" s="603"/>
      <c r="G196" s="600"/>
      <c r="H196" s="600" t="str">
        <f t="shared" si="1"/>
        <v/>
      </c>
      <c r="I196" s="604"/>
      <c r="J196" s="607"/>
      <c r="K196" s="595"/>
    </row>
    <row r="197">
      <c r="A197" s="595"/>
      <c r="B197" s="595"/>
      <c r="C197" s="595"/>
      <c r="D197" s="603"/>
      <c r="E197" s="605"/>
      <c r="F197" s="603"/>
      <c r="G197" s="600"/>
      <c r="H197" s="600" t="str">
        <f t="shared" si="1"/>
        <v/>
      </c>
      <c r="I197" s="604"/>
      <c r="J197" s="607"/>
      <c r="K197" s="595"/>
    </row>
    <row r="198">
      <c r="A198" s="595"/>
      <c r="B198" s="595"/>
      <c r="C198" s="595"/>
      <c r="D198" s="603"/>
      <c r="E198" s="605"/>
      <c r="F198" s="603"/>
      <c r="G198" s="600"/>
      <c r="H198" s="600" t="str">
        <f t="shared" si="1"/>
        <v/>
      </c>
      <c r="I198" s="604"/>
      <c r="J198" s="607"/>
      <c r="K198" s="595"/>
    </row>
    <row r="199">
      <c r="A199" s="595"/>
      <c r="B199" s="595"/>
      <c r="C199" s="595"/>
      <c r="D199" s="603"/>
      <c r="E199" s="605"/>
      <c r="F199" s="603"/>
      <c r="G199" s="600"/>
      <c r="H199" s="600" t="str">
        <f t="shared" si="1"/>
        <v/>
      </c>
      <c r="I199" s="604"/>
      <c r="J199" s="607"/>
      <c r="K199" s="595"/>
    </row>
    <row r="200">
      <c r="A200" s="595"/>
      <c r="B200" s="595"/>
      <c r="C200" s="595"/>
      <c r="D200" s="603"/>
      <c r="E200" s="605"/>
      <c r="F200" s="603"/>
      <c r="G200" s="600"/>
      <c r="H200" s="600" t="str">
        <f t="shared" si="1"/>
        <v/>
      </c>
      <c r="I200" s="604"/>
      <c r="J200" s="607"/>
      <c r="K200" s="595"/>
    </row>
    <row r="201">
      <c r="A201" s="595"/>
      <c r="B201" s="595"/>
      <c r="C201" s="595"/>
      <c r="D201" s="603"/>
      <c r="E201" s="605"/>
      <c r="F201" s="603"/>
      <c r="G201" s="600"/>
      <c r="H201" s="600" t="str">
        <f t="shared" si="1"/>
        <v/>
      </c>
      <c r="I201" s="604"/>
      <c r="J201" s="607"/>
      <c r="K201" s="595"/>
    </row>
    <row r="202">
      <c r="A202" s="595"/>
      <c r="B202" s="595"/>
      <c r="C202" s="595"/>
      <c r="D202" s="603"/>
      <c r="E202" s="605"/>
      <c r="F202" s="603"/>
      <c r="G202" s="600"/>
      <c r="H202" s="600" t="str">
        <f t="shared" si="1"/>
        <v/>
      </c>
      <c r="I202" s="604"/>
      <c r="J202" s="607"/>
      <c r="K202" s="595"/>
    </row>
    <row r="203">
      <c r="A203" s="595"/>
      <c r="B203" s="595"/>
      <c r="C203" s="595"/>
      <c r="D203" s="603"/>
      <c r="E203" s="605"/>
      <c r="F203" s="603"/>
      <c r="G203" s="600"/>
      <c r="H203" s="600" t="str">
        <f t="shared" si="1"/>
        <v/>
      </c>
      <c r="I203" s="604"/>
      <c r="J203" s="607"/>
      <c r="K203" s="595"/>
    </row>
    <row r="204">
      <c r="A204" s="595"/>
      <c r="B204" s="595"/>
      <c r="C204" s="595"/>
      <c r="D204" s="603"/>
      <c r="E204" s="605"/>
      <c r="F204" s="603"/>
      <c r="G204" s="600"/>
      <c r="H204" s="600" t="str">
        <f t="shared" si="1"/>
        <v/>
      </c>
      <c r="I204" s="604"/>
      <c r="J204" s="607"/>
      <c r="K204" s="595"/>
    </row>
    <row r="205">
      <c r="A205" s="595"/>
      <c r="B205" s="595"/>
      <c r="C205" s="595"/>
      <c r="D205" s="603"/>
      <c r="E205" s="605"/>
      <c r="F205" s="603"/>
      <c r="G205" s="600"/>
      <c r="H205" s="600" t="str">
        <f t="shared" si="1"/>
        <v/>
      </c>
      <c r="I205" s="604"/>
      <c r="J205" s="607"/>
      <c r="K205" s="595"/>
    </row>
    <row r="206">
      <c r="A206" s="595"/>
      <c r="B206" s="595"/>
      <c r="C206" s="595"/>
      <c r="D206" s="603"/>
      <c r="E206" s="605"/>
      <c r="F206" s="603"/>
      <c r="G206" s="600"/>
      <c r="H206" s="600" t="str">
        <f t="shared" si="1"/>
        <v/>
      </c>
      <c r="I206" s="604"/>
      <c r="J206" s="607"/>
      <c r="K206" s="595"/>
    </row>
    <row r="207">
      <c r="A207" s="595"/>
      <c r="B207" s="595"/>
      <c r="C207" s="595"/>
      <c r="D207" s="603"/>
      <c r="E207" s="605"/>
      <c r="F207" s="603"/>
      <c r="G207" s="600"/>
      <c r="H207" s="600" t="str">
        <f t="shared" si="1"/>
        <v/>
      </c>
      <c r="I207" s="604"/>
      <c r="J207" s="607"/>
      <c r="K207" s="595"/>
    </row>
    <row r="208">
      <c r="A208" s="595"/>
      <c r="B208" s="595"/>
      <c r="C208" s="595"/>
      <c r="D208" s="603"/>
      <c r="E208" s="605"/>
      <c r="F208" s="603"/>
      <c r="G208" s="600"/>
      <c r="H208" s="600" t="str">
        <f t="shared" si="1"/>
        <v/>
      </c>
      <c r="I208" s="604"/>
      <c r="J208" s="607"/>
      <c r="K208" s="595"/>
    </row>
    <row r="209">
      <c r="A209" s="595"/>
      <c r="B209" s="595"/>
      <c r="C209" s="595"/>
      <c r="D209" s="603"/>
      <c r="E209" s="605"/>
      <c r="F209" s="603"/>
      <c r="G209" s="600"/>
      <c r="H209" s="600" t="str">
        <f t="shared" si="1"/>
        <v/>
      </c>
      <c r="I209" s="604"/>
      <c r="J209" s="607"/>
      <c r="K209" s="595"/>
    </row>
    <row r="210">
      <c r="A210" s="595"/>
      <c r="B210" s="595"/>
      <c r="C210" s="595"/>
      <c r="D210" s="603"/>
      <c r="E210" s="605"/>
      <c r="F210" s="603"/>
      <c r="G210" s="600"/>
      <c r="H210" s="600" t="str">
        <f t="shared" si="1"/>
        <v/>
      </c>
      <c r="I210" s="604"/>
      <c r="J210" s="607"/>
      <c r="K210" s="595"/>
    </row>
    <row r="211">
      <c r="A211" s="595"/>
      <c r="B211" s="595"/>
      <c r="C211" s="595"/>
      <c r="D211" s="603"/>
      <c r="E211" s="605"/>
      <c r="F211" s="603"/>
      <c r="G211" s="600"/>
      <c r="H211" s="600" t="str">
        <f t="shared" si="1"/>
        <v/>
      </c>
      <c r="I211" s="604"/>
      <c r="J211" s="607"/>
      <c r="K211" s="595"/>
    </row>
    <row r="212">
      <c r="A212" s="595"/>
      <c r="B212" s="595"/>
      <c r="C212" s="595"/>
      <c r="D212" s="603"/>
      <c r="E212" s="605"/>
      <c r="F212" s="603"/>
      <c r="G212" s="600"/>
      <c r="H212" s="600" t="str">
        <f t="shared" si="1"/>
        <v/>
      </c>
      <c r="I212" s="604"/>
      <c r="J212" s="607"/>
      <c r="K212" s="595"/>
    </row>
    <row r="213">
      <c r="A213" s="595"/>
      <c r="B213" s="595"/>
      <c r="C213" s="595"/>
      <c r="D213" s="603"/>
      <c r="E213" s="605"/>
      <c r="F213" s="603"/>
      <c r="G213" s="600"/>
      <c r="H213" s="600" t="str">
        <f t="shared" si="1"/>
        <v/>
      </c>
      <c r="I213" s="604"/>
      <c r="J213" s="607"/>
      <c r="K213" s="595"/>
    </row>
    <row r="214">
      <c r="A214" s="595"/>
      <c r="B214" s="595"/>
      <c r="C214" s="595"/>
      <c r="D214" s="603"/>
      <c r="E214" s="605"/>
      <c r="F214" s="603"/>
      <c r="G214" s="600"/>
      <c r="H214" s="600" t="str">
        <f t="shared" si="1"/>
        <v/>
      </c>
      <c r="I214" s="604"/>
      <c r="J214" s="607"/>
      <c r="K214" s="595"/>
    </row>
    <row r="215">
      <c r="A215" s="595"/>
      <c r="B215" s="595"/>
      <c r="C215" s="595"/>
      <c r="D215" s="603"/>
      <c r="E215" s="605"/>
      <c r="F215" s="603"/>
      <c r="G215" s="600"/>
      <c r="H215" s="600" t="str">
        <f t="shared" si="1"/>
        <v/>
      </c>
      <c r="I215" s="604"/>
      <c r="J215" s="607"/>
      <c r="K215" s="595"/>
    </row>
    <row r="216">
      <c r="A216" s="595"/>
      <c r="B216" s="595"/>
      <c r="C216" s="595"/>
      <c r="D216" s="603"/>
      <c r="E216" s="605"/>
      <c r="F216" s="603"/>
      <c r="G216" s="600"/>
      <c r="H216" s="600" t="str">
        <f t="shared" si="1"/>
        <v/>
      </c>
      <c r="I216" s="604"/>
      <c r="J216" s="607"/>
      <c r="K216" s="595"/>
    </row>
    <row r="217">
      <c r="A217" s="595"/>
      <c r="B217" s="595"/>
      <c r="C217" s="595"/>
      <c r="D217" s="603"/>
      <c r="E217" s="605"/>
      <c r="F217" s="603"/>
      <c r="G217" s="600"/>
      <c r="H217" s="600" t="str">
        <f t="shared" si="1"/>
        <v/>
      </c>
      <c r="I217" s="604"/>
      <c r="J217" s="607"/>
      <c r="K217" s="595"/>
    </row>
    <row r="218">
      <c r="A218" s="595"/>
      <c r="B218" s="595"/>
      <c r="C218" s="595"/>
      <c r="D218" s="603"/>
      <c r="E218" s="605"/>
      <c r="F218" s="603"/>
      <c r="G218" s="600"/>
      <c r="H218" s="600" t="str">
        <f t="shared" si="1"/>
        <v/>
      </c>
      <c r="I218" s="604"/>
      <c r="J218" s="607"/>
      <c r="K218" s="595"/>
    </row>
    <row r="219">
      <c r="A219" s="595"/>
      <c r="B219" s="595"/>
      <c r="C219" s="595"/>
      <c r="D219" s="603"/>
      <c r="E219" s="605"/>
      <c r="F219" s="603"/>
      <c r="G219" s="600"/>
      <c r="H219" s="600" t="str">
        <f t="shared" si="1"/>
        <v/>
      </c>
      <c r="I219" s="604"/>
      <c r="J219" s="607"/>
      <c r="K219" s="595"/>
    </row>
    <row r="220">
      <c r="A220" s="595"/>
      <c r="B220" s="595"/>
      <c r="C220" s="595"/>
      <c r="D220" s="603"/>
      <c r="E220" s="605"/>
      <c r="F220" s="603"/>
      <c r="G220" s="600"/>
      <c r="H220" s="600" t="str">
        <f t="shared" si="1"/>
        <v/>
      </c>
      <c r="I220" s="604"/>
      <c r="J220" s="607"/>
      <c r="K220" s="595"/>
    </row>
    <row r="221">
      <c r="A221" s="595"/>
      <c r="B221" s="595"/>
      <c r="C221" s="595"/>
      <c r="D221" s="603"/>
      <c r="E221" s="605"/>
      <c r="F221" s="603"/>
      <c r="G221" s="600"/>
      <c r="H221" s="600" t="str">
        <f t="shared" si="1"/>
        <v/>
      </c>
      <c r="I221" s="604"/>
      <c r="J221" s="607"/>
      <c r="K221" s="595"/>
    </row>
    <row r="222">
      <c r="A222" s="595"/>
      <c r="B222" s="595"/>
      <c r="C222" s="595"/>
      <c r="D222" s="603"/>
      <c r="E222" s="605"/>
      <c r="F222" s="603"/>
      <c r="G222" s="600"/>
      <c r="H222" s="600" t="str">
        <f t="shared" si="1"/>
        <v/>
      </c>
      <c r="I222" s="604"/>
      <c r="J222" s="607"/>
      <c r="K222" s="595"/>
    </row>
    <row r="223">
      <c r="A223" s="595"/>
      <c r="B223" s="595"/>
      <c r="C223" s="595"/>
      <c r="D223" s="603"/>
      <c r="E223" s="605"/>
      <c r="F223" s="603"/>
      <c r="G223" s="600"/>
      <c r="H223" s="600" t="str">
        <f t="shared" si="1"/>
        <v/>
      </c>
      <c r="I223" s="604"/>
      <c r="J223" s="607"/>
      <c r="K223" s="595"/>
    </row>
    <row r="224">
      <c r="A224" s="595"/>
      <c r="B224" s="595"/>
      <c r="C224" s="595"/>
      <c r="D224" s="603"/>
      <c r="E224" s="605"/>
      <c r="F224" s="603"/>
      <c r="G224" s="600"/>
      <c r="H224" s="600" t="str">
        <f t="shared" si="1"/>
        <v/>
      </c>
      <c r="I224" s="604"/>
      <c r="J224" s="607"/>
      <c r="K224" s="595"/>
    </row>
    <row r="225">
      <c r="A225" s="595"/>
      <c r="B225" s="595"/>
      <c r="C225" s="595"/>
      <c r="D225" s="603"/>
      <c r="E225" s="605"/>
      <c r="F225" s="603"/>
      <c r="G225" s="600"/>
      <c r="H225" s="600" t="str">
        <f t="shared" si="1"/>
        <v/>
      </c>
      <c r="I225" s="604"/>
      <c r="J225" s="607"/>
      <c r="K225" s="595"/>
    </row>
    <row r="226">
      <c r="A226" s="595"/>
      <c r="B226" s="595"/>
      <c r="C226" s="595"/>
      <c r="D226" s="603"/>
      <c r="E226" s="605"/>
      <c r="F226" s="603"/>
      <c r="G226" s="600"/>
      <c r="H226" s="600" t="str">
        <f t="shared" si="1"/>
        <v/>
      </c>
      <c r="I226" s="604"/>
      <c r="J226" s="607"/>
      <c r="K226" s="595"/>
    </row>
    <row r="227">
      <c r="A227" s="595"/>
      <c r="B227" s="595"/>
      <c r="C227" s="595"/>
      <c r="D227" s="603"/>
      <c r="E227" s="605"/>
      <c r="F227" s="603"/>
      <c r="G227" s="600"/>
      <c r="H227" s="600" t="str">
        <f t="shared" si="1"/>
        <v/>
      </c>
      <c r="I227" s="604"/>
      <c r="J227" s="607"/>
      <c r="K227" s="595"/>
    </row>
    <row r="228">
      <c r="A228" s="595"/>
      <c r="B228" s="595"/>
      <c r="C228" s="595"/>
      <c r="D228" s="603"/>
      <c r="E228" s="605"/>
      <c r="F228" s="603"/>
      <c r="G228" s="600"/>
      <c r="H228" s="600" t="str">
        <f t="shared" si="1"/>
        <v/>
      </c>
      <c r="I228" s="604"/>
      <c r="J228" s="607"/>
      <c r="K228" s="595"/>
    </row>
    <row r="229">
      <c r="A229" s="595"/>
      <c r="B229" s="595"/>
      <c r="C229" s="595"/>
      <c r="D229" s="603"/>
      <c r="E229" s="605"/>
      <c r="F229" s="603"/>
      <c r="G229" s="600"/>
      <c r="H229" s="600" t="str">
        <f t="shared" si="1"/>
        <v/>
      </c>
      <c r="I229" s="604"/>
      <c r="J229" s="607"/>
      <c r="K229" s="595"/>
    </row>
    <row r="230">
      <c r="A230" s="595"/>
      <c r="B230" s="595"/>
      <c r="C230" s="595"/>
      <c r="D230" s="603"/>
      <c r="E230" s="605"/>
      <c r="F230" s="603"/>
      <c r="G230" s="600"/>
      <c r="H230" s="600" t="str">
        <f t="shared" si="1"/>
        <v/>
      </c>
      <c r="I230" s="604"/>
      <c r="J230" s="607"/>
      <c r="K230" s="595"/>
    </row>
    <row r="231">
      <c r="A231" s="595"/>
      <c r="B231" s="595"/>
      <c r="C231" s="595"/>
      <c r="D231" s="603"/>
      <c r="E231" s="605"/>
      <c r="F231" s="603"/>
      <c r="G231" s="600"/>
      <c r="H231" s="600" t="str">
        <f t="shared" si="1"/>
        <v/>
      </c>
      <c r="I231" s="604"/>
      <c r="J231" s="607"/>
      <c r="K231" s="595"/>
    </row>
    <row r="232">
      <c r="A232" s="595"/>
      <c r="B232" s="595"/>
      <c r="C232" s="595"/>
      <c r="D232" s="603"/>
      <c r="E232" s="605"/>
      <c r="F232" s="603"/>
      <c r="G232" s="600"/>
      <c r="H232" s="600" t="str">
        <f t="shared" si="1"/>
        <v/>
      </c>
      <c r="I232" s="604"/>
      <c r="J232" s="607"/>
      <c r="K232" s="595"/>
    </row>
    <row r="233">
      <c r="A233" s="595"/>
      <c r="B233" s="595"/>
      <c r="C233" s="595"/>
      <c r="D233" s="603"/>
      <c r="E233" s="605"/>
      <c r="F233" s="603"/>
      <c r="G233" s="600"/>
      <c r="H233" s="600" t="str">
        <f t="shared" si="1"/>
        <v/>
      </c>
      <c r="I233" s="604"/>
      <c r="J233" s="607"/>
      <c r="K233" s="595"/>
    </row>
    <row r="234">
      <c r="A234" s="595"/>
      <c r="B234" s="595"/>
      <c r="C234" s="595"/>
      <c r="D234" s="603"/>
      <c r="E234" s="605"/>
      <c r="F234" s="603"/>
      <c r="G234" s="600"/>
      <c r="H234" s="600" t="str">
        <f t="shared" si="1"/>
        <v/>
      </c>
      <c r="I234" s="604"/>
      <c r="J234" s="607"/>
      <c r="K234" s="595"/>
    </row>
    <row r="235">
      <c r="A235" s="595"/>
      <c r="B235" s="595"/>
      <c r="C235" s="595"/>
      <c r="D235" s="603"/>
      <c r="E235" s="605"/>
      <c r="F235" s="603"/>
      <c r="G235" s="600"/>
      <c r="H235" s="600" t="str">
        <f t="shared" si="1"/>
        <v/>
      </c>
      <c r="I235" s="604"/>
      <c r="J235" s="607"/>
      <c r="K235" s="595"/>
    </row>
    <row r="236">
      <c r="A236" s="595"/>
      <c r="B236" s="595"/>
      <c r="C236" s="595"/>
      <c r="D236" s="603"/>
      <c r="E236" s="605"/>
      <c r="F236" s="603"/>
      <c r="G236" s="600"/>
      <c r="H236" s="600" t="str">
        <f t="shared" si="1"/>
        <v/>
      </c>
      <c r="I236" s="604"/>
      <c r="J236" s="607"/>
      <c r="K236" s="595"/>
    </row>
    <row r="237">
      <c r="A237" s="595"/>
      <c r="B237" s="595"/>
      <c r="C237" s="595"/>
      <c r="D237" s="603"/>
      <c r="E237" s="605"/>
      <c r="F237" s="603"/>
      <c r="G237" s="600"/>
      <c r="H237" s="600" t="str">
        <f t="shared" si="1"/>
        <v/>
      </c>
      <c r="I237" s="604"/>
      <c r="J237" s="607"/>
      <c r="K237" s="595"/>
    </row>
    <row r="238">
      <c r="A238" s="595"/>
      <c r="B238" s="595"/>
      <c r="C238" s="595"/>
      <c r="D238" s="603"/>
      <c r="E238" s="605"/>
      <c r="F238" s="603"/>
      <c r="G238" s="600"/>
      <c r="H238" s="600" t="str">
        <f t="shared" si="1"/>
        <v/>
      </c>
      <c r="I238" s="604"/>
      <c r="J238" s="607"/>
      <c r="K238" s="595"/>
    </row>
    <row r="239">
      <c r="A239" s="595"/>
      <c r="B239" s="595"/>
      <c r="C239" s="595"/>
      <c r="D239" s="603"/>
      <c r="E239" s="605"/>
      <c r="F239" s="603"/>
      <c r="G239" s="600"/>
      <c r="H239" s="600" t="str">
        <f t="shared" si="1"/>
        <v/>
      </c>
      <c r="I239" s="604"/>
      <c r="J239" s="607"/>
      <c r="K239" s="595"/>
    </row>
    <row r="240">
      <c r="A240" s="595"/>
      <c r="B240" s="595"/>
      <c r="C240" s="595"/>
      <c r="D240" s="603"/>
      <c r="E240" s="605"/>
      <c r="F240" s="603"/>
      <c r="G240" s="600"/>
      <c r="H240" s="600" t="str">
        <f t="shared" si="1"/>
        <v/>
      </c>
      <c r="I240" s="604"/>
      <c r="J240" s="607"/>
      <c r="K240" s="595"/>
    </row>
    <row r="241">
      <c r="A241" s="595"/>
      <c r="B241" s="595"/>
      <c r="C241" s="595"/>
      <c r="D241" s="603"/>
      <c r="E241" s="605"/>
      <c r="F241" s="603"/>
      <c r="G241" s="600"/>
      <c r="H241" s="600" t="str">
        <f t="shared" si="1"/>
        <v/>
      </c>
      <c r="I241" s="604"/>
      <c r="J241" s="595"/>
      <c r="K241" s="595"/>
    </row>
    <row r="242">
      <c r="A242" s="595"/>
      <c r="B242" s="595"/>
      <c r="C242" s="595"/>
      <c r="D242" s="603"/>
      <c r="E242" s="605"/>
      <c r="F242" s="603"/>
      <c r="G242" s="600"/>
      <c r="H242" s="600" t="str">
        <f t="shared" si="1"/>
        <v/>
      </c>
      <c r="I242" s="604"/>
      <c r="J242" s="595"/>
      <c r="K242" s="595"/>
    </row>
    <row r="243">
      <c r="A243" s="595"/>
      <c r="B243" s="595"/>
      <c r="C243" s="595"/>
      <c r="D243" s="603"/>
      <c r="E243" s="605"/>
      <c r="F243" s="603"/>
      <c r="G243" s="600"/>
      <c r="H243" s="600" t="str">
        <f t="shared" si="1"/>
        <v/>
      </c>
      <c r="I243" s="604"/>
      <c r="J243" s="595"/>
      <c r="K243" s="595"/>
    </row>
    <row r="244">
      <c r="A244" s="595"/>
      <c r="B244" s="595"/>
      <c r="C244" s="595"/>
      <c r="D244" s="603"/>
      <c r="E244" s="605"/>
      <c r="F244" s="603"/>
      <c r="G244" s="600"/>
      <c r="H244" s="600" t="str">
        <f t="shared" si="1"/>
        <v/>
      </c>
      <c r="I244" s="604"/>
      <c r="J244" s="595"/>
      <c r="K244" s="595"/>
    </row>
    <row r="245">
      <c r="A245" s="595"/>
      <c r="B245" s="595"/>
      <c r="C245" s="595"/>
      <c r="D245" s="603"/>
      <c r="E245" s="605"/>
      <c r="F245" s="603"/>
      <c r="G245" s="600"/>
      <c r="H245" s="600" t="str">
        <f t="shared" si="1"/>
        <v/>
      </c>
      <c r="I245" s="604"/>
      <c r="J245" s="595"/>
      <c r="K245" s="595"/>
    </row>
    <row r="246">
      <c r="A246" s="595"/>
      <c r="B246" s="595"/>
      <c r="C246" s="595"/>
      <c r="D246" s="603"/>
      <c r="E246" s="605"/>
      <c r="F246" s="603"/>
      <c r="G246" s="600"/>
      <c r="H246" s="600" t="str">
        <f t="shared" si="1"/>
        <v/>
      </c>
      <c r="I246" s="604"/>
      <c r="J246" s="595"/>
      <c r="K246" s="595"/>
    </row>
    <row r="247">
      <c r="A247" s="595"/>
      <c r="B247" s="595"/>
      <c r="C247" s="595"/>
      <c r="D247" s="603"/>
      <c r="E247" s="605"/>
      <c r="F247" s="603"/>
      <c r="G247" s="600"/>
      <c r="H247" s="600" t="str">
        <f t="shared" si="1"/>
        <v/>
      </c>
      <c r="I247" s="604"/>
      <c r="J247" s="595"/>
      <c r="K247" s="595"/>
    </row>
    <row r="248">
      <c r="A248" s="595"/>
      <c r="B248" s="595"/>
      <c r="C248" s="595"/>
      <c r="D248" s="603"/>
      <c r="E248" s="605"/>
      <c r="F248" s="603"/>
      <c r="G248" s="600"/>
      <c r="H248" s="600" t="str">
        <f t="shared" si="1"/>
        <v/>
      </c>
      <c r="I248" s="604"/>
      <c r="J248" s="595"/>
      <c r="K248" s="595"/>
    </row>
    <row r="249">
      <c r="A249" s="595"/>
      <c r="B249" s="595"/>
      <c r="C249" s="595"/>
      <c r="D249" s="603"/>
      <c r="E249" s="605"/>
      <c r="F249" s="603"/>
      <c r="G249" s="600"/>
      <c r="H249" s="600" t="str">
        <f t="shared" si="1"/>
        <v/>
      </c>
      <c r="I249" s="604"/>
      <c r="J249" s="595"/>
      <c r="K249" s="595"/>
    </row>
    <row r="250">
      <c r="A250" s="595"/>
      <c r="B250" s="595"/>
      <c r="C250" s="595"/>
      <c r="D250" s="603"/>
      <c r="E250" s="605"/>
      <c r="F250" s="603"/>
      <c r="G250" s="600"/>
      <c r="H250" s="600" t="str">
        <f t="shared" si="1"/>
        <v/>
      </c>
      <c r="I250" s="604"/>
      <c r="J250" s="595"/>
      <c r="K250" s="595"/>
    </row>
    <row r="251">
      <c r="A251" s="595"/>
      <c r="B251" s="595"/>
      <c r="C251" s="595"/>
      <c r="D251" s="603"/>
      <c r="E251" s="605"/>
      <c r="F251" s="603"/>
      <c r="G251" s="600"/>
      <c r="H251" s="600" t="str">
        <f t="shared" si="1"/>
        <v/>
      </c>
      <c r="I251" s="604"/>
      <c r="J251" s="595"/>
      <c r="K251" s="595"/>
    </row>
    <row r="252">
      <c r="A252" s="595"/>
      <c r="B252" s="595"/>
      <c r="C252" s="595"/>
      <c r="D252" s="603"/>
      <c r="E252" s="605"/>
      <c r="F252" s="603"/>
      <c r="G252" s="600"/>
      <c r="H252" s="600" t="str">
        <f t="shared" si="1"/>
        <v/>
      </c>
      <c r="I252" s="604"/>
      <c r="J252" s="595"/>
      <c r="K252" s="595"/>
    </row>
    <row r="253">
      <c r="A253" s="595"/>
      <c r="B253" s="595"/>
      <c r="C253" s="595"/>
      <c r="D253" s="603"/>
      <c r="E253" s="605"/>
      <c r="F253" s="603"/>
      <c r="G253" s="600"/>
      <c r="H253" s="600" t="str">
        <f t="shared" si="1"/>
        <v/>
      </c>
      <c r="I253" s="604"/>
      <c r="J253" s="595"/>
      <c r="K253" s="595"/>
    </row>
    <row r="254">
      <c r="A254" s="595"/>
      <c r="B254" s="595"/>
      <c r="C254" s="595"/>
      <c r="D254" s="603"/>
      <c r="E254" s="605"/>
      <c r="F254" s="603"/>
      <c r="G254" s="600"/>
      <c r="H254" s="600" t="str">
        <f t="shared" si="1"/>
        <v/>
      </c>
      <c r="I254" s="604"/>
      <c r="J254" s="595"/>
      <c r="K254" s="595"/>
    </row>
    <row r="255">
      <c r="A255" s="595"/>
      <c r="B255" s="595"/>
      <c r="C255" s="595"/>
      <c r="D255" s="603"/>
      <c r="E255" s="605"/>
      <c r="F255" s="603"/>
      <c r="G255" s="600"/>
      <c r="H255" s="600" t="str">
        <f t="shared" si="1"/>
        <v/>
      </c>
      <c r="I255" s="604"/>
      <c r="J255" s="595"/>
      <c r="K255" s="595"/>
    </row>
    <row r="256">
      <c r="A256" s="595"/>
      <c r="B256" s="595"/>
      <c r="C256" s="595"/>
      <c r="D256" s="603"/>
      <c r="E256" s="605"/>
      <c r="F256" s="603"/>
      <c r="G256" s="600"/>
      <c r="H256" s="600" t="str">
        <f t="shared" si="1"/>
        <v/>
      </c>
      <c r="I256" s="604"/>
      <c r="J256" s="595"/>
      <c r="K256" s="595"/>
    </row>
    <row r="257">
      <c r="A257" s="595"/>
      <c r="B257" s="595"/>
      <c r="C257" s="595"/>
      <c r="D257" s="603"/>
      <c r="E257" s="605"/>
      <c r="F257" s="603"/>
      <c r="G257" s="600"/>
      <c r="H257" s="600" t="str">
        <f t="shared" si="1"/>
        <v/>
      </c>
      <c r="I257" s="604"/>
      <c r="J257" s="595"/>
      <c r="K257" s="595"/>
    </row>
    <row r="258">
      <c r="A258" s="595"/>
      <c r="B258" s="595"/>
      <c r="C258" s="595"/>
      <c r="D258" s="603"/>
      <c r="E258" s="605"/>
      <c r="F258" s="603"/>
      <c r="G258" s="600"/>
      <c r="H258" s="600" t="str">
        <f t="shared" si="1"/>
        <v/>
      </c>
      <c r="I258" s="604"/>
      <c r="J258" s="595"/>
      <c r="K258" s="595"/>
    </row>
    <row r="259">
      <c r="A259" s="595"/>
      <c r="B259" s="595"/>
      <c r="C259" s="595"/>
      <c r="D259" s="603"/>
      <c r="E259" s="605"/>
      <c r="F259" s="603"/>
      <c r="G259" s="600"/>
      <c r="H259" s="600" t="str">
        <f t="shared" si="1"/>
        <v/>
      </c>
      <c r="I259" s="604"/>
      <c r="J259" s="595"/>
      <c r="K259" s="595"/>
    </row>
    <row r="260">
      <c r="A260" s="595"/>
      <c r="B260" s="595"/>
      <c r="C260" s="595"/>
      <c r="D260" s="603"/>
      <c r="E260" s="605"/>
      <c r="F260" s="603"/>
      <c r="G260" s="600"/>
      <c r="H260" s="600" t="str">
        <f t="shared" si="1"/>
        <v/>
      </c>
      <c r="I260" s="604"/>
      <c r="J260" s="595"/>
      <c r="K260" s="595"/>
    </row>
    <row r="261">
      <c r="A261" s="595"/>
      <c r="B261" s="595"/>
      <c r="C261" s="595"/>
      <c r="D261" s="603"/>
      <c r="E261" s="605"/>
      <c r="F261" s="603"/>
      <c r="G261" s="600"/>
      <c r="H261" s="600" t="str">
        <f t="shared" si="1"/>
        <v/>
      </c>
      <c r="I261" s="604"/>
      <c r="J261" s="595"/>
      <c r="K261" s="595"/>
    </row>
    <row r="262">
      <c r="A262" s="595"/>
      <c r="B262" s="595"/>
      <c r="C262" s="595"/>
      <c r="D262" s="603"/>
      <c r="E262" s="605"/>
      <c r="F262" s="603"/>
      <c r="G262" s="600"/>
      <c r="H262" s="600" t="str">
        <f t="shared" si="1"/>
        <v/>
      </c>
      <c r="I262" s="604"/>
      <c r="J262" s="595"/>
      <c r="K262" s="595"/>
    </row>
    <row r="263">
      <c r="A263" s="595"/>
      <c r="B263" s="595"/>
      <c r="C263" s="595"/>
      <c r="D263" s="603"/>
      <c r="E263" s="605"/>
      <c r="F263" s="603"/>
      <c r="G263" s="600"/>
      <c r="H263" s="600" t="str">
        <f t="shared" si="1"/>
        <v/>
      </c>
      <c r="I263" s="604"/>
      <c r="J263" s="595"/>
      <c r="K263" s="595"/>
    </row>
    <row r="264">
      <c r="A264" s="595"/>
      <c r="B264" s="595"/>
      <c r="C264" s="595"/>
      <c r="D264" s="603"/>
      <c r="E264" s="605"/>
      <c r="F264" s="603"/>
      <c r="G264" s="600"/>
      <c r="H264" s="600" t="str">
        <f t="shared" si="1"/>
        <v/>
      </c>
      <c r="I264" s="604"/>
      <c r="J264" s="595"/>
      <c r="K264" s="595"/>
    </row>
    <row r="265">
      <c r="A265" s="595"/>
      <c r="B265" s="595"/>
      <c r="C265" s="595"/>
      <c r="D265" s="603"/>
      <c r="E265" s="605"/>
      <c r="F265" s="603"/>
      <c r="G265" s="600"/>
      <c r="H265" s="600" t="str">
        <f t="shared" si="1"/>
        <v/>
      </c>
      <c r="I265" s="604"/>
      <c r="J265" s="595"/>
      <c r="K265" s="595"/>
    </row>
    <row r="266">
      <c r="A266" s="595"/>
      <c r="B266" s="595"/>
      <c r="C266" s="595"/>
      <c r="D266" s="603"/>
      <c r="E266" s="605"/>
      <c r="F266" s="603"/>
      <c r="G266" s="600"/>
      <c r="H266" s="600" t="str">
        <f t="shared" si="1"/>
        <v/>
      </c>
      <c r="I266" s="604"/>
      <c r="J266" s="595"/>
      <c r="K266" s="595"/>
    </row>
    <row r="267">
      <c r="A267" s="595"/>
      <c r="B267" s="595"/>
      <c r="C267" s="595"/>
      <c r="D267" s="603"/>
      <c r="E267" s="605"/>
      <c r="F267" s="603"/>
      <c r="G267" s="600"/>
      <c r="H267" s="600" t="str">
        <f t="shared" si="1"/>
        <v/>
      </c>
      <c r="I267" s="604"/>
      <c r="J267" s="595"/>
      <c r="K267" s="595"/>
    </row>
    <row r="268">
      <c r="A268" s="595"/>
      <c r="B268" s="595"/>
      <c r="C268" s="595"/>
      <c r="D268" s="603"/>
      <c r="E268" s="605"/>
      <c r="F268" s="603"/>
      <c r="G268" s="600"/>
      <c r="H268" s="600" t="str">
        <f t="shared" si="1"/>
        <v/>
      </c>
      <c r="I268" s="604"/>
      <c r="J268" s="595"/>
      <c r="K268" s="595"/>
    </row>
    <row r="269">
      <c r="A269" s="595"/>
      <c r="B269" s="595"/>
      <c r="C269" s="595"/>
      <c r="D269" s="603"/>
      <c r="E269" s="605"/>
      <c r="F269" s="603"/>
      <c r="G269" s="600"/>
      <c r="H269" s="600" t="str">
        <f t="shared" si="1"/>
        <v/>
      </c>
      <c r="I269" s="604"/>
      <c r="J269" s="595"/>
      <c r="K269" s="595"/>
    </row>
    <row r="270">
      <c r="A270" s="595"/>
      <c r="B270" s="595"/>
      <c r="C270" s="595"/>
      <c r="D270" s="603"/>
      <c r="E270" s="605"/>
      <c r="F270" s="603"/>
      <c r="G270" s="600"/>
      <c r="H270" s="600" t="str">
        <f t="shared" si="1"/>
        <v/>
      </c>
      <c r="I270" s="604"/>
      <c r="J270" s="595"/>
      <c r="K270" s="595"/>
    </row>
    <row r="271">
      <c r="A271" s="595"/>
      <c r="B271" s="595"/>
      <c r="C271" s="595"/>
      <c r="D271" s="603"/>
      <c r="E271" s="605"/>
      <c r="F271" s="603"/>
      <c r="G271" s="600"/>
      <c r="H271" s="600" t="str">
        <f t="shared" si="1"/>
        <v/>
      </c>
      <c r="I271" s="604"/>
      <c r="J271" s="595"/>
      <c r="K271" s="595"/>
    </row>
    <row r="272">
      <c r="A272" s="595"/>
      <c r="B272" s="595"/>
      <c r="C272" s="595"/>
      <c r="D272" s="603"/>
      <c r="E272" s="605"/>
      <c r="F272" s="603"/>
      <c r="G272" s="600"/>
      <c r="H272" s="600" t="str">
        <f t="shared" si="1"/>
        <v/>
      </c>
      <c r="I272" s="604"/>
      <c r="J272" s="595"/>
      <c r="K272" s="595"/>
    </row>
    <row r="273">
      <c r="A273" s="595"/>
      <c r="B273" s="595"/>
      <c r="C273" s="595"/>
      <c r="D273" s="603"/>
      <c r="E273" s="605"/>
      <c r="F273" s="603"/>
      <c r="G273" s="600"/>
      <c r="H273" s="600" t="str">
        <f t="shared" si="1"/>
        <v/>
      </c>
      <c r="I273" s="604"/>
      <c r="J273" s="595"/>
      <c r="K273" s="595"/>
    </row>
    <row r="274">
      <c r="A274" s="595"/>
      <c r="B274" s="595"/>
      <c r="C274" s="595"/>
      <c r="D274" s="603"/>
      <c r="E274" s="605"/>
      <c r="F274" s="603"/>
      <c r="G274" s="600"/>
      <c r="H274" s="600" t="str">
        <f t="shared" si="1"/>
        <v/>
      </c>
      <c r="I274" s="604"/>
      <c r="J274" s="595"/>
      <c r="K274" s="595"/>
    </row>
    <row r="275">
      <c r="A275" s="595"/>
      <c r="B275" s="595"/>
      <c r="C275" s="595"/>
      <c r="D275" s="603"/>
      <c r="E275" s="605"/>
      <c r="F275" s="603"/>
      <c r="G275" s="600"/>
      <c r="H275" s="600" t="str">
        <f t="shared" si="1"/>
        <v/>
      </c>
      <c r="I275" s="604"/>
      <c r="J275" s="595"/>
      <c r="K275" s="595"/>
    </row>
    <row r="276">
      <c r="A276" s="595"/>
      <c r="B276" s="595"/>
      <c r="C276" s="595"/>
      <c r="D276" s="603"/>
      <c r="E276" s="605"/>
      <c r="F276" s="603"/>
      <c r="G276" s="600"/>
      <c r="H276" s="600" t="str">
        <f t="shared" si="1"/>
        <v/>
      </c>
      <c r="I276" s="604"/>
      <c r="J276" s="595"/>
      <c r="K276" s="595"/>
    </row>
    <row r="277">
      <c r="A277" s="595"/>
      <c r="B277" s="595"/>
      <c r="C277" s="595"/>
      <c r="D277" s="603"/>
      <c r="E277" s="605"/>
      <c r="F277" s="603"/>
      <c r="G277" s="600"/>
      <c r="H277" s="600" t="str">
        <f t="shared" si="1"/>
        <v/>
      </c>
      <c r="I277" s="604"/>
      <c r="J277" s="595"/>
      <c r="K277" s="595"/>
    </row>
    <row r="278">
      <c r="A278" s="595"/>
      <c r="B278" s="595"/>
      <c r="C278" s="595"/>
      <c r="D278" s="603"/>
      <c r="E278" s="605"/>
      <c r="F278" s="603"/>
      <c r="G278" s="600"/>
      <c r="H278" s="600" t="str">
        <f t="shared" si="1"/>
        <v/>
      </c>
      <c r="I278" s="604"/>
      <c r="J278" s="595"/>
      <c r="K278" s="595"/>
    </row>
    <row r="279">
      <c r="A279" s="595"/>
      <c r="B279" s="595"/>
      <c r="C279" s="595"/>
      <c r="D279" s="603"/>
      <c r="E279" s="605"/>
      <c r="F279" s="603"/>
      <c r="G279" s="600"/>
      <c r="H279" s="600" t="str">
        <f t="shared" si="1"/>
        <v/>
      </c>
      <c r="I279" s="604"/>
      <c r="J279" s="595"/>
      <c r="K279" s="595"/>
    </row>
    <row r="280">
      <c r="A280" s="595"/>
      <c r="B280" s="595"/>
      <c r="C280" s="595"/>
      <c r="D280" s="603"/>
      <c r="E280" s="605"/>
      <c r="F280" s="603"/>
      <c r="G280" s="600"/>
      <c r="H280" s="600" t="str">
        <f t="shared" si="1"/>
        <v/>
      </c>
      <c r="I280" s="604"/>
      <c r="J280" s="595"/>
      <c r="K280" s="595"/>
    </row>
    <row r="281">
      <c r="A281" s="595"/>
      <c r="B281" s="595"/>
      <c r="C281" s="595"/>
      <c r="D281" s="603"/>
      <c r="E281" s="605"/>
      <c r="F281" s="603"/>
      <c r="G281" s="600"/>
      <c r="H281" s="600" t="str">
        <f t="shared" si="1"/>
        <v/>
      </c>
      <c r="I281" s="604"/>
      <c r="J281" s="595"/>
      <c r="K281" s="595"/>
    </row>
    <row r="282">
      <c r="A282" s="595"/>
      <c r="B282" s="595"/>
      <c r="C282" s="595"/>
      <c r="D282" s="603"/>
      <c r="E282" s="605"/>
      <c r="F282" s="603"/>
      <c r="G282" s="600"/>
      <c r="H282" s="600" t="str">
        <f t="shared" si="1"/>
        <v/>
      </c>
      <c r="I282" s="604"/>
      <c r="J282" s="595"/>
      <c r="K282" s="595"/>
    </row>
    <row r="283">
      <c r="A283" s="595"/>
      <c r="B283" s="595"/>
      <c r="C283" s="595"/>
      <c r="D283" s="603"/>
      <c r="E283" s="605"/>
      <c r="F283" s="603"/>
      <c r="G283" s="600"/>
      <c r="H283" s="600" t="str">
        <f t="shared" si="1"/>
        <v/>
      </c>
      <c r="I283" s="604"/>
      <c r="J283" s="595"/>
      <c r="K283" s="595"/>
    </row>
    <row r="284">
      <c r="A284" s="595"/>
      <c r="B284" s="595"/>
      <c r="C284" s="595"/>
      <c r="D284" s="603"/>
      <c r="E284" s="605"/>
      <c r="F284" s="603"/>
      <c r="G284" s="600"/>
      <c r="H284" s="600" t="str">
        <f t="shared" si="1"/>
        <v/>
      </c>
      <c r="I284" s="604"/>
      <c r="J284" s="595"/>
      <c r="K284" s="595"/>
    </row>
    <row r="285">
      <c r="A285" s="595"/>
      <c r="B285" s="595"/>
      <c r="C285" s="595"/>
      <c r="D285" s="603"/>
      <c r="E285" s="605"/>
      <c r="F285" s="603"/>
      <c r="G285" s="600"/>
      <c r="H285" s="600" t="str">
        <f t="shared" si="1"/>
        <v/>
      </c>
      <c r="I285" s="604"/>
      <c r="J285" s="595"/>
      <c r="K285" s="595"/>
    </row>
    <row r="286">
      <c r="A286" s="595"/>
      <c r="B286" s="595"/>
      <c r="C286" s="595"/>
      <c r="D286" s="603"/>
      <c r="E286" s="605"/>
      <c r="F286" s="603"/>
      <c r="G286" s="600"/>
      <c r="H286" s="600" t="str">
        <f t="shared" si="1"/>
        <v/>
      </c>
      <c r="I286" s="604"/>
      <c r="J286" s="595"/>
      <c r="K286" s="595"/>
    </row>
    <row r="287">
      <c r="A287" s="595"/>
      <c r="B287" s="595"/>
      <c r="C287" s="595"/>
      <c r="D287" s="603"/>
      <c r="E287" s="605"/>
      <c r="F287" s="603"/>
      <c r="G287" s="600"/>
      <c r="H287" s="600" t="str">
        <f t="shared" si="1"/>
        <v/>
      </c>
      <c r="I287" s="604"/>
      <c r="J287" s="595"/>
      <c r="K287" s="595"/>
    </row>
    <row r="288">
      <c r="A288" s="595"/>
      <c r="B288" s="595"/>
      <c r="C288" s="595"/>
      <c r="D288" s="603"/>
      <c r="E288" s="605"/>
      <c r="F288" s="603"/>
      <c r="G288" s="600"/>
      <c r="H288" s="600" t="str">
        <f t="shared" si="1"/>
        <v/>
      </c>
      <c r="I288" s="604"/>
      <c r="J288" s="595"/>
      <c r="K288" s="595"/>
    </row>
    <row r="289">
      <c r="A289" s="595"/>
      <c r="B289" s="595"/>
      <c r="C289" s="595"/>
      <c r="D289" s="603"/>
      <c r="E289" s="605"/>
      <c r="F289" s="603"/>
      <c r="G289" s="600"/>
      <c r="H289" s="600" t="str">
        <f t="shared" si="1"/>
        <v/>
      </c>
      <c r="I289" s="604"/>
      <c r="J289" s="595"/>
      <c r="K289" s="595"/>
    </row>
    <row r="290">
      <c r="A290" s="595"/>
      <c r="B290" s="595"/>
      <c r="C290" s="595"/>
      <c r="D290" s="603"/>
      <c r="E290" s="605"/>
      <c r="F290" s="603"/>
      <c r="G290" s="600"/>
      <c r="H290" s="600" t="str">
        <f t="shared" si="1"/>
        <v/>
      </c>
      <c r="I290" s="604"/>
      <c r="J290" s="595"/>
      <c r="K290" s="595"/>
    </row>
    <row r="291">
      <c r="A291" s="595"/>
      <c r="B291" s="595"/>
      <c r="C291" s="595"/>
      <c r="D291" s="603"/>
      <c r="E291" s="605"/>
      <c r="F291" s="603"/>
      <c r="G291" s="600"/>
      <c r="H291" s="600" t="str">
        <f t="shared" si="1"/>
        <v/>
      </c>
      <c r="I291" s="604"/>
      <c r="J291" s="595"/>
      <c r="K291" s="595"/>
    </row>
    <row r="292">
      <c r="A292" s="595"/>
      <c r="B292" s="595"/>
      <c r="C292" s="595"/>
      <c r="D292" s="603"/>
      <c r="E292" s="605"/>
      <c r="F292" s="603"/>
      <c r="G292" s="600"/>
      <c r="H292" s="600" t="str">
        <f t="shared" si="1"/>
        <v/>
      </c>
      <c r="I292" s="604"/>
      <c r="J292" s="595"/>
      <c r="K292" s="595"/>
    </row>
    <row r="293">
      <c r="A293" s="595"/>
      <c r="B293" s="595"/>
      <c r="C293" s="595"/>
      <c r="D293" s="603"/>
      <c r="E293" s="605"/>
      <c r="F293" s="603"/>
      <c r="G293" s="600"/>
      <c r="H293" s="600" t="str">
        <f t="shared" si="1"/>
        <v/>
      </c>
      <c r="I293" s="604"/>
      <c r="J293" s="595"/>
      <c r="K293" s="595"/>
    </row>
    <row r="294">
      <c r="A294" s="595"/>
      <c r="B294" s="595"/>
      <c r="C294" s="595"/>
      <c r="D294" s="603"/>
      <c r="E294" s="605"/>
      <c r="F294" s="603"/>
      <c r="G294" s="600"/>
      <c r="H294" s="600" t="str">
        <f t="shared" si="1"/>
        <v/>
      </c>
      <c r="I294" s="604"/>
      <c r="J294" s="595"/>
      <c r="K294" s="595"/>
    </row>
    <row r="295">
      <c r="A295" s="595"/>
      <c r="B295" s="595"/>
      <c r="C295" s="595"/>
      <c r="D295" s="603"/>
      <c r="E295" s="605"/>
      <c r="F295" s="603"/>
      <c r="G295" s="600"/>
      <c r="H295" s="600" t="str">
        <f t="shared" si="1"/>
        <v/>
      </c>
      <c r="I295" s="604"/>
      <c r="J295" s="595"/>
      <c r="K295" s="595"/>
    </row>
    <row r="296">
      <c r="A296" s="595"/>
      <c r="B296" s="595"/>
      <c r="C296" s="595"/>
      <c r="D296" s="603"/>
      <c r="E296" s="605"/>
      <c r="F296" s="603"/>
      <c r="G296" s="600"/>
      <c r="H296" s="600" t="str">
        <f t="shared" si="1"/>
        <v/>
      </c>
      <c r="I296" s="604"/>
      <c r="J296" s="595"/>
      <c r="K296" s="595"/>
    </row>
    <row r="297">
      <c r="A297" s="595"/>
      <c r="B297" s="595"/>
      <c r="C297" s="595"/>
      <c r="D297" s="603"/>
      <c r="E297" s="605"/>
      <c r="F297" s="603"/>
      <c r="G297" s="600"/>
      <c r="H297" s="600" t="str">
        <f t="shared" si="1"/>
        <v/>
      </c>
      <c r="I297" s="604"/>
      <c r="J297" s="595"/>
      <c r="K297" s="595"/>
    </row>
    <row r="298">
      <c r="A298" s="595"/>
      <c r="B298" s="595"/>
      <c r="C298" s="595"/>
      <c r="D298" s="603"/>
      <c r="E298" s="605"/>
      <c r="F298" s="603"/>
      <c r="G298" s="600"/>
      <c r="H298" s="600" t="str">
        <f t="shared" si="1"/>
        <v/>
      </c>
      <c r="I298" s="604"/>
      <c r="J298" s="595"/>
      <c r="K298" s="595"/>
    </row>
    <row r="299">
      <c r="A299" s="595"/>
      <c r="B299" s="595"/>
      <c r="C299" s="595"/>
      <c r="D299" s="603"/>
      <c r="E299" s="605"/>
      <c r="F299" s="603"/>
      <c r="G299" s="600"/>
      <c r="H299" s="600" t="str">
        <f t="shared" si="1"/>
        <v/>
      </c>
      <c r="I299" s="604"/>
      <c r="J299" s="595"/>
      <c r="K299" s="595"/>
    </row>
    <row r="300">
      <c r="A300" s="595"/>
      <c r="B300" s="595"/>
      <c r="C300" s="595"/>
      <c r="D300" s="603"/>
      <c r="E300" s="605"/>
      <c r="F300" s="603"/>
      <c r="G300" s="600"/>
      <c r="H300" s="600" t="str">
        <f t="shared" si="1"/>
        <v/>
      </c>
      <c r="I300" s="604"/>
      <c r="J300" s="595"/>
      <c r="K300" s="595"/>
    </row>
    <row r="301">
      <c r="A301" s="595"/>
      <c r="B301" s="595"/>
      <c r="C301" s="595"/>
      <c r="D301" s="603"/>
      <c r="E301" s="605"/>
      <c r="F301" s="603"/>
      <c r="G301" s="600"/>
      <c r="H301" s="600" t="str">
        <f t="shared" si="1"/>
        <v/>
      </c>
      <c r="I301" s="604"/>
      <c r="J301" s="595"/>
      <c r="K301" s="595"/>
    </row>
    <row r="302">
      <c r="A302" s="595"/>
      <c r="B302" s="595"/>
      <c r="C302" s="595"/>
      <c r="D302" s="603"/>
      <c r="E302" s="605"/>
      <c r="F302" s="603"/>
      <c r="G302" s="600"/>
      <c r="H302" s="600" t="str">
        <f t="shared" si="1"/>
        <v/>
      </c>
      <c r="I302" s="604"/>
      <c r="J302" s="595"/>
      <c r="K302" s="595"/>
    </row>
    <row r="303">
      <c r="A303" s="595"/>
      <c r="B303" s="595"/>
      <c r="C303" s="595"/>
      <c r="D303" s="603"/>
      <c r="E303" s="605"/>
      <c r="F303" s="603"/>
      <c r="G303" s="600"/>
      <c r="H303" s="600" t="str">
        <f t="shared" si="1"/>
        <v/>
      </c>
      <c r="I303" s="604"/>
      <c r="J303" s="595"/>
      <c r="K303" s="595"/>
    </row>
    <row r="304">
      <c r="A304" s="595"/>
      <c r="B304" s="595"/>
      <c r="C304" s="595"/>
      <c r="D304" s="603"/>
      <c r="E304" s="605"/>
      <c r="F304" s="603"/>
      <c r="G304" s="600"/>
      <c r="H304" s="600" t="str">
        <f t="shared" si="1"/>
        <v/>
      </c>
      <c r="I304" s="604"/>
      <c r="J304" s="595"/>
      <c r="K304" s="595"/>
    </row>
    <row r="305">
      <c r="A305" s="595"/>
      <c r="B305" s="595"/>
      <c r="C305" s="595"/>
      <c r="D305" s="603"/>
      <c r="E305" s="605"/>
      <c r="F305" s="603"/>
      <c r="G305" s="600"/>
      <c r="H305" s="600" t="str">
        <f t="shared" si="1"/>
        <v/>
      </c>
      <c r="I305" s="604"/>
      <c r="J305" s="595"/>
      <c r="K305" s="595"/>
    </row>
    <row r="306">
      <c r="A306" s="595"/>
      <c r="B306" s="595"/>
      <c r="C306" s="595"/>
      <c r="D306" s="603"/>
      <c r="E306" s="605"/>
      <c r="F306" s="603"/>
      <c r="G306" s="600"/>
      <c r="H306" s="600" t="str">
        <f t="shared" si="1"/>
        <v/>
      </c>
      <c r="I306" s="604"/>
      <c r="J306" s="595"/>
      <c r="K306" s="595"/>
    </row>
    <row r="307">
      <c r="A307" s="595"/>
      <c r="B307" s="595"/>
      <c r="C307" s="595"/>
      <c r="D307" s="603"/>
      <c r="E307" s="605"/>
      <c r="F307" s="603"/>
      <c r="G307" s="600"/>
      <c r="H307" s="600" t="str">
        <f t="shared" si="1"/>
        <v/>
      </c>
      <c r="I307" s="604"/>
      <c r="J307" s="595"/>
      <c r="K307" s="595"/>
    </row>
    <row r="308">
      <c r="A308" s="595"/>
      <c r="B308" s="595"/>
      <c r="C308" s="595"/>
      <c r="D308" s="603"/>
      <c r="E308" s="605"/>
      <c r="F308" s="603"/>
      <c r="G308" s="600"/>
      <c r="H308" s="600" t="str">
        <f t="shared" si="1"/>
        <v/>
      </c>
      <c r="I308" s="604"/>
      <c r="J308" s="595"/>
      <c r="K308" s="595"/>
    </row>
    <row r="309">
      <c r="A309" s="595"/>
      <c r="B309" s="595"/>
      <c r="C309" s="595"/>
      <c r="D309" s="603"/>
      <c r="E309" s="605"/>
      <c r="F309" s="603"/>
      <c r="G309" s="600"/>
      <c r="H309" s="600" t="str">
        <f t="shared" si="1"/>
        <v/>
      </c>
      <c r="I309" s="604"/>
      <c r="J309" s="595"/>
      <c r="K309" s="595"/>
    </row>
    <row r="310">
      <c r="A310" s="595"/>
      <c r="B310" s="595"/>
      <c r="C310" s="595"/>
      <c r="D310" s="603"/>
      <c r="E310" s="605"/>
      <c r="F310" s="603"/>
      <c r="G310" s="600"/>
      <c r="H310" s="600" t="str">
        <f t="shared" si="1"/>
        <v/>
      </c>
      <c r="I310" s="604"/>
      <c r="J310" s="595"/>
      <c r="K310" s="595"/>
    </row>
    <row r="311">
      <c r="A311" s="595"/>
      <c r="B311" s="595"/>
      <c r="C311" s="595"/>
      <c r="D311" s="603"/>
      <c r="E311" s="605"/>
      <c r="F311" s="603"/>
      <c r="G311" s="600"/>
      <c r="H311" s="600" t="str">
        <f t="shared" si="1"/>
        <v/>
      </c>
      <c r="I311" s="604"/>
      <c r="J311" s="595"/>
      <c r="K311" s="595"/>
    </row>
    <row r="312">
      <c r="A312" s="595"/>
      <c r="B312" s="595"/>
      <c r="C312" s="595"/>
      <c r="D312" s="603"/>
      <c r="E312" s="605"/>
      <c r="F312" s="603"/>
      <c r="G312" s="600"/>
      <c r="H312" s="600" t="str">
        <f t="shared" si="1"/>
        <v/>
      </c>
      <c r="I312" s="604"/>
      <c r="J312" s="595"/>
      <c r="K312" s="595"/>
    </row>
    <row r="313">
      <c r="A313" s="595"/>
      <c r="B313" s="595"/>
      <c r="C313" s="595"/>
      <c r="D313" s="603"/>
      <c r="E313" s="605"/>
      <c r="F313" s="603"/>
      <c r="G313" s="600"/>
      <c r="H313" s="600" t="str">
        <f t="shared" si="1"/>
        <v/>
      </c>
      <c r="I313" s="604"/>
      <c r="J313" s="595"/>
      <c r="K313" s="595"/>
    </row>
    <row r="314">
      <c r="A314" s="595"/>
      <c r="B314" s="595"/>
      <c r="C314" s="595"/>
      <c r="D314" s="603"/>
      <c r="E314" s="605"/>
      <c r="F314" s="603"/>
      <c r="G314" s="600"/>
      <c r="H314" s="600" t="str">
        <f t="shared" si="1"/>
        <v/>
      </c>
      <c r="I314" s="604"/>
      <c r="J314" s="595"/>
      <c r="K314" s="595"/>
    </row>
    <row r="315">
      <c r="A315" s="595"/>
      <c r="B315" s="595"/>
      <c r="C315" s="595"/>
      <c r="D315" s="603"/>
      <c r="E315" s="605"/>
      <c r="F315" s="603"/>
      <c r="G315" s="600"/>
      <c r="H315" s="600" t="str">
        <f t="shared" si="1"/>
        <v/>
      </c>
      <c r="I315" s="604"/>
      <c r="J315" s="595"/>
      <c r="K315" s="595"/>
    </row>
    <row r="316">
      <c r="A316" s="595"/>
      <c r="B316" s="595"/>
      <c r="C316" s="595"/>
      <c r="D316" s="603"/>
      <c r="E316" s="605"/>
      <c r="F316" s="603"/>
      <c r="G316" s="600"/>
      <c r="H316" s="600" t="str">
        <f t="shared" si="1"/>
        <v/>
      </c>
      <c r="I316" s="604"/>
      <c r="J316" s="595"/>
      <c r="K316" s="595"/>
    </row>
    <row r="317">
      <c r="A317" s="595"/>
      <c r="B317" s="595"/>
      <c r="C317" s="595"/>
      <c r="D317" s="603"/>
      <c r="E317" s="605"/>
      <c r="F317" s="603"/>
      <c r="G317" s="600"/>
      <c r="H317" s="600" t="str">
        <f t="shared" si="1"/>
        <v/>
      </c>
      <c r="I317" s="604"/>
      <c r="J317" s="595"/>
      <c r="K317" s="595"/>
    </row>
    <row r="318">
      <c r="A318" s="595"/>
      <c r="B318" s="595"/>
      <c r="C318" s="595"/>
      <c r="D318" s="603"/>
      <c r="E318" s="605"/>
      <c r="F318" s="603"/>
      <c r="G318" s="600"/>
      <c r="H318" s="600" t="str">
        <f t="shared" si="1"/>
        <v/>
      </c>
      <c r="I318" s="604"/>
      <c r="J318" s="595"/>
      <c r="K318" s="595"/>
    </row>
    <row r="319">
      <c r="A319" s="595"/>
      <c r="B319" s="595"/>
      <c r="C319" s="595"/>
      <c r="D319" s="603"/>
      <c r="E319" s="605"/>
      <c r="F319" s="603"/>
      <c r="G319" s="600"/>
      <c r="H319" s="600" t="str">
        <f t="shared" si="1"/>
        <v/>
      </c>
      <c r="I319" s="604"/>
      <c r="J319" s="595"/>
      <c r="K319" s="595"/>
    </row>
    <row r="320">
      <c r="A320" s="595"/>
      <c r="B320" s="595"/>
      <c r="C320" s="595"/>
      <c r="D320" s="603"/>
      <c r="E320" s="605"/>
      <c r="F320" s="603"/>
      <c r="G320" s="600"/>
      <c r="H320" s="600" t="str">
        <f t="shared" si="1"/>
        <v/>
      </c>
      <c r="I320" s="604"/>
      <c r="J320" s="595"/>
      <c r="K320" s="595"/>
    </row>
    <row r="321">
      <c r="A321" s="595"/>
      <c r="B321" s="595"/>
      <c r="C321" s="595"/>
      <c r="D321" s="603"/>
      <c r="E321" s="605"/>
      <c r="F321" s="603"/>
      <c r="G321" s="600"/>
      <c r="H321" s="600" t="str">
        <f t="shared" si="1"/>
        <v/>
      </c>
      <c r="I321" s="604"/>
      <c r="J321" s="595"/>
      <c r="K321" s="595"/>
    </row>
    <row r="322">
      <c r="A322" s="595"/>
      <c r="B322" s="595"/>
      <c r="C322" s="595"/>
      <c r="D322" s="603"/>
      <c r="E322" s="605"/>
      <c r="F322" s="603"/>
      <c r="G322" s="600"/>
      <c r="H322" s="600" t="str">
        <f t="shared" si="1"/>
        <v/>
      </c>
      <c r="I322" s="604"/>
      <c r="J322" s="595"/>
      <c r="K322" s="595"/>
    </row>
    <row r="323">
      <c r="A323" s="595"/>
      <c r="B323" s="595"/>
      <c r="C323" s="595"/>
      <c r="D323" s="603"/>
      <c r="E323" s="605"/>
      <c r="F323" s="603"/>
      <c r="G323" s="600"/>
      <c r="H323" s="600" t="str">
        <f t="shared" si="1"/>
        <v/>
      </c>
      <c r="I323" s="604"/>
      <c r="J323" s="595"/>
      <c r="K323" s="595"/>
    </row>
    <row r="324">
      <c r="A324" s="595"/>
      <c r="B324" s="595"/>
      <c r="C324" s="595"/>
      <c r="D324" s="603"/>
      <c r="E324" s="605"/>
      <c r="F324" s="603"/>
      <c r="G324" s="600"/>
      <c r="H324" s="600" t="str">
        <f t="shared" si="1"/>
        <v/>
      </c>
      <c r="I324" s="604"/>
      <c r="J324" s="595"/>
      <c r="K324" s="595"/>
    </row>
    <row r="325">
      <c r="A325" s="595"/>
      <c r="B325" s="595"/>
      <c r="C325" s="595"/>
      <c r="D325" s="603"/>
      <c r="E325" s="605"/>
      <c r="F325" s="603"/>
      <c r="G325" s="600"/>
      <c r="H325" s="600" t="str">
        <f t="shared" si="1"/>
        <v/>
      </c>
      <c r="I325" s="604"/>
      <c r="J325" s="595"/>
      <c r="K325" s="595"/>
    </row>
    <row r="326">
      <c r="A326" s="595"/>
      <c r="B326" s="595"/>
      <c r="C326" s="595"/>
      <c r="D326" s="603"/>
      <c r="E326" s="605"/>
      <c r="F326" s="603"/>
      <c r="G326" s="600"/>
      <c r="H326" s="600" t="str">
        <f t="shared" si="1"/>
        <v/>
      </c>
      <c r="I326" s="604"/>
      <c r="J326" s="595"/>
      <c r="K326" s="595"/>
    </row>
    <row r="327">
      <c r="A327" s="595"/>
      <c r="B327" s="595"/>
      <c r="C327" s="595"/>
      <c r="D327" s="603"/>
      <c r="E327" s="605"/>
      <c r="F327" s="603"/>
      <c r="G327" s="600"/>
      <c r="H327" s="600" t="str">
        <f t="shared" si="1"/>
        <v/>
      </c>
      <c r="I327" s="604"/>
      <c r="J327" s="595"/>
      <c r="K327" s="595"/>
    </row>
    <row r="328">
      <c r="A328" s="595"/>
      <c r="B328" s="595"/>
      <c r="C328" s="595"/>
      <c r="D328" s="603"/>
      <c r="E328" s="605"/>
      <c r="F328" s="603"/>
      <c r="G328" s="600"/>
      <c r="H328" s="600" t="str">
        <f t="shared" si="1"/>
        <v/>
      </c>
      <c r="I328" s="604"/>
      <c r="J328" s="595"/>
      <c r="K328" s="595"/>
    </row>
    <row r="329">
      <c r="A329" s="595"/>
      <c r="B329" s="595"/>
      <c r="C329" s="595"/>
      <c r="D329" s="603"/>
      <c r="E329" s="605"/>
      <c r="F329" s="603"/>
      <c r="G329" s="600"/>
      <c r="H329" s="600" t="str">
        <f t="shared" si="1"/>
        <v/>
      </c>
      <c r="I329" s="604"/>
      <c r="J329" s="595"/>
      <c r="K329" s="595"/>
    </row>
    <row r="330">
      <c r="A330" s="595"/>
      <c r="B330" s="595"/>
      <c r="C330" s="595"/>
      <c r="D330" s="603"/>
      <c r="E330" s="605"/>
      <c r="F330" s="603"/>
      <c r="G330" s="600"/>
      <c r="H330" s="600" t="str">
        <f t="shared" si="1"/>
        <v/>
      </c>
      <c r="I330" s="604"/>
      <c r="J330" s="595"/>
      <c r="K330" s="595"/>
    </row>
    <row r="331">
      <c r="A331" s="595"/>
      <c r="B331" s="595"/>
      <c r="C331" s="595"/>
      <c r="D331" s="603"/>
      <c r="E331" s="605"/>
      <c r="F331" s="603"/>
      <c r="G331" s="600"/>
      <c r="H331" s="600" t="str">
        <f t="shared" si="1"/>
        <v/>
      </c>
      <c r="I331" s="604"/>
      <c r="J331" s="595"/>
      <c r="K331" s="595"/>
    </row>
    <row r="332">
      <c r="A332" s="595"/>
      <c r="B332" s="595"/>
      <c r="C332" s="595"/>
      <c r="D332" s="603"/>
      <c r="E332" s="605"/>
      <c r="F332" s="603"/>
      <c r="G332" s="600"/>
      <c r="H332" s="600" t="str">
        <f t="shared" si="1"/>
        <v/>
      </c>
      <c r="I332" s="604"/>
      <c r="J332" s="595"/>
      <c r="K332" s="595"/>
    </row>
    <row r="333">
      <c r="A333" s="595"/>
      <c r="B333" s="595"/>
      <c r="C333" s="595"/>
      <c r="D333" s="603"/>
      <c r="E333" s="605"/>
      <c r="F333" s="603"/>
      <c r="G333" s="600"/>
      <c r="H333" s="600" t="str">
        <f t="shared" si="1"/>
        <v/>
      </c>
      <c r="I333" s="604"/>
      <c r="J333" s="595"/>
      <c r="K333" s="595"/>
    </row>
    <row r="334">
      <c r="A334" s="595"/>
      <c r="B334" s="595"/>
      <c r="C334" s="595"/>
      <c r="D334" s="603"/>
      <c r="E334" s="605"/>
      <c r="F334" s="603"/>
      <c r="G334" s="600"/>
      <c r="H334" s="600" t="str">
        <f t="shared" si="1"/>
        <v/>
      </c>
      <c r="I334" s="604"/>
      <c r="J334" s="595"/>
      <c r="K334" s="595"/>
    </row>
    <row r="335">
      <c r="A335" s="595"/>
      <c r="B335" s="595"/>
      <c r="C335" s="595"/>
      <c r="D335" s="603"/>
      <c r="E335" s="605"/>
      <c r="F335" s="603"/>
      <c r="G335" s="600"/>
      <c r="H335" s="600" t="str">
        <f t="shared" si="1"/>
        <v/>
      </c>
      <c r="I335" s="604"/>
      <c r="J335" s="595"/>
      <c r="K335" s="595"/>
    </row>
    <row r="336">
      <c r="A336" s="595"/>
      <c r="B336" s="595"/>
      <c r="C336" s="595"/>
      <c r="D336" s="603"/>
      <c r="E336" s="605"/>
      <c r="F336" s="603"/>
      <c r="G336" s="600"/>
      <c r="H336" s="600" t="str">
        <f t="shared" si="1"/>
        <v/>
      </c>
      <c r="I336" s="604"/>
      <c r="J336" s="595"/>
      <c r="K336" s="595"/>
    </row>
    <row r="337">
      <c r="A337" s="595"/>
      <c r="B337" s="595"/>
      <c r="C337" s="595"/>
      <c r="D337" s="603"/>
      <c r="E337" s="605"/>
      <c r="F337" s="603"/>
      <c r="G337" s="600"/>
      <c r="H337" s="600" t="str">
        <f t="shared" si="1"/>
        <v/>
      </c>
      <c r="I337" s="604"/>
      <c r="J337" s="595"/>
      <c r="K337" s="595"/>
    </row>
    <row r="338">
      <c r="A338" s="595"/>
      <c r="B338" s="595"/>
      <c r="C338" s="595"/>
      <c r="D338" s="603"/>
      <c r="E338" s="605"/>
      <c r="F338" s="603"/>
      <c r="G338" s="600"/>
      <c r="H338" s="600" t="str">
        <f t="shared" si="1"/>
        <v/>
      </c>
      <c r="I338" s="604"/>
      <c r="J338" s="595"/>
      <c r="K338" s="595"/>
    </row>
    <row r="339">
      <c r="A339" s="595"/>
      <c r="B339" s="595"/>
      <c r="C339" s="595"/>
      <c r="D339" s="603"/>
      <c r="E339" s="605"/>
      <c r="F339" s="603"/>
      <c r="G339" s="600"/>
      <c r="H339" s="600" t="str">
        <f t="shared" si="1"/>
        <v/>
      </c>
      <c r="I339" s="604"/>
      <c r="J339" s="595"/>
      <c r="K339" s="595"/>
    </row>
    <row r="340">
      <c r="A340" s="595"/>
      <c r="B340" s="595"/>
      <c r="C340" s="595"/>
      <c r="D340" s="603"/>
      <c r="E340" s="605"/>
      <c r="F340" s="603"/>
      <c r="G340" s="600"/>
      <c r="H340" s="600" t="str">
        <f t="shared" si="1"/>
        <v/>
      </c>
      <c r="I340" s="604"/>
      <c r="J340" s="595"/>
      <c r="K340" s="595"/>
    </row>
    <row r="341">
      <c r="A341" s="595"/>
      <c r="B341" s="595"/>
      <c r="C341" s="595"/>
      <c r="D341" s="603"/>
      <c r="E341" s="605"/>
      <c r="F341" s="603"/>
      <c r="G341" s="600"/>
      <c r="H341" s="600" t="str">
        <f t="shared" si="1"/>
        <v/>
      </c>
      <c r="I341" s="604"/>
      <c r="J341" s="595"/>
      <c r="K341" s="595"/>
    </row>
    <row r="342">
      <c r="A342" s="595"/>
      <c r="B342" s="595"/>
      <c r="C342" s="595"/>
      <c r="D342" s="603"/>
      <c r="E342" s="605"/>
      <c r="F342" s="603"/>
      <c r="G342" s="600"/>
      <c r="H342" s="600" t="str">
        <f t="shared" si="1"/>
        <v/>
      </c>
      <c r="I342" s="604"/>
      <c r="J342" s="595"/>
      <c r="K342" s="595"/>
    </row>
    <row r="343">
      <c r="A343" s="595"/>
      <c r="B343" s="595"/>
      <c r="C343" s="595"/>
      <c r="D343" s="603"/>
      <c r="E343" s="605"/>
      <c r="F343" s="603"/>
      <c r="G343" s="600"/>
      <c r="H343" s="600" t="str">
        <f t="shared" si="1"/>
        <v/>
      </c>
      <c r="I343" s="604"/>
      <c r="J343" s="595"/>
      <c r="K343" s="595"/>
    </row>
    <row r="344">
      <c r="A344" s="595"/>
      <c r="B344" s="595"/>
      <c r="C344" s="595"/>
      <c r="D344" s="603"/>
      <c r="E344" s="605"/>
      <c r="F344" s="603"/>
      <c r="G344" s="600"/>
      <c r="H344" s="600" t="str">
        <f t="shared" si="1"/>
        <v/>
      </c>
      <c r="I344" s="604"/>
      <c r="J344" s="595"/>
      <c r="K344" s="595"/>
    </row>
    <row r="345">
      <c r="A345" s="595"/>
      <c r="B345" s="595"/>
      <c r="C345" s="595"/>
      <c r="D345" s="603"/>
      <c r="E345" s="605"/>
      <c r="F345" s="603"/>
      <c r="G345" s="600"/>
      <c r="H345" s="600" t="str">
        <f t="shared" si="1"/>
        <v/>
      </c>
      <c r="I345" s="604"/>
      <c r="J345" s="595"/>
      <c r="K345" s="595"/>
    </row>
    <row r="346">
      <c r="A346" s="595"/>
      <c r="B346" s="595"/>
      <c r="C346" s="595"/>
      <c r="D346" s="603"/>
      <c r="E346" s="605"/>
      <c r="F346" s="603"/>
      <c r="G346" s="600"/>
      <c r="H346" s="600" t="str">
        <f t="shared" si="1"/>
        <v/>
      </c>
      <c r="I346" s="604"/>
      <c r="J346" s="595"/>
      <c r="K346" s="595"/>
    </row>
    <row r="347">
      <c r="A347" s="595"/>
      <c r="B347" s="595"/>
      <c r="C347" s="595"/>
      <c r="D347" s="603"/>
      <c r="E347" s="605"/>
      <c r="F347" s="603"/>
      <c r="G347" s="600"/>
      <c r="H347" s="600" t="str">
        <f t="shared" si="1"/>
        <v/>
      </c>
      <c r="I347" s="604"/>
      <c r="J347" s="595"/>
      <c r="K347" s="595"/>
    </row>
    <row r="348">
      <c r="A348" s="595"/>
      <c r="B348" s="595"/>
      <c r="C348" s="595"/>
      <c r="D348" s="603"/>
      <c r="E348" s="605"/>
      <c r="F348" s="603"/>
      <c r="G348" s="600"/>
      <c r="H348" s="600" t="str">
        <f t="shared" si="1"/>
        <v/>
      </c>
      <c r="I348" s="604"/>
      <c r="J348" s="595"/>
      <c r="K348" s="595"/>
    </row>
    <row r="349">
      <c r="A349" s="595"/>
      <c r="B349" s="595"/>
      <c r="C349" s="595"/>
      <c r="D349" s="603"/>
      <c r="E349" s="605"/>
      <c r="F349" s="603"/>
      <c r="G349" s="600"/>
      <c r="H349" s="600" t="str">
        <f t="shared" si="1"/>
        <v/>
      </c>
      <c r="I349" s="604"/>
      <c r="J349" s="595"/>
      <c r="K349" s="595"/>
    </row>
    <row r="350">
      <c r="A350" s="595"/>
      <c r="B350" s="595"/>
      <c r="C350" s="595"/>
      <c r="D350" s="603"/>
      <c r="E350" s="605"/>
      <c r="F350" s="603"/>
      <c r="G350" s="600"/>
      <c r="H350" s="600" t="str">
        <f t="shared" si="1"/>
        <v/>
      </c>
      <c r="I350" s="604"/>
      <c r="J350" s="595"/>
      <c r="K350" s="595"/>
    </row>
    <row r="351">
      <c r="A351" s="595"/>
      <c r="B351" s="595"/>
      <c r="C351" s="595"/>
      <c r="D351" s="603"/>
      <c r="E351" s="605"/>
      <c r="F351" s="603"/>
      <c r="G351" s="600"/>
      <c r="H351" s="600" t="str">
        <f t="shared" si="1"/>
        <v/>
      </c>
      <c r="I351" s="604"/>
      <c r="J351" s="595"/>
      <c r="K351" s="595"/>
    </row>
    <row r="352">
      <c r="A352" s="595"/>
      <c r="B352" s="595"/>
      <c r="C352" s="595"/>
      <c r="D352" s="603"/>
      <c r="E352" s="605"/>
      <c r="F352" s="603"/>
      <c r="G352" s="600"/>
      <c r="H352" s="600" t="str">
        <f t="shared" si="1"/>
        <v/>
      </c>
      <c r="I352" s="604"/>
      <c r="J352" s="595"/>
      <c r="K352" s="595"/>
    </row>
    <row r="353">
      <c r="A353" s="595"/>
      <c r="B353" s="595"/>
      <c r="C353" s="595"/>
      <c r="D353" s="603"/>
      <c r="E353" s="605"/>
      <c r="F353" s="603"/>
      <c r="G353" s="600"/>
      <c r="H353" s="600" t="str">
        <f t="shared" si="1"/>
        <v/>
      </c>
      <c r="I353" s="604"/>
      <c r="J353" s="595"/>
      <c r="K353" s="595"/>
    </row>
    <row r="354">
      <c r="A354" s="595"/>
      <c r="B354" s="595"/>
      <c r="C354" s="595"/>
      <c r="D354" s="603"/>
      <c r="E354" s="605"/>
      <c r="F354" s="603"/>
      <c r="G354" s="600"/>
      <c r="H354" s="600" t="str">
        <f t="shared" si="1"/>
        <v/>
      </c>
      <c r="I354" s="604"/>
      <c r="J354" s="595"/>
      <c r="K354" s="595"/>
    </row>
    <row r="355">
      <c r="A355" s="595"/>
      <c r="B355" s="595"/>
      <c r="C355" s="595"/>
      <c r="D355" s="603"/>
      <c r="E355" s="605"/>
      <c r="F355" s="603"/>
      <c r="G355" s="600"/>
      <c r="H355" s="600" t="str">
        <f t="shared" si="1"/>
        <v/>
      </c>
      <c r="I355" s="604"/>
      <c r="J355" s="595"/>
      <c r="K355" s="595"/>
    </row>
    <row r="356">
      <c r="A356" s="595"/>
      <c r="B356" s="595"/>
      <c r="C356" s="595"/>
      <c r="D356" s="603"/>
      <c r="E356" s="605"/>
      <c r="F356" s="603"/>
      <c r="G356" s="600"/>
      <c r="H356" s="600" t="str">
        <f t="shared" si="1"/>
        <v/>
      </c>
      <c r="I356" s="604"/>
      <c r="J356" s="595"/>
      <c r="K356" s="595"/>
    </row>
    <row r="357">
      <c r="A357" s="595"/>
      <c r="B357" s="595"/>
      <c r="C357" s="595"/>
      <c r="D357" s="603"/>
      <c r="E357" s="605"/>
      <c r="F357" s="603"/>
      <c r="G357" s="600"/>
      <c r="H357" s="600" t="str">
        <f t="shared" si="1"/>
        <v/>
      </c>
      <c r="I357" s="604"/>
      <c r="J357" s="595"/>
      <c r="K357" s="595"/>
    </row>
    <row r="358">
      <c r="A358" s="595"/>
      <c r="B358" s="595"/>
      <c r="C358" s="595"/>
      <c r="D358" s="603"/>
      <c r="E358" s="605"/>
      <c r="F358" s="603"/>
      <c r="G358" s="600"/>
      <c r="H358" s="600" t="str">
        <f t="shared" si="1"/>
        <v/>
      </c>
      <c r="I358" s="604"/>
      <c r="J358" s="595"/>
      <c r="K358" s="595"/>
    </row>
    <row r="359">
      <c r="A359" s="595"/>
      <c r="B359" s="595"/>
      <c r="C359" s="595"/>
      <c r="D359" s="603"/>
      <c r="E359" s="605"/>
      <c r="F359" s="603"/>
      <c r="G359" s="600"/>
      <c r="H359" s="600" t="str">
        <f t="shared" si="1"/>
        <v/>
      </c>
      <c r="I359" s="604"/>
      <c r="J359" s="595"/>
      <c r="K359" s="595"/>
    </row>
    <row r="360">
      <c r="A360" s="595"/>
      <c r="B360" s="595"/>
      <c r="C360" s="595"/>
      <c r="D360" s="603"/>
      <c r="E360" s="605"/>
      <c r="F360" s="603"/>
      <c r="G360" s="600"/>
      <c r="H360" s="600" t="str">
        <f t="shared" si="1"/>
        <v/>
      </c>
      <c r="I360" s="604"/>
      <c r="J360" s="595"/>
      <c r="K360" s="595"/>
    </row>
    <row r="361">
      <c r="A361" s="595"/>
      <c r="B361" s="595"/>
      <c r="C361" s="595"/>
      <c r="D361" s="603"/>
      <c r="E361" s="605"/>
      <c r="F361" s="603"/>
      <c r="G361" s="600"/>
      <c r="H361" s="600" t="str">
        <f t="shared" si="1"/>
        <v/>
      </c>
      <c r="I361" s="604"/>
      <c r="J361" s="595"/>
      <c r="K361" s="595"/>
    </row>
    <row r="362">
      <c r="A362" s="595"/>
      <c r="B362" s="595"/>
      <c r="C362" s="595"/>
      <c r="D362" s="603"/>
      <c r="E362" s="605"/>
      <c r="F362" s="603"/>
      <c r="G362" s="600"/>
      <c r="H362" s="600" t="str">
        <f t="shared" si="1"/>
        <v/>
      </c>
      <c r="I362" s="604"/>
      <c r="J362" s="595"/>
      <c r="K362" s="595"/>
    </row>
    <row r="363">
      <c r="A363" s="595"/>
      <c r="B363" s="595"/>
      <c r="C363" s="595"/>
      <c r="D363" s="603"/>
      <c r="E363" s="605"/>
      <c r="F363" s="603"/>
      <c r="G363" s="600"/>
      <c r="H363" s="600" t="str">
        <f t="shared" si="1"/>
        <v/>
      </c>
      <c r="I363" s="604"/>
      <c r="J363" s="595"/>
      <c r="K363" s="595"/>
    </row>
    <row r="364">
      <c r="A364" s="595"/>
      <c r="B364" s="595"/>
      <c r="C364" s="595"/>
      <c r="D364" s="603"/>
      <c r="E364" s="605"/>
      <c r="F364" s="603"/>
      <c r="G364" s="600"/>
      <c r="H364" s="600" t="str">
        <f t="shared" si="1"/>
        <v/>
      </c>
      <c r="I364" s="604"/>
      <c r="J364" s="595"/>
      <c r="K364" s="595"/>
    </row>
    <row r="365">
      <c r="A365" s="595"/>
      <c r="B365" s="595"/>
      <c r="C365" s="595"/>
      <c r="D365" s="603"/>
      <c r="E365" s="605"/>
      <c r="F365" s="603"/>
      <c r="G365" s="600"/>
      <c r="H365" s="600" t="str">
        <f t="shared" si="1"/>
        <v/>
      </c>
      <c r="I365" s="604"/>
      <c r="J365" s="595"/>
      <c r="K365" s="595"/>
    </row>
    <row r="366">
      <c r="A366" s="595"/>
      <c r="B366" s="595"/>
      <c r="C366" s="595"/>
      <c r="D366" s="603"/>
      <c r="E366" s="605"/>
      <c r="F366" s="603"/>
      <c r="G366" s="600"/>
      <c r="H366" s="600" t="str">
        <f t="shared" si="1"/>
        <v/>
      </c>
      <c r="I366" s="604"/>
      <c r="J366" s="595"/>
      <c r="K366" s="595"/>
    </row>
    <row r="367">
      <c r="A367" s="595"/>
      <c r="B367" s="595"/>
      <c r="C367" s="595"/>
      <c r="D367" s="603"/>
      <c r="E367" s="605"/>
      <c r="F367" s="603"/>
      <c r="G367" s="600"/>
      <c r="H367" s="600" t="str">
        <f t="shared" si="1"/>
        <v/>
      </c>
      <c r="I367" s="604"/>
      <c r="J367" s="595"/>
      <c r="K367" s="595"/>
    </row>
    <row r="368">
      <c r="A368" s="595"/>
      <c r="B368" s="595"/>
      <c r="C368" s="595"/>
      <c r="D368" s="603"/>
      <c r="E368" s="605"/>
      <c r="F368" s="603"/>
      <c r="G368" s="600"/>
      <c r="H368" s="600" t="str">
        <f t="shared" si="1"/>
        <v/>
      </c>
      <c r="I368" s="604"/>
      <c r="J368" s="595"/>
      <c r="K368" s="595"/>
    </row>
    <row r="369">
      <c r="A369" s="595"/>
      <c r="B369" s="595"/>
      <c r="C369" s="595"/>
      <c r="D369" s="603"/>
      <c r="E369" s="605"/>
      <c r="F369" s="603"/>
      <c r="G369" s="600"/>
      <c r="H369" s="600" t="str">
        <f t="shared" si="1"/>
        <v/>
      </c>
      <c r="I369" s="604"/>
      <c r="J369" s="595"/>
      <c r="K369" s="595"/>
    </row>
    <row r="370">
      <c r="A370" s="595"/>
      <c r="B370" s="595"/>
      <c r="C370" s="595"/>
      <c r="D370" s="603"/>
      <c r="E370" s="605"/>
      <c r="F370" s="603"/>
      <c r="G370" s="600"/>
      <c r="H370" s="600" t="str">
        <f t="shared" si="1"/>
        <v/>
      </c>
      <c r="I370" s="604"/>
      <c r="J370" s="595"/>
      <c r="K370" s="595"/>
    </row>
    <row r="371">
      <c r="A371" s="595"/>
      <c r="B371" s="595"/>
      <c r="C371" s="595"/>
      <c r="D371" s="603"/>
      <c r="E371" s="605"/>
      <c r="F371" s="603"/>
      <c r="G371" s="600"/>
      <c r="H371" s="600" t="str">
        <f t="shared" si="1"/>
        <v/>
      </c>
      <c r="I371" s="604"/>
      <c r="J371" s="595"/>
      <c r="K371" s="595"/>
    </row>
    <row r="372">
      <c r="A372" s="595"/>
      <c r="B372" s="595"/>
      <c r="C372" s="595"/>
      <c r="D372" s="603"/>
      <c r="E372" s="605"/>
      <c r="F372" s="603"/>
      <c r="G372" s="600"/>
      <c r="H372" s="600" t="str">
        <f t="shared" si="1"/>
        <v/>
      </c>
      <c r="I372" s="604"/>
      <c r="J372" s="595"/>
      <c r="K372" s="595"/>
    </row>
    <row r="373">
      <c r="A373" s="595"/>
      <c r="B373" s="595"/>
      <c r="C373" s="595"/>
      <c r="D373" s="603"/>
      <c r="E373" s="605"/>
      <c r="F373" s="603"/>
      <c r="G373" s="600"/>
      <c r="H373" s="600" t="str">
        <f t="shared" si="1"/>
        <v/>
      </c>
      <c r="I373" s="604"/>
      <c r="J373" s="595"/>
      <c r="K373" s="595"/>
    </row>
    <row r="374">
      <c r="A374" s="595"/>
      <c r="B374" s="595"/>
      <c r="C374" s="595"/>
      <c r="D374" s="603"/>
      <c r="E374" s="605"/>
      <c r="F374" s="603"/>
      <c r="G374" s="600"/>
      <c r="H374" s="600" t="str">
        <f t="shared" si="1"/>
        <v/>
      </c>
      <c r="I374" s="604"/>
      <c r="J374" s="595"/>
      <c r="K374" s="595"/>
    </row>
    <row r="375">
      <c r="A375" s="595"/>
      <c r="B375" s="595"/>
      <c r="C375" s="595"/>
      <c r="D375" s="603"/>
      <c r="E375" s="605"/>
      <c r="F375" s="603"/>
      <c r="G375" s="600"/>
      <c r="H375" s="600" t="str">
        <f t="shared" si="1"/>
        <v/>
      </c>
      <c r="I375" s="604"/>
      <c r="J375" s="595"/>
      <c r="K375" s="595"/>
    </row>
    <row r="376">
      <c r="A376" s="595"/>
      <c r="B376" s="595"/>
      <c r="C376" s="595"/>
      <c r="D376" s="603"/>
      <c r="E376" s="605"/>
      <c r="F376" s="603"/>
      <c r="G376" s="600"/>
      <c r="H376" s="600" t="str">
        <f t="shared" si="1"/>
        <v/>
      </c>
      <c r="I376" s="604"/>
      <c r="J376" s="595"/>
      <c r="K376" s="595"/>
    </row>
    <row r="377">
      <c r="A377" s="595"/>
      <c r="B377" s="595"/>
      <c r="C377" s="595"/>
      <c r="D377" s="603"/>
      <c r="E377" s="605"/>
      <c r="F377" s="603"/>
      <c r="G377" s="600"/>
      <c r="H377" s="600" t="str">
        <f t="shared" si="1"/>
        <v/>
      </c>
      <c r="I377" s="604"/>
      <c r="J377" s="595"/>
      <c r="K377" s="595"/>
    </row>
    <row r="378">
      <c r="A378" s="595"/>
      <c r="B378" s="595"/>
      <c r="C378" s="595"/>
      <c r="D378" s="603"/>
      <c r="E378" s="605"/>
      <c r="F378" s="603"/>
      <c r="G378" s="600"/>
      <c r="H378" s="600" t="str">
        <f t="shared" si="1"/>
        <v/>
      </c>
      <c r="I378" s="604"/>
      <c r="J378" s="595"/>
      <c r="K378" s="595"/>
    </row>
    <row r="379">
      <c r="A379" s="595"/>
      <c r="B379" s="595"/>
      <c r="C379" s="595"/>
      <c r="D379" s="603"/>
      <c r="E379" s="605"/>
      <c r="F379" s="603"/>
      <c r="G379" s="600"/>
      <c r="H379" s="600" t="str">
        <f t="shared" si="1"/>
        <v/>
      </c>
      <c r="I379" s="604"/>
      <c r="J379" s="595"/>
      <c r="K379" s="595"/>
    </row>
    <row r="380">
      <c r="A380" s="595"/>
      <c r="B380" s="595"/>
      <c r="C380" s="595"/>
      <c r="D380" s="603"/>
      <c r="E380" s="605"/>
      <c r="F380" s="603"/>
      <c r="G380" s="600"/>
      <c r="H380" s="600" t="str">
        <f t="shared" si="1"/>
        <v/>
      </c>
      <c r="I380" s="604"/>
      <c r="J380" s="595"/>
      <c r="K380" s="595"/>
    </row>
    <row r="381">
      <c r="A381" s="595"/>
      <c r="B381" s="595"/>
      <c r="C381" s="595"/>
      <c r="D381" s="603"/>
      <c r="E381" s="605"/>
      <c r="F381" s="603"/>
      <c r="G381" s="600"/>
      <c r="H381" s="600" t="str">
        <f t="shared" si="1"/>
        <v/>
      </c>
      <c r="I381" s="604"/>
      <c r="J381" s="595"/>
      <c r="K381" s="595"/>
    </row>
    <row r="382">
      <c r="A382" s="595"/>
      <c r="B382" s="595"/>
      <c r="C382" s="595"/>
      <c r="D382" s="603"/>
      <c r="E382" s="605"/>
      <c r="F382" s="603"/>
      <c r="G382" s="600"/>
      <c r="H382" s="600" t="str">
        <f t="shared" si="1"/>
        <v/>
      </c>
      <c r="I382" s="604"/>
      <c r="J382" s="595"/>
      <c r="K382" s="595"/>
    </row>
    <row r="383">
      <c r="A383" s="595"/>
      <c r="B383" s="595"/>
      <c r="C383" s="595"/>
      <c r="D383" s="603"/>
      <c r="E383" s="605"/>
      <c r="F383" s="603"/>
      <c r="G383" s="600"/>
      <c r="H383" s="600" t="str">
        <f t="shared" si="1"/>
        <v/>
      </c>
      <c r="I383" s="604"/>
      <c r="J383" s="595"/>
      <c r="K383" s="595"/>
    </row>
    <row r="384">
      <c r="A384" s="595"/>
      <c r="B384" s="595"/>
      <c r="C384" s="595"/>
      <c r="D384" s="603"/>
      <c r="E384" s="605"/>
      <c r="F384" s="603"/>
      <c r="G384" s="600"/>
      <c r="H384" s="600" t="str">
        <f t="shared" si="1"/>
        <v/>
      </c>
      <c r="I384" s="604"/>
      <c r="J384" s="595"/>
      <c r="K384" s="595"/>
    </row>
    <row r="385">
      <c r="A385" s="595"/>
      <c r="B385" s="595"/>
      <c r="C385" s="595"/>
      <c r="D385" s="603"/>
      <c r="E385" s="605"/>
      <c r="F385" s="603"/>
      <c r="G385" s="600"/>
      <c r="H385" s="600" t="str">
        <f t="shared" si="1"/>
        <v/>
      </c>
      <c r="I385" s="604"/>
      <c r="J385" s="595"/>
      <c r="K385" s="595"/>
    </row>
    <row r="386">
      <c r="A386" s="595"/>
      <c r="B386" s="595"/>
      <c r="C386" s="595"/>
      <c r="D386" s="603"/>
      <c r="E386" s="605"/>
      <c r="F386" s="603"/>
      <c r="G386" s="600"/>
      <c r="H386" s="600" t="str">
        <f t="shared" si="1"/>
        <v/>
      </c>
      <c r="I386" s="604"/>
      <c r="J386" s="595"/>
      <c r="K386" s="595"/>
    </row>
    <row r="387">
      <c r="A387" s="595"/>
      <c r="B387" s="595"/>
      <c r="C387" s="595"/>
      <c r="D387" s="603"/>
      <c r="E387" s="605"/>
      <c r="F387" s="603"/>
      <c r="G387" s="600"/>
      <c r="H387" s="600" t="str">
        <f t="shared" si="1"/>
        <v/>
      </c>
      <c r="I387" s="604"/>
      <c r="J387" s="595"/>
      <c r="K387" s="595"/>
    </row>
    <row r="388">
      <c r="A388" s="595"/>
      <c r="B388" s="595"/>
      <c r="C388" s="595"/>
      <c r="D388" s="603"/>
      <c r="E388" s="605"/>
      <c r="F388" s="603"/>
      <c r="G388" s="600"/>
      <c r="H388" s="600" t="str">
        <f t="shared" si="1"/>
        <v/>
      </c>
      <c r="I388" s="604"/>
      <c r="J388" s="595"/>
      <c r="K388" s="595"/>
    </row>
    <row r="389">
      <c r="A389" s="595"/>
      <c r="B389" s="595"/>
      <c r="C389" s="595"/>
      <c r="D389" s="603"/>
      <c r="E389" s="605"/>
      <c r="F389" s="603"/>
      <c r="G389" s="600"/>
      <c r="H389" s="600" t="str">
        <f t="shared" si="1"/>
        <v/>
      </c>
      <c r="I389" s="604"/>
      <c r="J389" s="595"/>
      <c r="K389" s="595"/>
    </row>
    <row r="390">
      <c r="A390" s="595"/>
      <c r="B390" s="595"/>
      <c r="C390" s="595"/>
      <c r="D390" s="603"/>
      <c r="E390" s="605"/>
      <c r="F390" s="603"/>
      <c r="G390" s="600"/>
      <c r="H390" s="600" t="str">
        <f t="shared" si="1"/>
        <v/>
      </c>
      <c r="I390" s="604"/>
      <c r="J390" s="595"/>
      <c r="K390" s="595"/>
    </row>
    <row r="391">
      <c r="A391" s="595"/>
      <c r="B391" s="595"/>
      <c r="C391" s="595"/>
      <c r="D391" s="603"/>
      <c r="E391" s="605"/>
      <c r="F391" s="603"/>
      <c r="G391" s="600"/>
      <c r="H391" s="600" t="str">
        <f t="shared" si="1"/>
        <v/>
      </c>
      <c r="I391" s="604"/>
      <c r="J391" s="595"/>
      <c r="K391" s="595"/>
    </row>
    <row r="392">
      <c r="A392" s="595"/>
      <c r="B392" s="595"/>
      <c r="C392" s="595"/>
      <c r="D392" s="603"/>
      <c r="E392" s="605"/>
      <c r="F392" s="603"/>
      <c r="G392" s="600"/>
      <c r="H392" s="600" t="str">
        <f t="shared" si="1"/>
        <v/>
      </c>
      <c r="I392" s="604"/>
      <c r="J392" s="595"/>
      <c r="K392" s="595"/>
    </row>
    <row r="393">
      <c r="A393" s="595"/>
      <c r="B393" s="595"/>
      <c r="C393" s="595"/>
      <c r="D393" s="603"/>
      <c r="E393" s="605"/>
      <c r="F393" s="603"/>
      <c r="G393" s="600"/>
      <c r="H393" s="600" t="str">
        <f t="shared" si="1"/>
        <v/>
      </c>
      <c r="I393" s="604"/>
      <c r="J393" s="595"/>
      <c r="K393" s="595"/>
    </row>
    <row r="394">
      <c r="A394" s="595"/>
      <c r="B394" s="595"/>
      <c r="C394" s="595"/>
      <c r="D394" s="603"/>
      <c r="E394" s="605"/>
      <c r="F394" s="603"/>
      <c r="G394" s="600"/>
      <c r="H394" s="600" t="str">
        <f t="shared" si="1"/>
        <v/>
      </c>
      <c r="I394" s="604"/>
      <c r="J394" s="595"/>
      <c r="K394" s="595"/>
    </row>
    <row r="395">
      <c r="A395" s="595"/>
      <c r="B395" s="595"/>
      <c r="C395" s="595"/>
      <c r="D395" s="603"/>
      <c r="E395" s="605"/>
      <c r="F395" s="603"/>
      <c r="G395" s="600"/>
      <c r="H395" s="600" t="str">
        <f t="shared" si="1"/>
        <v/>
      </c>
      <c r="I395" s="604"/>
      <c r="J395" s="595"/>
      <c r="K395" s="595"/>
    </row>
    <row r="396">
      <c r="A396" s="595"/>
      <c r="B396" s="595"/>
      <c r="C396" s="595"/>
      <c r="D396" s="603"/>
      <c r="E396" s="605"/>
      <c r="F396" s="603"/>
      <c r="G396" s="600"/>
      <c r="H396" s="600" t="str">
        <f t="shared" si="1"/>
        <v/>
      </c>
      <c r="I396" s="604"/>
      <c r="J396" s="595"/>
      <c r="K396" s="595"/>
    </row>
    <row r="397">
      <c r="A397" s="595"/>
      <c r="B397" s="595"/>
      <c r="C397" s="595"/>
      <c r="D397" s="603"/>
      <c r="E397" s="605"/>
      <c r="F397" s="603"/>
      <c r="G397" s="600"/>
      <c r="H397" s="600" t="str">
        <f t="shared" si="1"/>
        <v/>
      </c>
      <c r="I397" s="604"/>
      <c r="J397" s="595"/>
      <c r="K397" s="595"/>
    </row>
    <row r="398">
      <c r="A398" s="595"/>
      <c r="B398" s="595"/>
      <c r="C398" s="595"/>
      <c r="D398" s="603"/>
      <c r="E398" s="605"/>
      <c r="F398" s="603"/>
      <c r="G398" s="600"/>
      <c r="H398" s="600" t="str">
        <f t="shared" si="1"/>
        <v/>
      </c>
      <c r="I398" s="604"/>
      <c r="J398" s="595"/>
      <c r="K398" s="595"/>
    </row>
    <row r="399">
      <c r="A399" s="595"/>
      <c r="B399" s="595"/>
      <c r="C399" s="595"/>
      <c r="D399" s="603"/>
      <c r="E399" s="605"/>
      <c r="F399" s="603"/>
      <c r="G399" s="600"/>
      <c r="H399" s="600" t="str">
        <f t="shared" si="1"/>
        <v/>
      </c>
      <c r="I399" s="604"/>
      <c r="J399" s="595"/>
      <c r="K399" s="595"/>
    </row>
    <row r="400">
      <c r="A400" s="595"/>
      <c r="B400" s="595"/>
      <c r="C400" s="595"/>
      <c r="D400" s="603"/>
      <c r="E400" s="605"/>
      <c r="F400" s="603"/>
      <c r="G400" s="600"/>
      <c r="H400" s="600" t="str">
        <f t="shared" si="1"/>
        <v/>
      </c>
      <c r="I400" s="604"/>
      <c r="J400" s="595"/>
      <c r="K400" s="595"/>
    </row>
    <row r="401">
      <c r="A401" s="595"/>
      <c r="B401" s="595"/>
      <c r="C401" s="595"/>
      <c r="D401" s="603"/>
      <c r="E401" s="605"/>
      <c r="F401" s="603"/>
      <c r="G401" s="600"/>
      <c r="H401" s="600" t="str">
        <f t="shared" si="1"/>
        <v/>
      </c>
      <c r="I401" s="604"/>
      <c r="J401" s="595"/>
      <c r="K401" s="595"/>
    </row>
    <row r="402">
      <c r="A402" s="595"/>
      <c r="B402" s="595"/>
      <c r="C402" s="595"/>
      <c r="D402" s="603"/>
      <c r="E402" s="605"/>
      <c r="F402" s="603"/>
      <c r="G402" s="600"/>
      <c r="H402" s="600" t="str">
        <f t="shared" si="1"/>
        <v/>
      </c>
      <c r="I402" s="604"/>
      <c r="J402" s="595"/>
      <c r="K402" s="595"/>
    </row>
    <row r="403">
      <c r="A403" s="595"/>
      <c r="B403" s="595"/>
      <c r="C403" s="595"/>
      <c r="D403" s="603"/>
      <c r="E403" s="605"/>
      <c r="F403" s="603"/>
      <c r="G403" s="600"/>
      <c r="H403" s="600" t="str">
        <f t="shared" si="1"/>
        <v/>
      </c>
      <c r="I403" s="604"/>
      <c r="J403" s="595"/>
      <c r="K403" s="595"/>
    </row>
    <row r="404">
      <c r="A404" s="595"/>
      <c r="B404" s="595"/>
      <c r="C404" s="595"/>
      <c r="D404" s="603"/>
      <c r="E404" s="605"/>
      <c r="F404" s="603"/>
      <c r="G404" s="600"/>
      <c r="H404" s="600" t="str">
        <f t="shared" si="1"/>
        <v/>
      </c>
      <c r="I404" s="604"/>
      <c r="J404" s="595"/>
      <c r="K404" s="595"/>
    </row>
    <row r="405">
      <c r="A405" s="595"/>
      <c r="B405" s="595"/>
      <c r="C405" s="595"/>
      <c r="D405" s="603"/>
      <c r="E405" s="605"/>
      <c r="F405" s="603"/>
      <c r="G405" s="600"/>
      <c r="H405" s="600" t="str">
        <f t="shared" si="1"/>
        <v/>
      </c>
      <c r="I405" s="604"/>
      <c r="J405" s="595"/>
      <c r="K405" s="595"/>
    </row>
    <row r="406">
      <c r="A406" s="595"/>
      <c r="B406" s="595"/>
      <c r="C406" s="595"/>
      <c r="D406" s="603"/>
      <c r="E406" s="605"/>
      <c r="F406" s="603"/>
      <c r="G406" s="600"/>
      <c r="H406" s="600" t="str">
        <f t="shared" si="1"/>
        <v/>
      </c>
      <c r="I406" s="604"/>
      <c r="J406" s="595"/>
      <c r="K406" s="595"/>
    </row>
    <row r="407">
      <c r="A407" s="595"/>
      <c r="B407" s="595"/>
      <c r="C407" s="595"/>
      <c r="D407" s="603"/>
      <c r="E407" s="605"/>
      <c r="F407" s="603"/>
      <c r="G407" s="600"/>
      <c r="H407" s="600" t="str">
        <f t="shared" si="1"/>
        <v/>
      </c>
      <c r="I407" s="604"/>
      <c r="J407" s="595"/>
      <c r="K407" s="595"/>
    </row>
    <row r="408">
      <c r="A408" s="595"/>
      <c r="B408" s="595"/>
      <c r="C408" s="595"/>
      <c r="D408" s="603"/>
      <c r="E408" s="605"/>
      <c r="F408" s="603"/>
      <c r="G408" s="600"/>
      <c r="H408" s="600" t="str">
        <f t="shared" si="1"/>
        <v/>
      </c>
      <c r="I408" s="604"/>
      <c r="J408" s="595"/>
      <c r="K408" s="595"/>
    </row>
    <row r="409">
      <c r="A409" s="595"/>
      <c r="B409" s="595"/>
      <c r="C409" s="595"/>
      <c r="D409" s="603"/>
      <c r="E409" s="605"/>
      <c r="F409" s="603"/>
      <c r="G409" s="600"/>
      <c r="H409" s="600" t="str">
        <f t="shared" si="1"/>
        <v/>
      </c>
      <c r="I409" s="604"/>
      <c r="J409" s="595"/>
      <c r="K409" s="595"/>
    </row>
    <row r="410">
      <c r="A410" s="595"/>
      <c r="B410" s="595"/>
      <c r="C410" s="595"/>
      <c r="D410" s="603"/>
      <c r="E410" s="605"/>
      <c r="F410" s="603"/>
      <c r="G410" s="600"/>
      <c r="H410" s="600" t="str">
        <f t="shared" si="1"/>
        <v/>
      </c>
      <c r="I410" s="604"/>
      <c r="J410" s="595"/>
      <c r="K410" s="595"/>
    </row>
    <row r="411">
      <c r="A411" s="595"/>
      <c r="B411" s="595"/>
      <c r="C411" s="595"/>
      <c r="D411" s="603"/>
      <c r="E411" s="605"/>
      <c r="F411" s="603"/>
      <c r="G411" s="600"/>
      <c r="H411" s="600" t="str">
        <f t="shared" si="1"/>
        <v/>
      </c>
      <c r="I411" s="604"/>
      <c r="J411" s="595"/>
      <c r="K411" s="595"/>
    </row>
    <row r="412">
      <c r="A412" s="595"/>
      <c r="B412" s="595"/>
      <c r="C412" s="595"/>
      <c r="D412" s="603"/>
      <c r="E412" s="605"/>
      <c r="F412" s="603"/>
      <c r="G412" s="600"/>
      <c r="H412" s="600" t="str">
        <f t="shared" si="1"/>
        <v/>
      </c>
      <c r="I412" s="604"/>
      <c r="J412" s="595"/>
      <c r="K412" s="595"/>
    </row>
    <row r="413">
      <c r="A413" s="595"/>
      <c r="B413" s="595"/>
      <c r="C413" s="595"/>
      <c r="D413" s="603"/>
      <c r="E413" s="605"/>
      <c r="F413" s="603"/>
      <c r="G413" s="600"/>
      <c r="H413" s="600" t="str">
        <f t="shared" si="1"/>
        <v/>
      </c>
      <c r="I413" s="604"/>
      <c r="J413" s="595"/>
      <c r="K413" s="595"/>
    </row>
    <row r="414">
      <c r="A414" s="595"/>
      <c r="B414" s="595"/>
      <c r="C414" s="595"/>
      <c r="D414" s="603"/>
      <c r="E414" s="605"/>
      <c r="F414" s="603"/>
      <c r="G414" s="600"/>
      <c r="H414" s="600" t="str">
        <f t="shared" si="1"/>
        <v/>
      </c>
      <c r="I414" s="604"/>
      <c r="J414" s="595"/>
      <c r="K414" s="595"/>
    </row>
    <row r="415">
      <c r="A415" s="595"/>
      <c r="B415" s="595"/>
      <c r="C415" s="595"/>
      <c r="D415" s="603"/>
      <c r="E415" s="605"/>
      <c r="F415" s="603"/>
      <c r="G415" s="600"/>
      <c r="H415" s="600" t="str">
        <f t="shared" si="1"/>
        <v/>
      </c>
      <c r="I415" s="604"/>
      <c r="J415" s="595"/>
      <c r="K415" s="595"/>
    </row>
    <row r="416">
      <c r="A416" s="595"/>
      <c r="B416" s="595"/>
      <c r="C416" s="595"/>
      <c r="D416" s="603"/>
      <c r="E416" s="605"/>
      <c r="F416" s="603"/>
      <c r="G416" s="600"/>
      <c r="H416" s="600" t="str">
        <f t="shared" si="1"/>
        <v/>
      </c>
      <c r="I416" s="604"/>
      <c r="J416" s="595"/>
      <c r="K416" s="595"/>
    </row>
    <row r="417">
      <c r="A417" s="595"/>
      <c r="B417" s="595"/>
      <c r="C417" s="595"/>
      <c r="D417" s="603"/>
      <c r="E417" s="605"/>
      <c r="F417" s="603"/>
      <c r="G417" s="600"/>
      <c r="H417" s="600" t="str">
        <f t="shared" si="1"/>
        <v/>
      </c>
      <c r="I417" s="604"/>
      <c r="J417" s="595"/>
      <c r="K417" s="595"/>
    </row>
    <row r="418">
      <c r="A418" s="595"/>
      <c r="B418" s="595"/>
      <c r="C418" s="595"/>
      <c r="D418" s="603"/>
      <c r="E418" s="605"/>
      <c r="F418" s="603"/>
      <c r="G418" s="600"/>
      <c r="H418" s="600" t="str">
        <f t="shared" si="1"/>
        <v/>
      </c>
      <c r="I418" s="604"/>
      <c r="J418" s="595"/>
      <c r="K418" s="595"/>
    </row>
    <row r="419">
      <c r="A419" s="595"/>
      <c r="B419" s="595"/>
      <c r="C419" s="595"/>
      <c r="D419" s="603"/>
      <c r="E419" s="605"/>
      <c r="F419" s="603"/>
      <c r="G419" s="600"/>
      <c r="H419" s="600" t="str">
        <f t="shared" si="1"/>
        <v/>
      </c>
      <c r="I419" s="604"/>
      <c r="J419" s="595"/>
      <c r="K419" s="595"/>
    </row>
    <row r="420">
      <c r="A420" s="595"/>
      <c r="B420" s="595"/>
      <c r="C420" s="595"/>
      <c r="D420" s="603"/>
      <c r="E420" s="605"/>
      <c r="F420" s="603"/>
      <c r="G420" s="600"/>
      <c r="H420" s="600" t="str">
        <f t="shared" si="1"/>
        <v/>
      </c>
      <c r="I420" s="604"/>
      <c r="J420" s="595"/>
      <c r="K420" s="595"/>
    </row>
    <row r="421">
      <c r="A421" s="595"/>
      <c r="B421" s="595"/>
      <c r="C421" s="595"/>
      <c r="D421" s="603"/>
      <c r="E421" s="605"/>
      <c r="F421" s="603"/>
      <c r="G421" s="600"/>
      <c r="H421" s="600" t="str">
        <f t="shared" si="1"/>
        <v/>
      </c>
      <c r="I421" s="604"/>
      <c r="J421" s="595"/>
      <c r="K421" s="595"/>
    </row>
    <row r="422">
      <c r="A422" s="595"/>
      <c r="B422" s="595"/>
      <c r="C422" s="595"/>
      <c r="D422" s="603"/>
      <c r="E422" s="605"/>
      <c r="F422" s="603"/>
      <c r="G422" s="600"/>
      <c r="H422" s="600" t="str">
        <f t="shared" si="1"/>
        <v/>
      </c>
      <c r="I422" s="604"/>
      <c r="J422" s="595"/>
      <c r="K422" s="595"/>
    </row>
    <row r="423">
      <c r="A423" s="595"/>
      <c r="B423" s="595"/>
      <c r="C423" s="595"/>
      <c r="D423" s="603"/>
      <c r="E423" s="605"/>
      <c r="F423" s="603"/>
      <c r="G423" s="600"/>
      <c r="H423" s="600" t="str">
        <f t="shared" si="1"/>
        <v/>
      </c>
      <c r="I423" s="604"/>
      <c r="J423" s="595"/>
      <c r="K423" s="595"/>
    </row>
    <row r="424">
      <c r="A424" s="595"/>
      <c r="B424" s="595"/>
      <c r="C424" s="595"/>
      <c r="D424" s="603"/>
      <c r="E424" s="605"/>
      <c r="F424" s="603"/>
      <c r="G424" s="600"/>
      <c r="H424" s="600" t="str">
        <f t="shared" si="1"/>
        <v/>
      </c>
      <c r="I424" s="604"/>
      <c r="J424" s="595"/>
      <c r="K424" s="595"/>
    </row>
    <row r="425">
      <c r="A425" s="595"/>
      <c r="B425" s="595"/>
      <c r="C425" s="595"/>
      <c r="D425" s="603"/>
      <c r="E425" s="605"/>
      <c r="F425" s="603"/>
      <c r="G425" s="600"/>
      <c r="H425" s="600" t="str">
        <f t="shared" si="1"/>
        <v/>
      </c>
      <c r="I425" s="604"/>
      <c r="J425" s="595"/>
      <c r="K425" s="595"/>
    </row>
    <row r="426">
      <c r="A426" s="595"/>
      <c r="B426" s="595"/>
      <c r="C426" s="595"/>
      <c r="D426" s="603"/>
      <c r="E426" s="605"/>
      <c r="F426" s="603"/>
      <c r="G426" s="600"/>
      <c r="H426" s="600" t="str">
        <f t="shared" si="1"/>
        <v/>
      </c>
      <c r="I426" s="604"/>
      <c r="J426" s="595"/>
      <c r="K426" s="595"/>
    </row>
    <row r="427">
      <c r="A427" s="595"/>
      <c r="B427" s="595"/>
      <c r="C427" s="595"/>
      <c r="D427" s="603"/>
      <c r="E427" s="605"/>
      <c r="F427" s="603"/>
      <c r="G427" s="600"/>
      <c r="H427" s="600" t="str">
        <f t="shared" si="1"/>
        <v/>
      </c>
      <c r="I427" s="604"/>
      <c r="J427" s="595"/>
      <c r="K427" s="595"/>
    </row>
    <row r="428">
      <c r="A428" s="595"/>
      <c r="B428" s="595"/>
      <c r="C428" s="595"/>
      <c r="D428" s="603"/>
      <c r="E428" s="605"/>
      <c r="F428" s="603"/>
      <c r="G428" s="600"/>
      <c r="H428" s="600" t="str">
        <f t="shared" si="1"/>
        <v/>
      </c>
      <c r="I428" s="604"/>
      <c r="J428" s="595"/>
      <c r="K428" s="595"/>
    </row>
    <row r="429">
      <c r="A429" s="595"/>
      <c r="B429" s="595"/>
      <c r="C429" s="595"/>
      <c r="D429" s="603"/>
      <c r="E429" s="605"/>
      <c r="F429" s="603"/>
      <c r="G429" s="600"/>
      <c r="H429" s="600" t="str">
        <f t="shared" si="1"/>
        <v/>
      </c>
      <c r="I429" s="604"/>
      <c r="J429" s="595"/>
      <c r="K429" s="595"/>
    </row>
    <row r="430">
      <c r="A430" s="595"/>
      <c r="B430" s="595"/>
      <c r="C430" s="595"/>
      <c r="D430" s="603"/>
      <c r="E430" s="605"/>
      <c r="F430" s="603"/>
      <c r="G430" s="600"/>
      <c r="H430" s="600" t="str">
        <f t="shared" si="1"/>
        <v/>
      </c>
      <c r="I430" s="604"/>
      <c r="J430" s="595"/>
      <c r="K430" s="595"/>
    </row>
    <row r="431">
      <c r="A431" s="595"/>
      <c r="B431" s="595"/>
      <c r="C431" s="595"/>
      <c r="D431" s="603"/>
      <c r="E431" s="605"/>
      <c r="F431" s="603"/>
      <c r="G431" s="600"/>
      <c r="H431" s="600" t="str">
        <f t="shared" si="1"/>
        <v/>
      </c>
      <c r="I431" s="604"/>
      <c r="J431" s="595"/>
      <c r="K431" s="595"/>
    </row>
    <row r="432">
      <c r="A432" s="595"/>
      <c r="B432" s="595"/>
      <c r="C432" s="595"/>
      <c r="D432" s="603"/>
      <c r="E432" s="605"/>
      <c r="F432" s="603"/>
      <c r="G432" s="600"/>
      <c r="H432" s="600" t="str">
        <f t="shared" si="1"/>
        <v/>
      </c>
      <c r="I432" s="604"/>
      <c r="J432" s="595"/>
      <c r="K432" s="595"/>
    </row>
    <row r="433">
      <c r="A433" s="595"/>
      <c r="B433" s="595"/>
      <c r="C433" s="595"/>
      <c r="D433" s="603"/>
      <c r="E433" s="605"/>
      <c r="F433" s="603"/>
      <c r="G433" s="600"/>
      <c r="H433" s="600" t="str">
        <f t="shared" si="1"/>
        <v/>
      </c>
      <c r="I433" s="604"/>
      <c r="J433" s="595"/>
      <c r="K433" s="595"/>
    </row>
    <row r="434">
      <c r="A434" s="595"/>
      <c r="B434" s="595"/>
      <c r="C434" s="595"/>
      <c r="D434" s="603"/>
      <c r="E434" s="605"/>
      <c r="F434" s="603"/>
      <c r="G434" s="600"/>
      <c r="H434" s="600" t="str">
        <f t="shared" si="1"/>
        <v/>
      </c>
      <c r="I434" s="604"/>
      <c r="J434" s="595"/>
      <c r="K434" s="595"/>
    </row>
    <row r="435">
      <c r="A435" s="595"/>
      <c r="B435" s="595"/>
      <c r="C435" s="595"/>
      <c r="D435" s="603"/>
      <c r="E435" s="605"/>
      <c r="F435" s="603"/>
      <c r="G435" s="600"/>
      <c r="H435" s="600" t="str">
        <f t="shared" si="1"/>
        <v/>
      </c>
      <c r="I435" s="604"/>
      <c r="J435" s="595"/>
      <c r="K435" s="595"/>
    </row>
    <row r="436">
      <c r="A436" s="595"/>
      <c r="B436" s="595"/>
      <c r="C436" s="595"/>
      <c r="D436" s="603"/>
      <c r="E436" s="605"/>
      <c r="F436" s="603"/>
      <c r="G436" s="600"/>
      <c r="H436" s="600" t="str">
        <f t="shared" si="1"/>
        <v/>
      </c>
      <c r="I436" s="604"/>
      <c r="J436" s="595"/>
      <c r="K436" s="595"/>
    </row>
    <row r="437">
      <c r="A437" s="595"/>
      <c r="B437" s="595"/>
      <c r="C437" s="595"/>
      <c r="D437" s="603"/>
      <c r="E437" s="605"/>
      <c r="F437" s="603"/>
      <c r="G437" s="600"/>
      <c r="H437" s="600" t="str">
        <f t="shared" si="1"/>
        <v/>
      </c>
      <c r="I437" s="604"/>
      <c r="J437" s="595"/>
      <c r="K437" s="595"/>
    </row>
    <row r="438">
      <c r="A438" s="595"/>
      <c r="B438" s="595"/>
      <c r="C438" s="595"/>
      <c r="D438" s="603"/>
      <c r="E438" s="605"/>
      <c r="F438" s="603"/>
      <c r="G438" s="600"/>
      <c r="H438" s="600" t="str">
        <f t="shared" si="1"/>
        <v/>
      </c>
      <c r="I438" s="604"/>
      <c r="J438" s="595"/>
      <c r="K438" s="595"/>
    </row>
    <row r="439">
      <c r="A439" s="595"/>
      <c r="B439" s="595"/>
      <c r="C439" s="595"/>
      <c r="D439" s="603"/>
      <c r="E439" s="605"/>
      <c r="F439" s="603"/>
      <c r="G439" s="600"/>
      <c r="H439" s="600" t="str">
        <f t="shared" si="1"/>
        <v/>
      </c>
      <c r="I439" s="604"/>
      <c r="J439" s="595"/>
      <c r="K439" s="595"/>
    </row>
    <row r="440">
      <c r="A440" s="595"/>
      <c r="B440" s="595"/>
      <c r="C440" s="595"/>
      <c r="D440" s="603"/>
      <c r="E440" s="605"/>
      <c r="F440" s="603"/>
      <c r="G440" s="600"/>
      <c r="H440" s="600" t="str">
        <f t="shared" si="1"/>
        <v/>
      </c>
      <c r="I440" s="604"/>
      <c r="J440" s="595"/>
      <c r="K440" s="595"/>
    </row>
    <row r="441">
      <c r="A441" s="595"/>
      <c r="B441" s="595"/>
      <c r="C441" s="595"/>
      <c r="D441" s="603"/>
      <c r="E441" s="605"/>
      <c r="F441" s="603"/>
      <c r="G441" s="600"/>
      <c r="H441" s="600" t="str">
        <f t="shared" si="1"/>
        <v/>
      </c>
      <c r="I441" s="604"/>
      <c r="J441" s="595"/>
      <c r="K441" s="595"/>
    </row>
    <row r="442">
      <c r="A442" s="595"/>
      <c r="B442" s="595"/>
      <c r="C442" s="595"/>
      <c r="D442" s="603"/>
      <c r="E442" s="605"/>
      <c r="F442" s="603"/>
      <c r="G442" s="600"/>
      <c r="H442" s="600" t="str">
        <f t="shared" si="1"/>
        <v/>
      </c>
      <c r="I442" s="604"/>
      <c r="J442" s="595"/>
      <c r="K442" s="595"/>
    </row>
    <row r="443">
      <c r="A443" s="595"/>
      <c r="B443" s="595"/>
      <c r="C443" s="595"/>
      <c r="D443" s="603"/>
      <c r="E443" s="605"/>
      <c r="F443" s="603"/>
      <c r="G443" s="600"/>
      <c r="H443" s="600" t="str">
        <f t="shared" si="1"/>
        <v/>
      </c>
      <c r="I443" s="604"/>
      <c r="J443" s="595"/>
      <c r="K443" s="595"/>
    </row>
    <row r="444">
      <c r="A444" s="595"/>
      <c r="B444" s="595"/>
      <c r="C444" s="595"/>
      <c r="D444" s="603"/>
      <c r="E444" s="605"/>
      <c r="F444" s="603"/>
      <c r="G444" s="600"/>
      <c r="H444" s="600" t="str">
        <f t="shared" si="1"/>
        <v/>
      </c>
      <c r="I444" s="604"/>
      <c r="J444" s="595"/>
      <c r="K444" s="595"/>
    </row>
    <row r="445">
      <c r="A445" s="595"/>
      <c r="B445" s="595"/>
      <c r="C445" s="595"/>
      <c r="D445" s="603"/>
      <c r="E445" s="605"/>
      <c r="F445" s="603"/>
      <c r="G445" s="600"/>
      <c r="H445" s="600" t="str">
        <f t="shared" si="1"/>
        <v/>
      </c>
      <c r="I445" s="604"/>
      <c r="J445" s="595"/>
      <c r="K445" s="595"/>
    </row>
    <row r="446">
      <c r="A446" s="595"/>
      <c r="B446" s="595"/>
      <c r="C446" s="595"/>
      <c r="D446" s="603"/>
      <c r="E446" s="605"/>
      <c r="F446" s="603"/>
      <c r="G446" s="600"/>
      <c r="H446" s="600" t="str">
        <f t="shared" si="1"/>
        <v/>
      </c>
      <c r="I446" s="604"/>
      <c r="J446" s="595"/>
      <c r="K446" s="595"/>
    </row>
    <row r="447">
      <c r="A447" s="595"/>
      <c r="B447" s="595"/>
      <c r="C447" s="595"/>
      <c r="D447" s="603"/>
      <c r="E447" s="605"/>
      <c r="F447" s="603"/>
      <c r="G447" s="600"/>
      <c r="H447" s="600" t="str">
        <f t="shared" si="1"/>
        <v/>
      </c>
      <c r="I447" s="604"/>
      <c r="J447" s="595"/>
      <c r="K447" s="595"/>
    </row>
    <row r="448">
      <c r="A448" s="595"/>
      <c r="B448" s="595"/>
      <c r="C448" s="595"/>
      <c r="D448" s="603"/>
      <c r="E448" s="605"/>
      <c r="F448" s="603"/>
      <c r="G448" s="600"/>
      <c r="H448" s="600" t="str">
        <f t="shared" si="1"/>
        <v/>
      </c>
      <c r="I448" s="604"/>
      <c r="J448" s="595"/>
      <c r="K448" s="595"/>
    </row>
    <row r="449">
      <c r="A449" s="595"/>
      <c r="B449" s="595"/>
      <c r="C449" s="595"/>
      <c r="D449" s="603"/>
      <c r="E449" s="605"/>
      <c r="F449" s="603"/>
      <c r="G449" s="600"/>
      <c r="H449" s="600" t="str">
        <f t="shared" si="1"/>
        <v/>
      </c>
      <c r="I449" s="604"/>
      <c r="J449" s="595"/>
      <c r="K449" s="595"/>
    </row>
    <row r="450">
      <c r="A450" s="595"/>
      <c r="B450" s="595"/>
      <c r="C450" s="595"/>
      <c r="D450" s="603"/>
      <c r="E450" s="605"/>
      <c r="F450" s="603"/>
      <c r="G450" s="600"/>
      <c r="H450" s="600" t="str">
        <f t="shared" si="1"/>
        <v/>
      </c>
      <c r="I450" s="604"/>
      <c r="J450" s="595"/>
      <c r="K450" s="595"/>
    </row>
    <row r="451">
      <c r="A451" s="595"/>
      <c r="B451" s="595"/>
      <c r="C451" s="595"/>
      <c r="D451" s="603"/>
      <c r="E451" s="605"/>
      <c r="F451" s="603"/>
      <c r="G451" s="600"/>
      <c r="H451" s="600" t="str">
        <f t="shared" si="1"/>
        <v/>
      </c>
      <c r="I451" s="604"/>
      <c r="J451" s="595"/>
      <c r="K451" s="595"/>
    </row>
    <row r="452">
      <c r="A452" s="595"/>
      <c r="B452" s="595"/>
      <c r="C452" s="595"/>
      <c r="D452" s="603"/>
      <c r="E452" s="605"/>
      <c r="F452" s="603"/>
      <c r="G452" s="600"/>
      <c r="H452" s="600" t="str">
        <f t="shared" si="1"/>
        <v/>
      </c>
      <c r="I452" s="604"/>
      <c r="J452" s="595"/>
      <c r="K452" s="595"/>
    </row>
    <row r="453">
      <c r="A453" s="595"/>
      <c r="B453" s="595"/>
      <c r="C453" s="595"/>
      <c r="D453" s="603"/>
      <c r="E453" s="605"/>
      <c r="F453" s="603"/>
      <c r="G453" s="600"/>
      <c r="H453" s="600" t="str">
        <f t="shared" si="1"/>
        <v/>
      </c>
      <c r="I453" s="604"/>
      <c r="J453" s="595"/>
      <c r="K453" s="595"/>
    </row>
    <row r="454">
      <c r="A454" s="595"/>
      <c r="B454" s="595"/>
      <c r="C454" s="595"/>
      <c r="D454" s="603"/>
      <c r="E454" s="605"/>
      <c r="F454" s="603"/>
      <c r="G454" s="600"/>
      <c r="H454" s="600" t="str">
        <f t="shared" si="1"/>
        <v/>
      </c>
      <c r="I454" s="604"/>
      <c r="J454" s="595"/>
      <c r="K454" s="595"/>
    </row>
    <row r="455">
      <c r="A455" s="595"/>
      <c r="B455" s="595"/>
      <c r="C455" s="595"/>
      <c r="D455" s="603"/>
      <c r="E455" s="605"/>
      <c r="F455" s="603"/>
      <c r="G455" s="600"/>
      <c r="H455" s="600" t="str">
        <f t="shared" si="1"/>
        <v/>
      </c>
      <c r="I455" s="604"/>
      <c r="J455" s="595"/>
      <c r="K455" s="595"/>
    </row>
    <row r="456">
      <c r="A456" s="595"/>
      <c r="B456" s="595"/>
      <c r="C456" s="595"/>
      <c r="D456" s="603"/>
      <c r="E456" s="605"/>
      <c r="F456" s="603"/>
      <c r="G456" s="600"/>
      <c r="H456" s="600" t="str">
        <f t="shared" si="1"/>
        <v/>
      </c>
      <c r="I456" s="604"/>
      <c r="J456" s="595"/>
      <c r="K456" s="595"/>
    </row>
    <row r="457">
      <c r="A457" s="595"/>
      <c r="B457" s="595"/>
      <c r="C457" s="595"/>
      <c r="D457" s="603"/>
      <c r="E457" s="605"/>
      <c r="F457" s="603"/>
      <c r="G457" s="600"/>
      <c r="H457" s="600" t="str">
        <f t="shared" si="1"/>
        <v/>
      </c>
      <c r="I457" s="604"/>
      <c r="J457" s="595"/>
      <c r="K457" s="595"/>
    </row>
    <row r="458">
      <c r="A458" s="595"/>
      <c r="B458" s="595"/>
      <c r="C458" s="595"/>
      <c r="D458" s="603"/>
      <c r="E458" s="605"/>
      <c r="F458" s="603"/>
      <c r="G458" s="600"/>
      <c r="H458" s="600" t="str">
        <f t="shared" si="1"/>
        <v/>
      </c>
      <c r="I458" s="604"/>
      <c r="J458" s="595"/>
      <c r="K458" s="595"/>
    </row>
    <row r="459">
      <c r="A459" s="595"/>
      <c r="B459" s="595"/>
      <c r="C459" s="595"/>
      <c r="D459" s="603"/>
      <c r="E459" s="605"/>
      <c r="F459" s="603"/>
      <c r="G459" s="600"/>
      <c r="H459" s="600" t="str">
        <f t="shared" si="1"/>
        <v/>
      </c>
      <c r="I459" s="604"/>
      <c r="J459" s="595"/>
      <c r="K459" s="595"/>
    </row>
    <row r="460">
      <c r="A460" s="595"/>
      <c r="B460" s="595"/>
      <c r="C460" s="595"/>
      <c r="D460" s="603"/>
      <c r="E460" s="605"/>
      <c r="F460" s="603"/>
      <c r="G460" s="600"/>
      <c r="H460" s="600" t="str">
        <f t="shared" si="1"/>
        <v/>
      </c>
      <c r="I460" s="604"/>
      <c r="J460" s="595"/>
      <c r="K460" s="595"/>
    </row>
    <row r="461">
      <c r="A461" s="595"/>
      <c r="B461" s="595"/>
      <c r="C461" s="595"/>
      <c r="D461" s="603"/>
      <c r="E461" s="605"/>
      <c r="F461" s="603"/>
      <c r="G461" s="600"/>
      <c r="H461" s="600" t="str">
        <f t="shared" si="1"/>
        <v/>
      </c>
      <c r="I461" s="604"/>
      <c r="J461" s="595"/>
      <c r="K461" s="595"/>
    </row>
    <row r="462">
      <c r="A462" s="595"/>
      <c r="B462" s="595"/>
      <c r="C462" s="595"/>
      <c r="D462" s="603"/>
      <c r="E462" s="605"/>
      <c r="F462" s="603"/>
      <c r="G462" s="600"/>
      <c r="H462" s="600" t="str">
        <f t="shared" si="1"/>
        <v/>
      </c>
      <c r="I462" s="604"/>
      <c r="J462" s="595"/>
      <c r="K462" s="595"/>
    </row>
    <row r="463">
      <c r="A463" s="595"/>
      <c r="B463" s="595"/>
      <c r="C463" s="595"/>
      <c r="D463" s="603"/>
      <c r="E463" s="605"/>
      <c r="F463" s="603"/>
      <c r="G463" s="600"/>
      <c r="H463" s="600" t="str">
        <f t="shared" si="1"/>
        <v/>
      </c>
      <c r="I463" s="604"/>
      <c r="J463" s="595"/>
      <c r="K463" s="595"/>
    </row>
    <row r="464">
      <c r="A464" s="595"/>
      <c r="B464" s="595"/>
      <c r="C464" s="595"/>
      <c r="D464" s="603"/>
      <c r="E464" s="605"/>
      <c r="F464" s="603"/>
      <c r="G464" s="600"/>
      <c r="H464" s="600" t="str">
        <f t="shared" si="1"/>
        <v/>
      </c>
      <c r="I464" s="604"/>
      <c r="J464" s="595"/>
      <c r="K464" s="595"/>
    </row>
    <row r="465">
      <c r="A465" s="595"/>
      <c r="B465" s="595"/>
      <c r="C465" s="595"/>
      <c r="D465" s="603"/>
      <c r="E465" s="605"/>
      <c r="F465" s="603"/>
      <c r="G465" s="600"/>
      <c r="H465" s="600" t="str">
        <f t="shared" si="1"/>
        <v/>
      </c>
      <c r="I465" s="604"/>
      <c r="J465" s="595"/>
      <c r="K465" s="595"/>
    </row>
    <row r="466">
      <c r="A466" s="595"/>
      <c r="B466" s="595"/>
      <c r="C466" s="595"/>
      <c r="D466" s="603"/>
      <c r="E466" s="605"/>
      <c r="F466" s="603"/>
      <c r="G466" s="600"/>
      <c r="H466" s="600" t="str">
        <f t="shared" si="1"/>
        <v/>
      </c>
      <c r="I466" s="604"/>
      <c r="J466" s="595"/>
      <c r="K466" s="595"/>
    </row>
    <row r="467">
      <c r="A467" s="595"/>
      <c r="B467" s="595"/>
      <c r="C467" s="595"/>
      <c r="D467" s="603"/>
      <c r="E467" s="605"/>
      <c r="F467" s="603"/>
      <c r="G467" s="600"/>
      <c r="H467" s="600" t="str">
        <f t="shared" si="1"/>
        <v/>
      </c>
      <c r="I467" s="604"/>
      <c r="J467" s="595"/>
      <c r="K467" s="595"/>
    </row>
    <row r="468">
      <c r="A468" s="595"/>
      <c r="B468" s="595"/>
      <c r="C468" s="595"/>
      <c r="D468" s="603"/>
      <c r="E468" s="605"/>
      <c r="F468" s="603"/>
      <c r="G468" s="600"/>
      <c r="H468" s="600" t="str">
        <f t="shared" si="1"/>
        <v/>
      </c>
      <c r="I468" s="604"/>
      <c r="J468" s="595"/>
      <c r="K468" s="595"/>
    </row>
    <row r="469">
      <c r="A469" s="595"/>
      <c r="B469" s="595"/>
      <c r="C469" s="595"/>
      <c r="D469" s="603"/>
      <c r="E469" s="605"/>
      <c r="F469" s="603"/>
      <c r="G469" s="600"/>
      <c r="H469" s="600" t="str">
        <f t="shared" si="1"/>
        <v/>
      </c>
      <c r="I469" s="604"/>
      <c r="J469" s="595"/>
      <c r="K469" s="595"/>
    </row>
    <row r="470">
      <c r="A470" s="595"/>
      <c r="B470" s="595"/>
      <c r="C470" s="595"/>
      <c r="D470" s="603"/>
      <c r="E470" s="605"/>
      <c r="F470" s="603"/>
      <c r="G470" s="600"/>
      <c r="H470" s="600" t="str">
        <f t="shared" si="1"/>
        <v/>
      </c>
      <c r="I470" s="604"/>
      <c r="J470" s="595"/>
      <c r="K470" s="595"/>
    </row>
    <row r="471">
      <c r="A471" s="595"/>
      <c r="B471" s="595"/>
      <c r="C471" s="595"/>
      <c r="D471" s="603"/>
      <c r="E471" s="605"/>
      <c r="F471" s="603"/>
      <c r="G471" s="600"/>
      <c r="H471" s="600" t="str">
        <f t="shared" si="1"/>
        <v/>
      </c>
      <c r="I471" s="604"/>
      <c r="J471" s="595"/>
      <c r="K471" s="595"/>
    </row>
    <row r="472">
      <c r="A472" s="595"/>
      <c r="B472" s="595"/>
      <c r="C472" s="595"/>
      <c r="D472" s="603"/>
      <c r="E472" s="605"/>
      <c r="F472" s="603"/>
      <c r="G472" s="600"/>
      <c r="H472" s="600" t="str">
        <f t="shared" si="1"/>
        <v/>
      </c>
      <c r="I472" s="604"/>
      <c r="J472" s="595"/>
      <c r="K472" s="595"/>
    </row>
    <row r="473">
      <c r="A473" s="595"/>
      <c r="B473" s="595"/>
      <c r="C473" s="595"/>
      <c r="D473" s="603"/>
      <c r="E473" s="605"/>
      <c r="F473" s="603"/>
      <c r="G473" s="600"/>
      <c r="H473" s="600" t="str">
        <f t="shared" si="1"/>
        <v/>
      </c>
      <c r="I473" s="604"/>
      <c r="J473" s="595"/>
      <c r="K473" s="595"/>
    </row>
    <row r="474">
      <c r="A474" s="595"/>
      <c r="B474" s="595"/>
      <c r="C474" s="595"/>
      <c r="D474" s="603"/>
      <c r="E474" s="605"/>
      <c r="F474" s="603"/>
      <c r="G474" s="600"/>
      <c r="H474" s="600" t="str">
        <f t="shared" si="1"/>
        <v/>
      </c>
      <c r="I474" s="604"/>
      <c r="J474" s="595"/>
      <c r="K474" s="595"/>
    </row>
    <row r="475">
      <c r="A475" s="595"/>
      <c r="B475" s="595"/>
      <c r="C475" s="595"/>
      <c r="D475" s="603"/>
      <c r="E475" s="605"/>
      <c r="F475" s="603"/>
      <c r="G475" s="600"/>
      <c r="H475" s="600" t="str">
        <f t="shared" si="1"/>
        <v/>
      </c>
      <c r="I475" s="604"/>
      <c r="J475" s="595"/>
      <c r="K475" s="595"/>
    </row>
    <row r="476">
      <c r="A476" s="595"/>
      <c r="B476" s="595"/>
      <c r="C476" s="595"/>
      <c r="D476" s="603"/>
      <c r="E476" s="605"/>
      <c r="F476" s="603"/>
      <c r="G476" s="600"/>
      <c r="H476" s="600" t="str">
        <f t="shared" si="1"/>
        <v/>
      </c>
      <c r="I476" s="604"/>
      <c r="J476" s="595"/>
      <c r="K476" s="595"/>
    </row>
    <row r="477">
      <c r="A477" s="595"/>
      <c r="B477" s="595"/>
      <c r="C477" s="595"/>
      <c r="D477" s="603"/>
      <c r="E477" s="605"/>
      <c r="F477" s="603"/>
      <c r="G477" s="600"/>
      <c r="H477" s="600" t="str">
        <f t="shared" si="1"/>
        <v/>
      </c>
      <c r="I477" s="604"/>
      <c r="J477" s="595"/>
      <c r="K477" s="595"/>
    </row>
    <row r="478">
      <c r="A478" s="595"/>
      <c r="B478" s="595"/>
      <c r="C478" s="595"/>
      <c r="D478" s="603"/>
      <c r="E478" s="605"/>
      <c r="F478" s="603"/>
      <c r="G478" s="600"/>
      <c r="H478" s="600" t="str">
        <f t="shared" si="1"/>
        <v/>
      </c>
      <c r="I478" s="604"/>
      <c r="J478" s="595"/>
      <c r="K478" s="595"/>
    </row>
    <row r="479">
      <c r="A479" s="595"/>
      <c r="B479" s="595"/>
      <c r="C479" s="595"/>
      <c r="D479" s="603"/>
      <c r="E479" s="605"/>
      <c r="F479" s="603"/>
      <c r="G479" s="600"/>
      <c r="H479" s="600" t="str">
        <f t="shared" si="1"/>
        <v/>
      </c>
      <c r="I479" s="604"/>
      <c r="J479" s="595"/>
      <c r="K479" s="595"/>
    </row>
    <row r="480">
      <c r="A480" s="595"/>
      <c r="B480" s="595"/>
      <c r="C480" s="595"/>
      <c r="D480" s="603"/>
      <c r="E480" s="605"/>
      <c r="F480" s="603"/>
      <c r="G480" s="600"/>
      <c r="H480" s="600" t="str">
        <f t="shared" si="1"/>
        <v/>
      </c>
      <c r="I480" s="604"/>
      <c r="J480" s="595"/>
      <c r="K480" s="595"/>
    </row>
    <row r="481">
      <c r="A481" s="595"/>
      <c r="B481" s="595"/>
      <c r="C481" s="595"/>
      <c r="D481" s="603"/>
      <c r="E481" s="605"/>
      <c r="F481" s="603"/>
      <c r="G481" s="600"/>
      <c r="H481" s="600" t="str">
        <f t="shared" si="1"/>
        <v/>
      </c>
      <c r="I481" s="604"/>
      <c r="J481" s="595"/>
      <c r="K481" s="595"/>
    </row>
    <row r="482">
      <c r="A482" s="595"/>
      <c r="B482" s="595"/>
      <c r="C482" s="595"/>
      <c r="D482" s="603"/>
      <c r="E482" s="605"/>
      <c r="F482" s="603"/>
      <c r="G482" s="600"/>
      <c r="H482" s="600" t="str">
        <f t="shared" si="1"/>
        <v/>
      </c>
      <c r="I482" s="604"/>
      <c r="J482" s="595"/>
      <c r="K482" s="595"/>
    </row>
    <row r="483">
      <c r="A483" s="595"/>
      <c r="B483" s="595"/>
      <c r="C483" s="595"/>
      <c r="D483" s="603"/>
      <c r="E483" s="605"/>
      <c r="F483" s="603"/>
      <c r="G483" s="600"/>
      <c r="H483" s="600" t="str">
        <f t="shared" si="1"/>
        <v/>
      </c>
      <c r="I483" s="604"/>
      <c r="J483" s="595"/>
      <c r="K483" s="595"/>
    </row>
    <row r="484">
      <c r="A484" s="595"/>
      <c r="B484" s="595"/>
      <c r="C484" s="595"/>
      <c r="D484" s="603"/>
      <c r="E484" s="605"/>
      <c r="F484" s="603"/>
      <c r="G484" s="600"/>
      <c r="H484" s="600" t="str">
        <f t="shared" si="1"/>
        <v/>
      </c>
      <c r="I484" s="604"/>
      <c r="J484" s="595"/>
      <c r="K484" s="595"/>
    </row>
    <row r="485">
      <c r="A485" s="595"/>
      <c r="B485" s="595"/>
      <c r="C485" s="595"/>
      <c r="D485" s="603"/>
      <c r="E485" s="605"/>
      <c r="F485" s="603"/>
      <c r="G485" s="600"/>
      <c r="H485" s="600" t="str">
        <f t="shared" si="1"/>
        <v/>
      </c>
      <c r="I485" s="604"/>
      <c r="J485" s="595"/>
      <c r="K485" s="595"/>
    </row>
    <row r="486">
      <c r="A486" s="595"/>
      <c r="B486" s="595"/>
      <c r="C486" s="595"/>
      <c r="D486" s="603"/>
      <c r="E486" s="605"/>
      <c r="F486" s="603"/>
      <c r="G486" s="600"/>
      <c r="H486" s="600" t="str">
        <f t="shared" si="1"/>
        <v/>
      </c>
      <c r="I486" s="604"/>
      <c r="J486" s="595"/>
      <c r="K486" s="595"/>
    </row>
    <row r="487">
      <c r="A487" s="595"/>
      <c r="B487" s="595"/>
      <c r="C487" s="595"/>
      <c r="D487" s="603"/>
      <c r="E487" s="605"/>
      <c r="F487" s="603"/>
      <c r="G487" s="600"/>
      <c r="H487" s="600" t="str">
        <f t="shared" si="1"/>
        <v/>
      </c>
      <c r="I487" s="604"/>
      <c r="J487" s="595"/>
      <c r="K487" s="595"/>
    </row>
    <row r="488">
      <c r="A488" s="595"/>
      <c r="B488" s="595"/>
      <c r="C488" s="595"/>
      <c r="D488" s="603"/>
      <c r="E488" s="605"/>
      <c r="F488" s="603"/>
      <c r="G488" s="600"/>
      <c r="H488" s="600" t="str">
        <f t="shared" si="1"/>
        <v/>
      </c>
      <c r="I488" s="604"/>
      <c r="J488" s="595"/>
      <c r="K488" s="595"/>
    </row>
    <row r="489">
      <c r="A489" s="595"/>
      <c r="B489" s="595"/>
      <c r="C489" s="595"/>
      <c r="D489" s="603"/>
      <c r="E489" s="605"/>
      <c r="F489" s="603"/>
      <c r="G489" s="600"/>
      <c r="H489" s="600" t="str">
        <f t="shared" si="1"/>
        <v/>
      </c>
      <c r="I489" s="604"/>
      <c r="J489" s="595"/>
      <c r="K489" s="595"/>
    </row>
    <row r="490">
      <c r="A490" s="595"/>
      <c r="B490" s="595"/>
      <c r="C490" s="595"/>
      <c r="D490" s="603"/>
      <c r="E490" s="605"/>
      <c r="F490" s="603"/>
      <c r="G490" s="600"/>
      <c r="H490" s="600" t="str">
        <f t="shared" si="1"/>
        <v/>
      </c>
      <c r="I490" s="604"/>
      <c r="J490" s="595"/>
      <c r="K490" s="595"/>
    </row>
    <row r="491">
      <c r="A491" s="595"/>
      <c r="B491" s="595"/>
      <c r="C491" s="595"/>
      <c r="D491" s="603"/>
      <c r="E491" s="605"/>
      <c r="F491" s="603"/>
      <c r="G491" s="600"/>
      <c r="H491" s="600" t="str">
        <f t="shared" si="1"/>
        <v/>
      </c>
      <c r="I491" s="604"/>
      <c r="J491" s="595"/>
      <c r="K491" s="595"/>
    </row>
    <row r="492">
      <c r="A492" s="595"/>
      <c r="B492" s="595"/>
      <c r="C492" s="595"/>
      <c r="D492" s="603"/>
      <c r="E492" s="605"/>
      <c r="F492" s="603"/>
      <c r="G492" s="600"/>
      <c r="H492" s="600" t="str">
        <f t="shared" si="1"/>
        <v/>
      </c>
      <c r="I492" s="604"/>
      <c r="J492" s="595"/>
      <c r="K492" s="595"/>
    </row>
    <row r="493">
      <c r="A493" s="595"/>
      <c r="B493" s="595"/>
      <c r="C493" s="595"/>
      <c r="D493" s="603"/>
      <c r="E493" s="605"/>
      <c r="F493" s="603"/>
      <c r="G493" s="600"/>
      <c r="H493" s="600" t="str">
        <f t="shared" si="1"/>
        <v/>
      </c>
      <c r="I493" s="604"/>
      <c r="J493" s="595"/>
      <c r="K493" s="595"/>
    </row>
    <row r="494">
      <c r="A494" s="595"/>
      <c r="B494" s="595"/>
      <c r="C494" s="595"/>
      <c r="D494" s="603"/>
      <c r="E494" s="605"/>
      <c r="F494" s="603"/>
      <c r="G494" s="600"/>
      <c r="H494" s="600" t="str">
        <f t="shared" si="1"/>
        <v/>
      </c>
      <c r="I494" s="604"/>
      <c r="J494" s="595"/>
      <c r="K494" s="595"/>
    </row>
    <row r="495">
      <c r="A495" s="595"/>
      <c r="B495" s="595"/>
      <c r="C495" s="595"/>
      <c r="D495" s="603"/>
      <c r="E495" s="605"/>
      <c r="F495" s="603"/>
      <c r="G495" s="600"/>
      <c r="H495" s="600" t="str">
        <f t="shared" si="1"/>
        <v/>
      </c>
      <c r="I495" s="604"/>
      <c r="J495" s="595"/>
      <c r="K495" s="595"/>
    </row>
    <row r="496">
      <c r="A496" s="595"/>
      <c r="B496" s="595"/>
      <c r="C496" s="595"/>
      <c r="D496" s="603"/>
      <c r="E496" s="605"/>
      <c r="F496" s="603"/>
      <c r="G496" s="600"/>
      <c r="H496" s="600" t="str">
        <f t="shared" si="1"/>
        <v/>
      </c>
      <c r="I496" s="604"/>
      <c r="J496" s="595"/>
      <c r="K496" s="595"/>
    </row>
    <row r="497">
      <c r="A497" s="595"/>
      <c r="B497" s="595"/>
      <c r="C497" s="595"/>
      <c r="D497" s="603"/>
      <c r="E497" s="605"/>
      <c r="F497" s="603"/>
      <c r="G497" s="600"/>
      <c r="H497" s="600" t="str">
        <f t="shared" si="1"/>
        <v/>
      </c>
      <c r="I497" s="604"/>
      <c r="J497" s="595"/>
      <c r="K497" s="595"/>
    </row>
    <row r="498">
      <c r="A498" s="595"/>
      <c r="B498" s="595"/>
      <c r="C498" s="595"/>
      <c r="D498" s="603"/>
      <c r="E498" s="605"/>
      <c r="F498" s="603"/>
      <c r="G498" s="600"/>
      <c r="H498" s="600" t="str">
        <f t="shared" si="1"/>
        <v/>
      </c>
      <c r="I498" s="604"/>
      <c r="J498" s="595"/>
      <c r="K498" s="595"/>
    </row>
    <row r="499">
      <c r="A499" s="595"/>
      <c r="B499" s="595"/>
      <c r="C499" s="595"/>
      <c r="D499" s="603"/>
      <c r="E499" s="605"/>
      <c r="F499" s="603"/>
      <c r="G499" s="600"/>
      <c r="H499" s="600" t="str">
        <f t="shared" si="1"/>
        <v/>
      </c>
      <c r="I499" s="604"/>
      <c r="J499" s="595"/>
      <c r="K499" s="595"/>
    </row>
    <row r="500">
      <c r="A500" s="595"/>
      <c r="B500" s="595"/>
      <c r="C500" s="595"/>
      <c r="D500" s="603"/>
      <c r="E500" s="605"/>
      <c r="F500" s="603"/>
      <c r="G500" s="600"/>
      <c r="H500" s="600" t="str">
        <f t="shared" si="1"/>
        <v/>
      </c>
      <c r="I500" s="604"/>
      <c r="J500" s="595"/>
      <c r="K500" s="595"/>
    </row>
    <row r="501">
      <c r="A501" s="595"/>
      <c r="B501" s="595"/>
      <c r="C501" s="595"/>
      <c r="D501" s="603"/>
      <c r="E501" s="605"/>
      <c r="F501" s="603"/>
      <c r="G501" s="600"/>
      <c r="H501" s="600" t="str">
        <f t="shared" si="1"/>
        <v/>
      </c>
      <c r="I501" s="604"/>
      <c r="J501" s="595"/>
      <c r="K501" s="595"/>
    </row>
    <row r="502">
      <c r="A502" s="595"/>
      <c r="B502" s="595"/>
      <c r="C502" s="595"/>
      <c r="D502" s="603"/>
      <c r="E502" s="605"/>
      <c r="F502" s="603"/>
      <c r="G502" s="600"/>
      <c r="H502" s="600" t="str">
        <f t="shared" si="1"/>
        <v/>
      </c>
      <c r="I502" s="604"/>
      <c r="J502" s="595"/>
      <c r="K502" s="595"/>
    </row>
    <row r="503">
      <c r="A503" s="595"/>
      <c r="B503" s="595"/>
      <c r="C503" s="595"/>
      <c r="D503" s="603"/>
      <c r="E503" s="605"/>
      <c r="F503" s="603"/>
      <c r="G503" s="600"/>
      <c r="H503" s="600" t="str">
        <f t="shared" si="1"/>
        <v/>
      </c>
      <c r="I503" s="604"/>
      <c r="J503" s="595"/>
      <c r="K503" s="595"/>
    </row>
    <row r="504">
      <c r="A504" s="595"/>
      <c r="B504" s="595"/>
      <c r="C504" s="595"/>
      <c r="D504" s="603"/>
      <c r="E504" s="605"/>
      <c r="F504" s="603"/>
      <c r="G504" s="600"/>
      <c r="H504" s="600" t="str">
        <f t="shared" si="1"/>
        <v/>
      </c>
      <c r="I504" s="604"/>
      <c r="J504" s="595"/>
      <c r="K504" s="595"/>
    </row>
    <row r="505">
      <c r="A505" s="595"/>
      <c r="B505" s="595"/>
      <c r="C505" s="595"/>
      <c r="D505" s="603"/>
      <c r="E505" s="605"/>
      <c r="F505" s="603"/>
      <c r="G505" s="600"/>
      <c r="H505" s="600" t="str">
        <f t="shared" si="1"/>
        <v/>
      </c>
      <c r="I505" s="604"/>
      <c r="J505" s="595"/>
      <c r="K505" s="595"/>
    </row>
    <row r="506">
      <c r="A506" s="595"/>
      <c r="B506" s="595"/>
      <c r="C506" s="595"/>
      <c r="D506" s="603"/>
      <c r="E506" s="605"/>
      <c r="F506" s="603"/>
      <c r="G506" s="600"/>
      <c r="H506" s="600" t="str">
        <f t="shared" si="1"/>
        <v/>
      </c>
      <c r="I506" s="604"/>
      <c r="J506" s="595"/>
      <c r="K506" s="595"/>
    </row>
    <row r="507">
      <c r="A507" s="595"/>
      <c r="B507" s="595"/>
      <c r="C507" s="595"/>
      <c r="D507" s="603"/>
      <c r="E507" s="605"/>
      <c r="F507" s="603"/>
      <c r="G507" s="600"/>
      <c r="H507" s="600" t="str">
        <f t="shared" si="1"/>
        <v/>
      </c>
      <c r="I507" s="604"/>
      <c r="J507" s="595"/>
      <c r="K507" s="595"/>
    </row>
    <row r="508">
      <c r="A508" s="595"/>
      <c r="B508" s="595"/>
      <c r="C508" s="595"/>
      <c r="D508" s="603"/>
      <c r="E508" s="605"/>
      <c r="F508" s="603"/>
      <c r="G508" s="600"/>
      <c r="H508" s="600" t="str">
        <f t="shared" si="1"/>
        <v/>
      </c>
      <c r="I508" s="604"/>
      <c r="J508" s="595"/>
      <c r="K508" s="595"/>
    </row>
    <row r="509">
      <c r="A509" s="595"/>
      <c r="B509" s="595"/>
      <c r="C509" s="595"/>
      <c r="D509" s="603"/>
      <c r="E509" s="605"/>
      <c r="F509" s="603"/>
      <c r="G509" s="600"/>
      <c r="H509" s="600" t="str">
        <f t="shared" si="1"/>
        <v/>
      </c>
      <c r="I509" s="604"/>
      <c r="J509" s="595"/>
      <c r="K509" s="595"/>
    </row>
    <row r="510">
      <c r="A510" s="595"/>
      <c r="B510" s="595"/>
      <c r="C510" s="595"/>
      <c r="D510" s="603"/>
      <c r="E510" s="605"/>
      <c r="F510" s="603"/>
      <c r="G510" s="600"/>
      <c r="H510" s="600" t="str">
        <f t="shared" si="1"/>
        <v/>
      </c>
      <c r="I510" s="604"/>
      <c r="J510" s="595"/>
      <c r="K510" s="595"/>
    </row>
    <row r="511">
      <c r="A511" s="595"/>
      <c r="B511" s="595"/>
      <c r="C511" s="595"/>
      <c r="D511" s="603"/>
      <c r="E511" s="605"/>
      <c r="F511" s="603"/>
      <c r="G511" s="600"/>
      <c r="H511" s="600" t="str">
        <f t="shared" si="1"/>
        <v/>
      </c>
      <c r="I511" s="604"/>
      <c r="J511" s="595"/>
      <c r="K511" s="595"/>
    </row>
    <row r="512">
      <c r="A512" s="595"/>
      <c r="B512" s="595"/>
      <c r="C512" s="595"/>
      <c r="D512" s="603"/>
      <c r="E512" s="605"/>
      <c r="F512" s="603"/>
      <c r="G512" s="600"/>
      <c r="H512" s="600" t="str">
        <f t="shared" si="1"/>
        <v/>
      </c>
      <c r="I512" s="604"/>
      <c r="J512" s="595"/>
      <c r="K512" s="595"/>
    </row>
    <row r="513">
      <c r="A513" s="595"/>
      <c r="B513" s="595"/>
      <c r="C513" s="595"/>
      <c r="D513" s="603"/>
      <c r="E513" s="605"/>
      <c r="F513" s="603"/>
      <c r="G513" s="600"/>
      <c r="H513" s="600" t="str">
        <f t="shared" si="1"/>
        <v/>
      </c>
      <c r="I513" s="604"/>
      <c r="J513" s="595"/>
      <c r="K513" s="595"/>
    </row>
    <row r="514">
      <c r="A514" s="595"/>
      <c r="B514" s="595"/>
      <c r="C514" s="595"/>
      <c r="D514" s="603"/>
      <c r="E514" s="605"/>
      <c r="F514" s="603"/>
      <c r="G514" s="600"/>
      <c r="H514" s="600" t="str">
        <f t="shared" si="1"/>
        <v/>
      </c>
      <c r="I514" s="604"/>
      <c r="J514" s="595"/>
      <c r="K514" s="595"/>
    </row>
    <row r="515">
      <c r="A515" s="595"/>
      <c r="B515" s="595"/>
      <c r="C515" s="595"/>
      <c r="D515" s="603"/>
      <c r="E515" s="605"/>
      <c r="F515" s="603"/>
      <c r="G515" s="600"/>
      <c r="H515" s="600" t="str">
        <f t="shared" si="1"/>
        <v/>
      </c>
      <c r="I515" s="604"/>
      <c r="J515" s="595"/>
      <c r="K515" s="595"/>
    </row>
    <row r="516">
      <c r="A516" s="595"/>
      <c r="B516" s="595"/>
      <c r="C516" s="595"/>
      <c r="D516" s="603"/>
      <c r="E516" s="605"/>
      <c r="F516" s="603"/>
      <c r="G516" s="600"/>
      <c r="H516" s="600" t="str">
        <f t="shared" si="1"/>
        <v/>
      </c>
      <c r="I516" s="604"/>
      <c r="J516" s="595"/>
      <c r="K516" s="595"/>
    </row>
    <row r="517">
      <c r="A517" s="595"/>
      <c r="B517" s="595"/>
      <c r="C517" s="595"/>
      <c r="D517" s="603"/>
      <c r="E517" s="605"/>
      <c r="F517" s="603"/>
      <c r="G517" s="600"/>
      <c r="H517" s="600" t="str">
        <f t="shared" si="1"/>
        <v/>
      </c>
      <c r="I517" s="604"/>
      <c r="J517" s="595"/>
      <c r="K517" s="595"/>
    </row>
    <row r="518">
      <c r="A518" s="595"/>
      <c r="B518" s="595"/>
      <c r="C518" s="595"/>
      <c r="D518" s="603"/>
      <c r="E518" s="605"/>
      <c r="F518" s="603"/>
      <c r="G518" s="600"/>
      <c r="H518" s="600" t="str">
        <f t="shared" si="1"/>
        <v/>
      </c>
      <c r="I518" s="604"/>
      <c r="J518" s="595"/>
      <c r="K518" s="595"/>
    </row>
    <row r="519">
      <c r="A519" s="595"/>
      <c r="B519" s="595"/>
      <c r="C519" s="595"/>
      <c r="D519" s="603"/>
      <c r="E519" s="605"/>
      <c r="F519" s="603"/>
      <c r="G519" s="600"/>
      <c r="H519" s="600" t="str">
        <f t="shared" si="1"/>
        <v/>
      </c>
      <c r="I519" s="604"/>
      <c r="J519" s="595"/>
      <c r="K519" s="595"/>
    </row>
    <row r="520">
      <c r="A520" s="595"/>
      <c r="B520" s="595"/>
      <c r="C520" s="595"/>
      <c r="D520" s="603"/>
      <c r="E520" s="605"/>
      <c r="F520" s="603"/>
      <c r="G520" s="600"/>
      <c r="H520" s="600" t="str">
        <f t="shared" si="1"/>
        <v/>
      </c>
      <c r="I520" s="604"/>
      <c r="J520" s="595"/>
      <c r="K520" s="595"/>
    </row>
    <row r="521">
      <c r="A521" s="595"/>
      <c r="B521" s="595"/>
      <c r="C521" s="595"/>
      <c r="D521" s="603"/>
      <c r="E521" s="605"/>
      <c r="F521" s="603"/>
      <c r="G521" s="600"/>
      <c r="H521" s="600" t="str">
        <f t="shared" si="1"/>
        <v/>
      </c>
      <c r="I521" s="604"/>
      <c r="J521" s="595"/>
      <c r="K521" s="595"/>
    </row>
    <row r="522">
      <c r="A522" s="595"/>
      <c r="B522" s="595"/>
      <c r="C522" s="595"/>
      <c r="D522" s="603"/>
      <c r="E522" s="605"/>
      <c r="F522" s="603"/>
      <c r="G522" s="600"/>
      <c r="H522" s="600" t="str">
        <f t="shared" si="1"/>
        <v/>
      </c>
      <c r="I522" s="604"/>
      <c r="J522" s="595"/>
      <c r="K522" s="595"/>
    </row>
    <row r="523">
      <c r="A523" s="595"/>
      <c r="B523" s="595"/>
      <c r="C523" s="595"/>
      <c r="D523" s="603"/>
      <c r="E523" s="605"/>
      <c r="F523" s="603"/>
      <c r="G523" s="600"/>
      <c r="H523" s="600" t="str">
        <f t="shared" si="1"/>
        <v/>
      </c>
      <c r="I523" s="604"/>
      <c r="J523" s="595"/>
      <c r="K523" s="595"/>
    </row>
    <row r="524">
      <c r="A524" s="595"/>
      <c r="B524" s="595"/>
      <c r="C524" s="595"/>
      <c r="D524" s="603"/>
      <c r="E524" s="605"/>
      <c r="F524" s="603"/>
      <c r="G524" s="600"/>
      <c r="H524" s="600" t="str">
        <f t="shared" si="1"/>
        <v/>
      </c>
      <c r="I524" s="604"/>
      <c r="J524" s="595"/>
      <c r="K524" s="595"/>
    </row>
    <row r="525">
      <c r="A525" s="595"/>
      <c r="B525" s="595"/>
      <c r="C525" s="595"/>
      <c r="D525" s="603"/>
      <c r="E525" s="605"/>
      <c r="F525" s="603"/>
      <c r="G525" s="600"/>
      <c r="H525" s="600" t="str">
        <f t="shared" si="1"/>
        <v/>
      </c>
      <c r="I525" s="604"/>
      <c r="J525" s="595"/>
      <c r="K525" s="595"/>
    </row>
    <row r="526">
      <c r="A526" s="595"/>
      <c r="B526" s="595"/>
      <c r="C526" s="595"/>
      <c r="D526" s="603"/>
      <c r="E526" s="605"/>
      <c r="F526" s="603"/>
      <c r="G526" s="600"/>
      <c r="H526" s="600" t="str">
        <f t="shared" si="1"/>
        <v/>
      </c>
      <c r="I526" s="604"/>
      <c r="J526" s="595"/>
      <c r="K526" s="595"/>
    </row>
    <row r="527">
      <c r="A527" s="595"/>
      <c r="B527" s="595"/>
      <c r="C527" s="595"/>
      <c r="D527" s="603"/>
      <c r="E527" s="605"/>
      <c r="F527" s="603"/>
      <c r="G527" s="600"/>
      <c r="H527" s="600" t="str">
        <f t="shared" si="1"/>
        <v/>
      </c>
      <c r="I527" s="604"/>
      <c r="J527" s="595"/>
      <c r="K527" s="595"/>
    </row>
    <row r="528">
      <c r="A528" s="595"/>
      <c r="B528" s="595"/>
      <c r="C528" s="595"/>
      <c r="D528" s="603"/>
      <c r="E528" s="605"/>
      <c r="F528" s="603"/>
      <c r="G528" s="600"/>
      <c r="H528" s="600" t="str">
        <f t="shared" si="1"/>
        <v/>
      </c>
      <c r="I528" s="604"/>
      <c r="J528" s="595"/>
      <c r="K528" s="595"/>
    </row>
    <row r="529">
      <c r="A529" s="595"/>
      <c r="B529" s="595"/>
      <c r="C529" s="595"/>
      <c r="D529" s="603"/>
      <c r="E529" s="605"/>
      <c r="F529" s="603"/>
      <c r="G529" s="600"/>
      <c r="H529" s="600" t="str">
        <f t="shared" si="1"/>
        <v/>
      </c>
      <c r="I529" s="604"/>
      <c r="J529" s="595"/>
      <c r="K529" s="595"/>
    </row>
    <row r="530">
      <c r="A530" s="595"/>
      <c r="B530" s="595"/>
      <c r="C530" s="595"/>
      <c r="D530" s="603"/>
      <c r="E530" s="605"/>
      <c r="F530" s="603"/>
      <c r="G530" s="600"/>
      <c r="H530" s="600" t="str">
        <f t="shared" si="1"/>
        <v/>
      </c>
      <c r="I530" s="604"/>
      <c r="J530" s="595"/>
      <c r="K530" s="595"/>
    </row>
    <row r="531">
      <c r="A531" s="595"/>
      <c r="B531" s="595"/>
      <c r="C531" s="595"/>
      <c r="D531" s="603"/>
      <c r="E531" s="605"/>
      <c r="F531" s="603"/>
      <c r="G531" s="600"/>
      <c r="H531" s="600" t="str">
        <f t="shared" si="1"/>
        <v/>
      </c>
      <c r="I531" s="604"/>
      <c r="J531" s="595"/>
      <c r="K531" s="595"/>
    </row>
    <row r="532">
      <c r="A532" s="595"/>
      <c r="B532" s="595"/>
      <c r="C532" s="595"/>
      <c r="D532" s="603"/>
      <c r="E532" s="605"/>
      <c r="F532" s="603"/>
      <c r="G532" s="600"/>
      <c r="H532" s="600" t="str">
        <f t="shared" si="1"/>
        <v/>
      </c>
      <c r="I532" s="604"/>
      <c r="J532" s="595"/>
      <c r="K532" s="595"/>
    </row>
    <row r="533">
      <c r="A533" s="595"/>
      <c r="B533" s="595"/>
      <c r="C533" s="595"/>
      <c r="D533" s="603"/>
      <c r="E533" s="605"/>
      <c r="F533" s="603"/>
      <c r="G533" s="600"/>
      <c r="H533" s="600" t="str">
        <f t="shared" si="1"/>
        <v/>
      </c>
      <c r="I533" s="604"/>
      <c r="J533" s="595"/>
      <c r="K533" s="595"/>
    </row>
    <row r="534">
      <c r="A534" s="595"/>
      <c r="B534" s="595"/>
      <c r="C534" s="595"/>
      <c r="D534" s="603"/>
      <c r="E534" s="605"/>
      <c r="F534" s="603"/>
      <c r="G534" s="600"/>
      <c r="H534" s="600" t="str">
        <f t="shared" si="1"/>
        <v/>
      </c>
      <c r="I534" s="604"/>
      <c r="J534" s="595"/>
      <c r="K534" s="595"/>
    </row>
    <row r="535">
      <c r="A535" s="595"/>
      <c r="B535" s="595"/>
      <c r="C535" s="595"/>
      <c r="D535" s="603"/>
      <c r="E535" s="605"/>
      <c r="F535" s="603"/>
      <c r="G535" s="600"/>
      <c r="H535" s="600" t="str">
        <f t="shared" si="1"/>
        <v/>
      </c>
      <c r="I535" s="604"/>
      <c r="J535" s="595"/>
      <c r="K535" s="595"/>
    </row>
    <row r="536">
      <c r="A536" s="595"/>
      <c r="B536" s="595"/>
      <c r="C536" s="595"/>
      <c r="D536" s="603"/>
      <c r="E536" s="605"/>
      <c r="F536" s="603"/>
      <c r="G536" s="600"/>
      <c r="H536" s="600" t="str">
        <f t="shared" si="1"/>
        <v/>
      </c>
      <c r="I536" s="604"/>
      <c r="J536" s="595"/>
      <c r="K536" s="595"/>
    </row>
    <row r="537">
      <c r="A537" s="595"/>
      <c r="B537" s="595"/>
      <c r="C537" s="595"/>
      <c r="D537" s="603"/>
      <c r="E537" s="605"/>
      <c r="F537" s="603"/>
      <c r="G537" s="600"/>
      <c r="H537" s="600" t="str">
        <f t="shared" si="1"/>
        <v/>
      </c>
      <c r="I537" s="604"/>
      <c r="J537" s="595"/>
      <c r="K537" s="595"/>
    </row>
    <row r="538">
      <c r="A538" s="595"/>
      <c r="B538" s="595"/>
      <c r="C538" s="595"/>
      <c r="D538" s="603"/>
      <c r="E538" s="605"/>
      <c r="F538" s="603"/>
      <c r="G538" s="600"/>
      <c r="H538" s="600" t="str">
        <f t="shared" si="1"/>
        <v/>
      </c>
      <c r="I538" s="604"/>
      <c r="J538" s="595"/>
      <c r="K538" s="595"/>
    </row>
    <row r="539">
      <c r="A539" s="595"/>
      <c r="B539" s="595"/>
      <c r="C539" s="595"/>
      <c r="D539" s="603"/>
      <c r="E539" s="605"/>
      <c r="F539" s="603"/>
      <c r="G539" s="600"/>
      <c r="H539" s="600" t="str">
        <f t="shared" si="1"/>
        <v/>
      </c>
      <c r="I539" s="604"/>
      <c r="J539" s="595"/>
      <c r="K539" s="595"/>
    </row>
    <row r="540">
      <c r="A540" s="595"/>
      <c r="B540" s="595"/>
      <c r="C540" s="595"/>
      <c r="D540" s="603"/>
      <c r="E540" s="605"/>
      <c r="F540" s="603"/>
      <c r="G540" s="600"/>
      <c r="H540" s="600" t="str">
        <f t="shared" si="1"/>
        <v/>
      </c>
      <c r="I540" s="604"/>
      <c r="J540" s="595"/>
      <c r="K540" s="595"/>
    </row>
    <row r="541">
      <c r="A541" s="595"/>
      <c r="B541" s="595"/>
      <c r="C541" s="595"/>
      <c r="D541" s="603"/>
      <c r="E541" s="605"/>
      <c r="F541" s="603"/>
      <c r="G541" s="600"/>
      <c r="H541" s="600" t="str">
        <f t="shared" si="1"/>
        <v/>
      </c>
      <c r="I541" s="604"/>
      <c r="J541" s="595"/>
      <c r="K541" s="595"/>
    </row>
    <row r="542">
      <c r="A542" s="595"/>
      <c r="B542" s="595"/>
      <c r="C542" s="595"/>
      <c r="D542" s="603"/>
      <c r="E542" s="605"/>
      <c r="F542" s="603"/>
      <c r="G542" s="600"/>
      <c r="H542" s="600" t="str">
        <f t="shared" si="1"/>
        <v/>
      </c>
      <c r="I542" s="604"/>
      <c r="J542" s="595"/>
      <c r="K542" s="595"/>
    </row>
    <row r="543">
      <c r="A543" s="595"/>
      <c r="B543" s="595"/>
      <c r="C543" s="595"/>
      <c r="D543" s="603"/>
      <c r="E543" s="605"/>
      <c r="F543" s="603"/>
      <c r="G543" s="600"/>
      <c r="H543" s="600" t="str">
        <f t="shared" si="1"/>
        <v/>
      </c>
      <c r="I543" s="604"/>
      <c r="J543" s="595"/>
      <c r="K543" s="595"/>
    </row>
    <row r="544">
      <c r="A544" s="595"/>
      <c r="B544" s="595"/>
      <c r="C544" s="595"/>
      <c r="D544" s="603"/>
      <c r="E544" s="605"/>
      <c r="F544" s="603"/>
      <c r="G544" s="600"/>
      <c r="H544" s="600" t="str">
        <f t="shared" si="1"/>
        <v/>
      </c>
      <c r="I544" s="604"/>
      <c r="J544" s="595"/>
      <c r="K544" s="595"/>
    </row>
    <row r="545">
      <c r="A545" s="595"/>
      <c r="B545" s="595"/>
      <c r="C545" s="595"/>
      <c r="D545" s="603"/>
      <c r="E545" s="605"/>
      <c r="F545" s="603"/>
      <c r="G545" s="600"/>
      <c r="H545" s="600" t="str">
        <f t="shared" si="1"/>
        <v/>
      </c>
      <c r="I545" s="604"/>
      <c r="J545" s="595"/>
      <c r="K545" s="595"/>
    </row>
    <row r="546">
      <c r="A546" s="595"/>
      <c r="B546" s="595"/>
      <c r="C546" s="595"/>
      <c r="D546" s="603"/>
      <c r="E546" s="605"/>
      <c r="F546" s="603"/>
      <c r="G546" s="600"/>
      <c r="H546" s="600" t="str">
        <f t="shared" si="1"/>
        <v/>
      </c>
      <c r="I546" s="604"/>
      <c r="J546" s="595"/>
      <c r="K546" s="595"/>
    </row>
    <row r="547">
      <c r="A547" s="595"/>
      <c r="B547" s="595"/>
      <c r="C547" s="595"/>
      <c r="D547" s="603"/>
      <c r="E547" s="605"/>
      <c r="F547" s="603"/>
      <c r="G547" s="600"/>
      <c r="H547" s="600" t="str">
        <f t="shared" si="1"/>
        <v/>
      </c>
      <c r="I547" s="604"/>
      <c r="J547" s="595"/>
      <c r="K547" s="595"/>
    </row>
    <row r="548">
      <c r="A548" s="595"/>
      <c r="B548" s="595"/>
      <c r="C548" s="595"/>
      <c r="D548" s="603"/>
      <c r="E548" s="605"/>
      <c r="F548" s="603"/>
      <c r="G548" s="600"/>
      <c r="H548" s="600" t="str">
        <f t="shared" si="1"/>
        <v/>
      </c>
      <c r="I548" s="604"/>
      <c r="J548" s="595"/>
      <c r="K548" s="595"/>
    </row>
    <row r="549">
      <c r="A549" s="595"/>
      <c r="B549" s="595"/>
      <c r="C549" s="595"/>
      <c r="D549" s="603"/>
      <c r="E549" s="605"/>
      <c r="F549" s="603"/>
      <c r="G549" s="600"/>
      <c r="H549" s="600" t="str">
        <f t="shared" si="1"/>
        <v/>
      </c>
      <c r="I549" s="604"/>
      <c r="J549" s="595"/>
      <c r="K549" s="595"/>
    </row>
    <row r="550">
      <c r="A550" s="595"/>
      <c r="B550" s="595"/>
      <c r="C550" s="595"/>
      <c r="D550" s="603"/>
      <c r="E550" s="605"/>
      <c r="F550" s="603"/>
      <c r="G550" s="600"/>
      <c r="H550" s="600" t="str">
        <f t="shared" si="1"/>
        <v/>
      </c>
      <c r="I550" s="604"/>
      <c r="J550" s="595"/>
      <c r="K550" s="595"/>
    </row>
    <row r="551">
      <c r="A551" s="595"/>
      <c r="B551" s="595"/>
      <c r="C551" s="595"/>
      <c r="D551" s="603"/>
      <c r="E551" s="605"/>
      <c r="F551" s="603"/>
      <c r="G551" s="600"/>
      <c r="H551" s="600" t="str">
        <f t="shared" si="1"/>
        <v/>
      </c>
      <c r="I551" s="604"/>
      <c r="J551" s="595"/>
      <c r="K551" s="595"/>
    </row>
    <row r="552">
      <c r="A552" s="595"/>
      <c r="B552" s="595"/>
      <c r="C552" s="595"/>
      <c r="D552" s="603"/>
      <c r="E552" s="605"/>
      <c r="F552" s="603"/>
      <c r="G552" s="600"/>
      <c r="H552" s="600" t="str">
        <f t="shared" si="1"/>
        <v/>
      </c>
      <c r="I552" s="604"/>
      <c r="J552" s="595"/>
      <c r="K552" s="595"/>
    </row>
    <row r="553">
      <c r="A553" s="595"/>
      <c r="B553" s="595"/>
      <c r="C553" s="595"/>
      <c r="D553" s="603"/>
      <c r="E553" s="605"/>
      <c r="F553" s="603"/>
      <c r="G553" s="600"/>
      <c r="H553" s="600" t="str">
        <f t="shared" si="1"/>
        <v/>
      </c>
      <c r="I553" s="604"/>
      <c r="J553" s="595"/>
      <c r="K553" s="595"/>
    </row>
    <row r="554">
      <c r="A554" s="595"/>
      <c r="B554" s="595"/>
      <c r="C554" s="595"/>
      <c r="D554" s="603"/>
      <c r="E554" s="605"/>
      <c r="F554" s="603"/>
      <c r="G554" s="600"/>
      <c r="H554" s="600" t="str">
        <f t="shared" si="1"/>
        <v/>
      </c>
      <c r="I554" s="604"/>
      <c r="J554" s="595"/>
      <c r="K554" s="595"/>
    </row>
    <row r="555">
      <c r="A555" s="595"/>
      <c r="B555" s="595"/>
      <c r="C555" s="595"/>
      <c r="D555" s="603"/>
      <c r="E555" s="605"/>
      <c r="F555" s="603"/>
      <c r="G555" s="600"/>
      <c r="H555" s="600" t="str">
        <f t="shared" si="1"/>
        <v/>
      </c>
      <c r="I555" s="604"/>
      <c r="J555" s="595"/>
      <c r="K555" s="595"/>
    </row>
    <row r="556">
      <c r="A556" s="595"/>
      <c r="B556" s="595"/>
      <c r="C556" s="595"/>
      <c r="D556" s="603"/>
      <c r="E556" s="605"/>
      <c r="F556" s="603"/>
      <c r="G556" s="600"/>
      <c r="H556" s="600" t="str">
        <f t="shared" si="1"/>
        <v/>
      </c>
      <c r="I556" s="604"/>
      <c r="J556" s="595"/>
      <c r="K556" s="595"/>
    </row>
    <row r="557">
      <c r="A557" s="595"/>
      <c r="B557" s="595"/>
      <c r="C557" s="595"/>
      <c r="D557" s="603"/>
      <c r="E557" s="605"/>
      <c r="F557" s="603"/>
      <c r="G557" s="600"/>
      <c r="H557" s="600" t="str">
        <f t="shared" si="1"/>
        <v/>
      </c>
      <c r="I557" s="604"/>
      <c r="J557" s="595"/>
      <c r="K557" s="595"/>
    </row>
    <row r="558">
      <c r="A558" s="595"/>
      <c r="B558" s="595"/>
      <c r="C558" s="595"/>
      <c r="D558" s="603"/>
      <c r="E558" s="605"/>
      <c r="F558" s="603"/>
      <c r="G558" s="600"/>
      <c r="H558" s="600" t="str">
        <f t="shared" si="1"/>
        <v/>
      </c>
      <c r="I558" s="604"/>
      <c r="J558" s="595"/>
      <c r="K558" s="595"/>
    </row>
    <row r="559">
      <c r="A559" s="595"/>
      <c r="B559" s="595"/>
      <c r="C559" s="595"/>
      <c r="D559" s="603"/>
      <c r="E559" s="605"/>
      <c r="F559" s="603"/>
      <c r="G559" s="600"/>
      <c r="H559" s="600" t="str">
        <f t="shared" si="1"/>
        <v/>
      </c>
      <c r="I559" s="604"/>
      <c r="J559" s="595"/>
      <c r="K559" s="595"/>
    </row>
    <row r="560">
      <c r="A560" s="595"/>
      <c r="B560" s="595"/>
      <c r="C560" s="595"/>
      <c r="D560" s="603"/>
      <c r="E560" s="605"/>
      <c r="F560" s="603"/>
      <c r="G560" s="600"/>
      <c r="H560" s="600" t="str">
        <f t="shared" si="1"/>
        <v/>
      </c>
      <c r="I560" s="604"/>
      <c r="J560" s="595"/>
      <c r="K560" s="595"/>
    </row>
    <row r="561">
      <c r="A561" s="595"/>
      <c r="B561" s="595"/>
      <c r="C561" s="595"/>
      <c r="D561" s="603"/>
      <c r="E561" s="605"/>
      <c r="F561" s="603"/>
      <c r="G561" s="600"/>
      <c r="H561" s="600" t="str">
        <f t="shared" si="1"/>
        <v/>
      </c>
      <c r="I561" s="604"/>
      <c r="J561" s="595"/>
      <c r="K561" s="595"/>
    </row>
    <row r="562">
      <c r="A562" s="595"/>
      <c r="B562" s="595"/>
      <c r="C562" s="595"/>
      <c r="D562" s="603"/>
      <c r="E562" s="605"/>
      <c r="F562" s="603"/>
      <c r="G562" s="600"/>
      <c r="H562" s="600" t="str">
        <f t="shared" si="1"/>
        <v/>
      </c>
      <c r="I562" s="604"/>
      <c r="J562" s="595"/>
      <c r="K562" s="595"/>
    </row>
    <row r="563">
      <c r="A563" s="595"/>
      <c r="B563" s="595"/>
      <c r="C563" s="595"/>
      <c r="D563" s="603"/>
      <c r="E563" s="605"/>
      <c r="F563" s="603"/>
      <c r="G563" s="600"/>
      <c r="H563" s="600" t="str">
        <f t="shared" si="1"/>
        <v/>
      </c>
      <c r="I563" s="604"/>
      <c r="J563" s="595"/>
      <c r="K563" s="595"/>
    </row>
    <row r="564">
      <c r="A564" s="595"/>
      <c r="B564" s="595"/>
      <c r="C564" s="595"/>
      <c r="D564" s="603"/>
      <c r="E564" s="605"/>
      <c r="F564" s="603"/>
      <c r="G564" s="600"/>
      <c r="H564" s="600" t="str">
        <f t="shared" si="1"/>
        <v/>
      </c>
      <c r="I564" s="604"/>
      <c r="J564" s="595"/>
      <c r="K564" s="595"/>
    </row>
    <row r="565">
      <c r="A565" s="595"/>
      <c r="B565" s="595"/>
      <c r="C565" s="595"/>
      <c r="D565" s="603"/>
      <c r="E565" s="605"/>
      <c r="F565" s="603"/>
      <c r="G565" s="600"/>
      <c r="H565" s="600" t="str">
        <f t="shared" si="1"/>
        <v/>
      </c>
      <c r="I565" s="604"/>
      <c r="J565" s="595"/>
      <c r="K565" s="595"/>
    </row>
    <row r="566">
      <c r="A566" s="595"/>
      <c r="B566" s="595"/>
      <c r="C566" s="595"/>
      <c r="D566" s="603"/>
      <c r="E566" s="605"/>
      <c r="F566" s="603"/>
      <c r="G566" s="600"/>
      <c r="H566" s="600" t="str">
        <f t="shared" si="1"/>
        <v/>
      </c>
      <c r="I566" s="604"/>
      <c r="J566" s="595"/>
      <c r="K566" s="595"/>
    </row>
    <row r="567">
      <c r="A567" s="595"/>
      <c r="B567" s="595"/>
      <c r="C567" s="595"/>
      <c r="D567" s="603"/>
      <c r="E567" s="605"/>
      <c r="F567" s="603"/>
      <c r="G567" s="600"/>
      <c r="H567" s="600" t="str">
        <f t="shared" si="1"/>
        <v/>
      </c>
      <c r="I567" s="604"/>
      <c r="J567" s="595"/>
      <c r="K567" s="595"/>
    </row>
    <row r="568">
      <c r="A568" s="595"/>
      <c r="B568" s="595"/>
      <c r="C568" s="595"/>
      <c r="D568" s="603"/>
      <c r="E568" s="605"/>
      <c r="F568" s="603"/>
      <c r="G568" s="600"/>
      <c r="H568" s="600" t="str">
        <f t="shared" si="1"/>
        <v/>
      </c>
      <c r="I568" s="604"/>
      <c r="J568" s="595"/>
      <c r="K568" s="595"/>
    </row>
    <row r="569">
      <c r="A569" s="595"/>
      <c r="B569" s="595"/>
      <c r="C569" s="595"/>
      <c r="D569" s="603"/>
      <c r="E569" s="605"/>
      <c r="F569" s="603"/>
      <c r="G569" s="600"/>
      <c r="H569" s="600" t="str">
        <f t="shared" si="1"/>
        <v/>
      </c>
      <c r="I569" s="604"/>
      <c r="J569" s="595"/>
      <c r="K569" s="595"/>
    </row>
    <row r="570">
      <c r="A570" s="595"/>
      <c r="B570" s="595"/>
      <c r="C570" s="595"/>
      <c r="D570" s="603"/>
      <c r="E570" s="605"/>
      <c r="F570" s="603"/>
      <c r="G570" s="600"/>
      <c r="H570" s="600" t="str">
        <f t="shared" si="1"/>
        <v/>
      </c>
      <c r="I570" s="604"/>
      <c r="J570" s="595"/>
      <c r="K570" s="595"/>
    </row>
    <row r="571">
      <c r="A571" s="595"/>
      <c r="B571" s="595"/>
      <c r="C571" s="595"/>
      <c r="D571" s="603"/>
      <c r="E571" s="605"/>
      <c r="F571" s="603"/>
      <c r="G571" s="600"/>
      <c r="H571" s="600" t="str">
        <f t="shared" si="1"/>
        <v/>
      </c>
      <c r="I571" s="604"/>
      <c r="J571" s="595"/>
      <c r="K571" s="595"/>
    </row>
    <row r="572">
      <c r="A572" s="595"/>
      <c r="B572" s="595"/>
      <c r="C572" s="595"/>
      <c r="D572" s="603"/>
      <c r="E572" s="605"/>
      <c r="F572" s="603"/>
      <c r="G572" s="600"/>
      <c r="H572" s="600" t="str">
        <f t="shared" si="1"/>
        <v/>
      </c>
      <c r="I572" s="604"/>
      <c r="J572" s="595"/>
      <c r="K572" s="595"/>
    </row>
    <row r="573">
      <c r="A573" s="595"/>
      <c r="B573" s="595"/>
      <c r="C573" s="595"/>
      <c r="D573" s="603"/>
      <c r="E573" s="605"/>
      <c r="F573" s="603"/>
      <c r="G573" s="600"/>
      <c r="H573" s="600" t="str">
        <f t="shared" si="1"/>
        <v/>
      </c>
      <c r="I573" s="604"/>
      <c r="J573" s="595"/>
      <c r="K573" s="595"/>
    </row>
    <row r="574">
      <c r="A574" s="595"/>
      <c r="B574" s="595"/>
      <c r="C574" s="595"/>
      <c r="D574" s="603"/>
      <c r="E574" s="605"/>
      <c r="F574" s="603"/>
      <c r="G574" s="600"/>
      <c r="H574" s="600" t="str">
        <f t="shared" si="1"/>
        <v/>
      </c>
      <c r="I574" s="604"/>
      <c r="J574" s="595"/>
      <c r="K574" s="595"/>
    </row>
    <row r="575">
      <c r="A575" s="595"/>
      <c r="B575" s="595"/>
      <c r="C575" s="595"/>
      <c r="D575" s="603"/>
      <c r="E575" s="605"/>
      <c r="F575" s="603"/>
      <c r="G575" s="600"/>
      <c r="H575" s="600" t="str">
        <f t="shared" si="1"/>
        <v/>
      </c>
      <c r="I575" s="604"/>
      <c r="J575" s="595"/>
      <c r="K575" s="595"/>
    </row>
    <row r="576">
      <c r="A576" s="595"/>
      <c r="B576" s="595"/>
      <c r="C576" s="595"/>
      <c r="D576" s="603"/>
      <c r="E576" s="605"/>
      <c r="F576" s="603"/>
      <c r="G576" s="600"/>
      <c r="H576" s="600" t="str">
        <f t="shared" si="1"/>
        <v/>
      </c>
      <c r="I576" s="604"/>
      <c r="J576" s="595"/>
      <c r="K576" s="595"/>
    </row>
    <row r="577">
      <c r="A577" s="595"/>
      <c r="B577" s="595"/>
      <c r="C577" s="595"/>
      <c r="D577" s="603"/>
      <c r="E577" s="605"/>
      <c r="F577" s="603"/>
      <c r="G577" s="600"/>
      <c r="H577" s="600" t="str">
        <f t="shared" si="1"/>
        <v/>
      </c>
      <c r="I577" s="604"/>
      <c r="J577" s="595"/>
      <c r="K577" s="595"/>
    </row>
    <row r="578">
      <c r="A578" s="595"/>
      <c r="B578" s="595"/>
      <c r="C578" s="595"/>
      <c r="D578" s="603"/>
      <c r="E578" s="605"/>
      <c r="F578" s="603"/>
      <c r="G578" s="600"/>
      <c r="H578" s="600" t="str">
        <f t="shared" si="1"/>
        <v/>
      </c>
      <c r="I578" s="604"/>
      <c r="J578" s="595"/>
      <c r="K578" s="595"/>
    </row>
    <row r="579">
      <c r="A579" s="595"/>
      <c r="B579" s="595"/>
      <c r="C579" s="595"/>
      <c r="D579" s="603"/>
      <c r="E579" s="605"/>
      <c r="F579" s="603"/>
      <c r="G579" s="600"/>
      <c r="H579" s="600" t="str">
        <f t="shared" si="1"/>
        <v/>
      </c>
      <c r="I579" s="604"/>
      <c r="J579" s="595"/>
      <c r="K579" s="595"/>
    </row>
    <row r="580">
      <c r="A580" s="595"/>
      <c r="B580" s="595"/>
      <c r="C580" s="595"/>
      <c r="D580" s="603"/>
      <c r="E580" s="605"/>
      <c r="F580" s="603"/>
      <c r="G580" s="600"/>
      <c r="H580" s="600" t="str">
        <f t="shared" si="1"/>
        <v/>
      </c>
      <c r="I580" s="604"/>
      <c r="J580" s="595"/>
      <c r="K580" s="595"/>
    </row>
    <row r="581">
      <c r="A581" s="595"/>
      <c r="B581" s="595"/>
      <c r="C581" s="595"/>
      <c r="D581" s="603"/>
      <c r="E581" s="605"/>
      <c r="F581" s="603"/>
      <c r="G581" s="600"/>
      <c r="H581" s="600" t="str">
        <f t="shared" si="1"/>
        <v/>
      </c>
      <c r="I581" s="604"/>
      <c r="J581" s="595"/>
      <c r="K581" s="595"/>
    </row>
    <row r="582">
      <c r="A582" s="595"/>
      <c r="B582" s="595"/>
      <c r="C582" s="595"/>
      <c r="D582" s="603"/>
      <c r="E582" s="605"/>
      <c r="F582" s="603"/>
      <c r="G582" s="600"/>
      <c r="H582" s="600" t="str">
        <f t="shared" si="1"/>
        <v/>
      </c>
      <c r="I582" s="604"/>
      <c r="J582" s="595"/>
      <c r="K582" s="595"/>
    </row>
    <row r="583">
      <c r="A583" s="595"/>
      <c r="B583" s="595"/>
      <c r="C583" s="595"/>
      <c r="D583" s="603"/>
      <c r="E583" s="605"/>
      <c r="F583" s="603"/>
      <c r="G583" s="600"/>
      <c r="H583" s="600" t="str">
        <f t="shared" si="1"/>
        <v/>
      </c>
      <c r="I583" s="604"/>
      <c r="J583" s="595"/>
      <c r="K583" s="595"/>
    </row>
    <row r="584">
      <c r="A584" s="595"/>
      <c r="B584" s="595"/>
      <c r="C584" s="595"/>
      <c r="D584" s="603"/>
      <c r="E584" s="605"/>
      <c r="F584" s="603"/>
      <c r="G584" s="600"/>
      <c r="H584" s="600" t="str">
        <f t="shared" si="1"/>
        <v/>
      </c>
      <c r="I584" s="604"/>
      <c r="J584" s="595"/>
      <c r="K584" s="595"/>
    </row>
    <row r="585">
      <c r="A585" s="595"/>
      <c r="B585" s="595"/>
      <c r="C585" s="595"/>
      <c r="D585" s="603"/>
      <c r="E585" s="605"/>
      <c r="F585" s="603"/>
      <c r="G585" s="600"/>
      <c r="H585" s="600" t="str">
        <f t="shared" si="1"/>
        <v/>
      </c>
      <c r="I585" s="604"/>
      <c r="J585" s="595"/>
      <c r="K585" s="595"/>
    </row>
    <row r="586">
      <c r="A586" s="595"/>
      <c r="B586" s="595"/>
      <c r="C586" s="595"/>
      <c r="D586" s="603"/>
      <c r="E586" s="605"/>
      <c r="F586" s="603"/>
      <c r="G586" s="600"/>
      <c r="H586" s="600" t="str">
        <f t="shared" si="1"/>
        <v/>
      </c>
      <c r="I586" s="604"/>
      <c r="J586" s="595"/>
      <c r="K586" s="595"/>
    </row>
    <row r="587">
      <c r="A587" s="595"/>
      <c r="B587" s="595"/>
      <c r="C587" s="595"/>
      <c r="D587" s="603"/>
      <c r="E587" s="605"/>
      <c r="F587" s="603"/>
      <c r="G587" s="600"/>
      <c r="H587" s="600" t="str">
        <f t="shared" si="1"/>
        <v/>
      </c>
      <c r="I587" s="604"/>
      <c r="J587" s="595"/>
      <c r="K587" s="595"/>
    </row>
    <row r="588">
      <c r="A588" s="595"/>
      <c r="B588" s="595"/>
      <c r="C588" s="595"/>
      <c r="D588" s="603"/>
      <c r="E588" s="605"/>
      <c r="F588" s="603"/>
      <c r="G588" s="600"/>
      <c r="H588" s="600" t="str">
        <f t="shared" si="1"/>
        <v/>
      </c>
      <c r="I588" s="604"/>
      <c r="J588" s="595"/>
      <c r="K588" s="595"/>
    </row>
    <row r="589">
      <c r="A589" s="595"/>
      <c r="B589" s="595"/>
      <c r="C589" s="595"/>
      <c r="D589" s="603"/>
      <c r="E589" s="605"/>
      <c r="F589" s="603"/>
      <c r="G589" s="600"/>
      <c r="H589" s="600" t="str">
        <f t="shared" si="1"/>
        <v/>
      </c>
      <c r="I589" s="604"/>
      <c r="J589" s="595"/>
      <c r="K589" s="595"/>
    </row>
    <row r="590">
      <c r="A590" s="595"/>
      <c r="B590" s="595"/>
      <c r="C590" s="595"/>
      <c r="D590" s="603"/>
      <c r="E590" s="605"/>
      <c r="F590" s="603"/>
      <c r="G590" s="600"/>
      <c r="H590" s="600" t="str">
        <f t="shared" si="1"/>
        <v/>
      </c>
      <c r="I590" s="604"/>
      <c r="J590" s="595"/>
      <c r="K590" s="595"/>
    </row>
    <row r="591">
      <c r="A591" s="595"/>
      <c r="B591" s="595"/>
      <c r="C591" s="595"/>
      <c r="D591" s="603"/>
      <c r="E591" s="605"/>
      <c r="F591" s="603"/>
      <c r="G591" s="600"/>
      <c r="H591" s="600" t="str">
        <f t="shared" si="1"/>
        <v/>
      </c>
      <c r="I591" s="604"/>
      <c r="J591" s="595"/>
      <c r="K591" s="595"/>
    </row>
    <row r="592">
      <c r="A592" s="595"/>
      <c r="B592" s="595"/>
      <c r="C592" s="595"/>
      <c r="D592" s="603"/>
      <c r="E592" s="605"/>
      <c r="F592" s="603"/>
      <c r="G592" s="600"/>
      <c r="H592" s="600" t="str">
        <f t="shared" si="1"/>
        <v/>
      </c>
      <c r="I592" s="604"/>
      <c r="J592" s="595"/>
      <c r="K592" s="595"/>
    </row>
    <row r="593">
      <c r="A593" s="595"/>
      <c r="B593" s="595"/>
      <c r="C593" s="595"/>
      <c r="D593" s="603"/>
      <c r="E593" s="605"/>
      <c r="F593" s="603"/>
      <c r="G593" s="600"/>
      <c r="H593" s="600" t="str">
        <f t="shared" si="1"/>
        <v/>
      </c>
      <c r="I593" s="604"/>
      <c r="J593" s="595"/>
      <c r="K593" s="595"/>
    </row>
    <row r="594">
      <c r="A594" s="595"/>
      <c r="B594" s="595"/>
      <c r="C594" s="595"/>
      <c r="D594" s="603"/>
      <c r="E594" s="605"/>
      <c r="F594" s="603"/>
      <c r="G594" s="600"/>
      <c r="H594" s="600" t="str">
        <f t="shared" si="1"/>
        <v/>
      </c>
      <c r="I594" s="604"/>
      <c r="J594" s="595"/>
      <c r="K594" s="595"/>
    </row>
    <row r="595">
      <c r="A595" s="595"/>
      <c r="B595" s="595"/>
      <c r="C595" s="595"/>
      <c r="D595" s="603"/>
      <c r="E595" s="605"/>
      <c r="F595" s="603"/>
      <c r="G595" s="600"/>
      <c r="H595" s="600" t="str">
        <f t="shared" si="1"/>
        <v/>
      </c>
      <c r="I595" s="604"/>
      <c r="J595" s="595"/>
      <c r="K595" s="595"/>
    </row>
    <row r="596">
      <c r="A596" s="595"/>
      <c r="B596" s="595"/>
      <c r="C596" s="595"/>
      <c r="D596" s="603"/>
      <c r="E596" s="605"/>
      <c r="F596" s="603"/>
      <c r="G596" s="600"/>
      <c r="H596" s="600" t="str">
        <f t="shared" si="1"/>
        <v/>
      </c>
      <c r="I596" s="604"/>
      <c r="J596" s="595"/>
      <c r="K596" s="595"/>
    </row>
    <row r="597">
      <c r="A597" s="595"/>
      <c r="B597" s="595"/>
      <c r="C597" s="595"/>
      <c r="D597" s="603"/>
      <c r="E597" s="605"/>
      <c r="F597" s="603"/>
      <c r="G597" s="600"/>
      <c r="H597" s="600" t="str">
        <f t="shared" si="1"/>
        <v/>
      </c>
      <c r="I597" s="604"/>
      <c r="J597" s="595"/>
      <c r="K597" s="595"/>
    </row>
    <row r="598">
      <c r="A598" s="595"/>
      <c r="B598" s="595"/>
      <c r="C598" s="595"/>
      <c r="D598" s="603"/>
      <c r="E598" s="605"/>
      <c r="F598" s="603"/>
      <c r="G598" s="600"/>
      <c r="H598" s="600" t="str">
        <f t="shared" si="1"/>
        <v/>
      </c>
      <c r="I598" s="604"/>
      <c r="J598" s="595"/>
      <c r="K598" s="595"/>
    </row>
    <row r="599">
      <c r="A599" s="595"/>
      <c r="B599" s="595"/>
      <c r="C599" s="595"/>
      <c r="D599" s="603"/>
      <c r="E599" s="605"/>
      <c r="F599" s="603"/>
      <c r="G599" s="600"/>
      <c r="H599" s="600" t="str">
        <f t="shared" si="1"/>
        <v/>
      </c>
      <c r="I599" s="604"/>
      <c r="J599" s="595"/>
      <c r="K599" s="595"/>
    </row>
    <row r="600">
      <c r="A600" s="595"/>
      <c r="B600" s="595"/>
      <c r="C600" s="595"/>
      <c r="D600" s="603"/>
      <c r="E600" s="605"/>
      <c r="F600" s="603"/>
      <c r="G600" s="600"/>
      <c r="H600" s="600" t="str">
        <f t="shared" si="1"/>
        <v/>
      </c>
      <c r="I600" s="604"/>
      <c r="J600" s="595"/>
      <c r="K600" s="595"/>
    </row>
    <row r="601">
      <c r="A601" s="595"/>
      <c r="B601" s="595"/>
      <c r="C601" s="595"/>
      <c r="D601" s="603"/>
      <c r="E601" s="605"/>
      <c r="F601" s="603"/>
      <c r="G601" s="600"/>
      <c r="H601" s="600" t="str">
        <f t="shared" si="1"/>
        <v/>
      </c>
      <c r="I601" s="604"/>
      <c r="J601" s="595"/>
      <c r="K601" s="595"/>
    </row>
    <row r="602">
      <c r="A602" s="595"/>
      <c r="B602" s="595"/>
      <c r="C602" s="595"/>
      <c r="D602" s="603"/>
      <c r="E602" s="605"/>
      <c r="F602" s="603"/>
      <c r="G602" s="600"/>
      <c r="H602" s="600" t="str">
        <f t="shared" si="1"/>
        <v/>
      </c>
      <c r="I602" s="604"/>
      <c r="J602" s="595"/>
      <c r="K602" s="595"/>
    </row>
    <row r="603">
      <c r="A603" s="595"/>
      <c r="B603" s="595"/>
      <c r="C603" s="595"/>
      <c r="D603" s="603"/>
      <c r="E603" s="605"/>
      <c r="F603" s="603"/>
      <c r="G603" s="600"/>
      <c r="H603" s="600" t="str">
        <f t="shared" si="1"/>
        <v/>
      </c>
      <c r="I603" s="604"/>
      <c r="J603" s="595"/>
      <c r="K603" s="595"/>
    </row>
    <row r="604">
      <c r="A604" s="595"/>
      <c r="B604" s="595"/>
      <c r="C604" s="595"/>
      <c r="D604" s="603"/>
      <c r="E604" s="605"/>
      <c r="F604" s="603"/>
      <c r="G604" s="600"/>
      <c r="H604" s="600" t="str">
        <f t="shared" si="1"/>
        <v/>
      </c>
      <c r="I604" s="604"/>
      <c r="J604" s="595"/>
      <c r="K604" s="595"/>
    </row>
    <row r="605">
      <c r="A605" s="595"/>
      <c r="B605" s="595"/>
      <c r="C605" s="595"/>
      <c r="D605" s="603"/>
      <c r="E605" s="605"/>
      <c r="F605" s="603"/>
      <c r="G605" s="600"/>
      <c r="H605" s="600" t="str">
        <f t="shared" si="1"/>
        <v/>
      </c>
      <c r="I605" s="604"/>
      <c r="J605" s="595"/>
      <c r="K605" s="595"/>
    </row>
    <row r="606">
      <c r="A606" s="595"/>
      <c r="B606" s="595"/>
      <c r="C606" s="595"/>
      <c r="D606" s="603"/>
      <c r="E606" s="605"/>
      <c r="F606" s="603"/>
      <c r="G606" s="600"/>
      <c r="H606" s="600" t="str">
        <f t="shared" si="1"/>
        <v/>
      </c>
      <c r="I606" s="604"/>
      <c r="J606" s="595"/>
      <c r="K606" s="595"/>
    </row>
    <row r="607">
      <c r="A607" s="595"/>
      <c r="B607" s="595"/>
      <c r="C607" s="595"/>
      <c r="D607" s="603"/>
      <c r="E607" s="605"/>
      <c r="F607" s="603"/>
      <c r="G607" s="600"/>
      <c r="H607" s="600" t="str">
        <f t="shared" si="1"/>
        <v/>
      </c>
      <c r="I607" s="604"/>
      <c r="J607" s="595"/>
      <c r="K607" s="595"/>
    </row>
    <row r="608">
      <c r="A608" s="595"/>
      <c r="B608" s="595"/>
      <c r="C608" s="595"/>
      <c r="D608" s="603"/>
      <c r="E608" s="605"/>
      <c r="F608" s="603"/>
      <c r="G608" s="600"/>
      <c r="H608" s="600" t="str">
        <f t="shared" si="1"/>
        <v/>
      </c>
      <c r="I608" s="604"/>
      <c r="J608" s="595"/>
      <c r="K608" s="595"/>
    </row>
    <row r="609">
      <c r="A609" s="595"/>
      <c r="B609" s="595"/>
      <c r="C609" s="595"/>
      <c r="D609" s="603"/>
      <c r="E609" s="605"/>
      <c r="F609" s="603"/>
      <c r="G609" s="600"/>
      <c r="H609" s="600" t="str">
        <f t="shared" si="1"/>
        <v/>
      </c>
      <c r="I609" s="604"/>
      <c r="J609" s="595"/>
      <c r="K609" s="595"/>
    </row>
    <row r="610">
      <c r="A610" s="595"/>
      <c r="B610" s="595"/>
      <c r="C610" s="595"/>
      <c r="D610" s="603"/>
      <c r="E610" s="605"/>
      <c r="F610" s="603"/>
      <c r="G610" s="600"/>
      <c r="H610" s="600" t="str">
        <f t="shared" si="1"/>
        <v/>
      </c>
      <c r="I610" s="604"/>
      <c r="J610" s="595"/>
      <c r="K610" s="595"/>
    </row>
    <row r="611">
      <c r="A611" s="595"/>
      <c r="B611" s="595"/>
      <c r="C611" s="595"/>
      <c r="D611" s="603"/>
      <c r="E611" s="605"/>
      <c r="F611" s="603"/>
      <c r="G611" s="600"/>
      <c r="H611" s="600" t="str">
        <f t="shared" si="1"/>
        <v/>
      </c>
      <c r="I611" s="604"/>
      <c r="J611" s="595"/>
      <c r="K611" s="595"/>
    </row>
    <row r="612">
      <c r="A612" s="595"/>
      <c r="B612" s="595"/>
      <c r="C612" s="595"/>
      <c r="D612" s="603"/>
      <c r="E612" s="605"/>
      <c r="F612" s="603"/>
      <c r="G612" s="600"/>
      <c r="H612" s="600" t="str">
        <f t="shared" si="1"/>
        <v/>
      </c>
      <c r="I612" s="604"/>
      <c r="J612" s="595"/>
      <c r="K612" s="595"/>
    </row>
    <row r="613">
      <c r="A613" s="595"/>
      <c r="B613" s="595"/>
      <c r="C613" s="595"/>
      <c r="D613" s="603"/>
      <c r="E613" s="605"/>
      <c r="F613" s="603"/>
      <c r="G613" s="600"/>
      <c r="H613" s="600" t="str">
        <f t="shared" si="1"/>
        <v/>
      </c>
      <c r="I613" s="604"/>
      <c r="J613" s="595"/>
      <c r="K613" s="595"/>
    </row>
    <row r="614">
      <c r="A614" s="595"/>
      <c r="B614" s="595"/>
      <c r="C614" s="595"/>
      <c r="D614" s="603"/>
      <c r="E614" s="605"/>
      <c r="F614" s="603"/>
      <c r="G614" s="600"/>
      <c r="H614" s="600" t="str">
        <f t="shared" si="1"/>
        <v/>
      </c>
      <c r="I614" s="604"/>
      <c r="J614" s="595"/>
      <c r="K614" s="595"/>
    </row>
    <row r="615">
      <c r="A615" s="595"/>
      <c r="B615" s="595"/>
      <c r="C615" s="595"/>
      <c r="D615" s="603"/>
      <c r="E615" s="605"/>
      <c r="F615" s="603"/>
      <c r="G615" s="600"/>
      <c r="H615" s="600" t="str">
        <f t="shared" si="1"/>
        <v/>
      </c>
      <c r="I615" s="604"/>
      <c r="J615" s="595"/>
      <c r="K615" s="595"/>
    </row>
    <row r="616">
      <c r="A616" s="595"/>
      <c r="B616" s="595"/>
      <c r="C616" s="595"/>
      <c r="D616" s="603"/>
      <c r="E616" s="605"/>
      <c r="F616" s="603"/>
      <c r="G616" s="600"/>
      <c r="H616" s="600" t="str">
        <f t="shared" si="1"/>
        <v/>
      </c>
      <c r="I616" s="604"/>
      <c r="J616" s="595"/>
      <c r="K616" s="595"/>
    </row>
    <row r="617">
      <c r="A617" s="595"/>
      <c r="B617" s="595"/>
      <c r="C617" s="595"/>
      <c r="D617" s="603"/>
      <c r="E617" s="605"/>
      <c r="F617" s="603"/>
      <c r="G617" s="600"/>
      <c r="H617" s="600" t="str">
        <f t="shared" si="1"/>
        <v/>
      </c>
      <c r="I617" s="604"/>
      <c r="J617" s="595"/>
      <c r="K617" s="595"/>
    </row>
    <row r="618">
      <c r="A618" s="595"/>
      <c r="B618" s="595"/>
      <c r="C618" s="595"/>
      <c r="D618" s="603"/>
      <c r="E618" s="605"/>
      <c r="F618" s="603"/>
      <c r="G618" s="600"/>
      <c r="H618" s="600" t="str">
        <f t="shared" si="1"/>
        <v/>
      </c>
      <c r="I618" s="604"/>
      <c r="J618" s="595"/>
      <c r="K618" s="595"/>
    </row>
    <row r="619">
      <c r="A619" s="595"/>
      <c r="B619" s="595"/>
      <c r="C619" s="595"/>
      <c r="D619" s="603"/>
      <c r="E619" s="605"/>
      <c r="F619" s="603"/>
      <c r="G619" s="600"/>
      <c r="H619" s="600" t="str">
        <f t="shared" si="1"/>
        <v/>
      </c>
      <c r="I619" s="604"/>
      <c r="J619" s="595"/>
      <c r="K619" s="595"/>
    </row>
    <row r="620">
      <c r="A620" s="595"/>
      <c r="B620" s="595"/>
      <c r="C620" s="595"/>
      <c r="D620" s="603"/>
      <c r="E620" s="605"/>
      <c r="F620" s="603"/>
      <c r="G620" s="600"/>
      <c r="H620" s="600" t="str">
        <f t="shared" si="1"/>
        <v/>
      </c>
      <c r="I620" s="604"/>
      <c r="J620" s="595"/>
      <c r="K620" s="595"/>
    </row>
    <row r="621">
      <c r="A621" s="595"/>
      <c r="B621" s="595"/>
      <c r="C621" s="595"/>
      <c r="D621" s="603"/>
      <c r="E621" s="605"/>
      <c r="F621" s="603"/>
      <c r="G621" s="600"/>
      <c r="H621" s="600" t="str">
        <f t="shared" si="1"/>
        <v/>
      </c>
      <c r="I621" s="604"/>
      <c r="J621" s="595"/>
      <c r="K621" s="595"/>
    </row>
    <row r="622">
      <c r="A622" s="595"/>
      <c r="B622" s="595"/>
      <c r="C622" s="595"/>
      <c r="D622" s="603"/>
      <c r="E622" s="605"/>
      <c r="F622" s="603"/>
      <c r="G622" s="600"/>
      <c r="H622" s="600" t="str">
        <f t="shared" si="1"/>
        <v/>
      </c>
      <c r="I622" s="604"/>
      <c r="J622" s="595"/>
      <c r="K622" s="595"/>
    </row>
    <row r="623">
      <c r="A623" s="595"/>
      <c r="B623" s="595"/>
      <c r="C623" s="595"/>
      <c r="D623" s="603"/>
      <c r="E623" s="605"/>
      <c r="F623" s="603"/>
      <c r="G623" s="600"/>
      <c r="H623" s="600" t="str">
        <f t="shared" si="1"/>
        <v/>
      </c>
      <c r="I623" s="604"/>
      <c r="J623" s="595"/>
      <c r="K623" s="595"/>
    </row>
    <row r="624">
      <c r="A624" s="595"/>
      <c r="B624" s="595"/>
      <c r="C624" s="595"/>
      <c r="D624" s="603"/>
      <c r="E624" s="605"/>
      <c r="F624" s="603"/>
      <c r="G624" s="600"/>
      <c r="H624" s="600" t="str">
        <f t="shared" si="1"/>
        <v/>
      </c>
      <c r="I624" s="604"/>
      <c r="J624" s="595"/>
      <c r="K624" s="595"/>
    </row>
    <row r="625">
      <c r="A625" s="595"/>
      <c r="B625" s="595"/>
      <c r="C625" s="595"/>
      <c r="D625" s="603"/>
      <c r="E625" s="605"/>
      <c r="F625" s="603"/>
      <c r="G625" s="600"/>
      <c r="H625" s="600" t="str">
        <f t="shared" si="1"/>
        <v/>
      </c>
      <c r="I625" s="604"/>
      <c r="J625" s="595"/>
      <c r="K625" s="595"/>
    </row>
    <row r="626">
      <c r="A626" s="595"/>
      <c r="B626" s="595"/>
      <c r="C626" s="595"/>
      <c r="D626" s="603"/>
      <c r="E626" s="605"/>
      <c r="F626" s="603"/>
      <c r="G626" s="600"/>
      <c r="H626" s="600" t="str">
        <f t="shared" si="1"/>
        <v/>
      </c>
      <c r="I626" s="604"/>
      <c r="J626" s="595"/>
      <c r="K626" s="595"/>
    </row>
    <row r="627">
      <c r="A627" s="595"/>
      <c r="B627" s="595"/>
      <c r="C627" s="595"/>
      <c r="D627" s="603"/>
      <c r="E627" s="605"/>
      <c r="F627" s="603"/>
      <c r="G627" s="600"/>
      <c r="H627" s="600" t="str">
        <f t="shared" si="1"/>
        <v/>
      </c>
      <c r="I627" s="604"/>
      <c r="J627" s="595"/>
      <c r="K627" s="595"/>
    </row>
    <row r="628">
      <c r="A628" s="595"/>
      <c r="B628" s="595"/>
      <c r="C628" s="595"/>
      <c r="D628" s="603"/>
      <c r="E628" s="605"/>
      <c r="F628" s="603"/>
      <c r="G628" s="600"/>
      <c r="H628" s="600" t="str">
        <f t="shared" si="1"/>
        <v/>
      </c>
      <c r="I628" s="604"/>
      <c r="J628" s="595"/>
      <c r="K628" s="595"/>
    </row>
    <row r="629">
      <c r="A629" s="595"/>
      <c r="B629" s="595"/>
      <c r="C629" s="595"/>
      <c r="D629" s="603"/>
      <c r="E629" s="605"/>
      <c r="F629" s="603"/>
      <c r="G629" s="600"/>
      <c r="H629" s="600" t="str">
        <f t="shared" si="1"/>
        <v/>
      </c>
      <c r="I629" s="604"/>
      <c r="J629" s="595"/>
      <c r="K629" s="595"/>
    </row>
    <row r="630">
      <c r="A630" s="595"/>
      <c r="B630" s="595"/>
      <c r="C630" s="595"/>
      <c r="D630" s="603"/>
      <c r="E630" s="605"/>
      <c r="F630" s="603"/>
      <c r="G630" s="600"/>
      <c r="H630" s="600" t="str">
        <f t="shared" si="1"/>
        <v/>
      </c>
      <c r="I630" s="604"/>
      <c r="J630" s="595"/>
      <c r="K630" s="595"/>
    </row>
    <row r="631">
      <c r="A631" s="595"/>
      <c r="B631" s="595"/>
      <c r="C631" s="595"/>
      <c r="D631" s="603"/>
      <c r="E631" s="605"/>
      <c r="F631" s="603"/>
      <c r="G631" s="600"/>
      <c r="H631" s="600" t="str">
        <f t="shared" si="1"/>
        <v/>
      </c>
      <c r="I631" s="604"/>
      <c r="J631" s="595"/>
      <c r="K631" s="595"/>
    </row>
    <row r="632">
      <c r="A632" s="595"/>
      <c r="B632" s="595"/>
      <c r="C632" s="595"/>
      <c r="D632" s="603"/>
      <c r="E632" s="605"/>
      <c r="F632" s="603"/>
      <c r="G632" s="600"/>
      <c r="H632" s="600" t="str">
        <f t="shared" si="1"/>
        <v/>
      </c>
      <c r="I632" s="604"/>
      <c r="J632" s="595"/>
      <c r="K632" s="595"/>
    </row>
    <row r="633">
      <c r="A633" s="595"/>
      <c r="B633" s="595"/>
      <c r="C633" s="595"/>
      <c r="D633" s="603"/>
      <c r="E633" s="605"/>
      <c r="F633" s="603"/>
      <c r="G633" s="600"/>
      <c r="H633" s="600" t="str">
        <f t="shared" si="1"/>
        <v/>
      </c>
      <c r="I633" s="604"/>
      <c r="J633" s="595"/>
      <c r="K633" s="595"/>
    </row>
    <row r="634">
      <c r="A634" s="595"/>
      <c r="B634" s="595"/>
      <c r="C634" s="595"/>
      <c r="D634" s="603"/>
      <c r="E634" s="605"/>
      <c r="F634" s="603"/>
      <c r="G634" s="600"/>
      <c r="H634" s="600" t="str">
        <f t="shared" si="1"/>
        <v/>
      </c>
      <c r="I634" s="604"/>
      <c r="J634" s="595"/>
      <c r="K634" s="595"/>
    </row>
    <row r="635">
      <c r="A635" s="595"/>
      <c r="B635" s="595"/>
      <c r="C635" s="595"/>
      <c r="D635" s="603"/>
      <c r="E635" s="605"/>
      <c r="F635" s="603"/>
      <c r="G635" s="600"/>
      <c r="H635" s="600" t="str">
        <f t="shared" si="1"/>
        <v/>
      </c>
      <c r="I635" s="604"/>
      <c r="J635" s="595"/>
      <c r="K635" s="595"/>
    </row>
    <row r="636">
      <c r="A636" s="595"/>
      <c r="B636" s="595"/>
      <c r="C636" s="595"/>
      <c r="D636" s="603"/>
      <c r="E636" s="605"/>
      <c r="F636" s="603"/>
      <c r="G636" s="600"/>
      <c r="H636" s="600" t="str">
        <f t="shared" si="1"/>
        <v/>
      </c>
      <c r="I636" s="604"/>
      <c r="J636" s="595"/>
      <c r="K636" s="595"/>
    </row>
    <row r="637">
      <c r="A637" s="595"/>
      <c r="B637" s="595"/>
      <c r="C637" s="595"/>
      <c r="D637" s="603"/>
      <c r="E637" s="605"/>
      <c r="F637" s="603"/>
      <c r="G637" s="600"/>
      <c r="H637" s="600" t="str">
        <f t="shared" si="1"/>
        <v/>
      </c>
      <c r="I637" s="604"/>
      <c r="J637" s="595"/>
      <c r="K637" s="595"/>
    </row>
    <row r="638">
      <c r="A638" s="595"/>
      <c r="B638" s="595"/>
      <c r="C638" s="595"/>
      <c r="D638" s="603"/>
      <c r="E638" s="605"/>
      <c r="F638" s="603"/>
      <c r="G638" s="600"/>
      <c r="H638" s="600" t="str">
        <f t="shared" si="1"/>
        <v/>
      </c>
      <c r="I638" s="604"/>
      <c r="J638" s="595"/>
      <c r="K638" s="595"/>
    </row>
    <row r="639">
      <c r="A639" s="595"/>
      <c r="B639" s="595"/>
      <c r="C639" s="595"/>
      <c r="D639" s="603"/>
      <c r="E639" s="605"/>
      <c r="F639" s="603"/>
      <c r="G639" s="600"/>
      <c r="H639" s="600" t="str">
        <f t="shared" si="1"/>
        <v/>
      </c>
      <c r="I639" s="604"/>
      <c r="J639" s="595"/>
      <c r="K639" s="595"/>
    </row>
    <row r="640">
      <c r="A640" s="595"/>
      <c r="B640" s="595"/>
      <c r="C640" s="595"/>
      <c r="D640" s="603"/>
      <c r="E640" s="605"/>
      <c r="F640" s="603"/>
      <c r="G640" s="600"/>
      <c r="H640" s="600" t="str">
        <f t="shared" si="1"/>
        <v/>
      </c>
      <c r="I640" s="604"/>
      <c r="J640" s="595"/>
      <c r="K640" s="595"/>
    </row>
    <row r="641">
      <c r="A641" s="595"/>
      <c r="B641" s="595"/>
      <c r="C641" s="595"/>
      <c r="D641" s="603"/>
      <c r="E641" s="605"/>
      <c r="F641" s="603"/>
      <c r="G641" s="600"/>
      <c r="H641" s="600" t="str">
        <f t="shared" si="1"/>
        <v/>
      </c>
      <c r="I641" s="604"/>
      <c r="J641" s="595"/>
      <c r="K641" s="595"/>
    </row>
    <row r="642">
      <c r="A642" s="595"/>
      <c r="B642" s="595"/>
      <c r="C642" s="595"/>
      <c r="D642" s="603"/>
      <c r="E642" s="605"/>
      <c r="F642" s="603"/>
      <c r="G642" s="600"/>
      <c r="H642" s="600" t="str">
        <f t="shared" si="1"/>
        <v/>
      </c>
      <c r="I642" s="604"/>
      <c r="J642" s="595"/>
      <c r="K642" s="595"/>
    </row>
    <row r="643">
      <c r="A643" s="595"/>
      <c r="B643" s="595"/>
      <c r="C643" s="595"/>
      <c r="D643" s="603"/>
      <c r="E643" s="605"/>
      <c r="F643" s="603"/>
      <c r="G643" s="600"/>
      <c r="H643" s="600" t="str">
        <f t="shared" si="1"/>
        <v/>
      </c>
      <c r="I643" s="604"/>
      <c r="J643" s="595"/>
      <c r="K643" s="595"/>
    </row>
    <row r="644">
      <c r="A644" s="595"/>
      <c r="B644" s="595"/>
      <c r="C644" s="595"/>
      <c r="D644" s="603"/>
      <c r="E644" s="605"/>
      <c r="F644" s="603"/>
      <c r="G644" s="600"/>
      <c r="H644" s="600" t="str">
        <f t="shared" si="1"/>
        <v/>
      </c>
      <c r="I644" s="604"/>
      <c r="J644" s="595"/>
      <c r="K644" s="595"/>
    </row>
    <row r="645">
      <c r="A645" s="595"/>
      <c r="B645" s="595"/>
      <c r="C645" s="595"/>
      <c r="D645" s="603"/>
      <c r="E645" s="605"/>
      <c r="F645" s="603"/>
      <c r="G645" s="600"/>
      <c r="H645" s="600" t="str">
        <f t="shared" si="1"/>
        <v/>
      </c>
      <c r="I645" s="604"/>
      <c r="J645" s="595"/>
      <c r="K645" s="595"/>
    </row>
    <row r="646">
      <c r="A646" s="595"/>
      <c r="B646" s="595"/>
      <c r="C646" s="595"/>
      <c r="D646" s="603"/>
      <c r="E646" s="605"/>
      <c r="F646" s="603"/>
      <c r="G646" s="600"/>
      <c r="H646" s="600" t="str">
        <f t="shared" si="1"/>
        <v/>
      </c>
      <c r="I646" s="604"/>
      <c r="J646" s="595"/>
      <c r="K646" s="595"/>
    </row>
    <row r="647">
      <c r="A647" s="595"/>
      <c r="B647" s="595"/>
      <c r="C647" s="595"/>
      <c r="D647" s="603"/>
      <c r="E647" s="605"/>
      <c r="F647" s="603"/>
      <c r="G647" s="600"/>
      <c r="H647" s="600" t="str">
        <f t="shared" si="1"/>
        <v/>
      </c>
      <c r="I647" s="604"/>
      <c r="J647" s="595"/>
      <c r="K647" s="595"/>
    </row>
    <row r="648">
      <c r="A648" s="595"/>
      <c r="B648" s="595"/>
      <c r="C648" s="595"/>
      <c r="D648" s="603"/>
      <c r="E648" s="605"/>
      <c r="F648" s="603"/>
      <c r="G648" s="600"/>
      <c r="H648" s="600" t="str">
        <f t="shared" si="1"/>
        <v/>
      </c>
      <c r="I648" s="604"/>
      <c r="J648" s="595"/>
      <c r="K648" s="595"/>
    </row>
    <row r="649">
      <c r="A649" s="595"/>
      <c r="B649" s="595"/>
      <c r="C649" s="595"/>
      <c r="D649" s="603"/>
      <c r="E649" s="605"/>
      <c r="F649" s="603"/>
      <c r="G649" s="600"/>
      <c r="H649" s="600" t="str">
        <f t="shared" si="1"/>
        <v/>
      </c>
      <c r="I649" s="604"/>
      <c r="J649" s="595"/>
      <c r="K649" s="595"/>
    </row>
    <row r="650">
      <c r="A650" s="595"/>
      <c r="B650" s="595"/>
      <c r="C650" s="595"/>
      <c r="D650" s="603"/>
      <c r="E650" s="605"/>
      <c r="F650" s="603"/>
      <c r="G650" s="600"/>
      <c r="H650" s="600" t="str">
        <f t="shared" si="1"/>
        <v/>
      </c>
      <c r="I650" s="604"/>
      <c r="J650" s="595"/>
      <c r="K650" s="595"/>
    </row>
    <row r="651">
      <c r="A651" s="595"/>
      <c r="B651" s="595"/>
      <c r="C651" s="595"/>
      <c r="D651" s="603"/>
      <c r="E651" s="605"/>
      <c r="F651" s="603"/>
      <c r="G651" s="600"/>
      <c r="H651" s="600" t="str">
        <f t="shared" si="1"/>
        <v/>
      </c>
      <c r="I651" s="604"/>
      <c r="J651" s="595"/>
      <c r="K651" s="595"/>
    </row>
    <row r="652">
      <c r="A652" s="595"/>
      <c r="B652" s="595"/>
      <c r="C652" s="595"/>
      <c r="D652" s="603"/>
      <c r="E652" s="605"/>
      <c r="F652" s="603"/>
      <c r="G652" s="600"/>
      <c r="H652" s="600" t="str">
        <f t="shared" si="1"/>
        <v/>
      </c>
      <c r="I652" s="604"/>
      <c r="J652" s="595"/>
      <c r="K652" s="595"/>
    </row>
    <row r="653">
      <c r="A653" s="595"/>
      <c r="B653" s="595"/>
      <c r="C653" s="595"/>
      <c r="D653" s="603"/>
      <c r="E653" s="605"/>
      <c r="F653" s="603"/>
      <c r="G653" s="600"/>
      <c r="H653" s="600" t="str">
        <f t="shared" si="1"/>
        <v/>
      </c>
      <c r="I653" s="604"/>
      <c r="J653" s="595"/>
      <c r="K653" s="595"/>
    </row>
    <row r="654">
      <c r="A654" s="595"/>
      <c r="B654" s="595"/>
      <c r="C654" s="595"/>
      <c r="D654" s="603"/>
      <c r="E654" s="605"/>
      <c r="F654" s="603"/>
      <c r="G654" s="600"/>
      <c r="H654" s="600" t="str">
        <f t="shared" si="1"/>
        <v/>
      </c>
      <c r="I654" s="604"/>
      <c r="J654" s="595"/>
      <c r="K654" s="595"/>
    </row>
    <row r="655">
      <c r="A655" s="595"/>
      <c r="B655" s="595"/>
      <c r="C655" s="595"/>
      <c r="D655" s="603"/>
      <c r="E655" s="605"/>
      <c r="F655" s="603"/>
      <c r="G655" s="600"/>
      <c r="H655" s="600" t="str">
        <f t="shared" si="1"/>
        <v/>
      </c>
      <c r="I655" s="604"/>
      <c r="J655" s="595"/>
      <c r="K655" s="595"/>
    </row>
    <row r="656">
      <c r="A656" s="595"/>
      <c r="B656" s="595"/>
      <c r="C656" s="595"/>
      <c r="D656" s="603"/>
      <c r="E656" s="605"/>
      <c r="F656" s="603"/>
      <c r="G656" s="600"/>
      <c r="H656" s="600" t="str">
        <f t="shared" si="1"/>
        <v/>
      </c>
      <c r="I656" s="604"/>
      <c r="J656" s="595"/>
      <c r="K656" s="595"/>
    </row>
    <row r="657">
      <c r="A657" s="595"/>
      <c r="B657" s="595"/>
      <c r="C657" s="595"/>
      <c r="D657" s="603"/>
      <c r="E657" s="605"/>
      <c r="F657" s="603"/>
      <c r="G657" s="600"/>
      <c r="H657" s="600" t="str">
        <f t="shared" si="1"/>
        <v/>
      </c>
      <c r="I657" s="604"/>
      <c r="J657" s="595"/>
      <c r="K657" s="595"/>
    </row>
    <row r="658">
      <c r="A658" s="595"/>
      <c r="B658" s="595"/>
      <c r="C658" s="595"/>
      <c r="D658" s="603"/>
      <c r="E658" s="605"/>
      <c r="F658" s="603"/>
      <c r="G658" s="600"/>
      <c r="H658" s="600" t="str">
        <f t="shared" si="1"/>
        <v/>
      </c>
      <c r="I658" s="604"/>
      <c r="J658" s="595"/>
      <c r="K658" s="595"/>
    </row>
    <row r="659">
      <c r="A659" s="595"/>
      <c r="B659" s="595"/>
      <c r="C659" s="595"/>
      <c r="D659" s="603"/>
      <c r="E659" s="605"/>
      <c r="F659" s="603"/>
      <c r="G659" s="600"/>
      <c r="H659" s="600" t="str">
        <f t="shared" si="1"/>
        <v/>
      </c>
      <c r="I659" s="604"/>
      <c r="J659" s="595"/>
      <c r="K659" s="595"/>
    </row>
    <row r="660">
      <c r="A660" s="595"/>
      <c r="B660" s="595"/>
      <c r="C660" s="595"/>
      <c r="D660" s="603"/>
      <c r="E660" s="605"/>
      <c r="F660" s="603"/>
      <c r="G660" s="600"/>
      <c r="H660" s="600" t="str">
        <f t="shared" si="1"/>
        <v/>
      </c>
      <c r="I660" s="604"/>
      <c r="J660" s="595"/>
      <c r="K660" s="595"/>
    </row>
    <row r="661">
      <c r="A661" s="595"/>
      <c r="B661" s="595"/>
      <c r="C661" s="595"/>
      <c r="D661" s="603"/>
      <c r="E661" s="605"/>
      <c r="F661" s="603"/>
      <c r="G661" s="600"/>
      <c r="H661" s="600" t="str">
        <f t="shared" si="1"/>
        <v/>
      </c>
      <c r="I661" s="604"/>
      <c r="J661" s="595"/>
      <c r="K661" s="595"/>
    </row>
    <row r="662">
      <c r="A662" s="595"/>
      <c r="B662" s="595"/>
      <c r="C662" s="595"/>
      <c r="D662" s="603"/>
      <c r="E662" s="605"/>
      <c r="F662" s="603"/>
      <c r="G662" s="600"/>
      <c r="H662" s="600" t="str">
        <f t="shared" si="1"/>
        <v/>
      </c>
      <c r="I662" s="604"/>
      <c r="J662" s="595"/>
      <c r="K662" s="595"/>
    </row>
    <row r="663">
      <c r="A663" s="595"/>
      <c r="B663" s="595"/>
      <c r="C663" s="595"/>
      <c r="D663" s="603"/>
      <c r="E663" s="605"/>
      <c r="F663" s="603"/>
      <c r="G663" s="600"/>
      <c r="H663" s="600" t="str">
        <f t="shared" si="1"/>
        <v/>
      </c>
      <c r="I663" s="604"/>
      <c r="J663" s="595"/>
      <c r="K663" s="595"/>
    </row>
    <row r="664">
      <c r="A664" s="595"/>
      <c r="B664" s="595"/>
      <c r="C664" s="595"/>
      <c r="D664" s="603"/>
      <c r="E664" s="605"/>
      <c r="F664" s="603"/>
      <c r="G664" s="600"/>
      <c r="H664" s="600" t="str">
        <f t="shared" si="1"/>
        <v/>
      </c>
      <c r="I664" s="604"/>
      <c r="J664" s="595"/>
      <c r="K664" s="595"/>
    </row>
    <row r="665">
      <c r="A665" s="595"/>
      <c r="B665" s="595"/>
      <c r="C665" s="595"/>
      <c r="D665" s="603"/>
      <c r="E665" s="605"/>
      <c r="F665" s="603"/>
      <c r="G665" s="600"/>
      <c r="H665" s="600" t="str">
        <f t="shared" si="1"/>
        <v/>
      </c>
      <c r="I665" s="604"/>
      <c r="J665" s="595"/>
      <c r="K665" s="595"/>
    </row>
    <row r="666">
      <c r="A666" s="595"/>
      <c r="B666" s="595"/>
      <c r="C666" s="595"/>
      <c r="D666" s="603"/>
      <c r="E666" s="605"/>
      <c r="F666" s="603"/>
      <c r="G666" s="600"/>
      <c r="H666" s="600" t="str">
        <f t="shared" si="1"/>
        <v/>
      </c>
      <c r="I666" s="604"/>
      <c r="J666" s="595"/>
      <c r="K666" s="595"/>
    </row>
    <row r="667">
      <c r="A667" s="595"/>
      <c r="B667" s="595"/>
      <c r="C667" s="595"/>
      <c r="D667" s="603"/>
      <c r="E667" s="605"/>
      <c r="F667" s="603"/>
      <c r="G667" s="600"/>
      <c r="H667" s="600" t="str">
        <f t="shared" si="1"/>
        <v/>
      </c>
      <c r="I667" s="604"/>
      <c r="J667" s="595"/>
      <c r="K667" s="595"/>
    </row>
    <row r="668">
      <c r="A668" s="595"/>
      <c r="B668" s="595"/>
      <c r="C668" s="595"/>
      <c r="D668" s="603"/>
      <c r="E668" s="605"/>
      <c r="F668" s="603"/>
      <c r="G668" s="600"/>
      <c r="H668" s="600" t="str">
        <f t="shared" si="1"/>
        <v/>
      </c>
      <c r="I668" s="604"/>
      <c r="J668" s="595"/>
      <c r="K668" s="595"/>
    </row>
    <row r="669">
      <c r="A669" s="595"/>
      <c r="B669" s="595"/>
      <c r="C669" s="595"/>
      <c r="D669" s="603"/>
      <c r="E669" s="605"/>
      <c r="F669" s="603"/>
      <c r="G669" s="600"/>
      <c r="H669" s="600" t="str">
        <f t="shared" si="1"/>
        <v/>
      </c>
      <c r="I669" s="604"/>
      <c r="J669" s="595"/>
      <c r="K669" s="595"/>
    </row>
    <row r="670">
      <c r="A670" s="595"/>
      <c r="B670" s="595"/>
      <c r="C670" s="595"/>
      <c r="D670" s="603"/>
      <c r="E670" s="605"/>
      <c r="F670" s="603"/>
      <c r="G670" s="600"/>
      <c r="H670" s="600" t="str">
        <f t="shared" si="1"/>
        <v/>
      </c>
      <c r="I670" s="604"/>
      <c r="J670" s="595"/>
      <c r="K670" s="595"/>
    </row>
    <row r="671">
      <c r="A671" s="595"/>
      <c r="B671" s="595"/>
      <c r="C671" s="595"/>
      <c r="D671" s="603"/>
      <c r="E671" s="605"/>
      <c r="F671" s="603"/>
      <c r="G671" s="600"/>
      <c r="H671" s="600" t="str">
        <f t="shared" si="1"/>
        <v/>
      </c>
      <c r="I671" s="604"/>
      <c r="J671" s="595"/>
      <c r="K671" s="595"/>
    </row>
    <row r="672">
      <c r="A672" s="595"/>
      <c r="B672" s="595"/>
      <c r="C672" s="595"/>
      <c r="D672" s="603"/>
      <c r="E672" s="605"/>
      <c r="F672" s="603"/>
      <c r="G672" s="600"/>
      <c r="H672" s="600" t="str">
        <f t="shared" si="1"/>
        <v/>
      </c>
      <c r="I672" s="604"/>
      <c r="J672" s="595"/>
      <c r="K672" s="595"/>
    </row>
    <row r="673">
      <c r="A673" s="595"/>
      <c r="B673" s="595"/>
      <c r="C673" s="595"/>
      <c r="D673" s="603"/>
      <c r="E673" s="605"/>
      <c r="F673" s="603"/>
      <c r="G673" s="600"/>
      <c r="H673" s="600" t="str">
        <f t="shared" si="1"/>
        <v/>
      </c>
      <c r="I673" s="604"/>
      <c r="J673" s="595"/>
      <c r="K673" s="595"/>
    </row>
    <row r="674">
      <c r="A674" s="595"/>
      <c r="B674" s="595"/>
      <c r="C674" s="595"/>
      <c r="D674" s="603"/>
      <c r="E674" s="605"/>
      <c r="F674" s="603"/>
      <c r="G674" s="600"/>
      <c r="H674" s="600" t="str">
        <f t="shared" si="1"/>
        <v/>
      </c>
      <c r="I674" s="604"/>
      <c r="J674" s="595"/>
      <c r="K674" s="595"/>
    </row>
    <row r="675">
      <c r="A675" s="595"/>
      <c r="B675" s="595"/>
      <c r="C675" s="595"/>
      <c r="D675" s="603"/>
      <c r="E675" s="605"/>
      <c r="F675" s="603"/>
      <c r="G675" s="600"/>
      <c r="H675" s="600" t="str">
        <f t="shared" si="1"/>
        <v/>
      </c>
      <c r="I675" s="604"/>
      <c r="J675" s="595"/>
      <c r="K675" s="595"/>
    </row>
    <row r="676">
      <c r="A676" s="595"/>
      <c r="B676" s="595"/>
      <c r="C676" s="595"/>
      <c r="D676" s="603"/>
      <c r="E676" s="605"/>
      <c r="F676" s="603"/>
      <c r="G676" s="600"/>
      <c r="H676" s="600" t="str">
        <f t="shared" si="1"/>
        <v/>
      </c>
      <c r="I676" s="604"/>
      <c r="J676" s="595"/>
      <c r="K676" s="595"/>
    </row>
    <row r="677">
      <c r="A677" s="595"/>
      <c r="B677" s="595"/>
      <c r="C677" s="595"/>
      <c r="D677" s="603"/>
      <c r="E677" s="605"/>
      <c r="F677" s="603"/>
      <c r="G677" s="600"/>
      <c r="H677" s="600" t="str">
        <f t="shared" si="1"/>
        <v/>
      </c>
      <c r="I677" s="604"/>
      <c r="J677" s="595"/>
      <c r="K677" s="595"/>
    </row>
    <row r="678">
      <c r="A678" s="595"/>
      <c r="B678" s="595"/>
      <c r="C678" s="595"/>
      <c r="D678" s="603"/>
      <c r="E678" s="605"/>
      <c r="F678" s="603"/>
      <c r="G678" s="600"/>
      <c r="H678" s="600" t="str">
        <f t="shared" si="1"/>
        <v/>
      </c>
      <c r="I678" s="604"/>
      <c r="J678" s="595"/>
      <c r="K678" s="595"/>
    </row>
    <row r="679">
      <c r="A679" s="595"/>
      <c r="B679" s="595"/>
      <c r="C679" s="595"/>
      <c r="D679" s="603"/>
      <c r="E679" s="605"/>
      <c r="F679" s="603"/>
      <c r="G679" s="600"/>
      <c r="H679" s="600" t="str">
        <f t="shared" si="1"/>
        <v/>
      </c>
      <c r="I679" s="604"/>
      <c r="J679" s="595"/>
      <c r="K679" s="595"/>
    </row>
    <row r="680">
      <c r="A680" s="595"/>
      <c r="B680" s="595"/>
      <c r="C680" s="595"/>
      <c r="D680" s="603"/>
      <c r="E680" s="605"/>
      <c r="F680" s="603"/>
      <c r="G680" s="600"/>
      <c r="H680" s="600" t="str">
        <f t="shared" si="1"/>
        <v/>
      </c>
      <c r="I680" s="604"/>
      <c r="J680" s="595"/>
      <c r="K680" s="595"/>
    </row>
    <row r="681">
      <c r="A681" s="595"/>
      <c r="B681" s="595"/>
      <c r="C681" s="595"/>
      <c r="D681" s="603"/>
      <c r="E681" s="605"/>
      <c r="F681" s="603"/>
      <c r="G681" s="600"/>
      <c r="H681" s="600" t="str">
        <f t="shared" si="1"/>
        <v/>
      </c>
      <c r="I681" s="604"/>
      <c r="J681" s="595"/>
      <c r="K681" s="595"/>
    </row>
    <row r="682">
      <c r="A682" s="595"/>
      <c r="B682" s="595"/>
      <c r="C682" s="595"/>
      <c r="D682" s="603"/>
      <c r="E682" s="605"/>
      <c r="F682" s="603"/>
      <c r="G682" s="600"/>
      <c r="H682" s="600" t="str">
        <f t="shared" si="1"/>
        <v/>
      </c>
      <c r="I682" s="604"/>
      <c r="J682" s="595"/>
      <c r="K682" s="595"/>
    </row>
    <row r="683">
      <c r="A683" s="595"/>
      <c r="B683" s="595"/>
      <c r="C683" s="595"/>
      <c r="D683" s="603"/>
      <c r="E683" s="605"/>
      <c r="F683" s="603"/>
      <c r="G683" s="600"/>
      <c r="H683" s="600" t="str">
        <f t="shared" si="1"/>
        <v/>
      </c>
      <c r="I683" s="604"/>
      <c r="J683" s="595"/>
      <c r="K683" s="595"/>
    </row>
    <row r="684">
      <c r="A684" s="595"/>
      <c r="B684" s="595"/>
      <c r="C684" s="595"/>
      <c r="D684" s="603"/>
      <c r="E684" s="605"/>
      <c r="F684" s="603"/>
      <c r="G684" s="600"/>
      <c r="H684" s="600" t="str">
        <f t="shared" si="1"/>
        <v/>
      </c>
      <c r="I684" s="604"/>
      <c r="J684" s="595"/>
      <c r="K684" s="595"/>
    </row>
    <row r="685">
      <c r="A685" s="595"/>
      <c r="B685" s="595"/>
      <c r="C685" s="595"/>
      <c r="D685" s="603"/>
      <c r="E685" s="605"/>
      <c r="F685" s="603"/>
      <c r="G685" s="600"/>
      <c r="H685" s="600" t="str">
        <f t="shared" si="1"/>
        <v/>
      </c>
      <c r="I685" s="604"/>
      <c r="J685" s="595"/>
      <c r="K685" s="595"/>
    </row>
    <row r="686">
      <c r="A686" s="595"/>
      <c r="B686" s="595"/>
      <c r="C686" s="595"/>
      <c r="D686" s="603"/>
      <c r="E686" s="605"/>
      <c r="F686" s="603"/>
      <c r="G686" s="600"/>
      <c r="H686" s="600" t="str">
        <f t="shared" si="1"/>
        <v/>
      </c>
      <c r="I686" s="604"/>
      <c r="J686" s="595"/>
      <c r="K686" s="595"/>
    </row>
    <row r="687">
      <c r="A687" s="595"/>
      <c r="B687" s="595"/>
      <c r="C687" s="595"/>
      <c r="D687" s="603"/>
      <c r="E687" s="605"/>
      <c r="F687" s="603"/>
      <c r="G687" s="600"/>
      <c r="H687" s="600" t="str">
        <f t="shared" si="1"/>
        <v/>
      </c>
      <c r="I687" s="604"/>
      <c r="J687" s="595"/>
      <c r="K687" s="595"/>
    </row>
    <row r="688">
      <c r="A688" s="595"/>
      <c r="B688" s="595"/>
      <c r="C688" s="595"/>
      <c r="D688" s="603"/>
      <c r="E688" s="605"/>
      <c r="F688" s="603"/>
      <c r="G688" s="600"/>
      <c r="H688" s="600" t="str">
        <f t="shared" si="1"/>
        <v/>
      </c>
      <c r="I688" s="604"/>
      <c r="J688" s="595"/>
      <c r="K688" s="595"/>
    </row>
    <row r="689">
      <c r="A689" s="595"/>
      <c r="B689" s="595"/>
      <c r="C689" s="595"/>
      <c r="D689" s="603"/>
      <c r="E689" s="605"/>
      <c r="F689" s="603"/>
      <c r="G689" s="600"/>
      <c r="H689" s="600" t="str">
        <f t="shared" si="1"/>
        <v/>
      </c>
      <c r="I689" s="604"/>
      <c r="J689" s="595"/>
      <c r="K689" s="595"/>
    </row>
    <row r="690">
      <c r="A690" s="595"/>
      <c r="B690" s="595"/>
      <c r="C690" s="595"/>
      <c r="D690" s="603"/>
      <c r="E690" s="605"/>
      <c r="F690" s="603"/>
      <c r="G690" s="600"/>
      <c r="H690" s="600" t="str">
        <f t="shared" si="1"/>
        <v/>
      </c>
      <c r="I690" s="604"/>
      <c r="J690" s="595"/>
      <c r="K690" s="595"/>
    </row>
    <row r="691">
      <c r="A691" s="595"/>
      <c r="B691" s="595"/>
      <c r="C691" s="595"/>
      <c r="D691" s="603"/>
      <c r="E691" s="605"/>
      <c r="F691" s="603"/>
      <c r="G691" s="600"/>
      <c r="H691" s="600" t="str">
        <f t="shared" si="1"/>
        <v/>
      </c>
      <c r="I691" s="604"/>
      <c r="J691" s="595"/>
      <c r="K691" s="595"/>
    </row>
    <row r="692">
      <c r="A692" s="595"/>
      <c r="B692" s="595"/>
      <c r="C692" s="595"/>
      <c r="D692" s="603"/>
      <c r="E692" s="605"/>
      <c r="F692" s="603"/>
      <c r="G692" s="600"/>
      <c r="H692" s="600" t="str">
        <f t="shared" si="1"/>
        <v/>
      </c>
      <c r="I692" s="604"/>
      <c r="J692" s="595"/>
      <c r="K692" s="595"/>
    </row>
    <row r="693">
      <c r="A693" s="595"/>
      <c r="B693" s="595"/>
      <c r="C693" s="595"/>
      <c r="D693" s="603"/>
      <c r="E693" s="605"/>
      <c r="F693" s="603"/>
      <c r="G693" s="600"/>
      <c r="H693" s="600" t="str">
        <f t="shared" si="1"/>
        <v/>
      </c>
      <c r="I693" s="604"/>
      <c r="J693" s="595"/>
      <c r="K693" s="595"/>
    </row>
    <row r="694">
      <c r="A694" s="595"/>
      <c r="B694" s="595"/>
      <c r="C694" s="595"/>
      <c r="D694" s="603"/>
      <c r="E694" s="605"/>
      <c r="F694" s="603"/>
      <c r="G694" s="600"/>
      <c r="H694" s="600" t="str">
        <f t="shared" si="1"/>
        <v/>
      </c>
      <c r="I694" s="604"/>
      <c r="J694" s="595"/>
      <c r="K694" s="595"/>
    </row>
    <row r="695">
      <c r="A695" s="595"/>
      <c r="B695" s="595"/>
      <c r="C695" s="595"/>
      <c r="D695" s="603"/>
      <c r="E695" s="605"/>
      <c r="F695" s="603"/>
      <c r="G695" s="600"/>
      <c r="H695" s="600" t="str">
        <f t="shared" si="1"/>
        <v/>
      </c>
      <c r="I695" s="604"/>
      <c r="J695" s="595"/>
      <c r="K695" s="595"/>
    </row>
    <row r="696">
      <c r="A696" s="595"/>
      <c r="B696" s="595"/>
      <c r="C696" s="595"/>
      <c r="D696" s="603"/>
      <c r="E696" s="605"/>
      <c r="F696" s="603"/>
      <c r="G696" s="600"/>
      <c r="H696" s="600" t="str">
        <f t="shared" si="1"/>
        <v/>
      </c>
      <c r="I696" s="604"/>
      <c r="J696" s="595"/>
      <c r="K696" s="595"/>
    </row>
    <row r="697">
      <c r="A697" s="595"/>
      <c r="B697" s="595"/>
      <c r="C697" s="595"/>
      <c r="D697" s="603"/>
      <c r="E697" s="605"/>
      <c r="F697" s="603"/>
      <c r="G697" s="600"/>
      <c r="H697" s="600" t="str">
        <f t="shared" si="1"/>
        <v/>
      </c>
      <c r="I697" s="604"/>
      <c r="J697" s="595"/>
      <c r="K697" s="595"/>
    </row>
    <row r="698">
      <c r="A698" s="595"/>
      <c r="B698" s="595"/>
      <c r="C698" s="595"/>
      <c r="D698" s="603"/>
      <c r="E698" s="605"/>
      <c r="F698" s="603"/>
      <c r="G698" s="600"/>
      <c r="H698" s="600" t="str">
        <f t="shared" si="1"/>
        <v/>
      </c>
      <c r="I698" s="604"/>
      <c r="J698" s="595"/>
      <c r="K698" s="595"/>
    </row>
    <row r="699">
      <c r="A699" s="595"/>
      <c r="B699" s="595"/>
      <c r="C699" s="595"/>
      <c r="D699" s="603"/>
      <c r="E699" s="605"/>
      <c r="F699" s="603"/>
      <c r="G699" s="600"/>
      <c r="H699" s="600" t="str">
        <f t="shared" si="1"/>
        <v/>
      </c>
      <c r="I699" s="604"/>
      <c r="J699" s="595"/>
      <c r="K699" s="595"/>
    </row>
    <row r="700">
      <c r="A700" s="595"/>
      <c r="B700" s="595"/>
      <c r="C700" s="595"/>
      <c r="D700" s="603"/>
      <c r="E700" s="605"/>
      <c r="F700" s="603"/>
      <c r="G700" s="600"/>
      <c r="H700" s="600" t="str">
        <f t="shared" si="1"/>
        <v/>
      </c>
      <c r="I700" s="604"/>
      <c r="J700" s="595"/>
      <c r="K700" s="595"/>
    </row>
    <row r="701">
      <c r="A701" s="595"/>
      <c r="B701" s="595"/>
      <c r="C701" s="595"/>
      <c r="D701" s="603"/>
      <c r="E701" s="605"/>
      <c r="F701" s="603"/>
      <c r="G701" s="600"/>
      <c r="H701" s="600" t="str">
        <f t="shared" si="1"/>
        <v/>
      </c>
      <c r="I701" s="604"/>
      <c r="J701" s="595"/>
      <c r="K701" s="595"/>
    </row>
    <row r="702">
      <c r="A702" s="595"/>
      <c r="B702" s="595"/>
      <c r="C702" s="595"/>
      <c r="D702" s="603"/>
      <c r="E702" s="605"/>
      <c r="F702" s="603"/>
      <c r="G702" s="600"/>
      <c r="H702" s="600" t="str">
        <f t="shared" si="1"/>
        <v/>
      </c>
      <c r="I702" s="604"/>
      <c r="J702" s="595"/>
      <c r="K702" s="595"/>
    </row>
    <row r="703">
      <c r="A703" s="595"/>
      <c r="B703" s="595"/>
      <c r="C703" s="595"/>
      <c r="D703" s="603"/>
      <c r="E703" s="605"/>
      <c r="F703" s="603"/>
      <c r="G703" s="600"/>
      <c r="H703" s="600" t="str">
        <f t="shared" si="1"/>
        <v/>
      </c>
      <c r="I703" s="604"/>
      <c r="J703" s="595"/>
      <c r="K703" s="595"/>
    </row>
    <row r="704">
      <c r="A704" s="595"/>
      <c r="B704" s="595"/>
      <c r="C704" s="595"/>
      <c r="D704" s="603"/>
      <c r="E704" s="605"/>
      <c r="F704" s="603"/>
      <c r="G704" s="600"/>
      <c r="H704" s="600" t="str">
        <f t="shared" si="1"/>
        <v/>
      </c>
      <c r="I704" s="604"/>
      <c r="J704" s="595"/>
      <c r="K704" s="595"/>
    </row>
    <row r="705">
      <c r="A705" s="595"/>
      <c r="B705" s="595"/>
      <c r="C705" s="595"/>
      <c r="D705" s="603"/>
      <c r="E705" s="605"/>
      <c r="F705" s="603"/>
      <c r="G705" s="600"/>
      <c r="H705" s="600" t="str">
        <f t="shared" si="1"/>
        <v/>
      </c>
      <c r="I705" s="604"/>
      <c r="J705" s="595"/>
      <c r="K705" s="595"/>
    </row>
    <row r="706">
      <c r="A706" s="595"/>
      <c r="B706" s="595"/>
      <c r="C706" s="595"/>
      <c r="D706" s="603"/>
      <c r="E706" s="605"/>
      <c r="F706" s="603"/>
      <c r="G706" s="600"/>
      <c r="H706" s="600" t="str">
        <f t="shared" si="1"/>
        <v/>
      </c>
      <c r="I706" s="604"/>
      <c r="J706" s="595"/>
      <c r="K706" s="595"/>
    </row>
    <row r="707">
      <c r="A707" s="595"/>
      <c r="B707" s="595"/>
      <c r="C707" s="595"/>
      <c r="D707" s="603"/>
      <c r="E707" s="605"/>
      <c r="F707" s="603"/>
      <c r="G707" s="600"/>
      <c r="H707" s="600" t="str">
        <f t="shared" si="1"/>
        <v/>
      </c>
      <c r="I707" s="604"/>
      <c r="J707" s="595"/>
      <c r="K707" s="595"/>
    </row>
    <row r="708">
      <c r="A708" s="595"/>
      <c r="B708" s="595"/>
      <c r="C708" s="595"/>
      <c r="D708" s="603"/>
      <c r="E708" s="605"/>
      <c r="F708" s="603"/>
      <c r="G708" s="600"/>
      <c r="H708" s="600" t="str">
        <f t="shared" si="1"/>
        <v/>
      </c>
      <c r="I708" s="604"/>
      <c r="J708" s="595"/>
      <c r="K708" s="595"/>
    </row>
    <row r="709">
      <c r="A709" s="595"/>
      <c r="B709" s="595"/>
      <c r="C709" s="595"/>
      <c r="D709" s="603"/>
      <c r="E709" s="605"/>
      <c r="F709" s="603"/>
      <c r="G709" s="600"/>
      <c r="H709" s="600" t="str">
        <f t="shared" si="1"/>
        <v/>
      </c>
      <c r="I709" s="604"/>
      <c r="J709" s="595"/>
      <c r="K709" s="595"/>
    </row>
    <row r="710">
      <c r="A710" s="595"/>
      <c r="B710" s="595"/>
      <c r="C710" s="595"/>
      <c r="D710" s="603"/>
      <c r="E710" s="605"/>
      <c r="F710" s="603"/>
      <c r="G710" s="600"/>
      <c r="H710" s="600" t="str">
        <f t="shared" si="1"/>
        <v/>
      </c>
      <c r="I710" s="604"/>
      <c r="J710" s="595"/>
      <c r="K710" s="595"/>
    </row>
    <row r="711">
      <c r="A711" s="595"/>
      <c r="B711" s="595"/>
      <c r="C711" s="595"/>
      <c r="D711" s="603"/>
      <c r="E711" s="605"/>
      <c r="F711" s="603"/>
      <c r="G711" s="600"/>
      <c r="H711" s="600" t="str">
        <f t="shared" si="1"/>
        <v/>
      </c>
      <c r="I711" s="604"/>
      <c r="J711" s="595"/>
      <c r="K711" s="595"/>
    </row>
    <row r="712">
      <c r="A712" s="595"/>
      <c r="B712" s="595"/>
      <c r="C712" s="595"/>
      <c r="D712" s="603"/>
      <c r="E712" s="605"/>
      <c r="F712" s="603"/>
      <c r="G712" s="600"/>
      <c r="H712" s="600" t="str">
        <f t="shared" si="1"/>
        <v/>
      </c>
      <c r="I712" s="604"/>
      <c r="J712" s="595"/>
      <c r="K712" s="595"/>
    </row>
    <row r="713">
      <c r="A713" s="595"/>
      <c r="B713" s="595"/>
      <c r="C713" s="595"/>
      <c r="D713" s="603"/>
      <c r="E713" s="605"/>
      <c r="F713" s="603"/>
      <c r="G713" s="600"/>
      <c r="H713" s="600" t="str">
        <f t="shared" si="1"/>
        <v/>
      </c>
      <c r="I713" s="604"/>
      <c r="J713" s="595"/>
      <c r="K713" s="595"/>
    </row>
    <row r="714">
      <c r="A714" s="595"/>
      <c r="B714" s="595"/>
      <c r="C714" s="595"/>
      <c r="D714" s="603"/>
      <c r="E714" s="605"/>
      <c r="F714" s="603"/>
      <c r="G714" s="600"/>
      <c r="H714" s="600" t="str">
        <f t="shared" si="1"/>
        <v/>
      </c>
      <c r="I714" s="604"/>
      <c r="J714" s="595"/>
      <c r="K714" s="595"/>
    </row>
    <row r="715">
      <c r="A715" s="595"/>
      <c r="B715" s="595"/>
      <c r="C715" s="595"/>
      <c r="D715" s="603"/>
      <c r="E715" s="605"/>
      <c r="F715" s="603"/>
      <c r="G715" s="600"/>
      <c r="H715" s="600" t="str">
        <f t="shared" si="1"/>
        <v/>
      </c>
      <c r="I715" s="604"/>
      <c r="J715" s="595"/>
      <c r="K715" s="595"/>
    </row>
    <row r="716">
      <c r="A716" s="595"/>
      <c r="B716" s="595"/>
      <c r="C716" s="595"/>
      <c r="D716" s="603"/>
      <c r="E716" s="605"/>
      <c r="F716" s="603"/>
      <c r="G716" s="600"/>
      <c r="H716" s="600" t="str">
        <f t="shared" si="1"/>
        <v/>
      </c>
      <c r="I716" s="604"/>
      <c r="J716" s="595"/>
      <c r="K716" s="595"/>
    </row>
    <row r="717">
      <c r="A717" s="595"/>
      <c r="B717" s="595"/>
      <c r="C717" s="595"/>
      <c r="D717" s="603"/>
      <c r="E717" s="605"/>
      <c r="F717" s="603"/>
      <c r="G717" s="600"/>
      <c r="H717" s="600" t="str">
        <f t="shared" si="1"/>
        <v/>
      </c>
      <c r="I717" s="604"/>
      <c r="J717" s="595"/>
      <c r="K717" s="595"/>
    </row>
    <row r="718">
      <c r="A718" s="595"/>
      <c r="B718" s="595"/>
      <c r="C718" s="595"/>
      <c r="D718" s="603"/>
      <c r="E718" s="605"/>
      <c r="F718" s="603"/>
      <c r="G718" s="600"/>
      <c r="H718" s="600" t="str">
        <f t="shared" si="1"/>
        <v/>
      </c>
      <c r="I718" s="604"/>
      <c r="J718" s="595"/>
      <c r="K718" s="595"/>
    </row>
    <row r="719">
      <c r="A719" s="595"/>
      <c r="B719" s="595"/>
      <c r="C719" s="595"/>
      <c r="D719" s="603"/>
      <c r="E719" s="605"/>
      <c r="F719" s="603"/>
      <c r="G719" s="600"/>
      <c r="H719" s="600" t="str">
        <f t="shared" si="1"/>
        <v/>
      </c>
      <c r="I719" s="604"/>
      <c r="J719" s="595"/>
      <c r="K719" s="595"/>
    </row>
    <row r="720">
      <c r="A720" s="595"/>
      <c r="B720" s="595"/>
      <c r="C720" s="595"/>
      <c r="D720" s="603"/>
      <c r="E720" s="605"/>
      <c r="F720" s="603"/>
      <c r="G720" s="600"/>
      <c r="H720" s="600" t="str">
        <f t="shared" si="1"/>
        <v/>
      </c>
      <c r="I720" s="604"/>
      <c r="J720" s="595"/>
      <c r="K720" s="595"/>
    </row>
    <row r="721">
      <c r="A721" s="595"/>
      <c r="B721" s="595"/>
      <c r="C721" s="595"/>
      <c r="D721" s="603"/>
      <c r="E721" s="605"/>
      <c r="F721" s="603"/>
      <c r="G721" s="600"/>
      <c r="H721" s="600" t="str">
        <f t="shared" si="1"/>
        <v/>
      </c>
      <c r="I721" s="604"/>
      <c r="J721" s="595"/>
      <c r="K721" s="595"/>
    </row>
    <row r="722">
      <c r="A722" s="595"/>
      <c r="B722" s="595"/>
      <c r="C722" s="595"/>
      <c r="D722" s="603"/>
      <c r="E722" s="605"/>
      <c r="F722" s="603"/>
      <c r="G722" s="600"/>
      <c r="H722" s="600" t="str">
        <f t="shared" si="1"/>
        <v/>
      </c>
      <c r="I722" s="604"/>
      <c r="J722" s="595"/>
      <c r="K722" s="595"/>
    </row>
    <row r="723">
      <c r="A723" s="595"/>
      <c r="B723" s="595"/>
      <c r="C723" s="595"/>
      <c r="D723" s="603"/>
      <c r="E723" s="605"/>
      <c r="F723" s="603"/>
      <c r="G723" s="600"/>
      <c r="H723" s="600" t="str">
        <f t="shared" si="1"/>
        <v/>
      </c>
      <c r="I723" s="604"/>
      <c r="J723" s="595"/>
      <c r="K723" s="595"/>
    </row>
    <row r="724">
      <c r="A724" s="595"/>
      <c r="B724" s="595"/>
      <c r="C724" s="595"/>
      <c r="D724" s="603"/>
      <c r="E724" s="605"/>
      <c r="F724" s="603"/>
      <c r="G724" s="600"/>
      <c r="H724" s="600" t="str">
        <f t="shared" si="1"/>
        <v/>
      </c>
      <c r="I724" s="604"/>
      <c r="J724" s="595"/>
      <c r="K724" s="595"/>
    </row>
    <row r="725">
      <c r="A725" s="595"/>
      <c r="B725" s="595"/>
      <c r="C725" s="595"/>
      <c r="D725" s="603"/>
      <c r="E725" s="605"/>
      <c r="F725" s="603"/>
      <c r="G725" s="600"/>
      <c r="H725" s="600" t="str">
        <f t="shared" si="1"/>
        <v/>
      </c>
      <c r="I725" s="604"/>
      <c r="J725" s="595"/>
      <c r="K725" s="595"/>
    </row>
    <row r="726">
      <c r="A726" s="595"/>
      <c r="B726" s="595"/>
      <c r="C726" s="595"/>
      <c r="D726" s="603"/>
      <c r="E726" s="605"/>
      <c r="F726" s="603"/>
      <c r="G726" s="600"/>
      <c r="H726" s="600" t="str">
        <f t="shared" si="1"/>
        <v/>
      </c>
      <c r="I726" s="604"/>
      <c r="J726" s="595"/>
      <c r="K726" s="595"/>
    </row>
    <row r="727">
      <c r="A727" s="595"/>
      <c r="B727" s="595"/>
      <c r="C727" s="595"/>
      <c r="D727" s="603"/>
      <c r="E727" s="605"/>
      <c r="F727" s="603"/>
      <c r="G727" s="600"/>
      <c r="H727" s="600" t="str">
        <f t="shared" si="1"/>
        <v/>
      </c>
      <c r="I727" s="604"/>
      <c r="J727" s="595"/>
      <c r="K727" s="595"/>
    </row>
    <row r="728">
      <c r="A728" s="595"/>
      <c r="B728" s="595"/>
      <c r="C728" s="595"/>
      <c r="D728" s="603"/>
      <c r="E728" s="605"/>
      <c r="F728" s="603"/>
      <c r="G728" s="600"/>
      <c r="H728" s="600" t="str">
        <f t="shared" si="1"/>
        <v/>
      </c>
      <c r="I728" s="604"/>
      <c r="J728" s="595"/>
      <c r="K728" s="595"/>
    </row>
    <row r="729">
      <c r="A729" s="595"/>
      <c r="B729" s="595"/>
      <c r="C729" s="595"/>
      <c r="D729" s="603"/>
      <c r="E729" s="605"/>
      <c r="F729" s="603"/>
      <c r="G729" s="600"/>
      <c r="H729" s="600" t="str">
        <f t="shared" si="1"/>
        <v/>
      </c>
      <c r="I729" s="604"/>
      <c r="J729" s="595"/>
      <c r="K729" s="595"/>
    </row>
    <row r="730">
      <c r="A730" s="595"/>
      <c r="B730" s="595"/>
      <c r="C730" s="595"/>
      <c r="D730" s="603"/>
      <c r="E730" s="605"/>
      <c r="F730" s="603"/>
      <c r="G730" s="600"/>
      <c r="H730" s="600" t="str">
        <f t="shared" si="1"/>
        <v/>
      </c>
      <c r="I730" s="604"/>
      <c r="J730" s="595"/>
      <c r="K730" s="595"/>
    </row>
    <row r="731">
      <c r="A731" s="595"/>
      <c r="B731" s="595"/>
      <c r="C731" s="595"/>
      <c r="D731" s="603"/>
      <c r="E731" s="605"/>
      <c r="F731" s="603"/>
      <c r="G731" s="600"/>
      <c r="H731" s="600" t="str">
        <f t="shared" si="1"/>
        <v/>
      </c>
      <c r="I731" s="604"/>
      <c r="J731" s="595"/>
      <c r="K731" s="595"/>
    </row>
    <row r="732">
      <c r="A732" s="595"/>
      <c r="B732" s="595"/>
      <c r="C732" s="595"/>
      <c r="D732" s="603"/>
      <c r="E732" s="605"/>
      <c r="F732" s="603"/>
      <c r="G732" s="600"/>
      <c r="H732" s="600" t="str">
        <f t="shared" si="1"/>
        <v/>
      </c>
      <c r="I732" s="604"/>
      <c r="J732" s="595"/>
      <c r="K732" s="595"/>
    </row>
    <row r="733">
      <c r="A733" s="595"/>
      <c r="B733" s="595"/>
      <c r="C733" s="595"/>
      <c r="D733" s="603"/>
      <c r="E733" s="605"/>
      <c r="F733" s="603"/>
      <c r="G733" s="600"/>
      <c r="H733" s="600" t="str">
        <f t="shared" si="1"/>
        <v/>
      </c>
      <c r="I733" s="604"/>
      <c r="J733" s="595"/>
      <c r="K733" s="595"/>
    </row>
    <row r="734">
      <c r="A734" s="595"/>
      <c r="B734" s="595"/>
      <c r="C734" s="595"/>
      <c r="D734" s="603"/>
      <c r="E734" s="605"/>
      <c r="F734" s="603"/>
      <c r="G734" s="600"/>
      <c r="H734" s="600" t="str">
        <f t="shared" si="1"/>
        <v/>
      </c>
      <c r="I734" s="604"/>
      <c r="J734" s="595"/>
      <c r="K734" s="595"/>
    </row>
    <row r="735">
      <c r="A735" s="595"/>
      <c r="B735" s="595"/>
      <c r="C735" s="595"/>
      <c r="D735" s="603"/>
      <c r="E735" s="605"/>
      <c r="F735" s="603"/>
      <c r="G735" s="600"/>
      <c r="H735" s="600" t="str">
        <f t="shared" si="1"/>
        <v/>
      </c>
      <c r="I735" s="604"/>
      <c r="J735" s="595"/>
      <c r="K735" s="595"/>
    </row>
    <row r="736">
      <c r="A736" s="595"/>
      <c r="B736" s="595"/>
      <c r="C736" s="595"/>
      <c r="D736" s="603"/>
      <c r="E736" s="605"/>
      <c r="F736" s="603"/>
      <c r="G736" s="600"/>
      <c r="H736" s="600" t="str">
        <f t="shared" si="1"/>
        <v/>
      </c>
      <c r="I736" s="604"/>
      <c r="J736" s="595"/>
      <c r="K736" s="595"/>
    </row>
    <row r="737">
      <c r="A737" s="595"/>
      <c r="B737" s="595"/>
      <c r="C737" s="595"/>
      <c r="D737" s="603"/>
      <c r="E737" s="605"/>
      <c r="F737" s="603"/>
      <c r="G737" s="600"/>
      <c r="H737" s="600" t="str">
        <f t="shared" si="1"/>
        <v/>
      </c>
      <c r="I737" s="604"/>
      <c r="J737" s="595"/>
      <c r="K737" s="595"/>
    </row>
    <row r="738">
      <c r="A738" s="595"/>
      <c r="B738" s="595"/>
      <c r="C738" s="595"/>
      <c r="D738" s="603"/>
      <c r="E738" s="605"/>
      <c r="F738" s="603"/>
      <c r="G738" s="600"/>
      <c r="H738" s="600" t="str">
        <f t="shared" si="1"/>
        <v/>
      </c>
      <c r="I738" s="604"/>
      <c r="J738" s="595"/>
      <c r="K738" s="595"/>
    </row>
    <row r="739">
      <c r="A739" s="595"/>
      <c r="B739" s="595"/>
      <c r="C739" s="595"/>
      <c r="D739" s="603"/>
      <c r="E739" s="605"/>
      <c r="F739" s="603"/>
      <c r="G739" s="600"/>
      <c r="H739" s="600" t="str">
        <f t="shared" si="1"/>
        <v/>
      </c>
      <c r="I739" s="604"/>
      <c r="J739" s="595"/>
      <c r="K739" s="595"/>
    </row>
    <row r="740">
      <c r="A740" s="595"/>
      <c r="B740" s="595"/>
      <c r="C740" s="595"/>
      <c r="D740" s="603"/>
      <c r="E740" s="605"/>
      <c r="F740" s="603"/>
      <c r="G740" s="600"/>
      <c r="H740" s="600" t="str">
        <f t="shared" si="1"/>
        <v/>
      </c>
      <c r="I740" s="604"/>
      <c r="J740" s="595"/>
      <c r="K740" s="595"/>
    </row>
    <row r="741">
      <c r="A741" s="595"/>
      <c r="B741" s="595"/>
      <c r="C741" s="595"/>
      <c r="D741" s="603"/>
      <c r="E741" s="605"/>
      <c r="F741" s="603"/>
      <c r="G741" s="600"/>
      <c r="H741" s="600" t="str">
        <f t="shared" si="1"/>
        <v/>
      </c>
      <c r="I741" s="604"/>
      <c r="J741" s="595"/>
      <c r="K741" s="595"/>
    </row>
    <row r="742">
      <c r="A742" s="595"/>
      <c r="B742" s="595"/>
      <c r="C742" s="595"/>
      <c r="D742" s="603"/>
      <c r="E742" s="605"/>
      <c r="F742" s="603"/>
      <c r="G742" s="600"/>
      <c r="H742" s="600" t="str">
        <f t="shared" si="1"/>
        <v/>
      </c>
      <c r="I742" s="604"/>
      <c r="J742" s="595"/>
      <c r="K742" s="595"/>
    </row>
    <row r="743">
      <c r="A743" s="595"/>
      <c r="B743" s="595"/>
      <c r="C743" s="595"/>
      <c r="D743" s="603"/>
      <c r="E743" s="605"/>
      <c r="F743" s="603"/>
      <c r="G743" s="600"/>
      <c r="H743" s="600" t="str">
        <f t="shared" si="1"/>
        <v/>
      </c>
      <c r="I743" s="604"/>
      <c r="J743" s="595"/>
      <c r="K743" s="595"/>
    </row>
    <row r="744">
      <c r="A744" s="595"/>
      <c r="B744" s="595"/>
      <c r="C744" s="595"/>
      <c r="D744" s="603"/>
      <c r="E744" s="605"/>
      <c r="F744" s="603"/>
      <c r="G744" s="600"/>
      <c r="H744" s="600" t="str">
        <f t="shared" si="1"/>
        <v/>
      </c>
      <c r="I744" s="604"/>
      <c r="J744" s="595"/>
      <c r="K744" s="595"/>
    </row>
    <row r="745">
      <c r="A745" s="595"/>
      <c r="B745" s="595"/>
      <c r="C745" s="595"/>
      <c r="D745" s="603"/>
      <c r="E745" s="605"/>
      <c r="F745" s="603"/>
      <c r="G745" s="600"/>
      <c r="H745" s="600" t="str">
        <f t="shared" si="1"/>
        <v/>
      </c>
      <c r="I745" s="604"/>
      <c r="J745" s="595"/>
      <c r="K745" s="595"/>
    </row>
    <row r="746">
      <c r="A746" s="595"/>
      <c r="B746" s="595"/>
      <c r="C746" s="595"/>
      <c r="D746" s="603"/>
      <c r="E746" s="605"/>
      <c r="F746" s="603"/>
      <c r="G746" s="600"/>
      <c r="H746" s="600" t="str">
        <f t="shared" si="1"/>
        <v/>
      </c>
      <c r="I746" s="604"/>
      <c r="J746" s="595"/>
      <c r="K746" s="595"/>
    </row>
    <row r="747">
      <c r="A747" s="595"/>
      <c r="B747" s="595"/>
      <c r="C747" s="595"/>
      <c r="D747" s="603"/>
      <c r="E747" s="605"/>
      <c r="F747" s="603"/>
      <c r="G747" s="600"/>
      <c r="H747" s="600" t="str">
        <f t="shared" si="1"/>
        <v/>
      </c>
      <c r="I747" s="604"/>
      <c r="J747" s="595"/>
      <c r="K747" s="595"/>
    </row>
    <row r="748">
      <c r="A748" s="595"/>
      <c r="B748" s="595"/>
      <c r="C748" s="595"/>
      <c r="D748" s="603"/>
      <c r="E748" s="605"/>
      <c r="F748" s="603"/>
      <c r="G748" s="600"/>
      <c r="H748" s="600" t="str">
        <f t="shared" si="1"/>
        <v/>
      </c>
      <c r="I748" s="604"/>
      <c r="J748" s="595"/>
      <c r="K748" s="595"/>
    </row>
    <row r="749">
      <c r="A749" s="595"/>
      <c r="B749" s="595"/>
      <c r="C749" s="595"/>
      <c r="D749" s="603"/>
      <c r="E749" s="605"/>
      <c r="F749" s="603"/>
      <c r="G749" s="600"/>
      <c r="H749" s="600" t="str">
        <f t="shared" si="1"/>
        <v/>
      </c>
      <c r="I749" s="604"/>
      <c r="J749" s="595"/>
      <c r="K749" s="595"/>
    </row>
    <row r="750">
      <c r="A750" s="595"/>
      <c r="B750" s="595"/>
      <c r="C750" s="595"/>
      <c r="D750" s="603"/>
      <c r="E750" s="605"/>
      <c r="F750" s="603"/>
      <c r="G750" s="600"/>
      <c r="H750" s="600" t="str">
        <f t="shared" si="1"/>
        <v/>
      </c>
      <c r="I750" s="604"/>
      <c r="J750" s="595"/>
      <c r="K750" s="595"/>
    </row>
    <row r="751">
      <c r="A751" s="595"/>
      <c r="B751" s="595"/>
      <c r="C751" s="595"/>
      <c r="D751" s="603"/>
      <c r="E751" s="605"/>
      <c r="F751" s="603"/>
      <c r="G751" s="600"/>
      <c r="H751" s="600" t="str">
        <f t="shared" si="1"/>
        <v/>
      </c>
      <c r="I751" s="604"/>
      <c r="J751" s="595"/>
      <c r="K751" s="595"/>
    </row>
    <row r="752">
      <c r="A752" s="595"/>
      <c r="B752" s="595"/>
      <c r="C752" s="595"/>
      <c r="D752" s="603"/>
      <c r="E752" s="605"/>
      <c r="F752" s="603"/>
      <c r="G752" s="600"/>
      <c r="H752" s="600" t="str">
        <f t="shared" si="1"/>
        <v/>
      </c>
      <c r="I752" s="604"/>
      <c r="J752" s="595"/>
      <c r="K752" s="595"/>
    </row>
    <row r="753">
      <c r="A753" s="595"/>
      <c r="B753" s="595"/>
      <c r="C753" s="595"/>
      <c r="D753" s="603"/>
      <c r="E753" s="605"/>
      <c r="F753" s="603"/>
      <c r="G753" s="600"/>
      <c r="H753" s="600" t="str">
        <f t="shared" si="1"/>
        <v/>
      </c>
      <c r="I753" s="604"/>
      <c r="J753" s="595"/>
      <c r="K753" s="595"/>
    </row>
    <row r="754">
      <c r="A754" s="595"/>
      <c r="B754" s="595"/>
      <c r="C754" s="595"/>
      <c r="D754" s="603"/>
      <c r="E754" s="605"/>
      <c r="F754" s="603"/>
      <c r="G754" s="600"/>
      <c r="H754" s="600" t="str">
        <f t="shared" si="1"/>
        <v/>
      </c>
      <c r="I754" s="604"/>
      <c r="J754" s="595"/>
      <c r="K754" s="595"/>
    </row>
    <row r="755">
      <c r="A755" s="595"/>
      <c r="B755" s="595"/>
      <c r="C755" s="595"/>
      <c r="D755" s="603"/>
      <c r="E755" s="605"/>
      <c r="F755" s="603"/>
      <c r="G755" s="600"/>
      <c r="H755" s="600" t="str">
        <f t="shared" si="1"/>
        <v/>
      </c>
      <c r="I755" s="604"/>
      <c r="J755" s="595"/>
      <c r="K755" s="595"/>
    </row>
    <row r="756">
      <c r="A756" s="595"/>
      <c r="B756" s="595"/>
      <c r="C756" s="595"/>
      <c r="D756" s="603"/>
      <c r="E756" s="605"/>
      <c r="F756" s="603"/>
      <c r="G756" s="600"/>
      <c r="H756" s="600" t="str">
        <f t="shared" si="1"/>
        <v/>
      </c>
      <c r="I756" s="604"/>
      <c r="J756" s="595"/>
      <c r="K756" s="595"/>
    </row>
    <row r="757">
      <c r="A757" s="595"/>
      <c r="B757" s="595"/>
      <c r="C757" s="595"/>
      <c r="D757" s="603"/>
      <c r="E757" s="605"/>
      <c r="F757" s="603"/>
      <c r="G757" s="600"/>
      <c r="H757" s="600" t="str">
        <f t="shared" si="1"/>
        <v/>
      </c>
      <c r="I757" s="604"/>
      <c r="J757" s="595"/>
      <c r="K757" s="595"/>
    </row>
    <row r="758">
      <c r="A758" s="595"/>
      <c r="B758" s="595"/>
      <c r="C758" s="595"/>
      <c r="D758" s="603"/>
      <c r="E758" s="605"/>
      <c r="F758" s="603"/>
      <c r="G758" s="600"/>
      <c r="H758" s="600" t="str">
        <f t="shared" si="1"/>
        <v/>
      </c>
      <c r="I758" s="604"/>
      <c r="J758" s="595"/>
      <c r="K758" s="595"/>
    </row>
    <row r="759">
      <c r="A759" s="595"/>
      <c r="B759" s="595"/>
      <c r="C759" s="595"/>
      <c r="D759" s="603"/>
      <c r="E759" s="605"/>
      <c r="F759" s="603"/>
      <c r="G759" s="600"/>
      <c r="H759" s="600" t="str">
        <f t="shared" si="1"/>
        <v/>
      </c>
      <c r="I759" s="604"/>
      <c r="J759" s="595"/>
      <c r="K759" s="595"/>
    </row>
    <row r="760">
      <c r="A760" s="595"/>
      <c r="B760" s="595"/>
      <c r="C760" s="595"/>
      <c r="D760" s="603"/>
      <c r="E760" s="605"/>
      <c r="F760" s="603"/>
      <c r="G760" s="600"/>
      <c r="H760" s="600" t="str">
        <f t="shared" si="1"/>
        <v/>
      </c>
      <c r="I760" s="604"/>
      <c r="J760" s="595"/>
      <c r="K760" s="595"/>
    </row>
    <row r="761">
      <c r="A761" s="595"/>
      <c r="B761" s="595"/>
      <c r="C761" s="595"/>
      <c r="D761" s="603"/>
      <c r="E761" s="605"/>
      <c r="F761" s="603"/>
      <c r="G761" s="600"/>
      <c r="H761" s="600" t="str">
        <f t="shared" si="1"/>
        <v/>
      </c>
      <c r="I761" s="604"/>
      <c r="J761" s="595"/>
      <c r="K761" s="595"/>
    </row>
    <row r="762">
      <c r="A762" s="595"/>
      <c r="B762" s="595"/>
      <c r="C762" s="595"/>
      <c r="D762" s="603"/>
      <c r="E762" s="605"/>
      <c r="F762" s="603"/>
      <c r="G762" s="600"/>
      <c r="H762" s="600" t="str">
        <f t="shared" si="1"/>
        <v/>
      </c>
      <c r="I762" s="604"/>
      <c r="J762" s="595"/>
      <c r="K762" s="595"/>
    </row>
    <row r="763">
      <c r="A763" s="595"/>
      <c r="B763" s="595"/>
      <c r="C763" s="595"/>
      <c r="D763" s="603"/>
      <c r="E763" s="605"/>
      <c r="F763" s="603"/>
      <c r="G763" s="600"/>
      <c r="H763" s="600" t="str">
        <f t="shared" si="1"/>
        <v/>
      </c>
      <c r="I763" s="604"/>
      <c r="J763" s="595"/>
      <c r="K763" s="595"/>
    </row>
    <row r="764">
      <c r="A764" s="595"/>
      <c r="B764" s="595"/>
      <c r="C764" s="595"/>
      <c r="D764" s="603"/>
      <c r="E764" s="605"/>
      <c r="F764" s="603"/>
      <c r="G764" s="600"/>
      <c r="H764" s="600" t="str">
        <f t="shared" si="1"/>
        <v/>
      </c>
      <c r="I764" s="604"/>
      <c r="J764" s="595"/>
      <c r="K764" s="595"/>
    </row>
    <row r="765">
      <c r="A765" s="595"/>
      <c r="B765" s="595"/>
      <c r="C765" s="595"/>
      <c r="D765" s="603"/>
      <c r="E765" s="605"/>
      <c r="F765" s="603"/>
      <c r="G765" s="600"/>
      <c r="H765" s="600" t="str">
        <f t="shared" si="1"/>
        <v/>
      </c>
      <c r="I765" s="604"/>
      <c r="J765" s="595"/>
      <c r="K765" s="595"/>
    </row>
    <row r="766">
      <c r="A766" s="595"/>
      <c r="B766" s="595"/>
      <c r="C766" s="595"/>
      <c r="D766" s="603"/>
      <c r="E766" s="605"/>
      <c r="F766" s="603"/>
      <c r="G766" s="600"/>
      <c r="H766" s="600" t="str">
        <f t="shared" si="1"/>
        <v/>
      </c>
      <c r="I766" s="604"/>
      <c r="J766" s="595"/>
      <c r="K766" s="595"/>
    </row>
    <row r="767">
      <c r="A767" s="595"/>
      <c r="B767" s="595"/>
      <c r="C767" s="595"/>
      <c r="D767" s="603"/>
      <c r="E767" s="605"/>
      <c r="F767" s="603"/>
      <c r="G767" s="600"/>
      <c r="H767" s="600" t="str">
        <f t="shared" si="1"/>
        <v/>
      </c>
      <c r="I767" s="604"/>
      <c r="J767" s="595"/>
      <c r="K767" s="595"/>
    </row>
    <row r="768">
      <c r="A768" s="595"/>
      <c r="B768" s="595"/>
      <c r="C768" s="595"/>
      <c r="D768" s="603"/>
      <c r="E768" s="605"/>
      <c r="F768" s="603"/>
      <c r="G768" s="600"/>
      <c r="H768" s="600" t="str">
        <f t="shared" si="1"/>
        <v/>
      </c>
      <c r="I768" s="604"/>
      <c r="J768" s="595"/>
      <c r="K768" s="595"/>
    </row>
    <row r="769">
      <c r="A769" s="595"/>
      <c r="B769" s="595"/>
      <c r="C769" s="595"/>
      <c r="D769" s="603"/>
      <c r="E769" s="605"/>
      <c r="F769" s="603"/>
      <c r="G769" s="600"/>
      <c r="H769" s="600" t="str">
        <f t="shared" si="1"/>
        <v/>
      </c>
      <c r="I769" s="604"/>
      <c r="J769" s="595"/>
      <c r="K769" s="595"/>
    </row>
    <row r="770">
      <c r="A770" s="595"/>
      <c r="B770" s="595"/>
      <c r="C770" s="595"/>
      <c r="D770" s="603"/>
      <c r="E770" s="605"/>
      <c r="F770" s="603"/>
      <c r="G770" s="600"/>
      <c r="H770" s="600" t="str">
        <f t="shared" si="1"/>
        <v/>
      </c>
      <c r="I770" s="604"/>
      <c r="J770" s="595"/>
      <c r="K770" s="595"/>
    </row>
    <row r="771">
      <c r="A771" s="595"/>
      <c r="B771" s="595"/>
      <c r="C771" s="595"/>
      <c r="D771" s="603"/>
      <c r="E771" s="605"/>
      <c r="F771" s="603"/>
      <c r="G771" s="600"/>
      <c r="H771" s="600" t="str">
        <f t="shared" si="1"/>
        <v/>
      </c>
      <c r="I771" s="604"/>
      <c r="J771" s="595"/>
      <c r="K771" s="595"/>
    </row>
    <row r="772">
      <c r="A772" s="595"/>
      <c r="B772" s="595"/>
      <c r="C772" s="595"/>
      <c r="D772" s="603"/>
      <c r="E772" s="605"/>
      <c r="F772" s="603"/>
      <c r="G772" s="600"/>
      <c r="H772" s="600" t="str">
        <f t="shared" si="1"/>
        <v/>
      </c>
      <c r="I772" s="604"/>
      <c r="J772" s="595"/>
      <c r="K772" s="595"/>
    </row>
    <row r="773">
      <c r="A773" s="595"/>
      <c r="B773" s="595"/>
      <c r="C773" s="595"/>
      <c r="D773" s="603"/>
      <c r="E773" s="605"/>
      <c r="F773" s="603"/>
      <c r="G773" s="600"/>
      <c r="H773" s="600" t="str">
        <f t="shared" si="1"/>
        <v/>
      </c>
      <c r="I773" s="604"/>
      <c r="J773" s="595"/>
      <c r="K773" s="595"/>
    </row>
    <row r="774">
      <c r="A774" s="595"/>
      <c r="B774" s="595"/>
      <c r="C774" s="595"/>
      <c r="D774" s="603"/>
      <c r="E774" s="605"/>
      <c r="F774" s="603"/>
      <c r="G774" s="600"/>
      <c r="H774" s="600" t="str">
        <f t="shared" si="1"/>
        <v/>
      </c>
      <c r="I774" s="604"/>
      <c r="J774" s="595"/>
      <c r="K774" s="595"/>
    </row>
    <row r="775">
      <c r="A775" s="595"/>
      <c r="B775" s="595"/>
      <c r="C775" s="595"/>
      <c r="D775" s="603"/>
      <c r="E775" s="605"/>
      <c r="F775" s="603"/>
      <c r="G775" s="600"/>
      <c r="H775" s="600" t="str">
        <f t="shared" si="1"/>
        <v/>
      </c>
      <c r="I775" s="604"/>
      <c r="J775" s="595"/>
      <c r="K775" s="595"/>
    </row>
    <row r="776">
      <c r="A776" s="595"/>
      <c r="B776" s="595"/>
      <c r="C776" s="595"/>
      <c r="D776" s="603"/>
      <c r="E776" s="605"/>
      <c r="F776" s="603"/>
      <c r="G776" s="600"/>
      <c r="H776" s="600" t="str">
        <f t="shared" si="1"/>
        <v/>
      </c>
      <c r="I776" s="604"/>
      <c r="J776" s="595"/>
      <c r="K776" s="595"/>
    </row>
    <row r="777">
      <c r="A777" s="595"/>
      <c r="B777" s="595"/>
      <c r="C777" s="595"/>
      <c r="D777" s="603"/>
      <c r="E777" s="605"/>
      <c r="F777" s="603"/>
      <c r="G777" s="600"/>
      <c r="H777" s="600" t="str">
        <f t="shared" si="1"/>
        <v/>
      </c>
      <c r="I777" s="604"/>
      <c r="J777" s="595"/>
      <c r="K777" s="595"/>
    </row>
    <row r="778">
      <c r="A778" s="595"/>
      <c r="B778" s="595"/>
      <c r="C778" s="595"/>
      <c r="D778" s="603"/>
      <c r="E778" s="605"/>
      <c r="F778" s="603"/>
      <c r="G778" s="600"/>
      <c r="H778" s="600" t="str">
        <f t="shared" si="1"/>
        <v/>
      </c>
      <c r="I778" s="604"/>
      <c r="J778" s="595"/>
      <c r="K778" s="595"/>
    </row>
    <row r="779">
      <c r="A779" s="595"/>
      <c r="B779" s="595"/>
      <c r="C779" s="595"/>
      <c r="D779" s="603"/>
      <c r="E779" s="605"/>
      <c r="F779" s="603"/>
      <c r="G779" s="600"/>
      <c r="H779" s="600" t="str">
        <f t="shared" si="1"/>
        <v/>
      </c>
      <c r="I779" s="604"/>
      <c r="J779" s="595"/>
      <c r="K779" s="595"/>
    </row>
    <row r="780">
      <c r="A780" s="595"/>
      <c r="B780" s="595"/>
      <c r="C780" s="595"/>
      <c r="D780" s="603"/>
      <c r="E780" s="605"/>
      <c r="F780" s="603"/>
      <c r="G780" s="600"/>
      <c r="H780" s="600" t="str">
        <f t="shared" si="1"/>
        <v/>
      </c>
      <c r="I780" s="604"/>
      <c r="J780" s="595"/>
      <c r="K780" s="595"/>
    </row>
    <row r="781">
      <c r="A781" s="595"/>
      <c r="B781" s="595"/>
      <c r="C781" s="595"/>
      <c r="D781" s="603"/>
      <c r="E781" s="605"/>
      <c r="F781" s="603"/>
      <c r="G781" s="600"/>
      <c r="H781" s="600" t="str">
        <f t="shared" si="1"/>
        <v/>
      </c>
      <c r="I781" s="604"/>
      <c r="J781" s="595"/>
      <c r="K781" s="595"/>
    </row>
    <row r="782">
      <c r="A782" s="595"/>
      <c r="B782" s="595"/>
      <c r="C782" s="595"/>
      <c r="D782" s="603"/>
      <c r="E782" s="605"/>
      <c r="F782" s="603"/>
      <c r="G782" s="600"/>
      <c r="H782" s="600" t="str">
        <f t="shared" si="1"/>
        <v/>
      </c>
      <c r="I782" s="604"/>
      <c r="J782" s="595"/>
      <c r="K782" s="595"/>
    </row>
    <row r="783">
      <c r="A783" s="595"/>
      <c r="B783" s="595"/>
      <c r="C783" s="595"/>
      <c r="D783" s="603"/>
      <c r="E783" s="605"/>
      <c r="F783" s="603"/>
      <c r="G783" s="600"/>
      <c r="H783" s="600" t="str">
        <f t="shared" si="1"/>
        <v/>
      </c>
      <c r="I783" s="604"/>
      <c r="J783" s="595"/>
      <c r="K783" s="595"/>
    </row>
    <row r="784">
      <c r="A784" s="595"/>
      <c r="B784" s="595"/>
      <c r="C784" s="595"/>
      <c r="D784" s="603"/>
      <c r="E784" s="605"/>
      <c r="F784" s="603"/>
      <c r="G784" s="600"/>
      <c r="H784" s="600" t="str">
        <f t="shared" si="1"/>
        <v/>
      </c>
      <c r="I784" s="604"/>
      <c r="J784" s="595"/>
      <c r="K784" s="595"/>
    </row>
    <row r="785">
      <c r="A785" s="595"/>
      <c r="B785" s="595"/>
      <c r="C785" s="595"/>
      <c r="D785" s="603"/>
      <c r="E785" s="605"/>
      <c r="F785" s="603"/>
      <c r="G785" s="600"/>
      <c r="H785" s="600" t="str">
        <f t="shared" si="1"/>
        <v/>
      </c>
      <c r="I785" s="604"/>
      <c r="J785" s="595"/>
      <c r="K785" s="595"/>
    </row>
    <row r="786">
      <c r="A786" s="595"/>
      <c r="B786" s="595"/>
      <c r="C786" s="595"/>
      <c r="D786" s="603"/>
      <c r="E786" s="605"/>
      <c r="F786" s="603"/>
      <c r="G786" s="600"/>
      <c r="H786" s="600" t="str">
        <f t="shared" si="1"/>
        <v/>
      </c>
      <c r="I786" s="604"/>
      <c r="J786" s="595"/>
      <c r="K786" s="595"/>
    </row>
    <row r="787">
      <c r="A787" s="595"/>
      <c r="B787" s="595"/>
      <c r="C787" s="595"/>
      <c r="D787" s="603"/>
      <c r="E787" s="605"/>
      <c r="F787" s="603"/>
      <c r="G787" s="600"/>
      <c r="H787" s="600" t="str">
        <f t="shared" si="1"/>
        <v/>
      </c>
      <c r="I787" s="604"/>
      <c r="J787" s="595"/>
      <c r="K787" s="595"/>
    </row>
    <row r="788">
      <c r="A788" s="595"/>
      <c r="B788" s="595"/>
      <c r="C788" s="595"/>
      <c r="D788" s="603"/>
      <c r="E788" s="605"/>
      <c r="F788" s="603"/>
      <c r="G788" s="600"/>
      <c r="H788" s="600" t="str">
        <f t="shared" si="1"/>
        <v/>
      </c>
      <c r="I788" s="604"/>
      <c r="J788" s="595"/>
      <c r="K788" s="595"/>
    </row>
    <row r="789">
      <c r="A789" s="595"/>
      <c r="B789" s="595"/>
      <c r="C789" s="595"/>
      <c r="D789" s="603"/>
      <c r="E789" s="605"/>
      <c r="F789" s="603"/>
      <c r="G789" s="600"/>
      <c r="H789" s="600" t="str">
        <f t="shared" si="1"/>
        <v/>
      </c>
      <c r="I789" s="604"/>
      <c r="J789" s="595"/>
      <c r="K789" s="595"/>
    </row>
    <row r="790">
      <c r="A790" s="595"/>
      <c r="B790" s="595"/>
      <c r="C790" s="595"/>
      <c r="D790" s="603"/>
      <c r="E790" s="605"/>
      <c r="F790" s="603"/>
      <c r="G790" s="600"/>
      <c r="H790" s="600" t="str">
        <f t="shared" si="1"/>
        <v/>
      </c>
      <c r="I790" s="604"/>
      <c r="J790" s="595"/>
      <c r="K790" s="595"/>
    </row>
    <row r="791">
      <c r="A791" s="595"/>
      <c r="B791" s="595"/>
      <c r="C791" s="595"/>
      <c r="D791" s="603"/>
      <c r="E791" s="605"/>
      <c r="F791" s="603"/>
      <c r="G791" s="600"/>
      <c r="H791" s="600" t="str">
        <f t="shared" si="1"/>
        <v/>
      </c>
      <c r="I791" s="604"/>
      <c r="J791" s="595"/>
      <c r="K791" s="595"/>
    </row>
    <row r="792">
      <c r="A792" s="595"/>
      <c r="B792" s="595"/>
      <c r="C792" s="595"/>
      <c r="D792" s="603"/>
      <c r="E792" s="605"/>
      <c r="F792" s="603"/>
      <c r="G792" s="600"/>
      <c r="H792" s="600" t="str">
        <f t="shared" si="1"/>
        <v/>
      </c>
      <c r="I792" s="604"/>
      <c r="J792" s="595"/>
      <c r="K792" s="595"/>
    </row>
    <row r="793">
      <c r="A793" s="595"/>
      <c r="B793" s="595"/>
      <c r="C793" s="595"/>
      <c r="D793" s="603"/>
      <c r="E793" s="605"/>
      <c r="F793" s="603"/>
      <c r="G793" s="600"/>
      <c r="H793" s="600" t="str">
        <f t="shared" si="1"/>
        <v/>
      </c>
      <c r="I793" s="604"/>
      <c r="J793" s="595"/>
      <c r="K793" s="595"/>
    </row>
    <row r="794">
      <c r="A794" s="595"/>
      <c r="B794" s="595"/>
      <c r="C794" s="595"/>
      <c r="D794" s="603"/>
      <c r="E794" s="605"/>
      <c r="F794" s="603"/>
      <c r="G794" s="600"/>
      <c r="H794" s="600" t="str">
        <f t="shared" si="1"/>
        <v/>
      </c>
      <c r="I794" s="604"/>
      <c r="J794" s="595"/>
      <c r="K794" s="595"/>
    </row>
    <row r="795">
      <c r="A795" s="595"/>
      <c r="B795" s="595"/>
      <c r="C795" s="595"/>
      <c r="D795" s="603"/>
      <c r="E795" s="605"/>
      <c r="F795" s="603"/>
      <c r="G795" s="600"/>
      <c r="H795" s="600" t="str">
        <f t="shared" si="1"/>
        <v/>
      </c>
      <c r="I795" s="604"/>
      <c r="J795" s="595"/>
      <c r="K795" s="595"/>
    </row>
    <row r="796">
      <c r="A796" s="595"/>
      <c r="B796" s="595"/>
      <c r="C796" s="595"/>
      <c r="D796" s="603"/>
      <c r="E796" s="605"/>
      <c r="F796" s="603"/>
      <c r="G796" s="600"/>
      <c r="H796" s="600" t="str">
        <f t="shared" si="1"/>
        <v/>
      </c>
      <c r="I796" s="604"/>
      <c r="J796" s="595"/>
      <c r="K796" s="595"/>
    </row>
    <row r="797">
      <c r="A797" s="595"/>
      <c r="B797" s="595"/>
      <c r="C797" s="595"/>
      <c r="D797" s="603"/>
      <c r="E797" s="605"/>
      <c r="F797" s="603"/>
      <c r="G797" s="600"/>
      <c r="H797" s="600" t="str">
        <f t="shared" si="1"/>
        <v/>
      </c>
      <c r="I797" s="604"/>
      <c r="J797" s="595"/>
      <c r="K797" s="595"/>
    </row>
    <row r="798">
      <c r="A798" s="595"/>
      <c r="B798" s="595"/>
      <c r="C798" s="595"/>
      <c r="D798" s="603"/>
      <c r="E798" s="605"/>
      <c r="F798" s="603"/>
      <c r="G798" s="600"/>
      <c r="H798" s="600" t="str">
        <f t="shared" si="1"/>
        <v/>
      </c>
      <c r="I798" s="604"/>
      <c r="J798" s="595"/>
      <c r="K798" s="595"/>
    </row>
    <row r="799">
      <c r="A799" s="595"/>
      <c r="B799" s="595"/>
      <c r="C799" s="595"/>
      <c r="D799" s="603"/>
      <c r="E799" s="605"/>
      <c r="F799" s="603"/>
      <c r="G799" s="600"/>
      <c r="H799" s="600" t="str">
        <f t="shared" si="1"/>
        <v/>
      </c>
      <c r="I799" s="604"/>
      <c r="J799" s="595"/>
      <c r="K799" s="595"/>
    </row>
    <row r="800">
      <c r="A800" s="595"/>
      <c r="B800" s="595"/>
      <c r="C800" s="595"/>
      <c r="D800" s="603"/>
      <c r="E800" s="605"/>
      <c r="F800" s="603"/>
      <c r="G800" s="600"/>
      <c r="H800" s="600" t="str">
        <f t="shared" si="1"/>
        <v/>
      </c>
      <c r="I800" s="604"/>
      <c r="J800" s="595"/>
      <c r="K800" s="595"/>
    </row>
    <row r="801">
      <c r="A801" s="595"/>
      <c r="B801" s="595"/>
      <c r="C801" s="595"/>
      <c r="D801" s="603"/>
      <c r="E801" s="605"/>
      <c r="F801" s="603"/>
      <c r="G801" s="600"/>
      <c r="H801" s="600" t="str">
        <f t="shared" si="1"/>
        <v/>
      </c>
      <c r="I801" s="604"/>
      <c r="J801" s="595"/>
      <c r="K801" s="595"/>
    </row>
    <row r="802">
      <c r="A802" s="595"/>
      <c r="B802" s="595"/>
      <c r="C802" s="595"/>
      <c r="D802" s="603"/>
      <c r="E802" s="605"/>
      <c r="F802" s="603"/>
      <c r="G802" s="600"/>
      <c r="H802" s="600" t="str">
        <f t="shared" si="1"/>
        <v/>
      </c>
      <c r="I802" s="604"/>
      <c r="J802" s="595"/>
      <c r="K802" s="595"/>
    </row>
    <row r="803">
      <c r="A803" s="595"/>
      <c r="B803" s="595"/>
      <c r="C803" s="595"/>
      <c r="D803" s="603"/>
      <c r="E803" s="605"/>
      <c r="F803" s="603"/>
      <c r="G803" s="600"/>
      <c r="H803" s="600" t="str">
        <f t="shared" si="1"/>
        <v/>
      </c>
      <c r="I803" s="604"/>
      <c r="J803" s="595"/>
      <c r="K803" s="595"/>
    </row>
    <row r="804">
      <c r="A804" s="595"/>
      <c r="B804" s="595"/>
      <c r="C804" s="595"/>
      <c r="D804" s="603"/>
      <c r="E804" s="605"/>
      <c r="F804" s="603"/>
      <c r="G804" s="600"/>
      <c r="H804" s="600" t="str">
        <f t="shared" si="1"/>
        <v/>
      </c>
      <c r="I804" s="604"/>
      <c r="J804" s="595"/>
      <c r="K804" s="595"/>
    </row>
    <row r="805">
      <c r="A805" s="595"/>
      <c r="B805" s="595"/>
      <c r="C805" s="595"/>
      <c r="D805" s="603"/>
      <c r="E805" s="605"/>
      <c r="F805" s="603"/>
      <c r="G805" s="600"/>
      <c r="H805" s="600" t="str">
        <f t="shared" si="1"/>
        <v/>
      </c>
      <c r="I805" s="604"/>
      <c r="J805" s="595"/>
      <c r="K805" s="595"/>
    </row>
    <row r="806">
      <c r="A806" s="595"/>
      <c r="B806" s="595"/>
      <c r="C806" s="595"/>
      <c r="D806" s="603"/>
      <c r="E806" s="605"/>
      <c r="F806" s="603"/>
      <c r="G806" s="600"/>
      <c r="H806" s="600" t="str">
        <f t="shared" si="1"/>
        <v/>
      </c>
      <c r="I806" s="604"/>
      <c r="J806" s="595"/>
      <c r="K806" s="595"/>
    </row>
    <row r="807">
      <c r="A807" s="595"/>
      <c r="B807" s="595"/>
      <c r="C807" s="595"/>
      <c r="D807" s="603"/>
      <c r="E807" s="605"/>
      <c r="F807" s="603"/>
      <c r="G807" s="600"/>
      <c r="H807" s="600" t="str">
        <f t="shared" si="1"/>
        <v/>
      </c>
      <c r="I807" s="604"/>
      <c r="J807" s="595"/>
      <c r="K807" s="595"/>
    </row>
    <row r="808">
      <c r="A808" s="595"/>
      <c r="B808" s="595"/>
      <c r="C808" s="595"/>
      <c r="D808" s="603"/>
      <c r="E808" s="605"/>
      <c r="F808" s="603"/>
      <c r="G808" s="600"/>
      <c r="H808" s="600" t="str">
        <f t="shared" si="1"/>
        <v/>
      </c>
      <c r="I808" s="604"/>
      <c r="J808" s="595"/>
      <c r="K808" s="595"/>
    </row>
    <row r="809">
      <c r="A809" s="595"/>
      <c r="B809" s="595"/>
      <c r="C809" s="595"/>
      <c r="D809" s="603"/>
      <c r="E809" s="605"/>
      <c r="F809" s="603"/>
      <c r="G809" s="600"/>
      <c r="H809" s="600" t="str">
        <f t="shared" si="1"/>
        <v/>
      </c>
      <c r="I809" s="604"/>
      <c r="J809" s="595"/>
      <c r="K809" s="595"/>
    </row>
    <row r="810">
      <c r="A810" s="595"/>
      <c r="B810" s="595"/>
      <c r="C810" s="595"/>
      <c r="D810" s="603"/>
      <c r="E810" s="605"/>
      <c r="F810" s="603"/>
      <c r="G810" s="600"/>
      <c r="H810" s="600" t="str">
        <f t="shared" si="1"/>
        <v/>
      </c>
      <c r="I810" s="604"/>
      <c r="J810" s="595"/>
      <c r="K810" s="595"/>
    </row>
    <row r="811">
      <c r="A811" s="595"/>
      <c r="B811" s="595"/>
      <c r="C811" s="595"/>
      <c r="D811" s="603"/>
      <c r="E811" s="605"/>
      <c r="F811" s="603"/>
      <c r="G811" s="600"/>
      <c r="H811" s="600" t="str">
        <f t="shared" si="1"/>
        <v/>
      </c>
      <c r="I811" s="604"/>
      <c r="J811" s="595"/>
      <c r="K811" s="595"/>
    </row>
    <row r="812">
      <c r="A812" s="595"/>
      <c r="B812" s="595"/>
      <c r="C812" s="595"/>
      <c r="D812" s="603"/>
      <c r="E812" s="605"/>
      <c r="F812" s="603"/>
      <c r="G812" s="600"/>
      <c r="H812" s="600" t="str">
        <f t="shared" si="1"/>
        <v/>
      </c>
      <c r="I812" s="604"/>
      <c r="J812" s="595"/>
      <c r="K812" s="595"/>
    </row>
    <row r="813">
      <c r="A813" s="595"/>
      <c r="B813" s="595"/>
      <c r="C813" s="595"/>
      <c r="D813" s="603"/>
      <c r="E813" s="605"/>
      <c r="F813" s="603"/>
      <c r="G813" s="600"/>
      <c r="H813" s="600" t="str">
        <f t="shared" si="1"/>
        <v/>
      </c>
      <c r="I813" s="604"/>
      <c r="J813" s="595"/>
      <c r="K813" s="595"/>
    </row>
    <row r="814">
      <c r="A814" s="595"/>
      <c r="B814" s="595"/>
      <c r="C814" s="595"/>
      <c r="D814" s="603"/>
      <c r="E814" s="605"/>
      <c r="F814" s="603"/>
      <c r="G814" s="600"/>
      <c r="H814" s="600" t="str">
        <f t="shared" si="1"/>
        <v/>
      </c>
      <c r="I814" s="604"/>
      <c r="J814" s="595"/>
      <c r="K814" s="595"/>
    </row>
    <row r="815">
      <c r="A815" s="595"/>
      <c r="B815" s="595"/>
      <c r="C815" s="595"/>
      <c r="D815" s="603"/>
      <c r="E815" s="605"/>
      <c r="F815" s="603"/>
      <c r="G815" s="600"/>
      <c r="H815" s="600" t="str">
        <f t="shared" si="1"/>
        <v/>
      </c>
      <c r="I815" s="604"/>
      <c r="J815" s="595"/>
      <c r="K815" s="595"/>
    </row>
    <row r="816">
      <c r="A816" s="595"/>
      <c r="B816" s="595"/>
      <c r="C816" s="595"/>
      <c r="D816" s="603"/>
      <c r="E816" s="605"/>
      <c r="F816" s="603"/>
      <c r="G816" s="600"/>
      <c r="H816" s="600" t="str">
        <f t="shared" si="1"/>
        <v/>
      </c>
      <c r="I816" s="604"/>
      <c r="J816" s="595"/>
      <c r="K816" s="595"/>
    </row>
    <row r="817">
      <c r="A817" s="595"/>
      <c r="B817" s="595"/>
      <c r="C817" s="595"/>
      <c r="D817" s="603"/>
      <c r="E817" s="605"/>
      <c r="F817" s="603"/>
      <c r="G817" s="600"/>
      <c r="H817" s="600" t="str">
        <f t="shared" si="1"/>
        <v/>
      </c>
      <c r="I817" s="604"/>
      <c r="J817" s="595"/>
      <c r="K817" s="595"/>
    </row>
    <row r="818">
      <c r="A818" s="595"/>
      <c r="B818" s="595"/>
      <c r="C818" s="595"/>
      <c r="D818" s="603"/>
      <c r="E818" s="605"/>
      <c r="F818" s="603"/>
      <c r="G818" s="600"/>
      <c r="H818" s="600" t="str">
        <f t="shared" si="1"/>
        <v/>
      </c>
      <c r="I818" s="604"/>
      <c r="J818" s="595"/>
      <c r="K818" s="595"/>
    </row>
    <row r="819">
      <c r="A819" s="595"/>
      <c r="B819" s="595"/>
      <c r="C819" s="595"/>
      <c r="D819" s="603"/>
      <c r="E819" s="605"/>
      <c r="F819" s="603"/>
      <c r="G819" s="600"/>
      <c r="H819" s="600" t="str">
        <f t="shared" si="1"/>
        <v/>
      </c>
      <c r="I819" s="604"/>
      <c r="J819" s="595"/>
      <c r="K819" s="595"/>
    </row>
    <row r="820">
      <c r="A820" s="595"/>
      <c r="B820" s="595"/>
      <c r="C820" s="595"/>
      <c r="D820" s="603"/>
      <c r="E820" s="605"/>
      <c r="F820" s="603"/>
      <c r="G820" s="600"/>
      <c r="H820" s="600" t="str">
        <f t="shared" si="1"/>
        <v/>
      </c>
      <c r="I820" s="604"/>
      <c r="J820" s="595"/>
      <c r="K820" s="595"/>
    </row>
    <row r="821">
      <c r="A821" s="595"/>
      <c r="B821" s="595"/>
      <c r="C821" s="595"/>
      <c r="D821" s="603"/>
      <c r="E821" s="605"/>
      <c r="F821" s="603"/>
      <c r="G821" s="600"/>
      <c r="H821" s="600" t="str">
        <f t="shared" si="1"/>
        <v/>
      </c>
      <c r="I821" s="604"/>
      <c r="J821" s="595"/>
      <c r="K821" s="595"/>
    </row>
    <row r="822">
      <c r="A822" s="595"/>
      <c r="B822" s="595"/>
      <c r="C822" s="595"/>
      <c r="D822" s="603"/>
      <c r="E822" s="605"/>
      <c r="F822" s="603"/>
      <c r="G822" s="600"/>
      <c r="H822" s="600" t="str">
        <f t="shared" si="1"/>
        <v/>
      </c>
      <c r="I822" s="604"/>
      <c r="J822" s="595"/>
      <c r="K822" s="595"/>
    </row>
    <row r="823">
      <c r="A823" s="595"/>
      <c r="B823" s="595"/>
      <c r="C823" s="595"/>
      <c r="D823" s="603"/>
      <c r="E823" s="605"/>
      <c r="F823" s="603"/>
      <c r="G823" s="600"/>
      <c r="H823" s="600" t="str">
        <f t="shared" si="1"/>
        <v/>
      </c>
      <c r="I823" s="604"/>
      <c r="J823" s="595"/>
      <c r="K823" s="595"/>
    </row>
    <row r="824">
      <c r="A824" s="595"/>
      <c r="B824" s="595"/>
      <c r="C824" s="595"/>
      <c r="D824" s="603"/>
      <c r="E824" s="605"/>
      <c r="F824" s="603"/>
      <c r="G824" s="600"/>
      <c r="H824" s="600" t="str">
        <f t="shared" si="1"/>
        <v/>
      </c>
      <c r="I824" s="604"/>
      <c r="J824" s="595"/>
      <c r="K824" s="595"/>
    </row>
    <row r="825">
      <c r="A825" s="595"/>
      <c r="B825" s="595"/>
      <c r="C825" s="595"/>
      <c r="D825" s="603"/>
      <c r="E825" s="605"/>
      <c r="F825" s="603"/>
      <c r="G825" s="600"/>
      <c r="H825" s="600" t="str">
        <f t="shared" si="1"/>
        <v/>
      </c>
      <c r="I825" s="604"/>
      <c r="J825" s="595"/>
      <c r="K825" s="595"/>
    </row>
    <row r="826">
      <c r="A826" s="595"/>
      <c r="B826" s="595"/>
      <c r="C826" s="595"/>
      <c r="D826" s="603"/>
      <c r="E826" s="605"/>
      <c r="F826" s="603"/>
      <c r="G826" s="600"/>
      <c r="H826" s="600" t="str">
        <f t="shared" si="1"/>
        <v/>
      </c>
      <c r="I826" s="604"/>
      <c r="J826" s="595"/>
      <c r="K826" s="595"/>
    </row>
    <row r="827">
      <c r="A827" s="595"/>
      <c r="B827" s="595"/>
      <c r="C827" s="595"/>
      <c r="D827" s="603"/>
      <c r="E827" s="605"/>
      <c r="F827" s="603"/>
      <c r="G827" s="600"/>
      <c r="H827" s="600" t="str">
        <f t="shared" si="1"/>
        <v/>
      </c>
      <c r="I827" s="604"/>
      <c r="J827" s="595"/>
      <c r="K827" s="595"/>
    </row>
    <row r="828">
      <c r="A828" s="595"/>
      <c r="B828" s="595"/>
      <c r="C828" s="595"/>
      <c r="D828" s="603"/>
      <c r="E828" s="605"/>
      <c r="F828" s="603"/>
      <c r="G828" s="600"/>
      <c r="H828" s="600" t="str">
        <f t="shared" si="1"/>
        <v/>
      </c>
      <c r="I828" s="604"/>
      <c r="J828" s="595"/>
      <c r="K828" s="595"/>
    </row>
    <row r="829">
      <c r="A829" s="595"/>
      <c r="B829" s="595"/>
      <c r="C829" s="595"/>
      <c r="D829" s="603"/>
      <c r="E829" s="605"/>
      <c r="F829" s="603"/>
      <c r="G829" s="600"/>
      <c r="H829" s="600" t="str">
        <f t="shared" si="1"/>
        <v/>
      </c>
      <c r="I829" s="604"/>
      <c r="J829" s="595"/>
      <c r="K829" s="595"/>
    </row>
    <row r="830">
      <c r="A830" s="595"/>
      <c r="B830" s="595"/>
      <c r="C830" s="595"/>
      <c r="D830" s="603"/>
      <c r="E830" s="605"/>
      <c r="F830" s="603"/>
      <c r="G830" s="600"/>
      <c r="H830" s="600" t="str">
        <f t="shared" si="1"/>
        <v/>
      </c>
      <c r="I830" s="604"/>
      <c r="J830" s="595"/>
      <c r="K830" s="595"/>
    </row>
    <row r="831">
      <c r="A831" s="595"/>
      <c r="B831" s="595"/>
      <c r="C831" s="595"/>
      <c r="D831" s="603"/>
      <c r="E831" s="605"/>
      <c r="F831" s="603"/>
      <c r="G831" s="600"/>
      <c r="H831" s="600" t="str">
        <f t="shared" si="1"/>
        <v/>
      </c>
      <c r="I831" s="604"/>
      <c r="J831" s="595"/>
      <c r="K831" s="595"/>
    </row>
    <row r="832">
      <c r="A832" s="595"/>
      <c r="B832" s="595"/>
      <c r="C832" s="595"/>
      <c r="D832" s="603"/>
      <c r="E832" s="605"/>
      <c r="F832" s="603"/>
      <c r="G832" s="600"/>
      <c r="H832" s="600" t="str">
        <f t="shared" si="1"/>
        <v/>
      </c>
      <c r="I832" s="604"/>
      <c r="J832" s="595"/>
      <c r="K832" s="595"/>
    </row>
    <row r="833">
      <c r="A833" s="595"/>
      <c r="B833" s="595"/>
      <c r="C833" s="595"/>
      <c r="D833" s="603"/>
      <c r="E833" s="605"/>
      <c r="F833" s="603"/>
      <c r="G833" s="600"/>
      <c r="H833" s="600" t="str">
        <f t="shared" si="1"/>
        <v/>
      </c>
      <c r="I833" s="604"/>
      <c r="J833" s="595"/>
      <c r="K833" s="595"/>
    </row>
    <row r="834">
      <c r="A834" s="595"/>
      <c r="B834" s="595"/>
      <c r="C834" s="595"/>
      <c r="D834" s="603"/>
      <c r="E834" s="605"/>
      <c r="F834" s="603"/>
      <c r="G834" s="600"/>
      <c r="H834" s="600" t="str">
        <f t="shared" si="1"/>
        <v/>
      </c>
      <c r="I834" s="604"/>
      <c r="J834" s="595"/>
      <c r="K834" s="595"/>
    </row>
    <row r="835">
      <c r="A835" s="595"/>
      <c r="B835" s="595"/>
      <c r="C835" s="595"/>
      <c r="D835" s="603"/>
      <c r="E835" s="605"/>
      <c r="F835" s="603"/>
      <c r="G835" s="600"/>
      <c r="H835" s="600" t="str">
        <f t="shared" si="1"/>
        <v/>
      </c>
      <c r="I835" s="604"/>
      <c r="J835" s="595"/>
      <c r="K835" s="595"/>
    </row>
    <row r="836">
      <c r="A836" s="595"/>
      <c r="B836" s="595"/>
      <c r="C836" s="595"/>
      <c r="D836" s="603"/>
      <c r="E836" s="605"/>
      <c r="F836" s="603"/>
      <c r="G836" s="600"/>
      <c r="H836" s="600" t="str">
        <f t="shared" si="1"/>
        <v/>
      </c>
      <c r="I836" s="604"/>
      <c r="J836" s="595"/>
      <c r="K836" s="595"/>
    </row>
    <row r="837">
      <c r="A837" s="595"/>
      <c r="B837" s="595"/>
      <c r="C837" s="595"/>
      <c r="D837" s="603"/>
      <c r="E837" s="605"/>
      <c r="F837" s="603"/>
      <c r="G837" s="600"/>
      <c r="H837" s="600" t="str">
        <f t="shared" si="1"/>
        <v/>
      </c>
      <c r="I837" s="604"/>
      <c r="J837" s="595"/>
      <c r="K837" s="595"/>
    </row>
    <row r="838">
      <c r="A838" s="595"/>
      <c r="B838" s="595"/>
      <c r="C838" s="595"/>
      <c r="D838" s="603"/>
      <c r="E838" s="605"/>
      <c r="F838" s="603"/>
      <c r="G838" s="600"/>
      <c r="H838" s="600" t="str">
        <f t="shared" si="1"/>
        <v/>
      </c>
      <c r="I838" s="604"/>
      <c r="J838" s="595"/>
      <c r="K838" s="595"/>
    </row>
    <row r="839">
      <c r="A839" s="595"/>
      <c r="B839" s="595"/>
      <c r="C839" s="595"/>
      <c r="D839" s="603"/>
      <c r="E839" s="605"/>
      <c r="F839" s="603"/>
      <c r="G839" s="600"/>
      <c r="H839" s="600" t="str">
        <f t="shared" si="1"/>
        <v/>
      </c>
      <c r="I839" s="604"/>
      <c r="J839" s="595"/>
      <c r="K839" s="595"/>
    </row>
    <row r="840">
      <c r="A840" s="595"/>
      <c r="B840" s="595"/>
      <c r="C840" s="595"/>
      <c r="D840" s="603"/>
      <c r="E840" s="605"/>
      <c r="F840" s="603"/>
      <c r="G840" s="600"/>
      <c r="H840" s="600" t="str">
        <f t="shared" si="1"/>
        <v/>
      </c>
      <c r="I840" s="604"/>
      <c r="J840" s="595"/>
      <c r="K840" s="595"/>
    </row>
    <row r="841">
      <c r="A841" s="595"/>
      <c r="B841" s="595"/>
      <c r="C841" s="595"/>
      <c r="D841" s="603"/>
      <c r="E841" s="605"/>
      <c r="F841" s="603"/>
      <c r="G841" s="600"/>
      <c r="H841" s="600" t="str">
        <f t="shared" si="1"/>
        <v/>
      </c>
      <c r="I841" s="604"/>
      <c r="J841" s="595"/>
      <c r="K841" s="595"/>
    </row>
    <row r="842">
      <c r="A842" s="595"/>
      <c r="B842" s="595"/>
      <c r="C842" s="595"/>
      <c r="D842" s="603"/>
      <c r="E842" s="605"/>
      <c r="F842" s="603"/>
      <c r="G842" s="600"/>
      <c r="H842" s="600" t="str">
        <f t="shared" si="1"/>
        <v/>
      </c>
      <c r="I842" s="604"/>
      <c r="J842" s="595"/>
      <c r="K842" s="595"/>
    </row>
    <row r="843">
      <c r="A843" s="595"/>
      <c r="B843" s="595"/>
      <c r="C843" s="595"/>
      <c r="D843" s="603"/>
      <c r="E843" s="605"/>
      <c r="F843" s="603"/>
      <c r="G843" s="600"/>
      <c r="H843" s="600" t="str">
        <f t="shared" si="1"/>
        <v/>
      </c>
      <c r="I843" s="604"/>
      <c r="J843" s="595"/>
      <c r="K843" s="595"/>
    </row>
    <row r="844">
      <c r="A844" s="595"/>
      <c r="B844" s="595"/>
      <c r="C844" s="595"/>
      <c r="D844" s="603"/>
      <c r="E844" s="605"/>
      <c r="F844" s="603"/>
      <c r="G844" s="600"/>
      <c r="H844" s="600" t="str">
        <f t="shared" si="1"/>
        <v/>
      </c>
      <c r="I844" s="604"/>
      <c r="J844" s="595"/>
      <c r="K844" s="595"/>
    </row>
    <row r="845">
      <c r="A845" s="595"/>
      <c r="B845" s="595"/>
      <c r="C845" s="595"/>
      <c r="D845" s="603"/>
      <c r="E845" s="605"/>
      <c r="F845" s="603"/>
      <c r="G845" s="600"/>
      <c r="H845" s="600" t="str">
        <f t="shared" si="1"/>
        <v/>
      </c>
      <c r="I845" s="604"/>
      <c r="J845" s="595"/>
      <c r="K845" s="595"/>
    </row>
    <row r="846">
      <c r="A846" s="595"/>
      <c r="B846" s="595"/>
      <c r="C846" s="595"/>
      <c r="D846" s="603"/>
      <c r="E846" s="605"/>
      <c r="F846" s="603"/>
      <c r="G846" s="600"/>
      <c r="H846" s="600" t="str">
        <f t="shared" si="1"/>
        <v/>
      </c>
      <c r="I846" s="604"/>
      <c r="J846" s="595"/>
      <c r="K846" s="595"/>
    </row>
    <row r="847">
      <c r="A847" s="595"/>
      <c r="B847" s="595"/>
      <c r="C847" s="595"/>
      <c r="D847" s="603"/>
      <c r="E847" s="605"/>
      <c r="F847" s="603"/>
      <c r="G847" s="600"/>
      <c r="H847" s="600" t="str">
        <f t="shared" si="1"/>
        <v/>
      </c>
      <c r="I847" s="604"/>
      <c r="J847" s="595"/>
      <c r="K847" s="595"/>
    </row>
    <row r="848">
      <c r="A848" s="595"/>
      <c r="B848" s="595"/>
      <c r="C848" s="595"/>
      <c r="D848" s="603"/>
      <c r="E848" s="605"/>
      <c r="F848" s="603"/>
      <c r="G848" s="600"/>
      <c r="H848" s="600" t="str">
        <f t="shared" si="1"/>
        <v/>
      </c>
      <c r="I848" s="604"/>
      <c r="J848" s="595"/>
      <c r="K848" s="595"/>
    </row>
    <row r="849">
      <c r="A849" s="595"/>
      <c r="B849" s="595"/>
      <c r="C849" s="595"/>
      <c r="D849" s="603"/>
      <c r="E849" s="605"/>
      <c r="F849" s="603"/>
      <c r="G849" s="600"/>
      <c r="H849" s="600" t="str">
        <f t="shared" si="1"/>
        <v/>
      </c>
      <c r="I849" s="604"/>
      <c r="J849" s="595"/>
      <c r="K849" s="595"/>
    </row>
    <row r="850">
      <c r="A850" s="595"/>
      <c r="B850" s="595"/>
      <c r="C850" s="595"/>
      <c r="D850" s="603"/>
      <c r="E850" s="605"/>
      <c r="F850" s="603"/>
      <c r="G850" s="600"/>
      <c r="H850" s="600" t="str">
        <f t="shared" si="1"/>
        <v/>
      </c>
      <c r="I850" s="604"/>
      <c r="J850" s="595"/>
      <c r="K850" s="595"/>
    </row>
    <row r="851">
      <c r="A851" s="595"/>
      <c r="B851" s="595"/>
      <c r="C851" s="595"/>
      <c r="D851" s="603"/>
      <c r="E851" s="605"/>
      <c r="F851" s="603"/>
      <c r="G851" s="600"/>
      <c r="H851" s="600" t="str">
        <f t="shared" si="1"/>
        <v/>
      </c>
      <c r="I851" s="604"/>
      <c r="J851" s="595"/>
      <c r="K851" s="595"/>
    </row>
    <row r="852">
      <c r="A852" s="595"/>
      <c r="B852" s="595"/>
      <c r="C852" s="595"/>
      <c r="D852" s="603"/>
      <c r="E852" s="605"/>
      <c r="F852" s="603"/>
      <c r="G852" s="600"/>
      <c r="H852" s="600" t="str">
        <f t="shared" si="1"/>
        <v/>
      </c>
      <c r="I852" s="604"/>
      <c r="J852" s="595"/>
      <c r="K852" s="595"/>
    </row>
    <row r="853">
      <c r="A853" s="595"/>
      <c r="B853" s="595"/>
      <c r="C853" s="595"/>
      <c r="D853" s="603"/>
      <c r="E853" s="605"/>
      <c r="F853" s="603"/>
      <c r="G853" s="600"/>
      <c r="H853" s="600" t="str">
        <f t="shared" si="1"/>
        <v/>
      </c>
      <c r="I853" s="604"/>
      <c r="J853" s="595"/>
      <c r="K853" s="595"/>
    </row>
    <row r="854">
      <c r="A854" s="595"/>
      <c r="B854" s="595"/>
      <c r="C854" s="595"/>
      <c r="D854" s="603"/>
      <c r="E854" s="605"/>
      <c r="F854" s="603"/>
      <c r="G854" s="600"/>
      <c r="H854" s="600" t="str">
        <f t="shared" si="1"/>
        <v/>
      </c>
      <c r="I854" s="604"/>
      <c r="J854" s="595"/>
      <c r="K854" s="595"/>
    </row>
    <row r="855">
      <c r="A855" s="595"/>
      <c r="B855" s="595"/>
      <c r="C855" s="595"/>
      <c r="D855" s="603"/>
      <c r="E855" s="605"/>
      <c r="F855" s="603"/>
      <c r="G855" s="600"/>
      <c r="H855" s="600" t="str">
        <f t="shared" si="1"/>
        <v/>
      </c>
      <c r="I855" s="604"/>
      <c r="J855" s="595"/>
      <c r="K855" s="595"/>
    </row>
    <row r="856">
      <c r="A856" s="595"/>
      <c r="B856" s="595"/>
      <c r="C856" s="595"/>
      <c r="D856" s="603"/>
      <c r="E856" s="605"/>
      <c r="F856" s="603"/>
      <c r="G856" s="600"/>
      <c r="H856" s="600" t="str">
        <f t="shared" si="1"/>
        <v/>
      </c>
      <c r="I856" s="604"/>
      <c r="J856" s="595"/>
      <c r="K856" s="595"/>
    </row>
    <row r="857">
      <c r="A857" s="595"/>
      <c r="B857" s="595"/>
      <c r="C857" s="595"/>
      <c r="D857" s="603"/>
      <c r="E857" s="605"/>
      <c r="F857" s="603"/>
      <c r="G857" s="600"/>
      <c r="H857" s="600" t="str">
        <f t="shared" si="1"/>
        <v/>
      </c>
      <c r="I857" s="604"/>
      <c r="J857" s="595"/>
      <c r="K857" s="595"/>
    </row>
    <row r="858">
      <c r="A858" s="595"/>
      <c r="B858" s="595"/>
      <c r="C858" s="595"/>
      <c r="D858" s="603"/>
      <c r="E858" s="605"/>
      <c r="F858" s="603"/>
      <c r="G858" s="600"/>
      <c r="H858" s="600" t="str">
        <f t="shared" si="1"/>
        <v/>
      </c>
      <c r="I858" s="604"/>
      <c r="J858" s="595"/>
      <c r="K858" s="595"/>
    </row>
    <row r="859">
      <c r="A859" s="595"/>
      <c r="B859" s="595"/>
      <c r="C859" s="595"/>
      <c r="D859" s="603"/>
      <c r="E859" s="605"/>
      <c r="F859" s="603"/>
      <c r="G859" s="600"/>
      <c r="H859" s="600" t="str">
        <f t="shared" si="1"/>
        <v/>
      </c>
      <c r="I859" s="604"/>
      <c r="J859" s="595"/>
      <c r="K859" s="595"/>
    </row>
    <row r="860">
      <c r="A860" s="595"/>
      <c r="B860" s="595"/>
      <c r="C860" s="595"/>
      <c r="D860" s="603"/>
      <c r="E860" s="605"/>
      <c r="F860" s="603"/>
      <c r="G860" s="600"/>
      <c r="H860" s="600" t="str">
        <f t="shared" si="1"/>
        <v/>
      </c>
      <c r="I860" s="604"/>
      <c r="J860" s="595"/>
      <c r="K860" s="595"/>
    </row>
    <row r="861">
      <c r="A861" s="595"/>
      <c r="B861" s="595"/>
      <c r="C861" s="595"/>
      <c r="D861" s="603"/>
      <c r="E861" s="605"/>
      <c r="F861" s="603"/>
      <c r="G861" s="600"/>
      <c r="H861" s="600" t="str">
        <f t="shared" si="1"/>
        <v/>
      </c>
      <c r="I861" s="604"/>
      <c r="J861" s="595"/>
      <c r="K861" s="595"/>
    </row>
    <row r="862">
      <c r="A862" s="595"/>
      <c r="B862" s="595"/>
      <c r="C862" s="595"/>
      <c r="D862" s="603"/>
      <c r="E862" s="605"/>
      <c r="F862" s="603"/>
      <c r="G862" s="600"/>
      <c r="H862" s="600" t="str">
        <f t="shared" si="1"/>
        <v/>
      </c>
      <c r="I862" s="604"/>
      <c r="J862" s="595"/>
      <c r="K862" s="595"/>
    </row>
    <row r="863">
      <c r="A863" s="595"/>
      <c r="B863" s="595"/>
      <c r="C863" s="595"/>
      <c r="D863" s="603"/>
      <c r="E863" s="605"/>
      <c r="F863" s="603"/>
      <c r="G863" s="600"/>
      <c r="H863" s="600" t="str">
        <f t="shared" si="1"/>
        <v/>
      </c>
      <c r="I863" s="604"/>
      <c r="J863" s="595"/>
      <c r="K863" s="595"/>
    </row>
    <row r="864">
      <c r="A864" s="595"/>
      <c r="B864" s="595"/>
      <c r="C864" s="595"/>
      <c r="D864" s="603"/>
      <c r="E864" s="605"/>
      <c r="F864" s="603"/>
      <c r="G864" s="600"/>
      <c r="H864" s="600" t="str">
        <f t="shared" si="1"/>
        <v/>
      </c>
      <c r="I864" s="604"/>
      <c r="J864" s="595"/>
      <c r="K864" s="595"/>
    </row>
    <row r="865">
      <c r="A865" s="595"/>
      <c r="B865" s="595"/>
      <c r="C865" s="595"/>
      <c r="D865" s="603"/>
      <c r="E865" s="605"/>
      <c r="F865" s="603"/>
      <c r="G865" s="600"/>
      <c r="H865" s="600" t="str">
        <f t="shared" si="1"/>
        <v/>
      </c>
      <c r="I865" s="604"/>
      <c r="J865" s="595"/>
      <c r="K865" s="595"/>
    </row>
    <row r="866">
      <c r="A866" s="595"/>
      <c r="B866" s="595"/>
      <c r="C866" s="595"/>
      <c r="D866" s="603"/>
      <c r="E866" s="605"/>
      <c r="F866" s="603"/>
      <c r="G866" s="600"/>
      <c r="H866" s="600" t="str">
        <f t="shared" si="1"/>
        <v/>
      </c>
      <c r="I866" s="604"/>
      <c r="J866" s="595"/>
      <c r="K866" s="595"/>
    </row>
    <row r="867">
      <c r="A867" s="595"/>
      <c r="B867" s="595"/>
      <c r="C867" s="595"/>
      <c r="D867" s="603"/>
      <c r="E867" s="605"/>
      <c r="F867" s="603"/>
      <c r="G867" s="600"/>
      <c r="H867" s="600" t="str">
        <f t="shared" si="1"/>
        <v/>
      </c>
      <c r="I867" s="604"/>
      <c r="J867" s="595"/>
      <c r="K867" s="595"/>
    </row>
    <row r="868">
      <c r="A868" s="595"/>
      <c r="B868" s="595"/>
      <c r="C868" s="595"/>
      <c r="D868" s="603"/>
      <c r="E868" s="605"/>
      <c r="F868" s="603"/>
      <c r="G868" s="600"/>
      <c r="H868" s="600" t="str">
        <f t="shared" si="1"/>
        <v/>
      </c>
      <c r="I868" s="604"/>
      <c r="J868" s="595"/>
      <c r="K868" s="595"/>
    </row>
    <row r="869">
      <c r="A869" s="595"/>
      <c r="B869" s="595"/>
      <c r="C869" s="595"/>
      <c r="D869" s="603"/>
      <c r="E869" s="605"/>
      <c r="F869" s="603"/>
      <c r="G869" s="600"/>
      <c r="H869" s="600" t="str">
        <f t="shared" si="1"/>
        <v/>
      </c>
      <c r="I869" s="604"/>
      <c r="J869" s="595"/>
      <c r="K869" s="595"/>
    </row>
    <row r="870">
      <c r="A870" s="595"/>
      <c r="B870" s="595"/>
      <c r="C870" s="595"/>
      <c r="D870" s="603"/>
      <c r="E870" s="605"/>
      <c r="F870" s="603"/>
      <c r="G870" s="600"/>
      <c r="H870" s="600" t="str">
        <f t="shared" si="1"/>
        <v/>
      </c>
      <c r="I870" s="604"/>
      <c r="J870" s="595"/>
      <c r="K870" s="595"/>
    </row>
    <row r="871">
      <c r="A871" s="595"/>
      <c r="B871" s="595"/>
      <c r="C871" s="595"/>
      <c r="D871" s="603"/>
      <c r="E871" s="605"/>
      <c r="F871" s="603"/>
      <c r="G871" s="600"/>
      <c r="H871" s="600" t="str">
        <f t="shared" si="1"/>
        <v/>
      </c>
      <c r="I871" s="604"/>
      <c r="J871" s="595"/>
      <c r="K871" s="595"/>
    </row>
    <row r="872">
      <c r="A872" s="595"/>
      <c r="B872" s="595"/>
      <c r="C872" s="595"/>
      <c r="D872" s="603"/>
      <c r="E872" s="605"/>
      <c r="F872" s="603"/>
      <c r="G872" s="600"/>
      <c r="H872" s="600" t="str">
        <f t="shared" si="1"/>
        <v/>
      </c>
      <c r="I872" s="604"/>
      <c r="J872" s="595"/>
      <c r="K872" s="595"/>
    </row>
    <row r="873">
      <c r="A873" s="595"/>
      <c r="B873" s="595"/>
      <c r="C873" s="595"/>
      <c r="D873" s="603"/>
      <c r="E873" s="605"/>
      <c r="F873" s="603"/>
      <c r="G873" s="600"/>
      <c r="H873" s="600" t="str">
        <f t="shared" si="1"/>
        <v/>
      </c>
      <c r="I873" s="604"/>
      <c r="J873" s="595"/>
      <c r="K873" s="595"/>
    </row>
    <row r="874">
      <c r="A874" s="595"/>
      <c r="B874" s="595"/>
      <c r="C874" s="595"/>
      <c r="D874" s="603"/>
      <c r="E874" s="605"/>
      <c r="F874" s="603"/>
      <c r="G874" s="600"/>
      <c r="H874" s="600" t="str">
        <f t="shared" si="1"/>
        <v/>
      </c>
      <c r="I874" s="604"/>
      <c r="J874" s="595"/>
      <c r="K874" s="595"/>
    </row>
    <row r="875">
      <c r="A875" s="595"/>
      <c r="B875" s="595"/>
      <c r="C875" s="595"/>
      <c r="D875" s="603"/>
      <c r="E875" s="605"/>
      <c r="F875" s="603"/>
      <c r="G875" s="600"/>
      <c r="H875" s="600" t="str">
        <f t="shared" si="1"/>
        <v/>
      </c>
      <c r="I875" s="604"/>
      <c r="J875" s="595"/>
      <c r="K875" s="595"/>
    </row>
    <row r="876">
      <c r="A876" s="595"/>
      <c r="B876" s="595"/>
      <c r="C876" s="595"/>
      <c r="D876" s="603"/>
      <c r="E876" s="605"/>
      <c r="F876" s="603"/>
      <c r="G876" s="600"/>
      <c r="H876" s="600" t="str">
        <f t="shared" si="1"/>
        <v/>
      </c>
      <c r="I876" s="604"/>
      <c r="J876" s="595"/>
      <c r="K876" s="595"/>
    </row>
    <row r="877">
      <c r="A877" s="595"/>
      <c r="B877" s="595"/>
      <c r="C877" s="595"/>
      <c r="D877" s="603"/>
      <c r="E877" s="605"/>
      <c r="F877" s="603"/>
      <c r="G877" s="600"/>
      <c r="H877" s="600" t="str">
        <f t="shared" si="1"/>
        <v/>
      </c>
      <c r="I877" s="604"/>
      <c r="J877" s="595"/>
      <c r="K877" s="595"/>
    </row>
    <row r="878">
      <c r="A878" s="595"/>
      <c r="B878" s="595"/>
      <c r="C878" s="595"/>
      <c r="D878" s="603"/>
      <c r="E878" s="605"/>
      <c r="F878" s="603"/>
      <c r="G878" s="600"/>
      <c r="H878" s="600" t="str">
        <f t="shared" si="1"/>
        <v/>
      </c>
      <c r="I878" s="604"/>
      <c r="J878" s="595"/>
      <c r="K878" s="595"/>
    </row>
    <row r="879">
      <c r="A879" s="595"/>
      <c r="B879" s="595"/>
      <c r="C879" s="595"/>
      <c r="D879" s="603"/>
      <c r="E879" s="605"/>
      <c r="F879" s="603"/>
      <c r="G879" s="600"/>
      <c r="H879" s="600" t="str">
        <f t="shared" si="1"/>
        <v/>
      </c>
      <c r="I879" s="604"/>
      <c r="J879" s="595"/>
      <c r="K879" s="595"/>
    </row>
    <row r="880">
      <c r="A880" s="595"/>
      <c r="B880" s="595"/>
      <c r="C880" s="595"/>
      <c r="D880" s="603"/>
      <c r="E880" s="605"/>
      <c r="F880" s="603"/>
      <c r="G880" s="600"/>
      <c r="H880" s="600" t="str">
        <f t="shared" si="1"/>
        <v/>
      </c>
      <c r="I880" s="604"/>
      <c r="J880" s="595"/>
      <c r="K880" s="595"/>
    </row>
    <row r="881">
      <c r="A881" s="595"/>
      <c r="B881" s="595"/>
      <c r="C881" s="595"/>
      <c r="D881" s="603"/>
      <c r="E881" s="605"/>
      <c r="F881" s="603"/>
      <c r="G881" s="600"/>
      <c r="H881" s="600" t="str">
        <f t="shared" si="1"/>
        <v/>
      </c>
      <c r="I881" s="604"/>
      <c r="J881" s="595"/>
      <c r="K881" s="595"/>
    </row>
    <row r="882">
      <c r="A882" s="595"/>
      <c r="B882" s="595"/>
      <c r="C882" s="595"/>
      <c r="D882" s="603"/>
      <c r="E882" s="605"/>
      <c r="F882" s="603"/>
      <c r="G882" s="600"/>
      <c r="H882" s="600" t="str">
        <f t="shared" si="1"/>
        <v/>
      </c>
      <c r="I882" s="604"/>
      <c r="J882" s="595"/>
      <c r="K882" s="595"/>
    </row>
    <row r="883">
      <c r="A883" s="595"/>
      <c r="B883" s="595"/>
      <c r="C883" s="595"/>
      <c r="D883" s="603"/>
      <c r="E883" s="605"/>
      <c r="F883" s="603"/>
      <c r="G883" s="600"/>
      <c r="H883" s="600" t="str">
        <f t="shared" si="1"/>
        <v/>
      </c>
      <c r="I883" s="604"/>
      <c r="J883" s="595"/>
      <c r="K883" s="595"/>
    </row>
    <row r="884">
      <c r="A884" s="595"/>
      <c r="B884" s="595"/>
      <c r="C884" s="595"/>
      <c r="D884" s="603"/>
      <c r="E884" s="605"/>
      <c r="F884" s="603"/>
      <c r="G884" s="600"/>
      <c r="H884" s="600" t="str">
        <f t="shared" si="1"/>
        <v/>
      </c>
      <c r="I884" s="604"/>
      <c r="J884" s="595"/>
      <c r="K884" s="595"/>
    </row>
    <row r="885">
      <c r="A885" s="595"/>
      <c r="B885" s="595"/>
      <c r="C885" s="595"/>
      <c r="D885" s="603"/>
      <c r="E885" s="605"/>
      <c r="F885" s="603"/>
      <c r="G885" s="600"/>
      <c r="H885" s="600" t="str">
        <f t="shared" si="1"/>
        <v/>
      </c>
      <c r="I885" s="604"/>
      <c r="J885" s="595"/>
      <c r="K885" s="595"/>
    </row>
    <row r="886">
      <c r="A886" s="595"/>
      <c r="B886" s="595"/>
      <c r="C886" s="595"/>
      <c r="D886" s="603"/>
      <c r="E886" s="605"/>
      <c r="F886" s="603"/>
      <c r="G886" s="600"/>
      <c r="H886" s="600" t="str">
        <f t="shared" si="1"/>
        <v/>
      </c>
      <c r="I886" s="604"/>
      <c r="J886" s="595"/>
      <c r="K886" s="595"/>
    </row>
    <row r="887">
      <c r="A887" s="595"/>
      <c r="B887" s="595"/>
      <c r="C887" s="595"/>
      <c r="D887" s="603"/>
      <c r="E887" s="605"/>
      <c r="F887" s="603"/>
      <c r="G887" s="600"/>
      <c r="H887" s="600" t="str">
        <f t="shared" si="1"/>
        <v/>
      </c>
      <c r="I887" s="604"/>
      <c r="J887" s="595"/>
      <c r="K887" s="595"/>
    </row>
    <row r="888">
      <c r="A888" s="595"/>
      <c r="B888" s="595"/>
      <c r="C888" s="595"/>
      <c r="D888" s="603"/>
      <c r="E888" s="605"/>
      <c r="F888" s="603"/>
      <c r="G888" s="600"/>
      <c r="H888" s="600" t="str">
        <f t="shared" si="1"/>
        <v/>
      </c>
      <c r="I888" s="604"/>
      <c r="J888" s="595"/>
      <c r="K888" s="595"/>
    </row>
    <row r="889">
      <c r="A889" s="595"/>
      <c r="B889" s="595"/>
      <c r="C889" s="595"/>
      <c r="D889" s="603"/>
      <c r="E889" s="605"/>
      <c r="F889" s="603"/>
      <c r="G889" s="600"/>
      <c r="H889" s="600" t="str">
        <f t="shared" si="1"/>
        <v/>
      </c>
      <c r="I889" s="604"/>
      <c r="J889" s="595"/>
      <c r="K889" s="595"/>
    </row>
    <row r="890">
      <c r="A890" s="595"/>
      <c r="B890" s="595"/>
      <c r="C890" s="595"/>
      <c r="D890" s="603"/>
      <c r="E890" s="605"/>
      <c r="F890" s="603"/>
      <c r="G890" s="600"/>
      <c r="H890" s="600" t="str">
        <f t="shared" si="1"/>
        <v/>
      </c>
      <c r="I890" s="604"/>
      <c r="J890" s="595"/>
      <c r="K890" s="595"/>
    </row>
    <row r="891">
      <c r="A891" s="595"/>
      <c r="B891" s="595"/>
      <c r="C891" s="595"/>
      <c r="D891" s="603"/>
      <c r="E891" s="605"/>
      <c r="F891" s="603"/>
      <c r="G891" s="600"/>
      <c r="H891" s="600" t="str">
        <f t="shared" si="1"/>
        <v/>
      </c>
      <c r="I891" s="604"/>
      <c r="J891" s="595"/>
      <c r="K891" s="595"/>
    </row>
    <row r="892">
      <c r="A892" s="595"/>
      <c r="B892" s="595"/>
      <c r="C892" s="595"/>
      <c r="D892" s="603"/>
      <c r="E892" s="605"/>
      <c r="F892" s="603"/>
      <c r="G892" s="600"/>
      <c r="H892" s="600" t="str">
        <f t="shared" si="1"/>
        <v/>
      </c>
      <c r="I892" s="604"/>
      <c r="J892" s="595"/>
      <c r="K892" s="595"/>
    </row>
    <row r="893">
      <c r="A893" s="595"/>
      <c r="B893" s="595"/>
      <c r="C893" s="595"/>
      <c r="D893" s="603"/>
      <c r="E893" s="605"/>
      <c r="F893" s="603"/>
      <c r="G893" s="600"/>
      <c r="H893" s="600" t="str">
        <f t="shared" si="1"/>
        <v/>
      </c>
      <c r="I893" s="604"/>
      <c r="J893" s="595"/>
      <c r="K893" s="595"/>
    </row>
    <row r="894">
      <c r="A894" s="595"/>
      <c r="B894" s="595"/>
      <c r="C894" s="595"/>
      <c r="D894" s="603"/>
      <c r="E894" s="605"/>
      <c r="F894" s="603"/>
      <c r="G894" s="600"/>
      <c r="H894" s="600" t="str">
        <f t="shared" si="1"/>
        <v/>
      </c>
      <c r="I894" s="604"/>
      <c r="J894" s="595"/>
      <c r="K894" s="595"/>
    </row>
    <row r="895">
      <c r="A895" s="595"/>
      <c r="B895" s="595"/>
      <c r="C895" s="595"/>
      <c r="D895" s="603"/>
      <c r="E895" s="605"/>
      <c r="F895" s="603"/>
      <c r="G895" s="600"/>
      <c r="H895" s="600" t="str">
        <f t="shared" si="1"/>
        <v/>
      </c>
      <c r="I895" s="604"/>
      <c r="J895" s="595"/>
      <c r="K895" s="595"/>
    </row>
    <row r="896">
      <c r="A896" s="595"/>
      <c r="B896" s="595"/>
      <c r="C896" s="595"/>
      <c r="D896" s="603"/>
      <c r="E896" s="605"/>
      <c r="F896" s="603"/>
      <c r="G896" s="600"/>
      <c r="H896" s="600" t="str">
        <f t="shared" si="1"/>
        <v/>
      </c>
      <c r="I896" s="604"/>
      <c r="J896" s="595"/>
      <c r="K896" s="595"/>
    </row>
    <row r="897">
      <c r="A897" s="595"/>
      <c r="B897" s="595"/>
      <c r="C897" s="595"/>
      <c r="D897" s="603"/>
      <c r="E897" s="605"/>
      <c r="F897" s="603"/>
      <c r="G897" s="600"/>
      <c r="H897" s="600" t="str">
        <f t="shared" si="1"/>
        <v/>
      </c>
      <c r="I897" s="604"/>
      <c r="J897" s="595"/>
      <c r="K897" s="595"/>
    </row>
    <row r="898">
      <c r="A898" s="595"/>
      <c r="B898" s="595"/>
      <c r="C898" s="595"/>
      <c r="D898" s="603"/>
      <c r="E898" s="605"/>
      <c r="F898" s="603"/>
      <c r="G898" s="600"/>
      <c r="H898" s="600" t="str">
        <f t="shared" si="1"/>
        <v/>
      </c>
      <c r="I898" s="604"/>
      <c r="J898" s="595"/>
      <c r="K898" s="595"/>
    </row>
    <row r="899">
      <c r="A899" s="595"/>
      <c r="B899" s="595"/>
      <c r="C899" s="595"/>
      <c r="D899" s="603"/>
      <c r="E899" s="605"/>
      <c r="F899" s="603"/>
      <c r="G899" s="600"/>
      <c r="H899" s="600" t="str">
        <f t="shared" si="1"/>
        <v/>
      </c>
      <c r="I899" s="604"/>
      <c r="J899" s="595"/>
      <c r="K899" s="595"/>
    </row>
    <row r="900">
      <c r="A900" s="595"/>
      <c r="B900" s="595"/>
      <c r="C900" s="595"/>
      <c r="D900" s="603"/>
      <c r="E900" s="605"/>
      <c r="F900" s="603"/>
      <c r="G900" s="600"/>
      <c r="H900" s="600" t="str">
        <f t="shared" si="1"/>
        <v/>
      </c>
      <c r="I900" s="604"/>
      <c r="J900" s="595"/>
      <c r="K900" s="595"/>
    </row>
    <row r="901">
      <c r="A901" s="595"/>
      <c r="B901" s="595"/>
      <c r="C901" s="595"/>
      <c r="D901" s="603"/>
      <c r="E901" s="605"/>
      <c r="F901" s="603"/>
      <c r="G901" s="600"/>
      <c r="H901" s="600" t="str">
        <f t="shared" si="1"/>
        <v/>
      </c>
      <c r="I901" s="604"/>
      <c r="J901" s="595"/>
      <c r="K901" s="595"/>
    </row>
    <row r="902">
      <c r="A902" s="595"/>
      <c r="B902" s="595"/>
      <c r="C902" s="595"/>
      <c r="D902" s="603"/>
      <c r="E902" s="605"/>
      <c r="F902" s="603"/>
      <c r="G902" s="600"/>
      <c r="H902" s="600" t="str">
        <f t="shared" si="1"/>
        <v/>
      </c>
      <c r="I902" s="604"/>
      <c r="J902" s="595"/>
      <c r="K902" s="595"/>
    </row>
    <row r="903">
      <c r="A903" s="595"/>
      <c r="B903" s="595"/>
      <c r="C903" s="595"/>
      <c r="D903" s="603"/>
      <c r="E903" s="605"/>
      <c r="F903" s="603"/>
      <c r="G903" s="600"/>
      <c r="H903" s="600" t="str">
        <f t="shared" si="1"/>
        <v/>
      </c>
      <c r="I903" s="604"/>
      <c r="J903" s="595"/>
      <c r="K903" s="595"/>
    </row>
    <row r="904">
      <c r="A904" s="595"/>
      <c r="B904" s="595"/>
      <c r="C904" s="595"/>
      <c r="D904" s="603"/>
      <c r="E904" s="605"/>
      <c r="F904" s="603"/>
      <c r="G904" s="600"/>
      <c r="H904" s="600" t="str">
        <f t="shared" si="1"/>
        <v/>
      </c>
      <c r="I904" s="604"/>
      <c r="J904" s="595"/>
      <c r="K904" s="595"/>
    </row>
    <row r="905">
      <c r="A905" s="595"/>
      <c r="B905" s="595"/>
      <c r="C905" s="595"/>
      <c r="D905" s="603"/>
      <c r="E905" s="605"/>
      <c r="F905" s="603"/>
      <c r="G905" s="600"/>
      <c r="H905" s="600" t="str">
        <f t="shared" si="1"/>
        <v/>
      </c>
      <c r="I905" s="604"/>
      <c r="J905" s="595"/>
      <c r="K905" s="595"/>
    </row>
    <row r="906">
      <c r="A906" s="595"/>
      <c r="B906" s="595"/>
      <c r="C906" s="595"/>
      <c r="D906" s="603"/>
      <c r="E906" s="605"/>
      <c r="F906" s="603"/>
      <c r="G906" s="600"/>
      <c r="H906" s="600" t="str">
        <f t="shared" si="1"/>
        <v/>
      </c>
      <c r="I906" s="604"/>
      <c r="J906" s="595"/>
      <c r="K906" s="595"/>
    </row>
    <row r="907">
      <c r="A907" s="595"/>
      <c r="B907" s="595"/>
      <c r="C907" s="595"/>
      <c r="D907" s="603"/>
      <c r="E907" s="605"/>
      <c r="F907" s="603"/>
      <c r="G907" s="600"/>
      <c r="H907" s="600" t="str">
        <f t="shared" si="1"/>
        <v/>
      </c>
      <c r="I907" s="604"/>
      <c r="J907" s="595"/>
      <c r="K907" s="595"/>
    </row>
    <row r="908">
      <c r="A908" s="595"/>
      <c r="B908" s="595"/>
      <c r="C908" s="595"/>
      <c r="D908" s="603"/>
      <c r="E908" s="605"/>
      <c r="F908" s="603"/>
      <c r="G908" s="600"/>
      <c r="H908" s="600" t="str">
        <f t="shared" si="1"/>
        <v/>
      </c>
      <c r="I908" s="604"/>
      <c r="J908" s="595"/>
      <c r="K908" s="595"/>
    </row>
    <row r="909">
      <c r="A909" s="595"/>
      <c r="B909" s="595"/>
      <c r="C909" s="595"/>
      <c r="D909" s="603"/>
      <c r="E909" s="605"/>
      <c r="F909" s="603"/>
      <c r="G909" s="600"/>
      <c r="H909" s="600" t="str">
        <f t="shared" si="1"/>
        <v/>
      </c>
      <c r="I909" s="604"/>
      <c r="J909" s="595"/>
      <c r="K909" s="595"/>
    </row>
    <row r="910">
      <c r="A910" s="595"/>
      <c r="B910" s="595"/>
      <c r="C910" s="595"/>
      <c r="D910" s="603"/>
      <c r="E910" s="605"/>
      <c r="F910" s="603"/>
      <c r="G910" s="600"/>
      <c r="H910" s="600" t="str">
        <f t="shared" si="1"/>
        <v/>
      </c>
      <c r="I910" s="604"/>
      <c r="J910" s="595"/>
      <c r="K910" s="595"/>
    </row>
    <row r="911">
      <c r="A911" s="595"/>
      <c r="B911" s="595"/>
      <c r="C911" s="595"/>
      <c r="D911" s="603"/>
      <c r="E911" s="605"/>
      <c r="F911" s="603"/>
      <c r="G911" s="600"/>
      <c r="H911" s="600" t="str">
        <f t="shared" si="1"/>
        <v/>
      </c>
      <c r="I911" s="604"/>
      <c r="J911" s="595"/>
      <c r="K911" s="595"/>
    </row>
    <row r="912">
      <c r="A912" s="595"/>
      <c r="B912" s="595"/>
      <c r="C912" s="595"/>
      <c r="D912" s="603"/>
      <c r="E912" s="605"/>
      <c r="F912" s="603"/>
      <c r="G912" s="600"/>
      <c r="H912" s="600" t="str">
        <f t="shared" si="1"/>
        <v/>
      </c>
      <c r="I912" s="604"/>
      <c r="J912" s="595"/>
      <c r="K912" s="595"/>
    </row>
    <row r="913">
      <c r="A913" s="595"/>
      <c r="B913" s="595"/>
      <c r="C913" s="595"/>
      <c r="D913" s="603"/>
      <c r="E913" s="605"/>
      <c r="F913" s="603"/>
      <c r="G913" s="600"/>
      <c r="H913" s="600" t="str">
        <f t="shared" si="1"/>
        <v/>
      </c>
      <c r="I913" s="604"/>
      <c r="J913" s="595"/>
      <c r="K913" s="595"/>
    </row>
    <row r="914">
      <c r="A914" s="595"/>
      <c r="B914" s="595"/>
      <c r="C914" s="595"/>
      <c r="D914" s="603"/>
      <c r="E914" s="605"/>
      <c r="F914" s="603"/>
      <c r="G914" s="600"/>
      <c r="H914" s="600" t="str">
        <f t="shared" si="1"/>
        <v/>
      </c>
      <c r="I914" s="604"/>
      <c r="J914" s="595"/>
      <c r="K914" s="595"/>
    </row>
    <row r="915">
      <c r="A915" s="595"/>
      <c r="B915" s="595"/>
      <c r="C915" s="595"/>
      <c r="D915" s="603"/>
      <c r="E915" s="605"/>
      <c r="F915" s="603"/>
      <c r="G915" s="600"/>
      <c r="H915" s="600" t="str">
        <f t="shared" si="1"/>
        <v/>
      </c>
      <c r="I915" s="604"/>
      <c r="J915" s="595"/>
      <c r="K915" s="595"/>
    </row>
    <row r="916">
      <c r="A916" s="595"/>
      <c r="B916" s="595"/>
      <c r="C916" s="595"/>
      <c r="D916" s="603"/>
      <c r="E916" s="605"/>
      <c r="F916" s="603"/>
      <c r="G916" s="600"/>
      <c r="H916" s="600" t="str">
        <f t="shared" si="1"/>
        <v/>
      </c>
      <c r="I916" s="604"/>
      <c r="J916" s="595"/>
      <c r="K916" s="595"/>
    </row>
    <row r="917">
      <c r="A917" s="595"/>
      <c r="B917" s="595"/>
      <c r="C917" s="595"/>
      <c r="D917" s="603"/>
      <c r="E917" s="605"/>
      <c r="F917" s="603"/>
      <c r="G917" s="600"/>
      <c r="H917" s="600" t="str">
        <f t="shared" si="1"/>
        <v/>
      </c>
      <c r="I917" s="604"/>
      <c r="J917" s="595"/>
      <c r="K917" s="595"/>
    </row>
    <row r="918">
      <c r="A918" s="595"/>
      <c r="B918" s="595"/>
      <c r="C918" s="595"/>
      <c r="D918" s="603"/>
      <c r="E918" s="605"/>
      <c r="F918" s="603"/>
      <c r="G918" s="600"/>
      <c r="H918" s="600" t="str">
        <f t="shared" si="1"/>
        <v/>
      </c>
      <c r="I918" s="604"/>
      <c r="J918" s="595"/>
      <c r="K918" s="595"/>
    </row>
    <row r="919">
      <c r="A919" s="595"/>
      <c r="B919" s="595"/>
      <c r="C919" s="595"/>
      <c r="D919" s="603"/>
      <c r="E919" s="605"/>
      <c r="F919" s="603"/>
      <c r="G919" s="600"/>
      <c r="H919" s="600" t="str">
        <f t="shared" si="1"/>
        <v/>
      </c>
      <c r="I919" s="604"/>
      <c r="J919" s="595"/>
      <c r="K919" s="595"/>
    </row>
    <row r="920">
      <c r="A920" s="595"/>
      <c r="B920" s="595"/>
      <c r="C920" s="595"/>
      <c r="D920" s="603"/>
      <c r="E920" s="605"/>
      <c r="F920" s="603"/>
      <c r="G920" s="600"/>
      <c r="H920" s="600" t="str">
        <f t="shared" si="1"/>
        <v/>
      </c>
      <c r="I920" s="604"/>
      <c r="J920" s="595"/>
      <c r="K920" s="595"/>
    </row>
    <row r="921">
      <c r="A921" s="595"/>
      <c r="B921" s="595"/>
      <c r="C921" s="595"/>
      <c r="D921" s="603"/>
      <c r="E921" s="605"/>
      <c r="F921" s="603"/>
      <c r="G921" s="600"/>
      <c r="H921" s="600" t="str">
        <f t="shared" si="1"/>
        <v/>
      </c>
      <c r="I921" s="604"/>
      <c r="J921" s="595"/>
      <c r="K921" s="595"/>
    </row>
    <row r="922">
      <c r="A922" s="595"/>
      <c r="B922" s="595"/>
      <c r="C922" s="595"/>
      <c r="D922" s="603"/>
      <c r="E922" s="605"/>
      <c r="F922" s="603"/>
      <c r="G922" s="600"/>
      <c r="H922" s="600" t="str">
        <f t="shared" si="1"/>
        <v/>
      </c>
      <c r="I922" s="604"/>
      <c r="J922" s="595"/>
      <c r="K922" s="595"/>
    </row>
    <row r="923">
      <c r="A923" s="595"/>
      <c r="B923" s="595"/>
      <c r="C923" s="595"/>
      <c r="D923" s="603"/>
      <c r="E923" s="605"/>
      <c r="F923" s="603"/>
      <c r="G923" s="600"/>
      <c r="H923" s="600" t="str">
        <f t="shared" si="1"/>
        <v/>
      </c>
      <c r="I923" s="604"/>
      <c r="J923" s="595"/>
      <c r="K923" s="595"/>
    </row>
    <row r="924">
      <c r="A924" s="595"/>
      <c r="B924" s="595"/>
      <c r="C924" s="595"/>
      <c r="D924" s="603"/>
      <c r="E924" s="605"/>
      <c r="F924" s="603"/>
      <c r="G924" s="600"/>
      <c r="H924" s="600" t="str">
        <f t="shared" si="1"/>
        <v/>
      </c>
      <c r="I924" s="604"/>
      <c r="J924" s="595"/>
      <c r="K924" s="595"/>
    </row>
    <row r="925">
      <c r="A925" s="595"/>
      <c r="B925" s="595"/>
      <c r="C925" s="595"/>
      <c r="D925" s="603"/>
      <c r="E925" s="605"/>
      <c r="F925" s="603"/>
      <c r="G925" s="600"/>
      <c r="H925" s="600" t="str">
        <f t="shared" si="1"/>
        <v/>
      </c>
      <c r="I925" s="604"/>
      <c r="J925" s="595"/>
      <c r="K925" s="595"/>
    </row>
    <row r="926">
      <c r="A926" s="595"/>
      <c r="B926" s="595"/>
      <c r="C926" s="595"/>
      <c r="D926" s="603"/>
      <c r="E926" s="605"/>
      <c r="F926" s="603"/>
      <c r="G926" s="600"/>
      <c r="H926" s="600" t="str">
        <f t="shared" si="1"/>
        <v/>
      </c>
      <c r="I926" s="604"/>
      <c r="J926" s="595"/>
      <c r="K926" s="595"/>
    </row>
    <row r="927">
      <c r="A927" s="595"/>
      <c r="B927" s="595"/>
      <c r="C927" s="595"/>
      <c r="D927" s="603"/>
      <c r="E927" s="605"/>
      <c r="F927" s="603"/>
      <c r="G927" s="600"/>
      <c r="H927" s="600" t="str">
        <f t="shared" si="1"/>
        <v/>
      </c>
      <c r="I927" s="604"/>
      <c r="J927" s="595"/>
      <c r="K927" s="595"/>
    </row>
    <row r="928">
      <c r="A928" s="595"/>
      <c r="B928" s="595"/>
      <c r="C928" s="595"/>
      <c r="D928" s="603"/>
      <c r="E928" s="605"/>
      <c r="F928" s="603"/>
      <c r="G928" s="600"/>
      <c r="H928" s="600" t="str">
        <f t="shared" si="1"/>
        <v/>
      </c>
      <c r="I928" s="604"/>
      <c r="J928" s="595"/>
      <c r="K928" s="595"/>
    </row>
    <row r="929">
      <c r="A929" s="595"/>
      <c r="B929" s="595"/>
      <c r="C929" s="595"/>
      <c r="D929" s="603"/>
      <c r="E929" s="605"/>
      <c r="F929" s="603"/>
      <c r="G929" s="600"/>
      <c r="H929" s="600" t="str">
        <f t="shared" si="1"/>
        <v/>
      </c>
      <c r="I929" s="604"/>
      <c r="J929" s="595"/>
      <c r="K929" s="595"/>
    </row>
    <row r="930">
      <c r="A930" s="595"/>
      <c r="B930" s="595"/>
      <c r="C930" s="595"/>
      <c r="D930" s="603"/>
      <c r="E930" s="605"/>
      <c r="F930" s="603"/>
      <c r="G930" s="600"/>
      <c r="H930" s="600" t="str">
        <f t="shared" si="1"/>
        <v/>
      </c>
      <c r="I930" s="604"/>
      <c r="J930" s="595"/>
      <c r="K930" s="595"/>
    </row>
    <row r="931">
      <c r="A931" s="595"/>
      <c r="B931" s="595"/>
      <c r="C931" s="595"/>
      <c r="D931" s="603"/>
      <c r="E931" s="605"/>
      <c r="F931" s="603"/>
      <c r="G931" s="600"/>
      <c r="H931" s="600" t="str">
        <f t="shared" si="1"/>
        <v/>
      </c>
      <c r="I931" s="604"/>
      <c r="J931" s="595"/>
      <c r="K931" s="595"/>
    </row>
    <row r="932">
      <c r="A932" s="595"/>
      <c r="B932" s="595"/>
      <c r="C932" s="595"/>
      <c r="D932" s="603"/>
      <c r="E932" s="605"/>
      <c r="F932" s="603"/>
      <c r="G932" s="600"/>
      <c r="H932" s="600" t="str">
        <f t="shared" si="1"/>
        <v/>
      </c>
      <c r="I932" s="604"/>
      <c r="J932" s="595"/>
      <c r="K932" s="595"/>
    </row>
    <row r="933">
      <c r="A933" s="595"/>
      <c r="B933" s="595"/>
      <c r="C933" s="595"/>
      <c r="D933" s="603"/>
      <c r="E933" s="605"/>
      <c r="F933" s="603"/>
      <c r="G933" s="600"/>
      <c r="H933" s="600" t="str">
        <f t="shared" si="1"/>
        <v/>
      </c>
      <c r="I933" s="604"/>
      <c r="J933" s="595"/>
      <c r="K933" s="595"/>
    </row>
    <row r="934">
      <c r="A934" s="595"/>
      <c r="B934" s="595"/>
      <c r="C934" s="595"/>
      <c r="D934" s="603"/>
      <c r="E934" s="605"/>
      <c r="F934" s="603"/>
      <c r="G934" s="600"/>
      <c r="H934" s="600" t="str">
        <f t="shared" si="1"/>
        <v/>
      </c>
      <c r="I934" s="604"/>
      <c r="J934" s="595"/>
      <c r="K934" s="595"/>
    </row>
    <row r="935">
      <c r="A935" s="595"/>
      <c r="B935" s="595"/>
      <c r="C935" s="595"/>
      <c r="D935" s="603"/>
      <c r="E935" s="605"/>
      <c r="F935" s="603"/>
      <c r="G935" s="600"/>
      <c r="H935" s="600" t="str">
        <f t="shared" si="1"/>
        <v/>
      </c>
      <c r="I935" s="604"/>
      <c r="J935" s="595"/>
      <c r="K935" s="595"/>
    </row>
    <row r="936">
      <c r="A936" s="595"/>
      <c r="B936" s="595"/>
      <c r="C936" s="595"/>
      <c r="D936" s="603"/>
      <c r="E936" s="605"/>
      <c r="F936" s="603"/>
      <c r="G936" s="600"/>
      <c r="H936" s="600" t="str">
        <f t="shared" si="1"/>
        <v/>
      </c>
      <c r="I936" s="604"/>
      <c r="J936" s="595"/>
      <c r="K936" s="595"/>
    </row>
    <row r="937">
      <c r="A937" s="595"/>
      <c r="B937" s="595"/>
      <c r="C937" s="595"/>
      <c r="D937" s="603"/>
      <c r="E937" s="605"/>
      <c r="F937" s="603"/>
      <c r="G937" s="600"/>
      <c r="H937" s="600" t="str">
        <f t="shared" si="1"/>
        <v/>
      </c>
      <c r="I937" s="604"/>
      <c r="J937" s="595"/>
      <c r="K937" s="595"/>
    </row>
    <row r="938">
      <c r="A938" s="595"/>
      <c r="B938" s="595"/>
      <c r="C938" s="595"/>
      <c r="D938" s="603"/>
      <c r="E938" s="605"/>
      <c r="F938" s="603"/>
      <c r="G938" s="600"/>
      <c r="H938" s="600" t="str">
        <f t="shared" si="1"/>
        <v/>
      </c>
      <c r="I938" s="604"/>
      <c r="J938" s="595"/>
      <c r="K938" s="595"/>
    </row>
    <row r="939">
      <c r="A939" s="595"/>
      <c r="B939" s="595"/>
      <c r="C939" s="595"/>
      <c r="D939" s="603"/>
      <c r="E939" s="605"/>
      <c r="F939" s="603"/>
      <c r="G939" s="600"/>
      <c r="H939" s="600" t="str">
        <f t="shared" si="1"/>
        <v/>
      </c>
      <c r="I939" s="604"/>
      <c r="J939" s="595"/>
      <c r="K939" s="595"/>
    </row>
    <row r="940">
      <c r="A940" s="595"/>
      <c r="B940" s="595"/>
      <c r="C940" s="595"/>
      <c r="D940" s="603"/>
      <c r="E940" s="605"/>
      <c r="F940" s="603"/>
      <c r="G940" s="600"/>
      <c r="H940" s="600" t="str">
        <f t="shared" si="1"/>
        <v/>
      </c>
      <c r="I940" s="604"/>
      <c r="J940" s="595"/>
      <c r="K940" s="595"/>
    </row>
    <row r="941">
      <c r="A941" s="595"/>
      <c r="B941" s="595"/>
      <c r="C941" s="595"/>
      <c r="D941" s="603"/>
      <c r="E941" s="605"/>
      <c r="F941" s="603"/>
      <c r="G941" s="600"/>
      <c r="H941" s="600" t="str">
        <f t="shared" si="1"/>
        <v/>
      </c>
      <c r="I941" s="604"/>
      <c r="J941" s="595"/>
      <c r="K941" s="595"/>
    </row>
    <row r="942">
      <c r="A942" s="595"/>
      <c r="B942" s="595"/>
      <c r="C942" s="595"/>
      <c r="D942" s="603"/>
      <c r="E942" s="605"/>
      <c r="F942" s="603"/>
      <c r="G942" s="600"/>
      <c r="H942" s="600" t="str">
        <f t="shared" si="1"/>
        <v/>
      </c>
      <c r="I942" s="604"/>
      <c r="J942" s="595"/>
      <c r="K942" s="595"/>
    </row>
    <row r="943">
      <c r="A943" s="595"/>
      <c r="B943" s="595"/>
      <c r="C943" s="595"/>
      <c r="D943" s="603"/>
      <c r="E943" s="605"/>
      <c r="F943" s="603"/>
      <c r="G943" s="600"/>
      <c r="H943" s="600" t="str">
        <f t="shared" si="1"/>
        <v/>
      </c>
      <c r="I943" s="604"/>
      <c r="J943" s="595"/>
      <c r="K943" s="595"/>
    </row>
    <row r="944">
      <c r="A944" s="595"/>
      <c r="B944" s="595"/>
      <c r="C944" s="595"/>
      <c r="D944" s="603"/>
      <c r="E944" s="605"/>
      <c r="F944" s="603"/>
      <c r="G944" s="600"/>
      <c r="H944" s="600" t="str">
        <f t="shared" si="1"/>
        <v/>
      </c>
      <c r="I944" s="604"/>
      <c r="J944" s="595"/>
      <c r="K944" s="595"/>
    </row>
    <row r="945">
      <c r="A945" s="595"/>
      <c r="B945" s="595"/>
      <c r="C945" s="595"/>
      <c r="D945" s="603"/>
      <c r="E945" s="605"/>
      <c r="F945" s="603"/>
      <c r="G945" s="600"/>
      <c r="H945" s="600" t="str">
        <f t="shared" si="1"/>
        <v/>
      </c>
      <c r="I945" s="604"/>
      <c r="J945" s="595"/>
      <c r="K945" s="595"/>
    </row>
    <row r="946">
      <c r="A946" s="595"/>
      <c r="B946" s="595"/>
      <c r="C946" s="595"/>
      <c r="D946" s="603"/>
      <c r="E946" s="605"/>
      <c r="F946" s="603"/>
      <c r="G946" s="600"/>
      <c r="H946" s="600" t="str">
        <f t="shared" si="1"/>
        <v/>
      </c>
      <c r="I946" s="604"/>
      <c r="J946" s="595"/>
      <c r="K946" s="595"/>
    </row>
    <row r="947">
      <c r="A947" s="595"/>
      <c r="B947" s="595"/>
      <c r="C947" s="595"/>
      <c r="D947" s="603"/>
      <c r="E947" s="605"/>
      <c r="F947" s="603"/>
      <c r="G947" s="600"/>
      <c r="H947" s="600" t="str">
        <f t="shared" si="1"/>
        <v/>
      </c>
      <c r="I947" s="604"/>
      <c r="J947" s="595"/>
      <c r="K947" s="595"/>
    </row>
    <row r="948">
      <c r="A948" s="595"/>
      <c r="B948" s="595"/>
      <c r="C948" s="595"/>
      <c r="D948" s="603"/>
      <c r="E948" s="605"/>
      <c r="F948" s="603"/>
      <c r="G948" s="600"/>
      <c r="H948" s="600" t="str">
        <f t="shared" si="1"/>
        <v/>
      </c>
      <c r="I948" s="604"/>
      <c r="J948" s="595"/>
      <c r="K948" s="595"/>
    </row>
    <row r="949">
      <c r="A949" s="595"/>
      <c r="B949" s="595"/>
      <c r="C949" s="595"/>
      <c r="D949" s="603"/>
      <c r="E949" s="605"/>
      <c r="F949" s="603"/>
      <c r="G949" s="600"/>
      <c r="H949" s="600" t="str">
        <f t="shared" si="1"/>
        <v/>
      </c>
      <c r="I949" s="604"/>
      <c r="J949" s="595"/>
      <c r="K949" s="595"/>
    </row>
    <row r="950">
      <c r="A950" s="595"/>
      <c r="B950" s="595"/>
      <c r="C950" s="595"/>
      <c r="D950" s="603"/>
      <c r="E950" s="605"/>
      <c r="F950" s="603"/>
      <c r="G950" s="600"/>
      <c r="H950" s="600" t="str">
        <f t="shared" si="1"/>
        <v/>
      </c>
      <c r="I950" s="604"/>
      <c r="J950" s="595"/>
      <c r="K950" s="595"/>
    </row>
    <row r="951">
      <c r="A951" s="595"/>
      <c r="B951" s="595"/>
      <c r="C951" s="595"/>
      <c r="D951" s="603"/>
      <c r="E951" s="605"/>
      <c r="F951" s="603"/>
      <c r="G951" s="600"/>
      <c r="H951" s="600" t="str">
        <f t="shared" si="1"/>
        <v/>
      </c>
      <c r="I951" s="604"/>
      <c r="J951" s="595"/>
      <c r="K951" s="595"/>
    </row>
    <row r="952">
      <c r="A952" s="595"/>
      <c r="B952" s="595"/>
      <c r="C952" s="595"/>
      <c r="D952" s="603"/>
      <c r="E952" s="605"/>
      <c r="F952" s="603"/>
      <c r="G952" s="600"/>
      <c r="H952" s="600" t="str">
        <f t="shared" si="1"/>
        <v/>
      </c>
      <c r="I952" s="604"/>
      <c r="J952" s="595"/>
      <c r="K952" s="595"/>
    </row>
    <row r="953">
      <c r="A953" s="595"/>
      <c r="B953" s="595"/>
      <c r="C953" s="595"/>
      <c r="D953" s="603"/>
      <c r="E953" s="605"/>
      <c r="F953" s="603"/>
      <c r="G953" s="600"/>
      <c r="H953" s="600" t="str">
        <f t="shared" si="1"/>
        <v/>
      </c>
      <c r="I953" s="604"/>
      <c r="J953" s="595"/>
      <c r="K953" s="595"/>
    </row>
    <row r="954">
      <c r="A954" s="595"/>
      <c r="B954" s="595"/>
      <c r="C954" s="595"/>
      <c r="D954" s="603"/>
      <c r="E954" s="605"/>
      <c r="F954" s="603"/>
      <c r="G954" s="600"/>
      <c r="H954" s="600" t="str">
        <f t="shared" si="1"/>
        <v/>
      </c>
      <c r="I954" s="604"/>
      <c r="J954" s="595"/>
      <c r="K954" s="595"/>
    </row>
    <row r="955">
      <c r="A955" s="595"/>
      <c r="B955" s="595"/>
      <c r="C955" s="595"/>
      <c r="D955" s="603"/>
      <c r="E955" s="605"/>
      <c r="F955" s="603"/>
      <c r="G955" s="600"/>
      <c r="H955" s="600" t="str">
        <f t="shared" si="1"/>
        <v/>
      </c>
      <c r="I955" s="604"/>
      <c r="J955" s="595"/>
      <c r="K955" s="595"/>
    </row>
    <row r="956">
      <c r="A956" s="595"/>
      <c r="B956" s="595"/>
      <c r="C956" s="595"/>
      <c r="D956" s="603"/>
      <c r="E956" s="605"/>
      <c r="F956" s="603"/>
      <c r="G956" s="600"/>
      <c r="H956" s="600" t="str">
        <f t="shared" si="1"/>
        <v/>
      </c>
      <c r="I956" s="604"/>
      <c r="J956" s="595"/>
      <c r="K956" s="595"/>
    </row>
    <row r="957">
      <c r="A957" s="595"/>
      <c r="B957" s="595"/>
      <c r="C957" s="595"/>
      <c r="D957" s="603"/>
      <c r="E957" s="605"/>
      <c r="F957" s="603"/>
      <c r="G957" s="600"/>
      <c r="H957" s="600" t="str">
        <f t="shared" si="1"/>
        <v/>
      </c>
      <c r="I957" s="604"/>
      <c r="J957" s="595"/>
      <c r="K957" s="595"/>
    </row>
    <row r="958">
      <c r="A958" s="595"/>
      <c r="B958" s="595"/>
      <c r="C958" s="595"/>
      <c r="D958" s="603"/>
      <c r="E958" s="605"/>
      <c r="F958" s="603"/>
      <c r="G958" s="600"/>
      <c r="H958" s="600" t="str">
        <f t="shared" si="1"/>
        <v/>
      </c>
      <c r="I958" s="604"/>
      <c r="J958" s="595"/>
      <c r="K958" s="595"/>
    </row>
    <row r="959">
      <c r="A959" s="595"/>
      <c r="B959" s="595"/>
      <c r="C959" s="595"/>
      <c r="D959" s="603"/>
      <c r="E959" s="605"/>
      <c r="F959" s="603"/>
      <c r="G959" s="600"/>
      <c r="H959" s="600" t="str">
        <f t="shared" si="1"/>
        <v/>
      </c>
      <c r="I959" s="604"/>
      <c r="J959" s="595"/>
      <c r="K959" s="595"/>
    </row>
    <row r="960">
      <c r="A960" s="595"/>
      <c r="B960" s="595"/>
      <c r="C960" s="595"/>
      <c r="D960" s="603"/>
      <c r="E960" s="605"/>
      <c r="F960" s="603"/>
      <c r="G960" s="600"/>
      <c r="H960" s="600" t="str">
        <f t="shared" si="1"/>
        <v/>
      </c>
      <c r="I960" s="604"/>
      <c r="J960" s="595"/>
      <c r="K960" s="595"/>
    </row>
    <row r="961">
      <c r="A961" s="595"/>
      <c r="B961" s="595"/>
      <c r="C961" s="595"/>
      <c r="D961" s="603"/>
      <c r="E961" s="605"/>
      <c r="F961" s="603"/>
      <c r="G961" s="600"/>
      <c r="H961" s="600" t="str">
        <f t="shared" si="1"/>
        <v/>
      </c>
      <c r="I961" s="604"/>
      <c r="J961" s="595"/>
      <c r="K961" s="595"/>
    </row>
    <row r="962">
      <c r="A962" s="595"/>
      <c r="B962" s="595"/>
      <c r="C962" s="595"/>
      <c r="D962" s="603"/>
      <c r="E962" s="605"/>
      <c r="F962" s="603"/>
      <c r="G962" s="600"/>
      <c r="H962" s="600" t="str">
        <f t="shared" si="1"/>
        <v/>
      </c>
      <c r="I962" s="604"/>
      <c r="J962" s="595"/>
      <c r="K962" s="595"/>
    </row>
    <row r="963">
      <c r="A963" s="595"/>
      <c r="B963" s="595"/>
      <c r="C963" s="595"/>
      <c r="D963" s="603"/>
      <c r="E963" s="605"/>
      <c r="F963" s="603"/>
      <c r="G963" s="600"/>
      <c r="H963" s="600" t="str">
        <f t="shared" si="1"/>
        <v/>
      </c>
      <c r="I963" s="604"/>
      <c r="J963" s="595"/>
      <c r="K963" s="595"/>
    </row>
    <row r="964">
      <c r="A964" s="595"/>
      <c r="B964" s="595"/>
      <c r="C964" s="595"/>
      <c r="D964" s="603"/>
      <c r="E964" s="605"/>
      <c r="F964" s="603"/>
      <c r="G964" s="600"/>
      <c r="H964" s="600" t="str">
        <f t="shared" si="1"/>
        <v/>
      </c>
      <c r="I964" s="604"/>
      <c r="J964" s="595"/>
      <c r="K964" s="595"/>
    </row>
    <row r="965">
      <c r="A965" s="595"/>
      <c r="B965" s="595"/>
      <c r="C965" s="595"/>
      <c r="D965" s="603"/>
      <c r="E965" s="605"/>
      <c r="F965" s="603"/>
      <c r="G965" s="600"/>
      <c r="H965" s="600" t="str">
        <f t="shared" si="1"/>
        <v/>
      </c>
      <c r="I965" s="604"/>
      <c r="J965" s="595"/>
      <c r="K965" s="595"/>
    </row>
    <row r="966">
      <c r="A966" s="595"/>
      <c r="B966" s="595"/>
      <c r="C966" s="595"/>
      <c r="D966" s="603"/>
      <c r="E966" s="605"/>
      <c r="F966" s="603"/>
      <c r="G966" s="600"/>
      <c r="H966" s="600" t="str">
        <f t="shared" si="1"/>
        <v/>
      </c>
      <c r="I966" s="604"/>
      <c r="J966" s="595"/>
      <c r="K966" s="595"/>
    </row>
    <row r="967">
      <c r="A967" s="595"/>
      <c r="B967" s="595"/>
      <c r="C967" s="595"/>
      <c r="D967" s="603"/>
      <c r="E967" s="605"/>
      <c r="F967" s="603"/>
      <c r="G967" s="600"/>
      <c r="H967" s="600" t="str">
        <f t="shared" si="1"/>
        <v/>
      </c>
      <c r="I967" s="604"/>
      <c r="J967" s="595"/>
      <c r="K967" s="595"/>
    </row>
    <row r="968">
      <c r="A968" s="595"/>
      <c r="B968" s="595"/>
      <c r="C968" s="595"/>
      <c r="D968" s="603"/>
      <c r="E968" s="605"/>
      <c r="F968" s="603"/>
      <c r="G968" s="600"/>
      <c r="H968" s="600" t="str">
        <f t="shared" si="1"/>
        <v/>
      </c>
      <c r="I968" s="604"/>
      <c r="J968" s="595"/>
      <c r="K968" s="595"/>
    </row>
    <row r="969">
      <c r="A969" s="595"/>
      <c r="B969" s="595"/>
      <c r="C969" s="595"/>
      <c r="D969" s="603"/>
      <c r="E969" s="605"/>
      <c r="F969" s="603"/>
      <c r="G969" s="600"/>
      <c r="H969" s="600" t="str">
        <f t="shared" si="1"/>
        <v/>
      </c>
      <c r="I969" s="604"/>
      <c r="J969" s="595"/>
      <c r="K969" s="595"/>
    </row>
    <row r="970">
      <c r="A970" s="595"/>
      <c r="B970" s="595"/>
      <c r="C970" s="595"/>
      <c r="D970" s="603"/>
      <c r="E970" s="605"/>
      <c r="F970" s="603"/>
      <c r="G970" s="600"/>
      <c r="H970" s="600" t="str">
        <f t="shared" si="1"/>
        <v/>
      </c>
      <c r="I970" s="604"/>
      <c r="J970" s="595"/>
      <c r="K970" s="595"/>
    </row>
    <row r="971">
      <c r="A971" s="595"/>
      <c r="B971" s="595"/>
      <c r="C971" s="595"/>
      <c r="D971" s="603"/>
      <c r="E971" s="605"/>
      <c r="F971" s="603"/>
      <c r="G971" s="600"/>
      <c r="H971" s="600" t="str">
        <f t="shared" si="1"/>
        <v/>
      </c>
      <c r="I971" s="604"/>
      <c r="J971" s="595"/>
      <c r="K971" s="595"/>
    </row>
    <row r="972">
      <c r="A972" s="595"/>
      <c r="B972" s="595"/>
      <c r="C972" s="595"/>
      <c r="D972" s="603"/>
      <c r="E972" s="605"/>
      <c r="F972" s="603"/>
      <c r="G972" s="600"/>
      <c r="H972" s="600" t="str">
        <f t="shared" si="1"/>
        <v/>
      </c>
      <c r="I972" s="604"/>
      <c r="J972" s="595"/>
      <c r="K972" s="595"/>
    </row>
    <row r="973">
      <c r="A973" s="595"/>
      <c r="B973" s="595"/>
      <c r="C973" s="595"/>
      <c r="D973" s="603"/>
      <c r="E973" s="605"/>
      <c r="F973" s="603"/>
      <c r="G973" s="600"/>
      <c r="H973" s="600" t="str">
        <f t="shared" si="1"/>
        <v/>
      </c>
      <c r="I973" s="604"/>
      <c r="J973" s="595"/>
      <c r="K973" s="595"/>
    </row>
    <row r="974">
      <c r="A974" s="595"/>
      <c r="B974" s="595"/>
      <c r="C974" s="595"/>
      <c r="D974" s="603"/>
      <c r="E974" s="605"/>
      <c r="F974" s="603"/>
      <c r="G974" s="600"/>
      <c r="H974" s="600" t="str">
        <f t="shared" si="1"/>
        <v/>
      </c>
      <c r="I974" s="604"/>
      <c r="J974" s="595"/>
      <c r="K974" s="595"/>
    </row>
    <row r="975">
      <c r="A975" s="595"/>
      <c r="B975" s="595"/>
      <c r="C975" s="595"/>
      <c r="D975" s="603"/>
      <c r="E975" s="605"/>
      <c r="F975" s="603"/>
      <c r="G975" s="600"/>
      <c r="H975" s="600" t="str">
        <f t="shared" si="1"/>
        <v/>
      </c>
      <c r="I975" s="604"/>
      <c r="J975" s="595"/>
      <c r="K975" s="595"/>
    </row>
    <row r="976">
      <c r="A976" s="595"/>
      <c r="B976" s="595"/>
      <c r="C976" s="595"/>
      <c r="D976" s="603"/>
      <c r="E976" s="605"/>
      <c r="F976" s="603"/>
      <c r="G976" s="600"/>
      <c r="H976" s="600" t="str">
        <f t="shared" si="1"/>
        <v/>
      </c>
      <c r="I976" s="604"/>
      <c r="J976" s="595"/>
      <c r="K976" s="595"/>
    </row>
    <row r="977">
      <c r="A977" s="595"/>
      <c r="B977" s="595"/>
      <c r="C977" s="595"/>
      <c r="D977" s="603"/>
      <c r="E977" s="605"/>
      <c r="F977" s="603"/>
      <c r="G977" s="600"/>
      <c r="H977" s="600" t="str">
        <f t="shared" si="1"/>
        <v/>
      </c>
      <c r="I977" s="604"/>
      <c r="J977" s="595"/>
      <c r="K977" s="595"/>
    </row>
    <row r="978">
      <c r="A978" s="595"/>
      <c r="B978" s="595"/>
      <c r="C978" s="595"/>
      <c r="D978" s="603"/>
      <c r="E978" s="605"/>
      <c r="F978" s="603"/>
      <c r="G978" s="600"/>
      <c r="H978" s="600" t="str">
        <f t="shared" si="1"/>
        <v/>
      </c>
      <c r="I978" s="604"/>
      <c r="J978" s="595"/>
      <c r="K978" s="595"/>
    </row>
    <row r="979">
      <c r="A979" s="595"/>
      <c r="B979" s="595"/>
      <c r="C979" s="595"/>
      <c r="D979" s="603"/>
      <c r="E979" s="605"/>
      <c r="F979" s="603"/>
      <c r="G979" s="600"/>
      <c r="H979" s="600" t="str">
        <f t="shared" si="1"/>
        <v/>
      </c>
      <c r="I979" s="604"/>
      <c r="J979" s="595"/>
      <c r="K979" s="595"/>
    </row>
    <row r="980">
      <c r="A980" s="595"/>
      <c r="B980" s="595"/>
      <c r="C980" s="595"/>
      <c r="D980" s="603"/>
      <c r="E980" s="605"/>
      <c r="F980" s="603"/>
      <c r="G980" s="600"/>
      <c r="H980" s="600" t="str">
        <f t="shared" si="1"/>
        <v/>
      </c>
      <c r="I980" s="604"/>
      <c r="J980" s="595"/>
      <c r="K980" s="595"/>
    </row>
    <row r="981">
      <c r="A981" s="595"/>
      <c r="B981" s="595"/>
      <c r="C981" s="595"/>
      <c r="D981" s="603"/>
      <c r="E981" s="605"/>
      <c r="F981" s="603"/>
      <c r="G981" s="600"/>
      <c r="H981" s="600" t="str">
        <f t="shared" si="1"/>
        <v/>
      </c>
      <c r="I981" s="604"/>
      <c r="J981" s="595"/>
      <c r="K981" s="595"/>
    </row>
    <row r="982">
      <c r="A982" s="595"/>
      <c r="B982" s="595"/>
      <c r="C982" s="595"/>
      <c r="D982" s="603"/>
      <c r="E982" s="605"/>
      <c r="F982" s="603"/>
      <c r="G982" s="600"/>
      <c r="H982" s="600" t="str">
        <f t="shared" si="1"/>
        <v/>
      </c>
      <c r="I982" s="604"/>
      <c r="J982" s="595"/>
      <c r="K982" s="595"/>
    </row>
    <row r="983">
      <c r="A983" s="595"/>
      <c r="B983" s="595"/>
      <c r="C983" s="595"/>
      <c r="D983" s="603"/>
      <c r="E983" s="605"/>
      <c r="F983" s="603"/>
      <c r="G983" s="600"/>
      <c r="H983" s="600" t="str">
        <f t="shared" si="1"/>
        <v/>
      </c>
      <c r="I983" s="604"/>
      <c r="J983" s="595"/>
      <c r="K983" s="595"/>
    </row>
    <row r="984">
      <c r="A984" s="595"/>
      <c r="B984" s="595"/>
      <c r="C984" s="595"/>
      <c r="D984" s="603"/>
      <c r="E984" s="605"/>
      <c r="F984" s="603"/>
      <c r="G984" s="600"/>
      <c r="H984" s="600" t="str">
        <f t="shared" si="1"/>
        <v/>
      </c>
      <c r="I984" s="604"/>
      <c r="J984" s="595"/>
      <c r="K984" s="595"/>
    </row>
    <row r="985">
      <c r="A985" s="595"/>
      <c r="B985" s="595"/>
      <c r="C985" s="595"/>
      <c r="D985" s="603"/>
      <c r="E985" s="605"/>
      <c r="F985" s="603"/>
      <c r="G985" s="600"/>
      <c r="H985" s="600" t="str">
        <f t="shared" si="1"/>
        <v/>
      </c>
      <c r="I985" s="604"/>
      <c r="J985" s="595"/>
      <c r="K985" s="595"/>
    </row>
    <row r="986">
      <c r="A986" s="595"/>
      <c r="B986" s="595"/>
      <c r="C986" s="595"/>
      <c r="D986" s="603"/>
      <c r="E986" s="605"/>
      <c r="F986" s="603"/>
      <c r="G986" s="600"/>
      <c r="H986" s="600" t="str">
        <f t="shared" si="1"/>
        <v/>
      </c>
      <c r="I986" s="604"/>
      <c r="J986" s="595"/>
      <c r="K986" s="595"/>
    </row>
    <row r="987">
      <c r="A987" s="595"/>
      <c r="B987" s="595"/>
      <c r="C987" s="595"/>
      <c r="D987" s="603"/>
      <c r="E987" s="605"/>
      <c r="F987" s="603"/>
      <c r="G987" s="600"/>
      <c r="H987" s="600" t="str">
        <f t="shared" si="1"/>
        <v/>
      </c>
      <c r="I987" s="604"/>
      <c r="J987" s="595"/>
      <c r="K987" s="595"/>
    </row>
    <row r="988">
      <c r="A988" s="595"/>
      <c r="B988" s="595"/>
      <c r="C988" s="595"/>
      <c r="D988" s="603"/>
      <c r="E988" s="605"/>
      <c r="F988" s="603"/>
      <c r="G988" s="600"/>
      <c r="H988" s="600" t="str">
        <f t="shared" si="1"/>
        <v/>
      </c>
      <c r="I988" s="604"/>
      <c r="J988" s="595"/>
      <c r="K988" s="595"/>
    </row>
    <row r="989">
      <c r="A989" s="595"/>
      <c r="B989" s="595"/>
      <c r="C989" s="595"/>
      <c r="D989" s="603"/>
      <c r="E989" s="605"/>
      <c r="F989" s="603"/>
      <c r="G989" s="600"/>
      <c r="H989" s="600" t="str">
        <f t="shared" si="1"/>
        <v/>
      </c>
      <c r="I989" s="604"/>
      <c r="J989" s="595"/>
      <c r="K989" s="595"/>
    </row>
    <row r="990">
      <c r="A990" s="595"/>
      <c r="B990" s="595"/>
      <c r="C990" s="595"/>
      <c r="D990" s="603"/>
      <c r="E990" s="605"/>
      <c r="F990" s="603"/>
      <c r="G990" s="600"/>
      <c r="H990" s="600" t="str">
        <f t="shared" si="1"/>
        <v/>
      </c>
      <c r="I990" s="604"/>
      <c r="J990" s="595"/>
      <c r="K990" s="595"/>
    </row>
    <row r="991">
      <c r="A991" s="595"/>
      <c r="B991" s="595"/>
      <c r="C991" s="595"/>
      <c r="D991" s="603"/>
      <c r="E991" s="605"/>
      <c r="F991" s="603"/>
      <c r="G991" s="600"/>
      <c r="H991" s="600" t="str">
        <f t="shared" si="1"/>
        <v/>
      </c>
      <c r="I991" s="604"/>
      <c r="J991" s="595"/>
      <c r="K991" s="595"/>
    </row>
    <row r="992">
      <c r="A992" s="595"/>
      <c r="B992" s="595"/>
      <c r="C992" s="595"/>
      <c r="D992" s="603"/>
      <c r="E992" s="605"/>
      <c r="F992" s="603"/>
      <c r="G992" s="600"/>
      <c r="H992" s="600" t="str">
        <f t="shared" si="1"/>
        <v/>
      </c>
      <c r="I992" s="604"/>
      <c r="J992" s="595"/>
      <c r="K992" s="595"/>
    </row>
    <row r="993">
      <c r="A993" s="595"/>
      <c r="B993" s="595"/>
      <c r="C993" s="595"/>
      <c r="D993" s="603"/>
      <c r="E993" s="605"/>
      <c r="F993" s="603"/>
      <c r="G993" s="600"/>
      <c r="H993" s="600" t="str">
        <f t="shared" si="1"/>
        <v/>
      </c>
      <c r="I993" s="604"/>
      <c r="J993" s="595"/>
      <c r="K993" s="595"/>
    </row>
    <row r="994">
      <c r="A994" s="595"/>
      <c r="B994" s="595"/>
      <c r="C994" s="595"/>
      <c r="D994" s="603"/>
      <c r="E994" s="605"/>
      <c r="F994" s="603"/>
      <c r="G994" s="600"/>
      <c r="H994" s="600" t="str">
        <f t="shared" si="1"/>
        <v/>
      </c>
      <c r="I994" s="604"/>
      <c r="J994" s="595"/>
      <c r="K994" s="595"/>
    </row>
    <row r="995">
      <c r="A995" s="595"/>
      <c r="B995" s="595"/>
      <c r="C995" s="595"/>
      <c r="D995" s="603"/>
      <c r="E995" s="605"/>
      <c r="F995" s="603"/>
      <c r="G995" s="600"/>
      <c r="H995" s="600" t="str">
        <f t="shared" si="1"/>
        <v/>
      </c>
      <c r="I995" s="604"/>
      <c r="J995" s="595"/>
      <c r="K995" s="595"/>
    </row>
    <row r="996">
      <c r="A996" s="595"/>
      <c r="B996" s="595"/>
      <c r="C996" s="595"/>
      <c r="D996" s="603"/>
      <c r="E996" s="605"/>
      <c r="F996" s="603"/>
      <c r="G996" s="600"/>
      <c r="H996" s="600" t="str">
        <f t="shared" si="1"/>
        <v/>
      </c>
      <c r="I996" s="604"/>
      <c r="J996" s="595"/>
      <c r="K996" s="595"/>
    </row>
    <row r="997">
      <c r="A997" s="595"/>
      <c r="B997" s="595"/>
      <c r="C997" s="595"/>
      <c r="D997" s="603"/>
      <c r="E997" s="605"/>
      <c r="F997" s="603"/>
      <c r="G997" s="600"/>
      <c r="H997" s="600" t="str">
        <f t="shared" si="1"/>
        <v/>
      </c>
      <c r="I997" s="604"/>
      <c r="J997" s="595"/>
      <c r="K997" s="595"/>
    </row>
    <row r="998">
      <c r="A998" s="595"/>
      <c r="B998" s="595"/>
      <c r="C998" s="595"/>
      <c r="D998" s="603"/>
      <c r="E998" s="605"/>
      <c r="F998" s="603"/>
      <c r="G998" s="600"/>
      <c r="H998" s="600" t="str">
        <f t="shared" si="1"/>
        <v/>
      </c>
      <c r="I998" s="604"/>
      <c r="J998" s="595"/>
      <c r="K998" s="595"/>
    </row>
    <row r="999">
      <c r="A999" s="595"/>
      <c r="B999" s="595"/>
      <c r="C999" s="595"/>
      <c r="D999" s="603"/>
      <c r="E999" s="605"/>
      <c r="F999" s="603"/>
      <c r="G999" s="600"/>
      <c r="H999" s="600" t="str">
        <f t="shared" si="1"/>
        <v/>
      </c>
      <c r="I999" s="604"/>
      <c r="J999" s="595"/>
      <c r="K999" s="595"/>
    </row>
    <row r="1000">
      <c r="A1000" s="595"/>
      <c r="B1000" s="595"/>
      <c r="C1000" s="595"/>
      <c r="D1000" s="603"/>
      <c r="E1000" s="605"/>
      <c r="F1000" s="603"/>
      <c r="G1000" s="600"/>
      <c r="H1000" s="600" t="str">
        <f t="shared" si="1"/>
        <v/>
      </c>
      <c r="I1000" s="604"/>
      <c r="J1000" s="595"/>
      <c r="K1000" s="595"/>
    </row>
    <row r="1001">
      <c r="A1001" s="595"/>
      <c r="B1001" s="595"/>
      <c r="C1001" s="595"/>
      <c r="D1001" s="603"/>
      <c r="E1001" s="605"/>
      <c r="F1001" s="603"/>
      <c r="G1001" s="600"/>
      <c r="H1001" s="600" t="str">
        <f t="shared" si="1"/>
        <v/>
      </c>
      <c r="I1001" s="604"/>
      <c r="J1001" s="595"/>
      <c r="K1001" s="595"/>
    </row>
    <row r="1002">
      <c r="A1002" s="595"/>
      <c r="B1002" s="595"/>
      <c r="C1002" s="595"/>
      <c r="D1002" s="603"/>
      <c r="E1002" s="605"/>
      <c r="F1002" s="603"/>
      <c r="G1002" s="600"/>
      <c r="H1002" s="600" t="str">
        <f t="shared" si="1"/>
        <v/>
      </c>
      <c r="I1002" s="604"/>
      <c r="J1002" s="595"/>
      <c r="K1002" s="595"/>
    </row>
    <row r="1003">
      <c r="A1003" s="595"/>
      <c r="B1003" s="595"/>
      <c r="C1003" s="595"/>
      <c r="D1003" s="603"/>
      <c r="E1003" s="605"/>
      <c r="F1003" s="603"/>
      <c r="G1003" s="600"/>
      <c r="H1003" s="600" t="str">
        <f t="shared" si="1"/>
        <v/>
      </c>
      <c r="I1003" s="604"/>
      <c r="J1003" s="595"/>
      <c r="K1003" s="595"/>
    </row>
    <row r="1004">
      <c r="A1004" s="595"/>
      <c r="B1004" s="595"/>
      <c r="C1004" s="595"/>
      <c r="D1004" s="603"/>
      <c r="E1004" s="605"/>
      <c r="F1004" s="603"/>
      <c r="G1004" s="600"/>
      <c r="H1004" s="600" t="str">
        <f t="shared" si="1"/>
        <v/>
      </c>
      <c r="I1004" s="604"/>
      <c r="J1004" s="595"/>
      <c r="K1004" s="595"/>
    </row>
    <row r="1005">
      <c r="A1005" s="595"/>
      <c r="B1005" s="595"/>
      <c r="C1005" s="595"/>
      <c r="D1005" s="603"/>
      <c r="E1005" s="605"/>
      <c r="F1005" s="603"/>
      <c r="G1005" s="600"/>
      <c r="H1005" s="600" t="str">
        <f t="shared" si="1"/>
        <v/>
      </c>
      <c r="I1005" s="604"/>
      <c r="J1005" s="595"/>
      <c r="K1005" s="595"/>
    </row>
    <row r="1006">
      <c r="A1006" s="595"/>
      <c r="B1006" s="595"/>
      <c r="C1006" s="595"/>
      <c r="D1006" s="603"/>
      <c r="E1006" s="605"/>
      <c r="F1006" s="603"/>
      <c r="G1006" s="600"/>
      <c r="H1006" s="600" t="str">
        <f t="shared" si="1"/>
        <v/>
      </c>
      <c r="I1006" s="604"/>
      <c r="J1006" s="595"/>
      <c r="K1006" s="595"/>
    </row>
    <row r="1007">
      <c r="A1007" s="595"/>
      <c r="B1007" s="595"/>
      <c r="C1007" s="595"/>
      <c r="D1007" s="603"/>
      <c r="E1007" s="605"/>
      <c r="F1007" s="603"/>
      <c r="G1007" s="600"/>
      <c r="H1007" s="600" t="str">
        <f t="shared" si="1"/>
        <v/>
      </c>
      <c r="I1007" s="604"/>
      <c r="J1007" s="595"/>
      <c r="K1007" s="595"/>
    </row>
    <row r="1008">
      <c r="A1008" s="595"/>
      <c r="B1008" s="595"/>
      <c r="C1008" s="595"/>
      <c r="D1008" s="603"/>
      <c r="E1008" s="605"/>
      <c r="F1008" s="603"/>
      <c r="G1008" s="600"/>
      <c r="H1008" s="600" t="str">
        <f t="shared" si="1"/>
        <v/>
      </c>
      <c r="I1008" s="604"/>
      <c r="J1008" s="595"/>
      <c r="K1008" s="595"/>
    </row>
    <row r="1009">
      <c r="A1009" s="595"/>
      <c r="B1009" s="595"/>
      <c r="C1009" s="595"/>
      <c r="D1009" s="603"/>
      <c r="E1009" s="605"/>
      <c r="F1009" s="603"/>
      <c r="G1009" s="600"/>
      <c r="H1009" s="600" t="str">
        <f t="shared" si="1"/>
        <v/>
      </c>
      <c r="I1009" s="604"/>
      <c r="J1009" s="595"/>
      <c r="K1009" s="595"/>
    </row>
    <row r="1010">
      <c r="A1010" s="595"/>
      <c r="B1010" s="595"/>
      <c r="C1010" s="595"/>
      <c r="D1010" s="603"/>
      <c r="E1010" s="605"/>
      <c r="F1010" s="603"/>
      <c r="G1010" s="600"/>
      <c r="H1010" s="600" t="str">
        <f t="shared" si="1"/>
        <v/>
      </c>
      <c r="I1010" s="604"/>
      <c r="J1010" s="595"/>
      <c r="K1010" s="595"/>
    </row>
    <row r="1011">
      <c r="A1011" s="595"/>
      <c r="B1011" s="595"/>
      <c r="C1011" s="595"/>
      <c r="D1011" s="603"/>
      <c r="E1011" s="605"/>
      <c r="F1011" s="603"/>
      <c r="G1011" s="600"/>
      <c r="H1011" s="600" t="str">
        <f t="shared" si="1"/>
        <v/>
      </c>
      <c r="I1011" s="604"/>
      <c r="J1011" s="595"/>
      <c r="K1011" s="595"/>
    </row>
    <row r="1012">
      <c r="A1012" s="595"/>
      <c r="B1012" s="595"/>
      <c r="C1012" s="595"/>
      <c r="D1012" s="603"/>
      <c r="E1012" s="605"/>
      <c r="F1012" s="603"/>
      <c r="G1012" s="600"/>
      <c r="H1012" s="600" t="str">
        <f t="shared" si="1"/>
        <v/>
      </c>
      <c r="I1012" s="604"/>
      <c r="J1012" s="595"/>
      <c r="K1012" s="595"/>
    </row>
    <row r="1013">
      <c r="A1013" s="595"/>
      <c r="B1013" s="595"/>
      <c r="C1013" s="595"/>
      <c r="D1013" s="603"/>
      <c r="E1013" s="605"/>
      <c r="F1013" s="603"/>
      <c r="G1013" s="600"/>
      <c r="H1013" s="600" t="str">
        <f t="shared" si="1"/>
        <v/>
      </c>
      <c r="I1013" s="604"/>
      <c r="J1013" s="595"/>
      <c r="K1013" s="595"/>
    </row>
    <row r="1014">
      <c r="A1014" s="595"/>
      <c r="B1014" s="595"/>
      <c r="C1014" s="595"/>
      <c r="D1014" s="603"/>
      <c r="E1014" s="605"/>
      <c r="F1014" s="603"/>
      <c r="G1014" s="600"/>
      <c r="H1014" s="600" t="str">
        <f t="shared" si="1"/>
        <v/>
      </c>
      <c r="I1014" s="604"/>
      <c r="J1014" s="595"/>
      <c r="K1014" s="595"/>
    </row>
    <row r="1015">
      <c r="A1015" s="595"/>
      <c r="B1015" s="595"/>
      <c r="C1015" s="595"/>
      <c r="D1015" s="603"/>
      <c r="E1015" s="605"/>
      <c r="F1015" s="603"/>
      <c r="G1015" s="600"/>
      <c r="H1015" s="600" t="str">
        <f t="shared" si="1"/>
        <v/>
      </c>
      <c r="I1015" s="604"/>
      <c r="J1015" s="595"/>
      <c r="K1015" s="595"/>
    </row>
    <row r="1016">
      <c r="A1016" s="595"/>
      <c r="B1016" s="595"/>
      <c r="C1016" s="595"/>
      <c r="D1016" s="603"/>
      <c r="E1016" s="605"/>
      <c r="F1016" s="603"/>
      <c r="G1016" s="600"/>
      <c r="H1016" s="600" t="str">
        <f t="shared" si="1"/>
        <v/>
      </c>
      <c r="I1016" s="604"/>
      <c r="J1016" s="595"/>
      <c r="K1016" s="595"/>
    </row>
    <row r="1017">
      <c r="A1017" s="595"/>
      <c r="B1017" s="595"/>
      <c r="C1017" s="595"/>
      <c r="D1017" s="603"/>
      <c r="E1017" s="605"/>
      <c r="F1017" s="603"/>
      <c r="G1017" s="600"/>
      <c r="H1017" s="600" t="str">
        <f t="shared" si="1"/>
        <v/>
      </c>
      <c r="I1017" s="604"/>
      <c r="J1017" s="595"/>
      <c r="K1017" s="595"/>
    </row>
    <row r="1018">
      <c r="A1018" s="595"/>
      <c r="B1018" s="595"/>
      <c r="C1018" s="595"/>
      <c r="D1018" s="603"/>
      <c r="E1018" s="605"/>
      <c r="F1018" s="603"/>
      <c r="G1018" s="600"/>
      <c r="H1018" s="600" t="str">
        <f t="shared" si="1"/>
        <v/>
      </c>
      <c r="I1018" s="604"/>
      <c r="J1018" s="595"/>
      <c r="K1018" s="595"/>
    </row>
    <row r="1019">
      <c r="A1019" s="595"/>
      <c r="B1019" s="595"/>
      <c r="C1019" s="595"/>
      <c r="D1019" s="603"/>
      <c r="E1019" s="605"/>
      <c r="F1019" s="603"/>
      <c r="G1019" s="600"/>
      <c r="H1019" s="600" t="str">
        <f t="shared" si="1"/>
        <v/>
      </c>
      <c r="I1019" s="604"/>
      <c r="J1019" s="595"/>
      <c r="K1019" s="595"/>
    </row>
    <row r="1020">
      <c r="A1020" s="595"/>
      <c r="B1020" s="595"/>
      <c r="C1020" s="595"/>
      <c r="D1020" s="603"/>
      <c r="E1020" s="605"/>
      <c r="F1020" s="603"/>
      <c r="G1020" s="600"/>
      <c r="H1020" s="600" t="str">
        <f t="shared" si="1"/>
        <v/>
      </c>
      <c r="I1020" s="604"/>
      <c r="J1020" s="595"/>
      <c r="K1020" s="595"/>
    </row>
    <row r="1021">
      <c r="A1021" s="595"/>
      <c r="B1021" s="595"/>
      <c r="C1021" s="595"/>
      <c r="D1021" s="603"/>
      <c r="E1021" s="605"/>
      <c r="F1021" s="603"/>
      <c r="G1021" s="600"/>
      <c r="H1021" s="600" t="str">
        <f t="shared" si="1"/>
        <v/>
      </c>
      <c r="I1021" s="604"/>
      <c r="J1021" s="595"/>
      <c r="K1021" s="595"/>
    </row>
    <row r="1022">
      <c r="A1022" s="595"/>
      <c r="B1022" s="595"/>
      <c r="C1022" s="595"/>
      <c r="D1022" s="603"/>
      <c r="E1022" s="605"/>
      <c r="F1022" s="603"/>
      <c r="G1022" s="600"/>
      <c r="H1022" s="600" t="str">
        <f t="shared" si="1"/>
        <v/>
      </c>
      <c r="I1022" s="604"/>
      <c r="J1022" s="595"/>
      <c r="K1022" s="595"/>
    </row>
    <row r="1023">
      <c r="A1023" s="595"/>
      <c r="B1023" s="595"/>
      <c r="C1023" s="595"/>
      <c r="D1023" s="603"/>
      <c r="E1023" s="605"/>
      <c r="F1023" s="603"/>
      <c r="G1023" s="600"/>
      <c r="H1023" s="600" t="str">
        <f t="shared" si="1"/>
        <v/>
      </c>
      <c r="I1023" s="604"/>
      <c r="J1023" s="595"/>
      <c r="K1023" s="595"/>
    </row>
    <row r="1024">
      <c r="A1024" s="595"/>
      <c r="B1024" s="595"/>
      <c r="C1024" s="595"/>
      <c r="D1024" s="603"/>
      <c r="E1024" s="605"/>
      <c r="F1024" s="603"/>
      <c r="G1024" s="600"/>
      <c r="H1024" s="600" t="str">
        <f t="shared" si="1"/>
        <v/>
      </c>
      <c r="I1024" s="604"/>
      <c r="J1024" s="595"/>
      <c r="K1024" s="595"/>
    </row>
    <row r="1025">
      <c r="A1025" s="595"/>
      <c r="B1025" s="595"/>
      <c r="C1025" s="595"/>
      <c r="D1025" s="603"/>
      <c r="E1025" s="605"/>
      <c r="F1025" s="603"/>
      <c r="G1025" s="600"/>
      <c r="H1025" s="600" t="str">
        <f t="shared" si="1"/>
        <v/>
      </c>
      <c r="I1025" s="604"/>
      <c r="J1025" s="595"/>
      <c r="K1025" s="595"/>
    </row>
    <row r="1026">
      <c r="A1026" s="595"/>
      <c r="B1026" s="595"/>
      <c r="C1026" s="595"/>
      <c r="D1026" s="603"/>
      <c r="E1026" s="605"/>
      <c r="F1026" s="603"/>
      <c r="G1026" s="600"/>
      <c r="H1026" s="600" t="str">
        <f t="shared" si="1"/>
        <v/>
      </c>
      <c r="I1026" s="604"/>
      <c r="J1026" s="595"/>
      <c r="K1026" s="595"/>
    </row>
    <row r="1027">
      <c r="A1027" s="595"/>
      <c r="B1027" s="595"/>
      <c r="C1027" s="595"/>
      <c r="D1027" s="603"/>
      <c r="E1027" s="605"/>
      <c r="F1027" s="603"/>
      <c r="G1027" s="600"/>
      <c r="H1027" s="600" t="str">
        <f t="shared" si="1"/>
        <v/>
      </c>
      <c r="I1027" s="604"/>
      <c r="J1027" s="595"/>
      <c r="K1027" s="595"/>
    </row>
    <row r="1028">
      <c r="A1028" s="595"/>
      <c r="B1028" s="595"/>
      <c r="C1028" s="595"/>
      <c r="D1028" s="603"/>
      <c r="E1028" s="605"/>
      <c r="F1028" s="603"/>
      <c r="G1028" s="600"/>
      <c r="H1028" s="600" t="str">
        <f t="shared" si="1"/>
        <v/>
      </c>
      <c r="I1028" s="604"/>
      <c r="J1028" s="595"/>
      <c r="K1028" s="595"/>
    </row>
    <row r="1029">
      <c r="A1029" s="595"/>
      <c r="B1029" s="595"/>
      <c r="C1029" s="595"/>
      <c r="D1029" s="603"/>
      <c r="E1029" s="605"/>
      <c r="F1029" s="603"/>
      <c r="G1029" s="600"/>
      <c r="H1029" s="600" t="str">
        <f t="shared" si="1"/>
        <v/>
      </c>
      <c r="I1029" s="604"/>
      <c r="J1029" s="595"/>
      <c r="K1029" s="595"/>
    </row>
    <row r="1030">
      <c r="A1030" s="595"/>
      <c r="B1030" s="595"/>
      <c r="C1030" s="595"/>
      <c r="D1030" s="603"/>
      <c r="E1030" s="605"/>
      <c r="F1030" s="603"/>
      <c r="G1030" s="600"/>
      <c r="H1030" s="600" t="str">
        <f t="shared" si="1"/>
        <v/>
      </c>
      <c r="I1030" s="604"/>
      <c r="J1030" s="595"/>
      <c r="K1030" s="595"/>
    </row>
    <row r="1031">
      <c r="A1031" s="595"/>
      <c r="B1031" s="595"/>
      <c r="C1031" s="595"/>
      <c r="D1031" s="603"/>
      <c r="E1031" s="605"/>
      <c r="F1031" s="603"/>
      <c r="G1031" s="600"/>
      <c r="H1031" s="600" t="str">
        <f t="shared" si="1"/>
        <v/>
      </c>
      <c r="I1031" s="604"/>
      <c r="J1031" s="595"/>
      <c r="K1031" s="595"/>
    </row>
    <row r="1032">
      <c r="A1032" s="595"/>
      <c r="B1032" s="595"/>
      <c r="C1032" s="595"/>
      <c r="D1032" s="603"/>
      <c r="E1032" s="605"/>
      <c r="F1032" s="603"/>
      <c r="G1032" s="600"/>
      <c r="H1032" s="600" t="str">
        <f t="shared" si="1"/>
        <v/>
      </c>
      <c r="I1032" s="604"/>
      <c r="J1032" s="595"/>
      <c r="K1032" s="595"/>
    </row>
    <row r="1033">
      <c r="A1033" s="595"/>
      <c r="B1033" s="595"/>
      <c r="C1033" s="595"/>
      <c r="D1033" s="603"/>
      <c r="E1033" s="605"/>
      <c r="F1033" s="603"/>
      <c r="G1033" s="600"/>
      <c r="H1033" s="600" t="str">
        <f t="shared" si="1"/>
        <v/>
      </c>
      <c r="I1033" s="604"/>
      <c r="J1033" s="595"/>
      <c r="K1033" s="595"/>
    </row>
    <row r="1034">
      <c r="A1034" s="595"/>
      <c r="B1034" s="595"/>
      <c r="C1034" s="595"/>
      <c r="D1034" s="603"/>
      <c r="E1034" s="605"/>
      <c r="F1034" s="603"/>
      <c r="G1034" s="600"/>
      <c r="H1034" s="600" t="str">
        <f t="shared" si="1"/>
        <v/>
      </c>
      <c r="I1034" s="604"/>
      <c r="J1034" s="595"/>
      <c r="K1034" s="595"/>
    </row>
    <row r="1035">
      <c r="A1035" s="595"/>
      <c r="B1035" s="595"/>
      <c r="C1035" s="595"/>
      <c r="D1035" s="603"/>
      <c r="E1035" s="605"/>
      <c r="F1035" s="603"/>
      <c r="G1035" s="600"/>
      <c r="H1035" s="600" t="str">
        <f t="shared" si="1"/>
        <v/>
      </c>
      <c r="I1035" s="604"/>
      <c r="J1035" s="595"/>
      <c r="K1035" s="595"/>
    </row>
    <row r="1036">
      <c r="A1036" s="595"/>
      <c r="B1036" s="595"/>
      <c r="C1036" s="595"/>
      <c r="D1036" s="603"/>
      <c r="E1036" s="605"/>
      <c r="F1036" s="603"/>
      <c r="G1036" s="600"/>
      <c r="H1036" s="600" t="str">
        <f t="shared" si="1"/>
        <v/>
      </c>
      <c r="I1036" s="604"/>
      <c r="J1036" s="595"/>
      <c r="K1036" s="595"/>
    </row>
    <row r="1037">
      <c r="A1037" s="595"/>
      <c r="B1037" s="595"/>
      <c r="C1037" s="595"/>
      <c r="D1037" s="603"/>
      <c r="E1037" s="605"/>
      <c r="F1037" s="603"/>
      <c r="G1037" s="600"/>
      <c r="H1037" s="600" t="str">
        <f t="shared" si="1"/>
        <v/>
      </c>
      <c r="I1037" s="604"/>
      <c r="J1037" s="595"/>
      <c r="K1037" s="595"/>
    </row>
    <row r="1038">
      <c r="A1038" s="595"/>
      <c r="B1038" s="595"/>
      <c r="C1038" s="595"/>
      <c r="D1038" s="603"/>
      <c r="E1038" s="605"/>
      <c r="F1038" s="603"/>
      <c r="G1038" s="600"/>
      <c r="H1038" s="600" t="str">
        <f t="shared" si="1"/>
        <v/>
      </c>
      <c r="I1038" s="604"/>
      <c r="J1038" s="595"/>
      <c r="K1038" s="595"/>
    </row>
    <row r="1039">
      <c r="A1039" s="595"/>
      <c r="B1039" s="595"/>
      <c r="C1039" s="595"/>
      <c r="D1039" s="603"/>
      <c r="E1039" s="605"/>
      <c r="F1039" s="603"/>
      <c r="G1039" s="600"/>
      <c r="H1039" s="600" t="str">
        <f t="shared" si="1"/>
        <v/>
      </c>
      <c r="I1039" s="604"/>
      <c r="J1039" s="595"/>
      <c r="K1039" s="595"/>
    </row>
    <row r="1040">
      <c r="A1040" s="595"/>
      <c r="B1040" s="595"/>
      <c r="C1040" s="595"/>
      <c r="D1040" s="603"/>
      <c r="E1040" s="605"/>
      <c r="F1040" s="603"/>
      <c r="G1040" s="600"/>
      <c r="H1040" s="600" t="str">
        <f t="shared" si="1"/>
        <v/>
      </c>
      <c r="I1040" s="604"/>
      <c r="J1040" s="595"/>
      <c r="K1040" s="595"/>
    </row>
    <row r="1041">
      <c r="A1041" s="595"/>
      <c r="B1041" s="595"/>
      <c r="C1041" s="595"/>
      <c r="D1041" s="603"/>
      <c r="E1041" s="605"/>
      <c r="F1041" s="603"/>
      <c r="G1041" s="600"/>
      <c r="H1041" s="600" t="str">
        <f t="shared" si="1"/>
        <v/>
      </c>
      <c r="I1041" s="604"/>
      <c r="J1041" s="595"/>
      <c r="K1041" s="595"/>
    </row>
    <row r="1042">
      <c r="A1042" s="595"/>
      <c r="B1042" s="595"/>
      <c r="C1042" s="595"/>
      <c r="D1042" s="603"/>
      <c r="E1042" s="605"/>
      <c r="F1042" s="603"/>
      <c r="G1042" s="600"/>
      <c r="H1042" s="600" t="str">
        <f t="shared" si="1"/>
        <v/>
      </c>
      <c r="I1042" s="604"/>
      <c r="J1042" s="595"/>
      <c r="K1042" s="595"/>
    </row>
    <row r="1043">
      <c r="A1043" s="595"/>
      <c r="B1043" s="595"/>
      <c r="C1043" s="595"/>
      <c r="D1043" s="603"/>
      <c r="E1043" s="605"/>
      <c r="F1043" s="603"/>
      <c r="G1043" s="600"/>
      <c r="H1043" s="600" t="str">
        <f t="shared" si="1"/>
        <v/>
      </c>
      <c r="I1043" s="604"/>
      <c r="J1043" s="595"/>
      <c r="K1043" s="595"/>
    </row>
    <row r="1044">
      <c r="A1044" s="595"/>
      <c r="B1044" s="595"/>
      <c r="C1044" s="595"/>
      <c r="D1044" s="603"/>
      <c r="E1044" s="605"/>
      <c r="F1044" s="603"/>
      <c r="G1044" s="600"/>
      <c r="H1044" s="600" t="str">
        <f t="shared" si="1"/>
        <v/>
      </c>
      <c r="I1044" s="604"/>
      <c r="J1044" s="595"/>
      <c r="K1044" s="595"/>
    </row>
    <row r="1045">
      <c r="A1045" s="595"/>
      <c r="B1045" s="595"/>
      <c r="C1045" s="595"/>
      <c r="D1045" s="603"/>
      <c r="E1045" s="605"/>
      <c r="F1045" s="603"/>
      <c r="G1045" s="600"/>
      <c r="H1045" s="600" t="str">
        <f t="shared" si="1"/>
        <v/>
      </c>
      <c r="I1045" s="604"/>
      <c r="J1045" s="595"/>
      <c r="K1045" s="595"/>
    </row>
    <row r="1046">
      <c r="A1046" s="595"/>
      <c r="B1046" s="595"/>
      <c r="C1046" s="595"/>
      <c r="D1046" s="603"/>
      <c r="E1046" s="605"/>
      <c r="F1046" s="603"/>
      <c r="G1046" s="600"/>
      <c r="H1046" s="600" t="str">
        <f t="shared" si="1"/>
        <v/>
      </c>
      <c r="I1046" s="604"/>
      <c r="J1046" s="595"/>
      <c r="K1046" s="595"/>
    </row>
    <row r="1047">
      <c r="A1047" s="595"/>
      <c r="B1047" s="595"/>
      <c r="C1047" s="595"/>
      <c r="D1047" s="603"/>
      <c r="E1047" s="605"/>
      <c r="F1047" s="603"/>
      <c r="G1047" s="600"/>
      <c r="H1047" s="600" t="str">
        <f t="shared" si="1"/>
        <v/>
      </c>
      <c r="I1047" s="604"/>
      <c r="J1047" s="595"/>
      <c r="K1047" s="595"/>
    </row>
    <row r="1048">
      <c r="A1048" s="595"/>
      <c r="B1048" s="595"/>
      <c r="C1048" s="595"/>
      <c r="D1048" s="603"/>
      <c r="E1048" s="605"/>
      <c r="F1048" s="603"/>
      <c r="G1048" s="600"/>
      <c r="H1048" s="600" t="str">
        <f t="shared" si="1"/>
        <v/>
      </c>
      <c r="I1048" s="604"/>
      <c r="J1048" s="595"/>
      <c r="K1048" s="595"/>
    </row>
    <row r="1049">
      <c r="A1049" s="595"/>
      <c r="B1049" s="595"/>
      <c r="C1049" s="595"/>
      <c r="D1049" s="603"/>
      <c r="E1049" s="605"/>
      <c r="F1049" s="603"/>
      <c r="G1049" s="600"/>
      <c r="H1049" s="600" t="str">
        <f t="shared" si="1"/>
        <v/>
      </c>
      <c r="I1049" s="604"/>
      <c r="J1049" s="595"/>
      <c r="K1049" s="595"/>
    </row>
    <row r="1050">
      <c r="A1050" s="595"/>
      <c r="B1050" s="595"/>
      <c r="C1050" s="595"/>
      <c r="D1050" s="603"/>
      <c r="E1050" s="605"/>
      <c r="F1050" s="603"/>
      <c r="G1050" s="600"/>
      <c r="H1050" s="600" t="str">
        <f t="shared" si="1"/>
        <v/>
      </c>
      <c r="I1050" s="604"/>
      <c r="J1050" s="595"/>
      <c r="K1050" s="595"/>
    </row>
    <row r="1051">
      <c r="A1051" s="595"/>
      <c r="B1051" s="595"/>
      <c r="C1051" s="595"/>
      <c r="D1051" s="603"/>
      <c r="E1051" s="605"/>
      <c r="F1051" s="603"/>
      <c r="G1051" s="600"/>
      <c r="H1051" s="600" t="str">
        <f t="shared" si="1"/>
        <v/>
      </c>
      <c r="I1051" s="604"/>
      <c r="J1051" s="595"/>
      <c r="K1051" s="595"/>
    </row>
    <row r="1052">
      <c r="A1052" s="595"/>
      <c r="B1052" s="595"/>
      <c r="C1052" s="595"/>
      <c r="D1052" s="603"/>
      <c r="E1052" s="605"/>
      <c r="F1052" s="603"/>
      <c r="G1052" s="600"/>
      <c r="H1052" s="600" t="str">
        <f t="shared" si="1"/>
        <v/>
      </c>
      <c r="I1052" s="604"/>
      <c r="J1052" s="595"/>
      <c r="K1052" s="595"/>
    </row>
    <row r="1053">
      <c r="A1053" s="595"/>
      <c r="B1053" s="595"/>
      <c r="C1053" s="595"/>
      <c r="D1053" s="603"/>
      <c r="E1053" s="605"/>
      <c r="F1053" s="603"/>
      <c r="G1053" s="600"/>
      <c r="H1053" s="600" t="str">
        <f t="shared" si="1"/>
        <v/>
      </c>
      <c r="I1053" s="604"/>
      <c r="J1053" s="595"/>
      <c r="K1053" s="595"/>
    </row>
    <row r="1054">
      <c r="A1054" s="595"/>
      <c r="B1054" s="595"/>
      <c r="C1054" s="595"/>
      <c r="D1054" s="603"/>
      <c r="E1054" s="605"/>
      <c r="F1054" s="603"/>
      <c r="G1054" s="600"/>
      <c r="H1054" s="600" t="str">
        <f t="shared" si="1"/>
        <v/>
      </c>
      <c r="I1054" s="604"/>
      <c r="J1054" s="595"/>
      <c r="K1054" s="595"/>
    </row>
    <row r="1055">
      <c r="A1055" s="595"/>
      <c r="B1055" s="595"/>
      <c r="C1055" s="595"/>
      <c r="D1055" s="603"/>
      <c r="E1055" s="605"/>
      <c r="F1055" s="603"/>
      <c r="G1055" s="600"/>
      <c r="H1055" s="600" t="str">
        <f t="shared" si="1"/>
        <v/>
      </c>
      <c r="I1055" s="604"/>
      <c r="J1055" s="595"/>
      <c r="K1055" s="595"/>
    </row>
    <row r="1056">
      <c r="A1056" s="595"/>
      <c r="B1056" s="595"/>
      <c r="C1056" s="595"/>
      <c r="D1056" s="603"/>
      <c r="E1056" s="605"/>
      <c r="F1056" s="603"/>
      <c r="G1056" s="600"/>
      <c r="H1056" s="600" t="str">
        <f t="shared" si="1"/>
        <v/>
      </c>
      <c r="I1056" s="604"/>
      <c r="J1056" s="595"/>
      <c r="K1056" s="595"/>
    </row>
    <row r="1057">
      <c r="A1057" s="595"/>
      <c r="B1057" s="595"/>
      <c r="C1057" s="595"/>
      <c r="D1057" s="603"/>
      <c r="E1057" s="605"/>
      <c r="F1057" s="603"/>
      <c r="G1057" s="600"/>
      <c r="H1057" s="600" t="str">
        <f t="shared" si="1"/>
        <v/>
      </c>
      <c r="I1057" s="604"/>
      <c r="J1057" s="595"/>
      <c r="K1057" s="595"/>
    </row>
    <row r="1058">
      <c r="A1058" s="595"/>
      <c r="B1058" s="595"/>
      <c r="C1058" s="595"/>
      <c r="D1058" s="603"/>
      <c r="E1058" s="605"/>
      <c r="F1058" s="603"/>
      <c r="G1058" s="600"/>
      <c r="H1058" s="600" t="str">
        <f t="shared" si="1"/>
        <v/>
      </c>
      <c r="I1058" s="604"/>
      <c r="J1058" s="595"/>
      <c r="K1058" s="595"/>
    </row>
    <row r="1059">
      <c r="A1059" s="595"/>
      <c r="B1059" s="595"/>
      <c r="C1059" s="595"/>
      <c r="D1059" s="603"/>
      <c r="E1059" s="605"/>
      <c r="F1059" s="603"/>
      <c r="G1059" s="600"/>
      <c r="H1059" s="600" t="str">
        <f t="shared" si="1"/>
        <v/>
      </c>
      <c r="I1059" s="604"/>
      <c r="J1059" s="595"/>
      <c r="K1059" s="595"/>
    </row>
    <row r="1060">
      <c r="A1060" s="595"/>
      <c r="B1060" s="595"/>
      <c r="C1060" s="595"/>
      <c r="D1060" s="603"/>
      <c r="E1060" s="605"/>
      <c r="F1060" s="603"/>
      <c r="G1060" s="600"/>
      <c r="H1060" s="600" t="str">
        <f t="shared" si="1"/>
        <v/>
      </c>
      <c r="I1060" s="604"/>
      <c r="J1060" s="595"/>
      <c r="K1060" s="595"/>
    </row>
    <row r="1061">
      <c r="A1061" s="595"/>
      <c r="B1061" s="595"/>
      <c r="C1061" s="595"/>
      <c r="D1061" s="603"/>
      <c r="E1061" s="605"/>
      <c r="F1061" s="603"/>
      <c r="G1061" s="600"/>
      <c r="H1061" s="600" t="str">
        <f t="shared" si="1"/>
        <v/>
      </c>
      <c r="I1061" s="604"/>
      <c r="J1061" s="595"/>
      <c r="K1061" s="595"/>
    </row>
    <row r="1062">
      <c r="A1062" s="595"/>
      <c r="B1062" s="595"/>
      <c r="C1062" s="595"/>
      <c r="D1062" s="603"/>
      <c r="E1062" s="605"/>
      <c r="F1062" s="603"/>
      <c r="G1062" s="600"/>
      <c r="H1062" s="600" t="str">
        <f t="shared" si="1"/>
        <v/>
      </c>
      <c r="I1062" s="604"/>
      <c r="J1062" s="595"/>
      <c r="K1062" s="595"/>
    </row>
    <row r="1063">
      <c r="A1063" s="595"/>
      <c r="B1063" s="595"/>
      <c r="C1063" s="595"/>
      <c r="D1063" s="603"/>
      <c r="E1063" s="605"/>
      <c r="F1063" s="603"/>
      <c r="G1063" s="600"/>
      <c r="H1063" s="600" t="str">
        <f t="shared" si="1"/>
        <v/>
      </c>
      <c r="I1063" s="604"/>
      <c r="J1063" s="595"/>
      <c r="K1063" s="595"/>
    </row>
  </sheetData>
  <autoFilter ref="$C$5:$K$963"/>
  <mergeCells count="4">
    <mergeCell ref="H1:K4"/>
    <mergeCell ref="C2:D2"/>
    <mergeCell ref="C3:D3"/>
    <mergeCell ref="C4:D4"/>
  </mergeCells>
  <dataValidations>
    <dataValidation type="list" allowBlank="1" sqref="J7:J240">
      <formula1>"Located in Expense Tracker,Located in Budget,Needs Reclass,Reclass Requested (Ops Only),Reclass Complete,See Notes"</formula1>
    </dataValidation>
    <dataValidation type="list" allowBlank="1" sqref="I7:I1063">
      <formula1>Controls!B$46:C1063</formula1>
    </dataValidation>
    <dataValidation type="list" allowBlank="1" sqref="K5:K6 J241:J1063">
      <formula1>"Expense Tracker,Budget,See Notes"</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9CF"/>
    <outlinePr summaryBelow="0" summaryRight="0"/>
  </sheetPr>
  <sheetViews>
    <sheetView showGridLines="0"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2.63" defaultRowHeight="15.75" outlineLevelCol="1" outlineLevelRow="1"/>
  <cols>
    <col customWidth="1" min="1" max="1" width="12.88"/>
    <col customWidth="1" min="2" max="2" width="27.0"/>
    <col customWidth="1" min="3" max="4" width="5.25"/>
    <col customWidth="1" min="5" max="5" width="21.13"/>
    <col customWidth="1" min="6" max="8" width="10.38"/>
    <col collapsed="1" customWidth="1" min="9" max="9" width="10.38"/>
    <col customWidth="1" hidden="1" min="10" max="11" width="10.38" outlineLevel="1"/>
    <col customWidth="1" min="12" max="12" width="13.13"/>
    <col customWidth="1" min="13" max="13" width="13.5"/>
    <col customWidth="1" min="14" max="15" width="14.0" outlineLevel="1"/>
    <col customWidth="1" min="16" max="16" width="12.63" outlineLevel="1"/>
    <col customWidth="1" min="17" max="17" width="2.0"/>
    <col customWidth="1" min="18" max="37" width="4.38" outlineLevel="1"/>
    <col customWidth="1" min="38" max="64" width="4.38"/>
    <col customWidth="1" min="65" max="65" width="27.25"/>
    <col customWidth="1" min="66" max="66" width="12.38"/>
  </cols>
  <sheetData>
    <row r="1" hidden="1">
      <c r="A1" s="155"/>
      <c r="B1" s="155"/>
      <c r="C1" s="610"/>
      <c r="D1" s="610"/>
      <c r="E1" s="611"/>
      <c r="F1" s="612"/>
      <c r="G1" s="612"/>
      <c r="H1" s="612"/>
      <c r="I1" s="612"/>
      <c r="J1" s="612"/>
      <c r="K1" s="612"/>
      <c r="L1" s="611"/>
      <c r="M1" s="611"/>
      <c r="N1" s="613"/>
      <c r="O1" s="612"/>
      <c r="P1" s="614"/>
      <c r="Q1" s="615"/>
      <c r="R1" s="616">
        <v>3.0</v>
      </c>
      <c r="S1" s="616">
        <f t="shared" ref="S1:BL1" si="1">R1+1</f>
        <v>4</v>
      </c>
      <c r="T1" s="616">
        <f t="shared" si="1"/>
        <v>5</v>
      </c>
      <c r="U1" s="616">
        <f t="shared" si="1"/>
        <v>6</v>
      </c>
      <c r="V1" s="616">
        <f t="shared" si="1"/>
        <v>7</v>
      </c>
      <c r="W1" s="616">
        <f t="shared" si="1"/>
        <v>8</v>
      </c>
      <c r="X1" s="616">
        <f t="shared" si="1"/>
        <v>9</v>
      </c>
      <c r="Y1" s="616">
        <f t="shared" si="1"/>
        <v>10</v>
      </c>
      <c r="Z1" s="616">
        <f t="shared" si="1"/>
        <v>11</v>
      </c>
      <c r="AA1" s="616">
        <f t="shared" si="1"/>
        <v>12</v>
      </c>
      <c r="AB1" s="616">
        <f t="shared" si="1"/>
        <v>13</v>
      </c>
      <c r="AC1" s="616">
        <f t="shared" si="1"/>
        <v>14</v>
      </c>
      <c r="AD1" s="616">
        <f t="shared" si="1"/>
        <v>15</v>
      </c>
      <c r="AE1" s="616">
        <f t="shared" si="1"/>
        <v>16</v>
      </c>
      <c r="AF1" s="616">
        <f t="shared" si="1"/>
        <v>17</v>
      </c>
      <c r="AG1" s="616">
        <f t="shared" si="1"/>
        <v>18</v>
      </c>
      <c r="AH1" s="616">
        <f t="shared" si="1"/>
        <v>19</v>
      </c>
      <c r="AI1" s="616">
        <f t="shared" si="1"/>
        <v>20</v>
      </c>
      <c r="AJ1" s="616">
        <f t="shared" si="1"/>
        <v>21</v>
      </c>
      <c r="AK1" s="616">
        <f t="shared" si="1"/>
        <v>22</v>
      </c>
      <c r="AL1" s="616">
        <f t="shared" si="1"/>
        <v>23</v>
      </c>
      <c r="AM1" s="617">
        <f t="shared" si="1"/>
        <v>24</v>
      </c>
      <c r="AN1" s="617">
        <f t="shared" si="1"/>
        <v>25</v>
      </c>
      <c r="AO1" s="617">
        <f t="shared" si="1"/>
        <v>26</v>
      </c>
      <c r="AP1" s="617">
        <f t="shared" si="1"/>
        <v>27</v>
      </c>
      <c r="AQ1" s="616">
        <f t="shared" si="1"/>
        <v>28</v>
      </c>
      <c r="AR1" s="616">
        <f t="shared" si="1"/>
        <v>29</v>
      </c>
      <c r="AS1" s="616">
        <f t="shared" si="1"/>
        <v>30</v>
      </c>
      <c r="AT1" s="616">
        <f t="shared" si="1"/>
        <v>31</v>
      </c>
      <c r="AU1" s="616">
        <f t="shared" si="1"/>
        <v>32</v>
      </c>
      <c r="AV1" s="616">
        <f t="shared" si="1"/>
        <v>33</v>
      </c>
      <c r="AW1" s="616">
        <f t="shared" si="1"/>
        <v>34</v>
      </c>
      <c r="AX1" s="616">
        <f t="shared" si="1"/>
        <v>35</v>
      </c>
      <c r="AY1" s="616">
        <f t="shared" si="1"/>
        <v>36</v>
      </c>
      <c r="AZ1" s="616">
        <f t="shared" si="1"/>
        <v>37</v>
      </c>
      <c r="BA1" s="616">
        <f t="shared" si="1"/>
        <v>38</v>
      </c>
      <c r="BB1" s="616">
        <f t="shared" si="1"/>
        <v>39</v>
      </c>
      <c r="BC1" s="616">
        <f t="shared" si="1"/>
        <v>40</v>
      </c>
      <c r="BD1" s="616">
        <f t="shared" si="1"/>
        <v>41</v>
      </c>
      <c r="BE1" s="616">
        <f t="shared" si="1"/>
        <v>42</v>
      </c>
      <c r="BF1" s="616">
        <f t="shared" si="1"/>
        <v>43</v>
      </c>
      <c r="BG1" s="617">
        <f t="shared" si="1"/>
        <v>44</v>
      </c>
      <c r="BH1" s="617">
        <f t="shared" si="1"/>
        <v>45</v>
      </c>
      <c r="BI1" s="617">
        <f t="shared" si="1"/>
        <v>46</v>
      </c>
      <c r="BJ1" s="617">
        <f t="shared" si="1"/>
        <v>47</v>
      </c>
      <c r="BK1" s="617">
        <f t="shared" si="1"/>
        <v>48</v>
      </c>
      <c r="BL1" s="617">
        <f t="shared" si="1"/>
        <v>49</v>
      </c>
      <c r="BM1" s="615"/>
      <c r="BN1" s="618"/>
    </row>
    <row r="2">
      <c r="A2" s="619" t="s">
        <v>450</v>
      </c>
      <c r="B2" s="620"/>
      <c r="C2" s="621"/>
      <c r="D2" s="621"/>
      <c r="E2" s="622"/>
      <c r="F2" s="623" t="str">
        <f>'Internal Budget'!G221</f>
        <v>#N/A</v>
      </c>
      <c r="G2" s="624"/>
      <c r="H2" s="625" t="s">
        <v>451</v>
      </c>
      <c r="I2" s="625" t="s">
        <v>60</v>
      </c>
      <c r="J2" s="626"/>
      <c r="K2" s="626"/>
      <c r="L2" s="627"/>
      <c r="M2" s="628" t="s">
        <v>452</v>
      </c>
      <c r="N2" s="629"/>
      <c r="O2" s="624"/>
      <c r="P2" s="624"/>
      <c r="Q2" s="308"/>
      <c r="R2" s="630"/>
      <c r="S2" s="631" t="s">
        <v>453</v>
      </c>
      <c r="X2" s="632"/>
      <c r="Y2" s="632"/>
      <c r="Z2" s="632"/>
      <c r="AA2" s="632"/>
      <c r="AB2" s="632"/>
      <c r="AC2" s="632"/>
      <c r="AD2" s="632"/>
      <c r="AE2" s="632"/>
      <c r="AF2" s="632"/>
      <c r="AG2" s="632"/>
      <c r="AH2" s="632"/>
      <c r="AI2" s="632"/>
      <c r="AJ2" s="632"/>
      <c r="AK2" s="632"/>
      <c r="AL2" s="633"/>
      <c r="AM2" s="450"/>
      <c r="AP2" s="98"/>
      <c r="AQ2" s="634" t="s">
        <v>454</v>
      </c>
      <c r="AR2" s="464"/>
      <c r="AS2" s="62"/>
      <c r="AT2" s="634" t="s">
        <v>455</v>
      </c>
      <c r="AU2" s="464"/>
      <c r="AV2" s="62"/>
      <c r="AW2" s="634" t="s">
        <v>456</v>
      </c>
      <c r="AX2" s="464"/>
      <c r="AY2" s="62"/>
      <c r="AZ2" s="635" t="s">
        <v>457</v>
      </c>
      <c r="BA2" s="464"/>
      <c r="BB2" s="62"/>
      <c r="BC2" s="634" t="s">
        <v>458</v>
      </c>
      <c r="BD2" s="464"/>
      <c r="BE2" s="62"/>
      <c r="BF2" s="622"/>
      <c r="BG2" s="636"/>
      <c r="BJ2" s="637"/>
      <c r="BM2" s="622"/>
      <c r="BN2" s="624"/>
    </row>
    <row r="3">
      <c r="A3" s="638" t="str">
        <f>Assumptions!C11</f>
        <v/>
      </c>
      <c r="B3" s="639" t="s">
        <v>459</v>
      </c>
      <c r="C3" s="621"/>
      <c r="D3" s="621"/>
      <c r="E3" s="640"/>
      <c r="F3" s="640"/>
      <c r="G3" s="640"/>
      <c r="H3" s="641" t="str">
        <f>('Internal Budget'!G238-'Internal Budget'!G240)/'Internal Budget'!G238</f>
        <v>#DIV/0!</v>
      </c>
      <c r="I3" s="171">
        <f>'Internal Budget'!G238</f>
        <v>0</v>
      </c>
      <c r="J3" s="624"/>
      <c r="K3" s="624"/>
      <c r="L3" s="642"/>
      <c r="N3" s="629"/>
      <c r="O3" s="624"/>
      <c r="P3" s="624"/>
      <c r="Q3" s="308"/>
      <c r="R3" s="630"/>
      <c r="X3" s="643"/>
      <c r="Y3" s="643"/>
      <c r="Z3" s="643"/>
      <c r="AA3" s="643"/>
      <c r="AB3" s="643"/>
      <c r="AC3" s="643"/>
      <c r="AD3" s="643"/>
      <c r="AE3" s="643"/>
      <c r="AF3" s="643"/>
      <c r="AG3" s="643"/>
      <c r="AH3" s="643"/>
      <c r="AI3" s="643"/>
      <c r="AJ3" s="643"/>
      <c r="AK3" s="643"/>
      <c r="AL3" s="644"/>
      <c r="AM3" s="633"/>
      <c r="AP3" s="645"/>
      <c r="AQ3" s="646" t="str">
        <f>Assumptions!C13</f>
        <v/>
      </c>
      <c r="AR3" s="464"/>
      <c r="AS3" s="62"/>
      <c r="AT3" s="647" t="str">
        <f>Assumptions!C14</f>
        <v/>
      </c>
      <c r="AU3" s="464"/>
      <c r="AV3" s="62"/>
      <c r="AW3" s="648">
        <f>((AQ3-AT3)/7)-1</f>
        <v>-1</v>
      </c>
      <c r="AX3" s="464"/>
      <c r="AY3" s="62"/>
      <c r="AZ3" s="649" t="str">
        <f>iferror(Controls!E9,"")</f>
        <v/>
      </c>
      <c r="BA3" s="464"/>
      <c r="BB3" s="62"/>
      <c r="BC3" s="649">
        <f>'Internal Budget'!G245</f>
        <v>0</v>
      </c>
      <c r="BD3" s="464"/>
      <c r="BE3" s="62"/>
      <c r="BF3" s="622"/>
      <c r="BG3" s="650"/>
      <c r="BJ3" s="103"/>
      <c r="BM3" s="640"/>
      <c r="BN3" s="624"/>
    </row>
    <row r="4" ht="3.0" customHeight="1">
      <c r="A4" s="651"/>
      <c r="B4" s="652" t="s">
        <v>460</v>
      </c>
      <c r="C4" s="629"/>
      <c r="D4" s="629"/>
      <c r="E4" s="640"/>
      <c r="F4" s="640"/>
      <c r="G4" s="640"/>
      <c r="H4" s="640"/>
      <c r="I4" s="640"/>
      <c r="J4" s="624"/>
      <c r="K4" s="624"/>
      <c r="L4" s="653"/>
      <c r="N4" s="16"/>
      <c r="O4" s="399"/>
      <c r="P4" s="399"/>
      <c r="Q4" s="308"/>
      <c r="R4" s="630"/>
      <c r="X4" s="654"/>
      <c r="Y4" s="654"/>
      <c r="Z4" s="654"/>
      <c r="AA4" s="654"/>
      <c r="AB4" s="654"/>
      <c r="AC4" s="654"/>
      <c r="AD4" s="654"/>
      <c r="AE4" s="654"/>
      <c r="AF4" s="654"/>
      <c r="AG4" s="654"/>
      <c r="AH4" s="654"/>
      <c r="AI4" s="654"/>
      <c r="AJ4" s="654"/>
      <c r="AK4" s="654"/>
      <c r="AL4" s="654"/>
      <c r="AM4" s="654"/>
      <c r="AN4" s="654"/>
      <c r="AO4" s="654"/>
      <c r="AP4" s="654"/>
      <c r="AQ4" s="654"/>
      <c r="AR4" s="654"/>
      <c r="AS4" s="654"/>
      <c r="AT4" s="654"/>
      <c r="AU4" s="654"/>
      <c r="AV4" s="654"/>
      <c r="AW4" s="654"/>
      <c r="AX4" s="654"/>
      <c r="AY4" s="654"/>
      <c r="AZ4" s="654"/>
      <c r="BA4" s="654"/>
      <c r="BB4" s="654"/>
      <c r="BC4" s="654"/>
      <c r="BD4" s="654"/>
      <c r="BE4" s="654"/>
      <c r="BF4" s="655"/>
      <c r="BG4" s="655"/>
      <c r="BH4" s="655"/>
      <c r="BI4" s="655"/>
      <c r="BJ4" s="655"/>
      <c r="BK4" s="654"/>
      <c r="BL4" s="654"/>
      <c r="BM4" s="174"/>
      <c r="BN4" s="399"/>
    </row>
    <row r="5">
      <c r="A5" s="656" t="str">
        <f>Assumptions!C12</f>
        <v/>
      </c>
      <c r="B5" s="657"/>
      <c r="C5" s="658"/>
      <c r="D5" s="658"/>
      <c r="E5" s="659" t="s">
        <v>461</v>
      </c>
      <c r="F5" s="660" t="str">
        <f t="shared" ref="F5:N5" si="2">sum(F8:F114)</f>
        <v>#N/A</v>
      </c>
      <c r="G5" s="660">
        <f t="shared" si="2"/>
        <v>0</v>
      </c>
      <c r="H5" s="660">
        <f t="shared" si="2"/>
        <v>0</v>
      </c>
      <c r="I5" s="660">
        <f t="shared" si="2"/>
        <v>0</v>
      </c>
      <c r="J5" s="585">
        <f t="shared" si="2"/>
        <v>0</v>
      </c>
      <c r="K5" s="585">
        <f t="shared" si="2"/>
        <v>0</v>
      </c>
      <c r="L5" s="583">
        <f t="shared" si="2"/>
        <v>0</v>
      </c>
      <c r="M5" s="585">
        <f t="shared" si="2"/>
        <v>0</v>
      </c>
      <c r="N5" s="582">
        <f t="shared" si="2"/>
        <v>0</v>
      </c>
      <c r="O5" s="660" t="str">
        <f>sum(O8:O96)</f>
        <v>#N/A</v>
      </c>
      <c r="P5" s="583">
        <f>sum(P8:P114)</f>
        <v>0</v>
      </c>
      <c r="Q5" s="661"/>
      <c r="R5" s="662">
        <f t="shared" ref="R5:BE5" si="3">iferror(S5-WEEKDAY(S5,3)-7,"")</f>
        <v>-12</v>
      </c>
      <c r="S5" s="662" t="str">
        <f t="shared" si="3"/>
        <v/>
      </c>
      <c r="T5" s="662">
        <f t="shared" si="3"/>
        <v>-12</v>
      </c>
      <c r="U5" s="662" t="str">
        <f t="shared" si="3"/>
        <v/>
      </c>
      <c r="V5" s="662">
        <f t="shared" si="3"/>
        <v>-12</v>
      </c>
      <c r="W5" s="662" t="str">
        <f t="shared" si="3"/>
        <v/>
      </c>
      <c r="X5" s="662">
        <f t="shared" si="3"/>
        <v>-12</v>
      </c>
      <c r="Y5" s="662" t="str">
        <f t="shared" si="3"/>
        <v/>
      </c>
      <c r="Z5" s="662">
        <f t="shared" si="3"/>
        <v>-12</v>
      </c>
      <c r="AA5" s="662" t="str">
        <f t="shared" si="3"/>
        <v/>
      </c>
      <c r="AB5" s="662">
        <f t="shared" si="3"/>
        <v>-12</v>
      </c>
      <c r="AC5" s="662" t="str">
        <f t="shared" si="3"/>
        <v/>
      </c>
      <c r="AD5" s="662">
        <f t="shared" si="3"/>
        <v>-12</v>
      </c>
      <c r="AE5" s="662" t="str">
        <f t="shared" si="3"/>
        <v/>
      </c>
      <c r="AF5" s="662">
        <f t="shared" si="3"/>
        <v>-12</v>
      </c>
      <c r="AG5" s="662" t="str">
        <f t="shared" si="3"/>
        <v/>
      </c>
      <c r="AH5" s="662">
        <f t="shared" si="3"/>
        <v>-12</v>
      </c>
      <c r="AI5" s="662" t="str">
        <f t="shared" si="3"/>
        <v/>
      </c>
      <c r="AJ5" s="662">
        <f t="shared" si="3"/>
        <v>-12</v>
      </c>
      <c r="AK5" s="663" t="str">
        <f t="shared" si="3"/>
        <v/>
      </c>
      <c r="AL5" s="662">
        <f t="shared" si="3"/>
        <v>-12</v>
      </c>
      <c r="AM5" s="662" t="str">
        <f t="shared" si="3"/>
        <v/>
      </c>
      <c r="AN5" s="662">
        <f t="shared" si="3"/>
        <v>-12</v>
      </c>
      <c r="AO5" s="662" t="str">
        <f t="shared" si="3"/>
        <v/>
      </c>
      <c r="AP5" s="662">
        <f t="shared" si="3"/>
        <v>-12</v>
      </c>
      <c r="AQ5" s="662" t="str">
        <f t="shared" si="3"/>
        <v/>
      </c>
      <c r="AR5" s="662">
        <f t="shared" si="3"/>
        <v>-12</v>
      </c>
      <c r="AS5" s="662" t="str">
        <f t="shared" si="3"/>
        <v/>
      </c>
      <c r="AT5" s="662">
        <f t="shared" si="3"/>
        <v>-12</v>
      </c>
      <c r="AU5" s="662" t="str">
        <f t="shared" si="3"/>
        <v/>
      </c>
      <c r="AV5" s="662">
        <f t="shared" si="3"/>
        <v>-12</v>
      </c>
      <c r="AW5" s="662" t="str">
        <f t="shared" si="3"/>
        <v/>
      </c>
      <c r="AX5" s="662">
        <f t="shared" si="3"/>
        <v>-12</v>
      </c>
      <c r="AY5" s="662" t="str">
        <f t="shared" si="3"/>
        <v/>
      </c>
      <c r="AZ5" s="662">
        <f t="shared" si="3"/>
        <v>-12</v>
      </c>
      <c r="BA5" s="662" t="str">
        <f t="shared" si="3"/>
        <v/>
      </c>
      <c r="BB5" s="662">
        <f t="shared" si="3"/>
        <v>-12</v>
      </c>
      <c r="BC5" s="662" t="str">
        <f t="shared" si="3"/>
        <v/>
      </c>
      <c r="BD5" s="662">
        <f t="shared" si="3"/>
        <v>-12</v>
      </c>
      <c r="BE5" s="662" t="str">
        <f t="shared" si="3"/>
        <v/>
      </c>
      <c r="BF5" s="662">
        <f>iferror(AT3-WEEKDAY(AT3,3),"")</f>
        <v>-5</v>
      </c>
      <c r="BG5" s="664">
        <f t="shared" ref="BG5:BL5" si="4">BF5+7</f>
        <v>2</v>
      </c>
      <c r="BH5" s="664">
        <f t="shared" si="4"/>
        <v>9</v>
      </c>
      <c r="BI5" s="664">
        <f t="shared" si="4"/>
        <v>16</v>
      </c>
      <c r="BJ5" s="664">
        <f t="shared" si="4"/>
        <v>23</v>
      </c>
      <c r="BK5" s="665">
        <f t="shared" si="4"/>
        <v>30</v>
      </c>
      <c r="BL5" s="665">
        <f t="shared" si="4"/>
        <v>37</v>
      </c>
      <c r="BM5" s="666"/>
      <c r="BN5" s="399"/>
    </row>
    <row r="6" ht="3.75" customHeight="1">
      <c r="A6" s="655"/>
      <c r="B6" s="655"/>
      <c r="C6" s="629"/>
      <c r="D6" s="629"/>
      <c r="E6" s="3"/>
      <c r="F6" s="624"/>
      <c r="G6" s="624"/>
      <c r="H6" s="624"/>
      <c r="I6" s="624"/>
      <c r="J6" s="624"/>
      <c r="K6" s="624"/>
      <c r="L6" s="667"/>
      <c r="M6" s="668"/>
      <c r="N6" s="16"/>
      <c r="O6" s="399"/>
      <c r="P6" s="399"/>
      <c r="Q6" s="661"/>
      <c r="R6" s="655"/>
      <c r="S6" s="655"/>
      <c r="T6" s="655"/>
      <c r="U6" s="655"/>
      <c r="V6" s="655"/>
      <c r="W6" s="655"/>
      <c r="X6" s="655"/>
      <c r="Y6" s="655"/>
      <c r="Z6" s="655"/>
      <c r="AA6" s="655"/>
      <c r="AB6" s="655"/>
      <c r="AC6" s="655"/>
      <c r="AD6" s="655"/>
      <c r="AE6" s="655"/>
      <c r="AF6" s="655"/>
      <c r="AG6" s="655"/>
      <c r="AH6" s="655"/>
      <c r="AI6" s="655"/>
      <c r="AJ6" s="655"/>
      <c r="AK6" s="655"/>
      <c r="AL6" s="655"/>
      <c r="AM6" s="655"/>
      <c r="AN6" s="655"/>
      <c r="AO6" s="655"/>
      <c r="AP6" s="655"/>
      <c r="AQ6" s="655"/>
      <c r="AR6" s="655"/>
      <c r="AS6" s="655"/>
      <c r="AT6" s="655"/>
      <c r="AU6" s="655"/>
      <c r="AV6" s="655"/>
      <c r="AW6" s="655"/>
      <c r="AX6" s="655"/>
      <c r="AY6" s="655"/>
      <c r="AZ6" s="655"/>
      <c r="BA6" s="655"/>
      <c r="BB6" s="655"/>
      <c r="BC6" s="655"/>
      <c r="BD6" s="655"/>
      <c r="BE6" s="655"/>
      <c r="BF6" s="655"/>
      <c r="BG6" s="655"/>
      <c r="BH6" s="655"/>
      <c r="BI6" s="655"/>
      <c r="BJ6" s="655"/>
      <c r="BK6" s="655"/>
      <c r="BL6" s="655"/>
      <c r="BM6" s="3"/>
      <c r="BN6" s="399"/>
    </row>
    <row r="7">
      <c r="A7" s="669" t="s">
        <v>462</v>
      </c>
      <c r="B7" s="670" t="s">
        <v>463</v>
      </c>
      <c r="C7" s="670" t="s">
        <v>464</v>
      </c>
      <c r="D7" s="670" t="s">
        <v>465</v>
      </c>
      <c r="E7" s="669" t="s">
        <v>466</v>
      </c>
      <c r="F7" s="671" t="s">
        <v>467</v>
      </c>
      <c r="G7" s="671" t="s">
        <v>468</v>
      </c>
      <c r="H7" s="671" t="s">
        <v>469</v>
      </c>
      <c r="I7" s="671" t="s">
        <v>427</v>
      </c>
      <c r="J7" s="671" t="s">
        <v>470</v>
      </c>
      <c r="K7" s="671" t="s">
        <v>427</v>
      </c>
      <c r="L7" s="672" t="s">
        <v>471</v>
      </c>
      <c r="M7" s="673" t="s">
        <v>472</v>
      </c>
      <c r="N7" s="673" t="s">
        <v>473</v>
      </c>
      <c r="O7" s="674" t="s">
        <v>474</v>
      </c>
      <c r="P7" s="674" t="s">
        <v>475</v>
      </c>
      <c r="Q7" s="615"/>
      <c r="R7" s="616">
        <v>-40.0</v>
      </c>
      <c r="S7" s="616">
        <v>-39.0</v>
      </c>
      <c r="T7" s="616">
        <v>-38.0</v>
      </c>
      <c r="U7" s="616">
        <v>-37.0</v>
      </c>
      <c r="V7" s="675">
        <v>-36.0</v>
      </c>
      <c r="W7" s="675">
        <v>-35.0</v>
      </c>
      <c r="X7" s="675">
        <v>-34.0</v>
      </c>
      <c r="Y7" s="675">
        <v>-33.0</v>
      </c>
      <c r="Z7" s="616">
        <v>-32.0</v>
      </c>
      <c r="AA7" s="616">
        <v>-31.0</v>
      </c>
      <c r="AB7" s="616">
        <v>-30.0</v>
      </c>
      <c r="AC7" s="616">
        <v>-29.0</v>
      </c>
      <c r="AD7" s="675">
        <v>-28.0</v>
      </c>
      <c r="AE7" s="675">
        <v>-27.0</v>
      </c>
      <c r="AF7" s="675">
        <v>-26.0</v>
      </c>
      <c r="AG7" s="675">
        <v>-25.0</v>
      </c>
      <c r="AH7" s="616">
        <v>-24.0</v>
      </c>
      <c r="AI7" s="616">
        <v>-23.0</v>
      </c>
      <c r="AJ7" s="616">
        <v>-22.0</v>
      </c>
      <c r="AK7" s="616">
        <v>-21.0</v>
      </c>
      <c r="AL7" s="675">
        <v>-20.0</v>
      </c>
      <c r="AM7" s="676">
        <v>-19.0</v>
      </c>
      <c r="AN7" s="676">
        <v>-18.0</v>
      </c>
      <c r="AO7" s="676">
        <v>-17.0</v>
      </c>
      <c r="AP7" s="616">
        <v>-16.0</v>
      </c>
      <c r="AQ7" s="616">
        <v>-15.0</v>
      </c>
      <c r="AR7" s="616">
        <v>-14.0</v>
      </c>
      <c r="AS7" s="616">
        <v>-13.0</v>
      </c>
      <c r="AT7" s="676">
        <v>-12.0</v>
      </c>
      <c r="AU7" s="676">
        <v>-11.0</v>
      </c>
      <c r="AV7" s="676">
        <v>-10.0</v>
      </c>
      <c r="AW7" s="676">
        <v>-9.0</v>
      </c>
      <c r="AX7" s="616">
        <v>-8.0</v>
      </c>
      <c r="AY7" s="616">
        <v>-7.0</v>
      </c>
      <c r="AZ7" s="616">
        <v>-6.0</v>
      </c>
      <c r="BA7" s="616">
        <v>-5.0</v>
      </c>
      <c r="BB7" s="676">
        <v>-4.0</v>
      </c>
      <c r="BC7" s="676">
        <v>-3.0</v>
      </c>
      <c r="BD7" s="676">
        <v>-2.0</v>
      </c>
      <c r="BE7" s="676">
        <v>-1.0</v>
      </c>
      <c r="BF7" s="677">
        <v>0.0</v>
      </c>
      <c r="BG7" s="678">
        <v>1.0</v>
      </c>
      <c r="BH7" s="616">
        <v>2.0</v>
      </c>
      <c r="BI7" s="616">
        <v>3.0</v>
      </c>
      <c r="BJ7" s="616">
        <v>4.0</v>
      </c>
      <c r="BK7" s="676">
        <v>5.0</v>
      </c>
      <c r="BL7" s="676">
        <v>6.0</v>
      </c>
      <c r="BM7" s="679" t="s">
        <v>476</v>
      </c>
      <c r="BN7" s="680" t="str">
        <f>Assumptions!C11</f>
        <v/>
      </c>
    </row>
    <row r="8">
      <c r="A8" s="681" t="s">
        <v>477</v>
      </c>
      <c r="B8" s="682"/>
      <c r="C8" s="683"/>
      <c r="D8" s="683"/>
      <c r="E8" s="683"/>
      <c r="F8" s="684"/>
      <c r="G8" s="684"/>
      <c r="H8" s="684"/>
      <c r="I8" s="684"/>
      <c r="J8" s="684"/>
      <c r="K8" s="684"/>
      <c r="L8" s="685"/>
      <c r="M8" s="686"/>
      <c r="N8" s="686"/>
      <c r="O8" s="687"/>
      <c r="P8" s="688"/>
      <c r="Q8" s="689"/>
      <c r="R8" s="690"/>
      <c r="S8" s="690"/>
      <c r="T8" s="690"/>
      <c r="U8" s="690"/>
      <c r="V8" s="690"/>
      <c r="W8" s="690"/>
      <c r="X8" s="690"/>
      <c r="Y8" s="690"/>
      <c r="Z8" s="690"/>
      <c r="AA8" s="690"/>
      <c r="AB8" s="690"/>
      <c r="AC8" s="690"/>
      <c r="AD8" s="690"/>
      <c r="AE8" s="690"/>
      <c r="AF8" s="690"/>
      <c r="AG8" s="690"/>
      <c r="AH8" s="690"/>
      <c r="AI8" s="690"/>
      <c r="AJ8" s="690"/>
      <c r="AK8" s="690"/>
      <c r="AL8" s="690"/>
      <c r="AM8" s="690"/>
      <c r="AN8" s="690"/>
      <c r="AO8" s="690"/>
      <c r="AP8" s="690"/>
      <c r="AQ8" s="690"/>
      <c r="AR8" s="690"/>
      <c r="AS8" s="690"/>
      <c r="AT8" s="690"/>
      <c r="AU8" s="690"/>
      <c r="AV8" s="690"/>
      <c r="AW8" s="690"/>
      <c r="AX8" s="690"/>
      <c r="AY8" s="690"/>
      <c r="AZ8" s="690"/>
      <c r="BA8" s="690"/>
      <c r="BB8" s="690"/>
      <c r="BC8" s="690"/>
      <c r="BD8" s="690"/>
      <c r="BE8" s="690"/>
      <c r="BF8" s="690"/>
      <c r="BG8" s="690"/>
      <c r="BH8" s="690"/>
      <c r="BI8" s="690"/>
      <c r="BJ8" s="690"/>
      <c r="BK8" s="690"/>
      <c r="BL8" s="690"/>
      <c r="BM8" s="683"/>
      <c r="BN8" s="691"/>
    </row>
    <row r="9">
      <c r="A9" s="692" t="s">
        <v>353</v>
      </c>
      <c r="B9" s="693" t="s">
        <v>478</v>
      </c>
      <c r="C9" s="694" t="b">
        <v>1</v>
      </c>
      <c r="D9" s="694"/>
      <c r="E9" s="692" t="str">
        <f t="shared" ref="E9:E11" si="5">if(D9="x","Needs Staffing","")</f>
        <v/>
      </c>
      <c r="F9" s="168" t="str">
        <f t="shared" ref="F9:F11" si="6">(L9-N9)*BN9</f>
        <v>#N/A</v>
      </c>
      <c r="G9" s="168">
        <f t="shared" ref="G9:G11" si="7">iferror(if(C9=true,0,(L9*(BN9/1.55*1.2285))),"")</f>
        <v>0</v>
      </c>
      <c r="H9" s="301">
        <f t="shared" ref="H9:H11" si="8">G9</f>
        <v>0</v>
      </c>
      <c r="I9" s="301">
        <f t="shared" ref="I9:I11" si="9">G9-H9</f>
        <v>0</v>
      </c>
      <c r="J9" s="301">
        <f>sumif('Job Report'!I:I,B9,'Job Report'!H:H)</f>
        <v>0</v>
      </c>
      <c r="K9" s="301">
        <f t="shared" ref="K9:K11" si="10">if(C9=false,H9-J9,0)</f>
        <v>0</v>
      </c>
      <c r="L9" s="695">
        <f t="shared" ref="L9:L11" si="11">SUM(R9:BL9)</f>
        <v>0</v>
      </c>
      <c r="M9" s="696"/>
      <c r="N9" s="696"/>
      <c r="O9" s="697"/>
      <c r="P9" s="698">
        <f t="shared" ref="P9:P11" si="12">L9-N9</f>
        <v>0</v>
      </c>
      <c r="Q9" s="689"/>
      <c r="R9" s="699" t="str">
        <f>if($D9="X",vlookup($B9,'Hours Spread - Filtered'!$B:$AX,R$1,false),"")</f>
        <v/>
      </c>
      <c r="S9" s="699" t="str">
        <f>if($D9="X",vlookup($B9,'Hours Spread - Filtered'!$B:$AX,S$1,false),"")</f>
        <v/>
      </c>
      <c r="T9" s="699" t="str">
        <f>if($D9="X",vlookup($B9,'Hours Spread - Filtered'!$B:$AX,T$1,false),"")</f>
        <v/>
      </c>
      <c r="U9" s="699" t="str">
        <f>if($D9="X",vlookup($B9,'Hours Spread - Filtered'!$B:$AX,U$1,false),"")</f>
        <v/>
      </c>
      <c r="V9" s="699" t="str">
        <f>if($D9="X",vlookup($B9,'Hours Spread - Filtered'!$B:$AX,V$1,false),"")</f>
        <v/>
      </c>
      <c r="W9" s="699" t="str">
        <f>if($D9="X",vlookup($B9,'Hours Spread - Filtered'!$B:$AX,W$1,false),"")</f>
        <v/>
      </c>
      <c r="X9" s="699" t="str">
        <f>if($D9="X",vlookup($B9,'Hours Spread - Filtered'!$B:$AX,X$1,false),"")</f>
        <v/>
      </c>
      <c r="Y9" s="699" t="str">
        <f>if($D9="X",vlookup($B9,'Hours Spread - Filtered'!$B:$AX,Y$1,false),"")</f>
        <v/>
      </c>
      <c r="Z9" s="699" t="str">
        <f>if($D9="X",vlookup($B9,'Hours Spread - Filtered'!$B:$AX,Z$1,false),"")</f>
        <v/>
      </c>
      <c r="AA9" s="699" t="str">
        <f>if($D9="X",vlookup($B9,'Hours Spread - Filtered'!$B:$AX,AA$1,false),"")</f>
        <v/>
      </c>
      <c r="AB9" s="699" t="str">
        <f>if($D9="X",vlookup($B9,'Hours Spread - Filtered'!$B:$AX,AB$1,false),"")</f>
        <v/>
      </c>
      <c r="AC9" s="699" t="str">
        <f>if($D9="X",vlookup($B9,'Hours Spread - Filtered'!$B:$AX,AC$1,false),"")</f>
        <v/>
      </c>
      <c r="AD9" s="699" t="str">
        <f>if($D9="X",vlookup($B9,'Hours Spread - Filtered'!$B:$AX,AD$1,false),"")</f>
        <v/>
      </c>
      <c r="AE9" s="699" t="str">
        <f>if($D9="X",vlookup($B9,'Hours Spread - Filtered'!$B:$AX,AE$1,false),"")</f>
        <v/>
      </c>
      <c r="AF9" s="699" t="str">
        <f>if($D9="X",vlookup($B9,'Hours Spread - Filtered'!$B:$AX,AF$1,false),"")</f>
        <v/>
      </c>
      <c r="AG9" s="699" t="str">
        <f>if($D9="X",vlookup($B9,'Hours Spread - Filtered'!$B:$AX,AG$1,false),"")</f>
        <v/>
      </c>
      <c r="AH9" s="699" t="str">
        <f>if($D9="X",vlookup($B9,'Hours Spread - Filtered'!$B:$AX,AH$1,false),"")</f>
        <v/>
      </c>
      <c r="AI9" s="699" t="str">
        <f>if($D9="X",vlookup($B9,'Hours Spread - Filtered'!$B:$AX,AI$1,false),"")</f>
        <v/>
      </c>
      <c r="AJ9" s="699" t="str">
        <f>if($D9="X",vlookup($B9,'Hours Spread - Filtered'!$B:$AX,AJ$1,false),"")</f>
        <v/>
      </c>
      <c r="AK9" s="699" t="str">
        <f>if($D9="X",vlookup($B9,'Hours Spread - Filtered'!$B:$AX,AK$1,false),"")</f>
        <v/>
      </c>
      <c r="AL9" s="699" t="str">
        <f>if($D9="X",vlookup($B9,'Hours Spread - Filtered'!$B:$AX,AL$1,false),"")</f>
        <v/>
      </c>
      <c r="AM9" s="699" t="str">
        <f>if($D9="X",vlookup($B9,'Hours Spread - Filtered'!$B:$AX,AM$1,false),"")</f>
        <v/>
      </c>
      <c r="AN9" s="699" t="str">
        <f>if($D9="X",vlookup($B9,'Hours Spread - Filtered'!$B:$AX,AN$1,false),"")</f>
        <v/>
      </c>
      <c r="AO9" s="699" t="str">
        <f>if($D9="X",vlookup($B9,'Hours Spread - Filtered'!$B:$AX,AO$1,false),"")</f>
        <v/>
      </c>
      <c r="AP9" s="699" t="str">
        <f>if($D9="X",vlookup($B9,'Hours Spread - Filtered'!$B:$AX,AP$1,false),"")</f>
        <v/>
      </c>
      <c r="AQ9" s="699" t="str">
        <f>if($D9="X",vlookup($B9,'Hours Spread - Filtered'!$B:$AX,AQ$1,false),"")</f>
        <v/>
      </c>
      <c r="AR9" s="699" t="str">
        <f>if($D9="X",vlookup($B9,'Hours Spread - Filtered'!$B:$AX,AR$1,false),"")</f>
        <v/>
      </c>
      <c r="AS9" s="699" t="str">
        <f>if($D9="X",vlookup($B9,'Hours Spread - Filtered'!$B:$AX,AS$1,false),"")</f>
        <v/>
      </c>
      <c r="AT9" s="699" t="str">
        <f>if($D9="X",vlookup($B9,'Hours Spread - Filtered'!$B:$AX,AT$1,false),"")</f>
        <v/>
      </c>
      <c r="AU9" s="699" t="str">
        <f>if($D9="X",vlookup($B9,'Hours Spread - Filtered'!$B:$AX,AU$1,false),"")</f>
        <v/>
      </c>
      <c r="AV9" s="699" t="str">
        <f>if($D9="X",vlookup($B9,'Hours Spread - Filtered'!$B:$AX,AV$1,false),"")</f>
        <v/>
      </c>
      <c r="AW9" s="699" t="str">
        <f>if($D9="X",vlookup($B9,'Hours Spread - Filtered'!$B:$AX,AW$1,false),"")</f>
        <v/>
      </c>
      <c r="AX9" s="699" t="str">
        <f>if($D9="X",vlookup($B9,'Hours Spread - Filtered'!$B:$AX,AX$1,false),"")</f>
        <v/>
      </c>
      <c r="AY9" s="699" t="str">
        <f>if($D9="X",vlookup($B9,'Hours Spread - Filtered'!$B:$AX,AY$1,false),"")</f>
        <v/>
      </c>
      <c r="AZ9" s="699" t="str">
        <f>if($D9="X",vlookup($B9,'Hours Spread - Filtered'!$B:$AX,AZ$1,false),"")</f>
        <v/>
      </c>
      <c r="BA9" s="699" t="str">
        <f>if($D9="X",vlookup($B9,'Hours Spread - Filtered'!$B:$AX,BA$1,false),"")</f>
        <v/>
      </c>
      <c r="BB9" s="699" t="str">
        <f>if($D9="X",vlookup($B9,'Hours Spread - Filtered'!$B:$AX,BB$1,false),"")</f>
        <v/>
      </c>
      <c r="BC9" s="699" t="str">
        <f>if($D9="X",vlookup($B9,'Hours Spread - Filtered'!$B:$AX,BC$1,false),"")</f>
        <v/>
      </c>
      <c r="BD9" s="699" t="str">
        <f>if($D9="X",vlookup($B9,'Hours Spread - Filtered'!$B:$AX,BD$1,false),"")</f>
        <v/>
      </c>
      <c r="BE9" s="699" t="str">
        <f>if($D9="X",vlookup($B9,'Hours Spread - Filtered'!$B:$AX,BE$1,false),"")</f>
        <v/>
      </c>
      <c r="BF9" s="699" t="str">
        <f>if($D9="X",vlookup($B9,'Hours Spread - Filtered'!$B:$AX,BF$1,false),"")</f>
        <v/>
      </c>
      <c r="BG9" s="699" t="str">
        <f>if($D9="X",vlookup($B9,'Hours Spread - Filtered'!$B:$AX,BG$1,false),"")</f>
        <v/>
      </c>
      <c r="BH9" s="699" t="str">
        <f>if($D9="X",vlookup($B9,'Hours Spread - Filtered'!$B:$AX,BH$1,false),"")</f>
        <v/>
      </c>
      <c r="BI9" s="699" t="str">
        <f>if($D9="X",vlookup($B9,'Hours Spread - Filtered'!$B:$AX,BI$1,false),"")</f>
        <v/>
      </c>
      <c r="BJ9" s="699" t="str">
        <f>if($D9="X",vlookup($B9,'Hours Spread - Filtered'!$B:$AX,BJ$1,false),"")</f>
        <v/>
      </c>
      <c r="BK9" s="699" t="str">
        <f>if($D9="X",vlookup($B9,'Hours Spread - Filtered'!$B:$AX,BK$1,false),"")</f>
        <v/>
      </c>
      <c r="BL9" s="699" t="str">
        <f>if($D9="X",vlookup($B9,'Hours Spread - Filtered'!$B:$AX,BL$1,false),"")</f>
        <v/>
      </c>
      <c r="BM9" s="700" t="str">
        <f t="array" ref="BM9">IFERROR(index('Rate Card'!U$3:AF135,match(B9,'Rate Card'!A$3:A135,0),match(Assumptions!C$11,'Rate Card'!U$2:AF$2,0)),"")</f>
        <v/>
      </c>
      <c r="BN9" s="701" t="str">
        <f t="array" ref="BN9">(index('Rate Card'!$C$4:$T135, match(BM9,Controls!H$21:H135,0),match(Assumptions!$C$11,'Rate Card'!C$2:T$2,0)))</f>
        <v>#N/A</v>
      </c>
    </row>
    <row r="10">
      <c r="A10" s="692" t="s">
        <v>353</v>
      </c>
      <c r="B10" s="702" t="s">
        <v>479</v>
      </c>
      <c r="C10" s="694" t="b">
        <v>1</v>
      </c>
      <c r="D10" s="703"/>
      <c r="E10" s="692" t="str">
        <f t="shared" si="5"/>
        <v/>
      </c>
      <c r="F10" s="171" t="str">
        <f t="shared" si="6"/>
        <v>#N/A</v>
      </c>
      <c r="G10" s="168">
        <f t="shared" si="7"/>
        <v>0</v>
      </c>
      <c r="H10" s="227">
        <f t="shared" si="8"/>
        <v>0</v>
      </c>
      <c r="I10" s="227">
        <f t="shared" si="9"/>
        <v>0</v>
      </c>
      <c r="J10" s="227">
        <f>sumif('Job Report'!I:I,B10,'Job Report'!H:H)</f>
        <v>0</v>
      </c>
      <c r="K10" s="227">
        <f t="shared" si="10"/>
        <v>0</v>
      </c>
      <c r="L10" s="704">
        <f t="shared" si="11"/>
        <v>0</v>
      </c>
      <c r="M10" s="696"/>
      <c r="N10" s="696"/>
      <c r="O10" s="697"/>
      <c r="P10" s="698">
        <f t="shared" si="12"/>
        <v>0</v>
      </c>
      <c r="Q10" s="689"/>
      <c r="R10" s="699" t="str">
        <f>if($D10="X",vlookup($B10,'Hours Spread - Filtered'!$B:$AX,R$1,false),"")</f>
        <v/>
      </c>
      <c r="S10" s="699" t="str">
        <f>if($D10="X",vlookup($B10,'Hours Spread - Filtered'!$B:$AX,S$1,false),"")</f>
        <v/>
      </c>
      <c r="T10" s="699" t="str">
        <f>if($D10="X",vlookup($B10,'Hours Spread - Filtered'!$B:$AX,T$1,false),"")</f>
        <v/>
      </c>
      <c r="U10" s="699" t="str">
        <f>if($D10="X",vlookup($B10,'Hours Spread - Filtered'!$B:$AX,U$1,false),"")</f>
        <v/>
      </c>
      <c r="V10" s="699" t="str">
        <f>if($D10="X",vlookup($B10,'Hours Spread - Filtered'!$B:$AX,V$1,false),"")</f>
        <v/>
      </c>
      <c r="W10" s="699" t="str">
        <f>if($D10="X",vlookup($B10,'Hours Spread - Filtered'!$B:$AX,W$1,false),"")</f>
        <v/>
      </c>
      <c r="X10" s="699" t="str">
        <f>if($D10="X",vlookup($B10,'Hours Spread - Filtered'!$B:$AX,X$1,false),"")</f>
        <v/>
      </c>
      <c r="Y10" s="699" t="str">
        <f>if($D10="X",vlookup($B10,'Hours Spread - Filtered'!$B:$AX,Y$1,false),"")</f>
        <v/>
      </c>
      <c r="Z10" s="699" t="str">
        <f>if($D10="X",vlookup($B10,'Hours Spread - Filtered'!$B:$AX,Z$1,false),"")</f>
        <v/>
      </c>
      <c r="AA10" s="699" t="str">
        <f>if($D10="X",vlookup($B10,'Hours Spread - Filtered'!$B:$AX,AA$1,false),"")</f>
        <v/>
      </c>
      <c r="AB10" s="699" t="str">
        <f>if($D10="X",vlookup($B10,'Hours Spread - Filtered'!$B:$AX,AB$1,false),"")</f>
        <v/>
      </c>
      <c r="AC10" s="699" t="str">
        <f>if($D10="X",vlookup($B10,'Hours Spread - Filtered'!$B:$AX,AC$1,false),"")</f>
        <v/>
      </c>
      <c r="AD10" s="699" t="str">
        <f>if($D10="X",vlookup($B10,'Hours Spread - Filtered'!$B:$AX,AD$1,false),"")</f>
        <v/>
      </c>
      <c r="AE10" s="699" t="str">
        <f>if($D10="X",vlookup($B10,'Hours Spread - Filtered'!$B:$AX,AE$1,false),"")</f>
        <v/>
      </c>
      <c r="AF10" s="699" t="str">
        <f>if($D10="X",vlookup($B10,'Hours Spread - Filtered'!$B:$AX,AF$1,false),"")</f>
        <v/>
      </c>
      <c r="AG10" s="699" t="str">
        <f>if($D10="X",vlookup($B10,'Hours Spread - Filtered'!$B:$AX,AG$1,false),"")</f>
        <v/>
      </c>
      <c r="AH10" s="699" t="str">
        <f>if($D10="X",vlookup($B10,'Hours Spread - Filtered'!$B:$AX,AH$1,false),"")</f>
        <v/>
      </c>
      <c r="AI10" s="699" t="str">
        <f>if($D10="X",vlookup($B10,'Hours Spread - Filtered'!$B:$AX,AI$1,false),"")</f>
        <v/>
      </c>
      <c r="AJ10" s="699" t="str">
        <f>if($D10="X",vlookup($B10,'Hours Spread - Filtered'!$B:$AX,AJ$1,false),"")</f>
        <v/>
      </c>
      <c r="AK10" s="699" t="str">
        <f>if($D10="X",vlookup($B10,'Hours Spread - Filtered'!$B:$AX,AK$1,false),"")</f>
        <v/>
      </c>
      <c r="AL10" s="699" t="str">
        <f>if($D10="X",vlookup($B10,'Hours Spread - Filtered'!$B:$AX,AL$1,false),"")</f>
        <v/>
      </c>
      <c r="AM10" s="699" t="str">
        <f>if($D10="X",vlookup($B10,'Hours Spread - Filtered'!$B:$AX,AM$1,false),"")</f>
        <v/>
      </c>
      <c r="AN10" s="699" t="str">
        <f>if($D10="X",vlookup($B10,'Hours Spread - Filtered'!$B:$AX,AN$1,false),"")</f>
        <v/>
      </c>
      <c r="AO10" s="699" t="str">
        <f>if($D10="X",vlookup($B10,'Hours Spread - Filtered'!$B:$AX,AO$1,false),"")</f>
        <v/>
      </c>
      <c r="AP10" s="699" t="str">
        <f>if($D10="X",vlookup($B10,'Hours Spread - Filtered'!$B:$AX,AP$1,false),"")</f>
        <v/>
      </c>
      <c r="AQ10" s="699" t="str">
        <f>if($D10="X",vlookup($B10,'Hours Spread - Filtered'!$B:$AX,AQ$1,false),"")</f>
        <v/>
      </c>
      <c r="AR10" s="699" t="str">
        <f>if($D10="X",vlookup($B10,'Hours Spread - Filtered'!$B:$AX,AR$1,false),"")</f>
        <v/>
      </c>
      <c r="AS10" s="699" t="str">
        <f>if($D10="X",vlookup($B10,'Hours Spread - Filtered'!$B:$AX,AS$1,false),"")</f>
        <v/>
      </c>
      <c r="AT10" s="699" t="str">
        <f>if($D10="X",vlookup($B10,'Hours Spread - Filtered'!$B:$AX,AT$1,false),"")</f>
        <v/>
      </c>
      <c r="AU10" s="699" t="str">
        <f>if($D10="X",vlookup($B10,'Hours Spread - Filtered'!$B:$AX,AU$1,false),"")</f>
        <v/>
      </c>
      <c r="AV10" s="699" t="str">
        <f>if($D10="X",vlookup($B10,'Hours Spread - Filtered'!$B:$AX,AV$1,false),"")</f>
        <v/>
      </c>
      <c r="AW10" s="699" t="str">
        <f>if($D10="X",vlookup($B10,'Hours Spread - Filtered'!$B:$AX,AW$1,false),"")</f>
        <v/>
      </c>
      <c r="AX10" s="699" t="str">
        <f>if($D10="X",vlookup($B10,'Hours Spread - Filtered'!$B:$AX,AX$1,false),"")</f>
        <v/>
      </c>
      <c r="AY10" s="699" t="str">
        <f>if($D10="X",vlookup($B10,'Hours Spread - Filtered'!$B:$AX,AY$1,false),"")</f>
        <v/>
      </c>
      <c r="AZ10" s="699" t="str">
        <f>if($D10="X",vlookup($B10,'Hours Spread - Filtered'!$B:$AX,AZ$1,false),"")</f>
        <v/>
      </c>
      <c r="BA10" s="699" t="str">
        <f>if($D10="X",vlookup($B10,'Hours Spread - Filtered'!$B:$AX,BA$1,false),"")</f>
        <v/>
      </c>
      <c r="BB10" s="699" t="str">
        <f>if($D10="X",vlookup($B10,'Hours Spread - Filtered'!$B:$AX,BB$1,false),"")</f>
        <v/>
      </c>
      <c r="BC10" s="699" t="str">
        <f>if($D10="X",vlookup($B10,'Hours Spread - Filtered'!$B:$AX,BC$1,false),"")</f>
        <v/>
      </c>
      <c r="BD10" s="699" t="str">
        <f>if($D10="X",vlookup($B10,'Hours Spread - Filtered'!$B:$AX,BD$1,false),"")</f>
        <v/>
      </c>
      <c r="BE10" s="699" t="str">
        <f>if($D10="X",vlookup($B10,'Hours Spread - Filtered'!$B:$AX,BE$1,false),"")</f>
        <v/>
      </c>
      <c r="BF10" s="699" t="str">
        <f>if($D10="X",vlookup($B10,'Hours Spread - Filtered'!$B:$AX,BF$1,false),"")</f>
        <v/>
      </c>
      <c r="BG10" s="699" t="str">
        <f>if($D10="X",vlookup($B10,'Hours Spread - Filtered'!$B:$AX,BG$1,false),"")</f>
        <v/>
      </c>
      <c r="BH10" s="699" t="str">
        <f>if($D10="X",vlookup($B10,'Hours Spread - Filtered'!$B:$AX,BH$1,false),"")</f>
        <v/>
      </c>
      <c r="BI10" s="699" t="str">
        <f>if($D10="X",vlookup($B10,'Hours Spread - Filtered'!$B:$AX,BI$1,false),"")</f>
        <v/>
      </c>
      <c r="BJ10" s="699" t="str">
        <f>if($D10="X",vlookup($B10,'Hours Spread - Filtered'!$B:$AX,BJ$1,false),"")</f>
        <v/>
      </c>
      <c r="BK10" s="699" t="str">
        <f>if($D10="X",vlookup($B10,'Hours Spread - Filtered'!$B:$AX,BK$1,false),"")</f>
        <v/>
      </c>
      <c r="BL10" s="699" t="str">
        <f>if($D10="X",vlookup($B10,'Hours Spread - Filtered'!$B:$AX,BL$1,false),"")</f>
        <v/>
      </c>
      <c r="BM10" s="705" t="str">
        <f t="array" ref="BM10">IFERROR(index('Rate Card'!U$3:AF135,match(B10,'Rate Card'!A$3:A135,0),match(Assumptions!C$11,'Rate Card'!U$2:AF$2,0)),"")</f>
        <v/>
      </c>
      <c r="BN10" s="701" t="str">
        <f t="array" ref="BN10">(index('Rate Card'!$C$4:$T135, match(BM10,Controls!H$21:H135,0),match(Assumptions!$C$11,'Rate Card'!C$2:T$2,0)))</f>
        <v>#N/A</v>
      </c>
    </row>
    <row r="11">
      <c r="A11" s="700" t="s">
        <v>353</v>
      </c>
      <c r="B11" s="702" t="s">
        <v>480</v>
      </c>
      <c r="C11" s="706" t="b">
        <v>1</v>
      </c>
      <c r="D11" s="706"/>
      <c r="E11" s="692" t="str">
        <f t="shared" si="5"/>
        <v/>
      </c>
      <c r="F11" s="227" t="str">
        <f t="shared" si="6"/>
        <v>#N/A</v>
      </c>
      <c r="G11" s="168">
        <f t="shared" si="7"/>
        <v>0</v>
      </c>
      <c r="H11" s="227">
        <f t="shared" si="8"/>
        <v>0</v>
      </c>
      <c r="I11" s="227">
        <f t="shared" si="9"/>
        <v>0</v>
      </c>
      <c r="J11" s="227">
        <f>sumif('Job Report'!I:I,B11,'Job Report'!H:H)</f>
        <v>0</v>
      </c>
      <c r="K11" s="227">
        <f t="shared" si="10"/>
        <v>0</v>
      </c>
      <c r="L11" s="707">
        <f t="shared" si="11"/>
        <v>0</v>
      </c>
      <c r="M11" s="696"/>
      <c r="N11" s="696"/>
      <c r="O11" s="696"/>
      <c r="P11" s="698">
        <f t="shared" si="12"/>
        <v>0</v>
      </c>
      <c r="Q11" s="689"/>
      <c r="R11" s="699" t="str">
        <f>if($D11="X",vlookup($B11,'Hours Spread - Filtered'!$B:$AX,R$1,false),"")</f>
        <v/>
      </c>
      <c r="S11" s="699" t="str">
        <f>if($D11="X",vlookup($B11,'Hours Spread - Filtered'!$B:$AX,S$1,false),"")</f>
        <v/>
      </c>
      <c r="T11" s="699" t="str">
        <f>if($D11="X",vlookup($B11,'Hours Spread - Filtered'!$B:$AX,T$1,false),"")</f>
        <v/>
      </c>
      <c r="U11" s="708" t="str">
        <f>if($D11="X",vlookup($B11,'Hours Spread - Filtered'!$B:$AX,U$1,false),"")</f>
        <v/>
      </c>
      <c r="V11" s="708" t="str">
        <f>if($D11="X",vlookup($B11,'Hours Spread - Filtered'!$B:$AX,V$1,false),"")</f>
        <v/>
      </c>
      <c r="W11" s="708" t="str">
        <f>if($D11="X",vlookup($B11,'Hours Spread - Filtered'!$B:$AX,W$1,false),"")</f>
        <v/>
      </c>
      <c r="X11" s="708" t="str">
        <f>if($D11="X",vlookup($B11,'Hours Spread - Filtered'!$B:$AX,X$1,false),"")</f>
        <v/>
      </c>
      <c r="Y11" s="708" t="str">
        <f>if($D11="X",vlookup($B11,'Hours Spread - Filtered'!$B:$AX,Y$1,false),"")</f>
        <v/>
      </c>
      <c r="Z11" s="708" t="str">
        <f>if($D11="X",vlookup($B11,'Hours Spread - Filtered'!$B:$AX,Z$1,false),"")</f>
        <v/>
      </c>
      <c r="AA11" s="708" t="str">
        <f>if($D11="X",vlookup($B11,'Hours Spread - Filtered'!$B:$AX,AA$1,false),"")</f>
        <v/>
      </c>
      <c r="AB11" s="708" t="str">
        <f>if($D11="X",vlookup($B11,'Hours Spread - Filtered'!$B:$AX,AB$1,false),"")</f>
        <v/>
      </c>
      <c r="AC11" s="708" t="str">
        <f>if($D11="X",vlookup($B11,'Hours Spread - Filtered'!$B:$AX,AC$1,false),"")</f>
        <v/>
      </c>
      <c r="AD11" s="708" t="str">
        <f>if($D11="X",vlookup($B11,'Hours Spread - Filtered'!$B:$AX,AD$1,false),"")</f>
        <v/>
      </c>
      <c r="AE11" s="708" t="str">
        <f>if($D11="X",vlookup($B11,'Hours Spread - Filtered'!$B:$AX,AE$1,false),"")</f>
        <v/>
      </c>
      <c r="AF11" s="708" t="str">
        <f>if($D11="X",vlookup($B11,'Hours Spread - Filtered'!$B:$AX,AF$1,false),"")</f>
        <v/>
      </c>
      <c r="AG11" s="708" t="str">
        <f>if($D11="X",vlookup($B11,'Hours Spread - Filtered'!$B:$AX,AG$1,false),"")</f>
        <v/>
      </c>
      <c r="AH11" s="708" t="str">
        <f>if($D11="X",vlookup($B11,'Hours Spread - Filtered'!$B:$AX,AH$1,false),"")</f>
        <v/>
      </c>
      <c r="AI11" s="708" t="str">
        <f>if($D11="X",vlookup($B11,'Hours Spread - Filtered'!$B:$AX,AI$1,false),"")</f>
        <v/>
      </c>
      <c r="AJ11" s="708" t="str">
        <f>if($D11="X",vlookup($B11,'Hours Spread - Filtered'!$B:$AX,AJ$1,false),"")</f>
        <v/>
      </c>
      <c r="AK11" s="708" t="str">
        <f>if($D11="X",vlookup($B11,'Hours Spread - Filtered'!$B:$AX,AK$1,false),"")</f>
        <v/>
      </c>
      <c r="AL11" s="708" t="str">
        <f>if($D11="X",vlookup($B11,'Hours Spread - Filtered'!$B:$AX,AL$1,false),"")</f>
        <v/>
      </c>
      <c r="AM11" s="708" t="str">
        <f>if($D11="X",vlookup($B11,'Hours Spread - Filtered'!$B:$AX,AM$1,false),"")</f>
        <v/>
      </c>
      <c r="AN11" s="708" t="str">
        <f>if($D11="X",vlookup($B11,'Hours Spread - Filtered'!$B:$AX,AN$1,false),"")</f>
        <v/>
      </c>
      <c r="AO11" s="708" t="str">
        <f>if($D11="X",vlookup($B11,'Hours Spread - Filtered'!$B:$AX,AO$1,false),"")</f>
        <v/>
      </c>
      <c r="AP11" s="708" t="str">
        <f>if($D11="X",vlookup($B11,'Hours Spread - Filtered'!$B:$AX,AP$1,false),"")</f>
        <v/>
      </c>
      <c r="AQ11" s="708" t="str">
        <f>if($D11="X",vlookup($B11,'Hours Spread - Filtered'!$B:$AX,AQ$1,false),"")</f>
        <v/>
      </c>
      <c r="AR11" s="708" t="str">
        <f>if($D11="X",vlookup($B11,'Hours Spread - Filtered'!$B:$AX,AR$1,false),"")</f>
        <v/>
      </c>
      <c r="AS11" s="708" t="str">
        <f>if($D11="X",vlookup($B11,'Hours Spread - Filtered'!$B:$AX,AS$1,false),"")</f>
        <v/>
      </c>
      <c r="AT11" s="708" t="str">
        <f>if($D11="X",vlookup($B11,'Hours Spread - Filtered'!$B:$AX,AT$1,false),"")</f>
        <v/>
      </c>
      <c r="AU11" s="708" t="str">
        <f>if($D11="X",vlookup($B11,'Hours Spread - Filtered'!$B:$AX,AU$1,false),"")</f>
        <v/>
      </c>
      <c r="AV11" s="708" t="str">
        <f>if($D11="X",vlookup($B11,'Hours Spread - Filtered'!$B:$AX,AV$1,false),"")</f>
        <v/>
      </c>
      <c r="AW11" s="708" t="str">
        <f>if($D11="X",vlookup($B11,'Hours Spread - Filtered'!$B:$AX,AW$1,false),"")</f>
        <v/>
      </c>
      <c r="AX11" s="708" t="str">
        <f>if($D11="X",vlookup($B11,'Hours Spread - Filtered'!$B:$AX,AX$1,false),"")</f>
        <v/>
      </c>
      <c r="AY11" s="708" t="str">
        <f>if($D11="X",vlookup($B11,'Hours Spread - Filtered'!$B:$AX,AY$1,false),"")</f>
        <v/>
      </c>
      <c r="AZ11" s="708" t="str">
        <f>if($D11="X",vlookup($B11,'Hours Spread - Filtered'!$B:$AX,AZ$1,false),"")</f>
        <v/>
      </c>
      <c r="BA11" s="708" t="str">
        <f>if($D11="X",vlookup($B11,'Hours Spread - Filtered'!$B:$AX,BA$1,false),"")</f>
        <v/>
      </c>
      <c r="BB11" s="708" t="str">
        <f>if($D11="X",vlookup($B11,'Hours Spread - Filtered'!$B:$AX,BB$1,false),"")</f>
        <v/>
      </c>
      <c r="BC11" s="708" t="str">
        <f>if($D11="X",vlookup($B11,'Hours Spread - Filtered'!$B:$AX,BC$1,false),"")</f>
        <v/>
      </c>
      <c r="BD11" s="708" t="str">
        <f>if($D11="X",vlookup($B11,'Hours Spread - Filtered'!$B:$AX,BD$1,false),"")</f>
        <v/>
      </c>
      <c r="BE11" s="708" t="str">
        <f>if($D11="X",vlookup($B11,'Hours Spread - Filtered'!$B:$AX,BE$1,false),"")</f>
        <v/>
      </c>
      <c r="BF11" s="708" t="str">
        <f>if($D11="X",vlookup($B11,'Hours Spread - Filtered'!$B:$AX,BF$1,false),"")</f>
        <v/>
      </c>
      <c r="BG11" s="708" t="str">
        <f>if($D11="X",vlookup($B11,'Hours Spread - Filtered'!$B:$AX,BG$1,false),"")</f>
        <v/>
      </c>
      <c r="BH11" s="708" t="str">
        <f>if($D11="X",vlookup($B11,'Hours Spread - Filtered'!$B:$AX,BH$1,false),"")</f>
        <v/>
      </c>
      <c r="BI11" s="708" t="str">
        <f>if($D11="X",vlookup($B11,'Hours Spread - Filtered'!$B:$AX,BI$1,false),"")</f>
        <v/>
      </c>
      <c r="BJ11" s="708" t="str">
        <f>if($D11="X",vlookup($B11,'Hours Spread - Filtered'!$B:$AX,BJ$1,false),"")</f>
        <v/>
      </c>
      <c r="BK11" s="708" t="str">
        <f>if($D11="X",vlookup($B11,'Hours Spread - Filtered'!$B:$AX,BK$1,false),"")</f>
        <v/>
      </c>
      <c r="BL11" s="708" t="str">
        <f>if($D11="X",vlookup($B11,'Hours Spread - Filtered'!$B:$AX,BL$1,false),"")</f>
        <v/>
      </c>
      <c r="BM11" s="709" t="str">
        <f t="array" ref="BM11">IFERROR(index('Rate Card'!U$3:AF135,match(B11,'Rate Card'!A$3:A135,0),match(Assumptions!C$11,'Rate Card'!U$2:AF$2,0)),"")</f>
        <v/>
      </c>
      <c r="BN11" s="701" t="str">
        <f t="array" ref="BN11">(index('Rate Card'!$C$4:$T135, match(BM11,Controls!H$21:H135,0),match(Assumptions!$C$11,'Rate Card'!C$2:T$2,0)))</f>
        <v>#N/A</v>
      </c>
    </row>
    <row r="12">
      <c r="A12" s="681" t="s">
        <v>481</v>
      </c>
      <c r="B12" s="682"/>
      <c r="C12" s="683"/>
      <c r="D12" s="683"/>
      <c r="E12" s="683"/>
      <c r="F12" s="684"/>
      <c r="G12" s="684"/>
      <c r="H12" s="684"/>
      <c r="I12" s="684"/>
      <c r="J12" s="684"/>
      <c r="K12" s="684"/>
      <c r="L12" s="684"/>
      <c r="M12" s="696"/>
      <c r="N12" s="696"/>
      <c r="O12" s="696"/>
      <c r="P12" s="684"/>
      <c r="Q12" s="689"/>
      <c r="R12" s="710" t="str">
        <f>if($D12="X",vlookup($B12,'Hours Spread - Filtered'!$B:$AX,R$1,false),"")</f>
        <v/>
      </c>
      <c r="S12" s="710" t="str">
        <f>if($D12="X",vlookup($B12,'Hours Spread - Filtered'!$B:$AX,S$1,false),"")</f>
        <v/>
      </c>
      <c r="T12" s="710" t="str">
        <f>if($D12="X",vlookup($B12,'Hours Spread - Filtered'!$B:$AX,T$1,false),"")</f>
        <v/>
      </c>
      <c r="U12" s="710" t="str">
        <f>if($D12="X",vlookup($B12,'Hours Spread - Filtered'!$B:$AX,U$1,false),"")</f>
        <v/>
      </c>
      <c r="V12" s="710" t="str">
        <f>if($D12="X",vlookup($B12,'Hours Spread - Filtered'!$B:$AX,V$1,false),"")</f>
        <v/>
      </c>
      <c r="W12" s="710" t="str">
        <f>if($D12="X",vlookup($B12,'Hours Spread - Filtered'!$B:$AX,W$1,false),"")</f>
        <v/>
      </c>
      <c r="X12" s="710" t="str">
        <f>if($D12="X",vlookup($B12,'Hours Spread - Filtered'!$B:$AX,X$1,false),"")</f>
        <v/>
      </c>
      <c r="Y12" s="710" t="str">
        <f>if($D12="X",vlookup($B12,'Hours Spread - Filtered'!$B:$AX,Y$1,false),"")</f>
        <v/>
      </c>
      <c r="Z12" s="710" t="str">
        <f>if($D12="X",vlookup($B12,'Hours Spread - Filtered'!$B:$AX,Z$1,false),"")</f>
        <v/>
      </c>
      <c r="AA12" s="710" t="str">
        <f>if($D12="X",vlookup($B12,'Hours Spread - Filtered'!$B:$AX,AA$1,false),"")</f>
        <v/>
      </c>
      <c r="AB12" s="710" t="str">
        <f>if($D12="X",vlookup($B12,'Hours Spread - Filtered'!$B:$AX,AB$1,false),"")</f>
        <v/>
      </c>
      <c r="AC12" s="710" t="str">
        <f>if($D12="X",vlookup($B12,'Hours Spread - Filtered'!$B:$AX,AC$1,false),"")</f>
        <v/>
      </c>
      <c r="AD12" s="710" t="str">
        <f>if($D12="X",vlookup($B12,'Hours Spread - Filtered'!$B:$AX,AD$1,false),"")</f>
        <v/>
      </c>
      <c r="AE12" s="710" t="str">
        <f>if($D12="X",vlookup($B12,'Hours Spread - Filtered'!$B:$AX,AE$1,false),"")</f>
        <v/>
      </c>
      <c r="AF12" s="710" t="str">
        <f>if($D12="X",vlookup($B12,'Hours Spread - Filtered'!$B:$AX,AF$1,false),"")</f>
        <v/>
      </c>
      <c r="AG12" s="710" t="str">
        <f>if($D12="X",vlookup($B12,'Hours Spread - Filtered'!$B:$AX,AG$1,false),"")</f>
        <v/>
      </c>
      <c r="AH12" s="710" t="str">
        <f>if($D12="X",vlookup($B12,'Hours Spread - Filtered'!$B:$AX,AH$1,false),"")</f>
        <v/>
      </c>
      <c r="AI12" s="710" t="str">
        <f>if($D12="X",vlookup($B12,'Hours Spread - Filtered'!$B:$AX,AI$1,false),"")</f>
        <v/>
      </c>
      <c r="AJ12" s="710" t="str">
        <f>if($D12="X",vlookup($B12,'Hours Spread - Filtered'!$B:$AX,AJ$1,false),"")</f>
        <v/>
      </c>
      <c r="AK12" s="710" t="str">
        <f>if($D12="X",vlookup($B12,'Hours Spread - Filtered'!$B:$AX,AK$1,false),"")</f>
        <v/>
      </c>
      <c r="AL12" s="710" t="str">
        <f>if($D12="X",vlookup($B12,'Hours Spread - Filtered'!$B:$AX,AL$1,false),"")</f>
        <v/>
      </c>
      <c r="AM12" s="710" t="str">
        <f>if($D12="X",vlookup($B12,'Hours Spread - Filtered'!$B:$AX,AM$1,false),"")</f>
        <v/>
      </c>
      <c r="AN12" s="710" t="str">
        <f>if($D12="X",vlookup($B12,'Hours Spread - Filtered'!$B:$AX,AN$1,false),"")</f>
        <v/>
      </c>
      <c r="AO12" s="710" t="str">
        <f>if($D12="X",vlookup($B12,'Hours Spread - Filtered'!$B:$AX,AO$1,false),"")</f>
        <v/>
      </c>
      <c r="AP12" s="710" t="str">
        <f>if($D12="X",vlookup($B12,'Hours Spread - Filtered'!$B:$AX,AP$1,false),"")</f>
        <v/>
      </c>
      <c r="AQ12" s="710" t="str">
        <f>if($D12="X",vlookup($B12,'Hours Spread - Filtered'!$B:$AX,AQ$1,false),"")</f>
        <v/>
      </c>
      <c r="AR12" s="710" t="str">
        <f>if($D12="X",vlookup($B12,'Hours Spread - Filtered'!$B:$AX,AR$1,false),"")</f>
        <v/>
      </c>
      <c r="AS12" s="710" t="str">
        <f>if($D12="X",vlookup($B12,'Hours Spread - Filtered'!$B:$AX,AS$1,false),"")</f>
        <v/>
      </c>
      <c r="AT12" s="710" t="str">
        <f>if($D12="X",vlookup($B12,'Hours Spread - Filtered'!$B:$AX,AT$1,false),"")</f>
        <v/>
      </c>
      <c r="AU12" s="710" t="str">
        <f>if($D12="X",vlookup($B12,'Hours Spread - Filtered'!$B:$AX,AU$1,false),"")</f>
        <v/>
      </c>
      <c r="AV12" s="710" t="str">
        <f>if($D12="X",vlookup($B12,'Hours Spread - Filtered'!$B:$AX,AV$1,false),"")</f>
        <v/>
      </c>
      <c r="AW12" s="710" t="str">
        <f>if($D12="X",vlookup($B12,'Hours Spread - Filtered'!$B:$AX,AW$1,false),"")</f>
        <v/>
      </c>
      <c r="AX12" s="710" t="str">
        <f>if($D12="X",vlookup($B12,'Hours Spread - Filtered'!$B:$AX,AX$1,false),"")</f>
        <v/>
      </c>
      <c r="AY12" s="710" t="str">
        <f>if($D12="X",vlookup($B12,'Hours Spread - Filtered'!$B:$AX,AY$1,false),"")</f>
        <v/>
      </c>
      <c r="AZ12" s="710" t="str">
        <f>if($D12="X",vlookup($B12,'Hours Spread - Filtered'!$B:$AX,AZ$1,false),"")</f>
        <v/>
      </c>
      <c r="BA12" s="710" t="str">
        <f>if($D12="X",vlookup($B12,'Hours Spread - Filtered'!$B:$AX,BA$1,false),"")</f>
        <v/>
      </c>
      <c r="BB12" s="710" t="str">
        <f>if($D12="X",vlookup($B12,'Hours Spread - Filtered'!$B:$AX,BB$1,false),"")</f>
        <v/>
      </c>
      <c r="BC12" s="710" t="str">
        <f>if($D12="X",vlookup($B12,'Hours Spread - Filtered'!$B:$AX,BC$1,false),"")</f>
        <v/>
      </c>
      <c r="BD12" s="710" t="str">
        <f>if($D12="X",vlookup($B12,'Hours Spread - Filtered'!$B:$AX,BD$1,false),"")</f>
        <v/>
      </c>
      <c r="BE12" s="710" t="str">
        <f>if($D12="X",vlookup($B12,'Hours Spread - Filtered'!$B:$AX,BE$1,false),"")</f>
        <v/>
      </c>
      <c r="BF12" s="710" t="str">
        <f>if($D12="X",vlookup($B12,'Hours Spread - Filtered'!$B:$AX,BF$1,false),"")</f>
        <v/>
      </c>
      <c r="BG12" s="710" t="str">
        <f>if($D12="X",vlookup($B12,'Hours Spread - Filtered'!$B:$AX,BG$1,false),"")</f>
        <v/>
      </c>
      <c r="BH12" s="710" t="str">
        <f>if($D12="X",vlookup($B12,'Hours Spread - Filtered'!$B:$AX,BH$1,false),"")</f>
        <v/>
      </c>
      <c r="BI12" s="710" t="str">
        <f>if($D12="X",vlookup($B12,'Hours Spread - Filtered'!$B:$AX,BI$1,false),"")</f>
        <v/>
      </c>
      <c r="BJ12" s="710" t="str">
        <f>if($D12="X",vlookup($B12,'Hours Spread - Filtered'!$B:$AX,BJ$1,false),"")</f>
        <v/>
      </c>
      <c r="BK12" s="710" t="str">
        <f>if($D12="X",vlookup($B12,'Hours Spread - Filtered'!$B:$AX,BK$1,false),"")</f>
        <v/>
      </c>
      <c r="BL12" s="710" t="str">
        <f>if($D12="X",vlookup($B12,'Hours Spread - Filtered'!$B:$AX,BL$1,false),"")</f>
        <v/>
      </c>
      <c r="BM12" s="683"/>
      <c r="BN12" s="691"/>
    </row>
    <row r="13">
      <c r="A13" s="692" t="s">
        <v>482</v>
      </c>
      <c r="B13" s="693" t="s">
        <v>483</v>
      </c>
      <c r="C13" s="703" t="b">
        <v>1</v>
      </c>
      <c r="D13" s="694"/>
      <c r="E13" s="692" t="str">
        <f t="shared" ref="E13:E14" si="13">if(D13="x","Needs Staffing","")</f>
        <v/>
      </c>
      <c r="F13" s="168" t="str">
        <f t="shared" ref="F13:F16" si="14">(L13-N13)*BN13</f>
        <v>#N/A</v>
      </c>
      <c r="G13" s="168">
        <f t="shared" ref="G13:G16" si="15">iferror(if(C13=true,0,(L13*(BN13/1.55*1.2285))),"")</f>
        <v>0</v>
      </c>
      <c r="H13" s="168">
        <f t="shared" ref="H13:H16" si="16">G13</f>
        <v>0</v>
      </c>
      <c r="I13" s="168">
        <f t="shared" ref="I13:I16" si="17">G13-H13</f>
        <v>0</v>
      </c>
      <c r="J13" s="168">
        <f>sumif('Job Report'!I:I,B13,'Job Report'!H:H)</f>
        <v>0</v>
      </c>
      <c r="K13" s="168">
        <f t="shared" ref="K13:K16" si="18">if(C13=false,H13-J13,0)</f>
        <v>0</v>
      </c>
      <c r="L13" s="695">
        <f t="shared" ref="L13:L16" si="19">SUM(R13:BL13)</f>
        <v>0</v>
      </c>
      <c r="M13" s="696"/>
      <c r="N13" s="696"/>
      <c r="O13" s="696"/>
      <c r="P13" s="698">
        <f t="shared" ref="P13:P16" si="20">L13-N13</f>
        <v>0</v>
      </c>
      <c r="Q13" s="689"/>
      <c r="R13" s="699" t="str">
        <f>if($D13="X",vlookup($B13,'Hours Spread - Filtered'!$B:$AX,R$1,false),"")</f>
        <v/>
      </c>
      <c r="S13" s="699" t="str">
        <f>if($D13="X",vlookup($B13,'Hours Spread - Filtered'!$B:$AX,S$1,false),"")</f>
        <v/>
      </c>
      <c r="T13" s="699" t="str">
        <f>if($D13="X",vlookup($B13,'Hours Spread - Filtered'!$B:$AX,T$1,false),"")</f>
        <v/>
      </c>
      <c r="U13" s="699" t="str">
        <f>if($D13="X",vlookup($B13,'Hours Spread - Filtered'!$B:$AX,U$1,false),"")</f>
        <v/>
      </c>
      <c r="V13" s="699" t="str">
        <f>if($D13="X",vlookup($B13,'Hours Spread - Filtered'!$B:$AX,V$1,false),"")</f>
        <v/>
      </c>
      <c r="W13" s="699" t="str">
        <f>if($D13="X",vlookup($B13,'Hours Spread - Filtered'!$B:$AX,W$1,false),"")</f>
        <v/>
      </c>
      <c r="X13" s="699" t="str">
        <f>if($D13="X",vlookup($B13,'Hours Spread - Filtered'!$B:$AX,X$1,false),"")</f>
        <v/>
      </c>
      <c r="Y13" s="699" t="str">
        <f>if($D13="X",vlookup($B13,'Hours Spread - Filtered'!$B:$AX,Y$1,false),"")</f>
        <v/>
      </c>
      <c r="Z13" s="699" t="str">
        <f>if($D13="X",vlookup($B13,'Hours Spread - Filtered'!$B:$AX,Z$1,false),"")</f>
        <v/>
      </c>
      <c r="AA13" s="699" t="str">
        <f>if($D13="X",vlookup($B13,'Hours Spread - Filtered'!$B:$AX,AA$1,false),"")</f>
        <v/>
      </c>
      <c r="AB13" s="699" t="str">
        <f>if($D13="X",vlookup($B13,'Hours Spread - Filtered'!$B:$AX,AB$1,false),"")</f>
        <v/>
      </c>
      <c r="AC13" s="699" t="str">
        <f>if($D13="X",vlookup($B13,'Hours Spread - Filtered'!$B:$AX,AC$1,false),"")</f>
        <v/>
      </c>
      <c r="AD13" s="699" t="str">
        <f>if($D13="X",vlookup($B13,'Hours Spread - Filtered'!$B:$AX,AD$1,false),"")</f>
        <v/>
      </c>
      <c r="AE13" s="699" t="str">
        <f>if($D13="X",vlookup($B13,'Hours Spread - Filtered'!$B:$AX,AE$1,false),"")</f>
        <v/>
      </c>
      <c r="AF13" s="699" t="str">
        <f>if($D13="X",vlookup($B13,'Hours Spread - Filtered'!$B:$AX,AF$1,false),"")</f>
        <v/>
      </c>
      <c r="AG13" s="699" t="str">
        <f>if($D13="X",vlookup($B13,'Hours Spread - Filtered'!$B:$AX,AG$1,false),"")</f>
        <v/>
      </c>
      <c r="AH13" s="699" t="str">
        <f>if($D13="X",vlookup($B13,'Hours Spread - Filtered'!$B:$AX,AH$1,false),"")</f>
        <v/>
      </c>
      <c r="AI13" s="699" t="str">
        <f>if($D13="X",vlookup($B13,'Hours Spread - Filtered'!$B:$AX,AI$1,false),"")</f>
        <v/>
      </c>
      <c r="AJ13" s="699" t="str">
        <f>if($D13="X",vlookup($B13,'Hours Spread - Filtered'!$B:$AX,AJ$1,false),"")</f>
        <v/>
      </c>
      <c r="AK13" s="699" t="str">
        <f>if($D13="X",vlookup($B13,'Hours Spread - Filtered'!$B:$AX,AK$1,false),"")</f>
        <v/>
      </c>
      <c r="AL13" s="699" t="str">
        <f>if($D13="X",vlookup($B13,'Hours Spread - Filtered'!$B:$AX,AL$1,false),"")</f>
        <v/>
      </c>
      <c r="AM13" s="699" t="str">
        <f>if($D13="X",vlookup($B13,'Hours Spread - Filtered'!$B:$AX,AM$1,false),"")</f>
        <v/>
      </c>
      <c r="AN13" s="699" t="str">
        <f>if($D13="X",vlookup($B13,'Hours Spread - Filtered'!$B:$AX,AN$1,false),"")</f>
        <v/>
      </c>
      <c r="AO13" s="699" t="str">
        <f>if($D13="X",vlookup($B13,'Hours Spread - Filtered'!$B:$AX,AO$1,false),"")</f>
        <v/>
      </c>
      <c r="AP13" s="699" t="str">
        <f>if($D13="X",vlookup($B13,'Hours Spread - Filtered'!$B:$AX,AP$1,false),"")</f>
        <v/>
      </c>
      <c r="AQ13" s="699" t="str">
        <f>if($D13="X",vlookup($B13,'Hours Spread - Filtered'!$B:$AX,AQ$1,false),"")</f>
        <v/>
      </c>
      <c r="AR13" s="699" t="str">
        <f>if($D13="X",vlookup($B13,'Hours Spread - Filtered'!$B:$AX,AR$1,false),"")</f>
        <v/>
      </c>
      <c r="AS13" s="699" t="str">
        <f>if($D13="X",vlookup($B13,'Hours Spread - Filtered'!$B:$AX,AS$1,false),"")</f>
        <v/>
      </c>
      <c r="AT13" s="699" t="str">
        <f>if($D13="X",vlookup($B13,'Hours Spread - Filtered'!$B:$AX,AT$1,false),"")</f>
        <v/>
      </c>
      <c r="AU13" s="699" t="str">
        <f>if($D13="X",vlookup($B13,'Hours Spread - Filtered'!$B:$AX,AU$1,false),"")</f>
        <v/>
      </c>
      <c r="AV13" s="699" t="str">
        <f>if($D13="X",vlookup($B13,'Hours Spread - Filtered'!$B:$AX,AV$1,false),"")</f>
        <v/>
      </c>
      <c r="AW13" s="699" t="str">
        <f>if($D13="X",vlookup($B13,'Hours Spread - Filtered'!$B:$AX,AW$1,false),"")</f>
        <v/>
      </c>
      <c r="AX13" s="699" t="str">
        <f>if($D13="X",vlookup($B13,'Hours Spread - Filtered'!$B:$AX,AX$1,false),"")</f>
        <v/>
      </c>
      <c r="AY13" s="699" t="str">
        <f>if($D13="X",vlookup($B13,'Hours Spread - Filtered'!$B:$AX,AY$1,false),"")</f>
        <v/>
      </c>
      <c r="AZ13" s="699" t="str">
        <f>if($D13="X",vlookup($B13,'Hours Spread - Filtered'!$B:$AX,AZ$1,false),"")</f>
        <v/>
      </c>
      <c r="BA13" s="699" t="str">
        <f>if($D13="X",vlookup($B13,'Hours Spread - Filtered'!$B:$AX,BA$1,false),"")</f>
        <v/>
      </c>
      <c r="BB13" s="699" t="str">
        <f>if($D13="X",vlookup($B13,'Hours Spread - Filtered'!$B:$AX,BB$1,false),"")</f>
        <v/>
      </c>
      <c r="BC13" s="699" t="str">
        <f>if($D13="X",vlookup($B13,'Hours Spread - Filtered'!$B:$AX,BC$1,false),"")</f>
        <v/>
      </c>
      <c r="BD13" s="699" t="str">
        <f>if($D13="X",vlookup($B13,'Hours Spread - Filtered'!$B:$AX,BD$1,false),"")</f>
        <v/>
      </c>
      <c r="BE13" s="699" t="str">
        <f>if($D13="X",vlookup($B13,'Hours Spread - Filtered'!$B:$AX,BE$1,false),"")</f>
        <v/>
      </c>
      <c r="BF13" s="699" t="str">
        <f>if($D13="X",vlookup($B13,'Hours Spread - Filtered'!$B:$AX,BF$1,false),"")</f>
        <v/>
      </c>
      <c r="BG13" s="699" t="str">
        <f>if($D13="X",vlookup($B13,'Hours Spread - Filtered'!$B:$AX,BG$1,false),"")</f>
        <v/>
      </c>
      <c r="BH13" s="699" t="str">
        <f>if($D13="X",vlookup($B13,'Hours Spread - Filtered'!$B:$AX,BH$1,false),"")</f>
        <v/>
      </c>
      <c r="BI13" s="699" t="str">
        <f>if($D13="X",vlookup($B13,'Hours Spread - Filtered'!$B:$AX,BI$1,false),"")</f>
        <v/>
      </c>
      <c r="BJ13" s="699" t="str">
        <f>if($D13="X",vlookup($B13,'Hours Spread - Filtered'!$B:$AX,BJ$1,false),"")</f>
        <v/>
      </c>
      <c r="BK13" s="699" t="str">
        <f>if($D13="X",vlookup($B13,'Hours Spread - Filtered'!$B:$AX,BK$1,false),"")</f>
        <v/>
      </c>
      <c r="BL13" s="699" t="str">
        <f>if($D13="X",vlookup($B13,'Hours Spread - Filtered'!$B:$AX,BL$1,false),"")</f>
        <v/>
      </c>
      <c r="BM13" s="692" t="str">
        <f t="array" ref="BM13">IFERROR(index('Rate Card'!U$3:AF135,match(B13,'Rate Card'!A$3:A135,0),match(Assumptions!C$11,'Rate Card'!U$2:AF$2,0)),"")</f>
        <v/>
      </c>
      <c r="BN13" s="701" t="str">
        <f t="array" ref="BN13">(index('Rate Card'!$C$4:$T135, match(BM13,Controls!H$21:H135,0),match(Assumptions!$C$11,'Rate Card'!C$2:T$2,0)))</f>
        <v>#N/A</v>
      </c>
    </row>
    <row r="14">
      <c r="A14" s="692" t="s">
        <v>482</v>
      </c>
      <c r="B14" s="693" t="s">
        <v>484</v>
      </c>
      <c r="C14" s="703" t="b">
        <v>1</v>
      </c>
      <c r="D14" s="703"/>
      <c r="E14" s="692" t="str">
        <f t="shared" si="13"/>
        <v/>
      </c>
      <c r="F14" s="171" t="str">
        <f t="shared" si="14"/>
        <v>#N/A</v>
      </c>
      <c r="G14" s="168">
        <f t="shared" si="15"/>
        <v>0</v>
      </c>
      <c r="H14" s="171">
        <f t="shared" si="16"/>
        <v>0</v>
      </c>
      <c r="I14" s="171">
        <f t="shared" si="17"/>
        <v>0</v>
      </c>
      <c r="J14" s="171">
        <f>sumif('Job Report'!I:I,B14,'Job Report'!H:H)</f>
        <v>0</v>
      </c>
      <c r="K14" s="171">
        <f t="shared" si="18"/>
        <v>0</v>
      </c>
      <c r="L14" s="704">
        <f t="shared" si="19"/>
        <v>0</v>
      </c>
      <c r="M14" s="696"/>
      <c r="N14" s="696"/>
      <c r="O14" s="696"/>
      <c r="P14" s="698">
        <f t="shared" si="20"/>
        <v>0</v>
      </c>
      <c r="Q14" s="689"/>
      <c r="R14" s="699" t="str">
        <f>if($D14="X",vlookup($B14,'Hours Spread - Filtered'!$B:$AX,R$1,false),"")</f>
        <v/>
      </c>
      <c r="S14" s="699" t="str">
        <f>if($D14="X",vlookup($B14,'Hours Spread - Filtered'!$B:$AX,S$1,false),"")</f>
        <v/>
      </c>
      <c r="T14" s="699" t="str">
        <f>if($D14="X",vlookup($B14,'Hours Spread - Filtered'!$B:$AX,T$1,false),"")</f>
        <v/>
      </c>
      <c r="U14" s="699" t="str">
        <f>if($D14="X",vlookup($B14,'Hours Spread - Filtered'!$B:$AX,U$1,false),"")</f>
        <v/>
      </c>
      <c r="V14" s="699" t="str">
        <f>if($D14="X",vlookup($B14,'Hours Spread - Filtered'!$B:$AX,V$1,false),"")</f>
        <v/>
      </c>
      <c r="W14" s="699" t="str">
        <f>if($D14="X",vlookup($B14,'Hours Spread - Filtered'!$B:$AX,W$1,false),"")</f>
        <v/>
      </c>
      <c r="X14" s="699" t="str">
        <f>if($D14="X",vlookup($B14,'Hours Spread - Filtered'!$B:$AX,X$1,false),"")</f>
        <v/>
      </c>
      <c r="Y14" s="699" t="str">
        <f>if($D14="X",vlookup($B14,'Hours Spread - Filtered'!$B:$AX,Y$1,false),"")</f>
        <v/>
      </c>
      <c r="Z14" s="699" t="str">
        <f>if($D14="X",vlookup($B14,'Hours Spread - Filtered'!$B:$AX,Z$1,false),"")</f>
        <v/>
      </c>
      <c r="AA14" s="699" t="str">
        <f>if($D14="X",vlookup($B14,'Hours Spread - Filtered'!$B:$AX,AA$1,false),"")</f>
        <v/>
      </c>
      <c r="AB14" s="699" t="str">
        <f>if($D14="X",vlookup($B14,'Hours Spread - Filtered'!$B:$AX,AB$1,false),"")</f>
        <v/>
      </c>
      <c r="AC14" s="699" t="str">
        <f>if($D14="X",vlookup($B14,'Hours Spread - Filtered'!$B:$AX,AC$1,false),"")</f>
        <v/>
      </c>
      <c r="AD14" s="699" t="str">
        <f>if($D14="X",vlookup($B14,'Hours Spread - Filtered'!$B:$AX,AD$1,false),"")</f>
        <v/>
      </c>
      <c r="AE14" s="699" t="str">
        <f>if($D14="X",vlookup($B14,'Hours Spread - Filtered'!$B:$AX,AE$1,false),"")</f>
        <v/>
      </c>
      <c r="AF14" s="699" t="str">
        <f>if($D14="X",vlookup($B14,'Hours Spread - Filtered'!$B:$AX,AF$1,false),"")</f>
        <v/>
      </c>
      <c r="AG14" s="699" t="str">
        <f>if($D14="X",vlookup($B14,'Hours Spread - Filtered'!$B:$AX,AG$1,false),"")</f>
        <v/>
      </c>
      <c r="AH14" s="699" t="str">
        <f>if($D14="X",vlookup($B14,'Hours Spread - Filtered'!$B:$AX,AH$1,false),"")</f>
        <v/>
      </c>
      <c r="AI14" s="699" t="str">
        <f>if($D14="X",vlookup($B14,'Hours Spread - Filtered'!$B:$AX,AI$1,false),"")</f>
        <v/>
      </c>
      <c r="AJ14" s="699" t="str">
        <f>if($D14="X",vlookup($B14,'Hours Spread - Filtered'!$B:$AX,AJ$1,false),"")</f>
        <v/>
      </c>
      <c r="AK14" s="699" t="str">
        <f>if($D14="X",vlookup($B14,'Hours Spread - Filtered'!$B:$AX,AK$1,false),"")</f>
        <v/>
      </c>
      <c r="AL14" s="699" t="str">
        <f>if($D14="X",vlookup($B14,'Hours Spread - Filtered'!$B:$AX,AL$1,false),"")</f>
        <v/>
      </c>
      <c r="AM14" s="699" t="str">
        <f>if($D14="X",vlookup($B14,'Hours Spread - Filtered'!$B:$AX,AM$1,false),"")</f>
        <v/>
      </c>
      <c r="AN14" s="699" t="str">
        <f>if($D14="X",vlookup($B14,'Hours Spread - Filtered'!$B:$AX,AN$1,false),"")</f>
        <v/>
      </c>
      <c r="AO14" s="699" t="str">
        <f>if($D14="X",vlookup($B14,'Hours Spread - Filtered'!$B:$AX,AO$1,false),"")</f>
        <v/>
      </c>
      <c r="AP14" s="699" t="str">
        <f>if($D14="X",vlookup($B14,'Hours Spread - Filtered'!$B:$AX,AP$1,false),"")</f>
        <v/>
      </c>
      <c r="AQ14" s="699" t="str">
        <f>if($D14="X",vlookup($B14,'Hours Spread - Filtered'!$B:$AX,AQ$1,false),"")</f>
        <v/>
      </c>
      <c r="AR14" s="699" t="str">
        <f>if($D14="X",vlookup($B14,'Hours Spread - Filtered'!$B:$AX,AR$1,false),"")</f>
        <v/>
      </c>
      <c r="AS14" s="699" t="str">
        <f>if($D14="X",vlookup($B14,'Hours Spread - Filtered'!$B:$AX,AS$1,false),"")</f>
        <v/>
      </c>
      <c r="AT14" s="699" t="str">
        <f>if($D14="X",vlookup($B14,'Hours Spread - Filtered'!$B:$AX,AT$1,false),"")</f>
        <v/>
      </c>
      <c r="AU14" s="699" t="str">
        <f>if($D14="X",vlookup($B14,'Hours Spread - Filtered'!$B:$AX,AU$1,false),"")</f>
        <v/>
      </c>
      <c r="AV14" s="699" t="str">
        <f>if($D14="X",vlookup($B14,'Hours Spread - Filtered'!$B:$AX,AV$1,false),"")</f>
        <v/>
      </c>
      <c r="AW14" s="699" t="str">
        <f>if($D14="X",vlookup($B14,'Hours Spread - Filtered'!$B:$AX,AW$1,false),"")</f>
        <v/>
      </c>
      <c r="AX14" s="699" t="str">
        <f>if($D14="X",vlookup($B14,'Hours Spread - Filtered'!$B:$AX,AX$1,false),"")</f>
        <v/>
      </c>
      <c r="AY14" s="699" t="str">
        <f>if($D14="X",vlookup($B14,'Hours Spread - Filtered'!$B:$AX,AY$1,false),"")</f>
        <v/>
      </c>
      <c r="AZ14" s="699" t="str">
        <f>if($D14="X",vlookup($B14,'Hours Spread - Filtered'!$B:$AX,AZ$1,false),"")</f>
        <v/>
      </c>
      <c r="BA14" s="699" t="str">
        <f>if($D14="X",vlookup($B14,'Hours Spread - Filtered'!$B:$AX,BA$1,false),"")</f>
        <v/>
      </c>
      <c r="BB14" s="699" t="str">
        <f>if($D14="X",vlookup($B14,'Hours Spread - Filtered'!$B:$AX,BB$1,false),"")</f>
        <v/>
      </c>
      <c r="BC14" s="699" t="str">
        <f>if($D14="X",vlookup($B14,'Hours Spread - Filtered'!$B:$AX,BC$1,false),"")</f>
        <v/>
      </c>
      <c r="BD14" s="699" t="str">
        <f>if($D14="X",vlookup($B14,'Hours Spread - Filtered'!$B:$AX,BD$1,false),"")</f>
        <v/>
      </c>
      <c r="BE14" s="699" t="str">
        <f>if($D14="X",vlookup($B14,'Hours Spread - Filtered'!$B:$AX,BE$1,false),"")</f>
        <v/>
      </c>
      <c r="BF14" s="699" t="str">
        <f>if($D14="X",vlookup($B14,'Hours Spread - Filtered'!$B:$AX,BF$1,false),"")</f>
        <v/>
      </c>
      <c r="BG14" s="699" t="str">
        <f>if($D14="X",vlookup($B14,'Hours Spread - Filtered'!$B:$AX,BG$1,false),"")</f>
        <v/>
      </c>
      <c r="BH14" s="699" t="str">
        <f>if($D14="X",vlookup($B14,'Hours Spread - Filtered'!$B:$AX,BH$1,false),"")</f>
        <v/>
      </c>
      <c r="BI14" s="699" t="str">
        <f>if($D14="X",vlookup($B14,'Hours Spread - Filtered'!$B:$AX,BI$1,false),"")</f>
        <v/>
      </c>
      <c r="BJ14" s="699" t="str">
        <f>if($D14="X",vlookup($B14,'Hours Spread - Filtered'!$B:$AX,BJ$1,false),"")</f>
        <v/>
      </c>
      <c r="BK14" s="699" t="str">
        <f>if($D14="X",vlookup($B14,'Hours Spread - Filtered'!$B:$AX,BK$1,false),"")</f>
        <v/>
      </c>
      <c r="BL14" s="699" t="str">
        <f>if($D14="X",vlookup($B14,'Hours Spread - Filtered'!$B:$AX,BL$1,false),"")</f>
        <v/>
      </c>
      <c r="BM14" s="705" t="str">
        <f t="array" ref="BM14">IFERROR(index('Rate Card'!U$3:AF135,match(B14,'Rate Card'!A$3:A135,0),match(Assumptions!C$11,'Rate Card'!U$2:AF$2,0)),"")</f>
        <v/>
      </c>
      <c r="BN14" s="701" t="str">
        <f t="array" ref="BN14">(index('Rate Card'!$C$4:$T135, match(BM14,Controls!H$21:H135,0),match(Assumptions!$C$11,'Rate Card'!C$2:T$2,0)))</f>
        <v>#N/A</v>
      </c>
    </row>
    <row r="15">
      <c r="A15" s="692" t="s">
        <v>482</v>
      </c>
      <c r="B15" s="693" t="s">
        <v>485</v>
      </c>
      <c r="C15" s="703" t="b">
        <v>1</v>
      </c>
      <c r="D15" s="703"/>
      <c r="E15" s="692"/>
      <c r="F15" s="171" t="str">
        <f t="shared" si="14"/>
        <v>#N/A</v>
      </c>
      <c r="G15" s="168">
        <f t="shared" si="15"/>
        <v>0</v>
      </c>
      <c r="H15" s="171">
        <f t="shared" si="16"/>
        <v>0</v>
      </c>
      <c r="I15" s="171">
        <f t="shared" si="17"/>
        <v>0</v>
      </c>
      <c r="J15" s="171">
        <f>sumif('Job Report'!I:I,B15,'Job Report'!H:H)</f>
        <v>0</v>
      </c>
      <c r="K15" s="171">
        <f t="shared" si="18"/>
        <v>0</v>
      </c>
      <c r="L15" s="704">
        <f t="shared" si="19"/>
        <v>0</v>
      </c>
      <c r="M15" s="696"/>
      <c r="N15" s="696"/>
      <c r="O15" s="696"/>
      <c r="P15" s="698">
        <f t="shared" si="20"/>
        <v>0</v>
      </c>
      <c r="Q15" s="689"/>
      <c r="R15" s="699" t="str">
        <f>if($D15="X",vlookup($B15,'Hours Spread - Filtered'!$B:$AX,R$1,false),"")</f>
        <v/>
      </c>
      <c r="S15" s="699" t="str">
        <f>if($D15="X",vlookup($B15,'Hours Spread - Filtered'!$B:$AX,S$1,false),"")</f>
        <v/>
      </c>
      <c r="T15" s="699" t="str">
        <f>if($D15="X",vlookup($B15,'Hours Spread - Filtered'!$B:$AX,T$1,false),"")</f>
        <v/>
      </c>
      <c r="U15" s="699" t="str">
        <f>if($D15="X",vlookup($B15,'Hours Spread - Filtered'!$B:$AX,U$1,false),"")</f>
        <v/>
      </c>
      <c r="V15" s="699" t="str">
        <f>if($D15="X",vlookup($B15,'Hours Spread - Filtered'!$B:$AX,V$1,false),"")</f>
        <v/>
      </c>
      <c r="W15" s="699" t="str">
        <f>if($D15="X",vlookup($B15,'Hours Spread - Filtered'!$B:$AX,W$1,false),"")</f>
        <v/>
      </c>
      <c r="X15" s="699" t="str">
        <f>if($D15="X",vlookup($B15,'Hours Spread - Filtered'!$B:$AX,X$1,false),"")</f>
        <v/>
      </c>
      <c r="Y15" s="699" t="str">
        <f>if($D15="X",vlookup($B15,'Hours Spread - Filtered'!$B:$AX,Y$1,false),"")</f>
        <v/>
      </c>
      <c r="Z15" s="699" t="str">
        <f>if($D15="X",vlookup($B15,'Hours Spread - Filtered'!$B:$AX,Z$1,false),"")</f>
        <v/>
      </c>
      <c r="AA15" s="699" t="str">
        <f>if($D15="X",vlookup($B15,'Hours Spread - Filtered'!$B:$AX,AA$1,false),"")</f>
        <v/>
      </c>
      <c r="AB15" s="699" t="str">
        <f>if($D15="X",vlookup($B15,'Hours Spread - Filtered'!$B:$AX,AB$1,false),"")</f>
        <v/>
      </c>
      <c r="AC15" s="699" t="str">
        <f>if($D15="X",vlookup($B15,'Hours Spread - Filtered'!$B:$AX,AC$1,false),"")</f>
        <v/>
      </c>
      <c r="AD15" s="699" t="str">
        <f>if($D15="X",vlookup($B15,'Hours Spread - Filtered'!$B:$AX,AD$1,false),"")</f>
        <v/>
      </c>
      <c r="AE15" s="699" t="str">
        <f>if($D15="X",vlookup($B15,'Hours Spread - Filtered'!$B:$AX,AE$1,false),"")</f>
        <v/>
      </c>
      <c r="AF15" s="699" t="str">
        <f>if($D15="X",vlookup($B15,'Hours Spread - Filtered'!$B:$AX,AF$1,false),"")</f>
        <v/>
      </c>
      <c r="AG15" s="699" t="str">
        <f>if($D15="X",vlookup($B15,'Hours Spread - Filtered'!$B:$AX,AG$1,false),"")</f>
        <v/>
      </c>
      <c r="AH15" s="699" t="str">
        <f>if($D15="X",vlookup($B15,'Hours Spread - Filtered'!$B:$AX,AH$1,false),"")</f>
        <v/>
      </c>
      <c r="AI15" s="699" t="str">
        <f>if($D15="X",vlookup($B15,'Hours Spread - Filtered'!$B:$AX,AI$1,false),"")</f>
        <v/>
      </c>
      <c r="AJ15" s="699" t="str">
        <f>if($D15="X",vlookup($B15,'Hours Spread - Filtered'!$B:$AX,AJ$1,false),"")</f>
        <v/>
      </c>
      <c r="AK15" s="699" t="str">
        <f>if($D15="X",vlookup($B15,'Hours Spread - Filtered'!$B:$AX,AK$1,false),"")</f>
        <v/>
      </c>
      <c r="AL15" s="699" t="str">
        <f>if($D15="X",vlookup($B15,'Hours Spread - Filtered'!$B:$AX,AL$1,false),"")</f>
        <v/>
      </c>
      <c r="AM15" s="699" t="str">
        <f>if($D15="X",vlookup($B15,'Hours Spread - Filtered'!$B:$AX,AM$1,false),"")</f>
        <v/>
      </c>
      <c r="AN15" s="699" t="str">
        <f>if($D15="X",vlookup($B15,'Hours Spread - Filtered'!$B:$AX,AN$1,false),"")</f>
        <v/>
      </c>
      <c r="AO15" s="699" t="str">
        <f>if($D15="X",vlookup($B15,'Hours Spread - Filtered'!$B:$AX,AO$1,false),"")</f>
        <v/>
      </c>
      <c r="AP15" s="699" t="str">
        <f>if($D15="X",vlookup($B15,'Hours Spread - Filtered'!$B:$AX,AP$1,false),"")</f>
        <v/>
      </c>
      <c r="AQ15" s="699" t="str">
        <f>if($D15="X",vlookup($B15,'Hours Spread - Filtered'!$B:$AX,AQ$1,false),"")</f>
        <v/>
      </c>
      <c r="AR15" s="699" t="str">
        <f>if($D15="X",vlookup($B15,'Hours Spread - Filtered'!$B:$AX,AR$1,false),"")</f>
        <v/>
      </c>
      <c r="AS15" s="699" t="str">
        <f>if($D15="X",vlookup($B15,'Hours Spread - Filtered'!$B:$AX,AS$1,false),"")</f>
        <v/>
      </c>
      <c r="AT15" s="699" t="str">
        <f>if($D15="X",vlookup($B15,'Hours Spread - Filtered'!$B:$AX,AT$1,false),"")</f>
        <v/>
      </c>
      <c r="AU15" s="699" t="str">
        <f>if($D15="X",vlookup($B15,'Hours Spread - Filtered'!$B:$AX,AU$1,false),"")</f>
        <v/>
      </c>
      <c r="AV15" s="699" t="str">
        <f>if($D15="X",vlookup($B15,'Hours Spread - Filtered'!$B:$AX,AV$1,false),"")</f>
        <v/>
      </c>
      <c r="AW15" s="699" t="str">
        <f>if($D15="X",vlookup($B15,'Hours Spread - Filtered'!$B:$AX,AW$1,false),"")</f>
        <v/>
      </c>
      <c r="AX15" s="699" t="str">
        <f>if($D15="X",vlookup($B15,'Hours Spread - Filtered'!$B:$AX,AX$1,false),"")</f>
        <v/>
      </c>
      <c r="AY15" s="699" t="str">
        <f>if($D15="X",vlookup($B15,'Hours Spread - Filtered'!$B:$AX,AY$1,false),"")</f>
        <v/>
      </c>
      <c r="AZ15" s="699" t="str">
        <f>if($D15="X",vlookup($B15,'Hours Spread - Filtered'!$B:$AX,AZ$1,false),"")</f>
        <v/>
      </c>
      <c r="BA15" s="699" t="str">
        <f>if($D15="X",vlookup($B15,'Hours Spread - Filtered'!$B:$AX,BA$1,false),"")</f>
        <v/>
      </c>
      <c r="BB15" s="699" t="str">
        <f>if($D15="X",vlookup($B15,'Hours Spread - Filtered'!$B:$AX,BB$1,false),"")</f>
        <v/>
      </c>
      <c r="BC15" s="699" t="str">
        <f>if($D15="X",vlookup($B15,'Hours Spread - Filtered'!$B:$AX,BC$1,false),"")</f>
        <v/>
      </c>
      <c r="BD15" s="699" t="str">
        <f>if($D15="X",vlookup($B15,'Hours Spread - Filtered'!$B:$AX,BD$1,false),"")</f>
        <v/>
      </c>
      <c r="BE15" s="699" t="str">
        <f>if($D15="X",vlookup($B15,'Hours Spread - Filtered'!$B:$AX,BE$1,false),"")</f>
        <v/>
      </c>
      <c r="BF15" s="699" t="str">
        <f>if($D15="X",vlookup($B15,'Hours Spread - Filtered'!$B:$AX,BF$1,false),"")</f>
        <v/>
      </c>
      <c r="BG15" s="699" t="str">
        <f>if($D15="X",vlookup($B15,'Hours Spread - Filtered'!$B:$AX,BG$1,false),"")</f>
        <v/>
      </c>
      <c r="BH15" s="699" t="str">
        <f>if($D15="X",vlookup($B15,'Hours Spread - Filtered'!$B:$AX,BH$1,false),"")</f>
        <v/>
      </c>
      <c r="BI15" s="699" t="str">
        <f>if($D15="X",vlookup($B15,'Hours Spread - Filtered'!$B:$AX,BI$1,false),"")</f>
        <v/>
      </c>
      <c r="BJ15" s="699" t="str">
        <f>if($D15="X",vlookup($B15,'Hours Spread - Filtered'!$B:$AX,BJ$1,false),"")</f>
        <v/>
      </c>
      <c r="BK15" s="699" t="str">
        <f>if($D15="X",vlookup($B15,'Hours Spread - Filtered'!$B:$AX,BK$1,false),"")</f>
        <v/>
      </c>
      <c r="BL15" s="699" t="str">
        <f>if($D15="X",vlookup($B15,'Hours Spread - Filtered'!$B:$AX,BL$1,false),"")</f>
        <v/>
      </c>
      <c r="BM15" s="705" t="str">
        <f t="array" ref="BM15">IFERROR(index('Rate Card'!U$3:AF135,match(B15,'Rate Card'!A$3:A135,0),match(Assumptions!C$11,'Rate Card'!U$2:AF$2,0)),"")</f>
        <v/>
      </c>
      <c r="BN15" s="701" t="str">
        <f t="array" ref="BN15">(index('Rate Card'!$C$4:$T135, match(BM15,Controls!H$21:H135,0),match(Assumptions!$C$11,'Rate Card'!C$2:T$2,0)))</f>
        <v>#N/A</v>
      </c>
    </row>
    <row r="16">
      <c r="A16" s="700" t="s">
        <v>482</v>
      </c>
      <c r="B16" s="693" t="s">
        <v>486</v>
      </c>
      <c r="C16" s="703" t="b">
        <v>1</v>
      </c>
      <c r="D16" s="706"/>
      <c r="E16" s="692"/>
      <c r="F16" s="227" t="str">
        <f t="shared" si="14"/>
        <v>#N/A</v>
      </c>
      <c r="G16" s="168">
        <f t="shared" si="15"/>
        <v>0</v>
      </c>
      <c r="H16" s="227">
        <f t="shared" si="16"/>
        <v>0</v>
      </c>
      <c r="I16" s="227">
        <f t="shared" si="17"/>
        <v>0</v>
      </c>
      <c r="J16" s="227">
        <f>sumif('Job Report'!I:I,B16,'Job Report'!H:H)</f>
        <v>0</v>
      </c>
      <c r="K16" s="227">
        <f t="shared" si="18"/>
        <v>0</v>
      </c>
      <c r="L16" s="707">
        <f t="shared" si="19"/>
        <v>0</v>
      </c>
      <c r="M16" s="696"/>
      <c r="N16" s="696"/>
      <c r="O16" s="697"/>
      <c r="P16" s="711">
        <f t="shared" si="20"/>
        <v>0</v>
      </c>
      <c r="Q16" s="689"/>
      <c r="R16" s="708" t="str">
        <f>if($D16="X",vlookup($B16,'Hours Spread - Filtered'!$B:$AX,R$1,false),"")</f>
        <v/>
      </c>
      <c r="S16" s="708" t="str">
        <f>if($D16="X",vlookup($B16,'Hours Spread - Filtered'!$B:$AX,S$1,false),"")</f>
        <v/>
      </c>
      <c r="T16" s="708" t="str">
        <f>if($D16="X",vlookup($B16,'Hours Spread - Filtered'!$B:$AX,T$1,false),"")</f>
        <v/>
      </c>
      <c r="U16" s="708" t="str">
        <f>if($D16="X",vlookup($B16,'Hours Spread - Filtered'!$B:$AX,U$1,false),"")</f>
        <v/>
      </c>
      <c r="V16" s="708" t="str">
        <f>if($D16="X",vlookup($B16,'Hours Spread - Filtered'!$B:$AX,V$1,false),"")</f>
        <v/>
      </c>
      <c r="W16" s="708" t="str">
        <f>if($D16="X",vlookup($B16,'Hours Spread - Filtered'!$B:$AX,W$1,false),"")</f>
        <v/>
      </c>
      <c r="X16" s="708" t="str">
        <f>if($D16="X",vlookup($B16,'Hours Spread - Filtered'!$B:$AX,X$1,false),"")</f>
        <v/>
      </c>
      <c r="Y16" s="708" t="str">
        <f>if($D16="X",vlookup($B16,'Hours Spread - Filtered'!$B:$AX,Y$1,false),"")</f>
        <v/>
      </c>
      <c r="Z16" s="708" t="str">
        <f>if($D16="X",vlookup($B16,'Hours Spread - Filtered'!$B:$AX,Z$1,false),"")</f>
        <v/>
      </c>
      <c r="AA16" s="708" t="str">
        <f>if($D16="X",vlookup($B16,'Hours Spread - Filtered'!$B:$AX,AA$1,false),"")</f>
        <v/>
      </c>
      <c r="AB16" s="708" t="str">
        <f>if($D16="X",vlookup($B16,'Hours Spread - Filtered'!$B:$AX,AB$1,false),"")</f>
        <v/>
      </c>
      <c r="AC16" s="708" t="str">
        <f>if($D16="X",vlookup($B16,'Hours Spread - Filtered'!$B:$AX,AC$1,false),"")</f>
        <v/>
      </c>
      <c r="AD16" s="708" t="str">
        <f>if($D16="X",vlookup($B16,'Hours Spread - Filtered'!$B:$AX,AD$1,false),"")</f>
        <v/>
      </c>
      <c r="AE16" s="708" t="str">
        <f>if($D16="X",vlookup($B16,'Hours Spread - Filtered'!$B:$AX,AE$1,false),"")</f>
        <v/>
      </c>
      <c r="AF16" s="708" t="str">
        <f>if($D16="X",vlookup($B16,'Hours Spread - Filtered'!$B:$AX,AF$1,false),"")</f>
        <v/>
      </c>
      <c r="AG16" s="708" t="str">
        <f>if($D16="X",vlookup($B16,'Hours Spread - Filtered'!$B:$AX,AG$1,false),"")</f>
        <v/>
      </c>
      <c r="AH16" s="708" t="str">
        <f>if($D16="X",vlookup($B16,'Hours Spread - Filtered'!$B:$AX,AH$1,false),"")</f>
        <v/>
      </c>
      <c r="AI16" s="708" t="str">
        <f>if($D16="X",vlookup($B16,'Hours Spread - Filtered'!$B:$AX,AI$1,false),"")</f>
        <v/>
      </c>
      <c r="AJ16" s="708" t="str">
        <f>if($D16="X",vlookup($B16,'Hours Spread - Filtered'!$B:$AX,AJ$1,false),"")</f>
        <v/>
      </c>
      <c r="AK16" s="708" t="str">
        <f>if($D16="X",vlookup($B16,'Hours Spread - Filtered'!$B:$AX,AK$1,false),"")</f>
        <v/>
      </c>
      <c r="AL16" s="708" t="str">
        <f>if($D16="X",vlookup($B16,'Hours Spread - Filtered'!$B:$AX,AL$1,false),"")</f>
        <v/>
      </c>
      <c r="AM16" s="708" t="str">
        <f>if($D16="X",vlookup($B16,'Hours Spread - Filtered'!$B:$AX,AM$1,false),"")</f>
        <v/>
      </c>
      <c r="AN16" s="708" t="str">
        <f>if($D16="X",vlookup($B16,'Hours Spread - Filtered'!$B:$AX,AN$1,false),"")</f>
        <v/>
      </c>
      <c r="AO16" s="708" t="str">
        <f>if($D16="X",vlookup($B16,'Hours Spread - Filtered'!$B:$AX,AO$1,false),"")</f>
        <v/>
      </c>
      <c r="AP16" s="708" t="str">
        <f>if($D16="X",vlookup($B16,'Hours Spread - Filtered'!$B:$AX,AP$1,false),"")</f>
        <v/>
      </c>
      <c r="AQ16" s="708" t="str">
        <f>if($D16="X",vlookup($B16,'Hours Spread - Filtered'!$B:$AX,AQ$1,false),"")</f>
        <v/>
      </c>
      <c r="AR16" s="699" t="str">
        <f>if($D16="X",vlookup($B16,'Hours Spread - Filtered'!$B:$AX,AR$1,false),"")</f>
        <v/>
      </c>
      <c r="AS16" s="699" t="str">
        <f>if($D16="X",vlookup($B16,'Hours Spread - Filtered'!$B:$AX,AS$1,false),"")</f>
        <v/>
      </c>
      <c r="AT16" s="699" t="str">
        <f>if($D16="X",vlookup($B16,'Hours Spread - Filtered'!$B:$AX,AT$1,false),"")</f>
        <v/>
      </c>
      <c r="AU16" s="699" t="str">
        <f>if($D16="X",vlookup($B16,'Hours Spread - Filtered'!$B:$AX,AU$1,false),"")</f>
        <v/>
      </c>
      <c r="AV16" s="699" t="str">
        <f>if($D16="X",vlookup($B16,'Hours Spread - Filtered'!$B:$AX,AV$1,false),"")</f>
        <v/>
      </c>
      <c r="AW16" s="699" t="str">
        <f>if($D16="X",vlookup($B16,'Hours Spread - Filtered'!$B:$AX,AW$1,false),"")</f>
        <v/>
      </c>
      <c r="AX16" s="699" t="str">
        <f>if($D16="X",vlookup($B16,'Hours Spread - Filtered'!$B:$AX,AX$1,false),"")</f>
        <v/>
      </c>
      <c r="AY16" s="699" t="str">
        <f>if($D16="X",vlookup($B16,'Hours Spread - Filtered'!$B:$AX,AY$1,false),"")</f>
        <v/>
      </c>
      <c r="AZ16" s="699" t="str">
        <f>if($D16="X",vlookup($B16,'Hours Spread - Filtered'!$B:$AX,AZ$1,false),"")</f>
        <v/>
      </c>
      <c r="BA16" s="699" t="str">
        <f>if($D16="X",vlookup($B16,'Hours Spread - Filtered'!$B:$AX,BA$1,false),"")</f>
        <v/>
      </c>
      <c r="BB16" s="699" t="str">
        <f>if($D16="X",vlookup($B16,'Hours Spread - Filtered'!$B:$AX,BB$1,false),"")</f>
        <v/>
      </c>
      <c r="BC16" s="699" t="str">
        <f>if($D16="X",vlookup($B16,'Hours Spread - Filtered'!$B:$AX,BC$1,false),"")</f>
        <v/>
      </c>
      <c r="BD16" s="699" t="str">
        <f>if($D16="X",vlookup($B16,'Hours Spread - Filtered'!$B:$AX,BD$1,false),"")</f>
        <v/>
      </c>
      <c r="BE16" s="699" t="str">
        <f>if($D16="X",vlookup($B16,'Hours Spread - Filtered'!$B:$AX,BE$1,false),"")</f>
        <v/>
      </c>
      <c r="BF16" s="699" t="str">
        <f>if($D16="X",vlookup($B16,'Hours Spread - Filtered'!$B:$AX,BF$1,false),"")</f>
        <v/>
      </c>
      <c r="BG16" s="699" t="str">
        <f>if($D16="X",vlookup($B16,'Hours Spread - Filtered'!$B:$AX,BG$1,false),"")</f>
        <v/>
      </c>
      <c r="BH16" s="699" t="str">
        <f>if($D16="X",vlookup($B16,'Hours Spread - Filtered'!$B:$AX,BH$1,false),"")</f>
        <v/>
      </c>
      <c r="BI16" s="699" t="str">
        <f>if($D16="X",vlookup($B16,'Hours Spread - Filtered'!$B:$AX,BI$1,false),"")</f>
        <v/>
      </c>
      <c r="BJ16" s="708" t="str">
        <f>if($D16="X",vlookup($B16,'Hours Spread - Filtered'!$B:$AX,BJ$1,false),"")</f>
        <v/>
      </c>
      <c r="BK16" s="708" t="str">
        <f>if($D16="X",vlookup($B16,'Hours Spread - Filtered'!$B:$AX,BK$1,false),"")</f>
        <v/>
      </c>
      <c r="BL16" s="708" t="str">
        <f>if($D16="X",vlookup($B16,'Hours Spread - Filtered'!$B:$AX,BL$1,false),"")</f>
        <v/>
      </c>
      <c r="BM16" s="705" t="str">
        <f t="array" ref="BM16">IFERROR(index('Rate Card'!U$3:AF135,match(B16,'Rate Card'!A$3:A135,0),match(Assumptions!C$11,'Rate Card'!U$2:AF$2,0)),"")</f>
        <v/>
      </c>
      <c r="BN16" s="701" t="str">
        <f t="array" ref="BN16">(index('Rate Card'!$C$4:$T135, match(BM16,Controls!H$21:H135,0),match(Assumptions!$C$11,'Rate Card'!C$2:T$2,0)))</f>
        <v>#N/A</v>
      </c>
    </row>
    <row r="17">
      <c r="A17" s="681" t="s">
        <v>487</v>
      </c>
      <c r="B17" s="682"/>
      <c r="C17" s="683"/>
      <c r="D17" s="683"/>
      <c r="E17" s="683"/>
      <c r="F17" s="684"/>
      <c r="G17" s="684"/>
      <c r="H17" s="684"/>
      <c r="I17" s="684"/>
      <c r="J17" s="684"/>
      <c r="K17" s="684"/>
      <c r="L17" s="684"/>
      <c r="M17" s="696"/>
      <c r="N17" s="696"/>
      <c r="O17" s="712"/>
      <c r="P17" s="713"/>
      <c r="Q17" s="689"/>
      <c r="R17" s="710" t="str">
        <f>if($D17="X",vlookup($B17,'Hours Spread - Filtered'!$B:$AX,R$1,false),"")</f>
        <v/>
      </c>
      <c r="S17" s="710" t="str">
        <f>if($D17="X",vlookup($B17,'Hours Spread - Filtered'!$B:$AX,S$1,false),"")</f>
        <v/>
      </c>
      <c r="T17" s="710" t="str">
        <f>if($D17="X",vlookup($B17,'Hours Spread - Filtered'!$B:$AX,T$1,false),"")</f>
        <v/>
      </c>
      <c r="U17" s="710" t="str">
        <f>if($D17="X",vlookup($B17,'Hours Spread - Filtered'!$B:$AX,U$1,false),"")</f>
        <v/>
      </c>
      <c r="V17" s="710" t="str">
        <f>if($D17="X",vlookup($B17,'Hours Spread - Filtered'!$B:$AX,V$1,false),"")</f>
        <v/>
      </c>
      <c r="W17" s="710" t="str">
        <f>if($D17="X",vlookup($B17,'Hours Spread - Filtered'!$B:$AX,W$1,false),"")</f>
        <v/>
      </c>
      <c r="X17" s="710" t="str">
        <f>if($D17="X",vlookup($B17,'Hours Spread - Filtered'!$B:$AX,X$1,false),"")</f>
        <v/>
      </c>
      <c r="Y17" s="710" t="str">
        <f>if($D17="X",vlookup($B17,'Hours Spread - Filtered'!$B:$AX,Y$1,false),"")</f>
        <v/>
      </c>
      <c r="Z17" s="710" t="str">
        <f>if($D17="X",vlookup($B17,'Hours Spread - Filtered'!$B:$AX,Z$1,false),"")</f>
        <v/>
      </c>
      <c r="AA17" s="710" t="str">
        <f>if($D17="X",vlookup($B17,'Hours Spread - Filtered'!$B:$AX,AA$1,false),"")</f>
        <v/>
      </c>
      <c r="AB17" s="710" t="str">
        <f>if($D17="X",vlookup($B17,'Hours Spread - Filtered'!$B:$AX,AB$1,false),"")</f>
        <v/>
      </c>
      <c r="AC17" s="710" t="str">
        <f>if($D17="X",vlookup($B17,'Hours Spread - Filtered'!$B:$AX,AC$1,false),"")</f>
        <v/>
      </c>
      <c r="AD17" s="710" t="str">
        <f>if($D17="X",vlookup($B17,'Hours Spread - Filtered'!$B:$AX,AD$1,false),"")</f>
        <v/>
      </c>
      <c r="AE17" s="710" t="str">
        <f>if($D17="X",vlookup($B17,'Hours Spread - Filtered'!$B:$AX,AE$1,false),"")</f>
        <v/>
      </c>
      <c r="AF17" s="710" t="str">
        <f>if($D17="X",vlookup($B17,'Hours Spread - Filtered'!$B:$AX,AF$1,false),"")</f>
        <v/>
      </c>
      <c r="AG17" s="710" t="str">
        <f>if($D17="X",vlookup($B17,'Hours Spread - Filtered'!$B:$AX,AG$1,false),"")</f>
        <v/>
      </c>
      <c r="AH17" s="710" t="str">
        <f>if($D17="X",vlookup($B17,'Hours Spread - Filtered'!$B:$AX,AH$1,false),"")</f>
        <v/>
      </c>
      <c r="AI17" s="710" t="str">
        <f>if($D17="X",vlookup($B17,'Hours Spread - Filtered'!$B:$AX,AI$1,false),"")</f>
        <v/>
      </c>
      <c r="AJ17" s="710" t="str">
        <f>if($D17="X",vlookup($B17,'Hours Spread - Filtered'!$B:$AX,AJ$1,false),"")</f>
        <v/>
      </c>
      <c r="AK17" s="710" t="str">
        <f>if($D17="X",vlookup($B17,'Hours Spread - Filtered'!$B:$AX,AK$1,false),"")</f>
        <v/>
      </c>
      <c r="AL17" s="710" t="str">
        <f>if($D17="X",vlookup($B17,'Hours Spread - Filtered'!$B:$AX,AL$1,false),"")</f>
        <v/>
      </c>
      <c r="AM17" s="710" t="str">
        <f>if($D17="X",vlookup($B17,'Hours Spread - Filtered'!$B:$AX,AM$1,false),"")</f>
        <v/>
      </c>
      <c r="AN17" s="710" t="str">
        <f>if($D17="X",vlookup($B17,'Hours Spread - Filtered'!$B:$AX,AN$1,false),"")</f>
        <v/>
      </c>
      <c r="AO17" s="710" t="str">
        <f>if($D17="X",vlookup($B17,'Hours Spread - Filtered'!$B:$AX,AO$1,false),"")</f>
        <v/>
      </c>
      <c r="AP17" s="710" t="str">
        <f>if($D17="X",vlookup($B17,'Hours Spread - Filtered'!$B:$AX,AP$1,false),"")</f>
        <v/>
      </c>
      <c r="AQ17" s="710" t="str">
        <f>if($D17="X",vlookup($B17,'Hours Spread - Filtered'!$B:$AX,AQ$1,false),"")</f>
        <v/>
      </c>
      <c r="AR17" s="710" t="str">
        <f>if($D17="X",vlookup($B17,'Hours Spread - Filtered'!$B:$AX,AR$1,false),"")</f>
        <v/>
      </c>
      <c r="AS17" s="710" t="str">
        <f>if($D17="X",vlookup($B17,'Hours Spread - Filtered'!$B:$AX,AS$1,false),"")</f>
        <v/>
      </c>
      <c r="AT17" s="710" t="str">
        <f>if($D17="X",vlookup($B17,'Hours Spread - Filtered'!$B:$AX,AT$1,false),"")</f>
        <v/>
      </c>
      <c r="AU17" s="710" t="str">
        <f>if($D17="X",vlookup($B17,'Hours Spread - Filtered'!$B:$AX,AU$1,false),"")</f>
        <v/>
      </c>
      <c r="AV17" s="710" t="str">
        <f>if($D17="X",vlookup($B17,'Hours Spread - Filtered'!$B:$AX,AV$1,false),"")</f>
        <v/>
      </c>
      <c r="AW17" s="710" t="str">
        <f>if($D17="X",vlookup($B17,'Hours Spread - Filtered'!$B:$AX,AW$1,false),"")</f>
        <v/>
      </c>
      <c r="AX17" s="710" t="str">
        <f>if($D17="X",vlookup($B17,'Hours Spread - Filtered'!$B:$AX,AX$1,false),"")</f>
        <v/>
      </c>
      <c r="AY17" s="710" t="str">
        <f>if($D17="X",vlookup($B17,'Hours Spread - Filtered'!$B:$AX,AY$1,false),"")</f>
        <v/>
      </c>
      <c r="AZ17" s="710" t="str">
        <f>if($D17="X",vlookup($B17,'Hours Spread - Filtered'!$B:$AX,AZ$1,false),"")</f>
        <v/>
      </c>
      <c r="BA17" s="710" t="str">
        <f>if($D17="X",vlookup($B17,'Hours Spread - Filtered'!$B:$AX,BA$1,false),"")</f>
        <v/>
      </c>
      <c r="BB17" s="710" t="str">
        <f>if($D17="X",vlookup($B17,'Hours Spread - Filtered'!$B:$AX,BB$1,false),"")</f>
        <v/>
      </c>
      <c r="BC17" s="710" t="str">
        <f>if($D17="X",vlookup($B17,'Hours Spread - Filtered'!$B:$AX,BC$1,false),"")</f>
        <v/>
      </c>
      <c r="BD17" s="710" t="str">
        <f>if($D17="X",vlookup($B17,'Hours Spread - Filtered'!$B:$AX,BD$1,false),"")</f>
        <v/>
      </c>
      <c r="BE17" s="710" t="str">
        <f>if($D17="X",vlookup($B17,'Hours Spread - Filtered'!$B:$AX,BE$1,false),"")</f>
        <v/>
      </c>
      <c r="BF17" s="710" t="str">
        <f>if($D17="X",vlookup($B17,'Hours Spread - Filtered'!$B:$AX,BF$1,false),"")</f>
        <v/>
      </c>
      <c r="BG17" s="710" t="str">
        <f>if($D17="X",vlookup($B17,'Hours Spread - Filtered'!$B:$AX,BG$1,false),"")</f>
        <v/>
      </c>
      <c r="BH17" s="710" t="str">
        <f>if($D17="X",vlookup($B17,'Hours Spread - Filtered'!$B:$AX,BH$1,false),"")</f>
        <v/>
      </c>
      <c r="BI17" s="710" t="str">
        <f>if($D17="X",vlookup($B17,'Hours Spread - Filtered'!$B:$AX,BI$1,false),"")</f>
        <v/>
      </c>
      <c r="BJ17" s="710" t="str">
        <f>if($D17="X",vlookup($B17,'Hours Spread - Filtered'!$B:$AX,BJ$1,false),"")</f>
        <v/>
      </c>
      <c r="BK17" s="710" t="str">
        <f>if($D17="X",vlookup($B17,'Hours Spread - Filtered'!$B:$AX,BK$1,false),"")</f>
        <v/>
      </c>
      <c r="BL17" s="710" t="str">
        <f>if($D17="X",vlookup($B17,'Hours Spread - Filtered'!$B:$AX,BL$1,false),"")</f>
        <v/>
      </c>
      <c r="BM17" s="683"/>
      <c r="BN17" s="691"/>
    </row>
    <row r="18">
      <c r="A18" s="692" t="s">
        <v>363</v>
      </c>
      <c r="B18" s="693" t="s">
        <v>488</v>
      </c>
      <c r="C18" s="694" t="b">
        <v>1</v>
      </c>
      <c r="D18" s="694"/>
      <c r="E18" s="692" t="str">
        <f t="shared" ref="E18:E43" si="21">if(D18="x","Needs Staffing","")</f>
        <v/>
      </c>
      <c r="F18" s="168" t="str">
        <f t="shared" ref="F18:F43" si="22">(L18-N18)*BN18</f>
        <v>#N/A</v>
      </c>
      <c r="G18" s="168">
        <f t="shared" ref="G18:G43" si="23">iferror(if(C18=true,0,(L18*(BN18/1.55*1.2285))),"")</f>
        <v>0</v>
      </c>
      <c r="H18" s="301">
        <f t="shared" ref="H18:H43" si="24">G18</f>
        <v>0</v>
      </c>
      <c r="I18" s="301">
        <f t="shared" ref="I18:I43" si="25">G18-H18</f>
        <v>0</v>
      </c>
      <c r="J18" s="301">
        <f>sumif('Job Report'!I:I,B18,'Job Report'!H:H)</f>
        <v>0</v>
      </c>
      <c r="K18" s="301">
        <f t="shared" ref="K18:K43" si="26">if(C18=false,H18-J18,0)</f>
        <v>0</v>
      </c>
      <c r="L18" s="704">
        <f t="shared" ref="L18:L43" si="27">SUM(R18:BL18)</f>
        <v>0</v>
      </c>
      <c r="M18" s="696"/>
      <c r="N18" s="169" t="str">
        <f t="shared" ref="N18:N43" si="28">if(B$4="Onsite Staffing in COGS", BF18,"")</f>
        <v/>
      </c>
      <c r="O18" s="168" t="str">
        <f t="shared" ref="O18:O43" si="29">BN18*N18</f>
        <v>#N/A</v>
      </c>
      <c r="P18" s="698">
        <f t="shared" ref="P18:P43" si="30">L18-N18</f>
        <v>0</v>
      </c>
      <c r="Q18" s="689"/>
      <c r="R18" s="699" t="str">
        <f>if($D18="X",vlookup($B18,'Hours Spread - Filtered'!$B:$AX,R$1,false),"")</f>
        <v/>
      </c>
      <c r="S18" s="699" t="str">
        <f>if($D18="X",vlookup($B18,'Hours Spread - Filtered'!$B:$AX,S$1,false),"")</f>
        <v/>
      </c>
      <c r="T18" s="699" t="str">
        <f>if($D18="X",vlookup($B18,'Hours Spread - Filtered'!$B:$AX,T$1,false),"")</f>
        <v/>
      </c>
      <c r="U18" s="699" t="str">
        <f>if($D18="X",vlookup($B18,'Hours Spread - Filtered'!$B:$AX,U$1,false),"")</f>
        <v/>
      </c>
      <c r="V18" s="699" t="str">
        <f>if($D18="X",vlookup($B18,'Hours Spread - Filtered'!$B:$AX,V$1,false),"")</f>
        <v/>
      </c>
      <c r="W18" s="699" t="str">
        <f>if($D18="X",vlookup($B18,'Hours Spread - Filtered'!$B:$AX,W$1,false),"")</f>
        <v/>
      </c>
      <c r="X18" s="699" t="str">
        <f>if($D18="X",vlookup($B18,'Hours Spread - Filtered'!$B:$AX,X$1,false),"")</f>
        <v/>
      </c>
      <c r="Y18" s="699" t="str">
        <f>if($D18="X",vlookup($B18,'Hours Spread - Filtered'!$B:$AX,Y$1,false),"")</f>
        <v/>
      </c>
      <c r="Z18" s="699" t="str">
        <f>if($D18="X",vlookup($B18,'Hours Spread - Filtered'!$B:$AX,Z$1,false),"")</f>
        <v/>
      </c>
      <c r="AA18" s="699" t="str">
        <f>if($D18="X",vlookup($B18,'Hours Spread - Filtered'!$B:$AX,AA$1,false),"")</f>
        <v/>
      </c>
      <c r="AB18" s="699" t="str">
        <f>if($D18="X",vlookup($B18,'Hours Spread - Filtered'!$B:$AX,AB$1,false),"")</f>
        <v/>
      </c>
      <c r="AC18" s="699" t="str">
        <f>if($D18="X",vlookup($B18,'Hours Spread - Filtered'!$B:$AX,AC$1,false),"")</f>
        <v/>
      </c>
      <c r="AD18" s="699" t="str">
        <f>if($D18="X",vlookup($B18,'Hours Spread - Filtered'!$B:$AX,AD$1,false),"")</f>
        <v/>
      </c>
      <c r="AE18" s="699" t="str">
        <f>if($D18="X",vlookup($B18,'Hours Spread - Filtered'!$B:$AX,AE$1,false),"")</f>
        <v/>
      </c>
      <c r="AF18" s="699" t="str">
        <f>if($D18="X",vlookup($B18,'Hours Spread - Filtered'!$B:$AX,AF$1,false),"")</f>
        <v/>
      </c>
      <c r="AG18" s="699" t="str">
        <f>if($D18="X",vlookup($B18,'Hours Spread - Filtered'!$B:$AX,AG$1,false),"")</f>
        <v/>
      </c>
      <c r="AH18" s="699" t="str">
        <f>if($D18="X",vlookup($B18,'Hours Spread - Filtered'!$B:$AX,AH$1,false),"")</f>
        <v/>
      </c>
      <c r="AI18" s="699" t="str">
        <f>if($D18="X",vlookup($B18,'Hours Spread - Filtered'!$B:$AX,AI$1,false),"")</f>
        <v/>
      </c>
      <c r="AJ18" s="699" t="str">
        <f>if($D18="X",vlookup($B18,'Hours Spread - Filtered'!$B:$AX,AJ$1,false),"")</f>
        <v/>
      </c>
      <c r="AK18" s="699" t="str">
        <f>if($D18="X",vlookup($B18,'Hours Spread - Filtered'!$B:$AX,AK$1,false),"")</f>
        <v/>
      </c>
      <c r="AL18" s="699" t="str">
        <f>if($D18="X",vlookup($B18,'Hours Spread - Filtered'!$B:$AX,AL$1,false),"")</f>
        <v/>
      </c>
      <c r="AM18" s="699" t="str">
        <f>if($D18="X",vlookup($B18,'Hours Spread - Filtered'!$B:$AX,AM$1,false),"")</f>
        <v/>
      </c>
      <c r="AN18" s="699" t="str">
        <f>if($D18="X",vlookup($B18,'Hours Spread - Filtered'!$B:$AX,AN$1,false),"")</f>
        <v/>
      </c>
      <c r="AO18" s="699" t="str">
        <f>if($D18="X",vlookup($B18,'Hours Spread - Filtered'!$B:$AX,AO$1,false),"")</f>
        <v/>
      </c>
      <c r="AP18" s="699" t="str">
        <f>if($D18="X",vlookup($B18,'Hours Spread - Filtered'!$B:$AX,AP$1,false),"")</f>
        <v/>
      </c>
      <c r="AQ18" s="699" t="str">
        <f>if($D18="X",vlookup($B18,'Hours Spread - Filtered'!$B:$AX,AQ$1,false),"")</f>
        <v/>
      </c>
      <c r="AR18" s="699" t="str">
        <f>if($D18="X",vlookup($B18,'Hours Spread - Filtered'!$B:$AX,AR$1,false),"")</f>
        <v/>
      </c>
      <c r="AS18" s="699" t="str">
        <f>if($D18="X",vlookup($B18,'Hours Spread - Filtered'!$B:$AX,AS$1,false),"")</f>
        <v/>
      </c>
      <c r="AT18" s="699" t="str">
        <f>if($D18="X",vlookup($B18,'Hours Spread - Filtered'!$B:$AX,AT$1,false),"")</f>
        <v/>
      </c>
      <c r="AU18" s="699" t="str">
        <f>if($D18="X",vlookup($B18,'Hours Spread - Filtered'!$B:$AX,AU$1,false),"")</f>
        <v/>
      </c>
      <c r="AV18" s="699" t="str">
        <f>if($D18="X",vlookup($B18,'Hours Spread - Filtered'!$B:$AX,AV$1,false),"")</f>
        <v/>
      </c>
      <c r="AW18" s="699" t="str">
        <f>if($D18="X",vlookup($B18,'Hours Spread - Filtered'!$B:$AX,AW$1,false),"")</f>
        <v/>
      </c>
      <c r="AX18" s="699" t="str">
        <f>if($D18="X",vlookup($B18,'Hours Spread - Filtered'!$B:$AX,AX$1,false),"")</f>
        <v/>
      </c>
      <c r="AY18" s="699" t="str">
        <f>if($D18="X",vlookup($B18,'Hours Spread - Filtered'!$B:$AX,AY$1,false),"")</f>
        <v/>
      </c>
      <c r="AZ18" s="699" t="str">
        <f>if($D18="X",vlookup($B18,'Hours Spread - Filtered'!$B:$AX,AZ$1,false),"")</f>
        <v/>
      </c>
      <c r="BA18" s="699" t="str">
        <f>if($D18="X",vlookup($B18,'Hours Spread - Filtered'!$B:$AX,BA$1,false),"")</f>
        <v/>
      </c>
      <c r="BB18" s="699" t="str">
        <f>if($D18="X",vlookup($B18,'Hours Spread - Filtered'!$B:$AX,BB$1,false),"")</f>
        <v/>
      </c>
      <c r="BC18" s="699" t="str">
        <f>if($D18="X",vlookup($B18,'Hours Spread - Filtered'!$B:$AX,BC$1,false),"")</f>
        <v/>
      </c>
      <c r="BD18" s="699" t="str">
        <f>if($D18="X",vlookup($B18,'Hours Spread - Filtered'!$B:$AX,BD$1,false),"")</f>
        <v/>
      </c>
      <c r="BE18" s="699" t="str">
        <f>if($D18="X",vlookup($B18,'Hours Spread - Filtered'!$B:$AX,BE$1,false),"")</f>
        <v/>
      </c>
      <c r="BF18" s="699" t="str">
        <f>if($D18="X",vlookup($B18,'Hours Spread - Filtered'!$B:$AX,BF$1,false),"")</f>
        <v/>
      </c>
      <c r="BG18" s="699" t="str">
        <f>if($D18="X",vlookup($B18,'Hours Spread - Filtered'!$B:$AX,BG$1,false),"")</f>
        <v/>
      </c>
      <c r="BH18" s="699" t="str">
        <f>if($D18="X",vlookup($B18,'Hours Spread - Filtered'!$B:$AX,BH$1,false),"")</f>
        <v/>
      </c>
      <c r="BI18" s="699" t="str">
        <f>if($D18="X",vlookup($B18,'Hours Spread - Filtered'!$B:$AX,BI$1,false),"")</f>
        <v/>
      </c>
      <c r="BJ18" s="699" t="str">
        <f>if($D18="X",vlookup($B18,'Hours Spread - Filtered'!$B:$AX,BJ$1,false),"")</f>
        <v/>
      </c>
      <c r="BK18" s="699" t="str">
        <f>if($D18="X",vlookup($B18,'Hours Spread - Filtered'!$B:$AX,BK$1,false),"")</f>
        <v/>
      </c>
      <c r="BL18" s="699" t="str">
        <f>if($D18="X",vlookup($B18,'Hours Spread - Filtered'!$B:$AX,BL$1,false),"")</f>
        <v/>
      </c>
      <c r="BM18" s="692" t="str">
        <f t="array" ref="BM18">IFERROR(index('Rate Card'!U$3:AF135,match(B18,'Rate Card'!A$3:A135,0),match(Assumptions!C$11,'Rate Card'!U$2:AF$2,0)),"")</f>
        <v/>
      </c>
      <c r="BN18" s="701" t="str">
        <f t="array" ref="BN18">(index('Rate Card'!$C$4:$T135, match(BM18,Controls!H$21:H135,0),match(Assumptions!$C$11,'Rate Card'!C$2:T$2,0)))</f>
        <v>#N/A</v>
      </c>
    </row>
    <row r="19">
      <c r="A19" s="705" t="s">
        <v>363</v>
      </c>
      <c r="B19" s="693" t="s">
        <v>489</v>
      </c>
      <c r="C19" s="703" t="b">
        <v>1</v>
      </c>
      <c r="D19" s="703"/>
      <c r="E19" s="692" t="str">
        <f t="shared" si="21"/>
        <v/>
      </c>
      <c r="F19" s="168" t="str">
        <f t="shared" si="22"/>
        <v>#N/A</v>
      </c>
      <c r="G19" s="168">
        <f t="shared" si="23"/>
        <v>0</v>
      </c>
      <c r="H19" s="227">
        <f t="shared" si="24"/>
        <v>0</v>
      </c>
      <c r="I19" s="227">
        <f t="shared" si="25"/>
        <v>0</v>
      </c>
      <c r="J19" s="227">
        <f>sumif('Job Report'!I:I,B19,'Job Report'!H:H)</f>
        <v>0</v>
      </c>
      <c r="K19" s="227">
        <f t="shared" si="26"/>
        <v>0</v>
      </c>
      <c r="L19" s="704">
        <f t="shared" si="27"/>
        <v>0</v>
      </c>
      <c r="M19" s="696"/>
      <c r="N19" s="169" t="str">
        <f t="shared" si="28"/>
        <v/>
      </c>
      <c r="O19" s="171" t="str">
        <f t="shared" si="29"/>
        <v>#N/A</v>
      </c>
      <c r="P19" s="698">
        <f t="shared" si="30"/>
        <v>0</v>
      </c>
      <c r="Q19" s="689"/>
      <c r="R19" s="699" t="str">
        <f>if($D19="X",vlookup($B19,'Hours Spread - Filtered'!$B:$AX,R$1,false),"")</f>
        <v/>
      </c>
      <c r="S19" s="699" t="str">
        <f>if($D19="X",vlookup($B19,'Hours Spread - Filtered'!$B:$AX,S$1,false),"")</f>
        <v/>
      </c>
      <c r="T19" s="699" t="str">
        <f>if($D19="X",vlookup($B19,'Hours Spread - Filtered'!$B:$AX,T$1,false),"")</f>
        <v/>
      </c>
      <c r="U19" s="699" t="str">
        <f>if($D19="X",vlookup($B19,'Hours Spread - Filtered'!$B:$AX,U$1,false),"")</f>
        <v/>
      </c>
      <c r="V19" s="699" t="str">
        <f>if($D19="X",vlookup($B19,'Hours Spread - Filtered'!$B:$AX,V$1,false),"")</f>
        <v/>
      </c>
      <c r="W19" s="699" t="str">
        <f>if($D19="X",vlookup($B19,'Hours Spread - Filtered'!$B:$AX,W$1,false),"")</f>
        <v/>
      </c>
      <c r="X19" s="699" t="str">
        <f>if($D19="X",vlookup($B19,'Hours Spread - Filtered'!$B:$AX,X$1,false),"")</f>
        <v/>
      </c>
      <c r="Y19" s="699" t="str">
        <f>if($D19="X",vlookup($B19,'Hours Spread - Filtered'!$B:$AX,Y$1,false),"")</f>
        <v/>
      </c>
      <c r="Z19" s="699" t="str">
        <f>if($D19="X",vlookup($B19,'Hours Spread - Filtered'!$B:$AX,Z$1,false),"")</f>
        <v/>
      </c>
      <c r="AA19" s="699" t="str">
        <f>if($D19="X",vlookup($B19,'Hours Spread - Filtered'!$B:$AX,AA$1,false),"")</f>
        <v/>
      </c>
      <c r="AB19" s="699" t="str">
        <f>if($D19="X",vlookup($B19,'Hours Spread - Filtered'!$B:$AX,AB$1,false),"")</f>
        <v/>
      </c>
      <c r="AC19" s="699" t="str">
        <f>if($D19="X",vlookup($B19,'Hours Spread - Filtered'!$B:$AX,AC$1,false),"")</f>
        <v/>
      </c>
      <c r="AD19" s="699" t="str">
        <f>if($D19="X",vlookup($B19,'Hours Spread - Filtered'!$B:$AX,AD$1,false),"")</f>
        <v/>
      </c>
      <c r="AE19" s="699" t="str">
        <f>if($D19="X",vlookup($B19,'Hours Spread - Filtered'!$B:$AX,AE$1,false),"")</f>
        <v/>
      </c>
      <c r="AF19" s="699" t="str">
        <f>if($D19="X",vlookup($B19,'Hours Spread - Filtered'!$B:$AX,AF$1,false),"")</f>
        <v/>
      </c>
      <c r="AG19" s="699" t="str">
        <f>if($D19="X",vlookup($B19,'Hours Spread - Filtered'!$B:$AX,AG$1,false),"")</f>
        <v/>
      </c>
      <c r="AH19" s="699" t="str">
        <f>if($D19="X",vlookup($B19,'Hours Spread - Filtered'!$B:$AX,AH$1,false),"")</f>
        <v/>
      </c>
      <c r="AI19" s="699" t="str">
        <f>if($D19="X",vlookup($B19,'Hours Spread - Filtered'!$B:$AX,AI$1,false),"")</f>
        <v/>
      </c>
      <c r="AJ19" s="699" t="str">
        <f>if($D19="X",vlookup($B19,'Hours Spread - Filtered'!$B:$AX,AJ$1,false),"")</f>
        <v/>
      </c>
      <c r="AK19" s="699" t="str">
        <f>if($D19="X",vlookup($B19,'Hours Spread - Filtered'!$B:$AX,AK$1,false),"")</f>
        <v/>
      </c>
      <c r="AL19" s="699" t="str">
        <f>if($D19="X",vlookup($B19,'Hours Spread - Filtered'!$B:$AX,AL$1,false),"")</f>
        <v/>
      </c>
      <c r="AM19" s="699" t="str">
        <f>if($D19="X",vlookup($B19,'Hours Spread - Filtered'!$B:$AX,AM$1,false),"")</f>
        <v/>
      </c>
      <c r="AN19" s="699" t="str">
        <f>if($D19="X",vlookup($B19,'Hours Spread - Filtered'!$B:$AX,AN$1,false),"")</f>
        <v/>
      </c>
      <c r="AO19" s="699" t="str">
        <f>if($D19="X",vlookup($B19,'Hours Spread - Filtered'!$B:$AX,AO$1,false),"")</f>
        <v/>
      </c>
      <c r="AP19" s="699" t="str">
        <f>if($D19="X",vlookup($B19,'Hours Spread - Filtered'!$B:$AX,AP$1,false),"")</f>
        <v/>
      </c>
      <c r="AQ19" s="699" t="str">
        <f>if($D19="X",vlookup($B19,'Hours Spread - Filtered'!$B:$AX,AQ$1,false),"")</f>
        <v/>
      </c>
      <c r="AR19" s="699" t="str">
        <f>if($D19="X",vlookup($B19,'Hours Spread - Filtered'!$B:$AX,AR$1,false),"")</f>
        <v/>
      </c>
      <c r="AS19" s="699" t="str">
        <f>if($D19="X",vlookup($B19,'Hours Spread - Filtered'!$B:$AX,AS$1,false),"")</f>
        <v/>
      </c>
      <c r="AT19" s="699" t="str">
        <f>if($D19="X",vlookup($B19,'Hours Spread - Filtered'!$B:$AX,AT$1,false),"")</f>
        <v/>
      </c>
      <c r="AU19" s="699" t="str">
        <f>if($D19="X",vlookup($B19,'Hours Spread - Filtered'!$B:$AX,AU$1,false),"")</f>
        <v/>
      </c>
      <c r="AV19" s="699" t="str">
        <f>if($D19="X",vlookup($B19,'Hours Spread - Filtered'!$B:$AX,AV$1,false),"")</f>
        <v/>
      </c>
      <c r="AW19" s="699" t="str">
        <f>if($D19="X",vlookup($B19,'Hours Spread - Filtered'!$B:$AX,AW$1,false),"")</f>
        <v/>
      </c>
      <c r="AX19" s="699" t="str">
        <f>if($D19="X",vlookup($B19,'Hours Spread - Filtered'!$B:$AX,AX$1,false),"")</f>
        <v/>
      </c>
      <c r="AY19" s="699" t="str">
        <f>if($D19="X",vlookup($B19,'Hours Spread - Filtered'!$B:$AX,AY$1,false),"")</f>
        <v/>
      </c>
      <c r="AZ19" s="699" t="str">
        <f>if($D19="X",vlookup($B19,'Hours Spread - Filtered'!$B:$AX,AZ$1,false),"")</f>
        <v/>
      </c>
      <c r="BA19" s="699" t="str">
        <f>if($D19="X",vlookup($B19,'Hours Spread - Filtered'!$B:$AX,BA$1,false),"")</f>
        <v/>
      </c>
      <c r="BB19" s="699" t="str">
        <f>if($D19="X",vlookup($B19,'Hours Spread - Filtered'!$B:$AX,BB$1,false),"")</f>
        <v/>
      </c>
      <c r="BC19" s="699" t="str">
        <f>if($D19="X",vlookup($B19,'Hours Spread - Filtered'!$B:$AX,BC$1,false),"")</f>
        <v/>
      </c>
      <c r="BD19" s="699" t="str">
        <f>if($D19="X",vlookup($B19,'Hours Spread - Filtered'!$B:$AX,BD$1,false),"")</f>
        <v/>
      </c>
      <c r="BE19" s="699" t="str">
        <f>if($D19="X",vlookup($B19,'Hours Spread - Filtered'!$B:$AX,BE$1,false),"")</f>
        <v/>
      </c>
      <c r="BF19" s="699" t="str">
        <f>if($D19="X",vlookup($B19,'Hours Spread - Filtered'!$B:$AX,BF$1,false),"")</f>
        <v/>
      </c>
      <c r="BG19" s="699" t="str">
        <f>if($D19="X",vlookup($B19,'Hours Spread - Filtered'!$B:$AX,BG$1,false),"")</f>
        <v/>
      </c>
      <c r="BH19" s="699" t="str">
        <f>if($D19="X",vlookup($B19,'Hours Spread - Filtered'!$B:$AX,BH$1,false),"")</f>
        <v/>
      </c>
      <c r="BI19" s="699" t="str">
        <f>if($D19="X",vlookup($B19,'Hours Spread - Filtered'!$B:$AX,BI$1,false),"")</f>
        <v/>
      </c>
      <c r="BJ19" s="699" t="str">
        <f>if($D19="X",vlookup($B19,'Hours Spread - Filtered'!$B:$AX,BJ$1,false),"")</f>
        <v/>
      </c>
      <c r="BK19" s="699" t="str">
        <f>if($D19="X",vlookup($B19,'Hours Spread - Filtered'!$B:$AX,BK$1,false),"")</f>
        <v/>
      </c>
      <c r="BL19" s="699" t="str">
        <f>if($D19="X",vlookup($B19,'Hours Spread - Filtered'!$B:$AX,BL$1,false),"")</f>
        <v/>
      </c>
      <c r="BM19" s="705" t="str">
        <f t="array" ref="BM19">IFERROR(index('Rate Card'!U$3:AF135,match(B19,'Rate Card'!A$3:A135,0),match(Assumptions!C$11,'Rate Card'!U$2:AF$2,0)),"")</f>
        <v/>
      </c>
      <c r="BN19" s="701" t="str">
        <f t="array" ref="BN19">(index('Rate Card'!$C$4:$T135, match(BM19,Controls!H$21:H135,0),match(Assumptions!$C$11,'Rate Card'!C$2:T$2,0)))</f>
        <v>#N/A</v>
      </c>
    </row>
    <row r="20">
      <c r="A20" s="705" t="s">
        <v>363</v>
      </c>
      <c r="B20" s="693" t="s">
        <v>490</v>
      </c>
      <c r="C20" s="703" t="b">
        <v>1</v>
      </c>
      <c r="D20" s="703"/>
      <c r="E20" s="692" t="str">
        <f t="shared" si="21"/>
        <v/>
      </c>
      <c r="F20" s="168" t="str">
        <f t="shared" si="22"/>
        <v>#N/A</v>
      </c>
      <c r="G20" s="168">
        <f t="shared" si="23"/>
        <v>0</v>
      </c>
      <c r="H20" s="227">
        <f t="shared" si="24"/>
        <v>0</v>
      </c>
      <c r="I20" s="227">
        <f t="shared" si="25"/>
        <v>0</v>
      </c>
      <c r="J20" s="227">
        <f>sumif('Job Report'!I:I,B20,'Job Report'!H:H)</f>
        <v>0</v>
      </c>
      <c r="K20" s="227">
        <f t="shared" si="26"/>
        <v>0</v>
      </c>
      <c r="L20" s="704">
        <f t="shared" si="27"/>
        <v>0</v>
      </c>
      <c r="M20" s="696"/>
      <c r="N20" s="169" t="str">
        <f t="shared" si="28"/>
        <v/>
      </c>
      <c r="O20" s="171" t="str">
        <f t="shared" si="29"/>
        <v>#N/A</v>
      </c>
      <c r="P20" s="698">
        <f t="shared" si="30"/>
        <v>0</v>
      </c>
      <c r="Q20" s="689"/>
      <c r="R20" s="699" t="str">
        <f>if($D20="X",vlookup($B20,'Hours Spread - Filtered'!$B:$AX,R$1,false),"")</f>
        <v/>
      </c>
      <c r="S20" s="699" t="str">
        <f>if($D20="X",vlookup($B20,'Hours Spread - Filtered'!$B:$AX,S$1,false),"")</f>
        <v/>
      </c>
      <c r="T20" s="699" t="str">
        <f>if($D20="X",vlookup($B20,'Hours Spread - Filtered'!$B:$AX,T$1,false),"")</f>
        <v/>
      </c>
      <c r="U20" s="699" t="str">
        <f>if($D20="X",vlookup($B20,'Hours Spread - Filtered'!$B:$AX,U$1,false),"")</f>
        <v/>
      </c>
      <c r="V20" s="699" t="str">
        <f>if($D20="X",vlookup($B20,'Hours Spread - Filtered'!$B:$AX,V$1,false),"")</f>
        <v/>
      </c>
      <c r="W20" s="699" t="str">
        <f>if($D20="X",vlookup($B20,'Hours Spread - Filtered'!$B:$AX,W$1,false),"")</f>
        <v/>
      </c>
      <c r="X20" s="699" t="str">
        <f>if($D20="X",vlookup($B20,'Hours Spread - Filtered'!$B:$AX,X$1,false),"")</f>
        <v/>
      </c>
      <c r="Y20" s="699" t="str">
        <f>if($D20="X",vlookup($B20,'Hours Spread - Filtered'!$B:$AX,Y$1,false),"")</f>
        <v/>
      </c>
      <c r="Z20" s="699" t="str">
        <f>if($D20="X",vlookup($B20,'Hours Spread - Filtered'!$B:$AX,Z$1,false),"")</f>
        <v/>
      </c>
      <c r="AA20" s="699" t="str">
        <f>if($D20="X",vlookup($B20,'Hours Spread - Filtered'!$B:$AX,AA$1,false),"")</f>
        <v/>
      </c>
      <c r="AB20" s="699" t="str">
        <f>if($D20="X",vlookup($B20,'Hours Spread - Filtered'!$B:$AX,AB$1,false),"")</f>
        <v/>
      </c>
      <c r="AC20" s="699" t="str">
        <f>if($D20="X",vlookup($B20,'Hours Spread - Filtered'!$B:$AX,AC$1,false),"")</f>
        <v/>
      </c>
      <c r="AD20" s="699" t="str">
        <f>if($D20="X",vlookup($B20,'Hours Spread - Filtered'!$B:$AX,AD$1,false),"")</f>
        <v/>
      </c>
      <c r="AE20" s="699" t="str">
        <f>if($D20="X",vlookup($B20,'Hours Spread - Filtered'!$B:$AX,AE$1,false),"")</f>
        <v/>
      </c>
      <c r="AF20" s="699" t="str">
        <f>if($D20="X",vlookup($B20,'Hours Spread - Filtered'!$B:$AX,AF$1,false),"")</f>
        <v/>
      </c>
      <c r="AG20" s="699" t="str">
        <f>if($D20="X",vlookup($B20,'Hours Spread - Filtered'!$B:$AX,AG$1,false),"")</f>
        <v/>
      </c>
      <c r="AH20" s="699" t="str">
        <f>if($D20="X",vlookup($B20,'Hours Spread - Filtered'!$B:$AX,AH$1,false),"")</f>
        <v/>
      </c>
      <c r="AI20" s="699" t="str">
        <f>if($D20="X",vlookup($B20,'Hours Spread - Filtered'!$B:$AX,AI$1,false),"")</f>
        <v/>
      </c>
      <c r="AJ20" s="699" t="str">
        <f>if($D20="X",vlookup($B20,'Hours Spread - Filtered'!$B:$AX,AJ$1,false),"")</f>
        <v/>
      </c>
      <c r="AK20" s="699" t="str">
        <f>if($D20="X",vlookup($B20,'Hours Spread - Filtered'!$B:$AX,AK$1,false),"")</f>
        <v/>
      </c>
      <c r="AL20" s="699" t="str">
        <f>if($D20="X",vlookup($B20,'Hours Spread - Filtered'!$B:$AX,AL$1,false),"")</f>
        <v/>
      </c>
      <c r="AM20" s="699" t="str">
        <f>if($D20="X",vlookup($B20,'Hours Spread - Filtered'!$B:$AX,AM$1,false),"")</f>
        <v/>
      </c>
      <c r="AN20" s="699" t="str">
        <f>if($D20="X",vlookup($B20,'Hours Spread - Filtered'!$B:$AX,AN$1,false),"")</f>
        <v/>
      </c>
      <c r="AO20" s="699" t="str">
        <f>if($D20="X",vlookup($B20,'Hours Spread - Filtered'!$B:$AX,AO$1,false),"")</f>
        <v/>
      </c>
      <c r="AP20" s="699" t="str">
        <f>if($D20="X",vlookup($B20,'Hours Spread - Filtered'!$B:$AX,AP$1,false),"")</f>
        <v/>
      </c>
      <c r="AQ20" s="699" t="str">
        <f>if($D20="X",vlookup($B20,'Hours Spread - Filtered'!$B:$AX,AQ$1,false),"")</f>
        <v/>
      </c>
      <c r="AR20" s="699" t="str">
        <f>if($D20="X",vlookup($B20,'Hours Spread - Filtered'!$B:$AX,AR$1,false),"")</f>
        <v/>
      </c>
      <c r="AS20" s="699" t="str">
        <f>if($D20="X",vlookup($B20,'Hours Spread - Filtered'!$B:$AX,AS$1,false),"")</f>
        <v/>
      </c>
      <c r="AT20" s="699" t="str">
        <f>if($D20="X",vlookup($B20,'Hours Spread - Filtered'!$B:$AX,AT$1,false),"")</f>
        <v/>
      </c>
      <c r="AU20" s="699" t="str">
        <f>if($D20="X",vlookup($B20,'Hours Spread - Filtered'!$B:$AX,AU$1,false),"")</f>
        <v/>
      </c>
      <c r="AV20" s="699" t="str">
        <f>if($D20="X",vlookup($B20,'Hours Spread - Filtered'!$B:$AX,AV$1,false),"")</f>
        <v/>
      </c>
      <c r="AW20" s="699" t="str">
        <f>if($D20="X",vlookup($B20,'Hours Spread - Filtered'!$B:$AX,AW$1,false),"")</f>
        <v/>
      </c>
      <c r="AX20" s="699" t="str">
        <f>if($D20="X",vlookup($B20,'Hours Spread - Filtered'!$B:$AX,AX$1,false),"")</f>
        <v/>
      </c>
      <c r="AY20" s="699" t="str">
        <f>if($D20="X",vlookup($B20,'Hours Spread - Filtered'!$B:$AX,AY$1,false),"")</f>
        <v/>
      </c>
      <c r="AZ20" s="699" t="str">
        <f>if($D20="X",vlookup($B20,'Hours Spread - Filtered'!$B:$AX,AZ$1,false),"")</f>
        <v/>
      </c>
      <c r="BA20" s="699" t="str">
        <f>if($D20="X",vlookup($B20,'Hours Spread - Filtered'!$B:$AX,BA$1,false),"")</f>
        <v/>
      </c>
      <c r="BB20" s="699" t="str">
        <f>if($D20="X",vlookup($B20,'Hours Spread - Filtered'!$B:$AX,BB$1,false),"")</f>
        <v/>
      </c>
      <c r="BC20" s="699" t="str">
        <f>if($D20="X",vlookup($B20,'Hours Spread - Filtered'!$B:$AX,BC$1,false),"")</f>
        <v/>
      </c>
      <c r="BD20" s="699" t="str">
        <f>if($D20="X",vlookup($B20,'Hours Spread - Filtered'!$B:$AX,BD$1,false),"")</f>
        <v/>
      </c>
      <c r="BE20" s="699" t="str">
        <f>if($D20="X",vlookup($B20,'Hours Spread - Filtered'!$B:$AX,BE$1,false),"")</f>
        <v/>
      </c>
      <c r="BF20" s="699" t="str">
        <f>if($D20="X",vlookup($B20,'Hours Spread - Filtered'!$B:$AX,BF$1,false),"")</f>
        <v/>
      </c>
      <c r="BG20" s="699" t="str">
        <f>if($D20="X",vlookup($B20,'Hours Spread - Filtered'!$B:$AX,BG$1,false),"")</f>
        <v/>
      </c>
      <c r="BH20" s="699" t="str">
        <f>if($D20="X",vlookup($B20,'Hours Spread - Filtered'!$B:$AX,BH$1,false),"")</f>
        <v/>
      </c>
      <c r="BI20" s="699" t="str">
        <f>if($D20="X",vlookup($B20,'Hours Spread - Filtered'!$B:$AX,BI$1,false),"")</f>
        <v/>
      </c>
      <c r="BJ20" s="699" t="str">
        <f>if($D20="X",vlookup($B20,'Hours Spread - Filtered'!$B:$AX,BJ$1,false),"")</f>
        <v/>
      </c>
      <c r="BK20" s="699" t="str">
        <f>if($D20="X",vlookup($B20,'Hours Spread - Filtered'!$B:$AX,BK$1,false),"")</f>
        <v/>
      </c>
      <c r="BL20" s="699" t="str">
        <f>if($D20="X",vlookup($B20,'Hours Spread - Filtered'!$B:$AX,BL$1,false),"")</f>
        <v/>
      </c>
      <c r="BM20" s="709" t="str">
        <f t="array" ref="BM20">IFERROR(index('Rate Card'!U$3:AF135,match(B20,'Rate Card'!A$3:A135,0),match(Assumptions!C$11,'Rate Card'!U$2:AF$2,0)),"")</f>
        <v/>
      </c>
      <c r="BN20" s="701" t="str">
        <f t="array" ref="BN20">(index('Rate Card'!$C$4:$T135, match(BM20,Controls!H$21:H135,0),match(Assumptions!$C$11,'Rate Card'!C$2:T$2,0)))</f>
        <v>#N/A</v>
      </c>
    </row>
    <row r="21">
      <c r="A21" s="705" t="s">
        <v>363</v>
      </c>
      <c r="B21" s="693" t="s">
        <v>491</v>
      </c>
      <c r="C21" s="703" t="b">
        <v>1</v>
      </c>
      <c r="D21" s="703"/>
      <c r="E21" s="692" t="str">
        <f t="shared" si="21"/>
        <v/>
      </c>
      <c r="F21" s="168" t="str">
        <f t="shared" si="22"/>
        <v>#N/A</v>
      </c>
      <c r="G21" s="168">
        <f t="shared" si="23"/>
        <v>0</v>
      </c>
      <c r="H21" s="227">
        <f t="shared" si="24"/>
        <v>0</v>
      </c>
      <c r="I21" s="227">
        <f t="shared" si="25"/>
        <v>0</v>
      </c>
      <c r="J21" s="227">
        <f>sumif('Job Report'!I:I,B21,'Job Report'!H:H)</f>
        <v>0</v>
      </c>
      <c r="K21" s="227">
        <f t="shared" si="26"/>
        <v>0</v>
      </c>
      <c r="L21" s="704">
        <f t="shared" si="27"/>
        <v>0</v>
      </c>
      <c r="M21" s="697"/>
      <c r="N21" s="169" t="str">
        <f t="shared" si="28"/>
        <v/>
      </c>
      <c r="O21" s="171" t="str">
        <f t="shared" si="29"/>
        <v>#N/A</v>
      </c>
      <c r="P21" s="698">
        <f t="shared" si="30"/>
        <v>0</v>
      </c>
      <c r="Q21" s="689"/>
      <c r="R21" s="699" t="str">
        <f>if($D21="X",vlookup($B21,'Hours Spread - Filtered'!$B:$AX,R$1,false),"")</f>
        <v/>
      </c>
      <c r="S21" s="699" t="str">
        <f>if($D21="X",vlookup($B21,'Hours Spread - Filtered'!$B:$AX,S$1,false),"")</f>
        <v/>
      </c>
      <c r="T21" s="699" t="str">
        <f>if($D21="X",vlookup($B21,'Hours Spread - Filtered'!$B:$AX,T$1,false),"")</f>
        <v/>
      </c>
      <c r="U21" s="699" t="str">
        <f>if($D21="X",vlookup($B21,'Hours Spread - Filtered'!$B:$AX,U$1,false),"")</f>
        <v/>
      </c>
      <c r="V21" s="699" t="str">
        <f>if($D21="X",vlookup($B21,'Hours Spread - Filtered'!$B:$AX,V$1,false),"")</f>
        <v/>
      </c>
      <c r="W21" s="699" t="str">
        <f>if($D21="X",vlookup($B21,'Hours Spread - Filtered'!$B:$AX,W$1,false),"")</f>
        <v/>
      </c>
      <c r="X21" s="699" t="str">
        <f>if($D21="X",vlookup($B21,'Hours Spread - Filtered'!$B:$AX,X$1,false),"")</f>
        <v/>
      </c>
      <c r="Y21" s="699" t="str">
        <f>if($D21="X",vlookup($B21,'Hours Spread - Filtered'!$B:$AX,Y$1,false),"")</f>
        <v/>
      </c>
      <c r="Z21" s="699" t="str">
        <f>if($D21="X",vlookup($B21,'Hours Spread - Filtered'!$B:$AX,Z$1,false),"")</f>
        <v/>
      </c>
      <c r="AA21" s="699" t="str">
        <f>if($D21="X",vlookup($B21,'Hours Spread - Filtered'!$B:$AX,AA$1,false),"")</f>
        <v/>
      </c>
      <c r="AB21" s="699" t="str">
        <f>if($D21="X",vlookup($B21,'Hours Spread - Filtered'!$B:$AX,AB$1,false),"")</f>
        <v/>
      </c>
      <c r="AC21" s="699" t="str">
        <f>if($D21="X",vlookup($B21,'Hours Spread - Filtered'!$B:$AX,AC$1,false),"")</f>
        <v/>
      </c>
      <c r="AD21" s="699" t="str">
        <f>if($D21="X",vlookup($B21,'Hours Spread - Filtered'!$B:$AX,AD$1,false),"")</f>
        <v/>
      </c>
      <c r="AE21" s="699" t="str">
        <f>if($D21="X",vlookup($B21,'Hours Spread - Filtered'!$B:$AX,AE$1,false),"")</f>
        <v/>
      </c>
      <c r="AF21" s="699" t="str">
        <f>if($D21="X",vlookup($B21,'Hours Spread - Filtered'!$B:$AX,AF$1,false),"")</f>
        <v/>
      </c>
      <c r="AG21" s="699" t="str">
        <f>if($D21="X",vlookup($B21,'Hours Spread - Filtered'!$B:$AX,AG$1,false),"")</f>
        <v/>
      </c>
      <c r="AH21" s="699" t="str">
        <f>if($D21="X",vlookup($B21,'Hours Spread - Filtered'!$B:$AX,AH$1,false),"")</f>
        <v/>
      </c>
      <c r="AI21" s="699" t="str">
        <f>if($D21="X",vlookup($B21,'Hours Spread - Filtered'!$B:$AX,AI$1,false),"")</f>
        <v/>
      </c>
      <c r="AJ21" s="699" t="str">
        <f>if($D21="X",vlookup($B21,'Hours Spread - Filtered'!$B:$AX,AJ$1,false),"")</f>
        <v/>
      </c>
      <c r="AK21" s="699" t="str">
        <f>if($D21="X",vlookup($B21,'Hours Spread - Filtered'!$B:$AX,AK$1,false),"")</f>
        <v/>
      </c>
      <c r="AL21" s="699" t="str">
        <f>if($D21="X",vlookup($B21,'Hours Spread - Filtered'!$B:$AX,AL$1,false),"")</f>
        <v/>
      </c>
      <c r="AM21" s="699" t="str">
        <f>if($D21="X",vlookup($B21,'Hours Spread - Filtered'!$B:$AX,AM$1,false),"")</f>
        <v/>
      </c>
      <c r="AN21" s="699" t="str">
        <f>if($D21="X",vlookup($B21,'Hours Spread - Filtered'!$B:$AX,AN$1,false),"")</f>
        <v/>
      </c>
      <c r="AO21" s="699" t="str">
        <f>if($D21="X",vlookup($B21,'Hours Spread - Filtered'!$B:$AX,AO$1,false),"")</f>
        <v/>
      </c>
      <c r="AP21" s="699" t="str">
        <f>if($D21="X",vlookup($B21,'Hours Spread - Filtered'!$B:$AX,AP$1,false),"")</f>
        <v/>
      </c>
      <c r="AQ21" s="699" t="str">
        <f>if($D21="X",vlookup($B21,'Hours Spread - Filtered'!$B:$AX,AQ$1,false),"")</f>
        <v/>
      </c>
      <c r="AR21" s="699" t="str">
        <f>if($D21="X",vlookup($B21,'Hours Spread - Filtered'!$B:$AX,AR$1,false),"")</f>
        <v/>
      </c>
      <c r="AS21" s="699" t="str">
        <f>if($D21="X",vlookup($B21,'Hours Spread - Filtered'!$B:$AX,AS$1,false),"")</f>
        <v/>
      </c>
      <c r="AT21" s="699" t="str">
        <f>if($D21="X",vlookup($B21,'Hours Spread - Filtered'!$B:$AX,AT$1,false),"")</f>
        <v/>
      </c>
      <c r="AU21" s="699" t="str">
        <f>if($D21="X",vlookup($B21,'Hours Spread - Filtered'!$B:$AX,AU$1,false),"")</f>
        <v/>
      </c>
      <c r="AV21" s="699" t="str">
        <f>if($D21="X",vlookup($B21,'Hours Spread - Filtered'!$B:$AX,AV$1,false),"")</f>
        <v/>
      </c>
      <c r="AW21" s="699" t="str">
        <f>if($D21="X",vlookup($B21,'Hours Spread - Filtered'!$B:$AX,AW$1,false),"")</f>
        <v/>
      </c>
      <c r="AX21" s="699" t="str">
        <f>if($D21="X",vlookup($B21,'Hours Spread - Filtered'!$B:$AX,AX$1,false),"")</f>
        <v/>
      </c>
      <c r="AY21" s="699" t="str">
        <f>if($D21="X",vlookup($B21,'Hours Spread - Filtered'!$B:$AX,AY$1,false),"")</f>
        <v/>
      </c>
      <c r="AZ21" s="699" t="str">
        <f>if($D21="X",vlookup($B21,'Hours Spread - Filtered'!$B:$AX,AZ$1,false),"")</f>
        <v/>
      </c>
      <c r="BA21" s="699" t="str">
        <f>if($D21="X",vlookup($B21,'Hours Spread - Filtered'!$B:$AX,BA$1,false),"")</f>
        <v/>
      </c>
      <c r="BB21" s="699" t="str">
        <f>if($D21="X",vlookup($B21,'Hours Spread - Filtered'!$B:$AX,BB$1,false),"")</f>
        <v/>
      </c>
      <c r="BC21" s="699" t="str">
        <f>if($D21="X",vlookup($B21,'Hours Spread - Filtered'!$B:$AX,BC$1,false),"")</f>
        <v/>
      </c>
      <c r="BD21" s="699" t="str">
        <f>if($D21="X",vlookup($B21,'Hours Spread - Filtered'!$B:$AX,BD$1,false),"")</f>
        <v/>
      </c>
      <c r="BE21" s="699" t="str">
        <f>if($D21="X",vlookup($B21,'Hours Spread - Filtered'!$B:$AX,BE$1,false),"")</f>
        <v/>
      </c>
      <c r="BF21" s="699" t="str">
        <f>if($D21="X",vlookup($B21,'Hours Spread - Filtered'!$B:$AX,BF$1,false),"")</f>
        <v/>
      </c>
      <c r="BG21" s="699" t="str">
        <f>if($D21="X",vlookup($B21,'Hours Spread - Filtered'!$B:$AX,BG$1,false),"")</f>
        <v/>
      </c>
      <c r="BH21" s="699" t="str">
        <f>if($D21="X",vlookup($B21,'Hours Spread - Filtered'!$B:$AX,BH$1,false),"")</f>
        <v/>
      </c>
      <c r="BI21" s="699" t="str">
        <f>if($D21="X",vlookup($B21,'Hours Spread - Filtered'!$B:$AX,BI$1,false),"")</f>
        <v/>
      </c>
      <c r="BJ21" s="699" t="str">
        <f>if($D21="X",vlookup($B21,'Hours Spread - Filtered'!$B:$AX,BJ$1,false),"")</f>
        <v/>
      </c>
      <c r="BK21" s="699" t="str">
        <f>if($D21="X",vlookup($B21,'Hours Spread - Filtered'!$B:$AX,BK$1,false),"")</f>
        <v/>
      </c>
      <c r="BL21" s="699" t="str">
        <f>if($D21="X",vlookup($B21,'Hours Spread - Filtered'!$B:$AX,BL$1,false),"")</f>
        <v/>
      </c>
      <c r="BM21" s="709" t="str">
        <f t="array" ref="BM21">IFERROR(index('Rate Card'!U$3:AF135,match(B21,'Rate Card'!A$3:A135,0),match(Assumptions!C$11,'Rate Card'!U$2:AF$2,0)),"")</f>
        <v/>
      </c>
      <c r="BN21" s="701" t="str">
        <f t="array" ref="BN21">(index('Rate Card'!$C$4:$T135, match(BM21,Controls!H$21:H135,0),match(Assumptions!$C$11,'Rate Card'!C$2:T$2,0)))</f>
        <v>#N/A</v>
      </c>
    </row>
    <row r="22">
      <c r="A22" s="705" t="s">
        <v>363</v>
      </c>
      <c r="B22" s="693" t="s">
        <v>492</v>
      </c>
      <c r="C22" s="703" t="b">
        <v>1</v>
      </c>
      <c r="D22" s="703"/>
      <c r="E22" s="692" t="str">
        <f t="shared" si="21"/>
        <v/>
      </c>
      <c r="F22" s="168" t="str">
        <f t="shared" si="22"/>
        <v>#N/A</v>
      </c>
      <c r="G22" s="168">
        <f t="shared" si="23"/>
        <v>0</v>
      </c>
      <c r="H22" s="227">
        <f t="shared" si="24"/>
        <v>0</v>
      </c>
      <c r="I22" s="227">
        <f t="shared" si="25"/>
        <v>0</v>
      </c>
      <c r="J22" s="227">
        <f>sumif('Job Report'!I:I,B22,'Job Report'!H:H)</f>
        <v>0</v>
      </c>
      <c r="K22" s="227">
        <f t="shared" si="26"/>
        <v>0</v>
      </c>
      <c r="L22" s="704">
        <f t="shared" si="27"/>
        <v>0</v>
      </c>
      <c r="M22" s="697"/>
      <c r="N22" s="169" t="str">
        <f t="shared" si="28"/>
        <v/>
      </c>
      <c r="O22" s="171" t="str">
        <f t="shared" si="29"/>
        <v>#N/A</v>
      </c>
      <c r="P22" s="698">
        <f t="shared" si="30"/>
        <v>0</v>
      </c>
      <c r="Q22" s="689"/>
      <c r="R22" s="699" t="str">
        <f>if($D22="X",vlookup($B22,'Hours Spread - Filtered'!$B:$AX,R$1,false),"")</f>
        <v/>
      </c>
      <c r="S22" s="699" t="str">
        <f>if($D22="X",vlookup($B22,'Hours Spread - Filtered'!$B:$AX,S$1,false),"")</f>
        <v/>
      </c>
      <c r="T22" s="699" t="str">
        <f>if($D22="X",vlookup($B22,'Hours Spread - Filtered'!$B:$AX,T$1,false),"")</f>
        <v/>
      </c>
      <c r="U22" s="699" t="str">
        <f>if($D22="X",vlookup($B22,'Hours Spread - Filtered'!$B:$AX,U$1,false),"")</f>
        <v/>
      </c>
      <c r="V22" s="699" t="str">
        <f>if($D22="X",vlookup($B22,'Hours Spread - Filtered'!$B:$AX,V$1,false),"")</f>
        <v/>
      </c>
      <c r="W22" s="699" t="str">
        <f>if($D22="X",vlookup($B22,'Hours Spread - Filtered'!$B:$AX,W$1,false),"")</f>
        <v/>
      </c>
      <c r="X22" s="699" t="str">
        <f>if($D22="X",vlookup($B22,'Hours Spread - Filtered'!$B:$AX,X$1,false),"")</f>
        <v/>
      </c>
      <c r="Y22" s="699" t="str">
        <f>if($D22="X",vlookup($B22,'Hours Spread - Filtered'!$B:$AX,Y$1,false),"")</f>
        <v/>
      </c>
      <c r="Z22" s="699" t="str">
        <f>if($D22="X",vlookup($B22,'Hours Spread - Filtered'!$B:$AX,Z$1,false),"")</f>
        <v/>
      </c>
      <c r="AA22" s="699" t="str">
        <f>if($D22="X",vlookup($B22,'Hours Spread - Filtered'!$B:$AX,AA$1,false),"")</f>
        <v/>
      </c>
      <c r="AB22" s="699" t="str">
        <f>if($D22="X",vlookup($B22,'Hours Spread - Filtered'!$B:$AX,AB$1,false),"")</f>
        <v/>
      </c>
      <c r="AC22" s="699" t="str">
        <f>if($D22="X",vlookup($B22,'Hours Spread - Filtered'!$B:$AX,AC$1,false),"")</f>
        <v/>
      </c>
      <c r="AD22" s="699" t="str">
        <f>if($D22="X",vlookup($B22,'Hours Spread - Filtered'!$B:$AX,AD$1,false),"")</f>
        <v/>
      </c>
      <c r="AE22" s="699" t="str">
        <f>if($D22="X",vlookup($B22,'Hours Spread - Filtered'!$B:$AX,AE$1,false),"")</f>
        <v/>
      </c>
      <c r="AF22" s="699" t="str">
        <f>if($D22="X",vlookup($B22,'Hours Spread - Filtered'!$B:$AX,AF$1,false),"")</f>
        <v/>
      </c>
      <c r="AG22" s="699" t="str">
        <f>if($D22="X",vlookup($B22,'Hours Spread - Filtered'!$B:$AX,AG$1,false),"")</f>
        <v/>
      </c>
      <c r="AH22" s="699" t="str">
        <f>if($D22="X",vlookup($B22,'Hours Spread - Filtered'!$B:$AX,AH$1,false),"")</f>
        <v/>
      </c>
      <c r="AI22" s="699" t="str">
        <f>if($D22="X",vlookup($B22,'Hours Spread - Filtered'!$B:$AX,AI$1,false),"")</f>
        <v/>
      </c>
      <c r="AJ22" s="699" t="str">
        <f>if($D22="X",vlookup($B22,'Hours Spread - Filtered'!$B:$AX,AJ$1,false),"")</f>
        <v/>
      </c>
      <c r="AK22" s="699" t="str">
        <f>if($D22="X",vlookup($B22,'Hours Spread - Filtered'!$B:$AX,AK$1,false),"")</f>
        <v/>
      </c>
      <c r="AL22" s="699" t="str">
        <f>if($D22="X",vlookup($B22,'Hours Spread - Filtered'!$B:$AX,AL$1,false),"")</f>
        <v/>
      </c>
      <c r="AM22" s="699" t="str">
        <f>if($D22="X",vlookup($B22,'Hours Spread - Filtered'!$B:$AX,AM$1,false),"")</f>
        <v/>
      </c>
      <c r="AN22" s="699" t="str">
        <f>if($D22="X",vlookup($B22,'Hours Spread - Filtered'!$B:$AX,AN$1,false),"")</f>
        <v/>
      </c>
      <c r="AO22" s="699" t="str">
        <f>if($D22="X",vlookup($B22,'Hours Spread - Filtered'!$B:$AX,AO$1,false),"")</f>
        <v/>
      </c>
      <c r="AP22" s="699" t="str">
        <f>if($D22="X",vlookup($B22,'Hours Spread - Filtered'!$B:$AX,AP$1,false),"")</f>
        <v/>
      </c>
      <c r="AQ22" s="699" t="str">
        <f>if($D22="X",vlookup($B22,'Hours Spread - Filtered'!$B:$AX,AQ$1,false),"")</f>
        <v/>
      </c>
      <c r="AR22" s="699" t="str">
        <f>if($D22="X",vlookup($B22,'Hours Spread - Filtered'!$B:$AX,AR$1,false),"")</f>
        <v/>
      </c>
      <c r="AS22" s="699" t="str">
        <f>if($D22="X",vlookup($B22,'Hours Spread - Filtered'!$B:$AX,AS$1,false),"")</f>
        <v/>
      </c>
      <c r="AT22" s="699" t="str">
        <f>if($D22="X",vlookup($B22,'Hours Spread - Filtered'!$B:$AX,AT$1,false),"")</f>
        <v/>
      </c>
      <c r="AU22" s="699" t="str">
        <f>if($D22="X",vlookup($B22,'Hours Spread - Filtered'!$B:$AX,AU$1,false),"")</f>
        <v/>
      </c>
      <c r="AV22" s="699" t="str">
        <f>if($D22="X",vlookup($B22,'Hours Spread - Filtered'!$B:$AX,AV$1,false),"")</f>
        <v/>
      </c>
      <c r="AW22" s="699" t="str">
        <f>if($D22="X",vlookup($B22,'Hours Spread - Filtered'!$B:$AX,AW$1,false),"")</f>
        <v/>
      </c>
      <c r="AX22" s="699" t="str">
        <f>if($D22="X",vlookup($B22,'Hours Spread - Filtered'!$B:$AX,AX$1,false),"")</f>
        <v/>
      </c>
      <c r="AY22" s="699" t="str">
        <f>if($D22="X",vlookup($B22,'Hours Spread - Filtered'!$B:$AX,AY$1,false),"")</f>
        <v/>
      </c>
      <c r="AZ22" s="699" t="str">
        <f>if($D22="X",vlookup($B22,'Hours Spread - Filtered'!$B:$AX,AZ$1,false),"")</f>
        <v/>
      </c>
      <c r="BA22" s="699" t="str">
        <f>if($D22="X",vlookup($B22,'Hours Spread - Filtered'!$B:$AX,BA$1,false),"")</f>
        <v/>
      </c>
      <c r="BB22" s="699" t="str">
        <f>if($D22="X",vlookup($B22,'Hours Spread - Filtered'!$B:$AX,BB$1,false),"")</f>
        <v/>
      </c>
      <c r="BC22" s="699" t="str">
        <f>if($D22="X",vlookup($B22,'Hours Spread - Filtered'!$B:$AX,BC$1,false),"")</f>
        <v/>
      </c>
      <c r="BD22" s="699" t="str">
        <f>if($D22="X",vlookup($B22,'Hours Spread - Filtered'!$B:$AX,BD$1,false),"")</f>
        <v/>
      </c>
      <c r="BE22" s="699" t="str">
        <f>if($D22="X",vlookup($B22,'Hours Spread - Filtered'!$B:$AX,BE$1,false),"")</f>
        <v/>
      </c>
      <c r="BF22" s="699" t="str">
        <f>if($D22="X",vlookup($B22,'Hours Spread - Filtered'!$B:$AX,BF$1,false),"")</f>
        <v/>
      </c>
      <c r="BG22" s="699" t="str">
        <f>if($D22="X",vlookup($B22,'Hours Spread - Filtered'!$B:$AX,BG$1,false),"")</f>
        <v/>
      </c>
      <c r="BH22" s="699" t="str">
        <f>if($D22="X",vlookup($B22,'Hours Spread - Filtered'!$B:$AX,BH$1,false),"")</f>
        <v/>
      </c>
      <c r="BI22" s="699" t="str">
        <f>if($D22="X",vlookup($B22,'Hours Spread - Filtered'!$B:$AX,BI$1,false),"")</f>
        <v/>
      </c>
      <c r="BJ22" s="699" t="str">
        <f>if($D22="X",vlookup($B22,'Hours Spread - Filtered'!$B:$AX,BJ$1,false),"")</f>
        <v/>
      </c>
      <c r="BK22" s="699" t="str">
        <f>if($D22="X",vlookup($B22,'Hours Spread - Filtered'!$B:$AX,BK$1,false),"")</f>
        <v/>
      </c>
      <c r="BL22" s="699" t="str">
        <f>if($D22="X",vlookup($B22,'Hours Spread - Filtered'!$B:$AX,BL$1,false),"")</f>
        <v/>
      </c>
      <c r="BM22" s="709" t="str">
        <f t="array" ref="BM22">IFERROR(index('Rate Card'!U$3:AF135,match(B22,'Rate Card'!A$3:A135,0),match(Assumptions!C$11,'Rate Card'!U$2:AF$2,0)),"")</f>
        <v/>
      </c>
      <c r="BN22" s="701" t="str">
        <f t="array" ref="BN22">(index('Rate Card'!$C$4:$T135, match(BM22,Controls!H$21:H135,0),match(Assumptions!$C$11,'Rate Card'!C$2:T$2,0)))</f>
        <v>#N/A</v>
      </c>
    </row>
    <row r="23">
      <c r="A23" s="705" t="s">
        <v>363</v>
      </c>
      <c r="B23" s="693" t="s">
        <v>493</v>
      </c>
      <c r="C23" s="703" t="b">
        <v>1</v>
      </c>
      <c r="D23" s="703"/>
      <c r="E23" s="692" t="str">
        <f t="shared" si="21"/>
        <v/>
      </c>
      <c r="F23" s="168" t="str">
        <f t="shared" si="22"/>
        <v>#N/A</v>
      </c>
      <c r="G23" s="168">
        <f t="shared" si="23"/>
        <v>0</v>
      </c>
      <c r="H23" s="227">
        <f t="shared" si="24"/>
        <v>0</v>
      </c>
      <c r="I23" s="227">
        <f t="shared" si="25"/>
        <v>0</v>
      </c>
      <c r="J23" s="227">
        <f>sumif('Job Report'!I:I,B23,'Job Report'!H:H)</f>
        <v>0</v>
      </c>
      <c r="K23" s="227">
        <f t="shared" si="26"/>
        <v>0</v>
      </c>
      <c r="L23" s="704">
        <f t="shared" si="27"/>
        <v>0</v>
      </c>
      <c r="M23" s="697"/>
      <c r="N23" s="169" t="str">
        <f t="shared" si="28"/>
        <v/>
      </c>
      <c r="O23" s="171" t="str">
        <f t="shared" si="29"/>
        <v>#N/A</v>
      </c>
      <c r="P23" s="698">
        <f t="shared" si="30"/>
        <v>0</v>
      </c>
      <c r="Q23" s="689"/>
      <c r="R23" s="699" t="str">
        <f>if($D23="X",vlookup($B23,'Hours Spread - Filtered'!$B:$AX,R$1,false),"")</f>
        <v/>
      </c>
      <c r="S23" s="699" t="str">
        <f>if($D23="X",vlookup($B23,'Hours Spread - Filtered'!$B:$AX,S$1,false),"")</f>
        <v/>
      </c>
      <c r="T23" s="699" t="str">
        <f>if($D23="X",vlookup($B23,'Hours Spread - Filtered'!$B:$AX,T$1,false),"")</f>
        <v/>
      </c>
      <c r="U23" s="699" t="str">
        <f>if($D23="X",vlookup($B23,'Hours Spread - Filtered'!$B:$AX,U$1,false),"")</f>
        <v/>
      </c>
      <c r="V23" s="699" t="str">
        <f>if($D23="X",vlookup($B23,'Hours Spread - Filtered'!$B:$AX,V$1,false),"")</f>
        <v/>
      </c>
      <c r="W23" s="699" t="str">
        <f>if($D23="X",vlookup($B23,'Hours Spread - Filtered'!$B:$AX,W$1,false),"")</f>
        <v/>
      </c>
      <c r="X23" s="699" t="str">
        <f>if($D23="X",vlookup($B23,'Hours Spread - Filtered'!$B:$AX,X$1,false),"")</f>
        <v/>
      </c>
      <c r="Y23" s="699" t="str">
        <f>if($D23="X",vlookup($B23,'Hours Spread - Filtered'!$B:$AX,Y$1,false),"")</f>
        <v/>
      </c>
      <c r="Z23" s="699" t="str">
        <f>if($D23="X",vlookup($B23,'Hours Spread - Filtered'!$B:$AX,Z$1,false),"")</f>
        <v/>
      </c>
      <c r="AA23" s="699" t="str">
        <f>if($D23="X",vlookup($B23,'Hours Spread - Filtered'!$B:$AX,AA$1,false),"")</f>
        <v/>
      </c>
      <c r="AB23" s="699" t="str">
        <f>if($D23="X",vlookup($B23,'Hours Spread - Filtered'!$B:$AX,AB$1,false),"")</f>
        <v/>
      </c>
      <c r="AC23" s="699" t="str">
        <f>if($D23="X",vlookup($B23,'Hours Spread - Filtered'!$B:$AX,AC$1,false),"")</f>
        <v/>
      </c>
      <c r="AD23" s="699" t="str">
        <f>if($D23="X",vlookup($B23,'Hours Spread - Filtered'!$B:$AX,AD$1,false),"")</f>
        <v/>
      </c>
      <c r="AE23" s="699" t="str">
        <f>if($D23="X",vlookup($B23,'Hours Spread - Filtered'!$B:$AX,AE$1,false),"")</f>
        <v/>
      </c>
      <c r="AF23" s="699" t="str">
        <f>if($D23="X",vlookup($B23,'Hours Spread - Filtered'!$B:$AX,AF$1,false),"")</f>
        <v/>
      </c>
      <c r="AG23" s="699" t="str">
        <f>if($D23="X",vlookup($B23,'Hours Spread - Filtered'!$B:$AX,AG$1,false),"")</f>
        <v/>
      </c>
      <c r="AH23" s="699" t="str">
        <f>if($D23="X",vlookup($B23,'Hours Spread - Filtered'!$B:$AX,AH$1,false),"")</f>
        <v/>
      </c>
      <c r="AI23" s="699" t="str">
        <f>if($D23="X",vlookup($B23,'Hours Spread - Filtered'!$B:$AX,AI$1,false),"")</f>
        <v/>
      </c>
      <c r="AJ23" s="699" t="str">
        <f>if($D23="X",vlookup($B23,'Hours Spread - Filtered'!$B:$AX,AJ$1,false),"")</f>
        <v/>
      </c>
      <c r="AK23" s="699" t="str">
        <f>if($D23="X",vlookup($B23,'Hours Spread - Filtered'!$B:$AX,AK$1,false),"")</f>
        <v/>
      </c>
      <c r="AL23" s="699" t="str">
        <f>if($D23="X",vlookup($B23,'Hours Spread - Filtered'!$B:$AX,AL$1,false),"")</f>
        <v/>
      </c>
      <c r="AM23" s="699" t="str">
        <f>if($D23="X",vlookup($B23,'Hours Spread - Filtered'!$B:$AX,AM$1,false),"")</f>
        <v/>
      </c>
      <c r="AN23" s="699" t="str">
        <f>if($D23="X",vlookup($B23,'Hours Spread - Filtered'!$B:$AX,AN$1,false),"")</f>
        <v/>
      </c>
      <c r="AO23" s="699" t="str">
        <f>if($D23="X",vlookup($B23,'Hours Spread - Filtered'!$B:$AX,AO$1,false),"")</f>
        <v/>
      </c>
      <c r="AP23" s="699" t="str">
        <f>if($D23="X",vlookup($B23,'Hours Spread - Filtered'!$B:$AX,AP$1,false),"")</f>
        <v/>
      </c>
      <c r="AQ23" s="699" t="str">
        <f>if($D23="X",vlookup($B23,'Hours Spread - Filtered'!$B:$AX,AQ$1,false),"")</f>
        <v/>
      </c>
      <c r="AR23" s="699" t="str">
        <f>if($D23="X",vlookup($B23,'Hours Spread - Filtered'!$B:$AX,AR$1,false),"")</f>
        <v/>
      </c>
      <c r="AS23" s="699" t="str">
        <f>if($D23="X",vlookup($B23,'Hours Spread - Filtered'!$B:$AX,AS$1,false),"")</f>
        <v/>
      </c>
      <c r="AT23" s="699" t="str">
        <f>if($D23="X",vlookup($B23,'Hours Spread - Filtered'!$B:$AX,AT$1,false),"")</f>
        <v/>
      </c>
      <c r="AU23" s="699" t="str">
        <f>if($D23="X",vlookup($B23,'Hours Spread - Filtered'!$B:$AX,AU$1,false),"")</f>
        <v/>
      </c>
      <c r="AV23" s="699" t="str">
        <f>if($D23="X",vlookup($B23,'Hours Spread - Filtered'!$B:$AX,AV$1,false),"")</f>
        <v/>
      </c>
      <c r="AW23" s="699" t="str">
        <f>if($D23="X",vlookup($B23,'Hours Spread - Filtered'!$B:$AX,AW$1,false),"")</f>
        <v/>
      </c>
      <c r="AX23" s="699" t="str">
        <f>if($D23="X",vlookup($B23,'Hours Spread - Filtered'!$B:$AX,AX$1,false),"")</f>
        <v/>
      </c>
      <c r="AY23" s="699" t="str">
        <f>if($D23="X",vlookup($B23,'Hours Spread - Filtered'!$B:$AX,AY$1,false),"")</f>
        <v/>
      </c>
      <c r="AZ23" s="699" t="str">
        <f>if($D23="X",vlookup($B23,'Hours Spread - Filtered'!$B:$AX,AZ$1,false),"")</f>
        <v/>
      </c>
      <c r="BA23" s="699" t="str">
        <f>if($D23="X",vlookup($B23,'Hours Spread - Filtered'!$B:$AX,BA$1,false),"")</f>
        <v/>
      </c>
      <c r="BB23" s="699" t="str">
        <f>if($D23="X",vlookup($B23,'Hours Spread - Filtered'!$B:$AX,BB$1,false),"")</f>
        <v/>
      </c>
      <c r="BC23" s="699" t="str">
        <f>if($D23="X",vlookup($B23,'Hours Spread - Filtered'!$B:$AX,BC$1,false),"")</f>
        <v/>
      </c>
      <c r="BD23" s="699" t="str">
        <f>if($D23="X",vlookup($B23,'Hours Spread - Filtered'!$B:$AX,BD$1,false),"")</f>
        <v/>
      </c>
      <c r="BE23" s="699" t="str">
        <f>if($D23="X",vlookup($B23,'Hours Spread - Filtered'!$B:$AX,BE$1,false),"")</f>
        <v/>
      </c>
      <c r="BF23" s="699" t="str">
        <f>if($D23="X",vlookup($B23,'Hours Spread - Filtered'!$B:$AX,BF$1,false),"")</f>
        <v/>
      </c>
      <c r="BG23" s="699" t="str">
        <f>if($D23="X",vlookup($B23,'Hours Spread - Filtered'!$B:$AX,BG$1,false),"")</f>
        <v/>
      </c>
      <c r="BH23" s="699" t="str">
        <f>if($D23="X",vlookup($B23,'Hours Spread - Filtered'!$B:$AX,BH$1,false),"")</f>
        <v/>
      </c>
      <c r="BI23" s="699" t="str">
        <f>if($D23="X",vlookup($B23,'Hours Spread - Filtered'!$B:$AX,BI$1,false),"")</f>
        <v/>
      </c>
      <c r="BJ23" s="699" t="str">
        <f>if($D23="X",vlookup($B23,'Hours Spread - Filtered'!$B:$AX,BJ$1,false),"")</f>
        <v/>
      </c>
      <c r="BK23" s="699" t="str">
        <f>if($D23="X",vlookup($B23,'Hours Spread - Filtered'!$B:$AX,BK$1,false),"")</f>
        <v/>
      </c>
      <c r="BL23" s="699" t="str">
        <f>if($D23="X",vlookup($B23,'Hours Spread - Filtered'!$B:$AX,BL$1,false),"")</f>
        <v/>
      </c>
      <c r="BM23" s="709" t="str">
        <f t="array" ref="BM23">IFERROR(index('Rate Card'!U$3:AF135,match(B23,'Rate Card'!A$3:A135,0),match(Assumptions!C$11,'Rate Card'!U$2:AF$2,0)),"")</f>
        <v/>
      </c>
      <c r="BN23" s="701" t="str">
        <f t="array" ref="BN23">(index('Rate Card'!$C$4:$T135, match(BM23,Controls!H$21:H135,0),match(Assumptions!$C$11,'Rate Card'!C$2:T$2,0)))</f>
        <v>#N/A</v>
      </c>
    </row>
    <row r="24">
      <c r="A24" s="705" t="s">
        <v>363</v>
      </c>
      <c r="B24" s="693" t="s">
        <v>494</v>
      </c>
      <c r="C24" s="703" t="b">
        <v>1</v>
      </c>
      <c r="D24" s="703"/>
      <c r="E24" s="692" t="str">
        <f t="shared" si="21"/>
        <v/>
      </c>
      <c r="F24" s="168" t="str">
        <f t="shared" si="22"/>
        <v>#N/A</v>
      </c>
      <c r="G24" s="168">
        <f t="shared" si="23"/>
        <v>0</v>
      </c>
      <c r="H24" s="227">
        <f t="shared" si="24"/>
        <v>0</v>
      </c>
      <c r="I24" s="227">
        <f t="shared" si="25"/>
        <v>0</v>
      </c>
      <c r="J24" s="227">
        <f>sumif('Job Report'!I:I,B24,'Job Report'!H:H)</f>
        <v>0</v>
      </c>
      <c r="K24" s="227">
        <f t="shared" si="26"/>
        <v>0</v>
      </c>
      <c r="L24" s="704">
        <f t="shared" si="27"/>
        <v>0</v>
      </c>
      <c r="M24" s="697"/>
      <c r="N24" s="169" t="str">
        <f t="shared" si="28"/>
        <v/>
      </c>
      <c r="O24" s="171" t="str">
        <f t="shared" si="29"/>
        <v>#N/A</v>
      </c>
      <c r="P24" s="698">
        <f t="shared" si="30"/>
        <v>0</v>
      </c>
      <c r="Q24" s="689"/>
      <c r="R24" s="699" t="str">
        <f>if($D24="X",vlookup($B24,'Hours Spread - Filtered'!$B:$AX,R$1,false),"")</f>
        <v/>
      </c>
      <c r="S24" s="699" t="str">
        <f>if($D24="X",vlookup($B24,'Hours Spread - Filtered'!$B:$AX,S$1,false),"")</f>
        <v/>
      </c>
      <c r="T24" s="699" t="str">
        <f>if($D24="X",vlookup($B24,'Hours Spread - Filtered'!$B:$AX,T$1,false),"")</f>
        <v/>
      </c>
      <c r="U24" s="699" t="str">
        <f>if($D24="X",vlookup($B24,'Hours Spread - Filtered'!$B:$AX,U$1,false),"")</f>
        <v/>
      </c>
      <c r="V24" s="699" t="str">
        <f>if($D24="X",vlookup($B24,'Hours Spread - Filtered'!$B:$AX,V$1,false),"")</f>
        <v/>
      </c>
      <c r="W24" s="699" t="str">
        <f>if($D24="X",vlookup($B24,'Hours Spread - Filtered'!$B:$AX,W$1,false),"")</f>
        <v/>
      </c>
      <c r="X24" s="699" t="str">
        <f>if($D24="X",vlookup($B24,'Hours Spread - Filtered'!$B:$AX,X$1,false),"")</f>
        <v/>
      </c>
      <c r="Y24" s="699" t="str">
        <f>if($D24="X",vlookup($B24,'Hours Spread - Filtered'!$B:$AX,Y$1,false),"")</f>
        <v/>
      </c>
      <c r="Z24" s="699" t="str">
        <f>if($D24="X",vlookup($B24,'Hours Spread - Filtered'!$B:$AX,Z$1,false),"")</f>
        <v/>
      </c>
      <c r="AA24" s="699" t="str">
        <f>if($D24="X",vlookup($B24,'Hours Spread - Filtered'!$B:$AX,AA$1,false),"")</f>
        <v/>
      </c>
      <c r="AB24" s="699" t="str">
        <f>if($D24="X",vlookup($B24,'Hours Spread - Filtered'!$B:$AX,AB$1,false),"")</f>
        <v/>
      </c>
      <c r="AC24" s="699" t="str">
        <f>if($D24="X",vlookup($B24,'Hours Spread - Filtered'!$B:$AX,AC$1,false),"")</f>
        <v/>
      </c>
      <c r="AD24" s="699" t="str">
        <f>if($D24="X",vlookup($B24,'Hours Spread - Filtered'!$B:$AX,AD$1,false),"")</f>
        <v/>
      </c>
      <c r="AE24" s="699" t="str">
        <f>if($D24="X",vlookup($B24,'Hours Spread - Filtered'!$B:$AX,AE$1,false),"")</f>
        <v/>
      </c>
      <c r="AF24" s="699" t="str">
        <f>if($D24="X",vlookup($B24,'Hours Spread - Filtered'!$B:$AX,AF$1,false),"")</f>
        <v/>
      </c>
      <c r="AG24" s="699" t="str">
        <f>if($D24="X",vlookup($B24,'Hours Spread - Filtered'!$B:$AX,AG$1,false),"")</f>
        <v/>
      </c>
      <c r="AH24" s="699" t="str">
        <f>if($D24="X",vlookup($B24,'Hours Spread - Filtered'!$B:$AX,AH$1,false),"")</f>
        <v/>
      </c>
      <c r="AI24" s="699" t="str">
        <f>if($D24="X",vlookup($B24,'Hours Spread - Filtered'!$B:$AX,AI$1,false),"")</f>
        <v/>
      </c>
      <c r="AJ24" s="699" t="str">
        <f>if($D24="X",vlookup($B24,'Hours Spread - Filtered'!$B:$AX,AJ$1,false),"")</f>
        <v/>
      </c>
      <c r="AK24" s="699" t="str">
        <f>if($D24="X",vlookup($B24,'Hours Spread - Filtered'!$B:$AX,AK$1,false),"")</f>
        <v/>
      </c>
      <c r="AL24" s="699" t="str">
        <f>if($D24="X",vlookup($B24,'Hours Spread - Filtered'!$B:$AX,AL$1,false),"")</f>
        <v/>
      </c>
      <c r="AM24" s="699" t="str">
        <f>if($D24="X",vlookup($B24,'Hours Spread - Filtered'!$B:$AX,AM$1,false),"")</f>
        <v/>
      </c>
      <c r="AN24" s="699" t="str">
        <f>if($D24="X",vlookup($B24,'Hours Spread - Filtered'!$B:$AX,AN$1,false),"")</f>
        <v/>
      </c>
      <c r="AO24" s="699" t="str">
        <f>if($D24="X",vlookup($B24,'Hours Spread - Filtered'!$B:$AX,AO$1,false),"")</f>
        <v/>
      </c>
      <c r="AP24" s="699" t="str">
        <f>if($D24="X",vlookup($B24,'Hours Spread - Filtered'!$B:$AX,AP$1,false),"")</f>
        <v/>
      </c>
      <c r="AQ24" s="699" t="str">
        <f>if($D24="X",vlookup($B24,'Hours Spread - Filtered'!$B:$AX,AQ$1,false),"")</f>
        <v/>
      </c>
      <c r="AR24" s="699" t="str">
        <f>if($D24="X",vlookup($B24,'Hours Spread - Filtered'!$B:$AX,AR$1,false),"")</f>
        <v/>
      </c>
      <c r="AS24" s="699" t="str">
        <f>if($D24="X",vlookup($B24,'Hours Spread - Filtered'!$B:$AX,AS$1,false),"")</f>
        <v/>
      </c>
      <c r="AT24" s="699" t="str">
        <f>if($D24="X",vlookup($B24,'Hours Spread - Filtered'!$B:$AX,AT$1,false),"")</f>
        <v/>
      </c>
      <c r="AU24" s="699" t="str">
        <f>if($D24="X",vlookup($B24,'Hours Spread - Filtered'!$B:$AX,AU$1,false),"")</f>
        <v/>
      </c>
      <c r="AV24" s="699" t="str">
        <f>if($D24="X",vlookup($B24,'Hours Spread - Filtered'!$B:$AX,AV$1,false),"")</f>
        <v/>
      </c>
      <c r="AW24" s="699" t="str">
        <f>if($D24="X",vlookup($B24,'Hours Spread - Filtered'!$B:$AX,AW$1,false),"")</f>
        <v/>
      </c>
      <c r="AX24" s="699" t="str">
        <f>if($D24="X",vlookup($B24,'Hours Spread - Filtered'!$B:$AX,AX$1,false),"")</f>
        <v/>
      </c>
      <c r="AY24" s="699" t="str">
        <f>if($D24="X",vlookup($B24,'Hours Spread - Filtered'!$B:$AX,AY$1,false),"")</f>
        <v/>
      </c>
      <c r="AZ24" s="699" t="str">
        <f>if($D24="X",vlookup($B24,'Hours Spread - Filtered'!$B:$AX,AZ$1,false),"")</f>
        <v/>
      </c>
      <c r="BA24" s="699" t="str">
        <f>if($D24="X",vlookup($B24,'Hours Spread - Filtered'!$B:$AX,BA$1,false),"")</f>
        <v/>
      </c>
      <c r="BB24" s="699" t="str">
        <f>if($D24="X",vlookup($B24,'Hours Spread - Filtered'!$B:$AX,BB$1,false),"")</f>
        <v/>
      </c>
      <c r="BC24" s="699" t="str">
        <f>if($D24="X",vlookup($B24,'Hours Spread - Filtered'!$B:$AX,BC$1,false),"")</f>
        <v/>
      </c>
      <c r="BD24" s="699" t="str">
        <f>if($D24="X",vlookup($B24,'Hours Spread - Filtered'!$B:$AX,BD$1,false),"")</f>
        <v/>
      </c>
      <c r="BE24" s="699" t="str">
        <f>if($D24="X",vlookup($B24,'Hours Spread - Filtered'!$B:$AX,BE$1,false),"")</f>
        <v/>
      </c>
      <c r="BF24" s="699" t="str">
        <f>if($D24="X",vlookup($B24,'Hours Spread - Filtered'!$B:$AX,BF$1,false),"")</f>
        <v/>
      </c>
      <c r="BG24" s="699" t="str">
        <f>if($D24="X",vlookup($B24,'Hours Spread - Filtered'!$B:$AX,BG$1,false),"")</f>
        <v/>
      </c>
      <c r="BH24" s="699" t="str">
        <f>if($D24="X",vlookup($B24,'Hours Spread - Filtered'!$B:$AX,BH$1,false),"")</f>
        <v/>
      </c>
      <c r="BI24" s="699" t="str">
        <f>if($D24="X",vlookup($B24,'Hours Spread - Filtered'!$B:$AX,BI$1,false),"")</f>
        <v/>
      </c>
      <c r="BJ24" s="699" t="str">
        <f>if($D24="X",vlookup($B24,'Hours Spread - Filtered'!$B:$AX,BJ$1,false),"")</f>
        <v/>
      </c>
      <c r="BK24" s="699" t="str">
        <f>if($D24="X",vlookup($B24,'Hours Spread - Filtered'!$B:$AX,BK$1,false),"")</f>
        <v/>
      </c>
      <c r="BL24" s="699" t="str">
        <f>if($D24="X",vlookup($B24,'Hours Spread - Filtered'!$B:$AX,BL$1,false),"")</f>
        <v/>
      </c>
      <c r="BM24" s="709" t="str">
        <f t="array" ref="BM24">IFERROR(index('Rate Card'!U$3:AF135,match(B24,'Rate Card'!A$3:A135,0),match(Assumptions!C$11,'Rate Card'!U$2:AF$2,0)),"")</f>
        <v/>
      </c>
      <c r="BN24" s="701" t="str">
        <f t="array" ref="BN24">(index('Rate Card'!$C$4:$T135, match(BM24,Controls!H$21:H135,0),match(Assumptions!$C$11,'Rate Card'!C$2:T$2,0)))</f>
        <v>#N/A</v>
      </c>
    </row>
    <row r="25">
      <c r="A25" s="705" t="s">
        <v>363</v>
      </c>
      <c r="B25" s="693" t="s">
        <v>495</v>
      </c>
      <c r="C25" s="703" t="b">
        <v>1</v>
      </c>
      <c r="D25" s="703"/>
      <c r="E25" s="692" t="str">
        <f t="shared" si="21"/>
        <v/>
      </c>
      <c r="F25" s="168" t="str">
        <f t="shared" si="22"/>
        <v>#N/A</v>
      </c>
      <c r="G25" s="168">
        <f t="shared" si="23"/>
        <v>0</v>
      </c>
      <c r="H25" s="227">
        <f t="shared" si="24"/>
        <v>0</v>
      </c>
      <c r="I25" s="227">
        <f t="shared" si="25"/>
        <v>0</v>
      </c>
      <c r="J25" s="227">
        <f>sumif('Job Report'!I:I,B25,'Job Report'!H:H)</f>
        <v>0</v>
      </c>
      <c r="K25" s="227">
        <f t="shared" si="26"/>
        <v>0</v>
      </c>
      <c r="L25" s="704">
        <f t="shared" si="27"/>
        <v>0</v>
      </c>
      <c r="M25" s="697"/>
      <c r="N25" s="169" t="str">
        <f t="shared" si="28"/>
        <v/>
      </c>
      <c r="O25" s="171" t="str">
        <f t="shared" si="29"/>
        <v>#N/A</v>
      </c>
      <c r="P25" s="698">
        <f t="shared" si="30"/>
        <v>0</v>
      </c>
      <c r="Q25" s="689"/>
      <c r="R25" s="699" t="str">
        <f>if($D25="X",vlookup($B25,'Hours Spread - Filtered'!$B:$AX,R$1,false),"")</f>
        <v/>
      </c>
      <c r="S25" s="699" t="str">
        <f>if($D25="X",vlookup($B25,'Hours Spread - Filtered'!$B:$AX,S$1,false),"")</f>
        <v/>
      </c>
      <c r="T25" s="699" t="str">
        <f>if($D25="X",vlookup($B25,'Hours Spread - Filtered'!$B:$AX,T$1,false),"")</f>
        <v/>
      </c>
      <c r="U25" s="699" t="str">
        <f>if($D25="X",vlookup($B25,'Hours Spread - Filtered'!$B:$AX,U$1,false),"")</f>
        <v/>
      </c>
      <c r="V25" s="699" t="str">
        <f>if($D25="X",vlookup($B25,'Hours Spread - Filtered'!$B:$AX,V$1,false),"")</f>
        <v/>
      </c>
      <c r="W25" s="699" t="str">
        <f>if($D25="X",vlookup($B25,'Hours Spread - Filtered'!$B:$AX,W$1,false),"")</f>
        <v/>
      </c>
      <c r="X25" s="699" t="str">
        <f>if($D25="X",vlookup($B25,'Hours Spread - Filtered'!$B:$AX,X$1,false),"")</f>
        <v/>
      </c>
      <c r="Y25" s="699" t="str">
        <f>if($D25="X",vlookup($B25,'Hours Spread - Filtered'!$B:$AX,Y$1,false),"")</f>
        <v/>
      </c>
      <c r="Z25" s="699" t="str">
        <f>if($D25="X",vlookup($B25,'Hours Spread - Filtered'!$B:$AX,Z$1,false),"")</f>
        <v/>
      </c>
      <c r="AA25" s="699" t="str">
        <f>if($D25="X",vlookup($B25,'Hours Spread - Filtered'!$B:$AX,AA$1,false),"")</f>
        <v/>
      </c>
      <c r="AB25" s="699" t="str">
        <f>if($D25="X",vlookup($B25,'Hours Spread - Filtered'!$B:$AX,AB$1,false),"")</f>
        <v/>
      </c>
      <c r="AC25" s="699" t="str">
        <f>if($D25="X",vlookup($B25,'Hours Spread - Filtered'!$B:$AX,AC$1,false),"")</f>
        <v/>
      </c>
      <c r="AD25" s="699" t="str">
        <f>if($D25="X",vlookup($B25,'Hours Spread - Filtered'!$B:$AX,AD$1,false),"")</f>
        <v/>
      </c>
      <c r="AE25" s="699" t="str">
        <f>if($D25="X",vlookup($B25,'Hours Spread - Filtered'!$B:$AX,AE$1,false),"")</f>
        <v/>
      </c>
      <c r="AF25" s="699" t="str">
        <f>if($D25="X",vlookup($B25,'Hours Spread - Filtered'!$B:$AX,AF$1,false),"")</f>
        <v/>
      </c>
      <c r="AG25" s="699" t="str">
        <f>if($D25="X",vlookup($B25,'Hours Spread - Filtered'!$B:$AX,AG$1,false),"")</f>
        <v/>
      </c>
      <c r="AH25" s="699" t="str">
        <f>if($D25="X",vlookup($B25,'Hours Spread - Filtered'!$B:$AX,AH$1,false),"")</f>
        <v/>
      </c>
      <c r="AI25" s="699" t="str">
        <f>if($D25="X",vlookup($B25,'Hours Spread - Filtered'!$B:$AX,AI$1,false),"")</f>
        <v/>
      </c>
      <c r="AJ25" s="699" t="str">
        <f>if($D25="X",vlookup($B25,'Hours Spread - Filtered'!$B:$AX,AJ$1,false),"")</f>
        <v/>
      </c>
      <c r="AK25" s="699" t="str">
        <f>if($D25="X",vlookup($B25,'Hours Spread - Filtered'!$B:$AX,AK$1,false),"")</f>
        <v/>
      </c>
      <c r="AL25" s="699" t="str">
        <f>if($D25="X",vlookup($B25,'Hours Spread - Filtered'!$B:$AX,AL$1,false),"")</f>
        <v/>
      </c>
      <c r="AM25" s="699" t="str">
        <f>if($D25="X",vlookup($B25,'Hours Spread - Filtered'!$B:$AX,AM$1,false),"")</f>
        <v/>
      </c>
      <c r="AN25" s="699" t="str">
        <f>if($D25="X",vlookup($B25,'Hours Spread - Filtered'!$B:$AX,AN$1,false),"")</f>
        <v/>
      </c>
      <c r="AO25" s="699" t="str">
        <f>if($D25="X",vlookup($B25,'Hours Spread - Filtered'!$B:$AX,AO$1,false),"")</f>
        <v/>
      </c>
      <c r="AP25" s="699" t="str">
        <f>if($D25="X",vlookup($B25,'Hours Spread - Filtered'!$B:$AX,AP$1,false),"")</f>
        <v/>
      </c>
      <c r="AQ25" s="699" t="str">
        <f>if($D25="X",vlookup($B25,'Hours Spread - Filtered'!$B:$AX,AQ$1,false),"")</f>
        <v/>
      </c>
      <c r="AR25" s="699" t="str">
        <f>if($D25="X",vlookup($B25,'Hours Spread - Filtered'!$B:$AX,AR$1,false),"")</f>
        <v/>
      </c>
      <c r="AS25" s="699" t="str">
        <f>if($D25="X",vlookup($B25,'Hours Spread - Filtered'!$B:$AX,AS$1,false),"")</f>
        <v/>
      </c>
      <c r="AT25" s="699" t="str">
        <f>if($D25="X",vlookup($B25,'Hours Spread - Filtered'!$B:$AX,AT$1,false),"")</f>
        <v/>
      </c>
      <c r="AU25" s="699" t="str">
        <f>if($D25="X",vlookup($B25,'Hours Spread - Filtered'!$B:$AX,AU$1,false),"")</f>
        <v/>
      </c>
      <c r="AV25" s="699" t="str">
        <f>if($D25="X",vlookup($B25,'Hours Spread - Filtered'!$B:$AX,AV$1,false),"")</f>
        <v/>
      </c>
      <c r="AW25" s="699" t="str">
        <f>if($D25="X",vlookup($B25,'Hours Spread - Filtered'!$B:$AX,AW$1,false),"")</f>
        <v/>
      </c>
      <c r="AX25" s="699" t="str">
        <f>if($D25="X",vlookup($B25,'Hours Spread - Filtered'!$B:$AX,AX$1,false),"")</f>
        <v/>
      </c>
      <c r="AY25" s="699" t="str">
        <f>if($D25="X",vlookup($B25,'Hours Spread - Filtered'!$B:$AX,AY$1,false),"")</f>
        <v/>
      </c>
      <c r="AZ25" s="699" t="str">
        <f>if($D25="X",vlookup($B25,'Hours Spread - Filtered'!$B:$AX,AZ$1,false),"")</f>
        <v/>
      </c>
      <c r="BA25" s="699" t="str">
        <f>if($D25="X",vlookup($B25,'Hours Spread - Filtered'!$B:$AX,BA$1,false),"")</f>
        <v/>
      </c>
      <c r="BB25" s="699" t="str">
        <f>if($D25="X",vlookup($B25,'Hours Spread - Filtered'!$B:$AX,BB$1,false),"")</f>
        <v/>
      </c>
      <c r="BC25" s="699" t="str">
        <f>if($D25="X",vlookup($B25,'Hours Spread - Filtered'!$B:$AX,BC$1,false),"")</f>
        <v/>
      </c>
      <c r="BD25" s="699" t="str">
        <f>if($D25="X",vlookup($B25,'Hours Spread - Filtered'!$B:$AX,BD$1,false),"")</f>
        <v/>
      </c>
      <c r="BE25" s="699" t="str">
        <f>if($D25="X",vlookup($B25,'Hours Spread - Filtered'!$B:$AX,BE$1,false),"")</f>
        <v/>
      </c>
      <c r="BF25" s="699" t="str">
        <f>if($D25="X",vlookup($B25,'Hours Spread - Filtered'!$B:$AX,BF$1,false),"")</f>
        <v/>
      </c>
      <c r="BG25" s="699" t="str">
        <f>if($D25="X",vlookup($B25,'Hours Spread - Filtered'!$B:$AX,BG$1,false),"")</f>
        <v/>
      </c>
      <c r="BH25" s="699" t="str">
        <f>if($D25="X",vlookup($B25,'Hours Spread - Filtered'!$B:$AX,BH$1,false),"")</f>
        <v/>
      </c>
      <c r="BI25" s="699" t="str">
        <f>if($D25="X",vlookup($B25,'Hours Spread - Filtered'!$B:$AX,BI$1,false),"")</f>
        <v/>
      </c>
      <c r="BJ25" s="699" t="str">
        <f>if($D25="X",vlookup($B25,'Hours Spread - Filtered'!$B:$AX,BJ$1,false),"")</f>
        <v/>
      </c>
      <c r="BK25" s="699" t="str">
        <f>if($D25="X",vlookup($B25,'Hours Spread - Filtered'!$B:$AX,BK$1,false),"")</f>
        <v/>
      </c>
      <c r="BL25" s="699" t="str">
        <f>if($D25="X",vlookup($B25,'Hours Spread - Filtered'!$B:$AX,BL$1,false),"")</f>
        <v/>
      </c>
      <c r="BM25" s="709" t="str">
        <f t="array" ref="BM25">IFERROR(index('Rate Card'!U$3:AF135,match(B25,'Rate Card'!A$3:A135,0),match(Assumptions!C$11,'Rate Card'!U$2:AF$2,0)),"")</f>
        <v/>
      </c>
      <c r="BN25" s="701" t="str">
        <f t="array" ref="BN25">(index('Rate Card'!$C$4:$T135, match(BM25,Controls!H$21:H135,0),match(Assumptions!$C$11,'Rate Card'!C$2:T$2,0)))</f>
        <v>#N/A</v>
      </c>
    </row>
    <row r="26">
      <c r="A26" s="705" t="s">
        <v>363</v>
      </c>
      <c r="B26" s="693" t="s">
        <v>496</v>
      </c>
      <c r="C26" s="703" t="b">
        <v>1</v>
      </c>
      <c r="D26" s="703"/>
      <c r="E26" s="692" t="str">
        <f t="shared" si="21"/>
        <v/>
      </c>
      <c r="F26" s="168" t="str">
        <f t="shared" si="22"/>
        <v>#N/A</v>
      </c>
      <c r="G26" s="168">
        <f t="shared" si="23"/>
        <v>0</v>
      </c>
      <c r="H26" s="227">
        <f t="shared" si="24"/>
        <v>0</v>
      </c>
      <c r="I26" s="227">
        <f t="shared" si="25"/>
        <v>0</v>
      </c>
      <c r="J26" s="227">
        <f>sumif('Job Report'!I:I,B26,'Job Report'!H:H)</f>
        <v>0</v>
      </c>
      <c r="K26" s="227">
        <f t="shared" si="26"/>
        <v>0</v>
      </c>
      <c r="L26" s="704">
        <f t="shared" si="27"/>
        <v>0</v>
      </c>
      <c r="M26" s="697"/>
      <c r="N26" s="169" t="str">
        <f t="shared" si="28"/>
        <v/>
      </c>
      <c r="O26" s="171" t="str">
        <f t="shared" si="29"/>
        <v>#N/A</v>
      </c>
      <c r="P26" s="698">
        <f t="shared" si="30"/>
        <v>0</v>
      </c>
      <c r="Q26" s="689"/>
      <c r="R26" s="699" t="str">
        <f>if($D26="X",vlookup($B26,'Hours Spread - Filtered'!$B:$AX,R$1,false),"")</f>
        <v/>
      </c>
      <c r="S26" s="699" t="str">
        <f>if($D26="X",vlookup($B26,'Hours Spread - Filtered'!$B:$AX,S$1,false),"")</f>
        <v/>
      </c>
      <c r="T26" s="699" t="str">
        <f>if($D26="X",vlookup($B26,'Hours Spread - Filtered'!$B:$AX,T$1,false),"")</f>
        <v/>
      </c>
      <c r="U26" s="699" t="str">
        <f>if($D26="X",vlookup($B26,'Hours Spread - Filtered'!$B:$AX,U$1,false),"")</f>
        <v/>
      </c>
      <c r="V26" s="699" t="str">
        <f>if($D26="X",vlookup($B26,'Hours Spread - Filtered'!$B:$AX,V$1,false),"")</f>
        <v/>
      </c>
      <c r="W26" s="699" t="str">
        <f>if($D26="X",vlookup($B26,'Hours Spread - Filtered'!$B:$AX,W$1,false),"")</f>
        <v/>
      </c>
      <c r="X26" s="699" t="str">
        <f>if($D26="X",vlookup($B26,'Hours Spread - Filtered'!$B:$AX,X$1,false),"")</f>
        <v/>
      </c>
      <c r="Y26" s="699" t="str">
        <f>if($D26="X",vlookup($B26,'Hours Spread - Filtered'!$B:$AX,Y$1,false),"")</f>
        <v/>
      </c>
      <c r="Z26" s="699" t="str">
        <f>if($D26="X",vlookup($B26,'Hours Spread - Filtered'!$B:$AX,Z$1,false),"")</f>
        <v/>
      </c>
      <c r="AA26" s="699" t="str">
        <f>if($D26="X",vlookup($B26,'Hours Spread - Filtered'!$B:$AX,AA$1,false),"")</f>
        <v/>
      </c>
      <c r="AB26" s="699" t="str">
        <f>if($D26="X",vlookup($B26,'Hours Spread - Filtered'!$B:$AX,AB$1,false),"")</f>
        <v/>
      </c>
      <c r="AC26" s="699" t="str">
        <f>if($D26="X",vlookup($B26,'Hours Spread - Filtered'!$B:$AX,AC$1,false),"")</f>
        <v/>
      </c>
      <c r="AD26" s="699" t="str">
        <f>if($D26="X",vlookup($B26,'Hours Spread - Filtered'!$B:$AX,AD$1,false),"")</f>
        <v/>
      </c>
      <c r="AE26" s="699" t="str">
        <f>if($D26="X",vlookup($B26,'Hours Spread - Filtered'!$B:$AX,AE$1,false),"")</f>
        <v/>
      </c>
      <c r="AF26" s="699" t="str">
        <f>if($D26="X",vlookup($B26,'Hours Spread - Filtered'!$B:$AX,AF$1,false),"")</f>
        <v/>
      </c>
      <c r="AG26" s="699" t="str">
        <f>if($D26="X",vlookup($B26,'Hours Spread - Filtered'!$B:$AX,AG$1,false),"")</f>
        <v/>
      </c>
      <c r="AH26" s="699" t="str">
        <f>if($D26="X",vlookup($B26,'Hours Spread - Filtered'!$B:$AX,AH$1,false),"")</f>
        <v/>
      </c>
      <c r="AI26" s="699" t="str">
        <f>if($D26="X",vlookup($B26,'Hours Spread - Filtered'!$B:$AX,AI$1,false),"")</f>
        <v/>
      </c>
      <c r="AJ26" s="699" t="str">
        <f>if($D26="X",vlookup($B26,'Hours Spread - Filtered'!$B:$AX,AJ$1,false),"")</f>
        <v/>
      </c>
      <c r="AK26" s="699" t="str">
        <f>if($D26="X",vlookup($B26,'Hours Spread - Filtered'!$B:$AX,AK$1,false),"")</f>
        <v/>
      </c>
      <c r="AL26" s="699" t="str">
        <f>if($D26="X",vlookup($B26,'Hours Spread - Filtered'!$B:$AX,AL$1,false),"")</f>
        <v/>
      </c>
      <c r="AM26" s="699" t="str">
        <f>if($D26="X",vlookup($B26,'Hours Spread - Filtered'!$B:$AX,AM$1,false),"")</f>
        <v/>
      </c>
      <c r="AN26" s="699" t="str">
        <f>if($D26="X",vlookup($B26,'Hours Spread - Filtered'!$B:$AX,AN$1,false),"")</f>
        <v/>
      </c>
      <c r="AO26" s="699" t="str">
        <f>if($D26="X",vlookup($B26,'Hours Spread - Filtered'!$B:$AX,AO$1,false),"")</f>
        <v/>
      </c>
      <c r="AP26" s="699" t="str">
        <f>if($D26="X",vlookup($B26,'Hours Spread - Filtered'!$B:$AX,AP$1,false),"")</f>
        <v/>
      </c>
      <c r="AQ26" s="699" t="str">
        <f>if($D26="X",vlookup($B26,'Hours Spread - Filtered'!$B:$AX,AQ$1,false),"")</f>
        <v/>
      </c>
      <c r="AR26" s="699" t="str">
        <f>if($D26="X",vlookup($B26,'Hours Spread - Filtered'!$B:$AX,AR$1,false),"")</f>
        <v/>
      </c>
      <c r="AS26" s="699" t="str">
        <f>if($D26="X",vlookup($B26,'Hours Spread - Filtered'!$B:$AX,AS$1,false),"")</f>
        <v/>
      </c>
      <c r="AT26" s="699" t="str">
        <f>if($D26="X",vlookup($B26,'Hours Spread - Filtered'!$B:$AX,AT$1,false),"")</f>
        <v/>
      </c>
      <c r="AU26" s="699" t="str">
        <f>if($D26="X",vlookup($B26,'Hours Spread - Filtered'!$B:$AX,AU$1,false),"")</f>
        <v/>
      </c>
      <c r="AV26" s="699" t="str">
        <f>if($D26="X",vlookup($B26,'Hours Spread - Filtered'!$B:$AX,AV$1,false),"")</f>
        <v/>
      </c>
      <c r="AW26" s="699" t="str">
        <f>if($D26="X",vlookup($B26,'Hours Spread - Filtered'!$B:$AX,AW$1,false),"")</f>
        <v/>
      </c>
      <c r="AX26" s="699" t="str">
        <f>if($D26="X",vlookup($B26,'Hours Spread - Filtered'!$B:$AX,AX$1,false),"")</f>
        <v/>
      </c>
      <c r="AY26" s="699" t="str">
        <f>if($D26="X",vlookup($B26,'Hours Spread - Filtered'!$B:$AX,AY$1,false),"")</f>
        <v/>
      </c>
      <c r="AZ26" s="699" t="str">
        <f>if($D26="X",vlookup($B26,'Hours Spread - Filtered'!$B:$AX,AZ$1,false),"")</f>
        <v/>
      </c>
      <c r="BA26" s="699" t="str">
        <f>if($D26="X",vlookup($B26,'Hours Spread - Filtered'!$B:$AX,BA$1,false),"")</f>
        <v/>
      </c>
      <c r="BB26" s="699" t="str">
        <f>if($D26="X",vlookup($B26,'Hours Spread - Filtered'!$B:$AX,BB$1,false),"")</f>
        <v/>
      </c>
      <c r="BC26" s="699" t="str">
        <f>if($D26="X",vlookup($B26,'Hours Spread - Filtered'!$B:$AX,BC$1,false),"")</f>
        <v/>
      </c>
      <c r="BD26" s="699" t="str">
        <f>if($D26="X",vlookup($B26,'Hours Spread - Filtered'!$B:$AX,BD$1,false),"")</f>
        <v/>
      </c>
      <c r="BE26" s="699" t="str">
        <f>if($D26="X",vlookup($B26,'Hours Spread - Filtered'!$B:$AX,BE$1,false),"")</f>
        <v/>
      </c>
      <c r="BF26" s="699" t="str">
        <f>if($D26="X",vlookup($B26,'Hours Spread - Filtered'!$B:$AX,BF$1,false),"")</f>
        <v/>
      </c>
      <c r="BG26" s="699" t="str">
        <f>if($D26="X",vlookup($B26,'Hours Spread - Filtered'!$B:$AX,BG$1,false),"")</f>
        <v/>
      </c>
      <c r="BH26" s="699" t="str">
        <f>if($D26="X",vlookup($B26,'Hours Spread - Filtered'!$B:$AX,BH$1,false),"")</f>
        <v/>
      </c>
      <c r="BI26" s="699" t="str">
        <f>if($D26="X",vlookup($B26,'Hours Spread - Filtered'!$B:$AX,BI$1,false),"")</f>
        <v/>
      </c>
      <c r="BJ26" s="699" t="str">
        <f>if($D26="X",vlookup($B26,'Hours Spread - Filtered'!$B:$AX,BJ$1,false),"")</f>
        <v/>
      </c>
      <c r="BK26" s="699" t="str">
        <f>if($D26="X",vlookup($B26,'Hours Spread - Filtered'!$B:$AX,BK$1,false),"")</f>
        <v/>
      </c>
      <c r="BL26" s="699" t="str">
        <f>if($D26="X",vlookup($B26,'Hours Spread - Filtered'!$B:$AX,BL$1,false),"")</f>
        <v/>
      </c>
      <c r="BM26" s="709" t="str">
        <f t="array" ref="BM26">IFERROR(index('Rate Card'!U$3:AF135,match(B26,'Rate Card'!A$3:A135,0),match(Assumptions!C$11,'Rate Card'!U$2:AF$2,0)),"")</f>
        <v/>
      </c>
      <c r="BN26" s="701" t="str">
        <f t="array" ref="BN26">(index('Rate Card'!$C$4:$T135, match(BM26,Controls!H$21:H135,0),match(Assumptions!$C$11,'Rate Card'!C$2:T$2,0)))</f>
        <v>#N/A</v>
      </c>
    </row>
    <row r="27">
      <c r="A27" s="705" t="s">
        <v>363</v>
      </c>
      <c r="B27" s="693" t="s">
        <v>497</v>
      </c>
      <c r="C27" s="703" t="b">
        <v>1</v>
      </c>
      <c r="D27" s="703"/>
      <c r="E27" s="692" t="str">
        <f t="shared" si="21"/>
        <v/>
      </c>
      <c r="F27" s="168" t="str">
        <f t="shared" si="22"/>
        <v>#N/A</v>
      </c>
      <c r="G27" s="168">
        <f t="shared" si="23"/>
        <v>0</v>
      </c>
      <c r="H27" s="227">
        <f t="shared" si="24"/>
        <v>0</v>
      </c>
      <c r="I27" s="227">
        <f t="shared" si="25"/>
        <v>0</v>
      </c>
      <c r="J27" s="227">
        <f>sumif('Job Report'!I:I,B27,'Job Report'!H:H)</f>
        <v>0</v>
      </c>
      <c r="K27" s="227">
        <f t="shared" si="26"/>
        <v>0</v>
      </c>
      <c r="L27" s="704">
        <f t="shared" si="27"/>
        <v>0</v>
      </c>
      <c r="M27" s="697"/>
      <c r="N27" s="169" t="str">
        <f t="shared" si="28"/>
        <v/>
      </c>
      <c r="O27" s="171" t="str">
        <f t="shared" si="29"/>
        <v>#N/A</v>
      </c>
      <c r="P27" s="698">
        <f t="shared" si="30"/>
        <v>0</v>
      </c>
      <c r="Q27" s="689"/>
      <c r="R27" s="699" t="str">
        <f>if($D27="X",vlookup($B27,'Hours Spread - Filtered'!$B:$AX,R$1,false),"")</f>
        <v/>
      </c>
      <c r="S27" s="699" t="str">
        <f>if($D27="X",vlookup($B27,'Hours Spread - Filtered'!$B:$AX,S$1,false),"")</f>
        <v/>
      </c>
      <c r="T27" s="699" t="str">
        <f>if($D27="X",vlookup($B27,'Hours Spread - Filtered'!$B:$AX,T$1,false),"")</f>
        <v/>
      </c>
      <c r="U27" s="699" t="str">
        <f>if($D27="X",vlookup($B27,'Hours Spread - Filtered'!$B:$AX,U$1,false),"")</f>
        <v/>
      </c>
      <c r="V27" s="699" t="str">
        <f>if($D27="X",vlookup($B27,'Hours Spread - Filtered'!$B:$AX,V$1,false),"")</f>
        <v/>
      </c>
      <c r="W27" s="699" t="str">
        <f>if($D27="X",vlookup($B27,'Hours Spread - Filtered'!$B:$AX,W$1,false),"")</f>
        <v/>
      </c>
      <c r="X27" s="699" t="str">
        <f>if($D27="X",vlookup($B27,'Hours Spread - Filtered'!$B:$AX,X$1,false),"")</f>
        <v/>
      </c>
      <c r="Y27" s="699" t="str">
        <f>if($D27="X",vlookup($B27,'Hours Spread - Filtered'!$B:$AX,Y$1,false),"")</f>
        <v/>
      </c>
      <c r="Z27" s="699" t="str">
        <f>if($D27="X",vlookup($B27,'Hours Spread - Filtered'!$B:$AX,Z$1,false),"")</f>
        <v/>
      </c>
      <c r="AA27" s="699" t="str">
        <f>if($D27="X",vlookup($B27,'Hours Spread - Filtered'!$B:$AX,AA$1,false),"")</f>
        <v/>
      </c>
      <c r="AB27" s="699" t="str">
        <f>if($D27="X",vlookup($B27,'Hours Spread - Filtered'!$B:$AX,AB$1,false),"")</f>
        <v/>
      </c>
      <c r="AC27" s="699" t="str">
        <f>if($D27="X",vlookup($B27,'Hours Spread - Filtered'!$B:$AX,AC$1,false),"")</f>
        <v/>
      </c>
      <c r="AD27" s="699" t="str">
        <f>if($D27="X",vlookup($B27,'Hours Spread - Filtered'!$B:$AX,AD$1,false),"")</f>
        <v/>
      </c>
      <c r="AE27" s="699" t="str">
        <f>if($D27="X",vlookup($B27,'Hours Spread - Filtered'!$B:$AX,AE$1,false),"")</f>
        <v/>
      </c>
      <c r="AF27" s="699" t="str">
        <f>if($D27="X",vlookup($B27,'Hours Spread - Filtered'!$B:$AX,AF$1,false),"")</f>
        <v/>
      </c>
      <c r="AG27" s="699" t="str">
        <f>if($D27="X",vlookup($B27,'Hours Spread - Filtered'!$B:$AX,AG$1,false),"")</f>
        <v/>
      </c>
      <c r="AH27" s="699" t="str">
        <f>if($D27="X",vlookup($B27,'Hours Spread - Filtered'!$B:$AX,AH$1,false),"")</f>
        <v/>
      </c>
      <c r="AI27" s="699" t="str">
        <f>if($D27="X",vlookup($B27,'Hours Spread - Filtered'!$B:$AX,AI$1,false),"")</f>
        <v/>
      </c>
      <c r="AJ27" s="699" t="str">
        <f>if($D27="X",vlookup($B27,'Hours Spread - Filtered'!$B:$AX,AJ$1,false),"")</f>
        <v/>
      </c>
      <c r="AK27" s="699" t="str">
        <f>if($D27="X",vlookup($B27,'Hours Spread - Filtered'!$B:$AX,AK$1,false),"")</f>
        <v/>
      </c>
      <c r="AL27" s="699" t="str">
        <f>if($D27="X",vlookup($B27,'Hours Spread - Filtered'!$B:$AX,AL$1,false),"")</f>
        <v/>
      </c>
      <c r="AM27" s="699" t="str">
        <f>if($D27="X",vlookup($B27,'Hours Spread - Filtered'!$B:$AX,AM$1,false),"")</f>
        <v/>
      </c>
      <c r="AN27" s="699" t="str">
        <f>if($D27="X",vlookup($B27,'Hours Spread - Filtered'!$B:$AX,AN$1,false),"")</f>
        <v/>
      </c>
      <c r="AO27" s="699" t="str">
        <f>if($D27="X",vlookup($B27,'Hours Spread - Filtered'!$B:$AX,AO$1,false),"")</f>
        <v/>
      </c>
      <c r="AP27" s="699" t="str">
        <f>if($D27="X",vlookup($B27,'Hours Spread - Filtered'!$B:$AX,AP$1,false),"")</f>
        <v/>
      </c>
      <c r="AQ27" s="699" t="str">
        <f>if($D27="X",vlookup($B27,'Hours Spread - Filtered'!$B:$AX,AQ$1,false),"")</f>
        <v/>
      </c>
      <c r="AR27" s="699" t="str">
        <f>if($D27="X",vlookup($B27,'Hours Spread - Filtered'!$B:$AX,AR$1,false),"")</f>
        <v/>
      </c>
      <c r="AS27" s="699" t="str">
        <f>if($D27="X",vlookup($B27,'Hours Spread - Filtered'!$B:$AX,AS$1,false),"")</f>
        <v/>
      </c>
      <c r="AT27" s="699" t="str">
        <f>if($D27="X",vlookup($B27,'Hours Spread - Filtered'!$B:$AX,AT$1,false),"")</f>
        <v/>
      </c>
      <c r="AU27" s="699" t="str">
        <f>if($D27="X",vlookup($B27,'Hours Spread - Filtered'!$B:$AX,AU$1,false),"")</f>
        <v/>
      </c>
      <c r="AV27" s="699" t="str">
        <f>if($D27="X",vlookup($B27,'Hours Spread - Filtered'!$B:$AX,AV$1,false),"")</f>
        <v/>
      </c>
      <c r="AW27" s="699" t="str">
        <f>if($D27="X",vlookup($B27,'Hours Spread - Filtered'!$B:$AX,AW$1,false),"")</f>
        <v/>
      </c>
      <c r="AX27" s="699" t="str">
        <f>if($D27="X",vlookup($B27,'Hours Spread - Filtered'!$B:$AX,AX$1,false),"")</f>
        <v/>
      </c>
      <c r="AY27" s="699" t="str">
        <f>if($D27="X",vlookup($B27,'Hours Spread - Filtered'!$B:$AX,AY$1,false),"")</f>
        <v/>
      </c>
      <c r="AZ27" s="699" t="str">
        <f>if($D27="X",vlookup($B27,'Hours Spread - Filtered'!$B:$AX,AZ$1,false),"")</f>
        <v/>
      </c>
      <c r="BA27" s="699" t="str">
        <f>if($D27="X",vlookup($B27,'Hours Spread - Filtered'!$B:$AX,BA$1,false),"")</f>
        <v/>
      </c>
      <c r="BB27" s="699" t="str">
        <f>if($D27="X",vlookup($B27,'Hours Spread - Filtered'!$B:$AX,BB$1,false),"")</f>
        <v/>
      </c>
      <c r="BC27" s="699" t="str">
        <f>if($D27="X",vlookup($B27,'Hours Spread - Filtered'!$B:$AX,BC$1,false),"")</f>
        <v/>
      </c>
      <c r="BD27" s="699" t="str">
        <f>if($D27="X",vlookup($B27,'Hours Spread - Filtered'!$B:$AX,BD$1,false),"")</f>
        <v/>
      </c>
      <c r="BE27" s="699" t="str">
        <f>if($D27="X",vlookup($B27,'Hours Spread - Filtered'!$B:$AX,BE$1,false),"")</f>
        <v/>
      </c>
      <c r="BF27" s="699" t="str">
        <f>if($D27="X",vlookup($B27,'Hours Spread - Filtered'!$B:$AX,BF$1,false),"")</f>
        <v/>
      </c>
      <c r="BG27" s="699" t="str">
        <f>if($D27="X",vlookup($B27,'Hours Spread - Filtered'!$B:$AX,BG$1,false),"")</f>
        <v/>
      </c>
      <c r="BH27" s="699" t="str">
        <f>if($D27="X",vlookup($B27,'Hours Spread - Filtered'!$B:$AX,BH$1,false),"")</f>
        <v/>
      </c>
      <c r="BI27" s="699" t="str">
        <f>if($D27="X",vlookup($B27,'Hours Spread - Filtered'!$B:$AX,BI$1,false),"")</f>
        <v/>
      </c>
      <c r="BJ27" s="699" t="str">
        <f>if($D27="X",vlookup($B27,'Hours Spread - Filtered'!$B:$AX,BJ$1,false),"")</f>
        <v/>
      </c>
      <c r="BK27" s="699" t="str">
        <f>if($D27="X",vlookup($B27,'Hours Spread - Filtered'!$B:$AX,BK$1,false),"")</f>
        <v/>
      </c>
      <c r="BL27" s="699" t="str">
        <f>if($D27="X",vlookup($B27,'Hours Spread - Filtered'!$B:$AX,BL$1,false),"")</f>
        <v/>
      </c>
      <c r="BM27" s="709" t="str">
        <f t="array" ref="BM27">IFERROR(index('Rate Card'!U$3:AF135,match(B27,'Rate Card'!A$3:A135,0),match(Assumptions!C$11,'Rate Card'!U$2:AF$2,0)),"")</f>
        <v/>
      </c>
      <c r="BN27" s="701" t="str">
        <f t="array" ref="BN27">(index('Rate Card'!$C$4:$T135, match(BM27,Controls!H$21:H135,0),match(Assumptions!$C$11,'Rate Card'!C$2:T$2,0)))</f>
        <v>#N/A</v>
      </c>
    </row>
    <row r="28">
      <c r="A28" s="705" t="s">
        <v>363</v>
      </c>
      <c r="B28" s="693" t="s">
        <v>498</v>
      </c>
      <c r="C28" s="703" t="b">
        <v>1</v>
      </c>
      <c r="D28" s="703"/>
      <c r="E28" s="692" t="str">
        <f t="shared" si="21"/>
        <v/>
      </c>
      <c r="F28" s="168" t="str">
        <f t="shared" si="22"/>
        <v>#N/A</v>
      </c>
      <c r="G28" s="168">
        <f t="shared" si="23"/>
        <v>0</v>
      </c>
      <c r="H28" s="227">
        <f t="shared" si="24"/>
        <v>0</v>
      </c>
      <c r="I28" s="227">
        <f t="shared" si="25"/>
        <v>0</v>
      </c>
      <c r="J28" s="227">
        <f>sumif('Job Report'!I:I,B28,'Job Report'!H:H)</f>
        <v>0</v>
      </c>
      <c r="K28" s="227">
        <f t="shared" si="26"/>
        <v>0</v>
      </c>
      <c r="L28" s="704">
        <f t="shared" si="27"/>
        <v>0</v>
      </c>
      <c r="M28" s="697"/>
      <c r="N28" s="169" t="str">
        <f t="shared" si="28"/>
        <v/>
      </c>
      <c r="O28" s="171" t="str">
        <f t="shared" si="29"/>
        <v>#N/A</v>
      </c>
      <c r="P28" s="698">
        <f t="shared" si="30"/>
        <v>0</v>
      </c>
      <c r="Q28" s="689"/>
      <c r="R28" s="699" t="str">
        <f>if($D28="X",vlookup($B28,'Hours Spread - Filtered'!$B:$AX,R$1,false),"")</f>
        <v/>
      </c>
      <c r="S28" s="699" t="str">
        <f>if($D28="X",vlookup($B28,'Hours Spread - Filtered'!$B:$AX,S$1,false),"")</f>
        <v/>
      </c>
      <c r="T28" s="699" t="str">
        <f>if($D28="X",vlookup($B28,'Hours Spread - Filtered'!$B:$AX,T$1,false),"")</f>
        <v/>
      </c>
      <c r="U28" s="699" t="str">
        <f>if($D28="X",vlookup($B28,'Hours Spread - Filtered'!$B:$AX,U$1,false),"")</f>
        <v/>
      </c>
      <c r="V28" s="699" t="str">
        <f>if($D28="X",vlookup($B28,'Hours Spread - Filtered'!$B:$AX,V$1,false),"")</f>
        <v/>
      </c>
      <c r="W28" s="699" t="str">
        <f>if($D28="X",vlookup($B28,'Hours Spread - Filtered'!$B:$AX,W$1,false),"")</f>
        <v/>
      </c>
      <c r="X28" s="699" t="str">
        <f>if($D28="X",vlookup($B28,'Hours Spread - Filtered'!$B:$AX,X$1,false),"")</f>
        <v/>
      </c>
      <c r="Y28" s="699" t="str">
        <f>if($D28="X",vlookup($B28,'Hours Spread - Filtered'!$B:$AX,Y$1,false),"")</f>
        <v/>
      </c>
      <c r="Z28" s="699" t="str">
        <f>if($D28="X",vlookup($B28,'Hours Spread - Filtered'!$B:$AX,Z$1,false),"")</f>
        <v/>
      </c>
      <c r="AA28" s="699" t="str">
        <f>if($D28="X",vlookup($B28,'Hours Spread - Filtered'!$B:$AX,AA$1,false),"")</f>
        <v/>
      </c>
      <c r="AB28" s="699" t="str">
        <f>if($D28="X",vlookup($B28,'Hours Spread - Filtered'!$B:$AX,AB$1,false),"")</f>
        <v/>
      </c>
      <c r="AC28" s="699" t="str">
        <f>if($D28="X",vlookup($B28,'Hours Spread - Filtered'!$B:$AX,AC$1,false),"")</f>
        <v/>
      </c>
      <c r="AD28" s="699" t="str">
        <f>if($D28="X",vlookup($B28,'Hours Spread - Filtered'!$B:$AX,AD$1,false),"")</f>
        <v/>
      </c>
      <c r="AE28" s="699" t="str">
        <f>if($D28="X",vlookup($B28,'Hours Spread - Filtered'!$B:$AX,AE$1,false),"")</f>
        <v/>
      </c>
      <c r="AF28" s="699" t="str">
        <f>if($D28="X",vlookup($B28,'Hours Spread - Filtered'!$B:$AX,AF$1,false),"")</f>
        <v/>
      </c>
      <c r="AG28" s="699" t="str">
        <f>if($D28="X",vlookup($B28,'Hours Spread - Filtered'!$B:$AX,AG$1,false),"")</f>
        <v/>
      </c>
      <c r="AH28" s="699" t="str">
        <f>if($D28="X",vlookup($B28,'Hours Spread - Filtered'!$B:$AX,AH$1,false),"")</f>
        <v/>
      </c>
      <c r="AI28" s="699" t="str">
        <f>if($D28="X",vlookup($B28,'Hours Spread - Filtered'!$B:$AX,AI$1,false),"")</f>
        <v/>
      </c>
      <c r="AJ28" s="699" t="str">
        <f>if($D28="X",vlookup($B28,'Hours Spread - Filtered'!$B:$AX,AJ$1,false),"")</f>
        <v/>
      </c>
      <c r="AK28" s="699" t="str">
        <f>if($D28="X",vlookup($B28,'Hours Spread - Filtered'!$B:$AX,AK$1,false),"")</f>
        <v/>
      </c>
      <c r="AL28" s="699" t="str">
        <f>if($D28="X",vlookup($B28,'Hours Spread - Filtered'!$B:$AX,AL$1,false),"")</f>
        <v/>
      </c>
      <c r="AM28" s="699" t="str">
        <f>if($D28="X",vlookup($B28,'Hours Spread - Filtered'!$B:$AX,AM$1,false),"")</f>
        <v/>
      </c>
      <c r="AN28" s="699" t="str">
        <f>if($D28="X",vlookup($B28,'Hours Spread - Filtered'!$B:$AX,AN$1,false),"")</f>
        <v/>
      </c>
      <c r="AO28" s="699" t="str">
        <f>if($D28="X",vlookup($B28,'Hours Spread - Filtered'!$B:$AX,AO$1,false),"")</f>
        <v/>
      </c>
      <c r="AP28" s="699" t="str">
        <f>if($D28="X",vlookup($B28,'Hours Spread - Filtered'!$B:$AX,AP$1,false),"")</f>
        <v/>
      </c>
      <c r="AQ28" s="699" t="str">
        <f>if($D28="X",vlookup($B28,'Hours Spread - Filtered'!$B:$AX,AQ$1,false),"")</f>
        <v/>
      </c>
      <c r="AR28" s="699" t="str">
        <f>if($D28="X",vlookup($B28,'Hours Spread - Filtered'!$B:$AX,AR$1,false),"")</f>
        <v/>
      </c>
      <c r="AS28" s="699" t="str">
        <f>if($D28="X",vlookup($B28,'Hours Spread - Filtered'!$B:$AX,AS$1,false),"")</f>
        <v/>
      </c>
      <c r="AT28" s="699" t="str">
        <f>if($D28="X",vlookup($B28,'Hours Spread - Filtered'!$B:$AX,AT$1,false),"")</f>
        <v/>
      </c>
      <c r="AU28" s="699" t="str">
        <f>if($D28="X",vlookup($B28,'Hours Spread - Filtered'!$B:$AX,AU$1,false),"")</f>
        <v/>
      </c>
      <c r="AV28" s="699" t="str">
        <f>if($D28="X",vlookup($B28,'Hours Spread - Filtered'!$B:$AX,AV$1,false),"")</f>
        <v/>
      </c>
      <c r="AW28" s="699" t="str">
        <f>if($D28="X",vlookup($B28,'Hours Spread - Filtered'!$B:$AX,AW$1,false),"")</f>
        <v/>
      </c>
      <c r="AX28" s="699" t="str">
        <f>if($D28="X",vlookup($B28,'Hours Spread - Filtered'!$B:$AX,AX$1,false),"")</f>
        <v/>
      </c>
      <c r="AY28" s="699" t="str">
        <f>if($D28="X",vlookup($B28,'Hours Spread - Filtered'!$B:$AX,AY$1,false),"")</f>
        <v/>
      </c>
      <c r="AZ28" s="699" t="str">
        <f>if($D28="X",vlookup($B28,'Hours Spread - Filtered'!$B:$AX,AZ$1,false),"")</f>
        <v/>
      </c>
      <c r="BA28" s="699" t="str">
        <f>if($D28="X",vlookup($B28,'Hours Spread - Filtered'!$B:$AX,BA$1,false),"")</f>
        <v/>
      </c>
      <c r="BB28" s="699" t="str">
        <f>if($D28="X",vlookup($B28,'Hours Spread - Filtered'!$B:$AX,BB$1,false),"")</f>
        <v/>
      </c>
      <c r="BC28" s="699" t="str">
        <f>if($D28="X",vlookup($B28,'Hours Spread - Filtered'!$B:$AX,BC$1,false),"")</f>
        <v/>
      </c>
      <c r="BD28" s="699" t="str">
        <f>if($D28="X",vlookup($B28,'Hours Spread - Filtered'!$B:$AX,BD$1,false),"")</f>
        <v/>
      </c>
      <c r="BE28" s="699" t="str">
        <f>if($D28="X",vlookup($B28,'Hours Spread - Filtered'!$B:$AX,BE$1,false),"")</f>
        <v/>
      </c>
      <c r="BF28" s="699" t="str">
        <f>if($D28="X",vlookup($B28,'Hours Spread - Filtered'!$B:$AX,BF$1,false),"")</f>
        <v/>
      </c>
      <c r="BG28" s="699" t="str">
        <f>if($D28="X",vlookup($B28,'Hours Spread - Filtered'!$B:$AX,BG$1,false),"")</f>
        <v/>
      </c>
      <c r="BH28" s="699" t="str">
        <f>if($D28="X",vlookup($B28,'Hours Spread - Filtered'!$B:$AX,BH$1,false),"")</f>
        <v/>
      </c>
      <c r="BI28" s="699" t="str">
        <f>if($D28="X",vlookup($B28,'Hours Spread - Filtered'!$B:$AX,BI$1,false),"")</f>
        <v/>
      </c>
      <c r="BJ28" s="699" t="str">
        <f>if($D28="X",vlookup($B28,'Hours Spread - Filtered'!$B:$AX,BJ$1,false),"")</f>
        <v/>
      </c>
      <c r="BK28" s="699" t="str">
        <f>if($D28="X",vlookup($B28,'Hours Spread - Filtered'!$B:$AX,BK$1,false),"")</f>
        <v/>
      </c>
      <c r="BL28" s="699" t="str">
        <f>if($D28="X",vlookup($B28,'Hours Spread - Filtered'!$B:$AX,BL$1,false),"")</f>
        <v/>
      </c>
      <c r="BM28" s="709" t="str">
        <f t="array" ref="BM28">IFERROR(index('Rate Card'!U$3:AF135,match(B28,'Rate Card'!A$3:A135,0),match(Assumptions!C$11,'Rate Card'!U$2:AF$2,0)),"")</f>
        <v/>
      </c>
      <c r="BN28" s="701" t="str">
        <f t="array" ref="BN28">(index('Rate Card'!$C$4:$T135, match(BM28,Controls!H$21:H135,0),match(Assumptions!$C$11,'Rate Card'!C$2:T$2,0)))</f>
        <v>#N/A</v>
      </c>
    </row>
    <row r="29">
      <c r="A29" s="705" t="s">
        <v>363</v>
      </c>
      <c r="B29" s="693" t="s">
        <v>499</v>
      </c>
      <c r="C29" s="703" t="b">
        <v>1</v>
      </c>
      <c r="D29" s="703"/>
      <c r="E29" s="692" t="str">
        <f t="shared" si="21"/>
        <v/>
      </c>
      <c r="F29" s="168" t="str">
        <f t="shared" si="22"/>
        <v>#N/A</v>
      </c>
      <c r="G29" s="168">
        <f t="shared" si="23"/>
        <v>0</v>
      </c>
      <c r="H29" s="227">
        <f t="shared" si="24"/>
        <v>0</v>
      </c>
      <c r="I29" s="227">
        <f t="shared" si="25"/>
        <v>0</v>
      </c>
      <c r="J29" s="227">
        <f>sumif('Job Report'!I:I,B29,'Job Report'!H:H)</f>
        <v>0</v>
      </c>
      <c r="K29" s="227">
        <f t="shared" si="26"/>
        <v>0</v>
      </c>
      <c r="L29" s="704">
        <f t="shared" si="27"/>
        <v>0</v>
      </c>
      <c r="M29" s="697"/>
      <c r="N29" s="169" t="str">
        <f t="shared" si="28"/>
        <v/>
      </c>
      <c r="O29" s="171" t="str">
        <f t="shared" si="29"/>
        <v>#N/A</v>
      </c>
      <c r="P29" s="698">
        <f t="shared" si="30"/>
        <v>0</v>
      </c>
      <c r="Q29" s="689"/>
      <c r="R29" s="699" t="str">
        <f>if($D29="X",vlookup($B29,'Hours Spread - Filtered'!$B:$AX,R$1,false),"")</f>
        <v/>
      </c>
      <c r="S29" s="699" t="str">
        <f>if($D29="X",vlookup($B29,'Hours Spread - Filtered'!$B:$AX,S$1,false),"")</f>
        <v/>
      </c>
      <c r="T29" s="699" t="str">
        <f>if($D29="X",vlookup($B29,'Hours Spread - Filtered'!$B:$AX,T$1,false),"")</f>
        <v/>
      </c>
      <c r="U29" s="699" t="str">
        <f>if($D29="X",vlookup($B29,'Hours Spread - Filtered'!$B:$AX,U$1,false),"")</f>
        <v/>
      </c>
      <c r="V29" s="699" t="str">
        <f>if($D29="X",vlookup($B29,'Hours Spread - Filtered'!$B:$AX,V$1,false),"")</f>
        <v/>
      </c>
      <c r="W29" s="699" t="str">
        <f>if($D29="X",vlookup($B29,'Hours Spread - Filtered'!$B:$AX,W$1,false),"")</f>
        <v/>
      </c>
      <c r="X29" s="699" t="str">
        <f>if($D29="X",vlookup($B29,'Hours Spread - Filtered'!$B:$AX,X$1,false),"")</f>
        <v/>
      </c>
      <c r="Y29" s="699" t="str">
        <f>if($D29="X",vlookup($B29,'Hours Spread - Filtered'!$B:$AX,Y$1,false),"")</f>
        <v/>
      </c>
      <c r="Z29" s="699" t="str">
        <f>if($D29="X",vlookup($B29,'Hours Spread - Filtered'!$B:$AX,Z$1,false),"")</f>
        <v/>
      </c>
      <c r="AA29" s="699" t="str">
        <f>if($D29="X",vlookup($B29,'Hours Spread - Filtered'!$B:$AX,AA$1,false),"")</f>
        <v/>
      </c>
      <c r="AB29" s="699" t="str">
        <f>if($D29="X",vlookup($B29,'Hours Spread - Filtered'!$B:$AX,AB$1,false),"")</f>
        <v/>
      </c>
      <c r="AC29" s="699" t="str">
        <f>if($D29="X",vlookup($B29,'Hours Spread - Filtered'!$B:$AX,AC$1,false),"")</f>
        <v/>
      </c>
      <c r="AD29" s="699" t="str">
        <f>if($D29="X",vlookup($B29,'Hours Spread - Filtered'!$B:$AX,AD$1,false),"")</f>
        <v/>
      </c>
      <c r="AE29" s="699" t="str">
        <f>if($D29="X",vlookup($B29,'Hours Spread - Filtered'!$B:$AX,AE$1,false),"")</f>
        <v/>
      </c>
      <c r="AF29" s="699" t="str">
        <f>if($D29="X",vlookup($B29,'Hours Spread - Filtered'!$B:$AX,AF$1,false),"")</f>
        <v/>
      </c>
      <c r="AG29" s="699" t="str">
        <f>if($D29="X",vlookup($B29,'Hours Spread - Filtered'!$B:$AX,AG$1,false),"")</f>
        <v/>
      </c>
      <c r="AH29" s="699" t="str">
        <f>if($D29="X",vlookup($B29,'Hours Spread - Filtered'!$B:$AX,AH$1,false),"")</f>
        <v/>
      </c>
      <c r="AI29" s="699" t="str">
        <f>if($D29="X",vlookup($B29,'Hours Spread - Filtered'!$B:$AX,AI$1,false),"")</f>
        <v/>
      </c>
      <c r="AJ29" s="699" t="str">
        <f>if($D29="X",vlookup($B29,'Hours Spread - Filtered'!$B:$AX,AJ$1,false),"")</f>
        <v/>
      </c>
      <c r="AK29" s="699" t="str">
        <f>if($D29="X",vlookup($B29,'Hours Spread - Filtered'!$B:$AX,AK$1,false),"")</f>
        <v/>
      </c>
      <c r="AL29" s="699" t="str">
        <f>if($D29="X",vlookup($B29,'Hours Spread - Filtered'!$B:$AX,AL$1,false),"")</f>
        <v/>
      </c>
      <c r="AM29" s="699" t="str">
        <f>if($D29="X",vlookup($B29,'Hours Spread - Filtered'!$B:$AX,AM$1,false),"")</f>
        <v/>
      </c>
      <c r="AN29" s="699" t="str">
        <f>if($D29="X",vlookup($B29,'Hours Spread - Filtered'!$B:$AX,AN$1,false),"")</f>
        <v/>
      </c>
      <c r="AO29" s="699" t="str">
        <f>if($D29="X",vlookup($B29,'Hours Spread - Filtered'!$B:$AX,AO$1,false),"")</f>
        <v/>
      </c>
      <c r="AP29" s="699" t="str">
        <f>if($D29="X",vlookup($B29,'Hours Spread - Filtered'!$B:$AX,AP$1,false),"")</f>
        <v/>
      </c>
      <c r="AQ29" s="699" t="str">
        <f>if($D29="X",vlookup($B29,'Hours Spread - Filtered'!$B:$AX,AQ$1,false),"")</f>
        <v/>
      </c>
      <c r="AR29" s="699" t="str">
        <f>if($D29="X",vlookup($B29,'Hours Spread - Filtered'!$B:$AX,AR$1,false),"")</f>
        <v/>
      </c>
      <c r="AS29" s="699" t="str">
        <f>if($D29="X",vlookup($B29,'Hours Spread - Filtered'!$B:$AX,AS$1,false),"")</f>
        <v/>
      </c>
      <c r="AT29" s="699" t="str">
        <f>if($D29="X",vlookup($B29,'Hours Spread - Filtered'!$B:$AX,AT$1,false),"")</f>
        <v/>
      </c>
      <c r="AU29" s="699" t="str">
        <f>if($D29="X",vlookup($B29,'Hours Spread - Filtered'!$B:$AX,AU$1,false),"")</f>
        <v/>
      </c>
      <c r="AV29" s="699" t="str">
        <f>if($D29="X",vlookup($B29,'Hours Spread - Filtered'!$B:$AX,AV$1,false),"")</f>
        <v/>
      </c>
      <c r="AW29" s="699" t="str">
        <f>if($D29="X",vlookup($B29,'Hours Spread - Filtered'!$B:$AX,AW$1,false),"")</f>
        <v/>
      </c>
      <c r="AX29" s="699" t="str">
        <f>if($D29="X",vlookup($B29,'Hours Spread - Filtered'!$B:$AX,AX$1,false),"")</f>
        <v/>
      </c>
      <c r="AY29" s="699" t="str">
        <f>if($D29="X",vlookup($B29,'Hours Spread - Filtered'!$B:$AX,AY$1,false),"")</f>
        <v/>
      </c>
      <c r="AZ29" s="699" t="str">
        <f>if($D29="X",vlookup($B29,'Hours Spread - Filtered'!$B:$AX,AZ$1,false),"")</f>
        <v/>
      </c>
      <c r="BA29" s="699" t="str">
        <f>if($D29="X",vlookup($B29,'Hours Spread - Filtered'!$B:$AX,BA$1,false),"")</f>
        <v/>
      </c>
      <c r="BB29" s="699" t="str">
        <f>if($D29="X",vlookup($B29,'Hours Spread - Filtered'!$B:$AX,BB$1,false),"")</f>
        <v/>
      </c>
      <c r="BC29" s="699" t="str">
        <f>if($D29="X",vlookup($B29,'Hours Spread - Filtered'!$B:$AX,BC$1,false),"")</f>
        <v/>
      </c>
      <c r="BD29" s="699" t="str">
        <f>if($D29="X",vlookup($B29,'Hours Spread - Filtered'!$B:$AX,BD$1,false),"")</f>
        <v/>
      </c>
      <c r="BE29" s="699" t="str">
        <f>if($D29="X",vlookup($B29,'Hours Spread - Filtered'!$B:$AX,BE$1,false),"")</f>
        <v/>
      </c>
      <c r="BF29" s="699" t="str">
        <f>if($D29="X",vlookup($B29,'Hours Spread - Filtered'!$B:$AX,BF$1,false),"")</f>
        <v/>
      </c>
      <c r="BG29" s="699" t="str">
        <f>if($D29="X",vlookup($B29,'Hours Spread - Filtered'!$B:$AX,BG$1,false),"")</f>
        <v/>
      </c>
      <c r="BH29" s="699" t="str">
        <f>if($D29="X",vlookup($B29,'Hours Spread - Filtered'!$B:$AX,BH$1,false),"")</f>
        <v/>
      </c>
      <c r="BI29" s="699" t="str">
        <f>if($D29="X",vlookup($B29,'Hours Spread - Filtered'!$B:$AX,BI$1,false),"")</f>
        <v/>
      </c>
      <c r="BJ29" s="699" t="str">
        <f>if($D29="X",vlookup($B29,'Hours Spread - Filtered'!$B:$AX,BJ$1,false),"")</f>
        <v/>
      </c>
      <c r="BK29" s="699" t="str">
        <f>if($D29="X",vlookup($B29,'Hours Spread - Filtered'!$B:$AX,BK$1,false),"")</f>
        <v/>
      </c>
      <c r="BL29" s="699" t="str">
        <f>if($D29="X",vlookup($B29,'Hours Spread - Filtered'!$B:$AX,BL$1,false),"")</f>
        <v/>
      </c>
      <c r="BM29" s="709" t="str">
        <f t="array" ref="BM29">IFERROR(index('Rate Card'!U$3:AF135,match(B29,'Rate Card'!A$3:A135,0),match(Assumptions!C$11,'Rate Card'!U$2:AF$2,0)),"")</f>
        <v/>
      </c>
      <c r="BN29" s="701" t="str">
        <f t="array" ref="BN29">(index('Rate Card'!$C$4:$T135, match(BM29,Controls!H$21:H135,0),match(Assumptions!$C$11,'Rate Card'!C$2:T$2,0)))</f>
        <v>#N/A</v>
      </c>
    </row>
    <row r="30">
      <c r="A30" s="705" t="s">
        <v>363</v>
      </c>
      <c r="B30" s="693" t="s">
        <v>500</v>
      </c>
      <c r="C30" s="703" t="b">
        <v>1</v>
      </c>
      <c r="D30" s="703"/>
      <c r="E30" s="692" t="str">
        <f t="shared" si="21"/>
        <v/>
      </c>
      <c r="F30" s="168" t="str">
        <f t="shared" si="22"/>
        <v>#N/A</v>
      </c>
      <c r="G30" s="168">
        <f t="shared" si="23"/>
        <v>0</v>
      </c>
      <c r="H30" s="227">
        <f t="shared" si="24"/>
        <v>0</v>
      </c>
      <c r="I30" s="227">
        <f t="shared" si="25"/>
        <v>0</v>
      </c>
      <c r="J30" s="227">
        <f>sumif('Job Report'!I:I,B30,'Job Report'!H:H)</f>
        <v>0</v>
      </c>
      <c r="K30" s="227">
        <f t="shared" si="26"/>
        <v>0</v>
      </c>
      <c r="L30" s="704">
        <f t="shared" si="27"/>
        <v>0</v>
      </c>
      <c r="M30" s="697"/>
      <c r="N30" s="169" t="str">
        <f t="shared" si="28"/>
        <v/>
      </c>
      <c r="O30" s="171" t="str">
        <f t="shared" si="29"/>
        <v>#N/A</v>
      </c>
      <c r="P30" s="698">
        <f t="shared" si="30"/>
        <v>0</v>
      </c>
      <c r="Q30" s="689"/>
      <c r="R30" s="699" t="str">
        <f>if($D30="X",vlookup($B30,'Hours Spread - Filtered'!$B:$AX,R$1,false),"")</f>
        <v/>
      </c>
      <c r="S30" s="699" t="str">
        <f>if($D30="X",vlookup($B30,'Hours Spread - Filtered'!$B:$AX,S$1,false),"")</f>
        <v/>
      </c>
      <c r="T30" s="699" t="str">
        <f>if($D30="X",vlookup($B30,'Hours Spread - Filtered'!$B:$AX,T$1,false),"")</f>
        <v/>
      </c>
      <c r="U30" s="699" t="str">
        <f>if($D30="X",vlookup($B30,'Hours Spread - Filtered'!$B:$AX,U$1,false),"")</f>
        <v/>
      </c>
      <c r="V30" s="699" t="str">
        <f>if($D30="X",vlookup($B30,'Hours Spread - Filtered'!$B:$AX,V$1,false),"")</f>
        <v/>
      </c>
      <c r="W30" s="699" t="str">
        <f>if($D30="X",vlookup($B30,'Hours Spread - Filtered'!$B:$AX,W$1,false),"")</f>
        <v/>
      </c>
      <c r="X30" s="699" t="str">
        <f>if($D30="X",vlookup($B30,'Hours Spread - Filtered'!$B:$AX,X$1,false),"")</f>
        <v/>
      </c>
      <c r="Y30" s="699" t="str">
        <f>if($D30="X",vlookup($B30,'Hours Spread - Filtered'!$B:$AX,Y$1,false),"")</f>
        <v/>
      </c>
      <c r="Z30" s="699" t="str">
        <f>if($D30="X",vlookup($B30,'Hours Spread - Filtered'!$B:$AX,Z$1,false),"")</f>
        <v/>
      </c>
      <c r="AA30" s="699" t="str">
        <f>if($D30="X",vlookup($B30,'Hours Spread - Filtered'!$B:$AX,AA$1,false),"")</f>
        <v/>
      </c>
      <c r="AB30" s="699" t="str">
        <f>if($D30="X",vlookup($B30,'Hours Spread - Filtered'!$B:$AX,AB$1,false),"")</f>
        <v/>
      </c>
      <c r="AC30" s="699" t="str">
        <f>if($D30="X",vlookup($B30,'Hours Spread - Filtered'!$B:$AX,AC$1,false),"")</f>
        <v/>
      </c>
      <c r="AD30" s="699" t="str">
        <f>if($D30="X",vlookup($B30,'Hours Spread - Filtered'!$B:$AX,AD$1,false),"")</f>
        <v/>
      </c>
      <c r="AE30" s="699" t="str">
        <f>if($D30="X",vlookup($B30,'Hours Spread - Filtered'!$B:$AX,AE$1,false),"")</f>
        <v/>
      </c>
      <c r="AF30" s="699" t="str">
        <f>if($D30="X",vlookup($B30,'Hours Spread - Filtered'!$B:$AX,AF$1,false),"")</f>
        <v/>
      </c>
      <c r="AG30" s="699" t="str">
        <f>if($D30="X",vlookup($B30,'Hours Spread - Filtered'!$B:$AX,AG$1,false),"")</f>
        <v/>
      </c>
      <c r="AH30" s="699" t="str">
        <f>if($D30="X",vlookup($B30,'Hours Spread - Filtered'!$B:$AX,AH$1,false),"")</f>
        <v/>
      </c>
      <c r="AI30" s="699" t="str">
        <f>if($D30="X",vlookup($B30,'Hours Spread - Filtered'!$B:$AX,AI$1,false),"")</f>
        <v/>
      </c>
      <c r="AJ30" s="699" t="str">
        <f>if($D30="X",vlookup($B30,'Hours Spread - Filtered'!$B:$AX,AJ$1,false),"")</f>
        <v/>
      </c>
      <c r="AK30" s="699" t="str">
        <f>if($D30="X",vlookup($B30,'Hours Spread - Filtered'!$B:$AX,AK$1,false),"")</f>
        <v/>
      </c>
      <c r="AL30" s="699" t="str">
        <f>if($D30="X",vlookup($B30,'Hours Spread - Filtered'!$B:$AX,AL$1,false),"")</f>
        <v/>
      </c>
      <c r="AM30" s="699" t="str">
        <f>if($D30="X",vlookup($B30,'Hours Spread - Filtered'!$B:$AX,AM$1,false),"")</f>
        <v/>
      </c>
      <c r="AN30" s="699" t="str">
        <f>if($D30="X",vlookup($B30,'Hours Spread - Filtered'!$B:$AX,AN$1,false),"")</f>
        <v/>
      </c>
      <c r="AO30" s="699" t="str">
        <f>if($D30="X",vlookup($B30,'Hours Spread - Filtered'!$B:$AX,AO$1,false),"")</f>
        <v/>
      </c>
      <c r="AP30" s="699" t="str">
        <f>if($D30="X",vlookup($B30,'Hours Spread - Filtered'!$B:$AX,AP$1,false),"")</f>
        <v/>
      </c>
      <c r="AQ30" s="699" t="str">
        <f>if($D30="X",vlookup($B30,'Hours Spread - Filtered'!$B:$AX,AQ$1,false),"")</f>
        <v/>
      </c>
      <c r="AR30" s="699" t="str">
        <f>if($D30="X",vlookup($B30,'Hours Spread - Filtered'!$B:$AX,AR$1,false),"")</f>
        <v/>
      </c>
      <c r="AS30" s="699" t="str">
        <f>if($D30="X",vlookup($B30,'Hours Spread - Filtered'!$B:$AX,AS$1,false),"")</f>
        <v/>
      </c>
      <c r="AT30" s="699" t="str">
        <f>if($D30="X",vlookup($B30,'Hours Spread - Filtered'!$B:$AX,AT$1,false),"")</f>
        <v/>
      </c>
      <c r="AU30" s="699" t="str">
        <f>if($D30="X",vlookup($B30,'Hours Spread - Filtered'!$B:$AX,AU$1,false),"")</f>
        <v/>
      </c>
      <c r="AV30" s="699" t="str">
        <f>if($D30="X",vlookup($B30,'Hours Spread - Filtered'!$B:$AX,AV$1,false),"")</f>
        <v/>
      </c>
      <c r="AW30" s="699" t="str">
        <f>if($D30="X",vlookup($B30,'Hours Spread - Filtered'!$B:$AX,AW$1,false),"")</f>
        <v/>
      </c>
      <c r="AX30" s="699" t="str">
        <f>if($D30="X",vlookup($B30,'Hours Spread - Filtered'!$B:$AX,AX$1,false),"")</f>
        <v/>
      </c>
      <c r="AY30" s="699" t="str">
        <f>if($D30="X",vlookup($B30,'Hours Spread - Filtered'!$B:$AX,AY$1,false),"")</f>
        <v/>
      </c>
      <c r="AZ30" s="699" t="str">
        <f>if($D30="X",vlookup($B30,'Hours Spread - Filtered'!$B:$AX,AZ$1,false),"")</f>
        <v/>
      </c>
      <c r="BA30" s="699" t="str">
        <f>if($D30="X",vlookup($B30,'Hours Spread - Filtered'!$B:$AX,BA$1,false),"")</f>
        <v/>
      </c>
      <c r="BB30" s="699" t="str">
        <f>if($D30="X",vlookup($B30,'Hours Spread - Filtered'!$B:$AX,BB$1,false),"")</f>
        <v/>
      </c>
      <c r="BC30" s="699" t="str">
        <f>if($D30="X",vlookup($B30,'Hours Spread - Filtered'!$B:$AX,BC$1,false),"")</f>
        <v/>
      </c>
      <c r="BD30" s="699" t="str">
        <f>if($D30="X",vlookup($B30,'Hours Spread - Filtered'!$B:$AX,BD$1,false),"")</f>
        <v/>
      </c>
      <c r="BE30" s="699" t="str">
        <f>if($D30="X",vlookup($B30,'Hours Spread - Filtered'!$B:$AX,BE$1,false),"")</f>
        <v/>
      </c>
      <c r="BF30" s="699" t="str">
        <f>if($D30="X",vlookup($B30,'Hours Spread - Filtered'!$B:$AX,BF$1,false),"")</f>
        <v/>
      </c>
      <c r="BG30" s="699" t="str">
        <f>if($D30="X",vlookup($B30,'Hours Spread - Filtered'!$B:$AX,BG$1,false),"")</f>
        <v/>
      </c>
      <c r="BH30" s="699" t="str">
        <f>if($D30="X",vlookup($B30,'Hours Spread - Filtered'!$B:$AX,BH$1,false),"")</f>
        <v/>
      </c>
      <c r="BI30" s="699" t="str">
        <f>if($D30="X",vlookup($B30,'Hours Spread - Filtered'!$B:$AX,BI$1,false),"")</f>
        <v/>
      </c>
      <c r="BJ30" s="699" t="str">
        <f>if($D30="X",vlookup($B30,'Hours Spread - Filtered'!$B:$AX,BJ$1,false),"")</f>
        <v/>
      </c>
      <c r="BK30" s="699" t="str">
        <f>if($D30="X",vlookup($B30,'Hours Spread - Filtered'!$B:$AX,BK$1,false),"")</f>
        <v/>
      </c>
      <c r="BL30" s="699" t="str">
        <f>if($D30="X",vlookup($B30,'Hours Spread - Filtered'!$B:$AX,BL$1,false),"")</f>
        <v/>
      </c>
      <c r="BM30" s="709" t="str">
        <f t="array" ref="BM30">IFERROR(index('Rate Card'!U$3:AF135,match(B30,'Rate Card'!A$3:A135,0),match(Assumptions!C$11,'Rate Card'!U$2:AF$2,0)),"")</f>
        <v/>
      </c>
      <c r="BN30" s="701" t="str">
        <f t="array" ref="BN30">(index('Rate Card'!$C$4:$T135, match(BM30,Controls!H$21:H135,0),match(Assumptions!$C$11,'Rate Card'!C$2:T$2,0)))</f>
        <v>#N/A</v>
      </c>
    </row>
    <row r="31">
      <c r="A31" s="705" t="s">
        <v>363</v>
      </c>
      <c r="B31" s="693" t="s">
        <v>501</v>
      </c>
      <c r="C31" s="703" t="b">
        <v>1</v>
      </c>
      <c r="D31" s="703"/>
      <c r="E31" s="692" t="str">
        <f t="shared" si="21"/>
        <v/>
      </c>
      <c r="F31" s="168" t="str">
        <f t="shared" si="22"/>
        <v>#N/A</v>
      </c>
      <c r="G31" s="168">
        <f t="shared" si="23"/>
        <v>0</v>
      </c>
      <c r="H31" s="227">
        <f t="shared" si="24"/>
        <v>0</v>
      </c>
      <c r="I31" s="227">
        <f t="shared" si="25"/>
        <v>0</v>
      </c>
      <c r="J31" s="227">
        <f>sumif('Job Report'!I:I,B31,'Job Report'!H:H)</f>
        <v>0</v>
      </c>
      <c r="K31" s="227">
        <f t="shared" si="26"/>
        <v>0</v>
      </c>
      <c r="L31" s="704">
        <f t="shared" si="27"/>
        <v>0</v>
      </c>
      <c r="M31" s="697"/>
      <c r="N31" s="169" t="str">
        <f t="shared" si="28"/>
        <v/>
      </c>
      <c r="O31" s="171" t="str">
        <f t="shared" si="29"/>
        <v>#N/A</v>
      </c>
      <c r="P31" s="698">
        <f t="shared" si="30"/>
        <v>0</v>
      </c>
      <c r="Q31" s="689"/>
      <c r="R31" s="699" t="str">
        <f>if($D31="X",vlookup($B31,'Hours Spread - Filtered'!$B:$AX,R$1,false),"")</f>
        <v/>
      </c>
      <c r="S31" s="699" t="str">
        <f>if($D31="X",vlookup($B31,'Hours Spread - Filtered'!$B:$AX,S$1,false),"")</f>
        <v/>
      </c>
      <c r="T31" s="699" t="str">
        <f>if($D31="X",vlookup($B31,'Hours Spread - Filtered'!$B:$AX,T$1,false),"")</f>
        <v/>
      </c>
      <c r="U31" s="699" t="str">
        <f>if($D31="X",vlookup($B31,'Hours Spread - Filtered'!$B:$AX,U$1,false),"")</f>
        <v/>
      </c>
      <c r="V31" s="699" t="str">
        <f>if($D31="X",vlookup($B31,'Hours Spread - Filtered'!$B:$AX,V$1,false),"")</f>
        <v/>
      </c>
      <c r="W31" s="699" t="str">
        <f>if($D31="X",vlookup($B31,'Hours Spread - Filtered'!$B:$AX,W$1,false),"")</f>
        <v/>
      </c>
      <c r="X31" s="699" t="str">
        <f>if($D31="X",vlookup($B31,'Hours Spread - Filtered'!$B:$AX,X$1,false),"")</f>
        <v/>
      </c>
      <c r="Y31" s="699" t="str">
        <f>if($D31="X",vlookup($B31,'Hours Spread - Filtered'!$B:$AX,Y$1,false),"")</f>
        <v/>
      </c>
      <c r="Z31" s="699" t="str">
        <f>if($D31="X",vlookup($B31,'Hours Spread - Filtered'!$B:$AX,Z$1,false),"")</f>
        <v/>
      </c>
      <c r="AA31" s="699" t="str">
        <f>if($D31="X",vlookup($B31,'Hours Spread - Filtered'!$B:$AX,AA$1,false),"")</f>
        <v/>
      </c>
      <c r="AB31" s="699" t="str">
        <f>if($D31="X",vlookup($B31,'Hours Spread - Filtered'!$B:$AX,AB$1,false),"")</f>
        <v/>
      </c>
      <c r="AC31" s="699" t="str">
        <f>if($D31="X",vlookup($B31,'Hours Spread - Filtered'!$B:$AX,AC$1,false),"")</f>
        <v/>
      </c>
      <c r="AD31" s="699" t="str">
        <f>if($D31="X",vlookup($B31,'Hours Spread - Filtered'!$B:$AX,AD$1,false),"")</f>
        <v/>
      </c>
      <c r="AE31" s="699" t="str">
        <f>if($D31="X",vlookup($B31,'Hours Spread - Filtered'!$B:$AX,AE$1,false),"")</f>
        <v/>
      </c>
      <c r="AF31" s="699" t="str">
        <f>if($D31="X",vlookup($B31,'Hours Spread - Filtered'!$B:$AX,AF$1,false),"")</f>
        <v/>
      </c>
      <c r="AG31" s="699" t="str">
        <f>if($D31="X",vlookup($B31,'Hours Spread - Filtered'!$B:$AX,AG$1,false),"")</f>
        <v/>
      </c>
      <c r="AH31" s="699" t="str">
        <f>if($D31="X",vlookup($B31,'Hours Spread - Filtered'!$B:$AX,AH$1,false),"")</f>
        <v/>
      </c>
      <c r="AI31" s="699" t="str">
        <f>if($D31="X",vlookup($B31,'Hours Spread - Filtered'!$B:$AX,AI$1,false),"")</f>
        <v/>
      </c>
      <c r="AJ31" s="699" t="str">
        <f>if($D31="X",vlookup($B31,'Hours Spread - Filtered'!$B:$AX,AJ$1,false),"")</f>
        <v/>
      </c>
      <c r="AK31" s="699" t="str">
        <f>if($D31="X",vlookup($B31,'Hours Spread - Filtered'!$B:$AX,AK$1,false),"")</f>
        <v/>
      </c>
      <c r="AL31" s="699" t="str">
        <f>if($D31="X",vlookup($B31,'Hours Spread - Filtered'!$B:$AX,AL$1,false),"")</f>
        <v/>
      </c>
      <c r="AM31" s="699" t="str">
        <f>if($D31="X",vlookup($B31,'Hours Spread - Filtered'!$B:$AX,AM$1,false),"")</f>
        <v/>
      </c>
      <c r="AN31" s="699" t="str">
        <f>if($D31="X",vlookup($B31,'Hours Spread - Filtered'!$B:$AX,AN$1,false),"")</f>
        <v/>
      </c>
      <c r="AO31" s="699" t="str">
        <f>if($D31="X",vlookup($B31,'Hours Spread - Filtered'!$B:$AX,AO$1,false),"")</f>
        <v/>
      </c>
      <c r="AP31" s="699" t="str">
        <f>if($D31="X",vlookup($B31,'Hours Spread - Filtered'!$B:$AX,AP$1,false),"")</f>
        <v/>
      </c>
      <c r="AQ31" s="699" t="str">
        <f>if($D31="X",vlookup($B31,'Hours Spread - Filtered'!$B:$AX,AQ$1,false),"")</f>
        <v/>
      </c>
      <c r="AR31" s="699" t="str">
        <f>if($D31="X",vlookup($B31,'Hours Spread - Filtered'!$B:$AX,AR$1,false),"")</f>
        <v/>
      </c>
      <c r="AS31" s="699" t="str">
        <f>if($D31="X",vlookup($B31,'Hours Spread - Filtered'!$B:$AX,AS$1,false),"")</f>
        <v/>
      </c>
      <c r="AT31" s="699" t="str">
        <f>if($D31="X",vlookup($B31,'Hours Spread - Filtered'!$B:$AX,AT$1,false),"")</f>
        <v/>
      </c>
      <c r="AU31" s="699" t="str">
        <f>if($D31="X",vlookup($B31,'Hours Spread - Filtered'!$B:$AX,AU$1,false),"")</f>
        <v/>
      </c>
      <c r="AV31" s="699" t="str">
        <f>if($D31="X",vlookup($B31,'Hours Spread - Filtered'!$B:$AX,AV$1,false),"")</f>
        <v/>
      </c>
      <c r="AW31" s="699" t="str">
        <f>if($D31="X",vlookup($B31,'Hours Spread - Filtered'!$B:$AX,AW$1,false),"")</f>
        <v/>
      </c>
      <c r="AX31" s="699" t="str">
        <f>if($D31="X",vlookup($B31,'Hours Spread - Filtered'!$B:$AX,AX$1,false),"")</f>
        <v/>
      </c>
      <c r="AY31" s="699" t="str">
        <f>if($D31="X",vlookup($B31,'Hours Spread - Filtered'!$B:$AX,AY$1,false),"")</f>
        <v/>
      </c>
      <c r="AZ31" s="699" t="str">
        <f>if($D31="X",vlookup($B31,'Hours Spread - Filtered'!$B:$AX,AZ$1,false),"")</f>
        <v/>
      </c>
      <c r="BA31" s="699" t="str">
        <f>if($D31="X",vlookup($B31,'Hours Spread - Filtered'!$B:$AX,BA$1,false),"")</f>
        <v/>
      </c>
      <c r="BB31" s="699" t="str">
        <f>if($D31="X",vlookup($B31,'Hours Spread - Filtered'!$B:$AX,BB$1,false),"")</f>
        <v/>
      </c>
      <c r="BC31" s="699" t="str">
        <f>if($D31="X",vlookup($B31,'Hours Spread - Filtered'!$B:$AX,BC$1,false),"")</f>
        <v/>
      </c>
      <c r="BD31" s="699" t="str">
        <f>if($D31="X",vlookup($B31,'Hours Spread - Filtered'!$B:$AX,BD$1,false),"")</f>
        <v/>
      </c>
      <c r="BE31" s="699" t="str">
        <f>if($D31="X",vlookup($B31,'Hours Spread - Filtered'!$B:$AX,BE$1,false),"")</f>
        <v/>
      </c>
      <c r="BF31" s="699" t="str">
        <f>if($D31="X",vlookup($B31,'Hours Spread - Filtered'!$B:$AX,BF$1,false),"")</f>
        <v/>
      </c>
      <c r="BG31" s="699" t="str">
        <f>if($D31="X",vlookup($B31,'Hours Spread - Filtered'!$B:$AX,BG$1,false),"")</f>
        <v/>
      </c>
      <c r="BH31" s="699" t="str">
        <f>if($D31="X",vlookup($B31,'Hours Spread - Filtered'!$B:$AX,BH$1,false),"")</f>
        <v/>
      </c>
      <c r="BI31" s="699" t="str">
        <f>if($D31="X",vlookup($B31,'Hours Spread - Filtered'!$B:$AX,BI$1,false),"")</f>
        <v/>
      </c>
      <c r="BJ31" s="699" t="str">
        <f>if($D31="X",vlookup($B31,'Hours Spread - Filtered'!$B:$AX,BJ$1,false),"")</f>
        <v/>
      </c>
      <c r="BK31" s="699" t="str">
        <f>if($D31="X",vlookup($B31,'Hours Spread - Filtered'!$B:$AX,BK$1,false),"")</f>
        <v/>
      </c>
      <c r="BL31" s="699" t="str">
        <f>if($D31="X",vlookup($B31,'Hours Spread - Filtered'!$B:$AX,BL$1,false),"")</f>
        <v/>
      </c>
      <c r="BM31" s="709" t="str">
        <f t="array" ref="BM31">IFERROR(index('Rate Card'!U$3:AF135,match(B31,'Rate Card'!A$3:A135,0),match(Assumptions!C$11,'Rate Card'!U$2:AF$2,0)),"")</f>
        <v/>
      </c>
      <c r="BN31" s="701" t="str">
        <f t="array" ref="BN31">(index('Rate Card'!$C$4:$T135, match(BM31,Controls!H$21:H135,0),match(Assumptions!$C$11,'Rate Card'!C$2:T$2,0)))</f>
        <v>#N/A</v>
      </c>
    </row>
    <row r="32">
      <c r="A32" s="705" t="s">
        <v>363</v>
      </c>
      <c r="B32" s="693" t="s">
        <v>502</v>
      </c>
      <c r="C32" s="703" t="b">
        <v>1</v>
      </c>
      <c r="D32" s="703"/>
      <c r="E32" s="692" t="str">
        <f t="shared" si="21"/>
        <v/>
      </c>
      <c r="F32" s="168" t="str">
        <f t="shared" si="22"/>
        <v>#N/A</v>
      </c>
      <c r="G32" s="168">
        <f t="shared" si="23"/>
        <v>0</v>
      </c>
      <c r="H32" s="227">
        <f t="shared" si="24"/>
        <v>0</v>
      </c>
      <c r="I32" s="227">
        <f t="shared" si="25"/>
        <v>0</v>
      </c>
      <c r="J32" s="227">
        <f>sumif('Job Report'!I:I,B32,'Job Report'!H:H)</f>
        <v>0</v>
      </c>
      <c r="K32" s="227">
        <f t="shared" si="26"/>
        <v>0</v>
      </c>
      <c r="L32" s="704">
        <f t="shared" si="27"/>
        <v>0</v>
      </c>
      <c r="M32" s="697"/>
      <c r="N32" s="169" t="str">
        <f t="shared" si="28"/>
        <v/>
      </c>
      <c r="O32" s="171" t="str">
        <f t="shared" si="29"/>
        <v>#N/A</v>
      </c>
      <c r="P32" s="698">
        <f t="shared" si="30"/>
        <v>0</v>
      </c>
      <c r="Q32" s="689"/>
      <c r="R32" s="699" t="str">
        <f>if($D32="X",vlookup($B32,'Hours Spread - Filtered'!$B:$AX,R$1,false),"")</f>
        <v/>
      </c>
      <c r="S32" s="699" t="str">
        <f>if($D32="X",vlookup($B32,'Hours Spread - Filtered'!$B:$AX,S$1,false),"")</f>
        <v/>
      </c>
      <c r="T32" s="699" t="str">
        <f>if($D32="X",vlookup($B32,'Hours Spread - Filtered'!$B:$AX,T$1,false),"")</f>
        <v/>
      </c>
      <c r="U32" s="699" t="str">
        <f>if($D32="X",vlookup($B32,'Hours Spread - Filtered'!$B:$AX,U$1,false),"")</f>
        <v/>
      </c>
      <c r="V32" s="699" t="str">
        <f>if($D32="X",vlookup($B32,'Hours Spread - Filtered'!$B:$AX,V$1,false),"")</f>
        <v/>
      </c>
      <c r="W32" s="699" t="str">
        <f>if($D32="X",vlookup($B32,'Hours Spread - Filtered'!$B:$AX,W$1,false),"")</f>
        <v/>
      </c>
      <c r="X32" s="699" t="str">
        <f>if($D32="X",vlookup($B32,'Hours Spread - Filtered'!$B:$AX,X$1,false),"")</f>
        <v/>
      </c>
      <c r="Y32" s="699" t="str">
        <f>if($D32="X",vlookup($B32,'Hours Spread - Filtered'!$B:$AX,Y$1,false),"")</f>
        <v/>
      </c>
      <c r="Z32" s="699" t="str">
        <f>if($D32="X",vlookup($B32,'Hours Spread - Filtered'!$B:$AX,Z$1,false),"")</f>
        <v/>
      </c>
      <c r="AA32" s="699" t="str">
        <f>if($D32="X",vlookup($B32,'Hours Spread - Filtered'!$B:$AX,AA$1,false),"")</f>
        <v/>
      </c>
      <c r="AB32" s="699" t="str">
        <f>if($D32="X",vlookup($B32,'Hours Spread - Filtered'!$B:$AX,AB$1,false),"")</f>
        <v/>
      </c>
      <c r="AC32" s="699" t="str">
        <f>if($D32="X",vlookup($B32,'Hours Spread - Filtered'!$B:$AX,AC$1,false),"")</f>
        <v/>
      </c>
      <c r="AD32" s="699" t="str">
        <f>if($D32="X",vlookup($B32,'Hours Spread - Filtered'!$B:$AX,AD$1,false),"")</f>
        <v/>
      </c>
      <c r="AE32" s="699" t="str">
        <f>if($D32="X",vlookup($B32,'Hours Spread - Filtered'!$B:$AX,AE$1,false),"")</f>
        <v/>
      </c>
      <c r="AF32" s="699" t="str">
        <f>if($D32="X",vlookup($B32,'Hours Spread - Filtered'!$B:$AX,AF$1,false),"")</f>
        <v/>
      </c>
      <c r="AG32" s="699" t="str">
        <f>if($D32="X",vlookup($B32,'Hours Spread - Filtered'!$B:$AX,AG$1,false),"")</f>
        <v/>
      </c>
      <c r="AH32" s="699" t="str">
        <f>if($D32="X",vlookup($B32,'Hours Spread - Filtered'!$B:$AX,AH$1,false),"")</f>
        <v/>
      </c>
      <c r="AI32" s="699" t="str">
        <f>if($D32="X",vlookup($B32,'Hours Spread - Filtered'!$B:$AX,AI$1,false),"")</f>
        <v/>
      </c>
      <c r="AJ32" s="699" t="str">
        <f>if($D32="X",vlookup($B32,'Hours Spread - Filtered'!$B:$AX,AJ$1,false),"")</f>
        <v/>
      </c>
      <c r="AK32" s="699" t="str">
        <f>if($D32="X",vlookup($B32,'Hours Spread - Filtered'!$B:$AX,AK$1,false),"")</f>
        <v/>
      </c>
      <c r="AL32" s="699" t="str">
        <f>if($D32="X",vlookup($B32,'Hours Spread - Filtered'!$B:$AX,AL$1,false),"")</f>
        <v/>
      </c>
      <c r="AM32" s="699" t="str">
        <f>if($D32="X",vlookup($B32,'Hours Spread - Filtered'!$B:$AX,AM$1,false),"")</f>
        <v/>
      </c>
      <c r="AN32" s="699" t="str">
        <f>if($D32="X",vlookup($B32,'Hours Spread - Filtered'!$B:$AX,AN$1,false),"")</f>
        <v/>
      </c>
      <c r="AO32" s="699" t="str">
        <f>if($D32="X",vlookup($B32,'Hours Spread - Filtered'!$B:$AX,AO$1,false),"")</f>
        <v/>
      </c>
      <c r="AP32" s="699" t="str">
        <f>if($D32="X",vlookup($B32,'Hours Spread - Filtered'!$B:$AX,AP$1,false),"")</f>
        <v/>
      </c>
      <c r="AQ32" s="699" t="str">
        <f>if($D32="X",vlookup($B32,'Hours Spread - Filtered'!$B:$AX,AQ$1,false),"")</f>
        <v/>
      </c>
      <c r="AR32" s="699" t="str">
        <f>if($D32="X",vlookup($B32,'Hours Spread - Filtered'!$B:$AX,AR$1,false),"")</f>
        <v/>
      </c>
      <c r="AS32" s="699" t="str">
        <f>if($D32="X",vlookup($B32,'Hours Spread - Filtered'!$B:$AX,AS$1,false),"")</f>
        <v/>
      </c>
      <c r="AT32" s="699" t="str">
        <f>if($D32="X",vlookup($B32,'Hours Spread - Filtered'!$B:$AX,AT$1,false),"")</f>
        <v/>
      </c>
      <c r="AU32" s="699" t="str">
        <f>if($D32="X",vlookup($B32,'Hours Spread - Filtered'!$B:$AX,AU$1,false),"")</f>
        <v/>
      </c>
      <c r="AV32" s="699" t="str">
        <f>if($D32="X",vlookup($B32,'Hours Spread - Filtered'!$B:$AX,AV$1,false),"")</f>
        <v/>
      </c>
      <c r="AW32" s="699" t="str">
        <f>if($D32="X",vlookup($B32,'Hours Spread - Filtered'!$B:$AX,AW$1,false),"")</f>
        <v/>
      </c>
      <c r="AX32" s="699" t="str">
        <f>if($D32="X",vlookup($B32,'Hours Spread - Filtered'!$B:$AX,AX$1,false),"")</f>
        <v/>
      </c>
      <c r="AY32" s="699" t="str">
        <f>if($D32="X",vlookup($B32,'Hours Spread - Filtered'!$B:$AX,AY$1,false),"")</f>
        <v/>
      </c>
      <c r="AZ32" s="699" t="str">
        <f>if($D32="X",vlookup($B32,'Hours Spread - Filtered'!$B:$AX,AZ$1,false),"")</f>
        <v/>
      </c>
      <c r="BA32" s="699" t="str">
        <f>if($D32="X",vlookup($B32,'Hours Spread - Filtered'!$B:$AX,BA$1,false),"")</f>
        <v/>
      </c>
      <c r="BB32" s="699" t="str">
        <f>if($D32="X",vlookup($B32,'Hours Spread - Filtered'!$B:$AX,BB$1,false),"")</f>
        <v/>
      </c>
      <c r="BC32" s="699" t="str">
        <f>if($D32="X",vlookup($B32,'Hours Spread - Filtered'!$B:$AX,BC$1,false),"")</f>
        <v/>
      </c>
      <c r="BD32" s="699" t="str">
        <f>if($D32="X",vlookup($B32,'Hours Spread - Filtered'!$B:$AX,BD$1,false),"")</f>
        <v/>
      </c>
      <c r="BE32" s="699" t="str">
        <f>if($D32="X",vlookup($B32,'Hours Spread - Filtered'!$B:$AX,BE$1,false),"")</f>
        <v/>
      </c>
      <c r="BF32" s="699" t="str">
        <f>if($D32="X",vlookup($B32,'Hours Spread - Filtered'!$B:$AX,BF$1,false),"")</f>
        <v/>
      </c>
      <c r="BG32" s="699" t="str">
        <f>if($D32="X",vlookup($B32,'Hours Spread - Filtered'!$B:$AX,BG$1,false),"")</f>
        <v/>
      </c>
      <c r="BH32" s="699" t="str">
        <f>if($D32="X",vlookup($B32,'Hours Spread - Filtered'!$B:$AX,BH$1,false),"")</f>
        <v/>
      </c>
      <c r="BI32" s="699" t="str">
        <f>if($D32="X",vlookup($B32,'Hours Spread - Filtered'!$B:$AX,BI$1,false),"")</f>
        <v/>
      </c>
      <c r="BJ32" s="699" t="str">
        <f>if($D32="X",vlookup($B32,'Hours Spread - Filtered'!$B:$AX,BJ$1,false),"")</f>
        <v/>
      </c>
      <c r="BK32" s="699" t="str">
        <f>if($D32="X",vlookup($B32,'Hours Spread - Filtered'!$B:$AX,BK$1,false),"")</f>
        <v/>
      </c>
      <c r="BL32" s="699" t="str">
        <f>if($D32="X",vlookup($B32,'Hours Spread - Filtered'!$B:$AX,BL$1,false),"")</f>
        <v/>
      </c>
      <c r="BM32" s="709" t="str">
        <f t="array" ref="BM32">IFERROR(index('Rate Card'!U$3:AF135,match(B32,'Rate Card'!A$3:A135,0),match(Assumptions!C$11,'Rate Card'!U$2:AF$2,0)),"")</f>
        <v/>
      </c>
      <c r="BN32" s="701" t="str">
        <f t="array" ref="BN32">(index('Rate Card'!$C$4:$T135, match(BM32,Controls!H$21:H135,0),match(Assumptions!$C$11,'Rate Card'!C$2:T$2,0)))</f>
        <v>#N/A</v>
      </c>
    </row>
    <row r="33">
      <c r="A33" s="705" t="s">
        <v>363</v>
      </c>
      <c r="B33" s="693" t="s">
        <v>503</v>
      </c>
      <c r="C33" s="703" t="b">
        <v>1</v>
      </c>
      <c r="D33" s="703"/>
      <c r="E33" s="692" t="str">
        <f t="shared" si="21"/>
        <v/>
      </c>
      <c r="F33" s="168" t="str">
        <f t="shared" si="22"/>
        <v>#N/A</v>
      </c>
      <c r="G33" s="168">
        <f t="shared" si="23"/>
        <v>0</v>
      </c>
      <c r="H33" s="227">
        <f t="shared" si="24"/>
        <v>0</v>
      </c>
      <c r="I33" s="227">
        <f t="shared" si="25"/>
        <v>0</v>
      </c>
      <c r="J33" s="227">
        <f>sumif('Job Report'!I:I,B33,'Job Report'!H:H)</f>
        <v>0</v>
      </c>
      <c r="K33" s="227">
        <f t="shared" si="26"/>
        <v>0</v>
      </c>
      <c r="L33" s="704">
        <f t="shared" si="27"/>
        <v>0</v>
      </c>
      <c r="M33" s="697"/>
      <c r="N33" s="169" t="str">
        <f t="shared" si="28"/>
        <v/>
      </c>
      <c r="O33" s="171" t="str">
        <f t="shared" si="29"/>
        <v>#N/A</v>
      </c>
      <c r="P33" s="698">
        <f t="shared" si="30"/>
        <v>0</v>
      </c>
      <c r="Q33" s="689"/>
      <c r="R33" s="699" t="str">
        <f>if($D33="X",vlookup($B33,'Hours Spread - Filtered'!$B:$AX,R$1,false),"")</f>
        <v/>
      </c>
      <c r="S33" s="699" t="str">
        <f>if($D33="X",vlookup($B33,'Hours Spread - Filtered'!$B:$AX,S$1,false),"")</f>
        <v/>
      </c>
      <c r="T33" s="699" t="str">
        <f>if($D33="X",vlookup($B33,'Hours Spread - Filtered'!$B:$AX,T$1,false),"")</f>
        <v/>
      </c>
      <c r="U33" s="699" t="str">
        <f>if($D33="X",vlookup($B33,'Hours Spread - Filtered'!$B:$AX,U$1,false),"")</f>
        <v/>
      </c>
      <c r="V33" s="699" t="str">
        <f>if($D33="X",vlookup($B33,'Hours Spread - Filtered'!$B:$AX,V$1,false),"")</f>
        <v/>
      </c>
      <c r="W33" s="699" t="str">
        <f>if($D33="X",vlookup($B33,'Hours Spread - Filtered'!$B:$AX,W$1,false),"")</f>
        <v/>
      </c>
      <c r="X33" s="699" t="str">
        <f>if($D33="X",vlookup($B33,'Hours Spread - Filtered'!$B:$AX,X$1,false),"")</f>
        <v/>
      </c>
      <c r="Y33" s="699" t="str">
        <f>if($D33="X",vlookup($B33,'Hours Spread - Filtered'!$B:$AX,Y$1,false),"")</f>
        <v/>
      </c>
      <c r="Z33" s="699" t="str">
        <f>if($D33="X",vlookup($B33,'Hours Spread - Filtered'!$B:$AX,Z$1,false),"")</f>
        <v/>
      </c>
      <c r="AA33" s="699" t="str">
        <f>if($D33="X",vlookup($B33,'Hours Spread - Filtered'!$B:$AX,AA$1,false),"")</f>
        <v/>
      </c>
      <c r="AB33" s="699" t="str">
        <f>if($D33="X",vlookup($B33,'Hours Spread - Filtered'!$B:$AX,AB$1,false),"")</f>
        <v/>
      </c>
      <c r="AC33" s="699" t="str">
        <f>if($D33="X",vlookup($B33,'Hours Spread - Filtered'!$B:$AX,AC$1,false),"")</f>
        <v/>
      </c>
      <c r="AD33" s="699" t="str">
        <f>if($D33="X",vlookup($B33,'Hours Spread - Filtered'!$B:$AX,AD$1,false),"")</f>
        <v/>
      </c>
      <c r="AE33" s="699" t="str">
        <f>if($D33="X",vlookup($B33,'Hours Spread - Filtered'!$B:$AX,AE$1,false),"")</f>
        <v/>
      </c>
      <c r="AF33" s="699" t="str">
        <f>if($D33="X",vlookup($B33,'Hours Spread - Filtered'!$B:$AX,AF$1,false),"")</f>
        <v/>
      </c>
      <c r="AG33" s="699" t="str">
        <f>if($D33="X",vlookup($B33,'Hours Spread - Filtered'!$B:$AX,AG$1,false),"")</f>
        <v/>
      </c>
      <c r="AH33" s="699" t="str">
        <f>if($D33="X",vlookup($B33,'Hours Spread - Filtered'!$B:$AX,AH$1,false),"")</f>
        <v/>
      </c>
      <c r="AI33" s="699" t="str">
        <f>if($D33="X",vlookup($B33,'Hours Spread - Filtered'!$B:$AX,AI$1,false),"")</f>
        <v/>
      </c>
      <c r="AJ33" s="699" t="str">
        <f>if($D33="X",vlookup($B33,'Hours Spread - Filtered'!$B:$AX,AJ$1,false),"")</f>
        <v/>
      </c>
      <c r="AK33" s="699" t="str">
        <f>if($D33="X",vlookup($B33,'Hours Spread - Filtered'!$B:$AX,AK$1,false),"")</f>
        <v/>
      </c>
      <c r="AL33" s="699" t="str">
        <f>if($D33="X",vlookup($B33,'Hours Spread - Filtered'!$B:$AX,AL$1,false),"")</f>
        <v/>
      </c>
      <c r="AM33" s="699" t="str">
        <f>if($D33="X",vlookup($B33,'Hours Spread - Filtered'!$B:$AX,AM$1,false),"")</f>
        <v/>
      </c>
      <c r="AN33" s="699" t="str">
        <f>if($D33="X",vlookup($B33,'Hours Spread - Filtered'!$B:$AX,AN$1,false),"")</f>
        <v/>
      </c>
      <c r="AO33" s="699" t="str">
        <f>if($D33="X",vlookup($B33,'Hours Spread - Filtered'!$B:$AX,AO$1,false),"")</f>
        <v/>
      </c>
      <c r="AP33" s="699" t="str">
        <f>if($D33="X",vlookup($B33,'Hours Spread - Filtered'!$B:$AX,AP$1,false),"")</f>
        <v/>
      </c>
      <c r="AQ33" s="699" t="str">
        <f>if($D33="X",vlookup($B33,'Hours Spread - Filtered'!$B:$AX,AQ$1,false),"")</f>
        <v/>
      </c>
      <c r="AR33" s="699" t="str">
        <f>if($D33="X",vlookup($B33,'Hours Spread - Filtered'!$B:$AX,AR$1,false),"")</f>
        <v/>
      </c>
      <c r="AS33" s="699" t="str">
        <f>if($D33="X",vlookup($B33,'Hours Spread - Filtered'!$B:$AX,AS$1,false),"")</f>
        <v/>
      </c>
      <c r="AT33" s="699" t="str">
        <f>if($D33="X",vlookup($B33,'Hours Spread - Filtered'!$B:$AX,AT$1,false),"")</f>
        <v/>
      </c>
      <c r="AU33" s="699" t="str">
        <f>if($D33="X",vlookup($B33,'Hours Spread - Filtered'!$B:$AX,AU$1,false),"")</f>
        <v/>
      </c>
      <c r="AV33" s="699" t="str">
        <f>if($D33="X",vlookup($B33,'Hours Spread - Filtered'!$B:$AX,AV$1,false),"")</f>
        <v/>
      </c>
      <c r="AW33" s="699" t="str">
        <f>if($D33="X",vlookup($B33,'Hours Spread - Filtered'!$B:$AX,AW$1,false),"")</f>
        <v/>
      </c>
      <c r="AX33" s="699" t="str">
        <f>if($D33="X",vlookup($B33,'Hours Spread - Filtered'!$B:$AX,AX$1,false),"")</f>
        <v/>
      </c>
      <c r="AY33" s="699" t="str">
        <f>if($D33="X",vlookup($B33,'Hours Spread - Filtered'!$B:$AX,AY$1,false),"")</f>
        <v/>
      </c>
      <c r="AZ33" s="699" t="str">
        <f>if($D33="X",vlookup($B33,'Hours Spread - Filtered'!$B:$AX,AZ$1,false),"")</f>
        <v/>
      </c>
      <c r="BA33" s="699" t="str">
        <f>if($D33="X",vlookup($B33,'Hours Spread - Filtered'!$B:$AX,BA$1,false),"")</f>
        <v/>
      </c>
      <c r="BB33" s="699" t="str">
        <f>if($D33="X",vlookup($B33,'Hours Spread - Filtered'!$B:$AX,BB$1,false),"")</f>
        <v/>
      </c>
      <c r="BC33" s="699" t="str">
        <f>if($D33="X",vlookup($B33,'Hours Spread - Filtered'!$B:$AX,BC$1,false),"")</f>
        <v/>
      </c>
      <c r="BD33" s="699" t="str">
        <f>if($D33="X",vlookup($B33,'Hours Spread - Filtered'!$B:$AX,BD$1,false),"")</f>
        <v/>
      </c>
      <c r="BE33" s="699" t="str">
        <f>if($D33="X",vlookup($B33,'Hours Spread - Filtered'!$B:$AX,BE$1,false),"")</f>
        <v/>
      </c>
      <c r="BF33" s="699" t="str">
        <f>if($D33="X",vlookup($B33,'Hours Spread - Filtered'!$B:$AX,BF$1,false),"")</f>
        <v/>
      </c>
      <c r="BG33" s="699" t="str">
        <f>if($D33="X",vlookup($B33,'Hours Spread - Filtered'!$B:$AX,BG$1,false),"")</f>
        <v/>
      </c>
      <c r="BH33" s="699" t="str">
        <f>if($D33="X",vlookup($B33,'Hours Spread - Filtered'!$B:$AX,BH$1,false),"")</f>
        <v/>
      </c>
      <c r="BI33" s="699" t="str">
        <f>if($D33="X",vlookup($B33,'Hours Spread - Filtered'!$B:$AX,BI$1,false),"")</f>
        <v/>
      </c>
      <c r="BJ33" s="699" t="str">
        <f>if($D33="X",vlookup($B33,'Hours Spread - Filtered'!$B:$AX,BJ$1,false),"")</f>
        <v/>
      </c>
      <c r="BK33" s="699" t="str">
        <f>if($D33="X",vlookup($B33,'Hours Spread - Filtered'!$B:$AX,BK$1,false),"")</f>
        <v/>
      </c>
      <c r="BL33" s="699" t="str">
        <f>if($D33="X",vlookup($B33,'Hours Spread - Filtered'!$B:$AX,BL$1,false),"")</f>
        <v/>
      </c>
      <c r="BM33" s="709" t="str">
        <f t="array" ref="BM33">IFERROR(index('Rate Card'!U$3:AF135,match(B33,'Rate Card'!A$3:A135,0),match(Assumptions!C$11,'Rate Card'!U$2:AF$2,0)),"")</f>
        <v/>
      </c>
      <c r="BN33" s="701" t="str">
        <f t="array" ref="BN33">(index('Rate Card'!$C$4:$T135, match(BM33,Controls!H$21:H135,0),match(Assumptions!$C$11,'Rate Card'!C$2:T$2,0)))</f>
        <v>#N/A</v>
      </c>
    </row>
    <row r="34">
      <c r="A34" s="705" t="s">
        <v>363</v>
      </c>
      <c r="B34" s="693" t="s">
        <v>504</v>
      </c>
      <c r="C34" s="703" t="b">
        <v>1</v>
      </c>
      <c r="D34" s="703"/>
      <c r="E34" s="692" t="str">
        <f t="shared" si="21"/>
        <v/>
      </c>
      <c r="F34" s="168" t="str">
        <f t="shared" si="22"/>
        <v>#N/A</v>
      </c>
      <c r="G34" s="168">
        <f t="shared" si="23"/>
        <v>0</v>
      </c>
      <c r="H34" s="227">
        <f t="shared" si="24"/>
        <v>0</v>
      </c>
      <c r="I34" s="227">
        <f t="shared" si="25"/>
        <v>0</v>
      </c>
      <c r="J34" s="227">
        <f>sumif('Job Report'!I:I,B34,'Job Report'!H:H)</f>
        <v>0</v>
      </c>
      <c r="K34" s="227">
        <f t="shared" si="26"/>
        <v>0</v>
      </c>
      <c r="L34" s="704">
        <f t="shared" si="27"/>
        <v>0</v>
      </c>
      <c r="M34" s="697"/>
      <c r="N34" s="169" t="str">
        <f t="shared" si="28"/>
        <v/>
      </c>
      <c r="O34" s="171" t="str">
        <f t="shared" si="29"/>
        <v>#N/A</v>
      </c>
      <c r="P34" s="698">
        <f t="shared" si="30"/>
        <v>0</v>
      </c>
      <c r="Q34" s="689"/>
      <c r="R34" s="699" t="str">
        <f>if($D34="X",vlookup($B34,'Hours Spread - Filtered'!$B:$AX,R$1,false),"")</f>
        <v/>
      </c>
      <c r="S34" s="699" t="str">
        <f>if($D34="X",vlookup($B34,'Hours Spread - Filtered'!$B:$AX,S$1,false),"")</f>
        <v/>
      </c>
      <c r="T34" s="699" t="str">
        <f>if($D34="X",vlookup($B34,'Hours Spread - Filtered'!$B:$AX,T$1,false),"")</f>
        <v/>
      </c>
      <c r="U34" s="699" t="str">
        <f>if($D34="X",vlookup($B34,'Hours Spread - Filtered'!$B:$AX,U$1,false),"")</f>
        <v/>
      </c>
      <c r="V34" s="699" t="str">
        <f>if($D34="X",vlookup($B34,'Hours Spread - Filtered'!$B:$AX,V$1,false),"")</f>
        <v/>
      </c>
      <c r="W34" s="699" t="str">
        <f>if($D34="X",vlookup($B34,'Hours Spread - Filtered'!$B:$AX,W$1,false),"")</f>
        <v/>
      </c>
      <c r="X34" s="699" t="str">
        <f>if($D34="X",vlookup($B34,'Hours Spread - Filtered'!$B:$AX,X$1,false),"")</f>
        <v/>
      </c>
      <c r="Y34" s="699" t="str">
        <f>if($D34="X",vlookup($B34,'Hours Spread - Filtered'!$B:$AX,Y$1,false),"")</f>
        <v/>
      </c>
      <c r="Z34" s="699" t="str">
        <f>if($D34="X",vlookup($B34,'Hours Spread - Filtered'!$B:$AX,Z$1,false),"")</f>
        <v/>
      </c>
      <c r="AA34" s="699" t="str">
        <f>if($D34="X",vlookup($B34,'Hours Spread - Filtered'!$B:$AX,AA$1,false),"")</f>
        <v/>
      </c>
      <c r="AB34" s="699" t="str">
        <f>if($D34="X",vlookup($B34,'Hours Spread - Filtered'!$B:$AX,AB$1,false),"")</f>
        <v/>
      </c>
      <c r="AC34" s="699" t="str">
        <f>if($D34="X",vlookup($B34,'Hours Spread - Filtered'!$B:$AX,AC$1,false),"")</f>
        <v/>
      </c>
      <c r="AD34" s="699" t="str">
        <f>if($D34="X",vlookup($B34,'Hours Spread - Filtered'!$B:$AX,AD$1,false),"")</f>
        <v/>
      </c>
      <c r="AE34" s="699" t="str">
        <f>if($D34="X",vlookup($B34,'Hours Spread - Filtered'!$B:$AX,AE$1,false),"")</f>
        <v/>
      </c>
      <c r="AF34" s="699" t="str">
        <f>if($D34="X",vlookup($B34,'Hours Spread - Filtered'!$B:$AX,AF$1,false),"")</f>
        <v/>
      </c>
      <c r="AG34" s="699" t="str">
        <f>if($D34="X",vlookup($B34,'Hours Spread - Filtered'!$B:$AX,AG$1,false),"")</f>
        <v/>
      </c>
      <c r="AH34" s="699" t="str">
        <f>if($D34="X",vlookup($B34,'Hours Spread - Filtered'!$B:$AX,AH$1,false),"")</f>
        <v/>
      </c>
      <c r="AI34" s="699" t="str">
        <f>if($D34="X",vlookup($B34,'Hours Spread - Filtered'!$B:$AX,AI$1,false),"")</f>
        <v/>
      </c>
      <c r="AJ34" s="699" t="str">
        <f>if($D34="X",vlookup($B34,'Hours Spread - Filtered'!$B:$AX,AJ$1,false),"")</f>
        <v/>
      </c>
      <c r="AK34" s="699" t="str">
        <f>if($D34="X",vlookup($B34,'Hours Spread - Filtered'!$B:$AX,AK$1,false),"")</f>
        <v/>
      </c>
      <c r="AL34" s="699" t="str">
        <f>if($D34="X",vlookup($B34,'Hours Spread - Filtered'!$B:$AX,AL$1,false),"")</f>
        <v/>
      </c>
      <c r="AM34" s="699" t="str">
        <f>if($D34="X",vlookup($B34,'Hours Spread - Filtered'!$B:$AX,AM$1,false),"")</f>
        <v/>
      </c>
      <c r="AN34" s="699" t="str">
        <f>if($D34="X",vlookup($B34,'Hours Spread - Filtered'!$B:$AX,AN$1,false),"")</f>
        <v/>
      </c>
      <c r="AO34" s="699" t="str">
        <f>if($D34="X",vlookup($B34,'Hours Spread - Filtered'!$B:$AX,AO$1,false),"")</f>
        <v/>
      </c>
      <c r="AP34" s="699" t="str">
        <f>if($D34="X",vlookup($B34,'Hours Spread - Filtered'!$B:$AX,AP$1,false),"")</f>
        <v/>
      </c>
      <c r="AQ34" s="699" t="str">
        <f>if($D34="X",vlookup($B34,'Hours Spread - Filtered'!$B:$AX,AQ$1,false),"")</f>
        <v/>
      </c>
      <c r="AR34" s="699" t="str">
        <f>if($D34="X",vlookup($B34,'Hours Spread - Filtered'!$B:$AX,AR$1,false),"")</f>
        <v/>
      </c>
      <c r="AS34" s="699" t="str">
        <f>if($D34="X",vlookup($B34,'Hours Spread - Filtered'!$B:$AX,AS$1,false),"")</f>
        <v/>
      </c>
      <c r="AT34" s="699" t="str">
        <f>if($D34="X",vlookup($B34,'Hours Spread - Filtered'!$B:$AX,AT$1,false),"")</f>
        <v/>
      </c>
      <c r="AU34" s="699" t="str">
        <f>if($D34="X",vlookup($B34,'Hours Spread - Filtered'!$B:$AX,AU$1,false),"")</f>
        <v/>
      </c>
      <c r="AV34" s="699" t="str">
        <f>if($D34="X",vlookup($B34,'Hours Spread - Filtered'!$B:$AX,AV$1,false),"")</f>
        <v/>
      </c>
      <c r="AW34" s="699" t="str">
        <f>if($D34="X",vlookup($B34,'Hours Spread - Filtered'!$B:$AX,AW$1,false),"")</f>
        <v/>
      </c>
      <c r="AX34" s="699" t="str">
        <f>if($D34="X",vlookup($B34,'Hours Spread - Filtered'!$B:$AX,AX$1,false),"")</f>
        <v/>
      </c>
      <c r="AY34" s="699" t="str">
        <f>if($D34="X",vlookup($B34,'Hours Spread - Filtered'!$B:$AX,AY$1,false),"")</f>
        <v/>
      </c>
      <c r="AZ34" s="699" t="str">
        <f>if($D34="X",vlookup($B34,'Hours Spread - Filtered'!$B:$AX,AZ$1,false),"")</f>
        <v/>
      </c>
      <c r="BA34" s="699" t="str">
        <f>if($D34="X",vlookup($B34,'Hours Spread - Filtered'!$B:$AX,BA$1,false),"")</f>
        <v/>
      </c>
      <c r="BB34" s="699" t="str">
        <f>if($D34="X",vlookup($B34,'Hours Spread - Filtered'!$B:$AX,BB$1,false),"")</f>
        <v/>
      </c>
      <c r="BC34" s="699" t="str">
        <f>if($D34="X",vlookup($B34,'Hours Spread - Filtered'!$B:$AX,BC$1,false),"")</f>
        <v/>
      </c>
      <c r="BD34" s="699" t="str">
        <f>if($D34="X",vlookup($B34,'Hours Spread - Filtered'!$B:$AX,BD$1,false),"")</f>
        <v/>
      </c>
      <c r="BE34" s="699" t="str">
        <f>if($D34="X",vlookup($B34,'Hours Spread - Filtered'!$B:$AX,BE$1,false),"")</f>
        <v/>
      </c>
      <c r="BF34" s="699" t="str">
        <f>if($D34="X",vlookup($B34,'Hours Spread - Filtered'!$B:$AX,BF$1,false),"")</f>
        <v/>
      </c>
      <c r="BG34" s="699" t="str">
        <f>if($D34="X",vlookup($B34,'Hours Spread - Filtered'!$B:$AX,BG$1,false),"")</f>
        <v/>
      </c>
      <c r="BH34" s="699" t="str">
        <f>if($D34="X",vlookup($B34,'Hours Spread - Filtered'!$B:$AX,BH$1,false),"")</f>
        <v/>
      </c>
      <c r="BI34" s="699" t="str">
        <f>if($D34="X",vlookup($B34,'Hours Spread - Filtered'!$B:$AX,BI$1,false),"")</f>
        <v/>
      </c>
      <c r="BJ34" s="699" t="str">
        <f>if($D34="X",vlookup($B34,'Hours Spread - Filtered'!$B:$AX,BJ$1,false),"")</f>
        <v/>
      </c>
      <c r="BK34" s="699" t="str">
        <f>if($D34="X",vlookup($B34,'Hours Spread - Filtered'!$B:$AX,BK$1,false),"")</f>
        <v/>
      </c>
      <c r="BL34" s="699" t="str">
        <f>if($D34="X",vlookup($B34,'Hours Spread - Filtered'!$B:$AX,BL$1,false),"")</f>
        <v/>
      </c>
      <c r="BM34" s="709" t="str">
        <f t="array" ref="BM34">IFERROR(index('Rate Card'!U$3:AF135,match(B34,'Rate Card'!A$3:A135,0),match(Assumptions!C$11,'Rate Card'!U$2:AF$2,0)),"")</f>
        <v/>
      </c>
      <c r="BN34" s="701" t="str">
        <f t="array" ref="BN34">(index('Rate Card'!$C$4:$T135, match(BM34,Controls!H$21:H135,0),match(Assumptions!$C$11,'Rate Card'!C$2:T$2,0)))</f>
        <v>#N/A</v>
      </c>
    </row>
    <row r="35">
      <c r="A35" s="705" t="s">
        <v>363</v>
      </c>
      <c r="B35" s="693" t="s">
        <v>505</v>
      </c>
      <c r="C35" s="703" t="b">
        <v>1</v>
      </c>
      <c r="D35" s="703"/>
      <c r="E35" s="692" t="str">
        <f t="shared" si="21"/>
        <v/>
      </c>
      <c r="F35" s="168" t="str">
        <f t="shared" si="22"/>
        <v>#N/A</v>
      </c>
      <c r="G35" s="168">
        <f t="shared" si="23"/>
        <v>0</v>
      </c>
      <c r="H35" s="227">
        <f t="shared" si="24"/>
        <v>0</v>
      </c>
      <c r="I35" s="227">
        <f t="shared" si="25"/>
        <v>0</v>
      </c>
      <c r="J35" s="227">
        <f>sumif('Job Report'!I:I,B35,'Job Report'!H:H)</f>
        <v>0</v>
      </c>
      <c r="K35" s="227">
        <f t="shared" si="26"/>
        <v>0</v>
      </c>
      <c r="L35" s="704">
        <f t="shared" si="27"/>
        <v>0</v>
      </c>
      <c r="M35" s="697"/>
      <c r="N35" s="169" t="str">
        <f t="shared" si="28"/>
        <v/>
      </c>
      <c r="O35" s="171" t="str">
        <f t="shared" si="29"/>
        <v>#N/A</v>
      </c>
      <c r="P35" s="698">
        <f t="shared" si="30"/>
        <v>0</v>
      </c>
      <c r="Q35" s="689"/>
      <c r="R35" s="699" t="str">
        <f>if($D35="X",vlookup($B35,'Hours Spread - Filtered'!$B:$AX,R$1,false),"")</f>
        <v/>
      </c>
      <c r="S35" s="699" t="str">
        <f>if($D35="X",vlookup($B35,'Hours Spread - Filtered'!$B:$AX,S$1,false),"")</f>
        <v/>
      </c>
      <c r="T35" s="699" t="str">
        <f>if($D35="X",vlookup($B35,'Hours Spread - Filtered'!$B:$AX,T$1,false),"")</f>
        <v/>
      </c>
      <c r="U35" s="699" t="str">
        <f>if($D35="X",vlookup($B35,'Hours Spread - Filtered'!$B:$AX,U$1,false),"")</f>
        <v/>
      </c>
      <c r="V35" s="699" t="str">
        <f>if($D35="X",vlookup($B35,'Hours Spread - Filtered'!$B:$AX,V$1,false),"")</f>
        <v/>
      </c>
      <c r="W35" s="699" t="str">
        <f>if($D35="X",vlookup($B35,'Hours Spread - Filtered'!$B:$AX,W$1,false),"")</f>
        <v/>
      </c>
      <c r="X35" s="699" t="str">
        <f>if($D35="X",vlookup($B35,'Hours Spread - Filtered'!$B:$AX,X$1,false),"")</f>
        <v/>
      </c>
      <c r="Y35" s="699" t="str">
        <f>if($D35="X",vlookup($B35,'Hours Spread - Filtered'!$B:$AX,Y$1,false),"")</f>
        <v/>
      </c>
      <c r="Z35" s="699" t="str">
        <f>if($D35="X",vlookup($B35,'Hours Spread - Filtered'!$B:$AX,Z$1,false),"")</f>
        <v/>
      </c>
      <c r="AA35" s="699" t="str">
        <f>if($D35="X",vlookup($B35,'Hours Spread - Filtered'!$B:$AX,AA$1,false),"")</f>
        <v/>
      </c>
      <c r="AB35" s="699" t="str">
        <f>if($D35="X",vlookup($B35,'Hours Spread - Filtered'!$B:$AX,AB$1,false),"")</f>
        <v/>
      </c>
      <c r="AC35" s="699" t="str">
        <f>if($D35="X",vlookup($B35,'Hours Spread - Filtered'!$B:$AX,AC$1,false),"")</f>
        <v/>
      </c>
      <c r="AD35" s="699" t="str">
        <f>if($D35="X",vlookup($B35,'Hours Spread - Filtered'!$B:$AX,AD$1,false),"")</f>
        <v/>
      </c>
      <c r="AE35" s="699" t="str">
        <f>if($D35="X",vlookup($B35,'Hours Spread - Filtered'!$B:$AX,AE$1,false),"")</f>
        <v/>
      </c>
      <c r="AF35" s="699" t="str">
        <f>if($D35="X",vlookup($B35,'Hours Spread - Filtered'!$B:$AX,AF$1,false),"")</f>
        <v/>
      </c>
      <c r="AG35" s="699" t="str">
        <f>if($D35="X",vlookup($B35,'Hours Spread - Filtered'!$B:$AX,AG$1,false),"")</f>
        <v/>
      </c>
      <c r="AH35" s="699" t="str">
        <f>if($D35="X",vlookup($B35,'Hours Spread - Filtered'!$B:$AX,AH$1,false),"")</f>
        <v/>
      </c>
      <c r="AI35" s="699" t="str">
        <f>if($D35="X",vlookup($B35,'Hours Spread - Filtered'!$B:$AX,AI$1,false),"")</f>
        <v/>
      </c>
      <c r="AJ35" s="699" t="str">
        <f>if($D35="X",vlookup($B35,'Hours Spread - Filtered'!$B:$AX,AJ$1,false),"")</f>
        <v/>
      </c>
      <c r="AK35" s="699" t="str">
        <f>if($D35="X",vlookup($B35,'Hours Spread - Filtered'!$B:$AX,AK$1,false),"")</f>
        <v/>
      </c>
      <c r="AL35" s="699" t="str">
        <f>if($D35="X",vlookup($B35,'Hours Spread - Filtered'!$B:$AX,AL$1,false),"")</f>
        <v/>
      </c>
      <c r="AM35" s="699" t="str">
        <f>if($D35="X",vlookup($B35,'Hours Spread - Filtered'!$B:$AX,AM$1,false),"")</f>
        <v/>
      </c>
      <c r="AN35" s="699" t="str">
        <f>if($D35="X",vlookup($B35,'Hours Spread - Filtered'!$B:$AX,AN$1,false),"")</f>
        <v/>
      </c>
      <c r="AO35" s="699" t="str">
        <f>if($D35="X",vlookup($B35,'Hours Spread - Filtered'!$B:$AX,AO$1,false),"")</f>
        <v/>
      </c>
      <c r="AP35" s="699" t="str">
        <f>if($D35="X",vlookup($B35,'Hours Spread - Filtered'!$B:$AX,AP$1,false),"")</f>
        <v/>
      </c>
      <c r="AQ35" s="699" t="str">
        <f>if($D35="X",vlookup($B35,'Hours Spread - Filtered'!$B:$AX,AQ$1,false),"")</f>
        <v/>
      </c>
      <c r="AR35" s="699" t="str">
        <f>if($D35="X",vlookup($B35,'Hours Spread - Filtered'!$B:$AX,AR$1,false),"")</f>
        <v/>
      </c>
      <c r="AS35" s="699" t="str">
        <f>if($D35="X",vlookup($B35,'Hours Spread - Filtered'!$B:$AX,AS$1,false),"")</f>
        <v/>
      </c>
      <c r="AT35" s="699" t="str">
        <f>if($D35="X",vlookup($B35,'Hours Spread - Filtered'!$B:$AX,AT$1,false),"")</f>
        <v/>
      </c>
      <c r="AU35" s="699" t="str">
        <f>if($D35="X",vlookup($B35,'Hours Spread - Filtered'!$B:$AX,AU$1,false),"")</f>
        <v/>
      </c>
      <c r="AV35" s="699" t="str">
        <f>if($D35="X",vlookup($B35,'Hours Spread - Filtered'!$B:$AX,AV$1,false),"")</f>
        <v/>
      </c>
      <c r="AW35" s="699" t="str">
        <f>if($D35="X",vlookup($B35,'Hours Spread - Filtered'!$B:$AX,AW$1,false),"")</f>
        <v/>
      </c>
      <c r="AX35" s="699" t="str">
        <f>if($D35="X",vlookup($B35,'Hours Spread - Filtered'!$B:$AX,AX$1,false),"")</f>
        <v/>
      </c>
      <c r="AY35" s="699" t="str">
        <f>if($D35="X",vlookup($B35,'Hours Spread - Filtered'!$B:$AX,AY$1,false),"")</f>
        <v/>
      </c>
      <c r="AZ35" s="699" t="str">
        <f>if($D35="X",vlookup($B35,'Hours Spread - Filtered'!$B:$AX,AZ$1,false),"")</f>
        <v/>
      </c>
      <c r="BA35" s="699" t="str">
        <f>if($D35="X",vlookup($B35,'Hours Spread - Filtered'!$B:$AX,BA$1,false),"")</f>
        <v/>
      </c>
      <c r="BB35" s="699" t="str">
        <f>if($D35="X",vlookup($B35,'Hours Spread - Filtered'!$B:$AX,BB$1,false),"")</f>
        <v/>
      </c>
      <c r="BC35" s="699" t="str">
        <f>if($D35="X",vlookup($B35,'Hours Spread - Filtered'!$B:$AX,BC$1,false),"")</f>
        <v/>
      </c>
      <c r="BD35" s="699" t="str">
        <f>if($D35="X",vlookup($B35,'Hours Spread - Filtered'!$B:$AX,BD$1,false),"")</f>
        <v/>
      </c>
      <c r="BE35" s="699" t="str">
        <f>if($D35="X",vlookup($B35,'Hours Spread - Filtered'!$B:$AX,BE$1,false),"")</f>
        <v/>
      </c>
      <c r="BF35" s="699" t="str">
        <f>if($D35="X",vlookup($B35,'Hours Spread - Filtered'!$B:$AX,BF$1,false),"")</f>
        <v/>
      </c>
      <c r="BG35" s="699" t="str">
        <f>if($D35="X",vlookup($B35,'Hours Spread - Filtered'!$B:$AX,BG$1,false),"")</f>
        <v/>
      </c>
      <c r="BH35" s="699" t="str">
        <f>if($D35="X",vlookup($B35,'Hours Spread - Filtered'!$B:$AX,BH$1,false),"")</f>
        <v/>
      </c>
      <c r="BI35" s="699" t="str">
        <f>if($D35="X",vlookup($B35,'Hours Spread - Filtered'!$B:$AX,BI$1,false),"")</f>
        <v/>
      </c>
      <c r="BJ35" s="699" t="str">
        <f>if($D35="X",vlookup($B35,'Hours Spread - Filtered'!$B:$AX,BJ$1,false),"")</f>
        <v/>
      </c>
      <c r="BK35" s="699" t="str">
        <f>if($D35="X",vlookup($B35,'Hours Spread - Filtered'!$B:$AX,BK$1,false),"")</f>
        <v/>
      </c>
      <c r="BL35" s="699" t="str">
        <f>if($D35="X",vlookup($B35,'Hours Spread - Filtered'!$B:$AX,BL$1,false),"")</f>
        <v/>
      </c>
      <c r="BM35" s="709" t="str">
        <f t="array" ref="BM35">IFERROR(index('Rate Card'!U$3:AF135,match(B35,'Rate Card'!A$3:A135,0),match(Assumptions!C$11,'Rate Card'!U$2:AF$2,0)),"")</f>
        <v/>
      </c>
      <c r="BN35" s="701" t="str">
        <f t="array" ref="BN35">(index('Rate Card'!$C$4:$T135, match(BM35,Controls!H$21:H135,0),match(Assumptions!$C$11,'Rate Card'!C$2:T$2,0)))</f>
        <v>#N/A</v>
      </c>
    </row>
    <row r="36">
      <c r="A36" s="705" t="s">
        <v>363</v>
      </c>
      <c r="B36" s="693" t="s">
        <v>506</v>
      </c>
      <c r="C36" s="703" t="b">
        <v>1</v>
      </c>
      <c r="D36" s="703"/>
      <c r="E36" s="692" t="str">
        <f t="shared" si="21"/>
        <v/>
      </c>
      <c r="F36" s="168" t="str">
        <f t="shared" si="22"/>
        <v>#N/A</v>
      </c>
      <c r="G36" s="168">
        <f t="shared" si="23"/>
        <v>0</v>
      </c>
      <c r="H36" s="227">
        <f t="shared" si="24"/>
        <v>0</v>
      </c>
      <c r="I36" s="227">
        <f t="shared" si="25"/>
        <v>0</v>
      </c>
      <c r="J36" s="227">
        <f>sumif('Job Report'!I:I,B36,'Job Report'!H:H)</f>
        <v>0</v>
      </c>
      <c r="K36" s="227">
        <f t="shared" si="26"/>
        <v>0</v>
      </c>
      <c r="L36" s="704">
        <f t="shared" si="27"/>
        <v>0</v>
      </c>
      <c r="M36" s="697"/>
      <c r="N36" s="169" t="str">
        <f t="shared" si="28"/>
        <v/>
      </c>
      <c r="O36" s="171" t="str">
        <f t="shared" si="29"/>
        <v>#N/A</v>
      </c>
      <c r="P36" s="698">
        <f t="shared" si="30"/>
        <v>0</v>
      </c>
      <c r="Q36" s="689"/>
      <c r="R36" s="699" t="str">
        <f>if($D36="X",vlookup($B36,'Hours Spread - Filtered'!$B:$AX,R$1,false),"")</f>
        <v/>
      </c>
      <c r="S36" s="699" t="str">
        <f>if($D36="X",vlookup($B36,'Hours Spread - Filtered'!$B:$AX,S$1,false),"")</f>
        <v/>
      </c>
      <c r="T36" s="699" t="str">
        <f>if($D36="X",vlookup($B36,'Hours Spread - Filtered'!$B:$AX,T$1,false),"")</f>
        <v/>
      </c>
      <c r="U36" s="699" t="str">
        <f>if($D36="X",vlookup($B36,'Hours Spread - Filtered'!$B:$AX,U$1,false),"")</f>
        <v/>
      </c>
      <c r="V36" s="699" t="str">
        <f>if($D36="X",vlookup($B36,'Hours Spread - Filtered'!$B:$AX,V$1,false),"")</f>
        <v/>
      </c>
      <c r="W36" s="699" t="str">
        <f>if($D36="X",vlookup($B36,'Hours Spread - Filtered'!$B:$AX,W$1,false),"")</f>
        <v/>
      </c>
      <c r="X36" s="699" t="str">
        <f>if($D36="X",vlookup($B36,'Hours Spread - Filtered'!$B:$AX,X$1,false),"")</f>
        <v/>
      </c>
      <c r="Y36" s="699" t="str">
        <f>if($D36="X",vlookup($B36,'Hours Spread - Filtered'!$B:$AX,Y$1,false),"")</f>
        <v/>
      </c>
      <c r="Z36" s="699" t="str">
        <f>if($D36="X",vlookup($B36,'Hours Spread - Filtered'!$B:$AX,Z$1,false),"")</f>
        <v/>
      </c>
      <c r="AA36" s="699" t="str">
        <f>if($D36="X",vlookup($B36,'Hours Spread - Filtered'!$B:$AX,AA$1,false),"")</f>
        <v/>
      </c>
      <c r="AB36" s="699" t="str">
        <f>if($D36="X",vlookup($B36,'Hours Spread - Filtered'!$B:$AX,AB$1,false),"")</f>
        <v/>
      </c>
      <c r="AC36" s="699" t="str">
        <f>if($D36="X",vlookup($B36,'Hours Spread - Filtered'!$B:$AX,AC$1,false),"")</f>
        <v/>
      </c>
      <c r="AD36" s="699" t="str">
        <f>if($D36="X",vlookup($B36,'Hours Spread - Filtered'!$B:$AX,AD$1,false),"")</f>
        <v/>
      </c>
      <c r="AE36" s="699" t="str">
        <f>if($D36="X",vlookup($B36,'Hours Spread - Filtered'!$B:$AX,AE$1,false),"")</f>
        <v/>
      </c>
      <c r="AF36" s="699" t="str">
        <f>if($D36="X",vlookup($B36,'Hours Spread - Filtered'!$B:$AX,AF$1,false),"")</f>
        <v/>
      </c>
      <c r="AG36" s="699" t="str">
        <f>if($D36="X",vlookup($B36,'Hours Spread - Filtered'!$B:$AX,AG$1,false),"")</f>
        <v/>
      </c>
      <c r="AH36" s="699" t="str">
        <f>if($D36="X",vlookup($B36,'Hours Spread - Filtered'!$B:$AX,AH$1,false),"")</f>
        <v/>
      </c>
      <c r="AI36" s="699" t="str">
        <f>if($D36="X",vlookup($B36,'Hours Spread - Filtered'!$B:$AX,AI$1,false),"")</f>
        <v/>
      </c>
      <c r="AJ36" s="699" t="str">
        <f>if($D36="X",vlookup($B36,'Hours Spread - Filtered'!$B:$AX,AJ$1,false),"")</f>
        <v/>
      </c>
      <c r="AK36" s="699" t="str">
        <f>if($D36="X",vlookup($B36,'Hours Spread - Filtered'!$B:$AX,AK$1,false),"")</f>
        <v/>
      </c>
      <c r="AL36" s="699" t="str">
        <f>if($D36="X",vlookup($B36,'Hours Spread - Filtered'!$B:$AX,AL$1,false),"")</f>
        <v/>
      </c>
      <c r="AM36" s="699" t="str">
        <f>if($D36="X",vlookup($B36,'Hours Spread - Filtered'!$B:$AX,AM$1,false),"")</f>
        <v/>
      </c>
      <c r="AN36" s="699" t="str">
        <f>if($D36="X",vlookup($B36,'Hours Spread - Filtered'!$B:$AX,AN$1,false),"")</f>
        <v/>
      </c>
      <c r="AO36" s="699" t="str">
        <f>if($D36="X",vlookup($B36,'Hours Spread - Filtered'!$B:$AX,AO$1,false),"")</f>
        <v/>
      </c>
      <c r="AP36" s="699" t="str">
        <f>if($D36="X",vlookup($B36,'Hours Spread - Filtered'!$B:$AX,AP$1,false),"")</f>
        <v/>
      </c>
      <c r="AQ36" s="699" t="str">
        <f>if($D36="X",vlookup($B36,'Hours Spread - Filtered'!$B:$AX,AQ$1,false),"")</f>
        <v/>
      </c>
      <c r="AR36" s="699" t="str">
        <f>if($D36="X",vlookup($B36,'Hours Spread - Filtered'!$B:$AX,AR$1,false),"")</f>
        <v/>
      </c>
      <c r="AS36" s="699" t="str">
        <f>if($D36="X",vlookup($B36,'Hours Spread - Filtered'!$B:$AX,AS$1,false),"")</f>
        <v/>
      </c>
      <c r="AT36" s="699" t="str">
        <f>if($D36="X",vlookup($B36,'Hours Spread - Filtered'!$B:$AX,AT$1,false),"")</f>
        <v/>
      </c>
      <c r="AU36" s="699" t="str">
        <f>if($D36="X",vlookup($B36,'Hours Spread - Filtered'!$B:$AX,AU$1,false),"")</f>
        <v/>
      </c>
      <c r="AV36" s="699" t="str">
        <f>if($D36="X",vlookup($B36,'Hours Spread - Filtered'!$B:$AX,AV$1,false),"")</f>
        <v/>
      </c>
      <c r="AW36" s="699" t="str">
        <f>if($D36="X",vlookup($B36,'Hours Spread - Filtered'!$B:$AX,AW$1,false),"")</f>
        <v/>
      </c>
      <c r="AX36" s="699" t="str">
        <f>if($D36="X",vlookup($B36,'Hours Spread - Filtered'!$B:$AX,AX$1,false),"")</f>
        <v/>
      </c>
      <c r="AY36" s="699" t="str">
        <f>if($D36="X",vlookup($B36,'Hours Spread - Filtered'!$B:$AX,AY$1,false),"")</f>
        <v/>
      </c>
      <c r="AZ36" s="699" t="str">
        <f>if($D36="X",vlookup($B36,'Hours Spread - Filtered'!$B:$AX,AZ$1,false),"")</f>
        <v/>
      </c>
      <c r="BA36" s="699" t="str">
        <f>if($D36="X",vlookup($B36,'Hours Spread - Filtered'!$B:$AX,BA$1,false),"")</f>
        <v/>
      </c>
      <c r="BB36" s="699" t="str">
        <f>if($D36="X",vlookup($B36,'Hours Spread - Filtered'!$B:$AX,BB$1,false),"")</f>
        <v/>
      </c>
      <c r="BC36" s="699" t="str">
        <f>if($D36="X",vlookup($B36,'Hours Spread - Filtered'!$B:$AX,BC$1,false),"")</f>
        <v/>
      </c>
      <c r="BD36" s="699" t="str">
        <f>if($D36="X",vlookup($B36,'Hours Spread - Filtered'!$B:$AX,BD$1,false),"")</f>
        <v/>
      </c>
      <c r="BE36" s="699" t="str">
        <f>if($D36="X",vlookup($B36,'Hours Spread - Filtered'!$B:$AX,BE$1,false),"")</f>
        <v/>
      </c>
      <c r="BF36" s="699" t="str">
        <f>if($D36="X",vlookup($B36,'Hours Spread - Filtered'!$B:$AX,BF$1,false),"")</f>
        <v/>
      </c>
      <c r="BG36" s="699" t="str">
        <f>if($D36="X",vlookup($B36,'Hours Spread - Filtered'!$B:$AX,BG$1,false),"")</f>
        <v/>
      </c>
      <c r="BH36" s="699" t="str">
        <f>if($D36="X",vlookup($B36,'Hours Spread - Filtered'!$B:$AX,BH$1,false),"")</f>
        <v/>
      </c>
      <c r="BI36" s="699" t="str">
        <f>if($D36="X",vlookup($B36,'Hours Spread - Filtered'!$B:$AX,BI$1,false),"")</f>
        <v/>
      </c>
      <c r="BJ36" s="699" t="str">
        <f>if($D36="X",vlookup($B36,'Hours Spread - Filtered'!$B:$AX,BJ$1,false),"")</f>
        <v/>
      </c>
      <c r="BK36" s="699" t="str">
        <f>if($D36="X",vlookup($B36,'Hours Spread - Filtered'!$B:$AX,BK$1,false),"")</f>
        <v/>
      </c>
      <c r="BL36" s="699" t="str">
        <f>if($D36="X",vlookup($B36,'Hours Spread - Filtered'!$B:$AX,BL$1,false),"")</f>
        <v/>
      </c>
      <c r="BM36" s="709" t="str">
        <f t="array" ref="BM36">IFERROR(index('Rate Card'!U$3:AF135,match(B36,'Rate Card'!A$3:A135,0),match(Assumptions!C$11,'Rate Card'!U$2:AF$2,0)),"")</f>
        <v/>
      </c>
      <c r="BN36" s="701" t="str">
        <f t="array" ref="BN36">(index('Rate Card'!$C$4:$T135, match(BM36,Controls!H$21:H135,0),match(Assumptions!$C$11,'Rate Card'!C$2:T$2,0)))</f>
        <v>#N/A</v>
      </c>
    </row>
    <row r="37">
      <c r="A37" s="705" t="s">
        <v>363</v>
      </c>
      <c r="B37" s="693" t="s">
        <v>507</v>
      </c>
      <c r="C37" s="703" t="b">
        <v>1</v>
      </c>
      <c r="D37" s="703"/>
      <c r="E37" s="692" t="str">
        <f t="shared" si="21"/>
        <v/>
      </c>
      <c r="F37" s="168" t="str">
        <f t="shared" si="22"/>
        <v>#N/A</v>
      </c>
      <c r="G37" s="168">
        <f t="shared" si="23"/>
        <v>0</v>
      </c>
      <c r="H37" s="227">
        <f t="shared" si="24"/>
        <v>0</v>
      </c>
      <c r="I37" s="227">
        <f t="shared" si="25"/>
        <v>0</v>
      </c>
      <c r="J37" s="227">
        <f>sumif('Job Report'!I:I,B37,'Job Report'!H:H)</f>
        <v>0</v>
      </c>
      <c r="K37" s="227">
        <f t="shared" si="26"/>
        <v>0</v>
      </c>
      <c r="L37" s="704">
        <f t="shared" si="27"/>
        <v>0</v>
      </c>
      <c r="M37" s="697"/>
      <c r="N37" s="169" t="str">
        <f t="shared" si="28"/>
        <v/>
      </c>
      <c r="O37" s="171" t="str">
        <f t="shared" si="29"/>
        <v>#N/A</v>
      </c>
      <c r="P37" s="698">
        <f t="shared" si="30"/>
        <v>0</v>
      </c>
      <c r="Q37" s="689"/>
      <c r="R37" s="699" t="str">
        <f>if($D37="X",vlookup($B37,'Hours Spread - Filtered'!$B:$AX,R$1,false),"")</f>
        <v/>
      </c>
      <c r="S37" s="699" t="str">
        <f>if($D37="X",vlookup($B37,'Hours Spread - Filtered'!$B:$AX,S$1,false),"")</f>
        <v/>
      </c>
      <c r="T37" s="699" t="str">
        <f>if($D37="X",vlookup($B37,'Hours Spread - Filtered'!$B:$AX,T$1,false),"")</f>
        <v/>
      </c>
      <c r="U37" s="699" t="str">
        <f>if($D37="X",vlookup($B37,'Hours Spread - Filtered'!$B:$AX,U$1,false),"")</f>
        <v/>
      </c>
      <c r="V37" s="699" t="str">
        <f>if($D37="X",vlookup($B37,'Hours Spread - Filtered'!$B:$AX,V$1,false),"")</f>
        <v/>
      </c>
      <c r="W37" s="699" t="str">
        <f>if($D37="X",vlookup($B37,'Hours Spread - Filtered'!$B:$AX,W$1,false),"")</f>
        <v/>
      </c>
      <c r="X37" s="699" t="str">
        <f>if($D37="X",vlookup($B37,'Hours Spread - Filtered'!$B:$AX,X$1,false),"")</f>
        <v/>
      </c>
      <c r="Y37" s="699" t="str">
        <f>if($D37="X",vlookup($B37,'Hours Spread - Filtered'!$B:$AX,Y$1,false),"")</f>
        <v/>
      </c>
      <c r="Z37" s="699" t="str">
        <f>if($D37="X",vlookup($B37,'Hours Spread - Filtered'!$B:$AX,Z$1,false),"")</f>
        <v/>
      </c>
      <c r="AA37" s="699" t="str">
        <f>if($D37="X",vlookup($B37,'Hours Spread - Filtered'!$B:$AX,AA$1,false),"")</f>
        <v/>
      </c>
      <c r="AB37" s="699" t="str">
        <f>if($D37="X",vlookup($B37,'Hours Spread - Filtered'!$B:$AX,AB$1,false),"")</f>
        <v/>
      </c>
      <c r="AC37" s="699" t="str">
        <f>if($D37="X",vlookup($B37,'Hours Spread - Filtered'!$B:$AX,AC$1,false),"")</f>
        <v/>
      </c>
      <c r="AD37" s="699" t="str">
        <f>if($D37="X",vlookup($B37,'Hours Spread - Filtered'!$B:$AX,AD$1,false),"")</f>
        <v/>
      </c>
      <c r="AE37" s="699" t="str">
        <f>if($D37="X",vlookup($B37,'Hours Spread - Filtered'!$B:$AX,AE$1,false),"")</f>
        <v/>
      </c>
      <c r="AF37" s="699" t="str">
        <f>if($D37="X",vlookup($B37,'Hours Spread - Filtered'!$B:$AX,AF$1,false),"")</f>
        <v/>
      </c>
      <c r="AG37" s="699" t="str">
        <f>if($D37="X",vlookup($B37,'Hours Spread - Filtered'!$B:$AX,AG$1,false),"")</f>
        <v/>
      </c>
      <c r="AH37" s="699" t="str">
        <f>if($D37="X",vlookup($B37,'Hours Spread - Filtered'!$B:$AX,AH$1,false),"")</f>
        <v/>
      </c>
      <c r="AI37" s="699" t="str">
        <f>if($D37="X",vlookup($B37,'Hours Spread - Filtered'!$B:$AX,AI$1,false),"")</f>
        <v/>
      </c>
      <c r="AJ37" s="699" t="str">
        <f>if($D37="X",vlookup($B37,'Hours Spread - Filtered'!$B:$AX,AJ$1,false),"")</f>
        <v/>
      </c>
      <c r="AK37" s="699" t="str">
        <f>if($D37="X",vlookup($B37,'Hours Spread - Filtered'!$B:$AX,AK$1,false),"")</f>
        <v/>
      </c>
      <c r="AL37" s="699" t="str">
        <f>if($D37="X",vlookup($B37,'Hours Spread - Filtered'!$B:$AX,AL$1,false),"")</f>
        <v/>
      </c>
      <c r="AM37" s="699" t="str">
        <f>if($D37="X",vlookup($B37,'Hours Spread - Filtered'!$B:$AX,AM$1,false),"")</f>
        <v/>
      </c>
      <c r="AN37" s="699" t="str">
        <f>if($D37="X",vlookup($B37,'Hours Spread - Filtered'!$B:$AX,AN$1,false),"")</f>
        <v/>
      </c>
      <c r="AO37" s="699" t="str">
        <f>if($D37="X",vlookup($B37,'Hours Spread - Filtered'!$B:$AX,AO$1,false),"")</f>
        <v/>
      </c>
      <c r="AP37" s="699" t="str">
        <f>if($D37="X",vlookup($B37,'Hours Spread - Filtered'!$B:$AX,AP$1,false),"")</f>
        <v/>
      </c>
      <c r="AQ37" s="699" t="str">
        <f>if($D37="X",vlookup($B37,'Hours Spread - Filtered'!$B:$AX,AQ$1,false),"")</f>
        <v/>
      </c>
      <c r="AR37" s="699" t="str">
        <f>if($D37="X",vlookup($B37,'Hours Spread - Filtered'!$B:$AX,AR$1,false),"")</f>
        <v/>
      </c>
      <c r="AS37" s="699" t="str">
        <f>if($D37="X",vlookup($B37,'Hours Spread - Filtered'!$B:$AX,AS$1,false),"")</f>
        <v/>
      </c>
      <c r="AT37" s="699" t="str">
        <f>if($D37="X",vlookup($B37,'Hours Spread - Filtered'!$B:$AX,AT$1,false),"")</f>
        <v/>
      </c>
      <c r="AU37" s="699" t="str">
        <f>if($D37="X",vlookup($B37,'Hours Spread - Filtered'!$B:$AX,AU$1,false),"")</f>
        <v/>
      </c>
      <c r="AV37" s="699" t="str">
        <f>if($D37="X",vlookup($B37,'Hours Spread - Filtered'!$B:$AX,AV$1,false),"")</f>
        <v/>
      </c>
      <c r="AW37" s="699" t="str">
        <f>if($D37="X",vlookup($B37,'Hours Spread - Filtered'!$B:$AX,AW$1,false),"")</f>
        <v/>
      </c>
      <c r="AX37" s="699" t="str">
        <f>if($D37="X",vlookup($B37,'Hours Spread - Filtered'!$B:$AX,AX$1,false),"")</f>
        <v/>
      </c>
      <c r="AY37" s="699" t="str">
        <f>if($D37="X",vlookup($B37,'Hours Spread - Filtered'!$B:$AX,AY$1,false),"")</f>
        <v/>
      </c>
      <c r="AZ37" s="699" t="str">
        <f>if($D37="X",vlookup($B37,'Hours Spread - Filtered'!$B:$AX,AZ$1,false),"")</f>
        <v/>
      </c>
      <c r="BA37" s="699" t="str">
        <f>if($D37="X",vlookup($B37,'Hours Spread - Filtered'!$B:$AX,BA$1,false),"")</f>
        <v/>
      </c>
      <c r="BB37" s="699" t="str">
        <f>if($D37="X",vlookup($B37,'Hours Spread - Filtered'!$B:$AX,BB$1,false),"")</f>
        <v/>
      </c>
      <c r="BC37" s="699" t="str">
        <f>if($D37="X",vlookup($B37,'Hours Spread - Filtered'!$B:$AX,BC$1,false),"")</f>
        <v/>
      </c>
      <c r="BD37" s="699" t="str">
        <f>if($D37="X",vlookup($B37,'Hours Spread - Filtered'!$B:$AX,BD$1,false),"")</f>
        <v/>
      </c>
      <c r="BE37" s="699" t="str">
        <f>if($D37="X",vlookup($B37,'Hours Spread - Filtered'!$B:$AX,BE$1,false),"")</f>
        <v/>
      </c>
      <c r="BF37" s="699" t="str">
        <f>if($D37="X",vlookup($B37,'Hours Spread - Filtered'!$B:$AX,BF$1,false),"")</f>
        <v/>
      </c>
      <c r="BG37" s="699" t="str">
        <f>if($D37="X",vlookup($B37,'Hours Spread - Filtered'!$B:$AX,BG$1,false),"")</f>
        <v/>
      </c>
      <c r="BH37" s="699" t="str">
        <f>if($D37="X",vlookup($B37,'Hours Spread - Filtered'!$B:$AX,BH$1,false),"")</f>
        <v/>
      </c>
      <c r="BI37" s="699" t="str">
        <f>if($D37="X",vlookup($B37,'Hours Spread - Filtered'!$B:$AX,BI$1,false),"")</f>
        <v/>
      </c>
      <c r="BJ37" s="699" t="str">
        <f>if($D37="X",vlookup($B37,'Hours Spread - Filtered'!$B:$AX,BJ$1,false),"")</f>
        <v/>
      </c>
      <c r="BK37" s="699" t="str">
        <f>if($D37="X",vlookup($B37,'Hours Spread - Filtered'!$B:$AX,BK$1,false),"")</f>
        <v/>
      </c>
      <c r="BL37" s="699" t="str">
        <f>if($D37="X",vlookup($B37,'Hours Spread - Filtered'!$B:$AX,BL$1,false),"")</f>
        <v/>
      </c>
      <c r="BM37" s="709" t="str">
        <f t="array" ref="BM37">IFERROR(index('Rate Card'!U$3:AF135,match(B37,'Rate Card'!A$3:A135,0),match(Assumptions!C$11,'Rate Card'!U$2:AF$2,0)),"")</f>
        <v/>
      </c>
      <c r="BN37" s="701" t="str">
        <f t="array" ref="BN37">(index('Rate Card'!$C$4:$T135, match(BM37,Controls!H$21:H135,0),match(Assumptions!$C$11,'Rate Card'!C$2:T$2,0)))</f>
        <v>#N/A</v>
      </c>
    </row>
    <row r="38">
      <c r="A38" s="705" t="s">
        <v>363</v>
      </c>
      <c r="B38" s="693" t="s">
        <v>508</v>
      </c>
      <c r="C38" s="703" t="b">
        <v>1</v>
      </c>
      <c r="D38" s="703"/>
      <c r="E38" s="692" t="str">
        <f t="shared" si="21"/>
        <v/>
      </c>
      <c r="F38" s="168" t="str">
        <f t="shared" si="22"/>
        <v>#N/A</v>
      </c>
      <c r="G38" s="168">
        <f t="shared" si="23"/>
        <v>0</v>
      </c>
      <c r="H38" s="227">
        <f t="shared" si="24"/>
        <v>0</v>
      </c>
      <c r="I38" s="227">
        <f t="shared" si="25"/>
        <v>0</v>
      </c>
      <c r="J38" s="227">
        <f>sumif('Job Report'!I:I,B38,'Job Report'!H:H)</f>
        <v>0</v>
      </c>
      <c r="K38" s="227">
        <f t="shared" si="26"/>
        <v>0</v>
      </c>
      <c r="L38" s="704">
        <f t="shared" si="27"/>
        <v>0</v>
      </c>
      <c r="M38" s="697"/>
      <c r="N38" s="169" t="str">
        <f t="shared" si="28"/>
        <v/>
      </c>
      <c r="O38" s="171" t="str">
        <f t="shared" si="29"/>
        <v>#N/A</v>
      </c>
      <c r="P38" s="698">
        <f t="shared" si="30"/>
        <v>0</v>
      </c>
      <c r="Q38" s="689"/>
      <c r="R38" s="699" t="str">
        <f>if($D38="X",vlookup($B38,'Hours Spread - Filtered'!$B:$AX,R$1,false),"")</f>
        <v/>
      </c>
      <c r="S38" s="699" t="str">
        <f>if($D38="X",vlookup($B38,'Hours Spread - Filtered'!$B:$AX,S$1,false),"")</f>
        <v/>
      </c>
      <c r="T38" s="699" t="str">
        <f>if($D38="X",vlookup($B38,'Hours Spread - Filtered'!$B:$AX,T$1,false),"")</f>
        <v/>
      </c>
      <c r="U38" s="699" t="str">
        <f>if($D38="X",vlookup($B38,'Hours Spread - Filtered'!$B:$AX,U$1,false),"")</f>
        <v/>
      </c>
      <c r="V38" s="699" t="str">
        <f>if($D38="X",vlookup($B38,'Hours Spread - Filtered'!$B:$AX,V$1,false),"")</f>
        <v/>
      </c>
      <c r="W38" s="699" t="str">
        <f>if($D38="X",vlookup($B38,'Hours Spread - Filtered'!$B:$AX,W$1,false),"")</f>
        <v/>
      </c>
      <c r="X38" s="699" t="str">
        <f>if($D38="X",vlookup($B38,'Hours Spread - Filtered'!$B:$AX,X$1,false),"")</f>
        <v/>
      </c>
      <c r="Y38" s="699" t="str">
        <f>if($D38="X",vlookup($B38,'Hours Spread - Filtered'!$B:$AX,Y$1,false),"")</f>
        <v/>
      </c>
      <c r="Z38" s="699" t="str">
        <f>if($D38="X",vlookup($B38,'Hours Spread - Filtered'!$B:$AX,Z$1,false),"")</f>
        <v/>
      </c>
      <c r="AA38" s="699" t="str">
        <f>if($D38="X",vlookup($B38,'Hours Spread - Filtered'!$B:$AX,AA$1,false),"")</f>
        <v/>
      </c>
      <c r="AB38" s="699" t="str">
        <f>if($D38="X",vlookup($B38,'Hours Spread - Filtered'!$B:$AX,AB$1,false),"")</f>
        <v/>
      </c>
      <c r="AC38" s="699" t="str">
        <f>if($D38="X",vlookup($B38,'Hours Spread - Filtered'!$B:$AX,AC$1,false),"")</f>
        <v/>
      </c>
      <c r="AD38" s="699" t="str">
        <f>if($D38="X",vlookup($B38,'Hours Spread - Filtered'!$B:$AX,AD$1,false),"")</f>
        <v/>
      </c>
      <c r="AE38" s="699" t="str">
        <f>if($D38="X",vlookup($B38,'Hours Spread - Filtered'!$B:$AX,AE$1,false),"")</f>
        <v/>
      </c>
      <c r="AF38" s="699" t="str">
        <f>if($D38="X",vlookup($B38,'Hours Spread - Filtered'!$B:$AX,AF$1,false),"")</f>
        <v/>
      </c>
      <c r="AG38" s="699" t="str">
        <f>if($D38="X",vlookup($B38,'Hours Spread - Filtered'!$B:$AX,AG$1,false),"")</f>
        <v/>
      </c>
      <c r="AH38" s="699" t="str">
        <f>if($D38="X",vlookup($B38,'Hours Spread - Filtered'!$B:$AX,AH$1,false),"")</f>
        <v/>
      </c>
      <c r="AI38" s="699" t="str">
        <f>if($D38="X",vlookup($B38,'Hours Spread - Filtered'!$B:$AX,AI$1,false),"")</f>
        <v/>
      </c>
      <c r="AJ38" s="699" t="str">
        <f>if($D38="X",vlookup($B38,'Hours Spread - Filtered'!$B:$AX,AJ$1,false),"")</f>
        <v/>
      </c>
      <c r="AK38" s="699" t="str">
        <f>if($D38="X",vlookup($B38,'Hours Spread - Filtered'!$B:$AX,AK$1,false),"")</f>
        <v/>
      </c>
      <c r="AL38" s="699" t="str">
        <f>if($D38="X",vlookup($B38,'Hours Spread - Filtered'!$B:$AX,AL$1,false),"")</f>
        <v/>
      </c>
      <c r="AM38" s="699" t="str">
        <f>if($D38="X",vlookup($B38,'Hours Spread - Filtered'!$B:$AX,AM$1,false),"")</f>
        <v/>
      </c>
      <c r="AN38" s="699" t="str">
        <f>if($D38="X",vlookup($B38,'Hours Spread - Filtered'!$B:$AX,AN$1,false),"")</f>
        <v/>
      </c>
      <c r="AO38" s="699" t="str">
        <f>if($D38="X",vlookup($B38,'Hours Spread - Filtered'!$B:$AX,AO$1,false),"")</f>
        <v/>
      </c>
      <c r="AP38" s="699" t="str">
        <f>if($D38="X",vlookup($B38,'Hours Spread - Filtered'!$B:$AX,AP$1,false),"")</f>
        <v/>
      </c>
      <c r="AQ38" s="699" t="str">
        <f>if($D38="X",vlookup($B38,'Hours Spread - Filtered'!$B:$AX,AQ$1,false),"")</f>
        <v/>
      </c>
      <c r="AR38" s="699" t="str">
        <f>if($D38="X",vlookup($B38,'Hours Spread - Filtered'!$B:$AX,AR$1,false),"")</f>
        <v/>
      </c>
      <c r="AS38" s="699" t="str">
        <f>if($D38="X",vlookup($B38,'Hours Spread - Filtered'!$B:$AX,AS$1,false),"")</f>
        <v/>
      </c>
      <c r="AT38" s="699" t="str">
        <f>if($D38="X",vlookup($B38,'Hours Spread - Filtered'!$B:$AX,AT$1,false),"")</f>
        <v/>
      </c>
      <c r="AU38" s="699" t="str">
        <f>if($D38="X",vlookup($B38,'Hours Spread - Filtered'!$B:$AX,AU$1,false),"")</f>
        <v/>
      </c>
      <c r="AV38" s="699" t="str">
        <f>if($D38="X",vlookup($B38,'Hours Spread - Filtered'!$B:$AX,AV$1,false),"")</f>
        <v/>
      </c>
      <c r="AW38" s="699" t="str">
        <f>if($D38="X",vlookup($B38,'Hours Spread - Filtered'!$B:$AX,AW$1,false),"")</f>
        <v/>
      </c>
      <c r="AX38" s="699" t="str">
        <f>if($D38="X",vlookup($B38,'Hours Spread - Filtered'!$B:$AX,AX$1,false),"")</f>
        <v/>
      </c>
      <c r="AY38" s="699" t="str">
        <f>if($D38="X",vlookup($B38,'Hours Spread - Filtered'!$B:$AX,AY$1,false),"")</f>
        <v/>
      </c>
      <c r="AZ38" s="699" t="str">
        <f>if($D38="X",vlookup($B38,'Hours Spread - Filtered'!$B:$AX,AZ$1,false),"")</f>
        <v/>
      </c>
      <c r="BA38" s="699" t="str">
        <f>if($D38="X",vlookup($B38,'Hours Spread - Filtered'!$B:$AX,BA$1,false),"")</f>
        <v/>
      </c>
      <c r="BB38" s="699" t="str">
        <f>if($D38="X",vlookup($B38,'Hours Spread - Filtered'!$B:$AX,BB$1,false),"")</f>
        <v/>
      </c>
      <c r="BC38" s="699" t="str">
        <f>if($D38="X",vlookup($B38,'Hours Spread - Filtered'!$B:$AX,BC$1,false),"")</f>
        <v/>
      </c>
      <c r="BD38" s="699" t="str">
        <f>if($D38="X",vlookup($B38,'Hours Spread - Filtered'!$B:$AX,BD$1,false),"")</f>
        <v/>
      </c>
      <c r="BE38" s="699" t="str">
        <f>if($D38="X",vlookup($B38,'Hours Spread - Filtered'!$B:$AX,BE$1,false),"")</f>
        <v/>
      </c>
      <c r="BF38" s="699" t="str">
        <f>if($D38="X",vlookup($B38,'Hours Spread - Filtered'!$B:$AX,BF$1,false),"")</f>
        <v/>
      </c>
      <c r="BG38" s="699" t="str">
        <f>if($D38="X",vlookup($B38,'Hours Spread - Filtered'!$B:$AX,BG$1,false),"")</f>
        <v/>
      </c>
      <c r="BH38" s="699" t="str">
        <f>if($D38="X",vlookup($B38,'Hours Spread - Filtered'!$B:$AX,BH$1,false),"")</f>
        <v/>
      </c>
      <c r="BI38" s="699" t="str">
        <f>if($D38="X",vlookup($B38,'Hours Spread - Filtered'!$B:$AX,BI$1,false),"")</f>
        <v/>
      </c>
      <c r="BJ38" s="699" t="str">
        <f>if($D38="X",vlookup($B38,'Hours Spread - Filtered'!$B:$AX,BJ$1,false),"")</f>
        <v/>
      </c>
      <c r="BK38" s="699" t="str">
        <f>if($D38="X",vlookup($B38,'Hours Spread - Filtered'!$B:$AX,BK$1,false),"")</f>
        <v/>
      </c>
      <c r="BL38" s="699" t="str">
        <f>if($D38="X",vlookup($B38,'Hours Spread - Filtered'!$B:$AX,BL$1,false),"")</f>
        <v/>
      </c>
      <c r="BM38" s="709" t="str">
        <f t="array" ref="BM38">IFERROR(index('Rate Card'!U$3:AF135,match(B38,'Rate Card'!A$3:A135,0),match(Assumptions!C$11,'Rate Card'!U$2:AF$2,0)),"")</f>
        <v/>
      </c>
      <c r="BN38" s="701" t="str">
        <f t="array" ref="BN38">(index('Rate Card'!$C$4:$T135, match(BM38,Controls!H$21:H135,0),match(Assumptions!$C$11,'Rate Card'!C$2:T$2,0)))</f>
        <v>#N/A</v>
      </c>
    </row>
    <row r="39">
      <c r="A39" s="705" t="s">
        <v>363</v>
      </c>
      <c r="B39" s="693" t="s">
        <v>509</v>
      </c>
      <c r="C39" s="703" t="b">
        <v>1</v>
      </c>
      <c r="D39" s="703"/>
      <c r="E39" s="692" t="str">
        <f t="shared" si="21"/>
        <v/>
      </c>
      <c r="F39" s="168" t="str">
        <f t="shared" si="22"/>
        <v>#N/A</v>
      </c>
      <c r="G39" s="168">
        <f t="shared" si="23"/>
        <v>0</v>
      </c>
      <c r="H39" s="227">
        <f t="shared" si="24"/>
        <v>0</v>
      </c>
      <c r="I39" s="227">
        <f t="shared" si="25"/>
        <v>0</v>
      </c>
      <c r="J39" s="227">
        <f>sumif('Job Report'!I:I,B39,'Job Report'!H:H)</f>
        <v>0</v>
      </c>
      <c r="K39" s="227">
        <f t="shared" si="26"/>
        <v>0</v>
      </c>
      <c r="L39" s="704">
        <f t="shared" si="27"/>
        <v>0</v>
      </c>
      <c r="M39" s="697"/>
      <c r="N39" s="169" t="str">
        <f t="shared" si="28"/>
        <v/>
      </c>
      <c r="O39" s="171" t="str">
        <f t="shared" si="29"/>
        <v>#N/A</v>
      </c>
      <c r="P39" s="698">
        <f t="shared" si="30"/>
        <v>0</v>
      </c>
      <c r="Q39" s="689"/>
      <c r="R39" s="699" t="str">
        <f>if($D39="X",vlookup($B39,'Hours Spread - Filtered'!$B:$AX,R$1,false),"")</f>
        <v/>
      </c>
      <c r="S39" s="699" t="str">
        <f>if($D39="X",vlookup($B39,'Hours Spread - Filtered'!$B:$AX,S$1,false),"")</f>
        <v/>
      </c>
      <c r="T39" s="699" t="str">
        <f>if($D39="X",vlookup($B39,'Hours Spread - Filtered'!$B:$AX,T$1,false),"")</f>
        <v/>
      </c>
      <c r="U39" s="699" t="str">
        <f>if($D39="X",vlookup($B39,'Hours Spread - Filtered'!$B:$AX,U$1,false),"")</f>
        <v/>
      </c>
      <c r="V39" s="699" t="str">
        <f>if($D39="X",vlookup($B39,'Hours Spread - Filtered'!$B:$AX,V$1,false),"")</f>
        <v/>
      </c>
      <c r="W39" s="699" t="str">
        <f>if($D39="X",vlookup($B39,'Hours Spread - Filtered'!$B:$AX,W$1,false),"")</f>
        <v/>
      </c>
      <c r="X39" s="699" t="str">
        <f>if($D39="X",vlookup($B39,'Hours Spread - Filtered'!$B:$AX,X$1,false),"")</f>
        <v/>
      </c>
      <c r="Y39" s="699" t="str">
        <f>if($D39="X",vlookup($B39,'Hours Spread - Filtered'!$B:$AX,Y$1,false),"")</f>
        <v/>
      </c>
      <c r="Z39" s="699" t="str">
        <f>if($D39="X",vlookup($B39,'Hours Spread - Filtered'!$B:$AX,Z$1,false),"")</f>
        <v/>
      </c>
      <c r="AA39" s="699" t="str">
        <f>if($D39="X",vlookup($B39,'Hours Spread - Filtered'!$B:$AX,AA$1,false),"")</f>
        <v/>
      </c>
      <c r="AB39" s="699" t="str">
        <f>if($D39="X",vlookup($B39,'Hours Spread - Filtered'!$B:$AX,AB$1,false),"")</f>
        <v/>
      </c>
      <c r="AC39" s="699" t="str">
        <f>if($D39="X",vlookup($B39,'Hours Spread - Filtered'!$B:$AX,AC$1,false),"")</f>
        <v/>
      </c>
      <c r="AD39" s="699" t="str">
        <f>if($D39="X",vlookup($B39,'Hours Spread - Filtered'!$B:$AX,AD$1,false),"")</f>
        <v/>
      </c>
      <c r="AE39" s="699" t="str">
        <f>if($D39="X",vlookup($B39,'Hours Spread - Filtered'!$B:$AX,AE$1,false),"")</f>
        <v/>
      </c>
      <c r="AF39" s="699" t="str">
        <f>if($D39="X",vlookup($B39,'Hours Spread - Filtered'!$B:$AX,AF$1,false),"")</f>
        <v/>
      </c>
      <c r="AG39" s="699" t="str">
        <f>if($D39="X",vlookup($B39,'Hours Spread - Filtered'!$B:$AX,AG$1,false),"")</f>
        <v/>
      </c>
      <c r="AH39" s="699" t="str">
        <f>if($D39="X",vlookup($B39,'Hours Spread - Filtered'!$B:$AX,AH$1,false),"")</f>
        <v/>
      </c>
      <c r="AI39" s="699" t="str">
        <f>if($D39="X",vlookup($B39,'Hours Spread - Filtered'!$B:$AX,AI$1,false),"")</f>
        <v/>
      </c>
      <c r="AJ39" s="699" t="str">
        <f>if($D39="X",vlookup($B39,'Hours Spread - Filtered'!$B:$AX,AJ$1,false),"")</f>
        <v/>
      </c>
      <c r="AK39" s="699" t="str">
        <f>if($D39="X",vlookup($B39,'Hours Spread - Filtered'!$B:$AX,AK$1,false),"")</f>
        <v/>
      </c>
      <c r="AL39" s="699" t="str">
        <f>if($D39="X",vlookup($B39,'Hours Spread - Filtered'!$B:$AX,AL$1,false),"")</f>
        <v/>
      </c>
      <c r="AM39" s="699" t="str">
        <f>if($D39="X",vlookup($B39,'Hours Spread - Filtered'!$B:$AX,AM$1,false),"")</f>
        <v/>
      </c>
      <c r="AN39" s="699" t="str">
        <f>if($D39="X",vlookup($B39,'Hours Spread - Filtered'!$B:$AX,AN$1,false),"")</f>
        <v/>
      </c>
      <c r="AO39" s="699" t="str">
        <f>if($D39="X",vlookup($B39,'Hours Spread - Filtered'!$B:$AX,AO$1,false),"")</f>
        <v/>
      </c>
      <c r="AP39" s="699" t="str">
        <f>if($D39="X",vlookup($B39,'Hours Spread - Filtered'!$B:$AX,AP$1,false),"")</f>
        <v/>
      </c>
      <c r="AQ39" s="699" t="str">
        <f>if($D39="X",vlookup($B39,'Hours Spread - Filtered'!$B:$AX,AQ$1,false),"")</f>
        <v/>
      </c>
      <c r="AR39" s="699" t="str">
        <f>if($D39="X",vlookup($B39,'Hours Spread - Filtered'!$B:$AX,AR$1,false),"")</f>
        <v/>
      </c>
      <c r="AS39" s="699" t="str">
        <f>if($D39="X",vlookup($B39,'Hours Spread - Filtered'!$B:$AX,AS$1,false),"")</f>
        <v/>
      </c>
      <c r="AT39" s="699" t="str">
        <f>if($D39="X",vlookup($B39,'Hours Spread - Filtered'!$B:$AX,AT$1,false),"")</f>
        <v/>
      </c>
      <c r="AU39" s="699" t="str">
        <f>if($D39="X",vlookup($B39,'Hours Spread - Filtered'!$B:$AX,AU$1,false),"")</f>
        <v/>
      </c>
      <c r="AV39" s="699" t="str">
        <f>if($D39="X",vlookup($B39,'Hours Spread - Filtered'!$B:$AX,AV$1,false),"")</f>
        <v/>
      </c>
      <c r="AW39" s="699" t="str">
        <f>if($D39="X",vlookup($B39,'Hours Spread - Filtered'!$B:$AX,AW$1,false),"")</f>
        <v/>
      </c>
      <c r="AX39" s="699" t="str">
        <f>if($D39="X",vlookup($B39,'Hours Spread - Filtered'!$B:$AX,AX$1,false),"")</f>
        <v/>
      </c>
      <c r="AY39" s="699" t="str">
        <f>if($D39="X",vlookup($B39,'Hours Spread - Filtered'!$B:$AX,AY$1,false),"")</f>
        <v/>
      </c>
      <c r="AZ39" s="699" t="str">
        <f>if($D39="X",vlookup($B39,'Hours Spread - Filtered'!$B:$AX,AZ$1,false),"")</f>
        <v/>
      </c>
      <c r="BA39" s="699" t="str">
        <f>if($D39="X",vlookup($B39,'Hours Spread - Filtered'!$B:$AX,BA$1,false),"")</f>
        <v/>
      </c>
      <c r="BB39" s="699" t="str">
        <f>if($D39="X",vlookup($B39,'Hours Spread - Filtered'!$B:$AX,BB$1,false),"")</f>
        <v/>
      </c>
      <c r="BC39" s="699" t="str">
        <f>if($D39="X",vlookup($B39,'Hours Spread - Filtered'!$B:$AX,BC$1,false),"")</f>
        <v/>
      </c>
      <c r="BD39" s="699" t="str">
        <f>if($D39="X",vlookup($B39,'Hours Spread - Filtered'!$B:$AX,BD$1,false),"")</f>
        <v/>
      </c>
      <c r="BE39" s="699" t="str">
        <f>if($D39="X",vlookup($B39,'Hours Spread - Filtered'!$B:$AX,BE$1,false),"")</f>
        <v/>
      </c>
      <c r="BF39" s="699" t="str">
        <f>if($D39="X",vlookup($B39,'Hours Spread - Filtered'!$B:$AX,BF$1,false),"")</f>
        <v/>
      </c>
      <c r="BG39" s="699" t="str">
        <f>if($D39="X",vlookup($B39,'Hours Spread - Filtered'!$B:$AX,BG$1,false),"")</f>
        <v/>
      </c>
      <c r="BH39" s="699" t="str">
        <f>if($D39="X",vlookup($B39,'Hours Spread - Filtered'!$B:$AX,BH$1,false),"")</f>
        <v/>
      </c>
      <c r="BI39" s="699" t="str">
        <f>if($D39="X",vlookup($B39,'Hours Spread - Filtered'!$B:$AX,BI$1,false),"")</f>
        <v/>
      </c>
      <c r="BJ39" s="699" t="str">
        <f>if($D39="X",vlookup($B39,'Hours Spread - Filtered'!$B:$AX,BJ$1,false),"")</f>
        <v/>
      </c>
      <c r="BK39" s="699" t="str">
        <f>if($D39="X",vlookup($B39,'Hours Spread - Filtered'!$B:$AX,BK$1,false),"")</f>
        <v/>
      </c>
      <c r="BL39" s="699" t="str">
        <f>if($D39="X",vlookup($B39,'Hours Spread - Filtered'!$B:$AX,BL$1,false),"")</f>
        <v/>
      </c>
      <c r="BM39" s="709" t="str">
        <f t="array" ref="BM39">IFERROR(index('Rate Card'!U$3:AF135,match(B39,'Rate Card'!A$3:A135,0),match(Assumptions!C$11,'Rate Card'!U$2:AF$2,0)),"")</f>
        <v/>
      </c>
      <c r="BN39" s="701" t="str">
        <f t="array" ref="BN39">(index('Rate Card'!$C$4:$T135, match(BM39,Controls!H$21:H135,0),match(Assumptions!$C$11,'Rate Card'!C$2:T$2,0)))</f>
        <v>#N/A</v>
      </c>
    </row>
    <row r="40">
      <c r="A40" s="705" t="s">
        <v>363</v>
      </c>
      <c r="B40" s="693" t="s">
        <v>510</v>
      </c>
      <c r="C40" s="703" t="b">
        <v>1</v>
      </c>
      <c r="D40" s="703"/>
      <c r="E40" s="692" t="str">
        <f t="shared" si="21"/>
        <v/>
      </c>
      <c r="F40" s="168" t="str">
        <f t="shared" si="22"/>
        <v>#N/A</v>
      </c>
      <c r="G40" s="168">
        <f t="shared" si="23"/>
        <v>0</v>
      </c>
      <c r="H40" s="227">
        <f t="shared" si="24"/>
        <v>0</v>
      </c>
      <c r="I40" s="227">
        <f t="shared" si="25"/>
        <v>0</v>
      </c>
      <c r="J40" s="227">
        <f>sumif('Job Report'!I:I,B40,'Job Report'!H:H)</f>
        <v>0</v>
      </c>
      <c r="K40" s="227">
        <f t="shared" si="26"/>
        <v>0</v>
      </c>
      <c r="L40" s="704">
        <f t="shared" si="27"/>
        <v>0</v>
      </c>
      <c r="M40" s="697"/>
      <c r="N40" s="169" t="str">
        <f t="shared" si="28"/>
        <v/>
      </c>
      <c r="O40" s="171" t="str">
        <f t="shared" si="29"/>
        <v>#N/A</v>
      </c>
      <c r="P40" s="698">
        <f t="shared" si="30"/>
        <v>0</v>
      </c>
      <c r="Q40" s="689"/>
      <c r="R40" s="699" t="str">
        <f>if($D40="X",vlookup($B40,'Hours Spread - Filtered'!$B:$AX,R$1,false),"")</f>
        <v/>
      </c>
      <c r="S40" s="699" t="str">
        <f>if($D40="X",vlookup($B40,'Hours Spread - Filtered'!$B:$AX,S$1,false),"")</f>
        <v/>
      </c>
      <c r="T40" s="699" t="str">
        <f>if($D40="X",vlookup($B40,'Hours Spread - Filtered'!$B:$AX,T$1,false),"")</f>
        <v/>
      </c>
      <c r="U40" s="699" t="str">
        <f>if($D40="X",vlookup($B40,'Hours Spread - Filtered'!$B:$AX,U$1,false),"")</f>
        <v/>
      </c>
      <c r="V40" s="699" t="str">
        <f>if($D40="X",vlookup($B40,'Hours Spread - Filtered'!$B:$AX,V$1,false),"")</f>
        <v/>
      </c>
      <c r="W40" s="699" t="str">
        <f>if($D40="X",vlookup($B40,'Hours Spread - Filtered'!$B:$AX,W$1,false),"")</f>
        <v/>
      </c>
      <c r="X40" s="699" t="str">
        <f>if($D40="X",vlookup($B40,'Hours Spread - Filtered'!$B:$AX,X$1,false),"")</f>
        <v/>
      </c>
      <c r="Y40" s="699" t="str">
        <f>if($D40="X",vlookup($B40,'Hours Spread - Filtered'!$B:$AX,Y$1,false),"")</f>
        <v/>
      </c>
      <c r="Z40" s="699" t="str">
        <f>if($D40="X",vlookup($B40,'Hours Spread - Filtered'!$B:$AX,Z$1,false),"")</f>
        <v/>
      </c>
      <c r="AA40" s="699" t="str">
        <f>if($D40="X",vlookup($B40,'Hours Spread - Filtered'!$B:$AX,AA$1,false),"")</f>
        <v/>
      </c>
      <c r="AB40" s="699" t="str">
        <f>if($D40="X",vlookup($B40,'Hours Spread - Filtered'!$B:$AX,AB$1,false),"")</f>
        <v/>
      </c>
      <c r="AC40" s="699" t="str">
        <f>if($D40="X",vlookup($B40,'Hours Spread - Filtered'!$B:$AX,AC$1,false),"")</f>
        <v/>
      </c>
      <c r="AD40" s="699" t="str">
        <f>if($D40="X",vlookup($B40,'Hours Spread - Filtered'!$B:$AX,AD$1,false),"")</f>
        <v/>
      </c>
      <c r="AE40" s="699" t="str">
        <f>if($D40="X",vlookup($B40,'Hours Spread - Filtered'!$B:$AX,AE$1,false),"")</f>
        <v/>
      </c>
      <c r="AF40" s="699" t="str">
        <f>if($D40="X",vlookup($B40,'Hours Spread - Filtered'!$B:$AX,AF$1,false),"")</f>
        <v/>
      </c>
      <c r="AG40" s="699" t="str">
        <f>if($D40="X",vlookup($B40,'Hours Spread - Filtered'!$B:$AX,AG$1,false),"")</f>
        <v/>
      </c>
      <c r="AH40" s="699" t="str">
        <f>if($D40="X",vlookup($B40,'Hours Spread - Filtered'!$B:$AX,AH$1,false),"")</f>
        <v/>
      </c>
      <c r="AI40" s="699" t="str">
        <f>if($D40="X",vlookup($B40,'Hours Spread - Filtered'!$B:$AX,AI$1,false),"")</f>
        <v/>
      </c>
      <c r="AJ40" s="699" t="str">
        <f>if($D40="X",vlookup($B40,'Hours Spread - Filtered'!$B:$AX,AJ$1,false),"")</f>
        <v/>
      </c>
      <c r="AK40" s="699" t="str">
        <f>if($D40="X",vlookup($B40,'Hours Spread - Filtered'!$B:$AX,AK$1,false),"")</f>
        <v/>
      </c>
      <c r="AL40" s="699" t="str">
        <f>if($D40="X",vlookup($B40,'Hours Spread - Filtered'!$B:$AX,AL$1,false),"")</f>
        <v/>
      </c>
      <c r="AM40" s="699" t="str">
        <f>if($D40="X",vlookup($B40,'Hours Spread - Filtered'!$B:$AX,AM$1,false),"")</f>
        <v/>
      </c>
      <c r="AN40" s="699" t="str">
        <f>if($D40="X",vlookup($B40,'Hours Spread - Filtered'!$B:$AX,AN$1,false),"")</f>
        <v/>
      </c>
      <c r="AO40" s="699" t="str">
        <f>if($D40="X",vlookup($B40,'Hours Spread - Filtered'!$B:$AX,AO$1,false),"")</f>
        <v/>
      </c>
      <c r="AP40" s="699" t="str">
        <f>if($D40="X",vlookup($B40,'Hours Spread - Filtered'!$B:$AX,AP$1,false),"")</f>
        <v/>
      </c>
      <c r="AQ40" s="699" t="str">
        <f>if($D40="X",vlookup($B40,'Hours Spread - Filtered'!$B:$AX,AQ$1,false),"")</f>
        <v/>
      </c>
      <c r="AR40" s="699" t="str">
        <f>if($D40="X",vlookup($B40,'Hours Spread - Filtered'!$B:$AX,AR$1,false),"")</f>
        <v/>
      </c>
      <c r="AS40" s="699" t="str">
        <f>if($D40="X",vlookup($B40,'Hours Spread - Filtered'!$B:$AX,AS$1,false),"")</f>
        <v/>
      </c>
      <c r="AT40" s="699" t="str">
        <f>if($D40="X",vlookup($B40,'Hours Spread - Filtered'!$B:$AX,AT$1,false),"")</f>
        <v/>
      </c>
      <c r="AU40" s="699" t="str">
        <f>if($D40="X",vlookup($B40,'Hours Spread - Filtered'!$B:$AX,AU$1,false),"")</f>
        <v/>
      </c>
      <c r="AV40" s="699" t="str">
        <f>if($D40="X",vlookup($B40,'Hours Spread - Filtered'!$B:$AX,AV$1,false),"")</f>
        <v/>
      </c>
      <c r="AW40" s="699" t="str">
        <f>if($D40="X",vlookup($B40,'Hours Spread - Filtered'!$B:$AX,AW$1,false),"")</f>
        <v/>
      </c>
      <c r="AX40" s="699" t="str">
        <f>if($D40="X",vlookup($B40,'Hours Spread - Filtered'!$B:$AX,AX$1,false),"")</f>
        <v/>
      </c>
      <c r="AY40" s="699" t="str">
        <f>if($D40="X",vlookup($B40,'Hours Spread - Filtered'!$B:$AX,AY$1,false),"")</f>
        <v/>
      </c>
      <c r="AZ40" s="699" t="str">
        <f>if($D40="X",vlookup($B40,'Hours Spread - Filtered'!$B:$AX,AZ$1,false),"")</f>
        <v/>
      </c>
      <c r="BA40" s="699" t="str">
        <f>if($D40="X",vlookup($B40,'Hours Spread - Filtered'!$B:$AX,BA$1,false),"")</f>
        <v/>
      </c>
      <c r="BB40" s="699" t="str">
        <f>if($D40="X",vlookup($B40,'Hours Spread - Filtered'!$B:$AX,BB$1,false),"")</f>
        <v/>
      </c>
      <c r="BC40" s="699" t="str">
        <f>if($D40="X",vlookup($B40,'Hours Spread - Filtered'!$B:$AX,BC$1,false),"")</f>
        <v/>
      </c>
      <c r="BD40" s="699" t="str">
        <f>if($D40="X",vlookup($B40,'Hours Spread - Filtered'!$B:$AX,BD$1,false),"")</f>
        <v/>
      </c>
      <c r="BE40" s="699" t="str">
        <f>if($D40="X",vlookup($B40,'Hours Spread - Filtered'!$B:$AX,BE$1,false),"")</f>
        <v/>
      </c>
      <c r="BF40" s="699" t="str">
        <f>if($D40="X",vlookup($B40,'Hours Spread - Filtered'!$B:$AX,BF$1,false),"")</f>
        <v/>
      </c>
      <c r="BG40" s="699" t="str">
        <f>if($D40="X",vlookup($B40,'Hours Spread - Filtered'!$B:$AX,BG$1,false),"")</f>
        <v/>
      </c>
      <c r="BH40" s="699" t="str">
        <f>if($D40="X",vlookup($B40,'Hours Spread - Filtered'!$B:$AX,BH$1,false),"")</f>
        <v/>
      </c>
      <c r="BI40" s="699" t="str">
        <f>if($D40="X",vlookup($B40,'Hours Spread - Filtered'!$B:$AX,BI$1,false),"")</f>
        <v/>
      </c>
      <c r="BJ40" s="699" t="str">
        <f>if($D40="X",vlookup($B40,'Hours Spread - Filtered'!$B:$AX,BJ$1,false),"")</f>
        <v/>
      </c>
      <c r="BK40" s="699" t="str">
        <f>if($D40="X",vlookup($B40,'Hours Spread - Filtered'!$B:$AX,BK$1,false),"")</f>
        <v/>
      </c>
      <c r="BL40" s="699" t="str">
        <f>if($D40="X",vlookup($B40,'Hours Spread - Filtered'!$B:$AX,BL$1,false),"")</f>
        <v/>
      </c>
      <c r="BM40" s="709" t="str">
        <f t="array" ref="BM40">IFERROR(index('Rate Card'!U$3:AF135,match(B40,'Rate Card'!A$3:A135,0),match(Assumptions!C$11,'Rate Card'!U$2:AF$2,0)),"")</f>
        <v/>
      </c>
      <c r="BN40" s="701" t="str">
        <f t="array" ref="BN40">(index('Rate Card'!$C$4:$T135, match(BM40,Controls!H$21:H135,0),match(Assumptions!$C$11,'Rate Card'!C$2:T$2,0)))</f>
        <v>#N/A</v>
      </c>
    </row>
    <row r="41">
      <c r="A41" s="705" t="s">
        <v>363</v>
      </c>
      <c r="B41" s="693" t="s">
        <v>511</v>
      </c>
      <c r="C41" s="703" t="b">
        <v>1</v>
      </c>
      <c r="D41" s="703"/>
      <c r="E41" s="692" t="str">
        <f t="shared" si="21"/>
        <v/>
      </c>
      <c r="F41" s="168" t="str">
        <f t="shared" si="22"/>
        <v>#N/A</v>
      </c>
      <c r="G41" s="168">
        <f t="shared" si="23"/>
        <v>0</v>
      </c>
      <c r="H41" s="227">
        <f t="shared" si="24"/>
        <v>0</v>
      </c>
      <c r="I41" s="227">
        <f t="shared" si="25"/>
        <v>0</v>
      </c>
      <c r="J41" s="227">
        <f>sumif('Job Report'!I:I,B41,'Job Report'!H:H)</f>
        <v>0</v>
      </c>
      <c r="K41" s="227">
        <f t="shared" si="26"/>
        <v>0</v>
      </c>
      <c r="L41" s="704">
        <f t="shared" si="27"/>
        <v>0</v>
      </c>
      <c r="M41" s="697"/>
      <c r="N41" s="169" t="str">
        <f t="shared" si="28"/>
        <v/>
      </c>
      <c r="O41" s="171" t="str">
        <f t="shared" si="29"/>
        <v>#N/A</v>
      </c>
      <c r="P41" s="698">
        <f t="shared" si="30"/>
        <v>0</v>
      </c>
      <c r="Q41" s="689"/>
      <c r="R41" s="699" t="str">
        <f>if($D41="X",vlookup($B41,'Hours Spread - Filtered'!$B:$AX,R$1,false),"")</f>
        <v/>
      </c>
      <c r="S41" s="699" t="str">
        <f>if($D41="X",vlookup($B41,'Hours Spread - Filtered'!$B:$AX,S$1,false),"")</f>
        <v/>
      </c>
      <c r="T41" s="699" t="str">
        <f>if($D41="X",vlookup($B41,'Hours Spread - Filtered'!$B:$AX,T$1,false),"")</f>
        <v/>
      </c>
      <c r="U41" s="699" t="str">
        <f>if($D41="X",vlookup($B41,'Hours Spread - Filtered'!$B:$AX,U$1,false),"")</f>
        <v/>
      </c>
      <c r="V41" s="699" t="str">
        <f>if($D41="X",vlookup($B41,'Hours Spread - Filtered'!$B:$AX,V$1,false),"")</f>
        <v/>
      </c>
      <c r="W41" s="699" t="str">
        <f>if($D41="X",vlookup($B41,'Hours Spread - Filtered'!$B:$AX,W$1,false),"")</f>
        <v/>
      </c>
      <c r="X41" s="699" t="str">
        <f>if($D41="X",vlookup($B41,'Hours Spread - Filtered'!$B:$AX,X$1,false),"")</f>
        <v/>
      </c>
      <c r="Y41" s="699" t="str">
        <f>if($D41="X",vlookup($B41,'Hours Spread - Filtered'!$B:$AX,Y$1,false),"")</f>
        <v/>
      </c>
      <c r="Z41" s="699" t="str">
        <f>if($D41="X",vlookup($B41,'Hours Spread - Filtered'!$B:$AX,Z$1,false),"")</f>
        <v/>
      </c>
      <c r="AA41" s="699" t="str">
        <f>if($D41="X",vlookup($B41,'Hours Spread - Filtered'!$B:$AX,AA$1,false),"")</f>
        <v/>
      </c>
      <c r="AB41" s="699" t="str">
        <f>if($D41="X",vlookup($B41,'Hours Spread - Filtered'!$B:$AX,AB$1,false),"")</f>
        <v/>
      </c>
      <c r="AC41" s="699" t="str">
        <f>if($D41="X",vlookup($B41,'Hours Spread - Filtered'!$B:$AX,AC$1,false),"")</f>
        <v/>
      </c>
      <c r="AD41" s="699" t="str">
        <f>if($D41="X",vlookup($B41,'Hours Spread - Filtered'!$B:$AX,AD$1,false),"")</f>
        <v/>
      </c>
      <c r="AE41" s="699" t="str">
        <f>if($D41="X",vlookup($B41,'Hours Spread - Filtered'!$B:$AX,AE$1,false),"")</f>
        <v/>
      </c>
      <c r="AF41" s="699" t="str">
        <f>if($D41="X",vlookup($B41,'Hours Spread - Filtered'!$B:$AX,AF$1,false),"")</f>
        <v/>
      </c>
      <c r="AG41" s="699" t="str">
        <f>if($D41="X",vlookup($B41,'Hours Spread - Filtered'!$B:$AX,AG$1,false),"")</f>
        <v/>
      </c>
      <c r="AH41" s="699" t="str">
        <f>if($D41="X",vlookup($B41,'Hours Spread - Filtered'!$B:$AX,AH$1,false),"")</f>
        <v/>
      </c>
      <c r="AI41" s="699" t="str">
        <f>if($D41="X",vlookup($B41,'Hours Spread - Filtered'!$B:$AX,AI$1,false),"")</f>
        <v/>
      </c>
      <c r="AJ41" s="699" t="str">
        <f>if($D41="X",vlookup($B41,'Hours Spread - Filtered'!$B:$AX,AJ$1,false),"")</f>
        <v/>
      </c>
      <c r="AK41" s="699" t="str">
        <f>if($D41="X",vlookup($B41,'Hours Spread - Filtered'!$B:$AX,AK$1,false),"")</f>
        <v/>
      </c>
      <c r="AL41" s="699" t="str">
        <f>if($D41="X",vlookup($B41,'Hours Spread - Filtered'!$B:$AX,AL$1,false),"")</f>
        <v/>
      </c>
      <c r="AM41" s="699" t="str">
        <f>if($D41="X",vlookup($B41,'Hours Spread - Filtered'!$B:$AX,AM$1,false),"")</f>
        <v/>
      </c>
      <c r="AN41" s="699" t="str">
        <f>if($D41="X",vlookup($B41,'Hours Spread - Filtered'!$B:$AX,AN$1,false),"")</f>
        <v/>
      </c>
      <c r="AO41" s="699" t="str">
        <f>if($D41="X",vlookup($B41,'Hours Spread - Filtered'!$B:$AX,AO$1,false),"")</f>
        <v/>
      </c>
      <c r="AP41" s="699" t="str">
        <f>if($D41="X",vlookup($B41,'Hours Spread - Filtered'!$B:$AX,AP$1,false),"")</f>
        <v/>
      </c>
      <c r="AQ41" s="699" t="str">
        <f>if($D41="X",vlookup($B41,'Hours Spread - Filtered'!$B:$AX,AQ$1,false),"")</f>
        <v/>
      </c>
      <c r="AR41" s="699" t="str">
        <f>if($D41="X",vlookup($B41,'Hours Spread - Filtered'!$B:$AX,AR$1,false),"")</f>
        <v/>
      </c>
      <c r="AS41" s="699" t="str">
        <f>if($D41="X",vlookup($B41,'Hours Spread - Filtered'!$B:$AX,AS$1,false),"")</f>
        <v/>
      </c>
      <c r="AT41" s="699" t="str">
        <f>if($D41="X",vlookup($B41,'Hours Spread - Filtered'!$B:$AX,AT$1,false),"")</f>
        <v/>
      </c>
      <c r="AU41" s="699" t="str">
        <f>if($D41="X",vlookup($B41,'Hours Spread - Filtered'!$B:$AX,AU$1,false),"")</f>
        <v/>
      </c>
      <c r="AV41" s="699" t="str">
        <f>if($D41="X",vlookup($B41,'Hours Spread - Filtered'!$B:$AX,AV$1,false),"")</f>
        <v/>
      </c>
      <c r="AW41" s="699" t="str">
        <f>if($D41="X",vlookup($B41,'Hours Spread - Filtered'!$B:$AX,AW$1,false),"")</f>
        <v/>
      </c>
      <c r="AX41" s="699" t="str">
        <f>if($D41="X",vlookup($B41,'Hours Spread - Filtered'!$B:$AX,AX$1,false),"")</f>
        <v/>
      </c>
      <c r="AY41" s="699" t="str">
        <f>if($D41="X",vlookup($B41,'Hours Spread - Filtered'!$B:$AX,AY$1,false),"")</f>
        <v/>
      </c>
      <c r="AZ41" s="699" t="str">
        <f>if($D41="X",vlookup($B41,'Hours Spread - Filtered'!$B:$AX,AZ$1,false),"")</f>
        <v/>
      </c>
      <c r="BA41" s="699" t="str">
        <f>if($D41="X",vlookup($B41,'Hours Spread - Filtered'!$B:$AX,BA$1,false),"")</f>
        <v/>
      </c>
      <c r="BB41" s="699" t="str">
        <f>if($D41="X",vlookup($B41,'Hours Spread - Filtered'!$B:$AX,BB$1,false),"")</f>
        <v/>
      </c>
      <c r="BC41" s="699" t="str">
        <f>if($D41="X",vlookup($B41,'Hours Spread - Filtered'!$B:$AX,BC$1,false),"")</f>
        <v/>
      </c>
      <c r="BD41" s="699" t="str">
        <f>if($D41="X",vlookup($B41,'Hours Spread - Filtered'!$B:$AX,BD$1,false),"")</f>
        <v/>
      </c>
      <c r="BE41" s="699" t="str">
        <f>if($D41="X",vlookup($B41,'Hours Spread - Filtered'!$B:$AX,BE$1,false),"")</f>
        <v/>
      </c>
      <c r="BF41" s="699" t="str">
        <f>if($D41="X",vlookup($B41,'Hours Spread - Filtered'!$B:$AX,BF$1,false),"")</f>
        <v/>
      </c>
      <c r="BG41" s="699" t="str">
        <f>if($D41="X",vlookup($B41,'Hours Spread - Filtered'!$B:$AX,BG$1,false),"")</f>
        <v/>
      </c>
      <c r="BH41" s="699" t="str">
        <f>if($D41="X",vlookup($B41,'Hours Spread - Filtered'!$B:$AX,BH$1,false),"")</f>
        <v/>
      </c>
      <c r="BI41" s="699" t="str">
        <f>if($D41="X",vlookup($B41,'Hours Spread - Filtered'!$B:$AX,BI$1,false),"")</f>
        <v/>
      </c>
      <c r="BJ41" s="699" t="str">
        <f>if($D41="X",vlookup($B41,'Hours Spread - Filtered'!$B:$AX,BJ$1,false),"")</f>
        <v/>
      </c>
      <c r="BK41" s="699" t="str">
        <f>if($D41="X",vlookup($B41,'Hours Spread - Filtered'!$B:$AX,BK$1,false),"")</f>
        <v/>
      </c>
      <c r="BL41" s="699" t="str">
        <f>if($D41="X",vlookup($B41,'Hours Spread - Filtered'!$B:$AX,BL$1,false),"")</f>
        <v/>
      </c>
      <c r="BM41" s="709" t="str">
        <f t="array" ref="BM41">IFERROR(index('Rate Card'!U$3:AF135,match(B41,'Rate Card'!A$3:A135,0),match(Assumptions!C$11,'Rate Card'!U$2:AF$2,0)),"")</f>
        <v/>
      </c>
      <c r="BN41" s="701" t="str">
        <f t="array" ref="BN41">(index('Rate Card'!$C$4:$T135, match(BM41,Controls!H$21:H135,0),match(Assumptions!$C$11,'Rate Card'!C$2:T$2,0)))</f>
        <v>#N/A</v>
      </c>
    </row>
    <row r="42">
      <c r="A42" s="705" t="s">
        <v>363</v>
      </c>
      <c r="B42" s="693" t="s">
        <v>512</v>
      </c>
      <c r="C42" s="703" t="b">
        <v>1</v>
      </c>
      <c r="D42" s="703"/>
      <c r="E42" s="692" t="str">
        <f t="shared" si="21"/>
        <v/>
      </c>
      <c r="F42" s="168" t="str">
        <f t="shared" si="22"/>
        <v>#N/A</v>
      </c>
      <c r="G42" s="168">
        <f t="shared" si="23"/>
        <v>0</v>
      </c>
      <c r="H42" s="227">
        <f t="shared" si="24"/>
        <v>0</v>
      </c>
      <c r="I42" s="227">
        <f t="shared" si="25"/>
        <v>0</v>
      </c>
      <c r="J42" s="227">
        <f>sumif('Job Report'!I:I,B42,'Job Report'!H:H)</f>
        <v>0</v>
      </c>
      <c r="K42" s="227">
        <f t="shared" si="26"/>
        <v>0</v>
      </c>
      <c r="L42" s="704">
        <f t="shared" si="27"/>
        <v>0</v>
      </c>
      <c r="M42" s="697"/>
      <c r="N42" s="169" t="str">
        <f t="shared" si="28"/>
        <v/>
      </c>
      <c r="O42" s="171" t="str">
        <f t="shared" si="29"/>
        <v>#N/A</v>
      </c>
      <c r="P42" s="698">
        <f t="shared" si="30"/>
        <v>0</v>
      </c>
      <c r="Q42" s="689"/>
      <c r="R42" s="699" t="str">
        <f>if($D42="X",vlookup($B42,'Hours Spread - Filtered'!$B:$AX,R$1,false),"")</f>
        <v/>
      </c>
      <c r="S42" s="699" t="str">
        <f>if($D42="X",vlookup($B42,'Hours Spread - Filtered'!$B:$AX,S$1,false),"")</f>
        <v/>
      </c>
      <c r="T42" s="699" t="str">
        <f>if($D42="X",vlookup($B42,'Hours Spread - Filtered'!$B:$AX,T$1,false),"")</f>
        <v/>
      </c>
      <c r="U42" s="699" t="str">
        <f>if($D42="X",vlookup($B42,'Hours Spread - Filtered'!$B:$AX,U$1,false),"")</f>
        <v/>
      </c>
      <c r="V42" s="699" t="str">
        <f>if($D42="X",vlookup($B42,'Hours Spread - Filtered'!$B:$AX,V$1,false),"")</f>
        <v/>
      </c>
      <c r="W42" s="699" t="str">
        <f>if($D42="X",vlookup($B42,'Hours Spread - Filtered'!$B:$AX,W$1,false),"")</f>
        <v/>
      </c>
      <c r="X42" s="699" t="str">
        <f>if($D42="X",vlookup($B42,'Hours Spread - Filtered'!$B:$AX,X$1,false),"")</f>
        <v/>
      </c>
      <c r="Y42" s="699" t="str">
        <f>if($D42="X",vlookup($B42,'Hours Spread - Filtered'!$B:$AX,Y$1,false),"")</f>
        <v/>
      </c>
      <c r="Z42" s="699" t="str">
        <f>if($D42="X",vlookup($B42,'Hours Spread - Filtered'!$B:$AX,Z$1,false),"")</f>
        <v/>
      </c>
      <c r="AA42" s="699" t="str">
        <f>if($D42="X",vlookup($B42,'Hours Spread - Filtered'!$B:$AX,AA$1,false),"")</f>
        <v/>
      </c>
      <c r="AB42" s="699" t="str">
        <f>if($D42="X",vlookup($B42,'Hours Spread - Filtered'!$B:$AX,AB$1,false),"")</f>
        <v/>
      </c>
      <c r="AC42" s="699" t="str">
        <f>if($D42="X",vlookup($B42,'Hours Spread - Filtered'!$B:$AX,AC$1,false),"")</f>
        <v/>
      </c>
      <c r="AD42" s="699" t="str">
        <f>if($D42="X",vlookup($B42,'Hours Spread - Filtered'!$B:$AX,AD$1,false),"")</f>
        <v/>
      </c>
      <c r="AE42" s="699" t="str">
        <f>if($D42="X",vlookup($B42,'Hours Spread - Filtered'!$B:$AX,AE$1,false),"")</f>
        <v/>
      </c>
      <c r="AF42" s="699" t="str">
        <f>if($D42="X",vlookup($B42,'Hours Spread - Filtered'!$B:$AX,AF$1,false),"")</f>
        <v/>
      </c>
      <c r="AG42" s="699" t="str">
        <f>if($D42="X",vlookup($B42,'Hours Spread - Filtered'!$B:$AX,AG$1,false),"")</f>
        <v/>
      </c>
      <c r="AH42" s="699" t="str">
        <f>if($D42="X",vlookup($B42,'Hours Spread - Filtered'!$B:$AX,AH$1,false),"")</f>
        <v/>
      </c>
      <c r="AI42" s="699" t="str">
        <f>if($D42="X",vlookup($B42,'Hours Spread - Filtered'!$B:$AX,AI$1,false),"")</f>
        <v/>
      </c>
      <c r="AJ42" s="699" t="str">
        <f>if($D42="X",vlookup($B42,'Hours Spread - Filtered'!$B:$AX,AJ$1,false),"")</f>
        <v/>
      </c>
      <c r="AK42" s="699" t="str">
        <f>if($D42="X",vlookup($B42,'Hours Spread - Filtered'!$B:$AX,AK$1,false),"")</f>
        <v/>
      </c>
      <c r="AL42" s="699" t="str">
        <f>if($D42="X",vlookup($B42,'Hours Spread - Filtered'!$B:$AX,AL$1,false),"")</f>
        <v/>
      </c>
      <c r="AM42" s="699" t="str">
        <f>if($D42="X",vlookup($B42,'Hours Spread - Filtered'!$B:$AX,AM$1,false),"")</f>
        <v/>
      </c>
      <c r="AN42" s="699" t="str">
        <f>if($D42="X",vlookup($B42,'Hours Spread - Filtered'!$B:$AX,AN$1,false),"")</f>
        <v/>
      </c>
      <c r="AO42" s="699" t="str">
        <f>if($D42="X",vlookup($B42,'Hours Spread - Filtered'!$B:$AX,AO$1,false),"")</f>
        <v/>
      </c>
      <c r="AP42" s="699" t="str">
        <f>if($D42="X",vlookup($B42,'Hours Spread - Filtered'!$B:$AX,AP$1,false),"")</f>
        <v/>
      </c>
      <c r="AQ42" s="699" t="str">
        <f>if($D42="X",vlookup($B42,'Hours Spread - Filtered'!$B:$AX,AQ$1,false),"")</f>
        <v/>
      </c>
      <c r="AR42" s="699" t="str">
        <f>if($D42="X",vlookup($B42,'Hours Spread - Filtered'!$B:$AX,AR$1,false),"")</f>
        <v/>
      </c>
      <c r="AS42" s="699" t="str">
        <f>if($D42="X",vlookup($B42,'Hours Spread - Filtered'!$B:$AX,AS$1,false),"")</f>
        <v/>
      </c>
      <c r="AT42" s="699" t="str">
        <f>if($D42="X",vlookup($B42,'Hours Spread - Filtered'!$B:$AX,AT$1,false),"")</f>
        <v/>
      </c>
      <c r="AU42" s="699" t="str">
        <f>if($D42="X",vlookup($B42,'Hours Spread - Filtered'!$B:$AX,AU$1,false),"")</f>
        <v/>
      </c>
      <c r="AV42" s="699" t="str">
        <f>if($D42="X",vlookup($B42,'Hours Spread - Filtered'!$B:$AX,AV$1,false),"")</f>
        <v/>
      </c>
      <c r="AW42" s="699" t="str">
        <f>if($D42="X",vlookup($B42,'Hours Spread - Filtered'!$B:$AX,AW$1,false),"")</f>
        <v/>
      </c>
      <c r="AX42" s="699" t="str">
        <f>if($D42="X",vlookup($B42,'Hours Spread - Filtered'!$B:$AX,AX$1,false),"")</f>
        <v/>
      </c>
      <c r="AY42" s="699" t="str">
        <f>if($D42="X",vlookup($B42,'Hours Spread - Filtered'!$B:$AX,AY$1,false),"")</f>
        <v/>
      </c>
      <c r="AZ42" s="699" t="str">
        <f>if($D42="X",vlookup($B42,'Hours Spread - Filtered'!$B:$AX,AZ$1,false),"")</f>
        <v/>
      </c>
      <c r="BA42" s="699" t="str">
        <f>if($D42="X",vlookup($B42,'Hours Spread - Filtered'!$B:$AX,BA$1,false),"")</f>
        <v/>
      </c>
      <c r="BB42" s="699" t="str">
        <f>if($D42="X",vlookup($B42,'Hours Spread - Filtered'!$B:$AX,BB$1,false),"")</f>
        <v/>
      </c>
      <c r="BC42" s="699" t="str">
        <f>if($D42="X",vlookup($B42,'Hours Spread - Filtered'!$B:$AX,BC$1,false),"")</f>
        <v/>
      </c>
      <c r="BD42" s="699" t="str">
        <f>if($D42="X",vlookup($B42,'Hours Spread - Filtered'!$B:$AX,BD$1,false),"")</f>
        <v/>
      </c>
      <c r="BE42" s="699" t="str">
        <f>if($D42="X",vlookup($B42,'Hours Spread - Filtered'!$B:$AX,BE$1,false),"")</f>
        <v/>
      </c>
      <c r="BF42" s="699" t="str">
        <f>if($D42="X",vlookup($B42,'Hours Spread - Filtered'!$B:$AX,BF$1,false),"")</f>
        <v/>
      </c>
      <c r="BG42" s="699" t="str">
        <f>if($D42="X",vlookup($B42,'Hours Spread - Filtered'!$B:$AX,BG$1,false),"")</f>
        <v/>
      </c>
      <c r="BH42" s="699" t="str">
        <f>if($D42="X",vlookup($B42,'Hours Spread - Filtered'!$B:$AX,BH$1,false),"")</f>
        <v/>
      </c>
      <c r="BI42" s="699" t="str">
        <f>if($D42="X",vlookup($B42,'Hours Spread - Filtered'!$B:$AX,BI$1,false),"")</f>
        <v/>
      </c>
      <c r="BJ42" s="699" t="str">
        <f>if($D42="X",vlookup($B42,'Hours Spread - Filtered'!$B:$AX,BJ$1,false),"")</f>
        <v/>
      </c>
      <c r="BK42" s="699" t="str">
        <f>if($D42="X",vlookup($B42,'Hours Spread - Filtered'!$B:$AX,BK$1,false),"")</f>
        <v/>
      </c>
      <c r="BL42" s="699" t="str">
        <f>if($D42="X",vlookup($B42,'Hours Spread - Filtered'!$B:$AX,BL$1,false),"")</f>
        <v/>
      </c>
      <c r="BM42" s="709" t="str">
        <f t="array" ref="BM42">IFERROR(index('Rate Card'!U$3:AF135,match(B42,'Rate Card'!A$3:A135,0),match(Assumptions!C$11,'Rate Card'!U$2:AF$2,0)),"")</f>
        <v/>
      </c>
      <c r="BN42" s="701" t="str">
        <f t="array" ref="BN42">(index('Rate Card'!$C$4:$T135, match(BM42,Controls!H$21:H135,0),match(Assumptions!$C$11,'Rate Card'!C$2:T$2,0)))</f>
        <v>#N/A</v>
      </c>
    </row>
    <row r="43">
      <c r="A43" s="709" t="s">
        <v>363</v>
      </c>
      <c r="B43" s="693" t="s">
        <v>513</v>
      </c>
      <c r="C43" s="706" t="b">
        <v>1</v>
      </c>
      <c r="D43" s="703"/>
      <c r="E43" s="692" t="str">
        <f t="shared" si="21"/>
        <v/>
      </c>
      <c r="F43" s="168" t="str">
        <f t="shared" si="22"/>
        <v>#N/A</v>
      </c>
      <c r="G43" s="168">
        <f t="shared" si="23"/>
        <v>0</v>
      </c>
      <c r="H43" s="227">
        <f t="shared" si="24"/>
        <v>0</v>
      </c>
      <c r="I43" s="227">
        <f t="shared" si="25"/>
        <v>0</v>
      </c>
      <c r="J43" s="227">
        <f>sumif('Job Report'!I:I,B43,'Job Report'!H:H)</f>
        <v>0</v>
      </c>
      <c r="K43" s="227">
        <f t="shared" si="26"/>
        <v>0</v>
      </c>
      <c r="L43" s="704">
        <f t="shared" si="27"/>
        <v>0</v>
      </c>
      <c r="M43" s="697"/>
      <c r="N43" s="169" t="str">
        <f t="shared" si="28"/>
        <v/>
      </c>
      <c r="O43" s="227" t="str">
        <f t="shared" si="29"/>
        <v>#N/A</v>
      </c>
      <c r="P43" s="698">
        <f t="shared" si="30"/>
        <v>0</v>
      </c>
      <c r="Q43" s="689"/>
      <c r="R43" s="708" t="str">
        <f>if($D43="X",vlookup($B43,'Hours Spread - Filtered'!$B:$AX,R$1,false),"")</f>
        <v/>
      </c>
      <c r="S43" s="708" t="str">
        <f>if($D43="X",vlookup($B43,'Hours Spread - Filtered'!$B:$AX,S$1,false),"")</f>
        <v/>
      </c>
      <c r="T43" s="708" t="str">
        <f>if($D43="X",vlookup($B43,'Hours Spread - Filtered'!$B:$AX,T$1,false),"")</f>
        <v/>
      </c>
      <c r="U43" s="708" t="str">
        <f>if($D43="X",vlookup($B43,'Hours Spread - Filtered'!$B:$AX,U$1,false),"")</f>
        <v/>
      </c>
      <c r="V43" s="708" t="str">
        <f>if($D43="X",vlookup($B43,'Hours Spread - Filtered'!$B:$AX,V$1,false),"")</f>
        <v/>
      </c>
      <c r="W43" s="708" t="str">
        <f>if($D43="X",vlookup($B43,'Hours Spread - Filtered'!$B:$AX,W$1,false),"")</f>
        <v/>
      </c>
      <c r="X43" s="708" t="str">
        <f>if($D43="X",vlookup($B43,'Hours Spread - Filtered'!$B:$AX,X$1,false),"")</f>
        <v/>
      </c>
      <c r="Y43" s="708" t="str">
        <f>if($D43="X",vlookup($B43,'Hours Spread - Filtered'!$B:$AX,Y$1,false),"")</f>
        <v/>
      </c>
      <c r="Z43" s="708" t="str">
        <f>if($D43="X",vlookup($B43,'Hours Spread - Filtered'!$B:$AX,Z$1,false),"")</f>
        <v/>
      </c>
      <c r="AA43" s="708" t="str">
        <f>if($D43="X",vlookup($B43,'Hours Spread - Filtered'!$B:$AX,AA$1,false),"")</f>
        <v/>
      </c>
      <c r="AB43" s="708" t="str">
        <f>if($D43="X",vlookup($B43,'Hours Spread - Filtered'!$B:$AX,AB$1,false),"")</f>
        <v/>
      </c>
      <c r="AC43" s="708" t="str">
        <f>if($D43="X",vlookup($B43,'Hours Spread - Filtered'!$B:$AX,AC$1,false),"")</f>
        <v/>
      </c>
      <c r="AD43" s="708" t="str">
        <f>if($D43="X",vlookup($B43,'Hours Spread - Filtered'!$B:$AX,AD$1,false),"")</f>
        <v/>
      </c>
      <c r="AE43" s="708" t="str">
        <f>if($D43="X",vlookup($B43,'Hours Spread - Filtered'!$B:$AX,AE$1,false),"")</f>
        <v/>
      </c>
      <c r="AF43" s="708" t="str">
        <f>if($D43="X",vlookup($B43,'Hours Spread - Filtered'!$B:$AX,AF$1,false),"")</f>
        <v/>
      </c>
      <c r="AG43" s="708" t="str">
        <f>if($D43="X",vlookup($B43,'Hours Spread - Filtered'!$B:$AX,AG$1,false),"")</f>
        <v/>
      </c>
      <c r="AH43" s="708" t="str">
        <f>if($D43="X",vlookup($B43,'Hours Spread - Filtered'!$B:$AX,AH$1,false),"")</f>
        <v/>
      </c>
      <c r="AI43" s="708" t="str">
        <f>if($D43="X",vlookup($B43,'Hours Spread - Filtered'!$B:$AX,AI$1,false),"")</f>
        <v/>
      </c>
      <c r="AJ43" s="708" t="str">
        <f>if($D43="X",vlookup($B43,'Hours Spread - Filtered'!$B:$AX,AJ$1,false),"")</f>
        <v/>
      </c>
      <c r="AK43" s="708" t="str">
        <f>if($D43="X",vlookup($B43,'Hours Spread - Filtered'!$B:$AX,AK$1,false),"")</f>
        <v/>
      </c>
      <c r="AL43" s="708" t="str">
        <f>if($D43="X",vlookup($B43,'Hours Spread - Filtered'!$B:$AX,AL$1,false),"")</f>
        <v/>
      </c>
      <c r="AM43" s="708" t="str">
        <f>if($D43="X",vlookup($B43,'Hours Spread - Filtered'!$B:$AX,AM$1,false),"")</f>
        <v/>
      </c>
      <c r="AN43" s="708" t="str">
        <f>if($D43="X",vlookup($B43,'Hours Spread - Filtered'!$B:$AX,AN$1,false),"")</f>
        <v/>
      </c>
      <c r="AO43" s="708" t="str">
        <f>if($D43="X",vlookup($B43,'Hours Spread - Filtered'!$B:$AX,AO$1,false),"")</f>
        <v/>
      </c>
      <c r="AP43" s="708" t="str">
        <f>if($D43="X",vlookup($B43,'Hours Spread - Filtered'!$B:$AX,AP$1,false),"")</f>
        <v/>
      </c>
      <c r="AQ43" s="708" t="str">
        <f>if($D43="X",vlookup($B43,'Hours Spread - Filtered'!$B:$AX,AQ$1,false),"")</f>
        <v/>
      </c>
      <c r="AR43" s="708" t="str">
        <f>if($D43="X",vlookup($B43,'Hours Spread - Filtered'!$B:$AX,AR$1,false),"")</f>
        <v/>
      </c>
      <c r="AS43" s="708" t="str">
        <f>if($D43="X",vlookup($B43,'Hours Spread - Filtered'!$B:$AX,AS$1,false),"")</f>
        <v/>
      </c>
      <c r="AT43" s="708" t="str">
        <f>if($D43="X",vlookup($B43,'Hours Spread - Filtered'!$B:$AX,AT$1,false),"")</f>
        <v/>
      </c>
      <c r="AU43" s="708" t="str">
        <f>if($D43="X",vlookup($B43,'Hours Spread - Filtered'!$B:$AX,AU$1,false),"")</f>
        <v/>
      </c>
      <c r="AV43" s="708" t="str">
        <f>if($D43="X",vlookup($B43,'Hours Spread - Filtered'!$B:$AX,AV$1,false),"")</f>
        <v/>
      </c>
      <c r="AW43" s="708" t="str">
        <f>if($D43="X",vlookup($B43,'Hours Spread - Filtered'!$B:$AX,AW$1,false),"")</f>
        <v/>
      </c>
      <c r="AX43" s="708" t="str">
        <f>if($D43="X",vlookup($B43,'Hours Spread - Filtered'!$B:$AX,AX$1,false),"")</f>
        <v/>
      </c>
      <c r="AY43" s="708" t="str">
        <f>if($D43="X",vlookup($B43,'Hours Spread - Filtered'!$B:$AX,AY$1,false),"")</f>
        <v/>
      </c>
      <c r="AZ43" s="708" t="str">
        <f>if($D43="X",vlookup($B43,'Hours Spread - Filtered'!$B:$AX,AZ$1,false),"")</f>
        <v/>
      </c>
      <c r="BA43" s="708" t="str">
        <f>if($D43="X",vlookup($B43,'Hours Spread - Filtered'!$B:$AX,BA$1,false),"")</f>
        <v/>
      </c>
      <c r="BB43" s="708" t="str">
        <f>if($D43="X",vlookup($B43,'Hours Spread - Filtered'!$B:$AX,BB$1,false),"")</f>
        <v/>
      </c>
      <c r="BC43" s="708" t="str">
        <f>if($D43="X",vlookup($B43,'Hours Spread - Filtered'!$B:$AX,BC$1,false),"")</f>
        <v/>
      </c>
      <c r="BD43" s="708" t="str">
        <f>if($D43="X",vlookup($B43,'Hours Spread - Filtered'!$B:$AX,BD$1,false),"")</f>
        <v/>
      </c>
      <c r="BE43" s="708" t="str">
        <f>if($D43="X",vlookup($B43,'Hours Spread - Filtered'!$B:$AX,BE$1,false),"")</f>
        <v/>
      </c>
      <c r="BF43" s="708" t="str">
        <f>if($D43="X",vlookup($B43,'Hours Spread - Filtered'!$B:$AX,BF$1,false),"")</f>
        <v/>
      </c>
      <c r="BG43" s="708" t="str">
        <f>if($D43="X",vlookup($B43,'Hours Spread - Filtered'!$B:$AX,BG$1,false),"")</f>
        <v/>
      </c>
      <c r="BH43" s="708" t="str">
        <f>if($D43="X",vlookup($B43,'Hours Spread - Filtered'!$B:$AX,BH$1,false),"")</f>
        <v/>
      </c>
      <c r="BI43" s="708" t="str">
        <f>if($D43="X",vlookup($B43,'Hours Spread - Filtered'!$B:$AX,BI$1,false),"")</f>
        <v/>
      </c>
      <c r="BJ43" s="708" t="str">
        <f>if($D43="X",vlookup($B43,'Hours Spread - Filtered'!$B:$AX,BJ$1,false),"")</f>
        <v/>
      </c>
      <c r="BK43" s="708" t="str">
        <f>if($D43="X",vlookup($B43,'Hours Spread - Filtered'!$B:$AX,BK$1,false),"")</f>
        <v/>
      </c>
      <c r="BL43" s="708" t="str">
        <f>if($D43="X",vlookup($B43,'Hours Spread - Filtered'!$B:$AX,BL$1,false),"")</f>
        <v/>
      </c>
      <c r="BM43" s="709" t="str">
        <f t="array" ref="BM43">IFERROR(index('Rate Card'!U$3:AF135,match(B43,'Rate Card'!A$3:A135,0),match(Assumptions!C$11,'Rate Card'!U$2:AF$2,0)),"")</f>
        <v/>
      </c>
      <c r="BN43" s="701" t="str">
        <f t="array" ref="BN43">(index('Rate Card'!$C$4:$T135, match(BM43,Controls!H$21:H135,0),match(Assumptions!$C$11,'Rate Card'!C$2:T$2,0)))</f>
        <v>#N/A</v>
      </c>
    </row>
    <row r="44">
      <c r="A44" s="681" t="s">
        <v>514</v>
      </c>
      <c r="B44" s="682"/>
      <c r="C44" s="683"/>
      <c r="D44" s="683"/>
      <c r="E44" s="683"/>
      <c r="F44" s="684"/>
      <c r="G44" s="684"/>
      <c r="H44" s="684"/>
      <c r="I44" s="684"/>
      <c r="J44" s="684"/>
      <c r="K44" s="684"/>
      <c r="L44" s="684"/>
      <c r="M44" s="684"/>
      <c r="N44" s="684"/>
      <c r="O44" s="684"/>
      <c r="P44" s="684"/>
      <c r="Q44" s="689"/>
      <c r="R44" s="710" t="str">
        <f>if($D44="X",vlookup($B44,'Hours Spread - Filtered'!$B:$AX,R$1,false),"")</f>
        <v/>
      </c>
      <c r="S44" s="710" t="str">
        <f>if($D44="X",vlookup($B44,'Hours Spread - Filtered'!$B:$AX,S$1,false),"")</f>
        <v/>
      </c>
      <c r="T44" s="710" t="str">
        <f>if($D44="X",vlookup($B44,'Hours Spread - Filtered'!$B:$AX,T$1,false),"")</f>
        <v/>
      </c>
      <c r="U44" s="710" t="str">
        <f>if($D44="X",vlookup($B44,'Hours Spread - Filtered'!$B:$AX,U$1,false),"")</f>
        <v/>
      </c>
      <c r="V44" s="710" t="str">
        <f>if($D44="X",vlookup($B44,'Hours Spread - Filtered'!$B:$AX,V$1,false),"")</f>
        <v/>
      </c>
      <c r="W44" s="710" t="str">
        <f>if($D44="X",vlookup($B44,'Hours Spread - Filtered'!$B:$AX,W$1,false),"")</f>
        <v/>
      </c>
      <c r="X44" s="710" t="str">
        <f>if($D44="X",vlookup($B44,'Hours Spread - Filtered'!$B:$AX,X$1,false),"")</f>
        <v/>
      </c>
      <c r="Y44" s="710" t="str">
        <f>if($D44="X",vlookup($B44,'Hours Spread - Filtered'!$B:$AX,Y$1,false),"")</f>
        <v/>
      </c>
      <c r="Z44" s="710" t="str">
        <f>if($D44="X",vlookup($B44,'Hours Spread - Filtered'!$B:$AX,Z$1,false),"")</f>
        <v/>
      </c>
      <c r="AA44" s="710" t="str">
        <f>if($D44="X",vlookup($B44,'Hours Spread - Filtered'!$B:$AX,AA$1,false),"")</f>
        <v/>
      </c>
      <c r="AB44" s="710" t="str">
        <f>if($D44="X",vlookup($B44,'Hours Spread - Filtered'!$B:$AX,AB$1,false),"")</f>
        <v/>
      </c>
      <c r="AC44" s="710" t="str">
        <f>if($D44="X",vlookup($B44,'Hours Spread - Filtered'!$B:$AX,AC$1,false),"")</f>
        <v/>
      </c>
      <c r="AD44" s="710" t="str">
        <f>if($D44="X",vlookup($B44,'Hours Spread - Filtered'!$B:$AX,AD$1,false),"")</f>
        <v/>
      </c>
      <c r="AE44" s="710" t="str">
        <f>if($D44="X",vlookup($B44,'Hours Spread - Filtered'!$B:$AX,AE$1,false),"")</f>
        <v/>
      </c>
      <c r="AF44" s="710" t="str">
        <f>if($D44="X",vlookup($B44,'Hours Spread - Filtered'!$B:$AX,AF$1,false),"")</f>
        <v/>
      </c>
      <c r="AG44" s="710" t="str">
        <f>if($D44="X",vlookup($B44,'Hours Spread - Filtered'!$B:$AX,AG$1,false),"")</f>
        <v/>
      </c>
      <c r="AH44" s="710" t="str">
        <f>if($D44="X",vlookup($B44,'Hours Spread - Filtered'!$B:$AX,AH$1,false),"")</f>
        <v/>
      </c>
      <c r="AI44" s="710" t="str">
        <f>if($D44="X",vlookup($B44,'Hours Spread - Filtered'!$B:$AX,AI$1,false),"")</f>
        <v/>
      </c>
      <c r="AJ44" s="710" t="str">
        <f>if($D44="X",vlookup($B44,'Hours Spread - Filtered'!$B:$AX,AJ$1,false),"")</f>
        <v/>
      </c>
      <c r="AK44" s="710" t="str">
        <f>if($D44="X",vlookup($B44,'Hours Spread - Filtered'!$B:$AX,AK$1,false),"")</f>
        <v/>
      </c>
      <c r="AL44" s="710" t="str">
        <f>if($D44="X",vlookup($B44,'Hours Spread - Filtered'!$B:$AX,AL$1,false),"")</f>
        <v/>
      </c>
      <c r="AM44" s="710" t="str">
        <f>if($D44="X",vlookup($B44,'Hours Spread - Filtered'!$B:$AX,AM$1,false),"")</f>
        <v/>
      </c>
      <c r="AN44" s="710" t="str">
        <f>if($D44="X",vlookup($B44,'Hours Spread - Filtered'!$B:$AX,AN$1,false),"")</f>
        <v/>
      </c>
      <c r="AO44" s="710" t="str">
        <f>if($D44="X",vlookup($B44,'Hours Spread - Filtered'!$B:$AX,AO$1,false),"")</f>
        <v/>
      </c>
      <c r="AP44" s="710" t="str">
        <f>if($D44="X",vlookup($B44,'Hours Spread - Filtered'!$B:$AX,AP$1,false),"")</f>
        <v/>
      </c>
      <c r="AQ44" s="710" t="str">
        <f>if($D44="X",vlookup($B44,'Hours Spread - Filtered'!$B:$AX,AQ$1,false),"")</f>
        <v/>
      </c>
      <c r="AR44" s="710" t="str">
        <f>if($D44="X",vlookup($B44,'Hours Spread - Filtered'!$B:$AX,AR$1,false),"")</f>
        <v/>
      </c>
      <c r="AS44" s="710" t="str">
        <f>if($D44="X",vlookup($B44,'Hours Spread - Filtered'!$B:$AX,AS$1,false),"")</f>
        <v/>
      </c>
      <c r="AT44" s="710" t="str">
        <f>if($D44="X",vlookup($B44,'Hours Spread - Filtered'!$B:$AX,AT$1,false),"")</f>
        <v/>
      </c>
      <c r="AU44" s="710" t="str">
        <f>if($D44="X",vlookup($B44,'Hours Spread - Filtered'!$B:$AX,AU$1,false),"")</f>
        <v/>
      </c>
      <c r="AV44" s="710" t="str">
        <f>if($D44="X",vlookup($B44,'Hours Spread - Filtered'!$B:$AX,AV$1,false),"")</f>
        <v/>
      </c>
      <c r="AW44" s="710" t="str">
        <f>if($D44="X",vlookup($B44,'Hours Spread - Filtered'!$B:$AX,AW$1,false),"")</f>
        <v/>
      </c>
      <c r="AX44" s="710" t="str">
        <f>if($D44="X",vlookup($B44,'Hours Spread - Filtered'!$B:$AX,AX$1,false),"")</f>
        <v/>
      </c>
      <c r="AY44" s="710" t="str">
        <f>if($D44="X",vlookup($B44,'Hours Spread - Filtered'!$B:$AX,AY$1,false),"")</f>
        <v/>
      </c>
      <c r="AZ44" s="710" t="str">
        <f>if($D44="X",vlookup($B44,'Hours Spread - Filtered'!$B:$AX,AZ$1,false),"")</f>
        <v/>
      </c>
      <c r="BA44" s="710" t="str">
        <f>if($D44="X",vlookup($B44,'Hours Spread - Filtered'!$B:$AX,BA$1,false),"")</f>
        <v/>
      </c>
      <c r="BB44" s="710" t="str">
        <f>if($D44="X",vlookup($B44,'Hours Spread - Filtered'!$B:$AX,BB$1,false),"")</f>
        <v/>
      </c>
      <c r="BC44" s="710" t="str">
        <f>if($D44="X",vlookup($B44,'Hours Spread - Filtered'!$B:$AX,BC$1,false),"")</f>
        <v/>
      </c>
      <c r="BD44" s="710" t="str">
        <f>if($D44="X",vlookup($B44,'Hours Spread - Filtered'!$B:$AX,BD$1,false),"")</f>
        <v/>
      </c>
      <c r="BE44" s="710" t="str">
        <f>if($D44="X",vlookup($B44,'Hours Spread - Filtered'!$B:$AX,BE$1,false),"")</f>
        <v/>
      </c>
      <c r="BF44" s="710" t="str">
        <f>if($D44="X",vlookup($B44,'Hours Spread - Filtered'!$B:$AX,BF$1,false),"")</f>
        <v/>
      </c>
      <c r="BG44" s="710" t="str">
        <f>if($D44="X",vlookup($B44,'Hours Spread - Filtered'!$B:$AX,BG$1,false),"")</f>
        <v/>
      </c>
      <c r="BH44" s="710" t="str">
        <f>if($D44="X",vlookup($B44,'Hours Spread - Filtered'!$B:$AX,BH$1,false),"")</f>
        <v/>
      </c>
      <c r="BI44" s="710" t="str">
        <f>if($D44="X",vlookup($B44,'Hours Spread - Filtered'!$B:$AX,BI$1,false),"")</f>
        <v/>
      </c>
      <c r="BJ44" s="710" t="str">
        <f>if($D44="X",vlookup($B44,'Hours Spread - Filtered'!$B:$AX,BJ$1,false),"")</f>
        <v/>
      </c>
      <c r="BK44" s="710" t="str">
        <f>if($D44="X",vlookup($B44,'Hours Spread - Filtered'!$B:$AX,BK$1,false),"")</f>
        <v/>
      </c>
      <c r="BL44" s="710" t="str">
        <f>if($D44="X",vlookup($B44,'Hours Spread - Filtered'!$B:$AX,BL$1,false),"")</f>
        <v/>
      </c>
      <c r="BM44" s="683"/>
      <c r="BN44" s="691"/>
    </row>
    <row r="45">
      <c r="A45" s="714" t="s">
        <v>364</v>
      </c>
      <c r="B45" s="693" t="s">
        <v>515</v>
      </c>
      <c r="C45" s="715" t="b">
        <v>1</v>
      </c>
      <c r="D45" s="694"/>
      <c r="E45" s="692" t="str">
        <f t="shared" ref="E45:E66" si="31">if(D45="x","Needs Staffing","")</f>
        <v/>
      </c>
      <c r="F45" s="168" t="str">
        <f t="shared" ref="F45:F66" si="32">(L45-N45)*BN45</f>
        <v>#N/A</v>
      </c>
      <c r="G45" s="168">
        <f t="shared" ref="G45:G66" si="33">iferror(if(C45=true,0,(L45*(BN45/1.55*1.2285))),"")</f>
        <v>0</v>
      </c>
      <c r="H45" s="301">
        <f t="shared" ref="H45:H66" si="34">G45</f>
        <v>0</v>
      </c>
      <c r="I45" s="301">
        <f t="shared" ref="I45:I66" si="35">G45-H45</f>
        <v>0</v>
      </c>
      <c r="J45" s="301">
        <f>sumif('Job Report'!I:I,B45,'Job Report'!H:H)</f>
        <v>0</v>
      </c>
      <c r="K45" s="301">
        <f t="shared" ref="K45:K66" si="36">if(C45=false,H45-J45,0)</f>
        <v>0</v>
      </c>
      <c r="L45" s="704">
        <f t="shared" ref="L45:L66" si="37">SUM(R45:BL45)</f>
        <v>0</v>
      </c>
      <c r="M45" s="697"/>
      <c r="N45" s="169" t="str">
        <f t="shared" ref="N45:N66" si="38">if(B$4="Onsite Staffing in COGS", BF45,"")</f>
        <v/>
      </c>
      <c r="O45" s="168" t="str">
        <f t="shared" ref="O45:O66" si="39">BN45*N45</f>
        <v>#N/A</v>
      </c>
      <c r="P45" s="698">
        <f t="shared" ref="P45:P66" si="40">L45-N45</f>
        <v>0</v>
      </c>
      <c r="Q45" s="689"/>
      <c r="R45" s="699"/>
      <c r="S45" s="699"/>
      <c r="T45" s="699"/>
      <c r="U45" s="699"/>
      <c r="V45" s="699"/>
      <c r="W45" s="699"/>
      <c r="X45" s="699"/>
      <c r="Y45" s="699"/>
      <c r="Z45" s="699"/>
      <c r="AA45" s="699"/>
      <c r="AB45" s="699"/>
      <c r="AC45" s="699"/>
      <c r="AD45" s="699"/>
      <c r="AE45" s="699"/>
      <c r="AF45" s="699"/>
      <c r="AG45" s="699"/>
      <c r="AH45" s="699"/>
      <c r="AI45" s="699"/>
      <c r="AJ45" s="699"/>
      <c r="AK45" s="699"/>
      <c r="AL45" s="699" t="str">
        <f>if($D45="X",vlookup($B45,'Hours Spread - Filtered'!$B:$AX,AL$1,false),"")</f>
        <v/>
      </c>
      <c r="AM45" s="699" t="str">
        <f>if($D45="X",vlookup($B45,'Hours Spread - Filtered'!$B:$AX,AM$1,false),"")</f>
        <v/>
      </c>
      <c r="AN45" s="699" t="str">
        <f>if($D45="X",vlookup($B45,'Hours Spread - Filtered'!$B:$AX,AN$1,false),"")</f>
        <v/>
      </c>
      <c r="AO45" s="699" t="str">
        <f>if($D45="X",vlookup($B45,'Hours Spread - Filtered'!$B:$AX,AO$1,false),"")</f>
        <v/>
      </c>
      <c r="AP45" s="699" t="str">
        <f>if($D45="X",vlookup($B45,'Hours Spread - Filtered'!$B:$AX,AP$1,false),"")</f>
        <v/>
      </c>
      <c r="AQ45" s="699" t="str">
        <f>if($D45="X",vlookup($B45,'Hours Spread - Filtered'!$B:$AX,AQ$1,false),"")</f>
        <v/>
      </c>
      <c r="AR45" s="699" t="str">
        <f>if($D45="X",vlookup($B45,'Hours Spread - Filtered'!$B:$AX,AR$1,false),"")</f>
        <v/>
      </c>
      <c r="AS45" s="699" t="str">
        <f>if($D45="X",vlookup($B45,'Hours Spread - Filtered'!$B:$AX,AS$1,false),"")</f>
        <v/>
      </c>
      <c r="AT45" s="699" t="str">
        <f>if($D45="X",vlookup($B45,'Hours Spread - Filtered'!$B:$AX,AT$1,false),"")</f>
        <v/>
      </c>
      <c r="AU45" s="699" t="str">
        <f>if($D45="X",vlookup($B45,'Hours Spread - Filtered'!$B:$AX,AU$1,false),"")</f>
        <v/>
      </c>
      <c r="AV45" s="699" t="str">
        <f>if($D45="X",vlookup($B45,'Hours Spread - Filtered'!$B:$AX,AV$1,false),"")</f>
        <v/>
      </c>
      <c r="AW45" s="699" t="str">
        <f>if($D45="X",vlookup($B45,'Hours Spread - Filtered'!$B:$AX,AW$1,false),"")</f>
        <v/>
      </c>
      <c r="AX45" s="699" t="str">
        <f>if($D45="X",vlookup($B45,'Hours Spread - Filtered'!$B:$AX,AX$1,false),"")</f>
        <v/>
      </c>
      <c r="AY45" s="699" t="str">
        <f>if($D45="X",vlookup($B45,'Hours Spread - Filtered'!$B:$AX,AY$1,false),"")</f>
        <v/>
      </c>
      <c r="AZ45" s="699" t="str">
        <f>if($D45="X",vlookup($B45,'Hours Spread - Filtered'!$B:$AX,AZ$1,false),"")</f>
        <v/>
      </c>
      <c r="BA45" s="699" t="str">
        <f>if($D45="X",vlookup($B45,'Hours Spread - Filtered'!$B:$AX,BA$1,false),"")</f>
        <v/>
      </c>
      <c r="BB45" s="699" t="str">
        <f>if($D45="X",vlookup($B45,'Hours Spread - Filtered'!$B:$AX,BB$1,false),"")</f>
        <v/>
      </c>
      <c r="BC45" s="699" t="str">
        <f>if($D45="X",vlookup($B45,'Hours Spread - Filtered'!$B:$AX,BC$1,false),"")</f>
        <v/>
      </c>
      <c r="BD45" s="699" t="str">
        <f>if($D45="X",vlookup($B45,'Hours Spread - Filtered'!$B:$AX,BD$1,false),"")</f>
        <v/>
      </c>
      <c r="BE45" s="699" t="str">
        <f>if($D45="X",vlookup($B45,'Hours Spread - Filtered'!$B:$AX,BE$1,false),"")</f>
        <v/>
      </c>
      <c r="BF45" s="699" t="str">
        <f>if($D45="X",vlookup($B45,'Hours Spread - Filtered'!$B:$AX,BF$1,false),"")</f>
        <v/>
      </c>
      <c r="BG45" s="699" t="str">
        <f>if($D45="X",vlookup($B45,'Hours Spread - Filtered'!$B:$AX,BG$1,false),"")</f>
        <v/>
      </c>
      <c r="BH45" s="699" t="str">
        <f>if($D45="X",vlookup($B45,'Hours Spread - Filtered'!$B:$AX,BH$1,false),"")</f>
        <v/>
      </c>
      <c r="BI45" s="699" t="str">
        <f>if($D45="X",vlookup($B45,'Hours Spread - Filtered'!$B:$AX,BI$1,false),"")</f>
        <v/>
      </c>
      <c r="BJ45" s="699" t="str">
        <f>if($D45="X",vlookup($B45,'Hours Spread - Filtered'!$B:$AX,BJ$1,false),"")</f>
        <v/>
      </c>
      <c r="BK45" s="699" t="str">
        <f>if($D45="X",vlookup($B45,'Hours Spread - Filtered'!$B:$AX,BK$1,false),"")</f>
        <v/>
      </c>
      <c r="BL45" s="699" t="str">
        <f>if($D45="X",vlookup($B45,'Hours Spread - Filtered'!$B:$AX,BL$1,false),"")</f>
        <v/>
      </c>
      <c r="BM45" s="700" t="str">
        <f t="array" ref="BM45">IFERROR(index('Rate Card'!U$3:AF135,match(B45,'Rate Card'!A$3:A135,0),match(Assumptions!C$11,'Rate Card'!U$2:AF$2,0)),"")</f>
        <v/>
      </c>
      <c r="BN45" s="701" t="str">
        <f t="array" ref="BN45">(index('Rate Card'!$C$4:$T135, match(BM45,Controls!H$21:H135,0),match(Assumptions!$C$11,'Rate Card'!C$2:T$2,0)))</f>
        <v>#N/A</v>
      </c>
    </row>
    <row r="46">
      <c r="A46" s="705" t="s">
        <v>364</v>
      </c>
      <c r="B46" s="693" t="s">
        <v>516</v>
      </c>
      <c r="C46" s="703" t="b">
        <v>1</v>
      </c>
      <c r="D46" s="703"/>
      <c r="E46" s="692" t="str">
        <f t="shared" si="31"/>
        <v/>
      </c>
      <c r="F46" s="168" t="str">
        <f t="shared" si="32"/>
        <v>#N/A</v>
      </c>
      <c r="G46" s="168">
        <f t="shared" si="33"/>
        <v>0</v>
      </c>
      <c r="H46" s="227">
        <f t="shared" si="34"/>
        <v>0</v>
      </c>
      <c r="I46" s="227">
        <f t="shared" si="35"/>
        <v>0</v>
      </c>
      <c r="J46" s="227">
        <f>sumif('Job Report'!I:I,B46,'Job Report'!H:H)</f>
        <v>0</v>
      </c>
      <c r="K46" s="227">
        <f t="shared" si="36"/>
        <v>0</v>
      </c>
      <c r="L46" s="704">
        <f t="shared" si="37"/>
        <v>0</v>
      </c>
      <c r="M46" s="697"/>
      <c r="N46" s="169" t="str">
        <f t="shared" si="38"/>
        <v/>
      </c>
      <c r="O46" s="171" t="str">
        <f t="shared" si="39"/>
        <v>#N/A</v>
      </c>
      <c r="P46" s="698">
        <f t="shared" si="40"/>
        <v>0</v>
      </c>
      <c r="Q46" s="689"/>
      <c r="R46" s="699" t="str">
        <f>if($D46="X",vlookup($B46,'Hours Spread - Filtered'!$B:$AX,R$1,false),"")</f>
        <v/>
      </c>
      <c r="S46" s="699" t="str">
        <f>if($D46="X",vlookup($B46,'Hours Spread - Filtered'!$B:$AX,S$1,false),"")</f>
        <v/>
      </c>
      <c r="T46" s="699" t="str">
        <f>if($D46="X",vlookup($B46,'Hours Spread - Filtered'!$B:$AX,T$1,false),"")</f>
        <v/>
      </c>
      <c r="U46" s="699" t="str">
        <f>if($D46="X",vlookup($B46,'Hours Spread - Filtered'!$B:$AX,U$1,false),"")</f>
        <v/>
      </c>
      <c r="V46" s="699" t="str">
        <f>if($D46="X",vlookup($B46,'Hours Spread - Filtered'!$B:$AX,V$1,false),"")</f>
        <v/>
      </c>
      <c r="W46" s="699" t="str">
        <f>if($D46="X",vlookup($B46,'Hours Spread - Filtered'!$B:$AX,W$1,false),"")</f>
        <v/>
      </c>
      <c r="X46" s="699" t="str">
        <f>if($D46="X",vlookup($B46,'Hours Spread - Filtered'!$B:$AX,X$1,false),"")</f>
        <v/>
      </c>
      <c r="Y46" s="699" t="str">
        <f>if($D46="X",vlookup($B46,'Hours Spread - Filtered'!$B:$AX,Y$1,false),"")</f>
        <v/>
      </c>
      <c r="Z46" s="699" t="str">
        <f>if($D46="X",vlookup($B46,'Hours Spread - Filtered'!$B:$AX,Z$1,false),"")</f>
        <v/>
      </c>
      <c r="AA46" s="699" t="str">
        <f>if($D46="X",vlookup($B46,'Hours Spread - Filtered'!$B:$AX,AA$1,false),"")</f>
        <v/>
      </c>
      <c r="AB46" s="699" t="str">
        <f>if($D46="X",vlookup($B46,'Hours Spread - Filtered'!$B:$AX,AB$1,false),"")</f>
        <v/>
      </c>
      <c r="AC46" s="699" t="str">
        <f>if($D46="X",vlookup($B46,'Hours Spread - Filtered'!$B:$AX,AC$1,false),"")</f>
        <v/>
      </c>
      <c r="AD46" s="699" t="str">
        <f>if($D46="X",vlookup($B46,'Hours Spread - Filtered'!$B:$AX,AD$1,false),"")</f>
        <v/>
      </c>
      <c r="AE46" s="699" t="str">
        <f>if($D46="X",vlookup($B46,'Hours Spread - Filtered'!$B:$AX,AE$1,false),"")</f>
        <v/>
      </c>
      <c r="AF46" s="699" t="str">
        <f>if($D46="X",vlookup($B46,'Hours Spread - Filtered'!$B:$AX,AF$1,false),"")</f>
        <v/>
      </c>
      <c r="AG46" s="699" t="str">
        <f>if($D46="X",vlookup($B46,'Hours Spread - Filtered'!$B:$AX,AG$1,false),"")</f>
        <v/>
      </c>
      <c r="AH46" s="699" t="str">
        <f>if($D46="X",vlookup($B46,'Hours Spread - Filtered'!$B:$AX,AH$1,false),"")</f>
        <v/>
      </c>
      <c r="AI46" s="699" t="str">
        <f>if($D46="X",vlookup($B46,'Hours Spread - Filtered'!$B:$AX,AI$1,false),"")</f>
        <v/>
      </c>
      <c r="AJ46" s="699" t="str">
        <f>if($D46="X",vlookup($B46,'Hours Spread - Filtered'!$B:$AX,AJ$1,false),"")</f>
        <v/>
      </c>
      <c r="AK46" s="699" t="str">
        <f>if($D46="X",vlookup($B46,'Hours Spread - Filtered'!$B:$AX,AK$1,false),"")</f>
        <v/>
      </c>
      <c r="AL46" s="699" t="str">
        <f>if($D46="X",vlookup($B46,'Hours Spread - Filtered'!$B:$AX,AL$1,false),"")</f>
        <v/>
      </c>
      <c r="AM46" s="699" t="str">
        <f>if($D46="X",vlookup($B46,'Hours Spread - Filtered'!$B:$AX,AM$1,false),"")</f>
        <v/>
      </c>
      <c r="AN46" s="699" t="str">
        <f>if($D46="X",vlookup($B46,'Hours Spread - Filtered'!$B:$AX,AN$1,false),"")</f>
        <v/>
      </c>
      <c r="AO46" s="699" t="str">
        <f>if($D46="X",vlookup($B46,'Hours Spread - Filtered'!$B:$AX,AO$1,false),"")</f>
        <v/>
      </c>
      <c r="AP46" s="699" t="str">
        <f>if($D46="X",vlookup($B46,'Hours Spread - Filtered'!$B:$AX,AP$1,false),"")</f>
        <v/>
      </c>
      <c r="AQ46" s="699" t="str">
        <f>if($D46="X",vlookup($B46,'Hours Spread - Filtered'!$B:$AX,AQ$1,false),"")</f>
        <v/>
      </c>
      <c r="AR46" s="699" t="str">
        <f>if($D46="X",vlookup($B46,'Hours Spread - Filtered'!$B:$AX,AR$1,false),"")</f>
        <v/>
      </c>
      <c r="AS46" s="699" t="str">
        <f>if($D46="X",vlookup($B46,'Hours Spread - Filtered'!$B:$AX,AS$1,false),"")</f>
        <v/>
      </c>
      <c r="AT46" s="699" t="str">
        <f>if($D46="X",vlookup($B46,'Hours Spread - Filtered'!$B:$AX,AT$1,false),"")</f>
        <v/>
      </c>
      <c r="AU46" s="699" t="str">
        <f>if($D46="X",vlookup($B46,'Hours Spread - Filtered'!$B:$AX,AU$1,false),"")</f>
        <v/>
      </c>
      <c r="AV46" s="699" t="str">
        <f>if($D46="X",vlookup($B46,'Hours Spread - Filtered'!$B:$AX,AV$1,false),"")</f>
        <v/>
      </c>
      <c r="AW46" s="699" t="str">
        <f>if($D46="X",vlookup($B46,'Hours Spread - Filtered'!$B:$AX,AW$1,false),"")</f>
        <v/>
      </c>
      <c r="AX46" s="699" t="str">
        <f>if($D46="X",vlookup($B46,'Hours Spread - Filtered'!$B:$AX,AX$1,false),"")</f>
        <v/>
      </c>
      <c r="AY46" s="699" t="str">
        <f>if($D46="X",vlookup($B46,'Hours Spread - Filtered'!$B:$AX,AY$1,false),"")</f>
        <v/>
      </c>
      <c r="AZ46" s="699" t="str">
        <f>if($D46="X",vlookup($B46,'Hours Spread - Filtered'!$B:$AX,AZ$1,false),"")</f>
        <v/>
      </c>
      <c r="BA46" s="699" t="str">
        <f>if($D46="X",vlookup($B46,'Hours Spread - Filtered'!$B:$AX,BA$1,false),"")</f>
        <v/>
      </c>
      <c r="BB46" s="699" t="str">
        <f>if($D46="X",vlookup($B46,'Hours Spread - Filtered'!$B:$AX,BB$1,false),"")</f>
        <v/>
      </c>
      <c r="BC46" s="699" t="str">
        <f>if($D46="X",vlookup($B46,'Hours Spread - Filtered'!$B:$AX,BC$1,false),"")</f>
        <v/>
      </c>
      <c r="BD46" s="699" t="str">
        <f>if($D46="X",vlookup($B46,'Hours Spread - Filtered'!$B:$AX,BD$1,false),"")</f>
        <v/>
      </c>
      <c r="BE46" s="699" t="str">
        <f>if($D46="X",vlookup($B46,'Hours Spread - Filtered'!$B:$AX,BE$1,false),"")</f>
        <v/>
      </c>
      <c r="BF46" s="699" t="str">
        <f>if($D46="X",vlookup($B46,'Hours Spread - Filtered'!$B:$AX,BF$1,false),"")</f>
        <v/>
      </c>
      <c r="BG46" s="699" t="str">
        <f>if($D46="X",vlookup($B46,'Hours Spread - Filtered'!$B:$AX,BG$1,false),"")</f>
        <v/>
      </c>
      <c r="BH46" s="699" t="str">
        <f>if($D46="X",vlookup($B46,'Hours Spread - Filtered'!$B:$AX,BH$1,false),"")</f>
        <v/>
      </c>
      <c r="BI46" s="699" t="str">
        <f>if($D46="X",vlookup($B46,'Hours Spread - Filtered'!$B:$AX,BI$1,false),"")</f>
        <v/>
      </c>
      <c r="BJ46" s="699" t="str">
        <f>if($D46="X",vlookup($B46,'Hours Spread - Filtered'!$B:$AX,BJ$1,false),"")</f>
        <v/>
      </c>
      <c r="BK46" s="699" t="str">
        <f>if($D46="X",vlookup($B46,'Hours Spread - Filtered'!$B:$AX,BK$1,false),"")</f>
        <v/>
      </c>
      <c r="BL46" s="699" t="str">
        <f>if($D46="X",vlookup($B46,'Hours Spread - Filtered'!$B:$AX,BL$1,false),"")</f>
        <v/>
      </c>
      <c r="BM46" s="709" t="str">
        <f t="array" ref="BM46">IFERROR(index('Rate Card'!U$3:AF135,match(B46,'Rate Card'!A$3:A135,0),match(Assumptions!C$11,'Rate Card'!U$2:AF$2,0)),"")</f>
        <v/>
      </c>
      <c r="BN46" s="701" t="str">
        <f t="array" ref="BN46">(index('Rate Card'!$C$4:$T135, match(BM46,Controls!H$21:H135,0),match(Assumptions!$C$11,'Rate Card'!C$2:T$2,0)))</f>
        <v>#N/A</v>
      </c>
    </row>
    <row r="47">
      <c r="A47" s="705" t="s">
        <v>364</v>
      </c>
      <c r="B47" s="693" t="s">
        <v>517</v>
      </c>
      <c r="C47" s="703" t="b">
        <v>1</v>
      </c>
      <c r="D47" s="703"/>
      <c r="E47" s="692" t="str">
        <f t="shared" si="31"/>
        <v/>
      </c>
      <c r="F47" s="168" t="str">
        <f t="shared" si="32"/>
        <v>#N/A</v>
      </c>
      <c r="G47" s="168">
        <f t="shared" si="33"/>
        <v>0</v>
      </c>
      <c r="H47" s="227">
        <f t="shared" si="34"/>
        <v>0</v>
      </c>
      <c r="I47" s="227">
        <f t="shared" si="35"/>
        <v>0</v>
      </c>
      <c r="J47" s="227">
        <f>sumif('Job Report'!I:I,B47,'Job Report'!H:H)</f>
        <v>0</v>
      </c>
      <c r="K47" s="227">
        <f t="shared" si="36"/>
        <v>0</v>
      </c>
      <c r="L47" s="704">
        <f t="shared" si="37"/>
        <v>0</v>
      </c>
      <c r="M47" s="697"/>
      <c r="N47" s="169" t="str">
        <f t="shared" si="38"/>
        <v/>
      </c>
      <c r="O47" s="171" t="str">
        <f t="shared" si="39"/>
        <v>#N/A</v>
      </c>
      <c r="P47" s="698">
        <f t="shared" si="40"/>
        <v>0</v>
      </c>
      <c r="Q47" s="689"/>
      <c r="R47" s="699" t="str">
        <f>if($D47="X",vlookup($B47,'Hours Spread - Filtered'!$B:$AX,R$1,false),"")</f>
        <v/>
      </c>
      <c r="S47" s="699" t="str">
        <f>if($D47="X",vlookup($B47,'Hours Spread - Filtered'!$B:$AX,S$1,false),"")</f>
        <v/>
      </c>
      <c r="T47" s="699" t="str">
        <f>if($D47="X",vlookup($B47,'Hours Spread - Filtered'!$B:$AX,T$1,false),"")</f>
        <v/>
      </c>
      <c r="U47" s="699" t="str">
        <f>if($D47="X",vlookup($B47,'Hours Spread - Filtered'!$B:$AX,U$1,false),"")</f>
        <v/>
      </c>
      <c r="V47" s="699" t="str">
        <f>if($D47="X",vlookup($B47,'Hours Spread - Filtered'!$B:$AX,V$1,false),"")</f>
        <v/>
      </c>
      <c r="W47" s="699" t="str">
        <f>if($D47="X",vlookup($B47,'Hours Spread - Filtered'!$B:$AX,W$1,false),"")</f>
        <v/>
      </c>
      <c r="X47" s="699" t="str">
        <f>if($D47="X",vlookup($B47,'Hours Spread - Filtered'!$B:$AX,X$1,false),"")</f>
        <v/>
      </c>
      <c r="Y47" s="699" t="str">
        <f>if($D47="X",vlookup($B47,'Hours Spread - Filtered'!$B:$AX,Y$1,false),"")</f>
        <v/>
      </c>
      <c r="Z47" s="699" t="str">
        <f>if($D47="X",vlookup($B47,'Hours Spread - Filtered'!$B:$AX,Z$1,false),"")</f>
        <v/>
      </c>
      <c r="AA47" s="699" t="str">
        <f>if($D47="X",vlookup($B47,'Hours Spread - Filtered'!$B:$AX,AA$1,false),"")</f>
        <v/>
      </c>
      <c r="AB47" s="699" t="str">
        <f>if($D47="X",vlookup($B47,'Hours Spread - Filtered'!$B:$AX,AB$1,false),"")</f>
        <v/>
      </c>
      <c r="AC47" s="699" t="str">
        <f>if($D47="X",vlookup($B47,'Hours Spread - Filtered'!$B:$AX,AC$1,false),"")</f>
        <v/>
      </c>
      <c r="AD47" s="699" t="str">
        <f>if($D47="X",vlookup($B47,'Hours Spread - Filtered'!$B:$AX,AD$1,false),"")</f>
        <v/>
      </c>
      <c r="AE47" s="699" t="str">
        <f>if($D47="X",vlookup($B47,'Hours Spread - Filtered'!$B:$AX,AE$1,false),"")</f>
        <v/>
      </c>
      <c r="AF47" s="699" t="str">
        <f>if($D47="X",vlookup($B47,'Hours Spread - Filtered'!$B:$AX,AF$1,false),"")</f>
        <v/>
      </c>
      <c r="AG47" s="699" t="str">
        <f>if($D47="X",vlookup($B47,'Hours Spread - Filtered'!$B:$AX,AG$1,false),"")</f>
        <v/>
      </c>
      <c r="AH47" s="699" t="str">
        <f>if($D47="X",vlookup($B47,'Hours Spread - Filtered'!$B:$AX,AH$1,false),"")</f>
        <v/>
      </c>
      <c r="AI47" s="699" t="str">
        <f>if($D47="X",vlookup($B47,'Hours Spread - Filtered'!$B:$AX,AI$1,false),"")</f>
        <v/>
      </c>
      <c r="AJ47" s="699" t="str">
        <f>if($D47="X",vlookup($B47,'Hours Spread - Filtered'!$B:$AX,AJ$1,false),"")</f>
        <v/>
      </c>
      <c r="AK47" s="699" t="str">
        <f>if($D47="X",vlookup($B47,'Hours Spread - Filtered'!$B:$AX,AK$1,false),"")</f>
        <v/>
      </c>
      <c r="AL47" s="699" t="str">
        <f>if($D47="X",vlookup($B47,'Hours Spread - Filtered'!$B:$AX,AL$1,false),"")</f>
        <v/>
      </c>
      <c r="AM47" s="699" t="str">
        <f>if($D47="X",vlookup($B47,'Hours Spread - Filtered'!$B:$AX,AM$1,false),"")</f>
        <v/>
      </c>
      <c r="AN47" s="699" t="str">
        <f>if($D47="X",vlookup($B47,'Hours Spread - Filtered'!$B:$AX,AN$1,false),"")</f>
        <v/>
      </c>
      <c r="AO47" s="699" t="str">
        <f>if($D47="X",vlookup($B47,'Hours Spread - Filtered'!$B:$AX,AO$1,false),"")</f>
        <v/>
      </c>
      <c r="AP47" s="699" t="str">
        <f>if($D47="X",vlookup($B47,'Hours Spread - Filtered'!$B:$AX,AP$1,false),"")</f>
        <v/>
      </c>
      <c r="AQ47" s="699" t="str">
        <f>if($D47="X",vlookup($B47,'Hours Spread - Filtered'!$B:$AX,AQ$1,false),"")</f>
        <v/>
      </c>
      <c r="AR47" s="699" t="str">
        <f>if($D47="X",vlookup($B47,'Hours Spread - Filtered'!$B:$AX,AR$1,false),"")</f>
        <v/>
      </c>
      <c r="AS47" s="699" t="str">
        <f>if($D47="X",vlookup($B47,'Hours Spread - Filtered'!$B:$AX,AS$1,false),"")</f>
        <v/>
      </c>
      <c r="AT47" s="699" t="str">
        <f>if($D47="X",vlookup($B47,'Hours Spread - Filtered'!$B:$AX,AT$1,false),"")</f>
        <v/>
      </c>
      <c r="AU47" s="699" t="str">
        <f>if($D47="X",vlookup($B47,'Hours Spread - Filtered'!$B:$AX,AU$1,false),"")</f>
        <v/>
      </c>
      <c r="AV47" s="699" t="str">
        <f>if($D47="X",vlookup($B47,'Hours Spread - Filtered'!$B:$AX,AV$1,false),"")</f>
        <v/>
      </c>
      <c r="AW47" s="699" t="str">
        <f>if($D47="X",vlookup($B47,'Hours Spread - Filtered'!$B:$AX,AW$1,false),"")</f>
        <v/>
      </c>
      <c r="AX47" s="699" t="str">
        <f>if($D47="X",vlookup($B47,'Hours Spread - Filtered'!$B:$AX,AX$1,false),"")</f>
        <v/>
      </c>
      <c r="AY47" s="699" t="str">
        <f>if($D47="X",vlookup($B47,'Hours Spread - Filtered'!$B:$AX,AY$1,false),"")</f>
        <v/>
      </c>
      <c r="AZ47" s="699" t="str">
        <f>if($D47="X",vlookup($B47,'Hours Spread - Filtered'!$B:$AX,AZ$1,false),"")</f>
        <v/>
      </c>
      <c r="BA47" s="699" t="str">
        <f>if($D47="X",vlookup($B47,'Hours Spread - Filtered'!$B:$AX,BA$1,false),"")</f>
        <v/>
      </c>
      <c r="BB47" s="699" t="str">
        <f>if($D47="X",vlookup($B47,'Hours Spread - Filtered'!$B:$AX,BB$1,false),"")</f>
        <v/>
      </c>
      <c r="BC47" s="699" t="str">
        <f>if($D47="X",vlookup($B47,'Hours Spread - Filtered'!$B:$AX,BC$1,false),"")</f>
        <v/>
      </c>
      <c r="BD47" s="699" t="str">
        <f>if($D47="X",vlookup($B47,'Hours Spread - Filtered'!$B:$AX,BD$1,false),"")</f>
        <v/>
      </c>
      <c r="BE47" s="699" t="str">
        <f>if($D47="X",vlookup($B47,'Hours Spread - Filtered'!$B:$AX,BE$1,false),"")</f>
        <v/>
      </c>
      <c r="BF47" s="699" t="str">
        <f>if($D47="X",vlookup($B47,'Hours Spread - Filtered'!$B:$AX,BF$1,false),"")</f>
        <v/>
      </c>
      <c r="BG47" s="699" t="str">
        <f>if($D47="X",vlookup($B47,'Hours Spread - Filtered'!$B:$AX,BG$1,false),"")</f>
        <v/>
      </c>
      <c r="BH47" s="699" t="str">
        <f>if($D47="X",vlookup($B47,'Hours Spread - Filtered'!$B:$AX,BH$1,false),"")</f>
        <v/>
      </c>
      <c r="BI47" s="699" t="str">
        <f>if($D47="X",vlookup($B47,'Hours Spread - Filtered'!$B:$AX,BI$1,false),"")</f>
        <v/>
      </c>
      <c r="BJ47" s="699" t="str">
        <f>if($D47="X",vlookup($B47,'Hours Spread - Filtered'!$B:$AX,BJ$1,false),"")</f>
        <v/>
      </c>
      <c r="BK47" s="699" t="str">
        <f>if($D47="X",vlookup($B47,'Hours Spread - Filtered'!$B:$AX,BK$1,false),"")</f>
        <v/>
      </c>
      <c r="BL47" s="699" t="str">
        <f>if($D47="X",vlookup($B47,'Hours Spread - Filtered'!$B:$AX,BL$1,false),"")</f>
        <v/>
      </c>
      <c r="BM47" s="709" t="str">
        <f t="array" ref="BM47">IFERROR(index('Rate Card'!U$3:AF135,match(B47,'Rate Card'!A$3:A135,0),match(Assumptions!C$11,'Rate Card'!U$2:AF$2,0)),"")</f>
        <v/>
      </c>
      <c r="BN47" s="701" t="str">
        <f t="array" ref="BN47">(index('Rate Card'!$C$4:$T135, match(BM47,Controls!H$21:H135,0),match(Assumptions!$C$11,'Rate Card'!C$2:T$2,0)))</f>
        <v>#N/A</v>
      </c>
    </row>
    <row r="48">
      <c r="A48" s="705" t="s">
        <v>364</v>
      </c>
      <c r="B48" s="693" t="s">
        <v>518</v>
      </c>
      <c r="C48" s="703" t="b">
        <v>1</v>
      </c>
      <c r="D48" s="703"/>
      <c r="E48" s="692" t="str">
        <f t="shared" si="31"/>
        <v/>
      </c>
      <c r="F48" s="168" t="str">
        <f t="shared" si="32"/>
        <v>#N/A</v>
      </c>
      <c r="G48" s="168">
        <f t="shared" si="33"/>
        <v>0</v>
      </c>
      <c r="H48" s="227">
        <f t="shared" si="34"/>
        <v>0</v>
      </c>
      <c r="I48" s="227">
        <f t="shared" si="35"/>
        <v>0</v>
      </c>
      <c r="J48" s="227">
        <f>sumif('Job Report'!I:I,B48,'Job Report'!H:H)</f>
        <v>0</v>
      </c>
      <c r="K48" s="227">
        <f t="shared" si="36"/>
        <v>0</v>
      </c>
      <c r="L48" s="704">
        <f t="shared" si="37"/>
        <v>0</v>
      </c>
      <c r="M48" s="697"/>
      <c r="N48" s="169" t="str">
        <f t="shared" si="38"/>
        <v/>
      </c>
      <c r="O48" s="171" t="str">
        <f t="shared" si="39"/>
        <v>#N/A</v>
      </c>
      <c r="P48" s="698">
        <f t="shared" si="40"/>
        <v>0</v>
      </c>
      <c r="Q48" s="689"/>
      <c r="R48" s="699" t="str">
        <f>if($D48="X",vlookup($B48,'Hours Spread - Filtered'!$B:$AX,R$1,false),"")</f>
        <v/>
      </c>
      <c r="S48" s="699" t="str">
        <f>if($D48="X",vlookup($B48,'Hours Spread - Filtered'!$B:$AX,S$1,false),"")</f>
        <v/>
      </c>
      <c r="T48" s="699" t="str">
        <f>if($D48="X",vlookup($B48,'Hours Spread - Filtered'!$B:$AX,T$1,false),"")</f>
        <v/>
      </c>
      <c r="U48" s="699" t="str">
        <f>if($D48="X",vlookup($B48,'Hours Spread - Filtered'!$B:$AX,U$1,false),"")</f>
        <v/>
      </c>
      <c r="V48" s="699" t="str">
        <f>if($D48="X",vlookup($B48,'Hours Spread - Filtered'!$B:$AX,V$1,false),"")</f>
        <v/>
      </c>
      <c r="W48" s="699" t="str">
        <f>if($D48="X",vlookup($B48,'Hours Spread - Filtered'!$B:$AX,W$1,false),"")</f>
        <v/>
      </c>
      <c r="X48" s="699" t="str">
        <f>if($D48="X",vlookup($B48,'Hours Spread - Filtered'!$B:$AX,X$1,false),"")</f>
        <v/>
      </c>
      <c r="Y48" s="699" t="str">
        <f>if($D48="X",vlookup($B48,'Hours Spread - Filtered'!$B:$AX,Y$1,false),"")</f>
        <v/>
      </c>
      <c r="Z48" s="699" t="str">
        <f>if($D48="X",vlookup($B48,'Hours Spread - Filtered'!$B:$AX,Z$1,false),"")</f>
        <v/>
      </c>
      <c r="AA48" s="699" t="str">
        <f>if($D48="X",vlookup($B48,'Hours Spread - Filtered'!$B:$AX,AA$1,false),"")</f>
        <v/>
      </c>
      <c r="AB48" s="699" t="str">
        <f>if($D48="X",vlookup($B48,'Hours Spread - Filtered'!$B:$AX,AB$1,false),"")</f>
        <v/>
      </c>
      <c r="AC48" s="699" t="str">
        <f>if($D48="X",vlookup($B48,'Hours Spread - Filtered'!$B:$AX,AC$1,false),"")</f>
        <v/>
      </c>
      <c r="AD48" s="699" t="str">
        <f>if($D48="X",vlookup($B48,'Hours Spread - Filtered'!$B:$AX,AD$1,false),"")</f>
        <v/>
      </c>
      <c r="AE48" s="699" t="str">
        <f>if($D48="X",vlookup($B48,'Hours Spread - Filtered'!$B:$AX,AE$1,false),"")</f>
        <v/>
      </c>
      <c r="AF48" s="699" t="str">
        <f>if($D48="X",vlookup($B48,'Hours Spread - Filtered'!$B:$AX,AF$1,false),"")</f>
        <v/>
      </c>
      <c r="AG48" s="699" t="str">
        <f>if($D48="X",vlookup($B48,'Hours Spread - Filtered'!$B:$AX,AG$1,false),"")</f>
        <v/>
      </c>
      <c r="AH48" s="699" t="str">
        <f>if($D48="X",vlookup($B48,'Hours Spread - Filtered'!$B:$AX,AH$1,false),"")</f>
        <v/>
      </c>
      <c r="AI48" s="699" t="str">
        <f>if($D48="X",vlookup($B48,'Hours Spread - Filtered'!$B:$AX,AI$1,false),"")</f>
        <v/>
      </c>
      <c r="AJ48" s="699" t="str">
        <f>if($D48="X",vlookup($B48,'Hours Spread - Filtered'!$B:$AX,AJ$1,false),"")</f>
        <v/>
      </c>
      <c r="AK48" s="699" t="str">
        <f>if($D48="X",vlookup($B48,'Hours Spread - Filtered'!$B:$AX,AK$1,false),"")</f>
        <v/>
      </c>
      <c r="AL48" s="699" t="str">
        <f>if($D48="X",vlookup($B48,'Hours Spread - Filtered'!$B:$AX,AL$1,false),"")</f>
        <v/>
      </c>
      <c r="AM48" s="699" t="str">
        <f>if($D48="X",vlookup($B48,'Hours Spread - Filtered'!$B:$AX,AM$1,false),"")</f>
        <v/>
      </c>
      <c r="AN48" s="699" t="str">
        <f>if($D48="X",vlookup($B48,'Hours Spread - Filtered'!$B:$AX,AN$1,false),"")</f>
        <v/>
      </c>
      <c r="AO48" s="699" t="str">
        <f>if($D48="X",vlookup($B48,'Hours Spread - Filtered'!$B:$AX,AO$1,false),"")</f>
        <v/>
      </c>
      <c r="AP48" s="699" t="str">
        <f>if($D48="X",vlookup($B48,'Hours Spread - Filtered'!$B:$AX,AP$1,false),"")</f>
        <v/>
      </c>
      <c r="AQ48" s="699" t="str">
        <f>if($D48="X",vlookup($B48,'Hours Spread - Filtered'!$B:$AX,AQ$1,false),"")</f>
        <v/>
      </c>
      <c r="AR48" s="699" t="str">
        <f>if($D48="X",vlookup($B48,'Hours Spread - Filtered'!$B:$AX,AR$1,false),"")</f>
        <v/>
      </c>
      <c r="AS48" s="699" t="str">
        <f>if($D48="X",vlookup($B48,'Hours Spread - Filtered'!$B:$AX,AS$1,false),"")</f>
        <v/>
      </c>
      <c r="AT48" s="699" t="str">
        <f>if($D48="X",vlookup($B48,'Hours Spread - Filtered'!$B:$AX,AT$1,false),"")</f>
        <v/>
      </c>
      <c r="AU48" s="699" t="str">
        <f>if($D48="X",vlookup($B48,'Hours Spread - Filtered'!$B:$AX,AU$1,false),"")</f>
        <v/>
      </c>
      <c r="AV48" s="699" t="str">
        <f>if($D48="X",vlookup($B48,'Hours Spread - Filtered'!$B:$AX,AV$1,false),"")</f>
        <v/>
      </c>
      <c r="AW48" s="699" t="str">
        <f>if($D48="X",vlookup($B48,'Hours Spread - Filtered'!$B:$AX,AW$1,false),"")</f>
        <v/>
      </c>
      <c r="AX48" s="699" t="str">
        <f>if($D48="X",vlookup($B48,'Hours Spread - Filtered'!$B:$AX,AX$1,false),"")</f>
        <v/>
      </c>
      <c r="AY48" s="699" t="str">
        <f>if($D48="X",vlookup($B48,'Hours Spread - Filtered'!$B:$AX,AY$1,false),"")</f>
        <v/>
      </c>
      <c r="AZ48" s="699" t="str">
        <f>if($D48="X",vlookup($B48,'Hours Spread - Filtered'!$B:$AX,AZ$1,false),"")</f>
        <v/>
      </c>
      <c r="BA48" s="699" t="str">
        <f>if($D48="X",vlookup($B48,'Hours Spread - Filtered'!$B:$AX,BA$1,false),"")</f>
        <v/>
      </c>
      <c r="BB48" s="699" t="str">
        <f>if($D48="X",vlookup($B48,'Hours Spread - Filtered'!$B:$AX,BB$1,false),"")</f>
        <v/>
      </c>
      <c r="BC48" s="699" t="str">
        <f>if($D48="X",vlookup($B48,'Hours Spread - Filtered'!$B:$AX,BC$1,false),"")</f>
        <v/>
      </c>
      <c r="BD48" s="699" t="str">
        <f>if($D48="X",vlookup($B48,'Hours Spread - Filtered'!$B:$AX,BD$1,false),"")</f>
        <v/>
      </c>
      <c r="BE48" s="699" t="str">
        <f>if($D48="X",vlookup($B48,'Hours Spread - Filtered'!$B:$AX,BE$1,false),"")</f>
        <v/>
      </c>
      <c r="BF48" s="699" t="str">
        <f>if($D48="X",vlookup($B48,'Hours Spread - Filtered'!$B:$AX,BF$1,false),"")</f>
        <v/>
      </c>
      <c r="BG48" s="699" t="str">
        <f>if($D48="X",vlookup($B48,'Hours Spread - Filtered'!$B:$AX,BG$1,false),"")</f>
        <v/>
      </c>
      <c r="BH48" s="699" t="str">
        <f>if($D48="X",vlookup($B48,'Hours Spread - Filtered'!$B:$AX,BH$1,false),"")</f>
        <v/>
      </c>
      <c r="BI48" s="699" t="str">
        <f>if($D48="X",vlookup($B48,'Hours Spread - Filtered'!$B:$AX,BI$1,false),"")</f>
        <v/>
      </c>
      <c r="BJ48" s="699" t="str">
        <f>if($D48="X",vlookup($B48,'Hours Spread - Filtered'!$B:$AX,BJ$1,false),"")</f>
        <v/>
      </c>
      <c r="BK48" s="699" t="str">
        <f>if($D48="X",vlookup($B48,'Hours Spread - Filtered'!$B:$AX,BK$1,false),"")</f>
        <v/>
      </c>
      <c r="BL48" s="699" t="str">
        <f>if($D48="X",vlookup($B48,'Hours Spread - Filtered'!$B:$AX,BL$1,false),"")</f>
        <v/>
      </c>
      <c r="BM48" s="709" t="str">
        <f t="array" ref="BM48">IFERROR(index('Rate Card'!U$3:AF135,match(B48,'Rate Card'!A$3:A135,0),match(Assumptions!C$11,'Rate Card'!U$2:AF$2,0)),"")</f>
        <v/>
      </c>
      <c r="BN48" s="701" t="str">
        <f t="array" ref="BN48">(index('Rate Card'!$C$4:$T135, match(BM48,Controls!H$21:H135,0),match(Assumptions!$C$11,'Rate Card'!C$2:T$2,0)))</f>
        <v>#N/A</v>
      </c>
    </row>
    <row r="49">
      <c r="A49" s="705" t="s">
        <v>364</v>
      </c>
      <c r="B49" s="693" t="s">
        <v>519</v>
      </c>
      <c r="C49" s="703" t="b">
        <v>1</v>
      </c>
      <c r="D49" s="703"/>
      <c r="E49" s="692" t="str">
        <f t="shared" si="31"/>
        <v/>
      </c>
      <c r="F49" s="168" t="str">
        <f t="shared" si="32"/>
        <v>#N/A</v>
      </c>
      <c r="G49" s="168">
        <f t="shared" si="33"/>
        <v>0</v>
      </c>
      <c r="H49" s="227">
        <f t="shared" si="34"/>
        <v>0</v>
      </c>
      <c r="I49" s="227">
        <f t="shared" si="35"/>
        <v>0</v>
      </c>
      <c r="J49" s="227">
        <f>sumif('Job Report'!I:I,B49,'Job Report'!H:H)</f>
        <v>0</v>
      </c>
      <c r="K49" s="227">
        <f t="shared" si="36"/>
        <v>0</v>
      </c>
      <c r="L49" s="704">
        <f t="shared" si="37"/>
        <v>0</v>
      </c>
      <c r="M49" s="697"/>
      <c r="N49" s="169" t="str">
        <f t="shared" si="38"/>
        <v/>
      </c>
      <c r="O49" s="171" t="str">
        <f t="shared" si="39"/>
        <v>#N/A</v>
      </c>
      <c r="P49" s="698">
        <f t="shared" si="40"/>
        <v>0</v>
      </c>
      <c r="Q49" s="689"/>
      <c r="R49" s="699" t="str">
        <f>if($D49="X",vlookup($B49,'Hours Spread - Filtered'!$B:$AX,R$1,false),"")</f>
        <v/>
      </c>
      <c r="S49" s="699" t="str">
        <f>if($D49="X",vlookup($B49,'Hours Spread - Filtered'!$B:$AX,S$1,false),"")</f>
        <v/>
      </c>
      <c r="T49" s="699" t="str">
        <f>if($D49="X",vlookup($B49,'Hours Spread - Filtered'!$B:$AX,T$1,false),"")</f>
        <v/>
      </c>
      <c r="U49" s="699" t="str">
        <f>if($D49="X",vlookup($B49,'Hours Spread - Filtered'!$B:$AX,U$1,false),"")</f>
        <v/>
      </c>
      <c r="V49" s="699" t="str">
        <f>if($D49="X",vlookup($B49,'Hours Spread - Filtered'!$B:$AX,V$1,false),"")</f>
        <v/>
      </c>
      <c r="W49" s="699" t="str">
        <f>if($D49="X",vlookup($B49,'Hours Spread - Filtered'!$B:$AX,W$1,false),"")</f>
        <v/>
      </c>
      <c r="X49" s="699" t="str">
        <f>if($D49="X",vlookup($B49,'Hours Spread - Filtered'!$B:$AX,X$1,false),"")</f>
        <v/>
      </c>
      <c r="Y49" s="699" t="str">
        <f>if($D49="X",vlookup($B49,'Hours Spread - Filtered'!$B:$AX,Y$1,false),"")</f>
        <v/>
      </c>
      <c r="Z49" s="699" t="str">
        <f>if($D49="X",vlookup($B49,'Hours Spread - Filtered'!$B:$AX,Z$1,false),"")</f>
        <v/>
      </c>
      <c r="AA49" s="699" t="str">
        <f>if($D49="X",vlookup($B49,'Hours Spread - Filtered'!$B:$AX,AA$1,false),"")</f>
        <v/>
      </c>
      <c r="AB49" s="699" t="str">
        <f>if($D49="X",vlookup($B49,'Hours Spread - Filtered'!$B:$AX,AB$1,false),"")</f>
        <v/>
      </c>
      <c r="AC49" s="699" t="str">
        <f>if($D49="X",vlookup($B49,'Hours Spread - Filtered'!$B:$AX,AC$1,false),"")</f>
        <v/>
      </c>
      <c r="AD49" s="699" t="str">
        <f>if($D49="X",vlookup($B49,'Hours Spread - Filtered'!$B:$AX,AD$1,false),"")</f>
        <v/>
      </c>
      <c r="AE49" s="699" t="str">
        <f>if($D49="X",vlookup($B49,'Hours Spread - Filtered'!$B:$AX,AE$1,false),"")</f>
        <v/>
      </c>
      <c r="AF49" s="699" t="str">
        <f>if($D49="X",vlookup($B49,'Hours Spread - Filtered'!$B:$AX,AF$1,false),"")</f>
        <v/>
      </c>
      <c r="AG49" s="699" t="str">
        <f>if($D49="X",vlookup($B49,'Hours Spread - Filtered'!$B:$AX,AG$1,false),"")</f>
        <v/>
      </c>
      <c r="AH49" s="699" t="str">
        <f>if($D49="X",vlookup($B49,'Hours Spread - Filtered'!$B:$AX,AH$1,false),"")</f>
        <v/>
      </c>
      <c r="AI49" s="699" t="str">
        <f>if($D49="X",vlookup($B49,'Hours Spread - Filtered'!$B:$AX,AI$1,false),"")</f>
        <v/>
      </c>
      <c r="AJ49" s="699" t="str">
        <f>if($D49="X",vlookup($B49,'Hours Spread - Filtered'!$B:$AX,AJ$1,false),"")</f>
        <v/>
      </c>
      <c r="AK49" s="699" t="str">
        <f>if($D49="X",vlookup($B49,'Hours Spread - Filtered'!$B:$AX,AK$1,false),"")</f>
        <v/>
      </c>
      <c r="AL49" s="699" t="str">
        <f>if($D49="X",vlookup($B49,'Hours Spread - Filtered'!$B:$AX,AL$1,false),"")</f>
        <v/>
      </c>
      <c r="AM49" s="699" t="str">
        <f>if($D49="X",vlookup($B49,'Hours Spread - Filtered'!$B:$AX,AM$1,false),"")</f>
        <v/>
      </c>
      <c r="AN49" s="699" t="str">
        <f>if($D49="X",vlookup($B49,'Hours Spread - Filtered'!$B:$AX,AN$1,false),"")</f>
        <v/>
      </c>
      <c r="AO49" s="699" t="str">
        <f>if($D49="X",vlookup($B49,'Hours Spread - Filtered'!$B:$AX,AO$1,false),"")</f>
        <v/>
      </c>
      <c r="AP49" s="699" t="str">
        <f>if($D49="X",vlookup($B49,'Hours Spread - Filtered'!$B:$AX,AP$1,false),"")</f>
        <v/>
      </c>
      <c r="AQ49" s="699" t="str">
        <f>if($D49="X",vlookup($B49,'Hours Spread - Filtered'!$B:$AX,AQ$1,false),"")</f>
        <v/>
      </c>
      <c r="AR49" s="699" t="str">
        <f>if($D49="X",vlookup($B49,'Hours Spread - Filtered'!$B:$AX,AR$1,false),"")</f>
        <v/>
      </c>
      <c r="AS49" s="699" t="str">
        <f>if($D49="X",vlookup($B49,'Hours Spread - Filtered'!$B:$AX,AS$1,false),"")</f>
        <v/>
      </c>
      <c r="AT49" s="699" t="str">
        <f>if($D49="X",vlookup($B49,'Hours Spread - Filtered'!$B:$AX,AT$1,false),"")</f>
        <v/>
      </c>
      <c r="AU49" s="699" t="str">
        <f>if($D49="X",vlookup($B49,'Hours Spread - Filtered'!$B:$AX,AU$1,false),"")</f>
        <v/>
      </c>
      <c r="AV49" s="699" t="str">
        <f>if($D49="X",vlookup($B49,'Hours Spread - Filtered'!$B:$AX,AV$1,false),"")</f>
        <v/>
      </c>
      <c r="AW49" s="699" t="str">
        <f>if($D49="X",vlookup($B49,'Hours Spread - Filtered'!$B:$AX,AW$1,false),"")</f>
        <v/>
      </c>
      <c r="AX49" s="699" t="str">
        <f>if($D49="X",vlookup($B49,'Hours Spread - Filtered'!$B:$AX,AX$1,false),"")</f>
        <v/>
      </c>
      <c r="AY49" s="699" t="str">
        <f>if($D49="X",vlookup($B49,'Hours Spread - Filtered'!$B:$AX,AY$1,false),"")</f>
        <v/>
      </c>
      <c r="AZ49" s="699" t="str">
        <f>if($D49="X",vlookup($B49,'Hours Spread - Filtered'!$B:$AX,AZ$1,false),"")</f>
        <v/>
      </c>
      <c r="BA49" s="699" t="str">
        <f>if($D49="X",vlookup($B49,'Hours Spread - Filtered'!$B:$AX,BA$1,false),"")</f>
        <v/>
      </c>
      <c r="BB49" s="699" t="str">
        <f>if($D49="X",vlookup($B49,'Hours Spread - Filtered'!$B:$AX,BB$1,false),"")</f>
        <v/>
      </c>
      <c r="BC49" s="699" t="str">
        <f>if($D49="X",vlookup($B49,'Hours Spread - Filtered'!$B:$AX,BC$1,false),"")</f>
        <v/>
      </c>
      <c r="BD49" s="699" t="str">
        <f>if($D49="X",vlookup($B49,'Hours Spread - Filtered'!$B:$AX,BD$1,false),"")</f>
        <v/>
      </c>
      <c r="BE49" s="699" t="str">
        <f>if($D49="X",vlookup($B49,'Hours Spread - Filtered'!$B:$AX,BE$1,false),"")</f>
        <v/>
      </c>
      <c r="BF49" s="699" t="str">
        <f>if($D49="X",vlookup($B49,'Hours Spread - Filtered'!$B:$AX,BF$1,false),"")</f>
        <v/>
      </c>
      <c r="BG49" s="699" t="str">
        <f>if($D49="X",vlookup($B49,'Hours Spread - Filtered'!$B:$AX,BG$1,false),"")</f>
        <v/>
      </c>
      <c r="BH49" s="699" t="str">
        <f>if($D49="X",vlookup($B49,'Hours Spread - Filtered'!$B:$AX,BH$1,false),"")</f>
        <v/>
      </c>
      <c r="BI49" s="699" t="str">
        <f>if($D49="X",vlookup($B49,'Hours Spread - Filtered'!$B:$AX,BI$1,false),"")</f>
        <v/>
      </c>
      <c r="BJ49" s="699" t="str">
        <f>if($D49="X",vlookup($B49,'Hours Spread - Filtered'!$B:$AX,BJ$1,false),"")</f>
        <v/>
      </c>
      <c r="BK49" s="699" t="str">
        <f>if($D49="X",vlookup($B49,'Hours Spread - Filtered'!$B:$AX,BK$1,false),"")</f>
        <v/>
      </c>
      <c r="BL49" s="699" t="str">
        <f>if($D49="X",vlookup($B49,'Hours Spread - Filtered'!$B:$AX,BL$1,false),"")</f>
        <v/>
      </c>
      <c r="BM49" s="709" t="str">
        <f t="array" ref="BM49">IFERROR(index('Rate Card'!U$3:AF135,match(B49,'Rate Card'!A$3:A135,0),match(Assumptions!C$11,'Rate Card'!U$2:AF$2,0)),"")</f>
        <v/>
      </c>
      <c r="BN49" s="701" t="str">
        <f t="array" ref="BN49">(index('Rate Card'!$C$4:$T135, match(BM49,Controls!H$21:H135,0),match(Assumptions!$C$11,'Rate Card'!C$2:T$2,0)))</f>
        <v>#N/A</v>
      </c>
    </row>
    <row r="50">
      <c r="A50" s="705" t="s">
        <v>364</v>
      </c>
      <c r="B50" s="693" t="s">
        <v>520</v>
      </c>
      <c r="C50" s="703" t="b">
        <v>1</v>
      </c>
      <c r="D50" s="703"/>
      <c r="E50" s="692" t="str">
        <f t="shared" si="31"/>
        <v/>
      </c>
      <c r="F50" s="168" t="str">
        <f t="shared" si="32"/>
        <v>#N/A</v>
      </c>
      <c r="G50" s="168">
        <f t="shared" si="33"/>
        <v>0</v>
      </c>
      <c r="H50" s="227">
        <f t="shared" si="34"/>
        <v>0</v>
      </c>
      <c r="I50" s="227">
        <f t="shared" si="35"/>
        <v>0</v>
      </c>
      <c r="J50" s="227">
        <f>sumif('Job Report'!I:I,B50,'Job Report'!H:H)</f>
        <v>0</v>
      </c>
      <c r="K50" s="227">
        <f t="shared" si="36"/>
        <v>0</v>
      </c>
      <c r="L50" s="704">
        <f t="shared" si="37"/>
        <v>0</v>
      </c>
      <c r="M50" s="697"/>
      <c r="N50" s="169" t="str">
        <f t="shared" si="38"/>
        <v/>
      </c>
      <c r="O50" s="171" t="str">
        <f t="shared" si="39"/>
        <v>#N/A</v>
      </c>
      <c r="P50" s="698">
        <f t="shared" si="40"/>
        <v>0</v>
      </c>
      <c r="Q50" s="689"/>
      <c r="R50" s="699" t="str">
        <f>if($D50="X",vlookup($B50,'Hours Spread - Filtered'!$B:$AX,R$1,false),"")</f>
        <v/>
      </c>
      <c r="S50" s="699" t="str">
        <f>if($D50="X",vlookup($B50,'Hours Spread - Filtered'!$B:$AX,S$1,false),"")</f>
        <v/>
      </c>
      <c r="T50" s="699" t="str">
        <f>if($D50="X",vlookup($B50,'Hours Spread - Filtered'!$B:$AX,T$1,false),"")</f>
        <v/>
      </c>
      <c r="U50" s="699" t="str">
        <f>if($D50="X",vlookup($B50,'Hours Spread - Filtered'!$B:$AX,U$1,false),"")</f>
        <v/>
      </c>
      <c r="V50" s="699" t="str">
        <f>if($D50="X",vlookup($B50,'Hours Spread - Filtered'!$B:$AX,V$1,false),"")</f>
        <v/>
      </c>
      <c r="W50" s="699" t="str">
        <f>if($D50="X",vlookup($B50,'Hours Spread - Filtered'!$B:$AX,W$1,false),"")</f>
        <v/>
      </c>
      <c r="X50" s="699" t="str">
        <f>if($D50="X",vlookup($B50,'Hours Spread - Filtered'!$B:$AX,X$1,false),"")</f>
        <v/>
      </c>
      <c r="Y50" s="699" t="str">
        <f>if($D50="X",vlookup($B50,'Hours Spread - Filtered'!$B:$AX,Y$1,false),"")</f>
        <v/>
      </c>
      <c r="Z50" s="699" t="str">
        <f>if($D50="X",vlookup($B50,'Hours Spread - Filtered'!$B:$AX,Z$1,false),"")</f>
        <v/>
      </c>
      <c r="AA50" s="699" t="str">
        <f>if($D50="X",vlookup($B50,'Hours Spread - Filtered'!$B:$AX,AA$1,false),"")</f>
        <v/>
      </c>
      <c r="AB50" s="699" t="str">
        <f>if($D50="X",vlookup($B50,'Hours Spread - Filtered'!$B:$AX,AB$1,false),"")</f>
        <v/>
      </c>
      <c r="AC50" s="699" t="str">
        <f>if($D50="X",vlookup($B50,'Hours Spread - Filtered'!$B:$AX,AC$1,false),"")</f>
        <v/>
      </c>
      <c r="AD50" s="699" t="str">
        <f>if($D50="X",vlookup($B50,'Hours Spread - Filtered'!$B:$AX,AD$1,false),"")</f>
        <v/>
      </c>
      <c r="AE50" s="699" t="str">
        <f>if($D50="X",vlookup($B50,'Hours Spread - Filtered'!$B:$AX,AE$1,false),"")</f>
        <v/>
      </c>
      <c r="AF50" s="699" t="str">
        <f>if($D50="X",vlookup($B50,'Hours Spread - Filtered'!$B:$AX,AF$1,false),"")</f>
        <v/>
      </c>
      <c r="AG50" s="699" t="str">
        <f>if($D50="X",vlookup($B50,'Hours Spread - Filtered'!$B:$AX,AG$1,false),"")</f>
        <v/>
      </c>
      <c r="AH50" s="699" t="str">
        <f>if($D50="X",vlookup($B50,'Hours Spread - Filtered'!$B:$AX,AH$1,false),"")</f>
        <v/>
      </c>
      <c r="AI50" s="699" t="str">
        <f>if($D50="X",vlookup($B50,'Hours Spread - Filtered'!$B:$AX,AI$1,false),"")</f>
        <v/>
      </c>
      <c r="AJ50" s="699" t="str">
        <f>if($D50="X",vlookup($B50,'Hours Spread - Filtered'!$B:$AX,AJ$1,false),"")</f>
        <v/>
      </c>
      <c r="AK50" s="699" t="str">
        <f>if($D50="X",vlookup($B50,'Hours Spread - Filtered'!$B:$AX,AK$1,false),"")</f>
        <v/>
      </c>
      <c r="AL50" s="699" t="str">
        <f>if($D50="X",vlookup($B50,'Hours Spread - Filtered'!$B:$AX,AL$1,false),"")</f>
        <v/>
      </c>
      <c r="AM50" s="699" t="str">
        <f>if($D50="X",vlookup($B50,'Hours Spread - Filtered'!$B:$AX,AM$1,false),"")</f>
        <v/>
      </c>
      <c r="AN50" s="699" t="str">
        <f>if($D50="X",vlookup($B50,'Hours Spread - Filtered'!$B:$AX,AN$1,false),"")</f>
        <v/>
      </c>
      <c r="AO50" s="699" t="str">
        <f>if($D50="X",vlookup($B50,'Hours Spread - Filtered'!$B:$AX,AO$1,false),"")</f>
        <v/>
      </c>
      <c r="AP50" s="699" t="str">
        <f>if($D50="X",vlookup($B50,'Hours Spread - Filtered'!$B:$AX,AP$1,false),"")</f>
        <v/>
      </c>
      <c r="AQ50" s="699" t="str">
        <f>if($D50="X",vlookup($B50,'Hours Spread - Filtered'!$B:$AX,AQ$1,false),"")</f>
        <v/>
      </c>
      <c r="AR50" s="699" t="str">
        <f>if($D50="X",vlookup($B50,'Hours Spread - Filtered'!$B:$AX,AR$1,false),"")</f>
        <v/>
      </c>
      <c r="AS50" s="699" t="str">
        <f>if($D50="X",vlookup($B50,'Hours Spread - Filtered'!$B:$AX,AS$1,false),"")</f>
        <v/>
      </c>
      <c r="AT50" s="699" t="str">
        <f>if($D50="X",vlookup($B50,'Hours Spread - Filtered'!$B:$AX,AT$1,false),"")</f>
        <v/>
      </c>
      <c r="AU50" s="699" t="str">
        <f>if($D50="X",vlookup($B50,'Hours Spread - Filtered'!$B:$AX,AU$1,false),"")</f>
        <v/>
      </c>
      <c r="AV50" s="699" t="str">
        <f>if($D50="X",vlookup($B50,'Hours Spread - Filtered'!$B:$AX,AV$1,false),"")</f>
        <v/>
      </c>
      <c r="AW50" s="699" t="str">
        <f>if($D50="X",vlookup($B50,'Hours Spread - Filtered'!$B:$AX,AW$1,false),"")</f>
        <v/>
      </c>
      <c r="AX50" s="699" t="str">
        <f>if($D50="X",vlookup($B50,'Hours Spread - Filtered'!$B:$AX,AX$1,false),"")</f>
        <v/>
      </c>
      <c r="AY50" s="699" t="str">
        <f>if($D50="X",vlookup($B50,'Hours Spread - Filtered'!$B:$AX,AY$1,false),"")</f>
        <v/>
      </c>
      <c r="AZ50" s="699" t="str">
        <f>if($D50="X",vlookup($B50,'Hours Spread - Filtered'!$B:$AX,AZ$1,false),"")</f>
        <v/>
      </c>
      <c r="BA50" s="699" t="str">
        <f>if($D50="X",vlookup($B50,'Hours Spread - Filtered'!$B:$AX,BA$1,false),"")</f>
        <v/>
      </c>
      <c r="BB50" s="699" t="str">
        <f>if($D50="X",vlookup($B50,'Hours Spread - Filtered'!$B:$AX,BB$1,false),"")</f>
        <v/>
      </c>
      <c r="BC50" s="699" t="str">
        <f>if($D50="X",vlookup($B50,'Hours Spread - Filtered'!$B:$AX,BC$1,false),"")</f>
        <v/>
      </c>
      <c r="BD50" s="699" t="str">
        <f>if($D50="X",vlookup($B50,'Hours Spread - Filtered'!$B:$AX,BD$1,false),"")</f>
        <v/>
      </c>
      <c r="BE50" s="699" t="str">
        <f>if($D50="X",vlookup($B50,'Hours Spread - Filtered'!$B:$AX,BE$1,false),"")</f>
        <v/>
      </c>
      <c r="BF50" s="699" t="str">
        <f>if($D50="X",vlookup($B50,'Hours Spread - Filtered'!$B:$AX,BF$1,false),"")</f>
        <v/>
      </c>
      <c r="BG50" s="699" t="str">
        <f>if($D50="X",vlookup($B50,'Hours Spread - Filtered'!$B:$AX,BG$1,false),"")</f>
        <v/>
      </c>
      <c r="BH50" s="699" t="str">
        <f>if($D50="X",vlookup($B50,'Hours Spread - Filtered'!$B:$AX,BH$1,false),"")</f>
        <v/>
      </c>
      <c r="BI50" s="699" t="str">
        <f>if($D50="X",vlookup($B50,'Hours Spread - Filtered'!$B:$AX,BI$1,false),"")</f>
        <v/>
      </c>
      <c r="BJ50" s="699" t="str">
        <f>if($D50="X",vlookup($B50,'Hours Spread - Filtered'!$B:$AX,BJ$1,false),"")</f>
        <v/>
      </c>
      <c r="BK50" s="699" t="str">
        <f>if($D50="X",vlookup($B50,'Hours Spread - Filtered'!$B:$AX,BK$1,false),"")</f>
        <v/>
      </c>
      <c r="BL50" s="699" t="str">
        <f>if($D50="X",vlookup($B50,'Hours Spread - Filtered'!$B:$AX,BL$1,false),"")</f>
        <v/>
      </c>
      <c r="BM50" s="709" t="str">
        <f t="array" ref="BM50">IFERROR(index('Rate Card'!U$3:AF135,match(B50,'Rate Card'!A$3:A135,0),match(Assumptions!C$11,'Rate Card'!U$2:AF$2,0)),"")</f>
        <v/>
      </c>
      <c r="BN50" s="701" t="str">
        <f t="array" ref="BN50">(index('Rate Card'!$C$4:$T135, match(BM50,Controls!H$21:H135,0),match(Assumptions!$C$11,'Rate Card'!C$2:T$2,0)))</f>
        <v>#N/A</v>
      </c>
    </row>
    <row r="51">
      <c r="A51" s="705" t="s">
        <v>364</v>
      </c>
      <c r="B51" s="693" t="s">
        <v>521</v>
      </c>
      <c r="C51" s="703" t="b">
        <v>1</v>
      </c>
      <c r="D51" s="703"/>
      <c r="E51" s="692" t="str">
        <f t="shared" si="31"/>
        <v/>
      </c>
      <c r="F51" s="168" t="str">
        <f t="shared" si="32"/>
        <v>#N/A</v>
      </c>
      <c r="G51" s="168">
        <f t="shared" si="33"/>
        <v>0</v>
      </c>
      <c r="H51" s="227">
        <f t="shared" si="34"/>
        <v>0</v>
      </c>
      <c r="I51" s="227">
        <f t="shared" si="35"/>
        <v>0</v>
      </c>
      <c r="J51" s="227">
        <f>sumif('Job Report'!I:I,B51,'Job Report'!H:H)</f>
        <v>0</v>
      </c>
      <c r="K51" s="227">
        <f t="shared" si="36"/>
        <v>0</v>
      </c>
      <c r="L51" s="704">
        <f t="shared" si="37"/>
        <v>0</v>
      </c>
      <c r="M51" s="697"/>
      <c r="N51" s="169" t="str">
        <f t="shared" si="38"/>
        <v/>
      </c>
      <c r="O51" s="171" t="str">
        <f t="shared" si="39"/>
        <v>#N/A</v>
      </c>
      <c r="P51" s="698">
        <f t="shared" si="40"/>
        <v>0</v>
      </c>
      <c r="Q51" s="689"/>
      <c r="R51" s="699" t="str">
        <f>if($D51="X",vlookup($B51,'Hours Spread - Filtered'!$B:$AX,R$1,false),"")</f>
        <v/>
      </c>
      <c r="S51" s="699" t="str">
        <f>if($D51="X",vlookup($B51,'Hours Spread - Filtered'!$B:$AX,S$1,false),"")</f>
        <v/>
      </c>
      <c r="T51" s="699" t="str">
        <f>if($D51="X",vlookup($B51,'Hours Spread - Filtered'!$B:$AX,T$1,false),"")</f>
        <v/>
      </c>
      <c r="U51" s="699" t="str">
        <f>if($D51="X",vlookup($B51,'Hours Spread - Filtered'!$B:$AX,U$1,false),"")</f>
        <v/>
      </c>
      <c r="V51" s="699" t="str">
        <f>if($D51="X",vlookup($B51,'Hours Spread - Filtered'!$B:$AX,V$1,false),"")</f>
        <v/>
      </c>
      <c r="W51" s="699" t="str">
        <f>if($D51="X",vlookup($B51,'Hours Spread - Filtered'!$B:$AX,W$1,false),"")</f>
        <v/>
      </c>
      <c r="X51" s="699" t="str">
        <f>if($D51="X",vlookup($B51,'Hours Spread - Filtered'!$B:$AX,X$1,false),"")</f>
        <v/>
      </c>
      <c r="Y51" s="699" t="str">
        <f>if($D51="X",vlookup($B51,'Hours Spread - Filtered'!$B:$AX,Y$1,false),"")</f>
        <v/>
      </c>
      <c r="Z51" s="699" t="str">
        <f>if($D51="X",vlookup($B51,'Hours Spread - Filtered'!$B:$AX,Z$1,false),"")</f>
        <v/>
      </c>
      <c r="AA51" s="699" t="str">
        <f>if($D51="X",vlookup($B51,'Hours Spread - Filtered'!$B:$AX,AA$1,false),"")</f>
        <v/>
      </c>
      <c r="AB51" s="699" t="str">
        <f>if($D51="X",vlookup($B51,'Hours Spread - Filtered'!$B:$AX,AB$1,false),"")</f>
        <v/>
      </c>
      <c r="AC51" s="699" t="str">
        <f>if($D51="X",vlookup($B51,'Hours Spread - Filtered'!$B:$AX,AC$1,false),"")</f>
        <v/>
      </c>
      <c r="AD51" s="699" t="str">
        <f>if($D51="X",vlookup($B51,'Hours Spread - Filtered'!$B:$AX,AD$1,false),"")</f>
        <v/>
      </c>
      <c r="AE51" s="699" t="str">
        <f>if($D51="X",vlookup($B51,'Hours Spread - Filtered'!$B:$AX,AE$1,false),"")</f>
        <v/>
      </c>
      <c r="AF51" s="699" t="str">
        <f>if($D51="X",vlookup($B51,'Hours Spread - Filtered'!$B:$AX,AF$1,false),"")</f>
        <v/>
      </c>
      <c r="AG51" s="699" t="str">
        <f>if($D51="X",vlookup($B51,'Hours Spread - Filtered'!$B:$AX,AG$1,false),"")</f>
        <v/>
      </c>
      <c r="AH51" s="699" t="str">
        <f>if($D51="X",vlookup($B51,'Hours Spread - Filtered'!$B:$AX,AH$1,false),"")</f>
        <v/>
      </c>
      <c r="AI51" s="699" t="str">
        <f>if($D51="X",vlookup($B51,'Hours Spread - Filtered'!$B:$AX,AI$1,false),"")</f>
        <v/>
      </c>
      <c r="AJ51" s="699" t="str">
        <f>if($D51="X",vlookup($B51,'Hours Spread - Filtered'!$B:$AX,AJ$1,false),"")</f>
        <v/>
      </c>
      <c r="AK51" s="699" t="str">
        <f>if($D51="X",vlookup($B51,'Hours Spread - Filtered'!$B:$AX,AK$1,false),"")</f>
        <v/>
      </c>
      <c r="AL51" s="699" t="str">
        <f>if($D51="X",vlookup($B51,'Hours Spread - Filtered'!$B:$AX,AL$1,false),"")</f>
        <v/>
      </c>
      <c r="AM51" s="699" t="str">
        <f>if($D51="X",vlookup($B51,'Hours Spread - Filtered'!$B:$AX,AM$1,false),"")</f>
        <v/>
      </c>
      <c r="AN51" s="699" t="str">
        <f>if($D51="X",vlookup($B51,'Hours Spread - Filtered'!$B:$AX,AN$1,false),"")</f>
        <v/>
      </c>
      <c r="AO51" s="699" t="str">
        <f>if($D51="X",vlookup($B51,'Hours Spread - Filtered'!$B:$AX,AO$1,false),"")</f>
        <v/>
      </c>
      <c r="AP51" s="699" t="str">
        <f>if($D51="X",vlookup($B51,'Hours Spread - Filtered'!$B:$AX,AP$1,false),"")</f>
        <v/>
      </c>
      <c r="AQ51" s="699" t="str">
        <f>if($D51="X",vlookup($B51,'Hours Spread - Filtered'!$B:$AX,AQ$1,false),"")</f>
        <v/>
      </c>
      <c r="AR51" s="699" t="str">
        <f>if($D51="X",vlookup($B51,'Hours Spread - Filtered'!$B:$AX,AR$1,false),"")</f>
        <v/>
      </c>
      <c r="AS51" s="699" t="str">
        <f>if($D51="X",vlookup($B51,'Hours Spread - Filtered'!$B:$AX,AS$1,false),"")</f>
        <v/>
      </c>
      <c r="AT51" s="699" t="str">
        <f>if($D51="X",vlookup($B51,'Hours Spread - Filtered'!$B:$AX,AT$1,false),"")</f>
        <v/>
      </c>
      <c r="AU51" s="699" t="str">
        <f>if($D51="X",vlookup($B51,'Hours Spread - Filtered'!$B:$AX,AU$1,false),"")</f>
        <v/>
      </c>
      <c r="AV51" s="699" t="str">
        <f>if($D51="X",vlookup($B51,'Hours Spread - Filtered'!$B:$AX,AV$1,false),"")</f>
        <v/>
      </c>
      <c r="AW51" s="699" t="str">
        <f>if($D51="X",vlookup($B51,'Hours Spread - Filtered'!$B:$AX,AW$1,false),"")</f>
        <v/>
      </c>
      <c r="AX51" s="699" t="str">
        <f>if($D51="X",vlookup($B51,'Hours Spread - Filtered'!$B:$AX,AX$1,false),"")</f>
        <v/>
      </c>
      <c r="AY51" s="699" t="str">
        <f>if($D51="X",vlookup($B51,'Hours Spread - Filtered'!$B:$AX,AY$1,false),"")</f>
        <v/>
      </c>
      <c r="AZ51" s="699" t="str">
        <f>if($D51="X",vlookup($B51,'Hours Spread - Filtered'!$B:$AX,AZ$1,false),"")</f>
        <v/>
      </c>
      <c r="BA51" s="699" t="str">
        <f>if($D51="X",vlookup($B51,'Hours Spread - Filtered'!$B:$AX,BA$1,false),"")</f>
        <v/>
      </c>
      <c r="BB51" s="699" t="str">
        <f>if($D51="X",vlookup($B51,'Hours Spread - Filtered'!$B:$AX,BB$1,false),"")</f>
        <v/>
      </c>
      <c r="BC51" s="699" t="str">
        <f>if($D51="X",vlookup($B51,'Hours Spread - Filtered'!$B:$AX,BC$1,false),"")</f>
        <v/>
      </c>
      <c r="BD51" s="699" t="str">
        <f>if($D51="X",vlookup($B51,'Hours Spread - Filtered'!$B:$AX,BD$1,false),"")</f>
        <v/>
      </c>
      <c r="BE51" s="699" t="str">
        <f>if($D51="X",vlookup($B51,'Hours Spread - Filtered'!$B:$AX,BE$1,false),"")</f>
        <v/>
      </c>
      <c r="BF51" s="699" t="str">
        <f>if($D51="X",vlookup($B51,'Hours Spread - Filtered'!$B:$AX,BF$1,false),"")</f>
        <v/>
      </c>
      <c r="BG51" s="699" t="str">
        <f>if($D51="X",vlookup($B51,'Hours Spread - Filtered'!$B:$AX,BG$1,false),"")</f>
        <v/>
      </c>
      <c r="BH51" s="699" t="str">
        <f>if($D51="X",vlookup($B51,'Hours Spread - Filtered'!$B:$AX,BH$1,false),"")</f>
        <v/>
      </c>
      <c r="BI51" s="699" t="str">
        <f>if($D51="X",vlookup($B51,'Hours Spread - Filtered'!$B:$AX,BI$1,false),"")</f>
        <v/>
      </c>
      <c r="BJ51" s="699" t="str">
        <f>if($D51="X",vlookup($B51,'Hours Spread - Filtered'!$B:$AX,BJ$1,false),"")</f>
        <v/>
      </c>
      <c r="BK51" s="699" t="str">
        <f>if($D51="X",vlookup($B51,'Hours Spread - Filtered'!$B:$AX,BK$1,false),"")</f>
        <v/>
      </c>
      <c r="BL51" s="699" t="str">
        <f>if($D51="X",vlookup($B51,'Hours Spread - Filtered'!$B:$AX,BL$1,false),"")</f>
        <v/>
      </c>
      <c r="BM51" s="709" t="str">
        <f t="array" ref="BM51">IFERROR(index('Rate Card'!U$3:AF135,match(B51,'Rate Card'!A$3:A135,0),match(Assumptions!C$11,'Rate Card'!U$2:AF$2,0)),"")</f>
        <v/>
      </c>
      <c r="BN51" s="701" t="str">
        <f t="array" ref="BN51">(index('Rate Card'!$C$4:$T135, match(BM51,Controls!H$21:H135,0),match(Assumptions!$C$11,'Rate Card'!C$2:T$2,0)))</f>
        <v>#N/A</v>
      </c>
    </row>
    <row r="52">
      <c r="A52" s="705" t="s">
        <v>364</v>
      </c>
      <c r="B52" s="693" t="s">
        <v>522</v>
      </c>
      <c r="C52" s="703" t="b">
        <v>1</v>
      </c>
      <c r="D52" s="703"/>
      <c r="E52" s="692" t="str">
        <f t="shared" si="31"/>
        <v/>
      </c>
      <c r="F52" s="168" t="str">
        <f t="shared" si="32"/>
        <v>#N/A</v>
      </c>
      <c r="G52" s="168">
        <f t="shared" si="33"/>
        <v>0</v>
      </c>
      <c r="H52" s="227">
        <f t="shared" si="34"/>
        <v>0</v>
      </c>
      <c r="I52" s="227">
        <f t="shared" si="35"/>
        <v>0</v>
      </c>
      <c r="J52" s="227">
        <f>sumif('Job Report'!I:I,B52,'Job Report'!H:H)</f>
        <v>0</v>
      </c>
      <c r="K52" s="227">
        <f t="shared" si="36"/>
        <v>0</v>
      </c>
      <c r="L52" s="704">
        <f t="shared" si="37"/>
        <v>0</v>
      </c>
      <c r="M52" s="697"/>
      <c r="N52" s="169" t="str">
        <f t="shared" si="38"/>
        <v/>
      </c>
      <c r="O52" s="171" t="str">
        <f t="shared" si="39"/>
        <v>#N/A</v>
      </c>
      <c r="P52" s="698">
        <f t="shared" si="40"/>
        <v>0</v>
      </c>
      <c r="Q52" s="689"/>
      <c r="R52" s="699" t="str">
        <f>if($D52="X",vlookup($B52,'Hours Spread - Filtered'!$B:$AX,R$1,false),"")</f>
        <v/>
      </c>
      <c r="S52" s="699" t="str">
        <f>if($D52="X",vlookup($B52,'Hours Spread - Filtered'!$B:$AX,S$1,false),"")</f>
        <v/>
      </c>
      <c r="T52" s="699" t="str">
        <f>if($D52="X",vlookup($B52,'Hours Spread - Filtered'!$B:$AX,T$1,false),"")</f>
        <v/>
      </c>
      <c r="U52" s="699" t="str">
        <f>if($D52="X",vlookup($B52,'Hours Spread - Filtered'!$B:$AX,U$1,false),"")</f>
        <v/>
      </c>
      <c r="V52" s="699" t="str">
        <f>if($D52="X",vlookup($B52,'Hours Spread - Filtered'!$B:$AX,V$1,false),"")</f>
        <v/>
      </c>
      <c r="W52" s="699" t="str">
        <f>if($D52="X",vlookup($B52,'Hours Spread - Filtered'!$B:$AX,W$1,false),"")</f>
        <v/>
      </c>
      <c r="X52" s="699" t="str">
        <f>if($D52="X",vlookup($B52,'Hours Spread - Filtered'!$B:$AX,X$1,false),"")</f>
        <v/>
      </c>
      <c r="Y52" s="699" t="str">
        <f>if($D52="X",vlookup($B52,'Hours Spread - Filtered'!$B:$AX,Y$1,false),"")</f>
        <v/>
      </c>
      <c r="Z52" s="699" t="str">
        <f>if($D52="X",vlookup($B52,'Hours Spread - Filtered'!$B:$AX,Z$1,false),"")</f>
        <v/>
      </c>
      <c r="AA52" s="699" t="str">
        <f>if($D52="X",vlookup($B52,'Hours Spread - Filtered'!$B:$AX,AA$1,false),"")</f>
        <v/>
      </c>
      <c r="AB52" s="699" t="str">
        <f>if($D52="X",vlookup($B52,'Hours Spread - Filtered'!$B:$AX,AB$1,false),"")</f>
        <v/>
      </c>
      <c r="AC52" s="699" t="str">
        <f>if($D52="X",vlookup($B52,'Hours Spread - Filtered'!$B:$AX,AC$1,false),"")</f>
        <v/>
      </c>
      <c r="AD52" s="699" t="str">
        <f>if($D52="X",vlookup($B52,'Hours Spread - Filtered'!$B:$AX,AD$1,false),"")</f>
        <v/>
      </c>
      <c r="AE52" s="699" t="str">
        <f>if($D52="X",vlookup($B52,'Hours Spread - Filtered'!$B:$AX,AE$1,false),"")</f>
        <v/>
      </c>
      <c r="AF52" s="699" t="str">
        <f>if($D52="X",vlookup($B52,'Hours Spread - Filtered'!$B:$AX,AF$1,false),"")</f>
        <v/>
      </c>
      <c r="AG52" s="699" t="str">
        <f>if($D52="X",vlookup($B52,'Hours Spread - Filtered'!$B:$AX,AG$1,false),"")</f>
        <v/>
      </c>
      <c r="AH52" s="699" t="str">
        <f>if($D52="X",vlookup($B52,'Hours Spread - Filtered'!$B:$AX,AH$1,false),"")</f>
        <v/>
      </c>
      <c r="AI52" s="699" t="str">
        <f>if($D52="X",vlookup($B52,'Hours Spread - Filtered'!$B:$AX,AI$1,false),"")</f>
        <v/>
      </c>
      <c r="AJ52" s="699" t="str">
        <f>if($D52="X",vlookup($B52,'Hours Spread - Filtered'!$B:$AX,AJ$1,false),"")</f>
        <v/>
      </c>
      <c r="AK52" s="699" t="str">
        <f>if($D52="X",vlookup($B52,'Hours Spread - Filtered'!$B:$AX,AK$1,false),"")</f>
        <v/>
      </c>
      <c r="AL52" s="699" t="str">
        <f>if($D52="X",vlookup($B52,'Hours Spread - Filtered'!$B:$AX,AL$1,false),"")</f>
        <v/>
      </c>
      <c r="AM52" s="699" t="str">
        <f>if($D52="X",vlookup($B52,'Hours Spread - Filtered'!$B:$AX,AM$1,false),"")</f>
        <v/>
      </c>
      <c r="AN52" s="699" t="str">
        <f>if($D52="X",vlookup($B52,'Hours Spread - Filtered'!$B:$AX,AN$1,false),"")</f>
        <v/>
      </c>
      <c r="AO52" s="699" t="str">
        <f>if($D52="X",vlookup($B52,'Hours Spread - Filtered'!$B:$AX,AO$1,false),"")</f>
        <v/>
      </c>
      <c r="AP52" s="699" t="str">
        <f>if($D52="X",vlookup($B52,'Hours Spread - Filtered'!$B:$AX,AP$1,false),"")</f>
        <v/>
      </c>
      <c r="AQ52" s="699" t="str">
        <f>if($D52="X",vlookup($B52,'Hours Spread - Filtered'!$B:$AX,AQ$1,false),"")</f>
        <v/>
      </c>
      <c r="AR52" s="699" t="str">
        <f>if($D52="X",vlookup($B52,'Hours Spread - Filtered'!$B:$AX,AR$1,false),"")</f>
        <v/>
      </c>
      <c r="AS52" s="699" t="str">
        <f>if($D52="X",vlookup($B52,'Hours Spread - Filtered'!$B:$AX,AS$1,false),"")</f>
        <v/>
      </c>
      <c r="AT52" s="699" t="str">
        <f>if($D52="X",vlookup($B52,'Hours Spread - Filtered'!$B:$AX,AT$1,false),"")</f>
        <v/>
      </c>
      <c r="AU52" s="699" t="str">
        <f>if($D52="X",vlookup($B52,'Hours Spread - Filtered'!$B:$AX,AU$1,false),"")</f>
        <v/>
      </c>
      <c r="AV52" s="699" t="str">
        <f>if($D52="X",vlookup($B52,'Hours Spread - Filtered'!$B:$AX,AV$1,false),"")</f>
        <v/>
      </c>
      <c r="AW52" s="699" t="str">
        <f>if($D52="X",vlookup($B52,'Hours Spread - Filtered'!$B:$AX,AW$1,false),"")</f>
        <v/>
      </c>
      <c r="AX52" s="699" t="str">
        <f>if($D52="X",vlookup($B52,'Hours Spread - Filtered'!$B:$AX,AX$1,false),"")</f>
        <v/>
      </c>
      <c r="AY52" s="699" t="str">
        <f>if($D52="X",vlookup($B52,'Hours Spread - Filtered'!$B:$AX,AY$1,false),"")</f>
        <v/>
      </c>
      <c r="AZ52" s="699" t="str">
        <f>if($D52="X",vlookup($B52,'Hours Spread - Filtered'!$B:$AX,AZ$1,false),"")</f>
        <v/>
      </c>
      <c r="BA52" s="699" t="str">
        <f>if($D52="X",vlookup($B52,'Hours Spread - Filtered'!$B:$AX,BA$1,false),"")</f>
        <v/>
      </c>
      <c r="BB52" s="699" t="str">
        <f>if($D52="X",vlookup($B52,'Hours Spread - Filtered'!$B:$AX,BB$1,false),"")</f>
        <v/>
      </c>
      <c r="BC52" s="699" t="str">
        <f>if($D52="X",vlookup($B52,'Hours Spread - Filtered'!$B:$AX,BC$1,false),"")</f>
        <v/>
      </c>
      <c r="BD52" s="699" t="str">
        <f>if($D52="X",vlookup($B52,'Hours Spread - Filtered'!$B:$AX,BD$1,false),"")</f>
        <v/>
      </c>
      <c r="BE52" s="699" t="str">
        <f>if($D52="X",vlookup($B52,'Hours Spread - Filtered'!$B:$AX,BE$1,false),"")</f>
        <v/>
      </c>
      <c r="BF52" s="699" t="str">
        <f>if($D52="X",vlookup($B52,'Hours Spread - Filtered'!$B:$AX,BF$1,false),"")</f>
        <v/>
      </c>
      <c r="BG52" s="699" t="str">
        <f>if($D52="X",vlookup($B52,'Hours Spread - Filtered'!$B:$AX,BG$1,false),"")</f>
        <v/>
      </c>
      <c r="BH52" s="699" t="str">
        <f>if($D52="X",vlookup($B52,'Hours Spread - Filtered'!$B:$AX,BH$1,false),"")</f>
        <v/>
      </c>
      <c r="BI52" s="699" t="str">
        <f>if($D52="X",vlookup($B52,'Hours Spread - Filtered'!$B:$AX,BI$1,false),"")</f>
        <v/>
      </c>
      <c r="BJ52" s="699" t="str">
        <f>if($D52="X",vlookup($B52,'Hours Spread - Filtered'!$B:$AX,BJ$1,false),"")</f>
        <v/>
      </c>
      <c r="BK52" s="699" t="str">
        <f>if($D52="X",vlookup($B52,'Hours Spread - Filtered'!$B:$AX,BK$1,false),"")</f>
        <v/>
      </c>
      <c r="BL52" s="699" t="str">
        <f>if($D52="X",vlookup($B52,'Hours Spread - Filtered'!$B:$AX,BL$1,false),"")</f>
        <v/>
      </c>
      <c r="BM52" s="709" t="str">
        <f t="array" ref="BM52">IFERROR(index('Rate Card'!U$3:AF135,match(B52,'Rate Card'!A$3:A135,0),match(Assumptions!C$11,'Rate Card'!U$2:AF$2,0)),"")</f>
        <v/>
      </c>
      <c r="BN52" s="701" t="str">
        <f t="array" ref="BN52">(index('Rate Card'!$C$4:$T135, match(BM52,Controls!H$21:H135,0),match(Assumptions!$C$11,'Rate Card'!C$2:T$2,0)))</f>
        <v>#N/A</v>
      </c>
    </row>
    <row r="53">
      <c r="A53" s="705" t="s">
        <v>364</v>
      </c>
      <c r="B53" s="693" t="s">
        <v>523</v>
      </c>
      <c r="C53" s="703" t="b">
        <v>1</v>
      </c>
      <c r="D53" s="703"/>
      <c r="E53" s="692" t="str">
        <f t="shared" si="31"/>
        <v/>
      </c>
      <c r="F53" s="168" t="str">
        <f t="shared" si="32"/>
        <v>#N/A</v>
      </c>
      <c r="G53" s="168">
        <f t="shared" si="33"/>
        <v>0</v>
      </c>
      <c r="H53" s="227">
        <f t="shared" si="34"/>
        <v>0</v>
      </c>
      <c r="I53" s="227">
        <f t="shared" si="35"/>
        <v>0</v>
      </c>
      <c r="J53" s="227">
        <f>sumif('Job Report'!I:I,B53,'Job Report'!H:H)</f>
        <v>0</v>
      </c>
      <c r="K53" s="227">
        <f t="shared" si="36"/>
        <v>0</v>
      </c>
      <c r="L53" s="704">
        <f t="shared" si="37"/>
        <v>0</v>
      </c>
      <c r="M53" s="697"/>
      <c r="N53" s="169" t="str">
        <f t="shared" si="38"/>
        <v/>
      </c>
      <c r="O53" s="171" t="str">
        <f t="shared" si="39"/>
        <v>#N/A</v>
      </c>
      <c r="P53" s="698">
        <f t="shared" si="40"/>
        <v>0</v>
      </c>
      <c r="Q53" s="689"/>
      <c r="R53" s="699" t="str">
        <f>if($D53="X",vlookup($B53,'Hours Spread - Filtered'!$B:$AX,R$1,false),"")</f>
        <v/>
      </c>
      <c r="S53" s="699" t="str">
        <f>if($D53="X",vlookup($B53,'Hours Spread - Filtered'!$B:$AX,S$1,false),"")</f>
        <v/>
      </c>
      <c r="T53" s="699" t="str">
        <f>if($D53="X",vlookup($B53,'Hours Spread - Filtered'!$B:$AX,T$1,false),"")</f>
        <v/>
      </c>
      <c r="U53" s="699" t="str">
        <f>if($D53="X",vlookup($B53,'Hours Spread - Filtered'!$B:$AX,U$1,false),"")</f>
        <v/>
      </c>
      <c r="V53" s="699" t="str">
        <f>if($D53="X",vlookup($B53,'Hours Spread - Filtered'!$B:$AX,V$1,false),"")</f>
        <v/>
      </c>
      <c r="W53" s="699" t="str">
        <f>if($D53="X",vlookup($B53,'Hours Spread - Filtered'!$B:$AX,W$1,false),"")</f>
        <v/>
      </c>
      <c r="X53" s="699" t="str">
        <f>if($D53="X",vlookup($B53,'Hours Spread - Filtered'!$B:$AX,X$1,false),"")</f>
        <v/>
      </c>
      <c r="Y53" s="699" t="str">
        <f>if($D53="X",vlookup($B53,'Hours Spread - Filtered'!$B:$AX,Y$1,false),"")</f>
        <v/>
      </c>
      <c r="Z53" s="699" t="str">
        <f>if($D53="X",vlookup($B53,'Hours Spread - Filtered'!$B:$AX,Z$1,false),"")</f>
        <v/>
      </c>
      <c r="AA53" s="699" t="str">
        <f>if($D53="X",vlookup($B53,'Hours Spread - Filtered'!$B:$AX,AA$1,false),"")</f>
        <v/>
      </c>
      <c r="AB53" s="699" t="str">
        <f>if($D53="X",vlookup($B53,'Hours Spread - Filtered'!$B:$AX,AB$1,false),"")</f>
        <v/>
      </c>
      <c r="AC53" s="699" t="str">
        <f>if($D53="X",vlookup($B53,'Hours Spread - Filtered'!$B:$AX,AC$1,false),"")</f>
        <v/>
      </c>
      <c r="AD53" s="699" t="str">
        <f>if($D53="X",vlookup($B53,'Hours Spread - Filtered'!$B:$AX,AD$1,false),"")</f>
        <v/>
      </c>
      <c r="AE53" s="699" t="str">
        <f>if($D53="X",vlookup($B53,'Hours Spread - Filtered'!$B:$AX,AE$1,false),"")</f>
        <v/>
      </c>
      <c r="AF53" s="699" t="str">
        <f>if($D53="X",vlookup($B53,'Hours Spread - Filtered'!$B:$AX,AF$1,false),"")</f>
        <v/>
      </c>
      <c r="AG53" s="699" t="str">
        <f>if($D53="X",vlookup($B53,'Hours Spread - Filtered'!$B:$AX,AG$1,false),"")</f>
        <v/>
      </c>
      <c r="AH53" s="699" t="str">
        <f>if($D53="X",vlookup($B53,'Hours Spread - Filtered'!$B:$AX,AH$1,false),"")</f>
        <v/>
      </c>
      <c r="AI53" s="699" t="str">
        <f>if($D53="X",vlookup($B53,'Hours Spread - Filtered'!$B:$AX,AI$1,false),"")</f>
        <v/>
      </c>
      <c r="AJ53" s="699" t="str">
        <f>if($D53="X",vlookup($B53,'Hours Spread - Filtered'!$B:$AX,AJ$1,false),"")</f>
        <v/>
      </c>
      <c r="AK53" s="699" t="str">
        <f>if($D53="X",vlookup($B53,'Hours Spread - Filtered'!$B:$AX,AK$1,false),"")</f>
        <v/>
      </c>
      <c r="AL53" s="699" t="str">
        <f>if($D53="X",vlookup($B53,'Hours Spread - Filtered'!$B:$AX,AL$1,false),"")</f>
        <v/>
      </c>
      <c r="AM53" s="699" t="str">
        <f>if($D53="X",vlookup($B53,'Hours Spread - Filtered'!$B:$AX,AM$1,false),"")</f>
        <v/>
      </c>
      <c r="AN53" s="699" t="str">
        <f>if($D53="X",vlookup($B53,'Hours Spread - Filtered'!$B:$AX,AN$1,false),"")</f>
        <v/>
      </c>
      <c r="AO53" s="699" t="str">
        <f>if($D53="X",vlookup($B53,'Hours Spread - Filtered'!$B:$AX,AO$1,false),"")</f>
        <v/>
      </c>
      <c r="AP53" s="699" t="str">
        <f>if($D53="X",vlookup($B53,'Hours Spread - Filtered'!$B:$AX,AP$1,false),"")</f>
        <v/>
      </c>
      <c r="AQ53" s="699" t="str">
        <f>if($D53="X",vlookup($B53,'Hours Spread - Filtered'!$B:$AX,AQ$1,false),"")</f>
        <v/>
      </c>
      <c r="AR53" s="699" t="str">
        <f>if($D53="X",vlookup($B53,'Hours Spread - Filtered'!$B:$AX,AR$1,false),"")</f>
        <v/>
      </c>
      <c r="AS53" s="699" t="str">
        <f>if($D53="X",vlookup($B53,'Hours Spread - Filtered'!$B:$AX,AS$1,false),"")</f>
        <v/>
      </c>
      <c r="AT53" s="699" t="str">
        <f>if($D53="X",vlookup($B53,'Hours Spread - Filtered'!$B:$AX,AT$1,false),"")</f>
        <v/>
      </c>
      <c r="AU53" s="699" t="str">
        <f>if($D53="X",vlookup($B53,'Hours Spread - Filtered'!$B:$AX,AU$1,false),"")</f>
        <v/>
      </c>
      <c r="AV53" s="699" t="str">
        <f>if($D53="X",vlookup($B53,'Hours Spread - Filtered'!$B:$AX,AV$1,false),"")</f>
        <v/>
      </c>
      <c r="AW53" s="699" t="str">
        <f>if($D53="X",vlookup($B53,'Hours Spread - Filtered'!$B:$AX,AW$1,false),"")</f>
        <v/>
      </c>
      <c r="AX53" s="699" t="str">
        <f>if($D53="X",vlookup($B53,'Hours Spread - Filtered'!$B:$AX,AX$1,false),"")</f>
        <v/>
      </c>
      <c r="AY53" s="699" t="str">
        <f>if($D53="X",vlookup($B53,'Hours Spread - Filtered'!$B:$AX,AY$1,false),"")</f>
        <v/>
      </c>
      <c r="AZ53" s="699" t="str">
        <f>if($D53="X",vlookup($B53,'Hours Spread - Filtered'!$B:$AX,AZ$1,false),"")</f>
        <v/>
      </c>
      <c r="BA53" s="699" t="str">
        <f>if($D53="X",vlookup($B53,'Hours Spread - Filtered'!$B:$AX,BA$1,false),"")</f>
        <v/>
      </c>
      <c r="BB53" s="699" t="str">
        <f>if($D53="X",vlookup($B53,'Hours Spread - Filtered'!$B:$AX,BB$1,false),"")</f>
        <v/>
      </c>
      <c r="BC53" s="699" t="str">
        <f>if($D53="X",vlookup($B53,'Hours Spread - Filtered'!$B:$AX,BC$1,false),"")</f>
        <v/>
      </c>
      <c r="BD53" s="699" t="str">
        <f>if($D53="X",vlookup($B53,'Hours Spread - Filtered'!$B:$AX,BD$1,false),"")</f>
        <v/>
      </c>
      <c r="BE53" s="699" t="str">
        <f>if($D53="X",vlookup($B53,'Hours Spread - Filtered'!$B:$AX,BE$1,false),"")</f>
        <v/>
      </c>
      <c r="BF53" s="699" t="str">
        <f>if($D53="X",vlookup($B53,'Hours Spread - Filtered'!$B:$AX,BF$1,false),"")</f>
        <v/>
      </c>
      <c r="BG53" s="699" t="str">
        <f>if($D53="X",vlookup($B53,'Hours Spread - Filtered'!$B:$AX,BG$1,false),"")</f>
        <v/>
      </c>
      <c r="BH53" s="699" t="str">
        <f>if($D53="X",vlookup($B53,'Hours Spread - Filtered'!$B:$AX,BH$1,false),"")</f>
        <v/>
      </c>
      <c r="BI53" s="699" t="str">
        <f>if($D53="X",vlookup($B53,'Hours Spread - Filtered'!$B:$AX,BI$1,false),"")</f>
        <v/>
      </c>
      <c r="BJ53" s="699" t="str">
        <f>if($D53="X",vlookup($B53,'Hours Spread - Filtered'!$B:$AX,BJ$1,false),"")</f>
        <v/>
      </c>
      <c r="BK53" s="699" t="str">
        <f>if($D53="X",vlookup($B53,'Hours Spread - Filtered'!$B:$AX,BK$1,false),"")</f>
        <v/>
      </c>
      <c r="BL53" s="699" t="str">
        <f>if($D53="X",vlookup($B53,'Hours Spread - Filtered'!$B:$AX,BL$1,false),"")</f>
        <v/>
      </c>
      <c r="BM53" s="709" t="str">
        <f t="array" ref="BM53">IFERROR(index('Rate Card'!U$3:AF135,match(B53,'Rate Card'!A$3:A135,0),match(Assumptions!C$11,'Rate Card'!U$2:AF$2,0)),"")</f>
        <v/>
      </c>
      <c r="BN53" s="701" t="str">
        <f t="array" ref="BN53">(index('Rate Card'!$C$4:$T135, match(BM53,Controls!H$21:H135,0),match(Assumptions!$C$11,'Rate Card'!C$2:T$2,0)))</f>
        <v>#N/A</v>
      </c>
    </row>
    <row r="54">
      <c r="A54" s="705" t="s">
        <v>364</v>
      </c>
      <c r="B54" s="693" t="s">
        <v>524</v>
      </c>
      <c r="C54" s="703" t="b">
        <v>1</v>
      </c>
      <c r="D54" s="703"/>
      <c r="E54" s="692" t="str">
        <f t="shared" si="31"/>
        <v/>
      </c>
      <c r="F54" s="168" t="str">
        <f t="shared" si="32"/>
        <v>#N/A</v>
      </c>
      <c r="G54" s="168">
        <f t="shared" si="33"/>
        <v>0</v>
      </c>
      <c r="H54" s="227">
        <f t="shared" si="34"/>
        <v>0</v>
      </c>
      <c r="I54" s="227">
        <f t="shared" si="35"/>
        <v>0</v>
      </c>
      <c r="J54" s="227">
        <f>sumif('Job Report'!I:I,B54,'Job Report'!H:H)</f>
        <v>0</v>
      </c>
      <c r="K54" s="227">
        <f t="shared" si="36"/>
        <v>0</v>
      </c>
      <c r="L54" s="704">
        <f t="shared" si="37"/>
        <v>0</v>
      </c>
      <c r="M54" s="697"/>
      <c r="N54" s="169" t="str">
        <f t="shared" si="38"/>
        <v/>
      </c>
      <c r="O54" s="171" t="str">
        <f t="shared" si="39"/>
        <v>#N/A</v>
      </c>
      <c r="P54" s="698">
        <f t="shared" si="40"/>
        <v>0</v>
      </c>
      <c r="Q54" s="689"/>
      <c r="R54" s="699" t="str">
        <f>if($D54="X",vlookup($B54,'Hours Spread - Filtered'!$B:$AX,R$1,false),"")</f>
        <v/>
      </c>
      <c r="S54" s="699" t="str">
        <f>if($D54="X",vlookup($B54,'Hours Spread - Filtered'!$B:$AX,S$1,false),"")</f>
        <v/>
      </c>
      <c r="T54" s="699" t="str">
        <f>if($D54="X",vlookup($B54,'Hours Spread - Filtered'!$B:$AX,T$1,false),"")</f>
        <v/>
      </c>
      <c r="U54" s="699" t="str">
        <f>if($D54="X",vlookup($B54,'Hours Spread - Filtered'!$B:$AX,U$1,false),"")</f>
        <v/>
      </c>
      <c r="V54" s="699" t="str">
        <f>if($D54="X",vlookup($B54,'Hours Spread - Filtered'!$B:$AX,V$1,false),"")</f>
        <v/>
      </c>
      <c r="W54" s="699" t="str">
        <f>if($D54="X",vlookup($B54,'Hours Spread - Filtered'!$B:$AX,W$1,false),"")</f>
        <v/>
      </c>
      <c r="X54" s="699" t="str">
        <f>if($D54="X",vlookup($B54,'Hours Spread - Filtered'!$B:$AX,X$1,false),"")</f>
        <v/>
      </c>
      <c r="Y54" s="699" t="str">
        <f>if($D54="X",vlookup($B54,'Hours Spread - Filtered'!$B:$AX,Y$1,false),"")</f>
        <v/>
      </c>
      <c r="Z54" s="699" t="str">
        <f>if($D54="X",vlookup($B54,'Hours Spread - Filtered'!$B:$AX,Z$1,false),"")</f>
        <v/>
      </c>
      <c r="AA54" s="699" t="str">
        <f>if($D54="X",vlookup($B54,'Hours Spread - Filtered'!$B:$AX,AA$1,false),"")</f>
        <v/>
      </c>
      <c r="AB54" s="699" t="str">
        <f>if($D54="X",vlookup($B54,'Hours Spread - Filtered'!$B:$AX,AB$1,false),"")</f>
        <v/>
      </c>
      <c r="AC54" s="699" t="str">
        <f>if($D54="X",vlookup($B54,'Hours Spread - Filtered'!$B:$AX,AC$1,false),"")</f>
        <v/>
      </c>
      <c r="AD54" s="699" t="str">
        <f>if($D54="X",vlookup($B54,'Hours Spread - Filtered'!$B:$AX,AD$1,false),"")</f>
        <v/>
      </c>
      <c r="AE54" s="699" t="str">
        <f>if($D54="X",vlookup($B54,'Hours Spread - Filtered'!$B:$AX,AE$1,false),"")</f>
        <v/>
      </c>
      <c r="AF54" s="699" t="str">
        <f>if($D54="X",vlookup($B54,'Hours Spread - Filtered'!$B:$AX,AF$1,false),"")</f>
        <v/>
      </c>
      <c r="AG54" s="699" t="str">
        <f>if($D54="X",vlookup($B54,'Hours Spread - Filtered'!$B:$AX,AG$1,false),"")</f>
        <v/>
      </c>
      <c r="AH54" s="699" t="str">
        <f>if($D54="X",vlookup($B54,'Hours Spread - Filtered'!$B:$AX,AH$1,false),"")</f>
        <v/>
      </c>
      <c r="AI54" s="699" t="str">
        <f>if($D54="X",vlookup($B54,'Hours Spread - Filtered'!$B:$AX,AI$1,false),"")</f>
        <v/>
      </c>
      <c r="AJ54" s="699" t="str">
        <f>if($D54="X",vlookup($B54,'Hours Spread - Filtered'!$B:$AX,AJ$1,false),"")</f>
        <v/>
      </c>
      <c r="AK54" s="699" t="str">
        <f>if($D54="X",vlookup($B54,'Hours Spread - Filtered'!$B:$AX,AK$1,false),"")</f>
        <v/>
      </c>
      <c r="AL54" s="699" t="str">
        <f>if($D54="X",vlookup($B54,'Hours Spread - Filtered'!$B:$AX,AL$1,false),"")</f>
        <v/>
      </c>
      <c r="AM54" s="699" t="str">
        <f>if($D54="X",vlookup($B54,'Hours Spread - Filtered'!$B:$AX,AM$1,false),"")</f>
        <v/>
      </c>
      <c r="AN54" s="699" t="str">
        <f>if($D54="X",vlookup($B54,'Hours Spread - Filtered'!$B:$AX,AN$1,false),"")</f>
        <v/>
      </c>
      <c r="AO54" s="699" t="str">
        <f>if($D54="X",vlookup($B54,'Hours Spread - Filtered'!$B:$AX,AO$1,false),"")</f>
        <v/>
      </c>
      <c r="AP54" s="699" t="str">
        <f>if($D54="X",vlookup($B54,'Hours Spread - Filtered'!$B:$AX,AP$1,false),"")</f>
        <v/>
      </c>
      <c r="AQ54" s="699" t="str">
        <f>if($D54="X",vlookup($B54,'Hours Spread - Filtered'!$B:$AX,AQ$1,false),"")</f>
        <v/>
      </c>
      <c r="AR54" s="699" t="str">
        <f>if($D54="X",vlookup($B54,'Hours Spread - Filtered'!$B:$AX,AR$1,false),"")</f>
        <v/>
      </c>
      <c r="AS54" s="699" t="str">
        <f>if($D54="X",vlookup($B54,'Hours Spread - Filtered'!$B:$AX,AS$1,false),"")</f>
        <v/>
      </c>
      <c r="AT54" s="699" t="str">
        <f>if($D54="X",vlookup($B54,'Hours Spread - Filtered'!$B:$AX,AT$1,false),"")</f>
        <v/>
      </c>
      <c r="AU54" s="699" t="str">
        <f>if($D54="X",vlookup($B54,'Hours Spread - Filtered'!$B:$AX,AU$1,false),"")</f>
        <v/>
      </c>
      <c r="AV54" s="699" t="str">
        <f>if($D54="X",vlookup($B54,'Hours Spread - Filtered'!$B:$AX,AV$1,false),"")</f>
        <v/>
      </c>
      <c r="AW54" s="699" t="str">
        <f>if($D54="X",vlookup($B54,'Hours Spread - Filtered'!$B:$AX,AW$1,false),"")</f>
        <v/>
      </c>
      <c r="AX54" s="699" t="str">
        <f>if($D54="X",vlookup($B54,'Hours Spread - Filtered'!$B:$AX,AX$1,false),"")</f>
        <v/>
      </c>
      <c r="AY54" s="699" t="str">
        <f>if($D54="X",vlookup($B54,'Hours Spread - Filtered'!$B:$AX,AY$1,false),"")</f>
        <v/>
      </c>
      <c r="AZ54" s="699" t="str">
        <f>if($D54="X",vlookup($B54,'Hours Spread - Filtered'!$B:$AX,AZ$1,false),"")</f>
        <v/>
      </c>
      <c r="BA54" s="699" t="str">
        <f>if($D54="X",vlookup($B54,'Hours Spread - Filtered'!$B:$AX,BA$1,false),"")</f>
        <v/>
      </c>
      <c r="BB54" s="699" t="str">
        <f>if($D54="X",vlookup($B54,'Hours Spread - Filtered'!$B:$AX,BB$1,false),"")</f>
        <v/>
      </c>
      <c r="BC54" s="699" t="str">
        <f>if($D54="X",vlookup($B54,'Hours Spread - Filtered'!$B:$AX,BC$1,false),"")</f>
        <v/>
      </c>
      <c r="BD54" s="699" t="str">
        <f>if($D54="X",vlookup($B54,'Hours Spread - Filtered'!$B:$AX,BD$1,false),"")</f>
        <v/>
      </c>
      <c r="BE54" s="699" t="str">
        <f>if($D54="X",vlookup($B54,'Hours Spread - Filtered'!$B:$AX,BE$1,false),"")</f>
        <v/>
      </c>
      <c r="BF54" s="699" t="str">
        <f>if($D54="X",vlookup($B54,'Hours Spread - Filtered'!$B:$AX,BF$1,false),"")</f>
        <v/>
      </c>
      <c r="BG54" s="699" t="str">
        <f>if($D54="X",vlookup($B54,'Hours Spread - Filtered'!$B:$AX,BG$1,false),"")</f>
        <v/>
      </c>
      <c r="BH54" s="699" t="str">
        <f>if($D54="X",vlookup($B54,'Hours Spread - Filtered'!$B:$AX,BH$1,false),"")</f>
        <v/>
      </c>
      <c r="BI54" s="699" t="str">
        <f>if($D54="X",vlookup($B54,'Hours Spread - Filtered'!$B:$AX,BI$1,false),"")</f>
        <v/>
      </c>
      <c r="BJ54" s="699" t="str">
        <f>if($D54="X",vlookup($B54,'Hours Spread - Filtered'!$B:$AX,BJ$1,false),"")</f>
        <v/>
      </c>
      <c r="BK54" s="699" t="str">
        <f>if($D54="X",vlookup($B54,'Hours Spread - Filtered'!$B:$AX,BK$1,false),"")</f>
        <v/>
      </c>
      <c r="BL54" s="699" t="str">
        <f>if($D54="X",vlookup($B54,'Hours Spread - Filtered'!$B:$AX,BL$1,false),"")</f>
        <v/>
      </c>
      <c r="BM54" s="709" t="str">
        <f t="array" ref="BM54">IFERROR(index('Rate Card'!U$3:AF135,match(B54,'Rate Card'!A$3:A135,0),match(Assumptions!C$11,'Rate Card'!U$2:AF$2,0)),"")</f>
        <v/>
      </c>
      <c r="BN54" s="701" t="str">
        <f t="array" ref="BN54">(index('Rate Card'!$C$4:$T135, match(BM54,Controls!H$21:H135,0),match(Assumptions!$C$11,'Rate Card'!C$2:T$2,0)))</f>
        <v>#N/A</v>
      </c>
    </row>
    <row r="55">
      <c r="A55" s="705" t="s">
        <v>364</v>
      </c>
      <c r="B55" s="693" t="s">
        <v>525</v>
      </c>
      <c r="C55" s="703" t="b">
        <v>1</v>
      </c>
      <c r="D55" s="703"/>
      <c r="E55" s="692" t="str">
        <f t="shared" si="31"/>
        <v/>
      </c>
      <c r="F55" s="168" t="str">
        <f t="shared" si="32"/>
        <v>#N/A</v>
      </c>
      <c r="G55" s="168">
        <f t="shared" si="33"/>
        <v>0</v>
      </c>
      <c r="H55" s="227">
        <f t="shared" si="34"/>
        <v>0</v>
      </c>
      <c r="I55" s="227">
        <f t="shared" si="35"/>
        <v>0</v>
      </c>
      <c r="J55" s="227">
        <f>sumif('Job Report'!I:I,B55,'Job Report'!H:H)</f>
        <v>0</v>
      </c>
      <c r="K55" s="227">
        <f t="shared" si="36"/>
        <v>0</v>
      </c>
      <c r="L55" s="704">
        <f t="shared" si="37"/>
        <v>0</v>
      </c>
      <c r="M55" s="697"/>
      <c r="N55" s="169" t="str">
        <f t="shared" si="38"/>
        <v/>
      </c>
      <c r="O55" s="171" t="str">
        <f t="shared" si="39"/>
        <v>#N/A</v>
      </c>
      <c r="P55" s="698">
        <f t="shared" si="40"/>
        <v>0</v>
      </c>
      <c r="Q55" s="689"/>
      <c r="R55" s="699" t="str">
        <f>if($D55="X",vlookup($B55,'Hours Spread - Filtered'!$B:$AX,R$1,false),"")</f>
        <v/>
      </c>
      <c r="S55" s="699" t="str">
        <f>if($D55="X",vlookup($B55,'Hours Spread - Filtered'!$B:$AX,S$1,false),"")</f>
        <v/>
      </c>
      <c r="T55" s="699" t="str">
        <f>if($D55="X",vlookup($B55,'Hours Spread - Filtered'!$B:$AX,T$1,false),"")</f>
        <v/>
      </c>
      <c r="U55" s="699" t="str">
        <f>if($D55="X",vlookup($B55,'Hours Spread - Filtered'!$B:$AX,U$1,false),"")</f>
        <v/>
      </c>
      <c r="V55" s="699" t="str">
        <f>if($D55="X",vlookup($B55,'Hours Spread - Filtered'!$B:$AX,V$1,false),"")</f>
        <v/>
      </c>
      <c r="W55" s="699" t="str">
        <f>if($D55="X",vlookup($B55,'Hours Spread - Filtered'!$B:$AX,W$1,false),"")</f>
        <v/>
      </c>
      <c r="X55" s="699" t="str">
        <f>if($D55="X",vlookup($B55,'Hours Spread - Filtered'!$B:$AX,X$1,false),"")</f>
        <v/>
      </c>
      <c r="Y55" s="699" t="str">
        <f>if($D55="X",vlookup($B55,'Hours Spread - Filtered'!$B:$AX,Y$1,false),"")</f>
        <v/>
      </c>
      <c r="Z55" s="699" t="str">
        <f>if($D55="X",vlookup($B55,'Hours Spread - Filtered'!$B:$AX,Z$1,false),"")</f>
        <v/>
      </c>
      <c r="AA55" s="699" t="str">
        <f>if($D55="X",vlookup($B55,'Hours Spread - Filtered'!$B:$AX,AA$1,false),"")</f>
        <v/>
      </c>
      <c r="AB55" s="699" t="str">
        <f>if($D55="X",vlookup($B55,'Hours Spread - Filtered'!$B:$AX,AB$1,false),"")</f>
        <v/>
      </c>
      <c r="AC55" s="699" t="str">
        <f>if($D55="X",vlookup($B55,'Hours Spread - Filtered'!$B:$AX,AC$1,false),"")</f>
        <v/>
      </c>
      <c r="AD55" s="699" t="str">
        <f>if($D55="X",vlookup($B55,'Hours Spread - Filtered'!$B:$AX,AD$1,false),"")</f>
        <v/>
      </c>
      <c r="AE55" s="699" t="str">
        <f>if($D55="X",vlookup($B55,'Hours Spread - Filtered'!$B:$AX,AE$1,false),"")</f>
        <v/>
      </c>
      <c r="AF55" s="699" t="str">
        <f>if($D55="X",vlookup($B55,'Hours Spread - Filtered'!$B:$AX,AF$1,false),"")</f>
        <v/>
      </c>
      <c r="AG55" s="699" t="str">
        <f>if($D55="X",vlookup($B55,'Hours Spread - Filtered'!$B:$AX,AG$1,false),"")</f>
        <v/>
      </c>
      <c r="AH55" s="699" t="str">
        <f>if($D55="X",vlookup($B55,'Hours Spread - Filtered'!$B:$AX,AH$1,false),"")</f>
        <v/>
      </c>
      <c r="AI55" s="699" t="str">
        <f>if($D55="X",vlookup($B55,'Hours Spread - Filtered'!$B:$AX,AI$1,false),"")</f>
        <v/>
      </c>
      <c r="AJ55" s="699" t="str">
        <f>if($D55="X",vlookup($B55,'Hours Spread - Filtered'!$B:$AX,AJ$1,false),"")</f>
        <v/>
      </c>
      <c r="AK55" s="699" t="str">
        <f>if($D55="X",vlookup($B55,'Hours Spread - Filtered'!$B:$AX,AK$1,false),"")</f>
        <v/>
      </c>
      <c r="AL55" s="699" t="str">
        <f>if($D55="X",vlookup($B55,'Hours Spread - Filtered'!$B:$AX,AL$1,false),"")</f>
        <v/>
      </c>
      <c r="AM55" s="699" t="str">
        <f>if($D55="X",vlookup($B55,'Hours Spread - Filtered'!$B:$AX,AM$1,false),"")</f>
        <v/>
      </c>
      <c r="AN55" s="699" t="str">
        <f>if($D55="X",vlookup($B55,'Hours Spread - Filtered'!$B:$AX,AN$1,false),"")</f>
        <v/>
      </c>
      <c r="AO55" s="699" t="str">
        <f>if($D55="X",vlookup($B55,'Hours Spread - Filtered'!$B:$AX,AO$1,false),"")</f>
        <v/>
      </c>
      <c r="AP55" s="699" t="str">
        <f>if($D55="X",vlookup($B55,'Hours Spread - Filtered'!$B:$AX,AP$1,false),"")</f>
        <v/>
      </c>
      <c r="AQ55" s="699" t="str">
        <f>if($D55="X",vlookup($B55,'Hours Spread - Filtered'!$B:$AX,AQ$1,false),"")</f>
        <v/>
      </c>
      <c r="AR55" s="699" t="str">
        <f>if($D55="X",vlookup($B55,'Hours Spread - Filtered'!$B:$AX,AR$1,false),"")</f>
        <v/>
      </c>
      <c r="AS55" s="699" t="str">
        <f>if($D55="X",vlookup($B55,'Hours Spread - Filtered'!$B:$AX,AS$1,false),"")</f>
        <v/>
      </c>
      <c r="AT55" s="699" t="str">
        <f>if($D55="X",vlookup($B55,'Hours Spread - Filtered'!$B:$AX,AT$1,false),"")</f>
        <v/>
      </c>
      <c r="AU55" s="699" t="str">
        <f>if($D55="X",vlookup($B55,'Hours Spread - Filtered'!$B:$AX,AU$1,false),"")</f>
        <v/>
      </c>
      <c r="AV55" s="699" t="str">
        <f>if($D55="X",vlookup($B55,'Hours Spread - Filtered'!$B:$AX,AV$1,false),"")</f>
        <v/>
      </c>
      <c r="AW55" s="699" t="str">
        <f>if($D55="X",vlookup($B55,'Hours Spread - Filtered'!$B:$AX,AW$1,false),"")</f>
        <v/>
      </c>
      <c r="AX55" s="699" t="str">
        <f>if($D55="X",vlookup($B55,'Hours Spread - Filtered'!$B:$AX,AX$1,false),"")</f>
        <v/>
      </c>
      <c r="AY55" s="699" t="str">
        <f>if($D55="X",vlookup($B55,'Hours Spread - Filtered'!$B:$AX,AY$1,false),"")</f>
        <v/>
      </c>
      <c r="AZ55" s="699" t="str">
        <f>if($D55="X",vlookup($B55,'Hours Spread - Filtered'!$B:$AX,AZ$1,false),"")</f>
        <v/>
      </c>
      <c r="BA55" s="699" t="str">
        <f>if($D55="X",vlookup($B55,'Hours Spread - Filtered'!$B:$AX,BA$1,false),"")</f>
        <v/>
      </c>
      <c r="BB55" s="699" t="str">
        <f>if($D55="X",vlookup($B55,'Hours Spread - Filtered'!$B:$AX,BB$1,false),"")</f>
        <v/>
      </c>
      <c r="BC55" s="699" t="str">
        <f>if($D55="X",vlookup($B55,'Hours Spread - Filtered'!$B:$AX,BC$1,false),"")</f>
        <v/>
      </c>
      <c r="BD55" s="699" t="str">
        <f>if($D55="X",vlookup($B55,'Hours Spread - Filtered'!$B:$AX,BD$1,false),"")</f>
        <v/>
      </c>
      <c r="BE55" s="699" t="str">
        <f>if($D55="X",vlookup($B55,'Hours Spread - Filtered'!$B:$AX,BE$1,false),"")</f>
        <v/>
      </c>
      <c r="BF55" s="699" t="str">
        <f>if($D55="X",vlookup($B55,'Hours Spread - Filtered'!$B:$AX,BF$1,false),"")</f>
        <v/>
      </c>
      <c r="BG55" s="699" t="str">
        <f>if($D55="X",vlookup($B55,'Hours Spread - Filtered'!$B:$AX,BG$1,false),"")</f>
        <v/>
      </c>
      <c r="BH55" s="699" t="str">
        <f>if($D55="X",vlookup($B55,'Hours Spread - Filtered'!$B:$AX,BH$1,false),"")</f>
        <v/>
      </c>
      <c r="BI55" s="699" t="str">
        <f>if($D55="X",vlookup($B55,'Hours Spread - Filtered'!$B:$AX,BI$1,false),"")</f>
        <v/>
      </c>
      <c r="BJ55" s="699" t="str">
        <f>if($D55="X",vlookup($B55,'Hours Spread - Filtered'!$B:$AX,BJ$1,false),"")</f>
        <v/>
      </c>
      <c r="BK55" s="699" t="str">
        <f>if($D55="X",vlookup($B55,'Hours Spread - Filtered'!$B:$AX,BK$1,false),"")</f>
        <v/>
      </c>
      <c r="BL55" s="699" t="str">
        <f>if($D55="X",vlookup($B55,'Hours Spread - Filtered'!$B:$AX,BL$1,false),"")</f>
        <v/>
      </c>
      <c r="BM55" s="709" t="str">
        <f t="array" ref="BM55">IFERROR(index('Rate Card'!U$3:AF135,match(B55,'Rate Card'!A$3:A135,0),match(Assumptions!C$11,'Rate Card'!U$2:AF$2,0)),"")</f>
        <v/>
      </c>
      <c r="BN55" s="701" t="str">
        <f t="array" ref="BN55">(index('Rate Card'!$C$4:$T135, match(BM55,Controls!H$21:H135,0),match(Assumptions!$C$11,'Rate Card'!C$2:T$2,0)))</f>
        <v>#N/A</v>
      </c>
    </row>
    <row r="56">
      <c r="A56" s="705" t="s">
        <v>364</v>
      </c>
      <c r="B56" s="716" t="s">
        <v>526</v>
      </c>
      <c r="C56" s="703" t="b">
        <v>1</v>
      </c>
      <c r="D56" s="703"/>
      <c r="E56" s="692" t="str">
        <f t="shared" si="31"/>
        <v/>
      </c>
      <c r="F56" s="168" t="str">
        <f t="shared" si="32"/>
        <v>#N/A</v>
      </c>
      <c r="G56" s="168">
        <f t="shared" si="33"/>
        <v>0</v>
      </c>
      <c r="H56" s="227">
        <f t="shared" si="34"/>
        <v>0</v>
      </c>
      <c r="I56" s="227">
        <f t="shared" si="35"/>
        <v>0</v>
      </c>
      <c r="J56" s="227">
        <f>sumif('Job Report'!I:I,B56,'Job Report'!H:H)</f>
        <v>0</v>
      </c>
      <c r="K56" s="227">
        <f t="shared" si="36"/>
        <v>0</v>
      </c>
      <c r="L56" s="704">
        <f t="shared" si="37"/>
        <v>0</v>
      </c>
      <c r="M56" s="697"/>
      <c r="N56" s="169" t="str">
        <f t="shared" si="38"/>
        <v/>
      </c>
      <c r="O56" s="171" t="str">
        <f t="shared" si="39"/>
        <v>#N/A</v>
      </c>
      <c r="P56" s="698">
        <f t="shared" si="40"/>
        <v>0</v>
      </c>
      <c r="Q56" s="689"/>
      <c r="R56" s="699" t="str">
        <f>if($D56="X",vlookup($B56,'Hours Spread - Filtered'!$B:$AX,R$1,false),"")</f>
        <v/>
      </c>
      <c r="S56" s="699" t="str">
        <f>if($D56="X",vlookup($B56,'Hours Spread - Filtered'!$B:$AX,S$1,false),"")</f>
        <v/>
      </c>
      <c r="T56" s="699" t="str">
        <f>if($D56="X",vlookup($B56,'Hours Spread - Filtered'!$B:$AX,T$1,false),"")</f>
        <v/>
      </c>
      <c r="U56" s="699" t="str">
        <f>if($D56="X",vlookup($B56,'Hours Spread - Filtered'!$B:$AX,U$1,false),"")</f>
        <v/>
      </c>
      <c r="V56" s="699" t="str">
        <f>if($D56="X",vlookup($B56,'Hours Spread - Filtered'!$B:$AX,V$1,false),"")</f>
        <v/>
      </c>
      <c r="W56" s="699" t="str">
        <f>if($D56="X",vlookup($B56,'Hours Spread - Filtered'!$B:$AX,W$1,false),"")</f>
        <v/>
      </c>
      <c r="X56" s="699" t="str">
        <f>if($D56="X",vlookup($B56,'Hours Spread - Filtered'!$B:$AX,X$1,false),"")</f>
        <v/>
      </c>
      <c r="Y56" s="699" t="str">
        <f>if($D56="X",vlookup($B56,'Hours Spread - Filtered'!$B:$AX,Y$1,false),"")</f>
        <v/>
      </c>
      <c r="Z56" s="699" t="str">
        <f>if($D56="X",vlookup($B56,'Hours Spread - Filtered'!$B:$AX,Z$1,false),"")</f>
        <v/>
      </c>
      <c r="AA56" s="699" t="str">
        <f>if($D56="X",vlookup($B56,'Hours Spread - Filtered'!$B:$AX,AA$1,false),"")</f>
        <v/>
      </c>
      <c r="AB56" s="699" t="str">
        <f>if($D56="X",vlookup($B56,'Hours Spread - Filtered'!$B:$AX,AB$1,false),"")</f>
        <v/>
      </c>
      <c r="AC56" s="699" t="str">
        <f>if($D56="X",vlookup($B56,'Hours Spread - Filtered'!$B:$AX,AC$1,false),"")</f>
        <v/>
      </c>
      <c r="AD56" s="699" t="str">
        <f>if($D56="X",vlookup($B56,'Hours Spread - Filtered'!$B:$AX,AD$1,false),"")</f>
        <v/>
      </c>
      <c r="AE56" s="699" t="str">
        <f>if($D56="X",vlookup($B56,'Hours Spread - Filtered'!$B:$AX,AE$1,false),"")</f>
        <v/>
      </c>
      <c r="AF56" s="699" t="str">
        <f>if($D56="X",vlookup($B56,'Hours Spread - Filtered'!$B:$AX,AF$1,false),"")</f>
        <v/>
      </c>
      <c r="AG56" s="699" t="str">
        <f>if($D56="X",vlookup($B56,'Hours Spread - Filtered'!$B:$AX,AG$1,false),"")</f>
        <v/>
      </c>
      <c r="AH56" s="699" t="str">
        <f>if($D56="X",vlookup($B56,'Hours Spread - Filtered'!$B:$AX,AH$1,false),"")</f>
        <v/>
      </c>
      <c r="AI56" s="699" t="str">
        <f>if($D56="X",vlookup($B56,'Hours Spread - Filtered'!$B:$AX,AI$1,false),"")</f>
        <v/>
      </c>
      <c r="AJ56" s="699" t="str">
        <f>if($D56="X",vlookup($B56,'Hours Spread - Filtered'!$B:$AX,AJ$1,false),"")</f>
        <v/>
      </c>
      <c r="AK56" s="699" t="str">
        <f>if($D56="X",vlookup($B56,'Hours Spread - Filtered'!$B:$AX,AK$1,false),"")</f>
        <v/>
      </c>
      <c r="AL56" s="699" t="str">
        <f>if($D56="X",vlookup($B56,'Hours Spread - Filtered'!$B:$AX,AL$1,false),"")</f>
        <v/>
      </c>
      <c r="AM56" s="699" t="str">
        <f>if($D56="X",vlookup($B56,'Hours Spread - Filtered'!$B:$AX,AM$1,false),"")</f>
        <v/>
      </c>
      <c r="AN56" s="699" t="str">
        <f>if($D56="X",vlookup($B56,'Hours Spread - Filtered'!$B:$AX,AN$1,false),"")</f>
        <v/>
      </c>
      <c r="AO56" s="699" t="str">
        <f>if($D56="X",vlookup($B56,'Hours Spread - Filtered'!$B:$AX,AO$1,false),"")</f>
        <v/>
      </c>
      <c r="AP56" s="699" t="str">
        <f>if($D56="X",vlookup($B56,'Hours Spread - Filtered'!$B:$AX,AP$1,false),"")</f>
        <v/>
      </c>
      <c r="AQ56" s="699" t="str">
        <f>if($D56="X",vlookup($B56,'Hours Spread - Filtered'!$B:$AX,AQ$1,false),"")</f>
        <v/>
      </c>
      <c r="AR56" s="699" t="str">
        <f>if($D56="X",vlookup($B56,'Hours Spread - Filtered'!$B:$AX,AR$1,false),"")</f>
        <v/>
      </c>
      <c r="AS56" s="699" t="str">
        <f>if($D56="X",vlookup($B56,'Hours Spread - Filtered'!$B:$AX,AS$1,false),"")</f>
        <v/>
      </c>
      <c r="AT56" s="699" t="str">
        <f>if($D56="X",vlookup($B56,'Hours Spread - Filtered'!$B:$AX,AT$1,false),"")</f>
        <v/>
      </c>
      <c r="AU56" s="699" t="str">
        <f>if($D56="X",vlookup($B56,'Hours Spread - Filtered'!$B:$AX,AU$1,false),"")</f>
        <v/>
      </c>
      <c r="AV56" s="699" t="str">
        <f>if($D56="X",vlookup($B56,'Hours Spread - Filtered'!$B:$AX,AV$1,false),"")</f>
        <v/>
      </c>
      <c r="AW56" s="699" t="str">
        <f>if($D56="X",vlookup($B56,'Hours Spread - Filtered'!$B:$AX,AW$1,false),"")</f>
        <v/>
      </c>
      <c r="AX56" s="699" t="str">
        <f>if($D56="X",vlookup($B56,'Hours Spread - Filtered'!$B:$AX,AX$1,false),"")</f>
        <v/>
      </c>
      <c r="AY56" s="699" t="str">
        <f>if($D56="X",vlookup($B56,'Hours Spread - Filtered'!$B:$AX,AY$1,false),"")</f>
        <v/>
      </c>
      <c r="AZ56" s="699" t="str">
        <f>if($D56="X",vlookup($B56,'Hours Spread - Filtered'!$B:$AX,AZ$1,false),"")</f>
        <v/>
      </c>
      <c r="BA56" s="699" t="str">
        <f>if($D56="X",vlookup($B56,'Hours Spread - Filtered'!$B:$AX,BA$1,false),"")</f>
        <v/>
      </c>
      <c r="BB56" s="699" t="str">
        <f>if($D56="X",vlookup($B56,'Hours Spread - Filtered'!$B:$AX,BB$1,false),"")</f>
        <v/>
      </c>
      <c r="BC56" s="699" t="str">
        <f>if($D56="X",vlookup($B56,'Hours Spread - Filtered'!$B:$AX,BC$1,false),"")</f>
        <v/>
      </c>
      <c r="BD56" s="699" t="str">
        <f>if($D56="X",vlookup($B56,'Hours Spread - Filtered'!$B:$AX,BD$1,false),"")</f>
        <v/>
      </c>
      <c r="BE56" s="699" t="str">
        <f>if($D56="X",vlookup($B56,'Hours Spread - Filtered'!$B:$AX,BE$1,false),"")</f>
        <v/>
      </c>
      <c r="BF56" s="699" t="str">
        <f>if($D56="X",vlookup($B56,'Hours Spread - Filtered'!$B:$AX,BF$1,false),"")</f>
        <v/>
      </c>
      <c r="BG56" s="699" t="str">
        <f>if($D56="X",vlookup($B56,'Hours Spread - Filtered'!$B:$AX,BG$1,false),"")</f>
        <v/>
      </c>
      <c r="BH56" s="699" t="str">
        <f>if($D56="X",vlookup($B56,'Hours Spread - Filtered'!$B:$AX,BH$1,false),"")</f>
        <v/>
      </c>
      <c r="BI56" s="699" t="str">
        <f>if($D56="X",vlookup($B56,'Hours Spread - Filtered'!$B:$AX,BI$1,false),"")</f>
        <v/>
      </c>
      <c r="BJ56" s="699" t="str">
        <f>if($D56="X",vlookup($B56,'Hours Spread - Filtered'!$B:$AX,BJ$1,false),"")</f>
        <v/>
      </c>
      <c r="BK56" s="699" t="str">
        <f>if($D56="X",vlookup($B56,'Hours Spread - Filtered'!$B:$AX,BK$1,false),"")</f>
        <v/>
      </c>
      <c r="BL56" s="699" t="str">
        <f>if($D56="X",vlookup($B56,'Hours Spread - Filtered'!$B:$AX,BL$1,false),"")</f>
        <v/>
      </c>
      <c r="BM56" s="709" t="str">
        <f t="array" ref="BM56">IFERROR(index('Rate Card'!U$3:AF135,match(B56,'Rate Card'!A$3:A135,0),match(Assumptions!C$11,'Rate Card'!U$2:AF$2,0)),"")</f>
        <v/>
      </c>
      <c r="BN56" s="701" t="str">
        <f t="array" ref="BN56">(index('Rate Card'!$C$4:$T135, match(BM56,Controls!H$21:H135,0),match(Assumptions!$C$11,'Rate Card'!C$2:T$2,0)))</f>
        <v>#N/A</v>
      </c>
    </row>
    <row r="57">
      <c r="A57" s="705" t="s">
        <v>364</v>
      </c>
      <c r="B57" s="716" t="s">
        <v>527</v>
      </c>
      <c r="C57" s="703" t="b">
        <v>1</v>
      </c>
      <c r="D57" s="703"/>
      <c r="E57" s="692" t="str">
        <f t="shared" si="31"/>
        <v/>
      </c>
      <c r="F57" s="168" t="str">
        <f t="shared" si="32"/>
        <v>#N/A</v>
      </c>
      <c r="G57" s="168">
        <f t="shared" si="33"/>
        <v>0</v>
      </c>
      <c r="H57" s="227">
        <f t="shared" si="34"/>
        <v>0</v>
      </c>
      <c r="I57" s="227">
        <f t="shared" si="35"/>
        <v>0</v>
      </c>
      <c r="J57" s="227">
        <f>sumif('Job Report'!I:I,B57,'Job Report'!H:H)</f>
        <v>0</v>
      </c>
      <c r="K57" s="227">
        <f t="shared" si="36"/>
        <v>0</v>
      </c>
      <c r="L57" s="704">
        <f t="shared" si="37"/>
        <v>0</v>
      </c>
      <c r="M57" s="697"/>
      <c r="N57" s="169" t="str">
        <f t="shared" si="38"/>
        <v/>
      </c>
      <c r="O57" s="171" t="str">
        <f t="shared" si="39"/>
        <v>#N/A</v>
      </c>
      <c r="P57" s="698">
        <f t="shared" si="40"/>
        <v>0</v>
      </c>
      <c r="Q57" s="689"/>
      <c r="R57" s="699" t="str">
        <f>if($D57="X",vlookup($B57,'Hours Spread - Filtered'!$B:$AX,R$1,false),"")</f>
        <v/>
      </c>
      <c r="S57" s="699" t="str">
        <f>if($D57="X",vlookup($B57,'Hours Spread - Filtered'!$B:$AX,S$1,false),"")</f>
        <v/>
      </c>
      <c r="T57" s="699" t="str">
        <f>if($D57="X",vlookup($B57,'Hours Spread - Filtered'!$B:$AX,T$1,false),"")</f>
        <v/>
      </c>
      <c r="U57" s="699" t="str">
        <f>if($D57="X",vlookup($B57,'Hours Spread - Filtered'!$B:$AX,U$1,false),"")</f>
        <v/>
      </c>
      <c r="V57" s="699" t="str">
        <f>if($D57="X",vlookup($B57,'Hours Spread - Filtered'!$B:$AX,V$1,false),"")</f>
        <v/>
      </c>
      <c r="W57" s="699" t="str">
        <f>if($D57="X",vlookup($B57,'Hours Spread - Filtered'!$B:$AX,W$1,false),"")</f>
        <v/>
      </c>
      <c r="X57" s="699" t="str">
        <f>if($D57="X",vlookup($B57,'Hours Spread - Filtered'!$B:$AX,X$1,false),"")</f>
        <v/>
      </c>
      <c r="Y57" s="699" t="str">
        <f>if($D57="X",vlookup($B57,'Hours Spread - Filtered'!$B:$AX,Y$1,false),"")</f>
        <v/>
      </c>
      <c r="Z57" s="699" t="str">
        <f>if($D57="X",vlookup($B57,'Hours Spread - Filtered'!$B:$AX,Z$1,false),"")</f>
        <v/>
      </c>
      <c r="AA57" s="699" t="str">
        <f>if($D57="X",vlookup($B57,'Hours Spread - Filtered'!$B:$AX,AA$1,false),"")</f>
        <v/>
      </c>
      <c r="AB57" s="699" t="str">
        <f>if($D57="X",vlookup($B57,'Hours Spread - Filtered'!$B:$AX,AB$1,false),"")</f>
        <v/>
      </c>
      <c r="AC57" s="699" t="str">
        <f>if($D57="X",vlookup($B57,'Hours Spread - Filtered'!$B:$AX,AC$1,false),"")</f>
        <v/>
      </c>
      <c r="AD57" s="699" t="str">
        <f>if($D57="X",vlookup($B57,'Hours Spread - Filtered'!$B:$AX,AD$1,false),"")</f>
        <v/>
      </c>
      <c r="AE57" s="699" t="str">
        <f>if($D57="X",vlookup($B57,'Hours Spread - Filtered'!$B:$AX,AE$1,false),"")</f>
        <v/>
      </c>
      <c r="AF57" s="699" t="str">
        <f>if($D57="X",vlookup($B57,'Hours Spread - Filtered'!$B:$AX,AF$1,false),"")</f>
        <v/>
      </c>
      <c r="AG57" s="699" t="str">
        <f>if($D57="X",vlookup($B57,'Hours Spread - Filtered'!$B:$AX,AG$1,false),"")</f>
        <v/>
      </c>
      <c r="AH57" s="699" t="str">
        <f>if($D57="X",vlookup($B57,'Hours Spread - Filtered'!$B:$AX,AH$1,false),"")</f>
        <v/>
      </c>
      <c r="AI57" s="699" t="str">
        <f>if($D57="X",vlookup($B57,'Hours Spread - Filtered'!$B:$AX,AI$1,false),"")</f>
        <v/>
      </c>
      <c r="AJ57" s="699" t="str">
        <f>if($D57="X",vlookup($B57,'Hours Spread - Filtered'!$B:$AX,AJ$1,false),"")</f>
        <v/>
      </c>
      <c r="AK57" s="699" t="str">
        <f>if($D57="X",vlookup($B57,'Hours Spread - Filtered'!$B:$AX,AK$1,false),"")</f>
        <v/>
      </c>
      <c r="AL57" s="699" t="str">
        <f>if($D57="X",vlookup($B57,'Hours Spread - Filtered'!$B:$AX,AL$1,false),"")</f>
        <v/>
      </c>
      <c r="AM57" s="699" t="str">
        <f>if($D57="X",vlookup($B57,'Hours Spread - Filtered'!$B:$AX,AM$1,false),"")</f>
        <v/>
      </c>
      <c r="AN57" s="699" t="str">
        <f>if($D57="X",vlookup($B57,'Hours Spread - Filtered'!$B:$AX,AN$1,false),"")</f>
        <v/>
      </c>
      <c r="AO57" s="699" t="str">
        <f>if($D57="X",vlookup($B57,'Hours Spread - Filtered'!$B:$AX,AO$1,false),"")</f>
        <v/>
      </c>
      <c r="AP57" s="699" t="str">
        <f>if($D57="X",vlookup($B57,'Hours Spread - Filtered'!$B:$AX,AP$1,false),"")</f>
        <v/>
      </c>
      <c r="AQ57" s="699" t="str">
        <f>if($D57="X",vlookup($B57,'Hours Spread - Filtered'!$B:$AX,AQ$1,false),"")</f>
        <v/>
      </c>
      <c r="AR57" s="699" t="str">
        <f>if($D57="X",vlookup($B57,'Hours Spread - Filtered'!$B:$AX,AR$1,false),"")</f>
        <v/>
      </c>
      <c r="AS57" s="699" t="str">
        <f>if($D57="X",vlookup($B57,'Hours Spread - Filtered'!$B:$AX,AS$1,false),"")</f>
        <v/>
      </c>
      <c r="AT57" s="699" t="str">
        <f>if($D57="X",vlookup($B57,'Hours Spread - Filtered'!$B:$AX,AT$1,false),"")</f>
        <v/>
      </c>
      <c r="AU57" s="699" t="str">
        <f>if($D57="X",vlookup($B57,'Hours Spread - Filtered'!$B:$AX,AU$1,false),"")</f>
        <v/>
      </c>
      <c r="AV57" s="699" t="str">
        <f>if($D57="X",vlookup($B57,'Hours Spread - Filtered'!$B:$AX,AV$1,false),"")</f>
        <v/>
      </c>
      <c r="AW57" s="699" t="str">
        <f>if($D57="X",vlookup($B57,'Hours Spread - Filtered'!$B:$AX,AW$1,false),"")</f>
        <v/>
      </c>
      <c r="AX57" s="699" t="str">
        <f>if($D57="X",vlookup($B57,'Hours Spread - Filtered'!$B:$AX,AX$1,false),"")</f>
        <v/>
      </c>
      <c r="AY57" s="699" t="str">
        <f>if($D57="X",vlookup($B57,'Hours Spread - Filtered'!$B:$AX,AY$1,false),"")</f>
        <v/>
      </c>
      <c r="AZ57" s="699" t="str">
        <f>if($D57="X",vlookup($B57,'Hours Spread - Filtered'!$B:$AX,AZ$1,false),"")</f>
        <v/>
      </c>
      <c r="BA57" s="699" t="str">
        <f>if($D57="X",vlookup($B57,'Hours Spread - Filtered'!$B:$AX,BA$1,false),"")</f>
        <v/>
      </c>
      <c r="BB57" s="699" t="str">
        <f>if($D57="X",vlookup($B57,'Hours Spread - Filtered'!$B:$AX,BB$1,false),"")</f>
        <v/>
      </c>
      <c r="BC57" s="699" t="str">
        <f>if($D57="X",vlookup($B57,'Hours Spread - Filtered'!$B:$AX,BC$1,false),"")</f>
        <v/>
      </c>
      <c r="BD57" s="699" t="str">
        <f>if($D57="X",vlookup($B57,'Hours Spread - Filtered'!$B:$AX,BD$1,false),"")</f>
        <v/>
      </c>
      <c r="BE57" s="699" t="str">
        <f>if($D57="X",vlookup($B57,'Hours Spread - Filtered'!$B:$AX,BE$1,false),"")</f>
        <v/>
      </c>
      <c r="BF57" s="699" t="str">
        <f>if($D57="X",vlookup($B57,'Hours Spread - Filtered'!$B:$AX,BF$1,false),"")</f>
        <v/>
      </c>
      <c r="BG57" s="699" t="str">
        <f>if($D57="X",vlookup($B57,'Hours Spread - Filtered'!$B:$AX,BG$1,false),"")</f>
        <v/>
      </c>
      <c r="BH57" s="699" t="str">
        <f>if($D57="X",vlookup($B57,'Hours Spread - Filtered'!$B:$AX,BH$1,false),"")</f>
        <v/>
      </c>
      <c r="BI57" s="699" t="str">
        <f>if($D57="X",vlookup($B57,'Hours Spread - Filtered'!$B:$AX,BI$1,false),"")</f>
        <v/>
      </c>
      <c r="BJ57" s="699" t="str">
        <f>if($D57="X",vlookup($B57,'Hours Spread - Filtered'!$B:$AX,BJ$1,false),"")</f>
        <v/>
      </c>
      <c r="BK57" s="699" t="str">
        <f>if($D57="X",vlookup($B57,'Hours Spread - Filtered'!$B:$AX,BK$1,false),"")</f>
        <v/>
      </c>
      <c r="BL57" s="699" t="str">
        <f>if($D57="X",vlookup($B57,'Hours Spread - Filtered'!$B:$AX,BL$1,false),"")</f>
        <v/>
      </c>
      <c r="BM57" s="709" t="str">
        <f t="array" ref="BM57">IFERROR(index('Rate Card'!U$3:AF135,match(B57,'Rate Card'!A$3:A135,0),match(Assumptions!C$11,'Rate Card'!U$2:AF$2,0)),"")</f>
        <v/>
      </c>
      <c r="BN57" s="701" t="str">
        <f t="array" ref="BN57">(index('Rate Card'!$C$4:$T135, match(BM57,Controls!H$21:H135,0),match(Assumptions!$C$11,'Rate Card'!C$2:T$2,0)))</f>
        <v>#N/A</v>
      </c>
    </row>
    <row r="58">
      <c r="A58" s="705" t="s">
        <v>364</v>
      </c>
      <c r="B58" s="693" t="s">
        <v>528</v>
      </c>
      <c r="C58" s="703" t="b">
        <v>1</v>
      </c>
      <c r="D58" s="703"/>
      <c r="E58" s="692" t="str">
        <f t="shared" si="31"/>
        <v/>
      </c>
      <c r="F58" s="168" t="str">
        <f t="shared" si="32"/>
        <v>#N/A</v>
      </c>
      <c r="G58" s="168">
        <f t="shared" si="33"/>
        <v>0</v>
      </c>
      <c r="H58" s="227">
        <f t="shared" si="34"/>
        <v>0</v>
      </c>
      <c r="I58" s="227">
        <f t="shared" si="35"/>
        <v>0</v>
      </c>
      <c r="J58" s="227">
        <f>sumif('Job Report'!I:I,B58,'Job Report'!H:H)</f>
        <v>0</v>
      </c>
      <c r="K58" s="227">
        <f t="shared" si="36"/>
        <v>0</v>
      </c>
      <c r="L58" s="704">
        <f t="shared" si="37"/>
        <v>0</v>
      </c>
      <c r="M58" s="697"/>
      <c r="N58" s="169" t="str">
        <f t="shared" si="38"/>
        <v/>
      </c>
      <c r="O58" s="171" t="str">
        <f t="shared" si="39"/>
        <v>#N/A</v>
      </c>
      <c r="P58" s="698">
        <f t="shared" si="40"/>
        <v>0</v>
      </c>
      <c r="Q58" s="689"/>
      <c r="R58" s="699" t="str">
        <f>if($D58="X",vlookup($B58,'Hours Spread - Filtered'!$B:$AX,R$1,false),"")</f>
        <v/>
      </c>
      <c r="S58" s="699" t="str">
        <f>if($D58="X",vlookup($B58,'Hours Spread - Filtered'!$B:$AX,S$1,false),"")</f>
        <v/>
      </c>
      <c r="T58" s="699" t="str">
        <f>if($D58="X",vlookup($B58,'Hours Spread - Filtered'!$B:$AX,T$1,false),"")</f>
        <v/>
      </c>
      <c r="U58" s="699" t="str">
        <f>if($D58="X",vlookup($B58,'Hours Spread - Filtered'!$B:$AX,U$1,false),"")</f>
        <v/>
      </c>
      <c r="V58" s="699" t="str">
        <f>if($D58="X",vlookup($B58,'Hours Spread - Filtered'!$B:$AX,V$1,false),"")</f>
        <v/>
      </c>
      <c r="W58" s="699" t="str">
        <f>if($D58="X",vlookup($B58,'Hours Spread - Filtered'!$B:$AX,W$1,false),"")</f>
        <v/>
      </c>
      <c r="X58" s="699" t="str">
        <f>if($D58="X",vlookup($B58,'Hours Spread - Filtered'!$B:$AX,X$1,false),"")</f>
        <v/>
      </c>
      <c r="Y58" s="699" t="str">
        <f>if($D58="X",vlookup($B58,'Hours Spread - Filtered'!$B:$AX,Y$1,false),"")</f>
        <v/>
      </c>
      <c r="Z58" s="699" t="str">
        <f>if($D58="X",vlookup($B58,'Hours Spread - Filtered'!$B:$AX,Z$1,false),"")</f>
        <v/>
      </c>
      <c r="AA58" s="699" t="str">
        <f>if($D58="X",vlookup($B58,'Hours Spread - Filtered'!$B:$AX,AA$1,false),"")</f>
        <v/>
      </c>
      <c r="AB58" s="699" t="str">
        <f>if($D58="X",vlookup($B58,'Hours Spread - Filtered'!$B:$AX,AB$1,false),"")</f>
        <v/>
      </c>
      <c r="AC58" s="699" t="str">
        <f>if($D58="X",vlookup($B58,'Hours Spread - Filtered'!$B:$AX,AC$1,false),"")</f>
        <v/>
      </c>
      <c r="AD58" s="699" t="str">
        <f>if($D58="X",vlookup($B58,'Hours Spread - Filtered'!$B:$AX,AD$1,false),"")</f>
        <v/>
      </c>
      <c r="AE58" s="699" t="str">
        <f>if($D58="X",vlookup($B58,'Hours Spread - Filtered'!$B:$AX,AE$1,false),"")</f>
        <v/>
      </c>
      <c r="AF58" s="699" t="str">
        <f>if($D58="X",vlookup($B58,'Hours Spread - Filtered'!$B:$AX,AF$1,false),"")</f>
        <v/>
      </c>
      <c r="AG58" s="699" t="str">
        <f>if($D58="X",vlookup($B58,'Hours Spread - Filtered'!$B:$AX,AG$1,false),"")</f>
        <v/>
      </c>
      <c r="AH58" s="699" t="str">
        <f>if($D58="X",vlookup($B58,'Hours Spread - Filtered'!$B:$AX,AH$1,false),"")</f>
        <v/>
      </c>
      <c r="AI58" s="699" t="str">
        <f>if($D58="X",vlookup($B58,'Hours Spread - Filtered'!$B:$AX,AI$1,false),"")</f>
        <v/>
      </c>
      <c r="AJ58" s="699" t="str">
        <f>if($D58="X",vlookup($B58,'Hours Spread - Filtered'!$B:$AX,AJ$1,false),"")</f>
        <v/>
      </c>
      <c r="AK58" s="699" t="str">
        <f>if($D58="X",vlookup($B58,'Hours Spread - Filtered'!$B:$AX,AK$1,false),"")</f>
        <v/>
      </c>
      <c r="AL58" s="699" t="str">
        <f>if($D58="X",vlookup($B58,'Hours Spread - Filtered'!$B:$AX,AL$1,false),"")</f>
        <v/>
      </c>
      <c r="AM58" s="699" t="str">
        <f>if($D58="X",vlookup($B58,'Hours Spread - Filtered'!$B:$AX,AM$1,false),"")</f>
        <v/>
      </c>
      <c r="AN58" s="699" t="str">
        <f>if($D58="X",vlookup($B58,'Hours Spread - Filtered'!$B:$AX,AN$1,false),"")</f>
        <v/>
      </c>
      <c r="AO58" s="699" t="str">
        <f>if($D58="X",vlookup($B58,'Hours Spread - Filtered'!$B:$AX,AO$1,false),"")</f>
        <v/>
      </c>
      <c r="AP58" s="699" t="str">
        <f>if($D58="X",vlookup($B58,'Hours Spread - Filtered'!$B:$AX,AP$1,false),"")</f>
        <v/>
      </c>
      <c r="AQ58" s="699" t="str">
        <f>if($D58="X",vlookup($B58,'Hours Spread - Filtered'!$B:$AX,AQ$1,false),"")</f>
        <v/>
      </c>
      <c r="AR58" s="699" t="str">
        <f>if($D58="X",vlookup($B58,'Hours Spread - Filtered'!$B:$AX,AR$1,false),"")</f>
        <v/>
      </c>
      <c r="AS58" s="699" t="str">
        <f>if($D58="X",vlookup($B58,'Hours Spread - Filtered'!$B:$AX,AS$1,false),"")</f>
        <v/>
      </c>
      <c r="AT58" s="699" t="str">
        <f>if($D58="X",vlookup($B58,'Hours Spread - Filtered'!$B:$AX,AT$1,false),"")</f>
        <v/>
      </c>
      <c r="AU58" s="699" t="str">
        <f>if($D58="X",vlookup($B58,'Hours Spread - Filtered'!$B:$AX,AU$1,false),"")</f>
        <v/>
      </c>
      <c r="AV58" s="699" t="str">
        <f>if($D58="X",vlookup($B58,'Hours Spread - Filtered'!$B:$AX,AV$1,false),"")</f>
        <v/>
      </c>
      <c r="AW58" s="699" t="str">
        <f>if($D58="X",vlookup($B58,'Hours Spread - Filtered'!$B:$AX,AW$1,false),"")</f>
        <v/>
      </c>
      <c r="AX58" s="699" t="str">
        <f>if($D58="X",vlookup($B58,'Hours Spread - Filtered'!$B:$AX,AX$1,false),"")</f>
        <v/>
      </c>
      <c r="AY58" s="699" t="str">
        <f>if($D58="X",vlookup($B58,'Hours Spread - Filtered'!$B:$AX,AY$1,false),"")</f>
        <v/>
      </c>
      <c r="AZ58" s="699" t="str">
        <f>if($D58="X",vlookup($B58,'Hours Spread - Filtered'!$B:$AX,AZ$1,false),"")</f>
        <v/>
      </c>
      <c r="BA58" s="699" t="str">
        <f>if($D58="X",vlookup($B58,'Hours Spread - Filtered'!$B:$AX,BA$1,false),"")</f>
        <v/>
      </c>
      <c r="BB58" s="699" t="str">
        <f>if($D58="X",vlookup($B58,'Hours Spread - Filtered'!$B:$AX,BB$1,false),"")</f>
        <v/>
      </c>
      <c r="BC58" s="699" t="str">
        <f>if($D58="X",vlookup($B58,'Hours Spread - Filtered'!$B:$AX,BC$1,false),"")</f>
        <v/>
      </c>
      <c r="BD58" s="699" t="str">
        <f>if($D58="X",vlookup($B58,'Hours Spread - Filtered'!$B:$AX,BD$1,false),"")</f>
        <v/>
      </c>
      <c r="BE58" s="699" t="str">
        <f>if($D58="X",vlookup($B58,'Hours Spread - Filtered'!$B:$AX,BE$1,false),"")</f>
        <v/>
      </c>
      <c r="BF58" s="699" t="str">
        <f>if($D58="X",vlookup($B58,'Hours Spread - Filtered'!$B:$AX,BF$1,false),"")</f>
        <v/>
      </c>
      <c r="BG58" s="699" t="str">
        <f>if($D58="X",vlookup($B58,'Hours Spread - Filtered'!$B:$AX,BG$1,false),"")</f>
        <v/>
      </c>
      <c r="BH58" s="699" t="str">
        <f>if($D58="X",vlookup($B58,'Hours Spread - Filtered'!$B:$AX,BH$1,false),"")</f>
        <v/>
      </c>
      <c r="BI58" s="699" t="str">
        <f>if($D58="X",vlookup($B58,'Hours Spread - Filtered'!$B:$AX,BI$1,false),"")</f>
        <v/>
      </c>
      <c r="BJ58" s="699" t="str">
        <f>if($D58="X",vlookup($B58,'Hours Spread - Filtered'!$B:$AX,BJ$1,false),"")</f>
        <v/>
      </c>
      <c r="BK58" s="699" t="str">
        <f>if($D58="X",vlookup($B58,'Hours Spread - Filtered'!$B:$AX,BK$1,false),"")</f>
        <v/>
      </c>
      <c r="BL58" s="699" t="str">
        <f>if($D58="X",vlookup($B58,'Hours Spread - Filtered'!$B:$AX,BL$1,false),"")</f>
        <v/>
      </c>
      <c r="BM58" s="709" t="str">
        <f t="array" ref="BM58">IFERROR(index('Rate Card'!U$3:AF135,match(B58,'Rate Card'!A$3:A135,0),match(Assumptions!C$11,'Rate Card'!U$2:AF$2,0)),"")</f>
        <v/>
      </c>
      <c r="BN58" s="701" t="str">
        <f t="array" ref="BN58">(index('Rate Card'!$C$4:$T135, match(BM58,Controls!H$21:H135,0),match(Assumptions!$C$11,'Rate Card'!C$2:T$2,0)))</f>
        <v>#N/A</v>
      </c>
    </row>
    <row r="59">
      <c r="A59" s="705" t="s">
        <v>364</v>
      </c>
      <c r="B59" s="693" t="s">
        <v>529</v>
      </c>
      <c r="C59" s="703" t="b">
        <v>1</v>
      </c>
      <c r="D59" s="703"/>
      <c r="E59" s="692" t="str">
        <f t="shared" si="31"/>
        <v/>
      </c>
      <c r="F59" s="168" t="str">
        <f t="shared" si="32"/>
        <v>#N/A</v>
      </c>
      <c r="G59" s="168">
        <f t="shared" si="33"/>
        <v>0</v>
      </c>
      <c r="H59" s="227">
        <f t="shared" si="34"/>
        <v>0</v>
      </c>
      <c r="I59" s="227">
        <f t="shared" si="35"/>
        <v>0</v>
      </c>
      <c r="J59" s="227">
        <f>sumif('Job Report'!I:I,B59,'Job Report'!H:H)</f>
        <v>0</v>
      </c>
      <c r="K59" s="227">
        <f t="shared" si="36"/>
        <v>0</v>
      </c>
      <c r="L59" s="704">
        <f t="shared" si="37"/>
        <v>0</v>
      </c>
      <c r="M59" s="697"/>
      <c r="N59" s="169" t="str">
        <f t="shared" si="38"/>
        <v/>
      </c>
      <c r="O59" s="171" t="str">
        <f t="shared" si="39"/>
        <v>#N/A</v>
      </c>
      <c r="P59" s="698">
        <f t="shared" si="40"/>
        <v>0</v>
      </c>
      <c r="Q59" s="689"/>
      <c r="R59" s="699" t="str">
        <f>if($D59="X",vlookup($B59,'Hours Spread - Filtered'!$B:$AX,R$1,false),"")</f>
        <v/>
      </c>
      <c r="S59" s="699" t="str">
        <f>if($D59="X",vlookup($B59,'Hours Spread - Filtered'!$B:$AX,S$1,false),"")</f>
        <v/>
      </c>
      <c r="T59" s="699" t="str">
        <f>if($D59="X",vlookup($B59,'Hours Spread - Filtered'!$B:$AX,T$1,false),"")</f>
        <v/>
      </c>
      <c r="U59" s="699" t="str">
        <f>if($D59="X",vlookup($B59,'Hours Spread - Filtered'!$B:$AX,U$1,false),"")</f>
        <v/>
      </c>
      <c r="V59" s="699" t="str">
        <f>if($D59="X",vlookup($B59,'Hours Spread - Filtered'!$B:$AX,V$1,false),"")</f>
        <v/>
      </c>
      <c r="W59" s="699" t="str">
        <f>if($D59="X",vlookup($B59,'Hours Spread - Filtered'!$B:$AX,W$1,false),"")</f>
        <v/>
      </c>
      <c r="X59" s="699" t="str">
        <f>if($D59="X",vlookup($B59,'Hours Spread - Filtered'!$B:$AX,X$1,false),"")</f>
        <v/>
      </c>
      <c r="Y59" s="699" t="str">
        <f>if($D59="X",vlookup($B59,'Hours Spread - Filtered'!$B:$AX,Y$1,false),"")</f>
        <v/>
      </c>
      <c r="Z59" s="699" t="str">
        <f>if($D59="X",vlookup($B59,'Hours Spread - Filtered'!$B:$AX,Z$1,false),"")</f>
        <v/>
      </c>
      <c r="AA59" s="699" t="str">
        <f>if($D59="X",vlookup($B59,'Hours Spread - Filtered'!$B:$AX,AA$1,false),"")</f>
        <v/>
      </c>
      <c r="AB59" s="699" t="str">
        <f>if($D59="X",vlookup($B59,'Hours Spread - Filtered'!$B:$AX,AB$1,false),"")</f>
        <v/>
      </c>
      <c r="AC59" s="699" t="str">
        <f>if($D59="X",vlookup($B59,'Hours Spread - Filtered'!$B:$AX,AC$1,false),"")</f>
        <v/>
      </c>
      <c r="AD59" s="699" t="str">
        <f>if($D59="X",vlookup($B59,'Hours Spread - Filtered'!$B:$AX,AD$1,false),"")</f>
        <v/>
      </c>
      <c r="AE59" s="699" t="str">
        <f>if($D59="X",vlookup($B59,'Hours Spread - Filtered'!$B:$AX,AE$1,false),"")</f>
        <v/>
      </c>
      <c r="AF59" s="699" t="str">
        <f>if($D59="X",vlookup($B59,'Hours Spread - Filtered'!$B:$AX,AF$1,false),"")</f>
        <v/>
      </c>
      <c r="AG59" s="699" t="str">
        <f>if($D59="X",vlookup($B59,'Hours Spread - Filtered'!$B:$AX,AG$1,false),"")</f>
        <v/>
      </c>
      <c r="AH59" s="699" t="str">
        <f>if($D59="X",vlookup($B59,'Hours Spread - Filtered'!$B:$AX,AH$1,false),"")</f>
        <v/>
      </c>
      <c r="AI59" s="699" t="str">
        <f>if($D59="X",vlookup($B59,'Hours Spread - Filtered'!$B:$AX,AI$1,false),"")</f>
        <v/>
      </c>
      <c r="AJ59" s="699" t="str">
        <f>if($D59="X",vlookup($B59,'Hours Spread - Filtered'!$B:$AX,AJ$1,false),"")</f>
        <v/>
      </c>
      <c r="AK59" s="699" t="str">
        <f>if($D59="X",vlookup($B59,'Hours Spread - Filtered'!$B:$AX,AK$1,false),"")</f>
        <v/>
      </c>
      <c r="AL59" s="699" t="str">
        <f>if($D59="X",vlookup($B59,'Hours Spread - Filtered'!$B:$AX,AL$1,false),"")</f>
        <v/>
      </c>
      <c r="AM59" s="699" t="str">
        <f>if($D59="X",vlookup($B59,'Hours Spread - Filtered'!$B:$AX,AM$1,false),"")</f>
        <v/>
      </c>
      <c r="AN59" s="699" t="str">
        <f>if($D59="X",vlookup($B59,'Hours Spread - Filtered'!$B:$AX,AN$1,false),"")</f>
        <v/>
      </c>
      <c r="AO59" s="699" t="str">
        <f>if($D59="X",vlookup($B59,'Hours Spread - Filtered'!$B:$AX,AO$1,false),"")</f>
        <v/>
      </c>
      <c r="AP59" s="699" t="str">
        <f>if($D59="X",vlookup($B59,'Hours Spread - Filtered'!$B:$AX,AP$1,false),"")</f>
        <v/>
      </c>
      <c r="AQ59" s="699" t="str">
        <f>if($D59="X",vlookup($B59,'Hours Spread - Filtered'!$B:$AX,AQ$1,false),"")</f>
        <v/>
      </c>
      <c r="AR59" s="699" t="str">
        <f>if($D59="X",vlookup($B59,'Hours Spread - Filtered'!$B:$AX,AR$1,false),"")</f>
        <v/>
      </c>
      <c r="AS59" s="699" t="str">
        <f>if($D59="X",vlookup($B59,'Hours Spread - Filtered'!$B:$AX,AS$1,false),"")</f>
        <v/>
      </c>
      <c r="AT59" s="699" t="str">
        <f>if($D59="X",vlookup($B59,'Hours Spread - Filtered'!$B:$AX,AT$1,false),"")</f>
        <v/>
      </c>
      <c r="AU59" s="699" t="str">
        <f>if($D59="X",vlookup($B59,'Hours Spread - Filtered'!$B:$AX,AU$1,false),"")</f>
        <v/>
      </c>
      <c r="AV59" s="699" t="str">
        <f>if($D59="X",vlookup($B59,'Hours Spread - Filtered'!$B:$AX,AV$1,false),"")</f>
        <v/>
      </c>
      <c r="AW59" s="699" t="str">
        <f>if($D59="X",vlookup($B59,'Hours Spread - Filtered'!$B:$AX,AW$1,false),"")</f>
        <v/>
      </c>
      <c r="AX59" s="699" t="str">
        <f>if($D59="X",vlookup($B59,'Hours Spread - Filtered'!$B:$AX,AX$1,false),"")</f>
        <v/>
      </c>
      <c r="AY59" s="699" t="str">
        <f>if($D59="X",vlookup($B59,'Hours Spread - Filtered'!$B:$AX,AY$1,false),"")</f>
        <v/>
      </c>
      <c r="AZ59" s="699" t="str">
        <f>if($D59="X",vlookup($B59,'Hours Spread - Filtered'!$B:$AX,AZ$1,false),"")</f>
        <v/>
      </c>
      <c r="BA59" s="699" t="str">
        <f>if($D59="X",vlookup($B59,'Hours Spread - Filtered'!$B:$AX,BA$1,false),"")</f>
        <v/>
      </c>
      <c r="BB59" s="699" t="str">
        <f>if($D59="X",vlookup($B59,'Hours Spread - Filtered'!$B:$AX,BB$1,false),"")</f>
        <v/>
      </c>
      <c r="BC59" s="699" t="str">
        <f>if($D59="X",vlookup($B59,'Hours Spread - Filtered'!$B:$AX,BC$1,false),"")</f>
        <v/>
      </c>
      <c r="BD59" s="699" t="str">
        <f>if($D59="X",vlookup($B59,'Hours Spread - Filtered'!$B:$AX,BD$1,false),"")</f>
        <v/>
      </c>
      <c r="BE59" s="699" t="str">
        <f>if($D59="X",vlookup($B59,'Hours Spread - Filtered'!$B:$AX,BE$1,false),"")</f>
        <v/>
      </c>
      <c r="BF59" s="699" t="str">
        <f>if($D59="X",vlookup($B59,'Hours Spread - Filtered'!$B:$AX,BF$1,false),"")</f>
        <v/>
      </c>
      <c r="BG59" s="699" t="str">
        <f>if($D59="X",vlookup($B59,'Hours Spread - Filtered'!$B:$AX,BG$1,false),"")</f>
        <v/>
      </c>
      <c r="BH59" s="699" t="str">
        <f>if($D59="X",vlookup($B59,'Hours Spread - Filtered'!$B:$AX,BH$1,false),"")</f>
        <v/>
      </c>
      <c r="BI59" s="699" t="str">
        <f>if($D59="X",vlookup($B59,'Hours Spread - Filtered'!$B:$AX,BI$1,false),"")</f>
        <v/>
      </c>
      <c r="BJ59" s="699" t="str">
        <f>if($D59="X",vlookup($B59,'Hours Spread - Filtered'!$B:$AX,BJ$1,false),"")</f>
        <v/>
      </c>
      <c r="BK59" s="699" t="str">
        <f>if($D59="X",vlookup($B59,'Hours Spread - Filtered'!$B:$AX,BK$1,false),"")</f>
        <v/>
      </c>
      <c r="BL59" s="699" t="str">
        <f>if($D59="X",vlookup($B59,'Hours Spread - Filtered'!$B:$AX,BL$1,false),"")</f>
        <v/>
      </c>
      <c r="BM59" s="709" t="str">
        <f t="array" ref="BM59">IFERROR(index('Rate Card'!U$3:AF135,match(B59,'Rate Card'!A$3:A135,0),match(Assumptions!C$11,'Rate Card'!U$2:AF$2,0)),"")</f>
        <v/>
      </c>
      <c r="BN59" s="701" t="str">
        <f t="array" ref="BN59">(index('Rate Card'!$C$4:$T135, match(BM59,Controls!H$21:H135,0),match(Assumptions!$C$11,'Rate Card'!C$2:T$2,0)))</f>
        <v>#N/A</v>
      </c>
    </row>
    <row r="60">
      <c r="A60" s="705" t="s">
        <v>365</v>
      </c>
      <c r="B60" s="693" t="s">
        <v>530</v>
      </c>
      <c r="C60" s="703" t="b">
        <v>1</v>
      </c>
      <c r="D60" s="703"/>
      <c r="E60" s="692" t="str">
        <f t="shared" si="31"/>
        <v/>
      </c>
      <c r="F60" s="168" t="str">
        <f t="shared" si="32"/>
        <v>#N/A</v>
      </c>
      <c r="G60" s="168">
        <f t="shared" si="33"/>
        <v>0</v>
      </c>
      <c r="H60" s="227">
        <f t="shared" si="34"/>
        <v>0</v>
      </c>
      <c r="I60" s="227">
        <f t="shared" si="35"/>
        <v>0</v>
      </c>
      <c r="J60" s="227">
        <f>sumif('Job Report'!I:I,B60,'Job Report'!H:H)</f>
        <v>0</v>
      </c>
      <c r="K60" s="227">
        <f t="shared" si="36"/>
        <v>0</v>
      </c>
      <c r="L60" s="704">
        <f t="shared" si="37"/>
        <v>0</v>
      </c>
      <c r="M60" s="697"/>
      <c r="N60" s="169" t="str">
        <f t="shared" si="38"/>
        <v/>
      </c>
      <c r="O60" s="171" t="str">
        <f t="shared" si="39"/>
        <v>#N/A</v>
      </c>
      <c r="P60" s="698">
        <f t="shared" si="40"/>
        <v>0</v>
      </c>
      <c r="Q60" s="689"/>
      <c r="R60" s="699" t="str">
        <f>if($D60="X",vlookup($B60,'Hours Spread - Filtered'!$B:$AX,R$1,false),"")</f>
        <v/>
      </c>
      <c r="S60" s="699" t="str">
        <f>if($D60="X",vlookup($B60,'Hours Spread - Filtered'!$B:$AX,S$1,false),"")</f>
        <v/>
      </c>
      <c r="T60" s="699" t="str">
        <f>if($D60="X",vlookup($B60,'Hours Spread - Filtered'!$B:$AX,T$1,false),"")</f>
        <v/>
      </c>
      <c r="U60" s="699" t="str">
        <f>if($D60="X",vlookup($B60,'Hours Spread - Filtered'!$B:$AX,U$1,false),"")</f>
        <v/>
      </c>
      <c r="V60" s="699" t="str">
        <f>if($D60="X",vlookup($B60,'Hours Spread - Filtered'!$B:$AX,V$1,false),"")</f>
        <v/>
      </c>
      <c r="W60" s="699" t="str">
        <f>if($D60="X",vlookup($B60,'Hours Spread - Filtered'!$B:$AX,W$1,false),"")</f>
        <v/>
      </c>
      <c r="X60" s="699" t="str">
        <f>if($D60="X",vlookup($B60,'Hours Spread - Filtered'!$B:$AX,X$1,false),"")</f>
        <v/>
      </c>
      <c r="Y60" s="699" t="str">
        <f>if($D60="X",vlookup($B60,'Hours Spread - Filtered'!$B:$AX,Y$1,false),"")</f>
        <v/>
      </c>
      <c r="Z60" s="699" t="str">
        <f>if($D60="X",vlookup($B60,'Hours Spread - Filtered'!$B:$AX,Z$1,false),"")</f>
        <v/>
      </c>
      <c r="AA60" s="699" t="str">
        <f>if($D60="X",vlookup($B60,'Hours Spread - Filtered'!$B:$AX,AA$1,false),"")</f>
        <v/>
      </c>
      <c r="AB60" s="699" t="str">
        <f>if($D60="X",vlookup($B60,'Hours Spread - Filtered'!$B:$AX,AB$1,false),"")</f>
        <v/>
      </c>
      <c r="AC60" s="699" t="str">
        <f>if($D60="X",vlookup($B60,'Hours Spread - Filtered'!$B:$AX,AC$1,false),"")</f>
        <v/>
      </c>
      <c r="AD60" s="699" t="str">
        <f>if($D60="X",vlookup($B60,'Hours Spread - Filtered'!$B:$AX,AD$1,false),"")</f>
        <v/>
      </c>
      <c r="AE60" s="699" t="str">
        <f>if($D60="X",vlookup($B60,'Hours Spread - Filtered'!$B:$AX,AE$1,false),"")</f>
        <v/>
      </c>
      <c r="AF60" s="699" t="str">
        <f>if($D60="X",vlookup($B60,'Hours Spread - Filtered'!$B:$AX,AF$1,false),"")</f>
        <v/>
      </c>
      <c r="AG60" s="699" t="str">
        <f>if($D60="X",vlookup($B60,'Hours Spread - Filtered'!$B:$AX,AG$1,false),"")</f>
        <v/>
      </c>
      <c r="AH60" s="699" t="str">
        <f>if($D60="X",vlookup($B60,'Hours Spread - Filtered'!$B:$AX,AH$1,false),"")</f>
        <v/>
      </c>
      <c r="AI60" s="699" t="str">
        <f>if($D60="X",vlookup($B60,'Hours Spread - Filtered'!$B:$AX,AI$1,false),"")</f>
        <v/>
      </c>
      <c r="AJ60" s="699" t="str">
        <f>if($D60="X",vlookup($B60,'Hours Spread - Filtered'!$B:$AX,AJ$1,false),"")</f>
        <v/>
      </c>
      <c r="AK60" s="699" t="str">
        <f>if($D60="X",vlookup($B60,'Hours Spread - Filtered'!$B:$AX,AK$1,false),"")</f>
        <v/>
      </c>
      <c r="AL60" s="699" t="str">
        <f>if($D60="X",vlookup($B60,'Hours Spread - Filtered'!$B:$AX,AL$1,false),"")</f>
        <v/>
      </c>
      <c r="AM60" s="699" t="str">
        <f>if($D60="X",vlookup($B60,'Hours Spread - Filtered'!$B:$AX,AM$1,false),"")</f>
        <v/>
      </c>
      <c r="AN60" s="699" t="str">
        <f>if($D60="X",vlookup($B60,'Hours Spread - Filtered'!$B:$AX,AN$1,false),"")</f>
        <v/>
      </c>
      <c r="AO60" s="699" t="str">
        <f>if($D60="X",vlookup($B60,'Hours Spread - Filtered'!$B:$AX,AO$1,false),"")</f>
        <v/>
      </c>
      <c r="AP60" s="699" t="str">
        <f>if($D60="X",vlookup($B60,'Hours Spread - Filtered'!$B:$AX,AP$1,false),"")</f>
        <v/>
      </c>
      <c r="AQ60" s="699" t="str">
        <f>if($D60="X",vlookup($B60,'Hours Spread - Filtered'!$B:$AX,AQ$1,false),"")</f>
        <v/>
      </c>
      <c r="AR60" s="699" t="str">
        <f>if($D60="X",vlookup($B60,'Hours Spread - Filtered'!$B:$AX,AR$1,false),"")</f>
        <v/>
      </c>
      <c r="AS60" s="699" t="str">
        <f>if($D60="X",vlookup($B60,'Hours Spread - Filtered'!$B:$AX,AS$1,false),"")</f>
        <v/>
      </c>
      <c r="AT60" s="699" t="str">
        <f>if($D60="X",vlookup($B60,'Hours Spread - Filtered'!$B:$AX,AT$1,false),"")</f>
        <v/>
      </c>
      <c r="AU60" s="699" t="str">
        <f>if($D60="X",vlookup($B60,'Hours Spread - Filtered'!$B:$AX,AU$1,false),"")</f>
        <v/>
      </c>
      <c r="AV60" s="699" t="str">
        <f>if($D60="X",vlookup($B60,'Hours Spread - Filtered'!$B:$AX,AV$1,false),"")</f>
        <v/>
      </c>
      <c r="AW60" s="699" t="str">
        <f>if($D60="X",vlookup($B60,'Hours Spread - Filtered'!$B:$AX,AW$1,false),"")</f>
        <v/>
      </c>
      <c r="AX60" s="699" t="str">
        <f>if($D60="X",vlookup($B60,'Hours Spread - Filtered'!$B:$AX,AX$1,false),"")</f>
        <v/>
      </c>
      <c r="AY60" s="699" t="str">
        <f>if($D60="X",vlookup($B60,'Hours Spread - Filtered'!$B:$AX,AY$1,false),"")</f>
        <v/>
      </c>
      <c r="AZ60" s="699" t="str">
        <f>if($D60="X",vlookup($B60,'Hours Spread - Filtered'!$B:$AX,AZ$1,false),"")</f>
        <v/>
      </c>
      <c r="BA60" s="699" t="str">
        <f>if($D60="X",vlookup($B60,'Hours Spread - Filtered'!$B:$AX,BA$1,false),"")</f>
        <v/>
      </c>
      <c r="BB60" s="699" t="str">
        <f>if($D60="X",vlookup($B60,'Hours Spread - Filtered'!$B:$AX,BB$1,false),"")</f>
        <v/>
      </c>
      <c r="BC60" s="699" t="str">
        <f>if($D60="X",vlookup($B60,'Hours Spread - Filtered'!$B:$AX,BC$1,false),"")</f>
        <v/>
      </c>
      <c r="BD60" s="699" t="str">
        <f>if($D60="X",vlookup($B60,'Hours Spread - Filtered'!$B:$AX,BD$1,false),"")</f>
        <v/>
      </c>
      <c r="BE60" s="699" t="str">
        <f>if($D60="X",vlookup($B60,'Hours Spread - Filtered'!$B:$AX,BE$1,false),"")</f>
        <v/>
      </c>
      <c r="BF60" s="699" t="str">
        <f>if($D60="X",vlookup($B60,'Hours Spread - Filtered'!$B:$AX,BF$1,false),"")</f>
        <v/>
      </c>
      <c r="BG60" s="699" t="str">
        <f>if($D60="X",vlookup($B60,'Hours Spread - Filtered'!$B:$AX,BG$1,false),"")</f>
        <v/>
      </c>
      <c r="BH60" s="699" t="str">
        <f>if($D60="X",vlookup($B60,'Hours Spread - Filtered'!$B:$AX,BH$1,false),"")</f>
        <v/>
      </c>
      <c r="BI60" s="699" t="str">
        <f>if($D60="X",vlookup($B60,'Hours Spread - Filtered'!$B:$AX,BI$1,false),"")</f>
        <v/>
      </c>
      <c r="BJ60" s="699" t="str">
        <f>if($D60="X",vlookup($B60,'Hours Spread - Filtered'!$B:$AX,BJ$1,false),"")</f>
        <v/>
      </c>
      <c r="BK60" s="699" t="str">
        <f>if($D60="X",vlookup($B60,'Hours Spread - Filtered'!$B:$AX,BK$1,false),"")</f>
        <v/>
      </c>
      <c r="BL60" s="699" t="str">
        <f>if($D60="X",vlookup($B60,'Hours Spread - Filtered'!$B:$AX,BL$1,false),"")</f>
        <v/>
      </c>
      <c r="BM60" s="709" t="str">
        <f t="array" ref="BM60">IFERROR(index('Rate Card'!U$3:AF135,match(B60,'Rate Card'!A$3:A135,0),match(Assumptions!C$11,'Rate Card'!U$2:AF$2,0)),"")</f>
        <v/>
      </c>
      <c r="BN60" s="701" t="str">
        <f t="array" ref="BN60">(index('Rate Card'!$C$4:$T135, match(BM60,Controls!H$21:H135,0),match(Assumptions!$C$11,'Rate Card'!C$2:T$2,0)))</f>
        <v>#N/A</v>
      </c>
    </row>
    <row r="61">
      <c r="A61" s="705" t="s">
        <v>365</v>
      </c>
      <c r="B61" s="693" t="s">
        <v>531</v>
      </c>
      <c r="C61" s="703" t="b">
        <v>0</v>
      </c>
      <c r="D61" s="703"/>
      <c r="E61" s="692" t="str">
        <f t="shared" si="31"/>
        <v/>
      </c>
      <c r="F61" s="168" t="str">
        <f t="shared" si="32"/>
        <v>#N/A</v>
      </c>
      <c r="G61" s="168" t="str">
        <f t="shared" si="33"/>
        <v/>
      </c>
      <c r="H61" s="227" t="str">
        <f t="shared" si="34"/>
        <v/>
      </c>
      <c r="I61" s="227">
        <f t="shared" si="35"/>
        <v>0</v>
      </c>
      <c r="J61" s="227">
        <f>sumif('Job Report'!I:I,B61,'Job Report'!H:H)</f>
        <v>0</v>
      </c>
      <c r="K61" s="227">
        <f t="shared" si="36"/>
        <v>0</v>
      </c>
      <c r="L61" s="704">
        <f t="shared" si="37"/>
        <v>0</v>
      </c>
      <c r="M61" s="697"/>
      <c r="N61" s="169" t="str">
        <f t="shared" si="38"/>
        <v/>
      </c>
      <c r="O61" s="171" t="str">
        <f t="shared" si="39"/>
        <v>#N/A</v>
      </c>
      <c r="P61" s="698">
        <f t="shared" si="40"/>
        <v>0</v>
      </c>
      <c r="Q61" s="689"/>
      <c r="R61" s="699" t="str">
        <f>if($D61="X",vlookup($B61,'Hours Spread - Filtered'!$B:$AX,R$1,false),"")</f>
        <v/>
      </c>
      <c r="S61" s="699" t="str">
        <f>if($D61="X",vlookup($B61,'Hours Spread - Filtered'!$B:$AX,S$1,false),"")</f>
        <v/>
      </c>
      <c r="T61" s="699" t="str">
        <f>if($D61="X",vlookup($B61,'Hours Spread - Filtered'!$B:$AX,T$1,false),"")</f>
        <v/>
      </c>
      <c r="U61" s="699" t="str">
        <f>if($D61="X",vlookup($B61,'Hours Spread - Filtered'!$B:$AX,U$1,false),"")</f>
        <v/>
      </c>
      <c r="V61" s="699" t="str">
        <f>if($D61="X",vlookup($B61,'Hours Spread - Filtered'!$B:$AX,V$1,false),"")</f>
        <v/>
      </c>
      <c r="W61" s="699" t="str">
        <f>if($D61="X",vlookup($B61,'Hours Spread - Filtered'!$B:$AX,W$1,false),"")</f>
        <v/>
      </c>
      <c r="X61" s="699" t="str">
        <f>if($D61="X",vlookup($B61,'Hours Spread - Filtered'!$B:$AX,X$1,false),"")</f>
        <v/>
      </c>
      <c r="Y61" s="699" t="str">
        <f>if($D61="X",vlookup($B61,'Hours Spread - Filtered'!$B:$AX,Y$1,false),"")</f>
        <v/>
      </c>
      <c r="Z61" s="699" t="str">
        <f>if($D61="X",vlookup($B61,'Hours Spread - Filtered'!$B:$AX,Z$1,false),"")</f>
        <v/>
      </c>
      <c r="AA61" s="699" t="str">
        <f>if($D61="X",vlookup($B61,'Hours Spread - Filtered'!$B:$AX,AA$1,false),"")</f>
        <v/>
      </c>
      <c r="AB61" s="699" t="str">
        <f>if($D61="X",vlookup($B61,'Hours Spread - Filtered'!$B:$AX,AB$1,false),"")</f>
        <v/>
      </c>
      <c r="AC61" s="699" t="str">
        <f>if($D61="X",vlookup($B61,'Hours Spread - Filtered'!$B:$AX,AC$1,false),"")</f>
        <v/>
      </c>
      <c r="AD61" s="699" t="str">
        <f>if($D61="X",vlookup($B61,'Hours Spread - Filtered'!$B:$AX,AD$1,false),"")</f>
        <v/>
      </c>
      <c r="AE61" s="699" t="str">
        <f>if($D61="X",vlookup($B61,'Hours Spread - Filtered'!$B:$AX,AE$1,false),"")</f>
        <v/>
      </c>
      <c r="AF61" s="699" t="str">
        <f>if($D61="X",vlookup($B61,'Hours Spread - Filtered'!$B:$AX,AF$1,false),"")</f>
        <v/>
      </c>
      <c r="AG61" s="699" t="str">
        <f>if($D61="X",vlookup($B61,'Hours Spread - Filtered'!$B:$AX,AG$1,false),"")</f>
        <v/>
      </c>
      <c r="AH61" s="699" t="str">
        <f>if($D61="X",vlookup($B61,'Hours Spread - Filtered'!$B:$AX,AH$1,false),"")</f>
        <v/>
      </c>
      <c r="AI61" s="699" t="str">
        <f>if($D61="X",vlookup($B61,'Hours Spread - Filtered'!$B:$AX,AI$1,false),"")</f>
        <v/>
      </c>
      <c r="AJ61" s="699" t="str">
        <f>if($D61="X",vlookup($B61,'Hours Spread - Filtered'!$B:$AX,AJ$1,false),"")</f>
        <v/>
      </c>
      <c r="AK61" s="699" t="str">
        <f>if($D61="X",vlookup($B61,'Hours Spread - Filtered'!$B:$AX,AK$1,false),"")</f>
        <v/>
      </c>
      <c r="AL61" s="699" t="str">
        <f>if($D61="X",vlookup($B61,'Hours Spread - Filtered'!$B:$AX,AL$1,false),"")</f>
        <v/>
      </c>
      <c r="AM61" s="699" t="str">
        <f>if($D61="X",vlookup($B61,'Hours Spread - Filtered'!$B:$AX,AM$1,false),"")</f>
        <v/>
      </c>
      <c r="AN61" s="699" t="str">
        <f>if($D61="X",vlookup($B61,'Hours Spread - Filtered'!$B:$AX,AN$1,false),"")</f>
        <v/>
      </c>
      <c r="AO61" s="699" t="str">
        <f>if($D61="X",vlookup($B61,'Hours Spread - Filtered'!$B:$AX,AO$1,false),"")</f>
        <v/>
      </c>
      <c r="AP61" s="699" t="str">
        <f>if($D61="X",vlookup($B61,'Hours Spread - Filtered'!$B:$AX,AP$1,false),"")</f>
        <v/>
      </c>
      <c r="AQ61" s="699" t="str">
        <f>if($D61="X",vlookup($B61,'Hours Spread - Filtered'!$B:$AX,AQ$1,false),"")</f>
        <v/>
      </c>
      <c r="AR61" s="699" t="str">
        <f>if($D61="X",vlookup($B61,'Hours Spread - Filtered'!$B:$AX,AR$1,false),"")</f>
        <v/>
      </c>
      <c r="AS61" s="699" t="str">
        <f>if($D61="X",vlookup($B61,'Hours Spread - Filtered'!$B:$AX,AS$1,false),"")</f>
        <v/>
      </c>
      <c r="AT61" s="699" t="str">
        <f>if($D61="X",vlookup($B61,'Hours Spread - Filtered'!$B:$AX,AT$1,false),"")</f>
        <v/>
      </c>
      <c r="AU61" s="699" t="str">
        <f>if($D61="X",vlookup($B61,'Hours Spread - Filtered'!$B:$AX,AU$1,false),"")</f>
        <v/>
      </c>
      <c r="AV61" s="699" t="str">
        <f>if($D61="X",vlookup($B61,'Hours Spread - Filtered'!$B:$AX,AV$1,false),"")</f>
        <v/>
      </c>
      <c r="AW61" s="699" t="str">
        <f>if($D61="X",vlookup($B61,'Hours Spread - Filtered'!$B:$AX,AW$1,false),"")</f>
        <v/>
      </c>
      <c r="AX61" s="699" t="str">
        <f>if($D61="X",vlookup($B61,'Hours Spread - Filtered'!$B:$AX,AX$1,false),"")</f>
        <v/>
      </c>
      <c r="AY61" s="699" t="str">
        <f>if($D61="X",vlookup($B61,'Hours Spread - Filtered'!$B:$AX,AY$1,false),"")</f>
        <v/>
      </c>
      <c r="AZ61" s="699" t="str">
        <f>if($D61="X",vlookup($B61,'Hours Spread - Filtered'!$B:$AX,AZ$1,false),"")</f>
        <v/>
      </c>
      <c r="BA61" s="699" t="str">
        <f>if($D61="X",vlookup($B61,'Hours Spread - Filtered'!$B:$AX,BA$1,false),"")</f>
        <v/>
      </c>
      <c r="BB61" s="699" t="str">
        <f>if($D61="X",vlookup($B61,'Hours Spread - Filtered'!$B:$AX,BB$1,false),"")</f>
        <v/>
      </c>
      <c r="BC61" s="699" t="str">
        <f>if($D61="X",vlookup($B61,'Hours Spread - Filtered'!$B:$AX,BC$1,false),"")</f>
        <v/>
      </c>
      <c r="BD61" s="699" t="str">
        <f>if($D61="X",vlookup($B61,'Hours Spread - Filtered'!$B:$AX,BD$1,false),"")</f>
        <v/>
      </c>
      <c r="BE61" s="699" t="str">
        <f>if($D61="X",vlookup($B61,'Hours Spread - Filtered'!$B:$AX,BE$1,false),"")</f>
        <v/>
      </c>
      <c r="BF61" s="699" t="str">
        <f>if($D61="X",vlookup($B61,'Hours Spread - Filtered'!$B:$AX,BF$1,false),"")</f>
        <v/>
      </c>
      <c r="BG61" s="699" t="str">
        <f>if($D61="X",vlookup($B61,'Hours Spread - Filtered'!$B:$AX,BG$1,false),"")</f>
        <v/>
      </c>
      <c r="BH61" s="699" t="str">
        <f>if($D61="X",vlookup($B61,'Hours Spread - Filtered'!$B:$AX,BH$1,false),"")</f>
        <v/>
      </c>
      <c r="BI61" s="699" t="str">
        <f>if($D61="X",vlookup($B61,'Hours Spread - Filtered'!$B:$AX,BI$1,false),"")</f>
        <v/>
      </c>
      <c r="BJ61" s="699" t="str">
        <f>if($D61="X",vlookup($B61,'Hours Spread - Filtered'!$B:$AX,BJ$1,false),"")</f>
        <v/>
      </c>
      <c r="BK61" s="699" t="str">
        <f>if($D61="X",vlookup($B61,'Hours Spread - Filtered'!$B:$AX,BK$1,false),"")</f>
        <v/>
      </c>
      <c r="BL61" s="699" t="str">
        <f>if($D61="X",vlookup($B61,'Hours Spread - Filtered'!$B:$AX,BL$1,false),"")</f>
        <v/>
      </c>
      <c r="BM61" s="709" t="str">
        <f t="array" ref="BM61">IFERROR(index('Rate Card'!U$3:AF135,match(B61,'Rate Card'!A$3:A135,0),match(Assumptions!C$11,'Rate Card'!U$2:AF$2,0)),"")</f>
        <v/>
      </c>
      <c r="BN61" s="701" t="str">
        <f t="array" ref="BN61">(index('Rate Card'!$C$4:$T135, match(BM61,Controls!H$21:H135,0),match(Assumptions!$C$11,'Rate Card'!C$2:T$2,0)))</f>
        <v>#N/A</v>
      </c>
    </row>
    <row r="62">
      <c r="A62" s="705" t="s">
        <v>365</v>
      </c>
      <c r="B62" s="693" t="s">
        <v>532</v>
      </c>
      <c r="C62" s="703" t="b">
        <v>0</v>
      </c>
      <c r="D62" s="703"/>
      <c r="E62" s="692" t="str">
        <f t="shared" si="31"/>
        <v/>
      </c>
      <c r="F62" s="168" t="str">
        <f t="shared" si="32"/>
        <v>#N/A</v>
      </c>
      <c r="G62" s="168" t="str">
        <f t="shared" si="33"/>
        <v/>
      </c>
      <c r="H62" s="227" t="str">
        <f t="shared" si="34"/>
        <v/>
      </c>
      <c r="I62" s="227">
        <f t="shared" si="35"/>
        <v>0</v>
      </c>
      <c r="J62" s="227">
        <f>sumif('Job Report'!I:I,B62,'Job Report'!H:H)</f>
        <v>0</v>
      </c>
      <c r="K62" s="227">
        <f t="shared" si="36"/>
        <v>0</v>
      </c>
      <c r="L62" s="704">
        <f t="shared" si="37"/>
        <v>0</v>
      </c>
      <c r="M62" s="697"/>
      <c r="N62" s="169" t="str">
        <f t="shared" si="38"/>
        <v/>
      </c>
      <c r="O62" s="171" t="str">
        <f t="shared" si="39"/>
        <v>#N/A</v>
      </c>
      <c r="P62" s="698">
        <f t="shared" si="40"/>
        <v>0</v>
      </c>
      <c r="Q62" s="689"/>
      <c r="R62" s="699" t="str">
        <f>if($D62="X",vlookup($B62,'Hours Spread - Filtered'!$B:$AX,R$1,false),"")</f>
        <v/>
      </c>
      <c r="S62" s="699" t="str">
        <f>if($D62="X",vlookup($B62,'Hours Spread - Filtered'!$B:$AX,S$1,false),"")</f>
        <v/>
      </c>
      <c r="T62" s="699" t="str">
        <f>if($D62="X",vlookup($B62,'Hours Spread - Filtered'!$B:$AX,T$1,false),"")</f>
        <v/>
      </c>
      <c r="U62" s="699" t="str">
        <f>if($D62="X",vlookup($B62,'Hours Spread - Filtered'!$B:$AX,U$1,false),"")</f>
        <v/>
      </c>
      <c r="V62" s="699" t="str">
        <f>if($D62="X",vlookup($B62,'Hours Spread - Filtered'!$B:$AX,V$1,false),"")</f>
        <v/>
      </c>
      <c r="W62" s="699" t="str">
        <f>if($D62="X",vlookup($B62,'Hours Spread - Filtered'!$B:$AX,W$1,false),"")</f>
        <v/>
      </c>
      <c r="X62" s="699" t="str">
        <f>if($D62="X",vlookup($B62,'Hours Spread - Filtered'!$B:$AX,X$1,false),"")</f>
        <v/>
      </c>
      <c r="Y62" s="699" t="str">
        <f>if($D62="X",vlookup($B62,'Hours Spread - Filtered'!$B:$AX,Y$1,false),"")</f>
        <v/>
      </c>
      <c r="Z62" s="699" t="str">
        <f>if($D62="X",vlookup($B62,'Hours Spread - Filtered'!$B:$AX,Z$1,false),"")</f>
        <v/>
      </c>
      <c r="AA62" s="699" t="str">
        <f>if($D62="X",vlookup($B62,'Hours Spread - Filtered'!$B:$AX,AA$1,false),"")</f>
        <v/>
      </c>
      <c r="AB62" s="699" t="str">
        <f>if($D62="X",vlookup($B62,'Hours Spread - Filtered'!$B:$AX,AB$1,false),"")</f>
        <v/>
      </c>
      <c r="AC62" s="699" t="str">
        <f>if($D62="X",vlookup($B62,'Hours Spread - Filtered'!$B:$AX,AC$1,false),"")</f>
        <v/>
      </c>
      <c r="AD62" s="699" t="str">
        <f>if($D62="X",vlookup($B62,'Hours Spread - Filtered'!$B:$AX,AD$1,false),"")</f>
        <v/>
      </c>
      <c r="AE62" s="699" t="str">
        <f>if($D62="X",vlookup($B62,'Hours Spread - Filtered'!$B:$AX,AE$1,false),"")</f>
        <v/>
      </c>
      <c r="AF62" s="699" t="str">
        <f>if($D62="X",vlookup($B62,'Hours Spread - Filtered'!$B:$AX,AF$1,false),"")</f>
        <v/>
      </c>
      <c r="AG62" s="699" t="str">
        <f>if($D62="X",vlookup($B62,'Hours Spread - Filtered'!$B:$AX,AG$1,false),"")</f>
        <v/>
      </c>
      <c r="AH62" s="699" t="str">
        <f>if($D62="X",vlookup($B62,'Hours Spread - Filtered'!$B:$AX,AH$1,false),"")</f>
        <v/>
      </c>
      <c r="AI62" s="699" t="str">
        <f>if($D62="X",vlookup($B62,'Hours Spread - Filtered'!$B:$AX,AI$1,false),"")</f>
        <v/>
      </c>
      <c r="AJ62" s="699" t="str">
        <f>if($D62="X",vlookup($B62,'Hours Spread - Filtered'!$B:$AX,AJ$1,false),"")</f>
        <v/>
      </c>
      <c r="AK62" s="699" t="str">
        <f>if($D62="X",vlookup($B62,'Hours Spread - Filtered'!$B:$AX,AK$1,false),"")</f>
        <v/>
      </c>
      <c r="AL62" s="699" t="str">
        <f>if($D62="X",vlookup($B62,'Hours Spread - Filtered'!$B:$AX,AL$1,false),"")</f>
        <v/>
      </c>
      <c r="AM62" s="699" t="str">
        <f>if($D62="X",vlookup($B62,'Hours Spread - Filtered'!$B:$AX,AM$1,false),"")</f>
        <v/>
      </c>
      <c r="AN62" s="699" t="str">
        <f>if($D62="X",vlookup($B62,'Hours Spread - Filtered'!$B:$AX,AN$1,false),"")</f>
        <v/>
      </c>
      <c r="AO62" s="699" t="str">
        <f>if($D62="X",vlookup($B62,'Hours Spread - Filtered'!$B:$AX,AO$1,false),"")</f>
        <v/>
      </c>
      <c r="AP62" s="699" t="str">
        <f>if($D62="X",vlookup($B62,'Hours Spread - Filtered'!$B:$AX,AP$1,false),"")</f>
        <v/>
      </c>
      <c r="AQ62" s="699" t="str">
        <f>if($D62="X",vlookup($B62,'Hours Spread - Filtered'!$B:$AX,AQ$1,false),"")</f>
        <v/>
      </c>
      <c r="AR62" s="699" t="str">
        <f>if($D62="X",vlookup($B62,'Hours Spread - Filtered'!$B:$AX,AR$1,false),"")</f>
        <v/>
      </c>
      <c r="AS62" s="699" t="str">
        <f>if($D62="X",vlookup($B62,'Hours Spread - Filtered'!$B:$AX,AS$1,false),"")</f>
        <v/>
      </c>
      <c r="AT62" s="699" t="str">
        <f>if($D62="X",vlookup($B62,'Hours Spread - Filtered'!$B:$AX,AT$1,false),"")</f>
        <v/>
      </c>
      <c r="AU62" s="699" t="str">
        <f>if($D62="X",vlookup($B62,'Hours Spread - Filtered'!$B:$AX,AU$1,false),"")</f>
        <v/>
      </c>
      <c r="AV62" s="699" t="str">
        <f>if($D62="X",vlookup($B62,'Hours Spread - Filtered'!$B:$AX,AV$1,false),"")</f>
        <v/>
      </c>
      <c r="AW62" s="699" t="str">
        <f>if($D62="X",vlookup($B62,'Hours Spread - Filtered'!$B:$AX,AW$1,false),"")</f>
        <v/>
      </c>
      <c r="AX62" s="699" t="str">
        <f>if($D62="X",vlookup($B62,'Hours Spread - Filtered'!$B:$AX,AX$1,false),"")</f>
        <v/>
      </c>
      <c r="AY62" s="699" t="str">
        <f>if($D62="X",vlookup($B62,'Hours Spread - Filtered'!$B:$AX,AY$1,false),"")</f>
        <v/>
      </c>
      <c r="AZ62" s="699" t="str">
        <f>if($D62="X",vlookup($B62,'Hours Spread - Filtered'!$B:$AX,AZ$1,false),"")</f>
        <v/>
      </c>
      <c r="BA62" s="699" t="str">
        <f>if($D62="X",vlookup($B62,'Hours Spread - Filtered'!$B:$AX,BA$1,false),"")</f>
        <v/>
      </c>
      <c r="BB62" s="699" t="str">
        <f>if($D62="X",vlookup($B62,'Hours Spread - Filtered'!$B:$AX,BB$1,false),"")</f>
        <v/>
      </c>
      <c r="BC62" s="699" t="str">
        <f>if($D62="X",vlookup($B62,'Hours Spread - Filtered'!$B:$AX,BC$1,false),"")</f>
        <v/>
      </c>
      <c r="BD62" s="699" t="str">
        <f>if($D62="X",vlookup($B62,'Hours Spread - Filtered'!$B:$AX,BD$1,false),"")</f>
        <v/>
      </c>
      <c r="BE62" s="699" t="str">
        <f>if($D62="X",vlookup($B62,'Hours Spread - Filtered'!$B:$AX,BE$1,false),"")</f>
        <v/>
      </c>
      <c r="BF62" s="699" t="str">
        <f>if($D62="X",vlookup($B62,'Hours Spread - Filtered'!$B:$AX,BF$1,false),"")</f>
        <v/>
      </c>
      <c r="BG62" s="699" t="str">
        <f>if($D62="X",vlookup($B62,'Hours Spread - Filtered'!$B:$AX,BG$1,false),"")</f>
        <v/>
      </c>
      <c r="BH62" s="699" t="str">
        <f>if($D62="X",vlookup($B62,'Hours Spread - Filtered'!$B:$AX,BH$1,false),"")</f>
        <v/>
      </c>
      <c r="BI62" s="699" t="str">
        <f>if($D62="X",vlookup($B62,'Hours Spread - Filtered'!$B:$AX,BI$1,false),"")</f>
        <v/>
      </c>
      <c r="BJ62" s="699" t="str">
        <f>if($D62="X",vlookup($B62,'Hours Spread - Filtered'!$B:$AX,BJ$1,false),"")</f>
        <v/>
      </c>
      <c r="BK62" s="699" t="str">
        <f>if($D62="X",vlookup($B62,'Hours Spread - Filtered'!$B:$AX,BK$1,false),"")</f>
        <v/>
      </c>
      <c r="BL62" s="699" t="str">
        <f>if($D62="X",vlookup($B62,'Hours Spread - Filtered'!$B:$AX,BL$1,false),"")</f>
        <v/>
      </c>
      <c r="BM62" s="709" t="str">
        <f t="array" ref="BM62">IFERROR(index('Rate Card'!U$3:AF135,match(B62,'Rate Card'!A$3:A135,0),match(Assumptions!C$11,'Rate Card'!U$2:AF$2,0)),"")</f>
        <v/>
      </c>
      <c r="BN62" s="701" t="str">
        <f t="array" ref="BN62">(index('Rate Card'!$C$4:$T135, match(BM62,Controls!H$21:H135,0),match(Assumptions!$C$11,'Rate Card'!C$2:T$2,0)))</f>
        <v>#N/A</v>
      </c>
    </row>
    <row r="63">
      <c r="A63" s="705" t="s">
        <v>365</v>
      </c>
      <c r="B63" s="693" t="s">
        <v>533</v>
      </c>
      <c r="C63" s="703" t="b">
        <v>1</v>
      </c>
      <c r="D63" s="703"/>
      <c r="E63" s="692" t="str">
        <f t="shared" si="31"/>
        <v/>
      </c>
      <c r="F63" s="168" t="str">
        <f t="shared" si="32"/>
        <v>#N/A</v>
      </c>
      <c r="G63" s="168">
        <f t="shared" si="33"/>
        <v>0</v>
      </c>
      <c r="H63" s="227">
        <f t="shared" si="34"/>
        <v>0</v>
      </c>
      <c r="I63" s="227">
        <f t="shared" si="35"/>
        <v>0</v>
      </c>
      <c r="J63" s="227">
        <f>sumif('Job Report'!I:I,B63,'Job Report'!H:H)</f>
        <v>0</v>
      </c>
      <c r="K63" s="227">
        <f t="shared" si="36"/>
        <v>0</v>
      </c>
      <c r="L63" s="704">
        <f t="shared" si="37"/>
        <v>0</v>
      </c>
      <c r="M63" s="697"/>
      <c r="N63" s="169" t="str">
        <f t="shared" si="38"/>
        <v/>
      </c>
      <c r="O63" s="171" t="str">
        <f t="shared" si="39"/>
        <v>#N/A</v>
      </c>
      <c r="P63" s="698">
        <f t="shared" si="40"/>
        <v>0</v>
      </c>
      <c r="Q63" s="689"/>
      <c r="R63" s="699" t="str">
        <f>if($D63="X",vlookup($B63,'Hours Spread - Filtered'!$B:$AX,R$1,false),"")</f>
        <v/>
      </c>
      <c r="S63" s="699" t="str">
        <f>if($D63="X",vlookup($B63,'Hours Spread - Filtered'!$B:$AX,S$1,false),"")</f>
        <v/>
      </c>
      <c r="T63" s="699" t="str">
        <f>if($D63="X",vlookup($B63,'Hours Spread - Filtered'!$B:$AX,T$1,false),"")</f>
        <v/>
      </c>
      <c r="U63" s="699" t="str">
        <f>if($D63="X",vlookup($B63,'Hours Spread - Filtered'!$B:$AX,U$1,false),"")</f>
        <v/>
      </c>
      <c r="V63" s="699" t="str">
        <f>if($D63="X",vlookup($B63,'Hours Spread - Filtered'!$B:$AX,V$1,false),"")</f>
        <v/>
      </c>
      <c r="W63" s="699" t="str">
        <f>if($D63="X",vlookup($B63,'Hours Spread - Filtered'!$B:$AX,W$1,false),"")</f>
        <v/>
      </c>
      <c r="X63" s="699" t="str">
        <f>if($D63="X",vlookup($B63,'Hours Spread - Filtered'!$B:$AX,X$1,false),"")</f>
        <v/>
      </c>
      <c r="Y63" s="699" t="str">
        <f>if($D63="X",vlookup($B63,'Hours Spread - Filtered'!$B:$AX,Y$1,false),"")</f>
        <v/>
      </c>
      <c r="Z63" s="699" t="str">
        <f>if($D63="X",vlookup($B63,'Hours Spread - Filtered'!$B:$AX,Z$1,false),"")</f>
        <v/>
      </c>
      <c r="AA63" s="699" t="str">
        <f>if($D63="X",vlookup($B63,'Hours Spread - Filtered'!$B:$AX,AA$1,false),"")</f>
        <v/>
      </c>
      <c r="AB63" s="699" t="str">
        <f>if($D63="X",vlookup($B63,'Hours Spread - Filtered'!$B:$AX,AB$1,false),"")</f>
        <v/>
      </c>
      <c r="AC63" s="699" t="str">
        <f>if($D63="X",vlookup($B63,'Hours Spread - Filtered'!$B:$AX,AC$1,false),"")</f>
        <v/>
      </c>
      <c r="AD63" s="699" t="str">
        <f>if($D63="X",vlookup($B63,'Hours Spread - Filtered'!$B:$AX,AD$1,false),"")</f>
        <v/>
      </c>
      <c r="AE63" s="699" t="str">
        <f>if($D63="X",vlookup($B63,'Hours Spread - Filtered'!$B:$AX,AE$1,false),"")</f>
        <v/>
      </c>
      <c r="AF63" s="699" t="str">
        <f>if($D63="X",vlookup($B63,'Hours Spread - Filtered'!$B:$AX,AF$1,false),"")</f>
        <v/>
      </c>
      <c r="AG63" s="699" t="str">
        <f>if($D63="X",vlookup($B63,'Hours Spread - Filtered'!$B:$AX,AG$1,false),"")</f>
        <v/>
      </c>
      <c r="AH63" s="699" t="str">
        <f>if($D63="X",vlookup($B63,'Hours Spread - Filtered'!$B:$AX,AH$1,false),"")</f>
        <v/>
      </c>
      <c r="AI63" s="699" t="str">
        <f>if($D63="X",vlookup($B63,'Hours Spread - Filtered'!$B:$AX,AI$1,false),"")</f>
        <v/>
      </c>
      <c r="AJ63" s="699" t="str">
        <f>if($D63="X",vlookup($B63,'Hours Spread - Filtered'!$B:$AX,AJ$1,false),"")</f>
        <v/>
      </c>
      <c r="AK63" s="699" t="str">
        <f>if($D63="X",vlookup($B63,'Hours Spread - Filtered'!$B:$AX,AK$1,false),"")</f>
        <v/>
      </c>
      <c r="AL63" s="699" t="str">
        <f>if($D63="X",vlookup($B63,'Hours Spread - Filtered'!$B:$AX,AL$1,false),"")</f>
        <v/>
      </c>
      <c r="AM63" s="699" t="str">
        <f>if($D63="X",vlookup($B63,'Hours Spread - Filtered'!$B:$AX,AM$1,false),"")</f>
        <v/>
      </c>
      <c r="AN63" s="699" t="str">
        <f>if($D63="X",vlookup($B63,'Hours Spread - Filtered'!$B:$AX,AN$1,false),"")</f>
        <v/>
      </c>
      <c r="AO63" s="699" t="str">
        <f>if($D63="X",vlookup($B63,'Hours Spread - Filtered'!$B:$AX,AO$1,false),"")</f>
        <v/>
      </c>
      <c r="AP63" s="699" t="str">
        <f>if($D63="X",vlookup($B63,'Hours Spread - Filtered'!$B:$AX,AP$1,false),"")</f>
        <v/>
      </c>
      <c r="AQ63" s="699" t="str">
        <f>if($D63="X",vlookup($B63,'Hours Spread - Filtered'!$B:$AX,AQ$1,false),"")</f>
        <v/>
      </c>
      <c r="AR63" s="699" t="str">
        <f>if($D63="X",vlookup($B63,'Hours Spread - Filtered'!$B:$AX,AR$1,false),"")</f>
        <v/>
      </c>
      <c r="AS63" s="699" t="str">
        <f>if($D63="X",vlookup($B63,'Hours Spread - Filtered'!$B:$AX,AS$1,false),"")</f>
        <v/>
      </c>
      <c r="AT63" s="699" t="str">
        <f>if($D63="X",vlookup($B63,'Hours Spread - Filtered'!$B:$AX,AT$1,false),"")</f>
        <v/>
      </c>
      <c r="AU63" s="699" t="str">
        <f>if($D63="X",vlookup($B63,'Hours Spread - Filtered'!$B:$AX,AU$1,false),"")</f>
        <v/>
      </c>
      <c r="AV63" s="699" t="str">
        <f>if($D63="X",vlookup($B63,'Hours Spread - Filtered'!$B:$AX,AV$1,false),"")</f>
        <v/>
      </c>
      <c r="AW63" s="699" t="str">
        <f>if($D63="X",vlookup($B63,'Hours Spread - Filtered'!$B:$AX,AW$1,false),"")</f>
        <v/>
      </c>
      <c r="AX63" s="699" t="str">
        <f>if($D63="X",vlookup($B63,'Hours Spread - Filtered'!$B:$AX,AX$1,false),"")</f>
        <v/>
      </c>
      <c r="AY63" s="699" t="str">
        <f>if($D63="X",vlookup($B63,'Hours Spread - Filtered'!$B:$AX,AY$1,false),"")</f>
        <v/>
      </c>
      <c r="AZ63" s="699" t="str">
        <f>if($D63="X",vlookup($B63,'Hours Spread - Filtered'!$B:$AX,AZ$1,false),"")</f>
        <v/>
      </c>
      <c r="BA63" s="699" t="str">
        <f>if($D63="X",vlookup($B63,'Hours Spread - Filtered'!$B:$AX,BA$1,false),"")</f>
        <v/>
      </c>
      <c r="BB63" s="699" t="str">
        <f>if($D63="X",vlookup($B63,'Hours Spread - Filtered'!$B:$AX,BB$1,false),"")</f>
        <v/>
      </c>
      <c r="BC63" s="699" t="str">
        <f>if($D63="X",vlookup($B63,'Hours Spread - Filtered'!$B:$AX,BC$1,false),"")</f>
        <v/>
      </c>
      <c r="BD63" s="699" t="str">
        <f>if($D63="X",vlookup($B63,'Hours Spread - Filtered'!$B:$AX,BD$1,false),"")</f>
        <v/>
      </c>
      <c r="BE63" s="699" t="str">
        <f>if($D63="X",vlookup($B63,'Hours Spread - Filtered'!$B:$AX,BE$1,false),"")</f>
        <v/>
      </c>
      <c r="BF63" s="699" t="str">
        <f>if($D63="X",vlookup($B63,'Hours Spread - Filtered'!$B:$AX,BF$1,false),"")</f>
        <v/>
      </c>
      <c r="BG63" s="699" t="str">
        <f>if($D63="X",vlookup($B63,'Hours Spread - Filtered'!$B:$AX,BG$1,false),"")</f>
        <v/>
      </c>
      <c r="BH63" s="699" t="str">
        <f>if($D63="X",vlookup($B63,'Hours Spread - Filtered'!$B:$AX,BH$1,false),"")</f>
        <v/>
      </c>
      <c r="BI63" s="699" t="str">
        <f>if($D63="X",vlookup($B63,'Hours Spread - Filtered'!$B:$AX,BI$1,false),"")</f>
        <v/>
      </c>
      <c r="BJ63" s="699" t="str">
        <f>if($D63="X",vlookup($B63,'Hours Spread - Filtered'!$B:$AX,BJ$1,false),"")</f>
        <v/>
      </c>
      <c r="BK63" s="699" t="str">
        <f>if($D63="X",vlookup($B63,'Hours Spread - Filtered'!$B:$AX,BK$1,false),"")</f>
        <v/>
      </c>
      <c r="BL63" s="699" t="str">
        <f>if($D63="X",vlookup($B63,'Hours Spread - Filtered'!$B:$AX,BL$1,false),"")</f>
        <v/>
      </c>
      <c r="BM63" s="709" t="str">
        <f t="array" ref="BM63">IFERROR(index('Rate Card'!U$3:AF135,match(B63,'Rate Card'!A$3:A135,0),match(Assumptions!C$11,'Rate Card'!U$2:AF$2,0)),"")</f>
        <v/>
      </c>
      <c r="BN63" s="701" t="str">
        <f t="array" ref="BN63">(index('Rate Card'!$C$4:$T135, match(BM63,Controls!H$21:H135,0),match(Assumptions!$C$11,'Rate Card'!C$2:T$2,0)))</f>
        <v>#N/A</v>
      </c>
    </row>
    <row r="64">
      <c r="A64" s="705" t="s">
        <v>365</v>
      </c>
      <c r="B64" s="693" t="s">
        <v>534</v>
      </c>
      <c r="C64" s="703" t="b">
        <v>1</v>
      </c>
      <c r="D64" s="703"/>
      <c r="E64" s="692" t="str">
        <f t="shared" si="31"/>
        <v/>
      </c>
      <c r="F64" s="168" t="str">
        <f t="shared" si="32"/>
        <v>#N/A</v>
      </c>
      <c r="G64" s="168">
        <f t="shared" si="33"/>
        <v>0</v>
      </c>
      <c r="H64" s="227">
        <f t="shared" si="34"/>
        <v>0</v>
      </c>
      <c r="I64" s="227">
        <f t="shared" si="35"/>
        <v>0</v>
      </c>
      <c r="J64" s="227">
        <f>sumif('Job Report'!I:I,B64,'Job Report'!H:H)</f>
        <v>0</v>
      </c>
      <c r="K64" s="227">
        <f t="shared" si="36"/>
        <v>0</v>
      </c>
      <c r="L64" s="704">
        <f t="shared" si="37"/>
        <v>0</v>
      </c>
      <c r="M64" s="697"/>
      <c r="N64" s="169" t="str">
        <f t="shared" si="38"/>
        <v/>
      </c>
      <c r="O64" s="171" t="str">
        <f t="shared" si="39"/>
        <v>#N/A</v>
      </c>
      <c r="P64" s="698">
        <f t="shared" si="40"/>
        <v>0</v>
      </c>
      <c r="Q64" s="689"/>
      <c r="R64" s="699" t="str">
        <f>if($D64="X",vlookup($B64,'Hours Spread - Filtered'!$B:$AX,R$1,false),"")</f>
        <v/>
      </c>
      <c r="S64" s="699" t="str">
        <f>if($D64="X",vlookup($B64,'Hours Spread - Filtered'!$B:$AX,S$1,false),"")</f>
        <v/>
      </c>
      <c r="T64" s="699" t="str">
        <f>if($D64="X",vlookup($B64,'Hours Spread - Filtered'!$B:$AX,T$1,false),"")</f>
        <v/>
      </c>
      <c r="U64" s="699" t="str">
        <f>if($D64="X",vlookup($B64,'Hours Spread - Filtered'!$B:$AX,U$1,false),"")</f>
        <v/>
      </c>
      <c r="V64" s="699" t="str">
        <f>if($D64="X",vlookup($B64,'Hours Spread - Filtered'!$B:$AX,V$1,false),"")</f>
        <v/>
      </c>
      <c r="W64" s="699" t="str">
        <f>if($D64="X",vlookup($B64,'Hours Spread - Filtered'!$B:$AX,W$1,false),"")</f>
        <v/>
      </c>
      <c r="X64" s="699" t="str">
        <f>if($D64="X",vlookup($B64,'Hours Spread - Filtered'!$B:$AX,X$1,false),"")</f>
        <v/>
      </c>
      <c r="Y64" s="699" t="str">
        <f>if($D64="X",vlookup($B64,'Hours Spread - Filtered'!$B:$AX,Y$1,false),"")</f>
        <v/>
      </c>
      <c r="Z64" s="699" t="str">
        <f>if($D64="X",vlookup($B64,'Hours Spread - Filtered'!$B:$AX,Z$1,false),"")</f>
        <v/>
      </c>
      <c r="AA64" s="699" t="str">
        <f>if($D64="X",vlookup($B64,'Hours Spread - Filtered'!$B:$AX,AA$1,false),"")</f>
        <v/>
      </c>
      <c r="AB64" s="699" t="str">
        <f>if($D64="X",vlookup($B64,'Hours Spread - Filtered'!$B:$AX,AB$1,false),"")</f>
        <v/>
      </c>
      <c r="AC64" s="699" t="str">
        <f>if($D64="X",vlookup($B64,'Hours Spread - Filtered'!$B:$AX,AC$1,false),"")</f>
        <v/>
      </c>
      <c r="AD64" s="699" t="str">
        <f>if($D64="X",vlookup($B64,'Hours Spread - Filtered'!$B:$AX,AD$1,false),"")</f>
        <v/>
      </c>
      <c r="AE64" s="699" t="str">
        <f>if($D64="X",vlookup($B64,'Hours Spread - Filtered'!$B:$AX,AE$1,false),"")</f>
        <v/>
      </c>
      <c r="AF64" s="699" t="str">
        <f>if($D64="X",vlookup($B64,'Hours Spread - Filtered'!$B:$AX,AF$1,false),"")</f>
        <v/>
      </c>
      <c r="AG64" s="699" t="str">
        <f>if($D64="X",vlookup($B64,'Hours Spread - Filtered'!$B:$AX,AG$1,false),"")</f>
        <v/>
      </c>
      <c r="AH64" s="699" t="str">
        <f>if($D64="X",vlookup($B64,'Hours Spread - Filtered'!$B:$AX,AH$1,false),"")</f>
        <v/>
      </c>
      <c r="AI64" s="699" t="str">
        <f>if($D64="X",vlookup($B64,'Hours Spread - Filtered'!$B:$AX,AI$1,false),"")</f>
        <v/>
      </c>
      <c r="AJ64" s="699" t="str">
        <f>if($D64="X",vlookup($B64,'Hours Spread - Filtered'!$B:$AX,AJ$1,false),"")</f>
        <v/>
      </c>
      <c r="AK64" s="699" t="str">
        <f>if($D64="X",vlookup($B64,'Hours Spread - Filtered'!$B:$AX,AK$1,false),"")</f>
        <v/>
      </c>
      <c r="AL64" s="699" t="str">
        <f>if($D64="X",vlookup($B64,'Hours Spread - Filtered'!$B:$AX,AL$1,false),"")</f>
        <v/>
      </c>
      <c r="AM64" s="699" t="str">
        <f>if($D64="X",vlookup($B64,'Hours Spread - Filtered'!$B:$AX,AM$1,false),"")</f>
        <v/>
      </c>
      <c r="AN64" s="699" t="str">
        <f>if($D64="X",vlookup($B64,'Hours Spread - Filtered'!$B:$AX,AN$1,false),"")</f>
        <v/>
      </c>
      <c r="AO64" s="699" t="str">
        <f>if($D64="X",vlookup($B64,'Hours Spread - Filtered'!$B:$AX,AO$1,false),"")</f>
        <v/>
      </c>
      <c r="AP64" s="699" t="str">
        <f>if($D64="X",vlookup($B64,'Hours Spread - Filtered'!$B:$AX,AP$1,false),"")</f>
        <v/>
      </c>
      <c r="AQ64" s="699" t="str">
        <f>if($D64="X",vlookup($B64,'Hours Spread - Filtered'!$B:$AX,AQ$1,false),"")</f>
        <v/>
      </c>
      <c r="AR64" s="699" t="str">
        <f>if($D64="X",vlookup($B64,'Hours Spread - Filtered'!$B:$AX,AR$1,false),"")</f>
        <v/>
      </c>
      <c r="AS64" s="699" t="str">
        <f>if($D64="X",vlookup($B64,'Hours Spread - Filtered'!$B:$AX,AS$1,false),"")</f>
        <v/>
      </c>
      <c r="AT64" s="699" t="str">
        <f>if($D64="X",vlookup($B64,'Hours Spread - Filtered'!$B:$AX,AT$1,false),"")</f>
        <v/>
      </c>
      <c r="AU64" s="699" t="str">
        <f>if($D64="X",vlookup($B64,'Hours Spread - Filtered'!$B:$AX,AU$1,false),"")</f>
        <v/>
      </c>
      <c r="AV64" s="699" t="str">
        <f>if($D64="X",vlookup($B64,'Hours Spread - Filtered'!$B:$AX,AV$1,false),"")</f>
        <v/>
      </c>
      <c r="AW64" s="699" t="str">
        <f>if($D64="X",vlookup($B64,'Hours Spread - Filtered'!$B:$AX,AW$1,false),"")</f>
        <v/>
      </c>
      <c r="AX64" s="699" t="str">
        <f>if($D64="X",vlookup($B64,'Hours Spread - Filtered'!$B:$AX,AX$1,false),"")</f>
        <v/>
      </c>
      <c r="AY64" s="699" t="str">
        <f>if($D64="X",vlookup($B64,'Hours Spread - Filtered'!$B:$AX,AY$1,false),"")</f>
        <v/>
      </c>
      <c r="AZ64" s="699" t="str">
        <f>if($D64="X",vlookup($B64,'Hours Spread - Filtered'!$B:$AX,AZ$1,false),"")</f>
        <v/>
      </c>
      <c r="BA64" s="699" t="str">
        <f>if($D64="X",vlookup($B64,'Hours Spread - Filtered'!$B:$AX,BA$1,false),"")</f>
        <v/>
      </c>
      <c r="BB64" s="699" t="str">
        <f>if($D64="X",vlookup($B64,'Hours Spread - Filtered'!$B:$AX,BB$1,false),"")</f>
        <v/>
      </c>
      <c r="BC64" s="699" t="str">
        <f>if($D64="X",vlookup($B64,'Hours Spread - Filtered'!$B:$AX,BC$1,false),"")</f>
        <v/>
      </c>
      <c r="BD64" s="699" t="str">
        <f>if($D64="X",vlookup($B64,'Hours Spread - Filtered'!$B:$AX,BD$1,false),"")</f>
        <v/>
      </c>
      <c r="BE64" s="699" t="str">
        <f>if($D64="X",vlookup($B64,'Hours Spread - Filtered'!$B:$AX,BE$1,false),"")</f>
        <v/>
      </c>
      <c r="BF64" s="699" t="str">
        <f>if($D64="X",vlookup($B64,'Hours Spread - Filtered'!$B:$AX,BF$1,false),"")</f>
        <v/>
      </c>
      <c r="BG64" s="699" t="str">
        <f>if($D64="X",vlookup($B64,'Hours Spread - Filtered'!$B:$AX,BG$1,false),"")</f>
        <v/>
      </c>
      <c r="BH64" s="699" t="str">
        <f>if($D64="X",vlookup($B64,'Hours Spread - Filtered'!$B:$AX,BH$1,false),"")</f>
        <v/>
      </c>
      <c r="BI64" s="699" t="str">
        <f>if($D64="X",vlookup($B64,'Hours Spread - Filtered'!$B:$AX,BI$1,false),"")</f>
        <v/>
      </c>
      <c r="BJ64" s="699" t="str">
        <f>if($D64="X",vlookup($B64,'Hours Spread - Filtered'!$B:$AX,BJ$1,false),"")</f>
        <v/>
      </c>
      <c r="BK64" s="699" t="str">
        <f>if($D64="X",vlookup($B64,'Hours Spread - Filtered'!$B:$AX,BK$1,false),"")</f>
        <v/>
      </c>
      <c r="BL64" s="699" t="str">
        <f>if($D64="X",vlookup($B64,'Hours Spread - Filtered'!$B:$AX,BL$1,false),"")</f>
        <v/>
      </c>
      <c r="BM64" s="709" t="str">
        <f t="array" ref="BM64">IFERROR(index('Rate Card'!U$3:AF135,match(B64,'Rate Card'!A$3:A135,0),match(Assumptions!C$11,'Rate Card'!U$2:AF$2,0)),"")</f>
        <v/>
      </c>
      <c r="BN64" s="701" t="str">
        <f t="array" ref="BN64">(index('Rate Card'!$C$4:$T135, match(BM64,Controls!H$21:H135,0),match(Assumptions!$C$11,'Rate Card'!C$2:T$2,0)))</f>
        <v>#N/A</v>
      </c>
    </row>
    <row r="65">
      <c r="A65" s="705" t="s">
        <v>364</v>
      </c>
      <c r="B65" s="693" t="s">
        <v>535</v>
      </c>
      <c r="C65" s="703" t="b">
        <v>1</v>
      </c>
      <c r="D65" s="703"/>
      <c r="E65" s="692" t="str">
        <f t="shared" si="31"/>
        <v/>
      </c>
      <c r="F65" s="168" t="str">
        <f t="shared" si="32"/>
        <v>#N/A</v>
      </c>
      <c r="G65" s="168">
        <f t="shared" si="33"/>
        <v>0</v>
      </c>
      <c r="H65" s="227">
        <f t="shared" si="34"/>
        <v>0</v>
      </c>
      <c r="I65" s="227">
        <f t="shared" si="35"/>
        <v>0</v>
      </c>
      <c r="J65" s="227">
        <f>sumif('Job Report'!I:I,B65,'Job Report'!H:H)</f>
        <v>0</v>
      </c>
      <c r="K65" s="227">
        <f t="shared" si="36"/>
        <v>0</v>
      </c>
      <c r="L65" s="704">
        <f t="shared" si="37"/>
        <v>0</v>
      </c>
      <c r="M65" s="697"/>
      <c r="N65" s="169" t="str">
        <f t="shared" si="38"/>
        <v/>
      </c>
      <c r="O65" s="171" t="str">
        <f t="shared" si="39"/>
        <v>#N/A</v>
      </c>
      <c r="P65" s="698">
        <f t="shared" si="40"/>
        <v>0</v>
      </c>
      <c r="Q65" s="689"/>
      <c r="R65" s="699" t="str">
        <f>if($D65="X",vlookup($B65,'Hours Spread - Filtered'!$B:$AX,R$1,false),"")</f>
        <v/>
      </c>
      <c r="S65" s="699" t="str">
        <f>if($D65="X",vlookup($B65,'Hours Spread - Filtered'!$B:$AX,S$1,false),"")</f>
        <v/>
      </c>
      <c r="T65" s="699" t="str">
        <f>if($D65="X",vlookup($B65,'Hours Spread - Filtered'!$B:$AX,T$1,false),"")</f>
        <v/>
      </c>
      <c r="U65" s="699" t="str">
        <f>if($D65="X",vlookup($B65,'Hours Spread - Filtered'!$B:$AX,U$1,false),"")</f>
        <v/>
      </c>
      <c r="V65" s="699" t="str">
        <f>if($D65="X",vlookup($B65,'Hours Spread - Filtered'!$B:$AX,V$1,false),"")</f>
        <v/>
      </c>
      <c r="W65" s="699" t="str">
        <f>if($D65="X",vlookup($B65,'Hours Spread - Filtered'!$B:$AX,W$1,false),"")</f>
        <v/>
      </c>
      <c r="X65" s="699" t="str">
        <f>if($D65="X",vlookup($B65,'Hours Spread - Filtered'!$B:$AX,X$1,false),"")</f>
        <v/>
      </c>
      <c r="Y65" s="699" t="str">
        <f>if($D65="X",vlookup($B65,'Hours Spread - Filtered'!$B:$AX,Y$1,false),"")</f>
        <v/>
      </c>
      <c r="Z65" s="699" t="str">
        <f>if($D65="X",vlookup($B65,'Hours Spread - Filtered'!$B:$AX,Z$1,false),"")</f>
        <v/>
      </c>
      <c r="AA65" s="699" t="str">
        <f>if($D65="X",vlookup($B65,'Hours Spread - Filtered'!$B:$AX,AA$1,false),"")</f>
        <v/>
      </c>
      <c r="AB65" s="699" t="str">
        <f>if($D65="X",vlookup($B65,'Hours Spread - Filtered'!$B:$AX,AB$1,false),"")</f>
        <v/>
      </c>
      <c r="AC65" s="699" t="str">
        <f>if($D65="X",vlookup($B65,'Hours Spread - Filtered'!$B:$AX,AC$1,false),"")</f>
        <v/>
      </c>
      <c r="AD65" s="699" t="str">
        <f>if($D65="X",vlookup($B65,'Hours Spread - Filtered'!$B:$AX,AD$1,false),"")</f>
        <v/>
      </c>
      <c r="AE65" s="699" t="str">
        <f>if($D65="X",vlookup($B65,'Hours Spread - Filtered'!$B:$AX,AE$1,false),"")</f>
        <v/>
      </c>
      <c r="AF65" s="699" t="str">
        <f>if($D65="X",vlookup($B65,'Hours Spread - Filtered'!$B:$AX,AF$1,false),"")</f>
        <v/>
      </c>
      <c r="AG65" s="699" t="str">
        <f>if($D65="X",vlookup($B65,'Hours Spread - Filtered'!$B:$AX,AG$1,false),"")</f>
        <v/>
      </c>
      <c r="AH65" s="699" t="str">
        <f>if($D65="X",vlookup($B65,'Hours Spread - Filtered'!$B:$AX,AH$1,false),"")</f>
        <v/>
      </c>
      <c r="AI65" s="699" t="str">
        <f>if($D65="X",vlookup($B65,'Hours Spread - Filtered'!$B:$AX,AI$1,false),"")</f>
        <v/>
      </c>
      <c r="AJ65" s="699" t="str">
        <f>if($D65="X",vlookup($B65,'Hours Spread - Filtered'!$B:$AX,AJ$1,false),"")</f>
        <v/>
      </c>
      <c r="AK65" s="699" t="str">
        <f>if($D65="X",vlookup($B65,'Hours Spread - Filtered'!$B:$AX,AK$1,false),"")</f>
        <v/>
      </c>
      <c r="AL65" s="699" t="str">
        <f>if($D65="X",vlookup($B65,'Hours Spread - Filtered'!$B:$AX,AL$1,false),"")</f>
        <v/>
      </c>
      <c r="AM65" s="699" t="str">
        <f>if($D65="X",vlookup($B65,'Hours Spread - Filtered'!$B:$AX,AM$1,false),"")</f>
        <v/>
      </c>
      <c r="AN65" s="699" t="str">
        <f>if($D65="X",vlookup($B65,'Hours Spread - Filtered'!$B:$AX,AN$1,false),"")</f>
        <v/>
      </c>
      <c r="AO65" s="699" t="str">
        <f>if($D65="X",vlookup($B65,'Hours Spread - Filtered'!$B:$AX,AO$1,false),"")</f>
        <v/>
      </c>
      <c r="AP65" s="699" t="str">
        <f>if($D65="X",vlookup($B65,'Hours Spread - Filtered'!$B:$AX,AP$1,false),"")</f>
        <v/>
      </c>
      <c r="AQ65" s="699" t="str">
        <f>if($D65="X",vlookup($B65,'Hours Spread - Filtered'!$B:$AX,AQ$1,false),"")</f>
        <v/>
      </c>
      <c r="AR65" s="699" t="str">
        <f>if($D65="X",vlookup($B65,'Hours Spread - Filtered'!$B:$AX,AR$1,false),"")</f>
        <v/>
      </c>
      <c r="AS65" s="699" t="str">
        <f>if($D65="X",vlookup($B65,'Hours Spread - Filtered'!$B:$AX,AS$1,false),"")</f>
        <v/>
      </c>
      <c r="AT65" s="699" t="str">
        <f>if($D65="X",vlookup($B65,'Hours Spread - Filtered'!$B:$AX,AT$1,false),"")</f>
        <v/>
      </c>
      <c r="AU65" s="699" t="str">
        <f>if($D65="X",vlookup($B65,'Hours Spread - Filtered'!$B:$AX,AU$1,false),"")</f>
        <v/>
      </c>
      <c r="AV65" s="699" t="str">
        <f>if($D65="X",vlookup($B65,'Hours Spread - Filtered'!$B:$AX,AV$1,false),"")</f>
        <v/>
      </c>
      <c r="AW65" s="699" t="str">
        <f>if($D65="X",vlookup($B65,'Hours Spread - Filtered'!$B:$AX,AW$1,false),"")</f>
        <v/>
      </c>
      <c r="AX65" s="699" t="str">
        <f>if($D65="X",vlookup($B65,'Hours Spread - Filtered'!$B:$AX,AX$1,false),"")</f>
        <v/>
      </c>
      <c r="AY65" s="699" t="str">
        <f>if($D65="X",vlookup($B65,'Hours Spread - Filtered'!$B:$AX,AY$1,false),"")</f>
        <v/>
      </c>
      <c r="AZ65" s="699" t="str">
        <f>if($D65="X",vlookup($B65,'Hours Spread - Filtered'!$B:$AX,AZ$1,false),"")</f>
        <v/>
      </c>
      <c r="BA65" s="699" t="str">
        <f>if($D65="X",vlookup($B65,'Hours Spread - Filtered'!$B:$AX,BA$1,false),"")</f>
        <v/>
      </c>
      <c r="BB65" s="699" t="str">
        <f>if($D65="X",vlookup($B65,'Hours Spread - Filtered'!$B:$AX,BB$1,false),"")</f>
        <v/>
      </c>
      <c r="BC65" s="699" t="str">
        <f>if($D65="X",vlookup($B65,'Hours Spread - Filtered'!$B:$AX,BC$1,false),"")</f>
        <v/>
      </c>
      <c r="BD65" s="699" t="str">
        <f>if($D65="X",vlookup($B65,'Hours Spread - Filtered'!$B:$AX,BD$1,false),"")</f>
        <v/>
      </c>
      <c r="BE65" s="699" t="str">
        <f>if($D65="X",vlookup($B65,'Hours Spread - Filtered'!$B:$AX,BE$1,false),"")</f>
        <v/>
      </c>
      <c r="BF65" s="699" t="str">
        <f>if($D65="X",vlookup($B65,'Hours Spread - Filtered'!$B:$AX,BF$1,false),"")</f>
        <v/>
      </c>
      <c r="BG65" s="699" t="str">
        <f>if($D65="X",vlookup($B65,'Hours Spread - Filtered'!$B:$AX,BG$1,false),"")</f>
        <v/>
      </c>
      <c r="BH65" s="699" t="str">
        <f>if($D65="X",vlookup($B65,'Hours Spread - Filtered'!$B:$AX,BH$1,false),"")</f>
        <v/>
      </c>
      <c r="BI65" s="699" t="str">
        <f>if($D65="X",vlookup($B65,'Hours Spread - Filtered'!$B:$AX,BI$1,false),"")</f>
        <v/>
      </c>
      <c r="BJ65" s="699" t="str">
        <f>if($D65="X",vlookup($B65,'Hours Spread - Filtered'!$B:$AX,BJ$1,false),"")</f>
        <v/>
      </c>
      <c r="BK65" s="699" t="str">
        <f>if($D65="X",vlookup($B65,'Hours Spread - Filtered'!$B:$AX,BK$1,false),"")</f>
        <v/>
      </c>
      <c r="BL65" s="699" t="str">
        <f>if($D65="X",vlookup($B65,'Hours Spread - Filtered'!$B:$AX,BL$1,false),"")</f>
        <v/>
      </c>
      <c r="BM65" s="709" t="str">
        <f t="array" ref="BM65">IFERROR(index('Rate Card'!U$3:AF135,match(B65,'Rate Card'!A$3:A135,0),match(Assumptions!C$11,'Rate Card'!U$2:AF$2,0)),"")</f>
        <v/>
      </c>
      <c r="BN65" s="701" t="str">
        <f t="array" ref="BN65">(index('Rate Card'!$C$4:$T135, match(BM65,Controls!H$21:H135,0),match(Assumptions!$C$11,'Rate Card'!C$2:T$2,0)))</f>
        <v>#N/A</v>
      </c>
    </row>
    <row r="66">
      <c r="A66" s="705" t="s">
        <v>364</v>
      </c>
      <c r="B66" s="693" t="s">
        <v>536</v>
      </c>
      <c r="C66" s="703" t="b">
        <v>1</v>
      </c>
      <c r="D66" s="703"/>
      <c r="E66" s="692" t="str">
        <f t="shared" si="31"/>
        <v/>
      </c>
      <c r="F66" s="168" t="str">
        <f t="shared" si="32"/>
        <v>#N/A</v>
      </c>
      <c r="G66" s="168">
        <f t="shared" si="33"/>
        <v>0</v>
      </c>
      <c r="H66" s="227">
        <f t="shared" si="34"/>
        <v>0</v>
      </c>
      <c r="I66" s="227">
        <f t="shared" si="35"/>
        <v>0</v>
      </c>
      <c r="J66" s="227">
        <f>sumif('Job Report'!I:I,B66,'Job Report'!H:H)</f>
        <v>0</v>
      </c>
      <c r="K66" s="227">
        <f t="shared" si="36"/>
        <v>0</v>
      </c>
      <c r="L66" s="704">
        <f t="shared" si="37"/>
        <v>0</v>
      </c>
      <c r="M66" s="697"/>
      <c r="N66" s="169" t="str">
        <f t="shared" si="38"/>
        <v/>
      </c>
      <c r="O66" s="171" t="str">
        <f t="shared" si="39"/>
        <v>#N/A</v>
      </c>
      <c r="P66" s="698">
        <f t="shared" si="40"/>
        <v>0</v>
      </c>
      <c r="Q66" s="689"/>
      <c r="R66" s="699" t="str">
        <f>if($D66="X",vlookup($B66,'Hours Spread - Filtered'!$B:$AX,R$1,false),"")</f>
        <v/>
      </c>
      <c r="S66" s="699" t="str">
        <f>if($D66="X",vlookup($B66,'Hours Spread - Filtered'!$B:$AX,S$1,false),"")</f>
        <v/>
      </c>
      <c r="T66" s="699" t="str">
        <f>if($D66="X",vlookup($B66,'Hours Spread - Filtered'!$B:$AX,T$1,false),"")</f>
        <v/>
      </c>
      <c r="U66" s="699" t="str">
        <f>if($D66="X",vlookup($B66,'Hours Spread - Filtered'!$B:$AX,U$1,false),"")</f>
        <v/>
      </c>
      <c r="V66" s="699" t="str">
        <f>if($D66="X",vlookup($B66,'Hours Spread - Filtered'!$B:$AX,V$1,false),"")</f>
        <v/>
      </c>
      <c r="W66" s="699" t="str">
        <f>if($D66="X",vlookup($B66,'Hours Spread - Filtered'!$B:$AX,W$1,false),"")</f>
        <v/>
      </c>
      <c r="X66" s="699" t="str">
        <f>if($D66="X",vlookup($B66,'Hours Spread - Filtered'!$B:$AX,X$1,false),"")</f>
        <v/>
      </c>
      <c r="Y66" s="699" t="str">
        <f>if($D66="X",vlookup($B66,'Hours Spread - Filtered'!$B:$AX,Y$1,false),"")</f>
        <v/>
      </c>
      <c r="Z66" s="699" t="str">
        <f>if($D66="X",vlookup($B66,'Hours Spread - Filtered'!$B:$AX,Z$1,false),"")</f>
        <v/>
      </c>
      <c r="AA66" s="699" t="str">
        <f>if($D66="X",vlookup($B66,'Hours Spread - Filtered'!$B:$AX,AA$1,false),"")</f>
        <v/>
      </c>
      <c r="AB66" s="699" t="str">
        <f>if($D66="X",vlookup($B66,'Hours Spread - Filtered'!$B:$AX,AB$1,false),"")</f>
        <v/>
      </c>
      <c r="AC66" s="699" t="str">
        <f>if($D66="X",vlookup($B66,'Hours Spread - Filtered'!$B:$AX,AC$1,false),"")</f>
        <v/>
      </c>
      <c r="AD66" s="699" t="str">
        <f>if($D66="X",vlookup($B66,'Hours Spread - Filtered'!$B:$AX,AD$1,false),"")</f>
        <v/>
      </c>
      <c r="AE66" s="699" t="str">
        <f>if($D66="X",vlookup($B66,'Hours Spread - Filtered'!$B:$AX,AE$1,false),"")</f>
        <v/>
      </c>
      <c r="AF66" s="699" t="str">
        <f>if($D66="X",vlookup($B66,'Hours Spread - Filtered'!$B:$AX,AF$1,false),"")</f>
        <v/>
      </c>
      <c r="AG66" s="699" t="str">
        <f>if($D66="X",vlookup($B66,'Hours Spread - Filtered'!$B:$AX,AG$1,false),"")</f>
        <v/>
      </c>
      <c r="AH66" s="699" t="str">
        <f>if($D66="X",vlookup($B66,'Hours Spread - Filtered'!$B:$AX,AH$1,false),"")</f>
        <v/>
      </c>
      <c r="AI66" s="699" t="str">
        <f>if($D66="X",vlookup($B66,'Hours Spread - Filtered'!$B:$AX,AI$1,false),"")</f>
        <v/>
      </c>
      <c r="AJ66" s="699" t="str">
        <f>if($D66="X",vlookup($B66,'Hours Spread - Filtered'!$B:$AX,AJ$1,false),"")</f>
        <v/>
      </c>
      <c r="AK66" s="699" t="str">
        <f>if($D66="X",vlookup($B66,'Hours Spread - Filtered'!$B:$AX,AK$1,false),"")</f>
        <v/>
      </c>
      <c r="AL66" s="699" t="str">
        <f>if($D66="X",vlookup($B66,'Hours Spread - Filtered'!$B:$AX,AL$1,false),"")</f>
        <v/>
      </c>
      <c r="AM66" s="699" t="str">
        <f>if($D66="X",vlookup($B66,'Hours Spread - Filtered'!$B:$AX,AM$1,false),"")</f>
        <v/>
      </c>
      <c r="AN66" s="699" t="str">
        <f>if($D66="X",vlookup($B66,'Hours Spread - Filtered'!$B:$AX,AN$1,false),"")</f>
        <v/>
      </c>
      <c r="AO66" s="699" t="str">
        <f>if($D66="X",vlookup($B66,'Hours Spread - Filtered'!$B:$AX,AO$1,false),"")</f>
        <v/>
      </c>
      <c r="AP66" s="699" t="str">
        <f>if($D66="X",vlookup($B66,'Hours Spread - Filtered'!$B:$AX,AP$1,false),"")</f>
        <v/>
      </c>
      <c r="AQ66" s="699" t="str">
        <f>if($D66="X",vlookup($B66,'Hours Spread - Filtered'!$B:$AX,AQ$1,false),"")</f>
        <v/>
      </c>
      <c r="AR66" s="699" t="str">
        <f>if($D66="X",vlookup($B66,'Hours Spread - Filtered'!$B:$AX,AR$1,false),"")</f>
        <v/>
      </c>
      <c r="AS66" s="699" t="str">
        <f>if($D66="X",vlookup($B66,'Hours Spread - Filtered'!$B:$AX,AS$1,false),"")</f>
        <v/>
      </c>
      <c r="AT66" s="699" t="str">
        <f>if($D66="X",vlookup($B66,'Hours Spread - Filtered'!$B:$AX,AT$1,false),"")</f>
        <v/>
      </c>
      <c r="AU66" s="699" t="str">
        <f>if($D66="X",vlookup($B66,'Hours Spread - Filtered'!$B:$AX,AU$1,false),"")</f>
        <v/>
      </c>
      <c r="AV66" s="699" t="str">
        <f>if($D66="X",vlookup($B66,'Hours Spread - Filtered'!$B:$AX,AV$1,false),"")</f>
        <v/>
      </c>
      <c r="AW66" s="699" t="str">
        <f>if($D66="X",vlookup($B66,'Hours Spread - Filtered'!$B:$AX,AW$1,false),"")</f>
        <v/>
      </c>
      <c r="AX66" s="699" t="str">
        <f>if($D66="X",vlookup($B66,'Hours Spread - Filtered'!$B:$AX,AX$1,false),"")</f>
        <v/>
      </c>
      <c r="AY66" s="699" t="str">
        <f>if($D66="X",vlookup($B66,'Hours Spread - Filtered'!$B:$AX,AY$1,false),"")</f>
        <v/>
      </c>
      <c r="AZ66" s="699" t="str">
        <f>if($D66="X",vlookup($B66,'Hours Spread - Filtered'!$B:$AX,AZ$1,false),"")</f>
        <v/>
      </c>
      <c r="BA66" s="699" t="str">
        <f>if($D66="X",vlookup($B66,'Hours Spread - Filtered'!$B:$AX,BA$1,false),"")</f>
        <v/>
      </c>
      <c r="BB66" s="699" t="str">
        <f>if($D66="X",vlookup($B66,'Hours Spread - Filtered'!$B:$AX,BB$1,false),"")</f>
        <v/>
      </c>
      <c r="BC66" s="699" t="str">
        <f>if($D66="X",vlookup($B66,'Hours Spread - Filtered'!$B:$AX,BC$1,false),"")</f>
        <v/>
      </c>
      <c r="BD66" s="699" t="str">
        <f>if($D66="X",vlookup($B66,'Hours Spread - Filtered'!$B:$AX,BD$1,false),"")</f>
        <v/>
      </c>
      <c r="BE66" s="699" t="str">
        <f>if($D66="X",vlookup($B66,'Hours Spread - Filtered'!$B:$AX,BE$1,false),"")</f>
        <v/>
      </c>
      <c r="BF66" s="699" t="str">
        <f>if($D66="X",vlookup($B66,'Hours Spread - Filtered'!$B:$AX,BF$1,false),"")</f>
        <v/>
      </c>
      <c r="BG66" s="699" t="str">
        <f>if($D66="X",vlookup($B66,'Hours Spread - Filtered'!$B:$AX,BG$1,false),"")</f>
        <v/>
      </c>
      <c r="BH66" s="699" t="str">
        <f>if($D66="X",vlookup($B66,'Hours Spread - Filtered'!$B:$AX,BH$1,false),"")</f>
        <v/>
      </c>
      <c r="BI66" s="699" t="str">
        <f>if($D66="X",vlookup($B66,'Hours Spread - Filtered'!$B:$AX,BI$1,false),"")</f>
        <v/>
      </c>
      <c r="BJ66" s="699" t="str">
        <f>if($D66="X",vlookup($B66,'Hours Spread - Filtered'!$B:$AX,BJ$1,false),"")</f>
        <v/>
      </c>
      <c r="BK66" s="699" t="str">
        <f>if($D66="X",vlookup($B66,'Hours Spread - Filtered'!$B:$AX,BK$1,false),"")</f>
        <v/>
      </c>
      <c r="BL66" s="699" t="str">
        <f>if($D66="X",vlookup($B66,'Hours Spread - Filtered'!$B:$AX,BL$1,false),"")</f>
        <v/>
      </c>
      <c r="BM66" s="709" t="str">
        <f t="array" ref="BM66">IFERROR(index('Rate Card'!U$3:AF135,match(B66,'Rate Card'!A$3:A135,0),match(Assumptions!C$11,'Rate Card'!U$2:AF$2,0)),"")</f>
        <v/>
      </c>
      <c r="BN66" s="701" t="str">
        <f t="array" ref="BN66">(index('Rate Card'!$C$4:$T135, match(BM66,Controls!H$21:H135,0),match(Assumptions!$C$11,'Rate Card'!C$2:T$2,0)))</f>
        <v>#N/A</v>
      </c>
    </row>
    <row r="67">
      <c r="A67" s="681" t="s">
        <v>537</v>
      </c>
      <c r="B67" s="682"/>
      <c r="C67" s="683"/>
      <c r="D67" s="683"/>
      <c r="E67" s="683"/>
      <c r="F67" s="684"/>
      <c r="G67" s="684"/>
      <c r="H67" s="684"/>
      <c r="I67" s="684"/>
      <c r="J67" s="684"/>
      <c r="K67" s="684"/>
      <c r="L67" s="684"/>
      <c r="M67" s="684"/>
      <c r="N67" s="684"/>
      <c r="O67" s="684"/>
      <c r="P67" s="684"/>
      <c r="Q67" s="689"/>
      <c r="R67" s="710" t="str">
        <f>if($D67="X",vlookup($B67,'Hours Spread - Filtered'!$B:$AX,R$1,false),"")</f>
        <v/>
      </c>
      <c r="S67" s="710" t="str">
        <f>if($D67="X",vlookup($B67,'Hours Spread - Filtered'!$B:$AX,S$1,false),"")</f>
        <v/>
      </c>
      <c r="T67" s="710" t="str">
        <f>if($D67="X",vlookup($B67,'Hours Spread - Filtered'!$B:$AX,T$1,false),"")</f>
        <v/>
      </c>
      <c r="U67" s="710" t="str">
        <f>if($D67="X",vlookup($B67,'Hours Spread - Filtered'!$B:$AX,U$1,false),"")</f>
        <v/>
      </c>
      <c r="V67" s="710" t="str">
        <f>if($D67="X",vlookup($B67,'Hours Spread - Filtered'!$B:$AX,V$1,false),"")</f>
        <v/>
      </c>
      <c r="W67" s="710" t="str">
        <f>if($D67="X",vlookup($B67,'Hours Spread - Filtered'!$B:$AX,W$1,false),"")</f>
        <v/>
      </c>
      <c r="X67" s="710" t="str">
        <f>if($D67="X",vlookup($B67,'Hours Spread - Filtered'!$B:$AX,X$1,false),"")</f>
        <v/>
      </c>
      <c r="Y67" s="710" t="str">
        <f>if($D67="X",vlookup($B67,'Hours Spread - Filtered'!$B:$AX,Y$1,false),"")</f>
        <v/>
      </c>
      <c r="Z67" s="710" t="str">
        <f>if($D67="X",vlookup($B67,'Hours Spread - Filtered'!$B:$AX,Z$1,false),"")</f>
        <v/>
      </c>
      <c r="AA67" s="710" t="str">
        <f>if($D67="X",vlookup($B67,'Hours Spread - Filtered'!$B:$AX,AA$1,false),"")</f>
        <v/>
      </c>
      <c r="AB67" s="710" t="str">
        <f>if($D67="X",vlookup($B67,'Hours Spread - Filtered'!$B:$AX,AB$1,false),"")</f>
        <v/>
      </c>
      <c r="AC67" s="710" t="str">
        <f>if($D67="X",vlookup($B67,'Hours Spread - Filtered'!$B:$AX,AC$1,false),"")</f>
        <v/>
      </c>
      <c r="AD67" s="710" t="str">
        <f>if($D67="X",vlookup($B67,'Hours Spread - Filtered'!$B:$AX,AD$1,false),"")</f>
        <v/>
      </c>
      <c r="AE67" s="710" t="str">
        <f>if($D67="X",vlookup($B67,'Hours Spread - Filtered'!$B:$AX,AE$1,false),"")</f>
        <v/>
      </c>
      <c r="AF67" s="710" t="str">
        <f>if($D67="X",vlookup($B67,'Hours Spread - Filtered'!$B:$AX,AF$1,false),"")</f>
        <v/>
      </c>
      <c r="AG67" s="710" t="str">
        <f>if($D67="X",vlookup($B67,'Hours Spread - Filtered'!$B:$AX,AG$1,false),"")</f>
        <v/>
      </c>
      <c r="AH67" s="710" t="str">
        <f>if($D67="X",vlookup($B67,'Hours Spread - Filtered'!$B:$AX,AH$1,false),"")</f>
        <v/>
      </c>
      <c r="AI67" s="710" t="str">
        <f>if($D67="X",vlookup($B67,'Hours Spread - Filtered'!$B:$AX,AI$1,false),"")</f>
        <v/>
      </c>
      <c r="AJ67" s="710" t="str">
        <f>if($D67="X",vlookup($B67,'Hours Spread - Filtered'!$B:$AX,AJ$1,false),"")</f>
        <v/>
      </c>
      <c r="AK67" s="710" t="str">
        <f>if($D67="X",vlookup($B67,'Hours Spread - Filtered'!$B:$AX,AK$1,false),"")</f>
        <v/>
      </c>
      <c r="AL67" s="710" t="str">
        <f>if($D67="X",vlookup($B67,'Hours Spread - Filtered'!$B:$AX,AL$1,false),"")</f>
        <v/>
      </c>
      <c r="AM67" s="710" t="str">
        <f>if($D67="X",vlookup($B67,'Hours Spread - Filtered'!$B:$AX,AM$1,false),"")</f>
        <v/>
      </c>
      <c r="AN67" s="710" t="str">
        <f>if($D67="X",vlookup($B67,'Hours Spread - Filtered'!$B:$AX,AN$1,false),"")</f>
        <v/>
      </c>
      <c r="AO67" s="710" t="str">
        <f>if($D67="X",vlookup($B67,'Hours Spread - Filtered'!$B:$AX,AO$1,false),"")</f>
        <v/>
      </c>
      <c r="AP67" s="710" t="str">
        <f>if($D67="X",vlookup($B67,'Hours Spread - Filtered'!$B:$AX,AP$1,false),"")</f>
        <v/>
      </c>
      <c r="AQ67" s="710" t="str">
        <f>if($D67="X",vlookup($B67,'Hours Spread - Filtered'!$B:$AX,AQ$1,false),"")</f>
        <v/>
      </c>
      <c r="AR67" s="710" t="str">
        <f>if($D67="X",vlookup($B67,'Hours Spread - Filtered'!$B:$AX,AR$1,false),"")</f>
        <v/>
      </c>
      <c r="AS67" s="710" t="str">
        <f>if($D67="X",vlookup($B67,'Hours Spread - Filtered'!$B:$AX,AS$1,false),"")</f>
        <v/>
      </c>
      <c r="AT67" s="710" t="str">
        <f>if($D67="X",vlookup($B67,'Hours Spread - Filtered'!$B:$AX,AT$1,false),"")</f>
        <v/>
      </c>
      <c r="AU67" s="710" t="str">
        <f>if($D67="X",vlookup($B67,'Hours Spread - Filtered'!$B:$AX,AU$1,false),"")</f>
        <v/>
      </c>
      <c r="AV67" s="710" t="str">
        <f>if($D67="X",vlookup($B67,'Hours Spread - Filtered'!$B:$AX,AV$1,false),"")</f>
        <v/>
      </c>
      <c r="AW67" s="710" t="str">
        <f>if($D67="X",vlookup($B67,'Hours Spread - Filtered'!$B:$AX,AW$1,false),"")</f>
        <v/>
      </c>
      <c r="AX67" s="710" t="str">
        <f>if($D67="X",vlookup($B67,'Hours Spread - Filtered'!$B:$AX,AX$1,false),"")</f>
        <v/>
      </c>
      <c r="AY67" s="710" t="str">
        <f>if($D67="X",vlookup($B67,'Hours Spread - Filtered'!$B:$AX,AY$1,false),"")</f>
        <v/>
      </c>
      <c r="AZ67" s="710" t="str">
        <f>if($D67="X",vlookup($B67,'Hours Spread - Filtered'!$B:$AX,AZ$1,false),"")</f>
        <v/>
      </c>
      <c r="BA67" s="710" t="str">
        <f>if($D67="X",vlookup($B67,'Hours Spread - Filtered'!$B:$AX,BA$1,false),"")</f>
        <v/>
      </c>
      <c r="BB67" s="710" t="str">
        <f>if($D67="X",vlookup($B67,'Hours Spread - Filtered'!$B:$AX,BB$1,false),"")</f>
        <v/>
      </c>
      <c r="BC67" s="710" t="str">
        <f>if($D67="X",vlookup($B67,'Hours Spread - Filtered'!$B:$AX,BC$1,false),"")</f>
        <v/>
      </c>
      <c r="BD67" s="710" t="str">
        <f>if($D67="X",vlookup($B67,'Hours Spread - Filtered'!$B:$AX,BD$1,false),"")</f>
        <v/>
      </c>
      <c r="BE67" s="710" t="str">
        <f>if($D67="X",vlookup($B67,'Hours Spread - Filtered'!$B:$AX,BE$1,false),"")</f>
        <v/>
      </c>
      <c r="BF67" s="710" t="str">
        <f>if($D67="X",vlookup($B67,'Hours Spread - Filtered'!$B:$AX,BF$1,false),"")</f>
        <v/>
      </c>
      <c r="BG67" s="710" t="str">
        <f>if($D67="X",vlookup($B67,'Hours Spread - Filtered'!$B:$AX,BG$1,false),"")</f>
        <v/>
      </c>
      <c r="BH67" s="710" t="str">
        <f>if($D67="X",vlookup($B67,'Hours Spread - Filtered'!$B:$AX,BH$1,false),"")</f>
        <v/>
      </c>
      <c r="BI67" s="710" t="str">
        <f>if($D67="X",vlookup($B67,'Hours Spread - Filtered'!$B:$AX,BI$1,false),"")</f>
        <v/>
      </c>
      <c r="BJ67" s="710" t="str">
        <f>if($D67="X",vlookup($B67,'Hours Spread - Filtered'!$B:$AX,BJ$1,false),"")</f>
        <v/>
      </c>
      <c r="BK67" s="710" t="str">
        <f>if($D67="X",vlookup($B67,'Hours Spread - Filtered'!$B:$AX,BK$1,false),"")</f>
        <v/>
      </c>
      <c r="BL67" s="710" t="str">
        <f>if($D67="X",vlookup($B67,'Hours Spread - Filtered'!$B:$AX,BL$1,false),"")</f>
        <v/>
      </c>
      <c r="BM67" s="710" t="str">
        <f>if($D67="X",vlookup($B67,'Hours Spread - Filtered'!$B:$AX,BM$1,false),"")</f>
        <v/>
      </c>
      <c r="BN67" s="691"/>
    </row>
    <row r="68">
      <c r="A68" s="709" t="s">
        <v>366</v>
      </c>
      <c r="B68" s="693" t="s">
        <v>538</v>
      </c>
      <c r="C68" s="717" t="b">
        <v>0</v>
      </c>
      <c r="D68" s="703"/>
      <c r="E68" s="692" t="str">
        <f t="shared" ref="E68:E77" si="41">if(D68="x","Needs Staffing","")</f>
        <v/>
      </c>
      <c r="F68" s="168" t="str">
        <f t="shared" ref="F68:F77" si="42">(L68-N68)*BN68</f>
        <v>#N/A</v>
      </c>
      <c r="G68" s="168" t="str">
        <f t="shared" ref="G68:G77" si="43">iferror(if(C68=true,0,(L68*(BN68/1.55*1.2285))),"")</f>
        <v/>
      </c>
      <c r="H68" s="227" t="str">
        <f t="shared" ref="H68:H77" si="44">G68</f>
        <v/>
      </c>
      <c r="I68" s="227">
        <f t="shared" ref="I68:I77" si="45">G68-H68</f>
        <v>0</v>
      </c>
      <c r="J68" s="227">
        <f>sumif('Job Report'!I:I,B68,'Job Report'!H:H)</f>
        <v>0</v>
      </c>
      <c r="K68" s="227">
        <f t="shared" ref="K68:K77" si="46">if(C68=false,H68-J68,0)</f>
        <v>0</v>
      </c>
      <c r="L68" s="704">
        <f t="shared" ref="L68:L77" si="47">SUM(R68:BL68)</f>
        <v>0</v>
      </c>
      <c r="M68" s="697"/>
      <c r="N68" s="169" t="str">
        <f t="shared" ref="N68:N77" si="48">if(B$4="Onsite Staffing in COGS", BF68,"")</f>
        <v/>
      </c>
      <c r="O68" s="171" t="str">
        <f t="shared" ref="O68:O77" si="49">BN68*N68</f>
        <v>#N/A</v>
      </c>
      <c r="P68" s="698">
        <f t="shared" ref="P68:P77" si="50">L68-N68</f>
        <v>0</v>
      </c>
      <c r="Q68" s="689"/>
      <c r="R68" s="699" t="str">
        <f>if($D68="X",vlookup($B68,'Hours Spread - Filtered'!$B:$AX,R$1,false),"")</f>
        <v/>
      </c>
      <c r="S68" s="699" t="str">
        <f>if($D68="X",vlookup($B68,'Hours Spread - Filtered'!$B:$AX,S$1,false),"")</f>
        <v/>
      </c>
      <c r="T68" s="699" t="str">
        <f>if($D68="X",vlookup($B68,'Hours Spread - Filtered'!$B:$AX,T$1,false),"")</f>
        <v/>
      </c>
      <c r="U68" s="699" t="str">
        <f>if($D68="X",vlookup($B68,'Hours Spread - Filtered'!$B:$AX,U$1,false),"")</f>
        <v/>
      </c>
      <c r="V68" s="699" t="str">
        <f>if($D68="X",vlookup($B68,'Hours Spread - Filtered'!$B:$AX,V$1,false),"")</f>
        <v/>
      </c>
      <c r="W68" s="699" t="str">
        <f>if($D68="X",vlookup($B68,'Hours Spread - Filtered'!$B:$AX,W$1,false),"")</f>
        <v/>
      </c>
      <c r="X68" s="699" t="str">
        <f>if($D68="X",vlookup($B68,'Hours Spread - Filtered'!$B:$AX,X$1,false),"")</f>
        <v/>
      </c>
      <c r="Y68" s="699" t="str">
        <f>if($D68="X",vlookup($B68,'Hours Spread - Filtered'!$B:$AX,Y$1,false),"")</f>
        <v/>
      </c>
      <c r="Z68" s="699" t="str">
        <f>if($D68="X",vlookup($B68,'Hours Spread - Filtered'!$B:$AX,Z$1,false),"")</f>
        <v/>
      </c>
      <c r="AA68" s="699" t="str">
        <f>if($D68="X",vlookup($B68,'Hours Spread - Filtered'!$B:$AX,AA$1,false),"")</f>
        <v/>
      </c>
      <c r="AB68" s="699" t="str">
        <f>if($D68="X",vlookup($B68,'Hours Spread - Filtered'!$B:$AX,AB$1,false),"")</f>
        <v/>
      </c>
      <c r="AC68" s="699" t="str">
        <f>if($D68="X",vlookup($B68,'Hours Spread - Filtered'!$B:$AX,AC$1,false),"")</f>
        <v/>
      </c>
      <c r="AD68" s="699" t="str">
        <f>if($D68="X",vlookup($B68,'Hours Spread - Filtered'!$B:$AX,AD$1,false),"")</f>
        <v/>
      </c>
      <c r="AE68" s="699" t="str">
        <f>if($D68="X",vlookup($B68,'Hours Spread - Filtered'!$B:$AX,AE$1,false),"")</f>
        <v/>
      </c>
      <c r="AF68" s="699" t="str">
        <f>if($D68="X",vlookup($B68,'Hours Spread - Filtered'!$B:$AX,AF$1,false),"")</f>
        <v/>
      </c>
      <c r="AG68" s="699" t="str">
        <f>if($D68="X",vlookup($B68,'Hours Spread - Filtered'!$B:$AX,AG$1,false),"")</f>
        <v/>
      </c>
      <c r="AH68" s="699" t="str">
        <f>if($D68="X",vlookup($B68,'Hours Spread - Filtered'!$B:$AX,AH$1,false),"")</f>
        <v/>
      </c>
      <c r="AI68" s="699" t="str">
        <f>if($D68="X",vlookup($B68,'Hours Spread - Filtered'!$B:$AX,AI$1,false),"")</f>
        <v/>
      </c>
      <c r="AJ68" s="699" t="str">
        <f>if($D68="X",vlookup($B68,'Hours Spread - Filtered'!$B:$AX,AJ$1,false),"")</f>
        <v/>
      </c>
      <c r="AK68" s="699" t="str">
        <f>if($D68="X",vlookup($B68,'Hours Spread - Filtered'!$B:$AX,AK$1,false),"")</f>
        <v/>
      </c>
      <c r="AL68" s="699" t="str">
        <f>if($D68="X",vlookup($B68,'Hours Spread - Filtered'!$B:$AX,AL$1,false),"")</f>
        <v/>
      </c>
      <c r="AM68" s="699" t="str">
        <f>if($D68="X",vlookup($B68,'Hours Spread - Filtered'!$B:$AX,AM$1,false),"")</f>
        <v/>
      </c>
      <c r="AN68" s="699" t="str">
        <f>if($D68="X",vlookup($B68,'Hours Spread - Filtered'!$B:$AX,AN$1,false),"")</f>
        <v/>
      </c>
      <c r="AO68" s="699" t="str">
        <f>if($D68="X",vlookup($B68,'Hours Spread - Filtered'!$B:$AX,AO$1,false),"")</f>
        <v/>
      </c>
      <c r="AP68" s="699" t="str">
        <f>if($D68="X",vlookup($B68,'Hours Spread - Filtered'!$B:$AX,AP$1,false),"")</f>
        <v/>
      </c>
      <c r="AQ68" s="699" t="str">
        <f>if($D68="X",vlookup($B68,'Hours Spread - Filtered'!$B:$AX,AQ$1,false),"")</f>
        <v/>
      </c>
      <c r="AR68" s="699" t="str">
        <f>if($D68="X",vlookup($B68,'Hours Spread - Filtered'!$B:$AX,AR$1,false),"")</f>
        <v/>
      </c>
      <c r="AS68" s="699" t="str">
        <f>if($D68="X",vlookup($B68,'Hours Spread - Filtered'!$B:$AX,AS$1,false),"")</f>
        <v/>
      </c>
      <c r="AT68" s="699" t="str">
        <f>if($D68="X",vlookup($B68,'Hours Spread - Filtered'!$B:$AX,AT$1,false),"")</f>
        <v/>
      </c>
      <c r="AU68" s="699" t="str">
        <f>if($D68="X",vlookup($B68,'Hours Spread - Filtered'!$B:$AX,AU$1,false),"")</f>
        <v/>
      </c>
      <c r="AV68" s="699" t="str">
        <f>if($D68="X",vlookup($B68,'Hours Spread - Filtered'!$B:$AX,AV$1,false),"")</f>
        <v/>
      </c>
      <c r="AW68" s="699" t="str">
        <f>if($D68="X",vlookup($B68,'Hours Spread - Filtered'!$B:$AX,AW$1,false),"")</f>
        <v/>
      </c>
      <c r="AX68" s="699" t="str">
        <f>if($D68="X",vlookup($B68,'Hours Spread - Filtered'!$B:$AX,AX$1,false),"")</f>
        <v/>
      </c>
      <c r="AY68" s="699" t="str">
        <f>if($D68="X",vlookup($B68,'Hours Spread - Filtered'!$B:$AX,AY$1,false),"")</f>
        <v/>
      </c>
      <c r="AZ68" s="699" t="str">
        <f>if($D68="X",vlookup($B68,'Hours Spread - Filtered'!$B:$AX,AZ$1,false),"")</f>
        <v/>
      </c>
      <c r="BA68" s="699" t="str">
        <f>if($D68="X",vlookup($B68,'Hours Spread - Filtered'!$B:$AX,BA$1,false),"")</f>
        <v/>
      </c>
      <c r="BB68" s="699" t="str">
        <f>if($D68="X",vlookup($B68,'Hours Spread - Filtered'!$B:$AX,BB$1,false),"")</f>
        <v/>
      </c>
      <c r="BC68" s="699" t="str">
        <f>if($D68="X",vlookup($B68,'Hours Spread - Filtered'!$B:$AX,BC$1,false),"")</f>
        <v/>
      </c>
      <c r="BD68" s="699" t="str">
        <f>if($D68="X",vlookup($B68,'Hours Spread - Filtered'!$B:$AX,BD$1,false),"")</f>
        <v/>
      </c>
      <c r="BE68" s="699" t="str">
        <f>if($D68="X",vlookup($B68,'Hours Spread - Filtered'!$B:$AX,BE$1,false),"")</f>
        <v/>
      </c>
      <c r="BF68" s="699" t="str">
        <f>if($D68="X",vlookup($B68,'Hours Spread - Filtered'!$B:$AX,BF$1,false),"")</f>
        <v/>
      </c>
      <c r="BG68" s="699" t="str">
        <f>if($D68="X",vlookup($B68,'Hours Spread - Filtered'!$B:$AX,BG$1,false),"")</f>
        <v/>
      </c>
      <c r="BH68" s="699" t="str">
        <f>if($D68="X",vlookup($B68,'Hours Spread - Filtered'!$B:$AX,BH$1,false),"")</f>
        <v/>
      </c>
      <c r="BI68" s="699" t="str">
        <f>if($D68="X",vlookup($B68,'Hours Spread - Filtered'!$B:$AX,BI$1,false),"")</f>
        <v/>
      </c>
      <c r="BJ68" s="699" t="str">
        <f>if($D68="X",vlookup($B68,'Hours Spread - Filtered'!$B:$AX,BJ$1,false),"")</f>
        <v/>
      </c>
      <c r="BK68" s="699" t="str">
        <f>if($D68="X",vlookup($B68,'Hours Spread - Filtered'!$B:$AX,BK$1,false),"")</f>
        <v/>
      </c>
      <c r="BL68" s="699" t="str">
        <f>if($D68="X",vlookup($B68,'Hours Spread - Filtered'!$B:$AX,BL$1,false),"")</f>
        <v/>
      </c>
      <c r="BM68" s="709" t="str">
        <f t="array" ref="BM68">IFERROR(index('Rate Card'!U$3:AF135,match(B68,'Rate Card'!A$3:A135,0),match(Assumptions!C$11,'Rate Card'!U$2:AF$2,0)),"")</f>
        <v/>
      </c>
      <c r="BN68" s="701" t="str">
        <f t="array" ref="BN68">(index('Rate Card'!$C$4:$T135, match(BM68,Controls!H$21:H135,0),match(Assumptions!$C$11,'Rate Card'!C$2:T$2,0)))</f>
        <v>#N/A</v>
      </c>
    </row>
    <row r="69">
      <c r="A69" s="709" t="s">
        <v>366</v>
      </c>
      <c r="B69" s="693" t="s">
        <v>539</v>
      </c>
      <c r="C69" s="717" t="b">
        <v>0</v>
      </c>
      <c r="D69" s="703"/>
      <c r="E69" s="692" t="str">
        <f t="shared" si="41"/>
        <v/>
      </c>
      <c r="F69" s="168" t="str">
        <f t="shared" si="42"/>
        <v>#N/A</v>
      </c>
      <c r="G69" s="168" t="str">
        <f t="shared" si="43"/>
        <v/>
      </c>
      <c r="H69" s="227" t="str">
        <f t="shared" si="44"/>
        <v/>
      </c>
      <c r="I69" s="227">
        <f t="shared" si="45"/>
        <v>0</v>
      </c>
      <c r="J69" s="227">
        <f>sumif('Job Report'!I:I,B69,'Job Report'!H:H)</f>
        <v>0</v>
      </c>
      <c r="K69" s="227">
        <f t="shared" si="46"/>
        <v>0</v>
      </c>
      <c r="L69" s="704">
        <f t="shared" si="47"/>
        <v>0</v>
      </c>
      <c r="M69" s="697"/>
      <c r="N69" s="169" t="str">
        <f t="shared" si="48"/>
        <v/>
      </c>
      <c r="O69" s="171" t="str">
        <f t="shared" si="49"/>
        <v>#N/A</v>
      </c>
      <c r="P69" s="698">
        <f t="shared" si="50"/>
        <v>0</v>
      </c>
      <c r="Q69" s="689"/>
      <c r="R69" s="699" t="str">
        <f>if($D69="X",vlookup($B69,'Hours Spread - Filtered'!$B:$AX,R$1,false),"")</f>
        <v/>
      </c>
      <c r="S69" s="699" t="str">
        <f>if($D69="X",vlookup($B69,'Hours Spread - Filtered'!$B:$AX,S$1,false),"")</f>
        <v/>
      </c>
      <c r="T69" s="699" t="str">
        <f>if($D69="X",vlookup($B69,'Hours Spread - Filtered'!$B:$AX,T$1,false),"")</f>
        <v/>
      </c>
      <c r="U69" s="699" t="str">
        <f>if($D69="X",vlookup($B69,'Hours Spread - Filtered'!$B:$AX,U$1,false),"")</f>
        <v/>
      </c>
      <c r="V69" s="699" t="str">
        <f>if($D69="X",vlookup($B69,'Hours Spread - Filtered'!$B:$AX,V$1,false),"")</f>
        <v/>
      </c>
      <c r="W69" s="699" t="str">
        <f>if($D69="X",vlookup($B69,'Hours Spread - Filtered'!$B:$AX,W$1,false),"")</f>
        <v/>
      </c>
      <c r="X69" s="699" t="str">
        <f>if($D69="X",vlookup($B69,'Hours Spread - Filtered'!$B:$AX,X$1,false),"")</f>
        <v/>
      </c>
      <c r="Y69" s="699" t="str">
        <f>if($D69="X",vlookup($B69,'Hours Spread - Filtered'!$B:$AX,Y$1,false),"")</f>
        <v/>
      </c>
      <c r="Z69" s="699" t="str">
        <f>if($D69="X",vlookup($B69,'Hours Spread - Filtered'!$B:$AX,Z$1,false),"")</f>
        <v/>
      </c>
      <c r="AA69" s="699" t="str">
        <f>if($D69="X",vlookup($B69,'Hours Spread - Filtered'!$B:$AX,AA$1,false),"")</f>
        <v/>
      </c>
      <c r="AB69" s="699" t="str">
        <f>if($D69="X",vlookup($B69,'Hours Spread - Filtered'!$B:$AX,AB$1,false),"")</f>
        <v/>
      </c>
      <c r="AC69" s="699" t="str">
        <f>if($D69="X",vlookup($B69,'Hours Spread - Filtered'!$B:$AX,AC$1,false),"")</f>
        <v/>
      </c>
      <c r="AD69" s="699" t="str">
        <f>if($D69="X",vlookup($B69,'Hours Spread - Filtered'!$B:$AX,AD$1,false),"")</f>
        <v/>
      </c>
      <c r="AE69" s="699" t="str">
        <f>if($D69="X",vlookup($B69,'Hours Spread - Filtered'!$B:$AX,AE$1,false),"")</f>
        <v/>
      </c>
      <c r="AF69" s="699" t="str">
        <f>if($D69="X",vlookup($B69,'Hours Spread - Filtered'!$B:$AX,AF$1,false),"")</f>
        <v/>
      </c>
      <c r="AG69" s="699" t="str">
        <f>if($D69="X",vlookup($B69,'Hours Spread - Filtered'!$B:$AX,AG$1,false),"")</f>
        <v/>
      </c>
      <c r="AH69" s="699" t="str">
        <f>if($D69="X",vlookup($B69,'Hours Spread - Filtered'!$B:$AX,AH$1,false),"")</f>
        <v/>
      </c>
      <c r="AI69" s="699" t="str">
        <f>if($D69="X",vlookup($B69,'Hours Spread - Filtered'!$B:$AX,AI$1,false),"")</f>
        <v/>
      </c>
      <c r="AJ69" s="699" t="str">
        <f>if($D69="X",vlookup($B69,'Hours Spread - Filtered'!$B:$AX,AJ$1,false),"")</f>
        <v/>
      </c>
      <c r="AK69" s="699" t="str">
        <f>if($D69="X",vlookup($B69,'Hours Spread - Filtered'!$B:$AX,AK$1,false),"")</f>
        <v/>
      </c>
      <c r="AL69" s="699" t="str">
        <f>if($D69="X",vlookup($B69,'Hours Spread - Filtered'!$B:$AX,AL$1,false),"")</f>
        <v/>
      </c>
      <c r="AM69" s="699" t="str">
        <f>if($D69="X",vlookup($B69,'Hours Spread - Filtered'!$B:$AX,AM$1,false),"")</f>
        <v/>
      </c>
      <c r="AN69" s="699" t="str">
        <f>if($D69="X",vlookup($B69,'Hours Spread - Filtered'!$B:$AX,AN$1,false),"")</f>
        <v/>
      </c>
      <c r="AO69" s="699" t="str">
        <f>if($D69="X",vlookup($B69,'Hours Spread - Filtered'!$B:$AX,AO$1,false),"")</f>
        <v/>
      </c>
      <c r="AP69" s="699" t="str">
        <f>if($D69="X",vlookup($B69,'Hours Spread - Filtered'!$B:$AX,AP$1,false),"")</f>
        <v/>
      </c>
      <c r="AQ69" s="699" t="str">
        <f>if($D69="X",vlookup($B69,'Hours Spread - Filtered'!$B:$AX,AQ$1,false),"")</f>
        <v/>
      </c>
      <c r="AR69" s="699" t="str">
        <f>if($D69="X",vlookup($B69,'Hours Spread - Filtered'!$B:$AX,AR$1,false),"")</f>
        <v/>
      </c>
      <c r="AS69" s="699" t="str">
        <f>if($D69="X",vlookup($B69,'Hours Spread - Filtered'!$B:$AX,AS$1,false),"")</f>
        <v/>
      </c>
      <c r="AT69" s="699" t="str">
        <f>if($D69="X",vlookup($B69,'Hours Spread - Filtered'!$B:$AX,AT$1,false),"")</f>
        <v/>
      </c>
      <c r="AU69" s="699" t="str">
        <f>if($D69="X",vlookup($B69,'Hours Spread - Filtered'!$B:$AX,AU$1,false),"")</f>
        <v/>
      </c>
      <c r="AV69" s="699" t="str">
        <f>if($D69="X",vlookup($B69,'Hours Spread - Filtered'!$B:$AX,AV$1,false),"")</f>
        <v/>
      </c>
      <c r="AW69" s="699" t="str">
        <f>if($D69="X",vlookup($B69,'Hours Spread - Filtered'!$B:$AX,AW$1,false),"")</f>
        <v/>
      </c>
      <c r="AX69" s="699" t="str">
        <f>if($D69="X",vlookup($B69,'Hours Spread - Filtered'!$B:$AX,AX$1,false),"")</f>
        <v/>
      </c>
      <c r="AY69" s="699" t="str">
        <f>if($D69="X",vlookup($B69,'Hours Spread - Filtered'!$B:$AX,AY$1,false),"")</f>
        <v/>
      </c>
      <c r="AZ69" s="699" t="str">
        <f>if($D69="X",vlookup($B69,'Hours Spread - Filtered'!$B:$AX,AZ$1,false),"")</f>
        <v/>
      </c>
      <c r="BA69" s="699" t="str">
        <f>if($D69="X",vlookup($B69,'Hours Spread - Filtered'!$B:$AX,BA$1,false),"")</f>
        <v/>
      </c>
      <c r="BB69" s="699" t="str">
        <f>if($D69="X",vlookup($B69,'Hours Spread - Filtered'!$B:$AX,BB$1,false),"")</f>
        <v/>
      </c>
      <c r="BC69" s="699" t="str">
        <f>if($D69="X",vlookup($B69,'Hours Spread - Filtered'!$B:$AX,BC$1,false),"")</f>
        <v/>
      </c>
      <c r="BD69" s="699" t="str">
        <f>if($D69="X",vlookup($B69,'Hours Spread - Filtered'!$B:$AX,BD$1,false),"")</f>
        <v/>
      </c>
      <c r="BE69" s="699" t="str">
        <f>if($D69="X",vlookup($B69,'Hours Spread - Filtered'!$B:$AX,BE$1,false),"")</f>
        <v/>
      </c>
      <c r="BF69" s="699" t="str">
        <f>if($D69="X",vlookup($B69,'Hours Spread - Filtered'!$B:$AX,BF$1,false),"")</f>
        <v/>
      </c>
      <c r="BG69" s="699" t="str">
        <f>if($D69="X",vlookup($B69,'Hours Spread - Filtered'!$B:$AX,BG$1,false),"")</f>
        <v/>
      </c>
      <c r="BH69" s="699" t="str">
        <f>if($D69="X",vlookup($B69,'Hours Spread - Filtered'!$B:$AX,BH$1,false),"")</f>
        <v/>
      </c>
      <c r="BI69" s="699" t="str">
        <f>if($D69="X",vlookup($B69,'Hours Spread - Filtered'!$B:$AX,BI$1,false),"")</f>
        <v/>
      </c>
      <c r="BJ69" s="699" t="str">
        <f>if($D69="X",vlookup($B69,'Hours Spread - Filtered'!$B:$AX,BJ$1,false),"")</f>
        <v/>
      </c>
      <c r="BK69" s="699" t="str">
        <f>if($D69="X",vlookup($B69,'Hours Spread - Filtered'!$B:$AX,BK$1,false),"")</f>
        <v/>
      </c>
      <c r="BL69" s="699" t="str">
        <f>if($D69="X",vlookup($B69,'Hours Spread - Filtered'!$B:$AX,BL$1,false),"")</f>
        <v/>
      </c>
      <c r="BM69" s="709" t="str">
        <f t="array" ref="BM69">IFERROR(index('Rate Card'!U$3:AF135,match(B69,'Rate Card'!A$3:A135,0),match(Assumptions!C$11,'Rate Card'!U$2:AF$2,0)),"")</f>
        <v/>
      </c>
      <c r="BN69" s="701" t="str">
        <f t="array" ref="BN69">(index('Rate Card'!$C$4:$T135, match(BM69,Controls!H$21:H135,0),match(Assumptions!$C$11,'Rate Card'!C$2:T$2,0)))</f>
        <v>#N/A</v>
      </c>
    </row>
    <row r="70">
      <c r="A70" s="709" t="s">
        <v>366</v>
      </c>
      <c r="B70" s="693" t="s">
        <v>540</v>
      </c>
      <c r="C70" s="717" t="b">
        <v>0</v>
      </c>
      <c r="D70" s="703"/>
      <c r="E70" s="692" t="str">
        <f t="shared" si="41"/>
        <v/>
      </c>
      <c r="F70" s="168" t="str">
        <f t="shared" si="42"/>
        <v>#N/A</v>
      </c>
      <c r="G70" s="168" t="str">
        <f t="shared" si="43"/>
        <v/>
      </c>
      <c r="H70" s="227" t="str">
        <f t="shared" si="44"/>
        <v/>
      </c>
      <c r="I70" s="227">
        <f t="shared" si="45"/>
        <v>0</v>
      </c>
      <c r="J70" s="227">
        <f>sumif('Job Report'!I:I,B70,'Job Report'!H:H)</f>
        <v>0</v>
      </c>
      <c r="K70" s="227">
        <f t="shared" si="46"/>
        <v>0</v>
      </c>
      <c r="L70" s="704">
        <f t="shared" si="47"/>
        <v>0</v>
      </c>
      <c r="M70" s="697"/>
      <c r="N70" s="169" t="str">
        <f t="shared" si="48"/>
        <v/>
      </c>
      <c r="O70" s="171" t="str">
        <f t="shared" si="49"/>
        <v>#N/A</v>
      </c>
      <c r="P70" s="698">
        <f t="shared" si="50"/>
        <v>0</v>
      </c>
      <c r="Q70" s="689"/>
      <c r="R70" s="699" t="str">
        <f>if($D70="X",vlookup($B70,'Hours Spread - Filtered'!$B:$AX,R$1,false),"")</f>
        <v/>
      </c>
      <c r="S70" s="699" t="str">
        <f>if($D70="X",vlookup($B70,'Hours Spread - Filtered'!$B:$AX,S$1,false),"")</f>
        <v/>
      </c>
      <c r="T70" s="699" t="str">
        <f>if($D70="X",vlookup($B70,'Hours Spread - Filtered'!$B:$AX,T$1,false),"")</f>
        <v/>
      </c>
      <c r="U70" s="699" t="str">
        <f>if($D70="X",vlookup($B70,'Hours Spread - Filtered'!$B:$AX,U$1,false),"")</f>
        <v/>
      </c>
      <c r="V70" s="699" t="str">
        <f>if($D70="X",vlookup($B70,'Hours Spread - Filtered'!$B:$AX,V$1,false),"")</f>
        <v/>
      </c>
      <c r="W70" s="699" t="str">
        <f>if($D70="X",vlookup($B70,'Hours Spread - Filtered'!$B:$AX,W$1,false),"")</f>
        <v/>
      </c>
      <c r="X70" s="699" t="str">
        <f>if($D70="X",vlookup($B70,'Hours Spread - Filtered'!$B:$AX,X$1,false),"")</f>
        <v/>
      </c>
      <c r="Y70" s="699" t="str">
        <f>if($D70="X",vlookup($B70,'Hours Spread - Filtered'!$B:$AX,Y$1,false),"")</f>
        <v/>
      </c>
      <c r="Z70" s="699" t="str">
        <f>if($D70="X",vlookup($B70,'Hours Spread - Filtered'!$B:$AX,Z$1,false),"")</f>
        <v/>
      </c>
      <c r="AA70" s="699" t="str">
        <f>if($D70="X",vlookup($B70,'Hours Spread - Filtered'!$B:$AX,AA$1,false),"")</f>
        <v/>
      </c>
      <c r="AB70" s="699" t="str">
        <f>if($D70="X",vlookup($B70,'Hours Spread - Filtered'!$B:$AX,AB$1,false),"")</f>
        <v/>
      </c>
      <c r="AC70" s="699" t="str">
        <f>if($D70="X",vlookup($B70,'Hours Spread - Filtered'!$B:$AX,AC$1,false),"")</f>
        <v/>
      </c>
      <c r="AD70" s="699" t="str">
        <f>if($D70="X",vlookup($B70,'Hours Spread - Filtered'!$B:$AX,AD$1,false),"")</f>
        <v/>
      </c>
      <c r="AE70" s="699" t="str">
        <f>if($D70="X",vlookup($B70,'Hours Spread - Filtered'!$B:$AX,AE$1,false),"")</f>
        <v/>
      </c>
      <c r="AF70" s="699" t="str">
        <f>if($D70="X",vlookup($B70,'Hours Spread - Filtered'!$B:$AX,AF$1,false),"")</f>
        <v/>
      </c>
      <c r="AG70" s="699" t="str">
        <f>if($D70="X",vlookup($B70,'Hours Spread - Filtered'!$B:$AX,AG$1,false),"")</f>
        <v/>
      </c>
      <c r="AH70" s="699" t="str">
        <f>if($D70="X",vlookup($B70,'Hours Spread - Filtered'!$B:$AX,AH$1,false),"")</f>
        <v/>
      </c>
      <c r="AI70" s="699" t="str">
        <f>if($D70="X",vlookup($B70,'Hours Spread - Filtered'!$B:$AX,AI$1,false),"")</f>
        <v/>
      </c>
      <c r="AJ70" s="699" t="str">
        <f>if($D70="X",vlookup($B70,'Hours Spread - Filtered'!$B:$AX,AJ$1,false),"")</f>
        <v/>
      </c>
      <c r="AK70" s="699" t="str">
        <f>if($D70="X",vlookup($B70,'Hours Spread - Filtered'!$B:$AX,AK$1,false),"")</f>
        <v/>
      </c>
      <c r="AL70" s="699" t="str">
        <f>if($D70="X",vlookup($B70,'Hours Spread - Filtered'!$B:$AX,AL$1,false),"")</f>
        <v/>
      </c>
      <c r="AM70" s="699" t="str">
        <f>if($D70="X",vlookup($B70,'Hours Spread - Filtered'!$B:$AX,AM$1,false),"")</f>
        <v/>
      </c>
      <c r="AN70" s="699" t="str">
        <f>if($D70="X",vlookup($B70,'Hours Spread - Filtered'!$B:$AX,AN$1,false),"")</f>
        <v/>
      </c>
      <c r="AO70" s="699" t="str">
        <f>if($D70="X",vlookup($B70,'Hours Spread - Filtered'!$B:$AX,AO$1,false),"")</f>
        <v/>
      </c>
      <c r="AP70" s="699" t="str">
        <f>if($D70="X",vlookup($B70,'Hours Spread - Filtered'!$B:$AX,AP$1,false),"")</f>
        <v/>
      </c>
      <c r="AQ70" s="699" t="str">
        <f>if($D70="X",vlookup($B70,'Hours Spread - Filtered'!$B:$AX,AQ$1,false),"")</f>
        <v/>
      </c>
      <c r="AR70" s="699" t="str">
        <f>if($D70="X",vlookup($B70,'Hours Spread - Filtered'!$B:$AX,AR$1,false),"")</f>
        <v/>
      </c>
      <c r="AS70" s="699" t="str">
        <f>if($D70="X",vlookup($B70,'Hours Spread - Filtered'!$B:$AX,AS$1,false),"")</f>
        <v/>
      </c>
      <c r="AT70" s="699" t="str">
        <f>if($D70="X",vlookup($B70,'Hours Spread - Filtered'!$B:$AX,AT$1,false),"")</f>
        <v/>
      </c>
      <c r="AU70" s="699" t="str">
        <f>if($D70="X",vlookup($B70,'Hours Spread - Filtered'!$B:$AX,AU$1,false),"")</f>
        <v/>
      </c>
      <c r="AV70" s="699" t="str">
        <f>if($D70="X",vlookup($B70,'Hours Spread - Filtered'!$B:$AX,AV$1,false),"")</f>
        <v/>
      </c>
      <c r="AW70" s="699" t="str">
        <f>if($D70="X",vlookup($B70,'Hours Spread - Filtered'!$B:$AX,AW$1,false),"")</f>
        <v/>
      </c>
      <c r="AX70" s="699" t="str">
        <f>if($D70="X",vlookup($B70,'Hours Spread - Filtered'!$B:$AX,AX$1,false),"")</f>
        <v/>
      </c>
      <c r="AY70" s="699" t="str">
        <f>if($D70="X",vlookup($B70,'Hours Spread - Filtered'!$B:$AX,AY$1,false),"")</f>
        <v/>
      </c>
      <c r="AZ70" s="699" t="str">
        <f>if($D70="X",vlookup($B70,'Hours Spread - Filtered'!$B:$AX,AZ$1,false),"")</f>
        <v/>
      </c>
      <c r="BA70" s="699" t="str">
        <f>if($D70="X",vlookup($B70,'Hours Spread - Filtered'!$B:$AX,BA$1,false),"")</f>
        <v/>
      </c>
      <c r="BB70" s="699" t="str">
        <f>if($D70="X",vlookup($B70,'Hours Spread - Filtered'!$B:$AX,BB$1,false),"")</f>
        <v/>
      </c>
      <c r="BC70" s="699" t="str">
        <f>if($D70="X",vlookup($B70,'Hours Spread - Filtered'!$B:$AX,BC$1,false),"")</f>
        <v/>
      </c>
      <c r="BD70" s="699" t="str">
        <f>if($D70="X",vlookup($B70,'Hours Spread - Filtered'!$B:$AX,BD$1,false),"")</f>
        <v/>
      </c>
      <c r="BE70" s="699" t="str">
        <f>if($D70="X",vlookup($B70,'Hours Spread - Filtered'!$B:$AX,BE$1,false),"")</f>
        <v/>
      </c>
      <c r="BF70" s="699" t="str">
        <f>if($D70="X",vlookup($B70,'Hours Spread - Filtered'!$B:$AX,BF$1,false),"")</f>
        <v/>
      </c>
      <c r="BG70" s="699" t="str">
        <f>if($D70="X",vlookup($B70,'Hours Spread - Filtered'!$B:$AX,BG$1,false),"")</f>
        <v/>
      </c>
      <c r="BH70" s="699" t="str">
        <f>if($D70="X",vlookup($B70,'Hours Spread - Filtered'!$B:$AX,BH$1,false),"")</f>
        <v/>
      </c>
      <c r="BI70" s="699" t="str">
        <f>if($D70="X",vlookup($B70,'Hours Spread - Filtered'!$B:$AX,BI$1,false),"")</f>
        <v/>
      </c>
      <c r="BJ70" s="699" t="str">
        <f>if($D70="X",vlookup($B70,'Hours Spread - Filtered'!$B:$AX,BJ$1,false),"")</f>
        <v/>
      </c>
      <c r="BK70" s="699" t="str">
        <f>if($D70="X",vlookup($B70,'Hours Spread - Filtered'!$B:$AX,BK$1,false),"")</f>
        <v/>
      </c>
      <c r="BL70" s="699" t="str">
        <f>if($D70="X",vlookup($B70,'Hours Spread - Filtered'!$B:$AX,BL$1,false),"")</f>
        <v/>
      </c>
      <c r="BM70" s="709" t="str">
        <f t="array" ref="BM70">IFERROR(index('Rate Card'!U$3:AF135,match(B70,'Rate Card'!A$3:A135,0),match(Assumptions!C$11,'Rate Card'!U$2:AF$2,0)),"")</f>
        <v/>
      </c>
      <c r="BN70" s="701" t="str">
        <f t="array" ref="BN70">(index('Rate Card'!$C$4:$T135, match(BM70,Controls!H$21:H135,0),match(Assumptions!$C$11,'Rate Card'!C$2:T$2,0)))</f>
        <v>#N/A</v>
      </c>
    </row>
    <row r="71">
      <c r="A71" s="709" t="s">
        <v>366</v>
      </c>
      <c r="B71" s="718" t="s">
        <v>541</v>
      </c>
      <c r="C71" s="717" t="b">
        <v>0</v>
      </c>
      <c r="D71" s="703"/>
      <c r="E71" s="692" t="str">
        <f t="shared" si="41"/>
        <v/>
      </c>
      <c r="F71" s="168" t="str">
        <f t="shared" si="42"/>
        <v>#N/A</v>
      </c>
      <c r="G71" s="168" t="str">
        <f t="shared" si="43"/>
        <v/>
      </c>
      <c r="H71" s="227" t="str">
        <f t="shared" si="44"/>
        <v/>
      </c>
      <c r="I71" s="227">
        <f t="shared" si="45"/>
        <v>0</v>
      </c>
      <c r="J71" s="227">
        <f>sumif('Job Report'!I:I,B71,'Job Report'!H:H)</f>
        <v>0</v>
      </c>
      <c r="K71" s="227">
        <f t="shared" si="46"/>
        <v>0</v>
      </c>
      <c r="L71" s="704">
        <f t="shared" si="47"/>
        <v>0</v>
      </c>
      <c r="M71" s="697"/>
      <c r="N71" s="169" t="str">
        <f t="shared" si="48"/>
        <v/>
      </c>
      <c r="O71" s="171" t="str">
        <f t="shared" si="49"/>
        <v>#N/A</v>
      </c>
      <c r="P71" s="698">
        <f t="shared" si="50"/>
        <v>0</v>
      </c>
      <c r="Q71" s="689"/>
      <c r="R71" s="699" t="str">
        <f>if($D71="X",vlookup($B71,'Hours Spread - Filtered'!$B:$AX,R$1,false),"")</f>
        <v/>
      </c>
      <c r="S71" s="699" t="str">
        <f>if($D71="X",vlookup($B71,'Hours Spread - Filtered'!$B:$AX,S$1,false),"")</f>
        <v/>
      </c>
      <c r="T71" s="699" t="str">
        <f>if($D71="X",vlookup($B71,'Hours Spread - Filtered'!$B:$AX,T$1,false),"")</f>
        <v/>
      </c>
      <c r="U71" s="699" t="str">
        <f>if($D71="X",vlookup($B71,'Hours Spread - Filtered'!$B:$AX,U$1,false),"")</f>
        <v/>
      </c>
      <c r="V71" s="699" t="str">
        <f>if($D71="X",vlookup($B71,'Hours Spread - Filtered'!$B:$AX,V$1,false),"")</f>
        <v/>
      </c>
      <c r="W71" s="699" t="str">
        <f>if($D71="X",vlookup($B71,'Hours Spread - Filtered'!$B:$AX,W$1,false),"")</f>
        <v/>
      </c>
      <c r="X71" s="699" t="str">
        <f>if($D71="X",vlookup($B71,'Hours Spread - Filtered'!$B:$AX,X$1,false),"")</f>
        <v/>
      </c>
      <c r="Y71" s="699" t="str">
        <f>if($D71="X",vlookup($B71,'Hours Spread - Filtered'!$B:$AX,Y$1,false),"")</f>
        <v/>
      </c>
      <c r="Z71" s="699" t="str">
        <f>if($D71="X",vlookup($B71,'Hours Spread - Filtered'!$B:$AX,Z$1,false),"")</f>
        <v/>
      </c>
      <c r="AA71" s="699" t="str">
        <f>if($D71="X",vlookup($B71,'Hours Spread - Filtered'!$B:$AX,AA$1,false),"")</f>
        <v/>
      </c>
      <c r="AB71" s="699" t="str">
        <f>if($D71="X",vlookup($B71,'Hours Spread - Filtered'!$B:$AX,AB$1,false),"")</f>
        <v/>
      </c>
      <c r="AC71" s="699" t="str">
        <f>if($D71="X",vlookup($B71,'Hours Spread - Filtered'!$B:$AX,AC$1,false),"")</f>
        <v/>
      </c>
      <c r="AD71" s="699" t="str">
        <f>if($D71="X",vlookup($B71,'Hours Spread - Filtered'!$B:$AX,AD$1,false),"")</f>
        <v/>
      </c>
      <c r="AE71" s="699" t="str">
        <f>if($D71="X",vlookup($B71,'Hours Spread - Filtered'!$B:$AX,AE$1,false),"")</f>
        <v/>
      </c>
      <c r="AF71" s="699" t="str">
        <f>if($D71="X",vlookup($B71,'Hours Spread - Filtered'!$B:$AX,AF$1,false),"")</f>
        <v/>
      </c>
      <c r="AG71" s="699" t="str">
        <f>if($D71="X",vlookup($B71,'Hours Spread - Filtered'!$B:$AX,AG$1,false),"")</f>
        <v/>
      </c>
      <c r="AH71" s="699" t="str">
        <f>if($D71="X",vlookup($B71,'Hours Spread - Filtered'!$B:$AX,AH$1,false),"")</f>
        <v/>
      </c>
      <c r="AI71" s="699" t="str">
        <f>if($D71="X",vlookup($B71,'Hours Spread - Filtered'!$B:$AX,AI$1,false),"")</f>
        <v/>
      </c>
      <c r="AJ71" s="699" t="str">
        <f>if($D71="X",vlookup($B71,'Hours Spread - Filtered'!$B:$AX,AJ$1,false),"")</f>
        <v/>
      </c>
      <c r="AK71" s="699" t="str">
        <f>if($D71="X",vlookup($B71,'Hours Spread - Filtered'!$B:$AX,AK$1,false),"")</f>
        <v/>
      </c>
      <c r="AL71" s="699" t="str">
        <f>if($D71="X",vlookup($B71,'Hours Spread - Filtered'!$B:$AX,AL$1,false),"")</f>
        <v/>
      </c>
      <c r="AM71" s="699" t="str">
        <f>if($D71="X",vlookup($B71,'Hours Spread - Filtered'!$B:$AX,AM$1,false),"")</f>
        <v/>
      </c>
      <c r="AN71" s="699" t="str">
        <f>if($D71="X",vlookup($B71,'Hours Spread - Filtered'!$B:$AX,AN$1,false),"")</f>
        <v/>
      </c>
      <c r="AO71" s="699" t="str">
        <f>if($D71="X",vlookup($B71,'Hours Spread - Filtered'!$B:$AX,AO$1,false),"")</f>
        <v/>
      </c>
      <c r="AP71" s="699" t="str">
        <f>if($D71="X",vlookup($B71,'Hours Spread - Filtered'!$B:$AX,AP$1,false),"")</f>
        <v/>
      </c>
      <c r="AQ71" s="699" t="str">
        <f>if($D71="X",vlookup($B71,'Hours Spread - Filtered'!$B:$AX,AQ$1,false),"")</f>
        <v/>
      </c>
      <c r="AR71" s="699" t="str">
        <f>if($D71="X",vlookup($B71,'Hours Spread - Filtered'!$B:$AX,AR$1,false),"")</f>
        <v/>
      </c>
      <c r="AS71" s="699" t="str">
        <f>if($D71="X",vlookup($B71,'Hours Spread - Filtered'!$B:$AX,AS$1,false),"")</f>
        <v/>
      </c>
      <c r="AT71" s="699" t="str">
        <f>if($D71="X",vlookup($B71,'Hours Spread - Filtered'!$B:$AX,AT$1,false),"")</f>
        <v/>
      </c>
      <c r="AU71" s="699" t="str">
        <f>if($D71="X",vlookup($B71,'Hours Spread - Filtered'!$B:$AX,AU$1,false),"")</f>
        <v/>
      </c>
      <c r="AV71" s="699" t="str">
        <f>if($D71="X",vlookup($B71,'Hours Spread - Filtered'!$B:$AX,AV$1,false),"")</f>
        <v/>
      </c>
      <c r="AW71" s="699" t="str">
        <f>if($D71="X",vlookup($B71,'Hours Spread - Filtered'!$B:$AX,AW$1,false),"")</f>
        <v/>
      </c>
      <c r="AX71" s="699" t="str">
        <f>if($D71="X",vlookup($B71,'Hours Spread - Filtered'!$B:$AX,AX$1,false),"")</f>
        <v/>
      </c>
      <c r="AY71" s="699" t="str">
        <f>if($D71="X",vlookup($B71,'Hours Spread - Filtered'!$B:$AX,AY$1,false),"")</f>
        <v/>
      </c>
      <c r="AZ71" s="699" t="str">
        <f>if($D71="X",vlookup($B71,'Hours Spread - Filtered'!$B:$AX,AZ$1,false),"")</f>
        <v/>
      </c>
      <c r="BA71" s="699" t="str">
        <f>if($D71="X",vlookup($B71,'Hours Spread - Filtered'!$B:$AX,BA$1,false),"")</f>
        <v/>
      </c>
      <c r="BB71" s="699" t="str">
        <f>if($D71="X",vlookup($B71,'Hours Spread - Filtered'!$B:$AX,BB$1,false),"")</f>
        <v/>
      </c>
      <c r="BC71" s="699" t="str">
        <f>if($D71="X",vlookup($B71,'Hours Spread - Filtered'!$B:$AX,BC$1,false),"")</f>
        <v/>
      </c>
      <c r="BD71" s="699" t="str">
        <f>if($D71="X",vlookup($B71,'Hours Spread - Filtered'!$B:$AX,BD$1,false),"")</f>
        <v/>
      </c>
      <c r="BE71" s="699" t="str">
        <f>if($D71="X",vlookup($B71,'Hours Spread - Filtered'!$B:$AX,BE$1,false),"")</f>
        <v/>
      </c>
      <c r="BF71" s="699" t="str">
        <f>if($D71="X",vlookup($B71,'Hours Spread - Filtered'!$B:$AX,BF$1,false),"")</f>
        <v/>
      </c>
      <c r="BG71" s="699" t="str">
        <f>if($D71="X",vlookup($B71,'Hours Spread - Filtered'!$B:$AX,BG$1,false),"")</f>
        <v/>
      </c>
      <c r="BH71" s="699" t="str">
        <f>if($D71="X",vlookup($B71,'Hours Spread - Filtered'!$B:$AX,BH$1,false),"")</f>
        <v/>
      </c>
      <c r="BI71" s="699" t="str">
        <f>if($D71="X",vlookup($B71,'Hours Spread - Filtered'!$B:$AX,BI$1,false),"")</f>
        <v/>
      </c>
      <c r="BJ71" s="699" t="str">
        <f>if($D71="X",vlookup($B71,'Hours Spread - Filtered'!$B:$AX,BJ$1,false),"")</f>
        <v/>
      </c>
      <c r="BK71" s="699" t="str">
        <f>if($D71="X",vlookup($B71,'Hours Spread - Filtered'!$B:$AX,BK$1,false),"")</f>
        <v/>
      </c>
      <c r="BL71" s="699" t="str">
        <f>if($D71="X",vlookup($B71,'Hours Spread - Filtered'!$B:$AX,BL$1,false),"")</f>
        <v/>
      </c>
      <c r="BM71" s="709" t="str">
        <f t="array" ref="BM71">IFERROR(index('Rate Card'!U$3:AF135,match(B71,'Rate Card'!A$3:A135,0),match(Assumptions!C$11,'Rate Card'!U$2:AF$2,0)),"")</f>
        <v/>
      </c>
      <c r="BN71" s="701" t="str">
        <f t="array" ref="BN71">(index('Rate Card'!$C$4:$T135, match(BM71,Controls!H$21:H135,0),match(Assumptions!$C$11,'Rate Card'!C$2:T$2,0)))</f>
        <v>#N/A</v>
      </c>
    </row>
    <row r="72">
      <c r="A72" s="709" t="s">
        <v>366</v>
      </c>
      <c r="B72" s="693" t="s">
        <v>542</v>
      </c>
      <c r="C72" s="717" t="b">
        <v>1</v>
      </c>
      <c r="D72" s="703"/>
      <c r="E72" s="705" t="str">
        <f t="shared" si="41"/>
        <v/>
      </c>
      <c r="F72" s="171" t="str">
        <f t="shared" si="42"/>
        <v>#N/A</v>
      </c>
      <c r="G72" s="171">
        <f t="shared" si="43"/>
        <v>0</v>
      </c>
      <c r="H72" s="171">
        <f t="shared" si="44"/>
        <v>0</v>
      </c>
      <c r="I72" s="171">
        <f t="shared" si="45"/>
        <v>0</v>
      </c>
      <c r="J72" s="171">
        <f>sumif('Job Report'!I:I,B72,'Job Report'!H:H)</f>
        <v>0</v>
      </c>
      <c r="K72" s="171">
        <f t="shared" si="46"/>
        <v>0</v>
      </c>
      <c r="L72" s="704">
        <f t="shared" si="47"/>
        <v>0</v>
      </c>
      <c r="M72" s="697"/>
      <c r="N72" s="169" t="str">
        <f t="shared" si="48"/>
        <v/>
      </c>
      <c r="O72" s="171" t="str">
        <f t="shared" si="49"/>
        <v>#N/A</v>
      </c>
      <c r="P72" s="698">
        <f t="shared" si="50"/>
        <v>0</v>
      </c>
      <c r="Q72" s="689"/>
      <c r="R72" s="699" t="str">
        <f>if($D72="X",vlookup($B72,'Hours Spread - Filtered'!$B:$AX,R$1,false),"")</f>
        <v/>
      </c>
      <c r="S72" s="699" t="str">
        <f>if($D72="X",vlookup($B72,'Hours Spread - Filtered'!$B:$AX,S$1,false),"")</f>
        <v/>
      </c>
      <c r="T72" s="699" t="str">
        <f>if($D72="X",vlookup($B72,'Hours Spread - Filtered'!$B:$AX,T$1,false),"")</f>
        <v/>
      </c>
      <c r="U72" s="699" t="str">
        <f>if($D72="X",vlookup($B72,'Hours Spread - Filtered'!$B:$AX,U$1,false),"")</f>
        <v/>
      </c>
      <c r="V72" s="699" t="str">
        <f>if($D72="X",vlookup($B72,'Hours Spread - Filtered'!$B:$AX,V$1,false),"")</f>
        <v/>
      </c>
      <c r="W72" s="699" t="str">
        <f>if($D72="X",vlookup($B72,'Hours Spread - Filtered'!$B:$AX,W$1,false),"")</f>
        <v/>
      </c>
      <c r="X72" s="699" t="str">
        <f>if($D72="X",vlookup($B72,'Hours Spread - Filtered'!$B:$AX,X$1,false),"")</f>
        <v/>
      </c>
      <c r="Y72" s="699" t="str">
        <f>if($D72="X",vlookup($B72,'Hours Spread - Filtered'!$B:$AX,Y$1,false),"")</f>
        <v/>
      </c>
      <c r="Z72" s="699" t="str">
        <f>if($D72="X",vlookup($B72,'Hours Spread - Filtered'!$B:$AX,Z$1,false),"")</f>
        <v/>
      </c>
      <c r="AA72" s="699" t="str">
        <f>if($D72="X",vlookup($B72,'Hours Spread - Filtered'!$B:$AX,AA$1,false),"")</f>
        <v/>
      </c>
      <c r="AB72" s="699" t="str">
        <f>if($D72="X",vlookup($B72,'Hours Spread - Filtered'!$B:$AX,AB$1,false),"")</f>
        <v/>
      </c>
      <c r="AC72" s="699" t="str">
        <f>if($D72="X",vlookup($B72,'Hours Spread - Filtered'!$B:$AX,AC$1,false),"")</f>
        <v/>
      </c>
      <c r="AD72" s="699" t="str">
        <f>if($D72="X",vlookup($B72,'Hours Spread - Filtered'!$B:$AX,AD$1,false),"")</f>
        <v/>
      </c>
      <c r="AE72" s="699" t="str">
        <f>if($D72="X",vlookup($B72,'Hours Spread - Filtered'!$B:$AX,AE$1,false),"")</f>
        <v/>
      </c>
      <c r="AF72" s="699" t="str">
        <f>if($D72="X",vlookup($B72,'Hours Spread - Filtered'!$B:$AX,AF$1,false),"")</f>
        <v/>
      </c>
      <c r="AG72" s="699" t="str">
        <f>if($D72="X",vlookup($B72,'Hours Spread - Filtered'!$B:$AX,AG$1,false),"")</f>
        <v/>
      </c>
      <c r="AH72" s="699" t="str">
        <f>if($D72="X",vlookup($B72,'Hours Spread - Filtered'!$B:$AX,AH$1,false),"")</f>
        <v/>
      </c>
      <c r="AI72" s="699" t="str">
        <f>if($D72="X",vlookup($B72,'Hours Spread - Filtered'!$B:$AX,AI$1,false),"")</f>
        <v/>
      </c>
      <c r="AJ72" s="699" t="str">
        <f>if($D72="X",vlookup($B72,'Hours Spread - Filtered'!$B:$AX,AJ$1,false),"")</f>
        <v/>
      </c>
      <c r="AK72" s="699" t="str">
        <f>if($D72="X",vlookup($B72,'Hours Spread - Filtered'!$B:$AX,AK$1,false),"")</f>
        <v/>
      </c>
      <c r="AL72" s="699" t="str">
        <f>if($D72="X",vlookup($B72,'Hours Spread - Filtered'!$B:$AX,AL$1,false),"")</f>
        <v/>
      </c>
      <c r="AM72" s="699" t="str">
        <f>if($D72="X",vlookup($B72,'Hours Spread - Filtered'!$B:$AX,AM$1,false),"")</f>
        <v/>
      </c>
      <c r="AN72" s="699" t="str">
        <f>if($D72="X",vlookup($B72,'Hours Spread - Filtered'!$B:$AX,AN$1,false),"")</f>
        <v/>
      </c>
      <c r="AO72" s="699" t="str">
        <f>if($D72="X",vlookup($B72,'Hours Spread - Filtered'!$B:$AX,AO$1,false),"")</f>
        <v/>
      </c>
      <c r="AP72" s="699" t="str">
        <f>if($D72="X",vlookup($B72,'Hours Spread - Filtered'!$B:$AX,AP$1,false),"")</f>
        <v/>
      </c>
      <c r="AQ72" s="699" t="str">
        <f>if($D72="X",vlookup($B72,'Hours Spread - Filtered'!$B:$AX,AQ$1,false),"")</f>
        <v/>
      </c>
      <c r="AR72" s="699" t="str">
        <f>if($D72="X",vlookup($B72,'Hours Spread - Filtered'!$B:$AX,AR$1,false),"")</f>
        <v/>
      </c>
      <c r="AS72" s="699" t="str">
        <f>if($D72="X",vlookup($B72,'Hours Spread - Filtered'!$B:$AX,AS$1,false),"")</f>
        <v/>
      </c>
      <c r="AT72" s="699" t="str">
        <f>if($D72="X",vlookup($B72,'Hours Spread - Filtered'!$B:$AX,AT$1,false),"")</f>
        <v/>
      </c>
      <c r="AU72" s="699" t="str">
        <f>if($D72="X",vlookup($B72,'Hours Spread - Filtered'!$B:$AX,AU$1,false),"")</f>
        <v/>
      </c>
      <c r="AV72" s="699" t="str">
        <f>if($D72="X",vlookup($B72,'Hours Spread - Filtered'!$B:$AX,AV$1,false),"")</f>
        <v/>
      </c>
      <c r="AW72" s="699" t="str">
        <f>if($D72="X",vlookup($B72,'Hours Spread - Filtered'!$B:$AX,AW$1,false),"")</f>
        <v/>
      </c>
      <c r="AX72" s="699" t="str">
        <f>if($D72="X",vlookup($B72,'Hours Spread - Filtered'!$B:$AX,AX$1,false),"")</f>
        <v/>
      </c>
      <c r="AY72" s="699" t="str">
        <f>if($D72="X",vlookup($B72,'Hours Spread - Filtered'!$B:$AX,AY$1,false),"")</f>
        <v/>
      </c>
      <c r="AZ72" s="699" t="str">
        <f>if($D72="X",vlookup($B72,'Hours Spread - Filtered'!$B:$AX,AZ$1,false),"")</f>
        <v/>
      </c>
      <c r="BA72" s="699" t="str">
        <f>if($D72="X",vlookup($B72,'Hours Spread - Filtered'!$B:$AX,BA$1,false),"")</f>
        <v/>
      </c>
      <c r="BB72" s="699" t="str">
        <f>if($D72="X",vlookup($B72,'Hours Spread - Filtered'!$B:$AX,BB$1,false),"")</f>
        <v/>
      </c>
      <c r="BC72" s="699" t="str">
        <f>if($D72="X",vlookup($B72,'Hours Spread - Filtered'!$B:$AX,BC$1,false),"")</f>
        <v/>
      </c>
      <c r="BD72" s="699" t="str">
        <f>if($D72="X",vlookup($B72,'Hours Spread - Filtered'!$B:$AX,BD$1,false),"")</f>
        <v/>
      </c>
      <c r="BE72" s="699" t="str">
        <f>if($D72="X",vlookup($B72,'Hours Spread - Filtered'!$B:$AX,BE$1,false),"")</f>
        <v/>
      </c>
      <c r="BF72" s="699" t="str">
        <f>if($D72="X",vlookup($B72,'Hours Spread - Filtered'!$B:$AX,BF$1,false),"")</f>
        <v/>
      </c>
      <c r="BG72" s="699" t="str">
        <f>if($D72="X",vlookup($B72,'Hours Spread - Filtered'!$B:$AX,BG$1,false),"")</f>
        <v/>
      </c>
      <c r="BH72" s="699" t="str">
        <f>if($D72="X",vlookup($B72,'Hours Spread - Filtered'!$B:$AX,BH$1,false),"")</f>
        <v/>
      </c>
      <c r="BI72" s="699" t="str">
        <f>if($D72="X",vlookup($B72,'Hours Spread - Filtered'!$B:$AX,BI$1,false),"")</f>
        <v/>
      </c>
      <c r="BJ72" s="699" t="str">
        <f>if($D72="X",vlookup($B72,'Hours Spread - Filtered'!$B:$AX,BJ$1,false),"")</f>
        <v/>
      </c>
      <c r="BK72" s="699" t="str">
        <f>if($D72="X",vlookup($B72,'Hours Spread - Filtered'!$B:$AX,BK$1,false),"")</f>
        <v/>
      </c>
      <c r="BL72" s="699" t="str">
        <f>if($D72="X",vlookup($B72,'Hours Spread - Filtered'!$B:$AX,BL$1,false),"")</f>
        <v/>
      </c>
      <c r="BM72" s="709" t="str">
        <f t="array" ref="BM72">IFERROR(index('Rate Card'!U$3:AF135,match(B72,'Rate Card'!A$3:A135,0),match(Assumptions!C$11,'Rate Card'!U$2:AF$2,0)),"")</f>
        <v/>
      </c>
      <c r="BN72" s="701" t="str">
        <f t="array" ref="BN72">(index('Rate Card'!$C$4:$T135, match(BM72,Controls!H$21:H135,0),match(Assumptions!$C$11,'Rate Card'!C$2:T$2,0)))</f>
        <v>#N/A</v>
      </c>
    </row>
    <row r="73">
      <c r="A73" s="709" t="s">
        <v>366</v>
      </c>
      <c r="B73" s="693" t="s">
        <v>543</v>
      </c>
      <c r="C73" s="717" t="b">
        <v>0</v>
      </c>
      <c r="D73" s="703"/>
      <c r="E73" s="705" t="str">
        <f t="shared" si="41"/>
        <v/>
      </c>
      <c r="F73" s="171" t="str">
        <f t="shared" si="42"/>
        <v>#N/A</v>
      </c>
      <c r="G73" s="171" t="str">
        <f t="shared" si="43"/>
        <v/>
      </c>
      <c r="H73" s="171" t="str">
        <f t="shared" si="44"/>
        <v/>
      </c>
      <c r="I73" s="171">
        <f t="shared" si="45"/>
        <v>0</v>
      </c>
      <c r="J73" s="171">
        <f>sumif('Job Report'!I:I,B73,'Job Report'!H:H)</f>
        <v>0</v>
      </c>
      <c r="K73" s="171">
        <f t="shared" si="46"/>
        <v>0</v>
      </c>
      <c r="L73" s="704">
        <f t="shared" si="47"/>
        <v>0</v>
      </c>
      <c r="M73" s="697"/>
      <c r="N73" s="169" t="str">
        <f t="shared" si="48"/>
        <v/>
      </c>
      <c r="O73" s="171" t="str">
        <f t="shared" si="49"/>
        <v>#N/A</v>
      </c>
      <c r="P73" s="698">
        <f t="shared" si="50"/>
        <v>0</v>
      </c>
      <c r="Q73" s="615"/>
      <c r="R73" s="699" t="str">
        <f>if($D73="X",vlookup($B73,'Hours Spread - Filtered'!$B:$AX,R$1,false),"")</f>
        <v/>
      </c>
      <c r="S73" s="699" t="str">
        <f>if($D73="X",vlookup($B73,'Hours Spread - Filtered'!$B:$AX,S$1,false),"")</f>
        <v/>
      </c>
      <c r="T73" s="699" t="str">
        <f>if($D73="X",vlookup($B73,'Hours Spread - Filtered'!$B:$AX,T$1,false),"")</f>
        <v/>
      </c>
      <c r="U73" s="699" t="str">
        <f>if($D73="X",vlookup($B73,'Hours Spread - Filtered'!$B:$AX,U$1,false),"")</f>
        <v/>
      </c>
      <c r="V73" s="699" t="str">
        <f>if($D73="X",vlookup($B73,'Hours Spread - Filtered'!$B:$AX,V$1,false),"")</f>
        <v/>
      </c>
      <c r="W73" s="699" t="str">
        <f>if($D73="X",vlookup($B73,'Hours Spread - Filtered'!$B:$AX,W$1,false),"")</f>
        <v/>
      </c>
      <c r="X73" s="699" t="str">
        <f>if($D73="X",vlookup($B73,'Hours Spread - Filtered'!$B:$AX,X$1,false),"")</f>
        <v/>
      </c>
      <c r="Y73" s="699" t="str">
        <f>if($D73="X",vlookup($B73,'Hours Spread - Filtered'!$B:$AX,Y$1,false),"")</f>
        <v/>
      </c>
      <c r="Z73" s="699" t="str">
        <f>if($D73="X",vlookup($B73,'Hours Spread - Filtered'!$B:$AX,Z$1,false),"")</f>
        <v/>
      </c>
      <c r="AA73" s="699" t="str">
        <f>if($D73="X",vlookup($B73,'Hours Spread - Filtered'!$B:$AX,AA$1,false),"")</f>
        <v/>
      </c>
      <c r="AB73" s="699" t="str">
        <f>if($D73="X",vlookup($B73,'Hours Spread - Filtered'!$B:$AX,AB$1,false),"")</f>
        <v/>
      </c>
      <c r="AC73" s="699" t="str">
        <f>if($D73="X",vlookup($B73,'Hours Spread - Filtered'!$B:$AX,AC$1,false),"")</f>
        <v/>
      </c>
      <c r="AD73" s="699" t="str">
        <f>if($D73="X",vlookup($B73,'Hours Spread - Filtered'!$B:$AX,AD$1,false),"")</f>
        <v/>
      </c>
      <c r="AE73" s="699" t="str">
        <f>if($D73="X",vlookup($B73,'Hours Spread - Filtered'!$B:$AX,AE$1,false),"")</f>
        <v/>
      </c>
      <c r="AF73" s="699" t="str">
        <f>if($D73="X",vlookup($B73,'Hours Spread - Filtered'!$B:$AX,AF$1,false),"")</f>
        <v/>
      </c>
      <c r="AG73" s="699" t="str">
        <f>if($D73="X",vlookup($B73,'Hours Spread - Filtered'!$B:$AX,AG$1,false),"")</f>
        <v/>
      </c>
      <c r="AH73" s="699" t="str">
        <f>if($D73="X",vlookup($B73,'Hours Spread - Filtered'!$B:$AX,AH$1,false),"")</f>
        <v/>
      </c>
      <c r="AI73" s="699" t="str">
        <f>if($D73="X",vlookup($B73,'Hours Spread - Filtered'!$B:$AX,AI$1,false),"")</f>
        <v/>
      </c>
      <c r="AJ73" s="699" t="str">
        <f>if($D73="X",vlookup($B73,'Hours Spread - Filtered'!$B:$AX,AJ$1,false),"")</f>
        <v/>
      </c>
      <c r="AK73" s="699" t="str">
        <f>if($D73="X",vlookup($B73,'Hours Spread - Filtered'!$B:$AX,AK$1,false),"")</f>
        <v/>
      </c>
      <c r="AL73" s="699" t="str">
        <f>if($D73="X",vlookup($B73,'Hours Spread - Filtered'!$B:$AX,AL$1,false),"")</f>
        <v/>
      </c>
      <c r="AM73" s="699" t="str">
        <f>if($D73="X",vlookup($B73,'Hours Spread - Filtered'!$B:$AX,AM$1,false),"")</f>
        <v/>
      </c>
      <c r="AN73" s="699" t="str">
        <f>if($D73="X",vlookup($B73,'Hours Spread - Filtered'!$B:$AX,AN$1,false),"")</f>
        <v/>
      </c>
      <c r="AO73" s="699" t="str">
        <f>if($D73="X",vlookup($B73,'Hours Spread - Filtered'!$B:$AX,AO$1,false),"")</f>
        <v/>
      </c>
      <c r="AP73" s="699" t="str">
        <f>if($D73="X",vlookup($B73,'Hours Spread - Filtered'!$B:$AX,AP$1,false),"")</f>
        <v/>
      </c>
      <c r="AQ73" s="699" t="str">
        <f>if($D73="X",vlookup($B73,'Hours Spread - Filtered'!$B:$AX,AQ$1,false),"")</f>
        <v/>
      </c>
      <c r="AR73" s="699" t="str">
        <f>if($D73="X",vlookup($B73,'Hours Spread - Filtered'!$B:$AX,AR$1,false),"")</f>
        <v/>
      </c>
      <c r="AS73" s="699" t="str">
        <f>if($D73="X",vlookup($B73,'Hours Spread - Filtered'!$B:$AX,AS$1,false),"")</f>
        <v/>
      </c>
      <c r="AT73" s="699" t="str">
        <f>if($D73="X",vlookup($B73,'Hours Spread - Filtered'!$B:$AX,AT$1,false),"")</f>
        <v/>
      </c>
      <c r="AU73" s="699" t="str">
        <f>if($D73="X",vlookup($B73,'Hours Spread - Filtered'!$B:$AX,AU$1,false),"")</f>
        <v/>
      </c>
      <c r="AV73" s="699" t="str">
        <f>if($D73="X",vlookup($B73,'Hours Spread - Filtered'!$B:$AX,AV$1,false),"")</f>
        <v/>
      </c>
      <c r="AW73" s="699" t="str">
        <f>if($D73="X",vlookup($B73,'Hours Spread - Filtered'!$B:$AX,AW$1,false),"")</f>
        <v/>
      </c>
      <c r="AX73" s="699" t="str">
        <f>if($D73="X",vlookup($B73,'Hours Spread - Filtered'!$B:$AX,AX$1,false),"")</f>
        <v/>
      </c>
      <c r="AY73" s="699" t="str">
        <f>if($D73="X",vlookup($B73,'Hours Spread - Filtered'!$B:$AX,AY$1,false),"")</f>
        <v/>
      </c>
      <c r="AZ73" s="699" t="str">
        <f>if($D73="X",vlookup($B73,'Hours Spread - Filtered'!$B:$AX,AZ$1,false),"")</f>
        <v/>
      </c>
      <c r="BA73" s="699" t="str">
        <f>if($D73="X",vlookup($B73,'Hours Spread - Filtered'!$B:$AX,BA$1,false),"")</f>
        <v/>
      </c>
      <c r="BB73" s="699" t="str">
        <f>if($D73="X",vlookup($B73,'Hours Spread - Filtered'!$B:$AX,BB$1,false),"")</f>
        <v/>
      </c>
      <c r="BC73" s="699" t="str">
        <f>if($D73="X",vlookup($B73,'Hours Spread - Filtered'!$B:$AX,BC$1,false),"")</f>
        <v/>
      </c>
      <c r="BD73" s="699" t="str">
        <f>if($D73="X",vlookup($B73,'Hours Spread - Filtered'!$B:$AX,BD$1,false),"")</f>
        <v/>
      </c>
      <c r="BE73" s="699" t="str">
        <f>if($D73="X",vlookup($B73,'Hours Spread - Filtered'!$B:$AX,BE$1,false),"")</f>
        <v/>
      </c>
      <c r="BF73" s="699" t="str">
        <f>if($D73="X",vlookup($B73,'Hours Spread - Filtered'!$B:$AX,BF$1,false),"")</f>
        <v/>
      </c>
      <c r="BG73" s="699" t="str">
        <f>if($D73="X",vlookup($B73,'Hours Spread - Filtered'!$B:$AX,BG$1,false),"")</f>
        <v/>
      </c>
      <c r="BH73" s="699" t="str">
        <f>if($D73="X",vlookup($B73,'Hours Spread - Filtered'!$B:$AX,BH$1,false),"")</f>
        <v/>
      </c>
      <c r="BI73" s="699" t="str">
        <f>if($D73="X",vlookup($B73,'Hours Spread - Filtered'!$B:$AX,BI$1,false),"")</f>
        <v/>
      </c>
      <c r="BJ73" s="699" t="str">
        <f>if($D73="X",vlookup($B73,'Hours Spread - Filtered'!$B:$AX,BJ$1,false),"")</f>
        <v/>
      </c>
      <c r="BK73" s="699" t="str">
        <f>if($D73="X",vlookup($B73,'Hours Spread - Filtered'!$B:$AX,BK$1,false),"")</f>
        <v/>
      </c>
      <c r="BL73" s="699" t="str">
        <f>if($D73="X",vlookup($B73,'Hours Spread - Filtered'!$B:$AX,BL$1,false),"")</f>
        <v/>
      </c>
      <c r="BM73" s="709" t="str">
        <f t="array" ref="BM73">IFERROR(index('Rate Card'!U$3:AF135,match(B73,'Rate Card'!A$3:A135,0),match(Assumptions!C$11,'Rate Card'!U$2:AF$2,0)),"")</f>
        <v/>
      </c>
      <c r="BN73" s="701" t="str">
        <f t="array" ref="BN73">(index('Rate Card'!$C$4:$T135, match(BM73,Controls!H$21:H135,0),match(Assumptions!$C$11,'Rate Card'!C$2:T$2,0)))</f>
        <v>#N/A</v>
      </c>
    </row>
    <row r="74">
      <c r="A74" s="709" t="s">
        <v>366</v>
      </c>
      <c r="B74" s="719" t="s">
        <v>544</v>
      </c>
      <c r="C74" s="717" t="b">
        <v>1</v>
      </c>
      <c r="D74" s="703"/>
      <c r="E74" s="705" t="str">
        <f t="shared" si="41"/>
        <v/>
      </c>
      <c r="F74" s="171" t="str">
        <f t="shared" si="42"/>
        <v>#N/A</v>
      </c>
      <c r="G74" s="171">
        <f t="shared" si="43"/>
        <v>0</v>
      </c>
      <c r="H74" s="171">
        <f t="shared" si="44"/>
        <v>0</v>
      </c>
      <c r="I74" s="171">
        <f t="shared" si="45"/>
        <v>0</v>
      </c>
      <c r="J74" s="171">
        <f>sumif('Job Report'!I:I,B74,'Job Report'!H:H)</f>
        <v>0</v>
      </c>
      <c r="K74" s="171">
        <f t="shared" si="46"/>
        <v>0</v>
      </c>
      <c r="L74" s="704">
        <f t="shared" si="47"/>
        <v>0</v>
      </c>
      <c r="M74" s="697"/>
      <c r="N74" s="169" t="str">
        <f t="shared" si="48"/>
        <v/>
      </c>
      <c r="O74" s="171" t="str">
        <f t="shared" si="49"/>
        <v>#N/A</v>
      </c>
      <c r="P74" s="698">
        <f t="shared" si="50"/>
        <v>0</v>
      </c>
      <c r="Q74" s="615"/>
      <c r="R74" s="699" t="str">
        <f>if($D74="X",vlookup($B74,'Hours Spread - Filtered'!$B:$AX,R$1,false),"")</f>
        <v/>
      </c>
      <c r="S74" s="699" t="str">
        <f>if($D74="X",vlookup($B74,'Hours Spread - Filtered'!$B:$AX,S$1,false),"")</f>
        <v/>
      </c>
      <c r="T74" s="699" t="str">
        <f>if($D74="X",vlookup($B74,'Hours Spread - Filtered'!$B:$AX,T$1,false),"")</f>
        <v/>
      </c>
      <c r="U74" s="699" t="str">
        <f>if($D74="X",vlookup($B74,'Hours Spread - Filtered'!$B:$AX,U$1,false),"")</f>
        <v/>
      </c>
      <c r="V74" s="699" t="str">
        <f>if($D74="X",vlookup($B74,'Hours Spread - Filtered'!$B:$AX,V$1,false),"")</f>
        <v/>
      </c>
      <c r="W74" s="699" t="str">
        <f>if($D74="X",vlookup($B74,'Hours Spread - Filtered'!$B:$AX,W$1,false),"")</f>
        <v/>
      </c>
      <c r="X74" s="699" t="str">
        <f>if($D74="X",vlookup($B74,'Hours Spread - Filtered'!$B:$AX,X$1,false),"")</f>
        <v/>
      </c>
      <c r="Y74" s="699" t="str">
        <f>if($D74="X",vlookup($B74,'Hours Spread - Filtered'!$B:$AX,Y$1,false),"")</f>
        <v/>
      </c>
      <c r="Z74" s="699" t="str">
        <f>if($D74="X",vlookup($B74,'Hours Spread - Filtered'!$B:$AX,Z$1,false),"")</f>
        <v/>
      </c>
      <c r="AA74" s="699" t="str">
        <f>if($D74="X",vlookup($B74,'Hours Spread - Filtered'!$B:$AX,AA$1,false),"")</f>
        <v/>
      </c>
      <c r="AB74" s="699" t="str">
        <f>if($D74="X",vlookup($B74,'Hours Spread - Filtered'!$B:$AX,AB$1,false),"")</f>
        <v/>
      </c>
      <c r="AC74" s="699" t="str">
        <f>if($D74="X",vlookup($B74,'Hours Spread - Filtered'!$B:$AX,AC$1,false),"")</f>
        <v/>
      </c>
      <c r="AD74" s="699" t="str">
        <f>if($D74="X",vlookup($B74,'Hours Spread - Filtered'!$B:$AX,AD$1,false),"")</f>
        <v/>
      </c>
      <c r="AE74" s="699" t="str">
        <f>if($D74="X",vlookup($B74,'Hours Spread - Filtered'!$B:$AX,AE$1,false),"")</f>
        <v/>
      </c>
      <c r="AF74" s="699" t="str">
        <f>if($D74="X",vlookup($B74,'Hours Spread - Filtered'!$B:$AX,AF$1,false),"")</f>
        <v/>
      </c>
      <c r="AG74" s="699" t="str">
        <f>if($D74="X",vlookup($B74,'Hours Spread - Filtered'!$B:$AX,AG$1,false),"")</f>
        <v/>
      </c>
      <c r="AH74" s="699" t="str">
        <f>if($D74="X",vlookup($B74,'Hours Spread - Filtered'!$B:$AX,AH$1,false),"")</f>
        <v/>
      </c>
      <c r="AI74" s="699" t="str">
        <f>if($D74="X",vlookup($B74,'Hours Spread - Filtered'!$B:$AX,AI$1,false),"")</f>
        <v/>
      </c>
      <c r="AJ74" s="699" t="str">
        <f>if($D74="X",vlookup($B74,'Hours Spread - Filtered'!$B:$AX,AJ$1,false),"")</f>
        <v/>
      </c>
      <c r="AK74" s="699" t="str">
        <f>if($D74="X",vlookup($B74,'Hours Spread - Filtered'!$B:$AX,AK$1,false),"")</f>
        <v/>
      </c>
      <c r="AL74" s="699" t="str">
        <f>if($D74="X",vlookup($B74,'Hours Spread - Filtered'!$B:$AX,AL$1,false),"")</f>
        <v/>
      </c>
      <c r="AM74" s="699" t="str">
        <f>if($D74="X",vlookup($B74,'Hours Spread - Filtered'!$B:$AX,AM$1,false),"")</f>
        <v/>
      </c>
      <c r="AN74" s="699" t="str">
        <f>if($D74="X",vlookup($B74,'Hours Spread - Filtered'!$B:$AX,AN$1,false),"")</f>
        <v/>
      </c>
      <c r="AO74" s="699" t="str">
        <f>if($D74="X",vlookup($B74,'Hours Spread - Filtered'!$B:$AX,AO$1,false),"")</f>
        <v/>
      </c>
      <c r="AP74" s="699" t="str">
        <f>if($D74="X",vlookup($B74,'Hours Spread - Filtered'!$B:$AX,AP$1,false),"")</f>
        <v/>
      </c>
      <c r="AQ74" s="699" t="str">
        <f>if($D74="X",vlookup($B74,'Hours Spread - Filtered'!$B:$AX,AQ$1,false),"")</f>
        <v/>
      </c>
      <c r="AR74" s="699" t="str">
        <f>if($D74="X",vlookup($B74,'Hours Spread - Filtered'!$B:$AX,AR$1,false),"")</f>
        <v/>
      </c>
      <c r="AS74" s="699" t="str">
        <f>if($D74="X",vlookup($B74,'Hours Spread - Filtered'!$B:$AX,AS$1,false),"")</f>
        <v/>
      </c>
      <c r="AT74" s="699" t="str">
        <f>if($D74="X",vlookup($B74,'Hours Spread - Filtered'!$B:$AX,AT$1,false),"")</f>
        <v/>
      </c>
      <c r="AU74" s="699" t="str">
        <f>if($D74="X",vlookup($B74,'Hours Spread - Filtered'!$B:$AX,AU$1,false),"")</f>
        <v/>
      </c>
      <c r="AV74" s="699" t="str">
        <f>if($D74="X",vlookup($B74,'Hours Spread - Filtered'!$B:$AX,AV$1,false),"")</f>
        <v/>
      </c>
      <c r="AW74" s="699" t="str">
        <f>if($D74="X",vlookup($B74,'Hours Spread - Filtered'!$B:$AX,AW$1,false),"")</f>
        <v/>
      </c>
      <c r="AX74" s="699" t="str">
        <f>if($D74="X",vlookup($B74,'Hours Spread - Filtered'!$B:$AX,AX$1,false),"")</f>
        <v/>
      </c>
      <c r="AY74" s="699" t="str">
        <f>if($D74="X",vlookup($B74,'Hours Spread - Filtered'!$B:$AX,AY$1,false),"")</f>
        <v/>
      </c>
      <c r="AZ74" s="699" t="str">
        <f>if($D74="X",vlookup($B74,'Hours Spread - Filtered'!$B:$AX,AZ$1,false),"")</f>
        <v/>
      </c>
      <c r="BA74" s="699" t="str">
        <f>if($D74="X",vlookup($B74,'Hours Spread - Filtered'!$B:$AX,BA$1,false),"")</f>
        <v/>
      </c>
      <c r="BB74" s="699" t="str">
        <f>if($D74="X",vlookup($B74,'Hours Spread - Filtered'!$B:$AX,BB$1,false),"")</f>
        <v/>
      </c>
      <c r="BC74" s="699" t="str">
        <f>if($D74="X",vlookup($B74,'Hours Spread - Filtered'!$B:$AX,BC$1,false),"")</f>
        <v/>
      </c>
      <c r="BD74" s="699" t="str">
        <f>if($D74="X",vlookup($B74,'Hours Spread - Filtered'!$B:$AX,BD$1,false),"")</f>
        <v/>
      </c>
      <c r="BE74" s="699" t="str">
        <f>if($D74="X",vlookup($B74,'Hours Spread - Filtered'!$B:$AX,BE$1,false),"")</f>
        <v/>
      </c>
      <c r="BF74" s="699" t="str">
        <f>if($D74="X",vlookup($B74,'Hours Spread - Filtered'!$B:$AX,BF$1,false),"")</f>
        <v/>
      </c>
      <c r="BG74" s="699" t="str">
        <f>if($D74="X",vlookup($B74,'Hours Spread - Filtered'!$B:$AX,BG$1,false),"")</f>
        <v/>
      </c>
      <c r="BH74" s="699" t="str">
        <f>if($D74="X",vlookup($B74,'Hours Spread - Filtered'!$B:$AX,BH$1,false),"")</f>
        <v/>
      </c>
      <c r="BI74" s="699" t="str">
        <f>if($D74="X",vlookup($B74,'Hours Spread - Filtered'!$B:$AX,BI$1,false),"")</f>
        <v/>
      </c>
      <c r="BJ74" s="699" t="str">
        <f>if($D74="X",vlookup($B74,'Hours Spread - Filtered'!$B:$AX,BJ$1,false),"")</f>
        <v/>
      </c>
      <c r="BK74" s="699" t="str">
        <f>if($D74="X",vlookup($B74,'Hours Spread - Filtered'!$B:$AX,BK$1,false),"")</f>
        <v/>
      </c>
      <c r="BL74" s="699" t="str">
        <f>if($D74="X",vlookup($B74,'Hours Spread - Filtered'!$B:$AX,BL$1,false),"")</f>
        <v/>
      </c>
      <c r="BM74" s="709" t="str">
        <f t="array" ref="BM74">IFERROR(index('Rate Card'!U$3:AF135,match(B74,'Rate Card'!A$3:A135,0),match(Assumptions!C$11,'Rate Card'!U$2:AF$2,0)),"")</f>
        <v/>
      </c>
      <c r="BN74" s="701" t="str">
        <f t="array" ref="BN74">(index('Rate Card'!$C$4:$T135, match(BM74,Controls!H$21:H135,0),match(Assumptions!$C$11,'Rate Card'!C$2:T$2,0)))</f>
        <v>#N/A</v>
      </c>
    </row>
    <row r="75">
      <c r="A75" s="709" t="s">
        <v>366</v>
      </c>
      <c r="B75" s="719" t="s">
        <v>545</v>
      </c>
      <c r="C75" s="717" t="b">
        <v>1</v>
      </c>
      <c r="D75" s="703"/>
      <c r="E75" s="705" t="str">
        <f t="shared" si="41"/>
        <v/>
      </c>
      <c r="F75" s="171" t="str">
        <f t="shared" si="42"/>
        <v>#N/A</v>
      </c>
      <c r="G75" s="171">
        <f t="shared" si="43"/>
        <v>0</v>
      </c>
      <c r="H75" s="171">
        <f t="shared" si="44"/>
        <v>0</v>
      </c>
      <c r="I75" s="171">
        <f t="shared" si="45"/>
        <v>0</v>
      </c>
      <c r="J75" s="171">
        <f>sumif('Job Report'!I:I,B75,'Job Report'!H:H)</f>
        <v>0</v>
      </c>
      <c r="K75" s="171">
        <f t="shared" si="46"/>
        <v>0</v>
      </c>
      <c r="L75" s="704">
        <f t="shared" si="47"/>
        <v>0</v>
      </c>
      <c r="M75" s="697"/>
      <c r="N75" s="169" t="str">
        <f t="shared" si="48"/>
        <v/>
      </c>
      <c r="O75" s="171" t="str">
        <f t="shared" si="49"/>
        <v>#N/A</v>
      </c>
      <c r="P75" s="698">
        <f t="shared" si="50"/>
        <v>0</v>
      </c>
      <c r="Q75" s="615"/>
      <c r="R75" s="699" t="str">
        <f>if($D75="X",vlookup($B75,'Hours Spread - Filtered'!$B:$AX,R$1,false),"")</f>
        <v/>
      </c>
      <c r="S75" s="699" t="str">
        <f>if($D75="X",vlookup($B75,'Hours Spread - Filtered'!$B:$AX,S$1,false),"")</f>
        <v/>
      </c>
      <c r="T75" s="699" t="str">
        <f>if($D75="X",vlookup($B75,'Hours Spread - Filtered'!$B:$AX,T$1,false),"")</f>
        <v/>
      </c>
      <c r="U75" s="699" t="str">
        <f>if($D75="X",vlookup($B75,'Hours Spread - Filtered'!$B:$AX,U$1,false),"")</f>
        <v/>
      </c>
      <c r="V75" s="699" t="str">
        <f>if($D75="X",vlookup($B75,'Hours Spread - Filtered'!$B:$AX,V$1,false),"")</f>
        <v/>
      </c>
      <c r="W75" s="699" t="str">
        <f>if($D75="X",vlookup($B75,'Hours Spread - Filtered'!$B:$AX,W$1,false),"")</f>
        <v/>
      </c>
      <c r="X75" s="699" t="str">
        <f>if($D75="X",vlookup($B75,'Hours Spread - Filtered'!$B:$AX,X$1,false),"")</f>
        <v/>
      </c>
      <c r="Y75" s="699" t="str">
        <f>if($D75="X",vlookup($B75,'Hours Spread - Filtered'!$B:$AX,Y$1,false),"")</f>
        <v/>
      </c>
      <c r="Z75" s="699" t="str">
        <f>if($D75="X",vlookup($B75,'Hours Spread - Filtered'!$B:$AX,Z$1,false),"")</f>
        <v/>
      </c>
      <c r="AA75" s="699" t="str">
        <f>if($D75="X",vlookup($B75,'Hours Spread - Filtered'!$B:$AX,AA$1,false),"")</f>
        <v/>
      </c>
      <c r="AB75" s="699" t="str">
        <f>if($D75="X",vlookup($B75,'Hours Spread - Filtered'!$B:$AX,AB$1,false),"")</f>
        <v/>
      </c>
      <c r="AC75" s="699" t="str">
        <f>if($D75="X",vlookup($B75,'Hours Spread - Filtered'!$B:$AX,AC$1,false),"")</f>
        <v/>
      </c>
      <c r="AD75" s="699" t="str">
        <f>if($D75="X",vlookup($B75,'Hours Spread - Filtered'!$B:$AX,AD$1,false),"")</f>
        <v/>
      </c>
      <c r="AE75" s="699" t="str">
        <f>if($D75="X",vlookup($B75,'Hours Spread - Filtered'!$B:$AX,AE$1,false),"")</f>
        <v/>
      </c>
      <c r="AF75" s="699" t="str">
        <f>if($D75="X",vlookup($B75,'Hours Spread - Filtered'!$B:$AX,AF$1,false),"")</f>
        <v/>
      </c>
      <c r="AG75" s="699" t="str">
        <f>if($D75="X",vlookup($B75,'Hours Spread - Filtered'!$B:$AX,AG$1,false),"")</f>
        <v/>
      </c>
      <c r="AH75" s="699" t="str">
        <f>if($D75="X",vlookup($B75,'Hours Spread - Filtered'!$B:$AX,AH$1,false),"")</f>
        <v/>
      </c>
      <c r="AI75" s="699" t="str">
        <f>if($D75="X",vlookup($B75,'Hours Spread - Filtered'!$B:$AX,AI$1,false),"")</f>
        <v/>
      </c>
      <c r="AJ75" s="699" t="str">
        <f>if($D75="X",vlookup($B75,'Hours Spread - Filtered'!$B:$AX,AJ$1,false),"")</f>
        <v/>
      </c>
      <c r="AK75" s="699" t="str">
        <f>if($D75="X",vlookup($B75,'Hours Spread - Filtered'!$B:$AX,AK$1,false),"")</f>
        <v/>
      </c>
      <c r="AL75" s="699" t="str">
        <f>if($D75="X",vlookup($B75,'Hours Spread - Filtered'!$B:$AX,AL$1,false),"")</f>
        <v/>
      </c>
      <c r="AM75" s="699" t="str">
        <f>if($D75="X",vlookup($B75,'Hours Spread - Filtered'!$B:$AX,AM$1,false),"")</f>
        <v/>
      </c>
      <c r="AN75" s="699" t="str">
        <f>if($D75="X",vlookup($B75,'Hours Spread - Filtered'!$B:$AX,AN$1,false),"")</f>
        <v/>
      </c>
      <c r="AO75" s="699" t="str">
        <f>if($D75="X",vlookup($B75,'Hours Spread - Filtered'!$B:$AX,AO$1,false),"")</f>
        <v/>
      </c>
      <c r="AP75" s="699" t="str">
        <f>if($D75="X",vlookup($B75,'Hours Spread - Filtered'!$B:$AX,AP$1,false),"")</f>
        <v/>
      </c>
      <c r="AQ75" s="699" t="str">
        <f>if($D75="X",vlookup($B75,'Hours Spread - Filtered'!$B:$AX,AQ$1,false),"")</f>
        <v/>
      </c>
      <c r="AR75" s="699" t="str">
        <f>if($D75="X",vlookup($B75,'Hours Spread - Filtered'!$B:$AX,AR$1,false),"")</f>
        <v/>
      </c>
      <c r="AS75" s="699" t="str">
        <f>if($D75="X",vlookup($B75,'Hours Spread - Filtered'!$B:$AX,AS$1,false),"")</f>
        <v/>
      </c>
      <c r="AT75" s="699" t="str">
        <f>if($D75="X",vlookup($B75,'Hours Spread - Filtered'!$B:$AX,AT$1,false),"")</f>
        <v/>
      </c>
      <c r="AU75" s="699" t="str">
        <f>if($D75="X",vlookup($B75,'Hours Spread - Filtered'!$B:$AX,AU$1,false),"")</f>
        <v/>
      </c>
      <c r="AV75" s="699" t="str">
        <f>if($D75="X",vlookup($B75,'Hours Spread - Filtered'!$B:$AX,AV$1,false),"")</f>
        <v/>
      </c>
      <c r="AW75" s="699" t="str">
        <f>if($D75="X",vlookup($B75,'Hours Spread - Filtered'!$B:$AX,AW$1,false),"")</f>
        <v/>
      </c>
      <c r="AX75" s="699" t="str">
        <f>if($D75="X",vlookup($B75,'Hours Spread - Filtered'!$B:$AX,AX$1,false),"")</f>
        <v/>
      </c>
      <c r="AY75" s="699" t="str">
        <f>if($D75="X",vlookup($B75,'Hours Spread - Filtered'!$B:$AX,AY$1,false),"")</f>
        <v/>
      </c>
      <c r="AZ75" s="699" t="str">
        <f>if($D75="X",vlookup($B75,'Hours Spread - Filtered'!$B:$AX,AZ$1,false),"")</f>
        <v/>
      </c>
      <c r="BA75" s="699" t="str">
        <f>if($D75="X",vlookup($B75,'Hours Spread - Filtered'!$B:$AX,BA$1,false),"")</f>
        <v/>
      </c>
      <c r="BB75" s="699" t="str">
        <f>if($D75="X",vlookup($B75,'Hours Spread - Filtered'!$B:$AX,BB$1,false),"")</f>
        <v/>
      </c>
      <c r="BC75" s="699" t="str">
        <f>if($D75="X",vlookup($B75,'Hours Spread - Filtered'!$B:$AX,BC$1,false),"")</f>
        <v/>
      </c>
      <c r="BD75" s="699" t="str">
        <f>if($D75="X",vlookup($B75,'Hours Spread - Filtered'!$B:$AX,BD$1,false),"")</f>
        <v/>
      </c>
      <c r="BE75" s="699" t="str">
        <f>if($D75="X",vlookup($B75,'Hours Spread - Filtered'!$B:$AX,BE$1,false),"")</f>
        <v/>
      </c>
      <c r="BF75" s="699" t="str">
        <f>if($D75="X",vlookup($B75,'Hours Spread - Filtered'!$B:$AX,BF$1,false),"")</f>
        <v/>
      </c>
      <c r="BG75" s="699" t="str">
        <f>if($D75="X",vlookup($B75,'Hours Spread - Filtered'!$B:$AX,BG$1,false),"")</f>
        <v/>
      </c>
      <c r="BH75" s="699" t="str">
        <f>if($D75="X",vlookup($B75,'Hours Spread - Filtered'!$B:$AX,BH$1,false),"")</f>
        <v/>
      </c>
      <c r="BI75" s="699" t="str">
        <f>if($D75="X",vlookup($B75,'Hours Spread - Filtered'!$B:$AX,BI$1,false),"")</f>
        <v/>
      </c>
      <c r="BJ75" s="699" t="str">
        <f>if($D75="X",vlookup($B75,'Hours Spread - Filtered'!$B:$AX,BJ$1,false),"")</f>
        <v/>
      </c>
      <c r="BK75" s="699" t="str">
        <f>if($D75="X",vlookup($B75,'Hours Spread - Filtered'!$B:$AX,BK$1,false),"")</f>
        <v/>
      </c>
      <c r="BL75" s="699" t="str">
        <f>if($D75="X",vlookup($B75,'Hours Spread - Filtered'!$B:$AX,BL$1,false),"")</f>
        <v/>
      </c>
      <c r="BM75" s="709" t="str">
        <f t="array" ref="BM75">IFERROR(index('Rate Card'!U$3:AF135,match(B75,'Rate Card'!A$3:A135,0),match(Assumptions!C$11,'Rate Card'!U$2:AF$2,0)),"")</f>
        <v/>
      </c>
      <c r="BN75" s="701" t="str">
        <f t="array" ref="BN75">(index('Rate Card'!$C$4:$T135, match(BM75,Controls!H$21:H135,0),match(Assumptions!$C$11,'Rate Card'!C$2:T$2,0)))</f>
        <v>#N/A</v>
      </c>
    </row>
    <row r="76">
      <c r="A76" s="709" t="s">
        <v>366</v>
      </c>
      <c r="B76" s="719" t="s">
        <v>546</v>
      </c>
      <c r="C76" s="717" t="b">
        <v>1</v>
      </c>
      <c r="D76" s="703"/>
      <c r="E76" s="705" t="str">
        <f t="shared" si="41"/>
        <v/>
      </c>
      <c r="F76" s="171" t="str">
        <f t="shared" si="42"/>
        <v>#N/A</v>
      </c>
      <c r="G76" s="171">
        <f t="shared" si="43"/>
        <v>0</v>
      </c>
      <c r="H76" s="171">
        <f t="shared" si="44"/>
        <v>0</v>
      </c>
      <c r="I76" s="171">
        <f t="shared" si="45"/>
        <v>0</v>
      </c>
      <c r="J76" s="171">
        <f>sumif('Job Report'!I:I,B76,'Job Report'!H:H)</f>
        <v>0</v>
      </c>
      <c r="K76" s="171">
        <f t="shared" si="46"/>
        <v>0</v>
      </c>
      <c r="L76" s="704">
        <f t="shared" si="47"/>
        <v>0</v>
      </c>
      <c r="M76" s="697"/>
      <c r="N76" s="169" t="str">
        <f t="shared" si="48"/>
        <v/>
      </c>
      <c r="O76" s="171" t="str">
        <f t="shared" si="49"/>
        <v>#N/A</v>
      </c>
      <c r="P76" s="698">
        <f t="shared" si="50"/>
        <v>0</v>
      </c>
      <c r="Q76" s="615"/>
      <c r="R76" s="699" t="str">
        <f>if($D76="X",vlookup($B76,'Hours Spread - Filtered'!$B:$AX,R$1,false),"")</f>
        <v/>
      </c>
      <c r="S76" s="699" t="str">
        <f>if($D76="X",vlookup($B76,'Hours Spread - Filtered'!$B:$AX,S$1,false),"")</f>
        <v/>
      </c>
      <c r="T76" s="699" t="str">
        <f>if($D76="X",vlookup($B76,'Hours Spread - Filtered'!$B:$AX,T$1,false),"")</f>
        <v/>
      </c>
      <c r="U76" s="699" t="str">
        <f>if($D76="X",vlookup($B76,'Hours Spread - Filtered'!$B:$AX,U$1,false),"")</f>
        <v/>
      </c>
      <c r="V76" s="699" t="str">
        <f>if($D76="X",vlookup($B76,'Hours Spread - Filtered'!$B:$AX,V$1,false),"")</f>
        <v/>
      </c>
      <c r="W76" s="699" t="str">
        <f>if($D76="X",vlookup($B76,'Hours Spread - Filtered'!$B:$AX,W$1,false),"")</f>
        <v/>
      </c>
      <c r="X76" s="699" t="str">
        <f>if($D76="X",vlookup($B76,'Hours Spread - Filtered'!$B:$AX,X$1,false),"")</f>
        <v/>
      </c>
      <c r="Y76" s="699" t="str">
        <f>if($D76="X",vlookup($B76,'Hours Spread - Filtered'!$B:$AX,Y$1,false),"")</f>
        <v/>
      </c>
      <c r="Z76" s="699" t="str">
        <f>if($D76="X",vlookup($B76,'Hours Spread - Filtered'!$B:$AX,Z$1,false),"")</f>
        <v/>
      </c>
      <c r="AA76" s="699" t="str">
        <f>if($D76="X",vlookup($B76,'Hours Spread - Filtered'!$B:$AX,AA$1,false),"")</f>
        <v/>
      </c>
      <c r="AB76" s="699" t="str">
        <f>if($D76="X",vlookup($B76,'Hours Spread - Filtered'!$B:$AX,AB$1,false),"")</f>
        <v/>
      </c>
      <c r="AC76" s="699" t="str">
        <f>if($D76="X",vlookup($B76,'Hours Spread - Filtered'!$B:$AX,AC$1,false),"")</f>
        <v/>
      </c>
      <c r="AD76" s="699" t="str">
        <f>if($D76="X",vlookup($B76,'Hours Spread - Filtered'!$B:$AX,AD$1,false),"")</f>
        <v/>
      </c>
      <c r="AE76" s="699" t="str">
        <f>if($D76="X",vlookup($B76,'Hours Spread - Filtered'!$B:$AX,AE$1,false),"")</f>
        <v/>
      </c>
      <c r="AF76" s="699" t="str">
        <f>if($D76="X",vlookup($B76,'Hours Spread - Filtered'!$B:$AX,AF$1,false),"")</f>
        <v/>
      </c>
      <c r="AG76" s="699" t="str">
        <f>if($D76="X",vlookup($B76,'Hours Spread - Filtered'!$B:$AX,AG$1,false),"")</f>
        <v/>
      </c>
      <c r="AH76" s="699" t="str">
        <f>if($D76="X",vlookup($B76,'Hours Spread - Filtered'!$B:$AX,AH$1,false),"")</f>
        <v/>
      </c>
      <c r="AI76" s="699" t="str">
        <f>if($D76="X",vlookup($B76,'Hours Spread - Filtered'!$B:$AX,AI$1,false),"")</f>
        <v/>
      </c>
      <c r="AJ76" s="699" t="str">
        <f>if($D76="X",vlookup($B76,'Hours Spread - Filtered'!$B:$AX,AJ$1,false),"")</f>
        <v/>
      </c>
      <c r="AK76" s="699" t="str">
        <f>if($D76="X",vlookup($B76,'Hours Spread - Filtered'!$B:$AX,AK$1,false),"")</f>
        <v/>
      </c>
      <c r="AL76" s="699" t="str">
        <f>if($D76="X",vlookup($B76,'Hours Spread - Filtered'!$B:$AX,AL$1,false),"")</f>
        <v/>
      </c>
      <c r="AM76" s="699" t="str">
        <f>if($D76="X",vlookup($B76,'Hours Spread - Filtered'!$B:$AX,AM$1,false),"")</f>
        <v/>
      </c>
      <c r="AN76" s="699" t="str">
        <f>if($D76="X",vlookup($B76,'Hours Spread - Filtered'!$B:$AX,AN$1,false),"")</f>
        <v/>
      </c>
      <c r="AO76" s="699" t="str">
        <f>if($D76="X",vlookup($B76,'Hours Spread - Filtered'!$B:$AX,AO$1,false),"")</f>
        <v/>
      </c>
      <c r="AP76" s="699" t="str">
        <f>if($D76="X",vlookup($B76,'Hours Spread - Filtered'!$B:$AX,AP$1,false),"")</f>
        <v/>
      </c>
      <c r="AQ76" s="699" t="str">
        <f>if($D76="X",vlookup($B76,'Hours Spread - Filtered'!$B:$AX,AQ$1,false),"")</f>
        <v/>
      </c>
      <c r="AR76" s="699" t="str">
        <f>if($D76="X",vlookup($B76,'Hours Spread - Filtered'!$B:$AX,AR$1,false),"")</f>
        <v/>
      </c>
      <c r="AS76" s="699" t="str">
        <f>if($D76="X",vlookup($B76,'Hours Spread - Filtered'!$B:$AX,AS$1,false),"")</f>
        <v/>
      </c>
      <c r="AT76" s="699" t="str">
        <f>if($D76="X",vlookup($B76,'Hours Spread - Filtered'!$B:$AX,AT$1,false),"")</f>
        <v/>
      </c>
      <c r="AU76" s="699" t="str">
        <f>if($D76="X",vlookup($B76,'Hours Spread - Filtered'!$B:$AX,AU$1,false),"")</f>
        <v/>
      </c>
      <c r="AV76" s="699" t="str">
        <f>if($D76="X",vlookup($B76,'Hours Spread - Filtered'!$B:$AX,AV$1,false),"")</f>
        <v/>
      </c>
      <c r="AW76" s="699" t="str">
        <f>if($D76="X",vlookup($B76,'Hours Spread - Filtered'!$B:$AX,AW$1,false),"")</f>
        <v/>
      </c>
      <c r="AX76" s="699" t="str">
        <f>if($D76="X",vlookup($B76,'Hours Spread - Filtered'!$B:$AX,AX$1,false),"")</f>
        <v/>
      </c>
      <c r="AY76" s="699" t="str">
        <f>if($D76="X",vlookup($B76,'Hours Spread - Filtered'!$B:$AX,AY$1,false),"")</f>
        <v/>
      </c>
      <c r="AZ76" s="699" t="str">
        <f>if($D76="X",vlookup($B76,'Hours Spread - Filtered'!$B:$AX,AZ$1,false),"")</f>
        <v/>
      </c>
      <c r="BA76" s="699" t="str">
        <f>if($D76="X",vlookup($B76,'Hours Spread - Filtered'!$B:$AX,BA$1,false),"")</f>
        <v/>
      </c>
      <c r="BB76" s="699" t="str">
        <f>if($D76="X",vlookup($B76,'Hours Spread - Filtered'!$B:$AX,BB$1,false),"")</f>
        <v/>
      </c>
      <c r="BC76" s="699" t="str">
        <f>if($D76="X",vlookup($B76,'Hours Spread - Filtered'!$B:$AX,BC$1,false),"")</f>
        <v/>
      </c>
      <c r="BD76" s="699" t="str">
        <f>if($D76="X",vlookup($B76,'Hours Spread - Filtered'!$B:$AX,BD$1,false),"")</f>
        <v/>
      </c>
      <c r="BE76" s="699" t="str">
        <f>if($D76="X",vlookup($B76,'Hours Spread - Filtered'!$B:$AX,BE$1,false),"")</f>
        <v/>
      </c>
      <c r="BF76" s="699" t="str">
        <f>if($D76="X",vlookup($B76,'Hours Spread - Filtered'!$B:$AX,BF$1,false),"")</f>
        <v/>
      </c>
      <c r="BG76" s="699" t="str">
        <f>if($D76="X",vlookup($B76,'Hours Spread - Filtered'!$B:$AX,BG$1,false),"")</f>
        <v/>
      </c>
      <c r="BH76" s="699" t="str">
        <f>if($D76="X",vlookup($B76,'Hours Spread - Filtered'!$B:$AX,BH$1,false),"")</f>
        <v/>
      </c>
      <c r="BI76" s="699" t="str">
        <f>if($D76="X",vlookup($B76,'Hours Spread - Filtered'!$B:$AX,BI$1,false),"")</f>
        <v/>
      </c>
      <c r="BJ76" s="699" t="str">
        <f>if($D76="X",vlookup($B76,'Hours Spread - Filtered'!$B:$AX,BJ$1,false),"")</f>
        <v/>
      </c>
      <c r="BK76" s="699" t="str">
        <f>if($D76="X",vlookup($B76,'Hours Spread - Filtered'!$B:$AX,BK$1,false),"")</f>
        <v/>
      </c>
      <c r="BL76" s="699" t="str">
        <f>if($D76="X",vlookup($B76,'Hours Spread - Filtered'!$B:$AX,BL$1,false),"")</f>
        <v/>
      </c>
      <c r="BM76" s="709" t="str">
        <f t="array" ref="BM76">IFERROR(index('Rate Card'!U$3:AF135,match(B76,'Rate Card'!A$3:A135,0),match(Assumptions!C$11,'Rate Card'!U$2:AF$2,0)),"")</f>
        <v/>
      </c>
      <c r="BN76" s="701" t="str">
        <f t="array" ref="BN76">(index('Rate Card'!$C$4:$T135, match(BM76,Controls!H$21:H135,0),match(Assumptions!$C$11,'Rate Card'!C$2:T$2,0)))</f>
        <v>#N/A</v>
      </c>
    </row>
    <row r="77">
      <c r="A77" s="709" t="s">
        <v>366</v>
      </c>
      <c r="B77" s="702" t="s">
        <v>547</v>
      </c>
      <c r="C77" s="717" t="b">
        <v>0</v>
      </c>
      <c r="D77" s="703"/>
      <c r="E77" s="705" t="str">
        <f t="shared" si="41"/>
        <v/>
      </c>
      <c r="F77" s="171" t="str">
        <f t="shared" si="42"/>
        <v>#N/A</v>
      </c>
      <c r="G77" s="171" t="str">
        <f t="shared" si="43"/>
        <v/>
      </c>
      <c r="H77" s="171" t="str">
        <f t="shared" si="44"/>
        <v/>
      </c>
      <c r="I77" s="171">
        <f t="shared" si="45"/>
        <v>0</v>
      </c>
      <c r="J77" s="171">
        <f>sumif('Job Report'!I:I,B77,'Job Report'!H:H)</f>
        <v>0</v>
      </c>
      <c r="K77" s="171">
        <f t="shared" si="46"/>
        <v>0</v>
      </c>
      <c r="L77" s="704">
        <f t="shared" si="47"/>
        <v>0</v>
      </c>
      <c r="M77" s="697"/>
      <c r="N77" s="169" t="str">
        <f t="shared" si="48"/>
        <v/>
      </c>
      <c r="O77" s="171" t="str">
        <f t="shared" si="49"/>
        <v>#N/A</v>
      </c>
      <c r="P77" s="698">
        <f t="shared" si="50"/>
        <v>0</v>
      </c>
      <c r="Q77" s="615"/>
      <c r="R77" s="699" t="str">
        <f>if($D77="X",vlookup($B77,'Hours Spread - Filtered'!$B:$AX,R$1,false),"")</f>
        <v/>
      </c>
      <c r="S77" s="699" t="str">
        <f>if($D77="X",vlookup($B77,'Hours Spread - Filtered'!$B:$AX,S$1,false),"")</f>
        <v/>
      </c>
      <c r="T77" s="699" t="str">
        <f>if($D77="X",vlookup($B77,'Hours Spread - Filtered'!$B:$AX,T$1,false),"")</f>
        <v/>
      </c>
      <c r="U77" s="699" t="str">
        <f>if($D77="X",vlookup($B77,'Hours Spread - Filtered'!$B:$AX,U$1,false),"")</f>
        <v/>
      </c>
      <c r="V77" s="699" t="str">
        <f>if($D77="X",vlookup($B77,'Hours Spread - Filtered'!$B:$AX,V$1,false),"")</f>
        <v/>
      </c>
      <c r="W77" s="699" t="str">
        <f>if($D77="X",vlookup($B77,'Hours Spread - Filtered'!$B:$AX,W$1,false),"")</f>
        <v/>
      </c>
      <c r="X77" s="699" t="str">
        <f>if($D77="X",vlookup($B77,'Hours Spread - Filtered'!$B:$AX,X$1,false),"")</f>
        <v/>
      </c>
      <c r="Y77" s="699" t="str">
        <f>if($D77="X",vlookup($B77,'Hours Spread - Filtered'!$B:$AX,Y$1,false),"")</f>
        <v/>
      </c>
      <c r="Z77" s="699" t="str">
        <f>if($D77="X",vlookup($B77,'Hours Spread - Filtered'!$B:$AX,Z$1,false),"")</f>
        <v/>
      </c>
      <c r="AA77" s="699" t="str">
        <f>if($D77="X",vlookup($B77,'Hours Spread - Filtered'!$B:$AX,AA$1,false),"")</f>
        <v/>
      </c>
      <c r="AB77" s="699" t="str">
        <f>if($D77="X",vlookup($B77,'Hours Spread - Filtered'!$B:$AX,AB$1,false),"")</f>
        <v/>
      </c>
      <c r="AC77" s="699" t="str">
        <f>if($D77="X",vlookup($B77,'Hours Spread - Filtered'!$B:$AX,AC$1,false),"")</f>
        <v/>
      </c>
      <c r="AD77" s="699" t="str">
        <f>if($D77="X",vlookup($B77,'Hours Spread - Filtered'!$B:$AX,AD$1,false),"")</f>
        <v/>
      </c>
      <c r="AE77" s="699" t="str">
        <f>if($D77="X",vlookup($B77,'Hours Spread - Filtered'!$B:$AX,AE$1,false),"")</f>
        <v/>
      </c>
      <c r="AF77" s="699" t="str">
        <f>if($D77="X",vlookup($B77,'Hours Spread - Filtered'!$B:$AX,AF$1,false),"")</f>
        <v/>
      </c>
      <c r="AG77" s="699" t="str">
        <f>if($D77="X",vlookup($B77,'Hours Spread - Filtered'!$B:$AX,AG$1,false),"")</f>
        <v/>
      </c>
      <c r="AH77" s="699" t="str">
        <f>if($D77="X",vlookup($B77,'Hours Spread - Filtered'!$B:$AX,AH$1,false),"")</f>
        <v/>
      </c>
      <c r="AI77" s="699" t="str">
        <f>if($D77="X",vlookup($B77,'Hours Spread - Filtered'!$B:$AX,AI$1,false),"")</f>
        <v/>
      </c>
      <c r="AJ77" s="699" t="str">
        <f>if($D77="X",vlookup($B77,'Hours Spread - Filtered'!$B:$AX,AJ$1,false),"")</f>
        <v/>
      </c>
      <c r="AK77" s="699" t="str">
        <f>if($D77="X",vlookup($B77,'Hours Spread - Filtered'!$B:$AX,AK$1,false),"")</f>
        <v/>
      </c>
      <c r="AL77" s="699" t="str">
        <f>if($D77="X",vlookup($B77,'Hours Spread - Filtered'!$B:$AX,AL$1,false),"")</f>
        <v/>
      </c>
      <c r="AM77" s="699" t="str">
        <f>if($D77="X",vlookup($B77,'Hours Spread - Filtered'!$B:$AX,AM$1,false),"")</f>
        <v/>
      </c>
      <c r="AN77" s="699" t="str">
        <f>if($D77="X",vlookup($B77,'Hours Spread - Filtered'!$B:$AX,AN$1,false),"")</f>
        <v/>
      </c>
      <c r="AO77" s="699" t="str">
        <f>if($D77="X",vlookup($B77,'Hours Spread - Filtered'!$B:$AX,AO$1,false),"")</f>
        <v/>
      </c>
      <c r="AP77" s="699" t="str">
        <f>if($D77="X",vlookup($B77,'Hours Spread - Filtered'!$B:$AX,AP$1,false),"")</f>
        <v/>
      </c>
      <c r="AQ77" s="699" t="str">
        <f>if($D77="X",vlookup($B77,'Hours Spread - Filtered'!$B:$AX,AQ$1,false),"")</f>
        <v/>
      </c>
      <c r="AR77" s="699" t="str">
        <f>if($D77="X",vlookup($B77,'Hours Spread - Filtered'!$B:$AX,AR$1,false),"")</f>
        <v/>
      </c>
      <c r="AS77" s="699" t="str">
        <f>if($D77="X",vlookup($B77,'Hours Spread - Filtered'!$B:$AX,AS$1,false),"")</f>
        <v/>
      </c>
      <c r="AT77" s="699" t="str">
        <f>if($D77="X",vlookup($B77,'Hours Spread - Filtered'!$B:$AX,AT$1,false),"")</f>
        <v/>
      </c>
      <c r="AU77" s="699" t="str">
        <f>if($D77="X",vlookup($B77,'Hours Spread - Filtered'!$B:$AX,AU$1,false),"")</f>
        <v/>
      </c>
      <c r="AV77" s="699" t="str">
        <f>if($D77="X",vlookup($B77,'Hours Spread - Filtered'!$B:$AX,AV$1,false),"")</f>
        <v/>
      </c>
      <c r="AW77" s="699" t="str">
        <f>if($D77="X",vlookup($B77,'Hours Spread - Filtered'!$B:$AX,AW$1,false),"")</f>
        <v/>
      </c>
      <c r="AX77" s="699" t="str">
        <f>if($D77="X",vlookup($B77,'Hours Spread - Filtered'!$B:$AX,AX$1,false),"")</f>
        <v/>
      </c>
      <c r="AY77" s="699" t="str">
        <f>if($D77="X",vlookup($B77,'Hours Spread - Filtered'!$B:$AX,AY$1,false),"")</f>
        <v/>
      </c>
      <c r="AZ77" s="699" t="str">
        <f>if($D77="X",vlookup($B77,'Hours Spread - Filtered'!$B:$AX,AZ$1,false),"")</f>
        <v/>
      </c>
      <c r="BA77" s="699" t="str">
        <f>if($D77="X",vlookup($B77,'Hours Spread - Filtered'!$B:$AX,BA$1,false),"")</f>
        <v/>
      </c>
      <c r="BB77" s="699" t="str">
        <f>if($D77="X",vlookup($B77,'Hours Spread - Filtered'!$B:$AX,BB$1,false),"")</f>
        <v/>
      </c>
      <c r="BC77" s="699" t="str">
        <f>if($D77="X",vlookup($B77,'Hours Spread - Filtered'!$B:$AX,BC$1,false),"")</f>
        <v/>
      </c>
      <c r="BD77" s="699" t="str">
        <f>if($D77="X",vlookup($B77,'Hours Spread - Filtered'!$B:$AX,BD$1,false),"")</f>
        <v/>
      </c>
      <c r="BE77" s="699" t="str">
        <f>if($D77="X",vlookup($B77,'Hours Spread - Filtered'!$B:$AX,BE$1,false),"")</f>
        <v/>
      </c>
      <c r="BF77" s="699" t="str">
        <f>if($D77="X",vlookup($B77,'Hours Spread - Filtered'!$B:$AX,BF$1,false),"")</f>
        <v/>
      </c>
      <c r="BG77" s="699" t="str">
        <f>if($D77="X",vlookup($B77,'Hours Spread - Filtered'!$B:$AX,BG$1,false),"")</f>
        <v/>
      </c>
      <c r="BH77" s="699" t="str">
        <f>if($D77="X",vlookup($B77,'Hours Spread - Filtered'!$B:$AX,BH$1,false),"")</f>
        <v/>
      </c>
      <c r="BI77" s="699" t="str">
        <f>if($D77="X",vlookup($B77,'Hours Spread - Filtered'!$B:$AX,BI$1,false),"")</f>
        <v/>
      </c>
      <c r="BJ77" s="699" t="str">
        <f>if($D77="X",vlookup($B77,'Hours Spread - Filtered'!$B:$AX,BJ$1,false),"")</f>
        <v/>
      </c>
      <c r="BK77" s="699" t="str">
        <f>if($D77="X",vlookup($B77,'Hours Spread - Filtered'!$B:$AX,BK$1,false),"")</f>
        <v/>
      </c>
      <c r="BL77" s="699" t="str">
        <f>if($D77="X",vlookup($B77,'Hours Spread - Filtered'!$B:$AX,BL$1,false),"")</f>
        <v/>
      </c>
      <c r="BM77" s="709" t="str">
        <f t="array" ref="BM77">IFERROR(index('Rate Card'!U$3:AF135,match(B77,'Rate Card'!A$3:A135,0),match(Assumptions!C$11,'Rate Card'!U$2:AF$2,0)),"")</f>
        <v/>
      </c>
      <c r="BN77" s="701" t="str">
        <f t="array" ref="BN77">(index('Rate Card'!$C$4:$T135, match(BM77,Controls!H$21:H135,0),match(Assumptions!$C$11,'Rate Card'!C$2:T$2,0)))</f>
        <v>#N/A</v>
      </c>
    </row>
    <row r="78" ht="7.5" customHeight="1">
      <c r="A78" s="720"/>
      <c r="B78" s="720"/>
      <c r="C78" s="720"/>
      <c r="D78" s="720"/>
      <c r="E78" s="720"/>
      <c r="F78" s="721"/>
      <c r="G78" s="721"/>
      <c r="H78" s="721"/>
      <c r="I78" s="721"/>
      <c r="J78" s="721"/>
      <c r="K78" s="721"/>
      <c r="L78" s="721"/>
      <c r="M78" s="722"/>
      <c r="N78" s="723"/>
      <c r="O78" s="724"/>
      <c r="P78" s="725"/>
      <c r="Q78" s="615"/>
      <c r="R78" s="726"/>
      <c r="S78" s="727"/>
      <c r="T78" s="727"/>
      <c r="U78" s="727"/>
      <c r="V78" s="727"/>
      <c r="W78" s="727"/>
      <c r="X78" s="727"/>
      <c r="Y78" s="727"/>
      <c r="Z78" s="727"/>
      <c r="AA78" s="727"/>
      <c r="AB78" s="727"/>
      <c r="AC78" s="727"/>
      <c r="AD78" s="727"/>
      <c r="AE78" s="727"/>
      <c r="AF78" s="727"/>
      <c r="AG78" s="727"/>
      <c r="AH78" s="727"/>
      <c r="AI78" s="727"/>
      <c r="AJ78" s="727"/>
      <c r="AK78" s="727"/>
      <c r="AL78" s="726"/>
      <c r="AM78" s="727"/>
      <c r="AN78" s="727"/>
      <c r="AO78" s="727"/>
      <c r="AP78" s="727"/>
      <c r="AQ78" s="727"/>
      <c r="AR78" s="727"/>
      <c r="AS78" s="727"/>
      <c r="AT78" s="727"/>
      <c r="AU78" s="727"/>
      <c r="AV78" s="727"/>
      <c r="AW78" s="727"/>
      <c r="AX78" s="727"/>
      <c r="AY78" s="727"/>
      <c r="AZ78" s="727"/>
      <c r="BA78" s="727"/>
      <c r="BB78" s="727"/>
      <c r="BC78" s="727"/>
      <c r="BD78" s="727"/>
      <c r="BE78" s="727"/>
      <c r="BF78" s="727"/>
      <c r="BG78" s="727"/>
      <c r="BH78" s="727"/>
      <c r="BI78" s="727"/>
      <c r="BJ78" s="727"/>
      <c r="BK78" s="727"/>
      <c r="BL78" s="727"/>
      <c r="BM78" s="728"/>
      <c r="BN78" s="729"/>
    </row>
    <row r="79">
      <c r="A79" s="730" t="s">
        <v>548</v>
      </c>
      <c r="B79" s="730"/>
      <c r="C79" s="731"/>
      <c r="D79" s="731"/>
      <c r="E79" s="731"/>
      <c r="F79" s="732"/>
      <c r="G79" s="732"/>
      <c r="H79" s="732"/>
      <c r="I79" s="732"/>
      <c r="J79" s="732"/>
      <c r="K79" s="684"/>
      <c r="L79" s="684"/>
      <c r="M79" s="684"/>
      <c r="N79" s="684"/>
      <c r="O79" s="684"/>
      <c r="P79" s="684"/>
      <c r="Q79" s="615"/>
      <c r="R79" s="733"/>
      <c r="S79" s="734"/>
      <c r="T79" s="734"/>
      <c r="U79" s="734"/>
      <c r="V79" s="734"/>
      <c r="W79" s="734"/>
      <c r="X79" s="734"/>
      <c r="Y79" s="734"/>
      <c r="Z79" s="734"/>
      <c r="AA79" s="734"/>
      <c r="AB79" s="734"/>
      <c r="AC79" s="734"/>
      <c r="AD79" s="734"/>
      <c r="AE79" s="734"/>
      <c r="AF79" s="734"/>
      <c r="AG79" s="734"/>
      <c r="AH79" s="734"/>
      <c r="AI79" s="734"/>
      <c r="AJ79" s="734"/>
      <c r="AK79" s="734"/>
      <c r="AL79" s="734"/>
      <c r="AM79" s="734"/>
      <c r="AN79" s="734"/>
      <c r="AO79" s="734"/>
      <c r="AP79" s="734"/>
      <c r="AQ79" s="734"/>
      <c r="AR79" s="734"/>
      <c r="AS79" s="734"/>
      <c r="AT79" s="734"/>
      <c r="AU79" s="734"/>
      <c r="AV79" s="734"/>
      <c r="AW79" s="734"/>
      <c r="AX79" s="734"/>
      <c r="AY79" s="734"/>
      <c r="AZ79" s="734"/>
      <c r="BA79" s="734"/>
      <c r="BB79" s="734"/>
      <c r="BC79" s="734"/>
      <c r="BD79" s="734"/>
      <c r="BE79" s="734"/>
      <c r="BF79" s="734"/>
      <c r="BG79" s="734"/>
      <c r="BH79" s="734"/>
      <c r="BI79" s="734"/>
      <c r="BJ79" s="734"/>
      <c r="BK79" s="734"/>
      <c r="BL79" s="734"/>
      <c r="BM79" s="735"/>
      <c r="BN79" s="729"/>
    </row>
    <row r="80" outlineLevel="1">
      <c r="A80" s="705"/>
      <c r="B80" s="705" t="s">
        <v>549</v>
      </c>
      <c r="C80" s="703" t="b">
        <v>1</v>
      </c>
      <c r="D80" s="703"/>
      <c r="E80" s="705" t="str">
        <f t="shared" ref="E80:E95" si="51">if(D80="x","Needs Staffing","")</f>
        <v/>
      </c>
      <c r="F80" s="168">
        <f t="shared" ref="F80:F95" si="52">(L80-N80)*BN80</f>
        <v>0</v>
      </c>
      <c r="G80" s="168">
        <f t="shared" ref="G80:G95" si="53">iferror(if(C80=true,0,(L80*(BN80/1.55*1.2285))),"")</f>
        <v>0</v>
      </c>
      <c r="H80" s="227">
        <f t="shared" ref="H80:H95" si="54">G80</f>
        <v>0</v>
      </c>
      <c r="I80" s="227">
        <f t="shared" ref="I80:I95" si="55">G80-H80</f>
        <v>0</v>
      </c>
      <c r="J80" s="227">
        <f>sumif('Job Report'!I:I,B80,'Job Report'!H:H)</f>
        <v>0</v>
      </c>
      <c r="K80" s="227">
        <f t="shared" ref="K80:K95" si="56">if(C80=false,H80-J80,0)</f>
        <v>0</v>
      </c>
      <c r="L80" s="736">
        <f t="shared" ref="L80:L95" si="57">SUM(R80:BL80)</f>
        <v>0</v>
      </c>
      <c r="M80" s="737"/>
      <c r="N80" s="738" t="str">
        <f t="shared" ref="N80:N95" si="58">if(B$4="Onsite Staffing in COGS", BF80,"")</f>
        <v/>
      </c>
      <c r="O80" s="168">
        <f t="shared" ref="O80:O95" si="59">BN80*N80</f>
        <v>0</v>
      </c>
      <c r="P80" s="698">
        <f t="shared" ref="P80:P95" si="60">L80-N80</f>
        <v>0</v>
      </c>
      <c r="Q80" s="615"/>
      <c r="R80" s="739"/>
      <c r="S80" s="739"/>
      <c r="T80" s="739"/>
      <c r="U80" s="739"/>
      <c r="V80" s="739"/>
      <c r="W80" s="739"/>
      <c r="X80" s="739"/>
      <c r="Y80" s="739"/>
      <c r="Z80" s="739"/>
      <c r="AA80" s="739"/>
      <c r="AB80" s="739"/>
      <c r="AC80" s="739"/>
      <c r="AD80" s="739"/>
      <c r="AE80" s="739"/>
      <c r="AF80" s="739"/>
      <c r="AG80" s="739"/>
      <c r="AH80" s="739"/>
      <c r="AI80" s="739"/>
      <c r="AJ80" s="739"/>
      <c r="AK80" s="739"/>
      <c r="AL80" s="739"/>
      <c r="AM80" s="739"/>
      <c r="AN80" s="739"/>
      <c r="AO80" s="739"/>
      <c r="AP80" s="739"/>
      <c r="AQ80" s="739"/>
      <c r="AR80" s="739"/>
      <c r="AS80" s="739"/>
      <c r="AT80" s="739"/>
      <c r="AU80" s="739"/>
      <c r="AV80" s="739"/>
      <c r="AW80" s="739"/>
      <c r="AX80" s="739"/>
      <c r="AY80" s="739"/>
      <c r="AZ80" s="739"/>
      <c r="BA80" s="739"/>
      <c r="BB80" s="739"/>
      <c r="BC80" s="739"/>
      <c r="BD80" s="739"/>
      <c r="BE80" s="739"/>
      <c r="BF80" s="739"/>
      <c r="BG80" s="739"/>
      <c r="BH80" s="739"/>
      <c r="BI80" s="739"/>
      <c r="BJ80" s="739"/>
      <c r="BK80" s="739"/>
      <c r="BL80" s="739"/>
      <c r="BM80" s="709" t="str">
        <f t="array" ref="BM80">IFERROR(index('Rate Card'!U$3:AF135,match(B80,'Rate Card'!A$3:A135,0),match(Assumptions!C$11,'Rate Card'!U$2:AF$2,0)),"")</f>
        <v/>
      </c>
      <c r="BN80" s="701" t="str">
        <f t="array" ref="BN80">IFERROR(index('Rate Card'!$C$4:$T135, match(BM80,Controls!G$21:G135,0),match(Assumptions!$C$11,'Rate Card'!C$2:T$2,0)),"")</f>
        <v/>
      </c>
    </row>
    <row r="81" outlineLevel="1">
      <c r="A81" s="705"/>
      <c r="B81" s="705" t="s">
        <v>550</v>
      </c>
      <c r="C81" s="703" t="b">
        <v>1</v>
      </c>
      <c r="D81" s="703"/>
      <c r="E81" s="705" t="str">
        <f t="shared" si="51"/>
        <v/>
      </c>
      <c r="F81" s="168">
        <f t="shared" si="52"/>
        <v>0</v>
      </c>
      <c r="G81" s="168">
        <f t="shared" si="53"/>
        <v>0</v>
      </c>
      <c r="H81" s="227">
        <f t="shared" si="54"/>
        <v>0</v>
      </c>
      <c r="I81" s="227">
        <f t="shared" si="55"/>
        <v>0</v>
      </c>
      <c r="J81" s="227">
        <f>sumif('Job Report'!I:I,B81,'Job Report'!H:H)</f>
        <v>0</v>
      </c>
      <c r="K81" s="227">
        <f t="shared" si="56"/>
        <v>0</v>
      </c>
      <c r="L81" s="704">
        <f t="shared" si="57"/>
        <v>0</v>
      </c>
      <c r="M81" s="697"/>
      <c r="N81" s="169" t="str">
        <f t="shared" si="58"/>
        <v/>
      </c>
      <c r="O81" s="171">
        <f t="shared" si="59"/>
        <v>0</v>
      </c>
      <c r="P81" s="698">
        <f t="shared" si="60"/>
        <v>0</v>
      </c>
      <c r="Q81" s="615"/>
      <c r="R81" s="739"/>
      <c r="S81" s="739"/>
      <c r="T81" s="739"/>
      <c r="U81" s="739"/>
      <c r="V81" s="739"/>
      <c r="W81" s="739"/>
      <c r="X81" s="739"/>
      <c r="Y81" s="739"/>
      <c r="Z81" s="739"/>
      <c r="AA81" s="739"/>
      <c r="AB81" s="739"/>
      <c r="AC81" s="739"/>
      <c r="AD81" s="739"/>
      <c r="AE81" s="739"/>
      <c r="AF81" s="739"/>
      <c r="AG81" s="739"/>
      <c r="AH81" s="739"/>
      <c r="AI81" s="739"/>
      <c r="AJ81" s="739"/>
      <c r="AK81" s="739"/>
      <c r="AL81" s="739"/>
      <c r="AM81" s="739"/>
      <c r="AN81" s="739"/>
      <c r="AO81" s="739"/>
      <c r="AP81" s="739"/>
      <c r="AQ81" s="739"/>
      <c r="AR81" s="739"/>
      <c r="AS81" s="739"/>
      <c r="AT81" s="739"/>
      <c r="AU81" s="739"/>
      <c r="AV81" s="739"/>
      <c r="AW81" s="739"/>
      <c r="AX81" s="739"/>
      <c r="AY81" s="739"/>
      <c r="AZ81" s="739"/>
      <c r="BA81" s="739"/>
      <c r="BB81" s="739"/>
      <c r="BC81" s="739"/>
      <c r="BD81" s="739"/>
      <c r="BE81" s="739"/>
      <c r="BF81" s="739"/>
      <c r="BG81" s="739"/>
      <c r="BH81" s="739"/>
      <c r="BI81" s="739"/>
      <c r="BJ81" s="739"/>
      <c r="BK81" s="739"/>
      <c r="BL81" s="739"/>
      <c r="BM81" s="709" t="str">
        <f t="array" ref="BM81">IFERROR(index('Rate Card'!U$3:AF135,match(B81,'Rate Card'!A$3:A135,0),match(Assumptions!C$11,'Rate Card'!U$2:AF$2,0)),"")</f>
        <v/>
      </c>
      <c r="BN81" s="701" t="str">
        <f t="array" ref="BN81">IFERROR(index('Rate Card'!$C$4:$T135, match(BM81,Controls!G$21:G135,0),match(Assumptions!$C$11,'Rate Card'!C$2:T$2,0)),"")</f>
        <v/>
      </c>
    </row>
    <row r="82" outlineLevel="1">
      <c r="A82" s="705"/>
      <c r="B82" s="705" t="s">
        <v>551</v>
      </c>
      <c r="C82" s="703" t="b">
        <v>1</v>
      </c>
      <c r="D82" s="703"/>
      <c r="E82" s="705" t="str">
        <f t="shared" si="51"/>
        <v/>
      </c>
      <c r="F82" s="168">
        <f t="shared" si="52"/>
        <v>0</v>
      </c>
      <c r="G82" s="168">
        <f t="shared" si="53"/>
        <v>0</v>
      </c>
      <c r="H82" s="227">
        <f t="shared" si="54"/>
        <v>0</v>
      </c>
      <c r="I82" s="227">
        <f t="shared" si="55"/>
        <v>0</v>
      </c>
      <c r="J82" s="227">
        <f>sumif('Job Report'!I:I,B82,'Job Report'!H:H)</f>
        <v>0</v>
      </c>
      <c r="K82" s="227">
        <f t="shared" si="56"/>
        <v>0</v>
      </c>
      <c r="L82" s="704">
        <f t="shared" si="57"/>
        <v>0</v>
      </c>
      <c r="M82" s="697"/>
      <c r="N82" s="169" t="str">
        <f t="shared" si="58"/>
        <v/>
      </c>
      <c r="O82" s="171">
        <f t="shared" si="59"/>
        <v>0</v>
      </c>
      <c r="P82" s="698">
        <f t="shared" si="60"/>
        <v>0</v>
      </c>
      <c r="Q82" s="615"/>
      <c r="R82" s="739"/>
      <c r="S82" s="739"/>
      <c r="T82" s="739"/>
      <c r="U82" s="739"/>
      <c r="V82" s="739"/>
      <c r="W82" s="739"/>
      <c r="X82" s="739"/>
      <c r="Y82" s="739"/>
      <c r="Z82" s="739"/>
      <c r="AA82" s="739"/>
      <c r="AB82" s="739"/>
      <c r="AC82" s="739"/>
      <c r="AD82" s="739"/>
      <c r="AE82" s="739"/>
      <c r="AF82" s="739"/>
      <c r="AG82" s="739"/>
      <c r="AH82" s="739"/>
      <c r="AI82" s="739"/>
      <c r="AJ82" s="739"/>
      <c r="AK82" s="739"/>
      <c r="AL82" s="739"/>
      <c r="AM82" s="739"/>
      <c r="AN82" s="739"/>
      <c r="AO82" s="739"/>
      <c r="AP82" s="739"/>
      <c r="AQ82" s="739"/>
      <c r="AR82" s="739"/>
      <c r="AS82" s="739"/>
      <c r="AT82" s="739"/>
      <c r="AU82" s="739"/>
      <c r="AV82" s="739"/>
      <c r="AW82" s="739"/>
      <c r="AX82" s="739"/>
      <c r="AY82" s="739"/>
      <c r="AZ82" s="739"/>
      <c r="BA82" s="739"/>
      <c r="BB82" s="739"/>
      <c r="BC82" s="739"/>
      <c r="BD82" s="739"/>
      <c r="BE82" s="739"/>
      <c r="BF82" s="739"/>
      <c r="BG82" s="739"/>
      <c r="BH82" s="739"/>
      <c r="BI82" s="739"/>
      <c r="BJ82" s="739"/>
      <c r="BK82" s="739"/>
      <c r="BL82" s="739"/>
      <c r="BM82" s="709" t="str">
        <f t="array" ref="BM82">IFERROR(index('Rate Card'!U$3:AF135,match(B82,'Rate Card'!A$3:A135,0),match(Assumptions!C$11,'Rate Card'!U$2:AF$2,0)),"")</f>
        <v/>
      </c>
      <c r="BN82" s="701" t="str">
        <f t="array" ref="BN82">IFERROR(index('Rate Card'!$C$4:$T135, match(BM82,Controls!G$21:G135,0),match(Assumptions!$C$11,'Rate Card'!C$2:T$2,0)),"")</f>
        <v/>
      </c>
    </row>
    <row r="83" outlineLevel="1">
      <c r="A83" s="705"/>
      <c r="B83" s="705" t="s">
        <v>552</v>
      </c>
      <c r="C83" s="703" t="b">
        <v>1</v>
      </c>
      <c r="D83" s="703"/>
      <c r="E83" s="705" t="str">
        <f t="shared" si="51"/>
        <v/>
      </c>
      <c r="F83" s="168">
        <f t="shared" si="52"/>
        <v>0</v>
      </c>
      <c r="G83" s="168">
        <f t="shared" si="53"/>
        <v>0</v>
      </c>
      <c r="H83" s="227">
        <f t="shared" si="54"/>
        <v>0</v>
      </c>
      <c r="I83" s="227">
        <f t="shared" si="55"/>
        <v>0</v>
      </c>
      <c r="J83" s="227">
        <f>sumif('Job Report'!I:I,B83,'Job Report'!H:H)</f>
        <v>0</v>
      </c>
      <c r="K83" s="227">
        <f t="shared" si="56"/>
        <v>0</v>
      </c>
      <c r="L83" s="704">
        <f t="shared" si="57"/>
        <v>0</v>
      </c>
      <c r="M83" s="697"/>
      <c r="N83" s="169" t="str">
        <f t="shared" si="58"/>
        <v/>
      </c>
      <c r="O83" s="171">
        <f t="shared" si="59"/>
        <v>0</v>
      </c>
      <c r="P83" s="698">
        <f t="shared" si="60"/>
        <v>0</v>
      </c>
      <c r="Q83" s="615"/>
      <c r="R83" s="739"/>
      <c r="S83" s="739"/>
      <c r="T83" s="739"/>
      <c r="U83" s="739"/>
      <c r="V83" s="739"/>
      <c r="W83" s="739"/>
      <c r="X83" s="739"/>
      <c r="Y83" s="739"/>
      <c r="Z83" s="739"/>
      <c r="AA83" s="739"/>
      <c r="AB83" s="739"/>
      <c r="AC83" s="739"/>
      <c r="AD83" s="739"/>
      <c r="AE83" s="739"/>
      <c r="AF83" s="739"/>
      <c r="AG83" s="739"/>
      <c r="AH83" s="739"/>
      <c r="AI83" s="739"/>
      <c r="AJ83" s="739"/>
      <c r="AK83" s="739"/>
      <c r="AL83" s="739"/>
      <c r="AM83" s="739"/>
      <c r="AN83" s="739"/>
      <c r="AO83" s="739"/>
      <c r="AP83" s="739"/>
      <c r="AQ83" s="739"/>
      <c r="AR83" s="739"/>
      <c r="AS83" s="739"/>
      <c r="AT83" s="739"/>
      <c r="AU83" s="739"/>
      <c r="AV83" s="739"/>
      <c r="AW83" s="739"/>
      <c r="AX83" s="739"/>
      <c r="AY83" s="739"/>
      <c r="AZ83" s="739"/>
      <c r="BA83" s="739"/>
      <c r="BB83" s="739"/>
      <c r="BC83" s="739"/>
      <c r="BD83" s="739"/>
      <c r="BE83" s="739"/>
      <c r="BF83" s="739"/>
      <c r="BG83" s="739"/>
      <c r="BH83" s="739"/>
      <c r="BI83" s="739"/>
      <c r="BJ83" s="739"/>
      <c r="BK83" s="739"/>
      <c r="BL83" s="739"/>
      <c r="BM83" s="709" t="str">
        <f t="array" ref="BM83">IFERROR(index('Rate Card'!U$3:AF135,match(B83,'Rate Card'!A$3:A135,0),match(Assumptions!C$11,'Rate Card'!U$2:AF$2,0)),"")</f>
        <v/>
      </c>
      <c r="BN83" s="701" t="str">
        <f t="array" ref="BN83">IFERROR(index('Rate Card'!$C$4:$T135, match(BM83,Controls!G$21:G135,0),match(Assumptions!$C$11,'Rate Card'!C$2:T$2,0)),"")</f>
        <v/>
      </c>
    </row>
    <row r="84" outlineLevel="1">
      <c r="A84" s="705"/>
      <c r="B84" s="705" t="s">
        <v>553</v>
      </c>
      <c r="C84" s="703" t="b">
        <v>1</v>
      </c>
      <c r="D84" s="703"/>
      <c r="E84" s="705" t="str">
        <f t="shared" si="51"/>
        <v/>
      </c>
      <c r="F84" s="168">
        <f t="shared" si="52"/>
        <v>0</v>
      </c>
      <c r="G84" s="168">
        <f t="shared" si="53"/>
        <v>0</v>
      </c>
      <c r="H84" s="227">
        <f t="shared" si="54"/>
        <v>0</v>
      </c>
      <c r="I84" s="227">
        <f t="shared" si="55"/>
        <v>0</v>
      </c>
      <c r="J84" s="227">
        <f>sumif('Job Report'!I:I,B84,'Job Report'!H:H)</f>
        <v>0</v>
      </c>
      <c r="K84" s="227">
        <f t="shared" si="56"/>
        <v>0</v>
      </c>
      <c r="L84" s="704">
        <f t="shared" si="57"/>
        <v>0</v>
      </c>
      <c r="M84" s="697"/>
      <c r="N84" s="169" t="str">
        <f t="shared" si="58"/>
        <v/>
      </c>
      <c r="O84" s="171">
        <f t="shared" si="59"/>
        <v>0</v>
      </c>
      <c r="P84" s="698">
        <f t="shared" si="60"/>
        <v>0</v>
      </c>
      <c r="Q84" s="615"/>
      <c r="R84" s="739"/>
      <c r="S84" s="739"/>
      <c r="T84" s="739"/>
      <c r="U84" s="739"/>
      <c r="V84" s="739"/>
      <c r="W84" s="739"/>
      <c r="X84" s="739"/>
      <c r="Y84" s="739"/>
      <c r="Z84" s="739"/>
      <c r="AA84" s="739"/>
      <c r="AB84" s="739"/>
      <c r="AC84" s="739"/>
      <c r="AD84" s="739"/>
      <c r="AE84" s="739"/>
      <c r="AF84" s="739"/>
      <c r="AG84" s="739"/>
      <c r="AH84" s="739"/>
      <c r="AI84" s="739"/>
      <c r="AJ84" s="739"/>
      <c r="AK84" s="739"/>
      <c r="AL84" s="739"/>
      <c r="AM84" s="739"/>
      <c r="AN84" s="739"/>
      <c r="AO84" s="739"/>
      <c r="AP84" s="739"/>
      <c r="AQ84" s="739"/>
      <c r="AR84" s="739"/>
      <c r="AS84" s="739"/>
      <c r="AT84" s="739"/>
      <c r="AU84" s="739"/>
      <c r="AV84" s="739"/>
      <c r="AW84" s="739"/>
      <c r="AX84" s="739"/>
      <c r="AY84" s="739"/>
      <c r="AZ84" s="739"/>
      <c r="BA84" s="739"/>
      <c r="BB84" s="739"/>
      <c r="BC84" s="739"/>
      <c r="BD84" s="739"/>
      <c r="BE84" s="739"/>
      <c r="BF84" s="739"/>
      <c r="BG84" s="739"/>
      <c r="BH84" s="739"/>
      <c r="BI84" s="739"/>
      <c r="BJ84" s="739"/>
      <c r="BK84" s="739"/>
      <c r="BL84" s="739"/>
      <c r="BM84" s="709" t="str">
        <f t="array" ref="BM84">IFERROR(index('Rate Card'!U$3:AF135,match(B84,'Rate Card'!A$3:A135,0),match(Assumptions!C$11,'Rate Card'!U$2:AF$2,0)),"")</f>
        <v/>
      </c>
      <c r="BN84" s="701" t="str">
        <f t="array" ref="BN84">IFERROR(index('Rate Card'!$C$4:$T135, match(BM84,Controls!G$21:G135,0),match(Assumptions!$C$11,'Rate Card'!C$2:T$2,0)),"")</f>
        <v/>
      </c>
    </row>
    <row r="85" outlineLevel="1">
      <c r="A85" s="705"/>
      <c r="B85" s="705" t="s">
        <v>554</v>
      </c>
      <c r="C85" s="703" t="b">
        <v>1</v>
      </c>
      <c r="D85" s="703"/>
      <c r="E85" s="705" t="str">
        <f t="shared" si="51"/>
        <v/>
      </c>
      <c r="F85" s="168">
        <f t="shared" si="52"/>
        <v>0</v>
      </c>
      <c r="G85" s="168">
        <f t="shared" si="53"/>
        <v>0</v>
      </c>
      <c r="H85" s="227">
        <f t="shared" si="54"/>
        <v>0</v>
      </c>
      <c r="I85" s="227">
        <f t="shared" si="55"/>
        <v>0</v>
      </c>
      <c r="J85" s="227">
        <f>sumif('Job Report'!I:I,B85,'Job Report'!H:H)</f>
        <v>0</v>
      </c>
      <c r="K85" s="227">
        <f t="shared" si="56"/>
        <v>0</v>
      </c>
      <c r="L85" s="704">
        <f t="shared" si="57"/>
        <v>0</v>
      </c>
      <c r="M85" s="697"/>
      <c r="N85" s="169" t="str">
        <f t="shared" si="58"/>
        <v/>
      </c>
      <c r="O85" s="171">
        <f t="shared" si="59"/>
        <v>0</v>
      </c>
      <c r="P85" s="698">
        <f t="shared" si="60"/>
        <v>0</v>
      </c>
      <c r="Q85" s="615"/>
      <c r="R85" s="739"/>
      <c r="S85" s="739"/>
      <c r="T85" s="739"/>
      <c r="U85" s="739"/>
      <c r="V85" s="739"/>
      <c r="W85" s="739"/>
      <c r="X85" s="739"/>
      <c r="Y85" s="739"/>
      <c r="Z85" s="739"/>
      <c r="AA85" s="739"/>
      <c r="AB85" s="739"/>
      <c r="AC85" s="739"/>
      <c r="AD85" s="739"/>
      <c r="AE85" s="739"/>
      <c r="AF85" s="739"/>
      <c r="AG85" s="739"/>
      <c r="AH85" s="739"/>
      <c r="AI85" s="739"/>
      <c r="AJ85" s="739"/>
      <c r="AK85" s="739"/>
      <c r="AL85" s="739"/>
      <c r="AM85" s="739"/>
      <c r="AN85" s="739"/>
      <c r="AO85" s="739"/>
      <c r="AP85" s="739"/>
      <c r="AQ85" s="739"/>
      <c r="AR85" s="739"/>
      <c r="AS85" s="739"/>
      <c r="AT85" s="739"/>
      <c r="AU85" s="739"/>
      <c r="AV85" s="739"/>
      <c r="AW85" s="739"/>
      <c r="AX85" s="739"/>
      <c r="AY85" s="739"/>
      <c r="AZ85" s="739"/>
      <c r="BA85" s="739"/>
      <c r="BB85" s="739"/>
      <c r="BC85" s="739"/>
      <c r="BD85" s="739"/>
      <c r="BE85" s="739"/>
      <c r="BF85" s="739"/>
      <c r="BG85" s="739"/>
      <c r="BH85" s="739"/>
      <c r="BI85" s="739"/>
      <c r="BJ85" s="739"/>
      <c r="BK85" s="739"/>
      <c r="BL85" s="739"/>
      <c r="BM85" s="709" t="str">
        <f t="array" ref="BM85">IFERROR(index('Rate Card'!U$3:AF135,match(B85,'Rate Card'!A$3:A135,0),match(Assumptions!C$11,'Rate Card'!U$2:AF$2,0)),"")</f>
        <v/>
      </c>
      <c r="BN85" s="701" t="str">
        <f t="array" ref="BN85">IFERROR(index('Rate Card'!$C$4:$T135, match(BM85,Controls!G$21:G135,0),match(Assumptions!$C$11,'Rate Card'!C$2:T$2,0)),"")</f>
        <v/>
      </c>
    </row>
    <row r="86" outlineLevel="1">
      <c r="A86" s="705"/>
      <c r="B86" s="705" t="s">
        <v>555</v>
      </c>
      <c r="C86" s="703" t="b">
        <v>1</v>
      </c>
      <c r="D86" s="703"/>
      <c r="E86" s="705" t="str">
        <f t="shared" si="51"/>
        <v/>
      </c>
      <c r="F86" s="168">
        <f t="shared" si="52"/>
        <v>0</v>
      </c>
      <c r="G86" s="168">
        <f t="shared" si="53"/>
        <v>0</v>
      </c>
      <c r="H86" s="227">
        <f t="shared" si="54"/>
        <v>0</v>
      </c>
      <c r="I86" s="227">
        <f t="shared" si="55"/>
        <v>0</v>
      </c>
      <c r="J86" s="227">
        <f>sumif('Job Report'!I:I,B86,'Job Report'!H:H)</f>
        <v>0</v>
      </c>
      <c r="K86" s="227">
        <f t="shared" si="56"/>
        <v>0</v>
      </c>
      <c r="L86" s="704">
        <f t="shared" si="57"/>
        <v>0</v>
      </c>
      <c r="M86" s="697"/>
      <c r="N86" s="169" t="str">
        <f t="shared" si="58"/>
        <v/>
      </c>
      <c r="O86" s="171">
        <f t="shared" si="59"/>
        <v>0</v>
      </c>
      <c r="P86" s="698">
        <f t="shared" si="60"/>
        <v>0</v>
      </c>
      <c r="Q86" s="615"/>
      <c r="R86" s="739"/>
      <c r="S86" s="739"/>
      <c r="T86" s="739"/>
      <c r="U86" s="739"/>
      <c r="V86" s="739"/>
      <c r="W86" s="739"/>
      <c r="X86" s="739"/>
      <c r="Y86" s="739"/>
      <c r="Z86" s="739"/>
      <c r="AA86" s="739"/>
      <c r="AB86" s="739"/>
      <c r="AC86" s="739"/>
      <c r="AD86" s="739"/>
      <c r="AE86" s="739"/>
      <c r="AF86" s="739"/>
      <c r="AG86" s="739"/>
      <c r="AH86" s="739"/>
      <c r="AI86" s="739"/>
      <c r="AJ86" s="739"/>
      <c r="AK86" s="739"/>
      <c r="AL86" s="739"/>
      <c r="AM86" s="739"/>
      <c r="AN86" s="739"/>
      <c r="AO86" s="739"/>
      <c r="AP86" s="739"/>
      <c r="AQ86" s="739"/>
      <c r="AR86" s="739"/>
      <c r="AS86" s="739"/>
      <c r="AT86" s="739"/>
      <c r="AU86" s="739"/>
      <c r="AV86" s="739"/>
      <c r="AW86" s="739"/>
      <c r="AX86" s="739"/>
      <c r="AY86" s="739"/>
      <c r="AZ86" s="739"/>
      <c r="BA86" s="739"/>
      <c r="BB86" s="739"/>
      <c r="BC86" s="739"/>
      <c r="BD86" s="739"/>
      <c r="BE86" s="739"/>
      <c r="BF86" s="739"/>
      <c r="BG86" s="739"/>
      <c r="BH86" s="739"/>
      <c r="BI86" s="739"/>
      <c r="BJ86" s="739"/>
      <c r="BK86" s="739"/>
      <c r="BL86" s="739"/>
      <c r="BM86" s="709" t="str">
        <f t="array" ref="BM86">IFERROR(index('Rate Card'!U$3:AF135,match(B86,'Rate Card'!A$3:A135,0),match(Assumptions!C$11,'Rate Card'!U$2:AF$2,0)),"")</f>
        <v/>
      </c>
      <c r="BN86" s="701" t="str">
        <f t="array" ref="BN86">IFERROR(index('Rate Card'!$C$4:$T135, match(BM86,Controls!G$21:G135,0),match(Assumptions!$C$11,'Rate Card'!C$2:T$2,0)),"")</f>
        <v/>
      </c>
    </row>
    <row r="87" outlineLevel="1">
      <c r="A87" s="705"/>
      <c r="B87" s="705" t="s">
        <v>556</v>
      </c>
      <c r="C87" s="703" t="b">
        <v>1</v>
      </c>
      <c r="D87" s="703"/>
      <c r="E87" s="705" t="str">
        <f t="shared" si="51"/>
        <v/>
      </c>
      <c r="F87" s="168">
        <f t="shared" si="52"/>
        <v>0</v>
      </c>
      <c r="G87" s="168">
        <f t="shared" si="53"/>
        <v>0</v>
      </c>
      <c r="H87" s="227">
        <f t="shared" si="54"/>
        <v>0</v>
      </c>
      <c r="I87" s="227">
        <f t="shared" si="55"/>
        <v>0</v>
      </c>
      <c r="J87" s="227">
        <f>sumif('Job Report'!I:I,B87,'Job Report'!H:H)</f>
        <v>0</v>
      </c>
      <c r="K87" s="227">
        <f t="shared" si="56"/>
        <v>0</v>
      </c>
      <c r="L87" s="704">
        <f t="shared" si="57"/>
        <v>0</v>
      </c>
      <c r="M87" s="697"/>
      <c r="N87" s="169" t="str">
        <f t="shared" si="58"/>
        <v/>
      </c>
      <c r="O87" s="171">
        <f t="shared" si="59"/>
        <v>0</v>
      </c>
      <c r="P87" s="698">
        <f t="shared" si="60"/>
        <v>0</v>
      </c>
      <c r="Q87" s="615"/>
      <c r="R87" s="739"/>
      <c r="S87" s="739"/>
      <c r="T87" s="739"/>
      <c r="U87" s="739"/>
      <c r="V87" s="739"/>
      <c r="W87" s="739"/>
      <c r="X87" s="739"/>
      <c r="Y87" s="739"/>
      <c r="Z87" s="739"/>
      <c r="AA87" s="739"/>
      <c r="AB87" s="739"/>
      <c r="AC87" s="739"/>
      <c r="AD87" s="739"/>
      <c r="AE87" s="739"/>
      <c r="AF87" s="739"/>
      <c r="AG87" s="739"/>
      <c r="AH87" s="739"/>
      <c r="AI87" s="739"/>
      <c r="AJ87" s="739"/>
      <c r="AK87" s="739"/>
      <c r="AL87" s="739"/>
      <c r="AM87" s="739"/>
      <c r="AN87" s="739"/>
      <c r="AO87" s="739"/>
      <c r="AP87" s="739"/>
      <c r="AQ87" s="739"/>
      <c r="AR87" s="739"/>
      <c r="AS87" s="739"/>
      <c r="AT87" s="739"/>
      <c r="AU87" s="739"/>
      <c r="AV87" s="739"/>
      <c r="AW87" s="739"/>
      <c r="AX87" s="739"/>
      <c r="AY87" s="739"/>
      <c r="AZ87" s="739"/>
      <c r="BA87" s="739"/>
      <c r="BB87" s="739"/>
      <c r="BC87" s="739"/>
      <c r="BD87" s="739"/>
      <c r="BE87" s="739"/>
      <c r="BF87" s="739"/>
      <c r="BG87" s="739"/>
      <c r="BH87" s="739"/>
      <c r="BI87" s="739"/>
      <c r="BJ87" s="739"/>
      <c r="BK87" s="739"/>
      <c r="BL87" s="739"/>
      <c r="BM87" s="709" t="str">
        <f t="array" ref="BM87">IFERROR(index('Rate Card'!U$3:AF135,match(B87,'Rate Card'!A$3:A135,0),match(Assumptions!C$11,'Rate Card'!U$2:AF$2,0)),"")</f>
        <v/>
      </c>
      <c r="BN87" s="701" t="str">
        <f t="array" ref="BN87">IFERROR(index('Rate Card'!$C$4:$T135, match(BM87,Controls!G$21:G135,0),match(Assumptions!$C$11,'Rate Card'!C$2:T$2,0)),"")</f>
        <v/>
      </c>
    </row>
    <row r="88" outlineLevel="1">
      <c r="A88" s="705"/>
      <c r="B88" s="705" t="s">
        <v>557</v>
      </c>
      <c r="C88" s="703" t="b">
        <v>1</v>
      </c>
      <c r="D88" s="703"/>
      <c r="E88" s="705" t="str">
        <f t="shared" si="51"/>
        <v/>
      </c>
      <c r="F88" s="168">
        <f t="shared" si="52"/>
        <v>0</v>
      </c>
      <c r="G88" s="168">
        <f t="shared" si="53"/>
        <v>0</v>
      </c>
      <c r="H88" s="227">
        <f t="shared" si="54"/>
        <v>0</v>
      </c>
      <c r="I88" s="227">
        <f t="shared" si="55"/>
        <v>0</v>
      </c>
      <c r="J88" s="227">
        <f>sumif('Job Report'!I:I,B88,'Job Report'!H:H)</f>
        <v>0</v>
      </c>
      <c r="K88" s="227">
        <f t="shared" si="56"/>
        <v>0</v>
      </c>
      <c r="L88" s="704">
        <f t="shared" si="57"/>
        <v>0</v>
      </c>
      <c r="M88" s="697"/>
      <c r="N88" s="169" t="str">
        <f t="shared" si="58"/>
        <v/>
      </c>
      <c r="O88" s="171">
        <f t="shared" si="59"/>
        <v>0</v>
      </c>
      <c r="P88" s="698">
        <f t="shared" si="60"/>
        <v>0</v>
      </c>
      <c r="Q88" s="615"/>
      <c r="R88" s="739"/>
      <c r="S88" s="739"/>
      <c r="T88" s="739"/>
      <c r="U88" s="739"/>
      <c r="V88" s="739"/>
      <c r="W88" s="739"/>
      <c r="X88" s="739"/>
      <c r="Y88" s="739"/>
      <c r="Z88" s="739"/>
      <c r="AA88" s="739"/>
      <c r="AB88" s="739"/>
      <c r="AC88" s="739"/>
      <c r="AD88" s="739"/>
      <c r="AE88" s="739"/>
      <c r="AF88" s="739"/>
      <c r="AG88" s="739"/>
      <c r="AH88" s="739"/>
      <c r="AI88" s="739"/>
      <c r="AJ88" s="739"/>
      <c r="AK88" s="739"/>
      <c r="AL88" s="739"/>
      <c r="AM88" s="739"/>
      <c r="AN88" s="739"/>
      <c r="AO88" s="739"/>
      <c r="AP88" s="739"/>
      <c r="AQ88" s="739"/>
      <c r="AR88" s="739"/>
      <c r="AS88" s="739"/>
      <c r="AT88" s="739"/>
      <c r="AU88" s="739"/>
      <c r="AV88" s="739"/>
      <c r="AW88" s="739"/>
      <c r="AX88" s="739"/>
      <c r="AY88" s="739"/>
      <c r="AZ88" s="739"/>
      <c r="BA88" s="739"/>
      <c r="BB88" s="739"/>
      <c r="BC88" s="739"/>
      <c r="BD88" s="739"/>
      <c r="BE88" s="739"/>
      <c r="BF88" s="739"/>
      <c r="BG88" s="739"/>
      <c r="BH88" s="739"/>
      <c r="BI88" s="739"/>
      <c r="BJ88" s="739"/>
      <c r="BK88" s="739"/>
      <c r="BL88" s="739"/>
      <c r="BM88" s="709" t="str">
        <f t="array" ref="BM88">IFERROR(index('Rate Card'!U$3:AF135,match(B88,'Rate Card'!A$3:A135,0),match(Assumptions!C$11,'Rate Card'!U$2:AF$2,0)),"")</f>
        <v/>
      </c>
      <c r="BN88" s="701" t="str">
        <f t="array" ref="BN88">IFERROR(index('Rate Card'!$C$4:$T135, match(BM88,Controls!G$21:G135,0),match(Assumptions!$C$11,'Rate Card'!C$2:T$2,0)),"")</f>
        <v/>
      </c>
    </row>
    <row r="89" outlineLevel="1">
      <c r="A89" s="705"/>
      <c r="B89" s="705" t="s">
        <v>558</v>
      </c>
      <c r="C89" s="703" t="b">
        <v>1</v>
      </c>
      <c r="D89" s="703"/>
      <c r="E89" s="705" t="str">
        <f t="shared" si="51"/>
        <v/>
      </c>
      <c r="F89" s="168">
        <f t="shared" si="52"/>
        <v>0</v>
      </c>
      <c r="G89" s="168">
        <f t="shared" si="53"/>
        <v>0</v>
      </c>
      <c r="H89" s="227">
        <f t="shared" si="54"/>
        <v>0</v>
      </c>
      <c r="I89" s="227">
        <f t="shared" si="55"/>
        <v>0</v>
      </c>
      <c r="J89" s="227">
        <f>sumif('Job Report'!I:I,B89,'Job Report'!H:H)</f>
        <v>0</v>
      </c>
      <c r="K89" s="227">
        <f t="shared" si="56"/>
        <v>0</v>
      </c>
      <c r="L89" s="704">
        <f t="shared" si="57"/>
        <v>0</v>
      </c>
      <c r="M89" s="697"/>
      <c r="N89" s="169" t="str">
        <f t="shared" si="58"/>
        <v/>
      </c>
      <c r="O89" s="171">
        <f t="shared" si="59"/>
        <v>0</v>
      </c>
      <c r="P89" s="698">
        <f t="shared" si="60"/>
        <v>0</v>
      </c>
      <c r="Q89" s="615"/>
      <c r="R89" s="739"/>
      <c r="S89" s="739"/>
      <c r="T89" s="739"/>
      <c r="U89" s="739"/>
      <c r="V89" s="739"/>
      <c r="W89" s="739"/>
      <c r="X89" s="739"/>
      <c r="Y89" s="739"/>
      <c r="Z89" s="739"/>
      <c r="AA89" s="739"/>
      <c r="AB89" s="739"/>
      <c r="AC89" s="739"/>
      <c r="AD89" s="739"/>
      <c r="AE89" s="739"/>
      <c r="AF89" s="739"/>
      <c r="AG89" s="739"/>
      <c r="AH89" s="739"/>
      <c r="AI89" s="739"/>
      <c r="AJ89" s="739"/>
      <c r="AK89" s="739"/>
      <c r="AL89" s="739"/>
      <c r="AM89" s="739"/>
      <c r="AN89" s="739"/>
      <c r="AO89" s="739"/>
      <c r="AP89" s="739"/>
      <c r="AQ89" s="739"/>
      <c r="AR89" s="739"/>
      <c r="AS89" s="739"/>
      <c r="AT89" s="739"/>
      <c r="AU89" s="739"/>
      <c r="AV89" s="739"/>
      <c r="AW89" s="739"/>
      <c r="AX89" s="739"/>
      <c r="AY89" s="739"/>
      <c r="AZ89" s="739"/>
      <c r="BA89" s="739"/>
      <c r="BB89" s="739"/>
      <c r="BC89" s="739"/>
      <c r="BD89" s="739"/>
      <c r="BE89" s="739"/>
      <c r="BF89" s="739"/>
      <c r="BG89" s="739"/>
      <c r="BH89" s="739"/>
      <c r="BI89" s="739"/>
      <c r="BJ89" s="739"/>
      <c r="BK89" s="739"/>
      <c r="BL89" s="739"/>
      <c r="BM89" s="709" t="str">
        <f t="array" ref="BM89">IFERROR(index('Rate Card'!U$3:AF135,match(B89,'Rate Card'!A$3:A135,0),match(Assumptions!C$11,'Rate Card'!U$2:AF$2,0)),"")</f>
        <v/>
      </c>
      <c r="BN89" s="701" t="str">
        <f t="array" ref="BN89">IFERROR(index('Rate Card'!$C$4:$T135, match(BM89,Controls!G$21:G135,0),match(Assumptions!$C$11,'Rate Card'!C$2:T$2,0)),"")</f>
        <v/>
      </c>
    </row>
    <row r="90" outlineLevel="1">
      <c r="A90" s="705"/>
      <c r="B90" s="705" t="s">
        <v>559</v>
      </c>
      <c r="C90" s="703" t="b">
        <v>1</v>
      </c>
      <c r="D90" s="703"/>
      <c r="E90" s="705" t="str">
        <f t="shared" si="51"/>
        <v/>
      </c>
      <c r="F90" s="168">
        <f t="shared" si="52"/>
        <v>0</v>
      </c>
      <c r="G90" s="168">
        <f t="shared" si="53"/>
        <v>0</v>
      </c>
      <c r="H90" s="227">
        <f t="shared" si="54"/>
        <v>0</v>
      </c>
      <c r="I90" s="227">
        <f t="shared" si="55"/>
        <v>0</v>
      </c>
      <c r="J90" s="227">
        <f>sumif('Job Report'!I:I,B90,'Job Report'!H:H)</f>
        <v>0</v>
      </c>
      <c r="K90" s="227">
        <f t="shared" si="56"/>
        <v>0</v>
      </c>
      <c r="L90" s="704">
        <f t="shared" si="57"/>
        <v>0</v>
      </c>
      <c r="M90" s="697"/>
      <c r="N90" s="169" t="str">
        <f t="shared" si="58"/>
        <v/>
      </c>
      <c r="O90" s="171">
        <f t="shared" si="59"/>
        <v>0</v>
      </c>
      <c r="P90" s="698">
        <f t="shared" si="60"/>
        <v>0</v>
      </c>
      <c r="Q90" s="615"/>
      <c r="R90" s="739"/>
      <c r="S90" s="739"/>
      <c r="T90" s="739"/>
      <c r="U90" s="739"/>
      <c r="V90" s="739"/>
      <c r="W90" s="739"/>
      <c r="X90" s="739"/>
      <c r="Y90" s="739"/>
      <c r="Z90" s="739"/>
      <c r="AA90" s="739"/>
      <c r="AB90" s="739"/>
      <c r="AC90" s="739"/>
      <c r="AD90" s="739"/>
      <c r="AE90" s="739"/>
      <c r="AF90" s="739"/>
      <c r="AG90" s="739"/>
      <c r="AH90" s="739"/>
      <c r="AI90" s="739"/>
      <c r="AJ90" s="739"/>
      <c r="AK90" s="739"/>
      <c r="AL90" s="739"/>
      <c r="AM90" s="739"/>
      <c r="AN90" s="739"/>
      <c r="AO90" s="739"/>
      <c r="AP90" s="739"/>
      <c r="AQ90" s="739"/>
      <c r="AR90" s="739"/>
      <c r="AS90" s="739"/>
      <c r="AT90" s="739"/>
      <c r="AU90" s="739"/>
      <c r="AV90" s="739"/>
      <c r="AW90" s="739"/>
      <c r="AX90" s="739"/>
      <c r="AY90" s="739"/>
      <c r="AZ90" s="739"/>
      <c r="BA90" s="739"/>
      <c r="BB90" s="739"/>
      <c r="BC90" s="739"/>
      <c r="BD90" s="739"/>
      <c r="BE90" s="739"/>
      <c r="BF90" s="739"/>
      <c r="BG90" s="739"/>
      <c r="BH90" s="739"/>
      <c r="BI90" s="739"/>
      <c r="BJ90" s="739"/>
      <c r="BK90" s="739"/>
      <c r="BL90" s="739"/>
      <c r="BM90" s="709" t="str">
        <f t="array" ref="BM90">IFERROR(index('Rate Card'!U$3:AF135,match(B90,'Rate Card'!A$3:A135,0),match(Assumptions!C$11,'Rate Card'!U$2:AF$2,0)),"")</f>
        <v/>
      </c>
      <c r="BN90" s="701" t="str">
        <f t="array" ref="BN90">IFERROR(index('Rate Card'!$C$4:$T135, match(BM90,Controls!G$21:G135,0),match(Assumptions!$C$11,'Rate Card'!C$2:T$2,0)),"")</f>
        <v/>
      </c>
    </row>
    <row r="91" outlineLevel="1">
      <c r="A91" s="705"/>
      <c r="B91" s="705" t="s">
        <v>560</v>
      </c>
      <c r="C91" s="703" t="b">
        <v>1</v>
      </c>
      <c r="D91" s="703"/>
      <c r="E91" s="705" t="str">
        <f t="shared" si="51"/>
        <v/>
      </c>
      <c r="F91" s="168">
        <f t="shared" si="52"/>
        <v>0</v>
      </c>
      <c r="G91" s="168">
        <f t="shared" si="53"/>
        <v>0</v>
      </c>
      <c r="H91" s="227">
        <f t="shared" si="54"/>
        <v>0</v>
      </c>
      <c r="I91" s="227">
        <f t="shared" si="55"/>
        <v>0</v>
      </c>
      <c r="J91" s="227">
        <f>sumif('Job Report'!I:I,B91,'Job Report'!H:H)</f>
        <v>0</v>
      </c>
      <c r="K91" s="227">
        <f t="shared" si="56"/>
        <v>0</v>
      </c>
      <c r="L91" s="704">
        <f t="shared" si="57"/>
        <v>0</v>
      </c>
      <c r="M91" s="697"/>
      <c r="N91" s="169" t="str">
        <f t="shared" si="58"/>
        <v/>
      </c>
      <c r="O91" s="171">
        <f t="shared" si="59"/>
        <v>0</v>
      </c>
      <c r="P91" s="698">
        <f t="shared" si="60"/>
        <v>0</v>
      </c>
      <c r="Q91" s="615"/>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739"/>
      <c r="AQ91" s="739"/>
      <c r="AR91" s="739"/>
      <c r="AS91" s="739"/>
      <c r="AT91" s="739"/>
      <c r="AU91" s="739"/>
      <c r="AV91" s="739"/>
      <c r="AW91" s="739"/>
      <c r="AX91" s="739"/>
      <c r="AY91" s="739"/>
      <c r="AZ91" s="739"/>
      <c r="BA91" s="739"/>
      <c r="BB91" s="739"/>
      <c r="BC91" s="739"/>
      <c r="BD91" s="739"/>
      <c r="BE91" s="739"/>
      <c r="BF91" s="739"/>
      <c r="BG91" s="739"/>
      <c r="BH91" s="739"/>
      <c r="BI91" s="739"/>
      <c r="BJ91" s="739"/>
      <c r="BK91" s="739"/>
      <c r="BL91" s="739"/>
      <c r="BM91" s="709" t="str">
        <f t="array" ref="BM91">IFERROR(index('Rate Card'!U$3:AF135,match(B91,'Rate Card'!A$3:A135,0),match(Assumptions!C$11,'Rate Card'!U$2:AF$2,0)),"")</f>
        <v/>
      </c>
      <c r="BN91" s="701" t="str">
        <f t="array" ref="BN91">IFERROR(index('Rate Card'!$C$4:$T135, match(BM91,Controls!G$21:G135,0),match(Assumptions!$C$11,'Rate Card'!C$2:T$2,0)),"")</f>
        <v/>
      </c>
    </row>
    <row r="92" outlineLevel="1">
      <c r="A92" s="705"/>
      <c r="B92" s="705" t="s">
        <v>561</v>
      </c>
      <c r="C92" s="703" t="b">
        <v>1</v>
      </c>
      <c r="D92" s="703"/>
      <c r="E92" s="705" t="str">
        <f t="shared" si="51"/>
        <v/>
      </c>
      <c r="F92" s="168">
        <f t="shared" si="52"/>
        <v>0</v>
      </c>
      <c r="G92" s="168">
        <f t="shared" si="53"/>
        <v>0</v>
      </c>
      <c r="H92" s="227">
        <f t="shared" si="54"/>
        <v>0</v>
      </c>
      <c r="I92" s="227">
        <f t="shared" si="55"/>
        <v>0</v>
      </c>
      <c r="J92" s="227">
        <f>sumif('Job Report'!I:I,B92,'Job Report'!H:H)</f>
        <v>0</v>
      </c>
      <c r="K92" s="227">
        <f t="shared" si="56"/>
        <v>0</v>
      </c>
      <c r="L92" s="704">
        <f t="shared" si="57"/>
        <v>0</v>
      </c>
      <c r="M92" s="697"/>
      <c r="N92" s="169" t="str">
        <f t="shared" si="58"/>
        <v/>
      </c>
      <c r="O92" s="171">
        <f t="shared" si="59"/>
        <v>0</v>
      </c>
      <c r="P92" s="698">
        <f t="shared" si="60"/>
        <v>0</v>
      </c>
      <c r="Q92" s="615"/>
      <c r="R92" s="739"/>
      <c r="S92" s="739"/>
      <c r="T92" s="739"/>
      <c r="U92" s="739"/>
      <c r="V92" s="739"/>
      <c r="W92" s="739"/>
      <c r="X92" s="739"/>
      <c r="Y92" s="739"/>
      <c r="Z92" s="739"/>
      <c r="AA92" s="739"/>
      <c r="AB92" s="739"/>
      <c r="AC92" s="739"/>
      <c r="AD92" s="739"/>
      <c r="AE92" s="739"/>
      <c r="AF92" s="739"/>
      <c r="AG92" s="739"/>
      <c r="AH92" s="739"/>
      <c r="AI92" s="739"/>
      <c r="AJ92" s="739"/>
      <c r="AK92" s="739"/>
      <c r="AL92" s="739"/>
      <c r="AM92" s="739"/>
      <c r="AN92" s="739"/>
      <c r="AO92" s="739"/>
      <c r="AP92" s="739"/>
      <c r="AQ92" s="739"/>
      <c r="AR92" s="739"/>
      <c r="AS92" s="739"/>
      <c r="AT92" s="739"/>
      <c r="AU92" s="739"/>
      <c r="AV92" s="739"/>
      <c r="AW92" s="739"/>
      <c r="AX92" s="739"/>
      <c r="AY92" s="739"/>
      <c r="AZ92" s="739"/>
      <c r="BA92" s="739"/>
      <c r="BB92" s="739"/>
      <c r="BC92" s="739"/>
      <c r="BD92" s="739"/>
      <c r="BE92" s="739"/>
      <c r="BF92" s="739"/>
      <c r="BG92" s="739"/>
      <c r="BH92" s="739"/>
      <c r="BI92" s="739"/>
      <c r="BJ92" s="739"/>
      <c r="BK92" s="739"/>
      <c r="BL92" s="739"/>
      <c r="BM92" s="709" t="str">
        <f t="array" ref="BM92">IFERROR(index('Rate Card'!U$3:AF135,match(B92,'Rate Card'!A$3:A135,0),match(Assumptions!C$11,'Rate Card'!U$2:AF$2,0)),"")</f>
        <v/>
      </c>
      <c r="BN92" s="701" t="str">
        <f t="array" ref="BN92">IFERROR(index('Rate Card'!$C$4:$T135, match(BM92,Controls!G$21:G135,0),match(Assumptions!$C$11,'Rate Card'!C$2:T$2,0)),"")</f>
        <v/>
      </c>
    </row>
    <row r="93" outlineLevel="1">
      <c r="A93" s="705"/>
      <c r="B93" s="705" t="s">
        <v>562</v>
      </c>
      <c r="C93" s="703" t="b">
        <v>1</v>
      </c>
      <c r="D93" s="703"/>
      <c r="E93" s="705" t="str">
        <f t="shared" si="51"/>
        <v/>
      </c>
      <c r="F93" s="168">
        <f t="shared" si="52"/>
        <v>0</v>
      </c>
      <c r="G93" s="168">
        <f t="shared" si="53"/>
        <v>0</v>
      </c>
      <c r="H93" s="227">
        <f t="shared" si="54"/>
        <v>0</v>
      </c>
      <c r="I93" s="227">
        <f t="shared" si="55"/>
        <v>0</v>
      </c>
      <c r="J93" s="227">
        <f>sumif('Job Report'!I:I,B93,'Job Report'!H:H)</f>
        <v>0</v>
      </c>
      <c r="K93" s="227">
        <f t="shared" si="56"/>
        <v>0</v>
      </c>
      <c r="L93" s="704">
        <f t="shared" si="57"/>
        <v>0</v>
      </c>
      <c r="M93" s="697"/>
      <c r="N93" s="169" t="str">
        <f t="shared" si="58"/>
        <v/>
      </c>
      <c r="O93" s="171">
        <f t="shared" si="59"/>
        <v>0</v>
      </c>
      <c r="P93" s="698">
        <f t="shared" si="60"/>
        <v>0</v>
      </c>
      <c r="Q93" s="615"/>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739"/>
      <c r="AQ93" s="739"/>
      <c r="AR93" s="739"/>
      <c r="AS93" s="739"/>
      <c r="AT93" s="739"/>
      <c r="AU93" s="739"/>
      <c r="AV93" s="739"/>
      <c r="AW93" s="739"/>
      <c r="AX93" s="739"/>
      <c r="AY93" s="739"/>
      <c r="AZ93" s="739"/>
      <c r="BA93" s="739"/>
      <c r="BB93" s="739"/>
      <c r="BC93" s="739"/>
      <c r="BD93" s="739"/>
      <c r="BE93" s="739"/>
      <c r="BF93" s="739"/>
      <c r="BG93" s="739"/>
      <c r="BH93" s="739"/>
      <c r="BI93" s="739"/>
      <c r="BJ93" s="739"/>
      <c r="BK93" s="739"/>
      <c r="BL93" s="739"/>
      <c r="BM93" s="709" t="str">
        <f t="array" ref="BM93">IFERROR(index('Rate Card'!U$3:AF135,match(B93,'Rate Card'!A$3:A135,0),match(Assumptions!C$11,'Rate Card'!U$2:AF$2,0)),"")</f>
        <v/>
      </c>
      <c r="BN93" s="701" t="str">
        <f t="array" ref="BN93">IFERROR(index('Rate Card'!$C$4:$T135, match(BM93,Controls!G$21:G135,0),match(Assumptions!$C$11,'Rate Card'!C$2:T$2,0)),"")</f>
        <v/>
      </c>
    </row>
    <row r="94" outlineLevel="1">
      <c r="A94" s="705"/>
      <c r="B94" s="705" t="s">
        <v>563</v>
      </c>
      <c r="C94" s="703" t="b">
        <v>1</v>
      </c>
      <c r="D94" s="703"/>
      <c r="E94" s="705" t="str">
        <f t="shared" si="51"/>
        <v/>
      </c>
      <c r="F94" s="168">
        <f t="shared" si="52"/>
        <v>0</v>
      </c>
      <c r="G94" s="168">
        <f t="shared" si="53"/>
        <v>0</v>
      </c>
      <c r="H94" s="227">
        <f t="shared" si="54"/>
        <v>0</v>
      </c>
      <c r="I94" s="227">
        <f t="shared" si="55"/>
        <v>0</v>
      </c>
      <c r="J94" s="227">
        <f>sumif('Job Report'!I:I,B94,'Job Report'!H:H)</f>
        <v>0</v>
      </c>
      <c r="K94" s="227">
        <f t="shared" si="56"/>
        <v>0</v>
      </c>
      <c r="L94" s="704">
        <f t="shared" si="57"/>
        <v>0</v>
      </c>
      <c r="M94" s="697"/>
      <c r="N94" s="169" t="str">
        <f t="shared" si="58"/>
        <v/>
      </c>
      <c r="O94" s="171">
        <f t="shared" si="59"/>
        <v>0</v>
      </c>
      <c r="P94" s="698">
        <f t="shared" si="60"/>
        <v>0</v>
      </c>
      <c r="Q94" s="615"/>
      <c r="R94" s="739"/>
      <c r="S94" s="739"/>
      <c r="T94" s="739"/>
      <c r="U94" s="739"/>
      <c r="V94" s="739"/>
      <c r="W94" s="739"/>
      <c r="X94" s="739"/>
      <c r="Y94" s="739"/>
      <c r="Z94" s="739"/>
      <c r="AA94" s="739"/>
      <c r="AB94" s="739"/>
      <c r="AC94" s="739"/>
      <c r="AD94" s="739"/>
      <c r="AE94" s="739"/>
      <c r="AF94" s="739"/>
      <c r="AG94" s="739"/>
      <c r="AH94" s="739"/>
      <c r="AI94" s="739"/>
      <c r="AJ94" s="739"/>
      <c r="AK94" s="739"/>
      <c r="AL94" s="739"/>
      <c r="AM94" s="739"/>
      <c r="AN94" s="739"/>
      <c r="AO94" s="739"/>
      <c r="AP94" s="739"/>
      <c r="AQ94" s="739"/>
      <c r="AR94" s="739"/>
      <c r="AS94" s="739"/>
      <c r="AT94" s="739"/>
      <c r="AU94" s="739"/>
      <c r="AV94" s="739"/>
      <c r="AW94" s="739"/>
      <c r="AX94" s="739"/>
      <c r="AY94" s="739"/>
      <c r="AZ94" s="739"/>
      <c r="BA94" s="739"/>
      <c r="BB94" s="739"/>
      <c r="BC94" s="739"/>
      <c r="BD94" s="739"/>
      <c r="BE94" s="739"/>
      <c r="BF94" s="739"/>
      <c r="BG94" s="739"/>
      <c r="BH94" s="739"/>
      <c r="BI94" s="739"/>
      <c r="BJ94" s="739"/>
      <c r="BK94" s="739"/>
      <c r="BL94" s="739"/>
      <c r="BM94" s="709" t="str">
        <f t="array" ref="BM94">IFERROR(index('Rate Card'!U$3:AF135,match(B94,'Rate Card'!A$3:A135,0),match(Assumptions!C$11,'Rate Card'!U$2:AF$2,0)),"")</f>
        <v/>
      </c>
      <c r="BN94" s="701" t="str">
        <f t="array" ref="BN94">IFERROR(index('Rate Card'!$C$4:$T135, match(BM94,Controls!G$21:G135,0),match(Assumptions!$C$11,'Rate Card'!C$2:T$2,0)),"")</f>
        <v/>
      </c>
    </row>
    <row r="95" outlineLevel="1">
      <c r="A95" s="705"/>
      <c r="B95" s="709" t="s">
        <v>564</v>
      </c>
      <c r="C95" s="706" t="b">
        <v>1</v>
      </c>
      <c r="D95" s="706"/>
      <c r="E95" s="705" t="str">
        <f t="shared" si="51"/>
        <v/>
      </c>
      <c r="F95" s="168">
        <f t="shared" si="52"/>
        <v>0</v>
      </c>
      <c r="G95" s="168">
        <f t="shared" si="53"/>
        <v>0</v>
      </c>
      <c r="H95" s="227">
        <f t="shared" si="54"/>
        <v>0</v>
      </c>
      <c r="I95" s="227">
        <f t="shared" si="55"/>
        <v>0</v>
      </c>
      <c r="J95" s="227">
        <f>sumif('Job Report'!I:I,B95,'Job Report'!H:H)</f>
        <v>0</v>
      </c>
      <c r="K95" s="227">
        <f t="shared" si="56"/>
        <v>0</v>
      </c>
      <c r="L95" s="704">
        <f t="shared" si="57"/>
        <v>0</v>
      </c>
      <c r="M95" s="713"/>
      <c r="N95" s="169" t="str">
        <f t="shared" si="58"/>
        <v/>
      </c>
      <c r="O95" s="227">
        <f t="shared" si="59"/>
        <v>0</v>
      </c>
      <c r="P95" s="698">
        <f t="shared" si="60"/>
        <v>0</v>
      </c>
      <c r="Q95" s="615"/>
      <c r="R95" s="740"/>
      <c r="S95" s="740"/>
      <c r="T95" s="740"/>
      <c r="U95" s="740"/>
      <c r="V95" s="740"/>
      <c r="W95" s="740"/>
      <c r="X95" s="740"/>
      <c r="Y95" s="740"/>
      <c r="Z95" s="740"/>
      <c r="AA95" s="740"/>
      <c r="AB95" s="740"/>
      <c r="AC95" s="740"/>
      <c r="AD95" s="740"/>
      <c r="AE95" s="740"/>
      <c r="AF95" s="740"/>
      <c r="AG95" s="740"/>
      <c r="AH95" s="740"/>
      <c r="AI95" s="740"/>
      <c r="AJ95" s="740"/>
      <c r="AK95" s="740"/>
      <c r="AL95" s="740"/>
      <c r="AM95" s="740"/>
      <c r="AN95" s="740"/>
      <c r="AO95" s="740"/>
      <c r="AP95" s="740"/>
      <c r="AQ95" s="740"/>
      <c r="AR95" s="740"/>
      <c r="AS95" s="740"/>
      <c r="AT95" s="740"/>
      <c r="AU95" s="740"/>
      <c r="AV95" s="740"/>
      <c r="AW95" s="740"/>
      <c r="AX95" s="740"/>
      <c r="AY95" s="740"/>
      <c r="AZ95" s="740"/>
      <c r="BA95" s="740"/>
      <c r="BB95" s="740"/>
      <c r="BC95" s="740"/>
      <c r="BD95" s="740"/>
      <c r="BE95" s="740"/>
      <c r="BF95" s="740"/>
      <c r="BG95" s="740"/>
      <c r="BH95" s="740"/>
      <c r="BI95" s="740"/>
      <c r="BJ95" s="740"/>
      <c r="BK95" s="740"/>
      <c r="BL95" s="740"/>
      <c r="BM95" s="709" t="str">
        <f t="array" ref="BM95">IFERROR(index('Rate Card'!U$3:AF135,match(B95,'Rate Card'!A$3:A135,0),match(Assumptions!C$11,'Rate Card'!U$2:AF$2,0)),"")</f>
        <v/>
      </c>
      <c r="BN95" s="701" t="str">
        <f t="array" ref="BN95">IFERROR(index('Rate Card'!$C$4:$T135, match(BM95,Controls!G$21:G135,0),match(Assumptions!$C$11,'Rate Card'!C$2:T$2,0)),"")</f>
        <v/>
      </c>
    </row>
    <row r="96" ht="7.5" customHeight="1">
      <c r="A96" s="741"/>
      <c r="B96" s="720"/>
      <c r="C96" s="720"/>
      <c r="D96" s="720"/>
      <c r="E96" s="720"/>
      <c r="F96" s="721"/>
      <c r="G96" s="721"/>
      <c r="H96" s="721"/>
      <c r="I96" s="721"/>
      <c r="J96" s="721"/>
      <c r="K96" s="721"/>
      <c r="L96" s="722"/>
      <c r="M96" s="722"/>
      <c r="N96" s="742"/>
      <c r="O96" s="742"/>
      <c r="P96" s="742"/>
      <c r="Q96" s="615"/>
      <c r="R96" s="726"/>
      <c r="S96" s="727"/>
      <c r="T96" s="727"/>
      <c r="U96" s="727"/>
      <c r="V96" s="727"/>
      <c r="W96" s="727"/>
      <c r="X96" s="727"/>
      <c r="Y96" s="727"/>
      <c r="Z96" s="727"/>
      <c r="AA96" s="727"/>
      <c r="AB96" s="727"/>
      <c r="AC96" s="727"/>
      <c r="AD96" s="727"/>
      <c r="AE96" s="727"/>
      <c r="AF96" s="727"/>
      <c r="AG96" s="727"/>
      <c r="AH96" s="727"/>
      <c r="AI96" s="727"/>
      <c r="AJ96" s="727"/>
      <c r="AK96" s="727"/>
      <c r="AL96" s="727"/>
      <c r="AM96" s="727"/>
      <c r="AN96" s="727"/>
      <c r="AO96" s="727"/>
      <c r="AP96" s="727"/>
      <c r="AQ96" s="727"/>
      <c r="AR96" s="727"/>
      <c r="AS96" s="727"/>
      <c r="AT96" s="727"/>
      <c r="AU96" s="727"/>
      <c r="AV96" s="727"/>
      <c r="AW96" s="727"/>
      <c r="AX96" s="727"/>
      <c r="AY96" s="727"/>
      <c r="AZ96" s="727"/>
      <c r="BA96" s="727"/>
      <c r="BB96" s="727"/>
      <c r="BC96" s="727"/>
      <c r="BD96" s="727"/>
      <c r="BE96" s="727"/>
      <c r="BF96" s="727"/>
      <c r="BG96" s="727"/>
      <c r="BH96" s="727"/>
      <c r="BI96" s="727"/>
      <c r="BJ96" s="727"/>
      <c r="BK96" s="727"/>
      <c r="BL96" s="727"/>
      <c r="BM96" s="728"/>
      <c r="BN96" s="743"/>
    </row>
    <row r="97">
      <c r="A97" s="744" t="s">
        <v>565</v>
      </c>
      <c r="B97" s="745"/>
      <c r="C97" s="746"/>
      <c r="D97" s="746"/>
      <c r="E97" s="747"/>
      <c r="F97" s="748" t="s">
        <v>467</v>
      </c>
      <c r="G97" s="748" t="s">
        <v>468</v>
      </c>
      <c r="H97" s="748" t="s">
        <v>469</v>
      </c>
      <c r="I97" s="748" t="s">
        <v>427</v>
      </c>
      <c r="J97" s="748" t="s">
        <v>470</v>
      </c>
      <c r="K97" s="748" t="s">
        <v>427</v>
      </c>
      <c r="L97" s="748" t="s">
        <v>566</v>
      </c>
      <c r="M97" s="748" t="s">
        <v>567</v>
      </c>
      <c r="N97" s="749" t="s">
        <v>568</v>
      </c>
      <c r="O97" s="749" t="s">
        <v>569</v>
      </c>
      <c r="P97" s="307"/>
      <c r="Q97" s="615"/>
      <c r="R97" s="750"/>
      <c r="S97" s="751"/>
      <c r="T97" s="751"/>
      <c r="U97" s="751"/>
      <c r="V97" s="751"/>
      <c r="W97" s="751"/>
      <c r="X97" s="751"/>
      <c r="Y97" s="751"/>
      <c r="Z97" s="751"/>
      <c r="AA97" s="751"/>
      <c r="AB97" s="751"/>
      <c r="AC97" s="751"/>
      <c r="AD97" s="751"/>
      <c r="AE97" s="751"/>
      <c r="AF97" s="751"/>
      <c r="AG97" s="751"/>
      <c r="AH97" s="751"/>
      <c r="AI97" s="751"/>
      <c r="AJ97" s="751"/>
      <c r="AK97" s="751"/>
      <c r="AL97" s="750"/>
      <c r="AM97" s="751"/>
      <c r="AN97" s="751"/>
      <c r="AO97" s="751"/>
      <c r="AP97" s="751"/>
      <c r="AQ97" s="751"/>
      <c r="AR97" s="751"/>
      <c r="AS97" s="751"/>
      <c r="AT97" s="751"/>
      <c r="AU97" s="751"/>
      <c r="AV97" s="751"/>
      <c r="AW97" s="751"/>
      <c r="AX97" s="751"/>
      <c r="AY97" s="751"/>
      <c r="AZ97" s="751"/>
      <c r="BA97" s="751"/>
      <c r="BB97" s="751"/>
      <c r="BC97" s="751"/>
      <c r="BD97" s="751"/>
      <c r="BE97" s="751"/>
      <c r="BF97" s="751"/>
      <c r="BG97" s="751"/>
      <c r="BH97" s="751"/>
      <c r="BI97" s="751"/>
      <c r="BJ97" s="751"/>
      <c r="BK97" s="751"/>
      <c r="BL97" s="751"/>
      <c r="BM97" s="746"/>
      <c r="BN97" s="752" t="str">
        <f>BN7</f>
        <v/>
      </c>
    </row>
    <row r="98">
      <c r="A98" s="753"/>
      <c r="B98" s="754"/>
      <c r="C98" s="735"/>
      <c r="D98" s="735"/>
      <c r="E98" s="755"/>
      <c r="F98" s="756"/>
      <c r="G98" s="757"/>
      <c r="H98" s="721"/>
      <c r="I98" s="721"/>
      <c r="J98" s="721"/>
      <c r="K98" s="721"/>
      <c r="L98" s="758" t="s">
        <v>570</v>
      </c>
      <c r="M98" s="759" t="s">
        <v>571</v>
      </c>
      <c r="N98" s="760" t="b">
        <v>0</v>
      </c>
      <c r="O98" s="761" t="s">
        <v>572</v>
      </c>
      <c r="P98" s="307"/>
      <c r="Q98" s="615"/>
      <c r="R98" s="734"/>
      <c r="S98" s="734"/>
      <c r="T98" s="734"/>
      <c r="U98" s="734"/>
      <c r="V98" s="734"/>
      <c r="W98" s="734"/>
      <c r="X98" s="734"/>
      <c r="Y98" s="734"/>
      <c r="Z98" s="734"/>
      <c r="AA98" s="734"/>
      <c r="AB98" s="734"/>
      <c r="AC98" s="734"/>
      <c r="AD98" s="734"/>
      <c r="AE98" s="734"/>
      <c r="AF98" s="734"/>
      <c r="AG98" s="734"/>
      <c r="AH98" s="734"/>
      <c r="AI98" s="734"/>
      <c r="AJ98" s="734"/>
      <c r="AK98" s="734"/>
      <c r="AL98" s="734"/>
      <c r="AM98" s="734"/>
      <c r="AN98" s="734"/>
      <c r="AO98" s="734"/>
      <c r="AP98" s="734"/>
      <c r="AQ98" s="734"/>
      <c r="AR98" s="734"/>
      <c r="AS98" s="734"/>
      <c r="AT98" s="734"/>
      <c r="AU98" s="734"/>
      <c r="AV98" s="734"/>
      <c r="AW98" s="734"/>
      <c r="AX98" s="734"/>
      <c r="AY98" s="734"/>
      <c r="AZ98" s="734"/>
      <c r="BA98" s="734"/>
      <c r="BB98" s="734"/>
      <c r="BC98" s="734"/>
      <c r="BD98" s="734"/>
      <c r="BE98" s="734"/>
      <c r="BF98" s="734"/>
      <c r="BG98" s="734"/>
      <c r="BH98" s="734"/>
      <c r="BI98" s="734"/>
      <c r="BJ98" s="734"/>
      <c r="BK98" s="734"/>
      <c r="BL98" s="734"/>
      <c r="BM98" s="735"/>
      <c r="BN98" s="762"/>
    </row>
    <row r="99" outlineLevel="1">
      <c r="A99" s="705"/>
      <c r="B99" s="705"/>
      <c r="C99" s="763"/>
      <c r="D99" s="703"/>
      <c r="E99" s="705" t="s">
        <v>573</v>
      </c>
      <c r="F99" s="168">
        <f t="shared" ref="F99:F114" si="61">BN99*N99</f>
        <v>0</v>
      </c>
      <c r="G99" s="168">
        <f>L99*M99*'Internal Budget'!$J$3</f>
        <v>0</v>
      </c>
      <c r="H99" s="168">
        <f t="shared" ref="H99:H114" si="62">G99</f>
        <v>0</v>
      </c>
      <c r="I99" s="168">
        <f t="shared" ref="I99:I114" si="63">G99-H99</f>
        <v>0</v>
      </c>
      <c r="J99" s="168">
        <f>sumif('Job Report'!I:I,B99,'Job Report'!H:H)</f>
        <v>0</v>
      </c>
      <c r="K99" s="168">
        <f t="shared" ref="K99:K114" si="64">if(C99=false,H99-J99,0)</f>
        <v>0</v>
      </c>
      <c r="L99" s="279"/>
      <c r="M99" s="279"/>
      <c r="N99" s="699" t="str">
        <f t="shared" ref="N99:N114" si="65">IFERROR(if($N$98=true,G99*1.2094/BN99,L99),"")</f>
        <v/>
      </c>
      <c r="O99" s="293" t="str">
        <f t="shared" ref="O99:O114" si="66">iferror((F99-G99)/G99,"")</f>
        <v/>
      </c>
      <c r="P99" s="698">
        <f t="shared" ref="P99:P114" si="67">L99-N99</f>
        <v>0</v>
      </c>
      <c r="Q99" s="615"/>
      <c r="R99" s="739"/>
      <c r="S99" s="739"/>
      <c r="T99" s="739"/>
      <c r="U99" s="739"/>
      <c r="V99" s="739"/>
      <c r="W99" s="739"/>
      <c r="X99" s="739"/>
      <c r="Y99" s="739"/>
      <c r="Z99" s="739"/>
      <c r="AA99" s="739"/>
      <c r="AB99" s="739"/>
      <c r="AC99" s="739"/>
      <c r="AD99" s="739"/>
      <c r="AE99" s="739"/>
      <c r="AF99" s="739"/>
      <c r="AG99" s="739"/>
      <c r="AH99" s="739"/>
      <c r="AI99" s="739"/>
      <c r="AJ99" s="739"/>
      <c r="AK99" s="739"/>
      <c r="AL99" s="739"/>
      <c r="AM99" s="739"/>
      <c r="AN99" s="739"/>
      <c r="AO99" s="739"/>
      <c r="AP99" s="739"/>
      <c r="AQ99" s="739"/>
      <c r="AR99" s="739"/>
      <c r="AS99" s="739"/>
      <c r="AT99" s="739"/>
      <c r="AU99" s="739"/>
      <c r="AV99" s="739"/>
      <c r="AW99" s="739"/>
      <c r="AX99" s="739"/>
      <c r="AY99" s="739"/>
      <c r="AZ99" s="739"/>
      <c r="BA99" s="739"/>
      <c r="BB99" s="739"/>
      <c r="BC99" s="739"/>
      <c r="BD99" s="739"/>
      <c r="BE99" s="739"/>
      <c r="BF99" s="739"/>
      <c r="BG99" s="739"/>
      <c r="BH99" s="739"/>
      <c r="BI99" s="739"/>
      <c r="BJ99" s="739"/>
      <c r="BK99" s="739"/>
      <c r="BL99" s="739"/>
      <c r="BM99" s="709" t="str">
        <f t="array" ref="BM99">IFERROR(index('Rate Card'!U$3:AF135,match(B99,'Rate Card'!B$3:B135,0),match(Assumptions!C$11,'Rate Card'!U$2:AF$2,0)),"")</f>
        <v/>
      </c>
      <c r="BN99" s="171" t="str">
        <f t="array" ref="BN99">IFERROR(index('Rate Card'!$C$4:$T135, match(BM99,Controls!G$21:G135,0),match(Assumptions!$C$11,'Rate Card'!C$2:T$2,0)),"")</f>
        <v/>
      </c>
    </row>
    <row r="100" outlineLevel="1">
      <c r="A100" s="705"/>
      <c r="B100" s="705"/>
      <c r="C100" s="50"/>
      <c r="D100" s="703"/>
      <c r="E100" s="705" t="s">
        <v>573</v>
      </c>
      <c r="F100" s="168">
        <f t="shared" si="61"/>
        <v>0</v>
      </c>
      <c r="G100" s="168">
        <f>L100*M100*'Internal Budget'!$J$3</f>
        <v>0</v>
      </c>
      <c r="H100" s="171">
        <f t="shared" si="62"/>
        <v>0</v>
      </c>
      <c r="I100" s="171">
        <f t="shared" si="63"/>
        <v>0</v>
      </c>
      <c r="J100" s="171">
        <f>sumif('Job Report'!I:I,B100,'Job Report'!H:H)</f>
        <v>0</v>
      </c>
      <c r="K100" s="171">
        <f t="shared" si="64"/>
        <v>0</v>
      </c>
      <c r="L100" s="764"/>
      <c r="M100" s="764"/>
      <c r="N100" s="699" t="str">
        <f t="shared" si="65"/>
        <v/>
      </c>
      <c r="O100" s="293" t="str">
        <f t="shared" si="66"/>
        <v/>
      </c>
      <c r="P100" s="698">
        <f t="shared" si="67"/>
        <v>0</v>
      </c>
      <c r="Q100" s="615"/>
      <c r="R100" s="739"/>
      <c r="S100" s="739"/>
      <c r="T100" s="739"/>
      <c r="U100" s="739"/>
      <c r="V100" s="739"/>
      <c r="W100" s="739"/>
      <c r="X100" s="739"/>
      <c r="Y100" s="739"/>
      <c r="Z100" s="739"/>
      <c r="AA100" s="739"/>
      <c r="AB100" s="739"/>
      <c r="AC100" s="739"/>
      <c r="AD100" s="739"/>
      <c r="AE100" s="739"/>
      <c r="AF100" s="739"/>
      <c r="AG100" s="739"/>
      <c r="AH100" s="739"/>
      <c r="AI100" s="739"/>
      <c r="AJ100" s="739"/>
      <c r="AK100" s="739"/>
      <c r="AL100" s="739"/>
      <c r="AM100" s="739"/>
      <c r="AN100" s="739"/>
      <c r="AO100" s="739"/>
      <c r="AP100" s="739"/>
      <c r="AQ100" s="739"/>
      <c r="AR100" s="739"/>
      <c r="AS100" s="739"/>
      <c r="AT100" s="739"/>
      <c r="AU100" s="739"/>
      <c r="AV100" s="739"/>
      <c r="AW100" s="739"/>
      <c r="AX100" s="739"/>
      <c r="AY100" s="739"/>
      <c r="AZ100" s="739"/>
      <c r="BA100" s="739"/>
      <c r="BB100" s="739"/>
      <c r="BC100" s="739"/>
      <c r="BD100" s="739"/>
      <c r="BE100" s="739"/>
      <c r="BF100" s="739"/>
      <c r="BG100" s="739"/>
      <c r="BH100" s="739"/>
      <c r="BI100" s="739"/>
      <c r="BJ100" s="739"/>
      <c r="BK100" s="739"/>
      <c r="BL100" s="739"/>
      <c r="BM100" s="709" t="str">
        <f t="array" ref="BM100">IFERROR(index('Rate Card'!U$3:AF135,match(B100,'Rate Card'!B$3:B135,0),match(Assumptions!C$11,'Rate Card'!U$2:AF$2,0)),"")</f>
        <v/>
      </c>
      <c r="BN100" s="701" t="str">
        <f t="array" ref="BN100">IFERROR(index('Rate Card'!$C$4:$T135, match(BM100,Controls!G$21:G135,0),match(Assumptions!$C$11,'Rate Card'!C$2:T$2,0)),"")</f>
        <v/>
      </c>
    </row>
    <row r="101" outlineLevel="1">
      <c r="A101" s="705"/>
      <c r="B101" s="705"/>
      <c r="C101" s="50"/>
      <c r="D101" s="703"/>
      <c r="E101" s="705" t="s">
        <v>573</v>
      </c>
      <c r="F101" s="168">
        <f t="shared" si="61"/>
        <v>0</v>
      </c>
      <c r="G101" s="168">
        <f>L101*M101*'Internal Budget'!$J$3</f>
        <v>0</v>
      </c>
      <c r="H101" s="171">
        <f t="shared" si="62"/>
        <v>0</v>
      </c>
      <c r="I101" s="171">
        <f t="shared" si="63"/>
        <v>0</v>
      </c>
      <c r="J101" s="171">
        <f>sumif('Job Report'!I:I,B101,'Job Report'!H:H)</f>
        <v>0</v>
      </c>
      <c r="K101" s="171">
        <f t="shared" si="64"/>
        <v>0</v>
      </c>
      <c r="L101" s="764"/>
      <c r="M101" s="764"/>
      <c r="N101" s="699" t="str">
        <f t="shared" si="65"/>
        <v/>
      </c>
      <c r="O101" s="293" t="str">
        <f t="shared" si="66"/>
        <v/>
      </c>
      <c r="P101" s="698">
        <f t="shared" si="67"/>
        <v>0</v>
      </c>
      <c r="Q101" s="615"/>
      <c r="R101" s="739"/>
      <c r="S101" s="739"/>
      <c r="T101" s="739"/>
      <c r="U101" s="739"/>
      <c r="V101" s="739"/>
      <c r="W101" s="739"/>
      <c r="X101" s="739"/>
      <c r="Y101" s="739"/>
      <c r="Z101" s="739"/>
      <c r="AA101" s="739"/>
      <c r="AB101" s="739"/>
      <c r="AC101" s="739"/>
      <c r="AD101" s="739"/>
      <c r="AE101" s="739"/>
      <c r="AF101" s="739"/>
      <c r="AG101" s="739"/>
      <c r="AH101" s="739"/>
      <c r="AI101" s="739"/>
      <c r="AJ101" s="739"/>
      <c r="AK101" s="739"/>
      <c r="AL101" s="739"/>
      <c r="AM101" s="739"/>
      <c r="AN101" s="739"/>
      <c r="AO101" s="739"/>
      <c r="AP101" s="739"/>
      <c r="AQ101" s="739"/>
      <c r="AR101" s="739"/>
      <c r="AS101" s="739"/>
      <c r="AT101" s="739"/>
      <c r="AU101" s="739"/>
      <c r="AV101" s="739"/>
      <c r="AW101" s="739"/>
      <c r="AX101" s="739"/>
      <c r="AY101" s="739"/>
      <c r="AZ101" s="739"/>
      <c r="BA101" s="739"/>
      <c r="BB101" s="739"/>
      <c r="BC101" s="739"/>
      <c r="BD101" s="739"/>
      <c r="BE101" s="739"/>
      <c r="BF101" s="739"/>
      <c r="BG101" s="739"/>
      <c r="BH101" s="739"/>
      <c r="BI101" s="739"/>
      <c r="BJ101" s="739"/>
      <c r="BK101" s="739"/>
      <c r="BL101" s="739"/>
      <c r="BM101" s="709" t="str">
        <f t="array" ref="BM101">IFERROR(index('Rate Card'!U$3:AF135,match(B101,'Rate Card'!B$3:B135,0),match(Assumptions!C$11,'Rate Card'!U$2:AF$2,0)),"")</f>
        <v/>
      </c>
      <c r="BN101" s="701" t="str">
        <f t="array" ref="BN101">IFERROR(index('Rate Card'!$C$4:$T135, match(BM101,Controls!G$21:G135,0),match(Assumptions!$C$11,'Rate Card'!C$2:T$2,0)),"")</f>
        <v/>
      </c>
    </row>
    <row r="102" outlineLevel="1">
      <c r="A102" s="705"/>
      <c r="B102" s="705"/>
      <c r="C102" s="50"/>
      <c r="D102" s="703"/>
      <c r="E102" s="705" t="s">
        <v>573</v>
      </c>
      <c r="F102" s="168">
        <f t="shared" si="61"/>
        <v>0</v>
      </c>
      <c r="G102" s="168">
        <f>L102*M102*'Internal Budget'!$J$3</f>
        <v>0</v>
      </c>
      <c r="H102" s="171">
        <f t="shared" si="62"/>
        <v>0</v>
      </c>
      <c r="I102" s="171">
        <f t="shared" si="63"/>
        <v>0</v>
      </c>
      <c r="J102" s="171">
        <f>sumif('Job Report'!I:I,B102,'Job Report'!H:H)</f>
        <v>0</v>
      </c>
      <c r="K102" s="171">
        <f t="shared" si="64"/>
        <v>0</v>
      </c>
      <c r="L102" s="764"/>
      <c r="M102" s="764"/>
      <c r="N102" s="699" t="str">
        <f t="shared" si="65"/>
        <v/>
      </c>
      <c r="O102" s="293" t="str">
        <f t="shared" si="66"/>
        <v/>
      </c>
      <c r="P102" s="698">
        <f t="shared" si="67"/>
        <v>0</v>
      </c>
      <c r="Q102" s="615"/>
      <c r="R102" s="739"/>
      <c r="S102" s="739"/>
      <c r="T102" s="739"/>
      <c r="U102" s="739"/>
      <c r="V102" s="739"/>
      <c r="W102" s="739"/>
      <c r="X102" s="739"/>
      <c r="Y102" s="739"/>
      <c r="Z102" s="739"/>
      <c r="AA102" s="739"/>
      <c r="AB102" s="739"/>
      <c r="AC102" s="739"/>
      <c r="AD102" s="739"/>
      <c r="AE102" s="739"/>
      <c r="AF102" s="739"/>
      <c r="AG102" s="739"/>
      <c r="AH102" s="739"/>
      <c r="AI102" s="739"/>
      <c r="AJ102" s="739"/>
      <c r="AK102" s="739"/>
      <c r="AL102" s="739"/>
      <c r="AM102" s="739"/>
      <c r="AN102" s="739"/>
      <c r="AO102" s="739"/>
      <c r="AP102" s="739"/>
      <c r="AQ102" s="739"/>
      <c r="AR102" s="739"/>
      <c r="AS102" s="739"/>
      <c r="AT102" s="739"/>
      <c r="AU102" s="739"/>
      <c r="AV102" s="739"/>
      <c r="AW102" s="739"/>
      <c r="AX102" s="739"/>
      <c r="AY102" s="739"/>
      <c r="AZ102" s="739"/>
      <c r="BA102" s="739"/>
      <c r="BB102" s="739"/>
      <c r="BC102" s="739"/>
      <c r="BD102" s="739"/>
      <c r="BE102" s="739"/>
      <c r="BF102" s="739"/>
      <c r="BG102" s="739"/>
      <c r="BH102" s="739"/>
      <c r="BI102" s="739"/>
      <c r="BJ102" s="739"/>
      <c r="BK102" s="739"/>
      <c r="BL102" s="739"/>
      <c r="BM102" s="709" t="str">
        <f t="array" ref="BM102">IFERROR(index('Rate Card'!U$3:AF135,match(B102,'Rate Card'!B$3:B135,0),match(Assumptions!C$11,'Rate Card'!U$2:AF$2,0)),"")</f>
        <v/>
      </c>
      <c r="BN102" s="701" t="str">
        <f t="array" ref="BN102">IFERROR(index('Rate Card'!$C$4:$T135, match(BM102,Controls!G$21:G135,0),match(Assumptions!$C$11,'Rate Card'!C$2:T$2,0)),"")</f>
        <v/>
      </c>
    </row>
    <row r="103" outlineLevel="1">
      <c r="A103" s="705"/>
      <c r="B103" s="705"/>
      <c r="C103" s="50"/>
      <c r="D103" s="703"/>
      <c r="E103" s="705" t="s">
        <v>573</v>
      </c>
      <c r="F103" s="168">
        <f t="shared" si="61"/>
        <v>0</v>
      </c>
      <c r="G103" s="168">
        <f>L103*M103*'Internal Budget'!$J$3</f>
        <v>0</v>
      </c>
      <c r="H103" s="171">
        <f t="shared" si="62"/>
        <v>0</v>
      </c>
      <c r="I103" s="171">
        <f t="shared" si="63"/>
        <v>0</v>
      </c>
      <c r="J103" s="171">
        <f>sumif('Job Report'!I:I,B103,'Job Report'!H:H)</f>
        <v>0</v>
      </c>
      <c r="K103" s="171">
        <f t="shared" si="64"/>
        <v>0</v>
      </c>
      <c r="L103" s="764"/>
      <c r="M103" s="764"/>
      <c r="N103" s="699" t="str">
        <f t="shared" si="65"/>
        <v/>
      </c>
      <c r="O103" s="293" t="str">
        <f t="shared" si="66"/>
        <v/>
      </c>
      <c r="P103" s="698">
        <f t="shared" si="67"/>
        <v>0</v>
      </c>
      <c r="Q103" s="615"/>
      <c r="R103" s="739"/>
      <c r="S103" s="739"/>
      <c r="T103" s="739"/>
      <c r="U103" s="739"/>
      <c r="V103" s="739"/>
      <c r="W103" s="739"/>
      <c r="X103" s="739"/>
      <c r="Y103" s="739"/>
      <c r="Z103" s="739"/>
      <c r="AA103" s="739"/>
      <c r="AB103" s="739"/>
      <c r="AC103" s="739"/>
      <c r="AD103" s="739"/>
      <c r="AE103" s="739"/>
      <c r="AF103" s="739"/>
      <c r="AG103" s="739"/>
      <c r="AH103" s="739"/>
      <c r="AI103" s="739"/>
      <c r="AJ103" s="739"/>
      <c r="AK103" s="739"/>
      <c r="AL103" s="739"/>
      <c r="AM103" s="739"/>
      <c r="AN103" s="739"/>
      <c r="AO103" s="739"/>
      <c r="AP103" s="739"/>
      <c r="AQ103" s="739"/>
      <c r="AR103" s="739"/>
      <c r="AS103" s="739"/>
      <c r="AT103" s="739"/>
      <c r="AU103" s="739"/>
      <c r="AV103" s="739"/>
      <c r="AW103" s="739"/>
      <c r="AX103" s="739"/>
      <c r="AY103" s="739"/>
      <c r="AZ103" s="739"/>
      <c r="BA103" s="739"/>
      <c r="BB103" s="739"/>
      <c r="BC103" s="739"/>
      <c r="BD103" s="739"/>
      <c r="BE103" s="739"/>
      <c r="BF103" s="739"/>
      <c r="BG103" s="739"/>
      <c r="BH103" s="739"/>
      <c r="BI103" s="739"/>
      <c r="BJ103" s="739"/>
      <c r="BK103" s="739"/>
      <c r="BL103" s="739"/>
      <c r="BM103" s="709" t="str">
        <f t="array" ref="BM103">IFERROR(index('Rate Card'!U$3:AF135,match(B103,'Rate Card'!B$3:B135,0),match(Assumptions!C$11,'Rate Card'!U$2:AF$2,0)),"")</f>
        <v/>
      </c>
      <c r="BN103" s="701" t="str">
        <f t="array" ref="BN103">IFERROR(index('Rate Card'!$C$4:$T135, match(BM103,Controls!G$21:G135,0),match(Assumptions!$C$11,'Rate Card'!C$2:T$2,0)),"")</f>
        <v/>
      </c>
    </row>
    <row r="104" outlineLevel="1">
      <c r="A104" s="705"/>
      <c r="B104" s="705"/>
      <c r="C104" s="50"/>
      <c r="D104" s="703"/>
      <c r="E104" s="705" t="s">
        <v>573</v>
      </c>
      <c r="F104" s="168">
        <f t="shared" si="61"/>
        <v>0</v>
      </c>
      <c r="G104" s="168">
        <f>L104*M104*'Internal Budget'!$J$3</f>
        <v>0</v>
      </c>
      <c r="H104" s="171">
        <f t="shared" si="62"/>
        <v>0</v>
      </c>
      <c r="I104" s="171">
        <f t="shared" si="63"/>
        <v>0</v>
      </c>
      <c r="J104" s="171">
        <f>sumif('Job Report'!I:I,B104,'Job Report'!H:H)</f>
        <v>0</v>
      </c>
      <c r="K104" s="171">
        <f t="shared" si="64"/>
        <v>0</v>
      </c>
      <c r="L104" s="764"/>
      <c r="M104" s="764"/>
      <c r="N104" s="699" t="str">
        <f t="shared" si="65"/>
        <v/>
      </c>
      <c r="O104" s="293" t="str">
        <f t="shared" si="66"/>
        <v/>
      </c>
      <c r="P104" s="698">
        <f t="shared" si="67"/>
        <v>0</v>
      </c>
      <c r="Q104" s="615"/>
      <c r="R104" s="739"/>
      <c r="S104" s="739"/>
      <c r="T104" s="739"/>
      <c r="U104" s="739"/>
      <c r="V104" s="739"/>
      <c r="W104" s="739"/>
      <c r="X104" s="739"/>
      <c r="Y104" s="739"/>
      <c r="Z104" s="739"/>
      <c r="AA104" s="739"/>
      <c r="AB104" s="739"/>
      <c r="AC104" s="739"/>
      <c r="AD104" s="739"/>
      <c r="AE104" s="739"/>
      <c r="AF104" s="739"/>
      <c r="AG104" s="739"/>
      <c r="AH104" s="739"/>
      <c r="AI104" s="739"/>
      <c r="AJ104" s="739"/>
      <c r="AK104" s="739"/>
      <c r="AL104" s="739"/>
      <c r="AM104" s="739"/>
      <c r="AN104" s="739"/>
      <c r="AO104" s="739"/>
      <c r="AP104" s="739"/>
      <c r="AQ104" s="739"/>
      <c r="AR104" s="739"/>
      <c r="AS104" s="739"/>
      <c r="AT104" s="739"/>
      <c r="AU104" s="739"/>
      <c r="AV104" s="739"/>
      <c r="AW104" s="739"/>
      <c r="AX104" s="739"/>
      <c r="AY104" s="739"/>
      <c r="AZ104" s="739"/>
      <c r="BA104" s="739"/>
      <c r="BB104" s="739"/>
      <c r="BC104" s="739"/>
      <c r="BD104" s="739"/>
      <c r="BE104" s="739"/>
      <c r="BF104" s="739"/>
      <c r="BG104" s="739"/>
      <c r="BH104" s="739"/>
      <c r="BI104" s="739"/>
      <c r="BJ104" s="739"/>
      <c r="BK104" s="739"/>
      <c r="BL104" s="739"/>
      <c r="BM104" s="709" t="str">
        <f t="array" ref="BM104">IFERROR(index('Rate Card'!U$3:AF135,match(B104,'Rate Card'!B$3:B135,0),match(Assumptions!C$11,'Rate Card'!U$2:AF$2,0)),"")</f>
        <v/>
      </c>
      <c r="BN104" s="701" t="str">
        <f t="array" ref="BN104">IFERROR(index('Rate Card'!$C$4:$T135, match(BM104,Controls!G$21:G135,0),match(Assumptions!$C$11,'Rate Card'!C$2:T$2,0)),"")</f>
        <v/>
      </c>
    </row>
    <row r="105" outlineLevel="1">
      <c r="A105" s="705"/>
      <c r="B105" s="705"/>
      <c r="C105" s="50"/>
      <c r="D105" s="703"/>
      <c r="E105" s="705" t="s">
        <v>573</v>
      </c>
      <c r="F105" s="168">
        <f t="shared" si="61"/>
        <v>0</v>
      </c>
      <c r="G105" s="168">
        <f>L105*M105*'Internal Budget'!$J$3</f>
        <v>0</v>
      </c>
      <c r="H105" s="171">
        <f t="shared" si="62"/>
        <v>0</v>
      </c>
      <c r="I105" s="171">
        <f t="shared" si="63"/>
        <v>0</v>
      </c>
      <c r="J105" s="171">
        <f>sumif('Job Report'!I:I,B105,'Job Report'!H:H)</f>
        <v>0</v>
      </c>
      <c r="K105" s="171">
        <f t="shared" si="64"/>
        <v>0</v>
      </c>
      <c r="L105" s="764"/>
      <c r="M105" s="764"/>
      <c r="N105" s="699" t="str">
        <f t="shared" si="65"/>
        <v/>
      </c>
      <c r="O105" s="293" t="str">
        <f t="shared" si="66"/>
        <v/>
      </c>
      <c r="P105" s="698">
        <f t="shared" si="67"/>
        <v>0</v>
      </c>
      <c r="Q105" s="615"/>
      <c r="R105" s="739"/>
      <c r="S105" s="739"/>
      <c r="T105" s="739"/>
      <c r="U105" s="739"/>
      <c r="V105" s="739"/>
      <c r="W105" s="739"/>
      <c r="X105" s="739"/>
      <c r="Y105" s="739"/>
      <c r="Z105" s="739"/>
      <c r="AA105" s="739"/>
      <c r="AB105" s="739"/>
      <c r="AC105" s="739"/>
      <c r="AD105" s="739"/>
      <c r="AE105" s="739"/>
      <c r="AF105" s="739"/>
      <c r="AG105" s="739"/>
      <c r="AH105" s="739"/>
      <c r="AI105" s="739"/>
      <c r="AJ105" s="739"/>
      <c r="AK105" s="739"/>
      <c r="AL105" s="739"/>
      <c r="AM105" s="739"/>
      <c r="AN105" s="739"/>
      <c r="AO105" s="739"/>
      <c r="AP105" s="739"/>
      <c r="AQ105" s="739"/>
      <c r="AR105" s="739"/>
      <c r="AS105" s="739"/>
      <c r="AT105" s="739"/>
      <c r="AU105" s="739"/>
      <c r="AV105" s="739"/>
      <c r="AW105" s="739"/>
      <c r="AX105" s="739"/>
      <c r="AY105" s="739"/>
      <c r="AZ105" s="739"/>
      <c r="BA105" s="739"/>
      <c r="BB105" s="739"/>
      <c r="BC105" s="739"/>
      <c r="BD105" s="739"/>
      <c r="BE105" s="739"/>
      <c r="BF105" s="739"/>
      <c r="BG105" s="739"/>
      <c r="BH105" s="739"/>
      <c r="BI105" s="739"/>
      <c r="BJ105" s="739"/>
      <c r="BK105" s="739"/>
      <c r="BL105" s="739"/>
      <c r="BM105" s="709" t="str">
        <f t="array" ref="BM105">IFERROR(index('Rate Card'!U$3:AF135,match(B105,'Rate Card'!B$3:B135,0),match(Assumptions!C$11,'Rate Card'!U$2:AF$2,0)),"")</f>
        <v/>
      </c>
      <c r="BN105" s="701" t="str">
        <f t="array" ref="BN105">IFERROR(index('Rate Card'!$C$4:$T135, match(BM105,Controls!G$21:G135,0),match(Assumptions!$C$11,'Rate Card'!C$2:T$2,0)),"")</f>
        <v/>
      </c>
    </row>
    <row r="106" outlineLevel="1">
      <c r="A106" s="705"/>
      <c r="B106" s="705"/>
      <c r="C106" s="50"/>
      <c r="D106" s="703"/>
      <c r="E106" s="705" t="s">
        <v>573</v>
      </c>
      <c r="F106" s="168">
        <f t="shared" si="61"/>
        <v>0</v>
      </c>
      <c r="G106" s="168">
        <f>L106*M106*'Internal Budget'!$J$3</f>
        <v>0</v>
      </c>
      <c r="H106" s="171">
        <f t="shared" si="62"/>
        <v>0</v>
      </c>
      <c r="I106" s="171">
        <f t="shared" si="63"/>
        <v>0</v>
      </c>
      <c r="J106" s="171">
        <f>sumif('Job Report'!I:I,B106,'Job Report'!H:H)</f>
        <v>0</v>
      </c>
      <c r="K106" s="171">
        <f t="shared" si="64"/>
        <v>0</v>
      </c>
      <c r="L106" s="764"/>
      <c r="M106" s="764"/>
      <c r="N106" s="699" t="str">
        <f t="shared" si="65"/>
        <v/>
      </c>
      <c r="O106" s="293" t="str">
        <f t="shared" si="66"/>
        <v/>
      </c>
      <c r="P106" s="698">
        <f t="shared" si="67"/>
        <v>0</v>
      </c>
      <c r="Q106" s="615"/>
      <c r="R106" s="739"/>
      <c r="S106" s="739"/>
      <c r="T106" s="739"/>
      <c r="U106" s="739"/>
      <c r="V106" s="739"/>
      <c r="W106" s="739"/>
      <c r="X106" s="739"/>
      <c r="Y106" s="739"/>
      <c r="Z106" s="739"/>
      <c r="AA106" s="739"/>
      <c r="AB106" s="739"/>
      <c r="AC106" s="739"/>
      <c r="AD106" s="739"/>
      <c r="AE106" s="739"/>
      <c r="AF106" s="739"/>
      <c r="AG106" s="739"/>
      <c r="AH106" s="739"/>
      <c r="AI106" s="739"/>
      <c r="AJ106" s="739"/>
      <c r="AK106" s="739"/>
      <c r="AL106" s="739"/>
      <c r="AM106" s="739"/>
      <c r="AN106" s="739"/>
      <c r="AO106" s="739"/>
      <c r="AP106" s="739"/>
      <c r="AQ106" s="739"/>
      <c r="AR106" s="739"/>
      <c r="AS106" s="739"/>
      <c r="AT106" s="739"/>
      <c r="AU106" s="739"/>
      <c r="AV106" s="739"/>
      <c r="AW106" s="739"/>
      <c r="AX106" s="739"/>
      <c r="AY106" s="739"/>
      <c r="AZ106" s="739"/>
      <c r="BA106" s="739"/>
      <c r="BB106" s="739"/>
      <c r="BC106" s="739"/>
      <c r="BD106" s="739"/>
      <c r="BE106" s="739"/>
      <c r="BF106" s="739"/>
      <c r="BG106" s="739"/>
      <c r="BH106" s="739"/>
      <c r="BI106" s="739"/>
      <c r="BJ106" s="739"/>
      <c r="BK106" s="739"/>
      <c r="BL106" s="739"/>
      <c r="BM106" s="709" t="str">
        <f t="array" ref="BM106">IFERROR(index('Rate Card'!U$3:AF135,match(B106,'Rate Card'!B$3:B135,0),match(Assumptions!C$11,'Rate Card'!U$2:AF$2,0)),"")</f>
        <v/>
      </c>
      <c r="BN106" s="701" t="str">
        <f t="array" ref="BN106">IFERROR(index('Rate Card'!$C$4:$T135, match(BM106,Controls!G$21:G135,0),match(Assumptions!$C$11,'Rate Card'!C$2:T$2,0)),"")</f>
        <v/>
      </c>
    </row>
    <row r="107" outlineLevel="1">
      <c r="A107" s="705"/>
      <c r="B107" s="705"/>
      <c r="C107" s="50"/>
      <c r="D107" s="703"/>
      <c r="E107" s="705" t="s">
        <v>573</v>
      </c>
      <c r="F107" s="168">
        <f t="shared" si="61"/>
        <v>0</v>
      </c>
      <c r="G107" s="168">
        <f>L107*M107*'Internal Budget'!$J$3</f>
        <v>0</v>
      </c>
      <c r="H107" s="171">
        <f t="shared" si="62"/>
        <v>0</v>
      </c>
      <c r="I107" s="171">
        <f t="shared" si="63"/>
        <v>0</v>
      </c>
      <c r="J107" s="171">
        <f>sumif('Job Report'!I:I,B107,'Job Report'!H:H)</f>
        <v>0</v>
      </c>
      <c r="K107" s="171">
        <f t="shared" si="64"/>
        <v>0</v>
      </c>
      <c r="L107" s="764"/>
      <c r="M107" s="764"/>
      <c r="N107" s="699" t="str">
        <f t="shared" si="65"/>
        <v/>
      </c>
      <c r="O107" s="293" t="str">
        <f t="shared" si="66"/>
        <v/>
      </c>
      <c r="P107" s="698">
        <f t="shared" si="67"/>
        <v>0</v>
      </c>
      <c r="Q107" s="615"/>
      <c r="R107" s="739"/>
      <c r="S107" s="739"/>
      <c r="T107" s="739"/>
      <c r="U107" s="739"/>
      <c r="V107" s="739"/>
      <c r="W107" s="739"/>
      <c r="X107" s="739"/>
      <c r="Y107" s="739"/>
      <c r="Z107" s="739"/>
      <c r="AA107" s="739"/>
      <c r="AB107" s="739"/>
      <c r="AC107" s="739"/>
      <c r="AD107" s="739"/>
      <c r="AE107" s="739"/>
      <c r="AF107" s="739"/>
      <c r="AG107" s="739"/>
      <c r="AH107" s="739"/>
      <c r="AI107" s="739"/>
      <c r="AJ107" s="739"/>
      <c r="AK107" s="739"/>
      <c r="AL107" s="739"/>
      <c r="AM107" s="739"/>
      <c r="AN107" s="739"/>
      <c r="AO107" s="739"/>
      <c r="AP107" s="739"/>
      <c r="AQ107" s="739"/>
      <c r="AR107" s="739"/>
      <c r="AS107" s="739"/>
      <c r="AT107" s="739"/>
      <c r="AU107" s="739"/>
      <c r="AV107" s="739"/>
      <c r="AW107" s="739"/>
      <c r="AX107" s="739"/>
      <c r="AY107" s="739"/>
      <c r="AZ107" s="739"/>
      <c r="BA107" s="739"/>
      <c r="BB107" s="739"/>
      <c r="BC107" s="739"/>
      <c r="BD107" s="739"/>
      <c r="BE107" s="739"/>
      <c r="BF107" s="739"/>
      <c r="BG107" s="739"/>
      <c r="BH107" s="739"/>
      <c r="BI107" s="739"/>
      <c r="BJ107" s="739"/>
      <c r="BK107" s="739"/>
      <c r="BL107" s="739"/>
      <c r="BM107" s="709" t="str">
        <f t="array" ref="BM107">IFERROR(index('Rate Card'!U$3:AF135,match(B107,'Rate Card'!B$3:B135,0),match(Assumptions!C$11,'Rate Card'!U$2:AF$2,0)),"")</f>
        <v/>
      </c>
      <c r="BN107" s="701" t="str">
        <f t="array" ref="BN107">IFERROR(index('Rate Card'!$C$4:$T135, match(BM107,Controls!G$21:G135,0),match(Assumptions!$C$11,'Rate Card'!C$2:T$2,0)),"")</f>
        <v/>
      </c>
    </row>
    <row r="108" outlineLevel="1">
      <c r="A108" s="705"/>
      <c r="B108" s="705"/>
      <c r="C108" s="50"/>
      <c r="D108" s="703"/>
      <c r="E108" s="705" t="s">
        <v>573</v>
      </c>
      <c r="F108" s="168">
        <f t="shared" si="61"/>
        <v>0</v>
      </c>
      <c r="G108" s="168">
        <f>L108*M108*'Internal Budget'!$J$3</f>
        <v>0</v>
      </c>
      <c r="H108" s="171">
        <f t="shared" si="62"/>
        <v>0</v>
      </c>
      <c r="I108" s="171">
        <f t="shared" si="63"/>
        <v>0</v>
      </c>
      <c r="J108" s="171">
        <f>sumif('Job Report'!I:I,B108,'Job Report'!H:H)</f>
        <v>0</v>
      </c>
      <c r="K108" s="171">
        <f t="shared" si="64"/>
        <v>0</v>
      </c>
      <c r="L108" s="764"/>
      <c r="M108" s="764"/>
      <c r="N108" s="699" t="str">
        <f t="shared" si="65"/>
        <v/>
      </c>
      <c r="O108" s="293" t="str">
        <f t="shared" si="66"/>
        <v/>
      </c>
      <c r="P108" s="698">
        <f t="shared" si="67"/>
        <v>0</v>
      </c>
      <c r="Q108" s="615"/>
      <c r="R108" s="739"/>
      <c r="S108" s="739"/>
      <c r="T108" s="739"/>
      <c r="U108" s="739"/>
      <c r="V108" s="739"/>
      <c r="W108" s="739"/>
      <c r="X108" s="739"/>
      <c r="Y108" s="739"/>
      <c r="Z108" s="739"/>
      <c r="AA108" s="739"/>
      <c r="AB108" s="739"/>
      <c r="AC108" s="739"/>
      <c r="AD108" s="739"/>
      <c r="AE108" s="739"/>
      <c r="AF108" s="739"/>
      <c r="AG108" s="739"/>
      <c r="AH108" s="739"/>
      <c r="AI108" s="739"/>
      <c r="AJ108" s="739"/>
      <c r="AK108" s="739"/>
      <c r="AL108" s="739"/>
      <c r="AM108" s="739"/>
      <c r="AN108" s="739"/>
      <c r="AO108" s="739"/>
      <c r="AP108" s="739"/>
      <c r="AQ108" s="739"/>
      <c r="AR108" s="739"/>
      <c r="AS108" s="739"/>
      <c r="AT108" s="739"/>
      <c r="AU108" s="739"/>
      <c r="AV108" s="739"/>
      <c r="AW108" s="739"/>
      <c r="AX108" s="739"/>
      <c r="AY108" s="739"/>
      <c r="AZ108" s="739"/>
      <c r="BA108" s="739"/>
      <c r="BB108" s="739"/>
      <c r="BC108" s="739"/>
      <c r="BD108" s="739"/>
      <c r="BE108" s="739"/>
      <c r="BF108" s="739"/>
      <c r="BG108" s="739"/>
      <c r="BH108" s="739"/>
      <c r="BI108" s="739"/>
      <c r="BJ108" s="739"/>
      <c r="BK108" s="739"/>
      <c r="BL108" s="739"/>
      <c r="BM108" s="709" t="str">
        <f t="array" ref="BM108">IFERROR(index('Rate Card'!U$3:AF135,match(B108,'Rate Card'!B$3:B135,0),match(Assumptions!C$11,'Rate Card'!U$2:AF$2,0)),"")</f>
        <v/>
      </c>
      <c r="BN108" s="701" t="str">
        <f t="array" ref="BN108">IFERROR(index('Rate Card'!$C$4:$T135, match(BM108,Controls!G$21:G135,0),match(Assumptions!$C$11,'Rate Card'!C$2:T$2,0)),"")</f>
        <v/>
      </c>
    </row>
    <row r="109" outlineLevel="1">
      <c r="A109" s="705"/>
      <c r="B109" s="705"/>
      <c r="C109" s="50"/>
      <c r="D109" s="703"/>
      <c r="E109" s="705" t="s">
        <v>573</v>
      </c>
      <c r="F109" s="168">
        <f t="shared" si="61"/>
        <v>0</v>
      </c>
      <c r="G109" s="168">
        <f>L109*M109*'Internal Budget'!$J$3</f>
        <v>0</v>
      </c>
      <c r="H109" s="171">
        <f t="shared" si="62"/>
        <v>0</v>
      </c>
      <c r="I109" s="171">
        <f t="shared" si="63"/>
        <v>0</v>
      </c>
      <c r="J109" s="171">
        <f>sumif('Job Report'!I:I,B109,'Job Report'!H:H)</f>
        <v>0</v>
      </c>
      <c r="K109" s="171">
        <f t="shared" si="64"/>
        <v>0</v>
      </c>
      <c r="L109" s="764"/>
      <c r="M109" s="764"/>
      <c r="N109" s="699" t="str">
        <f t="shared" si="65"/>
        <v/>
      </c>
      <c r="O109" s="293" t="str">
        <f t="shared" si="66"/>
        <v/>
      </c>
      <c r="P109" s="698">
        <f t="shared" si="67"/>
        <v>0</v>
      </c>
      <c r="Q109" s="615"/>
      <c r="R109" s="739"/>
      <c r="S109" s="739"/>
      <c r="T109" s="739"/>
      <c r="U109" s="739"/>
      <c r="V109" s="739"/>
      <c r="W109" s="739"/>
      <c r="X109" s="739"/>
      <c r="Y109" s="739"/>
      <c r="Z109" s="739"/>
      <c r="AA109" s="739"/>
      <c r="AB109" s="739"/>
      <c r="AC109" s="739"/>
      <c r="AD109" s="739"/>
      <c r="AE109" s="739"/>
      <c r="AF109" s="739"/>
      <c r="AG109" s="739"/>
      <c r="AH109" s="739"/>
      <c r="AI109" s="739"/>
      <c r="AJ109" s="739"/>
      <c r="AK109" s="739"/>
      <c r="AL109" s="739"/>
      <c r="AM109" s="739"/>
      <c r="AN109" s="739"/>
      <c r="AO109" s="739"/>
      <c r="AP109" s="739"/>
      <c r="AQ109" s="739"/>
      <c r="AR109" s="739"/>
      <c r="AS109" s="739"/>
      <c r="AT109" s="739"/>
      <c r="AU109" s="739"/>
      <c r="AV109" s="739"/>
      <c r="AW109" s="739"/>
      <c r="AX109" s="739"/>
      <c r="AY109" s="739"/>
      <c r="AZ109" s="739"/>
      <c r="BA109" s="739"/>
      <c r="BB109" s="739"/>
      <c r="BC109" s="739"/>
      <c r="BD109" s="739"/>
      <c r="BE109" s="739"/>
      <c r="BF109" s="739"/>
      <c r="BG109" s="739"/>
      <c r="BH109" s="739"/>
      <c r="BI109" s="739"/>
      <c r="BJ109" s="739"/>
      <c r="BK109" s="739"/>
      <c r="BL109" s="739"/>
      <c r="BM109" s="709" t="str">
        <f t="array" ref="BM109">IFERROR(index('Rate Card'!U$3:AF135,match(B109,'Rate Card'!B$3:B135,0),match(Assumptions!C$11,'Rate Card'!U$2:AF$2,0)),"")</f>
        <v/>
      </c>
      <c r="BN109" s="701" t="str">
        <f t="array" ref="BN109">IFERROR(index('Rate Card'!$C$4:$T135, match(BM109,Controls!G$21:G135,0),match(Assumptions!$C$11,'Rate Card'!C$2:T$2,0)),"")</f>
        <v/>
      </c>
    </row>
    <row r="110" outlineLevel="1">
      <c r="A110" s="705"/>
      <c r="B110" s="705"/>
      <c r="C110" s="50"/>
      <c r="D110" s="703"/>
      <c r="E110" s="705" t="s">
        <v>573</v>
      </c>
      <c r="F110" s="168">
        <f t="shared" si="61"/>
        <v>0</v>
      </c>
      <c r="G110" s="168">
        <f>L110*M110*'Internal Budget'!$J$3</f>
        <v>0</v>
      </c>
      <c r="H110" s="171">
        <f t="shared" si="62"/>
        <v>0</v>
      </c>
      <c r="I110" s="171">
        <f t="shared" si="63"/>
        <v>0</v>
      </c>
      <c r="J110" s="171">
        <f>sumif('Job Report'!I:I,B110,'Job Report'!H:H)</f>
        <v>0</v>
      </c>
      <c r="K110" s="171">
        <f t="shared" si="64"/>
        <v>0</v>
      </c>
      <c r="L110" s="764"/>
      <c r="M110" s="764"/>
      <c r="N110" s="699" t="str">
        <f t="shared" si="65"/>
        <v/>
      </c>
      <c r="O110" s="293" t="str">
        <f t="shared" si="66"/>
        <v/>
      </c>
      <c r="P110" s="698">
        <f t="shared" si="67"/>
        <v>0</v>
      </c>
      <c r="Q110" s="615"/>
      <c r="R110" s="739"/>
      <c r="S110" s="739"/>
      <c r="T110" s="739"/>
      <c r="U110" s="739"/>
      <c r="V110" s="739"/>
      <c r="W110" s="739"/>
      <c r="X110" s="739"/>
      <c r="Y110" s="739"/>
      <c r="Z110" s="739"/>
      <c r="AA110" s="739"/>
      <c r="AB110" s="739"/>
      <c r="AC110" s="739"/>
      <c r="AD110" s="739"/>
      <c r="AE110" s="739"/>
      <c r="AF110" s="739"/>
      <c r="AG110" s="739"/>
      <c r="AH110" s="739"/>
      <c r="AI110" s="739"/>
      <c r="AJ110" s="739"/>
      <c r="AK110" s="739"/>
      <c r="AL110" s="739"/>
      <c r="AM110" s="739"/>
      <c r="AN110" s="739"/>
      <c r="AO110" s="739"/>
      <c r="AP110" s="739"/>
      <c r="AQ110" s="739"/>
      <c r="AR110" s="739"/>
      <c r="AS110" s="739"/>
      <c r="AT110" s="739"/>
      <c r="AU110" s="739"/>
      <c r="AV110" s="739"/>
      <c r="AW110" s="739"/>
      <c r="AX110" s="739"/>
      <c r="AY110" s="739"/>
      <c r="AZ110" s="739"/>
      <c r="BA110" s="739"/>
      <c r="BB110" s="739"/>
      <c r="BC110" s="739"/>
      <c r="BD110" s="739"/>
      <c r="BE110" s="739"/>
      <c r="BF110" s="739"/>
      <c r="BG110" s="739"/>
      <c r="BH110" s="739"/>
      <c r="BI110" s="739"/>
      <c r="BJ110" s="739"/>
      <c r="BK110" s="739"/>
      <c r="BL110" s="739"/>
      <c r="BM110" s="709" t="str">
        <f t="array" ref="BM110">IFERROR(index('Rate Card'!U$3:AF135,match(B110,'Rate Card'!B$3:B135,0),match(Assumptions!C$11,'Rate Card'!U$2:AF$2,0)),"")</f>
        <v/>
      </c>
      <c r="BN110" s="701" t="str">
        <f t="array" ref="BN110">IFERROR(index('Rate Card'!$C$4:$T135, match(BM110,Controls!G$21:G135,0),match(Assumptions!$C$11,'Rate Card'!C$2:T$2,0)),"")</f>
        <v/>
      </c>
    </row>
    <row r="111" outlineLevel="1">
      <c r="A111" s="705"/>
      <c r="B111" s="705"/>
      <c r="C111" s="50"/>
      <c r="D111" s="703"/>
      <c r="E111" s="705" t="s">
        <v>573</v>
      </c>
      <c r="F111" s="168">
        <f t="shared" si="61"/>
        <v>0</v>
      </c>
      <c r="G111" s="168">
        <f>L111*M111*'Internal Budget'!$J$3</f>
        <v>0</v>
      </c>
      <c r="H111" s="171">
        <f t="shared" si="62"/>
        <v>0</v>
      </c>
      <c r="I111" s="171">
        <f t="shared" si="63"/>
        <v>0</v>
      </c>
      <c r="J111" s="171">
        <f>sumif('Job Report'!I:I,B111,'Job Report'!H:H)</f>
        <v>0</v>
      </c>
      <c r="K111" s="171">
        <f t="shared" si="64"/>
        <v>0</v>
      </c>
      <c r="L111" s="764"/>
      <c r="M111" s="764"/>
      <c r="N111" s="699" t="str">
        <f t="shared" si="65"/>
        <v/>
      </c>
      <c r="O111" s="293" t="str">
        <f t="shared" si="66"/>
        <v/>
      </c>
      <c r="P111" s="698">
        <f t="shared" si="67"/>
        <v>0</v>
      </c>
      <c r="Q111" s="615"/>
      <c r="R111" s="739"/>
      <c r="S111" s="739"/>
      <c r="T111" s="739"/>
      <c r="U111" s="739"/>
      <c r="V111" s="739"/>
      <c r="W111" s="739"/>
      <c r="X111" s="739"/>
      <c r="Y111" s="739"/>
      <c r="Z111" s="739"/>
      <c r="AA111" s="739"/>
      <c r="AB111" s="739"/>
      <c r="AC111" s="739"/>
      <c r="AD111" s="739"/>
      <c r="AE111" s="739"/>
      <c r="AF111" s="739"/>
      <c r="AG111" s="739"/>
      <c r="AH111" s="739"/>
      <c r="AI111" s="739"/>
      <c r="AJ111" s="739"/>
      <c r="AK111" s="739"/>
      <c r="AL111" s="739"/>
      <c r="AM111" s="739"/>
      <c r="AN111" s="739"/>
      <c r="AO111" s="739"/>
      <c r="AP111" s="739"/>
      <c r="AQ111" s="739"/>
      <c r="AR111" s="739"/>
      <c r="AS111" s="739"/>
      <c r="AT111" s="739"/>
      <c r="AU111" s="739"/>
      <c r="AV111" s="739"/>
      <c r="AW111" s="739"/>
      <c r="AX111" s="739"/>
      <c r="AY111" s="739"/>
      <c r="AZ111" s="739"/>
      <c r="BA111" s="739"/>
      <c r="BB111" s="739"/>
      <c r="BC111" s="739"/>
      <c r="BD111" s="739"/>
      <c r="BE111" s="739"/>
      <c r="BF111" s="739"/>
      <c r="BG111" s="739"/>
      <c r="BH111" s="739"/>
      <c r="BI111" s="739"/>
      <c r="BJ111" s="739"/>
      <c r="BK111" s="739"/>
      <c r="BL111" s="739"/>
      <c r="BM111" s="709" t="str">
        <f t="array" ref="BM111">IFERROR(index('Rate Card'!U$3:AF135,match(B111,'Rate Card'!B$3:B135,0),match(Assumptions!C$11,'Rate Card'!U$2:AF$2,0)),"")</f>
        <v/>
      </c>
      <c r="BN111" s="701" t="str">
        <f t="array" ref="BN111">IFERROR(index('Rate Card'!$C$4:$T135, match(BM111,Controls!G$21:G135,0),match(Assumptions!$C$11,'Rate Card'!C$2:T$2,0)),"")</f>
        <v/>
      </c>
    </row>
    <row r="112" outlineLevel="1">
      <c r="A112" s="705"/>
      <c r="B112" s="705"/>
      <c r="C112" s="50"/>
      <c r="D112" s="703"/>
      <c r="E112" s="705" t="s">
        <v>573</v>
      </c>
      <c r="F112" s="168">
        <f t="shared" si="61"/>
        <v>0</v>
      </c>
      <c r="G112" s="168">
        <f>L112*M112*'Internal Budget'!$J$3</f>
        <v>0</v>
      </c>
      <c r="H112" s="171">
        <f t="shared" si="62"/>
        <v>0</v>
      </c>
      <c r="I112" s="171">
        <f t="shared" si="63"/>
        <v>0</v>
      </c>
      <c r="J112" s="171">
        <f>sumif('Job Report'!I:I,B112,'Job Report'!H:H)</f>
        <v>0</v>
      </c>
      <c r="K112" s="171">
        <f t="shared" si="64"/>
        <v>0</v>
      </c>
      <c r="L112" s="764"/>
      <c r="M112" s="764"/>
      <c r="N112" s="699" t="str">
        <f t="shared" si="65"/>
        <v/>
      </c>
      <c r="O112" s="293" t="str">
        <f t="shared" si="66"/>
        <v/>
      </c>
      <c r="P112" s="698">
        <f t="shared" si="67"/>
        <v>0</v>
      </c>
      <c r="Q112" s="615"/>
      <c r="R112" s="739"/>
      <c r="S112" s="739"/>
      <c r="T112" s="739"/>
      <c r="U112" s="739"/>
      <c r="V112" s="739"/>
      <c r="W112" s="739"/>
      <c r="X112" s="739"/>
      <c r="Y112" s="739"/>
      <c r="Z112" s="739"/>
      <c r="AA112" s="739"/>
      <c r="AB112" s="739"/>
      <c r="AC112" s="739"/>
      <c r="AD112" s="739"/>
      <c r="AE112" s="739"/>
      <c r="AF112" s="739"/>
      <c r="AG112" s="739"/>
      <c r="AH112" s="739"/>
      <c r="AI112" s="739"/>
      <c r="AJ112" s="739"/>
      <c r="AK112" s="739"/>
      <c r="AL112" s="739"/>
      <c r="AM112" s="739"/>
      <c r="AN112" s="739"/>
      <c r="AO112" s="739"/>
      <c r="AP112" s="739"/>
      <c r="AQ112" s="739"/>
      <c r="AR112" s="739"/>
      <c r="AS112" s="739"/>
      <c r="AT112" s="739"/>
      <c r="AU112" s="739"/>
      <c r="AV112" s="739"/>
      <c r="AW112" s="739"/>
      <c r="AX112" s="739"/>
      <c r="AY112" s="739"/>
      <c r="AZ112" s="739"/>
      <c r="BA112" s="739"/>
      <c r="BB112" s="739"/>
      <c r="BC112" s="739"/>
      <c r="BD112" s="739"/>
      <c r="BE112" s="739"/>
      <c r="BF112" s="739">
        <v>6.0</v>
      </c>
      <c r="BG112" s="739"/>
      <c r="BH112" s="739"/>
      <c r="BI112" s="739"/>
      <c r="BJ112" s="739"/>
      <c r="BK112" s="739"/>
      <c r="BL112" s="739"/>
      <c r="BM112" s="709" t="str">
        <f t="array" ref="BM112">IFERROR(index('Rate Card'!U$3:AF135,match(B112,'Rate Card'!B$3:B135,0),match(Assumptions!C$11,'Rate Card'!U$2:AF$2,0)),"")</f>
        <v/>
      </c>
      <c r="BN112" s="701" t="str">
        <f t="array" ref="BN112">IFERROR(index('Rate Card'!$C$4:$T135, match(BM112,Controls!G$21:G135,0),match(Assumptions!$C$11,'Rate Card'!C$2:T$2,0)),"")</f>
        <v/>
      </c>
    </row>
    <row r="113" outlineLevel="1">
      <c r="A113" s="705"/>
      <c r="B113" s="705"/>
      <c r="C113" s="50"/>
      <c r="D113" s="703"/>
      <c r="E113" s="705" t="s">
        <v>573</v>
      </c>
      <c r="F113" s="168">
        <f t="shared" si="61"/>
        <v>0</v>
      </c>
      <c r="G113" s="168">
        <f>L113*M113*'Internal Budget'!$J$3</f>
        <v>0</v>
      </c>
      <c r="H113" s="171">
        <f t="shared" si="62"/>
        <v>0</v>
      </c>
      <c r="I113" s="171">
        <f t="shared" si="63"/>
        <v>0</v>
      </c>
      <c r="J113" s="171">
        <f>sumif('Job Report'!I:I,B113,'Job Report'!H:H)</f>
        <v>0</v>
      </c>
      <c r="K113" s="171">
        <f t="shared" si="64"/>
        <v>0</v>
      </c>
      <c r="L113" s="764"/>
      <c r="M113" s="764"/>
      <c r="N113" s="699" t="str">
        <f t="shared" si="65"/>
        <v/>
      </c>
      <c r="O113" s="293" t="str">
        <f t="shared" si="66"/>
        <v/>
      </c>
      <c r="P113" s="698">
        <f t="shared" si="67"/>
        <v>0</v>
      </c>
      <c r="Q113" s="615"/>
      <c r="R113" s="739"/>
      <c r="S113" s="739"/>
      <c r="T113" s="739"/>
      <c r="U113" s="739"/>
      <c r="V113" s="739"/>
      <c r="W113" s="739"/>
      <c r="X113" s="739"/>
      <c r="Y113" s="739"/>
      <c r="Z113" s="739"/>
      <c r="AA113" s="739"/>
      <c r="AB113" s="739"/>
      <c r="AC113" s="739"/>
      <c r="AD113" s="739"/>
      <c r="AE113" s="739"/>
      <c r="AF113" s="739"/>
      <c r="AG113" s="739"/>
      <c r="AH113" s="739"/>
      <c r="AI113" s="739"/>
      <c r="AJ113" s="739"/>
      <c r="AK113" s="739"/>
      <c r="AL113" s="739"/>
      <c r="AM113" s="739"/>
      <c r="AN113" s="739"/>
      <c r="AO113" s="739"/>
      <c r="AP113" s="739"/>
      <c r="AQ113" s="739"/>
      <c r="AR113" s="739"/>
      <c r="AS113" s="739"/>
      <c r="AT113" s="739"/>
      <c r="AU113" s="739"/>
      <c r="AV113" s="739"/>
      <c r="AW113" s="739"/>
      <c r="AX113" s="739"/>
      <c r="AY113" s="739"/>
      <c r="AZ113" s="739"/>
      <c r="BA113" s="739"/>
      <c r="BB113" s="739"/>
      <c r="BC113" s="739"/>
      <c r="BD113" s="739"/>
      <c r="BE113" s="739"/>
      <c r="BF113" s="739"/>
      <c r="BG113" s="739"/>
      <c r="BH113" s="739"/>
      <c r="BI113" s="739"/>
      <c r="BJ113" s="739"/>
      <c r="BK113" s="739"/>
      <c r="BL113" s="739"/>
      <c r="BM113" s="709" t="str">
        <f t="array" ref="BM113">IFERROR(index('Rate Card'!U$3:AF135,match(B113,'Rate Card'!B$3:B135,0),match(Assumptions!C$11,'Rate Card'!U$2:AF$2,0)),"")</f>
        <v/>
      </c>
      <c r="BN113" s="701" t="str">
        <f t="array" ref="BN113">IFERROR(index('Rate Card'!$C$4:$T135, match(BM113,Controls!G$21:G135,0),match(Assumptions!$C$11,'Rate Card'!C$2:T$2,0)),"")</f>
        <v/>
      </c>
    </row>
    <row r="114" outlineLevel="1">
      <c r="A114" s="705"/>
      <c r="B114" s="705"/>
      <c r="C114" s="58"/>
      <c r="D114" s="703"/>
      <c r="E114" s="705" t="s">
        <v>573</v>
      </c>
      <c r="F114" s="168">
        <f t="shared" si="61"/>
        <v>0</v>
      </c>
      <c r="G114" s="168">
        <f>L114*M114*'Internal Budget'!$J$3</f>
        <v>0</v>
      </c>
      <c r="H114" s="171">
        <f t="shared" si="62"/>
        <v>0</v>
      </c>
      <c r="I114" s="171">
        <f t="shared" si="63"/>
        <v>0</v>
      </c>
      <c r="J114" s="171">
        <f>sumif('Job Report'!I:I,B114,'Job Report'!H:H)</f>
        <v>0</v>
      </c>
      <c r="K114" s="171">
        <f t="shared" si="64"/>
        <v>0</v>
      </c>
      <c r="L114" s="764"/>
      <c r="M114" s="764"/>
      <c r="N114" s="699" t="str">
        <f t="shared" si="65"/>
        <v/>
      </c>
      <c r="O114" s="293" t="str">
        <f t="shared" si="66"/>
        <v/>
      </c>
      <c r="P114" s="698">
        <f t="shared" si="67"/>
        <v>0</v>
      </c>
      <c r="Q114" s="615"/>
      <c r="R114" s="739"/>
      <c r="S114" s="739"/>
      <c r="T114" s="739"/>
      <c r="U114" s="739"/>
      <c r="V114" s="739"/>
      <c r="W114" s="739"/>
      <c r="X114" s="739"/>
      <c r="Y114" s="739"/>
      <c r="Z114" s="739"/>
      <c r="AA114" s="739"/>
      <c r="AB114" s="739"/>
      <c r="AC114" s="739"/>
      <c r="AD114" s="739"/>
      <c r="AE114" s="739"/>
      <c r="AF114" s="739"/>
      <c r="AG114" s="739"/>
      <c r="AH114" s="739"/>
      <c r="AI114" s="739"/>
      <c r="AJ114" s="739"/>
      <c r="AK114" s="739"/>
      <c r="AL114" s="739"/>
      <c r="AM114" s="739"/>
      <c r="AN114" s="739"/>
      <c r="AO114" s="739"/>
      <c r="AP114" s="739"/>
      <c r="AQ114" s="739"/>
      <c r="AR114" s="739"/>
      <c r="AS114" s="739"/>
      <c r="AT114" s="739"/>
      <c r="AU114" s="739"/>
      <c r="AV114" s="739"/>
      <c r="AW114" s="739"/>
      <c r="AX114" s="739"/>
      <c r="AY114" s="739"/>
      <c r="AZ114" s="739"/>
      <c r="BA114" s="739"/>
      <c r="BB114" s="739"/>
      <c r="BC114" s="739"/>
      <c r="BD114" s="739"/>
      <c r="BE114" s="739"/>
      <c r="BF114" s="739"/>
      <c r="BG114" s="739"/>
      <c r="BH114" s="739"/>
      <c r="BI114" s="739"/>
      <c r="BJ114" s="739"/>
      <c r="BK114" s="739"/>
      <c r="BL114" s="739"/>
      <c r="BM114" s="709" t="str">
        <f t="array" ref="BM114">IFERROR(index('Rate Card'!U$3:AF135,match(B114,'Rate Card'!B$3:B135,0),match(Assumptions!C$11,'Rate Card'!U$2:AF$2,0)),"")</f>
        <v/>
      </c>
      <c r="BN114" s="701" t="str">
        <f t="array" ref="BN114">IFERROR(index('Rate Card'!$C$4:$T135, match(BM114,Controls!G$21:G135,0),match(Assumptions!$C$11,'Rate Card'!C$2:T$2,0)),"")</f>
        <v/>
      </c>
    </row>
    <row r="115" ht="5.25" customHeight="1">
      <c r="A115" s="765"/>
      <c r="B115" s="765"/>
      <c r="C115" s="765"/>
      <c r="D115" s="765"/>
      <c r="E115" s="765"/>
      <c r="F115" s="121"/>
      <c r="G115" s="121"/>
      <c r="H115" s="121"/>
      <c r="I115" s="121"/>
      <c r="J115" s="121"/>
      <c r="K115" s="121"/>
      <c r="L115" s="9"/>
      <c r="M115" s="9"/>
      <c r="N115" s="3"/>
      <c r="O115" s="121"/>
      <c r="P115" s="766"/>
      <c r="Q115" s="615"/>
      <c r="R115" s="622"/>
      <c r="S115" s="622"/>
      <c r="T115" s="622"/>
      <c r="U115" s="622"/>
      <c r="V115" s="622"/>
      <c r="W115" s="622"/>
      <c r="X115" s="622"/>
      <c r="Y115" s="622"/>
      <c r="Z115" s="622"/>
      <c r="AA115" s="622"/>
      <c r="AB115" s="622"/>
      <c r="AC115" s="622"/>
      <c r="AD115" s="622"/>
      <c r="AE115" s="622"/>
      <c r="AF115" s="622"/>
      <c r="AG115" s="622"/>
      <c r="AH115" s="622"/>
      <c r="AI115" s="622"/>
      <c r="AJ115" s="622"/>
      <c r="AK115" s="622"/>
      <c r="AL115" s="622"/>
      <c r="AM115" s="622"/>
      <c r="AN115" s="622"/>
      <c r="AO115" s="622"/>
      <c r="AP115" s="622"/>
      <c r="AQ115" s="622"/>
      <c r="AR115" s="622"/>
      <c r="AS115" s="622"/>
      <c r="AT115" s="622"/>
      <c r="AU115" s="622"/>
      <c r="AV115" s="622"/>
      <c r="AW115" s="622"/>
      <c r="AX115" s="622"/>
      <c r="AY115" s="622"/>
      <c r="AZ115" s="622"/>
      <c r="BA115" s="622"/>
      <c r="BB115" s="622"/>
      <c r="BC115" s="622"/>
      <c r="BD115" s="622"/>
      <c r="BE115" s="622"/>
      <c r="BF115" s="622"/>
      <c r="BG115" s="622"/>
      <c r="BH115" s="622"/>
      <c r="BI115" s="622"/>
      <c r="BJ115" s="622"/>
      <c r="BK115" s="622"/>
      <c r="BL115" s="622"/>
      <c r="BM115" s="767"/>
      <c r="BN115" s="121"/>
    </row>
    <row r="116">
      <c r="A116" s="765"/>
      <c r="B116" s="765"/>
      <c r="C116" s="765"/>
      <c r="D116" s="765"/>
      <c r="E116" s="765"/>
      <c r="F116" s="765"/>
      <c r="G116" s="121"/>
      <c r="H116" s="121"/>
      <c r="I116" s="121"/>
      <c r="J116" s="121"/>
      <c r="K116" s="121"/>
      <c r="L116" s="9"/>
      <c r="M116" s="9"/>
      <c r="N116" s="3"/>
      <c r="O116" s="121"/>
      <c r="P116" s="766"/>
      <c r="Q116" s="615"/>
      <c r="R116" s="622"/>
      <c r="S116" s="622"/>
      <c r="T116" s="622"/>
      <c r="U116" s="622"/>
      <c r="V116" s="622"/>
      <c r="W116" s="622"/>
      <c r="X116" s="622"/>
      <c r="Y116" s="622"/>
      <c r="Z116" s="622"/>
      <c r="AA116" s="622"/>
      <c r="AB116" s="622"/>
      <c r="AC116" s="622"/>
      <c r="AD116" s="622"/>
      <c r="AE116" s="622"/>
      <c r="AF116" s="622"/>
      <c r="AG116" s="622"/>
      <c r="AH116" s="622"/>
      <c r="AI116" s="622"/>
      <c r="AJ116" s="622"/>
      <c r="AK116" s="622"/>
      <c r="AL116" s="622"/>
      <c r="AM116" s="622"/>
      <c r="AN116" s="622"/>
      <c r="AO116" s="622"/>
      <c r="AP116" s="622"/>
      <c r="AQ116" s="622"/>
      <c r="AR116" s="622"/>
      <c r="AS116" s="622"/>
      <c r="AT116" s="622"/>
      <c r="AU116" s="622"/>
      <c r="AV116" s="622"/>
      <c r="AW116" s="622"/>
      <c r="AX116" s="622"/>
      <c r="AY116" s="622"/>
      <c r="AZ116" s="622"/>
      <c r="BA116" s="622"/>
      <c r="BB116" s="622"/>
      <c r="BC116" s="622"/>
      <c r="BD116" s="622"/>
      <c r="BE116" s="622"/>
      <c r="BF116" s="622"/>
      <c r="BG116" s="622"/>
      <c r="BH116" s="622"/>
      <c r="BI116" s="622"/>
      <c r="BJ116" s="622"/>
      <c r="BK116" s="622"/>
      <c r="BL116" s="622"/>
      <c r="BM116" s="767"/>
      <c r="BN116" s="121"/>
    </row>
    <row r="117">
      <c r="A117" s="768"/>
      <c r="B117" s="769" t="s">
        <v>574</v>
      </c>
      <c r="C117" s="770"/>
      <c r="D117" s="771"/>
      <c r="E117" s="765"/>
      <c r="F117" s="765"/>
      <c r="G117" s="121"/>
      <c r="H117" s="121"/>
      <c r="I117" s="121"/>
      <c r="J117" s="121"/>
      <c r="K117" s="121"/>
      <c r="L117" s="9"/>
      <c r="M117" s="9"/>
      <c r="N117" s="3"/>
      <c r="O117" s="121"/>
      <c r="P117" s="766"/>
      <c r="Q117" s="615"/>
      <c r="R117" s="622"/>
      <c r="S117" s="622"/>
      <c r="T117" s="622"/>
      <c r="U117" s="622"/>
      <c r="V117" s="622"/>
      <c r="W117" s="622"/>
      <c r="X117" s="622"/>
      <c r="Y117" s="622"/>
      <c r="Z117" s="622"/>
      <c r="AA117" s="622"/>
      <c r="AB117" s="622"/>
      <c r="AC117" s="622"/>
      <c r="AD117" s="622"/>
      <c r="AE117" s="622"/>
      <c r="AF117" s="622"/>
      <c r="AG117" s="622"/>
      <c r="AH117" s="622"/>
      <c r="AI117" s="622"/>
      <c r="AJ117" s="622"/>
      <c r="AK117" s="622"/>
      <c r="AL117" s="622"/>
      <c r="AM117" s="622"/>
      <c r="AN117" s="622"/>
      <c r="AO117" s="622"/>
      <c r="AP117" s="622"/>
      <c r="AQ117" s="622"/>
      <c r="AR117" s="622"/>
      <c r="AS117" s="622"/>
      <c r="AT117" s="622"/>
      <c r="AU117" s="622"/>
      <c r="AV117" s="622"/>
      <c r="AW117" s="622"/>
      <c r="AX117" s="622"/>
      <c r="AY117" s="622"/>
      <c r="AZ117" s="622"/>
      <c r="BA117" s="622"/>
      <c r="BB117" s="622"/>
      <c r="BC117" s="622"/>
      <c r="BD117" s="622"/>
      <c r="BE117" s="622"/>
      <c r="BF117" s="622"/>
      <c r="BG117" s="622"/>
      <c r="BH117" s="622"/>
      <c r="BI117" s="622"/>
      <c r="BJ117" s="622"/>
      <c r="BK117" s="622"/>
      <c r="BL117" s="622"/>
      <c r="BM117" s="767"/>
      <c r="BN117" s="121"/>
    </row>
    <row r="118">
      <c r="A118" s="772"/>
      <c r="B118" s="773" t="s">
        <v>575</v>
      </c>
      <c r="C118" s="774" t="str">
        <f>sumifs(O$7:O$115,C$7:C$115, true,A$7:A$115,"creative")</f>
        <v>#N/A</v>
      </c>
      <c r="D118" s="33"/>
      <c r="E118" s="765"/>
      <c r="F118" s="765"/>
      <c r="G118" s="121"/>
      <c r="H118" s="121"/>
      <c r="I118" s="121"/>
      <c r="J118" s="121"/>
      <c r="K118" s="121"/>
      <c r="L118" s="9"/>
      <c r="M118" s="9"/>
      <c r="N118" s="3"/>
      <c r="O118" s="121"/>
      <c r="P118" s="766"/>
      <c r="Q118" s="615"/>
      <c r="R118" s="622"/>
      <c r="S118" s="622"/>
      <c r="T118" s="622"/>
      <c r="U118" s="622"/>
      <c r="V118" s="622"/>
      <c r="W118" s="622"/>
      <c r="X118" s="622"/>
      <c r="Y118" s="622"/>
      <c r="Z118" s="622"/>
      <c r="AA118" s="622"/>
      <c r="AB118" s="622"/>
      <c r="AC118" s="622"/>
      <c r="AD118" s="622"/>
      <c r="AE118" s="622"/>
      <c r="AF118" s="622"/>
      <c r="AG118" s="622"/>
      <c r="AH118" s="622"/>
      <c r="AI118" s="622"/>
      <c r="AJ118" s="622"/>
      <c r="AK118" s="622"/>
      <c r="AL118" s="622"/>
      <c r="AM118" s="622"/>
      <c r="AN118" s="622"/>
      <c r="AO118" s="622"/>
      <c r="AP118" s="622"/>
      <c r="AQ118" s="622"/>
      <c r="AR118" s="622"/>
      <c r="AS118" s="622"/>
      <c r="AT118" s="622"/>
      <c r="AU118" s="622"/>
      <c r="AV118" s="622"/>
      <c r="AW118" s="622"/>
      <c r="AX118" s="622"/>
      <c r="AY118" s="622"/>
      <c r="AZ118" s="622"/>
      <c r="BA118" s="622"/>
      <c r="BB118" s="622"/>
      <c r="BC118" s="622"/>
      <c r="BD118" s="622"/>
      <c r="BE118" s="622"/>
      <c r="BF118" s="622"/>
      <c r="BG118" s="622"/>
      <c r="BH118" s="622"/>
      <c r="BI118" s="622"/>
      <c r="BJ118" s="622"/>
      <c r="BK118" s="622"/>
      <c r="BL118" s="622"/>
      <c r="BM118" s="767"/>
      <c r="BN118" s="121"/>
    </row>
    <row r="119">
      <c r="A119" s="666"/>
      <c r="B119" s="775" t="s">
        <v>576</v>
      </c>
      <c r="C119" s="382">
        <f>sumifs(O$7:O$115,C$7:C$115, false,A$7:A$115,"creative")</f>
        <v>0</v>
      </c>
      <c r="D119" s="70"/>
      <c r="E119" s="765"/>
      <c r="F119" s="765"/>
      <c r="G119" s="121"/>
      <c r="H119" s="121"/>
      <c r="I119" s="121"/>
      <c r="J119" s="121"/>
      <c r="K119" s="121"/>
      <c r="L119" s="9"/>
      <c r="M119" s="9"/>
      <c r="N119" s="3"/>
      <c r="O119" s="121"/>
      <c r="P119" s="766"/>
      <c r="Q119" s="615"/>
      <c r="R119" s="622"/>
      <c r="S119" s="622"/>
      <c r="T119" s="622"/>
      <c r="U119" s="622"/>
      <c r="V119" s="622"/>
      <c r="W119" s="622"/>
      <c r="X119" s="622"/>
      <c r="Y119" s="622"/>
      <c r="Z119" s="622"/>
      <c r="AA119" s="622"/>
      <c r="AB119" s="622"/>
      <c r="AC119" s="622"/>
      <c r="AD119" s="622"/>
      <c r="AE119" s="622"/>
      <c r="AF119" s="622"/>
      <c r="AG119" s="622"/>
      <c r="AH119" s="622"/>
      <c r="AI119" s="622"/>
      <c r="AJ119" s="622"/>
      <c r="AK119" s="622"/>
      <c r="AL119" s="622"/>
      <c r="AM119" s="622"/>
      <c r="AN119" s="622"/>
      <c r="AO119" s="622"/>
      <c r="AP119" s="622"/>
      <c r="AQ119" s="622"/>
      <c r="AR119" s="622"/>
      <c r="AS119" s="622"/>
      <c r="AT119" s="622"/>
      <c r="AU119" s="622"/>
      <c r="AV119" s="622"/>
      <c r="AW119" s="622"/>
      <c r="AX119" s="622"/>
      <c r="AY119" s="622"/>
      <c r="AZ119" s="622"/>
      <c r="BA119" s="622"/>
      <c r="BB119" s="622"/>
      <c r="BC119" s="622"/>
      <c r="BD119" s="622"/>
      <c r="BE119" s="622"/>
      <c r="BF119" s="622"/>
      <c r="BG119" s="622"/>
      <c r="BH119" s="622"/>
      <c r="BI119" s="622"/>
      <c r="BJ119" s="622"/>
      <c r="BK119" s="622"/>
      <c r="BL119" s="622"/>
      <c r="BM119" s="767"/>
      <c r="BN119" s="121"/>
    </row>
    <row r="120">
      <c r="A120" s="776"/>
      <c r="B120" s="777" t="s">
        <v>577</v>
      </c>
      <c r="C120" s="382" t="str">
        <f>sumifs(O$7:O$115,C$7:C$115, true,A$7:A$115,"production")+sumifs(O$7:O$115,C$7:C$115, true,A$7:A$115,"content")+sumifs(O$7:O$115,C$7:C$115, true,A$7:A$115,"technical")</f>
        <v>#N/A</v>
      </c>
      <c r="D120" s="70"/>
      <c r="E120" s="765"/>
      <c r="F120" s="765"/>
      <c r="G120" s="121"/>
      <c r="H120" s="121"/>
      <c r="I120" s="121"/>
      <c r="J120" s="121"/>
      <c r="K120" s="121"/>
      <c r="L120" s="9"/>
      <c r="M120" s="9"/>
      <c r="N120" s="3"/>
      <c r="O120" s="121"/>
      <c r="P120" s="766"/>
      <c r="Q120" s="615"/>
      <c r="R120" s="622"/>
      <c r="S120" s="622"/>
      <c r="T120" s="622"/>
      <c r="U120" s="622"/>
      <c r="V120" s="622"/>
      <c r="W120" s="622"/>
      <c r="X120" s="622"/>
      <c r="Y120" s="622"/>
      <c r="Z120" s="622"/>
      <c r="AA120" s="622"/>
      <c r="AB120" s="622"/>
      <c r="AC120" s="622"/>
      <c r="AD120" s="622"/>
      <c r="AE120" s="622"/>
      <c r="AF120" s="622"/>
      <c r="AG120" s="622"/>
      <c r="AH120" s="622"/>
      <c r="AI120" s="622"/>
      <c r="AJ120" s="622"/>
      <c r="AK120" s="622"/>
      <c r="AL120" s="622"/>
      <c r="AM120" s="622"/>
      <c r="AN120" s="622"/>
      <c r="AO120" s="622"/>
      <c r="AP120" s="622"/>
      <c r="AQ120" s="622"/>
      <c r="AR120" s="622"/>
      <c r="AS120" s="622"/>
      <c r="AT120" s="622"/>
      <c r="AU120" s="622"/>
      <c r="AV120" s="622"/>
      <c r="AW120" s="622"/>
      <c r="AX120" s="622"/>
      <c r="AY120" s="622"/>
      <c r="AZ120" s="622"/>
      <c r="BA120" s="622"/>
      <c r="BB120" s="622"/>
      <c r="BC120" s="622"/>
      <c r="BD120" s="622"/>
      <c r="BE120" s="622"/>
      <c r="BF120" s="622"/>
      <c r="BG120" s="622"/>
      <c r="BH120" s="622"/>
      <c r="BI120" s="622"/>
      <c r="BJ120" s="622"/>
      <c r="BK120" s="622"/>
      <c r="BL120" s="622"/>
      <c r="BM120" s="767"/>
      <c r="BN120" s="121"/>
    </row>
    <row r="121">
      <c r="A121" s="776"/>
      <c r="B121" s="778" t="s">
        <v>578</v>
      </c>
      <c r="C121" s="779" t="str">
        <f>sumifs(O$7:O$115,C$7:C$115, false,A$7:A$115,"production")+sumifs(O$7:O$115,C$7:C$115, false,A$7:A$115,"content")+sumifs(O$7:O$115,C$7:C$115, false,A$7:A$115,"technical")</f>
        <v>#N/A</v>
      </c>
      <c r="D121" s="780"/>
      <c r="E121" s="765"/>
      <c r="F121" s="765"/>
      <c r="G121" s="121"/>
      <c r="H121" s="121"/>
      <c r="I121" s="121"/>
      <c r="J121" s="121"/>
      <c r="K121" s="121"/>
      <c r="L121" s="9"/>
      <c r="M121" s="9"/>
      <c r="N121" s="3"/>
      <c r="O121" s="121"/>
      <c r="P121" s="766"/>
      <c r="Q121" s="615"/>
      <c r="R121" s="622"/>
      <c r="S121" s="622"/>
      <c r="T121" s="622"/>
      <c r="U121" s="622"/>
      <c r="V121" s="622"/>
      <c r="W121" s="622"/>
      <c r="X121" s="622"/>
      <c r="Y121" s="622"/>
      <c r="Z121" s="622"/>
      <c r="AA121" s="622"/>
      <c r="AB121" s="622"/>
      <c r="AC121" s="622"/>
      <c r="AD121" s="622"/>
      <c r="AE121" s="622"/>
      <c r="AF121" s="622"/>
      <c r="AG121" s="622"/>
      <c r="AH121" s="622"/>
      <c r="AI121" s="622"/>
      <c r="AJ121" s="622"/>
      <c r="AK121" s="622"/>
      <c r="AL121" s="622"/>
      <c r="AM121" s="622"/>
      <c r="AN121" s="622"/>
      <c r="AO121" s="622"/>
      <c r="AP121" s="622"/>
      <c r="AQ121" s="622"/>
      <c r="AR121" s="622"/>
      <c r="AS121" s="622"/>
      <c r="AT121" s="622"/>
      <c r="AU121" s="622"/>
      <c r="AV121" s="622"/>
      <c r="AW121" s="622"/>
      <c r="AX121" s="622"/>
      <c r="AY121" s="622"/>
      <c r="AZ121" s="622"/>
      <c r="BA121" s="622"/>
      <c r="BB121" s="622"/>
      <c r="BC121" s="622"/>
      <c r="BD121" s="622"/>
      <c r="BE121" s="622"/>
      <c r="BF121" s="622"/>
      <c r="BG121" s="622"/>
      <c r="BH121" s="622"/>
      <c r="BI121" s="622"/>
      <c r="BJ121" s="622"/>
      <c r="BK121" s="622"/>
      <c r="BL121" s="622"/>
      <c r="BM121" s="767"/>
      <c r="BN121" s="121"/>
    </row>
    <row r="122">
      <c r="A122" s="765"/>
      <c r="B122" s="781" t="s">
        <v>579</v>
      </c>
      <c r="C122" s="782"/>
      <c r="D122" s="783"/>
      <c r="E122" s="765"/>
      <c r="F122" s="765"/>
      <c r="G122" s="121"/>
      <c r="H122" s="121"/>
      <c r="I122" s="121"/>
      <c r="J122" s="121"/>
      <c r="K122" s="121"/>
      <c r="L122" s="9"/>
      <c r="M122" s="9"/>
      <c r="N122" s="3"/>
      <c r="O122" s="121"/>
      <c r="P122" s="766"/>
      <c r="Q122" s="615"/>
      <c r="R122" s="622"/>
      <c r="S122" s="622"/>
      <c r="T122" s="622"/>
      <c r="U122" s="622"/>
      <c r="V122" s="622"/>
      <c r="W122" s="622"/>
      <c r="X122" s="622"/>
      <c r="Y122" s="622"/>
      <c r="Z122" s="622"/>
      <c r="AA122" s="622"/>
      <c r="AB122" s="622"/>
      <c r="AC122" s="622"/>
      <c r="AD122" s="622"/>
      <c r="AE122" s="622"/>
      <c r="AF122" s="622"/>
      <c r="AG122" s="622"/>
      <c r="AH122" s="622"/>
      <c r="AI122" s="622"/>
      <c r="AJ122" s="622"/>
      <c r="AK122" s="622"/>
      <c r="AL122" s="622"/>
      <c r="AM122" s="622"/>
      <c r="AN122" s="622"/>
      <c r="AO122" s="622"/>
      <c r="AP122" s="622"/>
      <c r="AQ122" s="622"/>
      <c r="AR122" s="622"/>
      <c r="AS122" s="622"/>
      <c r="AT122" s="622"/>
      <c r="AU122" s="622"/>
      <c r="AV122" s="622"/>
      <c r="AW122" s="622"/>
      <c r="AX122" s="622"/>
      <c r="AY122" s="622"/>
      <c r="AZ122" s="622"/>
      <c r="BA122" s="622"/>
      <c r="BB122" s="622"/>
      <c r="BC122" s="622"/>
      <c r="BD122" s="622"/>
      <c r="BE122" s="622"/>
      <c r="BF122" s="622"/>
      <c r="BG122" s="622"/>
      <c r="BH122" s="622"/>
      <c r="BI122" s="622"/>
      <c r="BJ122" s="622"/>
      <c r="BK122" s="622"/>
      <c r="BL122" s="622"/>
      <c r="BM122" s="767"/>
      <c r="BN122" s="121"/>
    </row>
    <row r="123">
      <c r="A123" s="765"/>
      <c r="B123" s="784" t="s">
        <v>580</v>
      </c>
      <c r="C123" s="785">
        <f>sumif(C8:C96,true,L8:L96)</f>
        <v>0</v>
      </c>
      <c r="D123" s="786"/>
      <c r="E123" s="765"/>
      <c r="F123" s="765"/>
      <c r="G123" s="121"/>
      <c r="H123" s="121"/>
      <c r="I123" s="121"/>
      <c r="J123" s="121"/>
      <c r="K123" s="121"/>
      <c r="L123" s="9"/>
      <c r="M123" s="9"/>
      <c r="N123" s="3"/>
      <c r="O123" s="121"/>
      <c r="P123" s="766"/>
      <c r="Q123" s="615"/>
      <c r="R123" s="622"/>
      <c r="S123" s="622"/>
      <c r="T123" s="622"/>
      <c r="U123" s="622"/>
      <c r="V123" s="622"/>
      <c r="W123" s="622"/>
      <c r="X123" s="622"/>
      <c r="Y123" s="622"/>
      <c r="Z123" s="622"/>
      <c r="AA123" s="622"/>
      <c r="AB123" s="622"/>
      <c r="AC123" s="622"/>
      <c r="AD123" s="622"/>
      <c r="AE123" s="622"/>
      <c r="AF123" s="622"/>
      <c r="AG123" s="622"/>
      <c r="AH123" s="622"/>
      <c r="AI123" s="622"/>
      <c r="AJ123" s="622"/>
      <c r="AK123" s="622"/>
      <c r="AL123" s="622"/>
      <c r="AM123" s="622"/>
      <c r="AN123" s="622"/>
      <c r="AO123" s="622"/>
      <c r="AP123" s="622"/>
      <c r="AQ123" s="622"/>
      <c r="AR123" s="622"/>
      <c r="AS123" s="622"/>
      <c r="AT123" s="622"/>
      <c r="AU123" s="622"/>
      <c r="AV123" s="622"/>
      <c r="AW123" s="622"/>
      <c r="AX123" s="622"/>
      <c r="AY123" s="622"/>
      <c r="AZ123" s="622"/>
      <c r="BA123" s="622"/>
      <c r="BB123" s="622"/>
      <c r="BC123" s="622"/>
      <c r="BD123" s="622"/>
      <c r="BE123" s="622"/>
      <c r="BF123" s="622"/>
      <c r="BG123" s="622"/>
      <c r="BH123" s="622"/>
      <c r="BI123" s="622"/>
      <c r="BJ123" s="622"/>
      <c r="BK123" s="622"/>
      <c r="BL123" s="622"/>
      <c r="BM123" s="767"/>
      <c r="BN123" s="121"/>
    </row>
    <row r="124">
      <c r="A124" s="765"/>
      <c r="B124" s="787" t="s">
        <v>581</v>
      </c>
      <c r="C124" s="788">
        <f>sum(L8:L115)</f>
        <v>0</v>
      </c>
      <c r="D124" s="657"/>
      <c r="E124" s="765"/>
      <c r="F124" s="765"/>
      <c r="G124" s="121"/>
      <c r="H124" s="121"/>
      <c r="I124" s="121"/>
      <c r="J124" s="121"/>
      <c r="K124" s="121"/>
      <c r="L124" s="9"/>
      <c r="M124" s="9"/>
      <c r="N124" s="3"/>
      <c r="O124" s="121"/>
      <c r="P124" s="766"/>
      <c r="Q124" s="615"/>
      <c r="R124" s="622"/>
      <c r="S124" s="622"/>
      <c r="T124" s="622"/>
      <c r="U124" s="622"/>
      <c r="V124" s="622"/>
      <c r="W124" s="622"/>
      <c r="X124" s="622"/>
      <c r="Y124" s="622"/>
      <c r="Z124" s="622"/>
      <c r="AA124" s="622"/>
      <c r="AB124" s="622"/>
      <c r="AC124" s="622"/>
      <c r="AD124" s="622"/>
      <c r="AE124" s="622"/>
      <c r="AF124" s="622"/>
      <c r="AG124" s="622"/>
      <c r="AH124" s="622"/>
      <c r="AI124" s="622"/>
      <c r="AJ124" s="622"/>
      <c r="AK124" s="622"/>
      <c r="AL124" s="622"/>
      <c r="AM124" s="622"/>
      <c r="AN124" s="622"/>
      <c r="AO124" s="622"/>
      <c r="AP124" s="622"/>
      <c r="AQ124" s="622"/>
      <c r="AR124" s="622"/>
      <c r="AS124" s="622"/>
      <c r="AT124" s="622"/>
      <c r="AU124" s="622"/>
      <c r="AV124" s="622"/>
      <c r="AW124" s="622"/>
      <c r="AX124" s="622"/>
      <c r="AY124" s="622"/>
      <c r="AZ124" s="622"/>
      <c r="BA124" s="622"/>
      <c r="BB124" s="622"/>
      <c r="BC124" s="622"/>
      <c r="BD124" s="622"/>
      <c r="BE124" s="622"/>
      <c r="BF124" s="622"/>
      <c r="BG124" s="622"/>
      <c r="BH124" s="622"/>
      <c r="BI124" s="622"/>
      <c r="BJ124" s="622"/>
      <c r="BK124" s="622"/>
      <c r="BL124" s="622"/>
      <c r="BM124" s="767"/>
      <c r="BN124" s="121"/>
    </row>
    <row r="125">
      <c r="A125" s="765"/>
      <c r="B125" s="765"/>
      <c r="C125" s="765"/>
      <c r="D125" s="765"/>
      <c r="E125" s="765"/>
      <c r="F125" s="765"/>
      <c r="G125" s="121"/>
      <c r="H125" s="121"/>
      <c r="I125" s="121"/>
      <c r="J125" s="121"/>
      <c r="K125" s="121"/>
      <c r="L125" s="9"/>
      <c r="M125" s="9"/>
      <c r="N125" s="3"/>
      <c r="O125" s="121"/>
      <c r="P125" s="766"/>
      <c r="Q125" s="615"/>
      <c r="R125" s="622"/>
      <c r="S125" s="622"/>
      <c r="T125" s="622"/>
      <c r="U125" s="622"/>
      <c r="V125" s="622"/>
      <c r="W125" s="622"/>
      <c r="X125" s="622"/>
      <c r="Y125" s="622"/>
      <c r="Z125" s="622"/>
      <c r="AA125" s="622"/>
      <c r="AB125" s="622"/>
      <c r="AC125" s="622"/>
      <c r="AD125" s="622"/>
      <c r="AE125" s="622"/>
      <c r="AF125" s="622"/>
      <c r="AG125" s="622"/>
      <c r="AH125" s="622"/>
      <c r="AI125" s="622"/>
      <c r="AJ125" s="622"/>
      <c r="AK125" s="622"/>
      <c r="AL125" s="622"/>
      <c r="AM125" s="622"/>
      <c r="AN125" s="622"/>
      <c r="AO125" s="622"/>
      <c r="AP125" s="622"/>
      <c r="AQ125" s="622"/>
      <c r="AR125" s="622"/>
      <c r="AS125" s="622"/>
      <c r="AT125" s="622"/>
      <c r="AU125" s="622"/>
      <c r="AV125" s="622"/>
      <c r="AW125" s="622"/>
      <c r="AX125" s="622"/>
      <c r="AY125" s="622"/>
      <c r="AZ125" s="622"/>
      <c r="BA125" s="622"/>
      <c r="BB125" s="622"/>
      <c r="BC125" s="622"/>
      <c r="BD125" s="622"/>
      <c r="BE125" s="622"/>
      <c r="BF125" s="622"/>
      <c r="BG125" s="622"/>
      <c r="BH125" s="622"/>
      <c r="BI125" s="622"/>
      <c r="BJ125" s="622"/>
      <c r="BK125" s="622"/>
      <c r="BL125" s="622"/>
      <c r="BM125" s="767"/>
      <c r="BN125" s="121"/>
    </row>
    <row r="126">
      <c r="A126" s="765"/>
      <c r="B126" s="765"/>
      <c r="C126" s="765"/>
      <c r="D126" s="765"/>
      <c r="E126" s="765"/>
      <c r="F126" s="765"/>
      <c r="G126" s="121"/>
      <c r="H126" s="121"/>
      <c r="I126" s="121"/>
      <c r="J126" s="121"/>
      <c r="K126" s="121"/>
      <c r="L126" s="9"/>
      <c r="M126" s="9"/>
      <c r="N126" s="3"/>
      <c r="O126" s="121"/>
      <c r="P126" s="766"/>
      <c r="Q126" s="615"/>
      <c r="R126" s="622"/>
      <c r="S126" s="622"/>
      <c r="T126" s="622"/>
      <c r="U126" s="622"/>
      <c r="V126" s="622"/>
      <c r="W126" s="622"/>
      <c r="X126" s="622"/>
      <c r="Y126" s="622"/>
      <c r="Z126" s="622"/>
      <c r="AA126" s="622"/>
      <c r="AB126" s="622"/>
      <c r="AC126" s="622"/>
      <c r="AD126" s="622"/>
      <c r="AE126" s="622"/>
      <c r="AF126" s="622"/>
      <c r="AG126" s="622"/>
      <c r="AH126" s="622"/>
      <c r="AI126" s="622"/>
      <c r="AJ126" s="622"/>
      <c r="AK126" s="622"/>
      <c r="AL126" s="622"/>
      <c r="AM126" s="622"/>
      <c r="AN126" s="622"/>
      <c r="AO126" s="622"/>
      <c r="AP126" s="622"/>
      <c r="AQ126" s="622"/>
      <c r="AR126" s="622"/>
      <c r="AS126" s="622"/>
      <c r="AT126" s="622"/>
      <c r="AU126" s="622"/>
      <c r="AV126" s="622"/>
      <c r="AW126" s="622"/>
      <c r="AX126" s="622"/>
      <c r="AY126" s="622"/>
      <c r="AZ126" s="622"/>
      <c r="BA126" s="622"/>
      <c r="BB126" s="622"/>
      <c r="BC126" s="622"/>
      <c r="BD126" s="622"/>
      <c r="BE126" s="622"/>
      <c r="BF126" s="622"/>
      <c r="BG126" s="622"/>
      <c r="BH126" s="622"/>
      <c r="BI126" s="622"/>
      <c r="BJ126" s="622"/>
      <c r="BK126" s="622"/>
      <c r="BL126" s="622"/>
      <c r="BM126" s="767"/>
      <c r="BN126" s="121"/>
    </row>
    <row r="127">
      <c r="A127" s="765"/>
      <c r="B127" s="765"/>
      <c r="C127" s="765"/>
      <c r="D127" s="765"/>
      <c r="E127" s="765"/>
      <c r="F127" s="765"/>
      <c r="G127" s="121"/>
      <c r="H127" s="121"/>
      <c r="I127" s="121"/>
      <c r="J127" s="121"/>
      <c r="K127" s="121"/>
      <c r="L127" s="9"/>
      <c r="M127" s="9"/>
      <c r="N127" s="3"/>
      <c r="O127" s="121"/>
      <c r="P127" s="766"/>
      <c r="Q127" s="615"/>
      <c r="R127" s="622"/>
      <c r="S127" s="622"/>
      <c r="T127" s="622"/>
      <c r="U127" s="622"/>
      <c r="V127" s="622"/>
      <c r="W127" s="622"/>
      <c r="X127" s="622"/>
      <c r="Y127" s="622"/>
      <c r="Z127" s="622"/>
      <c r="AA127" s="622"/>
      <c r="AB127" s="622"/>
      <c r="AC127" s="622"/>
      <c r="AD127" s="622"/>
      <c r="AE127" s="622"/>
      <c r="AF127" s="622"/>
      <c r="AG127" s="622"/>
      <c r="AH127" s="622"/>
      <c r="AI127" s="622"/>
      <c r="AJ127" s="622"/>
      <c r="AK127" s="622"/>
      <c r="AL127" s="622"/>
      <c r="AM127" s="622"/>
      <c r="AN127" s="622"/>
      <c r="AO127" s="622"/>
      <c r="AP127" s="622"/>
      <c r="AQ127" s="622"/>
      <c r="AR127" s="622"/>
      <c r="AS127" s="622"/>
      <c r="AT127" s="622"/>
      <c r="AU127" s="622"/>
      <c r="AV127" s="622"/>
      <c r="AW127" s="622"/>
      <c r="AX127" s="622"/>
      <c r="AY127" s="622"/>
      <c r="AZ127" s="622"/>
      <c r="BA127" s="622"/>
      <c r="BB127" s="622"/>
      <c r="BC127" s="622"/>
      <c r="BD127" s="622"/>
      <c r="BE127" s="622"/>
      <c r="BF127" s="622"/>
      <c r="BG127" s="622"/>
      <c r="BH127" s="622"/>
      <c r="BI127" s="622"/>
      <c r="BJ127" s="622"/>
      <c r="BK127" s="622"/>
      <c r="BL127" s="622"/>
      <c r="BM127" s="767"/>
      <c r="BN127" s="121"/>
    </row>
    <row r="128">
      <c r="A128" s="765"/>
      <c r="B128" s="765"/>
      <c r="C128" s="765"/>
      <c r="D128" s="765"/>
      <c r="E128" s="765"/>
      <c r="F128" s="121"/>
      <c r="G128" s="121"/>
      <c r="H128" s="121"/>
      <c r="I128" s="121"/>
      <c r="J128" s="121"/>
      <c r="K128" s="121"/>
      <c r="L128" s="9"/>
      <c r="M128" s="9"/>
      <c r="N128" s="3"/>
      <c r="O128" s="121"/>
      <c r="P128" s="766"/>
      <c r="Q128" s="615"/>
      <c r="R128" s="622"/>
      <c r="S128" s="622"/>
      <c r="T128" s="622"/>
      <c r="U128" s="622"/>
      <c r="V128" s="622"/>
      <c r="W128" s="622"/>
      <c r="X128" s="622"/>
      <c r="Y128" s="622"/>
      <c r="Z128" s="622"/>
      <c r="AA128" s="622"/>
      <c r="AB128" s="622"/>
      <c r="AC128" s="622"/>
      <c r="AD128" s="622"/>
      <c r="AE128" s="622"/>
      <c r="AF128" s="622"/>
      <c r="AG128" s="622"/>
      <c r="AH128" s="622"/>
      <c r="AI128" s="622"/>
      <c r="AJ128" s="622"/>
      <c r="AK128" s="622"/>
      <c r="AL128" s="622"/>
      <c r="AM128" s="622"/>
      <c r="AN128" s="622"/>
      <c r="AO128" s="622"/>
      <c r="AP128" s="622"/>
      <c r="AQ128" s="622"/>
      <c r="AR128" s="622"/>
      <c r="AS128" s="622"/>
      <c r="AT128" s="622"/>
      <c r="AU128" s="622"/>
      <c r="AV128" s="622"/>
      <c r="AW128" s="622"/>
      <c r="AX128" s="622"/>
      <c r="AY128" s="622"/>
      <c r="AZ128" s="622"/>
      <c r="BA128" s="622"/>
      <c r="BB128" s="622"/>
      <c r="BC128" s="622"/>
      <c r="BD128" s="622"/>
      <c r="BE128" s="622"/>
      <c r="BF128" s="622"/>
      <c r="BG128" s="622"/>
      <c r="BH128" s="622"/>
      <c r="BI128" s="622"/>
      <c r="BJ128" s="622"/>
      <c r="BK128" s="622"/>
      <c r="BL128" s="622"/>
      <c r="BM128" s="767"/>
      <c r="BN128" s="121"/>
    </row>
    <row r="129">
      <c r="A129" s="765"/>
      <c r="B129" s="765"/>
      <c r="C129" s="765"/>
      <c r="D129" s="765"/>
      <c r="E129" s="765"/>
      <c r="F129" s="121"/>
      <c r="G129" s="121"/>
      <c r="H129" s="121"/>
      <c r="I129" s="121"/>
      <c r="J129" s="121"/>
      <c r="K129" s="121"/>
      <c r="L129" s="9"/>
      <c r="M129" s="9"/>
      <c r="N129" s="3"/>
      <c r="O129" s="121"/>
      <c r="P129" s="766"/>
      <c r="Q129" s="615"/>
      <c r="R129" s="622"/>
      <c r="S129" s="622"/>
      <c r="T129" s="622"/>
      <c r="U129" s="622"/>
      <c r="V129" s="622"/>
      <c r="W129" s="622"/>
      <c r="X129" s="622"/>
      <c r="Y129" s="622"/>
      <c r="Z129" s="622"/>
      <c r="AA129" s="622"/>
      <c r="AB129" s="622"/>
      <c r="AC129" s="622"/>
      <c r="AD129" s="622"/>
      <c r="AE129" s="622"/>
      <c r="AF129" s="622"/>
      <c r="AG129" s="622"/>
      <c r="AH129" s="622"/>
      <c r="AI129" s="622"/>
      <c r="AJ129" s="622"/>
      <c r="AK129" s="622"/>
      <c r="AL129" s="622"/>
      <c r="AM129" s="622"/>
      <c r="AN129" s="622"/>
      <c r="AO129" s="622"/>
      <c r="AP129" s="622"/>
      <c r="AQ129" s="622"/>
      <c r="AR129" s="622"/>
      <c r="AS129" s="622"/>
      <c r="AT129" s="622"/>
      <c r="AU129" s="622"/>
      <c r="AV129" s="622"/>
      <c r="AW129" s="622"/>
      <c r="AX129" s="622"/>
      <c r="AY129" s="622"/>
      <c r="AZ129" s="622"/>
      <c r="BA129" s="622"/>
      <c r="BB129" s="622"/>
      <c r="BC129" s="622"/>
      <c r="BD129" s="622"/>
      <c r="BE129" s="622"/>
      <c r="BF129" s="622"/>
      <c r="BG129" s="622"/>
      <c r="BH129" s="622"/>
      <c r="BI129" s="622"/>
      <c r="BJ129" s="622"/>
      <c r="BK129" s="622"/>
      <c r="BL129" s="622"/>
      <c r="BM129" s="767"/>
      <c r="BN129" s="121"/>
    </row>
    <row r="130">
      <c r="A130" s="765"/>
      <c r="B130" s="765"/>
      <c r="C130" s="765"/>
      <c r="D130" s="765"/>
      <c r="E130" s="765"/>
      <c r="F130" s="121"/>
      <c r="G130" s="121"/>
      <c r="H130" s="121"/>
      <c r="I130" s="121"/>
      <c r="J130" s="121"/>
      <c r="K130" s="121"/>
      <c r="L130" s="9"/>
      <c r="M130" s="9"/>
      <c r="N130" s="3"/>
      <c r="O130" s="121"/>
      <c r="P130" s="766"/>
      <c r="Q130" s="615"/>
      <c r="R130" s="622"/>
      <c r="S130" s="622"/>
      <c r="T130" s="622"/>
      <c r="U130" s="622"/>
      <c r="V130" s="622"/>
      <c r="W130" s="622"/>
      <c r="X130" s="622"/>
      <c r="Y130" s="622"/>
      <c r="Z130" s="622"/>
      <c r="AA130" s="622"/>
      <c r="AB130" s="622"/>
      <c r="AC130" s="622"/>
      <c r="AD130" s="622"/>
      <c r="AE130" s="622"/>
      <c r="AF130" s="622"/>
      <c r="AG130" s="622"/>
      <c r="AH130" s="622"/>
      <c r="AI130" s="622"/>
      <c r="AJ130" s="622"/>
      <c r="AK130" s="622"/>
      <c r="AL130" s="622"/>
      <c r="AM130" s="622"/>
      <c r="AN130" s="622"/>
      <c r="AO130" s="622"/>
      <c r="AP130" s="622"/>
      <c r="AQ130" s="622"/>
      <c r="AR130" s="622"/>
      <c r="AS130" s="622"/>
      <c r="AT130" s="622"/>
      <c r="AU130" s="622"/>
      <c r="AV130" s="622"/>
      <c r="AW130" s="622"/>
      <c r="AX130" s="622"/>
      <c r="AY130" s="622"/>
      <c r="AZ130" s="622"/>
      <c r="BA130" s="622"/>
      <c r="BB130" s="622"/>
      <c r="BC130" s="622"/>
      <c r="BD130" s="622"/>
      <c r="BE130" s="622"/>
      <c r="BF130" s="622"/>
      <c r="BG130" s="622"/>
      <c r="BH130" s="622"/>
      <c r="BI130" s="622"/>
      <c r="BJ130" s="622"/>
      <c r="BK130" s="622"/>
      <c r="BL130" s="622"/>
      <c r="BM130" s="767"/>
      <c r="BN130" s="121"/>
    </row>
    <row r="131">
      <c r="A131" s="765"/>
      <c r="B131" s="765"/>
      <c r="C131" s="765"/>
      <c r="D131" s="765"/>
      <c r="E131" s="765"/>
      <c r="F131" s="121"/>
      <c r="G131" s="121"/>
      <c r="H131" s="121"/>
      <c r="I131" s="121"/>
      <c r="J131" s="121"/>
      <c r="K131" s="121"/>
      <c r="L131" s="9"/>
      <c r="M131" s="9"/>
      <c r="N131" s="3"/>
      <c r="O131" s="121"/>
      <c r="P131" s="766"/>
      <c r="Q131" s="615"/>
      <c r="R131" s="622"/>
      <c r="S131" s="622"/>
      <c r="T131" s="622"/>
      <c r="U131" s="622"/>
      <c r="V131" s="622"/>
      <c r="W131" s="622"/>
      <c r="X131" s="622"/>
      <c r="Y131" s="622"/>
      <c r="Z131" s="622"/>
      <c r="AA131" s="622"/>
      <c r="AB131" s="622"/>
      <c r="AC131" s="622"/>
      <c r="AD131" s="622"/>
      <c r="AE131" s="622"/>
      <c r="AF131" s="622"/>
      <c r="AG131" s="622"/>
      <c r="AH131" s="622"/>
      <c r="AI131" s="622"/>
      <c r="AJ131" s="622"/>
      <c r="AK131" s="622"/>
      <c r="AL131" s="622"/>
      <c r="AM131" s="622"/>
      <c r="AN131" s="622"/>
      <c r="AO131" s="622"/>
      <c r="AP131" s="622"/>
      <c r="AQ131" s="622"/>
      <c r="AR131" s="622"/>
      <c r="AS131" s="622"/>
      <c r="AT131" s="622"/>
      <c r="AU131" s="622"/>
      <c r="AV131" s="622"/>
      <c r="AW131" s="622"/>
      <c r="AX131" s="622"/>
      <c r="AY131" s="622"/>
      <c r="AZ131" s="622"/>
      <c r="BA131" s="622"/>
      <c r="BB131" s="622"/>
      <c r="BC131" s="622"/>
      <c r="BD131" s="622"/>
      <c r="BE131" s="622"/>
      <c r="BF131" s="622"/>
      <c r="BG131" s="622"/>
      <c r="BH131" s="622"/>
      <c r="BI131" s="622"/>
      <c r="BJ131" s="622"/>
      <c r="BK131" s="622"/>
      <c r="BL131" s="622"/>
      <c r="BM131" s="767"/>
      <c r="BN131" s="121"/>
    </row>
    <row r="132">
      <c r="A132" s="765"/>
      <c r="B132" s="765"/>
      <c r="C132" s="765"/>
      <c r="D132" s="765"/>
      <c r="E132" s="765"/>
      <c r="F132" s="121"/>
      <c r="G132" s="121"/>
      <c r="H132" s="121"/>
      <c r="I132" s="121"/>
      <c r="J132" s="121"/>
      <c r="K132" s="121"/>
      <c r="L132" s="9"/>
      <c r="M132" s="9"/>
      <c r="N132" s="3"/>
      <c r="O132" s="121"/>
      <c r="P132" s="766"/>
      <c r="Q132" s="615"/>
      <c r="R132" s="622"/>
      <c r="S132" s="622"/>
      <c r="T132" s="622"/>
      <c r="U132" s="622"/>
      <c r="V132" s="622"/>
      <c r="W132" s="622"/>
      <c r="X132" s="622"/>
      <c r="Y132" s="622"/>
      <c r="Z132" s="622"/>
      <c r="AA132" s="622"/>
      <c r="AB132" s="622"/>
      <c r="AC132" s="622"/>
      <c r="AD132" s="622"/>
      <c r="AE132" s="622"/>
      <c r="AF132" s="622"/>
      <c r="AG132" s="622"/>
      <c r="AH132" s="622"/>
      <c r="AI132" s="622"/>
      <c r="AJ132" s="622"/>
      <c r="AK132" s="622"/>
      <c r="AL132" s="622"/>
      <c r="AM132" s="622"/>
      <c r="AN132" s="622"/>
      <c r="AO132" s="622"/>
      <c r="AP132" s="622"/>
      <c r="AQ132" s="622"/>
      <c r="AR132" s="622"/>
      <c r="AS132" s="622"/>
      <c r="AT132" s="622"/>
      <c r="AU132" s="622"/>
      <c r="AV132" s="622"/>
      <c r="AW132" s="622"/>
      <c r="AX132" s="622"/>
      <c r="AY132" s="622"/>
      <c r="AZ132" s="622"/>
      <c r="BA132" s="622"/>
      <c r="BB132" s="622"/>
      <c r="BC132" s="622"/>
      <c r="BD132" s="622"/>
      <c r="BE132" s="622"/>
      <c r="BF132" s="622"/>
      <c r="BG132" s="622"/>
      <c r="BH132" s="622"/>
      <c r="BI132" s="622"/>
      <c r="BJ132" s="622"/>
      <c r="BK132" s="622"/>
      <c r="BL132" s="622"/>
      <c r="BM132" s="767"/>
      <c r="BN132" s="121"/>
    </row>
    <row r="133">
      <c r="A133" s="765"/>
      <c r="B133" s="765"/>
      <c r="C133" s="765"/>
      <c r="D133" s="765"/>
      <c r="E133" s="765"/>
      <c r="F133" s="121"/>
      <c r="G133" s="121"/>
      <c r="H133" s="121"/>
      <c r="I133" s="121"/>
      <c r="J133" s="121"/>
      <c r="K133" s="121"/>
      <c r="L133" s="9"/>
      <c r="M133" s="9"/>
      <c r="N133" s="3"/>
      <c r="O133" s="121"/>
      <c r="P133" s="766"/>
      <c r="Q133" s="615"/>
      <c r="R133" s="622"/>
      <c r="S133" s="622"/>
      <c r="T133" s="622"/>
      <c r="U133" s="622"/>
      <c r="V133" s="622"/>
      <c r="W133" s="622"/>
      <c r="X133" s="622"/>
      <c r="Y133" s="622"/>
      <c r="Z133" s="622"/>
      <c r="AA133" s="622"/>
      <c r="AB133" s="622"/>
      <c r="AC133" s="622"/>
      <c r="AD133" s="622"/>
      <c r="AE133" s="622"/>
      <c r="AF133" s="622"/>
      <c r="AG133" s="622"/>
      <c r="AH133" s="622"/>
      <c r="AI133" s="622"/>
      <c r="AJ133" s="622"/>
      <c r="AK133" s="622"/>
      <c r="AL133" s="622"/>
      <c r="AM133" s="622"/>
      <c r="AN133" s="622"/>
      <c r="AO133" s="622"/>
      <c r="AP133" s="622"/>
      <c r="AQ133" s="622"/>
      <c r="AR133" s="622"/>
      <c r="AS133" s="622"/>
      <c r="AT133" s="622"/>
      <c r="AU133" s="622"/>
      <c r="AV133" s="622"/>
      <c r="AW133" s="622"/>
      <c r="AX133" s="622"/>
      <c r="AY133" s="622"/>
      <c r="AZ133" s="622"/>
      <c r="BA133" s="622"/>
      <c r="BB133" s="622"/>
      <c r="BC133" s="622"/>
      <c r="BD133" s="622"/>
      <c r="BE133" s="622"/>
      <c r="BF133" s="622"/>
      <c r="BG133" s="622"/>
      <c r="BH133" s="622"/>
      <c r="BI133" s="622"/>
      <c r="BJ133" s="622"/>
      <c r="BK133" s="622"/>
      <c r="BL133" s="622"/>
      <c r="BM133" s="767"/>
      <c r="BN133" s="121"/>
    </row>
    <row r="134">
      <c r="A134" s="765"/>
      <c r="B134" s="765"/>
      <c r="C134" s="765"/>
      <c r="D134" s="765"/>
      <c r="E134" s="765"/>
      <c r="F134" s="121"/>
      <c r="G134" s="121"/>
      <c r="H134" s="121"/>
      <c r="I134" s="121"/>
      <c r="J134" s="121"/>
      <c r="K134" s="121"/>
      <c r="L134" s="9"/>
      <c r="M134" s="9"/>
      <c r="N134" s="3"/>
      <c r="O134" s="121"/>
      <c r="P134" s="766"/>
      <c r="Q134" s="615"/>
      <c r="R134" s="622"/>
      <c r="S134" s="622"/>
      <c r="T134" s="622"/>
      <c r="U134" s="622"/>
      <c r="V134" s="622"/>
      <c r="W134" s="622"/>
      <c r="X134" s="622"/>
      <c r="Y134" s="622"/>
      <c r="Z134" s="622"/>
      <c r="AA134" s="622"/>
      <c r="AB134" s="622"/>
      <c r="AC134" s="622"/>
      <c r="AD134" s="622"/>
      <c r="AE134" s="622"/>
      <c r="AF134" s="622"/>
      <c r="AG134" s="622"/>
      <c r="AH134" s="622"/>
      <c r="AI134" s="622"/>
      <c r="AJ134" s="622"/>
      <c r="AK134" s="622"/>
      <c r="AL134" s="622"/>
      <c r="AM134" s="622"/>
      <c r="AN134" s="622"/>
      <c r="AO134" s="622"/>
      <c r="AP134" s="622"/>
      <c r="AQ134" s="622"/>
      <c r="AR134" s="622"/>
      <c r="AS134" s="622"/>
      <c r="AT134" s="622"/>
      <c r="AU134" s="622"/>
      <c r="AV134" s="622"/>
      <c r="AW134" s="622"/>
      <c r="AX134" s="622"/>
      <c r="AY134" s="622"/>
      <c r="AZ134" s="622"/>
      <c r="BA134" s="622"/>
      <c r="BB134" s="622"/>
      <c r="BC134" s="622"/>
      <c r="BD134" s="622"/>
      <c r="BE134" s="622"/>
      <c r="BF134" s="622"/>
      <c r="BG134" s="622"/>
      <c r="BH134" s="622"/>
      <c r="BI134" s="622"/>
      <c r="BJ134" s="622"/>
      <c r="BK134" s="622"/>
      <c r="BL134" s="622"/>
      <c r="BM134" s="767"/>
      <c r="BN134" s="121"/>
    </row>
    <row r="135">
      <c r="A135" s="765"/>
      <c r="E135" s="765"/>
      <c r="F135" s="121"/>
      <c r="G135" s="121"/>
      <c r="H135" s="121"/>
      <c r="I135" s="121"/>
      <c r="J135" s="121"/>
      <c r="K135" s="121"/>
      <c r="L135" s="9"/>
      <c r="M135" s="9"/>
      <c r="N135" s="3"/>
      <c r="O135" s="121"/>
      <c r="P135" s="766"/>
      <c r="Q135" s="615"/>
      <c r="R135" s="622"/>
      <c r="S135" s="622"/>
      <c r="T135" s="622"/>
      <c r="U135" s="622"/>
      <c r="V135" s="622"/>
      <c r="W135" s="622"/>
      <c r="X135" s="622"/>
      <c r="Y135" s="622"/>
      <c r="Z135" s="622"/>
      <c r="AA135" s="622"/>
      <c r="AB135" s="622"/>
      <c r="AC135" s="622"/>
      <c r="AD135" s="622"/>
      <c r="AE135" s="622"/>
      <c r="AF135" s="622"/>
      <c r="AG135" s="622"/>
      <c r="AH135" s="622"/>
      <c r="AI135" s="622"/>
      <c r="AJ135" s="622"/>
      <c r="AK135" s="622"/>
      <c r="AL135" s="622"/>
      <c r="AM135" s="622"/>
      <c r="AN135" s="622"/>
      <c r="AO135" s="622"/>
      <c r="AP135" s="622"/>
      <c r="AQ135" s="622"/>
      <c r="AR135" s="622"/>
      <c r="AS135" s="622"/>
      <c r="AT135" s="622"/>
      <c r="AU135" s="622"/>
      <c r="AV135" s="622"/>
      <c r="AW135" s="622"/>
      <c r="AX135" s="622"/>
      <c r="AY135" s="622"/>
      <c r="AZ135" s="622"/>
      <c r="BA135" s="622"/>
      <c r="BB135" s="622"/>
      <c r="BC135" s="622"/>
      <c r="BD135" s="622"/>
      <c r="BE135" s="622"/>
      <c r="BF135" s="622"/>
      <c r="BG135" s="622"/>
      <c r="BH135" s="622"/>
      <c r="BI135" s="622"/>
      <c r="BJ135" s="622"/>
      <c r="BK135" s="622"/>
      <c r="BL135" s="622"/>
      <c r="BM135" s="767"/>
      <c r="BN135" s="121"/>
    </row>
  </sheetData>
  <autoFilter ref="$A$7:$P$135"/>
  <mergeCells count="26">
    <mergeCell ref="BC2:BE2"/>
    <mergeCell ref="BG2:BI2"/>
    <mergeCell ref="BJ2:BL2"/>
    <mergeCell ref="AQ2:AS2"/>
    <mergeCell ref="AQ3:AS3"/>
    <mergeCell ref="AT3:AV3"/>
    <mergeCell ref="AW3:AY3"/>
    <mergeCell ref="BC3:BE3"/>
    <mergeCell ref="BG3:BI3"/>
    <mergeCell ref="BJ3:BL3"/>
    <mergeCell ref="S2:W4"/>
    <mergeCell ref="AM2:AO2"/>
    <mergeCell ref="AT2:AV2"/>
    <mergeCell ref="AW2:AY2"/>
    <mergeCell ref="AZ2:BB2"/>
    <mergeCell ref="AM3:AO3"/>
    <mergeCell ref="AZ3:BB3"/>
    <mergeCell ref="C123:D123"/>
    <mergeCell ref="C124:D124"/>
    <mergeCell ref="M2:M4"/>
    <mergeCell ref="B4:B5"/>
    <mergeCell ref="C99:C114"/>
    <mergeCell ref="C118:D118"/>
    <mergeCell ref="C119:D119"/>
    <mergeCell ref="C120:D120"/>
    <mergeCell ref="C121:D121"/>
  </mergeCells>
  <conditionalFormatting sqref="R9:BL135 BM67">
    <cfRule type="cellIs" dxfId="14" priority="1" operator="equal">
      <formula>0</formula>
    </cfRule>
  </conditionalFormatting>
  <conditionalFormatting sqref="R9:BL77 BM67 R80:BL95 R99:BL114">
    <cfRule type="cellIs" dxfId="15" priority="2" operator="lessThan">
      <formula>10</formula>
    </cfRule>
  </conditionalFormatting>
  <conditionalFormatting sqref="R9:BL77 BM67 R80:BL95 R99:BL114">
    <cfRule type="cellIs" dxfId="16" priority="3" operator="between">
      <formula>10</formula>
      <formula>20</formula>
    </cfRule>
  </conditionalFormatting>
  <conditionalFormatting sqref="R9:BL77 BM67 R80:BL95 R99:BL114">
    <cfRule type="cellIs" dxfId="17" priority="4" operator="between">
      <formula>20</formula>
      <formula>40</formula>
    </cfRule>
  </conditionalFormatting>
  <conditionalFormatting sqref="R9:BL77 BM67 R80:BL95 R99:BL114">
    <cfRule type="cellIs" dxfId="18" priority="5" operator="between">
      <formula>40</formula>
      <formula>50</formula>
    </cfRule>
  </conditionalFormatting>
  <conditionalFormatting sqref="R9:BL77 BM67 R80:BL95 R99:BL114">
    <cfRule type="cellIs" dxfId="19" priority="6" operator="greaterThan">
      <formula>50</formula>
    </cfRule>
  </conditionalFormatting>
  <conditionalFormatting sqref="R9:BL77 BM67 R80:BL95 R99:BL114">
    <cfRule type="containsBlanks" dxfId="14" priority="7">
      <formula>LEN(TRIM(R9))=0</formula>
    </cfRule>
  </conditionalFormatting>
  <conditionalFormatting sqref="R5:BF5">
    <cfRule type="expression" dxfId="20" priority="8">
      <formula>R5&gt;$AM$3</formula>
    </cfRule>
  </conditionalFormatting>
  <conditionalFormatting sqref="BG5:BL5">
    <cfRule type="expression" dxfId="1" priority="9">
      <formula>sum(BG9:BG95)&gt;0</formula>
    </cfRule>
  </conditionalFormatting>
  <conditionalFormatting sqref="BM9:BM11 BM13:BM16 BM18:BM43 BM45:BM77 BM80:BM95 BM99:BM114">
    <cfRule type="expression" dxfId="1" priority="10">
      <formula>NOT(ISFORMULA(BM9))</formula>
    </cfRule>
  </conditionalFormatting>
  <conditionalFormatting sqref="N18:N43 N45:N66 N68:N77 N80:N95">
    <cfRule type="expression" dxfId="21" priority="11">
      <formula>NOT(ISFORMULA(N18))</formula>
    </cfRule>
  </conditionalFormatting>
  <conditionalFormatting sqref="F99:G114">
    <cfRule type="expression" dxfId="8" priority="12">
      <formula>$F99&lt;$G99*1.2094</formula>
    </cfRule>
  </conditionalFormatting>
  <conditionalFormatting sqref="E8:E135">
    <cfRule type="expression" dxfId="8" priority="13">
      <formula>and($D8="x",$E8="Needs Staffing")</formula>
    </cfRule>
  </conditionalFormatting>
  <conditionalFormatting sqref="N98">
    <cfRule type="expression" dxfId="22" priority="14">
      <formula>N98=true</formula>
    </cfRule>
  </conditionalFormatting>
  <conditionalFormatting sqref="B1:P1">
    <cfRule type="notContainsBlanks" dxfId="23" priority="15">
      <formula>LEN(TRIM(B1))&gt;0</formula>
    </cfRule>
  </conditionalFormatting>
  <conditionalFormatting sqref="A9:L11 M9:O43 P9:BM11 BN9:BN77 A13:L16 P13:P43 Q13:BM16 A18:L43 Q18:BM43 A45:BM66 A68:BM77 A80:BN95">
    <cfRule type="expression" dxfId="24" priority="16">
      <formula>AND($C9=FALSE,$D9="x")</formula>
    </cfRule>
  </conditionalFormatting>
  <conditionalFormatting sqref="A9:L11 M9:O43 P9:BM11 BN9:BN77 A13:L16 P13:P43 Q13:BM16 A18:L43 Q18:BM43 A45:BM66 A68:BM77 A80:BN95 P97:P114 A99:O114 Q99:BN114">
    <cfRule type="expression" dxfId="25" priority="17">
      <formula>AND($D9="X")</formula>
    </cfRule>
  </conditionalFormatting>
  <conditionalFormatting sqref="F5">
    <cfRule type="expression" dxfId="26" priority="18">
      <formula>F5&lt;&gt;F2</formula>
    </cfRule>
  </conditionalFormatting>
  <dataValidations>
    <dataValidation type="list" allowBlank="1" showErrorMessage="1" sqref="A9:A11 A13:A16 A18:A43 A45:A66 A68:A77 A80:A95 A99:A114">
      <formula1>Controls!$B$12:$B$18</formula1>
    </dataValidation>
    <dataValidation type="list" allowBlank="1" sqref="B99:B114">
      <formula1>'Rate Card'!$B$5:$B135</formula1>
    </dataValidation>
    <dataValidation type="list" allowBlank="1" sqref="BM9:BM11 BM13:BM16 BM18:BM43 BM45:BM66 BM68:BM77 BM80:BM95 BM99:BM114">
      <formula1>Controls!G$21:G135</formula1>
    </dataValidation>
    <dataValidation type="list" allowBlank="1" showErrorMessage="1" sqref="B4">
      <formula1>"Onsite Staffing in COGs,All Staffing in Staffing Section"</formula1>
    </dataValidation>
    <dataValidation type="list" allowBlank="1" showDropDown="1" sqref="O78:P78 BM78:BM79 E8:E96 BM96:BM98 E99:E115 E128:E135 BM115:BM135">
      <formula1>'Staffing Names'!$A$4:$B135</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5D5"/>
    <outlinePr summaryBelow="0" summaryRight="0"/>
  </sheetPr>
  <sheetViews>
    <sheetView workbookViewId="0"/>
  </sheetViews>
  <sheetFormatPr customHeight="1" defaultColWidth="12.63" defaultRowHeight="15.75"/>
  <cols>
    <col customWidth="1" min="1" max="2" width="36.5"/>
  </cols>
  <sheetData>
    <row r="1">
      <c r="A1" s="789" t="s">
        <v>582</v>
      </c>
      <c r="B1" s="790"/>
    </row>
    <row r="2">
      <c r="A2" s="105"/>
    </row>
    <row r="3">
      <c r="A3" s="791" t="str">
        <f>IFERROR(__xludf.DUMMYFUNCTION("importrange(""https://docs.google.com/spreadsheets/d/1tPdrumQu7yTHPPe3CUfS8G2vUSXAfmvGb7cm2rQihRY/edit#gid=1195252998"",""Employee List!B:B"")"),"#REF!")</f>
        <v>#REF!</v>
      </c>
      <c r="B3" s="792" t="s">
        <v>583</v>
      </c>
    </row>
    <row r="4">
      <c r="A4" s="595"/>
      <c r="B4" s="793"/>
    </row>
    <row r="5">
      <c r="A5" s="595"/>
      <c r="B5" s="794"/>
    </row>
    <row r="6">
      <c r="A6" s="595"/>
      <c r="B6" s="793"/>
    </row>
    <row r="7">
      <c r="A7" s="595"/>
      <c r="B7" s="793"/>
    </row>
    <row r="8">
      <c r="A8" s="595"/>
      <c r="B8" s="793"/>
    </row>
    <row r="9">
      <c r="A9" s="595"/>
      <c r="B9" s="793"/>
    </row>
    <row r="10">
      <c r="A10" s="595"/>
      <c r="B10" s="793"/>
    </row>
    <row r="11">
      <c r="A11" s="595"/>
      <c r="B11" s="793"/>
    </row>
    <row r="12">
      <c r="A12" s="595"/>
      <c r="B12" s="793"/>
    </row>
    <row r="13">
      <c r="A13" s="595"/>
      <c r="B13" s="793"/>
    </row>
    <row r="14">
      <c r="A14" s="595"/>
      <c r="B14" s="793"/>
    </row>
    <row r="15">
      <c r="A15" s="595"/>
      <c r="B15" s="793"/>
    </row>
    <row r="16">
      <c r="A16" s="595"/>
      <c r="B16" s="793"/>
    </row>
    <row r="17">
      <c r="A17" s="595"/>
      <c r="B17" s="793"/>
    </row>
    <row r="18">
      <c r="A18" s="595"/>
      <c r="B18" s="793"/>
    </row>
    <row r="19">
      <c r="A19" s="595"/>
      <c r="B19" s="793"/>
    </row>
    <row r="20">
      <c r="A20" s="595"/>
      <c r="B20" s="793"/>
    </row>
    <row r="21">
      <c r="A21" s="595"/>
      <c r="B21" s="793"/>
    </row>
    <row r="22">
      <c r="A22" s="595"/>
      <c r="B22" s="793"/>
    </row>
    <row r="23">
      <c r="A23" s="595"/>
      <c r="B23" s="793"/>
    </row>
    <row r="24">
      <c r="A24" s="595"/>
      <c r="B24" s="793"/>
    </row>
    <row r="25">
      <c r="A25" s="595"/>
      <c r="B25" s="793"/>
    </row>
    <row r="26">
      <c r="A26" s="595"/>
      <c r="B26" s="793"/>
    </row>
    <row r="27">
      <c r="A27" s="595"/>
      <c r="B27" s="793"/>
    </row>
    <row r="28">
      <c r="A28" s="595"/>
      <c r="B28" s="793"/>
    </row>
    <row r="29">
      <c r="A29" s="595"/>
      <c r="B29" s="793"/>
    </row>
    <row r="30">
      <c r="A30" s="595"/>
      <c r="B30" s="793"/>
    </row>
    <row r="31">
      <c r="A31" s="595"/>
      <c r="B31" s="793"/>
    </row>
    <row r="32">
      <c r="A32" s="595"/>
      <c r="B32" s="793"/>
    </row>
    <row r="33">
      <c r="A33" s="595"/>
      <c r="B33" s="793"/>
    </row>
    <row r="34">
      <c r="A34" s="595"/>
      <c r="B34" s="793"/>
    </row>
    <row r="35">
      <c r="A35" s="595"/>
      <c r="B35" s="793"/>
    </row>
    <row r="36">
      <c r="A36" s="595"/>
      <c r="B36" s="793"/>
    </row>
    <row r="37">
      <c r="A37" s="595"/>
      <c r="B37" s="793"/>
    </row>
    <row r="38">
      <c r="A38" s="595"/>
      <c r="B38" s="793"/>
    </row>
    <row r="39">
      <c r="A39" s="595"/>
      <c r="B39" s="793"/>
    </row>
    <row r="40">
      <c r="A40" s="595"/>
      <c r="B40" s="793"/>
    </row>
    <row r="41">
      <c r="A41" s="595"/>
      <c r="B41" s="793"/>
    </row>
    <row r="42">
      <c r="A42" s="595"/>
      <c r="B42" s="793"/>
    </row>
    <row r="43">
      <c r="A43" s="595"/>
      <c r="B43" s="793"/>
    </row>
    <row r="44">
      <c r="A44" s="595"/>
      <c r="B44" s="793"/>
    </row>
    <row r="45">
      <c r="A45" s="595"/>
      <c r="B45" s="793"/>
    </row>
    <row r="46">
      <c r="A46" s="595"/>
      <c r="B46" s="793"/>
    </row>
    <row r="47">
      <c r="A47" s="595"/>
      <c r="B47" s="793"/>
    </row>
    <row r="48">
      <c r="A48" s="595"/>
      <c r="B48" s="793"/>
    </row>
    <row r="49">
      <c r="A49" s="595"/>
      <c r="B49" s="793"/>
    </row>
    <row r="50">
      <c r="A50" s="595"/>
      <c r="B50" s="793"/>
    </row>
    <row r="51">
      <c r="A51" s="595"/>
      <c r="B51" s="793"/>
    </row>
    <row r="52">
      <c r="A52" s="595"/>
      <c r="B52" s="793"/>
    </row>
    <row r="53">
      <c r="A53" s="595"/>
      <c r="B53" s="793"/>
    </row>
    <row r="54">
      <c r="A54" s="595"/>
      <c r="B54" s="793"/>
    </row>
    <row r="55">
      <c r="A55" s="595"/>
      <c r="B55" s="793"/>
    </row>
    <row r="56">
      <c r="A56" s="595"/>
      <c r="B56" s="793"/>
    </row>
    <row r="57">
      <c r="A57" s="595"/>
      <c r="B57" s="793"/>
    </row>
    <row r="58">
      <c r="A58" s="595"/>
      <c r="B58" s="793"/>
    </row>
    <row r="59">
      <c r="A59" s="595"/>
      <c r="B59" s="793"/>
    </row>
    <row r="60">
      <c r="A60" s="595"/>
      <c r="B60" s="793"/>
    </row>
    <row r="61">
      <c r="A61" s="595"/>
      <c r="B61" s="793"/>
    </row>
    <row r="62">
      <c r="A62" s="595"/>
      <c r="B62" s="793"/>
    </row>
    <row r="63">
      <c r="A63" s="595"/>
      <c r="B63" s="793"/>
    </row>
    <row r="64">
      <c r="A64" s="595"/>
      <c r="B64" s="793"/>
    </row>
    <row r="65">
      <c r="A65" s="595"/>
      <c r="B65" s="793"/>
    </row>
    <row r="66">
      <c r="A66" s="595"/>
      <c r="B66" s="793"/>
    </row>
    <row r="67">
      <c r="A67" s="595"/>
      <c r="B67" s="793"/>
    </row>
    <row r="68">
      <c r="A68" s="595"/>
      <c r="B68" s="793"/>
    </row>
    <row r="69">
      <c r="A69" s="595"/>
      <c r="B69" s="793"/>
    </row>
    <row r="70">
      <c r="A70" s="595"/>
      <c r="B70" s="793"/>
    </row>
    <row r="71">
      <c r="A71" s="595"/>
      <c r="B71" s="793"/>
    </row>
    <row r="72">
      <c r="A72" s="595"/>
      <c r="B72" s="793"/>
    </row>
    <row r="73">
      <c r="A73" s="595"/>
      <c r="B73" s="793"/>
    </row>
    <row r="74">
      <c r="A74" s="595"/>
      <c r="B74" s="793"/>
    </row>
    <row r="75">
      <c r="A75" s="595"/>
      <c r="B75" s="793"/>
    </row>
    <row r="76">
      <c r="A76" s="595"/>
      <c r="B76" s="793"/>
    </row>
    <row r="77">
      <c r="A77" s="595"/>
      <c r="B77" s="793"/>
    </row>
    <row r="78">
      <c r="A78" s="595"/>
      <c r="B78" s="793"/>
    </row>
    <row r="79">
      <c r="A79" s="595"/>
      <c r="B79" s="793"/>
    </row>
    <row r="80">
      <c r="A80" s="595"/>
      <c r="B80" s="793"/>
    </row>
    <row r="81">
      <c r="A81" s="595"/>
      <c r="B81" s="793"/>
    </row>
    <row r="82">
      <c r="A82" s="595"/>
      <c r="B82" s="793"/>
    </row>
    <row r="83">
      <c r="A83" s="595"/>
      <c r="B83" s="793"/>
    </row>
    <row r="84">
      <c r="A84" s="595"/>
      <c r="B84" s="793"/>
    </row>
    <row r="85">
      <c r="A85" s="595"/>
      <c r="B85" s="793"/>
    </row>
    <row r="86">
      <c r="A86" s="595"/>
      <c r="B86" s="793"/>
    </row>
    <row r="87">
      <c r="A87" s="595"/>
      <c r="B87" s="793"/>
    </row>
    <row r="88">
      <c r="A88" s="595"/>
      <c r="B88" s="793"/>
    </row>
    <row r="89">
      <c r="A89" s="595"/>
      <c r="B89" s="793"/>
    </row>
    <row r="90">
      <c r="A90" s="595"/>
      <c r="B90" s="793"/>
    </row>
    <row r="91">
      <c r="A91" s="595"/>
      <c r="B91" s="793"/>
    </row>
    <row r="92">
      <c r="A92" s="595"/>
      <c r="B92" s="793"/>
    </row>
    <row r="93">
      <c r="A93" s="595"/>
      <c r="B93" s="793"/>
    </row>
    <row r="94">
      <c r="A94" s="595"/>
      <c r="B94" s="793"/>
    </row>
    <row r="95">
      <c r="A95" s="595"/>
      <c r="B95" s="793"/>
    </row>
    <row r="96">
      <c r="A96" s="595"/>
      <c r="B96" s="793"/>
    </row>
    <row r="97">
      <c r="A97" s="595"/>
      <c r="B97" s="793"/>
    </row>
    <row r="98">
      <c r="A98" s="595"/>
      <c r="B98" s="793"/>
    </row>
    <row r="99">
      <c r="A99" s="595"/>
      <c r="B99" s="793"/>
    </row>
    <row r="100">
      <c r="A100" s="595"/>
      <c r="B100" s="793"/>
    </row>
    <row r="101">
      <c r="A101" s="595"/>
      <c r="B101" s="793"/>
    </row>
    <row r="102">
      <c r="A102" s="595"/>
      <c r="B102" s="793"/>
    </row>
    <row r="103">
      <c r="A103" s="595"/>
      <c r="B103" s="793"/>
    </row>
    <row r="104">
      <c r="A104" s="595"/>
      <c r="B104" s="793"/>
    </row>
    <row r="105">
      <c r="A105" s="595"/>
      <c r="B105" s="793"/>
    </row>
    <row r="106">
      <c r="A106" s="595"/>
      <c r="B106" s="793"/>
    </row>
    <row r="107">
      <c r="A107" s="595"/>
      <c r="B107" s="793"/>
    </row>
    <row r="108">
      <c r="A108" s="595"/>
      <c r="B108" s="793"/>
    </row>
    <row r="109">
      <c r="A109" s="595"/>
      <c r="B109" s="793"/>
    </row>
    <row r="110">
      <c r="A110" s="595"/>
      <c r="B110" s="793"/>
    </row>
    <row r="111">
      <c r="A111" s="595"/>
      <c r="B111" s="793"/>
    </row>
    <row r="112">
      <c r="A112" s="595"/>
      <c r="B112" s="793"/>
    </row>
    <row r="113">
      <c r="A113" s="595"/>
      <c r="B113" s="793"/>
    </row>
    <row r="114">
      <c r="A114" s="595"/>
      <c r="B114" s="793"/>
    </row>
    <row r="115">
      <c r="A115" s="595"/>
      <c r="B115" s="793"/>
    </row>
    <row r="116">
      <c r="A116" s="595"/>
      <c r="B116" s="793"/>
    </row>
    <row r="117">
      <c r="A117" s="595"/>
      <c r="B117" s="793"/>
    </row>
    <row r="118">
      <c r="A118" s="595"/>
      <c r="B118" s="793"/>
    </row>
    <row r="119">
      <c r="A119" s="595"/>
      <c r="B119" s="793"/>
    </row>
    <row r="120">
      <c r="A120" s="595"/>
      <c r="B120" s="793"/>
    </row>
    <row r="121">
      <c r="A121" s="595"/>
      <c r="B121" s="793"/>
    </row>
    <row r="122">
      <c r="A122" s="595"/>
      <c r="B122" s="793"/>
    </row>
    <row r="123">
      <c r="A123" s="595"/>
      <c r="B123" s="793"/>
    </row>
    <row r="124">
      <c r="A124" s="595"/>
      <c r="B124" s="793"/>
    </row>
    <row r="125">
      <c r="A125" s="595"/>
      <c r="B125" s="793"/>
    </row>
    <row r="126">
      <c r="A126" s="595"/>
      <c r="B126" s="793"/>
    </row>
    <row r="127">
      <c r="A127" s="595"/>
      <c r="B127" s="793"/>
    </row>
    <row r="128">
      <c r="A128" s="595"/>
      <c r="B128" s="793"/>
    </row>
    <row r="129">
      <c r="A129" s="595"/>
      <c r="B129" s="793"/>
    </row>
    <row r="130">
      <c r="A130" s="595"/>
      <c r="B130" s="793"/>
    </row>
    <row r="131">
      <c r="A131" s="595"/>
      <c r="B131" s="793"/>
    </row>
    <row r="132">
      <c r="A132" s="595"/>
      <c r="B132" s="793"/>
    </row>
    <row r="133">
      <c r="A133" s="595"/>
      <c r="B133" s="793"/>
    </row>
    <row r="134">
      <c r="A134" s="595"/>
      <c r="B134" s="793"/>
    </row>
    <row r="135">
      <c r="A135" s="595"/>
      <c r="B135" s="793"/>
    </row>
    <row r="136">
      <c r="A136" s="595"/>
      <c r="B136" s="793"/>
    </row>
    <row r="137">
      <c r="A137" s="595"/>
      <c r="B137" s="793"/>
    </row>
    <row r="138">
      <c r="A138" s="595"/>
      <c r="B138" s="793"/>
    </row>
    <row r="139">
      <c r="A139" s="595"/>
      <c r="B139" s="793"/>
    </row>
    <row r="140">
      <c r="A140" s="595"/>
      <c r="B140" s="793"/>
    </row>
    <row r="141">
      <c r="A141" s="595"/>
      <c r="B141" s="793"/>
    </row>
    <row r="142">
      <c r="A142" s="595"/>
      <c r="B142" s="793"/>
    </row>
    <row r="143">
      <c r="A143" s="595"/>
      <c r="B143" s="793"/>
    </row>
    <row r="144">
      <c r="A144" s="595"/>
      <c r="B144" s="793"/>
    </row>
    <row r="145">
      <c r="A145" s="595"/>
      <c r="B145" s="793"/>
    </row>
    <row r="146">
      <c r="A146" s="595"/>
      <c r="B146" s="793"/>
    </row>
    <row r="147">
      <c r="A147" s="595"/>
      <c r="B147" s="793"/>
    </row>
    <row r="148">
      <c r="A148" s="595"/>
      <c r="B148" s="793"/>
    </row>
    <row r="149">
      <c r="A149" s="595"/>
      <c r="B149" s="793"/>
    </row>
    <row r="150">
      <c r="A150" s="595"/>
      <c r="B150" s="793"/>
    </row>
    <row r="151">
      <c r="A151" s="595"/>
      <c r="B151" s="793"/>
    </row>
    <row r="152">
      <c r="A152" s="595"/>
      <c r="B152" s="793"/>
    </row>
    <row r="153">
      <c r="A153" s="595"/>
      <c r="B153" s="793"/>
    </row>
    <row r="154">
      <c r="A154" s="595"/>
      <c r="B154" s="793"/>
    </row>
    <row r="155">
      <c r="A155" s="595"/>
      <c r="B155" s="793"/>
    </row>
    <row r="156">
      <c r="A156" s="595"/>
      <c r="B156" s="793"/>
    </row>
    <row r="157">
      <c r="A157" s="595"/>
      <c r="B157" s="793"/>
    </row>
    <row r="158">
      <c r="A158" s="595"/>
      <c r="B158" s="793"/>
    </row>
    <row r="159">
      <c r="A159" s="595"/>
      <c r="B159" s="793"/>
    </row>
    <row r="160">
      <c r="A160" s="595"/>
      <c r="B160" s="793"/>
    </row>
    <row r="161">
      <c r="A161" s="595"/>
      <c r="B161" s="793"/>
    </row>
    <row r="162">
      <c r="A162" s="595"/>
      <c r="B162" s="793"/>
    </row>
    <row r="163">
      <c r="A163" s="595"/>
      <c r="B163" s="793"/>
    </row>
    <row r="164">
      <c r="A164" s="595"/>
      <c r="B164" s="793"/>
    </row>
    <row r="165">
      <c r="A165" s="595"/>
      <c r="B165" s="793"/>
    </row>
    <row r="166">
      <c r="A166" s="595"/>
      <c r="B166" s="793"/>
    </row>
    <row r="167">
      <c r="A167" s="595"/>
      <c r="B167" s="793"/>
    </row>
    <row r="168">
      <c r="A168" s="595"/>
      <c r="B168" s="793"/>
    </row>
    <row r="169">
      <c r="A169" s="595"/>
      <c r="B169" s="793"/>
    </row>
    <row r="170">
      <c r="A170" s="595"/>
      <c r="B170" s="793"/>
    </row>
    <row r="171">
      <c r="A171" s="595"/>
      <c r="B171" s="793"/>
    </row>
    <row r="172">
      <c r="A172" s="595"/>
      <c r="B172" s="793"/>
    </row>
    <row r="173">
      <c r="A173" s="595"/>
      <c r="B173" s="793"/>
    </row>
    <row r="174">
      <c r="A174" s="595"/>
      <c r="B174" s="793"/>
    </row>
    <row r="175">
      <c r="A175" s="595"/>
      <c r="B175" s="793"/>
    </row>
    <row r="176">
      <c r="A176" s="595"/>
      <c r="B176" s="793"/>
    </row>
    <row r="177">
      <c r="A177" s="595"/>
      <c r="B177" s="793"/>
    </row>
    <row r="178">
      <c r="A178" s="595"/>
      <c r="B178" s="793"/>
    </row>
    <row r="179">
      <c r="A179" s="595"/>
      <c r="B179" s="793"/>
    </row>
    <row r="180">
      <c r="A180" s="595"/>
      <c r="B180" s="793"/>
    </row>
    <row r="181">
      <c r="A181" s="595"/>
      <c r="B181" s="793"/>
    </row>
    <row r="182">
      <c r="A182" s="595"/>
      <c r="B182" s="793"/>
    </row>
    <row r="183">
      <c r="A183" s="595"/>
      <c r="B183" s="793"/>
    </row>
    <row r="184">
      <c r="A184" s="595"/>
      <c r="B184" s="793"/>
    </row>
    <row r="185">
      <c r="A185" s="595"/>
      <c r="B185" s="793"/>
    </row>
    <row r="186">
      <c r="A186" s="595"/>
      <c r="B186" s="793"/>
    </row>
    <row r="187">
      <c r="A187" s="595"/>
      <c r="B187" s="793"/>
    </row>
    <row r="188">
      <c r="A188" s="595"/>
      <c r="B188" s="793"/>
    </row>
    <row r="189">
      <c r="A189" s="595"/>
      <c r="B189" s="793"/>
    </row>
    <row r="190">
      <c r="A190" s="595"/>
      <c r="B190" s="793"/>
    </row>
    <row r="191">
      <c r="A191" s="595"/>
      <c r="B191" s="793"/>
    </row>
    <row r="192">
      <c r="A192" s="595"/>
      <c r="B192" s="793"/>
    </row>
    <row r="193">
      <c r="A193" s="595"/>
      <c r="B193" s="793"/>
    </row>
    <row r="194">
      <c r="A194" s="595"/>
      <c r="B194" s="793"/>
    </row>
    <row r="195">
      <c r="A195" s="595"/>
      <c r="B195" s="793"/>
    </row>
    <row r="196">
      <c r="A196" s="595"/>
      <c r="B196" s="793"/>
    </row>
    <row r="197">
      <c r="A197" s="595"/>
      <c r="B197" s="793"/>
    </row>
    <row r="198">
      <c r="A198" s="595"/>
      <c r="B198" s="793"/>
    </row>
    <row r="199">
      <c r="A199" s="595"/>
      <c r="B199" s="793"/>
    </row>
    <row r="200">
      <c r="A200" s="595"/>
      <c r="B200" s="793"/>
    </row>
    <row r="201">
      <c r="A201" s="595"/>
      <c r="B201" s="793"/>
    </row>
    <row r="202">
      <c r="A202" s="595"/>
      <c r="B202" s="793"/>
    </row>
    <row r="203">
      <c r="A203" s="595"/>
      <c r="B203" s="793"/>
    </row>
    <row r="204">
      <c r="A204" s="595"/>
      <c r="B204" s="793"/>
    </row>
    <row r="205">
      <c r="A205" s="595"/>
      <c r="B205" s="793"/>
    </row>
    <row r="206">
      <c r="A206" s="595"/>
      <c r="B206" s="793"/>
    </row>
    <row r="207">
      <c r="A207" s="595"/>
      <c r="B207" s="793"/>
    </row>
    <row r="208">
      <c r="A208" s="595"/>
      <c r="B208" s="793"/>
    </row>
    <row r="209">
      <c r="A209" s="595"/>
      <c r="B209" s="793"/>
    </row>
    <row r="210">
      <c r="A210" s="595"/>
      <c r="B210" s="793"/>
    </row>
    <row r="211">
      <c r="A211" s="595"/>
      <c r="B211" s="793"/>
    </row>
    <row r="212">
      <c r="A212" s="595"/>
      <c r="B212" s="793"/>
    </row>
    <row r="213">
      <c r="A213" s="595"/>
      <c r="B213" s="793"/>
    </row>
    <row r="214">
      <c r="A214" s="595"/>
      <c r="B214" s="793"/>
    </row>
    <row r="215">
      <c r="A215" s="595"/>
      <c r="B215" s="793"/>
    </row>
    <row r="216">
      <c r="A216" s="595"/>
      <c r="B216" s="793"/>
    </row>
    <row r="217">
      <c r="A217" s="595"/>
      <c r="B217" s="793"/>
    </row>
    <row r="218">
      <c r="A218" s="595"/>
      <c r="B218" s="793"/>
    </row>
    <row r="219">
      <c r="A219" s="595"/>
      <c r="B219" s="793"/>
    </row>
    <row r="220">
      <c r="A220" s="595"/>
      <c r="B220" s="793"/>
    </row>
    <row r="221">
      <c r="A221" s="595"/>
      <c r="B221" s="793"/>
    </row>
    <row r="222">
      <c r="A222" s="595"/>
      <c r="B222" s="793"/>
    </row>
    <row r="223">
      <c r="A223" s="595"/>
      <c r="B223" s="793"/>
    </row>
    <row r="224">
      <c r="A224" s="595"/>
      <c r="B224" s="793"/>
    </row>
    <row r="225">
      <c r="A225" s="595"/>
      <c r="B225" s="793"/>
    </row>
    <row r="226">
      <c r="A226" s="595"/>
      <c r="B226" s="793"/>
    </row>
    <row r="227">
      <c r="A227" s="595"/>
      <c r="B227" s="793"/>
    </row>
    <row r="228">
      <c r="A228" s="595"/>
      <c r="B228" s="793"/>
    </row>
    <row r="229">
      <c r="A229" s="595"/>
      <c r="B229" s="793"/>
    </row>
    <row r="230">
      <c r="A230" s="595"/>
      <c r="B230" s="793"/>
    </row>
    <row r="231">
      <c r="A231" s="595"/>
      <c r="B231" s="793"/>
    </row>
    <row r="232">
      <c r="A232" s="595"/>
      <c r="B232" s="793"/>
    </row>
    <row r="233">
      <c r="A233" s="595"/>
      <c r="B233" s="793"/>
    </row>
    <row r="234">
      <c r="A234" s="595"/>
      <c r="B234" s="793"/>
    </row>
    <row r="235">
      <c r="A235" s="595"/>
      <c r="B235" s="793"/>
    </row>
    <row r="236">
      <c r="A236" s="595"/>
      <c r="B236" s="793"/>
    </row>
    <row r="237">
      <c r="A237" s="595"/>
      <c r="B237" s="793"/>
    </row>
    <row r="238">
      <c r="A238" s="595"/>
      <c r="B238" s="793"/>
    </row>
    <row r="239">
      <c r="A239" s="595"/>
      <c r="B239" s="793"/>
    </row>
    <row r="240">
      <c r="A240" s="595"/>
      <c r="B240" s="793"/>
    </row>
    <row r="241">
      <c r="A241" s="595"/>
      <c r="B241" s="793"/>
    </row>
    <row r="242">
      <c r="A242" s="595"/>
      <c r="B242" s="793"/>
    </row>
    <row r="243">
      <c r="A243" s="595"/>
      <c r="B243" s="793"/>
    </row>
    <row r="244">
      <c r="A244" s="595"/>
      <c r="B244" s="793"/>
    </row>
    <row r="245">
      <c r="A245" s="595"/>
      <c r="B245" s="793"/>
    </row>
    <row r="246">
      <c r="A246" s="595"/>
      <c r="B246" s="793"/>
    </row>
    <row r="247">
      <c r="A247" s="595"/>
      <c r="B247" s="793"/>
    </row>
    <row r="248">
      <c r="A248" s="595"/>
      <c r="B248" s="793"/>
    </row>
    <row r="249">
      <c r="A249" s="595"/>
      <c r="B249" s="793"/>
    </row>
    <row r="250">
      <c r="A250" s="595"/>
      <c r="B250" s="793"/>
    </row>
    <row r="251">
      <c r="A251" s="595"/>
      <c r="B251" s="793"/>
    </row>
    <row r="252">
      <c r="A252" s="595"/>
      <c r="B252" s="793"/>
    </row>
    <row r="253">
      <c r="A253" s="595"/>
      <c r="B253" s="793"/>
    </row>
    <row r="254">
      <c r="A254" s="595"/>
      <c r="B254" s="793"/>
    </row>
    <row r="255">
      <c r="A255" s="595"/>
      <c r="B255" s="793"/>
    </row>
    <row r="256">
      <c r="A256" s="595"/>
      <c r="B256" s="793"/>
    </row>
    <row r="257">
      <c r="A257" s="595"/>
      <c r="B257" s="793"/>
    </row>
    <row r="258">
      <c r="A258" s="595"/>
      <c r="B258" s="793"/>
    </row>
    <row r="259">
      <c r="A259" s="595"/>
      <c r="B259" s="793"/>
    </row>
    <row r="260">
      <c r="A260" s="595"/>
      <c r="B260" s="793"/>
    </row>
    <row r="261">
      <c r="A261" s="595"/>
      <c r="B261" s="793"/>
    </row>
    <row r="262">
      <c r="A262" s="595"/>
      <c r="B262" s="793"/>
    </row>
    <row r="263">
      <c r="A263" s="595"/>
      <c r="B263" s="793"/>
    </row>
    <row r="264">
      <c r="A264" s="595"/>
      <c r="B264" s="793"/>
    </row>
    <row r="265">
      <c r="A265" s="595"/>
      <c r="B265" s="793"/>
    </row>
    <row r="266">
      <c r="A266" s="595"/>
      <c r="B266" s="793"/>
    </row>
    <row r="267">
      <c r="A267" s="595"/>
      <c r="B267" s="793"/>
    </row>
    <row r="268">
      <c r="A268" s="595"/>
      <c r="B268" s="793"/>
    </row>
    <row r="269">
      <c r="A269" s="595"/>
      <c r="B269" s="793"/>
    </row>
    <row r="270">
      <c r="A270" s="595"/>
      <c r="B270" s="793"/>
    </row>
    <row r="271">
      <c r="A271" s="595"/>
      <c r="B271" s="793"/>
    </row>
    <row r="272">
      <c r="A272" s="595"/>
      <c r="B272" s="793"/>
    </row>
    <row r="273">
      <c r="A273" s="595"/>
      <c r="B273" s="793"/>
    </row>
    <row r="274">
      <c r="A274" s="595"/>
      <c r="B274" s="793"/>
    </row>
    <row r="275">
      <c r="A275" s="595"/>
      <c r="B275" s="793"/>
    </row>
    <row r="276">
      <c r="A276" s="595"/>
      <c r="B276" s="793"/>
    </row>
    <row r="277">
      <c r="A277" s="595"/>
      <c r="B277" s="793"/>
    </row>
    <row r="278">
      <c r="A278" s="595"/>
      <c r="B278" s="793"/>
    </row>
    <row r="279">
      <c r="A279" s="595"/>
      <c r="B279" s="793"/>
    </row>
    <row r="280">
      <c r="A280" s="595"/>
      <c r="B280" s="793"/>
    </row>
    <row r="281">
      <c r="A281" s="595"/>
      <c r="B281" s="793"/>
    </row>
    <row r="282">
      <c r="A282" s="595"/>
      <c r="B282" s="793"/>
    </row>
    <row r="283">
      <c r="A283" s="595"/>
      <c r="B283" s="793"/>
    </row>
    <row r="284">
      <c r="A284" s="595"/>
      <c r="B284" s="793"/>
    </row>
    <row r="285">
      <c r="A285" s="595"/>
      <c r="B285" s="793"/>
    </row>
    <row r="286">
      <c r="A286" s="595"/>
      <c r="B286" s="793"/>
    </row>
    <row r="287">
      <c r="A287" s="595"/>
      <c r="B287" s="793"/>
    </row>
    <row r="288">
      <c r="A288" s="595"/>
      <c r="B288" s="793"/>
    </row>
    <row r="289">
      <c r="A289" s="595"/>
      <c r="B289" s="793"/>
    </row>
    <row r="290">
      <c r="A290" s="595"/>
      <c r="B290" s="793"/>
    </row>
    <row r="291">
      <c r="A291" s="595"/>
      <c r="B291" s="793"/>
    </row>
    <row r="292">
      <c r="A292" s="595"/>
      <c r="B292" s="793"/>
    </row>
    <row r="293">
      <c r="A293" s="595"/>
      <c r="B293" s="793"/>
    </row>
    <row r="294">
      <c r="A294" s="595"/>
      <c r="B294" s="793"/>
    </row>
    <row r="295">
      <c r="A295" s="595"/>
      <c r="B295" s="793"/>
    </row>
    <row r="296">
      <c r="A296" s="595"/>
      <c r="B296" s="793"/>
    </row>
    <row r="297">
      <c r="A297" s="595"/>
      <c r="B297" s="793"/>
    </row>
    <row r="298">
      <c r="A298" s="595"/>
      <c r="B298" s="793"/>
    </row>
    <row r="299">
      <c r="A299" s="595"/>
      <c r="B299" s="793"/>
    </row>
    <row r="300">
      <c r="A300" s="595"/>
      <c r="B300" s="793"/>
    </row>
    <row r="301">
      <c r="A301" s="595"/>
      <c r="B301" s="793"/>
    </row>
    <row r="302">
      <c r="A302" s="595"/>
      <c r="B302" s="793"/>
    </row>
    <row r="303">
      <c r="A303" s="595"/>
      <c r="B303" s="793"/>
    </row>
    <row r="304">
      <c r="A304" s="595"/>
      <c r="B304" s="793"/>
    </row>
    <row r="305">
      <c r="A305" s="595"/>
      <c r="B305" s="793"/>
    </row>
    <row r="306">
      <c r="A306" s="595"/>
      <c r="B306" s="793"/>
    </row>
    <row r="307">
      <c r="A307" s="595"/>
      <c r="B307" s="793"/>
    </row>
    <row r="308">
      <c r="A308" s="595"/>
      <c r="B308" s="793"/>
    </row>
    <row r="309">
      <c r="A309" s="595"/>
      <c r="B309" s="793"/>
    </row>
    <row r="310">
      <c r="A310" s="595"/>
      <c r="B310" s="793"/>
    </row>
    <row r="311">
      <c r="A311" s="595"/>
      <c r="B311" s="793"/>
    </row>
    <row r="312">
      <c r="A312" s="595"/>
      <c r="B312" s="795"/>
    </row>
    <row r="313">
      <c r="A313" s="595"/>
      <c r="B313" s="795"/>
    </row>
    <row r="314">
      <c r="A314" s="595"/>
      <c r="B314" s="795"/>
    </row>
    <row r="315">
      <c r="A315" s="595"/>
      <c r="B315" s="795"/>
    </row>
    <row r="316">
      <c r="A316" s="595"/>
      <c r="B316" s="795"/>
    </row>
    <row r="317">
      <c r="A317" s="595"/>
      <c r="B317" s="795"/>
    </row>
    <row r="318">
      <c r="A318" s="595"/>
      <c r="B318" s="795"/>
    </row>
    <row r="319">
      <c r="A319" s="595"/>
      <c r="B319" s="795"/>
    </row>
    <row r="320">
      <c r="A320" s="595"/>
      <c r="B320" s="795"/>
    </row>
    <row r="321">
      <c r="A321" s="595"/>
      <c r="B321" s="795"/>
    </row>
    <row r="322">
      <c r="A322" s="595"/>
      <c r="B322" s="795"/>
    </row>
    <row r="323">
      <c r="A323" s="595"/>
      <c r="B323" s="795"/>
    </row>
    <row r="324">
      <c r="A324" s="595"/>
      <c r="B324" s="795"/>
    </row>
    <row r="325">
      <c r="A325" s="595"/>
      <c r="B325" s="795"/>
    </row>
    <row r="326">
      <c r="A326" s="595"/>
      <c r="B326" s="795"/>
    </row>
    <row r="327">
      <c r="A327" s="595"/>
      <c r="B327" s="795"/>
    </row>
    <row r="328">
      <c r="A328" s="595"/>
      <c r="B328" s="795"/>
    </row>
    <row r="329">
      <c r="A329" s="595"/>
      <c r="B329" s="795"/>
    </row>
    <row r="330">
      <c r="A330" s="595"/>
      <c r="B330" s="795"/>
    </row>
    <row r="331">
      <c r="A331" s="595"/>
      <c r="B331" s="795"/>
    </row>
    <row r="332">
      <c r="A332" s="595"/>
      <c r="B332" s="795"/>
    </row>
    <row r="333">
      <c r="A333" s="595"/>
      <c r="B333" s="795"/>
    </row>
    <row r="334">
      <c r="A334" s="595"/>
      <c r="B334" s="795"/>
    </row>
    <row r="335">
      <c r="A335" s="595"/>
      <c r="B335" s="795"/>
    </row>
    <row r="336">
      <c r="A336" s="595"/>
      <c r="B336" s="795"/>
    </row>
    <row r="337">
      <c r="A337" s="595"/>
      <c r="B337" s="795"/>
    </row>
    <row r="338">
      <c r="A338" s="595"/>
      <c r="B338" s="795"/>
    </row>
    <row r="339">
      <c r="A339" s="595"/>
      <c r="B339" s="795"/>
    </row>
    <row r="340">
      <c r="A340" s="595"/>
      <c r="B340" s="795"/>
    </row>
    <row r="341">
      <c r="A341" s="595"/>
      <c r="B341" s="795"/>
    </row>
    <row r="342">
      <c r="A342" s="595"/>
      <c r="B342" s="795"/>
    </row>
    <row r="343">
      <c r="A343" s="595"/>
      <c r="B343" s="795"/>
    </row>
    <row r="344">
      <c r="A344" s="595"/>
      <c r="B344" s="795"/>
    </row>
    <row r="345">
      <c r="A345" s="595"/>
      <c r="B345" s="795"/>
    </row>
    <row r="346">
      <c r="A346" s="595"/>
      <c r="B346" s="795"/>
    </row>
    <row r="347">
      <c r="A347" s="595"/>
      <c r="B347" s="795"/>
    </row>
    <row r="348">
      <c r="A348" s="595"/>
      <c r="B348" s="795"/>
    </row>
    <row r="349">
      <c r="A349" s="595"/>
      <c r="B349" s="795"/>
    </row>
    <row r="350">
      <c r="A350" s="595"/>
      <c r="B350" s="795"/>
    </row>
    <row r="351">
      <c r="A351" s="595"/>
      <c r="B351" s="795"/>
    </row>
    <row r="352">
      <c r="A352" s="595"/>
      <c r="B352" s="795"/>
    </row>
    <row r="353">
      <c r="A353" s="595"/>
      <c r="B353" s="795"/>
    </row>
    <row r="354">
      <c r="A354" s="595"/>
      <c r="B354" s="795"/>
    </row>
    <row r="355">
      <c r="A355" s="595"/>
      <c r="B355" s="795"/>
    </row>
    <row r="356">
      <c r="A356" s="595"/>
      <c r="B356" s="795"/>
    </row>
    <row r="357">
      <c r="A357" s="595"/>
      <c r="B357" s="795"/>
    </row>
    <row r="358">
      <c r="A358" s="796"/>
    </row>
    <row r="359">
      <c r="A359" s="796"/>
    </row>
    <row r="360">
      <c r="A360" s="796"/>
    </row>
    <row r="361">
      <c r="A361" s="796"/>
    </row>
    <row r="362">
      <c r="A362" s="796"/>
    </row>
    <row r="363">
      <c r="A363" s="796"/>
    </row>
    <row r="364">
      <c r="A364" s="796"/>
    </row>
    <row r="365">
      <c r="A365" s="796"/>
    </row>
    <row r="366">
      <c r="A366" s="796"/>
    </row>
    <row r="367">
      <c r="A367" s="796"/>
    </row>
    <row r="368">
      <c r="A368" s="796"/>
    </row>
    <row r="369">
      <c r="A369" s="796"/>
    </row>
    <row r="370">
      <c r="A370" s="796"/>
    </row>
    <row r="371">
      <c r="A371" s="796"/>
    </row>
    <row r="372">
      <c r="A372" s="796"/>
    </row>
    <row r="373">
      <c r="A373" s="796"/>
    </row>
    <row r="374">
      <c r="A374" s="796"/>
    </row>
    <row r="375">
      <c r="A375" s="796"/>
    </row>
    <row r="376">
      <c r="A376" s="796"/>
    </row>
    <row r="377">
      <c r="A377" s="796"/>
    </row>
    <row r="378">
      <c r="A378" s="796"/>
    </row>
    <row r="379">
      <c r="A379" s="796"/>
    </row>
    <row r="380">
      <c r="A380" s="796"/>
    </row>
    <row r="381">
      <c r="A381" s="796"/>
    </row>
    <row r="382">
      <c r="A382" s="796"/>
    </row>
    <row r="383">
      <c r="A383" s="796"/>
    </row>
    <row r="384">
      <c r="A384" s="796"/>
    </row>
    <row r="385">
      <c r="A385" s="796"/>
    </row>
    <row r="386">
      <c r="A386" s="796"/>
    </row>
    <row r="387">
      <c r="A387" s="796"/>
    </row>
    <row r="388">
      <c r="A388" s="796"/>
    </row>
    <row r="389">
      <c r="A389" s="796"/>
    </row>
    <row r="390">
      <c r="A390" s="796"/>
    </row>
    <row r="391">
      <c r="A391" s="796"/>
    </row>
    <row r="392">
      <c r="A392" s="796"/>
    </row>
    <row r="393">
      <c r="A393" s="796"/>
    </row>
    <row r="394">
      <c r="A394" s="796"/>
    </row>
    <row r="395">
      <c r="A395" s="796"/>
    </row>
    <row r="396">
      <c r="A396" s="796"/>
    </row>
    <row r="397">
      <c r="A397" s="796"/>
    </row>
    <row r="398">
      <c r="A398" s="796"/>
    </row>
    <row r="399">
      <c r="A399" s="796"/>
    </row>
    <row r="400">
      <c r="A400" s="796"/>
    </row>
    <row r="401">
      <c r="A401" s="796"/>
    </row>
    <row r="402">
      <c r="A402" s="796"/>
    </row>
    <row r="403">
      <c r="A403" s="796"/>
    </row>
    <row r="404">
      <c r="A404" s="796"/>
    </row>
    <row r="405">
      <c r="A405" s="796"/>
    </row>
    <row r="406">
      <c r="A406" s="796"/>
    </row>
    <row r="407">
      <c r="A407" s="796"/>
    </row>
    <row r="408">
      <c r="A408" s="796"/>
    </row>
    <row r="409">
      <c r="A409" s="796"/>
    </row>
    <row r="410">
      <c r="A410" s="796"/>
    </row>
    <row r="411">
      <c r="A411" s="796"/>
    </row>
    <row r="412">
      <c r="A412" s="796"/>
    </row>
    <row r="413">
      <c r="A413" s="796"/>
    </row>
    <row r="414">
      <c r="A414" s="796"/>
    </row>
    <row r="415">
      <c r="A415" s="796"/>
    </row>
    <row r="416">
      <c r="A416" s="796"/>
    </row>
    <row r="417">
      <c r="A417" s="796"/>
    </row>
    <row r="418">
      <c r="A418" s="796"/>
    </row>
    <row r="419">
      <c r="A419" s="796"/>
    </row>
    <row r="420">
      <c r="A420" s="796"/>
    </row>
    <row r="421">
      <c r="A421" s="796"/>
    </row>
    <row r="422">
      <c r="A422" s="796"/>
    </row>
    <row r="423">
      <c r="A423" s="796"/>
    </row>
    <row r="424">
      <c r="A424" s="796"/>
    </row>
    <row r="425">
      <c r="A425" s="796"/>
    </row>
    <row r="426">
      <c r="A426" s="796"/>
    </row>
    <row r="427">
      <c r="A427" s="796"/>
    </row>
    <row r="428">
      <c r="A428" s="796"/>
    </row>
    <row r="429">
      <c r="A429" s="796"/>
    </row>
    <row r="430">
      <c r="A430" s="796"/>
    </row>
    <row r="431">
      <c r="A431" s="796"/>
    </row>
    <row r="432">
      <c r="A432" s="796"/>
    </row>
    <row r="433">
      <c r="A433" s="796"/>
    </row>
    <row r="434">
      <c r="A434" s="796"/>
    </row>
    <row r="435">
      <c r="A435" s="796"/>
    </row>
    <row r="436">
      <c r="A436" s="796"/>
    </row>
    <row r="437">
      <c r="A437" s="796"/>
    </row>
    <row r="438">
      <c r="A438" s="796"/>
    </row>
    <row r="439">
      <c r="A439" s="796"/>
    </row>
    <row r="440">
      <c r="A440" s="796"/>
    </row>
    <row r="441">
      <c r="A441" s="796"/>
    </row>
    <row r="442">
      <c r="A442" s="796"/>
    </row>
    <row r="443">
      <c r="A443" s="796"/>
    </row>
    <row r="444">
      <c r="A444" s="796"/>
    </row>
    <row r="445">
      <c r="A445" s="796"/>
    </row>
    <row r="446">
      <c r="A446" s="796"/>
    </row>
    <row r="447">
      <c r="A447" s="796"/>
    </row>
    <row r="448">
      <c r="A448" s="796"/>
    </row>
    <row r="449">
      <c r="A449" s="796"/>
    </row>
    <row r="450">
      <c r="A450" s="796"/>
    </row>
    <row r="451">
      <c r="A451" s="796"/>
    </row>
  </sheetData>
  <mergeCells count="2">
    <mergeCell ref="A1:A2"/>
    <mergeCell ref="B1:B2"/>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2EB8"/>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outlineLevelCol="1"/>
  <cols>
    <col customWidth="1" min="1" max="1" width="27.0"/>
    <col customWidth="1" min="2" max="2" width="11.0"/>
    <col customWidth="1" min="3" max="3" width="27.0"/>
    <col customWidth="1" min="4" max="5" width="11.0"/>
    <col customWidth="1" min="6" max="6" width="2.0"/>
    <col customWidth="1" min="7" max="26" width="4.38" outlineLevel="1"/>
    <col customWidth="1" min="27" max="53" width="4.38"/>
  </cols>
  <sheetData>
    <row r="1">
      <c r="A1" s="797" t="s">
        <v>584</v>
      </c>
      <c r="B1" s="798"/>
      <c r="C1" s="799" t="s">
        <v>450</v>
      </c>
      <c r="D1" s="772"/>
      <c r="E1" s="800"/>
      <c r="F1" s="308"/>
      <c r="G1" s="630"/>
      <c r="H1" s="631"/>
      <c r="M1" s="643"/>
      <c r="N1" s="643"/>
      <c r="O1" s="643"/>
      <c r="P1" s="643"/>
      <c r="Q1" s="643"/>
      <c r="R1" s="643"/>
      <c r="S1" s="643"/>
      <c r="T1" s="643"/>
      <c r="U1" s="643"/>
      <c r="V1" s="643"/>
      <c r="W1" s="643"/>
      <c r="X1" s="643"/>
      <c r="Y1" s="643"/>
      <c r="Z1" s="643"/>
      <c r="AA1" s="644"/>
      <c r="AB1" s="633"/>
      <c r="AE1" s="633"/>
      <c r="AF1" s="801"/>
      <c r="AI1" s="801"/>
      <c r="AL1" s="636"/>
      <c r="AO1" s="118"/>
      <c r="AR1" s="118"/>
      <c r="AU1" s="622"/>
      <c r="AV1" s="650"/>
      <c r="AY1" s="103"/>
    </row>
    <row r="2" ht="3.0" customHeight="1">
      <c r="A2" s="802"/>
      <c r="B2" s="798"/>
      <c r="C2" s="803"/>
      <c r="D2" s="772"/>
      <c r="E2" s="653"/>
      <c r="F2" s="308"/>
      <c r="G2" s="630"/>
      <c r="M2" s="654"/>
      <c r="N2" s="654"/>
      <c r="O2" s="654"/>
      <c r="P2" s="654"/>
      <c r="Q2" s="654"/>
      <c r="R2" s="654"/>
      <c r="S2" s="654"/>
      <c r="T2" s="654"/>
      <c r="U2" s="654"/>
      <c r="V2" s="654"/>
      <c r="W2" s="654"/>
      <c r="X2" s="654"/>
      <c r="Y2" s="654"/>
      <c r="Z2" s="654"/>
      <c r="AA2" s="654"/>
      <c r="AB2" s="654"/>
      <c r="AC2" s="654"/>
      <c r="AD2" s="654"/>
      <c r="AE2" s="654"/>
      <c r="AF2" s="654"/>
      <c r="AG2" s="654"/>
      <c r="AH2" s="654"/>
      <c r="AI2" s="654"/>
      <c r="AJ2" s="654"/>
      <c r="AK2" s="654"/>
      <c r="AL2" s="654"/>
      <c r="AM2" s="654"/>
      <c r="AN2" s="654"/>
      <c r="AO2" s="654"/>
      <c r="AP2" s="654"/>
      <c r="AQ2" s="654"/>
      <c r="AR2" s="654"/>
      <c r="AS2" s="654"/>
      <c r="AT2" s="654"/>
      <c r="AU2" s="655"/>
      <c r="AV2" s="655"/>
      <c r="AW2" s="655"/>
      <c r="AX2" s="655"/>
      <c r="AY2" s="655"/>
      <c r="AZ2" s="654"/>
      <c r="BA2" s="654"/>
    </row>
    <row r="3">
      <c r="A3" s="802"/>
      <c r="B3" s="798"/>
      <c r="C3" s="803"/>
      <c r="D3" s="804">
        <f t="shared" ref="D3:E3" si="1">sum(D6:D67)</f>
        <v>0</v>
      </c>
      <c r="E3" s="805">
        <f t="shared" si="1"/>
        <v>0</v>
      </c>
      <c r="F3" s="661"/>
      <c r="G3" s="662">
        <f t="shared" ref="G3:AT3" si="2">iferror(H3-WEEKDAY(H3,3)-7,"")</f>
        <v>-12</v>
      </c>
      <c r="H3" s="662" t="str">
        <f t="shared" si="2"/>
        <v/>
      </c>
      <c r="I3" s="662">
        <f t="shared" si="2"/>
        <v>-12</v>
      </c>
      <c r="J3" s="662" t="str">
        <f t="shared" si="2"/>
        <v/>
      </c>
      <c r="K3" s="662">
        <f t="shared" si="2"/>
        <v>-12</v>
      </c>
      <c r="L3" s="662" t="str">
        <f t="shared" si="2"/>
        <v/>
      </c>
      <c r="M3" s="662">
        <f t="shared" si="2"/>
        <v>-12</v>
      </c>
      <c r="N3" s="662" t="str">
        <f t="shared" si="2"/>
        <v/>
      </c>
      <c r="O3" s="662">
        <f t="shared" si="2"/>
        <v>-12</v>
      </c>
      <c r="P3" s="662" t="str">
        <f t="shared" si="2"/>
        <v/>
      </c>
      <c r="Q3" s="662">
        <f t="shared" si="2"/>
        <v>-12</v>
      </c>
      <c r="R3" s="662" t="str">
        <f t="shared" si="2"/>
        <v/>
      </c>
      <c r="S3" s="662">
        <f t="shared" si="2"/>
        <v>-12</v>
      </c>
      <c r="T3" s="662" t="str">
        <f t="shared" si="2"/>
        <v/>
      </c>
      <c r="U3" s="662">
        <f t="shared" si="2"/>
        <v>-12</v>
      </c>
      <c r="V3" s="662" t="str">
        <f t="shared" si="2"/>
        <v/>
      </c>
      <c r="W3" s="662">
        <f t="shared" si="2"/>
        <v>-12</v>
      </c>
      <c r="X3" s="662" t="str">
        <f t="shared" si="2"/>
        <v/>
      </c>
      <c r="Y3" s="662">
        <f t="shared" si="2"/>
        <v>-12</v>
      </c>
      <c r="Z3" s="663" t="str">
        <f t="shared" si="2"/>
        <v/>
      </c>
      <c r="AA3" s="662">
        <f t="shared" si="2"/>
        <v>-12</v>
      </c>
      <c r="AB3" s="662" t="str">
        <f t="shared" si="2"/>
        <v/>
      </c>
      <c r="AC3" s="662">
        <f t="shared" si="2"/>
        <v>-12</v>
      </c>
      <c r="AD3" s="662" t="str">
        <f t="shared" si="2"/>
        <v/>
      </c>
      <c r="AE3" s="662">
        <f t="shared" si="2"/>
        <v>-12</v>
      </c>
      <c r="AF3" s="662" t="str">
        <f t="shared" si="2"/>
        <v/>
      </c>
      <c r="AG3" s="662">
        <f t="shared" si="2"/>
        <v>-12</v>
      </c>
      <c r="AH3" s="662" t="str">
        <f t="shared" si="2"/>
        <v/>
      </c>
      <c r="AI3" s="662">
        <f t="shared" si="2"/>
        <v>-12</v>
      </c>
      <c r="AJ3" s="662" t="str">
        <f t="shared" si="2"/>
        <v/>
      </c>
      <c r="AK3" s="662">
        <f t="shared" si="2"/>
        <v>-12</v>
      </c>
      <c r="AL3" s="662" t="str">
        <f t="shared" si="2"/>
        <v/>
      </c>
      <c r="AM3" s="662">
        <f t="shared" si="2"/>
        <v>-12</v>
      </c>
      <c r="AN3" s="662" t="str">
        <f t="shared" si="2"/>
        <v/>
      </c>
      <c r="AO3" s="662">
        <f t="shared" si="2"/>
        <v>-12</v>
      </c>
      <c r="AP3" s="662" t="str">
        <f t="shared" si="2"/>
        <v/>
      </c>
      <c r="AQ3" s="662">
        <f t="shared" si="2"/>
        <v>-12</v>
      </c>
      <c r="AR3" s="662" t="str">
        <f t="shared" si="2"/>
        <v/>
      </c>
      <c r="AS3" s="662">
        <f t="shared" si="2"/>
        <v>-12</v>
      </c>
      <c r="AT3" s="662" t="str">
        <f t="shared" si="2"/>
        <v/>
      </c>
      <c r="AU3" s="662">
        <f>'Internal Staffing Calculator'!BF5</f>
        <v>-5</v>
      </c>
      <c r="AV3" s="664">
        <f t="shared" ref="AV3:BA3" si="3">AU3+7</f>
        <v>2</v>
      </c>
      <c r="AW3" s="664">
        <f t="shared" si="3"/>
        <v>9</v>
      </c>
      <c r="AX3" s="664">
        <f t="shared" si="3"/>
        <v>16</v>
      </c>
      <c r="AY3" s="664">
        <f t="shared" si="3"/>
        <v>23</v>
      </c>
      <c r="AZ3" s="665">
        <f t="shared" si="3"/>
        <v>30</v>
      </c>
      <c r="BA3" s="665">
        <f t="shared" si="3"/>
        <v>37</v>
      </c>
    </row>
    <row r="4" ht="3.75" customHeight="1">
      <c r="A4" s="806"/>
      <c r="B4" s="798"/>
      <c r="C4" s="655"/>
      <c r="D4" s="807"/>
      <c r="E4" s="667"/>
      <c r="F4" s="661"/>
      <c r="G4" s="655"/>
      <c r="H4" s="655"/>
      <c r="I4" s="655"/>
      <c r="J4" s="655"/>
      <c r="K4" s="655"/>
      <c r="L4" s="655"/>
      <c r="M4" s="655"/>
      <c r="N4" s="655"/>
      <c r="O4" s="655"/>
      <c r="P4" s="655"/>
      <c r="Q4" s="655"/>
      <c r="R4" s="655"/>
      <c r="S4" s="655"/>
      <c r="T4" s="655"/>
      <c r="U4" s="655"/>
      <c r="V4" s="655"/>
      <c r="W4" s="655"/>
      <c r="X4" s="655"/>
      <c r="Y4" s="655"/>
      <c r="Z4" s="655"/>
      <c r="AA4" s="655"/>
      <c r="AB4" s="655"/>
      <c r="AC4" s="655"/>
      <c r="AD4" s="655"/>
      <c r="AE4" s="655"/>
      <c r="AF4" s="655"/>
      <c r="AG4" s="655"/>
      <c r="AH4" s="655"/>
      <c r="AI4" s="655"/>
      <c r="AJ4" s="655"/>
      <c r="AK4" s="655"/>
      <c r="AL4" s="655"/>
      <c r="AM4" s="655"/>
      <c r="AN4" s="655"/>
      <c r="AO4" s="655"/>
      <c r="AP4" s="655"/>
      <c r="AQ4" s="655"/>
      <c r="AR4" s="655"/>
      <c r="AS4" s="655"/>
      <c r="AT4" s="655"/>
      <c r="AU4" s="655"/>
      <c r="AV4" s="655"/>
      <c r="AW4" s="655"/>
      <c r="AX4" s="655"/>
      <c r="AY4" s="655"/>
      <c r="AZ4" s="655"/>
      <c r="BA4" s="655"/>
    </row>
    <row r="5">
      <c r="A5" s="808" t="s">
        <v>585</v>
      </c>
      <c r="B5" s="809" t="s">
        <v>586</v>
      </c>
      <c r="C5" s="810" t="s">
        <v>463</v>
      </c>
      <c r="D5" s="804" t="s">
        <v>587</v>
      </c>
      <c r="E5" s="811" t="s">
        <v>46</v>
      </c>
      <c r="F5" s="615"/>
      <c r="G5" s="616">
        <v>-40.0</v>
      </c>
      <c r="H5" s="616">
        <v>-39.0</v>
      </c>
      <c r="I5" s="616">
        <v>-38.0</v>
      </c>
      <c r="J5" s="616">
        <v>-37.0</v>
      </c>
      <c r="K5" s="675">
        <v>-36.0</v>
      </c>
      <c r="L5" s="675">
        <v>-35.0</v>
      </c>
      <c r="M5" s="675">
        <v>-34.0</v>
      </c>
      <c r="N5" s="675">
        <v>-33.0</v>
      </c>
      <c r="O5" s="616">
        <v>-32.0</v>
      </c>
      <c r="P5" s="616">
        <v>-31.0</v>
      </c>
      <c r="Q5" s="616">
        <v>-30.0</v>
      </c>
      <c r="R5" s="616">
        <v>-29.0</v>
      </c>
      <c r="S5" s="675">
        <v>-28.0</v>
      </c>
      <c r="T5" s="675">
        <v>-27.0</v>
      </c>
      <c r="U5" s="675">
        <v>-26.0</v>
      </c>
      <c r="V5" s="675">
        <v>-25.0</v>
      </c>
      <c r="W5" s="616">
        <v>-24.0</v>
      </c>
      <c r="X5" s="616">
        <v>-23.0</v>
      </c>
      <c r="Y5" s="616">
        <v>-22.0</v>
      </c>
      <c r="Z5" s="616">
        <v>-21.0</v>
      </c>
      <c r="AA5" s="675">
        <v>-20.0</v>
      </c>
      <c r="AB5" s="676">
        <v>-19.0</v>
      </c>
      <c r="AC5" s="676">
        <v>-18.0</v>
      </c>
      <c r="AD5" s="676">
        <v>-17.0</v>
      </c>
      <c r="AE5" s="616">
        <v>-16.0</v>
      </c>
      <c r="AF5" s="616">
        <v>-15.0</v>
      </c>
      <c r="AG5" s="616">
        <v>-14.0</v>
      </c>
      <c r="AH5" s="616">
        <v>-13.0</v>
      </c>
      <c r="AI5" s="676">
        <v>-12.0</v>
      </c>
      <c r="AJ5" s="676">
        <v>-11.0</v>
      </c>
      <c r="AK5" s="676">
        <v>-10.0</v>
      </c>
      <c r="AL5" s="676">
        <v>-9.0</v>
      </c>
      <c r="AM5" s="616">
        <v>-8.0</v>
      </c>
      <c r="AN5" s="616">
        <v>-7.0</v>
      </c>
      <c r="AO5" s="616">
        <v>-6.0</v>
      </c>
      <c r="AP5" s="616">
        <v>-5.0</v>
      </c>
      <c r="AQ5" s="676">
        <v>-4.0</v>
      </c>
      <c r="AR5" s="676">
        <v>-3.0</v>
      </c>
      <c r="AS5" s="676">
        <v>-2.0</v>
      </c>
      <c r="AT5" s="676">
        <v>-1.0</v>
      </c>
      <c r="AU5" s="677">
        <v>0.0</v>
      </c>
      <c r="AV5" s="678">
        <v>1.0</v>
      </c>
      <c r="AW5" s="616">
        <v>2.0</v>
      </c>
      <c r="AX5" s="616">
        <v>3.0</v>
      </c>
      <c r="AY5" s="616">
        <v>4.0</v>
      </c>
      <c r="AZ5" s="676">
        <v>5.0</v>
      </c>
      <c r="BA5" s="676">
        <v>6.0</v>
      </c>
    </row>
    <row r="6">
      <c r="A6" s="693"/>
      <c r="B6" s="812" t="str">
        <f t="array" ref="B6">iferror(index('Internal Staffing Calculator'!P:P,match(A6,'Internal Staffing Calculator'!B:B,0)),"")</f>
        <v/>
      </c>
      <c r="C6" s="813" t="str">
        <f t="array" ref="C6">iferror(index('Internal Staffing Calculator'!BM:BM,match(A6,'Internal Staffing Calculator'!B:B,0)),"")</f>
        <v/>
      </c>
      <c r="D6" s="814" t="str">
        <f t="array" ref="D6">iferror(index('Internal Staffing Calculator'!F:F,match(A6,'Internal Staffing Calculator'!B:B,0)),"")</f>
        <v/>
      </c>
      <c r="E6" s="815">
        <f t="shared" ref="E6:E169" si="4">SUM(G6:BA6)</f>
        <v>0</v>
      </c>
      <c r="F6" s="689"/>
      <c r="G6" s="699" t="str">
        <f t="array" ref="G6">iferror(index('Internal Staffing Calculator'!$R$9:$BL$115, match($A6,'Internal Staffing Calculator'!$B$9:$B169,0),match(G$5,'Internal Staffing Calculator'!$R$7:$BL$7,0)),"")</f>
        <v/>
      </c>
      <c r="H6" s="699" t="str">
        <f t="array" ref="H6">iferror(index('Internal Staffing Calculator'!$R$9:$BL$115, match($A6,'Internal Staffing Calculator'!$B$9:$B169,0),match(H$5,'Internal Staffing Calculator'!$R$7:$BL$7,0)),"")</f>
        <v/>
      </c>
      <c r="I6" s="699" t="str">
        <f t="array" ref="I6">iferror(index('Internal Staffing Calculator'!$R$9:$BL$115, match($A6,'Internal Staffing Calculator'!$B$9:$B169,0),match(I$5,'Internal Staffing Calculator'!$R$7:$BL$7,0)),"")</f>
        <v/>
      </c>
      <c r="J6" s="699" t="str">
        <f t="array" ref="J6">iferror(index('Internal Staffing Calculator'!$R$9:$BL$115, match($A6,'Internal Staffing Calculator'!$B$9:$B169,0),match(J$5,'Internal Staffing Calculator'!$R$7:$BL$7,0)),"")</f>
        <v/>
      </c>
      <c r="K6" s="699" t="str">
        <f t="array" ref="K6">iferror(index('Internal Staffing Calculator'!$R$9:$BL$115, match($A6,'Internal Staffing Calculator'!$B$9:$B169,0),match(K$5,'Internal Staffing Calculator'!$R$7:$BL$7,0)),"")</f>
        <v/>
      </c>
      <c r="L6" s="699" t="str">
        <f t="array" ref="L6">iferror(index('Internal Staffing Calculator'!$R$9:$BL$115, match($A6,'Internal Staffing Calculator'!$B$9:$B169,0),match(L$5,'Internal Staffing Calculator'!$R$7:$BL$7,0)),"")</f>
        <v/>
      </c>
      <c r="M6" s="699" t="str">
        <f t="array" ref="M6">iferror(index('Internal Staffing Calculator'!$R$9:$BL$115, match($A6,'Internal Staffing Calculator'!$B$9:$B169,0),match(M$5,'Internal Staffing Calculator'!$R$7:$BL$7,0)),"")</f>
        <v/>
      </c>
      <c r="N6" s="699" t="str">
        <f t="array" ref="N6">iferror(index('Internal Staffing Calculator'!$R$9:$BL$115, match($A6,'Internal Staffing Calculator'!$B$9:$B169,0),match(N$5,'Internal Staffing Calculator'!$R$7:$BL$7,0)),"")</f>
        <v/>
      </c>
      <c r="O6" s="699" t="str">
        <f t="array" ref="O6">iferror(index('Internal Staffing Calculator'!$R$9:$BL$115, match($A6,'Internal Staffing Calculator'!$B$9:$B169,0),match(O$5,'Internal Staffing Calculator'!$R$7:$BL$7,0)),"")</f>
        <v/>
      </c>
      <c r="P6" s="699" t="str">
        <f t="array" ref="P6">iferror(index('Internal Staffing Calculator'!$R$9:$BL$115, match($A6,'Internal Staffing Calculator'!$B$9:$B169,0),match(P$5,'Internal Staffing Calculator'!$R$7:$BL$7,0)),"")</f>
        <v/>
      </c>
      <c r="Q6" s="699" t="str">
        <f t="array" ref="Q6">iferror(index('Internal Staffing Calculator'!$R$9:$BL$115, match($A6,'Internal Staffing Calculator'!$B$9:$B169,0),match(Q$5,'Internal Staffing Calculator'!$R$7:$BL$7,0)),"")</f>
        <v/>
      </c>
      <c r="R6" s="699" t="str">
        <f t="array" ref="R6">iferror(index('Internal Staffing Calculator'!$R$9:$BL$115, match($A6,'Internal Staffing Calculator'!$B$9:$B169,0),match(R$5,'Internal Staffing Calculator'!$R$7:$BL$7,0)),"")</f>
        <v/>
      </c>
      <c r="S6" s="699" t="str">
        <f t="array" ref="S6">iferror(index('Internal Staffing Calculator'!$R$9:$BL$115, match($A6,'Internal Staffing Calculator'!$B$9:$B169,0),match(S$5,'Internal Staffing Calculator'!$R$7:$BL$7,0)),"")</f>
        <v/>
      </c>
      <c r="T6" s="699" t="str">
        <f t="array" ref="T6">iferror(index('Internal Staffing Calculator'!$R$9:$BL$115, match($A6,'Internal Staffing Calculator'!$B$9:$B169,0),match(T$5,'Internal Staffing Calculator'!$R$7:$BL$7,0)),"")</f>
        <v/>
      </c>
      <c r="U6" s="699" t="str">
        <f t="array" ref="U6">iferror(index('Internal Staffing Calculator'!$R$9:$BL$115, match($A6,'Internal Staffing Calculator'!$B$9:$B169,0),match(U$5,'Internal Staffing Calculator'!$R$7:$BL$7,0)),"")</f>
        <v/>
      </c>
      <c r="V6" s="699" t="str">
        <f t="array" ref="V6">iferror(index('Internal Staffing Calculator'!$R$9:$BL$115, match($A6,'Internal Staffing Calculator'!$B$9:$B169,0),match(V$5,'Internal Staffing Calculator'!$R$7:$BL$7,0)),"")</f>
        <v/>
      </c>
      <c r="W6" s="699" t="str">
        <f t="array" ref="W6">iferror(index('Internal Staffing Calculator'!$R$9:$BL$115, match($A6,'Internal Staffing Calculator'!$B$9:$B169,0),match(W$5,'Internal Staffing Calculator'!$R$7:$BL$7,0)),"")</f>
        <v/>
      </c>
      <c r="X6" s="699" t="str">
        <f t="array" ref="X6">iferror(index('Internal Staffing Calculator'!$R$9:$BL$115, match($A6,'Internal Staffing Calculator'!$B$9:$B169,0),match(X$5,'Internal Staffing Calculator'!$R$7:$BL$7,0)),"")</f>
        <v/>
      </c>
      <c r="Y6" s="699" t="str">
        <f t="array" ref="Y6">iferror(index('Internal Staffing Calculator'!$R$9:$BL$115, match($A6,'Internal Staffing Calculator'!$B$9:$B169,0),match(Y$5,'Internal Staffing Calculator'!$R$7:$BL$7,0)),"")</f>
        <v/>
      </c>
      <c r="Z6" s="699" t="str">
        <f t="array" ref="Z6">iferror(index('Internal Staffing Calculator'!$R$9:$BL$115, match($A6,'Internal Staffing Calculator'!$B$9:$B169,0),match(Z$5,'Internal Staffing Calculator'!$R$7:$BL$7,0)),"")</f>
        <v/>
      </c>
      <c r="AA6" s="699" t="str">
        <f t="array" ref="AA6">iferror(index('Internal Staffing Calculator'!$R$9:$BL$115, match($A6,'Internal Staffing Calculator'!$B$9:$B169,0),match(AA$5,'Internal Staffing Calculator'!$R$7:$BL$7,0)),"")</f>
        <v/>
      </c>
      <c r="AB6" s="699" t="str">
        <f t="array" ref="AB6">iferror(index('Internal Staffing Calculator'!$R$9:$BL$115, match($A6,'Internal Staffing Calculator'!$B$9:$B169,0),match(AB$5,'Internal Staffing Calculator'!$R$7:$BL$7,0)),"")</f>
        <v/>
      </c>
      <c r="AC6" s="699" t="str">
        <f t="array" ref="AC6">iferror(index('Internal Staffing Calculator'!$R$9:$BL$115, match($A6,'Internal Staffing Calculator'!$B$9:$B169,0),match(AC$5,'Internal Staffing Calculator'!$R$7:$BL$7,0)),"")</f>
        <v/>
      </c>
      <c r="AD6" s="699" t="str">
        <f t="array" ref="AD6">iferror(index('Internal Staffing Calculator'!$R$9:$BL$115, match($A6,'Internal Staffing Calculator'!$B$9:$B169,0),match(AD$5,'Internal Staffing Calculator'!$R$7:$BL$7,0)),"")</f>
        <v/>
      </c>
      <c r="AE6" s="699" t="str">
        <f t="array" ref="AE6">iferror(index('Internal Staffing Calculator'!$R$9:$BL$115, match($A6,'Internal Staffing Calculator'!$B$9:$B169,0),match(AE$5,'Internal Staffing Calculator'!$R$7:$BL$7,0)),"")</f>
        <v/>
      </c>
      <c r="AF6" s="699" t="str">
        <f t="array" ref="AF6">iferror(index('Internal Staffing Calculator'!$R$9:$BL$115, match($A6,'Internal Staffing Calculator'!$B$9:$B169,0),match(AF$5,'Internal Staffing Calculator'!$R$7:$BL$7,0)),"")</f>
        <v/>
      </c>
      <c r="AG6" s="699" t="str">
        <f t="array" ref="AG6">iferror(index('Internal Staffing Calculator'!$R$9:$BL$115, match($A6,'Internal Staffing Calculator'!$B$9:$B169,0),match(AG$5,'Internal Staffing Calculator'!$R$7:$BL$7,0)),"")</f>
        <v/>
      </c>
      <c r="AH6" s="699" t="str">
        <f t="array" ref="AH6">iferror(index('Internal Staffing Calculator'!$R$9:$BL$115, match($A6,'Internal Staffing Calculator'!$B$9:$B169,0),match(AH$5,'Internal Staffing Calculator'!$R$7:$BL$7,0)),"")</f>
        <v/>
      </c>
      <c r="AI6" s="699" t="str">
        <f t="array" ref="AI6">iferror(index('Internal Staffing Calculator'!$R$9:$BL$115, match($A6,'Internal Staffing Calculator'!$B$9:$B169,0),match(AI$5,'Internal Staffing Calculator'!$R$7:$BL$7,0)),"")</f>
        <v/>
      </c>
      <c r="AJ6" s="699" t="str">
        <f t="array" ref="AJ6">iferror(index('Internal Staffing Calculator'!$R$9:$BL$115, match($A6,'Internal Staffing Calculator'!$B$9:$B169,0),match(AJ$5,'Internal Staffing Calculator'!$R$7:$BL$7,0)),"")</f>
        <v/>
      </c>
      <c r="AK6" s="699" t="str">
        <f t="array" ref="AK6">iferror(index('Internal Staffing Calculator'!$R$9:$BL$115, match($A6,'Internal Staffing Calculator'!$B$9:$B169,0),match(AK$5,'Internal Staffing Calculator'!$R$7:$BL$7,0)),"")</f>
        <v/>
      </c>
      <c r="AL6" s="699" t="str">
        <f t="array" ref="AL6">iferror(index('Internal Staffing Calculator'!$R$9:$BL$115, match($A6,'Internal Staffing Calculator'!$B$9:$B169,0),match(AL$5,'Internal Staffing Calculator'!$R$7:$BL$7,0)),"")</f>
        <v/>
      </c>
      <c r="AM6" s="699" t="str">
        <f t="array" ref="AM6">iferror(index('Internal Staffing Calculator'!$R$9:$BL$115, match($A6,'Internal Staffing Calculator'!$B$9:$B169,0),match(AM$5,'Internal Staffing Calculator'!$R$7:$BL$7,0)),"")</f>
        <v/>
      </c>
      <c r="AN6" s="699" t="str">
        <f t="array" ref="AN6">iferror(index('Internal Staffing Calculator'!$R$9:$BL$115, match($A6,'Internal Staffing Calculator'!$B$9:$B169,0),match(AN$5,'Internal Staffing Calculator'!$R$7:$BL$7,0)),"")</f>
        <v/>
      </c>
      <c r="AO6" s="699" t="str">
        <f t="array" ref="AO6">iferror(index('Internal Staffing Calculator'!$R$9:$BL$115, match($A6,'Internal Staffing Calculator'!$B$9:$B169,0),match(AO$5,'Internal Staffing Calculator'!$R$7:$BL$7,0)),"")</f>
        <v/>
      </c>
      <c r="AP6" s="699" t="str">
        <f t="array" ref="AP6">iferror(index('Internal Staffing Calculator'!$R$9:$BL$115, match($A6,'Internal Staffing Calculator'!$B$9:$B169,0),match(AP$5,'Internal Staffing Calculator'!$R$7:$BL$7,0)),"")</f>
        <v/>
      </c>
      <c r="AQ6" s="699" t="str">
        <f t="array" ref="AQ6">iferror(index('Internal Staffing Calculator'!$R$9:$BL$115, match($A6,'Internal Staffing Calculator'!$B$9:$B169,0),match(AQ$5,'Internal Staffing Calculator'!$R$7:$BL$7,0)),"")</f>
        <v/>
      </c>
      <c r="AR6" s="699" t="str">
        <f t="array" ref="AR6">iferror(index('Internal Staffing Calculator'!$R$9:$BL$115, match($A6,'Internal Staffing Calculator'!$B$9:$B169,0),match(AR$5,'Internal Staffing Calculator'!$R$7:$BL$7,0)),"")</f>
        <v/>
      </c>
      <c r="AS6" s="699" t="str">
        <f t="array" ref="AS6">iferror(index('Internal Staffing Calculator'!$R$9:$BL$115, match($A6,'Internal Staffing Calculator'!$B$9:$B169,0),match(AS$5,'Internal Staffing Calculator'!$R$7:$BL$7,0)),"")</f>
        <v/>
      </c>
      <c r="AT6" s="699" t="str">
        <f t="array" ref="AT6">iferror(index('Internal Staffing Calculator'!$R$9:$BL$115, match($A6,'Internal Staffing Calculator'!$B$9:$B169,0),match(AT$5,'Internal Staffing Calculator'!$R$7:$BL$7,0)),"")</f>
        <v/>
      </c>
      <c r="AU6" s="699" t="str">
        <f t="array" ref="AU6">iferror(index('Internal Staffing Calculator'!$R$9:$BL$115, match($A6,'Internal Staffing Calculator'!$B$9:$B169,0),match(AU$5,'Internal Staffing Calculator'!$R$7:$BL$7,0)),"")</f>
        <v/>
      </c>
      <c r="AV6" s="699" t="str">
        <f t="array" ref="AV6">iferror(index('Internal Staffing Calculator'!$R$9:$BL$115, match($A6,'Internal Staffing Calculator'!$B$9:$B169,0),match(AV$5,'Internal Staffing Calculator'!$R$7:$BL$7,0)),"")</f>
        <v/>
      </c>
      <c r="AW6" s="699" t="str">
        <f t="array" ref="AW6">iferror(index('Internal Staffing Calculator'!$R$9:$BL$115, match($A6,'Internal Staffing Calculator'!$B$9:$B169,0),match(AW$5,'Internal Staffing Calculator'!$R$7:$BL$7,0)),"")</f>
        <v/>
      </c>
      <c r="AX6" s="699" t="str">
        <f t="array" ref="AX6">iferror(index('Internal Staffing Calculator'!$R$9:$BL$115, match($A6,'Internal Staffing Calculator'!$B$9:$B169,0),match(AX$5,'Internal Staffing Calculator'!$R$7:$BL$7,0)),"")</f>
        <v/>
      </c>
      <c r="AY6" s="699" t="str">
        <f t="array" ref="AY6">iferror(index('Internal Staffing Calculator'!$R$9:$BL$115, match($A6,'Internal Staffing Calculator'!$B$9:$B169,0),match(AY$5,'Internal Staffing Calculator'!$R$7:$BL$7,0)),"")</f>
        <v/>
      </c>
      <c r="AZ6" s="699" t="str">
        <f t="array" ref="AZ6">iferror(index('Internal Staffing Calculator'!$R$9:$BL$115, match($A6,'Internal Staffing Calculator'!$B$9:$B169,0),match(AZ$5,'Internal Staffing Calculator'!$R$7:$BL$7,0)),"")</f>
        <v/>
      </c>
      <c r="BA6" s="699" t="str">
        <f t="array" ref="BA6">iferror(index('Internal Staffing Calculator'!$R$9:$BL$115, match($A6,'Internal Staffing Calculator'!$B$9:$B169,0),match(BA$5,'Internal Staffing Calculator'!$R$7:$BL$7,0)),"")</f>
        <v/>
      </c>
    </row>
    <row r="7">
      <c r="A7" s="693"/>
      <c r="B7" s="812" t="str">
        <f t="array" ref="B7">iferror(index('Internal Staffing Calculator'!P:P,match(A7,'Internal Staffing Calculator'!B:B,0)),"")</f>
        <v/>
      </c>
      <c r="C7" s="813" t="str">
        <f t="array" ref="C7">iferror(index('Internal Staffing Calculator'!BM:BM,match(A7,'Internal Staffing Calculator'!B:B,0)),"")</f>
        <v/>
      </c>
      <c r="D7" s="814" t="str">
        <f t="array" ref="D7">iferror(index('Internal Staffing Calculator'!F:F,match(A7,'Internal Staffing Calculator'!B:B,0)),"")</f>
        <v/>
      </c>
      <c r="E7" s="815">
        <f t="shared" si="4"/>
        <v>0</v>
      </c>
      <c r="F7" s="689"/>
      <c r="G7" s="699" t="str">
        <f t="array" ref="G7">iferror(index('Internal Staffing Calculator'!$R$9:$BL$115, match($A7,'Internal Staffing Calculator'!$B$9:$B169,0),match(G$5,'Internal Staffing Calculator'!$R$7:$BL$7,0)),"")</f>
        <v/>
      </c>
      <c r="H7" s="699" t="str">
        <f t="array" ref="H7">iferror(index('Internal Staffing Calculator'!$R$9:$BL$115, match($A7,'Internal Staffing Calculator'!$B$9:$B169,0),match(H$5,'Internal Staffing Calculator'!$R$7:$BL$7,0)),"")</f>
        <v/>
      </c>
      <c r="I7" s="699" t="str">
        <f t="array" ref="I7">iferror(index('Internal Staffing Calculator'!$R$9:$BL$115, match($A7,'Internal Staffing Calculator'!$B$9:$B169,0),match(I$5,'Internal Staffing Calculator'!$R$7:$BL$7,0)),"")</f>
        <v/>
      </c>
      <c r="J7" s="699" t="str">
        <f t="array" ref="J7">iferror(index('Internal Staffing Calculator'!$R$9:$BL$115, match($A7,'Internal Staffing Calculator'!$B$9:$B169,0),match(J$5,'Internal Staffing Calculator'!$R$7:$BL$7,0)),"")</f>
        <v/>
      </c>
      <c r="K7" s="699" t="str">
        <f t="array" ref="K7">iferror(index('Internal Staffing Calculator'!$R$9:$BL$115, match($A7,'Internal Staffing Calculator'!$B$9:$B169,0),match(K$5,'Internal Staffing Calculator'!$R$7:$BL$7,0)),"")</f>
        <v/>
      </c>
      <c r="L7" s="699" t="str">
        <f t="array" ref="L7">iferror(index('Internal Staffing Calculator'!$R$9:$BL$115, match($A7,'Internal Staffing Calculator'!$B$9:$B169,0),match(L$5,'Internal Staffing Calculator'!$R$7:$BL$7,0)),"")</f>
        <v/>
      </c>
      <c r="M7" s="699" t="str">
        <f t="array" ref="M7">iferror(index('Internal Staffing Calculator'!$R$9:$BL$115, match($A7,'Internal Staffing Calculator'!$B$9:$B169,0),match(M$5,'Internal Staffing Calculator'!$R$7:$BL$7,0)),"")</f>
        <v/>
      </c>
      <c r="N7" s="699" t="str">
        <f t="array" ref="N7">iferror(index('Internal Staffing Calculator'!$R$9:$BL$115, match($A7,'Internal Staffing Calculator'!$B$9:$B169,0),match(N$5,'Internal Staffing Calculator'!$R$7:$BL$7,0)),"")</f>
        <v/>
      </c>
      <c r="O7" s="699" t="str">
        <f t="array" ref="O7">iferror(index('Internal Staffing Calculator'!$R$9:$BL$115, match($A7,'Internal Staffing Calculator'!$B$9:$B169,0),match(O$5,'Internal Staffing Calculator'!$R$7:$BL$7,0)),"")</f>
        <v/>
      </c>
      <c r="P7" s="699" t="str">
        <f t="array" ref="P7">iferror(index('Internal Staffing Calculator'!$R$9:$BL$115, match($A7,'Internal Staffing Calculator'!$B$9:$B169,0),match(P$5,'Internal Staffing Calculator'!$R$7:$BL$7,0)),"")</f>
        <v/>
      </c>
      <c r="Q7" s="699" t="str">
        <f t="array" ref="Q7">iferror(index('Internal Staffing Calculator'!$R$9:$BL$115, match($A7,'Internal Staffing Calculator'!$B$9:$B169,0),match(Q$5,'Internal Staffing Calculator'!$R$7:$BL$7,0)),"")</f>
        <v/>
      </c>
      <c r="R7" s="699" t="str">
        <f t="array" ref="R7">iferror(index('Internal Staffing Calculator'!$R$9:$BL$115, match($A7,'Internal Staffing Calculator'!$B$9:$B169,0),match(R$5,'Internal Staffing Calculator'!$R$7:$BL$7,0)),"")</f>
        <v/>
      </c>
      <c r="S7" s="699" t="str">
        <f t="array" ref="S7">iferror(index('Internal Staffing Calculator'!$R$9:$BL$115, match($A7,'Internal Staffing Calculator'!$B$9:$B169,0),match(S$5,'Internal Staffing Calculator'!$R$7:$BL$7,0)),"")</f>
        <v/>
      </c>
      <c r="T7" s="699" t="str">
        <f t="array" ref="T7">iferror(index('Internal Staffing Calculator'!$R$9:$BL$115, match($A7,'Internal Staffing Calculator'!$B$9:$B169,0),match(T$5,'Internal Staffing Calculator'!$R$7:$BL$7,0)),"")</f>
        <v/>
      </c>
      <c r="U7" s="699" t="str">
        <f t="array" ref="U7">iferror(index('Internal Staffing Calculator'!$R$9:$BL$115, match($A7,'Internal Staffing Calculator'!$B$9:$B169,0),match(U$5,'Internal Staffing Calculator'!$R$7:$BL$7,0)),"")</f>
        <v/>
      </c>
      <c r="V7" s="699" t="str">
        <f t="array" ref="V7">iferror(index('Internal Staffing Calculator'!$R$9:$BL$115, match($A7,'Internal Staffing Calculator'!$B$9:$B169,0),match(V$5,'Internal Staffing Calculator'!$R$7:$BL$7,0)),"")</f>
        <v/>
      </c>
      <c r="W7" s="699" t="str">
        <f t="array" ref="W7">iferror(index('Internal Staffing Calculator'!$R$9:$BL$115, match($A7,'Internal Staffing Calculator'!$B$9:$B169,0),match(W$5,'Internal Staffing Calculator'!$R$7:$BL$7,0)),"")</f>
        <v/>
      </c>
      <c r="X7" s="699" t="str">
        <f t="array" ref="X7">iferror(index('Internal Staffing Calculator'!$R$9:$BL$115, match($A7,'Internal Staffing Calculator'!$B$9:$B169,0),match(X$5,'Internal Staffing Calculator'!$R$7:$BL$7,0)),"")</f>
        <v/>
      </c>
      <c r="Y7" s="699" t="str">
        <f t="array" ref="Y7">iferror(index('Internal Staffing Calculator'!$R$9:$BL$115, match($A7,'Internal Staffing Calculator'!$B$9:$B169,0),match(Y$5,'Internal Staffing Calculator'!$R$7:$BL$7,0)),"")</f>
        <v/>
      </c>
      <c r="Z7" s="699" t="str">
        <f t="array" ref="Z7">iferror(index('Internal Staffing Calculator'!$R$9:$BL$115, match($A7,'Internal Staffing Calculator'!$B$9:$B169,0),match(Z$5,'Internal Staffing Calculator'!$R$7:$BL$7,0)),"")</f>
        <v/>
      </c>
      <c r="AA7" s="699" t="str">
        <f t="array" ref="AA7">iferror(index('Internal Staffing Calculator'!$R$9:$BL$115, match($A7,'Internal Staffing Calculator'!$B$9:$B169,0),match(AA$5,'Internal Staffing Calculator'!$R$7:$BL$7,0)),"")</f>
        <v/>
      </c>
      <c r="AB7" s="699" t="str">
        <f t="array" ref="AB7">iferror(index('Internal Staffing Calculator'!$R$9:$BL$115, match($A7,'Internal Staffing Calculator'!$B$9:$B169,0),match(AB$5,'Internal Staffing Calculator'!$R$7:$BL$7,0)),"")</f>
        <v/>
      </c>
      <c r="AC7" s="699" t="str">
        <f t="array" ref="AC7">iferror(index('Internal Staffing Calculator'!$R$9:$BL$115, match($A7,'Internal Staffing Calculator'!$B$9:$B169,0),match(AC$5,'Internal Staffing Calculator'!$R$7:$BL$7,0)),"")</f>
        <v/>
      </c>
      <c r="AD7" s="699" t="str">
        <f t="array" ref="AD7">iferror(index('Internal Staffing Calculator'!$R$9:$BL$115, match($A7,'Internal Staffing Calculator'!$B$9:$B169,0),match(AD$5,'Internal Staffing Calculator'!$R$7:$BL$7,0)),"")</f>
        <v/>
      </c>
      <c r="AE7" s="699" t="str">
        <f t="array" ref="AE7">iferror(index('Internal Staffing Calculator'!$R$9:$BL$115, match($A7,'Internal Staffing Calculator'!$B$9:$B169,0),match(AE$5,'Internal Staffing Calculator'!$R$7:$BL$7,0)),"")</f>
        <v/>
      </c>
      <c r="AF7" s="699" t="str">
        <f t="array" ref="AF7">iferror(index('Internal Staffing Calculator'!$R$9:$BL$115, match($A7,'Internal Staffing Calculator'!$B$9:$B169,0),match(AF$5,'Internal Staffing Calculator'!$R$7:$BL$7,0)),"")</f>
        <v/>
      </c>
      <c r="AG7" s="699" t="str">
        <f t="array" ref="AG7">iferror(index('Internal Staffing Calculator'!$R$9:$BL$115, match($A7,'Internal Staffing Calculator'!$B$9:$B169,0),match(AG$5,'Internal Staffing Calculator'!$R$7:$BL$7,0)),"")</f>
        <v/>
      </c>
      <c r="AH7" s="699" t="str">
        <f t="array" ref="AH7">iferror(index('Internal Staffing Calculator'!$R$9:$BL$115, match($A7,'Internal Staffing Calculator'!$B$9:$B169,0),match(AH$5,'Internal Staffing Calculator'!$R$7:$BL$7,0)),"")</f>
        <v/>
      </c>
      <c r="AI7" s="699" t="str">
        <f t="array" ref="AI7">iferror(index('Internal Staffing Calculator'!$R$9:$BL$115, match($A7,'Internal Staffing Calculator'!$B$9:$B169,0),match(AI$5,'Internal Staffing Calculator'!$R$7:$BL$7,0)),"")</f>
        <v/>
      </c>
      <c r="AJ7" s="699" t="str">
        <f t="array" ref="AJ7">iferror(index('Internal Staffing Calculator'!$R$9:$BL$115, match($A7,'Internal Staffing Calculator'!$B$9:$B169,0),match(AJ$5,'Internal Staffing Calculator'!$R$7:$BL$7,0)),"")</f>
        <v/>
      </c>
      <c r="AK7" s="699" t="str">
        <f t="array" ref="AK7">iferror(index('Internal Staffing Calculator'!$R$9:$BL$115, match($A7,'Internal Staffing Calculator'!$B$9:$B169,0),match(AK$5,'Internal Staffing Calculator'!$R$7:$BL$7,0)),"")</f>
        <v/>
      </c>
      <c r="AL7" s="699" t="str">
        <f t="array" ref="AL7">iferror(index('Internal Staffing Calculator'!$R$9:$BL$115, match($A7,'Internal Staffing Calculator'!$B$9:$B169,0),match(AL$5,'Internal Staffing Calculator'!$R$7:$BL$7,0)),"")</f>
        <v/>
      </c>
      <c r="AM7" s="699" t="str">
        <f t="array" ref="AM7">iferror(index('Internal Staffing Calculator'!$R$9:$BL$115, match($A7,'Internal Staffing Calculator'!$B$9:$B169,0),match(AM$5,'Internal Staffing Calculator'!$R$7:$BL$7,0)),"")</f>
        <v/>
      </c>
      <c r="AN7" s="699" t="str">
        <f t="array" ref="AN7">iferror(index('Internal Staffing Calculator'!$R$9:$BL$115, match($A7,'Internal Staffing Calculator'!$B$9:$B169,0),match(AN$5,'Internal Staffing Calculator'!$R$7:$BL$7,0)),"")</f>
        <v/>
      </c>
      <c r="AO7" s="699" t="str">
        <f t="array" ref="AO7">iferror(index('Internal Staffing Calculator'!$R$9:$BL$115, match($A7,'Internal Staffing Calculator'!$B$9:$B169,0),match(AO$5,'Internal Staffing Calculator'!$R$7:$BL$7,0)),"")</f>
        <v/>
      </c>
      <c r="AP7" s="699" t="str">
        <f t="array" ref="AP7">iferror(index('Internal Staffing Calculator'!$R$9:$BL$115, match($A7,'Internal Staffing Calculator'!$B$9:$B169,0),match(AP$5,'Internal Staffing Calculator'!$R$7:$BL$7,0)),"")</f>
        <v/>
      </c>
      <c r="AQ7" s="699" t="str">
        <f t="array" ref="AQ7">iferror(index('Internal Staffing Calculator'!$R$9:$BL$115, match($A7,'Internal Staffing Calculator'!$B$9:$B169,0),match(AQ$5,'Internal Staffing Calculator'!$R$7:$BL$7,0)),"")</f>
        <v/>
      </c>
      <c r="AR7" s="699" t="str">
        <f t="array" ref="AR7">iferror(index('Internal Staffing Calculator'!$R$9:$BL$115, match($A7,'Internal Staffing Calculator'!$B$9:$B169,0),match(AR$5,'Internal Staffing Calculator'!$R$7:$BL$7,0)),"")</f>
        <v/>
      </c>
      <c r="AS7" s="699" t="str">
        <f t="array" ref="AS7">iferror(index('Internal Staffing Calculator'!$R$9:$BL$115, match($A7,'Internal Staffing Calculator'!$B$9:$B169,0),match(AS$5,'Internal Staffing Calculator'!$R$7:$BL$7,0)),"")</f>
        <v/>
      </c>
      <c r="AT7" s="699" t="str">
        <f t="array" ref="AT7">iferror(index('Internal Staffing Calculator'!$R$9:$BL$115, match($A7,'Internal Staffing Calculator'!$B$9:$B169,0),match(AT$5,'Internal Staffing Calculator'!$R$7:$BL$7,0)),"")</f>
        <v/>
      </c>
      <c r="AU7" s="699" t="str">
        <f t="array" ref="AU7">iferror(index('Internal Staffing Calculator'!$R$9:$BL$115, match($A7,'Internal Staffing Calculator'!$B$9:$B169,0),match(AU$5,'Internal Staffing Calculator'!$R$7:$BL$7,0)),"")</f>
        <v/>
      </c>
      <c r="AV7" s="699" t="str">
        <f t="array" ref="AV7">iferror(index('Internal Staffing Calculator'!$R$9:$BL$115, match($A7,'Internal Staffing Calculator'!$B$9:$B169,0),match(AV$5,'Internal Staffing Calculator'!$R$7:$BL$7,0)),"")</f>
        <v/>
      </c>
      <c r="AW7" s="699" t="str">
        <f t="array" ref="AW7">iferror(index('Internal Staffing Calculator'!$R$9:$BL$115, match($A7,'Internal Staffing Calculator'!$B$9:$B169,0),match(AW$5,'Internal Staffing Calculator'!$R$7:$BL$7,0)),"")</f>
        <v/>
      </c>
      <c r="AX7" s="699" t="str">
        <f t="array" ref="AX7">iferror(index('Internal Staffing Calculator'!$R$9:$BL$115, match($A7,'Internal Staffing Calculator'!$B$9:$B169,0),match(AX$5,'Internal Staffing Calculator'!$R$7:$BL$7,0)),"")</f>
        <v/>
      </c>
      <c r="AY7" s="699" t="str">
        <f t="array" ref="AY7">iferror(index('Internal Staffing Calculator'!$R$9:$BL$115, match($A7,'Internal Staffing Calculator'!$B$9:$B169,0),match(AY$5,'Internal Staffing Calculator'!$R$7:$BL$7,0)),"")</f>
        <v/>
      </c>
      <c r="AZ7" s="699" t="str">
        <f t="array" ref="AZ7">iferror(index('Internal Staffing Calculator'!$R$9:$BL$115, match($A7,'Internal Staffing Calculator'!$B$9:$B169,0),match(AZ$5,'Internal Staffing Calculator'!$R$7:$BL$7,0)),"")</f>
        <v/>
      </c>
      <c r="BA7" s="699" t="str">
        <f t="array" ref="BA7">iferror(index('Internal Staffing Calculator'!$R$9:$BL$115, match($A7,'Internal Staffing Calculator'!$B$9:$B169,0),match(BA$5,'Internal Staffing Calculator'!$R$7:$BL$7,0)),"")</f>
        <v/>
      </c>
    </row>
    <row r="8">
      <c r="A8" s="702"/>
      <c r="B8" s="812" t="str">
        <f t="array" ref="B8">iferror(index('Internal Staffing Calculator'!P:P,match(A8,'Internal Staffing Calculator'!B:B,0)),"")</f>
        <v/>
      </c>
      <c r="C8" s="813" t="str">
        <f t="array" ref="C8">iferror(index('Internal Staffing Calculator'!BM:BM,match(A8,'Internal Staffing Calculator'!B:B,0)),"")</f>
        <v/>
      </c>
      <c r="D8" s="814" t="str">
        <f t="array" ref="D8">iferror(index('Internal Staffing Calculator'!F:F,match(A8,'Internal Staffing Calculator'!B:B,0)),"")</f>
        <v/>
      </c>
      <c r="E8" s="815">
        <f t="shared" si="4"/>
        <v>0</v>
      </c>
      <c r="F8" s="689"/>
      <c r="G8" s="699" t="str">
        <f t="array" ref="G8">iferror(index('Internal Staffing Calculator'!$R$9:$BL$115, match($A8,'Internal Staffing Calculator'!$B$9:$B169,0),match(G$5,'Internal Staffing Calculator'!$R$7:$BL$7,0)),"")</f>
        <v/>
      </c>
      <c r="H8" s="699" t="str">
        <f t="array" ref="H8">iferror(index('Internal Staffing Calculator'!$R$9:$BL$115, match($A8,'Internal Staffing Calculator'!$B$9:$B169,0),match(H$5,'Internal Staffing Calculator'!$R$7:$BL$7,0)),"")</f>
        <v/>
      </c>
      <c r="I8" s="699" t="str">
        <f t="array" ref="I8">iferror(index('Internal Staffing Calculator'!$R$9:$BL$115, match($A8,'Internal Staffing Calculator'!$B$9:$B169,0),match(I$5,'Internal Staffing Calculator'!$R$7:$BL$7,0)),"")</f>
        <v/>
      </c>
      <c r="J8" s="699" t="str">
        <f t="array" ref="J8">iferror(index('Internal Staffing Calculator'!$R$9:$BL$115, match($A8,'Internal Staffing Calculator'!$B$9:$B169,0),match(J$5,'Internal Staffing Calculator'!$R$7:$BL$7,0)),"")</f>
        <v/>
      </c>
      <c r="K8" s="699" t="str">
        <f t="array" ref="K8">iferror(index('Internal Staffing Calculator'!$R$9:$BL$115, match($A8,'Internal Staffing Calculator'!$B$9:$B169,0),match(K$5,'Internal Staffing Calculator'!$R$7:$BL$7,0)),"")</f>
        <v/>
      </c>
      <c r="L8" s="699" t="str">
        <f t="array" ref="L8">iferror(index('Internal Staffing Calculator'!$R$9:$BL$115, match($A8,'Internal Staffing Calculator'!$B$9:$B169,0),match(L$5,'Internal Staffing Calculator'!$R$7:$BL$7,0)),"")</f>
        <v/>
      </c>
      <c r="M8" s="699" t="str">
        <f t="array" ref="M8">iferror(index('Internal Staffing Calculator'!$R$9:$BL$115, match($A8,'Internal Staffing Calculator'!$B$9:$B169,0),match(M$5,'Internal Staffing Calculator'!$R$7:$BL$7,0)),"")</f>
        <v/>
      </c>
      <c r="N8" s="699" t="str">
        <f t="array" ref="N8">iferror(index('Internal Staffing Calculator'!$R$9:$BL$115, match($A8,'Internal Staffing Calculator'!$B$9:$B169,0),match(N$5,'Internal Staffing Calculator'!$R$7:$BL$7,0)),"")</f>
        <v/>
      </c>
      <c r="O8" s="699" t="str">
        <f t="array" ref="O8">iferror(index('Internal Staffing Calculator'!$R$9:$BL$115, match($A8,'Internal Staffing Calculator'!$B$9:$B169,0),match(O$5,'Internal Staffing Calculator'!$R$7:$BL$7,0)),"")</f>
        <v/>
      </c>
      <c r="P8" s="699" t="str">
        <f t="array" ref="P8">iferror(index('Internal Staffing Calculator'!$R$9:$BL$115, match($A8,'Internal Staffing Calculator'!$B$9:$B169,0),match(P$5,'Internal Staffing Calculator'!$R$7:$BL$7,0)),"")</f>
        <v/>
      </c>
      <c r="Q8" s="699" t="str">
        <f t="array" ref="Q8">iferror(index('Internal Staffing Calculator'!$R$9:$BL$115, match($A8,'Internal Staffing Calculator'!$B$9:$B169,0),match(Q$5,'Internal Staffing Calculator'!$R$7:$BL$7,0)),"")</f>
        <v/>
      </c>
      <c r="R8" s="699" t="str">
        <f t="array" ref="R8">iferror(index('Internal Staffing Calculator'!$R$9:$BL$115, match($A8,'Internal Staffing Calculator'!$B$9:$B169,0),match(R$5,'Internal Staffing Calculator'!$R$7:$BL$7,0)),"")</f>
        <v/>
      </c>
      <c r="S8" s="699" t="str">
        <f t="array" ref="S8">iferror(index('Internal Staffing Calculator'!$R$9:$BL$115, match($A8,'Internal Staffing Calculator'!$B$9:$B169,0),match(S$5,'Internal Staffing Calculator'!$R$7:$BL$7,0)),"")</f>
        <v/>
      </c>
      <c r="T8" s="699" t="str">
        <f t="array" ref="T8">iferror(index('Internal Staffing Calculator'!$R$9:$BL$115, match($A8,'Internal Staffing Calculator'!$B$9:$B169,0),match(T$5,'Internal Staffing Calculator'!$R$7:$BL$7,0)),"")</f>
        <v/>
      </c>
      <c r="U8" s="699" t="str">
        <f t="array" ref="U8">iferror(index('Internal Staffing Calculator'!$R$9:$BL$115, match($A8,'Internal Staffing Calculator'!$B$9:$B169,0),match(U$5,'Internal Staffing Calculator'!$R$7:$BL$7,0)),"")</f>
        <v/>
      </c>
      <c r="V8" s="699" t="str">
        <f t="array" ref="V8">iferror(index('Internal Staffing Calculator'!$R$9:$BL$115, match($A8,'Internal Staffing Calculator'!$B$9:$B169,0),match(V$5,'Internal Staffing Calculator'!$R$7:$BL$7,0)),"")</f>
        <v/>
      </c>
      <c r="W8" s="699" t="str">
        <f t="array" ref="W8">iferror(index('Internal Staffing Calculator'!$R$9:$BL$115, match($A8,'Internal Staffing Calculator'!$B$9:$B169,0),match(W$5,'Internal Staffing Calculator'!$R$7:$BL$7,0)),"")</f>
        <v/>
      </c>
      <c r="X8" s="699" t="str">
        <f t="array" ref="X8">iferror(index('Internal Staffing Calculator'!$R$9:$BL$115, match($A8,'Internal Staffing Calculator'!$B$9:$B169,0),match(X$5,'Internal Staffing Calculator'!$R$7:$BL$7,0)),"")</f>
        <v/>
      </c>
      <c r="Y8" s="699" t="str">
        <f t="array" ref="Y8">iferror(index('Internal Staffing Calculator'!$R$9:$BL$115, match($A8,'Internal Staffing Calculator'!$B$9:$B169,0),match(Y$5,'Internal Staffing Calculator'!$R$7:$BL$7,0)),"")</f>
        <v/>
      </c>
      <c r="Z8" s="699" t="str">
        <f t="array" ref="Z8">iferror(index('Internal Staffing Calculator'!$R$9:$BL$115, match($A8,'Internal Staffing Calculator'!$B$9:$B169,0),match(Z$5,'Internal Staffing Calculator'!$R$7:$BL$7,0)),"")</f>
        <v/>
      </c>
      <c r="AA8" s="699" t="str">
        <f t="array" ref="AA8">iferror(index('Internal Staffing Calculator'!$R$9:$BL$115, match($A8,'Internal Staffing Calculator'!$B$9:$B169,0),match(AA$5,'Internal Staffing Calculator'!$R$7:$BL$7,0)),"")</f>
        <v/>
      </c>
      <c r="AB8" s="699" t="str">
        <f t="array" ref="AB8">iferror(index('Internal Staffing Calculator'!$R$9:$BL$115, match($A8,'Internal Staffing Calculator'!$B$9:$B169,0),match(AB$5,'Internal Staffing Calculator'!$R$7:$BL$7,0)),"")</f>
        <v/>
      </c>
      <c r="AC8" s="699" t="str">
        <f t="array" ref="AC8">iferror(index('Internal Staffing Calculator'!$R$9:$BL$115, match($A8,'Internal Staffing Calculator'!$B$9:$B169,0),match(AC$5,'Internal Staffing Calculator'!$R$7:$BL$7,0)),"")</f>
        <v/>
      </c>
      <c r="AD8" s="699" t="str">
        <f t="array" ref="AD8">iferror(index('Internal Staffing Calculator'!$R$9:$BL$115, match($A8,'Internal Staffing Calculator'!$B$9:$B169,0),match(AD$5,'Internal Staffing Calculator'!$R$7:$BL$7,0)),"")</f>
        <v/>
      </c>
      <c r="AE8" s="699" t="str">
        <f t="array" ref="AE8">iferror(index('Internal Staffing Calculator'!$R$9:$BL$115, match($A8,'Internal Staffing Calculator'!$B$9:$B169,0),match(AE$5,'Internal Staffing Calculator'!$R$7:$BL$7,0)),"")</f>
        <v/>
      </c>
      <c r="AF8" s="699" t="str">
        <f t="array" ref="AF8">iferror(index('Internal Staffing Calculator'!$R$9:$BL$115, match($A8,'Internal Staffing Calculator'!$B$9:$B169,0),match(AF$5,'Internal Staffing Calculator'!$R$7:$BL$7,0)),"")</f>
        <v/>
      </c>
      <c r="AG8" s="699" t="str">
        <f t="array" ref="AG8">iferror(index('Internal Staffing Calculator'!$R$9:$BL$115, match($A8,'Internal Staffing Calculator'!$B$9:$B169,0),match(AG$5,'Internal Staffing Calculator'!$R$7:$BL$7,0)),"")</f>
        <v/>
      </c>
      <c r="AH8" s="699" t="str">
        <f t="array" ref="AH8">iferror(index('Internal Staffing Calculator'!$R$9:$BL$115, match($A8,'Internal Staffing Calculator'!$B$9:$B169,0),match(AH$5,'Internal Staffing Calculator'!$R$7:$BL$7,0)),"")</f>
        <v/>
      </c>
      <c r="AI8" s="699" t="str">
        <f t="array" ref="AI8">iferror(index('Internal Staffing Calculator'!$R$9:$BL$115, match($A8,'Internal Staffing Calculator'!$B$9:$B169,0),match(AI$5,'Internal Staffing Calculator'!$R$7:$BL$7,0)),"")</f>
        <v/>
      </c>
      <c r="AJ8" s="699" t="str">
        <f t="array" ref="AJ8">iferror(index('Internal Staffing Calculator'!$R$9:$BL$115, match($A8,'Internal Staffing Calculator'!$B$9:$B169,0),match(AJ$5,'Internal Staffing Calculator'!$R$7:$BL$7,0)),"")</f>
        <v/>
      </c>
      <c r="AK8" s="699" t="str">
        <f t="array" ref="AK8">iferror(index('Internal Staffing Calculator'!$R$9:$BL$115, match($A8,'Internal Staffing Calculator'!$B$9:$B169,0),match(AK$5,'Internal Staffing Calculator'!$R$7:$BL$7,0)),"")</f>
        <v/>
      </c>
      <c r="AL8" s="699" t="str">
        <f t="array" ref="AL8">iferror(index('Internal Staffing Calculator'!$R$9:$BL$115, match($A8,'Internal Staffing Calculator'!$B$9:$B169,0),match(AL$5,'Internal Staffing Calculator'!$R$7:$BL$7,0)),"")</f>
        <v/>
      </c>
      <c r="AM8" s="699" t="str">
        <f t="array" ref="AM8">iferror(index('Internal Staffing Calculator'!$R$9:$BL$115, match($A8,'Internal Staffing Calculator'!$B$9:$B169,0),match(AM$5,'Internal Staffing Calculator'!$R$7:$BL$7,0)),"")</f>
        <v/>
      </c>
      <c r="AN8" s="699" t="str">
        <f t="array" ref="AN8">iferror(index('Internal Staffing Calculator'!$R$9:$BL$115, match($A8,'Internal Staffing Calculator'!$B$9:$B169,0),match(AN$5,'Internal Staffing Calculator'!$R$7:$BL$7,0)),"")</f>
        <v/>
      </c>
      <c r="AO8" s="699" t="str">
        <f t="array" ref="AO8">iferror(index('Internal Staffing Calculator'!$R$9:$BL$115, match($A8,'Internal Staffing Calculator'!$B$9:$B169,0),match(AO$5,'Internal Staffing Calculator'!$R$7:$BL$7,0)),"")</f>
        <v/>
      </c>
      <c r="AP8" s="699" t="str">
        <f t="array" ref="AP8">iferror(index('Internal Staffing Calculator'!$R$9:$BL$115, match($A8,'Internal Staffing Calculator'!$B$9:$B169,0),match(AP$5,'Internal Staffing Calculator'!$R$7:$BL$7,0)),"")</f>
        <v/>
      </c>
      <c r="AQ8" s="699" t="str">
        <f t="array" ref="AQ8">iferror(index('Internal Staffing Calculator'!$R$9:$BL$115, match($A8,'Internal Staffing Calculator'!$B$9:$B169,0),match(AQ$5,'Internal Staffing Calculator'!$R$7:$BL$7,0)),"")</f>
        <v/>
      </c>
      <c r="AR8" s="699" t="str">
        <f t="array" ref="AR8">iferror(index('Internal Staffing Calculator'!$R$9:$BL$115, match($A8,'Internal Staffing Calculator'!$B$9:$B169,0),match(AR$5,'Internal Staffing Calculator'!$R$7:$BL$7,0)),"")</f>
        <v/>
      </c>
      <c r="AS8" s="699" t="str">
        <f t="array" ref="AS8">iferror(index('Internal Staffing Calculator'!$R$9:$BL$115, match($A8,'Internal Staffing Calculator'!$B$9:$B169,0),match(AS$5,'Internal Staffing Calculator'!$R$7:$BL$7,0)),"")</f>
        <v/>
      </c>
      <c r="AT8" s="699" t="str">
        <f t="array" ref="AT8">iferror(index('Internal Staffing Calculator'!$R$9:$BL$115, match($A8,'Internal Staffing Calculator'!$B$9:$B169,0),match(AT$5,'Internal Staffing Calculator'!$R$7:$BL$7,0)),"")</f>
        <v/>
      </c>
      <c r="AU8" s="699" t="str">
        <f t="array" ref="AU8">iferror(index('Internal Staffing Calculator'!$R$9:$BL$115, match($A8,'Internal Staffing Calculator'!$B$9:$B169,0),match(AU$5,'Internal Staffing Calculator'!$R$7:$BL$7,0)),"")</f>
        <v/>
      </c>
      <c r="AV8" s="699" t="str">
        <f t="array" ref="AV8">iferror(index('Internal Staffing Calculator'!$R$9:$BL$115, match($A8,'Internal Staffing Calculator'!$B$9:$B169,0),match(AV$5,'Internal Staffing Calculator'!$R$7:$BL$7,0)),"")</f>
        <v/>
      </c>
      <c r="AW8" s="699" t="str">
        <f t="array" ref="AW8">iferror(index('Internal Staffing Calculator'!$R$9:$BL$115, match($A8,'Internal Staffing Calculator'!$B$9:$B169,0),match(AW$5,'Internal Staffing Calculator'!$R$7:$BL$7,0)),"")</f>
        <v/>
      </c>
      <c r="AX8" s="699" t="str">
        <f t="array" ref="AX8">iferror(index('Internal Staffing Calculator'!$R$9:$BL$115, match($A8,'Internal Staffing Calculator'!$B$9:$B169,0),match(AX$5,'Internal Staffing Calculator'!$R$7:$BL$7,0)),"")</f>
        <v/>
      </c>
      <c r="AY8" s="699" t="str">
        <f t="array" ref="AY8">iferror(index('Internal Staffing Calculator'!$R$9:$BL$115, match($A8,'Internal Staffing Calculator'!$B$9:$B169,0),match(AY$5,'Internal Staffing Calculator'!$R$7:$BL$7,0)),"")</f>
        <v/>
      </c>
      <c r="AZ8" s="699" t="str">
        <f t="array" ref="AZ8">iferror(index('Internal Staffing Calculator'!$R$9:$BL$115, match($A8,'Internal Staffing Calculator'!$B$9:$B169,0),match(AZ$5,'Internal Staffing Calculator'!$R$7:$BL$7,0)),"")</f>
        <v/>
      </c>
      <c r="BA8" s="699" t="str">
        <f t="array" ref="BA8">iferror(index('Internal Staffing Calculator'!$R$9:$BL$115, match($A8,'Internal Staffing Calculator'!$B$9:$B169,0),match(BA$5,'Internal Staffing Calculator'!$R$7:$BL$7,0)),"")</f>
        <v/>
      </c>
    </row>
    <row r="9">
      <c r="A9" s="702"/>
      <c r="B9" s="812" t="str">
        <f t="array" ref="B9">iferror(index('Internal Staffing Calculator'!P:P,match(A9,'Internal Staffing Calculator'!B:B,0)),"")</f>
        <v/>
      </c>
      <c r="C9" s="813" t="str">
        <f t="array" ref="C9">iferror(index('Internal Staffing Calculator'!BM:BM,match(A9,'Internal Staffing Calculator'!B:B,0)),"")</f>
        <v/>
      </c>
      <c r="D9" s="814" t="str">
        <f t="array" ref="D9">iferror(index('Internal Staffing Calculator'!F:F,match(A9,'Internal Staffing Calculator'!B:B,0)),"")</f>
        <v/>
      </c>
      <c r="E9" s="815">
        <f t="shared" si="4"/>
        <v>0</v>
      </c>
      <c r="F9" s="689"/>
      <c r="G9" s="699" t="str">
        <f t="array" ref="G9">iferror(index('Internal Staffing Calculator'!$R$9:$BL$115, match($A9,'Internal Staffing Calculator'!$B$9:$B169,0),match(G$5,'Internal Staffing Calculator'!$R$7:$BL$7,0)),"")</f>
        <v/>
      </c>
      <c r="H9" s="699" t="str">
        <f t="array" ref="H9">iferror(index('Internal Staffing Calculator'!$R$9:$BL$115, match($A9,'Internal Staffing Calculator'!$B$9:$B169,0),match(H$5,'Internal Staffing Calculator'!$R$7:$BL$7,0)),"")</f>
        <v/>
      </c>
      <c r="I9" s="699" t="str">
        <f t="array" ref="I9">iferror(index('Internal Staffing Calculator'!$R$9:$BL$115, match($A9,'Internal Staffing Calculator'!$B$9:$B169,0),match(I$5,'Internal Staffing Calculator'!$R$7:$BL$7,0)),"")</f>
        <v/>
      </c>
      <c r="J9" s="699" t="str">
        <f t="array" ref="J9">iferror(index('Internal Staffing Calculator'!$R$9:$BL$115, match($A9,'Internal Staffing Calculator'!$B$9:$B169,0),match(J$5,'Internal Staffing Calculator'!$R$7:$BL$7,0)),"")</f>
        <v/>
      </c>
      <c r="K9" s="699" t="str">
        <f t="array" ref="K9">iferror(index('Internal Staffing Calculator'!$R$9:$BL$115, match($A9,'Internal Staffing Calculator'!$B$9:$B169,0),match(K$5,'Internal Staffing Calculator'!$R$7:$BL$7,0)),"")</f>
        <v/>
      </c>
      <c r="L9" s="699" t="str">
        <f t="array" ref="L9">iferror(index('Internal Staffing Calculator'!$R$9:$BL$115, match($A9,'Internal Staffing Calculator'!$B$9:$B169,0),match(L$5,'Internal Staffing Calculator'!$R$7:$BL$7,0)),"")</f>
        <v/>
      </c>
      <c r="M9" s="699" t="str">
        <f t="array" ref="M9">iferror(index('Internal Staffing Calculator'!$R$9:$BL$115, match($A9,'Internal Staffing Calculator'!$B$9:$B169,0),match(M$5,'Internal Staffing Calculator'!$R$7:$BL$7,0)),"")</f>
        <v/>
      </c>
      <c r="N9" s="699" t="str">
        <f t="array" ref="N9">iferror(index('Internal Staffing Calculator'!$R$9:$BL$115, match($A9,'Internal Staffing Calculator'!$B$9:$B169,0),match(N$5,'Internal Staffing Calculator'!$R$7:$BL$7,0)),"")</f>
        <v/>
      </c>
      <c r="O9" s="699" t="str">
        <f t="array" ref="O9">iferror(index('Internal Staffing Calculator'!$R$9:$BL$115, match($A9,'Internal Staffing Calculator'!$B$9:$B169,0),match(O$5,'Internal Staffing Calculator'!$R$7:$BL$7,0)),"")</f>
        <v/>
      </c>
      <c r="P9" s="699" t="str">
        <f t="array" ref="P9">iferror(index('Internal Staffing Calculator'!$R$9:$BL$115, match($A9,'Internal Staffing Calculator'!$B$9:$B169,0),match(P$5,'Internal Staffing Calculator'!$R$7:$BL$7,0)),"")</f>
        <v/>
      </c>
      <c r="Q9" s="699" t="str">
        <f t="array" ref="Q9">iferror(index('Internal Staffing Calculator'!$R$9:$BL$115, match($A9,'Internal Staffing Calculator'!$B$9:$B169,0),match(Q$5,'Internal Staffing Calculator'!$R$7:$BL$7,0)),"")</f>
        <v/>
      </c>
      <c r="R9" s="699" t="str">
        <f t="array" ref="R9">iferror(index('Internal Staffing Calculator'!$R$9:$BL$115, match($A9,'Internal Staffing Calculator'!$B$9:$B169,0),match(R$5,'Internal Staffing Calculator'!$R$7:$BL$7,0)),"")</f>
        <v/>
      </c>
      <c r="S9" s="699" t="str">
        <f t="array" ref="S9">iferror(index('Internal Staffing Calculator'!$R$9:$BL$115, match($A9,'Internal Staffing Calculator'!$B$9:$B169,0),match(S$5,'Internal Staffing Calculator'!$R$7:$BL$7,0)),"")</f>
        <v/>
      </c>
      <c r="T9" s="699" t="str">
        <f t="array" ref="T9">iferror(index('Internal Staffing Calculator'!$R$9:$BL$115, match($A9,'Internal Staffing Calculator'!$B$9:$B169,0),match(T$5,'Internal Staffing Calculator'!$R$7:$BL$7,0)),"")</f>
        <v/>
      </c>
      <c r="U9" s="699" t="str">
        <f t="array" ref="U9">iferror(index('Internal Staffing Calculator'!$R$9:$BL$115, match($A9,'Internal Staffing Calculator'!$B$9:$B169,0),match(U$5,'Internal Staffing Calculator'!$R$7:$BL$7,0)),"")</f>
        <v/>
      </c>
      <c r="V9" s="699" t="str">
        <f t="array" ref="V9">iferror(index('Internal Staffing Calculator'!$R$9:$BL$115, match($A9,'Internal Staffing Calculator'!$B$9:$B169,0),match(V$5,'Internal Staffing Calculator'!$R$7:$BL$7,0)),"")</f>
        <v/>
      </c>
      <c r="W9" s="699" t="str">
        <f t="array" ref="W9">iferror(index('Internal Staffing Calculator'!$R$9:$BL$115, match($A9,'Internal Staffing Calculator'!$B$9:$B169,0),match(W$5,'Internal Staffing Calculator'!$R$7:$BL$7,0)),"")</f>
        <v/>
      </c>
      <c r="X9" s="699" t="str">
        <f t="array" ref="X9">iferror(index('Internal Staffing Calculator'!$R$9:$BL$115, match($A9,'Internal Staffing Calculator'!$B$9:$B169,0),match(X$5,'Internal Staffing Calculator'!$R$7:$BL$7,0)),"")</f>
        <v/>
      </c>
      <c r="Y9" s="699" t="str">
        <f t="array" ref="Y9">iferror(index('Internal Staffing Calculator'!$R$9:$BL$115, match($A9,'Internal Staffing Calculator'!$B$9:$B169,0),match(Y$5,'Internal Staffing Calculator'!$R$7:$BL$7,0)),"")</f>
        <v/>
      </c>
      <c r="Z9" s="699" t="str">
        <f t="array" ref="Z9">iferror(index('Internal Staffing Calculator'!$R$9:$BL$115, match($A9,'Internal Staffing Calculator'!$B$9:$B169,0),match(Z$5,'Internal Staffing Calculator'!$R$7:$BL$7,0)),"")</f>
        <v/>
      </c>
      <c r="AA9" s="699" t="str">
        <f t="array" ref="AA9">iferror(index('Internal Staffing Calculator'!$R$9:$BL$115, match($A9,'Internal Staffing Calculator'!$B$9:$B169,0),match(AA$5,'Internal Staffing Calculator'!$R$7:$BL$7,0)),"")</f>
        <v/>
      </c>
      <c r="AB9" s="699" t="str">
        <f t="array" ref="AB9">iferror(index('Internal Staffing Calculator'!$R$9:$BL$115, match($A9,'Internal Staffing Calculator'!$B$9:$B169,0),match(AB$5,'Internal Staffing Calculator'!$R$7:$BL$7,0)),"")</f>
        <v/>
      </c>
      <c r="AC9" s="699" t="str">
        <f t="array" ref="AC9">iferror(index('Internal Staffing Calculator'!$R$9:$BL$115, match($A9,'Internal Staffing Calculator'!$B$9:$B169,0),match(AC$5,'Internal Staffing Calculator'!$R$7:$BL$7,0)),"")</f>
        <v/>
      </c>
      <c r="AD9" s="699" t="str">
        <f t="array" ref="AD9">iferror(index('Internal Staffing Calculator'!$R$9:$BL$115, match($A9,'Internal Staffing Calculator'!$B$9:$B169,0),match(AD$5,'Internal Staffing Calculator'!$R$7:$BL$7,0)),"")</f>
        <v/>
      </c>
      <c r="AE9" s="699" t="str">
        <f t="array" ref="AE9">iferror(index('Internal Staffing Calculator'!$R$9:$BL$115, match($A9,'Internal Staffing Calculator'!$B$9:$B169,0),match(AE$5,'Internal Staffing Calculator'!$R$7:$BL$7,0)),"")</f>
        <v/>
      </c>
      <c r="AF9" s="699" t="str">
        <f t="array" ref="AF9">iferror(index('Internal Staffing Calculator'!$R$9:$BL$115, match($A9,'Internal Staffing Calculator'!$B$9:$B169,0),match(AF$5,'Internal Staffing Calculator'!$R$7:$BL$7,0)),"")</f>
        <v/>
      </c>
      <c r="AG9" s="699" t="str">
        <f t="array" ref="AG9">iferror(index('Internal Staffing Calculator'!$R$9:$BL$115, match($A9,'Internal Staffing Calculator'!$B$9:$B169,0),match(AG$5,'Internal Staffing Calculator'!$R$7:$BL$7,0)),"")</f>
        <v/>
      </c>
      <c r="AH9" s="699" t="str">
        <f t="array" ref="AH9">iferror(index('Internal Staffing Calculator'!$R$9:$BL$115, match($A9,'Internal Staffing Calculator'!$B$9:$B169,0),match(AH$5,'Internal Staffing Calculator'!$R$7:$BL$7,0)),"")</f>
        <v/>
      </c>
      <c r="AI9" s="699" t="str">
        <f t="array" ref="AI9">iferror(index('Internal Staffing Calculator'!$R$9:$BL$115, match($A9,'Internal Staffing Calculator'!$B$9:$B169,0),match(AI$5,'Internal Staffing Calculator'!$R$7:$BL$7,0)),"")</f>
        <v/>
      </c>
      <c r="AJ9" s="699" t="str">
        <f t="array" ref="AJ9">iferror(index('Internal Staffing Calculator'!$R$9:$BL$115, match($A9,'Internal Staffing Calculator'!$B$9:$B169,0),match(AJ$5,'Internal Staffing Calculator'!$R$7:$BL$7,0)),"")</f>
        <v/>
      </c>
      <c r="AK9" s="699" t="str">
        <f t="array" ref="AK9">iferror(index('Internal Staffing Calculator'!$R$9:$BL$115, match($A9,'Internal Staffing Calculator'!$B$9:$B169,0),match(AK$5,'Internal Staffing Calculator'!$R$7:$BL$7,0)),"")</f>
        <v/>
      </c>
      <c r="AL9" s="699" t="str">
        <f t="array" ref="AL9">iferror(index('Internal Staffing Calculator'!$R$9:$BL$115, match($A9,'Internal Staffing Calculator'!$B$9:$B169,0),match(AL$5,'Internal Staffing Calculator'!$R$7:$BL$7,0)),"")</f>
        <v/>
      </c>
      <c r="AM9" s="699" t="str">
        <f t="array" ref="AM9">iferror(index('Internal Staffing Calculator'!$R$9:$BL$115, match($A9,'Internal Staffing Calculator'!$B$9:$B169,0),match(AM$5,'Internal Staffing Calculator'!$R$7:$BL$7,0)),"")</f>
        <v/>
      </c>
      <c r="AN9" s="699" t="str">
        <f t="array" ref="AN9">iferror(index('Internal Staffing Calculator'!$R$9:$BL$115, match($A9,'Internal Staffing Calculator'!$B$9:$B169,0),match(AN$5,'Internal Staffing Calculator'!$R$7:$BL$7,0)),"")</f>
        <v/>
      </c>
      <c r="AO9" s="699" t="str">
        <f t="array" ref="AO9">iferror(index('Internal Staffing Calculator'!$R$9:$BL$115, match($A9,'Internal Staffing Calculator'!$B$9:$B169,0),match(AO$5,'Internal Staffing Calculator'!$R$7:$BL$7,0)),"")</f>
        <v/>
      </c>
      <c r="AP9" s="699" t="str">
        <f t="array" ref="AP9">iferror(index('Internal Staffing Calculator'!$R$9:$BL$115, match($A9,'Internal Staffing Calculator'!$B$9:$B169,0),match(AP$5,'Internal Staffing Calculator'!$R$7:$BL$7,0)),"")</f>
        <v/>
      </c>
      <c r="AQ9" s="699" t="str">
        <f t="array" ref="AQ9">iferror(index('Internal Staffing Calculator'!$R$9:$BL$115, match($A9,'Internal Staffing Calculator'!$B$9:$B169,0),match(AQ$5,'Internal Staffing Calculator'!$R$7:$BL$7,0)),"")</f>
        <v/>
      </c>
      <c r="AR9" s="699" t="str">
        <f t="array" ref="AR9">iferror(index('Internal Staffing Calculator'!$R$9:$BL$115, match($A9,'Internal Staffing Calculator'!$B$9:$B169,0),match(AR$5,'Internal Staffing Calculator'!$R$7:$BL$7,0)),"")</f>
        <v/>
      </c>
      <c r="AS9" s="699" t="str">
        <f t="array" ref="AS9">iferror(index('Internal Staffing Calculator'!$R$9:$BL$115, match($A9,'Internal Staffing Calculator'!$B$9:$B169,0),match(AS$5,'Internal Staffing Calculator'!$R$7:$BL$7,0)),"")</f>
        <v/>
      </c>
      <c r="AT9" s="699" t="str">
        <f t="array" ref="AT9">iferror(index('Internal Staffing Calculator'!$R$9:$BL$115, match($A9,'Internal Staffing Calculator'!$B$9:$B169,0),match(AT$5,'Internal Staffing Calculator'!$R$7:$BL$7,0)),"")</f>
        <v/>
      </c>
      <c r="AU9" s="699" t="str">
        <f t="array" ref="AU9">iferror(index('Internal Staffing Calculator'!$R$9:$BL$115, match($A9,'Internal Staffing Calculator'!$B$9:$B169,0),match(AU$5,'Internal Staffing Calculator'!$R$7:$BL$7,0)),"")</f>
        <v/>
      </c>
      <c r="AV9" s="699" t="str">
        <f t="array" ref="AV9">iferror(index('Internal Staffing Calculator'!$R$9:$BL$115, match($A9,'Internal Staffing Calculator'!$B$9:$B169,0),match(AV$5,'Internal Staffing Calculator'!$R$7:$BL$7,0)),"")</f>
        <v/>
      </c>
      <c r="AW9" s="699" t="str">
        <f t="array" ref="AW9">iferror(index('Internal Staffing Calculator'!$R$9:$BL$115, match($A9,'Internal Staffing Calculator'!$B$9:$B169,0),match(AW$5,'Internal Staffing Calculator'!$R$7:$BL$7,0)),"")</f>
        <v/>
      </c>
      <c r="AX9" s="699" t="str">
        <f t="array" ref="AX9">iferror(index('Internal Staffing Calculator'!$R$9:$BL$115, match($A9,'Internal Staffing Calculator'!$B$9:$B169,0),match(AX$5,'Internal Staffing Calculator'!$R$7:$BL$7,0)),"")</f>
        <v/>
      </c>
      <c r="AY9" s="699" t="str">
        <f t="array" ref="AY9">iferror(index('Internal Staffing Calculator'!$R$9:$BL$115, match($A9,'Internal Staffing Calculator'!$B$9:$B169,0),match(AY$5,'Internal Staffing Calculator'!$R$7:$BL$7,0)),"")</f>
        <v/>
      </c>
      <c r="AZ9" s="699" t="str">
        <f t="array" ref="AZ9">iferror(index('Internal Staffing Calculator'!$R$9:$BL$115, match($A9,'Internal Staffing Calculator'!$B$9:$B169,0),match(AZ$5,'Internal Staffing Calculator'!$R$7:$BL$7,0)),"")</f>
        <v/>
      </c>
      <c r="BA9" s="699" t="str">
        <f t="array" ref="BA9">iferror(index('Internal Staffing Calculator'!$R$9:$BL$115, match($A9,'Internal Staffing Calculator'!$B$9:$B169,0),match(BA$5,'Internal Staffing Calculator'!$R$7:$BL$7,0)),"")</f>
        <v/>
      </c>
    </row>
    <row r="10">
      <c r="A10" s="816"/>
      <c r="B10" s="812" t="str">
        <f t="array" ref="B10">iferror(index('Internal Staffing Calculator'!P:P,match(A10,'Internal Staffing Calculator'!B:B,0)),"")</f>
        <v/>
      </c>
      <c r="C10" s="813" t="str">
        <f t="array" ref="C10">iferror(index('Internal Staffing Calculator'!BM:BM,match(A10,'Internal Staffing Calculator'!B:B,0)),"")</f>
        <v/>
      </c>
      <c r="D10" s="814" t="str">
        <f t="array" ref="D10">iferror(index('Internal Staffing Calculator'!F:F,match(A10,'Internal Staffing Calculator'!B:B,0)),"")</f>
        <v/>
      </c>
      <c r="E10" s="815">
        <f t="shared" si="4"/>
        <v>0</v>
      </c>
      <c r="F10" s="689"/>
      <c r="G10" s="699" t="str">
        <f t="array" ref="G10">iferror(index('Internal Staffing Calculator'!$R$9:$BL$115, match($A10,'Internal Staffing Calculator'!$B$9:$B169,0),match(G$5,'Internal Staffing Calculator'!$R$7:$BL$7,0)),"")</f>
        <v/>
      </c>
      <c r="H10" s="699" t="str">
        <f t="array" ref="H10">iferror(index('Internal Staffing Calculator'!$R$9:$BL$115, match($A10,'Internal Staffing Calculator'!$B$9:$B169,0),match(H$5,'Internal Staffing Calculator'!$R$7:$BL$7,0)),"")</f>
        <v/>
      </c>
      <c r="I10" s="699" t="str">
        <f t="array" ref="I10">iferror(index('Internal Staffing Calculator'!$R$9:$BL$115, match($A10,'Internal Staffing Calculator'!$B$9:$B169,0),match(I$5,'Internal Staffing Calculator'!$R$7:$BL$7,0)),"")</f>
        <v/>
      </c>
      <c r="J10" s="699" t="str">
        <f t="array" ref="J10">iferror(index('Internal Staffing Calculator'!$R$9:$BL$115, match($A10,'Internal Staffing Calculator'!$B$9:$B169,0),match(J$5,'Internal Staffing Calculator'!$R$7:$BL$7,0)),"")</f>
        <v/>
      </c>
      <c r="K10" s="699" t="str">
        <f t="array" ref="K10">iferror(index('Internal Staffing Calculator'!$R$9:$BL$115, match($A10,'Internal Staffing Calculator'!$B$9:$B169,0),match(K$5,'Internal Staffing Calculator'!$R$7:$BL$7,0)),"")</f>
        <v/>
      </c>
      <c r="L10" s="699" t="str">
        <f t="array" ref="L10">iferror(index('Internal Staffing Calculator'!$R$9:$BL$115, match($A10,'Internal Staffing Calculator'!$B$9:$B169,0),match(L$5,'Internal Staffing Calculator'!$R$7:$BL$7,0)),"")</f>
        <v/>
      </c>
      <c r="M10" s="699" t="str">
        <f t="array" ref="M10">iferror(index('Internal Staffing Calculator'!$R$9:$BL$115, match($A10,'Internal Staffing Calculator'!$B$9:$B169,0),match(M$5,'Internal Staffing Calculator'!$R$7:$BL$7,0)),"")</f>
        <v/>
      </c>
      <c r="N10" s="699" t="str">
        <f t="array" ref="N10">iferror(index('Internal Staffing Calculator'!$R$9:$BL$115, match($A10,'Internal Staffing Calculator'!$B$9:$B169,0),match(N$5,'Internal Staffing Calculator'!$R$7:$BL$7,0)),"")</f>
        <v/>
      </c>
      <c r="O10" s="699" t="str">
        <f t="array" ref="O10">iferror(index('Internal Staffing Calculator'!$R$9:$BL$115, match($A10,'Internal Staffing Calculator'!$B$9:$B169,0),match(O$5,'Internal Staffing Calculator'!$R$7:$BL$7,0)),"")</f>
        <v/>
      </c>
      <c r="P10" s="699" t="str">
        <f t="array" ref="P10">iferror(index('Internal Staffing Calculator'!$R$9:$BL$115, match($A10,'Internal Staffing Calculator'!$B$9:$B169,0),match(P$5,'Internal Staffing Calculator'!$R$7:$BL$7,0)),"")</f>
        <v/>
      </c>
      <c r="Q10" s="699" t="str">
        <f t="array" ref="Q10">iferror(index('Internal Staffing Calculator'!$R$9:$BL$115, match($A10,'Internal Staffing Calculator'!$B$9:$B169,0),match(Q$5,'Internal Staffing Calculator'!$R$7:$BL$7,0)),"")</f>
        <v/>
      </c>
      <c r="R10" s="699" t="str">
        <f t="array" ref="R10">iferror(index('Internal Staffing Calculator'!$R$9:$BL$115, match($A10,'Internal Staffing Calculator'!$B$9:$B169,0),match(R$5,'Internal Staffing Calculator'!$R$7:$BL$7,0)),"")</f>
        <v/>
      </c>
      <c r="S10" s="699" t="str">
        <f t="array" ref="S10">iferror(index('Internal Staffing Calculator'!$R$9:$BL$115, match($A10,'Internal Staffing Calculator'!$B$9:$B169,0),match(S$5,'Internal Staffing Calculator'!$R$7:$BL$7,0)),"")</f>
        <v/>
      </c>
      <c r="T10" s="699" t="str">
        <f t="array" ref="T10">iferror(index('Internal Staffing Calculator'!$R$9:$BL$115, match($A10,'Internal Staffing Calculator'!$B$9:$B169,0),match(T$5,'Internal Staffing Calculator'!$R$7:$BL$7,0)),"")</f>
        <v/>
      </c>
      <c r="U10" s="699" t="str">
        <f t="array" ref="U10">iferror(index('Internal Staffing Calculator'!$R$9:$BL$115, match($A10,'Internal Staffing Calculator'!$B$9:$B169,0),match(U$5,'Internal Staffing Calculator'!$R$7:$BL$7,0)),"")</f>
        <v/>
      </c>
      <c r="V10" s="699" t="str">
        <f t="array" ref="V10">iferror(index('Internal Staffing Calculator'!$R$9:$BL$115, match($A10,'Internal Staffing Calculator'!$B$9:$B169,0),match(V$5,'Internal Staffing Calculator'!$R$7:$BL$7,0)),"")</f>
        <v/>
      </c>
      <c r="W10" s="699" t="str">
        <f t="array" ref="W10">iferror(index('Internal Staffing Calculator'!$R$9:$BL$115, match($A10,'Internal Staffing Calculator'!$B$9:$B169,0),match(W$5,'Internal Staffing Calculator'!$R$7:$BL$7,0)),"")</f>
        <v/>
      </c>
      <c r="X10" s="699" t="str">
        <f t="array" ref="X10">iferror(index('Internal Staffing Calculator'!$R$9:$BL$115, match($A10,'Internal Staffing Calculator'!$B$9:$B169,0),match(X$5,'Internal Staffing Calculator'!$R$7:$BL$7,0)),"")</f>
        <v/>
      </c>
      <c r="Y10" s="699" t="str">
        <f t="array" ref="Y10">iferror(index('Internal Staffing Calculator'!$R$9:$BL$115, match($A10,'Internal Staffing Calculator'!$B$9:$B169,0),match(Y$5,'Internal Staffing Calculator'!$R$7:$BL$7,0)),"")</f>
        <v/>
      </c>
      <c r="Z10" s="699" t="str">
        <f t="array" ref="Z10">iferror(index('Internal Staffing Calculator'!$R$9:$BL$115, match($A10,'Internal Staffing Calculator'!$B$9:$B169,0),match(Z$5,'Internal Staffing Calculator'!$R$7:$BL$7,0)),"")</f>
        <v/>
      </c>
      <c r="AA10" s="699" t="str">
        <f t="array" ref="AA10">iferror(index('Internal Staffing Calculator'!$R$9:$BL$115, match($A10,'Internal Staffing Calculator'!$B$9:$B169,0),match(AA$5,'Internal Staffing Calculator'!$R$7:$BL$7,0)),"")</f>
        <v/>
      </c>
      <c r="AB10" s="699" t="str">
        <f t="array" ref="AB10">iferror(index('Internal Staffing Calculator'!$R$9:$BL$115, match($A10,'Internal Staffing Calculator'!$B$9:$B169,0),match(AB$5,'Internal Staffing Calculator'!$R$7:$BL$7,0)),"")</f>
        <v/>
      </c>
      <c r="AC10" s="699" t="str">
        <f t="array" ref="AC10">iferror(index('Internal Staffing Calculator'!$R$9:$BL$115, match($A10,'Internal Staffing Calculator'!$B$9:$B169,0),match(AC$5,'Internal Staffing Calculator'!$R$7:$BL$7,0)),"")</f>
        <v/>
      </c>
      <c r="AD10" s="699" t="str">
        <f t="array" ref="AD10">iferror(index('Internal Staffing Calculator'!$R$9:$BL$115, match($A10,'Internal Staffing Calculator'!$B$9:$B169,0),match(AD$5,'Internal Staffing Calculator'!$R$7:$BL$7,0)),"")</f>
        <v/>
      </c>
      <c r="AE10" s="699" t="str">
        <f t="array" ref="AE10">iferror(index('Internal Staffing Calculator'!$R$9:$BL$115, match($A10,'Internal Staffing Calculator'!$B$9:$B169,0),match(AE$5,'Internal Staffing Calculator'!$R$7:$BL$7,0)),"")</f>
        <v/>
      </c>
      <c r="AF10" s="699" t="str">
        <f t="array" ref="AF10">iferror(index('Internal Staffing Calculator'!$R$9:$BL$115, match($A10,'Internal Staffing Calculator'!$B$9:$B169,0),match(AF$5,'Internal Staffing Calculator'!$R$7:$BL$7,0)),"")</f>
        <v/>
      </c>
      <c r="AG10" s="699" t="str">
        <f t="array" ref="AG10">iferror(index('Internal Staffing Calculator'!$R$9:$BL$115, match($A10,'Internal Staffing Calculator'!$B$9:$B169,0),match(AG$5,'Internal Staffing Calculator'!$R$7:$BL$7,0)),"")</f>
        <v/>
      </c>
      <c r="AH10" s="699" t="str">
        <f t="array" ref="AH10">iferror(index('Internal Staffing Calculator'!$R$9:$BL$115, match($A10,'Internal Staffing Calculator'!$B$9:$B169,0),match(AH$5,'Internal Staffing Calculator'!$R$7:$BL$7,0)),"")</f>
        <v/>
      </c>
      <c r="AI10" s="699" t="str">
        <f t="array" ref="AI10">iferror(index('Internal Staffing Calculator'!$R$9:$BL$115, match($A10,'Internal Staffing Calculator'!$B$9:$B169,0),match(AI$5,'Internal Staffing Calculator'!$R$7:$BL$7,0)),"")</f>
        <v/>
      </c>
      <c r="AJ10" s="699" t="str">
        <f t="array" ref="AJ10">iferror(index('Internal Staffing Calculator'!$R$9:$BL$115, match($A10,'Internal Staffing Calculator'!$B$9:$B169,0),match(AJ$5,'Internal Staffing Calculator'!$R$7:$BL$7,0)),"")</f>
        <v/>
      </c>
      <c r="AK10" s="699" t="str">
        <f t="array" ref="AK10">iferror(index('Internal Staffing Calculator'!$R$9:$BL$115, match($A10,'Internal Staffing Calculator'!$B$9:$B169,0),match(AK$5,'Internal Staffing Calculator'!$R$7:$BL$7,0)),"")</f>
        <v/>
      </c>
      <c r="AL10" s="699" t="str">
        <f t="array" ref="AL10">iferror(index('Internal Staffing Calculator'!$R$9:$BL$115, match($A10,'Internal Staffing Calculator'!$B$9:$B169,0),match(AL$5,'Internal Staffing Calculator'!$R$7:$BL$7,0)),"")</f>
        <v/>
      </c>
      <c r="AM10" s="699" t="str">
        <f t="array" ref="AM10">iferror(index('Internal Staffing Calculator'!$R$9:$BL$115, match($A10,'Internal Staffing Calculator'!$B$9:$B169,0),match(AM$5,'Internal Staffing Calculator'!$R$7:$BL$7,0)),"")</f>
        <v/>
      </c>
      <c r="AN10" s="699" t="str">
        <f t="array" ref="AN10">iferror(index('Internal Staffing Calculator'!$R$9:$BL$115, match($A10,'Internal Staffing Calculator'!$B$9:$B169,0),match(AN$5,'Internal Staffing Calculator'!$R$7:$BL$7,0)),"")</f>
        <v/>
      </c>
      <c r="AO10" s="699" t="str">
        <f t="array" ref="AO10">iferror(index('Internal Staffing Calculator'!$R$9:$BL$115, match($A10,'Internal Staffing Calculator'!$B$9:$B169,0),match(AO$5,'Internal Staffing Calculator'!$R$7:$BL$7,0)),"")</f>
        <v/>
      </c>
      <c r="AP10" s="699" t="str">
        <f t="array" ref="AP10">iferror(index('Internal Staffing Calculator'!$R$9:$BL$115, match($A10,'Internal Staffing Calculator'!$B$9:$B169,0),match(AP$5,'Internal Staffing Calculator'!$R$7:$BL$7,0)),"")</f>
        <v/>
      </c>
      <c r="AQ10" s="699" t="str">
        <f t="array" ref="AQ10">iferror(index('Internal Staffing Calculator'!$R$9:$BL$115, match($A10,'Internal Staffing Calculator'!$B$9:$B169,0),match(AQ$5,'Internal Staffing Calculator'!$R$7:$BL$7,0)),"")</f>
        <v/>
      </c>
      <c r="AR10" s="699" t="str">
        <f t="array" ref="AR10">iferror(index('Internal Staffing Calculator'!$R$9:$BL$115, match($A10,'Internal Staffing Calculator'!$B$9:$B169,0),match(AR$5,'Internal Staffing Calculator'!$R$7:$BL$7,0)),"")</f>
        <v/>
      </c>
      <c r="AS10" s="699" t="str">
        <f t="array" ref="AS10">iferror(index('Internal Staffing Calculator'!$R$9:$BL$115, match($A10,'Internal Staffing Calculator'!$B$9:$B169,0),match(AS$5,'Internal Staffing Calculator'!$R$7:$BL$7,0)),"")</f>
        <v/>
      </c>
      <c r="AT10" s="699" t="str">
        <f t="array" ref="AT10">iferror(index('Internal Staffing Calculator'!$R$9:$BL$115, match($A10,'Internal Staffing Calculator'!$B$9:$B169,0),match(AT$5,'Internal Staffing Calculator'!$R$7:$BL$7,0)),"")</f>
        <v/>
      </c>
      <c r="AU10" s="699" t="str">
        <f t="array" ref="AU10">iferror(index('Internal Staffing Calculator'!$R$9:$BL$115, match($A10,'Internal Staffing Calculator'!$B$9:$B169,0),match(AU$5,'Internal Staffing Calculator'!$R$7:$BL$7,0)),"")</f>
        <v/>
      </c>
      <c r="AV10" s="699" t="str">
        <f t="array" ref="AV10">iferror(index('Internal Staffing Calculator'!$R$9:$BL$115, match($A10,'Internal Staffing Calculator'!$B$9:$B169,0),match(AV$5,'Internal Staffing Calculator'!$R$7:$BL$7,0)),"")</f>
        <v/>
      </c>
      <c r="AW10" s="699" t="str">
        <f t="array" ref="AW10">iferror(index('Internal Staffing Calculator'!$R$9:$BL$115, match($A10,'Internal Staffing Calculator'!$B$9:$B169,0),match(AW$5,'Internal Staffing Calculator'!$R$7:$BL$7,0)),"")</f>
        <v/>
      </c>
      <c r="AX10" s="699" t="str">
        <f t="array" ref="AX10">iferror(index('Internal Staffing Calculator'!$R$9:$BL$115, match($A10,'Internal Staffing Calculator'!$B$9:$B169,0),match(AX$5,'Internal Staffing Calculator'!$R$7:$BL$7,0)),"")</f>
        <v/>
      </c>
      <c r="AY10" s="699" t="str">
        <f t="array" ref="AY10">iferror(index('Internal Staffing Calculator'!$R$9:$BL$115, match($A10,'Internal Staffing Calculator'!$B$9:$B169,0),match(AY$5,'Internal Staffing Calculator'!$R$7:$BL$7,0)),"")</f>
        <v/>
      </c>
      <c r="AZ10" s="699" t="str">
        <f t="array" ref="AZ10">iferror(index('Internal Staffing Calculator'!$R$9:$BL$115, match($A10,'Internal Staffing Calculator'!$B$9:$B169,0),match(AZ$5,'Internal Staffing Calculator'!$R$7:$BL$7,0)),"")</f>
        <v/>
      </c>
      <c r="BA10" s="699" t="str">
        <f t="array" ref="BA10">iferror(index('Internal Staffing Calculator'!$R$9:$BL$115, match($A10,'Internal Staffing Calculator'!$B$9:$B169,0),match(BA$5,'Internal Staffing Calculator'!$R$7:$BL$7,0)),"")</f>
        <v/>
      </c>
    </row>
    <row r="11">
      <c r="A11" s="693"/>
      <c r="B11" s="812" t="str">
        <f t="array" ref="B11">iferror(index('Internal Staffing Calculator'!P:P,match(A11,'Internal Staffing Calculator'!B:B,0)),"")</f>
        <v/>
      </c>
      <c r="C11" s="813" t="str">
        <f t="array" ref="C11">iferror(index('Internal Staffing Calculator'!BM:BM,match(A11,'Internal Staffing Calculator'!B:B,0)),"")</f>
        <v/>
      </c>
      <c r="D11" s="814" t="str">
        <f t="array" ref="D11">iferror(index('Internal Staffing Calculator'!F:F,match(A11,'Internal Staffing Calculator'!B:B,0)),"")</f>
        <v/>
      </c>
      <c r="E11" s="815">
        <f t="shared" si="4"/>
        <v>0</v>
      </c>
      <c r="F11" s="689"/>
      <c r="G11" s="699" t="str">
        <f t="array" ref="G11">iferror(index('Internal Staffing Calculator'!$R$9:$BL$115, match($A11,'Internal Staffing Calculator'!$B$9:$B169,0),match(G$5,'Internal Staffing Calculator'!$R$7:$BL$7,0)),"")</f>
        <v/>
      </c>
      <c r="H11" s="699" t="str">
        <f t="array" ref="H11">iferror(index('Internal Staffing Calculator'!$R$9:$BL$115, match($A11,'Internal Staffing Calculator'!$B$9:$B169,0),match(H$5,'Internal Staffing Calculator'!$R$7:$BL$7,0)),"")</f>
        <v/>
      </c>
      <c r="I11" s="699" t="str">
        <f t="array" ref="I11">iferror(index('Internal Staffing Calculator'!$R$9:$BL$115, match($A11,'Internal Staffing Calculator'!$B$9:$B169,0),match(I$5,'Internal Staffing Calculator'!$R$7:$BL$7,0)),"")</f>
        <v/>
      </c>
      <c r="J11" s="699" t="str">
        <f t="array" ref="J11">iferror(index('Internal Staffing Calculator'!$R$9:$BL$115, match($A11,'Internal Staffing Calculator'!$B$9:$B169,0),match(J$5,'Internal Staffing Calculator'!$R$7:$BL$7,0)),"")</f>
        <v/>
      </c>
      <c r="K11" s="699" t="str">
        <f t="array" ref="K11">iferror(index('Internal Staffing Calculator'!$R$9:$BL$115, match($A11,'Internal Staffing Calculator'!$B$9:$B169,0),match(K$5,'Internal Staffing Calculator'!$R$7:$BL$7,0)),"")</f>
        <v/>
      </c>
      <c r="L11" s="699" t="str">
        <f t="array" ref="L11">iferror(index('Internal Staffing Calculator'!$R$9:$BL$115, match($A11,'Internal Staffing Calculator'!$B$9:$B169,0),match(L$5,'Internal Staffing Calculator'!$R$7:$BL$7,0)),"")</f>
        <v/>
      </c>
      <c r="M11" s="699" t="str">
        <f t="array" ref="M11">iferror(index('Internal Staffing Calculator'!$R$9:$BL$115, match($A11,'Internal Staffing Calculator'!$B$9:$B169,0),match(M$5,'Internal Staffing Calculator'!$R$7:$BL$7,0)),"")</f>
        <v/>
      </c>
      <c r="N11" s="699" t="str">
        <f t="array" ref="N11">iferror(index('Internal Staffing Calculator'!$R$9:$BL$115, match($A11,'Internal Staffing Calculator'!$B$9:$B169,0),match(N$5,'Internal Staffing Calculator'!$R$7:$BL$7,0)),"")</f>
        <v/>
      </c>
      <c r="O11" s="699" t="str">
        <f t="array" ref="O11">iferror(index('Internal Staffing Calculator'!$R$9:$BL$115, match($A11,'Internal Staffing Calculator'!$B$9:$B169,0),match(O$5,'Internal Staffing Calculator'!$R$7:$BL$7,0)),"")</f>
        <v/>
      </c>
      <c r="P11" s="699" t="str">
        <f t="array" ref="P11">iferror(index('Internal Staffing Calculator'!$R$9:$BL$115, match($A11,'Internal Staffing Calculator'!$B$9:$B169,0),match(P$5,'Internal Staffing Calculator'!$R$7:$BL$7,0)),"")</f>
        <v/>
      </c>
      <c r="Q11" s="699" t="str">
        <f t="array" ref="Q11">iferror(index('Internal Staffing Calculator'!$R$9:$BL$115, match($A11,'Internal Staffing Calculator'!$B$9:$B169,0),match(Q$5,'Internal Staffing Calculator'!$R$7:$BL$7,0)),"")</f>
        <v/>
      </c>
      <c r="R11" s="699" t="str">
        <f t="array" ref="R11">iferror(index('Internal Staffing Calculator'!$R$9:$BL$115, match($A11,'Internal Staffing Calculator'!$B$9:$B169,0),match(R$5,'Internal Staffing Calculator'!$R$7:$BL$7,0)),"")</f>
        <v/>
      </c>
      <c r="S11" s="699" t="str">
        <f t="array" ref="S11">iferror(index('Internal Staffing Calculator'!$R$9:$BL$115, match($A11,'Internal Staffing Calculator'!$B$9:$B169,0),match(S$5,'Internal Staffing Calculator'!$R$7:$BL$7,0)),"")</f>
        <v/>
      </c>
      <c r="T11" s="699" t="str">
        <f t="array" ref="T11">iferror(index('Internal Staffing Calculator'!$R$9:$BL$115, match($A11,'Internal Staffing Calculator'!$B$9:$B169,0),match(T$5,'Internal Staffing Calculator'!$R$7:$BL$7,0)),"")</f>
        <v/>
      </c>
      <c r="U11" s="699" t="str">
        <f t="array" ref="U11">iferror(index('Internal Staffing Calculator'!$R$9:$BL$115, match($A11,'Internal Staffing Calculator'!$B$9:$B169,0),match(U$5,'Internal Staffing Calculator'!$R$7:$BL$7,0)),"")</f>
        <v/>
      </c>
      <c r="V11" s="699" t="str">
        <f t="array" ref="V11">iferror(index('Internal Staffing Calculator'!$R$9:$BL$115, match($A11,'Internal Staffing Calculator'!$B$9:$B169,0),match(V$5,'Internal Staffing Calculator'!$R$7:$BL$7,0)),"")</f>
        <v/>
      </c>
      <c r="W11" s="699" t="str">
        <f t="array" ref="W11">iferror(index('Internal Staffing Calculator'!$R$9:$BL$115, match($A11,'Internal Staffing Calculator'!$B$9:$B169,0),match(W$5,'Internal Staffing Calculator'!$R$7:$BL$7,0)),"")</f>
        <v/>
      </c>
      <c r="X11" s="699" t="str">
        <f t="array" ref="X11">iferror(index('Internal Staffing Calculator'!$R$9:$BL$115, match($A11,'Internal Staffing Calculator'!$B$9:$B169,0),match(X$5,'Internal Staffing Calculator'!$R$7:$BL$7,0)),"")</f>
        <v/>
      </c>
      <c r="Y11" s="699" t="str">
        <f t="array" ref="Y11">iferror(index('Internal Staffing Calculator'!$R$9:$BL$115, match($A11,'Internal Staffing Calculator'!$B$9:$B169,0),match(Y$5,'Internal Staffing Calculator'!$R$7:$BL$7,0)),"")</f>
        <v/>
      </c>
      <c r="Z11" s="699" t="str">
        <f t="array" ref="Z11">iferror(index('Internal Staffing Calculator'!$R$9:$BL$115, match($A11,'Internal Staffing Calculator'!$B$9:$B169,0),match(Z$5,'Internal Staffing Calculator'!$R$7:$BL$7,0)),"")</f>
        <v/>
      </c>
      <c r="AA11" s="699" t="str">
        <f t="array" ref="AA11">iferror(index('Internal Staffing Calculator'!$R$9:$BL$115, match($A11,'Internal Staffing Calculator'!$B$9:$B169,0),match(AA$5,'Internal Staffing Calculator'!$R$7:$BL$7,0)),"")</f>
        <v/>
      </c>
      <c r="AB11" s="699" t="str">
        <f t="array" ref="AB11">iferror(index('Internal Staffing Calculator'!$R$9:$BL$115, match($A11,'Internal Staffing Calculator'!$B$9:$B169,0),match(AB$5,'Internal Staffing Calculator'!$R$7:$BL$7,0)),"")</f>
        <v/>
      </c>
      <c r="AC11" s="699" t="str">
        <f t="array" ref="AC11">iferror(index('Internal Staffing Calculator'!$R$9:$BL$115, match($A11,'Internal Staffing Calculator'!$B$9:$B169,0),match(AC$5,'Internal Staffing Calculator'!$R$7:$BL$7,0)),"")</f>
        <v/>
      </c>
      <c r="AD11" s="699" t="str">
        <f t="array" ref="AD11">iferror(index('Internal Staffing Calculator'!$R$9:$BL$115, match($A11,'Internal Staffing Calculator'!$B$9:$B169,0),match(AD$5,'Internal Staffing Calculator'!$R$7:$BL$7,0)),"")</f>
        <v/>
      </c>
      <c r="AE11" s="699" t="str">
        <f t="array" ref="AE11">iferror(index('Internal Staffing Calculator'!$R$9:$BL$115, match($A11,'Internal Staffing Calculator'!$B$9:$B169,0),match(AE$5,'Internal Staffing Calculator'!$R$7:$BL$7,0)),"")</f>
        <v/>
      </c>
      <c r="AF11" s="699" t="str">
        <f t="array" ref="AF11">iferror(index('Internal Staffing Calculator'!$R$9:$BL$115, match($A11,'Internal Staffing Calculator'!$B$9:$B169,0),match(AF$5,'Internal Staffing Calculator'!$R$7:$BL$7,0)),"")</f>
        <v/>
      </c>
      <c r="AG11" s="699" t="str">
        <f t="array" ref="AG11">iferror(index('Internal Staffing Calculator'!$R$9:$BL$115, match($A11,'Internal Staffing Calculator'!$B$9:$B169,0),match(AG$5,'Internal Staffing Calculator'!$R$7:$BL$7,0)),"")</f>
        <v/>
      </c>
      <c r="AH11" s="699" t="str">
        <f t="array" ref="AH11">iferror(index('Internal Staffing Calculator'!$R$9:$BL$115, match($A11,'Internal Staffing Calculator'!$B$9:$B169,0),match(AH$5,'Internal Staffing Calculator'!$R$7:$BL$7,0)),"")</f>
        <v/>
      </c>
      <c r="AI11" s="699" t="str">
        <f t="array" ref="AI11">iferror(index('Internal Staffing Calculator'!$R$9:$BL$115, match($A11,'Internal Staffing Calculator'!$B$9:$B169,0),match(AI$5,'Internal Staffing Calculator'!$R$7:$BL$7,0)),"")</f>
        <v/>
      </c>
      <c r="AJ11" s="699" t="str">
        <f t="array" ref="AJ11">iferror(index('Internal Staffing Calculator'!$R$9:$BL$115, match($A11,'Internal Staffing Calculator'!$B$9:$B169,0),match(AJ$5,'Internal Staffing Calculator'!$R$7:$BL$7,0)),"")</f>
        <v/>
      </c>
      <c r="AK11" s="699" t="str">
        <f t="array" ref="AK11">iferror(index('Internal Staffing Calculator'!$R$9:$BL$115, match($A11,'Internal Staffing Calculator'!$B$9:$B169,0),match(AK$5,'Internal Staffing Calculator'!$R$7:$BL$7,0)),"")</f>
        <v/>
      </c>
      <c r="AL11" s="699" t="str">
        <f t="array" ref="AL11">iferror(index('Internal Staffing Calculator'!$R$9:$BL$115, match($A11,'Internal Staffing Calculator'!$B$9:$B169,0),match(AL$5,'Internal Staffing Calculator'!$R$7:$BL$7,0)),"")</f>
        <v/>
      </c>
      <c r="AM11" s="699" t="str">
        <f t="array" ref="AM11">iferror(index('Internal Staffing Calculator'!$R$9:$BL$115, match($A11,'Internal Staffing Calculator'!$B$9:$B169,0),match(AM$5,'Internal Staffing Calculator'!$R$7:$BL$7,0)),"")</f>
        <v/>
      </c>
      <c r="AN11" s="699" t="str">
        <f t="array" ref="AN11">iferror(index('Internal Staffing Calculator'!$R$9:$BL$115, match($A11,'Internal Staffing Calculator'!$B$9:$B169,0),match(AN$5,'Internal Staffing Calculator'!$R$7:$BL$7,0)),"")</f>
        <v/>
      </c>
      <c r="AO11" s="699" t="str">
        <f t="array" ref="AO11">iferror(index('Internal Staffing Calculator'!$R$9:$BL$115, match($A11,'Internal Staffing Calculator'!$B$9:$B169,0),match(AO$5,'Internal Staffing Calculator'!$R$7:$BL$7,0)),"")</f>
        <v/>
      </c>
      <c r="AP11" s="699" t="str">
        <f t="array" ref="AP11">iferror(index('Internal Staffing Calculator'!$R$9:$BL$115, match($A11,'Internal Staffing Calculator'!$B$9:$B169,0),match(AP$5,'Internal Staffing Calculator'!$R$7:$BL$7,0)),"")</f>
        <v/>
      </c>
      <c r="AQ11" s="699" t="str">
        <f t="array" ref="AQ11">iferror(index('Internal Staffing Calculator'!$R$9:$BL$115, match($A11,'Internal Staffing Calculator'!$B$9:$B169,0),match(AQ$5,'Internal Staffing Calculator'!$R$7:$BL$7,0)),"")</f>
        <v/>
      </c>
      <c r="AR11" s="699" t="str">
        <f t="array" ref="AR11">iferror(index('Internal Staffing Calculator'!$R$9:$BL$115, match($A11,'Internal Staffing Calculator'!$B$9:$B169,0),match(AR$5,'Internal Staffing Calculator'!$R$7:$BL$7,0)),"")</f>
        <v/>
      </c>
      <c r="AS11" s="699" t="str">
        <f t="array" ref="AS11">iferror(index('Internal Staffing Calculator'!$R$9:$BL$115, match($A11,'Internal Staffing Calculator'!$B$9:$B169,0),match(AS$5,'Internal Staffing Calculator'!$R$7:$BL$7,0)),"")</f>
        <v/>
      </c>
      <c r="AT11" s="699" t="str">
        <f t="array" ref="AT11">iferror(index('Internal Staffing Calculator'!$R$9:$BL$115, match($A11,'Internal Staffing Calculator'!$B$9:$B169,0),match(AT$5,'Internal Staffing Calculator'!$R$7:$BL$7,0)),"")</f>
        <v/>
      </c>
      <c r="AU11" s="699" t="str">
        <f t="array" ref="AU11">iferror(index('Internal Staffing Calculator'!$R$9:$BL$115, match($A11,'Internal Staffing Calculator'!$B$9:$B169,0),match(AU$5,'Internal Staffing Calculator'!$R$7:$BL$7,0)),"")</f>
        <v/>
      </c>
      <c r="AV11" s="699" t="str">
        <f t="array" ref="AV11">iferror(index('Internal Staffing Calculator'!$R$9:$BL$115, match($A11,'Internal Staffing Calculator'!$B$9:$B169,0),match(AV$5,'Internal Staffing Calculator'!$R$7:$BL$7,0)),"")</f>
        <v/>
      </c>
      <c r="AW11" s="699" t="str">
        <f t="array" ref="AW11">iferror(index('Internal Staffing Calculator'!$R$9:$BL$115, match($A11,'Internal Staffing Calculator'!$B$9:$B169,0),match(AW$5,'Internal Staffing Calculator'!$R$7:$BL$7,0)),"")</f>
        <v/>
      </c>
      <c r="AX11" s="699" t="str">
        <f t="array" ref="AX11">iferror(index('Internal Staffing Calculator'!$R$9:$BL$115, match($A11,'Internal Staffing Calculator'!$B$9:$B169,0),match(AX$5,'Internal Staffing Calculator'!$R$7:$BL$7,0)),"")</f>
        <v/>
      </c>
      <c r="AY11" s="699" t="str">
        <f t="array" ref="AY11">iferror(index('Internal Staffing Calculator'!$R$9:$BL$115, match($A11,'Internal Staffing Calculator'!$B$9:$B169,0),match(AY$5,'Internal Staffing Calculator'!$R$7:$BL$7,0)),"")</f>
        <v/>
      </c>
      <c r="AZ11" s="699" t="str">
        <f t="array" ref="AZ11">iferror(index('Internal Staffing Calculator'!$R$9:$BL$115, match($A11,'Internal Staffing Calculator'!$B$9:$B169,0),match(AZ$5,'Internal Staffing Calculator'!$R$7:$BL$7,0)),"")</f>
        <v/>
      </c>
      <c r="BA11" s="699" t="str">
        <f t="array" ref="BA11">iferror(index('Internal Staffing Calculator'!$R$9:$BL$115, match($A11,'Internal Staffing Calculator'!$B$9:$B169,0),match(BA$5,'Internal Staffing Calculator'!$R$7:$BL$7,0)),"")</f>
        <v/>
      </c>
    </row>
    <row r="12">
      <c r="A12" s="693"/>
      <c r="B12" s="812" t="str">
        <f t="array" ref="B12">iferror(index('Internal Staffing Calculator'!P:P,match(A12,'Internal Staffing Calculator'!B:B,0)),"")</f>
        <v/>
      </c>
      <c r="C12" s="813" t="str">
        <f t="array" ref="C12">iferror(index('Internal Staffing Calculator'!BM:BM,match(A12,'Internal Staffing Calculator'!B:B,0)),"")</f>
        <v/>
      </c>
      <c r="D12" s="814" t="str">
        <f t="array" ref="D12">iferror(index('Internal Staffing Calculator'!F:F,match(A12,'Internal Staffing Calculator'!B:B,0)),"")</f>
        <v/>
      </c>
      <c r="E12" s="815">
        <f t="shared" si="4"/>
        <v>0</v>
      </c>
      <c r="F12" s="689"/>
      <c r="G12" s="699" t="str">
        <f t="array" ref="G12">iferror(index('Internal Staffing Calculator'!$R$9:$BL$115, match($A12,'Internal Staffing Calculator'!$B$9:$B169,0),match(G$5,'Internal Staffing Calculator'!$R$7:$BL$7,0)),"")</f>
        <v/>
      </c>
      <c r="H12" s="699" t="str">
        <f t="array" ref="H12">iferror(index('Internal Staffing Calculator'!$R$9:$BL$115, match($A12,'Internal Staffing Calculator'!$B$9:$B169,0),match(H$5,'Internal Staffing Calculator'!$R$7:$BL$7,0)),"")</f>
        <v/>
      </c>
      <c r="I12" s="699" t="str">
        <f t="array" ref="I12">iferror(index('Internal Staffing Calculator'!$R$9:$BL$115, match($A12,'Internal Staffing Calculator'!$B$9:$B169,0),match(I$5,'Internal Staffing Calculator'!$R$7:$BL$7,0)),"")</f>
        <v/>
      </c>
      <c r="J12" s="699" t="str">
        <f t="array" ref="J12">iferror(index('Internal Staffing Calculator'!$R$9:$BL$115, match($A12,'Internal Staffing Calculator'!$B$9:$B169,0),match(J$5,'Internal Staffing Calculator'!$R$7:$BL$7,0)),"")</f>
        <v/>
      </c>
      <c r="K12" s="699" t="str">
        <f t="array" ref="K12">iferror(index('Internal Staffing Calculator'!$R$9:$BL$115, match($A12,'Internal Staffing Calculator'!$B$9:$B169,0),match(K$5,'Internal Staffing Calculator'!$R$7:$BL$7,0)),"")</f>
        <v/>
      </c>
      <c r="L12" s="699" t="str">
        <f t="array" ref="L12">iferror(index('Internal Staffing Calculator'!$R$9:$BL$115, match($A12,'Internal Staffing Calculator'!$B$9:$B169,0),match(L$5,'Internal Staffing Calculator'!$R$7:$BL$7,0)),"")</f>
        <v/>
      </c>
      <c r="M12" s="699" t="str">
        <f t="array" ref="M12">iferror(index('Internal Staffing Calculator'!$R$9:$BL$115, match($A12,'Internal Staffing Calculator'!$B$9:$B169,0),match(M$5,'Internal Staffing Calculator'!$R$7:$BL$7,0)),"")</f>
        <v/>
      </c>
      <c r="N12" s="699" t="str">
        <f t="array" ref="N12">iferror(index('Internal Staffing Calculator'!$R$9:$BL$115, match($A12,'Internal Staffing Calculator'!$B$9:$B169,0),match(N$5,'Internal Staffing Calculator'!$R$7:$BL$7,0)),"")</f>
        <v/>
      </c>
      <c r="O12" s="699" t="str">
        <f t="array" ref="O12">iferror(index('Internal Staffing Calculator'!$R$9:$BL$115, match($A12,'Internal Staffing Calculator'!$B$9:$B169,0),match(O$5,'Internal Staffing Calculator'!$R$7:$BL$7,0)),"")</f>
        <v/>
      </c>
      <c r="P12" s="699" t="str">
        <f t="array" ref="P12">iferror(index('Internal Staffing Calculator'!$R$9:$BL$115, match($A12,'Internal Staffing Calculator'!$B$9:$B169,0),match(P$5,'Internal Staffing Calculator'!$R$7:$BL$7,0)),"")</f>
        <v/>
      </c>
      <c r="Q12" s="699" t="str">
        <f t="array" ref="Q12">iferror(index('Internal Staffing Calculator'!$R$9:$BL$115, match($A12,'Internal Staffing Calculator'!$B$9:$B169,0),match(Q$5,'Internal Staffing Calculator'!$R$7:$BL$7,0)),"")</f>
        <v/>
      </c>
      <c r="R12" s="699" t="str">
        <f t="array" ref="R12">iferror(index('Internal Staffing Calculator'!$R$9:$BL$115, match($A12,'Internal Staffing Calculator'!$B$9:$B169,0),match(R$5,'Internal Staffing Calculator'!$R$7:$BL$7,0)),"")</f>
        <v/>
      </c>
      <c r="S12" s="699" t="str">
        <f t="array" ref="S12">iferror(index('Internal Staffing Calculator'!$R$9:$BL$115, match($A12,'Internal Staffing Calculator'!$B$9:$B169,0),match(S$5,'Internal Staffing Calculator'!$R$7:$BL$7,0)),"")</f>
        <v/>
      </c>
      <c r="T12" s="699" t="str">
        <f t="array" ref="T12">iferror(index('Internal Staffing Calculator'!$R$9:$BL$115, match($A12,'Internal Staffing Calculator'!$B$9:$B169,0),match(T$5,'Internal Staffing Calculator'!$R$7:$BL$7,0)),"")</f>
        <v/>
      </c>
      <c r="U12" s="699" t="str">
        <f t="array" ref="U12">iferror(index('Internal Staffing Calculator'!$R$9:$BL$115, match($A12,'Internal Staffing Calculator'!$B$9:$B169,0),match(U$5,'Internal Staffing Calculator'!$R$7:$BL$7,0)),"")</f>
        <v/>
      </c>
      <c r="V12" s="699" t="str">
        <f t="array" ref="V12">iferror(index('Internal Staffing Calculator'!$R$9:$BL$115, match($A12,'Internal Staffing Calculator'!$B$9:$B169,0),match(V$5,'Internal Staffing Calculator'!$R$7:$BL$7,0)),"")</f>
        <v/>
      </c>
      <c r="W12" s="699" t="str">
        <f t="array" ref="W12">iferror(index('Internal Staffing Calculator'!$R$9:$BL$115, match($A12,'Internal Staffing Calculator'!$B$9:$B169,0),match(W$5,'Internal Staffing Calculator'!$R$7:$BL$7,0)),"")</f>
        <v/>
      </c>
      <c r="X12" s="699" t="str">
        <f t="array" ref="X12">iferror(index('Internal Staffing Calculator'!$R$9:$BL$115, match($A12,'Internal Staffing Calculator'!$B$9:$B169,0),match(X$5,'Internal Staffing Calculator'!$R$7:$BL$7,0)),"")</f>
        <v/>
      </c>
      <c r="Y12" s="699" t="str">
        <f t="array" ref="Y12">iferror(index('Internal Staffing Calculator'!$R$9:$BL$115, match($A12,'Internal Staffing Calculator'!$B$9:$B169,0),match(Y$5,'Internal Staffing Calculator'!$R$7:$BL$7,0)),"")</f>
        <v/>
      </c>
      <c r="Z12" s="699" t="str">
        <f t="array" ref="Z12">iferror(index('Internal Staffing Calculator'!$R$9:$BL$115, match($A12,'Internal Staffing Calculator'!$B$9:$B169,0),match(Z$5,'Internal Staffing Calculator'!$R$7:$BL$7,0)),"")</f>
        <v/>
      </c>
      <c r="AA12" s="699" t="str">
        <f t="array" ref="AA12">iferror(index('Internal Staffing Calculator'!$R$9:$BL$115, match($A12,'Internal Staffing Calculator'!$B$9:$B169,0),match(AA$5,'Internal Staffing Calculator'!$R$7:$BL$7,0)),"")</f>
        <v/>
      </c>
      <c r="AB12" s="699" t="str">
        <f t="array" ref="AB12">iferror(index('Internal Staffing Calculator'!$R$9:$BL$115, match($A12,'Internal Staffing Calculator'!$B$9:$B169,0),match(AB$5,'Internal Staffing Calculator'!$R$7:$BL$7,0)),"")</f>
        <v/>
      </c>
      <c r="AC12" s="699" t="str">
        <f t="array" ref="AC12">iferror(index('Internal Staffing Calculator'!$R$9:$BL$115, match($A12,'Internal Staffing Calculator'!$B$9:$B169,0),match(AC$5,'Internal Staffing Calculator'!$R$7:$BL$7,0)),"")</f>
        <v/>
      </c>
      <c r="AD12" s="699" t="str">
        <f t="array" ref="AD12">iferror(index('Internal Staffing Calculator'!$R$9:$BL$115, match($A12,'Internal Staffing Calculator'!$B$9:$B169,0),match(AD$5,'Internal Staffing Calculator'!$R$7:$BL$7,0)),"")</f>
        <v/>
      </c>
      <c r="AE12" s="699" t="str">
        <f t="array" ref="AE12">iferror(index('Internal Staffing Calculator'!$R$9:$BL$115, match($A12,'Internal Staffing Calculator'!$B$9:$B169,0),match(AE$5,'Internal Staffing Calculator'!$R$7:$BL$7,0)),"")</f>
        <v/>
      </c>
      <c r="AF12" s="699" t="str">
        <f t="array" ref="AF12">iferror(index('Internal Staffing Calculator'!$R$9:$BL$115, match($A12,'Internal Staffing Calculator'!$B$9:$B169,0),match(AF$5,'Internal Staffing Calculator'!$R$7:$BL$7,0)),"")</f>
        <v/>
      </c>
      <c r="AG12" s="699" t="str">
        <f t="array" ref="AG12">iferror(index('Internal Staffing Calculator'!$R$9:$BL$115, match($A12,'Internal Staffing Calculator'!$B$9:$B169,0),match(AG$5,'Internal Staffing Calculator'!$R$7:$BL$7,0)),"")</f>
        <v/>
      </c>
      <c r="AH12" s="699" t="str">
        <f t="array" ref="AH12">iferror(index('Internal Staffing Calculator'!$R$9:$BL$115, match($A12,'Internal Staffing Calculator'!$B$9:$B169,0),match(AH$5,'Internal Staffing Calculator'!$R$7:$BL$7,0)),"")</f>
        <v/>
      </c>
      <c r="AI12" s="699" t="str">
        <f t="array" ref="AI12">iferror(index('Internal Staffing Calculator'!$R$9:$BL$115, match($A12,'Internal Staffing Calculator'!$B$9:$B169,0),match(AI$5,'Internal Staffing Calculator'!$R$7:$BL$7,0)),"")</f>
        <v/>
      </c>
      <c r="AJ12" s="699" t="str">
        <f t="array" ref="AJ12">iferror(index('Internal Staffing Calculator'!$R$9:$BL$115, match($A12,'Internal Staffing Calculator'!$B$9:$B169,0),match(AJ$5,'Internal Staffing Calculator'!$R$7:$BL$7,0)),"")</f>
        <v/>
      </c>
      <c r="AK12" s="699" t="str">
        <f t="array" ref="AK12">iferror(index('Internal Staffing Calculator'!$R$9:$BL$115, match($A12,'Internal Staffing Calculator'!$B$9:$B169,0),match(AK$5,'Internal Staffing Calculator'!$R$7:$BL$7,0)),"")</f>
        <v/>
      </c>
      <c r="AL12" s="699" t="str">
        <f t="array" ref="AL12">iferror(index('Internal Staffing Calculator'!$R$9:$BL$115, match($A12,'Internal Staffing Calculator'!$B$9:$B169,0),match(AL$5,'Internal Staffing Calculator'!$R$7:$BL$7,0)),"")</f>
        <v/>
      </c>
      <c r="AM12" s="699" t="str">
        <f t="array" ref="AM12">iferror(index('Internal Staffing Calculator'!$R$9:$BL$115, match($A12,'Internal Staffing Calculator'!$B$9:$B169,0),match(AM$5,'Internal Staffing Calculator'!$R$7:$BL$7,0)),"")</f>
        <v/>
      </c>
      <c r="AN12" s="699" t="str">
        <f t="array" ref="AN12">iferror(index('Internal Staffing Calculator'!$R$9:$BL$115, match($A12,'Internal Staffing Calculator'!$B$9:$B169,0),match(AN$5,'Internal Staffing Calculator'!$R$7:$BL$7,0)),"")</f>
        <v/>
      </c>
      <c r="AO12" s="699" t="str">
        <f t="array" ref="AO12">iferror(index('Internal Staffing Calculator'!$R$9:$BL$115, match($A12,'Internal Staffing Calculator'!$B$9:$B169,0),match(AO$5,'Internal Staffing Calculator'!$R$7:$BL$7,0)),"")</f>
        <v/>
      </c>
      <c r="AP12" s="699" t="str">
        <f t="array" ref="AP12">iferror(index('Internal Staffing Calculator'!$R$9:$BL$115, match($A12,'Internal Staffing Calculator'!$B$9:$B169,0),match(AP$5,'Internal Staffing Calculator'!$R$7:$BL$7,0)),"")</f>
        <v/>
      </c>
      <c r="AQ12" s="699" t="str">
        <f t="array" ref="AQ12">iferror(index('Internal Staffing Calculator'!$R$9:$BL$115, match($A12,'Internal Staffing Calculator'!$B$9:$B169,0),match(AQ$5,'Internal Staffing Calculator'!$R$7:$BL$7,0)),"")</f>
        <v/>
      </c>
      <c r="AR12" s="699" t="str">
        <f t="array" ref="AR12">iferror(index('Internal Staffing Calculator'!$R$9:$BL$115, match($A12,'Internal Staffing Calculator'!$B$9:$B169,0),match(AR$5,'Internal Staffing Calculator'!$R$7:$BL$7,0)),"")</f>
        <v/>
      </c>
      <c r="AS12" s="699" t="str">
        <f t="array" ref="AS12">iferror(index('Internal Staffing Calculator'!$R$9:$BL$115, match($A12,'Internal Staffing Calculator'!$B$9:$B169,0),match(AS$5,'Internal Staffing Calculator'!$R$7:$BL$7,0)),"")</f>
        <v/>
      </c>
      <c r="AT12" s="699" t="str">
        <f t="array" ref="AT12">iferror(index('Internal Staffing Calculator'!$R$9:$BL$115, match($A12,'Internal Staffing Calculator'!$B$9:$B169,0),match(AT$5,'Internal Staffing Calculator'!$R$7:$BL$7,0)),"")</f>
        <v/>
      </c>
      <c r="AU12" s="699" t="str">
        <f t="array" ref="AU12">iferror(index('Internal Staffing Calculator'!$R$9:$BL$115, match($A12,'Internal Staffing Calculator'!$B$9:$B169,0),match(AU$5,'Internal Staffing Calculator'!$R$7:$BL$7,0)),"")</f>
        <v/>
      </c>
      <c r="AV12" s="699" t="str">
        <f t="array" ref="AV12">iferror(index('Internal Staffing Calculator'!$R$9:$BL$115, match($A12,'Internal Staffing Calculator'!$B$9:$B169,0),match(AV$5,'Internal Staffing Calculator'!$R$7:$BL$7,0)),"")</f>
        <v/>
      </c>
      <c r="AW12" s="699" t="str">
        <f t="array" ref="AW12">iferror(index('Internal Staffing Calculator'!$R$9:$BL$115, match($A12,'Internal Staffing Calculator'!$B$9:$B169,0),match(AW$5,'Internal Staffing Calculator'!$R$7:$BL$7,0)),"")</f>
        <v/>
      </c>
      <c r="AX12" s="699" t="str">
        <f t="array" ref="AX12">iferror(index('Internal Staffing Calculator'!$R$9:$BL$115, match($A12,'Internal Staffing Calculator'!$B$9:$B169,0),match(AX$5,'Internal Staffing Calculator'!$R$7:$BL$7,0)),"")</f>
        <v/>
      </c>
      <c r="AY12" s="699" t="str">
        <f t="array" ref="AY12">iferror(index('Internal Staffing Calculator'!$R$9:$BL$115, match($A12,'Internal Staffing Calculator'!$B$9:$B169,0),match(AY$5,'Internal Staffing Calculator'!$R$7:$BL$7,0)),"")</f>
        <v/>
      </c>
      <c r="AZ12" s="699" t="str">
        <f t="array" ref="AZ12">iferror(index('Internal Staffing Calculator'!$R$9:$BL$115, match($A12,'Internal Staffing Calculator'!$B$9:$B169,0),match(AZ$5,'Internal Staffing Calculator'!$R$7:$BL$7,0)),"")</f>
        <v/>
      </c>
      <c r="BA12" s="699" t="str">
        <f t="array" ref="BA12">iferror(index('Internal Staffing Calculator'!$R$9:$BL$115, match($A12,'Internal Staffing Calculator'!$B$9:$B169,0),match(BA$5,'Internal Staffing Calculator'!$R$7:$BL$7,0)),"")</f>
        <v/>
      </c>
    </row>
    <row r="13">
      <c r="A13" s="693"/>
      <c r="B13" s="812" t="str">
        <f t="array" ref="B13">iferror(index('Internal Staffing Calculator'!P:P,match(A13,'Internal Staffing Calculator'!B:B,0)),"")</f>
        <v/>
      </c>
      <c r="C13" s="813" t="str">
        <f t="array" ref="C13">iferror(index('Internal Staffing Calculator'!BM:BM,match(A13,'Internal Staffing Calculator'!B:B,0)),"")</f>
        <v/>
      </c>
      <c r="D13" s="814" t="str">
        <f t="array" ref="D13">iferror(index('Internal Staffing Calculator'!F:F,match(A13,'Internal Staffing Calculator'!B:B,0)),"")</f>
        <v/>
      </c>
      <c r="E13" s="817">
        <f t="shared" si="4"/>
        <v>0</v>
      </c>
      <c r="F13" s="689"/>
      <c r="G13" s="699" t="str">
        <f t="array" ref="G13">iferror(index('Internal Staffing Calculator'!$R$9:$BL$115, match($A13,'Internal Staffing Calculator'!$B$9:$B169,0),match(G$5,'Internal Staffing Calculator'!$R$7:$BL$7,0)),"")</f>
        <v/>
      </c>
      <c r="H13" s="699" t="str">
        <f t="array" ref="H13">iferror(index('Internal Staffing Calculator'!$R$9:$BL$115, match($A13,'Internal Staffing Calculator'!$B$9:$B169,0),match(H$5,'Internal Staffing Calculator'!$R$7:$BL$7,0)),"")</f>
        <v/>
      </c>
      <c r="I13" s="699" t="str">
        <f t="array" ref="I13">iferror(index('Internal Staffing Calculator'!$R$9:$BL$115, match($A13,'Internal Staffing Calculator'!$B$9:$B169,0),match(I$5,'Internal Staffing Calculator'!$R$7:$BL$7,0)),"")</f>
        <v/>
      </c>
      <c r="J13" s="699" t="str">
        <f t="array" ref="J13">iferror(index('Internal Staffing Calculator'!$R$9:$BL$115, match($A13,'Internal Staffing Calculator'!$B$9:$B169,0),match(J$5,'Internal Staffing Calculator'!$R$7:$BL$7,0)),"")</f>
        <v/>
      </c>
      <c r="K13" s="699" t="str">
        <f t="array" ref="K13">iferror(index('Internal Staffing Calculator'!$R$9:$BL$115, match($A13,'Internal Staffing Calculator'!$B$9:$B169,0),match(K$5,'Internal Staffing Calculator'!$R$7:$BL$7,0)),"")</f>
        <v/>
      </c>
      <c r="L13" s="699" t="str">
        <f t="array" ref="L13">iferror(index('Internal Staffing Calculator'!$R$9:$BL$115, match($A13,'Internal Staffing Calculator'!$B$9:$B169,0),match(L$5,'Internal Staffing Calculator'!$R$7:$BL$7,0)),"")</f>
        <v/>
      </c>
      <c r="M13" s="699" t="str">
        <f t="array" ref="M13">iferror(index('Internal Staffing Calculator'!$R$9:$BL$115, match($A13,'Internal Staffing Calculator'!$B$9:$B169,0),match(M$5,'Internal Staffing Calculator'!$R$7:$BL$7,0)),"")</f>
        <v/>
      </c>
      <c r="N13" s="699" t="str">
        <f t="array" ref="N13">iferror(index('Internal Staffing Calculator'!$R$9:$BL$115, match($A13,'Internal Staffing Calculator'!$B$9:$B169,0),match(N$5,'Internal Staffing Calculator'!$R$7:$BL$7,0)),"")</f>
        <v/>
      </c>
      <c r="O13" s="699" t="str">
        <f t="array" ref="O13">iferror(index('Internal Staffing Calculator'!$R$9:$BL$115, match($A13,'Internal Staffing Calculator'!$B$9:$B169,0),match(O$5,'Internal Staffing Calculator'!$R$7:$BL$7,0)),"")</f>
        <v/>
      </c>
      <c r="P13" s="699" t="str">
        <f t="array" ref="P13">iferror(index('Internal Staffing Calculator'!$R$9:$BL$115, match($A13,'Internal Staffing Calculator'!$B$9:$B169,0),match(P$5,'Internal Staffing Calculator'!$R$7:$BL$7,0)),"")</f>
        <v/>
      </c>
      <c r="Q13" s="699" t="str">
        <f t="array" ref="Q13">iferror(index('Internal Staffing Calculator'!$R$9:$BL$115, match($A13,'Internal Staffing Calculator'!$B$9:$B169,0),match(Q$5,'Internal Staffing Calculator'!$R$7:$BL$7,0)),"")</f>
        <v/>
      </c>
      <c r="R13" s="699" t="str">
        <f t="array" ref="R13">iferror(index('Internal Staffing Calculator'!$R$9:$BL$115, match($A13,'Internal Staffing Calculator'!$B$9:$B169,0),match(R$5,'Internal Staffing Calculator'!$R$7:$BL$7,0)),"")</f>
        <v/>
      </c>
      <c r="S13" s="699" t="str">
        <f t="array" ref="S13">iferror(index('Internal Staffing Calculator'!$R$9:$BL$115, match($A13,'Internal Staffing Calculator'!$B$9:$B169,0),match(S$5,'Internal Staffing Calculator'!$R$7:$BL$7,0)),"")</f>
        <v/>
      </c>
      <c r="T13" s="699" t="str">
        <f t="array" ref="T13">iferror(index('Internal Staffing Calculator'!$R$9:$BL$115, match($A13,'Internal Staffing Calculator'!$B$9:$B169,0),match(T$5,'Internal Staffing Calculator'!$R$7:$BL$7,0)),"")</f>
        <v/>
      </c>
      <c r="U13" s="699" t="str">
        <f t="array" ref="U13">iferror(index('Internal Staffing Calculator'!$R$9:$BL$115, match($A13,'Internal Staffing Calculator'!$B$9:$B169,0),match(U$5,'Internal Staffing Calculator'!$R$7:$BL$7,0)),"")</f>
        <v/>
      </c>
      <c r="V13" s="699" t="str">
        <f t="array" ref="V13">iferror(index('Internal Staffing Calculator'!$R$9:$BL$115, match($A13,'Internal Staffing Calculator'!$B$9:$B169,0),match(V$5,'Internal Staffing Calculator'!$R$7:$BL$7,0)),"")</f>
        <v/>
      </c>
      <c r="W13" s="699" t="str">
        <f t="array" ref="W13">iferror(index('Internal Staffing Calculator'!$R$9:$BL$115, match($A13,'Internal Staffing Calculator'!$B$9:$B169,0),match(W$5,'Internal Staffing Calculator'!$R$7:$BL$7,0)),"")</f>
        <v/>
      </c>
      <c r="X13" s="699" t="str">
        <f t="array" ref="X13">iferror(index('Internal Staffing Calculator'!$R$9:$BL$115, match($A13,'Internal Staffing Calculator'!$B$9:$B169,0),match(X$5,'Internal Staffing Calculator'!$R$7:$BL$7,0)),"")</f>
        <v/>
      </c>
      <c r="Y13" s="699" t="str">
        <f t="array" ref="Y13">iferror(index('Internal Staffing Calculator'!$R$9:$BL$115, match($A13,'Internal Staffing Calculator'!$B$9:$B169,0),match(Y$5,'Internal Staffing Calculator'!$R$7:$BL$7,0)),"")</f>
        <v/>
      </c>
      <c r="Z13" s="699" t="str">
        <f t="array" ref="Z13">iferror(index('Internal Staffing Calculator'!$R$9:$BL$115, match($A13,'Internal Staffing Calculator'!$B$9:$B169,0),match(Z$5,'Internal Staffing Calculator'!$R$7:$BL$7,0)),"")</f>
        <v/>
      </c>
      <c r="AA13" s="699" t="str">
        <f t="array" ref="AA13">iferror(index('Internal Staffing Calculator'!$R$9:$BL$115, match($A13,'Internal Staffing Calculator'!$B$9:$B169,0),match(AA$5,'Internal Staffing Calculator'!$R$7:$BL$7,0)),"")</f>
        <v/>
      </c>
      <c r="AB13" s="699" t="str">
        <f t="array" ref="AB13">iferror(index('Internal Staffing Calculator'!$R$9:$BL$115, match($A13,'Internal Staffing Calculator'!$B$9:$B169,0),match(AB$5,'Internal Staffing Calculator'!$R$7:$BL$7,0)),"")</f>
        <v/>
      </c>
      <c r="AC13" s="699" t="str">
        <f t="array" ref="AC13">iferror(index('Internal Staffing Calculator'!$R$9:$BL$115, match($A13,'Internal Staffing Calculator'!$B$9:$B169,0),match(AC$5,'Internal Staffing Calculator'!$R$7:$BL$7,0)),"")</f>
        <v/>
      </c>
      <c r="AD13" s="699" t="str">
        <f t="array" ref="AD13">iferror(index('Internal Staffing Calculator'!$R$9:$BL$115, match($A13,'Internal Staffing Calculator'!$B$9:$B169,0),match(AD$5,'Internal Staffing Calculator'!$R$7:$BL$7,0)),"")</f>
        <v/>
      </c>
      <c r="AE13" s="699" t="str">
        <f t="array" ref="AE13">iferror(index('Internal Staffing Calculator'!$R$9:$BL$115, match($A13,'Internal Staffing Calculator'!$B$9:$B169,0),match(AE$5,'Internal Staffing Calculator'!$R$7:$BL$7,0)),"")</f>
        <v/>
      </c>
      <c r="AF13" s="699" t="str">
        <f t="array" ref="AF13">iferror(index('Internal Staffing Calculator'!$R$9:$BL$115, match($A13,'Internal Staffing Calculator'!$B$9:$B169,0),match(AF$5,'Internal Staffing Calculator'!$R$7:$BL$7,0)),"")</f>
        <v/>
      </c>
      <c r="AG13" s="699" t="str">
        <f t="array" ref="AG13">iferror(index('Internal Staffing Calculator'!$R$9:$BL$115, match($A13,'Internal Staffing Calculator'!$B$9:$B169,0),match(AG$5,'Internal Staffing Calculator'!$R$7:$BL$7,0)),"")</f>
        <v/>
      </c>
      <c r="AH13" s="699" t="str">
        <f t="array" ref="AH13">iferror(index('Internal Staffing Calculator'!$R$9:$BL$115, match($A13,'Internal Staffing Calculator'!$B$9:$B169,0),match(AH$5,'Internal Staffing Calculator'!$R$7:$BL$7,0)),"")</f>
        <v/>
      </c>
      <c r="AI13" s="699" t="str">
        <f t="array" ref="AI13">iferror(index('Internal Staffing Calculator'!$R$9:$BL$115, match($A13,'Internal Staffing Calculator'!$B$9:$B169,0),match(AI$5,'Internal Staffing Calculator'!$R$7:$BL$7,0)),"")</f>
        <v/>
      </c>
      <c r="AJ13" s="699" t="str">
        <f t="array" ref="AJ13">iferror(index('Internal Staffing Calculator'!$R$9:$BL$115, match($A13,'Internal Staffing Calculator'!$B$9:$B169,0),match(AJ$5,'Internal Staffing Calculator'!$R$7:$BL$7,0)),"")</f>
        <v/>
      </c>
      <c r="AK13" s="699" t="str">
        <f t="array" ref="AK13">iferror(index('Internal Staffing Calculator'!$R$9:$BL$115, match($A13,'Internal Staffing Calculator'!$B$9:$B169,0),match(AK$5,'Internal Staffing Calculator'!$R$7:$BL$7,0)),"")</f>
        <v/>
      </c>
      <c r="AL13" s="699" t="str">
        <f t="array" ref="AL13">iferror(index('Internal Staffing Calculator'!$R$9:$BL$115, match($A13,'Internal Staffing Calculator'!$B$9:$B169,0),match(AL$5,'Internal Staffing Calculator'!$R$7:$BL$7,0)),"")</f>
        <v/>
      </c>
      <c r="AM13" s="699" t="str">
        <f t="array" ref="AM13">iferror(index('Internal Staffing Calculator'!$R$9:$BL$115, match($A13,'Internal Staffing Calculator'!$B$9:$B169,0),match(AM$5,'Internal Staffing Calculator'!$R$7:$BL$7,0)),"")</f>
        <v/>
      </c>
      <c r="AN13" s="699" t="str">
        <f t="array" ref="AN13">iferror(index('Internal Staffing Calculator'!$R$9:$BL$115, match($A13,'Internal Staffing Calculator'!$B$9:$B169,0),match(AN$5,'Internal Staffing Calculator'!$R$7:$BL$7,0)),"")</f>
        <v/>
      </c>
      <c r="AO13" s="699" t="str">
        <f t="array" ref="AO13">iferror(index('Internal Staffing Calculator'!$R$9:$BL$115, match($A13,'Internal Staffing Calculator'!$B$9:$B169,0),match(AO$5,'Internal Staffing Calculator'!$R$7:$BL$7,0)),"")</f>
        <v/>
      </c>
      <c r="AP13" s="699" t="str">
        <f t="array" ref="AP13">iferror(index('Internal Staffing Calculator'!$R$9:$BL$115, match($A13,'Internal Staffing Calculator'!$B$9:$B169,0),match(AP$5,'Internal Staffing Calculator'!$R$7:$BL$7,0)),"")</f>
        <v/>
      </c>
      <c r="AQ13" s="699" t="str">
        <f t="array" ref="AQ13">iferror(index('Internal Staffing Calculator'!$R$9:$BL$115, match($A13,'Internal Staffing Calculator'!$B$9:$B169,0),match(AQ$5,'Internal Staffing Calculator'!$R$7:$BL$7,0)),"")</f>
        <v/>
      </c>
      <c r="AR13" s="699" t="str">
        <f t="array" ref="AR13">iferror(index('Internal Staffing Calculator'!$R$9:$BL$115, match($A13,'Internal Staffing Calculator'!$B$9:$B169,0),match(AR$5,'Internal Staffing Calculator'!$R$7:$BL$7,0)),"")</f>
        <v/>
      </c>
      <c r="AS13" s="699" t="str">
        <f t="array" ref="AS13">iferror(index('Internal Staffing Calculator'!$R$9:$BL$115, match($A13,'Internal Staffing Calculator'!$B$9:$B169,0),match(AS$5,'Internal Staffing Calculator'!$R$7:$BL$7,0)),"")</f>
        <v/>
      </c>
      <c r="AT13" s="699" t="str">
        <f t="array" ref="AT13">iferror(index('Internal Staffing Calculator'!$R$9:$BL$115, match($A13,'Internal Staffing Calculator'!$B$9:$B169,0),match(AT$5,'Internal Staffing Calculator'!$R$7:$BL$7,0)),"")</f>
        <v/>
      </c>
      <c r="AU13" s="699" t="str">
        <f t="array" ref="AU13">iferror(index('Internal Staffing Calculator'!$R$9:$BL$115, match($A13,'Internal Staffing Calculator'!$B$9:$B169,0),match(AU$5,'Internal Staffing Calculator'!$R$7:$BL$7,0)),"")</f>
        <v/>
      </c>
      <c r="AV13" s="699" t="str">
        <f t="array" ref="AV13">iferror(index('Internal Staffing Calculator'!$R$9:$BL$115, match($A13,'Internal Staffing Calculator'!$B$9:$B169,0),match(AV$5,'Internal Staffing Calculator'!$R$7:$BL$7,0)),"")</f>
        <v/>
      </c>
      <c r="AW13" s="699" t="str">
        <f t="array" ref="AW13">iferror(index('Internal Staffing Calculator'!$R$9:$BL$115, match($A13,'Internal Staffing Calculator'!$B$9:$B169,0),match(AW$5,'Internal Staffing Calculator'!$R$7:$BL$7,0)),"")</f>
        <v/>
      </c>
      <c r="AX13" s="699" t="str">
        <f t="array" ref="AX13">iferror(index('Internal Staffing Calculator'!$R$9:$BL$115, match($A13,'Internal Staffing Calculator'!$B$9:$B169,0),match(AX$5,'Internal Staffing Calculator'!$R$7:$BL$7,0)),"")</f>
        <v/>
      </c>
      <c r="AY13" s="699" t="str">
        <f t="array" ref="AY13">iferror(index('Internal Staffing Calculator'!$R$9:$BL$115, match($A13,'Internal Staffing Calculator'!$B$9:$B169,0),match(AY$5,'Internal Staffing Calculator'!$R$7:$BL$7,0)),"")</f>
        <v/>
      </c>
      <c r="AZ13" s="699" t="str">
        <f t="array" ref="AZ13">iferror(index('Internal Staffing Calculator'!$R$9:$BL$115, match($A13,'Internal Staffing Calculator'!$B$9:$B169,0),match(AZ$5,'Internal Staffing Calculator'!$R$7:$BL$7,0)),"")</f>
        <v/>
      </c>
      <c r="BA13" s="699" t="str">
        <f t="array" ref="BA13">iferror(index('Internal Staffing Calculator'!$R$9:$BL$115, match($A13,'Internal Staffing Calculator'!$B$9:$B169,0),match(BA$5,'Internal Staffing Calculator'!$R$7:$BL$7,0)),"")</f>
        <v/>
      </c>
    </row>
    <row r="14">
      <c r="A14" s="693"/>
      <c r="B14" s="812" t="str">
        <f t="array" ref="B14">iferror(index('Internal Staffing Calculator'!P:P,match(A14,'Internal Staffing Calculator'!B:B,0)),"")</f>
        <v/>
      </c>
      <c r="C14" s="813" t="str">
        <f t="array" ref="C14">iferror(index('Internal Staffing Calculator'!BM:BM,match(A14,'Internal Staffing Calculator'!B:B,0)),"")</f>
        <v/>
      </c>
      <c r="D14" s="814" t="str">
        <f t="array" ref="D14">iferror(index('Internal Staffing Calculator'!F:F,match(A14,'Internal Staffing Calculator'!B:B,0)),"")</f>
        <v/>
      </c>
      <c r="E14" s="817">
        <f t="shared" si="4"/>
        <v>0</v>
      </c>
      <c r="F14" s="689"/>
      <c r="G14" s="699" t="str">
        <f t="array" ref="G14">iferror(index('Internal Staffing Calculator'!$R$9:$BL$115, match($A14,'Internal Staffing Calculator'!$B$9:$B169,0),match(G$5,'Internal Staffing Calculator'!$R$7:$BL$7,0)),"")</f>
        <v/>
      </c>
      <c r="H14" s="699" t="str">
        <f t="array" ref="H14">iferror(index('Internal Staffing Calculator'!$R$9:$BL$115, match($A14,'Internal Staffing Calculator'!$B$9:$B169,0),match(H$5,'Internal Staffing Calculator'!$R$7:$BL$7,0)),"")</f>
        <v/>
      </c>
      <c r="I14" s="699" t="str">
        <f t="array" ref="I14">iferror(index('Internal Staffing Calculator'!$R$9:$BL$115, match($A14,'Internal Staffing Calculator'!$B$9:$B169,0),match(I$5,'Internal Staffing Calculator'!$R$7:$BL$7,0)),"")</f>
        <v/>
      </c>
      <c r="J14" s="699" t="str">
        <f t="array" ref="J14">iferror(index('Internal Staffing Calculator'!$R$9:$BL$115, match($A14,'Internal Staffing Calculator'!$B$9:$B169,0),match(J$5,'Internal Staffing Calculator'!$R$7:$BL$7,0)),"")</f>
        <v/>
      </c>
      <c r="K14" s="699" t="str">
        <f t="array" ref="K14">iferror(index('Internal Staffing Calculator'!$R$9:$BL$115, match($A14,'Internal Staffing Calculator'!$B$9:$B169,0),match(K$5,'Internal Staffing Calculator'!$R$7:$BL$7,0)),"")</f>
        <v/>
      </c>
      <c r="L14" s="699" t="str">
        <f t="array" ref="L14">iferror(index('Internal Staffing Calculator'!$R$9:$BL$115, match($A14,'Internal Staffing Calculator'!$B$9:$B169,0),match(L$5,'Internal Staffing Calculator'!$R$7:$BL$7,0)),"")</f>
        <v/>
      </c>
      <c r="M14" s="699" t="str">
        <f t="array" ref="M14">iferror(index('Internal Staffing Calculator'!$R$9:$BL$115, match($A14,'Internal Staffing Calculator'!$B$9:$B169,0),match(M$5,'Internal Staffing Calculator'!$R$7:$BL$7,0)),"")</f>
        <v/>
      </c>
      <c r="N14" s="699" t="str">
        <f t="array" ref="N14">iferror(index('Internal Staffing Calculator'!$R$9:$BL$115, match($A14,'Internal Staffing Calculator'!$B$9:$B169,0),match(N$5,'Internal Staffing Calculator'!$R$7:$BL$7,0)),"")</f>
        <v/>
      </c>
      <c r="O14" s="699" t="str">
        <f t="array" ref="O14">iferror(index('Internal Staffing Calculator'!$R$9:$BL$115, match($A14,'Internal Staffing Calculator'!$B$9:$B169,0),match(O$5,'Internal Staffing Calculator'!$R$7:$BL$7,0)),"")</f>
        <v/>
      </c>
      <c r="P14" s="699" t="str">
        <f t="array" ref="P14">iferror(index('Internal Staffing Calculator'!$R$9:$BL$115, match($A14,'Internal Staffing Calculator'!$B$9:$B169,0),match(P$5,'Internal Staffing Calculator'!$R$7:$BL$7,0)),"")</f>
        <v/>
      </c>
      <c r="Q14" s="699" t="str">
        <f t="array" ref="Q14">iferror(index('Internal Staffing Calculator'!$R$9:$BL$115, match($A14,'Internal Staffing Calculator'!$B$9:$B169,0),match(Q$5,'Internal Staffing Calculator'!$R$7:$BL$7,0)),"")</f>
        <v/>
      </c>
      <c r="R14" s="699" t="str">
        <f t="array" ref="R14">iferror(index('Internal Staffing Calculator'!$R$9:$BL$115, match($A14,'Internal Staffing Calculator'!$B$9:$B169,0),match(R$5,'Internal Staffing Calculator'!$R$7:$BL$7,0)),"")</f>
        <v/>
      </c>
      <c r="S14" s="699" t="str">
        <f t="array" ref="S14">iferror(index('Internal Staffing Calculator'!$R$9:$BL$115, match($A14,'Internal Staffing Calculator'!$B$9:$B169,0),match(S$5,'Internal Staffing Calculator'!$R$7:$BL$7,0)),"")</f>
        <v/>
      </c>
      <c r="T14" s="699" t="str">
        <f t="array" ref="T14">iferror(index('Internal Staffing Calculator'!$R$9:$BL$115, match($A14,'Internal Staffing Calculator'!$B$9:$B169,0),match(T$5,'Internal Staffing Calculator'!$R$7:$BL$7,0)),"")</f>
        <v/>
      </c>
      <c r="U14" s="699" t="str">
        <f t="array" ref="U14">iferror(index('Internal Staffing Calculator'!$R$9:$BL$115, match($A14,'Internal Staffing Calculator'!$B$9:$B169,0),match(U$5,'Internal Staffing Calculator'!$R$7:$BL$7,0)),"")</f>
        <v/>
      </c>
      <c r="V14" s="699" t="str">
        <f t="array" ref="V14">iferror(index('Internal Staffing Calculator'!$R$9:$BL$115, match($A14,'Internal Staffing Calculator'!$B$9:$B169,0),match(V$5,'Internal Staffing Calculator'!$R$7:$BL$7,0)),"")</f>
        <v/>
      </c>
      <c r="W14" s="699" t="str">
        <f t="array" ref="W14">iferror(index('Internal Staffing Calculator'!$R$9:$BL$115, match($A14,'Internal Staffing Calculator'!$B$9:$B169,0),match(W$5,'Internal Staffing Calculator'!$R$7:$BL$7,0)),"")</f>
        <v/>
      </c>
      <c r="X14" s="699" t="str">
        <f t="array" ref="X14">iferror(index('Internal Staffing Calculator'!$R$9:$BL$115, match($A14,'Internal Staffing Calculator'!$B$9:$B169,0),match(X$5,'Internal Staffing Calculator'!$R$7:$BL$7,0)),"")</f>
        <v/>
      </c>
      <c r="Y14" s="699" t="str">
        <f t="array" ref="Y14">iferror(index('Internal Staffing Calculator'!$R$9:$BL$115, match($A14,'Internal Staffing Calculator'!$B$9:$B169,0),match(Y$5,'Internal Staffing Calculator'!$R$7:$BL$7,0)),"")</f>
        <v/>
      </c>
      <c r="Z14" s="699" t="str">
        <f t="array" ref="Z14">iferror(index('Internal Staffing Calculator'!$R$9:$BL$115, match($A14,'Internal Staffing Calculator'!$B$9:$B169,0),match(Z$5,'Internal Staffing Calculator'!$R$7:$BL$7,0)),"")</f>
        <v/>
      </c>
      <c r="AA14" s="699" t="str">
        <f t="array" ref="AA14">iferror(index('Internal Staffing Calculator'!$R$9:$BL$115, match($A14,'Internal Staffing Calculator'!$B$9:$B169,0),match(AA$5,'Internal Staffing Calculator'!$R$7:$BL$7,0)),"")</f>
        <v/>
      </c>
      <c r="AB14" s="699" t="str">
        <f t="array" ref="AB14">iferror(index('Internal Staffing Calculator'!$R$9:$BL$115, match($A14,'Internal Staffing Calculator'!$B$9:$B169,0),match(AB$5,'Internal Staffing Calculator'!$R$7:$BL$7,0)),"")</f>
        <v/>
      </c>
      <c r="AC14" s="699" t="str">
        <f t="array" ref="AC14">iferror(index('Internal Staffing Calculator'!$R$9:$BL$115, match($A14,'Internal Staffing Calculator'!$B$9:$B169,0),match(AC$5,'Internal Staffing Calculator'!$R$7:$BL$7,0)),"")</f>
        <v/>
      </c>
      <c r="AD14" s="699" t="str">
        <f t="array" ref="AD14">iferror(index('Internal Staffing Calculator'!$R$9:$BL$115, match($A14,'Internal Staffing Calculator'!$B$9:$B169,0),match(AD$5,'Internal Staffing Calculator'!$R$7:$BL$7,0)),"")</f>
        <v/>
      </c>
      <c r="AE14" s="699" t="str">
        <f t="array" ref="AE14">iferror(index('Internal Staffing Calculator'!$R$9:$BL$115, match($A14,'Internal Staffing Calculator'!$B$9:$B169,0),match(AE$5,'Internal Staffing Calculator'!$R$7:$BL$7,0)),"")</f>
        <v/>
      </c>
      <c r="AF14" s="699" t="str">
        <f t="array" ref="AF14">iferror(index('Internal Staffing Calculator'!$R$9:$BL$115, match($A14,'Internal Staffing Calculator'!$B$9:$B169,0),match(AF$5,'Internal Staffing Calculator'!$R$7:$BL$7,0)),"")</f>
        <v/>
      </c>
      <c r="AG14" s="699" t="str">
        <f t="array" ref="AG14">iferror(index('Internal Staffing Calculator'!$R$9:$BL$115, match($A14,'Internal Staffing Calculator'!$B$9:$B169,0),match(AG$5,'Internal Staffing Calculator'!$R$7:$BL$7,0)),"")</f>
        <v/>
      </c>
      <c r="AH14" s="699" t="str">
        <f t="array" ref="AH14">iferror(index('Internal Staffing Calculator'!$R$9:$BL$115, match($A14,'Internal Staffing Calculator'!$B$9:$B169,0),match(AH$5,'Internal Staffing Calculator'!$R$7:$BL$7,0)),"")</f>
        <v/>
      </c>
      <c r="AI14" s="699" t="str">
        <f t="array" ref="AI14">iferror(index('Internal Staffing Calculator'!$R$9:$BL$115, match($A14,'Internal Staffing Calculator'!$B$9:$B169,0),match(AI$5,'Internal Staffing Calculator'!$R$7:$BL$7,0)),"")</f>
        <v/>
      </c>
      <c r="AJ14" s="699" t="str">
        <f t="array" ref="AJ14">iferror(index('Internal Staffing Calculator'!$R$9:$BL$115, match($A14,'Internal Staffing Calculator'!$B$9:$B169,0),match(AJ$5,'Internal Staffing Calculator'!$R$7:$BL$7,0)),"")</f>
        <v/>
      </c>
      <c r="AK14" s="699" t="str">
        <f t="array" ref="AK14">iferror(index('Internal Staffing Calculator'!$R$9:$BL$115, match($A14,'Internal Staffing Calculator'!$B$9:$B169,0),match(AK$5,'Internal Staffing Calculator'!$R$7:$BL$7,0)),"")</f>
        <v/>
      </c>
      <c r="AL14" s="699" t="str">
        <f t="array" ref="AL14">iferror(index('Internal Staffing Calculator'!$R$9:$BL$115, match($A14,'Internal Staffing Calculator'!$B$9:$B169,0),match(AL$5,'Internal Staffing Calculator'!$R$7:$BL$7,0)),"")</f>
        <v/>
      </c>
      <c r="AM14" s="699" t="str">
        <f t="array" ref="AM14">iferror(index('Internal Staffing Calculator'!$R$9:$BL$115, match($A14,'Internal Staffing Calculator'!$B$9:$B169,0),match(AM$5,'Internal Staffing Calculator'!$R$7:$BL$7,0)),"")</f>
        <v/>
      </c>
      <c r="AN14" s="699" t="str">
        <f t="array" ref="AN14">iferror(index('Internal Staffing Calculator'!$R$9:$BL$115, match($A14,'Internal Staffing Calculator'!$B$9:$B169,0),match(AN$5,'Internal Staffing Calculator'!$R$7:$BL$7,0)),"")</f>
        <v/>
      </c>
      <c r="AO14" s="699" t="str">
        <f t="array" ref="AO14">iferror(index('Internal Staffing Calculator'!$R$9:$BL$115, match($A14,'Internal Staffing Calculator'!$B$9:$B169,0),match(AO$5,'Internal Staffing Calculator'!$R$7:$BL$7,0)),"")</f>
        <v/>
      </c>
      <c r="AP14" s="699" t="str">
        <f t="array" ref="AP14">iferror(index('Internal Staffing Calculator'!$R$9:$BL$115, match($A14,'Internal Staffing Calculator'!$B$9:$B169,0),match(AP$5,'Internal Staffing Calculator'!$R$7:$BL$7,0)),"")</f>
        <v/>
      </c>
      <c r="AQ14" s="699" t="str">
        <f t="array" ref="AQ14">iferror(index('Internal Staffing Calculator'!$R$9:$BL$115, match($A14,'Internal Staffing Calculator'!$B$9:$B169,0),match(AQ$5,'Internal Staffing Calculator'!$R$7:$BL$7,0)),"")</f>
        <v/>
      </c>
      <c r="AR14" s="699" t="str">
        <f t="array" ref="AR14">iferror(index('Internal Staffing Calculator'!$R$9:$BL$115, match($A14,'Internal Staffing Calculator'!$B$9:$B169,0),match(AR$5,'Internal Staffing Calculator'!$R$7:$BL$7,0)),"")</f>
        <v/>
      </c>
      <c r="AS14" s="699" t="str">
        <f t="array" ref="AS14">iferror(index('Internal Staffing Calculator'!$R$9:$BL$115, match($A14,'Internal Staffing Calculator'!$B$9:$B169,0),match(AS$5,'Internal Staffing Calculator'!$R$7:$BL$7,0)),"")</f>
        <v/>
      </c>
      <c r="AT14" s="699" t="str">
        <f t="array" ref="AT14">iferror(index('Internal Staffing Calculator'!$R$9:$BL$115, match($A14,'Internal Staffing Calculator'!$B$9:$B169,0),match(AT$5,'Internal Staffing Calculator'!$R$7:$BL$7,0)),"")</f>
        <v/>
      </c>
      <c r="AU14" s="699" t="str">
        <f t="array" ref="AU14">iferror(index('Internal Staffing Calculator'!$R$9:$BL$115, match($A14,'Internal Staffing Calculator'!$B$9:$B169,0),match(AU$5,'Internal Staffing Calculator'!$R$7:$BL$7,0)),"")</f>
        <v/>
      </c>
      <c r="AV14" s="699" t="str">
        <f t="array" ref="AV14">iferror(index('Internal Staffing Calculator'!$R$9:$BL$115, match($A14,'Internal Staffing Calculator'!$B$9:$B169,0),match(AV$5,'Internal Staffing Calculator'!$R$7:$BL$7,0)),"")</f>
        <v/>
      </c>
      <c r="AW14" s="699" t="str">
        <f t="array" ref="AW14">iferror(index('Internal Staffing Calculator'!$R$9:$BL$115, match($A14,'Internal Staffing Calculator'!$B$9:$B169,0),match(AW$5,'Internal Staffing Calculator'!$R$7:$BL$7,0)),"")</f>
        <v/>
      </c>
      <c r="AX14" s="699" t="str">
        <f t="array" ref="AX14">iferror(index('Internal Staffing Calculator'!$R$9:$BL$115, match($A14,'Internal Staffing Calculator'!$B$9:$B169,0),match(AX$5,'Internal Staffing Calculator'!$R$7:$BL$7,0)),"")</f>
        <v/>
      </c>
      <c r="AY14" s="699" t="str">
        <f t="array" ref="AY14">iferror(index('Internal Staffing Calculator'!$R$9:$BL$115, match($A14,'Internal Staffing Calculator'!$B$9:$B169,0),match(AY$5,'Internal Staffing Calculator'!$R$7:$BL$7,0)),"")</f>
        <v/>
      </c>
      <c r="AZ14" s="699" t="str">
        <f t="array" ref="AZ14">iferror(index('Internal Staffing Calculator'!$R$9:$BL$115, match($A14,'Internal Staffing Calculator'!$B$9:$B169,0),match(AZ$5,'Internal Staffing Calculator'!$R$7:$BL$7,0)),"")</f>
        <v/>
      </c>
      <c r="BA14" s="699" t="str">
        <f t="array" ref="BA14">iferror(index('Internal Staffing Calculator'!$R$9:$BL$115, match($A14,'Internal Staffing Calculator'!$B$9:$B169,0),match(BA$5,'Internal Staffing Calculator'!$R$7:$BL$7,0)),"")</f>
        <v/>
      </c>
    </row>
    <row r="15">
      <c r="A15" s="816"/>
      <c r="B15" s="812" t="str">
        <f t="array" ref="B15">iferror(index('Internal Staffing Calculator'!P:P,match(A15,'Internal Staffing Calculator'!B:B,0)),"")</f>
        <v/>
      </c>
      <c r="C15" s="813" t="str">
        <f t="array" ref="C15">iferror(index('Internal Staffing Calculator'!BM:BM,match(A15,'Internal Staffing Calculator'!B:B,0)),"")</f>
        <v/>
      </c>
      <c r="D15" s="814" t="str">
        <f t="array" ref="D15">iferror(index('Internal Staffing Calculator'!F:F,match(A15,'Internal Staffing Calculator'!B:B,0)),"")</f>
        <v/>
      </c>
      <c r="E15" s="815">
        <f t="shared" si="4"/>
        <v>0</v>
      </c>
      <c r="F15" s="689"/>
      <c r="G15" s="699" t="str">
        <f t="array" ref="G15">iferror(index('Internal Staffing Calculator'!$R$9:$BL$115, match($A15,'Internal Staffing Calculator'!$B$9:$B169,0),match(G$5,'Internal Staffing Calculator'!$R$7:$BL$7,0)),"")</f>
        <v/>
      </c>
      <c r="H15" s="699" t="str">
        <f t="array" ref="H15">iferror(index('Internal Staffing Calculator'!$R$9:$BL$115, match($A15,'Internal Staffing Calculator'!$B$9:$B169,0),match(H$5,'Internal Staffing Calculator'!$R$7:$BL$7,0)),"")</f>
        <v/>
      </c>
      <c r="I15" s="699" t="str">
        <f t="array" ref="I15">iferror(index('Internal Staffing Calculator'!$R$9:$BL$115, match($A15,'Internal Staffing Calculator'!$B$9:$B169,0),match(I$5,'Internal Staffing Calculator'!$R$7:$BL$7,0)),"")</f>
        <v/>
      </c>
      <c r="J15" s="699" t="str">
        <f t="array" ref="J15">iferror(index('Internal Staffing Calculator'!$R$9:$BL$115, match($A15,'Internal Staffing Calculator'!$B$9:$B169,0),match(J$5,'Internal Staffing Calculator'!$R$7:$BL$7,0)),"")</f>
        <v/>
      </c>
      <c r="K15" s="699" t="str">
        <f t="array" ref="K15">iferror(index('Internal Staffing Calculator'!$R$9:$BL$115, match($A15,'Internal Staffing Calculator'!$B$9:$B169,0),match(K$5,'Internal Staffing Calculator'!$R$7:$BL$7,0)),"")</f>
        <v/>
      </c>
      <c r="L15" s="699" t="str">
        <f t="array" ref="L15">iferror(index('Internal Staffing Calculator'!$R$9:$BL$115, match($A15,'Internal Staffing Calculator'!$B$9:$B169,0),match(L$5,'Internal Staffing Calculator'!$R$7:$BL$7,0)),"")</f>
        <v/>
      </c>
      <c r="M15" s="699" t="str">
        <f t="array" ref="M15">iferror(index('Internal Staffing Calculator'!$R$9:$BL$115, match($A15,'Internal Staffing Calculator'!$B$9:$B169,0),match(M$5,'Internal Staffing Calculator'!$R$7:$BL$7,0)),"")</f>
        <v/>
      </c>
      <c r="N15" s="699" t="str">
        <f t="array" ref="N15">iferror(index('Internal Staffing Calculator'!$R$9:$BL$115, match($A15,'Internal Staffing Calculator'!$B$9:$B169,0),match(N$5,'Internal Staffing Calculator'!$R$7:$BL$7,0)),"")</f>
        <v/>
      </c>
      <c r="O15" s="699" t="str">
        <f t="array" ref="O15">iferror(index('Internal Staffing Calculator'!$R$9:$BL$115, match($A15,'Internal Staffing Calculator'!$B$9:$B169,0),match(O$5,'Internal Staffing Calculator'!$R$7:$BL$7,0)),"")</f>
        <v/>
      </c>
      <c r="P15" s="699" t="str">
        <f t="array" ref="P15">iferror(index('Internal Staffing Calculator'!$R$9:$BL$115, match($A15,'Internal Staffing Calculator'!$B$9:$B169,0),match(P$5,'Internal Staffing Calculator'!$R$7:$BL$7,0)),"")</f>
        <v/>
      </c>
      <c r="Q15" s="699" t="str">
        <f t="array" ref="Q15">iferror(index('Internal Staffing Calculator'!$R$9:$BL$115, match($A15,'Internal Staffing Calculator'!$B$9:$B169,0),match(Q$5,'Internal Staffing Calculator'!$R$7:$BL$7,0)),"")</f>
        <v/>
      </c>
      <c r="R15" s="699" t="str">
        <f t="array" ref="R15">iferror(index('Internal Staffing Calculator'!$R$9:$BL$115, match($A15,'Internal Staffing Calculator'!$B$9:$B169,0),match(R$5,'Internal Staffing Calculator'!$R$7:$BL$7,0)),"")</f>
        <v/>
      </c>
      <c r="S15" s="699" t="str">
        <f t="array" ref="S15">iferror(index('Internal Staffing Calculator'!$R$9:$BL$115, match($A15,'Internal Staffing Calculator'!$B$9:$B169,0),match(S$5,'Internal Staffing Calculator'!$R$7:$BL$7,0)),"")</f>
        <v/>
      </c>
      <c r="T15" s="699" t="str">
        <f t="array" ref="T15">iferror(index('Internal Staffing Calculator'!$R$9:$BL$115, match($A15,'Internal Staffing Calculator'!$B$9:$B169,0),match(T$5,'Internal Staffing Calculator'!$R$7:$BL$7,0)),"")</f>
        <v/>
      </c>
      <c r="U15" s="699" t="str">
        <f t="array" ref="U15">iferror(index('Internal Staffing Calculator'!$R$9:$BL$115, match($A15,'Internal Staffing Calculator'!$B$9:$B169,0),match(U$5,'Internal Staffing Calculator'!$R$7:$BL$7,0)),"")</f>
        <v/>
      </c>
      <c r="V15" s="699" t="str">
        <f t="array" ref="V15">iferror(index('Internal Staffing Calculator'!$R$9:$BL$115, match($A15,'Internal Staffing Calculator'!$B$9:$B169,0),match(V$5,'Internal Staffing Calculator'!$R$7:$BL$7,0)),"")</f>
        <v/>
      </c>
      <c r="W15" s="699" t="str">
        <f t="array" ref="W15">iferror(index('Internal Staffing Calculator'!$R$9:$BL$115, match($A15,'Internal Staffing Calculator'!$B$9:$B169,0),match(W$5,'Internal Staffing Calculator'!$R$7:$BL$7,0)),"")</f>
        <v/>
      </c>
      <c r="X15" s="699" t="str">
        <f t="array" ref="X15">iferror(index('Internal Staffing Calculator'!$R$9:$BL$115, match($A15,'Internal Staffing Calculator'!$B$9:$B169,0),match(X$5,'Internal Staffing Calculator'!$R$7:$BL$7,0)),"")</f>
        <v/>
      </c>
      <c r="Y15" s="699" t="str">
        <f t="array" ref="Y15">iferror(index('Internal Staffing Calculator'!$R$9:$BL$115, match($A15,'Internal Staffing Calculator'!$B$9:$B169,0),match(Y$5,'Internal Staffing Calculator'!$R$7:$BL$7,0)),"")</f>
        <v/>
      </c>
      <c r="Z15" s="699" t="str">
        <f t="array" ref="Z15">iferror(index('Internal Staffing Calculator'!$R$9:$BL$115, match($A15,'Internal Staffing Calculator'!$B$9:$B169,0),match(Z$5,'Internal Staffing Calculator'!$R$7:$BL$7,0)),"")</f>
        <v/>
      </c>
      <c r="AA15" s="699" t="str">
        <f t="array" ref="AA15">iferror(index('Internal Staffing Calculator'!$R$9:$BL$115, match($A15,'Internal Staffing Calculator'!$B$9:$B169,0),match(AA$5,'Internal Staffing Calculator'!$R$7:$BL$7,0)),"")</f>
        <v/>
      </c>
      <c r="AB15" s="699" t="str">
        <f t="array" ref="AB15">iferror(index('Internal Staffing Calculator'!$R$9:$BL$115, match($A15,'Internal Staffing Calculator'!$B$9:$B169,0),match(AB$5,'Internal Staffing Calculator'!$R$7:$BL$7,0)),"")</f>
        <v/>
      </c>
      <c r="AC15" s="699" t="str">
        <f t="array" ref="AC15">iferror(index('Internal Staffing Calculator'!$R$9:$BL$115, match($A15,'Internal Staffing Calculator'!$B$9:$B169,0),match(AC$5,'Internal Staffing Calculator'!$R$7:$BL$7,0)),"")</f>
        <v/>
      </c>
      <c r="AD15" s="699" t="str">
        <f t="array" ref="AD15">iferror(index('Internal Staffing Calculator'!$R$9:$BL$115, match($A15,'Internal Staffing Calculator'!$B$9:$B169,0),match(AD$5,'Internal Staffing Calculator'!$R$7:$BL$7,0)),"")</f>
        <v/>
      </c>
      <c r="AE15" s="699" t="str">
        <f t="array" ref="AE15">iferror(index('Internal Staffing Calculator'!$R$9:$BL$115, match($A15,'Internal Staffing Calculator'!$B$9:$B169,0),match(AE$5,'Internal Staffing Calculator'!$R$7:$BL$7,0)),"")</f>
        <v/>
      </c>
      <c r="AF15" s="699" t="str">
        <f t="array" ref="AF15">iferror(index('Internal Staffing Calculator'!$R$9:$BL$115, match($A15,'Internal Staffing Calculator'!$B$9:$B169,0),match(AF$5,'Internal Staffing Calculator'!$R$7:$BL$7,0)),"")</f>
        <v/>
      </c>
      <c r="AG15" s="699" t="str">
        <f t="array" ref="AG15">iferror(index('Internal Staffing Calculator'!$R$9:$BL$115, match($A15,'Internal Staffing Calculator'!$B$9:$B169,0),match(AG$5,'Internal Staffing Calculator'!$R$7:$BL$7,0)),"")</f>
        <v/>
      </c>
      <c r="AH15" s="699" t="str">
        <f t="array" ref="AH15">iferror(index('Internal Staffing Calculator'!$R$9:$BL$115, match($A15,'Internal Staffing Calculator'!$B$9:$B169,0),match(AH$5,'Internal Staffing Calculator'!$R$7:$BL$7,0)),"")</f>
        <v/>
      </c>
      <c r="AI15" s="699" t="str">
        <f t="array" ref="AI15">iferror(index('Internal Staffing Calculator'!$R$9:$BL$115, match($A15,'Internal Staffing Calculator'!$B$9:$B169,0),match(AI$5,'Internal Staffing Calculator'!$R$7:$BL$7,0)),"")</f>
        <v/>
      </c>
      <c r="AJ15" s="699" t="str">
        <f t="array" ref="AJ15">iferror(index('Internal Staffing Calculator'!$R$9:$BL$115, match($A15,'Internal Staffing Calculator'!$B$9:$B169,0),match(AJ$5,'Internal Staffing Calculator'!$R$7:$BL$7,0)),"")</f>
        <v/>
      </c>
      <c r="AK15" s="699" t="str">
        <f t="array" ref="AK15">iferror(index('Internal Staffing Calculator'!$R$9:$BL$115, match($A15,'Internal Staffing Calculator'!$B$9:$B169,0),match(AK$5,'Internal Staffing Calculator'!$R$7:$BL$7,0)),"")</f>
        <v/>
      </c>
      <c r="AL15" s="699" t="str">
        <f t="array" ref="AL15">iferror(index('Internal Staffing Calculator'!$R$9:$BL$115, match($A15,'Internal Staffing Calculator'!$B$9:$B169,0),match(AL$5,'Internal Staffing Calculator'!$R$7:$BL$7,0)),"")</f>
        <v/>
      </c>
      <c r="AM15" s="699" t="str">
        <f t="array" ref="AM15">iferror(index('Internal Staffing Calculator'!$R$9:$BL$115, match($A15,'Internal Staffing Calculator'!$B$9:$B169,0),match(AM$5,'Internal Staffing Calculator'!$R$7:$BL$7,0)),"")</f>
        <v/>
      </c>
      <c r="AN15" s="699" t="str">
        <f t="array" ref="AN15">iferror(index('Internal Staffing Calculator'!$R$9:$BL$115, match($A15,'Internal Staffing Calculator'!$B$9:$B169,0),match(AN$5,'Internal Staffing Calculator'!$R$7:$BL$7,0)),"")</f>
        <v/>
      </c>
      <c r="AO15" s="699" t="str">
        <f t="array" ref="AO15">iferror(index('Internal Staffing Calculator'!$R$9:$BL$115, match($A15,'Internal Staffing Calculator'!$B$9:$B169,0),match(AO$5,'Internal Staffing Calculator'!$R$7:$BL$7,0)),"")</f>
        <v/>
      </c>
      <c r="AP15" s="699" t="str">
        <f t="array" ref="AP15">iferror(index('Internal Staffing Calculator'!$R$9:$BL$115, match($A15,'Internal Staffing Calculator'!$B$9:$B169,0),match(AP$5,'Internal Staffing Calculator'!$R$7:$BL$7,0)),"")</f>
        <v/>
      </c>
      <c r="AQ15" s="699" t="str">
        <f t="array" ref="AQ15">iferror(index('Internal Staffing Calculator'!$R$9:$BL$115, match($A15,'Internal Staffing Calculator'!$B$9:$B169,0),match(AQ$5,'Internal Staffing Calculator'!$R$7:$BL$7,0)),"")</f>
        <v/>
      </c>
      <c r="AR15" s="699" t="str">
        <f t="array" ref="AR15">iferror(index('Internal Staffing Calculator'!$R$9:$BL$115, match($A15,'Internal Staffing Calculator'!$B$9:$B169,0),match(AR$5,'Internal Staffing Calculator'!$R$7:$BL$7,0)),"")</f>
        <v/>
      </c>
      <c r="AS15" s="699" t="str">
        <f t="array" ref="AS15">iferror(index('Internal Staffing Calculator'!$R$9:$BL$115, match($A15,'Internal Staffing Calculator'!$B$9:$B169,0),match(AS$5,'Internal Staffing Calculator'!$R$7:$BL$7,0)),"")</f>
        <v/>
      </c>
      <c r="AT15" s="699" t="str">
        <f t="array" ref="AT15">iferror(index('Internal Staffing Calculator'!$R$9:$BL$115, match($A15,'Internal Staffing Calculator'!$B$9:$B169,0),match(AT$5,'Internal Staffing Calculator'!$R$7:$BL$7,0)),"")</f>
        <v/>
      </c>
      <c r="AU15" s="699" t="str">
        <f t="array" ref="AU15">iferror(index('Internal Staffing Calculator'!$R$9:$BL$115, match($A15,'Internal Staffing Calculator'!$B$9:$B169,0),match(AU$5,'Internal Staffing Calculator'!$R$7:$BL$7,0)),"")</f>
        <v/>
      </c>
      <c r="AV15" s="699" t="str">
        <f t="array" ref="AV15">iferror(index('Internal Staffing Calculator'!$R$9:$BL$115, match($A15,'Internal Staffing Calculator'!$B$9:$B169,0),match(AV$5,'Internal Staffing Calculator'!$R$7:$BL$7,0)),"")</f>
        <v/>
      </c>
      <c r="AW15" s="699" t="str">
        <f t="array" ref="AW15">iferror(index('Internal Staffing Calculator'!$R$9:$BL$115, match($A15,'Internal Staffing Calculator'!$B$9:$B169,0),match(AW$5,'Internal Staffing Calculator'!$R$7:$BL$7,0)),"")</f>
        <v/>
      </c>
      <c r="AX15" s="699" t="str">
        <f t="array" ref="AX15">iferror(index('Internal Staffing Calculator'!$R$9:$BL$115, match($A15,'Internal Staffing Calculator'!$B$9:$B169,0),match(AX$5,'Internal Staffing Calculator'!$R$7:$BL$7,0)),"")</f>
        <v/>
      </c>
      <c r="AY15" s="699" t="str">
        <f t="array" ref="AY15">iferror(index('Internal Staffing Calculator'!$R$9:$BL$115, match($A15,'Internal Staffing Calculator'!$B$9:$B169,0),match(AY$5,'Internal Staffing Calculator'!$R$7:$BL$7,0)),"")</f>
        <v/>
      </c>
      <c r="AZ15" s="699" t="str">
        <f t="array" ref="AZ15">iferror(index('Internal Staffing Calculator'!$R$9:$BL$115, match($A15,'Internal Staffing Calculator'!$B$9:$B169,0),match(AZ$5,'Internal Staffing Calculator'!$R$7:$BL$7,0)),"")</f>
        <v/>
      </c>
      <c r="BA15" s="699" t="str">
        <f t="array" ref="BA15">iferror(index('Internal Staffing Calculator'!$R$9:$BL$115, match($A15,'Internal Staffing Calculator'!$B$9:$B169,0),match(BA$5,'Internal Staffing Calculator'!$R$7:$BL$7,0)),"")</f>
        <v/>
      </c>
    </row>
    <row r="16">
      <c r="A16" s="693"/>
      <c r="B16" s="812" t="str">
        <f t="array" ref="B16">iferror(index('Internal Staffing Calculator'!P:P,match(A16,'Internal Staffing Calculator'!B:B,0)),"")</f>
        <v/>
      </c>
      <c r="C16" s="813" t="str">
        <f t="array" ref="C16">iferror(index('Internal Staffing Calculator'!BM:BM,match(A16,'Internal Staffing Calculator'!B:B,0)),"")</f>
        <v/>
      </c>
      <c r="D16" s="814" t="str">
        <f t="array" ref="D16">iferror(index('Internal Staffing Calculator'!F:F,match(A16,'Internal Staffing Calculator'!B:B,0)),"")</f>
        <v/>
      </c>
      <c r="E16" s="815">
        <f t="shared" si="4"/>
        <v>0</v>
      </c>
      <c r="F16" s="689"/>
      <c r="G16" s="699" t="str">
        <f t="array" ref="G16">iferror(index('Internal Staffing Calculator'!$R$9:$BL$115, match($A16,'Internal Staffing Calculator'!$B$9:$B169,0),match(G$5,'Internal Staffing Calculator'!$R$7:$BL$7,0)),"")</f>
        <v/>
      </c>
      <c r="H16" s="699" t="str">
        <f t="array" ref="H16">iferror(index('Internal Staffing Calculator'!$R$9:$BL$115, match($A16,'Internal Staffing Calculator'!$B$9:$B169,0),match(H$5,'Internal Staffing Calculator'!$R$7:$BL$7,0)),"")</f>
        <v/>
      </c>
      <c r="I16" s="699" t="str">
        <f t="array" ref="I16">iferror(index('Internal Staffing Calculator'!$R$9:$BL$115, match($A16,'Internal Staffing Calculator'!$B$9:$B169,0),match(I$5,'Internal Staffing Calculator'!$R$7:$BL$7,0)),"")</f>
        <v/>
      </c>
      <c r="J16" s="699" t="str">
        <f t="array" ref="J16">iferror(index('Internal Staffing Calculator'!$R$9:$BL$115, match($A16,'Internal Staffing Calculator'!$B$9:$B169,0),match(J$5,'Internal Staffing Calculator'!$R$7:$BL$7,0)),"")</f>
        <v/>
      </c>
      <c r="K16" s="699" t="str">
        <f t="array" ref="K16">iferror(index('Internal Staffing Calculator'!$R$9:$BL$115, match($A16,'Internal Staffing Calculator'!$B$9:$B169,0),match(K$5,'Internal Staffing Calculator'!$R$7:$BL$7,0)),"")</f>
        <v/>
      </c>
      <c r="L16" s="699" t="str">
        <f t="array" ref="L16">iferror(index('Internal Staffing Calculator'!$R$9:$BL$115, match($A16,'Internal Staffing Calculator'!$B$9:$B169,0),match(L$5,'Internal Staffing Calculator'!$R$7:$BL$7,0)),"")</f>
        <v/>
      </c>
      <c r="M16" s="699" t="str">
        <f t="array" ref="M16">iferror(index('Internal Staffing Calculator'!$R$9:$BL$115, match($A16,'Internal Staffing Calculator'!$B$9:$B169,0),match(M$5,'Internal Staffing Calculator'!$R$7:$BL$7,0)),"")</f>
        <v/>
      </c>
      <c r="N16" s="699" t="str">
        <f t="array" ref="N16">iferror(index('Internal Staffing Calculator'!$R$9:$BL$115, match($A16,'Internal Staffing Calculator'!$B$9:$B169,0),match(N$5,'Internal Staffing Calculator'!$R$7:$BL$7,0)),"")</f>
        <v/>
      </c>
      <c r="O16" s="699" t="str">
        <f t="array" ref="O16">iferror(index('Internal Staffing Calculator'!$R$9:$BL$115, match($A16,'Internal Staffing Calculator'!$B$9:$B169,0),match(O$5,'Internal Staffing Calculator'!$R$7:$BL$7,0)),"")</f>
        <v/>
      </c>
      <c r="P16" s="699" t="str">
        <f t="array" ref="P16">iferror(index('Internal Staffing Calculator'!$R$9:$BL$115, match($A16,'Internal Staffing Calculator'!$B$9:$B169,0),match(P$5,'Internal Staffing Calculator'!$R$7:$BL$7,0)),"")</f>
        <v/>
      </c>
      <c r="Q16" s="699" t="str">
        <f t="array" ref="Q16">iferror(index('Internal Staffing Calculator'!$R$9:$BL$115, match($A16,'Internal Staffing Calculator'!$B$9:$B169,0),match(Q$5,'Internal Staffing Calculator'!$R$7:$BL$7,0)),"")</f>
        <v/>
      </c>
      <c r="R16" s="699" t="str">
        <f t="array" ref="R16">iferror(index('Internal Staffing Calculator'!$R$9:$BL$115, match($A16,'Internal Staffing Calculator'!$B$9:$B169,0),match(R$5,'Internal Staffing Calculator'!$R$7:$BL$7,0)),"")</f>
        <v/>
      </c>
      <c r="S16" s="699" t="str">
        <f t="array" ref="S16">iferror(index('Internal Staffing Calculator'!$R$9:$BL$115, match($A16,'Internal Staffing Calculator'!$B$9:$B169,0),match(S$5,'Internal Staffing Calculator'!$R$7:$BL$7,0)),"")</f>
        <v/>
      </c>
      <c r="T16" s="699" t="str">
        <f t="array" ref="T16">iferror(index('Internal Staffing Calculator'!$R$9:$BL$115, match($A16,'Internal Staffing Calculator'!$B$9:$B169,0),match(T$5,'Internal Staffing Calculator'!$R$7:$BL$7,0)),"")</f>
        <v/>
      </c>
      <c r="U16" s="699" t="str">
        <f t="array" ref="U16">iferror(index('Internal Staffing Calculator'!$R$9:$BL$115, match($A16,'Internal Staffing Calculator'!$B$9:$B169,0),match(U$5,'Internal Staffing Calculator'!$R$7:$BL$7,0)),"")</f>
        <v/>
      </c>
      <c r="V16" s="699" t="str">
        <f t="array" ref="V16">iferror(index('Internal Staffing Calculator'!$R$9:$BL$115, match($A16,'Internal Staffing Calculator'!$B$9:$B169,0),match(V$5,'Internal Staffing Calculator'!$R$7:$BL$7,0)),"")</f>
        <v/>
      </c>
      <c r="W16" s="699" t="str">
        <f t="array" ref="W16">iferror(index('Internal Staffing Calculator'!$R$9:$BL$115, match($A16,'Internal Staffing Calculator'!$B$9:$B169,0),match(W$5,'Internal Staffing Calculator'!$R$7:$BL$7,0)),"")</f>
        <v/>
      </c>
      <c r="X16" s="699" t="str">
        <f t="array" ref="X16">iferror(index('Internal Staffing Calculator'!$R$9:$BL$115, match($A16,'Internal Staffing Calculator'!$B$9:$B169,0),match(X$5,'Internal Staffing Calculator'!$R$7:$BL$7,0)),"")</f>
        <v/>
      </c>
      <c r="Y16" s="699" t="str">
        <f t="array" ref="Y16">iferror(index('Internal Staffing Calculator'!$R$9:$BL$115, match($A16,'Internal Staffing Calculator'!$B$9:$B169,0),match(Y$5,'Internal Staffing Calculator'!$R$7:$BL$7,0)),"")</f>
        <v/>
      </c>
      <c r="Z16" s="699" t="str">
        <f t="array" ref="Z16">iferror(index('Internal Staffing Calculator'!$R$9:$BL$115, match($A16,'Internal Staffing Calculator'!$B$9:$B169,0),match(Z$5,'Internal Staffing Calculator'!$R$7:$BL$7,0)),"")</f>
        <v/>
      </c>
      <c r="AA16" s="699" t="str">
        <f t="array" ref="AA16">iferror(index('Internal Staffing Calculator'!$R$9:$BL$115, match($A16,'Internal Staffing Calculator'!$B$9:$B169,0),match(AA$5,'Internal Staffing Calculator'!$R$7:$BL$7,0)),"")</f>
        <v/>
      </c>
      <c r="AB16" s="699" t="str">
        <f t="array" ref="AB16">iferror(index('Internal Staffing Calculator'!$R$9:$BL$115, match($A16,'Internal Staffing Calculator'!$B$9:$B169,0),match(AB$5,'Internal Staffing Calculator'!$R$7:$BL$7,0)),"")</f>
        <v/>
      </c>
      <c r="AC16" s="699" t="str">
        <f t="array" ref="AC16">iferror(index('Internal Staffing Calculator'!$R$9:$BL$115, match($A16,'Internal Staffing Calculator'!$B$9:$B169,0),match(AC$5,'Internal Staffing Calculator'!$R$7:$BL$7,0)),"")</f>
        <v/>
      </c>
      <c r="AD16" s="699" t="str">
        <f t="array" ref="AD16">iferror(index('Internal Staffing Calculator'!$R$9:$BL$115, match($A16,'Internal Staffing Calculator'!$B$9:$B169,0),match(AD$5,'Internal Staffing Calculator'!$R$7:$BL$7,0)),"")</f>
        <v/>
      </c>
      <c r="AE16" s="699" t="str">
        <f t="array" ref="AE16">iferror(index('Internal Staffing Calculator'!$R$9:$BL$115, match($A16,'Internal Staffing Calculator'!$B$9:$B169,0),match(AE$5,'Internal Staffing Calculator'!$R$7:$BL$7,0)),"")</f>
        <v/>
      </c>
      <c r="AF16" s="699" t="str">
        <f t="array" ref="AF16">iferror(index('Internal Staffing Calculator'!$R$9:$BL$115, match($A16,'Internal Staffing Calculator'!$B$9:$B169,0),match(AF$5,'Internal Staffing Calculator'!$R$7:$BL$7,0)),"")</f>
        <v/>
      </c>
      <c r="AG16" s="699" t="str">
        <f t="array" ref="AG16">iferror(index('Internal Staffing Calculator'!$R$9:$BL$115, match($A16,'Internal Staffing Calculator'!$B$9:$B169,0),match(AG$5,'Internal Staffing Calculator'!$R$7:$BL$7,0)),"")</f>
        <v/>
      </c>
      <c r="AH16" s="699" t="str">
        <f t="array" ref="AH16">iferror(index('Internal Staffing Calculator'!$R$9:$BL$115, match($A16,'Internal Staffing Calculator'!$B$9:$B169,0),match(AH$5,'Internal Staffing Calculator'!$R$7:$BL$7,0)),"")</f>
        <v/>
      </c>
      <c r="AI16" s="699" t="str">
        <f t="array" ref="AI16">iferror(index('Internal Staffing Calculator'!$R$9:$BL$115, match($A16,'Internal Staffing Calculator'!$B$9:$B169,0),match(AI$5,'Internal Staffing Calculator'!$R$7:$BL$7,0)),"")</f>
        <v/>
      </c>
      <c r="AJ16" s="699" t="str">
        <f t="array" ref="AJ16">iferror(index('Internal Staffing Calculator'!$R$9:$BL$115, match($A16,'Internal Staffing Calculator'!$B$9:$B169,0),match(AJ$5,'Internal Staffing Calculator'!$R$7:$BL$7,0)),"")</f>
        <v/>
      </c>
      <c r="AK16" s="699" t="str">
        <f t="array" ref="AK16">iferror(index('Internal Staffing Calculator'!$R$9:$BL$115, match($A16,'Internal Staffing Calculator'!$B$9:$B169,0),match(AK$5,'Internal Staffing Calculator'!$R$7:$BL$7,0)),"")</f>
        <v/>
      </c>
      <c r="AL16" s="699" t="str">
        <f t="array" ref="AL16">iferror(index('Internal Staffing Calculator'!$R$9:$BL$115, match($A16,'Internal Staffing Calculator'!$B$9:$B169,0),match(AL$5,'Internal Staffing Calculator'!$R$7:$BL$7,0)),"")</f>
        <v/>
      </c>
      <c r="AM16" s="699" t="str">
        <f t="array" ref="AM16">iferror(index('Internal Staffing Calculator'!$R$9:$BL$115, match($A16,'Internal Staffing Calculator'!$B$9:$B169,0),match(AM$5,'Internal Staffing Calculator'!$R$7:$BL$7,0)),"")</f>
        <v/>
      </c>
      <c r="AN16" s="699" t="str">
        <f t="array" ref="AN16">iferror(index('Internal Staffing Calculator'!$R$9:$BL$115, match($A16,'Internal Staffing Calculator'!$B$9:$B169,0),match(AN$5,'Internal Staffing Calculator'!$R$7:$BL$7,0)),"")</f>
        <v/>
      </c>
      <c r="AO16" s="699" t="str">
        <f t="array" ref="AO16">iferror(index('Internal Staffing Calculator'!$R$9:$BL$115, match($A16,'Internal Staffing Calculator'!$B$9:$B169,0),match(AO$5,'Internal Staffing Calculator'!$R$7:$BL$7,0)),"")</f>
        <v/>
      </c>
      <c r="AP16" s="699" t="str">
        <f t="array" ref="AP16">iferror(index('Internal Staffing Calculator'!$R$9:$BL$115, match($A16,'Internal Staffing Calculator'!$B$9:$B169,0),match(AP$5,'Internal Staffing Calculator'!$R$7:$BL$7,0)),"")</f>
        <v/>
      </c>
      <c r="AQ16" s="699" t="str">
        <f t="array" ref="AQ16">iferror(index('Internal Staffing Calculator'!$R$9:$BL$115, match($A16,'Internal Staffing Calculator'!$B$9:$B169,0),match(AQ$5,'Internal Staffing Calculator'!$R$7:$BL$7,0)),"")</f>
        <v/>
      </c>
      <c r="AR16" s="699" t="str">
        <f t="array" ref="AR16">iferror(index('Internal Staffing Calculator'!$R$9:$BL$115, match($A16,'Internal Staffing Calculator'!$B$9:$B169,0),match(AR$5,'Internal Staffing Calculator'!$R$7:$BL$7,0)),"")</f>
        <v/>
      </c>
      <c r="AS16" s="699" t="str">
        <f t="array" ref="AS16">iferror(index('Internal Staffing Calculator'!$R$9:$BL$115, match($A16,'Internal Staffing Calculator'!$B$9:$B169,0),match(AS$5,'Internal Staffing Calculator'!$R$7:$BL$7,0)),"")</f>
        <v/>
      </c>
      <c r="AT16" s="699" t="str">
        <f t="array" ref="AT16">iferror(index('Internal Staffing Calculator'!$R$9:$BL$115, match($A16,'Internal Staffing Calculator'!$B$9:$B169,0),match(AT$5,'Internal Staffing Calculator'!$R$7:$BL$7,0)),"")</f>
        <v/>
      </c>
      <c r="AU16" s="699" t="str">
        <f t="array" ref="AU16">iferror(index('Internal Staffing Calculator'!$R$9:$BL$115, match($A16,'Internal Staffing Calculator'!$B$9:$B169,0),match(AU$5,'Internal Staffing Calculator'!$R$7:$BL$7,0)),"")</f>
        <v/>
      </c>
      <c r="AV16" s="699" t="str">
        <f t="array" ref="AV16">iferror(index('Internal Staffing Calculator'!$R$9:$BL$115, match($A16,'Internal Staffing Calculator'!$B$9:$B169,0),match(AV$5,'Internal Staffing Calculator'!$R$7:$BL$7,0)),"")</f>
        <v/>
      </c>
      <c r="AW16" s="699" t="str">
        <f t="array" ref="AW16">iferror(index('Internal Staffing Calculator'!$R$9:$BL$115, match($A16,'Internal Staffing Calculator'!$B$9:$B169,0),match(AW$5,'Internal Staffing Calculator'!$R$7:$BL$7,0)),"")</f>
        <v/>
      </c>
      <c r="AX16" s="699" t="str">
        <f t="array" ref="AX16">iferror(index('Internal Staffing Calculator'!$R$9:$BL$115, match($A16,'Internal Staffing Calculator'!$B$9:$B169,0),match(AX$5,'Internal Staffing Calculator'!$R$7:$BL$7,0)),"")</f>
        <v/>
      </c>
      <c r="AY16" s="699" t="str">
        <f t="array" ref="AY16">iferror(index('Internal Staffing Calculator'!$R$9:$BL$115, match($A16,'Internal Staffing Calculator'!$B$9:$B169,0),match(AY$5,'Internal Staffing Calculator'!$R$7:$BL$7,0)),"")</f>
        <v/>
      </c>
      <c r="AZ16" s="699" t="str">
        <f t="array" ref="AZ16">iferror(index('Internal Staffing Calculator'!$R$9:$BL$115, match($A16,'Internal Staffing Calculator'!$B$9:$B169,0),match(AZ$5,'Internal Staffing Calculator'!$R$7:$BL$7,0)),"")</f>
        <v/>
      </c>
      <c r="BA16" s="699" t="str">
        <f t="array" ref="BA16">iferror(index('Internal Staffing Calculator'!$R$9:$BL$115, match($A16,'Internal Staffing Calculator'!$B$9:$B169,0),match(BA$5,'Internal Staffing Calculator'!$R$7:$BL$7,0)),"")</f>
        <v/>
      </c>
    </row>
    <row r="17">
      <c r="A17" s="693"/>
      <c r="B17" s="812" t="str">
        <f t="array" ref="B17">iferror(index('Internal Staffing Calculator'!P:P,match(A17,'Internal Staffing Calculator'!B:B,0)),"")</f>
        <v/>
      </c>
      <c r="C17" s="813" t="str">
        <f t="array" ref="C17">iferror(index('Internal Staffing Calculator'!BM:BM,match(A17,'Internal Staffing Calculator'!B:B,0)),"")</f>
        <v/>
      </c>
      <c r="D17" s="814" t="str">
        <f t="array" ref="D17">iferror(index('Internal Staffing Calculator'!F:F,match(A17,'Internal Staffing Calculator'!B:B,0)),"")</f>
        <v/>
      </c>
      <c r="E17" s="815">
        <f t="shared" si="4"/>
        <v>0</v>
      </c>
      <c r="F17" s="689"/>
      <c r="G17" s="699" t="str">
        <f t="array" ref="G17">iferror(index('Internal Staffing Calculator'!$R$9:$BL$115, match($A17,'Internal Staffing Calculator'!$B$9:$B169,0),match(G$5,'Internal Staffing Calculator'!$R$7:$BL$7,0)),"")</f>
        <v/>
      </c>
      <c r="H17" s="699" t="str">
        <f t="array" ref="H17">iferror(index('Internal Staffing Calculator'!$R$9:$BL$115, match($A17,'Internal Staffing Calculator'!$B$9:$B169,0),match(H$5,'Internal Staffing Calculator'!$R$7:$BL$7,0)),"")</f>
        <v/>
      </c>
      <c r="I17" s="699" t="str">
        <f t="array" ref="I17">iferror(index('Internal Staffing Calculator'!$R$9:$BL$115, match($A17,'Internal Staffing Calculator'!$B$9:$B169,0),match(I$5,'Internal Staffing Calculator'!$R$7:$BL$7,0)),"")</f>
        <v/>
      </c>
      <c r="J17" s="699" t="str">
        <f t="array" ref="J17">iferror(index('Internal Staffing Calculator'!$R$9:$BL$115, match($A17,'Internal Staffing Calculator'!$B$9:$B169,0),match(J$5,'Internal Staffing Calculator'!$R$7:$BL$7,0)),"")</f>
        <v/>
      </c>
      <c r="K17" s="699" t="str">
        <f t="array" ref="K17">iferror(index('Internal Staffing Calculator'!$R$9:$BL$115, match($A17,'Internal Staffing Calculator'!$B$9:$B169,0),match(K$5,'Internal Staffing Calculator'!$R$7:$BL$7,0)),"")</f>
        <v/>
      </c>
      <c r="L17" s="699" t="str">
        <f t="array" ref="L17">iferror(index('Internal Staffing Calculator'!$R$9:$BL$115, match($A17,'Internal Staffing Calculator'!$B$9:$B169,0),match(L$5,'Internal Staffing Calculator'!$R$7:$BL$7,0)),"")</f>
        <v/>
      </c>
      <c r="M17" s="699" t="str">
        <f t="array" ref="M17">iferror(index('Internal Staffing Calculator'!$R$9:$BL$115, match($A17,'Internal Staffing Calculator'!$B$9:$B169,0),match(M$5,'Internal Staffing Calculator'!$R$7:$BL$7,0)),"")</f>
        <v/>
      </c>
      <c r="N17" s="699" t="str">
        <f t="array" ref="N17">iferror(index('Internal Staffing Calculator'!$R$9:$BL$115, match($A17,'Internal Staffing Calculator'!$B$9:$B169,0),match(N$5,'Internal Staffing Calculator'!$R$7:$BL$7,0)),"")</f>
        <v/>
      </c>
      <c r="O17" s="699" t="str">
        <f t="array" ref="O17">iferror(index('Internal Staffing Calculator'!$R$9:$BL$115, match($A17,'Internal Staffing Calculator'!$B$9:$B169,0),match(O$5,'Internal Staffing Calculator'!$R$7:$BL$7,0)),"")</f>
        <v/>
      </c>
      <c r="P17" s="699" t="str">
        <f t="array" ref="P17">iferror(index('Internal Staffing Calculator'!$R$9:$BL$115, match($A17,'Internal Staffing Calculator'!$B$9:$B169,0),match(P$5,'Internal Staffing Calculator'!$R$7:$BL$7,0)),"")</f>
        <v/>
      </c>
      <c r="Q17" s="699" t="str">
        <f t="array" ref="Q17">iferror(index('Internal Staffing Calculator'!$R$9:$BL$115, match($A17,'Internal Staffing Calculator'!$B$9:$B169,0),match(Q$5,'Internal Staffing Calculator'!$R$7:$BL$7,0)),"")</f>
        <v/>
      </c>
      <c r="R17" s="699" t="str">
        <f t="array" ref="R17">iferror(index('Internal Staffing Calculator'!$R$9:$BL$115, match($A17,'Internal Staffing Calculator'!$B$9:$B169,0),match(R$5,'Internal Staffing Calculator'!$R$7:$BL$7,0)),"")</f>
        <v/>
      </c>
      <c r="S17" s="699" t="str">
        <f t="array" ref="S17">iferror(index('Internal Staffing Calculator'!$R$9:$BL$115, match($A17,'Internal Staffing Calculator'!$B$9:$B169,0),match(S$5,'Internal Staffing Calculator'!$R$7:$BL$7,0)),"")</f>
        <v/>
      </c>
      <c r="T17" s="699" t="str">
        <f t="array" ref="T17">iferror(index('Internal Staffing Calculator'!$R$9:$BL$115, match($A17,'Internal Staffing Calculator'!$B$9:$B169,0),match(T$5,'Internal Staffing Calculator'!$R$7:$BL$7,0)),"")</f>
        <v/>
      </c>
      <c r="U17" s="699" t="str">
        <f t="array" ref="U17">iferror(index('Internal Staffing Calculator'!$R$9:$BL$115, match($A17,'Internal Staffing Calculator'!$B$9:$B169,0),match(U$5,'Internal Staffing Calculator'!$R$7:$BL$7,0)),"")</f>
        <v/>
      </c>
      <c r="V17" s="699" t="str">
        <f t="array" ref="V17">iferror(index('Internal Staffing Calculator'!$R$9:$BL$115, match($A17,'Internal Staffing Calculator'!$B$9:$B169,0),match(V$5,'Internal Staffing Calculator'!$R$7:$BL$7,0)),"")</f>
        <v/>
      </c>
      <c r="W17" s="699" t="str">
        <f t="array" ref="W17">iferror(index('Internal Staffing Calculator'!$R$9:$BL$115, match($A17,'Internal Staffing Calculator'!$B$9:$B169,0),match(W$5,'Internal Staffing Calculator'!$R$7:$BL$7,0)),"")</f>
        <v/>
      </c>
      <c r="X17" s="699" t="str">
        <f t="array" ref="X17">iferror(index('Internal Staffing Calculator'!$R$9:$BL$115, match($A17,'Internal Staffing Calculator'!$B$9:$B169,0),match(X$5,'Internal Staffing Calculator'!$R$7:$BL$7,0)),"")</f>
        <v/>
      </c>
      <c r="Y17" s="699" t="str">
        <f t="array" ref="Y17">iferror(index('Internal Staffing Calculator'!$R$9:$BL$115, match($A17,'Internal Staffing Calculator'!$B$9:$B169,0),match(Y$5,'Internal Staffing Calculator'!$R$7:$BL$7,0)),"")</f>
        <v/>
      </c>
      <c r="Z17" s="699" t="str">
        <f t="array" ref="Z17">iferror(index('Internal Staffing Calculator'!$R$9:$BL$115, match($A17,'Internal Staffing Calculator'!$B$9:$B169,0),match(Z$5,'Internal Staffing Calculator'!$R$7:$BL$7,0)),"")</f>
        <v/>
      </c>
      <c r="AA17" s="699" t="str">
        <f t="array" ref="AA17">iferror(index('Internal Staffing Calculator'!$R$9:$BL$115, match($A17,'Internal Staffing Calculator'!$B$9:$B169,0),match(AA$5,'Internal Staffing Calculator'!$R$7:$BL$7,0)),"")</f>
        <v/>
      </c>
      <c r="AB17" s="699" t="str">
        <f t="array" ref="AB17">iferror(index('Internal Staffing Calculator'!$R$9:$BL$115, match($A17,'Internal Staffing Calculator'!$B$9:$B169,0),match(AB$5,'Internal Staffing Calculator'!$R$7:$BL$7,0)),"")</f>
        <v/>
      </c>
      <c r="AC17" s="699" t="str">
        <f t="array" ref="AC17">iferror(index('Internal Staffing Calculator'!$R$9:$BL$115, match($A17,'Internal Staffing Calculator'!$B$9:$B169,0),match(AC$5,'Internal Staffing Calculator'!$R$7:$BL$7,0)),"")</f>
        <v/>
      </c>
      <c r="AD17" s="699" t="str">
        <f t="array" ref="AD17">iferror(index('Internal Staffing Calculator'!$R$9:$BL$115, match($A17,'Internal Staffing Calculator'!$B$9:$B169,0),match(AD$5,'Internal Staffing Calculator'!$R$7:$BL$7,0)),"")</f>
        <v/>
      </c>
      <c r="AE17" s="699" t="str">
        <f t="array" ref="AE17">iferror(index('Internal Staffing Calculator'!$R$9:$BL$115, match($A17,'Internal Staffing Calculator'!$B$9:$B169,0),match(AE$5,'Internal Staffing Calculator'!$R$7:$BL$7,0)),"")</f>
        <v/>
      </c>
      <c r="AF17" s="699" t="str">
        <f t="array" ref="AF17">iferror(index('Internal Staffing Calculator'!$R$9:$BL$115, match($A17,'Internal Staffing Calculator'!$B$9:$B169,0),match(AF$5,'Internal Staffing Calculator'!$R$7:$BL$7,0)),"")</f>
        <v/>
      </c>
      <c r="AG17" s="699" t="str">
        <f t="array" ref="AG17">iferror(index('Internal Staffing Calculator'!$R$9:$BL$115, match($A17,'Internal Staffing Calculator'!$B$9:$B169,0),match(AG$5,'Internal Staffing Calculator'!$R$7:$BL$7,0)),"")</f>
        <v/>
      </c>
      <c r="AH17" s="699" t="str">
        <f t="array" ref="AH17">iferror(index('Internal Staffing Calculator'!$R$9:$BL$115, match($A17,'Internal Staffing Calculator'!$B$9:$B169,0),match(AH$5,'Internal Staffing Calculator'!$R$7:$BL$7,0)),"")</f>
        <v/>
      </c>
      <c r="AI17" s="699" t="str">
        <f t="array" ref="AI17">iferror(index('Internal Staffing Calculator'!$R$9:$BL$115, match($A17,'Internal Staffing Calculator'!$B$9:$B169,0),match(AI$5,'Internal Staffing Calculator'!$R$7:$BL$7,0)),"")</f>
        <v/>
      </c>
      <c r="AJ17" s="699" t="str">
        <f t="array" ref="AJ17">iferror(index('Internal Staffing Calculator'!$R$9:$BL$115, match($A17,'Internal Staffing Calculator'!$B$9:$B169,0),match(AJ$5,'Internal Staffing Calculator'!$R$7:$BL$7,0)),"")</f>
        <v/>
      </c>
      <c r="AK17" s="699" t="str">
        <f t="array" ref="AK17">iferror(index('Internal Staffing Calculator'!$R$9:$BL$115, match($A17,'Internal Staffing Calculator'!$B$9:$B169,0),match(AK$5,'Internal Staffing Calculator'!$R$7:$BL$7,0)),"")</f>
        <v/>
      </c>
      <c r="AL17" s="699" t="str">
        <f t="array" ref="AL17">iferror(index('Internal Staffing Calculator'!$R$9:$BL$115, match($A17,'Internal Staffing Calculator'!$B$9:$B169,0),match(AL$5,'Internal Staffing Calculator'!$R$7:$BL$7,0)),"")</f>
        <v/>
      </c>
      <c r="AM17" s="699" t="str">
        <f t="array" ref="AM17">iferror(index('Internal Staffing Calculator'!$R$9:$BL$115, match($A17,'Internal Staffing Calculator'!$B$9:$B169,0),match(AM$5,'Internal Staffing Calculator'!$R$7:$BL$7,0)),"")</f>
        <v/>
      </c>
      <c r="AN17" s="699" t="str">
        <f t="array" ref="AN17">iferror(index('Internal Staffing Calculator'!$R$9:$BL$115, match($A17,'Internal Staffing Calculator'!$B$9:$B169,0),match(AN$5,'Internal Staffing Calculator'!$R$7:$BL$7,0)),"")</f>
        <v/>
      </c>
      <c r="AO17" s="699" t="str">
        <f t="array" ref="AO17">iferror(index('Internal Staffing Calculator'!$R$9:$BL$115, match($A17,'Internal Staffing Calculator'!$B$9:$B169,0),match(AO$5,'Internal Staffing Calculator'!$R$7:$BL$7,0)),"")</f>
        <v/>
      </c>
      <c r="AP17" s="699" t="str">
        <f t="array" ref="AP17">iferror(index('Internal Staffing Calculator'!$R$9:$BL$115, match($A17,'Internal Staffing Calculator'!$B$9:$B169,0),match(AP$5,'Internal Staffing Calculator'!$R$7:$BL$7,0)),"")</f>
        <v/>
      </c>
      <c r="AQ17" s="699" t="str">
        <f t="array" ref="AQ17">iferror(index('Internal Staffing Calculator'!$R$9:$BL$115, match($A17,'Internal Staffing Calculator'!$B$9:$B169,0),match(AQ$5,'Internal Staffing Calculator'!$R$7:$BL$7,0)),"")</f>
        <v/>
      </c>
      <c r="AR17" s="699" t="str">
        <f t="array" ref="AR17">iferror(index('Internal Staffing Calculator'!$R$9:$BL$115, match($A17,'Internal Staffing Calculator'!$B$9:$B169,0),match(AR$5,'Internal Staffing Calculator'!$R$7:$BL$7,0)),"")</f>
        <v/>
      </c>
      <c r="AS17" s="699" t="str">
        <f t="array" ref="AS17">iferror(index('Internal Staffing Calculator'!$R$9:$BL$115, match($A17,'Internal Staffing Calculator'!$B$9:$B169,0),match(AS$5,'Internal Staffing Calculator'!$R$7:$BL$7,0)),"")</f>
        <v/>
      </c>
      <c r="AT17" s="699" t="str">
        <f t="array" ref="AT17">iferror(index('Internal Staffing Calculator'!$R$9:$BL$115, match($A17,'Internal Staffing Calculator'!$B$9:$B169,0),match(AT$5,'Internal Staffing Calculator'!$R$7:$BL$7,0)),"")</f>
        <v/>
      </c>
      <c r="AU17" s="699" t="str">
        <f t="array" ref="AU17">iferror(index('Internal Staffing Calculator'!$R$9:$BL$115, match($A17,'Internal Staffing Calculator'!$B$9:$B169,0),match(AU$5,'Internal Staffing Calculator'!$R$7:$BL$7,0)),"")</f>
        <v/>
      </c>
      <c r="AV17" s="699" t="str">
        <f t="array" ref="AV17">iferror(index('Internal Staffing Calculator'!$R$9:$BL$115, match($A17,'Internal Staffing Calculator'!$B$9:$B169,0),match(AV$5,'Internal Staffing Calculator'!$R$7:$BL$7,0)),"")</f>
        <v/>
      </c>
      <c r="AW17" s="699" t="str">
        <f t="array" ref="AW17">iferror(index('Internal Staffing Calculator'!$R$9:$BL$115, match($A17,'Internal Staffing Calculator'!$B$9:$B169,0),match(AW$5,'Internal Staffing Calculator'!$R$7:$BL$7,0)),"")</f>
        <v/>
      </c>
      <c r="AX17" s="699" t="str">
        <f t="array" ref="AX17">iferror(index('Internal Staffing Calculator'!$R$9:$BL$115, match($A17,'Internal Staffing Calculator'!$B$9:$B169,0),match(AX$5,'Internal Staffing Calculator'!$R$7:$BL$7,0)),"")</f>
        <v/>
      </c>
      <c r="AY17" s="699" t="str">
        <f t="array" ref="AY17">iferror(index('Internal Staffing Calculator'!$R$9:$BL$115, match($A17,'Internal Staffing Calculator'!$B$9:$B169,0),match(AY$5,'Internal Staffing Calculator'!$R$7:$BL$7,0)),"")</f>
        <v/>
      </c>
      <c r="AZ17" s="699" t="str">
        <f t="array" ref="AZ17">iferror(index('Internal Staffing Calculator'!$R$9:$BL$115, match($A17,'Internal Staffing Calculator'!$B$9:$B169,0),match(AZ$5,'Internal Staffing Calculator'!$R$7:$BL$7,0)),"")</f>
        <v/>
      </c>
      <c r="BA17" s="699" t="str">
        <f t="array" ref="BA17">iferror(index('Internal Staffing Calculator'!$R$9:$BL$115, match($A17,'Internal Staffing Calculator'!$B$9:$B169,0),match(BA$5,'Internal Staffing Calculator'!$R$7:$BL$7,0)),"")</f>
        <v/>
      </c>
    </row>
    <row r="18">
      <c r="A18" s="693"/>
      <c r="B18" s="812" t="str">
        <f t="array" ref="B18">iferror(index('Internal Staffing Calculator'!P:P,match(A18,'Internal Staffing Calculator'!B:B,0)),"")</f>
        <v/>
      </c>
      <c r="C18" s="813" t="str">
        <f t="array" ref="C18">iferror(index('Internal Staffing Calculator'!BM:BM,match(A18,'Internal Staffing Calculator'!B:B,0)),"")</f>
        <v/>
      </c>
      <c r="D18" s="814" t="str">
        <f t="array" ref="D18">iferror(index('Internal Staffing Calculator'!F:F,match(A18,'Internal Staffing Calculator'!B:B,0)),"")</f>
        <v/>
      </c>
      <c r="E18" s="815">
        <f t="shared" si="4"/>
        <v>0</v>
      </c>
      <c r="F18" s="689"/>
      <c r="G18" s="699" t="str">
        <f t="array" ref="G18">iferror(index('Internal Staffing Calculator'!$R$9:$BL$115, match($A18,'Internal Staffing Calculator'!$B$9:$B169,0),match(G$5,'Internal Staffing Calculator'!$R$7:$BL$7,0)),"")</f>
        <v/>
      </c>
      <c r="H18" s="699" t="str">
        <f t="array" ref="H18">iferror(index('Internal Staffing Calculator'!$R$9:$BL$115, match($A18,'Internal Staffing Calculator'!$B$9:$B169,0),match(H$5,'Internal Staffing Calculator'!$R$7:$BL$7,0)),"")</f>
        <v/>
      </c>
      <c r="I18" s="699" t="str">
        <f t="array" ref="I18">iferror(index('Internal Staffing Calculator'!$R$9:$BL$115, match($A18,'Internal Staffing Calculator'!$B$9:$B169,0),match(I$5,'Internal Staffing Calculator'!$R$7:$BL$7,0)),"")</f>
        <v/>
      </c>
      <c r="J18" s="699" t="str">
        <f t="array" ref="J18">iferror(index('Internal Staffing Calculator'!$R$9:$BL$115, match($A18,'Internal Staffing Calculator'!$B$9:$B169,0),match(J$5,'Internal Staffing Calculator'!$R$7:$BL$7,0)),"")</f>
        <v/>
      </c>
      <c r="K18" s="699" t="str">
        <f t="array" ref="K18">iferror(index('Internal Staffing Calculator'!$R$9:$BL$115, match($A18,'Internal Staffing Calculator'!$B$9:$B169,0),match(K$5,'Internal Staffing Calculator'!$R$7:$BL$7,0)),"")</f>
        <v/>
      </c>
      <c r="L18" s="699" t="str">
        <f t="array" ref="L18">iferror(index('Internal Staffing Calculator'!$R$9:$BL$115, match($A18,'Internal Staffing Calculator'!$B$9:$B169,0),match(L$5,'Internal Staffing Calculator'!$R$7:$BL$7,0)),"")</f>
        <v/>
      </c>
      <c r="M18" s="699" t="str">
        <f t="array" ref="M18">iferror(index('Internal Staffing Calculator'!$R$9:$BL$115, match($A18,'Internal Staffing Calculator'!$B$9:$B169,0),match(M$5,'Internal Staffing Calculator'!$R$7:$BL$7,0)),"")</f>
        <v/>
      </c>
      <c r="N18" s="699" t="str">
        <f t="array" ref="N18">iferror(index('Internal Staffing Calculator'!$R$9:$BL$115, match($A18,'Internal Staffing Calculator'!$B$9:$B169,0),match(N$5,'Internal Staffing Calculator'!$R$7:$BL$7,0)),"")</f>
        <v/>
      </c>
      <c r="O18" s="699" t="str">
        <f t="array" ref="O18">iferror(index('Internal Staffing Calculator'!$R$9:$BL$115, match($A18,'Internal Staffing Calculator'!$B$9:$B169,0),match(O$5,'Internal Staffing Calculator'!$R$7:$BL$7,0)),"")</f>
        <v/>
      </c>
      <c r="P18" s="699" t="str">
        <f t="array" ref="P18">iferror(index('Internal Staffing Calculator'!$R$9:$BL$115, match($A18,'Internal Staffing Calculator'!$B$9:$B169,0),match(P$5,'Internal Staffing Calculator'!$R$7:$BL$7,0)),"")</f>
        <v/>
      </c>
      <c r="Q18" s="699" t="str">
        <f t="array" ref="Q18">iferror(index('Internal Staffing Calculator'!$R$9:$BL$115, match($A18,'Internal Staffing Calculator'!$B$9:$B169,0),match(Q$5,'Internal Staffing Calculator'!$R$7:$BL$7,0)),"")</f>
        <v/>
      </c>
      <c r="R18" s="699" t="str">
        <f t="array" ref="R18">iferror(index('Internal Staffing Calculator'!$R$9:$BL$115, match($A18,'Internal Staffing Calculator'!$B$9:$B169,0),match(R$5,'Internal Staffing Calculator'!$R$7:$BL$7,0)),"")</f>
        <v/>
      </c>
      <c r="S18" s="699" t="str">
        <f t="array" ref="S18">iferror(index('Internal Staffing Calculator'!$R$9:$BL$115, match($A18,'Internal Staffing Calculator'!$B$9:$B169,0),match(S$5,'Internal Staffing Calculator'!$R$7:$BL$7,0)),"")</f>
        <v/>
      </c>
      <c r="T18" s="699" t="str">
        <f t="array" ref="T18">iferror(index('Internal Staffing Calculator'!$R$9:$BL$115, match($A18,'Internal Staffing Calculator'!$B$9:$B169,0),match(T$5,'Internal Staffing Calculator'!$R$7:$BL$7,0)),"")</f>
        <v/>
      </c>
      <c r="U18" s="699" t="str">
        <f t="array" ref="U18">iferror(index('Internal Staffing Calculator'!$R$9:$BL$115, match($A18,'Internal Staffing Calculator'!$B$9:$B169,0),match(U$5,'Internal Staffing Calculator'!$R$7:$BL$7,0)),"")</f>
        <v/>
      </c>
      <c r="V18" s="699" t="str">
        <f t="array" ref="V18">iferror(index('Internal Staffing Calculator'!$R$9:$BL$115, match($A18,'Internal Staffing Calculator'!$B$9:$B169,0),match(V$5,'Internal Staffing Calculator'!$R$7:$BL$7,0)),"")</f>
        <v/>
      </c>
      <c r="W18" s="699" t="str">
        <f t="array" ref="W18">iferror(index('Internal Staffing Calculator'!$R$9:$BL$115, match($A18,'Internal Staffing Calculator'!$B$9:$B169,0),match(W$5,'Internal Staffing Calculator'!$R$7:$BL$7,0)),"")</f>
        <v/>
      </c>
      <c r="X18" s="699" t="str">
        <f t="array" ref="X18">iferror(index('Internal Staffing Calculator'!$R$9:$BL$115, match($A18,'Internal Staffing Calculator'!$B$9:$B169,0),match(X$5,'Internal Staffing Calculator'!$R$7:$BL$7,0)),"")</f>
        <v/>
      </c>
      <c r="Y18" s="699" t="str">
        <f t="array" ref="Y18">iferror(index('Internal Staffing Calculator'!$R$9:$BL$115, match($A18,'Internal Staffing Calculator'!$B$9:$B169,0),match(Y$5,'Internal Staffing Calculator'!$R$7:$BL$7,0)),"")</f>
        <v/>
      </c>
      <c r="Z18" s="699" t="str">
        <f t="array" ref="Z18">iferror(index('Internal Staffing Calculator'!$R$9:$BL$115, match($A18,'Internal Staffing Calculator'!$B$9:$B169,0),match(Z$5,'Internal Staffing Calculator'!$R$7:$BL$7,0)),"")</f>
        <v/>
      </c>
      <c r="AA18" s="699" t="str">
        <f t="array" ref="AA18">iferror(index('Internal Staffing Calculator'!$R$9:$BL$115, match($A18,'Internal Staffing Calculator'!$B$9:$B169,0),match(AA$5,'Internal Staffing Calculator'!$R$7:$BL$7,0)),"")</f>
        <v/>
      </c>
      <c r="AB18" s="699" t="str">
        <f t="array" ref="AB18">iferror(index('Internal Staffing Calculator'!$R$9:$BL$115, match($A18,'Internal Staffing Calculator'!$B$9:$B169,0),match(AB$5,'Internal Staffing Calculator'!$R$7:$BL$7,0)),"")</f>
        <v/>
      </c>
      <c r="AC18" s="699" t="str">
        <f t="array" ref="AC18">iferror(index('Internal Staffing Calculator'!$R$9:$BL$115, match($A18,'Internal Staffing Calculator'!$B$9:$B169,0),match(AC$5,'Internal Staffing Calculator'!$R$7:$BL$7,0)),"")</f>
        <v/>
      </c>
      <c r="AD18" s="699" t="str">
        <f t="array" ref="AD18">iferror(index('Internal Staffing Calculator'!$R$9:$BL$115, match($A18,'Internal Staffing Calculator'!$B$9:$B169,0),match(AD$5,'Internal Staffing Calculator'!$R$7:$BL$7,0)),"")</f>
        <v/>
      </c>
      <c r="AE18" s="699" t="str">
        <f t="array" ref="AE18">iferror(index('Internal Staffing Calculator'!$R$9:$BL$115, match($A18,'Internal Staffing Calculator'!$B$9:$B169,0),match(AE$5,'Internal Staffing Calculator'!$R$7:$BL$7,0)),"")</f>
        <v/>
      </c>
      <c r="AF18" s="699" t="str">
        <f t="array" ref="AF18">iferror(index('Internal Staffing Calculator'!$R$9:$BL$115, match($A18,'Internal Staffing Calculator'!$B$9:$B169,0),match(AF$5,'Internal Staffing Calculator'!$R$7:$BL$7,0)),"")</f>
        <v/>
      </c>
      <c r="AG18" s="699" t="str">
        <f t="array" ref="AG18">iferror(index('Internal Staffing Calculator'!$R$9:$BL$115, match($A18,'Internal Staffing Calculator'!$B$9:$B169,0),match(AG$5,'Internal Staffing Calculator'!$R$7:$BL$7,0)),"")</f>
        <v/>
      </c>
      <c r="AH18" s="699" t="str">
        <f t="array" ref="AH18">iferror(index('Internal Staffing Calculator'!$R$9:$BL$115, match($A18,'Internal Staffing Calculator'!$B$9:$B169,0),match(AH$5,'Internal Staffing Calculator'!$R$7:$BL$7,0)),"")</f>
        <v/>
      </c>
      <c r="AI18" s="699" t="str">
        <f t="array" ref="AI18">iferror(index('Internal Staffing Calculator'!$R$9:$BL$115, match($A18,'Internal Staffing Calculator'!$B$9:$B169,0),match(AI$5,'Internal Staffing Calculator'!$R$7:$BL$7,0)),"")</f>
        <v/>
      </c>
      <c r="AJ18" s="699" t="str">
        <f t="array" ref="AJ18">iferror(index('Internal Staffing Calculator'!$R$9:$BL$115, match($A18,'Internal Staffing Calculator'!$B$9:$B169,0),match(AJ$5,'Internal Staffing Calculator'!$R$7:$BL$7,0)),"")</f>
        <v/>
      </c>
      <c r="AK18" s="699" t="str">
        <f t="array" ref="AK18">iferror(index('Internal Staffing Calculator'!$R$9:$BL$115, match($A18,'Internal Staffing Calculator'!$B$9:$B169,0),match(AK$5,'Internal Staffing Calculator'!$R$7:$BL$7,0)),"")</f>
        <v/>
      </c>
      <c r="AL18" s="699" t="str">
        <f t="array" ref="AL18">iferror(index('Internal Staffing Calculator'!$R$9:$BL$115, match($A18,'Internal Staffing Calculator'!$B$9:$B169,0),match(AL$5,'Internal Staffing Calculator'!$R$7:$BL$7,0)),"")</f>
        <v/>
      </c>
      <c r="AM18" s="699" t="str">
        <f t="array" ref="AM18">iferror(index('Internal Staffing Calculator'!$R$9:$BL$115, match($A18,'Internal Staffing Calculator'!$B$9:$B169,0),match(AM$5,'Internal Staffing Calculator'!$R$7:$BL$7,0)),"")</f>
        <v/>
      </c>
      <c r="AN18" s="699" t="str">
        <f t="array" ref="AN18">iferror(index('Internal Staffing Calculator'!$R$9:$BL$115, match($A18,'Internal Staffing Calculator'!$B$9:$B169,0),match(AN$5,'Internal Staffing Calculator'!$R$7:$BL$7,0)),"")</f>
        <v/>
      </c>
      <c r="AO18" s="699" t="str">
        <f t="array" ref="AO18">iferror(index('Internal Staffing Calculator'!$R$9:$BL$115, match($A18,'Internal Staffing Calculator'!$B$9:$B169,0),match(AO$5,'Internal Staffing Calculator'!$R$7:$BL$7,0)),"")</f>
        <v/>
      </c>
      <c r="AP18" s="699" t="str">
        <f t="array" ref="AP18">iferror(index('Internal Staffing Calculator'!$R$9:$BL$115, match($A18,'Internal Staffing Calculator'!$B$9:$B169,0),match(AP$5,'Internal Staffing Calculator'!$R$7:$BL$7,0)),"")</f>
        <v/>
      </c>
      <c r="AQ18" s="699" t="str">
        <f t="array" ref="AQ18">iferror(index('Internal Staffing Calculator'!$R$9:$BL$115, match($A18,'Internal Staffing Calculator'!$B$9:$B169,0),match(AQ$5,'Internal Staffing Calculator'!$R$7:$BL$7,0)),"")</f>
        <v/>
      </c>
      <c r="AR18" s="699" t="str">
        <f t="array" ref="AR18">iferror(index('Internal Staffing Calculator'!$R$9:$BL$115, match($A18,'Internal Staffing Calculator'!$B$9:$B169,0),match(AR$5,'Internal Staffing Calculator'!$R$7:$BL$7,0)),"")</f>
        <v/>
      </c>
      <c r="AS18" s="699" t="str">
        <f t="array" ref="AS18">iferror(index('Internal Staffing Calculator'!$R$9:$BL$115, match($A18,'Internal Staffing Calculator'!$B$9:$B169,0),match(AS$5,'Internal Staffing Calculator'!$R$7:$BL$7,0)),"")</f>
        <v/>
      </c>
      <c r="AT18" s="699" t="str">
        <f t="array" ref="AT18">iferror(index('Internal Staffing Calculator'!$R$9:$BL$115, match($A18,'Internal Staffing Calculator'!$B$9:$B169,0),match(AT$5,'Internal Staffing Calculator'!$R$7:$BL$7,0)),"")</f>
        <v/>
      </c>
      <c r="AU18" s="699" t="str">
        <f t="array" ref="AU18">iferror(index('Internal Staffing Calculator'!$R$9:$BL$115, match($A18,'Internal Staffing Calculator'!$B$9:$B169,0),match(AU$5,'Internal Staffing Calculator'!$R$7:$BL$7,0)),"")</f>
        <v/>
      </c>
      <c r="AV18" s="699" t="str">
        <f t="array" ref="AV18">iferror(index('Internal Staffing Calculator'!$R$9:$BL$115, match($A18,'Internal Staffing Calculator'!$B$9:$B169,0),match(AV$5,'Internal Staffing Calculator'!$R$7:$BL$7,0)),"")</f>
        <v/>
      </c>
      <c r="AW18" s="699" t="str">
        <f t="array" ref="AW18">iferror(index('Internal Staffing Calculator'!$R$9:$BL$115, match($A18,'Internal Staffing Calculator'!$B$9:$B169,0),match(AW$5,'Internal Staffing Calculator'!$R$7:$BL$7,0)),"")</f>
        <v/>
      </c>
      <c r="AX18" s="699" t="str">
        <f t="array" ref="AX18">iferror(index('Internal Staffing Calculator'!$R$9:$BL$115, match($A18,'Internal Staffing Calculator'!$B$9:$B169,0),match(AX$5,'Internal Staffing Calculator'!$R$7:$BL$7,0)),"")</f>
        <v/>
      </c>
      <c r="AY18" s="699" t="str">
        <f t="array" ref="AY18">iferror(index('Internal Staffing Calculator'!$R$9:$BL$115, match($A18,'Internal Staffing Calculator'!$B$9:$B169,0),match(AY$5,'Internal Staffing Calculator'!$R$7:$BL$7,0)),"")</f>
        <v/>
      </c>
      <c r="AZ18" s="699" t="str">
        <f t="array" ref="AZ18">iferror(index('Internal Staffing Calculator'!$R$9:$BL$115, match($A18,'Internal Staffing Calculator'!$B$9:$B169,0),match(AZ$5,'Internal Staffing Calculator'!$R$7:$BL$7,0)),"")</f>
        <v/>
      </c>
      <c r="BA18" s="699" t="str">
        <f t="array" ref="BA18">iferror(index('Internal Staffing Calculator'!$R$9:$BL$115, match($A18,'Internal Staffing Calculator'!$B$9:$B169,0),match(BA$5,'Internal Staffing Calculator'!$R$7:$BL$7,0)),"")</f>
        <v/>
      </c>
    </row>
    <row r="19">
      <c r="A19" s="693"/>
      <c r="B19" s="812" t="str">
        <f t="array" ref="B19">iferror(index('Internal Staffing Calculator'!P:P,match(A19,'Internal Staffing Calculator'!B:B,0)),"")</f>
        <v/>
      </c>
      <c r="C19" s="813" t="str">
        <f t="array" ref="C19">iferror(index('Internal Staffing Calculator'!BM:BM,match(A19,'Internal Staffing Calculator'!B:B,0)),"")</f>
        <v/>
      </c>
      <c r="D19" s="814" t="str">
        <f t="array" ref="D19">iferror(index('Internal Staffing Calculator'!F:F,match(A19,'Internal Staffing Calculator'!B:B,0)),"")</f>
        <v/>
      </c>
      <c r="E19" s="815">
        <f t="shared" si="4"/>
        <v>0</v>
      </c>
      <c r="F19" s="689"/>
      <c r="G19" s="699" t="str">
        <f t="array" ref="G19">iferror(index('Internal Staffing Calculator'!$R$9:$BL$115, match($A19,'Internal Staffing Calculator'!$B$9:$B169,0),match(G$5,'Internal Staffing Calculator'!$R$7:$BL$7,0)),"")</f>
        <v/>
      </c>
      <c r="H19" s="699" t="str">
        <f t="array" ref="H19">iferror(index('Internal Staffing Calculator'!$R$9:$BL$115, match($A19,'Internal Staffing Calculator'!$B$9:$B169,0),match(H$5,'Internal Staffing Calculator'!$R$7:$BL$7,0)),"")</f>
        <v/>
      </c>
      <c r="I19" s="699" t="str">
        <f t="array" ref="I19">iferror(index('Internal Staffing Calculator'!$R$9:$BL$115, match($A19,'Internal Staffing Calculator'!$B$9:$B169,0),match(I$5,'Internal Staffing Calculator'!$R$7:$BL$7,0)),"")</f>
        <v/>
      </c>
      <c r="J19" s="699" t="str">
        <f t="array" ref="J19">iferror(index('Internal Staffing Calculator'!$R$9:$BL$115, match($A19,'Internal Staffing Calculator'!$B$9:$B169,0),match(J$5,'Internal Staffing Calculator'!$R$7:$BL$7,0)),"")</f>
        <v/>
      </c>
      <c r="K19" s="699" t="str">
        <f t="array" ref="K19">iferror(index('Internal Staffing Calculator'!$R$9:$BL$115, match($A19,'Internal Staffing Calculator'!$B$9:$B169,0),match(K$5,'Internal Staffing Calculator'!$R$7:$BL$7,0)),"")</f>
        <v/>
      </c>
      <c r="L19" s="699" t="str">
        <f t="array" ref="L19">iferror(index('Internal Staffing Calculator'!$R$9:$BL$115, match($A19,'Internal Staffing Calculator'!$B$9:$B169,0),match(L$5,'Internal Staffing Calculator'!$R$7:$BL$7,0)),"")</f>
        <v/>
      </c>
      <c r="M19" s="699" t="str">
        <f t="array" ref="M19">iferror(index('Internal Staffing Calculator'!$R$9:$BL$115, match($A19,'Internal Staffing Calculator'!$B$9:$B169,0),match(M$5,'Internal Staffing Calculator'!$R$7:$BL$7,0)),"")</f>
        <v/>
      </c>
      <c r="N19" s="699" t="str">
        <f t="array" ref="N19">iferror(index('Internal Staffing Calculator'!$R$9:$BL$115, match($A19,'Internal Staffing Calculator'!$B$9:$B169,0),match(N$5,'Internal Staffing Calculator'!$R$7:$BL$7,0)),"")</f>
        <v/>
      </c>
      <c r="O19" s="699" t="str">
        <f t="array" ref="O19">iferror(index('Internal Staffing Calculator'!$R$9:$BL$115, match($A19,'Internal Staffing Calculator'!$B$9:$B169,0),match(O$5,'Internal Staffing Calculator'!$R$7:$BL$7,0)),"")</f>
        <v/>
      </c>
      <c r="P19" s="699" t="str">
        <f t="array" ref="P19">iferror(index('Internal Staffing Calculator'!$R$9:$BL$115, match($A19,'Internal Staffing Calculator'!$B$9:$B169,0),match(P$5,'Internal Staffing Calculator'!$R$7:$BL$7,0)),"")</f>
        <v/>
      </c>
      <c r="Q19" s="699" t="str">
        <f t="array" ref="Q19">iferror(index('Internal Staffing Calculator'!$R$9:$BL$115, match($A19,'Internal Staffing Calculator'!$B$9:$B169,0),match(Q$5,'Internal Staffing Calculator'!$R$7:$BL$7,0)),"")</f>
        <v/>
      </c>
      <c r="R19" s="699" t="str">
        <f t="array" ref="R19">iferror(index('Internal Staffing Calculator'!$R$9:$BL$115, match($A19,'Internal Staffing Calculator'!$B$9:$B169,0),match(R$5,'Internal Staffing Calculator'!$R$7:$BL$7,0)),"")</f>
        <v/>
      </c>
      <c r="S19" s="699" t="str">
        <f t="array" ref="S19">iferror(index('Internal Staffing Calculator'!$R$9:$BL$115, match($A19,'Internal Staffing Calculator'!$B$9:$B169,0),match(S$5,'Internal Staffing Calculator'!$R$7:$BL$7,0)),"")</f>
        <v/>
      </c>
      <c r="T19" s="699" t="str">
        <f t="array" ref="T19">iferror(index('Internal Staffing Calculator'!$R$9:$BL$115, match($A19,'Internal Staffing Calculator'!$B$9:$B169,0),match(T$5,'Internal Staffing Calculator'!$R$7:$BL$7,0)),"")</f>
        <v/>
      </c>
      <c r="U19" s="699" t="str">
        <f t="array" ref="U19">iferror(index('Internal Staffing Calculator'!$R$9:$BL$115, match($A19,'Internal Staffing Calculator'!$B$9:$B169,0),match(U$5,'Internal Staffing Calculator'!$R$7:$BL$7,0)),"")</f>
        <v/>
      </c>
      <c r="V19" s="699" t="str">
        <f t="array" ref="V19">iferror(index('Internal Staffing Calculator'!$R$9:$BL$115, match($A19,'Internal Staffing Calculator'!$B$9:$B169,0),match(V$5,'Internal Staffing Calculator'!$R$7:$BL$7,0)),"")</f>
        <v/>
      </c>
      <c r="W19" s="699" t="str">
        <f t="array" ref="W19">iferror(index('Internal Staffing Calculator'!$R$9:$BL$115, match($A19,'Internal Staffing Calculator'!$B$9:$B169,0),match(W$5,'Internal Staffing Calculator'!$R$7:$BL$7,0)),"")</f>
        <v/>
      </c>
      <c r="X19" s="699" t="str">
        <f t="array" ref="X19">iferror(index('Internal Staffing Calculator'!$R$9:$BL$115, match($A19,'Internal Staffing Calculator'!$B$9:$B169,0),match(X$5,'Internal Staffing Calculator'!$R$7:$BL$7,0)),"")</f>
        <v/>
      </c>
      <c r="Y19" s="699" t="str">
        <f t="array" ref="Y19">iferror(index('Internal Staffing Calculator'!$R$9:$BL$115, match($A19,'Internal Staffing Calculator'!$B$9:$B169,0),match(Y$5,'Internal Staffing Calculator'!$R$7:$BL$7,0)),"")</f>
        <v/>
      </c>
      <c r="Z19" s="699" t="str">
        <f t="array" ref="Z19">iferror(index('Internal Staffing Calculator'!$R$9:$BL$115, match($A19,'Internal Staffing Calculator'!$B$9:$B169,0),match(Z$5,'Internal Staffing Calculator'!$R$7:$BL$7,0)),"")</f>
        <v/>
      </c>
      <c r="AA19" s="699" t="str">
        <f t="array" ref="AA19">iferror(index('Internal Staffing Calculator'!$R$9:$BL$115, match($A19,'Internal Staffing Calculator'!$B$9:$B169,0),match(AA$5,'Internal Staffing Calculator'!$R$7:$BL$7,0)),"")</f>
        <v/>
      </c>
      <c r="AB19" s="699" t="str">
        <f t="array" ref="AB19">iferror(index('Internal Staffing Calculator'!$R$9:$BL$115, match($A19,'Internal Staffing Calculator'!$B$9:$B169,0),match(AB$5,'Internal Staffing Calculator'!$R$7:$BL$7,0)),"")</f>
        <v/>
      </c>
      <c r="AC19" s="699" t="str">
        <f t="array" ref="AC19">iferror(index('Internal Staffing Calculator'!$R$9:$BL$115, match($A19,'Internal Staffing Calculator'!$B$9:$B169,0),match(AC$5,'Internal Staffing Calculator'!$R$7:$BL$7,0)),"")</f>
        <v/>
      </c>
      <c r="AD19" s="699" t="str">
        <f t="array" ref="AD19">iferror(index('Internal Staffing Calculator'!$R$9:$BL$115, match($A19,'Internal Staffing Calculator'!$B$9:$B169,0),match(AD$5,'Internal Staffing Calculator'!$R$7:$BL$7,0)),"")</f>
        <v/>
      </c>
      <c r="AE19" s="699" t="str">
        <f t="array" ref="AE19">iferror(index('Internal Staffing Calculator'!$R$9:$BL$115, match($A19,'Internal Staffing Calculator'!$B$9:$B169,0),match(AE$5,'Internal Staffing Calculator'!$R$7:$BL$7,0)),"")</f>
        <v/>
      </c>
      <c r="AF19" s="699" t="str">
        <f t="array" ref="AF19">iferror(index('Internal Staffing Calculator'!$R$9:$BL$115, match($A19,'Internal Staffing Calculator'!$B$9:$B169,0),match(AF$5,'Internal Staffing Calculator'!$R$7:$BL$7,0)),"")</f>
        <v/>
      </c>
      <c r="AG19" s="699" t="str">
        <f t="array" ref="AG19">iferror(index('Internal Staffing Calculator'!$R$9:$BL$115, match($A19,'Internal Staffing Calculator'!$B$9:$B169,0),match(AG$5,'Internal Staffing Calculator'!$R$7:$BL$7,0)),"")</f>
        <v/>
      </c>
      <c r="AH19" s="699" t="str">
        <f t="array" ref="AH19">iferror(index('Internal Staffing Calculator'!$R$9:$BL$115, match($A19,'Internal Staffing Calculator'!$B$9:$B169,0),match(AH$5,'Internal Staffing Calculator'!$R$7:$BL$7,0)),"")</f>
        <v/>
      </c>
      <c r="AI19" s="699" t="str">
        <f t="array" ref="AI19">iferror(index('Internal Staffing Calculator'!$R$9:$BL$115, match($A19,'Internal Staffing Calculator'!$B$9:$B169,0),match(AI$5,'Internal Staffing Calculator'!$R$7:$BL$7,0)),"")</f>
        <v/>
      </c>
      <c r="AJ19" s="699" t="str">
        <f t="array" ref="AJ19">iferror(index('Internal Staffing Calculator'!$R$9:$BL$115, match($A19,'Internal Staffing Calculator'!$B$9:$B169,0),match(AJ$5,'Internal Staffing Calculator'!$R$7:$BL$7,0)),"")</f>
        <v/>
      </c>
      <c r="AK19" s="699" t="str">
        <f t="array" ref="AK19">iferror(index('Internal Staffing Calculator'!$R$9:$BL$115, match($A19,'Internal Staffing Calculator'!$B$9:$B169,0),match(AK$5,'Internal Staffing Calculator'!$R$7:$BL$7,0)),"")</f>
        <v/>
      </c>
      <c r="AL19" s="699" t="str">
        <f t="array" ref="AL19">iferror(index('Internal Staffing Calculator'!$R$9:$BL$115, match($A19,'Internal Staffing Calculator'!$B$9:$B169,0),match(AL$5,'Internal Staffing Calculator'!$R$7:$BL$7,0)),"")</f>
        <v/>
      </c>
      <c r="AM19" s="699" t="str">
        <f t="array" ref="AM19">iferror(index('Internal Staffing Calculator'!$R$9:$BL$115, match($A19,'Internal Staffing Calculator'!$B$9:$B169,0),match(AM$5,'Internal Staffing Calculator'!$R$7:$BL$7,0)),"")</f>
        <v/>
      </c>
      <c r="AN19" s="699" t="str">
        <f t="array" ref="AN19">iferror(index('Internal Staffing Calculator'!$R$9:$BL$115, match($A19,'Internal Staffing Calculator'!$B$9:$B169,0),match(AN$5,'Internal Staffing Calculator'!$R$7:$BL$7,0)),"")</f>
        <v/>
      </c>
      <c r="AO19" s="699" t="str">
        <f t="array" ref="AO19">iferror(index('Internal Staffing Calculator'!$R$9:$BL$115, match($A19,'Internal Staffing Calculator'!$B$9:$B169,0),match(AO$5,'Internal Staffing Calculator'!$R$7:$BL$7,0)),"")</f>
        <v/>
      </c>
      <c r="AP19" s="699" t="str">
        <f t="array" ref="AP19">iferror(index('Internal Staffing Calculator'!$R$9:$BL$115, match($A19,'Internal Staffing Calculator'!$B$9:$B169,0),match(AP$5,'Internal Staffing Calculator'!$R$7:$BL$7,0)),"")</f>
        <v/>
      </c>
      <c r="AQ19" s="699" t="str">
        <f t="array" ref="AQ19">iferror(index('Internal Staffing Calculator'!$R$9:$BL$115, match($A19,'Internal Staffing Calculator'!$B$9:$B169,0),match(AQ$5,'Internal Staffing Calculator'!$R$7:$BL$7,0)),"")</f>
        <v/>
      </c>
      <c r="AR19" s="699" t="str">
        <f t="array" ref="AR19">iferror(index('Internal Staffing Calculator'!$R$9:$BL$115, match($A19,'Internal Staffing Calculator'!$B$9:$B169,0),match(AR$5,'Internal Staffing Calculator'!$R$7:$BL$7,0)),"")</f>
        <v/>
      </c>
      <c r="AS19" s="699" t="str">
        <f t="array" ref="AS19">iferror(index('Internal Staffing Calculator'!$R$9:$BL$115, match($A19,'Internal Staffing Calculator'!$B$9:$B169,0),match(AS$5,'Internal Staffing Calculator'!$R$7:$BL$7,0)),"")</f>
        <v/>
      </c>
      <c r="AT19" s="699" t="str">
        <f t="array" ref="AT19">iferror(index('Internal Staffing Calculator'!$R$9:$BL$115, match($A19,'Internal Staffing Calculator'!$B$9:$B169,0),match(AT$5,'Internal Staffing Calculator'!$R$7:$BL$7,0)),"")</f>
        <v/>
      </c>
      <c r="AU19" s="699" t="str">
        <f t="array" ref="AU19">iferror(index('Internal Staffing Calculator'!$R$9:$BL$115, match($A19,'Internal Staffing Calculator'!$B$9:$B169,0),match(AU$5,'Internal Staffing Calculator'!$R$7:$BL$7,0)),"")</f>
        <v/>
      </c>
      <c r="AV19" s="699" t="str">
        <f t="array" ref="AV19">iferror(index('Internal Staffing Calculator'!$R$9:$BL$115, match($A19,'Internal Staffing Calculator'!$B$9:$B169,0),match(AV$5,'Internal Staffing Calculator'!$R$7:$BL$7,0)),"")</f>
        <v/>
      </c>
      <c r="AW19" s="699" t="str">
        <f t="array" ref="AW19">iferror(index('Internal Staffing Calculator'!$R$9:$BL$115, match($A19,'Internal Staffing Calculator'!$B$9:$B169,0),match(AW$5,'Internal Staffing Calculator'!$R$7:$BL$7,0)),"")</f>
        <v/>
      </c>
      <c r="AX19" s="699" t="str">
        <f t="array" ref="AX19">iferror(index('Internal Staffing Calculator'!$R$9:$BL$115, match($A19,'Internal Staffing Calculator'!$B$9:$B169,0),match(AX$5,'Internal Staffing Calculator'!$R$7:$BL$7,0)),"")</f>
        <v/>
      </c>
      <c r="AY19" s="699" t="str">
        <f t="array" ref="AY19">iferror(index('Internal Staffing Calculator'!$R$9:$BL$115, match($A19,'Internal Staffing Calculator'!$B$9:$B169,0),match(AY$5,'Internal Staffing Calculator'!$R$7:$BL$7,0)),"")</f>
        <v/>
      </c>
      <c r="AZ19" s="699" t="str">
        <f t="array" ref="AZ19">iferror(index('Internal Staffing Calculator'!$R$9:$BL$115, match($A19,'Internal Staffing Calculator'!$B$9:$B169,0),match(AZ$5,'Internal Staffing Calculator'!$R$7:$BL$7,0)),"")</f>
        <v/>
      </c>
      <c r="BA19" s="699" t="str">
        <f t="array" ref="BA19">iferror(index('Internal Staffing Calculator'!$R$9:$BL$115, match($A19,'Internal Staffing Calculator'!$B$9:$B169,0),match(BA$5,'Internal Staffing Calculator'!$R$7:$BL$7,0)),"")</f>
        <v/>
      </c>
    </row>
    <row r="20">
      <c r="A20" s="693"/>
      <c r="B20" s="812" t="str">
        <f t="array" ref="B20">iferror(index('Internal Staffing Calculator'!P:P,match(A20,'Internal Staffing Calculator'!B:B,0)),"")</f>
        <v/>
      </c>
      <c r="C20" s="813" t="str">
        <f t="array" ref="C20">iferror(index('Internal Staffing Calculator'!BM:BM,match(A20,'Internal Staffing Calculator'!B:B,0)),"")</f>
        <v/>
      </c>
      <c r="D20" s="814" t="str">
        <f t="array" ref="D20">iferror(index('Internal Staffing Calculator'!F:F,match(A20,'Internal Staffing Calculator'!B:B,0)),"")</f>
        <v/>
      </c>
      <c r="E20" s="815">
        <f t="shared" si="4"/>
        <v>0</v>
      </c>
      <c r="F20" s="689"/>
      <c r="G20" s="699" t="str">
        <f t="array" ref="G20">iferror(index('Internal Staffing Calculator'!$R$9:$BL$115, match($A20,'Internal Staffing Calculator'!$B$9:$B169,0),match(G$5,'Internal Staffing Calculator'!$R$7:$BL$7,0)),"")</f>
        <v/>
      </c>
      <c r="H20" s="699" t="str">
        <f t="array" ref="H20">iferror(index('Internal Staffing Calculator'!$R$9:$BL$115, match($A20,'Internal Staffing Calculator'!$B$9:$B169,0),match(H$5,'Internal Staffing Calculator'!$R$7:$BL$7,0)),"")</f>
        <v/>
      </c>
      <c r="I20" s="699" t="str">
        <f t="array" ref="I20">iferror(index('Internal Staffing Calculator'!$R$9:$BL$115, match($A20,'Internal Staffing Calculator'!$B$9:$B169,0),match(I$5,'Internal Staffing Calculator'!$R$7:$BL$7,0)),"")</f>
        <v/>
      </c>
      <c r="J20" s="699" t="str">
        <f t="array" ref="J20">iferror(index('Internal Staffing Calculator'!$R$9:$BL$115, match($A20,'Internal Staffing Calculator'!$B$9:$B169,0),match(J$5,'Internal Staffing Calculator'!$R$7:$BL$7,0)),"")</f>
        <v/>
      </c>
      <c r="K20" s="699" t="str">
        <f t="array" ref="K20">iferror(index('Internal Staffing Calculator'!$R$9:$BL$115, match($A20,'Internal Staffing Calculator'!$B$9:$B169,0),match(K$5,'Internal Staffing Calculator'!$R$7:$BL$7,0)),"")</f>
        <v/>
      </c>
      <c r="L20" s="699" t="str">
        <f t="array" ref="L20">iferror(index('Internal Staffing Calculator'!$R$9:$BL$115, match($A20,'Internal Staffing Calculator'!$B$9:$B169,0),match(L$5,'Internal Staffing Calculator'!$R$7:$BL$7,0)),"")</f>
        <v/>
      </c>
      <c r="M20" s="699" t="str">
        <f t="array" ref="M20">iferror(index('Internal Staffing Calculator'!$R$9:$BL$115, match($A20,'Internal Staffing Calculator'!$B$9:$B169,0),match(M$5,'Internal Staffing Calculator'!$R$7:$BL$7,0)),"")</f>
        <v/>
      </c>
      <c r="N20" s="699" t="str">
        <f t="array" ref="N20">iferror(index('Internal Staffing Calculator'!$R$9:$BL$115, match($A20,'Internal Staffing Calculator'!$B$9:$B169,0),match(N$5,'Internal Staffing Calculator'!$R$7:$BL$7,0)),"")</f>
        <v/>
      </c>
      <c r="O20" s="699" t="str">
        <f t="array" ref="O20">iferror(index('Internal Staffing Calculator'!$R$9:$BL$115, match($A20,'Internal Staffing Calculator'!$B$9:$B169,0),match(O$5,'Internal Staffing Calculator'!$R$7:$BL$7,0)),"")</f>
        <v/>
      </c>
      <c r="P20" s="699" t="str">
        <f t="array" ref="P20">iferror(index('Internal Staffing Calculator'!$R$9:$BL$115, match($A20,'Internal Staffing Calculator'!$B$9:$B169,0),match(P$5,'Internal Staffing Calculator'!$R$7:$BL$7,0)),"")</f>
        <v/>
      </c>
      <c r="Q20" s="699" t="str">
        <f t="array" ref="Q20">iferror(index('Internal Staffing Calculator'!$R$9:$BL$115, match($A20,'Internal Staffing Calculator'!$B$9:$B169,0),match(Q$5,'Internal Staffing Calculator'!$R$7:$BL$7,0)),"")</f>
        <v/>
      </c>
      <c r="R20" s="699" t="str">
        <f t="array" ref="R20">iferror(index('Internal Staffing Calculator'!$R$9:$BL$115, match($A20,'Internal Staffing Calculator'!$B$9:$B169,0),match(R$5,'Internal Staffing Calculator'!$R$7:$BL$7,0)),"")</f>
        <v/>
      </c>
      <c r="S20" s="699" t="str">
        <f t="array" ref="S20">iferror(index('Internal Staffing Calculator'!$R$9:$BL$115, match($A20,'Internal Staffing Calculator'!$B$9:$B169,0),match(S$5,'Internal Staffing Calculator'!$R$7:$BL$7,0)),"")</f>
        <v/>
      </c>
      <c r="T20" s="699" t="str">
        <f t="array" ref="T20">iferror(index('Internal Staffing Calculator'!$R$9:$BL$115, match($A20,'Internal Staffing Calculator'!$B$9:$B169,0),match(T$5,'Internal Staffing Calculator'!$R$7:$BL$7,0)),"")</f>
        <v/>
      </c>
      <c r="U20" s="699" t="str">
        <f t="array" ref="U20">iferror(index('Internal Staffing Calculator'!$R$9:$BL$115, match($A20,'Internal Staffing Calculator'!$B$9:$B169,0),match(U$5,'Internal Staffing Calculator'!$R$7:$BL$7,0)),"")</f>
        <v/>
      </c>
      <c r="V20" s="699" t="str">
        <f t="array" ref="V20">iferror(index('Internal Staffing Calculator'!$R$9:$BL$115, match($A20,'Internal Staffing Calculator'!$B$9:$B169,0),match(V$5,'Internal Staffing Calculator'!$R$7:$BL$7,0)),"")</f>
        <v/>
      </c>
      <c r="W20" s="699" t="str">
        <f t="array" ref="W20">iferror(index('Internal Staffing Calculator'!$R$9:$BL$115, match($A20,'Internal Staffing Calculator'!$B$9:$B169,0),match(W$5,'Internal Staffing Calculator'!$R$7:$BL$7,0)),"")</f>
        <v/>
      </c>
      <c r="X20" s="699" t="str">
        <f t="array" ref="X20">iferror(index('Internal Staffing Calculator'!$R$9:$BL$115, match($A20,'Internal Staffing Calculator'!$B$9:$B169,0),match(X$5,'Internal Staffing Calculator'!$R$7:$BL$7,0)),"")</f>
        <v/>
      </c>
      <c r="Y20" s="699" t="str">
        <f t="array" ref="Y20">iferror(index('Internal Staffing Calculator'!$R$9:$BL$115, match($A20,'Internal Staffing Calculator'!$B$9:$B169,0),match(Y$5,'Internal Staffing Calculator'!$R$7:$BL$7,0)),"")</f>
        <v/>
      </c>
      <c r="Z20" s="699" t="str">
        <f t="array" ref="Z20">iferror(index('Internal Staffing Calculator'!$R$9:$BL$115, match($A20,'Internal Staffing Calculator'!$B$9:$B169,0),match(Z$5,'Internal Staffing Calculator'!$R$7:$BL$7,0)),"")</f>
        <v/>
      </c>
      <c r="AA20" s="699" t="str">
        <f t="array" ref="AA20">iferror(index('Internal Staffing Calculator'!$R$9:$BL$115, match($A20,'Internal Staffing Calculator'!$B$9:$B169,0),match(AA$5,'Internal Staffing Calculator'!$R$7:$BL$7,0)),"")</f>
        <v/>
      </c>
      <c r="AB20" s="699" t="str">
        <f t="array" ref="AB20">iferror(index('Internal Staffing Calculator'!$R$9:$BL$115, match($A20,'Internal Staffing Calculator'!$B$9:$B169,0),match(AB$5,'Internal Staffing Calculator'!$R$7:$BL$7,0)),"")</f>
        <v/>
      </c>
      <c r="AC20" s="699" t="str">
        <f t="array" ref="AC20">iferror(index('Internal Staffing Calculator'!$R$9:$BL$115, match($A20,'Internal Staffing Calculator'!$B$9:$B169,0),match(AC$5,'Internal Staffing Calculator'!$R$7:$BL$7,0)),"")</f>
        <v/>
      </c>
      <c r="AD20" s="699" t="str">
        <f t="array" ref="AD20">iferror(index('Internal Staffing Calculator'!$R$9:$BL$115, match($A20,'Internal Staffing Calculator'!$B$9:$B169,0),match(AD$5,'Internal Staffing Calculator'!$R$7:$BL$7,0)),"")</f>
        <v/>
      </c>
      <c r="AE20" s="699" t="str">
        <f t="array" ref="AE20">iferror(index('Internal Staffing Calculator'!$R$9:$BL$115, match($A20,'Internal Staffing Calculator'!$B$9:$B169,0),match(AE$5,'Internal Staffing Calculator'!$R$7:$BL$7,0)),"")</f>
        <v/>
      </c>
      <c r="AF20" s="699" t="str">
        <f t="array" ref="AF20">iferror(index('Internal Staffing Calculator'!$R$9:$BL$115, match($A20,'Internal Staffing Calculator'!$B$9:$B169,0),match(AF$5,'Internal Staffing Calculator'!$R$7:$BL$7,0)),"")</f>
        <v/>
      </c>
      <c r="AG20" s="699" t="str">
        <f t="array" ref="AG20">iferror(index('Internal Staffing Calculator'!$R$9:$BL$115, match($A20,'Internal Staffing Calculator'!$B$9:$B169,0),match(AG$5,'Internal Staffing Calculator'!$R$7:$BL$7,0)),"")</f>
        <v/>
      </c>
      <c r="AH20" s="699" t="str">
        <f t="array" ref="AH20">iferror(index('Internal Staffing Calculator'!$R$9:$BL$115, match($A20,'Internal Staffing Calculator'!$B$9:$B169,0),match(AH$5,'Internal Staffing Calculator'!$R$7:$BL$7,0)),"")</f>
        <v/>
      </c>
      <c r="AI20" s="699" t="str">
        <f t="array" ref="AI20">iferror(index('Internal Staffing Calculator'!$R$9:$BL$115, match($A20,'Internal Staffing Calculator'!$B$9:$B169,0),match(AI$5,'Internal Staffing Calculator'!$R$7:$BL$7,0)),"")</f>
        <v/>
      </c>
      <c r="AJ20" s="699" t="str">
        <f t="array" ref="AJ20">iferror(index('Internal Staffing Calculator'!$R$9:$BL$115, match($A20,'Internal Staffing Calculator'!$B$9:$B169,0),match(AJ$5,'Internal Staffing Calculator'!$R$7:$BL$7,0)),"")</f>
        <v/>
      </c>
      <c r="AK20" s="699" t="str">
        <f t="array" ref="AK20">iferror(index('Internal Staffing Calculator'!$R$9:$BL$115, match($A20,'Internal Staffing Calculator'!$B$9:$B169,0),match(AK$5,'Internal Staffing Calculator'!$R$7:$BL$7,0)),"")</f>
        <v/>
      </c>
      <c r="AL20" s="699" t="str">
        <f t="array" ref="AL20">iferror(index('Internal Staffing Calculator'!$R$9:$BL$115, match($A20,'Internal Staffing Calculator'!$B$9:$B169,0),match(AL$5,'Internal Staffing Calculator'!$R$7:$BL$7,0)),"")</f>
        <v/>
      </c>
      <c r="AM20" s="699" t="str">
        <f t="array" ref="AM20">iferror(index('Internal Staffing Calculator'!$R$9:$BL$115, match($A20,'Internal Staffing Calculator'!$B$9:$B169,0),match(AM$5,'Internal Staffing Calculator'!$R$7:$BL$7,0)),"")</f>
        <v/>
      </c>
      <c r="AN20" s="699" t="str">
        <f t="array" ref="AN20">iferror(index('Internal Staffing Calculator'!$R$9:$BL$115, match($A20,'Internal Staffing Calculator'!$B$9:$B169,0),match(AN$5,'Internal Staffing Calculator'!$R$7:$BL$7,0)),"")</f>
        <v/>
      </c>
      <c r="AO20" s="699" t="str">
        <f t="array" ref="AO20">iferror(index('Internal Staffing Calculator'!$R$9:$BL$115, match($A20,'Internal Staffing Calculator'!$B$9:$B169,0),match(AO$5,'Internal Staffing Calculator'!$R$7:$BL$7,0)),"")</f>
        <v/>
      </c>
      <c r="AP20" s="699" t="str">
        <f t="array" ref="AP20">iferror(index('Internal Staffing Calculator'!$R$9:$BL$115, match($A20,'Internal Staffing Calculator'!$B$9:$B169,0),match(AP$5,'Internal Staffing Calculator'!$R$7:$BL$7,0)),"")</f>
        <v/>
      </c>
      <c r="AQ20" s="699" t="str">
        <f t="array" ref="AQ20">iferror(index('Internal Staffing Calculator'!$R$9:$BL$115, match($A20,'Internal Staffing Calculator'!$B$9:$B169,0),match(AQ$5,'Internal Staffing Calculator'!$R$7:$BL$7,0)),"")</f>
        <v/>
      </c>
      <c r="AR20" s="699" t="str">
        <f t="array" ref="AR20">iferror(index('Internal Staffing Calculator'!$R$9:$BL$115, match($A20,'Internal Staffing Calculator'!$B$9:$B169,0),match(AR$5,'Internal Staffing Calculator'!$R$7:$BL$7,0)),"")</f>
        <v/>
      </c>
      <c r="AS20" s="699" t="str">
        <f t="array" ref="AS20">iferror(index('Internal Staffing Calculator'!$R$9:$BL$115, match($A20,'Internal Staffing Calculator'!$B$9:$B169,0),match(AS$5,'Internal Staffing Calculator'!$R$7:$BL$7,0)),"")</f>
        <v/>
      </c>
      <c r="AT20" s="699" t="str">
        <f t="array" ref="AT20">iferror(index('Internal Staffing Calculator'!$R$9:$BL$115, match($A20,'Internal Staffing Calculator'!$B$9:$B169,0),match(AT$5,'Internal Staffing Calculator'!$R$7:$BL$7,0)),"")</f>
        <v/>
      </c>
      <c r="AU20" s="699" t="str">
        <f t="array" ref="AU20">iferror(index('Internal Staffing Calculator'!$R$9:$BL$115, match($A20,'Internal Staffing Calculator'!$B$9:$B169,0),match(AU$5,'Internal Staffing Calculator'!$R$7:$BL$7,0)),"")</f>
        <v/>
      </c>
      <c r="AV20" s="699" t="str">
        <f t="array" ref="AV20">iferror(index('Internal Staffing Calculator'!$R$9:$BL$115, match($A20,'Internal Staffing Calculator'!$B$9:$B169,0),match(AV$5,'Internal Staffing Calculator'!$R$7:$BL$7,0)),"")</f>
        <v/>
      </c>
      <c r="AW20" s="699" t="str">
        <f t="array" ref="AW20">iferror(index('Internal Staffing Calculator'!$R$9:$BL$115, match($A20,'Internal Staffing Calculator'!$B$9:$B169,0),match(AW$5,'Internal Staffing Calculator'!$R$7:$BL$7,0)),"")</f>
        <v/>
      </c>
      <c r="AX20" s="699" t="str">
        <f t="array" ref="AX20">iferror(index('Internal Staffing Calculator'!$R$9:$BL$115, match($A20,'Internal Staffing Calculator'!$B$9:$B169,0),match(AX$5,'Internal Staffing Calculator'!$R$7:$BL$7,0)),"")</f>
        <v/>
      </c>
      <c r="AY20" s="699" t="str">
        <f t="array" ref="AY20">iferror(index('Internal Staffing Calculator'!$R$9:$BL$115, match($A20,'Internal Staffing Calculator'!$B$9:$B169,0),match(AY$5,'Internal Staffing Calculator'!$R$7:$BL$7,0)),"")</f>
        <v/>
      </c>
      <c r="AZ20" s="699" t="str">
        <f t="array" ref="AZ20">iferror(index('Internal Staffing Calculator'!$R$9:$BL$115, match($A20,'Internal Staffing Calculator'!$B$9:$B169,0),match(AZ$5,'Internal Staffing Calculator'!$R$7:$BL$7,0)),"")</f>
        <v/>
      </c>
      <c r="BA20" s="699" t="str">
        <f t="array" ref="BA20">iferror(index('Internal Staffing Calculator'!$R$9:$BL$115, match($A20,'Internal Staffing Calculator'!$B$9:$B169,0),match(BA$5,'Internal Staffing Calculator'!$R$7:$BL$7,0)),"")</f>
        <v/>
      </c>
    </row>
    <row r="21">
      <c r="A21" s="693"/>
      <c r="B21" s="812" t="str">
        <f t="array" ref="B21">iferror(index('Internal Staffing Calculator'!P:P,match(A21,'Internal Staffing Calculator'!B:B,0)),"")</f>
        <v/>
      </c>
      <c r="C21" s="813" t="str">
        <f t="array" ref="C21">iferror(index('Internal Staffing Calculator'!BM:BM,match(A21,'Internal Staffing Calculator'!B:B,0)),"")</f>
        <v/>
      </c>
      <c r="D21" s="814" t="str">
        <f t="array" ref="D21">iferror(index('Internal Staffing Calculator'!F:F,match(A21,'Internal Staffing Calculator'!B:B,0)),"")</f>
        <v/>
      </c>
      <c r="E21" s="815">
        <f t="shared" si="4"/>
        <v>0</v>
      </c>
      <c r="F21" s="689"/>
      <c r="G21" s="699" t="str">
        <f t="array" ref="G21">iferror(index('Internal Staffing Calculator'!$R$9:$BL$115, match($A21,'Internal Staffing Calculator'!$B$9:$B169,0),match(G$5,'Internal Staffing Calculator'!$R$7:$BL$7,0)),"")</f>
        <v/>
      </c>
      <c r="H21" s="699" t="str">
        <f t="array" ref="H21">iferror(index('Internal Staffing Calculator'!$R$9:$BL$115, match($A21,'Internal Staffing Calculator'!$B$9:$B169,0),match(H$5,'Internal Staffing Calculator'!$R$7:$BL$7,0)),"")</f>
        <v/>
      </c>
      <c r="I21" s="699" t="str">
        <f t="array" ref="I21">iferror(index('Internal Staffing Calculator'!$R$9:$BL$115, match($A21,'Internal Staffing Calculator'!$B$9:$B169,0),match(I$5,'Internal Staffing Calculator'!$R$7:$BL$7,0)),"")</f>
        <v/>
      </c>
      <c r="J21" s="699" t="str">
        <f t="array" ref="J21">iferror(index('Internal Staffing Calculator'!$R$9:$BL$115, match($A21,'Internal Staffing Calculator'!$B$9:$B169,0),match(J$5,'Internal Staffing Calculator'!$R$7:$BL$7,0)),"")</f>
        <v/>
      </c>
      <c r="K21" s="699" t="str">
        <f t="array" ref="K21">iferror(index('Internal Staffing Calculator'!$R$9:$BL$115, match($A21,'Internal Staffing Calculator'!$B$9:$B169,0),match(K$5,'Internal Staffing Calculator'!$R$7:$BL$7,0)),"")</f>
        <v/>
      </c>
      <c r="L21" s="699" t="str">
        <f t="array" ref="L21">iferror(index('Internal Staffing Calculator'!$R$9:$BL$115, match($A21,'Internal Staffing Calculator'!$B$9:$B169,0),match(L$5,'Internal Staffing Calculator'!$R$7:$BL$7,0)),"")</f>
        <v/>
      </c>
      <c r="M21" s="699" t="str">
        <f t="array" ref="M21">iferror(index('Internal Staffing Calculator'!$R$9:$BL$115, match($A21,'Internal Staffing Calculator'!$B$9:$B169,0),match(M$5,'Internal Staffing Calculator'!$R$7:$BL$7,0)),"")</f>
        <v/>
      </c>
      <c r="N21" s="699" t="str">
        <f t="array" ref="N21">iferror(index('Internal Staffing Calculator'!$R$9:$BL$115, match($A21,'Internal Staffing Calculator'!$B$9:$B169,0),match(N$5,'Internal Staffing Calculator'!$R$7:$BL$7,0)),"")</f>
        <v/>
      </c>
      <c r="O21" s="699" t="str">
        <f t="array" ref="O21">iferror(index('Internal Staffing Calculator'!$R$9:$BL$115, match($A21,'Internal Staffing Calculator'!$B$9:$B169,0),match(O$5,'Internal Staffing Calculator'!$R$7:$BL$7,0)),"")</f>
        <v/>
      </c>
      <c r="P21" s="699" t="str">
        <f t="array" ref="P21">iferror(index('Internal Staffing Calculator'!$R$9:$BL$115, match($A21,'Internal Staffing Calculator'!$B$9:$B169,0),match(P$5,'Internal Staffing Calculator'!$R$7:$BL$7,0)),"")</f>
        <v/>
      </c>
      <c r="Q21" s="699" t="str">
        <f t="array" ref="Q21">iferror(index('Internal Staffing Calculator'!$R$9:$BL$115, match($A21,'Internal Staffing Calculator'!$B$9:$B169,0),match(Q$5,'Internal Staffing Calculator'!$R$7:$BL$7,0)),"")</f>
        <v/>
      </c>
      <c r="R21" s="699" t="str">
        <f t="array" ref="R21">iferror(index('Internal Staffing Calculator'!$R$9:$BL$115, match($A21,'Internal Staffing Calculator'!$B$9:$B169,0),match(R$5,'Internal Staffing Calculator'!$R$7:$BL$7,0)),"")</f>
        <v/>
      </c>
      <c r="S21" s="699" t="str">
        <f t="array" ref="S21">iferror(index('Internal Staffing Calculator'!$R$9:$BL$115, match($A21,'Internal Staffing Calculator'!$B$9:$B169,0),match(S$5,'Internal Staffing Calculator'!$R$7:$BL$7,0)),"")</f>
        <v/>
      </c>
      <c r="T21" s="699" t="str">
        <f t="array" ref="T21">iferror(index('Internal Staffing Calculator'!$R$9:$BL$115, match($A21,'Internal Staffing Calculator'!$B$9:$B169,0),match(T$5,'Internal Staffing Calculator'!$R$7:$BL$7,0)),"")</f>
        <v/>
      </c>
      <c r="U21" s="699" t="str">
        <f t="array" ref="U21">iferror(index('Internal Staffing Calculator'!$R$9:$BL$115, match($A21,'Internal Staffing Calculator'!$B$9:$B169,0),match(U$5,'Internal Staffing Calculator'!$R$7:$BL$7,0)),"")</f>
        <v/>
      </c>
      <c r="V21" s="699" t="str">
        <f t="array" ref="V21">iferror(index('Internal Staffing Calculator'!$R$9:$BL$115, match($A21,'Internal Staffing Calculator'!$B$9:$B169,0),match(V$5,'Internal Staffing Calculator'!$R$7:$BL$7,0)),"")</f>
        <v/>
      </c>
      <c r="W21" s="699" t="str">
        <f t="array" ref="W21">iferror(index('Internal Staffing Calculator'!$R$9:$BL$115, match($A21,'Internal Staffing Calculator'!$B$9:$B169,0),match(W$5,'Internal Staffing Calculator'!$R$7:$BL$7,0)),"")</f>
        <v/>
      </c>
      <c r="X21" s="699" t="str">
        <f t="array" ref="X21">iferror(index('Internal Staffing Calculator'!$R$9:$BL$115, match($A21,'Internal Staffing Calculator'!$B$9:$B169,0),match(X$5,'Internal Staffing Calculator'!$R$7:$BL$7,0)),"")</f>
        <v/>
      </c>
      <c r="Y21" s="699" t="str">
        <f t="array" ref="Y21">iferror(index('Internal Staffing Calculator'!$R$9:$BL$115, match($A21,'Internal Staffing Calculator'!$B$9:$B169,0),match(Y$5,'Internal Staffing Calculator'!$R$7:$BL$7,0)),"")</f>
        <v/>
      </c>
      <c r="Z21" s="699" t="str">
        <f t="array" ref="Z21">iferror(index('Internal Staffing Calculator'!$R$9:$BL$115, match($A21,'Internal Staffing Calculator'!$B$9:$B169,0),match(Z$5,'Internal Staffing Calculator'!$R$7:$BL$7,0)),"")</f>
        <v/>
      </c>
      <c r="AA21" s="699" t="str">
        <f t="array" ref="AA21">iferror(index('Internal Staffing Calculator'!$R$9:$BL$115, match($A21,'Internal Staffing Calculator'!$B$9:$B169,0),match(AA$5,'Internal Staffing Calculator'!$R$7:$BL$7,0)),"")</f>
        <v/>
      </c>
      <c r="AB21" s="699" t="str">
        <f t="array" ref="AB21">iferror(index('Internal Staffing Calculator'!$R$9:$BL$115, match($A21,'Internal Staffing Calculator'!$B$9:$B169,0),match(AB$5,'Internal Staffing Calculator'!$R$7:$BL$7,0)),"")</f>
        <v/>
      </c>
      <c r="AC21" s="699" t="str">
        <f t="array" ref="AC21">iferror(index('Internal Staffing Calculator'!$R$9:$BL$115, match($A21,'Internal Staffing Calculator'!$B$9:$B169,0),match(AC$5,'Internal Staffing Calculator'!$R$7:$BL$7,0)),"")</f>
        <v/>
      </c>
      <c r="AD21" s="699" t="str">
        <f t="array" ref="AD21">iferror(index('Internal Staffing Calculator'!$R$9:$BL$115, match($A21,'Internal Staffing Calculator'!$B$9:$B169,0),match(AD$5,'Internal Staffing Calculator'!$R$7:$BL$7,0)),"")</f>
        <v/>
      </c>
      <c r="AE21" s="699" t="str">
        <f t="array" ref="AE21">iferror(index('Internal Staffing Calculator'!$R$9:$BL$115, match($A21,'Internal Staffing Calculator'!$B$9:$B169,0),match(AE$5,'Internal Staffing Calculator'!$R$7:$BL$7,0)),"")</f>
        <v/>
      </c>
      <c r="AF21" s="699" t="str">
        <f t="array" ref="AF21">iferror(index('Internal Staffing Calculator'!$R$9:$BL$115, match($A21,'Internal Staffing Calculator'!$B$9:$B169,0),match(AF$5,'Internal Staffing Calculator'!$R$7:$BL$7,0)),"")</f>
        <v/>
      </c>
      <c r="AG21" s="699" t="str">
        <f t="array" ref="AG21">iferror(index('Internal Staffing Calculator'!$R$9:$BL$115, match($A21,'Internal Staffing Calculator'!$B$9:$B169,0),match(AG$5,'Internal Staffing Calculator'!$R$7:$BL$7,0)),"")</f>
        <v/>
      </c>
      <c r="AH21" s="699" t="str">
        <f t="array" ref="AH21">iferror(index('Internal Staffing Calculator'!$R$9:$BL$115, match($A21,'Internal Staffing Calculator'!$B$9:$B169,0),match(AH$5,'Internal Staffing Calculator'!$R$7:$BL$7,0)),"")</f>
        <v/>
      </c>
      <c r="AI21" s="699" t="str">
        <f t="array" ref="AI21">iferror(index('Internal Staffing Calculator'!$R$9:$BL$115, match($A21,'Internal Staffing Calculator'!$B$9:$B169,0),match(AI$5,'Internal Staffing Calculator'!$R$7:$BL$7,0)),"")</f>
        <v/>
      </c>
      <c r="AJ21" s="699" t="str">
        <f t="array" ref="AJ21">iferror(index('Internal Staffing Calculator'!$R$9:$BL$115, match($A21,'Internal Staffing Calculator'!$B$9:$B169,0),match(AJ$5,'Internal Staffing Calculator'!$R$7:$BL$7,0)),"")</f>
        <v/>
      </c>
      <c r="AK21" s="699" t="str">
        <f t="array" ref="AK21">iferror(index('Internal Staffing Calculator'!$R$9:$BL$115, match($A21,'Internal Staffing Calculator'!$B$9:$B169,0),match(AK$5,'Internal Staffing Calculator'!$R$7:$BL$7,0)),"")</f>
        <v/>
      </c>
      <c r="AL21" s="699" t="str">
        <f t="array" ref="AL21">iferror(index('Internal Staffing Calculator'!$R$9:$BL$115, match($A21,'Internal Staffing Calculator'!$B$9:$B169,0),match(AL$5,'Internal Staffing Calculator'!$R$7:$BL$7,0)),"")</f>
        <v/>
      </c>
      <c r="AM21" s="699" t="str">
        <f t="array" ref="AM21">iferror(index('Internal Staffing Calculator'!$R$9:$BL$115, match($A21,'Internal Staffing Calculator'!$B$9:$B169,0),match(AM$5,'Internal Staffing Calculator'!$R$7:$BL$7,0)),"")</f>
        <v/>
      </c>
      <c r="AN21" s="699" t="str">
        <f t="array" ref="AN21">iferror(index('Internal Staffing Calculator'!$R$9:$BL$115, match($A21,'Internal Staffing Calculator'!$B$9:$B169,0),match(AN$5,'Internal Staffing Calculator'!$R$7:$BL$7,0)),"")</f>
        <v/>
      </c>
      <c r="AO21" s="699" t="str">
        <f t="array" ref="AO21">iferror(index('Internal Staffing Calculator'!$R$9:$BL$115, match($A21,'Internal Staffing Calculator'!$B$9:$B169,0),match(AO$5,'Internal Staffing Calculator'!$R$7:$BL$7,0)),"")</f>
        <v/>
      </c>
      <c r="AP21" s="699" t="str">
        <f t="array" ref="AP21">iferror(index('Internal Staffing Calculator'!$R$9:$BL$115, match($A21,'Internal Staffing Calculator'!$B$9:$B169,0),match(AP$5,'Internal Staffing Calculator'!$R$7:$BL$7,0)),"")</f>
        <v/>
      </c>
      <c r="AQ21" s="699" t="str">
        <f t="array" ref="AQ21">iferror(index('Internal Staffing Calculator'!$R$9:$BL$115, match($A21,'Internal Staffing Calculator'!$B$9:$B169,0),match(AQ$5,'Internal Staffing Calculator'!$R$7:$BL$7,0)),"")</f>
        <v/>
      </c>
      <c r="AR21" s="699" t="str">
        <f t="array" ref="AR21">iferror(index('Internal Staffing Calculator'!$R$9:$BL$115, match($A21,'Internal Staffing Calculator'!$B$9:$B169,0),match(AR$5,'Internal Staffing Calculator'!$R$7:$BL$7,0)),"")</f>
        <v/>
      </c>
      <c r="AS21" s="699" t="str">
        <f t="array" ref="AS21">iferror(index('Internal Staffing Calculator'!$R$9:$BL$115, match($A21,'Internal Staffing Calculator'!$B$9:$B169,0),match(AS$5,'Internal Staffing Calculator'!$R$7:$BL$7,0)),"")</f>
        <v/>
      </c>
      <c r="AT21" s="699" t="str">
        <f t="array" ref="AT21">iferror(index('Internal Staffing Calculator'!$R$9:$BL$115, match($A21,'Internal Staffing Calculator'!$B$9:$B169,0),match(AT$5,'Internal Staffing Calculator'!$R$7:$BL$7,0)),"")</f>
        <v/>
      </c>
      <c r="AU21" s="699" t="str">
        <f t="array" ref="AU21">iferror(index('Internal Staffing Calculator'!$R$9:$BL$115, match($A21,'Internal Staffing Calculator'!$B$9:$B169,0),match(AU$5,'Internal Staffing Calculator'!$R$7:$BL$7,0)),"")</f>
        <v/>
      </c>
      <c r="AV21" s="699" t="str">
        <f t="array" ref="AV21">iferror(index('Internal Staffing Calculator'!$R$9:$BL$115, match($A21,'Internal Staffing Calculator'!$B$9:$B169,0),match(AV$5,'Internal Staffing Calculator'!$R$7:$BL$7,0)),"")</f>
        <v/>
      </c>
      <c r="AW21" s="699" t="str">
        <f t="array" ref="AW21">iferror(index('Internal Staffing Calculator'!$R$9:$BL$115, match($A21,'Internal Staffing Calculator'!$B$9:$B169,0),match(AW$5,'Internal Staffing Calculator'!$R$7:$BL$7,0)),"")</f>
        <v/>
      </c>
      <c r="AX21" s="699" t="str">
        <f t="array" ref="AX21">iferror(index('Internal Staffing Calculator'!$R$9:$BL$115, match($A21,'Internal Staffing Calculator'!$B$9:$B169,0),match(AX$5,'Internal Staffing Calculator'!$R$7:$BL$7,0)),"")</f>
        <v/>
      </c>
      <c r="AY21" s="699" t="str">
        <f t="array" ref="AY21">iferror(index('Internal Staffing Calculator'!$R$9:$BL$115, match($A21,'Internal Staffing Calculator'!$B$9:$B169,0),match(AY$5,'Internal Staffing Calculator'!$R$7:$BL$7,0)),"")</f>
        <v/>
      </c>
      <c r="AZ21" s="699" t="str">
        <f t="array" ref="AZ21">iferror(index('Internal Staffing Calculator'!$R$9:$BL$115, match($A21,'Internal Staffing Calculator'!$B$9:$B169,0),match(AZ$5,'Internal Staffing Calculator'!$R$7:$BL$7,0)),"")</f>
        <v/>
      </c>
      <c r="BA21" s="699" t="str">
        <f t="array" ref="BA21">iferror(index('Internal Staffing Calculator'!$R$9:$BL$115, match($A21,'Internal Staffing Calculator'!$B$9:$B169,0),match(BA$5,'Internal Staffing Calculator'!$R$7:$BL$7,0)),"")</f>
        <v/>
      </c>
    </row>
    <row r="22">
      <c r="A22" s="693"/>
      <c r="B22" s="812" t="str">
        <f t="array" ref="B22">iferror(index('Internal Staffing Calculator'!P:P,match(A22,'Internal Staffing Calculator'!B:B,0)),"")</f>
        <v/>
      </c>
      <c r="C22" s="813" t="str">
        <f t="array" ref="C22">iferror(index('Internal Staffing Calculator'!BM:BM,match(A22,'Internal Staffing Calculator'!B:B,0)),"")</f>
        <v/>
      </c>
      <c r="D22" s="814" t="str">
        <f t="array" ref="D22">iferror(index('Internal Staffing Calculator'!F:F,match(A22,'Internal Staffing Calculator'!B:B,0)),"")</f>
        <v/>
      </c>
      <c r="E22" s="815">
        <f t="shared" si="4"/>
        <v>0</v>
      </c>
      <c r="F22" s="689"/>
      <c r="G22" s="699" t="str">
        <f t="array" ref="G22">iferror(index('Internal Staffing Calculator'!$R$9:$BL$115, match($A22,'Internal Staffing Calculator'!$B$9:$B169,0),match(G$5,'Internal Staffing Calculator'!$R$7:$BL$7,0)),"")</f>
        <v/>
      </c>
      <c r="H22" s="699" t="str">
        <f t="array" ref="H22">iferror(index('Internal Staffing Calculator'!$R$9:$BL$115, match($A22,'Internal Staffing Calculator'!$B$9:$B169,0),match(H$5,'Internal Staffing Calculator'!$R$7:$BL$7,0)),"")</f>
        <v/>
      </c>
      <c r="I22" s="699" t="str">
        <f t="array" ref="I22">iferror(index('Internal Staffing Calculator'!$R$9:$BL$115, match($A22,'Internal Staffing Calculator'!$B$9:$B169,0),match(I$5,'Internal Staffing Calculator'!$R$7:$BL$7,0)),"")</f>
        <v/>
      </c>
      <c r="J22" s="699" t="str">
        <f t="array" ref="J22">iferror(index('Internal Staffing Calculator'!$R$9:$BL$115, match($A22,'Internal Staffing Calculator'!$B$9:$B169,0),match(J$5,'Internal Staffing Calculator'!$R$7:$BL$7,0)),"")</f>
        <v/>
      </c>
      <c r="K22" s="699" t="str">
        <f t="array" ref="K22">iferror(index('Internal Staffing Calculator'!$R$9:$BL$115, match($A22,'Internal Staffing Calculator'!$B$9:$B169,0),match(K$5,'Internal Staffing Calculator'!$R$7:$BL$7,0)),"")</f>
        <v/>
      </c>
      <c r="L22" s="699" t="str">
        <f t="array" ref="L22">iferror(index('Internal Staffing Calculator'!$R$9:$BL$115, match($A22,'Internal Staffing Calculator'!$B$9:$B169,0),match(L$5,'Internal Staffing Calculator'!$R$7:$BL$7,0)),"")</f>
        <v/>
      </c>
      <c r="M22" s="699" t="str">
        <f t="array" ref="M22">iferror(index('Internal Staffing Calculator'!$R$9:$BL$115, match($A22,'Internal Staffing Calculator'!$B$9:$B169,0),match(M$5,'Internal Staffing Calculator'!$R$7:$BL$7,0)),"")</f>
        <v/>
      </c>
      <c r="N22" s="699" t="str">
        <f t="array" ref="N22">iferror(index('Internal Staffing Calculator'!$R$9:$BL$115, match($A22,'Internal Staffing Calculator'!$B$9:$B169,0),match(N$5,'Internal Staffing Calculator'!$R$7:$BL$7,0)),"")</f>
        <v/>
      </c>
      <c r="O22" s="699" t="str">
        <f t="array" ref="O22">iferror(index('Internal Staffing Calculator'!$R$9:$BL$115, match($A22,'Internal Staffing Calculator'!$B$9:$B169,0),match(O$5,'Internal Staffing Calculator'!$R$7:$BL$7,0)),"")</f>
        <v/>
      </c>
      <c r="P22" s="699" t="str">
        <f t="array" ref="P22">iferror(index('Internal Staffing Calculator'!$R$9:$BL$115, match($A22,'Internal Staffing Calculator'!$B$9:$B169,0),match(P$5,'Internal Staffing Calculator'!$R$7:$BL$7,0)),"")</f>
        <v/>
      </c>
      <c r="Q22" s="699" t="str">
        <f t="array" ref="Q22">iferror(index('Internal Staffing Calculator'!$R$9:$BL$115, match($A22,'Internal Staffing Calculator'!$B$9:$B169,0),match(Q$5,'Internal Staffing Calculator'!$R$7:$BL$7,0)),"")</f>
        <v/>
      </c>
      <c r="R22" s="699" t="str">
        <f t="array" ref="R22">iferror(index('Internal Staffing Calculator'!$R$9:$BL$115, match($A22,'Internal Staffing Calculator'!$B$9:$B169,0),match(R$5,'Internal Staffing Calculator'!$R$7:$BL$7,0)),"")</f>
        <v/>
      </c>
      <c r="S22" s="699" t="str">
        <f t="array" ref="S22">iferror(index('Internal Staffing Calculator'!$R$9:$BL$115, match($A22,'Internal Staffing Calculator'!$B$9:$B169,0),match(S$5,'Internal Staffing Calculator'!$R$7:$BL$7,0)),"")</f>
        <v/>
      </c>
      <c r="T22" s="699" t="str">
        <f t="array" ref="T22">iferror(index('Internal Staffing Calculator'!$R$9:$BL$115, match($A22,'Internal Staffing Calculator'!$B$9:$B169,0),match(T$5,'Internal Staffing Calculator'!$R$7:$BL$7,0)),"")</f>
        <v/>
      </c>
      <c r="U22" s="699" t="str">
        <f t="array" ref="U22">iferror(index('Internal Staffing Calculator'!$R$9:$BL$115, match($A22,'Internal Staffing Calculator'!$B$9:$B169,0),match(U$5,'Internal Staffing Calculator'!$R$7:$BL$7,0)),"")</f>
        <v/>
      </c>
      <c r="V22" s="699" t="str">
        <f t="array" ref="V22">iferror(index('Internal Staffing Calculator'!$R$9:$BL$115, match($A22,'Internal Staffing Calculator'!$B$9:$B169,0),match(V$5,'Internal Staffing Calculator'!$R$7:$BL$7,0)),"")</f>
        <v/>
      </c>
      <c r="W22" s="699" t="str">
        <f t="array" ref="W22">iferror(index('Internal Staffing Calculator'!$R$9:$BL$115, match($A22,'Internal Staffing Calculator'!$B$9:$B169,0),match(W$5,'Internal Staffing Calculator'!$R$7:$BL$7,0)),"")</f>
        <v/>
      </c>
      <c r="X22" s="699" t="str">
        <f t="array" ref="X22">iferror(index('Internal Staffing Calculator'!$R$9:$BL$115, match($A22,'Internal Staffing Calculator'!$B$9:$B169,0),match(X$5,'Internal Staffing Calculator'!$R$7:$BL$7,0)),"")</f>
        <v/>
      </c>
      <c r="Y22" s="699" t="str">
        <f t="array" ref="Y22">iferror(index('Internal Staffing Calculator'!$R$9:$BL$115, match($A22,'Internal Staffing Calculator'!$B$9:$B169,0),match(Y$5,'Internal Staffing Calculator'!$R$7:$BL$7,0)),"")</f>
        <v/>
      </c>
      <c r="Z22" s="699" t="str">
        <f t="array" ref="Z22">iferror(index('Internal Staffing Calculator'!$R$9:$BL$115, match($A22,'Internal Staffing Calculator'!$B$9:$B169,0),match(Z$5,'Internal Staffing Calculator'!$R$7:$BL$7,0)),"")</f>
        <v/>
      </c>
      <c r="AA22" s="699" t="str">
        <f t="array" ref="AA22">iferror(index('Internal Staffing Calculator'!$R$9:$BL$115, match($A22,'Internal Staffing Calculator'!$B$9:$B169,0),match(AA$5,'Internal Staffing Calculator'!$R$7:$BL$7,0)),"")</f>
        <v/>
      </c>
      <c r="AB22" s="699" t="str">
        <f t="array" ref="AB22">iferror(index('Internal Staffing Calculator'!$R$9:$BL$115, match($A22,'Internal Staffing Calculator'!$B$9:$B169,0),match(AB$5,'Internal Staffing Calculator'!$R$7:$BL$7,0)),"")</f>
        <v/>
      </c>
      <c r="AC22" s="699" t="str">
        <f t="array" ref="AC22">iferror(index('Internal Staffing Calculator'!$R$9:$BL$115, match($A22,'Internal Staffing Calculator'!$B$9:$B169,0),match(AC$5,'Internal Staffing Calculator'!$R$7:$BL$7,0)),"")</f>
        <v/>
      </c>
      <c r="AD22" s="699" t="str">
        <f t="array" ref="AD22">iferror(index('Internal Staffing Calculator'!$R$9:$BL$115, match($A22,'Internal Staffing Calculator'!$B$9:$B169,0),match(AD$5,'Internal Staffing Calculator'!$R$7:$BL$7,0)),"")</f>
        <v/>
      </c>
      <c r="AE22" s="699" t="str">
        <f t="array" ref="AE22">iferror(index('Internal Staffing Calculator'!$R$9:$BL$115, match($A22,'Internal Staffing Calculator'!$B$9:$B169,0),match(AE$5,'Internal Staffing Calculator'!$R$7:$BL$7,0)),"")</f>
        <v/>
      </c>
      <c r="AF22" s="699" t="str">
        <f t="array" ref="AF22">iferror(index('Internal Staffing Calculator'!$R$9:$BL$115, match($A22,'Internal Staffing Calculator'!$B$9:$B169,0),match(AF$5,'Internal Staffing Calculator'!$R$7:$BL$7,0)),"")</f>
        <v/>
      </c>
      <c r="AG22" s="699" t="str">
        <f t="array" ref="AG22">iferror(index('Internal Staffing Calculator'!$R$9:$BL$115, match($A22,'Internal Staffing Calculator'!$B$9:$B169,0),match(AG$5,'Internal Staffing Calculator'!$R$7:$BL$7,0)),"")</f>
        <v/>
      </c>
      <c r="AH22" s="699" t="str">
        <f t="array" ref="AH22">iferror(index('Internal Staffing Calculator'!$R$9:$BL$115, match($A22,'Internal Staffing Calculator'!$B$9:$B169,0),match(AH$5,'Internal Staffing Calculator'!$R$7:$BL$7,0)),"")</f>
        <v/>
      </c>
      <c r="AI22" s="699" t="str">
        <f t="array" ref="AI22">iferror(index('Internal Staffing Calculator'!$R$9:$BL$115, match($A22,'Internal Staffing Calculator'!$B$9:$B169,0),match(AI$5,'Internal Staffing Calculator'!$R$7:$BL$7,0)),"")</f>
        <v/>
      </c>
      <c r="AJ22" s="699" t="str">
        <f t="array" ref="AJ22">iferror(index('Internal Staffing Calculator'!$R$9:$BL$115, match($A22,'Internal Staffing Calculator'!$B$9:$B169,0),match(AJ$5,'Internal Staffing Calculator'!$R$7:$BL$7,0)),"")</f>
        <v/>
      </c>
      <c r="AK22" s="699" t="str">
        <f t="array" ref="AK22">iferror(index('Internal Staffing Calculator'!$R$9:$BL$115, match($A22,'Internal Staffing Calculator'!$B$9:$B169,0),match(AK$5,'Internal Staffing Calculator'!$R$7:$BL$7,0)),"")</f>
        <v/>
      </c>
      <c r="AL22" s="699" t="str">
        <f t="array" ref="AL22">iferror(index('Internal Staffing Calculator'!$R$9:$BL$115, match($A22,'Internal Staffing Calculator'!$B$9:$B169,0),match(AL$5,'Internal Staffing Calculator'!$R$7:$BL$7,0)),"")</f>
        <v/>
      </c>
      <c r="AM22" s="699" t="str">
        <f t="array" ref="AM22">iferror(index('Internal Staffing Calculator'!$R$9:$BL$115, match($A22,'Internal Staffing Calculator'!$B$9:$B169,0),match(AM$5,'Internal Staffing Calculator'!$R$7:$BL$7,0)),"")</f>
        <v/>
      </c>
      <c r="AN22" s="699" t="str">
        <f t="array" ref="AN22">iferror(index('Internal Staffing Calculator'!$R$9:$BL$115, match($A22,'Internal Staffing Calculator'!$B$9:$B169,0),match(AN$5,'Internal Staffing Calculator'!$R$7:$BL$7,0)),"")</f>
        <v/>
      </c>
      <c r="AO22" s="699" t="str">
        <f t="array" ref="AO22">iferror(index('Internal Staffing Calculator'!$R$9:$BL$115, match($A22,'Internal Staffing Calculator'!$B$9:$B169,0),match(AO$5,'Internal Staffing Calculator'!$R$7:$BL$7,0)),"")</f>
        <v/>
      </c>
      <c r="AP22" s="699" t="str">
        <f t="array" ref="AP22">iferror(index('Internal Staffing Calculator'!$R$9:$BL$115, match($A22,'Internal Staffing Calculator'!$B$9:$B169,0),match(AP$5,'Internal Staffing Calculator'!$R$7:$BL$7,0)),"")</f>
        <v/>
      </c>
      <c r="AQ22" s="699" t="str">
        <f t="array" ref="AQ22">iferror(index('Internal Staffing Calculator'!$R$9:$BL$115, match($A22,'Internal Staffing Calculator'!$B$9:$B169,0),match(AQ$5,'Internal Staffing Calculator'!$R$7:$BL$7,0)),"")</f>
        <v/>
      </c>
      <c r="AR22" s="699" t="str">
        <f t="array" ref="AR22">iferror(index('Internal Staffing Calculator'!$R$9:$BL$115, match($A22,'Internal Staffing Calculator'!$B$9:$B169,0),match(AR$5,'Internal Staffing Calculator'!$R$7:$BL$7,0)),"")</f>
        <v/>
      </c>
      <c r="AS22" s="699" t="str">
        <f t="array" ref="AS22">iferror(index('Internal Staffing Calculator'!$R$9:$BL$115, match($A22,'Internal Staffing Calculator'!$B$9:$B169,0),match(AS$5,'Internal Staffing Calculator'!$R$7:$BL$7,0)),"")</f>
        <v/>
      </c>
      <c r="AT22" s="699" t="str">
        <f t="array" ref="AT22">iferror(index('Internal Staffing Calculator'!$R$9:$BL$115, match($A22,'Internal Staffing Calculator'!$B$9:$B169,0),match(AT$5,'Internal Staffing Calculator'!$R$7:$BL$7,0)),"")</f>
        <v/>
      </c>
      <c r="AU22" s="699" t="str">
        <f t="array" ref="AU22">iferror(index('Internal Staffing Calculator'!$R$9:$BL$115, match($A22,'Internal Staffing Calculator'!$B$9:$B169,0),match(AU$5,'Internal Staffing Calculator'!$R$7:$BL$7,0)),"")</f>
        <v/>
      </c>
      <c r="AV22" s="699" t="str">
        <f t="array" ref="AV22">iferror(index('Internal Staffing Calculator'!$R$9:$BL$115, match($A22,'Internal Staffing Calculator'!$B$9:$B169,0),match(AV$5,'Internal Staffing Calculator'!$R$7:$BL$7,0)),"")</f>
        <v/>
      </c>
      <c r="AW22" s="699" t="str">
        <f t="array" ref="AW22">iferror(index('Internal Staffing Calculator'!$R$9:$BL$115, match($A22,'Internal Staffing Calculator'!$B$9:$B169,0),match(AW$5,'Internal Staffing Calculator'!$R$7:$BL$7,0)),"")</f>
        <v/>
      </c>
      <c r="AX22" s="699" t="str">
        <f t="array" ref="AX22">iferror(index('Internal Staffing Calculator'!$R$9:$BL$115, match($A22,'Internal Staffing Calculator'!$B$9:$B169,0),match(AX$5,'Internal Staffing Calculator'!$R$7:$BL$7,0)),"")</f>
        <v/>
      </c>
      <c r="AY22" s="699" t="str">
        <f t="array" ref="AY22">iferror(index('Internal Staffing Calculator'!$R$9:$BL$115, match($A22,'Internal Staffing Calculator'!$B$9:$B169,0),match(AY$5,'Internal Staffing Calculator'!$R$7:$BL$7,0)),"")</f>
        <v/>
      </c>
      <c r="AZ22" s="699" t="str">
        <f t="array" ref="AZ22">iferror(index('Internal Staffing Calculator'!$R$9:$BL$115, match($A22,'Internal Staffing Calculator'!$B$9:$B169,0),match(AZ$5,'Internal Staffing Calculator'!$R$7:$BL$7,0)),"")</f>
        <v/>
      </c>
      <c r="BA22" s="699" t="str">
        <f t="array" ref="BA22">iferror(index('Internal Staffing Calculator'!$R$9:$BL$115, match($A22,'Internal Staffing Calculator'!$B$9:$B169,0),match(BA$5,'Internal Staffing Calculator'!$R$7:$BL$7,0)),"")</f>
        <v/>
      </c>
    </row>
    <row r="23">
      <c r="A23" s="693"/>
      <c r="B23" s="812" t="str">
        <f t="array" ref="B23">iferror(index('Internal Staffing Calculator'!P:P,match(A23,'Internal Staffing Calculator'!B:B,0)),"")</f>
        <v/>
      </c>
      <c r="C23" s="813" t="str">
        <f t="array" ref="C23">iferror(index('Internal Staffing Calculator'!BM:BM,match(A23,'Internal Staffing Calculator'!B:B,0)),"")</f>
        <v/>
      </c>
      <c r="D23" s="814" t="str">
        <f t="array" ref="D23">iferror(index('Internal Staffing Calculator'!F:F,match(A23,'Internal Staffing Calculator'!B:B,0)),"")</f>
        <v/>
      </c>
      <c r="E23" s="815">
        <f t="shared" si="4"/>
        <v>0</v>
      </c>
      <c r="F23" s="689"/>
      <c r="G23" s="699" t="str">
        <f t="array" ref="G23">iferror(index('Internal Staffing Calculator'!$R$9:$BL$115, match($A23,'Internal Staffing Calculator'!$B$9:$B169,0),match(G$5,'Internal Staffing Calculator'!$R$7:$BL$7,0)),"")</f>
        <v/>
      </c>
      <c r="H23" s="699" t="str">
        <f t="array" ref="H23">iferror(index('Internal Staffing Calculator'!$R$9:$BL$115, match($A23,'Internal Staffing Calculator'!$B$9:$B169,0),match(H$5,'Internal Staffing Calculator'!$R$7:$BL$7,0)),"")</f>
        <v/>
      </c>
      <c r="I23" s="699" t="str">
        <f t="array" ref="I23">iferror(index('Internal Staffing Calculator'!$R$9:$BL$115, match($A23,'Internal Staffing Calculator'!$B$9:$B169,0),match(I$5,'Internal Staffing Calculator'!$R$7:$BL$7,0)),"")</f>
        <v/>
      </c>
      <c r="J23" s="699" t="str">
        <f t="array" ref="J23">iferror(index('Internal Staffing Calculator'!$R$9:$BL$115, match($A23,'Internal Staffing Calculator'!$B$9:$B169,0),match(J$5,'Internal Staffing Calculator'!$R$7:$BL$7,0)),"")</f>
        <v/>
      </c>
      <c r="K23" s="699" t="str">
        <f t="array" ref="K23">iferror(index('Internal Staffing Calculator'!$R$9:$BL$115, match($A23,'Internal Staffing Calculator'!$B$9:$B169,0),match(K$5,'Internal Staffing Calculator'!$R$7:$BL$7,0)),"")</f>
        <v/>
      </c>
      <c r="L23" s="699" t="str">
        <f t="array" ref="L23">iferror(index('Internal Staffing Calculator'!$R$9:$BL$115, match($A23,'Internal Staffing Calculator'!$B$9:$B169,0),match(L$5,'Internal Staffing Calculator'!$R$7:$BL$7,0)),"")</f>
        <v/>
      </c>
      <c r="M23" s="699" t="str">
        <f t="array" ref="M23">iferror(index('Internal Staffing Calculator'!$R$9:$BL$115, match($A23,'Internal Staffing Calculator'!$B$9:$B169,0),match(M$5,'Internal Staffing Calculator'!$R$7:$BL$7,0)),"")</f>
        <v/>
      </c>
      <c r="N23" s="699" t="str">
        <f t="array" ref="N23">iferror(index('Internal Staffing Calculator'!$R$9:$BL$115, match($A23,'Internal Staffing Calculator'!$B$9:$B169,0),match(N$5,'Internal Staffing Calculator'!$R$7:$BL$7,0)),"")</f>
        <v/>
      </c>
      <c r="O23" s="699" t="str">
        <f t="array" ref="O23">iferror(index('Internal Staffing Calculator'!$R$9:$BL$115, match($A23,'Internal Staffing Calculator'!$B$9:$B169,0),match(O$5,'Internal Staffing Calculator'!$R$7:$BL$7,0)),"")</f>
        <v/>
      </c>
      <c r="P23" s="699" t="str">
        <f t="array" ref="P23">iferror(index('Internal Staffing Calculator'!$R$9:$BL$115, match($A23,'Internal Staffing Calculator'!$B$9:$B169,0),match(P$5,'Internal Staffing Calculator'!$R$7:$BL$7,0)),"")</f>
        <v/>
      </c>
      <c r="Q23" s="699" t="str">
        <f t="array" ref="Q23">iferror(index('Internal Staffing Calculator'!$R$9:$BL$115, match($A23,'Internal Staffing Calculator'!$B$9:$B169,0),match(Q$5,'Internal Staffing Calculator'!$R$7:$BL$7,0)),"")</f>
        <v/>
      </c>
      <c r="R23" s="699" t="str">
        <f t="array" ref="R23">iferror(index('Internal Staffing Calculator'!$R$9:$BL$115, match($A23,'Internal Staffing Calculator'!$B$9:$B169,0),match(R$5,'Internal Staffing Calculator'!$R$7:$BL$7,0)),"")</f>
        <v/>
      </c>
      <c r="S23" s="699" t="str">
        <f t="array" ref="S23">iferror(index('Internal Staffing Calculator'!$R$9:$BL$115, match($A23,'Internal Staffing Calculator'!$B$9:$B169,0),match(S$5,'Internal Staffing Calculator'!$R$7:$BL$7,0)),"")</f>
        <v/>
      </c>
      <c r="T23" s="699" t="str">
        <f t="array" ref="T23">iferror(index('Internal Staffing Calculator'!$R$9:$BL$115, match($A23,'Internal Staffing Calculator'!$B$9:$B169,0),match(T$5,'Internal Staffing Calculator'!$R$7:$BL$7,0)),"")</f>
        <v/>
      </c>
      <c r="U23" s="699" t="str">
        <f t="array" ref="U23">iferror(index('Internal Staffing Calculator'!$R$9:$BL$115, match($A23,'Internal Staffing Calculator'!$B$9:$B169,0),match(U$5,'Internal Staffing Calculator'!$R$7:$BL$7,0)),"")</f>
        <v/>
      </c>
      <c r="V23" s="699" t="str">
        <f t="array" ref="V23">iferror(index('Internal Staffing Calculator'!$R$9:$BL$115, match($A23,'Internal Staffing Calculator'!$B$9:$B169,0),match(V$5,'Internal Staffing Calculator'!$R$7:$BL$7,0)),"")</f>
        <v/>
      </c>
      <c r="W23" s="699" t="str">
        <f t="array" ref="W23">iferror(index('Internal Staffing Calculator'!$R$9:$BL$115, match($A23,'Internal Staffing Calculator'!$B$9:$B169,0),match(W$5,'Internal Staffing Calculator'!$R$7:$BL$7,0)),"")</f>
        <v/>
      </c>
      <c r="X23" s="699" t="str">
        <f t="array" ref="X23">iferror(index('Internal Staffing Calculator'!$R$9:$BL$115, match($A23,'Internal Staffing Calculator'!$B$9:$B169,0),match(X$5,'Internal Staffing Calculator'!$R$7:$BL$7,0)),"")</f>
        <v/>
      </c>
      <c r="Y23" s="699" t="str">
        <f t="array" ref="Y23">iferror(index('Internal Staffing Calculator'!$R$9:$BL$115, match($A23,'Internal Staffing Calculator'!$B$9:$B169,0),match(Y$5,'Internal Staffing Calculator'!$R$7:$BL$7,0)),"")</f>
        <v/>
      </c>
      <c r="Z23" s="699" t="str">
        <f t="array" ref="Z23">iferror(index('Internal Staffing Calculator'!$R$9:$BL$115, match($A23,'Internal Staffing Calculator'!$B$9:$B169,0),match(Z$5,'Internal Staffing Calculator'!$R$7:$BL$7,0)),"")</f>
        <v/>
      </c>
      <c r="AA23" s="699" t="str">
        <f t="array" ref="AA23">iferror(index('Internal Staffing Calculator'!$R$9:$BL$115, match($A23,'Internal Staffing Calculator'!$B$9:$B169,0),match(AA$5,'Internal Staffing Calculator'!$R$7:$BL$7,0)),"")</f>
        <v/>
      </c>
      <c r="AB23" s="699" t="str">
        <f t="array" ref="AB23">iferror(index('Internal Staffing Calculator'!$R$9:$BL$115, match($A23,'Internal Staffing Calculator'!$B$9:$B169,0),match(AB$5,'Internal Staffing Calculator'!$R$7:$BL$7,0)),"")</f>
        <v/>
      </c>
      <c r="AC23" s="699" t="str">
        <f t="array" ref="AC23">iferror(index('Internal Staffing Calculator'!$R$9:$BL$115, match($A23,'Internal Staffing Calculator'!$B$9:$B169,0),match(AC$5,'Internal Staffing Calculator'!$R$7:$BL$7,0)),"")</f>
        <v/>
      </c>
      <c r="AD23" s="699" t="str">
        <f t="array" ref="AD23">iferror(index('Internal Staffing Calculator'!$R$9:$BL$115, match($A23,'Internal Staffing Calculator'!$B$9:$B169,0),match(AD$5,'Internal Staffing Calculator'!$R$7:$BL$7,0)),"")</f>
        <v/>
      </c>
      <c r="AE23" s="699" t="str">
        <f t="array" ref="AE23">iferror(index('Internal Staffing Calculator'!$R$9:$BL$115, match($A23,'Internal Staffing Calculator'!$B$9:$B169,0),match(AE$5,'Internal Staffing Calculator'!$R$7:$BL$7,0)),"")</f>
        <v/>
      </c>
      <c r="AF23" s="699" t="str">
        <f t="array" ref="AF23">iferror(index('Internal Staffing Calculator'!$R$9:$BL$115, match($A23,'Internal Staffing Calculator'!$B$9:$B169,0),match(AF$5,'Internal Staffing Calculator'!$R$7:$BL$7,0)),"")</f>
        <v/>
      </c>
      <c r="AG23" s="699" t="str">
        <f t="array" ref="AG23">iferror(index('Internal Staffing Calculator'!$R$9:$BL$115, match($A23,'Internal Staffing Calculator'!$B$9:$B169,0),match(AG$5,'Internal Staffing Calculator'!$R$7:$BL$7,0)),"")</f>
        <v/>
      </c>
      <c r="AH23" s="699" t="str">
        <f t="array" ref="AH23">iferror(index('Internal Staffing Calculator'!$R$9:$BL$115, match($A23,'Internal Staffing Calculator'!$B$9:$B169,0),match(AH$5,'Internal Staffing Calculator'!$R$7:$BL$7,0)),"")</f>
        <v/>
      </c>
      <c r="AI23" s="699" t="str">
        <f t="array" ref="AI23">iferror(index('Internal Staffing Calculator'!$R$9:$BL$115, match($A23,'Internal Staffing Calculator'!$B$9:$B169,0),match(AI$5,'Internal Staffing Calculator'!$R$7:$BL$7,0)),"")</f>
        <v/>
      </c>
      <c r="AJ23" s="699" t="str">
        <f t="array" ref="AJ23">iferror(index('Internal Staffing Calculator'!$R$9:$BL$115, match($A23,'Internal Staffing Calculator'!$B$9:$B169,0),match(AJ$5,'Internal Staffing Calculator'!$R$7:$BL$7,0)),"")</f>
        <v/>
      </c>
      <c r="AK23" s="699" t="str">
        <f t="array" ref="AK23">iferror(index('Internal Staffing Calculator'!$R$9:$BL$115, match($A23,'Internal Staffing Calculator'!$B$9:$B169,0),match(AK$5,'Internal Staffing Calculator'!$R$7:$BL$7,0)),"")</f>
        <v/>
      </c>
      <c r="AL23" s="699" t="str">
        <f t="array" ref="AL23">iferror(index('Internal Staffing Calculator'!$R$9:$BL$115, match($A23,'Internal Staffing Calculator'!$B$9:$B169,0),match(AL$5,'Internal Staffing Calculator'!$R$7:$BL$7,0)),"")</f>
        <v/>
      </c>
      <c r="AM23" s="699" t="str">
        <f t="array" ref="AM23">iferror(index('Internal Staffing Calculator'!$R$9:$BL$115, match($A23,'Internal Staffing Calculator'!$B$9:$B169,0),match(AM$5,'Internal Staffing Calculator'!$R$7:$BL$7,0)),"")</f>
        <v/>
      </c>
      <c r="AN23" s="699" t="str">
        <f t="array" ref="AN23">iferror(index('Internal Staffing Calculator'!$R$9:$BL$115, match($A23,'Internal Staffing Calculator'!$B$9:$B169,0),match(AN$5,'Internal Staffing Calculator'!$R$7:$BL$7,0)),"")</f>
        <v/>
      </c>
      <c r="AO23" s="699" t="str">
        <f t="array" ref="AO23">iferror(index('Internal Staffing Calculator'!$R$9:$BL$115, match($A23,'Internal Staffing Calculator'!$B$9:$B169,0),match(AO$5,'Internal Staffing Calculator'!$R$7:$BL$7,0)),"")</f>
        <v/>
      </c>
      <c r="AP23" s="699" t="str">
        <f t="array" ref="AP23">iferror(index('Internal Staffing Calculator'!$R$9:$BL$115, match($A23,'Internal Staffing Calculator'!$B$9:$B169,0),match(AP$5,'Internal Staffing Calculator'!$R$7:$BL$7,0)),"")</f>
        <v/>
      </c>
      <c r="AQ23" s="699" t="str">
        <f t="array" ref="AQ23">iferror(index('Internal Staffing Calculator'!$R$9:$BL$115, match($A23,'Internal Staffing Calculator'!$B$9:$B169,0),match(AQ$5,'Internal Staffing Calculator'!$R$7:$BL$7,0)),"")</f>
        <v/>
      </c>
      <c r="AR23" s="699" t="str">
        <f t="array" ref="AR23">iferror(index('Internal Staffing Calculator'!$R$9:$BL$115, match($A23,'Internal Staffing Calculator'!$B$9:$B169,0),match(AR$5,'Internal Staffing Calculator'!$R$7:$BL$7,0)),"")</f>
        <v/>
      </c>
      <c r="AS23" s="699" t="str">
        <f t="array" ref="AS23">iferror(index('Internal Staffing Calculator'!$R$9:$BL$115, match($A23,'Internal Staffing Calculator'!$B$9:$B169,0),match(AS$5,'Internal Staffing Calculator'!$R$7:$BL$7,0)),"")</f>
        <v/>
      </c>
      <c r="AT23" s="699" t="str">
        <f t="array" ref="AT23">iferror(index('Internal Staffing Calculator'!$R$9:$BL$115, match($A23,'Internal Staffing Calculator'!$B$9:$B169,0),match(AT$5,'Internal Staffing Calculator'!$R$7:$BL$7,0)),"")</f>
        <v/>
      </c>
      <c r="AU23" s="699" t="str">
        <f t="array" ref="AU23">iferror(index('Internal Staffing Calculator'!$R$9:$BL$115, match($A23,'Internal Staffing Calculator'!$B$9:$B169,0),match(AU$5,'Internal Staffing Calculator'!$R$7:$BL$7,0)),"")</f>
        <v/>
      </c>
      <c r="AV23" s="699" t="str">
        <f t="array" ref="AV23">iferror(index('Internal Staffing Calculator'!$R$9:$BL$115, match($A23,'Internal Staffing Calculator'!$B$9:$B169,0),match(AV$5,'Internal Staffing Calculator'!$R$7:$BL$7,0)),"")</f>
        <v/>
      </c>
      <c r="AW23" s="699" t="str">
        <f t="array" ref="AW23">iferror(index('Internal Staffing Calculator'!$R$9:$BL$115, match($A23,'Internal Staffing Calculator'!$B$9:$B169,0),match(AW$5,'Internal Staffing Calculator'!$R$7:$BL$7,0)),"")</f>
        <v/>
      </c>
      <c r="AX23" s="699" t="str">
        <f t="array" ref="AX23">iferror(index('Internal Staffing Calculator'!$R$9:$BL$115, match($A23,'Internal Staffing Calculator'!$B$9:$B169,0),match(AX$5,'Internal Staffing Calculator'!$R$7:$BL$7,0)),"")</f>
        <v/>
      </c>
      <c r="AY23" s="699" t="str">
        <f t="array" ref="AY23">iferror(index('Internal Staffing Calculator'!$R$9:$BL$115, match($A23,'Internal Staffing Calculator'!$B$9:$B169,0),match(AY$5,'Internal Staffing Calculator'!$R$7:$BL$7,0)),"")</f>
        <v/>
      </c>
      <c r="AZ23" s="699" t="str">
        <f t="array" ref="AZ23">iferror(index('Internal Staffing Calculator'!$R$9:$BL$115, match($A23,'Internal Staffing Calculator'!$B$9:$B169,0),match(AZ$5,'Internal Staffing Calculator'!$R$7:$BL$7,0)),"")</f>
        <v/>
      </c>
      <c r="BA23" s="699" t="str">
        <f t="array" ref="BA23">iferror(index('Internal Staffing Calculator'!$R$9:$BL$115, match($A23,'Internal Staffing Calculator'!$B$9:$B169,0),match(BA$5,'Internal Staffing Calculator'!$R$7:$BL$7,0)),"")</f>
        <v/>
      </c>
    </row>
    <row r="24">
      <c r="A24" s="693"/>
      <c r="B24" s="812" t="str">
        <f t="array" ref="B24">iferror(index('Internal Staffing Calculator'!P:P,match(A24,'Internal Staffing Calculator'!B:B,0)),"")</f>
        <v/>
      </c>
      <c r="C24" s="813" t="str">
        <f t="array" ref="C24">iferror(index('Internal Staffing Calculator'!BM:BM,match(A24,'Internal Staffing Calculator'!B:B,0)),"")</f>
        <v/>
      </c>
      <c r="D24" s="814" t="str">
        <f t="array" ref="D24">iferror(index('Internal Staffing Calculator'!F:F,match(A24,'Internal Staffing Calculator'!B:B,0)),"")</f>
        <v/>
      </c>
      <c r="E24" s="815">
        <f t="shared" si="4"/>
        <v>0</v>
      </c>
      <c r="F24" s="689"/>
      <c r="G24" s="699" t="str">
        <f t="array" ref="G24">iferror(index('Internal Staffing Calculator'!$R$9:$BL$115, match($A24,'Internal Staffing Calculator'!$B$9:$B169,0),match(G$5,'Internal Staffing Calculator'!$R$7:$BL$7,0)),"")</f>
        <v/>
      </c>
      <c r="H24" s="699" t="str">
        <f t="array" ref="H24">iferror(index('Internal Staffing Calculator'!$R$9:$BL$115, match($A24,'Internal Staffing Calculator'!$B$9:$B169,0),match(H$5,'Internal Staffing Calculator'!$R$7:$BL$7,0)),"")</f>
        <v/>
      </c>
      <c r="I24" s="699" t="str">
        <f t="array" ref="I24">iferror(index('Internal Staffing Calculator'!$R$9:$BL$115, match($A24,'Internal Staffing Calculator'!$B$9:$B169,0),match(I$5,'Internal Staffing Calculator'!$R$7:$BL$7,0)),"")</f>
        <v/>
      </c>
      <c r="J24" s="699" t="str">
        <f t="array" ref="J24">iferror(index('Internal Staffing Calculator'!$R$9:$BL$115, match($A24,'Internal Staffing Calculator'!$B$9:$B169,0),match(J$5,'Internal Staffing Calculator'!$R$7:$BL$7,0)),"")</f>
        <v/>
      </c>
      <c r="K24" s="699" t="str">
        <f t="array" ref="K24">iferror(index('Internal Staffing Calculator'!$R$9:$BL$115, match($A24,'Internal Staffing Calculator'!$B$9:$B169,0),match(K$5,'Internal Staffing Calculator'!$R$7:$BL$7,0)),"")</f>
        <v/>
      </c>
      <c r="L24" s="699" t="str">
        <f t="array" ref="L24">iferror(index('Internal Staffing Calculator'!$R$9:$BL$115, match($A24,'Internal Staffing Calculator'!$B$9:$B169,0),match(L$5,'Internal Staffing Calculator'!$R$7:$BL$7,0)),"")</f>
        <v/>
      </c>
      <c r="M24" s="699" t="str">
        <f t="array" ref="M24">iferror(index('Internal Staffing Calculator'!$R$9:$BL$115, match($A24,'Internal Staffing Calculator'!$B$9:$B169,0),match(M$5,'Internal Staffing Calculator'!$R$7:$BL$7,0)),"")</f>
        <v/>
      </c>
      <c r="N24" s="699" t="str">
        <f t="array" ref="N24">iferror(index('Internal Staffing Calculator'!$R$9:$BL$115, match($A24,'Internal Staffing Calculator'!$B$9:$B169,0),match(N$5,'Internal Staffing Calculator'!$R$7:$BL$7,0)),"")</f>
        <v/>
      </c>
      <c r="O24" s="699" t="str">
        <f t="array" ref="O24">iferror(index('Internal Staffing Calculator'!$R$9:$BL$115, match($A24,'Internal Staffing Calculator'!$B$9:$B169,0),match(O$5,'Internal Staffing Calculator'!$R$7:$BL$7,0)),"")</f>
        <v/>
      </c>
      <c r="P24" s="699" t="str">
        <f t="array" ref="P24">iferror(index('Internal Staffing Calculator'!$R$9:$BL$115, match($A24,'Internal Staffing Calculator'!$B$9:$B169,0),match(P$5,'Internal Staffing Calculator'!$R$7:$BL$7,0)),"")</f>
        <v/>
      </c>
      <c r="Q24" s="699" t="str">
        <f t="array" ref="Q24">iferror(index('Internal Staffing Calculator'!$R$9:$BL$115, match($A24,'Internal Staffing Calculator'!$B$9:$B169,0),match(Q$5,'Internal Staffing Calculator'!$R$7:$BL$7,0)),"")</f>
        <v/>
      </c>
      <c r="R24" s="699" t="str">
        <f t="array" ref="R24">iferror(index('Internal Staffing Calculator'!$R$9:$BL$115, match($A24,'Internal Staffing Calculator'!$B$9:$B169,0),match(R$5,'Internal Staffing Calculator'!$R$7:$BL$7,0)),"")</f>
        <v/>
      </c>
      <c r="S24" s="699" t="str">
        <f t="array" ref="S24">iferror(index('Internal Staffing Calculator'!$R$9:$BL$115, match($A24,'Internal Staffing Calculator'!$B$9:$B169,0),match(S$5,'Internal Staffing Calculator'!$R$7:$BL$7,0)),"")</f>
        <v/>
      </c>
      <c r="T24" s="699" t="str">
        <f t="array" ref="T24">iferror(index('Internal Staffing Calculator'!$R$9:$BL$115, match($A24,'Internal Staffing Calculator'!$B$9:$B169,0),match(T$5,'Internal Staffing Calculator'!$R$7:$BL$7,0)),"")</f>
        <v/>
      </c>
      <c r="U24" s="699" t="str">
        <f t="array" ref="U24">iferror(index('Internal Staffing Calculator'!$R$9:$BL$115, match($A24,'Internal Staffing Calculator'!$B$9:$B169,0),match(U$5,'Internal Staffing Calculator'!$R$7:$BL$7,0)),"")</f>
        <v/>
      </c>
      <c r="V24" s="699" t="str">
        <f t="array" ref="V24">iferror(index('Internal Staffing Calculator'!$R$9:$BL$115, match($A24,'Internal Staffing Calculator'!$B$9:$B169,0),match(V$5,'Internal Staffing Calculator'!$R$7:$BL$7,0)),"")</f>
        <v/>
      </c>
      <c r="W24" s="699" t="str">
        <f t="array" ref="W24">iferror(index('Internal Staffing Calculator'!$R$9:$BL$115, match($A24,'Internal Staffing Calculator'!$B$9:$B169,0),match(W$5,'Internal Staffing Calculator'!$R$7:$BL$7,0)),"")</f>
        <v/>
      </c>
      <c r="X24" s="699" t="str">
        <f t="array" ref="X24">iferror(index('Internal Staffing Calculator'!$R$9:$BL$115, match($A24,'Internal Staffing Calculator'!$B$9:$B169,0),match(X$5,'Internal Staffing Calculator'!$R$7:$BL$7,0)),"")</f>
        <v/>
      </c>
      <c r="Y24" s="699" t="str">
        <f t="array" ref="Y24">iferror(index('Internal Staffing Calculator'!$R$9:$BL$115, match($A24,'Internal Staffing Calculator'!$B$9:$B169,0),match(Y$5,'Internal Staffing Calculator'!$R$7:$BL$7,0)),"")</f>
        <v/>
      </c>
      <c r="Z24" s="699" t="str">
        <f t="array" ref="Z24">iferror(index('Internal Staffing Calculator'!$R$9:$BL$115, match($A24,'Internal Staffing Calculator'!$B$9:$B169,0),match(Z$5,'Internal Staffing Calculator'!$R$7:$BL$7,0)),"")</f>
        <v/>
      </c>
      <c r="AA24" s="699" t="str">
        <f t="array" ref="AA24">iferror(index('Internal Staffing Calculator'!$R$9:$BL$115, match($A24,'Internal Staffing Calculator'!$B$9:$B169,0),match(AA$5,'Internal Staffing Calculator'!$R$7:$BL$7,0)),"")</f>
        <v/>
      </c>
      <c r="AB24" s="699" t="str">
        <f t="array" ref="AB24">iferror(index('Internal Staffing Calculator'!$R$9:$BL$115, match($A24,'Internal Staffing Calculator'!$B$9:$B169,0),match(AB$5,'Internal Staffing Calculator'!$R$7:$BL$7,0)),"")</f>
        <v/>
      </c>
      <c r="AC24" s="699" t="str">
        <f t="array" ref="AC24">iferror(index('Internal Staffing Calculator'!$R$9:$BL$115, match($A24,'Internal Staffing Calculator'!$B$9:$B169,0),match(AC$5,'Internal Staffing Calculator'!$R$7:$BL$7,0)),"")</f>
        <v/>
      </c>
      <c r="AD24" s="699" t="str">
        <f t="array" ref="AD24">iferror(index('Internal Staffing Calculator'!$R$9:$BL$115, match($A24,'Internal Staffing Calculator'!$B$9:$B169,0),match(AD$5,'Internal Staffing Calculator'!$R$7:$BL$7,0)),"")</f>
        <v/>
      </c>
      <c r="AE24" s="699" t="str">
        <f t="array" ref="AE24">iferror(index('Internal Staffing Calculator'!$R$9:$BL$115, match($A24,'Internal Staffing Calculator'!$B$9:$B169,0),match(AE$5,'Internal Staffing Calculator'!$R$7:$BL$7,0)),"")</f>
        <v/>
      </c>
      <c r="AF24" s="699" t="str">
        <f t="array" ref="AF24">iferror(index('Internal Staffing Calculator'!$R$9:$BL$115, match($A24,'Internal Staffing Calculator'!$B$9:$B169,0),match(AF$5,'Internal Staffing Calculator'!$R$7:$BL$7,0)),"")</f>
        <v/>
      </c>
      <c r="AG24" s="699" t="str">
        <f t="array" ref="AG24">iferror(index('Internal Staffing Calculator'!$R$9:$BL$115, match($A24,'Internal Staffing Calculator'!$B$9:$B169,0),match(AG$5,'Internal Staffing Calculator'!$R$7:$BL$7,0)),"")</f>
        <v/>
      </c>
      <c r="AH24" s="699" t="str">
        <f t="array" ref="AH24">iferror(index('Internal Staffing Calculator'!$R$9:$BL$115, match($A24,'Internal Staffing Calculator'!$B$9:$B169,0),match(AH$5,'Internal Staffing Calculator'!$R$7:$BL$7,0)),"")</f>
        <v/>
      </c>
      <c r="AI24" s="699" t="str">
        <f t="array" ref="AI24">iferror(index('Internal Staffing Calculator'!$R$9:$BL$115, match($A24,'Internal Staffing Calculator'!$B$9:$B169,0),match(AI$5,'Internal Staffing Calculator'!$R$7:$BL$7,0)),"")</f>
        <v/>
      </c>
      <c r="AJ24" s="699" t="str">
        <f t="array" ref="AJ24">iferror(index('Internal Staffing Calculator'!$R$9:$BL$115, match($A24,'Internal Staffing Calculator'!$B$9:$B169,0),match(AJ$5,'Internal Staffing Calculator'!$R$7:$BL$7,0)),"")</f>
        <v/>
      </c>
      <c r="AK24" s="699" t="str">
        <f t="array" ref="AK24">iferror(index('Internal Staffing Calculator'!$R$9:$BL$115, match($A24,'Internal Staffing Calculator'!$B$9:$B169,0),match(AK$5,'Internal Staffing Calculator'!$R$7:$BL$7,0)),"")</f>
        <v/>
      </c>
      <c r="AL24" s="699" t="str">
        <f t="array" ref="AL24">iferror(index('Internal Staffing Calculator'!$R$9:$BL$115, match($A24,'Internal Staffing Calculator'!$B$9:$B169,0),match(AL$5,'Internal Staffing Calculator'!$R$7:$BL$7,0)),"")</f>
        <v/>
      </c>
      <c r="AM24" s="699" t="str">
        <f t="array" ref="AM24">iferror(index('Internal Staffing Calculator'!$R$9:$BL$115, match($A24,'Internal Staffing Calculator'!$B$9:$B169,0),match(AM$5,'Internal Staffing Calculator'!$R$7:$BL$7,0)),"")</f>
        <v/>
      </c>
      <c r="AN24" s="699" t="str">
        <f t="array" ref="AN24">iferror(index('Internal Staffing Calculator'!$R$9:$BL$115, match($A24,'Internal Staffing Calculator'!$B$9:$B169,0),match(AN$5,'Internal Staffing Calculator'!$R$7:$BL$7,0)),"")</f>
        <v/>
      </c>
      <c r="AO24" s="699" t="str">
        <f t="array" ref="AO24">iferror(index('Internal Staffing Calculator'!$R$9:$BL$115, match($A24,'Internal Staffing Calculator'!$B$9:$B169,0),match(AO$5,'Internal Staffing Calculator'!$R$7:$BL$7,0)),"")</f>
        <v/>
      </c>
      <c r="AP24" s="699" t="str">
        <f t="array" ref="AP24">iferror(index('Internal Staffing Calculator'!$R$9:$BL$115, match($A24,'Internal Staffing Calculator'!$B$9:$B169,0),match(AP$5,'Internal Staffing Calculator'!$R$7:$BL$7,0)),"")</f>
        <v/>
      </c>
      <c r="AQ24" s="699" t="str">
        <f t="array" ref="AQ24">iferror(index('Internal Staffing Calculator'!$R$9:$BL$115, match($A24,'Internal Staffing Calculator'!$B$9:$B169,0),match(AQ$5,'Internal Staffing Calculator'!$R$7:$BL$7,0)),"")</f>
        <v/>
      </c>
      <c r="AR24" s="699" t="str">
        <f t="array" ref="AR24">iferror(index('Internal Staffing Calculator'!$R$9:$BL$115, match($A24,'Internal Staffing Calculator'!$B$9:$B169,0),match(AR$5,'Internal Staffing Calculator'!$R$7:$BL$7,0)),"")</f>
        <v/>
      </c>
      <c r="AS24" s="699" t="str">
        <f t="array" ref="AS24">iferror(index('Internal Staffing Calculator'!$R$9:$BL$115, match($A24,'Internal Staffing Calculator'!$B$9:$B169,0),match(AS$5,'Internal Staffing Calculator'!$R$7:$BL$7,0)),"")</f>
        <v/>
      </c>
      <c r="AT24" s="699" t="str">
        <f t="array" ref="AT24">iferror(index('Internal Staffing Calculator'!$R$9:$BL$115, match($A24,'Internal Staffing Calculator'!$B$9:$B169,0),match(AT$5,'Internal Staffing Calculator'!$R$7:$BL$7,0)),"")</f>
        <v/>
      </c>
      <c r="AU24" s="699" t="str">
        <f t="array" ref="AU24">iferror(index('Internal Staffing Calculator'!$R$9:$BL$115, match($A24,'Internal Staffing Calculator'!$B$9:$B169,0),match(AU$5,'Internal Staffing Calculator'!$R$7:$BL$7,0)),"")</f>
        <v/>
      </c>
      <c r="AV24" s="699" t="str">
        <f t="array" ref="AV24">iferror(index('Internal Staffing Calculator'!$R$9:$BL$115, match($A24,'Internal Staffing Calculator'!$B$9:$B169,0),match(AV$5,'Internal Staffing Calculator'!$R$7:$BL$7,0)),"")</f>
        <v/>
      </c>
      <c r="AW24" s="699" t="str">
        <f t="array" ref="AW24">iferror(index('Internal Staffing Calculator'!$R$9:$BL$115, match($A24,'Internal Staffing Calculator'!$B$9:$B169,0),match(AW$5,'Internal Staffing Calculator'!$R$7:$BL$7,0)),"")</f>
        <v/>
      </c>
      <c r="AX24" s="699" t="str">
        <f t="array" ref="AX24">iferror(index('Internal Staffing Calculator'!$R$9:$BL$115, match($A24,'Internal Staffing Calculator'!$B$9:$B169,0),match(AX$5,'Internal Staffing Calculator'!$R$7:$BL$7,0)),"")</f>
        <v/>
      </c>
      <c r="AY24" s="699" t="str">
        <f t="array" ref="AY24">iferror(index('Internal Staffing Calculator'!$R$9:$BL$115, match($A24,'Internal Staffing Calculator'!$B$9:$B169,0),match(AY$5,'Internal Staffing Calculator'!$R$7:$BL$7,0)),"")</f>
        <v/>
      </c>
      <c r="AZ24" s="699" t="str">
        <f t="array" ref="AZ24">iferror(index('Internal Staffing Calculator'!$R$9:$BL$115, match($A24,'Internal Staffing Calculator'!$B$9:$B169,0),match(AZ$5,'Internal Staffing Calculator'!$R$7:$BL$7,0)),"")</f>
        <v/>
      </c>
      <c r="BA24" s="699" t="str">
        <f t="array" ref="BA24">iferror(index('Internal Staffing Calculator'!$R$9:$BL$115, match($A24,'Internal Staffing Calculator'!$B$9:$B169,0),match(BA$5,'Internal Staffing Calculator'!$R$7:$BL$7,0)),"")</f>
        <v/>
      </c>
    </row>
    <row r="25">
      <c r="A25" s="693"/>
      <c r="B25" s="812" t="str">
        <f t="array" ref="B25">iferror(index('Internal Staffing Calculator'!P:P,match(A25,'Internal Staffing Calculator'!B:B,0)),"")</f>
        <v/>
      </c>
      <c r="C25" s="813" t="str">
        <f t="array" ref="C25">iferror(index('Internal Staffing Calculator'!BM:BM,match(A25,'Internal Staffing Calculator'!B:B,0)),"")</f>
        <v/>
      </c>
      <c r="D25" s="814" t="str">
        <f t="array" ref="D25">iferror(index('Internal Staffing Calculator'!F:F,match(A25,'Internal Staffing Calculator'!B:B,0)),"")</f>
        <v/>
      </c>
      <c r="E25" s="815">
        <f t="shared" si="4"/>
        <v>0</v>
      </c>
      <c r="F25" s="689"/>
      <c r="G25" s="699" t="str">
        <f t="array" ref="G25">iferror(index('Internal Staffing Calculator'!$R$9:$BL$115, match($A25,'Internal Staffing Calculator'!$B$9:$B169,0),match(G$5,'Internal Staffing Calculator'!$R$7:$BL$7,0)),"")</f>
        <v/>
      </c>
      <c r="H25" s="699" t="str">
        <f t="array" ref="H25">iferror(index('Internal Staffing Calculator'!$R$9:$BL$115, match($A25,'Internal Staffing Calculator'!$B$9:$B169,0),match(H$5,'Internal Staffing Calculator'!$R$7:$BL$7,0)),"")</f>
        <v/>
      </c>
      <c r="I25" s="699" t="str">
        <f t="array" ref="I25">iferror(index('Internal Staffing Calculator'!$R$9:$BL$115, match($A25,'Internal Staffing Calculator'!$B$9:$B169,0),match(I$5,'Internal Staffing Calculator'!$R$7:$BL$7,0)),"")</f>
        <v/>
      </c>
      <c r="J25" s="699" t="str">
        <f t="array" ref="J25">iferror(index('Internal Staffing Calculator'!$R$9:$BL$115, match($A25,'Internal Staffing Calculator'!$B$9:$B169,0),match(J$5,'Internal Staffing Calculator'!$R$7:$BL$7,0)),"")</f>
        <v/>
      </c>
      <c r="K25" s="699" t="str">
        <f t="array" ref="K25">iferror(index('Internal Staffing Calculator'!$R$9:$BL$115, match($A25,'Internal Staffing Calculator'!$B$9:$B169,0),match(K$5,'Internal Staffing Calculator'!$R$7:$BL$7,0)),"")</f>
        <v/>
      </c>
      <c r="L25" s="699" t="str">
        <f t="array" ref="L25">iferror(index('Internal Staffing Calculator'!$R$9:$BL$115, match($A25,'Internal Staffing Calculator'!$B$9:$B169,0),match(L$5,'Internal Staffing Calculator'!$R$7:$BL$7,0)),"")</f>
        <v/>
      </c>
      <c r="M25" s="699" t="str">
        <f t="array" ref="M25">iferror(index('Internal Staffing Calculator'!$R$9:$BL$115, match($A25,'Internal Staffing Calculator'!$B$9:$B169,0),match(M$5,'Internal Staffing Calculator'!$R$7:$BL$7,0)),"")</f>
        <v/>
      </c>
      <c r="N25" s="699" t="str">
        <f t="array" ref="N25">iferror(index('Internal Staffing Calculator'!$R$9:$BL$115, match($A25,'Internal Staffing Calculator'!$B$9:$B169,0),match(N$5,'Internal Staffing Calculator'!$R$7:$BL$7,0)),"")</f>
        <v/>
      </c>
      <c r="O25" s="699" t="str">
        <f t="array" ref="O25">iferror(index('Internal Staffing Calculator'!$R$9:$BL$115, match($A25,'Internal Staffing Calculator'!$B$9:$B169,0),match(O$5,'Internal Staffing Calculator'!$R$7:$BL$7,0)),"")</f>
        <v/>
      </c>
      <c r="P25" s="699" t="str">
        <f t="array" ref="P25">iferror(index('Internal Staffing Calculator'!$R$9:$BL$115, match($A25,'Internal Staffing Calculator'!$B$9:$B169,0),match(P$5,'Internal Staffing Calculator'!$R$7:$BL$7,0)),"")</f>
        <v/>
      </c>
      <c r="Q25" s="699" t="str">
        <f t="array" ref="Q25">iferror(index('Internal Staffing Calculator'!$R$9:$BL$115, match($A25,'Internal Staffing Calculator'!$B$9:$B169,0),match(Q$5,'Internal Staffing Calculator'!$R$7:$BL$7,0)),"")</f>
        <v/>
      </c>
      <c r="R25" s="699" t="str">
        <f t="array" ref="R25">iferror(index('Internal Staffing Calculator'!$R$9:$BL$115, match($A25,'Internal Staffing Calculator'!$B$9:$B169,0),match(R$5,'Internal Staffing Calculator'!$R$7:$BL$7,0)),"")</f>
        <v/>
      </c>
      <c r="S25" s="699" t="str">
        <f t="array" ref="S25">iferror(index('Internal Staffing Calculator'!$R$9:$BL$115, match($A25,'Internal Staffing Calculator'!$B$9:$B169,0),match(S$5,'Internal Staffing Calculator'!$R$7:$BL$7,0)),"")</f>
        <v/>
      </c>
      <c r="T25" s="699" t="str">
        <f t="array" ref="T25">iferror(index('Internal Staffing Calculator'!$R$9:$BL$115, match($A25,'Internal Staffing Calculator'!$B$9:$B169,0),match(T$5,'Internal Staffing Calculator'!$R$7:$BL$7,0)),"")</f>
        <v/>
      </c>
      <c r="U25" s="699" t="str">
        <f t="array" ref="U25">iferror(index('Internal Staffing Calculator'!$R$9:$BL$115, match($A25,'Internal Staffing Calculator'!$B$9:$B169,0),match(U$5,'Internal Staffing Calculator'!$R$7:$BL$7,0)),"")</f>
        <v/>
      </c>
      <c r="V25" s="699" t="str">
        <f t="array" ref="V25">iferror(index('Internal Staffing Calculator'!$R$9:$BL$115, match($A25,'Internal Staffing Calculator'!$B$9:$B169,0),match(V$5,'Internal Staffing Calculator'!$R$7:$BL$7,0)),"")</f>
        <v/>
      </c>
      <c r="W25" s="699" t="str">
        <f t="array" ref="W25">iferror(index('Internal Staffing Calculator'!$R$9:$BL$115, match($A25,'Internal Staffing Calculator'!$B$9:$B169,0),match(W$5,'Internal Staffing Calculator'!$R$7:$BL$7,0)),"")</f>
        <v/>
      </c>
      <c r="X25" s="699" t="str">
        <f t="array" ref="X25">iferror(index('Internal Staffing Calculator'!$R$9:$BL$115, match($A25,'Internal Staffing Calculator'!$B$9:$B169,0),match(X$5,'Internal Staffing Calculator'!$R$7:$BL$7,0)),"")</f>
        <v/>
      </c>
      <c r="Y25" s="699" t="str">
        <f t="array" ref="Y25">iferror(index('Internal Staffing Calculator'!$R$9:$BL$115, match($A25,'Internal Staffing Calculator'!$B$9:$B169,0),match(Y$5,'Internal Staffing Calculator'!$R$7:$BL$7,0)),"")</f>
        <v/>
      </c>
      <c r="Z25" s="699" t="str">
        <f t="array" ref="Z25">iferror(index('Internal Staffing Calculator'!$R$9:$BL$115, match($A25,'Internal Staffing Calculator'!$B$9:$B169,0),match(Z$5,'Internal Staffing Calculator'!$R$7:$BL$7,0)),"")</f>
        <v/>
      </c>
      <c r="AA25" s="699" t="str">
        <f t="array" ref="AA25">iferror(index('Internal Staffing Calculator'!$R$9:$BL$115, match($A25,'Internal Staffing Calculator'!$B$9:$B169,0),match(AA$5,'Internal Staffing Calculator'!$R$7:$BL$7,0)),"")</f>
        <v/>
      </c>
      <c r="AB25" s="699" t="str">
        <f t="array" ref="AB25">iferror(index('Internal Staffing Calculator'!$R$9:$BL$115, match($A25,'Internal Staffing Calculator'!$B$9:$B169,0),match(AB$5,'Internal Staffing Calculator'!$R$7:$BL$7,0)),"")</f>
        <v/>
      </c>
      <c r="AC25" s="699" t="str">
        <f t="array" ref="AC25">iferror(index('Internal Staffing Calculator'!$R$9:$BL$115, match($A25,'Internal Staffing Calculator'!$B$9:$B169,0),match(AC$5,'Internal Staffing Calculator'!$R$7:$BL$7,0)),"")</f>
        <v/>
      </c>
      <c r="AD25" s="699" t="str">
        <f t="array" ref="AD25">iferror(index('Internal Staffing Calculator'!$R$9:$BL$115, match($A25,'Internal Staffing Calculator'!$B$9:$B169,0),match(AD$5,'Internal Staffing Calculator'!$R$7:$BL$7,0)),"")</f>
        <v/>
      </c>
      <c r="AE25" s="699" t="str">
        <f t="array" ref="AE25">iferror(index('Internal Staffing Calculator'!$R$9:$BL$115, match($A25,'Internal Staffing Calculator'!$B$9:$B169,0),match(AE$5,'Internal Staffing Calculator'!$R$7:$BL$7,0)),"")</f>
        <v/>
      </c>
      <c r="AF25" s="699" t="str">
        <f t="array" ref="AF25">iferror(index('Internal Staffing Calculator'!$R$9:$BL$115, match($A25,'Internal Staffing Calculator'!$B$9:$B169,0),match(AF$5,'Internal Staffing Calculator'!$R$7:$BL$7,0)),"")</f>
        <v/>
      </c>
      <c r="AG25" s="699" t="str">
        <f t="array" ref="AG25">iferror(index('Internal Staffing Calculator'!$R$9:$BL$115, match($A25,'Internal Staffing Calculator'!$B$9:$B169,0),match(AG$5,'Internal Staffing Calculator'!$R$7:$BL$7,0)),"")</f>
        <v/>
      </c>
      <c r="AH25" s="699" t="str">
        <f t="array" ref="AH25">iferror(index('Internal Staffing Calculator'!$R$9:$BL$115, match($A25,'Internal Staffing Calculator'!$B$9:$B169,0),match(AH$5,'Internal Staffing Calculator'!$R$7:$BL$7,0)),"")</f>
        <v/>
      </c>
      <c r="AI25" s="699" t="str">
        <f t="array" ref="AI25">iferror(index('Internal Staffing Calculator'!$R$9:$BL$115, match($A25,'Internal Staffing Calculator'!$B$9:$B169,0),match(AI$5,'Internal Staffing Calculator'!$R$7:$BL$7,0)),"")</f>
        <v/>
      </c>
      <c r="AJ25" s="699" t="str">
        <f t="array" ref="AJ25">iferror(index('Internal Staffing Calculator'!$R$9:$BL$115, match($A25,'Internal Staffing Calculator'!$B$9:$B169,0),match(AJ$5,'Internal Staffing Calculator'!$R$7:$BL$7,0)),"")</f>
        <v/>
      </c>
      <c r="AK25" s="699" t="str">
        <f t="array" ref="AK25">iferror(index('Internal Staffing Calculator'!$R$9:$BL$115, match($A25,'Internal Staffing Calculator'!$B$9:$B169,0),match(AK$5,'Internal Staffing Calculator'!$R$7:$BL$7,0)),"")</f>
        <v/>
      </c>
      <c r="AL25" s="699" t="str">
        <f t="array" ref="AL25">iferror(index('Internal Staffing Calculator'!$R$9:$BL$115, match($A25,'Internal Staffing Calculator'!$B$9:$B169,0),match(AL$5,'Internal Staffing Calculator'!$R$7:$BL$7,0)),"")</f>
        <v/>
      </c>
      <c r="AM25" s="699" t="str">
        <f t="array" ref="AM25">iferror(index('Internal Staffing Calculator'!$R$9:$BL$115, match($A25,'Internal Staffing Calculator'!$B$9:$B169,0),match(AM$5,'Internal Staffing Calculator'!$R$7:$BL$7,0)),"")</f>
        <v/>
      </c>
      <c r="AN25" s="699" t="str">
        <f t="array" ref="AN25">iferror(index('Internal Staffing Calculator'!$R$9:$BL$115, match($A25,'Internal Staffing Calculator'!$B$9:$B169,0),match(AN$5,'Internal Staffing Calculator'!$R$7:$BL$7,0)),"")</f>
        <v/>
      </c>
      <c r="AO25" s="699" t="str">
        <f t="array" ref="AO25">iferror(index('Internal Staffing Calculator'!$R$9:$BL$115, match($A25,'Internal Staffing Calculator'!$B$9:$B169,0),match(AO$5,'Internal Staffing Calculator'!$R$7:$BL$7,0)),"")</f>
        <v/>
      </c>
      <c r="AP25" s="699" t="str">
        <f t="array" ref="AP25">iferror(index('Internal Staffing Calculator'!$R$9:$BL$115, match($A25,'Internal Staffing Calculator'!$B$9:$B169,0),match(AP$5,'Internal Staffing Calculator'!$R$7:$BL$7,0)),"")</f>
        <v/>
      </c>
      <c r="AQ25" s="699" t="str">
        <f t="array" ref="AQ25">iferror(index('Internal Staffing Calculator'!$R$9:$BL$115, match($A25,'Internal Staffing Calculator'!$B$9:$B169,0),match(AQ$5,'Internal Staffing Calculator'!$R$7:$BL$7,0)),"")</f>
        <v/>
      </c>
      <c r="AR25" s="699" t="str">
        <f t="array" ref="AR25">iferror(index('Internal Staffing Calculator'!$R$9:$BL$115, match($A25,'Internal Staffing Calculator'!$B$9:$B169,0),match(AR$5,'Internal Staffing Calculator'!$R$7:$BL$7,0)),"")</f>
        <v/>
      </c>
      <c r="AS25" s="699" t="str">
        <f t="array" ref="AS25">iferror(index('Internal Staffing Calculator'!$R$9:$BL$115, match($A25,'Internal Staffing Calculator'!$B$9:$B169,0),match(AS$5,'Internal Staffing Calculator'!$R$7:$BL$7,0)),"")</f>
        <v/>
      </c>
      <c r="AT25" s="699" t="str">
        <f t="array" ref="AT25">iferror(index('Internal Staffing Calculator'!$R$9:$BL$115, match($A25,'Internal Staffing Calculator'!$B$9:$B169,0),match(AT$5,'Internal Staffing Calculator'!$R$7:$BL$7,0)),"")</f>
        <v/>
      </c>
      <c r="AU25" s="699" t="str">
        <f t="array" ref="AU25">iferror(index('Internal Staffing Calculator'!$R$9:$BL$115, match($A25,'Internal Staffing Calculator'!$B$9:$B169,0),match(AU$5,'Internal Staffing Calculator'!$R$7:$BL$7,0)),"")</f>
        <v/>
      </c>
      <c r="AV25" s="699" t="str">
        <f t="array" ref="AV25">iferror(index('Internal Staffing Calculator'!$R$9:$BL$115, match($A25,'Internal Staffing Calculator'!$B$9:$B169,0),match(AV$5,'Internal Staffing Calculator'!$R$7:$BL$7,0)),"")</f>
        <v/>
      </c>
      <c r="AW25" s="699" t="str">
        <f t="array" ref="AW25">iferror(index('Internal Staffing Calculator'!$R$9:$BL$115, match($A25,'Internal Staffing Calculator'!$B$9:$B169,0),match(AW$5,'Internal Staffing Calculator'!$R$7:$BL$7,0)),"")</f>
        <v/>
      </c>
      <c r="AX25" s="699" t="str">
        <f t="array" ref="AX25">iferror(index('Internal Staffing Calculator'!$R$9:$BL$115, match($A25,'Internal Staffing Calculator'!$B$9:$B169,0),match(AX$5,'Internal Staffing Calculator'!$R$7:$BL$7,0)),"")</f>
        <v/>
      </c>
      <c r="AY25" s="699" t="str">
        <f t="array" ref="AY25">iferror(index('Internal Staffing Calculator'!$R$9:$BL$115, match($A25,'Internal Staffing Calculator'!$B$9:$B169,0),match(AY$5,'Internal Staffing Calculator'!$R$7:$BL$7,0)),"")</f>
        <v/>
      </c>
      <c r="AZ25" s="699" t="str">
        <f t="array" ref="AZ25">iferror(index('Internal Staffing Calculator'!$R$9:$BL$115, match($A25,'Internal Staffing Calculator'!$B$9:$B169,0),match(AZ$5,'Internal Staffing Calculator'!$R$7:$BL$7,0)),"")</f>
        <v/>
      </c>
      <c r="BA25" s="699" t="str">
        <f t="array" ref="BA25">iferror(index('Internal Staffing Calculator'!$R$9:$BL$115, match($A25,'Internal Staffing Calculator'!$B$9:$B169,0),match(BA$5,'Internal Staffing Calculator'!$R$7:$BL$7,0)),"")</f>
        <v/>
      </c>
    </row>
    <row r="26">
      <c r="A26" s="693"/>
      <c r="B26" s="812" t="str">
        <f t="array" ref="B26">iferror(index('Internal Staffing Calculator'!P:P,match(A26,'Internal Staffing Calculator'!B:B,0)),"")</f>
        <v/>
      </c>
      <c r="C26" s="813" t="str">
        <f t="array" ref="C26">iferror(index('Internal Staffing Calculator'!BM:BM,match(A26,'Internal Staffing Calculator'!B:B,0)),"")</f>
        <v/>
      </c>
      <c r="D26" s="814" t="str">
        <f t="array" ref="D26">iferror(index('Internal Staffing Calculator'!F:F,match(A26,'Internal Staffing Calculator'!B:B,0)),"")</f>
        <v/>
      </c>
      <c r="E26" s="815">
        <f t="shared" si="4"/>
        <v>0</v>
      </c>
      <c r="F26" s="689"/>
      <c r="G26" s="699" t="str">
        <f t="array" ref="G26">iferror(index('Internal Staffing Calculator'!$R$9:$BL$115, match($A26,'Internal Staffing Calculator'!$B$9:$B169,0),match(G$5,'Internal Staffing Calculator'!$R$7:$BL$7,0)),"")</f>
        <v/>
      </c>
      <c r="H26" s="699" t="str">
        <f t="array" ref="H26">iferror(index('Internal Staffing Calculator'!$R$9:$BL$115, match($A26,'Internal Staffing Calculator'!$B$9:$B169,0),match(H$5,'Internal Staffing Calculator'!$R$7:$BL$7,0)),"")</f>
        <v/>
      </c>
      <c r="I26" s="699" t="str">
        <f t="array" ref="I26">iferror(index('Internal Staffing Calculator'!$R$9:$BL$115, match($A26,'Internal Staffing Calculator'!$B$9:$B169,0),match(I$5,'Internal Staffing Calculator'!$R$7:$BL$7,0)),"")</f>
        <v/>
      </c>
      <c r="J26" s="699" t="str">
        <f t="array" ref="J26">iferror(index('Internal Staffing Calculator'!$R$9:$BL$115, match($A26,'Internal Staffing Calculator'!$B$9:$B169,0),match(J$5,'Internal Staffing Calculator'!$R$7:$BL$7,0)),"")</f>
        <v/>
      </c>
      <c r="K26" s="699" t="str">
        <f t="array" ref="K26">iferror(index('Internal Staffing Calculator'!$R$9:$BL$115, match($A26,'Internal Staffing Calculator'!$B$9:$B169,0),match(K$5,'Internal Staffing Calculator'!$R$7:$BL$7,0)),"")</f>
        <v/>
      </c>
      <c r="L26" s="699" t="str">
        <f t="array" ref="L26">iferror(index('Internal Staffing Calculator'!$R$9:$BL$115, match($A26,'Internal Staffing Calculator'!$B$9:$B169,0),match(L$5,'Internal Staffing Calculator'!$R$7:$BL$7,0)),"")</f>
        <v/>
      </c>
      <c r="M26" s="699" t="str">
        <f t="array" ref="M26">iferror(index('Internal Staffing Calculator'!$R$9:$BL$115, match($A26,'Internal Staffing Calculator'!$B$9:$B169,0),match(M$5,'Internal Staffing Calculator'!$R$7:$BL$7,0)),"")</f>
        <v/>
      </c>
      <c r="N26" s="699" t="str">
        <f t="array" ref="N26">iferror(index('Internal Staffing Calculator'!$R$9:$BL$115, match($A26,'Internal Staffing Calculator'!$B$9:$B169,0),match(N$5,'Internal Staffing Calculator'!$R$7:$BL$7,0)),"")</f>
        <v/>
      </c>
      <c r="O26" s="699" t="str">
        <f t="array" ref="O26">iferror(index('Internal Staffing Calculator'!$R$9:$BL$115, match($A26,'Internal Staffing Calculator'!$B$9:$B169,0),match(O$5,'Internal Staffing Calculator'!$R$7:$BL$7,0)),"")</f>
        <v/>
      </c>
      <c r="P26" s="699" t="str">
        <f t="array" ref="P26">iferror(index('Internal Staffing Calculator'!$R$9:$BL$115, match($A26,'Internal Staffing Calculator'!$B$9:$B169,0),match(P$5,'Internal Staffing Calculator'!$R$7:$BL$7,0)),"")</f>
        <v/>
      </c>
      <c r="Q26" s="699" t="str">
        <f t="array" ref="Q26">iferror(index('Internal Staffing Calculator'!$R$9:$BL$115, match($A26,'Internal Staffing Calculator'!$B$9:$B169,0),match(Q$5,'Internal Staffing Calculator'!$R$7:$BL$7,0)),"")</f>
        <v/>
      </c>
      <c r="R26" s="699" t="str">
        <f t="array" ref="R26">iferror(index('Internal Staffing Calculator'!$R$9:$BL$115, match($A26,'Internal Staffing Calculator'!$B$9:$B169,0),match(R$5,'Internal Staffing Calculator'!$R$7:$BL$7,0)),"")</f>
        <v/>
      </c>
      <c r="S26" s="699" t="str">
        <f t="array" ref="S26">iferror(index('Internal Staffing Calculator'!$R$9:$BL$115, match($A26,'Internal Staffing Calculator'!$B$9:$B169,0),match(S$5,'Internal Staffing Calculator'!$R$7:$BL$7,0)),"")</f>
        <v/>
      </c>
      <c r="T26" s="699" t="str">
        <f t="array" ref="T26">iferror(index('Internal Staffing Calculator'!$R$9:$BL$115, match($A26,'Internal Staffing Calculator'!$B$9:$B169,0),match(T$5,'Internal Staffing Calculator'!$R$7:$BL$7,0)),"")</f>
        <v/>
      </c>
      <c r="U26" s="699" t="str">
        <f t="array" ref="U26">iferror(index('Internal Staffing Calculator'!$R$9:$BL$115, match($A26,'Internal Staffing Calculator'!$B$9:$B169,0),match(U$5,'Internal Staffing Calculator'!$R$7:$BL$7,0)),"")</f>
        <v/>
      </c>
      <c r="V26" s="699" t="str">
        <f t="array" ref="V26">iferror(index('Internal Staffing Calculator'!$R$9:$BL$115, match($A26,'Internal Staffing Calculator'!$B$9:$B169,0),match(V$5,'Internal Staffing Calculator'!$R$7:$BL$7,0)),"")</f>
        <v/>
      </c>
      <c r="W26" s="699" t="str">
        <f t="array" ref="W26">iferror(index('Internal Staffing Calculator'!$R$9:$BL$115, match($A26,'Internal Staffing Calculator'!$B$9:$B169,0),match(W$5,'Internal Staffing Calculator'!$R$7:$BL$7,0)),"")</f>
        <v/>
      </c>
      <c r="X26" s="699" t="str">
        <f t="array" ref="X26">iferror(index('Internal Staffing Calculator'!$R$9:$BL$115, match($A26,'Internal Staffing Calculator'!$B$9:$B169,0),match(X$5,'Internal Staffing Calculator'!$R$7:$BL$7,0)),"")</f>
        <v/>
      </c>
      <c r="Y26" s="699" t="str">
        <f t="array" ref="Y26">iferror(index('Internal Staffing Calculator'!$R$9:$BL$115, match($A26,'Internal Staffing Calculator'!$B$9:$B169,0),match(Y$5,'Internal Staffing Calculator'!$R$7:$BL$7,0)),"")</f>
        <v/>
      </c>
      <c r="Z26" s="699" t="str">
        <f t="array" ref="Z26">iferror(index('Internal Staffing Calculator'!$R$9:$BL$115, match($A26,'Internal Staffing Calculator'!$B$9:$B169,0),match(Z$5,'Internal Staffing Calculator'!$R$7:$BL$7,0)),"")</f>
        <v/>
      </c>
      <c r="AA26" s="699" t="str">
        <f t="array" ref="AA26">iferror(index('Internal Staffing Calculator'!$R$9:$BL$115, match($A26,'Internal Staffing Calculator'!$B$9:$B169,0),match(AA$5,'Internal Staffing Calculator'!$R$7:$BL$7,0)),"")</f>
        <v/>
      </c>
      <c r="AB26" s="699" t="str">
        <f t="array" ref="AB26">iferror(index('Internal Staffing Calculator'!$R$9:$BL$115, match($A26,'Internal Staffing Calculator'!$B$9:$B169,0),match(AB$5,'Internal Staffing Calculator'!$R$7:$BL$7,0)),"")</f>
        <v/>
      </c>
      <c r="AC26" s="699" t="str">
        <f t="array" ref="AC26">iferror(index('Internal Staffing Calculator'!$R$9:$BL$115, match($A26,'Internal Staffing Calculator'!$B$9:$B169,0),match(AC$5,'Internal Staffing Calculator'!$R$7:$BL$7,0)),"")</f>
        <v/>
      </c>
      <c r="AD26" s="699" t="str">
        <f t="array" ref="AD26">iferror(index('Internal Staffing Calculator'!$R$9:$BL$115, match($A26,'Internal Staffing Calculator'!$B$9:$B169,0),match(AD$5,'Internal Staffing Calculator'!$R$7:$BL$7,0)),"")</f>
        <v/>
      </c>
      <c r="AE26" s="699" t="str">
        <f t="array" ref="AE26">iferror(index('Internal Staffing Calculator'!$R$9:$BL$115, match($A26,'Internal Staffing Calculator'!$B$9:$B169,0),match(AE$5,'Internal Staffing Calculator'!$R$7:$BL$7,0)),"")</f>
        <v/>
      </c>
      <c r="AF26" s="699" t="str">
        <f t="array" ref="AF26">iferror(index('Internal Staffing Calculator'!$R$9:$BL$115, match($A26,'Internal Staffing Calculator'!$B$9:$B169,0),match(AF$5,'Internal Staffing Calculator'!$R$7:$BL$7,0)),"")</f>
        <v/>
      </c>
      <c r="AG26" s="699" t="str">
        <f t="array" ref="AG26">iferror(index('Internal Staffing Calculator'!$R$9:$BL$115, match($A26,'Internal Staffing Calculator'!$B$9:$B169,0),match(AG$5,'Internal Staffing Calculator'!$R$7:$BL$7,0)),"")</f>
        <v/>
      </c>
      <c r="AH26" s="699" t="str">
        <f t="array" ref="AH26">iferror(index('Internal Staffing Calculator'!$R$9:$BL$115, match($A26,'Internal Staffing Calculator'!$B$9:$B169,0),match(AH$5,'Internal Staffing Calculator'!$R$7:$BL$7,0)),"")</f>
        <v/>
      </c>
      <c r="AI26" s="699" t="str">
        <f t="array" ref="AI26">iferror(index('Internal Staffing Calculator'!$R$9:$BL$115, match($A26,'Internal Staffing Calculator'!$B$9:$B169,0),match(AI$5,'Internal Staffing Calculator'!$R$7:$BL$7,0)),"")</f>
        <v/>
      </c>
      <c r="AJ26" s="699" t="str">
        <f t="array" ref="AJ26">iferror(index('Internal Staffing Calculator'!$R$9:$BL$115, match($A26,'Internal Staffing Calculator'!$B$9:$B169,0),match(AJ$5,'Internal Staffing Calculator'!$R$7:$BL$7,0)),"")</f>
        <v/>
      </c>
      <c r="AK26" s="699" t="str">
        <f t="array" ref="AK26">iferror(index('Internal Staffing Calculator'!$R$9:$BL$115, match($A26,'Internal Staffing Calculator'!$B$9:$B169,0),match(AK$5,'Internal Staffing Calculator'!$R$7:$BL$7,0)),"")</f>
        <v/>
      </c>
      <c r="AL26" s="699" t="str">
        <f t="array" ref="AL26">iferror(index('Internal Staffing Calculator'!$R$9:$BL$115, match($A26,'Internal Staffing Calculator'!$B$9:$B169,0),match(AL$5,'Internal Staffing Calculator'!$R$7:$BL$7,0)),"")</f>
        <v/>
      </c>
      <c r="AM26" s="699" t="str">
        <f t="array" ref="AM26">iferror(index('Internal Staffing Calculator'!$R$9:$BL$115, match($A26,'Internal Staffing Calculator'!$B$9:$B169,0),match(AM$5,'Internal Staffing Calculator'!$R$7:$BL$7,0)),"")</f>
        <v/>
      </c>
      <c r="AN26" s="699" t="str">
        <f t="array" ref="AN26">iferror(index('Internal Staffing Calculator'!$R$9:$BL$115, match($A26,'Internal Staffing Calculator'!$B$9:$B169,0),match(AN$5,'Internal Staffing Calculator'!$R$7:$BL$7,0)),"")</f>
        <v/>
      </c>
      <c r="AO26" s="699" t="str">
        <f t="array" ref="AO26">iferror(index('Internal Staffing Calculator'!$R$9:$BL$115, match($A26,'Internal Staffing Calculator'!$B$9:$B169,0),match(AO$5,'Internal Staffing Calculator'!$R$7:$BL$7,0)),"")</f>
        <v/>
      </c>
      <c r="AP26" s="699" t="str">
        <f t="array" ref="AP26">iferror(index('Internal Staffing Calculator'!$R$9:$BL$115, match($A26,'Internal Staffing Calculator'!$B$9:$B169,0),match(AP$5,'Internal Staffing Calculator'!$R$7:$BL$7,0)),"")</f>
        <v/>
      </c>
      <c r="AQ26" s="699" t="str">
        <f t="array" ref="AQ26">iferror(index('Internal Staffing Calculator'!$R$9:$BL$115, match($A26,'Internal Staffing Calculator'!$B$9:$B169,0),match(AQ$5,'Internal Staffing Calculator'!$R$7:$BL$7,0)),"")</f>
        <v/>
      </c>
      <c r="AR26" s="699" t="str">
        <f t="array" ref="AR26">iferror(index('Internal Staffing Calculator'!$R$9:$BL$115, match($A26,'Internal Staffing Calculator'!$B$9:$B169,0),match(AR$5,'Internal Staffing Calculator'!$R$7:$BL$7,0)),"")</f>
        <v/>
      </c>
      <c r="AS26" s="699" t="str">
        <f t="array" ref="AS26">iferror(index('Internal Staffing Calculator'!$R$9:$BL$115, match($A26,'Internal Staffing Calculator'!$B$9:$B169,0),match(AS$5,'Internal Staffing Calculator'!$R$7:$BL$7,0)),"")</f>
        <v/>
      </c>
      <c r="AT26" s="699" t="str">
        <f t="array" ref="AT26">iferror(index('Internal Staffing Calculator'!$R$9:$BL$115, match($A26,'Internal Staffing Calculator'!$B$9:$B169,0),match(AT$5,'Internal Staffing Calculator'!$R$7:$BL$7,0)),"")</f>
        <v/>
      </c>
      <c r="AU26" s="699" t="str">
        <f t="array" ref="AU26">iferror(index('Internal Staffing Calculator'!$R$9:$BL$115, match($A26,'Internal Staffing Calculator'!$B$9:$B169,0),match(AU$5,'Internal Staffing Calculator'!$R$7:$BL$7,0)),"")</f>
        <v/>
      </c>
      <c r="AV26" s="699" t="str">
        <f t="array" ref="AV26">iferror(index('Internal Staffing Calculator'!$R$9:$BL$115, match($A26,'Internal Staffing Calculator'!$B$9:$B169,0),match(AV$5,'Internal Staffing Calculator'!$R$7:$BL$7,0)),"")</f>
        <v/>
      </c>
      <c r="AW26" s="699" t="str">
        <f t="array" ref="AW26">iferror(index('Internal Staffing Calculator'!$R$9:$BL$115, match($A26,'Internal Staffing Calculator'!$B$9:$B169,0),match(AW$5,'Internal Staffing Calculator'!$R$7:$BL$7,0)),"")</f>
        <v/>
      </c>
      <c r="AX26" s="699" t="str">
        <f t="array" ref="AX26">iferror(index('Internal Staffing Calculator'!$R$9:$BL$115, match($A26,'Internal Staffing Calculator'!$B$9:$B169,0),match(AX$5,'Internal Staffing Calculator'!$R$7:$BL$7,0)),"")</f>
        <v/>
      </c>
      <c r="AY26" s="699" t="str">
        <f t="array" ref="AY26">iferror(index('Internal Staffing Calculator'!$R$9:$BL$115, match($A26,'Internal Staffing Calculator'!$B$9:$B169,0),match(AY$5,'Internal Staffing Calculator'!$R$7:$BL$7,0)),"")</f>
        <v/>
      </c>
      <c r="AZ26" s="699" t="str">
        <f t="array" ref="AZ26">iferror(index('Internal Staffing Calculator'!$R$9:$BL$115, match($A26,'Internal Staffing Calculator'!$B$9:$B169,0),match(AZ$5,'Internal Staffing Calculator'!$R$7:$BL$7,0)),"")</f>
        <v/>
      </c>
      <c r="BA26" s="699" t="str">
        <f t="array" ref="BA26">iferror(index('Internal Staffing Calculator'!$R$9:$BL$115, match($A26,'Internal Staffing Calculator'!$B$9:$B169,0),match(BA$5,'Internal Staffing Calculator'!$R$7:$BL$7,0)),"")</f>
        <v/>
      </c>
    </row>
    <row r="27">
      <c r="A27" s="693"/>
      <c r="B27" s="812" t="str">
        <f t="array" ref="B27">iferror(index('Internal Staffing Calculator'!P:P,match(A27,'Internal Staffing Calculator'!B:B,0)),"")</f>
        <v/>
      </c>
      <c r="C27" s="813" t="str">
        <f t="array" ref="C27">iferror(index('Internal Staffing Calculator'!BM:BM,match(A27,'Internal Staffing Calculator'!B:B,0)),"")</f>
        <v/>
      </c>
      <c r="D27" s="814" t="str">
        <f t="array" ref="D27">iferror(index('Internal Staffing Calculator'!F:F,match(A27,'Internal Staffing Calculator'!B:B,0)),"")</f>
        <v/>
      </c>
      <c r="E27" s="815">
        <f t="shared" si="4"/>
        <v>0</v>
      </c>
      <c r="F27" s="689"/>
      <c r="G27" s="699" t="str">
        <f t="array" ref="G27">iferror(index('Internal Staffing Calculator'!$R$9:$BL$115, match($A27,'Internal Staffing Calculator'!$B$9:$B169,0),match(G$5,'Internal Staffing Calculator'!$R$7:$BL$7,0)),"")</f>
        <v/>
      </c>
      <c r="H27" s="699" t="str">
        <f t="array" ref="H27">iferror(index('Internal Staffing Calculator'!$R$9:$BL$115, match($A27,'Internal Staffing Calculator'!$B$9:$B169,0),match(H$5,'Internal Staffing Calculator'!$R$7:$BL$7,0)),"")</f>
        <v/>
      </c>
      <c r="I27" s="699" t="str">
        <f t="array" ref="I27">iferror(index('Internal Staffing Calculator'!$R$9:$BL$115, match($A27,'Internal Staffing Calculator'!$B$9:$B169,0),match(I$5,'Internal Staffing Calculator'!$R$7:$BL$7,0)),"")</f>
        <v/>
      </c>
      <c r="J27" s="699" t="str">
        <f t="array" ref="J27">iferror(index('Internal Staffing Calculator'!$R$9:$BL$115, match($A27,'Internal Staffing Calculator'!$B$9:$B169,0),match(J$5,'Internal Staffing Calculator'!$R$7:$BL$7,0)),"")</f>
        <v/>
      </c>
      <c r="K27" s="699" t="str">
        <f t="array" ref="K27">iferror(index('Internal Staffing Calculator'!$R$9:$BL$115, match($A27,'Internal Staffing Calculator'!$B$9:$B169,0),match(K$5,'Internal Staffing Calculator'!$R$7:$BL$7,0)),"")</f>
        <v/>
      </c>
      <c r="L27" s="699" t="str">
        <f t="array" ref="L27">iferror(index('Internal Staffing Calculator'!$R$9:$BL$115, match($A27,'Internal Staffing Calculator'!$B$9:$B169,0),match(L$5,'Internal Staffing Calculator'!$R$7:$BL$7,0)),"")</f>
        <v/>
      </c>
      <c r="M27" s="699" t="str">
        <f t="array" ref="M27">iferror(index('Internal Staffing Calculator'!$R$9:$BL$115, match($A27,'Internal Staffing Calculator'!$B$9:$B169,0),match(M$5,'Internal Staffing Calculator'!$R$7:$BL$7,0)),"")</f>
        <v/>
      </c>
      <c r="N27" s="699" t="str">
        <f t="array" ref="N27">iferror(index('Internal Staffing Calculator'!$R$9:$BL$115, match($A27,'Internal Staffing Calculator'!$B$9:$B169,0),match(N$5,'Internal Staffing Calculator'!$R$7:$BL$7,0)),"")</f>
        <v/>
      </c>
      <c r="O27" s="699" t="str">
        <f t="array" ref="O27">iferror(index('Internal Staffing Calculator'!$R$9:$BL$115, match($A27,'Internal Staffing Calculator'!$B$9:$B169,0),match(O$5,'Internal Staffing Calculator'!$R$7:$BL$7,0)),"")</f>
        <v/>
      </c>
      <c r="P27" s="699" t="str">
        <f t="array" ref="P27">iferror(index('Internal Staffing Calculator'!$R$9:$BL$115, match($A27,'Internal Staffing Calculator'!$B$9:$B169,0),match(P$5,'Internal Staffing Calculator'!$R$7:$BL$7,0)),"")</f>
        <v/>
      </c>
      <c r="Q27" s="699" t="str">
        <f t="array" ref="Q27">iferror(index('Internal Staffing Calculator'!$R$9:$BL$115, match($A27,'Internal Staffing Calculator'!$B$9:$B169,0),match(Q$5,'Internal Staffing Calculator'!$R$7:$BL$7,0)),"")</f>
        <v/>
      </c>
      <c r="R27" s="699" t="str">
        <f t="array" ref="R27">iferror(index('Internal Staffing Calculator'!$R$9:$BL$115, match($A27,'Internal Staffing Calculator'!$B$9:$B169,0),match(R$5,'Internal Staffing Calculator'!$R$7:$BL$7,0)),"")</f>
        <v/>
      </c>
      <c r="S27" s="699" t="str">
        <f t="array" ref="S27">iferror(index('Internal Staffing Calculator'!$R$9:$BL$115, match($A27,'Internal Staffing Calculator'!$B$9:$B169,0),match(S$5,'Internal Staffing Calculator'!$R$7:$BL$7,0)),"")</f>
        <v/>
      </c>
      <c r="T27" s="699" t="str">
        <f t="array" ref="T27">iferror(index('Internal Staffing Calculator'!$R$9:$BL$115, match($A27,'Internal Staffing Calculator'!$B$9:$B169,0),match(T$5,'Internal Staffing Calculator'!$R$7:$BL$7,0)),"")</f>
        <v/>
      </c>
      <c r="U27" s="699" t="str">
        <f t="array" ref="U27">iferror(index('Internal Staffing Calculator'!$R$9:$BL$115, match($A27,'Internal Staffing Calculator'!$B$9:$B169,0),match(U$5,'Internal Staffing Calculator'!$R$7:$BL$7,0)),"")</f>
        <v/>
      </c>
      <c r="V27" s="699" t="str">
        <f t="array" ref="V27">iferror(index('Internal Staffing Calculator'!$R$9:$BL$115, match($A27,'Internal Staffing Calculator'!$B$9:$B169,0),match(V$5,'Internal Staffing Calculator'!$R$7:$BL$7,0)),"")</f>
        <v/>
      </c>
      <c r="W27" s="699" t="str">
        <f t="array" ref="W27">iferror(index('Internal Staffing Calculator'!$R$9:$BL$115, match($A27,'Internal Staffing Calculator'!$B$9:$B169,0),match(W$5,'Internal Staffing Calculator'!$R$7:$BL$7,0)),"")</f>
        <v/>
      </c>
      <c r="X27" s="699" t="str">
        <f t="array" ref="X27">iferror(index('Internal Staffing Calculator'!$R$9:$BL$115, match($A27,'Internal Staffing Calculator'!$B$9:$B169,0),match(X$5,'Internal Staffing Calculator'!$R$7:$BL$7,0)),"")</f>
        <v/>
      </c>
      <c r="Y27" s="699" t="str">
        <f t="array" ref="Y27">iferror(index('Internal Staffing Calculator'!$R$9:$BL$115, match($A27,'Internal Staffing Calculator'!$B$9:$B169,0),match(Y$5,'Internal Staffing Calculator'!$R$7:$BL$7,0)),"")</f>
        <v/>
      </c>
      <c r="Z27" s="699" t="str">
        <f t="array" ref="Z27">iferror(index('Internal Staffing Calculator'!$R$9:$BL$115, match($A27,'Internal Staffing Calculator'!$B$9:$B169,0),match(Z$5,'Internal Staffing Calculator'!$R$7:$BL$7,0)),"")</f>
        <v/>
      </c>
      <c r="AA27" s="699" t="str">
        <f t="array" ref="AA27">iferror(index('Internal Staffing Calculator'!$R$9:$BL$115, match($A27,'Internal Staffing Calculator'!$B$9:$B169,0),match(AA$5,'Internal Staffing Calculator'!$R$7:$BL$7,0)),"")</f>
        <v/>
      </c>
      <c r="AB27" s="699" t="str">
        <f t="array" ref="AB27">iferror(index('Internal Staffing Calculator'!$R$9:$BL$115, match($A27,'Internal Staffing Calculator'!$B$9:$B169,0),match(AB$5,'Internal Staffing Calculator'!$R$7:$BL$7,0)),"")</f>
        <v/>
      </c>
      <c r="AC27" s="699" t="str">
        <f t="array" ref="AC27">iferror(index('Internal Staffing Calculator'!$R$9:$BL$115, match($A27,'Internal Staffing Calculator'!$B$9:$B169,0),match(AC$5,'Internal Staffing Calculator'!$R$7:$BL$7,0)),"")</f>
        <v/>
      </c>
      <c r="AD27" s="699" t="str">
        <f t="array" ref="AD27">iferror(index('Internal Staffing Calculator'!$R$9:$BL$115, match($A27,'Internal Staffing Calculator'!$B$9:$B169,0),match(AD$5,'Internal Staffing Calculator'!$R$7:$BL$7,0)),"")</f>
        <v/>
      </c>
      <c r="AE27" s="699" t="str">
        <f t="array" ref="AE27">iferror(index('Internal Staffing Calculator'!$R$9:$BL$115, match($A27,'Internal Staffing Calculator'!$B$9:$B169,0),match(AE$5,'Internal Staffing Calculator'!$R$7:$BL$7,0)),"")</f>
        <v/>
      </c>
      <c r="AF27" s="699" t="str">
        <f t="array" ref="AF27">iferror(index('Internal Staffing Calculator'!$R$9:$BL$115, match($A27,'Internal Staffing Calculator'!$B$9:$B169,0),match(AF$5,'Internal Staffing Calculator'!$R$7:$BL$7,0)),"")</f>
        <v/>
      </c>
      <c r="AG27" s="699" t="str">
        <f t="array" ref="AG27">iferror(index('Internal Staffing Calculator'!$R$9:$BL$115, match($A27,'Internal Staffing Calculator'!$B$9:$B169,0),match(AG$5,'Internal Staffing Calculator'!$R$7:$BL$7,0)),"")</f>
        <v/>
      </c>
      <c r="AH27" s="699" t="str">
        <f t="array" ref="AH27">iferror(index('Internal Staffing Calculator'!$R$9:$BL$115, match($A27,'Internal Staffing Calculator'!$B$9:$B169,0),match(AH$5,'Internal Staffing Calculator'!$R$7:$BL$7,0)),"")</f>
        <v/>
      </c>
      <c r="AI27" s="699" t="str">
        <f t="array" ref="AI27">iferror(index('Internal Staffing Calculator'!$R$9:$BL$115, match($A27,'Internal Staffing Calculator'!$B$9:$B169,0),match(AI$5,'Internal Staffing Calculator'!$R$7:$BL$7,0)),"")</f>
        <v/>
      </c>
      <c r="AJ27" s="699" t="str">
        <f t="array" ref="AJ27">iferror(index('Internal Staffing Calculator'!$R$9:$BL$115, match($A27,'Internal Staffing Calculator'!$B$9:$B169,0),match(AJ$5,'Internal Staffing Calculator'!$R$7:$BL$7,0)),"")</f>
        <v/>
      </c>
      <c r="AK27" s="699" t="str">
        <f t="array" ref="AK27">iferror(index('Internal Staffing Calculator'!$R$9:$BL$115, match($A27,'Internal Staffing Calculator'!$B$9:$B169,0),match(AK$5,'Internal Staffing Calculator'!$R$7:$BL$7,0)),"")</f>
        <v/>
      </c>
      <c r="AL27" s="699" t="str">
        <f t="array" ref="AL27">iferror(index('Internal Staffing Calculator'!$R$9:$BL$115, match($A27,'Internal Staffing Calculator'!$B$9:$B169,0),match(AL$5,'Internal Staffing Calculator'!$R$7:$BL$7,0)),"")</f>
        <v/>
      </c>
      <c r="AM27" s="699" t="str">
        <f t="array" ref="AM27">iferror(index('Internal Staffing Calculator'!$R$9:$BL$115, match($A27,'Internal Staffing Calculator'!$B$9:$B169,0),match(AM$5,'Internal Staffing Calculator'!$R$7:$BL$7,0)),"")</f>
        <v/>
      </c>
      <c r="AN27" s="699" t="str">
        <f t="array" ref="AN27">iferror(index('Internal Staffing Calculator'!$R$9:$BL$115, match($A27,'Internal Staffing Calculator'!$B$9:$B169,0),match(AN$5,'Internal Staffing Calculator'!$R$7:$BL$7,0)),"")</f>
        <v/>
      </c>
      <c r="AO27" s="699" t="str">
        <f t="array" ref="AO27">iferror(index('Internal Staffing Calculator'!$R$9:$BL$115, match($A27,'Internal Staffing Calculator'!$B$9:$B169,0),match(AO$5,'Internal Staffing Calculator'!$R$7:$BL$7,0)),"")</f>
        <v/>
      </c>
      <c r="AP27" s="699" t="str">
        <f t="array" ref="AP27">iferror(index('Internal Staffing Calculator'!$R$9:$BL$115, match($A27,'Internal Staffing Calculator'!$B$9:$B169,0),match(AP$5,'Internal Staffing Calculator'!$R$7:$BL$7,0)),"")</f>
        <v/>
      </c>
      <c r="AQ27" s="699" t="str">
        <f t="array" ref="AQ27">iferror(index('Internal Staffing Calculator'!$R$9:$BL$115, match($A27,'Internal Staffing Calculator'!$B$9:$B169,0),match(AQ$5,'Internal Staffing Calculator'!$R$7:$BL$7,0)),"")</f>
        <v/>
      </c>
      <c r="AR27" s="699" t="str">
        <f t="array" ref="AR27">iferror(index('Internal Staffing Calculator'!$R$9:$BL$115, match($A27,'Internal Staffing Calculator'!$B$9:$B169,0),match(AR$5,'Internal Staffing Calculator'!$R$7:$BL$7,0)),"")</f>
        <v/>
      </c>
      <c r="AS27" s="699" t="str">
        <f t="array" ref="AS27">iferror(index('Internal Staffing Calculator'!$R$9:$BL$115, match($A27,'Internal Staffing Calculator'!$B$9:$B169,0),match(AS$5,'Internal Staffing Calculator'!$R$7:$BL$7,0)),"")</f>
        <v/>
      </c>
      <c r="AT27" s="699" t="str">
        <f t="array" ref="AT27">iferror(index('Internal Staffing Calculator'!$R$9:$BL$115, match($A27,'Internal Staffing Calculator'!$B$9:$B169,0),match(AT$5,'Internal Staffing Calculator'!$R$7:$BL$7,0)),"")</f>
        <v/>
      </c>
      <c r="AU27" s="699" t="str">
        <f t="array" ref="AU27">iferror(index('Internal Staffing Calculator'!$R$9:$BL$115, match($A27,'Internal Staffing Calculator'!$B$9:$B169,0),match(AU$5,'Internal Staffing Calculator'!$R$7:$BL$7,0)),"")</f>
        <v/>
      </c>
      <c r="AV27" s="699" t="str">
        <f t="array" ref="AV27">iferror(index('Internal Staffing Calculator'!$R$9:$BL$115, match($A27,'Internal Staffing Calculator'!$B$9:$B169,0),match(AV$5,'Internal Staffing Calculator'!$R$7:$BL$7,0)),"")</f>
        <v/>
      </c>
      <c r="AW27" s="699" t="str">
        <f t="array" ref="AW27">iferror(index('Internal Staffing Calculator'!$R$9:$BL$115, match($A27,'Internal Staffing Calculator'!$B$9:$B169,0),match(AW$5,'Internal Staffing Calculator'!$R$7:$BL$7,0)),"")</f>
        <v/>
      </c>
      <c r="AX27" s="699" t="str">
        <f t="array" ref="AX27">iferror(index('Internal Staffing Calculator'!$R$9:$BL$115, match($A27,'Internal Staffing Calculator'!$B$9:$B169,0),match(AX$5,'Internal Staffing Calculator'!$R$7:$BL$7,0)),"")</f>
        <v/>
      </c>
      <c r="AY27" s="699" t="str">
        <f t="array" ref="AY27">iferror(index('Internal Staffing Calculator'!$R$9:$BL$115, match($A27,'Internal Staffing Calculator'!$B$9:$B169,0),match(AY$5,'Internal Staffing Calculator'!$R$7:$BL$7,0)),"")</f>
        <v/>
      </c>
      <c r="AZ27" s="699" t="str">
        <f t="array" ref="AZ27">iferror(index('Internal Staffing Calculator'!$R$9:$BL$115, match($A27,'Internal Staffing Calculator'!$B$9:$B169,0),match(AZ$5,'Internal Staffing Calculator'!$R$7:$BL$7,0)),"")</f>
        <v/>
      </c>
      <c r="BA27" s="699" t="str">
        <f t="array" ref="BA27">iferror(index('Internal Staffing Calculator'!$R$9:$BL$115, match($A27,'Internal Staffing Calculator'!$B$9:$B169,0),match(BA$5,'Internal Staffing Calculator'!$R$7:$BL$7,0)),"")</f>
        <v/>
      </c>
    </row>
    <row r="28">
      <c r="A28" s="693"/>
      <c r="B28" s="812" t="str">
        <f t="array" ref="B28">iferror(index('Internal Staffing Calculator'!P:P,match(A28,'Internal Staffing Calculator'!B:B,0)),"")</f>
        <v/>
      </c>
      <c r="C28" s="813" t="str">
        <f t="array" ref="C28">iferror(index('Internal Staffing Calculator'!BM:BM,match(A28,'Internal Staffing Calculator'!B:B,0)),"")</f>
        <v/>
      </c>
      <c r="D28" s="814" t="str">
        <f t="array" ref="D28">iferror(index('Internal Staffing Calculator'!F:F,match(A28,'Internal Staffing Calculator'!B:B,0)),"")</f>
        <v/>
      </c>
      <c r="E28" s="815">
        <f t="shared" si="4"/>
        <v>0</v>
      </c>
      <c r="F28" s="689"/>
      <c r="G28" s="699" t="str">
        <f t="array" ref="G28">iferror(index('Internal Staffing Calculator'!$R$9:$BL$115, match($A28,'Internal Staffing Calculator'!$B$9:$B169,0),match(G$5,'Internal Staffing Calculator'!$R$7:$BL$7,0)),"")</f>
        <v/>
      </c>
      <c r="H28" s="699" t="str">
        <f t="array" ref="H28">iferror(index('Internal Staffing Calculator'!$R$9:$BL$115, match($A28,'Internal Staffing Calculator'!$B$9:$B169,0),match(H$5,'Internal Staffing Calculator'!$R$7:$BL$7,0)),"")</f>
        <v/>
      </c>
      <c r="I28" s="699" t="str">
        <f t="array" ref="I28">iferror(index('Internal Staffing Calculator'!$R$9:$BL$115, match($A28,'Internal Staffing Calculator'!$B$9:$B169,0),match(I$5,'Internal Staffing Calculator'!$R$7:$BL$7,0)),"")</f>
        <v/>
      </c>
      <c r="J28" s="699" t="str">
        <f t="array" ref="J28">iferror(index('Internal Staffing Calculator'!$R$9:$BL$115, match($A28,'Internal Staffing Calculator'!$B$9:$B169,0),match(J$5,'Internal Staffing Calculator'!$R$7:$BL$7,0)),"")</f>
        <v/>
      </c>
      <c r="K28" s="699" t="str">
        <f t="array" ref="K28">iferror(index('Internal Staffing Calculator'!$R$9:$BL$115, match($A28,'Internal Staffing Calculator'!$B$9:$B169,0),match(K$5,'Internal Staffing Calculator'!$R$7:$BL$7,0)),"")</f>
        <v/>
      </c>
      <c r="L28" s="699" t="str">
        <f t="array" ref="L28">iferror(index('Internal Staffing Calculator'!$R$9:$BL$115, match($A28,'Internal Staffing Calculator'!$B$9:$B169,0),match(L$5,'Internal Staffing Calculator'!$R$7:$BL$7,0)),"")</f>
        <v/>
      </c>
      <c r="M28" s="699" t="str">
        <f t="array" ref="M28">iferror(index('Internal Staffing Calculator'!$R$9:$BL$115, match($A28,'Internal Staffing Calculator'!$B$9:$B169,0),match(M$5,'Internal Staffing Calculator'!$R$7:$BL$7,0)),"")</f>
        <v/>
      </c>
      <c r="N28" s="699" t="str">
        <f t="array" ref="N28">iferror(index('Internal Staffing Calculator'!$R$9:$BL$115, match($A28,'Internal Staffing Calculator'!$B$9:$B169,0),match(N$5,'Internal Staffing Calculator'!$R$7:$BL$7,0)),"")</f>
        <v/>
      </c>
      <c r="O28" s="699" t="str">
        <f t="array" ref="O28">iferror(index('Internal Staffing Calculator'!$R$9:$BL$115, match($A28,'Internal Staffing Calculator'!$B$9:$B169,0),match(O$5,'Internal Staffing Calculator'!$R$7:$BL$7,0)),"")</f>
        <v/>
      </c>
      <c r="P28" s="699" t="str">
        <f t="array" ref="P28">iferror(index('Internal Staffing Calculator'!$R$9:$BL$115, match($A28,'Internal Staffing Calculator'!$B$9:$B169,0),match(P$5,'Internal Staffing Calculator'!$R$7:$BL$7,0)),"")</f>
        <v/>
      </c>
      <c r="Q28" s="699" t="str">
        <f t="array" ref="Q28">iferror(index('Internal Staffing Calculator'!$R$9:$BL$115, match($A28,'Internal Staffing Calculator'!$B$9:$B169,0),match(Q$5,'Internal Staffing Calculator'!$R$7:$BL$7,0)),"")</f>
        <v/>
      </c>
      <c r="R28" s="699" t="str">
        <f t="array" ref="R28">iferror(index('Internal Staffing Calculator'!$R$9:$BL$115, match($A28,'Internal Staffing Calculator'!$B$9:$B169,0),match(R$5,'Internal Staffing Calculator'!$R$7:$BL$7,0)),"")</f>
        <v/>
      </c>
      <c r="S28" s="699" t="str">
        <f t="array" ref="S28">iferror(index('Internal Staffing Calculator'!$R$9:$BL$115, match($A28,'Internal Staffing Calculator'!$B$9:$B169,0),match(S$5,'Internal Staffing Calculator'!$R$7:$BL$7,0)),"")</f>
        <v/>
      </c>
      <c r="T28" s="699" t="str">
        <f t="array" ref="T28">iferror(index('Internal Staffing Calculator'!$R$9:$BL$115, match($A28,'Internal Staffing Calculator'!$B$9:$B169,0),match(T$5,'Internal Staffing Calculator'!$R$7:$BL$7,0)),"")</f>
        <v/>
      </c>
      <c r="U28" s="699" t="str">
        <f t="array" ref="U28">iferror(index('Internal Staffing Calculator'!$R$9:$BL$115, match($A28,'Internal Staffing Calculator'!$B$9:$B169,0),match(U$5,'Internal Staffing Calculator'!$R$7:$BL$7,0)),"")</f>
        <v/>
      </c>
      <c r="V28" s="699" t="str">
        <f t="array" ref="V28">iferror(index('Internal Staffing Calculator'!$R$9:$BL$115, match($A28,'Internal Staffing Calculator'!$B$9:$B169,0),match(V$5,'Internal Staffing Calculator'!$R$7:$BL$7,0)),"")</f>
        <v/>
      </c>
      <c r="W28" s="699" t="str">
        <f t="array" ref="W28">iferror(index('Internal Staffing Calculator'!$R$9:$BL$115, match($A28,'Internal Staffing Calculator'!$B$9:$B169,0),match(W$5,'Internal Staffing Calculator'!$R$7:$BL$7,0)),"")</f>
        <v/>
      </c>
      <c r="X28" s="699" t="str">
        <f t="array" ref="X28">iferror(index('Internal Staffing Calculator'!$R$9:$BL$115, match($A28,'Internal Staffing Calculator'!$B$9:$B169,0),match(X$5,'Internal Staffing Calculator'!$R$7:$BL$7,0)),"")</f>
        <v/>
      </c>
      <c r="Y28" s="699" t="str">
        <f t="array" ref="Y28">iferror(index('Internal Staffing Calculator'!$R$9:$BL$115, match($A28,'Internal Staffing Calculator'!$B$9:$B169,0),match(Y$5,'Internal Staffing Calculator'!$R$7:$BL$7,0)),"")</f>
        <v/>
      </c>
      <c r="Z28" s="699" t="str">
        <f t="array" ref="Z28">iferror(index('Internal Staffing Calculator'!$R$9:$BL$115, match($A28,'Internal Staffing Calculator'!$B$9:$B169,0),match(Z$5,'Internal Staffing Calculator'!$R$7:$BL$7,0)),"")</f>
        <v/>
      </c>
      <c r="AA28" s="699" t="str">
        <f t="array" ref="AA28">iferror(index('Internal Staffing Calculator'!$R$9:$BL$115, match($A28,'Internal Staffing Calculator'!$B$9:$B169,0),match(AA$5,'Internal Staffing Calculator'!$R$7:$BL$7,0)),"")</f>
        <v/>
      </c>
      <c r="AB28" s="699" t="str">
        <f t="array" ref="AB28">iferror(index('Internal Staffing Calculator'!$R$9:$BL$115, match($A28,'Internal Staffing Calculator'!$B$9:$B169,0),match(AB$5,'Internal Staffing Calculator'!$R$7:$BL$7,0)),"")</f>
        <v/>
      </c>
      <c r="AC28" s="699" t="str">
        <f t="array" ref="AC28">iferror(index('Internal Staffing Calculator'!$R$9:$BL$115, match($A28,'Internal Staffing Calculator'!$B$9:$B169,0),match(AC$5,'Internal Staffing Calculator'!$R$7:$BL$7,0)),"")</f>
        <v/>
      </c>
      <c r="AD28" s="699" t="str">
        <f t="array" ref="AD28">iferror(index('Internal Staffing Calculator'!$R$9:$BL$115, match($A28,'Internal Staffing Calculator'!$B$9:$B169,0),match(AD$5,'Internal Staffing Calculator'!$R$7:$BL$7,0)),"")</f>
        <v/>
      </c>
      <c r="AE28" s="699" t="str">
        <f t="array" ref="AE28">iferror(index('Internal Staffing Calculator'!$R$9:$BL$115, match($A28,'Internal Staffing Calculator'!$B$9:$B169,0),match(AE$5,'Internal Staffing Calculator'!$R$7:$BL$7,0)),"")</f>
        <v/>
      </c>
      <c r="AF28" s="699" t="str">
        <f t="array" ref="AF28">iferror(index('Internal Staffing Calculator'!$R$9:$BL$115, match($A28,'Internal Staffing Calculator'!$B$9:$B169,0),match(AF$5,'Internal Staffing Calculator'!$R$7:$BL$7,0)),"")</f>
        <v/>
      </c>
      <c r="AG28" s="699" t="str">
        <f t="array" ref="AG28">iferror(index('Internal Staffing Calculator'!$R$9:$BL$115, match($A28,'Internal Staffing Calculator'!$B$9:$B169,0),match(AG$5,'Internal Staffing Calculator'!$R$7:$BL$7,0)),"")</f>
        <v/>
      </c>
      <c r="AH28" s="699" t="str">
        <f t="array" ref="AH28">iferror(index('Internal Staffing Calculator'!$R$9:$BL$115, match($A28,'Internal Staffing Calculator'!$B$9:$B169,0),match(AH$5,'Internal Staffing Calculator'!$R$7:$BL$7,0)),"")</f>
        <v/>
      </c>
      <c r="AI28" s="699" t="str">
        <f t="array" ref="AI28">iferror(index('Internal Staffing Calculator'!$R$9:$BL$115, match($A28,'Internal Staffing Calculator'!$B$9:$B169,0),match(AI$5,'Internal Staffing Calculator'!$R$7:$BL$7,0)),"")</f>
        <v/>
      </c>
      <c r="AJ28" s="699" t="str">
        <f t="array" ref="AJ28">iferror(index('Internal Staffing Calculator'!$R$9:$BL$115, match($A28,'Internal Staffing Calculator'!$B$9:$B169,0),match(AJ$5,'Internal Staffing Calculator'!$R$7:$BL$7,0)),"")</f>
        <v/>
      </c>
      <c r="AK28" s="699" t="str">
        <f t="array" ref="AK28">iferror(index('Internal Staffing Calculator'!$R$9:$BL$115, match($A28,'Internal Staffing Calculator'!$B$9:$B169,0),match(AK$5,'Internal Staffing Calculator'!$R$7:$BL$7,0)),"")</f>
        <v/>
      </c>
      <c r="AL28" s="699" t="str">
        <f t="array" ref="AL28">iferror(index('Internal Staffing Calculator'!$R$9:$BL$115, match($A28,'Internal Staffing Calculator'!$B$9:$B169,0),match(AL$5,'Internal Staffing Calculator'!$R$7:$BL$7,0)),"")</f>
        <v/>
      </c>
      <c r="AM28" s="699" t="str">
        <f t="array" ref="AM28">iferror(index('Internal Staffing Calculator'!$R$9:$BL$115, match($A28,'Internal Staffing Calculator'!$B$9:$B169,0),match(AM$5,'Internal Staffing Calculator'!$R$7:$BL$7,0)),"")</f>
        <v/>
      </c>
      <c r="AN28" s="699" t="str">
        <f t="array" ref="AN28">iferror(index('Internal Staffing Calculator'!$R$9:$BL$115, match($A28,'Internal Staffing Calculator'!$B$9:$B169,0),match(AN$5,'Internal Staffing Calculator'!$R$7:$BL$7,0)),"")</f>
        <v/>
      </c>
      <c r="AO28" s="699" t="str">
        <f t="array" ref="AO28">iferror(index('Internal Staffing Calculator'!$R$9:$BL$115, match($A28,'Internal Staffing Calculator'!$B$9:$B169,0),match(AO$5,'Internal Staffing Calculator'!$R$7:$BL$7,0)),"")</f>
        <v/>
      </c>
      <c r="AP28" s="699" t="str">
        <f t="array" ref="AP28">iferror(index('Internal Staffing Calculator'!$R$9:$BL$115, match($A28,'Internal Staffing Calculator'!$B$9:$B169,0),match(AP$5,'Internal Staffing Calculator'!$R$7:$BL$7,0)),"")</f>
        <v/>
      </c>
      <c r="AQ28" s="699" t="str">
        <f t="array" ref="AQ28">iferror(index('Internal Staffing Calculator'!$R$9:$BL$115, match($A28,'Internal Staffing Calculator'!$B$9:$B169,0),match(AQ$5,'Internal Staffing Calculator'!$R$7:$BL$7,0)),"")</f>
        <v/>
      </c>
      <c r="AR28" s="699" t="str">
        <f t="array" ref="AR28">iferror(index('Internal Staffing Calculator'!$R$9:$BL$115, match($A28,'Internal Staffing Calculator'!$B$9:$B169,0),match(AR$5,'Internal Staffing Calculator'!$R$7:$BL$7,0)),"")</f>
        <v/>
      </c>
      <c r="AS28" s="699" t="str">
        <f t="array" ref="AS28">iferror(index('Internal Staffing Calculator'!$R$9:$BL$115, match($A28,'Internal Staffing Calculator'!$B$9:$B169,0),match(AS$5,'Internal Staffing Calculator'!$R$7:$BL$7,0)),"")</f>
        <v/>
      </c>
      <c r="AT28" s="699" t="str">
        <f t="array" ref="AT28">iferror(index('Internal Staffing Calculator'!$R$9:$BL$115, match($A28,'Internal Staffing Calculator'!$B$9:$B169,0),match(AT$5,'Internal Staffing Calculator'!$R$7:$BL$7,0)),"")</f>
        <v/>
      </c>
      <c r="AU28" s="699" t="str">
        <f t="array" ref="AU28">iferror(index('Internal Staffing Calculator'!$R$9:$BL$115, match($A28,'Internal Staffing Calculator'!$B$9:$B169,0),match(AU$5,'Internal Staffing Calculator'!$R$7:$BL$7,0)),"")</f>
        <v/>
      </c>
      <c r="AV28" s="699" t="str">
        <f t="array" ref="AV28">iferror(index('Internal Staffing Calculator'!$R$9:$BL$115, match($A28,'Internal Staffing Calculator'!$B$9:$B169,0),match(AV$5,'Internal Staffing Calculator'!$R$7:$BL$7,0)),"")</f>
        <v/>
      </c>
      <c r="AW28" s="699" t="str">
        <f t="array" ref="AW28">iferror(index('Internal Staffing Calculator'!$R$9:$BL$115, match($A28,'Internal Staffing Calculator'!$B$9:$B169,0),match(AW$5,'Internal Staffing Calculator'!$R$7:$BL$7,0)),"")</f>
        <v/>
      </c>
      <c r="AX28" s="699" t="str">
        <f t="array" ref="AX28">iferror(index('Internal Staffing Calculator'!$R$9:$BL$115, match($A28,'Internal Staffing Calculator'!$B$9:$B169,0),match(AX$5,'Internal Staffing Calculator'!$R$7:$BL$7,0)),"")</f>
        <v/>
      </c>
      <c r="AY28" s="699" t="str">
        <f t="array" ref="AY28">iferror(index('Internal Staffing Calculator'!$R$9:$BL$115, match($A28,'Internal Staffing Calculator'!$B$9:$B169,0),match(AY$5,'Internal Staffing Calculator'!$R$7:$BL$7,0)),"")</f>
        <v/>
      </c>
      <c r="AZ28" s="699" t="str">
        <f t="array" ref="AZ28">iferror(index('Internal Staffing Calculator'!$R$9:$BL$115, match($A28,'Internal Staffing Calculator'!$B$9:$B169,0),match(AZ$5,'Internal Staffing Calculator'!$R$7:$BL$7,0)),"")</f>
        <v/>
      </c>
      <c r="BA28" s="699" t="str">
        <f t="array" ref="BA28">iferror(index('Internal Staffing Calculator'!$R$9:$BL$115, match($A28,'Internal Staffing Calculator'!$B$9:$B169,0),match(BA$5,'Internal Staffing Calculator'!$R$7:$BL$7,0)),"")</f>
        <v/>
      </c>
    </row>
    <row r="29">
      <c r="A29" s="693"/>
      <c r="B29" s="812" t="str">
        <f t="array" ref="B29">iferror(index('Internal Staffing Calculator'!P:P,match(A29,'Internal Staffing Calculator'!B:B,0)),"")</f>
        <v/>
      </c>
      <c r="C29" s="813" t="str">
        <f t="array" ref="C29">iferror(index('Internal Staffing Calculator'!BM:BM,match(A29,'Internal Staffing Calculator'!B:B,0)),"")</f>
        <v/>
      </c>
      <c r="D29" s="814" t="str">
        <f t="array" ref="D29">iferror(index('Internal Staffing Calculator'!F:F,match(A29,'Internal Staffing Calculator'!B:B,0)),"")</f>
        <v/>
      </c>
      <c r="E29" s="815">
        <f t="shared" si="4"/>
        <v>0</v>
      </c>
      <c r="F29" s="689"/>
      <c r="G29" s="699" t="str">
        <f t="array" ref="G29">iferror(index('Internal Staffing Calculator'!$R$9:$BL$115, match($A29,'Internal Staffing Calculator'!$B$9:$B169,0),match(G$5,'Internal Staffing Calculator'!$R$7:$BL$7,0)),"")</f>
        <v/>
      </c>
      <c r="H29" s="699" t="str">
        <f t="array" ref="H29">iferror(index('Internal Staffing Calculator'!$R$9:$BL$115, match($A29,'Internal Staffing Calculator'!$B$9:$B169,0),match(H$5,'Internal Staffing Calculator'!$R$7:$BL$7,0)),"")</f>
        <v/>
      </c>
      <c r="I29" s="699" t="str">
        <f t="array" ref="I29">iferror(index('Internal Staffing Calculator'!$R$9:$BL$115, match($A29,'Internal Staffing Calculator'!$B$9:$B169,0),match(I$5,'Internal Staffing Calculator'!$R$7:$BL$7,0)),"")</f>
        <v/>
      </c>
      <c r="J29" s="699" t="str">
        <f t="array" ref="J29">iferror(index('Internal Staffing Calculator'!$R$9:$BL$115, match($A29,'Internal Staffing Calculator'!$B$9:$B169,0),match(J$5,'Internal Staffing Calculator'!$R$7:$BL$7,0)),"")</f>
        <v/>
      </c>
      <c r="K29" s="699" t="str">
        <f t="array" ref="K29">iferror(index('Internal Staffing Calculator'!$R$9:$BL$115, match($A29,'Internal Staffing Calculator'!$B$9:$B169,0),match(K$5,'Internal Staffing Calculator'!$R$7:$BL$7,0)),"")</f>
        <v/>
      </c>
      <c r="L29" s="699" t="str">
        <f t="array" ref="L29">iferror(index('Internal Staffing Calculator'!$R$9:$BL$115, match($A29,'Internal Staffing Calculator'!$B$9:$B169,0),match(L$5,'Internal Staffing Calculator'!$R$7:$BL$7,0)),"")</f>
        <v/>
      </c>
      <c r="M29" s="699" t="str">
        <f t="array" ref="M29">iferror(index('Internal Staffing Calculator'!$R$9:$BL$115, match($A29,'Internal Staffing Calculator'!$B$9:$B169,0),match(M$5,'Internal Staffing Calculator'!$R$7:$BL$7,0)),"")</f>
        <v/>
      </c>
      <c r="N29" s="699" t="str">
        <f t="array" ref="N29">iferror(index('Internal Staffing Calculator'!$R$9:$BL$115, match($A29,'Internal Staffing Calculator'!$B$9:$B169,0),match(N$5,'Internal Staffing Calculator'!$R$7:$BL$7,0)),"")</f>
        <v/>
      </c>
      <c r="O29" s="699" t="str">
        <f t="array" ref="O29">iferror(index('Internal Staffing Calculator'!$R$9:$BL$115, match($A29,'Internal Staffing Calculator'!$B$9:$B169,0),match(O$5,'Internal Staffing Calculator'!$R$7:$BL$7,0)),"")</f>
        <v/>
      </c>
      <c r="P29" s="699" t="str">
        <f t="array" ref="P29">iferror(index('Internal Staffing Calculator'!$R$9:$BL$115, match($A29,'Internal Staffing Calculator'!$B$9:$B169,0),match(P$5,'Internal Staffing Calculator'!$R$7:$BL$7,0)),"")</f>
        <v/>
      </c>
      <c r="Q29" s="699" t="str">
        <f t="array" ref="Q29">iferror(index('Internal Staffing Calculator'!$R$9:$BL$115, match($A29,'Internal Staffing Calculator'!$B$9:$B169,0),match(Q$5,'Internal Staffing Calculator'!$R$7:$BL$7,0)),"")</f>
        <v/>
      </c>
      <c r="R29" s="699" t="str">
        <f t="array" ref="R29">iferror(index('Internal Staffing Calculator'!$R$9:$BL$115, match($A29,'Internal Staffing Calculator'!$B$9:$B169,0),match(R$5,'Internal Staffing Calculator'!$R$7:$BL$7,0)),"")</f>
        <v/>
      </c>
      <c r="S29" s="699" t="str">
        <f t="array" ref="S29">iferror(index('Internal Staffing Calculator'!$R$9:$BL$115, match($A29,'Internal Staffing Calculator'!$B$9:$B169,0),match(S$5,'Internal Staffing Calculator'!$R$7:$BL$7,0)),"")</f>
        <v/>
      </c>
      <c r="T29" s="699" t="str">
        <f t="array" ref="T29">iferror(index('Internal Staffing Calculator'!$R$9:$BL$115, match($A29,'Internal Staffing Calculator'!$B$9:$B169,0),match(T$5,'Internal Staffing Calculator'!$R$7:$BL$7,0)),"")</f>
        <v/>
      </c>
      <c r="U29" s="699" t="str">
        <f t="array" ref="U29">iferror(index('Internal Staffing Calculator'!$R$9:$BL$115, match($A29,'Internal Staffing Calculator'!$B$9:$B169,0),match(U$5,'Internal Staffing Calculator'!$R$7:$BL$7,0)),"")</f>
        <v/>
      </c>
      <c r="V29" s="699" t="str">
        <f t="array" ref="V29">iferror(index('Internal Staffing Calculator'!$R$9:$BL$115, match($A29,'Internal Staffing Calculator'!$B$9:$B169,0),match(V$5,'Internal Staffing Calculator'!$R$7:$BL$7,0)),"")</f>
        <v/>
      </c>
      <c r="W29" s="699" t="str">
        <f t="array" ref="W29">iferror(index('Internal Staffing Calculator'!$R$9:$BL$115, match($A29,'Internal Staffing Calculator'!$B$9:$B169,0),match(W$5,'Internal Staffing Calculator'!$R$7:$BL$7,0)),"")</f>
        <v/>
      </c>
      <c r="X29" s="699" t="str">
        <f t="array" ref="X29">iferror(index('Internal Staffing Calculator'!$R$9:$BL$115, match($A29,'Internal Staffing Calculator'!$B$9:$B169,0),match(X$5,'Internal Staffing Calculator'!$R$7:$BL$7,0)),"")</f>
        <v/>
      </c>
      <c r="Y29" s="699" t="str">
        <f t="array" ref="Y29">iferror(index('Internal Staffing Calculator'!$R$9:$BL$115, match($A29,'Internal Staffing Calculator'!$B$9:$B169,0),match(Y$5,'Internal Staffing Calculator'!$R$7:$BL$7,0)),"")</f>
        <v/>
      </c>
      <c r="Z29" s="699" t="str">
        <f t="array" ref="Z29">iferror(index('Internal Staffing Calculator'!$R$9:$BL$115, match($A29,'Internal Staffing Calculator'!$B$9:$B169,0),match(Z$5,'Internal Staffing Calculator'!$R$7:$BL$7,0)),"")</f>
        <v/>
      </c>
      <c r="AA29" s="699" t="str">
        <f t="array" ref="AA29">iferror(index('Internal Staffing Calculator'!$R$9:$BL$115, match($A29,'Internal Staffing Calculator'!$B$9:$B169,0),match(AA$5,'Internal Staffing Calculator'!$R$7:$BL$7,0)),"")</f>
        <v/>
      </c>
      <c r="AB29" s="699" t="str">
        <f t="array" ref="AB29">iferror(index('Internal Staffing Calculator'!$R$9:$BL$115, match($A29,'Internal Staffing Calculator'!$B$9:$B169,0),match(AB$5,'Internal Staffing Calculator'!$R$7:$BL$7,0)),"")</f>
        <v/>
      </c>
      <c r="AC29" s="699" t="str">
        <f t="array" ref="AC29">iferror(index('Internal Staffing Calculator'!$R$9:$BL$115, match($A29,'Internal Staffing Calculator'!$B$9:$B169,0),match(AC$5,'Internal Staffing Calculator'!$R$7:$BL$7,0)),"")</f>
        <v/>
      </c>
      <c r="AD29" s="699" t="str">
        <f t="array" ref="AD29">iferror(index('Internal Staffing Calculator'!$R$9:$BL$115, match($A29,'Internal Staffing Calculator'!$B$9:$B169,0),match(AD$5,'Internal Staffing Calculator'!$R$7:$BL$7,0)),"")</f>
        <v/>
      </c>
      <c r="AE29" s="699" t="str">
        <f t="array" ref="AE29">iferror(index('Internal Staffing Calculator'!$R$9:$BL$115, match($A29,'Internal Staffing Calculator'!$B$9:$B169,0),match(AE$5,'Internal Staffing Calculator'!$R$7:$BL$7,0)),"")</f>
        <v/>
      </c>
      <c r="AF29" s="699" t="str">
        <f t="array" ref="AF29">iferror(index('Internal Staffing Calculator'!$R$9:$BL$115, match($A29,'Internal Staffing Calculator'!$B$9:$B169,0),match(AF$5,'Internal Staffing Calculator'!$R$7:$BL$7,0)),"")</f>
        <v/>
      </c>
      <c r="AG29" s="699" t="str">
        <f t="array" ref="AG29">iferror(index('Internal Staffing Calculator'!$R$9:$BL$115, match($A29,'Internal Staffing Calculator'!$B$9:$B169,0),match(AG$5,'Internal Staffing Calculator'!$R$7:$BL$7,0)),"")</f>
        <v/>
      </c>
      <c r="AH29" s="699" t="str">
        <f t="array" ref="AH29">iferror(index('Internal Staffing Calculator'!$R$9:$BL$115, match($A29,'Internal Staffing Calculator'!$B$9:$B169,0),match(AH$5,'Internal Staffing Calculator'!$R$7:$BL$7,0)),"")</f>
        <v/>
      </c>
      <c r="AI29" s="699" t="str">
        <f t="array" ref="AI29">iferror(index('Internal Staffing Calculator'!$R$9:$BL$115, match($A29,'Internal Staffing Calculator'!$B$9:$B169,0),match(AI$5,'Internal Staffing Calculator'!$R$7:$BL$7,0)),"")</f>
        <v/>
      </c>
      <c r="AJ29" s="699" t="str">
        <f t="array" ref="AJ29">iferror(index('Internal Staffing Calculator'!$R$9:$BL$115, match($A29,'Internal Staffing Calculator'!$B$9:$B169,0),match(AJ$5,'Internal Staffing Calculator'!$R$7:$BL$7,0)),"")</f>
        <v/>
      </c>
      <c r="AK29" s="699" t="str">
        <f t="array" ref="AK29">iferror(index('Internal Staffing Calculator'!$R$9:$BL$115, match($A29,'Internal Staffing Calculator'!$B$9:$B169,0),match(AK$5,'Internal Staffing Calculator'!$R$7:$BL$7,0)),"")</f>
        <v/>
      </c>
      <c r="AL29" s="699" t="str">
        <f t="array" ref="AL29">iferror(index('Internal Staffing Calculator'!$R$9:$BL$115, match($A29,'Internal Staffing Calculator'!$B$9:$B169,0),match(AL$5,'Internal Staffing Calculator'!$R$7:$BL$7,0)),"")</f>
        <v/>
      </c>
      <c r="AM29" s="699" t="str">
        <f t="array" ref="AM29">iferror(index('Internal Staffing Calculator'!$R$9:$BL$115, match($A29,'Internal Staffing Calculator'!$B$9:$B169,0),match(AM$5,'Internal Staffing Calculator'!$R$7:$BL$7,0)),"")</f>
        <v/>
      </c>
      <c r="AN29" s="699" t="str">
        <f t="array" ref="AN29">iferror(index('Internal Staffing Calculator'!$R$9:$BL$115, match($A29,'Internal Staffing Calculator'!$B$9:$B169,0),match(AN$5,'Internal Staffing Calculator'!$R$7:$BL$7,0)),"")</f>
        <v/>
      </c>
      <c r="AO29" s="699" t="str">
        <f t="array" ref="AO29">iferror(index('Internal Staffing Calculator'!$R$9:$BL$115, match($A29,'Internal Staffing Calculator'!$B$9:$B169,0),match(AO$5,'Internal Staffing Calculator'!$R$7:$BL$7,0)),"")</f>
        <v/>
      </c>
      <c r="AP29" s="699" t="str">
        <f t="array" ref="AP29">iferror(index('Internal Staffing Calculator'!$R$9:$BL$115, match($A29,'Internal Staffing Calculator'!$B$9:$B169,0),match(AP$5,'Internal Staffing Calculator'!$R$7:$BL$7,0)),"")</f>
        <v/>
      </c>
      <c r="AQ29" s="699" t="str">
        <f t="array" ref="AQ29">iferror(index('Internal Staffing Calculator'!$R$9:$BL$115, match($A29,'Internal Staffing Calculator'!$B$9:$B169,0),match(AQ$5,'Internal Staffing Calculator'!$R$7:$BL$7,0)),"")</f>
        <v/>
      </c>
      <c r="AR29" s="699" t="str">
        <f t="array" ref="AR29">iferror(index('Internal Staffing Calculator'!$R$9:$BL$115, match($A29,'Internal Staffing Calculator'!$B$9:$B169,0),match(AR$5,'Internal Staffing Calculator'!$R$7:$BL$7,0)),"")</f>
        <v/>
      </c>
      <c r="AS29" s="699" t="str">
        <f t="array" ref="AS29">iferror(index('Internal Staffing Calculator'!$R$9:$BL$115, match($A29,'Internal Staffing Calculator'!$B$9:$B169,0),match(AS$5,'Internal Staffing Calculator'!$R$7:$BL$7,0)),"")</f>
        <v/>
      </c>
      <c r="AT29" s="699" t="str">
        <f t="array" ref="AT29">iferror(index('Internal Staffing Calculator'!$R$9:$BL$115, match($A29,'Internal Staffing Calculator'!$B$9:$B169,0),match(AT$5,'Internal Staffing Calculator'!$R$7:$BL$7,0)),"")</f>
        <v/>
      </c>
      <c r="AU29" s="699" t="str">
        <f t="array" ref="AU29">iferror(index('Internal Staffing Calculator'!$R$9:$BL$115, match($A29,'Internal Staffing Calculator'!$B$9:$B169,0),match(AU$5,'Internal Staffing Calculator'!$R$7:$BL$7,0)),"")</f>
        <v/>
      </c>
      <c r="AV29" s="699" t="str">
        <f t="array" ref="AV29">iferror(index('Internal Staffing Calculator'!$R$9:$BL$115, match($A29,'Internal Staffing Calculator'!$B$9:$B169,0),match(AV$5,'Internal Staffing Calculator'!$R$7:$BL$7,0)),"")</f>
        <v/>
      </c>
      <c r="AW29" s="699" t="str">
        <f t="array" ref="AW29">iferror(index('Internal Staffing Calculator'!$R$9:$BL$115, match($A29,'Internal Staffing Calculator'!$B$9:$B169,0),match(AW$5,'Internal Staffing Calculator'!$R$7:$BL$7,0)),"")</f>
        <v/>
      </c>
      <c r="AX29" s="699" t="str">
        <f t="array" ref="AX29">iferror(index('Internal Staffing Calculator'!$R$9:$BL$115, match($A29,'Internal Staffing Calculator'!$B$9:$B169,0),match(AX$5,'Internal Staffing Calculator'!$R$7:$BL$7,0)),"")</f>
        <v/>
      </c>
      <c r="AY29" s="699" t="str">
        <f t="array" ref="AY29">iferror(index('Internal Staffing Calculator'!$R$9:$BL$115, match($A29,'Internal Staffing Calculator'!$B$9:$B169,0),match(AY$5,'Internal Staffing Calculator'!$R$7:$BL$7,0)),"")</f>
        <v/>
      </c>
      <c r="AZ29" s="699" t="str">
        <f t="array" ref="AZ29">iferror(index('Internal Staffing Calculator'!$R$9:$BL$115, match($A29,'Internal Staffing Calculator'!$B$9:$B169,0),match(AZ$5,'Internal Staffing Calculator'!$R$7:$BL$7,0)),"")</f>
        <v/>
      </c>
      <c r="BA29" s="699" t="str">
        <f t="array" ref="BA29">iferror(index('Internal Staffing Calculator'!$R$9:$BL$115, match($A29,'Internal Staffing Calculator'!$B$9:$B169,0),match(BA$5,'Internal Staffing Calculator'!$R$7:$BL$7,0)),"")</f>
        <v/>
      </c>
    </row>
    <row r="30">
      <c r="A30" s="693"/>
      <c r="B30" s="812" t="str">
        <f t="array" ref="B30">iferror(index('Internal Staffing Calculator'!P:P,match(A30,'Internal Staffing Calculator'!B:B,0)),"")</f>
        <v/>
      </c>
      <c r="C30" s="813" t="str">
        <f t="array" ref="C30">iferror(index('Internal Staffing Calculator'!BM:BM,match(A30,'Internal Staffing Calculator'!B:B,0)),"")</f>
        <v/>
      </c>
      <c r="D30" s="814" t="str">
        <f t="array" ref="D30">iferror(index('Internal Staffing Calculator'!F:F,match(A30,'Internal Staffing Calculator'!B:B,0)),"")</f>
        <v/>
      </c>
      <c r="E30" s="815">
        <f t="shared" si="4"/>
        <v>0</v>
      </c>
      <c r="F30" s="689"/>
      <c r="G30" s="699" t="str">
        <f t="array" ref="G30">iferror(index('Internal Staffing Calculator'!$R$9:$BL$115, match($A30,'Internal Staffing Calculator'!$B$9:$B169,0),match(G$5,'Internal Staffing Calculator'!$R$7:$BL$7,0)),"")</f>
        <v/>
      </c>
      <c r="H30" s="699" t="str">
        <f t="array" ref="H30">iferror(index('Internal Staffing Calculator'!$R$9:$BL$115, match($A30,'Internal Staffing Calculator'!$B$9:$B169,0),match(H$5,'Internal Staffing Calculator'!$R$7:$BL$7,0)),"")</f>
        <v/>
      </c>
      <c r="I30" s="699" t="str">
        <f t="array" ref="I30">iferror(index('Internal Staffing Calculator'!$R$9:$BL$115, match($A30,'Internal Staffing Calculator'!$B$9:$B169,0),match(I$5,'Internal Staffing Calculator'!$R$7:$BL$7,0)),"")</f>
        <v/>
      </c>
      <c r="J30" s="699" t="str">
        <f t="array" ref="J30">iferror(index('Internal Staffing Calculator'!$R$9:$BL$115, match($A30,'Internal Staffing Calculator'!$B$9:$B169,0),match(J$5,'Internal Staffing Calculator'!$R$7:$BL$7,0)),"")</f>
        <v/>
      </c>
      <c r="K30" s="699" t="str">
        <f t="array" ref="K30">iferror(index('Internal Staffing Calculator'!$R$9:$BL$115, match($A30,'Internal Staffing Calculator'!$B$9:$B169,0),match(K$5,'Internal Staffing Calculator'!$R$7:$BL$7,0)),"")</f>
        <v/>
      </c>
      <c r="L30" s="699" t="str">
        <f t="array" ref="L30">iferror(index('Internal Staffing Calculator'!$R$9:$BL$115, match($A30,'Internal Staffing Calculator'!$B$9:$B169,0),match(L$5,'Internal Staffing Calculator'!$R$7:$BL$7,0)),"")</f>
        <v/>
      </c>
      <c r="M30" s="699" t="str">
        <f t="array" ref="M30">iferror(index('Internal Staffing Calculator'!$R$9:$BL$115, match($A30,'Internal Staffing Calculator'!$B$9:$B169,0),match(M$5,'Internal Staffing Calculator'!$R$7:$BL$7,0)),"")</f>
        <v/>
      </c>
      <c r="N30" s="699" t="str">
        <f t="array" ref="N30">iferror(index('Internal Staffing Calculator'!$R$9:$BL$115, match($A30,'Internal Staffing Calculator'!$B$9:$B169,0),match(N$5,'Internal Staffing Calculator'!$R$7:$BL$7,0)),"")</f>
        <v/>
      </c>
      <c r="O30" s="699" t="str">
        <f t="array" ref="O30">iferror(index('Internal Staffing Calculator'!$R$9:$BL$115, match($A30,'Internal Staffing Calculator'!$B$9:$B169,0),match(O$5,'Internal Staffing Calculator'!$R$7:$BL$7,0)),"")</f>
        <v/>
      </c>
      <c r="P30" s="699" t="str">
        <f t="array" ref="P30">iferror(index('Internal Staffing Calculator'!$R$9:$BL$115, match($A30,'Internal Staffing Calculator'!$B$9:$B169,0),match(P$5,'Internal Staffing Calculator'!$R$7:$BL$7,0)),"")</f>
        <v/>
      </c>
      <c r="Q30" s="699" t="str">
        <f t="array" ref="Q30">iferror(index('Internal Staffing Calculator'!$R$9:$BL$115, match($A30,'Internal Staffing Calculator'!$B$9:$B169,0),match(Q$5,'Internal Staffing Calculator'!$R$7:$BL$7,0)),"")</f>
        <v/>
      </c>
      <c r="R30" s="699" t="str">
        <f t="array" ref="R30">iferror(index('Internal Staffing Calculator'!$R$9:$BL$115, match($A30,'Internal Staffing Calculator'!$B$9:$B169,0),match(R$5,'Internal Staffing Calculator'!$R$7:$BL$7,0)),"")</f>
        <v/>
      </c>
      <c r="S30" s="699" t="str">
        <f t="array" ref="S30">iferror(index('Internal Staffing Calculator'!$R$9:$BL$115, match($A30,'Internal Staffing Calculator'!$B$9:$B169,0),match(S$5,'Internal Staffing Calculator'!$R$7:$BL$7,0)),"")</f>
        <v/>
      </c>
      <c r="T30" s="699" t="str">
        <f t="array" ref="T30">iferror(index('Internal Staffing Calculator'!$R$9:$BL$115, match($A30,'Internal Staffing Calculator'!$B$9:$B169,0),match(T$5,'Internal Staffing Calculator'!$R$7:$BL$7,0)),"")</f>
        <v/>
      </c>
      <c r="U30" s="699" t="str">
        <f t="array" ref="U30">iferror(index('Internal Staffing Calculator'!$R$9:$BL$115, match($A30,'Internal Staffing Calculator'!$B$9:$B169,0),match(U$5,'Internal Staffing Calculator'!$R$7:$BL$7,0)),"")</f>
        <v/>
      </c>
      <c r="V30" s="699" t="str">
        <f t="array" ref="V30">iferror(index('Internal Staffing Calculator'!$R$9:$BL$115, match($A30,'Internal Staffing Calculator'!$B$9:$B169,0),match(V$5,'Internal Staffing Calculator'!$R$7:$BL$7,0)),"")</f>
        <v/>
      </c>
      <c r="W30" s="699" t="str">
        <f t="array" ref="W30">iferror(index('Internal Staffing Calculator'!$R$9:$BL$115, match($A30,'Internal Staffing Calculator'!$B$9:$B169,0),match(W$5,'Internal Staffing Calculator'!$R$7:$BL$7,0)),"")</f>
        <v/>
      </c>
      <c r="X30" s="699" t="str">
        <f t="array" ref="X30">iferror(index('Internal Staffing Calculator'!$R$9:$BL$115, match($A30,'Internal Staffing Calculator'!$B$9:$B169,0),match(X$5,'Internal Staffing Calculator'!$R$7:$BL$7,0)),"")</f>
        <v/>
      </c>
      <c r="Y30" s="699" t="str">
        <f t="array" ref="Y30">iferror(index('Internal Staffing Calculator'!$R$9:$BL$115, match($A30,'Internal Staffing Calculator'!$B$9:$B169,0),match(Y$5,'Internal Staffing Calculator'!$R$7:$BL$7,0)),"")</f>
        <v/>
      </c>
      <c r="Z30" s="699" t="str">
        <f t="array" ref="Z30">iferror(index('Internal Staffing Calculator'!$R$9:$BL$115, match($A30,'Internal Staffing Calculator'!$B$9:$B169,0),match(Z$5,'Internal Staffing Calculator'!$R$7:$BL$7,0)),"")</f>
        <v/>
      </c>
      <c r="AA30" s="699" t="str">
        <f t="array" ref="AA30">iferror(index('Internal Staffing Calculator'!$R$9:$BL$115, match($A30,'Internal Staffing Calculator'!$B$9:$B169,0),match(AA$5,'Internal Staffing Calculator'!$R$7:$BL$7,0)),"")</f>
        <v/>
      </c>
      <c r="AB30" s="699" t="str">
        <f t="array" ref="AB30">iferror(index('Internal Staffing Calculator'!$R$9:$BL$115, match($A30,'Internal Staffing Calculator'!$B$9:$B169,0),match(AB$5,'Internal Staffing Calculator'!$R$7:$BL$7,0)),"")</f>
        <v/>
      </c>
      <c r="AC30" s="699" t="str">
        <f t="array" ref="AC30">iferror(index('Internal Staffing Calculator'!$R$9:$BL$115, match($A30,'Internal Staffing Calculator'!$B$9:$B169,0),match(AC$5,'Internal Staffing Calculator'!$R$7:$BL$7,0)),"")</f>
        <v/>
      </c>
      <c r="AD30" s="699" t="str">
        <f t="array" ref="AD30">iferror(index('Internal Staffing Calculator'!$R$9:$BL$115, match($A30,'Internal Staffing Calculator'!$B$9:$B169,0),match(AD$5,'Internal Staffing Calculator'!$R$7:$BL$7,0)),"")</f>
        <v/>
      </c>
      <c r="AE30" s="699" t="str">
        <f t="array" ref="AE30">iferror(index('Internal Staffing Calculator'!$R$9:$BL$115, match($A30,'Internal Staffing Calculator'!$B$9:$B169,0),match(AE$5,'Internal Staffing Calculator'!$R$7:$BL$7,0)),"")</f>
        <v/>
      </c>
      <c r="AF30" s="699" t="str">
        <f t="array" ref="AF30">iferror(index('Internal Staffing Calculator'!$R$9:$BL$115, match($A30,'Internal Staffing Calculator'!$B$9:$B169,0),match(AF$5,'Internal Staffing Calculator'!$R$7:$BL$7,0)),"")</f>
        <v/>
      </c>
      <c r="AG30" s="699" t="str">
        <f t="array" ref="AG30">iferror(index('Internal Staffing Calculator'!$R$9:$BL$115, match($A30,'Internal Staffing Calculator'!$B$9:$B169,0),match(AG$5,'Internal Staffing Calculator'!$R$7:$BL$7,0)),"")</f>
        <v/>
      </c>
      <c r="AH30" s="699" t="str">
        <f t="array" ref="AH30">iferror(index('Internal Staffing Calculator'!$R$9:$BL$115, match($A30,'Internal Staffing Calculator'!$B$9:$B169,0),match(AH$5,'Internal Staffing Calculator'!$R$7:$BL$7,0)),"")</f>
        <v/>
      </c>
      <c r="AI30" s="699" t="str">
        <f t="array" ref="AI30">iferror(index('Internal Staffing Calculator'!$R$9:$BL$115, match($A30,'Internal Staffing Calculator'!$B$9:$B169,0),match(AI$5,'Internal Staffing Calculator'!$R$7:$BL$7,0)),"")</f>
        <v/>
      </c>
      <c r="AJ30" s="699" t="str">
        <f t="array" ref="AJ30">iferror(index('Internal Staffing Calculator'!$R$9:$BL$115, match($A30,'Internal Staffing Calculator'!$B$9:$B169,0),match(AJ$5,'Internal Staffing Calculator'!$R$7:$BL$7,0)),"")</f>
        <v/>
      </c>
      <c r="AK30" s="699" t="str">
        <f t="array" ref="AK30">iferror(index('Internal Staffing Calculator'!$R$9:$BL$115, match($A30,'Internal Staffing Calculator'!$B$9:$B169,0),match(AK$5,'Internal Staffing Calculator'!$R$7:$BL$7,0)),"")</f>
        <v/>
      </c>
      <c r="AL30" s="699" t="str">
        <f t="array" ref="AL30">iferror(index('Internal Staffing Calculator'!$R$9:$BL$115, match($A30,'Internal Staffing Calculator'!$B$9:$B169,0),match(AL$5,'Internal Staffing Calculator'!$R$7:$BL$7,0)),"")</f>
        <v/>
      </c>
      <c r="AM30" s="699" t="str">
        <f t="array" ref="AM30">iferror(index('Internal Staffing Calculator'!$R$9:$BL$115, match($A30,'Internal Staffing Calculator'!$B$9:$B169,0),match(AM$5,'Internal Staffing Calculator'!$R$7:$BL$7,0)),"")</f>
        <v/>
      </c>
      <c r="AN30" s="699" t="str">
        <f t="array" ref="AN30">iferror(index('Internal Staffing Calculator'!$R$9:$BL$115, match($A30,'Internal Staffing Calculator'!$B$9:$B169,0),match(AN$5,'Internal Staffing Calculator'!$R$7:$BL$7,0)),"")</f>
        <v/>
      </c>
      <c r="AO30" s="699" t="str">
        <f t="array" ref="AO30">iferror(index('Internal Staffing Calculator'!$R$9:$BL$115, match($A30,'Internal Staffing Calculator'!$B$9:$B169,0),match(AO$5,'Internal Staffing Calculator'!$R$7:$BL$7,0)),"")</f>
        <v/>
      </c>
      <c r="AP30" s="699" t="str">
        <f t="array" ref="AP30">iferror(index('Internal Staffing Calculator'!$R$9:$BL$115, match($A30,'Internal Staffing Calculator'!$B$9:$B169,0),match(AP$5,'Internal Staffing Calculator'!$R$7:$BL$7,0)),"")</f>
        <v/>
      </c>
      <c r="AQ30" s="699" t="str">
        <f t="array" ref="AQ30">iferror(index('Internal Staffing Calculator'!$R$9:$BL$115, match($A30,'Internal Staffing Calculator'!$B$9:$B169,0),match(AQ$5,'Internal Staffing Calculator'!$R$7:$BL$7,0)),"")</f>
        <v/>
      </c>
      <c r="AR30" s="699" t="str">
        <f t="array" ref="AR30">iferror(index('Internal Staffing Calculator'!$R$9:$BL$115, match($A30,'Internal Staffing Calculator'!$B$9:$B169,0),match(AR$5,'Internal Staffing Calculator'!$R$7:$BL$7,0)),"")</f>
        <v/>
      </c>
      <c r="AS30" s="699" t="str">
        <f t="array" ref="AS30">iferror(index('Internal Staffing Calculator'!$R$9:$BL$115, match($A30,'Internal Staffing Calculator'!$B$9:$B169,0),match(AS$5,'Internal Staffing Calculator'!$R$7:$BL$7,0)),"")</f>
        <v/>
      </c>
      <c r="AT30" s="699" t="str">
        <f t="array" ref="AT30">iferror(index('Internal Staffing Calculator'!$R$9:$BL$115, match($A30,'Internal Staffing Calculator'!$B$9:$B169,0),match(AT$5,'Internal Staffing Calculator'!$R$7:$BL$7,0)),"")</f>
        <v/>
      </c>
      <c r="AU30" s="699" t="str">
        <f t="array" ref="AU30">iferror(index('Internal Staffing Calculator'!$R$9:$BL$115, match($A30,'Internal Staffing Calculator'!$B$9:$B169,0),match(AU$5,'Internal Staffing Calculator'!$R$7:$BL$7,0)),"")</f>
        <v/>
      </c>
      <c r="AV30" s="699" t="str">
        <f t="array" ref="AV30">iferror(index('Internal Staffing Calculator'!$R$9:$BL$115, match($A30,'Internal Staffing Calculator'!$B$9:$B169,0),match(AV$5,'Internal Staffing Calculator'!$R$7:$BL$7,0)),"")</f>
        <v/>
      </c>
      <c r="AW30" s="699" t="str">
        <f t="array" ref="AW30">iferror(index('Internal Staffing Calculator'!$R$9:$BL$115, match($A30,'Internal Staffing Calculator'!$B$9:$B169,0),match(AW$5,'Internal Staffing Calculator'!$R$7:$BL$7,0)),"")</f>
        <v/>
      </c>
      <c r="AX30" s="699" t="str">
        <f t="array" ref="AX30">iferror(index('Internal Staffing Calculator'!$R$9:$BL$115, match($A30,'Internal Staffing Calculator'!$B$9:$B169,0),match(AX$5,'Internal Staffing Calculator'!$R$7:$BL$7,0)),"")</f>
        <v/>
      </c>
      <c r="AY30" s="699" t="str">
        <f t="array" ref="AY30">iferror(index('Internal Staffing Calculator'!$R$9:$BL$115, match($A30,'Internal Staffing Calculator'!$B$9:$B169,0),match(AY$5,'Internal Staffing Calculator'!$R$7:$BL$7,0)),"")</f>
        <v/>
      </c>
      <c r="AZ30" s="699" t="str">
        <f t="array" ref="AZ30">iferror(index('Internal Staffing Calculator'!$R$9:$BL$115, match($A30,'Internal Staffing Calculator'!$B$9:$B169,0),match(AZ$5,'Internal Staffing Calculator'!$R$7:$BL$7,0)),"")</f>
        <v/>
      </c>
      <c r="BA30" s="699" t="str">
        <f t="array" ref="BA30">iferror(index('Internal Staffing Calculator'!$R$9:$BL$115, match($A30,'Internal Staffing Calculator'!$B$9:$B169,0),match(BA$5,'Internal Staffing Calculator'!$R$7:$BL$7,0)),"")</f>
        <v/>
      </c>
    </row>
    <row r="31">
      <c r="A31" s="693"/>
      <c r="B31" s="812" t="str">
        <f t="array" ref="B31">iferror(index('Internal Staffing Calculator'!P:P,match(A31,'Internal Staffing Calculator'!B:B,0)),"")</f>
        <v/>
      </c>
      <c r="C31" s="813" t="str">
        <f t="array" ref="C31">iferror(index('Internal Staffing Calculator'!BM:BM,match(A31,'Internal Staffing Calculator'!B:B,0)),"")</f>
        <v/>
      </c>
      <c r="D31" s="814" t="str">
        <f t="array" ref="D31">iferror(index('Internal Staffing Calculator'!F:F,match(A31,'Internal Staffing Calculator'!B:B,0)),"")</f>
        <v/>
      </c>
      <c r="E31" s="815">
        <f t="shared" si="4"/>
        <v>0</v>
      </c>
      <c r="F31" s="689"/>
      <c r="G31" s="699" t="str">
        <f t="array" ref="G31">iferror(index('Internal Staffing Calculator'!$R$9:$BL$115, match($A31,'Internal Staffing Calculator'!$B$9:$B169,0),match(G$5,'Internal Staffing Calculator'!$R$7:$BL$7,0)),"")</f>
        <v/>
      </c>
      <c r="H31" s="699" t="str">
        <f t="array" ref="H31">iferror(index('Internal Staffing Calculator'!$R$9:$BL$115, match($A31,'Internal Staffing Calculator'!$B$9:$B169,0),match(H$5,'Internal Staffing Calculator'!$R$7:$BL$7,0)),"")</f>
        <v/>
      </c>
      <c r="I31" s="699" t="str">
        <f t="array" ref="I31">iferror(index('Internal Staffing Calculator'!$R$9:$BL$115, match($A31,'Internal Staffing Calculator'!$B$9:$B169,0),match(I$5,'Internal Staffing Calculator'!$R$7:$BL$7,0)),"")</f>
        <v/>
      </c>
      <c r="J31" s="699" t="str">
        <f t="array" ref="J31">iferror(index('Internal Staffing Calculator'!$R$9:$BL$115, match($A31,'Internal Staffing Calculator'!$B$9:$B169,0),match(J$5,'Internal Staffing Calculator'!$R$7:$BL$7,0)),"")</f>
        <v/>
      </c>
      <c r="K31" s="699" t="str">
        <f t="array" ref="K31">iferror(index('Internal Staffing Calculator'!$R$9:$BL$115, match($A31,'Internal Staffing Calculator'!$B$9:$B169,0),match(K$5,'Internal Staffing Calculator'!$R$7:$BL$7,0)),"")</f>
        <v/>
      </c>
      <c r="L31" s="699" t="str">
        <f t="array" ref="L31">iferror(index('Internal Staffing Calculator'!$R$9:$BL$115, match($A31,'Internal Staffing Calculator'!$B$9:$B169,0),match(L$5,'Internal Staffing Calculator'!$R$7:$BL$7,0)),"")</f>
        <v/>
      </c>
      <c r="M31" s="699" t="str">
        <f t="array" ref="M31">iferror(index('Internal Staffing Calculator'!$R$9:$BL$115, match($A31,'Internal Staffing Calculator'!$B$9:$B169,0),match(M$5,'Internal Staffing Calculator'!$R$7:$BL$7,0)),"")</f>
        <v/>
      </c>
      <c r="N31" s="699" t="str">
        <f t="array" ref="N31">iferror(index('Internal Staffing Calculator'!$R$9:$BL$115, match($A31,'Internal Staffing Calculator'!$B$9:$B169,0),match(N$5,'Internal Staffing Calculator'!$R$7:$BL$7,0)),"")</f>
        <v/>
      </c>
      <c r="O31" s="699" t="str">
        <f t="array" ref="O31">iferror(index('Internal Staffing Calculator'!$R$9:$BL$115, match($A31,'Internal Staffing Calculator'!$B$9:$B169,0),match(O$5,'Internal Staffing Calculator'!$R$7:$BL$7,0)),"")</f>
        <v/>
      </c>
      <c r="P31" s="699" t="str">
        <f t="array" ref="P31">iferror(index('Internal Staffing Calculator'!$R$9:$BL$115, match($A31,'Internal Staffing Calculator'!$B$9:$B169,0),match(P$5,'Internal Staffing Calculator'!$R$7:$BL$7,0)),"")</f>
        <v/>
      </c>
      <c r="Q31" s="699" t="str">
        <f t="array" ref="Q31">iferror(index('Internal Staffing Calculator'!$R$9:$BL$115, match($A31,'Internal Staffing Calculator'!$B$9:$B169,0),match(Q$5,'Internal Staffing Calculator'!$R$7:$BL$7,0)),"")</f>
        <v/>
      </c>
      <c r="R31" s="699" t="str">
        <f t="array" ref="R31">iferror(index('Internal Staffing Calculator'!$R$9:$BL$115, match($A31,'Internal Staffing Calculator'!$B$9:$B169,0),match(R$5,'Internal Staffing Calculator'!$R$7:$BL$7,0)),"")</f>
        <v/>
      </c>
      <c r="S31" s="699" t="str">
        <f t="array" ref="S31">iferror(index('Internal Staffing Calculator'!$R$9:$BL$115, match($A31,'Internal Staffing Calculator'!$B$9:$B169,0),match(S$5,'Internal Staffing Calculator'!$R$7:$BL$7,0)),"")</f>
        <v/>
      </c>
      <c r="T31" s="699" t="str">
        <f t="array" ref="T31">iferror(index('Internal Staffing Calculator'!$R$9:$BL$115, match($A31,'Internal Staffing Calculator'!$B$9:$B169,0),match(T$5,'Internal Staffing Calculator'!$R$7:$BL$7,0)),"")</f>
        <v/>
      </c>
      <c r="U31" s="699" t="str">
        <f t="array" ref="U31">iferror(index('Internal Staffing Calculator'!$R$9:$BL$115, match($A31,'Internal Staffing Calculator'!$B$9:$B169,0),match(U$5,'Internal Staffing Calculator'!$R$7:$BL$7,0)),"")</f>
        <v/>
      </c>
      <c r="V31" s="699" t="str">
        <f t="array" ref="V31">iferror(index('Internal Staffing Calculator'!$R$9:$BL$115, match($A31,'Internal Staffing Calculator'!$B$9:$B169,0),match(V$5,'Internal Staffing Calculator'!$R$7:$BL$7,0)),"")</f>
        <v/>
      </c>
      <c r="W31" s="699" t="str">
        <f t="array" ref="W31">iferror(index('Internal Staffing Calculator'!$R$9:$BL$115, match($A31,'Internal Staffing Calculator'!$B$9:$B169,0),match(W$5,'Internal Staffing Calculator'!$R$7:$BL$7,0)),"")</f>
        <v/>
      </c>
      <c r="X31" s="699" t="str">
        <f t="array" ref="X31">iferror(index('Internal Staffing Calculator'!$R$9:$BL$115, match($A31,'Internal Staffing Calculator'!$B$9:$B169,0),match(X$5,'Internal Staffing Calculator'!$R$7:$BL$7,0)),"")</f>
        <v/>
      </c>
      <c r="Y31" s="699" t="str">
        <f t="array" ref="Y31">iferror(index('Internal Staffing Calculator'!$R$9:$BL$115, match($A31,'Internal Staffing Calculator'!$B$9:$B169,0),match(Y$5,'Internal Staffing Calculator'!$R$7:$BL$7,0)),"")</f>
        <v/>
      </c>
      <c r="Z31" s="699" t="str">
        <f t="array" ref="Z31">iferror(index('Internal Staffing Calculator'!$R$9:$BL$115, match($A31,'Internal Staffing Calculator'!$B$9:$B169,0),match(Z$5,'Internal Staffing Calculator'!$R$7:$BL$7,0)),"")</f>
        <v/>
      </c>
      <c r="AA31" s="699" t="str">
        <f t="array" ref="AA31">iferror(index('Internal Staffing Calculator'!$R$9:$BL$115, match($A31,'Internal Staffing Calculator'!$B$9:$B169,0),match(AA$5,'Internal Staffing Calculator'!$R$7:$BL$7,0)),"")</f>
        <v/>
      </c>
      <c r="AB31" s="699" t="str">
        <f t="array" ref="AB31">iferror(index('Internal Staffing Calculator'!$R$9:$BL$115, match($A31,'Internal Staffing Calculator'!$B$9:$B169,0),match(AB$5,'Internal Staffing Calculator'!$R$7:$BL$7,0)),"")</f>
        <v/>
      </c>
      <c r="AC31" s="699" t="str">
        <f t="array" ref="AC31">iferror(index('Internal Staffing Calculator'!$R$9:$BL$115, match($A31,'Internal Staffing Calculator'!$B$9:$B169,0),match(AC$5,'Internal Staffing Calculator'!$R$7:$BL$7,0)),"")</f>
        <v/>
      </c>
      <c r="AD31" s="699" t="str">
        <f t="array" ref="AD31">iferror(index('Internal Staffing Calculator'!$R$9:$BL$115, match($A31,'Internal Staffing Calculator'!$B$9:$B169,0),match(AD$5,'Internal Staffing Calculator'!$R$7:$BL$7,0)),"")</f>
        <v/>
      </c>
      <c r="AE31" s="699" t="str">
        <f t="array" ref="AE31">iferror(index('Internal Staffing Calculator'!$R$9:$BL$115, match($A31,'Internal Staffing Calculator'!$B$9:$B169,0),match(AE$5,'Internal Staffing Calculator'!$R$7:$BL$7,0)),"")</f>
        <v/>
      </c>
      <c r="AF31" s="699" t="str">
        <f t="array" ref="AF31">iferror(index('Internal Staffing Calculator'!$R$9:$BL$115, match($A31,'Internal Staffing Calculator'!$B$9:$B169,0),match(AF$5,'Internal Staffing Calculator'!$R$7:$BL$7,0)),"")</f>
        <v/>
      </c>
      <c r="AG31" s="699" t="str">
        <f t="array" ref="AG31">iferror(index('Internal Staffing Calculator'!$R$9:$BL$115, match($A31,'Internal Staffing Calculator'!$B$9:$B169,0),match(AG$5,'Internal Staffing Calculator'!$R$7:$BL$7,0)),"")</f>
        <v/>
      </c>
      <c r="AH31" s="699" t="str">
        <f t="array" ref="AH31">iferror(index('Internal Staffing Calculator'!$R$9:$BL$115, match($A31,'Internal Staffing Calculator'!$B$9:$B169,0),match(AH$5,'Internal Staffing Calculator'!$R$7:$BL$7,0)),"")</f>
        <v/>
      </c>
      <c r="AI31" s="699" t="str">
        <f t="array" ref="AI31">iferror(index('Internal Staffing Calculator'!$R$9:$BL$115, match($A31,'Internal Staffing Calculator'!$B$9:$B169,0),match(AI$5,'Internal Staffing Calculator'!$R$7:$BL$7,0)),"")</f>
        <v/>
      </c>
      <c r="AJ31" s="699" t="str">
        <f t="array" ref="AJ31">iferror(index('Internal Staffing Calculator'!$R$9:$BL$115, match($A31,'Internal Staffing Calculator'!$B$9:$B169,0),match(AJ$5,'Internal Staffing Calculator'!$R$7:$BL$7,0)),"")</f>
        <v/>
      </c>
      <c r="AK31" s="699" t="str">
        <f t="array" ref="AK31">iferror(index('Internal Staffing Calculator'!$R$9:$BL$115, match($A31,'Internal Staffing Calculator'!$B$9:$B169,0),match(AK$5,'Internal Staffing Calculator'!$R$7:$BL$7,0)),"")</f>
        <v/>
      </c>
      <c r="AL31" s="699" t="str">
        <f t="array" ref="AL31">iferror(index('Internal Staffing Calculator'!$R$9:$BL$115, match($A31,'Internal Staffing Calculator'!$B$9:$B169,0),match(AL$5,'Internal Staffing Calculator'!$R$7:$BL$7,0)),"")</f>
        <v/>
      </c>
      <c r="AM31" s="699" t="str">
        <f t="array" ref="AM31">iferror(index('Internal Staffing Calculator'!$R$9:$BL$115, match($A31,'Internal Staffing Calculator'!$B$9:$B169,0),match(AM$5,'Internal Staffing Calculator'!$R$7:$BL$7,0)),"")</f>
        <v/>
      </c>
      <c r="AN31" s="699" t="str">
        <f t="array" ref="AN31">iferror(index('Internal Staffing Calculator'!$R$9:$BL$115, match($A31,'Internal Staffing Calculator'!$B$9:$B169,0),match(AN$5,'Internal Staffing Calculator'!$R$7:$BL$7,0)),"")</f>
        <v/>
      </c>
      <c r="AO31" s="699" t="str">
        <f t="array" ref="AO31">iferror(index('Internal Staffing Calculator'!$R$9:$BL$115, match($A31,'Internal Staffing Calculator'!$B$9:$B169,0),match(AO$5,'Internal Staffing Calculator'!$R$7:$BL$7,0)),"")</f>
        <v/>
      </c>
      <c r="AP31" s="699" t="str">
        <f t="array" ref="AP31">iferror(index('Internal Staffing Calculator'!$R$9:$BL$115, match($A31,'Internal Staffing Calculator'!$B$9:$B169,0),match(AP$5,'Internal Staffing Calculator'!$R$7:$BL$7,0)),"")</f>
        <v/>
      </c>
      <c r="AQ31" s="699" t="str">
        <f t="array" ref="AQ31">iferror(index('Internal Staffing Calculator'!$R$9:$BL$115, match($A31,'Internal Staffing Calculator'!$B$9:$B169,0),match(AQ$5,'Internal Staffing Calculator'!$R$7:$BL$7,0)),"")</f>
        <v/>
      </c>
      <c r="AR31" s="699" t="str">
        <f t="array" ref="AR31">iferror(index('Internal Staffing Calculator'!$R$9:$BL$115, match($A31,'Internal Staffing Calculator'!$B$9:$B169,0),match(AR$5,'Internal Staffing Calculator'!$R$7:$BL$7,0)),"")</f>
        <v/>
      </c>
      <c r="AS31" s="699" t="str">
        <f t="array" ref="AS31">iferror(index('Internal Staffing Calculator'!$R$9:$BL$115, match($A31,'Internal Staffing Calculator'!$B$9:$B169,0),match(AS$5,'Internal Staffing Calculator'!$R$7:$BL$7,0)),"")</f>
        <v/>
      </c>
      <c r="AT31" s="699" t="str">
        <f t="array" ref="AT31">iferror(index('Internal Staffing Calculator'!$R$9:$BL$115, match($A31,'Internal Staffing Calculator'!$B$9:$B169,0),match(AT$5,'Internal Staffing Calculator'!$R$7:$BL$7,0)),"")</f>
        <v/>
      </c>
      <c r="AU31" s="699" t="str">
        <f t="array" ref="AU31">iferror(index('Internal Staffing Calculator'!$R$9:$BL$115, match($A31,'Internal Staffing Calculator'!$B$9:$B169,0),match(AU$5,'Internal Staffing Calculator'!$R$7:$BL$7,0)),"")</f>
        <v/>
      </c>
      <c r="AV31" s="699" t="str">
        <f t="array" ref="AV31">iferror(index('Internal Staffing Calculator'!$R$9:$BL$115, match($A31,'Internal Staffing Calculator'!$B$9:$B169,0),match(AV$5,'Internal Staffing Calculator'!$R$7:$BL$7,0)),"")</f>
        <v/>
      </c>
      <c r="AW31" s="699" t="str">
        <f t="array" ref="AW31">iferror(index('Internal Staffing Calculator'!$R$9:$BL$115, match($A31,'Internal Staffing Calculator'!$B$9:$B169,0),match(AW$5,'Internal Staffing Calculator'!$R$7:$BL$7,0)),"")</f>
        <v/>
      </c>
      <c r="AX31" s="699" t="str">
        <f t="array" ref="AX31">iferror(index('Internal Staffing Calculator'!$R$9:$BL$115, match($A31,'Internal Staffing Calculator'!$B$9:$B169,0),match(AX$5,'Internal Staffing Calculator'!$R$7:$BL$7,0)),"")</f>
        <v/>
      </c>
      <c r="AY31" s="699" t="str">
        <f t="array" ref="AY31">iferror(index('Internal Staffing Calculator'!$R$9:$BL$115, match($A31,'Internal Staffing Calculator'!$B$9:$B169,0),match(AY$5,'Internal Staffing Calculator'!$R$7:$BL$7,0)),"")</f>
        <v/>
      </c>
      <c r="AZ31" s="699" t="str">
        <f t="array" ref="AZ31">iferror(index('Internal Staffing Calculator'!$R$9:$BL$115, match($A31,'Internal Staffing Calculator'!$B$9:$B169,0),match(AZ$5,'Internal Staffing Calculator'!$R$7:$BL$7,0)),"")</f>
        <v/>
      </c>
      <c r="BA31" s="699" t="str">
        <f t="array" ref="BA31">iferror(index('Internal Staffing Calculator'!$R$9:$BL$115, match($A31,'Internal Staffing Calculator'!$B$9:$B169,0),match(BA$5,'Internal Staffing Calculator'!$R$7:$BL$7,0)),"")</f>
        <v/>
      </c>
    </row>
    <row r="32">
      <c r="A32" s="693"/>
      <c r="B32" s="812" t="str">
        <f t="array" ref="B32">iferror(index('Internal Staffing Calculator'!P:P,match(A32,'Internal Staffing Calculator'!B:B,0)),"")</f>
        <v/>
      </c>
      <c r="C32" s="813" t="str">
        <f t="array" ref="C32">iferror(index('Internal Staffing Calculator'!BM:BM,match(A32,'Internal Staffing Calculator'!B:B,0)),"")</f>
        <v/>
      </c>
      <c r="D32" s="814" t="str">
        <f t="array" ref="D32">iferror(index('Internal Staffing Calculator'!F:F,match(A32,'Internal Staffing Calculator'!B:B,0)),"")</f>
        <v/>
      </c>
      <c r="E32" s="815">
        <f t="shared" si="4"/>
        <v>0</v>
      </c>
      <c r="F32" s="689"/>
      <c r="G32" s="699" t="str">
        <f t="array" ref="G32">iferror(index('Internal Staffing Calculator'!$R$9:$BL$115, match($A32,'Internal Staffing Calculator'!$B$9:$B169,0),match(G$5,'Internal Staffing Calculator'!$R$7:$BL$7,0)),"")</f>
        <v/>
      </c>
      <c r="H32" s="699" t="str">
        <f t="array" ref="H32">iferror(index('Internal Staffing Calculator'!$R$9:$BL$115, match($A32,'Internal Staffing Calculator'!$B$9:$B169,0),match(H$5,'Internal Staffing Calculator'!$R$7:$BL$7,0)),"")</f>
        <v/>
      </c>
      <c r="I32" s="699" t="str">
        <f t="array" ref="I32">iferror(index('Internal Staffing Calculator'!$R$9:$BL$115, match($A32,'Internal Staffing Calculator'!$B$9:$B169,0),match(I$5,'Internal Staffing Calculator'!$R$7:$BL$7,0)),"")</f>
        <v/>
      </c>
      <c r="J32" s="699" t="str">
        <f t="array" ref="J32">iferror(index('Internal Staffing Calculator'!$R$9:$BL$115, match($A32,'Internal Staffing Calculator'!$B$9:$B169,0),match(J$5,'Internal Staffing Calculator'!$R$7:$BL$7,0)),"")</f>
        <v/>
      </c>
      <c r="K32" s="699" t="str">
        <f t="array" ref="K32">iferror(index('Internal Staffing Calculator'!$R$9:$BL$115, match($A32,'Internal Staffing Calculator'!$B$9:$B169,0),match(K$5,'Internal Staffing Calculator'!$R$7:$BL$7,0)),"")</f>
        <v/>
      </c>
      <c r="L32" s="699" t="str">
        <f t="array" ref="L32">iferror(index('Internal Staffing Calculator'!$R$9:$BL$115, match($A32,'Internal Staffing Calculator'!$B$9:$B169,0),match(L$5,'Internal Staffing Calculator'!$R$7:$BL$7,0)),"")</f>
        <v/>
      </c>
      <c r="M32" s="699" t="str">
        <f t="array" ref="M32">iferror(index('Internal Staffing Calculator'!$R$9:$BL$115, match($A32,'Internal Staffing Calculator'!$B$9:$B169,0),match(M$5,'Internal Staffing Calculator'!$R$7:$BL$7,0)),"")</f>
        <v/>
      </c>
      <c r="N32" s="699" t="str">
        <f t="array" ref="N32">iferror(index('Internal Staffing Calculator'!$R$9:$BL$115, match($A32,'Internal Staffing Calculator'!$B$9:$B169,0),match(N$5,'Internal Staffing Calculator'!$R$7:$BL$7,0)),"")</f>
        <v/>
      </c>
      <c r="O32" s="699" t="str">
        <f t="array" ref="O32">iferror(index('Internal Staffing Calculator'!$R$9:$BL$115, match($A32,'Internal Staffing Calculator'!$B$9:$B169,0),match(O$5,'Internal Staffing Calculator'!$R$7:$BL$7,0)),"")</f>
        <v/>
      </c>
      <c r="P32" s="699" t="str">
        <f t="array" ref="P32">iferror(index('Internal Staffing Calculator'!$R$9:$BL$115, match($A32,'Internal Staffing Calculator'!$B$9:$B169,0),match(P$5,'Internal Staffing Calculator'!$R$7:$BL$7,0)),"")</f>
        <v/>
      </c>
      <c r="Q32" s="699" t="str">
        <f t="array" ref="Q32">iferror(index('Internal Staffing Calculator'!$R$9:$BL$115, match($A32,'Internal Staffing Calculator'!$B$9:$B169,0),match(Q$5,'Internal Staffing Calculator'!$R$7:$BL$7,0)),"")</f>
        <v/>
      </c>
      <c r="R32" s="699" t="str">
        <f t="array" ref="R32">iferror(index('Internal Staffing Calculator'!$R$9:$BL$115, match($A32,'Internal Staffing Calculator'!$B$9:$B169,0),match(R$5,'Internal Staffing Calculator'!$R$7:$BL$7,0)),"")</f>
        <v/>
      </c>
      <c r="S32" s="699" t="str">
        <f t="array" ref="S32">iferror(index('Internal Staffing Calculator'!$R$9:$BL$115, match($A32,'Internal Staffing Calculator'!$B$9:$B169,0),match(S$5,'Internal Staffing Calculator'!$R$7:$BL$7,0)),"")</f>
        <v/>
      </c>
      <c r="T32" s="699" t="str">
        <f t="array" ref="T32">iferror(index('Internal Staffing Calculator'!$R$9:$BL$115, match($A32,'Internal Staffing Calculator'!$B$9:$B169,0),match(T$5,'Internal Staffing Calculator'!$R$7:$BL$7,0)),"")</f>
        <v/>
      </c>
      <c r="U32" s="699" t="str">
        <f t="array" ref="U32">iferror(index('Internal Staffing Calculator'!$R$9:$BL$115, match($A32,'Internal Staffing Calculator'!$B$9:$B169,0),match(U$5,'Internal Staffing Calculator'!$R$7:$BL$7,0)),"")</f>
        <v/>
      </c>
      <c r="V32" s="699" t="str">
        <f t="array" ref="V32">iferror(index('Internal Staffing Calculator'!$R$9:$BL$115, match($A32,'Internal Staffing Calculator'!$B$9:$B169,0),match(V$5,'Internal Staffing Calculator'!$R$7:$BL$7,0)),"")</f>
        <v/>
      </c>
      <c r="W32" s="699" t="str">
        <f t="array" ref="W32">iferror(index('Internal Staffing Calculator'!$R$9:$BL$115, match($A32,'Internal Staffing Calculator'!$B$9:$B169,0),match(W$5,'Internal Staffing Calculator'!$R$7:$BL$7,0)),"")</f>
        <v/>
      </c>
      <c r="X32" s="699" t="str">
        <f t="array" ref="X32">iferror(index('Internal Staffing Calculator'!$R$9:$BL$115, match($A32,'Internal Staffing Calculator'!$B$9:$B169,0),match(X$5,'Internal Staffing Calculator'!$R$7:$BL$7,0)),"")</f>
        <v/>
      </c>
      <c r="Y32" s="699" t="str">
        <f t="array" ref="Y32">iferror(index('Internal Staffing Calculator'!$R$9:$BL$115, match($A32,'Internal Staffing Calculator'!$B$9:$B169,0),match(Y$5,'Internal Staffing Calculator'!$R$7:$BL$7,0)),"")</f>
        <v/>
      </c>
      <c r="Z32" s="699" t="str">
        <f t="array" ref="Z32">iferror(index('Internal Staffing Calculator'!$R$9:$BL$115, match($A32,'Internal Staffing Calculator'!$B$9:$B169,0),match(Z$5,'Internal Staffing Calculator'!$R$7:$BL$7,0)),"")</f>
        <v/>
      </c>
      <c r="AA32" s="699" t="str">
        <f t="array" ref="AA32">iferror(index('Internal Staffing Calculator'!$R$9:$BL$115, match($A32,'Internal Staffing Calculator'!$B$9:$B169,0),match(AA$5,'Internal Staffing Calculator'!$R$7:$BL$7,0)),"")</f>
        <v/>
      </c>
      <c r="AB32" s="699" t="str">
        <f t="array" ref="AB32">iferror(index('Internal Staffing Calculator'!$R$9:$BL$115, match($A32,'Internal Staffing Calculator'!$B$9:$B169,0),match(AB$5,'Internal Staffing Calculator'!$R$7:$BL$7,0)),"")</f>
        <v/>
      </c>
      <c r="AC32" s="699" t="str">
        <f t="array" ref="AC32">iferror(index('Internal Staffing Calculator'!$R$9:$BL$115, match($A32,'Internal Staffing Calculator'!$B$9:$B169,0),match(AC$5,'Internal Staffing Calculator'!$R$7:$BL$7,0)),"")</f>
        <v/>
      </c>
      <c r="AD32" s="699" t="str">
        <f t="array" ref="AD32">iferror(index('Internal Staffing Calculator'!$R$9:$BL$115, match($A32,'Internal Staffing Calculator'!$B$9:$B169,0),match(AD$5,'Internal Staffing Calculator'!$R$7:$BL$7,0)),"")</f>
        <v/>
      </c>
      <c r="AE32" s="699" t="str">
        <f t="array" ref="AE32">iferror(index('Internal Staffing Calculator'!$R$9:$BL$115, match($A32,'Internal Staffing Calculator'!$B$9:$B169,0),match(AE$5,'Internal Staffing Calculator'!$R$7:$BL$7,0)),"")</f>
        <v/>
      </c>
      <c r="AF32" s="699" t="str">
        <f t="array" ref="AF32">iferror(index('Internal Staffing Calculator'!$R$9:$BL$115, match($A32,'Internal Staffing Calculator'!$B$9:$B169,0),match(AF$5,'Internal Staffing Calculator'!$R$7:$BL$7,0)),"")</f>
        <v/>
      </c>
      <c r="AG32" s="699" t="str">
        <f t="array" ref="AG32">iferror(index('Internal Staffing Calculator'!$R$9:$BL$115, match($A32,'Internal Staffing Calculator'!$B$9:$B169,0),match(AG$5,'Internal Staffing Calculator'!$R$7:$BL$7,0)),"")</f>
        <v/>
      </c>
      <c r="AH32" s="699" t="str">
        <f t="array" ref="AH32">iferror(index('Internal Staffing Calculator'!$R$9:$BL$115, match($A32,'Internal Staffing Calculator'!$B$9:$B169,0),match(AH$5,'Internal Staffing Calculator'!$R$7:$BL$7,0)),"")</f>
        <v/>
      </c>
      <c r="AI32" s="699" t="str">
        <f t="array" ref="AI32">iferror(index('Internal Staffing Calculator'!$R$9:$BL$115, match($A32,'Internal Staffing Calculator'!$B$9:$B169,0),match(AI$5,'Internal Staffing Calculator'!$R$7:$BL$7,0)),"")</f>
        <v/>
      </c>
      <c r="AJ32" s="699" t="str">
        <f t="array" ref="AJ32">iferror(index('Internal Staffing Calculator'!$R$9:$BL$115, match($A32,'Internal Staffing Calculator'!$B$9:$B169,0),match(AJ$5,'Internal Staffing Calculator'!$R$7:$BL$7,0)),"")</f>
        <v/>
      </c>
      <c r="AK32" s="699" t="str">
        <f t="array" ref="AK32">iferror(index('Internal Staffing Calculator'!$R$9:$BL$115, match($A32,'Internal Staffing Calculator'!$B$9:$B169,0),match(AK$5,'Internal Staffing Calculator'!$R$7:$BL$7,0)),"")</f>
        <v/>
      </c>
      <c r="AL32" s="699" t="str">
        <f t="array" ref="AL32">iferror(index('Internal Staffing Calculator'!$R$9:$BL$115, match($A32,'Internal Staffing Calculator'!$B$9:$B169,0),match(AL$5,'Internal Staffing Calculator'!$R$7:$BL$7,0)),"")</f>
        <v/>
      </c>
      <c r="AM32" s="699" t="str">
        <f t="array" ref="AM32">iferror(index('Internal Staffing Calculator'!$R$9:$BL$115, match($A32,'Internal Staffing Calculator'!$B$9:$B169,0),match(AM$5,'Internal Staffing Calculator'!$R$7:$BL$7,0)),"")</f>
        <v/>
      </c>
      <c r="AN32" s="699" t="str">
        <f t="array" ref="AN32">iferror(index('Internal Staffing Calculator'!$R$9:$BL$115, match($A32,'Internal Staffing Calculator'!$B$9:$B169,0),match(AN$5,'Internal Staffing Calculator'!$R$7:$BL$7,0)),"")</f>
        <v/>
      </c>
      <c r="AO32" s="699" t="str">
        <f t="array" ref="AO32">iferror(index('Internal Staffing Calculator'!$R$9:$BL$115, match($A32,'Internal Staffing Calculator'!$B$9:$B169,0),match(AO$5,'Internal Staffing Calculator'!$R$7:$BL$7,0)),"")</f>
        <v/>
      </c>
      <c r="AP32" s="699" t="str">
        <f t="array" ref="AP32">iferror(index('Internal Staffing Calculator'!$R$9:$BL$115, match($A32,'Internal Staffing Calculator'!$B$9:$B169,0),match(AP$5,'Internal Staffing Calculator'!$R$7:$BL$7,0)),"")</f>
        <v/>
      </c>
      <c r="AQ32" s="699" t="str">
        <f t="array" ref="AQ32">iferror(index('Internal Staffing Calculator'!$R$9:$BL$115, match($A32,'Internal Staffing Calculator'!$B$9:$B169,0),match(AQ$5,'Internal Staffing Calculator'!$R$7:$BL$7,0)),"")</f>
        <v/>
      </c>
      <c r="AR32" s="699" t="str">
        <f t="array" ref="AR32">iferror(index('Internal Staffing Calculator'!$R$9:$BL$115, match($A32,'Internal Staffing Calculator'!$B$9:$B169,0),match(AR$5,'Internal Staffing Calculator'!$R$7:$BL$7,0)),"")</f>
        <v/>
      </c>
      <c r="AS32" s="699" t="str">
        <f t="array" ref="AS32">iferror(index('Internal Staffing Calculator'!$R$9:$BL$115, match($A32,'Internal Staffing Calculator'!$B$9:$B169,0),match(AS$5,'Internal Staffing Calculator'!$R$7:$BL$7,0)),"")</f>
        <v/>
      </c>
      <c r="AT32" s="699" t="str">
        <f t="array" ref="AT32">iferror(index('Internal Staffing Calculator'!$R$9:$BL$115, match($A32,'Internal Staffing Calculator'!$B$9:$B169,0),match(AT$5,'Internal Staffing Calculator'!$R$7:$BL$7,0)),"")</f>
        <v/>
      </c>
      <c r="AU32" s="699" t="str">
        <f t="array" ref="AU32">iferror(index('Internal Staffing Calculator'!$R$9:$BL$115, match($A32,'Internal Staffing Calculator'!$B$9:$B169,0),match(AU$5,'Internal Staffing Calculator'!$R$7:$BL$7,0)),"")</f>
        <v/>
      </c>
      <c r="AV32" s="699" t="str">
        <f t="array" ref="AV32">iferror(index('Internal Staffing Calculator'!$R$9:$BL$115, match($A32,'Internal Staffing Calculator'!$B$9:$B169,0),match(AV$5,'Internal Staffing Calculator'!$R$7:$BL$7,0)),"")</f>
        <v/>
      </c>
      <c r="AW32" s="699" t="str">
        <f t="array" ref="AW32">iferror(index('Internal Staffing Calculator'!$R$9:$BL$115, match($A32,'Internal Staffing Calculator'!$B$9:$B169,0),match(AW$5,'Internal Staffing Calculator'!$R$7:$BL$7,0)),"")</f>
        <v/>
      </c>
      <c r="AX32" s="699" t="str">
        <f t="array" ref="AX32">iferror(index('Internal Staffing Calculator'!$R$9:$BL$115, match($A32,'Internal Staffing Calculator'!$B$9:$B169,0),match(AX$5,'Internal Staffing Calculator'!$R$7:$BL$7,0)),"")</f>
        <v/>
      </c>
      <c r="AY32" s="699" t="str">
        <f t="array" ref="AY32">iferror(index('Internal Staffing Calculator'!$R$9:$BL$115, match($A32,'Internal Staffing Calculator'!$B$9:$B169,0),match(AY$5,'Internal Staffing Calculator'!$R$7:$BL$7,0)),"")</f>
        <v/>
      </c>
      <c r="AZ32" s="699" t="str">
        <f t="array" ref="AZ32">iferror(index('Internal Staffing Calculator'!$R$9:$BL$115, match($A32,'Internal Staffing Calculator'!$B$9:$B169,0),match(AZ$5,'Internal Staffing Calculator'!$R$7:$BL$7,0)),"")</f>
        <v/>
      </c>
      <c r="BA32" s="699" t="str">
        <f t="array" ref="BA32">iferror(index('Internal Staffing Calculator'!$R$9:$BL$115, match($A32,'Internal Staffing Calculator'!$B$9:$B169,0),match(BA$5,'Internal Staffing Calculator'!$R$7:$BL$7,0)),"")</f>
        <v/>
      </c>
    </row>
    <row r="33">
      <c r="A33" s="693"/>
      <c r="B33" s="812" t="str">
        <f t="array" ref="B33">iferror(index('Internal Staffing Calculator'!P:P,match(A33,'Internal Staffing Calculator'!B:B,0)),"")</f>
        <v/>
      </c>
      <c r="C33" s="813" t="str">
        <f t="array" ref="C33">iferror(index('Internal Staffing Calculator'!BM:BM,match(A33,'Internal Staffing Calculator'!B:B,0)),"")</f>
        <v/>
      </c>
      <c r="D33" s="814" t="str">
        <f t="array" ref="D33">iferror(index('Internal Staffing Calculator'!F:F,match(A33,'Internal Staffing Calculator'!B:B,0)),"")</f>
        <v/>
      </c>
      <c r="E33" s="815">
        <f t="shared" si="4"/>
        <v>0</v>
      </c>
      <c r="F33" s="689"/>
      <c r="G33" s="699" t="str">
        <f t="array" ref="G33">iferror(index('Internal Staffing Calculator'!$R$9:$BL$115, match($A33,'Internal Staffing Calculator'!$B$9:$B169,0),match(G$5,'Internal Staffing Calculator'!$R$7:$BL$7,0)),"")</f>
        <v/>
      </c>
      <c r="H33" s="699" t="str">
        <f t="array" ref="H33">iferror(index('Internal Staffing Calculator'!$R$9:$BL$115, match($A33,'Internal Staffing Calculator'!$B$9:$B169,0),match(H$5,'Internal Staffing Calculator'!$R$7:$BL$7,0)),"")</f>
        <v/>
      </c>
      <c r="I33" s="699" t="str">
        <f t="array" ref="I33">iferror(index('Internal Staffing Calculator'!$R$9:$BL$115, match($A33,'Internal Staffing Calculator'!$B$9:$B169,0),match(I$5,'Internal Staffing Calculator'!$R$7:$BL$7,0)),"")</f>
        <v/>
      </c>
      <c r="J33" s="699" t="str">
        <f t="array" ref="J33">iferror(index('Internal Staffing Calculator'!$R$9:$BL$115, match($A33,'Internal Staffing Calculator'!$B$9:$B169,0),match(J$5,'Internal Staffing Calculator'!$R$7:$BL$7,0)),"")</f>
        <v/>
      </c>
      <c r="K33" s="699" t="str">
        <f t="array" ref="K33">iferror(index('Internal Staffing Calculator'!$R$9:$BL$115, match($A33,'Internal Staffing Calculator'!$B$9:$B169,0),match(K$5,'Internal Staffing Calculator'!$R$7:$BL$7,0)),"")</f>
        <v/>
      </c>
      <c r="L33" s="699" t="str">
        <f t="array" ref="L33">iferror(index('Internal Staffing Calculator'!$R$9:$BL$115, match($A33,'Internal Staffing Calculator'!$B$9:$B169,0),match(L$5,'Internal Staffing Calculator'!$R$7:$BL$7,0)),"")</f>
        <v/>
      </c>
      <c r="M33" s="699" t="str">
        <f t="array" ref="M33">iferror(index('Internal Staffing Calculator'!$R$9:$BL$115, match($A33,'Internal Staffing Calculator'!$B$9:$B169,0),match(M$5,'Internal Staffing Calculator'!$R$7:$BL$7,0)),"")</f>
        <v/>
      </c>
      <c r="N33" s="699" t="str">
        <f t="array" ref="N33">iferror(index('Internal Staffing Calculator'!$R$9:$BL$115, match($A33,'Internal Staffing Calculator'!$B$9:$B169,0),match(N$5,'Internal Staffing Calculator'!$R$7:$BL$7,0)),"")</f>
        <v/>
      </c>
      <c r="O33" s="699" t="str">
        <f t="array" ref="O33">iferror(index('Internal Staffing Calculator'!$R$9:$BL$115, match($A33,'Internal Staffing Calculator'!$B$9:$B169,0),match(O$5,'Internal Staffing Calculator'!$R$7:$BL$7,0)),"")</f>
        <v/>
      </c>
      <c r="P33" s="699" t="str">
        <f t="array" ref="P33">iferror(index('Internal Staffing Calculator'!$R$9:$BL$115, match($A33,'Internal Staffing Calculator'!$B$9:$B169,0),match(P$5,'Internal Staffing Calculator'!$R$7:$BL$7,0)),"")</f>
        <v/>
      </c>
      <c r="Q33" s="699" t="str">
        <f t="array" ref="Q33">iferror(index('Internal Staffing Calculator'!$R$9:$BL$115, match($A33,'Internal Staffing Calculator'!$B$9:$B169,0),match(Q$5,'Internal Staffing Calculator'!$R$7:$BL$7,0)),"")</f>
        <v/>
      </c>
      <c r="R33" s="699" t="str">
        <f t="array" ref="R33">iferror(index('Internal Staffing Calculator'!$R$9:$BL$115, match($A33,'Internal Staffing Calculator'!$B$9:$B169,0),match(R$5,'Internal Staffing Calculator'!$R$7:$BL$7,0)),"")</f>
        <v/>
      </c>
      <c r="S33" s="699" t="str">
        <f t="array" ref="S33">iferror(index('Internal Staffing Calculator'!$R$9:$BL$115, match($A33,'Internal Staffing Calculator'!$B$9:$B169,0),match(S$5,'Internal Staffing Calculator'!$R$7:$BL$7,0)),"")</f>
        <v/>
      </c>
      <c r="T33" s="699" t="str">
        <f t="array" ref="T33">iferror(index('Internal Staffing Calculator'!$R$9:$BL$115, match($A33,'Internal Staffing Calculator'!$B$9:$B169,0),match(T$5,'Internal Staffing Calculator'!$R$7:$BL$7,0)),"")</f>
        <v/>
      </c>
      <c r="U33" s="699" t="str">
        <f t="array" ref="U33">iferror(index('Internal Staffing Calculator'!$R$9:$BL$115, match($A33,'Internal Staffing Calculator'!$B$9:$B169,0),match(U$5,'Internal Staffing Calculator'!$R$7:$BL$7,0)),"")</f>
        <v/>
      </c>
      <c r="V33" s="699" t="str">
        <f t="array" ref="V33">iferror(index('Internal Staffing Calculator'!$R$9:$BL$115, match($A33,'Internal Staffing Calculator'!$B$9:$B169,0),match(V$5,'Internal Staffing Calculator'!$R$7:$BL$7,0)),"")</f>
        <v/>
      </c>
      <c r="W33" s="699" t="str">
        <f t="array" ref="W33">iferror(index('Internal Staffing Calculator'!$R$9:$BL$115, match($A33,'Internal Staffing Calculator'!$B$9:$B169,0),match(W$5,'Internal Staffing Calculator'!$R$7:$BL$7,0)),"")</f>
        <v/>
      </c>
      <c r="X33" s="699" t="str">
        <f t="array" ref="X33">iferror(index('Internal Staffing Calculator'!$R$9:$BL$115, match($A33,'Internal Staffing Calculator'!$B$9:$B169,0),match(X$5,'Internal Staffing Calculator'!$R$7:$BL$7,0)),"")</f>
        <v/>
      </c>
      <c r="Y33" s="699" t="str">
        <f t="array" ref="Y33">iferror(index('Internal Staffing Calculator'!$R$9:$BL$115, match($A33,'Internal Staffing Calculator'!$B$9:$B169,0),match(Y$5,'Internal Staffing Calculator'!$R$7:$BL$7,0)),"")</f>
        <v/>
      </c>
      <c r="Z33" s="699" t="str">
        <f t="array" ref="Z33">iferror(index('Internal Staffing Calculator'!$R$9:$BL$115, match($A33,'Internal Staffing Calculator'!$B$9:$B169,0),match(Z$5,'Internal Staffing Calculator'!$R$7:$BL$7,0)),"")</f>
        <v/>
      </c>
      <c r="AA33" s="699" t="str">
        <f t="array" ref="AA33">iferror(index('Internal Staffing Calculator'!$R$9:$BL$115, match($A33,'Internal Staffing Calculator'!$B$9:$B169,0),match(AA$5,'Internal Staffing Calculator'!$R$7:$BL$7,0)),"")</f>
        <v/>
      </c>
      <c r="AB33" s="699" t="str">
        <f t="array" ref="AB33">iferror(index('Internal Staffing Calculator'!$R$9:$BL$115, match($A33,'Internal Staffing Calculator'!$B$9:$B169,0),match(AB$5,'Internal Staffing Calculator'!$R$7:$BL$7,0)),"")</f>
        <v/>
      </c>
      <c r="AC33" s="699" t="str">
        <f t="array" ref="AC33">iferror(index('Internal Staffing Calculator'!$R$9:$BL$115, match($A33,'Internal Staffing Calculator'!$B$9:$B169,0),match(AC$5,'Internal Staffing Calculator'!$R$7:$BL$7,0)),"")</f>
        <v/>
      </c>
      <c r="AD33" s="699" t="str">
        <f t="array" ref="AD33">iferror(index('Internal Staffing Calculator'!$R$9:$BL$115, match($A33,'Internal Staffing Calculator'!$B$9:$B169,0),match(AD$5,'Internal Staffing Calculator'!$R$7:$BL$7,0)),"")</f>
        <v/>
      </c>
      <c r="AE33" s="699" t="str">
        <f t="array" ref="AE33">iferror(index('Internal Staffing Calculator'!$R$9:$BL$115, match($A33,'Internal Staffing Calculator'!$B$9:$B169,0),match(AE$5,'Internal Staffing Calculator'!$R$7:$BL$7,0)),"")</f>
        <v/>
      </c>
      <c r="AF33" s="699" t="str">
        <f t="array" ref="AF33">iferror(index('Internal Staffing Calculator'!$R$9:$BL$115, match($A33,'Internal Staffing Calculator'!$B$9:$B169,0),match(AF$5,'Internal Staffing Calculator'!$R$7:$BL$7,0)),"")</f>
        <v/>
      </c>
      <c r="AG33" s="699" t="str">
        <f t="array" ref="AG33">iferror(index('Internal Staffing Calculator'!$R$9:$BL$115, match($A33,'Internal Staffing Calculator'!$B$9:$B169,0),match(AG$5,'Internal Staffing Calculator'!$R$7:$BL$7,0)),"")</f>
        <v/>
      </c>
      <c r="AH33" s="699" t="str">
        <f t="array" ref="AH33">iferror(index('Internal Staffing Calculator'!$R$9:$BL$115, match($A33,'Internal Staffing Calculator'!$B$9:$B169,0),match(AH$5,'Internal Staffing Calculator'!$R$7:$BL$7,0)),"")</f>
        <v/>
      </c>
      <c r="AI33" s="699" t="str">
        <f t="array" ref="AI33">iferror(index('Internal Staffing Calculator'!$R$9:$BL$115, match($A33,'Internal Staffing Calculator'!$B$9:$B169,0),match(AI$5,'Internal Staffing Calculator'!$R$7:$BL$7,0)),"")</f>
        <v/>
      </c>
      <c r="AJ33" s="699" t="str">
        <f t="array" ref="AJ33">iferror(index('Internal Staffing Calculator'!$R$9:$BL$115, match($A33,'Internal Staffing Calculator'!$B$9:$B169,0),match(AJ$5,'Internal Staffing Calculator'!$R$7:$BL$7,0)),"")</f>
        <v/>
      </c>
      <c r="AK33" s="699" t="str">
        <f t="array" ref="AK33">iferror(index('Internal Staffing Calculator'!$R$9:$BL$115, match($A33,'Internal Staffing Calculator'!$B$9:$B169,0),match(AK$5,'Internal Staffing Calculator'!$R$7:$BL$7,0)),"")</f>
        <v/>
      </c>
      <c r="AL33" s="699" t="str">
        <f t="array" ref="AL33">iferror(index('Internal Staffing Calculator'!$R$9:$BL$115, match($A33,'Internal Staffing Calculator'!$B$9:$B169,0),match(AL$5,'Internal Staffing Calculator'!$R$7:$BL$7,0)),"")</f>
        <v/>
      </c>
      <c r="AM33" s="699" t="str">
        <f t="array" ref="AM33">iferror(index('Internal Staffing Calculator'!$R$9:$BL$115, match($A33,'Internal Staffing Calculator'!$B$9:$B169,0),match(AM$5,'Internal Staffing Calculator'!$R$7:$BL$7,0)),"")</f>
        <v/>
      </c>
      <c r="AN33" s="699" t="str">
        <f t="array" ref="AN33">iferror(index('Internal Staffing Calculator'!$R$9:$BL$115, match($A33,'Internal Staffing Calculator'!$B$9:$B169,0),match(AN$5,'Internal Staffing Calculator'!$R$7:$BL$7,0)),"")</f>
        <v/>
      </c>
      <c r="AO33" s="699" t="str">
        <f t="array" ref="AO33">iferror(index('Internal Staffing Calculator'!$R$9:$BL$115, match($A33,'Internal Staffing Calculator'!$B$9:$B169,0),match(AO$5,'Internal Staffing Calculator'!$R$7:$BL$7,0)),"")</f>
        <v/>
      </c>
      <c r="AP33" s="699" t="str">
        <f t="array" ref="AP33">iferror(index('Internal Staffing Calculator'!$R$9:$BL$115, match($A33,'Internal Staffing Calculator'!$B$9:$B169,0),match(AP$5,'Internal Staffing Calculator'!$R$7:$BL$7,0)),"")</f>
        <v/>
      </c>
      <c r="AQ33" s="699" t="str">
        <f t="array" ref="AQ33">iferror(index('Internal Staffing Calculator'!$R$9:$BL$115, match($A33,'Internal Staffing Calculator'!$B$9:$B169,0),match(AQ$5,'Internal Staffing Calculator'!$R$7:$BL$7,0)),"")</f>
        <v/>
      </c>
      <c r="AR33" s="699" t="str">
        <f t="array" ref="AR33">iferror(index('Internal Staffing Calculator'!$R$9:$BL$115, match($A33,'Internal Staffing Calculator'!$B$9:$B169,0),match(AR$5,'Internal Staffing Calculator'!$R$7:$BL$7,0)),"")</f>
        <v/>
      </c>
      <c r="AS33" s="699" t="str">
        <f t="array" ref="AS33">iferror(index('Internal Staffing Calculator'!$R$9:$BL$115, match($A33,'Internal Staffing Calculator'!$B$9:$B169,0),match(AS$5,'Internal Staffing Calculator'!$R$7:$BL$7,0)),"")</f>
        <v/>
      </c>
      <c r="AT33" s="699" t="str">
        <f t="array" ref="AT33">iferror(index('Internal Staffing Calculator'!$R$9:$BL$115, match($A33,'Internal Staffing Calculator'!$B$9:$B169,0),match(AT$5,'Internal Staffing Calculator'!$R$7:$BL$7,0)),"")</f>
        <v/>
      </c>
      <c r="AU33" s="699" t="str">
        <f t="array" ref="AU33">iferror(index('Internal Staffing Calculator'!$R$9:$BL$115, match($A33,'Internal Staffing Calculator'!$B$9:$B169,0),match(AU$5,'Internal Staffing Calculator'!$R$7:$BL$7,0)),"")</f>
        <v/>
      </c>
      <c r="AV33" s="699" t="str">
        <f t="array" ref="AV33">iferror(index('Internal Staffing Calculator'!$R$9:$BL$115, match($A33,'Internal Staffing Calculator'!$B$9:$B169,0),match(AV$5,'Internal Staffing Calculator'!$R$7:$BL$7,0)),"")</f>
        <v/>
      </c>
      <c r="AW33" s="699" t="str">
        <f t="array" ref="AW33">iferror(index('Internal Staffing Calculator'!$R$9:$BL$115, match($A33,'Internal Staffing Calculator'!$B$9:$B169,0),match(AW$5,'Internal Staffing Calculator'!$R$7:$BL$7,0)),"")</f>
        <v/>
      </c>
      <c r="AX33" s="699" t="str">
        <f t="array" ref="AX33">iferror(index('Internal Staffing Calculator'!$R$9:$BL$115, match($A33,'Internal Staffing Calculator'!$B$9:$B169,0),match(AX$5,'Internal Staffing Calculator'!$R$7:$BL$7,0)),"")</f>
        <v/>
      </c>
      <c r="AY33" s="699" t="str">
        <f t="array" ref="AY33">iferror(index('Internal Staffing Calculator'!$R$9:$BL$115, match($A33,'Internal Staffing Calculator'!$B$9:$B169,0),match(AY$5,'Internal Staffing Calculator'!$R$7:$BL$7,0)),"")</f>
        <v/>
      </c>
      <c r="AZ33" s="699" t="str">
        <f t="array" ref="AZ33">iferror(index('Internal Staffing Calculator'!$R$9:$BL$115, match($A33,'Internal Staffing Calculator'!$B$9:$B169,0),match(AZ$5,'Internal Staffing Calculator'!$R$7:$BL$7,0)),"")</f>
        <v/>
      </c>
      <c r="BA33" s="699" t="str">
        <f t="array" ref="BA33">iferror(index('Internal Staffing Calculator'!$R$9:$BL$115, match($A33,'Internal Staffing Calculator'!$B$9:$B169,0),match(BA$5,'Internal Staffing Calculator'!$R$7:$BL$7,0)),"")</f>
        <v/>
      </c>
    </row>
    <row r="34">
      <c r="A34" s="693"/>
      <c r="B34" s="812" t="str">
        <f t="array" ref="B34">iferror(index('Internal Staffing Calculator'!P:P,match(A34,'Internal Staffing Calculator'!B:B,0)),"")</f>
        <v/>
      </c>
      <c r="C34" s="813" t="str">
        <f t="array" ref="C34">iferror(index('Internal Staffing Calculator'!BM:BM,match(A34,'Internal Staffing Calculator'!B:B,0)),"")</f>
        <v/>
      </c>
      <c r="D34" s="814" t="str">
        <f t="array" ref="D34">iferror(index('Internal Staffing Calculator'!F:F,match(A34,'Internal Staffing Calculator'!B:B,0)),"")</f>
        <v/>
      </c>
      <c r="E34" s="815">
        <f t="shared" si="4"/>
        <v>0</v>
      </c>
      <c r="F34" s="689"/>
      <c r="G34" s="699" t="str">
        <f t="array" ref="G34">iferror(index('Internal Staffing Calculator'!$R$9:$BL$115, match($A34,'Internal Staffing Calculator'!$B$9:$B169,0),match(G$5,'Internal Staffing Calculator'!$R$7:$BL$7,0)),"")</f>
        <v/>
      </c>
      <c r="H34" s="699" t="str">
        <f t="array" ref="H34">iferror(index('Internal Staffing Calculator'!$R$9:$BL$115, match($A34,'Internal Staffing Calculator'!$B$9:$B169,0),match(H$5,'Internal Staffing Calculator'!$R$7:$BL$7,0)),"")</f>
        <v/>
      </c>
      <c r="I34" s="699" t="str">
        <f t="array" ref="I34">iferror(index('Internal Staffing Calculator'!$R$9:$BL$115, match($A34,'Internal Staffing Calculator'!$B$9:$B169,0),match(I$5,'Internal Staffing Calculator'!$R$7:$BL$7,0)),"")</f>
        <v/>
      </c>
      <c r="J34" s="699" t="str">
        <f t="array" ref="J34">iferror(index('Internal Staffing Calculator'!$R$9:$BL$115, match($A34,'Internal Staffing Calculator'!$B$9:$B169,0),match(J$5,'Internal Staffing Calculator'!$R$7:$BL$7,0)),"")</f>
        <v/>
      </c>
      <c r="K34" s="699" t="str">
        <f t="array" ref="K34">iferror(index('Internal Staffing Calculator'!$R$9:$BL$115, match($A34,'Internal Staffing Calculator'!$B$9:$B169,0),match(K$5,'Internal Staffing Calculator'!$R$7:$BL$7,0)),"")</f>
        <v/>
      </c>
      <c r="L34" s="699" t="str">
        <f t="array" ref="L34">iferror(index('Internal Staffing Calculator'!$R$9:$BL$115, match($A34,'Internal Staffing Calculator'!$B$9:$B169,0),match(L$5,'Internal Staffing Calculator'!$R$7:$BL$7,0)),"")</f>
        <v/>
      </c>
      <c r="M34" s="699" t="str">
        <f t="array" ref="M34">iferror(index('Internal Staffing Calculator'!$R$9:$BL$115, match($A34,'Internal Staffing Calculator'!$B$9:$B169,0),match(M$5,'Internal Staffing Calculator'!$R$7:$BL$7,0)),"")</f>
        <v/>
      </c>
      <c r="N34" s="699" t="str">
        <f t="array" ref="N34">iferror(index('Internal Staffing Calculator'!$R$9:$BL$115, match($A34,'Internal Staffing Calculator'!$B$9:$B169,0),match(N$5,'Internal Staffing Calculator'!$R$7:$BL$7,0)),"")</f>
        <v/>
      </c>
      <c r="O34" s="699" t="str">
        <f t="array" ref="O34">iferror(index('Internal Staffing Calculator'!$R$9:$BL$115, match($A34,'Internal Staffing Calculator'!$B$9:$B169,0),match(O$5,'Internal Staffing Calculator'!$R$7:$BL$7,0)),"")</f>
        <v/>
      </c>
      <c r="P34" s="699" t="str">
        <f t="array" ref="P34">iferror(index('Internal Staffing Calculator'!$R$9:$BL$115, match($A34,'Internal Staffing Calculator'!$B$9:$B169,0),match(P$5,'Internal Staffing Calculator'!$R$7:$BL$7,0)),"")</f>
        <v/>
      </c>
      <c r="Q34" s="699" t="str">
        <f t="array" ref="Q34">iferror(index('Internal Staffing Calculator'!$R$9:$BL$115, match($A34,'Internal Staffing Calculator'!$B$9:$B169,0),match(Q$5,'Internal Staffing Calculator'!$R$7:$BL$7,0)),"")</f>
        <v/>
      </c>
      <c r="R34" s="699" t="str">
        <f t="array" ref="R34">iferror(index('Internal Staffing Calculator'!$R$9:$BL$115, match($A34,'Internal Staffing Calculator'!$B$9:$B169,0),match(R$5,'Internal Staffing Calculator'!$R$7:$BL$7,0)),"")</f>
        <v/>
      </c>
      <c r="S34" s="699" t="str">
        <f t="array" ref="S34">iferror(index('Internal Staffing Calculator'!$R$9:$BL$115, match($A34,'Internal Staffing Calculator'!$B$9:$B169,0),match(S$5,'Internal Staffing Calculator'!$R$7:$BL$7,0)),"")</f>
        <v/>
      </c>
      <c r="T34" s="699" t="str">
        <f t="array" ref="T34">iferror(index('Internal Staffing Calculator'!$R$9:$BL$115, match($A34,'Internal Staffing Calculator'!$B$9:$B169,0),match(T$5,'Internal Staffing Calculator'!$R$7:$BL$7,0)),"")</f>
        <v/>
      </c>
      <c r="U34" s="699" t="str">
        <f t="array" ref="U34">iferror(index('Internal Staffing Calculator'!$R$9:$BL$115, match($A34,'Internal Staffing Calculator'!$B$9:$B169,0),match(U$5,'Internal Staffing Calculator'!$R$7:$BL$7,0)),"")</f>
        <v/>
      </c>
      <c r="V34" s="699" t="str">
        <f t="array" ref="V34">iferror(index('Internal Staffing Calculator'!$R$9:$BL$115, match($A34,'Internal Staffing Calculator'!$B$9:$B169,0),match(V$5,'Internal Staffing Calculator'!$R$7:$BL$7,0)),"")</f>
        <v/>
      </c>
      <c r="W34" s="699" t="str">
        <f t="array" ref="W34">iferror(index('Internal Staffing Calculator'!$R$9:$BL$115, match($A34,'Internal Staffing Calculator'!$B$9:$B169,0),match(W$5,'Internal Staffing Calculator'!$R$7:$BL$7,0)),"")</f>
        <v/>
      </c>
      <c r="X34" s="699" t="str">
        <f t="array" ref="X34">iferror(index('Internal Staffing Calculator'!$R$9:$BL$115, match($A34,'Internal Staffing Calculator'!$B$9:$B169,0),match(X$5,'Internal Staffing Calculator'!$R$7:$BL$7,0)),"")</f>
        <v/>
      </c>
      <c r="Y34" s="699" t="str">
        <f t="array" ref="Y34">iferror(index('Internal Staffing Calculator'!$R$9:$BL$115, match($A34,'Internal Staffing Calculator'!$B$9:$B169,0),match(Y$5,'Internal Staffing Calculator'!$R$7:$BL$7,0)),"")</f>
        <v/>
      </c>
      <c r="Z34" s="699" t="str">
        <f t="array" ref="Z34">iferror(index('Internal Staffing Calculator'!$R$9:$BL$115, match($A34,'Internal Staffing Calculator'!$B$9:$B169,0),match(Z$5,'Internal Staffing Calculator'!$R$7:$BL$7,0)),"")</f>
        <v/>
      </c>
      <c r="AA34" s="699" t="str">
        <f t="array" ref="AA34">iferror(index('Internal Staffing Calculator'!$R$9:$BL$115, match($A34,'Internal Staffing Calculator'!$B$9:$B169,0),match(AA$5,'Internal Staffing Calculator'!$R$7:$BL$7,0)),"")</f>
        <v/>
      </c>
      <c r="AB34" s="699" t="str">
        <f t="array" ref="AB34">iferror(index('Internal Staffing Calculator'!$R$9:$BL$115, match($A34,'Internal Staffing Calculator'!$B$9:$B169,0),match(AB$5,'Internal Staffing Calculator'!$R$7:$BL$7,0)),"")</f>
        <v/>
      </c>
      <c r="AC34" s="699" t="str">
        <f t="array" ref="AC34">iferror(index('Internal Staffing Calculator'!$R$9:$BL$115, match($A34,'Internal Staffing Calculator'!$B$9:$B169,0),match(AC$5,'Internal Staffing Calculator'!$R$7:$BL$7,0)),"")</f>
        <v/>
      </c>
      <c r="AD34" s="699" t="str">
        <f t="array" ref="AD34">iferror(index('Internal Staffing Calculator'!$R$9:$BL$115, match($A34,'Internal Staffing Calculator'!$B$9:$B169,0),match(AD$5,'Internal Staffing Calculator'!$R$7:$BL$7,0)),"")</f>
        <v/>
      </c>
      <c r="AE34" s="699" t="str">
        <f t="array" ref="AE34">iferror(index('Internal Staffing Calculator'!$R$9:$BL$115, match($A34,'Internal Staffing Calculator'!$B$9:$B169,0),match(AE$5,'Internal Staffing Calculator'!$R$7:$BL$7,0)),"")</f>
        <v/>
      </c>
      <c r="AF34" s="699" t="str">
        <f t="array" ref="AF34">iferror(index('Internal Staffing Calculator'!$R$9:$BL$115, match($A34,'Internal Staffing Calculator'!$B$9:$B169,0),match(AF$5,'Internal Staffing Calculator'!$R$7:$BL$7,0)),"")</f>
        <v/>
      </c>
      <c r="AG34" s="699" t="str">
        <f t="array" ref="AG34">iferror(index('Internal Staffing Calculator'!$R$9:$BL$115, match($A34,'Internal Staffing Calculator'!$B$9:$B169,0),match(AG$5,'Internal Staffing Calculator'!$R$7:$BL$7,0)),"")</f>
        <v/>
      </c>
      <c r="AH34" s="699" t="str">
        <f t="array" ref="AH34">iferror(index('Internal Staffing Calculator'!$R$9:$BL$115, match($A34,'Internal Staffing Calculator'!$B$9:$B169,0),match(AH$5,'Internal Staffing Calculator'!$R$7:$BL$7,0)),"")</f>
        <v/>
      </c>
      <c r="AI34" s="699" t="str">
        <f t="array" ref="AI34">iferror(index('Internal Staffing Calculator'!$R$9:$BL$115, match($A34,'Internal Staffing Calculator'!$B$9:$B169,0),match(AI$5,'Internal Staffing Calculator'!$R$7:$BL$7,0)),"")</f>
        <v/>
      </c>
      <c r="AJ34" s="699" t="str">
        <f t="array" ref="AJ34">iferror(index('Internal Staffing Calculator'!$R$9:$BL$115, match($A34,'Internal Staffing Calculator'!$B$9:$B169,0),match(AJ$5,'Internal Staffing Calculator'!$R$7:$BL$7,0)),"")</f>
        <v/>
      </c>
      <c r="AK34" s="699" t="str">
        <f t="array" ref="AK34">iferror(index('Internal Staffing Calculator'!$R$9:$BL$115, match($A34,'Internal Staffing Calculator'!$B$9:$B169,0),match(AK$5,'Internal Staffing Calculator'!$R$7:$BL$7,0)),"")</f>
        <v/>
      </c>
      <c r="AL34" s="699" t="str">
        <f t="array" ref="AL34">iferror(index('Internal Staffing Calculator'!$R$9:$BL$115, match($A34,'Internal Staffing Calculator'!$B$9:$B169,0),match(AL$5,'Internal Staffing Calculator'!$R$7:$BL$7,0)),"")</f>
        <v/>
      </c>
      <c r="AM34" s="699" t="str">
        <f t="array" ref="AM34">iferror(index('Internal Staffing Calculator'!$R$9:$BL$115, match($A34,'Internal Staffing Calculator'!$B$9:$B169,0),match(AM$5,'Internal Staffing Calculator'!$R$7:$BL$7,0)),"")</f>
        <v/>
      </c>
      <c r="AN34" s="699" t="str">
        <f t="array" ref="AN34">iferror(index('Internal Staffing Calculator'!$R$9:$BL$115, match($A34,'Internal Staffing Calculator'!$B$9:$B169,0),match(AN$5,'Internal Staffing Calculator'!$R$7:$BL$7,0)),"")</f>
        <v/>
      </c>
      <c r="AO34" s="699" t="str">
        <f t="array" ref="AO34">iferror(index('Internal Staffing Calculator'!$R$9:$BL$115, match($A34,'Internal Staffing Calculator'!$B$9:$B169,0),match(AO$5,'Internal Staffing Calculator'!$R$7:$BL$7,0)),"")</f>
        <v/>
      </c>
      <c r="AP34" s="699" t="str">
        <f t="array" ref="AP34">iferror(index('Internal Staffing Calculator'!$R$9:$BL$115, match($A34,'Internal Staffing Calculator'!$B$9:$B169,0),match(AP$5,'Internal Staffing Calculator'!$R$7:$BL$7,0)),"")</f>
        <v/>
      </c>
      <c r="AQ34" s="699" t="str">
        <f t="array" ref="AQ34">iferror(index('Internal Staffing Calculator'!$R$9:$BL$115, match($A34,'Internal Staffing Calculator'!$B$9:$B169,0),match(AQ$5,'Internal Staffing Calculator'!$R$7:$BL$7,0)),"")</f>
        <v/>
      </c>
      <c r="AR34" s="699" t="str">
        <f t="array" ref="AR34">iferror(index('Internal Staffing Calculator'!$R$9:$BL$115, match($A34,'Internal Staffing Calculator'!$B$9:$B169,0),match(AR$5,'Internal Staffing Calculator'!$R$7:$BL$7,0)),"")</f>
        <v/>
      </c>
      <c r="AS34" s="699" t="str">
        <f t="array" ref="AS34">iferror(index('Internal Staffing Calculator'!$R$9:$BL$115, match($A34,'Internal Staffing Calculator'!$B$9:$B169,0),match(AS$5,'Internal Staffing Calculator'!$R$7:$BL$7,0)),"")</f>
        <v/>
      </c>
      <c r="AT34" s="699" t="str">
        <f t="array" ref="AT34">iferror(index('Internal Staffing Calculator'!$R$9:$BL$115, match($A34,'Internal Staffing Calculator'!$B$9:$B169,0),match(AT$5,'Internal Staffing Calculator'!$R$7:$BL$7,0)),"")</f>
        <v/>
      </c>
      <c r="AU34" s="699" t="str">
        <f t="array" ref="AU34">iferror(index('Internal Staffing Calculator'!$R$9:$BL$115, match($A34,'Internal Staffing Calculator'!$B$9:$B169,0),match(AU$5,'Internal Staffing Calculator'!$R$7:$BL$7,0)),"")</f>
        <v/>
      </c>
      <c r="AV34" s="699" t="str">
        <f t="array" ref="AV34">iferror(index('Internal Staffing Calculator'!$R$9:$BL$115, match($A34,'Internal Staffing Calculator'!$B$9:$B169,0),match(AV$5,'Internal Staffing Calculator'!$R$7:$BL$7,0)),"")</f>
        <v/>
      </c>
      <c r="AW34" s="699" t="str">
        <f t="array" ref="AW34">iferror(index('Internal Staffing Calculator'!$R$9:$BL$115, match($A34,'Internal Staffing Calculator'!$B$9:$B169,0),match(AW$5,'Internal Staffing Calculator'!$R$7:$BL$7,0)),"")</f>
        <v/>
      </c>
      <c r="AX34" s="699" t="str">
        <f t="array" ref="AX34">iferror(index('Internal Staffing Calculator'!$R$9:$BL$115, match($A34,'Internal Staffing Calculator'!$B$9:$B169,0),match(AX$5,'Internal Staffing Calculator'!$R$7:$BL$7,0)),"")</f>
        <v/>
      </c>
      <c r="AY34" s="699" t="str">
        <f t="array" ref="AY34">iferror(index('Internal Staffing Calculator'!$R$9:$BL$115, match($A34,'Internal Staffing Calculator'!$B$9:$B169,0),match(AY$5,'Internal Staffing Calculator'!$R$7:$BL$7,0)),"")</f>
        <v/>
      </c>
      <c r="AZ34" s="699" t="str">
        <f t="array" ref="AZ34">iferror(index('Internal Staffing Calculator'!$R$9:$BL$115, match($A34,'Internal Staffing Calculator'!$B$9:$B169,0),match(AZ$5,'Internal Staffing Calculator'!$R$7:$BL$7,0)),"")</f>
        <v/>
      </c>
      <c r="BA34" s="699" t="str">
        <f t="array" ref="BA34">iferror(index('Internal Staffing Calculator'!$R$9:$BL$115, match($A34,'Internal Staffing Calculator'!$B$9:$B169,0),match(BA$5,'Internal Staffing Calculator'!$R$7:$BL$7,0)),"")</f>
        <v/>
      </c>
    </row>
    <row r="35">
      <c r="A35" s="693"/>
      <c r="B35" s="812" t="str">
        <f t="array" ref="B35">iferror(index('Internal Staffing Calculator'!P:P,match(A35,'Internal Staffing Calculator'!B:B,0)),"")</f>
        <v/>
      </c>
      <c r="C35" s="813" t="str">
        <f t="array" ref="C35">iferror(index('Internal Staffing Calculator'!BM:BM,match(A35,'Internal Staffing Calculator'!B:B,0)),"")</f>
        <v/>
      </c>
      <c r="D35" s="814" t="str">
        <f t="array" ref="D35">iferror(index('Internal Staffing Calculator'!F:F,match(A35,'Internal Staffing Calculator'!B:B,0)),"")</f>
        <v/>
      </c>
      <c r="E35" s="815">
        <f t="shared" si="4"/>
        <v>0</v>
      </c>
      <c r="F35" s="689"/>
      <c r="G35" s="699" t="str">
        <f t="array" ref="G35">iferror(index('Internal Staffing Calculator'!$R$9:$BL$115, match($A35,'Internal Staffing Calculator'!$B$9:$B169,0),match(G$5,'Internal Staffing Calculator'!$R$7:$BL$7,0)),"")</f>
        <v/>
      </c>
      <c r="H35" s="699" t="str">
        <f t="array" ref="H35">iferror(index('Internal Staffing Calculator'!$R$9:$BL$115, match($A35,'Internal Staffing Calculator'!$B$9:$B169,0),match(H$5,'Internal Staffing Calculator'!$R$7:$BL$7,0)),"")</f>
        <v/>
      </c>
      <c r="I35" s="699" t="str">
        <f t="array" ref="I35">iferror(index('Internal Staffing Calculator'!$R$9:$BL$115, match($A35,'Internal Staffing Calculator'!$B$9:$B169,0),match(I$5,'Internal Staffing Calculator'!$R$7:$BL$7,0)),"")</f>
        <v/>
      </c>
      <c r="J35" s="699" t="str">
        <f t="array" ref="J35">iferror(index('Internal Staffing Calculator'!$R$9:$BL$115, match($A35,'Internal Staffing Calculator'!$B$9:$B169,0),match(J$5,'Internal Staffing Calculator'!$R$7:$BL$7,0)),"")</f>
        <v/>
      </c>
      <c r="K35" s="699" t="str">
        <f t="array" ref="K35">iferror(index('Internal Staffing Calculator'!$R$9:$BL$115, match($A35,'Internal Staffing Calculator'!$B$9:$B169,0),match(K$5,'Internal Staffing Calculator'!$R$7:$BL$7,0)),"")</f>
        <v/>
      </c>
      <c r="L35" s="699" t="str">
        <f t="array" ref="L35">iferror(index('Internal Staffing Calculator'!$R$9:$BL$115, match($A35,'Internal Staffing Calculator'!$B$9:$B169,0),match(L$5,'Internal Staffing Calculator'!$R$7:$BL$7,0)),"")</f>
        <v/>
      </c>
      <c r="M35" s="699" t="str">
        <f t="array" ref="M35">iferror(index('Internal Staffing Calculator'!$R$9:$BL$115, match($A35,'Internal Staffing Calculator'!$B$9:$B169,0),match(M$5,'Internal Staffing Calculator'!$R$7:$BL$7,0)),"")</f>
        <v/>
      </c>
      <c r="N35" s="699" t="str">
        <f t="array" ref="N35">iferror(index('Internal Staffing Calculator'!$R$9:$BL$115, match($A35,'Internal Staffing Calculator'!$B$9:$B169,0),match(N$5,'Internal Staffing Calculator'!$R$7:$BL$7,0)),"")</f>
        <v/>
      </c>
      <c r="O35" s="699" t="str">
        <f t="array" ref="O35">iferror(index('Internal Staffing Calculator'!$R$9:$BL$115, match($A35,'Internal Staffing Calculator'!$B$9:$B169,0),match(O$5,'Internal Staffing Calculator'!$R$7:$BL$7,0)),"")</f>
        <v/>
      </c>
      <c r="P35" s="699" t="str">
        <f t="array" ref="P35">iferror(index('Internal Staffing Calculator'!$R$9:$BL$115, match($A35,'Internal Staffing Calculator'!$B$9:$B169,0),match(P$5,'Internal Staffing Calculator'!$R$7:$BL$7,0)),"")</f>
        <v/>
      </c>
      <c r="Q35" s="699" t="str">
        <f t="array" ref="Q35">iferror(index('Internal Staffing Calculator'!$R$9:$BL$115, match($A35,'Internal Staffing Calculator'!$B$9:$B169,0),match(Q$5,'Internal Staffing Calculator'!$R$7:$BL$7,0)),"")</f>
        <v/>
      </c>
      <c r="R35" s="699" t="str">
        <f t="array" ref="R35">iferror(index('Internal Staffing Calculator'!$R$9:$BL$115, match($A35,'Internal Staffing Calculator'!$B$9:$B169,0),match(R$5,'Internal Staffing Calculator'!$R$7:$BL$7,0)),"")</f>
        <v/>
      </c>
      <c r="S35" s="699" t="str">
        <f t="array" ref="S35">iferror(index('Internal Staffing Calculator'!$R$9:$BL$115, match($A35,'Internal Staffing Calculator'!$B$9:$B169,0),match(S$5,'Internal Staffing Calculator'!$R$7:$BL$7,0)),"")</f>
        <v/>
      </c>
      <c r="T35" s="699" t="str">
        <f t="array" ref="T35">iferror(index('Internal Staffing Calculator'!$R$9:$BL$115, match($A35,'Internal Staffing Calculator'!$B$9:$B169,0),match(T$5,'Internal Staffing Calculator'!$R$7:$BL$7,0)),"")</f>
        <v/>
      </c>
      <c r="U35" s="699" t="str">
        <f t="array" ref="U35">iferror(index('Internal Staffing Calculator'!$R$9:$BL$115, match($A35,'Internal Staffing Calculator'!$B$9:$B169,0),match(U$5,'Internal Staffing Calculator'!$R$7:$BL$7,0)),"")</f>
        <v/>
      </c>
      <c r="V35" s="699" t="str">
        <f t="array" ref="V35">iferror(index('Internal Staffing Calculator'!$R$9:$BL$115, match($A35,'Internal Staffing Calculator'!$B$9:$B169,0),match(V$5,'Internal Staffing Calculator'!$R$7:$BL$7,0)),"")</f>
        <v/>
      </c>
      <c r="W35" s="699" t="str">
        <f t="array" ref="W35">iferror(index('Internal Staffing Calculator'!$R$9:$BL$115, match($A35,'Internal Staffing Calculator'!$B$9:$B169,0),match(W$5,'Internal Staffing Calculator'!$R$7:$BL$7,0)),"")</f>
        <v/>
      </c>
      <c r="X35" s="699" t="str">
        <f t="array" ref="X35">iferror(index('Internal Staffing Calculator'!$R$9:$BL$115, match($A35,'Internal Staffing Calculator'!$B$9:$B169,0),match(X$5,'Internal Staffing Calculator'!$R$7:$BL$7,0)),"")</f>
        <v/>
      </c>
      <c r="Y35" s="699" t="str">
        <f t="array" ref="Y35">iferror(index('Internal Staffing Calculator'!$R$9:$BL$115, match($A35,'Internal Staffing Calculator'!$B$9:$B169,0),match(Y$5,'Internal Staffing Calculator'!$R$7:$BL$7,0)),"")</f>
        <v/>
      </c>
      <c r="Z35" s="699" t="str">
        <f t="array" ref="Z35">iferror(index('Internal Staffing Calculator'!$R$9:$BL$115, match($A35,'Internal Staffing Calculator'!$B$9:$B169,0),match(Z$5,'Internal Staffing Calculator'!$R$7:$BL$7,0)),"")</f>
        <v/>
      </c>
      <c r="AA35" s="699" t="str">
        <f t="array" ref="AA35">iferror(index('Internal Staffing Calculator'!$R$9:$BL$115, match($A35,'Internal Staffing Calculator'!$B$9:$B169,0),match(AA$5,'Internal Staffing Calculator'!$R$7:$BL$7,0)),"")</f>
        <v/>
      </c>
      <c r="AB35" s="699" t="str">
        <f t="array" ref="AB35">iferror(index('Internal Staffing Calculator'!$R$9:$BL$115, match($A35,'Internal Staffing Calculator'!$B$9:$B169,0),match(AB$5,'Internal Staffing Calculator'!$R$7:$BL$7,0)),"")</f>
        <v/>
      </c>
      <c r="AC35" s="699" t="str">
        <f t="array" ref="AC35">iferror(index('Internal Staffing Calculator'!$R$9:$BL$115, match($A35,'Internal Staffing Calculator'!$B$9:$B169,0),match(AC$5,'Internal Staffing Calculator'!$R$7:$BL$7,0)),"")</f>
        <v/>
      </c>
      <c r="AD35" s="699" t="str">
        <f t="array" ref="AD35">iferror(index('Internal Staffing Calculator'!$R$9:$BL$115, match($A35,'Internal Staffing Calculator'!$B$9:$B169,0),match(AD$5,'Internal Staffing Calculator'!$R$7:$BL$7,0)),"")</f>
        <v/>
      </c>
      <c r="AE35" s="699" t="str">
        <f t="array" ref="AE35">iferror(index('Internal Staffing Calculator'!$R$9:$BL$115, match($A35,'Internal Staffing Calculator'!$B$9:$B169,0),match(AE$5,'Internal Staffing Calculator'!$R$7:$BL$7,0)),"")</f>
        <v/>
      </c>
      <c r="AF35" s="699" t="str">
        <f t="array" ref="AF35">iferror(index('Internal Staffing Calculator'!$R$9:$BL$115, match($A35,'Internal Staffing Calculator'!$B$9:$B169,0),match(AF$5,'Internal Staffing Calculator'!$R$7:$BL$7,0)),"")</f>
        <v/>
      </c>
      <c r="AG35" s="699" t="str">
        <f t="array" ref="AG35">iferror(index('Internal Staffing Calculator'!$R$9:$BL$115, match($A35,'Internal Staffing Calculator'!$B$9:$B169,0),match(AG$5,'Internal Staffing Calculator'!$R$7:$BL$7,0)),"")</f>
        <v/>
      </c>
      <c r="AH35" s="699" t="str">
        <f t="array" ref="AH35">iferror(index('Internal Staffing Calculator'!$R$9:$BL$115, match($A35,'Internal Staffing Calculator'!$B$9:$B169,0),match(AH$5,'Internal Staffing Calculator'!$R$7:$BL$7,0)),"")</f>
        <v/>
      </c>
      <c r="AI35" s="699" t="str">
        <f t="array" ref="AI35">iferror(index('Internal Staffing Calculator'!$R$9:$BL$115, match($A35,'Internal Staffing Calculator'!$B$9:$B169,0),match(AI$5,'Internal Staffing Calculator'!$R$7:$BL$7,0)),"")</f>
        <v/>
      </c>
      <c r="AJ35" s="699" t="str">
        <f t="array" ref="AJ35">iferror(index('Internal Staffing Calculator'!$R$9:$BL$115, match($A35,'Internal Staffing Calculator'!$B$9:$B169,0),match(AJ$5,'Internal Staffing Calculator'!$R$7:$BL$7,0)),"")</f>
        <v/>
      </c>
      <c r="AK35" s="699" t="str">
        <f t="array" ref="AK35">iferror(index('Internal Staffing Calculator'!$R$9:$BL$115, match($A35,'Internal Staffing Calculator'!$B$9:$B169,0),match(AK$5,'Internal Staffing Calculator'!$R$7:$BL$7,0)),"")</f>
        <v/>
      </c>
      <c r="AL35" s="699" t="str">
        <f t="array" ref="AL35">iferror(index('Internal Staffing Calculator'!$R$9:$BL$115, match($A35,'Internal Staffing Calculator'!$B$9:$B169,0),match(AL$5,'Internal Staffing Calculator'!$R$7:$BL$7,0)),"")</f>
        <v/>
      </c>
      <c r="AM35" s="699" t="str">
        <f t="array" ref="AM35">iferror(index('Internal Staffing Calculator'!$R$9:$BL$115, match($A35,'Internal Staffing Calculator'!$B$9:$B169,0),match(AM$5,'Internal Staffing Calculator'!$R$7:$BL$7,0)),"")</f>
        <v/>
      </c>
      <c r="AN35" s="699" t="str">
        <f t="array" ref="AN35">iferror(index('Internal Staffing Calculator'!$R$9:$BL$115, match($A35,'Internal Staffing Calculator'!$B$9:$B169,0),match(AN$5,'Internal Staffing Calculator'!$R$7:$BL$7,0)),"")</f>
        <v/>
      </c>
      <c r="AO35" s="699" t="str">
        <f t="array" ref="AO35">iferror(index('Internal Staffing Calculator'!$R$9:$BL$115, match($A35,'Internal Staffing Calculator'!$B$9:$B169,0),match(AO$5,'Internal Staffing Calculator'!$R$7:$BL$7,0)),"")</f>
        <v/>
      </c>
      <c r="AP35" s="699" t="str">
        <f t="array" ref="AP35">iferror(index('Internal Staffing Calculator'!$R$9:$BL$115, match($A35,'Internal Staffing Calculator'!$B$9:$B169,0),match(AP$5,'Internal Staffing Calculator'!$R$7:$BL$7,0)),"")</f>
        <v/>
      </c>
      <c r="AQ35" s="699" t="str">
        <f t="array" ref="AQ35">iferror(index('Internal Staffing Calculator'!$R$9:$BL$115, match($A35,'Internal Staffing Calculator'!$B$9:$B169,0),match(AQ$5,'Internal Staffing Calculator'!$R$7:$BL$7,0)),"")</f>
        <v/>
      </c>
      <c r="AR35" s="699" t="str">
        <f t="array" ref="AR35">iferror(index('Internal Staffing Calculator'!$R$9:$BL$115, match($A35,'Internal Staffing Calculator'!$B$9:$B169,0),match(AR$5,'Internal Staffing Calculator'!$R$7:$BL$7,0)),"")</f>
        <v/>
      </c>
      <c r="AS35" s="699" t="str">
        <f t="array" ref="AS35">iferror(index('Internal Staffing Calculator'!$R$9:$BL$115, match($A35,'Internal Staffing Calculator'!$B$9:$B169,0),match(AS$5,'Internal Staffing Calculator'!$R$7:$BL$7,0)),"")</f>
        <v/>
      </c>
      <c r="AT35" s="699" t="str">
        <f t="array" ref="AT35">iferror(index('Internal Staffing Calculator'!$R$9:$BL$115, match($A35,'Internal Staffing Calculator'!$B$9:$B169,0),match(AT$5,'Internal Staffing Calculator'!$R$7:$BL$7,0)),"")</f>
        <v/>
      </c>
      <c r="AU35" s="699" t="str">
        <f t="array" ref="AU35">iferror(index('Internal Staffing Calculator'!$R$9:$BL$115, match($A35,'Internal Staffing Calculator'!$B$9:$B169,0),match(AU$5,'Internal Staffing Calculator'!$R$7:$BL$7,0)),"")</f>
        <v/>
      </c>
      <c r="AV35" s="699" t="str">
        <f t="array" ref="AV35">iferror(index('Internal Staffing Calculator'!$R$9:$BL$115, match($A35,'Internal Staffing Calculator'!$B$9:$B169,0),match(AV$5,'Internal Staffing Calculator'!$R$7:$BL$7,0)),"")</f>
        <v/>
      </c>
      <c r="AW35" s="699" t="str">
        <f t="array" ref="AW35">iferror(index('Internal Staffing Calculator'!$R$9:$BL$115, match($A35,'Internal Staffing Calculator'!$B$9:$B169,0),match(AW$5,'Internal Staffing Calculator'!$R$7:$BL$7,0)),"")</f>
        <v/>
      </c>
      <c r="AX35" s="699" t="str">
        <f t="array" ref="AX35">iferror(index('Internal Staffing Calculator'!$R$9:$BL$115, match($A35,'Internal Staffing Calculator'!$B$9:$B169,0),match(AX$5,'Internal Staffing Calculator'!$R$7:$BL$7,0)),"")</f>
        <v/>
      </c>
      <c r="AY35" s="699" t="str">
        <f t="array" ref="AY35">iferror(index('Internal Staffing Calculator'!$R$9:$BL$115, match($A35,'Internal Staffing Calculator'!$B$9:$B169,0),match(AY$5,'Internal Staffing Calculator'!$R$7:$BL$7,0)),"")</f>
        <v/>
      </c>
      <c r="AZ35" s="699" t="str">
        <f t="array" ref="AZ35">iferror(index('Internal Staffing Calculator'!$R$9:$BL$115, match($A35,'Internal Staffing Calculator'!$B$9:$B169,0),match(AZ$5,'Internal Staffing Calculator'!$R$7:$BL$7,0)),"")</f>
        <v/>
      </c>
      <c r="BA35" s="699" t="str">
        <f t="array" ref="BA35">iferror(index('Internal Staffing Calculator'!$R$9:$BL$115, match($A35,'Internal Staffing Calculator'!$B$9:$B169,0),match(BA$5,'Internal Staffing Calculator'!$R$7:$BL$7,0)),"")</f>
        <v/>
      </c>
    </row>
    <row r="36">
      <c r="A36" s="693"/>
      <c r="B36" s="812" t="str">
        <f t="array" ref="B36">iferror(index('Internal Staffing Calculator'!P:P,match(A36,'Internal Staffing Calculator'!B:B,0)),"")</f>
        <v/>
      </c>
      <c r="C36" s="813" t="str">
        <f t="array" ref="C36">iferror(index('Internal Staffing Calculator'!BM:BM,match(A36,'Internal Staffing Calculator'!B:B,0)),"")</f>
        <v/>
      </c>
      <c r="D36" s="814" t="str">
        <f t="array" ref="D36">iferror(index('Internal Staffing Calculator'!F:F,match(A36,'Internal Staffing Calculator'!B:B,0)),"")</f>
        <v/>
      </c>
      <c r="E36" s="815">
        <f t="shared" si="4"/>
        <v>0</v>
      </c>
      <c r="F36" s="689"/>
      <c r="G36" s="699" t="str">
        <f t="array" ref="G36">iferror(index('Internal Staffing Calculator'!$R$9:$BL$115, match($A36,'Internal Staffing Calculator'!$B$9:$B169,0),match(G$5,'Internal Staffing Calculator'!$R$7:$BL$7,0)),"")</f>
        <v/>
      </c>
      <c r="H36" s="699" t="str">
        <f t="array" ref="H36">iferror(index('Internal Staffing Calculator'!$R$9:$BL$115, match($A36,'Internal Staffing Calculator'!$B$9:$B169,0),match(H$5,'Internal Staffing Calculator'!$R$7:$BL$7,0)),"")</f>
        <v/>
      </c>
      <c r="I36" s="699" t="str">
        <f t="array" ref="I36">iferror(index('Internal Staffing Calculator'!$R$9:$BL$115, match($A36,'Internal Staffing Calculator'!$B$9:$B169,0),match(I$5,'Internal Staffing Calculator'!$R$7:$BL$7,0)),"")</f>
        <v/>
      </c>
      <c r="J36" s="699" t="str">
        <f t="array" ref="J36">iferror(index('Internal Staffing Calculator'!$R$9:$BL$115, match($A36,'Internal Staffing Calculator'!$B$9:$B169,0),match(J$5,'Internal Staffing Calculator'!$R$7:$BL$7,0)),"")</f>
        <v/>
      </c>
      <c r="K36" s="699" t="str">
        <f t="array" ref="K36">iferror(index('Internal Staffing Calculator'!$R$9:$BL$115, match($A36,'Internal Staffing Calculator'!$B$9:$B169,0),match(K$5,'Internal Staffing Calculator'!$R$7:$BL$7,0)),"")</f>
        <v/>
      </c>
      <c r="L36" s="699" t="str">
        <f t="array" ref="L36">iferror(index('Internal Staffing Calculator'!$R$9:$BL$115, match($A36,'Internal Staffing Calculator'!$B$9:$B169,0),match(L$5,'Internal Staffing Calculator'!$R$7:$BL$7,0)),"")</f>
        <v/>
      </c>
      <c r="M36" s="699" t="str">
        <f t="array" ref="M36">iferror(index('Internal Staffing Calculator'!$R$9:$BL$115, match($A36,'Internal Staffing Calculator'!$B$9:$B169,0),match(M$5,'Internal Staffing Calculator'!$R$7:$BL$7,0)),"")</f>
        <v/>
      </c>
      <c r="N36" s="699" t="str">
        <f t="array" ref="N36">iferror(index('Internal Staffing Calculator'!$R$9:$BL$115, match($A36,'Internal Staffing Calculator'!$B$9:$B169,0),match(N$5,'Internal Staffing Calculator'!$R$7:$BL$7,0)),"")</f>
        <v/>
      </c>
      <c r="O36" s="699" t="str">
        <f t="array" ref="O36">iferror(index('Internal Staffing Calculator'!$R$9:$BL$115, match($A36,'Internal Staffing Calculator'!$B$9:$B169,0),match(O$5,'Internal Staffing Calculator'!$R$7:$BL$7,0)),"")</f>
        <v/>
      </c>
      <c r="P36" s="699" t="str">
        <f t="array" ref="P36">iferror(index('Internal Staffing Calculator'!$R$9:$BL$115, match($A36,'Internal Staffing Calculator'!$B$9:$B169,0),match(P$5,'Internal Staffing Calculator'!$R$7:$BL$7,0)),"")</f>
        <v/>
      </c>
      <c r="Q36" s="699" t="str">
        <f t="array" ref="Q36">iferror(index('Internal Staffing Calculator'!$R$9:$BL$115, match($A36,'Internal Staffing Calculator'!$B$9:$B169,0),match(Q$5,'Internal Staffing Calculator'!$R$7:$BL$7,0)),"")</f>
        <v/>
      </c>
      <c r="R36" s="699" t="str">
        <f t="array" ref="R36">iferror(index('Internal Staffing Calculator'!$R$9:$BL$115, match($A36,'Internal Staffing Calculator'!$B$9:$B169,0),match(R$5,'Internal Staffing Calculator'!$R$7:$BL$7,0)),"")</f>
        <v/>
      </c>
      <c r="S36" s="699" t="str">
        <f t="array" ref="S36">iferror(index('Internal Staffing Calculator'!$R$9:$BL$115, match($A36,'Internal Staffing Calculator'!$B$9:$B169,0),match(S$5,'Internal Staffing Calculator'!$R$7:$BL$7,0)),"")</f>
        <v/>
      </c>
      <c r="T36" s="699" t="str">
        <f t="array" ref="T36">iferror(index('Internal Staffing Calculator'!$R$9:$BL$115, match($A36,'Internal Staffing Calculator'!$B$9:$B169,0),match(T$5,'Internal Staffing Calculator'!$R$7:$BL$7,0)),"")</f>
        <v/>
      </c>
      <c r="U36" s="699" t="str">
        <f t="array" ref="U36">iferror(index('Internal Staffing Calculator'!$R$9:$BL$115, match($A36,'Internal Staffing Calculator'!$B$9:$B169,0),match(U$5,'Internal Staffing Calculator'!$R$7:$BL$7,0)),"")</f>
        <v/>
      </c>
      <c r="V36" s="699" t="str">
        <f t="array" ref="V36">iferror(index('Internal Staffing Calculator'!$R$9:$BL$115, match($A36,'Internal Staffing Calculator'!$B$9:$B169,0),match(V$5,'Internal Staffing Calculator'!$R$7:$BL$7,0)),"")</f>
        <v/>
      </c>
      <c r="W36" s="699" t="str">
        <f t="array" ref="W36">iferror(index('Internal Staffing Calculator'!$R$9:$BL$115, match($A36,'Internal Staffing Calculator'!$B$9:$B169,0),match(W$5,'Internal Staffing Calculator'!$R$7:$BL$7,0)),"")</f>
        <v/>
      </c>
      <c r="X36" s="699" t="str">
        <f t="array" ref="X36">iferror(index('Internal Staffing Calculator'!$R$9:$BL$115, match($A36,'Internal Staffing Calculator'!$B$9:$B169,0),match(X$5,'Internal Staffing Calculator'!$R$7:$BL$7,0)),"")</f>
        <v/>
      </c>
      <c r="Y36" s="699" t="str">
        <f t="array" ref="Y36">iferror(index('Internal Staffing Calculator'!$R$9:$BL$115, match($A36,'Internal Staffing Calculator'!$B$9:$B169,0),match(Y$5,'Internal Staffing Calculator'!$R$7:$BL$7,0)),"")</f>
        <v/>
      </c>
      <c r="Z36" s="699" t="str">
        <f t="array" ref="Z36">iferror(index('Internal Staffing Calculator'!$R$9:$BL$115, match($A36,'Internal Staffing Calculator'!$B$9:$B169,0),match(Z$5,'Internal Staffing Calculator'!$R$7:$BL$7,0)),"")</f>
        <v/>
      </c>
      <c r="AA36" s="699" t="str">
        <f t="array" ref="AA36">iferror(index('Internal Staffing Calculator'!$R$9:$BL$115, match($A36,'Internal Staffing Calculator'!$B$9:$B169,0),match(AA$5,'Internal Staffing Calculator'!$R$7:$BL$7,0)),"")</f>
        <v/>
      </c>
      <c r="AB36" s="699" t="str">
        <f t="array" ref="AB36">iferror(index('Internal Staffing Calculator'!$R$9:$BL$115, match($A36,'Internal Staffing Calculator'!$B$9:$B169,0),match(AB$5,'Internal Staffing Calculator'!$R$7:$BL$7,0)),"")</f>
        <v/>
      </c>
      <c r="AC36" s="699" t="str">
        <f t="array" ref="AC36">iferror(index('Internal Staffing Calculator'!$R$9:$BL$115, match($A36,'Internal Staffing Calculator'!$B$9:$B169,0),match(AC$5,'Internal Staffing Calculator'!$R$7:$BL$7,0)),"")</f>
        <v/>
      </c>
      <c r="AD36" s="699" t="str">
        <f t="array" ref="AD36">iferror(index('Internal Staffing Calculator'!$R$9:$BL$115, match($A36,'Internal Staffing Calculator'!$B$9:$B169,0),match(AD$5,'Internal Staffing Calculator'!$R$7:$BL$7,0)),"")</f>
        <v/>
      </c>
      <c r="AE36" s="699" t="str">
        <f t="array" ref="AE36">iferror(index('Internal Staffing Calculator'!$R$9:$BL$115, match($A36,'Internal Staffing Calculator'!$B$9:$B169,0),match(AE$5,'Internal Staffing Calculator'!$R$7:$BL$7,0)),"")</f>
        <v/>
      </c>
      <c r="AF36" s="699" t="str">
        <f t="array" ref="AF36">iferror(index('Internal Staffing Calculator'!$R$9:$BL$115, match($A36,'Internal Staffing Calculator'!$B$9:$B169,0),match(AF$5,'Internal Staffing Calculator'!$R$7:$BL$7,0)),"")</f>
        <v/>
      </c>
      <c r="AG36" s="699" t="str">
        <f t="array" ref="AG36">iferror(index('Internal Staffing Calculator'!$R$9:$BL$115, match($A36,'Internal Staffing Calculator'!$B$9:$B169,0),match(AG$5,'Internal Staffing Calculator'!$R$7:$BL$7,0)),"")</f>
        <v/>
      </c>
      <c r="AH36" s="699" t="str">
        <f t="array" ref="AH36">iferror(index('Internal Staffing Calculator'!$R$9:$BL$115, match($A36,'Internal Staffing Calculator'!$B$9:$B169,0),match(AH$5,'Internal Staffing Calculator'!$R$7:$BL$7,0)),"")</f>
        <v/>
      </c>
      <c r="AI36" s="699" t="str">
        <f t="array" ref="AI36">iferror(index('Internal Staffing Calculator'!$R$9:$BL$115, match($A36,'Internal Staffing Calculator'!$B$9:$B169,0),match(AI$5,'Internal Staffing Calculator'!$R$7:$BL$7,0)),"")</f>
        <v/>
      </c>
      <c r="AJ36" s="699" t="str">
        <f t="array" ref="AJ36">iferror(index('Internal Staffing Calculator'!$R$9:$BL$115, match($A36,'Internal Staffing Calculator'!$B$9:$B169,0),match(AJ$5,'Internal Staffing Calculator'!$R$7:$BL$7,0)),"")</f>
        <v/>
      </c>
      <c r="AK36" s="699" t="str">
        <f t="array" ref="AK36">iferror(index('Internal Staffing Calculator'!$R$9:$BL$115, match($A36,'Internal Staffing Calculator'!$B$9:$B169,0),match(AK$5,'Internal Staffing Calculator'!$R$7:$BL$7,0)),"")</f>
        <v/>
      </c>
      <c r="AL36" s="699" t="str">
        <f t="array" ref="AL36">iferror(index('Internal Staffing Calculator'!$R$9:$BL$115, match($A36,'Internal Staffing Calculator'!$B$9:$B169,0),match(AL$5,'Internal Staffing Calculator'!$R$7:$BL$7,0)),"")</f>
        <v/>
      </c>
      <c r="AM36" s="699" t="str">
        <f t="array" ref="AM36">iferror(index('Internal Staffing Calculator'!$R$9:$BL$115, match($A36,'Internal Staffing Calculator'!$B$9:$B169,0),match(AM$5,'Internal Staffing Calculator'!$R$7:$BL$7,0)),"")</f>
        <v/>
      </c>
      <c r="AN36" s="699" t="str">
        <f t="array" ref="AN36">iferror(index('Internal Staffing Calculator'!$R$9:$BL$115, match($A36,'Internal Staffing Calculator'!$B$9:$B169,0),match(AN$5,'Internal Staffing Calculator'!$R$7:$BL$7,0)),"")</f>
        <v/>
      </c>
      <c r="AO36" s="699" t="str">
        <f t="array" ref="AO36">iferror(index('Internal Staffing Calculator'!$R$9:$BL$115, match($A36,'Internal Staffing Calculator'!$B$9:$B169,0),match(AO$5,'Internal Staffing Calculator'!$R$7:$BL$7,0)),"")</f>
        <v/>
      </c>
      <c r="AP36" s="699" t="str">
        <f t="array" ref="AP36">iferror(index('Internal Staffing Calculator'!$R$9:$BL$115, match($A36,'Internal Staffing Calculator'!$B$9:$B169,0),match(AP$5,'Internal Staffing Calculator'!$R$7:$BL$7,0)),"")</f>
        <v/>
      </c>
      <c r="AQ36" s="699" t="str">
        <f t="array" ref="AQ36">iferror(index('Internal Staffing Calculator'!$R$9:$BL$115, match($A36,'Internal Staffing Calculator'!$B$9:$B169,0),match(AQ$5,'Internal Staffing Calculator'!$R$7:$BL$7,0)),"")</f>
        <v/>
      </c>
      <c r="AR36" s="699" t="str">
        <f t="array" ref="AR36">iferror(index('Internal Staffing Calculator'!$R$9:$BL$115, match($A36,'Internal Staffing Calculator'!$B$9:$B169,0),match(AR$5,'Internal Staffing Calculator'!$R$7:$BL$7,0)),"")</f>
        <v/>
      </c>
      <c r="AS36" s="699" t="str">
        <f t="array" ref="AS36">iferror(index('Internal Staffing Calculator'!$R$9:$BL$115, match($A36,'Internal Staffing Calculator'!$B$9:$B169,0),match(AS$5,'Internal Staffing Calculator'!$R$7:$BL$7,0)),"")</f>
        <v/>
      </c>
      <c r="AT36" s="699" t="str">
        <f t="array" ref="AT36">iferror(index('Internal Staffing Calculator'!$R$9:$BL$115, match($A36,'Internal Staffing Calculator'!$B$9:$B169,0),match(AT$5,'Internal Staffing Calculator'!$R$7:$BL$7,0)),"")</f>
        <v/>
      </c>
      <c r="AU36" s="699" t="str">
        <f t="array" ref="AU36">iferror(index('Internal Staffing Calculator'!$R$9:$BL$115, match($A36,'Internal Staffing Calculator'!$B$9:$B169,0),match(AU$5,'Internal Staffing Calculator'!$R$7:$BL$7,0)),"")</f>
        <v/>
      </c>
      <c r="AV36" s="699" t="str">
        <f t="array" ref="AV36">iferror(index('Internal Staffing Calculator'!$R$9:$BL$115, match($A36,'Internal Staffing Calculator'!$B$9:$B169,0),match(AV$5,'Internal Staffing Calculator'!$R$7:$BL$7,0)),"")</f>
        <v/>
      </c>
      <c r="AW36" s="699" t="str">
        <f t="array" ref="AW36">iferror(index('Internal Staffing Calculator'!$R$9:$BL$115, match($A36,'Internal Staffing Calculator'!$B$9:$B169,0),match(AW$5,'Internal Staffing Calculator'!$R$7:$BL$7,0)),"")</f>
        <v/>
      </c>
      <c r="AX36" s="699" t="str">
        <f t="array" ref="AX36">iferror(index('Internal Staffing Calculator'!$R$9:$BL$115, match($A36,'Internal Staffing Calculator'!$B$9:$B169,0),match(AX$5,'Internal Staffing Calculator'!$R$7:$BL$7,0)),"")</f>
        <v/>
      </c>
      <c r="AY36" s="699" t="str">
        <f t="array" ref="AY36">iferror(index('Internal Staffing Calculator'!$R$9:$BL$115, match($A36,'Internal Staffing Calculator'!$B$9:$B169,0),match(AY$5,'Internal Staffing Calculator'!$R$7:$BL$7,0)),"")</f>
        <v/>
      </c>
      <c r="AZ36" s="699" t="str">
        <f t="array" ref="AZ36">iferror(index('Internal Staffing Calculator'!$R$9:$BL$115, match($A36,'Internal Staffing Calculator'!$B$9:$B169,0),match(AZ$5,'Internal Staffing Calculator'!$R$7:$BL$7,0)),"")</f>
        <v/>
      </c>
      <c r="BA36" s="699" t="str">
        <f t="array" ref="BA36">iferror(index('Internal Staffing Calculator'!$R$9:$BL$115, match($A36,'Internal Staffing Calculator'!$B$9:$B169,0),match(BA$5,'Internal Staffing Calculator'!$R$7:$BL$7,0)),"")</f>
        <v/>
      </c>
    </row>
    <row r="37">
      <c r="A37" s="693"/>
      <c r="B37" s="812" t="str">
        <f t="array" ref="B37">iferror(index('Internal Staffing Calculator'!P:P,match(A37,'Internal Staffing Calculator'!B:B,0)),"")</f>
        <v/>
      </c>
      <c r="C37" s="813" t="str">
        <f t="array" ref="C37">iferror(index('Internal Staffing Calculator'!BM:BM,match(A37,'Internal Staffing Calculator'!B:B,0)),"")</f>
        <v/>
      </c>
      <c r="D37" s="814" t="str">
        <f t="array" ref="D37">iferror(index('Internal Staffing Calculator'!F:F,match(A37,'Internal Staffing Calculator'!B:B,0)),"")</f>
        <v/>
      </c>
      <c r="E37" s="815">
        <f t="shared" si="4"/>
        <v>0</v>
      </c>
      <c r="F37" s="689"/>
      <c r="G37" s="699" t="str">
        <f t="array" ref="G37">iferror(index('Internal Staffing Calculator'!$R$9:$BL$115, match($A37,'Internal Staffing Calculator'!$B$9:$B169,0),match(G$5,'Internal Staffing Calculator'!$R$7:$BL$7,0)),"")</f>
        <v/>
      </c>
      <c r="H37" s="699" t="str">
        <f t="array" ref="H37">iferror(index('Internal Staffing Calculator'!$R$9:$BL$115, match($A37,'Internal Staffing Calculator'!$B$9:$B169,0),match(H$5,'Internal Staffing Calculator'!$R$7:$BL$7,0)),"")</f>
        <v/>
      </c>
      <c r="I37" s="699" t="str">
        <f t="array" ref="I37">iferror(index('Internal Staffing Calculator'!$R$9:$BL$115, match($A37,'Internal Staffing Calculator'!$B$9:$B169,0),match(I$5,'Internal Staffing Calculator'!$R$7:$BL$7,0)),"")</f>
        <v/>
      </c>
      <c r="J37" s="699" t="str">
        <f t="array" ref="J37">iferror(index('Internal Staffing Calculator'!$R$9:$BL$115, match($A37,'Internal Staffing Calculator'!$B$9:$B169,0),match(J$5,'Internal Staffing Calculator'!$R$7:$BL$7,0)),"")</f>
        <v/>
      </c>
      <c r="K37" s="699" t="str">
        <f t="array" ref="K37">iferror(index('Internal Staffing Calculator'!$R$9:$BL$115, match($A37,'Internal Staffing Calculator'!$B$9:$B169,0),match(K$5,'Internal Staffing Calculator'!$R$7:$BL$7,0)),"")</f>
        <v/>
      </c>
      <c r="L37" s="699" t="str">
        <f t="array" ref="L37">iferror(index('Internal Staffing Calculator'!$R$9:$BL$115, match($A37,'Internal Staffing Calculator'!$B$9:$B169,0),match(L$5,'Internal Staffing Calculator'!$R$7:$BL$7,0)),"")</f>
        <v/>
      </c>
      <c r="M37" s="699" t="str">
        <f t="array" ref="M37">iferror(index('Internal Staffing Calculator'!$R$9:$BL$115, match($A37,'Internal Staffing Calculator'!$B$9:$B169,0),match(M$5,'Internal Staffing Calculator'!$R$7:$BL$7,0)),"")</f>
        <v/>
      </c>
      <c r="N37" s="699" t="str">
        <f t="array" ref="N37">iferror(index('Internal Staffing Calculator'!$R$9:$BL$115, match($A37,'Internal Staffing Calculator'!$B$9:$B169,0),match(N$5,'Internal Staffing Calculator'!$R$7:$BL$7,0)),"")</f>
        <v/>
      </c>
      <c r="O37" s="699" t="str">
        <f t="array" ref="O37">iferror(index('Internal Staffing Calculator'!$R$9:$BL$115, match($A37,'Internal Staffing Calculator'!$B$9:$B169,0),match(O$5,'Internal Staffing Calculator'!$R$7:$BL$7,0)),"")</f>
        <v/>
      </c>
      <c r="P37" s="699" t="str">
        <f t="array" ref="P37">iferror(index('Internal Staffing Calculator'!$R$9:$BL$115, match($A37,'Internal Staffing Calculator'!$B$9:$B169,0),match(P$5,'Internal Staffing Calculator'!$R$7:$BL$7,0)),"")</f>
        <v/>
      </c>
      <c r="Q37" s="699" t="str">
        <f t="array" ref="Q37">iferror(index('Internal Staffing Calculator'!$R$9:$BL$115, match($A37,'Internal Staffing Calculator'!$B$9:$B169,0),match(Q$5,'Internal Staffing Calculator'!$R$7:$BL$7,0)),"")</f>
        <v/>
      </c>
      <c r="R37" s="699" t="str">
        <f t="array" ref="R37">iferror(index('Internal Staffing Calculator'!$R$9:$BL$115, match($A37,'Internal Staffing Calculator'!$B$9:$B169,0),match(R$5,'Internal Staffing Calculator'!$R$7:$BL$7,0)),"")</f>
        <v/>
      </c>
      <c r="S37" s="699" t="str">
        <f t="array" ref="S37">iferror(index('Internal Staffing Calculator'!$R$9:$BL$115, match($A37,'Internal Staffing Calculator'!$B$9:$B169,0),match(S$5,'Internal Staffing Calculator'!$R$7:$BL$7,0)),"")</f>
        <v/>
      </c>
      <c r="T37" s="699" t="str">
        <f t="array" ref="T37">iferror(index('Internal Staffing Calculator'!$R$9:$BL$115, match($A37,'Internal Staffing Calculator'!$B$9:$B169,0),match(T$5,'Internal Staffing Calculator'!$R$7:$BL$7,0)),"")</f>
        <v/>
      </c>
      <c r="U37" s="699" t="str">
        <f t="array" ref="U37">iferror(index('Internal Staffing Calculator'!$R$9:$BL$115, match($A37,'Internal Staffing Calculator'!$B$9:$B169,0),match(U$5,'Internal Staffing Calculator'!$R$7:$BL$7,0)),"")</f>
        <v/>
      </c>
      <c r="V37" s="699" t="str">
        <f t="array" ref="V37">iferror(index('Internal Staffing Calculator'!$R$9:$BL$115, match($A37,'Internal Staffing Calculator'!$B$9:$B169,0),match(V$5,'Internal Staffing Calculator'!$R$7:$BL$7,0)),"")</f>
        <v/>
      </c>
      <c r="W37" s="699" t="str">
        <f t="array" ref="W37">iferror(index('Internal Staffing Calculator'!$R$9:$BL$115, match($A37,'Internal Staffing Calculator'!$B$9:$B169,0),match(W$5,'Internal Staffing Calculator'!$R$7:$BL$7,0)),"")</f>
        <v/>
      </c>
      <c r="X37" s="699" t="str">
        <f t="array" ref="X37">iferror(index('Internal Staffing Calculator'!$R$9:$BL$115, match($A37,'Internal Staffing Calculator'!$B$9:$B169,0),match(X$5,'Internal Staffing Calculator'!$R$7:$BL$7,0)),"")</f>
        <v/>
      </c>
      <c r="Y37" s="699" t="str">
        <f t="array" ref="Y37">iferror(index('Internal Staffing Calculator'!$R$9:$BL$115, match($A37,'Internal Staffing Calculator'!$B$9:$B169,0),match(Y$5,'Internal Staffing Calculator'!$R$7:$BL$7,0)),"")</f>
        <v/>
      </c>
      <c r="Z37" s="699" t="str">
        <f t="array" ref="Z37">iferror(index('Internal Staffing Calculator'!$R$9:$BL$115, match($A37,'Internal Staffing Calculator'!$B$9:$B169,0),match(Z$5,'Internal Staffing Calculator'!$R$7:$BL$7,0)),"")</f>
        <v/>
      </c>
      <c r="AA37" s="699" t="str">
        <f t="array" ref="AA37">iferror(index('Internal Staffing Calculator'!$R$9:$BL$115, match($A37,'Internal Staffing Calculator'!$B$9:$B169,0),match(AA$5,'Internal Staffing Calculator'!$R$7:$BL$7,0)),"")</f>
        <v/>
      </c>
      <c r="AB37" s="699" t="str">
        <f t="array" ref="AB37">iferror(index('Internal Staffing Calculator'!$R$9:$BL$115, match($A37,'Internal Staffing Calculator'!$B$9:$B169,0),match(AB$5,'Internal Staffing Calculator'!$R$7:$BL$7,0)),"")</f>
        <v/>
      </c>
      <c r="AC37" s="699" t="str">
        <f t="array" ref="AC37">iferror(index('Internal Staffing Calculator'!$R$9:$BL$115, match($A37,'Internal Staffing Calculator'!$B$9:$B169,0),match(AC$5,'Internal Staffing Calculator'!$R$7:$BL$7,0)),"")</f>
        <v/>
      </c>
      <c r="AD37" s="699" t="str">
        <f t="array" ref="AD37">iferror(index('Internal Staffing Calculator'!$R$9:$BL$115, match($A37,'Internal Staffing Calculator'!$B$9:$B169,0),match(AD$5,'Internal Staffing Calculator'!$R$7:$BL$7,0)),"")</f>
        <v/>
      </c>
      <c r="AE37" s="699" t="str">
        <f t="array" ref="AE37">iferror(index('Internal Staffing Calculator'!$R$9:$BL$115, match($A37,'Internal Staffing Calculator'!$B$9:$B169,0),match(AE$5,'Internal Staffing Calculator'!$R$7:$BL$7,0)),"")</f>
        <v/>
      </c>
      <c r="AF37" s="699" t="str">
        <f t="array" ref="AF37">iferror(index('Internal Staffing Calculator'!$R$9:$BL$115, match($A37,'Internal Staffing Calculator'!$B$9:$B169,0),match(AF$5,'Internal Staffing Calculator'!$R$7:$BL$7,0)),"")</f>
        <v/>
      </c>
      <c r="AG37" s="699" t="str">
        <f t="array" ref="AG37">iferror(index('Internal Staffing Calculator'!$R$9:$BL$115, match($A37,'Internal Staffing Calculator'!$B$9:$B169,0),match(AG$5,'Internal Staffing Calculator'!$R$7:$BL$7,0)),"")</f>
        <v/>
      </c>
      <c r="AH37" s="699" t="str">
        <f t="array" ref="AH37">iferror(index('Internal Staffing Calculator'!$R$9:$BL$115, match($A37,'Internal Staffing Calculator'!$B$9:$B169,0),match(AH$5,'Internal Staffing Calculator'!$R$7:$BL$7,0)),"")</f>
        <v/>
      </c>
      <c r="AI37" s="699" t="str">
        <f t="array" ref="AI37">iferror(index('Internal Staffing Calculator'!$R$9:$BL$115, match($A37,'Internal Staffing Calculator'!$B$9:$B169,0),match(AI$5,'Internal Staffing Calculator'!$R$7:$BL$7,0)),"")</f>
        <v/>
      </c>
      <c r="AJ37" s="699" t="str">
        <f t="array" ref="AJ37">iferror(index('Internal Staffing Calculator'!$R$9:$BL$115, match($A37,'Internal Staffing Calculator'!$B$9:$B169,0),match(AJ$5,'Internal Staffing Calculator'!$R$7:$BL$7,0)),"")</f>
        <v/>
      </c>
      <c r="AK37" s="699" t="str">
        <f t="array" ref="AK37">iferror(index('Internal Staffing Calculator'!$R$9:$BL$115, match($A37,'Internal Staffing Calculator'!$B$9:$B169,0),match(AK$5,'Internal Staffing Calculator'!$R$7:$BL$7,0)),"")</f>
        <v/>
      </c>
      <c r="AL37" s="699" t="str">
        <f t="array" ref="AL37">iferror(index('Internal Staffing Calculator'!$R$9:$BL$115, match($A37,'Internal Staffing Calculator'!$B$9:$B169,0),match(AL$5,'Internal Staffing Calculator'!$R$7:$BL$7,0)),"")</f>
        <v/>
      </c>
      <c r="AM37" s="699" t="str">
        <f t="array" ref="AM37">iferror(index('Internal Staffing Calculator'!$R$9:$BL$115, match($A37,'Internal Staffing Calculator'!$B$9:$B169,0),match(AM$5,'Internal Staffing Calculator'!$R$7:$BL$7,0)),"")</f>
        <v/>
      </c>
      <c r="AN37" s="699" t="str">
        <f t="array" ref="AN37">iferror(index('Internal Staffing Calculator'!$R$9:$BL$115, match($A37,'Internal Staffing Calculator'!$B$9:$B169,0),match(AN$5,'Internal Staffing Calculator'!$R$7:$BL$7,0)),"")</f>
        <v/>
      </c>
      <c r="AO37" s="699" t="str">
        <f t="array" ref="AO37">iferror(index('Internal Staffing Calculator'!$R$9:$BL$115, match($A37,'Internal Staffing Calculator'!$B$9:$B169,0),match(AO$5,'Internal Staffing Calculator'!$R$7:$BL$7,0)),"")</f>
        <v/>
      </c>
      <c r="AP37" s="699" t="str">
        <f t="array" ref="AP37">iferror(index('Internal Staffing Calculator'!$R$9:$BL$115, match($A37,'Internal Staffing Calculator'!$B$9:$B169,0),match(AP$5,'Internal Staffing Calculator'!$R$7:$BL$7,0)),"")</f>
        <v/>
      </c>
      <c r="AQ37" s="699" t="str">
        <f t="array" ref="AQ37">iferror(index('Internal Staffing Calculator'!$R$9:$BL$115, match($A37,'Internal Staffing Calculator'!$B$9:$B169,0),match(AQ$5,'Internal Staffing Calculator'!$R$7:$BL$7,0)),"")</f>
        <v/>
      </c>
      <c r="AR37" s="699" t="str">
        <f t="array" ref="AR37">iferror(index('Internal Staffing Calculator'!$R$9:$BL$115, match($A37,'Internal Staffing Calculator'!$B$9:$B169,0),match(AR$5,'Internal Staffing Calculator'!$R$7:$BL$7,0)),"")</f>
        <v/>
      </c>
      <c r="AS37" s="699" t="str">
        <f t="array" ref="AS37">iferror(index('Internal Staffing Calculator'!$R$9:$BL$115, match($A37,'Internal Staffing Calculator'!$B$9:$B169,0),match(AS$5,'Internal Staffing Calculator'!$R$7:$BL$7,0)),"")</f>
        <v/>
      </c>
      <c r="AT37" s="699" t="str">
        <f t="array" ref="AT37">iferror(index('Internal Staffing Calculator'!$R$9:$BL$115, match($A37,'Internal Staffing Calculator'!$B$9:$B169,0),match(AT$5,'Internal Staffing Calculator'!$R$7:$BL$7,0)),"")</f>
        <v/>
      </c>
      <c r="AU37" s="699" t="str">
        <f t="array" ref="AU37">iferror(index('Internal Staffing Calculator'!$R$9:$BL$115, match($A37,'Internal Staffing Calculator'!$B$9:$B169,0),match(AU$5,'Internal Staffing Calculator'!$R$7:$BL$7,0)),"")</f>
        <v/>
      </c>
      <c r="AV37" s="699" t="str">
        <f t="array" ref="AV37">iferror(index('Internal Staffing Calculator'!$R$9:$BL$115, match($A37,'Internal Staffing Calculator'!$B$9:$B169,0),match(AV$5,'Internal Staffing Calculator'!$R$7:$BL$7,0)),"")</f>
        <v/>
      </c>
      <c r="AW37" s="699" t="str">
        <f t="array" ref="AW37">iferror(index('Internal Staffing Calculator'!$R$9:$BL$115, match($A37,'Internal Staffing Calculator'!$B$9:$B169,0),match(AW$5,'Internal Staffing Calculator'!$R$7:$BL$7,0)),"")</f>
        <v/>
      </c>
      <c r="AX37" s="699" t="str">
        <f t="array" ref="AX37">iferror(index('Internal Staffing Calculator'!$R$9:$BL$115, match($A37,'Internal Staffing Calculator'!$B$9:$B169,0),match(AX$5,'Internal Staffing Calculator'!$R$7:$BL$7,0)),"")</f>
        <v/>
      </c>
      <c r="AY37" s="699" t="str">
        <f t="array" ref="AY37">iferror(index('Internal Staffing Calculator'!$R$9:$BL$115, match($A37,'Internal Staffing Calculator'!$B$9:$B169,0),match(AY$5,'Internal Staffing Calculator'!$R$7:$BL$7,0)),"")</f>
        <v/>
      </c>
      <c r="AZ37" s="699" t="str">
        <f t="array" ref="AZ37">iferror(index('Internal Staffing Calculator'!$R$9:$BL$115, match($A37,'Internal Staffing Calculator'!$B$9:$B169,0),match(AZ$5,'Internal Staffing Calculator'!$R$7:$BL$7,0)),"")</f>
        <v/>
      </c>
      <c r="BA37" s="699" t="str">
        <f t="array" ref="BA37">iferror(index('Internal Staffing Calculator'!$R$9:$BL$115, match($A37,'Internal Staffing Calculator'!$B$9:$B169,0),match(BA$5,'Internal Staffing Calculator'!$R$7:$BL$7,0)),"")</f>
        <v/>
      </c>
    </row>
    <row r="38">
      <c r="A38" s="693"/>
      <c r="B38" s="812" t="str">
        <f t="array" ref="B38">iferror(index('Internal Staffing Calculator'!P:P,match(A38,'Internal Staffing Calculator'!B:B,0)),"")</f>
        <v/>
      </c>
      <c r="C38" s="813" t="str">
        <f t="array" ref="C38">iferror(index('Internal Staffing Calculator'!BM:BM,match(A38,'Internal Staffing Calculator'!B:B,0)),"")</f>
        <v/>
      </c>
      <c r="D38" s="814" t="str">
        <f t="array" ref="D38">iferror(index('Internal Staffing Calculator'!F:F,match(A38,'Internal Staffing Calculator'!B:B,0)),"")</f>
        <v/>
      </c>
      <c r="E38" s="815">
        <f t="shared" si="4"/>
        <v>0</v>
      </c>
      <c r="F38" s="689"/>
      <c r="G38" s="699" t="str">
        <f t="array" ref="G38">iferror(index('Internal Staffing Calculator'!$R$9:$BL$115, match($A38,'Internal Staffing Calculator'!$B$9:$B169,0),match(G$5,'Internal Staffing Calculator'!$R$7:$BL$7,0)),"")</f>
        <v/>
      </c>
      <c r="H38" s="699" t="str">
        <f t="array" ref="H38">iferror(index('Internal Staffing Calculator'!$R$9:$BL$115, match($A38,'Internal Staffing Calculator'!$B$9:$B169,0),match(H$5,'Internal Staffing Calculator'!$R$7:$BL$7,0)),"")</f>
        <v/>
      </c>
      <c r="I38" s="699" t="str">
        <f t="array" ref="I38">iferror(index('Internal Staffing Calculator'!$R$9:$BL$115, match($A38,'Internal Staffing Calculator'!$B$9:$B169,0),match(I$5,'Internal Staffing Calculator'!$R$7:$BL$7,0)),"")</f>
        <v/>
      </c>
      <c r="J38" s="699" t="str">
        <f t="array" ref="J38">iferror(index('Internal Staffing Calculator'!$R$9:$BL$115, match($A38,'Internal Staffing Calculator'!$B$9:$B169,0),match(J$5,'Internal Staffing Calculator'!$R$7:$BL$7,0)),"")</f>
        <v/>
      </c>
      <c r="K38" s="699" t="str">
        <f t="array" ref="K38">iferror(index('Internal Staffing Calculator'!$R$9:$BL$115, match($A38,'Internal Staffing Calculator'!$B$9:$B169,0),match(K$5,'Internal Staffing Calculator'!$R$7:$BL$7,0)),"")</f>
        <v/>
      </c>
      <c r="L38" s="699" t="str">
        <f t="array" ref="L38">iferror(index('Internal Staffing Calculator'!$R$9:$BL$115, match($A38,'Internal Staffing Calculator'!$B$9:$B169,0),match(L$5,'Internal Staffing Calculator'!$R$7:$BL$7,0)),"")</f>
        <v/>
      </c>
      <c r="M38" s="699" t="str">
        <f t="array" ref="M38">iferror(index('Internal Staffing Calculator'!$R$9:$BL$115, match($A38,'Internal Staffing Calculator'!$B$9:$B169,0),match(M$5,'Internal Staffing Calculator'!$R$7:$BL$7,0)),"")</f>
        <v/>
      </c>
      <c r="N38" s="699" t="str">
        <f t="array" ref="N38">iferror(index('Internal Staffing Calculator'!$R$9:$BL$115, match($A38,'Internal Staffing Calculator'!$B$9:$B169,0),match(N$5,'Internal Staffing Calculator'!$R$7:$BL$7,0)),"")</f>
        <v/>
      </c>
      <c r="O38" s="699" t="str">
        <f t="array" ref="O38">iferror(index('Internal Staffing Calculator'!$R$9:$BL$115, match($A38,'Internal Staffing Calculator'!$B$9:$B169,0),match(O$5,'Internal Staffing Calculator'!$R$7:$BL$7,0)),"")</f>
        <v/>
      </c>
      <c r="P38" s="699" t="str">
        <f t="array" ref="P38">iferror(index('Internal Staffing Calculator'!$R$9:$BL$115, match($A38,'Internal Staffing Calculator'!$B$9:$B169,0),match(P$5,'Internal Staffing Calculator'!$R$7:$BL$7,0)),"")</f>
        <v/>
      </c>
      <c r="Q38" s="699" t="str">
        <f t="array" ref="Q38">iferror(index('Internal Staffing Calculator'!$R$9:$BL$115, match($A38,'Internal Staffing Calculator'!$B$9:$B169,0),match(Q$5,'Internal Staffing Calculator'!$R$7:$BL$7,0)),"")</f>
        <v/>
      </c>
      <c r="R38" s="699" t="str">
        <f t="array" ref="R38">iferror(index('Internal Staffing Calculator'!$R$9:$BL$115, match($A38,'Internal Staffing Calculator'!$B$9:$B169,0),match(R$5,'Internal Staffing Calculator'!$R$7:$BL$7,0)),"")</f>
        <v/>
      </c>
      <c r="S38" s="699" t="str">
        <f t="array" ref="S38">iferror(index('Internal Staffing Calculator'!$R$9:$BL$115, match($A38,'Internal Staffing Calculator'!$B$9:$B169,0),match(S$5,'Internal Staffing Calculator'!$R$7:$BL$7,0)),"")</f>
        <v/>
      </c>
      <c r="T38" s="699" t="str">
        <f t="array" ref="T38">iferror(index('Internal Staffing Calculator'!$R$9:$BL$115, match($A38,'Internal Staffing Calculator'!$B$9:$B169,0),match(T$5,'Internal Staffing Calculator'!$R$7:$BL$7,0)),"")</f>
        <v/>
      </c>
      <c r="U38" s="699" t="str">
        <f t="array" ref="U38">iferror(index('Internal Staffing Calculator'!$R$9:$BL$115, match($A38,'Internal Staffing Calculator'!$B$9:$B169,0),match(U$5,'Internal Staffing Calculator'!$R$7:$BL$7,0)),"")</f>
        <v/>
      </c>
      <c r="V38" s="699" t="str">
        <f t="array" ref="V38">iferror(index('Internal Staffing Calculator'!$R$9:$BL$115, match($A38,'Internal Staffing Calculator'!$B$9:$B169,0),match(V$5,'Internal Staffing Calculator'!$R$7:$BL$7,0)),"")</f>
        <v/>
      </c>
      <c r="W38" s="699" t="str">
        <f t="array" ref="W38">iferror(index('Internal Staffing Calculator'!$R$9:$BL$115, match($A38,'Internal Staffing Calculator'!$B$9:$B169,0),match(W$5,'Internal Staffing Calculator'!$R$7:$BL$7,0)),"")</f>
        <v/>
      </c>
      <c r="X38" s="699" t="str">
        <f t="array" ref="X38">iferror(index('Internal Staffing Calculator'!$R$9:$BL$115, match($A38,'Internal Staffing Calculator'!$B$9:$B169,0),match(X$5,'Internal Staffing Calculator'!$R$7:$BL$7,0)),"")</f>
        <v/>
      </c>
      <c r="Y38" s="699" t="str">
        <f t="array" ref="Y38">iferror(index('Internal Staffing Calculator'!$R$9:$BL$115, match($A38,'Internal Staffing Calculator'!$B$9:$B169,0),match(Y$5,'Internal Staffing Calculator'!$R$7:$BL$7,0)),"")</f>
        <v/>
      </c>
      <c r="Z38" s="699" t="str">
        <f t="array" ref="Z38">iferror(index('Internal Staffing Calculator'!$R$9:$BL$115, match($A38,'Internal Staffing Calculator'!$B$9:$B169,0),match(Z$5,'Internal Staffing Calculator'!$R$7:$BL$7,0)),"")</f>
        <v/>
      </c>
      <c r="AA38" s="699" t="str">
        <f t="array" ref="AA38">iferror(index('Internal Staffing Calculator'!$R$9:$BL$115, match($A38,'Internal Staffing Calculator'!$B$9:$B169,0),match(AA$5,'Internal Staffing Calculator'!$R$7:$BL$7,0)),"")</f>
        <v/>
      </c>
      <c r="AB38" s="699" t="str">
        <f t="array" ref="AB38">iferror(index('Internal Staffing Calculator'!$R$9:$BL$115, match($A38,'Internal Staffing Calculator'!$B$9:$B169,0),match(AB$5,'Internal Staffing Calculator'!$R$7:$BL$7,0)),"")</f>
        <v/>
      </c>
      <c r="AC38" s="699" t="str">
        <f t="array" ref="AC38">iferror(index('Internal Staffing Calculator'!$R$9:$BL$115, match($A38,'Internal Staffing Calculator'!$B$9:$B169,0),match(AC$5,'Internal Staffing Calculator'!$R$7:$BL$7,0)),"")</f>
        <v/>
      </c>
      <c r="AD38" s="699" t="str">
        <f t="array" ref="AD38">iferror(index('Internal Staffing Calculator'!$R$9:$BL$115, match($A38,'Internal Staffing Calculator'!$B$9:$B169,0),match(AD$5,'Internal Staffing Calculator'!$R$7:$BL$7,0)),"")</f>
        <v/>
      </c>
      <c r="AE38" s="699" t="str">
        <f t="array" ref="AE38">iferror(index('Internal Staffing Calculator'!$R$9:$BL$115, match($A38,'Internal Staffing Calculator'!$B$9:$B169,0),match(AE$5,'Internal Staffing Calculator'!$R$7:$BL$7,0)),"")</f>
        <v/>
      </c>
      <c r="AF38" s="699" t="str">
        <f t="array" ref="AF38">iferror(index('Internal Staffing Calculator'!$R$9:$BL$115, match($A38,'Internal Staffing Calculator'!$B$9:$B169,0),match(AF$5,'Internal Staffing Calculator'!$R$7:$BL$7,0)),"")</f>
        <v/>
      </c>
      <c r="AG38" s="699" t="str">
        <f t="array" ref="AG38">iferror(index('Internal Staffing Calculator'!$R$9:$BL$115, match($A38,'Internal Staffing Calculator'!$B$9:$B169,0),match(AG$5,'Internal Staffing Calculator'!$R$7:$BL$7,0)),"")</f>
        <v/>
      </c>
      <c r="AH38" s="699" t="str">
        <f t="array" ref="AH38">iferror(index('Internal Staffing Calculator'!$R$9:$BL$115, match($A38,'Internal Staffing Calculator'!$B$9:$B169,0),match(AH$5,'Internal Staffing Calculator'!$R$7:$BL$7,0)),"")</f>
        <v/>
      </c>
      <c r="AI38" s="699" t="str">
        <f t="array" ref="AI38">iferror(index('Internal Staffing Calculator'!$R$9:$BL$115, match($A38,'Internal Staffing Calculator'!$B$9:$B169,0),match(AI$5,'Internal Staffing Calculator'!$R$7:$BL$7,0)),"")</f>
        <v/>
      </c>
      <c r="AJ38" s="699" t="str">
        <f t="array" ref="AJ38">iferror(index('Internal Staffing Calculator'!$R$9:$BL$115, match($A38,'Internal Staffing Calculator'!$B$9:$B169,0),match(AJ$5,'Internal Staffing Calculator'!$R$7:$BL$7,0)),"")</f>
        <v/>
      </c>
      <c r="AK38" s="699" t="str">
        <f t="array" ref="AK38">iferror(index('Internal Staffing Calculator'!$R$9:$BL$115, match($A38,'Internal Staffing Calculator'!$B$9:$B169,0),match(AK$5,'Internal Staffing Calculator'!$R$7:$BL$7,0)),"")</f>
        <v/>
      </c>
      <c r="AL38" s="699" t="str">
        <f t="array" ref="AL38">iferror(index('Internal Staffing Calculator'!$R$9:$BL$115, match($A38,'Internal Staffing Calculator'!$B$9:$B169,0),match(AL$5,'Internal Staffing Calculator'!$R$7:$BL$7,0)),"")</f>
        <v/>
      </c>
      <c r="AM38" s="699" t="str">
        <f t="array" ref="AM38">iferror(index('Internal Staffing Calculator'!$R$9:$BL$115, match($A38,'Internal Staffing Calculator'!$B$9:$B169,0),match(AM$5,'Internal Staffing Calculator'!$R$7:$BL$7,0)),"")</f>
        <v/>
      </c>
      <c r="AN38" s="699" t="str">
        <f t="array" ref="AN38">iferror(index('Internal Staffing Calculator'!$R$9:$BL$115, match($A38,'Internal Staffing Calculator'!$B$9:$B169,0),match(AN$5,'Internal Staffing Calculator'!$R$7:$BL$7,0)),"")</f>
        <v/>
      </c>
      <c r="AO38" s="699" t="str">
        <f t="array" ref="AO38">iferror(index('Internal Staffing Calculator'!$R$9:$BL$115, match($A38,'Internal Staffing Calculator'!$B$9:$B169,0),match(AO$5,'Internal Staffing Calculator'!$R$7:$BL$7,0)),"")</f>
        <v/>
      </c>
      <c r="AP38" s="699" t="str">
        <f t="array" ref="AP38">iferror(index('Internal Staffing Calculator'!$R$9:$BL$115, match($A38,'Internal Staffing Calculator'!$B$9:$B169,0),match(AP$5,'Internal Staffing Calculator'!$R$7:$BL$7,0)),"")</f>
        <v/>
      </c>
      <c r="AQ38" s="699" t="str">
        <f t="array" ref="AQ38">iferror(index('Internal Staffing Calculator'!$R$9:$BL$115, match($A38,'Internal Staffing Calculator'!$B$9:$B169,0),match(AQ$5,'Internal Staffing Calculator'!$R$7:$BL$7,0)),"")</f>
        <v/>
      </c>
      <c r="AR38" s="699" t="str">
        <f t="array" ref="AR38">iferror(index('Internal Staffing Calculator'!$R$9:$BL$115, match($A38,'Internal Staffing Calculator'!$B$9:$B169,0),match(AR$5,'Internal Staffing Calculator'!$R$7:$BL$7,0)),"")</f>
        <v/>
      </c>
      <c r="AS38" s="699" t="str">
        <f t="array" ref="AS38">iferror(index('Internal Staffing Calculator'!$R$9:$BL$115, match($A38,'Internal Staffing Calculator'!$B$9:$B169,0),match(AS$5,'Internal Staffing Calculator'!$R$7:$BL$7,0)),"")</f>
        <v/>
      </c>
      <c r="AT38" s="699" t="str">
        <f t="array" ref="AT38">iferror(index('Internal Staffing Calculator'!$R$9:$BL$115, match($A38,'Internal Staffing Calculator'!$B$9:$B169,0),match(AT$5,'Internal Staffing Calculator'!$R$7:$BL$7,0)),"")</f>
        <v/>
      </c>
      <c r="AU38" s="699" t="str">
        <f t="array" ref="AU38">iferror(index('Internal Staffing Calculator'!$R$9:$BL$115, match($A38,'Internal Staffing Calculator'!$B$9:$B169,0),match(AU$5,'Internal Staffing Calculator'!$R$7:$BL$7,0)),"")</f>
        <v/>
      </c>
      <c r="AV38" s="699" t="str">
        <f t="array" ref="AV38">iferror(index('Internal Staffing Calculator'!$R$9:$BL$115, match($A38,'Internal Staffing Calculator'!$B$9:$B169,0),match(AV$5,'Internal Staffing Calculator'!$R$7:$BL$7,0)),"")</f>
        <v/>
      </c>
      <c r="AW38" s="699" t="str">
        <f t="array" ref="AW38">iferror(index('Internal Staffing Calculator'!$R$9:$BL$115, match($A38,'Internal Staffing Calculator'!$B$9:$B169,0),match(AW$5,'Internal Staffing Calculator'!$R$7:$BL$7,0)),"")</f>
        <v/>
      </c>
      <c r="AX38" s="699" t="str">
        <f t="array" ref="AX38">iferror(index('Internal Staffing Calculator'!$R$9:$BL$115, match($A38,'Internal Staffing Calculator'!$B$9:$B169,0),match(AX$5,'Internal Staffing Calculator'!$R$7:$BL$7,0)),"")</f>
        <v/>
      </c>
      <c r="AY38" s="699" t="str">
        <f t="array" ref="AY38">iferror(index('Internal Staffing Calculator'!$R$9:$BL$115, match($A38,'Internal Staffing Calculator'!$B$9:$B169,0),match(AY$5,'Internal Staffing Calculator'!$R$7:$BL$7,0)),"")</f>
        <v/>
      </c>
      <c r="AZ38" s="699" t="str">
        <f t="array" ref="AZ38">iferror(index('Internal Staffing Calculator'!$R$9:$BL$115, match($A38,'Internal Staffing Calculator'!$B$9:$B169,0),match(AZ$5,'Internal Staffing Calculator'!$R$7:$BL$7,0)),"")</f>
        <v/>
      </c>
      <c r="BA38" s="699" t="str">
        <f t="array" ref="BA38">iferror(index('Internal Staffing Calculator'!$R$9:$BL$115, match($A38,'Internal Staffing Calculator'!$B$9:$B169,0),match(BA$5,'Internal Staffing Calculator'!$R$7:$BL$7,0)),"")</f>
        <v/>
      </c>
    </row>
    <row r="39">
      <c r="A39" s="693"/>
      <c r="B39" s="812" t="str">
        <f t="array" ref="B39">iferror(index('Internal Staffing Calculator'!P:P,match(A39,'Internal Staffing Calculator'!B:B,0)),"")</f>
        <v/>
      </c>
      <c r="C39" s="813" t="str">
        <f t="array" ref="C39">iferror(index('Internal Staffing Calculator'!BM:BM,match(A39,'Internal Staffing Calculator'!B:B,0)),"")</f>
        <v/>
      </c>
      <c r="D39" s="814" t="str">
        <f t="array" ref="D39">iferror(index('Internal Staffing Calculator'!F:F,match(A39,'Internal Staffing Calculator'!B:B,0)),"")</f>
        <v/>
      </c>
      <c r="E39" s="815">
        <f t="shared" si="4"/>
        <v>0</v>
      </c>
      <c r="F39" s="689"/>
      <c r="G39" s="699" t="str">
        <f t="array" ref="G39">iferror(index('Internal Staffing Calculator'!$R$9:$BL$115, match($A39,'Internal Staffing Calculator'!$B$9:$B169,0),match(G$5,'Internal Staffing Calculator'!$R$7:$BL$7,0)),"")</f>
        <v/>
      </c>
      <c r="H39" s="699" t="str">
        <f t="array" ref="H39">iferror(index('Internal Staffing Calculator'!$R$9:$BL$115, match($A39,'Internal Staffing Calculator'!$B$9:$B169,0),match(H$5,'Internal Staffing Calculator'!$R$7:$BL$7,0)),"")</f>
        <v/>
      </c>
      <c r="I39" s="699" t="str">
        <f t="array" ref="I39">iferror(index('Internal Staffing Calculator'!$R$9:$BL$115, match($A39,'Internal Staffing Calculator'!$B$9:$B169,0),match(I$5,'Internal Staffing Calculator'!$R$7:$BL$7,0)),"")</f>
        <v/>
      </c>
      <c r="J39" s="699" t="str">
        <f t="array" ref="J39">iferror(index('Internal Staffing Calculator'!$R$9:$BL$115, match($A39,'Internal Staffing Calculator'!$B$9:$B169,0),match(J$5,'Internal Staffing Calculator'!$R$7:$BL$7,0)),"")</f>
        <v/>
      </c>
      <c r="K39" s="699" t="str">
        <f t="array" ref="K39">iferror(index('Internal Staffing Calculator'!$R$9:$BL$115, match($A39,'Internal Staffing Calculator'!$B$9:$B169,0),match(K$5,'Internal Staffing Calculator'!$R$7:$BL$7,0)),"")</f>
        <v/>
      </c>
      <c r="L39" s="699" t="str">
        <f t="array" ref="L39">iferror(index('Internal Staffing Calculator'!$R$9:$BL$115, match($A39,'Internal Staffing Calculator'!$B$9:$B169,0),match(L$5,'Internal Staffing Calculator'!$R$7:$BL$7,0)),"")</f>
        <v/>
      </c>
      <c r="M39" s="699" t="str">
        <f t="array" ref="M39">iferror(index('Internal Staffing Calculator'!$R$9:$BL$115, match($A39,'Internal Staffing Calculator'!$B$9:$B169,0),match(M$5,'Internal Staffing Calculator'!$R$7:$BL$7,0)),"")</f>
        <v/>
      </c>
      <c r="N39" s="699" t="str">
        <f t="array" ref="N39">iferror(index('Internal Staffing Calculator'!$R$9:$BL$115, match($A39,'Internal Staffing Calculator'!$B$9:$B169,0),match(N$5,'Internal Staffing Calculator'!$R$7:$BL$7,0)),"")</f>
        <v/>
      </c>
      <c r="O39" s="699" t="str">
        <f t="array" ref="O39">iferror(index('Internal Staffing Calculator'!$R$9:$BL$115, match($A39,'Internal Staffing Calculator'!$B$9:$B169,0),match(O$5,'Internal Staffing Calculator'!$R$7:$BL$7,0)),"")</f>
        <v/>
      </c>
      <c r="P39" s="699" t="str">
        <f t="array" ref="P39">iferror(index('Internal Staffing Calculator'!$R$9:$BL$115, match($A39,'Internal Staffing Calculator'!$B$9:$B169,0),match(P$5,'Internal Staffing Calculator'!$R$7:$BL$7,0)),"")</f>
        <v/>
      </c>
      <c r="Q39" s="699" t="str">
        <f t="array" ref="Q39">iferror(index('Internal Staffing Calculator'!$R$9:$BL$115, match($A39,'Internal Staffing Calculator'!$B$9:$B169,0),match(Q$5,'Internal Staffing Calculator'!$R$7:$BL$7,0)),"")</f>
        <v/>
      </c>
      <c r="R39" s="699" t="str">
        <f t="array" ref="R39">iferror(index('Internal Staffing Calculator'!$R$9:$BL$115, match($A39,'Internal Staffing Calculator'!$B$9:$B169,0),match(R$5,'Internal Staffing Calculator'!$R$7:$BL$7,0)),"")</f>
        <v/>
      </c>
      <c r="S39" s="699" t="str">
        <f t="array" ref="S39">iferror(index('Internal Staffing Calculator'!$R$9:$BL$115, match($A39,'Internal Staffing Calculator'!$B$9:$B169,0),match(S$5,'Internal Staffing Calculator'!$R$7:$BL$7,0)),"")</f>
        <v/>
      </c>
      <c r="T39" s="699" t="str">
        <f t="array" ref="T39">iferror(index('Internal Staffing Calculator'!$R$9:$BL$115, match($A39,'Internal Staffing Calculator'!$B$9:$B169,0),match(T$5,'Internal Staffing Calculator'!$R$7:$BL$7,0)),"")</f>
        <v/>
      </c>
      <c r="U39" s="699" t="str">
        <f t="array" ref="U39">iferror(index('Internal Staffing Calculator'!$R$9:$BL$115, match($A39,'Internal Staffing Calculator'!$B$9:$B169,0),match(U$5,'Internal Staffing Calculator'!$R$7:$BL$7,0)),"")</f>
        <v/>
      </c>
      <c r="V39" s="699" t="str">
        <f t="array" ref="V39">iferror(index('Internal Staffing Calculator'!$R$9:$BL$115, match($A39,'Internal Staffing Calculator'!$B$9:$B169,0),match(V$5,'Internal Staffing Calculator'!$R$7:$BL$7,0)),"")</f>
        <v/>
      </c>
      <c r="W39" s="699" t="str">
        <f t="array" ref="W39">iferror(index('Internal Staffing Calculator'!$R$9:$BL$115, match($A39,'Internal Staffing Calculator'!$B$9:$B169,0),match(W$5,'Internal Staffing Calculator'!$R$7:$BL$7,0)),"")</f>
        <v/>
      </c>
      <c r="X39" s="699" t="str">
        <f t="array" ref="X39">iferror(index('Internal Staffing Calculator'!$R$9:$BL$115, match($A39,'Internal Staffing Calculator'!$B$9:$B169,0),match(X$5,'Internal Staffing Calculator'!$R$7:$BL$7,0)),"")</f>
        <v/>
      </c>
      <c r="Y39" s="699" t="str">
        <f t="array" ref="Y39">iferror(index('Internal Staffing Calculator'!$R$9:$BL$115, match($A39,'Internal Staffing Calculator'!$B$9:$B169,0),match(Y$5,'Internal Staffing Calculator'!$R$7:$BL$7,0)),"")</f>
        <v/>
      </c>
      <c r="Z39" s="699" t="str">
        <f t="array" ref="Z39">iferror(index('Internal Staffing Calculator'!$R$9:$BL$115, match($A39,'Internal Staffing Calculator'!$B$9:$B169,0),match(Z$5,'Internal Staffing Calculator'!$R$7:$BL$7,0)),"")</f>
        <v/>
      </c>
      <c r="AA39" s="699" t="str">
        <f t="array" ref="AA39">iferror(index('Internal Staffing Calculator'!$R$9:$BL$115, match($A39,'Internal Staffing Calculator'!$B$9:$B169,0),match(AA$5,'Internal Staffing Calculator'!$R$7:$BL$7,0)),"")</f>
        <v/>
      </c>
      <c r="AB39" s="699" t="str">
        <f t="array" ref="AB39">iferror(index('Internal Staffing Calculator'!$R$9:$BL$115, match($A39,'Internal Staffing Calculator'!$B$9:$B169,0),match(AB$5,'Internal Staffing Calculator'!$R$7:$BL$7,0)),"")</f>
        <v/>
      </c>
      <c r="AC39" s="699" t="str">
        <f t="array" ref="AC39">iferror(index('Internal Staffing Calculator'!$R$9:$BL$115, match($A39,'Internal Staffing Calculator'!$B$9:$B169,0),match(AC$5,'Internal Staffing Calculator'!$R$7:$BL$7,0)),"")</f>
        <v/>
      </c>
      <c r="AD39" s="699" t="str">
        <f t="array" ref="AD39">iferror(index('Internal Staffing Calculator'!$R$9:$BL$115, match($A39,'Internal Staffing Calculator'!$B$9:$B169,0),match(AD$5,'Internal Staffing Calculator'!$R$7:$BL$7,0)),"")</f>
        <v/>
      </c>
      <c r="AE39" s="699" t="str">
        <f t="array" ref="AE39">iferror(index('Internal Staffing Calculator'!$R$9:$BL$115, match($A39,'Internal Staffing Calculator'!$B$9:$B169,0),match(AE$5,'Internal Staffing Calculator'!$R$7:$BL$7,0)),"")</f>
        <v/>
      </c>
      <c r="AF39" s="699" t="str">
        <f t="array" ref="AF39">iferror(index('Internal Staffing Calculator'!$R$9:$BL$115, match($A39,'Internal Staffing Calculator'!$B$9:$B169,0),match(AF$5,'Internal Staffing Calculator'!$R$7:$BL$7,0)),"")</f>
        <v/>
      </c>
      <c r="AG39" s="699" t="str">
        <f t="array" ref="AG39">iferror(index('Internal Staffing Calculator'!$R$9:$BL$115, match($A39,'Internal Staffing Calculator'!$B$9:$B169,0),match(AG$5,'Internal Staffing Calculator'!$R$7:$BL$7,0)),"")</f>
        <v/>
      </c>
      <c r="AH39" s="699" t="str">
        <f t="array" ref="AH39">iferror(index('Internal Staffing Calculator'!$R$9:$BL$115, match($A39,'Internal Staffing Calculator'!$B$9:$B169,0),match(AH$5,'Internal Staffing Calculator'!$R$7:$BL$7,0)),"")</f>
        <v/>
      </c>
      <c r="AI39" s="699" t="str">
        <f t="array" ref="AI39">iferror(index('Internal Staffing Calculator'!$R$9:$BL$115, match($A39,'Internal Staffing Calculator'!$B$9:$B169,0),match(AI$5,'Internal Staffing Calculator'!$R$7:$BL$7,0)),"")</f>
        <v/>
      </c>
      <c r="AJ39" s="699" t="str">
        <f t="array" ref="AJ39">iferror(index('Internal Staffing Calculator'!$R$9:$BL$115, match($A39,'Internal Staffing Calculator'!$B$9:$B169,0),match(AJ$5,'Internal Staffing Calculator'!$R$7:$BL$7,0)),"")</f>
        <v/>
      </c>
      <c r="AK39" s="699" t="str">
        <f t="array" ref="AK39">iferror(index('Internal Staffing Calculator'!$R$9:$BL$115, match($A39,'Internal Staffing Calculator'!$B$9:$B169,0),match(AK$5,'Internal Staffing Calculator'!$R$7:$BL$7,0)),"")</f>
        <v/>
      </c>
      <c r="AL39" s="699" t="str">
        <f t="array" ref="AL39">iferror(index('Internal Staffing Calculator'!$R$9:$BL$115, match($A39,'Internal Staffing Calculator'!$B$9:$B169,0),match(AL$5,'Internal Staffing Calculator'!$R$7:$BL$7,0)),"")</f>
        <v/>
      </c>
      <c r="AM39" s="699" t="str">
        <f t="array" ref="AM39">iferror(index('Internal Staffing Calculator'!$R$9:$BL$115, match($A39,'Internal Staffing Calculator'!$B$9:$B169,0),match(AM$5,'Internal Staffing Calculator'!$R$7:$BL$7,0)),"")</f>
        <v/>
      </c>
      <c r="AN39" s="699" t="str">
        <f t="array" ref="AN39">iferror(index('Internal Staffing Calculator'!$R$9:$BL$115, match($A39,'Internal Staffing Calculator'!$B$9:$B169,0),match(AN$5,'Internal Staffing Calculator'!$R$7:$BL$7,0)),"")</f>
        <v/>
      </c>
      <c r="AO39" s="699" t="str">
        <f t="array" ref="AO39">iferror(index('Internal Staffing Calculator'!$R$9:$BL$115, match($A39,'Internal Staffing Calculator'!$B$9:$B169,0),match(AO$5,'Internal Staffing Calculator'!$R$7:$BL$7,0)),"")</f>
        <v/>
      </c>
      <c r="AP39" s="699" t="str">
        <f t="array" ref="AP39">iferror(index('Internal Staffing Calculator'!$R$9:$BL$115, match($A39,'Internal Staffing Calculator'!$B$9:$B169,0),match(AP$5,'Internal Staffing Calculator'!$R$7:$BL$7,0)),"")</f>
        <v/>
      </c>
      <c r="AQ39" s="699" t="str">
        <f t="array" ref="AQ39">iferror(index('Internal Staffing Calculator'!$R$9:$BL$115, match($A39,'Internal Staffing Calculator'!$B$9:$B169,0),match(AQ$5,'Internal Staffing Calculator'!$R$7:$BL$7,0)),"")</f>
        <v/>
      </c>
      <c r="AR39" s="699" t="str">
        <f t="array" ref="AR39">iferror(index('Internal Staffing Calculator'!$R$9:$BL$115, match($A39,'Internal Staffing Calculator'!$B$9:$B169,0),match(AR$5,'Internal Staffing Calculator'!$R$7:$BL$7,0)),"")</f>
        <v/>
      </c>
      <c r="AS39" s="699" t="str">
        <f t="array" ref="AS39">iferror(index('Internal Staffing Calculator'!$R$9:$BL$115, match($A39,'Internal Staffing Calculator'!$B$9:$B169,0),match(AS$5,'Internal Staffing Calculator'!$R$7:$BL$7,0)),"")</f>
        <v/>
      </c>
      <c r="AT39" s="699" t="str">
        <f t="array" ref="AT39">iferror(index('Internal Staffing Calculator'!$R$9:$BL$115, match($A39,'Internal Staffing Calculator'!$B$9:$B169,0),match(AT$5,'Internal Staffing Calculator'!$R$7:$BL$7,0)),"")</f>
        <v/>
      </c>
      <c r="AU39" s="699" t="str">
        <f t="array" ref="AU39">iferror(index('Internal Staffing Calculator'!$R$9:$BL$115, match($A39,'Internal Staffing Calculator'!$B$9:$B169,0),match(AU$5,'Internal Staffing Calculator'!$R$7:$BL$7,0)),"")</f>
        <v/>
      </c>
      <c r="AV39" s="699" t="str">
        <f t="array" ref="AV39">iferror(index('Internal Staffing Calculator'!$R$9:$BL$115, match($A39,'Internal Staffing Calculator'!$B$9:$B169,0),match(AV$5,'Internal Staffing Calculator'!$R$7:$BL$7,0)),"")</f>
        <v/>
      </c>
      <c r="AW39" s="699" t="str">
        <f t="array" ref="AW39">iferror(index('Internal Staffing Calculator'!$R$9:$BL$115, match($A39,'Internal Staffing Calculator'!$B$9:$B169,0),match(AW$5,'Internal Staffing Calculator'!$R$7:$BL$7,0)),"")</f>
        <v/>
      </c>
      <c r="AX39" s="699" t="str">
        <f t="array" ref="AX39">iferror(index('Internal Staffing Calculator'!$R$9:$BL$115, match($A39,'Internal Staffing Calculator'!$B$9:$B169,0),match(AX$5,'Internal Staffing Calculator'!$R$7:$BL$7,0)),"")</f>
        <v/>
      </c>
      <c r="AY39" s="699" t="str">
        <f t="array" ref="AY39">iferror(index('Internal Staffing Calculator'!$R$9:$BL$115, match($A39,'Internal Staffing Calculator'!$B$9:$B169,0),match(AY$5,'Internal Staffing Calculator'!$R$7:$BL$7,0)),"")</f>
        <v/>
      </c>
      <c r="AZ39" s="699" t="str">
        <f t="array" ref="AZ39">iferror(index('Internal Staffing Calculator'!$R$9:$BL$115, match($A39,'Internal Staffing Calculator'!$B$9:$B169,0),match(AZ$5,'Internal Staffing Calculator'!$R$7:$BL$7,0)),"")</f>
        <v/>
      </c>
      <c r="BA39" s="699" t="str">
        <f t="array" ref="BA39">iferror(index('Internal Staffing Calculator'!$R$9:$BL$115, match($A39,'Internal Staffing Calculator'!$B$9:$B169,0),match(BA$5,'Internal Staffing Calculator'!$R$7:$BL$7,0)),"")</f>
        <v/>
      </c>
    </row>
    <row r="40">
      <c r="A40" s="693"/>
      <c r="B40" s="812" t="str">
        <f t="array" ref="B40">iferror(index('Internal Staffing Calculator'!P:P,match(A40,'Internal Staffing Calculator'!B:B,0)),"")</f>
        <v/>
      </c>
      <c r="C40" s="813" t="str">
        <f t="array" ref="C40">iferror(index('Internal Staffing Calculator'!BM:BM,match(A40,'Internal Staffing Calculator'!B:B,0)),"")</f>
        <v/>
      </c>
      <c r="D40" s="814" t="str">
        <f t="array" ref="D40">iferror(index('Internal Staffing Calculator'!F:F,match(A40,'Internal Staffing Calculator'!B:B,0)),"")</f>
        <v/>
      </c>
      <c r="E40" s="815">
        <f t="shared" si="4"/>
        <v>0</v>
      </c>
      <c r="F40" s="689"/>
      <c r="G40" s="699" t="str">
        <f t="array" ref="G40">iferror(index('Internal Staffing Calculator'!$R$9:$BL$115, match($A40,'Internal Staffing Calculator'!$B$9:$B169,0),match(G$5,'Internal Staffing Calculator'!$R$7:$BL$7,0)),"")</f>
        <v/>
      </c>
      <c r="H40" s="699" t="str">
        <f t="array" ref="H40">iferror(index('Internal Staffing Calculator'!$R$9:$BL$115, match($A40,'Internal Staffing Calculator'!$B$9:$B169,0),match(H$5,'Internal Staffing Calculator'!$R$7:$BL$7,0)),"")</f>
        <v/>
      </c>
      <c r="I40" s="699" t="str">
        <f t="array" ref="I40">iferror(index('Internal Staffing Calculator'!$R$9:$BL$115, match($A40,'Internal Staffing Calculator'!$B$9:$B169,0),match(I$5,'Internal Staffing Calculator'!$R$7:$BL$7,0)),"")</f>
        <v/>
      </c>
      <c r="J40" s="699" t="str">
        <f t="array" ref="J40">iferror(index('Internal Staffing Calculator'!$R$9:$BL$115, match($A40,'Internal Staffing Calculator'!$B$9:$B169,0),match(J$5,'Internal Staffing Calculator'!$R$7:$BL$7,0)),"")</f>
        <v/>
      </c>
      <c r="K40" s="699" t="str">
        <f t="array" ref="K40">iferror(index('Internal Staffing Calculator'!$R$9:$BL$115, match($A40,'Internal Staffing Calculator'!$B$9:$B169,0),match(K$5,'Internal Staffing Calculator'!$R$7:$BL$7,0)),"")</f>
        <v/>
      </c>
      <c r="L40" s="699" t="str">
        <f t="array" ref="L40">iferror(index('Internal Staffing Calculator'!$R$9:$BL$115, match($A40,'Internal Staffing Calculator'!$B$9:$B169,0),match(L$5,'Internal Staffing Calculator'!$R$7:$BL$7,0)),"")</f>
        <v/>
      </c>
      <c r="M40" s="699" t="str">
        <f t="array" ref="M40">iferror(index('Internal Staffing Calculator'!$R$9:$BL$115, match($A40,'Internal Staffing Calculator'!$B$9:$B169,0),match(M$5,'Internal Staffing Calculator'!$R$7:$BL$7,0)),"")</f>
        <v/>
      </c>
      <c r="N40" s="699" t="str">
        <f t="array" ref="N40">iferror(index('Internal Staffing Calculator'!$R$9:$BL$115, match($A40,'Internal Staffing Calculator'!$B$9:$B169,0),match(N$5,'Internal Staffing Calculator'!$R$7:$BL$7,0)),"")</f>
        <v/>
      </c>
      <c r="O40" s="699" t="str">
        <f t="array" ref="O40">iferror(index('Internal Staffing Calculator'!$R$9:$BL$115, match($A40,'Internal Staffing Calculator'!$B$9:$B169,0),match(O$5,'Internal Staffing Calculator'!$R$7:$BL$7,0)),"")</f>
        <v/>
      </c>
      <c r="P40" s="699" t="str">
        <f t="array" ref="P40">iferror(index('Internal Staffing Calculator'!$R$9:$BL$115, match($A40,'Internal Staffing Calculator'!$B$9:$B169,0),match(P$5,'Internal Staffing Calculator'!$R$7:$BL$7,0)),"")</f>
        <v/>
      </c>
      <c r="Q40" s="699" t="str">
        <f t="array" ref="Q40">iferror(index('Internal Staffing Calculator'!$R$9:$BL$115, match($A40,'Internal Staffing Calculator'!$B$9:$B169,0),match(Q$5,'Internal Staffing Calculator'!$R$7:$BL$7,0)),"")</f>
        <v/>
      </c>
      <c r="R40" s="699" t="str">
        <f t="array" ref="R40">iferror(index('Internal Staffing Calculator'!$R$9:$BL$115, match($A40,'Internal Staffing Calculator'!$B$9:$B169,0),match(R$5,'Internal Staffing Calculator'!$R$7:$BL$7,0)),"")</f>
        <v/>
      </c>
      <c r="S40" s="699" t="str">
        <f t="array" ref="S40">iferror(index('Internal Staffing Calculator'!$R$9:$BL$115, match($A40,'Internal Staffing Calculator'!$B$9:$B169,0),match(S$5,'Internal Staffing Calculator'!$R$7:$BL$7,0)),"")</f>
        <v/>
      </c>
      <c r="T40" s="699" t="str">
        <f t="array" ref="T40">iferror(index('Internal Staffing Calculator'!$R$9:$BL$115, match($A40,'Internal Staffing Calculator'!$B$9:$B169,0),match(T$5,'Internal Staffing Calculator'!$R$7:$BL$7,0)),"")</f>
        <v/>
      </c>
      <c r="U40" s="699" t="str">
        <f t="array" ref="U40">iferror(index('Internal Staffing Calculator'!$R$9:$BL$115, match($A40,'Internal Staffing Calculator'!$B$9:$B169,0),match(U$5,'Internal Staffing Calculator'!$R$7:$BL$7,0)),"")</f>
        <v/>
      </c>
      <c r="V40" s="699" t="str">
        <f t="array" ref="V40">iferror(index('Internal Staffing Calculator'!$R$9:$BL$115, match($A40,'Internal Staffing Calculator'!$B$9:$B169,0),match(V$5,'Internal Staffing Calculator'!$R$7:$BL$7,0)),"")</f>
        <v/>
      </c>
      <c r="W40" s="699" t="str">
        <f t="array" ref="W40">iferror(index('Internal Staffing Calculator'!$R$9:$BL$115, match($A40,'Internal Staffing Calculator'!$B$9:$B169,0),match(W$5,'Internal Staffing Calculator'!$R$7:$BL$7,0)),"")</f>
        <v/>
      </c>
      <c r="X40" s="699" t="str">
        <f t="array" ref="X40">iferror(index('Internal Staffing Calculator'!$R$9:$BL$115, match($A40,'Internal Staffing Calculator'!$B$9:$B169,0),match(X$5,'Internal Staffing Calculator'!$R$7:$BL$7,0)),"")</f>
        <v/>
      </c>
      <c r="Y40" s="699" t="str">
        <f t="array" ref="Y40">iferror(index('Internal Staffing Calculator'!$R$9:$BL$115, match($A40,'Internal Staffing Calculator'!$B$9:$B169,0),match(Y$5,'Internal Staffing Calculator'!$R$7:$BL$7,0)),"")</f>
        <v/>
      </c>
      <c r="Z40" s="699" t="str">
        <f t="array" ref="Z40">iferror(index('Internal Staffing Calculator'!$R$9:$BL$115, match($A40,'Internal Staffing Calculator'!$B$9:$B169,0),match(Z$5,'Internal Staffing Calculator'!$R$7:$BL$7,0)),"")</f>
        <v/>
      </c>
      <c r="AA40" s="699" t="str">
        <f t="array" ref="AA40">iferror(index('Internal Staffing Calculator'!$R$9:$BL$115, match($A40,'Internal Staffing Calculator'!$B$9:$B169,0),match(AA$5,'Internal Staffing Calculator'!$R$7:$BL$7,0)),"")</f>
        <v/>
      </c>
      <c r="AB40" s="699" t="str">
        <f t="array" ref="AB40">iferror(index('Internal Staffing Calculator'!$R$9:$BL$115, match($A40,'Internal Staffing Calculator'!$B$9:$B169,0),match(AB$5,'Internal Staffing Calculator'!$R$7:$BL$7,0)),"")</f>
        <v/>
      </c>
      <c r="AC40" s="699" t="str">
        <f t="array" ref="AC40">iferror(index('Internal Staffing Calculator'!$R$9:$BL$115, match($A40,'Internal Staffing Calculator'!$B$9:$B169,0),match(AC$5,'Internal Staffing Calculator'!$R$7:$BL$7,0)),"")</f>
        <v/>
      </c>
      <c r="AD40" s="699" t="str">
        <f t="array" ref="AD40">iferror(index('Internal Staffing Calculator'!$R$9:$BL$115, match($A40,'Internal Staffing Calculator'!$B$9:$B169,0),match(AD$5,'Internal Staffing Calculator'!$R$7:$BL$7,0)),"")</f>
        <v/>
      </c>
      <c r="AE40" s="699" t="str">
        <f t="array" ref="AE40">iferror(index('Internal Staffing Calculator'!$R$9:$BL$115, match($A40,'Internal Staffing Calculator'!$B$9:$B169,0),match(AE$5,'Internal Staffing Calculator'!$R$7:$BL$7,0)),"")</f>
        <v/>
      </c>
      <c r="AF40" s="699" t="str">
        <f t="array" ref="AF40">iferror(index('Internal Staffing Calculator'!$R$9:$BL$115, match($A40,'Internal Staffing Calculator'!$B$9:$B169,0),match(AF$5,'Internal Staffing Calculator'!$R$7:$BL$7,0)),"")</f>
        <v/>
      </c>
      <c r="AG40" s="699" t="str">
        <f t="array" ref="AG40">iferror(index('Internal Staffing Calculator'!$R$9:$BL$115, match($A40,'Internal Staffing Calculator'!$B$9:$B169,0),match(AG$5,'Internal Staffing Calculator'!$R$7:$BL$7,0)),"")</f>
        <v/>
      </c>
      <c r="AH40" s="699" t="str">
        <f t="array" ref="AH40">iferror(index('Internal Staffing Calculator'!$R$9:$BL$115, match($A40,'Internal Staffing Calculator'!$B$9:$B169,0),match(AH$5,'Internal Staffing Calculator'!$R$7:$BL$7,0)),"")</f>
        <v/>
      </c>
      <c r="AI40" s="699" t="str">
        <f t="array" ref="AI40">iferror(index('Internal Staffing Calculator'!$R$9:$BL$115, match($A40,'Internal Staffing Calculator'!$B$9:$B169,0),match(AI$5,'Internal Staffing Calculator'!$R$7:$BL$7,0)),"")</f>
        <v/>
      </c>
      <c r="AJ40" s="699" t="str">
        <f t="array" ref="AJ40">iferror(index('Internal Staffing Calculator'!$R$9:$BL$115, match($A40,'Internal Staffing Calculator'!$B$9:$B169,0),match(AJ$5,'Internal Staffing Calculator'!$R$7:$BL$7,0)),"")</f>
        <v/>
      </c>
      <c r="AK40" s="699" t="str">
        <f t="array" ref="AK40">iferror(index('Internal Staffing Calculator'!$R$9:$BL$115, match($A40,'Internal Staffing Calculator'!$B$9:$B169,0),match(AK$5,'Internal Staffing Calculator'!$R$7:$BL$7,0)),"")</f>
        <v/>
      </c>
      <c r="AL40" s="699" t="str">
        <f t="array" ref="AL40">iferror(index('Internal Staffing Calculator'!$R$9:$BL$115, match($A40,'Internal Staffing Calculator'!$B$9:$B169,0),match(AL$5,'Internal Staffing Calculator'!$R$7:$BL$7,0)),"")</f>
        <v/>
      </c>
      <c r="AM40" s="699" t="str">
        <f t="array" ref="AM40">iferror(index('Internal Staffing Calculator'!$R$9:$BL$115, match($A40,'Internal Staffing Calculator'!$B$9:$B169,0),match(AM$5,'Internal Staffing Calculator'!$R$7:$BL$7,0)),"")</f>
        <v/>
      </c>
      <c r="AN40" s="699" t="str">
        <f t="array" ref="AN40">iferror(index('Internal Staffing Calculator'!$R$9:$BL$115, match($A40,'Internal Staffing Calculator'!$B$9:$B169,0),match(AN$5,'Internal Staffing Calculator'!$R$7:$BL$7,0)),"")</f>
        <v/>
      </c>
      <c r="AO40" s="699" t="str">
        <f t="array" ref="AO40">iferror(index('Internal Staffing Calculator'!$R$9:$BL$115, match($A40,'Internal Staffing Calculator'!$B$9:$B169,0),match(AO$5,'Internal Staffing Calculator'!$R$7:$BL$7,0)),"")</f>
        <v/>
      </c>
      <c r="AP40" s="699" t="str">
        <f t="array" ref="AP40">iferror(index('Internal Staffing Calculator'!$R$9:$BL$115, match($A40,'Internal Staffing Calculator'!$B$9:$B169,0),match(AP$5,'Internal Staffing Calculator'!$R$7:$BL$7,0)),"")</f>
        <v/>
      </c>
      <c r="AQ40" s="699" t="str">
        <f t="array" ref="AQ40">iferror(index('Internal Staffing Calculator'!$R$9:$BL$115, match($A40,'Internal Staffing Calculator'!$B$9:$B169,0),match(AQ$5,'Internal Staffing Calculator'!$R$7:$BL$7,0)),"")</f>
        <v/>
      </c>
      <c r="AR40" s="699" t="str">
        <f t="array" ref="AR40">iferror(index('Internal Staffing Calculator'!$R$9:$BL$115, match($A40,'Internal Staffing Calculator'!$B$9:$B169,0),match(AR$5,'Internal Staffing Calculator'!$R$7:$BL$7,0)),"")</f>
        <v/>
      </c>
      <c r="AS40" s="699" t="str">
        <f t="array" ref="AS40">iferror(index('Internal Staffing Calculator'!$R$9:$BL$115, match($A40,'Internal Staffing Calculator'!$B$9:$B169,0),match(AS$5,'Internal Staffing Calculator'!$R$7:$BL$7,0)),"")</f>
        <v/>
      </c>
      <c r="AT40" s="699" t="str">
        <f t="array" ref="AT40">iferror(index('Internal Staffing Calculator'!$R$9:$BL$115, match($A40,'Internal Staffing Calculator'!$B$9:$B169,0),match(AT$5,'Internal Staffing Calculator'!$R$7:$BL$7,0)),"")</f>
        <v/>
      </c>
      <c r="AU40" s="699" t="str">
        <f t="array" ref="AU40">iferror(index('Internal Staffing Calculator'!$R$9:$BL$115, match($A40,'Internal Staffing Calculator'!$B$9:$B169,0),match(AU$5,'Internal Staffing Calculator'!$R$7:$BL$7,0)),"")</f>
        <v/>
      </c>
      <c r="AV40" s="699" t="str">
        <f t="array" ref="AV40">iferror(index('Internal Staffing Calculator'!$R$9:$BL$115, match($A40,'Internal Staffing Calculator'!$B$9:$B169,0),match(AV$5,'Internal Staffing Calculator'!$R$7:$BL$7,0)),"")</f>
        <v/>
      </c>
      <c r="AW40" s="699" t="str">
        <f t="array" ref="AW40">iferror(index('Internal Staffing Calculator'!$R$9:$BL$115, match($A40,'Internal Staffing Calculator'!$B$9:$B169,0),match(AW$5,'Internal Staffing Calculator'!$R$7:$BL$7,0)),"")</f>
        <v/>
      </c>
      <c r="AX40" s="699" t="str">
        <f t="array" ref="AX40">iferror(index('Internal Staffing Calculator'!$R$9:$BL$115, match($A40,'Internal Staffing Calculator'!$B$9:$B169,0),match(AX$5,'Internal Staffing Calculator'!$R$7:$BL$7,0)),"")</f>
        <v/>
      </c>
      <c r="AY40" s="699" t="str">
        <f t="array" ref="AY40">iferror(index('Internal Staffing Calculator'!$R$9:$BL$115, match($A40,'Internal Staffing Calculator'!$B$9:$B169,0),match(AY$5,'Internal Staffing Calculator'!$R$7:$BL$7,0)),"")</f>
        <v/>
      </c>
      <c r="AZ40" s="699" t="str">
        <f t="array" ref="AZ40">iferror(index('Internal Staffing Calculator'!$R$9:$BL$115, match($A40,'Internal Staffing Calculator'!$B$9:$B169,0),match(AZ$5,'Internal Staffing Calculator'!$R$7:$BL$7,0)),"")</f>
        <v/>
      </c>
      <c r="BA40" s="699" t="str">
        <f t="array" ref="BA40">iferror(index('Internal Staffing Calculator'!$R$9:$BL$115, match($A40,'Internal Staffing Calculator'!$B$9:$B169,0),match(BA$5,'Internal Staffing Calculator'!$R$7:$BL$7,0)),"")</f>
        <v/>
      </c>
    </row>
    <row r="41">
      <c r="A41" s="693"/>
      <c r="B41" s="812" t="str">
        <f t="array" ref="B41">iferror(index('Internal Staffing Calculator'!P:P,match(A41,'Internal Staffing Calculator'!B:B,0)),"")</f>
        <v/>
      </c>
      <c r="C41" s="813" t="str">
        <f t="array" ref="C41">iferror(index('Internal Staffing Calculator'!BM:BM,match(A41,'Internal Staffing Calculator'!B:B,0)),"")</f>
        <v/>
      </c>
      <c r="D41" s="814" t="str">
        <f t="array" ref="D41">iferror(index('Internal Staffing Calculator'!F:F,match(A41,'Internal Staffing Calculator'!B:B,0)),"")</f>
        <v/>
      </c>
      <c r="E41" s="815">
        <f t="shared" si="4"/>
        <v>0</v>
      </c>
      <c r="F41" s="689"/>
      <c r="G41" s="699" t="str">
        <f t="array" ref="G41">iferror(index('Internal Staffing Calculator'!$R$9:$BL$115, match($A41,'Internal Staffing Calculator'!$B$9:$B169,0),match(G$5,'Internal Staffing Calculator'!$R$7:$BL$7,0)),"")</f>
        <v/>
      </c>
      <c r="H41" s="699" t="str">
        <f t="array" ref="H41">iferror(index('Internal Staffing Calculator'!$R$9:$BL$115, match($A41,'Internal Staffing Calculator'!$B$9:$B169,0),match(H$5,'Internal Staffing Calculator'!$R$7:$BL$7,0)),"")</f>
        <v/>
      </c>
      <c r="I41" s="699" t="str">
        <f t="array" ref="I41">iferror(index('Internal Staffing Calculator'!$R$9:$BL$115, match($A41,'Internal Staffing Calculator'!$B$9:$B169,0),match(I$5,'Internal Staffing Calculator'!$R$7:$BL$7,0)),"")</f>
        <v/>
      </c>
      <c r="J41" s="699" t="str">
        <f t="array" ref="J41">iferror(index('Internal Staffing Calculator'!$R$9:$BL$115, match($A41,'Internal Staffing Calculator'!$B$9:$B169,0),match(J$5,'Internal Staffing Calculator'!$R$7:$BL$7,0)),"")</f>
        <v/>
      </c>
      <c r="K41" s="699" t="str">
        <f t="array" ref="K41">iferror(index('Internal Staffing Calculator'!$R$9:$BL$115, match($A41,'Internal Staffing Calculator'!$B$9:$B169,0),match(K$5,'Internal Staffing Calculator'!$R$7:$BL$7,0)),"")</f>
        <v/>
      </c>
      <c r="L41" s="699" t="str">
        <f t="array" ref="L41">iferror(index('Internal Staffing Calculator'!$R$9:$BL$115, match($A41,'Internal Staffing Calculator'!$B$9:$B169,0),match(L$5,'Internal Staffing Calculator'!$R$7:$BL$7,0)),"")</f>
        <v/>
      </c>
      <c r="M41" s="699" t="str">
        <f t="array" ref="M41">iferror(index('Internal Staffing Calculator'!$R$9:$BL$115, match($A41,'Internal Staffing Calculator'!$B$9:$B169,0),match(M$5,'Internal Staffing Calculator'!$R$7:$BL$7,0)),"")</f>
        <v/>
      </c>
      <c r="N41" s="699" t="str">
        <f t="array" ref="N41">iferror(index('Internal Staffing Calculator'!$R$9:$BL$115, match($A41,'Internal Staffing Calculator'!$B$9:$B169,0),match(N$5,'Internal Staffing Calculator'!$R$7:$BL$7,0)),"")</f>
        <v/>
      </c>
      <c r="O41" s="699" t="str">
        <f t="array" ref="O41">iferror(index('Internal Staffing Calculator'!$R$9:$BL$115, match($A41,'Internal Staffing Calculator'!$B$9:$B169,0),match(O$5,'Internal Staffing Calculator'!$R$7:$BL$7,0)),"")</f>
        <v/>
      </c>
      <c r="P41" s="699" t="str">
        <f t="array" ref="P41">iferror(index('Internal Staffing Calculator'!$R$9:$BL$115, match($A41,'Internal Staffing Calculator'!$B$9:$B169,0),match(P$5,'Internal Staffing Calculator'!$R$7:$BL$7,0)),"")</f>
        <v/>
      </c>
      <c r="Q41" s="699" t="str">
        <f t="array" ref="Q41">iferror(index('Internal Staffing Calculator'!$R$9:$BL$115, match($A41,'Internal Staffing Calculator'!$B$9:$B169,0),match(Q$5,'Internal Staffing Calculator'!$R$7:$BL$7,0)),"")</f>
        <v/>
      </c>
      <c r="R41" s="699" t="str">
        <f t="array" ref="R41">iferror(index('Internal Staffing Calculator'!$R$9:$BL$115, match($A41,'Internal Staffing Calculator'!$B$9:$B169,0),match(R$5,'Internal Staffing Calculator'!$R$7:$BL$7,0)),"")</f>
        <v/>
      </c>
      <c r="S41" s="699" t="str">
        <f t="array" ref="S41">iferror(index('Internal Staffing Calculator'!$R$9:$BL$115, match($A41,'Internal Staffing Calculator'!$B$9:$B169,0),match(S$5,'Internal Staffing Calculator'!$R$7:$BL$7,0)),"")</f>
        <v/>
      </c>
      <c r="T41" s="699" t="str">
        <f t="array" ref="T41">iferror(index('Internal Staffing Calculator'!$R$9:$BL$115, match($A41,'Internal Staffing Calculator'!$B$9:$B169,0),match(T$5,'Internal Staffing Calculator'!$R$7:$BL$7,0)),"")</f>
        <v/>
      </c>
      <c r="U41" s="699" t="str">
        <f t="array" ref="U41">iferror(index('Internal Staffing Calculator'!$R$9:$BL$115, match($A41,'Internal Staffing Calculator'!$B$9:$B169,0),match(U$5,'Internal Staffing Calculator'!$R$7:$BL$7,0)),"")</f>
        <v/>
      </c>
      <c r="V41" s="699" t="str">
        <f t="array" ref="V41">iferror(index('Internal Staffing Calculator'!$R$9:$BL$115, match($A41,'Internal Staffing Calculator'!$B$9:$B169,0),match(V$5,'Internal Staffing Calculator'!$R$7:$BL$7,0)),"")</f>
        <v/>
      </c>
      <c r="W41" s="699" t="str">
        <f t="array" ref="W41">iferror(index('Internal Staffing Calculator'!$R$9:$BL$115, match($A41,'Internal Staffing Calculator'!$B$9:$B169,0),match(W$5,'Internal Staffing Calculator'!$R$7:$BL$7,0)),"")</f>
        <v/>
      </c>
      <c r="X41" s="699" t="str">
        <f t="array" ref="X41">iferror(index('Internal Staffing Calculator'!$R$9:$BL$115, match($A41,'Internal Staffing Calculator'!$B$9:$B169,0),match(X$5,'Internal Staffing Calculator'!$R$7:$BL$7,0)),"")</f>
        <v/>
      </c>
      <c r="Y41" s="699" t="str">
        <f t="array" ref="Y41">iferror(index('Internal Staffing Calculator'!$R$9:$BL$115, match($A41,'Internal Staffing Calculator'!$B$9:$B169,0),match(Y$5,'Internal Staffing Calculator'!$R$7:$BL$7,0)),"")</f>
        <v/>
      </c>
      <c r="Z41" s="699" t="str">
        <f t="array" ref="Z41">iferror(index('Internal Staffing Calculator'!$R$9:$BL$115, match($A41,'Internal Staffing Calculator'!$B$9:$B169,0),match(Z$5,'Internal Staffing Calculator'!$R$7:$BL$7,0)),"")</f>
        <v/>
      </c>
      <c r="AA41" s="699" t="str">
        <f t="array" ref="AA41">iferror(index('Internal Staffing Calculator'!$R$9:$BL$115, match($A41,'Internal Staffing Calculator'!$B$9:$B169,0),match(AA$5,'Internal Staffing Calculator'!$R$7:$BL$7,0)),"")</f>
        <v/>
      </c>
      <c r="AB41" s="699" t="str">
        <f t="array" ref="AB41">iferror(index('Internal Staffing Calculator'!$R$9:$BL$115, match($A41,'Internal Staffing Calculator'!$B$9:$B169,0),match(AB$5,'Internal Staffing Calculator'!$R$7:$BL$7,0)),"")</f>
        <v/>
      </c>
      <c r="AC41" s="699" t="str">
        <f t="array" ref="AC41">iferror(index('Internal Staffing Calculator'!$R$9:$BL$115, match($A41,'Internal Staffing Calculator'!$B$9:$B169,0),match(AC$5,'Internal Staffing Calculator'!$R$7:$BL$7,0)),"")</f>
        <v/>
      </c>
      <c r="AD41" s="699" t="str">
        <f t="array" ref="AD41">iferror(index('Internal Staffing Calculator'!$R$9:$BL$115, match($A41,'Internal Staffing Calculator'!$B$9:$B169,0),match(AD$5,'Internal Staffing Calculator'!$R$7:$BL$7,0)),"")</f>
        <v/>
      </c>
      <c r="AE41" s="699" t="str">
        <f t="array" ref="AE41">iferror(index('Internal Staffing Calculator'!$R$9:$BL$115, match($A41,'Internal Staffing Calculator'!$B$9:$B169,0),match(AE$5,'Internal Staffing Calculator'!$R$7:$BL$7,0)),"")</f>
        <v/>
      </c>
      <c r="AF41" s="699" t="str">
        <f t="array" ref="AF41">iferror(index('Internal Staffing Calculator'!$R$9:$BL$115, match($A41,'Internal Staffing Calculator'!$B$9:$B169,0),match(AF$5,'Internal Staffing Calculator'!$R$7:$BL$7,0)),"")</f>
        <v/>
      </c>
      <c r="AG41" s="699" t="str">
        <f t="array" ref="AG41">iferror(index('Internal Staffing Calculator'!$R$9:$BL$115, match($A41,'Internal Staffing Calculator'!$B$9:$B169,0),match(AG$5,'Internal Staffing Calculator'!$R$7:$BL$7,0)),"")</f>
        <v/>
      </c>
      <c r="AH41" s="699" t="str">
        <f t="array" ref="AH41">iferror(index('Internal Staffing Calculator'!$R$9:$BL$115, match($A41,'Internal Staffing Calculator'!$B$9:$B169,0),match(AH$5,'Internal Staffing Calculator'!$R$7:$BL$7,0)),"")</f>
        <v/>
      </c>
      <c r="AI41" s="699" t="str">
        <f t="array" ref="AI41">iferror(index('Internal Staffing Calculator'!$R$9:$BL$115, match($A41,'Internal Staffing Calculator'!$B$9:$B169,0),match(AI$5,'Internal Staffing Calculator'!$R$7:$BL$7,0)),"")</f>
        <v/>
      </c>
      <c r="AJ41" s="699" t="str">
        <f t="array" ref="AJ41">iferror(index('Internal Staffing Calculator'!$R$9:$BL$115, match($A41,'Internal Staffing Calculator'!$B$9:$B169,0),match(AJ$5,'Internal Staffing Calculator'!$R$7:$BL$7,0)),"")</f>
        <v/>
      </c>
      <c r="AK41" s="699" t="str">
        <f t="array" ref="AK41">iferror(index('Internal Staffing Calculator'!$R$9:$BL$115, match($A41,'Internal Staffing Calculator'!$B$9:$B169,0),match(AK$5,'Internal Staffing Calculator'!$R$7:$BL$7,0)),"")</f>
        <v/>
      </c>
      <c r="AL41" s="699" t="str">
        <f t="array" ref="AL41">iferror(index('Internal Staffing Calculator'!$R$9:$BL$115, match($A41,'Internal Staffing Calculator'!$B$9:$B169,0),match(AL$5,'Internal Staffing Calculator'!$R$7:$BL$7,0)),"")</f>
        <v/>
      </c>
      <c r="AM41" s="699" t="str">
        <f t="array" ref="AM41">iferror(index('Internal Staffing Calculator'!$R$9:$BL$115, match($A41,'Internal Staffing Calculator'!$B$9:$B169,0),match(AM$5,'Internal Staffing Calculator'!$R$7:$BL$7,0)),"")</f>
        <v/>
      </c>
      <c r="AN41" s="699" t="str">
        <f t="array" ref="AN41">iferror(index('Internal Staffing Calculator'!$R$9:$BL$115, match($A41,'Internal Staffing Calculator'!$B$9:$B169,0),match(AN$5,'Internal Staffing Calculator'!$R$7:$BL$7,0)),"")</f>
        <v/>
      </c>
      <c r="AO41" s="699" t="str">
        <f t="array" ref="AO41">iferror(index('Internal Staffing Calculator'!$R$9:$BL$115, match($A41,'Internal Staffing Calculator'!$B$9:$B169,0),match(AO$5,'Internal Staffing Calculator'!$R$7:$BL$7,0)),"")</f>
        <v/>
      </c>
      <c r="AP41" s="699" t="str">
        <f t="array" ref="AP41">iferror(index('Internal Staffing Calculator'!$R$9:$BL$115, match($A41,'Internal Staffing Calculator'!$B$9:$B169,0),match(AP$5,'Internal Staffing Calculator'!$R$7:$BL$7,0)),"")</f>
        <v/>
      </c>
      <c r="AQ41" s="699" t="str">
        <f t="array" ref="AQ41">iferror(index('Internal Staffing Calculator'!$R$9:$BL$115, match($A41,'Internal Staffing Calculator'!$B$9:$B169,0),match(AQ$5,'Internal Staffing Calculator'!$R$7:$BL$7,0)),"")</f>
        <v/>
      </c>
      <c r="AR41" s="699" t="str">
        <f t="array" ref="AR41">iferror(index('Internal Staffing Calculator'!$R$9:$BL$115, match($A41,'Internal Staffing Calculator'!$B$9:$B169,0),match(AR$5,'Internal Staffing Calculator'!$R$7:$BL$7,0)),"")</f>
        <v/>
      </c>
      <c r="AS41" s="699" t="str">
        <f t="array" ref="AS41">iferror(index('Internal Staffing Calculator'!$R$9:$BL$115, match($A41,'Internal Staffing Calculator'!$B$9:$B169,0),match(AS$5,'Internal Staffing Calculator'!$R$7:$BL$7,0)),"")</f>
        <v/>
      </c>
      <c r="AT41" s="699" t="str">
        <f t="array" ref="AT41">iferror(index('Internal Staffing Calculator'!$R$9:$BL$115, match($A41,'Internal Staffing Calculator'!$B$9:$B169,0),match(AT$5,'Internal Staffing Calculator'!$R$7:$BL$7,0)),"")</f>
        <v/>
      </c>
      <c r="AU41" s="699" t="str">
        <f t="array" ref="AU41">iferror(index('Internal Staffing Calculator'!$R$9:$BL$115, match($A41,'Internal Staffing Calculator'!$B$9:$B169,0),match(AU$5,'Internal Staffing Calculator'!$R$7:$BL$7,0)),"")</f>
        <v/>
      </c>
      <c r="AV41" s="699" t="str">
        <f t="array" ref="AV41">iferror(index('Internal Staffing Calculator'!$R$9:$BL$115, match($A41,'Internal Staffing Calculator'!$B$9:$B169,0),match(AV$5,'Internal Staffing Calculator'!$R$7:$BL$7,0)),"")</f>
        <v/>
      </c>
      <c r="AW41" s="699" t="str">
        <f t="array" ref="AW41">iferror(index('Internal Staffing Calculator'!$R$9:$BL$115, match($A41,'Internal Staffing Calculator'!$B$9:$B169,0),match(AW$5,'Internal Staffing Calculator'!$R$7:$BL$7,0)),"")</f>
        <v/>
      </c>
      <c r="AX41" s="699" t="str">
        <f t="array" ref="AX41">iferror(index('Internal Staffing Calculator'!$R$9:$BL$115, match($A41,'Internal Staffing Calculator'!$B$9:$B169,0),match(AX$5,'Internal Staffing Calculator'!$R$7:$BL$7,0)),"")</f>
        <v/>
      </c>
      <c r="AY41" s="699" t="str">
        <f t="array" ref="AY41">iferror(index('Internal Staffing Calculator'!$R$9:$BL$115, match($A41,'Internal Staffing Calculator'!$B$9:$B169,0),match(AY$5,'Internal Staffing Calculator'!$R$7:$BL$7,0)),"")</f>
        <v/>
      </c>
      <c r="AZ41" s="699" t="str">
        <f t="array" ref="AZ41">iferror(index('Internal Staffing Calculator'!$R$9:$BL$115, match($A41,'Internal Staffing Calculator'!$B$9:$B169,0),match(AZ$5,'Internal Staffing Calculator'!$R$7:$BL$7,0)),"")</f>
        <v/>
      </c>
      <c r="BA41" s="699" t="str">
        <f t="array" ref="BA41">iferror(index('Internal Staffing Calculator'!$R$9:$BL$115, match($A41,'Internal Staffing Calculator'!$B$9:$B169,0),match(BA$5,'Internal Staffing Calculator'!$R$7:$BL$7,0)),"")</f>
        <v/>
      </c>
    </row>
    <row r="42">
      <c r="A42" s="682"/>
      <c r="B42" s="812" t="str">
        <f t="array" ref="B42">iferror(index('Internal Staffing Calculator'!P:P,match(A42,'Internal Staffing Calculator'!B:B,0)),"")</f>
        <v/>
      </c>
      <c r="C42" s="813" t="str">
        <f t="array" ref="C42">iferror(index('Internal Staffing Calculator'!BM:BM,match(A42,'Internal Staffing Calculator'!B:B,0)),"")</f>
        <v/>
      </c>
      <c r="D42" s="814" t="str">
        <f t="array" ref="D42">iferror(index('Internal Staffing Calculator'!F:F,match(A42,'Internal Staffing Calculator'!B:B,0)),"")</f>
        <v/>
      </c>
      <c r="E42" s="815">
        <f t="shared" si="4"/>
        <v>0</v>
      </c>
      <c r="F42" s="689"/>
      <c r="G42" s="699" t="str">
        <f t="array" ref="G42">iferror(index('Internal Staffing Calculator'!$R$9:$BL$115, match($A42,'Internal Staffing Calculator'!$B$9:$B169,0),match(G$5,'Internal Staffing Calculator'!$R$7:$BL$7,0)),"")</f>
        <v/>
      </c>
      <c r="H42" s="699" t="str">
        <f t="array" ref="H42">iferror(index('Internal Staffing Calculator'!$R$9:$BL$115, match($A42,'Internal Staffing Calculator'!$B$9:$B169,0),match(H$5,'Internal Staffing Calculator'!$R$7:$BL$7,0)),"")</f>
        <v/>
      </c>
      <c r="I42" s="699" t="str">
        <f t="array" ref="I42">iferror(index('Internal Staffing Calculator'!$R$9:$BL$115, match($A42,'Internal Staffing Calculator'!$B$9:$B169,0),match(I$5,'Internal Staffing Calculator'!$R$7:$BL$7,0)),"")</f>
        <v/>
      </c>
      <c r="J42" s="699" t="str">
        <f t="array" ref="J42">iferror(index('Internal Staffing Calculator'!$R$9:$BL$115, match($A42,'Internal Staffing Calculator'!$B$9:$B169,0),match(J$5,'Internal Staffing Calculator'!$R$7:$BL$7,0)),"")</f>
        <v/>
      </c>
      <c r="K42" s="699" t="str">
        <f t="array" ref="K42">iferror(index('Internal Staffing Calculator'!$R$9:$BL$115, match($A42,'Internal Staffing Calculator'!$B$9:$B169,0),match(K$5,'Internal Staffing Calculator'!$R$7:$BL$7,0)),"")</f>
        <v/>
      </c>
      <c r="L42" s="699" t="str">
        <f t="array" ref="L42">iferror(index('Internal Staffing Calculator'!$R$9:$BL$115, match($A42,'Internal Staffing Calculator'!$B$9:$B169,0),match(L$5,'Internal Staffing Calculator'!$R$7:$BL$7,0)),"")</f>
        <v/>
      </c>
      <c r="M42" s="699" t="str">
        <f t="array" ref="M42">iferror(index('Internal Staffing Calculator'!$R$9:$BL$115, match($A42,'Internal Staffing Calculator'!$B$9:$B169,0),match(M$5,'Internal Staffing Calculator'!$R$7:$BL$7,0)),"")</f>
        <v/>
      </c>
      <c r="N42" s="699" t="str">
        <f t="array" ref="N42">iferror(index('Internal Staffing Calculator'!$R$9:$BL$115, match($A42,'Internal Staffing Calculator'!$B$9:$B169,0),match(N$5,'Internal Staffing Calculator'!$R$7:$BL$7,0)),"")</f>
        <v/>
      </c>
      <c r="O42" s="699" t="str">
        <f t="array" ref="O42">iferror(index('Internal Staffing Calculator'!$R$9:$BL$115, match($A42,'Internal Staffing Calculator'!$B$9:$B169,0),match(O$5,'Internal Staffing Calculator'!$R$7:$BL$7,0)),"")</f>
        <v/>
      </c>
      <c r="P42" s="699" t="str">
        <f t="array" ref="P42">iferror(index('Internal Staffing Calculator'!$R$9:$BL$115, match($A42,'Internal Staffing Calculator'!$B$9:$B169,0),match(P$5,'Internal Staffing Calculator'!$R$7:$BL$7,0)),"")</f>
        <v/>
      </c>
      <c r="Q42" s="699" t="str">
        <f t="array" ref="Q42">iferror(index('Internal Staffing Calculator'!$R$9:$BL$115, match($A42,'Internal Staffing Calculator'!$B$9:$B169,0),match(Q$5,'Internal Staffing Calculator'!$R$7:$BL$7,0)),"")</f>
        <v/>
      </c>
      <c r="R42" s="699" t="str">
        <f t="array" ref="R42">iferror(index('Internal Staffing Calculator'!$R$9:$BL$115, match($A42,'Internal Staffing Calculator'!$B$9:$B169,0),match(R$5,'Internal Staffing Calculator'!$R$7:$BL$7,0)),"")</f>
        <v/>
      </c>
      <c r="S42" s="699" t="str">
        <f t="array" ref="S42">iferror(index('Internal Staffing Calculator'!$R$9:$BL$115, match($A42,'Internal Staffing Calculator'!$B$9:$B169,0),match(S$5,'Internal Staffing Calculator'!$R$7:$BL$7,0)),"")</f>
        <v/>
      </c>
      <c r="T42" s="699" t="str">
        <f t="array" ref="T42">iferror(index('Internal Staffing Calculator'!$R$9:$BL$115, match($A42,'Internal Staffing Calculator'!$B$9:$B169,0),match(T$5,'Internal Staffing Calculator'!$R$7:$BL$7,0)),"")</f>
        <v/>
      </c>
      <c r="U42" s="699" t="str">
        <f t="array" ref="U42">iferror(index('Internal Staffing Calculator'!$R$9:$BL$115, match($A42,'Internal Staffing Calculator'!$B$9:$B169,0),match(U$5,'Internal Staffing Calculator'!$R$7:$BL$7,0)),"")</f>
        <v/>
      </c>
      <c r="V42" s="699" t="str">
        <f t="array" ref="V42">iferror(index('Internal Staffing Calculator'!$R$9:$BL$115, match($A42,'Internal Staffing Calculator'!$B$9:$B169,0),match(V$5,'Internal Staffing Calculator'!$R$7:$BL$7,0)),"")</f>
        <v/>
      </c>
      <c r="W42" s="699" t="str">
        <f t="array" ref="W42">iferror(index('Internal Staffing Calculator'!$R$9:$BL$115, match($A42,'Internal Staffing Calculator'!$B$9:$B169,0),match(W$5,'Internal Staffing Calculator'!$R$7:$BL$7,0)),"")</f>
        <v/>
      </c>
      <c r="X42" s="699" t="str">
        <f t="array" ref="X42">iferror(index('Internal Staffing Calculator'!$R$9:$BL$115, match($A42,'Internal Staffing Calculator'!$B$9:$B169,0),match(X$5,'Internal Staffing Calculator'!$R$7:$BL$7,0)),"")</f>
        <v/>
      </c>
      <c r="Y42" s="699" t="str">
        <f t="array" ref="Y42">iferror(index('Internal Staffing Calculator'!$R$9:$BL$115, match($A42,'Internal Staffing Calculator'!$B$9:$B169,0),match(Y$5,'Internal Staffing Calculator'!$R$7:$BL$7,0)),"")</f>
        <v/>
      </c>
      <c r="Z42" s="699" t="str">
        <f t="array" ref="Z42">iferror(index('Internal Staffing Calculator'!$R$9:$BL$115, match($A42,'Internal Staffing Calculator'!$B$9:$B169,0),match(Z$5,'Internal Staffing Calculator'!$R$7:$BL$7,0)),"")</f>
        <v/>
      </c>
      <c r="AA42" s="699" t="str">
        <f t="array" ref="AA42">iferror(index('Internal Staffing Calculator'!$R$9:$BL$115, match($A42,'Internal Staffing Calculator'!$B$9:$B169,0),match(AA$5,'Internal Staffing Calculator'!$R$7:$BL$7,0)),"")</f>
        <v/>
      </c>
      <c r="AB42" s="699" t="str">
        <f t="array" ref="AB42">iferror(index('Internal Staffing Calculator'!$R$9:$BL$115, match($A42,'Internal Staffing Calculator'!$B$9:$B169,0),match(AB$5,'Internal Staffing Calculator'!$R$7:$BL$7,0)),"")</f>
        <v/>
      </c>
      <c r="AC42" s="699" t="str">
        <f t="array" ref="AC42">iferror(index('Internal Staffing Calculator'!$R$9:$BL$115, match($A42,'Internal Staffing Calculator'!$B$9:$B169,0),match(AC$5,'Internal Staffing Calculator'!$R$7:$BL$7,0)),"")</f>
        <v/>
      </c>
      <c r="AD42" s="699" t="str">
        <f t="array" ref="AD42">iferror(index('Internal Staffing Calculator'!$R$9:$BL$115, match($A42,'Internal Staffing Calculator'!$B$9:$B169,0),match(AD$5,'Internal Staffing Calculator'!$R$7:$BL$7,0)),"")</f>
        <v/>
      </c>
      <c r="AE42" s="699" t="str">
        <f t="array" ref="AE42">iferror(index('Internal Staffing Calculator'!$R$9:$BL$115, match($A42,'Internal Staffing Calculator'!$B$9:$B169,0),match(AE$5,'Internal Staffing Calculator'!$R$7:$BL$7,0)),"")</f>
        <v/>
      </c>
      <c r="AF42" s="699" t="str">
        <f t="array" ref="AF42">iferror(index('Internal Staffing Calculator'!$R$9:$BL$115, match($A42,'Internal Staffing Calculator'!$B$9:$B169,0),match(AF$5,'Internal Staffing Calculator'!$R$7:$BL$7,0)),"")</f>
        <v/>
      </c>
      <c r="AG42" s="699" t="str">
        <f t="array" ref="AG42">iferror(index('Internal Staffing Calculator'!$R$9:$BL$115, match($A42,'Internal Staffing Calculator'!$B$9:$B169,0),match(AG$5,'Internal Staffing Calculator'!$R$7:$BL$7,0)),"")</f>
        <v/>
      </c>
      <c r="AH42" s="699" t="str">
        <f t="array" ref="AH42">iferror(index('Internal Staffing Calculator'!$R$9:$BL$115, match($A42,'Internal Staffing Calculator'!$B$9:$B169,0),match(AH$5,'Internal Staffing Calculator'!$R$7:$BL$7,0)),"")</f>
        <v/>
      </c>
      <c r="AI42" s="699" t="str">
        <f t="array" ref="AI42">iferror(index('Internal Staffing Calculator'!$R$9:$BL$115, match($A42,'Internal Staffing Calculator'!$B$9:$B169,0),match(AI$5,'Internal Staffing Calculator'!$R$7:$BL$7,0)),"")</f>
        <v/>
      </c>
      <c r="AJ42" s="699" t="str">
        <f t="array" ref="AJ42">iferror(index('Internal Staffing Calculator'!$R$9:$BL$115, match($A42,'Internal Staffing Calculator'!$B$9:$B169,0),match(AJ$5,'Internal Staffing Calculator'!$R$7:$BL$7,0)),"")</f>
        <v/>
      </c>
      <c r="AK42" s="699" t="str">
        <f t="array" ref="AK42">iferror(index('Internal Staffing Calculator'!$R$9:$BL$115, match($A42,'Internal Staffing Calculator'!$B$9:$B169,0),match(AK$5,'Internal Staffing Calculator'!$R$7:$BL$7,0)),"")</f>
        <v/>
      </c>
      <c r="AL42" s="699" t="str">
        <f t="array" ref="AL42">iferror(index('Internal Staffing Calculator'!$R$9:$BL$115, match($A42,'Internal Staffing Calculator'!$B$9:$B169,0),match(AL$5,'Internal Staffing Calculator'!$R$7:$BL$7,0)),"")</f>
        <v/>
      </c>
      <c r="AM42" s="699" t="str">
        <f t="array" ref="AM42">iferror(index('Internal Staffing Calculator'!$R$9:$BL$115, match($A42,'Internal Staffing Calculator'!$B$9:$B169,0),match(AM$5,'Internal Staffing Calculator'!$R$7:$BL$7,0)),"")</f>
        <v/>
      </c>
      <c r="AN42" s="699" t="str">
        <f t="array" ref="AN42">iferror(index('Internal Staffing Calculator'!$R$9:$BL$115, match($A42,'Internal Staffing Calculator'!$B$9:$B169,0),match(AN$5,'Internal Staffing Calculator'!$R$7:$BL$7,0)),"")</f>
        <v/>
      </c>
      <c r="AO42" s="699" t="str">
        <f t="array" ref="AO42">iferror(index('Internal Staffing Calculator'!$R$9:$BL$115, match($A42,'Internal Staffing Calculator'!$B$9:$B169,0),match(AO$5,'Internal Staffing Calculator'!$R$7:$BL$7,0)),"")</f>
        <v/>
      </c>
      <c r="AP42" s="699" t="str">
        <f t="array" ref="AP42">iferror(index('Internal Staffing Calculator'!$R$9:$BL$115, match($A42,'Internal Staffing Calculator'!$B$9:$B169,0),match(AP$5,'Internal Staffing Calculator'!$R$7:$BL$7,0)),"")</f>
        <v/>
      </c>
      <c r="AQ42" s="699" t="str">
        <f t="array" ref="AQ42">iferror(index('Internal Staffing Calculator'!$R$9:$BL$115, match($A42,'Internal Staffing Calculator'!$B$9:$B169,0),match(AQ$5,'Internal Staffing Calculator'!$R$7:$BL$7,0)),"")</f>
        <v/>
      </c>
      <c r="AR42" s="699" t="str">
        <f t="array" ref="AR42">iferror(index('Internal Staffing Calculator'!$R$9:$BL$115, match($A42,'Internal Staffing Calculator'!$B$9:$B169,0),match(AR$5,'Internal Staffing Calculator'!$R$7:$BL$7,0)),"")</f>
        <v/>
      </c>
      <c r="AS42" s="699" t="str">
        <f t="array" ref="AS42">iferror(index('Internal Staffing Calculator'!$R$9:$BL$115, match($A42,'Internal Staffing Calculator'!$B$9:$B169,0),match(AS$5,'Internal Staffing Calculator'!$R$7:$BL$7,0)),"")</f>
        <v/>
      </c>
      <c r="AT42" s="699" t="str">
        <f t="array" ref="AT42">iferror(index('Internal Staffing Calculator'!$R$9:$BL$115, match($A42,'Internal Staffing Calculator'!$B$9:$B169,0),match(AT$5,'Internal Staffing Calculator'!$R$7:$BL$7,0)),"")</f>
        <v/>
      </c>
      <c r="AU42" s="699" t="str">
        <f t="array" ref="AU42">iferror(index('Internal Staffing Calculator'!$R$9:$BL$115, match($A42,'Internal Staffing Calculator'!$B$9:$B169,0),match(AU$5,'Internal Staffing Calculator'!$R$7:$BL$7,0)),"")</f>
        <v/>
      </c>
      <c r="AV42" s="699" t="str">
        <f t="array" ref="AV42">iferror(index('Internal Staffing Calculator'!$R$9:$BL$115, match($A42,'Internal Staffing Calculator'!$B$9:$B169,0),match(AV$5,'Internal Staffing Calculator'!$R$7:$BL$7,0)),"")</f>
        <v/>
      </c>
      <c r="AW42" s="699" t="str">
        <f t="array" ref="AW42">iferror(index('Internal Staffing Calculator'!$R$9:$BL$115, match($A42,'Internal Staffing Calculator'!$B$9:$B169,0),match(AW$5,'Internal Staffing Calculator'!$R$7:$BL$7,0)),"")</f>
        <v/>
      </c>
      <c r="AX42" s="699" t="str">
        <f t="array" ref="AX42">iferror(index('Internal Staffing Calculator'!$R$9:$BL$115, match($A42,'Internal Staffing Calculator'!$B$9:$B169,0),match(AX$5,'Internal Staffing Calculator'!$R$7:$BL$7,0)),"")</f>
        <v/>
      </c>
      <c r="AY42" s="699" t="str">
        <f t="array" ref="AY42">iferror(index('Internal Staffing Calculator'!$R$9:$BL$115, match($A42,'Internal Staffing Calculator'!$B$9:$B169,0),match(AY$5,'Internal Staffing Calculator'!$R$7:$BL$7,0)),"")</f>
        <v/>
      </c>
      <c r="AZ42" s="699" t="str">
        <f t="array" ref="AZ42">iferror(index('Internal Staffing Calculator'!$R$9:$BL$115, match($A42,'Internal Staffing Calculator'!$B$9:$B169,0),match(AZ$5,'Internal Staffing Calculator'!$R$7:$BL$7,0)),"")</f>
        <v/>
      </c>
      <c r="BA42" s="699" t="str">
        <f t="array" ref="BA42">iferror(index('Internal Staffing Calculator'!$R$9:$BL$115, match($A42,'Internal Staffing Calculator'!$B$9:$B169,0),match(BA$5,'Internal Staffing Calculator'!$R$7:$BL$7,0)),"")</f>
        <v/>
      </c>
    </row>
    <row r="43">
      <c r="A43" s="693"/>
      <c r="B43" s="812" t="str">
        <f t="array" ref="B43">iferror(index('Internal Staffing Calculator'!P:P,match(A43,'Internal Staffing Calculator'!B:B,0)),"")</f>
        <v/>
      </c>
      <c r="C43" s="813" t="str">
        <f t="array" ref="C43">iferror(index('Internal Staffing Calculator'!BM:BM,match(A43,'Internal Staffing Calculator'!B:B,0)),"")</f>
        <v/>
      </c>
      <c r="D43" s="814" t="str">
        <f t="array" ref="D43">iferror(index('Internal Staffing Calculator'!F:F,match(A43,'Internal Staffing Calculator'!B:B,0)),"")</f>
        <v/>
      </c>
      <c r="E43" s="815">
        <f t="shared" si="4"/>
        <v>0</v>
      </c>
      <c r="F43" s="689"/>
      <c r="G43" s="699" t="str">
        <f t="array" ref="G43">iferror(index('Internal Staffing Calculator'!$R$9:$BL$115, match($A43,'Internal Staffing Calculator'!$B$9:$B169,0),match(G$5,'Internal Staffing Calculator'!$R$7:$BL$7,0)),"")</f>
        <v/>
      </c>
      <c r="H43" s="699" t="str">
        <f t="array" ref="H43">iferror(index('Internal Staffing Calculator'!$R$9:$BL$115, match($A43,'Internal Staffing Calculator'!$B$9:$B169,0),match(H$5,'Internal Staffing Calculator'!$R$7:$BL$7,0)),"")</f>
        <v/>
      </c>
      <c r="I43" s="699" t="str">
        <f t="array" ref="I43">iferror(index('Internal Staffing Calculator'!$R$9:$BL$115, match($A43,'Internal Staffing Calculator'!$B$9:$B169,0),match(I$5,'Internal Staffing Calculator'!$R$7:$BL$7,0)),"")</f>
        <v/>
      </c>
      <c r="J43" s="699" t="str">
        <f t="array" ref="J43">iferror(index('Internal Staffing Calculator'!$R$9:$BL$115, match($A43,'Internal Staffing Calculator'!$B$9:$B169,0),match(J$5,'Internal Staffing Calculator'!$R$7:$BL$7,0)),"")</f>
        <v/>
      </c>
      <c r="K43" s="699" t="str">
        <f t="array" ref="K43">iferror(index('Internal Staffing Calculator'!$R$9:$BL$115, match($A43,'Internal Staffing Calculator'!$B$9:$B169,0),match(K$5,'Internal Staffing Calculator'!$R$7:$BL$7,0)),"")</f>
        <v/>
      </c>
      <c r="L43" s="699" t="str">
        <f t="array" ref="L43">iferror(index('Internal Staffing Calculator'!$R$9:$BL$115, match($A43,'Internal Staffing Calculator'!$B$9:$B169,0),match(L$5,'Internal Staffing Calculator'!$R$7:$BL$7,0)),"")</f>
        <v/>
      </c>
      <c r="M43" s="699" t="str">
        <f t="array" ref="M43">iferror(index('Internal Staffing Calculator'!$R$9:$BL$115, match($A43,'Internal Staffing Calculator'!$B$9:$B169,0),match(M$5,'Internal Staffing Calculator'!$R$7:$BL$7,0)),"")</f>
        <v/>
      </c>
      <c r="N43" s="699" t="str">
        <f t="array" ref="N43">iferror(index('Internal Staffing Calculator'!$R$9:$BL$115, match($A43,'Internal Staffing Calculator'!$B$9:$B169,0),match(N$5,'Internal Staffing Calculator'!$R$7:$BL$7,0)),"")</f>
        <v/>
      </c>
      <c r="O43" s="699" t="str">
        <f t="array" ref="O43">iferror(index('Internal Staffing Calculator'!$R$9:$BL$115, match($A43,'Internal Staffing Calculator'!$B$9:$B169,0),match(O$5,'Internal Staffing Calculator'!$R$7:$BL$7,0)),"")</f>
        <v/>
      </c>
      <c r="P43" s="699" t="str">
        <f t="array" ref="P43">iferror(index('Internal Staffing Calculator'!$R$9:$BL$115, match($A43,'Internal Staffing Calculator'!$B$9:$B169,0),match(P$5,'Internal Staffing Calculator'!$R$7:$BL$7,0)),"")</f>
        <v/>
      </c>
      <c r="Q43" s="699" t="str">
        <f t="array" ref="Q43">iferror(index('Internal Staffing Calculator'!$R$9:$BL$115, match($A43,'Internal Staffing Calculator'!$B$9:$B169,0),match(Q$5,'Internal Staffing Calculator'!$R$7:$BL$7,0)),"")</f>
        <v/>
      </c>
      <c r="R43" s="699" t="str">
        <f t="array" ref="R43">iferror(index('Internal Staffing Calculator'!$R$9:$BL$115, match($A43,'Internal Staffing Calculator'!$B$9:$B169,0),match(R$5,'Internal Staffing Calculator'!$R$7:$BL$7,0)),"")</f>
        <v/>
      </c>
      <c r="S43" s="699" t="str">
        <f t="array" ref="S43">iferror(index('Internal Staffing Calculator'!$R$9:$BL$115, match($A43,'Internal Staffing Calculator'!$B$9:$B169,0),match(S$5,'Internal Staffing Calculator'!$R$7:$BL$7,0)),"")</f>
        <v/>
      </c>
      <c r="T43" s="699" t="str">
        <f t="array" ref="T43">iferror(index('Internal Staffing Calculator'!$R$9:$BL$115, match($A43,'Internal Staffing Calculator'!$B$9:$B169,0),match(T$5,'Internal Staffing Calculator'!$R$7:$BL$7,0)),"")</f>
        <v/>
      </c>
      <c r="U43" s="699" t="str">
        <f t="array" ref="U43">iferror(index('Internal Staffing Calculator'!$R$9:$BL$115, match($A43,'Internal Staffing Calculator'!$B$9:$B169,0),match(U$5,'Internal Staffing Calculator'!$R$7:$BL$7,0)),"")</f>
        <v/>
      </c>
      <c r="V43" s="699" t="str">
        <f t="array" ref="V43">iferror(index('Internal Staffing Calculator'!$R$9:$BL$115, match($A43,'Internal Staffing Calculator'!$B$9:$B169,0),match(V$5,'Internal Staffing Calculator'!$R$7:$BL$7,0)),"")</f>
        <v/>
      </c>
      <c r="W43" s="699" t="str">
        <f t="array" ref="W43">iferror(index('Internal Staffing Calculator'!$R$9:$BL$115, match($A43,'Internal Staffing Calculator'!$B$9:$B169,0),match(W$5,'Internal Staffing Calculator'!$R$7:$BL$7,0)),"")</f>
        <v/>
      </c>
      <c r="X43" s="699" t="str">
        <f t="array" ref="X43">iferror(index('Internal Staffing Calculator'!$R$9:$BL$115, match($A43,'Internal Staffing Calculator'!$B$9:$B169,0),match(X$5,'Internal Staffing Calculator'!$R$7:$BL$7,0)),"")</f>
        <v/>
      </c>
      <c r="Y43" s="699" t="str">
        <f t="array" ref="Y43">iferror(index('Internal Staffing Calculator'!$R$9:$BL$115, match($A43,'Internal Staffing Calculator'!$B$9:$B169,0),match(Y$5,'Internal Staffing Calculator'!$R$7:$BL$7,0)),"")</f>
        <v/>
      </c>
      <c r="Z43" s="699" t="str">
        <f t="array" ref="Z43">iferror(index('Internal Staffing Calculator'!$R$9:$BL$115, match($A43,'Internal Staffing Calculator'!$B$9:$B169,0),match(Z$5,'Internal Staffing Calculator'!$R$7:$BL$7,0)),"")</f>
        <v/>
      </c>
      <c r="AA43" s="699" t="str">
        <f t="array" ref="AA43">iferror(index('Internal Staffing Calculator'!$R$9:$BL$115, match($A43,'Internal Staffing Calculator'!$B$9:$B169,0),match(AA$5,'Internal Staffing Calculator'!$R$7:$BL$7,0)),"")</f>
        <v/>
      </c>
      <c r="AB43" s="699" t="str">
        <f t="array" ref="AB43">iferror(index('Internal Staffing Calculator'!$R$9:$BL$115, match($A43,'Internal Staffing Calculator'!$B$9:$B169,0),match(AB$5,'Internal Staffing Calculator'!$R$7:$BL$7,0)),"")</f>
        <v/>
      </c>
      <c r="AC43" s="699" t="str">
        <f t="array" ref="AC43">iferror(index('Internal Staffing Calculator'!$R$9:$BL$115, match($A43,'Internal Staffing Calculator'!$B$9:$B169,0),match(AC$5,'Internal Staffing Calculator'!$R$7:$BL$7,0)),"")</f>
        <v/>
      </c>
      <c r="AD43" s="699" t="str">
        <f t="array" ref="AD43">iferror(index('Internal Staffing Calculator'!$R$9:$BL$115, match($A43,'Internal Staffing Calculator'!$B$9:$B169,0),match(AD$5,'Internal Staffing Calculator'!$R$7:$BL$7,0)),"")</f>
        <v/>
      </c>
      <c r="AE43" s="699" t="str">
        <f t="array" ref="AE43">iferror(index('Internal Staffing Calculator'!$R$9:$BL$115, match($A43,'Internal Staffing Calculator'!$B$9:$B169,0),match(AE$5,'Internal Staffing Calculator'!$R$7:$BL$7,0)),"")</f>
        <v/>
      </c>
      <c r="AF43" s="699" t="str">
        <f t="array" ref="AF43">iferror(index('Internal Staffing Calculator'!$R$9:$BL$115, match($A43,'Internal Staffing Calculator'!$B$9:$B169,0),match(AF$5,'Internal Staffing Calculator'!$R$7:$BL$7,0)),"")</f>
        <v/>
      </c>
      <c r="AG43" s="699" t="str">
        <f t="array" ref="AG43">iferror(index('Internal Staffing Calculator'!$R$9:$BL$115, match($A43,'Internal Staffing Calculator'!$B$9:$B169,0),match(AG$5,'Internal Staffing Calculator'!$R$7:$BL$7,0)),"")</f>
        <v/>
      </c>
      <c r="AH43" s="699" t="str">
        <f t="array" ref="AH43">iferror(index('Internal Staffing Calculator'!$R$9:$BL$115, match($A43,'Internal Staffing Calculator'!$B$9:$B169,0),match(AH$5,'Internal Staffing Calculator'!$R$7:$BL$7,0)),"")</f>
        <v/>
      </c>
      <c r="AI43" s="699" t="str">
        <f t="array" ref="AI43">iferror(index('Internal Staffing Calculator'!$R$9:$BL$115, match($A43,'Internal Staffing Calculator'!$B$9:$B169,0),match(AI$5,'Internal Staffing Calculator'!$R$7:$BL$7,0)),"")</f>
        <v/>
      </c>
      <c r="AJ43" s="699" t="str">
        <f t="array" ref="AJ43">iferror(index('Internal Staffing Calculator'!$R$9:$BL$115, match($A43,'Internal Staffing Calculator'!$B$9:$B169,0),match(AJ$5,'Internal Staffing Calculator'!$R$7:$BL$7,0)),"")</f>
        <v/>
      </c>
      <c r="AK43" s="699" t="str">
        <f t="array" ref="AK43">iferror(index('Internal Staffing Calculator'!$R$9:$BL$115, match($A43,'Internal Staffing Calculator'!$B$9:$B169,0),match(AK$5,'Internal Staffing Calculator'!$R$7:$BL$7,0)),"")</f>
        <v/>
      </c>
      <c r="AL43" s="699" t="str">
        <f t="array" ref="AL43">iferror(index('Internal Staffing Calculator'!$R$9:$BL$115, match($A43,'Internal Staffing Calculator'!$B$9:$B169,0),match(AL$5,'Internal Staffing Calculator'!$R$7:$BL$7,0)),"")</f>
        <v/>
      </c>
      <c r="AM43" s="699" t="str">
        <f t="array" ref="AM43">iferror(index('Internal Staffing Calculator'!$R$9:$BL$115, match($A43,'Internal Staffing Calculator'!$B$9:$B169,0),match(AM$5,'Internal Staffing Calculator'!$R$7:$BL$7,0)),"")</f>
        <v/>
      </c>
      <c r="AN43" s="699" t="str">
        <f t="array" ref="AN43">iferror(index('Internal Staffing Calculator'!$R$9:$BL$115, match($A43,'Internal Staffing Calculator'!$B$9:$B169,0),match(AN$5,'Internal Staffing Calculator'!$R$7:$BL$7,0)),"")</f>
        <v/>
      </c>
      <c r="AO43" s="699" t="str">
        <f t="array" ref="AO43">iferror(index('Internal Staffing Calculator'!$R$9:$BL$115, match($A43,'Internal Staffing Calculator'!$B$9:$B169,0),match(AO$5,'Internal Staffing Calculator'!$R$7:$BL$7,0)),"")</f>
        <v/>
      </c>
      <c r="AP43" s="699" t="str">
        <f t="array" ref="AP43">iferror(index('Internal Staffing Calculator'!$R$9:$BL$115, match($A43,'Internal Staffing Calculator'!$B$9:$B169,0),match(AP$5,'Internal Staffing Calculator'!$R$7:$BL$7,0)),"")</f>
        <v/>
      </c>
      <c r="AQ43" s="699" t="str">
        <f t="array" ref="AQ43">iferror(index('Internal Staffing Calculator'!$R$9:$BL$115, match($A43,'Internal Staffing Calculator'!$B$9:$B169,0),match(AQ$5,'Internal Staffing Calculator'!$R$7:$BL$7,0)),"")</f>
        <v/>
      </c>
      <c r="AR43" s="699" t="str">
        <f t="array" ref="AR43">iferror(index('Internal Staffing Calculator'!$R$9:$BL$115, match($A43,'Internal Staffing Calculator'!$B$9:$B169,0),match(AR$5,'Internal Staffing Calculator'!$R$7:$BL$7,0)),"")</f>
        <v/>
      </c>
      <c r="AS43" s="699" t="str">
        <f t="array" ref="AS43">iferror(index('Internal Staffing Calculator'!$R$9:$BL$115, match($A43,'Internal Staffing Calculator'!$B$9:$B169,0),match(AS$5,'Internal Staffing Calculator'!$R$7:$BL$7,0)),"")</f>
        <v/>
      </c>
      <c r="AT43" s="699" t="str">
        <f t="array" ref="AT43">iferror(index('Internal Staffing Calculator'!$R$9:$BL$115, match($A43,'Internal Staffing Calculator'!$B$9:$B169,0),match(AT$5,'Internal Staffing Calculator'!$R$7:$BL$7,0)),"")</f>
        <v/>
      </c>
      <c r="AU43" s="699" t="str">
        <f t="array" ref="AU43">iferror(index('Internal Staffing Calculator'!$R$9:$BL$115, match($A43,'Internal Staffing Calculator'!$B$9:$B169,0),match(AU$5,'Internal Staffing Calculator'!$R$7:$BL$7,0)),"")</f>
        <v/>
      </c>
      <c r="AV43" s="699" t="str">
        <f t="array" ref="AV43">iferror(index('Internal Staffing Calculator'!$R$9:$BL$115, match($A43,'Internal Staffing Calculator'!$B$9:$B169,0),match(AV$5,'Internal Staffing Calculator'!$R$7:$BL$7,0)),"")</f>
        <v/>
      </c>
      <c r="AW43" s="699" t="str">
        <f t="array" ref="AW43">iferror(index('Internal Staffing Calculator'!$R$9:$BL$115, match($A43,'Internal Staffing Calculator'!$B$9:$B169,0),match(AW$5,'Internal Staffing Calculator'!$R$7:$BL$7,0)),"")</f>
        <v/>
      </c>
      <c r="AX43" s="699" t="str">
        <f t="array" ref="AX43">iferror(index('Internal Staffing Calculator'!$R$9:$BL$115, match($A43,'Internal Staffing Calculator'!$B$9:$B169,0),match(AX$5,'Internal Staffing Calculator'!$R$7:$BL$7,0)),"")</f>
        <v/>
      </c>
      <c r="AY43" s="699" t="str">
        <f t="array" ref="AY43">iferror(index('Internal Staffing Calculator'!$R$9:$BL$115, match($A43,'Internal Staffing Calculator'!$B$9:$B169,0),match(AY$5,'Internal Staffing Calculator'!$R$7:$BL$7,0)),"")</f>
        <v/>
      </c>
      <c r="AZ43" s="699" t="str">
        <f t="array" ref="AZ43">iferror(index('Internal Staffing Calculator'!$R$9:$BL$115, match($A43,'Internal Staffing Calculator'!$B$9:$B169,0),match(AZ$5,'Internal Staffing Calculator'!$R$7:$BL$7,0)),"")</f>
        <v/>
      </c>
      <c r="BA43" s="699" t="str">
        <f t="array" ref="BA43">iferror(index('Internal Staffing Calculator'!$R$9:$BL$115, match($A43,'Internal Staffing Calculator'!$B$9:$B169,0),match(BA$5,'Internal Staffing Calculator'!$R$7:$BL$7,0)),"")</f>
        <v/>
      </c>
    </row>
    <row r="44">
      <c r="A44" s="693"/>
      <c r="B44" s="812" t="str">
        <f t="array" ref="B44">iferror(index('Internal Staffing Calculator'!P:P,match(A44,'Internal Staffing Calculator'!B:B,0)),"")</f>
        <v/>
      </c>
      <c r="C44" s="813" t="str">
        <f t="array" ref="C44">iferror(index('Internal Staffing Calculator'!BM:BM,match(A44,'Internal Staffing Calculator'!B:B,0)),"")</f>
        <v/>
      </c>
      <c r="D44" s="814" t="str">
        <f t="array" ref="D44">iferror(index('Internal Staffing Calculator'!F:F,match(A44,'Internal Staffing Calculator'!B:B,0)),"")</f>
        <v/>
      </c>
      <c r="E44" s="815">
        <f t="shared" si="4"/>
        <v>0</v>
      </c>
      <c r="F44" s="689"/>
      <c r="G44" s="699" t="str">
        <f t="array" ref="G44">iferror(index('Internal Staffing Calculator'!$R$9:$BL$115, match($A44,'Internal Staffing Calculator'!$B$9:$B169,0),match(G$5,'Internal Staffing Calculator'!$R$7:$BL$7,0)),"")</f>
        <v/>
      </c>
      <c r="H44" s="699" t="str">
        <f t="array" ref="H44">iferror(index('Internal Staffing Calculator'!$R$9:$BL$115, match($A44,'Internal Staffing Calculator'!$B$9:$B169,0),match(H$5,'Internal Staffing Calculator'!$R$7:$BL$7,0)),"")</f>
        <v/>
      </c>
      <c r="I44" s="699" t="str">
        <f t="array" ref="I44">iferror(index('Internal Staffing Calculator'!$R$9:$BL$115, match($A44,'Internal Staffing Calculator'!$B$9:$B169,0),match(I$5,'Internal Staffing Calculator'!$R$7:$BL$7,0)),"")</f>
        <v/>
      </c>
      <c r="J44" s="699" t="str">
        <f t="array" ref="J44">iferror(index('Internal Staffing Calculator'!$R$9:$BL$115, match($A44,'Internal Staffing Calculator'!$B$9:$B169,0),match(J$5,'Internal Staffing Calculator'!$R$7:$BL$7,0)),"")</f>
        <v/>
      </c>
      <c r="K44" s="699" t="str">
        <f t="array" ref="K44">iferror(index('Internal Staffing Calculator'!$R$9:$BL$115, match($A44,'Internal Staffing Calculator'!$B$9:$B169,0),match(K$5,'Internal Staffing Calculator'!$R$7:$BL$7,0)),"")</f>
        <v/>
      </c>
      <c r="L44" s="699" t="str">
        <f t="array" ref="L44">iferror(index('Internal Staffing Calculator'!$R$9:$BL$115, match($A44,'Internal Staffing Calculator'!$B$9:$B169,0),match(L$5,'Internal Staffing Calculator'!$R$7:$BL$7,0)),"")</f>
        <v/>
      </c>
      <c r="M44" s="699" t="str">
        <f t="array" ref="M44">iferror(index('Internal Staffing Calculator'!$R$9:$BL$115, match($A44,'Internal Staffing Calculator'!$B$9:$B169,0),match(M$5,'Internal Staffing Calculator'!$R$7:$BL$7,0)),"")</f>
        <v/>
      </c>
      <c r="N44" s="699" t="str">
        <f t="array" ref="N44">iferror(index('Internal Staffing Calculator'!$R$9:$BL$115, match($A44,'Internal Staffing Calculator'!$B$9:$B169,0),match(N$5,'Internal Staffing Calculator'!$R$7:$BL$7,0)),"")</f>
        <v/>
      </c>
      <c r="O44" s="699" t="str">
        <f t="array" ref="O44">iferror(index('Internal Staffing Calculator'!$R$9:$BL$115, match($A44,'Internal Staffing Calculator'!$B$9:$B169,0),match(O$5,'Internal Staffing Calculator'!$R$7:$BL$7,0)),"")</f>
        <v/>
      </c>
      <c r="P44" s="699" t="str">
        <f t="array" ref="P44">iferror(index('Internal Staffing Calculator'!$R$9:$BL$115, match($A44,'Internal Staffing Calculator'!$B$9:$B169,0),match(P$5,'Internal Staffing Calculator'!$R$7:$BL$7,0)),"")</f>
        <v/>
      </c>
      <c r="Q44" s="699" t="str">
        <f t="array" ref="Q44">iferror(index('Internal Staffing Calculator'!$R$9:$BL$115, match($A44,'Internal Staffing Calculator'!$B$9:$B169,0),match(Q$5,'Internal Staffing Calculator'!$R$7:$BL$7,0)),"")</f>
        <v/>
      </c>
      <c r="R44" s="699" t="str">
        <f t="array" ref="R44">iferror(index('Internal Staffing Calculator'!$R$9:$BL$115, match($A44,'Internal Staffing Calculator'!$B$9:$B169,0),match(R$5,'Internal Staffing Calculator'!$R$7:$BL$7,0)),"")</f>
        <v/>
      </c>
      <c r="S44" s="699" t="str">
        <f t="array" ref="S44">iferror(index('Internal Staffing Calculator'!$R$9:$BL$115, match($A44,'Internal Staffing Calculator'!$B$9:$B169,0),match(S$5,'Internal Staffing Calculator'!$R$7:$BL$7,0)),"")</f>
        <v/>
      </c>
      <c r="T44" s="699" t="str">
        <f t="array" ref="T44">iferror(index('Internal Staffing Calculator'!$R$9:$BL$115, match($A44,'Internal Staffing Calculator'!$B$9:$B169,0),match(T$5,'Internal Staffing Calculator'!$R$7:$BL$7,0)),"")</f>
        <v/>
      </c>
      <c r="U44" s="699" t="str">
        <f t="array" ref="U44">iferror(index('Internal Staffing Calculator'!$R$9:$BL$115, match($A44,'Internal Staffing Calculator'!$B$9:$B169,0),match(U$5,'Internal Staffing Calculator'!$R$7:$BL$7,0)),"")</f>
        <v/>
      </c>
      <c r="V44" s="699" t="str">
        <f t="array" ref="V44">iferror(index('Internal Staffing Calculator'!$R$9:$BL$115, match($A44,'Internal Staffing Calculator'!$B$9:$B169,0),match(V$5,'Internal Staffing Calculator'!$R$7:$BL$7,0)),"")</f>
        <v/>
      </c>
      <c r="W44" s="699" t="str">
        <f t="array" ref="W44">iferror(index('Internal Staffing Calculator'!$R$9:$BL$115, match($A44,'Internal Staffing Calculator'!$B$9:$B169,0),match(W$5,'Internal Staffing Calculator'!$R$7:$BL$7,0)),"")</f>
        <v/>
      </c>
      <c r="X44" s="699" t="str">
        <f t="array" ref="X44">iferror(index('Internal Staffing Calculator'!$R$9:$BL$115, match($A44,'Internal Staffing Calculator'!$B$9:$B169,0),match(X$5,'Internal Staffing Calculator'!$R$7:$BL$7,0)),"")</f>
        <v/>
      </c>
      <c r="Y44" s="699" t="str">
        <f t="array" ref="Y44">iferror(index('Internal Staffing Calculator'!$R$9:$BL$115, match($A44,'Internal Staffing Calculator'!$B$9:$B169,0),match(Y$5,'Internal Staffing Calculator'!$R$7:$BL$7,0)),"")</f>
        <v/>
      </c>
      <c r="Z44" s="699" t="str">
        <f t="array" ref="Z44">iferror(index('Internal Staffing Calculator'!$R$9:$BL$115, match($A44,'Internal Staffing Calculator'!$B$9:$B169,0),match(Z$5,'Internal Staffing Calculator'!$R$7:$BL$7,0)),"")</f>
        <v/>
      </c>
      <c r="AA44" s="699" t="str">
        <f t="array" ref="AA44">iferror(index('Internal Staffing Calculator'!$R$9:$BL$115, match($A44,'Internal Staffing Calculator'!$B$9:$B169,0),match(AA$5,'Internal Staffing Calculator'!$R$7:$BL$7,0)),"")</f>
        <v/>
      </c>
      <c r="AB44" s="699" t="str">
        <f t="array" ref="AB44">iferror(index('Internal Staffing Calculator'!$R$9:$BL$115, match($A44,'Internal Staffing Calculator'!$B$9:$B169,0),match(AB$5,'Internal Staffing Calculator'!$R$7:$BL$7,0)),"")</f>
        <v/>
      </c>
      <c r="AC44" s="699" t="str">
        <f t="array" ref="AC44">iferror(index('Internal Staffing Calculator'!$R$9:$BL$115, match($A44,'Internal Staffing Calculator'!$B$9:$B169,0),match(AC$5,'Internal Staffing Calculator'!$R$7:$BL$7,0)),"")</f>
        <v/>
      </c>
      <c r="AD44" s="699" t="str">
        <f t="array" ref="AD44">iferror(index('Internal Staffing Calculator'!$R$9:$BL$115, match($A44,'Internal Staffing Calculator'!$B$9:$B169,0),match(AD$5,'Internal Staffing Calculator'!$R$7:$BL$7,0)),"")</f>
        <v/>
      </c>
      <c r="AE44" s="699" t="str">
        <f t="array" ref="AE44">iferror(index('Internal Staffing Calculator'!$R$9:$BL$115, match($A44,'Internal Staffing Calculator'!$B$9:$B169,0),match(AE$5,'Internal Staffing Calculator'!$R$7:$BL$7,0)),"")</f>
        <v/>
      </c>
      <c r="AF44" s="699" t="str">
        <f t="array" ref="AF44">iferror(index('Internal Staffing Calculator'!$R$9:$BL$115, match($A44,'Internal Staffing Calculator'!$B$9:$B169,0),match(AF$5,'Internal Staffing Calculator'!$R$7:$BL$7,0)),"")</f>
        <v/>
      </c>
      <c r="AG44" s="699" t="str">
        <f t="array" ref="AG44">iferror(index('Internal Staffing Calculator'!$R$9:$BL$115, match($A44,'Internal Staffing Calculator'!$B$9:$B169,0),match(AG$5,'Internal Staffing Calculator'!$R$7:$BL$7,0)),"")</f>
        <v/>
      </c>
      <c r="AH44" s="699" t="str">
        <f t="array" ref="AH44">iferror(index('Internal Staffing Calculator'!$R$9:$BL$115, match($A44,'Internal Staffing Calculator'!$B$9:$B169,0),match(AH$5,'Internal Staffing Calculator'!$R$7:$BL$7,0)),"")</f>
        <v/>
      </c>
      <c r="AI44" s="699" t="str">
        <f t="array" ref="AI44">iferror(index('Internal Staffing Calculator'!$R$9:$BL$115, match($A44,'Internal Staffing Calculator'!$B$9:$B169,0),match(AI$5,'Internal Staffing Calculator'!$R$7:$BL$7,0)),"")</f>
        <v/>
      </c>
      <c r="AJ44" s="699" t="str">
        <f t="array" ref="AJ44">iferror(index('Internal Staffing Calculator'!$R$9:$BL$115, match($A44,'Internal Staffing Calculator'!$B$9:$B169,0),match(AJ$5,'Internal Staffing Calculator'!$R$7:$BL$7,0)),"")</f>
        <v/>
      </c>
      <c r="AK44" s="699" t="str">
        <f t="array" ref="AK44">iferror(index('Internal Staffing Calculator'!$R$9:$BL$115, match($A44,'Internal Staffing Calculator'!$B$9:$B169,0),match(AK$5,'Internal Staffing Calculator'!$R$7:$BL$7,0)),"")</f>
        <v/>
      </c>
      <c r="AL44" s="699" t="str">
        <f t="array" ref="AL44">iferror(index('Internal Staffing Calculator'!$R$9:$BL$115, match($A44,'Internal Staffing Calculator'!$B$9:$B169,0),match(AL$5,'Internal Staffing Calculator'!$R$7:$BL$7,0)),"")</f>
        <v/>
      </c>
      <c r="AM44" s="699" t="str">
        <f t="array" ref="AM44">iferror(index('Internal Staffing Calculator'!$R$9:$BL$115, match($A44,'Internal Staffing Calculator'!$B$9:$B169,0),match(AM$5,'Internal Staffing Calculator'!$R$7:$BL$7,0)),"")</f>
        <v/>
      </c>
      <c r="AN44" s="699" t="str">
        <f t="array" ref="AN44">iferror(index('Internal Staffing Calculator'!$R$9:$BL$115, match($A44,'Internal Staffing Calculator'!$B$9:$B169,0),match(AN$5,'Internal Staffing Calculator'!$R$7:$BL$7,0)),"")</f>
        <v/>
      </c>
      <c r="AO44" s="699" t="str">
        <f t="array" ref="AO44">iferror(index('Internal Staffing Calculator'!$R$9:$BL$115, match($A44,'Internal Staffing Calculator'!$B$9:$B169,0),match(AO$5,'Internal Staffing Calculator'!$R$7:$BL$7,0)),"")</f>
        <v/>
      </c>
      <c r="AP44" s="699" t="str">
        <f t="array" ref="AP44">iferror(index('Internal Staffing Calculator'!$R$9:$BL$115, match($A44,'Internal Staffing Calculator'!$B$9:$B169,0),match(AP$5,'Internal Staffing Calculator'!$R$7:$BL$7,0)),"")</f>
        <v/>
      </c>
      <c r="AQ44" s="699" t="str">
        <f t="array" ref="AQ44">iferror(index('Internal Staffing Calculator'!$R$9:$BL$115, match($A44,'Internal Staffing Calculator'!$B$9:$B169,0),match(AQ$5,'Internal Staffing Calculator'!$R$7:$BL$7,0)),"")</f>
        <v/>
      </c>
      <c r="AR44" s="699" t="str">
        <f t="array" ref="AR44">iferror(index('Internal Staffing Calculator'!$R$9:$BL$115, match($A44,'Internal Staffing Calculator'!$B$9:$B169,0),match(AR$5,'Internal Staffing Calculator'!$R$7:$BL$7,0)),"")</f>
        <v/>
      </c>
      <c r="AS44" s="699" t="str">
        <f t="array" ref="AS44">iferror(index('Internal Staffing Calculator'!$R$9:$BL$115, match($A44,'Internal Staffing Calculator'!$B$9:$B169,0),match(AS$5,'Internal Staffing Calculator'!$R$7:$BL$7,0)),"")</f>
        <v/>
      </c>
      <c r="AT44" s="699" t="str">
        <f t="array" ref="AT44">iferror(index('Internal Staffing Calculator'!$R$9:$BL$115, match($A44,'Internal Staffing Calculator'!$B$9:$B169,0),match(AT$5,'Internal Staffing Calculator'!$R$7:$BL$7,0)),"")</f>
        <v/>
      </c>
      <c r="AU44" s="699" t="str">
        <f t="array" ref="AU44">iferror(index('Internal Staffing Calculator'!$R$9:$BL$115, match($A44,'Internal Staffing Calculator'!$B$9:$B169,0),match(AU$5,'Internal Staffing Calculator'!$R$7:$BL$7,0)),"")</f>
        <v/>
      </c>
      <c r="AV44" s="699" t="str">
        <f t="array" ref="AV44">iferror(index('Internal Staffing Calculator'!$R$9:$BL$115, match($A44,'Internal Staffing Calculator'!$B$9:$B169,0),match(AV$5,'Internal Staffing Calculator'!$R$7:$BL$7,0)),"")</f>
        <v/>
      </c>
      <c r="AW44" s="699" t="str">
        <f t="array" ref="AW44">iferror(index('Internal Staffing Calculator'!$R$9:$BL$115, match($A44,'Internal Staffing Calculator'!$B$9:$B169,0),match(AW$5,'Internal Staffing Calculator'!$R$7:$BL$7,0)),"")</f>
        <v/>
      </c>
      <c r="AX44" s="699" t="str">
        <f t="array" ref="AX44">iferror(index('Internal Staffing Calculator'!$R$9:$BL$115, match($A44,'Internal Staffing Calculator'!$B$9:$B169,0),match(AX$5,'Internal Staffing Calculator'!$R$7:$BL$7,0)),"")</f>
        <v/>
      </c>
      <c r="AY44" s="699" t="str">
        <f t="array" ref="AY44">iferror(index('Internal Staffing Calculator'!$R$9:$BL$115, match($A44,'Internal Staffing Calculator'!$B$9:$B169,0),match(AY$5,'Internal Staffing Calculator'!$R$7:$BL$7,0)),"")</f>
        <v/>
      </c>
      <c r="AZ44" s="699" t="str">
        <f t="array" ref="AZ44">iferror(index('Internal Staffing Calculator'!$R$9:$BL$115, match($A44,'Internal Staffing Calculator'!$B$9:$B169,0),match(AZ$5,'Internal Staffing Calculator'!$R$7:$BL$7,0)),"")</f>
        <v/>
      </c>
      <c r="BA44" s="699" t="str">
        <f t="array" ref="BA44">iferror(index('Internal Staffing Calculator'!$R$9:$BL$115, match($A44,'Internal Staffing Calculator'!$B$9:$B169,0),match(BA$5,'Internal Staffing Calculator'!$R$7:$BL$7,0)),"")</f>
        <v/>
      </c>
    </row>
    <row r="45">
      <c r="A45" s="693"/>
      <c r="B45" s="812" t="str">
        <f t="array" ref="B45">iferror(index('Internal Staffing Calculator'!P:P,match(A45,'Internal Staffing Calculator'!B:B,0)),"")</f>
        <v/>
      </c>
      <c r="C45" s="813" t="str">
        <f t="array" ref="C45">iferror(index('Internal Staffing Calculator'!BM:BM,match(A45,'Internal Staffing Calculator'!B:B,0)),"")</f>
        <v/>
      </c>
      <c r="D45" s="814" t="str">
        <f t="array" ref="D45">iferror(index('Internal Staffing Calculator'!F:F,match(A45,'Internal Staffing Calculator'!B:B,0)),"")</f>
        <v/>
      </c>
      <c r="E45" s="815">
        <f t="shared" si="4"/>
        <v>0</v>
      </c>
      <c r="F45" s="689"/>
      <c r="G45" s="699" t="str">
        <f t="array" ref="G45">iferror(index('Internal Staffing Calculator'!$R$9:$BL$115, match($A45,'Internal Staffing Calculator'!$B$9:$B169,0),match(G$5,'Internal Staffing Calculator'!$R$7:$BL$7,0)),"")</f>
        <v/>
      </c>
      <c r="H45" s="699" t="str">
        <f t="array" ref="H45">iferror(index('Internal Staffing Calculator'!$R$9:$BL$115, match($A45,'Internal Staffing Calculator'!$B$9:$B169,0),match(H$5,'Internal Staffing Calculator'!$R$7:$BL$7,0)),"")</f>
        <v/>
      </c>
      <c r="I45" s="699" t="str">
        <f t="array" ref="I45">iferror(index('Internal Staffing Calculator'!$R$9:$BL$115, match($A45,'Internal Staffing Calculator'!$B$9:$B169,0),match(I$5,'Internal Staffing Calculator'!$R$7:$BL$7,0)),"")</f>
        <v/>
      </c>
      <c r="J45" s="699" t="str">
        <f t="array" ref="J45">iferror(index('Internal Staffing Calculator'!$R$9:$BL$115, match($A45,'Internal Staffing Calculator'!$B$9:$B169,0),match(J$5,'Internal Staffing Calculator'!$R$7:$BL$7,0)),"")</f>
        <v/>
      </c>
      <c r="K45" s="699" t="str">
        <f t="array" ref="K45">iferror(index('Internal Staffing Calculator'!$R$9:$BL$115, match($A45,'Internal Staffing Calculator'!$B$9:$B169,0),match(K$5,'Internal Staffing Calculator'!$R$7:$BL$7,0)),"")</f>
        <v/>
      </c>
      <c r="L45" s="699" t="str">
        <f t="array" ref="L45">iferror(index('Internal Staffing Calculator'!$R$9:$BL$115, match($A45,'Internal Staffing Calculator'!$B$9:$B169,0),match(L$5,'Internal Staffing Calculator'!$R$7:$BL$7,0)),"")</f>
        <v/>
      </c>
      <c r="M45" s="699" t="str">
        <f t="array" ref="M45">iferror(index('Internal Staffing Calculator'!$R$9:$BL$115, match($A45,'Internal Staffing Calculator'!$B$9:$B169,0),match(M$5,'Internal Staffing Calculator'!$R$7:$BL$7,0)),"")</f>
        <v/>
      </c>
      <c r="N45" s="699" t="str">
        <f t="array" ref="N45">iferror(index('Internal Staffing Calculator'!$R$9:$BL$115, match($A45,'Internal Staffing Calculator'!$B$9:$B169,0),match(N$5,'Internal Staffing Calculator'!$R$7:$BL$7,0)),"")</f>
        <v/>
      </c>
      <c r="O45" s="699" t="str">
        <f t="array" ref="O45">iferror(index('Internal Staffing Calculator'!$R$9:$BL$115, match($A45,'Internal Staffing Calculator'!$B$9:$B169,0),match(O$5,'Internal Staffing Calculator'!$R$7:$BL$7,0)),"")</f>
        <v/>
      </c>
      <c r="P45" s="699" t="str">
        <f t="array" ref="P45">iferror(index('Internal Staffing Calculator'!$R$9:$BL$115, match($A45,'Internal Staffing Calculator'!$B$9:$B169,0),match(P$5,'Internal Staffing Calculator'!$R$7:$BL$7,0)),"")</f>
        <v/>
      </c>
      <c r="Q45" s="699" t="str">
        <f t="array" ref="Q45">iferror(index('Internal Staffing Calculator'!$R$9:$BL$115, match($A45,'Internal Staffing Calculator'!$B$9:$B169,0),match(Q$5,'Internal Staffing Calculator'!$R$7:$BL$7,0)),"")</f>
        <v/>
      </c>
      <c r="R45" s="699" t="str">
        <f t="array" ref="R45">iferror(index('Internal Staffing Calculator'!$R$9:$BL$115, match($A45,'Internal Staffing Calculator'!$B$9:$B169,0),match(R$5,'Internal Staffing Calculator'!$R$7:$BL$7,0)),"")</f>
        <v/>
      </c>
      <c r="S45" s="699" t="str">
        <f t="array" ref="S45">iferror(index('Internal Staffing Calculator'!$R$9:$BL$115, match($A45,'Internal Staffing Calculator'!$B$9:$B169,0),match(S$5,'Internal Staffing Calculator'!$R$7:$BL$7,0)),"")</f>
        <v/>
      </c>
      <c r="T45" s="699" t="str">
        <f t="array" ref="T45">iferror(index('Internal Staffing Calculator'!$R$9:$BL$115, match($A45,'Internal Staffing Calculator'!$B$9:$B169,0),match(T$5,'Internal Staffing Calculator'!$R$7:$BL$7,0)),"")</f>
        <v/>
      </c>
      <c r="U45" s="699" t="str">
        <f t="array" ref="U45">iferror(index('Internal Staffing Calculator'!$R$9:$BL$115, match($A45,'Internal Staffing Calculator'!$B$9:$B169,0),match(U$5,'Internal Staffing Calculator'!$R$7:$BL$7,0)),"")</f>
        <v/>
      </c>
      <c r="V45" s="699" t="str">
        <f t="array" ref="V45">iferror(index('Internal Staffing Calculator'!$R$9:$BL$115, match($A45,'Internal Staffing Calculator'!$B$9:$B169,0),match(V$5,'Internal Staffing Calculator'!$R$7:$BL$7,0)),"")</f>
        <v/>
      </c>
      <c r="W45" s="699" t="str">
        <f t="array" ref="W45">iferror(index('Internal Staffing Calculator'!$R$9:$BL$115, match($A45,'Internal Staffing Calculator'!$B$9:$B169,0),match(W$5,'Internal Staffing Calculator'!$R$7:$BL$7,0)),"")</f>
        <v/>
      </c>
      <c r="X45" s="699" t="str">
        <f t="array" ref="X45">iferror(index('Internal Staffing Calculator'!$R$9:$BL$115, match($A45,'Internal Staffing Calculator'!$B$9:$B169,0),match(X$5,'Internal Staffing Calculator'!$R$7:$BL$7,0)),"")</f>
        <v/>
      </c>
      <c r="Y45" s="699" t="str">
        <f t="array" ref="Y45">iferror(index('Internal Staffing Calculator'!$R$9:$BL$115, match($A45,'Internal Staffing Calculator'!$B$9:$B169,0),match(Y$5,'Internal Staffing Calculator'!$R$7:$BL$7,0)),"")</f>
        <v/>
      </c>
      <c r="Z45" s="699" t="str">
        <f t="array" ref="Z45">iferror(index('Internal Staffing Calculator'!$R$9:$BL$115, match($A45,'Internal Staffing Calculator'!$B$9:$B169,0),match(Z$5,'Internal Staffing Calculator'!$R$7:$BL$7,0)),"")</f>
        <v/>
      </c>
      <c r="AA45" s="699" t="str">
        <f t="array" ref="AA45">iferror(index('Internal Staffing Calculator'!$R$9:$BL$115, match($A45,'Internal Staffing Calculator'!$B$9:$B169,0),match(AA$5,'Internal Staffing Calculator'!$R$7:$BL$7,0)),"")</f>
        <v/>
      </c>
      <c r="AB45" s="699" t="str">
        <f t="array" ref="AB45">iferror(index('Internal Staffing Calculator'!$R$9:$BL$115, match($A45,'Internal Staffing Calculator'!$B$9:$B169,0),match(AB$5,'Internal Staffing Calculator'!$R$7:$BL$7,0)),"")</f>
        <v/>
      </c>
      <c r="AC45" s="699" t="str">
        <f t="array" ref="AC45">iferror(index('Internal Staffing Calculator'!$R$9:$BL$115, match($A45,'Internal Staffing Calculator'!$B$9:$B169,0),match(AC$5,'Internal Staffing Calculator'!$R$7:$BL$7,0)),"")</f>
        <v/>
      </c>
      <c r="AD45" s="699" t="str">
        <f t="array" ref="AD45">iferror(index('Internal Staffing Calculator'!$R$9:$BL$115, match($A45,'Internal Staffing Calculator'!$B$9:$B169,0),match(AD$5,'Internal Staffing Calculator'!$R$7:$BL$7,0)),"")</f>
        <v/>
      </c>
      <c r="AE45" s="699" t="str">
        <f t="array" ref="AE45">iferror(index('Internal Staffing Calculator'!$R$9:$BL$115, match($A45,'Internal Staffing Calculator'!$B$9:$B169,0),match(AE$5,'Internal Staffing Calculator'!$R$7:$BL$7,0)),"")</f>
        <v/>
      </c>
      <c r="AF45" s="699" t="str">
        <f t="array" ref="AF45">iferror(index('Internal Staffing Calculator'!$R$9:$BL$115, match($A45,'Internal Staffing Calculator'!$B$9:$B169,0),match(AF$5,'Internal Staffing Calculator'!$R$7:$BL$7,0)),"")</f>
        <v/>
      </c>
      <c r="AG45" s="699" t="str">
        <f t="array" ref="AG45">iferror(index('Internal Staffing Calculator'!$R$9:$BL$115, match($A45,'Internal Staffing Calculator'!$B$9:$B169,0),match(AG$5,'Internal Staffing Calculator'!$R$7:$BL$7,0)),"")</f>
        <v/>
      </c>
      <c r="AH45" s="699" t="str">
        <f t="array" ref="AH45">iferror(index('Internal Staffing Calculator'!$R$9:$BL$115, match($A45,'Internal Staffing Calculator'!$B$9:$B169,0),match(AH$5,'Internal Staffing Calculator'!$R$7:$BL$7,0)),"")</f>
        <v/>
      </c>
      <c r="AI45" s="699" t="str">
        <f t="array" ref="AI45">iferror(index('Internal Staffing Calculator'!$R$9:$BL$115, match($A45,'Internal Staffing Calculator'!$B$9:$B169,0),match(AI$5,'Internal Staffing Calculator'!$R$7:$BL$7,0)),"")</f>
        <v/>
      </c>
      <c r="AJ45" s="699" t="str">
        <f t="array" ref="AJ45">iferror(index('Internal Staffing Calculator'!$R$9:$BL$115, match($A45,'Internal Staffing Calculator'!$B$9:$B169,0),match(AJ$5,'Internal Staffing Calculator'!$R$7:$BL$7,0)),"")</f>
        <v/>
      </c>
      <c r="AK45" s="699" t="str">
        <f t="array" ref="AK45">iferror(index('Internal Staffing Calculator'!$R$9:$BL$115, match($A45,'Internal Staffing Calculator'!$B$9:$B169,0),match(AK$5,'Internal Staffing Calculator'!$R$7:$BL$7,0)),"")</f>
        <v/>
      </c>
      <c r="AL45" s="699" t="str">
        <f t="array" ref="AL45">iferror(index('Internal Staffing Calculator'!$R$9:$BL$115, match($A45,'Internal Staffing Calculator'!$B$9:$B169,0),match(AL$5,'Internal Staffing Calculator'!$R$7:$BL$7,0)),"")</f>
        <v/>
      </c>
      <c r="AM45" s="699" t="str">
        <f t="array" ref="AM45">iferror(index('Internal Staffing Calculator'!$R$9:$BL$115, match($A45,'Internal Staffing Calculator'!$B$9:$B169,0),match(AM$5,'Internal Staffing Calculator'!$R$7:$BL$7,0)),"")</f>
        <v/>
      </c>
      <c r="AN45" s="699" t="str">
        <f t="array" ref="AN45">iferror(index('Internal Staffing Calculator'!$R$9:$BL$115, match($A45,'Internal Staffing Calculator'!$B$9:$B169,0),match(AN$5,'Internal Staffing Calculator'!$R$7:$BL$7,0)),"")</f>
        <v/>
      </c>
      <c r="AO45" s="699" t="str">
        <f t="array" ref="AO45">iferror(index('Internal Staffing Calculator'!$R$9:$BL$115, match($A45,'Internal Staffing Calculator'!$B$9:$B169,0),match(AO$5,'Internal Staffing Calculator'!$R$7:$BL$7,0)),"")</f>
        <v/>
      </c>
      <c r="AP45" s="699" t="str">
        <f t="array" ref="AP45">iferror(index('Internal Staffing Calculator'!$R$9:$BL$115, match($A45,'Internal Staffing Calculator'!$B$9:$B169,0),match(AP$5,'Internal Staffing Calculator'!$R$7:$BL$7,0)),"")</f>
        <v/>
      </c>
      <c r="AQ45" s="699" t="str">
        <f t="array" ref="AQ45">iferror(index('Internal Staffing Calculator'!$R$9:$BL$115, match($A45,'Internal Staffing Calculator'!$B$9:$B169,0),match(AQ$5,'Internal Staffing Calculator'!$R$7:$BL$7,0)),"")</f>
        <v/>
      </c>
      <c r="AR45" s="699" t="str">
        <f t="array" ref="AR45">iferror(index('Internal Staffing Calculator'!$R$9:$BL$115, match($A45,'Internal Staffing Calculator'!$B$9:$B169,0),match(AR$5,'Internal Staffing Calculator'!$R$7:$BL$7,0)),"")</f>
        <v/>
      </c>
      <c r="AS45" s="699" t="str">
        <f t="array" ref="AS45">iferror(index('Internal Staffing Calculator'!$R$9:$BL$115, match($A45,'Internal Staffing Calculator'!$B$9:$B169,0),match(AS$5,'Internal Staffing Calculator'!$R$7:$BL$7,0)),"")</f>
        <v/>
      </c>
      <c r="AT45" s="699" t="str">
        <f t="array" ref="AT45">iferror(index('Internal Staffing Calculator'!$R$9:$BL$115, match($A45,'Internal Staffing Calculator'!$B$9:$B169,0),match(AT$5,'Internal Staffing Calculator'!$R$7:$BL$7,0)),"")</f>
        <v/>
      </c>
      <c r="AU45" s="699" t="str">
        <f t="array" ref="AU45">iferror(index('Internal Staffing Calculator'!$R$9:$BL$115, match($A45,'Internal Staffing Calculator'!$B$9:$B169,0),match(AU$5,'Internal Staffing Calculator'!$R$7:$BL$7,0)),"")</f>
        <v/>
      </c>
      <c r="AV45" s="699" t="str">
        <f t="array" ref="AV45">iferror(index('Internal Staffing Calculator'!$R$9:$BL$115, match($A45,'Internal Staffing Calculator'!$B$9:$B169,0),match(AV$5,'Internal Staffing Calculator'!$R$7:$BL$7,0)),"")</f>
        <v/>
      </c>
      <c r="AW45" s="699" t="str">
        <f t="array" ref="AW45">iferror(index('Internal Staffing Calculator'!$R$9:$BL$115, match($A45,'Internal Staffing Calculator'!$B$9:$B169,0),match(AW$5,'Internal Staffing Calculator'!$R$7:$BL$7,0)),"")</f>
        <v/>
      </c>
      <c r="AX45" s="699" t="str">
        <f t="array" ref="AX45">iferror(index('Internal Staffing Calculator'!$R$9:$BL$115, match($A45,'Internal Staffing Calculator'!$B$9:$B169,0),match(AX$5,'Internal Staffing Calculator'!$R$7:$BL$7,0)),"")</f>
        <v/>
      </c>
      <c r="AY45" s="699" t="str">
        <f t="array" ref="AY45">iferror(index('Internal Staffing Calculator'!$R$9:$BL$115, match($A45,'Internal Staffing Calculator'!$B$9:$B169,0),match(AY$5,'Internal Staffing Calculator'!$R$7:$BL$7,0)),"")</f>
        <v/>
      </c>
      <c r="AZ45" s="699" t="str">
        <f t="array" ref="AZ45">iferror(index('Internal Staffing Calculator'!$R$9:$BL$115, match($A45,'Internal Staffing Calculator'!$B$9:$B169,0),match(AZ$5,'Internal Staffing Calculator'!$R$7:$BL$7,0)),"")</f>
        <v/>
      </c>
      <c r="BA45" s="699" t="str">
        <f t="array" ref="BA45">iferror(index('Internal Staffing Calculator'!$R$9:$BL$115, match($A45,'Internal Staffing Calculator'!$B$9:$B169,0),match(BA$5,'Internal Staffing Calculator'!$R$7:$BL$7,0)),"")</f>
        <v/>
      </c>
    </row>
    <row r="46">
      <c r="A46" s="693"/>
      <c r="B46" s="812" t="str">
        <f t="array" ref="B46">iferror(index('Internal Staffing Calculator'!P:P,match(A46,'Internal Staffing Calculator'!B:B,0)),"")</f>
        <v/>
      </c>
      <c r="C46" s="813" t="str">
        <f t="array" ref="C46">iferror(index('Internal Staffing Calculator'!BM:BM,match(A46,'Internal Staffing Calculator'!B:B,0)),"")</f>
        <v/>
      </c>
      <c r="D46" s="814" t="str">
        <f t="array" ref="D46">iferror(index('Internal Staffing Calculator'!F:F,match(A46,'Internal Staffing Calculator'!B:B,0)),"")</f>
        <v/>
      </c>
      <c r="E46" s="815">
        <f t="shared" si="4"/>
        <v>0</v>
      </c>
      <c r="F46" s="689"/>
      <c r="G46" s="699" t="str">
        <f t="array" ref="G46">iferror(index('Internal Staffing Calculator'!$R$9:$BL$115, match($A46,'Internal Staffing Calculator'!$B$9:$B169,0),match(G$5,'Internal Staffing Calculator'!$R$7:$BL$7,0)),"")</f>
        <v/>
      </c>
      <c r="H46" s="699" t="str">
        <f t="array" ref="H46">iferror(index('Internal Staffing Calculator'!$R$9:$BL$115, match($A46,'Internal Staffing Calculator'!$B$9:$B169,0),match(H$5,'Internal Staffing Calculator'!$R$7:$BL$7,0)),"")</f>
        <v/>
      </c>
      <c r="I46" s="699" t="str">
        <f t="array" ref="I46">iferror(index('Internal Staffing Calculator'!$R$9:$BL$115, match($A46,'Internal Staffing Calculator'!$B$9:$B169,0),match(I$5,'Internal Staffing Calculator'!$R$7:$BL$7,0)),"")</f>
        <v/>
      </c>
      <c r="J46" s="699" t="str">
        <f t="array" ref="J46">iferror(index('Internal Staffing Calculator'!$R$9:$BL$115, match($A46,'Internal Staffing Calculator'!$B$9:$B169,0),match(J$5,'Internal Staffing Calculator'!$R$7:$BL$7,0)),"")</f>
        <v/>
      </c>
      <c r="K46" s="699" t="str">
        <f t="array" ref="K46">iferror(index('Internal Staffing Calculator'!$R$9:$BL$115, match($A46,'Internal Staffing Calculator'!$B$9:$B169,0),match(K$5,'Internal Staffing Calculator'!$R$7:$BL$7,0)),"")</f>
        <v/>
      </c>
      <c r="L46" s="699" t="str">
        <f t="array" ref="L46">iferror(index('Internal Staffing Calculator'!$R$9:$BL$115, match($A46,'Internal Staffing Calculator'!$B$9:$B169,0),match(L$5,'Internal Staffing Calculator'!$R$7:$BL$7,0)),"")</f>
        <v/>
      </c>
      <c r="M46" s="699" t="str">
        <f t="array" ref="M46">iferror(index('Internal Staffing Calculator'!$R$9:$BL$115, match($A46,'Internal Staffing Calculator'!$B$9:$B169,0),match(M$5,'Internal Staffing Calculator'!$R$7:$BL$7,0)),"")</f>
        <v/>
      </c>
      <c r="N46" s="699" t="str">
        <f t="array" ref="N46">iferror(index('Internal Staffing Calculator'!$R$9:$BL$115, match($A46,'Internal Staffing Calculator'!$B$9:$B169,0),match(N$5,'Internal Staffing Calculator'!$R$7:$BL$7,0)),"")</f>
        <v/>
      </c>
      <c r="O46" s="699" t="str">
        <f t="array" ref="O46">iferror(index('Internal Staffing Calculator'!$R$9:$BL$115, match($A46,'Internal Staffing Calculator'!$B$9:$B169,0),match(O$5,'Internal Staffing Calculator'!$R$7:$BL$7,0)),"")</f>
        <v/>
      </c>
      <c r="P46" s="699" t="str">
        <f t="array" ref="P46">iferror(index('Internal Staffing Calculator'!$R$9:$BL$115, match($A46,'Internal Staffing Calculator'!$B$9:$B169,0),match(P$5,'Internal Staffing Calculator'!$R$7:$BL$7,0)),"")</f>
        <v/>
      </c>
      <c r="Q46" s="699" t="str">
        <f t="array" ref="Q46">iferror(index('Internal Staffing Calculator'!$R$9:$BL$115, match($A46,'Internal Staffing Calculator'!$B$9:$B169,0),match(Q$5,'Internal Staffing Calculator'!$R$7:$BL$7,0)),"")</f>
        <v/>
      </c>
      <c r="R46" s="699" t="str">
        <f t="array" ref="R46">iferror(index('Internal Staffing Calculator'!$R$9:$BL$115, match($A46,'Internal Staffing Calculator'!$B$9:$B169,0),match(R$5,'Internal Staffing Calculator'!$R$7:$BL$7,0)),"")</f>
        <v/>
      </c>
      <c r="S46" s="699" t="str">
        <f t="array" ref="S46">iferror(index('Internal Staffing Calculator'!$R$9:$BL$115, match($A46,'Internal Staffing Calculator'!$B$9:$B169,0),match(S$5,'Internal Staffing Calculator'!$R$7:$BL$7,0)),"")</f>
        <v/>
      </c>
      <c r="T46" s="699" t="str">
        <f t="array" ref="T46">iferror(index('Internal Staffing Calculator'!$R$9:$BL$115, match($A46,'Internal Staffing Calculator'!$B$9:$B169,0),match(T$5,'Internal Staffing Calculator'!$R$7:$BL$7,0)),"")</f>
        <v/>
      </c>
      <c r="U46" s="699" t="str">
        <f t="array" ref="U46">iferror(index('Internal Staffing Calculator'!$R$9:$BL$115, match($A46,'Internal Staffing Calculator'!$B$9:$B169,0),match(U$5,'Internal Staffing Calculator'!$R$7:$BL$7,0)),"")</f>
        <v/>
      </c>
      <c r="V46" s="699" t="str">
        <f t="array" ref="V46">iferror(index('Internal Staffing Calculator'!$R$9:$BL$115, match($A46,'Internal Staffing Calculator'!$B$9:$B169,0),match(V$5,'Internal Staffing Calculator'!$R$7:$BL$7,0)),"")</f>
        <v/>
      </c>
      <c r="W46" s="699" t="str">
        <f t="array" ref="W46">iferror(index('Internal Staffing Calculator'!$R$9:$BL$115, match($A46,'Internal Staffing Calculator'!$B$9:$B169,0),match(W$5,'Internal Staffing Calculator'!$R$7:$BL$7,0)),"")</f>
        <v/>
      </c>
      <c r="X46" s="699" t="str">
        <f t="array" ref="X46">iferror(index('Internal Staffing Calculator'!$R$9:$BL$115, match($A46,'Internal Staffing Calculator'!$B$9:$B169,0),match(X$5,'Internal Staffing Calculator'!$R$7:$BL$7,0)),"")</f>
        <v/>
      </c>
      <c r="Y46" s="699" t="str">
        <f t="array" ref="Y46">iferror(index('Internal Staffing Calculator'!$R$9:$BL$115, match($A46,'Internal Staffing Calculator'!$B$9:$B169,0),match(Y$5,'Internal Staffing Calculator'!$R$7:$BL$7,0)),"")</f>
        <v/>
      </c>
      <c r="Z46" s="699" t="str">
        <f t="array" ref="Z46">iferror(index('Internal Staffing Calculator'!$R$9:$BL$115, match($A46,'Internal Staffing Calculator'!$B$9:$B169,0),match(Z$5,'Internal Staffing Calculator'!$R$7:$BL$7,0)),"")</f>
        <v/>
      </c>
      <c r="AA46" s="699" t="str">
        <f t="array" ref="AA46">iferror(index('Internal Staffing Calculator'!$R$9:$BL$115, match($A46,'Internal Staffing Calculator'!$B$9:$B169,0),match(AA$5,'Internal Staffing Calculator'!$R$7:$BL$7,0)),"")</f>
        <v/>
      </c>
      <c r="AB46" s="699" t="str">
        <f t="array" ref="AB46">iferror(index('Internal Staffing Calculator'!$R$9:$BL$115, match($A46,'Internal Staffing Calculator'!$B$9:$B169,0),match(AB$5,'Internal Staffing Calculator'!$R$7:$BL$7,0)),"")</f>
        <v/>
      </c>
      <c r="AC46" s="699" t="str">
        <f t="array" ref="AC46">iferror(index('Internal Staffing Calculator'!$R$9:$BL$115, match($A46,'Internal Staffing Calculator'!$B$9:$B169,0),match(AC$5,'Internal Staffing Calculator'!$R$7:$BL$7,0)),"")</f>
        <v/>
      </c>
      <c r="AD46" s="699" t="str">
        <f t="array" ref="AD46">iferror(index('Internal Staffing Calculator'!$R$9:$BL$115, match($A46,'Internal Staffing Calculator'!$B$9:$B169,0),match(AD$5,'Internal Staffing Calculator'!$R$7:$BL$7,0)),"")</f>
        <v/>
      </c>
      <c r="AE46" s="699" t="str">
        <f t="array" ref="AE46">iferror(index('Internal Staffing Calculator'!$R$9:$BL$115, match($A46,'Internal Staffing Calculator'!$B$9:$B169,0),match(AE$5,'Internal Staffing Calculator'!$R$7:$BL$7,0)),"")</f>
        <v/>
      </c>
      <c r="AF46" s="699" t="str">
        <f t="array" ref="AF46">iferror(index('Internal Staffing Calculator'!$R$9:$BL$115, match($A46,'Internal Staffing Calculator'!$B$9:$B169,0),match(AF$5,'Internal Staffing Calculator'!$R$7:$BL$7,0)),"")</f>
        <v/>
      </c>
      <c r="AG46" s="699" t="str">
        <f t="array" ref="AG46">iferror(index('Internal Staffing Calculator'!$R$9:$BL$115, match($A46,'Internal Staffing Calculator'!$B$9:$B169,0),match(AG$5,'Internal Staffing Calculator'!$R$7:$BL$7,0)),"")</f>
        <v/>
      </c>
      <c r="AH46" s="699" t="str">
        <f t="array" ref="AH46">iferror(index('Internal Staffing Calculator'!$R$9:$BL$115, match($A46,'Internal Staffing Calculator'!$B$9:$B169,0),match(AH$5,'Internal Staffing Calculator'!$R$7:$BL$7,0)),"")</f>
        <v/>
      </c>
      <c r="AI46" s="699" t="str">
        <f t="array" ref="AI46">iferror(index('Internal Staffing Calculator'!$R$9:$BL$115, match($A46,'Internal Staffing Calculator'!$B$9:$B169,0),match(AI$5,'Internal Staffing Calculator'!$R$7:$BL$7,0)),"")</f>
        <v/>
      </c>
      <c r="AJ46" s="699" t="str">
        <f t="array" ref="AJ46">iferror(index('Internal Staffing Calculator'!$R$9:$BL$115, match($A46,'Internal Staffing Calculator'!$B$9:$B169,0),match(AJ$5,'Internal Staffing Calculator'!$R$7:$BL$7,0)),"")</f>
        <v/>
      </c>
      <c r="AK46" s="699" t="str">
        <f t="array" ref="AK46">iferror(index('Internal Staffing Calculator'!$R$9:$BL$115, match($A46,'Internal Staffing Calculator'!$B$9:$B169,0),match(AK$5,'Internal Staffing Calculator'!$R$7:$BL$7,0)),"")</f>
        <v/>
      </c>
      <c r="AL46" s="699" t="str">
        <f t="array" ref="AL46">iferror(index('Internal Staffing Calculator'!$R$9:$BL$115, match($A46,'Internal Staffing Calculator'!$B$9:$B169,0),match(AL$5,'Internal Staffing Calculator'!$R$7:$BL$7,0)),"")</f>
        <v/>
      </c>
      <c r="AM46" s="699" t="str">
        <f t="array" ref="AM46">iferror(index('Internal Staffing Calculator'!$R$9:$BL$115, match($A46,'Internal Staffing Calculator'!$B$9:$B169,0),match(AM$5,'Internal Staffing Calculator'!$R$7:$BL$7,0)),"")</f>
        <v/>
      </c>
      <c r="AN46" s="699" t="str">
        <f t="array" ref="AN46">iferror(index('Internal Staffing Calculator'!$R$9:$BL$115, match($A46,'Internal Staffing Calculator'!$B$9:$B169,0),match(AN$5,'Internal Staffing Calculator'!$R$7:$BL$7,0)),"")</f>
        <v/>
      </c>
      <c r="AO46" s="699" t="str">
        <f t="array" ref="AO46">iferror(index('Internal Staffing Calculator'!$R$9:$BL$115, match($A46,'Internal Staffing Calculator'!$B$9:$B169,0),match(AO$5,'Internal Staffing Calculator'!$R$7:$BL$7,0)),"")</f>
        <v/>
      </c>
      <c r="AP46" s="699" t="str">
        <f t="array" ref="AP46">iferror(index('Internal Staffing Calculator'!$R$9:$BL$115, match($A46,'Internal Staffing Calculator'!$B$9:$B169,0),match(AP$5,'Internal Staffing Calculator'!$R$7:$BL$7,0)),"")</f>
        <v/>
      </c>
      <c r="AQ46" s="699" t="str">
        <f t="array" ref="AQ46">iferror(index('Internal Staffing Calculator'!$R$9:$BL$115, match($A46,'Internal Staffing Calculator'!$B$9:$B169,0),match(AQ$5,'Internal Staffing Calculator'!$R$7:$BL$7,0)),"")</f>
        <v/>
      </c>
      <c r="AR46" s="699" t="str">
        <f t="array" ref="AR46">iferror(index('Internal Staffing Calculator'!$R$9:$BL$115, match($A46,'Internal Staffing Calculator'!$B$9:$B169,0),match(AR$5,'Internal Staffing Calculator'!$R$7:$BL$7,0)),"")</f>
        <v/>
      </c>
      <c r="AS46" s="699" t="str">
        <f t="array" ref="AS46">iferror(index('Internal Staffing Calculator'!$R$9:$BL$115, match($A46,'Internal Staffing Calculator'!$B$9:$B169,0),match(AS$5,'Internal Staffing Calculator'!$R$7:$BL$7,0)),"")</f>
        <v/>
      </c>
      <c r="AT46" s="699" t="str">
        <f t="array" ref="AT46">iferror(index('Internal Staffing Calculator'!$R$9:$BL$115, match($A46,'Internal Staffing Calculator'!$B$9:$B169,0),match(AT$5,'Internal Staffing Calculator'!$R$7:$BL$7,0)),"")</f>
        <v/>
      </c>
      <c r="AU46" s="699" t="str">
        <f t="array" ref="AU46">iferror(index('Internal Staffing Calculator'!$R$9:$BL$115, match($A46,'Internal Staffing Calculator'!$B$9:$B169,0),match(AU$5,'Internal Staffing Calculator'!$R$7:$BL$7,0)),"")</f>
        <v/>
      </c>
      <c r="AV46" s="699" t="str">
        <f t="array" ref="AV46">iferror(index('Internal Staffing Calculator'!$R$9:$BL$115, match($A46,'Internal Staffing Calculator'!$B$9:$B169,0),match(AV$5,'Internal Staffing Calculator'!$R$7:$BL$7,0)),"")</f>
        <v/>
      </c>
      <c r="AW46" s="699" t="str">
        <f t="array" ref="AW46">iferror(index('Internal Staffing Calculator'!$R$9:$BL$115, match($A46,'Internal Staffing Calculator'!$B$9:$B169,0),match(AW$5,'Internal Staffing Calculator'!$R$7:$BL$7,0)),"")</f>
        <v/>
      </c>
      <c r="AX46" s="699" t="str">
        <f t="array" ref="AX46">iferror(index('Internal Staffing Calculator'!$R$9:$BL$115, match($A46,'Internal Staffing Calculator'!$B$9:$B169,0),match(AX$5,'Internal Staffing Calculator'!$R$7:$BL$7,0)),"")</f>
        <v/>
      </c>
      <c r="AY46" s="699" t="str">
        <f t="array" ref="AY46">iferror(index('Internal Staffing Calculator'!$R$9:$BL$115, match($A46,'Internal Staffing Calculator'!$B$9:$B169,0),match(AY$5,'Internal Staffing Calculator'!$R$7:$BL$7,0)),"")</f>
        <v/>
      </c>
      <c r="AZ46" s="699" t="str">
        <f t="array" ref="AZ46">iferror(index('Internal Staffing Calculator'!$R$9:$BL$115, match($A46,'Internal Staffing Calculator'!$B$9:$B169,0),match(AZ$5,'Internal Staffing Calculator'!$R$7:$BL$7,0)),"")</f>
        <v/>
      </c>
      <c r="BA46" s="699" t="str">
        <f t="array" ref="BA46">iferror(index('Internal Staffing Calculator'!$R$9:$BL$115, match($A46,'Internal Staffing Calculator'!$B$9:$B169,0),match(BA$5,'Internal Staffing Calculator'!$R$7:$BL$7,0)),"")</f>
        <v/>
      </c>
    </row>
    <row r="47">
      <c r="A47" s="693"/>
      <c r="B47" s="812" t="str">
        <f t="array" ref="B47">iferror(index('Internal Staffing Calculator'!P:P,match(A47,'Internal Staffing Calculator'!B:B,0)),"")</f>
        <v/>
      </c>
      <c r="C47" s="813" t="str">
        <f t="array" ref="C47">iferror(index('Internal Staffing Calculator'!BM:BM,match(A47,'Internal Staffing Calculator'!B:B,0)),"")</f>
        <v/>
      </c>
      <c r="D47" s="814" t="str">
        <f t="array" ref="D47">iferror(index('Internal Staffing Calculator'!F:F,match(A47,'Internal Staffing Calculator'!B:B,0)),"")</f>
        <v/>
      </c>
      <c r="E47" s="815">
        <f t="shared" si="4"/>
        <v>0</v>
      </c>
      <c r="F47" s="689"/>
      <c r="G47" s="699" t="str">
        <f t="array" ref="G47">iferror(index('Internal Staffing Calculator'!$R$9:$BL$115, match($A47,'Internal Staffing Calculator'!$B$9:$B169,0),match(G$5,'Internal Staffing Calculator'!$R$7:$BL$7,0)),"")</f>
        <v/>
      </c>
      <c r="H47" s="699" t="str">
        <f t="array" ref="H47">iferror(index('Internal Staffing Calculator'!$R$9:$BL$115, match($A47,'Internal Staffing Calculator'!$B$9:$B169,0),match(H$5,'Internal Staffing Calculator'!$R$7:$BL$7,0)),"")</f>
        <v/>
      </c>
      <c r="I47" s="699" t="str">
        <f t="array" ref="I47">iferror(index('Internal Staffing Calculator'!$R$9:$BL$115, match($A47,'Internal Staffing Calculator'!$B$9:$B169,0),match(I$5,'Internal Staffing Calculator'!$R$7:$BL$7,0)),"")</f>
        <v/>
      </c>
      <c r="J47" s="699" t="str">
        <f t="array" ref="J47">iferror(index('Internal Staffing Calculator'!$R$9:$BL$115, match($A47,'Internal Staffing Calculator'!$B$9:$B169,0),match(J$5,'Internal Staffing Calculator'!$R$7:$BL$7,0)),"")</f>
        <v/>
      </c>
      <c r="K47" s="699" t="str">
        <f t="array" ref="K47">iferror(index('Internal Staffing Calculator'!$R$9:$BL$115, match($A47,'Internal Staffing Calculator'!$B$9:$B169,0),match(K$5,'Internal Staffing Calculator'!$R$7:$BL$7,0)),"")</f>
        <v/>
      </c>
      <c r="L47" s="699" t="str">
        <f t="array" ref="L47">iferror(index('Internal Staffing Calculator'!$R$9:$BL$115, match($A47,'Internal Staffing Calculator'!$B$9:$B169,0),match(L$5,'Internal Staffing Calculator'!$R$7:$BL$7,0)),"")</f>
        <v/>
      </c>
      <c r="M47" s="699" t="str">
        <f t="array" ref="M47">iferror(index('Internal Staffing Calculator'!$R$9:$BL$115, match($A47,'Internal Staffing Calculator'!$B$9:$B169,0),match(M$5,'Internal Staffing Calculator'!$R$7:$BL$7,0)),"")</f>
        <v/>
      </c>
      <c r="N47" s="699" t="str">
        <f t="array" ref="N47">iferror(index('Internal Staffing Calculator'!$R$9:$BL$115, match($A47,'Internal Staffing Calculator'!$B$9:$B169,0),match(N$5,'Internal Staffing Calculator'!$R$7:$BL$7,0)),"")</f>
        <v/>
      </c>
      <c r="O47" s="699" t="str">
        <f t="array" ref="O47">iferror(index('Internal Staffing Calculator'!$R$9:$BL$115, match($A47,'Internal Staffing Calculator'!$B$9:$B169,0),match(O$5,'Internal Staffing Calculator'!$R$7:$BL$7,0)),"")</f>
        <v/>
      </c>
      <c r="P47" s="699" t="str">
        <f t="array" ref="P47">iferror(index('Internal Staffing Calculator'!$R$9:$BL$115, match($A47,'Internal Staffing Calculator'!$B$9:$B169,0),match(P$5,'Internal Staffing Calculator'!$R$7:$BL$7,0)),"")</f>
        <v/>
      </c>
      <c r="Q47" s="699" t="str">
        <f t="array" ref="Q47">iferror(index('Internal Staffing Calculator'!$R$9:$BL$115, match($A47,'Internal Staffing Calculator'!$B$9:$B169,0),match(Q$5,'Internal Staffing Calculator'!$R$7:$BL$7,0)),"")</f>
        <v/>
      </c>
      <c r="R47" s="699" t="str">
        <f t="array" ref="R47">iferror(index('Internal Staffing Calculator'!$R$9:$BL$115, match($A47,'Internal Staffing Calculator'!$B$9:$B169,0),match(R$5,'Internal Staffing Calculator'!$R$7:$BL$7,0)),"")</f>
        <v/>
      </c>
      <c r="S47" s="699" t="str">
        <f t="array" ref="S47">iferror(index('Internal Staffing Calculator'!$R$9:$BL$115, match($A47,'Internal Staffing Calculator'!$B$9:$B169,0),match(S$5,'Internal Staffing Calculator'!$R$7:$BL$7,0)),"")</f>
        <v/>
      </c>
      <c r="T47" s="699" t="str">
        <f t="array" ref="T47">iferror(index('Internal Staffing Calculator'!$R$9:$BL$115, match($A47,'Internal Staffing Calculator'!$B$9:$B169,0),match(T$5,'Internal Staffing Calculator'!$R$7:$BL$7,0)),"")</f>
        <v/>
      </c>
      <c r="U47" s="699" t="str">
        <f t="array" ref="U47">iferror(index('Internal Staffing Calculator'!$R$9:$BL$115, match($A47,'Internal Staffing Calculator'!$B$9:$B169,0),match(U$5,'Internal Staffing Calculator'!$R$7:$BL$7,0)),"")</f>
        <v/>
      </c>
      <c r="V47" s="699" t="str">
        <f t="array" ref="V47">iferror(index('Internal Staffing Calculator'!$R$9:$BL$115, match($A47,'Internal Staffing Calculator'!$B$9:$B169,0),match(V$5,'Internal Staffing Calculator'!$R$7:$BL$7,0)),"")</f>
        <v/>
      </c>
      <c r="W47" s="699" t="str">
        <f t="array" ref="W47">iferror(index('Internal Staffing Calculator'!$R$9:$BL$115, match($A47,'Internal Staffing Calculator'!$B$9:$B169,0),match(W$5,'Internal Staffing Calculator'!$R$7:$BL$7,0)),"")</f>
        <v/>
      </c>
      <c r="X47" s="699" t="str">
        <f t="array" ref="X47">iferror(index('Internal Staffing Calculator'!$R$9:$BL$115, match($A47,'Internal Staffing Calculator'!$B$9:$B169,0),match(X$5,'Internal Staffing Calculator'!$R$7:$BL$7,0)),"")</f>
        <v/>
      </c>
      <c r="Y47" s="699" t="str">
        <f t="array" ref="Y47">iferror(index('Internal Staffing Calculator'!$R$9:$BL$115, match($A47,'Internal Staffing Calculator'!$B$9:$B169,0),match(Y$5,'Internal Staffing Calculator'!$R$7:$BL$7,0)),"")</f>
        <v/>
      </c>
      <c r="Z47" s="699" t="str">
        <f t="array" ref="Z47">iferror(index('Internal Staffing Calculator'!$R$9:$BL$115, match($A47,'Internal Staffing Calculator'!$B$9:$B169,0),match(Z$5,'Internal Staffing Calculator'!$R$7:$BL$7,0)),"")</f>
        <v/>
      </c>
      <c r="AA47" s="699" t="str">
        <f t="array" ref="AA47">iferror(index('Internal Staffing Calculator'!$R$9:$BL$115, match($A47,'Internal Staffing Calculator'!$B$9:$B169,0),match(AA$5,'Internal Staffing Calculator'!$R$7:$BL$7,0)),"")</f>
        <v/>
      </c>
      <c r="AB47" s="699" t="str">
        <f t="array" ref="AB47">iferror(index('Internal Staffing Calculator'!$R$9:$BL$115, match($A47,'Internal Staffing Calculator'!$B$9:$B169,0),match(AB$5,'Internal Staffing Calculator'!$R$7:$BL$7,0)),"")</f>
        <v/>
      </c>
      <c r="AC47" s="699" t="str">
        <f t="array" ref="AC47">iferror(index('Internal Staffing Calculator'!$R$9:$BL$115, match($A47,'Internal Staffing Calculator'!$B$9:$B169,0),match(AC$5,'Internal Staffing Calculator'!$R$7:$BL$7,0)),"")</f>
        <v/>
      </c>
      <c r="AD47" s="699" t="str">
        <f t="array" ref="AD47">iferror(index('Internal Staffing Calculator'!$R$9:$BL$115, match($A47,'Internal Staffing Calculator'!$B$9:$B169,0),match(AD$5,'Internal Staffing Calculator'!$R$7:$BL$7,0)),"")</f>
        <v/>
      </c>
      <c r="AE47" s="699" t="str">
        <f t="array" ref="AE47">iferror(index('Internal Staffing Calculator'!$R$9:$BL$115, match($A47,'Internal Staffing Calculator'!$B$9:$B169,0),match(AE$5,'Internal Staffing Calculator'!$R$7:$BL$7,0)),"")</f>
        <v/>
      </c>
      <c r="AF47" s="699" t="str">
        <f t="array" ref="AF47">iferror(index('Internal Staffing Calculator'!$R$9:$BL$115, match($A47,'Internal Staffing Calculator'!$B$9:$B169,0),match(AF$5,'Internal Staffing Calculator'!$R$7:$BL$7,0)),"")</f>
        <v/>
      </c>
      <c r="AG47" s="699" t="str">
        <f t="array" ref="AG47">iferror(index('Internal Staffing Calculator'!$R$9:$BL$115, match($A47,'Internal Staffing Calculator'!$B$9:$B169,0),match(AG$5,'Internal Staffing Calculator'!$R$7:$BL$7,0)),"")</f>
        <v/>
      </c>
      <c r="AH47" s="699" t="str">
        <f t="array" ref="AH47">iferror(index('Internal Staffing Calculator'!$R$9:$BL$115, match($A47,'Internal Staffing Calculator'!$B$9:$B169,0),match(AH$5,'Internal Staffing Calculator'!$R$7:$BL$7,0)),"")</f>
        <v/>
      </c>
      <c r="AI47" s="699" t="str">
        <f t="array" ref="AI47">iferror(index('Internal Staffing Calculator'!$R$9:$BL$115, match($A47,'Internal Staffing Calculator'!$B$9:$B169,0),match(AI$5,'Internal Staffing Calculator'!$R$7:$BL$7,0)),"")</f>
        <v/>
      </c>
      <c r="AJ47" s="699" t="str">
        <f t="array" ref="AJ47">iferror(index('Internal Staffing Calculator'!$R$9:$BL$115, match($A47,'Internal Staffing Calculator'!$B$9:$B169,0),match(AJ$5,'Internal Staffing Calculator'!$R$7:$BL$7,0)),"")</f>
        <v/>
      </c>
      <c r="AK47" s="699" t="str">
        <f t="array" ref="AK47">iferror(index('Internal Staffing Calculator'!$R$9:$BL$115, match($A47,'Internal Staffing Calculator'!$B$9:$B169,0),match(AK$5,'Internal Staffing Calculator'!$R$7:$BL$7,0)),"")</f>
        <v/>
      </c>
      <c r="AL47" s="699" t="str">
        <f t="array" ref="AL47">iferror(index('Internal Staffing Calculator'!$R$9:$BL$115, match($A47,'Internal Staffing Calculator'!$B$9:$B169,0),match(AL$5,'Internal Staffing Calculator'!$R$7:$BL$7,0)),"")</f>
        <v/>
      </c>
      <c r="AM47" s="699" t="str">
        <f t="array" ref="AM47">iferror(index('Internal Staffing Calculator'!$R$9:$BL$115, match($A47,'Internal Staffing Calculator'!$B$9:$B169,0),match(AM$5,'Internal Staffing Calculator'!$R$7:$BL$7,0)),"")</f>
        <v/>
      </c>
      <c r="AN47" s="699" t="str">
        <f t="array" ref="AN47">iferror(index('Internal Staffing Calculator'!$R$9:$BL$115, match($A47,'Internal Staffing Calculator'!$B$9:$B169,0),match(AN$5,'Internal Staffing Calculator'!$R$7:$BL$7,0)),"")</f>
        <v/>
      </c>
      <c r="AO47" s="699" t="str">
        <f t="array" ref="AO47">iferror(index('Internal Staffing Calculator'!$R$9:$BL$115, match($A47,'Internal Staffing Calculator'!$B$9:$B169,0),match(AO$5,'Internal Staffing Calculator'!$R$7:$BL$7,0)),"")</f>
        <v/>
      </c>
      <c r="AP47" s="699" t="str">
        <f t="array" ref="AP47">iferror(index('Internal Staffing Calculator'!$R$9:$BL$115, match($A47,'Internal Staffing Calculator'!$B$9:$B169,0),match(AP$5,'Internal Staffing Calculator'!$R$7:$BL$7,0)),"")</f>
        <v/>
      </c>
      <c r="AQ47" s="699" t="str">
        <f t="array" ref="AQ47">iferror(index('Internal Staffing Calculator'!$R$9:$BL$115, match($A47,'Internal Staffing Calculator'!$B$9:$B169,0),match(AQ$5,'Internal Staffing Calculator'!$R$7:$BL$7,0)),"")</f>
        <v/>
      </c>
      <c r="AR47" s="699" t="str">
        <f t="array" ref="AR47">iferror(index('Internal Staffing Calculator'!$R$9:$BL$115, match($A47,'Internal Staffing Calculator'!$B$9:$B169,0),match(AR$5,'Internal Staffing Calculator'!$R$7:$BL$7,0)),"")</f>
        <v/>
      </c>
      <c r="AS47" s="699" t="str">
        <f t="array" ref="AS47">iferror(index('Internal Staffing Calculator'!$R$9:$BL$115, match($A47,'Internal Staffing Calculator'!$B$9:$B169,0),match(AS$5,'Internal Staffing Calculator'!$R$7:$BL$7,0)),"")</f>
        <v/>
      </c>
      <c r="AT47" s="699" t="str">
        <f t="array" ref="AT47">iferror(index('Internal Staffing Calculator'!$R$9:$BL$115, match($A47,'Internal Staffing Calculator'!$B$9:$B169,0),match(AT$5,'Internal Staffing Calculator'!$R$7:$BL$7,0)),"")</f>
        <v/>
      </c>
      <c r="AU47" s="699" t="str">
        <f t="array" ref="AU47">iferror(index('Internal Staffing Calculator'!$R$9:$BL$115, match($A47,'Internal Staffing Calculator'!$B$9:$B169,0),match(AU$5,'Internal Staffing Calculator'!$R$7:$BL$7,0)),"")</f>
        <v/>
      </c>
      <c r="AV47" s="699" t="str">
        <f t="array" ref="AV47">iferror(index('Internal Staffing Calculator'!$R$9:$BL$115, match($A47,'Internal Staffing Calculator'!$B$9:$B169,0),match(AV$5,'Internal Staffing Calculator'!$R$7:$BL$7,0)),"")</f>
        <v/>
      </c>
      <c r="AW47" s="699" t="str">
        <f t="array" ref="AW47">iferror(index('Internal Staffing Calculator'!$R$9:$BL$115, match($A47,'Internal Staffing Calculator'!$B$9:$B169,0),match(AW$5,'Internal Staffing Calculator'!$R$7:$BL$7,0)),"")</f>
        <v/>
      </c>
      <c r="AX47" s="699" t="str">
        <f t="array" ref="AX47">iferror(index('Internal Staffing Calculator'!$R$9:$BL$115, match($A47,'Internal Staffing Calculator'!$B$9:$B169,0),match(AX$5,'Internal Staffing Calculator'!$R$7:$BL$7,0)),"")</f>
        <v/>
      </c>
      <c r="AY47" s="699" t="str">
        <f t="array" ref="AY47">iferror(index('Internal Staffing Calculator'!$R$9:$BL$115, match($A47,'Internal Staffing Calculator'!$B$9:$B169,0),match(AY$5,'Internal Staffing Calculator'!$R$7:$BL$7,0)),"")</f>
        <v/>
      </c>
      <c r="AZ47" s="699" t="str">
        <f t="array" ref="AZ47">iferror(index('Internal Staffing Calculator'!$R$9:$BL$115, match($A47,'Internal Staffing Calculator'!$B$9:$B169,0),match(AZ$5,'Internal Staffing Calculator'!$R$7:$BL$7,0)),"")</f>
        <v/>
      </c>
      <c r="BA47" s="699" t="str">
        <f t="array" ref="BA47">iferror(index('Internal Staffing Calculator'!$R$9:$BL$115, match($A47,'Internal Staffing Calculator'!$B$9:$B169,0),match(BA$5,'Internal Staffing Calculator'!$R$7:$BL$7,0)),"")</f>
        <v/>
      </c>
    </row>
    <row r="48">
      <c r="A48" s="693"/>
      <c r="B48" s="812" t="str">
        <f t="array" ref="B48">iferror(index('Internal Staffing Calculator'!P:P,match(A48,'Internal Staffing Calculator'!B:B,0)),"")</f>
        <v/>
      </c>
      <c r="C48" s="813" t="str">
        <f t="array" ref="C48">iferror(index('Internal Staffing Calculator'!BM:BM,match(A48,'Internal Staffing Calculator'!B:B,0)),"")</f>
        <v/>
      </c>
      <c r="D48" s="814" t="str">
        <f t="array" ref="D48">iferror(index('Internal Staffing Calculator'!F:F,match(A48,'Internal Staffing Calculator'!B:B,0)),"")</f>
        <v/>
      </c>
      <c r="E48" s="815">
        <f t="shared" si="4"/>
        <v>0</v>
      </c>
      <c r="F48" s="689"/>
      <c r="G48" s="699" t="str">
        <f t="array" ref="G48">iferror(index('Internal Staffing Calculator'!$R$9:$BL$115, match($A48,'Internal Staffing Calculator'!$B$9:$B169,0),match(G$5,'Internal Staffing Calculator'!$R$7:$BL$7,0)),"")</f>
        <v/>
      </c>
      <c r="H48" s="699" t="str">
        <f t="array" ref="H48">iferror(index('Internal Staffing Calculator'!$R$9:$BL$115, match($A48,'Internal Staffing Calculator'!$B$9:$B169,0),match(H$5,'Internal Staffing Calculator'!$R$7:$BL$7,0)),"")</f>
        <v/>
      </c>
      <c r="I48" s="699" t="str">
        <f t="array" ref="I48">iferror(index('Internal Staffing Calculator'!$R$9:$BL$115, match($A48,'Internal Staffing Calculator'!$B$9:$B169,0),match(I$5,'Internal Staffing Calculator'!$R$7:$BL$7,0)),"")</f>
        <v/>
      </c>
      <c r="J48" s="699" t="str">
        <f t="array" ref="J48">iferror(index('Internal Staffing Calculator'!$R$9:$BL$115, match($A48,'Internal Staffing Calculator'!$B$9:$B169,0),match(J$5,'Internal Staffing Calculator'!$R$7:$BL$7,0)),"")</f>
        <v/>
      </c>
      <c r="K48" s="699" t="str">
        <f t="array" ref="K48">iferror(index('Internal Staffing Calculator'!$R$9:$BL$115, match($A48,'Internal Staffing Calculator'!$B$9:$B169,0),match(K$5,'Internal Staffing Calculator'!$R$7:$BL$7,0)),"")</f>
        <v/>
      </c>
      <c r="L48" s="699" t="str">
        <f t="array" ref="L48">iferror(index('Internal Staffing Calculator'!$R$9:$BL$115, match($A48,'Internal Staffing Calculator'!$B$9:$B169,0),match(L$5,'Internal Staffing Calculator'!$R$7:$BL$7,0)),"")</f>
        <v/>
      </c>
      <c r="M48" s="699" t="str">
        <f t="array" ref="M48">iferror(index('Internal Staffing Calculator'!$R$9:$BL$115, match($A48,'Internal Staffing Calculator'!$B$9:$B169,0),match(M$5,'Internal Staffing Calculator'!$R$7:$BL$7,0)),"")</f>
        <v/>
      </c>
      <c r="N48" s="699" t="str">
        <f t="array" ref="N48">iferror(index('Internal Staffing Calculator'!$R$9:$BL$115, match($A48,'Internal Staffing Calculator'!$B$9:$B169,0),match(N$5,'Internal Staffing Calculator'!$R$7:$BL$7,0)),"")</f>
        <v/>
      </c>
      <c r="O48" s="699" t="str">
        <f t="array" ref="O48">iferror(index('Internal Staffing Calculator'!$R$9:$BL$115, match($A48,'Internal Staffing Calculator'!$B$9:$B169,0),match(O$5,'Internal Staffing Calculator'!$R$7:$BL$7,0)),"")</f>
        <v/>
      </c>
      <c r="P48" s="699" t="str">
        <f t="array" ref="P48">iferror(index('Internal Staffing Calculator'!$R$9:$BL$115, match($A48,'Internal Staffing Calculator'!$B$9:$B169,0),match(P$5,'Internal Staffing Calculator'!$R$7:$BL$7,0)),"")</f>
        <v/>
      </c>
      <c r="Q48" s="699" t="str">
        <f t="array" ref="Q48">iferror(index('Internal Staffing Calculator'!$R$9:$BL$115, match($A48,'Internal Staffing Calculator'!$B$9:$B169,0),match(Q$5,'Internal Staffing Calculator'!$R$7:$BL$7,0)),"")</f>
        <v/>
      </c>
      <c r="R48" s="699" t="str">
        <f t="array" ref="R48">iferror(index('Internal Staffing Calculator'!$R$9:$BL$115, match($A48,'Internal Staffing Calculator'!$B$9:$B169,0),match(R$5,'Internal Staffing Calculator'!$R$7:$BL$7,0)),"")</f>
        <v/>
      </c>
      <c r="S48" s="699" t="str">
        <f t="array" ref="S48">iferror(index('Internal Staffing Calculator'!$R$9:$BL$115, match($A48,'Internal Staffing Calculator'!$B$9:$B169,0),match(S$5,'Internal Staffing Calculator'!$R$7:$BL$7,0)),"")</f>
        <v/>
      </c>
      <c r="T48" s="699" t="str">
        <f t="array" ref="T48">iferror(index('Internal Staffing Calculator'!$R$9:$BL$115, match($A48,'Internal Staffing Calculator'!$B$9:$B169,0),match(T$5,'Internal Staffing Calculator'!$R$7:$BL$7,0)),"")</f>
        <v/>
      </c>
      <c r="U48" s="699" t="str">
        <f t="array" ref="U48">iferror(index('Internal Staffing Calculator'!$R$9:$BL$115, match($A48,'Internal Staffing Calculator'!$B$9:$B169,0),match(U$5,'Internal Staffing Calculator'!$R$7:$BL$7,0)),"")</f>
        <v/>
      </c>
      <c r="V48" s="699" t="str">
        <f t="array" ref="V48">iferror(index('Internal Staffing Calculator'!$R$9:$BL$115, match($A48,'Internal Staffing Calculator'!$B$9:$B169,0),match(V$5,'Internal Staffing Calculator'!$R$7:$BL$7,0)),"")</f>
        <v/>
      </c>
      <c r="W48" s="699" t="str">
        <f t="array" ref="W48">iferror(index('Internal Staffing Calculator'!$R$9:$BL$115, match($A48,'Internal Staffing Calculator'!$B$9:$B169,0),match(W$5,'Internal Staffing Calculator'!$R$7:$BL$7,0)),"")</f>
        <v/>
      </c>
      <c r="X48" s="699" t="str">
        <f t="array" ref="X48">iferror(index('Internal Staffing Calculator'!$R$9:$BL$115, match($A48,'Internal Staffing Calculator'!$B$9:$B169,0),match(X$5,'Internal Staffing Calculator'!$R$7:$BL$7,0)),"")</f>
        <v/>
      </c>
      <c r="Y48" s="699" t="str">
        <f t="array" ref="Y48">iferror(index('Internal Staffing Calculator'!$R$9:$BL$115, match($A48,'Internal Staffing Calculator'!$B$9:$B169,0),match(Y$5,'Internal Staffing Calculator'!$R$7:$BL$7,0)),"")</f>
        <v/>
      </c>
      <c r="Z48" s="699" t="str">
        <f t="array" ref="Z48">iferror(index('Internal Staffing Calculator'!$R$9:$BL$115, match($A48,'Internal Staffing Calculator'!$B$9:$B169,0),match(Z$5,'Internal Staffing Calculator'!$R$7:$BL$7,0)),"")</f>
        <v/>
      </c>
      <c r="AA48" s="699" t="str">
        <f t="array" ref="AA48">iferror(index('Internal Staffing Calculator'!$R$9:$BL$115, match($A48,'Internal Staffing Calculator'!$B$9:$B169,0),match(AA$5,'Internal Staffing Calculator'!$R$7:$BL$7,0)),"")</f>
        <v/>
      </c>
      <c r="AB48" s="699" t="str">
        <f t="array" ref="AB48">iferror(index('Internal Staffing Calculator'!$R$9:$BL$115, match($A48,'Internal Staffing Calculator'!$B$9:$B169,0),match(AB$5,'Internal Staffing Calculator'!$R$7:$BL$7,0)),"")</f>
        <v/>
      </c>
      <c r="AC48" s="699" t="str">
        <f t="array" ref="AC48">iferror(index('Internal Staffing Calculator'!$R$9:$BL$115, match($A48,'Internal Staffing Calculator'!$B$9:$B169,0),match(AC$5,'Internal Staffing Calculator'!$R$7:$BL$7,0)),"")</f>
        <v/>
      </c>
      <c r="AD48" s="699" t="str">
        <f t="array" ref="AD48">iferror(index('Internal Staffing Calculator'!$R$9:$BL$115, match($A48,'Internal Staffing Calculator'!$B$9:$B169,0),match(AD$5,'Internal Staffing Calculator'!$R$7:$BL$7,0)),"")</f>
        <v/>
      </c>
      <c r="AE48" s="699" t="str">
        <f t="array" ref="AE48">iferror(index('Internal Staffing Calculator'!$R$9:$BL$115, match($A48,'Internal Staffing Calculator'!$B$9:$B169,0),match(AE$5,'Internal Staffing Calculator'!$R$7:$BL$7,0)),"")</f>
        <v/>
      </c>
      <c r="AF48" s="699" t="str">
        <f t="array" ref="AF48">iferror(index('Internal Staffing Calculator'!$R$9:$BL$115, match($A48,'Internal Staffing Calculator'!$B$9:$B169,0),match(AF$5,'Internal Staffing Calculator'!$R$7:$BL$7,0)),"")</f>
        <v/>
      </c>
      <c r="AG48" s="699" t="str">
        <f t="array" ref="AG48">iferror(index('Internal Staffing Calculator'!$R$9:$BL$115, match($A48,'Internal Staffing Calculator'!$B$9:$B169,0),match(AG$5,'Internal Staffing Calculator'!$R$7:$BL$7,0)),"")</f>
        <v/>
      </c>
      <c r="AH48" s="699" t="str">
        <f t="array" ref="AH48">iferror(index('Internal Staffing Calculator'!$R$9:$BL$115, match($A48,'Internal Staffing Calculator'!$B$9:$B169,0),match(AH$5,'Internal Staffing Calculator'!$R$7:$BL$7,0)),"")</f>
        <v/>
      </c>
      <c r="AI48" s="699" t="str">
        <f t="array" ref="AI48">iferror(index('Internal Staffing Calculator'!$R$9:$BL$115, match($A48,'Internal Staffing Calculator'!$B$9:$B169,0),match(AI$5,'Internal Staffing Calculator'!$R$7:$BL$7,0)),"")</f>
        <v/>
      </c>
      <c r="AJ48" s="699" t="str">
        <f t="array" ref="AJ48">iferror(index('Internal Staffing Calculator'!$R$9:$BL$115, match($A48,'Internal Staffing Calculator'!$B$9:$B169,0),match(AJ$5,'Internal Staffing Calculator'!$R$7:$BL$7,0)),"")</f>
        <v/>
      </c>
      <c r="AK48" s="699" t="str">
        <f t="array" ref="AK48">iferror(index('Internal Staffing Calculator'!$R$9:$BL$115, match($A48,'Internal Staffing Calculator'!$B$9:$B169,0),match(AK$5,'Internal Staffing Calculator'!$R$7:$BL$7,0)),"")</f>
        <v/>
      </c>
      <c r="AL48" s="699" t="str">
        <f t="array" ref="AL48">iferror(index('Internal Staffing Calculator'!$R$9:$BL$115, match($A48,'Internal Staffing Calculator'!$B$9:$B169,0),match(AL$5,'Internal Staffing Calculator'!$R$7:$BL$7,0)),"")</f>
        <v/>
      </c>
      <c r="AM48" s="699" t="str">
        <f t="array" ref="AM48">iferror(index('Internal Staffing Calculator'!$R$9:$BL$115, match($A48,'Internal Staffing Calculator'!$B$9:$B169,0),match(AM$5,'Internal Staffing Calculator'!$R$7:$BL$7,0)),"")</f>
        <v/>
      </c>
      <c r="AN48" s="699" t="str">
        <f t="array" ref="AN48">iferror(index('Internal Staffing Calculator'!$R$9:$BL$115, match($A48,'Internal Staffing Calculator'!$B$9:$B169,0),match(AN$5,'Internal Staffing Calculator'!$R$7:$BL$7,0)),"")</f>
        <v/>
      </c>
      <c r="AO48" s="699" t="str">
        <f t="array" ref="AO48">iferror(index('Internal Staffing Calculator'!$R$9:$BL$115, match($A48,'Internal Staffing Calculator'!$B$9:$B169,0),match(AO$5,'Internal Staffing Calculator'!$R$7:$BL$7,0)),"")</f>
        <v/>
      </c>
      <c r="AP48" s="699" t="str">
        <f t="array" ref="AP48">iferror(index('Internal Staffing Calculator'!$R$9:$BL$115, match($A48,'Internal Staffing Calculator'!$B$9:$B169,0),match(AP$5,'Internal Staffing Calculator'!$R$7:$BL$7,0)),"")</f>
        <v/>
      </c>
      <c r="AQ48" s="699" t="str">
        <f t="array" ref="AQ48">iferror(index('Internal Staffing Calculator'!$R$9:$BL$115, match($A48,'Internal Staffing Calculator'!$B$9:$B169,0),match(AQ$5,'Internal Staffing Calculator'!$R$7:$BL$7,0)),"")</f>
        <v/>
      </c>
      <c r="AR48" s="699" t="str">
        <f t="array" ref="AR48">iferror(index('Internal Staffing Calculator'!$R$9:$BL$115, match($A48,'Internal Staffing Calculator'!$B$9:$B169,0),match(AR$5,'Internal Staffing Calculator'!$R$7:$BL$7,0)),"")</f>
        <v/>
      </c>
      <c r="AS48" s="699" t="str">
        <f t="array" ref="AS48">iferror(index('Internal Staffing Calculator'!$R$9:$BL$115, match($A48,'Internal Staffing Calculator'!$B$9:$B169,0),match(AS$5,'Internal Staffing Calculator'!$R$7:$BL$7,0)),"")</f>
        <v/>
      </c>
      <c r="AT48" s="699" t="str">
        <f t="array" ref="AT48">iferror(index('Internal Staffing Calculator'!$R$9:$BL$115, match($A48,'Internal Staffing Calculator'!$B$9:$B169,0),match(AT$5,'Internal Staffing Calculator'!$R$7:$BL$7,0)),"")</f>
        <v/>
      </c>
      <c r="AU48" s="699" t="str">
        <f t="array" ref="AU48">iferror(index('Internal Staffing Calculator'!$R$9:$BL$115, match($A48,'Internal Staffing Calculator'!$B$9:$B169,0),match(AU$5,'Internal Staffing Calculator'!$R$7:$BL$7,0)),"")</f>
        <v/>
      </c>
      <c r="AV48" s="699" t="str">
        <f t="array" ref="AV48">iferror(index('Internal Staffing Calculator'!$R$9:$BL$115, match($A48,'Internal Staffing Calculator'!$B$9:$B169,0),match(AV$5,'Internal Staffing Calculator'!$R$7:$BL$7,0)),"")</f>
        <v/>
      </c>
      <c r="AW48" s="699" t="str">
        <f t="array" ref="AW48">iferror(index('Internal Staffing Calculator'!$R$9:$BL$115, match($A48,'Internal Staffing Calculator'!$B$9:$B169,0),match(AW$5,'Internal Staffing Calculator'!$R$7:$BL$7,0)),"")</f>
        <v/>
      </c>
      <c r="AX48" s="699" t="str">
        <f t="array" ref="AX48">iferror(index('Internal Staffing Calculator'!$R$9:$BL$115, match($A48,'Internal Staffing Calculator'!$B$9:$B169,0),match(AX$5,'Internal Staffing Calculator'!$R$7:$BL$7,0)),"")</f>
        <v/>
      </c>
      <c r="AY48" s="699" t="str">
        <f t="array" ref="AY48">iferror(index('Internal Staffing Calculator'!$R$9:$BL$115, match($A48,'Internal Staffing Calculator'!$B$9:$B169,0),match(AY$5,'Internal Staffing Calculator'!$R$7:$BL$7,0)),"")</f>
        <v/>
      </c>
      <c r="AZ48" s="699" t="str">
        <f t="array" ref="AZ48">iferror(index('Internal Staffing Calculator'!$R$9:$BL$115, match($A48,'Internal Staffing Calculator'!$B$9:$B169,0),match(AZ$5,'Internal Staffing Calculator'!$R$7:$BL$7,0)),"")</f>
        <v/>
      </c>
      <c r="BA48" s="699" t="str">
        <f t="array" ref="BA48">iferror(index('Internal Staffing Calculator'!$R$9:$BL$115, match($A48,'Internal Staffing Calculator'!$B$9:$B169,0),match(BA$5,'Internal Staffing Calculator'!$R$7:$BL$7,0)),"")</f>
        <v/>
      </c>
    </row>
    <row r="49">
      <c r="A49" s="693"/>
      <c r="B49" s="812" t="str">
        <f t="array" ref="B49">iferror(index('Internal Staffing Calculator'!P:P,match(A49,'Internal Staffing Calculator'!B:B,0)),"")</f>
        <v/>
      </c>
      <c r="C49" s="813" t="str">
        <f t="array" ref="C49">iferror(index('Internal Staffing Calculator'!BM:BM,match(A49,'Internal Staffing Calculator'!B:B,0)),"")</f>
        <v/>
      </c>
      <c r="D49" s="814" t="str">
        <f t="array" ref="D49">iferror(index('Internal Staffing Calculator'!F:F,match(A49,'Internal Staffing Calculator'!B:B,0)),"")</f>
        <v/>
      </c>
      <c r="E49" s="815">
        <f t="shared" si="4"/>
        <v>0</v>
      </c>
      <c r="F49" s="689"/>
      <c r="G49" s="699" t="str">
        <f t="array" ref="G49">iferror(index('Internal Staffing Calculator'!$R$9:$BL$115, match($A49,'Internal Staffing Calculator'!$B$9:$B169,0),match(G$5,'Internal Staffing Calculator'!$R$7:$BL$7,0)),"")</f>
        <v/>
      </c>
      <c r="H49" s="699" t="str">
        <f t="array" ref="H49">iferror(index('Internal Staffing Calculator'!$R$9:$BL$115, match($A49,'Internal Staffing Calculator'!$B$9:$B169,0),match(H$5,'Internal Staffing Calculator'!$R$7:$BL$7,0)),"")</f>
        <v/>
      </c>
      <c r="I49" s="699" t="str">
        <f t="array" ref="I49">iferror(index('Internal Staffing Calculator'!$R$9:$BL$115, match($A49,'Internal Staffing Calculator'!$B$9:$B169,0),match(I$5,'Internal Staffing Calculator'!$R$7:$BL$7,0)),"")</f>
        <v/>
      </c>
      <c r="J49" s="699" t="str">
        <f t="array" ref="J49">iferror(index('Internal Staffing Calculator'!$R$9:$BL$115, match($A49,'Internal Staffing Calculator'!$B$9:$B169,0),match(J$5,'Internal Staffing Calculator'!$R$7:$BL$7,0)),"")</f>
        <v/>
      </c>
      <c r="K49" s="699" t="str">
        <f t="array" ref="K49">iferror(index('Internal Staffing Calculator'!$R$9:$BL$115, match($A49,'Internal Staffing Calculator'!$B$9:$B169,0),match(K$5,'Internal Staffing Calculator'!$R$7:$BL$7,0)),"")</f>
        <v/>
      </c>
      <c r="L49" s="699" t="str">
        <f t="array" ref="L49">iferror(index('Internal Staffing Calculator'!$R$9:$BL$115, match($A49,'Internal Staffing Calculator'!$B$9:$B169,0),match(L$5,'Internal Staffing Calculator'!$R$7:$BL$7,0)),"")</f>
        <v/>
      </c>
      <c r="M49" s="699" t="str">
        <f t="array" ref="M49">iferror(index('Internal Staffing Calculator'!$R$9:$BL$115, match($A49,'Internal Staffing Calculator'!$B$9:$B169,0),match(M$5,'Internal Staffing Calculator'!$R$7:$BL$7,0)),"")</f>
        <v/>
      </c>
      <c r="N49" s="699" t="str">
        <f t="array" ref="N49">iferror(index('Internal Staffing Calculator'!$R$9:$BL$115, match($A49,'Internal Staffing Calculator'!$B$9:$B169,0),match(N$5,'Internal Staffing Calculator'!$R$7:$BL$7,0)),"")</f>
        <v/>
      </c>
      <c r="O49" s="699" t="str">
        <f t="array" ref="O49">iferror(index('Internal Staffing Calculator'!$R$9:$BL$115, match($A49,'Internal Staffing Calculator'!$B$9:$B169,0),match(O$5,'Internal Staffing Calculator'!$R$7:$BL$7,0)),"")</f>
        <v/>
      </c>
      <c r="P49" s="699" t="str">
        <f t="array" ref="P49">iferror(index('Internal Staffing Calculator'!$R$9:$BL$115, match($A49,'Internal Staffing Calculator'!$B$9:$B169,0),match(P$5,'Internal Staffing Calculator'!$R$7:$BL$7,0)),"")</f>
        <v/>
      </c>
      <c r="Q49" s="699" t="str">
        <f t="array" ref="Q49">iferror(index('Internal Staffing Calculator'!$R$9:$BL$115, match($A49,'Internal Staffing Calculator'!$B$9:$B169,0),match(Q$5,'Internal Staffing Calculator'!$R$7:$BL$7,0)),"")</f>
        <v/>
      </c>
      <c r="R49" s="699" t="str">
        <f t="array" ref="R49">iferror(index('Internal Staffing Calculator'!$R$9:$BL$115, match($A49,'Internal Staffing Calculator'!$B$9:$B169,0),match(R$5,'Internal Staffing Calculator'!$R$7:$BL$7,0)),"")</f>
        <v/>
      </c>
      <c r="S49" s="699" t="str">
        <f t="array" ref="S49">iferror(index('Internal Staffing Calculator'!$R$9:$BL$115, match($A49,'Internal Staffing Calculator'!$B$9:$B169,0),match(S$5,'Internal Staffing Calculator'!$R$7:$BL$7,0)),"")</f>
        <v/>
      </c>
      <c r="T49" s="699" t="str">
        <f t="array" ref="T49">iferror(index('Internal Staffing Calculator'!$R$9:$BL$115, match($A49,'Internal Staffing Calculator'!$B$9:$B169,0),match(T$5,'Internal Staffing Calculator'!$R$7:$BL$7,0)),"")</f>
        <v/>
      </c>
      <c r="U49" s="699" t="str">
        <f t="array" ref="U49">iferror(index('Internal Staffing Calculator'!$R$9:$BL$115, match($A49,'Internal Staffing Calculator'!$B$9:$B169,0),match(U$5,'Internal Staffing Calculator'!$R$7:$BL$7,0)),"")</f>
        <v/>
      </c>
      <c r="V49" s="699" t="str">
        <f t="array" ref="V49">iferror(index('Internal Staffing Calculator'!$R$9:$BL$115, match($A49,'Internal Staffing Calculator'!$B$9:$B169,0),match(V$5,'Internal Staffing Calculator'!$R$7:$BL$7,0)),"")</f>
        <v/>
      </c>
      <c r="W49" s="699" t="str">
        <f t="array" ref="W49">iferror(index('Internal Staffing Calculator'!$R$9:$BL$115, match($A49,'Internal Staffing Calculator'!$B$9:$B169,0),match(W$5,'Internal Staffing Calculator'!$R$7:$BL$7,0)),"")</f>
        <v/>
      </c>
      <c r="X49" s="699" t="str">
        <f t="array" ref="X49">iferror(index('Internal Staffing Calculator'!$R$9:$BL$115, match($A49,'Internal Staffing Calculator'!$B$9:$B169,0),match(X$5,'Internal Staffing Calculator'!$R$7:$BL$7,0)),"")</f>
        <v/>
      </c>
      <c r="Y49" s="699" t="str">
        <f t="array" ref="Y49">iferror(index('Internal Staffing Calculator'!$R$9:$BL$115, match($A49,'Internal Staffing Calculator'!$B$9:$B169,0),match(Y$5,'Internal Staffing Calculator'!$R$7:$BL$7,0)),"")</f>
        <v/>
      </c>
      <c r="Z49" s="699" t="str">
        <f t="array" ref="Z49">iferror(index('Internal Staffing Calculator'!$R$9:$BL$115, match($A49,'Internal Staffing Calculator'!$B$9:$B169,0),match(Z$5,'Internal Staffing Calculator'!$R$7:$BL$7,0)),"")</f>
        <v/>
      </c>
      <c r="AA49" s="699" t="str">
        <f t="array" ref="AA49">iferror(index('Internal Staffing Calculator'!$R$9:$BL$115, match($A49,'Internal Staffing Calculator'!$B$9:$B169,0),match(AA$5,'Internal Staffing Calculator'!$R$7:$BL$7,0)),"")</f>
        <v/>
      </c>
      <c r="AB49" s="699" t="str">
        <f t="array" ref="AB49">iferror(index('Internal Staffing Calculator'!$R$9:$BL$115, match($A49,'Internal Staffing Calculator'!$B$9:$B169,0),match(AB$5,'Internal Staffing Calculator'!$R$7:$BL$7,0)),"")</f>
        <v/>
      </c>
      <c r="AC49" s="699" t="str">
        <f t="array" ref="AC49">iferror(index('Internal Staffing Calculator'!$R$9:$BL$115, match($A49,'Internal Staffing Calculator'!$B$9:$B169,0),match(AC$5,'Internal Staffing Calculator'!$R$7:$BL$7,0)),"")</f>
        <v/>
      </c>
      <c r="AD49" s="699" t="str">
        <f t="array" ref="AD49">iferror(index('Internal Staffing Calculator'!$R$9:$BL$115, match($A49,'Internal Staffing Calculator'!$B$9:$B169,0),match(AD$5,'Internal Staffing Calculator'!$R$7:$BL$7,0)),"")</f>
        <v/>
      </c>
      <c r="AE49" s="699" t="str">
        <f t="array" ref="AE49">iferror(index('Internal Staffing Calculator'!$R$9:$BL$115, match($A49,'Internal Staffing Calculator'!$B$9:$B169,0),match(AE$5,'Internal Staffing Calculator'!$R$7:$BL$7,0)),"")</f>
        <v/>
      </c>
      <c r="AF49" s="699" t="str">
        <f t="array" ref="AF49">iferror(index('Internal Staffing Calculator'!$R$9:$BL$115, match($A49,'Internal Staffing Calculator'!$B$9:$B169,0),match(AF$5,'Internal Staffing Calculator'!$R$7:$BL$7,0)),"")</f>
        <v/>
      </c>
      <c r="AG49" s="699" t="str">
        <f t="array" ref="AG49">iferror(index('Internal Staffing Calculator'!$R$9:$BL$115, match($A49,'Internal Staffing Calculator'!$B$9:$B169,0),match(AG$5,'Internal Staffing Calculator'!$R$7:$BL$7,0)),"")</f>
        <v/>
      </c>
      <c r="AH49" s="699" t="str">
        <f t="array" ref="AH49">iferror(index('Internal Staffing Calculator'!$R$9:$BL$115, match($A49,'Internal Staffing Calculator'!$B$9:$B169,0),match(AH$5,'Internal Staffing Calculator'!$R$7:$BL$7,0)),"")</f>
        <v/>
      </c>
      <c r="AI49" s="699" t="str">
        <f t="array" ref="AI49">iferror(index('Internal Staffing Calculator'!$R$9:$BL$115, match($A49,'Internal Staffing Calculator'!$B$9:$B169,0),match(AI$5,'Internal Staffing Calculator'!$R$7:$BL$7,0)),"")</f>
        <v/>
      </c>
      <c r="AJ49" s="699" t="str">
        <f t="array" ref="AJ49">iferror(index('Internal Staffing Calculator'!$R$9:$BL$115, match($A49,'Internal Staffing Calculator'!$B$9:$B169,0),match(AJ$5,'Internal Staffing Calculator'!$R$7:$BL$7,0)),"")</f>
        <v/>
      </c>
      <c r="AK49" s="699" t="str">
        <f t="array" ref="AK49">iferror(index('Internal Staffing Calculator'!$R$9:$BL$115, match($A49,'Internal Staffing Calculator'!$B$9:$B169,0),match(AK$5,'Internal Staffing Calculator'!$R$7:$BL$7,0)),"")</f>
        <v/>
      </c>
      <c r="AL49" s="699" t="str">
        <f t="array" ref="AL49">iferror(index('Internal Staffing Calculator'!$R$9:$BL$115, match($A49,'Internal Staffing Calculator'!$B$9:$B169,0),match(AL$5,'Internal Staffing Calculator'!$R$7:$BL$7,0)),"")</f>
        <v/>
      </c>
      <c r="AM49" s="699" t="str">
        <f t="array" ref="AM49">iferror(index('Internal Staffing Calculator'!$R$9:$BL$115, match($A49,'Internal Staffing Calculator'!$B$9:$B169,0),match(AM$5,'Internal Staffing Calculator'!$R$7:$BL$7,0)),"")</f>
        <v/>
      </c>
      <c r="AN49" s="699" t="str">
        <f t="array" ref="AN49">iferror(index('Internal Staffing Calculator'!$R$9:$BL$115, match($A49,'Internal Staffing Calculator'!$B$9:$B169,0),match(AN$5,'Internal Staffing Calculator'!$R$7:$BL$7,0)),"")</f>
        <v/>
      </c>
      <c r="AO49" s="699" t="str">
        <f t="array" ref="AO49">iferror(index('Internal Staffing Calculator'!$R$9:$BL$115, match($A49,'Internal Staffing Calculator'!$B$9:$B169,0),match(AO$5,'Internal Staffing Calculator'!$R$7:$BL$7,0)),"")</f>
        <v/>
      </c>
      <c r="AP49" s="699" t="str">
        <f t="array" ref="AP49">iferror(index('Internal Staffing Calculator'!$R$9:$BL$115, match($A49,'Internal Staffing Calculator'!$B$9:$B169,0),match(AP$5,'Internal Staffing Calculator'!$R$7:$BL$7,0)),"")</f>
        <v/>
      </c>
      <c r="AQ49" s="699" t="str">
        <f t="array" ref="AQ49">iferror(index('Internal Staffing Calculator'!$R$9:$BL$115, match($A49,'Internal Staffing Calculator'!$B$9:$B169,0),match(AQ$5,'Internal Staffing Calculator'!$R$7:$BL$7,0)),"")</f>
        <v/>
      </c>
      <c r="AR49" s="699" t="str">
        <f t="array" ref="AR49">iferror(index('Internal Staffing Calculator'!$R$9:$BL$115, match($A49,'Internal Staffing Calculator'!$B$9:$B169,0),match(AR$5,'Internal Staffing Calculator'!$R$7:$BL$7,0)),"")</f>
        <v/>
      </c>
      <c r="AS49" s="699" t="str">
        <f t="array" ref="AS49">iferror(index('Internal Staffing Calculator'!$R$9:$BL$115, match($A49,'Internal Staffing Calculator'!$B$9:$B169,0),match(AS$5,'Internal Staffing Calculator'!$R$7:$BL$7,0)),"")</f>
        <v/>
      </c>
      <c r="AT49" s="699" t="str">
        <f t="array" ref="AT49">iferror(index('Internal Staffing Calculator'!$R$9:$BL$115, match($A49,'Internal Staffing Calculator'!$B$9:$B169,0),match(AT$5,'Internal Staffing Calculator'!$R$7:$BL$7,0)),"")</f>
        <v/>
      </c>
      <c r="AU49" s="699" t="str">
        <f t="array" ref="AU49">iferror(index('Internal Staffing Calculator'!$R$9:$BL$115, match($A49,'Internal Staffing Calculator'!$B$9:$B169,0),match(AU$5,'Internal Staffing Calculator'!$R$7:$BL$7,0)),"")</f>
        <v/>
      </c>
      <c r="AV49" s="699" t="str">
        <f t="array" ref="AV49">iferror(index('Internal Staffing Calculator'!$R$9:$BL$115, match($A49,'Internal Staffing Calculator'!$B$9:$B169,0),match(AV$5,'Internal Staffing Calculator'!$R$7:$BL$7,0)),"")</f>
        <v/>
      </c>
      <c r="AW49" s="699" t="str">
        <f t="array" ref="AW49">iferror(index('Internal Staffing Calculator'!$R$9:$BL$115, match($A49,'Internal Staffing Calculator'!$B$9:$B169,0),match(AW$5,'Internal Staffing Calculator'!$R$7:$BL$7,0)),"")</f>
        <v/>
      </c>
      <c r="AX49" s="699" t="str">
        <f t="array" ref="AX49">iferror(index('Internal Staffing Calculator'!$R$9:$BL$115, match($A49,'Internal Staffing Calculator'!$B$9:$B169,0),match(AX$5,'Internal Staffing Calculator'!$R$7:$BL$7,0)),"")</f>
        <v/>
      </c>
      <c r="AY49" s="699" t="str">
        <f t="array" ref="AY49">iferror(index('Internal Staffing Calculator'!$R$9:$BL$115, match($A49,'Internal Staffing Calculator'!$B$9:$B169,0),match(AY$5,'Internal Staffing Calculator'!$R$7:$BL$7,0)),"")</f>
        <v/>
      </c>
      <c r="AZ49" s="699" t="str">
        <f t="array" ref="AZ49">iferror(index('Internal Staffing Calculator'!$R$9:$BL$115, match($A49,'Internal Staffing Calculator'!$B$9:$B169,0),match(AZ$5,'Internal Staffing Calculator'!$R$7:$BL$7,0)),"")</f>
        <v/>
      </c>
      <c r="BA49" s="699" t="str">
        <f t="array" ref="BA49">iferror(index('Internal Staffing Calculator'!$R$9:$BL$115, match($A49,'Internal Staffing Calculator'!$B$9:$B169,0),match(BA$5,'Internal Staffing Calculator'!$R$7:$BL$7,0)),"")</f>
        <v/>
      </c>
    </row>
    <row r="50">
      <c r="A50" s="693"/>
      <c r="B50" s="812" t="str">
        <f t="array" ref="B50">iferror(index('Internal Staffing Calculator'!P:P,match(A50,'Internal Staffing Calculator'!B:B,0)),"")</f>
        <v/>
      </c>
      <c r="C50" s="813" t="str">
        <f t="array" ref="C50">iferror(index('Internal Staffing Calculator'!BM:BM,match(A50,'Internal Staffing Calculator'!B:B,0)),"")</f>
        <v/>
      </c>
      <c r="D50" s="814" t="str">
        <f t="array" ref="D50">iferror(index('Internal Staffing Calculator'!F:F,match(A50,'Internal Staffing Calculator'!B:B,0)),"")</f>
        <v/>
      </c>
      <c r="E50" s="815">
        <f t="shared" si="4"/>
        <v>0</v>
      </c>
      <c r="F50" s="689"/>
      <c r="G50" s="699" t="str">
        <f t="array" ref="G50">iferror(index('Internal Staffing Calculator'!$R$9:$BL$115, match($A50,'Internal Staffing Calculator'!$B$9:$B169,0),match(G$5,'Internal Staffing Calculator'!$R$7:$BL$7,0)),"")</f>
        <v/>
      </c>
      <c r="H50" s="699" t="str">
        <f t="array" ref="H50">iferror(index('Internal Staffing Calculator'!$R$9:$BL$115, match($A50,'Internal Staffing Calculator'!$B$9:$B169,0),match(H$5,'Internal Staffing Calculator'!$R$7:$BL$7,0)),"")</f>
        <v/>
      </c>
      <c r="I50" s="699" t="str">
        <f t="array" ref="I50">iferror(index('Internal Staffing Calculator'!$R$9:$BL$115, match($A50,'Internal Staffing Calculator'!$B$9:$B169,0),match(I$5,'Internal Staffing Calculator'!$R$7:$BL$7,0)),"")</f>
        <v/>
      </c>
      <c r="J50" s="699" t="str">
        <f t="array" ref="J50">iferror(index('Internal Staffing Calculator'!$R$9:$BL$115, match($A50,'Internal Staffing Calculator'!$B$9:$B169,0),match(J$5,'Internal Staffing Calculator'!$R$7:$BL$7,0)),"")</f>
        <v/>
      </c>
      <c r="K50" s="699" t="str">
        <f t="array" ref="K50">iferror(index('Internal Staffing Calculator'!$R$9:$BL$115, match($A50,'Internal Staffing Calculator'!$B$9:$B169,0),match(K$5,'Internal Staffing Calculator'!$R$7:$BL$7,0)),"")</f>
        <v/>
      </c>
      <c r="L50" s="699" t="str">
        <f t="array" ref="L50">iferror(index('Internal Staffing Calculator'!$R$9:$BL$115, match($A50,'Internal Staffing Calculator'!$B$9:$B169,0),match(L$5,'Internal Staffing Calculator'!$R$7:$BL$7,0)),"")</f>
        <v/>
      </c>
      <c r="M50" s="699" t="str">
        <f t="array" ref="M50">iferror(index('Internal Staffing Calculator'!$R$9:$BL$115, match($A50,'Internal Staffing Calculator'!$B$9:$B169,0),match(M$5,'Internal Staffing Calculator'!$R$7:$BL$7,0)),"")</f>
        <v/>
      </c>
      <c r="N50" s="699" t="str">
        <f t="array" ref="N50">iferror(index('Internal Staffing Calculator'!$R$9:$BL$115, match($A50,'Internal Staffing Calculator'!$B$9:$B169,0),match(N$5,'Internal Staffing Calculator'!$R$7:$BL$7,0)),"")</f>
        <v/>
      </c>
      <c r="O50" s="699" t="str">
        <f t="array" ref="O50">iferror(index('Internal Staffing Calculator'!$R$9:$BL$115, match($A50,'Internal Staffing Calculator'!$B$9:$B169,0),match(O$5,'Internal Staffing Calculator'!$R$7:$BL$7,0)),"")</f>
        <v/>
      </c>
      <c r="P50" s="699" t="str">
        <f t="array" ref="P50">iferror(index('Internal Staffing Calculator'!$R$9:$BL$115, match($A50,'Internal Staffing Calculator'!$B$9:$B169,0),match(P$5,'Internal Staffing Calculator'!$R$7:$BL$7,0)),"")</f>
        <v/>
      </c>
      <c r="Q50" s="699" t="str">
        <f t="array" ref="Q50">iferror(index('Internal Staffing Calculator'!$R$9:$BL$115, match($A50,'Internal Staffing Calculator'!$B$9:$B169,0),match(Q$5,'Internal Staffing Calculator'!$R$7:$BL$7,0)),"")</f>
        <v/>
      </c>
      <c r="R50" s="699" t="str">
        <f t="array" ref="R50">iferror(index('Internal Staffing Calculator'!$R$9:$BL$115, match($A50,'Internal Staffing Calculator'!$B$9:$B169,0),match(R$5,'Internal Staffing Calculator'!$R$7:$BL$7,0)),"")</f>
        <v/>
      </c>
      <c r="S50" s="699" t="str">
        <f t="array" ref="S50">iferror(index('Internal Staffing Calculator'!$R$9:$BL$115, match($A50,'Internal Staffing Calculator'!$B$9:$B169,0),match(S$5,'Internal Staffing Calculator'!$R$7:$BL$7,0)),"")</f>
        <v/>
      </c>
      <c r="T50" s="699" t="str">
        <f t="array" ref="T50">iferror(index('Internal Staffing Calculator'!$R$9:$BL$115, match($A50,'Internal Staffing Calculator'!$B$9:$B169,0),match(T$5,'Internal Staffing Calculator'!$R$7:$BL$7,0)),"")</f>
        <v/>
      </c>
      <c r="U50" s="699" t="str">
        <f t="array" ref="U50">iferror(index('Internal Staffing Calculator'!$R$9:$BL$115, match($A50,'Internal Staffing Calculator'!$B$9:$B169,0),match(U$5,'Internal Staffing Calculator'!$R$7:$BL$7,0)),"")</f>
        <v/>
      </c>
      <c r="V50" s="699" t="str">
        <f t="array" ref="V50">iferror(index('Internal Staffing Calculator'!$R$9:$BL$115, match($A50,'Internal Staffing Calculator'!$B$9:$B169,0),match(V$5,'Internal Staffing Calculator'!$R$7:$BL$7,0)),"")</f>
        <v/>
      </c>
      <c r="W50" s="699" t="str">
        <f t="array" ref="W50">iferror(index('Internal Staffing Calculator'!$R$9:$BL$115, match($A50,'Internal Staffing Calculator'!$B$9:$B169,0),match(W$5,'Internal Staffing Calculator'!$R$7:$BL$7,0)),"")</f>
        <v/>
      </c>
      <c r="X50" s="699" t="str">
        <f t="array" ref="X50">iferror(index('Internal Staffing Calculator'!$R$9:$BL$115, match($A50,'Internal Staffing Calculator'!$B$9:$B169,0),match(X$5,'Internal Staffing Calculator'!$R$7:$BL$7,0)),"")</f>
        <v/>
      </c>
      <c r="Y50" s="699" t="str">
        <f t="array" ref="Y50">iferror(index('Internal Staffing Calculator'!$R$9:$BL$115, match($A50,'Internal Staffing Calculator'!$B$9:$B169,0),match(Y$5,'Internal Staffing Calculator'!$R$7:$BL$7,0)),"")</f>
        <v/>
      </c>
      <c r="Z50" s="699" t="str">
        <f t="array" ref="Z50">iferror(index('Internal Staffing Calculator'!$R$9:$BL$115, match($A50,'Internal Staffing Calculator'!$B$9:$B169,0),match(Z$5,'Internal Staffing Calculator'!$R$7:$BL$7,0)),"")</f>
        <v/>
      </c>
      <c r="AA50" s="699" t="str">
        <f t="array" ref="AA50">iferror(index('Internal Staffing Calculator'!$R$9:$BL$115, match($A50,'Internal Staffing Calculator'!$B$9:$B169,0),match(AA$5,'Internal Staffing Calculator'!$R$7:$BL$7,0)),"")</f>
        <v/>
      </c>
      <c r="AB50" s="699" t="str">
        <f t="array" ref="AB50">iferror(index('Internal Staffing Calculator'!$R$9:$BL$115, match($A50,'Internal Staffing Calculator'!$B$9:$B169,0),match(AB$5,'Internal Staffing Calculator'!$R$7:$BL$7,0)),"")</f>
        <v/>
      </c>
      <c r="AC50" s="699" t="str">
        <f t="array" ref="AC50">iferror(index('Internal Staffing Calculator'!$R$9:$BL$115, match($A50,'Internal Staffing Calculator'!$B$9:$B169,0),match(AC$5,'Internal Staffing Calculator'!$R$7:$BL$7,0)),"")</f>
        <v/>
      </c>
      <c r="AD50" s="699" t="str">
        <f t="array" ref="AD50">iferror(index('Internal Staffing Calculator'!$R$9:$BL$115, match($A50,'Internal Staffing Calculator'!$B$9:$B169,0),match(AD$5,'Internal Staffing Calculator'!$R$7:$BL$7,0)),"")</f>
        <v/>
      </c>
      <c r="AE50" s="699" t="str">
        <f t="array" ref="AE50">iferror(index('Internal Staffing Calculator'!$R$9:$BL$115, match($A50,'Internal Staffing Calculator'!$B$9:$B169,0),match(AE$5,'Internal Staffing Calculator'!$R$7:$BL$7,0)),"")</f>
        <v/>
      </c>
      <c r="AF50" s="699" t="str">
        <f t="array" ref="AF50">iferror(index('Internal Staffing Calculator'!$R$9:$BL$115, match($A50,'Internal Staffing Calculator'!$B$9:$B169,0),match(AF$5,'Internal Staffing Calculator'!$R$7:$BL$7,0)),"")</f>
        <v/>
      </c>
      <c r="AG50" s="699" t="str">
        <f t="array" ref="AG50">iferror(index('Internal Staffing Calculator'!$R$9:$BL$115, match($A50,'Internal Staffing Calculator'!$B$9:$B169,0),match(AG$5,'Internal Staffing Calculator'!$R$7:$BL$7,0)),"")</f>
        <v/>
      </c>
      <c r="AH50" s="699" t="str">
        <f t="array" ref="AH50">iferror(index('Internal Staffing Calculator'!$R$9:$BL$115, match($A50,'Internal Staffing Calculator'!$B$9:$B169,0),match(AH$5,'Internal Staffing Calculator'!$R$7:$BL$7,0)),"")</f>
        <v/>
      </c>
      <c r="AI50" s="699" t="str">
        <f t="array" ref="AI50">iferror(index('Internal Staffing Calculator'!$R$9:$BL$115, match($A50,'Internal Staffing Calculator'!$B$9:$B169,0),match(AI$5,'Internal Staffing Calculator'!$R$7:$BL$7,0)),"")</f>
        <v/>
      </c>
      <c r="AJ50" s="699" t="str">
        <f t="array" ref="AJ50">iferror(index('Internal Staffing Calculator'!$R$9:$BL$115, match($A50,'Internal Staffing Calculator'!$B$9:$B169,0),match(AJ$5,'Internal Staffing Calculator'!$R$7:$BL$7,0)),"")</f>
        <v/>
      </c>
      <c r="AK50" s="699" t="str">
        <f t="array" ref="AK50">iferror(index('Internal Staffing Calculator'!$R$9:$BL$115, match($A50,'Internal Staffing Calculator'!$B$9:$B169,0),match(AK$5,'Internal Staffing Calculator'!$R$7:$BL$7,0)),"")</f>
        <v/>
      </c>
      <c r="AL50" s="699" t="str">
        <f t="array" ref="AL50">iferror(index('Internal Staffing Calculator'!$R$9:$BL$115, match($A50,'Internal Staffing Calculator'!$B$9:$B169,0),match(AL$5,'Internal Staffing Calculator'!$R$7:$BL$7,0)),"")</f>
        <v/>
      </c>
      <c r="AM50" s="699" t="str">
        <f t="array" ref="AM50">iferror(index('Internal Staffing Calculator'!$R$9:$BL$115, match($A50,'Internal Staffing Calculator'!$B$9:$B169,0),match(AM$5,'Internal Staffing Calculator'!$R$7:$BL$7,0)),"")</f>
        <v/>
      </c>
      <c r="AN50" s="699" t="str">
        <f t="array" ref="AN50">iferror(index('Internal Staffing Calculator'!$R$9:$BL$115, match($A50,'Internal Staffing Calculator'!$B$9:$B169,0),match(AN$5,'Internal Staffing Calculator'!$R$7:$BL$7,0)),"")</f>
        <v/>
      </c>
      <c r="AO50" s="699" t="str">
        <f t="array" ref="AO50">iferror(index('Internal Staffing Calculator'!$R$9:$BL$115, match($A50,'Internal Staffing Calculator'!$B$9:$B169,0),match(AO$5,'Internal Staffing Calculator'!$R$7:$BL$7,0)),"")</f>
        <v/>
      </c>
      <c r="AP50" s="699" t="str">
        <f t="array" ref="AP50">iferror(index('Internal Staffing Calculator'!$R$9:$BL$115, match($A50,'Internal Staffing Calculator'!$B$9:$B169,0),match(AP$5,'Internal Staffing Calculator'!$R$7:$BL$7,0)),"")</f>
        <v/>
      </c>
      <c r="AQ50" s="699" t="str">
        <f t="array" ref="AQ50">iferror(index('Internal Staffing Calculator'!$R$9:$BL$115, match($A50,'Internal Staffing Calculator'!$B$9:$B169,0),match(AQ$5,'Internal Staffing Calculator'!$R$7:$BL$7,0)),"")</f>
        <v/>
      </c>
      <c r="AR50" s="699" t="str">
        <f t="array" ref="AR50">iferror(index('Internal Staffing Calculator'!$R$9:$BL$115, match($A50,'Internal Staffing Calculator'!$B$9:$B169,0),match(AR$5,'Internal Staffing Calculator'!$R$7:$BL$7,0)),"")</f>
        <v/>
      </c>
      <c r="AS50" s="699" t="str">
        <f t="array" ref="AS50">iferror(index('Internal Staffing Calculator'!$R$9:$BL$115, match($A50,'Internal Staffing Calculator'!$B$9:$B169,0),match(AS$5,'Internal Staffing Calculator'!$R$7:$BL$7,0)),"")</f>
        <v/>
      </c>
      <c r="AT50" s="699" t="str">
        <f t="array" ref="AT50">iferror(index('Internal Staffing Calculator'!$R$9:$BL$115, match($A50,'Internal Staffing Calculator'!$B$9:$B169,0),match(AT$5,'Internal Staffing Calculator'!$R$7:$BL$7,0)),"")</f>
        <v/>
      </c>
      <c r="AU50" s="699" t="str">
        <f t="array" ref="AU50">iferror(index('Internal Staffing Calculator'!$R$9:$BL$115, match($A50,'Internal Staffing Calculator'!$B$9:$B169,0),match(AU$5,'Internal Staffing Calculator'!$R$7:$BL$7,0)),"")</f>
        <v/>
      </c>
      <c r="AV50" s="699" t="str">
        <f t="array" ref="AV50">iferror(index('Internal Staffing Calculator'!$R$9:$BL$115, match($A50,'Internal Staffing Calculator'!$B$9:$B169,0),match(AV$5,'Internal Staffing Calculator'!$R$7:$BL$7,0)),"")</f>
        <v/>
      </c>
      <c r="AW50" s="699" t="str">
        <f t="array" ref="AW50">iferror(index('Internal Staffing Calculator'!$R$9:$BL$115, match($A50,'Internal Staffing Calculator'!$B$9:$B169,0),match(AW$5,'Internal Staffing Calculator'!$R$7:$BL$7,0)),"")</f>
        <v/>
      </c>
      <c r="AX50" s="699" t="str">
        <f t="array" ref="AX50">iferror(index('Internal Staffing Calculator'!$R$9:$BL$115, match($A50,'Internal Staffing Calculator'!$B$9:$B169,0),match(AX$5,'Internal Staffing Calculator'!$R$7:$BL$7,0)),"")</f>
        <v/>
      </c>
      <c r="AY50" s="699" t="str">
        <f t="array" ref="AY50">iferror(index('Internal Staffing Calculator'!$R$9:$BL$115, match($A50,'Internal Staffing Calculator'!$B$9:$B169,0),match(AY$5,'Internal Staffing Calculator'!$R$7:$BL$7,0)),"")</f>
        <v/>
      </c>
      <c r="AZ50" s="699" t="str">
        <f t="array" ref="AZ50">iferror(index('Internal Staffing Calculator'!$R$9:$BL$115, match($A50,'Internal Staffing Calculator'!$B$9:$B169,0),match(AZ$5,'Internal Staffing Calculator'!$R$7:$BL$7,0)),"")</f>
        <v/>
      </c>
      <c r="BA50" s="699" t="str">
        <f t="array" ref="BA50">iferror(index('Internal Staffing Calculator'!$R$9:$BL$115, match($A50,'Internal Staffing Calculator'!$B$9:$B169,0),match(BA$5,'Internal Staffing Calculator'!$R$7:$BL$7,0)),"")</f>
        <v/>
      </c>
    </row>
    <row r="51">
      <c r="A51" s="693"/>
      <c r="B51" s="812" t="str">
        <f t="array" ref="B51">iferror(index('Internal Staffing Calculator'!P:P,match(A51,'Internal Staffing Calculator'!B:B,0)),"")</f>
        <v/>
      </c>
      <c r="C51" s="813" t="str">
        <f t="array" ref="C51">iferror(index('Internal Staffing Calculator'!BM:BM,match(A51,'Internal Staffing Calculator'!B:B,0)),"")</f>
        <v/>
      </c>
      <c r="D51" s="814" t="str">
        <f t="array" ref="D51">iferror(index('Internal Staffing Calculator'!F:F,match(A51,'Internal Staffing Calculator'!B:B,0)),"")</f>
        <v/>
      </c>
      <c r="E51" s="815">
        <f t="shared" si="4"/>
        <v>0</v>
      </c>
      <c r="F51" s="689"/>
      <c r="G51" s="699" t="str">
        <f t="array" ref="G51">iferror(index('Internal Staffing Calculator'!$R$9:$BL$115, match($A51,'Internal Staffing Calculator'!$B$9:$B169,0),match(G$5,'Internal Staffing Calculator'!$R$7:$BL$7,0)),"")</f>
        <v/>
      </c>
      <c r="H51" s="699" t="str">
        <f t="array" ref="H51">iferror(index('Internal Staffing Calculator'!$R$9:$BL$115, match($A51,'Internal Staffing Calculator'!$B$9:$B169,0),match(H$5,'Internal Staffing Calculator'!$R$7:$BL$7,0)),"")</f>
        <v/>
      </c>
      <c r="I51" s="699" t="str">
        <f t="array" ref="I51">iferror(index('Internal Staffing Calculator'!$R$9:$BL$115, match($A51,'Internal Staffing Calculator'!$B$9:$B169,0),match(I$5,'Internal Staffing Calculator'!$R$7:$BL$7,0)),"")</f>
        <v/>
      </c>
      <c r="J51" s="699" t="str">
        <f t="array" ref="J51">iferror(index('Internal Staffing Calculator'!$R$9:$BL$115, match($A51,'Internal Staffing Calculator'!$B$9:$B169,0),match(J$5,'Internal Staffing Calculator'!$R$7:$BL$7,0)),"")</f>
        <v/>
      </c>
      <c r="K51" s="699" t="str">
        <f t="array" ref="K51">iferror(index('Internal Staffing Calculator'!$R$9:$BL$115, match($A51,'Internal Staffing Calculator'!$B$9:$B169,0),match(K$5,'Internal Staffing Calculator'!$R$7:$BL$7,0)),"")</f>
        <v/>
      </c>
      <c r="L51" s="699" t="str">
        <f t="array" ref="L51">iferror(index('Internal Staffing Calculator'!$R$9:$BL$115, match($A51,'Internal Staffing Calculator'!$B$9:$B169,0),match(L$5,'Internal Staffing Calculator'!$R$7:$BL$7,0)),"")</f>
        <v/>
      </c>
      <c r="M51" s="699" t="str">
        <f t="array" ref="M51">iferror(index('Internal Staffing Calculator'!$R$9:$BL$115, match($A51,'Internal Staffing Calculator'!$B$9:$B169,0),match(M$5,'Internal Staffing Calculator'!$R$7:$BL$7,0)),"")</f>
        <v/>
      </c>
      <c r="N51" s="699" t="str">
        <f t="array" ref="N51">iferror(index('Internal Staffing Calculator'!$R$9:$BL$115, match($A51,'Internal Staffing Calculator'!$B$9:$B169,0),match(N$5,'Internal Staffing Calculator'!$R$7:$BL$7,0)),"")</f>
        <v/>
      </c>
      <c r="O51" s="699" t="str">
        <f t="array" ref="O51">iferror(index('Internal Staffing Calculator'!$R$9:$BL$115, match($A51,'Internal Staffing Calculator'!$B$9:$B169,0),match(O$5,'Internal Staffing Calculator'!$R$7:$BL$7,0)),"")</f>
        <v/>
      </c>
      <c r="P51" s="699" t="str">
        <f t="array" ref="P51">iferror(index('Internal Staffing Calculator'!$R$9:$BL$115, match($A51,'Internal Staffing Calculator'!$B$9:$B169,0),match(P$5,'Internal Staffing Calculator'!$R$7:$BL$7,0)),"")</f>
        <v/>
      </c>
      <c r="Q51" s="699" t="str">
        <f t="array" ref="Q51">iferror(index('Internal Staffing Calculator'!$R$9:$BL$115, match($A51,'Internal Staffing Calculator'!$B$9:$B169,0),match(Q$5,'Internal Staffing Calculator'!$R$7:$BL$7,0)),"")</f>
        <v/>
      </c>
      <c r="R51" s="699" t="str">
        <f t="array" ref="R51">iferror(index('Internal Staffing Calculator'!$R$9:$BL$115, match($A51,'Internal Staffing Calculator'!$B$9:$B169,0),match(R$5,'Internal Staffing Calculator'!$R$7:$BL$7,0)),"")</f>
        <v/>
      </c>
      <c r="S51" s="699" t="str">
        <f t="array" ref="S51">iferror(index('Internal Staffing Calculator'!$R$9:$BL$115, match($A51,'Internal Staffing Calculator'!$B$9:$B169,0),match(S$5,'Internal Staffing Calculator'!$R$7:$BL$7,0)),"")</f>
        <v/>
      </c>
      <c r="T51" s="699" t="str">
        <f t="array" ref="T51">iferror(index('Internal Staffing Calculator'!$R$9:$BL$115, match($A51,'Internal Staffing Calculator'!$B$9:$B169,0),match(T$5,'Internal Staffing Calculator'!$R$7:$BL$7,0)),"")</f>
        <v/>
      </c>
      <c r="U51" s="699" t="str">
        <f t="array" ref="U51">iferror(index('Internal Staffing Calculator'!$R$9:$BL$115, match($A51,'Internal Staffing Calculator'!$B$9:$B169,0),match(U$5,'Internal Staffing Calculator'!$R$7:$BL$7,0)),"")</f>
        <v/>
      </c>
      <c r="V51" s="699" t="str">
        <f t="array" ref="V51">iferror(index('Internal Staffing Calculator'!$R$9:$BL$115, match($A51,'Internal Staffing Calculator'!$B$9:$B169,0),match(V$5,'Internal Staffing Calculator'!$R$7:$BL$7,0)),"")</f>
        <v/>
      </c>
      <c r="W51" s="699" t="str">
        <f t="array" ref="W51">iferror(index('Internal Staffing Calculator'!$R$9:$BL$115, match($A51,'Internal Staffing Calculator'!$B$9:$B169,0),match(W$5,'Internal Staffing Calculator'!$R$7:$BL$7,0)),"")</f>
        <v/>
      </c>
      <c r="X51" s="699" t="str">
        <f t="array" ref="X51">iferror(index('Internal Staffing Calculator'!$R$9:$BL$115, match($A51,'Internal Staffing Calculator'!$B$9:$B169,0),match(X$5,'Internal Staffing Calculator'!$R$7:$BL$7,0)),"")</f>
        <v/>
      </c>
      <c r="Y51" s="699" t="str">
        <f t="array" ref="Y51">iferror(index('Internal Staffing Calculator'!$R$9:$BL$115, match($A51,'Internal Staffing Calculator'!$B$9:$B169,0),match(Y$5,'Internal Staffing Calculator'!$R$7:$BL$7,0)),"")</f>
        <v/>
      </c>
      <c r="Z51" s="699" t="str">
        <f t="array" ref="Z51">iferror(index('Internal Staffing Calculator'!$R$9:$BL$115, match($A51,'Internal Staffing Calculator'!$B$9:$B169,0),match(Z$5,'Internal Staffing Calculator'!$R$7:$BL$7,0)),"")</f>
        <v/>
      </c>
      <c r="AA51" s="699" t="str">
        <f t="array" ref="AA51">iferror(index('Internal Staffing Calculator'!$R$9:$BL$115, match($A51,'Internal Staffing Calculator'!$B$9:$B169,0),match(AA$5,'Internal Staffing Calculator'!$R$7:$BL$7,0)),"")</f>
        <v/>
      </c>
      <c r="AB51" s="699" t="str">
        <f t="array" ref="AB51">iferror(index('Internal Staffing Calculator'!$R$9:$BL$115, match($A51,'Internal Staffing Calculator'!$B$9:$B169,0),match(AB$5,'Internal Staffing Calculator'!$R$7:$BL$7,0)),"")</f>
        <v/>
      </c>
      <c r="AC51" s="699" t="str">
        <f t="array" ref="AC51">iferror(index('Internal Staffing Calculator'!$R$9:$BL$115, match($A51,'Internal Staffing Calculator'!$B$9:$B169,0),match(AC$5,'Internal Staffing Calculator'!$R$7:$BL$7,0)),"")</f>
        <v/>
      </c>
      <c r="AD51" s="699" t="str">
        <f t="array" ref="AD51">iferror(index('Internal Staffing Calculator'!$R$9:$BL$115, match($A51,'Internal Staffing Calculator'!$B$9:$B169,0),match(AD$5,'Internal Staffing Calculator'!$R$7:$BL$7,0)),"")</f>
        <v/>
      </c>
      <c r="AE51" s="699" t="str">
        <f t="array" ref="AE51">iferror(index('Internal Staffing Calculator'!$R$9:$BL$115, match($A51,'Internal Staffing Calculator'!$B$9:$B169,0),match(AE$5,'Internal Staffing Calculator'!$R$7:$BL$7,0)),"")</f>
        <v/>
      </c>
      <c r="AF51" s="699" t="str">
        <f t="array" ref="AF51">iferror(index('Internal Staffing Calculator'!$R$9:$BL$115, match($A51,'Internal Staffing Calculator'!$B$9:$B169,0),match(AF$5,'Internal Staffing Calculator'!$R$7:$BL$7,0)),"")</f>
        <v/>
      </c>
      <c r="AG51" s="699" t="str">
        <f t="array" ref="AG51">iferror(index('Internal Staffing Calculator'!$R$9:$BL$115, match($A51,'Internal Staffing Calculator'!$B$9:$B169,0),match(AG$5,'Internal Staffing Calculator'!$R$7:$BL$7,0)),"")</f>
        <v/>
      </c>
      <c r="AH51" s="699" t="str">
        <f t="array" ref="AH51">iferror(index('Internal Staffing Calculator'!$R$9:$BL$115, match($A51,'Internal Staffing Calculator'!$B$9:$B169,0),match(AH$5,'Internal Staffing Calculator'!$R$7:$BL$7,0)),"")</f>
        <v/>
      </c>
      <c r="AI51" s="699" t="str">
        <f t="array" ref="AI51">iferror(index('Internal Staffing Calculator'!$R$9:$BL$115, match($A51,'Internal Staffing Calculator'!$B$9:$B169,0),match(AI$5,'Internal Staffing Calculator'!$R$7:$BL$7,0)),"")</f>
        <v/>
      </c>
      <c r="AJ51" s="699" t="str">
        <f t="array" ref="AJ51">iferror(index('Internal Staffing Calculator'!$R$9:$BL$115, match($A51,'Internal Staffing Calculator'!$B$9:$B169,0),match(AJ$5,'Internal Staffing Calculator'!$R$7:$BL$7,0)),"")</f>
        <v/>
      </c>
      <c r="AK51" s="699" t="str">
        <f t="array" ref="AK51">iferror(index('Internal Staffing Calculator'!$R$9:$BL$115, match($A51,'Internal Staffing Calculator'!$B$9:$B169,0),match(AK$5,'Internal Staffing Calculator'!$R$7:$BL$7,0)),"")</f>
        <v/>
      </c>
      <c r="AL51" s="699" t="str">
        <f t="array" ref="AL51">iferror(index('Internal Staffing Calculator'!$R$9:$BL$115, match($A51,'Internal Staffing Calculator'!$B$9:$B169,0),match(AL$5,'Internal Staffing Calculator'!$R$7:$BL$7,0)),"")</f>
        <v/>
      </c>
      <c r="AM51" s="699" t="str">
        <f t="array" ref="AM51">iferror(index('Internal Staffing Calculator'!$R$9:$BL$115, match($A51,'Internal Staffing Calculator'!$B$9:$B169,0),match(AM$5,'Internal Staffing Calculator'!$R$7:$BL$7,0)),"")</f>
        <v/>
      </c>
      <c r="AN51" s="699" t="str">
        <f t="array" ref="AN51">iferror(index('Internal Staffing Calculator'!$R$9:$BL$115, match($A51,'Internal Staffing Calculator'!$B$9:$B169,0),match(AN$5,'Internal Staffing Calculator'!$R$7:$BL$7,0)),"")</f>
        <v/>
      </c>
      <c r="AO51" s="699" t="str">
        <f t="array" ref="AO51">iferror(index('Internal Staffing Calculator'!$R$9:$BL$115, match($A51,'Internal Staffing Calculator'!$B$9:$B169,0),match(AO$5,'Internal Staffing Calculator'!$R$7:$BL$7,0)),"")</f>
        <v/>
      </c>
      <c r="AP51" s="699" t="str">
        <f t="array" ref="AP51">iferror(index('Internal Staffing Calculator'!$R$9:$BL$115, match($A51,'Internal Staffing Calculator'!$B$9:$B169,0),match(AP$5,'Internal Staffing Calculator'!$R$7:$BL$7,0)),"")</f>
        <v/>
      </c>
      <c r="AQ51" s="699" t="str">
        <f t="array" ref="AQ51">iferror(index('Internal Staffing Calculator'!$R$9:$BL$115, match($A51,'Internal Staffing Calculator'!$B$9:$B169,0),match(AQ$5,'Internal Staffing Calculator'!$R$7:$BL$7,0)),"")</f>
        <v/>
      </c>
      <c r="AR51" s="699" t="str">
        <f t="array" ref="AR51">iferror(index('Internal Staffing Calculator'!$R$9:$BL$115, match($A51,'Internal Staffing Calculator'!$B$9:$B169,0),match(AR$5,'Internal Staffing Calculator'!$R$7:$BL$7,0)),"")</f>
        <v/>
      </c>
      <c r="AS51" s="699" t="str">
        <f t="array" ref="AS51">iferror(index('Internal Staffing Calculator'!$R$9:$BL$115, match($A51,'Internal Staffing Calculator'!$B$9:$B169,0),match(AS$5,'Internal Staffing Calculator'!$R$7:$BL$7,0)),"")</f>
        <v/>
      </c>
      <c r="AT51" s="699" t="str">
        <f t="array" ref="AT51">iferror(index('Internal Staffing Calculator'!$R$9:$BL$115, match($A51,'Internal Staffing Calculator'!$B$9:$B169,0),match(AT$5,'Internal Staffing Calculator'!$R$7:$BL$7,0)),"")</f>
        <v/>
      </c>
      <c r="AU51" s="699" t="str">
        <f t="array" ref="AU51">iferror(index('Internal Staffing Calculator'!$R$9:$BL$115, match($A51,'Internal Staffing Calculator'!$B$9:$B169,0),match(AU$5,'Internal Staffing Calculator'!$R$7:$BL$7,0)),"")</f>
        <v/>
      </c>
      <c r="AV51" s="699" t="str">
        <f t="array" ref="AV51">iferror(index('Internal Staffing Calculator'!$R$9:$BL$115, match($A51,'Internal Staffing Calculator'!$B$9:$B169,0),match(AV$5,'Internal Staffing Calculator'!$R$7:$BL$7,0)),"")</f>
        <v/>
      </c>
      <c r="AW51" s="699" t="str">
        <f t="array" ref="AW51">iferror(index('Internal Staffing Calculator'!$R$9:$BL$115, match($A51,'Internal Staffing Calculator'!$B$9:$B169,0),match(AW$5,'Internal Staffing Calculator'!$R$7:$BL$7,0)),"")</f>
        <v/>
      </c>
      <c r="AX51" s="699" t="str">
        <f t="array" ref="AX51">iferror(index('Internal Staffing Calculator'!$R$9:$BL$115, match($A51,'Internal Staffing Calculator'!$B$9:$B169,0),match(AX$5,'Internal Staffing Calculator'!$R$7:$BL$7,0)),"")</f>
        <v/>
      </c>
      <c r="AY51" s="699" t="str">
        <f t="array" ref="AY51">iferror(index('Internal Staffing Calculator'!$R$9:$BL$115, match($A51,'Internal Staffing Calculator'!$B$9:$B169,0),match(AY$5,'Internal Staffing Calculator'!$R$7:$BL$7,0)),"")</f>
        <v/>
      </c>
      <c r="AZ51" s="699" t="str">
        <f t="array" ref="AZ51">iferror(index('Internal Staffing Calculator'!$R$9:$BL$115, match($A51,'Internal Staffing Calculator'!$B$9:$B169,0),match(AZ$5,'Internal Staffing Calculator'!$R$7:$BL$7,0)),"")</f>
        <v/>
      </c>
      <c r="BA51" s="699" t="str">
        <f t="array" ref="BA51">iferror(index('Internal Staffing Calculator'!$R$9:$BL$115, match($A51,'Internal Staffing Calculator'!$B$9:$B169,0),match(BA$5,'Internal Staffing Calculator'!$R$7:$BL$7,0)),"")</f>
        <v/>
      </c>
    </row>
    <row r="52">
      <c r="A52" s="693"/>
      <c r="B52" s="812" t="str">
        <f t="array" ref="B52">iferror(index('Internal Staffing Calculator'!P:P,match(A52,'Internal Staffing Calculator'!B:B,0)),"")</f>
        <v/>
      </c>
      <c r="C52" s="813" t="str">
        <f t="array" ref="C52">iferror(index('Internal Staffing Calculator'!BM:BM,match(A52,'Internal Staffing Calculator'!B:B,0)),"")</f>
        <v/>
      </c>
      <c r="D52" s="814" t="str">
        <f t="array" ref="D52">iferror(index('Internal Staffing Calculator'!F:F,match(A52,'Internal Staffing Calculator'!B:B,0)),"")</f>
        <v/>
      </c>
      <c r="E52" s="815">
        <f t="shared" si="4"/>
        <v>0</v>
      </c>
      <c r="F52" s="689"/>
      <c r="G52" s="699" t="str">
        <f t="array" ref="G52">iferror(index('Internal Staffing Calculator'!$R$9:$BL$115, match($A52,'Internal Staffing Calculator'!$B$9:$B169,0),match(G$5,'Internal Staffing Calculator'!$R$7:$BL$7,0)),"")</f>
        <v/>
      </c>
      <c r="H52" s="699" t="str">
        <f t="array" ref="H52">iferror(index('Internal Staffing Calculator'!$R$9:$BL$115, match($A52,'Internal Staffing Calculator'!$B$9:$B169,0),match(H$5,'Internal Staffing Calculator'!$R$7:$BL$7,0)),"")</f>
        <v/>
      </c>
      <c r="I52" s="699" t="str">
        <f t="array" ref="I52">iferror(index('Internal Staffing Calculator'!$R$9:$BL$115, match($A52,'Internal Staffing Calculator'!$B$9:$B169,0),match(I$5,'Internal Staffing Calculator'!$R$7:$BL$7,0)),"")</f>
        <v/>
      </c>
      <c r="J52" s="699" t="str">
        <f t="array" ref="J52">iferror(index('Internal Staffing Calculator'!$R$9:$BL$115, match($A52,'Internal Staffing Calculator'!$B$9:$B169,0),match(J$5,'Internal Staffing Calculator'!$R$7:$BL$7,0)),"")</f>
        <v/>
      </c>
      <c r="K52" s="699" t="str">
        <f t="array" ref="K52">iferror(index('Internal Staffing Calculator'!$R$9:$BL$115, match($A52,'Internal Staffing Calculator'!$B$9:$B169,0),match(K$5,'Internal Staffing Calculator'!$R$7:$BL$7,0)),"")</f>
        <v/>
      </c>
      <c r="L52" s="699" t="str">
        <f t="array" ref="L52">iferror(index('Internal Staffing Calculator'!$R$9:$BL$115, match($A52,'Internal Staffing Calculator'!$B$9:$B169,0),match(L$5,'Internal Staffing Calculator'!$R$7:$BL$7,0)),"")</f>
        <v/>
      </c>
      <c r="M52" s="699" t="str">
        <f t="array" ref="M52">iferror(index('Internal Staffing Calculator'!$R$9:$BL$115, match($A52,'Internal Staffing Calculator'!$B$9:$B169,0),match(M$5,'Internal Staffing Calculator'!$R$7:$BL$7,0)),"")</f>
        <v/>
      </c>
      <c r="N52" s="699" t="str">
        <f t="array" ref="N52">iferror(index('Internal Staffing Calculator'!$R$9:$BL$115, match($A52,'Internal Staffing Calculator'!$B$9:$B169,0),match(N$5,'Internal Staffing Calculator'!$R$7:$BL$7,0)),"")</f>
        <v/>
      </c>
      <c r="O52" s="699" t="str">
        <f t="array" ref="O52">iferror(index('Internal Staffing Calculator'!$R$9:$BL$115, match($A52,'Internal Staffing Calculator'!$B$9:$B169,0),match(O$5,'Internal Staffing Calculator'!$R$7:$BL$7,0)),"")</f>
        <v/>
      </c>
      <c r="P52" s="699" t="str">
        <f t="array" ref="P52">iferror(index('Internal Staffing Calculator'!$R$9:$BL$115, match($A52,'Internal Staffing Calculator'!$B$9:$B169,0),match(P$5,'Internal Staffing Calculator'!$R$7:$BL$7,0)),"")</f>
        <v/>
      </c>
      <c r="Q52" s="699" t="str">
        <f t="array" ref="Q52">iferror(index('Internal Staffing Calculator'!$R$9:$BL$115, match($A52,'Internal Staffing Calculator'!$B$9:$B169,0),match(Q$5,'Internal Staffing Calculator'!$R$7:$BL$7,0)),"")</f>
        <v/>
      </c>
      <c r="R52" s="699" t="str">
        <f t="array" ref="R52">iferror(index('Internal Staffing Calculator'!$R$9:$BL$115, match($A52,'Internal Staffing Calculator'!$B$9:$B169,0),match(R$5,'Internal Staffing Calculator'!$R$7:$BL$7,0)),"")</f>
        <v/>
      </c>
      <c r="S52" s="699" t="str">
        <f t="array" ref="S52">iferror(index('Internal Staffing Calculator'!$R$9:$BL$115, match($A52,'Internal Staffing Calculator'!$B$9:$B169,0),match(S$5,'Internal Staffing Calculator'!$R$7:$BL$7,0)),"")</f>
        <v/>
      </c>
      <c r="T52" s="699" t="str">
        <f t="array" ref="T52">iferror(index('Internal Staffing Calculator'!$R$9:$BL$115, match($A52,'Internal Staffing Calculator'!$B$9:$B169,0),match(T$5,'Internal Staffing Calculator'!$R$7:$BL$7,0)),"")</f>
        <v/>
      </c>
      <c r="U52" s="699" t="str">
        <f t="array" ref="U52">iferror(index('Internal Staffing Calculator'!$R$9:$BL$115, match($A52,'Internal Staffing Calculator'!$B$9:$B169,0),match(U$5,'Internal Staffing Calculator'!$R$7:$BL$7,0)),"")</f>
        <v/>
      </c>
      <c r="V52" s="699" t="str">
        <f t="array" ref="V52">iferror(index('Internal Staffing Calculator'!$R$9:$BL$115, match($A52,'Internal Staffing Calculator'!$B$9:$B169,0),match(V$5,'Internal Staffing Calculator'!$R$7:$BL$7,0)),"")</f>
        <v/>
      </c>
      <c r="W52" s="699" t="str">
        <f t="array" ref="W52">iferror(index('Internal Staffing Calculator'!$R$9:$BL$115, match($A52,'Internal Staffing Calculator'!$B$9:$B169,0),match(W$5,'Internal Staffing Calculator'!$R$7:$BL$7,0)),"")</f>
        <v/>
      </c>
      <c r="X52" s="699" t="str">
        <f t="array" ref="X52">iferror(index('Internal Staffing Calculator'!$R$9:$BL$115, match($A52,'Internal Staffing Calculator'!$B$9:$B169,0),match(X$5,'Internal Staffing Calculator'!$R$7:$BL$7,0)),"")</f>
        <v/>
      </c>
      <c r="Y52" s="699" t="str">
        <f t="array" ref="Y52">iferror(index('Internal Staffing Calculator'!$R$9:$BL$115, match($A52,'Internal Staffing Calculator'!$B$9:$B169,0),match(Y$5,'Internal Staffing Calculator'!$R$7:$BL$7,0)),"")</f>
        <v/>
      </c>
      <c r="Z52" s="699" t="str">
        <f t="array" ref="Z52">iferror(index('Internal Staffing Calculator'!$R$9:$BL$115, match($A52,'Internal Staffing Calculator'!$B$9:$B169,0),match(Z$5,'Internal Staffing Calculator'!$R$7:$BL$7,0)),"")</f>
        <v/>
      </c>
      <c r="AA52" s="699" t="str">
        <f t="array" ref="AA52">iferror(index('Internal Staffing Calculator'!$R$9:$BL$115, match($A52,'Internal Staffing Calculator'!$B$9:$B169,0),match(AA$5,'Internal Staffing Calculator'!$R$7:$BL$7,0)),"")</f>
        <v/>
      </c>
      <c r="AB52" s="699" t="str">
        <f t="array" ref="AB52">iferror(index('Internal Staffing Calculator'!$R$9:$BL$115, match($A52,'Internal Staffing Calculator'!$B$9:$B169,0),match(AB$5,'Internal Staffing Calculator'!$R$7:$BL$7,0)),"")</f>
        <v/>
      </c>
      <c r="AC52" s="699" t="str">
        <f t="array" ref="AC52">iferror(index('Internal Staffing Calculator'!$R$9:$BL$115, match($A52,'Internal Staffing Calculator'!$B$9:$B169,0),match(AC$5,'Internal Staffing Calculator'!$R$7:$BL$7,0)),"")</f>
        <v/>
      </c>
      <c r="AD52" s="699" t="str">
        <f t="array" ref="AD52">iferror(index('Internal Staffing Calculator'!$R$9:$BL$115, match($A52,'Internal Staffing Calculator'!$B$9:$B169,0),match(AD$5,'Internal Staffing Calculator'!$R$7:$BL$7,0)),"")</f>
        <v/>
      </c>
      <c r="AE52" s="699" t="str">
        <f t="array" ref="AE52">iferror(index('Internal Staffing Calculator'!$R$9:$BL$115, match($A52,'Internal Staffing Calculator'!$B$9:$B169,0),match(AE$5,'Internal Staffing Calculator'!$R$7:$BL$7,0)),"")</f>
        <v/>
      </c>
      <c r="AF52" s="699" t="str">
        <f t="array" ref="AF52">iferror(index('Internal Staffing Calculator'!$R$9:$BL$115, match($A52,'Internal Staffing Calculator'!$B$9:$B169,0),match(AF$5,'Internal Staffing Calculator'!$R$7:$BL$7,0)),"")</f>
        <v/>
      </c>
      <c r="AG52" s="699" t="str">
        <f t="array" ref="AG52">iferror(index('Internal Staffing Calculator'!$R$9:$BL$115, match($A52,'Internal Staffing Calculator'!$B$9:$B169,0),match(AG$5,'Internal Staffing Calculator'!$R$7:$BL$7,0)),"")</f>
        <v/>
      </c>
      <c r="AH52" s="699" t="str">
        <f t="array" ref="AH52">iferror(index('Internal Staffing Calculator'!$R$9:$BL$115, match($A52,'Internal Staffing Calculator'!$B$9:$B169,0),match(AH$5,'Internal Staffing Calculator'!$R$7:$BL$7,0)),"")</f>
        <v/>
      </c>
      <c r="AI52" s="699" t="str">
        <f t="array" ref="AI52">iferror(index('Internal Staffing Calculator'!$R$9:$BL$115, match($A52,'Internal Staffing Calculator'!$B$9:$B169,0),match(AI$5,'Internal Staffing Calculator'!$R$7:$BL$7,0)),"")</f>
        <v/>
      </c>
      <c r="AJ52" s="699" t="str">
        <f t="array" ref="AJ52">iferror(index('Internal Staffing Calculator'!$R$9:$BL$115, match($A52,'Internal Staffing Calculator'!$B$9:$B169,0),match(AJ$5,'Internal Staffing Calculator'!$R$7:$BL$7,0)),"")</f>
        <v/>
      </c>
      <c r="AK52" s="699" t="str">
        <f t="array" ref="AK52">iferror(index('Internal Staffing Calculator'!$R$9:$BL$115, match($A52,'Internal Staffing Calculator'!$B$9:$B169,0),match(AK$5,'Internal Staffing Calculator'!$R$7:$BL$7,0)),"")</f>
        <v/>
      </c>
      <c r="AL52" s="699" t="str">
        <f t="array" ref="AL52">iferror(index('Internal Staffing Calculator'!$R$9:$BL$115, match($A52,'Internal Staffing Calculator'!$B$9:$B169,0),match(AL$5,'Internal Staffing Calculator'!$R$7:$BL$7,0)),"")</f>
        <v/>
      </c>
      <c r="AM52" s="699" t="str">
        <f t="array" ref="AM52">iferror(index('Internal Staffing Calculator'!$R$9:$BL$115, match($A52,'Internal Staffing Calculator'!$B$9:$B169,0),match(AM$5,'Internal Staffing Calculator'!$R$7:$BL$7,0)),"")</f>
        <v/>
      </c>
      <c r="AN52" s="699" t="str">
        <f t="array" ref="AN52">iferror(index('Internal Staffing Calculator'!$R$9:$BL$115, match($A52,'Internal Staffing Calculator'!$B$9:$B169,0),match(AN$5,'Internal Staffing Calculator'!$R$7:$BL$7,0)),"")</f>
        <v/>
      </c>
      <c r="AO52" s="699" t="str">
        <f t="array" ref="AO52">iferror(index('Internal Staffing Calculator'!$R$9:$BL$115, match($A52,'Internal Staffing Calculator'!$B$9:$B169,0),match(AO$5,'Internal Staffing Calculator'!$R$7:$BL$7,0)),"")</f>
        <v/>
      </c>
      <c r="AP52" s="699" t="str">
        <f t="array" ref="AP52">iferror(index('Internal Staffing Calculator'!$R$9:$BL$115, match($A52,'Internal Staffing Calculator'!$B$9:$B169,0),match(AP$5,'Internal Staffing Calculator'!$R$7:$BL$7,0)),"")</f>
        <v/>
      </c>
      <c r="AQ52" s="699" t="str">
        <f t="array" ref="AQ52">iferror(index('Internal Staffing Calculator'!$R$9:$BL$115, match($A52,'Internal Staffing Calculator'!$B$9:$B169,0),match(AQ$5,'Internal Staffing Calculator'!$R$7:$BL$7,0)),"")</f>
        <v/>
      </c>
      <c r="AR52" s="699" t="str">
        <f t="array" ref="AR52">iferror(index('Internal Staffing Calculator'!$R$9:$BL$115, match($A52,'Internal Staffing Calculator'!$B$9:$B169,0),match(AR$5,'Internal Staffing Calculator'!$R$7:$BL$7,0)),"")</f>
        <v/>
      </c>
      <c r="AS52" s="699" t="str">
        <f t="array" ref="AS52">iferror(index('Internal Staffing Calculator'!$R$9:$BL$115, match($A52,'Internal Staffing Calculator'!$B$9:$B169,0),match(AS$5,'Internal Staffing Calculator'!$R$7:$BL$7,0)),"")</f>
        <v/>
      </c>
      <c r="AT52" s="699" t="str">
        <f t="array" ref="AT52">iferror(index('Internal Staffing Calculator'!$R$9:$BL$115, match($A52,'Internal Staffing Calculator'!$B$9:$B169,0),match(AT$5,'Internal Staffing Calculator'!$R$7:$BL$7,0)),"")</f>
        <v/>
      </c>
      <c r="AU52" s="699" t="str">
        <f t="array" ref="AU52">iferror(index('Internal Staffing Calculator'!$R$9:$BL$115, match($A52,'Internal Staffing Calculator'!$B$9:$B169,0),match(AU$5,'Internal Staffing Calculator'!$R$7:$BL$7,0)),"")</f>
        <v/>
      </c>
      <c r="AV52" s="699" t="str">
        <f t="array" ref="AV52">iferror(index('Internal Staffing Calculator'!$R$9:$BL$115, match($A52,'Internal Staffing Calculator'!$B$9:$B169,0),match(AV$5,'Internal Staffing Calculator'!$R$7:$BL$7,0)),"")</f>
        <v/>
      </c>
      <c r="AW52" s="699" t="str">
        <f t="array" ref="AW52">iferror(index('Internal Staffing Calculator'!$R$9:$BL$115, match($A52,'Internal Staffing Calculator'!$B$9:$B169,0),match(AW$5,'Internal Staffing Calculator'!$R$7:$BL$7,0)),"")</f>
        <v/>
      </c>
      <c r="AX52" s="699" t="str">
        <f t="array" ref="AX52">iferror(index('Internal Staffing Calculator'!$R$9:$BL$115, match($A52,'Internal Staffing Calculator'!$B$9:$B169,0),match(AX$5,'Internal Staffing Calculator'!$R$7:$BL$7,0)),"")</f>
        <v/>
      </c>
      <c r="AY52" s="699" t="str">
        <f t="array" ref="AY52">iferror(index('Internal Staffing Calculator'!$R$9:$BL$115, match($A52,'Internal Staffing Calculator'!$B$9:$B169,0),match(AY$5,'Internal Staffing Calculator'!$R$7:$BL$7,0)),"")</f>
        <v/>
      </c>
      <c r="AZ52" s="699" t="str">
        <f t="array" ref="AZ52">iferror(index('Internal Staffing Calculator'!$R$9:$BL$115, match($A52,'Internal Staffing Calculator'!$B$9:$B169,0),match(AZ$5,'Internal Staffing Calculator'!$R$7:$BL$7,0)),"")</f>
        <v/>
      </c>
      <c r="BA52" s="699" t="str">
        <f t="array" ref="BA52">iferror(index('Internal Staffing Calculator'!$R$9:$BL$115, match($A52,'Internal Staffing Calculator'!$B$9:$B169,0),match(BA$5,'Internal Staffing Calculator'!$R$7:$BL$7,0)),"")</f>
        <v/>
      </c>
    </row>
    <row r="53">
      <c r="A53" s="693"/>
      <c r="B53" s="812" t="str">
        <f t="array" ref="B53">iferror(index('Internal Staffing Calculator'!P:P,match(A53,'Internal Staffing Calculator'!B:B,0)),"")</f>
        <v/>
      </c>
      <c r="C53" s="813" t="str">
        <f t="array" ref="C53">iferror(index('Internal Staffing Calculator'!BM:BM,match(A53,'Internal Staffing Calculator'!B:B,0)),"")</f>
        <v/>
      </c>
      <c r="D53" s="814" t="str">
        <f t="array" ref="D53">iferror(index('Internal Staffing Calculator'!F:F,match(A53,'Internal Staffing Calculator'!B:B,0)),"")</f>
        <v/>
      </c>
      <c r="E53" s="815">
        <f t="shared" si="4"/>
        <v>0</v>
      </c>
      <c r="F53" s="689"/>
      <c r="G53" s="699" t="str">
        <f t="array" ref="G53">iferror(index('Internal Staffing Calculator'!$R$9:$BL$115, match($A53,'Internal Staffing Calculator'!$B$9:$B169,0),match(G$5,'Internal Staffing Calculator'!$R$7:$BL$7,0)),"")</f>
        <v/>
      </c>
      <c r="H53" s="699" t="str">
        <f t="array" ref="H53">iferror(index('Internal Staffing Calculator'!$R$9:$BL$115, match($A53,'Internal Staffing Calculator'!$B$9:$B169,0),match(H$5,'Internal Staffing Calculator'!$R$7:$BL$7,0)),"")</f>
        <v/>
      </c>
      <c r="I53" s="699" t="str">
        <f t="array" ref="I53">iferror(index('Internal Staffing Calculator'!$R$9:$BL$115, match($A53,'Internal Staffing Calculator'!$B$9:$B169,0),match(I$5,'Internal Staffing Calculator'!$R$7:$BL$7,0)),"")</f>
        <v/>
      </c>
      <c r="J53" s="699" t="str">
        <f t="array" ref="J53">iferror(index('Internal Staffing Calculator'!$R$9:$BL$115, match($A53,'Internal Staffing Calculator'!$B$9:$B169,0),match(J$5,'Internal Staffing Calculator'!$R$7:$BL$7,0)),"")</f>
        <v/>
      </c>
      <c r="K53" s="699" t="str">
        <f t="array" ref="K53">iferror(index('Internal Staffing Calculator'!$R$9:$BL$115, match($A53,'Internal Staffing Calculator'!$B$9:$B169,0),match(K$5,'Internal Staffing Calculator'!$R$7:$BL$7,0)),"")</f>
        <v/>
      </c>
      <c r="L53" s="699" t="str">
        <f t="array" ref="L53">iferror(index('Internal Staffing Calculator'!$R$9:$BL$115, match($A53,'Internal Staffing Calculator'!$B$9:$B169,0),match(L$5,'Internal Staffing Calculator'!$R$7:$BL$7,0)),"")</f>
        <v/>
      </c>
      <c r="M53" s="699" t="str">
        <f t="array" ref="M53">iferror(index('Internal Staffing Calculator'!$R$9:$BL$115, match($A53,'Internal Staffing Calculator'!$B$9:$B169,0),match(M$5,'Internal Staffing Calculator'!$R$7:$BL$7,0)),"")</f>
        <v/>
      </c>
      <c r="N53" s="699" t="str">
        <f t="array" ref="N53">iferror(index('Internal Staffing Calculator'!$R$9:$BL$115, match($A53,'Internal Staffing Calculator'!$B$9:$B169,0),match(N$5,'Internal Staffing Calculator'!$R$7:$BL$7,0)),"")</f>
        <v/>
      </c>
      <c r="O53" s="699" t="str">
        <f t="array" ref="O53">iferror(index('Internal Staffing Calculator'!$R$9:$BL$115, match($A53,'Internal Staffing Calculator'!$B$9:$B169,0),match(O$5,'Internal Staffing Calculator'!$R$7:$BL$7,0)),"")</f>
        <v/>
      </c>
      <c r="P53" s="699" t="str">
        <f t="array" ref="P53">iferror(index('Internal Staffing Calculator'!$R$9:$BL$115, match($A53,'Internal Staffing Calculator'!$B$9:$B169,0),match(P$5,'Internal Staffing Calculator'!$R$7:$BL$7,0)),"")</f>
        <v/>
      </c>
      <c r="Q53" s="699" t="str">
        <f t="array" ref="Q53">iferror(index('Internal Staffing Calculator'!$R$9:$BL$115, match($A53,'Internal Staffing Calculator'!$B$9:$B169,0),match(Q$5,'Internal Staffing Calculator'!$R$7:$BL$7,0)),"")</f>
        <v/>
      </c>
      <c r="R53" s="699" t="str">
        <f t="array" ref="R53">iferror(index('Internal Staffing Calculator'!$R$9:$BL$115, match($A53,'Internal Staffing Calculator'!$B$9:$B169,0),match(R$5,'Internal Staffing Calculator'!$R$7:$BL$7,0)),"")</f>
        <v/>
      </c>
      <c r="S53" s="699" t="str">
        <f t="array" ref="S53">iferror(index('Internal Staffing Calculator'!$R$9:$BL$115, match($A53,'Internal Staffing Calculator'!$B$9:$B169,0),match(S$5,'Internal Staffing Calculator'!$R$7:$BL$7,0)),"")</f>
        <v/>
      </c>
      <c r="T53" s="699" t="str">
        <f t="array" ref="T53">iferror(index('Internal Staffing Calculator'!$R$9:$BL$115, match($A53,'Internal Staffing Calculator'!$B$9:$B169,0),match(T$5,'Internal Staffing Calculator'!$R$7:$BL$7,0)),"")</f>
        <v/>
      </c>
      <c r="U53" s="699" t="str">
        <f t="array" ref="U53">iferror(index('Internal Staffing Calculator'!$R$9:$BL$115, match($A53,'Internal Staffing Calculator'!$B$9:$B169,0),match(U$5,'Internal Staffing Calculator'!$R$7:$BL$7,0)),"")</f>
        <v/>
      </c>
      <c r="V53" s="699" t="str">
        <f t="array" ref="V53">iferror(index('Internal Staffing Calculator'!$R$9:$BL$115, match($A53,'Internal Staffing Calculator'!$B$9:$B169,0),match(V$5,'Internal Staffing Calculator'!$R$7:$BL$7,0)),"")</f>
        <v/>
      </c>
      <c r="W53" s="699" t="str">
        <f t="array" ref="W53">iferror(index('Internal Staffing Calculator'!$R$9:$BL$115, match($A53,'Internal Staffing Calculator'!$B$9:$B169,0),match(W$5,'Internal Staffing Calculator'!$R$7:$BL$7,0)),"")</f>
        <v/>
      </c>
      <c r="X53" s="699" t="str">
        <f t="array" ref="X53">iferror(index('Internal Staffing Calculator'!$R$9:$BL$115, match($A53,'Internal Staffing Calculator'!$B$9:$B169,0),match(X$5,'Internal Staffing Calculator'!$R$7:$BL$7,0)),"")</f>
        <v/>
      </c>
      <c r="Y53" s="699" t="str">
        <f t="array" ref="Y53">iferror(index('Internal Staffing Calculator'!$R$9:$BL$115, match($A53,'Internal Staffing Calculator'!$B$9:$B169,0),match(Y$5,'Internal Staffing Calculator'!$R$7:$BL$7,0)),"")</f>
        <v/>
      </c>
      <c r="Z53" s="699" t="str">
        <f t="array" ref="Z53">iferror(index('Internal Staffing Calculator'!$R$9:$BL$115, match($A53,'Internal Staffing Calculator'!$B$9:$B169,0),match(Z$5,'Internal Staffing Calculator'!$R$7:$BL$7,0)),"")</f>
        <v/>
      </c>
      <c r="AA53" s="699" t="str">
        <f t="array" ref="AA53">iferror(index('Internal Staffing Calculator'!$R$9:$BL$115, match($A53,'Internal Staffing Calculator'!$B$9:$B169,0),match(AA$5,'Internal Staffing Calculator'!$R$7:$BL$7,0)),"")</f>
        <v/>
      </c>
      <c r="AB53" s="699" t="str">
        <f t="array" ref="AB53">iferror(index('Internal Staffing Calculator'!$R$9:$BL$115, match($A53,'Internal Staffing Calculator'!$B$9:$B169,0),match(AB$5,'Internal Staffing Calculator'!$R$7:$BL$7,0)),"")</f>
        <v/>
      </c>
      <c r="AC53" s="699" t="str">
        <f t="array" ref="AC53">iferror(index('Internal Staffing Calculator'!$R$9:$BL$115, match($A53,'Internal Staffing Calculator'!$B$9:$B169,0),match(AC$5,'Internal Staffing Calculator'!$R$7:$BL$7,0)),"")</f>
        <v/>
      </c>
      <c r="AD53" s="699" t="str">
        <f t="array" ref="AD53">iferror(index('Internal Staffing Calculator'!$R$9:$BL$115, match($A53,'Internal Staffing Calculator'!$B$9:$B169,0),match(AD$5,'Internal Staffing Calculator'!$R$7:$BL$7,0)),"")</f>
        <v/>
      </c>
      <c r="AE53" s="699" t="str">
        <f t="array" ref="AE53">iferror(index('Internal Staffing Calculator'!$R$9:$BL$115, match($A53,'Internal Staffing Calculator'!$B$9:$B169,0),match(AE$5,'Internal Staffing Calculator'!$R$7:$BL$7,0)),"")</f>
        <v/>
      </c>
      <c r="AF53" s="699" t="str">
        <f t="array" ref="AF53">iferror(index('Internal Staffing Calculator'!$R$9:$BL$115, match($A53,'Internal Staffing Calculator'!$B$9:$B169,0),match(AF$5,'Internal Staffing Calculator'!$R$7:$BL$7,0)),"")</f>
        <v/>
      </c>
      <c r="AG53" s="699" t="str">
        <f t="array" ref="AG53">iferror(index('Internal Staffing Calculator'!$R$9:$BL$115, match($A53,'Internal Staffing Calculator'!$B$9:$B169,0),match(AG$5,'Internal Staffing Calculator'!$R$7:$BL$7,0)),"")</f>
        <v/>
      </c>
      <c r="AH53" s="699" t="str">
        <f t="array" ref="AH53">iferror(index('Internal Staffing Calculator'!$R$9:$BL$115, match($A53,'Internal Staffing Calculator'!$B$9:$B169,0),match(AH$5,'Internal Staffing Calculator'!$R$7:$BL$7,0)),"")</f>
        <v/>
      </c>
      <c r="AI53" s="699" t="str">
        <f t="array" ref="AI53">iferror(index('Internal Staffing Calculator'!$R$9:$BL$115, match($A53,'Internal Staffing Calculator'!$B$9:$B169,0),match(AI$5,'Internal Staffing Calculator'!$R$7:$BL$7,0)),"")</f>
        <v/>
      </c>
      <c r="AJ53" s="699" t="str">
        <f t="array" ref="AJ53">iferror(index('Internal Staffing Calculator'!$R$9:$BL$115, match($A53,'Internal Staffing Calculator'!$B$9:$B169,0),match(AJ$5,'Internal Staffing Calculator'!$R$7:$BL$7,0)),"")</f>
        <v/>
      </c>
      <c r="AK53" s="699" t="str">
        <f t="array" ref="AK53">iferror(index('Internal Staffing Calculator'!$R$9:$BL$115, match($A53,'Internal Staffing Calculator'!$B$9:$B169,0),match(AK$5,'Internal Staffing Calculator'!$R$7:$BL$7,0)),"")</f>
        <v/>
      </c>
      <c r="AL53" s="699" t="str">
        <f t="array" ref="AL53">iferror(index('Internal Staffing Calculator'!$R$9:$BL$115, match($A53,'Internal Staffing Calculator'!$B$9:$B169,0),match(AL$5,'Internal Staffing Calculator'!$R$7:$BL$7,0)),"")</f>
        <v/>
      </c>
      <c r="AM53" s="699" t="str">
        <f t="array" ref="AM53">iferror(index('Internal Staffing Calculator'!$R$9:$BL$115, match($A53,'Internal Staffing Calculator'!$B$9:$B169,0),match(AM$5,'Internal Staffing Calculator'!$R$7:$BL$7,0)),"")</f>
        <v/>
      </c>
      <c r="AN53" s="699" t="str">
        <f t="array" ref="AN53">iferror(index('Internal Staffing Calculator'!$R$9:$BL$115, match($A53,'Internal Staffing Calculator'!$B$9:$B169,0),match(AN$5,'Internal Staffing Calculator'!$R$7:$BL$7,0)),"")</f>
        <v/>
      </c>
      <c r="AO53" s="699" t="str">
        <f t="array" ref="AO53">iferror(index('Internal Staffing Calculator'!$R$9:$BL$115, match($A53,'Internal Staffing Calculator'!$B$9:$B169,0),match(AO$5,'Internal Staffing Calculator'!$R$7:$BL$7,0)),"")</f>
        <v/>
      </c>
      <c r="AP53" s="699" t="str">
        <f t="array" ref="AP53">iferror(index('Internal Staffing Calculator'!$R$9:$BL$115, match($A53,'Internal Staffing Calculator'!$B$9:$B169,0),match(AP$5,'Internal Staffing Calculator'!$R$7:$BL$7,0)),"")</f>
        <v/>
      </c>
      <c r="AQ53" s="699" t="str">
        <f t="array" ref="AQ53">iferror(index('Internal Staffing Calculator'!$R$9:$BL$115, match($A53,'Internal Staffing Calculator'!$B$9:$B169,0),match(AQ$5,'Internal Staffing Calculator'!$R$7:$BL$7,0)),"")</f>
        <v/>
      </c>
      <c r="AR53" s="699" t="str">
        <f t="array" ref="AR53">iferror(index('Internal Staffing Calculator'!$R$9:$BL$115, match($A53,'Internal Staffing Calculator'!$B$9:$B169,0),match(AR$5,'Internal Staffing Calculator'!$R$7:$BL$7,0)),"")</f>
        <v/>
      </c>
      <c r="AS53" s="699" t="str">
        <f t="array" ref="AS53">iferror(index('Internal Staffing Calculator'!$R$9:$BL$115, match($A53,'Internal Staffing Calculator'!$B$9:$B169,0),match(AS$5,'Internal Staffing Calculator'!$R$7:$BL$7,0)),"")</f>
        <v/>
      </c>
      <c r="AT53" s="699" t="str">
        <f t="array" ref="AT53">iferror(index('Internal Staffing Calculator'!$R$9:$BL$115, match($A53,'Internal Staffing Calculator'!$B$9:$B169,0),match(AT$5,'Internal Staffing Calculator'!$R$7:$BL$7,0)),"")</f>
        <v/>
      </c>
      <c r="AU53" s="699" t="str">
        <f t="array" ref="AU53">iferror(index('Internal Staffing Calculator'!$R$9:$BL$115, match($A53,'Internal Staffing Calculator'!$B$9:$B169,0),match(AU$5,'Internal Staffing Calculator'!$R$7:$BL$7,0)),"")</f>
        <v/>
      </c>
      <c r="AV53" s="699" t="str">
        <f t="array" ref="AV53">iferror(index('Internal Staffing Calculator'!$R$9:$BL$115, match($A53,'Internal Staffing Calculator'!$B$9:$B169,0),match(AV$5,'Internal Staffing Calculator'!$R$7:$BL$7,0)),"")</f>
        <v/>
      </c>
      <c r="AW53" s="699" t="str">
        <f t="array" ref="AW53">iferror(index('Internal Staffing Calculator'!$R$9:$BL$115, match($A53,'Internal Staffing Calculator'!$B$9:$B169,0),match(AW$5,'Internal Staffing Calculator'!$R$7:$BL$7,0)),"")</f>
        <v/>
      </c>
      <c r="AX53" s="699" t="str">
        <f t="array" ref="AX53">iferror(index('Internal Staffing Calculator'!$R$9:$BL$115, match($A53,'Internal Staffing Calculator'!$B$9:$B169,0),match(AX$5,'Internal Staffing Calculator'!$R$7:$BL$7,0)),"")</f>
        <v/>
      </c>
      <c r="AY53" s="699" t="str">
        <f t="array" ref="AY53">iferror(index('Internal Staffing Calculator'!$R$9:$BL$115, match($A53,'Internal Staffing Calculator'!$B$9:$B169,0),match(AY$5,'Internal Staffing Calculator'!$R$7:$BL$7,0)),"")</f>
        <v/>
      </c>
      <c r="AZ53" s="699" t="str">
        <f t="array" ref="AZ53">iferror(index('Internal Staffing Calculator'!$R$9:$BL$115, match($A53,'Internal Staffing Calculator'!$B$9:$B169,0),match(AZ$5,'Internal Staffing Calculator'!$R$7:$BL$7,0)),"")</f>
        <v/>
      </c>
      <c r="BA53" s="699" t="str">
        <f t="array" ref="BA53">iferror(index('Internal Staffing Calculator'!$R$9:$BL$115, match($A53,'Internal Staffing Calculator'!$B$9:$B169,0),match(BA$5,'Internal Staffing Calculator'!$R$7:$BL$7,0)),"")</f>
        <v/>
      </c>
    </row>
    <row r="54">
      <c r="A54" s="702"/>
      <c r="B54" s="812" t="str">
        <f t="array" ref="B54">iferror(index('Internal Staffing Calculator'!P:P,match(A54,'Internal Staffing Calculator'!B:B,0)),"")</f>
        <v/>
      </c>
      <c r="C54" s="813" t="str">
        <f t="array" ref="C54">iferror(index('Internal Staffing Calculator'!BM:BM,match(A54,'Internal Staffing Calculator'!B:B,0)),"")</f>
        <v/>
      </c>
      <c r="D54" s="814" t="str">
        <f t="array" ref="D54">iferror(index('Internal Staffing Calculator'!F:F,match(A54,'Internal Staffing Calculator'!B:B,0)),"")</f>
        <v/>
      </c>
      <c r="E54" s="815">
        <f t="shared" si="4"/>
        <v>0</v>
      </c>
      <c r="F54" s="689"/>
      <c r="G54" s="699" t="str">
        <f t="array" ref="G54">iferror(index('Internal Staffing Calculator'!$R$9:$BL$115, match($A54,'Internal Staffing Calculator'!$B$9:$B169,0),match(G$5,'Internal Staffing Calculator'!$R$7:$BL$7,0)),"")</f>
        <v/>
      </c>
      <c r="H54" s="699" t="str">
        <f t="array" ref="H54">iferror(index('Internal Staffing Calculator'!$R$9:$BL$115, match($A54,'Internal Staffing Calculator'!$B$9:$B169,0),match(H$5,'Internal Staffing Calculator'!$R$7:$BL$7,0)),"")</f>
        <v/>
      </c>
      <c r="I54" s="699" t="str">
        <f t="array" ref="I54">iferror(index('Internal Staffing Calculator'!$R$9:$BL$115, match($A54,'Internal Staffing Calculator'!$B$9:$B169,0),match(I$5,'Internal Staffing Calculator'!$R$7:$BL$7,0)),"")</f>
        <v/>
      </c>
      <c r="J54" s="699" t="str">
        <f t="array" ref="J54">iferror(index('Internal Staffing Calculator'!$R$9:$BL$115, match($A54,'Internal Staffing Calculator'!$B$9:$B169,0),match(J$5,'Internal Staffing Calculator'!$R$7:$BL$7,0)),"")</f>
        <v/>
      </c>
      <c r="K54" s="699" t="str">
        <f t="array" ref="K54">iferror(index('Internal Staffing Calculator'!$R$9:$BL$115, match($A54,'Internal Staffing Calculator'!$B$9:$B169,0),match(K$5,'Internal Staffing Calculator'!$R$7:$BL$7,0)),"")</f>
        <v/>
      </c>
      <c r="L54" s="699" t="str">
        <f t="array" ref="L54">iferror(index('Internal Staffing Calculator'!$R$9:$BL$115, match($A54,'Internal Staffing Calculator'!$B$9:$B169,0),match(L$5,'Internal Staffing Calculator'!$R$7:$BL$7,0)),"")</f>
        <v/>
      </c>
      <c r="M54" s="699" t="str">
        <f t="array" ref="M54">iferror(index('Internal Staffing Calculator'!$R$9:$BL$115, match($A54,'Internal Staffing Calculator'!$B$9:$B169,0),match(M$5,'Internal Staffing Calculator'!$R$7:$BL$7,0)),"")</f>
        <v/>
      </c>
      <c r="N54" s="699" t="str">
        <f t="array" ref="N54">iferror(index('Internal Staffing Calculator'!$R$9:$BL$115, match($A54,'Internal Staffing Calculator'!$B$9:$B169,0),match(N$5,'Internal Staffing Calculator'!$R$7:$BL$7,0)),"")</f>
        <v/>
      </c>
      <c r="O54" s="699" t="str">
        <f t="array" ref="O54">iferror(index('Internal Staffing Calculator'!$R$9:$BL$115, match($A54,'Internal Staffing Calculator'!$B$9:$B169,0),match(O$5,'Internal Staffing Calculator'!$R$7:$BL$7,0)),"")</f>
        <v/>
      </c>
      <c r="P54" s="699" t="str">
        <f t="array" ref="P54">iferror(index('Internal Staffing Calculator'!$R$9:$BL$115, match($A54,'Internal Staffing Calculator'!$B$9:$B169,0),match(P$5,'Internal Staffing Calculator'!$R$7:$BL$7,0)),"")</f>
        <v/>
      </c>
      <c r="Q54" s="699" t="str">
        <f t="array" ref="Q54">iferror(index('Internal Staffing Calculator'!$R$9:$BL$115, match($A54,'Internal Staffing Calculator'!$B$9:$B169,0),match(Q$5,'Internal Staffing Calculator'!$R$7:$BL$7,0)),"")</f>
        <v/>
      </c>
      <c r="R54" s="699" t="str">
        <f t="array" ref="R54">iferror(index('Internal Staffing Calculator'!$R$9:$BL$115, match($A54,'Internal Staffing Calculator'!$B$9:$B169,0),match(R$5,'Internal Staffing Calculator'!$R$7:$BL$7,0)),"")</f>
        <v/>
      </c>
      <c r="S54" s="699" t="str">
        <f t="array" ref="S54">iferror(index('Internal Staffing Calculator'!$R$9:$BL$115, match($A54,'Internal Staffing Calculator'!$B$9:$B169,0),match(S$5,'Internal Staffing Calculator'!$R$7:$BL$7,0)),"")</f>
        <v/>
      </c>
      <c r="T54" s="699" t="str">
        <f t="array" ref="T54">iferror(index('Internal Staffing Calculator'!$R$9:$BL$115, match($A54,'Internal Staffing Calculator'!$B$9:$B169,0),match(T$5,'Internal Staffing Calculator'!$R$7:$BL$7,0)),"")</f>
        <v/>
      </c>
      <c r="U54" s="699" t="str">
        <f t="array" ref="U54">iferror(index('Internal Staffing Calculator'!$R$9:$BL$115, match($A54,'Internal Staffing Calculator'!$B$9:$B169,0),match(U$5,'Internal Staffing Calculator'!$R$7:$BL$7,0)),"")</f>
        <v/>
      </c>
      <c r="V54" s="699" t="str">
        <f t="array" ref="V54">iferror(index('Internal Staffing Calculator'!$R$9:$BL$115, match($A54,'Internal Staffing Calculator'!$B$9:$B169,0),match(V$5,'Internal Staffing Calculator'!$R$7:$BL$7,0)),"")</f>
        <v/>
      </c>
      <c r="W54" s="699" t="str">
        <f t="array" ref="W54">iferror(index('Internal Staffing Calculator'!$R$9:$BL$115, match($A54,'Internal Staffing Calculator'!$B$9:$B169,0),match(W$5,'Internal Staffing Calculator'!$R$7:$BL$7,0)),"")</f>
        <v/>
      </c>
      <c r="X54" s="699" t="str">
        <f t="array" ref="X54">iferror(index('Internal Staffing Calculator'!$R$9:$BL$115, match($A54,'Internal Staffing Calculator'!$B$9:$B169,0),match(X$5,'Internal Staffing Calculator'!$R$7:$BL$7,0)),"")</f>
        <v/>
      </c>
      <c r="Y54" s="699" t="str">
        <f t="array" ref="Y54">iferror(index('Internal Staffing Calculator'!$R$9:$BL$115, match($A54,'Internal Staffing Calculator'!$B$9:$B169,0),match(Y$5,'Internal Staffing Calculator'!$R$7:$BL$7,0)),"")</f>
        <v/>
      </c>
      <c r="Z54" s="699" t="str">
        <f t="array" ref="Z54">iferror(index('Internal Staffing Calculator'!$R$9:$BL$115, match($A54,'Internal Staffing Calculator'!$B$9:$B169,0),match(Z$5,'Internal Staffing Calculator'!$R$7:$BL$7,0)),"")</f>
        <v/>
      </c>
      <c r="AA54" s="699" t="str">
        <f t="array" ref="AA54">iferror(index('Internal Staffing Calculator'!$R$9:$BL$115, match($A54,'Internal Staffing Calculator'!$B$9:$B169,0),match(AA$5,'Internal Staffing Calculator'!$R$7:$BL$7,0)),"")</f>
        <v/>
      </c>
      <c r="AB54" s="699" t="str">
        <f t="array" ref="AB54">iferror(index('Internal Staffing Calculator'!$R$9:$BL$115, match($A54,'Internal Staffing Calculator'!$B$9:$B169,0),match(AB$5,'Internal Staffing Calculator'!$R$7:$BL$7,0)),"")</f>
        <v/>
      </c>
      <c r="AC54" s="699" t="str">
        <f t="array" ref="AC54">iferror(index('Internal Staffing Calculator'!$R$9:$BL$115, match($A54,'Internal Staffing Calculator'!$B$9:$B169,0),match(AC$5,'Internal Staffing Calculator'!$R$7:$BL$7,0)),"")</f>
        <v/>
      </c>
      <c r="AD54" s="699" t="str">
        <f t="array" ref="AD54">iferror(index('Internal Staffing Calculator'!$R$9:$BL$115, match($A54,'Internal Staffing Calculator'!$B$9:$B169,0),match(AD$5,'Internal Staffing Calculator'!$R$7:$BL$7,0)),"")</f>
        <v/>
      </c>
      <c r="AE54" s="699" t="str">
        <f t="array" ref="AE54">iferror(index('Internal Staffing Calculator'!$R$9:$BL$115, match($A54,'Internal Staffing Calculator'!$B$9:$B169,0),match(AE$5,'Internal Staffing Calculator'!$R$7:$BL$7,0)),"")</f>
        <v/>
      </c>
      <c r="AF54" s="699" t="str">
        <f t="array" ref="AF54">iferror(index('Internal Staffing Calculator'!$R$9:$BL$115, match($A54,'Internal Staffing Calculator'!$B$9:$B169,0),match(AF$5,'Internal Staffing Calculator'!$R$7:$BL$7,0)),"")</f>
        <v/>
      </c>
      <c r="AG54" s="699" t="str">
        <f t="array" ref="AG54">iferror(index('Internal Staffing Calculator'!$R$9:$BL$115, match($A54,'Internal Staffing Calculator'!$B$9:$B169,0),match(AG$5,'Internal Staffing Calculator'!$R$7:$BL$7,0)),"")</f>
        <v/>
      </c>
      <c r="AH54" s="699" t="str">
        <f t="array" ref="AH54">iferror(index('Internal Staffing Calculator'!$R$9:$BL$115, match($A54,'Internal Staffing Calculator'!$B$9:$B169,0),match(AH$5,'Internal Staffing Calculator'!$R$7:$BL$7,0)),"")</f>
        <v/>
      </c>
      <c r="AI54" s="699" t="str">
        <f t="array" ref="AI54">iferror(index('Internal Staffing Calculator'!$R$9:$BL$115, match($A54,'Internal Staffing Calculator'!$B$9:$B169,0),match(AI$5,'Internal Staffing Calculator'!$R$7:$BL$7,0)),"")</f>
        <v/>
      </c>
      <c r="AJ54" s="699" t="str">
        <f t="array" ref="AJ54">iferror(index('Internal Staffing Calculator'!$R$9:$BL$115, match($A54,'Internal Staffing Calculator'!$B$9:$B169,0),match(AJ$5,'Internal Staffing Calculator'!$R$7:$BL$7,0)),"")</f>
        <v/>
      </c>
      <c r="AK54" s="699" t="str">
        <f t="array" ref="AK54">iferror(index('Internal Staffing Calculator'!$R$9:$BL$115, match($A54,'Internal Staffing Calculator'!$B$9:$B169,0),match(AK$5,'Internal Staffing Calculator'!$R$7:$BL$7,0)),"")</f>
        <v/>
      </c>
      <c r="AL54" s="699" t="str">
        <f t="array" ref="AL54">iferror(index('Internal Staffing Calculator'!$R$9:$BL$115, match($A54,'Internal Staffing Calculator'!$B$9:$B169,0),match(AL$5,'Internal Staffing Calculator'!$R$7:$BL$7,0)),"")</f>
        <v/>
      </c>
      <c r="AM54" s="699" t="str">
        <f t="array" ref="AM54">iferror(index('Internal Staffing Calculator'!$R$9:$BL$115, match($A54,'Internal Staffing Calculator'!$B$9:$B169,0),match(AM$5,'Internal Staffing Calculator'!$R$7:$BL$7,0)),"")</f>
        <v/>
      </c>
      <c r="AN54" s="699" t="str">
        <f t="array" ref="AN54">iferror(index('Internal Staffing Calculator'!$R$9:$BL$115, match($A54,'Internal Staffing Calculator'!$B$9:$B169,0),match(AN$5,'Internal Staffing Calculator'!$R$7:$BL$7,0)),"")</f>
        <v/>
      </c>
      <c r="AO54" s="699" t="str">
        <f t="array" ref="AO54">iferror(index('Internal Staffing Calculator'!$R$9:$BL$115, match($A54,'Internal Staffing Calculator'!$B$9:$B169,0),match(AO$5,'Internal Staffing Calculator'!$R$7:$BL$7,0)),"")</f>
        <v/>
      </c>
      <c r="AP54" s="699" t="str">
        <f t="array" ref="AP54">iferror(index('Internal Staffing Calculator'!$R$9:$BL$115, match($A54,'Internal Staffing Calculator'!$B$9:$B169,0),match(AP$5,'Internal Staffing Calculator'!$R$7:$BL$7,0)),"")</f>
        <v/>
      </c>
      <c r="AQ54" s="699" t="str">
        <f t="array" ref="AQ54">iferror(index('Internal Staffing Calculator'!$R$9:$BL$115, match($A54,'Internal Staffing Calculator'!$B$9:$B169,0),match(AQ$5,'Internal Staffing Calculator'!$R$7:$BL$7,0)),"")</f>
        <v/>
      </c>
      <c r="AR54" s="699" t="str">
        <f t="array" ref="AR54">iferror(index('Internal Staffing Calculator'!$R$9:$BL$115, match($A54,'Internal Staffing Calculator'!$B$9:$B169,0),match(AR$5,'Internal Staffing Calculator'!$R$7:$BL$7,0)),"")</f>
        <v/>
      </c>
      <c r="AS54" s="699" t="str">
        <f t="array" ref="AS54">iferror(index('Internal Staffing Calculator'!$R$9:$BL$115, match($A54,'Internal Staffing Calculator'!$B$9:$B169,0),match(AS$5,'Internal Staffing Calculator'!$R$7:$BL$7,0)),"")</f>
        <v/>
      </c>
      <c r="AT54" s="699" t="str">
        <f t="array" ref="AT54">iferror(index('Internal Staffing Calculator'!$R$9:$BL$115, match($A54,'Internal Staffing Calculator'!$B$9:$B169,0),match(AT$5,'Internal Staffing Calculator'!$R$7:$BL$7,0)),"")</f>
        <v/>
      </c>
      <c r="AU54" s="699" t="str">
        <f t="array" ref="AU54">iferror(index('Internal Staffing Calculator'!$R$9:$BL$115, match($A54,'Internal Staffing Calculator'!$B$9:$B169,0),match(AU$5,'Internal Staffing Calculator'!$R$7:$BL$7,0)),"")</f>
        <v/>
      </c>
      <c r="AV54" s="699" t="str">
        <f t="array" ref="AV54">iferror(index('Internal Staffing Calculator'!$R$9:$BL$115, match($A54,'Internal Staffing Calculator'!$B$9:$B169,0),match(AV$5,'Internal Staffing Calculator'!$R$7:$BL$7,0)),"")</f>
        <v/>
      </c>
      <c r="AW54" s="699" t="str">
        <f t="array" ref="AW54">iferror(index('Internal Staffing Calculator'!$R$9:$BL$115, match($A54,'Internal Staffing Calculator'!$B$9:$B169,0),match(AW$5,'Internal Staffing Calculator'!$R$7:$BL$7,0)),"")</f>
        <v/>
      </c>
      <c r="AX54" s="699" t="str">
        <f t="array" ref="AX54">iferror(index('Internal Staffing Calculator'!$R$9:$BL$115, match($A54,'Internal Staffing Calculator'!$B$9:$B169,0),match(AX$5,'Internal Staffing Calculator'!$R$7:$BL$7,0)),"")</f>
        <v/>
      </c>
      <c r="AY54" s="699" t="str">
        <f t="array" ref="AY54">iferror(index('Internal Staffing Calculator'!$R$9:$BL$115, match($A54,'Internal Staffing Calculator'!$B$9:$B169,0),match(AY$5,'Internal Staffing Calculator'!$R$7:$BL$7,0)),"")</f>
        <v/>
      </c>
      <c r="AZ54" s="699" t="str">
        <f t="array" ref="AZ54">iferror(index('Internal Staffing Calculator'!$R$9:$BL$115, match($A54,'Internal Staffing Calculator'!$B$9:$B169,0),match(AZ$5,'Internal Staffing Calculator'!$R$7:$BL$7,0)),"")</f>
        <v/>
      </c>
      <c r="BA54" s="699" t="str">
        <f t="array" ref="BA54">iferror(index('Internal Staffing Calculator'!$R$9:$BL$115, match($A54,'Internal Staffing Calculator'!$B$9:$B169,0),match(BA$5,'Internal Staffing Calculator'!$R$7:$BL$7,0)),"")</f>
        <v/>
      </c>
    </row>
    <row r="55">
      <c r="A55" s="702"/>
      <c r="B55" s="812" t="str">
        <f t="array" ref="B55">iferror(index('Internal Staffing Calculator'!P:P,match(A55,'Internal Staffing Calculator'!B:B,0)),"")</f>
        <v/>
      </c>
      <c r="C55" s="813" t="str">
        <f t="array" ref="C55">iferror(index('Internal Staffing Calculator'!BM:BM,match(A55,'Internal Staffing Calculator'!B:B,0)),"")</f>
        <v/>
      </c>
      <c r="D55" s="814" t="str">
        <f t="array" ref="D55">iferror(index('Internal Staffing Calculator'!F:F,match(A55,'Internal Staffing Calculator'!B:B,0)),"")</f>
        <v/>
      </c>
      <c r="E55" s="815">
        <f t="shared" si="4"/>
        <v>0</v>
      </c>
      <c r="F55" s="689"/>
      <c r="G55" s="699" t="str">
        <f t="array" ref="G55">iferror(index('Internal Staffing Calculator'!$R$9:$BL$115, match($A55,'Internal Staffing Calculator'!$B$9:$B169,0),match(G$5,'Internal Staffing Calculator'!$R$7:$BL$7,0)),"")</f>
        <v/>
      </c>
      <c r="H55" s="699" t="str">
        <f t="array" ref="H55">iferror(index('Internal Staffing Calculator'!$R$9:$BL$115, match($A55,'Internal Staffing Calculator'!$B$9:$B169,0),match(H$5,'Internal Staffing Calculator'!$R$7:$BL$7,0)),"")</f>
        <v/>
      </c>
      <c r="I55" s="699" t="str">
        <f t="array" ref="I55">iferror(index('Internal Staffing Calculator'!$R$9:$BL$115, match($A55,'Internal Staffing Calculator'!$B$9:$B169,0),match(I$5,'Internal Staffing Calculator'!$R$7:$BL$7,0)),"")</f>
        <v/>
      </c>
      <c r="J55" s="699" t="str">
        <f t="array" ref="J55">iferror(index('Internal Staffing Calculator'!$R$9:$BL$115, match($A55,'Internal Staffing Calculator'!$B$9:$B169,0),match(J$5,'Internal Staffing Calculator'!$R$7:$BL$7,0)),"")</f>
        <v/>
      </c>
      <c r="K55" s="699" t="str">
        <f t="array" ref="K55">iferror(index('Internal Staffing Calculator'!$R$9:$BL$115, match($A55,'Internal Staffing Calculator'!$B$9:$B169,0),match(K$5,'Internal Staffing Calculator'!$R$7:$BL$7,0)),"")</f>
        <v/>
      </c>
      <c r="L55" s="699" t="str">
        <f t="array" ref="L55">iferror(index('Internal Staffing Calculator'!$R$9:$BL$115, match($A55,'Internal Staffing Calculator'!$B$9:$B169,0),match(L$5,'Internal Staffing Calculator'!$R$7:$BL$7,0)),"")</f>
        <v/>
      </c>
      <c r="M55" s="699" t="str">
        <f t="array" ref="M55">iferror(index('Internal Staffing Calculator'!$R$9:$BL$115, match($A55,'Internal Staffing Calculator'!$B$9:$B169,0),match(M$5,'Internal Staffing Calculator'!$R$7:$BL$7,0)),"")</f>
        <v/>
      </c>
      <c r="N55" s="699" t="str">
        <f t="array" ref="N55">iferror(index('Internal Staffing Calculator'!$R$9:$BL$115, match($A55,'Internal Staffing Calculator'!$B$9:$B169,0),match(N$5,'Internal Staffing Calculator'!$R$7:$BL$7,0)),"")</f>
        <v/>
      </c>
      <c r="O55" s="699" t="str">
        <f t="array" ref="O55">iferror(index('Internal Staffing Calculator'!$R$9:$BL$115, match($A55,'Internal Staffing Calculator'!$B$9:$B169,0),match(O$5,'Internal Staffing Calculator'!$R$7:$BL$7,0)),"")</f>
        <v/>
      </c>
      <c r="P55" s="699" t="str">
        <f t="array" ref="P55">iferror(index('Internal Staffing Calculator'!$R$9:$BL$115, match($A55,'Internal Staffing Calculator'!$B$9:$B169,0),match(P$5,'Internal Staffing Calculator'!$R$7:$BL$7,0)),"")</f>
        <v/>
      </c>
      <c r="Q55" s="699" t="str">
        <f t="array" ref="Q55">iferror(index('Internal Staffing Calculator'!$R$9:$BL$115, match($A55,'Internal Staffing Calculator'!$B$9:$B169,0),match(Q$5,'Internal Staffing Calculator'!$R$7:$BL$7,0)),"")</f>
        <v/>
      </c>
      <c r="R55" s="699" t="str">
        <f t="array" ref="R55">iferror(index('Internal Staffing Calculator'!$R$9:$BL$115, match($A55,'Internal Staffing Calculator'!$B$9:$B169,0),match(R$5,'Internal Staffing Calculator'!$R$7:$BL$7,0)),"")</f>
        <v/>
      </c>
      <c r="S55" s="699" t="str">
        <f t="array" ref="S55">iferror(index('Internal Staffing Calculator'!$R$9:$BL$115, match($A55,'Internal Staffing Calculator'!$B$9:$B169,0),match(S$5,'Internal Staffing Calculator'!$R$7:$BL$7,0)),"")</f>
        <v/>
      </c>
      <c r="T55" s="699" t="str">
        <f t="array" ref="T55">iferror(index('Internal Staffing Calculator'!$R$9:$BL$115, match($A55,'Internal Staffing Calculator'!$B$9:$B169,0),match(T$5,'Internal Staffing Calculator'!$R$7:$BL$7,0)),"")</f>
        <v/>
      </c>
      <c r="U55" s="699" t="str">
        <f t="array" ref="U55">iferror(index('Internal Staffing Calculator'!$R$9:$BL$115, match($A55,'Internal Staffing Calculator'!$B$9:$B169,0),match(U$5,'Internal Staffing Calculator'!$R$7:$BL$7,0)),"")</f>
        <v/>
      </c>
      <c r="V55" s="699" t="str">
        <f t="array" ref="V55">iferror(index('Internal Staffing Calculator'!$R$9:$BL$115, match($A55,'Internal Staffing Calculator'!$B$9:$B169,0),match(V$5,'Internal Staffing Calculator'!$R$7:$BL$7,0)),"")</f>
        <v/>
      </c>
      <c r="W55" s="699" t="str">
        <f t="array" ref="W55">iferror(index('Internal Staffing Calculator'!$R$9:$BL$115, match($A55,'Internal Staffing Calculator'!$B$9:$B169,0),match(W$5,'Internal Staffing Calculator'!$R$7:$BL$7,0)),"")</f>
        <v/>
      </c>
      <c r="X55" s="699" t="str">
        <f t="array" ref="X55">iferror(index('Internal Staffing Calculator'!$R$9:$BL$115, match($A55,'Internal Staffing Calculator'!$B$9:$B169,0),match(X$5,'Internal Staffing Calculator'!$R$7:$BL$7,0)),"")</f>
        <v/>
      </c>
      <c r="Y55" s="699" t="str">
        <f t="array" ref="Y55">iferror(index('Internal Staffing Calculator'!$R$9:$BL$115, match($A55,'Internal Staffing Calculator'!$B$9:$B169,0),match(Y$5,'Internal Staffing Calculator'!$R$7:$BL$7,0)),"")</f>
        <v/>
      </c>
      <c r="Z55" s="699" t="str">
        <f t="array" ref="Z55">iferror(index('Internal Staffing Calculator'!$R$9:$BL$115, match($A55,'Internal Staffing Calculator'!$B$9:$B169,0),match(Z$5,'Internal Staffing Calculator'!$R$7:$BL$7,0)),"")</f>
        <v/>
      </c>
      <c r="AA55" s="699" t="str">
        <f t="array" ref="AA55">iferror(index('Internal Staffing Calculator'!$R$9:$BL$115, match($A55,'Internal Staffing Calculator'!$B$9:$B169,0),match(AA$5,'Internal Staffing Calculator'!$R$7:$BL$7,0)),"")</f>
        <v/>
      </c>
      <c r="AB55" s="699" t="str">
        <f t="array" ref="AB55">iferror(index('Internal Staffing Calculator'!$R$9:$BL$115, match($A55,'Internal Staffing Calculator'!$B$9:$B169,0),match(AB$5,'Internal Staffing Calculator'!$R$7:$BL$7,0)),"")</f>
        <v/>
      </c>
      <c r="AC55" s="699" t="str">
        <f t="array" ref="AC55">iferror(index('Internal Staffing Calculator'!$R$9:$BL$115, match($A55,'Internal Staffing Calculator'!$B$9:$B169,0),match(AC$5,'Internal Staffing Calculator'!$R$7:$BL$7,0)),"")</f>
        <v/>
      </c>
      <c r="AD55" s="699" t="str">
        <f t="array" ref="AD55">iferror(index('Internal Staffing Calculator'!$R$9:$BL$115, match($A55,'Internal Staffing Calculator'!$B$9:$B169,0),match(AD$5,'Internal Staffing Calculator'!$R$7:$BL$7,0)),"")</f>
        <v/>
      </c>
      <c r="AE55" s="699" t="str">
        <f t="array" ref="AE55">iferror(index('Internal Staffing Calculator'!$R$9:$BL$115, match($A55,'Internal Staffing Calculator'!$B$9:$B169,0),match(AE$5,'Internal Staffing Calculator'!$R$7:$BL$7,0)),"")</f>
        <v/>
      </c>
      <c r="AF55" s="699" t="str">
        <f t="array" ref="AF55">iferror(index('Internal Staffing Calculator'!$R$9:$BL$115, match($A55,'Internal Staffing Calculator'!$B$9:$B169,0),match(AF$5,'Internal Staffing Calculator'!$R$7:$BL$7,0)),"")</f>
        <v/>
      </c>
      <c r="AG55" s="699" t="str">
        <f t="array" ref="AG55">iferror(index('Internal Staffing Calculator'!$R$9:$BL$115, match($A55,'Internal Staffing Calculator'!$B$9:$B169,0),match(AG$5,'Internal Staffing Calculator'!$R$7:$BL$7,0)),"")</f>
        <v/>
      </c>
      <c r="AH55" s="699" t="str">
        <f t="array" ref="AH55">iferror(index('Internal Staffing Calculator'!$R$9:$BL$115, match($A55,'Internal Staffing Calculator'!$B$9:$B169,0),match(AH$5,'Internal Staffing Calculator'!$R$7:$BL$7,0)),"")</f>
        <v/>
      </c>
      <c r="AI55" s="699" t="str">
        <f t="array" ref="AI55">iferror(index('Internal Staffing Calculator'!$R$9:$BL$115, match($A55,'Internal Staffing Calculator'!$B$9:$B169,0),match(AI$5,'Internal Staffing Calculator'!$R$7:$BL$7,0)),"")</f>
        <v/>
      </c>
      <c r="AJ55" s="699" t="str">
        <f t="array" ref="AJ55">iferror(index('Internal Staffing Calculator'!$R$9:$BL$115, match($A55,'Internal Staffing Calculator'!$B$9:$B169,0),match(AJ$5,'Internal Staffing Calculator'!$R$7:$BL$7,0)),"")</f>
        <v/>
      </c>
      <c r="AK55" s="699" t="str">
        <f t="array" ref="AK55">iferror(index('Internal Staffing Calculator'!$R$9:$BL$115, match($A55,'Internal Staffing Calculator'!$B$9:$B169,0),match(AK$5,'Internal Staffing Calculator'!$R$7:$BL$7,0)),"")</f>
        <v/>
      </c>
      <c r="AL55" s="699" t="str">
        <f t="array" ref="AL55">iferror(index('Internal Staffing Calculator'!$R$9:$BL$115, match($A55,'Internal Staffing Calculator'!$B$9:$B169,0),match(AL$5,'Internal Staffing Calculator'!$R$7:$BL$7,0)),"")</f>
        <v/>
      </c>
      <c r="AM55" s="699" t="str">
        <f t="array" ref="AM55">iferror(index('Internal Staffing Calculator'!$R$9:$BL$115, match($A55,'Internal Staffing Calculator'!$B$9:$B169,0),match(AM$5,'Internal Staffing Calculator'!$R$7:$BL$7,0)),"")</f>
        <v/>
      </c>
      <c r="AN55" s="699" t="str">
        <f t="array" ref="AN55">iferror(index('Internal Staffing Calculator'!$R$9:$BL$115, match($A55,'Internal Staffing Calculator'!$B$9:$B169,0),match(AN$5,'Internal Staffing Calculator'!$R$7:$BL$7,0)),"")</f>
        <v/>
      </c>
      <c r="AO55" s="699" t="str">
        <f t="array" ref="AO55">iferror(index('Internal Staffing Calculator'!$R$9:$BL$115, match($A55,'Internal Staffing Calculator'!$B$9:$B169,0),match(AO$5,'Internal Staffing Calculator'!$R$7:$BL$7,0)),"")</f>
        <v/>
      </c>
      <c r="AP55" s="699" t="str">
        <f t="array" ref="AP55">iferror(index('Internal Staffing Calculator'!$R$9:$BL$115, match($A55,'Internal Staffing Calculator'!$B$9:$B169,0),match(AP$5,'Internal Staffing Calculator'!$R$7:$BL$7,0)),"")</f>
        <v/>
      </c>
      <c r="AQ55" s="699" t="str">
        <f t="array" ref="AQ55">iferror(index('Internal Staffing Calculator'!$R$9:$BL$115, match($A55,'Internal Staffing Calculator'!$B$9:$B169,0),match(AQ$5,'Internal Staffing Calculator'!$R$7:$BL$7,0)),"")</f>
        <v/>
      </c>
      <c r="AR55" s="699" t="str">
        <f t="array" ref="AR55">iferror(index('Internal Staffing Calculator'!$R$9:$BL$115, match($A55,'Internal Staffing Calculator'!$B$9:$B169,0),match(AR$5,'Internal Staffing Calculator'!$R$7:$BL$7,0)),"")</f>
        <v/>
      </c>
      <c r="AS55" s="699" t="str">
        <f t="array" ref="AS55">iferror(index('Internal Staffing Calculator'!$R$9:$BL$115, match($A55,'Internal Staffing Calculator'!$B$9:$B169,0),match(AS$5,'Internal Staffing Calculator'!$R$7:$BL$7,0)),"")</f>
        <v/>
      </c>
      <c r="AT55" s="699" t="str">
        <f t="array" ref="AT55">iferror(index('Internal Staffing Calculator'!$R$9:$BL$115, match($A55,'Internal Staffing Calculator'!$B$9:$B169,0),match(AT$5,'Internal Staffing Calculator'!$R$7:$BL$7,0)),"")</f>
        <v/>
      </c>
      <c r="AU55" s="699" t="str">
        <f t="array" ref="AU55">iferror(index('Internal Staffing Calculator'!$R$9:$BL$115, match($A55,'Internal Staffing Calculator'!$B$9:$B169,0),match(AU$5,'Internal Staffing Calculator'!$R$7:$BL$7,0)),"")</f>
        <v/>
      </c>
      <c r="AV55" s="699" t="str">
        <f t="array" ref="AV55">iferror(index('Internal Staffing Calculator'!$R$9:$BL$115, match($A55,'Internal Staffing Calculator'!$B$9:$B169,0),match(AV$5,'Internal Staffing Calculator'!$R$7:$BL$7,0)),"")</f>
        <v/>
      </c>
      <c r="AW55" s="699" t="str">
        <f t="array" ref="AW55">iferror(index('Internal Staffing Calculator'!$R$9:$BL$115, match($A55,'Internal Staffing Calculator'!$B$9:$B169,0),match(AW$5,'Internal Staffing Calculator'!$R$7:$BL$7,0)),"")</f>
        <v/>
      </c>
      <c r="AX55" s="699" t="str">
        <f t="array" ref="AX55">iferror(index('Internal Staffing Calculator'!$R$9:$BL$115, match($A55,'Internal Staffing Calculator'!$B$9:$B169,0),match(AX$5,'Internal Staffing Calculator'!$R$7:$BL$7,0)),"")</f>
        <v/>
      </c>
      <c r="AY55" s="699" t="str">
        <f t="array" ref="AY55">iferror(index('Internal Staffing Calculator'!$R$9:$BL$115, match($A55,'Internal Staffing Calculator'!$B$9:$B169,0),match(AY$5,'Internal Staffing Calculator'!$R$7:$BL$7,0)),"")</f>
        <v/>
      </c>
      <c r="AZ55" s="699" t="str">
        <f t="array" ref="AZ55">iferror(index('Internal Staffing Calculator'!$R$9:$BL$115, match($A55,'Internal Staffing Calculator'!$B$9:$B169,0),match(AZ$5,'Internal Staffing Calculator'!$R$7:$BL$7,0)),"")</f>
        <v/>
      </c>
      <c r="BA55" s="699" t="str">
        <f t="array" ref="BA55">iferror(index('Internal Staffing Calculator'!$R$9:$BL$115, match($A55,'Internal Staffing Calculator'!$B$9:$B169,0),match(BA$5,'Internal Staffing Calculator'!$R$7:$BL$7,0)),"")</f>
        <v/>
      </c>
    </row>
    <row r="56">
      <c r="A56" s="693"/>
      <c r="B56" s="812" t="str">
        <f t="array" ref="B56">iferror(index('Internal Staffing Calculator'!P:P,match(A56,'Internal Staffing Calculator'!B:B,0)),"")</f>
        <v/>
      </c>
      <c r="C56" s="813" t="str">
        <f t="array" ref="C56">iferror(index('Internal Staffing Calculator'!BM:BM,match(A56,'Internal Staffing Calculator'!B:B,0)),"")</f>
        <v/>
      </c>
      <c r="D56" s="814" t="str">
        <f t="array" ref="D56">iferror(index('Internal Staffing Calculator'!F:F,match(A56,'Internal Staffing Calculator'!B:B,0)),"")</f>
        <v/>
      </c>
      <c r="E56" s="815">
        <f t="shared" si="4"/>
        <v>0</v>
      </c>
      <c r="F56" s="689"/>
      <c r="G56" s="699" t="str">
        <f t="array" ref="G56">iferror(index('Internal Staffing Calculator'!$R$9:$BL$115, match($A56,'Internal Staffing Calculator'!$B$9:$B169,0),match(G$5,'Internal Staffing Calculator'!$R$7:$BL$7,0)),"")</f>
        <v/>
      </c>
      <c r="H56" s="699" t="str">
        <f t="array" ref="H56">iferror(index('Internal Staffing Calculator'!$R$9:$BL$115, match($A56,'Internal Staffing Calculator'!$B$9:$B169,0),match(H$5,'Internal Staffing Calculator'!$R$7:$BL$7,0)),"")</f>
        <v/>
      </c>
      <c r="I56" s="699" t="str">
        <f t="array" ref="I56">iferror(index('Internal Staffing Calculator'!$R$9:$BL$115, match($A56,'Internal Staffing Calculator'!$B$9:$B169,0),match(I$5,'Internal Staffing Calculator'!$R$7:$BL$7,0)),"")</f>
        <v/>
      </c>
      <c r="J56" s="699" t="str">
        <f t="array" ref="J56">iferror(index('Internal Staffing Calculator'!$R$9:$BL$115, match($A56,'Internal Staffing Calculator'!$B$9:$B169,0),match(J$5,'Internal Staffing Calculator'!$R$7:$BL$7,0)),"")</f>
        <v/>
      </c>
      <c r="K56" s="699" t="str">
        <f t="array" ref="K56">iferror(index('Internal Staffing Calculator'!$R$9:$BL$115, match($A56,'Internal Staffing Calculator'!$B$9:$B169,0),match(K$5,'Internal Staffing Calculator'!$R$7:$BL$7,0)),"")</f>
        <v/>
      </c>
      <c r="L56" s="699" t="str">
        <f t="array" ref="L56">iferror(index('Internal Staffing Calculator'!$R$9:$BL$115, match($A56,'Internal Staffing Calculator'!$B$9:$B169,0),match(L$5,'Internal Staffing Calculator'!$R$7:$BL$7,0)),"")</f>
        <v/>
      </c>
      <c r="M56" s="699" t="str">
        <f t="array" ref="M56">iferror(index('Internal Staffing Calculator'!$R$9:$BL$115, match($A56,'Internal Staffing Calculator'!$B$9:$B169,0),match(M$5,'Internal Staffing Calculator'!$R$7:$BL$7,0)),"")</f>
        <v/>
      </c>
      <c r="N56" s="699" t="str">
        <f t="array" ref="N56">iferror(index('Internal Staffing Calculator'!$R$9:$BL$115, match($A56,'Internal Staffing Calculator'!$B$9:$B169,0),match(N$5,'Internal Staffing Calculator'!$R$7:$BL$7,0)),"")</f>
        <v/>
      </c>
      <c r="O56" s="699" t="str">
        <f t="array" ref="O56">iferror(index('Internal Staffing Calculator'!$R$9:$BL$115, match($A56,'Internal Staffing Calculator'!$B$9:$B169,0),match(O$5,'Internal Staffing Calculator'!$R$7:$BL$7,0)),"")</f>
        <v/>
      </c>
      <c r="P56" s="699" t="str">
        <f t="array" ref="P56">iferror(index('Internal Staffing Calculator'!$R$9:$BL$115, match($A56,'Internal Staffing Calculator'!$B$9:$B169,0),match(P$5,'Internal Staffing Calculator'!$R$7:$BL$7,0)),"")</f>
        <v/>
      </c>
      <c r="Q56" s="699" t="str">
        <f t="array" ref="Q56">iferror(index('Internal Staffing Calculator'!$R$9:$BL$115, match($A56,'Internal Staffing Calculator'!$B$9:$B169,0),match(Q$5,'Internal Staffing Calculator'!$R$7:$BL$7,0)),"")</f>
        <v/>
      </c>
      <c r="R56" s="699" t="str">
        <f t="array" ref="R56">iferror(index('Internal Staffing Calculator'!$R$9:$BL$115, match($A56,'Internal Staffing Calculator'!$B$9:$B169,0),match(R$5,'Internal Staffing Calculator'!$R$7:$BL$7,0)),"")</f>
        <v/>
      </c>
      <c r="S56" s="699" t="str">
        <f t="array" ref="S56">iferror(index('Internal Staffing Calculator'!$R$9:$BL$115, match($A56,'Internal Staffing Calculator'!$B$9:$B169,0),match(S$5,'Internal Staffing Calculator'!$R$7:$BL$7,0)),"")</f>
        <v/>
      </c>
      <c r="T56" s="699" t="str">
        <f t="array" ref="T56">iferror(index('Internal Staffing Calculator'!$R$9:$BL$115, match($A56,'Internal Staffing Calculator'!$B$9:$B169,0),match(T$5,'Internal Staffing Calculator'!$R$7:$BL$7,0)),"")</f>
        <v/>
      </c>
      <c r="U56" s="699" t="str">
        <f t="array" ref="U56">iferror(index('Internal Staffing Calculator'!$R$9:$BL$115, match($A56,'Internal Staffing Calculator'!$B$9:$B169,0),match(U$5,'Internal Staffing Calculator'!$R$7:$BL$7,0)),"")</f>
        <v/>
      </c>
      <c r="V56" s="699" t="str">
        <f t="array" ref="V56">iferror(index('Internal Staffing Calculator'!$R$9:$BL$115, match($A56,'Internal Staffing Calculator'!$B$9:$B169,0),match(V$5,'Internal Staffing Calculator'!$R$7:$BL$7,0)),"")</f>
        <v/>
      </c>
      <c r="W56" s="699" t="str">
        <f t="array" ref="W56">iferror(index('Internal Staffing Calculator'!$R$9:$BL$115, match($A56,'Internal Staffing Calculator'!$B$9:$B169,0),match(W$5,'Internal Staffing Calculator'!$R$7:$BL$7,0)),"")</f>
        <v/>
      </c>
      <c r="X56" s="699" t="str">
        <f t="array" ref="X56">iferror(index('Internal Staffing Calculator'!$R$9:$BL$115, match($A56,'Internal Staffing Calculator'!$B$9:$B169,0),match(X$5,'Internal Staffing Calculator'!$R$7:$BL$7,0)),"")</f>
        <v/>
      </c>
      <c r="Y56" s="699" t="str">
        <f t="array" ref="Y56">iferror(index('Internal Staffing Calculator'!$R$9:$BL$115, match($A56,'Internal Staffing Calculator'!$B$9:$B169,0),match(Y$5,'Internal Staffing Calculator'!$R$7:$BL$7,0)),"")</f>
        <v/>
      </c>
      <c r="Z56" s="699" t="str">
        <f t="array" ref="Z56">iferror(index('Internal Staffing Calculator'!$R$9:$BL$115, match($A56,'Internal Staffing Calculator'!$B$9:$B169,0),match(Z$5,'Internal Staffing Calculator'!$R$7:$BL$7,0)),"")</f>
        <v/>
      </c>
      <c r="AA56" s="699" t="str">
        <f t="array" ref="AA56">iferror(index('Internal Staffing Calculator'!$R$9:$BL$115, match($A56,'Internal Staffing Calculator'!$B$9:$B169,0),match(AA$5,'Internal Staffing Calculator'!$R$7:$BL$7,0)),"")</f>
        <v/>
      </c>
      <c r="AB56" s="699" t="str">
        <f t="array" ref="AB56">iferror(index('Internal Staffing Calculator'!$R$9:$BL$115, match($A56,'Internal Staffing Calculator'!$B$9:$B169,0),match(AB$5,'Internal Staffing Calculator'!$R$7:$BL$7,0)),"")</f>
        <v/>
      </c>
      <c r="AC56" s="699" t="str">
        <f t="array" ref="AC56">iferror(index('Internal Staffing Calculator'!$R$9:$BL$115, match($A56,'Internal Staffing Calculator'!$B$9:$B169,0),match(AC$5,'Internal Staffing Calculator'!$R$7:$BL$7,0)),"")</f>
        <v/>
      </c>
      <c r="AD56" s="699" t="str">
        <f t="array" ref="AD56">iferror(index('Internal Staffing Calculator'!$R$9:$BL$115, match($A56,'Internal Staffing Calculator'!$B$9:$B169,0),match(AD$5,'Internal Staffing Calculator'!$R$7:$BL$7,0)),"")</f>
        <v/>
      </c>
      <c r="AE56" s="699" t="str">
        <f t="array" ref="AE56">iferror(index('Internal Staffing Calculator'!$R$9:$BL$115, match($A56,'Internal Staffing Calculator'!$B$9:$B169,0),match(AE$5,'Internal Staffing Calculator'!$R$7:$BL$7,0)),"")</f>
        <v/>
      </c>
      <c r="AF56" s="699" t="str">
        <f t="array" ref="AF56">iferror(index('Internal Staffing Calculator'!$R$9:$BL$115, match($A56,'Internal Staffing Calculator'!$B$9:$B169,0),match(AF$5,'Internal Staffing Calculator'!$R$7:$BL$7,0)),"")</f>
        <v/>
      </c>
      <c r="AG56" s="699" t="str">
        <f t="array" ref="AG56">iferror(index('Internal Staffing Calculator'!$R$9:$BL$115, match($A56,'Internal Staffing Calculator'!$B$9:$B169,0),match(AG$5,'Internal Staffing Calculator'!$R$7:$BL$7,0)),"")</f>
        <v/>
      </c>
      <c r="AH56" s="699" t="str">
        <f t="array" ref="AH56">iferror(index('Internal Staffing Calculator'!$R$9:$BL$115, match($A56,'Internal Staffing Calculator'!$B$9:$B169,0),match(AH$5,'Internal Staffing Calculator'!$R$7:$BL$7,0)),"")</f>
        <v/>
      </c>
      <c r="AI56" s="699" t="str">
        <f t="array" ref="AI56">iferror(index('Internal Staffing Calculator'!$R$9:$BL$115, match($A56,'Internal Staffing Calculator'!$B$9:$B169,0),match(AI$5,'Internal Staffing Calculator'!$R$7:$BL$7,0)),"")</f>
        <v/>
      </c>
      <c r="AJ56" s="699" t="str">
        <f t="array" ref="AJ56">iferror(index('Internal Staffing Calculator'!$R$9:$BL$115, match($A56,'Internal Staffing Calculator'!$B$9:$B169,0),match(AJ$5,'Internal Staffing Calculator'!$R$7:$BL$7,0)),"")</f>
        <v/>
      </c>
      <c r="AK56" s="699" t="str">
        <f t="array" ref="AK56">iferror(index('Internal Staffing Calculator'!$R$9:$BL$115, match($A56,'Internal Staffing Calculator'!$B$9:$B169,0),match(AK$5,'Internal Staffing Calculator'!$R$7:$BL$7,0)),"")</f>
        <v/>
      </c>
      <c r="AL56" s="699" t="str">
        <f t="array" ref="AL56">iferror(index('Internal Staffing Calculator'!$R$9:$BL$115, match($A56,'Internal Staffing Calculator'!$B$9:$B169,0),match(AL$5,'Internal Staffing Calculator'!$R$7:$BL$7,0)),"")</f>
        <v/>
      </c>
      <c r="AM56" s="699" t="str">
        <f t="array" ref="AM56">iferror(index('Internal Staffing Calculator'!$R$9:$BL$115, match($A56,'Internal Staffing Calculator'!$B$9:$B169,0),match(AM$5,'Internal Staffing Calculator'!$R$7:$BL$7,0)),"")</f>
        <v/>
      </c>
      <c r="AN56" s="699" t="str">
        <f t="array" ref="AN56">iferror(index('Internal Staffing Calculator'!$R$9:$BL$115, match($A56,'Internal Staffing Calculator'!$B$9:$B169,0),match(AN$5,'Internal Staffing Calculator'!$R$7:$BL$7,0)),"")</f>
        <v/>
      </c>
      <c r="AO56" s="699" t="str">
        <f t="array" ref="AO56">iferror(index('Internal Staffing Calculator'!$R$9:$BL$115, match($A56,'Internal Staffing Calculator'!$B$9:$B169,0),match(AO$5,'Internal Staffing Calculator'!$R$7:$BL$7,0)),"")</f>
        <v/>
      </c>
      <c r="AP56" s="699" t="str">
        <f t="array" ref="AP56">iferror(index('Internal Staffing Calculator'!$R$9:$BL$115, match($A56,'Internal Staffing Calculator'!$B$9:$B169,0),match(AP$5,'Internal Staffing Calculator'!$R$7:$BL$7,0)),"")</f>
        <v/>
      </c>
      <c r="AQ56" s="699" t="str">
        <f t="array" ref="AQ56">iferror(index('Internal Staffing Calculator'!$R$9:$BL$115, match($A56,'Internal Staffing Calculator'!$B$9:$B169,0),match(AQ$5,'Internal Staffing Calculator'!$R$7:$BL$7,0)),"")</f>
        <v/>
      </c>
      <c r="AR56" s="699" t="str">
        <f t="array" ref="AR56">iferror(index('Internal Staffing Calculator'!$R$9:$BL$115, match($A56,'Internal Staffing Calculator'!$B$9:$B169,0),match(AR$5,'Internal Staffing Calculator'!$R$7:$BL$7,0)),"")</f>
        <v/>
      </c>
      <c r="AS56" s="699" t="str">
        <f t="array" ref="AS56">iferror(index('Internal Staffing Calculator'!$R$9:$BL$115, match($A56,'Internal Staffing Calculator'!$B$9:$B169,0),match(AS$5,'Internal Staffing Calculator'!$R$7:$BL$7,0)),"")</f>
        <v/>
      </c>
      <c r="AT56" s="699" t="str">
        <f t="array" ref="AT56">iferror(index('Internal Staffing Calculator'!$R$9:$BL$115, match($A56,'Internal Staffing Calculator'!$B$9:$B169,0),match(AT$5,'Internal Staffing Calculator'!$R$7:$BL$7,0)),"")</f>
        <v/>
      </c>
      <c r="AU56" s="699" t="str">
        <f t="array" ref="AU56">iferror(index('Internal Staffing Calculator'!$R$9:$BL$115, match($A56,'Internal Staffing Calculator'!$B$9:$B169,0),match(AU$5,'Internal Staffing Calculator'!$R$7:$BL$7,0)),"")</f>
        <v/>
      </c>
      <c r="AV56" s="699" t="str">
        <f t="array" ref="AV56">iferror(index('Internal Staffing Calculator'!$R$9:$BL$115, match($A56,'Internal Staffing Calculator'!$B$9:$B169,0),match(AV$5,'Internal Staffing Calculator'!$R$7:$BL$7,0)),"")</f>
        <v/>
      </c>
      <c r="AW56" s="699" t="str">
        <f t="array" ref="AW56">iferror(index('Internal Staffing Calculator'!$R$9:$BL$115, match($A56,'Internal Staffing Calculator'!$B$9:$B169,0),match(AW$5,'Internal Staffing Calculator'!$R$7:$BL$7,0)),"")</f>
        <v/>
      </c>
      <c r="AX56" s="699" t="str">
        <f t="array" ref="AX56">iferror(index('Internal Staffing Calculator'!$R$9:$BL$115, match($A56,'Internal Staffing Calculator'!$B$9:$B169,0),match(AX$5,'Internal Staffing Calculator'!$R$7:$BL$7,0)),"")</f>
        <v/>
      </c>
      <c r="AY56" s="699" t="str">
        <f t="array" ref="AY56">iferror(index('Internal Staffing Calculator'!$R$9:$BL$115, match($A56,'Internal Staffing Calculator'!$B$9:$B169,0),match(AY$5,'Internal Staffing Calculator'!$R$7:$BL$7,0)),"")</f>
        <v/>
      </c>
      <c r="AZ56" s="699" t="str">
        <f t="array" ref="AZ56">iferror(index('Internal Staffing Calculator'!$R$9:$BL$115, match($A56,'Internal Staffing Calculator'!$B$9:$B169,0),match(AZ$5,'Internal Staffing Calculator'!$R$7:$BL$7,0)),"")</f>
        <v/>
      </c>
      <c r="BA56" s="699" t="str">
        <f t="array" ref="BA56">iferror(index('Internal Staffing Calculator'!$R$9:$BL$115, match($A56,'Internal Staffing Calculator'!$B$9:$B169,0),match(BA$5,'Internal Staffing Calculator'!$R$7:$BL$7,0)),"")</f>
        <v/>
      </c>
    </row>
    <row r="57">
      <c r="A57" s="693"/>
      <c r="B57" s="812" t="str">
        <f t="array" ref="B57">iferror(index('Internal Staffing Calculator'!P:P,match(A57,'Internal Staffing Calculator'!B:B,0)),"")</f>
        <v/>
      </c>
      <c r="C57" s="813" t="str">
        <f t="array" ref="C57">iferror(index('Internal Staffing Calculator'!BM:BM,match(A57,'Internal Staffing Calculator'!B:B,0)),"")</f>
        <v/>
      </c>
      <c r="D57" s="814" t="str">
        <f t="array" ref="D57">iferror(index('Internal Staffing Calculator'!F:F,match(A57,'Internal Staffing Calculator'!B:B,0)),"")</f>
        <v/>
      </c>
      <c r="E57" s="815">
        <f t="shared" si="4"/>
        <v>0</v>
      </c>
      <c r="F57" s="689"/>
      <c r="G57" s="699" t="str">
        <f t="array" ref="G57">iferror(index('Internal Staffing Calculator'!$R$9:$BL$115, match($A57,'Internal Staffing Calculator'!$B$9:$B169,0),match(G$5,'Internal Staffing Calculator'!$R$7:$BL$7,0)),"")</f>
        <v/>
      </c>
      <c r="H57" s="699" t="str">
        <f t="array" ref="H57">iferror(index('Internal Staffing Calculator'!$R$9:$BL$115, match($A57,'Internal Staffing Calculator'!$B$9:$B169,0),match(H$5,'Internal Staffing Calculator'!$R$7:$BL$7,0)),"")</f>
        <v/>
      </c>
      <c r="I57" s="699" t="str">
        <f t="array" ref="I57">iferror(index('Internal Staffing Calculator'!$R$9:$BL$115, match($A57,'Internal Staffing Calculator'!$B$9:$B169,0),match(I$5,'Internal Staffing Calculator'!$R$7:$BL$7,0)),"")</f>
        <v/>
      </c>
      <c r="J57" s="699" t="str">
        <f t="array" ref="J57">iferror(index('Internal Staffing Calculator'!$R$9:$BL$115, match($A57,'Internal Staffing Calculator'!$B$9:$B169,0),match(J$5,'Internal Staffing Calculator'!$R$7:$BL$7,0)),"")</f>
        <v/>
      </c>
      <c r="K57" s="699" t="str">
        <f t="array" ref="K57">iferror(index('Internal Staffing Calculator'!$R$9:$BL$115, match($A57,'Internal Staffing Calculator'!$B$9:$B169,0),match(K$5,'Internal Staffing Calculator'!$R$7:$BL$7,0)),"")</f>
        <v/>
      </c>
      <c r="L57" s="699" t="str">
        <f t="array" ref="L57">iferror(index('Internal Staffing Calculator'!$R$9:$BL$115, match($A57,'Internal Staffing Calculator'!$B$9:$B169,0),match(L$5,'Internal Staffing Calculator'!$R$7:$BL$7,0)),"")</f>
        <v/>
      </c>
      <c r="M57" s="699" t="str">
        <f t="array" ref="M57">iferror(index('Internal Staffing Calculator'!$R$9:$BL$115, match($A57,'Internal Staffing Calculator'!$B$9:$B169,0),match(M$5,'Internal Staffing Calculator'!$R$7:$BL$7,0)),"")</f>
        <v/>
      </c>
      <c r="N57" s="699" t="str">
        <f t="array" ref="N57">iferror(index('Internal Staffing Calculator'!$R$9:$BL$115, match($A57,'Internal Staffing Calculator'!$B$9:$B169,0),match(N$5,'Internal Staffing Calculator'!$R$7:$BL$7,0)),"")</f>
        <v/>
      </c>
      <c r="O57" s="699" t="str">
        <f t="array" ref="O57">iferror(index('Internal Staffing Calculator'!$R$9:$BL$115, match($A57,'Internal Staffing Calculator'!$B$9:$B169,0),match(O$5,'Internal Staffing Calculator'!$R$7:$BL$7,0)),"")</f>
        <v/>
      </c>
      <c r="P57" s="699" t="str">
        <f t="array" ref="P57">iferror(index('Internal Staffing Calculator'!$R$9:$BL$115, match($A57,'Internal Staffing Calculator'!$B$9:$B169,0),match(P$5,'Internal Staffing Calculator'!$R$7:$BL$7,0)),"")</f>
        <v/>
      </c>
      <c r="Q57" s="699" t="str">
        <f t="array" ref="Q57">iferror(index('Internal Staffing Calculator'!$R$9:$BL$115, match($A57,'Internal Staffing Calculator'!$B$9:$B169,0),match(Q$5,'Internal Staffing Calculator'!$R$7:$BL$7,0)),"")</f>
        <v/>
      </c>
      <c r="R57" s="699" t="str">
        <f t="array" ref="R57">iferror(index('Internal Staffing Calculator'!$R$9:$BL$115, match($A57,'Internal Staffing Calculator'!$B$9:$B169,0),match(R$5,'Internal Staffing Calculator'!$R$7:$BL$7,0)),"")</f>
        <v/>
      </c>
      <c r="S57" s="699" t="str">
        <f t="array" ref="S57">iferror(index('Internal Staffing Calculator'!$R$9:$BL$115, match($A57,'Internal Staffing Calculator'!$B$9:$B169,0),match(S$5,'Internal Staffing Calculator'!$R$7:$BL$7,0)),"")</f>
        <v/>
      </c>
      <c r="T57" s="699" t="str">
        <f t="array" ref="T57">iferror(index('Internal Staffing Calculator'!$R$9:$BL$115, match($A57,'Internal Staffing Calculator'!$B$9:$B169,0),match(T$5,'Internal Staffing Calculator'!$R$7:$BL$7,0)),"")</f>
        <v/>
      </c>
      <c r="U57" s="699" t="str">
        <f t="array" ref="U57">iferror(index('Internal Staffing Calculator'!$R$9:$BL$115, match($A57,'Internal Staffing Calculator'!$B$9:$B169,0),match(U$5,'Internal Staffing Calculator'!$R$7:$BL$7,0)),"")</f>
        <v/>
      </c>
      <c r="V57" s="699" t="str">
        <f t="array" ref="V57">iferror(index('Internal Staffing Calculator'!$R$9:$BL$115, match($A57,'Internal Staffing Calculator'!$B$9:$B169,0),match(V$5,'Internal Staffing Calculator'!$R$7:$BL$7,0)),"")</f>
        <v/>
      </c>
      <c r="W57" s="699" t="str">
        <f t="array" ref="W57">iferror(index('Internal Staffing Calculator'!$R$9:$BL$115, match($A57,'Internal Staffing Calculator'!$B$9:$B169,0),match(W$5,'Internal Staffing Calculator'!$R$7:$BL$7,0)),"")</f>
        <v/>
      </c>
      <c r="X57" s="699" t="str">
        <f t="array" ref="X57">iferror(index('Internal Staffing Calculator'!$R$9:$BL$115, match($A57,'Internal Staffing Calculator'!$B$9:$B169,0),match(X$5,'Internal Staffing Calculator'!$R$7:$BL$7,0)),"")</f>
        <v/>
      </c>
      <c r="Y57" s="699" t="str">
        <f t="array" ref="Y57">iferror(index('Internal Staffing Calculator'!$R$9:$BL$115, match($A57,'Internal Staffing Calculator'!$B$9:$B169,0),match(Y$5,'Internal Staffing Calculator'!$R$7:$BL$7,0)),"")</f>
        <v/>
      </c>
      <c r="Z57" s="699" t="str">
        <f t="array" ref="Z57">iferror(index('Internal Staffing Calculator'!$R$9:$BL$115, match($A57,'Internal Staffing Calculator'!$B$9:$B169,0),match(Z$5,'Internal Staffing Calculator'!$R$7:$BL$7,0)),"")</f>
        <v/>
      </c>
      <c r="AA57" s="699" t="str">
        <f t="array" ref="AA57">iferror(index('Internal Staffing Calculator'!$R$9:$BL$115, match($A57,'Internal Staffing Calculator'!$B$9:$B169,0),match(AA$5,'Internal Staffing Calculator'!$R$7:$BL$7,0)),"")</f>
        <v/>
      </c>
      <c r="AB57" s="699" t="str">
        <f t="array" ref="AB57">iferror(index('Internal Staffing Calculator'!$R$9:$BL$115, match($A57,'Internal Staffing Calculator'!$B$9:$B169,0),match(AB$5,'Internal Staffing Calculator'!$R$7:$BL$7,0)),"")</f>
        <v/>
      </c>
      <c r="AC57" s="699" t="str">
        <f t="array" ref="AC57">iferror(index('Internal Staffing Calculator'!$R$9:$BL$115, match($A57,'Internal Staffing Calculator'!$B$9:$B169,0),match(AC$5,'Internal Staffing Calculator'!$R$7:$BL$7,0)),"")</f>
        <v/>
      </c>
      <c r="AD57" s="699" t="str">
        <f t="array" ref="AD57">iferror(index('Internal Staffing Calculator'!$R$9:$BL$115, match($A57,'Internal Staffing Calculator'!$B$9:$B169,0),match(AD$5,'Internal Staffing Calculator'!$R$7:$BL$7,0)),"")</f>
        <v/>
      </c>
      <c r="AE57" s="699" t="str">
        <f t="array" ref="AE57">iferror(index('Internal Staffing Calculator'!$R$9:$BL$115, match($A57,'Internal Staffing Calculator'!$B$9:$B169,0),match(AE$5,'Internal Staffing Calculator'!$R$7:$BL$7,0)),"")</f>
        <v/>
      </c>
      <c r="AF57" s="699" t="str">
        <f t="array" ref="AF57">iferror(index('Internal Staffing Calculator'!$R$9:$BL$115, match($A57,'Internal Staffing Calculator'!$B$9:$B169,0),match(AF$5,'Internal Staffing Calculator'!$R$7:$BL$7,0)),"")</f>
        <v/>
      </c>
      <c r="AG57" s="699" t="str">
        <f t="array" ref="AG57">iferror(index('Internal Staffing Calculator'!$R$9:$BL$115, match($A57,'Internal Staffing Calculator'!$B$9:$B169,0),match(AG$5,'Internal Staffing Calculator'!$R$7:$BL$7,0)),"")</f>
        <v/>
      </c>
      <c r="AH57" s="699" t="str">
        <f t="array" ref="AH57">iferror(index('Internal Staffing Calculator'!$R$9:$BL$115, match($A57,'Internal Staffing Calculator'!$B$9:$B169,0),match(AH$5,'Internal Staffing Calculator'!$R$7:$BL$7,0)),"")</f>
        <v/>
      </c>
      <c r="AI57" s="699" t="str">
        <f t="array" ref="AI57">iferror(index('Internal Staffing Calculator'!$R$9:$BL$115, match($A57,'Internal Staffing Calculator'!$B$9:$B169,0),match(AI$5,'Internal Staffing Calculator'!$R$7:$BL$7,0)),"")</f>
        <v/>
      </c>
      <c r="AJ57" s="699" t="str">
        <f t="array" ref="AJ57">iferror(index('Internal Staffing Calculator'!$R$9:$BL$115, match($A57,'Internal Staffing Calculator'!$B$9:$B169,0),match(AJ$5,'Internal Staffing Calculator'!$R$7:$BL$7,0)),"")</f>
        <v/>
      </c>
      <c r="AK57" s="699" t="str">
        <f t="array" ref="AK57">iferror(index('Internal Staffing Calculator'!$R$9:$BL$115, match($A57,'Internal Staffing Calculator'!$B$9:$B169,0),match(AK$5,'Internal Staffing Calculator'!$R$7:$BL$7,0)),"")</f>
        <v/>
      </c>
      <c r="AL57" s="699" t="str">
        <f t="array" ref="AL57">iferror(index('Internal Staffing Calculator'!$R$9:$BL$115, match($A57,'Internal Staffing Calculator'!$B$9:$B169,0),match(AL$5,'Internal Staffing Calculator'!$R$7:$BL$7,0)),"")</f>
        <v/>
      </c>
      <c r="AM57" s="699" t="str">
        <f t="array" ref="AM57">iferror(index('Internal Staffing Calculator'!$R$9:$BL$115, match($A57,'Internal Staffing Calculator'!$B$9:$B169,0),match(AM$5,'Internal Staffing Calculator'!$R$7:$BL$7,0)),"")</f>
        <v/>
      </c>
      <c r="AN57" s="699" t="str">
        <f t="array" ref="AN57">iferror(index('Internal Staffing Calculator'!$R$9:$BL$115, match($A57,'Internal Staffing Calculator'!$B$9:$B169,0),match(AN$5,'Internal Staffing Calculator'!$R$7:$BL$7,0)),"")</f>
        <v/>
      </c>
      <c r="AO57" s="699" t="str">
        <f t="array" ref="AO57">iferror(index('Internal Staffing Calculator'!$R$9:$BL$115, match($A57,'Internal Staffing Calculator'!$B$9:$B169,0),match(AO$5,'Internal Staffing Calculator'!$R$7:$BL$7,0)),"")</f>
        <v/>
      </c>
      <c r="AP57" s="699" t="str">
        <f t="array" ref="AP57">iferror(index('Internal Staffing Calculator'!$R$9:$BL$115, match($A57,'Internal Staffing Calculator'!$B$9:$B169,0),match(AP$5,'Internal Staffing Calculator'!$R$7:$BL$7,0)),"")</f>
        <v/>
      </c>
      <c r="AQ57" s="699" t="str">
        <f t="array" ref="AQ57">iferror(index('Internal Staffing Calculator'!$R$9:$BL$115, match($A57,'Internal Staffing Calculator'!$B$9:$B169,0),match(AQ$5,'Internal Staffing Calculator'!$R$7:$BL$7,0)),"")</f>
        <v/>
      </c>
      <c r="AR57" s="699" t="str">
        <f t="array" ref="AR57">iferror(index('Internal Staffing Calculator'!$R$9:$BL$115, match($A57,'Internal Staffing Calculator'!$B$9:$B169,0),match(AR$5,'Internal Staffing Calculator'!$R$7:$BL$7,0)),"")</f>
        <v/>
      </c>
      <c r="AS57" s="699" t="str">
        <f t="array" ref="AS57">iferror(index('Internal Staffing Calculator'!$R$9:$BL$115, match($A57,'Internal Staffing Calculator'!$B$9:$B169,0),match(AS$5,'Internal Staffing Calculator'!$R$7:$BL$7,0)),"")</f>
        <v/>
      </c>
      <c r="AT57" s="699" t="str">
        <f t="array" ref="AT57">iferror(index('Internal Staffing Calculator'!$R$9:$BL$115, match($A57,'Internal Staffing Calculator'!$B$9:$B169,0),match(AT$5,'Internal Staffing Calculator'!$R$7:$BL$7,0)),"")</f>
        <v/>
      </c>
      <c r="AU57" s="699" t="str">
        <f t="array" ref="AU57">iferror(index('Internal Staffing Calculator'!$R$9:$BL$115, match($A57,'Internal Staffing Calculator'!$B$9:$B169,0),match(AU$5,'Internal Staffing Calculator'!$R$7:$BL$7,0)),"")</f>
        <v/>
      </c>
      <c r="AV57" s="699" t="str">
        <f t="array" ref="AV57">iferror(index('Internal Staffing Calculator'!$R$9:$BL$115, match($A57,'Internal Staffing Calculator'!$B$9:$B169,0),match(AV$5,'Internal Staffing Calculator'!$R$7:$BL$7,0)),"")</f>
        <v/>
      </c>
      <c r="AW57" s="699" t="str">
        <f t="array" ref="AW57">iferror(index('Internal Staffing Calculator'!$R$9:$BL$115, match($A57,'Internal Staffing Calculator'!$B$9:$B169,0),match(AW$5,'Internal Staffing Calculator'!$R$7:$BL$7,0)),"")</f>
        <v/>
      </c>
      <c r="AX57" s="699" t="str">
        <f t="array" ref="AX57">iferror(index('Internal Staffing Calculator'!$R$9:$BL$115, match($A57,'Internal Staffing Calculator'!$B$9:$B169,0),match(AX$5,'Internal Staffing Calculator'!$R$7:$BL$7,0)),"")</f>
        <v/>
      </c>
      <c r="AY57" s="699" t="str">
        <f t="array" ref="AY57">iferror(index('Internal Staffing Calculator'!$R$9:$BL$115, match($A57,'Internal Staffing Calculator'!$B$9:$B169,0),match(AY$5,'Internal Staffing Calculator'!$R$7:$BL$7,0)),"")</f>
        <v/>
      </c>
      <c r="AZ57" s="699" t="str">
        <f t="array" ref="AZ57">iferror(index('Internal Staffing Calculator'!$R$9:$BL$115, match($A57,'Internal Staffing Calculator'!$B$9:$B169,0),match(AZ$5,'Internal Staffing Calculator'!$R$7:$BL$7,0)),"")</f>
        <v/>
      </c>
      <c r="BA57" s="699" t="str">
        <f t="array" ref="BA57">iferror(index('Internal Staffing Calculator'!$R$9:$BL$115, match($A57,'Internal Staffing Calculator'!$B$9:$B169,0),match(BA$5,'Internal Staffing Calculator'!$R$7:$BL$7,0)),"")</f>
        <v/>
      </c>
    </row>
    <row r="58">
      <c r="A58" s="693"/>
      <c r="B58" s="812" t="str">
        <f t="array" ref="B58">iferror(index('Internal Staffing Calculator'!P:P,match(A58,'Internal Staffing Calculator'!B:B,0)),"")</f>
        <v/>
      </c>
      <c r="C58" s="813" t="str">
        <f t="array" ref="C58">iferror(index('Internal Staffing Calculator'!BM:BM,match(A58,'Internal Staffing Calculator'!B:B,0)),"")</f>
        <v/>
      </c>
      <c r="D58" s="814" t="str">
        <f t="array" ref="D58">iferror(index('Internal Staffing Calculator'!F:F,match(A58,'Internal Staffing Calculator'!B:B,0)),"")</f>
        <v/>
      </c>
      <c r="E58" s="815">
        <f t="shared" si="4"/>
        <v>0</v>
      </c>
      <c r="F58" s="689"/>
      <c r="G58" s="699" t="str">
        <f t="array" ref="G58">iferror(index('Internal Staffing Calculator'!$R$9:$BL$115, match($A58,'Internal Staffing Calculator'!$B$9:$B169,0),match(G$5,'Internal Staffing Calculator'!$R$7:$BL$7,0)),"")</f>
        <v/>
      </c>
      <c r="H58" s="699" t="str">
        <f t="array" ref="H58">iferror(index('Internal Staffing Calculator'!$R$9:$BL$115, match($A58,'Internal Staffing Calculator'!$B$9:$B169,0),match(H$5,'Internal Staffing Calculator'!$R$7:$BL$7,0)),"")</f>
        <v/>
      </c>
      <c r="I58" s="699" t="str">
        <f t="array" ref="I58">iferror(index('Internal Staffing Calculator'!$R$9:$BL$115, match($A58,'Internal Staffing Calculator'!$B$9:$B169,0),match(I$5,'Internal Staffing Calculator'!$R$7:$BL$7,0)),"")</f>
        <v/>
      </c>
      <c r="J58" s="699" t="str">
        <f t="array" ref="J58">iferror(index('Internal Staffing Calculator'!$R$9:$BL$115, match($A58,'Internal Staffing Calculator'!$B$9:$B169,0),match(J$5,'Internal Staffing Calculator'!$R$7:$BL$7,0)),"")</f>
        <v/>
      </c>
      <c r="K58" s="699" t="str">
        <f t="array" ref="K58">iferror(index('Internal Staffing Calculator'!$R$9:$BL$115, match($A58,'Internal Staffing Calculator'!$B$9:$B169,0),match(K$5,'Internal Staffing Calculator'!$R$7:$BL$7,0)),"")</f>
        <v/>
      </c>
      <c r="L58" s="699" t="str">
        <f t="array" ref="L58">iferror(index('Internal Staffing Calculator'!$R$9:$BL$115, match($A58,'Internal Staffing Calculator'!$B$9:$B169,0),match(L$5,'Internal Staffing Calculator'!$R$7:$BL$7,0)),"")</f>
        <v/>
      </c>
      <c r="M58" s="699" t="str">
        <f t="array" ref="M58">iferror(index('Internal Staffing Calculator'!$R$9:$BL$115, match($A58,'Internal Staffing Calculator'!$B$9:$B169,0),match(M$5,'Internal Staffing Calculator'!$R$7:$BL$7,0)),"")</f>
        <v/>
      </c>
      <c r="N58" s="699" t="str">
        <f t="array" ref="N58">iferror(index('Internal Staffing Calculator'!$R$9:$BL$115, match($A58,'Internal Staffing Calculator'!$B$9:$B169,0),match(N$5,'Internal Staffing Calculator'!$R$7:$BL$7,0)),"")</f>
        <v/>
      </c>
      <c r="O58" s="699" t="str">
        <f t="array" ref="O58">iferror(index('Internal Staffing Calculator'!$R$9:$BL$115, match($A58,'Internal Staffing Calculator'!$B$9:$B169,0),match(O$5,'Internal Staffing Calculator'!$R$7:$BL$7,0)),"")</f>
        <v/>
      </c>
      <c r="P58" s="699" t="str">
        <f t="array" ref="P58">iferror(index('Internal Staffing Calculator'!$R$9:$BL$115, match($A58,'Internal Staffing Calculator'!$B$9:$B169,0),match(P$5,'Internal Staffing Calculator'!$R$7:$BL$7,0)),"")</f>
        <v/>
      </c>
      <c r="Q58" s="699" t="str">
        <f t="array" ref="Q58">iferror(index('Internal Staffing Calculator'!$R$9:$BL$115, match($A58,'Internal Staffing Calculator'!$B$9:$B169,0),match(Q$5,'Internal Staffing Calculator'!$R$7:$BL$7,0)),"")</f>
        <v/>
      </c>
      <c r="R58" s="699" t="str">
        <f t="array" ref="R58">iferror(index('Internal Staffing Calculator'!$R$9:$BL$115, match($A58,'Internal Staffing Calculator'!$B$9:$B169,0),match(R$5,'Internal Staffing Calculator'!$R$7:$BL$7,0)),"")</f>
        <v/>
      </c>
      <c r="S58" s="699" t="str">
        <f t="array" ref="S58">iferror(index('Internal Staffing Calculator'!$R$9:$BL$115, match($A58,'Internal Staffing Calculator'!$B$9:$B169,0),match(S$5,'Internal Staffing Calculator'!$R$7:$BL$7,0)),"")</f>
        <v/>
      </c>
      <c r="T58" s="699" t="str">
        <f t="array" ref="T58">iferror(index('Internal Staffing Calculator'!$R$9:$BL$115, match($A58,'Internal Staffing Calculator'!$B$9:$B169,0),match(T$5,'Internal Staffing Calculator'!$R$7:$BL$7,0)),"")</f>
        <v/>
      </c>
      <c r="U58" s="699" t="str">
        <f t="array" ref="U58">iferror(index('Internal Staffing Calculator'!$R$9:$BL$115, match($A58,'Internal Staffing Calculator'!$B$9:$B169,0),match(U$5,'Internal Staffing Calculator'!$R$7:$BL$7,0)),"")</f>
        <v/>
      </c>
      <c r="V58" s="699" t="str">
        <f t="array" ref="V58">iferror(index('Internal Staffing Calculator'!$R$9:$BL$115, match($A58,'Internal Staffing Calculator'!$B$9:$B169,0),match(V$5,'Internal Staffing Calculator'!$R$7:$BL$7,0)),"")</f>
        <v/>
      </c>
      <c r="W58" s="699" t="str">
        <f t="array" ref="W58">iferror(index('Internal Staffing Calculator'!$R$9:$BL$115, match($A58,'Internal Staffing Calculator'!$B$9:$B169,0),match(W$5,'Internal Staffing Calculator'!$R$7:$BL$7,0)),"")</f>
        <v/>
      </c>
      <c r="X58" s="699" t="str">
        <f t="array" ref="X58">iferror(index('Internal Staffing Calculator'!$R$9:$BL$115, match($A58,'Internal Staffing Calculator'!$B$9:$B169,0),match(X$5,'Internal Staffing Calculator'!$R$7:$BL$7,0)),"")</f>
        <v/>
      </c>
      <c r="Y58" s="699" t="str">
        <f t="array" ref="Y58">iferror(index('Internal Staffing Calculator'!$R$9:$BL$115, match($A58,'Internal Staffing Calculator'!$B$9:$B169,0),match(Y$5,'Internal Staffing Calculator'!$R$7:$BL$7,0)),"")</f>
        <v/>
      </c>
      <c r="Z58" s="699" t="str">
        <f t="array" ref="Z58">iferror(index('Internal Staffing Calculator'!$R$9:$BL$115, match($A58,'Internal Staffing Calculator'!$B$9:$B169,0),match(Z$5,'Internal Staffing Calculator'!$R$7:$BL$7,0)),"")</f>
        <v/>
      </c>
      <c r="AA58" s="699" t="str">
        <f t="array" ref="AA58">iferror(index('Internal Staffing Calculator'!$R$9:$BL$115, match($A58,'Internal Staffing Calculator'!$B$9:$B169,0),match(AA$5,'Internal Staffing Calculator'!$R$7:$BL$7,0)),"")</f>
        <v/>
      </c>
      <c r="AB58" s="699" t="str">
        <f t="array" ref="AB58">iferror(index('Internal Staffing Calculator'!$R$9:$BL$115, match($A58,'Internal Staffing Calculator'!$B$9:$B169,0),match(AB$5,'Internal Staffing Calculator'!$R$7:$BL$7,0)),"")</f>
        <v/>
      </c>
      <c r="AC58" s="699" t="str">
        <f t="array" ref="AC58">iferror(index('Internal Staffing Calculator'!$R$9:$BL$115, match($A58,'Internal Staffing Calculator'!$B$9:$B169,0),match(AC$5,'Internal Staffing Calculator'!$R$7:$BL$7,0)),"")</f>
        <v/>
      </c>
      <c r="AD58" s="699" t="str">
        <f t="array" ref="AD58">iferror(index('Internal Staffing Calculator'!$R$9:$BL$115, match($A58,'Internal Staffing Calculator'!$B$9:$B169,0),match(AD$5,'Internal Staffing Calculator'!$R$7:$BL$7,0)),"")</f>
        <v/>
      </c>
      <c r="AE58" s="699" t="str">
        <f t="array" ref="AE58">iferror(index('Internal Staffing Calculator'!$R$9:$BL$115, match($A58,'Internal Staffing Calculator'!$B$9:$B169,0),match(AE$5,'Internal Staffing Calculator'!$R$7:$BL$7,0)),"")</f>
        <v/>
      </c>
      <c r="AF58" s="699" t="str">
        <f t="array" ref="AF58">iferror(index('Internal Staffing Calculator'!$R$9:$BL$115, match($A58,'Internal Staffing Calculator'!$B$9:$B169,0),match(AF$5,'Internal Staffing Calculator'!$R$7:$BL$7,0)),"")</f>
        <v/>
      </c>
      <c r="AG58" s="699" t="str">
        <f t="array" ref="AG58">iferror(index('Internal Staffing Calculator'!$R$9:$BL$115, match($A58,'Internal Staffing Calculator'!$B$9:$B169,0),match(AG$5,'Internal Staffing Calculator'!$R$7:$BL$7,0)),"")</f>
        <v/>
      </c>
      <c r="AH58" s="699" t="str">
        <f t="array" ref="AH58">iferror(index('Internal Staffing Calculator'!$R$9:$BL$115, match($A58,'Internal Staffing Calculator'!$B$9:$B169,0),match(AH$5,'Internal Staffing Calculator'!$R$7:$BL$7,0)),"")</f>
        <v/>
      </c>
      <c r="AI58" s="699" t="str">
        <f t="array" ref="AI58">iferror(index('Internal Staffing Calculator'!$R$9:$BL$115, match($A58,'Internal Staffing Calculator'!$B$9:$B169,0),match(AI$5,'Internal Staffing Calculator'!$R$7:$BL$7,0)),"")</f>
        <v/>
      </c>
      <c r="AJ58" s="699" t="str">
        <f t="array" ref="AJ58">iferror(index('Internal Staffing Calculator'!$R$9:$BL$115, match($A58,'Internal Staffing Calculator'!$B$9:$B169,0),match(AJ$5,'Internal Staffing Calculator'!$R$7:$BL$7,0)),"")</f>
        <v/>
      </c>
      <c r="AK58" s="699" t="str">
        <f t="array" ref="AK58">iferror(index('Internal Staffing Calculator'!$R$9:$BL$115, match($A58,'Internal Staffing Calculator'!$B$9:$B169,0),match(AK$5,'Internal Staffing Calculator'!$R$7:$BL$7,0)),"")</f>
        <v/>
      </c>
      <c r="AL58" s="699" t="str">
        <f t="array" ref="AL58">iferror(index('Internal Staffing Calculator'!$R$9:$BL$115, match($A58,'Internal Staffing Calculator'!$B$9:$B169,0),match(AL$5,'Internal Staffing Calculator'!$R$7:$BL$7,0)),"")</f>
        <v/>
      </c>
      <c r="AM58" s="699" t="str">
        <f t="array" ref="AM58">iferror(index('Internal Staffing Calculator'!$R$9:$BL$115, match($A58,'Internal Staffing Calculator'!$B$9:$B169,0),match(AM$5,'Internal Staffing Calculator'!$R$7:$BL$7,0)),"")</f>
        <v/>
      </c>
      <c r="AN58" s="699" t="str">
        <f t="array" ref="AN58">iferror(index('Internal Staffing Calculator'!$R$9:$BL$115, match($A58,'Internal Staffing Calculator'!$B$9:$B169,0),match(AN$5,'Internal Staffing Calculator'!$R$7:$BL$7,0)),"")</f>
        <v/>
      </c>
      <c r="AO58" s="699" t="str">
        <f t="array" ref="AO58">iferror(index('Internal Staffing Calculator'!$R$9:$BL$115, match($A58,'Internal Staffing Calculator'!$B$9:$B169,0),match(AO$5,'Internal Staffing Calculator'!$R$7:$BL$7,0)),"")</f>
        <v/>
      </c>
      <c r="AP58" s="699" t="str">
        <f t="array" ref="AP58">iferror(index('Internal Staffing Calculator'!$R$9:$BL$115, match($A58,'Internal Staffing Calculator'!$B$9:$B169,0),match(AP$5,'Internal Staffing Calculator'!$R$7:$BL$7,0)),"")</f>
        <v/>
      </c>
      <c r="AQ58" s="699" t="str">
        <f t="array" ref="AQ58">iferror(index('Internal Staffing Calculator'!$R$9:$BL$115, match($A58,'Internal Staffing Calculator'!$B$9:$B169,0),match(AQ$5,'Internal Staffing Calculator'!$R$7:$BL$7,0)),"")</f>
        <v/>
      </c>
      <c r="AR58" s="699" t="str">
        <f t="array" ref="AR58">iferror(index('Internal Staffing Calculator'!$R$9:$BL$115, match($A58,'Internal Staffing Calculator'!$B$9:$B169,0),match(AR$5,'Internal Staffing Calculator'!$R$7:$BL$7,0)),"")</f>
        <v/>
      </c>
      <c r="AS58" s="699" t="str">
        <f t="array" ref="AS58">iferror(index('Internal Staffing Calculator'!$R$9:$BL$115, match($A58,'Internal Staffing Calculator'!$B$9:$B169,0),match(AS$5,'Internal Staffing Calculator'!$R$7:$BL$7,0)),"")</f>
        <v/>
      </c>
      <c r="AT58" s="699" t="str">
        <f t="array" ref="AT58">iferror(index('Internal Staffing Calculator'!$R$9:$BL$115, match($A58,'Internal Staffing Calculator'!$B$9:$B169,0),match(AT$5,'Internal Staffing Calculator'!$R$7:$BL$7,0)),"")</f>
        <v/>
      </c>
      <c r="AU58" s="699" t="str">
        <f t="array" ref="AU58">iferror(index('Internal Staffing Calculator'!$R$9:$BL$115, match($A58,'Internal Staffing Calculator'!$B$9:$B169,0),match(AU$5,'Internal Staffing Calculator'!$R$7:$BL$7,0)),"")</f>
        <v/>
      </c>
      <c r="AV58" s="699" t="str">
        <f t="array" ref="AV58">iferror(index('Internal Staffing Calculator'!$R$9:$BL$115, match($A58,'Internal Staffing Calculator'!$B$9:$B169,0),match(AV$5,'Internal Staffing Calculator'!$R$7:$BL$7,0)),"")</f>
        <v/>
      </c>
      <c r="AW58" s="699" t="str">
        <f t="array" ref="AW58">iferror(index('Internal Staffing Calculator'!$R$9:$BL$115, match($A58,'Internal Staffing Calculator'!$B$9:$B169,0),match(AW$5,'Internal Staffing Calculator'!$R$7:$BL$7,0)),"")</f>
        <v/>
      </c>
      <c r="AX58" s="699" t="str">
        <f t="array" ref="AX58">iferror(index('Internal Staffing Calculator'!$R$9:$BL$115, match($A58,'Internal Staffing Calculator'!$B$9:$B169,0),match(AX$5,'Internal Staffing Calculator'!$R$7:$BL$7,0)),"")</f>
        <v/>
      </c>
      <c r="AY58" s="699" t="str">
        <f t="array" ref="AY58">iferror(index('Internal Staffing Calculator'!$R$9:$BL$115, match($A58,'Internal Staffing Calculator'!$B$9:$B169,0),match(AY$5,'Internal Staffing Calculator'!$R$7:$BL$7,0)),"")</f>
        <v/>
      </c>
      <c r="AZ58" s="699" t="str">
        <f t="array" ref="AZ58">iferror(index('Internal Staffing Calculator'!$R$9:$BL$115, match($A58,'Internal Staffing Calculator'!$B$9:$B169,0),match(AZ$5,'Internal Staffing Calculator'!$R$7:$BL$7,0)),"")</f>
        <v/>
      </c>
      <c r="BA58" s="699" t="str">
        <f t="array" ref="BA58">iferror(index('Internal Staffing Calculator'!$R$9:$BL$115, match($A58,'Internal Staffing Calculator'!$B$9:$B169,0),match(BA$5,'Internal Staffing Calculator'!$R$7:$BL$7,0)),"")</f>
        <v/>
      </c>
    </row>
    <row r="59">
      <c r="A59" s="693"/>
      <c r="B59" s="812" t="str">
        <f t="array" ref="B59">iferror(index('Internal Staffing Calculator'!P:P,match(A59,'Internal Staffing Calculator'!B:B,0)),"")</f>
        <v/>
      </c>
      <c r="C59" s="813" t="str">
        <f t="array" ref="C59">iferror(index('Internal Staffing Calculator'!BM:BM,match(A59,'Internal Staffing Calculator'!B:B,0)),"")</f>
        <v/>
      </c>
      <c r="D59" s="814" t="str">
        <f t="array" ref="D59">iferror(index('Internal Staffing Calculator'!F:F,match(A59,'Internal Staffing Calculator'!B:B,0)),"")</f>
        <v/>
      </c>
      <c r="E59" s="815">
        <f t="shared" si="4"/>
        <v>0</v>
      </c>
      <c r="F59" s="689"/>
      <c r="G59" s="699" t="str">
        <f t="array" ref="G59">iferror(index('Internal Staffing Calculator'!$R$9:$BL$115, match($A59,'Internal Staffing Calculator'!$B$9:$B169,0),match(G$5,'Internal Staffing Calculator'!$R$7:$BL$7,0)),"")</f>
        <v/>
      </c>
      <c r="H59" s="699" t="str">
        <f t="array" ref="H59">iferror(index('Internal Staffing Calculator'!$R$9:$BL$115, match($A59,'Internal Staffing Calculator'!$B$9:$B169,0),match(H$5,'Internal Staffing Calculator'!$R$7:$BL$7,0)),"")</f>
        <v/>
      </c>
      <c r="I59" s="699" t="str">
        <f t="array" ref="I59">iferror(index('Internal Staffing Calculator'!$R$9:$BL$115, match($A59,'Internal Staffing Calculator'!$B$9:$B169,0),match(I$5,'Internal Staffing Calculator'!$R$7:$BL$7,0)),"")</f>
        <v/>
      </c>
      <c r="J59" s="699" t="str">
        <f t="array" ref="J59">iferror(index('Internal Staffing Calculator'!$R$9:$BL$115, match($A59,'Internal Staffing Calculator'!$B$9:$B169,0),match(J$5,'Internal Staffing Calculator'!$R$7:$BL$7,0)),"")</f>
        <v/>
      </c>
      <c r="K59" s="699" t="str">
        <f t="array" ref="K59">iferror(index('Internal Staffing Calculator'!$R$9:$BL$115, match($A59,'Internal Staffing Calculator'!$B$9:$B169,0),match(K$5,'Internal Staffing Calculator'!$R$7:$BL$7,0)),"")</f>
        <v/>
      </c>
      <c r="L59" s="699" t="str">
        <f t="array" ref="L59">iferror(index('Internal Staffing Calculator'!$R$9:$BL$115, match($A59,'Internal Staffing Calculator'!$B$9:$B169,0),match(L$5,'Internal Staffing Calculator'!$R$7:$BL$7,0)),"")</f>
        <v/>
      </c>
      <c r="M59" s="699" t="str">
        <f t="array" ref="M59">iferror(index('Internal Staffing Calculator'!$R$9:$BL$115, match($A59,'Internal Staffing Calculator'!$B$9:$B169,0),match(M$5,'Internal Staffing Calculator'!$R$7:$BL$7,0)),"")</f>
        <v/>
      </c>
      <c r="N59" s="699" t="str">
        <f t="array" ref="N59">iferror(index('Internal Staffing Calculator'!$R$9:$BL$115, match($A59,'Internal Staffing Calculator'!$B$9:$B169,0),match(N$5,'Internal Staffing Calculator'!$R$7:$BL$7,0)),"")</f>
        <v/>
      </c>
      <c r="O59" s="699" t="str">
        <f t="array" ref="O59">iferror(index('Internal Staffing Calculator'!$R$9:$BL$115, match($A59,'Internal Staffing Calculator'!$B$9:$B169,0),match(O$5,'Internal Staffing Calculator'!$R$7:$BL$7,0)),"")</f>
        <v/>
      </c>
      <c r="P59" s="699" t="str">
        <f t="array" ref="P59">iferror(index('Internal Staffing Calculator'!$R$9:$BL$115, match($A59,'Internal Staffing Calculator'!$B$9:$B169,0),match(P$5,'Internal Staffing Calculator'!$R$7:$BL$7,0)),"")</f>
        <v/>
      </c>
      <c r="Q59" s="699" t="str">
        <f t="array" ref="Q59">iferror(index('Internal Staffing Calculator'!$R$9:$BL$115, match($A59,'Internal Staffing Calculator'!$B$9:$B169,0),match(Q$5,'Internal Staffing Calculator'!$R$7:$BL$7,0)),"")</f>
        <v/>
      </c>
      <c r="R59" s="699" t="str">
        <f t="array" ref="R59">iferror(index('Internal Staffing Calculator'!$R$9:$BL$115, match($A59,'Internal Staffing Calculator'!$B$9:$B169,0),match(R$5,'Internal Staffing Calculator'!$R$7:$BL$7,0)),"")</f>
        <v/>
      </c>
      <c r="S59" s="699" t="str">
        <f t="array" ref="S59">iferror(index('Internal Staffing Calculator'!$R$9:$BL$115, match($A59,'Internal Staffing Calculator'!$B$9:$B169,0),match(S$5,'Internal Staffing Calculator'!$R$7:$BL$7,0)),"")</f>
        <v/>
      </c>
      <c r="T59" s="699" t="str">
        <f t="array" ref="T59">iferror(index('Internal Staffing Calculator'!$R$9:$BL$115, match($A59,'Internal Staffing Calculator'!$B$9:$B169,0),match(T$5,'Internal Staffing Calculator'!$R$7:$BL$7,0)),"")</f>
        <v/>
      </c>
      <c r="U59" s="699" t="str">
        <f t="array" ref="U59">iferror(index('Internal Staffing Calculator'!$R$9:$BL$115, match($A59,'Internal Staffing Calculator'!$B$9:$B169,0),match(U$5,'Internal Staffing Calculator'!$R$7:$BL$7,0)),"")</f>
        <v/>
      </c>
      <c r="V59" s="699" t="str">
        <f t="array" ref="V59">iferror(index('Internal Staffing Calculator'!$R$9:$BL$115, match($A59,'Internal Staffing Calculator'!$B$9:$B169,0),match(V$5,'Internal Staffing Calculator'!$R$7:$BL$7,0)),"")</f>
        <v/>
      </c>
      <c r="W59" s="699" t="str">
        <f t="array" ref="W59">iferror(index('Internal Staffing Calculator'!$R$9:$BL$115, match($A59,'Internal Staffing Calculator'!$B$9:$B169,0),match(W$5,'Internal Staffing Calculator'!$R$7:$BL$7,0)),"")</f>
        <v/>
      </c>
      <c r="X59" s="699" t="str">
        <f t="array" ref="X59">iferror(index('Internal Staffing Calculator'!$R$9:$BL$115, match($A59,'Internal Staffing Calculator'!$B$9:$B169,0),match(X$5,'Internal Staffing Calculator'!$R$7:$BL$7,0)),"")</f>
        <v/>
      </c>
      <c r="Y59" s="699" t="str">
        <f t="array" ref="Y59">iferror(index('Internal Staffing Calculator'!$R$9:$BL$115, match($A59,'Internal Staffing Calculator'!$B$9:$B169,0),match(Y$5,'Internal Staffing Calculator'!$R$7:$BL$7,0)),"")</f>
        <v/>
      </c>
      <c r="Z59" s="699" t="str">
        <f t="array" ref="Z59">iferror(index('Internal Staffing Calculator'!$R$9:$BL$115, match($A59,'Internal Staffing Calculator'!$B$9:$B169,0),match(Z$5,'Internal Staffing Calculator'!$R$7:$BL$7,0)),"")</f>
        <v/>
      </c>
      <c r="AA59" s="699" t="str">
        <f t="array" ref="AA59">iferror(index('Internal Staffing Calculator'!$R$9:$BL$115, match($A59,'Internal Staffing Calculator'!$B$9:$B169,0),match(AA$5,'Internal Staffing Calculator'!$R$7:$BL$7,0)),"")</f>
        <v/>
      </c>
      <c r="AB59" s="699" t="str">
        <f t="array" ref="AB59">iferror(index('Internal Staffing Calculator'!$R$9:$BL$115, match($A59,'Internal Staffing Calculator'!$B$9:$B169,0),match(AB$5,'Internal Staffing Calculator'!$R$7:$BL$7,0)),"")</f>
        <v/>
      </c>
      <c r="AC59" s="699" t="str">
        <f t="array" ref="AC59">iferror(index('Internal Staffing Calculator'!$R$9:$BL$115, match($A59,'Internal Staffing Calculator'!$B$9:$B169,0),match(AC$5,'Internal Staffing Calculator'!$R$7:$BL$7,0)),"")</f>
        <v/>
      </c>
      <c r="AD59" s="699" t="str">
        <f t="array" ref="AD59">iferror(index('Internal Staffing Calculator'!$R$9:$BL$115, match($A59,'Internal Staffing Calculator'!$B$9:$B169,0),match(AD$5,'Internal Staffing Calculator'!$R$7:$BL$7,0)),"")</f>
        <v/>
      </c>
      <c r="AE59" s="699" t="str">
        <f t="array" ref="AE59">iferror(index('Internal Staffing Calculator'!$R$9:$BL$115, match($A59,'Internal Staffing Calculator'!$B$9:$B169,0),match(AE$5,'Internal Staffing Calculator'!$R$7:$BL$7,0)),"")</f>
        <v/>
      </c>
      <c r="AF59" s="699" t="str">
        <f t="array" ref="AF59">iferror(index('Internal Staffing Calculator'!$R$9:$BL$115, match($A59,'Internal Staffing Calculator'!$B$9:$B169,0),match(AF$5,'Internal Staffing Calculator'!$R$7:$BL$7,0)),"")</f>
        <v/>
      </c>
      <c r="AG59" s="699" t="str">
        <f t="array" ref="AG59">iferror(index('Internal Staffing Calculator'!$R$9:$BL$115, match($A59,'Internal Staffing Calculator'!$B$9:$B169,0),match(AG$5,'Internal Staffing Calculator'!$R$7:$BL$7,0)),"")</f>
        <v/>
      </c>
      <c r="AH59" s="699" t="str">
        <f t="array" ref="AH59">iferror(index('Internal Staffing Calculator'!$R$9:$BL$115, match($A59,'Internal Staffing Calculator'!$B$9:$B169,0),match(AH$5,'Internal Staffing Calculator'!$R$7:$BL$7,0)),"")</f>
        <v/>
      </c>
      <c r="AI59" s="699" t="str">
        <f t="array" ref="AI59">iferror(index('Internal Staffing Calculator'!$R$9:$BL$115, match($A59,'Internal Staffing Calculator'!$B$9:$B169,0),match(AI$5,'Internal Staffing Calculator'!$R$7:$BL$7,0)),"")</f>
        <v/>
      </c>
      <c r="AJ59" s="699" t="str">
        <f t="array" ref="AJ59">iferror(index('Internal Staffing Calculator'!$R$9:$BL$115, match($A59,'Internal Staffing Calculator'!$B$9:$B169,0),match(AJ$5,'Internal Staffing Calculator'!$R$7:$BL$7,0)),"")</f>
        <v/>
      </c>
      <c r="AK59" s="699" t="str">
        <f t="array" ref="AK59">iferror(index('Internal Staffing Calculator'!$R$9:$BL$115, match($A59,'Internal Staffing Calculator'!$B$9:$B169,0),match(AK$5,'Internal Staffing Calculator'!$R$7:$BL$7,0)),"")</f>
        <v/>
      </c>
      <c r="AL59" s="699" t="str">
        <f t="array" ref="AL59">iferror(index('Internal Staffing Calculator'!$R$9:$BL$115, match($A59,'Internal Staffing Calculator'!$B$9:$B169,0),match(AL$5,'Internal Staffing Calculator'!$R$7:$BL$7,0)),"")</f>
        <v/>
      </c>
      <c r="AM59" s="699" t="str">
        <f t="array" ref="AM59">iferror(index('Internal Staffing Calculator'!$R$9:$BL$115, match($A59,'Internal Staffing Calculator'!$B$9:$B169,0),match(AM$5,'Internal Staffing Calculator'!$R$7:$BL$7,0)),"")</f>
        <v/>
      </c>
      <c r="AN59" s="699" t="str">
        <f t="array" ref="AN59">iferror(index('Internal Staffing Calculator'!$R$9:$BL$115, match($A59,'Internal Staffing Calculator'!$B$9:$B169,0),match(AN$5,'Internal Staffing Calculator'!$R$7:$BL$7,0)),"")</f>
        <v/>
      </c>
      <c r="AO59" s="699" t="str">
        <f t="array" ref="AO59">iferror(index('Internal Staffing Calculator'!$R$9:$BL$115, match($A59,'Internal Staffing Calculator'!$B$9:$B169,0),match(AO$5,'Internal Staffing Calculator'!$R$7:$BL$7,0)),"")</f>
        <v/>
      </c>
      <c r="AP59" s="699" t="str">
        <f t="array" ref="AP59">iferror(index('Internal Staffing Calculator'!$R$9:$BL$115, match($A59,'Internal Staffing Calculator'!$B$9:$B169,0),match(AP$5,'Internal Staffing Calculator'!$R$7:$BL$7,0)),"")</f>
        <v/>
      </c>
      <c r="AQ59" s="699" t="str">
        <f t="array" ref="AQ59">iferror(index('Internal Staffing Calculator'!$R$9:$BL$115, match($A59,'Internal Staffing Calculator'!$B$9:$B169,0),match(AQ$5,'Internal Staffing Calculator'!$R$7:$BL$7,0)),"")</f>
        <v/>
      </c>
      <c r="AR59" s="699" t="str">
        <f t="array" ref="AR59">iferror(index('Internal Staffing Calculator'!$R$9:$BL$115, match($A59,'Internal Staffing Calculator'!$B$9:$B169,0),match(AR$5,'Internal Staffing Calculator'!$R$7:$BL$7,0)),"")</f>
        <v/>
      </c>
      <c r="AS59" s="699" t="str">
        <f t="array" ref="AS59">iferror(index('Internal Staffing Calculator'!$R$9:$BL$115, match($A59,'Internal Staffing Calculator'!$B$9:$B169,0),match(AS$5,'Internal Staffing Calculator'!$R$7:$BL$7,0)),"")</f>
        <v/>
      </c>
      <c r="AT59" s="699" t="str">
        <f t="array" ref="AT59">iferror(index('Internal Staffing Calculator'!$R$9:$BL$115, match($A59,'Internal Staffing Calculator'!$B$9:$B169,0),match(AT$5,'Internal Staffing Calculator'!$R$7:$BL$7,0)),"")</f>
        <v/>
      </c>
      <c r="AU59" s="699" t="str">
        <f t="array" ref="AU59">iferror(index('Internal Staffing Calculator'!$R$9:$BL$115, match($A59,'Internal Staffing Calculator'!$B$9:$B169,0),match(AU$5,'Internal Staffing Calculator'!$R$7:$BL$7,0)),"")</f>
        <v/>
      </c>
      <c r="AV59" s="699" t="str">
        <f t="array" ref="AV59">iferror(index('Internal Staffing Calculator'!$R$9:$BL$115, match($A59,'Internal Staffing Calculator'!$B$9:$B169,0),match(AV$5,'Internal Staffing Calculator'!$R$7:$BL$7,0)),"")</f>
        <v/>
      </c>
      <c r="AW59" s="699" t="str">
        <f t="array" ref="AW59">iferror(index('Internal Staffing Calculator'!$R$9:$BL$115, match($A59,'Internal Staffing Calculator'!$B$9:$B169,0),match(AW$5,'Internal Staffing Calculator'!$R$7:$BL$7,0)),"")</f>
        <v/>
      </c>
      <c r="AX59" s="699" t="str">
        <f t="array" ref="AX59">iferror(index('Internal Staffing Calculator'!$R$9:$BL$115, match($A59,'Internal Staffing Calculator'!$B$9:$B169,0),match(AX$5,'Internal Staffing Calculator'!$R$7:$BL$7,0)),"")</f>
        <v/>
      </c>
      <c r="AY59" s="699" t="str">
        <f t="array" ref="AY59">iferror(index('Internal Staffing Calculator'!$R$9:$BL$115, match($A59,'Internal Staffing Calculator'!$B$9:$B169,0),match(AY$5,'Internal Staffing Calculator'!$R$7:$BL$7,0)),"")</f>
        <v/>
      </c>
      <c r="AZ59" s="699" t="str">
        <f t="array" ref="AZ59">iferror(index('Internal Staffing Calculator'!$R$9:$BL$115, match($A59,'Internal Staffing Calculator'!$B$9:$B169,0),match(AZ$5,'Internal Staffing Calculator'!$R$7:$BL$7,0)),"")</f>
        <v/>
      </c>
      <c r="BA59" s="699" t="str">
        <f t="array" ref="BA59">iferror(index('Internal Staffing Calculator'!$R$9:$BL$115, match($A59,'Internal Staffing Calculator'!$B$9:$B169,0),match(BA$5,'Internal Staffing Calculator'!$R$7:$BL$7,0)),"")</f>
        <v/>
      </c>
    </row>
    <row r="60">
      <c r="A60" s="693"/>
      <c r="B60" s="812" t="str">
        <f t="array" ref="B60">iferror(index('Internal Staffing Calculator'!P:P,match(A60,'Internal Staffing Calculator'!B:B,0)),"")</f>
        <v/>
      </c>
      <c r="C60" s="813" t="str">
        <f t="array" ref="C60">iferror(index('Internal Staffing Calculator'!BM:BM,match(A60,'Internal Staffing Calculator'!B:B,0)),"")</f>
        <v/>
      </c>
      <c r="D60" s="814" t="str">
        <f t="array" ref="D60">iferror(index('Internal Staffing Calculator'!F:F,match(A60,'Internal Staffing Calculator'!B:B,0)),"")</f>
        <v/>
      </c>
      <c r="E60" s="815">
        <f t="shared" si="4"/>
        <v>0</v>
      </c>
      <c r="F60" s="689"/>
      <c r="G60" s="699" t="str">
        <f t="array" ref="G60">iferror(index('Internal Staffing Calculator'!$R$9:$BL$115, match($A60,'Internal Staffing Calculator'!$B$9:$B169,0),match(G$5,'Internal Staffing Calculator'!$R$7:$BL$7,0)),"")</f>
        <v/>
      </c>
      <c r="H60" s="699" t="str">
        <f t="array" ref="H60">iferror(index('Internal Staffing Calculator'!$R$9:$BL$115, match($A60,'Internal Staffing Calculator'!$B$9:$B169,0),match(H$5,'Internal Staffing Calculator'!$R$7:$BL$7,0)),"")</f>
        <v/>
      </c>
      <c r="I60" s="699" t="str">
        <f t="array" ref="I60">iferror(index('Internal Staffing Calculator'!$R$9:$BL$115, match($A60,'Internal Staffing Calculator'!$B$9:$B169,0),match(I$5,'Internal Staffing Calculator'!$R$7:$BL$7,0)),"")</f>
        <v/>
      </c>
      <c r="J60" s="699" t="str">
        <f t="array" ref="J60">iferror(index('Internal Staffing Calculator'!$R$9:$BL$115, match($A60,'Internal Staffing Calculator'!$B$9:$B169,0),match(J$5,'Internal Staffing Calculator'!$R$7:$BL$7,0)),"")</f>
        <v/>
      </c>
      <c r="K60" s="699" t="str">
        <f t="array" ref="K60">iferror(index('Internal Staffing Calculator'!$R$9:$BL$115, match($A60,'Internal Staffing Calculator'!$B$9:$B169,0),match(K$5,'Internal Staffing Calculator'!$R$7:$BL$7,0)),"")</f>
        <v/>
      </c>
      <c r="L60" s="699" t="str">
        <f t="array" ref="L60">iferror(index('Internal Staffing Calculator'!$R$9:$BL$115, match($A60,'Internal Staffing Calculator'!$B$9:$B169,0),match(L$5,'Internal Staffing Calculator'!$R$7:$BL$7,0)),"")</f>
        <v/>
      </c>
      <c r="M60" s="699" t="str">
        <f t="array" ref="M60">iferror(index('Internal Staffing Calculator'!$R$9:$BL$115, match($A60,'Internal Staffing Calculator'!$B$9:$B169,0),match(M$5,'Internal Staffing Calculator'!$R$7:$BL$7,0)),"")</f>
        <v/>
      </c>
      <c r="N60" s="699" t="str">
        <f t="array" ref="N60">iferror(index('Internal Staffing Calculator'!$R$9:$BL$115, match($A60,'Internal Staffing Calculator'!$B$9:$B169,0),match(N$5,'Internal Staffing Calculator'!$R$7:$BL$7,0)),"")</f>
        <v/>
      </c>
      <c r="O60" s="699" t="str">
        <f t="array" ref="O60">iferror(index('Internal Staffing Calculator'!$R$9:$BL$115, match($A60,'Internal Staffing Calculator'!$B$9:$B169,0),match(O$5,'Internal Staffing Calculator'!$R$7:$BL$7,0)),"")</f>
        <v/>
      </c>
      <c r="P60" s="699" t="str">
        <f t="array" ref="P60">iferror(index('Internal Staffing Calculator'!$R$9:$BL$115, match($A60,'Internal Staffing Calculator'!$B$9:$B169,0),match(P$5,'Internal Staffing Calculator'!$R$7:$BL$7,0)),"")</f>
        <v/>
      </c>
      <c r="Q60" s="699" t="str">
        <f t="array" ref="Q60">iferror(index('Internal Staffing Calculator'!$R$9:$BL$115, match($A60,'Internal Staffing Calculator'!$B$9:$B169,0),match(Q$5,'Internal Staffing Calculator'!$R$7:$BL$7,0)),"")</f>
        <v/>
      </c>
      <c r="R60" s="699" t="str">
        <f t="array" ref="R60">iferror(index('Internal Staffing Calculator'!$R$9:$BL$115, match($A60,'Internal Staffing Calculator'!$B$9:$B169,0),match(R$5,'Internal Staffing Calculator'!$R$7:$BL$7,0)),"")</f>
        <v/>
      </c>
      <c r="S60" s="699" t="str">
        <f t="array" ref="S60">iferror(index('Internal Staffing Calculator'!$R$9:$BL$115, match($A60,'Internal Staffing Calculator'!$B$9:$B169,0),match(S$5,'Internal Staffing Calculator'!$R$7:$BL$7,0)),"")</f>
        <v/>
      </c>
      <c r="T60" s="699" t="str">
        <f t="array" ref="T60">iferror(index('Internal Staffing Calculator'!$R$9:$BL$115, match($A60,'Internal Staffing Calculator'!$B$9:$B169,0),match(T$5,'Internal Staffing Calculator'!$R$7:$BL$7,0)),"")</f>
        <v/>
      </c>
      <c r="U60" s="699" t="str">
        <f t="array" ref="U60">iferror(index('Internal Staffing Calculator'!$R$9:$BL$115, match($A60,'Internal Staffing Calculator'!$B$9:$B169,0),match(U$5,'Internal Staffing Calculator'!$R$7:$BL$7,0)),"")</f>
        <v/>
      </c>
      <c r="V60" s="699" t="str">
        <f t="array" ref="V60">iferror(index('Internal Staffing Calculator'!$R$9:$BL$115, match($A60,'Internal Staffing Calculator'!$B$9:$B169,0),match(V$5,'Internal Staffing Calculator'!$R$7:$BL$7,0)),"")</f>
        <v/>
      </c>
      <c r="W60" s="699" t="str">
        <f t="array" ref="W60">iferror(index('Internal Staffing Calculator'!$R$9:$BL$115, match($A60,'Internal Staffing Calculator'!$B$9:$B169,0),match(W$5,'Internal Staffing Calculator'!$R$7:$BL$7,0)),"")</f>
        <v/>
      </c>
      <c r="X60" s="699" t="str">
        <f t="array" ref="X60">iferror(index('Internal Staffing Calculator'!$R$9:$BL$115, match($A60,'Internal Staffing Calculator'!$B$9:$B169,0),match(X$5,'Internal Staffing Calculator'!$R$7:$BL$7,0)),"")</f>
        <v/>
      </c>
      <c r="Y60" s="699" t="str">
        <f t="array" ref="Y60">iferror(index('Internal Staffing Calculator'!$R$9:$BL$115, match($A60,'Internal Staffing Calculator'!$B$9:$B169,0),match(Y$5,'Internal Staffing Calculator'!$R$7:$BL$7,0)),"")</f>
        <v/>
      </c>
      <c r="Z60" s="699" t="str">
        <f t="array" ref="Z60">iferror(index('Internal Staffing Calculator'!$R$9:$BL$115, match($A60,'Internal Staffing Calculator'!$B$9:$B169,0),match(Z$5,'Internal Staffing Calculator'!$R$7:$BL$7,0)),"")</f>
        <v/>
      </c>
      <c r="AA60" s="699" t="str">
        <f t="array" ref="AA60">iferror(index('Internal Staffing Calculator'!$R$9:$BL$115, match($A60,'Internal Staffing Calculator'!$B$9:$B169,0),match(AA$5,'Internal Staffing Calculator'!$R$7:$BL$7,0)),"")</f>
        <v/>
      </c>
      <c r="AB60" s="699" t="str">
        <f t="array" ref="AB60">iferror(index('Internal Staffing Calculator'!$R$9:$BL$115, match($A60,'Internal Staffing Calculator'!$B$9:$B169,0),match(AB$5,'Internal Staffing Calculator'!$R$7:$BL$7,0)),"")</f>
        <v/>
      </c>
      <c r="AC60" s="699" t="str">
        <f t="array" ref="AC60">iferror(index('Internal Staffing Calculator'!$R$9:$BL$115, match($A60,'Internal Staffing Calculator'!$B$9:$B169,0),match(AC$5,'Internal Staffing Calculator'!$R$7:$BL$7,0)),"")</f>
        <v/>
      </c>
      <c r="AD60" s="699" t="str">
        <f t="array" ref="AD60">iferror(index('Internal Staffing Calculator'!$R$9:$BL$115, match($A60,'Internal Staffing Calculator'!$B$9:$B169,0),match(AD$5,'Internal Staffing Calculator'!$R$7:$BL$7,0)),"")</f>
        <v/>
      </c>
      <c r="AE60" s="699" t="str">
        <f t="array" ref="AE60">iferror(index('Internal Staffing Calculator'!$R$9:$BL$115, match($A60,'Internal Staffing Calculator'!$B$9:$B169,0),match(AE$5,'Internal Staffing Calculator'!$R$7:$BL$7,0)),"")</f>
        <v/>
      </c>
      <c r="AF60" s="699" t="str">
        <f t="array" ref="AF60">iferror(index('Internal Staffing Calculator'!$R$9:$BL$115, match($A60,'Internal Staffing Calculator'!$B$9:$B169,0),match(AF$5,'Internal Staffing Calculator'!$R$7:$BL$7,0)),"")</f>
        <v/>
      </c>
      <c r="AG60" s="699" t="str">
        <f t="array" ref="AG60">iferror(index('Internal Staffing Calculator'!$R$9:$BL$115, match($A60,'Internal Staffing Calculator'!$B$9:$B169,0),match(AG$5,'Internal Staffing Calculator'!$R$7:$BL$7,0)),"")</f>
        <v/>
      </c>
      <c r="AH60" s="699" t="str">
        <f t="array" ref="AH60">iferror(index('Internal Staffing Calculator'!$R$9:$BL$115, match($A60,'Internal Staffing Calculator'!$B$9:$B169,0),match(AH$5,'Internal Staffing Calculator'!$R$7:$BL$7,0)),"")</f>
        <v/>
      </c>
      <c r="AI60" s="699" t="str">
        <f t="array" ref="AI60">iferror(index('Internal Staffing Calculator'!$R$9:$BL$115, match($A60,'Internal Staffing Calculator'!$B$9:$B169,0),match(AI$5,'Internal Staffing Calculator'!$R$7:$BL$7,0)),"")</f>
        <v/>
      </c>
      <c r="AJ60" s="699" t="str">
        <f t="array" ref="AJ60">iferror(index('Internal Staffing Calculator'!$R$9:$BL$115, match($A60,'Internal Staffing Calculator'!$B$9:$B169,0),match(AJ$5,'Internal Staffing Calculator'!$R$7:$BL$7,0)),"")</f>
        <v/>
      </c>
      <c r="AK60" s="699" t="str">
        <f t="array" ref="AK60">iferror(index('Internal Staffing Calculator'!$R$9:$BL$115, match($A60,'Internal Staffing Calculator'!$B$9:$B169,0),match(AK$5,'Internal Staffing Calculator'!$R$7:$BL$7,0)),"")</f>
        <v/>
      </c>
      <c r="AL60" s="699" t="str">
        <f t="array" ref="AL60">iferror(index('Internal Staffing Calculator'!$R$9:$BL$115, match($A60,'Internal Staffing Calculator'!$B$9:$B169,0),match(AL$5,'Internal Staffing Calculator'!$R$7:$BL$7,0)),"")</f>
        <v/>
      </c>
      <c r="AM60" s="699" t="str">
        <f t="array" ref="AM60">iferror(index('Internal Staffing Calculator'!$R$9:$BL$115, match($A60,'Internal Staffing Calculator'!$B$9:$B169,0),match(AM$5,'Internal Staffing Calculator'!$R$7:$BL$7,0)),"")</f>
        <v/>
      </c>
      <c r="AN60" s="699" t="str">
        <f t="array" ref="AN60">iferror(index('Internal Staffing Calculator'!$R$9:$BL$115, match($A60,'Internal Staffing Calculator'!$B$9:$B169,0),match(AN$5,'Internal Staffing Calculator'!$R$7:$BL$7,0)),"")</f>
        <v/>
      </c>
      <c r="AO60" s="699" t="str">
        <f t="array" ref="AO60">iferror(index('Internal Staffing Calculator'!$R$9:$BL$115, match($A60,'Internal Staffing Calculator'!$B$9:$B169,0),match(AO$5,'Internal Staffing Calculator'!$R$7:$BL$7,0)),"")</f>
        <v/>
      </c>
      <c r="AP60" s="699" t="str">
        <f t="array" ref="AP60">iferror(index('Internal Staffing Calculator'!$R$9:$BL$115, match($A60,'Internal Staffing Calculator'!$B$9:$B169,0),match(AP$5,'Internal Staffing Calculator'!$R$7:$BL$7,0)),"")</f>
        <v/>
      </c>
      <c r="AQ60" s="699" t="str">
        <f t="array" ref="AQ60">iferror(index('Internal Staffing Calculator'!$R$9:$BL$115, match($A60,'Internal Staffing Calculator'!$B$9:$B169,0),match(AQ$5,'Internal Staffing Calculator'!$R$7:$BL$7,0)),"")</f>
        <v/>
      </c>
      <c r="AR60" s="699" t="str">
        <f t="array" ref="AR60">iferror(index('Internal Staffing Calculator'!$R$9:$BL$115, match($A60,'Internal Staffing Calculator'!$B$9:$B169,0),match(AR$5,'Internal Staffing Calculator'!$R$7:$BL$7,0)),"")</f>
        <v/>
      </c>
      <c r="AS60" s="699" t="str">
        <f t="array" ref="AS60">iferror(index('Internal Staffing Calculator'!$R$9:$BL$115, match($A60,'Internal Staffing Calculator'!$B$9:$B169,0),match(AS$5,'Internal Staffing Calculator'!$R$7:$BL$7,0)),"")</f>
        <v/>
      </c>
      <c r="AT60" s="699" t="str">
        <f t="array" ref="AT60">iferror(index('Internal Staffing Calculator'!$R$9:$BL$115, match($A60,'Internal Staffing Calculator'!$B$9:$B169,0),match(AT$5,'Internal Staffing Calculator'!$R$7:$BL$7,0)),"")</f>
        <v/>
      </c>
      <c r="AU60" s="699" t="str">
        <f t="array" ref="AU60">iferror(index('Internal Staffing Calculator'!$R$9:$BL$115, match($A60,'Internal Staffing Calculator'!$B$9:$B169,0),match(AU$5,'Internal Staffing Calculator'!$R$7:$BL$7,0)),"")</f>
        <v/>
      </c>
      <c r="AV60" s="699" t="str">
        <f t="array" ref="AV60">iferror(index('Internal Staffing Calculator'!$R$9:$BL$115, match($A60,'Internal Staffing Calculator'!$B$9:$B169,0),match(AV$5,'Internal Staffing Calculator'!$R$7:$BL$7,0)),"")</f>
        <v/>
      </c>
      <c r="AW60" s="699" t="str">
        <f t="array" ref="AW60">iferror(index('Internal Staffing Calculator'!$R$9:$BL$115, match($A60,'Internal Staffing Calculator'!$B$9:$B169,0),match(AW$5,'Internal Staffing Calculator'!$R$7:$BL$7,0)),"")</f>
        <v/>
      </c>
      <c r="AX60" s="699" t="str">
        <f t="array" ref="AX60">iferror(index('Internal Staffing Calculator'!$R$9:$BL$115, match($A60,'Internal Staffing Calculator'!$B$9:$B169,0),match(AX$5,'Internal Staffing Calculator'!$R$7:$BL$7,0)),"")</f>
        <v/>
      </c>
      <c r="AY60" s="699" t="str">
        <f t="array" ref="AY60">iferror(index('Internal Staffing Calculator'!$R$9:$BL$115, match($A60,'Internal Staffing Calculator'!$B$9:$B169,0),match(AY$5,'Internal Staffing Calculator'!$R$7:$BL$7,0)),"")</f>
        <v/>
      </c>
      <c r="AZ60" s="699" t="str">
        <f t="array" ref="AZ60">iferror(index('Internal Staffing Calculator'!$R$9:$BL$115, match($A60,'Internal Staffing Calculator'!$B$9:$B169,0),match(AZ$5,'Internal Staffing Calculator'!$R$7:$BL$7,0)),"")</f>
        <v/>
      </c>
      <c r="BA60" s="699" t="str">
        <f t="array" ref="BA60">iferror(index('Internal Staffing Calculator'!$R$9:$BL$115, match($A60,'Internal Staffing Calculator'!$B$9:$B169,0),match(BA$5,'Internal Staffing Calculator'!$R$7:$BL$7,0)),"")</f>
        <v/>
      </c>
    </row>
    <row r="61">
      <c r="A61" s="693"/>
      <c r="B61" s="812" t="str">
        <f t="array" ref="B61">iferror(index('Internal Staffing Calculator'!P:P,match(A61,'Internal Staffing Calculator'!B:B,0)),"")</f>
        <v/>
      </c>
      <c r="C61" s="813" t="str">
        <f t="array" ref="C61">iferror(index('Internal Staffing Calculator'!BM:BM,match(A61,'Internal Staffing Calculator'!B:B,0)),"")</f>
        <v/>
      </c>
      <c r="D61" s="814" t="str">
        <f t="array" ref="D61">iferror(index('Internal Staffing Calculator'!F:F,match(A61,'Internal Staffing Calculator'!B:B,0)),"")</f>
        <v/>
      </c>
      <c r="E61" s="815">
        <f t="shared" si="4"/>
        <v>0</v>
      </c>
      <c r="F61" s="689"/>
      <c r="G61" s="699" t="str">
        <f t="array" ref="G61">iferror(index('Internal Staffing Calculator'!$R$9:$BL$115, match($A61,'Internal Staffing Calculator'!$B$9:$B169,0),match(G$5,'Internal Staffing Calculator'!$R$7:$BL$7,0)),"")</f>
        <v/>
      </c>
      <c r="H61" s="699" t="str">
        <f t="array" ref="H61">iferror(index('Internal Staffing Calculator'!$R$9:$BL$115, match($A61,'Internal Staffing Calculator'!$B$9:$B169,0),match(H$5,'Internal Staffing Calculator'!$R$7:$BL$7,0)),"")</f>
        <v/>
      </c>
      <c r="I61" s="699" t="str">
        <f t="array" ref="I61">iferror(index('Internal Staffing Calculator'!$R$9:$BL$115, match($A61,'Internal Staffing Calculator'!$B$9:$B169,0),match(I$5,'Internal Staffing Calculator'!$R$7:$BL$7,0)),"")</f>
        <v/>
      </c>
      <c r="J61" s="699" t="str">
        <f t="array" ref="J61">iferror(index('Internal Staffing Calculator'!$R$9:$BL$115, match($A61,'Internal Staffing Calculator'!$B$9:$B169,0),match(J$5,'Internal Staffing Calculator'!$R$7:$BL$7,0)),"")</f>
        <v/>
      </c>
      <c r="K61" s="699" t="str">
        <f t="array" ref="K61">iferror(index('Internal Staffing Calculator'!$R$9:$BL$115, match($A61,'Internal Staffing Calculator'!$B$9:$B169,0),match(K$5,'Internal Staffing Calculator'!$R$7:$BL$7,0)),"")</f>
        <v/>
      </c>
      <c r="L61" s="699" t="str">
        <f t="array" ref="L61">iferror(index('Internal Staffing Calculator'!$R$9:$BL$115, match($A61,'Internal Staffing Calculator'!$B$9:$B169,0),match(L$5,'Internal Staffing Calculator'!$R$7:$BL$7,0)),"")</f>
        <v/>
      </c>
      <c r="M61" s="699" t="str">
        <f t="array" ref="M61">iferror(index('Internal Staffing Calculator'!$R$9:$BL$115, match($A61,'Internal Staffing Calculator'!$B$9:$B169,0),match(M$5,'Internal Staffing Calculator'!$R$7:$BL$7,0)),"")</f>
        <v/>
      </c>
      <c r="N61" s="699" t="str">
        <f t="array" ref="N61">iferror(index('Internal Staffing Calculator'!$R$9:$BL$115, match($A61,'Internal Staffing Calculator'!$B$9:$B169,0),match(N$5,'Internal Staffing Calculator'!$R$7:$BL$7,0)),"")</f>
        <v/>
      </c>
      <c r="O61" s="699" t="str">
        <f t="array" ref="O61">iferror(index('Internal Staffing Calculator'!$R$9:$BL$115, match($A61,'Internal Staffing Calculator'!$B$9:$B169,0),match(O$5,'Internal Staffing Calculator'!$R$7:$BL$7,0)),"")</f>
        <v/>
      </c>
      <c r="P61" s="699" t="str">
        <f t="array" ref="P61">iferror(index('Internal Staffing Calculator'!$R$9:$BL$115, match($A61,'Internal Staffing Calculator'!$B$9:$B169,0),match(P$5,'Internal Staffing Calculator'!$R$7:$BL$7,0)),"")</f>
        <v/>
      </c>
      <c r="Q61" s="699" t="str">
        <f t="array" ref="Q61">iferror(index('Internal Staffing Calculator'!$R$9:$BL$115, match($A61,'Internal Staffing Calculator'!$B$9:$B169,0),match(Q$5,'Internal Staffing Calculator'!$R$7:$BL$7,0)),"")</f>
        <v/>
      </c>
      <c r="R61" s="699" t="str">
        <f t="array" ref="R61">iferror(index('Internal Staffing Calculator'!$R$9:$BL$115, match($A61,'Internal Staffing Calculator'!$B$9:$B169,0),match(R$5,'Internal Staffing Calculator'!$R$7:$BL$7,0)),"")</f>
        <v/>
      </c>
      <c r="S61" s="699" t="str">
        <f t="array" ref="S61">iferror(index('Internal Staffing Calculator'!$R$9:$BL$115, match($A61,'Internal Staffing Calculator'!$B$9:$B169,0),match(S$5,'Internal Staffing Calculator'!$R$7:$BL$7,0)),"")</f>
        <v/>
      </c>
      <c r="T61" s="699" t="str">
        <f t="array" ref="T61">iferror(index('Internal Staffing Calculator'!$R$9:$BL$115, match($A61,'Internal Staffing Calculator'!$B$9:$B169,0),match(T$5,'Internal Staffing Calculator'!$R$7:$BL$7,0)),"")</f>
        <v/>
      </c>
      <c r="U61" s="699" t="str">
        <f t="array" ref="U61">iferror(index('Internal Staffing Calculator'!$R$9:$BL$115, match($A61,'Internal Staffing Calculator'!$B$9:$B169,0),match(U$5,'Internal Staffing Calculator'!$R$7:$BL$7,0)),"")</f>
        <v/>
      </c>
      <c r="V61" s="699" t="str">
        <f t="array" ref="V61">iferror(index('Internal Staffing Calculator'!$R$9:$BL$115, match($A61,'Internal Staffing Calculator'!$B$9:$B169,0),match(V$5,'Internal Staffing Calculator'!$R$7:$BL$7,0)),"")</f>
        <v/>
      </c>
      <c r="W61" s="699" t="str">
        <f t="array" ref="W61">iferror(index('Internal Staffing Calculator'!$R$9:$BL$115, match($A61,'Internal Staffing Calculator'!$B$9:$B169,0),match(W$5,'Internal Staffing Calculator'!$R$7:$BL$7,0)),"")</f>
        <v/>
      </c>
      <c r="X61" s="699" t="str">
        <f t="array" ref="X61">iferror(index('Internal Staffing Calculator'!$R$9:$BL$115, match($A61,'Internal Staffing Calculator'!$B$9:$B169,0),match(X$5,'Internal Staffing Calculator'!$R$7:$BL$7,0)),"")</f>
        <v/>
      </c>
      <c r="Y61" s="699" t="str">
        <f t="array" ref="Y61">iferror(index('Internal Staffing Calculator'!$R$9:$BL$115, match($A61,'Internal Staffing Calculator'!$B$9:$B169,0),match(Y$5,'Internal Staffing Calculator'!$R$7:$BL$7,0)),"")</f>
        <v/>
      </c>
      <c r="Z61" s="699" t="str">
        <f t="array" ref="Z61">iferror(index('Internal Staffing Calculator'!$R$9:$BL$115, match($A61,'Internal Staffing Calculator'!$B$9:$B169,0),match(Z$5,'Internal Staffing Calculator'!$R$7:$BL$7,0)),"")</f>
        <v/>
      </c>
      <c r="AA61" s="699" t="str">
        <f t="array" ref="AA61">iferror(index('Internal Staffing Calculator'!$R$9:$BL$115, match($A61,'Internal Staffing Calculator'!$B$9:$B169,0),match(AA$5,'Internal Staffing Calculator'!$R$7:$BL$7,0)),"")</f>
        <v/>
      </c>
      <c r="AB61" s="699" t="str">
        <f t="array" ref="AB61">iferror(index('Internal Staffing Calculator'!$R$9:$BL$115, match($A61,'Internal Staffing Calculator'!$B$9:$B169,0),match(AB$5,'Internal Staffing Calculator'!$R$7:$BL$7,0)),"")</f>
        <v/>
      </c>
      <c r="AC61" s="699" t="str">
        <f t="array" ref="AC61">iferror(index('Internal Staffing Calculator'!$R$9:$BL$115, match($A61,'Internal Staffing Calculator'!$B$9:$B169,0),match(AC$5,'Internal Staffing Calculator'!$R$7:$BL$7,0)),"")</f>
        <v/>
      </c>
      <c r="AD61" s="699" t="str">
        <f t="array" ref="AD61">iferror(index('Internal Staffing Calculator'!$R$9:$BL$115, match($A61,'Internal Staffing Calculator'!$B$9:$B169,0),match(AD$5,'Internal Staffing Calculator'!$R$7:$BL$7,0)),"")</f>
        <v/>
      </c>
      <c r="AE61" s="699" t="str">
        <f t="array" ref="AE61">iferror(index('Internal Staffing Calculator'!$R$9:$BL$115, match($A61,'Internal Staffing Calculator'!$B$9:$B169,0),match(AE$5,'Internal Staffing Calculator'!$R$7:$BL$7,0)),"")</f>
        <v/>
      </c>
      <c r="AF61" s="699" t="str">
        <f t="array" ref="AF61">iferror(index('Internal Staffing Calculator'!$R$9:$BL$115, match($A61,'Internal Staffing Calculator'!$B$9:$B169,0),match(AF$5,'Internal Staffing Calculator'!$R$7:$BL$7,0)),"")</f>
        <v/>
      </c>
      <c r="AG61" s="699" t="str">
        <f t="array" ref="AG61">iferror(index('Internal Staffing Calculator'!$R$9:$BL$115, match($A61,'Internal Staffing Calculator'!$B$9:$B169,0),match(AG$5,'Internal Staffing Calculator'!$R$7:$BL$7,0)),"")</f>
        <v/>
      </c>
      <c r="AH61" s="699" t="str">
        <f t="array" ref="AH61">iferror(index('Internal Staffing Calculator'!$R$9:$BL$115, match($A61,'Internal Staffing Calculator'!$B$9:$B169,0),match(AH$5,'Internal Staffing Calculator'!$R$7:$BL$7,0)),"")</f>
        <v/>
      </c>
      <c r="AI61" s="699" t="str">
        <f t="array" ref="AI61">iferror(index('Internal Staffing Calculator'!$R$9:$BL$115, match($A61,'Internal Staffing Calculator'!$B$9:$B169,0),match(AI$5,'Internal Staffing Calculator'!$R$7:$BL$7,0)),"")</f>
        <v/>
      </c>
      <c r="AJ61" s="699" t="str">
        <f t="array" ref="AJ61">iferror(index('Internal Staffing Calculator'!$R$9:$BL$115, match($A61,'Internal Staffing Calculator'!$B$9:$B169,0),match(AJ$5,'Internal Staffing Calculator'!$R$7:$BL$7,0)),"")</f>
        <v/>
      </c>
      <c r="AK61" s="699" t="str">
        <f t="array" ref="AK61">iferror(index('Internal Staffing Calculator'!$R$9:$BL$115, match($A61,'Internal Staffing Calculator'!$B$9:$B169,0),match(AK$5,'Internal Staffing Calculator'!$R$7:$BL$7,0)),"")</f>
        <v/>
      </c>
      <c r="AL61" s="699" t="str">
        <f t="array" ref="AL61">iferror(index('Internal Staffing Calculator'!$R$9:$BL$115, match($A61,'Internal Staffing Calculator'!$B$9:$B169,0),match(AL$5,'Internal Staffing Calculator'!$R$7:$BL$7,0)),"")</f>
        <v/>
      </c>
      <c r="AM61" s="699" t="str">
        <f t="array" ref="AM61">iferror(index('Internal Staffing Calculator'!$R$9:$BL$115, match($A61,'Internal Staffing Calculator'!$B$9:$B169,0),match(AM$5,'Internal Staffing Calculator'!$R$7:$BL$7,0)),"")</f>
        <v/>
      </c>
      <c r="AN61" s="699" t="str">
        <f t="array" ref="AN61">iferror(index('Internal Staffing Calculator'!$R$9:$BL$115, match($A61,'Internal Staffing Calculator'!$B$9:$B169,0),match(AN$5,'Internal Staffing Calculator'!$R$7:$BL$7,0)),"")</f>
        <v/>
      </c>
      <c r="AO61" s="699" t="str">
        <f t="array" ref="AO61">iferror(index('Internal Staffing Calculator'!$R$9:$BL$115, match($A61,'Internal Staffing Calculator'!$B$9:$B169,0),match(AO$5,'Internal Staffing Calculator'!$R$7:$BL$7,0)),"")</f>
        <v/>
      </c>
      <c r="AP61" s="699" t="str">
        <f t="array" ref="AP61">iferror(index('Internal Staffing Calculator'!$R$9:$BL$115, match($A61,'Internal Staffing Calculator'!$B$9:$B169,0),match(AP$5,'Internal Staffing Calculator'!$R$7:$BL$7,0)),"")</f>
        <v/>
      </c>
      <c r="AQ61" s="699" t="str">
        <f t="array" ref="AQ61">iferror(index('Internal Staffing Calculator'!$R$9:$BL$115, match($A61,'Internal Staffing Calculator'!$B$9:$B169,0),match(AQ$5,'Internal Staffing Calculator'!$R$7:$BL$7,0)),"")</f>
        <v/>
      </c>
      <c r="AR61" s="699" t="str">
        <f t="array" ref="AR61">iferror(index('Internal Staffing Calculator'!$R$9:$BL$115, match($A61,'Internal Staffing Calculator'!$B$9:$B169,0),match(AR$5,'Internal Staffing Calculator'!$R$7:$BL$7,0)),"")</f>
        <v/>
      </c>
      <c r="AS61" s="699" t="str">
        <f t="array" ref="AS61">iferror(index('Internal Staffing Calculator'!$R$9:$BL$115, match($A61,'Internal Staffing Calculator'!$B$9:$B169,0),match(AS$5,'Internal Staffing Calculator'!$R$7:$BL$7,0)),"")</f>
        <v/>
      </c>
      <c r="AT61" s="699" t="str">
        <f t="array" ref="AT61">iferror(index('Internal Staffing Calculator'!$R$9:$BL$115, match($A61,'Internal Staffing Calculator'!$B$9:$B169,0),match(AT$5,'Internal Staffing Calculator'!$R$7:$BL$7,0)),"")</f>
        <v/>
      </c>
      <c r="AU61" s="699" t="str">
        <f t="array" ref="AU61">iferror(index('Internal Staffing Calculator'!$R$9:$BL$115, match($A61,'Internal Staffing Calculator'!$B$9:$B169,0),match(AU$5,'Internal Staffing Calculator'!$R$7:$BL$7,0)),"")</f>
        <v/>
      </c>
      <c r="AV61" s="699" t="str">
        <f t="array" ref="AV61">iferror(index('Internal Staffing Calculator'!$R$9:$BL$115, match($A61,'Internal Staffing Calculator'!$B$9:$B169,0),match(AV$5,'Internal Staffing Calculator'!$R$7:$BL$7,0)),"")</f>
        <v/>
      </c>
      <c r="AW61" s="699" t="str">
        <f t="array" ref="AW61">iferror(index('Internal Staffing Calculator'!$R$9:$BL$115, match($A61,'Internal Staffing Calculator'!$B$9:$B169,0),match(AW$5,'Internal Staffing Calculator'!$R$7:$BL$7,0)),"")</f>
        <v/>
      </c>
      <c r="AX61" s="699" t="str">
        <f t="array" ref="AX61">iferror(index('Internal Staffing Calculator'!$R$9:$BL$115, match($A61,'Internal Staffing Calculator'!$B$9:$B169,0),match(AX$5,'Internal Staffing Calculator'!$R$7:$BL$7,0)),"")</f>
        <v/>
      </c>
      <c r="AY61" s="699" t="str">
        <f t="array" ref="AY61">iferror(index('Internal Staffing Calculator'!$R$9:$BL$115, match($A61,'Internal Staffing Calculator'!$B$9:$B169,0),match(AY$5,'Internal Staffing Calculator'!$R$7:$BL$7,0)),"")</f>
        <v/>
      </c>
      <c r="AZ61" s="699" t="str">
        <f t="array" ref="AZ61">iferror(index('Internal Staffing Calculator'!$R$9:$BL$115, match($A61,'Internal Staffing Calculator'!$B$9:$B169,0),match(AZ$5,'Internal Staffing Calculator'!$R$7:$BL$7,0)),"")</f>
        <v/>
      </c>
      <c r="BA61" s="699" t="str">
        <f t="array" ref="BA61">iferror(index('Internal Staffing Calculator'!$R$9:$BL$115, match($A61,'Internal Staffing Calculator'!$B$9:$B169,0),match(BA$5,'Internal Staffing Calculator'!$R$7:$BL$7,0)),"")</f>
        <v/>
      </c>
    </row>
    <row r="62">
      <c r="A62" s="693"/>
      <c r="B62" s="812" t="str">
        <f t="array" ref="B62">iferror(index('Internal Staffing Calculator'!P:P,match(A62,'Internal Staffing Calculator'!B:B,0)),"")</f>
        <v/>
      </c>
      <c r="C62" s="813" t="str">
        <f t="array" ref="C62">iferror(index('Internal Staffing Calculator'!BM:BM,match(A62,'Internal Staffing Calculator'!B:B,0)),"")</f>
        <v/>
      </c>
      <c r="D62" s="814" t="str">
        <f t="array" ref="D62">iferror(index('Internal Staffing Calculator'!F:F,match(A62,'Internal Staffing Calculator'!B:B,0)),"")</f>
        <v/>
      </c>
      <c r="E62" s="815">
        <f t="shared" si="4"/>
        <v>0</v>
      </c>
      <c r="F62" s="689"/>
      <c r="G62" s="699" t="str">
        <f t="array" ref="G62">iferror(index('Internal Staffing Calculator'!$R$9:$BL$115, match($A62,'Internal Staffing Calculator'!$B$9:$B169,0),match(G$5,'Internal Staffing Calculator'!$R$7:$BL$7,0)),"")</f>
        <v/>
      </c>
      <c r="H62" s="699" t="str">
        <f t="array" ref="H62">iferror(index('Internal Staffing Calculator'!$R$9:$BL$115, match($A62,'Internal Staffing Calculator'!$B$9:$B169,0),match(H$5,'Internal Staffing Calculator'!$R$7:$BL$7,0)),"")</f>
        <v/>
      </c>
      <c r="I62" s="699" t="str">
        <f t="array" ref="I62">iferror(index('Internal Staffing Calculator'!$R$9:$BL$115, match($A62,'Internal Staffing Calculator'!$B$9:$B169,0),match(I$5,'Internal Staffing Calculator'!$R$7:$BL$7,0)),"")</f>
        <v/>
      </c>
      <c r="J62" s="699" t="str">
        <f t="array" ref="J62">iferror(index('Internal Staffing Calculator'!$R$9:$BL$115, match($A62,'Internal Staffing Calculator'!$B$9:$B169,0),match(J$5,'Internal Staffing Calculator'!$R$7:$BL$7,0)),"")</f>
        <v/>
      </c>
      <c r="K62" s="699" t="str">
        <f t="array" ref="K62">iferror(index('Internal Staffing Calculator'!$R$9:$BL$115, match($A62,'Internal Staffing Calculator'!$B$9:$B169,0),match(K$5,'Internal Staffing Calculator'!$R$7:$BL$7,0)),"")</f>
        <v/>
      </c>
      <c r="L62" s="699" t="str">
        <f t="array" ref="L62">iferror(index('Internal Staffing Calculator'!$R$9:$BL$115, match($A62,'Internal Staffing Calculator'!$B$9:$B169,0),match(L$5,'Internal Staffing Calculator'!$R$7:$BL$7,0)),"")</f>
        <v/>
      </c>
      <c r="M62" s="699" t="str">
        <f t="array" ref="M62">iferror(index('Internal Staffing Calculator'!$R$9:$BL$115, match($A62,'Internal Staffing Calculator'!$B$9:$B169,0),match(M$5,'Internal Staffing Calculator'!$R$7:$BL$7,0)),"")</f>
        <v/>
      </c>
      <c r="N62" s="699" t="str">
        <f t="array" ref="N62">iferror(index('Internal Staffing Calculator'!$R$9:$BL$115, match($A62,'Internal Staffing Calculator'!$B$9:$B169,0),match(N$5,'Internal Staffing Calculator'!$R$7:$BL$7,0)),"")</f>
        <v/>
      </c>
      <c r="O62" s="699" t="str">
        <f t="array" ref="O62">iferror(index('Internal Staffing Calculator'!$R$9:$BL$115, match($A62,'Internal Staffing Calculator'!$B$9:$B169,0),match(O$5,'Internal Staffing Calculator'!$R$7:$BL$7,0)),"")</f>
        <v/>
      </c>
      <c r="P62" s="699" t="str">
        <f t="array" ref="P62">iferror(index('Internal Staffing Calculator'!$R$9:$BL$115, match($A62,'Internal Staffing Calculator'!$B$9:$B169,0),match(P$5,'Internal Staffing Calculator'!$R$7:$BL$7,0)),"")</f>
        <v/>
      </c>
      <c r="Q62" s="699" t="str">
        <f t="array" ref="Q62">iferror(index('Internal Staffing Calculator'!$R$9:$BL$115, match($A62,'Internal Staffing Calculator'!$B$9:$B169,0),match(Q$5,'Internal Staffing Calculator'!$R$7:$BL$7,0)),"")</f>
        <v/>
      </c>
      <c r="R62" s="699" t="str">
        <f t="array" ref="R62">iferror(index('Internal Staffing Calculator'!$R$9:$BL$115, match($A62,'Internal Staffing Calculator'!$B$9:$B169,0),match(R$5,'Internal Staffing Calculator'!$R$7:$BL$7,0)),"")</f>
        <v/>
      </c>
      <c r="S62" s="699" t="str">
        <f t="array" ref="S62">iferror(index('Internal Staffing Calculator'!$R$9:$BL$115, match($A62,'Internal Staffing Calculator'!$B$9:$B169,0),match(S$5,'Internal Staffing Calculator'!$R$7:$BL$7,0)),"")</f>
        <v/>
      </c>
      <c r="T62" s="699" t="str">
        <f t="array" ref="T62">iferror(index('Internal Staffing Calculator'!$R$9:$BL$115, match($A62,'Internal Staffing Calculator'!$B$9:$B169,0),match(T$5,'Internal Staffing Calculator'!$R$7:$BL$7,0)),"")</f>
        <v/>
      </c>
      <c r="U62" s="699" t="str">
        <f t="array" ref="U62">iferror(index('Internal Staffing Calculator'!$R$9:$BL$115, match($A62,'Internal Staffing Calculator'!$B$9:$B169,0),match(U$5,'Internal Staffing Calculator'!$R$7:$BL$7,0)),"")</f>
        <v/>
      </c>
      <c r="V62" s="699" t="str">
        <f t="array" ref="V62">iferror(index('Internal Staffing Calculator'!$R$9:$BL$115, match($A62,'Internal Staffing Calculator'!$B$9:$B169,0),match(V$5,'Internal Staffing Calculator'!$R$7:$BL$7,0)),"")</f>
        <v/>
      </c>
      <c r="W62" s="699" t="str">
        <f t="array" ref="W62">iferror(index('Internal Staffing Calculator'!$R$9:$BL$115, match($A62,'Internal Staffing Calculator'!$B$9:$B169,0),match(W$5,'Internal Staffing Calculator'!$R$7:$BL$7,0)),"")</f>
        <v/>
      </c>
      <c r="X62" s="699" t="str">
        <f t="array" ref="X62">iferror(index('Internal Staffing Calculator'!$R$9:$BL$115, match($A62,'Internal Staffing Calculator'!$B$9:$B169,0),match(X$5,'Internal Staffing Calculator'!$R$7:$BL$7,0)),"")</f>
        <v/>
      </c>
      <c r="Y62" s="699" t="str">
        <f t="array" ref="Y62">iferror(index('Internal Staffing Calculator'!$R$9:$BL$115, match($A62,'Internal Staffing Calculator'!$B$9:$B169,0),match(Y$5,'Internal Staffing Calculator'!$R$7:$BL$7,0)),"")</f>
        <v/>
      </c>
      <c r="Z62" s="699" t="str">
        <f t="array" ref="Z62">iferror(index('Internal Staffing Calculator'!$R$9:$BL$115, match($A62,'Internal Staffing Calculator'!$B$9:$B169,0),match(Z$5,'Internal Staffing Calculator'!$R$7:$BL$7,0)),"")</f>
        <v/>
      </c>
      <c r="AA62" s="699" t="str">
        <f t="array" ref="AA62">iferror(index('Internal Staffing Calculator'!$R$9:$BL$115, match($A62,'Internal Staffing Calculator'!$B$9:$B169,0),match(AA$5,'Internal Staffing Calculator'!$R$7:$BL$7,0)),"")</f>
        <v/>
      </c>
      <c r="AB62" s="699" t="str">
        <f t="array" ref="AB62">iferror(index('Internal Staffing Calculator'!$R$9:$BL$115, match($A62,'Internal Staffing Calculator'!$B$9:$B169,0),match(AB$5,'Internal Staffing Calculator'!$R$7:$BL$7,0)),"")</f>
        <v/>
      </c>
      <c r="AC62" s="699" t="str">
        <f t="array" ref="AC62">iferror(index('Internal Staffing Calculator'!$R$9:$BL$115, match($A62,'Internal Staffing Calculator'!$B$9:$B169,0),match(AC$5,'Internal Staffing Calculator'!$R$7:$BL$7,0)),"")</f>
        <v/>
      </c>
      <c r="AD62" s="699" t="str">
        <f t="array" ref="AD62">iferror(index('Internal Staffing Calculator'!$R$9:$BL$115, match($A62,'Internal Staffing Calculator'!$B$9:$B169,0),match(AD$5,'Internal Staffing Calculator'!$R$7:$BL$7,0)),"")</f>
        <v/>
      </c>
      <c r="AE62" s="699" t="str">
        <f t="array" ref="AE62">iferror(index('Internal Staffing Calculator'!$R$9:$BL$115, match($A62,'Internal Staffing Calculator'!$B$9:$B169,0),match(AE$5,'Internal Staffing Calculator'!$R$7:$BL$7,0)),"")</f>
        <v/>
      </c>
      <c r="AF62" s="699" t="str">
        <f t="array" ref="AF62">iferror(index('Internal Staffing Calculator'!$R$9:$BL$115, match($A62,'Internal Staffing Calculator'!$B$9:$B169,0),match(AF$5,'Internal Staffing Calculator'!$R$7:$BL$7,0)),"")</f>
        <v/>
      </c>
      <c r="AG62" s="699" t="str">
        <f t="array" ref="AG62">iferror(index('Internal Staffing Calculator'!$R$9:$BL$115, match($A62,'Internal Staffing Calculator'!$B$9:$B169,0),match(AG$5,'Internal Staffing Calculator'!$R$7:$BL$7,0)),"")</f>
        <v/>
      </c>
      <c r="AH62" s="699" t="str">
        <f t="array" ref="AH62">iferror(index('Internal Staffing Calculator'!$R$9:$BL$115, match($A62,'Internal Staffing Calculator'!$B$9:$B169,0),match(AH$5,'Internal Staffing Calculator'!$R$7:$BL$7,0)),"")</f>
        <v/>
      </c>
      <c r="AI62" s="699" t="str">
        <f t="array" ref="AI62">iferror(index('Internal Staffing Calculator'!$R$9:$BL$115, match($A62,'Internal Staffing Calculator'!$B$9:$B169,0),match(AI$5,'Internal Staffing Calculator'!$R$7:$BL$7,0)),"")</f>
        <v/>
      </c>
      <c r="AJ62" s="699" t="str">
        <f t="array" ref="AJ62">iferror(index('Internal Staffing Calculator'!$R$9:$BL$115, match($A62,'Internal Staffing Calculator'!$B$9:$B169,0),match(AJ$5,'Internal Staffing Calculator'!$R$7:$BL$7,0)),"")</f>
        <v/>
      </c>
      <c r="AK62" s="699" t="str">
        <f t="array" ref="AK62">iferror(index('Internal Staffing Calculator'!$R$9:$BL$115, match($A62,'Internal Staffing Calculator'!$B$9:$B169,0),match(AK$5,'Internal Staffing Calculator'!$R$7:$BL$7,0)),"")</f>
        <v/>
      </c>
      <c r="AL62" s="699" t="str">
        <f t="array" ref="AL62">iferror(index('Internal Staffing Calculator'!$R$9:$BL$115, match($A62,'Internal Staffing Calculator'!$B$9:$B169,0),match(AL$5,'Internal Staffing Calculator'!$R$7:$BL$7,0)),"")</f>
        <v/>
      </c>
      <c r="AM62" s="699" t="str">
        <f t="array" ref="AM62">iferror(index('Internal Staffing Calculator'!$R$9:$BL$115, match($A62,'Internal Staffing Calculator'!$B$9:$B169,0),match(AM$5,'Internal Staffing Calculator'!$R$7:$BL$7,0)),"")</f>
        <v/>
      </c>
      <c r="AN62" s="699" t="str">
        <f t="array" ref="AN62">iferror(index('Internal Staffing Calculator'!$R$9:$BL$115, match($A62,'Internal Staffing Calculator'!$B$9:$B169,0),match(AN$5,'Internal Staffing Calculator'!$R$7:$BL$7,0)),"")</f>
        <v/>
      </c>
      <c r="AO62" s="699" t="str">
        <f t="array" ref="AO62">iferror(index('Internal Staffing Calculator'!$R$9:$BL$115, match($A62,'Internal Staffing Calculator'!$B$9:$B169,0),match(AO$5,'Internal Staffing Calculator'!$R$7:$BL$7,0)),"")</f>
        <v/>
      </c>
      <c r="AP62" s="699" t="str">
        <f t="array" ref="AP62">iferror(index('Internal Staffing Calculator'!$R$9:$BL$115, match($A62,'Internal Staffing Calculator'!$B$9:$B169,0),match(AP$5,'Internal Staffing Calculator'!$R$7:$BL$7,0)),"")</f>
        <v/>
      </c>
      <c r="AQ62" s="699" t="str">
        <f t="array" ref="AQ62">iferror(index('Internal Staffing Calculator'!$R$9:$BL$115, match($A62,'Internal Staffing Calculator'!$B$9:$B169,0),match(AQ$5,'Internal Staffing Calculator'!$R$7:$BL$7,0)),"")</f>
        <v/>
      </c>
      <c r="AR62" s="699" t="str">
        <f t="array" ref="AR62">iferror(index('Internal Staffing Calculator'!$R$9:$BL$115, match($A62,'Internal Staffing Calculator'!$B$9:$B169,0),match(AR$5,'Internal Staffing Calculator'!$R$7:$BL$7,0)),"")</f>
        <v/>
      </c>
      <c r="AS62" s="699" t="str">
        <f t="array" ref="AS62">iferror(index('Internal Staffing Calculator'!$R$9:$BL$115, match($A62,'Internal Staffing Calculator'!$B$9:$B169,0),match(AS$5,'Internal Staffing Calculator'!$R$7:$BL$7,0)),"")</f>
        <v/>
      </c>
      <c r="AT62" s="699" t="str">
        <f t="array" ref="AT62">iferror(index('Internal Staffing Calculator'!$R$9:$BL$115, match($A62,'Internal Staffing Calculator'!$B$9:$B169,0),match(AT$5,'Internal Staffing Calculator'!$R$7:$BL$7,0)),"")</f>
        <v/>
      </c>
      <c r="AU62" s="699" t="str">
        <f t="array" ref="AU62">iferror(index('Internal Staffing Calculator'!$R$9:$BL$115, match($A62,'Internal Staffing Calculator'!$B$9:$B169,0),match(AU$5,'Internal Staffing Calculator'!$R$7:$BL$7,0)),"")</f>
        <v/>
      </c>
      <c r="AV62" s="699" t="str">
        <f t="array" ref="AV62">iferror(index('Internal Staffing Calculator'!$R$9:$BL$115, match($A62,'Internal Staffing Calculator'!$B$9:$B169,0),match(AV$5,'Internal Staffing Calculator'!$R$7:$BL$7,0)),"")</f>
        <v/>
      </c>
      <c r="AW62" s="699" t="str">
        <f t="array" ref="AW62">iferror(index('Internal Staffing Calculator'!$R$9:$BL$115, match($A62,'Internal Staffing Calculator'!$B$9:$B169,0),match(AW$5,'Internal Staffing Calculator'!$R$7:$BL$7,0)),"")</f>
        <v/>
      </c>
      <c r="AX62" s="699" t="str">
        <f t="array" ref="AX62">iferror(index('Internal Staffing Calculator'!$R$9:$BL$115, match($A62,'Internal Staffing Calculator'!$B$9:$B169,0),match(AX$5,'Internal Staffing Calculator'!$R$7:$BL$7,0)),"")</f>
        <v/>
      </c>
      <c r="AY62" s="699" t="str">
        <f t="array" ref="AY62">iferror(index('Internal Staffing Calculator'!$R$9:$BL$115, match($A62,'Internal Staffing Calculator'!$B$9:$B169,0),match(AY$5,'Internal Staffing Calculator'!$R$7:$BL$7,0)),"")</f>
        <v/>
      </c>
      <c r="AZ62" s="699" t="str">
        <f t="array" ref="AZ62">iferror(index('Internal Staffing Calculator'!$R$9:$BL$115, match($A62,'Internal Staffing Calculator'!$B$9:$B169,0),match(AZ$5,'Internal Staffing Calculator'!$R$7:$BL$7,0)),"")</f>
        <v/>
      </c>
      <c r="BA62" s="699" t="str">
        <f t="array" ref="BA62">iferror(index('Internal Staffing Calculator'!$R$9:$BL$115, match($A62,'Internal Staffing Calculator'!$B$9:$B169,0),match(BA$5,'Internal Staffing Calculator'!$R$7:$BL$7,0)),"")</f>
        <v/>
      </c>
    </row>
    <row r="63">
      <c r="A63" s="693"/>
      <c r="B63" s="812" t="str">
        <f t="array" ref="B63">iferror(index('Internal Staffing Calculator'!P:P,match(A63,'Internal Staffing Calculator'!B:B,0)),"")</f>
        <v/>
      </c>
      <c r="C63" s="813" t="str">
        <f t="array" ref="C63">iferror(index('Internal Staffing Calculator'!BM:BM,match(A63,'Internal Staffing Calculator'!B:B,0)),"")</f>
        <v/>
      </c>
      <c r="D63" s="814" t="str">
        <f t="array" ref="D63">iferror(index('Internal Staffing Calculator'!F:F,match(A63,'Internal Staffing Calculator'!B:B,0)),"")</f>
        <v/>
      </c>
      <c r="E63" s="815">
        <f t="shared" si="4"/>
        <v>0</v>
      </c>
      <c r="F63" s="689"/>
      <c r="G63" s="699" t="str">
        <f t="array" ref="G63">iferror(index('Internal Staffing Calculator'!$R$9:$BL$115, match($A63,'Internal Staffing Calculator'!$B$9:$B169,0),match(G$5,'Internal Staffing Calculator'!$R$7:$BL$7,0)),"")</f>
        <v/>
      </c>
      <c r="H63" s="699" t="str">
        <f t="array" ref="H63">iferror(index('Internal Staffing Calculator'!$R$9:$BL$115, match($A63,'Internal Staffing Calculator'!$B$9:$B169,0),match(H$5,'Internal Staffing Calculator'!$R$7:$BL$7,0)),"")</f>
        <v/>
      </c>
      <c r="I63" s="699" t="str">
        <f t="array" ref="I63">iferror(index('Internal Staffing Calculator'!$R$9:$BL$115, match($A63,'Internal Staffing Calculator'!$B$9:$B169,0),match(I$5,'Internal Staffing Calculator'!$R$7:$BL$7,0)),"")</f>
        <v/>
      </c>
      <c r="J63" s="699" t="str">
        <f t="array" ref="J63">iferror(index('Internal Staffing Calculator'!$R$9:$BL$115, match($A63,'Internal Staffing Calculator'!$B$9:$B169,0),match(J$5,'Internal Staffing Calculator'!$R$7:$BL$7,0)),"")</f>
        <v/>
      </c>
      <c r="K63" s="699" t="str">
        <f t="array" ref="K63">iferror(index('Internal Staffing Calculator'!$R$9:$BL$115, match($A63,'Internal Staffing Calculator'!$B$9:$B169,0),match(K$5,'Internal Staffing Calculator'!$R$7:$BL$7,0)),"")</f>
        <v/>
      </c>
      <c r="L63" s="699" t="str">
        <f t="array" ref="L63">iferror(index('Internal Staffing Calculator'!$R$9:$BL$115, match($A63,'Internal Staffing Calculator'!$B$9:$B169,0),match(L$5,'Internal Staffing Calculator'!$R$7:$BL$7,0)),"")</f>
        <v/>
      </c>
      <c r="M63" s="699" t="str">
        <f t="array" ref="M63">iferror(index('Internal Staffing Calculator'!$R$9:$BL$115, match($A63,'Internal Staffing Calculator'!$B$9:$B169,0),match(M$5,'Internal Staffing Calculator'!$R$7:$BL$7,0)),"")</f>
        <v/>
      </c>
      <c r="N63" s="699" t="str">
        <f t="array" ref="N63">iferror(index('Internal Staffing Calculator'!$R$9:$BL$115, match($A63,'Internal Staffing Calculator'!$B$9:$B169,0),match(N$5,'Internal Staffing Calculator'!$R$7:$BL$7,0)),"")</f>
        <v/>
      </c>
      <c r="O63" s="699" t="str">
        <f t="array" ref="O63">iferror(index('Internal Staffing Calculator'!$R$9:$BL$115, match($A63,'Internal Staffing Calculator'!$B$9:$B169,0),match(O$5,'Internal Staffing Calculator'!$R$7:$BL$7,0)),"")</f>
        <v/>
      </c>
      <c r="P63" s="699" t="str">
        <f t="array" ref="P63">iferror(index('Internal Staffing Calculator'!$R$9:$BL$115, match($A63,'Internal Staffing Calculator'!$B$9:$B169,0),match(P$5,'Internal Staffing Calculator'!$R$7:$BL$7,0)),"")</f>
        <v/>
      </c>
      <c r="Q63" s="699" t="str">
        <f t="array" ref="Q63">iferror(index('Internal Staffing Calculator'!$R$9:$BL$115, match($A63,'Internal Staffing Calculator'!$B$9:$B169,0),match(Q$5,'Internal Staffing Calculator'!$R$7:$BL$7,0)),"")</f>
        <v/>
      </c>
      <c r="R63" s="699" t="str">
        <f t="array" ref="R63">iferror(index('Internal Staffing Calculator'!$R$9:$BL$115, match($A63,'Internal Staffing Calculator'!$B$9:$B169,0),match(R$5,'Internal Staffing Calculator'!$R$7:$BL$7,0)),"")</f>
        <v/>
      </c>
      <c r="S63" s="699" t="str">
        <f t="array" ref="S63">iferror(index('Internal Staffing Calculator'!$R$9:$BL$115, match($A63,'Internal Staffing Calculator'!$B$9:$B169,0),match(S$5,'Internal Staffing Calculator'!$R$7:$BL$7,0)),"")</f>
        <v/>
      </c>
      <c r="T63" s="699" t="str">
        <f t="array" ref="T63">iferror(index('Internal Staffing Calculator'!$R$9:$BL$115, match($A63,'Internal Staffing Calculator'!$B$9:$B169,0),match(T$5,'Internal Staffing Calculator'!$R$7:$BL$7,0)),"")</f>
        <v/>
      </c>
      <c r="U63" s="699" t="str">
        <f t="array" ref="U63">iferror(index('Internal Staffing Calculator'!$R$9:$BL$115, match($A63,'Internal Staffing Calculator'!$B$9:$B169,0),match(U$5,'Internal Staffing Calculator'!$R$7:$BL$7,0)),"")</f>
        <v/>
      </c>
      <c r="V63" s="699" t="str">
        <f t="array" ref="V63">iferror(index('Internal Staffing Calculator'!$R$9:$BL$115, match($A63,'Internal Staffing Calculator'!$B$9:$B169,0),match(V$5,'Internal Staffing Calculator'!$R$7:$BL$7,0)),"")</f>
        <v/>
      </c>
      <c r="W63" s="699" t="str">
        <f t="array" ref="W63">iferror(index('Internal Staffing Calculator'!$R$9:$BL$115, match($A63,'Internal Staffing Calculator'!$B$9:$B169,0),match(W$5,'Internal Staffing Calculator'!$R$7:$BL$7,0)),"")</f>
        <v/>
      </c>
      <c r="X63" s="699" t="str">
        <f t="array" ref="X63">iferror(index('Internal Staffing Calculator'!$R$9:$BL$115, match($A63,'Internal Staffing Calculator'!$B$9:$B169,0),match(X$5,'Internal Staffing Calculator'!$R$7:$BL$7,0)),"")</f>
        <v/>
      </c>
      <c r="Y63" s="699" t="str">
        <f t="array" ref="Y63">iferror(index('Internal Staffing Calculator'!$R$9:$BL$115, match($A63,'Internal Staffing Calculator'!$B$9:$B169,0),match(Y$5,'Internal Staffing Calculator'!$R$7:$BL$7,0)),"")</f>
        <v/>
      </c>
      <c r="Z63" s="699" t="str">
        <f t="array" ref="Z63">iferror(index('Internal Staffing Calculator'!$R$9:$BL$115, match($A63,'Internal Staffing Calculator'!$B$9:$B169,0),match(Z$5,'Internal Staffing Calculator'!$R$7:$BL$7,0)),"")</f>
        <v/>
      </c>
      <c r="AA63" s="699" t="str">
        <f t="array" ref="AA63">iferror(index('Internal Staffing Calculator'!$R$9:$BL$115, match($A63,'Internal Staffing Calculator'!$B$9:$B169,0),match(AA$5,'Internal Staffing Calculator'!$R$7:$BL$7,0)),"")</f>
        <v/>
      </c>
      <c r="AB63" s="699" t="str">
        <f t="array" ref="AB63">iferror(index('Internal Staffing Calculator'!$R$9:$BL$115, match($A63,'Internal Staffing Calculator'!$B$9:$B169,0),match(AB$5,'Internal Staffing Calculator'!$R$7:$BL$7,0)),"")</f>
        <v/>
      </c>
      <c r="AC63" s="699" t="str">
        <f t="array" ref="AC63">iferror(index('Internal Staffing Calculator'!$R$9:$BL$115, match($A63,'Internal Staffing Calculator'!$B$9:$B169,0),match(AC$5,'Internal Staffing Calculator'!$R$7:$BL$7,0)),"")</f>
        <v/>
      </c>
      <c r="AD63" s="699" t="str">
        <f t="array" ref="AD63">iferror(index('Internal Staffing Calculator'!$R$9:$BL$115, match($A63,'Internal Staffing Calculator'!$B$9:$B169,0),match(AD$5,'Internal Staffing Calculator'!$R$7:$BL$7,0)),"")</f>
        <v/>
      </c>
      <c r="AE63" s="699" t="str">
        <f t="array" ref="AE63">iferror(index('Internal Staffing Calculator'!$R$9:$BL$115, match($A63,'Internal Staffing Calculator'!$B$9:$B169,0),match(AE$5,'Internal Staffing Calculator'!$R$7:$BL$7,0)),"")</f>
        <v/>
      </c>
      <c r="AF63" s="699" t="str">
        <f t="array" ref="AF63">iferror(index('Internal Staffing Calculator'!$R$9:$BL$115, match($A63,'Internal Staffing Calculator'!$B$9:$B169,0),match(AF$5,'Internal Staffing Calculator'!$R$7:$BL$7,0)),"")</f>
        <v/>
      </c>
      <c r="AG63" s="699" t="str">
        <f t="array" ref="AG63">iferror(index('Internal Staffing Calculator'!$R$9:$BL$115, match($A63,'Internal Staffing Calculator'!$B$9:$B169,0),match(AG$5,'Internal Staffing Calculator'!$R$7:$BL$7,0)),"")</f>
        <v/>
      </c>
      <c r="AH63" s="699" t="str">
        <f t="array" ref="AH63">iferror(index('Internal Staffing Calculator'!$R$9:$BL$115, match($A63,'Internal Staffing Calculator'!$B$9:$B169,0),match(AH$5,'Internal Staffing Calculator'!$R$7:$BL$7,0)),"")</f>
        <v/>
      </c>
      <c r="AI63" s="699" t="str">
        <f t="array" ref="AI63">iferror(index('Internal Staffing Calculator'!$R$9:$BL$115, match($A63,'Internal Staffing Calculator'!$B$9:$B169,0),match(AI$5,'Internal Staffing Calculator'!$R$7:$BL$7,0)),"")</f>
        <v/>
      </c>
      <c r="AJ63" s="699" t="str">
        <f t="array" ref="AJ63">iferror(index('Internal Staffing Calculator'!$R$9:$BL$115, match($A63,'Internal Staffing Calculator'!$B$9:$B169,0),match(AJ$5,'Internal Staffing Calculator'!$R$7:$BL$7,0)),"")</f>
        <v/>
      </c>
      <c r="AK63" s="699" t="str">
        <f t="array" ref="AK63">iferror(index('Internal Staffing Calculator'!$R$9:$BL$115, match($A63,'Internal Staffing Calculator'!$B$9:$B169,0),match(AK$5,'Internal Staffing Calculator'!$R$7:$BL$7,0)),"")</f>
        <v/>
      </c>
      <c r="AL63" s="699" t="str">
        <f t="array" ref="AL63">iferror(index('Internal Staffing Calculator'!$R$9:$BL$115, match($A63,'Internal Staffing Calculator'!$B$9:$B169,0),match(AL$5,'Internal Staffing Calculator'!$R$7:$BL$7,0)),"")</f>
        <v/>
      </c>
      <c r="AM63" s="699" t="str">
        <f t="array" ref="AM63">iferror(index('Internal Staffing Calculator'!$R$9:$BL$115, match($A63,'Internal Staffing Calculator'!$B$9:$B169,0),match(AM$5,'Internal Staffing Calculator'!$R$7:$BL$7,0)),"")</f>
        <v/>
      </c>
      <c r="AN63" s="699" t="str">
        <f t="array" ref="AN63">iferror(index('Internal Staffing Calculator'!$R$9:$BL$115, match($A63,'Internal Staffing Calculator'!$B$9:$B169,0),match(AN$5,'Internal Staffing Calculator'!$R$7:$BL$7,0)),"")</f>
        <v/>
      </c>
      <c r="AO63" s="699" t="str">
        <f t="array" ref="AO63">iferror(index('Internal Staffing Calculator'!$R$9:$BL$115, match($A63,'Internal Staffing Calculator'!$B$9:$B169,0),match(AO$5,'Internal Staffing Calculator'!$R$7:$BL$7,0)),"")</f>
        <v/>
      </c>
      <c r="AP63" s="699" t="str">
        <f t="array" ref="AP63">iferror(index('Internal Staffing Calculator'!$R$9:$BL$115, match($A63,'Internal Staffing Calculator'!$B$9:$B169,0),match(AP$5,'Internal Staffing Calculator'!$R$7:$BL$7,0)),"")</f>
        <v/>
      </c>
      <c r="AQ63" s="699" t="str">
        <f t="array" ref="AQ63">iferror(index('Internal Staffing Calculator'!$R$9:$BL$115, match($A63,'Internal Staffing Calculator'!$B$9:$B169,0),match(AQ$5,'Internal Staffing Calculator'!$R$7:$BL$7,0)),"")</f>
        <v/>
      </c>
      <c r="AR63" s="699" t="str">
        <f t="array" ref="AR63">iferror(index('Internal Staffing Calculator'!$R$9:$BL$115, match($A63,'Internal Staffing Calculator'!$B$9:$B169,0),match(AR$5,'Internal Staffing Calculator'!$R$7:$BL$7,0)),"")</f>
        <v/>
      </c>
      <c r="AS63" s="699" t="str">
        <f t="array" ref="AS63">iferror(index('Internal Staffing Calculator'!$R$9:$BL$115, match($A63,'Internal Staffing Calculator'!$B$9:$B169,0),match(AS$5,'Internal Staffing Calculator'!$R$7:$BL$7,0)),"")</f>
        <v/>
      </c>
      <c r="AT63" s="699" t="str">
        <f t="array" ref="AT63">iferror(index('Internal Staffing Calculator'!$R$9:$BL$115, match($A63,'Internal Staffing Calculator'!$B$9:$B169,0),match(AT$5,'Internal Staffing Calculator'!$R$7:$BL$7,0)),"")</f>
        <v/>
      </c>
      <c r="AU63" s="699" t="str">
        <f t="array" ref="AU63">iferror(index('Internal Staffing Calculator'!$R$9:$BL$115, match($A63,'Internal Staffing Calculator'!$B$9:$B169,0),match(AU$5,'Internal Staffing Calculator'!$R$7:$BL$7,0)),"")</f>
        <v/>
      </c>
      <c r="AV63" s="699" t="str">
        <f t="array" ref="AV63">iferror(index('Internal Staffing Calculator'!$R$9:$BL$115, match($A63,'Internal Staffing Calculator'!$B$9:$B169,0),match(AV$5,'Internal Staffing Calculator'!$R$7:$BL$7,0)),"")</f>
        <v/>
      </c>
      <c r="AW63" s="699" t="str">
        <f t="array" ref="AW63">iferror(index('Internal Staffing Calculator'!$R$9:$BL$115, match($A63,'Internal Staffing Calculator'!$B$9:$B169,0),match(AW$5,'Internal Staffing Calculator'!$R$7:$BL$7,0)),"")</f>
        <v/>
      </c>
      <c r="AX63" s="699" t="str">
        <f t="array" ref="AX63">iferror(index('Internal Staffing Calculator'!$R$9:$BL$115, match($A63,'Internal Staffing Calculator'!$B$9:$B169,0),match(AX$5,'Internal Staffing Calculator'!$R$7:$BL$7,0)),"")</f>
        <v/>
      </c>
      <c r="AY63" s="699" t="str">
        <f t="array" ref="AY63">iferror(index('Internal Staffing Calculator'!$R$9:$BL$115, match($A63,'Internal Staffing Calculator'!$B$9:$B169,0),match(AY$5,'Internal Staffing Calculator'!$R$7:$BL$7,0)),"")</f>
        <v/>
      </c>
      <c r="AZ63" s="699" t="str">
        <f t="array" ref="AZ63">iferror(index('Internal Staffing Calculator'!$R$9:$BL$115, match($A63,'Internal Staffing Calculator'!$B$9:$B169,0),match(AZ$5,'Internal Staffing Calculator'!$R$7:$BL$7,0)),"")</f>
        <v/>
      </c>
      <c r="BA63" s="699" t="str">
        <f t="array" ref="BA63">iferror(index('Internal Staffing Calculator'!$R$9:$BL$115, match($A63,'Internal Staffing Calculator'!$B$9:$B169,0),match(BA$5,'Internal Staffing Calculator'!$R$7:$BL$7,0)),"")</f>
        <v/>
      </c>
    </row>
    <row r="64">
      <c r="A64" s="693"/>
      <c r="B64" s="812" t="str">
        <f t="array" ref="B64">iferror(index('Internal Staffing Calculator'!P:P,match(A64,'Internal Staffing Calculator'!B:B,0)),"")</f>
        <v/>
      </c>
      <c r="C64" s="813" t="str">
        <f t="array" ref="C64">iferror(index('Internal Staffing Calculator'!BM:BM,match(A64,'Internal Staffing Calculator'!B:B,0)),"")</f>
        <v/>
      </c>
      <c r="D64" s="814" t="str">
        <f t="array" ref="D64">iferror(index('Internal Staffing Calculator'!F:F,match(A64,'Internal Staffing Calculator'!B:B,0)),"")</f>
        <v/>
      </c>
      <c r="E64" s="815">
        <f t="shared" si="4"/>
        <v>0</v>
      </c>
      <c r="F64" s="689"/>
      <c r="G64" s="699" t="str">
        <f t="array" ref="G64">iferror(index('Internal Staffing Calculator'!$R$9:$BL$115, match($A64,'Internal Staffing Calculator'!$B$9:$B169,0),match(G$5,'Internal Staffing Calculator'!$R$7:$BL$7,0)),"")</f>
        <v/>
      </c>
      <c r="H64" s="699" t="str">
        <f t="array" ref="H64">iferror(index('Internal Staffing Calculator'!$R$9:$BL$115, match($A64,'Internal Staffing Calculator'!$B$9:$B169,0),match(H$5,'Internal Staffing Calculator'!$R$7:$BL$7,0)),"")</f>
        <v/>
      </c>
      <c r="I64" s="699" t="str">
        <f t="array" ref="I64">iferror(index('Internal Staffing Calculator'!$R$9:$BL$115, match($A64,'Internal Staffing Calculator'!$B$9:$B169,0),match(I$5,'Internal Staffing Calculator'!$R$7:$BL$7,0)),"")</f>
        <v/>
      </c>
      <c r="J64" s="699" t="str">
        <f t="array" ref="J64">iferror(index('Internal Staffing Calculator'!$R$9:$BL$115, match($A64,'Internal Staffing Calculator'!$B$9:$B169,0),match(J$5,'Internal Staffing Calculator'!$R$7:$BL$7,0)),"")</f>
        <v/>
      </c>
      <c r="K64" s="699" t="str">
        <f t="array" ref="K64">iferror(index('Internal Staffing Calculator'!$R$9:$BL$115, match($A64,'Internal Staffing Calculator'!$B$9:$B169,0),match(K$5,'Internal Staffing Calculator'!$R$7:$BL$7,0)),"")</f>
        <v/>
      </c>
      <c r="L64" s="699" t="str">
        <f t="array" ref="L64">iferror(index('Internal Staffing Calculator'!$R$9:$BL$115, match($A64,'Internal Staffing Calculator'!$B$9:$B169,0),match(L$5,'Internal Staffing Calculator'!$R$7:$BL$7,0)),"")</f>
        <v/>
      </c>
      <c r="M64" s="699" t="str">
        <f t="array" ref="M64">iferror(index('Internal Staffing Calculator'!$R$9:$BL$115, match($A64,'Internal Staffing Calculator'!$B$9:$B169,0),match(M$5,'Internal Staffing Calculator'!$R$7:$BL$7,0)),"")</f>
        <v/>
      </c>
      <c r="N64" s="699" t="str">
        <f t="array" ref="N64">iferror(index('Internal Staffing Calculator'!$R$9:$BL$115, match($A64,'Internal Staffing Calculator'!$B$9:$B169,0),match(N$5,'Internal Staffing Calculator'!$R$7:$BL$7,0)),"")</f>
        <v/>
      </c>
      <c r="O64" s="699" t="str">
        <f t="array" ref="O64">iferror(index('Internal Staffing Calculator'!$R$9:$BL$115, match($A64,'Internal Staffing Calculator'!$B$9:$B169,0),match(O$5,'Internal Staffing Calculator'!$R$7:$BL$7,0)),"")</f>
        <v/>
      </c>
      <c r="P64" s="699" t="str">
        <f t="array" ref="P64">iferror(index('Internal Staffing Calculator'!$R$9:$BL$115, match($A64,'Internal Staffing Calculator'!$B$9:$B169,0),match(P$5,'Internal Staffing Calculator'!$R$7:$BL$7,0)),"")</f>
        <v/>
      </c>
      <c r="Q64" s="699" t="str">
        <f t="array" ref="Q64">iferror(index('Internal Staffing Calculator'!$R$9:$BL$115, match($A64,'Internal Staffing Calculator'!$B$9:$B169,0),match(Q$5,'Internal Staffing Calculator'!$R$7:$BL$7,0)),"")</f>
        <v/>
      </c>
      <c r="R64" s="699" t="str">
        <f t="array" ref="R64">iferror(index('Internal Staffing Calculator'!$R$9:$BL$115, match($A64,'Internal Staffing Calculator'!$B$9:$B169,0),match(R$5,'Internal Staffing Calculator'!$R$7:$BL$7,0)),"")</f>
        <v/>
      </c>
      <c r="S64" s="699" t="str">
        <f t="array" ref="S64">iferror(index('Internal Staffing Calculator'!$R$9:$BL$115, match($A64,'Internal Staffing Calculator'!$B$9:$B169,0),match(S$5,'Internal Staffing Calculator'!$R$7:$BL$7,0)),"")</f>
        <v/>
      </c>
      <c r="T64" s="699" t="str">
        <f t="array" ref="T64">iferror(index('Internal Staffing Calculator'!$R$9:$BL$115, match($A64,'Internal Staffing Calculator'!$B$9:$B169,0),match(T$5,'Internal Staffing Calculator'!$R$7:$BL$7,0)),"")</f>
        <v/>
      </c>
      <c r="U64" s="699" t="str">
        <f t="array" ref="U64">iferror(index('Internal Staffing Calculator'!$R$9:$BL$115, match($A64,'Internal Staffing Calculator'!$B$9:$B169,0),match(U$5,'Internal Staffing Calculator'!$R$7:$BL$7,0)),"")</f>
        <v/>
      </c>
      <c r="V64" s="699" t="str">
        <f t="array" ref="V64">iferror(index('Internal Staffing Calculator'!$R$9:$BL$115, match($A64,'Internal Staffing Calculator'!$B$9:$B169,0),match(V$5,'Internal Staffing Calculator'!$R$7:$BL$7,0)),"")</f>
        <v/>
      </c>
      <c r="W64" s="699" t="str">
        <f t="array" ref="W64">iferror(index('Internal Staffing Calculator'!$R$9:$BL$115, match($A64,'Internal Staffing Calculator'!$B$9:$B169,0),match(W$5,'Internal Staffing Calculator'!$R$7:$BL$7,0)),"")</f>
        <v/>
      </c>
      <c r="X64" s="699" t="str">
        <f t="array" ref="X64">iferror(index('Internal Staffing Calculator'!$R$9:$BL$115, match($A64,'Internal Staffing Calculator'!$B$9:$B169,0),match(X$5,'Internal Staffing Calculator'!$R$7:$BL$7,0)),"")</f>
        <v/>
      </c>
      <c r="Y64" s="699" t="str">
        <f t="array" ref="Y64">iferror(index('Internal Staffing Calculator'!$R$9:$BL$115, match($A64,'Internal Staffing Calculator'!$B$9:$B169,0),match(Y$5,'Internal Staffing Calculator'!$R$7:$BL$7,0)),"")</f>
        <v/>
      </c>
      <c r="Z64" s="699" t="str">
        <f t="array" ref="Z64">iferror(index('Internal Staffing Calculator'!$R$9:$BL$115, match($A64,'Internal Staffing Calculator'!$B$9:$B169,0),match(Z$5,'Internal Staffing Calculator'!$R$7:$BL$7,0)),"")</f>
        <v/>
      </c>
      <c r="AA64" s="699" t="str">
        <f t="array" ref="AA64">iferror(index('Internal Staffing Calculator'!$R$9:$BL$115, match($A64,'Internal Staffing Calculator'!$B$9:$B169,0),match(AA$5,'Internal Staffing Calculator'!$R$7:$BL$7,0)),"")</f>
        <v/>
      </c>
      <c r="AB64" s="699" t="str">
        <f t="array" ref="AB64">iferror(index('Internal Staffing Calculator'!$R$9:$BL$115, match($A64,'Internal Staffing Calculator'!$B$9:$B169,0),match(AB$5,'Internal Staffing Calculator'!$R$7:$BL$7,0)),"")</f>
        <v/>
      </c>
      <c r="AC64" s="699" t="str">
        <f t="array" ref="AC64">iferror(index('Internal Staffing Calculator'!$R$9:$BL$115, match($A64,'Internal Staffing Calculator'!$B$9:$B169,0),match(AC$5,'Internal Staffing Calculator'!$R$7:$BL$7,0)),"")</f>
        <v/>
      </c>
      <c r="AD64" s="699" t="str">
        <f t="array" ref="AD64">iferror(index('Internal Staffing Calculator'!$R$9:$BL$115, match($A64,'Internal Staffing Calculator'!$B$9:$B169,0),match(AD$5,'Internal Staffing Calculator'!$R$7:$BL$7,0)),"")</f>
        <v/>
      </c>
      <c r="AE64" s="699" t="str">
        <f t="array" ref="AE64">iferror(index('Internal Staffing Calculator'!$R$9:$BL$115, match($A64,'Internal Staffing Calculator'!$B$9:$B169,0),match(AE$5,'Internal Staffing Calculator'!$R$7:$BL$7,0)),"")</f>
        <v/>
      </c>
      <c r="AF64" s="699" t="str">
        <f t="array" ref="AF64">iferror(index('Internal Staffing Calculator'!$R$9:$BL$115, match($A64,'Internal Staffing Calculator'!$B$9:$B169,0),match(AF$5,'Internal Staffing Calculator'!$R$7:$BL$7,0)),"")</f>
        <v/>
      </c>
      <c r="AG64" s="699" t="str">
        <f t="array" ref="AG64">iferror(index('Internal Staffing Calculator'!$R$9:$BL$115, match($A64,'Internal Staffing Calculator'!$B$9:$B169,0),match(AG$5,'Internal Staffing Calculator'!$R$7:$BL$7,0)),"")</f>
        <v/>
      </c>
      <c r="AH64" s="699" t="str">
        <f t="array" ref="AH64">iferror(index('Internal Staffing Calculator'!$R$9:$BL$115, match($A64,'Internal Staffing Calculator'!$B$9:$B169,0),match(AH$5,'Internal Staffing Calculator'!$R$7:$BL$7,0)),"")</f>
        <v/>
      </c>
      <c r="AI64" s="699" t="str">
        <f t="array" ref="AI64">iferror(index('Internal Staffing Calculator'!$R$9:$BL$115, match($A64,'Internal Staffing Calculator'!$B$9:$B169,0),match(AI$5,'Internal Staffing Calculator'!$R$7:$BL$7,0)),"")</f>
        <v/>
      </c>
      <c r="AJ64" s="699" t="str">
        <f t="array" ref="AJ64">iferror(index('Internal Staffing Calculator'!$R$9:$BL$115, match($A64,'Internal Staffing Calculator'!$B$9:$B169,0),match(AJ$5,'Internal Staffing Calculator'!$R$7:$BL$7,0)),"")</f>
        <v/>
      </c>
      <c r="AK64" s="699" t="str">
        <f t="array" ref="AK64">iferror(index('Internal Staffing Calculator'!$R$9:$BL$115, match($A64,'Internal Staffing Calculator'!$B$9:$B169,0),match(AK$5,'Internal Staffing Calculator'!$R$7:$BL$7,0)),"")</f>
        <v/>
      </c>
      <c r="AL64" s="699" t="str">
        <f t="array" ref="AL64">iferror(index('Internal Staffing Calculator'!$R$9:$BL$115, match($A64,'Internal Staffing Calculator'!$B$9:$B169,0),match(AL$5,'Internal Staffing Calculator'!$R$7:$BL$7,0)),"")</f>
        <v/>
      </c>
      <c r="AM64" s="699" t="str">
        <f t="array" ref="AM64">iferror(index('Internal Staffing Calculator'!$R$9:$BL$115, match($A64,'Internal Staffing Calculator'!$B$9:$B169,0),match(AM$5,'Internal Staffing Calculator'!$R$7:$BL$7,0)),"")</f>
        <v/>
      </c>
      <c r="AN64" s="699" t="str">
        <f t="array" ref="AN64">iferror(index('Internal Staffing Calculator'!$R$9:$BL$115, match($A64,'Internal Staffing Calculator'!$B$9:$B169,0),match(AN$5,'Internal Staffing Calculator'!$R$7:$BL$7,0)),"")</f>
        <v/>
      </c>
      <c r="AO64" s="699" t="str">
        <f t="array" ref="AO64">iferror(index('Internal Staffing Calculator'!$R$9:$BL$115, match($A64,'Internal Staffing Calculator'!$B$9:$B169,0),match(AO$5,'Internal Staffing Calculator'!$R$7:$BL$7,0)),"")</f>
        <v/>
      </c>
      <c r="AP64" s="699" t="str">
        <f t="array" ref="AP64">iferror(index('Internal Staffing Calculator'!$R$9:$BL$115, match($A64,'Internal Staffing Calculator'!$B$9:$B169,0),match(AP$5,'Internal Staffing Calculator'!$R$7:$BL$7,0)),"")</f>
        <v/>
      </c>
      <c r="AQ64" s="699" t="str">
        <f t="array" ref="AQ64">iferror(index('Internal Staffing Calculator'!$R$9:$BL$115, match($A64,'Internal Staffing Calculator'!$B$9:$B169,0),match(AQ$5,'Internal Staffing Calculator'!$R$7:$BL$7,0)),"")</f>
        <v/>
      </c>
      <c r="AR64" s="699" t="str">
        <f t="array" ref="AR64">iferror(index('Internal Staffing Calculator'!$R$9:$BL$115, match($A64,'Internal Staffing Calculator'!$B$9:$B169,0),match(AR$5,'Internal Staffing Calculator'!$R$7:$BL$7,0)),"")</f>
        <v/>
      </c>
      <c r="AS64" s="699" t="str">
        <f t="array" ref="AS64">iferror(index('Internal Staffing Calculator'!$R$9:$BL$115, match($A64,'Internal Staffing Calculator'!$B$9:$B169,0),match(AS$5,'Internal Staffing Calculator'!$R$7:$BL$7,0)),"")</f>
        <v/>
      </c>
      <c r="AT64" s="699" t="str">
        <f t="array" ref="AT64">iferror(index('Internal Staffing Calculator'!$R$9:$BL$115, match($A64,'Internal Staffing Calculator'!$B$9:$B169,0),match(AT$5,'Internal Staffing Calculator'!$R$7:$BL$7,0)),"")</f>
        <v/>
      </c>
      <c r="AU64" s="699" t="str">
        <f t="array" ref="AU64">iferror(index('Internal Staffing Calculator'!$R$9:$BL$115, match($A64,'Internal Staffing Calculator'!$B$9:$B169,0),match(AU$5,'Internal Staffing Calculator'!$R$7:$BL$7,0)),"")</f>
        <v/>
      </c>
      <c r="AV64" s="699" t="str">
        <f t="array" ref="AV64">iferror(index('Internal Staffing Calculator'!$R$9:$BL$115, match($A64,'Internal Staffing Calculator'!$B$9:$B169,0),match(AV$5,'Internal Staffing Calculator'!$R$7:$BL$7,0)),"")</f>
        <v/>
      </c>
      <c r="AW64" s="699" t="str">
        <f t="array" ref="AW64">iferror(index('Internal Staffing Calculator'!$R$9:$BL$115, match($A64,'Internal Staffing Calculator'!$B$9:$B169,0),match(AW$5,'Internal Staffing Calculator'!$R$7:$BL$7,0)),"")</f>
        <v/>
      </c>
      <c r="AX64" s="699" t="str">
        <f t="array" ref="AX64">iferror(index('Internal Staffing Calculator'!$R$9:$BL$115, match($A64,'Internal Staffing Calculator'!$B$9:$B169,0),match(AX$5,'Internal Staffing Calculator'!$R$7:$BL$7,0)),"")</f>
        <v/>
      </c>
      <c r="AY64" s="699" t="str">
        <f t="array" ref="AY64">iferror(index('Internal Staffing Calculator'!$R$9:$BL$115, match($A64,'Internal Staffing Calculator'!$B$9:$B169,0),match(AY$5,'Internal Staffing Calculator'!$R$7:$BL$7,0)),"")</f>
        <v/>
      </c>
      <c r="AZ64" s="699" t="str">
        <f t="array" ref="AZ64">iferror(index('Internal Staffing Calculator'!$R$9:$BL$115, match($A64,'Internal Staffing Calculator'!$B$9:$B169,0),match(AZ$5,'Internal Staffing Calculator'!$R$7:$BL$7,0)),"")</f>
        <v/>
      </c>
      <c r="BA64" s="699" t="str">
        <f t="array" ref="BA64">iferror(index('Internal Staffing Calculator'!$R$9:$BL$115, match($A64,'Internal Staffing Calculator'!$B$9:$B169,0),match(BA$5,'Internal Staffing Calculator'!$R$7:$BL$7,0)),"")</f>
        <v/>
      </c>
    </row>
    <row r="65">
      <c r="A65" s="682"/>
      <c r="B65" s="812" t="str">
        <f t="array" ref="B65">iferror(index('Internal Staffing Calculator'!P:P,match(A65,'Internal Staffing Calculator'!B:B,0)),"")</f>
        <v/>
      </c>
      <c r="C65" s="813" t="str">
        <f t="array" ref="C65">iferror(index('Internal Staffing Calculator'!BM:BM,match(A65,'Internal Staffing Calculator'!B:B,0)),"")</f>
        <v/>
      </c>
      <c r="D65" s="814" t="str">
        <f t="array" ref="D65">iferror(index('Internal Staffing Calculator'!F:F,match(A65,'Internal Staffing Calculator'!B:B,0)),"")</f>
        <v/>
      </c>
      <c r="E65" s="815">
        <f t="shared" si="4"/>
        <v>0</v>
      </c>
      <c r="F65" s="689"/>
      <c r="G65" s="699" t="str">
        <f t="array" ref="G65">iferror(index('Internal Staffing Calculator'!$R$9:$BL$115, match($A65,'Internal Staffing Calculator'!$B$9:$B169,0),match(G$5,'Internal Staffing Calculator'!$R$7:$BL$7,0)),"")</f>
        <v/>
      </c>
      <c r="H65" s="699" t="str">
        <f t="array" ref="H65">iferror(index('Internal Staffing Calculator'!$R$9:$BL$115, match($A65,'Internal Staffing Calculator'!$B$9:$B169,0),match(H$5,'Internal Staffing Calculator'!$R$7:$BL$7,0)),"")</f>
        <v/>
      </c>
      <c r="I65" s="699" t="str">
        <f t="array" ref="I65">iferror(index('Internal Staffing Calculator'!$R$9:$BL$115, match($A65,'Internal Staffing Calculator'!$B$9:$B169,0),match(I$5,'Internal Staffing Calculator'!$R$7:$BL$7,0)),"")</f>
        <v/>
      </c>
      <c r="J65" s="699" t="str">
        <f t="array" ref="J65">iferror(index('Internal Staffing Calculator'!$R$9:$BL$115, match($A65,'Internal Staffing Calculator'!$B$9:$B169,0),match(J$5,'Internal Staffing Calculator'!$R$7:$BL$7,0)),"")</f>
        <v/>
      </c>
      <c r="K65" s="699" t="str">
        <f t="array" ref="K65">iferror(index('Internal Staffing Calculator'!$R$9:$BL$115, match($A65,'Internal Staffing Calculator'!$B$9:$B169,0),match(K$5,'Internal Staffing Calculator'!$R$7:$BL$7,0)),"")</f>
        <v/>
      </c>
      <c r="L65" s="699" t="str">
        <f t="array" ref="L65">iferror(index('Internal Staffing Calculator'!$R$9:$BL$115, match($A65,'Internal Staffing Calculator'!$B$9:$B169,0),match(L$5,'Internal Staffing Calculator'!$R$7:$BL$7,0)),"")</f>
        <v/>
      </c>
      <c r="M65" s="699" t="str">
        <f t="array" ref="M65">iferror(index('Internal Staffing Calculator'!$R$9:$BL$115, match($A65,'Internal Staffing Calculator'!$B$9:$B169,0),match(M$5,'Internal Staffing Calculator'!$R$7:$BL$7,0)),"")</f>
        <v/>
      </c>
      <c r="N65" s="699" t="str">
        <f t="array" ref="N65">iferror(index('Internal Staffing Calculator'!$R$9:$BL$115, match($A65,'Internal Staffing Calculator'!$B$9:$B169,0),match(N$5,'Internal Staffing Calculator'!$R$7:$BL$7,0)),"")</f>
        <v/>
      </c>
      <c r="O65" s="699" t="str">
        <f t="array" ref="O65">iferror(index('Internal Staffing Calculator'!$R$9:$BL$115, match($A65,'Internal Staffing Calculator'!$B$9:$B169,0),match(O$5,'Internal Staffing Calculator'!$R$7:$BL$7,0)),"")</f>
        <v/>
      </c>
      <c r="P65" s="699" t="str">
        <f t="array" ref="P65">iferror(index('Internal Staffing Calculator'!$R$9:$BL$115, match($A65,'Internal Staffing Calculator'!$B$9:$B169,0),match(P$5,'Internal Staffing Calculator'!$R$7:$BL$7,0)),"")</f>
        <v/>
      </c>
      <c r="Q65" s="699" t="str">
        <f t="array" ref="Q65">iferror(index('Internal Staffing Calculator'!$R$9:$BL$115, match($A65,'Internal Staffing Calculator'!$B$9:$B169,0),match(Q$5,'Internal Staffing Calculator'!$R$7:$BL$7,0)),"")</f>
        <v/>
      </c>
      <c r="R65" s="699" t="str">
        <f t="array" ref="R65">iferror(index('Internal Staffing Calculator'!$R$9:$BL$115, match($A65,'Internal Staffing Calculator'!$B$9:$B169,0),match(R$5,'Internal Staffing Calculator'!$R$7:$BL$7,0)),"")</f>
        <v/>
      </c>
      <c r="S65" s="699" t="str">
        <f t="array" ref="S65">iferror(index('Internal Staffing Calculator'!$R$9:$BL$115, match($A65,'Internal Staffing Calculator'!$B$9:$B169,0),match(S$5,'Internal Staffing Calculator'!$R$7:$BL$7,0)),"")</f>
        <v/>
      </c>
      <c r="T65" s="699" t="str">
        <f t="array" ref="T65">iferror(index('Internal Staffing Calculator'!$R$9:$BL$115, match($A65,'Internal Staffing Calculator'!$B$9:$B169,0),match(T$5,'Internal Staffing Calculator'!$R$7:$BL$7,0)),"")</f>
        <v/>
      </c>
      <c r="U65" s="699" t="str">
        <f t="array" ref="U65">iferror(index('Internal Staffing Calculator'!$R$9:$BL$115, match($A65,'Internal Staffing Calculator'!$B$9:$B169,0),match(U$5,'Internal Staffing Calculator'!$R$7:$BL$7,0)),"")</f>
        <v/>
      </c>
      <c r="V65" s="699" t="str">
        <f t="array" ref="V65">iferror(index('Internal Staffing Calculator'!$R$9:$BL$115, match($A65,'Internal Staffing Calculator'!$B$9:$B169,0),match(V$5,'Internal Staffing Calculator'!$R$7:$BL$7,0)),"")</f>
        <v/>
      </c>
      <c r="W65" s="699" t="str">
        <f t="array" ref="W65">iferror(index('Internal Staffing Calculator'!$R$9:$BL$115, match($A65,'Internal Staffing Calculator'!$B$9:$B169,0),match(W$5,'Internal Staffing Calculator'!$R$7:$BL$7,0)),"")</f>
        <v/>
      </c>
      <c r="X65" s="699" t="str">
        <f t="array" ref="X65">iferror(index('Internal Staffing Calculator'!$R$9:$BL$115, match($A65,'Internal Staffing Calculator'!$B$9:$B169,0),match(X$5,'Internal Staffing Calculator'!$R$7:$BL$7,0)),"")</f>
        <v/>
      </c>
      <c r="Y65" s="699" t="str">
        <f t="array" ref="Y65">iferror(index('Internal Staffing Calculator'!$R$9:$BL$115, match($A65,'Internal Staffing Calculator'!$B$9:$B169,0),match(Y$5,'Internal Staffing Calculator'!$R$7:$BL$7,0)),"")</f>
        <v/>
      </c>
      <c r="Z65" s="699" t="str">
        <f t="array" ref="Z65">iferror(index('Internal Staffing Calculator'!$R$9:$BL$115, match($A65,'Internal Staffing Calculator'!$B$9:$B169,0),match(Z$5,'Internal Staffing Calculator'!$R$7:$BL$7,0)),"")</f>
        <v/>
      </c>
      <c r="AA65" s="699" t="str">
        <f t="array" ref="AA65">iferror(index('Internal Staffing Calculator'!$R$9:$BL$115, match($A65,'Internal Staffing Calculator'!$B$9:$B169,0),match(AA$5,'Internal Staffing Calculator'!$R$7:$BL$7,0)),"")</f>
        <v/>
      </c>
      <c r="AB65" s="699" t="str">
        <f t="array" ref="AB65">iferror(index('Internal Staffing Calculator'!$R$9:$BL$115, match($A65,'Internal Staffing Calculator'!$B$9:$B169,0),match(AB$5,'Internal Staffing Calculator'!$R$7:$BL$7,0)),"")</f>
        <v/>
      </c>
      <c r="AC65" s="699" t="str">
        <f t="array" ref="AC65">iferror(index('Internal Staffing Calculator'!$R$9:$BL$115, match($A65,'Internal Staffing Calculator'!$B$9:$B169,0),match(AC$5,'Internal Staffing Calculator'!$R$7:$BL$7,0)),"")</f>
        <v/>
      </c>
      <c r="AD65" s="699" t="str">
        <f t="array" ref="AD65">iferror(index('Internal Staffing Calculator'!$R$9:$BL$115, match($A65,'Internal Staffing Calculator'!$B$9:$B169,0),match(AD$5,'Internal Staffing Calculator'!$R$7:$BL$7,0)),"")</f>
        <v/>
      </c>
      <c r="AE65" s="699" t="str">
        <f t="array" ref="AE65">iferror(index('Internal Staffing Calculator'!$R$9:$BL$115, match($A65,'Internal Staffing Calculator'!$B$9:$B169,0),match(AE$5,'Internal Staffing Calculator'!$R$7:$BL$7,0)),"")</f>
        <v/>
      </c>
      <c r="AF65" s="699" t="str">
        <f t="array" ref="AF65">iferror(index('Internal Staffing Calculator'!$R$9:$BL$115, match($A65,'Internal Staffing Calculator'!$B$9:$B169,0),match(AF$5,'Internal Staffing Calculator'!$R$7:$BL$7,0)),"")</f>
        <v/>
      </c>
      <c r="AG65" s="699" t="str">
        <f t="array" ref="AG65">iferror(index('Internal Staffing Calculator'!$R$9:$BL$115, match($A65,'Internal Staffing Calculator'!$B$9:$B169,0),match(AG$5,'Internal Staffing Calculator'!$R$7:$BL$7,0)),"")</f>
        <v/>
      </c>
      <c r="AH65" s="699" t="str">
        <f t="array" ref="AH65">iferror(index('Internal Staffing Calculator'!$R$9:$BL$115, match($A65,'Internal Staffing Calculator'!$B$9:$B169,0),match(AH$5,'Internal Staffing Calculator'!$R$7:$BL$7,0)),"")</f>
        <v/>
      </c>
      <c r="AI65" s="699" t="str">
        <f t="array" ref="AI65">iferror(index('Internal Staffing Calculator'!$R$9:$BL$115, match($A65,'Internal Staffing Calculator'!$B$9:$B169,0),match(AI$5,'Internal Staffing Calculator'!$R$7:$BL$7,0)),"")</f>
        <v/>
      </c>
      <c r="AJ65" s="699" t="str">
        <f t="array" ref="AJ65">iferror(index('Internal Staffing Calculator'!$R$9:$BL$115, match($A65,'Internal Staffing Calculator'!$B$9:$B169,0),match(AJ$5,'Internal Staffing Calculator'!$R$7:$BL$7,0)),"")</f>
        <v/>
      </c>
      <c r="AK65" s="699" t="str">
        <f t="array" ref="AK65">iferror(index('Internal Staffing Calculator'!$R$9:$BL$115, match($A65,'Internal Staffing Calculator'!$B$9:$B169,0),match(AK$5,'Internal Staffing Calculator'!$R$7:$BL$7,0)),"")</f>
        <v/>
      </c>
      <c r="AL65" s="699" t="str">
        <f t="array" ref="AL65">iferror(index('Internal Staffing Calculator'!$R$9:$BL$115, match($A65,'Internal Staffing Calculator'!$B$9:$B169,0),match(AL$5,'Internal Staffing Calculator'!$R$7:$BL$7,0)),"")</f>
        <v/>
      </c>
      <c r="AM65" s="699" t="str">
        <f t="array" ref="AM65">iferror(index('Internal Staffing Calculator'!$R$9:$BL$115, match($A65,'Internal Staffing Calculator'!$B$9:$B169,0),match(AM$5,'Internal Staffing Calculator'!$R$7:$BL$7,0)),"")</f>
        <v/>
      </c>
      <c r="AN65" s="699" t="str">
        <f t="array" ref="AN65">iferror(index('Internal Staffing Calculator'!$R$9:$BL$115, match($A65,'Internal Staffing Calculator'!$B$9:$B169,0),match(AN$5,'Internal Staffing Calculator'!$R$7:$BL$7,0)),"")</f>
        <v/>
      </c>
      <c r="AO65" s="699" t="str">
        <f t="array" ref="AO65">iferror(index('Internal Staffing Calculator'!$R$9:$BL$115, match($A65,'Internal Staffing Calculator'!$B$9:$B169,0),match(AO$5,'Internal Staffing Calculator'!$R$7:$BL$7,0)),"")</f>
        <v/>
      </c>
      <c r="AP65" s="699" t="str">
        <f t="array" ref="AP65">iferror(index('Internal Staffing Calculator'!$R$9:$BL$115, match($A65,'Internal Staffing Calculator'!$B$9:$B169,0),match(AP$5,'Internal Staffing Calculator'!$R$7:$BL$7,0)),"")</f>
        <v/>
      </c>
      <c r="AQ65" s="699" t="str">
        <f t="array" ref="AQ65">iferror(index('Internal Staffing Calculator'!$R$9:$BL$115, match($A65,'Internal Staffing Calculator'!$B$9:$B169,0),match(AQ$5,'Internal Staffing Calculator'!$R$7:$BL$7,0)),"")</f>
        <v/>
      </c>
      <c r="AR65" s="699" t="str">
        <f t="array" ref="AR65">iferror(index('Internal Staffing Calculator'!$R$9:$BL$115, match($A65,'Internal Staffing Calculator'!$B$9:$B169,0),match(AR$5,'Internal Staffing Calculator'!$R$7:$BL$7,0)),"")</f>
        <v/>
      </c>
      <c r="AS65" s="699" t="str">
        <f t="array" ref="AS65">iferror(index('Internal Staffing Calculator'!$R$9:$BL$115, match($A65,'Internal Staffing Calculator'!$B$9:$B169,0),match(AS$5,'Internal Staffing Calculator'!$R$7:$BL$7,0)),"")</f>
        <v/>
      </c>
      <c r="AT65" s="699" t="str">
        <f t="array" ref="AT65">iferror(index('Internal Staffing Calculator'!$R$9:$BL$115, match($A65,'Internal Staffing Calculator'!$B$9:$B169,0),match(AT$5,'Internal Staffing Calculator'!$R$7:$BL$7,0)),"")</f>
        <v/>
      </c>
      <c r="AU65" s="699" t="str">
        <f t="array" ref="AU65">iferror(index('Internal Staffing Calculator'!$R$9:$BL$115, match($A65,'Internal Staffing Calculator'!$B$9:$B169,0),match(AU$5,'Internal Staffing Calculator'!$R$7:$BL$7,0)),"")</f>
        <v/>
      </c>
      <c r="AV65" s="699" t="str">
        <f t="array" ref="AV65">iferror(index('Internal Staffing Calculator'!$R$9:$BL$115, match($A65,'Internal Staffing Calculator'!$B$9:$B169,0),match(AV$5,'Internal Staffing Calculator'!$R$7:$BL$7,0)),"")</f>
        <v/>
      </c>
      <c r="AW65" s="699" t="str">
        <f t="array" ref="AW65">iferror(index('Internal Staffing Calculator'!$R$9:$BL$115, match($A65,'Internal Staffing Calculator'!$B$9:$B169,0),match(AW$5,'Internal Staffing Calculator'!$R$7:$BL$7,0)),"")</f>
        <v/>
      </c>
      <c r="AX65" s="699" t="str">
        <f t="array" ref="AX65">iferror(index('Internal Staffing Calculator'!$R$9:$BL$115, match($A65,'Internal Staffing Calculator'!$B$9:$B169,0),match(AX$5,'Internal Staffing Calculator'!$R$7:$BL$7,0)),"")</f>
        <v/>
      </c>
      <c r="AY65" s="699" t="str">
        <f t="array" ref="AY65">iferror(index('Internal Staffing Calculator'!$R$9:$BL$115, match($A65,'Internal Staffing Calculator'!$B$9:$B169,0),match(AY$5,'Internal Staffing Calculator'!$R$7:$BL$7,0)),"")</f>
        <v/>
      </c>
      <c r="AZ65" s="699" t="str">
        <f t="array" ref="AZ65">iferror(index('Internal Staffing Calculator'!$R$9:$BL$115, match($A65,'Internal Staffing Calculator'!$B$9:$B169,0),match(AZ$5,'Internal Staffing Calculator'!$R$7:$BL$7,0)),"")</f>
        <v/>
      </c>
      <c r="BA65" s="699" t="str">
        <f t="array" ref="BA65">iferror(index('Internal Staffing Calculator'!$R$9:$BL$115, match($A65,'Internal Staffing Calculator'!$B$9:$B169,0),match(BA$5,'Internal Staffing Calculator'!$R$7:$BL$7,0)),"")</f>
        <v/>
      </c>
    </row>
    <row r="66">
      <c r="A66" s="693"/>
      <c r="B66" s="812" t="str">
        <f t="array" ref="B66">iferror(index('Internal Staffing Calculator'!P:P,match(A66,'Internal Staffing Calculator'!B:B,0)),"")</f>
        <v/>
      </c>
      <c r="C66" s="813" t="str">
        <f t="array" ref="C66">iferror(index('Internal Staffing Calculator'!BM:BM,match(A66,'Internal Staffing Calculator'!B:B,0)),"")</f>
        <v/>
      </c>
      <c r="D66" s="814" t="str">
        <f t="array" ref="D66">iferror(index('Internal Staffing Calculator'!F:F,match(A66,'Internal Staffing Calculator'!B:B,0)),"")</f>
        <v/>
      </c>
      <c r="E66" s="815">
        <f t="shared" si="4"/>
        <v>0</v>
      </c>
      <c r="F66" s="689"/>
      <c r="G66" s="699" t="str">
        <f t="array" ref="G66">iferror(index('Internal Staffing Calculator'!$R$9:$BL$115, match($A66,'Internal Staffing Calculator'!$B$9:$B169,0),match(G$5,'Internal Staffing Calculator'!$R$7:$BL$7,0)),"")</f>
        <v/>
      </c>
      <c r="H66" s="699" t="str">
        <f t="array" ref="H66">iferror(index('Internal Staffing Calculator'!$R$9:$BL$115, match($A66,'Internal Staffing Calculator'!$B$9:$B169,0),match(H$5,'Internal Staffing Calculator'!$R$7:$BL$7,0)),"")</f>
        <v/>
      </c>
      <c r="I66" s="699" t="str">
        <f t="array" ref="I66">iferror(index('Internal Staffing Calculator'!$R$9:$BL$115, match($A66,'Internal Staffing Calculator'!$B$9:$B169,0),match(I$5,'Internal Staffing Calculator'!$R$7:$BL$7,0)),"")</f>
        <v/>
      </c>
      <c r="J66" s="699" t="str">
        <f t="array" ref="J66">iferror(index('Internal Staffing Calculator'!$R$9:$BL$115, match($A66,'Internal Staffing Calculator'!$B$9:$B169,0),match(J$5,'Internal Staffing Calculator'!$R$7:$BL$7,0)),"")</f>
        <v/>
      </c>
      <c r="K66" s="699" t="str">
        <f t="array" ref="K66">iferror(index('Internal Staffing Calculator'!$R$9:$BL$115, match($A66,'Internal Staffing Calculator'!$B$9:$B169,0),match(K$5,'Internal Staffing Calculator'!$R$7:$BL$7,0)),"")</f>
        <v/>
      </c>
      <c r="L66" s="699" t="str">
        <f t="array" ref="L66">iferror(index('Internal Staffing Calculator'!$R$9:$BL$115, match($A66,'Internal Staffing Calculator'!$B$9:$B169,0),match(L$5,'Internal Staffing Calculator'!$R$7:$BL$7,0)),"")</f>
        <v/>
      </c>
      <c r="M66" s="699" t="str">
        <f t="array" ref="M66">iferror(index('Internal Staffing Calculator'!$R$9:$BL$115, match($A66,'Internal Staffing Calculator'!$B$9:$B169,0),match(M$5,'Internal Staffing Calculator'!$R$7:$BL$7,0)),"")</f>
        <v/>
      </c>
      <c r="N66" s="699" t="str">
        <f t="array" ref="N66">iferror(index('Internal Staffing Calculator'!$R$9:$BL$115, match($A66,'Internal Staffing Calculator'!$B$9:$B169,0),match(N$5,'Internal Staffing Calculator'!$R$7:$BL$7,0)),"")</f>
        <v/>
      </c>
      <c r="O66" s="699" t="str">
        <f t="array" ref="O66">iferror(index('Internal Staffing Calculator'!$R$9:$BL$115, match($A66,'Internal Staffing Calculator'!$B$9:$B169,0),match(O$5,'Internal Staffing Calculator'!$R$7:$BL$7,0)),"")</f>
        <v/>
      </c>
      <c r="P66" s="699" t="str">
        <f t="array" ref="P66">iferror(index('Internal Staffing Calculator'!$R$9:$BL$115, match($A66,'Internal Staffing Calculator'!$B$9:$B169,0),match(P$5,'Internal Staffing Calculator'!$R$7:$BL$7,0)),"")</f>
        <v/>
      </c>
      <c r="Q66" s="699" t="str">
        <f t="array" ref="Q66">iferror(index('Internal Staffing Calculator'!$R$9:$BL$115, match($A66,'Internal Staffing Calculator'!$B$9:$B169,0),match(Q$5,'Internal Staffing Calculator'!$R$7:$BL$7,0)),"")</f>
        <v/>
      </c>
      <c r="R66" s="699" t="str">
        <f t="array" ref="R66">iferror(index('Internal Staffing Calculator'!$R$9:$BL$115, match($A66,'Internal Staffing Calculator'!$B$9:$B169,0),match(R$5,'Internal Staffing Calculator'!$R$7:$BL$7,0)),"")</f>
        <v/>
      </c>
      <c r="S66" s="699" t="str">
        <f t="array" ref="S66">iferror(index('Internal Staffing Calculator'!$R$9:$BL$115, match($A66,'Internal Staffing Calculator'!$B$9:$B169,0),match(S$5,'Internal Staffing Calculator'!$R$7:$BL$7,0)),"")</f>
        <v/>
      </c>
      <c r="T66" s="699" t="str">
        <f t="array" ref="T66">iferror(index('Internal Staffing Calculator'!$R$9:$BL$115, match($A66,'Internal Staffing Calculator'!$B$9:$B169,0),match(T$5,'Internal Staffing Calculator'!$R$7:$BL$7,0)),"")</f>
        <v/>
      </c>
      <c r="U66" s="699" t="str">
        <f t="array" ref="U66">iferror(index('Internal Staffing Calculator'!$R$9:$BL$115, match($A66,'Internal Staffing Calculator'!$B$9:$B169,0),match(U$5,'Internal Staffing Calculator'!$R$7:$BL$7,0)),"")</f>
        <v/>
      </c>
      <c r="V66" s="699" t="str">
        <f t="array" ref="V66">iferror(index('Internal Staffing Calculator'!$R$9:$BL$115, match($A66,'Internal Staffing Calculator'!$B$9:$B169,0),match(V$5,'Internal Staffing Calculator'!$R$7:$BL$7,0)),"")</f>
        <v/>
      </c>
      <c r="W66" s="699" t="str">
        <f t="array" ref="W66">iferror(index('Internal Staffing Calculator'!$R$9:$BL$115, match($A66,'Internal Staffing Calculator'!$B$9:$B169,0),match(W$5,'Internal Staffing Calculator'!$R$7:$BL$7,0)),"")</f>
        <v/>
      </c>
      <c r="X66" s="699" t="str">
        <f t="array" ref="X66">iferror(index('Internal Staffing Calculator'!$R$9:$BL$115, match($A66,'Internal Staffing Calculator'!$B$9:$B169,0),match(X$5,'Internal Staffing Calculator'!$R$7:$BL$7,0)),"")</f>
        <v/>
      </c>
      <c r="Y66" s="699" t="str">
        <f t="array" ref="Y66">iferror(index('Internal Staffing Calculator'!$R$9:$BL$115, match($A66,'Internal Staffing Calculator'!$B$9:$B169,0),match(Y$5,'Internal Staffing Calculator'!$R$7:$BL$7,0)),"")</f>
        <v/>
      </c>
      <c r="Z66" s="699" t="str">
        <f t="array" ref="Z66">iferror(index('Internal Staffing Calculator'!$R$9:$BL$115, match($A66,'Internal Staffing Calculator'!$B$9:$B169,0),match(Z$5,'Internal Staffing Calculator'!$R$7:$BL$7,0)),"")</f>
        <v/>
      </c>
      <c r="AA66" s="699" t="str">
        <f t="array" ref="AA66">iferror(index('Internal Staffing Calculator'!$R$9:$BL$115, match($A66,'Internal Staffing Calculator'!$B$9:$B169,0),match(AA$5,'Internal Staffing Calculator'!$R$7:$BL$7,0)),"")</f>
        <v/>
      </c>
      <c r="AB66" s="699" t="str">
        <f t="array" ref="AB66">iferror(index('Internal Staffing Calculator'!$R$9:$BL$115, match($A66,'Internal Staffing Calculator'!$B$9:$B169,0),match(AB$5,'Internal Staffing Calculator'!$R$7:$BL$7,0)),"")</f>
        <v/>
      </c>
      <c r="AC66" s="699" t="str">
        <f t="array" ref="AC66">iferror(index('Internal Staffing Calculator'!$R$9:$BL$115, match($A66,'Internal Staffing Calculator'!$B$9:$B169,0),match(AC$5,'Internal Staffing Calculator'!$R$7:$BL$7,0)),"")</f>
        <v/>
      </c>
      <c r="AD66" s="699" t="str">
        <f t="array" ref="AD66">iferror(index('Internal Staffing Calculator'!$R$9:$BL$115, match($A66,'Internal Staffing Calculator'!$B$9:$B169,0),match(AD$5,'Internal Staffing Calculator'!$R$7:$BL$7,0)),"")</f>
        <v/>
      </c>
      <c r="AE66" s="699" t="str">
        <f t="array" ref="AE66">iferror(index('Internal Staffing Calculator'!$R$9:$BL$115, match($A66,'Internal Staffing Calculator'!$B$9:$B169,0),match(AE$5,'Internal Staffing Calculator'!$R$7:$BL$7,0)),"")</f>
        <v/>
      </c>
      <c r="AF66" s="699" t="str">
        <f t="array" ref="AF66">iferror(index('Internal Staffing Calculator'!$R$9:$BL$115, match($A66,'Internal Staffing Calculator'!$B$9:$B169,0),match(AF$5,'Internal Staffing Calculator'!$R$7:$BL$7,0)),"")</f>
        <v/>
      </c>
      <c r="AG66" s="699" t="str">
        <f t="array" ref="AG66">iferror(index('Internal Staffing Calculator'!$R$9:$BL$115, match($A66,'Internal Staffing Calculator'!$B$9:$B169,0),match(AG$5,'Internal Staffing Calculator'!$R$7:$BL$7,0)),"")</f>
        <v/>
      </c>
      <c r="AH66" s="699" t="str">
        <f t="array" ref="AH66">iferror(index('Internal Staffing Calculator'!$R$9:$BL$115, match($A66,'Internal Staffing Calculator'!$B$9:$B169,0),match(AH$5,'Internal Staffing Calculator'!$R$7:$BL$7,0)),"")</f>
        <v/>
      </c>
      <c r="AI66" s="699" t="str">
        <f t="array" ref="AI66">iferror(index('Internal Staffing Calculator'!$R$9:$BL$115, match($A66,'Internal Staffing Calculator'!$B$9:$B169,0),match(AI$5,'Internal Staffing Calculator'!$R$7:$BL$7,0)),"")</f>
        <v/>
      </c>
      <c r="AJ66" s="699" t="str">
        <f t="array" ref="AJ66">iferror(index('Internal Staffing Calculator'!$R$9:$BL$115, match($A66,'Internal Staffing Calculator'!$B$9:$B169,0),match(AJ$5,'Internal Staffing Calculator'!$R$7:$BL$7,0)),"")</f>
        <v/>
      </c>
      <c r="AK66" s="699" t="str">
        <f t="array" ref="AK66">iferror(index('Internal Staffing Calculator'!$R$9:$BL$115, match($A66,'Internal Staffing Calculator'!$B$9:$B169,0),match(AK$5,'Internal Staffing Calculator'!$R$7:$BL$7,0)),"")</f>
        <v/>
      </c>
      <c r="AL66" s="699" t="str">
        <f t="array" ref="AL66">iferror(index('Internal Staffing Calculator'!$R$9:$BL$115, match($A66,'Internal Staffing Calculator'!$B$9:$B169,0),match(AL$5,'Internal Staffing Calculator'!$R$7:$BL$7,0)),"")</f>
        <v/>
      </c>
      <c r="AM66" s="699" t="str">
        <f t="array" ref="AM66">iferror(index('Internal Staffing Calculator'!$R$9:$BL$115, match($A66,'Internal Staffing Calculator'!$B$9:$B169,0),match(AM$5,'Internal Staffing Calculator'!$R$7:$BL$7,0)),"")</f>
        <v/>
      </c>
      <c r="AN66" s="699" t="str">
        <f t="array" ref="AN66">iferror(index('Internal Staffing Calculator'!$R$9:$BL$115, match($A66,'Internal Staffing Calculator'!$B$9:$B169,0),match(AN$5,'Internal Staffing Calculator'!$R$7:$BL$7,0)),"")</f>
        <v/>
      </c>
      <c r="AO66" s="699" t="str">
        <f t="array" ref="AO66">iferror(index('Internal Staffing Calculator'!$R$9:$BL$115, match($A66,'Internal Staffing Calculator'!$B$9:$B169,0),match(AO$5,'Internal Staffing Calculator'!$R$7:$BL$7,0)),"")</f>
        <v/>
      </c>
      <c r="AP66" s="699" t="str">
        <f t="array" ref="AP66">iferror(index('Internal Staffing Calculator'!$R$9:$BL$115, match($A66,'Internal Staffing Calculator'!$B$9:$B169,0),match(AP$5,'Internal Staffing Calculator'!$R$7:$BL$7,0)),"")</f>
        <v/>
      </c>
      <c r="AQ66" s="699" t="str">
        <f t="array" ref="AQ66">iferror(index('Internal Staffing Calculator'!$R$9:$BL$115, match($A66,'Internal Staffing Calculator'!$B$9:$B169,0),match(AQ$5,'Internal Staffing Calculator'!$R$7:$BL$7,0)),"")</f>
        <v/>
      </c>
      <c r="AR66" s="699" t="str">
        <f t="array" ref="AR66">iferror(index('Internal Staffing Calculator'!$R$9:$BL$115, match($A66,'Internal Staffing Calculator'!$B$9:$B169,0),match(AR$5,'Internal Staffing Calculator'!$R$7:$BL$7,0)),"")</f>
        <v/>
      </c>
      <c r="AS66" s="699" t="str">
        <f t="array" ref="AS66">iferror(index('Internal Staffing Calculator'!$R$9:$BL$115, match($A66,'Internal Staffing Calculator'!$B$9:$B169,0),match(AS$5,'Internal Staffing Calculator'!$R$7:$BL$7,0)),"")</f>
        <v/>
      </c>
      <c r="AT66" s="699" t="str">
        <f t="array" ref="AT66">iferror(index('Internal Staffing Calculator'!$R$9:$BL$115, match($A66,'Internal Staffing Calculator'!$B$9:$B169,0),match(AT$5,'Internal Staffing Calculator'!$R$7:$BL$7,0)),"")</f>
        <v/>
      </c>
      <c r="AU66" s="699" t="str">
        <f t="array" ref="AU66">iferror(index('Internal Staffing Calculator'!$R$9:$BL$115, match($A66,'Internal Staffing Calculator'!$B$9:$B169,0),match(AU$5,'Internal Staffing Calculator'!$R$7:$BL$7,0)),"")</f>
        <v/>
      </c>
      <c r="AV66" s="699" t="str">
        <f t="array" ref="AV66">iferror(index('Internal Staffing Calculator'!$R$9:$BL$115, match($A66,'Internal Staffing Calculator'!$B$9:$B169,0),match(AV$5,'Internal Staffing Calculator'!$R$7:$BL$7,0)),"")</f>
        <v/>
      </c>
      <c r="AW66" s="699" t="str">
        <f t="array" ref="AW66">iferror(index('Internal Staffing Calculator'!$R$9:$BL$115, match($A66,'Internal Staffing Calculator'!$B$9:$B169,0),match(AW$5,'Internal Staffing Calculator'!$R$7:$BL$7,0)),"")</f>
        <v/>
      </c>
      <c r="AX66" s="699" t="str">
        <f t="array" ref="AX66">iferror(index('Internal Staffing Calculator'!$R$9:$BL$115, match($A66,'Internal Staffing Calculator'!$B$9:$B169,0),match(AX$5,'Internal Staffing Calculator'!$R$7:$BL$7,0)),"")</f>
        <v/>
      </c>
      <c r="AY66" s="699" t="str">
        <f t="array" ref="AY66">iferror(index('Internal Staffing Calculator'!$R$9:$BL$115, match($A66,'Internal Staffing Calculator'!$B$9:$B169,0),match(AY$5,'Internal Staffing Calculator'!$R$7:$BL$7,0)),"")</f>
        <v/>
      </c>
      <c r="AZ66" s="699" t="str">
        <f t="array" ref="AZ66">iferror(index('Internal Staffing Calculator'!$R$9:$BL$115, match($A66,'Internal Staffing Calculator'!$B$9:$B169,0),match(AZ$5,'Internal Staffing Calculator'!$R$7:$BL$7,0)),"")</f>
        <v/>
      </c>
      <c r="BA66" s="699" t="str">
        <f t="array" ref="BA66">iferror(index('Internal Staffing Calculator'!$R$9:$BL$115, match($A66,'Internal Staffing Calculator'!$B$9:$B169,0),match(BA$5,'Internal Staffing Calculator'!$R$7:$BL$7,0)),"")</f>
        <v/>
      </c>
    </row>
    <row r="67">
      <c r="A67" s="693"/>
      <c r="B67" s="812" t="str">
        <f t="array" ref="B67">iferror(index('Internal Staffing Calculator'!P:P,match(A67,'Internal Staffing Calculator'!B:B,0)),"")</f>
        <v/>
      </c>
      <c r="C67" s="813" t="str">
        <f t="array" ref="C67">iferror(index('Internal Staffing Calculator'!BM:BM,match(A67,'Internal Staffing Calculator'!B:B,0)),"")</f>
        <v/>
      </c>
      <c r="D67" s="814" t="str">
        <f t="array" ref="D67">iferror(index('Internal Staffing Calculator'!F:F,match(A67,'Internal Staffing Calculator'!B:B,0)),"")</f>
        <v/>
      </c>
      <c r="E67" s="815">
        <f t="shared" si="4"/>
        <v>0</v>
      </c>
      <c r="F67" s="615"/>
      <c r="G67" s="699" t="str">
        <f t="array" ref="G67">iferror(index('Internal Staffing Calculator'!$R$9:$BL$115, match($A67,'Internal Staffing Calculator'!$B$9:$B169,0),match(G$5,'Internal Staffing Calculator'!$R$7:$BL$7,0)),"")</f>
        <v/>
      </c>
      <c r="H67" s="699" t="str">
        <f t="array" ref="H67">iferror(index('Internal Staffing Calculator'!$R$9:$BL$115, match($A67,'Internal Staffing Calculator'!$B$9:$B169,0),match(H$5,'Internal Staffing Calculator'!$R$7:$BL$7,0)),"")</f>
        <v/>
      </c>
      <c r="I67" s="699" t="str">
        <f t="array" ref="I67">iferror(index('Internal Staffing Calculator'!$R$9:$BL$115, match($A67,'Internal Staffing Calculator'!$B$9:$B169,0),match(I$5,'Internal Staffing Calculator'!$R$7:$BL$7,0)),"")</f>
        <v/>
      </c>
      <c r="J67" s="699" t="str">
        <f t="array" ref="J67">iferror(index('Internal Staffing Calculator'!$R$9:$BL$115, match($A67,'Internal Staffing Calculator'!$B$9:$B169,0),match(J$5,'Internal Staffing Calculator'!$R$7:$BL$7,0)),"")</f>
        <v/>
      </c>
      <c r="K67" s="699" t="str">
        <f t="array" ref="K67">iferror(index('Internal Staffing Calculator'!$R$9:$BL$115, match($A67,'Internal Staffing Calculator'!$B$9:$B169,0),match(K$5,'Internal Staffing Calculator'!$R$7:$BL$7,0)),"")</f>
        <v/>
      </c>
      <c r="L67" s="699" t="str">
        <f t="array" ref="L67">iferror(index('Internal Staffing Calculator'!$R$9:$BL$115, match($A67,'Internal Staffing Calculator'!$B$9:$B169,0),match(L$5,'Internal Staffing Calculator'!$R$7:$BL$7,0)),"")</f>
        <v/>
      </c>
      <c r="M67" s="699" t="str">
        <f t="array" ref="M67">iferror(index('Internal Staffing Calculator'!$R$9:$BL$115, match($A67,'Internal Staffing Calculator'!$B$9:$B169,0),match(M$5,'Internal Staffing Calculator'!$R$7:$BL$7,0)),"")</f>
        <v/>
      </c>
      <c r="N67" s="699" t="str">
        <f t="array" ref="N67">iferror(index('Internal Staffing Calculator'!$R$9:$BL$115, match($A67,'Internal Staffing Calculator'!$B$9:$B169,0),match(N$5,'Internal Staffing Calculator'!$R$7:$BL$7,0)),"")</f>
        <v/>
      </c>
      <c r="O67" s="699" t="str">
        <f t="array" ref="O67">iferror(index('Internal Staffing Calculator'!$R$9:$BL$115, match($A67,'Internal Staffing Calculator'!$B$9:$B169,0),match(O$5,'Internal Staffing Calculator'!$R$7:$BL$7,0)),"")</f>
        <v/>
      </c>
      <c r="P67" s="699" t="str">
        <f t="array" ref="P67">iferror(index('Internal Staffing Calculator'!$R$9:$BL$115, match($A67,'Internal Staffing Calculator'!$B$9:$B169,0),match(P$5,'Internal Staffing Calculator'!$R$7:$BL$7,0)),"")</f>
        <v/>
      </c>
      <c r="Q67" s="699" t="str">
        <f t="array" ref="Q67">iferror(index('Internal Staffing Calculator'!$R$9:$BL$115, match($A67,'Internal Staffing Calculator'!$B$9:$B169,0),match(Q$5,'Internal Staffing Calculator'!$R$7:$BL$7,0)),"")</f>
        <v/>
      </c>
      <c r="R67" s="699" t="str">
        <f t="array" ref="R67">iferror(index('Internal Staffing Calculator'!$R$9:$BL$115, match($A67,'Internal Staffing Calculator'!$B$9:$B169,0),match(R$5,'Internal Staffing Calculator'!$R$7:$BL$7,0)),"")</f>
        <v/>
      </c>
      <c r="S67" s="699" t="str">
        <f t="array" ref="S67">iferror(index('Internal Staffing Calculator'!$R$9:$BL$115, match($A67,'Internal Staffing Calculator'!$B$9:$B169,0),match(S$5,'Internal Staffing Calculator'!$R$7:$BL$7,0)),"")</f>
        <v/>
      </c>
      <c r="T67" s="699" t="str">
        <f t="array" ref="T67">iferror(index('Internal Staffing Calculator'!$R$9:$BL$115, match($A67,'Internal Staffing Calculator'!$B$9:$B169,0),match(T$5,'Internal Staffing Calculator'!$R$7:$BL$7,0)),"")</f>
        <v/>
      </c>
      <c r="U67" s="699" t="str">
        <f t="array" ref="U67">iferror(index('Internal Staffing Calculator'!$R$9:$BL$115, match($A67,'Internal Staffing Calculator'!$B$9:$B169,0),match(U$5,'Internal Staffing Calculator'!$R$7:$BL$7,0)),"")</f>
        <v/>
      </c>
      <c r="V67" s="699" t="str">
        <f t="array" ref="V67">iferror(index('Internal Staffing Calculator'!$R$9:$BL$115, match($A67,'Internal Staffing Calculator'!$B$9:$B169,0),match(V$5,'Internal Staffing Calculator'!$R$7:$BL$7,0)),"")</f>
        <v/>
      </c>
      <c r="W67" s="699" t="str">
        <f t="array" ref="W67">iferror(index('Internal Staffing Calculator'!$R$9:$BL$115, match($A67,'Internal Staffing Calculator'!$B$9:$B169,0),match(W$5,'Internal Staffing Calculator'!$R$7:$BL$7,0)),"")</f>
        <v/>
      </c>
      <c r="X67" s="699" t="str">
        <f t="array" ref="X67">iferror(index('Internal Staffing Calculator'!$R$9:$BL$115, match($A67,'Internal Staffing Calculator'!$B$9:$B169,0),match(X$5,'Internal Staffing Calculator'!$R$7:$BL$7,0)),"")</f>
        <v/>
      </c>
      <c r="Y67" s="699" t="str">
        <f t="array" ref="Y67">iferror(index('Internal Staffing Calculator'!$R$9:$BL$115, match($A67,'Internal Staffing Calculator'!$B$9:$B169,0),match(Y$5,'Internal Staffing Calculator'!$R$7:$BL$7,0)),"")</f>
        <v/>
      </c>
      <c r="Z67" s="699" t="str">
        <f t="array" ref="Z67">iferror(index('Internal Staffing Calculator'!$R$9:$BL$115, match($A67,'Internal Staffing Calculator'!$B$9:$B169,0),match(Z$5,'Internal Staffing Calculator'!$R$7:$BL$7,0)),"")</f>
        <v/>
      </c>
      <c r="AA67" s="699" t="str">
        <f t="array" ref="AA67">iferror(index('Internal Staffing Calculator'!$R$9:$BL$115, match($A67,'Internal Staffing Calculator'!$B$9:$B169,0),match(AA$5,'Internal Staffing Calculator'!$R$7:$BL$7,0)),"")</f>
        <v/>
      </c>
      <c r="AB67" s="699" t="str">
        <f t="array" ref="AB67">iferror(index('Internal Staffing Calculator'!$R$9:$BL$115, match($A67,'Internal Staffing Calculator'!$B$9:$B169,0),match(AB$5,'Internal Staffing Calculator'!$R$7:$BL$7,0)),"")</f>
        <v/>
      </c>
      <c r="AC67" s="699" t="str">
        <f t="array" ref="AC67">iferror(index('Internal Staffing Calculator'!$R$9:$BL$115, match($A67,'Internal Staffing Calculator'!$B$9:$B169,0),match(AC$5,'Internal Staffing Calculator'!$R$7:$BL$7,0)),"")</f>
        <v/>
      </c>
      <c r="AD67" s="699" t="str">
        <f t="array" ref="AD67">iferror(index('Internal Staffing Calculator'!$R$9:$BL$115, match($A67,'Internal Staffing Calculator'!$B$9:$B169,0),match(AD$5,'Internal Staffing Calculator'!$R$7:$BL$7,0)),"")</f>
        <v/>
      </c>
      <c r="AE67" s="699" t="str">
        <f t="array" ref="AE67">iferror(index('Internal Staffing Calculator'!$R$9:$BL$115, match($A67,'Internal Staffing Calculator'!$B$9:$B169,0),match(AE$5,'Internal Staffing Calculator'!$R$7:$BL$7,0)),"")</f>
        <v/>
      </c>
      <c r="AF67" s="699" t="str">
        <f t="array" ref="AF67">iferror(index('Internal Staffing Calculator'!$R$9:$BL$115, match($A67,'Internal Staffing Calculator'!$B$9:$B169,0),match(AF$5,'Internal Staffing Calculator'!$R$7:$BL$7,0)),"")</f>
        <v/>
      </c>
      <c r="AG67" s="699" t="str">
        <f t="array" ref="AG67">iferror(index('Internal Staffing Calculator'!$R$9:$BL$115, match($A67,'Internal Staffing Calculator'!$B$9:$B169,0),match(AG$5,'Internal Staffing Calculator'!$R$7:$BL$7,0)),"")</f>
        <v/>
      </c>
      <c r="AH67" s="699" t="str">
        <f t="array" ref="AH67">iferror(index('Internal Staffing Calculator'!$R$9:$BL$115, match($A67,'Internal Staffing Calculator'!$B$9:$B169,0),match(AH$5,'Internal Staffing Calculator'!$R$7:$BL$7,0)),"")</f>
        <v/>
      </c>
      <c r="AI67" s="699" t="str">
        <f t="array" ref="AI67">iferror(index('Internal Staffing Calculator'!$R$9:$BL$115, match($A67,'Internal Staffing Calculator'!$B$9:$B169,0),match(AI$5,'Internal Staffing Calculator'!$R$7:$BL$7,0)),"")</f>
        <v/>
      </c>
      <c r="AJ67" s="699" t="str">
        <f t="array" ref="AJ67">iferror(index('Internal Staffing Calculator'!$R$9:$BL$115, match($A67,'Internal Staffing Calculator'!$B$9:$B169,0),match(AJ$5,'Internal Staffing Calculator'!$R$7:$BL$7,0)),"")</f>
        <v/>
      </c>
      <c r="AK67" s="699" t="str">
        <f t="array" ref="AK67">iferror(index('Internal Staffing Calculator'!$R$9:$BL$115, match($A67,'Internal Staffing Calculator'!$B$9:$B169,0),match(AK$5,'Internal Staffing Calculator'!$R$7:$BL$7,0)),"")</f>
        <v/>
      </c>
      <c r="AL67" s="699" t="str">
        <f t="array" ref="AL67">iferror(index('Internal Staffing Calculator'!$R$9:$BL$115, match($A67,'Internal Staffing Calculator'!$B$9:$B169,0),match(AL$5,'Internal Staffing Calculator'!$R$7:$BL$7,0)),"")</f>
        <v/>
      </c>
      <c r="AM67" s="699" t="str">
        <f t="array" ref="AM67">iferror(index('Internal Staffing Calculator'!$R$9:$BL$115, match($A67,'Internal Staffing Calculator'!$B$9:$B169,0),match(AM$5,'Internal Staffing Calculator'!$R$7:$BL$7,0)),"")</f>
        <v/>
      </c>
      <c r="AN67" s="699" t="str">
        <f t="array" ref="AN67">iferror(index('Internal Staffing Calculator'!$R$9:$BL$115, match($A67,'Internal Staffing Calculator'!$B$9:$B169,0),match(AN$5,'Internal Staffing Calculator'!$R$7:$BL$7,0)),"")</f>
        <v/>
      </c>
      <c r="AO67" s="699" t="str">
        <f t="array" ref="AO67">iferror(index('Internal Staffing Calculator'!$R$9:$BL$115, match($A67,'Internal Staffing Calculator'!$B$9:$B169,0),match(AO$5,'Internal Staffing Calculator'!$R$7:$BL$7,0)),"")</f>
        <v/>
      </c>
      <c r="AP67" s="699" t="str">
        <f t="array" ref="AP67">iferror(index('Internal Staffing Calculator'!$R$9:$BL$115, match($A67,'Internal Staffing Calculator'!$B$9:$B169,0),match(AP$5,'Internal Staffing Calculator'!$R$7:$BL$7,0)),"")</f>
        <v/>
      </c>
      <c r="AQ67" s="699" t="str">
        <f t="array" ref="AQ67">iferror(index('Internal Staffing Calculator'!$R$9:$BL$115, match($A67,'Internal Staffing Calculator'!$B$9:$B169,0),match(AQ$5,'Internal Staffing Calculator'!$R$7:$BL$7,0)),"")</f>
        <v/>
      </c>
      <c r="AR67" s="699" t="str">
        <f t="array" ref="AR67">iferror(index('Internal Staffing Calculator'!$R$9:$BL$115, match($A67,'Internal Staffing Calculator'!$B$9:$B169,0),match(AR$5,'Internal Staffing Calculator'!$R$7:$BL$7,0)),"")</f>
        <v/>
      </c>
      <c r="AS67" s="699" t="str">
        <f t="array" ref="AS67">iferror(index('Internal Staffing Calculator'!$R$9:$BL$115, match($A67,'Internal Staffing Calculator'!$B$9:$B169,0),match(AS$5,'Internal Staffing Calculator'!$R$7:$BL$7,0)),"")</f>
        <v/>
      </c>
      <c r="AT67" s="699" t="str">
        <f t="array" ref="AT67">iferror(index('Internal Staffing Calculator'!$R$9:$BL$115, match($A67,'Internal Staffing Calculator'!$B$9:$B169,0),match(AT$5,'Internal Staffing Calculator'!$R$7:$BL$7,0)),"")</f>
        <v/>
      </c>
      <c r="AU67" s="699" t="str">
        <f t="array" ref="AU67">iferror(index('Internal Staffing Calculator'!$R$9:$BL$115, match($A67,'Internal Staffing Calculator'!$B$9:$B169,0),match(AU$5,'Internal Staffing Calculator'!$R$7:$BL$7,0)),"")</f>
        <v/>
      </c>
      <c r="AV67" s="699" t="str">
        <f t="array" ref="AV67">iferror(index('Internal Staffing Calculator'!$R$9:$BL$115, match($A67,'Internal Staffing Calculator'!$B$9:$B169,0),match(AV$5,'Internal Staffing Calculator'!$R$7:$BL$7,0)),"")</f>
        <v/>
      </c>
      <c r="AW67" s="699" t="str">
        <f t="array" ref="AW67">iferror(index('Internal Staffing Calculator'!$R$9:$BL$115, match($A67,'Internal Staffing Calculator'!$B$9:$B169,0),match(AW$5,'Internal Staffing Calculator'!$R$7:$BL$7,0)),"")</f>
        <v/>
      </c>
      <c r="AX67" s="699" t="str">
        <f t="array" ref="AX67">iferror(index('Internal Staffing Calculator'!$R$9:$BL$115, match($A67,'Internal Staffing Calculator'!$B$9:$B169,0),match(AX$5,'Internal Staffing Calculator'!$R$7:$BL$7,0)),"")</f>
        <v/>
      </c>
      <c r="AY67" s="699" t="str">
        <f t="array" ref="AY67">iferror(index('Internal Staffing Calculator'!$R$9:$BL$115, match($A67,'Internal Staffing Calculator'!$B$9:$B169,0),match(AY$5,'Internal Staffing Calculator'!$R$7:$BL$7,0)),"")</f>
        <v/>
      </c>
      <c r="AZ67" s="699" t="str">
        <f t="array" ref="AZ67">iferror(index('Internal Staffing Calculator'!$R$9:$BL$115, match($A67,'Internal Staffing Calculator'!$B$9:$B169,0),match(AZ$5,'Internal Staffing Calculator'!$R$7:$BL$7,0)),"")</f>
        <v/>
      </c>
      <c r="BA67" s="699" t="str">
        <f t="array" ref="BA67">iferror(index('Internal Staffing Calculator'!$R$9:$BL$115, match($A67,'Internal Staffing Calculator'!$B$9:$B169,0),match(BA$5,'Internal Staffing Calculator'!$R$7:$BL$7,0)),"")</f>
        <v/>
      </c>
    </row>
    <row r="68">
      <c r="A68" s="693"/>
      <c r="B68" s="812" t="str">
        <f t="array" ref="B68">iferror(index('Internal Staffing Calculator'!P:P,match(A68,'Internal Staffing Calculator'!B:B,0)),"")</f>
        <v/>
      </c>
      <c r="C68" s="813" t="str">
        <f t="array" ref="C68">iferror(index('Internal Staffing Calculator'!BM:BM,match(A68,'Internal Staffing Calculator'!B:B,0)),"")</f>
        <v/>
      </c>
      <c r="D68" s="814" t="str">
        <f t="array" ref="D68">iferror(index('Internal Staffing Calculator'!F:F,match(A68,'Internal Staffing Calculator'!B:B,0)),"")</f>
        <v/>
      </c>
      <c r="E68" s="815">
        <f t="shared" si="4"/>
        <v>0</v>
      </c>
      <c r="F68" s="615"/>
      <c r="G68" s="699" t="str">
        <f t="array" ref="G68">iferror(index('Internal Staffing Calculator'!$R$9:$BL$115, match($A68,'Internal Staffing Calculator'!$B$9:$B169,0),match(G$5,'Internal Staffing Calculator'!$R$7:$BL$7,0)),"")</f>
        <v/>
      </c>
      <c r="H68" s="699" t="str">
        <f t="array" ref="H68">iferror(index('Internal Staffing Calculator'!$R$9:$BL$115, match($A68,'Internal Staffing Calculator'!$B$9:$B169,0),match(H$5,'Internal Staffing Calculator'!$R$7:$BL$7,0)),"")</f>
        <v/>
      </c>
      <c r="I68" s="699" t="str">
        <f t="array" ref="I68">iferror(index('Internal Staffing Calculator'!$R$9:$BL$115, match($A68,'Internal Staffing Calculator'!$B$9:$B169,0),match(I$5,'Internal Staffing Calculator'!$R$7:$BL$7,0)),"")</f>
        <v/>
      </c>
      <c r="J68" s="699" t="str">
        <f t="array" ref="J68">iferror(index('Internal Staffing Calculator'!$R$9:$BL$115, match($A68,'Internal Staffing Calculator'!$B$9:$B169,0),match(J$5,'Internal Staffing Calculator'!$R$7:$BL$7,0)),"")</f>
        <v/>
      </c>
      <c r="K68" s="699" t="str">
        <f t="array" ref="K68">iferror(index('Internal Staffing Calculator'!$R$9:$BL$115, match($A68,'Internal Staffing Calculator'!$B$9:$B169,0),match(K$5,'Internal Staffing Calculator'!$R$7:$BL$7,0)),"")</f>
        <v/>
      </c>
      <c r="L68" s="699" t="str">
        <f t="array" ref="L68">iferror(index('Internal Staffing Calculator'!$R$9:$BL$115, match($A68,'Internal Staffing Calculator'!$B$9:$B169,0),match(L$5,'Internal Staffing Calculator'!$R$7:$BL$7,0)),"")</f>
        <v/>
      </c>
      <c r="M68" s="699" t="str">
        <f t="array" ref="M68">iferror(index('Internal Staffing Calculator'!$R$9:$BL$115, match($A68,'Internal Staffing Calculator'!$B$9:$B169,0),match(M$5,'Internal Staffing Calculator'!$R$7:$BL$7,0)),"")</f>
        <v/>
      </c>
      <c r="N68" s="699" t="str">
        <f t="array" ref="N68">iferror(index('Internal Staffing Calculator'!$R$9:$BL$115, match($A68,'Internal Staffing Calculator'!$B$9:$B169,0),match(N$5,'Internal Staffing Calculator'!$R$7:$BL$7,0)),"")</f>
        <v/>
      </c>
      <c r="O68" s="699" t="str">
        <f t="array" ref="O68">iferror(index('Internal Staffing Calculator'!$R$9:$BL$115, match($A68,'Internal Staffing Calculator'!$B$9:$B169,0),match(O$5,'Internal Staffing Calculator'!$R$7:$BL$7,0)),"")</f>
        <v/>
      </c>
      <c r="P68" s="699" t="str">
        <f t="array" ref="P68">iferror(index('Internal Staffing Calculator'!$R$9:$BL$115, match($A68,'Internal Staffing Calculator'!$B$9:$B169,0),match(P$5,'Internal Staffing Calculator'!$R$7:$BL$7,0)),"")</f>
        <v/>
      </c>
      <c r="Q68" s="699" t="str">
        <f t="array" ref="Q68">iferror(index('Internal Staffing Calculator'!$R$9:$BL$115, match($A68,'Internal Staffing Calculator'!$B$9:$B169,0),match(Q$5,'Internal Staffing Calculator'!$R$7:$BL$7,0)),"")</f>
        <v/>
      </c>
      <c r="R68" s="699" t="str">
        <f t="array" ref="R68">iferror(index('Internal Staffing Calculator'!$R$9:$BL$115, match($A68,'Internal Staffing Calculator'!$B$9:$B169,0),match(R$5,'Internal Staffing Calculator'!$R$7:$BL$7,0)),"")</f>
        <v/>
      </c>
      <c r="S68" s="699" t="str">
        <f t="array" ref="S68">iferror(index('Internal Staffing Calculator'!$R$9:$BL$115, match($A68,'Internal Staffing Calculator'!$B$9:$B169,0),match(S$5,'Internal Staffing Calculator'!$R$7:$BL$7,0)),"")</f>
        <v/>
      </c>
      <c r="T68" s="699" t="str">
        <f t="array" ref="T68">iferror(index('Internal Staffing Calculator'!$R$9:$BL$115, match($A68,'Internal Staffing Calculator'!$B$9:$B169,0),match(T$5,'Internal Staffing Calculator'!$R$7:$BL$7,0)),"")</f>
        <v/>
      </c>
      <c r="U68" s="699" t="str">
        <f t="array" ref="U68">iferror(index('Internal Staffing Calculator'!$R$9:$BL$115, match($A68,'Internal Staffing Calculator'!$B$9:$B169,0),match(U$5,'Internal Staffing Calculator'!$R$7:$BL$7,0)),"")</f>
        <v/>
      </c>
      <c r="V68" s="699" t="str">
        <f t="array" ref="V68">iferror(index('Internal Staffing Calculator'!$R$9:$BL$115, match($A68,'Internal Staffing Calculator'!$B$9:$B169,0),match(V$5,'Internal Staffing Calculator'!$R$7:$BL$7,0)),"")</f>
        <v/>
      </c>
      <c r="W68" s="699" t="str">
        <f t="array" ref="W68">iferror(index('Internal Staffing Calculator'!$R$9:$BL$115, match($A68,'Internal Staffing Calculator'!$B$9:$B169,0),match(W$5,'Internal Staffing Calculator'!$R$7:$BL$7,0)),"")</f>
        <v/>
      </c>
      <c r="X68" s="699" t="str">
        <f t="array" ref="X68">iferror(index('Internal Staffing Calculator'!$R$9:$BL$115, match($A68,'Internal Staffing Calculator'!$B$9:$B169,0),match(X$5,'Internal Staffing Calculator'!$R$7:$BL$7,0)),"")</f>
        <v/>
      </c>
      <c r="Y68" s="699" t="str">
        <f t="array" ref="Y68">iferror(index('Internal Staffing Calculator'!$R$9:$BL$115, match($A68,'Internal Staffing Calculator'!$B$9:$B169,0),match(Y$5,'Internal Staffing Calculator'!$R$7:$BL$7,0)),"")</f>
        <v/>
      </c>
      <c r="Z68" s="699" t="str">
        <f t="array" ref="Z68">iferror(index('Internal Staffing Calculator'!$R$9:$BL$115, match($A68,'Internal Staffing Calculator'!$B$9:$B169,0),match(Z$5,'Internal Staffing Calculator'!$R$7:$BL$7,0)),"")</f>
        <v/>
      </c>
      <c r="AA68" s="699" t="str">
        <f t="array" ref="AA68">iferror(index('Internal Staffing Calculator'!$R$9:$BL$115, match($A68,'Internal Staffing Calculator'!$B$9:$B169,0),match(AA$5,'Internal Staffing Calculator'!$R$7:$BL$7,0)),"")</f>
        <v/>
      </c>
      <c r="AB68" s="699" t="str">
        <f t="array" ref="AB68">iferror(index('Internal Staffing Calculator'!$R$9:$BL$115, match($A68,'Internal Staffing Calculator'!$B$9:$B169,0),match(AB$5,'Internal Staffing Calculator'!$R$7:$BL$7,0)),"")</f>
        <v/>
      </c>
      <c r="AC68" s="699" t="str">
        <f t="array" ref="AC68">iferror(index('Internal Staffing Calculator'!$R$9:$BL$115, match($A68,'Internal Staffing Calculator'!$B$9:$B169,0),match(AC$5,'Internal Staffing Calculator'!$R$7:$BL$7,0)),"")</f>
        <v/>
      </c>
      <c r="AD68" s="699" t="str">
        <f t="array" ref="AD68">iferror(index('Internal Staffing Calculator'!$R$9:$BL$115, match($A68,'Internal Staffing Calculator'!$B$9:$B169,0),match(AD$5,'Internal Staffing Calculator'!$R$7:$BL$7,0)),"")</f>
        <v/>
      </c>
      <c r="AE68" s="699" t="str">
        <f t="array" ref="AE68">iferror(index('Internal Staffing Calculator'!$R$9:$BL$115, match($A68,'Internal Staffing Calculator'!$B$9:$B169,0),match(AE$5,'Internal Staffing Calculator'!$R$7:$BL$7,0)),"")</f>
        <v/>
      </c>
      <c r="AF68" s="699" t="str">
        <f t="array" ref="AF68">iferror(index('Internal Staffing Calculator'!$R$9:$BL$115, match($A68,'Internal Staffing Calculator'!$B$9:$B169,0),match(AF$5,'Internal Staffing Calculator'!$R$7:$BL$7,0)),"")</f>
        <v/>
      </c>
      <c r="AG68" s="699" t="str">
        <f t="array" ref="AG68">iferror(index('Internal Staffing Calculator'!$R$9:$BL$115, match($A68,'Internal Staffing Calculator'!$B$9:$B169,0),match(AG$5,'Internal Staffing Calculator'!$R$7:$BL$7,0)),"")</f>
        <v/>
      </c>
      <c r="AH68" s="699" t="str">
        <f t="array" ref="AH68">iferror(index('Internal Staffing Calculator'!$R$9:$BL$115, match($A68,'Internal Staffing Calculator'!$B$9:$B169,0),match(AH$5,'Internal Staffing Calculator'!$R$7:$BL$7,0)),"")</f>
        <v/>
      </c>
      <c r="AI68" s="699" t="str">
        <f t="array" ref="AI68">iferror(index('Internal Staffing Calculator'!$R$9:$BL$115, match($A68,'Internal Staffing Calculator'!$B$9:$B169,0),match(AI$5,'Internal Staffing Calculator'!$R$7:$BL$7,0)),"")</f>
        <v/>
      </c>
      <c r="AJ68" s="699" t="str">
        <f t="array" ref="AJ68">iferror(index('Internal Staffing Calculator'!$R$9:$BL$115, match($A68,'Internal Staffing Calculator'!$B$9:$B169,0),match(AJ$5,'Internal Staffing Calculator'!$R$7:$BL$7,0)),"")</f>
        <v/>
      </c>
      <c r="AK68" s="699" t="str">
        <f t="array" ref="AK68">iferror(index('Internal Staffing Calculator'!$R$9:$BL$115, match($A68,'Internal Staffing Calculator'!$B$9:$B169,0),match(AK$5,'Internal Staffing Calculator'!$R$7:$BL$7,0)),"")</f>
        <v/>
      </c>
      <c r="AL68" s="699" t="str">
        <f t="array" ref="AL68">iferror(index('Internal Staffing Calculator'!$R$9:$BL$115, match($A68,'Internal Staffing Calculator'!$B$9:$B169,0),match(AL$5,'Internal Staffing Calculator'!$R$7:$BL$7,0)),"")</f>
        <v/>
      </c>
      <c r="AM68" s="699" t="str">
        <f t="array" ref="AM68">iferror(index('Internal Staffing Calculator'!$R$9:$BL$115, match($A68,'Internal Staffing Calculator'!$B$9:$B169,0),match(AM$5,'Internal Staffing Calculator'!$R$7:$BL$7,0)),"")</f>
        <v/>
      </c>
      <c r="AN68" s="699" t="str">
        <f t="array" ref="AN68">iferror(index('Internal Staffing Calculator'!$R$9:$BL$115, match($A68,'Internal Staffing Calculator'!$B$9:$B169,0),match(AN$5,'Internal Staffing Calculator'!$R$7:$BL$7,0)),"")</f>
        <v/>
      </c>
      <c r="AO68" s="699" t="str">
        <f t="array" ref="AO68">iferror(index('Internal Staffing Calculator'!$R$9:$BL$115, match($A68,'Internal Staffing Calculator'!$B$9:$B169,0),match(AO$5,'Internal Staffing Calculator'!$R$7:$BL$7,0)),"")</f>
        <v/>
      </c>
      <c r="AP68" s="699" t="str">
        <f t="array" ref="AP68">iferror(index('Internal Staffing Calculator'!$R$9:$BL$115, match($A68,'Internal Staffing Calculator'!$B$9:$B169,0),match(AP$5,'Internal Staffing Calculator'!$R$7:$BL$7,0)),"")</f>
        <v/>
      </c>
      <c r="AQ68" s="699" t="str">
        <f t="array" ref="AQ68">iferror(index('Internal Staffing Calculator'!$R$9:$BL$115, match($A68,'Internal Staffing Calculator'!$B$9:$B169,0),match(AQ$5,'Internal Staffing Calculator'!$R$7:$BL$7,0)),"")</f>
        <v/>
      </c>
      <c r="AR68" s="699" t="str">
        <f t="array" ref="AR68">iferror(index('Internal Staffing Calculator'!$R$9:$BL$115, match($A68,'Internal Staffing Calculator'!$B$9:$B169,0),match(AR$5,'Internal Staffing Calculator'!$R$7:$BL$7,0)),"")</f>
        <v/>
      </c>
      <c r="AS68" s="699" t="str">
        <f t="array" ref="AS68">iferror(index('Internal Staffing Calculator'!$R$9:$BL$115, match($A68,'Internal Staffing Calculator'!$B$9:$B169,0),match(AS$5,'Internal Staffing Calculator'!$R$7:$BL$7,0)),"")</f>
        <v/>
      </c>
      <c r="AT68" s="699" t="str">
        <f t="array" ref="AT68">iferror(index('Internal Staffing Calculator'!$R$9:$BL$115, match($A68,'Internal Staffing Calculator'!$B$9:$B169,0),match(AT$5,'Internal Staffing Calculator'!$R$7:$BL$7,0)),"")</f>
        <v/>
      </c>
      <c r="AU68" s="699" t="str">
        <f t="array" ref="AU68">iferror(index('Internal Staffing Calculator'!$R$9:$BL$115, match($A68,'Internal Staffing Calculator'!$B$9:$B169,0),match(AU$5,'Internal Staffing Calculator'!$R$7:$BL$7,0)),"")</f>
        <v/>
      </c>
      <c r="AV68" s="699" t="str">
        <f t="array" ref="AV68">iferror(index('Internal Staffing Calculator'!$R$9:$BL$115, match($A68,'Internal Staffing Calculator'!$B$9:$B169,0),match(AV$5,'Internal Staffing Calculator'!$R$7:$BL$7,0)),"")</f>
        <v/>
      </c>
      <c r="AW68" s="699" t="str">
        <f t="array" ref="AW68">iferror(index('Internal Staffing Calculator'!$R$9:$BL$115, match($A68,'Internal Staffing Calculator'!$B$9:$B169,0),match(AW$5,'Internal Staffing Calculator'!$R$7:$BL$7,0)),"")</f>
        <v/>
      </c>
      <c r="AX68" s="699" t="str">
        <f t="array" ref="AX68">iferror(index('Internal Staffing Calculator'!$R$9:$BL$115, match($A68,'Internal Staffing Calculator'!$B$9:$B169,0),match(AX$5,'Internal Staffing Calculator'!$R$7:$BL$7,0)),"")</f>
        <v/>
      </c>
      <c r="AY68" s="699" t="str">
        <f t="array" ref="AY68">iferror(index('Internal Staffing Calculator'!$R$9:$BL$115, match($A68,'Internal Staffing Calculator'!$B$9:$B169,0),match(AY$5,'Internal Staffing Calculator'!$R$7:$BL$7,0)),"")</f>
        <v/>
      </c>
      <c r="AZ68" s="699" t="str">
        <f t="array" ref="AZ68">iferror(index('Internal Staffing Calculator'!$R$9:$BL$115, match($A68,'Internal Staffing Calculator'!$B$9:$B169,0),match(AZ$5,'Internal Staffing Calculator'!$R$7:$BL$7,0)),"")</f>
        <v/>
      </c>
      <c r="BA68" s="699" t="str">
        <f t="array" ref="BA68">iferror(index('Internal Staffing Calculator'!$R$9:$BL$115, match($A68,'Internal Staffing Calculator'!$B$9:$B169,0),match(BA$5,'Internal Staffing Calculator'!$R$7:$BL$7,0)),"")</f>
        <v/>
      </c>
    </row>
    <row r="69">
      <c r="A69" s="718"/>
      <c r="B69" s="812" t="str">
        <f t="array" ref="B69">iferror(index('Internal Staffing Calculator'!P:P,match(A69,'Internal Staffing Calculator'!B:B,0)),"")</f>
        <v/>
      </c>
      <c r="C69" s="813" t="str">
        <f t="array" ref="C69">iferror(index('Internal Staffing Calculator'!BM:BM,match(A69,'Internal Staffing Calculator'!B:B,0)),"")</f>
        <v/>
      </c>
      <c r="D69" s="814" t="str">
        <f t="array" ref="D69">iferror(index('Internal Staffing Calculator'!F:F,match(A69,'Internal Staffing Calculator'!B:B,0)),"")</f>
        <v/>
      </c>
      <c r="E69" s="815">
        <f t="shared" si="4"/>
        <v>0</v>
      </c>
      <c r="F69" s="615"/>
      <c r="G69" s="699" t="str">
        <f t="array" ref="G69">iferror(index('Internal Staffing Calculator'!$R$9:$BL$115, match($A69,'Internal Staffing Calculator'!$B$9:$B169,0),match(G$5,'Internal Staffing Calculator'!$R$7:$BL$7,0)),"")</f>
        <v/>
      </c>
      <c r="H69" s="699" t="str">
        <f t="array" ref="H69">iferror(index('Internal Staffing Calculator'!$R$9:$BL$115, match($A69,'Internal Staffing Calculator'!$B$9:$B169,0),match(H$5,'Internal Staffing Calculator'!$R$7:$BL$7,0)),"")</f>
        <v/>
      </c>
      <c r="I69" s="699" t="str">
        <f t="array" ref="I69">iferror(index('Internal Staffing Calculator'!$R$9:$BL$115, match($A69,'Internal Staffing Calculator'!$B$9:$B169,0),match(I$5,'Internal Staffing Calculator'!$R$7:$BL$7,0)),"")</f>
        <v/>
      </c>
      <c r="J69" s="699" t="str">
        <f t="array" ref="J69">iferror(index('Internal Staffing Calculator'!$R$9:$BL$115, match($A69,'Internal Staffing Calculator'!$B$9:$B169,0),match(J$5,'Internal Staffing Calculator'!$R$7:$BL$7,0)),"")</f>
        <v/>
      </c>
      <c r="K69" s="699" t="str">
        <f t="array" ref="K69">iferror(index('Internal Staffing Calculator'!$R$9:$BL$115, match($A69,'Internal Staffing Calculator'!$B$9:$B169,0),match(K$5,'Internal Staffing Calculator'!$R$7:$BL$7,0)),"")</f>
        <v/>
      </c>
      <c r="L69" s="699" t="str">
        <f t="array" ref="L69">iferror(index('Internal Staffing Calculator'!$R$9:$BL$115, match($A69,'Internal Staffing Calculator'!$B$9:$B169,0),match(L$5,'Internal Staffing Calculator'!$R$7:$BL$7,0)),"")</f>
        <v/>
      </c>
      <c r="M69" s="699" t="str">
        <f t="array" ref="M69">iferror(index('Internal Staffing Calculator'!$R$9:$BL$115, match($A69,'Internal Staffing Calculator'!$B$9:$B169,0),match(M$5,'Internal Staffing Calculator'!$R$7:$BL$7,0)),"")</f>
        <v/>
      </c>
      <c r="N69" s="699" t="str">
        <f t="array" ref="N69">iferror(index('Internal Staffing Calculator'!$R$9:$BL$115, match($A69,'Internal Staffing Calculator'!$B$9:$B169,0),match(N$5,'Internal Staffing Calculator'!$R$7:$BL$7,0)),"")</f>
        <v/>
      </c>
      <c r="O69" s="699" t="str">
        <f t="array" ref="O69">iferror(index('Internal Staffing Calculator'!$R$9:$BL$115, match($A69,'Internal Staffing Calculator'!$B$9:$B169,0),match(O$5,'Internal Staffing Calculator'!$R$7:$BL$7,0)),"")</f>
        <v/>
      </c>
      <c r="P69" s="699" t="str">
        <f t="array" ref="P69">iferror(index('Internal Staffing Calculator'!$R$9:$BL$115, match($A69,'Internal Staffing Calculator'!$B$9:$B169,0),match(P$5,'Internal Staffing Calculator'!$R$7:$BL$7,0)),"")</f>
        <v/>
      </c>
      <c r="Q69" s="699" t="str">
        <f t="array" ref="Q69">iferror(index('Internal Staffing Calculator'!$R$9:$BL$115, match($A69,'Internal Staffing Calculator'!$B$9:$B169,0),match(Q$5,'Internal Staffing Calculator'!$R$7:$BL$7,0)),"")</f>
        <v/>
      </c>
      <c r="R69" s="699" t="str">
        <f t="array" ref="R69">iferror(index('Internal Staffing Calculator'!$R$9:$BL$115, match($A69,'Internal Staffing Calculator'!$B$9:$B169,0),match(R$5,'Internal Staffing Calculator'!$R$7:$BL$7,0)),"")</f>
        <v/>
      </c>
      <c r="S69" s="699" t="str">
        <f t="array" ref="S69">iferror(index('Internal Staffing Calculator'!$R$9:$BL$115, match($A69,'Internal Staffing Calculator'!$B$9:$B169,0),match(S$5,'Internal Staffing Calculator'!$R$7:$BL$7,0)),"")</f>
        <v/>
      </c>
      <c r="T69" s="699" t="str">
        <f t="array" ref="T69">iferror(index('Internal Staffing Calculator'!$R$9:$BL$115, match($A69,'Internal Staffing Calculator'!$B$9:$B169,0),match(T$5,'Internal Staffing Calculator'!$R$7:$BL$7,0)),"")</f>
        <v/>
      </c>
      <c r="U69" s="699" t="str">
        <f t="array" ref="U69">iferror(index('Internal Staffing Calculator'!$R$9:$BL$115, match($A69,'Internal Staffing Calculator'!$B$9:$B169,0),match(U$5,'Internal Staffing Calculator'!$R$7:$BL$7,0)),"")</f>
        <v/>
      </c>
      <c r="V69" s="699" t="str">
        <f t="array" ref="V69">iferror(index('Internal Staffing Calculator'!$R$9:$BL$115, match($A69,'Internal Staffing Calculator'!$B$9:$B169,0),match(V$5,'Internal Staffing Calculator'!$R$7:$BL$7,0)),"")</f>
        <v/>
      </c>
      <c r="W69" s="699" t="str">
        <f t="array" ref="W69">iferror(index('Internal Staffing Calculator'!$R$9:$BL$115, match($A69,'Internal Staffing Calculator'!$B$9:$B169,0),match(W$5,'Internal Staffing Calculator'!$R$7:$BL$7,0)),"")</f>
        <v/>
      </c>
      <c r="X69" s="699" t="str">
        <f t="array" ref="X69">iferror(index('Internal Staffing Calculator'!$R$9:$BL$115, match($A69,'Internal Staffing Calculator'!$B$9:$B169,0),match(X$5,'Internal Staffing Calculator'!$R$7:$BL$7,0)),"")</f>
        <v/>
      </c>
      <c r="Y69" s="699" t="str">
        <f t="array" ref="Y69">iferror(index('Internal Staffing Calculator'!$R$9:$BL$115, match($A69,'Internal Staffing Calculator'!$B$9:$B169,0),match(Y$5,'Internal Staffing Calculator'!$R$7:$BL$7,0)),"")</f>
        <v/>
      </c>
      <c r="Z69" s="699" t="str">
        <f t="array" ref="Z69">iferror(index('Internal Staffing Calculator'!$R$9:$BL$115, match($A69,'Internal Staffing Calculator'!$B$9:$B169,0),match(Z$5,'Internal Staffing Calculator'!$R$7:$BL$7,0)),"")</f>
        <v/>
      </c>
      <c r="AA69" s="699" t="str">
        <f t="array" ref="AA69">iferror(index('Internal Staffing Calculator'!$R$9:$BL$115, match($A69,'Internal Staffing Calculator'!$B$9:$B169,0),match(AA$5,'Internal Staffing Calculator'!$R$7:$BL$7,0)),"")</f>
        <v/>
      </c>
      <c r="AB69" s="699" t="str">
        <f t="array" ref="AB69">iferror(index('Internal Staffing Calculator'!$R$9:$BL$115, match($A69,'Internal Staffing Calculator'!$B$9:$B169,0),match(AB$5,'Internal Staffing Calculator'!$R$7:$BL$7,0)),"")</f>
        <v/>
      </c>
      <c r="AC69" s="699" t="str">
        <f t="array" ref="AC69">iferror(index('Internal Staffing Calculator'!$R$9:$BL$115, match($A69,'Internal Staffing Calculator'!$B$9:$B169,0),match(AC$5,'Internal Staffing Calculator'!$R$7:$BL$7,0)),"")</f>
        <v/>
      </c>
      <c r="AD69" s="699" t="str">
        <f t="array" ref="AD69">iferror(index('Internal Staffing Calculator'!$R$9:$BL$115, match($A69,'Internal Staffing Calculator'!$B$9:$B169,0),match(AD$5,'Internal Staffing Calculator'!$R$7:$BL$7,0)),"")</f>
        <v/>
      </c>
      <c r="AE69" s="699" t="str">
        <f t="array" ref="AE69">iferror(index('Internal Staffing Calculator'!$R$9:$BL$115, match($A69,'Internal Staffing Calculator'!$B$9:$B169,0),match(AE$5,'Internal Staffing Calculator'!$R$7:$BL$7,0)),"")</f>
        <v/>
      </c>
      <c r="AF69" s="699" t="str">
        <f t="array" ref="AF69">iferror(index('Internal Staffing Calculator'!$R$9:$BL$115, match($A69,'Internal Staffing Calculator'!$B$9:$B169,0),match(AF$5,'Internal Staffing Calculator'!$R$7:$BL$7,0)),"")</f>
        <v/>
      </c>
      <c r="AG69" s="699" t="str">
        <f t="array" ref="AG69">iferror(index('Internal Staffing Calculator'!$R$9:$BL$115, match($A69,'Internal Staffing Calculator'!$B$9:$B169,0),match(AG$5,'Internal Staffing Calculator'!$R$7:$BL$7,0)),"")</f>
        <v/>
      </c>
      <c r="AH69" s="699" t="str">
        <f t="array" ref="AH69">iferror(index('Internal Staffing Calculator'!$R$9:$BL$115, match($A69,'Internal Staffing Calculator'!$B$9:$B169,0),match(AH$5,'Internal Staffing Calculator'!$R$7:$BL$7,0)),"")</f>
        <v/>
      </c>
      <c r="AI69" s="699" t="str">
        <f t="array" ref="AI69">iferror(index('Internal Staffing Calculator'!$R$9:$BL$115, match($A69,'Internal Staffing Calculator'!$B$9:$B169,0),match(AI$5,'Internal Staffing Calculator'!$R$7:$BL$7,0)),"")</f>
        <v/>
      </c>
      <c r="AJ69" s="699" t="str">
        <f t="array" ref="AJ69">iferror(index('Internal Staffing Calculator'!$R$9:$BL$115, match($A69,'Internal Staffing Calculator'!$B$9:$B169,0),match(AJ$5,'Internal Staffing Calculator'!$R$7:$BL$7,0)),"")</f>
        <v/>
      </c>
      <c r="AK69" s="699" t="str">
        <f t="array" ref="AK69">iferror(index('Internal Staffing Calculator'!$R$9:$BL$115, match($A69,'Internal Staffing Calculator'!$B$9:$B169,0),match(AK$5,'Internal Staffing Calculator'!$R$7:$BL$7,0)),"")</f>
        <v/>
      </c>
      <c r="AL69" s="699" t="str">
        <f t="array" ref="AL69">iferror(index('Internal Staffing Calculator'!$R$9:$BL$115, match($A69,'Internal Staffing Calculator'!$B$9:$B169,0),match(AL$5,'Internal Staffing Calculator'!$R$7:$BL$7,0)),"")</f>
        <v/>
      </c>
      <c r="AM69" s="699" t="str">
        <f t="array" ref="AM69">iferror(index('Internal Staffing Calculator'!$R$9:$BL$115, match($A69,'Internal Staffing Calculator'!$B$9:$B169,0),match(AM$5,'Internal Staffing Calculator'!$R$7:$BL$7,0)),"")</f>
        <v/>
      </c>
      <c r="AN69" s="699" t="str">
        <f t="array" ref="AN69">iferror(index('Internal Staffing Calculator'!$R$9:$BL$115, match($A69,'Internal Staffing Calculator'!$B$9:$B169,0),match(AN$5,'Internal Staffing Calculator'!$R$7:$BL$7,0)),"")</f>
        <v/>
      </c>
      <c r="AO69" s="699" t="str">
        <f t="array" ref="AO69">iferror(index('Internal Staffing Calculator'!$R$9:$BL$115, match($A69,'Internal Staffing Calculator'!$B$9:$B169,0),match(AO$5,'Internal Staffing Calculator'!$R$7:$BL$7,0)),"")</f>
        <v/>
      </c>
      <c r="AP69" s="699" t="str">
        <f t="array" ref="AP69">iferror(index('Internal Staffing Calculator'!$R$9:$BL$115, match($A69,'Internal Staffing Calculator'!$B$9:$B169,0),match(AP$5,'Internal Staffing Calculator'!$R$7:$BL$7,0)),"")</f>
        <v/>
      </c>
      <c r="AQ69" s="699" t="str">
        <f t="array" ref="AQ69">iferror(index('Internal Staffing Calculator'!$R$9:$BL$115, match($A69,'Internal Staffing Calculator'!$B$9:$B169,0),match(AQ$5,'Internal Staffing Calculator'!$R$7:$BL$7,0)),"")</f>
        <v/>
      </c>
      <c r="AR69" s="699" t="str">
        <f t="array" ref="AR69">iferror(index('Internal Staffing Calculator'!$R$9:$BL$115, match($A69,'Internal Staffing Calculator'!$B$9:$B169,0),match(AR$5,'Internal Staffing Calculator'!$R$7:$BL$7,0)),"")</f>
        <v/>
      </c>
      <c r="AS69" s="699" t="str">
        <f t="array" ref="AS69">iferror(index('Internal Staffing Calculator'!$R$9:$BL$115, match($A69,'Internal Staffing Calculator'!$B$9:$B169,0),match(AS$5,'Internal Staffing Calculator'!$R$7:$BL$7,0)),"")</f>
        <v/>
      </c>
      <c r="AT69" s="699" t="str">
        <f t="array" ref="AT69">iferror(index('Internal Staffing Calculator'!$R$9:$BL$115, match($A69,'Internal Staffing Calculator'!$B$9:$B169,0),match(AT$5,'Internal Staffing Calculator'!$R$7:$BL$7,0)),"")</f>
        <v/>
      </c>
      <c r="AU69" s="699" t="str">
        <f t="array" ref="AU69">iferror(index('Internal Staffing Calculator'!$R$9:$BL$115, match($A69,'Internal Staffing Calculator'!$B$9:$B169,0),match(AU$5,'Internal Staffing Calculator'!$R$7:$BL$7,0)),"")</f>
        <v/>
      </c>
      <c r="AV69" s="699" t="str">
        <f t="array" ref="AV69">iferror(index('Internal Staffing Calculator'!$R$9:$BL$115, match($A69,'Internal Staffing Calculator'!$B$9:$B169,0),match(AV$5,'Internal Staffing Calculator'!$R$7:$BL$7,0)),"")</f>
        <v/>
      </c>
      <c r="AW69" s="699" t="str">
        <f t="array" ref="AW69">iferror(index('Internal Staffing Calculator'!$R$9:$BL$115, match($A69,'Internal Staffing Calculator'!$B$9:$B169,0),match(AW$5,'Internal Staffing Calculator'!$R$7:$BL$7,0)),"")</f>
        <v/>
      </c>
      <c r="AX69" s="699" t="str">
        <f t="array" ref="AX69">iferror(index('Internal Staffing Calculator'!$R$9:$BL$115, match($A69,'Internal Staffing Calculator'!$B$9:$B169,0),match(AX$5,'Internal Staffing Calculator'!$R$7:$BL$7,0)),"")</f>
        <v/>
      </c>
      <c r="AY69" s="699" t="str">
        <f t="array" ref="AY69">iferror(index('Internal Staffing Calculator'!$R$9:$BL$115, match($A69,'Internal Staffing Calculator'!$B$9:$B169,0),match(AY$5,'Internal Staffing Calculator'!$R$7:$BL$7,0)),"")</f>
        <v/>
      </c>
      <c r="AZ69" s="699" t="str">
        <f t="array" ref="AZ69">iferror(index('Internal Staffing Calculator'!$R$9:$BL$115, match($A69,'Internal Staffing Calculator'!$B$9:$B169,0),match(AZ$5,'Internal Staffing Calculator'!$R$7:$BL$7,0)),"")</f>
        <v/>
      </c>
      <c r="BA69" s="699" t="str">
        <f t="array" ref="BA69">iferror(index('Internal Staffing Calculator'!$R$9:$BL$115, match($A69,'Internal Staffing Calculator'!$B$9:$B169,0),match(BA$5,'Internal Staffing Calculator'!$R$7:$BL$7,0)),"")</f>
        <v/>
      </c>
    </row>
    <row r="70">
      <c r="A70" s="693"/>
      <c r="B70" s="812" t="str">
        <f t="array" ref="B70">iferror(index('Internal Staffing Calculator'!P:P,match(A70,'Internal Staffing Calculator'!B:B,0)),"")</f>
        <v/>
      </c>
      <c r="C70" s="813" t="str">
        <f t="array" ref="C70">iferror(index('Internal Staffing Calculator'!BM:BM,match(A70,'Internal Staffing Calculator'!B:B,0)),"")</f>
        <v/>
      </c>
      <c r="D70" s="814" t="str">
        <f t="array" ref="D70">iferror(index('Internal Staffing Calculator'!F:F,match(A70,'Internal Staffing Calculator'!B:B,0)),"")</f>
        <v/>
      </c>
      <c r="E70" s="815">
        <f t="shared" si="4"/>
        <v>0</v>
      </c>
      <c r="F70" s="615"/>
      <c r="G70" s="699" t="str">
        <f t="array" ref="G70">iferror(index('Internal Staffing Calculator'!$R$9:$BL$115, match($A70,'Internal Staffing Calculator'!$B$9:$B169,0),match(G$5,'Internal Staffing Calculator'!$R$7:$BL$7,0)),"")</f>
        <v/>
      </c>
      <c r="H70" s="699" t="str">
        <f t="array" ref="H70">iferror(index('Internal Staffing Calculator'!$R$9:$BL$115, match($A70,'Internal Staffing Calculator'!$B$9:$B169,0),match(H$5,'Internal Staffing Calculator'!$R$7:$BL$7,0)),"")</f>
        <v/>
      </c>
      <c r="I70" s="699" t="str">
        <f t="array" ref="I70">iferror(index('Internal Staffing Calculator'!$R$9:$BL$115, match($A70,'Internal Staffing Calculator'!$B$9:$B169,0),match(I$5,'Internal Staffing Calculator'!$R$7:$BL$7,0)),"")</f>
        <v/>
      </c>
      <c r="J70" s="699" t="str">
        <f t="array" ref="J70">iferror(index('Internal Staffing Calculator'!$R$9:$BL$115, match($A70,'Internal Staffing Calculator'!$B$9:$B169,0),match(J$5,'Internal Staffing Calculator'!$R$7:$BL$7,0)),"")</f>
        <v/>
      </c>
      <c r="K70" s="699" t="str">
        <f t="array" ref="K70">iferror(index('Internal Staffing Calculator'!$R$9:$BL$115, match($A70,'Internal Staffing Calculator'!$B$9:$B169,0),match(K$5,'Internal Staffing Calculator'!$R$7:$BL$7,0)),"")</f>
        <v/>
      </c>
      <c r="L70" s="699" t="str">
        <f t="array" ref="L70">iferror(index('Internal Staffing Calculator'!$R$9:$BL$115, match($A70,'Internal Staffing Calculator'!$B$9:$B169,0),match(L$5,'Internal Staffing Calculator'!$R$7:$BL$7,0)),"")</f>
        <v/>
      </c>
      <c r="M70" s="699" t="str">
        <f t="array" ref="M70">iferror(index('Internal Staffing Calculator'!$R$9:$BL$115, match($A70,'Internal Staffing Calculator'!$B$9:$B169,0),match(M$5,'Internal Staffing Calculator'!$R$7:$BL$7,0)),"")</f>
        <v/>
      </c>
      <c r="N70" s="699" t="str">
        <f t="array" ref="N70">iferror(index('Internal Staffing Calculator'!$R$9:$BL$115, match($A70,'Internal Staffing Calculator'!$B$9:$B169,0),match(N$5,'Internal Staffing Calculator'!$R$7:$BL$7,0)),"")</f>
        <v/>
      </c>
      <c r="O70" s="699" t="str">
        <f t="array" ref="O70">iferror(index('Internal Staffing Calculator'!$R$9:$BL$115, match($A70,'Internal Staffing Calculator'!$B$9:$B169,0),match(O$5,'Internal Staffing Calculator'!$R$7:$BL$7,0)),"")</f>
        <v/>
      </c>
      <c r="P70" s="699" t="str">
        <f t="array" ref="P70">iferror(index('Internal Staffing Calculator'!$R$9:$BL$115, match($A70,'Internal Staffing Calculator'!$B$9:$B169,0),match(P$5,'Internal Staffing Calculator'!$R$7:$BL$7,0)),"")</f>
        <v/>
      </c>
      <c r="Q70" s="699" t="str">
        <f t="array" ref="Q70">iferror(index('Internal Staffing Calculator'!$R$9:$BL$115, match($A70,'Internal Staffing Calculator'!$B$9:$B169,0),match(Q$5,'Internal Staffing Calculator'!$R$7:$BL$7,0)),"")</f>
        <v/>
      </c>
      <c r="R70" s="699" t="str">
        <f t="array" ref="R70">iferror(index('Internal Staffing Calculator'!$R$9:$BL$115, match($A70,'Internal Staffing Calculator'!$B$9:$B169,0),match(R$5,'Internal Staffing Calculator'!$R$7:$BL$7,0)),"")</f>
        <v/>
      </c>
      <c r="S70" s="699" t="str">
        <f t="array" ref="S70">iferror(index('Internal Staffing Calculator'!$R$9:$BL$115, match($A70,'Internal Staffing Calculator'!$B$9:$B169,0),match(S$5,'Internal Staffing Calculator'!$R$7:$BL$7,0)),"")</f>
        <v/>
      </c>
      <c r="T70" s="699" t="str">
        <f t="array" ref="T70">iferror(index('Internal Staffing Calculator'!$R$9:$BL$115, match($A70,'Internal Staffing Calculator'!$B$9:$B169,0),match(T$5,'Internal Staffing Calculator'!$R$7:$BL$7,0)),"")</f>
        <v/>
      </c>
      <c r="U70" s="699" t="str">
        <f t="array" ref="U70">iferror(index('Internal Staffing Calculator'!$R$9:$BL$115, match($A70,'Internal Staffing Calculator'!$B$9:$B169,0),match(U$5,'Internal Staffing Calculator'!$R$7:$BL$7,0)),"")</f>
        <v/>
      </c>
      <c r="V70" s="699" t="str">
        <f t="array" ref="V70">iferror(index('Internal Staffing Calculator'!$R$9:$BL$115, match($A70,'Internal Staffing Calculator'!$B$9:$B169,0),match(V$5,'Internal Staffing Calculator'!$R$7:$BL$7,0)),"")</f>
        <v/>
      </c>
      <c r="W70" s="699" t="str">
        <f t="array" ref="W70">iferror(index('Internal Staffing Calculator'!$R$9:$BL$115, match($A70,'Internal Staffing Calculator'!$B$9:$B169,0),match(W$5,'Internal Staffing Calculator'!$R$7:$BL$7,0)),"")</f>
        <v/>
      </c>
      <c r="X70" s="699" t="str">
        <f t="array" ref="X70">iferror(index('Internal Staffing Calculator'!$R$9:$BL$115, match($A70,'Internal Staffing Calculator'!$B$9:$B169,0),match(X$5,'Internal Staffing Calculator'!$R$7:$BL$7,0)),"")</f>
        <v/>
      </c>
      <c r="Y70" s="699" t="str">
        <f t="array" ref="Y70">iferror(index('Internal Staffing Calculator'!$R$9:$BL$115, match($A70,'Internal Staffing Calculator'!$B$9:$B169,0),match(Y$5,'Internal Staffing Calculator'!$R$7:$BL$7,0)),"")</f>
        <v/>
      </c>
      <c r="Z70" s="699" t="str">
        <f t="array" ref="Z70">iferror(index('Internal Staffing Calculator'!$R$9:$BL$115, match($A70,'Internal Staffing Calculator'!$B$9:$B169,0),match(Z$5,'Internal Staffing Calculator'!$R$7:$BL$7,0)),"")</f>
        <v/>
      </c>
      <c r="AA70" s="699" t="str">
        <f t="array" ref="AA70">iferror(index('Internal Staffing Calculator'!$R$9:$BL$115, match($A70,'Internal Staffing Calculator'!$B$9:$B169,0),match(AA$5,'Internal Staffing Calculator'!$R$7:$BL$7,0)),"")</f>
        <v/>
      </c>
      <c r="AB70" s="699" t="str">
        <f t="array" ref="AB70">iferror(index('Internal Staffing Calculator'!$R$9:$BL$115, match($A70,'Internal Staffing Calculator'!$B$9:$B169,0),match(AB$5,'Internal Staffing Calculator'!$R$7:$BL$7,0)),"")</f>
        <v/>
      </c>
      <c r="AC70" s="699" t="str">
        <f t="array" ref="AC70">iferror(index('Internal Staffing Calculator'!$R$9:$BL$115, match($A70,'Internal Staffing Calculator'!$B$9:$B169,0),match(AC$5,'Internal Staffing Calculator'!$R$7:$BL$7,0)),"")</f>
        <v/>
      </c>
      <c r="AD70" s="699" t="str">
        <f t="array" ref="AD70">iferror(index('Internal Staffing Calculator'!$R$9:$BL$115, match($A70,'Internal Staffing Calculator'!$B$9:$B169,0),match(AD$5,'Internal Staffing Calculator'!$R$7:$BL$7,0)),"")</f>
        <v/>
      </c>
      <c r="AE70" s="699" t="str">
        <f t="array" ref="AE70">iferror(index('Internal Staffing Calculator'!$R$9:$BL$115, match($A70,'Internal Staffing Calculator'!$B$9:$B169,0),match(AE$5,'Internal Staffing Calculator'!$R$7:$BL$7,0)),"")</f>
        <v/>
      </c>
      <c r="AF70" s="699" t="str">
        <f t="array" ref="AF70">iferror(index('Internal Staffing Calculator'!$R$9:$BL$115, match($A70,'Internal Staffing Calculator'!$B$9:$B169,0),match(AF$5,'Internal Staffing Calculator'!$R$7:$BL$7,0)),"")</f>
        <v/>
      </c>
      <c r="AG70" s="699" t="str">
        <f t="array" ref="AG70">iferror(index('Internal Staffing Calculator'!$R$9:$BL$115, match($A70,'Internal Staffing Calculator'!$B$9:$B169,0),match(AG$5,'Internal Staffing Calculator'!$R$7:$BL$7,0)),"")</f>
        <v/>
      </c>
      <c r="AH70" s="699" t="str">
        <f t="array" ref="AH70">iferror(index('Internal Staffing Calculator'!$R$9:$BL$115, match($A70,'Internal Staffing Calculator'!$B$9:$B169,0),match(AH$5,'Internal Staffing Calculator'!$R$7:$BL$7,0)),"")</f>
        <v/>
      </c>
      <c r="AI70" s="699" t="str">
        <f t="array" ref="AI70">iferror(index('Internal Staffing Calculator'!$R$9:$BL$115, match($A70,'Internal Staffing Calculator'!$B$9:$B169,0),match(AI$5,'Internal Staffing Calculator'!$R$7:$BL$7,0)),"")</f>
        <v/>
      </c>
      <c r="AJ70" s="699" t="str">
        <f t="array" ref="AJ70">iferror(index('Internal Staffing Calculator'!$R$9:$BL$115, match($A70,'Internal Staffing Calculator'!$B$9:$B169,0),match(AJ$5,'Internal Staffing Calculator'!$R$7:$BL$7,0)),"")</f>
        <v/>
      </c>
      <c r="AK70" s="699" t="str">
        <f t="array" ref="AK70">iferror(index('Internal Staffing Calculator'!$R$9:$BL$115, match($A70,'Internal Staffing Calculator'!$B$9:$B169,0),match(AK$5,'Internal Staffing Calculator'!$R$7:$BL$7,0)),"")</f>
        <v/>
      </c>
      <c r="AL70" s="699" t="str">
        <f t="array" ref="AL70">iferror(index('Internal Staffing Calculator'!$R$9:$BL$115, match($A70,'Internal Staffing Calculator'!$B$9:$B169,0),match(AL$5,'Internal Staffing Calculator'!$R$7:$BL$7,0)),"")</f>
        <v/>
      </c>
      <c r="AM70" s="699" t="str">
        <f t="array" ref="AM70">iferror(index('Internal Staffing Calculator'!$R$9:$BL$115, match($A70,'Internal Staffing Calculator'!$B$9:$B169,0),match(AM$5,'Internal Staffing Calculator'!$R$7:$BL$7,0)),"")</f>
        <v/>
      </c>
      <c r="AN70" s="699" t="str">
        <f t="array" ref="AN70">iferror(index('Internal Staffing Calculator'!$R$9:$BL$115, match($A70,'Internal Staffing Calculator'!$B$9:$B169,0),match(AN$5,'Internal Staffing Calculator'!$R$7:$BL$7,0)),"")</f>
        <v/>
      </c>
      <c r="AO70" s="699" t="str">
        <f t="array" ref="AO70">iferror(index('Internal Staffing Calculator'!$R$9:$BL$115, match($A70,'Internal Staffing Calculator'!$B$9:$B169,0),match(AO$5,'Internal Staffing Calculator'!$R$7:$BL$7,0)),"")</f>
        <v/>
      </c>
      <c r="AP70" s="699" t="str">
        <f t="array" ref="AP70">iferror(index('Internal Staffing Calculator'!$R$9:$BL$115, match($A70,'Internal Staffing Calculator'!$B$9:$B169,0),match(AP$5,'Internal Staffing Calculator'!$R$7:$BL$7,0)),"")</f>
        <v/>
      </c>
      <c r="AQ70" s="699" t="str">
        <f t="array" ref="AQ70">iferror(index('Internal Staffing Calculator'!$R$9:$BL$115, match($A70,'Internal Staffing Calculator'!$B$9:$B169,0),match(AQ$5,'Internal Staffing Calculator'!$R$7:$BL$7,0)),"")</f>
        <v/>
      </c>
      <c r="AR70" s="699" t="str">
        <f t="array" ref="AR70">iferror(index('Internal Staffing Calculator'!$R$9:$BL$115, match($A70,'Internal Staffing Calculator'!$B$9:$B169,0),match(AR$5,'Internal Staffing Calculator'!$R$7:$BL$7,0)),"")</f>
        <v/>
      </c>
      <c r="AS70" s="699" t="str">
        <f t="array" ref="AS70">iferror(index('Internal Staffing Calculator'!$R$9:$BL$115, match($A70,'Internal Staffing Calculator'!$B$9:$B169,0),match(AS$5,'Internal Staffing Calculator'!$R$7:$BL$7,0)),"")</f>
        <v/>
      </c>
      <c r="AT70" s="699" t="str">
        <f t="array" ref="AT70">iferror(index('Internal Staffing Calculator'!$R$9:$BL$115, match($A70,'Internal Staffing Calculator'!$B$9:$B169,0),match(AT$5,'Internal Staffing Calculator'!$R$7:$BL$7,0)),"")</f>
        <v/>
      </c>
      <c r="AU70" s="699" t="str">
        <f t="array" ref="AU70">iferror(index('Internal Staffing Calculator'!$R$9:$BL$115, match($A70,'Internal Staffing Calculator'!$B$9:$B169,0),match(AU$5,'Internal Staffing Calculator'!$R$7:$BL$7,0)),"")</f>
        <v/>
      </c>
      <c r="AV70" s="699" t="str">
        <f t="array" ref="AV70">iferror(index('Internal Staffing Calculator'!$R$9:$BL$115, match($A70,'Internal Staffing Calculator'!$B$9:$B169,0),match(AV$5,'Internal Staffing Calculator'!$R$7:$BL$7,0)),"")</f>
        <v/>
      </c>
      <c r="AW70" s="699" t="str">
        <f t="array" ref="AW70">iferror(index('Internal Staffing Calculator'!$R$9:$BL$115, match($A70,'Internal Staffing Calculator'!$B$9:$B169,0),match(AW$5,'Internal Staffing Calculator'!$R$7:$BL$7,0)),"")</f>
        <v/>
      </c>
      <c r="AX70" s="699" t="str">
        <f t="array" ref="AX70">iferror(index('Internal Staffing Calculator'!$R$9:$BL$115, match($A70,'Internal Staffing Calculator'!$B$9:$B169,0),match(AX$5,'Internal Staffing Calculator'!$R$7:$BL$7,0)),"")</f>
        <v/>
      </c>
      <c r="AY70" s="699" t="str">
        <f t="array" ref="AY70">iferror(index('Internal Staffing Calculator'!$R$9:$BL$115, match($A70,'Internal Staffing Calculator'!$B$9:$B169,0),match(AY$5,'Internal Staffing Calculator'!$R$7:$BL$7,0)),"")</f>
        <v/>
      </c>
      <c r="AZ70" s="699" t="str">
        <f t="array" ref="AZ70">iferror(index('Internal Staffing Calculator'!$R$9:$BL$115, match($A70,'Internal Staffing Calculator'!$B$9:$B169,0),match(AZ$5,'Internal Staffing Calculator'!$R$7:$BL$7,0)),"")</f>
        <v/>
      </c>
      <c r="BA70" s="699" t="str">
        <f t="array" ref="BA70">iferror(index('Internal Staffing Calculator'!$R$9:$BL$115, match($A70,'Internal Staffing Calculator'!$B$9:$B169,0),match(BA$5,'Internal Staffing Calculator'!$R$7:$BL$7,0)),"")</f>
        <v/>
      </c>
    </row>
    <row r="71">
      <c r="A71" s="693"/>
      <c r="B71" s="812" t="str">
        <f t="array" ref="B71">iferror(index('Internal Staffing Calculator'!P:P,match(A71,'Internal Staffing Calculator'!B:B,0)),"")</f>
        <v/>
      </c>
      <c r="C71" s="813" t="str">
        <f t="array" ref="C71">iferror(index('Internal Staffing Calculator'!BM:BM,match(A71,'Internal Staffing Calculator'!B:B,0)),"")</f>
        <v/>
      </c>
      <c r="D71" s="814" t="str">
        <f t="array" ref="D71">iferror(index('Internal Staffing Calculator'!F:F,match(A71,'Internal Staffing Calculator'!B:B,0)),"")</f>
        <v/>
      </c>
      <c r="E71" s="815">
        <f t="shared" si="4"/>
        <v>0</v>
      </c>
      <c r="F71" s="615"/>
      <c r="G71" s="699" t="str">
        <f t="array" ref="G71">iferror(index('Internal Staffing Calculator'!$R$9:$BL$115, match($A71,'Internal Staffing Calculator'!$B$9:$B169,0),match(G$5,'Internal Staffing Calculator'!$R$7:$BL$7,0)),"")</f>
        <v/>
      </c>
      <c r="H71" s="699" t="str">
        <f t="array" ref="H71">iferror(index('Internal Staffing Calculator'!$R$9:$BL$115, match($A71,'Internal Staffing Calculator'!$B$9:$B169,0),match(H$5,'Internal Staffing Calculator'!$R$7:$BL$7,0)),"")</f>
        <v/>
      </c>
      <c r="I71" s="699" t="str">
        <f t="array" ref="I71">iferror(index('Internal Staffing Calculator'!$R$9:$BL$115, match($A71,'Internal Staffing Calculator'!$B$9:$B169,0),match(I$5,'Internal Staffing Calculator'!$R$7:$BL$7,0)),"")</f>
        <v/>
      </c>
      <c r="J71" s="699" t="str">
        <f t="array" ref="J71">iferror(index('Internal Staffing Calculator'!$R$9:$BL$115, match($A71,'Internal Staffing Calculator'!$B$9:$B169,0),match(J$5,'Internal Staffing Calculator'!$R$7:$BL$7,0)),"")</f>
        <v/>
      </c>
      <c r="K71" s="699" t="str">
        <f t="array" ref="K71">iferror(index('Internal Staffing Calculator'!$R$9:$BL$115, match($A71,'Internal Staffing Calculator'!$B$9:$B169,0),match(K$5,'Internal Staffing Calculator'!$R$7:$BL$7,0)),"")</f>
        <v/>
      </c>
      <c r="L71" s="699" t="str">
        <f t="array" ref="L71">iferror(index('Internal Staffing Calculator'!$R$9:$BL$115, match($A71,'Internal Staffing Calculator'!$B$9:$B169,0),match(L$5,'Internal Staffing Calculator'!$R$7:$BL$7,0)),"")</f>
        <v/>
      </c>
      <c r="M71" s="699" t="str">
        <f t="array" ref="M71">iferror(index('Internal Staffing Calculator'!$R$9:$BL$115, match($A71,'Internal Staffing Calculator'!$B$9:$B169,0),match(M$5,'Internal Staffing Calculator'!$R$7:$BL$7,0)),"")</f>
        <v/>
      </c>
      <c r="N71" s="699" t="str">
        <f t="array" ref="N71">iferror(index('Internal Staffing Calculator'!$R$9:$BL$115, match($A71,'Internal Staffing Calculator'!$B$9:$B169,0),match(N$5,'Internal Staffing Calculator'!$R$7:$BL$7,0)),"")</f>
        <v/>
      </c>
      <c r="O71" s="699" t="str">
        <f t="array" ref="O71">iferror(index('Internal Staffing Calculator'!$R$9:$BL$115, match($A71,'Internal Staffing Calculator'!$B$9:$B169,0),match(O$5,'Internal Staffing Calculator'!$R$7:$BL$7,0)),"")</f>
        <v/>
      </c>
      <c r="P71" s="699" t="str">
        <f t="array" ref="P71">iferror(index('Internal Staffing Calculator'!$R$9:$BL$115, match($A71,'Internal Staffing Calculator'!$B$9:$B169,0),match(P$5,'Internal Staffing Calculator'!$R$7:$BL$7,0)),"")</f>
        <v/>
      </c>
      <c r="Q71" s="699" t="str">
        <f t="array" ref="Q71">iferror(index('Internal Staffing Calculator'!$R$9:$BL$115, match($A71,'Internal Staffing Calculator'!$B$9:$B169,0),match(Q$5,'Internal Staffing Calculator'!$R$7:$BL$7,0)),"")</f>
        <v/>
      </c>
      <c r="R71" s="699" t="str">
        <f t="array" ref="R71">iferror(index('Internal Staffing Calculator'!$R$9:$BL$115, match($A71,'Internal Staffing Calculator'!$B$9:$B169,0),match(R$5,'Internal Staffing Calculator'!$R$7:$BL$7,0)),"")</f>
        <v/>
      </c>
      <c r="S71" s="699" t="str">
        <f t="array" ref="S71">iferror(index('Internal Staffing Calculator'!$R$9:$BL$115, match($A71,'Internal Staffing Calculator'!$B$9:$B169,0),match(S$5,'Internal Staffing Calculator'!$R$7:$BL$7,0)),"")</f>
        <v/>
      </c>
      <c r="T71" s="699" t="str">
        <f t="array" ref="T71">iferror(index('Internal Staffing Calculator'!$R$9:$BL$115, match($A71,'Internal Staffing Calculator'!$B$9:$B169,0),match(T$5,'Internal Staffing Calculator'!$R$7:$BL$7,0)),"")</f>
        <v/>
      </c>
      <c r="U71" s="699" t="str">
        <f t="array" ref="U71">iferror(index('Internal Staffing Calculator'!$R$9:$BL$115, match($A71,'Internal Staffing Calculator'!$B$9:$B169,0),match(U$5,'Internal Staffing Calculator'!$R$7:$BL$7,0)),"")</f>
        <v/>
      </c>
      <c r="V71" s="699" t="str">
        <f t="array" ref="V71">iferror(index('Internal Staffing Calculator'!$R$9:$BL$115, match($A71,'Internal Staffing Calculator'!$B$9:$B169,0),match(V$5,'Internal Staffing Calculator'!$R$7:$BL$7,0)),"")</f>
        <v/>
      </c>
      <c r="W71" s="699" t="str">
        <f t="array" ref="W71">iferror(index('Internal Staffing Calculator'!$R$9:$BL$115, match($A71,'Internal Staffing Calculator'!$B$9:$B169,0),match(W$5,'Internal Staffing Calculator'!$R$7:$BL$7,0)),"")</f>
        <v/>
      </c>
      <c r="X71" s="699" t="str">
        <f t="array" ref="X71">iferror(index('Internal Staffing Calculator'!$R$9:$BL$115, match($A71,'Internal Staffing Calculator'!$B$9:$B169,0),match(X$5,'Internal Staffing Calculator'!$R$7:$BL$7,0)),"")</f>
        <v/>
      </c>
      <c r="Y71" s="699" t="str">
        <f t="array" ref="Y71">iferror(index('Internal Staffing Calculator'!$R$9:$BL$115, match($A71,'Internal Staffing Calculator'!$B$9:$B169,0),match(Y$5,'Internal Staffing Calculator'!$R$7:$BL$7,0)),"")</f>
        <v/>
      </c>
      <c r="Z71" s="699" t="str">
        <f t="array" ref="Z71">iferror(index('Internal Staffing Calculator'!$R$9:$BL$115, match($A71,'Internal Staffing Calculator'!$B$9:$B169,0),match(Z$5,'Internal Staffing Calculator'!$R$7:$BL$7,0)),"")</f>
        <v/>
      </c>
      <c r="AA71" s="699" t="str">
        <f t="array" ref="AA71">iferror(index('Internal Staffing Calculator'!$R$9:$BL$115, match($A71,'Internal Staffing Calculator'!$B$9:$B169,0),match(AA$5,'Internal Staffing Calculator'!$R$7:$BL$7,0)),"")</f>
        <v/>
      </c>
      <c r="AB71" s="699" t="str">
        <f t="array" ref="AB71">iferror(index('Internal Staffing Calculator'!$R$9:$BL$115, match($A71,'Internal Staffing Calculator'!$B$9:$B169,0),match(AB$5,'Internal Staffing Calculator'!$R$7:$BL$7,0)),"")</f>
        <v/>
      </c>
      <c r="AC71" s="699" t="str">
        <f t="array" ref="AC71">iferror(index('Internal Staffing Calculator'!$R$9:$BL$115, match($A71,'Internal Staffing Calculator'!$B$9:$B169,0),match(AC$5,'Internal Staffing Calculator'!$R$7:$BL$7,0)),"")</f>
        <v/>
      </c>
      <c r="AD71" s="699" t="str">
        <f t="array" ref="AD71">iferror(index('Internal Staffing Calculator'!$R$9:$BL$115, match($A71,'Internal Staffing Calculator'!$B$9:$B169,0),match(AD$5,'Internal Staffing Calculator'!$R$7:$BL$7,0)),"")</f>
        <v/>
      </c>
      <c r="AE71" s="699" t="str">
        <f t="array" ref="AE71">iferror(index('Internal Staffing Calculator'!$R$9:$BL$115, match($A71,'Internal Staffing Calculator'!$B$9:$B169,0),match(AE$5,'Internal Staffing Calculator'!$R$7:$BL$7,0)),"")</f>
        <v/>
      </c>
      <c r="AF71" s="699" t="str">
        <f t="array" ref="AF71">iferror(index('Internal Staffing Calculator'!$R$9:$BL$115, match($A71,'Internal Staffing Calculator'!$B$9:$B169,0),match(AF$5,'Internal Staffing Calculator'!$R$7:$BL$7,0)),"")</f>
        <v/>
      </c>
      <c r="AG71" s="699" t="str">
        <f t="array" ref="AG71">iferror(index('Internal Staffing Calculator'!$R$9:$BL$115, match($A71,'Internal Staffing Calculator'!$B$9:$B169,0),match(AG$5,'Internal Staffing Calculator'!$R$7:$BL$7,0)),"")</f>
        <v/>
      </c>
      <c r="AH71" s="699" t="str">
        <f t="array" ref="AH71">iferror(index('Internal Staffing Calculator'!$R$9:$BL$115, match($A71,'Internal Staffing Calculator'!$B$9:$B169,0),match(AH$5,'Internal Staffing Calculator'!$R$7:$BL$7,0)),"")</f>
        <v/>
      </c>
      <c r="AI71" s="699" t="str">
        <f t="array" ref="AI71">iferror(index('Internal Staffing Calculator'!$R$9:$BL$115, match($A71,'Internal Staffing Calculator'!$B$9:$B169,0),match(AI$5,'Internal Staffing Calculator'!$R$7:$BL$7,0)),"")</f>
        <v/>
      </c>
      <c r="AJ71" s="699" t="str">
        <f t="array" ref="AJ71">iferror(index('Internal Staffing Calculator'!$R$9:$BL$115, match($A71,'Internal Staffing Calculator'!$B$9:$B169,0),match(AJ$5,'Internal Staffing Calculator'!$R$7:$BL$7,0)),"")</f>
        <v/>
      </c>
      <c r="AK71" s="699" t="str">
        <f t="array" ref="AK71">iferror(index('Internal Staffing Calculator'!$R$9:$BL$115, match($A71,'Internal Staffing Calculator'!$B$9:$B169,0),match(AK$5,'Internal Staffing Calculator'!$R$7:$BL$7,0)),"")</f>
        <v/>
      </c>
      <c r="AL71" s="699" t="str">
        <f t="array" ref="AL71">iferror(index('Internal Staffing Calculator'!$R$9:$BL$115, match($A71,'Internal Staffing Calculator'!$B$9:$B169,0),match(AL$5,'Internal Staffing Calculator'!$R$7:$BL$7,0)),"")</f>
        <v/>
      </c>
      <c r="AM71" s="699" t="str">
        <f t="array" ref="AM71">iferror(index('Internal Staffing Calculator'!$R$9:$BL$115, match($A71,'Internal Staffing Calculator'!$B$9:$B169,0),match(AM$5,'Internal Staffing Calculator'!$R$7:$BL$7,0)),"")</f>
        <v/>
      </c>
      <c r="AN71" s="699" t="str">
        <f t="array" ref="AN71">iferror(index('Internal Staffing Calculator'!$R$9:$BL$115, match($A71,'Internal Staffing Calculator'!$B$9:$B169,0),match(AN$5,'Internal Staffing Calculator'!$R$7:$BL$7,0)),"")</f>
        <v/>
      </c>
      <c r="AO71" s="699" t="str">
        <f t="array" ref="AO71">iferror(index('Internal Staffing Calculator'!$R$9:$BL$115, match($A71,'Internal Staffing Calculator'!$B$9:$B169,0),match(AO$5,'Internal Staffing Calculator'!$R$7:$BL$7,0)),"")</f>
        <v/>
      </c>
      <c r="AP71" s="699" t="str">
        <f t="array" ref="AP71">iferror(index('Internal Staffing Calculator'!$R$9:$BL$115, match($A71,'Internal Staffing Calculator'!$B$9:$B169,0),match(AP$5,'Internal Staffing Calculator'!$R$7:$BL$7,0)),"")</f>
        <v/>
      </c>
      <c r="AQ71" s="699" t="str">
        <f t="array" ref="AQ71">iferror(index('Internal Staffing Calculator'!$R$9:$BL$115, match($A71,'Internal Staffing Calculator'!$B$9:$B169,0),match(AQ$5,'Internal Staffing Calculator'!$R$7:$BL$7,0)),"")</f>
        <v/>
      </c>
      <c r="AR71" s="699" t="str">
        <f t="array" ref="AR71">iferror(index('Internal Staffing Calculator'!$R$9:$BL$115, match($A71,'Internal Staffing Calculator'!$B$9:$B169,0),match(AR$5,'Internal Staffing Calculator'!$R$7:$BL$7,0)),"")</f>
        <v/>
      </c>
      <c r="AS71" s="699" t="str">
        <f t="array" ref="AS71">iferror(index('Internal Staffing Calculator'!$R$9:$BL$115, match($A71,'Internal Staffing Calculator'!$B$9:$B169,0),match(AS$5,'Internal Staffing Calculator'!$R$7:$BL$7,0)),"")</f>
        <v/>
      </c>
      <c r="AT71" s="699" t="str">
        <f t="array" ref="AT71">iferror(index('Internal Staffing Calculator'!$R$9:$BL$115, match($A71,'Internal Staffing Calculator'!$B$9:$B169,0),match(AT$5,'Internal Staffing Calculator'!$R$7:$BL$7,0)),"")</f>
        <v/>
      </c>
      <c r="AU71" s="699" t="str">
        <f t="array" ref="AU71">iferror(index('Internal Staffing Calculator'!$R$9:$BL$115, match($A71,'Internal Staffing Calculator'!$B$9:$B169,0),match(AU$5,'Internal Staffing Calculator'!$R$7:$BL$7,0)),"")</f>
        <v/>
      </c>
      <c r="AV71" s="699" t="str">
        <f t="array" ref="AV71">iferror(index('Internal Staffing Calculator'!$R$9:$BL$115, match($A71,'Internal Staffing Calculator'!$B$9:$B169,0),match(AV$5,'Internal Staffing Calculator'!$R$7:$BL$7,0)),"")</f>
        <v/>
      </c>
      <c r="AW71" s="699" t="str">
        <f t="array" ref="AW71">iferror(index('Internal Staffing Calculator'!$R$9:$BL$115, match($A71,'Internal Staffing Calculator'!$B$9:$B169,0),match(AW$5,'Internal Staffing Calculator'!$R$7:$BL$7,0)),"")</f>
        <v/>
      </c>
      <c r="AX71" s="699" t="str">
        <f t="array" ref="AX71">iferror(index('Internal Staffing Calculator'!$R$9:$BL$115, match($A71,'Internal Staffing Calculator'!$B$9:$B169,0),match(AX$5,'Internal Staffing Calculator'!$R$7:$BL$7,0)),"")</f>
        <v/>
      </c>
      <c r="AY71" s="699" t="str">
        <f t="array" ref="AY71">iferror(index('Internal Staffing Calculator'!$R$9:$BL$115, match($A71,'Internal Staffing Calculator'!$B$9:$B169,0),match(AY$5,'Internal Staffing Calculator'!$R$7:$BL$7,0)),"")</f>
        <v/>
      </c>
      <c r="AZ71" s="699" t="str">
        <f t="array" ref="AZ71">iferror(index('Internal Staffing Calculator'!$R$9:$BL$115, match($A71,'Internal Staffing Calculator'!$B$9:$B169,0),match(AZ$5,'Internal Staffing Calculator'!$R$7:$BL$7,0)),"")</f>
        <v/>
      </c>
      <c r="BA71" s="699" t="str">
        <f t="array" ref="BA71">iferror(index('Internal Staffing Calculator'!$R$9:$BL$115, match($A71,'Internal Staffing Calculator'!$B$9:$B169,0),match(BA$5,'Internal Staffing Calculator'!$R$7:$BL$7,0)),"")</f>
        <v/>
      </c>
    </row>
    <row r="72">
      <c r="A72" s="693"/>
      <c r="B72" s="812" t="str">
        <f t="array" ref="B72">iferror(index('Internal Staffing Calculator'!P:P,match(A72,'Internal Staffing Calculator'!B:B,0)),"")</f>
        <v/>
      </c>
      <c r="C72" s="813" t="str">
        <f t="array" ref="C72">iferror(index('Internal Staffing Calculator'!BM:BM,match(A72,'Internal Staffing Calculator'!B:B,0)),"")</f>
        <v/>
      </c>
      <c r="D72" s="814" t="str">
        <f t="array" ref="D72">iferror(index('Internal Staffing Calculator'!F:F,match(A72,'Internal Staffing Calculator'!B:B,0)),"")</f>
        <v/>
      </c>
      <c r="E72" s="815">
        <f t="shared" si="4"/>
        <v>0</v>
      </c>
      <c r="F72" s="615"/>
      <c r="G72" s="699" t="str">
        <f t="array" ref="G72">iferror(index('Internal Staffing Calculator'!$R$9:$BL$115, match($A72,'Internal Staffing Calculator'!$B$9:$B169,0),match(G$5,'Internal Staffing Calculator'!$R$7:$BL$7,0)),"")</f>
        <v/>
      </c>
      <c r="H72" s="699" t="str">
        <f t="array" ref="H72">iferror(index('Internal Staffing Calculator'!$R$9:$BL$115, match($A72,'Internal Staffing Calculator'!$B$9:$B169,0),match(H$5,'Internal Staffing Calculator'!$R$7:$BL$7,0)),"")</f>
        <v/>
      </c>
      <c r="I72" s="699" t="str">
        <f t="array" ref="I72">iferror(index('Internal Staffing Calculator'!$R$9:$BL$115, match($A72,'Internal Staffing Calculator'!$B$9:$B169,0),match(I$5,'Internal Staffing Calculator'!$R$7:$BL$7,0)),"")</f>
        <v/>
      </c>
      <c r="J72" s="699" t="str">
        <f t="array" ref="J72">iferror(index('Internal Staffing Calculator'!$R$9:$BL$115, match($A72,'Internal Staffing Calculator'!$B$9:$B169,0),match(J$5,'Internal Staffing Calculator'!$R$7:$BL$7,0)),"")</f>
        <v/>
      </c>
      <c r="K72" s="699" t="str">
        <f t="array" ref="K72">iferror(index('Internal Staffing Calculator'!$R$9:$BL$115, match($A72,'Internal Staffing Calculator'!$B$9:$B169,0),match(K$5,'Internal Staffing Calculator'!$R$7:$BL$7,0)),"")</f>
        <v/>
      </c>
      <c r="L72" s="699" t="str">
        <f t="array" ref="L72">iferror(index('Internal Staffing Calculator'!$R$9:$BL$115, match($A72,'Internal Staffing Calculator'!$B$9:$B169,0),match(L$5,'Internal Staffing Calculator'!$R$7:$BL$7,0)),"")</f>
        <v/>
      </c>
      <c r="M72" s="699" t="str">
        <f t="array" ref="M72">iferror(index('Internal Staffing Calculator'!$R$9:$BL$115, match($A72,'Internal Staffing Calculator'!$B$9:$B169,0),match(M$5,'Internal Staffing Calculator'!$R$7:$BL$7,0)),"")</f>
        <v/>
      </c>
      <c r="N72" s="699" t="str">
        <f t="array" ref="N72">iferror(index('Internal Staffing Calculator'!$R$9:$BL$115, match($A72,'Internal Staffing Calculator'!$B$9:$B169,0),match(N$5,'Internal Staffing Calculator'!$R$7:$BL$7,0)),"")</f>
        <v/>
      </c>
      <c r="O72" s="699" t="str">
        <f t="array" ref="O72">iferror(index('Internal Staffing Calculator'!$R$9:$BL$115, match($A72,'Internal Staffing Calculator'!$B$9:$B169,0),match(O$5,'Internal Staffing Calculator'!$R$7:$BL$7,0)),"")</f>
        <v/>
      </c>
      <c r="P72" s="699" t="str">
        <f t="array" ref="P72">iferror(index('Internal Staffing Calculator'!$R$9:$BL$115, match($A72,'Internal Staffing Calculator'!$B$9:$B169,0),match(P$5,'Internal Staffing Calculator'!$R$7:$BL$7,0)),"")</f>
        <v/>
      </c>
      <c r="Q72" s="699" t="str">
        <f t="array" ref="Q72">iferror(index('Internal Staffing Calculator'!$R$9:$BL$115, match($A72,'Internal Staffing Calculator'!$B$9:$B169,0),match(Q$5,'Internal Staffing Calculator'!$R$7:$BL$7,0)),"")</f>
        <v/>
      </c>
      <c r="R72" s="699" t="str">
        <f t="array" ref="R72">iferror(index('Internal Staffing Calculator'!$R$9:$BL$115, match($A72,'Internal Staffing Calculator'!$B$9:$B169,0),match(R$5,'Internal Staffing Calculator'!$R$7:$BL$7,0)),"")</f>
        <v/>
      </c>
      <c r="S72" s="699" t="str">
        <f t="array" ref="S72">iferror(index('Internal Staffing Calculator'!$R$9:$BL$115, match($A72,'Internal Staffing Calculator'!$B$9:$B169,0),match(S$5,'Internal Staffing Calculator'!$R$7:$BL$7,0)),"")</f>
        <v/>
      </c>
      <c r="T72" s="699" t="str">
        <f t="array" ref="T72">iferror(index('Internal Staffing Calculator'!$R$9:$BL$115, match($A72,'Internal Staffing Calculator'!$B$9:$B169,0),match(T$5,'Internal Staffing Calculator'!$R$7:$BL$7,0)),"")</f>
        <v/>
      </c>
      <c r="U72" s="699" t="str">
        <f t="array" ref="U72">iferror(index('Internal Staffing Calculator'!$R$9:$BL$115, match($A72,'Internal Staffing Calculator'!$B$9:$B169,0),match(U$5,'Internal Staffing Calculator'!$R$7:$BL$7,0)),"")</f>
        <v/>
      </c>
      <c r="V72" s="699" t="str">
        <f t="array" ref="V72">iferror(index('Internal Staffing Calculator'!$R$9:$BL$115, match($A72,'Internal Staffing Calculator'!$B$9:$B169,0),match(V$5,'Internal Staffing Calculator'!$R$7:$BL$7,0)),"")</f>
        <v/>
      </c>
      <c r="W72" s="699" t="str">
        <f t="array" ref="W72">iferror(index('Internal Staffing Calculator'!$R$9:$BL$115, match($A72,'Internal Staffing Calculator'!$B$9:$B169,0),match(W$5,'Internal Staffing Calculator'!$R$7:$BL$7,0)),"")</f>
        <v/>
      </c>
      <c r="X72" s="699" t="str">
        <f t="array" ref="X72">iferror(index('Internal Staffing Calculator'!$R$9:$BL$115, match($A72,'Internal Staffing Calculator'!$B$9:$B169,0),match(X$5,'Internal Staffing Calculator'!$R$7:$BL$7,0)),"")</f>
        <v/>
      </c>
      <c r="Y72" s="699" t="str">
        <f t="array" ref="Y72">iferror(index('Internal Staffing Calculator'!$R$9:$BL$115, match($A72,'Internal Staffing Calculator'!$B$9:$B169,0),match(Y$5,'Internal Staffing Calculator'!$R$7:$BL$7,0)),"")</f>
        <v/>
      </c>
      <c r="Z72" s="699" t="str">
        <f t="array" ref="Z72">iferror(index('Internal Staffing Calculator'!$R$9:$BL$115, match($A72,'Internal Staffing Calculator'!$B$9:$B169,0),match(Z$5,'Internal Staffing Calculator'!$R$7:$BL$7,0)),"")</f>
        <v/>
      </c>
      <c r="AA72" s="699" t="str">
        <f t="array" ref="AA72">iferror(index('Internal Staffing Calculator'!$R$9:$BL$115, match($A72,'Internal Staffing Calculator'!$B$9:$B169,0),match(AA$5,'Internal Staffing Calculator'!$R$7:$BL$7,0)),"")</f>
        <v/>
      </c>
      <c r="AB72" s="699" t="str">
        <f t="array" ref="AB72">iferror(index('Internal Staffing Calculator'!$R$9:$BL$115, match($A72,'Internal Staffing Calculator'!$B$9:$B169,0),match(AB$5,'Internal Staffing Calculator'!$R$7:$BL$7,0)),"")</f>
        <v/>
      </c>
      <c r="AC72" s="699" t="str">
        <f t="array" ref="AC72">iferror(index('Internal Staffing Calculator'!$R$9:$BL$115, match($A72,'Internal Staffing Calculator'!$B$9:$B169,0),match(AC$5,'Internal Staffing Calculator'!$R$7:$BL$7,0)),"")</f>
        <v/>
      </c>
      <c r="AD72" s="699" t="str">
        <f t="array" ref="AD72">iferror(index('Internal Staffing Calculator'!$R$9:$BL$115, match($A72,'Internal Staffing Calculator'!$B$9:$B169,0),match(AD$5,'Internal Staffing Calculator'!$R$7:$BL$7,0)),"")</f>
        <v/>
      </c>
      <c r="AE72" s="699" t="str">
        <f t="array" ref="AE72">iferror(index('Internal Staffing Calculator'!$R$9:$BL$115, match($A72,'Internal Staffing Calculator'!$B$9:$B169,0),match(AE$5,'Internal Staffing Calculator'!$R$7:$BL$7,0)),"")</f>
        <v/>
      </c>
      <c r="AF72" s="699" t="str">
        <f t="array" ref="AF72">iferror(index('Internal Staffing Calculator'!$R$9:$BL$115, match($A72,'Internal Staffing Calculator'!$B$9:$B169,0),match(AF$5,'Internal Staffing Calculator'!$R$7:$BL$7,0)),"")</f>
        <v/>
      </c>
      <c r="AG72" s="699" t="str">
        <f t="array" ref="AG72">iferror(index('Internal Staffing Calculator'!$R$9:$BL$115, match($A72,'Internal Staffing Calculator'!$B$9:$B169,0),match(AG$5,'Internal Staffing Calculator'!$R$7:$BL$7,0)),"")</f>
        <v/>
      </c>
      <c r="AH72" s="699" t="str">
        <f t="array" ref="AH72">iferror(index('Internal Staffing Calculator'!$R$9:$BL$115, match($A72,'Internal Staffing Calculator'!$B$9:$B169,0),match(AH$5,'Internal Staffing Calculator'!$R$7:$BL$7,0)),"")</f>
        <v/>
      </c>
      <c r="AI72" s="699" t="str">
        <f t="array" ref="AI72">iferror(index('Internal Staffing Calculator'!$R$9:$BL$115, match($A72,'Internal Staffing Calculator'!$B$9:$B169,0),match(AI$5,'Internal Staffing Calculator'!$R$7:$BL$7,0)),"")</f>
        <v/>
      </c>
      <c r="AJ72" s="699" t="str">
        <f t="array" ref="AJ72">iferror(index('Internal Staffing Calculator'!$R$9:$BL$115, match($A72,'Internal Staffing Calculator'!$B$9:$B169,0),match(AJ$5,'Internal Staffing Calculator'!$R$7:$BL$7,0)),"")</f>
        <v/>
      </c>
      <c r="AK72" s="699" t="str">
        <f t="array" ref="AK72">iferror(index('Internal Staffing Calculator'!$R$9:$BL$115, match($A72,'Internal Staffing Calculator'!$B$9:$B169,0),match(AK$5,'Internal Staffing Calculator'!$R$7:$BL$7,0)),"")</f>
        <v/>
      </c>
      <c r="AL72" s="699" t="str">
        <f t="array" ref="AL72">iferror(index('Internal Staffing Calculator'!$R$9:$BL$115, match($A72,'Internal Staffing Calculator'!$B$9:$B169,0),match(AL$5,'Internal Staffing Calculator'!$R$7:$BL$7,0)),"")</f>
        <v/>
      </c>
      <c r="AM72" s="699" t="str">
        <f t="array" ref="AM72">iferror(index('Internal Staffing Calculator'!$R$9:$BL$115, match($A72,'Internal Staffing Calculator'!$B$9:$B169,0),match(AM$5,'Internal Staffing Calculator'!$R$7:$BL$7,0)),"")</f>
        <v/>
      </c>
      <c r="AN72" s="699" t="str">
        <f t="array" ref="AN72">iferror(index('Internal Staffing Calculator'!$R$9:$BL$115, match($A72,'Internal Staffing Calculator'!$B$9:$B169,0),match(AN$5,'Internal Staffing Calculator'!$R$7:$BL$7,0)),"")</f>
        <v/>
      </c>
      <c r="AO72" s="699" t="str">
        <f t="array" ref="AO72">iferror(index('Internal Staffing Calculator'!$R$9:$BL$115, match($A72,'Internal Staffing Calculator'!$B$9:$B169,0),match(AO$5,'Internal Staffing Calculator'!$R$7:$BL$7,0)),"")</f>
        <v/>
      </c>
      <c r="AP72" s="699" t="str">
        <f t="array" ref="AP72">iferror(index('Internal Staffing Calculator'!$R$9:$BL$115, match($A72,'Internal Staffing Calculator'!$B$9:$B169,0),match(AP$5,'Internal Staffing Calculator'!$R$7:$BL$7,0)),"")</f>
        <v/>
      </c>
      <c r="AQ72" s="699" t="str">
        <f t="array" ref="AQ72">iferror(index('Internal Staffing Calculator'!$R$9:$BL$115, match($A72,'Internal Staffing Calculator'!$B$9:$B169,0),match(AQ$5,'Internal Staffing Calculator'!$R$7:$BL$7,0)),"")</f>
        <v/>
      </c>
      <c r="AR72" s="699" t="str">
        <f t="array" ref="AR72">iferror(index('Internal Staffing Calculator'!$R$9:$BL$115, match($A72,'Internal Staffing Calculator'!$B$9:$B169,0),match(AR$5,'Internal Staffing Calculator'!$R$7:$BL$7,0)),"")</f>
        <v/>
      </c>
      <c r="AS72" s="699" t="str">
        <f t="array" ref="AS72">iferror(index('Internal Staffing Calculator'!$R$9:$BL$115, match($A72,'Internal Staffing Calculator'!$B$9:$B169,0),match(AS$5,'Internal Staffing Calculator'!$R$7:$BL$7,0)),"")</f>
        <v/>
      </c>
      <c r="AT72" s="699" t="str">
        <f t="array" ref="AT72">iferror(index('Internal Staffing Calculator'!$R$9:$BL$115, match($A72,'Internal Staffing Calculator'!$B$9:$B169,0),match(AT$5,'Internal Staffing Calculator'!$R$7:$BL$7,0)),"")</f>
        <v/>
      </c>
      <c r="AU72" s="699" t="str">
        <f t="array" ref="AU72">iferror(index('Internal Staffing Calculator'!$R$9:$BL$115, match($A72,'Internal Staffing Calculator'!$B$9:$B169,0),match(AU$5,'Internal Staffing Calculator'!$R$7:$BL$7,0)),"")</f>
        <v/>
      </c>
      <c r="AV72" s="699" t="str">
        <f t="array" ref="AV72">iferror(index('Internal Staffing Calculator'!$R$9:$BL$115, match($A72,'Internal Staffing Calculator'!$B$9:$B169,0),match(AV$5,'Internal Staffing Calculator'!$R$7:$BL$7,0)),"")</f>
        <v/>
      </c>
      <c r="AW72" s="699" t="str">
        <f t="array" ref="AW72">iferror(index('Internal Staffing Calculator'!$R$9:$BL$115, match($A72,'Internal Staffing Calculator'!$B$9:$B169,0),match(AW$5,'Internal Staffing Calculator'!$R$7:$BL$7,0)),"")</f>
        <v/>
      </c>
      <c r="AX72" s="699" t="str">
        <f t="array" ref="AX72">iferror(index('Internal Staffing Calculator'!$R$9:$BL$115, match($A72,'Internal Staffing Calculator'!$B$9:$B169,0),match(AX$5,'Internal Staffing Calculator'!$R$7:$BL$7,0)),"")</f>
        <v/>
      </c>
      <c r="AY72" s="699" t="str">
        <f t="array" ref="AY72">iferror(index('Internal Staffing Calculator'!$R$9:$BL$115, match($A72,'Internal Staffing Calculator'!$B$9:$B169,0),match(AY$5,'Internal Staffing Calculator'!$R$7:$BL$7,0)),"")</f>
        <v/>
      </c>
      <c r="AZ72" s="699" t="str">
        <f t="array" ref="AZ72">iferror(index('Internal Staffing Calculator'!$R$9:$BL$115, match($A72,'Internal Staffing Calculator'!$B$9:$B169,0),match(AZ$5,'Internal Staffing Calculator'!$R$7:$BL$7,0)),"")</f>
        <v/>
      </c>
      <c r="BA72" s="699" t="str">
        <f t="array" ref="BA72">iferror(index('Internal Staffing Calculator'!$R$9:$BL$115, match($A72,'Internal Staffing Calculator'!$B$9:$B169,0),match(BA$5,'Internal Staffing Calculator'!$R$7:$BL$7,0)),"")</f>
        <v/>
      </c>
    </row>
    <row r="73">
      <c r="A73" s="693"/>
      <c r="B73" s="812" t="str">
        <f t="array" ref="B73">iferror(index('Internal Staffing Calculator'!P:P,match(A73,'Internal Staffing Calculator'!B:B,0)),"")</f>
        <v/>
      </c>
      <c r="C73" s="813" t="str">
        <f t="array" ref="C73">iferror(index('Internal Staffing Calculator'!BM:BM,match(A73,'Internal Staffing Calculator'!B:B,0)),"")</f>
        <v/>
      </c>
      <c r="D73" s="814" t="str">
        <f t="array" ref="D73">iferror(index('Internal Staffing Calculator'!F:F,match(A73,'Internal Staffing Calculator'!B:B,0)),"")</f>
        <v/>
      </c>
      <c r="E73" s="815">
        <f t="shared" si="4"/>
        <v>0</v>
      </c>
      <c r="F73" s="615"/>
      <c r="G73" s="699" t="str">
        <f t="array" ref="G73">iferror(index('Internal Staffing Calculator'!$R$9:$BL$115, match($A73,'Internal Staffing Calculator'!$B$9:$B169,0),match(G$5,'Internal Staffing Calculator'!$R$7:$BL$7,0)),"")</f>
        <v/>
      </c>
      <c r="H73" s="699" t="str">
        <f t="array" ref="H73">iferror(index('Internal Staffing Calculator'!$R$9:$BL$115, match($A73,'Internal Staffing Calculator'!$B$9:$B169,0),match(H$5,'Internal Staffing Calculator'!$R$7:$BL$7,0)),"")</f>
        <v/>
      </c>
      <c r="I73" s="699" t="str">
        <f t="array" ref="I73">iferror(index('Internal Staffing Calculator'!$R$9:$BL$115, match($A73,'Internal Staffing Calculator'!$B$9:$B169,0),match(I$5,'Internal Staffing Calculator'!$R$7:$BL$7,0)),"")</f>
        <v/>
      </c>
      <c r="J73" s="699" t="str">
        <f t="array" ref="J73">iferror(index('Internal Staffing Calculator'!$R$9:$BL$115, match($A73,'Internal Staffing Calculator'!$B$9:$B169,0),match(J$5,'Internal Staffing Calculator'!$R$7:$BL$7,0)),"")</f>
        <v/>
      </c>
      <c r="K73" s="699" t="str">
        <f t="array" ref="K73">iferror(index('Internal Staffing Calculator'!$R$9:$BL$115, match($A73,'Internal Staffing Calculator'!$B$9:$B169,0),match(K$5,'Internal Staffing Calculator'!$R$7:$BL$7,0)),"")</f>
        <v/>
      </c>
      <c r="L73" s="699" t="str">
        <f t="array" ref="L73">iferror(index('Internal Staffing Calculator'!$R$9:$BL$115, match($A73,'Internal Staffing Calculator'!$B$9:$B169,0),match(L$5,'Internal Staffing Calculator'!$R$7:$BL$7,0)),"")</f>
        <v/>
      </c>
      <c r="M73" s="699" t="str">
        <f t="array" ref="M73">iferror(index('Internal Staffing Calculator'!$R$9:$BL$115, match($A73,'Internal Staffing Calculator'!$B$9:$B169,0),match(M$5,'Internal Staffing Calculator'!$R$7:$BL$7,0)),"")</f>
        <v/>
      </c>
      <c r="N73" s="699" t="str">
        <f t="array" ref="N73">iferror(index('Internal Staffing Calculator'!$R$9:$BL$115, match($A73,'Internal Staffing Calculator'!$B$9:$B169,0),match(N$5,'Internal Staffing Calculator'!$R$7:$BL$7,0)),"")</f>
        <v/>
      </c>
      <c r="O73" s="699" t="str">
        <f t="array" ref="O73">iferror(index('Internal Staffing Calculator'!$R$9:$BL$115, match($A73,'Internal Staffing Calculator'!$B$9:$B169,0),match(O$5,'Internal Staffing Calculator'!$R$7:$BL$7,0)),"")</f>
        <v/>
      </c>
      <c r="P73" s="699" t="str">
        <f t="array" ref="P73">iferror(index('Internal Staffing Calculator'!$R$9:$BL$115, match($A73,'Internal Staffing Calculator'!$B$9:$B169,0),match(P$5,'Internal Staffing Calculator'!$R$7:$BL$7,0)),"")</f>
        <v/>
      </c>
      <c r="Q73" s="699" t="str">
        <f t="array" ref="Q73">iferror(index('Internal Staffing Calculator'!$R$9:$BL$115, match($A73,'Internal Staffing Calculator'!$B$9:$B169,0),match(Q$5,'Internal Staffing Calculator'!$R$7:$BL$7,0)),"")</f>
        <v/>
      </c>
      <c r="R73" s="699" t="str">
        <f t="array" ref="R73">iferror(index('Internal Staffing Calculator'!$R$9:$BL$115, match($A73,'Internal Staffing Calculator'!$B$9:$B169,0),match(R$5,'Internal Staffing Calculator'!$R$7:$BL$7,0)),"")</f>
        <v/>
      </c>
      <c r="S73" s="699" t="str">
        <f t="array" ref="S73">iferror(index('Internal Staffing Calculator'!$R$9:$BL$115, match($A73,'Internal Staffing Calculator'!$B$9:$B169,0),match(S$5,'Internal Staffing Calculator'!$R$7:$BL$7,0)),"")</f>
        <v/>
      </c>
      <c r="T73" s="699" t="str">
        <f t="array" ref="T73">iferror(index('Internal Staffing Calculator'!$R$9:$BL$115, match($A73,'Internal Staffing Calculator'!$B$9:$B169,0),match(T$5,'Internal Staffing Calculator'!$R$7:$BL$7,0)),"")</f>
        <v/>
      </c>
      <c r="U73" s="699" t="str">
        <f t="array" ref="U73">iferror(index('Internal Staffing Calculator'!$R$9:$BL$115, match($A73,'Internal Staffing Calculator'!$B$9:$B169,0),match(U$5,'Internal Staffing Calculator'!$R$7:$BL$7,0)),"")</f>
        <v/>
      </c>
      <c r="V73" s="699" t="str">
        <f t="array" ref="V73">iferror(index('Internal Staffing Calculator'!$R$9:$BL$115, match($A73,'Internal Staffing Calculator'!$B$9:$B169,0),match(V$5,'Internal Staffing Calculator'!$R$7:$BL$7,0)),"")</f>
        <v/>
      </c>
      <c r="W73" s="699" t="str">
        <f t="array" ref="W73">iferror(index('Internal Staffing Calculator'!$R$9:$BL$115, match($A73,'Internal Staffing Calculator'!$B$9:$B169,0),match(W$5,'Internal Staffing Calculator'!$R$7:$BL$7,0)),"")</f>
        <v/>
      </c>
      <c r="X73" s="699" t="str">
        <f t="array" ref="X73">iferror(index('Internal Staffing Calculator'!$R$9:$BL$115, match($A73,'Internal Staffing Calculator'!$B$9:$B169,0),match(X$5,'Internal Staffing Calculator'!$R$7:$BL$7,0)),"")</f>
        <v/>
      </c>
      <c r="Y73" s="699" t="str">
        <f t="array" ref="Y73">iferror(index('Internal Staffing Calculator'!$R$9:$BL$115, match($A73,'Internal Staffing Calculator'!$B$9:$B169,0),match(Y$5,'Internal Staffing Calculator'!$R$7:$BL$7,0)),"")</f>
        <v/>
      </c>
      <c r="Z73" s="699" t="str">
        <f t="array" ref="Z73">iferror(index('Internal Staffing Calculator'!$R$9:$BL$115, match($A73,'Internal Staffing Calculator'!$B$9:$B169,0),match(Z$5,'Internal Staffing Calculator'!$R$7:$BL$7,0)),"")</f>
        <v/>
      </c>
      <c r="AA73" s="699" t="str">
        <f t="array" ref="AA73">iferror(index('Internal Staffing Calculator'!$R$9:$BL$115, match($A73,'Internal Staffing Calculator'!$B$9:$B169,0),match(AA$5,'Internal Staffing Calculator'!$R$7:$BL$7,0)),"")</f>
        <v/>
      </c>
      <c r="AB73" s="699" t="str">
        <f t="array" ref="AB73">iferror(index('Internal Staffing Calculator'!$R$9:$BL$115, match($A73,'Internal Staffing Calculator'!$B$9:$B169,0),match(AB$5,'Internal Staffing Calculator'!$R$7:$BL$7,0)),"")</f>
        <v/>
      </c>
      <c r="AC73" s="699" t="str">
        <f t="array" ref="AC73">iferror(index('Internal Staffing Calculator'!$R$9:$BL$115, match($A73,'Internal Staffing Calculator'!$B$9:$B169,0),match(AC$5,'Internal Staffing Calculator'!$R$7:$BL$7,0)),"")</f>
        <v/>
      </c>
      <c r="AD73" s="699" t="str">
        <f t="array" ref="AD73">iferror(index('Internal Staffing Calculator'!$R$9:$BL$115, match($A73,'Internal Staffing Calculator'!$B$9:$B169,0),match(AD$5,'Internal Staffing Calculator'!$R$7:$BL$7,0)),"")</f>
        <v/>
      </c>
      <c r="AE73" s="699" t="str">
        <f t="array" ref="AE73">iferror(index('Internal Staffing Calculator'!$R$9:$BL$115, match($A73,'Internal Staffing Calculator'!$B$9:$B169,0),match(AE$5,'Internal Staffing Calculator'!$R$7:$BL$7,0)),"")</f>
        <v/>
      </c>
      <c r="AF73" s="699" t="str">
        <f t="array" ref="AF73">iferror(index('Internal Staffing Calculator'!$R$9:$BL$115, match($A73,'Internal Staffing Calculator'!$B$9:$B169,0),match(AF$5,'Internal Staffing Calculator'!$R$7:$BL$7,0)),"")</f>
        <v/>
      </c>
      <c r="AG73" s="699" t="str">
        <f t="array" ref="AG73">iferror(index('Internal Staffing Calculator'!$R$9:$BL$115, match($A73,'Internal Staffing Calculator'!$B$9:$B169,0),match(AG$5,'Internal Staffing Calculator'!$R$7:$BL$7,0)),"")</f>
        <v/>
      </c>
      <c r="AH73" s="699" t="str">
        <f t="array" ref="AH73">iferror(index('Internal Staffing Calculator'!$R$9:$BL$115, match($A73,'Internal Staffing Calculator'!$B$9:$B169,0),match(AH$5,'Internal Staffing Calculator'!$R$7:$BL$7,0)),"")</f>
        <v/>
      </c>
      <c r="AI73" s="699" t="str">
        <f t="array" ref="AI73">iferror(index('Internal Staffing Calculator'!$R$9:$BL$115, match($A73,'Internal Staffing Calculator'!$B$9:$B169,0),match(AI$5,'Internal Staffing Calculator'!$R$7:$BL$7,0)),"")</f>
        <v/>
      </c>
      <c r="AJ73" s="699" t="str">
        <f t="array" ref="AJ73">iferror(index('Internal Staffing Calculator'!$R$9:$BL$115, match($A73,'Internal Staffing Calculator'!$B$9:$B169,0),match(AJ$5,'Internal Staffing Calculator'!$R$7:$BL$7,0)),"")</f>
        <v/>
      </c>
      <c r="AK73" s="699" t="str">
        <f t="array" ref="AK73">iferror(index('Internal Staffing Calculator'!$R$9:$BL$115, match($A73,'Internal Staffing Calculator'!$B$9:$B169,0),match(AK$5,'Internal Staffing Calculator'!$R$7:$BL$7,0)),"")</f>
        <v/>
      </c>
      <c r="AL73" s="699" t="str">
        <f t="array" ref="AL73">iferror(index('Internal Staffing Calculator'!$R$9:$BL$115, match($A73,'Internal Staffing Calculator'!$B$9:$B169,0),match(AL$5,'Internal Staffing Calculator'!$R$7:$BL$7,0)),"")</f>
        <v/>
      </c>
      <c r="AM73" s="699" t="str">
        <f t="array" ref="AM73">iferror(index('Internal Staffing Calculator'!$R$9:$BL$115, match($A73,'Internal Staffing Calculator'!$B$9:$B169,0),match(AM$5,'Internal Staffing Calculator'!$R$7:$BL$7,0)),"")</f>
        <v/>
      </c>
      <c r="AN73" s="699" t="str">
        <f t="array" ref="AN73">iferror(index('Internal Staffing Calculator'!$R$9:$BL$115, match($A73,'Internal Staffing Calculator'!$B$9:$B169,0),match(AN$5,'Internal Staffing Calculator'!$R$7:$BL$7,0)),"")</f>
        <v/>
      </c>
      <c r="AO73" s="699" t="str">
        <f t="array" ref="AO73">iferror(index('Internal Staffing Calculator'!$R$9:$BL$115, match($A73,'Internal Staffing Calculator'!$B$9:$B169,0),match(AO$5,'Internal Staffing Calculator'!$R$7:$BL$7,0)),"")</f>
        <v/>
      </c>
      <c r="AP73" s="699" t="str">
        <f t="array" ref="AP73">iferror(index('Internal Staffing Calculator'!$R$9:$BL$115, match($A73,'Internal Staffing Calculator'!$B$9:$B169,0),match(AP$5,'Internal Staffing Calculator'!$R$7:$BL$7,0)),"")</f>
        <v/>
      </c>
      <c r="AQ73" s="699" t="str">
        <f t="array" ref="AQ73">iferror(index('Internal Staffing Calculator'!$R$9:$BL$115, match($A73,'Internal Staffing Calculator'!$B$9:$B169,0),match(AQ$5,'Internal Staffing Calculator'!$R$7:$BL$7,0)),"")</f>
        <v/>
      </c>
      <c r="AR73" s="699" t="str">
        <f t="array" ref="AR73">iferror(index('Internal Staffing Calculator'!$R$9:$BL$115, match($A73,'Internal Staffing Calculator'!$B$9:$B169,0),match(AR$5,'Internal Staffing Calculator'!$R$7:$BL$7,0)),"")</f>
        <v/>
      </c>
      <c r="AS73" s="699" t="str">
        <f t="array" ref="AS73">iferror(index('Internal Staffing Calculator'!$R$9:$BL$115, match($A73,'Internal Staffing Calculator'!$B$9:$B169,0),match(AS$5,'Internal Staffing Calculator'!$R$7:$BL$7,0)),"")</f>
        <v/>
      </c>
      <c r="AT73" s="699" t="str">
        <f t="array" ref="AT73">iferror(index('Internal Staffing Calculator'!$R$9:$BL$115, match($A73,'Internal Staffing Calculator'!$B$9:$B169,0),match(AT$5,'Internal Staffing Calculator'!$R$7:$BL$7,0)),"")</f>
        <v/>
      </c>
      <c r="AU73" s="699" t="str">
        <f t="array" ref="AU73">iferror(index('Internal Staffing Calculator'!$R$9:$BL$115, match($A73,'Internal Staffing Calculator'!$B$9:$B169,0),match(AU$5,'Internal Staffing Calculator'!$R$7:$BL$7,0)),"")</f>
        <v/>
      </c>
      <c r="AV73" s="699" t="str">
        <f t="array" ref="AV73">iferror(index('Internal Staffing Calculator'!$R$9:$BL$115, match($A73,'Internal Staffing Calculator'!$B$9:$B169,0),match(AV$5,'Internal Staffing Calculator'!$R$7:$BL$7,0)),"")</f>
        <v/>
      </c>
      <c r="AW73" s="699" t="str">
        <f t="array" ref="AW73">iferror(index('Internal Staffing Calculator'!$R$9:$BL$115, match($A73,'Internal Staffing Calculator'!$B$9:$B169,0),match(AW$5,'Internal Staffing Calculator'!$R$7:$BL$7,0)),"")</f>
        <v/>
      </c>
      <c r="AX73" s="699" t="str">
        <f t="array" ref="AX73">iferror(index('Internal Staffing Calculator'!$R$9:$BL$115, match($A73,'Internal Staffing Calculator'!$B$9:$B169,0),match(AX$5,'Internal Staffing Calculator'!$R$7:$BL$7,0)),"")</f>
        <v/>
      </c>
      <c r="AY73" s="699" t="str">
        <f t="array" ref="AY73">iferror(index('Internal Staffing Calculator'!$R$9:$BL$115, match($A73,'Internal Staffing Calculator'!$B$9:$B169,0),match(AY$5,'Internal Staffing Calculator'!$R$7:$BL$7,0)),"")</f>
        <v/>
      </c>
      <c r="AZ73" s="699" t="str">
        <f t="array" ref="AZ73">iferror(index('Internal Staffing Calculator'!$R$9:$BL$115, match($A73,'Internal Staffing Calculator'!$B$9:$B169,0),match(AZ$5,'Internal Staffing Calculator'!$R$7:$BL$7,0)),"")</f>
        <v/>
      </c>
      <c r="BA73" s="699" t="str">
        <f t="array" ref="BA73">iferror(index('Internal Staffing Calculator'!$R$9:$BL$115, match($A73,'Internal Staffing Calculator'!$B$9:$B169,0),match(BA$5,'Internal Staffing Calculator'!$R$7:$BL$7,0)),"")</f>
        <v/>
      </c>
    </row>
    <row r="74">
      <c r="A74" s="693"/>
      <c r="B74" s="812" t="str">
        <f t="array" ref="B74">iferror(index('Internal Staffing Calculator'!P:P,match(A74,'Internal Staffing Calculator'!B:B,0)),"")</f>
        <v/>
      </c>
      <c r="C74" s="813" t="str">
        <f t="array" ref="C74">iferror(index('Internal Staffing Calculator'!BM:BM,match(A74,'Internal Staffing Calculator'!B:B,0)),"")</f>
        <v/>
      </c>
      <c r="D74" s="814" t="str">
        <f t="array" ref="D74">iferror(index('Internal Staffing Calculator'!F:F,match(A74,'Internal Staffing Calculator'!B:B,0)),"")</f>
        <v/>
      </c>
      <c r="E74" s="815">
        <f t="shared" si="4"/>
        <v>0</v>
      </c>
      <c r="F74" s="615"/>
      <c r="G74" s="699" t="str">
        <f t="array" ref="G74">iferror(index('Internal Staffing Calculator'!$R$9:$BL$115, match($A74,'Internal Staffing Calculator'!$B$9:$B169,0),match(G$5,'Internal Staffing Calculator'!$R$7:$BL$7,0)),"")</f>
        <v/>
      </c>
      <c r="H74" s="699" t="str">
        <f t="array" ref="H74">iferror(index('Internal Staffing Calculator'!$R$9:$BL$115, match($A74,'Internal Staffing Calculator'!$B$9:$B169,0),match(H$5,'Internal Staffing Calculator'!$R$7:$BL$7,0)),"")</f>
        <v/>
      </c>
      <c r="I74" s="699" t="str">
        <f t="array" ref="I74">iferror(index('Internal Staffing Calculator'!$R$9:$BL$115, match($A74,'Internal Staffing Calculator'!$B$9:$B169,0),match(I$5,'Internal Staffing Calculator'!$R$7:$BL$7,0)),"")</f>
        <v/>
      </c>
      <c r="J74" s="699" t="str">
        <f t="array" ref="J74">iferror(index('Internal Staffing Calculator'!$R$9:$BL$115, match($A74,'Internal Staffing Calculator'!$B$9:$B169,0),match(J$5,'Internal Staffing Calculator'!$R$7:$BL$7,0)),"")</f>
        <v/>
      </c>
      <c r="K74" s="699" t="str">
        <f t="array" ref="K74">iferror(index('Internal Staffing Calculator'!$R$9:$BL$115, match($A74,'Internal Staffing Calculator'!$B$9:$B169,0),match(K$5,'Internal Staffing Calculator'!$R$7:$BL$7,0)),"")</f>
        <v/>
      </c>
      <c r="L74" s="699" t="str">
        <f t="array" ref="L74">iferror(index('Internal Staffing Calculator'!$R$9:$BL$115, match($A74,'Internal Staffing Calculator'!$B$9:$B169,0),match(L$5,'Internal Staffing Calculator'!$R$7:$BL$7,0)),"")</f>
        <v/>
      </c>
      <c r="M74" s="699" t="str">
        <f t="array" ref="M74">iferror(index('Internal Staffing Calculator'!$R$9:$BL$115, match($A74,'Internal Staffing Calculator'!$B$9:$B169,0),match(M$5,'Internal Staffing Calculator'!$R$7:$BL$7,0)),"")</f>
        <v/>
      </c>
      <c r="N74" s="699" t="str">
        <f t="array" ref="N74">iferror(index('Internal Staffing Calculator'!$R$9:$BL$115, match($A74,'Internal Staffing Calculator'!$B$9:$B169,0),match(N$5,'Internal Staffing Calculator'!$R$7:$BL$7,0)),"")</f>
        <v/>
      </c>
      <c r="O74" s="699" t="str">
        <f t="array" ref="O74">iferror(index('Internal Staffing Calculator'!$R$9:$BL$115, match($A74,'Internal Staffing Calculator'!$B$9:$B169,0),match(O$5,'Internal Staffing Calculator'!$R$7:$BL$7,0)),"")</f>
        <v/>
      </c>
      <c r="P74" s="699" t="str">
        <f t="array" ref="P74">iferror(index('Internal Staffing Calculator'!$R$9:$BL$115, match($A74,'Internal Staffing Calculator'!$B$9:$B169,0),match(P$5,'Internal Staffing Calculator'!$R$7:$BL$7,0)),"")</f>
        <v/>
      </c>
      <c r="Q74" s="699" t="str">
        <f t="array" ref="Q74">iferror(index('Internal Staffing Calculator'!$R$9:$BL$115, match($A74,'Internal Staffing Calculator'!$B$9:$B169,0),match(Q$5,'Internal Staffing Calculator'!$R$7:$BL$7,0)),"")</f>
        <v/>
      </c>
      <c r="R74" s="699" t="str">
        <f t="array" ref="R74">iferror(index('Internal Staffing Calculator'!$R$9:$BL$115, match($A74,'Internal Staffing Calculator'!$B$9:$B169,0),match(R$5,'Internal Staffing Calculator'!$R$7:$BL$7,0)),"")</f>
        <v/>
      </c>
      <c r="S74" s="699" t="str">
        <f t="array" ref="S74">iferror(index('Internal Staffing Calculator'!$R$9:$BL$115, match($A74,'Internal Staffing Calculator'!$B$9:$B169,0),match(S$5,'Internal Staffing Calculator'!$R$7:$BL$7,0)),"")</f>
        <v/>
      </c>
      <c r="T74" s="699" t="str">
        <f t="array" ref="T74">iferror(index('Internal Staffing Calculator'!$R$9:$BL$115, match($A74,'Internal Staffing Calculator'!$B$9:$B169,0),match(T$5,'Internal Staffing Calculator'!$R$7:$BL$7,0)),"")</f>
        <v/>
      </c>
      <c r="U74" s="699" t="str">
        <f t="array" ref="U74">iferror(index('Internal Staffing Calculator'!$R$9:$BL$115, match($A74,'Internal Staffing Calculator'!$B$9:$B169,0),match(U$5,'Internal Staffing Calculator'!$R$7:$BL$7,0)),"")</f>
        <v/>
      </c>
      <c r="V74" s="699" t="str">
        <f t="array" ref="V74">iferror(index('Internal Staffing Calculator'!$R$9:$BL$115, match($A74,'Internal Staffing Calculator'!$B$9:$B169,0),match(V$5,'Internal Staffing Calculator'!$R$7:$BL$7,0)),"")</f>
        <v/>
      </c>
      <c r="W74" s="699" t="str">
        <f t="array" ref="W74">iferror(index('Internal Staffing Calculator'!$R$9:$BL$115, match($A74,'Internal Staffing Calculator'!$B$9:$B169,0),match(W$5,'Internal Staffing Calculator'!$R$7:$BL$7,0)),"")</f>
        <v/>
      </c>
      <c r="X74" s="699" t="str">
        <f t="array" ref="X74">iferror(index('Internal Staffing Calculator'!$R$9:$BL$115, match($A74,'Internal Staffing Calculator'!$B$9:$B169,0),match(X$5,'Internal Staffing Calculator'!$R$7:$BL$7,0)),"")</f>
        <v/>
      </c>
      <c r="Y74" s="699" t="str">
        <f t="array" ref="Y74">iferror(index('Internal Staffing Calculator'!$R$9:$BL$115, match($A74,'Internal Staffing Calculator'!$B$9:$B169,0),match(Y$5,'Internal Staffing Calculator'!$R$7:$BL$7,0)),"")</f>
        <v/>
      </c>
      <c r="Z74" s="699" t="str">
        <f t="array" ref="Z74">iferror(index('Internal Staffing Calculator'!$R$9:$BL$115, match($A74,'Internal Staffing Calculator'!$B$9:$B169,0),match(Z$5,'Internal Staffing Calculator'!$R$7:$BL$7,0)),"")</f>
        <v/>
      </c>
      <c r="AA74" s="699" t="str">
        <f t="array" ref="AA74">iferror(index('Internal Staffing Calculator'!$R$9:$BL$115, match($A74,'Internal Staffing Calculator'!$B$9:$B169,0),match(AA$5,'Internal Staffing Calculator'!$R$7:$BL$7,0)),"")</f>
        <v/>
      </c>
      <c r="AB74" s="699" t="str">
        <f t="array" ref="AB74">iferror(index('Internal Staffing Calculator'!$R$9:$BL$115, match($A74,'Internal Staffing Calculator'!$B$9:$B169,0),match(AB$5,'Internal Staffing Calculator'!$R$7:$BL$7,0)),"")</f>
        <v/>
      </c>
      <c r="AC74" s="699" t="str">
        <f t="array" ref="AC74">iferror(index('Internal Staffing Calculator'!$R$9:$BL$115, match($A74,'Internal Staffing Calculator'!$B$9:$B169,0),match(AC$5,'Internal Staffing Calculator'!$R$7:$BL$7,0)),"")</f>
        <v/>
      </c>
      <c r="AD74" s="699" t="str">
        <f t="array" ref="AD74">iferror(index('Internal Staffing Calculator'!$R$9:$BL$115, match($A74,'Internal Staffing Calculator'!$B$9:$B169,0),match(AD$5,'Internal Staffing Calculator'!$R$7:$BL$7,0)),"")</f>
        <v/>
      </c>
      <c r="AE74" s="699" t="str">
        <f t="array" ref="AE74">iferror(index('Internal Staffing Calculator'!$R$9:$BL$115, match($A74,'Internal Staffing Calculator'!$B$9:$B169,0),match(AE$5,'Internal Staffing Calculator'!$R$7:$BL$7,0)),"")</f>
        <v/>
      </c>
      <c r="AF74" s="699" t="str">
        <f t="array" ref="AF74">iferror(index('Internal Staffing Calculator'!$R$9:$BL$115, match($A74,'Internal Staffing Calculator'!$B$9:$B169,0),match(AF$5,'Internal Staffing Calculator'!$R$7:$BL$7,0)),"")</f>
        <v/>
      </c>
      <c r="AG74" s="699" t="str">
        <f t="array" ref="AG74">iferror(index('Internal Staffing Calculator'!$R$9:$BL$115, match($A74,'Internal Staffing Calculator'!$B$9:$B169,0),match(AG$5,'Internal Staffing Calculator'!$R$7:$BL$7,0)),"")</f>
        <v/>
      </c>
      <c r="AH74" s="699" t="str">
        <f t="array" ref="AH74">iferror(index('Internal Staffing Calculator'!$R$9:$BL$115, match($A74,'Internal Staffing Calculator'!$B$9:$B169,0),match(AH$5,'Internal Staffing Calculator'!$R$7:$BL$7,0)),"")</f>
        <v/>
      </c>
      <c r="AI74" s="699" t="str">
        <f t="array" ref="AI74">iferror(index('Internal Staffing Calculator'!$R$9:$BL$115, match($A74,'Internal Staffing Calculator'!$B$9:$B169,0),match(AI$5,'Internal Staffing Calculator'!$R$7:$BL$7,0)),"")</f>
        <v/>
      </c>
      <c r="AJ74" s="699" t="str">
        <f t="array" ref="AJ74">iferror(index('Internal Staffing Calculator'!$R$9:$BL$115, match($A74,'Internal Staffing Calculator'!$B$9:$B169,0),match(AJ$5,'Internal Staffing Calculator'!$R$7:$BL$7,0)),"")</f>
        <v/>
      </c>
      <c r="AK74" s="699" t="str">
        <f t="array" ref="AK74">iferror(index('Internal Staffing Calculator'!$R$9:$BL$115, match($A74,'Internal Staffing Calculator'!$B$9:$B169,0),match(AK$5,'Internal Staffing Calculator'!$R$7:$BL$7,0)),"")</f>
        <v/>
      </c>
      <c r="AL74" s="699" t="str">
        <f t="array" ref="AL74">iferror(index('Internal Staffing Calculator'!$R$9:$BL$115, match($A74,'Internal Staffing Calculator'!$B$9:$B169,0),match(AL$5,'Internal Staffing Calculator'!$R$7:$BL$7,0)),"")</f>
        <v/>
      </c>
      <c r="AM74" s="699" t="str">
        <f t="array" ref="AM74">iferror(index('Internal Staffing Calculator'!$R$9:$BL$115, match($A74,'Internal Staffing Calculator'!$B$9:$B169,0),match(AM$5,'Internal Staffing Calculator'!$R$7:$BL$7,0)),"")</f>
        <v/>
      </c>
      <c r="AN74" s="699" t="str">
        <f t="array" ref="AN74">iferror(index('Internal Staffing Calculator'!$R$9:$BL$115, match($A74,'Internal Staffing Calculator'!$B$9:$B169,0),match(AN$5,'Internal Staffing Calculator'!$R$7:$BL$7,0)),"")</f>
        <v/>
      </c>
      <c r="AO74" s="699" t="str">
        <f t="array" ref="AO74">iferror(index('Internal Staffing Calculator'!$R$9:$BL$115, match($A74,'Internal Staffing Calculator'!$B$9:$B169,0),match(AO$5,'Internal Staffing Calculator'!$R$7:$BL$7,0)),"")</f>
        <v/>
      </c>
      <c r="AP74" s="699" t="str">
        <f t="array" ref="AP74">iferror(index('Internal Staffing Calculator'!$R$9:$BL$115, match($A74,'Internal Staffing Calculator'!$B$9:$B169,0),match(AP$5,'Internal Staffing Calculator'!$R$7:$BL$7,0)),"")</f>
        <v/>
      </c>
      <c r="AQ74" s="699" t="str">
        <f t="array" ref="AQ74">iferror(index('Internal Staffing Calculator'!$R$9:$BL$115, match($A74,'Internal Staffing Calculator'!$B$9:$B169,0),match(AQ$5,'Internal Staffing Calculator'!$R$7:$BL$7,0)),"")</f>
        <v/>
      </c>
      <c r="AR74" s="699" t="str">
        <f t="array" ref="AR74">iferror(index('Internal Staffing Calculator'!$R$9:$BL$115, match($A74,'Internal Staffing Calculator'!$B$9:$B169,0),match(AR$5,'Internal Staffing Calculator'!$R$7:$BL$7,0)),"")</f>
        <v/>
      </c>
      <c r="AS74" s="699" t="str">
        <f t="array" ref="AS74">iferror(index('Internal Staffing Calculator'!$R$9:$BL$115, match($A74,'Internal Staffing Calculator'!$B$9:$B169,0),match(AS$5,'Internal Staffing Calculator'!$R$7:$BL$7,0)),"")</f>
        <v/>
      </c>
      <c r="AT74" s="699" t="str">
        <f t="array" ref="AT74">iferror(index('Internal Staffing Calculator'!$R$9:$BL$115, match($A74,'Internal Staffing Calculator'!$B$9:$B169,0),match(AT$5,'Internal Staffing Calculator'!$R$7:$BL$7,0)),"")</f>
        <v/>
      </c>
      <c r="AU74" s="699" t="str">
        <f t="array" ref="AU74">iferror(index('Internal Staffing Calculator'!$R$9:$BL$115, match($A74,'Internal Staffing Calculator'!$B$9:$B169,0),match(AU$5,'Internal Staffing Calculator'!$R$7:$BL$7,0)),"")</f>
        <v/>
      </c>
      <c r="AV74" s="699" t="str">
        <f t="array" ref="AV74">iferror(index('Internal Staffing Calculator'!$R$9:$BL$115, match($A74,'Internal Staffing Calculator'!$B$9:$B169,0),match(AV$5,'Internal Staffing Calculator'!$R$7:$BL$7,0)),"")</f>
        <v/>
      </c>
      <c r="AW74" s="699" t="str">
        <f t="array" ref="AW74">iferror(index('Internal Staffing Calculator'!$R$9:$BL$115, match($A74,'Internal Staffing Calculator'!$B$9:$B169,0),match(AW$5,'Internal Staffing Calculator'!$R$7:$BL$7,0)),"")</f>
        <v/>
      </c>
      <c r="AX74" s="699" t="str">
        <f t="array" ref="AX74">iferror(index('Internal Staffing Calculator'!$R$9:$BL$115, match($A74,'Internal Staffing Calculator'!$B$9:$B169,0),match(AX$5,'Internal Staffing Calculator'!$R$7:$BL$7,0)),"")</f>
        <v/>
      </c>
      <c r="AY74" s="699" t="str">
        <f t="array" ref="AY74">iferror(index('Internal Staffing Calculator'!$R$9:$BL$115, match($A74,'Internal Staffing Calculator'!$B$9:$B169,0),match(AY$5,'Internal Staffing Calculator'!$R$7:$BL$7,0)),"")</f>
        <v/>
      </c>
      <c r="AZ74" s="699" t="str">
        <f t="array" ref="AZ74">iferror(index('Internal Staffing Calculator'!$R$9:$BL$115, match($A74,'Internal Staffing Calculator'!$B$9:$B169,0),match(AZ$5,'Internal Staffing Calculator'!$R$7:$BL$7,0)),"")</f>
        <v/>
      </c>
      <c r="BA74" s="699" t="str">
        <f t="array" ref="BA74">iferror(index('Internal Staffing Calculator'!$R$9:$BL$115, match($A74,'Internal Staffing Calculator'!$B$9:$B169,0),match(BA$5,'Internal Staffing Calculator'!$R$7:$BL$7,0)),"")</f>
        <v/>
      </c>
    </row>
    <row r="75">
      <c r="A75" s="702"/>
      <c r="B75" s="812" t="str">
        <f t="array" ref="B75">iferror(index('Internal Staffing Calculator'!P:P,match(A75,'Internal Staffing Calculator'!B:B,0)),"")</f>
        <v/>
      </c>
      <c r="C75" s="813" t="str">
        <f t="array" ref="C75">iferror(index('Internal Staffing Calculator'!BM:BM,match(A75,'Internal Staffing Calculator'!B:B,0)),"")</f>
        <v/>
      </c>
      <c r="D75" s="814" t="str">
        <f t="array" ref="D75">iferror(index('Internal Staffing Calculator'!F:F,match(A75,'Internal Staffing Calculator'!B:B,0)),"")</f>
        <v/>
      </c>
      <c r="E75" s="815">
        <f t="shared" si="4"/>
        <v>0</v>
      </c>
      <c r="F75" s="615"/>
      <c r="G75" s="699" t="str">
        <f t="array" ref="G75">iferror(index('Internal Staffing Calculator'!$R$9:$BL$115, match($A75,'Internal Staffing Calculator'!$B$9:$B169,0),match(G$5,'Internal Staffing Calculator'!$R$7:$BL$7,0)),"")</f>
        <v/>
      </c>
      <c r="H75" s="699" t="str">
        <f t="array" ref="H75">iferror(index('Internal Staffing Calculator'!$R$9:$BL$115, match($A75,'Internal Staffing Calculator'!$B$9:$B169,0),match(H$5,'Internal Staffing Calculator'!$R$7:$BL$7,0)),"")</f>
        <v/>
      </c>
      <c r="I75" s="699" t="str">
        <f t="array" ref="I75">iferror(index('Internal Staffing Calculator'!$R$9:$BL$115, match($A75,'Internal Staffing Calculator'!$B$9:$B169,0),match(I$5,'Internal Staffing Calculator'!$R$7:$BL$7,0)),"")</f>
        <v/>
      </c>
      <c r="J75" s="699" t="str">
        <f t="array" ref="J75">iferror(index('Internal Staffing Calculator'!$R$9:$BL$115, match($A75,'Internal Staffing Calculator'!$B$9:$B169,0),match(J$5,'Internal Staffing Calculator'!$R$7:$BL$7,0)),"")</f>
        <v/>
      </c>
      <c r="K75" s="699" t="str">
        <f t="array" ref="K75">iferror(index('Internal Staffing Calculator'!$R$9:$BL$115, match($A75,'Internal Staffing Calculator'!$B$9:$B169,0),match(K$5,'Internal Staffing Calculator'!$R$7:$BL$7,0)),"")</f>
        <v/>
      </c>
      <c r="L75" s="699" t="str">
        <f t="array" ref="L75">iferror(index('Internal Staffing Calculator'!$R$9:$BL$115, match($A75,'Internal Staffing Calculator'!$B$9:$B169,0),match(L$5,'Internal Staffing Calculator'!$R$7:$BL$7,0)),"")</f>
        <v/>
      </c>
      <c r="M75" s="699" t="str">
        <f t="array" ref="M75">iferror(index('Internal Staffing Calculator'!$R$9:$BL$115, match($A75,'Internal Staffing Calculator'!$B$9:$B169,0),match(M$5,'Internal Staffing Calculator'!$R$7:$BL$7,0)),"")</f>
        <v/>
      </c>
      <c r="N75" s="699" t="str">
        <f t="array" ref="N75">iferror(index('Internal Staffing Calculator'!$R$9:$BL$115, match($A75,'Internal Staffing Calculator'!$B$9:$B169,0),match(N$5,'Internal Staffing Calculator'!$R$7:$BL$7,0)),"")</f>
        <v/>
      </c>
      <c r="O75" s="699" t="str">
        <f t="array" ref="O75">iferror(index('Internal Staffing Calculator'!$R$9:$BL$115, match($A75,'Internal Staffing Calculator'!$B$9:$B169,0),match(O$5,'Internal Staffing Calculator'!$R$7:$BL$7,0)),"")</f>
        <v/>
      </c>
      <c r="P75" s="699" t="str">
        <f t="array" ref="P75">iferror(index('Internal Staffing Calculator'!$R$9:$BL$115, match($A75,'Internal Staffing Calculator'!$B$9:$B169,0),match(P$5,'Internal Staffing Calculator'!$R$7:$BL$7,0)),"")</f>
        <v/>
      </c>
      <c r="Q75" s="699" t="str">
        <f t="array" ref="Q75">iferror(index('Internal Staffing Calculator'!$R$9:$BL$115, match($A75,'Internal Staffing Calculator'!$B$9:$B169,0),match(Q$5,'Internal Staffing Calculator'!$R$7:$BL$7,0)),"")</f>
        <v/>
      </c>
      <c r="R75" s="699" t="str">
        <f t="array" ref="R75">iferror(index('Internal Staffing Calculator'!$R$9:$BL$115, match($A75,'Internal Staffing Calculator'!$B$9:$B169,0),match(R$5,'Internal Staffing Calculator'!$R$7:$BL$7,0)),"")</f>
        <v/>
      </c>
      <c r="S75" s="699" t="str">
        <f t="array" ref="S75">iferror(index('Internal Staffing Calculator'!$R$9:$BL$115, match($A75,'Internal Staffing Calculator'!$B$9:$B169,0),match(S$5,'Internal Staffing Calculator'!$R$7:$BL$7,0)),"")</f>
        <v/>
      </c>
      <c r="T75" s="699" t="str">
        <f t="array" ref="T75">iferror(index('Internal Staffing Calculator'!$R$9:$BL$115, match($A75,'Internal Staffing Calculator'!$B$9:$B169,0),match(T$5,'Internal Staffing Calculator'!$R$7:$BL$7,0)),"")</f>
        <v/>
      </c>
      <c r="U75" s="699" t="str">
        <f t="array" ref="U75">iferror(index('Internal Staffing Calculator'!$R$9:$BL$115, match($A75,'Internal Staffing Calculator'!$B$9:$B169,0),match(U$5,'Internal Staffing Calculator'!$R$7:$BL$7,0)),"")</f>
        <v/>
      </c>
      <c r="V75" s="699" t="str">
        <f t="array" ref="V75">iferror(index('Internal Staffing Calculator'!$R$9:$BL$115, match($A75,'Internal Staffing Calculator'!$B$9:$B169,0),match(V$5,'Internal Staffing Calculator'!$R$7:$BL$7,0)),"")</f>
        <v/>
      </c>
      <c r="W75" s="699" t="str">
        <f t="array" ref="W75">iferror(index('Internal Staffing Calculator'!$R$9:$BL$115, match($A75,'Internal Staffing Calculator'!$B$9:$B169,0),match(W$5,'Internal Staffing Calculator'!$R$7:$BL$7,0)),"")</f>
        <v/>
      </c>
      <c r="X75" s="699" t="str">
        <f t="array" ref="X75">iferror(index('Internal Staffing Calculator'!$R$9:$BL$115, match($A75,'Internal Staffing Calculator'!$B$9:$B169,0),match(X$5,'Internal Staffing Calculator'!$R$7:$BL$7,0)),"")</f>
        <v/>
      </c>
      <c r="Y75" s="699" t="str">
        <f t="array" ref="Y75">iferror(index('Internal Staffing Calculator'!$R$9:$BL$115, match($A75,'Internal Staffing Calculator'!$B$9:$B169,0),match(Y$5,'Internal Staffing Calculator'!$R$7:$BL$7,0)),"")</f>
        <v/>
      </c>
      <c r="Z75" s="699" t="str">
        <f t="array" ref="Z75">iferror(index('Internal Staffing Calculator'!$R$9:$BL$115, match($A75,'Internal Staffing Calculator'!$B$9:$B169,0),match(Z$5,'Internal Staffing Calculator'!$R$7:$BL$7,0)),"")</f>
        <v/>
      </c>
      <c r="AA75" s="699" t="str">
        <f t="array" ref="AA75">iferror(index('Internal Staffing Calculator'!$R$9:$BL$115, match($A75,'Internal Staffing Calculator'!$B$9:$B169,0),match(AA$5,'Internal Staffing Calculator'!$R$7:$BL$7,0)),"")</f>
        <v/>
      </c>
      <c r="AB75" s="699" t="str">
        <f t="array" ref="AB75">iferror(index('Internal Staffing Calculator'!$R$9:$BL$115, match($A75,'Internal Staffing Calculator'!$B$9:$B169,0),match(AB$5,'Internal Staffing Calculator'!$R$7:$BL$7,0)),"")</f>
        <v/>
      </c>
      <c r="AC75" s="699" t="str">
        <f t="array" ref="AC75">iferror(index('Internal Staffing Calculator'!$R$9:$BL$115, match($A75,'Internal Staffing Calculator'!$B$9:$B169,0),match(AC$5,'Internal Staffing Calculator'!$R$7:$BL$7,0)),"")</f>
        <v/>
      </c>
      <c r="AD75" s="699" t="str">
        <f t="array" ref="AD75">iferror(index('Internal Staffing Calculator'!$R$9:$BL$115, match($A75,'Internal Staffing Calculator'!$B$9:$B169,0),match(AD$5,'Internal Staffing Calculator'!$R$7:$BL$7,0)),"")</f>
        <v/>
      </c>
      <c r="AE75" s="699" t="str">
        <f t="array" ref="AE75">iferror(index('Internal Staffing Calculator'!$R$9:$BL$115, match($A75,'Internal Staffing Calculator'!$B$9:$B169,0),match(AE$5,'Internal Staffing Calculator'!$R$7:$BL$7,0)),"")</f>
        <v/>
      </c>
      <c r="AF75" s="699" t="str">
        <f t="array" ref="AF75">iferror(index('Internal Staffing Calculator'!$R$9:$BL$115, match($A75,'Internal Staffing Calculator'!$B$9:$B169,0),match(AF$5,'Internal Staffing Calculator'!$R$7:$BL$7,0)),"")</f>
        <v/>
      </c>
      <c r="AG75" s="699" t="str">
        <f t="array" ref="AG75">iferror(index('Internal Staffing Calculator'!$R$9:$BL$115, match($A75,'Internal Staffing Calculator'!$B$9:$B169,0),match(AG$5,'Internal Staffing Calculator'!$R$7:$BL$7,0)),"")</f>
        <v/>
      </c>
      <c r="AH75" s="699" t="str">
        <f t="array" ref="AH75">iferror(index('Internal Staffing Calculator'!$R$9:$BL$115, match($A75,'Internal Staffing Calculator'!$B$9:$B169,0),match(AH$5,'Internal Staffing Calculator'!$R$7:$BL$7,0)),"")</f>
        <v/>
      </c>
      <c r="AI75" s="699" t="str">
        <f t="array" ref="AI75">iferror(index('Internal Staffing Calculator'!$R$9:$BL$115, match($A75,'Internal Staffing Calculator'!$B$9:$B169,0),match(AI$5,'Internal Staffing Calculator'!$R$7:$BL$7,0)),"")</f>
        <v/>
      </c>
      <c r="AJ75" s="699" t="str">
        <f t="array" ref="AJ75">iferror(index('Internal Staffing Calculator'!$R$9:$BL$115, match($A75,'Internal Staffing Calculator'!$B$9:$B169,0),match(AJ$5,'Internal Staffing Calculator'!$R$7:$BL$7,0)),"")</f>
        <v/>
      </c>
      <c r="AK75" s="699" t="str">
        <f t="array" ref="AK75">iferror(index('Internal Staffing Calculator'!$R$9:$BL$115, match($A75,'Internal Staffing Calculator'!$B$9:$B169,0),match(AK$5,'Internal Staffing Calculator'!$R$7:$BL$7,0)),"")</f>
        <v/>
      </c>
      <c r="AL75" s="699" t="str">
        <f t="array" ref="AL75">iferror(index('Internal Staffing Calculator'!$R$9:$BL$115, match($A75,'Internal Staffing Calculator'!$B$9:$B169,0),match(AL$5,'Internal Staffing Calculator'!$R$7:$BL$7,0)),"")</f>
        <v/>
      </c>
      <c r="AM75" s="699" t="str">
        <f t="array" ref="AM75">iferror(index('Internal Staffing Calculator'!$R$9:$BL$115, match($A75,'Internal Staffing Calculator'!$B$9:$B169,0),match(AM$5,'Internal Staffing Calculator'!$R$7:$BL$7,0)),"")</f>
        <v/>
      </c>
      <c r="AN75" s="699" t="str">
        <f t="array" ref="AN75">iferror(index('Internal Staffing Calculator'!$R$9:$BL$115, match($A75,'Internal Staffing Calculator'!$B$9:$B169,0),match(AN$5,'Internal Staffing Calculator'!$R$7:$BL$7,0)),"")</f>
        <v/>
      </c>
      <c r="AO75" s="699" t="str">
        <f t="array" ref="AO75">iferror(index('Internal Staffing Calculator'!$R$9:$BL$115, match($A75,'Internal Staffing Calculator'!$B$9:$B169,0),match(AO$5,'Internal Staffing Calculator'!$R$7:$BL$7,0)),"")</f>
        <v/>
      </c>
      <c r="AP75" s="699" t="str">
        <f t="array" ref="AP75">iferror(index('Internal Staffing Calculator'!$R$9:$BL$115, match($A75,'Internal Staffing Calculator'!$B$9:$B169,0),match(AP$5,'Internal Staffing Calculator'!$R$7:$BL$7,0)),"")</f>
        <v/>
      </c>
      <c r="AQ75" s="699" t="str">
        <f t="array" ref="AQ75">iferror(index('Internal Staffing Calculator'!$R$9:$BL$115, match($A75,'Internal Staffing Calculator'!$B$9:$B169,0),match(AQ$5,'Internal Staffing Calculator'!$R$7:$BL$7,0)),"")</f>
        <v/>
      </c>
      <c r="AR75" s="699" t="str">
        <f t="array" ref="AR75">iferror(index('Internal Staffing Calculator'!$R$9:$BL$115, match($A75,'Internal Staffing Calculator'!$B$9:$B169,0),match(AR$5,'Internal Staffing Calculator'!$R$7:$BL$7,0)),"")</f>
        <v/>
      </c>
      <c r="AS75" s="699" t="str">
        <f t="array" ref="AS75">iferror(index('Internal Staffing Calculator'!$R$9:$BL$115, match($A75,'Internal Staffing Calculator'!$B$9:$B169,0),match(AS$5,'Internal Staffing Calculator'!$R$7:$BL$7,0)),"")</f>
        <v/>
      </c>
      <c r="AT75" s="699" t="str">
        <f t="array" ref="AT75">iferror(index('Internal Staffing Calculator'!$R$9:$BL$115, match($A75,'Internal Staffing Calculator'!$B$9:$B169,0),match(AT$5,'Internal Staffing Calculator'!$R$7:$BL$7,0)),"")</f>
        <v/>
      </c>
      <c r="AU75" s="699" t="str">
        <f t="array" ref="AU75">iferror(index('Internal Staffing Calculator'!$R$9:$BL$115, match($A75,'Internal Staffing Calculator'!$B$9:$B169,0),match(AU$5,'Internal Staffing Calculator'!$R$7:$BL$7,0)),"")</f>
        <v/>
      </c>
      <c r="AV75" s="699" t="str">
        <f t="array" ref="AV75">iferror(index('Internal Staffing Calculator'!$R$9:$BL$115, match($A75,'Internal Staffing Calculator'!$B$9:$B169,0),match(AV$5,'Internal Staffing Calculator'!$R$7:$BL$7,0)),"")</f>
        <v/>
      </c>
      <c r="AW75" s="699" t="str">
        <f t="array" ref="AW75">iferror(index('Internal Staffing Calculator'!$R$9:$BL$115, match($A75,'Internal Staffing Calculator'!$B$9:$B169,0),match(AW$5,'Internal Staffing Calculator'!$R$7:$BL$7,0)),"")</f>
        <v/>
      </c>
      <c r="AX75" s="699" t="str">
        <f t="array" ref="AX75">iferror(index('Internal Staffing Calculator'!$R$9:$BL$115, match($A75,'Internal Staffing Calculator'!$B$9:$B169,0),match(AX$5,'Internal Staffing Calculator'!$R$7:$BL$7,0)),"")</f>
        <v/>
      </c>
      <c r="AY75" s="699" t="str">
        <f t="array" ref="AY75">iferror(index('Internal Staffing Calculator'!$R$9:$BL$115, match($A75,'Internal Staffing Calculator'!$B$9:$B169,0),match(AY$5,'Internal Staffing Calculator'!$R$7:$BL$7,0)),"")</f>
        <v/>
      </c>
      <c r="AZ75" s="699" t="str">
        <f t="array" ref="AZ75">iferror(index('Internal Staffing Calculator'!$R$9:$BL$115, match($A75,'Internal Staffing Calculator'!$B$9:$B169,0),match(AZ$5,'Internal Staffing Calculator'!$R$7:$BL$7,0)),"")</f>
        <v/>
      </c>
      <c r="BA75" s="699" t="str">
        <f t="array" ref="BA75">iferror(index('Internal Staffing Calculator'!$R$9:$BL$115, match($A75,'Internal Staffing Calculator'!$B$9:$B169,0),match(BA$5,'Internal Staffing Calculator'!$R$7:$BL$7,0)),"")</f>
        <v/>
      </c>
    </row>
    <row r="76">
      <c r="A76" s="720"/>
      <c r="B76" s="812" t="str">
        <f t="array" ref="B76">iferror(index('Internal Staffing Calculator'!P:P,match(A76,'Internal Staffing Calculator'!B:B,0)),"")</f>
        <v/>
      </c>
      <c r="C76" s="813" t="str">
        <f t="array" ref="C76">iferror(index('Internal Staffing Calculator'!BM:BM,match(A76,'Internal Staffing Calculator'!B:B,0)),"")</f>
        <v/>
      </c>
      <c r="D76" s="814" t="str">
        <f t="array" ref="D76">iferror(index('Internal Staffing Calculator'!F:F,match(A76,'Internal Staffing Calculator'!B:B,0)),"")</f>
        <v/>
      </c>
      <c r="E76" s="815">
        <f t="shared" si="4"/>
        <v>0</v>
      </c>
      <c r="F76" s="615"/>
      <c r="G76" s="699" t="str">
        <f t="array" ref="G76">iferror(index('Internal Staffing Calculator'!$R$9:$BL$115, match($A76,'Internal Staffing Calculator'!$B$9:$B169,0),match(G$5,'Internal Staffing Calculator'!$R$7:$BL$7,0)),"")</f>
        <v/>
      </c>
      <c r="H76" s="699" t="str">
        <f t="array" ref="H76">iferror(index('Internal Staffing Calculator'!$R$9:$BL$115, match($A76,'Internal Staffing Calculator'!$B$9:$B169,0),match(H$5,'Internal Staffing Calculator'!$R$7:$BL$7,0)),"")</f>
        <v/>
      </c>
      <c r="I76" s="699" t="str">
        <f t="array" ref="I76">iferror(index('Internal Staffing Calculator'!$R$9:$BL$115, match($A76,'Internal Staffing Calculator'!$B$9:$B169,0),match(I$5,'Internal Staffing Calculator'!$R$7:$BL$7,0)),"")</f>
        <v/>
      </c>
      <c r="J76" s="699" t="str">
        <f t="array" ref="J76">iferror(index('Internal Staffing Calculator'!$R$9:$BL$115, match($A76,'Internal Staffing Calculator'!$B$9:$B169,0),match(J$5,'Internal Staffing Calculator'!$R$7:$BL$7,0)),"")</f>
        <v/>
      </c>
      <c r="K76" s="699" t="str">
        <f t="array" ref="K76">iferror(index('Internal Staffing Calculator'!$R$9:$BL$115, match($A76,'Internal Staffing Calculator'!$B$9:$B169,0),match(K$5,'Internal Staffing Calculator'!$R$7:$BL$7,0)),"")</f>
        <v/>
      </c>
      <c r="L76" s="699" t="str">
        <f t="array" ref="L76">iferror(index('Internal Staffing Calculator'!$R$9:$BL$115, match($A76,'Internal Staffing Calculator'!$B$9:$B169,0),match(L$5,'Internal Staffing Calculator'!$R$7:$BL$7,0)),"")</f>
        <v/>
      </c>
      <c r="M76" s="699" t="str">
        <f t="array" ref="M76">iferror(index('Internal Staffing Calculator'!$R$9:$BL$115, match($A76,'Internal Staffing Calculator'!$B$9:$B169,0),match(M$5,'Internal Staffing Calculator'!$R$7:$BL$7,0)),"")</f>
        <v/>
      </c>
      <c r="N76" s="699" t="str">
        <f t="array" ref="N76">iferror(index('Internal Staffing Calculator'!$R$9:$BL$115, match($A76,'Internal Staffing Calculator'!$B$9:$B169,0),match(N$5,'Internal Staffing Calculator'!$R$7:$BL$7,0)),"")</f>
        <v/>
      </c>
      <c r="O76" s="699" t="str">
        <f t="array" ref="O76">iferror(index('Internal Staffing Calculator'!$R$9:$BL$115, match($A76,'Internal Staffing Calculator'!$B$9:$B169,0),match(O$5,'Internal Staffing Calculator'!$R$7:$BL$7,0)),"")</f>
        <v/>
      </c>
      <c r="P76" s="699" t="str">
        <f t="array" ref="P76">iferror(index('Internal Staffing Calculator'!$R$9:$BL$115, match($A76,'Internal Staffing Calculator'!$B$9:$B169,0),match(P$5,'Internal Staffing Calculator'!$R$7:$BL$7,0)),"")</f>
        <v/>
      </c>
      <c r="Q76" s="699" t="str">
        <f t="array" ref="Q76">iferror(index('Internal Staffing Calculator'!$R$9:$BL$115, match($A76,'Internal Staffing Calculator'!$B$9:$B169,0),match(Q$5,'Internal Staffing Calculator'!$R$7:$BL$7,0)),"")</f>
        <v/>
      </c>
      <c r="R76" s="699" t="str">
        <f t="array" ref="R76">iferror(index('Internal Staffing Calculator'!$R$9:$BL$115, match($A76,'Internal Staffing Calculator'!$B$9:$B169,0),match(R$5,'Internal Staffing Calculator'!$R$7:$BL$7,0)),"")</f>
        <v/>
      </c>
      <c r="S76" s="699" t="str">
        <f t="array" ref="S76">iferror(index('Internal Staffing Calculator'!$R$9:$BL$115, match($A76,'Internal Staffing Calculator'!$B$9:$B169,0),match(S$5,'Internal Staffing Calculator'!$R$7:$BL$7,0)),"")</f>
        <v/>
      </c>
      <c r="T76" s="699" t="str">
        <f t="array" ref="T76">iferror(index('Internal Staffing Calculator'!$R$9:$BL$115, match($A76,'Internal Staffing Calculator'!$B$9:$B169,0),match(T$5,'Internal Staffing Calculator'!$R$7:$BL$7,0)),"")</f>
        <v/>
      </c>
      <c r="U76" s="699" t="str">
        <f t="array" ref="U76">iferror(index('Internal Staffing Calculator'!$R$9:$BL$115, match($A76,'Internal Staffing Calculator'!$B$9:$B169,0),match(U$5,'Internal Staffing Calculator'!$R$7:$BL$7,0)),"")</f>
        <v/>
      </c>
      <c r="V76" s="699" t="str">
        <f t="array" ref="V76">iferror(index('Internal Staffing Calculator'!$R$9:$BL$115, match($A76,'Internal Staffing Calculator'!$B$9:$B169,0),match(V$5,'Internal Staffing Calculator'!$R$7:$BL$7,0)),"")</f>
        <v/>
      </c>
      <c r="W76" s="699" t="str">
        <f t="array" ref="W76">iferror(index('Internal Staffing Calculator'!$R$9:$BL$115, match($A76,'Internal Staffing Calculator'!$B$9:$B169,0),match(W$5,'Internal Staffing Calculator'!$R$7:$BL$7,0)),"")</f>
        <v/>
      </c>
      <c r="X76" s="699" t="str">
        <f t="array" ref="X76">iferror(index('Internal Staffing Calculator'!$R$9:$BL$115, match($A76,'Internal Staffing Calculator'!$B$9:$B169,0),match(X$5,'Internal Staffing Calculator'!$R$7:$BL$7,0)),"")</f>
        <v/>
      </c>
      <c r="Y76" s="699" t="str">
        <f t="array" ref="Y76">iferror(index('Internal Staffing Calculator'!$R$9:$BL$115, match($A76,'Internal Staffing Calculator'!$B$9:$B169,0),match(Y$5,'Internal Staffing Calculator'!$R$7:$BL$7,0)),"")</f>
        <v/>
      </c>
      <c r="Z76" s="699" t="str">
        <f t="array" ref="Z76">iferror(index('Internal Staffing Calculator'!$R$9:$BL$115, match($A76,'Internal Staffing Calculator'!$B$9:$B169,0),match(Z$5,'Internal Staffing Calculator'!$R$7:$BL$7,0)),"")</f>
        <v/>
      </c>
      <c r="AA76" s="699" t="str">
        <f t="array" ref="AA76">iferror(index('Internal Staffing Calculator'!$R$9:$BL$115, match($A76,'Internal Staffing Calculator'!$B$9:$B169,0),match(AA$5,'Internal Staffing Calculator'!$R$7:$BL$7,0)),"")</f>
        <v/>
      </c>
      <c r="AB76" s="699" t="str">
        <f t="array" ref="AB76">iferror(index('Internal Staffing Calculator'!$R$9:$BL$115, match($A76,'Internal Staffing Calculator'!$B$9:$B169,0),match(AB$5,'Internal Staffing Calculator'!$R$7:$BL$7,0)),"")</f>
        <v/>
      </c>
      <c r="AC76" s="699" t="str">
        <f t="array" ref="AC76">iferror(index('Internal Staffing Calculator'!$R$9:$BL$115, match($A76,'Internal Staffing Calculator'!$B$9:$B169,0),match(AC$5,'Internal Staffing Calculator'!$R$7:$BL$7,0)),"")</f>
        <v/>
      </c>
      <c r="AD76" s="699" t="str">
        <f t="array" ref="AD76">iferror(index('Internal Staffing Calculator'!$R$9:$BL$115, match($A76,'Internal Staffing Calculator'!$B$9:$B169,0),match(AD$5,'Internal Staffing Calculator'!$R$7:$BL$7,0)),"")</f>
        <v/>
      </c>
      <c r="AE76" s="699" t="str">
        <f t="array" ref="AE76">iferror(index('Internal Staffing Calculator'!$R$9:$BL$115, match($A76,'Internal Staffing Calculator'!$B$9:$B169,0),match(AE$5,'Internal Staffing Calculator'!$R$7:$BL$7,0)),"")</f>
        <v/>
      </c>
      <c r="AF76" s="699" t="str">
        <f t="array" ref="AF76">iferror(index('Internal Staffing Calculator'!$R$9:$BL$115, match($A76,'Internal Staffing Calculator'!$B$9:$B169,0),match(AF$5,'Internal Staffing Calculator'!$R$7:$BL$7,0)),"")</f>
        <v/>
      </c>
      <c r="AG76" s="699" t="str">
        <f t="array" ref="AG76">iferror(index('Internal Staffing Calculator'!$R$9:$BL$115, match($A76,'Internal Staffing Calculator'!$B$9:$B169,0),match(AG$5,'Internal Staffing Calculator'!$R$7:$BL$7,0)),"")</f>
        <v/>
      </c>
      <c r="AH76" s="699" t="str">
        <f t="array" ref="AH76">iferror(index('Internal Staffing Calculator'!$R$9:$BL$115, match($A76,'Internal Staffing Calculator'!$B$9:$B169,0),match(AH$5,'Internal Staffing Calculator'!$R$7:$BL$7,0)),"")</f>
        <v/>
      </c>
      <c r="AI76" s="699" t="str">
        <f t="array" ref="AI76">iferror(index('Internal Staffing Calculator'!$R$9:$BL$115, match($A76,'Internal Staffing Calculator'!$B$9:$B169,0),match(AI$5,'Internal Staffing Calculator'!$R$7:$BL$7,0)),"")</f>
        <v/>
      </c>
      <c r="AJ76" s="699" t="str">
        <f t="array" ref="AJ76">iferror(index('Internal Staffing Calculator'!$R$9:$BL$115, match($A76,'Internal Staffing Calculator'!$B$9:$B169,0),match(AJ$5,'Internal Staffing Calculator'!$R$7:$BL$7,0)),"")</f>
        <v/>
      </c>
      <c r="AK76" s="699" t="str">
        <f t="array" ref="AK76">iferror(index('Internal Staffing Calculator'!$R$9:$BL$115, match($A76,'Internal Staffing Calculator'!$B$9:$B169,0),match(AK$5,'Internal Staffing Calculator'!$R$7:$BL$7,0)),"")</f>
        <v/>
      </c>
      <c r="AL76" s="699" t="str">
        <f t="array" ref="AL76">iferror(index('Internal Staffing Calculator'!$R$9:$BL$115, match($A76,'Internal Staffing Calculator'!$B$9:$B169,0),match(AL$5,'Internal Staffing Calculator'!$R$7:$BL$7,0)),"")</f>
        <v/>
      </c>
      <c r="AM76" s="699" t="str">
        <f t="array" ref="AM76">iferror(index('Internal Staffing Calculator'!$R$9:$BL$115, match($A76,'Internal Staffing Calculator'!$B$9:$B169,0),match(AM$5,'Internal Staffing Calculator'!$R$7:$BL$7,0)),"")</f>
        <v/>
      </c>
      <c r="AN76" s="699" t="str">
        <f t="array" ref="AN76">iferror(index('Internal Staffing Calculator'!$R$9:$BL$115, match($A76,'Internal Staffing Calculator'!$B$9:$B169,0),match(AN$5,'Internal Staffing Calculator'!$R$7:$BL$7,0)),"")</f>
        <v/>
      </c>
      <c r="AO76" s="699" t="str">
        <f t="array" ref="AO76">iferror(index('Internal Staffing Calculator'!$R$9:$BL$115, match($A76,'Internal Staffing Calculator'!$B$9:$B169,0),match(AO$5,'Internal Staffing Calculator'!$R$7:$BL$7,0)),"")</f>
        <v/>
      </c>
      <c r="AP76" s="699" t="str">
        <f t="array" ref="AP76">iferror(index('Internal Staffing Calculator'!$R$9:$BL$115, match($A76,'Internal Staffing Calculator'!$B$9:$B169,0),match(AP$5,'Internal Staffing Calculator'!$R$7:$BL$7,0)),"")</f>
        <v/>
      </c>
      <c r="AQ76" s="699" t="str">
        <f t="array" ref="AQ76">iferror(index('Internal Staffing Calculator'!$R$9:$BL$115, match($A76,'Internal Staffing Calculator'!$B$9:$B169,0),match(AQ$5,'Internal Staffing Calculator'!$R$7:$BL$7,0)),"")</f>
        <v/>
      </c>
      <c r="AR76" s="699" t="str">
        <f t="array" ref="AR76">iferror(index('Internal Staffing Calculator'!$R$9:$BL$115, match($A76,'Internal Staffing Calculator'!$B$9:$B169,0),match(AR$5,'Internal Staffing Calculator'!$R$7:$BL$7,0)),"")</f>
        <v/>
      </c>
      <c r="AS76" s="699" t="str">
        <f t="array" ref="AS76">iferror(index('Internal Staffing Calculator'!$R$9:$BL$115, match($A76,'Internal Staffing Calculator'!$B$9:$B169,0),match(AS$5,'Internal Staffing Calculator'!$R$7:$BL$7,0)),"")</f>
        <v/>
      </c>
      <c r="AT76" s="699" t="str">
        <f t="array" ref="AT76">iferror(index('Internal Staffing Calculator'!$R$9:$BL$115, match($A76,'Internal Staffing Calculator'!$B$9:$B169,0),match(AT$5,'Internal Staffing Calculator'!$R$7:$BL$7,0)),"")</f>
        <v/>
      </c>
      <c r="AU76" s="699" t="str">
        <f t="array" ref="AU76">iferror(index('Internal Staffing Calculator'!$R$9:$BL$115, match($A76,'Internal Staffing Calculator'!$B$9:$B169,0),match(AU$5,'Internal Staffing Calculator'!$R$7:$BL$7,0)),"")</f>
        <v/>
      </c>
      <c r="AV76" s="699" t="str">
        <f t="array" ref="AV76">iferror(index('Internal Staffing Calculator'!$R$9:$BL$115, match($A76,'Internal Staffing Calculator'!$B$9:$B169,0),match(AV$5,'Internal Staffing Calculator'!$R$7:$BL$7,0)),"")</f>
        <v/>
      </c>
      <c r="AW76" s="699" t="str">
        <f t="array" ref="AW76">iferror(index('Internal Staffing Calculator'!$R$9:$BL$115, match($A76,'Internal Staffing Calculator'!$B$9:$B169,0),match(AW$5,'Internal Staffing Calculator'!$R$7:$BL$7,0)),"")</f>
        <v/>
      </c>
      <c r="AX76" s="699" t="str">
        <f t="array" ref="AX76">iferror(index('Internal Staffing Calculator'!$R$9:$BL$115, match($A76,'Internal Staffing Calculator'!$B$9:$B169,0),match(AX$5,'Internal Staffing Calculator'!$R$7:$BL$7,0)),"")</f>
        <v/>
      </c>
      <c r="AY76" s="699" t="str">
        <f t="array" ref="AY76">iferror(index('Internal Staffing Calculator'!$R$9:$BL$115, match($A76,'Internal Staffing Calculator'!$B$9:$B169,0),match(AY$5,'Internal Staffing Calculator'!$R$7:$BL$7,0)),"")</f>
        <v/>
      </c>
      <c r="AZ76" s="699" t="str">
        <f t="array" ref="AZ76">iferror(index('Internal Staffing Calculator'!$R$9:$BL$115, match($A76,'Internal Staffing Calculator'!$B$9:$B169,0),match(AZ$5,'Internal Staffing Calculator'!$R$7:$BL$7,0)),"")</f>
        <v/>
      </c>
      <c r="BA76" s="699" t="str">
        <f t="array" ref="BA76">iferror(index('Internal Staffing Calculator'!$R$9:$BL$115, match($A76,'Internal Staffing Calculator'!$B$9:$B169,0),match(BA$5,'Internal Staffing Calculator'!$R$7:$BL$7,0)),"")</f>
        <v/>
      </c>
    </row>
    <row r="77">
      <c r="A77" s="730"/>
      <c r="B77" s="812" t="str">
        <f t="array" ref="B77">iferror(index('Internal Staffing Calculator'!P:P,match(A77,'Internal Staffing Calculator'!B:B,0)),"")</f>
        <v/>
      </c>
      <c r="C77" s="813" t="str">
        <f t="array" ref="C77">iferror(index('Internal Staffing Calculator'!BM:BM,match(A77,'Internal Staffing Calculator'!B:B,0)),"")</f>
        <v/>
      </c>
      <c r="D77" s="814" t="str">
        <f t="array" ref="D77">iferror(index('Internal Staffing Calculator'!F:F,match(A77,'Internal Staffing Calculator'!B:B,0)),"")</f>
        <v/>
      </c>
      <c r="E77" s="815">
        <f t="shared" si="4"/>
        <v>0</v>
      </c>
      <c r="F77" s="615"/>
      <c r="G77" s="699" t="str">
        <f t="array" ref="G77">iferror(index('Internal Staffing Calculator'!$R$9:$BL$115, match($A77,'Internal Staffing Calculator'!$B$9:$B169,0),match(G$5,'Internal Staffing Calculator'!$R$7:$BL$7,0)),"")</f>
        <v/>
      </c>
      <c r="H77" s="699" t="str">
        <f t="array" ref="H77">iferror(index('Internal Staffing Calculator'!$R$9:$BL$115, match($A77,'Internal Staffing Calculator'!$B$9:$B169,0),match(H$5,'Internal Staffing Calculator'!$R$7:$BL$7,0)),"")</f>
        <v/>
      </c>
      <c r="I77" s="699" t="str">
        <f t="array" ref="I77">iferror(index('Internal Staffing Calculator'!$R$9:$BL$115, match($A77,'Internal Staffing Calculator'!$B$9:$B169,0),match(I$5,'Internal Staffing Calculator'!$R$7:$BL$7,0)),"")</f>
        <v/>
      </c>
      <c r="J77" s="699" t="str">
        <f t="array" ref="J77">iferror(index('Internal Staffing Calculator'!$R$9:$BL$115, match($A77,'Internal Staffing Calculator'!$B$9:$B169,0),match(J$5,'Internal Staffing Calculator'!$R$7:$BL$7,0)),"")</f>
        <v/>
      </c>
      <c r="K77" s="699" t="str">
        <f t="array" ref="K77">iferror(index('Internal Staffing Calculator'!$R$9:$BL$115, match($A77,'Internal Staffing Calculator'!$B$9:$B169,0),match(K$5,'Internal Staffing Calculator'!$R$7:$BL$7,0)),"")</f>
        <v/>
      </c>
      <c r="L77" s="699" t="str">
        <f t="array" ref="L77">iferror(index('Internal Staffing Calculator'!$R$9:$BL$115, match($A77,'Internal Staffing Calculator'!$B$9:$B169,0),match(L$5,'Internal Staffing Calculator'!$R$7:$BL$7,0)),"")</f>
        <v/>
      </c>
      <c r="M77" s="699" t="str">
        <f t="array" ref="M77">iferror(index('Internal Staffing Calculator'!$R$9:$BL$115, match($A77,'Internal Staffing Calculator'!$B$9:$B169,0),match(M$5,'Internal Staffing Calculator'!$R$7:$BL$7,0)),"")</f>
        <v/>
      </c>
      <c r="N77" s="699" t="str">
        <f t="array" ref="N77">iferror(index('Internal Staffing Calculator'!$R$9:$BL$115, match($A77,'Internal Staffing Calculator'!$B$9:$B169,0),match(N$5,'Internal Staffing Calculator'!$R$7:$BL$7,0)),"")</f>
        <v/>
      </c>
      <c r="O77" s="699" t="str">
        <f t="array" ref="O77">iferror(index('Internal Staffing Calculator'!$R$9:$BL$115, match($A77,'Internal Staffing Calculator'!$B$9:$B169,0),match(O$5,'Internal Staffing Calculator'!$R$7:$BL$7,0)),"")</f>
        <v/>
      </c>
      <c r="P77" s="699" t="str">
        <f t="array" ref="P77">iferror(index('Internal Staffing Calculator'!$R$9:$BL$115, match($A77,'Internal Staffing Calculator'!$B$9:$B169,0),match(P$5,'Internal Staffing Calculator'!$R$7:$BL$7,0)),"")</f>
        <v/>
      </c>
      <c r="Q77" s="699" t="str">
        <f t="array" ref="Q77">iferror(index('Internal Staffing Calculator'!$R$9:$BL$115, match($A77,'Internal Staffing Calculator'!$B$9:$B169,0),match(Q$5,'Internal Staffing Calculator'!$R$7:$BL$7,0)),"")</f>
        <v/>
      </c>
      <c r="R77" s="699" t="str">
        <f t="array" ref="R77">iferror(index('Internal Staffing Calculator'!$R$9:$BL$115, match($A77,'Internal Staffing Calculator'!$B$9:$B169,0),match(R$5,'Internal Staffing Calculator'!$R$7:$BL$7,0)),"")</f>
        <v/>
      </c>
      <c r="S77" s="699" t="str">
        <f t="array" ref="S77">iferror(index('Internal Staffing Calculator'!$R$9:$BL$115, match($A77,'Internal Staffing Calculator'!$B$9:$B169,0),match(S$5,'Internal Staffing Calculator'!$R$7:$BL$7,0)),"")</f>
        <v/>
      </c>
      <c r="T77" s="699" t="str">
        <f t="array" ref="T77">iferror(index('Internal Staffing Calculator'!$R$9:$BL$115, match($A77,'Internal Staffing Calculator'!$B$9:$B169,0),match(T$5,'Internal Staffing Calculator'!$R$7:$BL$7,0)),"")</f>
        <v/>
      </c>
      <c r="U77" s="699" t="str">
        <f t="array" ref="U77">iferror(index('Internal Staffing Calculator'!$R$9:$BL$115, match($A77,'Internal Staffing Calculator'!$B$9:$B169,0),match(U$5,'Internal Staffing Calculator'!$R$7:$BL$7,0)),"")</f>
        <v/>
      </c>
      <c r="V77" s="699" t="str">
        <f t="array" ref="V77">iferror(index('Internal Staffing Calculator'!$R$9:$BL$115, match($A77,'Internal Staffing Calculator'!$B$9:$B169,0),match(V$5,'Internal Staffing Calculator'!$R$7:$BL$7,0)),"")</f>
        <v/>
      </c>
      <c r="W77" s="699" t="str">
        <f t="array" ref="W77">iferror(index('Internal Staffing Calculator'!$R$9:$BL$115, match($A77,'Internal Staffing Calculator'!$B$9:$B169,0),match(W$5,'Internal Staffing Calculator'!$R$7:$BL$7,0)),"")</f>
        <v/>
      </c>
      <c r="X77" s="699" t="str">
        <f t="array" ref="X77">iferror(index('Internal Staffing Calculator'!$R$9:$BL$115, match($A77,'Internal Staffing Calculator'!$B$9:$B169,0),match(X$5,'Internal Staffing Calculator'!$R$7:$BL$7,0)),"")</f>
        <v/>
      </c>
      <c r="Y77" s="699" t="str">
        <f t="array" ref="Y77">iferror(index('Internal Staffing Calculator'!$R$9:$BL$115, match($A77,'Internal Staffing Calculator'!$B$9:$B169,0),match(Y$5,'Internal Staffing Calculator'!$R$7:$BL$7,0)),"")</f>
        <v/>
      </c>
      <c r="Z77" s="699" t="str">
        <f t="array" ref="Z77">iferror(index('Internal Staffing Calculator'!$R$9:$BL$115, match($A77,'Internal Staffing Calculator'!$B$9:$B169,0),match(Z$5,'Internal Staffing Calculator'!$R$7:$BL$7,0)),"")</f>
        <v/>
      </c>
      <c r="AA77" s="699" t="str">
        <f t="array" ref="AA77">iferror(index('Internal Staffing Calculator'!$R$9:$BL$115, match($A77,'Internal Staffing Calculator'!$B$9:$B169,0),match(AA$5,'Internal Staffing Calculator'!$R$7:$BL$7,0)),"")</f>
        <v/>
      </c>
      <c r="AB77" s="699" t="str">
        <f t="array" ref="AB77">iferror(index('Internal Staffing Calculator'!$R$9:$BL$115, match($A77,'Internal Staffing Calculator'!$B$9:$B169,0),match(AB$5,'Internal Staffing Calculator'!$R$7:$BL$7,0)),"")</f>
        <v/>
      </c>
      <c r="AC77" s="699" t="str">
        <f t="array" ref="AC77">iferror(index('Internal Staffing Calculator'!$R$9:$BL$115, match($A77,'Internal Staffing Calculator'!$B$9:$B169,0),match(AC$5,'Internal Staffing Calculator'!$R$7:$BL$7,0)),"")</f>
        <v/>
      </c>
      <c r="AD77" s="699" t="str">
        <f t="array" ref="AD77">iferror(index('Internal Staffing Calculator'!$R$9:$BL$115, match($A77,'Internal Staffing Calculator'!$B$9:$B169,0),match(AD$5,'Internal Staffing Calculator'!$R$7:$BL$7,0)),"")</f>
        <v/>
      </c>
      <c r="AE77" s="699" t="str">
        <f t="array" ref="AE77">iferror(index('Internal Staffing Calculator'!$R$9:$BL$115, match($A77,'Internal Staffing Calculator'!$B$9:$B169,0),match(AE$5,'Internal Staffing Calculator'!$R$7:$BL$7,0)),"")</f>
        <v/>
      </c>
      <c r="AF77" s="699" t="str">
        <f t="array" ref="AF77">iferror(index('Internal Staffing Calculator'!$R$9:$BL$115, match($A77,'Internal Staffing Calculator'!$B$9:$B169,0),match(AF$5,'Internal Staffing Calculator'!$R$7:$BL$7,0)),"")</f>
        <v/>
      </c>
      <c r="AG77" s="699" t="str">
        <f t="array" ref="AG77">iferror(index('Internal Staffing Calculator'!$R$9:$BL$115, match($A77,'Internal Staffing Calculator'!$B$9:$B169,0),match(AG$5,'Internal Staffing Calculator'!$R$7:$BL$7,0)),"")</f>
        <v/>
      </c>
      <c r="AH77" s="699" t="str">
        <f t="array" ref="AH77">iferror(index('Internal Staffing Calculator'!$R$9:$BL$115, match($A77,'Internal Staffing Calculator'!$B$9:$B169,0),match(AH$5,'Internal Staffing Calculator'!$R$7:$BL$7,0)),"")</f>
        <v/>
      </c>
      <c r="AI77" s="699" t="str">
        <f t="array" ref="AI77">iferror(index('Internal Staffing Calculator'!$R$9:$BL$115, match($A77,'Internal Staffing Calculator'!$B$9:$B169,0),match(AI$5,'Internal Staffing Calculator'!$R$7:$BL$7,0)),"")</f>
        <v/>
      </c>
      <c r="AJ77" s="699" t="str">
        <f t="array" ref="AJ77">iferror(index('Internal Staffing Calculator'!$R$9:$BL$115, match($A77,'Internal Staffing Calculator'!$B$9:$B169,0),match(AJ$5,'Internal Staffing Calculator'!$R$7:$BL$7,0)),"")</f>
        <v/>
      </c>
      <c r="AK77" s="699" t="str">
        <f t="array" ref="AK77">iferror(index('Internal Staffing Calculator'!$R$9:$BL$115, match($A77,'Internal Staffing Calculator'!$B$9:$B169,0),match(AK$5,'Internal Staffing Calculator'!$R$7:$BL$7,0)),"")</f>
        <v/>
      </c>
      <c r="AL77" s="699" t="str">
        <f t="array" ref="AL77">iferror(index('Internal Staffing Calculator'!$R$9:$BL$115, match($A77,'Internal Staffing Calculator'!$B$9:$B169,0),match(AL$5,'Internal Staffing Calculator'!$R$7:$BL$7,0)),"")</f>
        <v/>
      </c>
      <c r="AM77" s="699" t="str">
        <f t="array" ref="AM77">iferror(index('Internal Staffing Calculator'!$R$9:$BL$115, match($A77,'Internal Staffing Calculator'!$B$9:$B169,0),match(AM$5,'Internal Staffing Calculator'!$R$7:$BL$7,0)),"")</f>
        <v/>
      </c>
      <c r="AN77" s="699" t="str">
        <f t="array" ref="AN77">iferror(index('Internal Staffing Calculator'!$R$9:$BL$115, match($A77,'Internal Staffing Calculator'!$B$9:$B169,0),match(AN$5,'Internal Staffing Calculator'!$R$7:$BL$7,0)),"")</f>
        <v/>
      </c>
      <c r="AO77" s="699" t="str">
        <f t="array" ref="AO77">iferror(index('Internal Staffing Calculator'!$R$9:$BL$115, match($A77,'Internal Staffing Calculator'!$B$9:$B169,0),match(AO$5,'Internal Staffing Calculator'!$R$7:$BL$7,0)),"")</f>
        <v/>
      </c>
      <c r="AP77" s="699" t="str">
        <f t="array" ref="AP77">iferror(index('Internal Staffing Calculator'!$R$9:$BL$115, match($A77,'Internal Staffing Calculator'!$B$9:$B169,0),match(AP$5,'Internal Staffing Calculator'!$R$7:$BL$7,0)),"")</f>
        <v/>
      </c>
      <c r="AQ77" s="699" t="str">
        <f t="array" ref="AQ77">iferror(index('Internal Staffing Calculator'!$R$9:$BL$115, match($A77,'Internal Staffing Calculator'!$B$9:$B169,0),match(AQ$5,'Internal Staffing Calculator'!$R$7:$BL$7,0)),"")</f>
        <v/>
      </c>
      <c r="AR77" s="699" t="str">
        <f t="array" ref="AR77">iferror(index('Internal Staffing Calculator'!$R$9:$BL$115, match($A77,'Internal Staffing Calculator'!$B$9:$B169,0),match(AR$5,'Internal Staffing Calculator'!$R$7:$BL$7,0)),"")</f>
        <v/>
      </c>
      <c r="AS77" s="699" t="str">
        <f t="array" ref="AS77">iferror(index('Internal Staffing Calculator'!$R$9:$BL$115, match($A77,'Internal Staffing Calculator'!$B$9:$B169,0),match(AS$5,'Internal Staffing Calculator'!$R$7:$BL$7,0)),"")</f>
        <v/>
      </c>
      <c r="AT77" s="699" t="str">
        <f t="array" ref="AT77">iferror(index('Internal Staffing Calculator'!$R$9:$BL$115, match($A77,'Internal Staffing Calculator'!$B$9:$B169,0),match(AT$5,'Internal Staffing Calculator'!$R$7:$BL$7,0)),"")</f>
        <v/>
      </c>
      <c r="AU77" s="699" t="str">
        <f t="array" ref="AU77">iferror(index('Internal Staffing Calculator'!$R$9:$BL$115, match($A77,'Internal Staffing Calculator'!$B$9:$B169,0),match(AU$5,'Internal Staffing Calculator'!$R$7:$BL$7,0)),"")</f>
        <v/>
      </c>
      <c r="AV77" s="699" t="str">
        <f t="array" ref="AV77">iferror(index('Internal Staffing Calculator'!$R$9:$BL$115, match($A77,'Internal Staffing Calculator'!$B$9:$B169,0),match(AV$5,'Internal Staffing Calculator'!$R$7:$BL$7,0)),"")</f>
        <v/>
      </c>
      <c r="AW77" s="699" t="str">
        <f t="array" ref="AW77">iferror(index('Internal Staffing Calculator'!$R$9:$BL$115, match($A77,'Internal Staffing Calculator'!$B$9:$B169,0),match(AW$5,'Internal Staffing Calculator'!$R$7:$BL$7,0)),"")</f>
        <v/>
      </c>
      <c r="AX77" s="699" t="str">
        <f t="array" ref="AX77">iferror(index('Internal Staffing Calculator'!$R$9:$BL$115, match($A77,'Internal Staffing Calculator'!$B$9:$B169,0),match(AX$5,'Internal Staffing Calculator'!$R$7:$BL$7,0)),"")</f>
        <v/>
      </c>
      <c r="AY77" s="699" t="str">
        <f t="array" ref="AY77">iferror(index('Internal Staffing Calculator'!$R$9:$BL$115, match($A77,'Internal Staffing Calculator'!$B$9:$B169,0),match(AY$5,'Internal Staffing Calculator'!$R$7:$BL$7,0)),"")</f>
        <v/>
      </c>
      <c r="AZ77" s="699" t="str">
        <f t="array" ref="AZ77">iferror(index('Internal Staffing Calculator'!$R$9:$BL$115, match($A77,'Internal Staffing Calculator'!$B$9:$B169,0),match(AZ$5,'Internal Staffing Calculator'!$R$7:$BL$7,0)),"")</f>
        <v/>
      </c>
      <c r="BA77" s="699" t="str">
        <f t="array" ref="BA77">iferror(index('Internal Staffing Calculator'!$R$9:$BL$115, match($A77,'Internal Staffing Calculator'!$B$9:$B169,0),match(BA$5,'Internal Staffing Calculator'!$R$7:$BL$7,0)),"")</f>
        <v/>
      </c>
    </row>
    <row r="78">
      <c r="A78" s="705"/>
      <c r="B78" s="812" t="str">
        <f t="array" ref="B78">iferror(index('Internal Staffing Calculator'!P:P,match(A78,'Internal Staffing Calculator'!B:B,0)),"")</f>
        <v/>
      </c>
      <c r="C78" s="813" t="str">
        <f t="array" ref="C78">iferror(index('Internal Staffing Calculator'!BM:BM,match(A78,'Internal Staffing Calculator'!B:B,0)),"")</f>
        <v/>
      </c>
      <c r="D78" s="814" t="str">
        <f t="array" ref="D78">iferror(index('Internal Staffing Calculator'!F:F,match(A78,'Internal Staffing Calculator'!B:B,0)),"")</f>
        <v/>
      </c>
      <c r="E78" s="815">
        <f t="shared" si="4"/>
        <v>0</v>
      </c>
      <c r="F78" s="615"/>
      <c r="G78" s="699" t="str">
        <f t="array" ref="G78">iferror(index('Internal Staffing Calculator'!$R$9:$BL$115, match($A78,'Internal Staffing Calculator'!$B$9:$B169,0),match(G$5,'Internal Staffing Calculator'!$R$7:$BL$7,0)),"")</f>
        <v/>
      </c>
      <c r="H78" s="699" t="str">
        <f t="array" ref="H78">iferror(index('Internal Staffing Calculator'!$R$9:$BL$115, match($A78,'Internal Staffing Calculator'!$B$9:$B169,0),match(H$5,'Internal Staffing Calculator'!$R$7:$BL$7,0)),"")</f>
        <v/>
      </c>
      <c r="I78" s="699" t="str">
        <f t="array" ref="I78">iferror(index('Internal Staffing Calculator'!$R$9:$BL$115, match($A78,'Internal Staffing Calculator'!$B$9:$B169,0),match(I$5,'Internal Staffing Calculator'!$R$7:$BL$7,0)),"")</f>
        <v/>
      </c>
      <c r="J78" s="699" t="str">
        <f t="array" ref="J78">iferror(index('Internal Staffing Calculator'!$R$9:$BL$115, match($A78,'Internal Staffing Calculator'!$B$9:$B169,0),match(J$5,'Internal Staffing Calculator'!$R$7:$BL$7,0)),"")</f>
        <v/>
      </c>
      <c r="K78" s="699" t="str">
        <f t="array" ref="K78">iferror(index('Internal Staffing Calculator'!$R$9:$BL$115, match($A78,'Internal Staffing Calculator'!$B$9:$B169,0),match(K$5,'Internal Staffing Calculator'!$R$7:$BL$7,0)),"")</f>
        <v/>
      </c>
      <c r="L78" s="699" t="str">
        <f t="array" ref="L78">iferror(index('Internal Staffing Calculator'!$R$9:$BL$115, match($A78,'Internal Staffing Calculator'!$B$9:$B169,0),match(L$5,'Internal Staffing Calculator'!$R$7:$BL$7,0)),"")</f>
        <v/>
      </c>
      <c r="M78" s="699" t="str">
        <f t="array" ref="M78">iferror(index('Internal Staffing Calculator'!$R$9:$BL$115, match($A78,'Internal Staffing Calculator'!$B$9:$B169,0),match(M$5,'Internal Staffing Calculator'!$R$7:$BL$7,0)),"")</f>
        <v/>
      </c>
      <c r="N78" s="699" t="str">
        <f t="array" ref="N78">iferror(index('Internal Staffing Calculator'!$R$9:$BL$115, match($A78,'Internal Staffing Calculator'!$B$9:$B169,0),match(N$5,'Internal Staffing Calculator'!$R$7:$BL$7,0)),"")</f>
        <v/>
      </c>
      <c r="O78" s="699" t="str">
        <f t="array" ref="O78">iferror(index('Internal Staffing Calculator'!$R$9:$BL$115, match($A78,'Internal Staffing Calculator'!$B$9:$B169,0),match(O$5,'Internal Staffing Calculator'!$R$7:$BL$7,0)),"")</f>
        <v/>
      </c>
      <c r="P78" s="699" t="str">
        <f t="array" ref="P78">iferror(index('Internal Staffing Calculator'!$R$9:$BL$115, match($A78,'Internal Staffing Calculator'!$B$9:$B169,0),match(P$5,'Internal Staffing Calculator'!$R$7:$BL$7,0)),"")</f>
        <v/>
      </c>
      <c r="Q78" s="699" t="str">
        <f t="array" ref="Q78">iferror(index('Internal Staffing Calculator'!$R$9:$BL$115, match($A78,'Internal Staffing Calculator'!$B$9:$B169,0),match(Q$5,'Internal Staffing Calculator'!$R$7:$BL$7,0)),"")</f>
        <v/>
      </c>
      <c r="R78" s="699" t="str">
        <f t="array" ref="R78">iferror(index('Internal Staffing Calculator'!$R$9:$BL$115, match($A78,'Internal Staffing Calculator'!$B$9:$B169,0),match(R$5,'Internal Staffing Calculator'!$R$7:$BL$7,0)),"")</f>
        <v/>
      </c>
      <c r="S78" s="699" t="str">
        <f t="array" ref="S78">iferror(index('Internal Staffing Calculator'!$R$9:$BL$115, match($A78,'Internal Staffing Calculator'!$B$9:$B169,0),match(S$5,'Internal Staffing Calculator'!$R$7:$BL$7,0)),"")</f>
        <v/>
      </c>
      <c r="T78" s="699" t="str">
        <f t="array" ref="T78">iferror(index('Internal Staffing Calculator'!$R$9:$BL$115, match($A78,'Internal Staffing Calculator'!$B$9:$B169,0),match(T$5,'Internal Staffing Calculator'!$R$7:$BL$7,0)),"")</f>
        <v/>
      </c>
      <c r="U78" s="699" t="str">
        <f t="array" ref="U78">iferror(index('Internal Staffing Calculator'!$R$9:$BL$115, match($A78,'Internal Staffing Calculator'!$B$9:$B169,0),match(U$5,'Internal Staffing Calculator'!$R$7:$BL$7,0)),"")</f>
        <v/>
      </c>
      <c r="V78" s="699" t="str">
        <f t="array" ref="V78">iferror(index('Internal Staffing Calculator'!$R$9:$BL$115, match($A78,'Internal Staffing Calculator'!$B$9:$B169,0),match(V$5,'Internal Staffing Calculator'!$R$7:$BL$7,0)),"")</f>
        <v/>
      </c>
      <c r="W78" s="699" t="str">
        <f t="array" ref="W78">iferror(index('Internal Staffing Calculator'!$R$9:$BL$115, match($A78,'Internal Staffing Calculator'!$B$9:$B169,0),match(W$5,'Internal Staffing Calculator'!$R$7:$BL$7,0)),"")</f>
        <v/>
      </c>
      <c r="X78" s="699" t="str">
        <f t="array" ref="X78">iferror(index('Internal Staffing Calculator'!$R$9:$BL$115, match($A78,'Internal Staffing Calculator'!$B$9:$B169,0),match(X$5,'Internal Staffing Calculator'!$R$7:$BL$7,0)),"")</f>
        <v/>
      </c>
      <c r="Y78" s="699" t="str">
        <f t="array" ref="Y78">iferror(index('Internal Staffing Calculator'!$R$9:$BL$115, match($A78,'Internal Staffing Calculator'!$B$9:$B169,0),match(Y$5,'Internal Staffing Calculator'!$R$7:$BL$7,0)),"")</f>
        <v/>
      </c>
      <c r="Z78" s="699" t="str">
        <f t="array" ref="Z78">iferror(index('Internal Staffing Calculator'!$R$9:$BL$115, match($A78,'Internal Staffing Calculator'!$B$9:$B169,0),match(Z$5,'Internal Staffing Calculator'!$R$7:$BL$7,0)),"")</f>
        <v/>
      </c>
      <c r="AA78" s="699" t="str">
        <f t="array" ref="AA78">iferror(index('Internal Staffing Calculator'!$R$9:$BL$115, match($A78,'Internal Staffing Calculator'!$B$9:$B169,0),match(AA$5,'Internal Staffing Calculator'!$R$7:$BL$7,0)),"")</f>
        <v/>
      </c>
      <c r="AB78" s="699" t="str">
        <f t="array" ref="AB78">iferror(index('Internal Staffing Calculator'!$R$9:$BL$115, match($A78,'Internal Staffing Calculator'!$B$9:$B169,0),match(AB$5,'Internal Staffing Calculator'!$R$7:$BL$7,0)),"")</f>
        <v/>
      </c>
      <c r="AC78" s="699" t="str">
        <f t="array" ref="AC78">iferror(index('Internal Staffing Calculator'!$R$9:$BL$115, match($A78,'Internal Staffing Calculator'!$B$9:$B169,0),match(AC$5,'Internal Staffing Calculator'!$R$7:$BL$7,0)),"")</f>
        <v/>
      </c>
      <c r="AD78" s="699" t="str">
        <f t="array" ref="AD78">iferror(index('Internal Staffing Calculator'!$R$9:$BL$115, match($A78,'Internal Staffing Calculator'!$B$9:$B169,0),match(AD$5,'Internal Staffing Calculator'!$R$7:$BL$7,0)),"")</f>
        <v/>
      </c>
      <c r="AE78" s="699" t="str">
        <f t="array" ref="AE78">iferror(index('Internal Staffing Calculator'!$R$9:$BL$115, match($A78,'Internal Staffing Calculator'!$B$9:$B169,0),match(AE$5,'Internal Staffing Calculator'!$R$7:$BL$7,0)),"")</f>
        <v/>
      </c>
      <c r="AF78" s="699" t="str">
        <f t="array" ref="AF78">iferror(index('Internal Staffing Calculator'!$R$9:$BL$115, match($A78,'Internal Staffing Calculator'!$B$9:$B169,0),match(AF$5,'Internal Staffing Calculator'!$R$7:$BL$7,0)),"")</f>
        <v/>
      </c>
      <c r="AG78" s="699" t="str">
        <f t="array" ref="AG78">iferror(index('Internal Staffing Calculator'!$R$9:$BL$115, match($A78,'Internal Staffing Calculator'!$B$9:$B169,0),match(AG$5,'Internal Staffing Calculator'!$R$7:$BL$7,0)),"")</f>
        <v/>
      </c>
      <c r="AH78" s="699" t="str">
        <f t="array" ref="AH78">iferror(index('Internal Staffing Calculator'!$R$9:$BL$115, match($A78,'Internal Staffing Calculator'!$B$9:$B169,0),match(AH$5,'Internal Staffing Calculator'!$R$7:$BL$7,0)),"")</f>
        <v/>
      </c>
      <c r="AI78" s="699" t="str">
        <f t="array" ref="AI78">iferror(index('Internal Staffing Calculator'!$R$9:$BL$115, match($A78,'Internal Staffing Calculator'!$B$9:$B169,0),match(AI$5,'Internal Staffing Calculator'!$R$7:$BL$7,0)),"")</f>
        <v/>
      </c>
      <c r="AJ78" s="699" t="str">
        <f t="array" ref="AJ78">iferror(index('Internal Staffing Calculator'!$R$9:$BL$115, match($A78,'Internal Staffing Calculator'!$B$9:$B169,0),match(AJ$5,'Internal Staffing Calculator'!$R$7:$BL$7,0)),"")</f>
        <v/>
      </c>
      <c r="AK78" s="699" t="str">
        <f t="array" ref="AK78">iferror(index('Internal Staffing Calculator'!$R$9:$BL$115, match($A78,'Internal Staffing Calculator'!$B$9:$B169,0),match(AK$5,'Internal Staffing Calculator'!$R$7:$BL$7,0)),"")</f>
        <v/>
      </c>
      <c r="AL78" s="699" t="str">
        <f t="array" ref="AL78">iferror(index('Internal Staffing Calculator'!$R$9:$BL$115, match($A78,'Internal Staffing Calculator'!$B$9:$B169,0),match(AL$5,'Internal Staffing Calculator'!$R$7:$BL$7,0)),"")</f>
        <v/>
      </c>
      <c r="AM78" s="699" t="str">
        <f t="array" ref="AM78">iferror(index('Internal Staffing Calculator'!$R$9:$BL$115, match($A78,'Internal Staffing Calculator'!$B$9:$B169,0),match(AM$5,'Internal Staffing Calculator'!$R$7:$BL$7,0)),"")</f>
        <v/>
      </c>
      <c r="AN78" s="699" t="str">
        <f t="array" ref="AN78">iferror(index('Internal Staffing Calculator'!$R$9:$BL$115, match($A78,'Internal Staffing Calculator'!$B$9:$B169,0),match(AN$5,'Internal Staffing Calculator'!$R$7:$BL$7,0)),"")</f>
        <v/>
      </c>
      <c r="AO78" s="699" t="str">
        <f t="array" ref="AO78">iferror(index('Internal Staffing Calculator'!$R$9:$BL$115, match($A78,'Internal Staffing Calculator'!$B$9:$B169,0),match(AO$5,'Internal Staffing Calculator'!$R$7:$BL$7,0)),"")</f>
        <v/>
      </c>
      <c r="AP78" s="699" t="str">
        <f t="array" ref="AP78">iferror(index('Internal Staffing Calculator'!$R$9:$BL$115, match($A78,'Internal Staffing Calculator'!$B$9:$B169,0),match(AP$5,'Internal Staffing Calculator'!$R$7:$BL$7,0)),"")</f>
        <v/>
      </c>
      <c r="AQ78" s="699" t="str">
        <f t="array" ref="AQ78">iferror(index('Internal Staffing Calculator'!$R$9:$BL$115, match($A78,'Internal Staffing Calculator'!$B$9:$B169,0),match(AQ$5,'Internal Staffing Calculator'!$R$7:$BL$7,0)),"")</f>
        <v/>
      </c>
      <c r="AR78" s="699" t="str">
        <f t="array" ref="AR78">iferror(index('Internal Staffing Calculator'!$R$9:$BL$115, match($A78,'Internal Staffing Calculator'!$B$9:$B169,0),match(AR$5,'Internal Staffing Calculator'!$R$7:$BL$7,0)),"")</f>
        <v/>
      </c>
      <c r="AS78" s="699" t="str">
        <f t="array" ref="AS78">iferror(index('Internal Staffing Calculator'!$R$9:$BL$115, match($A78,'Internal Staffing Calculator'!$B$9:$B169,0),match(AS$5,'Internal Staffing Calculator'!$R$7:$BL$7,0)),"")</f>
        <v/>
      </c>
      <c r="AT78" s="699" t="str">
        <f t="array" ref="AT78">iferror(index('Internal Staffing Calculator'!$R$9:$BL$115, match($A78,'Internal Staffing Calculator'!$B$9:$B169,0),match(AT$5,'Internal Staffing Calculator'!$R$7:$BL$7,0)),"")</f>
        <v/>
      </c>
      <c r="AU78" s="699" t="str">
        <f t="array" ref="AU78">iferror(index('Internal Staffing Calculator'!$R$9:$BL$115, match($A78,'Internal Staffing Calculator'!$B$9:$B169,0),match(AU$5,'Internal Staffing Calculator'!$R$7:$BL$7,0)),"")</f>
        <v/>
      </c>
      <c r="AV78" s="699" t="str">
        <f t="array" ref="AV78">iferror(index('Internal Staffing Calculator'!$R$9:$BL$115, match($A78,'Internal Staffing Calculator'!$B$9:$B169,0),match(AV$5,'Internal Staffing Calculator'!$R$7:$BL$7,0)),"")</f>
        <v/>
      </c>
      <c r="AW78" s="699" t="str">
        <f t="array" ref="AW78">iferror(index('Internal Staffing Calculator'!$R$9:$BL$115, match($A78,'Internal Staffing Calculator'!$B$9:$B169,0),match(AW$5,'Internal Staffing Calculator'!$R$7:$BL$7,0)),"")</f>
        <v/>
      </c>
      <c r="AX78" s="699" t="str">
        <f t="array" ref="AX78">iferror(index('Internal Staffing Calculator'!$R$9:$BL$115, match($A78,'Internal Staffing Calculator'!$B$9:$B169,0),match(AX$5,'Internal Staffing Calculator'!$R$7:$BL$7,0)),"")</f>
        <v/>
      </c>
      <c r="AY78" s="699" t="str">
        <f t="array" ref="AY78">iferror(index('Internal Staffing Calculator'!$R$9:$BL$115, match($A78,'Internal Staffing Calculator'!$B$9:$B169,0),match(AY$5,'Internal Staffing Calculator'!$R$7:$BL$7,0)),"")</f>
        <v/>
      </c>
      <c r="AZ78" s="699" t="str">
        <f t="array" ref="AZ78">iferror(index('Internal Staffing Calculator'!$R$9:$BL$115, match($A78,'Internal Staffing Calculator'!$B$9:$B169,0),match(AZ$5,'Internal Staffing Calculator'!$R$7:$BL$7,0)),"")</f>
        <v/>
      </c>
      <c r="BA78" s="699" t="str">
        <f t="array" ref="BA78">iferror(index('Internal Staffing Calculator'!$R$9:$BL$115, match($A78,'Internal Staffing Calculator'!$B$9:$B169,0),match(BA$5,'Internal Staffing Calculator'!$R$7:$BL$7,0)),"")</f>
        <v/>
      </c>
    </row>
    <row r="79">
      <c r="A79" s="705"/>
      <c r="B79" s="812" t="str">
        <f t="array" ref="B79">iferror(index('Internal Staffing Calculator'!P:P,match(A79,'Internal Staffing Calculator'!B:B,0)),"")</f>
        <v/>
      </c>
      <c r="C79" s="813" t="str">
        <f t="array" ref="C79">iferror(index('Internal Staffing Calculator'!BM:BM,match(A79,'Internal Staffing Calculator'!B:B,0)),"")</f>
        <v/>
      </c>
      <c r="D79" s="814" t="str">
        <f t="array" ref="D79">iferror(index('Internal Staffing Calculator'!F:F,match(A79,'Internal Staffing Calculator'!B:B,0)),"")</f>
        <v/>
      </c>
      <c r="E79" s="815">
        <f t="shared" si="4"/>
        <v>0</v>
      </c>
      <c r="F79" s="615"/>
      <c r="G79" s="699" t="str">
        <f t="array" ref="G79">iferror(index('Internal Staffing Calculator'!$R$9:$BL$115, match($A79,'Internal Staffing Calculator'!$B$9:$B169,0),match(G$5,'Internal Staffing Calculator'!$R$7:$BL$7,0)),"")</f>
        <v/>
      </c>
      <c r="H79" s="699" t="str">
        <f t="array" ref="H79">iferror(index('Internal Staffing Calculator'!$R$9:$BL$115, match($A79,'Internal Staffing Calculator'!$B$9:$B169,0),match(H$5,'Internal Staffing Calculator'!$R$7:$BL$7,0)),"")</f>
        <v/>
      </c>
      <c r="I79" s="699" t="str">
        <f t="array" ref="I79">iferror(index('Internal Staffing Calculator'!$R$9:$BL$115, match($A79,'Internal Staffing Calculator'!$B$9:$B169,0),match(I$5,'Internal Staffing Calculator'!$R$7:$BL$7,0)),"")</f>
        <v/>
      </c>
      <c r="J79" s="699" t="str">
        <f t="array" ref="J79">iferror(index('Internal Staffing Calculator'!$R$9:$BL$115, match($A79,'Internal Staffing Calculator'!$B$9:$B169,0),match(J$5,'Internal Staffing Calculator'!$R$7:$BL$7,0)),"")</f>
        <v/>
      </c>
      <c r="K79" s="699" t="str">
        <f t="array" ref="K79">iferror(index('Internal Staffing Calculator'!$R$9:$BL$115, match($A79,'Internal Staffing Calculator'!$B$9:$B169,0),match(K$5,'Internal Staffing Calculator'!$R$7:$BL$7,0)),"")</f>
        <v/>
      </c>
      <c r="L79" s="699" t="str">
        <f t="array" ref="L79">iferror(index('Internal Staffing Calculator'!$R$9:$BL$115, match($A79,'Internal Staffing Calculator'!$B$9:$B169,0),match(L$5,'Internal Staffing Calculator'!$R$7:$BL$7,0)),"")</f>
        <v/>
      </c>
      <c r="M79" s="699" t="str">
        <f t="array" ref="M79">iferror(index('Internal Staffing Calculator'!$R$9:$BL$115, match($A79,'Internal Staffing Calculator'!$B$9:$B169,0),match(M$5,'Internal Staffing Calculator'!$R$7:$BL$7,0)),"")</f>
        <v/>
      </c>
      <c r="N79" s="699" t="str">
        <f t="array" ref="N79">iferror(index('Internal Staffing Calculator'!$R$9:$BL$115, match($A79,'Internal Staffing Calculator'!$B$9:$B169,0),match(N$5,'Internal Staffing Calculator'!$R$7:$BL$7,0)),"")</f>
        <v/>
      </c>
      <c r="O79" s="699" t="str">
        <f t="array" ref="O79">iferror(index('Internal Staffing Calculator'!$R$9:$BL$115, match($A79,'Internal Staffing Calculator'!$B$9:$B169,0),match(O$5,'Internal Staffing Calculator'!$R$7:$BL$7,0)),"")</f>
        <v/>
      </c>
      <c r="P79" s="699" t="str">
        <f t="array" ref="P79">iferror(index('Internal Staffing Calculator'!$R$9:$BL$115, match($A79,'Internal Staffing Calculator'!$B$9:$B169,0),match(P$5,'Internal Staffing Calculator'!$R$7:$BL$7,0)),"")</f>
        <v/>
      </c>
      <c r="Q79" s="699" t="str">
        <f t="array" ref="Q79">iferror(index('Internal Staffing Calculator'!$R$9:$BL$115, match($A79,'Internal Staffing Calculator'!$B$9:$B169,0),match(Q$5,'Internal Staffing Calculator'!$R$7:$BL$7,0)),"")</f>
        <v/>
      </c>
      <c r="R79" s="699" t="str">
        <f t="array" ref="R79">iferror(index('Internal Staffing Calculator'!$R$9:$BL$115, match($A79,'Internal Staffing Calculator'!$B$9:$B169,0),match(R$5,'Internal Staffing Calculator'!$R$7:$BL$7,0)),"")</f>
        <v/>
      </c>
      <c r="S79" s="699" t="str">
        <f t="array" ref="S79">iferror(index('Internal Staffing Calculator'!$R$9:$BL$115, match($A79,'Internal Staffing Calculator'!$B$9:$B169,0),match(S$5,'Internal Staffing Calculator'!$R$7:$BL$7,0)),"")</f>
        <v/>
      </c>
      <c r="T79" s="699" t="str">
        <f t="array" ref="T79">iferror(index('Internal Staffing Calculator'!$R$9:$BL$115, match($A79,'Internal Staffing Calculator'!$B$9:$B169,0),match(T$5,'Internal Staffing Calculator'!$R$7:$BL$7,0)),"")</f>
        <v/>
      </c>
      <c r="U79" s="699" t="str">
        <f t="array" ref="U79">iferror(index('Internal Staffing Calculator'!$R$9:$BL$115, match($A79,'Internal Staffing Calculator'!$B$9:$B169,0),match(U$5,'Internal Staffing Calculator'!$R$7:$BL$7,0)),"")</f>
        <v/>
      </c>
      <c r="V79" s="699" t="str">
        <f t="array" ref="V79">iferror(index('Internal Staffing Calculator'!$R$9:$BL$115, match($A79,'Internal Staffing Calculator'!$B$9:$B169,0),match(V$5,'Internal Staffing Calculator'!$R$7:$BL$7,0)),"")</f>
        <v/>
      </c>
      <c r="W79" s="699" t="str">
        <f t="array" ref="W79">iferror(index('Internal Staffing Calculator'!$R$9:$BL$115, match($A79,'Internal Staffing Calculator'!$B$9:$B169,0),match(W$5,'Internal Staffing Calculator'!$R$7:$BL$7,0)),"")</f>
        <v/>
      </c>
      <c r="X79" s="699" t="str">
        <f t="array" ref="X79">iferror(index('Internal Staffing Calculator'!$R$9:$BL$115, match($A79,'Internal Staffing Calculator'!$B$9:$B169,0),match(X$5,'Internal Staffing Calculator'!$R$7:$BL$7,0)),"")</f>
        <v/>
      </c>
      <c r="Y79" s="699" t="str">
        <f t="array" ref="Y79">iferror(index('Internal Staffing Calculator'!$R$9:$BL$115, match($A79,'Internal Staffing Calculator'!$B$9:$B169,0),match(Y$5,'Internal Staffing Calculator'!$R$7:$BL$7,0)),"")</f>
        <v/>
      </c>
      <c r="Z79" s="699" t="str">
        <f t="array" ref="Z79">iferror(index('Internal Staffing Calculator'!$R$9:$BL$115, match($A79,'Internal Staffing Calculator'!$B$9:$B169,0),match(Z$5,'Internal Staffing Calculator'!$R$7:$BL$7,0)),"")</f>
        <v/>
      </c>
      <c r="AA79" s="699" t="str">
        <f t="array" ref="AA79">iferror(index('Internal Staffing Calculator'!$R$9:$BL$115, match($A79,'Internal Staffing Calculator'!$B$9:$B169,0),match(AA$5,'Internal Staffing Calculator'!$R$7:$BL$7,0)),"")</f>
        <v/>
      </c>
      <c r="AB79" s="699" t="str">
        <f t="array" ref="AB79">iferror(index('Internal Staffing Calculator'!$R$9:$BL$115, match($A79,'Internal Staffing Calculator'!$B$9:$B169,0),match(AB$5,'Internal Staffing Calculator'!$R$7:$BL$7,0)),"")</f>
        <v/>
      </c>
      <c r="AC79" s="699" t="str">
        <f t="array" ref="AC79">iferror(index('Internal Staffing Calculator'!$R$9:$BL$115, match($A79,'Internal Staffing Calculator'!$B$9:$B169,0),match(AC$5,'Internal Staffing Calculator'!$R$7:$BL$7,0)),"")</f>
        <v/>
      </c>
      <c r="AD79" s="699" t="str">
        <f t="array" ref="AD79">iferror(index('Internal Staffing Calculator'!$R$9:$BL$115, match($A79,'Internal Staffing Calculator'!$B$9:$B169,0),match(AD$5,'Internal Staffing Calculator'!$R$7:$BL$7,0)),"")</f>
        <v/>
      </c>
      <c r="AE79" s="699" t="str">
        <f t="array" ref="AE79">iferror(index('Internal Staffing Calculator'!$R$9:$BL$115, match($A79,'Internal Staffing Calculator'!$B$9:$B169,0),match(AE$5,'Internal Staffing Calculator'!$R$7:$BL$7,0)),"")</f>
        <v/>
      </c>
      <c r="AF79" s="699" t="str">
        <f t="array" ref="AF79">iferror(index('Internal Staffing Calculator'!$R$9:$BL$115, match($A79,'Internal Staffing Calculator'!$B$9:$B169,0),match(AF$5,'Internal Staffing Calculator'!$R$7:$BL$7,0)),"")</f>
        <v/>
      </c>
      <c r="AG79" s="699" t="str">
        <f t="array" ref="AG79">iferror(index('Internal Staffing Calculator'!$R$9:$BL$115, match($A79,'Internal Staffing Calculator'!$B$9:$B169,0),match(AG$5,'Internal Staffing Calculator'!$R$7:$BL$7,0)),"")</f>
        <v/>
      </c>
      <c r="AH79" s="699" t="str">
        <f t="array" ref="AH79">iferror(index('Internal Staffing Calculator'!$R$9:$BL$115, match($A79,'Internal Staffing Calculator'!$B$9:$B169,0),match(AH$5,'Internal Staffing Calculator'!$R$7:$BL$7,0)),"")</f>
        <v/>
      </c>
      <c r="AI79" s="699" t="str">
        <f t="array" ref="AI79">iferror(index('Internal Staffing Calculator'!$R$9:$BL$115, match($A79,'Internal Staffing Calculator'!$B$9:$B169,0),match(AI$5,'Internal Staffing Calculator'!$R$7:$BL$7,0)),"")</f>
        <v/>
      </c>
      <c r="AJ79" s="699" t="str">
        <f t="array" ref="AJ79">iferror(index('Internal Staffing Calculator'!$R$9:$BL$115, match($A79,'Internal Staffing Calculator'!$B$9:$B169,0),match(AJ$5,'Internal Staffing Calculator'!$R$7:$BL$7,0)),"")</f>
        <v/>
      </c>
      <c r="AK79" s="699" t="str">
        <f t="array" ref="AK79">iferror(index('Internal Staffing Calculator'!$R$9:$BL$115, match($A79,'Internal Staffing Calculator'!$B$9:$B169,0),match(AK$5,'Internal Staffing Calculator'!$R$7:$BL$7,0)),"")</f>
        <v/>
      </c>
      <c r="AL79" s="699" t="str">
        <f t="array" ref="AL79">iferror(index('Internal Staffing Calculator'!$R$9:$BL$115, match($A79,'Internal Staffing Calculator'!$B$9:$B169,0),match(AL$5,'Internal Staffing Calculator'!$R$7:$BL$7,0)),"")</f>
        <v/>
      </c>
      <c r="AM79" s="699" t="str">
        <f t="array" ref="AM79">iferror(index('Internal Staffing Calculator'!$R$9:$BL$115, match($A79,'Internal Staffing Calculator'!$B$9:$B169,0),match(AM$5,'Internal Staffing Calculator'!$R$7:$BL$7,0)),"")</f>
        <v/>
      </c>
      <c r="AN79" s="699" t="str">
        <f t="array" ref="AN79">iferror(index('Internal Staffing Calculator'!$R$9:$BL$115, match($A79,'Internal Staffing Calculator'!$B$9:$B169,0),match(AN$5,'Internal Staffing Calculator'!$R$7:$BL$7,0)),"")</f>
        <v/>
      </c>
      <c r="AO79" s="699" t="str">
        <f t="array" ref="AO79">iferror(index('Internal Staffing Calculator'!$R$9:$BL$115, match($A79,'Internal Staffing Calculator'!$B$9:$B169,0),match(AO$5,'Internal Staffing Calculator'!$R$7:$BL$7,0)),"")</f>
        <v/>
      </c>
      <c r="AP79" s="699" t="str">
        <f t="array" ref="AP79">iferror(index('Internal Staffing Calculator'!$R$9:$BL$115, match($A79,'Internal Staffing Calculator'!$B$9:$B169,0),match(AP$5,'Internal Staffing Calculator'!$R$7:$BL$7,0)),"")</f>
        <v/>
      </c>
      <c r="AQ79" s="699" t="str">
        <f t="array" ref="AQ79">iferror(index('Internal Staffing Calculator'!$R$9:$BL$115, match($A79,'Internal Staffing Calculator'!$B$9:$B169,0),match(AQ$5,'Internal Staffing Calculator'!$R$7:$BL$7,0)),"")</f>
        <v/>
      </c>
      <c r="AR79" s="699" t="str">
        <f t="array" ref="AR79">iferror(index('Internal Staffing Calculator'!$R$9:$BL$115, match($A79,'Internal Staffing Calculator'!$B$9:$B169,0),match(AR$5,'Internal Staffing Calculator'!$R$7:$BL$7,0)),"")</f>
        <v/>
      </c>
      <c r="AS79" s="699" t="str">
        <f t="array" ref="AS79">iferror(index('Internal Staffing Calculator'!$R$9:$BL$115, match($A79,'Internal Staffing Calculator'!$B$9:$B169,0),match(AS$5,'Internal Staffing Calculator'!$R$7:$BL$7,0)),"")</f>
        <v/>
      </c>
      <c r="AT79" s="699" t="str">
        <f t="array" ref="AT79">iferror(index('Internal Staffing Calculator'!$R$9:$BL$115, match($A79,'Internal Staffing Calculator'!$B$9:$B169,0),match(AT$5,'Internal Staffing Calculator'!$R$7:$BL$7,0)),"")</f>
        <v/>
      </c>
      <c r="AU79" s="699" t="str">
        <f t="array" ref="AU79">iferror(index('Internal Staffing Calculator'!$R$9:$BL$115, match($A79,'Internal Staffing Calculator'!$B$9:$B169,0),match(AU$5,'Internal Staffing Calculator'!$R$7:$BL$7,0)),"")</f>
        <v/>
      </c>
      <c r="AV79" s="699" t="str">
        <f t="array" ref="AV79">iferror(index('Internal Staffing Calculator'!$R$9:$BL$115, match($A79,'Internal Staffing Calculator'!$B$9:$B169,0),match(AV$5,'Internal Staffing Calculator'!$R$7:$BL$7,0)),"")</f>
        <v/>
      </c>
      <c r="AW79" s="699" t="str">
        <f t="array" ref="AW79">iferror(index('Internal Staffing Calculator'!$R$9:$BL$115, match($A79,'Internal Staffing Calculator'!$B$9:$B169,0),match(AW$5,'Internal Staffing Calculator'!$R$7:$BL$7,0)),"")</f>
        <v/>
      </c>
      <c r="AX79" s="699" t="str">
        <f t="array" ref="AX79">iferror(index('Internal Staffing Calculator'!$R$9:$BL$115, match($A79,'Internal Staffing Calculator'!$B$9:$B169,0),match(AX$5,'Internal Staffing Calculator'!$R$7:$BL$7,0)),"")</f>
        <v/>
      </c>
      <c r="AY79" s="699" t="str">
        <f t="array" ref="AY79">iferror(index('Internal Staffing Calculator'!$R$9:$BL$115, match($A79,'Internal Staffing Calculator'!$B$9:$B169,0),match(AY$5,'Internal Staffing Calculator'!$R$7:$BL$7,0)),"")</f>
        <v/>
      </c>
      <c r="AZ79" s="699" t="str">
        <f t="array" ref="AZ79">iferror(index('Internal Staffing Calculator'!$R$9:$BL$115, match($A79,'Internal Staffing Calculator'!$B$9:$B169,0),match(AZ$5,'Internal Staffing Calculator'!$R$7:$BL$7,0)),"")</f>
        <v/>
      </c>
      <c r="BA79" s="699" t="str">
        <f t="array" ref="BA79">iferror(index('Internal Staffing Calculator'!$R$9:$BL$115, match($A79,'Internal Staffing Calculator'!$B$9:$B169,0),match(BA$5,'Internal Staffing Calculator'!$R$7:$BL$7,0)),"")</f>
        <v/>
      </c>
    </row>
    <row r="80">
      <c r="A80" s="705"/>
      <c r="B80" s="812" t="str">
        <f t="array" ref="B80">iferror(index('Internal Staffing Calculator'!P:P,match(A80,'Internal Staffing Calculator'!B:B,0)),"")</f>
        <v/>
      </c>
      <c r="C80" s="813" t="str">
        <f t="array" ref="C80">iferror(index('Internal Staffing Calculator'!BM:BM,match(A80,'Internal Staffing Calculator'!B:B,0)),"")</f>
        <v/>
      </c>
      <c r="D80" s="814" t="str">
        <f t="array" ref="D80">iferror(index('Internal Staffing Calculator'!F:F,match(A80,'Internal Staffing Calculator'!B:B,0)),"")</f>
        <v/>
      </c>
      <c r="E80" s="815">
        <f t="shared" si="4"/>
        <v>0</v>
      </c>
      <c r="F80" s="615"/>
      <c r="G80" s="699" t="str">
        <f t="array" ref="G80">iferror(index('Internal Staffing Calculator'!$R$9:$BL$115, match($A80,'Internal Staffing Calculator'!$B$9:$B169,0),match(G$5,'Internal Staffing Calculator'!$R$7:$BL$7,0)),"")</f>
        <v/>
      </c>
      <c r="H80" s="699" t="str">
        <f t="array" ref="H80">iferror(index('Internal Staffing Calculator'!$R$9:$BL$115, match($A80,'Internal Staffing Calculator'!$B$9:$B169,0),match(H$5,'Internal Staffing Calculator'!$R$7:$BL$7,0)),"")</f>
        <v/>
      </c>
      <c r="I80" s="699" t="str">
        <f t="array" ref="I80">iferror(index('Internal Staffing Calculator'!$R$9:$BL$115, match($A80,'Internal Staffing Calculator'!$B$9:$B169,0),match(I$5,'Internal Staffing Calculator'!$R$7:$BL$7,0)),"")</f>
        <v/>
      </c>
      <c r="J80" s="699" t="str">
        <f t="array" ref="J80">iferror(index('Internal Staffing Calculator'!$R$9:$BL$115, match($A80,'Internal Staffing Calculator'!$B$9:$B169,0),match(J$5,'Internal Staffing Calculator'!$R$7:$BL$7,0)),"")</f>
        <v/>
      </c>
      <c r="K80" s="699" t="str">
        <f t="array" ref="K80">iferror(index('Internal Staffing Calculator'!$R$9:$BL$115, match($A80,'Internal Staffing Calculator'!$B$9:$B169,0),match(K$5,'Internal Staffing Calculator'!$R$7:$BL$7,0)),"")</f>
        <v/>
      </c>
      <c r="L80" s="699" t="str">
        <f t="array" ref="L80">iferror(index('Internal Staffing Calculator'!$R$9:$BL$115, match($A80,'Internal Staffing Calculator'!$B$9:$B169,0),match(L$5,'Internal Staffing Calculator'!$R$7:$BL$7,0)),"")</f>
        <v/>
      </c>
      <c r="M80" s="699" t="str">
        <f t="array" ref="M80">iferror(index('Internal Staffing Calculator'!$R$9:$BL$115, match($A80,'Internal Staffing Calculator'!$B$9:$B169,0),match(M$5,'Internal Staffing Calculator'!$R$7:$BL$7,0)),"")</f>
        <v/>
      </c>
      <c r="N80" s="699" t="str">
        <f t="array" ref="N80">iferror(index('Internal Staffing Calculator'!$R$9:$BL$115, match($A80,'Internal Staffing Calculator'!$B$9:$B169,0),match(N$5,'Internal Staffing Calculator'!$R$7:$BL$7,0)),"")</f>
        <v/>
      </c>
      <c r="O80" s="699" t="str">
        <f t="array" ref="O80">iferror(index('Internal Staffing Calculator'!$R$9:$BL$115, match($A80,'Internal Staffing Calculator'!$B$9:$B169,0),match(O$5,'Internal Staffing Calculator'!$R$7:$BL$7,0)),"")</f>
        <v/>
      </c>
      <c r="P80" s="699" t="str">
        <f t="array" ref="P80">iferror(index('Internal Staffing Calculator'!$R$9:$BL$115, match($A80,'Internal Staffing Calculator'!$B$9:$B169,0),match(P$5,'Internal Staffing Calculator'!$R$7:$BL$7,0)),"")</f>
        <v/>
      </c>
      <c r="Q80" s="699" t="str">
        <f t="array" ref="Q80">iferror(index('Internal Staffing Calculator'!$R$9:$BL$115, match($A80,'Internal Staffing Calculator'!$B$9:$B169,0),match(Q$5,'Internal Staffing Calculator'!$R$7:$BL$7,0)),"")</f>
        <v/>
      </c>
      <c r="R80" s="699" t="str">
        <f t="array" ref="R80">iferror(index('Internal Staffing Calculator'!$R$9:$BL$115, match($A80,'Internal Staffing Calculator'!$B$9:$B169,0),match(R$5,'Internal Staffing Calculator'!$R$7:$BL$7,0)),"")</f>
        <v/>
      </c>
      <c r="S80" s="699" t="str">
        <f t="array" ref="S80">iferror(index('Internal Staffing Calculator'!$R$9:$BL$115, match($A80,'Internal Staffing Calculator'!$B$9:$B169,0),match(S$5,'Internal Staffing Calculator'!$R$7:$BL$7,0)),"")</f>
        <v/>
      </c>
      <c r="T80" s="699" t="str">
        <f t="array" ref="T80">iferror(index('Internal Staffing Calculator'!$R$9:$BL$115, match($A80,'Internal Staffing Calculator'!$B$9:$B169,0),match(T$5,'Internal Staffing Calculator'!$R$7:$BL$7,0)),"")</f>
        <v/>
      </c>
      <c r="U80" s="699" t="str">
        <f t="array" ref="U80">iferror(index('Internal Staffing Calculator'!$R$9:$BL$115, match($A80,'Internal Staffing Calculator'!$B$9:$B169,0),match(U$5,'Internal Staffing Calculator'!$R$7:$BL$7,0)),"")</f>
        <v/>
      </c>
      <c r="V80" s="699" t="str">
        <f t="array" ref="V80">iferror(index('Internal Staffing Calculator'!$R$9:$BL$115, match($A80,'Internal Staffing Calculator'!$B$9:$B169,0),match(V$5,'Internal Staffing Calculator'!$R$7:$BL$7,0)),"")</f>
        <v/>
      </c>
      <c r="W80" s="699" t="str">
        <f t="array" ref="W80">iferror(index('Internal Staffing Calculator'!$R$9:$BL$115, match($A80,'Internal Staffing Calculator'!$B$9:$B169,0),match(W$5,'Internal Staffing Calculator'!$R$7:$BL$7,0)),"")</f>
        <v/>
      </c>
      <c r="X80" s="699" t="str">
        <f t="array" ref="X80">iferror(index('Internal Staffing Calculator'!$R$9:$BL$115, match($A80,'Internal Staffing Calculator'!$B$9:$B169,0),match(X$5,'Internal Staffing Calculator'!$R$7:$BL$7,0)),"")</f>
        <v/>
      </c>
      <c r="Y80" s="699" t="str">
        <f t="array" ref="Y80">iferror(index('Internal Staffing Calculator'!$R$9:$BL$115, match($A80,'Internal Staffing Calculator'!$B$9:$B169,0),match(Y$5,'Internal Staffing Calculator'!$R$7:$BL$7,0)),"")</f>
        <v/>
      </c>
      <c r="Z80" s="699" t="str">
        <f t="array" ref="Z80">iferror(index('Internal Staffing Calculator'!$R$9:$BL$115, match($A80,'Internal Staffing Calculator'!$B$9:$B169,0),match(Z$5,'Internal Staffing Calculator'!$R$7:$BL$7,0)),"")</f>
        <v/>
      </c>
      <c r="AA80" s="699" t="str">
        <f t="array" ref="AA80">iferror(index('Internal Staffing Calculator'!$R$9:$BL$115, match($A80,'Internal Staffing Calculator'!$B$9:$B169,0),match(AA$5,'Internal Staffing Calculator'!$R$7:$BL$7,0)),"")</f>
        <v/>
      </c>
      <c r="AB80" s="699" t="str">
        <f t="array" ref="AB80">iferror(index('Internal Staffing Calculator'!$R$9:$BL$115, match($A80,'Internal Staffing Calculator'!$B$9:$B169,0),match(AB$5,'Internal Staffing Calculator'!$R$7:$BL$7,0)),"")</f>
        <v/>
      </c>
      <c r="AC80" s="699" t="str">
        <f t="array" ref="AC80">iferror(index('Internal Staffing Calculator'!$R$9:$BL$115, match($A80,'Internal Staffing Calculator'!$B$9:$B169,0),match(AC$5,'Internal Staffing Calculator'!$R$7:$BL$7,0)),"")</f>
        <v/>
      </c>
      <c r="AD80" s="699" t="str">
        <f t="array" ref="AD80">iferror(index('Internal Staffing Calculator'!$R$9:$BL$115, match($A80,'Internal Staffing Calculator'!$B$9:$B169,0),match(AD$5,'Internal Staffing Calculator'!$R$7:$BL$7,0)),"")</f>
        <v/>
      </c>
      <c r="AE80" s="699" t="str">
        <f t="array" ref="AE80">iferror(index('Internal Staffing Calculator'!$R$9:$BL$115, match($A80,'Internal Staffing Calculator'!$B$9:$B169,0),match(AE$5,'Internal Staffing Calculator'!$R$7:$BL$7,0)),"")</f>
        <v/>
      </c>
      <c r="AF80" s="699" t="str">
        <f t="array" ref="AF80">iferror(index('Internal Staffing Calculator'!$R$9:$BL$115, match($A80,'Internal Staffing Calculator'!$B$9:$B169,0),match(AF$5,'Internal Staffing Calculator'!$R$7:$BL$7,0)),"")</f>
        <v/>
      </c>
      <c r="AG80" s="699" t="str">
        <f t="array" ref="AG80">iferror(index('Internal Staffing Calculator'!$R$9:$BL$115, match($A80,'Internal Staffing Calculator'!$B$9:$B169,0),match(AG$5,'Internal Staffing Calculator'!$R$7:$BL$7,0)),"")</f>
        <v/>
      </c>
      <c r="AH80" s="699" t="str">
        <f t="array" ref="AH80">iferror(index('Internal Staffing Calculator'!$R$9:$BL$115, match($A80,'Internal Staffing Calculator'!$B$9:$B169,0),match(AH$5,'Internal Staffing Calculator'!$R$7:$BL$7,0)),"")</f>
        <v/>
      </c>
      <c r="AI80" s="699" t="str">
        <f t="array" ref="AI80">iferror(index('Internal Staffing Calculator'!$R$9:$BL$115, match($A80,'Internal Staffing Calculator'!$B$9:$B169,0),match(AI$5,'Internal Staffing Calculator'!$R$7:$BL$7,0)),"")</f>
        <v/>
      </c>
      <c r="AJ80" s="699" t="str">
        <f t="array" ref="AJ80">iferror(index('Internal Staffing Calculator'!$R$9:$BL$115, match($A80,'Internal Staffing Calculator'!$B$9:$B169,0),match(AJ$5,'Internal Staffing Calculator'!$R$7:$BL$7,0)),"")</f>
        <v/>
      </c>
      <c r="AK80" s="699" t="str">
        <f t="array" ref="AK80">iferror(index('Internal Staffing Calculator'!$R$9:$BL$115, match($A80,'Internal Staffing Calculator'!$B$9:$B169,0),match(AK$5,'Internal Staffing Calculator'!$R$7:$BL$7,0)),"")</f>
        <v/>
      </c>
      <c r="AL80" s="699" t="str">
        <f t="array" ref="AL80">iferror(index('Internal Staffing Calculator'!$R$9:$BL$115, match($A80,'Internal Staffing Calculator'!$B$9:$B169,0),match(AL$5,'Internal Staffing Calculator'!$R$7:$BL$7,0)),"")</f>
        <v/>
      </c>
      <c r="AM80" s="699" t="str">
        <f t="array" ref="AM80">iferror(index('Internal Staffing Calculator'!$R$9:$BL$115, match($A80,'Internal Staffing Calculator'!$B$9:$B169,0),match(AM$5,'Internal Staffing Calculator'!$R$7:$BL$7,0)),"")</f>
        <v/>
      </c>
      <c r="AN80" s="699" t="str">
        <f t="array" ref="AN80">iferror(index('Internal Staffing Calculator'!$R$9:$BL$115, match($A80,'Internal Staffing Calculator'!$B$9:$B169,0),match(AN$5,'Internal Staffing Calculator'!$R$7:$BL$7,0)),"")</f>
        <v/>
      </c>
      <c r="AO80" s="699" t="str">
        <f t="array" ref="AO80">iferror(index('Internal Staffing Calculator'!$R$9:$BL$115, match($A80,'Internal Staffing Calculator'!$B$9:$B169,0),match(AO$5,'Internal Staffing Calculator'!$R$7:$BL$7,0)),"")</f>
        <v/>
      </c>
      <c r="AP80" s="699" t="str">
        <f t="array" ref="AP80">iferror(index('Internal Staffing Calculator'!$R$9:$BL$115, match($A80,'Internal Staffing Calculator'!$B$9:$B169,0),match(AP$5,'Internal Staffing Calculator'!$R$7:$BL$7,0)),"")</f>
        <v/>
      </c>
      <c r="AQ80" s="699" t="str">
        <f t="array" ref="AQ80">iferror(index('Internal Staffing Calculator'!$R$9:$BL$115, match($A80,'Internal Staffing Calculator'!$B$9:$B169,0),match(AQ$5,'Internal Staffing Calculator'!$R$7:$BL$7,0)),"")</f>
        <v/>
      </c>
      <c r="AR80" s="699" t="str">
        <f t="array" ref="AR80">iferror(index('Internal Staffing Calculator'!$R$9:$BL$115, match($A80,'Internal Staffing Calculator'!$B$9:$B169,0),match(AR$5,'Internal Staffing Calculator'!$R$7:$BL$7,0)),"")</f>
        <v/>
      </c>
      <c r="AS80" s="699" t="str">
        <f t="array" ref="AS80">iferror(index('Internal Staffing Calculator'!$R$9:$BL$115, match($A80,'Internal Staffing Calculator'!$B$9:$B169,0),match(AS$5,'Internal Staffing Calculator'!$R$7:$BL$7,0)),"")</f>
        <v/>
      </c>
      <c r="AT80" s="699" t="str">
        <f t="array" ref="AT80">iferror(index('Internal Staffing Calculator'!$R$9:$BL$115, match($A80,'Internal Staffing Calculator'!$B$9:$B169,0),match(AT$5,'Internal Staffing Calculator'!$R$7:$BL$7,0)),"")</f>
        <v/>
      </c>
      <c r="AU80" s="699" t="str">
        <f t="array" ref="AU80">iferror(index('Internal Staffing Calculator'!$R$9:$BL$115, match($A80,'Internal Staffing Calculator'!$B$9:$B169,0),match(AU$5,'Internal Staffing Calculator'!$R$7:$BL$7,0)),"")</f>
        <v/>
      </c>
      <c r="AV80" s="699" t="str">
        <f t="array" ref="AV80">iferror(index('Internal Staffing Calculator'!$R$9:$BL$115, match($A80,'Internal Staffing Calculator'!$B$9:$B169,0),match(AV$5,'Internal Staffing Calculator'!$R$7:$BL$7,0)),"")</f>
        <v/>
      </c>
      <c r="AW80" s="699" t="str">
        <f t="array" ref="AW80">iferror(index('Internal Staffing Calculator'!$R$9:$BL$115, match($A80,'Internal Staffing Calculator'!$B$9:$B169,0),match(AW$5,'Internal Staffing Calculator'!$R$7:$BL$7,0)),"")</f>
        <v/>
      </c>
      <c r="AX80" s="699" t="str">
        <f t="array" ref="AX80">iferror(index('Internal Staffing Calculator'!$R$9:$BL$115, match($A80,'Internal Staffing Calculator'!$B$9:$B169,0),match(AX$5,'Internal Staffing Calculator'!$R$7:$BL$7,0)),"")</f>
        <v/>
      </c>
      <c r="AY80" s="699" t="str">
        <f t="array" ref="AY80">iferror(index('Internal Staffing Calculator'!$R$9:$BL$115, match($A80,'Internal Staffing Calculator'!$B$9:$B169,0),match(AY$5,'Internal Staffing Calculator'!$R$7:$BL$7,0)),"")</f>
        <v/>
      </c>
      <c r="AZ80" s="699" t="str">
        <f t="array" ref="AZ80">iferror(index('Internal Staffing Calculator'!$R$9:$BL$115, match($A80,'Internal Staffing Calculator'!$B$9:$B169,0),match(AZ$5,'Internal Staffing Calculator'!$R$7:$BL$7,0)),"")</f>
        <v/>
      </c>
      <c r="BA80" s="699" t="str">
        <f t="array" ref="BA80">iferror(index('Internal Staffing Calculator'!$R$9:$BL$115, match($A80,'Internal Staffing Calculator'!$B$9:$B169,0),match(BA$5,'Internal Staffing Calculator'!$R$7:$BL$7,0)),"")</f>
        <v/>
      </c>
    </row>
    <row r="81">
      <c r="A81" s="705"/>
      <c r="B81" s="812" t="str">
        <f t="array" ref="B81">iferror(index('Internal Staffing Calculator'!P:P,match(A81,'Internal Staffing Calculator'!B:B,0)),"")</f>
        <v/>
      </c>
      <c r="C81" s="813" t="str">
        <f t="array" ref="C81">iferror(index('Internal Staffing Calculator'!BM:BM,match(A81,'Internal Staffing Calculator'!B:B,0)),"")</f>
        <v/>
      </c>
      <c r="D81" s="814" t="str">
        <f t="array" ref="D81">iferror(index('Internal Staffing Calculator'!F:F,match(A81,'Internal Staffing Calculator'!B:B,0)),"")</f>
        <v/>
      </c>
      <c r="E81" s="815">
        <f t="shared" si="4"/>
        <v>0</v>
      </c>
      <c r="F81" s="615"/>
      <c r="G81" s="699" t="str">
        <f t="array" ref="G81">iferror(index('Internal Staffing Calculator'!$R$9:$BL$115, match($A81,'Internal Staffing Calculator'!$B$9:$B169,0),match(G$5,'Internal Staffing Calculator'!$R$7:$BL$7,0)),"")</f>
        <v/>
      </c>
      <c r="H81" s="699" t="str">
        <f t="array" ref="H81">iferror(index('Internal Staffing Calculator'!$R$9:$BL$115, match($A81,'Internal Staffing Calculator'!$B$9:$B169,0),match(H$5,'Internal Staffing Calculator'!$R$7:$BL$7,0)),"")</f>
        <v/>
      </c>
      <c r="I81" s="699" t="str">
        <f t="array" ref="I81">iferror(index('Internal Staffing Calculator'!$R$9:$BL$115, match($A81,'Internal Staffing Calculator'!$B$9:$B169,0),match(I$5,'Internal Staffing Calculator'!$R$7:$BL$7,0)),"")</f>
        <v/>
      </c>
      <c r="J81" s="699" t="str">
        <f t="array" ref="J81">iferror(index('Internal Staffing Calculator'!$R$9:$BL$115, match($A81,'Internal Staffing Calculator'!$B$9:$B169,0),match(J$5,'Internal Staffing Calculator'!$R$7:$BL$7,0)),"")</f>
        <v/>
      </c>
      <c r="K81" s="699" t="str">
        <f t="array" ref="K81">iferror(index('Internal Staffing Calculator'!$R$9:$BL$115, match($A81,'Internal Staffing Calculator'!$B$9:$B169,0),match(K$5,'Internal Staffing Calculator'!$R$7:$BL$7,0)),"")</f>
        <v/>
      </c>
      <c r="L81" s="699" t="str">
        <f t="array" ref="L81">iferror(index('Internal Staffing Calculator'!$R$9:$BL$115, match($A81,'Internal Staffing Calculator'!$B$9:$B169,0),match(L$5,'Internal Staffing Calculator'!$R$7:$BL$7,0)),"")</f>
        <v/>
      </c>
      <c r="M81" s="699" t="str">
        <f t="array" ref="M81">iferror(index('Internal Staffing Calculator'!$R$9:$BL$115, match($A81,'Internal Staffing Calculator'!$B$9:$B169,0),match(M$5,'Internal Staffing Calculator'!$R$7:$BL$7,0)),"")</f>
        <v/>
      </c>
      <c r="N81" s="699" t="str">
        <f t="array" ref="N81">iferror(index('Internal Staffing Calculator'!$R$9:$BL$115, match($A81,'Internal Staffing Calculator'!$B$9:$B169,0),match(N$5,'Internal Staffing Calculator'!$R$7:$BL$7,0)),"")</f>
        <v/>
      </c>
      <c r="O81" s="699" t="str">
        <f t="array" ref="O81">iferror(index('Internal Staffing Calculator'!$R$9:$BL$115, match($A81,'Internal Staffing Calculator'!$B$9:$B169,0),match(O$5,'Internal Staffing Calculator'!$R$7:$BL$7,0)),"")</f>
        <v/>
      </c>
      <c r="P81" s="699" t="str">
        <f t="array" ref="P81">iferror(index('Internal Staffing Calculator'!$R$9:$BL$115, match($A81,'Internal Staffing Calculator'!$B$9:$B169,0),match(P$5,'Internal Staffing Calculator'!$R$7:$BL$7,0)),"")</f>
        <v/>
      </c>
      <c r="Q81" s="699" t="str">
        <f t="array" ref="Q81">iferror(index('Internal Staffing Calculator'!$R$9:$BL$115, match($A81,'Internal Staffing Calculator'!$B$9:$B169,0),match(Q$5,'Internal Staffing Calculator'!$R$7:$BL$7,0)),"")</f>
        <v/>
      </c>
      <c r="R81" s="699" t="str">
        <f t="array" ref="R81">iferror(index('Internal Staffing Calculator'!$R$9:$BL$115, match($A81,'Internal Staffing Calculator'!$B$9:$B169,0),match(R$5,'Internal Staffing Calculator'!$R$7:$BL$7,0)),"")</f>
        <v/>
      </c>
      <c r="S81" s="699" t="str">
        <f t="array" ref="S81">iferror(index('Internal Staffing Calculator'!$R$9:$BL$115, match($A81,'Internal Staffing Calculator'!$B$9:$B169,0),match(S$5,'Internal Staffing Calculator'!$R$7:$BL$7,0)),"")</f>
        <v/>
      </c>
      <c r="T81" s="699" t="str">
        <f t="array" ref="T81">iferror(index('Internal Staffing Calculator'!$R$9:$BL$115, match($A81,'Internal Staffing Calculator'!$B$9:$B169,0),match(T$5,'Internal Staffing Calculator'!$R$7:$BL$7,0)),"")</f>
        <v/>
      </c>
      <c r="U81" s="699" t="str">
        <f t="array" ref="U81">iferror(index('Internal Staffing Calculator'!$R$9:$BL$115, match($A81,'Internal Staffing Calculator'!$B$9:$B169,0),match(U$5,'Internal Staffing Calculator'!$R$7:$BL$7,0)),"")</f>
        <v/>
      </c>
      <c r="V81" s="699" t="str">
        <f t="array" ref="V81">iferror(index('Internal Staffing Calculator'!$R$9:$BL$115, match($A81,'Internal Staffing Calculator'!$B$9:$B169,0),match(V$5,'Internal Staffing Calculator'!$R$7:$BL$7,0)),"")</f>
        <v/>
      </c>
      <c r="W81" s="699" t="str">
        <f t="array" ref="W81">iferror(index('Internal Staffing Calculator'!$R$9:$BL$115, match($A81,'Internal Staffing Calculator'!$B$9:$B169,0),match(W$5,'Internal Staffing Calculator'!$R$7:$BL$7,0)),"")</f>
        <v/>
      </c>
      <c r="X81" s="699" t="str">
        <f t="array" ref="X81">iferror(index('Internal Staffing Calculator'!$R$9:$BL$115, match($A81,'Internal Staffing Calculator'!$B$9:$B169,0),match(X$5,'Internal Staffing Calculator'!$R$7:$BL$7,0)),"")</f>
        <v/>
      </c>
      <c r="Y81" s="699" t="str">
        <f t="array" ref="Y81">iferror(index('Internal Staffing Calculator'!$R$9:$BL$115, match($A81,'Internal Staffing Calculator'!$B$9:$B169,0),match(Y$5,'Internal Staffing Calculator'!$R$7:$BL$7,0)),"")</f>
        <v/>
      </c>
      <c r="Z81" s="699" t="str">
        <f t="array" ref="Z81">iferror(index('Internal Staffing Calculator'!$R$9:$BL$115, match($A81,'Internal Staffing Calculator'!$B$9:$B169,0),match(Z$5,'Internal Staffing Calculator'!$R$7:$BL$7,0)),"")</f>
        <v/>
      </c>
      <c r="AA81" s="699" t="str">
        <f t="array" ref="AA81">iferror(index('Internal Staffing Calculator'!$R$9:$BL$115, match($A81,'Internal Staffing Calculator'!$B$9:$B169,0),match(AA$5,'Internal Staffing Calculator'!$R$7:$BL$7,0)),"")</f>
        <v/>
      </c>
      <c r="AB81" s="699" t="str">
        <f t="array" ref="AB81">iferror(index('Internal Staffing Calculator'!$R$9:$BL$115, match($A81,'Internal Staffing Calculator'!$B$9:$B169,0),match(AB$5,'Internal Staffing Calculator'!$R$7:$BL$7,0)),"")</f>
        <v/>
      </c>
      <c r="AC81" s="699" t="str">
        <f t="array" ref="AC81">iferror(index('Internal Staffing Calculator'!$R$9:$BL$115, match($A81,'Internal Staffing Calculator'!$B$9:$B169,0),match(AC$5,'Internal Staffing Calculator'!$R$7:$BL$7,0)),"")</f>
        <v/>
      </c>
      <c r="AD81" s="699" t="str">
        <f t="array" ref="AD81">iferror(index('Internal Staffing Calculator'!$R$9:$BL$115, match($A81,'Internal Staffing Calculator'!$B$9:$B169,0),match(AD$5,'Internal Staffing Calculator'!$R$7:$BL$7,0)),"")</f>
        <v/>
      </c>
      <c r="AE81" s="699" t="str">
        <f t="array" ref="AE81">iferror(index('Internal Staffing Calculator'!$R$9:$BL$115, match($A81,'Internal Staffing Calculator'!$B$9:$B169,0),match(AE$5,'Internal Staffing Calculator'!$R$7:$BL$7,0)),"")</f>
        <v/>
      </c>
      <c r="AF81" s="699" t="str">
        <f t="array" ref="AF81">iferror(index('Internal Staffing Calculator'!$R$9:$BL$115, match($A81,'Internal Staffing Calculator'!$B$9:$B169,0),match(AF$5,'Internal Staffing Calculator'!$R$7:$BL$7,0)),"")</f>
        <v/>
      </c>
      <c r="AG81" s="699" t="str">
        <f t="array" ref="AG81">iferror(index('Internal Staffing Calculator'!$R$9:$BL$115, match($A81,'Internal Staffing Calculator'!$B$9:$B169,0),match(AG$5,'Internal Staffing Calculator'!$R$7:$BL$7,0)),"")</f>
        <v/>
      </c>
      <c r="AH81" s="699" t="str">
        <f t="array" ref="AH81">iferror(index('Internal Staffing Calculator'!$R$9:$BL$115, match($A81,'Internal Staffing Calculator'!$B$9:$B169,0),match(AH$5,'Internal Staffing Calculator'!$R$7:$BL$7,0)),"")</f>
        <v/>
      </c>
      <c r="AI81" s="699" t="str">
        <f t="array" ref="AI81">iferror(index('Internal Staffing Calculator'!$R$9:$BL$115, match($A81,'Internal Staffing Calculator'!$B$9:$B169,0),match(AI$5,'Internal Staffing Calculator'!$R$7:$BL$7,0)),"")</f>
        <v/>
      </c>
      <c r="AJ81" s="699" t="str">
        <f t="array" ref="AJ81">iferror(index('Internal Staffing Calculator'!$R$9:$BL$115, match($A81,'Internal Staffing Calculator'!$B$9:$B169,0),match(AJ$5,'Internal Staffing Calculator'!$R$7:$BL$7,0)),"")</f>
        <v/>
      </c>
      <c r="AK81" s="699" t="str">
        <f t="array" ref="AK81">iferror(index('Internal Staffing Calculator'!$R$9:$BL$115, match($A81,'Internal Staffing Calculator'!$B$9:$B169,0),match(AK$5,'Internal Staffing Calculator'!$R$7:$BL$7,0)),"")</f>
        <v/>
      </c>
      <c r="AL81" s="699" t="str">
        <f t="array" ref="AL81">iferror(index('Internal Staffing Calculator'!$R$9:$BL$115, match($A81,'Internal Staffing Calculator'!$B$9:$B169,0),match(AL$5,'Internal Staffing Calculator'!$R$7:$BL$7,0)),"")</f>
        <v/>
      </c>
      <c r="AM81" s="699" t="str">
        <f t="array" ref="AM81">iferror(index('Internal Staffing Calculator'!$R$9:$BL$115, match($A81,'Internal Staffing Calculator'!$B$9:$B169,0),match(AM$5,'Internal Staffing Calculator'!$R$7:$BL$7,0)),"")</f>
        <v/>
      </c>
      <c r="AN81" s="699" t="str">
        <f t="array" ref="AN81">iferror(index('Internal Staffing Calculator'!$R$9:$BL$115, match($A81,'Internal Staffing Calculator'!$B$9:$B169,0),match(AN$5,'Internal Staffing Calculator'!$R$7:$BL$7,0)),"")</f>
        <v/>
      </c>
      <c r="AO81" s="699" t="str">
        <f t="array" ref="AO81">iferror(index('Internal Staffing Calculator'!$R$9:$BL$115, match($A81,'Internal Staffing Calculator'!$B$9:$B169,0),match(AO$5,'Internal Staffing Calculator'!$R$7:$BL$7,0)),"")</f>
        <v/>
      </c>
      <c r="AP81" s="699" t="str">
        <f t="array" ref="AP81">iferror(index('Internal Staffing Calculator'!$R$9:$BL$115, match($A81,'Internal Staffing Calculator'!$B$9:$B169,0),match(AP$5,'Internal Staffing Calculator'!$R$7:$BL$7,0)),"")</f>
        <v/>
      </c>
      <c r="AQ81" s="699" t="str">
        <f t="array" ref="AQ81">iferror(index('Internal Staffing Calculator'!$R$9:$BL$115, match($A81,'Internal Staffing Calculator'!$B$9:$B169,0),match(AQ$5,'Internal Staffing Calculator'!$R$7:$BL$7,0)),"")</f>
        <v/>
      </c>
      <c r="AR81" s="699" t="str">
        <f t="array" ref="AR81">iferror(index('Internal Staffing Calculator'!$R$9:$BL$115, match($A81,'Internal Staffing Calculator'!$B$9:$B169,0),match(AR$5,'Internal Staffing Calculator'!$R$7:$BL$7,0)),"")</f>
        <v/>
      </c>
      <c r="AS81" s="699" t="str">
        <f t="array" ref="AS81">iferror(index('Internal Staffing Calculator'!$R$9:$BL$115, match($A81,'Internal Staffing Calculator'!$B$9:$B169,0),match(AS$5,'Internal Staffing Calculator'!$R$7:$BL$7,0)),"")</f>
        <v/>
      </c>
      <c r="AT81" s="699" t="str">
        <f t="array" ref="AT81">iferror(index('Internal Staffing Calculator'!$R$9:$BL$115, match($A81,'Internal Staffing Calculator'!$B$9:$B169,0),match(AT$5,'Internal Staffing Calculator'!$R$7:$BL$7,0)),"")</f>
        <v/>
      </c>
      <c r="AU81" s="699" t="str">
        <f t="array" ref="AU81">iferror(index('Internal Staffing Calculator'!$R$9:$BL$115, match($A81,'Internal Staffing Calculator'!$B$9:$B169,0),match(AU$5,'Internal Staffing Calculator'!$R$7:$BL$7,0)),"")</f>
        <v/>
      </c>
      <c r="AV81" s="699" t="str">
        <f t="array" ref="AV81">iferror(index('Internal Staffing Calculator'!$R$9:$BL$115, match($A81,'Internal Staffing Calculator'!$B$9:$B169,0),match(AV$5,'Internal Staffing Calculator'!$R$7:$BL$7,0)),"")</f>
        <v/>
      </c>
      <c r="AW81" s="699" t="str">
        <f t="array" ref="AW81">iferror(index('Internal Staffing Calculator'!$R$9:$BL$115, match($A81,'Internal Staffing Calculator'!$B$9:$B169,0),match(AW$5,'Internal Staffing Calculator'!$R$7:$BL$7,0)),"")</f>
        <v/>
      </c>
      <c r="AX81" s="699" t="str">
        <f t="array" ref="AX81">iferror(index('Internal Staffing Calculator'!$R$9:$BL$115, match($A81,'Internal Staffing Calculator'!$B$9:$B169,0),match(AX$5,'Internal Staffing Calculator'!$R$7:$BL$7,0)),"")</f>
        <v/>
      </c>
      <c r="AY81" s="699" t="str">
        <f t="array" ref="AY81">iferror(index('Internal Staffing Calculator'!$R$9:$BL$115, match($A81,'Internal Staffing Calculator'!$B$9:$B169,0),match(AY$5,'Internal Staffing Calculator'!$R$7:$BL$7,0)),"")</f>
        <v/>
      </c>
      <c r="AZ81" s="699" t="str">
        <f t="array" ref="AZ81">iferror(index('Internal Staffing Calculator'!$R$9:$BL$115, match($A81,'Internal Staffing Calculator'!$B$9:$B169,0),match(AZ$5,'Internal Staffing Calculator'!$R$7:$BL$7,0)),"")</f>
        <v/>
      </c>
      <c r="BA81" s="699" t="str">
        <f t="array" ref="BA81">iferror(index('Internal Staffing Calculator'!$R$9:$BL$115, match($A81,'Internal Staffing Calculator'!$B$9:$B169,0),match(BA$5,'Internal Staffing Calculator'!$R$7:$BL$7,0)),"")</f>
        <v/>
      </c>
    </row>
    <row r="82">
      <c r="A82" s="705"/>
      <c r="B82" s="812" t="str">
        <f t="array" ref="B82">iferror(index('Internal Staffing Calculator'!P:P,match(A82,'Internal Staffing Calculator'!B:B,0)),"")</f>
        <v/>
      </c>
      <c r="C82" s="813" t="str">
        <f t="array" ref="C82">iferror(index('Internal Staffing Calculator'!BM:BM,match(A82,'Internal Staffing Calculator'!B:B,0)),"")</f>
        <v/>
      </c>
      <c r="D82" s="814" t="str">
        <f t="array" ref="D82">iferror(index('Internal Staffing Calculator'!F:F,match(A82,'Internal Staffing Calculator'!B:B,0)),"")</f>
        <v/>
      </c>
      <c r="E82" s="815">
        <f t="shared" si="4"/>
        <v>0</v>
      </c>
      <c r="F82" s="615"/>
      <c r="G82" s="699" t="str">
        <f t="array" ref="G82">iferror(index('Internal Staffing Calculator'!$R$9:$BL$115, match($A82,'Internal Staffing Calculator'!$B$9:$B169,0),match(G$5,'Internal Staffing Calculator'!$R$7:$BL$7,0)),"")</f>
        <v/>
      </c>
      <c r="H82" s="699" t="str">
        <f t="array" ref="H82">iferror(index('Internal Staffing Calculator'!$R$9:$BL$115, match($A82,'Internal Staffing Calculator'!$B$9:$B169,0),match(H$5,'Internal Staffing Calculator'!$R$7:$BL$7,0)),"")</f>
        <v/>
      </c>
      <c r="I82" s="699" t="str">
        <f t="array" ref="I82">iferror(index('Internal Staffing Calculator'!$R$9:$BL$115, match($A82,'Internal Staffing Calculator'!$B$9:$B169,0),match(I$5,'Internal Staffing Calculator'!$R$7:$BL$7,0)),"")</f>
        <v/>
      </c>
      <c r="J82" s="699" t="str">
        <f t="array" ref="J82">iferror(index('Internal Staffing Calculator'!$R$9:$BL$115, match($A82,'Internal Staffing Calculator'!$B$9:$B169,0),match(J$5,'Internal Staffing Calculator'!$R$7:$BL$7,0)),"")</f>
        <v/>
      </c>
      <c r="K82" s="699" t="str">
        <f t="array" ref="K82">iferror(index('Internal Staffing Calculator'!$R$9:$BL$115, match($A82,'Internal Staffing Calculator'!$B$9:$B169,0),match(K$5,'Internal Staffing Calculator'!$R$7:$BL$7,0)),"")</f>
        <v/>
      </c>
      <c r="L82" s="699" t="str">
        <f t="array" ref="L82">iferror(index('Internal Staffing Calculator'!$R$9:$BL$115, match($A82,'Internal Staffing Calculator'!$B$9:$B169,0),match(L$5,'Internal Staffing Calculator'!$R$7:$BL$7,0)),"")</f>
        <v/>
      </c>
      <c r="M82" s="699" t="str">
        <f t="array" ref="M82">iferror(index('Internal Staffing Calculator'!$R$9:$BL$115, match($A82,'Internal Staffing Calculator'!$B$9:$B169,0),match(M$5,'Internal Staffing Calculator'!$R$7:$BL$7,0)),"")</f>
        <v/>
      </c>
      <c r="N82" s="699" t="str">
        <f t="array" ref="N82">iferror(index('Internal Staffing Calculator'!$R$9:$BL$115, match($A82,'Internal Staffing Calculator'!$B$9:$B169,0),match(N$5,'Internal Staffing Calculator'!$R$7:$BL$7,0)),"")</f>
        <v/>
      </c>
      <c r="O82" s="699" t="str">
        <f t="array" ref="O82">iferror(index('Internal Staffing Calculator'!$R$9:$BL$115, match($A82,'Internal Staffing Calculator'!$B$9:$B169,0),match(O$5,'Internal Staffing Calculator'!$R$7:$BL$7,0)),"")</f>
        <v/>
      </c>
      <c r="P82" s="699" t="str">
        <f t="array" ref="P82">iferror(index('Internal Staffing Calculator'!$R$9:$BL$115, match($A82,'Internal Staffing Calculator'!$B$9:$B169,0),match(P$5,'Internal Staffing Calculator'!$R$7:$BL$7,0)),"")</f>
        <v/>
      </c>
      <c r="Q82" s="699" t="str">
        <f t="array" ref="Q82">iferror(index('Internal Staffing Calculator'!$R$9:$BL$115, match($A82,'Internal Staffing Calculator'!$B$9:$B169,0),match(Q$5,'Internal Staffing Calculator'!$R$7:$BL$7,0)),"")</f>
        <v/>
      </c>
      <c r="R82" s="699" t="str">
        <f t="array" ref="R82">iferror(index('Internal Staffing Calculator'!$R$9:$BL$115, match($A82,'Internal Staffing Calculator'!$B$9:$B169,0),match(R$5,'Internal Staffing Calculator'!$R$7:$BL$7,0)),"")</f>
        <v/>
      </c>
      <c r="S82" s="699" t="str">
        <f t="array" ref="S82">iferror(index('Internal Staffing Calculator'!$R$9:$BL$115, match($A82,'Internal Staffing Calculator'!$B$9:$B169,0),match(S$5,'Internal Staffing Calculator'!$R$7:$BL$7,0)),"")</f>
        <v/>
      </c>
      <c r="T82" s="699" t="str">
        <f t="array" ref="T82">iferror(index('Internal Staffing Calculator'!$R$9:$BL$115, match($A82,'Internal Staffing Calculator'!$B$9:$B169,0),match(T$5,'Internal Staffing Calculator'!$R$7:$BL$7,0)),"")</f>
        <v/>
      </c>
      <c r="U82" s="699" t="str">
        <f t="array" ref="U82">iferror(index('Internal Staffing Calculator'!$R$9:$BL$115, match($A82,'Internal Staffing Calculator'!$B$9:$B169,0),match(U$5,'Internal Staffing Calculator'!$R$7:$BL$7,0)),"")</f>
        <v/>
      </c>
      <c r="V82" s="699" t="str">
        <f t="array" ref="V82">iferror(index('Internal Staffing Calculator'!$R$9:$BL$115, match($A82,'Internal Staffing Calculator'!$B$9:$B169,0),match(V$5,'Internal Staffing Calculator'!$R$7:$BL$7,0)),"")</f>
        <v/>
      </c>
      <c r="W82" s="699" t="str">
        <f t="array" ref="W82">iferror(index('Internal Staffing Calculator'!$R$9:$BL$115, match($A82,'Internal Staffing Calculator'!$B$9:$B169,0),match(W$5,'Internal Staffing Calculator'!$R$7:$BL$7,0)),"")</f>
        <v/>
      </c>
      <c r="X82" s="699" t="str">
        <f t="array" ref="X82">iferror(index('Internal Staffing Calculator'!$R$9:$BL$115, match($A82,'Internal Staffing Calculator'!$B$9:$B169,0),match(X$5,'Internal Staffing Calculator'!$R$7:$BL$7,0)),"")</f>
        <v/>
      </c>
      <c r="Y82" s="699" t="str">
        <f t="array" ref="Y82">iferror(index('Internal Staffing Calculator'!$R$9:$BL$115, match($A82,'Internal Staffing Calculator'!$B$9:$B169,0),match(Y$5,'Internal Staffing Calculator'!$R$7:$BL$7,0)),"")</f>
        <v/>
      </c>
      <c r="Z82" s="699" t="str">
        <f t="array" ref="Z82">iferror(index('Internal Staffing Calculator'!$R$9:$BL$115, match($A82,'Internal Staffing Calculator'!$B$9:$B169,0),match(Z$5,'Internal Staffing Calculator'!$R$7:$BL$7,0)),"")</f>
        <v/>
      </c>
      <c r="AA82" s="699" t="str">
        <f t="array" ref="AA82">iferror(index('Internal Staffing Calculator'!$R$9:$BL$115, match($A82,'Internal Staffing Calculator'!$B$9:$B169,0),match(AA$5,'Internal Staffing Calculator'!$R$7:$BL$7,0)),"")</f>
        <v/>
      </c>
      <c r="AB82" s="699" t="str">
        <f t="array" ref="AB82">iferror(index('Internal Staffing Calculator'!$R$9:$BL$115, match($A82,'Internal Staffing Calculator'!$B$9:$B169,0),match(AB$5,'Internal Staffing Calculator'!$R$7:$BL$7,0)),"")</f>
        <v/>
      </c>
      <c r="AC82" s="699" t="str">
        <f t="array" ref="AC82">iferror(index('Internal Staffing Calculator'!$R$9:$BL$115, match($A82,'Internal Staffing Calculator'!$B$9:$B169,0),match(AC$5,'Internal Staffing Calculator'!$R$7:$BL$7,0)),"")</f>
        <v/>
      </c>
      <c r="AD82" s="699" t="str">
        <f t="array" ref="AD82">iferror(index('Internal Staffing Calculator'!$R$9:$BL$115, match($A82,'Internal Staffing Calculator'!$B$9:$B169,0),match(AD$5,'Internal Staffing Calculator'!$R$7:$BL$7,0)),"")</f>
        <v/>
      </c>
      <c r="AE82" s="699" t="str">
        <f t="array" ref="AE82">iferror(index('Internal Staffing Calculator'!$R$9:$BL$115, match($A82,'Internal Staffing Calculator'!$B$9:$B169,0),match(AE$5,'Internal Staffing Calculator'!$R$7:$BL$7,0)),"")</f>
        <v/>
      </c>
      <c r="AF82" s="699" t="str">
        <f t="array" ref="AF82">iferror(index('Internal Staffing Calculator'!$R$9:$BL$115, match($A82,'Internal Staffing Calculator'!$B$9:$B169,0),match(AF$5,'Internal Staffing Calculator'!$R$7:$BL$7,0)),"")</f>
        <v/>
      </c>
      <c r="AG82" s="699" t="str">
        <f t="array" ref="AG82">iferror(index('Internal Staffing Calculator'!$R$9:$BL$115, match($A82,'Internal Staffing Calculator'!$B$9:$B169,0),match(AG$5,'Internal Staffing Calculator'!$R$7:$BL$7,0)),"")</f>
        <v/>
      </c>
      <c r="AH82" s="699" t="str">
        <f t="array" ref="AH82">iferror(index('Internal Staffing Calculator'!$R$9:$BL$115, match($A82,'Internal Staffing Calculator'!$B$9:$B169,0),match(AH$5,'Internal Staffing Calculator'!$R$7:$BL$7,0)),"")</f>
        <v/>
      </c>
      <c r="AI82" s="699" t="str">
        <f t="array" ref="AI82">iferror(index('Internal Staffing Calculator'!$R$9:$BL$115, match($A82,'Internal Staffing Calculator'!$B$9:$B169,0),match(AI$5,'Internal Staffing Calculator'!$R$7:$BL$7,0)),"")</f>
        <v/>
      </c>
      <c r="AJ82" s="699" t="str">
        <f t="array" ref="AJ82">iferror(index('Internal Staffing Calculator'!$R$9:$BL$115, match($A82,'Internal Staffing Calculator'!$B$9:$B169,0),match(AJ$5,'Internal Staffing Calculator'!$R$7:$BL$7,0)),"")</f>
        <v/>
      </c>
      <c r="AK82" s="699" t="str">
        <f t="array" ref="AK82">iferror(index('Internal Staffing Calculator'!$R$9:$BL$115, match($A82,'Internal Staffing Calculator'!$B$9:$B169,0),match(AK$5,'Internal Staffing Calculator'!$R$7:$BL$7,0)),"")</f>
        <v/>
      </c>
      <c r="AL82" s="699" t="str">
        <f t="array" ref="AL82">iferror(index('Internal Staffing Calculator'!$R$9:$BL$115, match($A82,'Internal Staffing Calculator'!$B$9:$B169,0),match(AL$5,'Internal Staffing Calculator'!$R$7:$BL$7,0)),"")</f>
        <v/>
      </c>
      <c r="AM82" s="699" t="str">
        <f t="array" ref="AM82">iferror(index('Internal Staffing Calculator'!$R$9:$BL$115, match($A82,'Internal Staffing Calculator'!$B$9:$B169,0),match(AM$5,'Internal Staffing Calculator'!$R$7:$BL$7,0)),"")</f>
        <v/>
      </c>
      <c r="AN82" s="699" t="str">
        <f t="array" ref="AN82">iferror(index('Internal Staffing Calculator'!$R$9:$BL$115, match($A82,'Internal Staffing Calculator'!$B$9:$B169,0),match(AN$5,'Internal Staffing Calculator'!$R$7:$BL$7,0)),"")</f>
        <v/>
      </c>
      <c r="AO82" s="699" t="str">
        <f t="array" ref="AO82">iferror(index('Internal Staffing Calculator'!$R$9:$BL$115, match($A82,'Internal Staffing Calculator'!$B$9:$B169,0),match(AO$5,'Internal Staffing Calculator'!$R$7:$BL$7,0)),"")</f>
        <v/>
      </c>
      <c r="AP82" s="699" t="str">
        <f t="array" ref="AP82">iferror(index('Internal Staffing Calculator'!$R$9:$BL$115, match($A82,'Internal Staffing Calculator'!$B$9:$B169,0),match(AP$5,'Internal Staffing Calculator'!$R$7:$BL$7,0)),"")</f>
        <v/>
      </c>
      <c r="AQ82" s="699" t="str">
        <f t="array" ref="AQ82">iferror(index('Internal Staffing Calculator'!$R$9:$BL$115, match($A82,'Internal Staffing Calculator'!$B$9:$B169,0),match(AQ$5,'Internal Staffing Calculator'!$R$7:$BL$7,0)),"")</f>
        <v/>
      </c>
      <c r="AR82" s="699" t="str">
        <f t="array" ref="AR82">iferror(index('Internal Staffing Calculator'!$R$9:$BL$115, match($A82,'Internal Staffing Calculator'!$B$9:$B169,0),match(AR$5,'Internal Staffing Calculator'!$R$7:$BL$7,0)),"")</f>
        <v/>
      </c>
      <c r="AS82" s="699" t="str">
        <f t="array" ref="AS82">iferror(index('Internal Staffing Calculator'!$R$9:$BL$115, match($A82,'Internal Staffing Calculator'!$B$9:$B169,0),match(AS$5,'Internal Staffing Calculator'!$R$7:$BL$7,0)),"")</f>
        <v/>
      </c>
      <c r="AT82" s="699" t="str">
        <f t="array" ref="AT82">iferror(index('Internal Staffing Calculator'!$R$9:$BL$115, match($A82,'Internal Staffing Calculator'!$B$9:$B169,0),match(AT$5,'Internal Staffing Calculator'!$R$7:$BL$7,0)),"")</f>
        <v/>
      </c>
      <c r="AU82" s="699" t="str">
        <f t="array" ref="AU82">iferror(index('Internal Staffing Calculator'!$R$9:$BL$115, match($A82,'Internal Staffing Calculator'!$B$9:$B169,0),match(AU$5,'Internal Staffing Calculator'!$R$7:$BL$7,0)),"")</f>
        <v/>
      </c>
      <c r="AV82" s="699" t="str">
        <f t="array" ref="AV82">iferror(index('Internal Staffing Calculator'!$R$9:$BL$115, match($A82,'Internal Staffing Calculator'!$B$9:$B169,0),match(AV$5,'Internal Staffing Calculator'!$R$7:$BL$7,0)),"")</f>
        <v/>
      </c>
      <c r="AW82" s="699" t="str">
        <f t="array" ref="AW82">iferror(index('Internal Staffing Calculator'!$R$9:$BL$115, match($A82,'Internal Staffing Calculator'!$B$9:$B169,0),match(AW$5,'Internal Staffing Calculator'!$R$7:$BL$7,0)),"")</f>
        <v/>
      </c>
      <c r="AX82" s="699" t="str">
        <f t="array" ref="AX82">iferror(index('Internal Staffing Calculator'!$R$9:$BL$115, match($A82,'Internal Staffing Calculator'!$B$9:$B169,0),match(AX$5,'Internal Staffing Calculator'!$R$7:$BL$7,0)),"")</f>
        <v/>
      </c>
      <c r="AY82" s="699" t="str">
        <f t="array" ref="AY82">iferror(index('Internal Staffing Calculator'!$R$9:$BL$115, match($A82,'Internal Staffing Calculator'!$B$9:$B169,0),match(AY$5,'Internal Staffing Calculator'!$R$7:$BL$7,0)),"")</f>
        <v/>
      </c>
      <c r="AZ82" s="699" t="str">
        <f t="array" ref="AZ82">iferror(index('Internal Staffing Calculator'!$R$9:$BL$115, match($A82,'Internal Staffing Calculator'!$B$9:$B169,0),match(AZ$5,'Internal Staffing Calculator'!$R$7:$BL$7,0)),"")</f>
        <v/>
      </c>
      <c r="BA82" s="699" t="str">
        <f t="array" ref="BA82">iferror(index('Internal Staffing Calculator'!$R$9:$BL$115, match($A82,'Internal Staffing Calculator'!$B$9:$B169,0),match(BA$5,'Internal Staffing Calculator'!$R$7:$BL$7,0)),"")</f>
        <v/>
      </c>
    </row>
    <row r="83">
      <c r="A83" s="705"/>
      <c r="B83" s="812" t="str">
        <f t="array" ref="B83">iferror(index('Internal Staffing Calculator'!P:P,match(A83,'Internal Staffing Calculator'!B:B,0)),"")</f>
        <v/>
      </c>
      <c r="C83" s="813" t="str">
        <f t="array" ref="C83">iferror(index('Internal Staffing Calculator'!BM:BM,match(A83,'Internal Staffing Calculator'!B:B,0)),"")</f>
        <v/>
      </c>
      <c r="D83" s="814" t="str">
        <f t="array" ref="D83">iferror(index('Internal Staffing Calculator'!F:F,match(A83,'Internal Staffing Calculator'!B:B,0)),"")</f>
        <v/>
      </c>
      <c r="E83" s="815">
        <f t="shared" si="4"/>
        <v>0</v>
      </c>
      <c r="F83" s="615"/>
      <c r="G83" s="699" t="str">
        <f t="array" ref="G83">iferror(index('Internal Staffing Calculator'!$R$9:$BL$115, match($A83,'Internal Staffing Calculator'!$B$9:$B169,0),match(G$5,'Internal Staffing Calculator'!$R$7:$BL$7,0)),"")</f>
        <v/>
      </c>
      <c r="H83" s="699" t="str">
        <f t="array" ref="H83">iferror(index('Internal Staffing Calculator'!$R$9:$BL$115, match($A83,'Internal Staffing Calculator'!$B$9:$B169,0),match(H$5,'Internal Staffing Calculator'!$R$7:$BL$7,0)),"")</f>
        <v/>
      </c>
      <c r="I83" s="699" t="str">
        <f t="array" ref="I83">iferror(index('Internal Staffing Calculator'!$R$9:$BL$115, match($A83,'Internal Staffing Calculator'!$B$9:$B169,0),match(I$5,'Internal Staffing Calculator'!$R$7:$BL$7,0)),"")</f>
        <v/>
      </c>
      <c r="J83" s="699" t="str">
        <f t="array" ref="J83">iferror(index('Internal Staffing Calculator'!$R$9:$BL$115, match($A83,'Internal Staffing Calculator'!$B$9:$B169,0),match(J$5,'Internal Staffing Calculator'!$R$7:$BL$7,0)),"")</f>
        <v/>
      </c>
      <c r="K83" s="699" t="str">
        <f t="array" ref="K83">iferror(index('Internal Staffing Calculator'!$R$9:$BL$115, match($A83,'Internal Staffing Calculator'!$B$9:$B169,0),match(K$5,'Internal Staffing Calculator'!$R$7:$BL$7,0)),"")</f>
        <v/>
      </c>
      <c r="L83" s="699" t="str">
        <f t="array" ref="L83">iferror(index('Internal Staffing Calculator'!$R$9:$BL$115, match($A83,'Internal Staffing Calculator'!$B$9:$B169,0),match(L$5,'Internal Staffing Calculator'!$R$7:$BL$7,0)),"")</f>
        <v/>
      </c>
      <c r="M83" s="699" t="str">
        <f t="array" ref="M83">iferror(index('Internal Staffing Calculator'!$R$9:$BL$115, match($A83,'Internal Staffing Calculator'!$B$9:$B169,0),match(M$5,'Internal Staffing Calculator'!$R$7:$BL$7,0)),"")</f>
        <v/>
      </c>
      <c r="N83" s="699" t="str">
        <f t="array" ref="N83">iferror(index('Internal Staffing Calculator'!$R$9:$BL$115, match($A83,'Internal Staffing Calculator'!$B$9:$B169,0),match(N$5,'Internal Staffing Calculator'!$R$7:$BL$7,0)),"")</f>
        <v/>
      </c>
      <c r="O83" s="699" t="str">
        <f t="array" ref="O83">iferror(index('Internal Staffing Calculator'!$R$9:$BL$115, match($A83,'Internal Staffing Calculator'!$B$9:$B169,0),match(O$5,'Internal Staffing Calculator'!$R$7:$BL$7,0)),"")</f>
        <v/>
      </c>
      <c r="P83" s="699" t="str">
        <f t="array" ref="P83">iferror(index('Internal Staffing Calculator'!$R$9:$BL$115, match($A83,'Internal Staffing Calculator'!$B$9:$B169,0),match(P$5,'Internal Staffing Calculator'!$R$7:$BL$7,0)),"")</f>
        <v/>
      </c>
      <c r="Q83" s="699" t="str">
        <f t="array" ref="Q83">iferror(index('Internal Staffing Calculator'!$R$9:$BL$115, match($A83,'Internal Staffing Calculator'!$B$9:$B169,0),match(Q$5,'Internal Staffing Calculator'!$R$7:$BL$7,0)),"")</f>
        <v/>
      </c>
      <c r="R83" s="699" t="str">
        <f t="array" ref="R83">iferror(index('Internal Staffing Calculator'!$R$9:$BL$115, match($A83,'Internal Staffing Calculator'!$B$9:$B169,0),match(R$5,'Internal Staffing Calculator'!$R$7:$BL$7,0)),"")</f>
        <v/>
      </c>
      <c r="S83" s="699" t="str">
        <f t="array" ref="S83">iferror(index('Internal Staffing Calculator'!$R$9:$BL$115, match($A83,'Internal Staffing Calculator'!$B$9:$B169,0),match(S$5,'Internal Staffing Calculator'!$R$7:$BL$7,0)),"")</f>
        <v/>
      </c>
      <c r="T83" s="699" t="str">
        <f t="array" ref="T83">iferror(index('Internal Staffing Calculator'!$R$9:$BL$115, match($A83,'Internal Staffing Calculator'!$B$9:$B169,0),match(T$5,'Internal Staffing Calculator'!$R$7:$BL$7,0)),"")</f>
        <v/>
      </c>
      <c r="U83" s="699" t="str">
        <f t="array" ref="U83">iferror(index('Internal Staffing Calculator'!$R$9:$BL$115, match($A83,'Internal Staffing Calculator'!$B$9:$B169,0),match(U$5,'Internal Staffing Calculator'!$R$7:$BL$7,0)),"")</f>
        <v/>
      </c>
      <c r="V83" s="699" t="str">
        <f t="array" ref="V83">iferror(index('Internal Staffing Calculator'!$R$9:$BL$115, match($A83,'Internal Staffing Calculator'!$B$9:$B169,0),match(V$5,'Internal Staffing Calculator'!$R$7:$BL$7,0)),"")</f>
        <v/>
      </c>
      <c r="W83" s="699" t="str">
        <f t="array" ref="W83">iferror(index('Internal Staffing Calculator'!$R$9:$BL$115, match($A83,'Internal Staffing Calculator'!$B$9:$B169,0),match(W$5,'Internal Staffing Calculator'!$R$7:$BL$7,0)),"")</f>
        <v/>
      </c>
      <c r="X83" s="699" t="str">
        <f t="array" ref="X83">iferror(index('Internal Staffing Calculator'!$R$9:$BL$115, match($A83,'Internal Staffing Calculator'!$B$9:$B169,0),match(X$5,'Internal Staffing Calculator'!$R$7:$BL$7,0)),"")</f>
        <v/>
      </c>
      <c r="Y83" s="699" t="str">
        <f t="array" ref="Y83">iferror(index('Internal Staffing Calculator'!$R$9:$BL$115, match($A83,'Internal Staffing Calculator'!$B$9:$B169,0),match(Y$5,'Internal Staffing Calculator'!$R$7:$BL$7,0)),"")</f>
        <v/>
      </c>
      <c r="Z83" s="699" t="str">
        <f t="array" ref="Z83">iferror(index('Internal Staffing Calculator'!$R$9:$BL$115, match($A83,'Internal Staffing Calculator'!$B$9:$B169,0),match(Z$5,'Internal Staffing Calculator'!$R$7:$BL$7,0)),"")</f>
        <v/>
      </c>
      <c r="AA83" s="699" t="str">
        <f t="array" ref="AA83">iferror(index('Internal Staffing Calculator'!$R$9:$BL$115, match($A83,'Internal Staffing Calculator'!$B$9:$B169,0),match(AA$5,'Internal Staffing Calculator'!$R$7:$BL$7,0)),"")</f>
        <v/>
      </c>
      <c r="AB83" s="699" t="str">
        <f t="array" ref="AB83">iferror(index('Internal Staffing Calculator'!$R$9:$BL$115, match($A83,'Internal Staffing Calculator'!$B$9:$B169,0),match(AB$5,'Internal Staffing Calculator'!$R$7:$BL$7,0)),"")</f>
        <v/>
      </c>
      <c r="AC83" s="699" t="str">
        <f t="array" ref="AC83">iferror(index('Internal Staffing Calculator'!$R$9:$BL$115, match($A83,'Internal Staffing Calculator'!$B$9:$B169,0),match(AC$5,'Internal Staffing Calculator'!$R$7:$BL$7,0)),"")</f>
        <v/>
      </c>
      <c r="AD83" s="699" t="str">
        <f t="array" ref="AD83">iferror(index('Internal Staffing Calculator'!$R$9:$BL$115, match($A83,'Internal Staffing Calculator'!$B$9:$B169,0),match(AD$5,'Internal Staffing Calculator'!$R$7:$BL$7,0)),"")</f>
        <v/>
      </c>
      <c r="AE83" s="699" t="str">
        <f t="array" ref="AE83">iferror(index('Internal Staffing Calculator'!$R$9:$BL$115, match($A83,'Internal Staffing Calculator'!$B$9:$B169,0),match(AE$5,'Internal Staffing Calculator'!$R$7:$BL$7,0)),"")</f>
        <v/>
      </c>
      <c r="AF83" s="699" t="str">
        <f t="array" ref="AF83">iferror(index('Internal Staffing Calculator'!$R$9:$BL$115, match($A83,'Internal Staffing Calculator'!$B$9:$B169,0),match(AF$5,'Internal Staffing Calculator'!$R$7:$BL$7,0)),"")</f>
        <v/>
      </c>
      <c r="AG83" s="699" t="str">
        <f t="array" ref="AG83">iferror(index('Internal Staffing Calculator'!$R$9:$BL$115, match($A83,'Internal Staffing Calculator'!$B$9:$B169,0),match(AG$5,'Internal Staffing Calculator'!$R$7:$BL$7,0)),"")</f>
        <v/>
      </c>
      <c r="AH83" s="699" t="str">
        <f t="array" ref="AH83">iferror(index('Internal Staffing Calculator'!$R$9:$BL$115, match($A83,'Internal Staffing Calculator'!$B$9:$B169,0),match(AH$5,'Internal Staffing Calculator'!$R$7:$BL$7,0)),"")</f>
        <v/>
      </c>
      <c r="AI83" s="699" t="str">
        <f t="array" ref="AI83">iferror(index('Internal Staffing Calculator'!$R$9:$BL$115, match($A83,'Internal Staffing Calculator'!$B$9:$B169,0),match(AI$5,'Internal Staffing Calculator'!$R$7:$BL$7,0)),"")</f>
        <v/>
      </c>
      <c r="AJ83" s="699" t="str">
        <f t="array" ref="AJ83">iferror(index('Internal Staffing Calculator'!$R$9:$BL$115, match($A83,'Internal Staffing Calculator'!$B$9:$B169,0),match(AJ$5,'Internal Staffing Calculator'!$R$7:$BL$7,0)),"")</f>
        <v/>
      </c>
      <c r="AK83" s="699" t="str">
        <f t="array" ref="AK83">iferror(index('Internal Staffing Calculator'!$R$9:$BL$115, match($A83,'Internal Staffing Calculator'!$B$9:$B169,0),match(AK$5,'Internal Staffing Calculator'!$R$7:$BL$7,0)),"")</f>
        <v/>
      </c>
      <c r="AL83" s="699" t="str">
        <f t="array" ref="AL83">iferror(index('Internal Staffing Calculator'!$R$9:$BL$115, match($A83,'Internal Staffing Calculator'!$B$9:$B169,0),match(AL$5,'Internal Staffing Calculator'!$R$7:$BL$7,0)),"")</f>
        <v/>
      </c>
      <c r="AM83" s="699" t="str">
        <f t="array" ref="AM83">iferror(index('Internal Staffing Calculator'!$R$9:$BL$115, match($A83,'Internal Staffing Calculator'!$B$9:$B169,0),match(AM$5,'Internal Staffing Calculator'!$R$7:$BL$7,0)),"")</f>
        <v/>
      </c>
      <c r="AN83" s="699" t="str">
        <f t="array" ref="AN83">iferror(index('Internal Staffing Calculator'!$R$9:$BL$115, match($A83,'Internal Staffing Calculator'!$B$9:$B169,0),match(AN$5,'Internal Staffing Calculator'!$R$7:$BL$7,0)),"")</f>
        <v/>
      </c>
      <c r="AO83" s="699" t="str">
        <f t="array" ref="AO83">iferror(index('Internal Staffing Calculator'!$R$9:$BL$115, match($A83,'Internal Staffing Calculator'!$B$9:$B169,0),match(AO$5,'Internal Staffing Calculator'!$R$7:$BL$7,0)),"")</f>
        <v/>
      </c>
      <c r="AP83" s="699" t="str">
        <f t="array" ref="AP83">iferror(index('Internal Staffing Calculator'!$R$9:$BL$115, match($A83,'Internal Staffing Calculator'!$B$9:$B169,0),match(AP$5,'Internal Staffing Calculator'!$R$7:$BL$7,0)),"")</f>
        <v/>
      </c>
      <c r="AQ83" s="699" t="str">
        <f t="array" ref="AQ83">iferror(index('Internal Staffing Calculator'!$R$9:$BL$115, match($A83,'Internal Staffing Calculator'!$B$9:$B169,0),match(AQ$5,'Internal Staffing Calculator'!$R$7:$BL$7,0)),"")</f>
        <v/>
      </c>
      <c r="AR83" s="699" t="str">
        <f t="array" ref="AR83">iferror(index('Internal Staffing Calculator'!$R$9:$BL$115, match($A83,'Internal Staffing Calculator'!$B$9:$B169,0),match(AR$5,'Internal Staffing Calculator'!$R$7:$BL$7,0)),"")</f>
        <v/>
      </c>
      <c r="AS83" s="699" t="str">
        <f t="array" ref="AS83">iferror(index('Internal Staffing Calculator'!$R$9:$BL$115, match($A83,'Internal Staffing Calculator'!$B$9:$B169,0),match(AS$5,'Internal Staffing Calculator'!$R$7:$BL$7,0)),"")</f>
        <v/>
      </c>
      <c r="AT83" s="699" t="str">
        <f t="array" ref="AT83">iferror(index('Internal Staffing Calculator'!$R$9:$BL$115, match($A83,'Internal Staffing Calculator'!$B$9:$B169,0),match(AT$5,'Internal Staffing Calculator'!$R$7:$BL$7,0)),"")</f>
        <v/>
      </c>
      <c r="AU83" s="699" t="str">
        <f t="array" ref="AU83">iferror(index('Internal Staffing Calculator'!$R$9:$BL$115, match($A83,'Internal Staffing Calculator'!$B$9:$B169,0),match(AU$5,'Internal Staffing Calculator'!$R$7:$BL$7,0)),"")</f>
        <v/>
      </c>
      <c r="AV83" s="699" t="str">
        <f t="array" ref="AV83">iferror(index('Internal Staffing Calculator'!$R$9:$BL$115, match($A83,'Internal Staffing Calculator'!$B$9:$B169,0),match(AV$5,'Internal Staffing Calculator'!$R$7:$BL$7,0)),"")</f>
        <v/>
      </c>
      <c r="AW83" s="699" t="str">
        <f t="array" ref="AW83">iferror(index('Internal Staffing Calculator'!$R$9:$BL$115, match($A83,'Internal Staffing Calculator'!$B$9:$B169,0),match(AW$5,'Internal Staffing Calculator'!$R$7:$BL$7,0)),"")</f>
        <v/>
      </c>
      <c r="AX83" s="699" t="str">
        <f t="array" ref="AX83">iferror(index('Internal Staffing Calculator'!$R$9:$BL$115, match($A83,'Internal Staffing Calculator'!$B$9:$B169,0),match(AX$5,'Internal Staffing Calculator'!$R$7:$BL$7,0)),"")</f>
        <v/>
      </c>
      <c r="AY83" s="699" t="str">
        <f t="array" ref="AY83">iferror(index('Internal Staffing Calculator'!$R$9:$BL$115, match($A83,'Internal Staffing Calculator'!$B$9:$B169,0),match(AY$5,'Internal Staffing Calculator'!$R$7:$BL$7,0)),"")</f>
        <v/>
      </c>
      <c r="AZ83" s="699" t="str">
        <f t="array" ref="AZ83">iferror(index('Internal Staffing Calculator'!$R$9:$BL$115, match($A83,'Internal Staffing Calculator'!$B$9:$B169,0),match(AZ$5,'Internal Staffing Calculator'!$R$7:$BL$7,0)),"")</f>
        <v/>
      </c>
      <c r="BA83" s="699" t="str">
        <f t="array" ref="BA83">iferror(index('Internal Staffing Calculator'!$R$9:$BL$115, match($A83,'Internal Staffing Calculator'!$B$9:$B169,0),match(BA$5,'Internal Staffing Calculator'!$R$7:$BL$7,0)),"")</f>
        <v/>
      </c>
    </row>
    <row r="84">
      <c r="A84" s="705"/>
      <c r="B84" s="812" t="str">
        <f t="array" ref="B84">iferror(index('Internal Staffing Calculator'!P:P,match(A84,'Internal Staffing Calculator'!B:B,0)),"")</f>
        <v/>
      </c>
      <c r="C84" s="813" t="str">
        <f t="array" ref="C84">iferror(index('Internal Staffing Calculator'!BM:BM,match(A84,'Internal Staffing Calculator'!B:B,0)),"")</f>
        <v/>
      </c>
      <c r="D84" s="814" t="str">
        <f t="array" ref="D84">iferror(index('Internal Staffing Calculator'!F:F,match(A84,'Internal Staffing Calculator'!B:B,0)),"")</f>
        <v/>
      </c>
      <c r="E84" s="815">
        <f t="shared" si="4"/>
        <v>0</v>
      </c>
      <c r="F84" s="615"/>
      <c r="G84" s="699" t="str">
        <f t="array" ref="G84">iferror(index('Internal Staffing Calculator'!$R$9:$BL$115, match($A84,'Internal Staffing Calculator'!$B$9:$B169,0),match(G$5,'Internal Staffing Calculator'!$R$7:$BL$7,0)),"")</f>
        <v/>
      </c>
      <c r="H84" s="699" t="str">
        <f t="array" ref="H84">iferror(index('Internal Staffing Calculator'!$R$9:$BL$115, match($A84,'Internal Staffing Calculator'!$B$9:$B169,0),match(H$5,'Internal Staffing Calculator'!$R$7:$BL$7,0)),"")</f>
        <v/>
      </c>
      <c r="I84" s="699" t="str">
        <f t="array" ref="I84">iferror(index('Internal Staffing Calculator'!$R$9:$BL$115, match($A84,'Internal Staffing Calculator'!$B$9:$B169,0),match(I$5,'Internal Staffing Calculator'!$R$7:$BL$7,0)),"")</f>
        <v/>
      </c>
      <c r="J84" s="699" t="str">
        <f t="array" ref="J84">iferror(index('Internal Staffing Calculator'!$R$9:$BL$115, match($A84,'Internal Staffing Calculator'!$B$9:$B169,0),match(J$5,'Internal Staffing Calculator'!$R$7:$BL$7,0)),"")</f>
        <v/>
      </c>
      <c r="K84" s="699" t="str">
        <f t="array" ref="K84">iferror(index('Internal Staffing Calculator'!$R$9:$BL$115, match($A84,'Internal Staffing Calculator'!$B$9:$B169,0),match(K$5,'Internal Staffing Calculator'!$R$7:$BL$7,0)),"")</f>
        <v/>
      </c>
      <c r="L84" s="699" t="str">
        <f t="array" ref="L84">iferror(index('Internal Staffing Calculator'!$R$9:$BL$115, match($A84,'Internal Staffing Calculator'!$B$9:$B169,0),match(L$5,'Internal Staffing Calculator'!$R$7:$BL$7,0)),"")</f>
        <v/>
      </c>
      <c r="M84" s="699" t="str">
        <f t="array" ref="M84">iferror(index('Internal Staffing Calculator'!$R$9:$BL$115, match($A84,'Internal Staffing Calculator'!$B$9:$B169,0),match(M$5,'Internal Staffing Calculator'!$R$7:$BL$7,0)),"")</f>
        <v/>
      </c>
      <c r="N84" s="699" t="str">
        <f t="array" ref="N84">iferror(index('Internal Staffing Calculator'!$R$9:$BL$115, match($A84,'Internal Staffing Calculator'!$B$9:$B169,0),match(N$5,'Internal Staffing Calculator'!$R$7:$BL$7,0)),"")</f>
        <v/>
      </c>
      <c r="O84" s="699" t="str">
        <f t="array" ref="O84">iferror(index('Internal Staffing Calculator'!$R$9:$BL$115, match($A84,'Internal Staffing Calculator'!$B$9:$B169,0),match(O$5,'Internal Staffing Calculator'!$R$7:$BL$7,0)),"")</f>
        <v/>
      </c>
      <c r="P84" s="699" t="str">
        <f t="array" ref="P84">iferror(index('Internal Staffing Calculator'!$R$9:$BL$115, match($A84,'Internal Staffing Calculator'!$B$9:$B169,0),match(P$5,'Internal Staffing Calculator'!$R$7:$BL$7,0)),"")</f>
        <v/>
      </c>
      <c r="Q84" s="699" t="str">
        <f t="array" ref="Q84">iferror(index('Internal Staffing Calculator'!$R$9:$BL$115, match($A84,'Internal Staffing Calculator'!$B$9:$B169,0),match(Q$5,'Internal Staffing Calculator'!$R$7:$BL$7,0)),"")</f>
        <v/>
      </c>
      <c r="R84" s="699" t="str">
        <f t="array" ref="R84">iferror(index('Internal Staffing Calculator'!$R$9:$BL$115, match($A84,'Internal Staffing Calculator'!$B$9:$B169,0),match(R$5,'Internal Staffing Calculator'!$R$7:$BL$7,0)),"")</f>
        <v/>
      </c>
      <c r="S84" s="699" t="str">
        <f t="array" ref="S84">iferror(index('Internal Staffing Calculator'!$R$9:$BL$115, match($A84,'Internal Staffing Calculator'!$B$9:$B169,0),match(S$5,'Internal Staffing Calculator'!$R$7:$BL$7,0)),"")</f>
        <v/>
      </c>
      <c r="T84" s="699" t="str">
        <f t="array" ref="T84">iferror(index('Internal Staffing Calculator'!$R$9:$BL$115, match($A84,'Internal Staffing Calculator'!$B$9:$B169,0),match(T$5,'Internal Staffing Calculator'!$R$7:$BL$7,0)),"")</f>
        <v/>
      </c>
      <c r="U84" s="699" t="str">
        <f t="array" ref="U84">iferror(index('Internal Staffing Calculator'!$R$9:$BL$115, match($A84,'Internal Staffing Calculator'!$B$9:$B169,0),match(U$5,'Internal Staffing Calculator'!$R$7:$BL$7,0)),"")</f>
        <v/>
      </c>
      <c r="V84" s="699" t="str">
        <f t="array" ref="V84">iferror(index('Internal Staffing Calculator'!$R$9:$BL$115, match($A84,'Internal Staffing Calculator'!$B$9:$B169,0),match(V$5,'Internal Staffing Calculator'!$R$7:$BL$7,0)),"")</f>
        <v/>
      </c>
      <c r="W84" s="699" t="str">
        <f t="array" ref="W84">iferror(index('Internal Staffing Calculator'!$R$9:$BL$115, match($A84,'Internal Staffing Calculator'!$B$9:$B169,0),match(W$5,'Internal Staffing Calculator'!$R$7:$BL$7,0)),"")</f>
        <v/>
      </c>
      <c r="X84" s="699" t="str">
        <f t="array" ref="X84">iferror(index('Internal Staffing Calculator'!$R$9:$BL$115, match($A84,'Internal Staffing Calculator'!$B$9:$B169,0),match(X$5,'Internal Staffing Calculator'!$R$7:$BL$7,0)),"")</f>
        <v/>
      </c>
      <c r="Y84" s="699" t="str">
        <f t="array" ref="Y84">iferror(index('Internal Staffing Calculator'!$R$9:$BL$115, match($A84,'Internal Staffing Calculator'!$B$9:$B169,0),match(Y$5,'Internal Staffing Calculator'!$R$7:$BL$7,0)),"")</f>
        <v/>
      </c>
      <c r="Z84" s="699" t="str">
        <f t="array" ref="Z84">iferror(index('Internal Staffing Calculator'!$R$9:$BL$115, match($A84,'Internal Staffing Calculator'!$B$9:$B169,0),match(Z$5,'Internal Staffing Calculator'!$R$7:$BL$7,0)),"")</f>
        <v/>
      </c>
      <c r="AA84" s="699" t="str">
        <f t="array" ref="AA84">iferror(index('Internal Staffing Calculator'!$R$9:$BL$115, match($A84,'Internal Staffing Calculator'!$B$9:$B169,0),match(AA$5,'Internal Staffing Calculator'!$R$7:$BL$7,0)),"")</f>
        <v/>
      </c>
      <c r="AB84" s="699" t="str">
        <f t="array" ref="AB84">iferror(index('Internal Staffing Calculator'!$R$9:$BL$115, match($A84,'Internal Staffing Calculator'!$B$9:$B169,0),match(AB$5,'Internal Staffing Calculator'!$R$7:$BL$7,0)),"")</f>
        <v/>
      </c>
      <c r="AC84" s="699" t="str">
        <f t="array" ref="AC84">iferror(index('Internal Staffing Calculator'!$R$9:$BL$115, match($A84,'Internal Staffing Calculator'!$B$9:$B169,0),match(AC$5,'Internal Staffing Calculator'!$R$7:$BL$7,0)),"")</f>
        <v/>
      </c>
      <c r="AD84" s="699" t="str">
        <f t="array" ref="AD84">iferror(index('Internal Staffing Calculator'!$R$9:$BL$115, match($A84,'Internal Staffing Calculator'!$B$9:$B169,0),match(AD$5,'Internal Staffing Calculator'!$R$7:$BL$7,0)),"")</f>
        <v/>
      </c>
      <c r="AE84" s="699" t="str">
        <f t="array" ref="AE84">iferror(index('Internal Staffing Calculator'!$R$9:$BL$115, match($A84,'Internal Staffing Calculator'!$B$9:$B169,0),match(AE$5,'Internal Staffing Calculator'!$R$7:$BL$7,0)),"")</f>
        <v/>
      </c>
      <c r="AF84" s="699" t="str">
        <f t="array" ref="AF84">iferror(index('Internal Staffing Calculator'!$R$9:$BL$115, match($A84,'Internal Staffing Calculator'!$B$9:$B169,0),match(AF$5,'Internal Staffing Calculator'!$R$7:$BL$7,0)),"")</f>
        <v/>
      </c>
      <c r="AG84" s="699" t="str">
        <f t="array" ref="AG84">iferror(index('Internal Staffing Calculator'!$R$9:$BL$115, match($A84,'Internal Staffing Calculator'!$B$9:$B169,0),match(AG$5,'Internal Staffing Calculator'!$R$7:$BL$7,0)),"")</f>
        <v/>
      </c>
      <c r="AH84" s="699" t="str">
        <f t="array" ref="AH84">iferror(index('Internal Staffing Calculator'!$R$9:$BL$115, match($A84,'Internal Staffing Calculator'!$B$9:$B169,0),match(AH$5,'Internal Staffing Calculator'!$R$7:$BL$7,0)),"")</f>
        <v/>
      </c>
      <c r="AI84" s="699" t="str">
        <f t="array" ref="AI84">iferror(index('Internal Staffing Calculator'!$R$9:$BL$115, match($A84,'Internal Staffing Calculator'!$B$9:$B169,0),match(AI$5,'Internal Staffing Calculator'!$R$7:$BL$7,0)),"")</f>
        <v/>
      </c>
      <c r="AJ84" s="699" t="str">
        <f t="array" ref="AJ84">iferror(index('Internal Staffing Calculator'!$R$9:$BL$115, match($A84,'Internal Staffing Calculator'!$B$9:$B169,0),match(AJ$5,'Internal Staffing Calculator'!$R$7:$BL$7,0)),"")</f>
        <v/>
      </c>
      <c r="AK84" s="699" t="str">
        <f t="array" ref="AK84">iferror(index('Internal Staffing Calculator'!$R$9:$BL$115, match($A84,'Internal Staffing Calculator'!$B$9:$B169,0),match(AK$5,'Internal Staffing Calculator'!$R$7:$BL$7,0)),"")</f>
        <v/>
      </c>
      <c r="AL84" s="699" t="str">
        <f t="array" ref="AL84">iferror(index('Internal Staffing Calculator'!$R$9:$BL$115, match($A84,'Internal Staffing Calculator'!$B$9:$B169,0),match(AL$5,'Internal Staffing Calculator'!$R$7:$BL$7,0)),"")</f>
        <v/>
      </c>
      <c r="AM84" s="699" t="str">
        <f t="array" ref="AM84">iferror(index('Internal Staffing Calculator'!$R$9:$BL$115, match($A84,'Internal Staffing Calculator'!$B$9:$B169,0),match(AM$5,'Internal Staffing Calculator'!$R$7:$BL$7,0)),"")</f>
        <v/>
      </c>
      <c r="AN84" s="699" t="str">
        <f t="array" ref="AN84">iferror(index('Internal Staffing Calculator'!$R$9:$BL$115, match($A84,'Internal Staffing Calculator'!$B$9:$B169,0),match(AN$5,'Internal Staffing Calculator'!$R$7:$BL$7,0)),"")</f>
        <v/>
      </c>
      <c r="AO84" s="699" t="str">
        <f t="array" ref="AO84">iferror(index('Internal Staffing Calculator'!$R$9:$BL$115, match($A84,'Internal Staffing Calculator'!$B$9:$B169,0),match(AO$5,'Internal Staffing Calculator'!$R$7:$BL$7,0)),"")</f>
        <v/>
      </c>
      <c r="AP84" s="699" t="str">
        <f t="array" ref="AP84">iferror(index('Internal Staffing Calculator'!$R$9:$BL$115, match($A84,'Internal Staffing Calculator'!$B$9:$B169,0),match(AP$5,'Internal Staffing Calculator'!$R$7:$BL$7,0)),"")</f>
        <v/>
      </c>
      <c r="AQ84" s="699" t="str">
        <f t="array" ref="AQ84">iferror(index('Internal Staffing Calculator'!$R$9:$BL$115, match($A84,'Internal Staffing Calculator'!$B$9:$B169,0),match(AQ$5,'Internal Staffing Calculator'!$R$7:$BL$7,0)),"")</f>
        <v/>
      </c>
      <c r="AR84" s="699" t="str">
        <f t="array" ref="AR84">iferror(index('Internal Staffing Calculator'!$R$9:$BL$115, match($A84,'Internal Staffing Calculator'!$B$9:$B169,0),match(AR$5,'Internal Staffing Calculator'!$R$7:$BL$7,0)),"")</f>
        <v/>
      </c>
      <c r="AS84" s="699" t="str">
        <f t="array" ref="AS84">iferror(index('Internal Staffing Calculator'!$R$9:$BL$115, match($A84,'Internal Staffing Calculator'!$B$9:$B169,0),match(AS$5,'Internal Staffing Calculator'!$R$7:$BL$7,0)),"")</f>
        <v/>
      </c>
      <c r="AT84" s="699" t="str">
        <f t="array" ref="AT84">iferror(index('Internal Staffing Calculator'!$R$9:$BL$115, match($A84,'Internal Staffing Calculator'!$B$9:$B169,0),match(AT$5,'Internal Staffing Calculator'!$R$7:$BL$7,0)),"")</f>
        <v/>
      </c>
      <c r="AU84" s="699" t="str">
        <f t="array" ref="AU84">iferror(index('Internal Staffing Calculator'!$R$9:$BL$115, match($A84,'Internal Staffing Calculator'!$B$9:$B169,0),match(AU$5,'Internal Staffing Calculator'!$R$7:$BL$7,0)),"")</f>
        <v/>
      </c>
      <c r="AV84" s="699" t="str">
        <f t="array" ref="AV84">iferror(index('Internal Staffing Calculator'!$R$9:$BL$115, match($A84,'Internal Staffing Calculator'!$B$9:$B169,0),match(AV$5,'Internal Staffing Calculator'!$R$7:$BL$7,0)),"")</f>
        <v/>
      </c>
      <c r="AW84" s="699" t="str">
        <f t="array" ref="AW84">iferror(index('Internal Staffing Calculator'!$R$9:$BL$115, match($A84,'Internal Staffing Calculator'!$B$9:$B169,0),match(AW$5,'Internal Staffing Calculator'!$R$7:$BL$7,0)),"")</f>
        <v/>
      </c>
      <c r="AX84" s="699" t="str">
        <f t="array" ref="AX84">iferror(index('Internal Staffing Calculator'!$R$9:$BL$115, match($A84,'Internal Staffing Calculator'!$B$9:$B169,0),match(AX$5,'Internal Staffing Calculator'!$R$7:$BL$7,0)),"")</f>
        <v/>
      </c>
      <c r="AY84" s="699" t="str">
        <f t="array" ref="AY84">iferror(index('Internal Staffing Calculator'!$R$9:$BL$115, match($A84,'Internal Staffing Calculator'!$B$9:$B169,0),match(AY$5,'Internal Staffing Calculator'!$R$7:$BL$7,0)),"")</f>
        <v/>
      </c>
      <c r="AZ84" s="699" t="str">
        <f t="array" ref="AZ84">iferror(index('Internal Staffing Calculator'!$R$9:$BL$115, match($A84,'Internal Staffing Calculator'!$B$9:$B169,0),match(AZ$5,'Internal Staffing Calculator'!$R$7:$BL$7,0)),"")</f>
        <v/>
      </c>
      <c r="BA84" s="699" t="str">
        <f t="array" ref="BA84">iferror(index('Internal Staffing Calculator'!$R$9:$BL$115, match($A84,'Internal Staffing Calculator'!$B$9:$B169,0),match(BA$5,'Internal Staffing Calculator'!$R$7:$BL$7,0)),"")</f>
        <v/>
      </c>
    </row>
    <row r="85">
      <c r="A85" s="705"/>
      <c r="B85" s="812" t="str">
        <f t="array" ref="B85">iferror(index('Internal Staffing Calculator'!P:P,match(A85,'Internal Staffing Calculator'!B:B,0)),"")</f>
        <v/>
      </c>
      <c r="C85" s="813" t="str">
        <f t="array" ref="C85">iferror(index('Internal Staffing Calculator'!BM:BM,match(A85,'Internal Staffing Calculator'!B:B,0)),"")</f>
        <v/>
      </c>
      <c r="D85" s="814" t="str">
        <f t="array" ref="D85">iferror(index('Internal Staffing Calculator'!F:F,match(A85,'Internal Staffing Calculator'!B:B,0)),"")</f>
        <v/>
      </c>
      <c r="E85" s="815">
        <f t="shared" si="4"/>
        <v>0</v>
      </c>
      <c r="F85" s="615"/>
      <c r="G85" s="699" t="str">
        <f t="array" ref="G85">iferror(index('Internal Staffing Calculator'!$R$9:$BL$115, match($A85,'Internal Staffing Calculator'!$B$9:$B169,0),match(G$5,'Internal Staffing Calculator'!$R$7:$BL$7,0)),"")</f>
        <v/>
      </c>
      <c r="H85" s="699" t="str">
        <f t="array" ref="H85">iferror(index('Internal Staffing Calculator'!$R$9:$BL$115, match($A85,'Internal Staffing Calculator'!$B$9:$B169,0),match(H$5,'Internal Staffing Calculator'!$R$7:$BL$7,0)),"")</f>
        <v/>
      </c>
      <c r="I85" s="699" t="str">
        <f t="array" ref="I85">iferror(index('Internal Staffing Calculator'!$R$9:$BL$115, match($A85,'Internal Staffing Calculator'!$B$9:$B169,0),match(I$5,'Internal Staffing Calculator'!$R$7:$BL$7,0)),"")</f>
        <v/>
      </c>
      <c r="J85" s="699" t="str">
        <f t="array" ref="J85">iferror(index('Internal Staffing Calculator'!$R$9:$BL$115, match($A85,'Internal Staffing Calculator'!$B$9:$B169,0),match(J$5,'Internal Staffing Calculator'!$R$7:$BL$7,0)),"")</f>
        <v/>
      </c>
      <c r="K85" s="699" t="str">
        <f t="array" ref="K85">iferror(index('Internal Staffing Calculator'!$R$9:$BL$115, match($A85,'Internal Staffing Calculator'!$B$9:$B169,0),match(K$5,'Internal Staffing Calculator'!$R$7:$BL$7,0)),"")</f>
        <v/>
      </c>
      <c r="L85" s="699" t="str">
        <f t="array" ref="L85">iferror(index('Internal Staffing Calculator'!$R$9:$BL$115, match($A85,'Internal Staffing Calculator'!$B$9:$B169,0),match(L$5,'Internal Staffing Calculator'!$R$7:$BL$7,0)),"")</f>
        <v/>
      </c>
      <c r="M85" s="699" t="str">
        <f t="array" ref="M85">iferror(index('Internal Staffing Calculator'!$R$9:$BL$115, match($A85,'Internal Staffing Calculator'!$B$9:$B169,0),match(M$5,'Internal Staffing Calculator'!$R$7:$BL$7,0)),"")</f>
        <v/>
      </c>
      <c r="N85" s="699" t="str">
        <f t="array" ref="N85">iferror(index('Internal Staffing Calculator'!$R$9:$BL$115, match($A85,'Internal Staffing Calculator'!$B$9:$B169,0),match(N$5,'Internal Staffing Calculator'!$R$7:$BL$7,0)),"")</f>
        <v/>
      </c>
      <c r="O85" s="699" t="str">
        <f t="array" ref="O85">iferror(index('Internal Staffing Calculator'!$R$9:$BL$115, match($A85,'Internal Staffing Calculator'!$B$9:$B169,0),match(O$5,'Internal Staffing Calculator'!$R$7:$BL$7,0)),"")</f>
        <v/>
      </c>
      <c r="P85" s="699" t="str">
        <f t="array" ref="P85">iferror(index('Internal Staffing Calculator'!$R$9:$BL$115, match($A85,'Internal Staffing Calculator'!$B$9:$B169,0),match(P$5,'Internal Staffing Calculator'!$R$7:$BL$7,0)),"")</f>
        <v/>
      </c>
      <c r="Q85" s="699" t="str">
        <f t="array" ref="Q85">iferror(index('Internal Staffing Calculator'!$R$9:$BL$115, match($A85,'Internal Staffing Calculator'!$B$9:$B169,0),match(Q$5,'Internal Staffing Calculator'!$R$7:$BL$7,0)),"")</f>
        <v/>
      </c>
      <c r="R85" s="699" t="str">
        <f t="array" ref="R85">iferror(index('Internal Staffing Calculator'!$R$9:$BL$115, match($A85,'Internal Staffing Calculator'!$B$9:$B169,0),match(R$5,'Internal Staffing Calculator'!$R$7:$BL$7,0)),"")</f>
        <v/>
      </c>
      <c r="S85" s="699" t="str">
        <f t="array" ref="S85">iferror(index('Internal Staffing Calculator'!$R$9:$BL$115, match($A85,'Internal Staffing Calculator'!$B$9:$B169,0),match(S$5,'Internal Staffing Calculator'!$R$7:$BL$7,0)),"")</f>
        <v/>
      </c>
      <c r="T85" s="699" t="str">
        <f t="array" ref="T85">iferror(index('Internal Staffing Calculator'!$R$9:$BL$115, match($A85,'Internal Staffing Calculator'!$B$9:$B169,0),match(T$5,'Internal Staffing Calculator'!$R$7:$BL$7,0)),"")</f>
        <v/>
      </c>
      <c r="U85" s="699" t="str">
        <f t="array" ref="U85">iferror(index('Internal Staffing Calculator'!$R$9:$BL$115, match($A85,'Internal Staffing Calculator'!$B$9:$B169,0),match(U$5,'Internal Staffing Calculator'!$R$7:$BL$7,0)),"")</f>
        <v/>
      </c>
      <c r="V85" s="699" t="str">
        <f t="array" ref="V85">iferror(index('Internal Staffing Calculator'!$R$9:$BL$115, match($A85,'Internal Staffing Calculator'!$B$9:$B169,0),match(V$5,'Internal Staffing Calculator'!$R$7:$BL$7,0)),"")</f>
        <v/>
      </c>
      <c r="W85" s="699" t="str">
        <f t="array" ref="W85">iferror(index('Internal Staffing Calculator'!$R$9:$BL$115, match($A85,'Internal Staffing Calculator'!$B$9:$B169,0),match(W$5,'Internal Staffing Calculator'!$R$7:$BL$7,0)),"")</f>
        <v/>
      </c>
      <c r="X85" s="699" t="str">
        <f t="array" ref="X85">iferror(index('Internal Staffing Calculator'!$R$9:$BL$115, match($A85,'Internal Staffing Calculator'!$B$9:$B169,0),match(X$5,'Internal Staffing Calculator'!$R$7:$BL$7,0)),"")</f>
        <v/>
      </c>
      <c r="Y85" s="699" t="str">
        <f t="array" ref="Y85">iferror(index('Internal Staffing Calculator'!$R$9:$BL$115, match($A85,'Internal Staffing Calculator'!$B$9:$B169,0),match(Y$5,'Internal Staffing Calculator'!$R$7:$BL$7,0)),"")</f>
        <v/>
      </c>
      <c r="Z85" s="699" t="str">
        <f t="array" ref="Z85">iferror(index('Internal Staffing Calculator'!$R$9:$BL$115, match($A85,'Internal Staffing Calculator'!$B$9:$B169,0),match(Z$5,'Internal Staffing Calculator'!$R$7:$BL$7,0)),"")</f>
        <v/>
      </c>
      <c r="AA85" s="699" t="str">
        <f t="array" ref="AA85">iferror(index('Internal Staffing Calculator'!$R$9:$BL$115, match($A85,'Internal Staffing Calculator'!$B$9:$B169,0),match(AA$5,'Internal Staffing Calculator'!$R$7:$BL$7,0)),"")</f>
        <v/>
      </c>
      <c r="AB85" s="699" t="str">
        <f t="array" ref="AB85">iferror(index('Internal Staffing Calculator'!$R$9:$BL$115, match($A85,'Internal Staffing Calculator'!$B$9:$B169,0),match(AB$5,'Internal Staffing Calculator'!$R$7:$BL$7,0)),"")</f>
        <v/>
      </c>
      <c r="AC85" s="699" t="str">
        <f t="array" ref="AC85">iferror(index('Internal Staffing Calculator'!$R$9:$BL$115, match($A85,'Internal Staffing Calculator'!$B$9:$B169,0),match(AC$5,'Internal Staffing Calculator'!$R$7:$BL$7,0)),"")</f>
        <v/>
      </c>
      <c r="AD85" s="699" t="str">
        <f t="array" ref="AD85">iferror(index('Internal Staffing Calculator'!$R$9:$BL$115, match($A85,'Internal Staffing Calculator'!$B$9:$B169,0),match(AD$5,'Internal Staffing Calculator'!$R$7:$BL$7,0)),"")</f>
        <v/>
      </c>
      <c r="AE85" s="699" t="str">
        <f t="array" ref="AE85">iferror(index('Internal Staffing Calculator'!$R$9:$BL$115, match($A85,'Internal Staffing Calculator'!$B$9:$B169,0),match(AE$5,'Internal Staffing Calculator'!$R$7:$BL$7,0)),"")</f>
        <v/>
      </c>
      <c r="AF85" s="699" t="str">
        <f t="array" ref="AF85">iferror(index('Internal Staffing Calculator'!$R$9:$BL$115, match($A85,'Internal Staffing Calculator'!$B$9:$B169,0),match(AF$5,'Internal Staffing Calculator'!$R$7:$BL$7,0)),"")</f>
        <v/>
      </c>
      <c r="AG85" s="699" t="str">
        <f t="array" ref="AG85">iferror(index('Internal Staffing Calculator'!$R$9:$BL$115, match($A85,'Internal Staffing Calculator'!$B$9:$B169,0),match(AG$5,'Internal Staffing Calculator'!$R$7:$BL$7,0)),"")</f>
        <v/>
      </c>
      <c r="AH85" s="699" t="str">
        <f t="array" ref="AH85">iferror(index('Internal Staffing Calculator'!$R$9:$BL$115, match($A85,'Internal Staffing Calculator'!$B$9:$B169,0),match(AH$5,'Internal Staffing Calculator'!$R$7:$BL$7,0)),"")</f>
        <v/>
      </c>
      <c r="AI85" s="699" t="str">
        <f t="array" ref="AI85">iferror(index('Internal Staffing Calculator'!$R$9:$BL$115, match($A85,'Internal Staffing Calculator'!$B$9:$B169,0),match(AI$5,'Internal Staffing Calculator'!$R$7:$BL$7,0)),"")</f>
        <v/>
      </c>
      <c r="AJ85" s="699" t="str">
        <f t="array" ref="AJ85">iferror(index('Internal Staffing Calculator'!$R$9:$BL$115, match($A85,'Internal Staffing Calculator'!$B$9:$B169,0),match(AJ$5,'Internal Staffing Calculator'!$R$7:$BL$7,0)),"")</f>
        <v/>
      </c>
      <c r="AK85" s="699" t="str">
        <f t="array" ref="AK85">iferror(index('Internal Staffing Calculator'!$R$9:$BL$115, match($A85,'Internal Staffing Calculator'!$B$9:$B169,0),match(AK$5,'Internal Staffing Calculator'!$R$7:$BL$7,0)),"")</f>
        <v/>
      </c>
      <c r="AL85" s="699" t="str">
        <f t="array" ref="AL85">iferror(index('Internal Staffing Calculator'!$R$9:$BL$115, match($A85,'Internal Staffing Calculator'!$B$9:$B169,0),match(AL$5,'Internal Staffing Calculator'!$R$7:$BL$7,0)),"")</f>
        <v/>
      </c>
      <c r="AM85" s="699" t="str">
        <f t="array" ref="AM85">iferror(index('Internal Staffing Calculator'!$R$9:$BL$115, match($A85,'Internal Staffing Calculator'!$B$9:$B169,0),match(AM$5,'Internal Staffing Calculator'!$R$7:$BL$7,0)),"")</f>
        <v/>
      </c>
      <c r="AN85" s="699" t="str">
        <f t="array" ref="AN85">iferror(index('Internal Staffing Calculator'!$R$9:$BL$115, match($A85,'Internal Staffing Calculator'!$B$9:$B169,0),match(AN$5,'Internal Staffing Calculator'!$R$7:$BL$7,0)),"")</f>
        <v/>
      </c>
      <c r="AO85" s="699" t="str">
        <f t="array" ref="AO85">iferror(index('Internal Staffing Calculator'!$R$9:$BL$115, match($A85,'Internal Staffing Calculator'!$B$9:$B169,0),match(AO$5,'Internal Staffing Calculator'!$R$7:$BL$7,0)),"")</f>
        <v/>
      </c>
      <c r="AP85" s="699" t="str">
        <f t="array" ref="AP85">iferror(index('Internal Staffing Calculator'!$R$9:$BL$115, match($A85,'Internal Staffing Calculator'!$B$9:$B169,0),match(AP$5,'Internal Staffing Calculator'!$R$7:$BL$7,0)),"")</f>
        <v/>
      </c>
      <c r="AQ85" s="699" t="str">
        <f t="array" ref="AQ85">iferror(index('Internal Staffing Calculator'!$R$9:$BL$115, match($A85,'Internal Staffing Calculator'!$B$9:$B169,0),match(AQ$5,'Internal Staffing Calculator'!$R$7:$BL$7,0)),"")</f>
        <v/>
      </c>
      <c r="AR85" s="699" t="str">
        <f t="array" ref="AR85">iferror(index('Internal Staffing Calculator'!$R$9:$BL$115, match($A85,'Internal Staffing Calculator'!$B$9:$B169,0),match(AR$5,'Internal Staffing Calculator'!$R$7:$BL$7,0)),"")</f>
        <v/>
      </c>
      <c r="AS85" s="699" t="str">
        <f t="array" ref="AS85">iferror(index('Internal Staffing Calculator'!$R$9:$BL$115, match($A85,'Internal Staffing Calculator'!$B$9:$B169,0),match(AS$5,'Internal Staffing Calculator'!$R$7:$BL$7,0)),"")</f>
        <v/>
      </c>
      <c r="AT85" s="699" t="str">
        <f t="array" ref="AT85">iferror(index('Internal Staffing Calculator'!$R$9:$BL$115, match($A85,'Internal Staffing Calculator'!$B$9:$B169,0),match(AT$5,'Internal Staffing Calculator'!$R$7:$BL$7,0)),"")</f>
        <v/>
      </c>
      <c r="AU85" s="699" t="str">
        <f t="array" ref="AU85">iferror(index('Internal Staffing Calculator'!$R$9:$BL$115, match($A85,'Internal Staffing Calculator'!$B$9:$B169,0),match(AU$5,'Internal Staffing Calculator'!$R$7:$BL$7,0)),"")</f>
        <v/>
      </c>
      <c r="AV85" s="699" t="str">
        <f t="array" ref="AV85">iferror(index('Internal Staffing Calculator'!$R$9:$BL$115, match($A85,'Internal Staffing Calculator'!$B$9:$B169,0),match(AV$5,'Internal Staffing Calculator'!$R$7:$BL$7,0)),"")</f>
        <v/>
      </c>
      <c r="AW85" s="699" t="str">
        <f t="array" ref="AW85">iferror(index('Internal Staffing Calculator'!$R$9:$BL$115, match($A85,'Internal Staffing Calculator'!$B$9:$B169,0),match(AW$5,'Internal Staffing Calculator'!$R$7:$BL$7,0)),"")</f>
        <v/>
      </c>
      <c r="AX85" s="699" t="str">
        <f t="array" ref="AX85">iferror(index('Internal Staffing Calculator'!$R$9:$BL$115, match($A85,'Internal Staffing Calculator'!$B$9:$B169,0),match(AX$5,'Internal Staffing Calculator'!$R$7:$BL$7,0)),"")</f>
        <v/>
      </c>
      <c r="AY85" s="699" t="str">
        <f t="array" ref="AY85">iferror(index('Internal Staffing Calculator'!$R$9:$BL$115, match($A85,'Internal Staffing Calculator'!$B$9:$B169,0),match(AY$5,'Internal Staffing Calculator'!$R$7:$BL$7,0)),"")</f>
        <v/>
      </c>
      <c r="AZ85" s="699" t="str">
        <f t="array" ref="AZ85">iferror(index('Internal Staffing Calculator'!$R$9:$BL$115, match($A85,'Internal Staffing Calculator'!$B$9:$B169,0),match(AZ$5,'Internal Staffing Calculator'!$R$7:$BL$7,0)),"")</f>
        <v/>
      </c>
      <c r="BA85" s="699" t="str">
        <f t="array" ref="BA85">iferror(index('Internal Staffing Calculator'!$R$9:$BL$115, match($A85,'Internal Staffing Calculator'!$B$9:$B169,0),match(BA$5,'Internal Staffing Calculator'!$R$7:$BL$7,0)),"")</f>
        <v/>
      </c>
    </row>
    <row r="86">
      <c r="A86" s="705"/>
      <c r="B86" s="812" t="str">
        <f t="array" ref="B86">iferror(index('Internal Staffing Calculator'!P:P,match(A86,'Internal Staffing Calculator'!B:B,0)),"")</f>
        <v/>
      </c>
      <c r="C86" s="813" t="str">
        <f t="array" ref="C86">iferror(index('Internal Staffing Calculator'!BM:BM,match(A86,'Internal Staffing Calculator'!B:B,0)),"")</f>
        <v/>
      </c>
      <c r="D86" s="814" t="str">
        <f t="array" ref="D86">iferror(index('Internal Staffing Calculator'!F:F,match(A86,'Internal Staffing Calculator'!B:B,0)),"")</f>
        <v/>
      </c>
      <c r="E86" s="815">
        <f t="shared" si="4"/>
        <v>0</v>
      </c>
      <c r="F86" s="615"/>
      <c r="G86" s="699" t="str">
        <f t="array" ref="G86">iferror(index('Internal Staffing Calculator'!$R$9:$BL$115, match($A86,'Internal Staffing Calculator'!$B$9:$B169,0),match(G$5,'Internal Staffing Calculator'!$R$7:$BL$7,0)),"")</f>
        <v/>
      </c>
      <c r="H86" s="699" t="str">
        <f t="array" ref="H86">iferror(index('Internal Staffing Calculator'!$R$9:$BL$115, match($A86,'Internal Staffing Calculator'!$B$9:$B169,0),match(H$5,'Internal Staffing Calculator'!$R$7:$BL$7,0)),"")</f>
        <v/>
      </c>
      <c r="I86" s="699" t="str">
        <f t="array" ref="I86">iferror(index('Internal Staffing Calculator'!$R$9:$BL$115, match($A86,'Internal Staffing Calculator'!$B$9:$B169,0),match(I$5,'Internal Staffing Calculator'!$R$7:$BL$7,0)),"")</f>
        <v/>
      </c>
      <c r="J86" s="699" t="str">
        <f t="array" ref="J86">iferror(index('Internal Staffing Calculator'!$R$9:$BL$115, match($A86,'Internal Staffing Calculator'!$B$9:$B169,0),match(J$5,'Internal Staffing Calculator'!$R$7:$BL$7,0)),"")</f>
        <v/>
      </c>
      <c r="K86" s="699" t="str">
        <f t="array" ref="K86">iferror(index('Internal Staffing Calculator'!$R$9:$BL$115, match($A86,'Internal Staffing Calculator'!$B$9:$B169,0),match(K$5,'Internal Staffing Calculator'!$R$7:$BL$7,0)),"")</f>
        <v/>
      </c>
      <c r="L86" s="699" t="str">
        <f t="array" ref="L86">iferror(index('Internal Staffing Calculator'!$R$9:$BL$115, match($A86,'Internal Staffing Calculator'!$B$9:$B169,0),match(L$5,'Internal Staffing Calculator'!$R$7:$BL$7,0)),"")</f>
        <v/>
      </c>
      <c r="M86" s="699" t="str">
        <f t="array" ref="M86">iferror(index('Internal Staffing Calculator'!$R$9:$BL$115, match($A86,'Internal Staffing Calculator'!$B$9:$B169,0),match(M$5,'Internal Staffing Calculator'!$R$7:$BL$7,0)),"")</f>
        <v/>
      </c>
      <c r="N86" s="699" t="str">
        <f t="array" ref="N86">iferror(index('Internal Staffing Calculator'!$R$9:$BL$115, match($A86,'Internal Staffing Calculator'!$B$9:$B169,0),match(N$5,'Internal Staffing Calculator'!$R$7:$BL$7,0)),"")</f>
        <v/>
      </c>
      <c r="O86" s="699" t="str">
        <f t="array" ref="O86">iferror(index('Internal Staffing Calculator'!$R$9:$BL$115, match($A86,'Internal Staffing Calculator'!$B$9:$B169,0),match(O$5,'Internal Staffing Calculator'!$R$7:$BL$7,0)),"")</f>
        <v/>
      </c>
      <c r="P86" s="699" t="str">
        <f t="array" ref="P86">iferror(index('Internal Staffing Calculator'!$R$9:$BL$115, match($A86,'Internal Staffing Calculator'!$B$9:$B169,0),match(P$5,'Internal Staffing Calculator'!$R$7:$BL$7,0)),"")</f>
        <v/>
      </c>
      <c r="Q86" s="699" t="str">
        <f t="array" ref="Q86">iferror(index('Internal Staffing Calculator'!$R$9:$BL$115, match($A86,'Internal Staffing Calculator'!$B$9:$B169,0),match(Q$5,'Internal Staffing Calculator'!$R$7:$BL$7,0)),"")</f>
        <v/>
      </c>
      <c r="R86" s="699" t="str">
        <f t="array" ref="R86">iferror(index('Internal Staffing Calculator'!$R$9:$BL$115, match($A86,'Internal Staffing Calculator'!$B$9:$B169,0),match(R$5,'Internal Staffing Calculator'!$R$7:$BL$7,0)),"")</f>
        <v/>
      </c>
      <c r="S86" s="699" t="str">
        <f t="array" ref="S86">iferror(index('Internal Staffing Calculator'!$R$9:$BL$115, match($A86,'Internal Staffing Calculator'!$B$9:$B169,0),match(S$5,'Internal Staffing Calculator'!$R$7:$BL$7,0)),"")</f>
        <v/>
      </c>
      <c r="T86" s="699" t="str">
        <f t="array" ref="T86">iferror(index('Internal Staffing Calculator'!$R$9:$BL$115, match($A86,'Internal Staffing Calculator'!$B$9:$B169,0),match(T$5,'Internal Staffing Calculator'!$R$7:$BL$7,0)),"")</f>
        <v/>
      </c>
      <c r="U86" s="699" t="str">
        <f t="array" ref="U86">iferror(index('Internal Staffing Calculator'!$R$9:$BL$115, match($A86,'Internal Staffing Calculator'!$B$9:$B169,0),match(U$5,'Internal Staffing Calculator'!$R$7:$BL$7,0)),"")</f>
        <v/>
      </c>
      <c r="V86" s="699" t="str">
        <f t="array" ref="V86">iferror(index('Internal Staffing Calculator'!$R$9:$BL$115, match($A86,'Internal Staffing Calculator'!$B$9:$B169,0),match(V$5,'Internal Staffing Calculator'!$R$7:$BL$7,0)),"")</f>
        <v/>
      </c>
      <c r="W86" s="699" t="str">
        <f t="array" ref="W86">iferror(index('Internal Staffing Calculator'!$R$9:$BL$115, match($A86,'Internal Staffing Calculator'!$B$9:$B169,0),match(W$5,'Internal Staffing Calculator'!$R$7:$BL$7,0)),"")</f>
        <v/>
      </c>
      <c r="X86" s="699" t="str">
        <f t="array" ref="X86">iferror(index('Internal Staffing Calculator'!$R$9:$BL$115, match($A86,'Internal Staffing Calculator'!$B$9:$B169,0),match(X$5,'Internal Staffing Calculator'!$R$7:$BL$7,0)),"")</f>
        <v/>
      </c>
      <c r="Y86" s="699" t="str">
        <f t="array" ref="Y86">iferror(index('Internal Staffing Calculator'!$R$9:$BL$115, match($A86,'Internal Staffing Calculator'!$B$9:$B169,0),match(Y$5,'Internal Staffing Calculator'!$R$7:$BL$7,0)),"")</f>
        <v/>
      </c>
      <c r="Z86" s="699" t="str">
        <f t="array" ref="Z86">iferror(index('Internal Staffing Calculator'!$R$9:$BL$115, match($A86,'Internal Staffing Calculator'!$B$9:$B169,0),match(Z$5,'Internal Staffing Calculator'!$R$7:$BL$7,0)),"")</f>
        <v/>
      </c>
      <c r="AA86" s="699" t="str">
        <f t="array" ref="AA86">iferror(index('Internal Staffing Calculator'!$R$9:$BL$115, match($A86,'Internal Staffing Calculator'!$B$9:$B169,0),match(AA$5,'Internal Staffing Calculator'!$R$7:$BL$7,0)),"")</f>
        <v/>
      </c>
      <c r="AB86" s="699" t="str">
        <f t="array" ref="AB86">iferror(index('Internal Staffing Calculator'!$R$9:$BL$115, match($A86,'Internal Staffing Calculator'!$B$9:$B169,0),match(AB$5,'Internal Staffing Calculator'!$R$7:$BL$7,0)),"")</f>
        <v/>
      </c>
      <c r="AC86" s="699" t="str">
        <f t="array" ref="AC86">iferror(index('Internal Staffing Calculator'!$R$9:$BL$115, match($A86,'Internal Staffing Calculator'!$B$9:$B169,0),match(AC$5,'Internal Staffing Calculator'!$R$7:$BL$7,0)),"")</f>
        <v/>
      </c>
      <c r="AD86" s="699" t="str">
        <f t="array" ref="AD86">iferror(index('Internal Staffing Calculator'!$R$9:$BL$115, match($A86,'Internal Staffing Calculator'!$B$9:$B169,0),match(AD$5,'Internal Staffing Calculator'!$R$7:$BL$7,0)),"")</f>
        <v/>
      </c>
      <c r="AE86" s="699" t="str">
        <f t="array" ref="AE86">iferror(index('Internal Staffing Calculator'!$R$9:$BL$115, match($A86,'Internal Staffing Calculator'!$B$9:$B169,0),match(AE$5,'Internal Staffing Calculator'!$R$7:$BL$7,0)),"")</f>
        <v/>
      </c>
      <c r="AF86" s="699" t="str">
        <f t="array" ref="AF86">iferror(index('Internal Staffing Calculator'!$R$9:$BL$115, match($A86,'Internal Staffing Calculator'!$B$9:$B169,0),match(AF$5,'Internal Staffing Calculator'!$R$7:$BL$7,0)),"")</f>
        <v/>
      </c>
      <c r="AG86" s="699" t="str">
        <f t="array" ref="AG86">iferror(index('Internal Staffing Calculator'!$R$9:$BL$115, match($A86,'Internal Staffing Calculator'!$B$9:$B169,0),match(AG$5,'Internal Staffing Calculator'!$R$7:$BL$7,0)),"")</f>
        <v/>
      </c>
      <c r="AH86" s="699" t="str">
        <f t="array" ref="AH86">iferror(index('Internal Staffing Calculator'!$R$9:$BL$115, match($A86,'Internal Staffing Calculator'!$B$9:$B169,0),match(AH$5,'Internal Staffing Calculator'!$R$7:$BL$7,0)),"")</f>
        <v/>
      </c>
      <c r="AI86" s="699" t="str">
        <f t="array" ref="AI86">iferror(index('Internal Staffing Calculator'!$R$9:$BL$115, match($A86,'Internal Staffing Calculator'!$B$9:$B169,0),match(AI$5,'Internal Staffing Calculator'!$R$7:$BL$7,0)),"")</f>
        <v/>
      </c>
      <c r="AJ86" s="699" t="str">
        <f t="array" ref="AJ86">iferror(index('Internal Staffing Calculator'!$R$9:$BL$115, match($A86,'Internal Staffing Calculator'!$B$9:$B169,0),match(AJ$5,'Internal Staffing Calculator'!$R$7:$BL$7,0)),"")</f>
        <v/>
      </c>
      <c r="AK86" s="699" t="str">
        <f t="array" ref="AK86">iferror(index('Internal Staffing Calculator'!$R$9:$BL$115, match($A86,'Internal Staffing Calculator'!$B$9:$B169,0),match(AK$5,'Internal Staffing Calculator'!$R$7:$BL$7,0)),"")</f>
        <v/>
      </c>
      <c r="AL86" s="699" t="str">
        <f t="array" ref="AL86">iferror(index('Internal Staffing Calculator'!$R$9:$BL$115, match($A86,'Internal Staffing Calculator'!$B$9:$B169,0),match(AL$5,'Internal Staffing Calculator'!$R$7:$BL$7,0)),"")</f>
        <v/>
      </c>
      <c r="AM86" s="699" t="str">
        <f t="array" ref="AM86">iferror(index('Internal Staffing Calculator'!$R$9:$BL$115, match($A86,'Internal Staffing Calculator'!$B$9:$B169,0),match(AM$5,'Internal Staffing Calculator'!$R$7:$BL$7,0)),"")</f>
        <v/>
      </c>
      <c r="AN86" s="699" t="str">
        <f t="array" ref="AN86">iferror(index('Internal Staffing Calculator'!$R$9:$BL$115, match($A86,'Internal Staffing Calculator'!$B$9:$B169,0),match(AN$5,'Internal Staffing Calculator'!$R$7:$BL$7,0)),"")</f>
        <v/>
      </c>
      <c r="AO86" s="699" t="str">
        <f t="array" ref="AO86">iferror(index('Internal Staffing Calculator'!$R$9:$BL$115, match($A86,'Internal Staffing Calculator'!$B$9:$B169,0),match(AO$5,'Internal Staffing Calculator'!$R$7:$BL$7,0)),"")</f>
        <v/>
      </c>
      <c r="AP86" s="699" t="str">
        <f t="array" ref="AP86">iferror(index('Internal Staffing Calculator'!$R$9:$BL$115, match($A86,'Internal Staffing Calculator'!$B$9:$B169,0),match(AP$5,'Internal Staffing Calculator'!$R$7:$BL$7,0)),"")</f>
        <v/>
      </c>
      <c r="AQ86" s="699" t="str">
        <f t="array" ref="AQ86">iferror(index('Internal Staffing Calculator'!$R$9:$BL$115, match($A86,'Internal Staffing Calculator'!$B$9:$B169,0),match(AQ$5,'Internal Staffing Calculator'!$R$7:$BL$7,0)),"")</f>
        <v/>
      </c>
      <c r="AR86" s="699" t="str">
        <f t="array" ref="AR86">iferror(index('Internal Staffing Calculator'!$R$9:$BL$115, match($A86,'Internal Staffing Calculator'!$B$9:$B169,0),match(AR$5,'Internal Staffing Calculator'!$R$7:$BL$7,0)),"")</f>
        <v/>
      </c>
      <c r="AS86" s="699" t="str">
        <f t="array" ref="AS86">iferror(index('Internal Staffing Calculator'!$R$9:$BL$115, match($A86,'Internal Staffing Calculator'!$B$9:$B169,0),match(AS$5,'Internal Staffing Calculator'!$R$7:$BL$7,0)),"")</f>
        <v/>
      </c>
      <c r="AT86" s="699" t="str">
        <f t="array" ref="AT86">iferror(index('Internal Staffing Calculator'!$R$9:$BL$115, match($A86,'Internal Staffing Calculator'!$B$9:$B169,0),match(AT$5,'Internal Staffing Calculator'!$R$7:$BL$7,0)),"")</f>
        <v/>
      </c>
      <c r="AU86" s="699" t="str">
        <f t="array" ref="AU86">iferror(index('Internal Staffing Calculator'!$R$9:$BL$115, match($A86,'Internal Staffing Calculator'!$B$9:$B169,0),match(AU$5,'Internal Staffing Calculator'!$R$7:$BL$7,0)),"")</f>
        <v/>
      </c>
      <c r="AV86" s="699" t="str">
        <f t="array" ref="AV86">iferror(index('Internal Staffing Calculator'!$R$9:$BL$115, match($A86,'Internal Staffing Calculator'!$B$9:$B169,0),match(AV$5,'Internal Staffing Calculator'!$R$7:$BL$7,0)),"")</f>
        <v/>
      </c>
      <c r="AW86" s="699" t="str">
        <f t="array" ref="AW86">iferror(index('Internal Staffing Calculator'!$R$9:$BL$115, match($A86,'Internal Staffing Calculator'!$B$9:$B169,0),match(AW$5,'Internal Staffing Calculator'!$R$7:$BL$7,0)),"")</f>
        <v/>
      </c>
      <c r="AX86" s="699" t="str">
        <f t="array" ref="AX86">iferror(index('Internal Staffing Calculator'!$R$9:$BL$115, match($A86,'Internal Staffing Calculator'!$B$9:$B169,0),match(AX$5,'Internal Staffing Calculator'!$R$7:$BL$7,0)),"")</f>
        <v/>
      </c>
      <c r="AY86" s="699" t="str">
        <f t="array" ref="AY86">iferror(index('Internal Staffing Calculator'!$R$9:$BL$115, match($A86,'Internal Staffing Calculator'!$B$9:$B169,0),match(AY$5,'Internal Staffing Calculator'!$R$7:$BL$7,0)),"")</f>
        <v/>
      </c>
      <c r="AZ86" s="699" t="str">
        <f t="array" ref="AZ86">iferror(index('Internal Staffing Calculator'!$R$9:$BL$115, match($A86,'Internal Staffing Calculator'!$B$9:$B169,0),match(AZ$5,'Internal Staffing Calculator'!$R$7:$BL$7,0)),"")</f>
        <v/>
      </c>
      <c r="BA86" s="699" t="str">
        <f t="array" ref="BA86">iferror(index('Internal Staffing Calculator'!$R$9:$BL$115, match($A86,'Internal Staffing Calculator'!$B$9:$B169,0),match(BA$5,'Internal Staffing Calculator'!$R$7:$BL$7,0)),"")</f>
        <v/>
      </c>
    </row>
    <row r="87">
      <c r="A87" s="705"/>
      <c r="B87" s="812" t="str">
        <f t="array" ref="B87">iferror(index('Internal Staffing Calculator'!P:P,match(A87,'Internal Staffing Calculator'!B:B,0)),"")</f>
        <v/>
      </c>
      <c r="C87" s="813" t="str">
        <f t="array" ref="C87">iferror(index('Internal Staffing Calculator'!BM:BM,match(A87,'Internal Staffing Calculator'!B:B,0)),"")</f>
        <v/>
      </c>
      <c r="D87" s="814" t="str">
        <f t="array" ref="D87">iferror(index('Internal Staffing Calculator'!F:F,match(A87,'Internal Staffing Calculator'!B:B,0)),"")</f>
        <v/>
      </c>
      <c r="E87" s="815">
        <f t="shared" si="4"/>
        <v>0</v>
      </c>
      <c r="F87" s="615"/>
      <c r="G87" s="699" t="str">
        <f t="array" ref="G87">iferror(index('Internal Staffing Calculator'!$R$9:$BL$115, match($A87,'Internal Staffing Calculator'!$B$9:$B169,0),match(G$5,'Internal Staffing Calculator'!$R$7:$BL$7,0)),"")</f>
        <v/>
      </c>
      <c r="H87" s="699" t="str">
        <f t="array" ref="H87">iferror(index('Internal Staffing Calculator'!$R$9:$BL$115, match($A87,'Internal Staffing Calculator'!$B$9:$B169,0),match(H$5,'Internal Staffing Calculator'!$R$7:$BL$7,0)),"")</f>
        <v/>
      </c>
      <c r="I87" s="699" t="str">
        <f t="array" ref="I87">iferror(index('Internal Staffing Calculator'!$R$9:$BL$115, match($A87,'Internal Staffing Calculator'!$B$9:$B169,0),match(I$5,'Internal Staffing Calculator'!$R$7:$BL$7,0)),"")</f>
        <v/>
      </c>
      <c r="J87" s="699" t="str">
        <f t="array" ref="J87">iferror(index('Internal Staffing Calculator'!$R$9:$BL$115, match($A87,'Internal Staffing Calculator'!$B$9:$B169,0),match(J$5,'Internal Staffing Calculator'!$R$7:$BL$7,0)),"")</f>
        <v/>
      </c>
      <c r="K87" s="699" t="str">
        <f t="array" ref="K87">iferror(index('Internal Staffing Calculator'!$R$9:$BL$115, match($A87,'Internal Staffing Calculator'!$B$9:$B169,0),match(K$5,'Internal Staffing Calculator'!$R$7:$BL$7,0)),"")</f>
        <v/>
      </c>
      <c r="L87" s="699" t="str">
        <f t="array" ref="L87">iferror(index('Internal Staffing Calculator'!$R$9:$BL$115, match($A87,'Internal Staffing Calculator'!$B$9:$B169,0),match(L$5,'Internal Staffing Calculator'!$R$7:$BL$7,0)),"")</f>
        <v/>
      </c>
      <c r="M87" s="699" t="str">
        <f t="array" ref="M87">iferror(index('Internal Staffing Calculator'!$R$9:$BL$115, match($A87,'Internal Staffing Calculator'!$B$9:$B169,0),match(M$5,'Internal Staffing Calculator'!$R$7:$BL$7,0)),"")</f>
        <v/>
      </c>
      <c r="N87" s="699" t="str">
        <f t="array" ref="N87">iferror(index('Internal Staffing Calculator'!$R$9:$BL$115, match($A87,'Internal Staffing Calculator'!$B$9:$B169,0),match(N$5,'Internal Staffing Calculator'!$R$7:$BL$7,0)),"")</f>
        <v/>
      </c>
      <c r="O87" s="699" t="str">
        <f t="array" ref="O87">iferror(index('Internal Staffing Calculator'!$R$9:$BL$115, match($A87,'Internal Staffing Calculator'!$B$9:$B169,0),match(O$5,'Internal Staffing Calculator'!$R$7:$BL$7,0)),"")</f>
        <v/>
      </c>
      <c r="P87" s="699" t="str">
        <f t="array" ref="P87">iferror(index('Internal Staffing Calculator'!$R$9:$BL$115, match($A87,'Internal Staffing Calculator'!$B$9:$B169,0),match(P$5,'Internal Staffing Calculator'!$R$7:$BL$7,0)),"")</f>
        <v/>
      </c>
      <c r="Q87" s="699" t="str">
        <f t="array" ref="Q87">iferror(index('Internal Staffing Calculator'!$R$9:$BL$115, match($A87,'Internal Staffing Calculator'!$B$9:$B169,0),match(Q$5,'Internal Staffing Calculator'!$R$7:$BL$7,0)),"")</f>
        <v/>
      </c>
      <c r="R87" s="699" t="str">
        <f t="array" ref="R87">iferror(index('Internal Staffing Calculator'!$R$9:$BL$115, match($A87,'Internal Staffing Calculator'!$B$9:$B169,0),match(R$5,'Internal Staffing Calculator'!$R$7:$BL$7,0)),"")</f>
        <v/>
      </c>
      <c r="S87" s="699" t="str">
        <f t="array" ref="S87">iferror(index('Internal Staffing Calculator'!$R$9:$BL$115, match($A87,'Internal Staffing Calculator'!$B$9:$B169,0),match(S$5,'Internal Staffing Calculator'!$R$7:$BL$7,0)),"")</f>
        <v/>
      </c>
      <c r="T87" s="699" t="str">
        <f t="array" ref="T87">iferror(index('Internal Staffing Calculator'!$R$9:$BL$115, match($A87,'Internal Staffing Calculator'!$B$9:$B169,0),match(T$5,'Internal Staffing Calculator'!$R$7:$BL$7,0)),"")</f>
        <v/>
      </c>
      <c r="U87" s="699" t="str">
        <f t="array" ref="U87">iferror(index('Internal Staffing Calculator'!$R$9:$BL$115, match($A87,'Internal Staffing Calculator'!$B$9:$B169,0),match(U$5,'Internal Staffing Calculator'!$R$7:$BL$7,0)),"")</f>
        <v/>
      </c>
      <c r="V87" s="699" t="str">
        <f t="array" ref="V87">iferror(index('Internal Staffing Calculator'!$R$9:$BL$115, match($A87,'Internal Staffing Calculator'!$B$9:$B169,0),match(V$5,'Internal Staffing Calculator'!$R$7:$BL$7,0)),"")</f>
        <v/>
      </c>
      <c r="W87" s="699" t="str">
        <f t="array" ref="W87">iferror(index('Internal Staffing Calculator'!$R$9:$BL$115, match($A87,'Internal Staffing Calculator'!$B$9:$B169,0),match(W$5,'Internal Staffing Calculator'!$R$7:$BL$7,0)),"")</f>
        <v/>
      </c>
      <c r="X87" s="699" t="str">
        <f t="array" ref="X87">iferror(index('Internal Staffing Calculator'!$R$9:$BL$115, match($A87,'Internal Staffing Calculator'!$B$9:$B169,0),match(X$5,'Internal Staffing Calculator'!$R$7:$BL$7,0)),"")</f>
        <v/>
      </c>
      <c r="Y87" s="699" t="str">
        <f t="array" ref="Y87">iferror(index('Internal Staffing Calculator'!$R$9:$BL$115, match($A87,'Internal Staffing Calculator'!$B$9:$B169,0),match(Y$5,'Internal Staffing Calculator'!$R$7:$BL$7,0)),"")</f>
        <v/>
      </c>
      <c r="Z87" s="699" t="str">
        <f t="array" ref="Z87">iferror(index('Internal Staffing Calculator'!$R$9:$BL$115, match($A87,'Internal Staffing Calculator'!$B$9:$B169,0),match(Z$5,'Internal Staffing Calculator'!$R$7:$BL$7,0)),"")</f>
        <v/>
      </c>
      <c r="AA87" s="699" t="str">
        <f t="array" ref="AA87">iferror(index('Internal Staffing Calculator'!$R$9:$BL$115, match($A87,'Internal Staffing Calculator'!$B$9:$B169,0),match(AA$5,'Internal Staffing Calculator'!$R$7:$BL$7,0)),"")</f>
        <v/>
      </c>
      <c r="AB87" s="699" t="str">
        <f t="array" ref="AB87">iferror(index('Internal Staffing Calculator'!$R$9:$BL$115, match($A87,'Internal Staffing Calculator'!$B$9:$B169,0),match(AB$5,'Internal Staffing Calculator'!$R$7:$BL$7,0)),"")</f>
        <v/>
      </c>
      <c r="AC87" s="699" t="str">
        <f t="array" ref="AC87">iferror(index('Internal Staffing Calculator'!$R$9:$BL$115, match($A87,'Internal Staffing Calculator'!$B$9:$B169,0),match(AC$5,'Internal Staffing Calculator'!$R$7:$BL$7,0)),"")</f>
        <v/>
      </c>
      <c r="AD87" s="699" t="str">
        <f t="array" ref="AD87">iferror(index('Internal Staffing Calculator'!$R$9:$BL$115, match($A87,'Internal Staffing Calculator'!$B$9:$B169,0),match(AD$5,'Internal Staffing Calculator'!$R$7:$BL$7,0)),"")</f>
        <v/>
      </c>
      <c r="AE87" s="699" t="str">
        <f t="array" ref="AE87">iferror(index('Internal Staffing Calculator'!$R$9:$BL$115, match($A87,'Internal Staffing Calculator'!$B$9:$B169,0),match(AE$5,'Internal Staffing Calculator'!$R$7:$BL$7,0)),"")</f>
        <v/>
      </c>
      <c r="AF87" s="699" t="str">
        <f t="array" ref="AF87">iferror(index('Internal Staffing Calculator'!$R$9:$BL$115, match($A87,'Internal Staffing Calculator'!$B$9:$B169,0),match(AF$5,'Internal Staffing Calculator'!$R$7:$BL$7,0)),"")</f>
        <v/>
      </c>
      <c r="AG87" s="699" t="str">
        <f t="array" ref="AG87">iferror(index('Internal Staffing Calculator'!$R$9:$BL$115, match($A87,'Internal Staffing Calculator'!$B$9:$B169,0),match(AG$5,'Internal Staffing Calculator'!$R$7:$BL$7,0)),"")</f>
        <v/>
      </c>
      <c r="AH87" s="699" t="str">
        <f t="array" ref="AH87">iferror(index('Internal Staffing Calculator'!$R$9:$BL$115, match($A87,'Internal Staffing Calculator'!$B$9:$B169,0),match(AH$5,'Internal Staffing Calculator'!$R$7:$BL$7,0)),"")</f>
        <v/>
      </c>
      <c r="AI87" s="699" t="str">
        <f t="array" ref="AI87">iferror(index('Internal Staffing Calculator'!$R$9:$BL$115, match($A87,'Internal Staffing Calculator'!$B$9:$B169,0),match(AI$5,'Internal Staffing Calculator'!$R$7:$BL$7,0)),"")</f>
        <v/>
      </c>
      <c r="AJ87" s="699" t="str">
        <f t="array" ref="AJ87">iferror(index('Internal Staffing Calculator'!$R$9:$BL$115, match($A87,'Internal Staffing Calculator'!$B$9:$B169,0),match(AJ$5,'Internal Staffing Calculator'!$R$7:$BL$7,0)),"")</f>
        <v/>
      </c>
      <c r="AK87" s="699" t="str">
        <f t="array" ref="AK87">iferror(index('Internal Staffing Calculator'!$R$9:$BL$115, match($A87,'Internal Staffing Calculator'!$B$9:$B169,0),match(AK$5,'Internal Staffing Calculator'!$R$7:$BL$7,0)),"")</f>
        <v/>
      </c>
      <c r="AL87" s="699" t="str">
        <f t="array" ref="AL87">iferror(index('Internal Staffing Calculator'!$R$9:$BL$115, match($A87,'Internal Staffing Calculator'!$B$9:$B169,0),match(AL$5,'Internal Staffing Calculator'!$R$7:$BL$7,0)),"")</f>
        <v/>
      </c>
      <c r="AM87" s="699" t="str">
        <f t="array" ref="AM87">iferror(index('Internal Staffing Calculator'!$R$9:$BL$115, match($A87,'Internal Staffing Calculator'!$B$9:$B169,0),match(AM$5,'Internal Staffing Calculator'!$R$7:$BL$7,0)),"")</f>
        <v/>
      </c>
      <c r="AN87" s="699" t="str">
        <f t="array" ref="AN87">iferror(index('Internal Staffing Calculator'!$R$9:$BL$115, match($A87,'Internal Staffing Calculator'!$B$9:$B169,0),match(AN$5,'Internal Staffing Calculator'!$R$7:$BL$7,0)),"")</f>
        <v/>
      </c>
      <c r="AO87" s="699" t="str">
        <f t="array" ref="AO87">iferror(index('Internal Staffing Calculator'!$R$9:$BL$115, match($A87,'Internal Staffing Calculator'!$B$9:$B169,0),match(AO$5,'Internal Staffing Calculator'!$R$7:$BL$7,0)),"")</f>
        <v/>
      </c>
      <c r="AP87" s="699" t="str">
        <f t="array" ref="AP87">iferror(index('Internal Staffing Calculator'!$R$9:$BL$115, match($A87,'Internal Staffing Calculator'!$B$9:$B169,0),match(AP$5,'Internal Staffing Calculator'!$R$7:$BL$7,0)),"")</f>
        <v/>
      </c>
      <c r="AQ87" s="699" t="str">
        <f t="array" ref="AQ87">iferror(index('Internal Staffing Calculator'!$R$9:$BL$115, match($A87,'Internal Staffing Calculator'!$B$9:$B169,0),match(AQ$5,'Internal Staffing Calculator'!$R$7:$BL$7,0)),"")</f>
        <v/>
      </c>
      <c r="AR87" s="699" t="str">
        <f t="array" ref="AR87">iferror(index('Internal Staffing Calculator'!$R$9:$BL$115, match($A87,'Internal Staffing Calculator'!$B$9:$B169,0),match(AR$5,'Internal Staffing Calculator'!$R$7:$BL$7,0)),"")</f>
        <v/>
      </c>
      <c r="AS87" s="699" t="str">
        <f t="array" ref="AS87">iferror(index('Internal Staffing Calculator'!$R$9:$BL$115, match($A87,'Internal Staffing Calculator'!$B$9:$B169,0),match(AS$5,'Internal Staffing Calculator'!$R$7:$BL$7,0)),"")</f>
        <v/>
      </c>
      <c r="AT87" s="699" t="str">
        <f t="array" ref="AT87">iferror(index('Internal Staffing Calculator'!$R$9:$BL$115, match($A87,'Internal Staffing Calculator'!$B$9:$B169,0),match(AT$5,'Internal Staffing Calculator'!$R$7:$BL$7,0)),"")</f>
        <v/>
      </c>
      <c r="AU87" s="699" t="str">
        <f t="array" ref="AU87">iferror(index('Internal Staffing Calculator'!$R$9:$BL$115, match($A87,'Internal Staffing Calculator'!$B$9:$B169,0),match(AU$5,'Internal Staffing Calculator'!$R$7:$BL$7,0)),"")</f>
        <v/>
      </c>
      <c r="AV87" s="699" t="str">
        <f t="array" ref="AV87">iferror(index('Internal Staffing Calculator'!$R$9:$BL$115, match($A87,'Internal Staffing Calculator'!$B$9:$B169,0),match(AV$5,'Internal Staffing Calculator'!$R$7:$BL$7,0)),"")</f>
        <v/>
      </c>
      <c r="AW87" s="699" t="str">
        <f t="array" ref="AW87">iferror(index('Internal Staffing Calculator'!$R$9:$BL$115, match($A87,'Internal Staffing Calculator'!$B$9:$B169,0),match(AW$5,'Internal Staffing Calculator'!$R$7:$BL$7,0)),"")</f>
        <v/>
      </c>
      <c r="AX87" s="699" t="str">
        <f t="array" ref="AX87">iferror(index('Internal Staffing Calculator'!$R$9:$BL$115, match($A87,'Internal Staffing Calculator'!$B$9:$B169,0),match(AX$5,'Internal Staffing Calculator'!$R$7:$BL$7,0)),"")</f>
        <v/>
      </c>
      <c r="AY87" s="699" t="str">
        <f t="array" ref="AY87">iferror(index('Internal Staffing Calculator'!$R$9:$BL$115, match($A87,'Internal Staffing Calculator'!$B$9:$B169,0),match(AY$5,'Internal Staffing Calculator'!$R$7:$BL$7,0)),"")</f>
        <v/>
      </c>
      <c r="AZ87" s="699" t="str">
        <f t="array" ref="AZ87">iferror(index('Internal Staffing Calculator'!$R$9:$BL$115, match($A87,'Internal Staffing Calculator'!$B$9:$B169,0),match(AZ$5,'Internal Staffing Calculator'!$R$7:$BL$7,0)),"")</f>
        <v/>
      </c>
      <c r="BA87" s="699" t="str">
        <f t="array" ref="BA87">iferror(index('Internal Staffing Calculator'!$R$9:$BL$115, match($A87,'Internal Staffing Calculator'!$B$9:$B169,0),match(BA$5,'Internal Staffing Calculator'!$R$7:$BL$7,0)),"")</f>
        <v/>
      </c>
    </row>
    <row r="88">
      <c r="A88" s="705"/>
      <c r="B88" s="812" t="str">
        <f t="array" ref="B88">iferror(index('Internal Staffing Calculator'!P:P,match(A88,'Internal Staffing Calculator'!B:B,0)),"")</f>
        <v/>
      </c>
      <c r="C88" s="813" t="str">
        <f t="array" ref="C88">iferror(index('Internal Staffing Calculator'!BM:BM,match(A88,'Internal Staffing Calculator'!B:B,0)),"")</f>
        <v/>
      </c>
      <c r="D88" s="814" t="str">
        <f t="array" ref="D88">iferror(index('Internal Staffing Calculator'!F:F,match(A88,'Internal Staffing Calculator'!B:B,0)),"")</f>
        <v/>
      </c>
      <c r="E88" s="815">
        <f t="shared" si="4"/>
        <v>0</v>
      </c>
      <c r="F88" s="615"/>
      <c r="G88" s="699" t="str">
        <f t="array" ref="G88">iferror(index('Internal Staffing Calculator'!$R$9:$BL$115, match($A88,'Internal Staffing Calculator'!$B$9:$B169,0),match(G$5,'Internal Staffing Calculator'!$R$7:$BL$7,0)),"")</f>
        <v/>
      </c>
      <c r="H88" s="699" t="str">
        <f t="array" ref="H88">iferror(index('Internal Staffing Calculator'!$R$9:$BL$115, match($A88,'Internal Staffing Calculator'!$B$9:$B169,0),match(H$5,'Internal Staffing Calculator'!$R$7:$BL$7,0)),"")</f>
        <v/>
      </c>
      <c r="I88" s="699" t="str">
        <f t="array" ref="I88">iferror(index('Internal Staffing Calculator'!$R$9:$BL$115, match($A88,'Internal Staffing Calculator'!$B$9:$B169,0),match(I$5,'Internal Staffing Calculator'!$R$7:$BL$7,0)),"")</f>
        <v/>
      </c>
      <c r="J88" s="699" t="str">
        <f t="array" ref="J88">iferror(index('Internal Staffing Calculator'!$R$9:$BL$115, match($A88,'Internal Staffing Calculator'!$B$9:$B169,0),match(J$5,'Internal Staffing Calculator'!$R$7:$BL$7,0)),"")</f>
        <v/>
      </c>
      <c r="K88" s="699" t="str">
        <f t="array" ref="K88">iferror(index('Internal Staffing Calculator'!$R$9:$BL$115, match($A88,'Internal Staffing Calculator'!$B$9:$B169,0),match(K$5,'Internal Staffing Calculator'!$R$7:$BL$7,0)),"")</f>
        <v/>
      </c>
      <c r="L88" s="699" t="str">
        <f t="array" ref="L88">iferror(index('Internal Staffing Calculator'!$R$9:$BL$115, match($A88,'Internal Staffing Calculator'!$B$9:$B169,0),match(L$5,'Internal Staffing Calculator'!$R$7:$BL$7,0)),"")</f>
        <v/>
      </c>
      <c r="M88" s="699" t="str">
        <f t="array" ref="M88">iferror(index('Internal Staffing Calculator'!$R$9:$BL$115, match($A88,'Internal Staffing Calculator'!$B$9:$B169,0),match(M$5,'Internal Staffing Calculator'!$R$7:$BL$7,0)),"")</f>
        <v/>
      </c>
      <c r="N88" s="699" t="str">
        <f t="array" ref="N88">iferror(index('Internal Staffing Calculator'!$R$9:$BL$115, match($A88,'Internal Staffing Calculator'!$B$9:$B169,0),match(N$5,'Internal Staffing Calculator'!$R$7:$BL$7,0)),"")</f>
        <v/>
      </c>
      <c r="O88" s="699" t="str">
        <f t="array" ref="O88">iferror(index('Internal Staffing Calculator'!$R$9:$BL$115, match($A88,'Internal Staffing Calculator'!$B$9:$B169,0),match(O$5,'Internal Staffing Calculator'!$R$7:$BL$7,0)),"")</f>
        <v/>
      </c>
      <c r="P88" s="699" t="str">
        <f t="array" ref="P88">iferror(index('Internal Staffing Calculator'!$R$9:$BL$115, match($A88,'Internal Staffing Calculator'!$B$9:$B169,0),match(P$5,'Internal Staffing Calculator'!$R$7:$BL$7,0)),"")</f>
        <v/>
      </c>
      <c r="Q88" s="699" t="str">
        <f t="array" ref="Q88">iferror(index('Internal Staffing Calculator'!$R$9:$BL$115, match($A88,'Internal Staffing Calculator'!$B$9:$B169,0),match(Q$5,'Internal Staffing Calculator'!$R$7:$BL$7,0)),"")</f>
        <v/>
      </c>
      <c r="R88" s="699" t="str">
        <f t="array" ref="R88">iferror(index('Internal Staffing Calculator'!$R$9:$BL$115, match($A88,'Internal Staffing Calculator'!$B$9:$B169,0),match(R$5,'Internal Staffing Calculator'!$R$7:$BL$7,0)),"")</f>
        <v/>
      </c>
      <c r="S88" s="699" t="str">
        <f t="array" ref="S88">iferror(index('Internal Staffing Calculator'!$R$9:$BL$115, match($A88,'Internal Staffing Calculator'!$B$9:$B169,0),match(S$5,'Internal Staffing Calculator'!$R$7:$BL$7,0)),"")</f>
        <v/>
      </c>
      <c r="T88" s="699" t="str">
        <f t="array" ref="T88">iferror(index('Internal Staffing Calculator'!$R$9:$BL$115, match($A88,'Internal Staffing Calculator'!$B$9:$B169,0),match(T$5,'Internal Staffing Calculator'!$R$7:$BL$7,0)),"")</f>
        <v/>
      </c>
      <c r="U88" s="699" t="str">
        <f t="array" ref="U88">iferror(index('Internal Staffing Calculator'!$R$9:$BL$115, match($A88,'Internal Staffing Calculator'!$B$9:$B169,0),match(U$5,'Internal Staffing Calculator'!$R$7:$BL$7,0)),"")</f>
        <v/>
      </c>
      <c r="V88" s="699" t="str">
        <f t="array" ref="V88">iferror(index('Internal Staffing Calculator'!$R$9:$BL$115, match($A88,'Internal Staffing Calculator'!$B$9:$B169,0),match(V$5,'Internal Staffing Calculator'!$R$7:$BL$7,0)),"")</f>
        <v/>
      </c>
      <c r="W88" s="699" t="str">
        <f t="array" ref="W88">iferror(index('Internal Staffing Calculator'!$R$9:$BL$115, match($A88,'Internal Staffing Calculator'!$B$9:$B169,0),match(W$5,'Internal Staffing Calculator'!$R$7:$BL$7,0)),"")</f>
        <v/>
      </c>
      <c r="X88" s="699" t="str">
        <f t="array" ref="X88">iferror(index('Internal Staffing Calculator'!$R$9:$BL$115, match($A88,'Internal Staffing Calculator'!$B$9:$B169,0),match(X$5,'Internal Staffing Calculator'!$R$7:$BL$7,0)),"")</f>
        <v/>
      </c>
      <c r="Y88" s="699" t="str">
        <f t="array" ref="Y88">iferror(index('Internal Staffing Calculator'!$R$9:$BL$115, match($A88,'Internal Staffing Calculator'!$B$9:$B169,0),match(Y$5,'Internal Staffing Calculator'!$R$7:$BL$7,0)),"")</f>
        <v/>
      </c>
      <c r="Z88" s="699" t="str">
        <f t="array" ref="Z88">iferror(index('Internal Staffing Calculator'!$R$9:$BL$115, match($A88,'Internal Staffing Calculator'!$B$9:$B169,0),match(Z$5,'Internal Staffing Calculator'!$R$7:$BL$7,0)),"")</f>
        <v/>
      </c>
      <c r="AA88" s="699" t="str">
        <f t="array" ref="AA88">iferror(index('Internal Staffing Calculator'!$R$9:$BL$115, match($A88,'Internal Staffing Calculator'!$B$9:$B169,0),match(AA$5,'Internal Staffing Calculator'!$R$7:$BL$7,0)),"")</f>
        <v/>
      </c>
      <c r="AB88" s="699" t="str">
        <f t="array" ref="AB88">iferror(index('Internal Staffing Calculator'!$R$9:$BL$115, match($A88,'Internal Staffing Calculator'!$B$9:$B169,0),match(AB$5,'Internal Staffing Calculator'!$R$7:$BL$7,0)),"")</f>
        <v/>
      </c>
      <c r="AC88" s="699" t="str">
        <f t="array" ref="AC88">iferror(index('Internal Staffing Calculator'!$R$9:$BL$115, match($A88,'Internal Staffing Calculator'!$B$9:$B169,0),match(AC$5,'Internal Staffing Calculator'!$R$7:$BL$7,0)),"")</f>
        <v/>
      </c>
      <c r="AD88" s="699" t="str">
        <f t="array" ref="AD88">iferror(index('Internal Staffing Calculator'!$R$9:$BL$115, match($A88,'Internal Staffing Calculator'!$B$9:$B169,0),match(AD$5,'Internal Staffing Calculator'!$R$7:$BL$7,0)),"")</f>
        <v/>
      </c>
      <c r="AE88" s="699" t="str">
        <f t="array" ref="AE88">iferror(index('Internal Staffing Calculator'!$R$9:$BL$115, match($A88,'Internal Staffing Calculator'!$B$9:$B169,0),match(AE$5,'Internal Staffing Calculator'!$R$7:$BL$7,0)),"")</f>
        <v/>
      </c>
      <c r="AF88" s="699" t="str">
        <f t="array" ref="AF88">iferror(index('Internal Staffing Calculator'!$R$9:$BL$115, match($A88,'Internal Staffing Calculator'!$B$9:$B169,0),match(AF$5,'Internal Staffing Calculator'!$R$7:$BL$7,0)),"")</f>
        <v/>
      </c>
      <c r="AG88" s="699" t="str">
        <f t="array" ref="AG88">iferror(index('Internal Staffing Calculator'!$R$9:$BL$115, match($A88,'Internal Staffing Calculator'!$B$9:$B169,0),match(AG$5,'Internal Staffing Calculator'!$R$7:$BL$7,0)),"")</f>
        <v/>
      </c>
      <c r="AH88" s="699" t="str">
        <f t="array" ref="AH88">iferror(index('Internal Staffing Calculator'!$R$9:$BL$115, match($A88,'Internal Staffing Calculator'!$B$9:$B169,0),match(AH$5,'Internal Staffing Calculator'!$R$7:$BL$7,0)),"")</f>
        <v/>
      </c>
      <c r="AI88" s="699" t="str">
        <f t="array" ref="AI88">iferror(index('Internal Staffing Calculator'!$R$9:$BL$115, match($A88,'Internal Staffing Calculator'!$B$9:$B169,0),match(AI$5,'Internal Staffing Calculator'!$R$7:$BL$7,0)),"")</f>
        <v/>
      </c>
      <c r="AJ88" s="699" t="str">
        <f t="array" ref="AJ88">iferror(index('Internal Staffing Calculator'!$R$9:$BL$115, match($A88,'Internal Staffing Calculator'!$B$9:$B169,0),match(AJ$5,'Internal Staffing Calculator'!$R$7:$BL$7,0)),"")</f>
        <v/>
      </c>
      <c r="AK88" s="699" t="str">
        <f t="array" ref="AK88">iferror(index('Internal Staffing Calculator'!$R$9:$BL$115, match($A88,'Internal Staffing Calculator'!$B$9:$B169,0),match(AK$5,'Internal Staffing Calculator'!$R$7:$BL$7,0)),"")</f>
        <v/>
      </c>
      <c r="AL88" s="699" t="str">
        <f t="array" ref="AL88">iferror(index('Internal Staffing Calculator'!$R$9:$BL$115, match($A88,'Internal Staffing Calculator'!$B$9:$B169,0),match(AL$5,'Internal Staffing Calculator'!$R$7:$BL$7,0)),"")</f>
        <v/>
      </c>
      <c r="AM88" s="699" t="str">
        <f t="array" ref="AM88">iferror(index('Internal Staffing Calculator'!$R$9:$BL$115, match($A88,'Internal Staffing Calculator'!$B$9:$B169,0),match(AM$5,'Internal Staffing Calculator'!$R$7:$BL$7,0)),"")</f>
        <v/>
      </c>
      <c r="AN88" s="699" t="str">
        <f t="array" ref="AN88">iferror(index('Internal Staffing Calculator'!$R$9:$BL$115, match($A88,'Internal Staffing Calculator'!$B$9:$B169,0),match(AN$5,'Internal Staffing Calculator'!$R$7:$BL$7,0)),"")</f>
        <v/>
      </c>
      <c r="AO88" s="699" t="str">
        <f t="array" ref="AO88">iferror(index('Internal Staffing Calculator'!$R$9:$BL$115, match($A88,'Internal Staffing Calculator'!$B$9:$B169,0),match(AO$5,'Internal Staffing Calculator'!$R$7:$BL$7,0)),"")</f>
        <v/>
      </c>
      <c r="AP88" s="699" t="str">
        <f t="array" ref="AP88">iferror(index('Internal Staffing Calculator'!$R$9:$BL$115, match($A88,'Internal Staffing Calculator'!$B$9:$B169,0),match(AP$5,'Internal Staffing Calculator'!$R$7:$BL$7,0)),"")</f>
        <v/>
      </c>
      <c r="AQ88" s="699" t="str">
        <f t="array" ref="AQ88">iferror(index('Internal Staffing Calculator'!$R$9:$BL$115, match($A88,'Internal Staffing Calculator'!$B$9:$B169,0),match(AQ$5,'Internal Staffing Calculator'!$R$7:$BL$7,0)),"")</f>
        <v/>
      </c>
      <c r="AR88" s="699" t="str">
        <f t="array" ref="AR88">iferror(index('Internal Staffing Calculator'!$R$9:$BL$115, match($A88,'Internal Staffing Calculator'!$B$9:$B169,0),match(AR$5,'Internal Staffing Calculator'!$R$7:$BL$7,0)),"")</f>
        <v/>
      </c>
      <c r="AS88" s="699" t="str">
        <f t="array" ref="AS88">iferror(index('Internal Staffing Calculator'!$R$9:$BL$115, match($A88,'Internal Staffing Calculator'!$B$9:$B169,0),match(AS$5,'Internal Staffing Calculator'!$R$7:$BL$7,0)),"")</f>
        <v/>
      </c>
      <c r="AT88" s="699" t="str">
        <f t="array" ref="AT88">iferror(index('Internal Staffing Calculator'!$R$9:$BL$115, match($A88,'Internal Staffing Calculator'!$B$9:$B169,0),match(AT$5,'Internal Staffing Calculator'!$R$7:$BL$7,0)),"")</f>
        <v/>
      </c>
      <c r="AU88" s="699" t="str">
        <f t="array" ref="AU88">iferror(index('Internal Staffing Calculator'!$R$9:$BL$115, match($A88,'Internal Staffing Calculator'!$B$9:$B169,0),match(AU$5,'Internal Staffing Calculator'!$R$7:$BL$7,0)),"")</f>
        <v/>
      </c>
      <c r="AV88" s="699" t="str">
        <f t="array" ref="AV88">iferror(index('Internal Staffing Calculator'!$R$9:$BL$115, match($A88,'Internal Staffing Calculator'!$B$9:$B169,0),match(AV$5,'Internal Staffing Calculator'!$R$7:$BL$7,0)),"")</f>
        <v/>
      </c>
      <c r="AW88" s="699" t="str">
        <f t="array" ref="AW88">iferror(index('Internal Staffing Calculator'!$R$9:$BL$115, match($A88,'Internal Staffing Calculator'!$B$9:$B169,0),match(AW$5,'Internal Staffing Calculator'!$R$7:$BL$7,0)),"")</f>
        <v/>
      </c>
      <c r="AX88" s="699" t="str">
        <f t="array" ref="AX88">iferror(index('Internal Staffing Calculator'!$R$9:$BL$115, match($A88,'Internal Staffing Calculator'!$B$9:$B169,0),match(AX$5,'Internal Staffing Calculator'!$R$7:$BL$7,0)),"")</f>
        <v/>
      </c>
      <c r="AY88" s="699" t="str">
        <f t="array" ref="AY88">iferror(index('Internal Staffing Calculator'!$R$9:$BL$115, match($A88,'Internal Staffing Calculator'!$B$9:$B169,0),match(AY$5,'Internal Staffing Calculator'!$R$7:$BL$7,0)),"")</f>
        <v/>
      </c>
      <c r="AZ88" s="699" t="str">
        <f t="array" ref="AZ88">iferror(index('Internal Staffing Calculator'!$R$9:$BL$115, match($A88,'Internal Staffing Calculator'!$B$9:$B169,0),match(AZ$5,'Internal Staffing Calculator'!$R$7:$BL$7,0)),"")</f>
        <v/>
      </c>
      <c r="BA88" s="699" t="str">
        <f t="array" ref="BA88">iferror(index('Internal Staffing Calculator'!$R$9:$BL$115, match($A88,'Internal Staffing Calculator'!$B$9:$B169,0),match(BA$5,'Internal Staffing Calculator'!$R$7:$BL$7,0)),"")</f>
        <v/>
      </c>
    </row>
    <row r="89">
      <c r="A89" s="705"/>
      <c r="B89" s="812" t="str">
        <f t="array" ref="B89">iferror(index('Internal Staffing Calculator'!P:P,match(A89,'Internal Staffing Calculator'!B:B,0)),"")</f>
        <v/>
      </c>
      <c r="C89" s="813" t="str">
        <f t="array" ref="C89">iferror(index('Internal Staffing Calculator'!BM:BM,match(A89,'Internal Staffing Calculator'!B:B,0)),"")</f>
        <v/>
      </c>
      <c r="D89" s="814" t="str">
        <f t="array" ref="D89">iferror(index('Internal Staffing Calculator'!F:F,match(A89,'Internal Staffing Calculator'!B:B,0)),"")</f>
        <v/>
      </c>
      <c r="E89" s="815">
        <f t="shared" si="4"/>
        <v>0</v>
      </c>
      <c r="F89" s="615"/>
      <c r="G89" s="699" t="str">
        <f t="array" ref="G89">iferror(index('Internal Staffing Calculator'!$R$9:$BL$115, match($A89,'Internal Staffing Calculator'!$B$9:$B169,0),match(G$5,'Internal Staffing Calculator'!$R$7:$BL$7,0)),"")</f>
        <v/>
      </c>
      <c r="H89" s="699" t="str">
        <f t="array" ref="H89">iferror(index('Internal Staffing Calculator'!$R$9:$BL$115, match($A89,'Internal Staffing Calculator'!$B$9:$B169,0),match(H$5,'Internal Staffing Calculator'!$R$7:$BL$7,0)),"")</f>
        <v/>
      </c>
      <c r="I89" s="699" t="str">
        <f t="array" ref="I89">iferror(index('Internal Staffing Calculator'!$R$9:$BL$115, match($A89,'Internal Staffing Calculator'!$B$9:$B169,0),match(I$5,'Internal Staffing Calculator'!$R$7:$BL$7,0)),"")</f>
        <v/>
      </c>
      <c r="J89" s="699" t="str">
        <f t="array" ref="J89">iferror(index('Internal Staffing Calculator'!$R$9:$BL$115, match($A89,'Internal Staffing Calculator'!$B$9:$B169,0),match(J$5,'Internal Staffing Calculator'!$R$7:$BL$7,0)),"")</f>
        <v/>
      </c>
      <c r="K89" s="699" t="str">
        <f t="array" ref="K89">iferror(index('Internal Staffing Calculator'!$R$9:$BL$115, match($A89,'Internal Staffing Calculator'!$B$9:$B169,0),match(K$5,'Internal Staffing Calculator'!$R$7:$BL$7,0)),"")</f>
        <v/>
      </c>
      <c r="L89" s="699" t="str">
        <f t="array" ref="L89">iferror(index('Internal Staffing Calculator'!$R$9:$BL$115, match($A89,'Internal Staffing Calculator'!$B$9:$B169,0),match(L$5,'Internal Staffing Calculator'!$R$7:$BL$7,0)),"")</f>
        <v/>
      </c>
      <c r="M89" s="699" t="str">
        <f t="array" ref="M89">iferror(index('Internal Staffing Calculator'!$R$9:$BL$115, match($A89,'Internal Staffing Calculator'!$B$9:$B169,0),match(M$5,'Internal Staffing Calculator'!$R$7:$BL$7,0)),"")</f>
        <v/>
      </c>
      <c r="N89" s="699" t="str">
        <f t="array" ref="N89">iferror(index('Internal Staffing Calculator'!$R$9:$BL$115, match($A89,'Internal Staffing Calculator'!$B$9:$B169,0),match(N$5,'Internal Staffing Calculator'!$R$7:$BL$7,0)),"")</f>
        <v/>
      </c>
      <c r="O89" s="699" t="str">
        <f t="array" ref="O89">iferror(index('Internal Staffing Calculator'!$R$9:$BL$115, match($A89,'Internal Staffing Calculator'!$B$9:$B169,0),match(O$5,'Internal Staffing Calculator'!$R$7:$BL$7,0)),"")</f>
        <v/>
      </c>
      <c r="P89" s="699" t="str">
        <f t="array" ref="P89">iferror(index('Internal Staffing Calculator'!$R$9:$BL$115, match($A89,'Internal Staffing Calculator'!$B$9:$B169,0),match(P$5,'Internal Staffing Calculator'!$R$7:$BL$7,0)),"")</f>
        <v/>
      </c>
      <c r="Q89" s="699" t="str">
        <f t="array" ref="Q89">iferror(index('Internal Staffing Calculator'!$R$9:$BL$115, match($A89,'Internal Staffing Calculator'!$B$9:$B169,0),match(Q$5,'Internal Staffing Calculator'!$R$7:$BL$7,0)),"")</f>
        <v/>
      </c>
      <c r="R89" s="699" t="str">
        <f t="array" ref="R89">iferror(index('Internal Staffing Calculator'!$R$9:$BL$115, match($A89,'Internal Staffing Calculator'!$B$9:$B169,0),match(R$5,'Internal Staffing Calculator'!$R$7:$BL$7,0)),"")</f>
        <v/>
      </c>
      <c r="S89" s="699" t="str">
        <f t="array" ref="S89">iferror(index('Internal Staffing Calculator'!$R$9:$BL$115, match($A89,'Internal Staffing Calculator'!$B$9:$B169,0),match(S$5,'Internal Staffing Calculator'!$R$7:$BL$7,0)),"")</f>
        <v/>
      </c>
      <c r="T89" s="699" t="str">
        <f t="array" ref="T89">iferror(index('Internal Staffing Calculator'!$R$9:$BL$115, match($A89,'Internal Staffing Calculator'!$B$9:$B169,0),match(T$5,'Internal Staffing Calculator'!$R$7:$BL$7,0)),"")</f>
        <v/>
      </c>
      <c r="U89" s="699" t="str">
        <f t="array" ref="U89">iferror(index('Internal Staffing Calculator'!$R$9:$BL$115, match($A89,'Internal Staffing Calculator'!$B$9:$B169,0),match(U$5,'Internal Staffing Calculator'!$R$7:$BL$7,0)),"")</f>
        <v/>
      </c>
      <c r="V89" s="699" t="str">
        <f t="array" ref="V89">iferror(index('Internal Staffing Calculator'!$R$9:$BL$115, match($A89,'Internal Staffing Calculator'!$B$9:$B169,0),match(V$5,'Internal Staffing Calculator'!$R$7:$BL$7,0)),"")</f>
        <v/>
      </c>
      <c r="W89" s="699" t="str">
        <f t="array" ref="W89">iferror(index('Internal Staffing Calculator'!$R$9:$BL$115, match($A89,'Internal Staffing Calculator'!$B$9:$B169,0),match(W$5,'Internal Staffing Calculator'!$R$7:$BL$7,0)),"")</f>
        <v/>
      </c>
      <c r="X89" s="699" t="str">
        <f t="array" ref="X89">iferror(index('Internal Staffing Calculator'!$R$9:$BL$115, match($A89,'Internal Staffing Calculator'!$B$9:$B169,0),match(X$5,'Internal Staffing Calculator'!$R$7:$BL$7,0)),"")</f>
        <v/>
      </c>
      <c r="Y89" s="699" t="str">
        <f t="array" ref="Y89">iferror(index('Internal Staffing Calculator'!$R$9:$BL$115, match($A89,'Internal Staffing Calculator'!$B$9:$B169,0),match(Y$5,'Internal Staffing Calculator'!$R$7:$BL$7,0)),"")</f>
        <v/>
      </c>
      <c r="Z89" s="699" t="str">
        <f t="array" ref="Z89">iferror(index('Internal Staffing Calculator'!$R$9:$BL$115, match($A89,'Internal Staffing Calculator'!$B$9:$B169,0),match(Z$5,'Internal Staffing Calculator'!$R$7:$BL$7,0)),"")</f>
        <v/>
      </c>
      <c r="AA89" s="699" t="str">
        <f t="array" ref="AA89">iferror(index('Internal Staffing Calculator'!$R$9:$BL$115, match($A89,'Internal Staffing Calculator'!$B$9:$B169,0),match(AA$5,'Internal Staffing Calculator'!$R$7:$BL$7,0)),"")</f>
        <v/>
      </c>
      <c r="AB89" s="699" t="str">
        <f t="array" ref="AB89">iferror(index('Internal Staffing Calculator'!$R$9:$BL$115, match($A89,'Internal Staffing Calculator'!$B$9:$B169,0),match(AB$5,'Internal Staffing Calculator'!$R$7:$BL$7,0)),"")</f>
        <v/>
      </c>
      <c r="AC89" s="699" t="str">
        <f t="array" ref="AC89">iferror(index('Internal Staffing Calculator'!$R$9:$BL$115, match($A89,'Internal Staffing Calculator'!$B$9:$B169,0),match(AC$5,'Internal Staffing Calculator'!$R$7:$BL$7,0)),"")</f>
        <v/>
      </c>
      <c r="AD89" s="699" t="str">
        <f t="array" ref="AD89">iferror(index('Internal Staffing Calculator'!$R$9:$BL$115, match($A89,'Internal Staffing Calculator'!$B$9:$B169,0),match(AD$5,'Internal Staffing Calculator'!$R$7:$BL$7,0)),"")</f>
        <v/>
      </c>
      <c r="AE89" s="699" t="str">
        <f t="array" ref="AE89">iferror(index('Internal Staffing Calculator'!$R$9:$BL$115, match($A89,'Internal Staffing Calculator'!$B$9:$B169,0),match(AE$5,'Internal Staffing Calculator'!$R$7:$BL$7,0)),"")</f>
        <v/>
      </c>
      <c r="AF89" s="699" t="str">
        <f t="array" ref="AF89">iferror(index('Internal Staffing Calculator'!$R$9:$BL$115, match($A89,'Internal Staffing Calculator'!$B$9:$B169,0),match(AF$5,'Internal Staffing Calculator'!$R$7:$BL$7,0)),"")</f>
        <v/>
      </c>
      <c r="AG89" s="699" t="str">
        <f t="array" ref="AG89">iferror(index('Internal Staffing Calculator'!$R$9:$BL$115, match($A89,'Internal Staffing Calculator'!$B$9:$B169,0),match(AG$5,'Internal Staffing Calculator'!$R$7:$BL$7,0)),"")</f>
        <v/>
      </c>
      <c r="AH89" s="699" t="str">
        <f t="array" ref="AH89">iferror(index('Internal Staffing Calculator'!$R$9:$BL$115, match($A89,'Internal Staffing Calculator'!$B$9:$B169,0),match(AH$5,'Internal Staffing Calculator'!$R$7:$BL$7,0)),"")</f>
        <v/>
      </c>
      <c r="AI89" s="699" t="str">
        <f t="array" ref="AI89">iferror(index('Internal Staffing Calculator'!$R$9:$BL$115, match($A89,'Internal Staffing Calculator'!$B$9:$B169,0),match(AI$5,'Internal Staffing Calculator'!$R$7:$BL$7,0)),"")</f>
        <v/>
      </c>
      <c r="AJ89" s="699" t="str">
        <f t="array" ref="AJ89">iferror(index('Internal Staffing Calculator'!$R$9:$BL$115, match($A89,'Internal Staffing Calculator'!$B$9:$B169,0),match(AJ$5,'Internal Staffing Calculator'!$R$7:$BL$7,0)),"")</f>
        <v/>
      </c>
      <c r="AK89" s="699" t="str">
        <f t="array" ref="AK89">iferror(index('Internal Staffing Calculator'!$R$9:$BL$115, match($A89,'Internal Staffing Calculator'!$B$9:$B169,0),match(AK$5,'Internal Staffing Calculator'!$R$7:$BL$7,0)),"")</f>
        <v/>
      </c>
      <c r="AL89" s="699" t="str">
        <f t="array" ref="AL89">iferror(index('Internal Staffing Calculator'!$R$9:$BL$115, match($A89,'Internal Staffing Calculator'!$B$9:$B169,0),match(AL$5,'Internal Staffing Calculator'!$R$7:$BL$7,0)),"")</f>
        <v/>
      </c>
      <c r="AM89" s="699" t="str">
        <f t="array" ref="AM89">iferror(index('Internal Staffing Calculator'!$R$9:$BL$115, match($A89,'Internal Staffing Calculator'!$B$9:$B169,0),match(AM$5,'Internal Staffing Calculator'!$R$7:$BL$7,0)),"")</f>
        <v/>
      </c>
      <c r="AN89" s="699" t="str">
        <f t="array" ref="AN89">iferror(index('Internal Staffing Calculator'!$R$9:$BL$115, match($A89,'Internal Staffing Calculator'!$B$9:$B169,0),match(AN$5,'Internal Staffing Calculator'!$R$7:$BL$7,0)),"")</f>
        <v/>
      </c>
      <c r="AO89" s="699" t="str">
        <f t="array" ref="AO89">iferror(index('Internal Staffing Calculator'!$R$9:$BL$115, match($A89,'Internal Staffing Calculator'!$B$9:$B169,0),match(AO$5,'Internal Staffing Calculator'!$R$7:$BL$7,0)),"")</f>
        <v/>
      </c>
      <c r="AP89" s="699" t="str">
        <f t="array" ref="AP89">iferror(index('Internal Staffing Calculator'!$R$9:$BL$115, match($A89,'Internal Staffing Calculator'!$B$9:$B169,0),match(AP$5,'Internal Staffing Calculator'!$R$7:$BL$7,0)),"")</f>
        <v/>
      </c>
      <c r="AQ89" s="699" t="str">
        <f t="array" ref="AQ89">iferror(index('Internal Staffing Calculator'!$R$9:$BL$115, match($A89,'Internal Staffing Calculator'!$B$9:$B169,0),match(AQ$5,'Internal Staffing Calculator'!$R$7:$BL$7,0)),"")</f>
        <v/>
      </c>
      <c r="AR89" s="699" t="str">
        <f t="array" ref="AR89">iferror(index('Internal Staffing Calculator'!$R$9:$BL$115, match($A89,'Internal Staffing Calculator'!$B$9:$B169,0),match(AR$5,'Internal Staffing Calculator'!$R$7:$BL$7,0)),"")</f>
        <v/>
      </c>
      <c r="AS89" s="699" t="str">
        <f t="array" ref="AS89">iferror(index('Internal Staffing Calculator'!$R$9:$BL$115, match($A89,'Internal Staffing Calculator'!$B$9:$B169,0),match(AS$5,'Internal Staffing Calculator'!$R$7:$BL$7,0)),"")</f>
        <v/>
      </c>
      <c r="AT89" s="699" t="str">
        <f t="array" ref="AT89">iferror(index('Internal Staffing Calculator'!$R$9:$BL$115, match($A89,'Internal Staffing Calculator'!$B$9:$B169,0),match(AT$5,'Internal Staffing Calculator'!$R$7:$BL$7,0)),"")</f>
        <v/>
      </c>
      <c r="AU89" s="699" t="str">
        <f t="array" ref="AU89">iferror(index('Internal Staffing Calculator'!$R$9:$BL$115, match($A89,'Internal Staffing Calculator'!$B$9:$B169,0),match(AU$5,'Internal Staffing Calculator'!$R$7:$BL$7,0)),"")</f>
        <v/>
      </c>
      <c r="AV89" s="699" t="str">
        <f t="array" ref="AV89">iferror(index('Internal Staffing Calculator'!$R$9:$BL$115, match($A89,'Internal Staffing Calculator'!$B$9:$B169,0),match(AV$5,'Internal Staffing Calculator'!$R$7:$BL$7,0)),"")</f>
        <v/>
      </c>
      <c r="AW89" s="699" t="str">
        <f t="array" ref="AW89">iferror(index('Internal Staffing Calculator'!$R$9:$BL$115, match($A89,'Internal Staffing Calculator'!$B$9:$B169,0),match(AW$5,'Internal Staffing Calculator'!$R$7:$BL$7,0)),"")</f>
        <v/>
      </c>
      <c r="AX89" s="699" t="str">
        <f t="array" ref="AX89">iferror(index('Internal Staffing Calculator'!$R$9:$BL$115, match($A89,'Internal Staffing Calculator'!$B$9:$B169,0),match(AX$5,'Internal Staffing Calculator'!$R$7:$BL$7,0)),"")</f>
        <v/>
      </c>
      <c r="AY89" s="699" t="str">
        <f t="array" ref="AY89">iferror(index('Internal Staffing Calculator'!$R$9:$BL$115, match($A89,'Internal Staffing Calculator'!$B$9:$B169,0),match(AY$5,'Internal Staffing Calculator'!$R$7:$BL$7,0)),"")</f>
        <v/>
      </c>
      <c r="AZ89" s="699" t="str">
        <f t="array" ref="AZ89">iferror(index('Internal Staffing Calculator'!$R$9:$BL$115, match($A89,'Internal Staffing Calculator'!$B$9:$B169,0),match(AZ$5,'Internal Staffing Calculator'!$R$7:$BL$7,0)),"")</f>
        <v/>
      </c>
      <c r="BA89" s="699" t="str">
        <f t="array" ref="BA89">iferror(index('Internal Staffing Calculator'!$R$9:$BL$115, match($A89,'Internal Staffing Calculator'!$B$9:$B169,0),match(BA$5,'Internal Staffing Calculator'!$R$7:$BL$7,0)),"")</f>
        <v/>
      </c>
    </row>
    <row r="90">
      <c r="A90" s="705"/>
      <c r="B90" s="812" t="str">
        <f t="array" ref="B90">iferror(index('Internal Staffing Calculator'!P:P,match(A90,'Internal Staffing Calculator'!B:B,0)),"")</f>
        <v/>
      </c>
      <c r="C90" s="813" t="str">
        <f t="array" ref="C90">iferror(index('Internal Staffing Calculator'!BM:BM,match(A90,'Internal Staffing Calculator'!B:B,0)),"")</f>
        <v/>
      </c>
      <c r="D90" s="814" t="str">
        <f t="array" ref="D90">iferror(index('Internal Staffing Calculator'!F:F,match(A90,'Internal Staffing Calculator'!B:B,0)),"")</f>
        <v/>
      </c>
      <c r="E90" s="815">
        <f t="shared" si="4"/>
        <v>0</v>
      </c>
      <c r="F90" s="615"/>
      <c r="G90" s="699" t="str">
        <f t="array" ref="G90">iferror(index('Internal Staffing Calculator'!$R$9:$BL$115, match($A90,'Internal Staffing Calculator'!$B$9:$B169,0),match(G$5,'Internal Staffing Calculator'!$R$7:$BL$7,0)),"")</f>
        <v/>
      </c>
      <c r="H90" s="699" t="str">
        <f t="array" ref="H90">iferror(index('Internal Staffing Calculator'!$R$9:$BL$115, match($A90,'Internal Staffing Calculator'!$B$9:$B169,0),match(H$5,'Internal Staffing Calculator'!$R$7:$BL$7,0)),"")</f>
        <v/>
      </c>
      <c r="I90" s="699" t="str">
        <f t="array" ref="I90">iferror(index('Internal Staffing Calculator'!$R$9:$BL$115, match($A90,'Internal Staffing Calculator'!$B$9:$B169,0),match(I$5,'Internal Staffing Calculator'!$R$7:$BL$7,0)),"")</f>
        <v/>
      </c>
      <c r="J90" s="699" t="str">
        <f t="array" ref="J90">iferror(index('Internal Staffing Calculator'!$R$9:$BL$115, match($A90,'Internal Staffing Calculator'!$B$9:$B169,0),match(J$5,'Internal Staffing Calculator'!$R$7:$BL$7,0)),"")</f>
        <v/>
      </c>
      <c r="K90" s="699" t="str">
        <f t="array" ref="K90">iferror(index('Internal Staffing Calculator'!$R$9:$BL$115, match($A90,'Internal Staffing Calculator'!$B$9:$B169,0),match(K$5,'Internal Staffing Calculator'!$R$7:$BL$7,0)),"")</f>
        <v/>
      </c>
      <c r="L90" s="699" t="str">
        <f t="array" ref="L90">iferror(index('Internal Staffing Calculator'!$R$9:$BL$115, match($A90,'Internal Staffing Calculator'!$B$9:$B169,0),match(L$5,'Internal Staffing Calculator'!$R$7:$BL$7,0)),"")</f>
        <v/>
      </c>
      <c r="M90" s="699" t="str">
        <f t="array" ref="M90">iferror(index('Internal Staffing Calculator'!$R$9:$BL$115, match($A90,'Internal Staffing Calculator'!$B$9:$B169,0),match(M$5,'Internal Staffing Calculator'!$R$7:$BL$7,0)),"")</f>
        <v/>
      </c>
      <c r="N90" s="699" t="str">
        <f t="array" ref="N90">iferror(index('Internal Staffing Calculator'!$R$9:$BL$115, match($A90,'Internal Staffing Calculator'!$B$9:$B169,0),match(N$5,'Internal Staffing Calculator'!$R$7:$BL$7,0)),"")</f>
        <v/>
      </c>
      <c r="O90" s="699" t="str">
        <f t="array" ref="O90">iferror(index('Internal Staffing Calculator'!$R$9:$BL$115, match($A90,'Internal Staffing Calculator'!$B$9:$B169,0),match(O$5,'Internal Staffing Calculator'!$R$7:$BL$7,0)),"")</f>
        <v/>
      </c>
      <c r="P90" s="699" t="str">
        <f t="array" ref="P90">iferror(index('Internal Staffing Calculator'!$R$9:$BL$115, match($A90,'Internal Staffing Calculator'!$B$9:$B169,0),match(P$5,'Internal Staffing Calculator'!$R$7:$BL$7,0)),"")</f>
        <v/>
      </c>
      <c r="Q90" s="699" t="str">
        <f t="array" ref="Q90">iferror(index('Internal Staffing Calculator'!$R$9:$BL$115, match($A90,'Internal Staffing Calculator'!$B$9:$B169,0),match(Q$5,'Internal Staffing Calculator'!$R$7:$BL$7,0)),"")</f>
        <v/>
      </c>
      <c r="R90" s="699" t="str">
        <f t="array" ref="R90">iferror(index('Internal Staffing Calculator'!$R$9:$BL$115, match($A90,'Internal Staffing Calculator'!$B$9:$B169,0),match(R$5,'Internal Staffing Calculator'!$R$7:$BL$7,0)),"")</f>
        <v/>
      </c>
      <c r="S90" s="699" t="str">
        <f t="array" ref="S90">iferror(index('Internal Staffing Calculator'!$R$9:$BL$115, match($A90,'Internal Staffing Calculator'!$B$9:$B169,0),match(S$5,'Internal Staffing Calculator'!$R$7:$BL$7,0)),"")</f>
        <v/>
      </c>
      <c r="T90" s="699" t="str">
        <f t="array" ref="T90">iferror(index('Internal Staffing Calculator'!$R$9:$BL$115, match($A90,'Internal Staffing Calculator'!$B$9:$B169,0),match(T$5,'Internal Staffing Calculator'!$R$7:$BL$7,0)),"")</f>
        <v/>
      </c>
      <c r="U90" s="699" t="str">
        <f t="array" ref="U90">iferror(index('Internal Staffing Calculator'!$R$9:$BL$115, match($A90,'Internal Staffing Calculator'!$B$9:$B169,0),match(U$5,'Internal Staffing Calculator'!$R$7:$BL$7,0)),"")</f>
        <v/>
      </c>
      <c r="V90" s="699" t="str">
        <f t="array" ref="V90">iferror(index('Internal Staffing Calculator'!$R$9:$BL$115, match($A90,'Internal Staffing Calculator'!$B$9:$B169,0),match(V$5,'Internal Staffing Calculator'!$R$7:$BL$7,0)),"")</f>
        <v/>
      </c>
      <c r="W90" s="699" t="str">
        <f t="array" ref="W90">iferror(index('Internal Staffing Calculator'!$R$9:$BL$115, match($A90,'Internal Staffing Calculator'!$B$9:$B169,0),match(W$5,'Internal Staffing Calculator'!$R$7:$BL$7,0)),"")</f>
        <v/>
      </c>
      <c r="X90" s="699" t="str">
        <f t="array" ref="X90">iferror(index('Internal Staffing Calculator'!$R$9:$BL$115, match($A90,'Internal Staffing Calculator'!$B$9:$B169,0),match(X$5,'Internal Staffing Calculator'!$R$7:$BL$7,0)),"")</f>
        <v/>
      </c>
      <c r="Y90" s="699" t="str">
        <f t="array" ref="Y90">iferror(index('Internal Staffing Calculator'!$R$9:$BL$115, match($A90,'Internal Staffing Calculator'!$B$9:$B169,0),match(Y$5,'Internal Staffing Calculator'!$R$7:$BL$7,0)),"")</f>
        <v/>
      </c>
      <c r="Z90" s="699" t="str">
        <f t="array" ref="Z90">iferror(index('Internal Staffing Calculator'!$R$9:$BL$115, match($A90,'Internal Staffing Calculator'!$B$9:$B169,0),match(Z$5,'Internal Staffing Calculator'!$R$7:$BL$7,0)),"")</f>
        <v/>
      </c>
      <c r="AA90" s="699" t="str">
        <f t="array" ref="AA90">iferror(index('Internal Staffing Calculator'!$R$9:$BL$115, match($A90,'Internal Staffing Calculator'!$B$9:$B169,0),match(AA$5,'Internal Staffing Calculator'!$R$7:$BL$7,0)),"")</f>
        <v/>
      </c>
      <c r="AB90" s="699" t="str">
        <f t="array" ref="AB90">iferror(index('Internal Staffing Calculator'!$R$9:$BL$115, match($A90,'Internal Staffing Calculator'!$B$9:$B169,0),match(AB$5,'Internal Staffing Calculator'!$R$7:$BL$7,0)),"")</f>
        <v/>
      </c>
      <c r="AC90" s="699" t="str">
        <f t="array" ref="AC90">iferror(index('Internal Staffing Calculator'!$R$9:$BL$115, match($A90,'Internal Staffing Calculator'!$B$9:$B169,0),match(AC$5,'Internal Staffing Calculator'!$R$7:$BL$7,0)),"")</f>
        <v/>
      </c>
      <c r="AD90" s="699" t="str">
        <f t="array" ref="AD90">iferror(index('Internal Staffing Calculator'!$R$9:$BL$115, match($A90,'Internal Staffing Calculator'!$B$9:$B169,0),match(AD$5,'Internal Staffing Calculator'!$R$7:$BL$7,0)),"")</f>
        <v/>
      </c>
      <c r="AE90" s="699" t="str">
        <f t="array" ref="AE90">iferror(index('Internal Staffing Calculator'!$R$9:$BL$115, match($A90,'Internal Staffing Calculator'!$B$9:$B169,0),match(AE$5,'Internal Staffing Calculator'!$R$7:$BL$7,0)),"")</f>
        <v/>
      </c>
      <c r="AF90" s="699" t="str">
        <f t="array" ref="AF90">iferror(index('Internal Staffing Calculator'!$R$9:$BL$115, match($A90,'Internal Staffing Calculator'!$B$9:$B169,0),match(AF$5,'Internal Staffing Calculator'!$R$7:$BL$7,0)),"")</f>
        <v/>
      </c>
      <c r="AG90" s="699" t="str">
        <f t="array" ref="AG90">iferror(index('Internal Staffing Calculator'!$R$9:$BL$115, match($A90,'Internal Staffing Calculator'!$B$9:$B169,0),match(AG$5,'Internal Staffing Calculator'!$R$7:$BL$7,0)),"")</f>
        <v/>
      </c>
      <c r="AH90" s="699" t="str">
        <f t="array" ref="AH90">iferror(index('Internal Staffing Calculator'!$R$9:$BL$115, match($A90,'Internal Staffing Calculator'!$B$9:$B169,0),match(AH$5,'Internal Staffing Calculator'!$R$7:$BL$7,0)),"")</f>
        <v/>
      </c>
      <c r="AI90" s="699" t="str">
        <f t="array" ref="AI90">iferror(index('Internal Staffing Calculator'!$R$9:$BL$115, match($A90,'Internal Staffing Calculator'!$B$9:$B169,0),match(AI$5,'Internal Staffing Calculator'!$R$7:$BL$7,0)),"")</f>
        <v/>
      </c>
      <c r="AJ90" s="699" t="str">
        <f t="array" ref="AJ90">iferror(index('Internal Staffing Calculator'!$R$9:$BL$115, match($A90,'Internal Staffing Calculator'!$B$9:$B169,0),match(AJ$5,'Internal Staffing Calculator'!$R$7:$BL$7,0)),"")</f>
        <v/>
      </c>
      <c r="AK90" s="699" t="str">
        <f t="array" ref="AK90">iferror(index('Internal Staffing Calculator'!$R$9:$BL$115, match($A90,'Internal Staffing Calculator'!$B$9:$B169,0),match(AK$5,'Internal Staffing Calculator'!$R$7:$BL$7,0)),"")</f>
        <v/>
      </c>
      <c r="AL90" s="699" t="str">
        <f t="array" ref="AL90">iferror(index('Internal Staffing Calculator'!$R$9:$BL$115, match($A90,'Internal Staffing Calculator'!$B$9:$B169,0),match(AL$5,'Internal Staffing Calculator'!$R$7:$BL$7,0)),"")</f>
        <v/>
      </c>
      <c r="AM90" s="699" t="str">
        <f t="array" ref="AM90">iferror(index('Internal Staffing Calculator'!$R$9:$BL$115, match($A90,'Internal Staffing Calculator'!$B$9:$B169,0),match(AM$5,'Internal Staffing Calculator'!$R$7:$BL$7,0)),"")</f>
        <v/>
      </c>
      <c r="AN90" s="699" t="str">
        <f t="array" ref="AN90">iferror(index('Internal Staffing Calculator'!$R$9:$BL$115, match($A90,'Internal Staffing Calculator'!$B$9:$B169,0),match(AN$5,'Internal Staffing Calculator'!$R$7:$BL$7,0)),"")</f>
        <v/>
      </c>
      <c r="AO90" s="699" t="str">
        <f t="array" ref="AO90">iferror(index('Internal Staffing Calculator'!$R$9:$BL$115, match($A90,'Internal Staffing Calculator'!$B$9:$B169,0),match(AO$5,'Internal Staffing Calculator'!$R$7:$BL$7,0)),"")</f>
        <v/>
      </c>
      <c r="AP90" s="699" t="str">
        <f t="array" ref="AP90">iferror(index('Internal Staffing Calculator'!$R$9:$BL$115, match($A90,'Internal Staffing Calculator'!$B$9:$B169,0),match(AP$5,'Internal Staffing Calculator'!$R$7:$BL$7,0)),"")</f>
        <v/>
      </c>
      <c r="AQ90" s="699" t="str">
        <f t="array" ref="AQ90">iferror(index('Internal Staffing Calculator'!$R$9:$BL$115, match($A90,'Internal Staffing Calculator'!$B$9:$B169,0),match(AQ$5,'Internal Staffing Calculator'!$R$7:$BL$7,0)),"")</f>
        <v/>
      </c>
      <c r="AR90" s="699" t="str">
        <f t="array" ref="AR90">iferror(index('Internal Staffing Calculator'!$R$9:$BL$115, match($A90,'Internal Staffing Calculator'!$B$9:$B169,0),match(AR$5,'Internal Staffing Calculator'!$R$7:$BL$7,0)),"")</f>
        <v/>
      </c>
      <c r="AS90" s="699" t="str">
        <f t="array" ref="AS90">iferror(index('Internal Staffing Calculator'!$R$9:$BL$115, match($A90,'Internal Staffing Calculator'!$B$9:$B169,0),match(AS$5,'Internal Staffing Calculator'!$R$7:$BL$7,0)),"")</f>
        <v/>
      </c>
      <c r="AT90" s="699" t="str">
        <f t="array" ref="AT90">iferror(index('Internal Staffing Calculator'!$R$9:$BL$115, match($A90,'Internal Staffing Calculator'!$B$9:$B169,0),match(AT$5,'Internal Staffing Calculator'!$R$7:$BL$7,0)),"")</f>
        <v/>
      </c>
      <c r="AU90" s="699" t="str">
        <f t="array" ref="AU90">iferror(index('Internal Staffing Calculator'!$R$9:$BL$115, match($A90,'Internal Staffing Calculator'!$B$9:$B169,0),match(AU$5,'Internal Staffing Calculator'!$R$7:$BL$7,0)),"")</f>
        <v/>
      </c>
      <c r="AV90" s="699" t="str">
        <f t="array" ref="AV90">iferror(index('Internal Staffing Calculator'!$R$9:$BL$115, match($A90,'Internal Staffing Calculator'!$B$9:$B169,0),match(AV$5,'Internal Staffing Calculator'!$R$7:$BL$7,0)),"")</f>
        <v/>
      </c>
      <c r="AW90" s="699" t="str">
        <f t="array" ref="AW90">iferror(index('Internal Staffing Calculator'!$R$9:$BL$115, match($A90,'Internal Staffing Calculator'!$B$9:$B169,0),match(AW$5,'Internal Staffing Calculator'!$R$7:$BL$7,0)),"")</f>
        <v/>
      </c>
      <c r="AX90" s="699" t="str">
        <f t="array" ref="AX90">iferror(index('Internal Staffing Calculator'!$R$9:$BL$115, match($A90,'Internal Staffing Calculator'!$B$9:$B169,0),match(AX$5,'Internal Staffing Calculator'!$R$7:$BL$7,0)),"")</f>
        <v/>
      </c>
      <c r="AY90" s="699" t="str">
        <f t="array" ref="AY90">iferror(index('Internal Staffing Calculator'!$R$9:$BL$115, match($A90,'Internal Staffing Calculator'!$B$9:$B169,0),match(AY$5,'Internal Staffing Calculator'!$R$7:$BL$7,0)),"")</f>
        <v/>
      </c>
      <c r="AZ90" s="699" t="str">
        <f t="array" ref="AZ90">iferror(index('Internal Staffing Calculator'!$R$9:$BL$115, match($A90,'Internal Staffing Calculator'!$B$9:$B169,0),match(AZ$5,'Internal Staffing Calculator'!$R$7:$BL$7,0)),"")</f>
        <v/>
      </c>
      <c r="BA90" s="699" t="str">
        <f t="array" ref="BA90">iferror(index('Internal Staffing Calculator'!$R$9:$BL$115, match($A90,'Internal Staffing Calculator'!$B$9:$B169,0),match(BA$5,'Internal Staffing Calculator'!$R$7:$BL$7,0)),"")</f>
        <v/>
      </c>
    </row>
    <row r="91">
      <c r="A91" s="705"/>
      <c r="B91" s="812" t="str">
        <f t="array" ref="B91">iferror(index('Internal Staffing Calculator'!P:P,match(A91,'Internal Staffing Calculator'!B:B,0)),"")</f>
        <v/>
      </c>
      <c r="C91" s="813" t="str">
        <f t="array" ref="C91">iferror(index('Internal Staffing Calculator'!BM:BM,match(A91,'Internal Staffing Calculator'!B:B,0)),"")</f>
        <v/>
      </c>
      <c r="D91" s="814" t="str">
        <f t="array" ref="D91">iferror(index('Internal Staffing Calculator'!F:F,match(A91,'Internal Staffing Calculator'!B:B,0)),"")</f>
        <v/>
      </c>
      <c r="E91" s="815">
        <f t="shared" si="4"/>
        <v>0</v>
      </c>
      <c r="F91" s="615"/>
      <c r="G91" s="699" t="str">
        <f t="array" ref="G91">iferror(index('Internal Staffing Calculator'!$R$9:$BL$115, match($A91,'Internal Staffing Calculator'!$B$9:$B169,0),match(G$5,'Internal Staffing Calculator'!$R$7:$BL$7,0)),"")</f>
        <v/>
      </c>
      <c r="H91" s="699" t="str">
        <f t="array" ref="H91">iferror(index('Internal Staffing Calculator'!$R$9:$BL$115, match($A91,'Internal Staffing Calculator'!$B$9:$B169,0),match(H$5,'Internal Staffing Calculator'!$R$7:$BL$7,0)),"")</f>
        <v/>
      </c>
      <c r="I91" s="699" t="str">
        <f t="array" ref="I91">iferror(index('Internal Staffing Calculator'!$R$9:$BL$115, match($A91,'Internal Staffing Calculator'!$B$9:$B169,0),match(I$5,'Internal Staffing Calculator'!$R$7:$BL$7,0)),"")</f>
        <v/>
      </c>
      <c r="J91" s="699" t="str">
        <f t="array" ref="J91">iferror(index('Internal Staffing Calculator'!$R$9:$BL$115, match($A91,'Internal Staffing Calculator'!$B$9:$B169,0),match(J$5,'Internal Staffing Calculator'!$R$7:$BL$7,0)),"")</f>
        <v/>
      </c>
      <c r="K91" s="699" t="str">
        <f t="array" ref="K91">iferror(index('Internal Staffing Calculator'!$R$9:$BL$115, match($A91,'Internal Staffing Calculator'!$B$9:$B169,0),match(K$5,'Internal Staffing Calculator'!$R$7:$BL$7,0)),"")</f>
        <v/>
      </c>
      <c r="L91" s="699" t="str">
        <f t="array" ref="L91">iferror(index('Internal Staffing Calculator'!$R$9:$BL$115, match($A91,'Internal Staffing Calculator'!$B$9:$B169,0),match(L$5,'Internal Staffing Calculator'!$R$7:$BL$7,0)),"")</f>
        <v/>
      </c>
      <c r="M91" s="699" t="str">
        <f t="array" ref="M91">iferror(index('Internal Staffing Calculator'!$R$9:$BL$115, match($A91,'Internal Staffing Calculator'!$B$9:$B169,0),match(M$5,'Internal Staffing Calculator'!$R$7:$BL$7,0)),"")</f>
        <v/>
      </c>
      <c r="N91" s="699" t="str">
        <f t="array" ref="N91">iferror(index('Internal Staffing Calculator'!$R$9:$BL$115, match($A91,'Internal Staffing Calculator'!$B$9:$B169,0),match(N$5,'Internal Staffing Calculator'!$R$7:$BL$7,0)),"")</f>
        <v/>
      </c>
      <c r="O91" s="699" t="str">
        <f t="array" ref="O91">iferror(index('Internal Staffing Calculator'!$R$9:$BL$115, match($A91,'Internal Staffing Calculator'!$B$9:$B169,0),match(O$5,'Internal Staffing Calculator'!$R$7:$BL$7,0)),"")</f>
        <v/>
      </c>
      <c r="P91" s="699" t="str">
        <f t="array" ref="P91">iferror(index('Internal Staffing Calculator'!$R$9:$BL$115, match($A91,'Internal Staffing Calculator'!$B$9:$B169,0),match(P$5,'Internal Staffing Calculator'!$R$7:$BL$7,0)),"")</f>
        <v/>
      </c>
      <c r="Q91" s="699" t="str">
        <f t="array" ref="Q91">iferror(index('Internal Staffing Calculator'!$R$9:$BL$115, match($A91,'Internal Staffing Calculator'!$B$9:$B169,0),match(Q$5,'Internal Staffing Calculator'!$R$7:$BL$7,0)),"")</f>
        <v/>
      </c>
      <c r="R91" s="699" t="str">
        <f t="array" ref="R91">iferror(index('Internal Staffing Calculator'!$R$9:$BL$115, match($A91,'Internal Staffing Calculator'!$B$9:$B169,0),match(R$5,'Internal Staffing Calculator'!$R$7:$BL$7,0)),"")</f>
        <v/>
      </c>
      <c r="S91" s="699" t="str">
        <f t="array" ref="S91">iferror(index('Internal Staffing Calculator'!$R$9:$BL$115, match($A91,'Internal Staffing Calculator'!$B$9:$B169,0),match(S$5,'Internal Staffing Calculator'!$R$7:$BL$7,0)),"")</f>
        <v/>
      </c>
      <c r="T91" s="699" t="str">
        <f t="array" ref="T91">iferror(index('Internal Staffing Calculator'!$R$9:$BL$115, match($A91,'Internal Staffing Calculator'!$B$9:$B169,0),match(T$5,'Internal Staffing Calculator'!$R$7:$BL$7,0)),"")</f>
        <v/>
      </c>
      <c r="U91" s="699" t="str">
        <f t="array" ref="U91">iferror(index('Internal Staffing Calculator'!$R$9:$BL$115, match($A91,'Internal Staffing Calculator'!$B$9:$B169,0),match(U$5,'Internal Staffing Calculator'!$R$7:$BL$7,0)),"")</f>
        <v/>
      </c>
      <c r="V91" s="699" t="str">
        <f t="array" ref="V91">iferror(index('Internal Staffing Calculator'!$R$9:$BL$115, match($A91,'Internal Staffing Calculator'!$B$9:$B169,0),match(V$5,'Internal Staffing Calculator'!$R$7:$BL$7,0)),"")</f>
        <v/>
      </c>
      <c r="W91" s="699" t="str">
        <f t="array" ref="W91">iferror(index('Internal Staffing Calculator'!$R$9:$BL$115, match($A91,'Internal Staffing Calculator'!$B$9:$B169,0),match(W$5,'Internal Staffing Calculator'!$R$7:$BL$7,0)),"")</f>
        <v/>
      </c>
      <c r="X91" s="699" t="str">
        <f t="array" ref="X91">iferror(index('Internal Staffing Calculator'!$R$9:$BL$115, match($A91,'Internal Staffing Calculator'!$B$9:$B169,0),match(X$5,'Internal Staffing Calculator'!$R$7:$BL$7,0)),"")</f>
        <v/>
      </c>
      <c r="Y91" s="699" t="str">
        <f t="array" ref="Y91">iferror(index('Internal Staffing Calculator'!$R$9:$BL$115, match($A91,'Internal Staffing Calculator'!$B$9:$B169,0),match(Y$5,'Internal Staffing Calculator'!$R$7:$BL$7,0)),"")</f>
        <v/>
      </c>
      <c r="Z91" s="699" t="str">
        <f t="array" ref="Z91">iferror(index('Internal Staffing Calculator'!$R$9:$BL$115, match($A91,'Internal Staffing Calculator'!$B$9:$B169,0),match(Z$5,'Internal Staffing Calculator'!$R$7:$BL$7,0)),"")</f>
        <v/>
      </c>
      <c r="AA91" s="699" t="str">
        <f t="array" ref="AA91">iferror(index('Internal Staffing Calculator'!$R$9:$BL$115, match($A91,'Internal Staffing Calculator'!$B$9:$B169,0),match(AA$5,'Internal Staffing Calculator'!$R$7:$BL$7,0)),"")</f>
        <v/>
      </c>
      <c r="AB91" s="699" t="str">
        <f t="array" ref="AB91">iferror(index('Internal Staffing Calculator'!$R$9:$BL$115, match($A91,'Internal Staffing Calculator'!$B$9:$B169,0),match(AB$5,'Internal Staffing Calculator'!$R$7:$BL$7,0)),"")</f>
        <v/>
      </c>
      <c r="AC91" s="699" t="str">
        <f t="array" ref="AC91">iferror(index('Internal Staffing Calculator'!$R$9:$BL$115, match($A91,'Internal Staffing Calculator'!$B$9:$B169,0),match(AC$5,'Internal Staffing Calculator'!$R$7:$BL$7,0)),"")</f>
        <v/>
      </c>
      <c r="AD91" s="699" t="str">
        <f t="array" ref="AD91">iferror(index('Internal Staffing Calculator'!$R$9:$BL$115, match($A91,'Internal Staffing Calculator'!$B$9:$B169,0),match(AD$5,'Internal Staffing Calculator'!$R$7:$BL$7,0)),"")</f>
        <v/>
      </c>
      <c r="AE91" s="699" t="str">
        <f t="array" ref="AE91">iferror(index('Internal Staffing Calculator'!$R$9:$BL$115, match($A91,'Internal Staffing Calculator'!$B$9:$B169,0),match(AE$5,'Internal Staffing Calculator'!$R$7:$BL$7,0)),"")</f>
        <v/>
      </c>
      <c r="AF91" s="699" t="str">
        <f t="array" ref="AF91">iferror(index('Internal Staffing Calculator'!$R$9:$BL$115, match($A91,'Internal Staffing Calculator'!$B$9:$B169,0),match(AF$5,'Internal Staffing Calculator'!$R$7:$BL$7,0)),"")</f>
        <v/>
      </c>
      <c r="AG91" s="699" t="str">
        <f t="array" ref="AG91">iferror(index('Internal Staffing Calculator'!$R$9:$BL$115, match($A91,'Internal Staffing Calculator'!$B$9:$B169,0),match(AG$5,'Internal Staffing Calculator'!$R$7:$BL$7,0)),"")</f>
        <v/>
      </c>
      <c r="AH91" s="699" t="str">
        <f t="array" ref="AH91">iferror(index('Internal Staffing Calculator'!$R$9:$BL$115, match($A91,'Internal Staffing Calculator'!$B$9:$B169,0),match(AH$5,'Internal Staffing Calculator'!$R$7:$BL$7,0)),"")</f>
        <v/>
      </c>
      <c r="AI91" s="699" t="str">
        <f t="array" ref="AI91">iferror(index('Internal Staffing Calculator'!$R$9:$BL$115, match($A91,'Internal Staffing Calculator'!$B$9:$B169,0),match(AI$5,'Internal Staffing Calculator'!$R$7:$BL$7,0)),"")</f>
        <v/>
      </c>
      <c r="AJ91" s="699" t="str">
        <f t="array" ref="AJ91">iferror(index('Internal Staffing Calculator'!$R$9:$BL$115, match($A91,'Internal Staffing Calculator'!$B$9:$B169,0),match(AJ$5,'Internal Staffing Calculator'!$R$7:$BL$7,0)),"")</f>
        <v/>
      </c>
      <c r="AK91" s="699" t="str">
        <f t="array" ref="AK91">iferror(index('Internal Staffing Calculator'!$R$9:$BL$115, match($A91,'Internal Staffing Calculator'!$B$9:$B169,0),match(AK$5,'Internal Staffing Calculator'!$R$7:$BL$7,0)),"")</f>
        <v/>
      </c>
      <c r="AL91" s="699" t="str">
        <f t="array" ref="AL91">iferror(index('Internal Staffing Calculator'!$R$9:$BL$115, match($A91,'Internal Staffing Calculator'!$B$9:$B169,0),match(AL$5,'Internal Staffing Calculator'!$R$7:$BL$7,0)),"")</f>
        <v/>
      </c>
      <c r="AM91" s="699" t="str">
        <f t="array" ref="AM91">iferror(index('Internal Staffing Calculator'!$R$9:$BL$115, match($A91,'Internal Staffing Calculator'!$B$9:$B169,0),match(AM$5,'Internal Staffing Calculator'!$R$7:$BL$7,0)),"")</f>
        <v/>
      </c>
      <c r="AN91" s="699" t="str">
        <f t="array" ref="AN91">iferror(index('Internal Staffing Calculator'!$R$9:$BL$115, match($A91,'Internal Staffing Calculator'!$B$9:$B169,0),match(AN$5,'Internal Staffing Calculator'!$R$7:$BL$7,0)),"")</f>
        <v/>
      </c>
      <c r="AO91" s="699" t="str">
        <f t="array" ref="AO91">iferror(index('Internal Staffing Calculator'!$R$9:$BL$115, match($A91,'Internal Staffing Calculator'!$B$9:$B169,0),match(AO$5,'Internal Staffing Calculator'!$R$7:$BL$7,0)),"")</f>
        <v/>
      </c>
      <c r="AP91" s="699" t="str">
        <f t="array" ref="AP91">iferror(index('Internal Staffing Calculator'!$R$9:$BL$115, match($A91,'Internal Staffing Calculator'!$B$9:$B169,0),match(AP$5,'Internal Staffing Calculator'!$R$7:$BL$7,0)),"")</f>
        <v/>
      </c>
      <c r="AQ91" s="699" t="str">
        <f t="array" ref="AQ91">iferror(index('Internal Staffing Calculator'!$R$9:$BL$115, match($A91,'Internal Staffing Calculator'!$B$9:$B169,0),match(AQ$5,'Internal Staffing Calculator'!$R$7:$BL$7,0)),"")</f>
        <v/>
      </c>
      <c r="AR91" s="699" t="str">
        <f t="array" ref="AR91">iferror(index('Internal Staffing Calculator'!$R$9:$BL$115, match($A91,'Internal Staffing Calculator'!$B$9:$B169,0),match(AR$5,'Internal Staffing Calculator'!$R$7:$BL$7,0)),"")</f>
        <v/>
      </c>
      <c r="AS91" s="699" t="str">
        <f t="array" ref="AS91">iferror(index('Internal Staffing Calculator'!$R$9:$BL$115, match($A91,'Internal Staffing Calculator'!$B$9:$B169,0),match(AS$5,'Internal Staffing Calculator'!$R$7:$BL$7,0)),"")</f>
        <v/>
      </c>
      <c r="AT91" s="699" t="str">
        <f t="array" ref="AT91">iferror(index('Internal Staffing Calculator'!$R$9:$BL$115, match($A91,'Internal Staffing Calculator'!$B$9:$B169,0),match(AT$5,'Internal Staffing Calculator'!$R$7:$BL$7,0)),"")</f>
        <v/>
      </c>
      <c r="AU91" s="699" t="str">
        <f t="array" ref="AU91">iferror(index('Internal Staffing Calculator'!$R$9:$BL$115, match($A91,'Internal Staffing Calculator'!$B$9:$B169,0),match(AU$5,'Internal Staffing Calculator'!$R$7:$BL$7,0)),"")</f>
        <v/>
      </c>
      <c r="AV91" s="699" t="str">
        <f t="array" ref="AV91">iferror(index('Internal Staffing Calculator'!$R$9:$BL$115, match($A91,'Internal Staffing Calculator'!$B$9:$B169,0),match(AV$5,'Internal Staffing Calculator'!$R$7:$BL$7,0)),"")</f>
        <v/>
      </c>
      <c r="AW91" s="699" t="str">
        <f t="array" ref="AW91">iferror(index('Internal Staffing Calculator'!$R$9:$BL$115, match($A91,'Internal Staffing Calculator'!$B$9:$B169,0),match(AW$5,'Internal Staffing Calculator'!$R$7:$BL$7,0)),"")</f>
        <v/>
      </c>
      <c r="AX91" s="699" t="str">
        <f t="array" ref="AX91">iferror(index('Internal Staffing Calculator'!$R$9:$BL$115, match($A91,'Internal Staffing Calculator'!$B$9:$B169,0),match(AX$5,'Internal Staffing Calculator'!$R$7:$BL$7,0)),"")</f>
        <v/>
      </c>
      <c r="AY91" s="699" t="str">
        <f t="array" ref="AY91">iferror(index('Internal Staffing Calculator'!$R$9:$BL$115, match($A91,'Internal Staffing Calculator'!$B$9:$B169,0),match(AY$5,'Internal Staffing Calculator'!$R$7:$BL$7,0)),"")</f>
        <v/>
      </c>
      <c r="AZ91" s="699" t="str">
        <f t="array" ref="AZ91">iferror(index('Internal Staffing Calculator'!$R$9:$BL$115, match($A91,'Internal Staffing Calculator'!$B$9:$B169,0),match(AZ$5,'Internal Staffing Calculator'!$R$7:$BL$7,0)),"")</f>
        <v/>
      </c>
      <c r="BA91" s="699" t="str">
        <f t="array" ref="BA91">iferror(index('Internal Staffing Calculator'!$R$9:$BL$115, match($A91,'Internal Staffing Calculator'!$B$9:$B169,0),match(BA$5,'Internal Staffing Calculator'!$R$7:$BL$7,0)),"")</f>
        <v/>
      </c>
    </row>
    <row r="92">
      <c r="A92" s="705"/>
      <c r="B92" s="812" t="str">
        <f t="array" ref="B92">iferror(index('Internal Staffing Calculator'!P:P,match(A92,'Internal Staffing Calculator'!B:B,0)),"")</f>
        <v/>
      </c>
      <c r="C92" s="813" t="str">
        <f t="array" ref="C92">iferror(index('Internal Staffing Calculator'!BM:BM,match(A92,'Internal Staffing Calculator'!B:B,0)),"")</f>
        <v/>
      </c>
      <c r="D92" s="814" t="str">
        <f t="array" ref="D92">iferror(index('Internal Staffing Calculator'!F:F,match(A92,'Internal Staffing Calculator'!B:B,0)),"")</f>
        <v/>
      </c>
      <c r="E92" s="815">
        <f t="shared" si="4"/>
        <v>0</v>
      </c>
      <c r="F92" s="615"/>
      <c r="G92" s="699" t="str">
        <f t="array" ref="G92">iferror(index('Internal Staffing Calculator'!$R$9:$BL$115, match($A92,'Internal Staffing Calculator'!$B$9:$B169,0),match(G$5,'Internal Staffing Calculator'!$R$7:$BL$7,0)),"")</f>
        <v/>
      </c>
      <c r="H92" s="699" t="str">
        <f t="array" ref="H92">iferror(index('Internal Staffing Calculator'!$R$9:$BL$115, match($A92,'Internal Staffing Calculator'!$B$9:$B169,0),match(H$5,'Internal Staffing Calculator'!$R$7:$BL$7,0)),"")</f>
        <v/>
      </c>
      <c r="I92" s="699" t="str">
        <f t="array" ref="I92">iferror(index('Internal Staffing Calculator'!$R$9:$BL$115, match($A92,'Internal Staffing Calculator'!$B$9:$B169,0),match(I$5,'Internal Staffing Calculator'!$R$7:$BL$7,0)),"")</f>
        <v/>
      </c>
      <c r="J92" s="699" t="str">
        <f t="array" ref="J92">iferror(index('Internal Staffing Calculator'!$R$9:$BL$115, match($A92,'Internal Staffing Calculator'!$B$9:$B169,0),match(J$5,'Internal Staffing Calculator'!$R$7:$BL$7,0)),"")</f>
        <v/>
      </c>
      <c r="K92" s="699" t="str">
        <f t="array" ref="K92">iferror(index('Internal Staffing Calculator'!$R$9:$BL$115, match($A92,'Internal Staffing Calculator'!$B$9:$B169,0),match(K$5,'Internal Staffing Calculator'!$R$7:$BL$7,0)),"")</f>
        <v/>
      </c>
      <c r="L92" s="699" t="str">
        <f t="array" ref="L92">iferror(index('Internal Staffing Calculator'!$R$9:$BL$115, match($A92,'Internal Staffing Calculator'!$B$9:$B169,0),match(L$5,'Internal Staffing Calculator'!$R$7:$BL$7,0)),"")</f>
        <v/>
      </c>
      <c r="M92" s="699" t="str">
        <f t="array" ref="M92">iferror(index('Internal Staffing Calculator'!$R$9:$BL$115, match($A92,'Internal Staffing Calculator'!$B$9:$B169,0),match(M$5,'Internal Staffing Calculator'!$R$7:$BL$7,0)),"")</f>
        <v/>
      </c>
      <c r="N92" s="699" t="str">
        <f t="array" ref="N92">iferror(index('Internal Staffing Calculator'!$R$9:$BL$115, match($A92,'Internal Staffing Calculator'!$B$9:$B169,0),match(N$5,'Internal Staffing Calculator'!$R$7:$BL$7,0)),"")</f>
        <v/>
      </c>
      <c r="O92" s="699" t="str">
        <f t="array" ref="O92">iferror(index('Internal Staffing Calculator'!$R$9:$BL$115, match($A92,'Internal Staffing Calculator'!$B$9:$B169,0),match(O$5,'Internal Staffing Calculator'!$R$7:$BL$7,0)),"")</f>
        <v/>
      </c>
      <c r="P92" s="699" t="str">
        <f t="array" ref="P92">iferror(index('Internal Staffing Calculator'!$R$9:$BL$115, match($A92,'Internal Staffing Calculator'!$B$9:$B169,0),match(P$5,'Internal Staffing Calculator'!$R$7:$BL$7,0)),"")</f>
        <v/>
      </c>
      <c r="Q92" s="699" t="str">
        <f t="array" ref="Q92">iferror(index('Internal Staffing Calculator'!$R$9:$BL$115, match($A92,'Internal Staffing Calculator'!$B$9:$B169,0),match(Q$5,'Internal Staffing Calculator'!$R$7:$BL$7,0)),"")</f>
        <v/>
      </c>
      <c r="R92" s="699" t="str">
        <f t="array" ref="R92">iferror(index('Internal Staffing Calculator'!$R$9:$BL$115, match($A92,'Internal Staffing Calculator'!$B$9:$B169,0),match(R$5,'Internal Staffing Calculator'!$R$7:$BL$7,0)),"")</f>
        <v/>
      </c>
      <c r="S92" s="699" t="str">
        <f t="array" ref="S92">iferror(index('Internal Staffing Calculator'!$R$9:$BL$115, match($A92,'Internal Staffing Calculator'!$B$9:$B169,0),match(S$5,'Internal Staffing Calculator'!$R$7:$BL$7,0)),"")</f>
        <v/>
      </c>
      <c r="T92" s="699" t="str">
        <f t="array" ref="T92">iferror(index('Internal Staffing Calculator'!$R$9:$BL$115, match($A92,'Internal Staffing Calculator'!$B$9:$B169,0),match(T$5,'Internal Staffing Calculator'!$R$7:$BL$7,0)),"")</f>
        <v/>
      </c>
      <c r="U92" s="699" t="str">
        <f t="array" ref="U92">iferror(index('Internal Staffing Calculator'!$R$9:$BL$115, match($A92,'Internal Staffing Calculator'!$B$9:$B169,0),match(U$5,'Internal Staffing Calculator'!$R$7:$BL$7,0)),"")</f>
        <v/>
      </c>
      <c r="V92" s="699" t="str">
        <f t="array" ref="V92">iferror(index('Internal Staffing Calculator'!$R$9:$BL$115, match($A92,'Internal Staffing Calculator'!$B$9:$B169,0),match(V$5,'Internal Staffing Calculator'!$R$7:$BL$7,0)),"")</f>
        <v/>
      </c>
      <c r="W92" s="699" t="str">
        <f t="array" ref="W92">iferror(index('Internal Staffing Calculator'!$R$9:$BL$115, match($A92,'Internal Staffing Calculator'!$B$9:$B169,0),match(W$5,'Internal Staffing Calculator'!$R$7:$BL$7,0)),"")</f>
        <v/>
      </c>
      <c r="X92" s="699" t="str">
        <f t="array" ref="X92">iferror(index('Internal Staffing Calculator'!$R$9:$BL$115, match($A92,'Internal Staffing Calculator'!$B$9:$B169,0),match(X$5,'Internal Staffing Calculator'!$R$7:$BL$7,0)),"")</f>
        <v/>
      </c>
      <c r="Y92" s="699" t="str">
        <f t="array" ref="Y92">iferror(index('Internal Staffing Calculator'!$R$9:$BL$115, match($A92,'Internal Staffing Calculator'!$B$9:$B169,0),match(Y$5,'Internal Staffing Calculator'!$R$7:$BL$7,0)),"")</f>
        <v/>
      </c>
      <c r="Z92" s="699" t="str">
        <f t="array" ref="Z92">iferror(index('Internal Staffing Calculator'!$R$9:$BL$115, match($A92,'Internal Staffing Calculator'!$B$9:$B169,0),match(Z$5,'Internal Staffing Calculator'!$R$7:$BL$7,0)),"")</f>
        <v/>
      </c>
      <c r="AA92" s="699" t="str">
        <f t="array" ref="AA92">iferror(index('Internal Staffing Calculator'!$R$9:$BL$115, match($A92,'Internal Staffing Calculator'!$B$9:$B169,0),match(AA$5,'Internal Staffing Calculator'!$R$7:$BL$7,0)),"")</f>
        <v/>
      </c>
      <c r="AB92" s="699" t="str">
        <f t="array" ref="AB92">iferror(index('Internal Staffing Calculator'!$R$9:$BL$115, match($A92,'Internal Staffing Calculator'!$B$9:$B169,0),match(AB$5,'Internal Staffing Calculator'!$R$7:$BL$7,0)),"")</f>
        <v/>
      </c>
      <c r="AC92" s="699" t="str">
        <f t="array" ref="AC92">iferror(index('Internal Staffing Calculator'!$R$9:$BL$115, match($A92,'Internal Staffing Calculator'!$B$9:$B169,0),match(AC$5,'Internal Staffing Calculator'!$R$7:$BL$7,0)),"")</f>
        <v/>
      </c>
      <c r="AD92" s="699" t="str">
        <f t="array" ref="AD92">iferror(index('Internal Staffing Calculator'!$R$9:$BL$115, match($A92,'Internal Staffing Calculator'!$B$9:$B169,0),match(AD$5,'Internal Staffing Calculator'!$R$7:$BL$7,0)),"")</f>
        <v/>
      </c>
      <c r="AE92" s="699" t="str">
        <f t="array" ref="AE92">iferror(index('Internal Staffing Calculator'!$R$9:$BL$115, match($A92,'Internal Staffing Calculator'!$B$9:$B169,0),match(AE$5,'Internal Staffing Calculator'!$R$7:$BL$7,0)),"")</f>
        <v/>
      </c>
      <c r="AF92" s="699" t="str">
        <f t="array" ref="AF92">iferror(index('Internal Staffing Calculator'!$R$9:$BL$115, match($A92,'Internal Staffing Calculator'!$B$9:$B169,0),match(AF$5,'Internal Staffing Calculator'!$R$7:$BL$7,0)),"")</f>
        <v/>
      </c>
      <c r="AG92" s="699" t="str">
        <f t="array" ref="AG92">iferror(index('Internal Staffing Calculator'!$R$9:$BL$115, match($A92,'Internal Staffing Calculator'!$B$9:$B169,0),match(AG$5,'Internal Staffing Calculator'!$R$7:$BL$7,0)),"")</f>
        <v/>
      </c>
      <c r="AH92" s="699" t="str">
        <f t="array" ref="AH92">iferror(index('Internal Staffing Calculator'!$R$9:$BL$115, match($A92,'Internal Staffing Calculator'!$B$9:$B169,0),match(AH$5,'Internal Staffing Calculator'!$R$7:$BL$7,0)),"")</f>
        <v/>
      </c>
      <c r="AI92" s="699" t="str">
        <f t="array" ref="AI92">iferror(index('Internal Staffing Calculator'!$R$9:$BL$115, match($A92,'Internal Staffing Calculator'!$B$9:$B169,0),match(AI$5,'Internal Staffing Calculator'!$R$7:$BL$7,0)),"")</f>
        <v/>
      </c>
      <c r="AJ92" s="699" t="str">
        <f t="array" ref="AJ92">iferror(index('Internal Staffing Calculator'!$R$9:$BL$115, match($A92,'Internal Staffing Calculator'!$B$9:$B169,0),match(AJ$5,'Internal Staffing Calculator'!$R$7:$BL$7,0)),"")</f>
        <v/>
      </c>
      <c r="AK92" s="699" t="str">
        <f t="array" ref="AK92">iferror(index('Internal Staffing Calculator'!$R$9:$BL$115, match($A92,'Internal Staffing Calculator'!$B$9:$B169,0),match(AK$5,'Internal Staffing Calculator'!$R$7:$BL$7,0)),"")</f>
        <v/>
      </c>
      <c r="AL92" s="699" t="str">
        <f t="array" ref="AL92">iferror(index('Internal Staffing Calculator'!$R$9:$BL$115, match($A92,'Internal Staffing Calculator'!$B$9:$B169,0),match(AL$5,'Internal Staffing Calculator'!$R$7:$BL$7,0)),"")</f>
        <v/>
      </c>
      <c r="AM92" s="699" t="str">
        <f t="array" ref="AM92">iferror(index('Internal Staffing Calculator'!$R$9:$BL$115, match($A92,'Internal Staffing Calculator'!$B$9:$B169,0),match(AM$5,'Internal Staffing Calculator'!$R$7:$BL$7,0)),"")</f>
        <v/>
      </c>
      <c r="AN92" s="699" t="str">
        <f t="array" ref="AN92">iferror(index('Internal Staffing Calculator'!$R$9:$BL$115, match($A92,'Internal Staffing Calculator'!$B$9:$B169,0),match(AN$5,'Internal Staffing Calculator'!$R$7:$BL$7,0)),"")</f>
        <v/>
      </c>
      <c r="AO92" s="699" t="str">
        <f t="array" ref="AO92">iferror(index('Internal Staffing Calculator'!$R$9:$BL$115, match($A92,'Internal Staffing Calculator'!$B$9:$B169,0),match(AO$5,'Internal Staffing Calculator'!$R$7:$BL$7,0)),"")</f>
        <v/>
      </c>
      <c r="AP92" s="699" t="str">
        <f t="array" ref="AP92">iferror(index('Internal Staffing Calculator'!$R$9:$BL$115, match($A92,'Internal Staffing Calculator'!$B$9:$B169,0),match(AP$5,'Internal Staffing Calculator'!$R$7:$BL$7,0)),"")</f>
        <v/>
      </c>
      <c r="AQ92" s="699" t="str">
        <f t="array" ref="AQ92">iferror(index('Internal Staffing Calculator'!$R$9:$BL$115, match($A92,'Internal Staffing Calculator'!$B$9:$B169,0),match(AQ$5,'Internal Staffing Calculator'!$R$7:$BL$7,0)),"")</f>
        <v/>
      </c>
      <c r="AR92" s="699" t="str">
        <f t="array" ref="AR92">iferror(index('Internal Staffing Calculator'!$R$9:$BL$115, match($A92,'Internal Staffing Calculator'!$B$9:$B169,0),match(AR$5,'Internal Staffing Calculator'!$R$7:$BL$7,0)),"")</f>
        <v/>
      </c>
      <c r="AS92" s="699" t="str">
        <f t="array" ref="AS92">iferror(index('Internal Staffing Calculator'!$R$9:$BL$115, match($A92,'Internal Staffing Calculator'!$B$9:$B169,0),match(AS$5,'Internal Staffing Calculator'!$R$7:$BL$7,0)),"")</f>
        <v/>
      </c>
      <c r="AT92" s="699" t="str">
        <f t="array" ref="AT92">iferror(index('Internal Staffing Calculator'!$R$9:$BL$115, match($A92,'Internal Staffing Calculator'!$B$9:$B169,0),match(AT$5,'Internal Staffing Calculator'!$R$7:$BL$7,0)),"")</f>
        <v/>
      </c>
      <c r="AU92" s="699" t="str">
        <f t="array" ref="AU92">iferror(index('Internal Staffing Calculator'!$R$9:$BL$115, match($A92,'Internal Staffing Calculator'!$B$9:$B169,0),match(AU$5,'Internal Staffing Calculator'!$R$7:$BL$7,0)),"")</f>
        <v/>
      </c>
      <c r="AV92" s="699" t="str">
        <f t="array" ref="AV92">iferror(index('Internal Staffing Calculator'!$R$9:$BL$115, match($A92,'Internal Staffing Calculator'!$B$9:$B169,0),match(AV$5,'Internal Staffing Calculator'!$R$7:$BL$7,0)),"")</f>
        <v/>
      </c>
      <c r="AW92" s="699" t="str">
        <f t="array" ref="AW92">iferror(index('Internal Staffing Calculator'!$R$9:$BL$115, match($A92,'Internal Staffing Calculator'!$B$9:$B169,0),match(AW$5,'Internal Staffing Calculator'!$R$7:$BL$7,0)),"")</f>
        <v/>
      </c>
      <c r="AX92" s="699" t="str">
        <f t="array" ref="AX92">iferror(index('Internal Staffing Calculator'!$R$9:$BL$115, match($A92,'Internal Staffing Calculator'!$B$9:$B169,0),match(AX$5,'Internal Staffing Calculator'!$R$7:$BL$7,0)),"")</f>
        <v/>
      </c>
      <c r="AY92" s="699" t="str">
        <f t="array" ref="AY92">iferror(index('Internal Staffing Calculator'!$R$9:$BL$115, match($A92,'Internal Staffing Calculator'!$B$9:$B169,0),match(AY$5,'Internal Staffing Calculator'!$R$7:$BL$7,0)),"")</f>
        <v/>
      </c>
      <c r="AZ92" s="699" t="str">
        <f t="array" ref="AZ92">iferror(index('Internal Staffing Calculator'!$R$9:$BL$115, match($A92,'Internal Staffing Calculator'!$B$9:$B169,0),match(AZ$5,'Internal Staffing Calculator'!$R$7:$BL$7,0)),"")</f>
        <v/>
      </c>
      <c r="BA92" s="699" t="str">
        <f t="array" ref="BA92">iferror(index('Internal Staffing Calculator'!$R$9:$BL$115, match($A92,'Internal Staffing Calculator'!$B$9:$B169,0),match(BA$5,'Internal Staffing Calculator'!$R$7:$BL$7,0)),"")</f>
        <v/>
      </c>
    </row>
    <row r="93">
      <c r="A93" s="709"/>
      <c r="B93" s="812" t="str">
        <f t="array" ref="B93">iferror(index('Internal Staffing Calculator'!P:P,match(A93,'Internal Staffing Calculator'!B:B,0)),"")</f>
        <v/>
      </c>
      <c r="C93" s="813" t="str">
        <f t="array" ref="C93">iferror(index('Internal Staffing Calculator'!BM:BM,match(A93,'Internal Staffing Calculator'!B:B,0)),"")</f>
        <v/>
      </c>
      <c r="D93" s="814" t="str">
        <f t="array" ref="D93">iferror(index('Internal Staffing Calculator'!F:F,match(A93,'Internal Staffing Calculator'!B:B,0)),"")</f>
        <v/>
      </c>
      <c r="E93" s="815">
        <f t="shared" si="4"/>
        <v>0</v>
      </c>
      <c r="F93" s="615"/>
      <c r="G93" s="699" t="str">
        <f t="array" ref="G93">iferror(index('Internal Staffing Calculator'!$R$9:$BL$115, match($A93,'Internal Staffing Calculator'!$B$9:$B169,0),match(G$5,'Internal Staffing Calculator'!$R$7:$BL$7,0)),"")</f>
        <v/>
      </c>
      <c r="H93" s="699" t="str">
        <f t="array" ref="H93">iferror(index('Internal Staffing Calculator'!$R$9:$BL$115, match($A93,'Internal Staffing Calculator'!$B$9:$B169,0),match(H$5,'Internal Staffing Calculator'!$R$7:$BL$7,0)),"")</f>
        <v/>
      </c>
      <c r="I93" s="699" t="str">
        <f t="array" ref="I93">iferror(index('Internal Staffing Calculator'!$R$9:$BL$115, match($A93,'Internal Staffing Calculator'!$B$9:$B169,0),match(I$5,'Internal Staffing Calculator'!$R$7:$BL$7,0)),"")</f>
        <v/>
      </c>
      <c r="J93" s="699" t="str">
        <f t="array" ref="J93">iferror(index('Internal Staffing Calculator'!$R$9:$BL$115, match($A93,'Internal Staffing Calculator'!$B$9:$B169,0),match(J$5,'Internal Staffing Calculator'!$R$7:$BL$7,0)),"")</f>
        <v/>
      </c>
      <c r="K93" s="699" t="str">
        <f t="array" ref="K93">iferror(index('Internal Staffing Calculator'!$R$9:$BL$115, match($A93,'Internal Staffing Calculator'!$B$9:$B169,0),match(K$5,'Internal Staffing Calculator'!$R$7:$BL$7,0)),"")</f>
        <v/>
      </c>
      <c r="L93" s="699" t="str">
        <f t="array" ref="L93">iferror(index('Internal Staffing Calculator'!$R$9:$BL$115, match($A93,'Internal Staffing Calculator'!$B$9:$B169,0),match(L$5,'Internal Staffing Calculator'!$R$7:$BL$7,0)),"")</f>
        <v/>
      </c>
      <c r="M93" s="699" t="str">
        <f t="array" ref="M93">iferror(index('Internal Staffing Calculator'!$R$9:$BL$115, match($A93,'Internal Staffing Calculator'!$B$9:$B169,0),match(M$5,'Internal Staffing Calculator'!$R$7:$BL$7,0)),"")</f>
        <v/>
      </c>
      <c r="N93" s="699" t="str">
        <f t="array" ref="N93">iferror(index('Internal Staffing Calculator'!$R$9:$BL$115, match($A93,'Internal Staffing Calculator'!$B$9:$B169,0),match(N$5,'Internal Staffing Calculator'!$R$7:$BL$7,0)),"")</f>
        <v/>
      </c>
      <c r="O93" s="699" t="str">
        <f t="array" ref="O93">iferror(index('Internal Staffing Calculator'!$R$9:$BL$115, match($A93,'Internal Staffing Calculator'!$B$9:$B169,0),match(O$5,'Internal Staffing Calculator'!$R$7:$BL$7,0)),"")</f>
        <v/>
      </c>
      <c r="P93" s="699" t="str">
        <f t="array" ref="P93">iferror(index('Internal Staffing Calculator'!$R$9:$BL$115, match($A93,'Internal Staffing Calculator'!$B$9:$B169,0),match(P$5,'Internal Staffing Calculator'!$R$7:$BL$7,0)),"")</f>
        <v/>
      </c>
      <c r="Q93" s="699" t="str">
        <f t="array" ref="Q93">iferror(index('Internal Staffing Calculator'!$R$9:$BL$115, match($A93,'Internal Staffing Calculator'!$B$9:$B169,0),match(Q$5,'Internal Staffing Calculator'!$R$7:$BL$7,0)),"")</f>
        <v/>
      </c>
      <c r="R93" s="699" t="str">
        <f t="array" ref="R93">iferror(index('Internal Staffing Calculator'!$R$9:$BL$115, match($A93,'Internal Staffing Calculator'!$B$9:$B169,0),match(R$5,'Internal Staffing Calculator'!$R$7:$BL$7,0)),"")</f>
        <v/>
      </c>
      <c r="S93" s="699" t="str">
        <f t="array" ref="S93">iferror(index('Internal Staffing Calculator'!$R$9:$BL$115, match($A93,'Internal Staffing Calculator'!$B$9:$B169,0),match(S$5,'Internal Staffing Calculator'!$R$7:$BL$7,0)),"")</f>
        <v/>
      </c>
      <c r="T93" s="699" t="str">
        <f t="array" ref="T93">iferror(index('Internal Staffing Calculator'!$R$9:$BL$115, match($A93,'Internal Staffing Calculator'!$B$9:$B169,0),match(T$5,'Internal Staffing Calculator'!$R$7:$BL$7,0)),"")</f>
        <v/>
      </c>
      <c r="U93" s="699" t="str">
        <f t="array" ref="U93">iferror(index('Internal Staffing Calculator'!$R$9:$BL$115, match($A93,'Internal Staffing Calculator'!$B$9:$B169,0),match(U$5,'Internal Staffing Calculator'!$R$7:$BL$7,0)),"")</f>
        <v/>
      </c>
      <c r="V93" s="699" t="str">
        <f t="array" ref="V93">iferror(index('Internal Staffing Calculator'!$R$9:$BL$115, match($A93,'Internal Staffing Calculator'!$B$9:$B169,0),match(V$5,'Internal Staffing Calculator'!$R$7:$BL$7,0)),"")</f>
        <v/>
      </c>
      <c r="W93" s="699" t="str">
        <f t="array" ref="W93">iferror(index('Internal Staffing Calculator'!$R$9:$BL$115, match($A93,'Internal Staffing Calculator'!$B$9:$B169,0),match(W$5,'Internal Staffing Calculator'!$R$7:$BL$7,0)),"")</f>
        <v/>
      </c>
      <c r="X93" s="699" t="str">
        <f t="array" ref="X93">iferror(index('Internal Staffing Calculator'!$R$9:$BL$115, match($A93,'Internal Staffing Calculator'!$B$9:$B169,0),match(X$5,'Internal Staffing Calculator'!$R$7:$BL$7,0)),"")</f>
        <v/>
      </c>
      <c r="Y93" s="699" t="str">
        <f t="array" ref="Y93">iferror(index('Internal Staffing Calculator'!$R$9:$BL$115, match($A93,'Internal Staffing Calculator'!$B$9:$B169,0),match(Y$5,'Internal Staffing Calculator'!$R$7:$BL$7,0)),"")</f>
        <v/>
      </c>
      <c r="Z93" s="699" t="str">
        <f t="array" ref="Z93">iferror(index('Internal Staffing Calculator'!$R$9:$BL$115, match($A93,'Internal Staffing Calculator'!$B$9:$B169,0),match(Z$5,'Internal Staffing Calculator'!$R$7:$BL$7,0)),"")</f>
        <v/>
      </c>
      <c r="AA93" s="699" t="str">
        <f t="array" ref="AA93">iferror(index('Internal Staffing Calculator'!$R$9:$BL$115, match($A93,'Internal Staffing Calculator'!$B$9:$B169,0),match(AA$5,'Internal Staffing Calculator'!$R$7:$BL$7,0)),"")</f>
        <v/>
      </c>
      <c r="AB93" s="699" t="str">
        <f t="array" ref="AB93">iferror(index('Internal Staffing Calculator'!$R$9:$BL$115, match($A93,'Internal Staffing Calculator'!$B$9:$B169,0),match(AB$5,'Internal Staffing Calculator'!$R$7:$BL$7,0)),"")</f>
        <v/>
      </c>
      <c r="AC93" s="699" t="str">
        <f t="array" ref="AC93">iferror(index('Internal Staffing Calculator'!$R$9:$BL$115, match($A93,'Internal Staffing Calculator'!$B$9:$B169,0),match(AC$5,'Internal Staffing Calculator'!$R$7:$BL$7,0)),"")</f>
        <v/>
      </c>
      <c r="AD93" s="699" t="str">
        <f t="array" ref="AD93">iferror(index('Internal Staffing Calculator'!$R$9:$BL$115, match($A93,'Internal Staffing Calculator'!$B$9:$B169,0),match(AD$5,'Internal Staffing Calculator'!$R$7:$BL$7,0)),"")</f>
        <v/>
      </c>
      <c r="AE93" s="699" t="str">
        <f t="array" ref="AE93">iferror(index('Internal Staffing Calculator'!$R$9:$BL$115, match($A93,'Internal Staffing Calculator'!$B$9:$B169,0),match(AE$5,'Internal Staffing Calculator'!$R$7:$BL$7,0)),"")</f>
        <v/>
      </c>
      <c r="AF93" s="699" t="str">
        <f t="array" ref="AF93">iferror(index('Internal Staffing Calculator'!$R$9:$BL$115, match($A93,'Internal Staffing Calculator'!$B$9:$B169,0),match(AF$5,'Internal Staffing Calculator'!$R$7:$BL$7,0)),"")</f>
        <v/>
      </c>
      <c r="AG93" s="699" t="str">
        <f t="array" ref="AG93">iferror(index('Internal Staffing Calculator'!$R$9:$BL$115, match($A93,'Internal Staffing Calculator'!$B$9:$B169,0),match(AG$5,'Internal Staffing Calculator'!$R$7:$BL$7,0)),"")</f>
        <v/>
      </c>
      <c r="AH93" s="699" t="str">
        <f t="array" ref="AH93">iferror(index('Internal Staffing Calculator'!$R$9:$BL$115, match($A93,'Internal Staffing Calculator'!$B$9:$B169,0),match(AH$5,'Internal Staffing Calculator'!$R$7:$BL$7,0)),"")</f>
        <v/>
      </c>
      <c r="AI93" s="699" t="str">
        <f t="array" ref="AI93">iferror(index('Internal Staffing Calculator'!$R$9:$BL$115, match($A93,'Internal Staffing Calculator'!$B$9:$B169,0),match(AI$5,'Internal Staffing Calculator'!$R$7:$BL$7,0)),"")</f>
        <v/>
      </c>
      <c r="AJ93" s="699" t="str">
        <f t="array" ref="AJ93">iferror(index('Internal Staffing Calculator'!$R$9:$BL$115, match($A93,'Internal Staffing Calculator'!$B$9:$B169,0),match(AJ$5,'Internal Staffing Calculator'!$R$7:$BL$7,0)),"")</f>
        <v/>
      </c>
      <c r="AK93" s="699" t="str">
        <f t="array" ref="AK93">iferror(index('Internal Staffing Calculator'!$R$9:$BL$115, match($A93,'Internal Staffing Calculator'!$B$9:$B169,0),match(AK$5,'Internal Staffing Calculator'!$R$7:$BL$7,0)),"")</f>
        <v/>
      </c>
      <c r="AL93" s="699" t="str">
        <f t="array" ref="AL93">iferror(index('Internal Staffing Calculator'!$R$9:$BL$115, match($A93,'Internal Staffing Calculator'!$B$9:$B169,0),match(AL$5,'Internal Staffing Calculator'!$R$7:$BL$7,0)),"")</f>
        <v/>
      </c>
      <c r="AM93" s="699" t="str">
        <f t="array" ref="AM93">iferror(index('Internal Staffing Calculator'!$R$9:$BL$115, match($A93,'Internal Staffing Calculator'!$B$9:$B169,0),match(AM$5,'Internal Staffing Calculator'!$R$7:$BL$7,0)),"")</f>
        <v/>
      </c>
      <c r="AN93" s="699" t="str">
        <f t="array" ref="AN93">iferror(index('Internal Staffing Calculator'!$R$9:$BL$115, match($A93,'Internal Staffing Calculator'!$B$9:$B169,0),match(AN$5,'Internal Staffing Calculator'!$R$7:$BL$7,0)),"")</f>
        <v/>
      </c>
      <c r="AO93" s="699" t="str">
        <f t="array" ref="AO93">iferror(index('Internal Staffing Calculator'!$R$9:$BL$115, match($A93,'Internal Staffing Calculator'!$B$9:$B169,0),match(AO$5,'Internal Staffing Calculator'!$R$7:$BL$7,0)),"")</f>
        <v/>
      </c>
      <c r="AP93" s="699" t="str">
        <f t="array" ref="AP93">iferror(index('Internal Staffing Calculator'!$R$9:$BL$115, match($A93,'Internal Staffing Calculator'!$B$9:$B169,0),match(AP$5,'Internal Staffing Calculator'!$R$7:$BL$7,0)),"")</f>
        <v/>
      </c>
      <c r="AQ93" s="699" t="str">
        <f t="array" ref="AQ93">iferror(index('Internal Staffing Calculator'!$R$9:$BL$115, match($A93,'Internal Staffing Calculator'!$B$9:$B169,0),match(AQ$5,'Internal Staffing Calculator'!$R$7:$BL$7,0)),"")</f>
        <v/>
      </c>
      <c r="AR93" s="699" t="str">
        <f t="array" ref="AR93">iferror(index('Internal Staffing Calculator'!$R$9:$BL$115, match($A93,'Internal Staffing Calculator'!$B$9:$B169,0),match(AR$5,'Internal Staffing Calculator'!$R$7:$BL$7,0)),"")</f>
        <v/>
      </c>
      <c r="AS93" s="699" t="str">
        <f t="array" ref="AS93">iferror(index('Internal Staffing Calculator'!$R$9:$BL$115, match($A93,'Internal Staffing Calculator'!$B$9:$B169,0),match(AS$5,'Internal Staffing Calculator'!$R$7:$BL$7,0)),"")</f>
        <v/>
      </c>
      <c r="AT93" s="699" t="str">
        <f t="array" ref="AT93">iferror(index('Internal Staffing Calculator'!$R$9:$BL$115, match($A93,'Internal Staffing Calculator'!$B$9:$B169,0),match(AT$5,'Internal Staffing Calculator'!$R$7:$BL$7,0)),"")</f>
        <v/>
      </c>
      <c r="AU93" s="699" t="str">
        <f t="array" ref="AU93">iferror(index('Internal Staffing Calculator'!$R$9:$BL$115, match($A93,'Internal Staffing Calculator'!$B$9:$B169,0),match(AU$5,'Internal Staffing Calculator'!$R$7:$BL$7,0)),"")</f>
        <v/>
      </c>
      <c r="AV93" s="699" t="str">
        <f t="array" ref="AV93">iferror(index('Internal Staffing Calculator'!$R$9:$BL$115, match($A93,'Internal Staffing Calculator'!$B$9:$B169,0),match(AV$5,'Internal Staffing Calculator'!$R$7:$BL$7,0)),"")</f>
        <v/>
      </c>
      <c r="AW93" s="699" t="str">
        <f t="array" ref="AW93">iferror(index('Internal Staffing Calculator'!$R$9:$BL$115, match($A93,'Internal Staffing Calculator'!$B$9:$B169,0),match(AW$5,'Internal Staffing Calculator'!$R$7:$BL$7,0)),"")</f>
        <v/>
      </c>
      <c r="AX93" s="699" t="str">
        <f t="array" ref="AX93">iferror(index('Internal Staffing Calculator'!$R$9:$BL$115, match($A93,'Internal Staffing Calculator'!$B$9:$B169,0),match(AX$5,'Internal Staffing Calculator'!$R$7:$BL$7,0)),"")</f>
        <v/>
      </c>
      <c r="AY93" s="699" t="str">
        <f t="array" ref="AY93">iferror(index('Internal Staffing Calculator'!$R$9:$BL$115, match($A93,'Internal Staffing Calculator'!$B$9:$B169,0),match(AY$5,'Internal Staffing Calculator'!$R$7:$BL$7,0)),"")</f>
        <v/>
      </c>
      <c r="AZ93" s="699" t="str">
        <f t="array" ref="AZ93">iferror(index('Internal Staffing Calculator'!$R$9:$BL$115, match($A93,'Internal Staffing Calculator'!$B$9:$B169,0),match(AZ$5,'Internal Staffing Calculator'!$R$7:$BL$7,0)),"")</f>
        <v/>
      </c>
      <c r="BA93" s="699" t="str">
        <f t="array" ref="BA93">iferror(index('Internal Staffing Calculator'!$R$9:$BL$115, match($A93,'Internal Staffing Calculator'!$B$9:$B169,0),match(BA$5,'Internal Staffing Calculator'!$R$7:$BL$7,0)),"")</f>
        <v/>
      </c>
    </row>
    <row r="94">
      <c r="A94" s="754"/>
      <c r="B94" s="812" t="str">
        <f t="array" ref="B94">iferror(index('Internal Staffing Calculator'!P:P,match(A94,'Internal Staffing Calculator'!B:B,0)),"")</f>
        <v/>
      </c>
      <c r="C94" s="813" t="str">
        <f t="array" ref="C94">iferror(index('Internal Staffing Calculator'!BM:BM,match(A94,'Internal Staffing Calculator'!B:B,0)),"")</f>
        <v/>
      </c>
      <c r="D94" s="814" t="str">
        <f t="array" ref="D94">iferror(index('Internal Staffing Calculator'!F:F,match(A94,'Internal Staffing Calculator'!B:B,0)),"")</f>
        <v/>
      </c>
      <c r="E94" s="815">
        <f t="shared" si="4"/>
        <v>0</v>
      </c>
      <c r="F94" s="615"/>
      <c r="G94" s="699" t="str">
        <f t="array" ref="G94">iferror(index('Internal Staffing Calculator'!$R$9:$BL$115, match($A94,'Internal Staffing Calculator'!$B$9:$B169,0),match(G$5,'Internal Staffing Calculator'!$R$7:$BL$7,0)),"")</f>
        <v/>
      </c>
      <c r="H94" s="699" t="str">
        <f t="array" ref="H94">iferror(index('Internal Staffing Calculator'!$R$9:$BL$115, match($A94,'Internal Staffing Calculator'!$B$9:$B169,0),match(H$5,'Internal Staffing Calculator'!$R$7:$BL$7,0)),"")</f>
        <v/>
      </c>
      <c r="I94" s="699" t="str">
        <f t="array" ref="I94">iferror(index('Internal Staffing Calculator'!$R$9:$BL$115, match($A94,'Internal Staffing Calculator'!$B$9:$B169,0),match(I$5,'Internal Staffing Calculator'!$R$7:$BL$7,0)),"")</f>
        <v/>
      </c>
      <c r="J94" s="699" t="str">
        <f t="array" ref="J94">iferror(index('Internal Staffing Calculator'!$R$9:$BL$115, match($A94,'Internal Staffing Calculator'!$B$9:$B169,0),match(J$5,'Internal Staffing Calculator'!$R$7:$BL$7,0)),"")</f>
        <v/>
      </c>
      <c r="K94" s="699" t="str">
        <f t="array" ref="K94">iferror(index('Internal Staffing Calculator'!$R$9:$BL$115, match($A94,'Internal Staffing Calculator'!$B$9:$B169,0),match(K$5,'Internal Staffing Calculator'!$R$7:$BL$7,0)),"")</f>
        <v/>
      </c>
      <c r="L94" s="699" t="str">
        <f t="array" ref="L94">iferror(index('Internal Staffing Calculator'!$R$9:$BL$115, match($A94,'Internal Staffing Calculator'!$B$9:$B169,0),match(L$5,'Internal Staffing Calculator'!$R$7:$BL$7,0)),"")</f>
        <v/>
      </c>
      <c r="M94" s="699" t="str">
        <f t="array" ref="M94">iferror(index('Internal Staffing Calculator'!$R$9:$BL$115, match($A94,'Internal Staffing Calculator'!$B$9:$B169,0),match(M$5,'Internal Staffing Calculator'!$R$7:$BL$7,0)),"")</f>
        <v/>
      </c>
      <c r="N94" s="699" t="str">
        <f t="array" ref="N94">iferror(index('Internal Staffing Calculator'!$R$9:$BL$115, match($A94,'Internal Staffing Calculator'!$B$9:$B169,0),match(N$5,'Internal Staffing Calculator'!$R$7:$BL$7,0)),"")</f>
        <v/>
      </c>
      <c r="O94" s="699" t="str">
        <f t="array" ref="O94">iferror(index('Internal Staffing Calculator'!$R$9:$BL$115, match($A94,'Internal Staffing Calculator'!$B$9:$B169,0),match(O$5,'Internal Staffing Calculator'!$R$7:$BL$7,0)),"")</f>
        <v/>
      </c>
      <c r="P94" s="699" t="str">
        <f t="array" ref="P94">iferror(index('Internal Staffing Calculator'!$R$9:$BL$115, match($A94,'Internal Staffing Calculator'!$B$9:$B169,0),match(P$5,'Internal Staffing Calculator'!$R$7:$BL$7,0)),"")</f>
        <v/>
      </c>
      <c r="Q94" s="699" t="str">
        <f t="array" ref="Q94">iferror(index('Internal Staffing Calculator'!$R$9:$BL$115, match($A94,'Internal Staffing Calculator'!$B$9:$B169,0),match(Q$5,'Internal Staffing Calculator'!$R$7:$BL$7,0)),"")</f>
        <v/>
      </c>
      <c r="R94" s="699" t="str">
        <f t="array" ref="R94">iferror(index('Internal Staffing Calculator'!$R$9:$BL$115, match($A94,'Internal Staffing Calculator'!$B$9:$B169,0),match(R$5,'Internal Staffing Calculator'!$R$7:$BL$7,0)),"")</f>
        <v/>
      </c>
      <c r="S94" s="699" t="str">
        <f t="array" ref="S94">iferror(index('Internal Staffing Calculator'!$R$9:$BL$115, match($A94,'Internal Staffing Calculator'!$B$9:$B169,0),match(S$5,'Internal Staffing Calculator'!$R$7:$BL$7,0)),"")</f>
        <v/>
      </c>
      <c r="T94" s="699" t="str">
        <f t="array" ref="T94">iferror(index('Internal Staffing Calculator'!$R$9:$BL$115, match($A94,'Internal Staffing Calculator'!$B$9:$B169,0),match(T$5,'Internal Staffing Calculator'!$R$7:$BL$7,0)),"")</f>
        <v/>
      </c>
      <c r="U94" s="699" t="str">
        <f t="array" ref="U94">iferror(index('Internal Staffing Calculator'!$R$9:$BL$115, match($A94,'Internal Staffing Calculator'!$B$9:$B169,0),match(U$5,'Internal Staffing Calculator'!$R$7:$BL$7,0)),"")</f>
        <v/>
      </c>
      <c r="V94" s="699" t="str">
        <f t="array" ref="V94">iferror(index('Internal Staffing Calculator'!$R$9:$BL$115, match($A94,'Internal Staffing Calculator'!$B$9:$B169,0),match(V$5,'Internal Staffing Calculator'!$R$7:$BL$7,0)),"")</f>
        <v/>
      </c>
      <c r="W94" s="699" t="str">
        <f t="array" ref="W94">iferror(index('Internal Staffing Calculator'!$R$9:$BL$115, match($A94,'Internal Staffing Calculator'!$B$9:$B169,0),match(W$5,'Internal Staffing Calculator'!$R$7:$BL$7,0)),"")</f>
        <v/>
      </c>
      <c r="X94" s="699" t="str">
        <f t="array" ref="X94">iferror(index('Internal Staffing Calculator'!$R$9:$BL$115, match($A94,'Internal Staffing Calculator'!$B$9:$B169,0),match(X$5,'Internal Staffing Calculator'!$R$7:$BL$7,0)),"")</f>
        <v/>
      </c>
      <c r="Y94" s="699" t="str">
        <f t="array" ref="Y94">iferror(index('Internal Staffing Calculator'!$R$9:$BL$115, match($A94,'Internal Staffing Calculator'!$B$9:$B169,0),match(Y$5,'Internal Staffing Calculator'!$R$7:$BL$7,0)),"")</f>
        <v/>
      </c>
      <c r="Z94" s="699" t="str">
        <f t="array" ref="Z94">iferror(index('Internal Staffing Calculator'!$R$9:$BL$115, match($A94,'Internal Staffing Calculator'!$B$9:$B169,0),match(Z$5,'Internal Staffing Calculator'!$R$7:$BL$7,0)),"")</f>
        <v/>
      </c>
      <c r="AA94" s="699" t="str">
        <f t="array" ref="AA94">iferror(index('Internal Staffing Calculator'!$R$9:$BL$115, match($A94,'Internal Staffing Calculator'!$B$9:$B169,0),match(AA$5,'Internal Staffing Calculator'!$R$7:$BL$7,0)),"")</f>
        <v/>
      </c>
      <c r="AB94" s="699" t="str">
        <f t="array" ref="AB94">iferror(index('Internal Staffing Calculator'!$R$9:$BL$115, match($A94,'Internal Staffing Calculator'!$B$9:$B169,0),match(AB$5,'Internal Staffing Calculator'!$R$7:$BL$7,0)),"")</f>
        <v/>
      </c>
      <c r="AC94" s="699" t="str">
        <f t="array" ref="AC94">iferror(index('Internal Staffing Calculator'!$R$9:$BL$115, match($A94,'Internal Staffing Calculator'!$B$9:$B169,0),match(AC$5,'Internal Staffing Calculator'!$R$7:$BL$7,0)),"")</f>
        <v/>
      </c>
      <c r="AD94" s="699" t="str">
        <f t="array" ref="AD94">iferror(index('Internal Staffing Calculator'!$R$9:$BL$115, match($A94,'Internal Staffing Calculator'!$B$9:$B169,0),match(AD$5,'Internal Staffing Calculator'!$R$7:$BL$7,0)),"")</f>
        <v/>
      </c>
      <c r="AE94" s="699" t="str">
        <f t="array" ref="AE94">iferror(index('Internal Staffing Calculator'!$R$9:$BL$115, match($A94,'Internal Staffing Calculator'!$B$9:$B169,0),match(AE$5,'Internal Staffing Calculator'!$R$7:$BL$7,0)),"")</f>
        <v/>
      </c>
      <c r="AF94" s="699" t="str">
        <f t="array" ref="AF94">iferror(index('Internal Staffing Calculator'!$R$9:$BL$115, match($A94,'Internal Staffing Calculator'!$B$9:$B169,0),match(AF$5,'Internal Staffing Calculator'!$R$7:$BL$7,0)),"")</f>
        <v/>
      </c>
      <c r="AG94" s="699" t="str">
        <f t="array" ref="AG94">iferror(index('Internal Staffing Calculator'!$R$9:$BL$115, match($A94,'Internal Staffing Calculator'!$B$9:$B169,0),match(AG$5,'Internal Staffing Calculator'!$R$7:$BL$7,0)),"")</f>
        <v/>
      </c>
      <c r="AH94" s="699" t="str">
        <f t="array" ref="AH94">iferror(index('Internal Staffing Calculator'!$R$9:$BL$115, match($A94,'Internal Staffing Calculator'!$B$9:$B169,0),match(AH$5,'Internal Staffing Calculator'!$R$7:$BL$7,0)),"")</f>
        <v/>
      </c>
      <c r="AI94" s="699" t="str">
        <f t="array" ref="AI94">iferror(index('Internal Staffing Calculator'!$R$9:$BL$115, match($A94,'Internal Staffing Calculator'!$B$9:$B169,0),match(AI$5,'Internal Staffing Calculator'!$R$7:$BL$7,0)),"")</f>
        <v/>
      </c>
      <c r="AJ94" s="699" t="str">
        <f t="array" ref="AJ94">iferror(index('Internal Staffing Calculator'!$R$9:$BL$115, match($A94,'Internal Staffing Calculator'!$B$9:$B169,0),match(AJ$5,'Internal Staffing Calculator'!$R$7:$BL$7,0)),"")</f>
        <v/>
      </c>
      <c r="AK94" s="699" t="str">
        <f t="array" ref="AK94">iferror(index('Internal Staffing Calculator'!$R$9:$BL$115, match($A94,'Internal Staffing Calculator'!$B$9:$B169,0),match(AK$5,'Internal Staffing Calculator'!$R$7:$BL$7,0)),"")</f>
        <v/>
      </c>
      <c r="AL94" s="699" t="str">
        <f t="array" ref="AL94">iferror(index('Internal Staffing Calculator'!$R$9:$BL$115, match($A94,'Internal Staffing Calculator'!$B$9:$B169,0),match(AL$5,'Internal Staffing Calculator'!$R$7:$BL$7,0)),"")</f>
        <v/>
      </c>
      <c r="AM94" s="699" t="str">
        <f t="array" ref="AM94">iferror(index('Internal Staffing Calculator'!$R$9:$BL$115, match($A94,'Internal Staffing Calculator'!$B$9:$B169,0),match(AM$5,'Internal Staffing Calculator'!$R$7:$BL$7,0)),"")</f>
        <v/>
      </c>
      <c r="AN94" s="699" t="str">
        <f t="array" ref="AN94">iferror(index('Internal Staffing Calculator'!$R$9:$BL$115, match($A94,'Internal Staffing Calculator'!$B$9:$B169,0),match(AN$5,'Internal Staffing Calculator'!$R$7:$BL$7,0)),"")</f>
        <v/>
      </c>
      <c r="AO94" s="699" t="str">
        <f t="array" ref="AO94">iferror(index('Internal Staffing Calculator'!$R$9:$BL$115, match($A94,'Internal Staffing Calculator'!$B$9:$B169,0),match(AO$5,'Internal Staffing Calculator'!$R$7:$BL$7,0)),"")</f>
        <v/>
      </c>
      <c r="AP94" s="699" t="str">
        <f t="array" ref="AP94">iferror(index('Internal Staffing Calculator'!$R$9:$BL$115, match($A94,'Internal Staffing Calculator'!$B$9:$B169,0),match(AP$5,'Internal Staffing Calculator'!$R$7:$BL$7,0)),"")</f>
        <v/>
      </c>
      <c r="AQ94" s="699" t="str">
        <f t="array" ref="AQ94">iferror(index('Internal Staffing Calculator'!$R$9:$BL$115, match($A94,'Internal Staffing Calculator'!$B$9:$B169,0),match(AQ$5,'Internal Staffing Calculator'!$R$7:$BL$7,0)),"")</f>
        <v/>
      </c>
      <c r="AR94" s="699" t="str">
        <f t="array" ref="AR94">iferror(index('Internal Staffing Calculator'!$R$9:$BL$115, match($A94,'Internal Staffing Calculator'!$B$9:$B169,0),match(AR$5,'Internal Staffing Calculator'!$R$7:$BL$7,0)),"")</f>
        <v/>
      </c>
      <c r="AS94" s="699" t="str">
        <f t="array" ref="AS94">iferror(index('Internal Staffing Calculator'!$R$9:$BL$115, match($A94,'Internal Staffing Calculator'!$B$9:$B169,0),match(AS$5,'Internal Staffing Calculator'!$R$7:$BL$7,0)),"")</f>
        <v/>
      </c>
      <c r="AT94" s="699" t="str">
        <f t="array" ref="AT94">iferror(index('Internal Staffing Calculator'!$R$9:$BL$115, match($A94,'Internal Staffing Calculator'!$B$9:$B169,0),match(AT$5,'Internal Staffing Calculator'!$R$7:$BL$7,0)),"")</f>
        <v/>
      </c>
      <c r="AU94" s="699" t="str">
        <f t="array" ref="AU94">iferror(index('Internal Staffing Calculator'!$R$9:$BL$115, match($A94,'Internal Staffing Calculator'!$B$9:$B169,0),match(AU$5,'Internal Staffing Calculator'!$R$7:$BL$7,0)),"")</f>
        <v/>
      </c>
      <c r="AV94" s="699" t="str">
        <f t="array" ref="AV94">iferror(index('Internal Staffing Calculator'!$R$9:$BL$115, match($A94,'Internal Staffing Calculator'!$B$9:$B169,0),match(AV$5,'Internal Staffing Calculator'!$R$7:$BL$7,0)),"")</f>
        <v/>
      </c>
      <c r="AW94" s="699" t="str">
        <f t="array" ref="AW94">iferror(index('Internal Staffing Calculator'!$R$9:$BL$115, match($A94,'Internal Staffing Calculator'!$B$9:$B169,0),match(AW$5,'Internal Staffing Calculator'!$R$7:$BL$7,0)),"")</f>
        <v/>
      </c>
      <c r="AX94" s="699" t="str">
        <f t="array" ref="AX94">iferror(index('Internal Staffing Calculator'!$R$9:$BL$115, match($A94,'Internal Staffing Calculator'!$B$9:$B169,0),match(AX$5,'Internal Staffing Calculator'!$R$7:$BL$7,0)),"")</f>
        <v/>
      </c>
      <c r="AY94" s="699" t="str">
        <f t="array" ref="AY94">iferror(index('Internal Staffing Calculator'!$R$9:$BL$115, match($A94,'Internal Staffing Calculator'!$B$9:$B169,0),match(AY$5,'Internal Staffing Calculator'!$R$7:$BL$7,0)),"")</f>
        <v/>
      </c>
      <c r="AZ94" s="699" t="str">
        <f t="array" ref="AZ94">iferror(index('Internal Staffing Calculator'!$R$9:$BL$115, match($A94,'Internal Staffing Calculator'!$B$9:$B169,0),match(AZ$5,'Internal Staffing Calculator'!$R$7:$BL$7,0)),"")</f>
        <v/>
      </c>
      <c r="BA94" s="699" t="str">
        <f t="array" ref="BA94">iferror(index('Internal Staffing Calculator'!$R$9:$BL$115, match($A94,'Internal Staffing Calculator'!$B$9:$B169,0),match(BA$5,'Internal Staffing Calculator'!$R$7:$BL$7,0)),"")</f>
        <v/>
      </c>
    </row>
    <row r="95">
      <c r="A95" s="754"/>
      <c r="B95" s="812" t="str">
        <f t="array" ref="B95">iferror(index('Internal Staffing Calculator'!P:P,match(A95,'Internal Staffing Calculator'!B:B,0)),"")</f>
        <v/>
      </c>
      <c r="C95" s="813" t="str">
        <f t="array" ref="C95">iferror(index('Internal Staffing Calculator'!BM:BM,match(A95,'Internal Staffing Calculator'!B:B,0)),"")</f>
        <v/>
      </c>
      <c r="D95" s="814" t="str">
        <f t="array" ref="D95">iferror(index('Internal Staffing Calculator'!F:F,match(A95,'Internal Staffing Calculator'!B:B,0)),"")</f>
        <v/>
      </c>
      <c r="E95" s="815">
        <f t="shared" si="4"/>
        <v>0</v>
      </c>
      <c r="F95" s="615"/>
      <c r="G95" s="699" t="str">
        <f t="array" ref="G95">iferror(index('Internal Staffing Calculator'!$R$9:$BL$115, match($A95,'Internal Staffing Calculator'!$B$9:$B169,0),match(G$5,'Internal Staffing Calculator'!$R$7:$BL$7,0)),"")</f>
        <v/>
      </c>
      <c r="H95" s="699" t="str">
        <f t="array" ref="H95">iferror(index('Internal Staffing Calculator'!$R$9:$BL$115, match($A95,'Internal Staffing Calculator'!$B$9:$B169,0),match(H$5,'Internal Staffing Calculator'!$R$7:$BL$7,0)),"")</f>
        <v/>
      </c>
      <c r="I95" s="699" t="str">
        <f t="array" ref="I95">iferror(index('Internal Staffing Calculator'!$R$9:$BL$115, match($A95,'Internal Staffing Calculator'!$B$9:$B169,0),match(I$5,'Internal Staffing Calculator'!$R$7:$BL$7,0)),"")</f>
        <v/>
      </c>
      <c r="J95" s="699" t="str">
        <f t="array" ref="J95">iferror(index('Internal Staffing Calculator'!$R$9:$BL$115, match($A95,'Internal Staffing Calculator'!$B$9:$B169,0),match(J$5,'Internal Staffing Calculator'!$R$7:$BL$7,0)),"")</f>
        <v/>
      </c>
      <c r="K95" s="699" t="str">
        <f t="array" ref="K95">iferror(index('Internal Staffing Calculator'!$R$9:$BL$115, match($A95,'Internal Staffing Calculator'!$B$9:$B169,0),match(K$5,'Internal Staffing Calculator'!$R$7:$BL$7,0)),"")</f>
        <v/>
      </c>
      <c r="L95" s="699" t="str">
        <f t="array" ref="L95">iferror(index('Internal Staffing Calculator'!$R$9:$BL$115, match($A95,'Internal Staffing Calculator'!$B$9:$B169,0),match(L$5,'Internal Staffing Calculator'!$R$7:$BL$7,0)),"")</f>
        <v/>
      </c>
      <c r="M95" s="699" t="str">
        <f t="array" ref="M95">iferror(index('Internal Staffing Calculator'!$R$9:$BL$115, match($A95,'Internal Staffing Calculator'!$B$9:$B169,0),match(M$5,'Internal Staffing Calculator'!$R$7:$BL$7,0)),"")</f>
        <v/>
      </c>
      <c r="N95" s="699" t="str">
        <f t="array" ref="N95">iferror(index('Internal Staffing Calculator'!$R$9:$BL$115, match($A95,'Internal Staffing Calculator'!$B$9:$B169,0),match(N$5,'Internal Staffing Calculator'!$R$7:$BL$7,0)),"")</f>
        <v/>
      </c>
      <c r="O95" s="699" t="str">
        <f t="array" ref="O95">iferror(index('Internal Staffing Calculator'!$R$9:$BL$115, match($A95,'Internal Staffing Calculator'!$B$9:$B169,0),match(O$5,'Internal Staffing Calculator'!$R$7:$BL$7,0)),"")</f>
        <v/>
      </c>
      <c r="P95" s="699" t="str">
        <f t="array" ref="P95">iferror(index('Internal Staffing Calculator'!$R$9:$BL$115, match($A95,'Internal Staffing Calculator'!$B$9:$B169,0),match(P$5,'Internal Staffing Calculator'!$R$7:$BL$7,0)),"")</f>
        <v/>
      </c>
      <c r="Q95" s="699" t="str">
        <f t="array" ref="Q95">iferror(index('Internal Staffing Calculator'!$R$9:$BL$115, match($A95,'Internal Staffing Calculator'!$B$9:$B169,0),match(Q$5,'Internal Staffing Calculator'!$R$7:$BL$7,0)),"")</f>
        <v/>
      </c>
      <c r="R95" s="699" t="str">
        <f t="array" ref="R95">iferror(index('Internal Staffing Calculator'!$R$9:$BL$115, match($A95,'Internal Staffing Calculator'!$B$9:$B169,0),match(R$5,'Internal Staffing Calculator'!$R$7:$BL$7,0)),"")</f>
        <v/>
      </c>
      <c r="S95" s="699" t="str">
        <f t="array" ref="S95">iferror(index('Internal Staffing Calculator'!$R$9:$BL$115, match($A95,'Internal Staffing Calculator'!$B$9:$B169,0),match(S$5,'Internal Staffing Calculator'!$R$7:$BL$7,0)),"")</f>
        <v/>
      </c>
      <c r="T95" s="699" t="str">
        <f t="array" ref="T95">iferror(index('Internal Staffing Calculator'!$R$9:$BL$115, match($A95,'Internal Staffing Calculator'!$B$9:$B169,0),match(T$5,'Internal Staffing Calculator'!$R$7:$BL$7,0)),"")</f>
        <v/>
      </c>
      <c r="U95" s="699" t="str">
        <f t="array" ref="U95">iferror(index('Internal Staffing Calculator'!$R$9:$BL$115, match($A95,'Internal Staffing Calculator'!$B$9:$B169,0),match(U$5,'Internal Staffing Calculator'!$R$7:$BL$7,0)),"")</f>
        <v/>
      </c>
      <c r="V95" s="699" t="str">
        <f t="array" ref="V95">iferror(index('Internal Staffing Calculator'!$R$9:$BL$115, match($A95,'Internal Staffing Calculator'!$B$9:$B169,0),match(V$5,'Internal Staffing Calculator'!$R$7:$BL$7,0)),"")</f>
        <v/>
      </c>
      <c r="W95" s="699" t="str">
        <f t="array" ref="W95">iferror(index('Internal Staffing Calculator'!$R$9:$BL$115, match($A95,'Internal Staffing Calculator'!$B$9:$B169,0),match(W$5,'Internal Staffing Calculator'!$R$7:$BL$7,0)),"")</f>
        <v/>
      </c>
      <c r="X95" s="699" t="str">
        <f t="array" ref="X95">iferror(index('Internal Staffing Calculator'!$R$9:$BL$115, match($A95,'Internal Staffing Calculator'!$B$9:$B169,0),match(X$5,'Internal Staffing Calculator'!$R$7:$BL$7,0)),"")</f>
        <v/>
      </c>
      <c r="Y95" s="699" t="str">
        <f t="array" ref="Y95">iferror(index('Internal Staffing Calculator'!$R$9:$BL$115, match($A95,'Internal Staffing Calculator'!$B$9:$B169,0),match(Y$5,'Internal Staffing Calculator'!$R$7:$BL$7,0)),"")</f>
        <v/>
      </c>
      <c r="Z95" s="699" t="str">
        <f t="array" ref="Z95">iferror(index('Internal Staffing Calculator'!$R$9:$BL$115, match($A95,'Internal Staffing Calculator'!$B$9:$B169,0),match(Z$5,'Internal Staffing Calculator'!$R$7:$BL$7,0)),"")</f>
        <v/>
      </c>
      <c r="AA95" s="699" t="str">
        <f t="array" ref="AA95">iferror(index('Internal Staffing Calculator'!$R$9:$BL$115, match($A95,'Internal Staffing Calculator'!$B$9:$B169,0),match(AA$5,'Internal Staffing Calculator'!$R$7:$BL$7,0)),"")</f>
        <v/>
      </c>
      <c r="AB95" s="699" t="str">
        <f t="array" ref="AB95">iferror(index('Internal Staffing Calculator'!$R$9:$BL$115, match($A95,'Internal Staffing Calculator'!$B$9:$B169,0),match(AB$5,'Internal Staffing Calculator'!$R$7:$BL$7,0)),"")</f>
        <v/>
      </c>
      <c r="AC95" s="699" t="str">
        <f t="array" ref="AC95">iferror(index('Internal Staffing Calculator'!$R$9:$BL$115, match($A95,'Internal Staffing Calculator'!$B$9:$B169,0),match(AC$5,'Internal Staffing Calculator'!$R$7:$BL$7,0)),"")</f>
        <v/>
      </c>
      <c r="AD95" s="699" t="str">
        <f t="array" ref="AD95">iferror(index('Internal Staffing Calculator'!$R$9:$BL$115, match($A95,'Internal Staffing Calculator'!$B$9:$B169,0),match(AD$5,'Internal Staffing Calculator'!$R$7:$BL$7,0)),"")</f>
        <v/>
      </c>
      <c r="AE95" s="699" t="str">
        <f t="array" ref="AE95">iferror(index('Internal Staffing Calculator'!$R$9:$BL$115, match($A95,'Internal Staffing Calculator'!$B$9:$B169,0),match(AE$5,'Internal Staffing Calculator'!$R$7:$BL$7,0)),"")</f>
        <v/>
      </c>
      <c r="AF95" s="699" t="str">
        <f t="array" ref="AF95">iferror(index('Internal Staffing Calculator'!$R$9:$BL$115, match($A95,'Internal Staffing Calculator'!$B$9:$B169,0),match(AF$5,'Internal Staffing Calculator'!$R$7:$BL$7,0)),"")</f>
        <v/>
      </c>
      <c r="AG95" s="699" t="str">
        <f t="array" ref="AG95">iferror(index('Internal Staffing Calculator'!$R$9:$BL$115, match($A95,'Internal Staffing Calculator'!$B$9:$B169,0),match(AG$5,'Internal Staffing Calculator'!$R$7:$BL$7,0)),"")</f>
        <v/>
      </c>
      <c r="AH95" s="699" t="str">
        <f t="array" ref="AH95">iferror(index('Internal Staffing Calculator'!$R$9:$BL$115, match($A95,'Internal Staffing Calculator'!$B$9:$B169,0),match(AH$5,'Internal Staffing Calculator'!$R$7:$BL$7,0)),"")</f>
        <v/>
      </c>
      <c r="AI95" s="699" t="str">
        <f t="array" ref="AI95">iferror(index('Internal Staffing Calculator'!$R$9:$BL$115, match($A95,'Internal Staffing Calculator'!$B$9:$B169,0),match(AI$5,'Internal Staffing Calculator'!$R$7:$BL$7,0)),"")</f>
        <v/>
      </c>
      <c r="AJ95" s="699" t="str">
        <f t="array" ref="AJ95">iferror(index('Internal Staffing Calculator'!$R$9:$BL$115, match($A95,'Internal Staffing Calculator'!$B$9:$B169,0),match(AJ$5,'Internal Staffing Calculator'!$R$7:$BL$7,0)),"")</f>
        <v/>
      </c>
      <c r="AK95" s="699" t="str">
        <f t="array" ref="AK95">iferror(index('Internal Staffing Calculator'!$R$9:$BL$115, match($A95,'Internal Staffing Calculator'!$B$9:$B169,0),match(AK$5,'Internal Staffing Calculator'!$R$7:$BL$7,0)),"")</f>
        <v/>
      </c>
      <c r="AL95" s="699" t="str">
        <f t="array" ref="AL95">iferror(index('Internal Staffing Calculator'!$R$9:$BL$115, match($A95,'Internal Staffing Calculator'!$B$9:$B169,0),match(AL$5,'Internal Staffing Calculator'!$R$7:$BL$7,0)),"")</f>
        <v/>
      </c>
      <c r="AM95" s="699" t="str">
        <f t="array" ref="AM95">iferror(index('Internal Staffing Calculator'!$R$9:$BL$115, match($A95,'Internal Staffing Calculator'!$B$9:$B169,0),match(AM$5,'Internal Staffing Calculator'!$R$7:$BL$7,0)),"")</f>
        <v/>
      </c>
      <c r="AN95" s="699" t="str">
        <f t="array" ref="AN95">iferror(index('Internal Staffing Calculator'!$R$9:$BL$115, match($A95,'Internal Staffing Calculator'!$B$9:$B169,0),match(AN$5,'Internal Staffing Calculator'!$R$7:$BL$7,0)),"")</f>
        <v/>
      </c>
      <c r="AO95" s="699" t="str">
        <f t="array" ref="AO95">iferror(index('Internal Staffing Calculator'!$R$9:$BL$115, match($A95,'Internal Staffing Calculator'!$B$9:$B169,0),match(AO$5,'Internal Staffing Calculator'!$R$7:$BL$7,0)),"")</f>
        <v/>
      </c>
      <c r="AP95" s="699" t="str">
        <f t="array" ref="AP95">iferror(index('Internal Staffing Calculator'!$R$9:$BL$115, match($A95,'Internal Staffing Calculator'!$B$9:$B169,0),match(AP$5,'Internal Staffing Calculator'!$R$7:$BL$7,0)),"")</f>
        <v/>
      </c>
      <c r="AQ95" s="699" t="str">
        <f t="array" ref="AQ95">iferror(index('Internal Staffing Calculator'!$R$9:$BL$115, match($A95,'Internal Staffing Calculator'!$B$9:$B169,0),match(AQ$5,'Internal Staffing Calculator'!$R$7:$BL$7,0)),"")</f>
        <v/>
      </c>
      <c r="AR95" s="699" t="str">
        <f t="array" ref="AR95">iferror(index('Internal Staffing Calculator'!$R$9:$BL$115, match($A95,'Internal Staffing Calculator'!$B$9:$B169,0),match(AR$5,'Internal Staffing Calculator'!$R$7:$BL$7,0)),"")</f>
        <v/>
      </c>
      <c r="AS95" s="699" t="str">
        <f t="array" ref="AS95">iferror(index('Internal Staffing Calculator'!$R$9:$BL$115, match($A95,'Internal Staffing Calculator'!$B$9:$B169,0),match(AS$5,'Internal Staffing Calculator'!$R$7:$BL$7,0)),"")</f>
        <v/>
      </c>
      <c r="AT95" s="699" t="str">
        <f t="array" ref="AT95">iferror(index('Internal Staffing Calculator'!$R$9:$BL$115, match($A95,'Internal Staffing Calculator'!$B$9:$B169,0),match(AT$5,'Internal Staffing Calculator'!$R$7:$BL$7,0)),"")</f>
        <v/>
      </c>
      <c r="AU95" s="699" t="str">
        <f t="array" ref="AU95">iferror(index('Internal Staffing Calculator'!$R$9:$BL$115, match($A95,'Internal Staffing Calculator'!$B$9:$B169,0),match(AU$5,'Internal Staffing Calculator'!$R$7:$BL$7,0)),"")</f>
        <v/>
      </c>
      <c r="AV95" s="699" t="str">
        <f t="array" ref="AV95">iferror(index('Internal Staffing Calculator'!$R$9:$BL$115, match($A95,'Internal Staffing Calculator'!$B$9:$B169,0),match(AV$5,'Internal Staffing Calculator'!$R$7:$BL$7,0)),"")</f>
        <v/>
      </c>
      <c r="AW95" s="699" t="str">
        <f t="array" ref="AW95">iferror(index('Internal Staffing Calculator'!$R$9:$BL$115, match($A95,'Internal Staffing Calculator'!$B$9:$B169,0),match(AW$5,'Internal Staffing Calculator'!$R$7:$BL$7,0)),"")</f>
        <v/>
      </c>
      <c r="AX95" s="699" t="str">
        <f t="array" ref="AX95">iferror(index('Internal Staffing Calculator'!$R$9:$BL$115, match($A95,'Internal Staffing Calculator'!$B$9:$B169,0),match(AX$5,'Internal Staffing Calculator'!$R$7:$BL$7,0)),"")</f>
        <v/>
      </c>
      <c r="AY95" s="699" t="str">
        <f t="array" ref="AY95">iferror(index('Internal Staffing Calculator'!$R$9:$BL$115, match($A95,'Internal Staffing Calculator'!$B$9:$B169,0),match(AY$5,'Internal Staffing Calculator'!$R$7:$BL$7,0)),"")</f>
        <v/>
      </c>
      <c r="AZ95" s="699" t="str">
        <f t="array" ref="AZ95">iferror(index('Internal Staffing Calculator'!$R$9:$BL$115, match($A95,'Internal Staffing Calculator'!$B$9:$B169,0),match(AZ$5,'Internal Staffing Calculator'!$R$7:$BL$7,0)),"")</f>
        <v/>
      </c>
      <c r="BA95" s="699" t="str">
        <f t="array" ref="BA95">iferror(index('Internal Staffing Calculator'!$R$9:$BL$115, match($A95,'Internal Staffing Calculator'!$B$9:$B169,0),match(BA$5,'Internal Staffing Calculator'!$R$7:$BL$7,0)),"")</f>
        <v/>
      </c>
    </row>
    <row r="96">
      <c r="A96" s="754"/>
      <c r="B96" s="812" t="str">
        <f t="array" ref="B96">iferror(index('Internal Staffing Calculator'!P:P,match(A96,'Internal Staffing Calculator'!B:B,0)),"")</f>
        <v/>
      </c>
      <c r="C96" s="813" t="str">
        <f t="array" ref="C96">iferror(index('Internal Staffing Calculator'!BM:BM,match(A96,'Internal Staffing Calculator'!B:B,0)),"")</f>
        <v/>
      </c>
      <c r="D96" s="814" t="str">
        <f t="array" ref="D96">iferror(index('Internal Staffing Calculator'!F:F,match(A96,'Internal Staffing Calculator'!B:B,0)),"")</f>
        <v/>
      </c>
      <c r="E96" s="815">
        <f t="shared" si="4"/>
        <v>0</v>
      </c>
      <c r="F96" s="615"/>
      <c r="G96" s="699" t="str">
        <f t="array" ref="G96">iferror(index('Internal Staffing Calculator'!$R$9:$BL$115, match($A96,'Internal Staffing Calculator'!$B$9:$B169,0),match(G$5,'Internal Staffing Calculator'!$R$7:$BL$7,0)),"")</f>
        <v/>
      </c>
      <c r="H96" s="699" t="str">
        <f t="array" ref="H96">iferror(index('Internal Staffing Calculator'!$R$9:$BL$115, match($A96,'Internal Staffing Calculator'!$B$9:$B169,0),match(H$5,'Internal Staffing Calculator'!$R$7:$BL$7,0)),"")</f>
        <v/>
      </c>
      <c r="I96" s="699" t="str">
        <f t="array" ref="I96">iferror(index('Internal Staffing Calculator'!$R$9:$BL$115, match($A96,'Internal Staffing Calculator'!$B$9:$B169,0),match(I$5,'Internal Staffing Calculator'!$R$7:$BL$7,0)),"")</f>
        <v/>
      </c>
      <c r="J96" s="699" t="str">
        <f t="array" ref="J96">iferror(index('Internal Staffing Calculator'!$R$9:$BL$115, match($A96,'Internal Staffing Calculator'!$B$9:$B169,0),match(J$5,'Internal Staffing Calculator'!$R$7:$BL$7,0)),"")</f>
        <v/>
      </c>
      <c r="K96" s="699" t="str">
        <f t="array" ref="K96">iferror(index('Internal Staffing Calculator'!$R$9:$BL$115, match($A96,'Internal Staffing Calculator'!$B$9:$B169,0),match(K$5,'Internal Staffing Calculator'!$R$7:$BL$7,0)),"")</f>
        <v/>
      </c>
      <c r="L96" s="699" t="str">
        <f t="array" ref="L96">iferror(index('Internal Staffing Calculator'!$R$9:$BL$115, match($A96,'Internal Staffing Calculator'!$B$9:$B169,0),match(L$5,'Internal Staffing Calculator'!$R$7:$BL$7,0)),"")</f>
        <v/>
      </c>
      <c r="M96" s="699" t="str">
        <f t="array" ref="M96">iferror(index('Internal Staffing Calculator'!$R$9:$BL$115, match($A96,'Internal Staffing Calculator'!$B$9:$B169,0),match(M$5,'Internal Staffing Calculator'!$R$7:$BL$7,0)),"")</f>
        <v/>
      </c>
      <c r="N96" s="699" t="str">
        <f t="array" ref="N96">iferror(index('Internal Staffing Calculator'!$R$9:$BL$115, match($A96,'Internal Staffing Calculator'!$B$9:$B169,0),match(N$5,'Internal Staffing Calculator'!$R$7:$BL$7,0)),"")</f>
        <v/>
      </c>
      <c r="O96" s="699" t="str">
        <f t="array" ref="O96">iferror(index('Internal Staffing Calculator'!$R$9:$BL$115, match($A96,'Internal Staffing Calculator'!$B$9:$B169,0),match(O$5,'Internal Staffing Calculator'!$R$7:$BL$7,0)),"")</f>
        <v/>
      </c>
      <c r="P96" s="699" t="str">
        <f t="array" ref="P96">iferror(index('Internal Staffing Calculator'!$R$9:$BL$115, match($A96,'Internal Staffing Calculator'!$B$9:$B169,0),match(P$5,'Internal Staffing Calculator'!$R$7:$BL$7,0)),"")</f>
        <v/>
      </c>
      <c r="Q96" s="699" t="str">
        <f t="array" ref="Q96">iferror(index('Internal Staffing Calculator'!$R$9:$BL$115, match($A96,'Internal Staffing Calculator'!$B$9:$B169,0),match(Q$5,'Internal Staffing Calculator'!$R$7:$BL$7,0)),"")</f>
        <v/>
      </c>
      <c r="R96" s="699" t="str">
        <f t="array" ref="R96">iferror(index('Internal Staffing Calculator'!$R$9:$BL$115, match($A96,'Internal Staffing Calculator'!$B$9:$B169,0),match(R$5,'Internal Staffing Calculator'!$R$7:$BL$7,0)),"")</f>
        <v/>
      </c>
      <c r="S96" s="699" t="str">
        <f t="array" ref="S96">iferror(index('Internal Staffing Calculator'!$R$9:$BL$115, match($A96,'Internal Staffing Calculator'!$B$9:$B169,0),match(S$5,'Internal Staffing Calculator'!$R$7:$BL$7,0)),"")</f>
        <v/>
      </c>
      <c r="T96" s="699" t="str">
        <f t="array" ref="T96">iferror(index('Internal Staffing Calculator'!$R$9:$BL$115, match($A96,'Internal Staffing Calculator'!$B$9:$B169,0),match(T$5,'Internal Staffing Calculator'!$R$7:$BL$7,0)),"")</f>
        <v/>
      </c>
      <c r="U96" s="699" t="str">
        <f t="array" ref="U96">iferror(index('Internal Staffing Calculator'!$R$9:$BL$115, match($A96,'Internal Staffing Calculator'!$B$9:$B169,0),match(U$5,'Internal Staffing Calculator'!$R$7:$BL$7,0)),"")</f>
        <v/>
      </c>
      <c r="V96" s="699" t="str">
        <f t="array" ref="V96">iferror(index('Internal Staffing Calculator'!$R$9:$BL$115, match($A96,'Internal Staffing Calculator'!$B$9:$B169,0),match(V$5,'Internal Staffing Calculator'!$R$7:$BL$7,0)),"")</f>
        <v/>
      </c>
      <c r="W96" s="699" t="str">
        <f t="array" ref="W96">iferror(index('Internal Staffing Calculator'!$R$9:$BL$115, match($A96,'Internal Staffing Calculator'!$B$9:$B169,0),match(W$5,'Internal Staffing Calculator'!$R$7:$BL$7,0)),"")</f>
        <v/>
      </c>
      <c r="X96" s="699" t="str">
        <f t="array" ref="X96">iferror(index('Internal Staffing Calculator'!$R$9:$BL$115, match($A96,'Internal Staffing Calculator'!$B$9:$B169,0),match(X$5,'Internal Staffing Calculator'!$R$7:$BL$7,0)),"")</f>
        <v/>
      </c>
      <c r="Y96" s="699" t="str">
        <f t="array" ref="Y96">iferror(index('Internal Staffing Calculator'!$R$9:$BL$115, match($A96,'Internal Staffing Calculator'!$B$9:$B169,0),match(Y$5,'Internal Staffing Calculator'!$R$7:$BL$7,0)),"")</f>
        <v/>
      </c>
      <c r="Z96" s="699" t="str">
        <f t="array" ref="Z96">iferror(index('Internal Staffing Calculator'!$R$9:$BL$115, match($A96,'Internal Staffing Calculator'!$B$9:$B169,0),match(Z$5,'Internal Staffing Calculator'!$R$7:$BL$7,0)),"")</f>
        <v/>
      </c>
      <c r="AA96" s="699" t="str">
        <f t="array" ref="AA96">iferror(index('Internal Staffing Calculator'!$R$9:$BL$115, match($A96,'Internal Staffing Calculator'!$B$9:$B169,0),match(AA$5,'Internal Staffing Calculator'!$R$7:$BL$7,0)),"")</f>
        <v/>
      </c>
      <c r="AB96" s="699" t="str">
        <f t="array" ref="AB96">iferror(index('Internal Staffing Calculator'!$R$9:$BL$115, match($A96,'Internal Staffing Calculator'!$B$9:$B169,0),match(AB$5,'Internal Staffing Calculator'!$R$7:$BL$7,0)),"")</f>
        <v/>
      </c>
      <c r="AC96" s="699" t="str">
        <f t="array" ref="AC96">iferror(index('Internal Staffing Calculator'!$R$9:$BL$115, match($A96,'Internal Staffing Calculator'!$B$9:$B169,0),match(AC$5,'Internal Staffing Calculator'!$R$7:$BL$7,0)),"")</f>
        <v/>
      </c>
      <c r="AD96" s="699" t="str">
        <f t="array" ref="AD96">iferror(index('Internal Staffing Calculator'!$R$9:$BL$115, match($A96,'Internal Staffing Calculator'!$B$9:$B169,0),match(AD$5,'Internal Staffing Calculator'!$R$7:$BL$7,0)),"")</f>
        <v/>
      </c>
      <c r="AE96" s="699" t="str">
        <f t="array" ref="AE96">iferror(index('Internal Staffing Calculator'!$R$9:$BL$115, match($A96,'Internal Staffing Calculator'!$B$9:$B169,0),match(AE$5,'Internal Staffing Calculator'!$R$7:$BL$7,0)),"")</f>
        <v/>
      </c>
      <c r="AF96" s="699" t="str">
        <f t="array" ref="AF96">iferror(index('Internal Staffing Calculator'!$R$9:$BL$115, match($A96,'Internal Staffing Calculator'!$B$9:$B169,0),match(AF$5,'Internal Staffing Calculator'!$R$7:$BL$7,0)),"")</f>
        <v/>
      </c>
      <c r="AG96" s="699" t="str">
        <f t="array" ref="AG96">iferror(index('Internal Staffing Calculator'!$R$9:$BL$115, match($A96,'Internal Staffing Calculator'!$B$9:$B169,0),match(AG$5,'Internal Staffing Calculator'!$R$7:$BL$7,0)),"")</f>
        <v/>
      </c>
      <c r="AH96" s="699" t="str">
        <f t="array" ref="AH96">iferror(index('Internal Staffing Calculator'!$R$9:$BL$115, match($A96,'Internal Staffing Calculator'!$B$9:$B169,0),match(AH$5,'Internal Staffing Calculator'!$R$7:$BL$7,0)),"")</f>
        <v/>
      </c>
      <c r="AI96" s="699" t="str">
        <f t="array" ref="AI96">iferror(index('Internal Staffing Calculator'!$R$9:$BL$115, match($A96,'Internal Staffing Calculator'!$B$9:$B169,0),match(AI$5,'Internal Staffing Calculator'!$R$7:$BL$7,0)),"")</f>
        <v/>
      </c>
      <c r="AJ96" s="699" t="str">
        <f t="array" ref="AJ96">iferror(index('Internal Staffing Calculator'!$R$9:$BL$115, match($A96,'Internal Staffing Calculator'!$B$9:$B169,0),match(AJ$5,'Internal Staffing Calculator'!$R$7:$BL$7,0)),"")</f>
        <v/>
      </c>
      <c r="AK96" s="699" t="str">
        <f t="array" ref="AK96">iferror(index('Internal Staffing Calculator'!$R$9:$BL$115, match($A96,'Internal Staffing Calculator'!$B$9:$B169,0),match(AK$5,'Internal Staffing Calculator'!$R$7:$BL$7,0)),"")</f>
        <v/>
      </c>
      <c r="AL96" s="699" t="str">
        <f t="array" ref="AL96">iferror(index('Internal Staffing Calculator'!$R$9:$BL$115, match($A96,'Internal Staffing Calculator'!$B$9:$B169,0),match(AL$5,'Internal Staffing Calculator'!$R$7:$BL$7,0)),"")</f>
        <v/>
      </c>
      <c r="AM96" s="699" t="str">
        <f t="array" ref="AM96">iferror(index('Internal Staffing Calculator'!$R$9:$BL$115, match($A96,'Internal Staffing Calculator'!$B$9:$B169,0),match(AM$5,'Internal Staffing Calculator'!$R$7:$BL$7,0)),"")</f>
        <v/>
      </c>
      <c r="AN96" s="699" t="str">
        <f t="array" ref="AN96">iferror(index('Internal Staffing Calculator'!$R$9:$BL$115, match($A96,'Internal Staffing Calculator'!$B$9:$B169,0),match(AN$5,'Internal Staffing Calculator'!$R$7:$BL$7,0)),"")</f>
        <v/>
      </c>
      <c r="AO96" s="699" t="str">
        <f t="array" ref="AO96">iferror(index('Internal Staffing Calculator'!$R$9:$BL$115, match($A96,'Internal Staffing Calculator'!$B$9:$B169,0),match(AO$5,'Internal Staffing Calculator'!$R$7:$BL$7,0)),"")</f>
        <v/>
      </c>
      <c r="AP96" s="699" t="str">
        <f t="array" ref="AP96">iferror(index('Internal Staffing Calculator'!$R$9:$BL$115, match($A96,'Internal Staffing Calculator'!$B$9:$B169,0),match(AP$5,'Internal Staffing Calculator'!$R$7:$BL$7,0)),"")</f>
        <v/>
      </c>
      <c r="AQ96" s="699" t="str">
        <f t="array" ref="AQ96">iferror(index('Internal Staffing Calculator'!$R$9:$BL$115, match($A96,'Internal Staffing Calculator'!$B$9:$B169,0),match(AQ$5,'Internal Staffing Calculator'!$R$7:$BL$7,0)),"")</f>
        <v/>
      </c>
      <c r="AR96" s="699" t="str">
        <f t="array" ref="AR96">iferror(index('Internal Staffing Calculator'!$R$9:$BL$115, match($A96,'Internal Staffing Calculator'!$B$9:$B169,0),match(AR$5,'Internal Staffing Calculator'!$R$7:$BL$7,0)),"")</f>
        <v/>
      </c>
      <c r="AS96" s="699" t="str">
        <f t="array" ref="AS96">iferror(index('Internal Staffing Calculator'!$R$9:$BL$115, match($A96,'Internal Staffing Calculator'!$B$9:$B169,0),match(AS$5,'Internal Staffing Calculator'!$R$7:$BL$7,0)),"")</f>
        <v/>
      </c>
      <c r="AT96" s="699" t="str">
        <f t="array" ref="AT96">iferror(index('Internal Staffing Calculator'!$R$9:$BL$115, match($A96,'Internal Staffing Calculator'!$B$9:$B169,0),match(AT$5,'Internal Staffing Calculator'!$R$7:$BL$7,0)),"")</f>
        <v/>
      </c>
      <c r="AU96" s="699" t="str">
        <f t="array" ref="AU96">iferror(index('Internal Staffing Calculator'!$R$9:$BL$115, match($A96,'Internal Staffing Calculator'!$B$9:$B169,0),match(AU$5,'Internal Staffing Calculator'!$R$7:$BL$7,0)),"")</f>
        <v/>
      </c>
      <c r="AV96" s="699" t="str">
        <f t="array" ref="AV96">iferror(index('Internal Staffing Calculator'!$R$9:$BL$115, match($A96,'Internal Staffing Calculator'!$B$9:$B169,0),match(AV$5,'Internal Staffing Calculator'!$R$7:$BL$7,0)),"")</f>
        <v/>
      </c>
      <c r="AW96" s="699" t="str">
        <f t="array" ref="AW96">iferror(index('Internal Staffing Calculator'!$R$9:$BL$115, match($A96,'Internal Staffing Calculator'!$B$9:$B169,0),match(AW$5,'Internal Staffing Calculator'!$R$7:$BL$7,0)),"")</f>
        <v/>
      </c>
      <c r="AX96" s="699" t="str">
        <f t="array" ref="AX96">iferror(index('Internal Staffing Calculator'!$R$9:$BL$115, match($A96,'Internal Staffing Calculator'!$B$9:$B169,0),match(AX$5,'Internal Staffing Calculator'!$R$7:$BL$7,0)),"")</f>
        <v/>
      </c>
      <c r="AY96" s="699" t="str">
        <f t="array" ref="AY96">iferror(index('Internal Staffing Calculator'!$R$9:$BL$115, match($A96,'Internal Staffing Calculator'!$B$9:$B169,0),match(AY$5,'Internal Staffing Calculator'!$R$7:$BL$7,0)),"")</f>
        <v/>
      </c>
      <c r="AZ96" s="699" t="str">
        <f t="array" ref="AZ96">iferror(index('Internal Staffing Calculator'!$R$9:$BL$115, match($A96,'Internal Staffing Calculator'!$B$9:$B169,0),match(AZ$5,'Internal Staffing Calculator'!$R$7:$BL$7,0)),"")</f>
        <v/>
      </c>
      <c r="BA96" s="699" t="str">
        <f t="array" ref="BA96">iferror(index('Internal Staffing Calculator'!$R$9:$BL$115, match($A96,'Internal Staffing Calculator'!$B$9:$B169,0),match(BA$5,'Internal Staffing Calculator'!$R$7:$BL$7,0)),"")</f>
        <v/>
      </c>
    </row>
    <row r="97">
      <c r="A97" s="754"/>
      <c r="B97" s="812" t="str">
        <f t="array" ref="B97">iferror(index('Internal Staffing Calculator'!P:P,match(A97,'Internal Staffing Calculator'!B:B,0)),"")</f>
        <v/>
      </c>
      <c r="C97" s="813" t="str">
        <f t="array" ref="C97">iferror(index('Internal Staffing Calculator'!BM:BM,match(A97,'Internal Staffing Calculator'!B:B,0)),"")</f>
        <v/>
      </c>
      <c r="D97" s="814" t="str">
        <f t="array" ref="D97">iferror(index('Internal Staffing Calculator'!F:F,match(A97,'Internal Staffing Calculator'!B:B,0)),"")</f>
        <v/>
      </c>
      <c r="E97" s="815">
        <f t="shared" si="4"/>
        <v>0</v>
      </c>
      <c r="F97" s="615"/>
      <c r="G97" s="699" t="str">
        <f t="array" ref="G97">iferror(index('Internal Staffing Calculator'!$R$9:$BL$115, match($A97,'Internal Staffing Calculator'!$B$9:$B169,0),match(G$5,'Internal Staffing Calculator'!$R$7:$BL$7,0)),"")</f>
        <v/>
      </c>
      <c r="H97" s="699" t="str">
        <f t="array" ref="H97">iferror(index('Internal Staffing Calculator'!$R$9:$BL$115, match($A97,'Internal Staffing Calculator'!$B$9:$B169,0),match(H$5,'Internal Staffing Calculator'!$R$7:$BL$7,0)),"")</f>
        <v/>
      </c>
      <c r="I97" s="699" t="str">
        <f t="array" ref="I97">iferror(index('Internal Staffing Calculator'!$R$9:$BL$115, match($A97,'Internal Staffing Calculator'!$B$9:$B169,0),match(I$5,'Internal Staffing Calculator'!$R$7:$BL$7,0)),"")</f>
        <v/>
      </c>
      <c r="J97" s="699" t="str">
        <f t="array" ref="J97">iferror(index('Internal Staffing Calculator'!$R$9:$BL$115, match($A97,'Internal Staffing Calculator'!$B$9:$B169,0),match(J$5,'Internal Staffing Calculator'!$R$7:$BL$7,0)),"")</f>
        <v/>
      </c>
      <c r="K97" s="699" t="str">
        <f t="array" ref="K97">iferror(index('Internal Staffing Calculator'!$R$9:$BL$115, match($A97,'Internal Staffing Calculator'!$B$9:$B169,0),match(K$5,'Internal Staffing Calculator'!$R$7:$BL$7,0)),"")</f>
        <v/>
      </c>
      <c r="L97" s="699" t="str">
        <f t="array" ref="L97">iferror(index('Internal Staffing Calculator'!$R$9:$BL$115, match($A97,'Internal Staffing Calculator'!$B$9:$B169,0),match(L$5,'Internal Staffing Calculator'!$R$7:$BL$7,0)),"")</f>
        <v/>
      </c>
      <c r="M97" s="699" t="str">
        <f t="array" ref="M97">iferror(index('Internal Staffing Calculator'!$R$9:$BL$115, match($A97,'Internal Staffing Calculator'!$B$9:$B169,0),match(M$5,'Internal Staffing Calculator'!$R$7:$BL$7,0)),"")</f>
        <v/>
      </c>
      <c r="N97" s="699" t="str">
        <f t="array" ref="N97">iferror(index('Internal Staffing Calculator'!$R$9:$BL$115, match($A97,'Internal Staffing Calculator'!$B$9:$B169,0),match(N$5,'Internal Staffing Calculator'!$R$7:$BL$7,0)),"")</f>
        <v/>
      </c>
      <c r="O97" s="699" t="str">
        <f t="array" ref="O97">iferror(index('Internal Staffing Calculator'!$R$9:$BL$115, match($A97,'Internal Staffing Calculator'!$B$9:$B169,0),match(O$5,'Internal Staffing Calculator'!$R$7:$BL$7,0)),"")</f>
        <v/>
      </c>
      <c r="P97" s="699" t="str">
        <f t="array" ref="P97">iferror(index('Internal Staffing Calculator'!$R$9:$BL$115, match($A97,'Internal Staffing Calculator'!$B$9:$B169,0),match(P$5,'Internal Staffing Calculator'!$R$7:$BL$7,0)),"")</f>
        <v/>
      </c>
      <c r="Q97" s="699" t="str">
        <f t="array" ref="Q97">iferror(index('Internal Staffing Calculator'!$R$9:$BL$115, match($A97,'Internal Staffing Calculator'!$B$9:$B169,0),match(Q$5,'Internal Staffing Calculator'!$R$7:$BL$7,0)),"")</f>
        <v/>
      </c>
      <c r="R97" s="699" t="str">
        <f t="array" ref="R97">iferror(index('Internal Staffing Calculator'!$R$9:$BL$115, match($A97,'Internal Staffing Calculator'!$B$9:$B169,0),match(R$5,'Internal Staffing Calculator'!$R$7:$BL$7,0)),"")</f>
        <v/>
      </c>
      <c r="S97" s="699" t="str">
        <f t="array" ref="S97">iferror(index('Internal Staffing Calculator'!$R$9:$BL$115, match($A97,'Internal Staffing Calculator'!$B$9:$B169,0),match(S$5,'Internal Staffing Calculator'!$R$7:$BL$7,0)),"")</f>
        <v/>
      </c>
      <c r="T97" s="699" t="str">
        <f t="array" ref="T97">iferror(index('Internal Staffing Calculator'!$R$9:$BL$115, match($A97,'Internal Staffing Calculator'!$B$9:$B169,0),match(T$5,'Internal Staffing Calculator'!$R$7:$BL$7,0)),"")</f>
        <v/>
      </c>
      <c r="U97" s="699" t="str">
        <f t="array" ref="U97">iferror(index('Internal Staffing Calculator'!$R$9:$BL$115, match($A97,'Internal Staffing Calculator'!$B$9:$B169,0),match(U$5,'Internal Staffing Calculator'!$R$7:$BL$7,0)),"")</f>
        <v/>
      </c>
      <c r="V97" s="699" t="str">
        <f t="array" ref="V97">iferror(index('Internal Staffing Calculator'!$R$9:$BL$115, match($A97,'Internal Staffing Calculator'!$B$9:$B169,0),match(V$5,'Internal Staffing Calculator'!$R$7:$BL$7,0)),"")</f>
        <v/>
      </c>
      <c r="W97" s="699" t="str">
        <f t="array" ref="W97">iferror(index('Internal Staffing Calculator'!$R$9:$BL$115, match($A97,'Internal Staffing Calculator'!$B$9:$B169,0),match(W$5,'Internal Staffing Calculator'!$R$7:$BL$7,0)),"")</f>
        <v/>
      </c>
      <c r="X97" s="699" t="str">
        <f t="array" ref="X97">iferror(index('Internal Staffing Calculator'!$R$9:$BL$115, match($A97,'Internal Staffing Calculator'!$B$9:$B169,0),match(X$5,'Internal Staffing Calculator'!$R$7:$BL$7,0)),"")</f>
        <v/>
      </c>
      <c r="Y97" s="699" t="str">
        <f t="array" ref="Y97">iferror(index('Internal Staffing Calculator'!$R$9:$BL$115, match($A97,'Internal Staffing Calculator'!$B$9:$B169,0),match(Y$5,'Internal Staffing Calculator'!$R$7:$BL$7,0)),"")</f>
        <v/>
      </c>
      <c r="Z97" s="699" t="str">
        <f t="array" ref="Z97">iferror(index('Internal Staffing Calculator'!$R$9:$BL$115, match($A97,'Internal Staffing Calculator'!$B$9:$B169,0),match(Z$5,'Internal Staffing Calculator'!$R$7:$BL$7,0)),"")</f>
        <v/>
      </c>
      <c r="AA97" s="699" t="str">
        <f t="array" ref="AA97">iferror(index('Internal Staffing Calculator'!$R$9:$BL$115, match($A97,'Internal Staffing Calculator'!$B$9:$B169,0),match(AA$5,'Internal Staffing Calculator'!$R$7:$BL$7,0)),"")</f>
        <v/>
      </c>
      <c r="AB97" s="699" t="str">
        <f t="array" ref="AB97">iferror(index('Internal Staffing Calculator'!$R$9:$BL$115, match($A97,'Internal Staffing Calculator'!$B$9:$B169,0),match(AB$5,'Internal Staffing Calculator'!$R$7:$BL$7,0)),"")</f>
        <v/>
      </c>
      <c r="AC97" s="699" t="str">
        <f t="array" ref="AC97">iferror(index('Internal Staffing Calculator'!$R$9:$BL$115, match($A97,'Internal Staffing Calculator'!$B$9:$B169,0),match(AC$5,'Internal Staffing Calculator'!$R$7:$BL$7,0)),"")</f>
        <v/>
      </c>
      <c r="AD97" s="699" t="str">
        <f t="array" ref="AD97">iferror(index('Internal Staffing Calculator'!$R$9:$BL$115, match($A97,'Internal Staffing Calculator'!$B$9:$B169,0),match(AD$5,'Internal Staffing Calculator'!$R$7:$BL$7,0)),"")</f>
        <v/>
      </c>
      <c r="AE97" s="699" t="str">
        <f t="array" ref="AE97">iferror(index('Internal Staffing Calculator'!$R$9:$BL$115, match($A97,'Internal Staffing Calculator'!$B$9:$B169,0),match(AE$5,'Internal Staffing Calculator'!$R$7:$BL$7,0)),"")</f>
        <v/>
      </c>
      <c r="AF97" s="699" t="str">
        <f t="array" ref="AF97">iferror(index('Internal Staffing Calculator'!$R$9:$BL$115, match($A97,'Internal Staffing Calculator'!$B$9:$B169,0),match(AF$5,'Internal Staffing Calculator'!$R$7:$BL$7,0)),"")</f>
        <v/>
      </c>
      <c r="AG97" s="699" t="str">
        <f t="array" ref="AG97">iferror(index('Internal Staffing Calculator'!$R$9:$BL$115, match($A97,'Internal Staffing Calculator'!$B$9:$B169,0),match(AG$5,'Internal Staffing Calculator'!$R$7:$BL$7,0)),"")</f>
        <v/>
      </c>
      <c r="AH97" s="699" t="str">
        <f t="array" ref="AH97">iferror(index('Internal Staffing Calculator'!$R$9:$BL$115, match($A97,'Internal Staffing Calculator'!$B$9:$B169,0),match(AH$5,'Internal Staffing Calculator'!$R$7:$BL$7,0)),"")</f>
        <v/>
      </c>
      <c r="AI97" s="699" t="str">
        <f t="array" ref="AI97">iferror(index('Internal Staffing Calculator'!$R$9:$BL$115, match($A97,'Internal Staffing Calculator'!$B$9:$B169,0),match(AI$5,'Internal Staffing Calculator'!$R$7:$BL$7,0)),"")</f>
        <v/>
      </c>
      <c r="AJ97" s="699" t="str">
        <f t="array" ref="AJ97">iferror(index('Internal Staffing Calculator'!$R$9:$BL$115, match($A97,'Internal Staffing Calculator'!$B$9:$B169,0),match(AJ$5,'Internal Staffing Calculator'!$R$7:$BL$7,0)),"")</f>
        <v/>
      </c>
      <c r="AK97" s="699" t="str">
        <f t="array" ref="AK97">iferror(index('Internal Staffing Calculator'!$R$9:$BL$115, match($A97,'Internal Staffing Calculator'!$B$9:$B169,0),match(AK$5,'Internal Staffing Calculator'!$R$7:$BL$7,0)),"")</f>
        <v/>
      </c>
      <c r="AL97" s="699" t="str">
        <f t="array" ref="AL97">iferror(index('Internal Staffing Calculator'!$R$9:$BL$115, match($A97,'Internal Staffing Calculator'!$B$9:$B169,0),match(AL$5,'Internal Staffing Calculator'!$R$7:$BL$7,0)),"")</f>
        <v/>
      </c>
      <c r="AM97" s="699" t="str">
        <f t="array" ref="AM97">iferror(index('Internal Staffing Calculator'!$R$9:$BL$115, match($A97,'Internal Staffing Calculator'!$B$9:$B169,0),match(AM$5,'Internal Staffing Calculator'!$R$7:$BL$7,0)),"")</f>
        <v/>
      </c>
      <c r="AN97" s="699" t="str">
        <f t="array" ref="AN97">iferror(index('Internal Staffing Calculator'!$R$9:$BL$115, match($A97,'Internal Staffing Calculator'!$B$9:$B169,0),match(AN$5,'Internal Staffing Calculator'!$R$7:$BL$7,0)),"")</f>
        <v/>
      </c>
      <c r="AO97" s="699" t="str">
        <f t="array" ref="AO97">iferror(index('Internal Staffing Calculator'!$R$9:$BL$115, match($A97,'Internal Staffing Calculator'!$B$9:$B169,0),match(AO$5,'Internal Staffing Calculator'!$R$7:$BL$7,0)),"")</f>
        <v/>
      </c>
      <c r="AP97" s="699" t="str">
        <f t="array" ref="AP97">iferror(index('Internal Staffing Calculator'!$R$9:$BL$115, match($A97,'Internal Staffing Calculator'!$B$9:$B169,0),match(AP$5,'Internal Staffing Calculator'!$R$7:$BL$7,0)),"")</f>
        <v/>
      </c>
      <c r="AQ97" s="699" t="str">
        <f t="array" ref="AQ97">iferror(index('Internal Staffing Calculator'!$R$9:$BL$115, match($A97,'Internal Staffing Calculator'!$B$9:$B169,0),match(AQ$5,'Internal Staffing Calculator'!$R$7:$BL$7,0)),"")</f>
        <v/>
      </c>
      <c r="AR97" s="699" t="str">
        <f t="array" ref="AR97">iferror(index('Internal Staffing Calculator'!$R$9:$BL$115, match($A97,'Internal Staffing Calculator'!$B$9:$B169,0),match(AR$5,'Internal Staffing Calculator'!$R$7:$BL$7,0)),"")</f>
        <v/>
      </c>
      <c r="AS97" s="699" t="str">
        <f t="array" ref="AS97">iferror(index('Internal Staffing Calculator'!$R$9:$BL$115, match($A97,'Internal Staffing Calculator'!$B$9:$B169,0),match(AS$5,'Internal Staffing Calculator'!$R$7:$BL$7,0)),"")</f>
        <v/>
      </c>
      <c r="AT97" s="699" t="str">
        <f t="array" ref="AT97">iferror(index('Internal Staffing Calculator'!$R$9:$BL$115, match($A97,'Internal Staffing Calculator'!$B$9:$B169,0),match(AT$5,'Internal Staffing Calculator'!$R$7:$BL$7,0)),"")</f>
        <v/>
      </c>
      <c r="AU97" s="699" t="str">
        <f t="array" ref="AU97">iferror(index('Internal Staffing Calculator'!$R$9:$BL$115, match($A97,'Internal Staffing Calculator'!$B$9:$B169,0),match(AU$5,'Internal Staffing Calculator'!$R$7:$BL$7,0)),"")</f>
        <v/>
      </c>
      <c r="AV97" s="699" t="str">
        <f t="array" ref="AV97">iferror(index('Internal Staffing Calculator'!$R$9:$BL$115, match($A97,'Internal Staffing Calculator'!$B$9:$B169,0),match(AV$5,'Internal Staffing Calculator'!$R$7:$BL$7,0)),"")</f>
        <v/>
      </c>
      <c r="AW97" s="699" t="str">
        <f t="array" ref="AW97">iferror(index('Internal Staffing Calculator'!$R$9:$BL$115, match($A97,'Internal Staffing Calculator'!$B$9:$B169,0),match(AW$5,'Internal Staffing Calculator'!$R$7:$BL$7,0)),"")</f>
        <v/>
      </c>
      <c r="AX97" s="699" t="str">
        <f t="array" ref="AX97">iferror(index('Internal Staffing Calculator'!$R$9:$BL$115, match($A97,'Internal Staffing Calculator'!$B$9:$B169,0),match(AX$5,'Internal Staffing Calculator'!$R$7:$BL$7,0)),"")</f>
        <v/>
      </c>
      <c r="AY97" s="699" t="str">
        <f t="array" ref="AY97">iferror(index('Internal Staffing Calculator'!$R$9:$BL$115, match($A97,'Internal Staffing Calculator'!$B$9:$B169,0),match(AY$5,'Internal Staffing Calculator'!$R$7:$BL$7,0)),"")</f>
        <v/>
      </c>
      <c r="AZ97" s="699" t="str">
        <f t="array" ref="AZ97">iferror(index('Internal Staffing Calculator'!$R$9:$BL$115, match($A97,'Internal Staffing Calculator'!$B$9:$B169,0),match(AZ$5,'Internal Staffing Calculator'!$R$7:$BL$7,0)),"")</f>
        <v/>
      </c>
      <c r="BA97" s="699" t="str">
        <f t="array" ref="BA97">iferror(index('Internal Staffing Calculator'!$R$9:$BL$115, match($A97,'Internal Staffing Calculator'!$B$9:$B169,0),match(BA$5,'Internal Staffing Calculator'!$R$7:$BL$7,0)),"")</f>
        <v/>
      </c>
    </row>
    <row r="98">
      <c r="A98" s="754"/>
      <c r="B98" s="812" t="str">
        <f t="array" ref="B98">iferror(index('Internal Staffing Calculator'!P:P,match(A98,'Internal Staffing Calculator'!B:B,0)),"")</f>
        <v/>
      </c>
      <c r="C98" s="813" t="str">
        <f t="array" ref="C98">iferror(index('Internal Staffing Calculator'!BM:BM,match(A98,'Internal Staffing Calculator'!B:B,0)),"")</f>
        <v/>
      </c>
      <c r="D98" s="814" t="str">
        <f t="array" ref="D98">iferror(index('Internal Staffing Calculator'!F:F,match(A98,'Internal Staffing Calculator'!B:B,0)),"")</f>
        <v/>
      </c>
      <c r="E98" s="815">
        <f t="shared" si="4"/>
        <v>0</v>
      </c>
      <c r="F98" s="615"/>
      <c r="G98" s="699" t="str">
        <f t="array" ref="G98">iferror(index('Internal Staffing Calculator'!$R$9:$BL$115, match($A98,'Internal Staffing Calculator'!$B$9:$B169,0),match(G$5,'Internal Staffing Calculator'!$R$7:$BL$7,0)),"")</f>
        <v/>
      </c>
      <c r="H98" s="699" t="str">
        <f t="array" ref="H98">iferror(index('Internal Staffing Calculator'!$R$9:$BL$115, match($A98,'Internal Staffing Calculator'!$B$9:$B169,0),match(H$5,'Internal Staffing Calculator'!$R$7:$BL$7,0)),"")</f>
        <v/>
      </c>
      <c r="I98" s="699" t="str">
        <f t="array" ref="I98">iferror(index('Internal Staffing Calculator'!$R$9:$BL$115, match($A98,'Internal Staffing Calculator'!$B$9:$B169,0),match(I$5,'Internal Staffing Calculator'!$R$7:$BL$7,0)),"")</f>
        <v/>
      </c>
      <c r="J98" s="699" t="str">
        <f t="array" ref="J98">iferror(index('Internal Staffing Calculator'!$R$9:$BL$115, match($A98,'Internal Staffing Calculator'!$B$9:$B169,0),match(J$5,'Internal Staffing Calculator'!$R$7:$BL$7,0)),"")</f>
        <v/>
      </c>
      <c r="K98" s="699" t="str">
        <f t="array" ref="K98">iferror(index('Internal Staffing Calculator'!$R$9:$BL$115, match($A98,'Internal Staffing Calculator'!$B$9:$B169,0),match(K$5,'Internal Staffing Calculator'!$R$7:$BL$7,0)),"")</f>
        <v/>
      </c>
      <c r="L98" s="699" t="str">
        <f t="array" ref="L98">iferror(index('Internal Staffing Calculator'!$R$9:$BL$115, match($A98,'Internal Staffing Calculator'!$B$9:$B169,0),match(L$5,'Internal Staffing Calculator'!$R$7:$BL$7,0)),"")</f>
        <v/>
      </c>
      <c r="M98" s="699" t="str">
        <f t="array" ref="M98">iferror(index('Internal Staffing Calculator'!$R$9:$BL$115, match($A98,'Internal Staffing Calculator'!$B$9:$B169,0),match(M$5,'Internal Staffing Calculator'!$R$7:$BL$7,0)),"")</f>
        <v/>
      </c>
      <c r="N98" s="699" t="str">
        <f t="array" ref="N98">iferror(index('Internal Staffing Calculator'!$R$9:$BL$115, match($A98,'Internal Staffing Calculator'!$B$9:$B169,0),match(N$5,'Internal Staffing Calculator'!$R$7:$BL$7,0)),"")</f>
        <v/>
      </c>
      <c r="O98" s="699" t="str">
        <f t="array" ref="O98">iferror(index('Internal Staffing Calculator'!$R$9:$BL$115, match($A98,'Internal Staffing Calculator'!$B$9:$B169,0),match(O$5,'Internal Staffing Calculator'!$R$7:$BL$7,0)),"")</f>
        <v/>
      </c>
      <c r="P98" s="699" t="str">
        <f t="array" ref="P98">iferror(index('Internal Staffing Calculator'!$R$9:$BL$115, match($A98,'Internal Staffing Calculator'!$B$9:$B169,0),match(P$5,'Internal Staffing Calculator'!$R$7:$BL$7,0)),"")</f>
        <v/>
      </c>
      <c r="Q98" s="699" t="str">
        <f t="array" ref="Q98">iferror(index('Internal Staffing Calculator'!$R$9:$BL$115, match($A98,'Internal Staffing Calculator'!$B$9:$B169,0),match(Q$5,'Internal Staffing Calculator'!$R$7:$BL$7,0)),"")</f>
        <v/>
      </c>
      <c r="R98" s="699" t="str">
        <f t="array" ref="R98">iferror(index('Internal Staffing Calculator'!$R$9:$BL$115, match($A98,'Internal Staffing Calculator'!$B$9:$B169,0),match(R$5,'Internal Staffing Calculator'!$R$7:$BL$7,0)),"")</f>
        <v/>
      </c>
      <c r="S98" s="699" t="str">
        <f t="array" ref="S98">iferror(index('Internal Staffing Calculator'!$R$9:$BL$115, match($A98,'Internal Staffing Calculator'!$B$9:$B169,0),match(S$5,'Internal Staffing Calculator'!$R$7:$BL$7,0)),"")</f>
        <v/>
      </c>
      <c r="T98" s="699" t="str">
        <f t="array" ref="T98">iferror(index('Internal Staffing Calculator'!$R$9:$BL$115, match($A98,'Internal Staffing Calculator'!$B$9:$B169,0),match(T$5,'Internal Staffing Calculator'!$R$7:$BL$7,0)),"")</f>
        <v/>
      </c>
      <c r="U98" s="699" t="str">
        <f t="array" ref="U98">iferror(index('Internal Staffing Calculator'!$R$9:$BL$115, match($A98,'Internal Staffing Calculator'!$B$9:$B169,0),match(U$5,'Internal Staffing Calculator'!$R$7:$BL$7,0)),"")</f>
        <v/>
      </c>
      <c r="V98" s="699" t="str">
        <f t="array" ref="V98">iferror(index('Internal Staffing Calculator'!$R$9:$BL$115, match($A98,'Internal Staffing Calculator'!$B$9:$B169,0),match(V$5,'Internal Staffing Calculator'!$R$7:$BL$7,0)),"")</f>
        <v/>
      </c>
      <c r="W98" s="699" t="str">
        <f t="array" ref="W98">iferror(index('Internal Staffing Calculator'!$R$9:$BL$115, match($A98,'Internal Staffing Calculator'!$B$9:$B169,0),match(W$5,'Internal Staffing Calculator'!$R$7:$BL$7,0)),"")</f>
        <v/>
      </c>
      <c r="X98" s="699" t="str">
        <f t="array" ref="X98">iferror(index('Internal Staffing Calculator'!$R$9:$BL$115, match($A98,'Internal Staffing Calculator'!$B$9:$B169,0),match(X$5,'Internal Staffing Calculator'!$R$7:$BL$7,0)),"")</f>
        <v/>
      </c>
      <c r="Y98" s="699" t="str">
        <f t="array" ref="Y98">iferror(index('Internal Staffing Calculator'!$R$9:$BL$115, match($A98,'Internal Staffing Calculator'!$B$9:$B169,0),match(Y$5,'Internal Staffing Calculator'!$R$7:$BL$7,0)),"")</f>
        <v/>
      </c>
      <c r="Z98" s="699" t="str">
        <f t="array" ref="Z98">iferror(index('Internal Staffing Calculator'!$R$9:$BL$115, match($A98,'Internal Staffing Calculator'!$B$9:$B169,0),match(Z$5,'Internal Staffing Calculator'!$R$7:$BL$7,0)),"")</f>
        <v/>
      </c>
      <c r="AA98" s="699" t="str">
        <f t="array" ref="AA98">iferror(index('Internal Staffing Calculator'!$R$9:$BL$115, match($A98,'Internal Staffing Calculator'!$B$9:$B169,0),match(AA$5,'Internal Staffing Calculator'!$R$7:$BL$7,0)),"")</f>
        <v/>
      </c>
      <c r="AB98" s="699" t="str">
        <f t="array" ref="AB98">iferror(index('Internal Staffing Calculator'!$R$9:$BL$115, match($A98,'Internal Staffing Calculator'!$B$9:$B169,0),match(AB$5,'Internal Staffing Calculator'!$R$7:$BL$7,0)),"")</f>
        <v/>
      </c>
      <c r="AC98" s="699" t="str">
        <f t="array" ref="AC98">iferror(index('Internal Staffing Calculator'!$R$9:$BL$115, match($A98,'Internal Staffing Calculator'!$B$9:$B169,0),match(AC$5,'Internal Staffing Calculator'!$R$7:$BL$7,0)),"")</f>
        <v/>
      </c>
      <c r="AD98" s="699" t="str">
        <f t="array" ref="AD98">iferror(index('Internal Staffing Calculator'!$R$9:$BL$115, match($A98,'Internal Staffing Calculator'!$B$9:$B169,0),match(AD$5,'Internal Staffing Calculator'!$R$7:$BL$7,0)),"")</f>
        <v/>
      </c>
      <c r="AE98" s="699" t="str">
        <f t="array" ref="AE98">iferror(index('Internal Staffing Calculator'!$R$9:$BL$115, match($A98,'Internal Staffing Calculator'!$B$9:$B169,0),match(AE$5,'Internal Staffing Calculator'!$R$7:$BL$7,0)),"")</f>
        <v/>
      </c>
      <c r="AF98" s="699" t="str">
        <f t="array" ref="AF98">iferror(index('Internal Staffing Calculator'!$R$9:$BL$115, match($A98,'Internal Staffing Calculator'!$B$9:$B169,0),match(AF$5,'Internal Staffing Calculator'!$R$7:$BL$7,0)),"")</f>
        <v/>
      </c>
      <c r="AG98" s="699" t="str">
        <f t="array" ref="AG98">iferror(index('Internal Staffing Calculator'!$R$9:$BL$115, match($A98,'Internal Staffing Calculator'!$B$9:$B169,0),match(AG$5,'Internal Staffing Calculator'!$R$7:$BL$7,0)),"")</f>
        <v/>
      </c>
      <c r="AH98" s="699" t="str">
        <f t="array" ref="AH98">iferror(index('Internal Staffing Calculator'!$R$9:$BL$115, match($A98,'Internal Staffing Calculator'!$B$9:$B169,0),match(AH$5,'Internal Staffing Calculator'!$R$7:$BL$7,0)),"")</f>
        <v/>
      </c>
      <c r="AI98" s="699" t="str">
        <f t="array" ref="AI98">iferror(index('Internal Staffing Calculator'!$R$9:$BL$115, match($A98,'Internal Staffing Calculator'!$B$9:$B169,0),match(AI$5,'Internal Staffing Calculator'!$R$7:$BL$7,0)),"")</f>
        <v/>
      </c>
      <c r="AJ98" s="699" t="str">
        <f t="array" ref="AJ98">iferror(index('Internal Staffing Calculator'!$R$9:$BL$115, match($A98,'Internal Staffing Calculator'!$B$9:$B169,0),match(AJ$5,'Internal Staffing Calculator'!$R$7:$BL$7,0)),"")</f>
        <v/>
      </c>
      <c r="AK98" s="699" t="str">
        <f t="array" ref="AK98">iferror(index('Internal Staffing Calculator'!$R$9:$BL$115, match($A98,'Internal Staffing Calculator'!$B$9:$B169,0),match(AK$5,'Internal Staffing Calculator'!$R$7:$BL$7,0)),"")</f>
        <v/>
      </c>
      <c r="AL98" s="699" t="str">
        <f t="array" ref="AL98">iferror(index('Internal Staffing Calculator'!$R$9:$BL$115, match($A98,'Internal Staffing Calculator'!$B$9:$B169,0),match(AL$5,'Internal Staffing Calculator'!$R$7:$BL$7,0)),"")</f>
        <v/>
      </c>
      <c r="AM98" s="699" t="str">
        <f t="array" ref="AM98">iferror(index('Internal Staffing Calculator'!$R$9:$BL$115, match($A98,'Internal Staffing Calculator'!$B$9:$B169,0),match(AM$5,'Internal Staffing Calculator'!$R$7:$BL$7,0)),"")</f>
        <v/>
      </c>
      <c r="AN98" s="699" t="str">
        <f t="array" ref="AN98">iferror(index('Internal Staffing Calculator'!$R$9:$BL$115, match($A98,'Internal Staffing Calculator'!$B$9:$B169,0),match(AN$5,'Internal Staffing Calculator'!$R$7:$BL$7,0)),"")</f>
        <v/>
      </c>
      <c r="AO98" s="699" t="str">
        <f t="array" ref="AO98">iferror(index('Internal Staffing Calculator'!$R$9:$BL$115, match($A98,'Internal Staffing Calculator'!$B$9:$B169,0),match(AO$5,'Internal Staffing Calculator'!$R$7:$BL$7,0)),"")</f>
        <v/>
      </c>
      <c r="AP98" s="699" t="str">
        <f t="array" ref="AP98">iferror(index('Internal Staffing Calculator'!$R$9:$BL$115, match($A98,'Internal Staffing Calculator'!$B$9:$B169,0),match(AP$5,'Internal Staffing Calculator'!$R$7:$BL$7,0)),"")</f>
        <v/>
      </c>
      <c r="AQ98" s="699" t="str">
        <f t="array" ref="AQ98">iferror(index('Internal Staffing Calculator'!$R$9:$BL$115, match($A98,'Internal Staffing Calculator'!$B$9:$B169,0),match(AQ$5,'Internal Staffing Calculator'!$R$7:$BL$7,0)),"")</f>
        <v/>
      </c>
      <c r="AR98" s="699" t="str">
        <f t="array" ref="AR98">iferror(index('Internal Staffing Calculator'!$R$9:$BL$115, match($A98,'Internal Staffing Calculator'!$B$9:$B169,0),match(AR$5,'Internal Staffing Calculator'!$R$7:$BL$7,0)),"")</f>
        <v/>
      </c>
      <c r="AS98" s="699" t="str">
        <f t="array" ref="AS98">iferror(index('Internal Staffing Calculator'!$R$9:$BL$115, match($A98,'Internal Staffing Calculator'!$B$9:$B169,0),match(AS$5,'Internal Staffing Calculator'!$R$7:$BL$7,0)),"")</f>
        <v/>
      </c>
      <c r="AT98" s="699" t="str">
        <f t="array" ref="AT98">iferror(index('Internal Staffing Calculator'!$R$9:$BL$115, match($A98,'Internal Staffing Calculator'!$B$9:$B169,0),match(AT$5,'Internal Staffing Calculator'!$R$7:$BL$7,0)),"")</f>
        <v/>
      </c>
      <c r="AU98" s="699" t="str">
        <f t="array" ref="AU98">iferror(index('Internal Staffing Calculator'!$R$9:$BL$115, match($A98,'Internal Staffing Calculator'!$B$9:$B169,0),match(AU$5,'Internal Staffing Calculator'!$R$7:$BL$7,0)),"")</f>
        <v/>
      </c>
      <c r="AV98" s="699" t="str">
        <f t="array" ref="AV98">iferror(index('Internal Staffing Calculator'!$R$9:$BL$115, match($A98,'Internal Staffing Calculator'!$B$9:$B169,0),match(AV$5,'Internal Staffing Calculator'!$R$7:$BL$7,0)),"")</f>
        <v/>
      </c>
      <c r="AW98" s="699" t="str">
        <f t="array" ref="AW98">iferror(index('Internal Staffing Calculator'!$R$9:$BL$115, match($A98,'Internal Staffing Calculator'!$B$9:$B169,0),match(AW$5,'Internal Staffing Calculator'!$R$7:$BL$7,0)),"")</f>
        <v/>
      </c>
      <c r="AX98" s="699" t="str">
        <f t="array" ref="AX98">iferror(index('Internal Staffing Calculator'!$R$9:$BL$115, match($A98,'Internal Staffing Calculator'!$B$9:$B169,0),match(AX$5,'Internal Staffing Calculator'!$R$7:$BL$7,0)),"")</f>
        <v/>
      </c>
      <c r="AY98" s="699" t="str">
        <f t="array" ref="AY98">iferror(index('Internal Staffing Calculator'!$R$9:$BL$115, match($A98,'Internal Staffing Calculator'!$B$9:$B169,0),match(AY$5,'Internal Staffing Calculator'!$R$7:$BL$7,0)),"")</f>
        <v/>
      </c>
      <c r="AZ98" s="699" t="str">
        <f t="array" ref="AZ98">iferror(index('Internal Staffing Calculator'!$R$9:$BL$115, match($A98,'Internal Staffing Calculator'!$B$9:$B169,0),match(AZ$5,'Internal Staffing Calculator'!$R$7:$BL$7,0)),"")</f>
        <v/>
      </c>
      <c r="BA98" s="699" t="str">
        <f t="array" ref="BA98">iferror(index('Internal Staffing Calculator'!$R$9:$BL$115, match($A98,'Internal Staffing Calculator'!$B$9:$B169,0),match(BA$5,'Internal Staffing Calculator'!$R$7:$BL$7,0)),"")</f>
        <v/>
      </c>
    </row>
    <row r="99">
      <c r="A99" s="754"/>
      <c r="B99" s="812" t="str">
        <f t="array" ref="B99">iferror(index('Internal Staffing Calculator'!P:P,match(A99,'Internal Staffing Calculator'!B:B,0)),"")</f>
        <v/>
      </c>
      <c r="C99" s="813" t="str">
        <f t="array" ref="C99">iferror(index('Internal Staffing Calculator'!BM:BM,match(A99,'Internal Staffing Calculator'!B:B,0)),"")</f>
        <v/>
      </c>
      <c r="D99" s="814" t="str">
        <f t="array" ref="D99">iferror(index('Internal Staffing Calculator'!F:F,match(A99,'Internal Staffing Calculator'!B:B,0)),"")</f>
        <v/>
      </c>
      <c r="E99" s="815">
        <f t="shared" si="4"/>
        <v>0</v>
      </c>
      <c r="F99" s="615"/>
      <c r="G99" s="699" t="str">
        <f t="array" ref="G99">iferror(index('Internal Staffing Calculator'!$R$9:$BL$115, match($A99,'Internal Staffing Calculator'!$B$9:$B169,0),match(G$5,'Internal Staffing Calculator'!$R$7:$BL$7,0)),"")</f>
        <v/>
      </c>
      <c r="H99" s="699" t="str">
        <f t="array" ref="H99">iferror(index('Internal Staffing Calculator'!$R$9:$BL$115, match($A99,'Internal Staffing Calculator'!$B$9:$B169,0),match(H$5,'Internal Staffing Calculator'!$R$7:$BL$7,0)),"")</f>
        <v/>
      </c>
      <c r="I99" s="699" t="str">
        <f t="array" ref="I99">iferror(index('Internal Staffing Calculator'!$R$9:$BL$115, match($A99,'Internal Staffing Calculator'!$B$9:$B169,0),match(I$5,'Internal Staffing Calculator'!$R$7:$BL$7,0)),"")</f>
        <v/>
      </c>
      <c r="J99" s="699" t="str">
        <f t="array" ref="J99">iferror(index('Internal Staffing Calculator'!$R$9:$BL$115, match($A99,'Internal Staffing Calculator'!$B$9:$B169,0),match(J$5,'Internal Staffing Calculator'!$R$7:$BL$7,0)),"")</f>
        <v/>
      </c>
      <c r="K99" s="699" t="str">
        <f t="array" ref="K99">iferror(index('Internal Staffing Calculator'!$R$9:$BL$115, match($A99,'Internal Staffing Calculator'!$B$9:$B169,0),match(K$5,'Internal Staffing Calculator'!$R$7:$BL$7,0)),"")</f>
        <v/>
      </c>
      <c r="L99" s="699" t="str">
        <f t="array" ref="L99">iferror(index('Internal Staffing Calculator'!$R$9:$BL$115, match($A99,'Internal Staffing Calculator'!$B$9:$B169,0),match(L$5,'Internal Staffing Calculator'!$R$7:$BL$7,0)),"")</f>
        <v/>
      </c>
      <c r="M99" s="699" t="str">
        <f t="array" ref="M99">iferror(index('Internal Staffing Calculator'!$R$9:$BL$115, match($A99,'Internal Staffing Calculator'!$B$9:$B169,0),match(M$5,'Internal Staffing Calculator'!$R$7:$BL$7,0)),"")</f>
        <v/>
      </c>
      <c r="N99" s="699" t="str">
        <f t="array" ref="N99">iferror(index('Internal Staffing Calculator'!$R$9:$BL$115, match($A99,'Internal Staffing Calculator'!$B$9:$B169,0),match(N$5,'Internal Staffing Calculator'!$R$7:$BL$7,0)),"")</f>
        <v/>
      </c>
      <c r="O99" s="699" t="str">
        <f t="array" ref="O99">iferror(index('Internal Staffing Calculator'!$R$9:$BL$115, match($A99,'Internal Staffing Calculator'!$B$9:$B169,0),match(O$5,'Internal Staffing Calculator'!$R$7:$BL$7,0)),"")</f>
        <v/>
      </c>
      <c r="P99" s="699" t="str">
        <f t="array" ref="P99">iferror(index('Internal Staffing Calculator'!$R$9:$BL$115, match($A99,'Internal Staffing Calculator'!$B$9:$B169,0),match(P$5,'Internal Staffing Calculator'!$R$7:$BL$7,0)),"")</f>
        <v/>
      </c>
      <c r="Q99" s="699" t="str">
        <f t="array" ref="Q99">iferror(index('Internal Staffing Calculator'!$R$9:$BL$115, match($A99,'Internal Staffing Calculator'!$B$9:$B169,0),match(Q$5,'Internal Staffing Calculator'!$R$7:$BL$7,0)),"")</f>
        <v/>
      </c>
      <c r="R99" s="699" t="str">
        <f t="array" ref="R99">iferror(index('Internal Staffing Calculator'!$R$9:$BL$115, match($A99,'Internal Staffing Calculator'!$B$9:$B169,0),match(R$5,'Internal Staffing Calculator'!$R$7:$BL$7,0)),"")</f>
        <v/>
      </c>
      <c r="S99" s="699" t="str">
        <f t="array" ref="S99">iferror(index('Internal Staffing Calculator'!$R$9:$BL$115, match($A99,'Internal Staffing Calculator'!$B$9:$B169,0),match(S$5,'Internal Staffing Calculator'!$R$7:$BL$7,0)),"")</f>
        <v/>
      </c>
      <c r="T99" s="699" t="str">
        <f t="array" ref="T99">iferror(index('Internal Staffing Calculator'!$R$9:$BL$115, match($A99,'Internal Staffing Calculator'!$B$9:$B169,0),match(T$5,'Internal Staffing Calculator'!$R$7:$BL$7,0)),"")</f>
        <v/>
      </c>
      <c r="U99" s="699" t="str">
        <f t="array" ref="U99">iferror(index('Internal Staffing Calculator'!$R$9:$BL$115, match($A99,'Internal Staffing Calculator'!$B$9:$B169,0),match(U$5,'Internal Staffing Calculator'!$R$7:$BL$7,0)),"")</f>
        <v/>
      </c>
      <c r="V99" s="699" t="str">
        <f t="array" ref="V99">iferror(index('Internal Staffing Calculator'!$R$9:$BL$115, match($A99,'Internal Staffing Calculator'!$B$9:$B169,0),match(V$5,'Internal Staffing Calculator'!$R$7:$BL$7,0)),"")</f>
        <v/>
      </c>
      <c r="W99" s="699" t="str">
        <f t="array" ref="W99">iferror(index('Internal Staffing Calculator'!$R$9:$BL$115, match($A99,'Internal Staffing Calculator'!$B$9:$B169,0),match(W$5,'Internal Staffing Calculator'!$R$7:$BL$7,0)),"")</f>
        <v/>
      </c>
      <c r="X99" s="699" t="str">
        <f t="array" ref="X99">iferror(index('Internal Staffing Calculator'!$R$9:$BL$115, match($A99,'Internal Staffing Calculator'!$B$9:$B169,0),match(X$5,'Internal Staffing Calculator'!$R$7:$BL$7,0)),"")</f>
        <v/>
      </c>
      <c r="Y99" s="699" t="str">
        <f t="array" ref="Y99">iferror(index('Internal Staffing Calculator'!$R$9:$BL$115, match($A99,'Internal Staffing Calculator'!$B$9:$B169,0),match(Y$5,'Internal Staffing Calculator'!$R$7:$BL$7,0)),"")</f>
        <v/>
      </c>
      <c r="Z99" s="699" t="str">
        <f t="array" ref="Z99">iferror(index('Internal Staffing Calculator'!$R$9:$BL$115, match($A99,'Internal Staffing Calculator'!$B$9:$B169,0),match(Z$5,'Internal Staffing Calculator'!$R$7:$BL$7,0)),"")</f>
        <v/>
      </c>
      <c r="AA99" s="699" t="str">
        <f t="array" ref="AA99">iferror(index('Internal Staffing Calculator'!$R$9:$BL$115, match($A99,'Internal Staffing Calculator'!$B$9:$B169,0),match(AA$5,'Internal Staffing Calculator'!$R$7:$BL$7,0)),"")</f>
        <v/>
      </c>
      <c r="AB99" s="699" t="str">
        <f t="array" ref="AB99">iferror(index('Internal Staffing Calculator'!$R$9:$BL$115, match($A99,'Internal Staffing Calculator'!$B$9:$B169,0),match(AB$5,'Internal Staffing Calculator'!$R$7:$BL$7,0)),"")</f>
        <v/>
      </c>
      <c r="AC99" s="699" t="str">
        <f t="array" ref="AC99">iferror(index('Internal Staffing Calculator'!$R$9:$BL$115, match($A99,'Internal Staffing Calculator'!$B$9:$B169,0),match(AC$5,'Internal Staffing Calculator'!$R$7:$BL$7,0)),"")</f>
        <v/>
      </c>
      <c r="AD99" s="699" t="str">
        <f t="array" ref="AD99">iferror(index('Internal Staffing Calculator'!$R$9:$BL$115, match($A99,'Internal Staffing Calculator'!$B$9:$B169,0),match(AD$5,'Internal Staffing Calculator'!$R$7:$BL$7,0)),"")</f>
        <v/>
      </c>
      <c r="AE99" s="699" t="str">
        <f t="array" ref="AE99">iferror(index('Internal Staffing Calculator'!$R$9:$BL$115, match($A99,'Internal Staffing Calculator'!$B$9:$B169,0),match(AE$5,'Internal Staffing Calculator'!$R$7:$BL$7,0)),"")</f>
        <v/>
      </c>
      <c r="AF99" s="699" t="str">
        <f t="array" ref="AF99">iferror(index('Internal Staffing Calculator'!$R$9:$BL$115, match($A99,'Internal Staffing Calculator'!$B$9:$B169,0),match(AF$5,'Internal Staffing Calculator'!$R$7:$BL$7,0)),"")</f>
        <v/>
      </c>
      <c r="AG99" s="699" t="str">
        <f t="array" ref="AG99">iferror(index('Internal Staffing Calculator'!$R$9:$BL$115, match($A99,'Internal Staffing Calculator'!$B$9:$B169,0),match(AG$5,'Internal Staffing Calculator'!$R$7:$BL$7,0)),"")</f>
        <v/>
      </c>
      <c r="AH99" s="699" t="str">
        <f t="array" ref="AH99">iferror(index('Internal Staffing Calculator'!$R$9:$BL$115, match($A99,'Internal Staffing Calculator'!$B$9:$B169,0),match(AH$5,'Internal Staffing Calculator'!$R$7:$BL$7,0)),"")</f>
        <v/>
      </c>
      <c r="AI99" s="699" t="str">
        <f t="array" ref="AI99">iferror(index('Internal Staffing Calculator'!$R$9:$BL$115, match($A99,'Internal Staffing Calculator'!$B$9:$B169,0),match(AI$5,'Internal Staffing Calculator'!$R$7:$BL$7,0)),"")</f>
        <v/>
      </c>
      <c r="AJ99" s="699" t="str">
        <f t="array" ref="AJ99">iferror(index('Internal Staffing Calculator'!$R$9:$BL$115, match($A99,'Internal Staffing Calculator'!$B$9:$B169,0),match(AJ$5,'Internal Staffing Calculator'!$R$7:$BL$7,0)),"")</f>
        <v/>
      </c>
      <c r="AK99" s="699" t="str">
        <f t="array" ref="AK99">iferror(index('Internal Staffing Calculator'!$R$9:$BL$115, match($A99,'Internal Staffing Calculator'!$B$9:$B169,0),match(AK$5,'Internal Staffing Calculator'!$R$7:$BL$7,0)),"")</f>
        <v/>
      </c>
      <c r="AL99" s="699" t="str">
        <f t="array" ref="AL99">iferror(index('Internal Staffing Calculator'!$R$9:$BL$115, match($A99,'Internal Staffing Calculator'!$B$9:$B169,0),match(AL$5,'Internal Staffing Calculator'!$R$7:$BL$7,0)),"")</f>
        <v/>
      </c>
      <c r="AM99" s="699" t="str">
        <f t="array" ref="AM99">iferror(index('Internal Staffing Calculator'!$R$9:$BL$115, match($A99,'Internal Staffing Calculator'!$B$9:$B169,0),match(AM$5,'Internal Staffing Calculator'!$R$7:$BL$7,0)),"")</f>
        <v/>
      </c>
      <c r="AN99" s="699" t="str">
        <f t="array" ref="AN99">iferror(index('Internal Staffing Calculator'!$R$9:$BL$115, match($A99,'Internal Staffing Calculator'!$B$9:$B169,0),match(AN$5,'Internal Staffing Calculator'!$R$7:$BL$7,0)),"")</f>
        <v/>
      </c>
      <c r="AO99" s="699" t="str">
        <f t="array" ref="AO99">iferror(index('Internal Staffing Calculator'!$R$9:$BL$115, match($A99,'Internal Staffing Calculator'!$B$9:$B169,0),match(AO$5,'Internal Staffing Calculator'!$R$7:$BL$7,0)),"")</f>
        <v/>
      </c>
      <c r="AP99" s="699" t="str">
        <f t="array" ref="AP99">iferror(index('Internal Staffing Calculator'!$R$9:$BL$115, match($A99,'Internal Staffing Calculator'!$B$9:$B169,0),match(AP$5,'Internal Staffing Calculator'!$R$7:$BL$7,0)),"")</f>
        <v/>
      </c>
      <c r="AQ99" s="699" t="str">
        <f t="array" ref="AQ99">iferror(index('Internal Staffing Calculator'!$R$9:$BL$115, match($A99,'Internal Staffing Calculator'!$B$9:$B169,0),match(AQ$5,'Internal Staffing Calculator'!$R$7:$BL$7,0)),"")</f>
        <v/>
      </c>
      <c r="AR99" s="699" t="str">
        <f t="array" ref="AR99">iferror(index('Internal Staffing Calculator'!$R$9:$BL$115, match($A99,'Internal Staffing Calculator'!$B$9:$B169,0),match(AR$5,'Internal Staffing Calculator'!$R$7:$BL$7,0)),"")</f>
        <v/>
      </c>
      <c r="AS99" s="699" t="str">
        <f t="array" ref="AS99">iferror(index('Internal Staffing Calculator'!$R$9:$BL$115, match($A99,'Internal Staffing Calculator'!$B$9:$B169,0),match(AS$5,'Internal Staffing Calculator'!$R$7:$BL$7,0)),"")</f>
        <v/>
      </c>
      <c r="AT99" s="699" t="str">
        <f t="array" ref="AT99">iferror(index('Internal Staffing Calculator'!$R$9:$BL$115, match($A99,'Internal Staffing Calculator'!$B$9:$B169,0),match(AT$5,'Internal Staffing Calculator'!$R$7:$BL$7,0)),"")</f>
        <v/>
      </c>
      <c r="AU99" s="699" t="str">
        <f t="array" ref="AU99">iferror(index('Internal Staffing Calculator'!$R$9:$BL$115, match($A99,'Internal Staffing Calculator'!$B$9:$B169,0),match(AU$5,'Internal Staffing Calculator'!$R$7:$BL$7,0)),"")</f>
        <v/>
      </c>
      <c r="AV99" s="699" t="str">
        <f t="array" ref="AV99">iferror(index('Internal Staffing Calculator'!$R$9:$BL$115, match($A99,'Internal Staffing Calculator'!$B$9:$B169,0),match(AV$5,'Internal Staffing Calculator'!$R$7:$BL$7,0)),"")</f>
        <v/>
      </c>
      <c r="AW99" s="699" t="str">
        <f t="array" ref="AW99">iferror(index('Internal Staffing Calculator'!$R$9:$BL$115, match($A99,'Internal Staffing Calculator'!$B$9:$B169,0),match(AW$5,'Internal Staffing Calculator'!$R$7:$BL$7,0)),"")</f>
        <v/>
      </c>
      <c r="AX99" s="699" t="str">
        <f t="array" ref="AX99">iferror(index('Internal Staffing Calculator'!$R$9:$BL$115, match($A99,'Internal Staffing Calculator'!$B$9:$B169,0),match(AX$5,'Internal Staffing Calculator'!$R$7:$BL$7,0)),"")</f>
        <v/>
      </c>
      <c r="AY99" s="699" t="str">
        <f t="array" ref="AY99">iferror(index('Internal Staffing Calculator'!$R$9:$BL$115, match($A99,'Internal Staffing Calculator'!$B$9:$B169,0),match(AY$5,'Internal Staffing Calculator'!$R$7:$BL$7,0)),"")</f>
        <v/>
      </c>
      <c r="AZ99" s="699" t="str">
        <f t="array" ref="AZ99">iferror(index('Internal Staffing Calculator'!$R$9:$BL$115, match($A99,'Internal Staffing Calculator'!$B$9:$B169,0),match(AZ$5,'Internal Staffing Calculator'!$R$7:$BL$7,0)),"")</f>
        <v/>
      </c>
      <c r="BA99" s="699" t="str">
        <f t="array" ref="BA99">iferror(index('Internal Staffing Calculator'!$R$9:$BL$115, match($A99,'Internal Staffing Calculator'!$B$9:$B169,0),match(BA$5,'Internal Staffing Calculator'!$R$7:$BL$7,0)),"")</f>
        <v/>
      </c>
    </row>
    <row r="100">
      <c r="A100" s="754"/>
      <c r="B100" s="812" t="str">
        <f t="array" ref="B100">iferror(index('Internal Staffing Calculator'!P:P,match(A100,'Internal Staffing Calculator'!B:B,0)),"")</f>
        <v/>
      </c>
      <c r="C100" s="813" t="str">
        <f t="array" ref="C100">iferror(index('Internal Staffing Calculator'!BM:BM,match(A100,'Internal Staffing Calculator'!B:B,0)),"")</f>
        <v/>
      </c>
      <c r="D100" s="814" t="str">
        <f t="array" ref="D100">iferror(index('Internal Staffing Calculator'!F:F,match(A100,'Internal Staffing Calculator'!B:B,0)),"")</f>
        <v/>
      </c>
      <c r="E100" s="815">
        <f t="shared" si="4"/>
        <v>0</v>
      </c>
      <c r="F100" s="615"/>
      <c r="G100" s="699" t="str">
        <f t="array" ref="G100">iferror(index('Internal Staffing Calculator'!$R$9:$BL$115, match($A100,'Internal Staffing Calculator'!$B$9:$B169,0),match(G$5,'Internal Staffing Calculator'!$R$7:$BL$7,0)),"")</f>
        <v/>
      </c>
      <c r="H100" s="699" t="str">
        <f t="array" ref="H100">iferror(index('Internal Staffing Calculator'!$R$9:$BL$115, match($A100,'Internal Staffing Calculator'!$B$9:$B169,0),match(H$5,'Internal Staffing Calculator'!$R$7:$BL$7,0)),"")</f>
        <v/>
      </c>
      <c r="I100" s="699" t="str">
        <f t="array" ref="I100">iferror(index('Internal Staffing Calculator'!$R$9:$BL$115, match($A100,'Internal Staffing Calculator'!$B$9:$B169,0),match(I$5,'Internal Staffing Calculator'!$R$7:$BL$7,0)),"")</f>
        <v/>
      </c>
      <c r="J100" s="699" t="str">
        <f t="array" ref="J100">iferror(index('Internal Staffing Calculator'!$R$9:$BL$115, match($A100,'Internal Staffing Calculator'!$B$9:$B169,0),match(J$5,'Internal Staffing Calculator'!$R$7:$BL$7,0)),"")</f>
        <v/>
      </c>
      <c r="K100" s="699" t="str">
        <f t="array" ref="K100">iferror(index('Internal Staffing Calculator'!$R$9:$BL$115, match($A100,'Internal Staffing Calculator'!$B$9:$B169,0),match(K$5,'Internal Staffing Calculator'!$R$7:$BL$7,0)),"")</f>
        <v/>
      </c>
      <c r="L100" s="699" t="str">
        <f t="array" ref="L100">iferror(index('Internal Staffing Calculator'!$R$9:$BL$115, match($A100,'Internal Staffing Calculator'!$B$9:$B169,0),match(L$5,'Internal Staffing Calculator'!$R$7:$BL$7,0)),"")</f>
        <v/>
      </c>
      <c r="M100" s="699" t="str">
        <f t="array" ref="M100">iferror(index('Internal Staffing Calculator'!$R$9:$BL$115, match($A100,'Internal Staffing Calculator'!$B$9:$B169,0),match(M$5,'Internal Staffing Calculator'!$R$7:$BL$7,0)),"")</f>
        <v/>
      </c>
      <c r="N100" s="699" t="str">
        <f t="array" ref="N100">iferror(index('Internal Staffing Calculator'!$R$9:$BL$115, match($A100,'Internal Staffing Calculator'!$B$9:$B169,0),match(N$5,'Internal Staffing Calculator'!$R$7:$BL$7,0)),"")</f>
        <v/>
      </c>
      <c r="O100" s="699" t="str">
        <f t="array" ref="O100">iferror(index('Internal Staffing Calculator'!$R$9:$BL$115, match($A100,'Internal Staffing Calculator'!$B$9:$B169,0),match(O$5,'Internal Staffing Calculator'!$R$7:$BL$7,0)),"")</f>
        <v/>
      </c>
      <c r="P100" s="699" t="str">
        <f t="array" ref="P100">iferror(index('Internal Staffing Calculator'!$R$9:$BL$115, match($A100,'Internal Staffing Calculator'!$B$9:$B169,0),match(P$5,'Internal Staffing Calculator'!$R$7:$BL$7,0)),"")</f>
        <v/>
      </c>
      <c r="Q100" s="699" t="str">
        <f t="array" ref="Q100">iferror(index('Internal Staffing Calculator'!$R$9:$BL$115, match($A100,'Internal Staffing Calculator'!$B$9:$B169,0),match(Q$5,'Internal Staffing Calculator'!$R$7:$BL$7,0)),"")</f>
        <v/>
      </c>
      <c r="R100" s="699" t="str">
        <f t="array" ref="R100">iferror(index('Internal Staffing Calculator'!$R$9:$BL$115, match($A100,'Internal Staffing Calculator'!$B$9:$B169,0),match(R$5,'Internal Staffing Calculator'!$R$7:$BL$7,0)),"")</f>
        <v/>
      </c>
      <c r="S100" s="699" t="str">
        <f t="array" ref="S100">iferror(index('Internal Staffing Calculator'!$R$9:$BL$115, match($A100,'Internal Staffing Calculator'!$B$9:$B169,0),match(S$5,'Internal Staffing Calculator'!$R$7:$BL$7,0)),"")</f>
        <v/>
      </c>
      <c r="T100" s="699" t="str">
        <f t="array" ref="T100">iferror(index('Internal Staffing Calculator'!$R$9:$BL$115, match($A100,'Internal Staffing Calculator'!$B$9:$B169,0),match(T$5,'Internal Staffing Calculator'!$R$7:$BL$7,0)),"")</f>
        <v/>
      </c>
      <c r="U100" s="699" t="str">
        <f t="array" ref="U100">iferror(index('Internal Staffing Calculator'!$R$9:$BL$115, match($A100,'Internal Staffing Calculator'!$B$9:$B169,0),match(U$5,'Internal Staffing Calculator'!$R$7:$BL$7,0)),"")</f>
        <v/>
      </c>
      <c r="V100" s="699" t="str">
        <f t="array" ref="V100">iferror(index('Internal Staffing Calculator'!$R$9:$BL$115, match($A100,'Internal Staffing Calculator'!$B$9:$B169,0),match(V$5,'Internal Staffing Calculator'!$R$7:$BL$7,0)),"")</f>
        <v/>
      </c>
      <c r="W100" s="699" t="str">
        <f t="array" ref="W100">iferror(index('Internal Staffing Calculator'!$R$9:$BL$115, match($A100,'Internal Staffing Calculator'!$B$9:$B169,0),match(W$5,'Internal Staffing Calculator'!$R$7:$BL$7,0)),"")</f>
        <v/>
      </c>
      <c r="X100" s="699" t="str">
        <f t="array" ref="X100">iferror(index('Internal Staffing Calculator'!$R$9:$BL$115, match($A100,'Internal Staffing Calculator'!$B$9:$B169,0),match(X$5,'Internal Staffing Calculator'!$R$7:$BL$7,0)),"")</f>
        <v/>
      </c>
      <c r="Y100" s="699" t="str">
        <f t="array" ref="Y100">iferror(index('Internal Staffing Calculator'!$R$9:$BL$115, match($A100,'Internal Staffing Calculator'!$B$9:$B169,0),match(Y$5,'Internal Staffing Calculator'!$R$7:$BL$7,0)),"")</f>
        <v/>
      </c>
      <c r="Z100" s="699" t="str">
        <f t="array" ref="Z100">iferror(index('Internal Staffing Calculator'!$R$9:$BL$115, match($A100,'Internal Staffing Calculator'!$B$9:$B169,0),match(Z$5,'Internal Staffing Calculator'!$R$7:$BL$7,0)),"")</f>
        <v/>
      </c>
      <c r="AA100" s="699" t="str">
        <f t="array" ref="AA100">iferror(index('Internal Staffing Calculator'!$R$9:$BL$115, match($A100,'Internal Staffing Calculator'!$B$9:$B169,0),match(AA$5,'Internal Staffing Calculator'!$R$7:$BL$7,0)),"")</f>
        <v/>
      </c>
      <c r="AB100" s="699" t="str">
        <f t="array" ref="AB100">iferror(index('Internal Staffing Calculator'!$R$9:$BL$115, match($A100,'Internal Staffing Calculator'!$B$9:$B169,0),match(AB$5,'Internal Staffing Calculator'!$R$7:$BL$7,0)),"")</f>
        <v/>
      </c>
      <c r="AC100" s="699" t="str">
        <f t="array" ref="AC100">iferror(index('Internal Staffing Calculator'!$R$9:$BL$115, match($A100,'Internal Staffing Calculator'!$B$9:$B169,0),match(AC$5,'Internal Staffing Calculator'!$R$7:$BL$7,0)),"")</f>
        <v/>
      </c>
      <c r="AD100" s="699" t="str">
        <f t="array" ref="AD100">iferror(index('Internal Staffing Calculator'!$R$9:$BL$115, match($A100,'Internal Staffing Calculator'!$B$9:$B169,0),match(AD$5,'Internal Staffing Calculator'!$R$7:$BL$7,0)),"")</f>
        <v/>
      </c>
      <c r="AE100" s="699" t="str">
        <f t="array" ref="AE100">iferror(index('Internal Staffing Calculator'!$R$9:$BL$115, match($A100,'Internal Staffing Calculator'!$B$9:$B169,0),match(AE$5,'Internal Staffing Calculator'!$R$7:$BL$7,0)),"")</f>
        <v/>
      </c>
      <c r="AF100" s="699" t="str">
        <f t="array" ref="AF100">iferror(index('Internal Staffing Calculator'!$R$9:$BL$115, match($A100,'Internal Staffing Calculator'!$B$9:$B169,0),match(AF$5,'Internal Staffing Calculator'!$R$7:$BL$7,0)),"")</f>
        <v/>
      </c>
      <c r="AG100" s="699" t="str">
        <f t="array" ref="AG100">iferror(index('Internal Staffing Calculator'!$R$9:$BL$115, match($A100,'Internal Staffing Calculator'!$B$9:$B169,0),match(AG$5,'Internal Staffing Calculator'!$R$7:$BL$7,0)),"")</f>
        <v/>
      </c>
      <c r="AH100" s="699" t="str">
        <f t="array" ref="AH100">iferror(index('Internal Staffing Calculator'!$R$9:$BL$115, match($A100,'Internal Staffing Calculator'!$B$9:$B169,0),match(AH$5,'Internal Staffing Calculator'!$R$7:$BL$7,0)),"")</f>
        <v/>
      </c>
      <c r="AI100" s="699" t="str">
        <f t="array" ref="AI100">iferror(index('Internal Staffing Calculator'!$R$9:$BL$115, match($A100,'Internal Staffing Calculator'!$B$9:$B169,0),match(AI$5,'Internal Staffing Calculator'!$R$7:$BL$7,0)),"")</f>
        <v/>
      </c>
      <c r="AJ100" s="699" t="str">
        <f t="array" ref="AJ100">iferror(index('Internal Staffing Calculator'!$R$9:$BL$115, match($A100,'Internal Staffing Calculator'!$B$9:$B169,0),match(AJ$5,'Internal Staffing Calculator'!$R$7:$BL$7,0)),"")</f>
        <v/>
      </c>
      <c r="AK100" s="699" t="str">
        <f t="array" ref="AK100">iferror(index('Internal Staffing Calculator'!$R$9:$BL$115, match($A100,'Internal Staffing Calculator'!$B$9:$B169,0),match(AK$5,'Internal Staffing Calculator'!$R$7:$BL$7,0)),"")</f>
        <v/>
      </c>
      <c r="AL100" s="699" t="str">
        <f t="array" ref="AL100">iferror(index('Internal Staffing Calculator'!$R$9:$BL$115, match($A100,'Internal Staffing Calculator'!$B$9:$B169,0),match(AL$5,'Internal Staffing Calculator'!$R$7:$BL$7,0)),"")</f>
        <v/>
      </c>
      <c r="AM100" s="699" t="str">
        <f t="array" ref="AM100">iferror(index('Internal Staffing Calculator'!$R$9:$BL$115, match($A100,'Internal Staffing Calculator'!$B$9:$B169,0),match(AM$5,'Internal Staffing Calculator'!$R$7:$BL$7,0)),"")</f>
        <v/>
      </c>
      <c r="AN100" s="699" t="str">
        <f t="array" ref="AN100">iferror(index('Internal Staffing Calculator'!$R$9:$BL$115, match($A100,'Internal Staffing Calculator'!$B$9:$B169,0),match(AN$5,'Internal Staffing Calculator'!$R$7:$BL$7,0)),"")</f>
        <v/>
      </c>
      <c r="AO100" s="699" t="str">
        <f t="array" ref="AO100">iferror(index('Internal Staffing Calculator'!$R$9:$BL$115, match($A100,'Internal Staffing Calculator'!$B$9:$B169,0),match(AO$5,'Internal Staffing Calculator'!$R$7:$BL$7,0)),"")</f>
        <v/>
      </c>
      <c r="AP100" s="699" t="str">
        <f t="array" ref="AP100">iferror(index('Internal Staffing Calculator'!$R$9:$BL$115, match($A100,'Internal Staffing Calculator'!$B$9:$B169,0),match(AP$5,'Internal Staffing Calculator'!$R$7:$BL$7,0)),"")</f>
        <v/>
      </c>
      <c r="AQ100" s="699" t="str">
        <f t="array" ref="AQ100">iferror(index('Internal Staffing Calculator'!$R$9:$BL$115, match($A100,'Internal Staffing Calculator'!$B$9:$B169,0),match(AQ$5,'Internal Staffing Calculator'!$R$7:$BL$7,0)),"")</f>
        <v/>
      </c>
      <c r="AR100" s="699" t="str">
        <f t="array" ref="AR100">iferror(index('Internal Staffing Calculator'!$R$9:$BL$115, match($A100,'Internal Staffing Calculator'!$B$9:$B169,0),match(AR$5,'Internal Staffing Calculator'!$R$7:$BL$7,0)),"")</f>
        <v/>
      </c>
      <c r="AS100" s="699" t="str">
        <f t="array" ref="AS100">iferror(index('Internal Staffing Calculator'!$R$9:$BL$115, match($A100,'Internal Staffing Calculator'!$B$9:$B169,0),match(AS$5,'Internal Staffing Calculator'!$R$7:$BL$7,0)),"")</f>
        <v/>
      </c>
      <c r="AT100" s="699" t="str">
        <f t="array" ref="AT100">iferror(index('Internal Staffing Calculator'!$R$9:$BL$115, match($A100,'Internal Staffing Calculator'!$B$9:$B169,0),match(AT$5,'Internal Staffing Calculator'!$R$7:$BL$7,0)),"")</f>
        <v/>
      </c>
      <c r="AU100" s="699" t="str">
        <f t="array" ref="AU100">iferror(index('Internal Staffing Calculator'!$R$9:$BL$115, match($A100,'Internal Staffing Calculator'!$B$9:$B169,0),match(AU$5,'Internal Staffing Calculator'!$R$7:$BL$7,0)),"")</f>
        <v/>
      </c>
      <c r="AV100" s="699" t="str">
        <f t="array" ref="AV100">iferror(index('Internal Staffing Calculator'!$R$9:$BL$115, match($A100,'Internal Staffing Calculator'!$B$9:$B169,0),match(AV$5,'Internal Staffing Calculator'!$R$7:$BL$7,0)),"")</f>
        <v/>
      </c>
      <c r="AW100" s="699" t="str">
        <f t="array" ref="AW100">iferror(index('Internal Staffing Calculator'!$R$9:$BL$115, match($A100,'Internal Staffing Calculator'!$B$9:$B169,0),match(AW$5,'Internal Staffing Calculator'!$R$7:$BL$7,0)),"")</f>
        <v/>
      </c>
      <c r="AX100" s="699" t="str">
        <f t="array" ref="AX100">iferror(index('Internal Staffing Calculator'!$R$9:$BL$115, match($A100,'Internal Staffing Calculator'!$B$9:$B169,0),match(AX$5,'Internal Staffing Calculator'!$R$7:$BL$7,0)),"")</f>
        <v/>
      </c>
      <c r="AY100" s="699" t="str">
        <f t="array" ref="AY100">iferror(index('Internal Staffing Calculator'!$R$9:$BL$115, match($A100,'Internal Staffing Calculator'!$B$9:$B169,0),match(AY$5,'Internal Staffing Calculator'!$R$7:$BL$7,0)),"")</f>
        <v/>
      </c>
      <c r="AZ100" s="699" t="str">
        <f t="array" ref="AZ100">iferror(index('Internal Staffing Calculator'!$R$9:$BL$115, match($A100,'Internal Staffing Calculator'!$B$9:$B169,0),match(AZ$5,'Internal Staffing Calculator'!$R$7:$BL$7,0)),"")</f>
        <v/>
      </c>
      <c r="BA100" s="699" t="str">
        <f t="array" ref="BA100">iferror(index('Internal Staffing Calculator'!$R$9:$BL$115, match($A100,'Internal Staffing Calculator'!$B$9:$B169,0),match(BA$5,'Internal Staffing Calculator'!$R$7:$BL$7,0)),"")</f>
        <v/>
      </c>
    </row>
    <row r="101">
      <c r="A101" s="754"/>
      <c r="B101" s="812" t="str">
        <f t="array" ref="B101">iferror(index('Internal Staffing Calculator'!P:P,match(A101,'Internal Staffing Calculator'!B:B,0)),"")</f>
        <v/>
      </c>
      <c r="C101" s="813" t="str">
        <f t="array" ref="C101">iferror(index('Internal Staffing Calculator'!BM:BM,match(A101,'Internal Staffing Calculator'!B:B,0)),"")</f>
        <v/>
      </c>
      <c r="D101" s="814" t="str">
        <f t="array" ref="D101">iferror(index('Internal Staffing Calculator'!F:F,match(A101,'Internal Staffing Calculator'!B:B,0)),"")</f>
        <v/>
      </c>
      <c r="E101" s="815">
        <f t="shared" si="4"/>
        <v>0</v>
      </c>
      <c r="F101" s="615"/>
      <c r="G101" s="699" t="str">
        <f t="array" ref="G101">iferror(index('Internal Staffing Calculator'!$R$9:$BL$115, match($A101,'Internal Staffing Calculator'!$B$9:$B169,0),match(G$5,'Internal Staffing Calculator'!$R$7:$BL$7,0)),"")</f>
        <v/>
      </c>
      <c r="H101" s="699" t="str">
        <f t="array" ref="H101">iferror(index('Internal Staffing Calculator'!$R$9:$BL$115, match($A101,'Internal Staffing Calculator'!$B$9:$B169,0),match(H$5,'Internal Staffing Calculator'!$R$7:$BL$7,0)),"")</f>
        <v/>
      </c>
      <c r="I101" s="699" t="str">
        <f t="array" ref="I101">iferror(index('Internal Staffing Calculator'!$R$9:$BL$115, match($A101,'Internal Staffing Calculator'!$B$9:$B169,0),match(I$5,'Internal Staffing Calculator'!$R$7:$BL$7,0)),"")</f>
        <v/>
      </c>
      <c r="J101" s="699" t="str">
        <f t="array" ref="J101">iferror(index('Internal Staffing Calculator'!$R$9:$BL$115, match($A101,'Internal Staffing Calculator'!$B$9:$B169,0),match(J$5,'Internal Staffing Calculator'!$R$7:$BL$7,0)),"")</f>
        <v/>
      </c>
      <c r="K101" s="699" t="str">
        <f t="array" ref="K101">iferror(index('Internal Staffing Calculator'!$R$9:$BL$115, match($A101,'Internal Staffing Calculator'!$B$9:$B169,0),match(K$5,'Internal Staffing Calculator'!$R$7:$BL$7,0)),"")</f>
        <v/>
      </c>
      <c r="L101" s="699" t="str">
        <f t="array" ref="L101">iferror(index('Internal Staffing Calculator'!$R$9:$BL$115, match($A101,'Internal Staffing Calculator'!$B$9:$B169,0),match(L$5,'Internal Staffing Calculator'!$R$7:$BL$7,0)),"")</f>
        <v/>
      </c>
      <c r="M101" s="699" t="str">
        <f t="array" ref="M101">iferror(index('Internal Staffing Calculator'!$R$9:$BL$115, match($A101,'Internal Staffing Calculator'!$B$9:$B169,0),match(M$5,'Internal Staffing Calculator'!$R$7:$BL$7,0)),"")</f>
        <v/>
      </c>
      <c r="N101" s="699" t="str">
        <f t="array" ref="N101">iferror(index('Internal Staffing Calculator'!$R$9:$BL$115, match($A101,'Internal Staffing Calculator'!$B$9:$B169,0),match(N$5,'Internal Staffing Calculator'!$R$7:$BL$7,0)),"")</f>
        <v/>
      </c>
      <c r="O101" s="699" t="str">
        <f t="array" ref="O101">iferror(index('Internal Staffing Calculator'!$R$9:$BL$115, match($A101,'Internal Staffing Calculator'!$B$9:$B169,0),match(O$5,'Internal Staffing Calculator'!$R$7:$BL$7,0)),"")</f>
        <v/>
      </c>
      <c r="P101" s="699" t="str">
        <f t="array" ref="P101">iferror(index('Internal Staffing Calculator'!$R$9:$BL$115, match($A101,'Internal Staffing Calculator'!$B$9:$B169,0),match(P$5,'Internal Staffing Calculator'!$R$7:$BL$7,0)),"")</f>
        <v/>
      </c>
      <c r="Q101" s="699" t="str">
        <f t="array" ref="Q101">iferror(index('Internal Staffing Calculator'!$R$9:$BL$115, match($A101,'Internal Staffing Calculator'!$B$9:$B169,0),match(Q$5,'Internal Staffing Calculator'!$R$7:$BL$7,0)),"")</f>
        <v/>
      </c>
      <c r="R101" s="699" t="str">
        <f t="array" ref="R101">iferror(index('Internal Staffing Calculator'!$R$9:$BL$115, match($A101,'Internal Staffing Calculator'!$B$9:$B169,0),match(R$5,'Internal Staffing Calculator'!$R$7:$BL$7,0)),"")</f>
        <v/>
      </c>
      <c r="S101" s="699" t="str">
        <f t="array" ref="S101">iferror(index('Internal Staffing Calculator'!$R$9:$BL$115, match($A101,'Internal Staffing Calculator'!$B$9:$B169,0),match(S$5,'Internal Staffing Calculator'!$R$7:$BL$7,0)),"")</f>
        <v/>
      </c>
      <c r="T101" s="699" t="str">
        <f t="array" ref="T101">iferror(index('Internal Staffing Calculator'!$R$9:$BL$115, match($A101,'Internal Staffing Calculator'!$B$9:$B169,0),match(T$5,'Internal Staffing Calculator'!$R$7:$BL$7,0)),"")</f>
        <v/>
      </c>
      <c r="U101" s="699" t="str">
        <f t="array" ref="U101">iferror(index('Internal Staffing Calculator'!$R$9:$BL$115, match($A101,'Internal Staffing Calculator'!$B$9:$B169,0),match(U$5,'Internal Staffing Calculator'!$R$7:$BL$7,0)),"")</f>
        <v/>
      </c>
      <c r="V101" s="699" t="str">
        <f t="array" ref="V101">iferror(index('Internal Staffing Calculator'!$R$9:$BL$115, match($A101,'Internal Staffing Calculator'!$B$9:$B169,0),match(V$5,'Internal Staffing Calculator'!$R$7:$BL$7,0)),"")</f>
        <v/>
      </c>
      <c r="W101" s="699" t="str">
        <f t="array" ref="W101">iferror(index('Internal Staffing Calculator'!$R$9:$BL$115, match($A101,'Internal Staffing Calculator'!$B$9:$B169,0),match(W$5,'Internal Staffing Calculator'!$R$7:$BL$7,0)),"")</f>
        <v/>
      </c>
      <c r="X101" s="699" t="str">
        <f t="array" ref="X101">iferror(index('Internal Staffing Calculator'!$R$9:$BL$115, match($A101,'Internal Staffing Calculator'!$B$9:$B169,0),match(X$5,'Internal Staffing Calculator'!$R$7:$BL$7,0)),"")</f>
        <v/>
      </c>
      <c r="Y101" s="699" t="str">
        <f t="array" ref="Y101">iferror(index('Internal Staffing Calculator'!$R$9:$BL$115, match($A101,'Internal Staffing Calculator'!$B$9:$B169,0),match(Y$5,'Internal Staffing Calculator'!$R$7:$BL$7,0)),"")</f>
        <v/>
      </c>
      <c r="Z101" s="699" t="str">
        <f t="array" ref="Z101">iferror(index('Internal Staffing Calculator'!$R$9:$BL$115, match($A101,'Internal Staffing Calculator'!$B$9:$B169,0),match(Z$5,'Internal Staffing Calculator'!$R$7:$BL$7,0)),"")</f>
        <v/>
      </c>
      <c r="AA101" s="699" t="str">
        <f t="array" ref="AA101">iferror(index('Internal Staffing Calculator'!$R$9:$BL$115, match($A101,'Internal Staffing Calculator'!$B$9:$B169,0),match(AA$5,'Internal Staffing Calculator'!$R$7:$BL$7,0)),"")</f>
        <v/>
      </c>
      <c r="AB101" s="699" t="str">
        <f t="array" ref="AB101">iferror(index('Internal Staffing Calculator'!$R$9:$BL$115, match($A101,'Internal Staffing Calculator'!$B$9:$B169,0),match(AB$5,'Internal Staffing Calculator'!$R$7:$BL$7,0)),"")</f>
        <v/>
      </c>
      <c r="AC101" s="699" t="str">
        <f t="array" ref="AC101">iferror(index('Internal Staffing Calculator'!$R$9:$BL$115, match($A101,'Internal Staffing Calculator'!$B$9:$B169,0),match(AC$5,'Internal Staffing Calculator'!$R$7:$BL$7,0)),"")</f>
        <v/>
      </c>
      <c r="AD101" s="699" t="str">
        <f t="array" ref="AD101">iferror(index('Internal Staffing Calculator'!$R$9:$BL$115, match($A101,'Internal Staffing Calculator'!$B$9:$B169,0),match(AD$5,'Internal Staffing Calculator'!$R$7:$BL$7,0)),"")</f>
        <v/>
      </c>
      <c r="AE101" s="699" t="str">
        <f t="array" ref="AE101">iferror(index('Internal Staffing Calculator'!$R$9:$BL$115, match($A101,'Internal Staffing Calculator'!$B$9:$B169,0),match(AE$5,'Internal Staffing Calculator'!$R$7:$BL$7,0)),"")</f>
        <v/>
      </c>
      <c r="AF101" s="699" t="str">
        <f t="array" ref="AF101">iferror(index('Internal Staffing Calculator'!$R$9:$BL$115, match($A101,'Internal Staffing Calculator'!$B$9:$B169,0),match(AF$5,'Internal Staffing Calculator'!$R$7:$BL$7,0)),"")</f>
        <v/>
      </c>
      <c r="AG101" s="699" t="str">
        <f t="array" ref="AG101">iferror(index('Internal Staffing Calculator'!$R$9:$BL$115, match($A101,'Internal Staffing Calculator'!$B$9:$B169,0),match(AG$5,'Internal Staffing Calculator'!$R$7:$BL$7,0)),"")</f>
        <v/>
      </c>
      <c r="AH101" s="699" t="str">
        <f t="array" ref="AH101">iferror(index('Internal Staffing Calculator'!$R$9:$BL$115, match($A101,'Internal Staffing Calculator'!$B$9:$B169,0),match(AH$5,'Internal Staffing Calculator'!$R$7:$BL$7,0)),"")</f>
        <v/>
      </c>
      <c r="AI101" s="699" t="str">
        <f t="array" ref="AI101">iferror(index('Internal Staffing Calculator'!$R$9:$BL$115, match($A101,'Internal Staffing Calculator'!$B$9:$B169,0),match(AI$5,'Internal Staffing Calculator'!$R$7:$BL$7,0)),"")</f>
        <v/>
      </c>
      <c r="AJ101" s="699" t="str">
        <f t="array" ref="AJ101">iferror(index('Internal Staffing Calculator'!$R$9:$BL$115, match($A101,'Internal Staffing Calculator'!$B$9:$B169,0),match(AJ$5,'Internal Staffing Calculator'!$R$7:$BL$7,0)),"")</f>
        <v/>
      </c>
      <c r="AK101" s="699" t="str">
        <f t="array" ref="AK101">iferror(index('Internal Staffing Calculator'!$R$9:$BL$115, match($A101,'Internal Staffing Calculator'!$B$9:$B169,0),match(AK$5,'Internal Staffing Calculator'!$R$7:$BL$7,0)),"")</f>
        <v/>
      </c>
      <c r="AL101" s="699" t="str">
        <f t="array" ref="AL101">iferror(index('Internal Staffing Calculator'!$R$9:$BL$115, match($A101,'Internal Staffing Calculator'!$B$9:$B169,0),match(AL$5,'Internal Staffing Calculator'!$R$7:$BL$7,0)),"")</f>
        <v/>
      </c>
      <c r="AM101" s="699" t="str">
        <f t="array" ref="AM101">iferror(index('Internal Staffing Calculator'!$R$9:$BL$115, match($A101,'Internal Staffing Calculator'!$B$9:$B169,0),match(AM$5,'Internal Staffing Calculator'!$R$7:$BL$7,0)),"")</f>
        <v/>
      </c>
      <c r="AN101" s="699" t="str">
        <f t="array" ref="AN101">iferror(index('Internal Staffing Calculator'!$R$9:$BL$115, match($A101,'Internal Staffing Calculator'!$B$9:$B169,0),match(AN$5,'Internal Staffing Calculator'!$R$7:$BL$7,0)),"")</f>
        <v/>
      </c>
      <c r="AO101" s="699" t="str">
        <f t="array" ref="AO101">iferror(index('Internal Staffing Calculator'!$R$9:$BL$115, match($A101,'Internal Staffing Calculator'!$B$9:$B169,0),match(AO$5,'Internal Staffing Calculator'!$R$7:$BL$7,0)),"")</f>
        <v/>
      </c>
      <c r="AP101" s="699" t="str">
        <f t="array" ref="AP101">iferror(index('Internal Staffing Calculator'!$R$9:$BL$115, match($A101,'Internal Staffing Calculator'!$B$9:$B169,0),match(AP$5,'Internal Staffing Calculator'!$R$7:$BL$7,0)),"")</f>
        <v/>
      </c>
      <c r="AQ101" s="699" t="str">
        <f t="array" ref="AQ101">iferror(index('Internal Staffing Calculator'!$R$9:$BL$115, match($A101,'Internal Staffing Calculator'!$B$9:$B169,0),match(AQ$5,'Internal Staffing Calculator'!$R$7:$BL$7,0)),"")</f>
        <v/>
      </c>
      <c r="AR101" s="699" t="str">
        <f t="array" ref="AR101">iferror(index('Internal Staffing Calculator'!$R$9:$BL$115, match($A101,'Internal Staffing Calculator'!$B$9:$B169,0),match(AR$5,'Internal Staffing Calculator'!$R$7:$BL$7,0)),"")</f>
        <v/>
      </c>
      <c r="AS101" s="699" t="str">
        <f t="array" ref="AS101">iferror(index('Internal Staffing Calculator'!$R$9:$BL$115, match($A101,'Internal Staffing Calculator'!$B$9:$B169,0),match(AS$5,'Internal Staffing Calculator'!$R$7:$BL$7,0)),"")</f>
        <v/>
      </c>
      <c r="AT101" s="699" t="str">
        <f t="array" ref="AT101">iferror(index('Internal Staffing Calculator'!$R$9:$BL$115, match($A101,'Internal Staffing Calculator'!$B$9:$B169,0),match(AT$5,'Internal Staffing Calculator'!$R$7:$BL$7,0)),"")</f>
        <v/>
      </c>
      <c r="AU101" s="699" t="str">
        <f t="array" ref="AU101">iferror(index('Internal Staffing Calculator'!$R$9:$BL$115, match($A101,'Internal Staffing Calculator'!$B$9:$B169,0),match(AU$5,'Internal Staffing Calculator'!$R$7:$BL$7,0)),"")</f>
        <v/>
      </c>
      <c r="AV101" s="699" t="str">
        <f t="array" ref="AV101">iferror(index('Internal Staffing Calculator'!$R$9:$BL$115, match($A101,'Internal Staffing Calculator'!$B$9:$B169,0),match(AV$5,'Internal Staffing Calculator'!$R$7:$BL$7,0)),"")</f>
        <v/>
      </c>
      <c r="AW101" s="699" t="str">
        <f t="array" ref="AW101">iferror(index('Internal Staffing Calculator'!$R$9:$BL$115, match($A101,'Internal Staffing Calculator'!$B$9:$B169,0),match(AW$5,'Internal Staffing Calculator'!$R$7:$BL$7,0)),"")</f>
        <v/>
      </c>
      <c r="AX101" s="699" t="str">
        <f t="array" ref="AX101">iferror(index('Internal Staffing Calculator'!$R$9:$BL$115, match($A101,'Internal Staffing Calculator'!$B$9:$B169,0),match(AX$5,'Internal Staffing Calculator'!$R$7:$BL$7,0)),"")</f>
        <v/>
      </c>
      <c r="AY101" s="699" t="str">
        <f t="array" ref="AY101">iferror(index('Internal Staffing Calculator'!$R$9:$BL$115, match($A101,'Internal Staffing Calculator'!$B$9:$B169,0),match(AY$5,'Internal Staffing Calculator'!$R$7:$BL$7,0)),"")</f>
        <v/>
      </c>
      <c r="AZ101" s="699" t="str">
        <f t="array" ref="AZ101">iferror(index('Internal Staffing Calculator'!$R$9:$BL$115, match($A101,'Internal Staffing Calculator'!$B$9:$B169,0),match(AZ$5,'Internal Staffing Calculator'!$R$7:$BL$7,0)),"")</f>
        <v/>
      </c>
      <c r="BA101" s="699" t="str">
        <f t="array" ref="BA101">iferror(index('Internal Staffing Calculator'!$R$9:$BL$115, match($A101,'Internal Staffing Calculator'!$B$9:$B169,0),match(BA$5,'Internal Staffing Calculator'!$R$7:$BL$7,0)),"")</f>
        <v/>
      </c>
    </row>
    <row r="102">
      <c r="A102" s="754"/>
      <c r="B102" s="812" t="str">
        <f t="array" ref="B102">iferror(index('Internal Staffing Calculator'!P:P,match(A102,'Internal Staffing Calculator'!B:B,0)),"")</f>
        <v/>
      </c>
      <c r="C102" s="813" t="str">
        <f t="array" ref="C102">iferror(index('Internal Staffing Calculator'!BM:BM,match(A102,'Internal Staffing Calculator'!B:B,0)),"")</f>
        <v/>
      </c>
      <c r="D102" s="814" t="str">
        <f t="array" ref="D102">iferror(index('Internal Staffing Calculator'!F:F,match(A102,'Internal Staffing Calculator'!B:B,0)),"")</f>
        <v/>
      </c>
      <c r="E102" s="815">
        <f t="shared" si="4"/>
        <v>0</v>
      </c>
      <c r="F102" s="615"/>
      <c r="G102" s="699" t="str">
        <f t="array" ref="G102">iferror(index('Internal Staffing Calculator'!$R$9:$BL$115, match($A102,'Internal Staffing Calculator'!$B$9:$B169,0),match(G$5,'Internal Staffing Calculator'!$R$7:$BL$7,0)),"")</f>
        <v/>
      </c>
      <c r="H102" s="699" t="str">
        <f t="array" ref="H102">iferror(index('Internal Staffing Calculator'!$R$9:$BL$115, match($A102,'Internal Staffing Calculator'!$B$9:$B169,0),match(H$5,'Internal Staffing Calculator'!$R$7:$BL$7,0)),"")</f>
        <v/>
      </c>
      <c r="I102" s="699" t="str">
        <f t="array" ref="I102">iferror(index('Internal Staffing Calculator'!$R$9:$BL$115, match($A102,'Internal Staffing Calculator'!$B$9:$B169,0),match(I$5,'Internal Staffing Calculator'!$R$7:$BL$7,0)),"")</f>
        <v/>
      </c>
      <c r="J102" s="699" t="str">
        <f t="array" ref="J102">iferror(index('Internal Staffing Calculator'!$R$9:$BL$115, match($A102,'Internal Staffing Calculator'!$B$9:$B169,0),match(J$5,'Internal Staffing Calculator'!$R$7:$BL$7,0)),"")</f>
        <v/>
      </c>
      <c r="K102" s="699" t="str">
        <f t="array" ref="K102">iferror(index('Internal Staffing Calculator'!$R$9:$BL$115, match($A102,'Internal Staffing Calculator'!$B$9:$B169,0),match(K$5,'Internal Staffing Calculator'!$R$7:$BL$7,0)),"")</f>
        <v/>
      </c>
      <c r="L102" s="699" t="str">
        <f t="array" ref="L102">iferror(index('Internal Staffing Calculator'!$R$9:$BL$115, match($A102,'Internal Staffing Calculator'!$B$9:$B169,0),match(L$5,'Internal Staffing Calculator'!$R$7:$BL$7,0)),"")</f>
        <v/>
      </c>
      <c r="M102" s="699" t="str">
        <f t="array" ref="M102">iferror(index('Internal Staffing Calculator'!$R$9:$BL$115, match($A102,'Internal Staffing Calculator'!$B$9:$B169,0),match(M$5,'Internal Staffing Calculator'!$R$7:$BL$7,0)),"")</f>
        <v/>
      </c>
      <c r="N102" s="699" t="str">
        <f t="array" ref="N102">iferror(index('Internal Staffing Calculator'!$R$9:$BL$115, match($A102,'Internal Staffing Calculator'!$B$9:$B169,0),match(N$5,'Internal Staffing Calculator'!$R$7:$BL$7,0)),"")</f>
        <v/>
      </c>
      <c r="O102" s="699" t="str">
        <f t="array" ref="O102">iferror(index('Internal Staffing Calculator'!$R$9:$BL$115, match($A102,'Internal Staffing Calculator'!$B$9:$B169,0),match(O$5,'Internal Staffing Calculator'!$R$7:$BL$7,0)),"")</f>
        <v/>
      </c>
      <c r="P102" s="699" t="str">
        <f t="array" ref="P102">iferror(index('Internal Staffing Calculator'!$R$9:$BL$115, match($A102,'Internal Staffing Calculator'!$B$9:$B169,0),match(P$5,'Internal Staffing Calculator'!$R$7:$BL$7,0)),"")</f>
        <v/>
      </c>
      <c r="Q102" s="699" t="str">
        <f t="array" ref="Q102">iferror(index('Internal Staffing Calculator'!$R$9:$BL$115, match($A102,'Internal Staffing Calculator'!$B$9:$B169,0),match(Q$5,'Internal Staffing Calculator'!$R$7:$BL$7,0)),"")</f>
        <v/>
      </c>
      <c r="R102" s="699" t="str">
        <f t="array" ref="R102">iferror(index('Internal Staffing Calculator'!$R$9:$BL$115, match($A102,'Internal Staffing Calculator'!$B$9:$B169,0),match(R$5,'Internal Staffing Calculator'!$R$7:$BL$7,0)),"")</f>
        <v/>
      </c>
      <c r="S102" s="699" t="str">
        <f t="array" ref="S102">iferror(index('Internal Staffing Calculator'!$R$9:$BL$115, match($A102,'Internal Staffing Calculator'!$B$9:$B169,0),match(S$5,'Internal Staffing Calculator'!$R$7:$BL$7,0)),"")</f>
        <v/>
      </c>
      <c r="T102" s="699" t="str">
        <f t="array" ref="T102">iferror(index('Internal Staffing Calculator'!$R$9:$BL$115, match($A102,'Internal Staffing Calculator'!$B$9:$B169,0),match(T$5,'Internal Staffing Calculator'!$R$7:$BL$7,0)),"")</f>
        <v/>
      </c>
      <c r="U102" s="699" t="str">
        <f t="array" ref="U102">iferror(index('Internal Staffing Calculator'!$R$9:$BL$115, match($A102,'Internal Staffing Calculator'!$B$9:$B169,0),match(U$5,'Internal Staffing Calculator'!$R$7:$BL$7,0)),"")</f>
        <v/>
      </c>
      <c r="V102" s="699" t="str">
        <f t="array" ref="V102">iferror(index('Internal Staffing Calculator'!$R$9:$BL$115, match($A102,'Internal Staffing Calculator'!$B$9:$B169,0),match(V$5,'Internal Staffing Calculator'!$R$7:$BL$7,0)),"")</f>
        <v/>
      </c>
      <c r="W102" s="699" t="str">
        <f t="array" ref="W102">iferror(index('Internal Staffing Calculator'!$R$9:$BL$115, match($A102,'Internal Staffing Calculator'!$B$9:$B169,0),match(W$5,'Internal Staffing Calculator'!$R$7:$BL$7,0)),"")</f>
        <v/>
      </c>
      <c r="X102" s="699" t="str">
        <f t="array" ref="X102">iferror(index('Internal Staffing Calculator'!$R$9:$BL$115, match($A102,'Internal Staffing Calculator'!$B$9:$B169,0),match(X$5,'Internal Staffing Calculator'!$R$7:$BL$7,0)),"")</f>
        <v/>
      </c>
      <c r="Y102" s="699" t="str">
        <f t="array" ref="Y102">iferror(index('Internal Staffing Calculator'!$R$9:$BL$115, match($A102,'Internal Staffing Calculator'!$B$9:$B169,0),match(Y$5,'Internal Staffing Calculator'!$R$7:$BL$7,0)),"")</f>
        <v/>
      </c>
      <c r="Z102" s="699" t="str">
        <f t="array" ref="Z102">iferror(index('Internal Staffing Calculator'!$R$9:$BL$115, match($A102,'Internal Staffing Calculator'!$B$9:$B169,0),match(Z$5,'Internal Staffing Calculator'!$R$7:$BL$7,0)),"")</f>
        <v/>
      </c>
      <c r="AA102" s="699" t="str">
        <f t="array" ref="AA102">iferror(index('Internal Staffing Calculator'!$R$9:$BL$115, match($A102,'Internal Staffing Calculator'!$B$9:$B169,0),match(AA$5,'Internal Staffing Calculator'!$R$7:$BL$7,0)),"")</f>
        <v/>
      </c>
      <c r="AB102" s="699" t="str">
        <f t="array" ref="AB102">iferror(index('Internal Staffing Calculator'!$R$9:$BL$115, match($A102,'Internal Staffing Calculator'!$B$9:$B169,0),match(AB$5,'Internal Staffing Calculator'!$R$7:$BL$7,0)),"")</f>
        <v/>
      </c>
      <c r="AC102" s="699" t="str">
        <f t="array" ref="AC102">iferror(index('Internal Staffing Calculator'!$R$9:$BL$115, match($A102,'Internal Staffing Calculator'!$B$9:$B169,0),match(AC$5,'Internal Staffing Calculator'!$R$7:$BL$7,0)),"")</f>
        <v/>
      </c>
      <c r="AD102" s="699" t="str">
        <f t="array" ref="AD102">iferror(index('Internal Staffing Calculator'!$R$9:$BL$115, match($A102,'Internal Staffing Calculator'!$B$9:$B169,0),match(AD$5,'Internal Staffing Calculator'!$R$7:$BL$7,0)),"")</f>
        <v/>
      </c>
      <c r="AE102" s="699" t="str">
        <f t="array" ref="AE102">iferror(index('Internal Staffing Calculator'!$R$9:$BL$115, match($A102,'Internal Staffing Calculator'!$B$9:$B169,0),match(AE$5,'Internal Staffing Calculator'!$R$7:$BL$7,0)),"")</f>
        <v/>
      </c>
      <c r="AF102" s="699" t="str">
        <f t="array" ref="AF102">iferror(index('Internal Staffing Calculator'!$R$9:$BL$115, match($A102,'Internal Staffing Calculator'!$B$9:$B169,0),match(AF$5,'Internal Staffing Calculator'!$R$7:$BL$7,0)),"")</f>
        <v/>
      </c>
      <c r="AG102" s="699" t="str">
        <f t="array" ref="AG102">iferror(index('Internal Staffing Calculator'!$R$9:$BL$115, match($A102,'Internal Staffing Calculator'!$B$9:$B169,0),match(AG$5,'Internal Staffing Calculator'!$R$7:$BL$7,0)),"")</f>
        <v/>
      </c>
      <c r="AH102" s="699" t="str">
        <f t="array" ref="AH102">iferror(index('Internal Staffing Calculator'!$R$9:$BL$115, match($A102,'Internal Staffing Calculator'!$B$9:$B169,0),match(AH$5,'Internal Staffing Calculator'!$R$7:$BL$7,0)),"")</f>
        <v/>
      </c>
      <c r="AI102" s="699" t="str">
        <f t="array" ref="AI102">iferror(index('Internal Staffing Calculator'!$R$9:$BL$115, match($A102,'Internal Staffing Calculator'!$B$9:$B169,0),match(AI$5,'Internal Staffing Calculator'!$R$7:$BL$7,0)),"")</f>
        <v/>
      </c>
      <c r="AJ102" s="699" t="str">
        <f t="array" ref="AJ102">iferror(index('Internal Staffing Calculator'!$R$9:$BL$115, match($A102,'Internal Staffing Calculator'!$B$9:$B169,0),match(AJ$5,'Internal Staffing Calculator'!$R$7:$BL$7,0)),"")</f>
        <v/>
      </c>
      <c r="AK102" s="699" t="str">
        <f t="array" ref="AK102">iferror(index('Internal Staffing Calculator'!$R$9:$BL$115, match($A102,'Internal Staffing Calculator'!$B$9:$B169,0),match(AK$5,'Internal Staffing Calculator'!$R$7:$BL$7,0)),"")</f>
        <v/>
      </c>
      <c r="AL102" s="699" t="str">
        <f t="array" ref="AL102">iferror(index('Internal Staffing Calculator'!$R$9:$BL$115, match($A102,'Internal Staffing Calculator'!$B$9:$B169,0),match(AL$5,'Internal Staffing Calculator'!$R$7:$BL$7,0)),"")</f>
        <v/>
      </c>
      <c r="AM102" s="699" t="str">
        <f t="array" ref="AM102">iferror(index('Internal Staffing Calculator'!$R$9:$BL$115, match($A102,'Internal Staffing Calculator'!$B$9:$B169,0),match(AM$5,'Internal Staffing Calculator'!$R$7:$BL$7,0)),"")</f>
        <v/>
      </c>
      <c r="AN102" s="699" t="str">
        <f t="array" ref="AN102">iferror(index('Internal Staffing Calculator'!$R$9:$BL$115, match($A102,'Internal Staffing Calculator'!$B$9:$B169,0),match(AN$5,'Internal Staffing Calculator'!$R$7:$BL$7,0)),"")</f>
        <v/>
      </c>
      <c r="AO102" s="699" t="str">
        <f t="array" ref="AO102">iferror(index('Internal Staffing Calculator'!$R$9:$BL$115, match($A102,'Internal Staffing Calculator'!$B$9:$B169,0),match(AO$5,'Internal Staffing Calculator'!$R$7:$BL$7,0)),"")</f>
        <v/>
      </c>
      <c r="AP102" s="699" t="str">
        <f t="array" ref="AP102">iferror(index('Internal Staffing Calculator'!$R$9:$BL$115, match($A102,'Internal Staffing Calculator'!$B$9:$B169,0),match(AP$5,'Internal Staffing Calculator'!$R$7:$BL$7,0)),"")</f>
        <v/>
      </c>
      <c r="AQ102" s="699" t="str">
        <f t="array" ref="AQ102">iferror(index('Internal Staffing Calculator'!$R$9:$BL$115, match($A102,'Internal Staffing Calculator'!$B$9:$B169,0),match(AQ$5,'Internal Staffing Calculator'!$R$7:$BL$7,0)),"")</f>
        <v/>
      </c>
      <c r="AR102" s="699" t="str">
        <f t="array" ref="AR102">iferror(index('Internal Staffing Calculator'!$R$9:$BL$115, match($A102,'Internal Staffing Calculator'!$B$9:$B169,0),match(AR$5,'Internal Staffing Calculator'!$R$7:$BL$7,0)),"")</f>
        <v/>
      </c>
      <c r="AS102" s="699" t="str">
        <f t="array" ref="AS102">iferror(index('Internal Staffing Calculator'!$R$9:$BL$115, match($A102,'Internal Staffing Calculator'!$B$9:$B169,0),match(AS$5,'Internal Staffing Calculator'!$R$7:$BL$7,0)),"")</f>
        <v/>
      </c>
      <c r="AT102" s="699" t="str">
        <f t="array" ref="AT102">iferror(index('Internal Staffing Calculator'!$R$9:$BL$115, match($A102,'Internal Staffing Calculator'!$B$9:$B169,0),match(AT$5,'Internal Staffing Calculator'!$R$7:$BL$7,0)),"")</f>
        <v/>
      </c>
      <c r="AU102" s="699" t="str">
        <f t="array" ref="AU102">iferror(index('Internal Staffing Calculator'!$R$9:$BL$115, match($A102,'Internal Staffing Calculator'!$B$9:$B169,0),match(AU$5,'Internal Staffing Calculator'!$R$7:$BL$7,0)),"")</f>
        <v/>
      </c>
      <c r="AV102" s="699" t="str">
        <f t="array" ref="AV102">iferror(index('Internal Staffing Calculator'!$R$9:$BL$115, match($A102,'Internal Staffing Calculator'!$B$9:$B169,0),match(AV$5,'Internal Staffing Calculator'!$R$7:$BL$7,0)),"")</f>
        <v/>
      </c>
      <c r="AW102" s="699" t="str">
        <f t="array" ref="AW102">iferror(index('Internal Staffing Calculator'!$R$9:$BL$115, match($A102,'Internal Staffing Calculator'!$B$9:$B169,0),match(AW$5,'Internal Staffing Calculator'!$R$7:$BL$7,0)),"")</f>
        <v/>
      </c>
      <c r="AX102" s="699" t="str">
        <f t="array" ref="AX102">iferror(index('Internal Staffing Calculator'!$R$9:$BL$115, match($A102,'Internal Staffing Calculator'!$B$9:$B169,0),match(AX$5,'Internal Staffing Calculator'!$R$7:$BL$7,0)),"")</f>
        <v/>
      </c>
      <c r="AY102" s="699" t="str">
        <f t="array" ref="AY102">iferror(index('Internal Staffing Calculator'!$R$9:$BL$115, match($A102,'Internal Staffing Calculator'!$B$9:$B169,0),match(AY$5,'Internal Staffing Calculator'!$R$7:$BL$7,0)),"")</f>
        <v/>
      </c>
      <c r="AZ102" s="699" t="str">
        <f t="array" ref="AZ102">iferror(index('Internal Staffing Calculator'!$R$9:$BL$115, match($A102,'Internal Staffing Calculator'!$B$9:$B169,0),match(AZ$5,'Internal Staffing Calculator'!$R$7:$BL$7,0)),"")</f>
        <v/>
      </c>
      <c r="BA102" s="699" t="str">
        <f t="array" ref="BA102">iferror(index('Internal Staffing Calculator'!$R$9:$BL$115, match($A102,'Internal Staffing Calculator'!$B$9:$B169,0),match(BA$5,'Internal Staffing Calculator'!$R$7:$BL$7,0)),"")</f>
        <v/>
      </c>
    </row>
    <row r="103">
      <c r="A103" s="754"/>
      <c r="B103" s="812" t="str">
        <f t="array" ref="B103">iferror(index('Internal Staffing Calculator'!P:P,match(A103,'Internal Staffing Calculator'!B:B,0)),"")</f>
        <v/>
      </c>
      <c r="C103" s="813" t="str">
        <f t="array" ref="C103">iferror(index('Internal Staffing Calculator'!BM:BM,match(A103,'Internal Staffing Calculator'!B:B,0)),"")</f>
        <v/>
      </c>
      <c r="D103" s="814" t="str">
        <f t="array" ref="D103">iferror(index('Internal Staffing Calculator'!F:F,match(A103,'Internal Staffing Calculator'!B:B,0)),"")</f>
        <v/>
      </c>
      <c r="E103" s="815">
        <f t="shared" si="4"/>
        <v>0</v>
      </c>
      <c r="F103" s="615"/>
      <c r="G103" s="699" t="str">
        <f t="array" ref="G103">iferror(index('Internal Staffing Calculator'!$R$9:$BL$115, match($A103,'Internal Staffing Calculator'!$B$9:$B169,0),match(G$5,'Internal Staffing Calculator'!$R$7:$BL$7,0)),"")</f>
        <v/>
      </c>
      <c r="H103" s="699" t="str">
        <f t="array" ref="H103">iferror(index('Internal Staffing Calculator'!$R$9:$BL$115, match($A103,'Internal Staffing Calculator'!$B$9:$B169,0),match(H$5,'Internal Staffing Calculator'!$R$7:$BL$7,0)),"")</f>
        <v/>
      </c>
      <c r="I103" s="699" t="str">
        <f t="array" ref="I103">iferror(index('Internal Staffing Calculator'!$R$9:$BL$115, match($A103,'Internal Staffing Calculator'!$B$9:$B169,0),match(I$5,'Internal Staffing Calculator'!$R$7:$BL$7,0)),"")</f>
        <v/>
      </c>
      <c r="J103" s="699" t="str">
        <f t="array" ref="J103">iferror(index('Internal Staffing Calculator'!$R$9:$BL$115, match($A103,'Internal Staffing Calculator'!$B$9:$B169,0),match(J$5,'Internal Staffing Calculator'!$R$7:$BL$7,0)),"")</f>
        <v/>
      </c>
      <c r="K103" s="699" t="str">
        <f t="array" ref="K103">iferror(index('Internal Staffing Calculator'!$R$9:$BL$115, match($A103,'Internal Staffing Calculator'!$B$9:$B169,0),match(K$5,'Internal Staffing Calculator'!$R$7:$BL$7,0)),"")</f>
        <v/>
      </c>
      <c r="L103" s="699" t="str">
        <f t="array" ref="L103">iferror(index('Internal Staffing Calculator'!$R$9:$BL$115, match($A103,'Internal Staffing Calculator'!$B$9:$B169,0),match(L$5,'Internal Staffing Calculator'!$R$7:$BL$7,0)),"")</f>
        <v/>
      </c>
      <c r="M103" s="699" t="str">
        <f t="array" ref="M103">iferror(index('Internal Staffing Calculator'!$R$9:$BL$115, match($A103,'Internal Staffing Calculator'!$B$9:$B169,0),match(M$5,'Internal Staffing Calculator'!$R$7:$BL$7,0)),"")</f>
        <v/>
      </c>
      <c r="N103" s="699" t="str">
        <f t="array" ref="N103">iferror(index('Internal Staffing Calculator'!$R$9:$BL$115, match($A103,'Internal Staffing Calculator'!$B$9:$B169,0),match(N$5,'Internal Staffing Calculator'!$R$7:$BL$7,0)),"")</f>
        <v/>
      </c>
      <c r="O103" s="699" t="str">
        <f t="array" ref="O103">iferror(index('Internal Staffing Calculator'!$R$9:$BL$115, match($A103,'Internal Staffing Calculator'!$B$9:$B169,0),match(O$5,'Internal Staffing Calculator'!$R$7:$BL$7,0)),"")</f>
        <v/>
      </c>
      <c r="P103" s="699" t="str">
        <f t="array" ref="P103">iferror(index('Internal Staffing Calculator'!$R$9:$BL$115, match($A103,'Internal Staffing Calculator'!$B$9:$B169,0),match(P$5,'Internal Staffing Calculator'!$R$7:$BL$7,0)),"")</f>
        <v/>
      </c>
      <c r="Q103" s="699" t="str">
        <f t="array" ref="Q103">iferror(index('Internal Staffing Calculator'!$R$9:$BL$115, match($A103,'Internal Staffing Calculator'!$B$9:$B169,0),match(Q$5,'Internal Staffing Calculator'!$R$7:$BL$7,0)),"")</f>
        <v/>
      </c>
      <c r="R103" s="699" t="str">
        <f t="array" ref="R103">iferror(index('Internal Staffing Calculator'!$R$9:$BL$115, match($A103,'Internal Staffing Calculator'!$B$9:$B169,0),match(R$5,'Internal Staffing Calculator'!$R$7:$BL$7,0)),"")</f>
        <v/>
      </c>
      <c r="S103" s="699" t="str">
        <f t="array" ref="S103">iferror(index('Internal Staffing Calculator'!$R$9:$BL$115, match($A103,'Internal Staffing Calculator'!$B$9:$B169,0),match(S$5,'Internal Staffing Calculator'!$R$7:$BL$7,0)),"")</f>
        <v/>
      </c>
      <c r="T103" s="699" t="str">
        <f t="array" ref="T103">iferror(index('Internal Staffing Calculator'!$R$9:$BL$115, match($A103,'Internal Staffing Calculator'!$B$9:$B169,0),match(T$5,'Internal Staffing Calculator'!$R$7:$BL$7,0)),"")</f>
        <v/>
      </c>
      <c r="U103" s="699" t="str">
        <f t="array" ref="U103">iferror(index('Internal Staffing Calculator'!$R$9:$BL$115, match($A103,'Internal Staffing Calculator'!$B$9:$B169,0),match(U$5,'Internal Staffing Calculator'!$R$7:$BL$7,0)),"")</f>
        <v/>
      </c>
      <c r="V103" s="699" t="str">
        <f t="array" ref="V103">iferror(index('Internal Staffing Calculator'!$R$9:$BL$115, match($A103,'Internal Staffing Calculator'!$B$9:$B169,0),match(V$5,'Internal Staffing Calculator'!$R$7:$BL$7,0)),"")</f>
        <v/>
      </c>
      <c r="W103" s="699" t="str">
        <f t="array" ref="W103">iferror(index('Internal Staffing Calculator'!$R$9:$BL$115, match($A103,'Internal Staffing Calculator'!$B$9:$B169,0),match(W$5,'Internal Staffing Calculator'!$R$7:$BL$7,0)),"")</f>
        <v/>
      </c>
      <c r="X103" s="699" t="str">
        <f t="array" ref="X103">iferror(index('Internal Staffing Calculator'!$R$9:$BL$115, match($A103,'Internal Staffing Calculator'!$B$9:$B169,0),match(X$5,'Internal Staffing Calculator'!$R$7:$BL$7,0)),"")</f>
        <v/>
      </c>
      <c r="Y103" s="699" t="str">
        <f t="array" ref="Y103">iferror(index('Internal Staffing Calculator'!$R$9:$BL$115, match($A103,'Internal Staffing Calculator'!$B$9:$B169,0),match(Y$5,'Internal Staffing Calculator'!$R$7:$BL$7,0)),"")</f>
        <v/>
      </c>
      <c r="Z103" s="699" t="str">
        <f t="array" ref="Z103">iferror(index('Internal Staffing Calculator'!$R$9:$BL$115, match($A103,'Internal Staffing Calculator'!$B$9:$B169,0),match(Z$5,'Internal Staffing Calculator'!$R$7:$BL$7,0)),"")</f>
        <v/>
      </c>
      <c r="AA103" s="699" t="str">
        <f t="array" ref="AA103">iferror(index('Internal Staffing Calculator'!$R$9:$BL$115, match($A103,'Internal Staffing Calculator'!$B$9:$B169,0),match(AA$5,'Internal Staffing Calculator'!$R$7:$BL$7,0)),"")</f>
        <v/>
      </c>
      <c r="AB103" s="699" t="str">
        <f t="array" ref="AB103">iferror(index('Internal Staffing Calculator'!$R$9:$BL$115, match($A103,'Internal Staffing Calculator'!$B$9:$B169,0),match(AB$5,'Internal Staffing Calculator'!$R$7:$BL$7,0)),"")</f>
        <v/>
      </c>
      <c r="AC103" s="699" t="str">
        <f t="array" ref="AC103">iferror(index('Internal Staffing Calculator'!$R$9:$BL$115, match($A103,'Internal Staffing Calculator'!$B$9:$B169,0),match(AC$5,'Internal Staffing Calculator'!$R$7:$BL$7,0)),"")</f>
        <v/>
      </c>
      <c r="AD103" s="699" t="str">
        <f t="array" ref="AD103">iferror(index('Internal Staffing Calculator'!$R$9:$BL$115, match($A103,'Internal Staffing Calculator'!$B$9:$B169,0),match(AD$5,'Internal Staffing Calculator'!$R$7:$BL$7,0)),"")</f>
        <v/>
      </c>
      <c r="AE103" s="699" t="str">
        <f t="array" ref="AE103">iferror(index('Internal Staffing Calculator'!$R$9:$BL$115, match($A103,'Internal Staffing Calculator'!$B$9:$B169,0),match(AE$5,'Internal Staffing Calculator'!$R$7:$BL$7,0)),"")</f>
        <v/>
      </c>
      <c r="AF103" s="699" t="str">
        <f t="array" ref="AF103">iferror(index('Internal Staffing Calculator'!$R$9:$BL$115, match($A103,'Internal Staffing Calculator'!$B$9:$B169,0),match(AF$5,'Internal Staffing Calculator'!$R$7:$BL$7,0)),"")</f>
        <v/>
      </c>
      <c r="AG103" s="699" t="str">
        <f t="array" ref="AG103">iferror(index('Internal Staffing Calculator'!$R$9:$BL$115, match($A103,'Internal Staffing Calculator'!$B$9:$B169,0),match(AG$5,'Internal Staffing Calculator'!$R$7:$BL$7,0)),"")</f>
        <v/>
      </c>
      <c r="AH103" s="699" t="str">
        <f t="array" ref="AH103">iferror(index('Internal Staffing Calculator'!$R$9:$BL$115, match($A103,'Internal Staffing Calculator'!$B$9:$B169,0),match(AH$5,'Internal Staffing Calculator'!$R$7:$BL$7,0)),"")</f>
        <v/>
      </c>
      <c r="AI103" s="699" t="str">
        <f t="array" ref="AI103">iferror(index('Internal Staffing Calculator'!$R$9:$BL$115, match($A103,'Internal Staffing Calculator'!$B$9:$B169,0),match(AI$5,'Internal Staffing Calculator'!$R$7:$BL$7,0)),"")</f>
        <v/>
      </c>
      <c r="AJ103" s="699" t="str">
        <f t="array" ref="AJ103">iferror(index('Internal Staffing Calculator'!$R$9:$BL$115, match($A103,'Internal Staffing Calculator'!$B$9:$B169,0),match(AJ$5,'Internal Staffing Calculator'!$R$7:$BL$7,0)),"")</f>
        <v/>
      </c>
      <c r="AK103" s="699" t="str">
        <f t="array" ref="AK103">iferror(index('Internal Staffing Calculator'!$R$9:$BL$115, match($A103,'Internal Staffing Calculator'!$B$9:$B169,0),match(AK$5,'Internal Staffing Calculator'!$R$7:$BL$7,0)),"")</f>
        <v/>
      </c>
      <c r="AL103" s="699" t="str">
        <f t="array" ref="AL103">iferror(index('Internal Staffing Calculator'!$R$9:$BL$115, match($A103,'Internal Staffing Calculator'!$B$9:$B169,0),match(AL$5,'Internal Staffing Calculator'!$R$7:$BL$7,0)),"")</f>
        <v/>
      </c>
      <c r="AM103" s="699" t="str">
        <f t="array" ref="AM103">iferror(index('Internal Staffing Calculator'!$R$9:$BL$115, match($A103,'Internal Staffing Calculator'!$B$9:$B169,0),match(AM$5,'Internal Staffing Calculator'!$R$7:$BL$7,0)),"")</f>
        <v/>
      </c>
      <c r="AN103" s="699" t="str">
        <f t="array" ref="AN103">iferror(index('Internal Staffing Calculator'!$R$9:$BL$115, match($A103,'Internal Staffing Calculator'!$B$9:$B169,0),match(AN$5,'Internal Staffing Calculator'!$R$7:$BL$7,0)),"")</f>
        <v/>
      </c>
      <c r="AO103" s="699" t="str">
        <f t="array" ref="AO103">iferror(index('Internal Staffing Calculator'!$R$9:$BL$115, match($A103,'Internal Staffing Calculator'!$B$9:$B169,0),match(AO$5,'Internal Staffing Calculator'!$R$7:$BL$7,0)),"")</f>
        <v/>
      </c>
      <c r="AP103" s="699" t="str">
        <f t="array" ref="AP103">iferror(index('Internal Staffing Calculator'!$R$9:$BL$115, match($A103,'Internal Staffing Calculator'!$B$9:$B169,0),match(AP$5,'Internal Staffing Calculator'!$R$7:$BL$7,0)),"")</f>
        <v/>
      </c>
      <c r="AQ103" s="699" t="str">
        <f t="array" ref="AQ103">iferror(index('Internal Staffing Calculator'!$R$9:$BL$115, match($A103,'Internal Staffing Calculator'!$B$9:$B169,0),match(AQ$5,'Internal Staffing Calculator'!$R$7:$BL$7,0)),"")</f>
        <v/>
      </c>
      <c r="AR103" s="699" t="str">
        <f t="array" ref="AR103">iferror(index('Internal Staffing Calculator'!$R$9:$BL$115, match($A103,'Internal Staffing Calculator'!$B$9:$B169,0),match(AR$5,'Internal Staffing Calculator'!$R$7:$BL$7,0)),"")</f>
        <v/>
      </c>
      <c r="AS103" s="699" t="str">
        <f t="array" ref="AS103">iferror(index('Internal Staffing Calculator'!$R$9:$BL$115, match($A103,'Internal Staffing Calculator'!$B$9:$B169,0),match(AS$5,'Internal Staffing Calculator'!$R$7:$BL$7,0)),"")</f>
        <v/>
      </c>
      <c r="AT103" s="699" t="str">
        <f t="array" ref="AT103">iferror(index('Internal Staffing Calculator'!$R$9:$BL$115, match($A103,'Internal Staffing Calculator'!$B$9:$B169,0),match(AT$5,'Internal Staffing Calculator'!$R$7:$BL$7,0)),"")</f>
        <v/>
      </c>
      <c r="AU103" s="699" t="str">
        <f t="array" ref="AU103">iferror(index('Internal Staffing Calculator'!$R$9:$BL$115, match($A103,'Internal Staffing Calculator'!$B$9:$B169,0),match(AU$5,'Internal Staffing Calculator'!$R$7:$BL$7,0)),"")</f>
        <v/>
      </c>
      <c r="AV103" s="699" t="str">
        <f t="array" ref="AV103">iferror(index('Internal Staffing Calculator'!$R$9:$BL$115, match($A103,'Internal Staffing Calculator'!$B$9:$B169,0),match(AV$5,'Internal Staffing Calculator'!$R$7:$BL$7,0)),"")</f>
        <v/>
      </c>
      <c r="AW103" s="699" t="str">
        <f t="array" ref="AW103">iferror(index('Internal Staffing Calculator'!$R$9:$BL$115, match($A103,'Internal Staffing Calculator'!$B$9:$B169,0),match(AW$5,'Internal Staffing Calculator'!$R$7:$BL$7,0)),"")</f>
        <v/>
      </c>
      <c r="AX103" s="699" t="str">
        <f t="array" ref="AX103">iferror(index('Internal Staffing Calculator'!$R$9:$BL$115, match($A103,'Internal Staffing Calculator'!$B$9:$B169,0),match(AX$5,'Internal Staffing Calculator'!$R$7:$BL$7,0)),"")</f>
        <v/>
      </c>
      <c r="AY103" s="699" t="str">
        <f t="array" ref="AY103">iferror(index('Internal Staffing Calculator'!$R$9:$BL$115, match($A103,'Internal Staffing Calculator'!$B$9:$B169,0),match(AY$5,'Internal Staffing Calculator'!$R$7:$BL$7,0)),"")</f>
        <v/>
      </c>
      <c r="AZ103" s="699" t="str">
        <f t="array" ref="AZ103">iferror(index('Internal Staffing Calculator'!$R$9:$BL$115, match($A103,'Internal Staffing Calculator'!$B$9:$B169,0),match(AZ$5,'Internal Staffing Calculator'!$R$7:$BL$7,0)),"")</f>
        <v/>
      </c>
      <c r="BA103" s="699" t="str">
        <f t="array" ref="BA103">iferror(index('Internal Staffing Calculator'!$R$9:$BL$115, match($A103,'Internal Staffing Calculator'!$B$9:$B169,0),match(BA$5,'Internal Staffing Calculator'!$R$7:$BL$7,0)),"")</f>
        <v/>
      </c>
    </row>
    <row r="104">
      <c r="A104" s="754"/>
      <c r="B104" s="812" t="str">
        <f t="array" ref="B104">iferror(index('Internal Staffing Calculator'!P:P,match(A104,'Internal Staffing Calculator'!B:B,0)),"")</f>
        <v/>
      </c>
      <c r="C104" s="813" t="str">
        <f t="array" ref="C104">iferror(index('Internal Staffing Calculator'!BM:BM,match(A104,'Internal Staffing Calculator'!B:B,0)),"")</f>
        <v/>
      </c>
      <c r="D104" s="814" t="str">
        <f t="array" ref="D104">iferror(index('Internal Staffing Calculator'!F:F,match(A104,'Internal Staffing Calculator'!B:B,0)),"")</f>
        <v/>
      </c>
      <c r="E104" s="815">
        <f t="shared" si="4"/>
        <v>0</v>
      </c>
      <c r="F104" s="615"/>
      <c r="G104" s="699" t="str">
        <f t="array" ref="G104">iferror(index('Internal Staffing Calculator'!$R$9:$BL$115, match($A104,'Internal Staffing Calculator'!$B$9:$B169,0),match(G$5,'Internal Staffing Calculator'!$R$7:$BL$7,0)),"")</f>
        <v/>
      </c>
      <c r="H104" s="699" t="str">
        <f t="array" ref="H104">iferror(index('Internal Staffing Calculator'!$R$9:$BL$115, match($A104,'Internal Staffing Calculator'!$B$9:$B169,0),match(H$5,'Internal Staffing Calculator'!$R$7:$BL$7,0)),"")</f>
        <v/>
      </c>
      <c r="I104" s="699" t="str">
        <f t="array" ref="I104">iferror(index('Internal Staffing Calculator'!$R$9:$BL$115, match($A104,'Internal Staffing Calculator'!$B$9:$B169,0),match(I$5,'Internal Staffing Calculator'!$R$7:$BL$7,0)),"")</f>
        <v/>
      </c>
      <c r="J104" s="699" t="str">
        <f t="array" ref="J104">iferror(index('Internal Staffing Calculator'!$R$9:$BL$115, match($A104,'Internal Staffing Calculator'!$B$9:$B169,0),match(J$5,'Internal Staffing Calculator'!$R$7:$BL$7,0)),"")</f>
        <v/>
      </c>
      <c r="K104" s="699" t="str">
        <f t="array" ref="K104">iferror(index('Internal Staffing Calculator'!$R$9:$BL$115, match($A104,'Internal Staffing Calculator'!$B$9:$B169,0),match(K$5,'Internal Staffing Calculator'!$R$7:$BL$7,0)),"")</f>
        <v/>
      </c>
      <c r="L104" s="699" t="str">
        <f t="array" ref="L104">iferror(index('Internal Staffing Calculator'!$R$9:$BL$115, match($A104,'Internal Staffing Calculator'!$B$9:$B169,0),match(L$5,'Internal Staffing Calculator'!$R$7:$BL$7,0)),"")</f>
        <v/>
      </c>
      <c r="M104" s="699" t="str">
        <f t="array" ref="M104">iferror(index('Internal Staffing Calculator'!$R$9:$BL$115, match($A104,'Internal Staffing Calculator'!$B$9:$B169,0),match(M$5,'Internal Staffing Calculator'!$R$7:$BL$7,0)),"")</f>
        <v/>
      </c>
      <c r="N104" s="699" t="str">
        <f t="array" ref="N104">iferror(index('Internal Staffing Calculator'!$R$9:$BL$115, match($A104,'Internal Staffing Calculator'!$B$9:$B169,0),match(N$5,'Internal Staffing Calculator'!$R$7:$BL$7,0)),"")</f>
        <v/>
      </c>
      <c r="O104" s="699" t="str">
        <f t="array" ref="O104">iferror(index('Internal Staffing Calculator'!$R$9:$BL$115, match($A104,'Internal Staffing Calculator'!$B$9:$B169,0),match(O$5,'Internal Staffing Calculator'!$R$7:$BL$7,0)),"")</f>
        <v/>
      </c>
      <c r="P104" s="699" t="str">
        <f t="array" ref="P104">iferror(index('Internal Staffing Calculator'!$R$9:$BL$115, match($A104,'Internal Staffing Calculator'!$B$9:$B169,0),match(P$5,'Internal Staffing Calculator'!$R$7:$BL$7,0)),"")</f>
        <v/>
      </c>
      <c r="Q104" s="699" t="str">
        <f t="array" ref="Q104">iferror(index('Internal Staffing Calculator'!$R$9:$BL$115, match($A104,'Internal Staffing Calculator'!$B$9:$B169,0),match(Q$5,'Internal Staffing Calculator'!$R$7:$BL$7,0)),"")</f>
        <v/>
      </c>
      <c r="R104" s="699" t="str">
        <f t="array" ref="R104">iferror(index('Internal Staffing Calculator'!$R$9:$BL$115, match($A104,'Internal Staffing Calculator'!$B$9:$B169,0),match(R$5,'Internal Staffing Calculator'!$R$7:$BL$7,0)),"")</f>
        <v/>
      </c>
      <c r="S104" s="699" t="str">
        <f t="array" ref="S104">iferror(index('Internal Staffing Calculator'!$R$9:$BL$115, match($A104,'Internal Staffing Calculator'!$B$9:$B169,0),match(S$5,'Internal Staffing Calculator'!$R$7:$BL$7,0)),"")</f>
        <v/>
      </c>
      <c r="T104" s="699" t="str">
        <f t="array" ref="T104">iferror(index('Internal Staffing Calculator'!$R$9:$BL$115, match($A104,'Internal Staffing Calculator'!$B$9:$B169,0),match(T$5,'Internal Staffing Calculator'!$R$7:$BL$7,0)),"")</f>
        <v/>
      </c>
      <c r="U104" s="699" t="str">
        <f t="array" ref="U104">iferror(index('Internal Staffing Calculator'!$R$9:$BL$115, match($A104,'Internal Staffing Calculator'!$B$9:$B169,0),match(U$5,'Internal Staffing Calculator'!$R$7:$BL$7,0)),"")</f>
        <v/>
      </c>
      <c r="V104" s="699" t="str">
        <f t="array" ref="V104">iferror(index('Internal Staffing Calculator'!$R$9:$BL$115, match($A104,'Internal Staffing Calculator'!$B$9:$B169,0),match(V$5,'Internal Staffing Calculator'!$R$7:$BL$7,0)),"")</f>
        <v/>
      </c>
      <c r="W104" s="699" t="str">
        <f t="array" ref="W104">iferror(index('Internal Staffing Calculator'!$R$9:$BL$115, match($A104,'Internal Staffing Calculator'!$B$9:$B169,0),match(W$5,'Internal Staffing Calculator'!$R$7:$BL$7,0)),"")</f>
        <v/>
      </c>
      <c r="X104" s="699" t="str">
        <f t="array" ref="X104">iferror(index('Internal Staffing Calculator'!$R$9:$BL$115, match($A104,'Internal Staffing Calculator'!$B$9:$B169,0),match(X$5,'Internal Staffing Calculator'!$R$7:$BL$7,0)),"")</f>
        <v/>
      </c>
      <c r="Y104" s="699" t="str">
        <f t="array" ref="Y104">iferror(index('Internal Staffing Calculator'!$R$9:$BL$115, match($A104,'Internal Staffing Calculator'!$B$9:$B169,0),match(Y$5,'Internal Staffing Calculator'!$R$7:$BL$7,0)),"")</f>
        <v/>
      </c>
      <c r="Z104" s="699" t="str">
        <f t="array" ref="Z104">iferror(index('Internal Staffing Calculator'!$R$9:$BL$115, match($A104,'Internal Staffing Calculator'!$B$9:$B169,0),match(Z$5,'Internal Staffing Calculator'!$R$7:$BL$7,0)),"")</f>
        <v/>
      </c>
      <c r="AA104" s="699" t="str">
        <f t="array" ref="AA104">iferror(index('Internal Staffing Calculator'!$R$9:$BL$115, match($A104,'Internal Staffing Calculator'!$B$9:$B169,0),match(AA$5,'Internal Staffing Calculator'!$R$7:$BL$7,0)),"")</f>
        <v/>
      </c>
      <c r="AB104" s="699" t="str">
        <f t="array" ref="AB104">iferror(index('Internal Staffing Calculator'!$R$9:$BL$115, match($A104,'Internal Staffing Calculator'!$B$9:$B169,0),match(AB$5,'Internal Staffing Calculator'!$R$7:$BL$7,0)),"")</f>
        <v/>
      </c>
      <c r="AC104" s="699" t="str">
        <f t="array" ref="AC104">iferror(index('Internal Staffing Calculator'!$R$9:$BL$115, match($A104,'Internal Staffing Calculator'!$B$9:$B169,0),match(AC$5,'Internal Staffing Calculator'!$R$7:$BL$7,0)),"")</f>
        <v/>
      </c>
      <c r="AD104" s="699" t="str">
        <f t="array" ref="AD104">iferror(index('Internal Staffing Calculator'!$R$9:$BL$115, match($A104,'Internal Staffing Calculator'!$B$9:$B169,0),match(AD$5,'Internal Staffing Calculator'!$R$7:$BL$7,0)),"")</f>
        <v/>
      </c>
      <c r="AE104" s="699" t="str">
        <f t="array" ref="AE104">iferror(index('Internal Staffing Calculator'!$R$9:$BL$115, match($A104,'Internal Staffing Calculator'!$B$9:$B169,0),match(AE$5,'Internal Staffing Calculator'!$R$7:$BL$7,0)),"")</f>
        <v/>
      </c>
      <c r="AF104" s="699" t="str">
        <f t="array" ref="AF104">iferror(index('Internal Staffing Calculator'!$R$9:$BL$115, match($A104,'Internal Staffing Calculator'!$B$9:$B169,0),match(AF$5,'Internal Staffing Calculator'!$R$7:$BL$7,0)),"")</f>
        <v/>
      </c>
      <c r="AG104" s="699" t="str">
        <f t="array" ref="AG104">iferror(index('Internal Staffing Calculator'!$R$9:$BL$115, match($A104,'Internal Staffing Calculator'!$B$9:$B169,0),match(AG$5,'Internal Staffing Calculator'!$R$7:$BL$7,0)),"")</f>
        <v/>
      </c>
      <c r="AH104" s="699" t="str">
        <f t="array" ref="AH104">iferror(index('Internal Staffing Calculator'!$R$9:$BL$115, match($A104,'Internal Staffing Calculator'!$B$9:$B169,0),match(AH$5,'Internal Staffing Calculator'!$R$7:$BL$7,0)),"")</f>
        <v/>
      </c>
      <c r="AI104" s="699" t="str">
        <f t="array" ref="AI104">iferror(index('Internal Staffing Calculator'!$R$9:$BL$115, match($A104,'Internal Staffing Calculator'!$B$9:$B169,0),match(AI$5,'Internal Staffing Calculator'!$R$7:$BL$7,0)),"")</f>
        <v/>
      </c>
      <c r="AJ104" s="699" t="str">
        <f t="array" ref="AJ104">iferror(index('Internal Staffing Calculator'!$R$9:$BL$115, match($A104,'Internal Staffing Calculator'!$B$9:$B169,0),match(AJ$5,'Internal Staffing Calculator'!$R$7:$BL$7,0)),"")</f>
        <v/>
      </c>
      <c r="AK104" s="699" t="str">
        <f t="array" ref="AK104">iferror(index('Internal Staffing Calculator'!$R$9:$BL$115, match($A104,'Internal Staffing Calculator'!$B$9:$B169,0),match(AK$5,'Internal Staffing Calculator'!$R$7:$BL$7,0)),"")</f>
        <v/>
      </c>
      <c r="AL104" s="699" t="str">
        <f t="array" ref="AL104">iferror(index('Internal Staffing Calculator'!$R$9:$BL$115, match($A104,'Internal Staffing Calculator'!$B$9:$B169,0),match(AL$5,'Internal Staffing Calculator'!$R$7:$BL$7,0)),"")</f>
        <v/>
      </c>
      <c r="AM104" s="699" t="str">
        <f t="array" ref="AM104">iferror(index('Internal Staffing Calculator'!$R$9:$BL$115, match($A104,'Internal Staffing Calculator'!$B$9:$B169,0),match(AM$5,'Internal Staffing Calculator'!$R$7:$BL$7,0)),"")</f>
        <v/>
      </c>
      <c r="AN104" s="699" t="str">
        <f t="array" ref="AN104">iferror(index('Internal Staffing Calculator'!$R$9:$BL$115, match($A104,'Internal Staffing Calculator'!$B$9:$B169,0),match(AN$5,'Internal Staffing Calculator'!$R$7:$BL$7,0)),"")</f>
        <v/>
      </c>
      <c r="AO104" s="699" t="str">
        <f t="array" ref="AO104">iferror(index('Internal Staffing Calculator'!$R$9:$BL$115, match($A104,'Internal Staffing Calculator'!$B$9:$B169,0),match(AO$5,'Internal Staffing Calculator'!$R$7:$BL$7,0)),"")</f>
        <v/>
      </c>
      <c r="AP104" s="699" t="str">
        <f t="array" ref="AP104">iferror(index('Internal Staffing Calculator'!$R$9:$BL$115, match($A104,'Internal Staffing Calculator'!$B$9:$B169,0),match(AP$5,'Internal Staffing Calculator'!$R$7:$BL$7,0)),"")</f>
        <v/>
      </c>
      <c r="AQ104" s="699" t="str">
        <f t="array" ref="AQ104">iferror(index('Internal Staffing Calculator'!$R$9:$BL$115, match($A104,'Internal Staffing Calculator'!$B$9:$B169,0),match(AQ$5,'Internal Staffing Calculator'!$R$7:$BL$7,0)),"")</f>
        <v/>
      </c>
      <c r="AR104" s="699" t="str">
        <f t="array" ref="AR104">iferror(index('Internal Staffing Calculator'!$R$9:$BL$115, match($A104,'Internal Staffing Calculator'!$B$9:$B169,0),match(AR$5,'Internal Staffing Calculator'!$R$7:$BL$7,0)),"")</f>
        <v/>
      </c>
      <c r="AS104" s="699" t="str">
        <f t="array" ref="AS104">iferror(index('Internal Staffing Calculator'!$R$9:$BL$115, match($A104,'Internal Staffing Calculator'!$B$9:$B169,0),match(AS$5,'Internal Staffing Calculator'!$R$7:$BL$7,0)),"")</f>
        <v/>
      </c>
      <c r="AT104" s="699" t="str">
        <f t="array" ref="AT104">iferror(index('Internal Staffing Calculator'!$R$9:$BL$115, match($A104,'Internal Staffing Calculator'!$B$9:$B169,0),match(AT$5,'Internal Staffing Calculator'!$R$7:$BL$7,0)),"")</f>
        <v/>
      </c>
      <c r="AU104" s="699" t="str">
        <f t="array" ref="AU104">iferror(index('Internal Staffing Calculator'!$R$9:$BL$115, match($A104,'Internal Staffing Calculator'!$B$9:$B169,0),match(AU$5,'Internal Staffing Calculator'!$R$7:$BL$7,0)),"")</f>
        <v/>
      </c>
      <c r="AV104" s="699" t="str">
        <f t="array" ref="AV104">iferror(index('Internal Staffing Calculator'!$R$9:$BL$115, match($A104,'Internal Staffing Calculator'!$B$9:$B169,0),match(AV$5,'Internal Staffing Calculator'!$R$7:$BL$7,0)),"")</f>
        <v/>
      </c>
      <c r="AW104" s="699" t="str">
        <f t="array" ref="AW104">iferror(index('Internal Staffing Calculator'!$R$9:$BL$115, match($A104,'Internal Staffing Calculator'!$B$9:$B169,0),match(AW$5,'Internal Staffing Calculator'!$R$7:$BL$7,0)),"")</f>
        <v/>
      </c>
      <c r="AX104" s="699" t="str">
        <f t="array" ref="AX104">iferror(index('Internal Staffing Calculator'!$R$9:$BL$115, match($A104,'Internal Staffing Calculator'!$B$9:$B169,0),match(AX$5,'Internal Staffing Calculator'!$R$7:$BL$7,0)),"")</f>
        <v/>
      </c>
      <c r="AY104" s="699" t="str">
        <f t="array" ref="AY104">iferror(index('Internal Staffing Calculator'!$R$9:$BL$115, match($A104,'Internal Staffing Calculator'!$B$9:$B169,0),match(AY$5,'Internal Staffing Calculator'!$R$7:$BL$7,0)),"")</f>
        <v/>
      </c>
      <c r="AZ104" s="699" t="str">
        <f t="array" ref="AZ104">iferror(index('Internal Staffing Calculator'!$R$9:$BL$115, match($A104,'Internal Staffing Calculator'!$B$9:$B169,0),match(AZ$5,'Internal Staffing Calculator'!$R$7:$BL$7,0)),"")</f>
        <v/>
      </c>
      <c r="BA104" s="699" t="str">
        <f t="array" ref="BA104">iferror(index('Internal Staffing Calculator'!$R$9:$BL$115, match($A104,'Internal Staffing Calculator'!$B$9:$B169,0),match(BA$5,'Internal Staffing Calculator'!$R$7:$BL$7,0)),"")</f>
        <v/>
      </c>
    </row>
    <row r="105">
      <c r="A105" s="754"/>
      <c r="B105" s="812" t="str">
        <f t="array" ref="B105">iferror(index('Internal Staffing Calculator'!P:P,match(A105,'Internal Staffing Calculator'!B:B,0)),"")</f>
        <v/>
      </c>
      <c r="C105" s="813" t="str">
        <f t="array" ref="C105">iferror(index('Internal Staffing Calculator'!BM:BM,match(A105,'Internal Staffing Calculator'!B:B,0)),"")</f>
        <v/>
      </c>
      <c r="D105" s="814" t="str">
        <f t="array" ref="D105">iferror(index('Internal Staffing Calculator'!F:F,match(A105,'Internal Staffing Calculator'!B:B,0)),"")</f>
        <v/>
      </c>
      <c r="E105" s="815">
        <f t="shared" si="4"/>
        <v>0</v>
      </c>
      <c r="F105" s="615"/>
      <c r="G105" s="699" t="str">
        <f t="array" ref="G105">iferror(index('Internal Staffing Calculator'!$R$9:$BL$115, match($A105,'Internal Staffing Calculator'!$B$9:$B169,0),match(G$5,'Internal Staffing Calculator'!$R$7:$BL$7,0)),"")</f>
        <v/>
      </c>
      <c r="H105" s="699" t="str">
        <f t="array" ref="H105">iferror(index('Internal Staffing Calculator'!$R$9:$BL$115, match($A105,'Internal Staffing Calculator'!$B$9:$B169,0),match(H$5,'Internal Staffing Calculator'!$R$7:$BL$7,0)),"")</f>
        <v/>
      </c>
      <c r="I105" s="699" t="str">
        <f t="array" ref="I105">iferror(index('Internal Staffing Calculator'!$R$9:$BL$115, match($A105,'Internal Staffing Calculator'!$B$9:$B169,0),match(I$5,'Internal Staffing Calculator'!$R$7:$BL$7,0)),"")</f>
        <v/>
      </c>
      <c r="J105" s="699" t="str">
        <f t="array" ref="J105">iferror(index('Internal Staffing Calculator'!$R$9:$BL$115, match($A105,'Internal Staffing Calculator'!$B$9:$B169,0),match(J$5,'Internal Staffing Calculator'!$R$7:$BL$7,0)),"")</f>
        <v/>
      </c>
      <c r="K105" s="699" t="str">
        <f t="array" ref="K105">iferror(index('Internal Staffing Calculator'!$R$9:$BL$115, match($A105,'Internal Staffing Calculator'!$B$9:$B169,0),match(K$5,'Internal Staffing Calculator'!$R$7:$BL$7,0)),"")</f>
        <v/>
      </c>
      <c r="L105" s="699" t="str">
        <f t="array" ref="L105">iferror(index('Internal Staffing Calculator'!$R$9:$BL$115, match($A105,'Internal Staffing Calculator'!$B$9:$B169,0),match(L$5,'Internal Staffing Calculator'!$R$7:$BL$7,0)),"")</f>
        <v/>
      </c>
      <c r="M105" s="699" t="str">
        <f t="array" ref="M105">iferror(index('Internal Staffing Calculator'!$R$9:$BL$115, match($A105,'Internal Staffing Calculator'!$B$9:$B169,0),match(M$5,'Internal Staffing Calculator'!$R$7:$BL$7,0)),"")</f>
        <v/>
      </c>
      <c r="N105" s="699" t="str">
        <f t="array" ref="N105">iferror(index('Internal Staffing Calculator'!$R$9:$BL$115, match($A105,'Internal Staffing Calculator'!$B$9:$B169,0),match(N$5,'Internal Staffing Calculator'!$R$7:$BL$7,0)),"")</f>
        <v/>
      </c>
      <c r="O105" s="699" t="str">
        <f t="array" ref="O105">iferror(index('Internal Staffing Calculator'!$R$9:$BL$115, match($A105,'Internal Staffing Calculator'!$B$9:$B169,0),match(O$5,'Internal Staffing Calculator'!$R$7:$BL$7,0)),"")</f>
        <v/>
      </c>
      <c r="P105" s="699" t="str">
        <f t="array" ref="P105">iferror(index('Internal Staffing Calculator'!$R$9:$BL$115, match($A105,'Internal Staffing Calculator'!$B$9:$B169,0),match(P$5,'Internal Staffing Calculator'!$R$7:$BL$7,0)),"")</f>
        <v/>
      </c>
      <c r="Q105" s="699" t="str">
        <f t="array" ref="Q105">iferror(index('Internal Staffing Calculator'!$R$9:$BL$115, match($A105,'Internal Staffing Calculator'!$B$9:$B169,0),match(Q$5,'Internal Staffing Calculator'!$R$7:$BL$7,0)),"")</f>
        <v/>
      </c>
      <c r="R105" s="699" t="str">
        <f t="array" ref="R105">iferror(index('Internal Staffing Calculator'!$R$9:$BL$115, match($A105,'Internal Staffing Calculator'!$B$9:$B169,0),match(R$5,'Internal Staffing Calculator'!$R$7:$BL$7,0)),"")</f>
        <v/>
      </c>
      <c r="S105" s="699" t="str">
        <f t="array" ref="S105">iferror(index('Internal Staffing Calculator'!$R$9:$BL$115, match($A105,'Internal Staffing Calculator'!$B$9:$B169,0),match(S$5,'Internal Staffing Calculator'!$R$7:$BL$7,0)),"")</f>
        <v/>
      </c>
      <c r="T105" s="699" t="str">
        <f t="array" ref="T105">iferror(index('Internal Staffing Calculator'!$R$9:$BL$115, match($A105,'Internal Staffing Calculator'!$B$9:$B169,0),match(T$5,'Internal Staffing Calculator'!$R$7:$BL$7,0)),"")</f>
        <v/>
      </c>
      <c r="U105" s="699" t="str">
        <f t="array" ref="U105">iferror(index('Internal Staffing Calculator'!$R$9:$BL$115, match($A105,'Internal Staffing Calculator'!$B$9:$B169,0),match(U$5,'Internal Staffing Calculator'!$R$7:$BL$7,0)),"")</f>
        <v/>
      </c>
      <c r="V105" s="699" t="str">
        <f t="array" ref="V105">iferror(index('Internal Staffing Calculator'!$R$9:$BL$115, match($A105,'Internal Staffing Calculator'!$B$9:$B169,0),match(V$5,'Internal Staffing Calculator'!$R$7:$BL$7,0)),"")</f>
        <v/>
      </c>
      <c r="W105" s="699" t="str">
        <f t="array" ref="W105">iferror(index('Internal Staffing Calculator'!$R$9:$BL$115, match($A105,'Internal Staffing Calculator'!$B$9:$B169,0),match(W$5,'Internal Staffing Calculator'!$R$7:$BL$7,0)),"")</f>
        <v/>
      </c>
      <c r="X105" s="699" t="str">
        <f t="array" ref="X105">iferror(index('Internal Staffing Calculator'!$R$9:$BL$115, match($A105,'Internal Staffing Calculator'!$B$9:$B169,0),match(X$5,'Internal Staffing Calculator'!$R$7:$BL$7,0)),"")</f>
        <v/>
      </c>
      <c r="Y105" s="699" t="str">
        <f t="array" ref="Y105">iferror(index('Internal Staffing Calculator'!$R$9:$BL$115, match($A105,'Internal Staffing Calculator'!$B$9:$B169,0),match(Y$5,'Internal Staffing Calculator'!$R$7:$BL$7,0)),"")</f>
        <v/>
      </c>
      <c r="Z105" s="699" t="str">
        <f t="array" ref="Z105">iferror(index('Internal Staffing Calculator'!$R$9:$BL$115, match($A105,'Internal Staffing Calculator'!$B$9:$B169,0),match(Z$5,'Internal Staffing Calculator'!$R$7:$BL$7,0)),"")</f>
        <v/>
      </c>
      <c r="AA105" s="699" t="str">
        <f t="array" ref="AA105">iferror(index('Internal Staffing Calculator'!$R$9:$BL$115, match($A105,'Internal Staffing Calculator'!$B$9:$B169,0),match(AA$5,'Internal Staffing Calculator'!$R$7:$BL$7,0)),"")</f>
        <v/>
      </c>
      <c r="AB105" s="699" t="str">
        <f t="array" ref="AB105">iferror(index('Internal Staffing Calculator'!$R$9:$BL$115, match($A105,'Internal Staffing Calculator'!$B$9:$B169,0),match(AB$5,'Internal Staffing Calculator'!$R$7:$BL$7,0)),"")</f>
        <v/>
      </c>
      <c r="AC105" s="699" t="str">
        <f t="array" ref="AC105">iferror(index('Internal Staffing Calculator'!$R$9:$BL$115, match($A105,'Internal Staffing Calculator'!$B$9:$B169,0),match(AC$5,'Internal Staffing Calculator'!$R$7:$BL$7,0)),"")</f>
        <v/>
      </c>
      <c r="AD105" s="699" t="str">
        <f t="array" ref="AD105">iferror(index('Internal Staffing Calculator'!$R$9:$BL$115, match($A105,'Internal Staffing Calculator'!$B$9:$B169,0),match(AD$5,'Internal Staffing Calculator'!$R$7:$BL$7,0)),"")</f>
        <v/>
      </c>
      <c r="AE105" s="699" t="str">
        <f t="array" ref="AE105">iferror(index('Internal Staffing Calculator'!$R$9:$BL$115, match($A105,'Internal Staffing Calculator'!$B$9:$B169,0),match(AE$5,'Internal Staffing Calculator'!$R$7:$BL$7,0)),"")</f>
        <v/>
      </c>
      <c r="AF105" s="699" t="str">
        <f t="array" ref="AF105">iferror(index('Internal Staffing Calculator'!$R$9:$BL$115, match($A105,'Internal Staffing Calculator'!$B$9:$B169,0),match(AF$5,'Internal Staffing Calculator'!$R$7:$BL$7,0)),"")</f>
        <v/>
      </c>
      <c r="AG105" s="699" t="str">
        <f t="array" ref="AG105">iferror(index('Internal Staffing Calculator'!$R$9:$BL$115, match($A105,'Internal Staffing Calculator'!$B$9:$B169,0),match(AG$5,'Internal Staffing Calculator'!$R$7:$BL$7,0)),"")</f>
        <v/>
      </c>
      <c r="AH105" s="699" t="str">
        <f t="array" ref="AH105">iferror(index('Internal Staffing Calculator'!$R$9:$BL$115, match($A105,'Internal Staffing Calculator'!$B$9:$B169,0),match(AH$5,'Internal Staffing Calculator'!$R$7:$BL$7,0)),"")</f>
        <v/>
      </c>
      <c r="AI105" s="699" t="str">
        <f t="array" ref="AI105">iferror(index('Internal Staffing Calculator'!$R$9:$BL$115, match($A105,'Internal Staffing Calculator'!$B$9:$B169,0),match(AI$5,'Internal Staffing Calculator'!$R$7:$BL$7,0)),"")</f>
        <v/>
      </c>
      <c r="AJ105" s="699" t="str">
        <f t="array" ref="AJ105">iferror(index('Internal Staffing Calculator'!$R$9:$BL$115, match($A105,'Internal Staffing Calculator'!$B$9:$B169,0),match(AJ$5,'Internal Staffing Calculator'!$R$7:$BL$7,0)),"")</f>
        <v/>
      </c>
      <c r="AK105" s="699" t="str">
        <f t="array" ref="AK105">iferror(index('Internal Staffing Calculator'!$R$9:$BL$115, match($A105,'Internal Staffing Calculator'!$B$9:$B169,0),match(AK$5,'Internal Staffing Calculator'!$R$7:$BL$7,0)),"")</f>
        <v/>
      </c>
      <c r="AL105" s="699" t="str">
        <f t="array" ref="AL105">iferror(index('Internal Staffing Calculator'!$R$9:$BL$115, match($A105,'Internal Staffing Calculator'!$B$9:$B169,0),match(AL$5,'Internal Staffing Calculator'!$R$7:$BL$7,0)),"")</f>
        <v/>
      </c>
      <c r="AM105" s="699" t="str">
        <f t="array" ref="AM105">iferror(index('Internal Staffing Calculator'!$R$9:$BL$115, match($A105,'Internal Staffing Calculator'!$B$9:$B169,0),match(AM$5,'Internal Staffing Calculator'!$R$7:$BL$7,0)),"")</f>
        <v/>
      </c>
      <c r="AN105" s="699" t="str">
        <f t="array" ref="AN105">iferror(index('Internal Staffing Calculator'!$R$9:$BL$115, match($A105,'Internal Staffing Calculator'!$B$9:$B169,0),match(AN$5,'Internal Staffing Calculator'!$R$7:$BL$7,0)),"")</f>
        <v/>
      </c>
      <c r="AO105" s="699" t="str">
        <f t="array" ref="AO105">iferror(index('Internal Staffing Calculator'!$R$9:$BL$115, match($A105,'Internal Staffing Calculator'!$B$9:$B169,0),match(AO$5,'Internal Staffing Calculator'!$R$7:$BL$7,0)),"")</f>
        <v/>
      </c>
      <c r="AP105" s="699" t="str">
        <f t="array" ref="AP105">iferror(index('Internal Staffing Calculator'!$R$9:$BL$115, match($A105,'Internal Staffing Calculator'!$B$9:$B169,0),match(AP$5,'Internal Staffing Calculator'!$R$7:$BL$7,0)),"")</f>
        <v/>
      </c>
      <c r="AQ105" s="699" t="str">
        <f t="array" ref="AQ105">iferror(index('Internal Staffing Calculator'!$R$9:$BL$115, match($A105,'Internal Staffing Calculator'!$B$9:$B169,0),match(AQ$5,'Internal Staffing Calculator'!$R$7:$BL$7,0)),"")</f>
        <v/>
      </c>
      <c r="AR105" s="699" t="str">
        <f t="array" ref="AR105">iferror(index('Internal Staffing Calculator'!$R$9:$BL$115, match($A105,'Internal Staffing Calculator'!$B$9:$B169,0),match(AR$5,'Internal Staffing Calculator'!$R$7:$BL$7,0)),"")</f>
        <v/>
      </c>
      <c r="AS105" s="699" t="str">
        <f t="array" ref="AS105">iferror(index('Internal Staffing Calculator'!$R$9:$BL$115, match($A105,'Internal Staffing Calculator'!$B$9:$B169,0),match(AS$5,'Internal Staffing Calculator'!$R$7:$BL$7,0)),"")</f>
        <v/>
      </c>
      <c r="AT105" s="699" t="str">
        <f t="array" ref="AT105">iferror(index('Internal Staffing Calculator'!$R$9:$BL$115, match($A105,'Internal Staffing Calculator'!$B$9:$B169,0),match(AT$5,'Internal Staffing Calculator'!$R$7:$BL$7,0)),"")</f>
        <v/>
      </c>
      <c r="AU105" s="699" t="str">
        <f t="array" ref="AU105">iferror(index('Internal Staffing Calculator'!$R$9:$BL$115, match($A105,'Internal Staffing Calculator'!$B$9:$B169,0),match(AU$5,'Internal Staffing Calculator'!$R$7:$BL$7,0)),"")</f>
        <v/>
      </c>
      <c r="AV105" s="699" t="str">
        <f t="array" ref="AV105">iferror(index('Internal Staffing Calculator'!$R$9:$BL$115, match($A105,'Internal Staffing Calculator'!$B$9:$B169,0),match(AV$5,'Internal Staffing Calculator'!$R$7:$BL$7,0)),"")</f>
        <v/>
      </c>
      <c r="AW105" s="699" t="str">
        <f t="array" ref="AW105">iferror(index('Internal Staffing Calculator'!$R$9:$BL$115, match($A105,'Internal Staffing Calculator'!$B$9:$B169,0),match(AW$5,'Internal Staffing Calculator'!$R$7:$BL$7,0)),"")</f>
        <v/>
      </c>
      <c r="AX105" s="699" t="str">
        <f t="array" ref="AX105">iferror(index('Internal Staffing Calculator'!$R$9:$BL$115, match($A105,'Internal Staffing Calculator'!$B$9:$B169,0),match(AX$5,'Internal Staffing Calculator'!$R$7:$BL$7,0)),"")</f>
        <v/>
      </c>
      <c r="AY105" s="699" t="str">
        <f t="array" ref="AY105">iferror(index('Internal Staffing Calculator'!$R$9:$BL$115, match($A105,'Internal Staffing Calculator'!$B$9:$B169,0),match(AY$5,'Internal Staffing Calculator'!$R$7:$BL$7,0)),"")</f>
        <v/>
      </c>
      <c r="AZ105" s="699" t="str">
        <f t="array" ref="AZ105">iferror(index('Internal Staffing Calculator'!$R$9:$BL$115, match($A105,'Internal Staffing Calculator'!$B$9:$B169,0),match(AZ$5,'Internal Staffing Calculator'!$R$7:$BL$7,0)),"")</f>
        <v/>
      </c>
      <c r="BA105" s="699" t="str">
        <f t="array" ref="BA105">iferror(index('Internal Staffing Calculator'!$R$9:$BL$115, match($A105,'Internal Staffing Calculator'!$B$9:$B169,0),match(BA$5,'Internal Staffing Calculator'!$R$7:$BL$7,0)),"")</f>
        <v/>
      </c>
    </row>
    <row r="106">
      <c r="A106" s="754"/>
      <c r="B106" s="812" t="str">
        <f t="array" ref="B106">iferror(index('Internal Staffing Calculator'!P:P,match(A106,'Internal Staffing Calculator'!B:B,0)),"")</f>
        <v/>
      </c>
      <c r="C106" s="813" t="str">
        <f t="array" ref="C106">iferror(index('Internal Staffing Calculator'!BM:BM,match(A106,'Internal Staffing Calculator'!B:B,0)),"")</f>
        <v/>
      </c>
      <c r="D106" s="814" t="str">
        <f t="array" ref="D106">iferror(index('Internal Staffing Calculator'!F:F,match(A106,'Internal Staffing Calculator'!B:B,0)),"")</f>
        <v/>
      </c>
      <c r="E106" s="815">
        <f t="shared" si="4"/>
        <v>0</v>
      </c>
      <c r="F106" s="615"/>
      <c r="G106" s="699" t="str">
        <f t="array" ref="G106">iferror(index('Internal Staffing Calculator'!$R$9:$BL$115, match($A106,'Internal Staffing Calculator'!$B$9:$B169,0),match(G$5,'Internal Staffing Calculator'!$R$7:$BL$7,0)),"")</f>
        <v/>
      </c>
      <c r="H106" s="699" t="str">
        <f t="array" ref="H106">iferror(index('Internal Staffing Calculator'!$R$9:$BL$115, match($A106,'Internal Staffing Calculator'!$B$9:$B169,0),match(H$5,'Internal Staffing Calculator'!$R$7:$BL$7,0)),"")</f>
        <v/>
      </c>
      <c r="I106" s="699" t="str">
        <f t="array" ref="I106">iferror(index('Internal Staffing Calculator'!$R$9:$BL$115, match($A106,'Internal Staffing Calculator'!$B$9:$B169,0),match(I$5,'Internal Staffing Calculator'!$R$7:$BL$7,0)),"")</f>
        <v/>
      </c>
      <c r="J106" s="699" t="str">
        <f t="array" ref="J106">iferror(index('Internal Staffing Calculator'!$R$9:$BL$115, match($A106,'Internal Staffing Calculator'!$B$9:$B169,0),match(J$5,'Internal Staffing Calculator'!$R$7:$BL$7,0)),"")</f>
        <v/>
      </c>
      <c r="K106" s="699" t="str">
        <f t="array" ref="K106">iferror(index('Internal Staffing Calculator'!$R$9:$BL$115, match($A106,'Internal Staffing Calculator'!$B$9:$B169,0),match(K$5,'Internal Staffing Calculator'!$R$7:$BL$7,0)),"")</f>
        <v/>
      </c>
      <c r="L106" s="699" t="str">
        <f t="array" ref="L106">iferror(index('Internal Staffing Calculator'!$R$9:$BL$115, match($A106,'Internal Staffing Calculator'!$B$9:$B169,0),match(L$5,'Internal Staffing Calculator'!$R$7:$BL$7,0)),"")</f>
        <v/>
      </c>
      <c r="M106" s="699" t="str">
        <f t="array" ref="M106">iferror(index('Internal Staffing Calculator'!$R$9:$BL$115, match($A106,'Internal Staffing Calculator'!$B$9:$B169,0),match(M$5,'Internal Staffing Calculator'!$R$7:$BL$7,0)),"")</f>
        <v/>
      </c>
      <c r="N106" s="699" t="str">
        <f t="array" ref="N106">iferror(index('Internal Staffing Calculator'!$R$9:$BL$115, match($A106,'Internal Staffing Calculator'!$B$9:$B169,0),match(N$5,'Internal Staffing Calculator'!$R$7:$BL$7,0)),"")</f>
        <v/>
      </c>
      <c r="O106" s="699" t="str">
        <f t="array" ref="O106">iferror(index('Internal Staffing Calculator'!$R$9:$BL$115, match($A106,'Internal Staffing Calculator'!$B$9:$B169,0),match(O$5,'Internal Staffing Calculator'!$R$7:$BL$7,0)),"")</f>
        <v/>
      </c>
      <c r="P106" s="699" t="str">
        <f t="array" ref="P106">iferror(index('Internal Staffing Calculator'!$R$9:$BL$115, match($A106,'Internal Staffing Calculator'!$B$9:$B169,0),match(P$5,'Internal Staffing Calculator'!$R$7:$BL$7,0)),"")</f>
        <v/>
      </c>
      <c r="Q106" s="699" t="str">
        <f t="array" ref="Q106">iferror(index('Internal Staffing Calculator'!$R$9:$BL$115, match($A106,'Internal Staffing Calculator'!$B$9:$B169,0),match(Q$5,'Internal Staffing Calculator'!$R$7:$BL$7,0)),"")</f>
        <v/>
      </c>
      <c r="R106" s="699" t="str">
        <f t="array" ref="R106">iferror(index('Internal Staffing Calculator'!$R$9:$BL$115, match($A106,'Internal Staffing Calculator'!$B$9:$B169,0),match(R$5,'Internal Staffing Calculator'!$R$7:$BL$7,0)),"")</f>
        <v/>
      </c>
      <c r="S106" s="699" t="str">
        <f t="array" ref="S106">iferror(index('Internal Staffing Calculator'!$R$9:$BL$115, match($A106,'Internal Staffing Calculator'!$B$9:$B169,0),match(S$5,'Internal Staffing Calculator'!$R$7:$BL$7,0)),"")</f>
        <v/>
      </c>
      <c r="T106" s="699" t="str">
        <f t="array" ref="T106">iferror(index('Internal Staffing Calculator'!$R$9:$BL$115, match($A106,'Internal Staffing Calculator'!$B$9:$B169,0),match(T$5,'Internal Staffing Calculator'!$R$7:$BL$7,0)),"")</f>
        <v/>
      </c>
      <c r="U106" s="699" t="str">
        <f t="array" ref="U106">iferror(index('Internal Staffing Calculator'!$R$9:$BL$115, match($A106,'Internal Staffing Calculator'!$B$9:$B169,0),match(U$5,'Internal Staffing Calculator'!$R$7:$BL$7,0)),"")</f>
        <v/>
      </c>
      <c r="V106" s="699" t="str">
        <f t="array" ref="V106">iferror(index('Internal Staffing Calculator'!$R$9:$BL$115, match($A106,'Internal Staffing Calculator'!$B$9:$B169,0),match(V$5,'Internal Staffing Calculator'!$R$7:$BL$7,0)),"")</f>
        <v/>
      </c>
      <c r="W106" s="699" t="str">
        <f t="array" ref="W106">iferror(index('Internal Staffing Calculator'!$R$9:$BL$115, match($A106,'Internal Staffing Calculator'!$B$9:$B169,0),match(W$5,'Internal Staffing Calculator'!$R$7:$BL$7,0)),"")</f>
        <v/>
      </c>
      <c r="X106" s="699" t="str">
        <f t="array" ref="X106">iferror(index('Internal Staffing Calculator'!$R$9:$BL$115, match($A106,'Internal Staffing Calculator'!$B$9:$B169,0),match(X$5,'Internal Staffing Calculator'!$R$7:$BL$7,0)),"")</f>
        <v/>
      </c>
      <c r="Y106" s="699" t="str">
        <f t="array" ref="Y106">iferror(index('Internal Staffing Calculator'!$R$9:$BL$115, match($A106,'Internal Staffing Calculator'!$B$9:$B169,0),match(Y$5,'Internal Staffing Calculator'!$R$7:$BL$7,0)),"")</f>
        <v/>
      </c>
      <c r="Z106" s="699" t="str">
        <f t="array" ref="Z106">iferror(index('Internal Staffing Calculator'!$R$9:$BL$115, match($A106,'Internal Staffing Calculator'!$B$9:$B169,0),match(Z$5,'Internal Staffing Calculator'!$R$7:$BL$7,0)),"")</f>
        <v/>
      </c>
      <c r="AA106" s="699" t="str">
        <f t="array" ref="AA106">iferror(index('Internal Staffing Calculator'!$R$9:$BL$115, match($A106,'Internal Staffing Calculator'!$B$9:$B169,0),match(AA$5,'Internal Staffing Calculator'!$R$7:$BL$7,0)),"")</f>
        <v/>
      </c>
      <c r="AB106" s="699" t="str">
        <f t="array" ref="AB106">iferror(index('Internal Staffing Calculator'!$R$9:$BL$115, match($A106,'Internal Staffing Calculator'!$B$9:$B169,0),match(AB$5,'Internal Staffing Calculator'!$R$7:$BL$7,0)),"")</f>
        <v/>
      </c>
      <c r="AC106" s="699" t="str">
        <f t="array" ref="AC106">iferror(index('Internal Staffing Calculator'!$R$9:$BL$115, match($A106,'Internal Staffing Calculator'!$B$9:$B169,0),match(AC$5,'Internal Staffing Calculator'!$R$7:$BL$7,0)),"")</f>
        <v/>
      </c>
      <c r="AD106" s="699" t="str">
        <f t="array" ref="AD106">iferror(index('Internal Staffing Calculator'!$R$9:$BL$115, match($A106,'Internal Staffing Calculator'!$B$9:$B169,0),match(AD$5,'Internal Staffing Calculator'!$R$7:$BL$7,0)),"")</f>
        <v/>
      </c>
      <c r="AE106" s="699" t="str">
        <f t="array" ref="AE106">iferror(index('Internal Staffing Calculator'!$R$9:$BL$115, match($A106,'Internal Staffing Calculator'!$B$9:$B169,0),match(AE$5,'Internal Staffing Calculator'!$R$7:$BL$7,0)),"")</f>
        <v/>
      </c>
      <c r="AF106" s="699" t="str">
        <f t="array" ref="AF106">iferror(index('Internal Staffing Calculator'!$R$9:$BL$115, match($A106,'Internal Staffing Calculator'!$B$9:$B169,0),match(AF$5,'Internal Staffing Calculator'!$R$7:$BL$7,0)),"")</f>
        <v/>
      </c>
      <c r="AG106" s="699" t="str">
        <f t="array" ref="AG106">iferror(index('Internal Staffing Calculator'!$R$9:$BL$115, match($A106,'Internal Staffing Calculator'!$B$9:$B169,0),match(AG$5,'Internal Staffing Calculator'!$R$7:$BL$7,0)),"")</f>
        <v/>
      </c>
      <c r="AH106" s="699" t="str">
        <f t="array" ref="AH106">iferror(index('Internal Staffing Calculator'!$R$9:$BL$115, match($A106,'Internal Staffing Calculator'!$B$9:$B169,0),match(AH$5,'Internal Staffing Calculator'!$R$7:$BL$7,0)),"")</f>
        <v/>
      </c>
      <c r="AI106" s="699" t="str">
        <f t="array" ref="AI106">iferror(index('Internal Staffing Calculator'!$R$9:$BL$115, match($A106,'Internal Staffing Calculator'!$B$9:$B169,0),match(AI$5,'Internal Staffing Calculator'!$R$7:$BL$7,0)),"")</f>
        <v/>
      </c>
      <c r="AJ106" s="699" t="str">
        <f t="array" ref="AJ106">iferror(index('Internal Staffing Calculator'!$R$9:$BL$115, match($A106,'Internal Staffing Calculator'!$B$9:$B169,0),match(AJ$5,'Internal Staffing Calculator'!$R$7:$BL$7,0)),"")</f>
        <v/>
      </c>
      <c r="AK106" s="699" t="str">
        <f t="array" ref="AK106">iferror(index('Internal Staffing Calculator'!$R$9:$BL$115, match($A106,'Internal Staffing Calculator'!$B$9:$B169,0),match(AK$5,'Internal Staffing Calculator'!$R$7:$BL$7,0)),"")</f>
        <v/>
      </c>
      <c r="AL106" s="699" t="str">
        <f t="array" ref="AL106">iferror(index('Internal Staffing Calculator'!$R$9:$BL$115, match($A106,'Internal Staffing Calculator'!$B$9:$B169,0),match(AL$5,'Internal Staffing Calculator'!$R$7:$BL$7,0)),"")</f>
        <v/>
      </c>
      <c r="AM106" s="699" t="str">
        <f t="array" ref="AM106">iferror(index('Internal Staffing Calculator'!$R$9:$BL$115, match($A106,'Internal Staffing Calculator'!$B$9:$B169,0),match(AM$5,'Internal Staffing Calculator'!$R$7:$BL$7,0)),"")</f>
        <v/>
      </c>
      <c r="AN106" s="699" t="str">
        <f t="array" ref="AN106">iferror(index('Internal Staffing Calculator'!$R$9:$BL$115, match($A106,'Internal Staffing Calculator'!$B$9:$B169,0),match(AN$5,'Internal Staffing Calculator'!$R$7:$BL$7,0)),"")</f>
        <v/>
      </c>
      <c r="AO106" s="699" t="str">
        <f t="array" ref="AO106">iferror(index('Internal Staffing Calculator'!$R$9:$BL$115, match($A106,'Internal Staffing Calculator'!$B$9:$B169,0),match(AO$5,'Internal Staffing Calculator'!$R$7:$BL$7,0)),"")</f>
        <v/>
      </c>
      <c r="AP106" s="699" t="str">
        <f t="array" ref="AP106">iferror(index('Internal Staffing Calculator'!$R$9:$BL$115, match($A106,'Internal Staffing Calculator'!$B$9:$B169,0),match(AP$5,'Internal Staffing Calculator'!$R$7:$BL$7,0)),"")</f>
        <v/>
      </c>
      <c r="AQ106" s="699" t="str">
        <f t="array" ref="AQ106">iferror(index('Internal Staffing Calculator'!$R$9:$BL$115, match($A106,'Internal Staffing Calculator'!$B$9:$B169,0),match(AQ$5,'Internal Staffing Calculator'!$R$7:$BL$7,0)),"")</f>
        <v/>
      </c>
      <c r="AR106" s="699" t="str">
        <f t="array" ref="AR106">iferror(index('Internal Staffing Calculator'!$R$9:$BL$115, match($A106,'Internal Staffing Calculator'!$B$9:$B169,0),match(AR$5,'Internal Staffing Calculator'!$R$7:$BL$7,0)),"")</f>
        <v/>
      </c>
      <c r="AS106" s="699" t="str">
        <f t="array" ref="AS106">iferror(index('Internal Staffing Calculator'!$R$9:$BL$115, match($A106,'Internal Staffing Calculator'!$B$9:$B169,0),match(AS$5,'Internal Staffing Calculator'!$R$7:$BL$7,0)),"")</f>
        <v/>
      </c>
      <c r="AT106" s="699" t="str">
        <f t="array" ref="AT106">iferror(index('Internal Staffing Calculator'!$R$9:$BL$115, match($A106,'Internal Staffing Calculator'!$B$9:$B169,0),match(AT$5,'Internal Staffing Calculator'!$R$7:$BL$7,0)),"")</f>
        <v/>
      </c>
      <c r="AU106" s="699" t="str">
        <f t="array" ref="AU106">iferror(index('Internal Staffing Calculator'!$R$9:$BL$115, match($A106,'Internal Staffing Calculator'!$B$9:$B169,0),match(AU$5,'Internal Staffing Calculator'!$R$7:$BL$7,0)),"")</f>
        <v/>
      </c>
      <c r="AV106" s="699" t="str">
        <f t="array" ref="AV106">iferror(index('Internal Staffing Calculator'!$R$9:$BL$115, match($A106,'Internal Staffing Calculator'!$B$9:$B169,0),match(AV$5,'Internal Staffing Calculator'!$R$7:$BL$7,0)),"")</f>
        <v/>
      </c>
      <c r="AW106" s="699" t="str">
        <f t="array" ref="AW106">iferror(index('Internal Staffing Calculator'!$R$9:$BL$115, match($A106,'Internal Staffing Calculator'!$B$9:$B169,0),match(AW$5,'Internal Staffing Calculator'!$R$7:$BL$7,0)),"")</f>
        <v/>
      </c>
      <c r="AX106" s="699" t="str">
        <f t="array" ref="AX106">iferror(index('Internal Staffing Calculator'!$R$9:$BL$115, match($A106,'Internal Staffing Calculator'!$B$9:$B169,0),match(AX$5,'Internal Staffing Calculator'!$R$7:$BL$7,0)),"")</f>
        <v/>
      </c>
      <c r="AY106" s="699" t="str">
        <f t="array" ref="AY106">iferror(index('Internal Staffing Calculator'!$R$9:$BL$115, match($A106,'Internal Staffing Calculator'!$B$9:$B169,0),match(AY$5,'Internal Staffing Calculator'!$R$7:$BL$7,0)),"")</f>
        <v/>
      </c>
      <c r="AZ106" s="699" t="str">
        <f t="array" ref="AZ106">iferror(index('Internal Staffing Calculator'!$R$9:$BL$115, match($A106,'Internal Staffing Calculator'!$B$9:$B169,0),match(AZ$5,'Internal Staffing Calculator'!$R$7:$BL$7,0)),"")</f>
        <v/>
      </c>
      <c r="BA106" s="699" t="str">
        <f t="array" ref="BA106">iferror(index('Internal Staffing Calculator'!$R$9:$BL$115, match($A106,'Internal Staffing Calculator'!$B$9:$B169,0),match(BA$5,'Internal Staffing Calculator'!$R$7:$BL$7,0)),"")</f>
        <v/>
      </c>
    </row>
    <row r="107">
      <c r="A107" s="818"/>
      <c r="B107" s="812" t="str">
        <f t="array" ref="B107">iferror(index('Internal Staffing Calculator'!P:P,match(A107,'Internal Staffing Calculator'!B:B,0)),"")</f>
        <v/>
      </c>
      <c r="C107" s="813" t="str">
        <f t="array" ref="C107">iferror(index('Internal Staffing Calculator'!BM:BM,match(A107,'Internal Staffing Calculator'!B:B,0)),"")</f>
        <v/>
      </c>
      <c r="D107" s="814" t="str">
        <f t="array" ref="D107">iferror(index('Internal Staffing Calculator'!F:F,match(A107,'Internal Staffing Calculator'!B:B,0)),"")</f>
        <v/>
      </c>
      <c r="E107" s="815">
        <f t="shared" si="4"/>
        <v>0</v>
      </c>
      <c r="F107" s="615"/>
      <c r="G107" s="699" t="str">
        <f t="array" ref="G107">iferror(index('Internal Staffing Calculator'!$R$9:$BL$115, match($A107,'Internal Staffing Calculator'!$B$9:$B169,0),match(G$5,'Internal Staffing Calculator'!$R$7:$BL$7,0)),"")</f>
        <v/>
      </c>
      <c r="H107" s="699" t="str">
        <f t="array" ref="H107">iferror(index('Internal Staffing Calculator'!$R$9:$BL$115, match($A107,'Internal Staffing Calculator'!$B$9:$B169,0),match(H$5,'Internal Staffing Calculator'!$R$7:$BL$7,0)),"")</f>
        <v/>
      </c>
      <c r="I107" s="699" t="str">
        <f t="array" ref="I107">iferror(index('Internal Staffing Calculator'!$R$9:$BL$115, match($A107,'Internal Staffing Calculator'!$B$9:$B169,0),match(I$5,'Internal Staffing Calculator'!$R$7:$BL$7,0)),"")</f>
        <v/>
      </c>
      <c r="J107" s="699" t="str">
        <f t="array" ref="J107">iferror(index('Internal Staffing Calculator'!$R$9:$BL$115, match($A107,'Internal Staffing Calculator'!$B$9:$B169,0),match(J$5,'Internal Staffing Calculator'!$R$7:$BL$7,0)),"")</f>
        <v/>
      </c>
      <c r="K107" s="699" t="str">
        <f t="array" ref="K107">iferror(index('Internal Staffing Calculator'!$R$9:$BL$115, match($A107,'Internal Staffing Calculator'!$B$9:$B169,0),match(K$5,'Internal Staffing Calculator'!$R$7:$BL$7,0)),"")</f>
        <v/>
      </c>
      <c r="L107" s="699" t="str">
        <f t="array" ref="L107">iferror(index('Internal Staffing Calculator'!$R$9:$BL$115, match($A107,'Internal Staffing Calculator'!$B$9:$B169,0),match(L$5,'Internal Staffing Calculator'!$R$7:$BL$7,0)),"")</f>
        <v/>
      </c>
      <c r="M107" s="699" t="str">
        <f t="array" ref="M107">iferror(index('Internal Staffing Calculator'!$R$9:$BL$115, match($A107,'Internal Staffing Calculator'!$B$9:$B169,0),match(M$5,'Internal Staffing Calculator'!$R$7:$BL$7,0)),"")</f>
        <v/>
      </c>
      <c r="N107" s="699" t="str">
        <f t="array" ref="N107">iferror(index('Internal Staffing Calculator'!$R$9:$BL$115, match($A107,'Internal Staffing Calculator'!$B$9:$B169,0),match(N$5,'Internal Staffing Calculator'!$R$7:$BL$7,0)),"")</f>
        <v/>
      </c>
      <c r="O107" s="699" t="str">
        <f t="array" ref="O107">iferror(index('Internal Staffing Calculator'!$R$9:$BL$115, match($A107,'Internal Staffing Calculator'!$B$9:$B169,0),match(O$5,'Internal Staffing Calculator'!$R$7:$BL$7,0)),"")</f>
        <v/>
      </c>
      <c r="P107" s="699" t="str">
        <f t="array" ref="P107">iferror(index('Internal Staffing Calculator'!$R$9:$BL$115, match($A107,'Internal Staffing Calculator'!$B$9:$B169,0),match(P$5,'Internal Staffing Calculator'!$R$7:$BL$7,0)),"")</f>
        <v/>
      </c>
      <c r="Q107" s="699" t="str">
        <f t="array" ref="Q107">iferror(index('Internal Staffing Calculator'!$R$9:$BL$115, match($A107,'Internal Staffing Calculator'!$B$9:$B169,0),match(Q$5,'Internal Staffing Calculator'!$R$7:$BL$7,0)),"")</f>
        <v/>
      </c>
      <c r="R107" s="699" t="str">
        <f t="array" ref="R107">iferror(index('Internal Staffing Calculator'!$R$9:$BL$115, match($A107,'Internal Staffing Calculator'!$B$9:$B169,0),match(R$5,'Internal Staffing Calculator'!$R$7:$BL$7,0)),"")</f>
        <v/>
      </c>
      <c r="S107" s="699" t="str">
        <f t="array" ref="S107">iferror(index('Internal Staffing Calculator'!$R$9:$BL$115, match($A107,'Internal Staffing Calculator'!$B$9:$B169,0),match(S$5,'Internal Staffing Calculator'!$R$7:$BL$7,0)),"")</f>
        <v/>
      </c>
      <c r="T107" s="699" t="str">
        <f t="array" ref="T107">iferror(index('Internal Staffing Calculator'!$R$9:$BL$115, match($A107,'Internal Staffing Calculator'!$B$9:$B169,0),match(T$5,'Internal Staffing Calculator'!$R$7:$BL$7,0)),"")</f>
        <v/>
      </c>
      <c r="U107" s="699" t="str">
        <f t="array" ref="U107">iferror(index('Internal Staffing Calculator'!$R$9:$BL$115, match($A107,'Internal Staffing Calculator'!$B$9:$B169,0),match(U$5,'Internal Staffing Calculator'!$R$7:$BL$7,0)),"")</f>
        <v/>
      </c>
      <c r="V107" s="699" t="str">
        <f t="array" ref="V107">iferror(index('Internal Staffing Calculator'!$R$9:$BL$115, match($A107,'Internal Staffing Calculator'!$B$9:$B169,0),match(V$5,'Internal Staffing Calculator'!$R$7:$BL$7,0)),"")</f>
        <v/>
      </c>
      <c r="W107" s="699" t="str">
        <f t="array" ref="W107">iferror(index('Internal Staffing Calculator'!$R$9:$BL$115, match($A107,'Internal Staffing Calculator'!$B$9:$B169,0),match(W$5,'Internal Staffing Calculator'!$R$7:$BL$7,0)),"")</f>
        <v/>
      </c>
      <c r="X107" s="699" t="str">
        <f t="array" ref="X107">iferror(index('Internal Staffing Calculator'!$R$9:$BL$115, match($A107,'Internal Staffing Calculator'!$B$9:$B169,0),match(X$5,'Internal Staffing Calculator'!$R$7:$BL$7,0)),"")</f>
        <v/>
      </c>
      <c r="Y107" s="699" t="str">
        <f t="array" ref="Y107">iferror(index('Internal Staffing Calculator'!$R$9:$BL$115, match($A107,'Internal Staffing Calculator'!$B$9:$B169,0),match(Y$5,'Internal Staffing Calculator'!$R$7:$BL$7,0)),"")</f>
        <v/>
      </c>
      <c r="Z107" s="699" t="str">
        <f t="array" ref="Z107">iferror(index('Internal Staffing Calculator'!$R$9:$BL$115, match($A107,'Internal Staffing Calculator'!$B$9:$B169,0),match(Z$5,'Internal Staffing Calculator'!$R$7:$BL$7,0)),"")</f>
        <v/>
      </c>
      <c r="AA107" s="699" t="str">
        <f t="array" ref="AA107">iferror(index('Internal Staffing Calculator'!$R$9:$BL$115, match($A107,'Internal Staffing Calculator'!$B$9:$B169,0),match(AA$5,'Internal Staffing Calculator'!$R$7:$BL$7,0)),"")</f>
        <v/>
      </c>
      <c r="AB107" s="699" t="str">
        <f t="array" ref="AB107">iferror(index('Internal Staffing Calculator'!$R$9:$BL$115, match($A107,'Internal Staffing Calculator'!$B$9:$B169,0),match(AB$5,'Internal Staffing Calculator'!$R$7:$BL$7,0)),"")</f>
        <v/>
      </c>
      <c r="AC107" s="699" t="str">
        <f t="array" ref="AC107">iferror(index('Internal Staffing Calculator'!$R$9:$BL$115, match($A107,'Internal Staffing Calculator'!$B$9:$B169,0),match(AC$5,'Internal Staffing Calculator'!$R$7:$BL$7,0)),"")</f>
        <v/>
      </c>
      <c r="AD107" s="699" t="str">
        <f t="array" ref="AD107">iferror(index('Internal Staffing Calculator'!$R$9:$BL$115, match($A107,'Internal Staffing Calculator'!$B$9:$B169,0),match(AD$5,'Internal Staffing Calculator'!$R$7:$BL$7,0)),"")</f>
        <v/>
      </c>
      <c r="AE107" s="699" t="str">
        <f t="array" ref="AE107">iferror(index('Internal Staffing Calculator'!$R$9:$BL$115, match($A107,'Internal Staffing Calculator'!$B$9:$B169,0),match(AE$5,'Internal Staffing Calculator'!$R$7:$BL$7,0)),"")</f>
        <v/>
      </c>
      <c r="AF107" s="699" t="str">
        <f t="array" ref="AF107">iferror(index('Internal Staffing Calculator'!$R$9:$BL$115, match($A107,'Internal Staffing Calculator'!$B$9:$B169,0),match(AF$5,'Internal Staffing Calculator'!$R$7:$BL$7,0)),"")</f>
        <v/>
      </c>
      <c r="AG107" s="699" t="str">
        <f t="array" ref="AG107">iferror(index('Internal Staffing Calculator'!$R$9:$BL$115, match($A107,'Internal Staffing Calculator'!$B$9:$B169,0),match(AG$5,'Internal Staffing Calculator'!$R$7:$BL$7,0)),"")</f>
        <v/>
      </c>
      <c r="AH107" s="699" t="str">
        <f t="array" ref="AH107">iferror(index('Internal Staffing Calculator'!$R$9:$BL$115, match($A107,'Internal Staffing Calculator'!$B$9:$B169,0),match(AH$5,'Internal Staffing Calculator'!$R$7:$BL$7,0)),"")</f>
        <v/>
      </c>
      <c r="AI107" s="699" t="str">
        <f t="array" ref="AI107">iferror(index('Internal Staffing Calculator'!$R$9:$BL$115, match($A107,'Internal Staffing Calculator'!$B$9:$B169,0),match(AI$5,'Internal Staffing Calculator'!$R$7:$BL$7,0)),"")</f>
        <v/>
      </c>
      <c r="AJ107" s="699" t="str">
        <f t="array" ref="AJ107">iferror(index('Internal Staffing Calculator'!$R$9:$BL$115, match($A107,'Internal Staffing Calculator'!$B$9:$B169,0),match(AJ$5,'Internal Staffing Calculator'!$R$7:$BL$7,0)),"")</f>
        <v/>
      </c>
      <c r="AK107" s="699" t="str">
        <f t="array" ref="AK107">iferror(index('Internal Staffing Calculator'!$R$9:$BL$115, match($A107,'Internal Staffing Calculator'!$B$9:$B169,0),match(AK$5,'Internal Staffing Calculator'!$R$7:$BL$7,0)),"")</f>
        <v/>
      </c>
      <c r="AL107" s="699" t="str">
        <f t="array" ref="AL107">iferror(index('Internal Staffing Calculator'!$R$9:$BL$115, match($A107,'Internal Staffing Calculator'!$B$9:$B169,0),match(AL$5,'Internal Staffing Calculator'!$R$7:$BL$7,0)),"")</f>
        <v/>
      </c>
      <c r="AM107" s="699" t="str">
        <f t="array" ref="AM107">iferror(index('Internal Staffing Calculator'!$R$9:$BL$115, match($A107,'Internal Staffing Calculator'!$B$9:$B169,0),match(AM$5,'Internal Staffing Calculator'!$R$7:$BL$7,0)),"")</f>
        <v/>
      </c>
      <c r="AN107" s="699" t="str">
        <f t="array" ref="AN107">iferror(index('Internal Staffing Calculator'!$R$9:$BL$115, match($A107,'Internal Staffing Calculator'!$B$9:$B169,0),match(AN$5,'Internal Staffing Calculator'!$R$7:$BL$7,0)),"")</f>
        <v/>
      </c>
      <c r="AO107" s="699" t="str">
        <f t="array" ref="AO107">iferror(index('Internal Staffing Calculator'!$R$9:$BL$115, match($A107,'Internal Staffing Calculator'!$B$9:$B169,0),match(AO$5,'Internal Staffing Calculator'!$R$7:$BL$7,0)),"")</f>
        <v/>
      </c>
      <c r="AP107" s="699" t="str">
        <f t="array" ref="AP107">iferror(index('Internal Staffing Calculator'!$R$9:$BL$115, match($A107,'Internal Staffing Calculator'!$B$9:$B169,0),match(AP$5,'Internal Staffing Calculator'!$R$7:$BL$7,0)),"")</f>
        <v/>
      </c>
      <c r="AQ107" s="699" t="str">
        <f t="array" ref="AQ107">iferror(index('Internal Staffing Calculator'!$R$9:$BL$115, match($A107,'Internal Staffing Calculator'!$B$9:$B169,0),match(AQ$5,'Internal Staffing Calculator'!$R$7:$BL$7,0)),"")</f>
        <v/>
      </c>
      <c r="AR107" s="699" t="str">
        <f t="array" ref="AR107">iferror(index('Internal Staffing Calculator'!$R$9:$BL$115, match($A107,'Internal Staffing Calculator'!$B$9:$B169,0),match(AR$5,'Internal Staffing Calculator'!$R$7:$BL$7,0)),"")</f>
        <v/>
      </c>
      <c r="AS107" s="699" t="str">
        <f t="array" ref="AS107">iferror(index('Internal Staffing Calculator'!$R$9:$BL$115, match($A107,'Internal Staffing Calculator'!$B$9:$B169,0),match(AS$5,'Internal Staffing Calculator'!$R$7:$BL$7,0)),"")</f>
        <v/>
      </c>
      <c r="AT107" s="699" t="str">
        <f t="array" ref="AT107">iferror(index('Internal Staffing Calculator'!$R$9:$BL$115, match($A107,'Internal Staffing Calculator'!$B$9:$B169,0),match(AT$5,'Internal Staffing Calculator'!$R$7:$BL$7,0)),"")</f>
        <v/>
      </c>
      <c r="AU107" s="699" t="str">
        <f t="array" ref="AU107">iferror(index('Internal Staffing Calculator'!$R$9:$BL$115, match($A107,'Internal Staffing Calculator'!$B$9:$B169,0),match(AU$5,'Internal Staffing Calculator'!$R$7:$BL$7,0)),"")</f>
        <v/>
      </c>
      <c r="AV107" s="699" t="str">
        <f t="array" ref="AV107">iferror(index('Internal Staffing Calculator'!$R$9:$BL$115, match($A107,'Internal Staffing Calculator'!$B$9:$B169,0),match(AV$5,'Internal Staffing Calculator'!$R$7:$BL$7,0)),"")</f>
        <v/>
      </c>
      <c r="AW107" s="699" t="str">
        <f t="array" ref="AW107">iferror(index('Internal Staffing Calculator'!$R$9:$BL$115, match($A107,'Internal Staffing Calculator'!$B$9:$B169,0),match(AW$5,'Internal Staffing Calculator'!$R$7:$BL$7,0)),"")</f>
        <v/>
      </c>
      <c r="AX107" s="699" t="str">
        <f t="array" ref="AX107">iferror(index('Internal Staffing Calculator'!$R$9:$BL$115, match($A107,'Internal Staffing Calculator'!$B$9:$B169,0),match(AX$5,'Internal Staffing Calculator'!$R$7:$BL$7,0)),"")</f>
        <v/>
      </c>
      <c r="AY107" s="699" t="str">
        <f t="array" ref="AY107">iferror(index('Internal Staffing Calculator'!$R$9:$BL$115, match($A107,'Internal Staffing Calculator'!$B$9:$B169,0),match(AY$5,'Internal Staffing Calculator'!$R$7:$BL$7,0)),"")</f>
        <v/>
      </c>
      <c r="AZ107" s="699" t="str">
        <f t="array" ref="AZ107">iferror(index('Internal Staffing Calculator'!$R$9:$BL$115, match($A107,'Internal Staffing Calculator'!$B$9:$B169,0),match(AZ$5,'Internal Staffing Calculator'!$R$7:$BL$7,0)),"")</f>
        <v/>
      </c>
      <c r="BA107" s="699" t="str">
        <f t="array" ref="BA107">iferror(index('Internal Staffing Calculator'!$R$9:$BL$115, match($A107,'Internal Staffing Calculator'!$B$9:$B169,0),match(BA$5,'Internal Staffing Calculator'!$R$7:$BL$7,0)),"")</f>
        <v/>
      </c>
    </row>
    <row r="108">
      <c r="A108" s="818"/>
      <c r="B108" s="812" t="str">
        <f t="array" ref="B108">iferror(index('Internal Staffing Calculator'!P:P,match(A108,'Internal Staffing Calculator'!B:B,0)),"")</f>
        <v/>
      </c>
      <c r="C108" s="813" t="str">
        <f t="array" ref="C108">iferror(index('Internal Staffing Calculator'!BM:BM,match(A108,'Internal Staffing Calculator'!B:B,0)),"")</f>
        <v/>
      </c>
      <c r="D108" s="814" t="str">
        <f t="array" ref="D108">iferror(index('Internal Staffing Calculator'!F:F,match(A108,'Internal Staffing Calculator'!B:B,0)),"")</f>
        <v/>
      </c>
      <c r="E108" s="815">
        <f t="shared" si="4"/>
        <v>0</v>
      </c>
      <c r="F108" s="615"/>
      <c r="G108" s="699" t="str">
        <f t="array" ref="G108">iferror(index('Internal Staffing Calculator'!$R$9:$BL$115, match($A108,'Internal Staffing Calculator'!$B$9:$B169,0),match(G$5,'Internal Staffing Calculator'!$R$7:$BL$7,0)),"")</f>
        <v/>
      </c>
      <c r="H108" s="699" t="str">
        <f t="array" ref="H108">iferror(index('Internal Staffing Calculator'!$R$9:$BL$115, match($A108,'Internal Staffing Calculator'!$B$9:$B169,0),match(H$5,'Internal Staffing Calculator'!$R$7:$BL$7,0)),"")</f>
        <v/>
      </c>
      <c r="I108" s="699" t="str">
        <f t="array" ref="I108">iferror(index('Internal Staffing Calculator'!$R$9:$BL$115, match($A108,'Internal Staffing Calculator'!$B$9:$B169,0),match(I$5,'Internal Staffing Calculator'!$R$7:$BL$7,0)),"")</f>
        <v/>
      </c>
      <c r="J108" s="699" t="str">
        <f t="array" ref="J108">iferror(index('Internal Staffing Calculator'!$R$9:$BL$115, match($A108,'Internal Staffing Calculator'!$B$9:$B169,0),match(J$5,'Internal Staffing Calculator'!$R$7:$BL$7,0)),"")</f>
        <v/>
      </c>
      <c r="K108" s="699" t="str">
        <f t="array" ref="K108">iferror(index('Internal Staffing Calculator'!$R$9:$BL$115, match($A108,'Internal Staffing Calculator'!$B$9:$B169,0),match(K$5,'Internal Staffing Calculator'!$R$7:$BL$7,0)),"")</f>
        <v/>
      </c>
      <c r="L108" s="699" t="str">
        <f t="array" ref="L108">iferror(index('Internal Staffing Calculator'!$R$9:$BL$115, match($A108,'Internal Staffing Calculator'!$B$9:$B169,0),match(L$5,'Internal Staffing Calculator'!$R$7:$BL$7,0)),"")</f>
        <v/>
      </c>
      <c r="M108" s="699" t="str">
        <f t="array" ref="M108">iferror(index('Internal Staffing Calculator'!$R$9:$BL$115, match($A108,'Internal Staffing Calculator'!$B$9:$B169,0),match(M$5,'Internal Staffing Calculator'!$R$7:$BL$7,0)),"")</f>
        <v/>
      </c>
      <c r="N108" s="699" t="str">
        <f t="array" ref="N108">iferror(index('Internal Staffing Calculator'!$R$9:$BL$115, match($A108,'Internal Staffing Calculator'!$B$9:$B169,0),match(N$5,'Internal Staffing Calculator'!$R$7:$BL$7,0)),"")</f>
        <v/>
      </c>
      <c r="O108" s="699" t="str">
        <f t="array" ref="O108">iferror(index('Internal Staffing Calculator'!$R$9:$BL$115, match($A108,'Internal Staffing Calculator'!$B$9:$B169,0),match(O$5,'Internal Staffing Calculator'!$R$7:$BL$7,0)),"")</f>
        <v/>
      </c>
      <c r="P108" s="699" t="str">
        <f t="array" ref="P108">iferror(index('Internal Staffing Calculator'!$R$9:$BL$115, match($A108,'Internal Staffing Calculator'!$B$9:$B169,0),match(P$5,'Internal Staffing Calculator'!$R$7:$BL$7,0)),"")</f>
        <v/>
      </c>
      <c r="Q108" s="699" t="str">
        <f t="array" ref="Q108">iferror(index('Internal Staffing Calculator'!$R$9:$BL$115, match($A108,'Internal Staffing Calculator'!$B$9:$B169,0),match(Q$5,'Internal Staffing Calculator'!$R$7:$BL$7,0)),"")</f>
        <v/>
      </c>
      <c r="R108" s="699" t="str">
        <f t="array" ref="R108">iferror(index('Internal Staffing Calculator'!$R$9:$BL$115, match($A108,'Internal Staffing Calculator'!$B$9:$B169,0),match(R$5,'Internal Staffing Calculator'!$R$7:$BL$7,0)),"")</f>
        <v/>
      </c>
      <c r="S108" s="699" t="str">
        <f t="array" ref="S108">iferror(index('Internal Staffing Calculator'!$R$9:$BL$115, match($A108,'Internal Staffing Calculator'!$B$9:$B169,0),match(S$5,'Internal Staffing Calculator'!$R$7:$BL$7,0)),"")</f>
        <v/>
      </c>
      <c r="T108" s="699" t="str">
        <f t="array" ref="T108">iferror(index('Internal Staffing Calculator'!$R$9:$BL$115, match($A108,'Internal Staffing Calculator'!$B$9:$B169,0),match(T$5,'Internal Staffing Calculator'!$R$7:$BL$7,0)),"")</f>
        <v/>
      </c>
      <c r="U108" s="699" t="str">
        <f t="array" ref="U108">iferror(index('Internal Staffing Calculator'!$R$9:$BL$115, match($A108,'Internal Staffing Calculator'!$B$9:$B169,0),match(U$5,'Internal Staffing Calculator'!$R$7:$BL$7,0)),"")</f>
        <v/>
      </c>
      <c r="V108" s="699" t="str">
        <f t="array" ref="V108">iferror(index('Internal Staffing Calculator'!$R$9:$BL$115, match($A108,'Internal Staffing Calculator'!$B$9:$B169,0),match(V$5,'Internal Staffing Calculator'!$R$7:$BL$7,0)),"")</f>
        <v/>
      </c>
      <c r="W108" s="699" t="str">
        <f t="array" ref="W108">iferror(index('Internal Staffing Calculator'!$R$9:$BL$115, match($A108,'Internal Staffing Calculator'!$B$9:$B169,0),match(W$5,'Internal Staffing Calculator'!$R$7:$BL$7,0)),"")</f>
        <v/>
      </c>
      <c r="X108" s="699" t="str">
        <f t="array" ref="X108">iferror(index('Internal Staffing Calculator'!$R$9:$BL$115, match($A108,'Internal Staffing Calculator'!$B$9:$B169,0),match(X$5,'Internal Staffing Calculator'!$R$7:$BL$7,0)),"")</f>
        <v/>
      </c>
      <c r="Y108" s="699" t="str">
        <f t="array" ref="Y108">iferror(index('Internal Staffing Calculator'!$R$9:$BL$115, match($A108,'Internal Staffing Calculator'!$B$9:$B169,0),match(Y$5,'Internal Staffing Calculator'!$R$7:$BL$7,0)),"")</f>
        <v/>
      </c>
      <c r="Z108" s="699" t="str">
        <f t="array" ref="Z108">iferror(index('Internal Staffing Calculator'!$R$9:$BL$115, match($A108,'Internal Staffing Calculator'!$B$9:$B169,0),match(Z$5,'Internal Staffing Calculator'!$R$7:$BL$7,0)),"")</f>
        <v/>
      </c>
      <c r="AA108" s="699" t="str">
        <f t="array" ref="AA108">iferror(index('Internal Staffing Calculator'!$R$9:$BL$115, match($A108,'Internal Staffing Calculator'!$B$9:$B169,0),match(AA$5,'Internal Staffing Calculator'!$R$7:$BL$7,0)),"")</f>
        <v/>
      </c>
      <c r="AB108" s="699" t="str">
        <f t="array" ref="AB108">iferror(index('Internal Staffing Calculator'!$R$9:$BL$115, match($A108,'Internal Staffing Calculator'!$B$9:$B169,0),match(AB$5,'Internal Staffing Calculator'!$R$7:$BL$7,0)),"")</f>
        <v/>
      </c>
      <c r="AC108" s="699" t="str">
        <f t="array" ref="AC108">iferror(index('Internal Staffing Calculator'!$R$9:$BL$115, match($A108,'Internal Staffing Calculator'!$B$9:$B169,0),match(AC$5,'Internal Staffing Calculator'!$R$7:$BL$7,0)),"")</f>
        <v/>
      </c>
      <c r="AD108" s="699" t="str">
        <f t="array" ref="AD108">iferror(index('Internal Staffing Calculator'!$R$9:$BL$115, match($A108,'Internal Staffing Calculator'!$B$9:$B169,0),match(AD$5,'Internal Staffing Calculator'!$R$7:$BL$7,0)),"")</f>
        <v/>
      </c>
      <c r="AE108" s="699" t="str">
        <f t="array" ref="AE108">iferror(index('Internal Staffing Calculator'!$R$9:$BL$115, match($A108,'Internal Staffing Calculator'!$B$9:$B169,0),match(AE$5,'Internal Staffing Calculator'!$R$7:$BL$7,0)),"")</f>
        <v/>
      </c>
      <c r="AF108" s="699" t="str">
        <f t="array" ref="AF108">iferror(index('Internal Staffing Calculator'!$R$9:$BL$115, match($A108,'Internal Staffing Calculator'!$B$9:$B169,0),match(AF$5,'Internal Staffing Calculator'!$R$7:$BL$7,0)),"")</f>
        <v/>
      </c>
      <c r="AG108" s="699" t="str">
        <f t="array" ref="AG108">iferror(index('Internal Staffing Calculator'!$R$9:$BL$115, match($A108,'Internal Staffing Calculator'!$B$9:$B169,0),match(AG$5,'Internal Staffing Calculator'!$R$7:$BL$7,0)),"")</f>
        <v/>
      </c>
      <c r="AH108" s="699" t="str">
        <f t="array" ref="AH108">iferror(index('Internal Staffing Calculator'!$R$9:$BL$115, match($A108,'Internal Staffing Calculator'!$B$9:$B169,0),match(AH$5,'Internal Staffing Calculator'!$R$7:$BL$7,0)),"")</f>
        <v/>
      </c>
      <c r="AI108" s="699" t="str">
        <f t="array" ref="AI108">iferror(index('Internal Staffing Calculator'!$R$9:$BL$115, match($A108,'Internal Staffing Calculator'!$B$9:$B169,0),match(AI$5,'Internal Staffing Calculator'!$R$7:$BL$7,0)),"")</f>
        <v/>
      </c>
      <c r="AJ108" s="699" t="str">
        <f t="array" ref="AJ108">iferror(index('Internal Staffing Calculator'!$R$9:$BL$115, match($A108,'Internal Staffing Calculator'!$B$9:$B169,0),match(AJ$5,'Internal Staffing Calculator'!$R$7:$BL$7,0)),"")</f>
        <v/>
      </c>
      <c r="AK108" s="699" t="str">
        <f t="array" ref="AK108">iferror(index('Internal Staffing Calculator'!$R$9:$BL$115, match($A108,'Internal Staffing Calculator'!$B$9:$B169,0),match(AK$5,'Internal Staffing Calculator'!$R$7:$BL$7,0)),"")</f>
        <v/>
      </c>
      <c r="AL108" s="699" t="str">
        <f t="array" ref="AL108">iferror(index('Internal Staffing Calculator'!$R$9:$BL$115, match($A108,'Internal Staffing Calculator'!$B$9:$B169,0),match(AL$5,'Internal Staffing Calculator'!$R$7:$BL$7,0)),"")</f>
        <v/>
      </c>
      <c r="AM108" s="699" t="str">
        <f t="array" ref="AM108">iferror(index('Internal Staffing Calculator'!$R$9:$BL$115, match($A108,'Internal Staffing Calculator'!$B$9:$B169,0),match(AM$5,'Internal Staffing Calculator'!$R$7:$BL$7,0)),"")</f>
        <v/>
      </c>
      <c r="AN108" s="699" t="str">
        <f t="array" ref="AN108">iferror(index('Internal Staffing Calculator'!$R$9:$BL$115, match($A108,'Internal Staffing Calculator'!$B$9:$B169,0),match(AN$5,'Internal Staffing Calculator'!$R$7:$BL$7,0)),"")</f>
        <v/>
      </c>
      <c r="AO108" s="699" t="str">
        <f t="array" ref="AO108">iferror(index('Internal Staffing Calculator'!$R$9:$BL$115, match($A108,'Internal Staffing Calculator'!$B$9:$B169,0),match(AO$5,'Internal Staffing Calculator'!$R$7:$BL$7,0)),"")</f>
        <v/>
      </c>
      <c r="AP108" s="699" t="str">
        <f t="array" ref="AP108">iferror(index('Internal Staffing Calculator'!$R$9:$BL$115, match($A108,'Internal Staffing Calculator'!$B$9:$B169,0),match(AP$5,'Internal Staffing Calculator'!$R$7:$BL$7,0)),"")</f>
        <v/>
      </c>
      <c r="AQ108" s="699" t="str">
        <f t="array" ref="AQ108">iferror(index('Internal Staffing Calculator'!$R$9:$BL$115, match($A108,'Internal Staffing Calculator'!$B$9:$B169,0),match(AQ$5,'Internal Staffing Calculator'!$R$7:$BL$7,0)),"")</f>
        <v/>
      </c>
      <c r="AR108" s="699" t="str">
        <f t="array" ref="AR108">iferror(index('Internal Staffing Calculator'!$R$9:$BL$115, match($A108,'Internal Staffing Calculator'!$B$9:$B169,0),match(AR$5,'Internal Staffing Calculator'!$R$7:$BL$7,0)),"")</f>
        <v/>
      </c>
      <c r="AS108" s="699" t="str">
        <f t="array" ref="AS108">iferror(index('Internal Staffing Calculator'!$R$9:$BL$115, match($A108,'Internal Staffing Calculator'!$B$9:$B169,0),match(AS$5,'Internal Staffing Calculator'!$R$7:$BL$7,0)),"")</f>
        <v/>
      </c>
      <c r="AT108" s="699" t="str">
        <f t="array" ref="AT108">iferror(index('Internal Staffing Calculator'!$R$9:$BL$115, match($A108,'Internal Staffing Calculator'!$B$9:$B169,0),match(AT$5,'Internal Staffing Calculator'!$R$7:$BL$7,0)),"")</f>
        <v/>
      </c>
      <c r="AU108" s="699" t="str">
        <f t="array" ref="AU108">iferror(index('Internal Staffing Calculator'!$R$9:$BL$115, match($A108,'Internal Staffing Calculator'!$B$9:$B169,0),match(AU$5,'Internal Staffing Calculator'!$R$7:$BL$7,0)),"")</f>
        <v/>
      </c>
      <c r="AV108" s="699" t="str">
        <f t="array" ref="AV108">iferror(index('Internal Staffing Calculator'!$R$9:$BL$115, match($A108,'Internal Staffing Calculator'!$B$9:$B169,0),match(AV$5,'Internal Staffing Calculator'!$R$7:$BL$7,0)),"")</f>
        <v/>
      </c>
      <c r="AW108" s="699" t="str">
        <f t="array" ref="AW108">iferror(index('Internal Staffing Calculator'!$R$9:$BL$115, match($A108,'Internal Staffing Calculator'!$B$9:$B169,0),match(AW$5,'Internal Staffing Calculator'!$R$7:$BL$7,0)),"")</f>
        <v/>
      </c>
      <c r="AX108" s="699" t="str">
        <f t="array" ref="AX108">iferror(index('Internal Staffing Calculator'!$R$9:$BL$115, match($A108,'Internal Staffing Calculator'!$B$9:$B169,0),match(AX$5,'Internal Staffing Calculator'!$R$7:$BL$7,0)),"")</f>
        <v/>
      </c>
      <c r="AY108" s="699" t="str">
        <f t="array" ref="AY108">iferror(index('Internal Staffing Calculator'!$R$9:$BL$115, match($A108,'Internal Staffing Calculator'!$B$9:$B169,0),match(AY$5,'Internal Staffing Calculator'!$R$7:$BL$7,0)),"")</f>
        <v/>
      </c>
      <c r="AZ108" s="699" t="str">
        <f t="array" ref="AZ108">iferror(index('Internal Staffing Calculator'!$R$9:$BL$115, match($A108,'Internal Staffing Calculator'!$B$9:$B169,0),match(AZ$5,'Internal Staffing Calculator'!$R$7:$BL$7,0)),"")</f>
        <v/>
      </c>
      <c r="BA108" s="699" t="str">
        <f t="array" ref="BA108">iferror(index('Internal Staffing Calculator'!$R$9:$BL$115, match($A108,'Internal Staffing Calculator'!$B$9:$B169,0),match(BA$5,'Internal Staffing Calculator'!$R$7:$BL$7,0)),"")</f>
        <v/>
      </c>
    </row>
    <row r="109">
      <c r="A109" s="818"/>
      <c r="B109" s="812" t="str">
        <f t="array" ref="B109">iferror(index('Internal Staffing Calculator'!P:P,match(A109,'Internal Staffing Calculator'!B:B,0)),"")</f>
        <v/>
      </c>
      <c r="C109" s="813" t="str">
        <f t="array" ref="C109">iferror(index('Internal Staffing Calculator'!BM:BM,match(A109,'Internal Staffing Calculator'!B:B,0)),"")</f>
        <v/>
      </c>
      <c r="D109" s="814" t="str">
        <f t="array" ref="D109">iferror(index('Internal Staffing Calculator'!F:F,match(A109,'Internal Staffing Calculator'!B:B,0)),"")</f>
        <v/>
      </c>
      <c r="E109" s="815">
        <f t="shared" si="4"/>
        <v>0</v>
      </c>
      <c r="F109" s="615"/>
      <c r="G109" s="699" t="str">
        <f t="array" ref="G109">iferror(index('Internal Staffing Calculator'!$R$9:$BL$115, match($A109,'Internal Staffing Calculator'!$B$9:$B169,0),match(G$5,'Internal Staffing Calculator'!$R$7:$BL$7,0)),"")</f>
        <v/>
      </c>
      <c r="H109" s="699" t="str">
        <f t="array" ref="H109">iferror(index('Internal Staffing Calculator'!$R$9:$BL$115, match($A109,'Internal Staffing Calculator'!$B$9:$B169,0),match(H$5,'Internal Staffing Calculator'!$R$7:$BL$7,0)),"")</f>
        <v/>
      </c>
      <c r="I109" s="699" t="str">
        <f t="array" ref="I109">iferror(index('Internal Staffing Calculator'!$R$9:$BL$115, match($A109,'Internal Staffing Calculator'!$B$9:$B169,0),match(I$5,'Internal Staffing Calculator'!$R$7:$BL$7,0)),"")</f>
        <v/>
      </c>
      <c r="J109" s="699" t="str">
        <f t="array" ref="J109">iferror(index('Internal Staffing Calculator'!$R$9:$BL$115, match($A109,'Internal Staffing Calculator'!$B$9:$B169,0),match(J$5,'Internal Staffing Calculator'!$R$7:$BL$7,0)),"")</f>
        <v/>
      </c>
      <c r="K109" s="699" t="str">
        <f t="array" ref="K109">iferror(index('Internal Staffing Calculator'!$R$9:$BL$115, match($A109,'Internal Staffing Calculator'!$B$9:$B169,0),match(K$5,'Internal Staffing Calculator'!$R$7:$BL$7,0)),"")</f>
        <v/>
      </c>
      <c r="L109" s="699" t="str">
        <f t="array" ref="L109">iferror(index('Internal Staffing Calculator'!$R$9:$BL$115, match($A109,'Internal Staffing Calculator'!$B$9:$B169,0),match(L$5,'Internal Staffing Calculator'!$R$7:$BL$7,0)),"")</f>
        <v/>
      </c>
      <c r="M109" s="699" t="str">
        <f t="array" ref="M109">iferror(index('Internal Staffing Calculator'!$R$9:$BL$115, match($A109,'Internal Staffing Calculator'!$B$9:$B169,0),match(M$5,'Internal Staffing Calculator'!$R$7:$BL$7,0)),"")</f>
        <v/>
      </c>
      <c r="N109" s="699" t="str">
        <f t="array" ref="N109">iferror(index('Internal Staffing Calculator'!$R$9:$BL$115, match($A109,'Internal Staffing Calculator'!$B$9:$B169,0),match(N$5,'Internal Staffing Calculator'!$R$7:$BL$7,0)),"")</f>
        <v/>
      </c>
      <c r="O109" s="699" t="str">
        <f t="array" ref="O109">iferror(index('Internal Staffing Calculator'!$R$9:$BL$115, match($A109,'Internal Staffing Calculator'!$B$9:$B169,0),match(O$5,'Internal Staffing Calculator'!$R$7:$BL$7,0)),"")</f>
        <v/>
      </c>
      <c r="P109" s="699" t="str">
        <f t="array" ref="P109">iferror(index('Internal Staffing Calculator'!$R$9:$BL$115, match($A109,'Internal Staffing Calculator'!$B$9:$B169,0),match(P$5,'Internal Staffing Calculator'!$R$7:$BL$7,0)),"")</f>
        <v/>
      </c>
      <c r="Q109" s="699" t="str">
        <f t="array" ref="Q109">iferror(index('Internal Staffing Calculator'!$R$9:$BL$115, match($A109,'Internal Staffing Calculator'!$B$9:$B169,0),match(Q$5,'Internal Staffing Calculator'!$R$7:$BL$7,0)),"")</f>
        <v/>
      </c>
      <c r="R109" s="699" t="str">
        <f t="array" ref="R109">iferror(index('Internal Staffing Calculator'!$R$9:$BL$115, match($A109,'Internal Staffing Calculator'!$B$9:$B169,0),match(R$5,'Internal Staffing Calculator'!$R$7:$BL$7,0)),"")</f>
        <v/>
      </c>
      <c r="S109" s="699" t="str">
        <f t="array" ref="S109">iferror(index('Internal Staffing Calculator'!$R$9:$BL$115, match($A109,'Internal Staffing Calculator'!$B$9:$B169,0),match(S$5,'Internal Staffing Calculator'!$R$7:$BL$7,0)),"")</f>
        <v/>
      </c>
      <c r="T109" s="699" t="str">
        <f t="array" ref="T109">iferror(index('Internal Staffing Calculator'!$R$9:$BL$115, match($A109,'Internal Staffing Calculator'!$B$9:$B169,0),match(T$5,'Internal Staffing Calculator'!$R$7:$BL$7,0)),"")</f>
        <v/>
      </c>
      <c r="U109" s="699" t="str">
        <f t="array" ref="U109">iferror(index('Internal Staffing Calculator'!$R$9:$BL$115, match($A109,'Internal Staffing Calculator'!$B$9:$B169,0),match(U$5,'Internal Staffing Calculator'!$R$7:$BL$7,0)),"")</f>
        <v/>
      </c>
      <c r="V109" s="699" t="str">
        <f t="array" ref="V109">iferror(index('Internal Staffing Calculator'!$R$9:$BL$115, match($A109,'Internal Staffing Calculator'!$B$9:$B169,0),match(V$5,'Internal Staffing Calculator'!$R$7:$BL$7,0)),"")</f>
        <v/>
      </c>
      <c r="W109" s="699" t="str">
        <f t="array" ref="W109">iferror(index('Internal Staffing Calculator'!$R$9:$BL$115, match($A109,'Internal Staffing Calculator'!$B$9:$B169,0),match(W$5,'Internal Staffing Calculator'!$R$7:$BL$7,0)),"")</f>
        <v/>
      </c>
      <c r="X109" s="699" t="str">
        <f t="array" ref="X109">iferror(index('Internal Staffing Calculator'!$R$9:$BL$115, match($A109,'Internal Staffing Calculator'!$B$9:$B169,0),match(X$5,'Internal Staffing Calculator'!$R$7:$BL$7,0)),"")</f>
        <v/>
      </c>
      <c r="Y109" s="699" t="str">
        <f t="array" ref="Y109">iferror(index('Internal Staffing Calculator'!$R$9:$BL$115, match($A109,'Internal Staffing Calculator'!$B$9:$B169,0),match(Y$5,'Internal Staffing Calculator'!$R$7:$BL$7,0)),"")</f>
        <v/>
      </c>
      <c r="Z109" s="699" t="str">
        <f t="array" ref="Z109">iferror(index('Internal Staffing Calculator'!$R$9:$BL$115, match($A109,'Internal Staffing Calculator'!$B$9:$B169,0),match(Z$5,'Internal Staffing Calculator'!$R$7:$BL$7,0)),"")</f>
        <v/>
      </c>
      <c r="AA109" s="699" t="str">
        <f t="array" ref="AA109">iferror(index('Internal Staffing Calculator'!$R$9:$BL$115, match($A109,'Internal Staffing Calculator'!$B$9:$B169,0),match(AA$5,'Internal Staffing Calculator'!$R$7:$BL$7,0)),"")</f>
        <v/>
      </c>
      <c r="AB109" s="699" t="str">
        <f t="array" ref="AB109">iferror(index('Internal Staffing Calculator'!$R$9:$BL$115, match($A109,'Internal Staffing Calculator'!$B$9:$B169,0),match(AB$5,'Internal Staffing Calculator'!$R$7:$BL$7,0)),"")</f>
        <v/>
      </c>
      <c r="AC109" s="699" t="str">
        <f t="array" ref="AC109">iferror(index('Internal Staffing Calculator'!$R$9:$BL$115, match($A109,'Internal Staffing Calculator'!$B$9:$B169,0),match(AC$5,'Internal Staffing Calculator'!$R$7:$BL$7,0)),"")</f>
        <v/>
      </c>
      <c r="AD109" s="699" t="str">
        <f t="array" ref="AD109">iferror(index('Internal Staffing Calculator'!$R$9:$BL$115, match($A109,'Internal Staffing Calculator'!$B$9:$B169,0),match(AD$5,'Internal Staffing Calculator'!$R$7:$BL$7,0)),"")</f>
        <v/>
      </c>
      <c r="AE109" s="699" t="str">
        <f t="array" ref="AE109">iferror(index('Internal Staffing Calculator'!$R$9:$BL$115, match($A109,'Internal Staffing Calculator'!$B$9:$B169,0),match(AE$5,'Internal Staffing Calculator'!$R$7:$BL$7,0)),"")</f>
        <v/>
      </c>
      <c r="AF109" s="699" t="str">
        <f t="array" ref="AF109">iferror(index('Internal Staffing Calculator'!$R$9:$BL$115, match($A109,'Internal Staffing Calculator'!$B$9:$B169,0),match(AF$5,'Internal Staffing Calculator'!$R$7:$BL$7,0)),"")</f>
        <v/>
      </c>
      <c r="AG109" s="699" t="str">
        <f t="array" ref="AG109">iferror(index('Internal Staffing Calculator'!$R$9:$BL$115, match($A109,'Internal Staffing Calculator'!$B$9:$B169,0),match(AG$5,'Internal Staffing Calculator'!$R$7:$BL$7,0)),"")</f>
        <v/>
      </c>
      <c r="AH109" s="699" t="str">
        <f t="array" ref="AH109">iferror(index('Internal Staffing Calculator'!$R$9:$BL$115, match($A109,'Internal Staffing Calculator'!$B$9:$B169,0),match(AH$5,'Internal Staffing Calculator'!$R$7:$BL$7,0)),"")</f>
        <v/>
      </c>
      <c r="AI109" s="699" t="str">
        <f t="array" ref="AI109">iferror(index('Internal Staffing Calculator'!$R$9:$BL$115, match($A109,'Internal Staffing Calculator'!$B$9:$B169,0),match(AI$5,'Internal Staffing Calculator'!$R$7:$BL$7,0)),"")</f>
        <v/>
      </c>
      <c r="AJ109" s="699" t="str">
        <f t="array" ref="AJ109">iferror(index('Internal Staffing Calculator'!$R$9:$BL$115, match($A109,'Internal Staffing Calculator'!$B$9:$B169,0),match(AJ$5,'Internal Staffing Calculator'!$R$7:$BL$7,0)),"")</f>
        <v/>
      </c>
      <c r="AK109" s="699" t="str">
        <f t="array" ref="AK109">iferror(index('Internal Staffing Calculator'!$R$9:$BL$115, match($A109,'Internal Staffing Calculator'!$B$9:$B169,0),match(AK$5,'Internal Staffing Calculator'!$R$7:$BL$7,0)),"")</f>
        <v/>
      </c>
      <c r="AL109" s="699" t="str">
        <f t="array" ref="AL109">iferror(index('Internal Staffing Calculator'!$R$9:$BL$115, match($A109,'Internal Staffing Calculator'!$B$9:$B169,0),match(AL$5,'Internal Staffing Calculator'!$R$7:$BL$7,0)),"")</f>
        <v/>
      </c>
      <c r="AM109" s="699" t="str">
        <f t="array" ref="AM109">iferror(index('Internal Staffing Calculator'!$R$9:$BL$115, match($A109,'Internal Staffing Calculator'!$B$9:$B169,0),match(AM$5,'Internal Staffing Calculator'!$R$7:$BL$7,0)),"")</f>
        <v/>
      </c>
      <c r="AN109" s="699" t="str">
        <f t="array" ref="AN109">iferror(index('Internal Staffing Calculator'!$R$9:$BL$115, match($A109,'Internal Staffing Calculator'!$B$9:$B169,0),match(AN$5,'Internal Staffing Calculator'!$R$7:$BL$7,0)),"")</f>
        <v/>
      </c>
      <c r="AO109" s="699" t="str">
        <f t="array" ref="AO109">iferror(index('Internal Staffing Calculator'!$R$9:$BL$115, match($A109,'Internal Staffing Calculator'!$B$9:$B169,0),match(AO$5,'Internal Staffing Calculator'!$R$7:$BL$7,0)),"")</f>
        <v/>
      </c>
      <c r="AP109" s="699" t="str">
        <f t="array" ref="AP109">iferror(index('Internal Staffing Calculator'!$R$9:$BL$115, match($A109,'Internal Staffing Calculator'!$B$9:$B169,0),match(AP$5,'Internal Staffing Calculator'!$R$7:$BL$7,0)),"")</f>
        <v/>
      </c>
      <c r="AQ109" s="699" t="str">
        <f t="array" ref="AQ109">iferror(index('Internal Staffing Calculator'!$R$9:$BL$115, match($A109,'Internal Staffing Calculator'!$B$9:$B169,0),match(AQ$5,'Internal Staffing Calculator'!$R$7:$BL$7,0)),"")</f>
        <v/>
      </c>
      <c r="AR109" s="699" t="str">
        <f t="array" ref="AR109">iferror(index('Internal Staffing Calculator'!$R$9:$BL$115, match($A109,'Internal Staffing Calculator'!$B$9:$B169,0),match(AR$5,'Internal Staffing Calculator'!$R$7:$BL$7,0)),"")</f>
        <v/>
      </c>
      <c r="AS109" s="699" t="str">
        <f t="array" ref="AS109">iferror(index('Internal Staffing Calculator'!$R$9:$BL$115, match($A109,'Internal Staffing Calculator'!$B$9:$B169,0),match(AS$5,'Internal Staffing Calculator'!$R$7:$BL$7,0)),"")</f>
        <v/>
      </c>
      <c r="AT109" s="699" t="str">
        <f t="array" ref="AT109">iferror(index('Internal Staffing Calculator'!$R$9:$BL$115, match($A109,'Internal Staffing Calculator'!$B$9:$B169,0),match(AT$5,'Internal Staffing Calculator'!$R$7:$BL$7,0)),"")</f>
        <v/>
      </c>
      <c r="AU109" s="699" t="str">
        <f t="array" ref="AU109">iferror(index('Internal Staffing Calculator'!$R$9:$BL$115, match($A109,'Internal Staffing Calculator'!$B$9:$B169,0),match(AU$5,'Internal Staffing Calculator'!$R$7:$BL$7,0)),"")</f>
        <v/>
      </c>
      <c r="AV109" s="699" t="str">
        <f t="array" ref="AV109">iferror(index('Internal Staffing Calculator'!$R$9:$BL$115, match($A109,'Internal Staffing Calculator'!$B$9:$B169,0),match(AV$5,'Internal Staffing Calculator'!$R$7:$BL$7,0)),"")</f>
        <v/>
      </c>
      <c r="AW109" s="699" t="str">
        <f t="array" ref="AW109">iferror(index('Internal Staffing Calculator'!$R$9:$BL$115, match($A109,'Internal Staffing Calculator'!$B$9:$B169,0),match(AW$5,'Internal Staffing Calculator'!$R$7:$BL$7,0)),"")</f>
        <v/>
      </c>
      <c r="AX109" s="699" t="str">
        <f t="array" ref="AX109">iferror(index('Internal Staffing Calculator'!$R$9:$BL$115, match($A109,'Internal Staffing Calculator'!$B$9:$B169,0),match(AX$5,'Internal Staffing Calculator'!$R$7:$BL$7,0)),"")</f>
        <v/>
      </c>
      <c r="AY109" s="699" t="str">
        <f t="array" ref="AY109">iferror(index('Internal Staffing Calculator'!$R$9:$BL$115, match($A109,'Internal Staffing Calculator'!$B$9:$B169,0),match(AY$5,'Internal Staffing Calculator'!$R$7:$BL$7,0)),"")</f>
        <v/>
      </c>
      <c r="AZ109" s="699" t="str">
        <f t="array" ref="AZ109">iferror(index('Internal Staffing Calculator'!$R$9:$BL$115, match($A109,'Internal Staffing Calculator'!$B$9:$B169,0),match(AZ$5,'Internal Staffing Calculator'!$R$7:$BL$7,0)),"")</f>
        <v/>
      </c>
      <c r="BA109" s="699" t="str">
        <f t="array" ref="BA109">iferror(index('Internal Staffing Calculator'!$R$9:$BL$115, match($A109,'Internal Staffing Calculator'!$B$9:$B169,0),match(BA$5,'Internal Staffing Calculator'!$R$7:$BL$7,0)),"")</f>
        <v/>
      </c>
    </row>
    <row r="110">
      <c r="A110" s="818"/>
      <c r="B110" s="812" t="str">
        <f t="array" ref="B110">iferror(index('Internal Staffing Calculator'!P:P,match(A110,'Internal Staffing Calculator'!B:B,0)),"")</f>
        <v/>
      </c>
      <c r="C110" s="813" t="str">
        <f t="array" ref="C110">iferror(index('Internal Staffing Calculator'!BM:BM,match(A110,'Internal Staffing Calculator'!B:B,0)),"")</f>
        <v/>
      </c>
      <c r="D110" s="814" t="str">
        <f t="array" ref="D110">iferror(index('Internal Staffing Calculator'!F:F,match(A110,'Internal Staffing Calculator'!B:B,0)),"")</f>
        <v/>
      </c>
      <c r="E110" s="815">
        <f t="shared" si="4"/>
        <v>0</v>
      </c>
      <c r="F110" s="615"/>
      <c r="G110" s="699" t="str">
        <f t="array" ref="G110">iferror(index('Internal Staffing Calculator'!$R$9:$BL$115, match($A110,'Internal Staffing Calculator'!$B$9:$B169,0),match(G$5,'Internal Staffing Calculator'!$R$7:$BL$7,0)),"")</f>
        <v/>
      </c>
      <c r="H110" s="699" t="str">
        <f t="array" ref="H110">iferror(index('Internal Staffing Calculator'!$R$9:$BL$115, match($A110,'Internal Staffing Calculator'!$B$9:$B169,0),match(H$5,'Internal Staffing Calculator'!$R$7:$BL$7,0)),"")</f>
        <v/>
      </c>
      <c r="I110" s="699" t="str">
        <f t="array" ref="I110">iferror(index('Internal Staffing Calculator'!$R$9:$BL$115, match($A110,'Internal Staffing Calculator'!$B$9:$B169,0),match(I$5,'Internal Staffing Calculator'!$R$7:$BL$7,0)),"")</f>
        <v/>
      </c>
      <c r="J110" s="699" t="str">
        <f t="array" ref="J110">iferror(index('Internal Staffing Calculator'!$R$9:$BL$115, match($A110,'Internal Staffing Calculator'!$B$9:$B169,0),match(J$5,'Internal Staffing Calculator'!$R$7:$BL$7,0)),"")</f>
        <v/>
      </c>
      <c r="K110" s="699" t="str">
        <f t="array" ref="K110">iferror(index('Internal Staffing Calculator'!$R$9:$BL$115, match($A110,'Internal Staffing Calculator'!$B$9:$B169,0),match(K$5,'Internal Staffing Calculator'!$R$7:$BL$7,0)),"")</f>
        <v/>
      </c>
      <c r="L110" s="699" t="str">
        <f t="array" ref="L110">iferror(index('Internal Staffing Calculator'!$R$9:$BL$115, match($A110,'Internal Staffing Calculator'!$B$9:$B169,0),match(L$5,'Internal Staffing Calculator'!$R$7:$BL$7,0)),"")</f>
        <v/>
      </c>
      <c r="M110" s="699" t="str">
        <f t="array" ref="M110">iferror(index('Internal Staffing Calculator'!$R$9:$BL$115, match($A110,'Internal Staffing Calculator'!$B$9:$B169,0),match(M$5,'Internal Staffing Calculator'!$R$7:$BL$7,0)),"")</f>
        <v/>
      </c>
      <c r="N110" s="699" t="str">
        <f t="array" ref="N110">iferror(index('Internal Staffing Calculator'!$R$9:$BL$115, match($A110,'Internal Staffing Calculator'!$B$9:$B169,0),match(N$5,'Internal Staffing Calculator'!$R$7:$BL$7,0)),"")</f>
        <v/>
      </c>
      <c r="O110" s="699" t="str">
        <f t="array" ref="O110">iferror(index('Internal Staffing Calculator'!$R$9:$BL$115, match($A110,'Internal Staffing Calculator'!$B$9:$B169,0),match(O$5,'Internal Staffing Calculator'!$R$7:$BL$7,0)),"")</f>
        <v/>
      </c>
      <c r="P110" s="699" t="str">
        <f t="array" ref="P110">iferror(index('Internal Staffing Calculator'!$R$9:$BL$115, match($A110,'Internal Staffing Calculator'!$B$9:$B169,0),match(P$5,'Internal Staffing Calculator'!$R$7:$BL$7,0)),"")</f>
        <v/>
      </c>
      <c r="Q110" s="699" t="str">
        <f t="array" ref="Q110">iferror(index('Internal Staffing Calculator'!$R$9:$BL$115, match($A110,'Internal Staffing Calculator'!$B$9:$B169,0),match(Q$5,'Internal Staffing Calculator'!$R$7:$BL$7,0)),"")</f>
        <v/>
      </c>
      <c r="R110" s="699" t="str">
        <f t="array" ref="R110">iferror(index('Internal Staffing Calculator'!$R$9:$BL$115, match($A110,'Internal Staffing Calculator'!$B$9:$B169,0),match(R$5,'Internal Staffing Calculator'!$R$7:$BL$7,0)),"")</f>
        <v/>
      </c>
      <c r="S110" s="699" t="str">
        <f t="array" ref="S110">iferror(index('Internal Staffing Calculator'!$R$9:$BL$115, match($A110,'Internal Staffing Calculator'!$B$9:$B169,0),match(S$5,'Internal Staffing Calculator'!$R$7:$BL$7,0)),"")</f>
        <v/>
      </c>
      <c r="T110" s="699" t="str">
        <f t="array" ref="T110">iferror(index('Internal Staffing Calculator'!$R$9:$BL$115, match($A110,'Internal Staffing Calculator'!$B$9:$B169,0),match(T$5,'Internal Staffing Calculator'!$R$7:$BL$7,0)),"")</f>
        <v/>
      </c>
      <c r="U110" s="699" t="str">
        <f t="array" ref="U110">iferror(index('Internal Staffing Calculator'!$R$9:$BL$115, match($A110,'Internal Staffing Calculator'!$B$9:$B169,0),match(U$5,'Internal Staffing Calculator'!$R$7:$BL$7,0)),"")</f>
        <v/>
      </c>
      <c r="V110" s="699" t="str">
        <f t="array" ref="V110">iferror(index('Internal Staffing Calculator'!$R$9:$BL$115, match($A110,'Internal Staffing Calculator'!$B$9:$B169,0),match(V$5,'Internal Staffing Calculator'!$R$7:$BL$7,0)),"")</f>
        <v/>
      </c>
      <c r="W110" s="699" t="str">
        <f t="array" ref="W110">iferror(index('Internal Staffing Calculator'!$R$9:$BL$115, match($A110,'Internal Staffing Calculator'!$B$9:$B169,0),match(W$5,'Internal Staffing Calculator'!$R$7:$BL$7,0)),"")</f>
        <v/>
      </c>
      <c r="X110" s="699" t="str">
        <f t="array" ref="X110">iferror(index('Internal Staffing Calculator'!$R$9:$BL$115, match($A110,'Internal Staffing Calculator'!$B$9:$B169,0),match(X$5,'Internal Staffing Calculator'!$R$7:$BL$7,0)),"")</f>
        <v/>
      </c>
      <c r="Y110" s="699" t="str">
        <f t="array" ref="Y110">iferror(index('Internal Staffing Calculator'!$R$9:$BL$115, match($A110,'Internal Staffing Calculator'!$B$9:$B169,0),match(Y$5,'Internal Staffing Calculator'!$R$7:$BL$7,0)),"")</f>
        <v/>
      </c>
      <c r="Z110" s="699" t="str">
        <f t="array" ref="Z110">iferror(index('Internal Staffing Calculator'!$R$9:$BL$115, match($A110,'Internal Staffing Calculator'!$B$9:$B169,0),match(Z$5,'Internal Staffing Calculator'!$R$7:$BL$7,0)),"")</f>
        <v/>
      </c>
      <c r="AA110" s="699" t="str">
        <f t="array" ref="AA110">iferror(index('Internal Staffing Calculator'!$R$9:$BL$115, match($A110,'Internal Staffing Calculator'!$B$9:$B169,0),match(AA$5,'Internal Staffing Calculator'!$R$7:$BL$7,0)),"")</f>
        <v/>
      </c>
      <c r="AB110" s="699" t="str">
        <f t="array" ref="AB110">iferror(index('Internal Staffing Calculator'!$R$9:$BL$115, match($A110,'Internal Staffing Calculator'!$B$9:$B169,0),match(AB$5,'Internal Staffing Calculator'!$R$7:$BL$7,0)),"")</f>
        <v/>
      </c>
      <c r="AC110" s="699" t="str">
        <f t="array" ref="AC110">iferror(index('Internal Staffing Calculator'!$R$9:$BL$115, match($A110,'Internal Staffing Calculator'!$B$9:$B169,0),match(AC$5,'Internal Staffing Calculator'!$R$7:$BL$7,0)),"")</f>
        <v/>
      </c>
      <c r="AD110" s="699" t="str">
        <f t="array" ref="AD110">iferror(index('Internal Staffing Calculator'!$R$9:$BL$115, match($A110,'Internal Staffing Calculator'!$B$9:$B169,0),match(AD$5,'Internal Staffing Calculator'!$R$7:$BL$7,0)),"")</f>
        <v/>
      </c>
      <c r="AE110" s="699" t="str">
        <f t="array" ref="AE110">iferror(index('Internal Staffing Calculator'!$R$9:$BL$115, match($A110,'Internal Staffing Calculator'!$B$9:$B169,0),match(AE$5,'Internal Staffing Calculator'!$R$7:$BL$7,0)),"")</f>
        <v/>
      </c>
      <c r="AF110" s="699" t="str">
        <f t="array" ref="AF110">iferror(index('Internal Staffing Calculator'!$R$9:$BL$115, match($A110,'Internal Staffing Calculator'!$B$9:$B169,0),match(AF$5,'Internal Staffing Calculator'!$R$7:$BL$7,0)),"")</f>
        <v/>
      </c>
      <c r="AG110" s="699" t="str">
        <f t="array" ref="AG110">iferror(index('Internal Staffing Calculator'!$R$9:$BL$115, match($A110,'Internal Staffing Calculator'!$B$9:$B169,0),match(AG$5,'Internal Staffing Calculator'!$R$7:$BL$7,0)),"")</f>
        <v/>
      </c>
      <c r="AH110" s="699" t="str">
        <f t="array" ref="AH110">iferror(index('Internal Staffing Calculator'!$R$9:$BL$115, match($A110,'Internal Staffing Calculator'!$B$9:$B169,0),match(AH$5,'Internal Staffing Calculator'!$R$7:$BL$7,0)),"")</f>
        <v/>
      </c>
      <c r="AI110" s="699" t="str">
        <f t="array" ref="AI110">iferror(index('Internal Staffing Calculator'!$R$9:$BL$115, match($A110,'Internal Staffing Calculator'!$B$9:$B169,0),match(AI$5,'Internal Staffing Calculator'!$R$7:$BL$7,0)),"")</f>
        <v/>
      </c>
      <c r="AJ110" s="699" t="str">
        <f t="array" ref="AJ110">iferror(index('Internal Staffing Calculator'!$R$9:$BL$115, match($A110,'Internal Staffing Calculator'!$B$9:$B169,0),match(AJ$5,'Internal Staffing Calculator'!$R$7:$BL$7,0)),"")</f>
        <v/>
      </c>
      <c r="AK110" s="699" t="str">
        <f t="array" ref="AK110">iferror(index('Internal Staffing Calculator'!$R$9:$BL$115, match($A110,'Internal Staffing Calculator'!$B$9:$B169,0),match(AK$5,'Internal Staffing Calculator'!$R$7:$BL$7,0)),"")</f>
        <v/>
      </c>
      <c r="AL110" s="699" t="str">
        <f t="array" ref="AL110">iferror(index('Internal Staffing Calculator'!$R$9:$BL$115, match($A110,'Internal Staffing Calculator'!$B$9:$B169,0),match(AL$5,'Internal Staffing Calculator'!$R$7:$BL$7,0)),"")</f>
        <v/>
      </c>
      <c r="AM110" s="699" t="str">
        <f t="array" ref="AM110">iferror(index('Internal Staffing Calculator'!$R$9:$BL$115, match($A110,'Internal Staffing Calculator'!$B$9:$B169,0),match(AM$5,'Internal Staffing Calculator'!$R$7:$BL$7,0)),"")</f>
        <v/>
      </c>
      <c r="AN110" s="699" t="str">
        <f t="array" ref="AN110">iferror(index('Internal Staffing Calculator'!$R$9:$BL$115, match($A110,'Internal Staffing Calculator'!$B$9:$B169,0),match(AN$5,'Internal Staffing Calculator'!$R$7:$BL$7,0)),"")</f>
        <v/>
      </c>
      <c r="AO110" s="699" t="str">
        <f t="array" ref="AO110">iferror(index('Internal Staffing Calculator'!$R$9:$BL$115, match($A110,'Internal Staffing Calculator'!$B$9:$B169,0),match(AO$5,'Internal Staffing Calculator'!$R$7:$BL$7,0)),"")</f>
        <v/>
      </c>
      <c r="AP110" s="699" t="str">
        <f t="array" ref="AP110">iferror(index('Internal Staffing Calculator'!$R$9:$BL$115, match($A110,'Internal Staffing Calculator'!$B$9:$B169,0),match(AP$5,'Internal Staffing Calculator'!$R$7:$BL$7,0)),"")</f>
        <v/>
      </c>
      <c r="AQ110" s="699" t="str">
        <f t="array" ref="AQ110">iferror(index('Internal Staffing Calculator'!$R$9:$BL$115, match($A110,'Internal Staffing Calculator'!$B$9:$B169,0),match(AQ$5,'Internal Staffing Calculator'!$R$7:$BL$7,0)),"")</f>
        <v/>
      </c>
      <c r="AR110" s="699" t="str">
        <f t="array" ref="AR110">iferror(index('Internal Staffing Calculator'!$R$9:$BL$115, match($A110,'Internal Staffing Calculator'!$B$9:$B169,0),match(AR$5,'Internal Staffing Calculator'!$R$7:$BL$7,0)),"")</f>
        <v/>
      </c>
      <c r="AS110" s="699" t="str">
        <f t="array" ref="AS110">iferror(index('Internal Staffing Calculator'!$R$9:$BL$115, match($A110,'Internal Staffing Calculator'!$B$9:$B169,0),match(AS$5,'Internal Staffing Calculator'!$R$7:$BL$7,0)),"")</f>
        <v/>
      </c>
      <c r="AT110" s="699" t="str">
        <f t="array" ref="AT110">iferror(index('Internal Staffing Calculator'!$R$9:$BL$115, match($A110,'Internal Staffing Calculator'!$B$9:$B169,0),match(AT$5,'Internal Staffing Calculator'!$R$7:$BL$7,0)),"")</f>
        <v/>
      </c>
      <c r="AU110" s="699" t="str">
        <f t="array" ref="AU110">iferror(index('Internal Staffing Calculator'!$R$9:$BL$115, match($A110,'Internal Staffing Calculator'!$B$9:$B169,0),match(AU$5,'Internal Staffing Calculator'!$R$7:$BL$7,0)),"")</f>
        <v/>
      </c>
      <c r="AV110" s="699" t="str">
        <f t="array" ref="AV110">iferror(index('Internal Staffing Calculator'!$R$9:$BL$115, match($A110,'Internal Staffing Calculator'!$B$9:$B169,0),match(AV$5,'Internal Staffing Calculator'!$R$7:$BL$7,0)),"")</f>
        <v/>
      </c>
      <c r="AW110" s="699" t="str">
        <f t="array" ref="AW110">iferror(index('Internal Staffing Calculator'!$R$9:$BL$115, match($A110,'Internal Staffing Calculator'!$B$9:$B169,0),match(AW$5,'Internal Staffing Calculator'!$R$7:$BL$7,0)),"")</f>
        <v/>
      </c>
      <c r="AX110" s="699" t="str">
        <f t="array" ref="AX110">iferror(index('Internal Staffing Calculator'!$R$9:$BL$115, match($A110,'Internal Staffing Calculator'!$B$9:$B169,0),match(AX$5,'Internal Staffing Calculator'!$R$7:$BL$7,0)),"")</f>
        <v/>
      </c>
      <c r="AY110" s="699" t="str">
        <f t="array" ref="AY110">iferror(index('Internal Staffing Calculator'!$R$9:$BL$115, match($A110,'Internal Staffing Calculator'!$B$9:$B169,0),match(AY$5,'Internal Staffing Calculator'!$R$7:$BL$7,0)),"")</f>
        <v/>
      </c>
      <c r="AZ110" s="699" t="str">
        <f t="array" ref="AZ110">iferror(index('Internal Staffing Calculator'!$R$9:$BL$115, match($A110,'Internal Staffing Calculator'!$B$9:$B169,0),match(AZ$5,'Internal Staffing Calculator'!$R$7:$BL$7,0)),"")</f>
        <v/>
      </c>
      <c r="BA110" s="699" t="str">
        <f t="array" ref="BA110">iferror(index('Internal Staffing Calculator'!$R$9:$BL$115, match($A110,'Internal Staffing Calculator'!$B$9:$B169,0),match(BA$5,'Internal Staffing Calculator'!$R$7:$BL$7,0)),"")</f>
        <v/>
      </c>
    </row>
    <row r="111">
      <c r="A111" s="818"/>
      <c r="B111" s="812" t="str">
        <f t="array" ref="B111">iferror(index('Internal Staffing Calculator'!P:P,match(A111,'Internal Staffing Calculator'!B:B,0)),"")</f>
        <v/>
      </c>
      <c r="C111" s="813" t="str">
        <f t="array" ref="C111">iferror(index('Internal Staffing Calculator'!BM:BM,match(A111,'Internal Staffing Calculator'!B:B,0)),"")</f>
        <v/>
      </c>
      <c r="D111" s="814" t="str">
        <f t="array" ref="D111">iferror(index('Internal Staffing Calculator'!F:F,match(A111,'Internal Staffing Calculator'!B:B,0)),"")</f>
        <v/>
      </c>
      <c r="E111" s="815">
        <f t="shared" si="4"/>
        <v>0</v>
      </c>
      <c r="F111" s="615"/>
      <c r="G111" s="699" t="str">
        <f t="array" ref="G111">iferror(index('Internal Staffing Calculator'!$R$9:$BL$115, match($A111,'Internal Staffing Calculator'!$B$9:$B169,0),match(G$5,'Internal Staffing Calculator'!$R$7:$BL$7,0)),"")</f>
        <v/>
      </c>
      <c r="H111" s="699" t="str">
        <f t="array" ref="H111">iferror(index('Internal Staffing Calculator'!$R$9:$BL$115, match($A111,'Internal Staffing Calculator'!$B$9:$B169,0),match(H$5,'Internal Staffing Calculator'!$R$7:$BL$7,0)),"")</f>
        <v/>
      </c>
      <c r="I111" s="699" t="str">
        <f t="array" ref="I111">iferror(index('Internal Staffing Calculator'!$R$9:$BL$115, match($A111,'Internal Staffing Calculator'!$B$9:$B169,0),match(I$5,'Internal Staffing Calculator'!$R$7:$BL$7,0)),"")</f>
        <v/>
      </c>
      <c r="J111" s="699" t="str">
        <f t="array" ref="J111">iferror(index('Internal Staffing Calculator'!$R$9:$BL$115, match($A111,'Internal Staffing Calculator'!$B$9:$B169,0),match(J$5,'Internal Staffing Calculator'!$R$7:$BL$7,0)),"")</f>
        <v/>
      </c>
      <c r="K111" s="699" t="str">
        <f t="array" ref="K111">iferror(index('Internal Staffing Calculator'!$R$9:$BL$115, match($A111,'Internal Staffing Calculator'!$B$9:$B169,0),match(K$5,'Internal Staffing Calculator'!$R$7:$BL$7,0)),"")</f>
        <v/>
      </c>
      <c r="L111" s="699" t="str">
        <f t="array" ref="L111">iferror(index('Internal Staffing Calculator'!$R$9:$BL$115, match($A111,'Internal Staffing Calculator'!$B$9:$B169,0),match(L$5,'Internal Staffing Calculator'!$R$7:$BL$7,0)),"")</f>
        <v/>
      </c>
      <c r="M111" s="699" t="str">
        <f t="array" ref="M111">iferror(index('Internal Staffing Calculator'!$R$9:$BL$115, match($A111,'Internal Staffing Calculator'!$B$9:$B169,0),match(M$5,'Internal Staffing Calculator'!$R$7:$BL$7,0)),"")</f>
        <v/>
      </c>
      <c r="N111" s="699" t="str">
        <f t="array" ref="N111">iferror(index('Internal Staffing Calculator'!$R$9:$BL$115, match($A111,'Internal Staffing Calculator'!$B$9:$B169,0),match(N$5,'Internal Staffing Calculator'!$R$7:$BL$7,0)),"")</f>
        <v/>
      </c>
      <c r="O111" s="699" t="str">
        <f t="array" ref="O111">iferror(index('Internal Staffing Calculator'!$R$9:$BL$115, match($A111,'Internal Staffing Calculator'!$B$9:$B169,0),match(O$5,'Internal Staffing Calculator'!$R$7:$BL$7,0)),"")</f>
        <v/>
      </c>
      <c r="P111" s="699" t="str">
        <f t="array" ref="P111">iferror(index('Internal Staffing Calculator'!$R$9:$BL$115, match($A111,'Internal Staffing Calculator'!$B$9:$B169,0),match(P$5,'Internal Staffing Calculator'!$R$7:$BL$7,0)),"")</f>
        <v/>
      </c>
      <c r="Q111" s="699" t="str">
        <f t="array" ref="Q111">iferror(index('Internal Staffing Calculator'!$R$9:$BL$115, match($A111,'Internal Staffing Calculator'!$B$9:$B169,0),match(Q$5,'Internal Staffing Calculator'!$R$7:$BL$7,0)),"")</f>
        <v/>
      </c>
      <c r="R111" s="699" t="str">
        <f t="array" ref="R111">iferror(index('Internal Staffing Calculator'!$R$9:$BL$115, match($A111,'Internal Staffing Calculator'!$B$9:$B169,0),match(R$5,'Internal Staffing Calculator'!$R$7:$BL$7,0)),"")</f>
        <v/>
      </c>
      <c r="S111" s="699" t="str">
        <f t="array" ref="S111">iferror(index('Internal Staffing Calculator'!$R$9:$BL$115, match($A111,'Internal Staffing Calculator'!$B$9:$B169,0),match(S$5,'Internal Staffing Calculator'!$R$7:$BL$7,0)),"")</f>
        <v/>
      </c>
      <c r="T111" s="699" t="str">
        <f t="array" ref="T111">iferror(index('Internal Staffing Calculator'!$R$9:$BL$115, match($A111,'Internal Staffing Calculator'!$B$9:$B169,0),match(T$5,'Internal Staffing Calculator'!$R$7:$BL$7,0)),"")</f>
        <v/>
      </c>
      <c r="U111" s="699" t="str">
        <f t="array" ref="U111">iferror(index('Internal Staffing Calculator'!$R$9:$BL$115, match($A111,'Internal Staffing Calculator'!$B$9:$B169,0),match(U$5,'Internal Staffing Calculator'!$R$7:$BL$7,0)),"")</f>
        <v/>
      </c>
      <c r="V111" s="699" t="str">
        <f t="array" ref="V111">iferror(index('Internal Staffing Calculator'!$R$9:$BL$115, match($A111,'Internal Staffing Calculator'!$B$9:$B169,0),match(V$5,'Internal Staffing Calculator'!$R$7:$BL$7,0)),"")</f>
        <v/>
      </c>
      <c r="W111" s="699" t="str">
        <f t="array" ref="W111">iferror(index('Internal Staffing Calculator'!$R$9:$BL$115, match($A111,'Internal Staffing Calculator'!$B$9:$B169,0),match(W$5,'Internal Staffing Calculator'!$R$7:$BL$7,0)),"")</f>
        <v/>
      </c>
      <c r="X111" s="699" t="str">
        <f t="array" ref="X111">iferror(index('Internal Staffing Calculator'!$R$9:$BL$115, match($A111,'Internal Staffing Calculator'!$B$9:$B169,0),match(X$5,'Internal Staffing Calculator'!$R$7:$BL$7,0)),"")</f>
        <v/>
      </c>
      <c r="Y111" s="699" t="str">
        <f t="array" ref="Y111">iferror(index('Internal Staffing Calculator'!$R$9:$BL$115, match($A111,'Internal Staffing Calculator'!$B$9:$B169,0),match(Y$5,'Internal Staffing Calculator'!$R$7:$BL$7,0)),"")</f>
        <v/>
      </c>
      <c r="Z111" s="699" t="str">
        <f t="array" ref="Z111">iferror(index('Internal Staffing Calculator'!$R$9:$BL$115, match($A111,'Internal Staffing Calculator'!$B$9:$B169,0),match(Z$5,'Internal Staffing Calculator'!$R$7:$BL$7,0)),"")</f>
        <v/>
      </c>
      <c r="AA111" s="699" t="str">
        <f t="array" ref="AA111">iferror(index('Internal Staffing Calculator'!$R$9:$BL$115, match($A111,'Internal Staffing Calculator'!$B$9:$B169,0),match(AA$5,'Internal Staffing Calculator'!$R$7:$BL$7,0)),"")</f>
        <v/>
      </c>
      <c r="AB111" s="699" t="str">
        <f t="array" ref="AB111">iferror(index('Internal Staffing Calculator'!$R$9:$BL$115, match($A111,'Internal Staffing Calculator'!$B$9:$B169,0),match(AB$5,'Internal Staffing Calculator'!$R$7:$BL$7,0)),"")</f>
        <v/>
      </c>
      <c r="AC111" s="699" t="str">
        <f t="array" ref="AC111">iferror(index('Internal Staffing Calculator'!$R$9:$BL$115, match($A111,'Internal Staffing Calculator'!$B$9:$B169,0),match(AC$5,'Internal Staffing Calculator'!$R$7:$BL$7,0)),"")</f>
        <v/>
      </c>
      <c r="AD111" s="699" t="str">
        <f t="array" ref="AD111">iferror(index('Internal Staffing Calculator'!$R$9:$BL$115, match($A111,'Internal Staffing Calculator'!$B$9:$B169,0),match(AD$5,'Internal Staffing Calculator'!$R$7:$BL$7,0)),"")</f>
        <v/>
      </c>
      <c r="AE111" s="699" t="str">
        <f t="array" ref="AE111">iferror(index('Internal Staffing Calculator'!$R$9:$BL$115, match($A111,'Internal Staffing Calculator'!$B$9:$B169,0),match(AE$5,'Internal Staffing Calculator'!$R$7:$BL$7,0)),"")</f>
        <v/>
      </c>
      <c r="AF111" s="699" t="str">
        <f t="array" ref="AF111">iferror(index('Internal Staffing Calculator'!$R$9:$BL$115, match($A111,'Internal Staffing Calculator'!$B$9:$B169,0),match(AF$5,'Internal Staffing Calculator'!$R$7:$BL$7,0)),"")</f>
        <v/>
      </c>
      <c r="AG111" s="699" t="str">
        <f t="array" ref="AG111">iferror(index('Internal Staffing Calculator'!$R$9:$BL$115, match($A111,'Internal Staffing Calculator'!$B$9:$B169,0),match(AG$5,'Internal Staffing Calculator'!$R$7:$BL$7,0)),"")</f>
        <v/>
      </c>
      <c r="AH111" s="699" t="str">
        <f t="array" ref="AH111">iferror(index('Internal Staffing Calculator'!$R$9:$BL$115, match($A111,'Internal Staffing Calculator'!$B$9:$B169,0),match(AH$5,'Internal Staffing Calculator'!$R$7:$BL$7,0)),"")</f>
        <v/>
      </c>
      <c r="AI111" s="699" t="str">
        <f t="array" ref="AI111">iferror(index('Internal Staffing Calculator'!$R$9:$BL$115, match($A111,'Internal Staffing Calculator'!$B$9:$B169,0),match(AI$5,'Internal Staffing Calculator'!$R$7:$BL$7,0)),"")</f>
        <v/>
      </c>
      <c r="AJ111" s="699" t="str">
        <f t="array" ref="AJ111">iferror(index('Internal Staffing Calculator'!$R$9:$BL$115, match($A111,'Internal Staffing Calculator'!$B$9:$B169,0),match(AJ$5,'Internal Staffing Calculator'!$R$7:$BL$7,0)),"")</f>
        <v/>
      </c>
      <c r="AK111" s="699" t="str">
        <f t="array" ref="AK111">iferror(index('Internal Staffing Calculator'!$R$9:$BL$115, match($A111,'Internal Staffing Calculator'!$B$9:$B169,0),match(AK$5,'Internal Staffing Calculator'!$R$7:$BL$7,0)),"")</f>
        <v/>
      </c>
      <c r="AL111" s="699" t="str">
        <f t="array" ref="AL111">iferror(index('Internal Staffing Calculator'!$R$9:$BL$115, match($A111,'Internal Staffing Calculator'!$B$9:$B169,0),match(AL$5,'Internal Staffing Calculator'!$R$7:$BL$7,0)),"")</f>
        <v/>
      </c>
      <c r="AM111" s="699" t="str">
        <f t="array" ref="AM111">iferror(index('Internal Staffing Calculator'!$R$9:$BL$115, match($A111,'Internal Staffing Calculator'!$B$9:$B169,0),match(AM$5,'Internal Staffing Calculator'!$R$7:$BL$7,0)),"")</f>
        <v/>
      </c>
      <c r="AN111" s="699" t="str">
        <f t="array" ref="AN111">iferror(index('Internal Staffing Calculator'!$R$9:$BL$115, match($A111,'Internal Staffing Calculator'!$B$9:$B169,0),match(AN$5,'Internal Staffing Calculator'!$R$7:$BL$7,0)),"")</f>
        <v/>
      </c>
      <c r="AO111" s="699" t="str">
        <f t="array" ref="AO111">iferror(index('Internal Staffing Calculator'!$R$9:$BL$115, match($A111,'Internal Staffing Calculator'!$B$9:$B169,0),match(AO$5,'Internal Staffing Calculator'!$R$7:$BL$7,0)),"")</f>
        <v/>
      </c>
      <c r="AP111" s="699" t="str">
        <f t="array" ref="AP111">iferror(index('Internal Staffing Calculator'!$R$9:$BL$115, match($A111,'Internal Staffing Calculator'!$B$9:$B169,0),match(AP$5,'Internal Staffing Calculator'!$R$7:$BL$7,0)),"")</f>
        <v/>
      </c>
      <c r="AQ111" s="699" t="str">
        <f t="array" ref="AQ111">iferror(index('Internal Staffing Calculator'!$R$9:$BL$115, match($A111,'Internal Staffing Calculator'!$B$9:$B169,0),match(AQ$5,'Internal Staffing Calculator'!$R$7:$BL$7,0)),"")</f>
        <v/>
      </c>
      <c r="AR111" s="699" t="str">
        <f t="array" ref="AR111">iferror(index('Internal Staffing Calculator'!$R$9:$BL$115, match($A111,'Internal Staffing Calculator'!$B$9:$B169,0),match(AR$5,'Internal Staffing Calculator'!$R$7:$BL$7,0)),"")</f>
        <v/>
      </c>
      <c r="AS111" s="699" t="str">
        <f t="array" ref="AS111">iferror(index('Internal Staffing Calculator'!$R$9:$BL$115, match($A111,'Internal Staffing Calculator'!$B$9:$B169,0),match(AS$5,'Internal Staffing Calculator'!$R$7:$BL$7,0)),"")</f>
        <v/>
      </c>
      <c r="AT111" s="699" t="str">
        <f t="array" ref="AT111">iferror(index('Internal Staffing Calculator'!$R$9:$BL$115, match($A111,'Internal Staffing Calculator'!$B$9:$B169,0),match(AT$5,'Internal Staffing Calculator'!$R$7:$BL$7,0)),"")</f>
        <v/>
      </c>
      <c r="AU111" s="699" t="str">
        <f t="array" ref="AU111">iferror(index('Internal Staffing Calculator'!$R$9:$BL$115, match($A111,'Internal Staffing Calculator'!$B$9:$B169,0),match(AU$5,'Internal Staffing Calculator'!$R$7:$BL$7,0)),"")</f>
        <v/>
      </c>
      <c r="AV111" s="699" t="str">
        <f t="array" ref="AV111">iferror(index('Internal Staffing Calculator'!$R$9:$BL$115, match($A111,'Internal Staffing Calculator'!$B$9:$B169,0),match(AV$5,'Internal Staffing Calculator'!$R$7:$BL$7,0)),"")</f>
        <v/>
      </c>
      <c r="AW111" s="699" t="str">
        <f t="array" ref="AW111">iferror(index('Internal Staffing Calculator'!$R$9:$BL$115, match($A111,'Internal Staffing Calculator'!$B$9:$B169,0),match(AW$5,'Internal Staffing Calculator'!$R$7:$BL$7,0)),"")</f>
        <v/>
      </c>
      <c r="AX111" s="699" t="str">
        <f t="array" ref="AX111">iferror(index('Internal Staffing Calculator'!$R$9:$BL$115, match($A111,'Internal Staffing Calculator'!$B$9:$B169,0),match(AX$5,'Internal Staffing Calculator'!$R$7:$BL$7,0)),"")</f>
        <v/>
      </c>
      <c r="AY111" s="699" t="str">
        <f t="array" ref="AY111">iferror(index('Internal Staffing Calculator'!$R$9:$BL$115, match($A111,'Internal Staffing Calculator'!$B$9:$B169,0),match(AY$5,'Internal Staffing Calculator'!$R$7:$BL$7,0)),"")</f>
        <v/>
      </c>
      <c r="AZ111" s="699" t="str">
        <f t="array" ref="AZ111">iferror(index('Internal Staffing Calculator'!$R$9:$BL$115, match($A111,'Internal Staffing Calculator'!$B$9:$B169,0),match(AZ$5,'Internal Staffing Calculator'!$R$7:$BL$7,0)),"")</f>
        <v/>
      </c>
      <c r="BA111" s="699" t="str">
        <f t="array" ref="BA111">iferror(index('Internal Staffing Calculator'!$R$9:$BL$115, match($A111,'Internal Staffing Calculator'!$B$9:$B169,0),match(BA$5,'Internal Staffing Calculator'!$R$7:$BL$7,0)),"")</f>
        <v/>
      </c>
    </row>
    <row r="112">
      <c r="A112" s="818"/>
      <c r="B112" s="812" t="str">
        <f t="array" ref="B112">iferror(index('Internal Staffing Calculator'!P:P,match(A112,'Internal Staffing Calculator'!B:B,0)),"")</f>
        <v/>
      </c>
      <c r="C112" s="813" t="str">
        <f t="array" ref="C112">iferror(index('Internal Staffing Calculator'!BM:BM,match(A112,'Internal Staffing Calculator'!B:B,0)),"")</f>
        <v/>
      </c>
      <c r="D112" s="814" t="str">
        <f t="array" ref="D112">iferror(index('Internal Staffing Calculator'!F:F,match(A112,'Internal Staffing Calculator'!B:B,0)),"")</f>
        <v/>
      </c>
      <c r="E112" s="815">
        <f t="shared" si="4"/>
        <v>0</v>
      </c>
      <c r="F112" s="615"/>
      <c r="G112" s="699" t="str">
        <f t="array" ref="G112">iferror(index('Internal Staffing Calculator'!$R$9:$BL$115, match($A112,'Internal Staffing Calculator'!$B$9:$B169,0),match(G$5,'Internal Staffing Calculator'!$R$7:$BL$7,0)),"")</f>
        <v/>
      </c>
      <c r="H112" s="699" t="str">
        <f t="array" ref="H112">iferror(index('Internal Staffing Calculator'!$R$9:$BL$115, match($A112,'Internal Staffing Calculator'!$B$9:$B169,0),match(H$5,'Internal Staffing Calculator'!$R$7:$BL$7,0)),"")</f>
        <v/>
      </c>
      <c r="I112" s="699" t="str">
        <f t="array" ref="I112">iferror(index('Internal Staffing Calculator'!$R$9:$BL$115, match($A112,'Internal Staffing Calculator'!$B$9:$B169,0),match(I$5,'Internal Staffing Calculator'!$R$7:$BL$7,0)),"")</f>
        <v/>
      </c>
      <c r="J112" s="699" t="str">
        <f t="array" ref="J112">iferror(index('Internal Staffing Calculator'!$R$9:$BL$115, match($A112,'Internal Staffing Calculator'!$B$9:$B169,0),match(J$5,'Internal Staffing Calculator'!$R$7:$BL$7,0)),"")</f>
        <v/>
      </c>
      <c r="K112" s="699" t="str">
        <f t="array" ref="K112">iferror(index('Internal Staffing Calculator'!$R$9:$BL$115, match($A112,'Internal Staffing Calculator'!$B$9:$B169,0),match(K$5,'Internal Staffing Calculator'!$R$7:$BL$7,0)),"")</f>
        <v/>
      </c>
      <c r="L112" s="699" t="str">
        <f t="array" ref="L112">iferror(index('Internal Staffing Calculator'!$R$9:$BL$115, match($A112,'Internal Staffing Calculator'!$B$9:$B169,0),match(L$5,'Internal Staffing Calculator'!$R$7:$BL$7,0)),"")</f>
        <v/>
      </c>
      <c r="M112" s="699" t="str">
        <f t="array" ref="M112">iferror(index('Internal Staffing Calculator'!$R$9:$BL$115, match($A112,'Internal Staffing Calculator'!$B$9:$B169,0),match(M$5,'Internal Staffing Calculator'!$R$7:$BL$7,0)),"")</f>
        <v/>
      </c>
      <c r="N112" s="699" t="str">
        <f t="array" ref="N112">iferror(index('Internal Staffing Calculator'!$R$9:$BL$115, match($A112,'Internal Staffing Calculator'!$B$9:$B169,0),match(N$5,'Internal Staffing Calculator'!$R$7:$BL$7,0)),"")</f>
        <v/>
      </c>
      <c r="O112" s="699" t="str">
        <f t="array" ref="O112">iferror(index('Internal Staffing Calculator'!$R$9:$BL$115, match($A112,'Internal Staffing Calculator'!$B$9:$B169,0),match(O$5,'Internal Staffing Calculator'!$R$7:$BL$7,0)),"")</f>
        <v/>
      </c>
      <c r="P112" s="699" t="str">
        <f t="array" ref="P112">iferror(index('Internal Staffing Calculator'!$R$9:$BL$115, match($A112,'Internal Staffing Calculator'!$B$9:$B169,0),match(P$5,'Internal Staffing Calculator'!$R$7:$BL$7,0)),"")</f>
        <v/>
      </c>
      <c r="Q112" s="699" t="str">
        <f t="array" ref="Q112">iferror(index('Internal Staffing Calculator'!$R$9:$BL$115, match($A112,'Internal Staffing Calculator'!$B$9:$B169,0),match(Q$5,'Internal Staffing Calculator'!$R$7:$BL$7,0)),"")</f>
        <v/>
      </c>
      <c r="R112" s="699" t="str">
        <f t="array" ref="R112">iferror(index('Internal Staffing Calculator'!$R$9:$BL$115, match($A112,'Internal Staffing Calculator'!$B$9:$B169,0),match(R$5,'Internal Staffing Calculator'!$R$7:$BL$7,0)),"")</f>
        <v/>
      </c>
      <c r="S112" s="699" t="str">
        <f t="array" ref="S112">iferror(index('Internal Staffing Calculator'!$R$9:$BL$115, match($A112,'Internal Staffing Calculator'!$B$9:$B169,0),match(S$5,'Internal Staffing Calculator'!$R$7:$BL$7,0)),"")</f>
        <v/>
      </c>
      <c r="T112" s="699" t="str">
        <f t="array" ref="T112">iferror(index('Internal Staffing Calculator'!$R$9:$BL$115, match($A112,'Internal Staffing Calculator'!$B$9:$B169,0),match(T$5,'Internal Staffing Calculator'!$R$7:$BL$7,0)),"")</f>
        <v/>
      </c>
      <c r="U112" s="699" t="str">
        <f t="array" ref="U112">iferror(index('Internal Staffing Calculator'!$R$9:$BL$115, match($A112,'Internal Staffing Calculator'!$B$9:$B169,0),match(U$5,'Internal Staffing Calculator'!$R$7:$BL$7,0)),"")</f>
        <v/>
      </c>
      <c r="V112" s="699" t="str">
        <f t="array" ref="V112">iferror(index('Internal Staffing Calculator'!$R$9:$BL$115, match($A112,'Internal Staffing Calculator'!$B$9:$B169,0),match(V$5,'Internal Staffing Calculator'!$R$7:$BL$7,0)),"")</f>
        <v/>
      </c>
      <c r="W112" s="699" t="str">
        <f t="array" ref="W112">iferror(index('Internal Staffing Calculator'!$R$9:$BL$115, match($A112,'Internal Staffing Calculator'!$B$9:$B169,0),match(W$5,'Internal Staffing Calculator'!$R$7:$BL$7,0)),"")</f>
        <v/>
      </c>
      <c r="X112" s="699" t="str">
        <f t="array" ref="X112">iferror(index('Internal Staffing Calculator'!$R$9:$BL$115, match($A112,'Internal Staffing Calculator'!$B$9:$B169,0),match(X$5,'Internal Staffing Calculator'!$R$7:$BL$7,0)),"")</f>
        <v/>
      </c>
      <c r="Y112" s="699" t="str">
        <f t="array" ref="Y112">iferror(index('Internal Staffing Calculator'!$R$9:$BL$115, match($A112,'Internal Staffing Calculator'!$B$9:$B169,0),match(Y$5,'Internal Staffing Calculator'!$R$7:$BL$7,0)),"")</f>
        <v/>
      </c>
      <c r="Z112" s="699" t="str">
        <f t="array" ref="Z112">iferror(index('Internal Staffing Calculator'!$R$9:$BL$115, match($A112,'Internal Staffing Calculator'!$B$9:$B169,0),match(Z$5,'Internal Staffing Calculator'!$R$7:$BL$7,0)),"")</f>
        <v/>
      </c>
      <c r="AA112" s="699" t="str">
        <f t="array" ref="AA112">iferror(index('Internal Staffing Calculator'!$R$9:$BL$115, match($A112,'Internal Staffing Calculator'!$B$9:$B169,0),match(AA$5,'Internal Staffing Calculator'!$R$7:$BL$7,0)),"")</f>
        <v/>
      </c>
      <c r="AB112" s="699" t="str">
        <f t="array" ref="AB112">iferror(index('Internal Staffing Calculator'!$R$9:$BL$115, match($A112,'Internal Staffing Calculator'!$B$9:$B169,0),match(AB$5,'Internal Staffing Calculator'!$R$7:$BL$7,0)),"")</f>
        <v/>
      </c>
      <c r="AC112" s="699" t="str">
        <f t="array" ref="AC112">iferror(index('Internal Staffing Calculator'!$R$9:$BL$115, match($A112,'Internal Staffing Calculator'!$B$9:$B169,0),match(AC$5,'Internal Staffing Calculator'!$R$7:$BL$7,0)),"")</f>
        <v/>
      </c>
      <c r="AD112" s="699" t="str">
        <f t="array" ref="AD112">iferror(index('Internal Staffing Calculator'!$R$9:$BL$115, match($A112,'Internal Staffing Calculator'!$B$9:$B169,0),match(AD$5,'Internal Staffing Calculator'!$R$7:$BL$7,0)),"")</f>
        <v/>
      </c>
      <c r="AE112" s="699" t="str">
        <f t="array" ref="AE112">iferror(index('Internal Staffing Calculator'!$R$9:$BL$115, match($A112,'Internal Staffing Calculator'!$B$9:$B169,0),match(AE$5,'Internal Staffing Calculator'!$R$7:$BL$7,0)),"")</f>
        <v/>
      </c>
      <c r="AF112" s="699" t="str">
        <f t="array" ref="AF112">iferror(index('Internal Staffing Calculator'!$R$9:$BL$115, match($A112,'Internal Staffing Calculator'!$B$9:$B169,0),match(AF$5,'Internal Staffing Calculator'!$R$7:$BL$7,0)),"")</f>
        <v/>
      </c>
      <c r="AG112" s="699" t="str">
        <f t="array" ref="AG112">iferror(index('Internal Staffing Calculator'!$R$9:$BL$115, match($A112,'Internal Staffing Calculator'!$B$9:$B169,0),match(AG$5,'Internal Staffing Calculator'!$R$7:$BL$7,0)),"")</f>
        <v/>
      </c>
      <c r="AH112" s="699" t="str">
        <f t="array" ref="AH112">iferror(index('Internal Staffing Calculator'!$R$9:$BL$115, match($A112,'Internal Staffing Calculator'!$B$9:$B169,0),match(AH$5,'Internal Staffing Calculator'!$R$7:$BL$7,0)),"")</f>
        <v/>
      </c>
      <c r="AI112" s="699" t="str">
        <f t="array" ref="AI112">iferror(index('Internal Staffing Calculator'!$R$9:$BL$115, match($A112,'Internal Staffing Calculator'!$B$9:$B169,0),match(AI$5,'Internal Staffing Calculator'!$R$7:$BL$7,0)),"")</f>
        <v/>
      </c>
      <c r="AJ112" s="699" t="str">
        <f t="array" ref="AJ112">iferror(index('Internal Staffing Calculator'!$R$9:$BL$115, match($A112,'Internal Staffing Calculator'!$B$9:$B169,0),match(AJ$5,'Internal Staffing Calculator'!$R$7:$BL$7,0)),"")</f>
        <v/>
      </c>
      <c r="AK112" s="699" t="str">
        <f t="array" ref="AK112">iferror(index('Internal Staffing Calculator'!$R$9:$BL$115, match($A112,'Internal Staffing Calculator'!$B$9:$B169,0),match(AK$5,'Internal Staffing Calculator'!$R$7:$BL$7,0)),"")</f>
        <v/>
      </c>
      <c r="AL112" s="699" t="str">
        <f t="array" ref="AL112">iferror(index('Internal Staffing Calculator'!$R$9:$BL$115, match($A112,'Internal Staffing Calculator'!$B$9:$B169,0),match(AL$5,'Internal Staffing Calculator'!$R$7:$BL$7,0)),"")</f>
        <v/>
      </c>
      <c r="AM112" s="699" t="str">
        <f t="array" ref="AM112">iferror(index('Internal Staffing Calculator'!$R$9:$BL$115, match($A112,'Internal Staffing Calculator'!$B$9:$B169,0),match(AM$5,'Internal Staffing Calculator'!$R$7:$BL$7,0)),"")</f>
        <v/>
      </c>
      <c r="AN112" s="699" t="str">
        <f t="array" ref="AN112">iferror(index('Internal Staffing Calculator'!$R$9:$BL$115, match($A112,'Internal Staffing Calculator'!$B$9:$B169,0),match(AN$5,'Internal Staffing Calculator'!$R$7:$BL$7,0)),"")</f>
        <v/>
      </c>
      <c r="AO112" s="699" t="str">
        <f t="array" ref="AO112">iferror(index('Internal Staffing Calculator'!$R$9:$BL$115, match($A112,'Internal Staffing Calculator'!$B$9:$B169,0),match(AO$5,'Internal Staffing Calculator'!$R$7:$BL$7,0)),"")</f>
        <v/>
      </c>
      <c r="AP112" s="699" t="str">
        <f t="array" ref="AP112">iferror(index('Internal Staffing Calculator'!$R$9:$BL$115, match($A112,'Internal Staffing Calculator'!$B$9:$B169,0),match(AP$5,'Internal Staffing Calculator'!$R$7:$BL$7,0)),"")</f>
        <v/>
      </c>
      <c r="AQ112" s="699" t="str">
        <f t="array" ref="AQ112">iferror(index('Internal Staffing Calculator'!$R$9:$BL$115, match($A112,'Internal Staffing Calculator'!$B$9:$B169,0),match(AQ$5,'Internal Staffing Calculator'!$R$7:$BL$7,0)),"")</f>
        <v/>
      </c>
      <c r="AR112" s="699" t="str">
        <f t="array" ref="AR112">iferror(index('Internal Staffing Calculator'!$R$9:$BL$115, match($A112,'Internal Staffing Calculator'!$B$9:$B169,0),match(AR$5,'Internal Staffing Calculator'!$R$7:$BL$7,0)),"")</f>
        <v/>
      </c>
      <c r="AS112" s="699" t="str">
        <f t="array" ref="AS112">iferror(index('Internal Staffing Calculator'!$R$9:$BL$115, match($A112,'Internal Staffing Calculator'!$B$9:$B169,0),match(AS$5,'Internal Staffing Calculator'!$R$7:$BL$7,0)),"")</f>
        <v/>
      </c>
      <c r="AT112" s="699" t="str">
        <f t="array" ref="AT112">iferror(index('Internal Staffing Calculator'!$R$9:$BL$115, match($A112,'Internal Staffing Calculator'!$B$9:$B169,0),match(AT$5,'Internal Staffing Calculator'!$R$7:$BL$7,0)),"")</f>
        <v/>
      </c>
      <c r="AU112" s="699" t="str">
        <f t="array" ref="AU112">iferror(index('Internal Staffing Calculator'!$R$9:$BL$115, match($A112,'Internal Staffing Calculator'!$B$9:$B169,0),match(AU$5,'Internal Staffing Calculator'!$R$7:$BL$7,0)),"")</f>
        <v/>
      </c>
      <c r="AV112" s="699" t="str">
        <f t="array" ref="AV112">iferror(index('Internal Staffing Calculator'!$R$9:$BL$115, match($A112,'Internal Staffing Calculator'!$B$9:$B169,0),match(AV$5,'Internal Staffing Calculator'!$R$7:$BL$7,0)),"")</f>
        <v/>
      </c>
      <c r="AW112" s="699" t="str">
        <f t="array" ref="AW112">iferror(index('Internal Staffing Calculator'!$R$9:$BL$115, match($A112,'Internal Staffing Calculator'!$B$9:$B169,0),match(AW$5,'Internal Staffing Calculator'!$R$7:$BL$7,0)),"")</f>
        <v/>
      </c>
      <c r="AX112" s="699" t="str">
        <f t="array" ref="AX112">iferror(index('Internal Staffing Calculator'!$R$9:$BL$115, match($A112,'Internal Staffing Calculator'!$B$9:$B169,0),match(AX$5,'Internal Staffing Calculator'!$R$7:$BL$7,0)),"")</f>
        <v/>
      </c>
      <c r="AY112" s="699" t="str">
        <f t="array" ref="AY112">iferror(index('Internal Staffing Calculator'!$R$9:$BL$115, match($A112,'Internal Staffing Calculator'!$B$9:$B169,0),match(AY$5,'Internal Staffing Calculator'!$R$7:$BL$7,0)),"")</f>
        <v/>
      </c>
      <c r="AZ112" s="699" t="str">
        <f t="array" ref="AZ112">iferror(index('Internal Staffing Calculator'!$R$9:$BL$115, match($A112,'Internal Staffing Calculator'!$B$9:$B169,0),match(AZ$5,'Internal Staffing Calculator'!$R$7:$BL$7,0)),"")</f>
        <v/>
      </c>
      <c r="BA112" s="699" t="str">
        <f t="array" ref="BA112">iferror(index('Internal Staffing Calculator'!$R$9:$BL$115, match($A112,'Internal Staffing Calculator'!$B$9:$B169,0),match(BA$5,'Internal Staffing Calculator'!$R$7:$BL$7,0)),"")</f>
        <v/>
      </c>
    </row>
    <row r="113">
      <c r="A113" s="818"/>
      <c r="B113" s="812" t="str">
        <f t="array" ref="B113">iferror(index('Internal Staffing Calculator'!P:P,match(A113,'Internal Staffing Calculator'!B:B,0)),"")</f>
        <v/>
      </c>
      <c r="C113" s="813" t="str">
        <f t="array" ref="C113">iferror(index('Internal Staffing Calculator'!BM:BM,match(A113,'Internal Staffing Calculator'!B:B,0)),"")</f>
        <v/>
      </c>
      <c r="D113" s="814" t="str">
        <f t="array" ref="D113">iferror(index('Internal Staffing Calculator'!F:F,match(A113,'Internal Staffing Calculator'!B:B,0)),"")</f>
        <v/>
      </c>
      <c r="E113" s="815">
        <f t="shared" si="4"/>
        <v>0</v>
      </c>
      <c r="F113" s="615"/>
      <c r="G113" s="699" t="str">
        <f t="array" ref="G113">iferror(index('Internal Staffing Calculator'!$R$9:$BL$115, match($A113,'Internal Staffing Calculator'!$B$9:$B169,0),match(G$5,'Internal Staffing Calculator'!$R$7:$BL$7,0)),"")</f>
        <v/>
      </c>
      <c r="H113" s="699" t="str">
        <f t="array" ref="H113">iferror(index('Internal Staffing Calculator'!$R$9:$BL$115, match($A113,'Internal Staffing Calculator'!$B$9:$B169,0),match(H$5,'Internal Staffing Calculator'!$R$7:$BL$7,0)),"")</f>
        <v/>
      </c>
      <c r="I113" s="699" t="str">
        <f t="array" ref="I113">iferror(index('Internal Staffing Calculator'!$R$9:$BL$115, match($A113,'Internal Staffing Calculator'!$B$9:$B169,0),match(I$5,'Internal Staffing Calculator'!$R$7:$BL$7,0)),"")</f>
        <v/>
      </c>
      <c r="J113" s="699" t="str">
        <f t="array" ref="J113">iferror(index('Internal Staffing Calculator'!$R$9:$BL$115, match($A113,'Internal Staffing Calculator'!$B$9:$B169,0),match(J$5,'Internal Staffing Calculator'!$R$7:$BL$7,0)),"")</f>
        <v/>
      </c>
      <c r="K113" s="699" t="str">
        <f t="array" ref="K113">iferror(index('Internal Staffing Calculator'!$R$9:$BL$115, match($A113,'Internal Staffing Calculator'!$B$9:$B169,0),match(K$5,'Internal Staffing Calculator'!$R$7:$BL$7,0)),"")</f>
        <v/>
      </c>
      <c r="L113" s="699" t="str">
        <f t="array" ref="L113">iferror(index('Internal Staffing Calculator'!$R$9:$BL$115, match($A113,'Internal Staffing Calculator'!$B$9:$B169,0),match(L$5,'Internal Staffing Calculator'!$R$7:$BL$7,0)),"")</f>
        <v/>
      </c>
      <c r="M113" s="699" t="str">
        <f t="array" ref="M113">iferror(index('Internal Staffing Calculator'!$R$9:$BL$115, match($A113,'Internal Staffing Calculator'!$B$9:$B169,0),match(M$5,'Internal Staffing Calculator'!$R$7:$BL$7,0)),"")</f>
        <v/>
      </c>
      <c r="N113" s="699" t="str">
        <f t="array" ref="N113">iferror(index('Internal Staffing Calculator'!$R$9:$BL$115, match($A113,'Internal Staffing Calculator'!$B$9:$B169,0),match(N$5,'Internal Staffing Calculator'!$R$7:$BL$7,0)),"")</f>
        <v/>
      </c>
      <c r="O113" s="699" t="str">
        <f t="array" ref="O113">iferror(index('Internal Staffing Calculator'!$R$9:$BL$115, match($A113,'Internal Staffing Calculator'!$B$9:$B169,0),match(O$5,'Internal Staffing Calculator'!$R$7:$BL$7,0)),"")</f>
        <v/>
      </c>
      <c r="P113" s="699" t="str">
        <f t="array" ref="P113">iferror(index('Internal Staffing Calculator'!$R$9:$BL$115, match($A113,'Internal Staffing Calculator'!$B$9:$B169,0),match(P$5,'Internal Staffing Calculator'!$R$7:$BL$7,0)),"")</f>
        <v/>
      </c>
      <c r="Q113" s="699" t="str">
        <f t="array" ref="Q113">iferror(index('Internal Staffing Calculator'!$R$9:$BL$115, match($A113,'Internal Staffing Calculator'!$B$9:$B169,0),match(Q$5,'Internal Staffing Calculator'!$R$7:$BL$7,0)),"")</f>
        <v/>
      </c>
      <c r="R113" s="699" t="str">
        <f t="array" ref="R113">iferror(index('Internal Staffing Calculator'!$R$9:$BL$115, match($A113,'Internal Staffing Calculator'!$B$9:$B169,0),match(R$5,'Internal Staffing Calculator'!$R$7:$BL$7,0)),"")</f>
        <v/>
      </c>
      <c r="S113" s="699" t="str">
        <f t="array" ref="S113">iferror(index('Internal Staffing Calculator'!$R$9:$BL$115, match($A113,'Internal Staffing Calculator'!$B$9:$B169,0),match(S$5,'Internal Staffing Calculator'!$R$7:$BL$7,0)),"")</f>
        <v/>
      </c>
      <c r="T113" s="699" t="str">
        <f t="array" ref="T113">iferror(index('Internal Staffing Calculator'!$R$9:$BL$115, match($A113,'Internal Staffing Calculator'!$B$9:$B169,0),match(T$5,'Internal Staffing Calculator'!$R$7:$BL$7,0)),"")</f>
        <v/>
      </c>
      <c r="U113" s="699" t="str">
        <f t="array" ref="U113">iferror(index('Internal Staffing Calculator'!$R$9:$BL$115, match($A113,'Internal Staffing Calculator'!$B$9:$B169,0),match(U$5,'Internal Staffing Calculator'!$R$7:$BL$7,0)),"")</f>
        <v/>
      </c>
      <c r="V113" s="699" t="str">
        <f t="array" ref="V113">iferror(index('Internal Staffing Calculator'!$R$9:$BL$115, match($A113,'Internal Staffing Calculator'!$B$9:$B169,0),match(V$5,'Internal Staffing Calculator'!$R$7:$BL$7,0)),"")</f>
        <v/>
      </c>
      <c r="W113" s="699" t="str">
        <f t="array" ref="W113">iferror(index('Internal Staffing Calculator'!$R$9:$BL$115, match($A113,'Internal Staffing Calculator'!$B$9:$B169,0),match(W$5,'Internal Staffing Calculator'!$R$7:$BL$7,0)),"")</f>
        <v/>
      </c>
      <c r="X113" s="699" t="str">
        <f t="array" ref="X113">iferror(index('Internal Staffing Calculator'!$R$9:$BL$115, match($A113,'Internal Staffing Calculator'!$B$9:$B169,0),match(X$5,'Internal Staffing Calculator'!$R$7:$BL$7,0)),"")</f>
        <v/>
      </c>
      <c r="Y113" s="699" t="str">
        <f t="array" ref="Y113">iferror(index('Internal Staffing Calculator'!$R$9:$BL$115, match($A113,'Internal Staffing Calculator'!$B$9:$B169,0),match(Y$5,'Internal Staffing Calculator'!$R$7:$BL$7,0)),"")</f>
        <v/>
      </c>
      <c r="Z113" s="699" t="str">
        <f t="array" ref="Z113">iferror(index('Internal Staffing Calculator'!$R$9:$BL$115, match($A113,'Internal Staffing Calculator'!$B$9:$B169,0),match(Z$5,'Internal Staffing Calculator'!$R$7:$BL$7,0)),"")</f>
        <v/>
      </c>
      <c r="AA113" s="699" t="str">
        <f t="array" ref="AA113">iferror(index('Internal Staffing Calculator'!$R$9:$BL$115, match($A113,'Internal Staffing Calculator'!$B$9:$B169,0),match(AA$5,'Internal Staffing Calculator'!$R$7:$BL$7,0)),"")</f>
        <v/>
      </c>
      <c r="AB113" s="699" t="str">
        <f t="array" ref="AB113">iferror(index('Internal Staffing Calculator'!$R$9:$BL$115, match($A113,'Internal Staffing Calculator'!$B$9:$B169,0),match(AB$5,'Internal Staffing Calculator'!$R$7:$BL$7,0)),"")</f>
        <v/>
      </c>
      <c r="AC113" s="699" t="str">
        <f t="array" ref="AC113">iferror(index('Internal Staffing Calculator'!$R$9:$BL$115, match($A113,'Internal Staffing Calculator'!$B$9:$B169,0),match(AC$5,'Internal Staffing Calculator'!$R$7:$BL$7,0)),"")</f>
        <v/>
      </c>
      <c r="AD113" s="699" t="str">
        <f t="array" ref="AD113">iferror(index('Internal Staffing Calculator'!$R$9:$BL$115, match($A113,'Internal Staffing Calculator'!$B$9:$B169,0),match(AD$5,'Internal Staffing Calculator'!$R$7:$BL$7,0)),"")</f>
        <v/>
      </c>
      <c r="AE113" s="699" t="str">
        <f t="array" ref="AE113">iferror(index('Internal Staffing Calculator'!$R$9:$BL$115, match($A113,'Internal Staffing Calculator'!$B$9:$B169,0),match(AE$5,'Internal Staffing Calculator'!$R$7:$BL$7,0)),"")</f>
        <v/>
      </c>
      <c r="AF113" s="699" t="str">
        <f t="array" ref="AF113">iferror(index('Internal Staffing Calculator'!$R$9:$BL$115, match($A113,'Internal Staffing Calculator'!$B$9:$B169,0),match(AF$5,'Internal Staffing Calculator'!$R$7:$BL$7,0)),"")</f>
        <v/>
      </c>
      <c r="AG113" s="699" t="str">
        <f t="array" ref="AG113">iferror(index('Internal Staffing Calculator'!$R$9:$BL$115, match($A113,'Internal Staffing Calculator'!$B$9:$B169,0),match(AG$5,'Internal Staffing Calculator'!$R$7:$BL$7,0)),"")</f>
        <v/>
      </c>
      <c r="AH113" s="699" t="str">
        <f t="array" ref="AH113">iferror(index('Internal Staffing Calculator'!$R$9:$BL$115, match($A113,'Internal Staffing Calculator'!$B$9:$B169,0),match(AH$5,'Internal Staffing Calculator'!$R$7:$BL$7,0)),"")</f>
        <v/>
      </c>
      <c r="AI113" s="699" t="str">
        <f t="array" ref="AI113">iferror(index('Internal Staffing Calculator'!$R$9:$BL$115, match($A113,'Internal Staffing Calculator'!$B$9:$B169,0),match(AI$5,'Internal Staffing Calculator'!$R$7:$BL$7,0)),"")</f>
        <v/>
      </c>
      <c r="AJ113" s="699" t="str">
        <f t="array" ref="AJ113">iferror(index('Internal Staffing Calculator'!$R$9:$BL$115, match($A113,'Internal Staffing Calculator'!$B$9:$B169,0),match(AJ$5,'Internal Staffing Calculator'!$R$7:$BL$7,0)),"")</f>
        <v/>
      </c>
      <c r="AK113" s="699" t="str">
        <f t="array" ref="AK113">iferror(index('Internal Staffing Calculator'!$R$9:$BL$115, match($A113,'Internal Staffing Calculator'!$B$9:$B169,0),match(AK$5,'Internal Staffing Calculator'!$R$7:$BL$7,0)),"")</f>
        <v/>
      </c>
      <c r="AL113" s="699" t="str">
        <f t="array" ref="AL113">iferror(index('Internal Staffing Calculator'!$R$9:$BL$115, match($A113,'Internal Staffing Calculator'!$B$9:$B169,0),match(AL$5,'Internal Staffing Calculator'!$R$7:$BL$7,0)),"")</f>
        <v/>
      </c>
      <c r="AM113" s="699" t="str">
        <f t="array" ref="AM113">iferror(index('Internal Staffing Calculator'!$R$9:$BL$115, match($A113,'Internal Staffing Calculator'!$B$9:$B169,0),match(AM$5,'Internal Staffing Calculator'!$R$7:$BL$7,0)),"")</f>
        <v/>
      </c>
      <c r="AN113" s="699" t="str">
        <f t="array" ref="AN113">iferror(index('Internal Staffing Calculator'!$R$9:$BL$115, match($A113,'Internal Staffing Calculator'!$B$9:$B169,0),match(AN$5,'Internal Staffing Calculator'!$R$7:$BL$7,0)),"")</f>
        <v/>
      </c>
      <c r="AO113" s="699" t="str">
        <f t="array" ref="AO113">iferror(index('Internal Staffing Calculator'!$R$9:$BL$115, match($A113,'Internal Staffing Calculator'!$B$9:$B169,0),match(AO$5,'Internal Staffing Calculator'!$R$7:$BL$7,0)),"")</f>
        <v/>
      </c>
      <c r="AP113" s="699" t="str">
        <f t="array" ref="AP113">iferror(index('Internal Staffing Calculator'!$R$9:$BL$115, match($A113,'Internal Staffing Calculator'!$B$9:$B169,0),match(AP$5,'Internal Staffing Calculator'!$R$7:$BL$7,0)),"")</f>
        <v/>
      </c>
      <c r="AQ113" s="699" t="str">
        <f t="array" ref="AQ113">iferror(index('Internal Staffing Calculator'!$R$9:$BL$115, match($A113,'Internal Staffing Calculator'!$B$9:$B169,0),match(AQ$5,'Internal Staffing Calculator'!$R$7:$BL$7,0)),"")</f>
        <v/>
      </c>
      <c r="AR113" s="699" t="str">
        <f t="array" ref="AR113">iferror(index('Internal Staffing Calculator'!$R$9:$BL$115, match($A113,'Internal Staffing Calculator'!$B$9:$B169,0),match(AR$5,'Internal Staffing Calculator'!$R$7:$BL$7,0)),"")</f>
        <v/>
      </c>
      <c r="AS113" s="699" t="str">
        <f t="array" ref="AS113">iferror(index('Internal Staffing Calculator'!$R$9:$BL$115, match($A113,'Internal Staffing Calculator'!$B$9:$B169,0),match(AS$5,'Internal Staffing Calculator'!$R$7:$BL$7,0)),"")</f>
        <v/>
      </c>
      <c r="AT113" s="699" t="str">
        <f t="array" ref="AT113">iferror(index('Internal Staffing Calculator'!$R$9:$BL$115, match($A113,'Internal Staffing Calculator'!$B$9:$B169,0),match(AT$5,'Internal Staffing Calculator'!$R$7:$BL$7,0)),"")</f>
        <v/>
      </c>
      <c r="AU113" s="699" t="str">
        <f t="array" ref="AU113">iferror(index('Internal Staffing Calculator'!$R$9:$BL$115, match($A113,'Internal Staffing Calculator'!$B$9:$B169,0),match(AU$5,'Internal Staffing Calculator'!$R$7:$BL$7,0)),"")</f>
        <v/>
      </c>
      <c r="AV113" s="699" t="str">
        <f t="array" ref="AV113">iferror(index('Internal Staffing Calculator'!$R$9:$BL$115, match($A113,'Internal Staffing Calculator'!$B$9:$B169,0),match(AV$5,'Internal Staffing Calculator'!$R$7:$BL$7,0)),"")</f>
        <v/>
      </c>
      <c r="AW113" s="699" t="str">
        <f t="array" ref="AW113">iferror(index('Internal Staffing Calculator'!$R$9:$BL$115, match($A113,'Internal Staffing Calculator'!$B$9:$B169,0),match(AW$5,'Internal Staffing Calculator'!$R$7:$BL$7,0)),"")</f>
        <v/>
      </c>
      <c r="AX113" s="699" t="str">
        <f t="array" ref="AX113">iferror(index('Internal Staffing Calculator'!$R$9:$BL$115, match($A113,'Internal Staffing Calculator'!$B$9:$B169,0),match(AX$5,'Internal Staffing Calculator'!$R$7:$BL$7,0)),"")</f>
        <v/>
      </c>
      <c r="AY113" s="699" t="str">
        <f t="array" ref="AY113">iferror(index('Internal Staffing Calculator'!$R$9:$BL$115, match($A113,'Internal Staffing Calculator'!$B$9:$B169,0),match(AY$5,'Internal Staffing Calculator'!$R$7:$BL$7,0)),"")</f>
        <v/>
      </c>
      <c r="AZ113" s="699" t="str">
        <f t="array" ref="AZ113">iferror(index('Internal Staffing Calculator'!$R$9:$BL$115, match($A113,'Internal Staffing Calculator'!$B$9:$B169,0),match(AZ$5,'Internal Staffing Calculator'!$R$7:$BL$7,0)),"")</f>
        <v/>
      </c>
      <c r="BA113" s="699" t="str">
        <f t="array" ref="BA113">iferror(index('Internal Staffing Calculator'!$R$9:$BL$115, match($A113,'Internal Staffing Calculator'!$B$9:$B169,0),match(BA$5,'Internal Staffing Calculator'!$R$7:$BL$7,0)),"")</f>
        <v/>
      </c>
    </row>
    <row r="114">
      <c r="A114" s="818"/>
      <c r="B114" s="812" t="str">
        <f t="array" ref="B114">iferror(index('Internal Staffing Calculator'!P:P,match(A114,'Internal Staffing Calculator'!B:B,0)),"")</f>
        <v/>
      </c>
      <c r="C114" s="813" t="str">
        <f t="array" ref="C114">iferror(index('Internal Staffing Calculator'!BM:BM,match(A114,'Internal Staffing Calculator'!B:B,0)),"")</f>
        <v/>
      </c>
      <c r="D114" s="814" t="str">
        <f t="array" ref="D114">iferror(index('Internal Staffing Calculator'!F:F,match(A114,'Internal Staffing Calculator'!B:B,0)),"")</f>
        <v/>
      </c>
      <c r="E114" s="815">
        <f t="shared" si="4"/>
        <v>0</v>
      </c>
      <c r="F114" s="615"/>
      <c r="G114" s="699" t="str">
        <f t="array" ref="G114">iferror(index('Internal Staffing Calculator'!$R$9:$BL$115, match($A114,'Internal Staffing Calculator'!$B$9:$B169,0),match(G$5,'Internal Staffing Calculator'!$R$7:$BL$7,0)),"")</f>
        <v/>
      </c>
      <c r="H114" s="699" t="str">
        <f t="array" ref="H114">iferror(index('Internal Staffing Calculator'!$R$9:$BL$115, match($A114,'Internal Staffing Calculator'!$B$9:$B169,0),match(H$5,'Internal Staffing Calculator'!$R$7:$BL$7,0)),"")</f>
        <v/>
      </c>
      <c r="I114" s="699" t="str">
        <f t="array" ref="I114">iferror(index('Internal Staffing Calculator'!$R$9:$BL$115, match($A114,'Internal Staffing Calculator'!$B$9:$B169,0),match(I$5,'Internal Staffing Calculator'!$R$7:$BL$7,0)),"")</f>
        <v/>
      </c>
      <c r="J114" s="699" t="str">
        <f t="array" ref="J114">iferror(index('Internal Staffing Calculator'!$R$9:$BL$115, match($A114,'Internal Staffing Calculator'!$B$9:$B169,0),match(J$5,'Internal Staffing Calculator'!$R$7:$BL$7,0)),"")</f>
        <v/>
      </c>
      <c r="K114" s="699" t="str">
        <f t="array" ref="K114">iferror(index('Internal Staffing Calculator'!$R$9:$BL$115, match($A114,'Internal Staffing Calculator'!$B$9:$B169,0),match(K$5,'Internal Staffing Calculator'!$R$7:$BL$7,0)),"")</f>
        <v/>
      </c>
      <c r="L114" s="699" t="str">
        <f t="array" ref="L114">iferror(index('Internal Staffing Calculator'!$R$9:$BL$115, match($A114,'Internal Staffing Calculator'!$B$9:$B169,0),match(L$5,'Internal Staffing Calculator'!$R$7:$BL$7,0)),"")</f>
        <v/>
      </c>
      <c r="M114" s="699" t="str">
        <f t="array" ref="M114">iferror(index('Internal Staffing Calculator'!$R$9:$BL$115, match($A114,'Internal Staffing Calculator'!$B$9:$B169,0),match(M$5,'Internal Staffing Calculator'!$R$7:$BL$7,0)),"")</f>
        <v/>
      </c>
      <c r="N114" s="699" t="str">
        <f t="array" ref="N114">iferror(index('Internal Staffing Calculator'!$R$9:$BL$115, match($A114,'Internal Staffing Calculator'!$B$9:$B169,0),match(N$5,'Internal Staffing Calculator'!$R$7:$BL$7,0)),"")</f>
        <v/>
      </c>
      <c r="O114" s="699" t="str">
        <f t="array" ref="O114">iferror(index('Internal Staffing Calculator'!$R$9:$BL$115, match($A114,'Internal Staffing Calculator'!$B$9:$B169,0),match(O$5,'Internal Staffing Calculator'!$R$7:$BL$7,0)),"")</f>
        <v/>
      </c>
      <c r="P114" s="699" t="str">
        <f t="array" ref="P114">iferror(index('Internal Staffing Calculator'!$R$9:$BL$115, match($A114,'Internal Staffing Calculator'!$B$9:$B169,0),match(P$5,'Internal Staffing Calculator'!$R$7:$BL$7,0)),"")</f>
        <v/>
      </c>
      <c r="Q114" s="699" t="str">
        <f t="array" ref="Q114">iferror(index('Internal Staffing Calculator'!$R$9:$BL$115, match($A114,'Internal Staffing Calculator'!$B$9:$B169,0),match(Q$5,'Internal Staffing Calculator'!$R$7:$BL$7,0)),"")</f>
        <v/>
      </c>
      <c r="R114" s="699" t="str">
        <f t="array" ref="R114">iferror(index('Internal Staffing Calculator'!$R$9:$BL$115, match($A114,'Internal Staffing Calculator'!$B$9:$B169,0),match(R$5,'Internal Staffing Calculator'!$R$7:$BL$7,0)),"")</f>
        <v/>
      </c>
      <c r="S114" s="699" t="str">
        <f t="array" ref="S114">iferror(index('Internal Staffing Calculator'!$R$9:$BL$115, match($A114,'Internal Staffing Calculator'!$B$9:$B169,0),match(S$5,'Internal Staffing Calculator'!$R$7:$BL$7,0)),"")</f>
        <v/>
      </c>
      <c r="T114" s="699" t="str">
        <f t="array" ref="T114">iferror(index('Internal Staffing Calculator'!$R$9:$BL$115, match($A114,'Internal Staffing Calculator'!$B$9:$B169,0),match(T$5,'Internal Staffing Calculator'!$R$7:$BL$7,0)),"")</f>
        <v/>
      </c>
      <c r="U114" s="699" t="str">
        <f t="array" ref="U114">iferror(index('Internal Staffing Calculator'!$R$9:$BL$115, match($A114,'Internal Staffing Calculator'!$B$9:$B169,0),match(U$5,'Internal Staffing Calculator'!$R$7:$BL$7,0)),"")</f>
        <v/>
      </c>
      <c r="V114" s="699" t="str">
        <f t="array" ref="V114">iferror(index('Internal Staffing Calculator'!$R$9:$BL$115, match($A114,'Internal Staffing Calculator'!$B$9:$B169,0),match(V$5,'Internal Staffing Calculator'!$R$7:$BL$7,0)),"")</f>
        <v/>
      </c>
      <c r="W114" s="699" t="str">
        <f t="array" ref="W114">iferror(index('Internal Staffing Calculator'!$R$9:$BL$115, match($A114,'Internal Staffing Calculator'!$B$9:$B169,0),match(W$5,'Internal Staffing Calculator'!$R$7:$BL$7,0)),"")</f>
        <v/>
      </c>
      <c r="X114" s="699" t="str">
        <f t="array" ref="X114">iferror(index('Internal Staffing Calculator'!$R$9:$BL$115, match($A114,'Internal Staffing Calculator'!$B$9:$B169,0),match(X$5,'Internal Staffing Calculator'!$R$7:$BL$7,0)),"")</f>
        <v/>
      </c>
      <c r="Y114" s="699" t="str">
        <f t="array" ref="Y114">iferror(index('Internal Staffing Calculator'!$R$9:$BL$115, match($A114,'Internal Staffing Calculator'!$B$9:$B169,0),match(Y$5,'Internal Staffing Calculator'!$R$7:$BL$7,0)),"")</f>
        <v/>
      </c>
      <c r="Z114" s="699" t="str">
        <f t="array" ref="Z114">iferror(index('Internal Staffing Calculator'!$R$9:$BL$115, match($A114,'Internal Staffing Calculator'!$B$9:$B169,0),match(Z$5,'Internal Staffing Calculator'!$R$7:$BL$7,0)),"")</f>
        <v/>
      </c>
      <c r="AA114" s="699" t="str">
        <f t="array" ref="AA114">iferror(index('Internal Staffing Calculator'!$R$9:$BL$115, match($A114,'Internal Staffing Calculator'!$B$9:$B169,0),match(AA$5,'Internal Staffing Calculator'!$R$7:$BL$7,0)),"")</f>
        <v/>
      </c>
      <c r="AB114" s="699" t="str">
        <f t="array" ref="AB114">iferror(index('Internal Staffing Calculator'!$R$9:$BL$115, match($A114,'Internal Staffing Calculator'!$B$9:$B169,0),match(AB$5,'Internal Staffing Calculator'!$R$7:$BL$7,0)),"")</f>
        <v/>
      </c>
      <c r="AC114" s="699" t="str">
        <f t="array" ref="AC114">iferror(index('Internal Staffing Calculator'!$R$9:$BL$115, match($A114,'Internal Staffing Calculator'!$B$9:$B169,0),match(AC$5,'Internal Staffing Calculator'!$R$7:$BL$7,0)),"")</f>
        <v/>
      </c>
      <c r="AD114" s="699" t="str">
        <f t="array" ref="AD114">iferror(index('Internal Staffing Calculator'!$R$9:$BL$115, match($A114,'Internal Staffing Calculator'!$B$9:$B169,0),match(AD$5,'Internal Staffing Calculator'!$R$7:$BL$7,0)),"")</f>
        <v/>
      </c>
      <c r="AE114" s="699" t="str">
        <f t="array" ref="AE114">iferror(index('Internal Staffing Calculator'!$R$9:$BL$115, match($A114,'Internal Staffing Calculator'!$B$9:$B169,0),match(AE$5,'Internal Staffing Calculator'!$R$7:$BL$7,0)),"")</f>
        <v/>
      </c>
      <c r="AF114" s="699" t="str">
        <f t="array" ref="AF114">iferror(index('Internal Staffing Calculator'!$R$9:$BL$115, match($A114,'Internal Staffing Calculator'!$B$9:$B169,0),match(AF$5,'Internal Staffing Calculator'!$R$7:$BL$7,0)),"")</f>
        <v/>
      </c>
      <c r="AG114" s="699" t="str">
        <f t="array" ref="AG114">iferror(index('Internal Staffing Calculator'!$R$9:$BL$115, match($A114,'Internal Staffing Calculator'!$B$9:$B169,0),match(AG$5,'Internal Staffing Calculator'!$R$7:$BL$7,0)),"")</f>
        <v/>
      </c>
      <c r="AH114" s="699" t="str">
        <f t="array" ref="AH114">iferror(index('Internal Staffing Calculator'!$R$9:$BL$115, match($A114,'Internal Staffing Calculator'!$B$9:$B169,0),match(AH$5,'Internal Staffing Calculator'!$R$7:$BL$7,0)),"")</f>
        <v/>
      </c>
      <c r="AI114" s="699" t="str">
        <f t="array" ref="AI114">iferror(index('Internal Staffing Calculator'!$R$9:$BL$115, match($A114,'Internal Staffing Calculator'!$B$9:$B169,0),match(AI$5,'Internal Staffing Calculator'!$R$7:$BL$7,0)),"")</f>
        <v/>
      </c>
      <c r="AJ114" s="699" t="str">
        <f t="array" ref="AJ114">iferror(index('Internal Staffing Calculator'!$R$9:$BL$115, match($A114,'Internal Staffing Calculator'!$B$9:$B169,0),match(AJ$5,'Internal Staffing Calculator'!$R$7:$BL$7,0)),"")</f>
        <v/>
      </c>
      <c r="AK114" s="699" t="str">
        <f t="array" ref="AK114">iferror(index('Internal Staffing Calculator'!$R$9:$BL$115, match($A114,'Internal Staffing Calculator'!$B$9:$B169,0),match(AK$5,'Internal Staffing Calculator'!$R$7:$BL$7,0)),"")</f>
        <v/>
      </c>
      <c r="AL114" s="699" t="str">
        <f t="array" ref="AL114">iferror(index('Internal Staffing Calculator'!$R$9:$BL$115, match($A114,'Internal Staffing Calculator'!$B$9:$B169,0),match(AL$5,'Internal Staffing Calculator'!$R$7:$BL$7,0)),"")</f>
        <v/>
      </c>
      <c r="AM114" s="699" t="str">
        <f t="array" ref="AM114">iferror(index('Internal Staffing Calculator'!$R$9:$BL$115, match($A114,'Internal Staffing Calculator'!$B$9:$B169,0),match(AM$5,'Internal Staffing Calculator'!$R$7:$BL$7,0)),"")</f>
        <v/>
      </c>
      <c r="AN114" s="699" t="str">
        <f t="array" ref="AN114">iferror(index('Internal Staffing Calculator'!$R$9:$BL$115, match($A114,'Internal Staffing Calculator'!$B$9:$B169,0),match(AN$5,'Internal Staffing Calculator'!$R$7:$BL$7,0)),"")</f>
        <v/>
      </c>
      <c r="AO114" s="699" t="str">
        <f t="array" ref="AO114">iferror(index('Internal Staffing Calculator'!$R$9:$BL$115, match($A114,'Internal Staffing Calculator'!$B$9:$B169,0),match(AO$5,'Internal Staffing Calculator'!$R$7:$BL$7,0)),"")</f>
        <v/>
      </c>
      <c r="AP114" s="699" t="str">
        <f t="array" ref="AP114">iferror(index('Internal Staffing Calculator'!$R$9:$BL$115, match($A114,'Internal Staffing Calculator'!$B$9:$B169,0),match(AP$5,'Internal Staffing Calculator'!$R$7:$BL$7,0)),"")</f>
        <v/>
      </c>
      <c r="AQ114" s="699" t="str">
        <f t="array" ref="AQ114">iferror(index('Internal Staffing Calculator'!$R$9:$BL$115, match($A114,'Internal Staffing Calculator'!$B$9:$B169,0),match(AQ$5,'Internal Staffing Calculator'!$R$7:$BL$7,0)),"")</f>
        <v/>
      </c>
      <c r="AR114" s="699" t="str">
        <f t="array" ref="AR114">iferror(index('Internal Staffing Calculator'!$R$9:$BL$115, match($A114,'Internal Staffing Calculator'!$B$9:$B169,0),match(AR$5,'Internal Staffing Calculator'!$R$7:$BL$7,0)),"")</f>
        <v/>
      </c>
      <c r="AS114" s="699" t="str">
        <f t="array" ref="AS114">iferror(index('Internal Staffing Calculator'!$R$9:$BL$115, match($A114,'Internal Staffing Calculator'!$B$9:$B169,0),match(AS$5,'Internal Staffing Calculator'!$R$7:$BL$7,0)),"")</f>
        <v/>
      </c>
      <c r="AT114" s="699" t="str">
        <f t="array" ref="AT114">iferror(index('Internal Staffing Calculator'!$R$9:$BL$115, match($A114,'Internal Staffing Calculator'!$B$9:$B169,0),match(AT$5,'Internal Staffing Calculator'!$R$7:$BL$7,0)),"")</f>
        <v/>
      </c>
      <c r="AU114" s="699" t="str">
        <f t="array" ref="AU114">iferror(index('Internal Staffing Calculator'!$R$9:$BL$115, match($A114,'Internal Staffing Calculator'!$B$9:$B169,0),match(AU$5,'Internal Staffing Calculator'!$R$7:$BL$7,0)),"")</f>
        <v/>
      </c>
      <c r="AV114" s="699" t="str">
        <f t="array" ref="AV114">iferror(index('Internal Staffing Calculator'!$R$9:$BL$115, match($A114,'Internal Staffing Calculator'!$B$9:$B169,0),match(AV$5,'Internal Staffing Calculator'!$R$7:$BL$7,0)),"")</f>
        <v/>
      </c>
      <c r="AW114" s="699" t="str">
        <f t="array" ref="AW114">iferror(index('Internal Staffing Calculator'!$R$9:$BL$115, match($A114,'Internal Staffing Calculator'!$B$9:$B169,0),match(AW$5,'Internal Staffing Calculator'!$R$7:$BL$7,0)),"")</f>
        <v/>
      </c>
      <c r="AX114" s="699" t="str">
        <f t="array" ref="AX114">iferror(index('Internal Staffing Calculator'!$R$9:$BL$115, match($A114,'Internal Staffing Calculator'!$B$9:$B169,0),match(AX$5,'Internal Staffing Calculator'!$R$7:$BL$7,0)),"")</f>
        <v/>
      </c>
      <c r="AY114" s="699" t="str">
        <f t="array" ref="AY114">iferror(index('Internal Staffing Calculator'!$R$9:$BL$115, match($A114,'Internal Staffing Calculator'!$B$9:$B169,0),match(AY$5,'Internal Staffing Calculator'!$R$7:$BL$7,0)),"")</f>
        <v/>
      </c>
      <c r="AZ114" s="699" t="str">
        <f t="array" ref="AZ114">iferror(index('Internal Staffing Calculator'!$R$9:$BL$115, match($A114,'Internal Staffing Calculator'!$B$9:$B169,0),match(AZ$5,'Internal Staffing Calculator'!$R$7:$BL$7,0)),"")</f>
        <v/>
      </c>
      <c r="BA114" s="699" t="str">
        <f t="array" ref="BA114">iferror(index('Internal Staffing Calculator'!$R$9:$BL$115, match($A114,'Internal Staffing Calculator'!$B$9:$B169,0),match(BA$5,'Internal Staffing Calculator'!$R$7:$BL$7,0)),"")</f>
        <v/>
      </c>
    </row>
    <row r="115">
      <c r="A115" s="818"/>
      <c r="B115" s="812" t="str">
        <f t="array" ref="B115">iferror(index('Internal Staffing Calculator'!P:P,match(A115,'Internal Staffing Calculator'!B:B,0)),"")</f>
        <v/>
      </c>
      <c r="C115" s="813" t="str">
        <f t="array" ref="C115">iferror(index('Internal Staffing Calculator'!BM:BM,match(A115,'Internal Staffing Calculator'!B:B,0)),"")</f>
        <v/>
      </c>
      <c r="D115" s="814" t="str">
        <f t="array" ref="D115">iferror(index('Internal Staffing Calculator'!F:F,match(A115,'Internal Staffing Calculator'!B:B,0)),"")</f>
        <v/>
      </c>
      <c r="E115" s="815">
        <f t="shared" si="4"/>
        <v>0</v>
      </c>
      <c r="F115" s="615"/>
      <c r="G115" s="699" t="str">
        <f t="array" ref="G115">iferror(index('Internal Staffing Calculator'!$R$9:$BL$115, match($A115,'Internal Staffing Calculator'!$B$9:$B169,0),match(G$5,'Internal Staffing Calculator'!$R$7:$BL$7,0)),"")</f>
        <v/>
      </c>
      <c r="H115" s="699" t="str">
        <f t="array" ref="H115">iferror(index('Internal Staffing Calculator'!$R$9:$BL$115, match($A115,'Internal Staffing Calculator'!$B$9:$B169,0),match(H$5,'Internal Staffing Calculator'!$R$7:$BL$7,0)),"")</f>
        <v/>
      </c>
      <c r="I115" s="699" t="str">
        <f t="array" ref="I115">iferror(index('Internal Staffing Calculator'!$R$9:$BL$115, match($A115,'Internal Staffing Calculator'!$B$9:$B169,0),match(I$5,'Internal Staffing Calculator'!$R$7:$BL$7,0)),"")</f>
        <v/>
      </c>
      <c r="J115" s="699" t="str">
        <f t="array" ref="J115">iferror(index('Internal Staffing Calculator'!$R$9:$BL$115, match($A115,'Internal Staffing Calculator'!$B$9:$B169,0),match(J$5,'Internal Staffing Calculator'!$R$7:$BL$7,0)),"")</f>
        <v/>
      </c>
      <c r="K115" s="699" t="str">
        <f t="array" ref="K115">iferror(index('Internal Staffing Calculator'!$R$9:$BL$115, match($A115,'Internal Staffing Calculator'!$B$9:$B169,0),match(K$5,'Internal Staffing Calculator'!$R$7:$BL$7,0)),"")</f>
        <v/>
      </c>
      <c r="L115" s="699" t="str">
        <f t="array" ref="L115">iferror(index('Internal Staffing Calculator'!$R$9:$BL$115, match($A115,'Internal Staffing Calculator'!$B$9:$B169,0),match(L$5,'Internal Staffing Calculator'!$R$7:$BL$7,0)),"")</f>
        <v/>
      </c>
      <c r="M115" s="699" t="str">
        <f t="array" ref="M115">iferror(index('Internal Staffing Calculator'!$R$9:$BL$115, match($A115,'Internal Staffing Calculator'!$B$9:$B169,0),match(M$5,'Internal Staffing Calculator'!$R$7:$BL$7,0)),"")</f>
        <v/>
      </c>
      <c r="N115" s="699" t="str">
        <f t="array" ref="N115">iferror(index('Internal Staffing Calculator'!$R$9:$BL$115, match($A115,'Internal Staffing Calculator'!$B$9:$B169,0),match(N$5,'Internal Staffing Calculator'!$R$7:$BL$7,0)),"")</f>
        <v/>
      </c>
      <c r="O115" s="699" t="str">
        <f t="array" ref="O115">iferror(index('Internal Staffing Calculator'!$R$9:$BL$115, match($A115,'Internal Staffing Calculator'!$B$9:$B169,0),match(O$5,'Internal Staffing Calculator'!$R$7:$BL$7,0)),"")</f>
        <v/>
      </c>
      <c r="P115" s="699" t="str">
        <f t="array" ref="P115">iferror(index('Internal Staffing Calculator'!$R$9:$BL$115, match($A115,'Internal Staffing Calculator'!$B$9:$B169,0),match(P$5,'Internal Staffing Calculator'!$R$7:$BL$7,0)),"")</f>
        <v/>
      </c>
      <c r="Q115" s="699" t="str">
        <f t="array" ref="Q115">iferror(index('Internal Staffing Calculator'!$R$9:$BL$115, match($A115,'Internal Staffing Calculator'!$B$9:$B169,0),match(Q$5,'Internal Staffing Calculator'!$R$7:$BL$7,0)),"")</f>
        <v/>
      </c>
      <c r="R115" s="699" t="str">
        <f t="array" ref="R115">iferror(index('Internal Staffing Calculator'!$R$9:$BL$115, match($A115,'Internal Staffing Calculator'!$B$9:$B169,0),match(R$5,'Internal Staffing Calculator'!$R$7:$BL$7,0)),"")</f>
        <v/>
      </c>
      <c r="S115" s="699" t="str">
        <f t="array" ref="S115">iferror(index('Internal Staffing Calculator'!$R$9:$BL$115, match($A115,'Internal Staffing Calculator'!$B$9:$B169,0),match(S$5,'Internal Staffing Calculator'!$R$7:$BL$7,0)),"")</f>
        <v/>
      </c>
      <c r="T115" s="699" t="str">
        <f t="array" ref="T115">iferror(index('Internal Staffing Calculator'!$R$9:$BL$115, match($A115,'Internal Staffing Calculator'!$B$9:$B169,0),match(T$5,'Internal Staffing Calculator'!$R$7:$BL$7,0)),"")</f>
        <v/>
      </c>
      <c r="U115" s="699" t="str">
        <f t="array" ref="U115">iferror(index('Internal Staffing Calculator'!$R$9:$BL$115, match($A115,'Internal Staffing Calculator'!$B$9:$B169,0),match(U$5,'Internal Staffing Calculator'!$R$7:$BL$7,0)),"")</f>
        <v/>
      </c>
      <c r="V115" s="699" t="str">
        <f t="array" ref="V115">iferror(index('Internal Staffing Calculator'!$R$9:$BL$115, match($A115,'Internal Staffing Calculator'!$B$9:$B169,0),match(V$5,'Internal Staffing Calculator'!$R$7:$BL$7,0)),"")</f>
        <v/>
      </c>
      <c r="W115" s="699" t="str">
        <f t="array" ref="W115">iferror(index('Internal Staffing Calculator'!$R$9:$BL$115, match($A115,'Internal Staffing Calculator'!$B$9:$B169,0),match(W$5,'Internal Staffing Calculator'!$R$7:$BL$7,0)),"")</f>
        <v/>
      </c>
      <c r="X115" s="699" t="str">
        <f t="array" ref="X115">iferror(index('Internal Staffing Calculator'!$R$9:$BL$115, match($A115,'Internal Staffing Calculator'!$B$9:$B169,0),match(X$5,'Internal Staffing Calculator'!$R$7:$BL$7,0)),"")</f>
        <v/>
      </c>
      <c r="Y115" s="699" t="str">
        <f t="array" ref="Y115">iferror(index('Internal Staffing Calculator'!$R$9:$BL$115, match($A115,'Internal Staffing Calculator'!$B$9:$B169,0),match(Y$5,'Internal Staffing Calculator'!$R$7:$BL$7,0)),"")</f>
        <v/>
      </c>
      <c r="Z115" s="699" t="str">
        <f t="array" ref="Z115">iferror(index('Internal Staffing Calculator'!$R$9:$BL$115, match($A115,'Internal Staffing Calculator'!$B$9:$B169,0),match(Z$5,'Internal Staffing Calculator'!$R$7:$BL$7,0)),"")</f>
        <v/>
      </c>
      <c r="AA115" s="699" t="str">
        <f t="array" ref="AA115">iferror(index('Internal Staffing Calculator'!$R$9:$BL$115, match($A115,'Internal Staffing Calculator'!$B$9:$B169,0),match(AA$5,'Internal Staffing Calculator'!$R$7:$BL$7,0)),"")</f>
        <v/>
      </c>
      <c r="AB115" s="699" t="str">
        <f t="array" ref="AB115">iferror(index('Internal Staffing Calculator'!$R$9:$BL$115, match($A115,'Internal Staffing Calculator'!$B$9:$B169,0),match(AB$5,'Internal Staffing Calculator'!$R$7:$BL$7,0)),"")</f>
        <v/>
      </c>
      <c r="AC115" s="699" t="str">
        <f t="array" ref="AC115">iferror(index('Internal Staffing Calculator'!$R$9:$BL$115, match($A115,'Internal Staffing Calculator'!$B$9:$B169,0),match(AC$5,'Internal Staffing Calculator'!$R$7:$BL$7,0)),"")</f>
        <v/>
      </c>
      <c r="AD115" s="699" t="str">
        <f t="array" ref="AD115">iferror(index('Internal Staffing Calculator'!$R$9:$BL$115, match($A115,'Internal Staffing Calculator'!$B$9:$B169,0),match(AD$5,'Internal Staffing Calculator'!$R$7:$BL$7,0)),"")</f>
        <v/>
      </c>
      <c r="AE115" s="699" t="str">
        <f t="array" ref="AE115">iferror(index('Internal Staffing Calculator'!$R$9:$BL$115, match($A115,'Internal Staffing Calculator'!$B$9:$B169,0),match(AE$5,'Internal Staffing Calculator'!$R$7:$BL$7,0)),"")</f>
        <v/>
      </c>
      <c r="AF115" s="699" t="str">
        <f t="array" ref="AF115">iferror(index('Internal Staffing Calculator'!$R$9:$BL$115, match($A115,'Internal Staffing Calculator'!$B$9:$B169,0),match(AF$5,'Internal Staffing Calculator'!$R$7:$BL$7,0)),"")</f>
        <v/>
      </c>
      <c r="AG115" s="699" t="str">
        <f t="array" ref="AG115">iferror(index('Internal Staffing Calculator'!$R$9:$BL$115, match($A115,'Internal Staffing Calculator'!$B$9:$B169,0),match(AG$5,'Internal Staffing Calculator'!$R$7:$BL$7,0)),"")</f>
        <v/>
      </c>
      <c r="AH115" s="699" t="str">
        <f t="array" ref="AH115">iferror(index('Internal Staffing Calculator'!$R$9:$BL$115, match($A115,'Internal Staffing Calculator'!$B$9:$B169,0),match(AH$5,'Internal Staffing Calculator'!$R$7:$BL$7,0)),"")</f>
        <v/>
      </c>
      <c r="AI115" s="699" t="str">
        <f t="array" ref="AI115">iferror(index('Internal Staffing Calculator'!$R$9:$BL$115, match($A115,'Internal Staffing Calculator'!$B$9:$B169,0),match(AI$5,'Internal Staffing Calculator'!$R$7:$BL$7,0)),"")</f>
        <v/>
      </c>
      <c r="AJ115" s="699" t="str">
        <f t="array" ref="AJ115">iferror(index('Internal Staffing Calculator'!$R$9:$BL$115, match($A115,'Internal Staffing Calculator'!$B$9:$B169,0),match(AJ$5,'Internal Staffing Calculator'!$R$7:$BL$7,0)),"")</f>
        <v/>
      </c>
      <c r="AK115" s="699" t="str">
        <f t="array" ref="AK115">iferror(index('Internal Staffing Calculator'!$R$9:$BL$115, match($A115,'Internal Staffing Calculator'!$B$9:$B169,0),match(AK$5,'Internal Staffing Calculator'!$R$7:$BL$7,0)),"")</f>
        <v/>
      </c>
      <c r="AL115" s="699" t="str">
        <f t="array" ref="AL115">iferror(index('Internal Staffing Calculator'!$R$9:$BL$115, match($A115,'Internal Staffing Calculator'!$B$9:$B169,0),match(AL$5,'Internal Staffing Calculator'!$R$7:$BL$7,0)),"")</f>
        <v/>
      </c>
      <c r="AM115" s="699" t="str">
        <f t="array" ref="AM115">iferror(index('Internal Staffing Calculator'!$R$9:$BL$115, match($A115,'Internal Staffing Calculator'!$B$9:$B169,0),match(AM$5,'Internal Staffing Calculator'!$R$7:$BL$7,0)),"")</f>
        <v/>
      </c>
      <c r="AN115" s="699" t="str">
        <f t="array" ref="AN115">iferror(index('Internal Staffing Calculator'!$R$9:$BL$115, match($A115,'Internal Staffing Calculator'!$B$9:$B169,0),match(AN$5,'Internal Staffing Calculator'!$R$7:$BL$7,0)),"")</f>
        <v/>
      </c>
      <c r="AO115" s="699" t="str">
        <f t="array" ref="AO115">iferror(index('Internal Staffing Calculator'!$R$9:$BL$115, match($A115,'Internal Staffing Calculator'!$B$9:$B169,0),match(AO$5,'Internal Staffing Calculator'!$R$7:$BL$7,0)),"")</f>
        <v/>
      </c>
      <c r="AP115" s="699" t="str">
        <f t="array" ref="AP115">iferror(index('Internal Staffing Calculator'!$R$9:$BL$115, match($A115,'Internal Staffing Calculator'!$B$9:$B169,0),match(AP$5,'Internal Staffing Calculator'!$R$7:$BL$7,0)),"")</f>
        <v/>
      </c>
      <c r="AQ115" s="699" t="str">
        <f t="array" ref="AQ115">iferror(index('Internal Staffing Calculator'!$R$9:$BL$115, match($A115,'Internal Staffing Calculator'!$B$9:$B169,0),match(AQ$5,'Internal Staffing Calculator'!$R$7:$BL$7,0)),"")</f>
        <v/>
      </c>
      <c r="AR115" s="699" t="str">
        <f t="array" ref="AR115">iferror(index('Internal Staffing Calculator'!$R$9:$BL$115, match($A115,'Internal Staffing Calculator'!$B$9:$B169,0),match(AR$5,'Internal Staffing Calculator'!$R$7:$BL$7,0)),"")</f>
        <v/>
      </c>
      <c r="AS115" s="699" t="str">
        <f t="array" ref="AS115">iferror(index('Internal Staffing Calculator'!$R$9:$BL$115, match($A115,'Internal Staffing Calculator'!$B$9:$B169,0),match(AS$5,'Internal Staffing Calculator'!$R$7:$BL$7,0)),"")</f>
        <v/>
      </c>
      <c r="AT115" s="699" t="str">
        <f t="array" ref="AT115">iferror(index('Internal Staffing Calculator'!$R$9:$BL$115, match($A115,'Internal Staffing Calculator'!$B$9:$B169,0),match(AT$5,'Internal Staffing Calculator'!$R$7:$BL$7,0)),"")</f>
        <v/>
      </c>
      <c r="AU115" s="699" t="str">
        <f t="array" ref="AU115">iferror(index('Internal Staffing Calculator'!$R$9:$BL$115, match($A115,'Internal Staffing Calculator'!$B$9:$B169,0),match(AU$5,'Internal Staffing Calculator'!$R$7:$BL$7,0)),"")</f>
        <v/>
      </c>
      <c r="AV115" s="699" t="str">
        <f t="array" ref="AV115">iferror(index('Internal Staffing Calculator'!$R$9:$BL$115, match($A115,'Internal Staffing Calculator'!$B$9:$B169,0),match(AV$5,'Internal Staffing Calculator'!$R$7:$BL$7,0)),"")</f>
        <v/>
      </c>
      <c r="AW115" s="699" t="str">
        <f t="array" ref="AW115">iferror(index('Internal Staffing Calculator'!$R$9:$BL$115, match($A115,'Internal Staffing Calculator'!$B$9:$B169,0),match(AW$5,'Internal Staffing Calculator'!$R$7:$BL$7,0)),"")</f>
        <v/>
      </c>
      <c r="AX115" s="699" t="str">
        <f t="array" ref="AX115">iferror(index('Internal Staffing Calculator'!$R$9:$BL$115, match($A115,'Internal Staffing Calculator'!$B$9:$B169,0),match(AX$5,'Internal Staffing Calculator'!$R$7:$BL$7,0)),"")</f>
        <v/>
      </c>
      <c r="AY115" s="699" t="str">
        <f t="array" ref="AY115">iferror(index('Internal Staffing Calculator'!$R$9:$BL$115, match($A115,'Internal Staffing Calculator'!$B$9:$B169,0),match(AY$5,'Internal Staffing Calculator'!$R$7:$BL$7,0)),"")</f>
        <v/>
      </c>
      <c r="AZ115" s="699" t="str">
        <f t="array" ref="AZ115">iferror(index('Internal Staffing Calculator'!$R$9:$BL$115, match($A115,'Internal Staffing Calculator'!$B$9:$B169,0),match(AZ$5,'Internal Staffing Calculator'!$R$7:$BL$7,0)),"")</f>
        <v/>
      </c>
      <c r="BA115" s="699" t="str">
        <f t="array" ref="BA115">iferror(index('Internal Staffing Calculator'!$R$9:$BL$115, match($A115,'Internal Staffing Calculator'!$B$9:$B169,0),match(BA$5,'Internal Staffing Calculator'!$R$7:$BL$7,0)),"")</f>
        <v/>
      </c>
    </row>
    <row r="116">
      <c r="A116" s="818"/>
      <c r="B116" s="812" t="str">
        <f t="array" ref="B116">iferror(index('Internal Staffing Calculator'!P:P,match(A116,'Internal Staffing Calculator'!B:B,0)),"")</f>
        <v/>
      </c>
      <c r="C116" s="813" t="str">
        <f t="array" ref="C116">iferror(index('Internal Staffing Calculator'!BM:BM,match(A116,'Internal Staffing Calculator'!B:B,0)),"")</f>
        <v/>
      </c>
      <c r="D116" s="814" t="str">
        <f t="array" ref="D116">iferror(index('Internal Staffing Calculator'!F:F,match(A116,'Internal Staffing Calculator'!B:B,0)),"")</f>
        <v/>
      </c>
      <c r="E116" s="815">
        <f t="shared" si="4"/>
        <v>0</v>
      </c>
      <c r="F116" s="615"/>
      <c r="G116" s="699" t="str">
        <f t="array" ref="G116">iferror(index('Internal Staffing Calculator'!$R$9:$BL$115, match($A116,'Internal Staffing Calculator'!$B$9:$B169,0),match(G$5,'Internal Staffing Calculator'!$R$7:$BL$7,0)),"")</f>
        <v/>
      </c>
      <c r="H116" s="699" t="str">
        <f t="array" ref="H116">iferror(index('Internal Staffing Calculator'!$R$9:$BL$115, match($A116,'Internal Staffing Calculator'!$B$9:$B169,0),match(H$5,'Internal Staffing Calculator'!$R$7:$BL$7,0)),"")</f>
        <v/>
      </c>
      <c r="I116" s="699" t="str">
        <f t="array" ref="I116">iferror(index('Internal Staffing Calculator'!$R$9:$BL$115, match($A116,'Internal Staffing Calculator'!$B$9:$B169,0),match(I$5,'Internal Staffing Calculator'!$R$7:$BL$7,0)),"")</f>
        <v/>
      </c>
      <c r="J116" s="699" t="str">
        <f t="array" ref="J116">iferror(index('Internal Staffing Calculator'!$R$9:$BL$115, match($A116,'Internal Staffing Calculator'!$B$9:$B169,0),match(J$5,'Internal Staffing Calculator'!$R$7:$BL$7,0)),"")</f>
        <v/>
      </c>
      <c r="K116" s="699" t="str">
        <f t="array" ref="K116">iferror(index('Internal Staffing Calculator'!$R$9:$BL$115, match($A116,'Internal Staffing Calculator'!$B$9:$B169,0),match(K$5,'Internal Staffing Calculator'!$R$7:$BL$7,0)),"")</f>
        <v/>
      </c>
      <c r="L116" s="699" t="str">
        <f t="array" ref="L116">iferror(index('Internal Staffing Calculator'!$R$9:$BL$115, match($A116,'Internal Staffing Calculator'!$B$9:$B169,0),match(L$5,'Internal Staffing Calculator'!$R$7:$BL$7,0)),"")</f>
        <v/>
      </c>
      <c r="M116" s="699" t="str">
        <f t="array" ref="M116">iferror(index('Internal Staffing Calculator'!$R$9:$BL$115, match($A116,'Internal Staffing Calculator'!$B$9:$B169,0),match(M$5,'Internal Staffing Calculator'!$R$7:$BL$7,0)),"")</f>
        <v/>
      </c>
      <c r="N116" s="699" t="str">
        <f t="array" ref="N116">iferror(index('Internal Staffing Calculator'!$R$9:$BL$115, match($A116,'Internal Staffing Calculator'!$B$9:$B169,0),match(N$5,'Internal Staffing Calculator'!$R$7:$BL$7,0)),"")</f>
        <v/>
      </c>
      <c r="O116" s="699" t="str">
        <f t="array" ref="O116">iferror(index('Internal Staffing Calculator'!$R$9:$BL$115, match($A116,'Internal Staffing Calculator'!$B$9:$B169,0),match(O$5,'Internal Staffing Calculator'!$R$7:$BL$7,0)),"")</f>
        <v/>
      </c>
      <c r="P116" s="699" t="str">
        <f t="array" ref="P116">iferror(index('Internal Staffing Calculator'!$R$9:$BL$115, match($A116,'Internal Staffing Calculator'!$B$9:$B169,0),match(P$5,'Internal Staffing Calculator'!$R$7:$BL$7,0)),"")</f>
        <v/>
      </c>
      <c r="Q116" s="699" t="str">
        <f t="array" ref="Q116">iferror(index('Internal Staffing Calculator'!$R$9:$BL$115, match($A116,'Internal Staffing Calculator'!$B$9:$B169,0),match(Q$5,'Internal Staffing Calculator'!$R$7:$BL$7,0)),"")</f>
        <v/>
      </c>
      <c r="R116" s="699" t="str">
        <f t="array" ref="R116">iferror(index('Internal Staffing Calculator'!$R$9:$BL$115, match($A116,'Internal Staffing Calculator'!$B$9:$B169,0),match(R$5,'Internal Staffing Calculator'!$R$7:$BL$7,0)),"")</f>
        <v/>
      </c>
      <c r="S116" s="699" t="str">
        <f t="array" ref="S116">iferror(index('Internal Staffing Calculator'!$R$9:$BL$115, match($A116,'Internal Staffing Calculator'!$B$9:$B169,0),match(S$5,'Internal Staffing Calculator'!$R$7:$BL$7,0)),"")</f>
        <v/>
      </c>
      <c r="T116" s="699" t="str">
        <f t="array" ref="T116">iferror(index('Internal Staffing Calculator'!$R$9:$BL$115, match($A116,'Internal Staffing Calculator'!$B$9:$B169,0),match(T$5,'Internal Staffing Calculator'!$R$7:$BL$7,0)),"")</f>
        <v/>
      </c>
      <c r="U116" s="699" t="str">
        <f t="array" ref="U116">iferror(index('Internal Staffing Calculator'!$R$9:$BL$115, match($A116,'Internal Staffing Calculator'!$B$9:$B169,0),match(U$5,'Internal Staffing Calculator'!$R$7:$BL$7,0)),"")</f>
        <v/>
      </c>
      <c r="V116" s="699" t="str">
        <f t="array" ref="V116">iferror(index('Internal Staffing Calculator'!$R$9:$BL$115, match($A116,'Internal Staffing Calculator'!$B$9:$B169,0),match(V$5,'Internal Staffing Calculator'!$R$7:$BL$7,0)),"")</f>
        <v/>
      </c>
      <c r="W116" s="699" t="str">
        <f t="array" ref="W116">iferror(index('Internal Staffing Calculator'!$R$9:$BL$115, match($A116,'Internal Staffing Calculator'!$B$9:$B169,0),match(W$5,'Internal Staffing Calculator'!$R$7:$BL$7,0)),"")</f>
        <v/>
      </c>
      <c r="X116" s="699" t="str">
        <f t="array" ref="X116">iferror(index('Internal Staffing Calculator'!$R$9:$BL$115, match($A116,'Internal Staffing Calculator'!$B$9:$B169,0),match(X$5,'Internal Staffing Calculator'!$R$7:$BL$7,0)),"")</f>
        <v/>
      </c>
      <c r="Y116" s="699" t="str">
        <f t="array" ref="Y116">iferror(index('Internal Staffing Calculator'!$R$9:$BL$115, match($A116,'Internal Staffing Calculator'!$B$9:$B169,0),match(Y$5,'Internal Staffing Calculator'!$R$7:$BL$7,0)),"")</f>
        <v/>
      </c>
      <c r="Z116" s="699" t="str">
        <f t="array" ref="Z116">iferror(index('Internal Staffing Calculator'!$R$9:$BL$115, match($A116,'Internal Staffing Calculator'!$B$9:$B169,0),match(Z$5,'Internal Staffing Calculator'!$R$7:$BL$7,0)),"")</f>
        <v/>
      </c>
      <c r="AA116" s="699" t="str">
        <f t="array" ref="AA116">iferror(index('Internal Staffing Calculator'!$R$9:$BL$115, match($A116,'Internal Staffing Calculator'!$B$9:$B169,0),match(AA$5,'Internal Staffing Calculator'!$R$7:$BL$7,0)),"")</f>
        <v/>
      </c>
      <c r="AB116" s="699" t="str">
        <f t="array" ref="AB116">iferror(index('Internal Staffing Calculator'!$R$9:$BL$115, match($A116,'Internal Staffing Calculator'!$B$9:$B169,0),match(AB$5,'Internal Staffing Calculator'!$R$7:$BL$7,0)),"")</f>
        <v/>
      </c>
      <c r="AC116" s="699" t="str">
        <f t="array" ref="AC116">iferror(index('Internal Staffing Calculator'!$R$9:$BL$115, match($A116,'Internal Staffing Calculator'!$B$9:$B169,0),match(AC$5,'Internal Staffing Calculator'!$R$7:$BL$7,0)),"")</f>
        <v/>
      </c>
      <c r="AD116" s="699" t="str">
        <f t="array" ref="AD116">iferror(index('Internal Staffing Calculator'!$R$9:$BL$115, match($A116,'Internal Staffing Calculator'!$B$9:$B169,0),match(AD$5,'Internal Staffing Calculator'!$R$7:$BL$7,0)),"")</f>
        <v/>
      </c>
      <c r="AE116" s="699" t="str">
        <f t="array" ref="AE116">iferror(index('Internal Staffing Calculator'!$R$9:$BL$115, match($A116,'Internal Staffing Calculator'!$B$9:$B169,0),match(AE$5,'Internal Staffing Calculator'!$R$7:$BL$7,0)),"")</f>
        <v/>
      </c>
      <c r="AF116" s="699" t="str">
        <f t="array" ref="AF116">iferror(index('Internal Staffing Calculator'!$R$9:$BL$115, match($A116,'Internal Staffing Calculator'!$B$9:$B169,0),match(AF$5,'Internal Staffing Calculator'!$R$7:$BL$7,0)),"")</f>
        <v/>
      </c>
      <c r="AG116" s="699" t="str">
        <f t="array" ref="AG116">iferror(index('Internal Staffing Calculator'!$R$9:$BL$115, match($A116,'Internal Staffing Calculator'!$B$9:$B169,0),match(AG$5,'Internal Staffing Calculator'!$R$7:$BL$7,0)),"")</f>
        <v/>
      </c>
      <c r="AH116" s="699" t="str">
        <f t="array" ref="AH116">iferror(index('Internal Staffing Calculator'!$R$9:$BL$115, match($A116,'Internal Staffing Calculator'!$B$9:$B169,0),match(AH$5,'Internal Staffing Calculator'!$R$7:$BL$7,0)),"")</f>
        <v/>
      </c>
      <c r="AI116" s="699" t="str">
        <f t="array" ref="AI116">iferror(index('Internal Staffing Calculator'!$R$9:$BL$115, match($A116,'Internal Staffing Calculator'!$B$9:$B169,0),match(AI$5,'Internal Staffing Calculator'!$R$7:$BL$7,0)),"")</f>
        <v/>
      </c>
      <c r="AJ116" s="699" t="str">
        <f t="array" ref="AJ116">iferror(index('Internal Staffing Calculator'!$R$9:$BL$115, match($A116,'Internal Staffing Calculator'!$B$9:$B169,0),match(AJ$5,'Internal Staffing Calculator'!$R$7:$BL$7,0)),"")</f>
        <v/>
      </c>
      <c r="AK116" s="699" t="str">
        <f t="array" ref="AK116">iferror(index('Internal Staffing Calculator'!$R$9:$BL$115, match($A116,'Internal Staffing Calculator'!$B$9:$B169,0),match(AK$5,'Internal Staffing Calculator'!$R$7:$BL$7,0)),"")</f>
        <v/>
      </c>
      <c r="AL116" s="699" t="str">
        <f t="array" ref="AL116">iferror(index('Internal Staffing Calculator'!$R$9:$BL$115, match($A116,'Internal Staffing Calculator'!$B$9:$B169,0),match(AL$5,'Internal Staffing Calculator'!$R$7:$BL$7,0)),"")</f>
        <v/>
      </c>
      <c r="AM116" s="699" t="str">
        <f t="array" ref="AM116">iferror(index('Internal Staffing Calculator'!$R$9:$BL$115, match($A116,'Internal Staffing Calculator'!$B$9:$B169,0),match(AM$5,'Internal Staffing Calculator'!$R$7:$BL$7,0)),"")</f>
        <v/>
      </c>
      <c r="AN116" s="699" t="str">
        <f t="array" ref="AN116">iferror(index('Internal Staffing Calculator'!$R$9:$BL$115, match($A116,'Internal Staffing Calculator'!$B$9:$B169,0),match(AN$5,'Internal Staffing Calculator'!$R$7:$BL$7,0)),"")</f>
        <v/>
      </c>
      <c r="AO116" s="699" t="str">
        <f t="array" ref="AO116">iferror(index('Internal Staffing Calculator'!$R$9:$BL$115, match($A116,'Internal Staffing Calculator'!$B$9:$B169,0),match(AO$5,'Internal Staffing Calculator'!$R$7:$BL$7,0)),"")</f>
        <v/>
      </c>
      <c r="AP116" s="699" t="str">
        <f t="array" ref="AP116">iferror(index('Internal Staffing Calculator'!$R$9:$BL$115, match($A116,'Internal Staffing Calculator'!$B$9:$B169,0),match(AP$5,'Internal Staffing Calculator'!$R$7:$BL$7,0)),"")</f>
        <v/>
      </c>
      <c r="AQ116" s="699" t="str">
        <f t="array" ref="AQ116">iferror(index('Internal Staffing Calculator'!$R$9:$BL$115, match($A116,'Internal Staffing Calculator'!$B$9:$B169,0),match(AQ$5,'Internal Staffing Calculator'!$R$7:$BL$7,0)),"")</f>
        <v/>
      </c>
      <c r="AR116" s="699" t="str">
        <f t="array" ref="AR116">iferror(index('Internal Staffing Calculator'!$R$9:$BL$115, match($A116,'Internal Staffing Calculator'!$B$9:$B169,0),match(AR$5,'Internal Staffing Calculator'!$R$7:$BL$7,0)),"")</f>
        <v/>
      </c>
      <c r="AS116" s="699" t="str">
        <f t="array" ref="AS116">iferror(index('Internal Staffing Calculator'!$R$9:$BL$115, match($A116,'Internal Staffing Calculator'!$B$9:$B169,0),match(AS$5,'Internal Staffing Calculator'!$R$7:$BL$7,0)),"")</f>
        <v/>
      </c>
      <c r="AT116" s="699" t="str">
        <f t="array" ref="AT116">iferror(index('Internal Staffing Calculator'!$R$9:$BL$115, match($A116,'Internal Staffing Calculator'!$B$9:$B169,0),match(AT$5,'Internal Staffing Calculator'!$R$7:$BL$7,0)),"")</f>
        <v/>
      </c>
      <c r="AU116" s="699" t="str">
        <f t="array" ref="AU116">iferror(index('Internal Staffing Calculator'!$R$9:$BL$115, match($A116,'Internal Staffing Calculator'!$B$9:$B169,0),match(AU$5,'Internal Staffing Calculator'!$R$7:$BL$7,0)),"")</f>
        <v/>
      </c>
      <c r="AV116" s="699" t="str">
        <f t="array" ref="AV116">iferror(index('Internal Staffing Calculator'!$R$9:$BL$115, match($A116,'Internal Staffing Calculator'!$B$9:$B169,0),match(AV$5,'Internal Staffing Calculator'!$R$7:$BL$7,0)),"")</f>
        <v/>
      </c>
      <c r="AW116" s="699" t="str">
        <f t="array" ref="AW116">iferror(index('Internal Staffing Calculator'!$R$9:$BL$115, match($A116,'Internal Staffing Calculator'!$B$9:$B169,0),match(AW$5,'Internal Staffing Calculator'!$R$7:$BL$7,0)),"")</f>
        <v/>
      </c>
      <c r="AX116" s="699" t="str">
        <f t="array" ref="AX116">iferror(index('Internal Staffing Calculator'!$R$9:$BL$115, match($A116,'Internal Staffing Calculator'!$B$9:$B169,0),match(AX$5,'Internal Staffing Calculator'!$R$7:$BL$7,0)),"")</f>
        <v/>
      </c>
      <c r="AY116" s="699" t="str">
        <f t="array" ref="AY116">iferror(index('Internal Staffing Calculator'!$R$9:$BL$115, match($A116,'Internal Staffing Calculator'!$B$9:$B169,0),match(AY$5,'Internal Staffing Calculator'!$R$7:$BL$7,0)),"")</f>
        <v/>
      </c>
      <c r="AZ116" s="699" t="str">
        <f t="array" ref="AZ116">iferror(index('Internal Staffing Calculator'!$R$9:$BL$115, match($A116,'Internal Staffing Calculator'!$B$9:$B169,0),match(AZ$5,'Internal Staffing Calculator'!$R$7:$BL$7,0)),"")</f>
        <v/>
      </c>
      <c r="BA116" s="699" t="str">
        <f t="array" ref="BA116">iferror(index('Internal Staffing Calculator'!$R$9:$BL$115, match($A116,'Internal Staffing Calculator'!$B$9:$B169,0),match(BA$5,'Internal Staffing Calculator'!$R$7:$BL$7,0)),"")</f>
        <v/>
      </c>
    </row>
    <row r="117">
      <c r="A117" s="818"/>
      <c r="B117" s="812" t="str">
        <f t="array" ref="B117">iferror(index('Internal Staffing Calculator'!P:P,match(A117,'Internal Staffing Calculator'!B:B,0)),"")</f>
        <v/>
      </c>
      <c r="C117" s="813" t="str">
        <f t="array" ref="C117">iferror(index('Internal Staffing Calculator'!BM:BM,match(A117,'Internal Staffing Calculator'!B:B,0)),"")</f>
        <v/>
      </c>
      <c r="D117" s="814" t="str">
        <f t="array" ref="D117">iferror(index('Internal Staffing Calculator'!F:F,match(A117,'Internal Staffing Calculator'!B:B,0)),"")</f>
        <v/>
      </c>
      <c r="E117" s="815">
        <f t="shared" si="4"/>
        <v>0</v>
      </c>
      <c r="F117" s="615"/>
      <c r="G117" s="699" t="str">
        <f t="array" ref="G117">iferror(index('Internal Staffing Calculator'!$R$9:$BL$115, match($A117,'Internal Staffing Calculator'!$B$9:$B169,0),match(G$5,'Internal Staffing Calculator'!$R$7:$BL$7,0)),"")</f>
        <v/>
      </c>
      <c r="H117" s="699" t="str">
        <f t="array" ref="H117">iferror(index('Internal Staffing Calculator'!$R$9:$BL$115, match($A117,'Internal Staffing Calculator'!$B$9:$B169,0),match(H$5,'Internal Staffing Calculator'!$R$7:$BL$7,0)),"")</f>
        <v/>
      </c>
      <c r="I117" s="699" t="str">
        <f t="array" ref="I117">iferror(index('Internal Staffing Calculator'!$R$9:$BL$115, match($A117,'Internal Staffing Calculator'!$B$9:$B169,0),match(I$5,'Internal Staffing Calculator'!$R$7:$BL$7,0)),"")</f>
        <v/>
      </c>
      <c r="J117" s="699" t="str">
        <f t="array" ref="J117">iferror(index('Internal Staffing Calculator'!$R$9:$BL$115, match($A117,'Internal Staffing Calculator'!$B$9:$B169,0),match(J$5,'Internal Staffing Calculator'!$R$7:$BL$7,0)),"")</f>
        <v/>
      </c>
      <c r="K117" s="699" t="str">
        <f t="array" ref="K117">iferror(index('Internal Staffing Calculator'!$R$9:$BL$115, match($A117,'Internal Staffing Calculator'!$B$9:$B169,0),match(K$5,'Internal Staffing Calculator'!$R$7:$BL$7,0)),"")</f>
        <v/>
      </c>
      <c r="L117" s="699" t="str">
        <f t="array" ref="L117">iferror(index('Internal Staffing Calculator'!$R$9:$BL$115, match($A117,'Internal Staffing Calculator'!$B$9:$B169,0),match(L$5,'Internal Staffing Calculator'!$R$7:$BL$7,0)),"")</f>
        <v/>
      </c>
      <c r="M117" s="699" t="str">
        <f t="array" ref="M117">iferror(index('Internal Staffing Calculator'!$R$9:$BL$115, match($A117,'Internal Staffing Calculator'!$B$9:$B169,0),match(M$5,'Internal Staffing Calculator'!$R$7:$BL$7,0)),"")</f>
        <v/>
      </c>
      <c r="N117" s="699" t="str">
        <f t="array" ref="N117">iferror(index('Internal Staffing Calculator'!$R$9:$BL$115, match($A117,'Internal Staffing Calculator'!$B$9:$B169,0),match(N$5,'Internal Staffing Calculator'!$R$7:$BL$7,0)),"")</f>
        <v/>
      </c>
      <c r="O117" s="699" t="str">
        <f t="array" ref="O117">iferror(index('Internal Staffing Calculator'!$R$9:$BL$115, match($A117,'Internal Staffing Calculator'!$B$9:$B169,0),match(O$5,'Internal Staffing Calculator'!$R$7:$BL$7,0)),"")</f>
        <v/>
      </c>
      <c r="P117" s="699" t="str">
        <f t="array" ref="P117">iferror(index('Internal Staffing Calculator'!$R$9:$BL$115, match($A117,'Internal Staffing Calculator'!$B$9:$B169,0),match(P$5,'Internal Staffing Calculator'!$R$7:$BL$7,0)),"")</f>
        <v/>
      </c>
      <c r="Q117" s="699" t="str">
        <f t="array" ref="Q117">iferror(index('Internal Staffing Calculator'!$R$9:$BL$115, match($A117,'Internal Staffing Calculator'!$B$9:$B169,0),match(Q$5,'Internal Staffing Calculator'!$R$7:$BL$7,0)),"")</f>
        <v/>
      </c>
      <c r="R117" s="699" t="str">
        <f t="array" ref="R117">iferror(index('Internal Staffing Calculator'!$R$9:$BL$115, match($A117,'Internal Staffing Calculator'!$B$9:$B169,0),match(R$5,'Internal Staffing Calculator'!$R$7:$BL$7,0)),"")</f>
        <v/>
      </c>
      <c r="S117" s="699" t="str">
        <f t="array" ref="S117">iferror(index('Internal Staffing Calculator'!$R$9:$BL$115, match($A117,'Internal Staffing Calculator'!$B$9:$B169,0),match(S$5,'Internal Staffing Calculator'!$R$7:$BL$7,0)),"")</f>
        <v/>
      </c>
      <c r="T117" s="699" t="str">
        <f t="array" ref="T117">iferror(index('Internal Staffing Calculator'!$R$9:$BL$115, match($A117,'Internal Staffing Calculator'!$B$9:$B169,0),match(T$5,'Internal Staffing Calculator'!$R$7:$BL$7,0)),"")</f>
        <v/>
      </c>
      <c r="U117" s="699" t="str">
        <f t="array" ref="U117">iferror(index('Internal Staffing Calculator'!$R$9:$BL$115, match($A117,'Internal Staffing Calculator'!$B$9:$B169,0),match(U$5,'Internal Staffing Calculator'!$R$7:$BL$7,0)),"")</f>
        <v/>
      </c>
      <c r="V117" s="699" t="str">
        <f t="array" ref="V117">iferror(index('Internal Staffing Calculator'!$R$9:$BL$115, match($A117,'Internal Staffing Calculator'!$B$9:$B169,0),match(V$5,'Internal Staffing Calculator'!$R$7:$BL$7,0)),"")</f>
        <v/>
      </c>
      <c r="W117" s="699" t="str">
        <f t="array" ref="W117">iferror(index('Internal Staffing Calculator'!$R$9:$BL$115, match($A117,'Internal Staffing Calculator'!$B$9:$B169,0),match(W$5,'Internal Staffing Calculator'!$R$7:$BL$7,0)),"")</f>
        <v/>
      </c>
      <c r="X117" s="699" t="str">
        <f t="array" ref="X117">iferror(index('Internal Staffing Calculator'!$R$9:$BL$115, match($A117,'Internal Staffing Calculator'!$B$9:$B169,0),match(X$5,'Internal Staffing Calculator'!$R$7:$BL$7,0)),"")</f>
        <v/>
      </c>
      <c r="Y117" s="699" t="str">
        <f t="array" ref="Y117">iferror(index('Internal Staffing Calculator'!$R$9:$BL$115, match($A117,'Internal Staffing Calculator'!$B$9:$B169,0),match(Y$5,'Internal Staffing Calculator'!$R$7:$BL$7,0)),"")</f>
        <v/>
      </c>
      <c r="Z117" s="699" t="str">
        <f t="array" ref="Z117">iferror(index('Internal Staffing Calculator'!$R$9:$BL$115, match($A117,'Internal Staffing Calculator'!$B$9:$B169,0),match(Z$5,'Internal Staffing Calculator'!$R$7:$BL$7,0)),"")</f>
        <v/>
      </c>
      <c r="AA117" s="699" t="str">
        <f t="array" ref="AA117">iferror(index('Internal Staffing Calculator'!$R$9:$BL$115, match($A117,'Internal Staffing Calculator'!$B$9:$B169,0),match(AA$5,'Internal Staffing Calculator'!$R$7:$BL$7,0)),"")</f>
        <v/>
      </c>
      <c r="AB117" s="699" t="str">
        <f t="array" ref="AB117">iferror(index('Internal Staffing Calculator'!$R$9:$BL$115, match($A117,'Internal Staffing Calculator'!$B$9:$B169,0),match(AB$5,'Internal Staffing Calculator'!$R$7:$BL$7,0)),"")</f>
        <v/>
      </c>
      <c r="AC117" s="699" t="str">
        <f t="array" ref="AC117">iferror(index('Internal Staffing Calculator'!$R$9:$BL$115, match($A117,'Internal Staffing Calculator'!$B$9:$B169,0),match(AC$5,'Internal Staffing Calculator'!$R$7:$BL$7,0)),"")</f>
        <v/>
      </c>
      <c r="AD117" s="699" t="str">
        <f t="array" ref="AD117">iferror(index('Internal Staffing Calculator'!$R$9:$BL$115, match($A117,'Internal Staffing Calculator'!$B$9:$B169,0),match(AD$5,'Internal Staffing Calculator'!$R$7:$BL$7,0)),"")</f>
        <v/>
      </c>
      <c r="AE117" s="699" t="str">
        <f t="array" ref="AE117">iferror(index('Internal Staffing Calculator'!$R$9:$BL$115, match($A117,'Internal Staffing Calculator'!$B$9:$B169,0),match(AE$5,'Internal Staffing Calculator'!$R$7:$BL$7,0)),"")</f>
        <v/>
      </c>
      <c r="AF117" s="699" t="str">
        <f t="array" ref="AF117">iferror(index('Internal Staffing Calculator'!$R$9:$BL$115, match($A117,'Internal Staffing Calculator'!$B$9:$B169,0),match(AF$5,'Internal Staffing Calculator'!$R$7:$BL$7,0)),"")</f>
        <v/>
      </c>
      <c r="AG117" s="699" t="str">
        <f t="array" ref="AG117">iferror(index('Internal Staffing Calculator'!$R$9:$BL$115, match($A117,'Internal Staffing Calculator'!$B$9:$B169,0),match(AG$5,'Internal Staffing Calculator'!$R$7:$BL$7,0)),"")</f>
        <v/>
      </c>
      <c r="AH117" s="699" t="str">
        <f t="array" ref="AH117">iferror(index('Internal Staffing Calculator'!$R$9:$BL$115, match($A117,'Internal Staffing Calculator'!$B$9:$B169,0),match(AH$5,'Internal Staffing Calculator'!$R$7:$BL$7,0)),"")</f>
        <v/>
      </c>
      <c r="AI117" s="699" t="str">
        <f t="array" ref="AI117">iferror(index('Internal Staffing Calculator'!$R$9:$BL$115, match($A117,'Internal Staffing Calculator'!$B$9:$B169,0),match(AI$5,'Internal Staffing Calculator'!$R$7:$BL$7,0)),"")</f>
        <v/>
      </c>
      <c r="AJ117" s="699" t="str">
        <f t="array" ref="AJ117">iferror(index('Internal Staffing Calculator'!$R$9:$BL$115, match($A117,'Internal Staffing Calculator'!$B$9:$B169,0),match(AJ$5,'Internal Staffing Calculator'!$R$7:$BL$7,0)),"")</f>
        <v/>
      </c>
      <c r="AK117" s="699" t="str">
        <f t="array" ref="AK117">iferror(index('Internal Staffing Calculator'!$R$9:$BL$115, match($A117,'Internal Staffing Calculator'!$B$9:$B169,0),match(AK$5,'Internal Staffing Calculator'!$R$7:$BL$7,0)),"")</f>
        <v/>
      </c>
      <c r="AL117" s="699" t="str">
        <f t="array" ref="AL117">iferror(index('Internal Staffing Calculator'!$R$9:$BL$115, match($A117,'Internal Staffing Calculator'!$B$9:$B169,0),match(AL$5,'Internal Staffing Calculator'!$R$7:$BL$7,0)),"")</f>
        <v/>
      </c>
      <c r="AM117" s="699" t="str">
        <f t="array" ref="AM117">iferror(index('Internal Staffing Calculator'!$R$9:$BL$115, match($A117,'Internal Staffing Calculator'!$B$9:$B169,0),match(AM$5,'Internal Staffing Calculator'!$R$7:$BL$7,0)),"")</f>
        <v/>
      </c>
      <c r="AN117" s="699" t="str">
        <f t="array" ref="AN117">iferror(index('Internal Staffing Calculator'!$R$9:$BL$115, match($A117,'Internal Staffing Calculator'!$B$9:$B169,0),match(AN$5,'Internal Staffing Calculator'!$R$7:$BL$7,0)),"")</f>
        <v/>
      </c>
      <c r="AO117" s="699" t="str">
        <f t="array" ref="AO117">iferror(index('Internal Staffing Calculator'!$R$9:$BL$115, match($A117,'Internal Staffing Calculator'!$B$9:$B169,0),match(AO$5,'Internal Staffing Calculator'!$R$7:$BL$7,0)),"")</f>
        <v/>
      </c>
      <c r="AP117" s="699" t="str">
        <f t="array" ref="AP117">iferror(index('Internal Staffing Calculator'!$R$9:$BL$115, match($A117,'Internal Staffing Calculator'!$B$9:$B169,0),match(AP$5,'Internal Staffing Calculator'!$R$7:$BL$7,0)),"")</f>
        <v/>
      </c>
      <c r="AQ117" s="699" t="str">
        <f t="array" ref="AQ117">iferror(index('Internal Staffing Calculator'!$R$9:$BL$115, match($A117,'Internal Staffing Calculator'!$B$9:$B169,0),match(AQ$5,'Internal Staffing Calculator'!$R$7:$BL$7,0)),"")</f>
        <v/>
      </c>
      <c r="AR117" s="699" t="str">
        <f t="array" ref="AR117">iferror(index('Internal Staffing Calculator'!$R$9:$BL$115, match($A117,'Internal Staffing Calculator'!$B$9:$B169,0),match(AR$5,'Internal Staffing Calculator'!$R$7:$BL$7,0)),"")</f>
        <v/>
      </c>
      <c r="AS117" s="699" t="str">
        <f t="array" ref="AS117">iferror(index('Internal Staffing Calculator'!$R$9:$BL$115, match($A117,'Internal Staffing Calculator'!$B$9:$B169,0),match(AS$5,'Internal Staffing Calculator'!$R$7:$BL$7,0)),"")</f>
        <v/>
      </c>
      <c r="AT117" s="699" t="str">
        <f t="array" ref="AT117">iferror(index('Internal Staffing Calculator'!$R$9:$BL$115, match($A117,'Internal Staffing Calculator'!$B$9:$B169,0),match(AT$5,'Internal Staffing Calculator'!$R$7:$BL$7,0)),"")</f>
        <v/>
      </c>
      <c r="AU117" s="699" t="str">
        <f t="array" ref="AU117">iferror(index('Internal Staffing Calculator'!$R$9:$BL$115, match($A117,'Internal Staffing Calculator'!$B$9:$B169,0),match(AU$5,'Internal Staffing Calculator'!$R$7:$BL$7,0)),"")</f>
        <v/>
      </c>
      <c r="AV117" s="699" t="str">
        <f t="array" ref="AV117">iferror(index('Internal Staffing Calculator'!$R$9:$BL$115, match($A117,'Internal Staffing Calculator'!$B$9:$B169,0),match(AV$5,'Internal Staffing Calculator'!$R$7:$BL$7,0)),"")</f>
        <v/>
      </c>
      <c r="AW117" s="699" t="str">
        <f t="array" ref="AW117">iferror(index('Internal Staffing Calculator'!$R$9:$BL$115, match($A117,'Internal Staffing Calculator'!$B$9:$B169,0),match(AW$5,'Internal Staffing Calculator'!$R$7:$BL$7,0)),"")</f>
        <v/>
      </c>
      <c r="AX117" s="699" t="str">
        <f t="array" ref="AX117">iferror(index('Internal Staffing Calculator'!$R$9:$BL$115, match($A117,'Internal Staffing Calculator'!$B$9:$B169,0),match(AX$5,'Internal Staffing Calculator'!$R$7:$BL$7,0)),"")</f>
        <v/>
      </c>
      <c r="AY117" s="699" t="str">
        <f t="array" ref="AY117">iferror(index('Internal Staffing Calculator'!$R$9:$BL$115, match($A117,'Internal Staffing Calculator'!$B$9:$B169,0),match(AY$5,'Internal Staffing Calculator'!$R$7:$BL$7,0)),"")</f>
        <v/>
      </c>
      <c r="AZ117" s="699" t="str">
        <f t="array" ref="AZ117">iferror(index('Internal Staffing Calculator'!$R$9:$BL$115, match($A117,'Internal Staffing Calculator'!$B$9:$B169,0),match(AZ$5,'Internal Staffing Calculator'!$R$7:$BL$7,0)),"")</f>
        <v/>
      </c>
      <c r="BA117" s="699" t="str">
        <f t="array" ref="BA117">iferror(index('Internal Staffing Calculator'!$R$9:$BL$115, match($A117,'Internal Staffing Calculator'!$B$9:$B169,0),match(BA$5,'Internal Staffing Calculator'!$R$7:$BL$7,0)),"")</f>
        <v/>
      </c>
    </row>
    <row r="118">
      <c r="A118" s="818"/>
      <c r="B118" s="812" t="str">
        <f t="array" ref="B118">iferror(index('Internal Staffing Calculator'!P:P,match(A118,'Internal Staffing Calculator'!B:B,0)),"")</f>
        <v/>
      </c>
      <c r="C118" s="813" t="str">
        <f t="array" ref="C118">iferror(index('Internal Staffing Calculator'!BM:BM,match(A118,'Internal Staffing Calculator'!B:B,0)),"")</f>
        <v/>
      </c>
      <c r="D118" s="814" t="str">
        <f t="array" ref="D118">iferror(index('Internal Staffing Calculator'!F:F,match(A118,'Internal Staffing Calculator'!B:B,0)),"")</f>
        <v/>
      </c>
      <c r="E118" s="815">
        <f t="shared" si="4"/>
        <v>0</v>
      </c>
      <c r="F118" s="615"/>
      <c r="G118" s="699" t="str">
        <f t="array" ref="G118">iferror(index('Internal Staffing Calculator'!$R$9:$BL$115, match($A118,'Internal Staffing Calculator'!$B$9:$B169,0),match(G$5,'Internal Staffing Calculator'!$R$7:$BL$7,0)),"")</f>
        <v/>
      </c>
      <c r="H118" s="699" t="str">
        <f t="array" ref="H118">iferror(index('Internal Staffing Calculator'!$R$9:$BL$115, match($A118,'Internal Staffing Calculator'!$B$9:$B169,0),match(H$5,'Internal Staffing Calculator'!$R$7:$BL$7,0)),"")</f>
        <v/>
      </c>
      <c r="I118" s="699" t="str">
        <f t="array" ref="I118">iferror(index('Internal Staffing Calculator'!$R$9:$BL$115, match($A118,'Internal Staffing Calculator'!$B$9:$B169,0),match(I$5,'Internal Staffing Calculator'!$R$7:$BL$7,0)),"")</f>
        <v/>
      </c>
      <c r="J118" s="699" t="str">
        <f t="array" ref="J118">iferror(index('Internal Staffing Calculator'!$R$9:$BL$115, match($A118,'Internal Staffing Calculator'!$B$9:$B169,0),match(J$5,'Internal Staffing Calculator'!$R$7:$BL$7,0)),"")</f>
        <v/>
      </c>
      <c r="K118" s="699" t="str">
        <f t="array" ref="K118">iferror(index('Internal Staffing Calculator'!$R$9:$BL$115, match($A118,'Internal Staffing Calculator'!$B$9:$B169,0),match(K$5,'Internal Staffing Calculator'!$R$7:$BL$7,0)),"")</f>
        <v/>
      </c>
      <c r="L118" s="699" t="str">
        <f t="array" ref="L118">iferror(index('Internal Staffing Calculator'!$R$9:$BL$115, match($A118,'Internal Staffing Calculator'!$B$9:$B169,0),match(L$5,'Internal Staffing Calculator'!$R$7:$BL$7,0)),"")</f>
        <v/>
      </c>
      <c r="M118" s="699" t="str">
        <f t="array" ref="M118">iferror(index('Internal Staffing Calculator'!$R$9:$BL$115, match($A118,'Internal Staffing Calculator'!$B$9:$B169,0),match(M$5,'Internal Staffing Calculator'!$R$7:$BL$7,0)),"")</f>
        <v/>
      </c>
      <c r="N118" s="699" t="str">
        <f t="array" ref="N118">iferror(index('Internal Staffing Calculator'!$R$9:$BL$115, match($A118,'Internal Staffing Calculator'!$B$9:$B169,0),match(N$5,'Internal Staffing Calculator'!$R$7:$BL$7,0)),"")</f>
        <v/>
      </c>
      <c r="O118" s="699" t="str">
        <f t="array" ref="O118">iferror(index('Internal Staffing Calculator'!$R$9:$BL$115, match($A118,'Internal Staffing Calculator'!$B$9:$B169,0),match(O$5,'Internal Staffing Calculator'!$R$7:$BL$7,0)),"")</f>
        <v/>
      </c>
      <c r="P118" s="699" t="str">
        <f t="array" ref="P118">iferror(index('Internal Staffing Calculator'!$R$9:$BL$115, match($A118,'Internal Staffing Calculator'!$B$9:$B169,0),match(P$5,'Internal Staffing Calculator'!$R$7:$BL$7,0)),"")</f>
        <v/>
      </c>
      <c r="Q118" s="699" t="str">
        <f t="array" ref="Q118">iferror(index('Internal Staffing Calculator'!$R$9:$BL$115, match($A118,'Internal Staffing Calculator'!$B$9:$B169,0),match(Q$5,'Internal Staffing Calculator'!$R$7:$BL$7,0)),"")</f>
        <v/>
      </c>
      <c r="R118" s="699" t="str">
        <f t="array" ref="R118">iferror(index('Internal Staffing Calculator'!$R$9:$BL$115, match($A118,'Internal Staffing Calculator'!$B$9:$B169,0),match(R$5,'Internal Staffing Calculator'!$R$7:$BL$7,0)),"")</f>
        <v/>
      </c>
      <c r="S118" s="699" t="str">
        <f t="array" ref="S118">iferror(index('Internal Staffing Calculator'!$R$9:$BL$115, match($A118,'Internal Staffing Calculator'!$B$9:$B169,0),match(S$5,'Internal Staffing Calculator'!$R$7:$BL$7,0)),"")</f>
        <v/>
      </c>
      <c r="T118" s="699" t="str">
        <f t="array" ref="T118">iferror(index('Internal Staffing Calculator'!$R$9:$BL$115, match($A118,'Internal Staffing Calculator'!$B$9:$B169,0),match(T$5,'Internal Staffing Calculator'!$R$7:$BL$7,0)),"")</f>
        <v/>
      </c>
      <c r="U118" s="699" t="str">
        <f t="array" ref="U118">iferror(index('Internal Staffing Calculator'!$R$9:$BL$115, match($A118,'Internal Staffing Calculator'!$B$9:$B169,0),match(U$5,'Internal Staffing Calculator'!$R$7:$BL$7,0)),"")</f>
        <v/>
      </c>
      <c r="V118" s="699" t="str">
        <f t="array" ref="V118">iferror(index('Internal Staffing Calculator'!$R$9:$BL$115, match($A118,'Internal Staffing Calculator'!$B$9:$B169,0),match(V$5,'Internal Staffing Calculator'!$R$7:$BL$7,0)),"")</f>
        <v/>
      </c>
      <c r="W118" s="699" t="str">
        <f t="array" ref="W118">iferror(index('Internal Staffing Calculator'!$R$9:$BL$115, match($A118,'Internal Staffing Calculator'!$B$9:$B169,0),match(W$5,'Internal Staffing Calculator'!$R$7:$BL$7,0)),"")</f>
        <v/>
      </c>
      <c r="X118" s="699" t="str">
        <f t="array" ref="X118">iferror(index('Internal Staffing Calculator'!$R$9:$BL$115, match($A118,'Internal Staffing Calculator'!$B$9:$B169,0),match(X$5,'Internal Staffing Calculator'!$R$7:$BL$7,0)),"")</f>
        <v/>
      </c>
      <c r="Y118" s="699" t="str">
        <f t="array" ref="Y118">iferror(index('Internal Staffing Calculator'!$R$9:$BL$115, match($A118,'Internal Staffing Calculator'!$B$9:$B169,0),match(Y$5,'Internal Staffing Calculator'!$R$7:$BL$7,0)),"")</f>
        <v/>
      </c>
      <c r="Z118" s="699" t="str">
        <f t="array" ref="Z118">iferror(index('Internal Staffing Calculator'!$R$9:$BL$115, match($A118,'Internal Staffing Calculator'!$B$9:$B169,0),match(Z$5,'Internal Staffing Calculator'!$R$7:$BL$7,0)),"")</f>
        <v/>
      </c>
      <c r="AA118" s="699" t="str">
        <f t="array" ref="AA118">iferror(index('Internal Staffing Calculator'!$R$9:$BL$115, match($A118,'Internal Staffing Calculator'!$B$9:$B169,0),match(AA$5,'Internal Staffing Calculator'!$R$7:$BL$7,0)),"")</f>
        <v/>
      </c>
      <c r="AB118" s="699" t="str">
        <f t="array" ref="AB118">iferror(index('Internal Staffing Calculator'!$R$9:$BL$115, match($A118,'Internal Staffing Calculator'!$B$9:$B169,0),match(AB$5,'Internal Staffing Calculator'!$R$7:$BL$7,0)),"")</f>
        <v/>
      </c>
      <c r="AC118" s="699" t="str">
        <f t="array" ref="AC118">iferror(index('Internal Staffing Calculator'!$R$9:$BL$115, match($A118,'Internal Staffing Calculator'!$B$9:$B169,0),match(AC$5,'Internal Staffing Calculator'!$R$7:$BL$7,0)),"")</f>
        <v/>
      </c>
      <c r="AD118" s="699" t="str">
        <f t="array" ref="AD118">iferror(index('Internal Staffing Calculator'!$R$9:$BL$115, match($A118,'Internal Staffing Calculator'!$B$9:$B169,0),match(AD$5,'Internal Staffing Calculator'!$R$7:$BL$7,0)),"")</f>
        <v/>
      </c>
      <c r="AE118" s="699" t="str">
        <f t="array" ref="AE118">iferror(index('Internal Staffing Calculator'!$R$9:$BL$115, match($A118,'Internal Staffing Calculator'!$B$9:$B169,0),match(AE$5,'Internal Staffing Calculator'!$R$7:$BL$7,0)),"")</f>
        <v/>
      </c>
      <c r="AF118" s="699" t="str">
        <f t="array" ref="AF118">iferror(index('Internal Staffing Calculator'!$R$9:$BL$115, match($A118,'Internal Staffing Calculator'!$B$9:$B169,0),match(AF$5,'Internal Staffing Calculator'!$R$7:$BL$7,0)),"")</f>
        <v/>
      </c>
      <c r="AG118" s="699" t="str">
        <f t="array" ref="AG118">iferror(index('Internal Staffing Calculator'!$R$9:$BL$115, match($A118,'Internal Staffing Calculator'!$B$9:$B169,0),match(AG$5,'Internal Staffing Calculator'!$R$7:$BL$7,0)),"")</f>
        <v/>
      </c>
      <c r="AH118" s="699" t="str">
        <f t="array" ref="AH118">iferror(index('Internal Staffing Calculator'!$R$9:$BL$115, match($A118,'Internal Staffing Calculator'!$B$9:$B169,0),match(AH$5,'Internal Staffing Calculator'!$R$7:$BL$7,0)),"")</f>
        <v/>
      </c>
      <c r="AI118" s="699" t="str">
        <f t="array" ref="AI118">iferror(index('Internal Staffing Calculator'!$R$9:$BL$115, match($A118,'Internal Staffing Calculator'!$B$9:$B169,0),match(AI$5,'Internal Staffing Calculator'!$R$7:$BL$7,0)),"")</f>
        <v/>
      </c>
      <c r="AJ118" s="699" t="str">
        <f t="array" ref="AJ118">iferror(index('Internal Staffing Calculator'!$R$9:$BL$115, match($A118,'Internal Staffing Calculator'!$B$9:$B169,0),match(AJ$5,'Internal Staffing Calculator'!$R$7:$BL$7,0)),"")</f>
        <v/>
      </c>
      <c r="AK118" s="699" t="str">
        <f t="array" ref="AK118">iferror(index('Internal Staffing Calculator'!$R$9:$BL$115, match($A118,'Internal Staffing Calculator'!$B$9:$B169,0),match(AK$5,'Internal Staffing Calculator'!$R$7:$BL$7,0)),"")</f>
        <v/>
      </c>
      <c r="AL118" s="699" t="str">
        <f t="array" ref="AL118">iferror(index('Internal Staffing Calculator'!$R$9:$BL$115, match($A118,'Internal Staffing Calculator'!$B$9:$B169,0),match(AL$5,'Internal Staffing Calculator'!$R$7:$BL$7,0)),"")</f>
        <v/>
      </c>
      <c r="AM118" s="699" t="str">
        <f t="array" ref="AM118">iferror(index('Internal Staffing Calculator'!$R$9:$BL$115, match($A118,'Internal Staffing Calculator'!$B$9:$B169,0),match(AM$5,'Internal Staffing Calculator'!$R$7:$BL$7,0)),"")</f>
        <v/>
      </c>
      <c r="AN118" s="699" t="str">
        <f t="array" ref="AN118">iferror(index('Internal Staffing Calculator'!$R$9:$BL$115, match($A118,'Internal Staffing Calculator'!$B$9:$B169,0),match(AN$5,'Internal Staffing Calculator'!$R$7:$BL$7,0)),"")</f>
        <v/>
      </c>
      <c r="AO118" s="699" t="str">
        <f t="array" ref="AO118">iferror(index('Internal Staffing Calculator'!$R$9:$BL$115, match($A118,'Internal Staffing Calculator'!$B$9:$B169,0),match(AO$5,'Internal Staffing Calculator'!$R$7:$BL$7,0)),"")</f>
        <v/>
      </c>
      <c r="AP118" s="699" t="str">
        <f t="array" ref="AP118">iferror(index('Internal Staffing Calculator'!$R$9:$BL$115, match($A118,'Internal Staffing Calculator'!$B$9:$B169,0),match(AP$5,'Internal Staffing Calculator'!$R$7:$BL$7,0)),"")</f>
        <v/>
      </c>
      <c r="AQ118" s="699" t="str">
        <f t="array" ref="AQ118">iferror(index('Internal Staffing Calculator'!$R$9:$BL$115, match($A118,'Internal Staffing Calculator'!$B$9:$B169,0),match(AQ$5,'Internal Staffing Calculator'!$R$7:$BL$7,0)),"")</f>
        <v/>
      </c>
      <c r="AR118" s="699" t="str">
        <f t="array" ref="AR118">iferror(index('Internal Staffing Calculator'!$R$9:$BL$115, match($A118,'Internal Staffing Calculator'!$B$9:$B169,0),match(AR$5,'Internal Staffing Calculator'!$R$7:$BL$7,0)),"")</f>
        <v/>
      </c>
      <c r="AS118" s="699" t="str">
        <f t="array" ref="AS118">iferror(index('Internal Staffing Calculator'!$R$9:$BL$115, match($A118,'Internal Staffing Calculator'!$B$9:$B169,0),match(AS$5,'Internal Staffing Calculator'!$R$7:$BL$7,0)),"")</f>
        <v/>
      </c>
      <c r="AT118" s="699" t="str">
        <f t="array" ref="AT118">iferror(index('Internal Staffing Calculator'!$R$9:$BL$115, match($A118,'Internal Staffing Calculator'!$B$9:$B169,0),match(AT$5,'Internal Staffing Calculator'!$R$7:$BL$7,0)),"")</f>
        <v/>
      </c>
      <c r="AU118" s="699" t="str">
        <f t="array" ref="AU118">iferror(index('Internal Staffing Calculator'!$R$9:$BL$115, match($A118,'Internal Staffing Calculator'!$B$9:$B169,0),match(AU$5,'Internal Staffing Calculator'!$R$7:$BL$7,0)),"")</f>
        <v/>
      </c>
      <c r="AV118" s="699" t="str">
        <f t="array" ref="AV118">iferror(index('Internal Staffing Calculator'!$R$9:$BL$115, match($A118,'Internal Staffing Calculator'!$B$9:$B169,0),match(AV$5,'Internal Staffing Calculator'!$R$7:$BL$7,0)),"")</f>
        <v/>
      </c>
      <c r="AW118" s="699" t="str">
        <f t="array" ref="AW118">iferror(index('Internal Staffing Calculator'!$R$9:$BL$115, match($A118,'Internal Staffing Calculator'!$B$9:$B169,0),match(AW$5,'Internal Staffing Calculator'!$R$7:$BL$7,0)),"")</f>
        <v/>
      </c>
      <c r="AX118" s="699" t="str">
        <f t="array" ref="AX118">iferror(index('Internal Staffing Calculator'!$R$9:$BL$115, match($A118,'Internal Staffing Calculator'!$B$9:$B169,0),match(AX$5,'Internal Staffing Calculator'!$R$7:$BL$7,0)),"")</f>
        <v/>
      </c>
      <c r="AY118" s="699" t="str">
        <f t="array" ref="AY118">iferror(index('Internal Staffing Calculator'!$R$9:$BL$115, match($A118,'Internal Staffing Calculator'!$B$9:$B169,0),match(AY$5,'Internal Staffing Calculator'!$R$7:$BL$7,0)),"")</f>
        <v/>
      </c>
      <c r="AZ118" s="699" t="str">
        <f t="array" ref="AZ118">iferror(index('Internal Staffing Calculator'!$R$9:$BL$115, match($A118,'Internal Staffing Calculator'!$B$9:$B169,0),match(AZ$5,'Internal Staffing Calculator'!$R$7:$BL$7,0)),"")</f>
        <v/>
      </c>
      <c r="BA118" s="699" t="str">
        <f t="array" ref="BA118">iferror(index('Internal Staffing Calculator'!$R$9:$BL$115, match($A118,'Internal Staffing Calculator'!$B$9:$B169,0),match(BA$5,'Internal Staffing Calculator'!$R$7:$BL$7,0)),"")</f>
        <v/>
      </c>
    </row>
    <row r="119">
      <c r="A119" s="818"/>
      <c r="B119" s="812" t="str">
        <f t="array" ref="B119">iferror(index('Internal Staffing Calculator'!P:P,match(A119,'Internal Staffing Calculator'!B:B,0)),"")</f>
        <v/>
      </c>
      <c r="C119" s="813" t="str">
        <f t="array" ref="C119">iferror(index('Internal Staffing Calculator'!BM:BM,match(A119,'Internal Staffing Calculator'!B:B,0)),"")</f>
        <v/>
      </c>
      <c r="D119" s="814" t="str">
        <f t="array" ref="D119">iferror(index('Internal Staffing Calculator'!F:F,match(A119,'Internal Staffing Calculator'!B:B,0)),"")</f>
        <v/>
      </c>
      <c r="E119" s="815">
        <f t="shared" si="4"/>
        <v>0</v>
      </c>
      <c r="F119" s="615"/>
      <c r="G119" s="699" t="str">
        <f t="array" ref="G119">iferror(index('Internal Staffing Calculator'!$R$9:$BL$115, match($A119,'Internal Staffing Calculator'!$B$9:$B169,0),match(G$5,'Internal Staffing Calculator'!$R$7:$BL$7,0)),"")</f>
        <v/>
      </c>
      <c r="H119" s="699" t="str">
        <f t="array" ref="H119">iferror(index('Internal Staffing Calculator'!$R$9:$BL$115, match($A119,'Internal Staffing Calculator'!$B$9:$B169,0),match(H$5,'Internal Staffing Calculator'!$R$7:$BL$7,0)),"")</f>
        <v/>
      </c>
      <c r="I119" s="699" t="str">
        <f t="array" ref="I119">iferror(index('Internal Staffing Calculator'!$R$9:$BL$115, match($A119,'Internal Staffing Calculator'!$B$9:$B169,0),match(I$5,'Internal Staffing Calculator'!$R$7:$BL$7,0)),"")</f>
        <v/>
      </c>
      <c r="J119" s="699" t="str">
        <f t="array" ref="J119">iferror(index('Internal Staffing Calculator'!$R$9:$BL$115, match($A119,'Internal Staffing Calculator'!$B$9:$B169,0),match(J$5,'Internal Staffing Calculator'!$R$7:$BL$7,0)),"")</f>
        <v/>
      </c>
      <c r="K119" s="699" t="str">
        <f t="array" ref="K119">iferror(index('Internal Staffing Calculator'!$R$9:$BL$115, match($A119,'Internal Staffing Calculator'!$B$9:$B169,0),match(K$5,'Internal Staffing Calculator'!$R$7:$BL$7,0)),"")</f>
        <v/>
      </c>
      <c r="L119" s="699" t="str">
        <f t="array" ref="L119">iferror(index('Internal Staffing Calculator'!$R$9:$BL$115, match($A119,'Internal Staffing Calculator'!$B$9:$B169,0),match(L$5,'Internal Staffing Calculator'!$R$7:$BL$7,0)),"")</f>
        <v/>
      </c>
      <c r="M119" s="699" t="str">
        <f t="array" ref="M119">iferror(index('Internal Staffing Calculator'!$R$9:$BL$115, match($A119,'Internal Staffing Calculator'!$B$9:$B169,0),match(M$5,'Internal Staffing Calculator'!$R$7:$BL$7,0)),"")</f>
        <v/>
      </c>
      <c r="N119" s="699" t="str">
        <f t="array" ref="N119">iferror(index('Internal Staffing Calculator'!$R$9:$BL$115, match($A119,'Internal Staffing Calculator'!$B$9:$B169,0),match(N$5,'Internal Staffing Calculator'!$R$7:$BL$7,0)),"")</f>
        <v/>
      </c>
      <c r="O119" s="699" t="str">
        <f t="array" ref="O119">iferror(index('Internal Staffing Calculator'!$R$9:$BL$115, match($A119,'Internal Staffing Calculator'!$B$9:$B169,0),match(O$5,'Internal Staffing Calculator'!$R$7:$BL$7,0)),"")</f>
        <v/>
      </c>
      <c r="P119" s="699" t="str">
        <f t="array" ref="P119">iferror(index('Internal Staffing Calculator'!$R$9:$BL$115, match($A119,'Internal Staffing Calculator'!$B$9:$B169,0),match(P$5,'Internal Staffing Calculator'!$R$7:$BL$7,0)),"")</f>
        <v/>
      </c>
      <c r="Q119" s="699" t="str">
        <f t="array" ref="Q119">iferror(index('Internal Staffing Calculator'!$R$9:$BL$115, match($A119,'Internal Staffing Calculator'!$B$9:$B169,0),match(Q$5,'Internal Staffing Calculator'!$R$7:$BL$7,0)),"")</f>
        <v/>
      </c>
      <c r="R119" s="699" t="str">
        <f t="array" ref="R119">iferror(index('Internal Staffing Calculator'!$R$9:$BL$115, match($A119,'Internal Staffing Calculator'!$B$9:$B169,0),match(R$5,'Internal Staffing Calculator'!$R$7:$BL$7,0)),"")</f>
        <v/>
      </c>
      <c r="S119" s="699" t="str">
        <f t="array" ref="S119">iferror(index('Internal Staffing Calculator'!$R$9:$BL$115, match($A119,'Internal Staffing Calculator'!$B$9:$B169,0),match(S$5,'Internal Staffing Calculator'!$R$7:$BL$7,0)),"")</f>
        <v/>
      </c>
      <c r="T119" s="699" t="str">
        <f t="array" ref="T119">iferror(index('Internal Staffing Calculator'!$R$9:$BL$115, match($A119,'Internal Staffing Calculator'!$B$9:$B169,0),match(T$5,'Internal Staffing Calculator'!$R$7:$BL$7,0)),"")</f>
        <v/>
      </c>
      <c r="U119" s="699" t="str">
        <f t="array" ref="U119">iferror(index('Internal Staffing Calculator'!$R$9:$BL$115, match($A119,'Internal Staffing Calculator'!$B$9:$B169,0),match(U$5,'Internal Staffing Calculator'!$R$7:$BL$7,0)),"")</f>
        <v/>
      </c>
      <c r="V119" s="699" t="str">
        <f t="array" ref="V119">iferror(index('Internal Staffing Calculator'!$R$9:$BL$115, match($A119,'Internal Staffing Calculator'!$B$9:$B169,0),match(V$5,'Internal Staffing Calculator'!$R$7:$BL$7,0)),"")</f>
        <v/>
      </c>
      <c r="W119" s="699" t="str">
        <f t="array" ref="W119">iferror(index('Internal Staffing Calculator'!$R$9:$BL$115, match($A119,'Internal Staffing Calculator'!$B$9:$B169,0),match(W$5,'Internal Staffing Calculator'!$R$7:$BL$7,0)),"")</f>
        <v/>
      </c>
      <c r="X119" s="699" t="str">
        <f t="array" ref="X119">iferror(index('Internal Staffing Calculator'!$R$9:$BL$115, match($A119,'Internal Staffing Calculator'!$B$9:$B169,0),match(X$5,'Internal Staffing Calculator'!$R$7:$BL$7,0)),"")</f>
        <v/>
      </c>
      <c r="Y119" s="699" t="str">
        <f t="array" ref="Y119">iferror(index('Internal Staffing Calculator'!$R$9:$BL$115, match($A119,'Internal Staffing Calculator'!$B$9:$B169,0),match(Y$5,'Internal Staffing Calculator'!$R$7:$BL$7,0)),"")</f>
        <v/>
      </c>
      <c r="Z119" s="699" t="str">
        <f t="array" ref="Z119">iferror(index('Internal Staffing Calculator'!$R$9:$BL$115, match($A119,'Internal Staffing Calculator'!$B$9:$B169,0),match(Z$5,'Internal Staffing Calculator'!$R$7:$BL$7,0)),"")</f>
        <v/>
      </c>
      <c r="AA119" s="699" t="str">
        <f t="array" ref="AA119">iferror(index('Internal Staffing Calculator'!$R$9:$BL$115, match($A119,'Internal Staffing Calculator'!$B$9:$B169,0),match(AA$5,'Internal Staffing Calculator'!$R$7:$BL$7,0)),"")</f>
        <v/>
      </c>
      <c r="AB119" s="699" t="str">
        <f t="array" ref="AB119">iferror(index('Internal Staffing Calculator'!$R$9:$BL$115, match($A119,'Internal Staffing Calculator'!$B$9:$B169,0),match(AB$5,'Internal Staffing Calculator'!$R$7:$BL$7,0)),"")</f>
        <v/>
      </c>
      <c r="AC119" s="699" t="str">
        <f t="array" ref="AC119">iferror(index('Internal Staffing Calculator'!$R$9:$BL$115, match($A119,'Internal Staffing Calculator'!$B$9:$B169,0),match(AC$5,'Internal Staffing Calculator'!$R$7:$BL$7,0)),"")</f>
        <v/>
      </c>
      <c r="AD119" s="699" t="str">
        <f t="array" ref="AD119">iferror(index('Internal Staffing Calculator'!$R$9:$BL$115, match($A119,'Internal Staffing Calculator'!$B$9:$B169,0),match(AD$5,'Internal Staffing Calculator'!$R$7:$BL$7,0)),"")</f>
        <v/>
      </c>
      <c r="AE119" s="699" t="str">
        <f t="array" ref="AE119">iferror(index('Internal Staffing Calculator'!$R$9:$BL$115, match($A119,'Internal Staffing Calculator'!$B$9:$B169,0),match(AE$5,'Internal Staffing Calculator'!$R$7:$BL$7,0)),"")</f>
        <v/>
      </c>
      <c r="AF119" s="699" t="str">
        <f t="array" ref="AF119">iferror(index('Internal Staffing Calculator'!$R$9:$BL$115, match($A119,'Internal Staffing Calculator'!$B$9:$B169,0),match(AF$5,'Internal Staffing Calculator'!$R$7:$BL$7,0)),"")</f>
        <v/>
      </c>
      <c r="AG119" s="699" t="str">
        <f t="array" ref="AG119">iferror(index('Internal Staffing Calculator'!$R$9:$BL$115, match($A119,'Internal Staffing Calculator'!$B$9:$B169,0),match(AG$5,'Internal Staffing Calculator'!$R$7:$BL$7,0)),"")</f>
        <v/>
      </c>
      <c r="AH119" s="699" t="str">
        <f t="array" ref="AH119">iferror(index('Internal Staffing Calculator'!$R$9:$BL$115, match($A119,'Internal Staffing Calculator'!$B$9:$B169,0),match(AH$5,'Internal Staffing Calculator'!$R$7:$BL$7,0)),"")</f>
        <v/>
      </c>
      <c r="AI119" s="699" t="str">
        <f t="array" ref="AI119">iferror(index('Internal Staffing Calculator'!$R$9:$BL$115, match($A119,'Internal Staffing Calculator'!$B$9:$B169,0),match(AI$5,'Internal Staffing Calculator'!$R$7:$BL$7,0)),"")</f>
        <v/>
      </c>
      <c r="AJ119" s="699" t="str">
        <f t="array" ref="AJ119">iferror(index('Internal Staffing Calculator'!$R$9:$BL$115, match($A119,'Internal Staffing Calculator'!$B$9:$B169,0),match(AJ$5,'Internal Staffing Calculator'!$R$7:$BL$7,0)),"")</f>
        <v/>
      </c>
      <c r="AK119" s="699" t="str">
        <f t="array" ref="AK119">iferror(index('Internal Staffing Calculator'!$R$9:$BL$115, match($A119,'Internal Staffing Calculator'!$B$9:$B169,0),match(AK$5,'Internal Staffing Calculator'!$R$7:$BL$7,0)),"")</f>
        <v/>
      </c>
      <c r="AL119" s="699" t="str">
        <f t="array" ref="AL119">iferror(index('Internal Staffing Calculator'!$R$9:$BL$115, match($A119,'Internal Staffing Calculator'!$B$9:$B169,0),match(AL$5,'Internal Staffing Calculator'!$R$7:$BL$7,0)),"")</f>
        <v/>
      </c>
      <c r="AM119" s="699" t="str">
        <f t="array" ref="AM119">iferror(index('Internal Staffing Calculator'!$R$9:$BL$115, match($A119,'Internal Staffing Calculator'!$B$9:$B169,0),match(AM$5,'Internal Staffing Calculator'!$R$7:$BL$7,0)),"")</f>
        <v/>
      </c>
      <c r="AN119" s="699" t="str">
        <f t="array" ref="AN119">iferror(index('Internal Staffing Calculator'!$R$9:$BL$115, match($A119,'Internal Staffing Calculator'!$B$9:$B169,0),match(AN$5,'Internal Staffing Calculator'!$R$7:$BL$7,0)),"")</f>
        <v/>
      </c>
      <c r="AO119" s="699" t="str">
        <f t="array" ref="AO119">iferror(index('Internal Staffing Calculator'!$R$9:$BL$115, match($A119,'Internal Staffing Calculator'!$B$9:$B169,0),match(AO$5,'Internal Staffing Calculator'!$R$7:$BL$7,0)),"")</f>
        <v/>
      </c>
      <c r="AP119" s="699" t="str">
        <f t="array" ref="AP119">iferror(index('Internal Staffing Calculator'!$R$9:$BL$115, match($A119,'Internal Staffing Calculator'!$B$9:$B169,0),match(AP$5,'Internal Staffing Calculator'!$R$7:$BL$7,0)),"")</f>
        <v/>
      </c>
      <c r="AQ119" s="699" t="str">
        <f t="array" ref="AQ119">iferror(index('Internal Staffing Calculator'!$R$9:$BL$115, match($A119,'Internal Staffing Calculator'!$B$9:$B169,0),match(AQ$5,'Internal Staffing Calculator'!$R$7:$BL$7,0)),"")</f>
        <v/>
      </c>
      <c r="AR119" s="699" t="str">
        <f t="array" ref="AR119">iferror(index('Internal Staffing Calculator'!$R$9:$BL$115, match($A119,'Internal Staffing Calculator'!$B$9:$B169,0),match(AR$5,'Internal Staffing Calculator'!$R$7:$BL$7,0)),"")</f>
        <v/>
      </c>
      <c r="AS119" s="699" t="str">
        <f t="array" ref="AS119">iferror(index('Internal Staffing Calculator'!$R$9:$BL$115, match($A119,'Internal Staffing Calculator'!$B$9:$B169,0),match(AS$5,'Internal Staffing Calculator'!$R$7:$BL$7,0)),"")</f>
        <v/>
      </c>
      <c r="AT119" s="699" t="str">
        <f t="array" ref="AT119">iferror(index('Internal Staffing Calculator'!$R$9:$BL$115, match($A119,'Internal Staffing Calculator'!$B$9:$B169,0),match(AT$5,'Internal Staffing Calculator'!$R$7:$BL$7,0)),"")</f>
        <v/>
      </c>
      <c r="AU119" s="699" t="str">
        <f t="array" ref="AU119">iferror(index('Internal Staffing Calculator'!$R$9:$BL$115, match($A119,'Internal Staffing Calculator'!$B$9:$B169,0),match(AU$5,'Internal Staffing Calculator'!$R$7:$BL$7,0)),"")</f>
        <v/>
      </c>
      <c r="AV119" s="699" t="str">
        <f t="array" ref="AV119">iferror(index('Internal Staffing Calculator'!$R$9:$BL$115, match($A119,'Internal Staffing Calculator'!$B$9:$B169,0),match(AV$5,'Internal Staffing Calculator'!$R$7:$BL$7,0)),"")</f>
        <v/>
      </c>
      <c r="AW119" s="699" t="str">
        <f t="array" ref="AW119">iferror(index('Internal Staffing Calculator'!$R$9:$BL$115, match($A119,'Internal Staffing Calculator'!$B$9:$B169,0),match(AW$5,'Internal Staffing Calculator'!$R$7:$BL$7,0)),"")</f>
        <v/>
      </c>
      <c r="AX119" s="699" t="str">
        <f t="array" ref="AX119">iferror(index('Internal Staffing Calculator'!$R$9:$BL$115, match($A119,'Internal Staffing Calculator'!$B$9:$B169,0),match(AX$5,'Internal Staffing Calculator'!$R$7:$BL$7,0)),"")</f>
        <v/>
      </c>
      <c r="AY119" s="699" t="str">
        <f t="array" ref="AY119">iferror(index('Internal Staffing Calculator'!$R$9:$BL$115, match($A119,'Internal Staffing Calculator'!$B$9:$B169,0),match(AY$5,'Internal Staffing Calculator'!$R$7:$BL$7,0)),"")</f>
        <v/>
      </c>
      <c r="AZ119" s="699" t="str">
        <f t="array" ref="AZ119">iferror(index('Internal Staffing Calculator'!$R$9:$BL$115, match($A119,'Internal Staffing Calculator'!$B$9:$B169,0),match(AZ$5,'Internal Staffing Calculator'!$R$7:$BL$7,0)),"")</f>
        <v/>
      </c>
      <c r="BA119" s="699" t="str">
        <f t="array" ref="BA119">iferror(index('Internal Staffing Calculator'!$R$9:$BL$115, match($A119,'Internal Staffing Calculator'!$B$9:$B169,0),match(BA$5,'Internal Staffing Calculator'!$R$7:$BL$7,0)),"")</f>
        <v/>
      </c>
    </row>
    <row r="120">
      <c r="A120" s="818"/>
      <c r="B120" s="812" t="str">
        <f t="array" ref="B120">iferror(index('Internal Staffing Calculator'!P:P,match(A120,'Internal Staffing Calculator'!B:B,0)),"")</f>
        <v/>
      </c>
      <c r="C120" s="813" t="str">
        <f t="array" ref="C120">iferror(index('Internal Staffing Calculator'!BM:BM,match(A120,'Internal Staffing Calculator'!B:B,0)),"")</f>
        <v/>
      </c>
      <c r="D120" s="814" t="str">
        <f t="array" ref="D120">iferror(index('Internal Staffing Calculator'!F:F,match(A120,'Internal Staffing Calculator'!B:B,0)),"")</f>
        <v/>
      </c>
      <c r="E120" s="815">
        <f t="shared" si="4"/>
        <v>0</v>
      </c>
      <c r="F120" s="615"/>
      <c r="G120" s="699" t="str">
        <f t="array" ref="G120">iferror(index('Internal Staffing Calculator'!$R$9:$BL$115, match($A120,'Internal Staffing Calculator'!$B$9:$B169,0),match(G$5,'Internal Staffing Calculator'!$R$7:$BL$7,0)),"")</f>
        <v/>
      </c>
      <c r="H120" s="699" t="str">
        <f t="array" ref="H120">iferror(index('Internal Staffing Calculator'!$R$9:$BL$115, match($A120,'Internal Staffing Calculator'!$B$9:$B169,0),match(H$5,'Internal Staffing Calculator'!$R$7:$BL$7,0)),"")</f>
        <v/>
      </c>
      <c r="I120" s="699" t="str">
        <f t="array" ref="I120">iferror(index('Internal Staffing Calculator'!$R$9:$BL$115, match($A120,'Internal Staffing Calculator'!$B$9:$B169,0),match(I$5,'Internal Staffing Calculator'!$R$7:$BL$7,0)),"")</f>
        <v/>
      </c>
      <c r="J120" s="699" t="str">
        <f t="array" ref="J120">iferror(index('Internal Staffing Calculator'!$R$9:$BL$115, match($A120,'Internal Staffing Calculator'!$B$9:$B169,0),match(J$5,'Internal Staffing Calculator'!$R$7:$BL$7,0)),"")</f>
        <v/>
      </c>
      <c r="K120" s="699" t="str">
        <f t="array" ref="K120">iferror(index('Internal Staffing Calculator'!$R$9:$BL$115, match($A120,'Internal Staffing Calculator'!$B$9:$B169,0),match(K$5,'Internal Staffing Calculator'!$R$7:$BL$7,0)),"")</f>
        <v/>
      </c>
      <c r="L120" s="699" t="str">
        <f t="array" ref="L120">iferror(index('Internal Staffing Calculator'!$R$9:$BL$115, match($A120,'Internal Staffing Calculator'!$B$9:$B169,0),match(L$5,'Internal Staffing Calculator'!$R$7:$BL$7,0)),"")</f>
        <v/>
      </c>
      <c r="M120" s="699" t="str">
        <f t="array" ref="M120">iferror(index('Internal Staffing Calculator'!$R$9:$BL$115, match($A120,'Internal Staffing Calculator'!$B$9:$B169,0),match(M$5,'Internal Staffing Calculator'!$R$7:$BL$7,0)),"")</f>
        <v/>
      </c>
      <c r="N120" s="699" t="str">
        <f t="array" ref="N120">iferror(index('Internal Staffing Calculator'!$R$9:$BL$115, match($A120,'Internal Staffing Calculator'!$B$9:$B169,0),match(N$5,'Internal Staffing Calculator'!$R$7:$BL$7,0)),"")</f>
        <v/>
      </c>
      <c r="O120" s="699" t="str">
        <f t="array" ref="O120">iferror(index('Internal Staffing Calculator'!$R$9:$BL$115, match($A120,'Internal Staffing Calculator'!$B$9:$B169,0),match(O$5,'Internal Staffing Calculator'!$R$7:$BL$7,0)),"")</f>
        <v/>
      </c>
      <c r="P120" s="699" t="str">
        <f t="array" ref="P120">iferror(index('Internal Staffing Calculator'!$R$9:$BL$115, match($A120,'Internal Staffing Calculator'!$B$9:$B169,0),match(P$5,'Internal Staffing Calculator'!$R$7:$BL$7,0)),"")</f>
        <v/>
      </c>
      <c r="Q120" s="699" t="str">
        <f t="array" ref="Q120">iferror(index('Internal Staffing Calculator'!$R$9:$BL$115, match($A120,'Internal Staffing Calculator'!$B$9:$B169,0),match(Q$5,'Internal Staffing Calculator'!$R$7:$BL$7,0)),"")</f>
        <v/>
      </c>
      <c r="R120" s="699" t="str">
        <f t="array" ref="R120">iferror(index('Internal Staffing Calculator'!$R$9:$BL$115, match($A120,'Internal Staffing Calculator'!$B$9:$B169,0),match(R$5,'Internal Staffing Calculator'!$R$7:$BL$7,0)),"")</f>
        <v/>
      </c>
      <c r="S120" s="699" t="str">
        <f t="array" ref="S120">iferror(index('Internal Staffing Calculator'!$R$9:$BL$115, match($A120,'Internal Staffing Calculator'!$B$9:$B169,0),match(S$5,'Internal Staffing Calculator'!$R$7:$BL$7,0)),"")</f>
        <v/>
      </c>
      <c r="T120" s="699" t="str">
        <f t="array" ref="T120">iferror(index('Internal Staffing Calculator'!$R$9:$BL$115, match($A120,'Internal Staffing Calculator'!$B$9:$B169,0),match(T$5,'Internal Staffing Calculator'!$R$7:$BL$7,0)),"")</f>
        <v/>
      </c>
      <c r="U120" s="699" t="str">
        <f t="array" ref="U120">iferror(index('Internal Staffing Calculator'!$R$9:$BL$115, match($A120,'Internal Staffing Calculator'!$B$9:$B169,0),match(U$5,'Internal Staffing Calculator'!$R$7:$BL$7,0)),"")</f>
        <v/>
      </c>
      <c r="V120" s="699" t="str">
        <f t="array" ref="V120">iferror(index('Internal Staffing Calculator'!$R$9:$BL$115, match($A120,'Internal Staffing Calculator'!$B$9:$B169,0),match(V$5,'Internal Staffing Calculator'!$R$7:$BL$7,0)),"")</f>
        <v/>
      </c>
      <c r="W120" s="699" t="str">
        <f t="array" ref="W120">iferror(index('Internal Staffing Calculator'!$R$9:$BL$115, match($A120,'Internal Staffing Calculator'!$B$9:$B169,0),match(W$5,'Internal Staffing Calculator'!$R$7:$BL$7,0)),"")</f>
        <v/>
      </c>
      <c r="X120" s="699" t="str">
        <f t="array" ref="X120">iferror(index('Internal Staffing Calculator'!$R$9:$BL$115, match($A120,'Internal Staffing Calculator'!$B$9:$B169,0),match(X$5,'Internal Staffing Calculator'!$R$7:$BL$7,0)),"")</f>
        <v/>
      </c>
      <c r="Y120" s="699" t="str">
        <f t="array" ref="Y120">iferror(index('Internal Staffing Calculator'!$R$9:$BL$115, match($A120,'Internal Staffing Calculator'!$B$9:$B169,0),match(Y$5,'Internal Staffing Calculator'!$R$7:$BL$7,0)),"")</f>
        <v/>
      </c>
      <c r="Z120" s="699" t="str">
        <f t="array" ref="Z120">iferror(index('Internal Staffing Calculator'!$R$9:$BL$115, match($A120,'Internal Staffing Calculator'!$B$9:$B169,0),match(Z$5,'Internal Staffing Calculator'!$R$7:$BL$7,0)),"")</f>
        <v/>
      </c>
      <c r="AA120" s="699" t="str">
        <f t="array" ref="AA120">iferror(index('Internal Staffing Calculator'!$R$9:$BL$115, match($A120,'Internal Staffing Calculator'!$B$9:$B169,0),match(AA$5,'Internal Staffing Calculator'!$R$7:$BL$7,0)),"")</f>
        <v/>
      </c>
      <c r="AB120" s="699" t="str">
        <f t="array" ref="AB120">iferror(index('Internal Staffing Calculator'!$R$9:$BL$115, match($A120,'Internal Staffing Calculator'!$B$9:$B169,0),match(AB$5,'Internal Staffing Calculator'!$R$7:$BL$7,0)),"")</f>
        <v/>
      </c>
      <c r="AC120" s="699" t="str">
        <f t="array" ref="AC120">iferror(index('Internal Staffing Calculator'!$R$9:$BL$115, match($A120,'Internal Staffing Calculator'!$B$9:$B169,0),match(AC$5,'Internal Staffing Calculator'!$R$7:$BL$7,0)),"")</f>
        <v/>
      </c>
      <c r="AD120" s="699" t="str">
        <f t="array" ref="AD120">iferror(index('Internal Staffing Calculator'!$R$9:$BL$115, match($A120,'Internal Staffing Calculator'!$B$9:$B169,0),match(AD$5,'Internal Staffing Calculator'!$R$7:$BL$7,0)),"")</f>
        <v/>
      </c>
      <c r="AE120" s="699" t="str">
        <f t="array" ref="AE120">iferror(index('Internal Staffing Calculator'!$R$9:$BL$115, match($A120,'Internal Staffing Calculator'!$B$9:$B169,0),match(AE$5,'Internal Staffing Calculator'!$R$7:$BL$7,0)),"")</f>
        <v/>
      </c>
      <c r="AF120" s="699" t="str">
        <f t="array" ref="AF120">iferror(index('Internal Staffing Calculator'!$R$9:$BL$115, match($A120,'Internal Staffing Calculator'!$B$9:$B169,0),match(AF$5,'Internal Staffing Calculator'!$R$7:$BL$7,0)),"")</f>
        <v/>
      </c>
      <c r="AG120" s="699" t="str">
        <f t="array" ref="AG120">iferror(index('Internal Staffing Calculator'!$R$9:$BL$115, match($A120,'Internal Staffing Calculator'!$B$9:$B169,0),match(AG$5,'Internal Staffing Calculator'!$R$7:$BL$7,0)),"")</f>
        <v/>
      </c>
      <c r="AH120" s="699" t="str">
        <f t="array" ref="AH120">iferror(index('Internal Staffing Calculator'!$R$9:$BL$115, match($A120,'Internal Staffing Calculator'!$B$9:$B169,0),match(AH$5,'Internal Staffing Calculator'!$R$7:$BL$7,0)),"")</f>
        <v/>
      </c>
      <c r="AI120" s="699" t="str">
        <f t="array" ref="AI120">iferror(index('Internal Staffing Calculator'!$R$9:$BL$115, match($A120,'Internal Staffing Calculator'!$B$9:$B169,0),match(AI$5,'Internal Staffing Calculator'!$R$7:$BL$7,0)),"")</f>
        <v/>
      </c>
      <c r="AJ120" s="699" t="str">
        <f t="array" ref="AJ120">iferror(index('Internal Staffing Calculator'!$R$9:$BL$115, match($A120,'Internal Staffing Calculator'!$B$9:$B169,0),match(AJ$5,'Internal Staffing Calculator'!$R$7:$BL$7,0)),"")</f>
        <v/>
      </c>
      <c r="AK120" s="699" t="str">
        <f t="array" ref="AK120">iferror(index('Internal Staffing Calculator'!$R$9:$BL$115, match($A120,'Internal Staffing Calculator'!$B$9:$B169,0),match(AK$5,'Internal Staffing Calculator'!$R$7:$BL$7,0)),"")</f>
        <v/>
      </c>
      <c r="AL120" s="699" t="str">
        <f t="array" ref="AL120">iferror(index('Internal Staffing Calculator'!$R$9:$BL$115, match($A120,'Internal Staffing Calculator'!$B$9:$B169,0),match(AL$5,'Internal Staffing Calculator'!$R$7:$BL$7,0)),"")</f>
        <v/>
      </c>
      <c r="AM120" s="699" t="str">
        <f t="array" ref="AM120">iferror(index('Internal Staffing Calculator'!$R$9:$BL$115, match($A120,'Internal Staffing Calculator'!$B$9:$B169,0),match(AM$5,'Internal Staffing Calculator'!$R$7:$BL$7,0)),"")</f>
        <v/>
      </c>
      <c r="AN120" s="699" t="str">
        <f t="array" ref="AN120">iferror(index('Internal Staffing Calculator'!$R$9:$BL$115, match($A120,'Internal Staffing Calculator'!$B$9:$B169,0),match(AN$5,'Internal Staffing Calculator'!$R$7:$BL$7,0)),"")</f>
        <v/>
      </c>
      <c r="AO120" s="699" t="str">
        <f t="array" ref="AO120">iferror(index('Internal Staffing Calculator'!$R$9:$BL$115, match($A120,'Internal Staffing Calculator'!$B$9:$B169,0),match(AO$5,'Internal Staffing Calculator'!$R$7:$BL$7,0)),"")</f>
        <v/>
      </c>
      <c r="AP120" s="699" t="str">
        <f t="array" ref="AP120">iferror(index('Internal Staffing Calculator'!$R$9:$BL$115, match($A120,'Internal Staffing Calculator'!$B$9:$B169,0),match(AP$5,'Internal Staffing Calculator'!$R$7:$BL$7,0)),"")</f>
        <v/>
      </c>
      <c r="AQ120" s="699" t="str">
        <f t="array" ref="AQ120">iferror(index('Internal Staffing Calculator'!$R$9:$BL$115, match($A120,'Internal Staffing Calculator'!$B$9:$B169,0),match(AQ$5,'Internal Staffing Calculator'!$R$7:$BL$7,0)),"")</f>
        <v/>
      </c>
      <c r="AR120" s="699" t="str">
        <f t="array" ref="AR120">iferror(index('Internal Staffing Calculator'!$R$9:$BL$115, match($A120,'Internal Staffing Calculator'!$B$9:$B169,0),match(AR$5,'Internal Staffing Calculator'!$R$7:$BL$7,0)),"")</f>
        <v/>
      </c>
      <c r="AS120" s="699" t="str">
        <f t="array" ref="AS120">iferror(index('Internal Staffing Calculator'!$R$9:$BL$115, match($A120,'Internal Staffing Calculator'!$B$9:$B169,0),match(AS$5,'Internal Staffing Calculator'!$R$7:$BL$7,0)),"")</f>
        <v/>
      </c>
      <c r="AT120" s="699" t="str">
        <f t="array" ref="AT120">iferror(index('Internal Staffing Calculator'!$R$9:$BL$115, match($A120,'Internal Staffing Calculator'!$B$9:$B169,0),match(AT$5,'Internal Staffing Calculator'!$R$7:$BL$7,0)),"")</f>
        <v/>
      </c>
      <c r="AU120" s="699" t="str">
        <f t="array" ref="AU120">iferror(index('Internal Staffing Calculator'!$R$9:$BL$115, match($A120,'Internal Staffing Calculator'!$B$9:$B169,0),match(AU$5,'Internal Staffing Calculator'!$R$7:$BL$7,0)),"")</f>
        <v/>
      </c>
      <c r="AV120" s="699" t="str">
        <f t="array" ref="AV120">iferror(index('Internal Staffing Calculator'!$R$9:$BL$115, match($A120,'Internal Staffing Calculator'!$B$9:$B169,0),match(AV$5,'Internal Staffing Calculator'!$R$7:$BL$7,0)),"")</f>
        <v/>
      </c>
      <c r="AW120" s="699" t="str">
        <f t="array" ref="AW120">iferror(index('Internal Staffing Calculator'!$R$9:$BL$115, match($A120,'Internal Staffing Calculator'!$B$9:$B169,0),match(AW$5,'Internal Staffing Calculator'!$R$7:$BL$7,0)),"")</f>
        <v/>
      </c>
      <c r="AX120" s="699" t="str">
        <f t="array" ref="AX120">iferror(index('Internal Staffing Calculator'!$R$9:$BL$115, match($A120,'Internal Staffing Calculator'!$B$9:$B169,0),match(AX$5,'Internal Staffing Calculator'!$R$7:$BL$7,0)),"")</f>
        <v/>
      </c>
      <c r="AY120" s="699" t="str">
        <f t="array" ref="AY120">iferror(index('Internal Staffing Calculator'!$R$9:$BL$115, match($A120,'Internal Staffing Calculator'!$B$9:$B169,0),match(AY$5,'Internal Staffing Calculator'!$R$7:$BL$7,0)),"")</f>
        <v/>
      </c>
      <c r="AZ120" s="699" t="str">
        <f t="array" ref="AZ120">iferror(index('Internal Staffing Calculator'!$R$9:$BL$115, match($A120,'Internal Staffing Calculator'!$B$9:$B169,0),match(AZ$5,'Internal Staffing Calculator'!$R$7:$BL$7,0)),"")</f>
        <v/>
      </c>
      <c r="BA120" s="699" t="str">
        <f t="array" ref="BA120">iferror(index('Internal Staffing Calculator'!$R$9:$BL$115, match($A120,'Internal Staffing Calculator'!$B$9:$B169,0),match(BA$5,'Internal Staffing Calculator'!$R$7:$BL$7,0)),"")</f>
        <v/>
      </c>
    </row>
    <row r="121">
      <c r="A121" s="818"/>
      <c r="B121" s="812" t="str">
        <f t="array" ref="B121">iferror(index('Internal Staffing Calculator'!P:P,match(A121,'Internal Staffing Calculator'!B:B,0)),"")</f>
        <v/>
      </c>
      <c r="C121" s="813" t="str">
        <f t="array" ref="C121">iferror(index('Internal Staffing Calculator'!BM:BM,match(A121,'Internal Staffing Calculator'!B:B,0)),"")</f>
        <v/>
      </c>
      <c r="D121" s="814" t="str">
        <f t="array" ref="D121">iferror(index('Internal Staffing Calculator'!F:F,match(A121,'Internal Staffing Calculator'!B:B,0)),"")</f>
        <v/>
      </c>
      <c r="E121" s="815">
        <f t="shared" si="4"/>
        <v>0</v>
      </c>
      <c r="F121" s="615"/>
      <c r="G121" s="699" t="str">
        <f t="array" ref="G121">iferror(index('Internal Staffing Calculator'!$R$9:$BL$115, match($A121,'Internal Staffing Calculator'!$B$9:$B169,0),match(G$5,'Internal Staffing Calculator'!$R$7:$BL$7,0)),"")</f>
        <v/>
      </c>
      <c r="H121" s="699" t="str">
        <f t="array" ref="H121">iferror(index('Internal Staffing Calculator'!$R$9:$BL$115, match($A121,'Internal Staffing Calculator'!$B$9:$B169,0),match(H$5,'Internal Staffing Calculator'!$R$7:$BL$7,0)),"")</f>
        <v/>
      </c>
      <c r="I121" s="699" t="str">
        <f t="array" ref="I121">iferror(index('Internal Staffing Calculator'!$R$9:$BL$115, match($A121,'Internal Staffing Calculator'!$B$9:$B169,0),match(I$5,'Internal Staffing Calculator'!$R$7:$BL$7,0)),"")</f>
        <v/>
      </c>
      <c r="J121" s="699" t="str">
        <f t="array" ref="J121">iferror(index('Internal Staffing Calculator'!$R$9:$BL$115, match($A121,'Internal Staffing Calculator'!$B$9:$B169,0),match(J$5,'Internal Staffing Calculator'!$R$7:$BL$7,0)),"")</f>
        <v/>
      </c>
      <c r="K121" s="699" t="str">
        <f t="array" ref="K121">iferror(index('Internal Staffing Calculator'!$R$9:$BL$115, match($A121,'Internal Staffing Calculator'!$B$9:$B169,0),match(K$5,'Internal Staffing Calculator'!$R$7:$BL$7,0)),"")</f>
        <v/>
      </c>
      <c r="L121" s="699" t="str">
        <f t="array" ref="L121">iferror(index('Internal Staffing Calculator'!$R$9:$BL$115, match($A121,'Internal Staffing Calculator'!$B$9:$B169,0),match(L$5,'Internal Staffing Calculator'!$R$7:$BL$7,0)),"")</f>
        <v/>
      </c>
      <c r="M121" s="699" t="str">
        <f t="array" ref="M121">iferror(index('Internal Staffing Calculator'!$R$9:$BL$115, match($A121,'Internal Staffing Calculator'!$B$9:$B169,0),match(M$5,'Internal Staffing Calculator'!$R$7:$BL$7,0)),"")</f>
        <v/>
      </c>
      <c r="N121" s="699" t="str">
        <f t="array" ref="N121">iferror(index('Internal Staffing Calculator'!$R$9:$BL$115, match($A121,'Internal Staffing Calculator'!$B$9:$B169,0),match(N$5,'Internal Staffing Calculator'!$R$7:$BL$7,0)),"")</f>
        <v/>
      </c>
      <c r="O121" s="699" t="str">
        <f t="array" ref="O121">iferror(index('Internal Staffing Calculator'!$R$9:$BL$115, match($A121,'Internal Staffing Calculator'!$B$9:$B169,0),match(O$5,'Internal Staffing Calculator'!$R$7:$BL$7,0)),"")</f>
        <v/>
      </c>
      <c r="P121" s="699" t="str">
        <f t="array" ref="P121">iferror(index('Internal Staffing Calculator'!$R$9:$BL$115, match($A121,'Internal Staffing Calculator'!$B$9:$B169,0),match(P$5,'Internal Staffing Calculator'!$R$7:$BL$7,0)),"")</f>
        <v/>
      </c>
      <c r="Q121" s="699" t="str">
        <f t="array" ref="Q121">iferror(index('Internal Staffing Calculator'!$R$9:$BL$115, match($A121,'Internal Staffing Calculator'!$B$9:$B169,0),match(Q$5,'Internal Staffing Calculator'!$R$7:$BL$7,0)),"")</f>
        <v/>
      </c>
      <c r="R121" s="699" t="str">
        <f t="array" ref="R121">iferror(index('Internal Staffing Calculator'!$R$9:$BL$115, match($A121,'Internal Staffing Calculator'!$B$9:$B169,0),match(R$5,'Internal Staffing Calculator'!$R$7:$BL$7,0)),"")</f>
        <v/>
      </c>
      <c r="S121" s="699" t="str">
        <f t="array" ref="S121">iferror(index('Internal Staffing Calculator'!$R$9:$BL$115, match($A121,'Internal Staffing Calculator'!$B$9:$B169,0),match(S$5,'Internal Staffing Calculator'!$R$7:$BL$7,0)),"")</f>
        <v/>
      </c>
      <c r="T121" s="699" t="str">
        <f t="array" ref="T121">iferror(index('Internal Staffing Calculator'!$R$9:$BL$115, match($A121,'Internal Staffing Calculator'!$B$9:$B169,0),match(T$5,'Internal Staffing Calculator'!$R$7:$BL$7,0)),"")</f>
        <v/>
      </c>
      <c r="U121" s="699" t="str">
        <f t="array" ref="U121">iferror(index('Internal Staffing Calculator'!$R$9:$BL$115, match($A121,'Internal Staffing Calculator'!$B$9:$B169,0),match(U$5,'Internal Staffing Calculator'!$R$7:$BL$7,0)),"")</f>
        <v/>
      </c>
      <c r="V121" s="699" t="str">
        <f t="array" ref="V121">iferror(index('Internal Staffing Calculator'!$R$9:$BL$115, match($A121,'Internal Staffing Calculator'!$B$9:$B169,0),match(V$5,'Internal Staffing Calculator'!$R$7:$BL$7,0)),"")</f>
        <v/>
      </c>
      <c r="W121" s="699" t="str">
        <f t="array" ref="W121">iferror(index('Internal Staffing Calculator'!$R$9:$BL$115, match($A121,'Internal Staffing Calculator'!$B$9:$B169,0),match(W$5,'Internal Staffing Calculator'!$R$7:$BL$7,0)),"")</f>
        <v/>
      </c>
      <c r="X121" s="699" t="str">
        <f t="array" ref="X121">iferror(index('Internal Staffing Calculator'!$R$9:$BL$115, match($A121,'Internal Staffing Calculator'!$B$9:$B169,0),match(X$5,'Internal Staffing Calculator'!$R$7:$BL$7,0)),"")</f>
        <v/>
      </c>
      <c r="Y121" s="699" t="str">
        <f t="array" ref="Y121">iferror(index('Internal Staffing Calculator'!$R$9:$BL$115, match($A121,'Internal Staffing Calculator'!$B$9:$B169,0),match(Y$5,'Internal Staffing Calculator'!$R$7:$BL$7,0)),"")</f>
        <v/>
      </c>
      <c r="Z121" s="699" t="str">
        <f t="array" ref="Z121">iferror(index('Internal Staffing Calculator'!$R$9:$BL$115, match($A121,'Internal Staffing Calculator'!$B$9:$B169,0),match(Z$5,'Internal Staffing Calculator'!$R$7:$BL$7,0)),"")</f>
        <v/>
      </c>
      <c r="AA121" s="699" t="str">
        <f t="array" ref="AA121">iferror(index('Internal Staffing Calculator'!$R$9:$BL$115, match($A121,'Internal Staffing Calculator'!$B$9:$B169,0),match(AA$5,'Internal Staffing Calculator'!$R$7:$BL$7,0)),"")</f>
        <v/>
      </c>
      <c r="AB121" s="699" t="str">
        <f t="array" ref="AB121">iferror(index('Internal Staffing Calculator'!$R$9:$BL$115, match($A121,'Internal Staffing Calculator'!$B$9:$B169,0),match(AB$5,'Internal Staffing Calculator'!$R$7:$BL$7,0)),"")</f>
        <v/>
      </c>
      <c r="AC121" s="699" t="str">
        <f t="array" ref="AC121">iferror(index('Internal Staffing Calculator'!$R$9:$BL$115, match($A121,'Internal Staffing Calculator'!$B$9:$B169,0),match(AC$5,'Internal Staffing Calculator'!$R$7:$BL$7,0)),"")</f>
        <v/>
      </c>
      <c r="AD121" s="699" t="str">
        <f t="array" ref="AD121">iferror(index('Internal Staffing Calculator'!$R$9:$BL$115, match($A121,'Internal Staffing Calculator'!$B$9:$B169,0),match(AD$5,'Internal Staffing Calculator'!$R$7:$BL$7,0)),"")</f>
        <v/>
      </c>
      <c r="AE121" s="699" t="str">
        <f t="array" ref="AE121">iferror(index('Internal Staffing Calculator'!$R$9:$BL$115, match($A121,'Internal Staffing Calculator'!$B$9:$B169,0),match(AE$5,'Internal Staffing Calculator'!$R$7:$BL$7,0)),"")</f>
        <v/>
      </c>
      <c r="AF121" s="699" t="str">
        <f t="array" ref="AF121">iferror(index('Internal Staffing Calculator'!$R$9:$BL$115, match($A121,'Internal Staffing Calculator'!$B$9:$B169,0),match(AF$5,'Internal Staffing Calculator'!$R$7:$BL$7,0)),"")</f>
        <v/>
      </c>
      <c r="AG121" s="699" t="str">
        <f t="array" ref="AG121">iferror(index('Internal Staffing Calculator'!$R$9:$BL$115, match($A121,'Internal Staffing Calculator'!$B$9:$B169,0),match(AG$5,'Internal Staffing Calculator'!$R$7:$BL$7,0)),"")</f>
        <v/>
      </c>
      <c r="AH121" s="699" t="str">
        <f t="array" ref="AH121">iferror(index('Internal Staffing Calculator'!$R$9:$BL$115, match($A121,'Internal Staffing Calculator'!$B$9:$B169,0),match(AH$5,'Internal Staffing Calculator'!$R$7:$BL$7,0)),"")</f>
        <v/>
      </c>
      <c r="AI121" s="699" t="str">
        <f t="array" ref="AI121">iferror(index('Internal Staffing Calculator'!$R$9:$BL$115, match($A121,'Internal Staffing Calculator'!$B$9:$B169,0),match(AI$5,'Internal Staffing Calculator'!$R$7:$BL$7,0)),"")</f>
        <v/>
      </c>
      <c r="AJ121" s="699" t="str">
        <f t="array" ref="AJ121">iferror(index('Internal Staffing Calculator'!$R$9:$BL$115, match($A121,'Internal Staffing Calculator'!$B$9:$B169,0),match(AJ$5,'Internal Staffing Calculator'!$R$7:$BL$7,0)),"")</f>
        <v/>
      </c>
      <c r="AK121" s="699" t="str">
        <f t="array" ref="AK121">iferror(index('Internal Staffing Calculator'!$R$9:$BL$115, match($A121,'Internal Staffing Calculator'!$B$9:$B169,0),match(AK$5,'Internal Staffing Calculator'!$R$7:$BL$7,0)),"")</f>
        <v/>
      </c>
      <c r="AL121" s="699" t="str">
        <f t="array" ref="AL121">iferror(index('Internal Staffing Calculator'!$R$9:$BL$115, match($A121,'Internal Staffing Calculator'!$B$9:$B169,0),match(AL$5,'Internal Staffing Calculator'!$R$7:$BL$7,0)),"")</f>
        <v/>
      </c>
      <c r="AM121" s="699" t="str">
        <f t="array" ref="AM121">iferror(index('Internal Staffing Calculator'!$R$9:$BL$115, match($A121,'Internal Staffing Calculator'!$B$9:$B169,0),match(AM$5,'Internal Staffing Calculator'!$R$7:$BL$7,0)),"")</f>
        <v/>
      </c>
      <c r="AN121" s="699" t="str">
        <f t="array" ref="AN121">iferror(index('Internal Staffing Calculator'!$R$9:$BL$115, match($A121,'Internal Staffing Calculator'!$B$9:$B169,0),match(AN$5,'Internal Staffing Calculator'!$R$7:$BL$7,0)),"")</f>
        <v/>
      </c>
      <c r="AO121" s="699" t="str">
        <f t="array" ref="AO121">iferror(index('Internal Staffing Calculator'!$R$9:$BL$115, match($A121,'Internal Staffing Calculator'!$B$9:$B169,0),match(AO$5,'Internal Staffing Calculator'!$R$7:$BL$7,0)),"")</f>
        <v/>
      </c>
      <c r="AP121" s="699" t="str">
        <f t="array" ref="AP121">iferror(index('Internal Staffing Calculator'!$R$9:$BL$115, match($A121,'Internal Staffing Calculator'!$B$9:$B169,0),match(AP$5,'Internal Staffing Calculator'!$R$7:$BL$7,0)),"")</f>
        <v/>
      </c>
      <c r="AQ121" s="699" t="str">
        <f t="array" ref="AQ121">iferror(index('Internal Staffing Calculator'!$R$9:$BL$115, match($A121,'Internal Staffing Calculator'!$B$9:$B169,0),match(AQ$5,'Internal Staffing Calculator'!$R$7:$BL$7,0)),"")</f>
        <v/>
      </c>
      <c r="AR121" s="699" t="str">
        <f t="array" ref="AR121">iferror(index('Internal Staffing Calculator'!$R$9:$BL$115, match($A121,'Internal Staffing Calculator'!$B$9:$B169,0),match(AR$5,'Internal Staffing Calculator'!$R$7:$BL$7,0)),"")</f>
        <v/>
      </c>
      <c r="AS121" s="699" t="str">
        <f t="array" ref="AS121">iferror(index('Internal Staffing Calculator'!$R$9:$BL$115, match($A121,'Internal Staffing Calculator'!$B$9:$B169,0),match(AS$5,'Internal Staffing Calculator'!$R$7:$BL$7,0)),"")</f>
        <v/>
      </c>
      <c r="AT121" s="699" t="str">
        <f t="array" ref="AT121">iferror(index('Internal Staffing Calculator'!$R$9:$BL$115, match($A121,'Internal Staffing Calculator'!$B$9:$B169,0),match(AT$5,'Internal Staffing Calculator'!$R$7:$BL$7,0)),"")</f>
        <v/>
      </c>
      <c r="AU121" s="699" t="str">
        <f t="array" ref="AU121">iferror(index('Internal Staffing Calculator'!$R$9:$BL$115, match($A121,'Internal Staffing Calculator'!$B$9:$B169,0),match(AU$5,'Internal Staffing Calculator'!$R$7:$BL$7,0)),"")</f>
        <v/>
      </c>
      <c r="AV121" s="699" t="str">
        <f t="array" ref="AV121">iferror(index('Internal Staffing Calculator'!$R$9:$BL$115, match($A121,'Internal Staffing Calculator'!$B$9:$B169,0),match(AV$5,'Internal Staffing Calculator'!$R$7:$BL$7,0)),"")</f>
        <v/>
      </c>
      <c r="AW121" s="699" t="str">
        <f t="array" ref="AW121">iferror(index('Internal Staffing Calculator'!$R$9:$BL$115, match($A121,'Internal Staffing Calculator'!$B$9:$B169,0),match(AW$5,'Internal Staffing Calculator'!$R$7:$BL$7,0)),"")</f>
        <v/>
      </c>
      <c r="AX121" s="699" t="str">
        <f t="array" ref="AX121">iferror(index('Internal Staffing Calculator'!$R$9:$BL$115, match($A121,'Internal Staffing Calculator'!$B$9:$B169,0),match(AX$5,'Internal Staffing Calculator'!$R$7:$BL$7,0)),"")</f>
        <v/>
      </c>
      <c r="AY121" s="699" t="str">
        <f t="array" ref="AY121">iferror(index('Internal Staffing Calculator'!$R$9:$BL$115, match($A121,'Internal Staffing Calculator'!$B$9:$B169,0),match(AY$5,'Internal Staffing Calculator'!$R$7:$BL$7,0)),"")</f>
        <v/>
      </c>
      <c r="AZ121" s="699" t="str">
        <f t="array" ref="AZ121">iferror(index('Internal Staffing Calculator'!$R$9:$BL$115, match($A121,'Internal Staffing Calculator'!$B$9:$B169,0),match(AZ$5,'Internal Staffing Calculator'!$R$7:$BL$7,0)),"")</f>
        <v/>
      </c>
      <c r="BA121" s="699" t="str">
        <f t="array" ref="BA121">iferror(index('Internal Staffing Calculator'!$R$9:$BL$115, match($A121,'Internal Staffing Calculator'!$B$9:$B169,0),match(BA$5,'Internal Staffing Calculator'!$R$7:$BL$7,0)),"")</f>
        <v/>
      </c>
    </row>
    <row r="122">
      <c r="A122" s="818"/>
      <c r="B122" s="812" t="str">
        <f t="array" ref="B122">iferror(index('Internal Staffing Calculator'!P:P,match(A122,'Internal Staffing Calculator'!B:B,0)),"")</f>
        <v/>
      </c>
      <c r="C122" s="813" t="str">
        <f t="array" ref="C122">iferror(index('Internal Staffing Calculator'!BM:BM,match(A122,'Internal Staffing Calculator'!B:B,0)),"")</f>
        <v/>
      </c>
      <c r="D122" s="814" t="str">
        <f t="array" ref="D122">iferror(index('Internal Staffing Calculator'!F:F,match(A122,'Internal Staffing Calculator'!B:B,0)),"")</f>
        <v/>
      </c>
      <c r="E122" s="815">
        <f t="shared" si="4"/>
        <v>0</v>
      </c>
      <c r="F122" s="615"/>
      <c r="G122" s="699" t="str">
        <f t="array" ref="G122">iferror(index('Internal Staffing Calculator'!$R$9:$BL$115, match($A122,'Internal Staffing Calculator'!$B$9:$B169,0),match(G$5,'Internal Staffing Calculator'!$R$7:$BL$7,0)),"")</f>
        <v/>
      </c>
      <c r="H122" s="699" t="str">
        <f t="array" ref="H122">iferror(index('Internal Staffing Calculator'!$R$9:$BL$115, match($A122,'Internal Staffing Calculator'!$B$9:$B169,0),match(H$5,'Internal Staffing Calculator'!$R$7:$BL$7,0)),"")</f>
        <v/>
      </c>
      <c r="I122" s="699" t="str">
        <f t="array" ref="I122">iferror(index('Internal Staffing Calculator'!$R$9:$BL$115, match($A122,'Internal Staffing Calculator'!$B$9:$B169,0),match(I$5,'Internal Staffing Calculator'!$R$7:$BL$7,0)),"")</f>
        <v/>
      </c>
      <c r="J122" s="699" t="str">
        <f t="array" ref="J122">iferror(index('Internal Staffing Calculator'!$R$9:$BL$115, match($A122,'Internal Staffing Calculator'!$B$9:$B169,0),match(J$5,'Internal Staffing Calculator'!$R$7:$BL$7,0)),"")</f>
        <v/>
      </c>
      <c r="K122" s="699" t="str">
        <f t="array" ref="K122">iferror(index('Internal Staffing Calculator'!$R$9:$BL$115, match($A122,'Internal Staffing Calculator'!$B$9:$B169,0),match(K$5,'Internal Staffing Calculator'!$R$7:$BL$7,0)),"")</f>
        <v/>
      </c>
      <c r="L122" s="699" t="str">
        <f t="array" ref="L122">iferror(index('Internal Staffing Calculator'!$R$9:$BL$115, match($A122,'Internal Staffing Calculator'!$B$9:$B169,0),match(L$5,'Internal Staffing Calculator'!$R$7:$BL$7,0)),"")</f>
        <v/>
      </c>
      <c r="M122" s="699" t="str">
        <f t="array" ref="M122">iferror(index('Internal Staffing Calculator'!$R$9:$BL$115, match($A122,'Internal Staffing Calculator'!$B$9:$B169,0),match(M$5,'Internal Staffing Calculator'!$R$7:$BL$7,0)),"")</f>
        <v/>
      </c>
      <c r="N122" s="699" t="str">
        <f t="array" ref="N122">iferror(index('Internal Staffing Calculator'!$R$9:$BL$115, match($A122,'Internal Staffing Calculator'!$B$9:$B169,0),match(N$5,'Internal Staffing Calculator'!$R$7:$BL$7,0)),"")</f>
        <v/>
      </c>
      <c r="O122" s="699" t="str">
        <f t="array" ref="O122">iferror(index('Internal Staffing Calculator'!$R$9:$BL$115, match($A122,'Internal Staffing Calculator'!$B$9:$B169,0),match(O$5,'Internal Staffing Calculator'!$R$7:$BL$7,0)),"")</f>
        <v/>
      </c>
      <c r="P122" s="699" t="str">
        <f t="array" ref="P122">iferror(index('Internal Staffing Calculator'!$R$9:$BL$115, match($A122,'Internal Staffing Calculator'!$B$9:$B169,0),match(P$5,'Internal Staffing Calculator'!$R$7:$BL$7,0)),"")</f>
        <v/>
      </c>
      <c r="Q122" s="699" t="str">
        <f t="array" ref="Q122">iferror(index('Internal Staffing Calculator'!$R$9:$BL$115, match($A122,'Internal Staffing Calculator'!$B$9:$B169,0),match(Q$5,'Internal Staffing Calculator'!$R$7:$BL$7,0)),"")</f>
        <v/>
      </c>
      <c r="R122" s="699" t="str">
        <f t="array" ref="R122">iferror(index('Internal Staffing Calculator'!$R$9:$BL$115, match($A122,'Internal Staffing Calculator'!$B$9:$B169,0),match(R$5,'Internal Staffing Calculator'!$R$7:$BL$7,0)),"")</f>
        <v/>
      </c>
      <c r="S122" s="699" t="str">
        <f t="array" ref="S122">iferror(index('Internal Staffing Calculator'!$R$9:$BL$115, match($A122,'Internal Staffing Calculator'!$B$9:$B169,0),match(S$5,'Internal Staffing Calculator'!$R$7:$BL$7,0)),"")</f>
        <v/>
      </c>
      <c r="T122" s="699" t="str">
        <f t="array" ref="T122">iferror(index('Internal Staffing Calculator'!$R$9:$BL$115, match($A122,'Internal Staffing Calculator'!$B$9:$B169,0),match(T$5,'Internal Staffing Calculator'!$R$7:$BL$7,0)),"")</f>
        <v/>
      </c>
      <c r="U122" s="699" t="str">
        <f t="array" ref="U122">iferror(index('Internal Staffing Calculator'!$R$9:$BL$115, match($A122,'Internal Staffing Calculator'!$B$9:$B169,0),match(U$5,'Internal Staffing Calculator'!$R$7:$BL$7,0)),"")</f>
        <v/>
      </c>
      <c r="V122" s="699" t="str">
        <f t="array" ref="V122">iferror(index('Internal Staffing Calculator'!$R$9:$BL$115, match($A122,'Internal Staffing Calculator'!$B$9:$B169,0),match(V$5,'Internal Staffing Calculator'!$R$7:$BL$7,0)),"")</f>
        <v/>
      </c>
      <c r="W122" s="699" t="str">
        <f t="array" ref="W122">iferror(index('Internal Staffing Calculator'!$R$9:$BL$115, match($A122,'Internal Staffing Calculator'!$B$9:$B169,0),match(W$5,'Internal Staffing Calculator'!$R$7:$BL$7,0)),"")</f>
        <v/>
      </c>
      <c r="X122" s="699" t="str">
        <f t="array" ref="X122">iferror(index('Internal Staffing Calculator'!$R$9:$BL$115, match($A122,'Internal Staffing Calculator'!$B$9:$B169,0),match(X$5,'Internal Staffing Calculator'!$R$7:$BL$7,0)),"")</f>
        <v/>
      </c>
      <c r="Y122" s="699" t="str">
        <f t="array" ref="Y122">iferror(index('Internal Staffing Calculator'!$R$9:$BL$115, match($A122,'Internal Staffing Calculator'!$B$9:$B169,0),match(Y$5,'Internal Staffing Calculator'!$R$7:$BL$7,0)),"")</f>
        <v/>
      </c>
      <c r="Z122" s="699" t="str">
        <f t="array" ref="Z122">iferror(index('Internal Staffing Calculator'!$R$9:$BL$115, match($A122,'Internal Staffing Calculator'!$B$9:$B169,0),match(Z$5,'Internal Staffing Calculator'!$R$7:$BL$7,0)),"")</f>
        <v/>
      </c>
      <c r="AA122" s="699" t="str">
        <f t="array" ref="AA122">iferror(index('Internal Staffing Calculator'!$R$9:$BL$115, match($A122,'Internal Staffing Calculator'!$B$9:$B169,0),match(AA$5,'Internal Staffing Calculator'!$R$7:$BL$7,0)),"")</f>
        <v/>
      </c>
      <c r="AB122" s="699" t="str">
        <f t="array" ref="AB122">iferror(index('Internal Staffing Calculator'!$R$9:$BL$115, match($A122,'Internal Staffing Calculator'!$B$9:$B169,0),match(AB$5,'Internal Staffing Calculator'!$R$7:$BL$7,0)),"")</f>
        <v/>
      </c>
      <c r="AC122" s="699" t="str">
        <f t="array" ref="AC122">iferror(index('Internal Staffing Calculator'!$R$9:$BL$115, match($A122,'Internal Staffing Calculator'!$B$9:$B169,0),match(AC$5,'Internal Staffing Calculator'!$R$7:$BL$7,0)),"")</f>
        <v/>
      </c>
      <c r="AD122" s="699" t="str">
        <f t="array" ref="AD122">iferror(index('Internal Staffing Calculator'!$R$9:$BL$115, match($A122,'Internal Staffing Calculator'!$B$9:$B169,0),match(AD$5,'Internal Staffing Calculator'!$R$7:$BL$7,0)),"")</f>
        <v/>
      </c>
      <c r="AE122" s="699" t="str">
        <f t="array" ref="AE122">iferror(index('Internal Staffing Calculator'!$R$9:$BL$115, match($A122,'Internal Staffing Calculator'!$B$9:$B169,0),match(AE$5,'Internal Staffing Calculator'!$R$7:$BL$7,0)),"")</f>
        <v/>
      </c>
      <c r="AF122" s="699" t="str">
        <f t="array" ref="AF122">iferror(index('Internal Staffing Calculator'!$R$9:$BL$115, match($A122,'Internal Staffing Calculator'!$B$9:$B169,0),match(AF$5,'Internal Staffing Calculator'!$R$7:$BL$7,0)),"")</f>
        <v/>
      </c>
      <c r="AG122" s="699" t="str">
        <f t="array" ref="AG122">iferror(index('Internal Staffing Calculator'!$R$9:$BL$115, match($A122,'Internal Staffing Calculator'!$B$9:$B169,0),match(AG$5,'Internal Staffing Calculator'!$R$7:$BL$7,0)),"")</f>
        <v/>
      </c>
      <c r="AH122" s="699" t="str">
        <f t="array" ref="AH122">iferror(index('Internal Staffing Calculator'!$R$9:$BL$115, match($A122,'Internal Staffing Calculator'!$B$9:$B169,0),match(AH$5,'Internal Staffing Calculator'!$R$7:$BL$7,0)),"")</f>
        <v/>
      </c>
      <c r="AI122" s="699" t="str">
        <f t="array" ref="AI122">iferror(index('Internal Staffing Calculator'!$R$9:$BL$115, match($A122,'Internal Staffing Calculator'!$B$9:$B169,0),match(AI$5,'Internal Staffing Calculator'!$R$7:$BL$7,0)),"")</f>
        <v/>
      </c>
      <c r="AJ122" s="699" t="str">
        <f t="array" ref="AJ122">iferror(index('Internal Staffing Calculator'!$R$9:$BL$115, match($A122,'Internal Staffing Calculator'!$B$9:$B169,0),match(AJ$5,'Internal Staffing Calculator'!$R$7:$BL$7,0)),"")</f>
        <v/>
      </c>
      <c r="AK122" s="699" t="str">
        <f t="array" ref="AK122">iferror(index('Internal Staffing Calculator'!$R$9:$BL$115, match($A122,'Internal Staffing Calculator'!$B$9:$B169,0),match(AK$5,'Internal Staffing Calculator'!$R$7:$BL$7,0)),"")</f>
        <v/>
      </c>
      <c r="AL122" s="699" t="str">
        <f t="array" ref="AL122">iferror(index('Internal Staffing Calculator'!$R$9:$BL$115, match($A122,'Internal Staffing Calculator'!$B$9:$B169,0),match(AL$5,'Internal Staffing Calculator'!$R$7:$BL$7,0)),"")</f>
        <v/>
      </c>
      <c r="AM122" s="699" t="str">
        <f t="array" ref="AM122">iferror(index('Internal Staffing Calculator'!$R$9:$BL$115, match($A122,'Internal Staffing Calculator'!$B$9:$B169,0),match(AM$5,'Internal Staffing Calculator'!$R$7:$BL$7,0)),"")</f>
        <v/>
      </c>
      <c r="AN122" s="699" t="str">
        <f t="array" ref="AN122">iferror(index('Internal Staffing Calculator'!$R$9:$BL$115, match($A122,'Internal Staffing Calculator'!$B$9:$B169,0),match(AN$5,'Internal Staffing Calculator'!$R$7:$BL$7,0)),"")</f>
        <v/>
      </c>
      <c r="AO122" s="699" t="str">
        <f t="array" ref="AO122">iferror(index('Internal Staffing Calculator'!$R$9:$BL$115, match($A122,'Internal Staffing Calculator'!$B$9:$B169,0),match(AO$5,'Internal Staffing Calculator'!$R$7:$BL$7,0)),"")</f>
        <v/>
      </c>
      <c r="AP122" s="699" t="str">
        <f t="array" ref="AP122">iferror(index('Internal Staffing Calculator'!$R$9:$BL$115, match($A122,'Internal Staffing Calculator'!$B$9:$B169,0),match(AP$5,'Internal Staffing Calculator'!$R$7:$BL$7,0)),"")</f>
        <v/>
      </c>
      <c r="AQ122" s="699" t="str">
        <f t="array" ref="AQ122">iferror(index('Internal Staffing Calculator'!$R$9:$BL$115, match($A122,'Internal Staffing Calculator'!$B$9:$B169,0),match(AQ$5,'Internal Staffing Calculator'!$R$7:$BL$7,0)),"")</f>
        <v/>
      </c>
      <c r="AR122" s="699" t="str">
        <f t="array" ref="AR122">iferror(index('Internal Staffing Calculator'!$R$9:$BL$115, match($A122,'Internal Staffing Calculator'!$B$9:$B169,0),match(AR$5,'Internal Staffing Calculator'!$R$7:$BL$7,0)),"")</f>
        <v/>
      </c>
      <c r="AS122" s="699" t="str">
        <f t="array" ref="AS122">iferror(index('Internal Staffing Calculator'!$R$9:$BL$115, match($A122,'Internal Staffing Calculator'!$B$9:$B169,0),match(AS$5,'Internal Staffing Calculator'!$R$7:$BL$7,0)),"")</f>
        <v/>
      </c>
      <c r="AT122" s="699" t="str">
        <f t="array" ref="AT122">iferror(index('Internal Staffing Calculator'!$R$9:$BL$115, match($A122,'Internal Staffing Calculator'!$B$9:$B169,0),match(AT$5,'Internal Staffing Calculator'!$R$7:$BL$7,0)),"")</f>
        <v/>
      </c>
      <c r="AU122" s="699" t="str">
        <f t="array" ref="AU122">iferror(index('Internal Staffing Calculator'!$R$9:$BL$115, match($A122,'Internal Staffing Calculator'!$B$9:$B169,0),match(AU$5,'Internal Staffing Calculator'!$R$7:$BL$7,0)),"")</f>
        <v/>
      </c>
      <c r="AV122" s="699" t="str">
        <f t="array" ref="AV122">iferror(index('Internal Staffing Calculator'!$R$9:$BL$115, match($A122,'Internal Staffing Calculator'!$B$9:$B169,0),match(AV$5,'Internal Staffing Calculator'!$R$7:$BL$7,0)),"")</f>
        <v/>
      </c>
      <c r="AW122" s="699" t="str">
        <f t="array" ref="AW122">iferror(index('Internal Staffing Calculator'!$R$9:$BL$115, match($A122,'Internal Staffing Calculator'!$B$9:$B169,0),match(AW$5,'Internal Staffing Calculator'!$R$7:$BL$7,0)),"")</f>
        <v/>
      </c>
      <c r="AX122" s="699" t="str">
        <f t="array" ref="AX122">iferror(index('Internal Staffing Calculator'!$R$9:$BL$115, match($A122,'Internal Staffing Calculator'!$B$9:$B169,0),match(AX$5,'Internal Staffing Calculator'!$R$7:$BL$7,0)),"")</f>
        <v/>
      </c>
      <c r="AY122" s="699" t="str">
        <f t="array" ref="AY122">iferror(index('Internal Staffing Calculator'!$R$9:$BL$115, match($A122,'Internal Staffing Calculator'!$B$9:$B169,0),match(AY$5,'Internal Staffing Calculator'!$R$7:$BL$7,0)),"")</f>
        <v/>
      </c>
      <c r="AZ122" s="699" t="str">
        <f t="array" ref="AZ122">iferror(index('Internal Staffing Calculator'!$R$9:$BL$115, match($A122,'Internal Staffing Calculator'!$B$9:$B169,0),match(AZ$5,'Internal Staffing Calculator'!$R$7:$BL$7,0)),"")</f>
        <v/>
      </c>
      <c r="BA122" s="699" t="str">
        <f t="array" ref="BA122">iferror(index('Internal Staffing Calculator'!$R$9:$BL$115, match($A122,'Internal Staffing Calculator'!$B$9:$B169,0),match(BA$5,'Internal Staffing Calculator'!$R$7:$BL$7,0)),"")</f>
        <v/>
      </c>
    </row>
    <row r="123">
      <c r="A123" s="818"/>
      <c r="B123" s="812" t="str">
        <f t="array" ref="B123">iferror(index('Internal Staffing Calculator'!P:P,match(A123,'Internal Staffing Calculator'!B:B,0)),"")</f>
        <v/>
      </c>
      <c r="C123" s="813" t="str">
        <f t="array" ref="C123">iferror(index('Internal Staffing Calculator'!BM:BM,match(A123,'Internal Staffing Calculator'!B:B,0)),"")</f>
        <v/>
      </c>
      <c r="D123" s="814" t="str">
        <f t="array" ref="D123">iferror(index('Internal Staffing Calculator'!F:F,match(A123,'Internal Staffing Calculator'!B:B,0)),"")</f>
        <v/>
      </c>
      <c r="E123" s="815">
        <f t="shared" si="4"/>
        <v>0</v>
      </c>
      <c r="F123" s="615"/>
      <c r="G123" s="699" t="str">
        <f t="array" ref="G123">iferror(index('Internal Staffing Calculator'!$R$9:$BL$115, match($A123,'Internal Staffing Calculator'!$B$9:$B169,0),match(G$5,'Internal Staffing Calculator'!$R$7:$BL$7,0)),"")</f>
        <v/>
      </c>
      <c r="H123" s="699" t="str">
        <f t="array" ref="H123">iferror(index('Internal Staffing Calculator'!$R$9:$BL$115, match($A123,'Internal Staffing Calculator'!$B$9:$B169,0),match(H$5,'Internal Staffing Calculator'!$R$7:$BL$7,0)),"")</f>
        <v/>
      </c>
      <c r="I123" s="699" t="str">
        <f t="array" ref="I123">iferror(index('Internal Staffing Calculator'!$R$9:$BL$115, match($A123,'Internal Staffing Calculator'!$B$9:$B169,0),match(I$5,'Internal Staffing Calculator'!$R$7:$BL$7,0)),"")</f>
        <v/>
      </c>
      <c r="J123" s="699" t="str">
        <f t="array" ref="J123">iferror(index('Internal Staffing Calculator'!$R$9:$BL$115, match($A123,'Internal Staffing Calculator'!$B$9:$B169,0),match(J$5,'Internal Staffing Calculator'!$R$7:$BL$7,0)),"")</f>
        <v/>
      </c>
      <c r="K123" s="699" t="str">
        <f t="array" ref="K123">iferror(index('Internal Staffing Calculator'!$R$9:$BL$115, match($A123,'Internal Staffing Calculator'!$B$9:$B169,0),match(K$5,'Internal Staffing Calculator'!$R$7:$BL$7,0)),"")</f>
        <v/>
      </c>
      <c r="L123" s="699" t="str">
        <f t="array" ref="L123">iferror(index('Internal Staffing Calculator'!$R$9:$BL$115, match($A123,'Internal Staffing Calculator'!$B$9:$B169,0),match(L$5,'Internal Staffing Calculator'!$R$7:$BL$7,0)),"")</f>
        <v/>
      </c>
      <c r="M123" s="699" t="str">
        <f t="array" ref="M123">iferror(index('Internal Staffing Calculator'!$R$9:$BL$115, match($A123,'Internal Staffing Calculator'!$B$9:$B169,0),match(M$5,'Internal Staffing Calculator'!$R$7:$BL$7,0)),"")</f>
        <v/>
      </c>
      <c r="N123" s="699" t="str">
        <f t="array" ref="N123">iferror(index('Internal Staffing Calculator'!$R$9:$BL$115, match($A123,'Internal Staffing Calculator'!$B$9:$B169,0),match(N$5,'Internal Staffing Calculator'!$R$7:$BL$7,0)),"")</f>
        <v/>
      </c>
      <c r="O123" s="699" t="str">
        <f t="array" ref="O123">iferror(index('Internal Staffing Calculator'!$R$9:$BL$115, match($A123,'Internal Staffing Calculator'!$B$9:$B169,0),match(O$5,'Internal Staffing Calculator'!$R$7:$BL$7,0)),"")</f>
        <v/>
      </c>
      <c r="P123" s="699" t="str">
        <f t="array" ref="P123">iferror(index('Internal Staffing Calculator'!$R$9:$BL$115, match($A123,'Internal Staffing Calculator'!$B$9:$B169,0),match(P$5,'Internal Staffing Calculator'!$R$7:$BL$7,0)),"")</f>
        <v/>
      </c>
      <c r="Q123" s="699" t="str">
        <f t="array" ref="Q123">iferror(index('Internal Staffing Calculator'!$R$9:$BL$115, match($A123,'Internal Staffing Calculator'!$B$9:$B169,0),match(Q$5,'Internal Staffing Calculator'!$R$7:$BL$7,0)),"")</f>
        <v/>
      </c>
      <c r="R123" s="699" t="str">
        <f t="array" ref="R123">iferror(index('Internal Staffing Calculator'!$R$9:$BL$115, match($A123,'Internal Staffing Calculator'!$B$9:$B169,0),match(R$5,'Internal Staffing Calculator'!$R$7:$BL$7,0)),"")</f>
        <v/>
      </c>
      <c r="S123" s="699" t="str">
        <f t="array" ref="S123">iferror(index('Internal Staffing Calculator'!$R$9:$BL$115, match($A123,'Internal Staffing Calculator'!$B$9:$B169,0),match(S$5,'Internal Staffing Calculator'!$R$7:$BL$7,0)),"")</f>
        <v/>
      </c>
      <c r="T123" s="699" t="str">
        <f t="array" ref="T123">iferror(index('Internal Staffing Calculator'!$R$9:$BL$115, match($A123,'Internal Staffing Calculator'!$B$9:$B169,0),match(T$5,'Internal Staffing Calculator'!$R$7:$BL$7,0)),"")</f>
        <v/>
      </c>
      <c r="U123" s="699" t="str">
        <f t="array" ref="U123">iferror(index('Internal Staffing Calculator'!$R$9:$BL$115, match($A123,'Internal Staffing Calculator'!$B$9:$B169,0),match(U$5,'Internal Staffing Calculator'!$R$7:$BL$7,0)),"")</f>
        <v/>
      </c>
      <c r="V123" s="699" t="str">
        <f t="array" ref="V123">iferror(index('Internal Staffing Calculator'!$R$9:$BL$115, match($A123,'Internal Staffing Calculator'!$B$9:$B169,0),match(V$5,'Internal Staffing Calculator'!$R$7:$BL$7,0)),"")</f>
        <v/>
      </c>
      <c r="W123" s="699" t="str">
        <f t="array" ref="W123">iferror(index('Internal Staffing Calculator'!$R$9:$BL$115, match($A123,'Internal Staffing Calculator'!$B$9:$B169,0),match(W$5,'Internal Staffing Calculator'!$R$7:$BL$7,0)),"")</f>
        <v/>
      </c>
      <c r="X123" s="699" t="str">
        <f t="array" ref="X123">iferror(index('Internal Staffing Calculator'!$R$9:$BL$115, match($A123,'Internal Staffing Calculator'!$B$9:$B169,0),match(X$5,'Internal Staffing Calculator'!$R$7:$BL$7,0)),"")</f>
        <v/>
      </c>
      <c r="Y123" s="699" t="str">
        <f t="array" ref="Y123">iferror(index('Internal Staffing Calculator'!$R$9:$BL$115, match($A123,'Internal Staffing Calculator'!$B$9:$B169,0),match(Y$5,'Internal Staffing Calculator'!$R$7:$BL$7,0)),"")</f>
        <v/>
      </c>
      <c r="Z123" s="699" t="str">
        <f t="array" ref="Z123">iferror(index('Internal Staffing Calculator'!$R$9:$BL$115, match($A123,'Internal Staffing Calculator'!$B$9:$B169,0),match(Z$5,'Internal Staffing Calculator'!$R$7:$BL$7,0)),"")</f>
        <v/>
      </c>
      <c r="AA123" s="699" t="str">
        <f t="array" ref="AA123">iferror(index('Internal Staffing Calculator'!$R$9:$BL$115, match($A123,'Internal Staffing Calculator'!$B$9:$B169,0),match(AA$5,'Internal Staffing Calculator'!$R$7:$BL$7,0)),"")</f>
        <v/>
      </c>
      <c r="AB123" s="699" t="str">
        <f t="array" ref="AB123">iferror(index('Internal Staffing Calculator'!$R$9:$BL$115, match($A123,'Internal Staffing Calculator'!$B$9:$B169,0),match(AB$5,'Internal Staffing Calculator'!$R$7:$BL$7,0)),"")</f>
        <v/>
      </c>
      <c r="AC123" s="699" t="str">
        <f t="array" ref="AC123">iferror(index('Internal Staffing Calculator'!$R$9:$BL$115, match($A123,'Internal Staffing Calculator'!$B$9:$B169,0),match(AC$5,'Internal Staffing Calculator'!$R$7:$BL$7,0)),"")</f>
        <v/>
      </c>
      <c r="AD123" s="699" t="str">
        <f t="array" ref="AD123">iferror(index('Internal Staffing Calculator'!$R$9:$BL$115, match($A123,'Internal Staffing Calculator'!$B$9:$B169,0),match(AD$5,'Internal Staffing Calculator'!$R$7:$BL$7,0)),"")</f>
        <v/>
      </c>
      <c r="AE123" s="699" t="str">
        <f t="array" ref="AE123">iferror(index('Internal Staffing Calculator'!$R$9:$BL$115, match($A123,'Internal Staffing Calculator'!$B$9:$B169,0),match(AE$5,'Internal Staffing Calculator'!$R$7:$BL$7,0)),"")</f>
        <v/>
      </c>
      <c r="AF123" s="699" t="str">
        <f t="array" ref="AF123">iferror(index('Internal Staffing Calculator'!$R$9:$BL$115, match($A123,'Internal Staffing Calculator'!$B$9:$B169,0),match(AF$5,'Internal Staffing Calculator'!$R$7:$BL$7,0)),"")</f>
        <v/>
      </c>
      <c r="AG123" s="699" t="str">
        <f t="array" ref="AG123">iferror(index('Internal Staffing Calculator'!$R$9:$BL$115, match($A123,'Internal Staffing Calculator'!$B$9:$B169,0),match(AG$5,'Internal Staffing Calculator'!$R$7:$BL$7,0)),"")</f>
        <v/>
      </c>
      <c r="AH123" s="699" t="str">
        <f t="array" ref="AH123">iferror(index('Internal Staffing Calculator'!$R$9:$BL$115, match($A123,'Internal Staffing Calculator'!$B$9:$B169,0),match(AH$5,'Internal Staffing Calculator'!$R$7:$BL$7,0)),"")</f>
        <v/>
      </c>
      <c r="AI123" s="699" t="str">
        <f t="array" ref="AI123">iferror(index('Internal Staffing Calculator'!$R$9:$BL$115, match($A123,'Internal Staffing Calculator'!$B$9:$B169,0),match(AI$5,'Internal Staffing Calculator'!$R$7:$BL$7,0)),"")</f>
        <v/>
      </c>
      <c r="AJ123" s="699" t="str">
        <f t="array" ref="AJ123">iferror(index('Internal Staffing Calculator'!$R$9:$BL$115, match($A123,'Internal Staffing Calculator'!$B$9:$B169,0),match(AJ$5,'Internal Staffing Calculator'!$R$7:$BL$7,0)),"")</f>
        <v/>
      </c>
      <c r="AK123" s="699" t="str">
        <f t="array" ref="AK123">iferror(index('Internal Staffing Calculator'!$R$9:$BL$115, match($A123,'Internal Staffing Calculator'!$B$9:$B169,0),match(AK$5,'Internal Staffing Calculator'!$R$7:$BL$7,0)),"")</f>
        <v/>
      </c>
      <c r="AL123" s="699" t="str">
        <f t="array" ref="AL123">iferror(index('Internal Staffing Calculator'!$R$9:$BL$115, match($A123,'Internal Staffing Calculator'!$B$9:$B169,0),match(AL$5,'Internal Staffing Calculator'!$R$7:$BL$7,0)),"")</f>
        <v/>
      </c>
      <c r="AM123" s="699" t="str">
        <f t="array" ref="AM123">iferror(index('Internal Staffing Calculator'!$R$9:$BL$115, match($A123,'Internal Staffing Calculator'!$B$9:$B169,0),match(AM$5,'Internal Staffing Calculator'!$R$7:$BL$7,0)),"")</f>
        <v/>
      </c>
      <c r="AN123" s="699" t="str">
        <f t="array" ref="AN123">iferror(index('Internal Staffing Calculator'!$R$9:$BL$115, match($A123,'Internal Staffing Calculator'!$B$9:$B169,0),match(AN$5,'Internal Staffing Calculator'!$R$7:$BL$7,0)),"")</f>
        <v/>
      </c>
      <c r="AO123" s="699" t="str">
        <f t="array" ref="AO123">iferror(index('Internal Staffing Calculator'!$R$9:$BL$115, match($A123,'Internal Staffing Calculator'!$B$9:$B169,0),match(AO$5,'Internal Staffing Calculator'!$R$7:$BL$7,0)),"")</f>
        <v/>
      </c>
      <c r="AP123" s="699" t="str">
        <f t="array" ref="AP123">iferror(index('Internal Staffing Calculator'!$R$9:$BL$115, match($A123,'Internal Staffing Calculator'!$B$9:$B169,0),match(AP$5,'Internal Staffing Calculator'!$R$7:$BL$7,0)),"")</f>
        <v/>
      </c>
      <c r="AQ123" s="699" t="str">
        <f t="array" ref="AQ123">iferror(index('Internal Staffing Calculator'!$R$9:$BL$115, match($A123,'Internal Staffing Calculator'!$B$9:$B169,0),match(AQ$5,'Internal Staffing Calculator'!$R$7:$BL$7,0)),"")</f>
        <v/>
      </c>
      <c r="AR123" s="699" t="str">
        <f t="array" ref="AR123">iferror(index('Internal Staffing Calculator'!$R$9:$BL$115, match($A123,'Internal Staffing Calculator'!$B$9:$B169,0),match(AR$5,'Internal Staffing Calculator'!$R$7:$BL$7,0)),"")</f>
        <v/>
      </c>
      <c r="AS123" s="699" t="str">
        <f t="array" ref="AS123">iferror(index('Internal Staffing Calculator'!$R$9:$BL$115, match($A123,'Internal Staffing Calculator'!$B$9:$B169,0),match(AS$5,'Internal Staffing Calculator'!$R$7:$BL$7,0)),"")</f>
        <v/>
      </c>
      <c r="AT123" s="699" t="str">
        <f t="array" ref="AT123">iferror(index('Internal Staffing Calculator'!$R$9:$BL$115, match($A123,'Internal Staffing Calculator'!$B$9:$B169,0),match(AT$5,'Internal Staffing Calculator'!$R$7:$BL$7,0)),"")</f>
        <v/>
      </c>
      <c r="AU123" s="699" t="str">
        <f t="array" ref="AU123">iferror(index('Internal Staffing Calculator'!$R$9:$BL$115, match($A123,'Internal Staffing Calculator'!$B$9:$B169,0),match(AU$5,'Internal Staffing Calculator'!$R$7:$BL$7,0)),"")</f>
        <v/>
      </c>
      <c r="AV123" s="699" t="str">
        <f t="array" ref="AV123">iferror(index('Internal Staffing Calculator'!$R$9:$BL$115, match($A123,'Internal Staffing Calculator'!$B$9:$B169,0),match(AV$5,'Internal Staffing Calculator'!$R$7:$BL$7,0)),"")</f>
        <v/>
      </c>
      <c r="AW123" s="699" t="str">
        <f t="array" ref="AW123">iferror(index('Internal Staffing Calculator'!$R$9:$BL$115, match($A123,'Internal Staffing Calculator'!$B$9:$B169,0),match(AW$5,'Internal Staffing Calculator'!$R$7:$BL$7,0)),"")</f>
        <v/>
      </c>
      <c r="AX123" s="699" t="str">
        <f t="array" ref="AX123">iferror(index('Internal Staffing Calculator'!$R$9:$BL$115, match($A123,'Internal Staffing Calculator'!$B$9:$B169,0),match(AX$5,'Internal Staffing Calculator'!$R$7:$BL$7,0)),"")</f>
        <v/>
      </c>
      <c r="AY123" s="699" t="str">
        <f t="array" ref="AY123">iferror(index('Internal Staffing Calculator'!$R$9:$BL$115, match($A123,'Internal Staffing Calculator'!$B$9:$B169,0),match(AY$5,'Internal Staffing Calculator'!$R$7:$BL$7,0)),"")</f>
        <v/>
      </c>
      <c r="AZ123" s="699" t="str">
        <f t="array" ref="AZ123">iferror(index('Internal Staffing Calculator'!$R$9:$BL$115, match($A123,'Internal Staffing Calculator'!$B$9:$B169,0),match(AZ$5,'Internal Staffing Calculator'!$R$7:$BL$7,0)),"")</f>
        <v/>
      </c>
      <c r="BA123" s="699" t="str">
        <f t="array" ref="BA123">iferror(index('Internal Staffing Calculator'!$R$9:$BL$115, match($A123,'Internal Staffing Calculator'!$B$9:$B169,0),match(BA$5,'Internal Staffing Calculator'!$R$7:$BL$7,0)),"")</f>
        <v/>
      </c>
    </row>
    <row r="124">
      <c r="A124" s="818"/>
      <c r="B124" s="812" t="str">
        <f t="array" ref="B124">iferror(index('Internal Staffing Calculator'!P:P,match(A124,'Internal Staffing Calculator'!B:B,0)),"")</f>
        <v/>
      </c>
      <c r="C124" s="813" t="str">
        <f t="array" ref="C124">iferror(index('Internal Staffing Calculator'!BM:BM,match(A124,'Internal Staffing Calculator'!B:B,0)),"")</f>
        <v/>
      </c>
      <c r="D124" s="814" t="str">
        <f t="array" ref="D124">iferror(index('Internal Staffing Calculator'!F:F,match(A124,'Internal Staffing Calculator'!B:B,0)),"")</f>
        <v/>
      </c>
      <c r="E124" s="815">
        <f t="shared" si="4"/>
        <v>0</v>
      </c>
      <c r="F124" s="615"/>
      <c r="G124" s="699" t="str">
        <f t="array" ref="G124">iferror(index('Internal Staffing Calculator'!$R$9:$BL$115, match($A124,'Internal Staffing Calculator'!$B$9:$B169,0),match(G$5,'Internal Staffing Calculator'!$R$7:$BL$7,0)),"")</f>
        <v/>
      </c>
      <c r="H124" s="699" t="str">
        <f t="array" ref="H124">iferror(index('Internal Staffing Calculator'!$R$9:$BL$115, match($A124,'Internal Staffing Calculator'!$B$9:$B169,0),match(H$5,'Internal Staffing Calculator'!$R$7:$BL$7,0)),"")</f>
        <v/>
      </c>
      <c r="I124" s="699" t="str">
        <f t="array" ref="I124">iferror(index('Internal Staffing Calculator'!$R$9:$BL$115, match($A124,'Internal Staffing Calculator'!$B$9:$B169,0),match(I$5,'Internal Staffing Calculator'!$R$7:$BL$7,0)),"")</f>
        <v/>
      </c>
      <c r="J124" s="699" t="str">
        <f t="array" ref="J124">iferror(index('Internal Staffing Calculator'!$R$9:$BL$115, match($A124,'Internal Staffing Calculator'!$B$9:$B169,0),match(J$5,'Internal Staffing Calculator'!$R$7:$BL$7,0)),"")</f>
        <v/>
      </c>
      <c r="K124" s="699" t="str">
        <f t="array" ref="K124">iferror(index('Internal Staffing Calculator'!$R$9:$BL$115, match($A124,'Internal Staffing Calculator'!$B$9:$B169,0),match(K$5,'Internal Staffing Calculator'!$R$7:$BL$7,0)),"")</f>
        <v/>
      </c>
      <c r="L124" s="699" t="str">
        <f t="array" ref="L124">iferror(index('Internal Staffing Calculator'!$R$9:$BL$115, match($A124,'Internal Staffing Calculator'!$B$9:$B169,0),match(L$5,'Internal Staffing Calculator'!$R$7:$BL$7,0)),"")</f>
        <v/>
      </c>
      <c r="M124" s="699" t="str">
        <f t="array" ref="M124">iferror(index('Internal Staffing Calculator'!$R$9:$BL$115, match($A124,'Internal Staffing Calculator'!$B$9:$B169,0),match(M$5,'Internal Staffing Calculator'!$R$7:$BL$7,0)),"")</f>
        <v/>
      </c>
      <c r="N124" s="699" t="str">
        <f t="array" ref="N124">iferror(index('Internal Staffing Calculator'!$R$9:$BL$115, match($A124,'Internal Staffing Calculator'!$B$9:$B169,0),match(N$5,'Internal Staffing Calculator'!$R$7:$BL$7,0)),"")</f>
        <v/>
      </c>
      <c r="O124" s="699" t="str">
        <f t="array" ref="O124">iferror(index('Internal Staffing Calculator'!$R$9:$BL$115, match($A124,'Internal Staffing Calculator'!$B$9:$B169,0),match(O$5,'Internal Staffing Calculator'!$R$7:$BL$7,0)),"")</f>
        <v/>
      </c>
      <c r="P124" s="699" t="str">
        <f t="array" ref="P124">iferror(index('Internal Staffing Calculator'!$R$9:$BL$115, match($A124,'Internal Staffing Calculator'!$B$9:$B169,0),match(P$5,'Internal Staffing Calculator'!$R$7:$BL$7,0)),"")</f>
        <v/>
      </c>
      <c r="Q124" s="699" t="str">
        <f t="array" ref="Q124">iferror(index('Internal Staffing Calculator'!$R$9:$BL$115, match($A124,'Internal Staffing Calculator'!$B$9:$B169,0),match(Q$5,'Internal Staffing Calculator'!$R$7:$BL$7,0)),"")</f>
        <v/>
      </c>
      <c r="R124" s="699" t="str">
        <f t="array" ref="R124">iferror(index('Internal Staffing Calculator'!$R$9:$BL$115, match($A124,'Internal Staffing Calculator'!$B$9:$B169,0),match(R$5,'Internal Staffing Calculator'!$R$7:$BL$7,0)),"")</f>
        <v/>
      </c>
      <c r="S124" s="699" t="str">
        <f t="array" ref="S124">iferror(index('Internal Staffing Calculator'!$R$9:$BL$115, match($A124,'Internal Staffing Calculator'!$B$9:$B169,0),match(S$5,'Internal Staffing Calculator'!$R$7:$BL$7,0)),"")</f>
        <v/>
      </c>
      <c r="T124" s="699" t="str">
        <f t="array" ref="T124">iferror(index('Internal Staffing Calculator'!$R$9:$BL$115, match($A124,'Internal Staffing Calculator'!$B$9:$B169,0),match(T$5,'Internal Staffing Calculator'!$R$7:$BL$7,0)),"")</f>
        <v/>
      </c>
      <c r="U124" s="699" t="str">
        <f t="array" ref="U124">iferror(index('Internal Staffing Calculator'!$R$9:$BL$115, match($A124,'Internal Staffing Calculator'!$B$9:$B169,0),match(U$5,'Internal Staffing Calculator'!$R$7:$BL$7,0)),"")</f>
        <v/>
      </c>
      <c r="V124" s="699" t="str">
        <f t="array" ref="V124">iferror(index('Internal Staffing Calculator'!$R$9:$BL$115, match($A124,'Internal Staffing Calculator'!$B$9:$B169,0),match(V$5,'Internal Staffing Calculator'!$R$7:$BL$7,0)),"")</f>
        <v/>
      </c>
      <c r="W124" s="699" t="str">
        <f t="array" ref="W124">iferror(index('Internal Staffing Calculator'!$R$9:$BL$115, match($A124,'Internal Staffing Calculator'!$B$9:$B169,0),match(W$5,'Internal Staffing Calculator'!$R$7:$BL$7,0)),"")</f>
        <v/>
      </c>
      <c r="X124" s="699" t="str">
        <f t="array" ref="X124">iferror(index('Internal Staffing Calculator'!$R$9:$BL$115, match($A124,'Internal Staffing Calculator'!$B$9:$B169,0),match(X$5,'Internal Staffing Calculator'!$R$7:$BL$7,0)),"")</f>
        <v/>
      </c>
      <c r="Y124" s="699" t="str">
        <f t="array" ref="Y124">iferror(index('Internal Staffing Calculator'!$R$9:$BL$115, match($A124,'Internal Staffing Calculator'!$B$9:$B169,0),match(Y$5,'Internal Staffing Calculator'!$R$7:$BL$7,0)),"")</f>
        <v/>
      </c>
      <c r="Z124" s="699" t="str">
        <f t="array" ref="Z124">iferror(index('Internal Staffing Calculator'!$R$9:$BL$115, match($A124,'Internal Staffing Calculator'!$B$9:$B169,0),match(Z$5,'Internal Staffing Calculator'!$R$7:$BL$7,0)),"")</f>
        <v/>
      </c>
      <c r="AA124" s="699" t="str">
        <f t="array" ref="AA124">iferror(index('Internal Staffing Calculator'!$R$9:$BL$115, match($A124,'Internal Staffing Calculator'!$B$9:$B169,0),match(AA$5,'Internal Staffing Calculator'!$R$7:$BL$7,0)),"")</f>
        <v/>
      </c>
      <c r="AB124" s="699" t="str">
        <f t="array" ref="AB124">iferror(index('Internal Staffing Calculator'!$R$9:$BL$115, match($A124,'Internal Staffing Calculator'!$B$9:$B169,0),match(AB$5,'Internal Staffing Calculator'!$R$7:$BL$7,0)),"")</f>
        <v/>
      </c>
      <c r="AC124" s="699" t="str">
        <f t="array" ref="AC124">iferror(index('Internal Staffing Calculator'!$R$9:$BL$115, match($A124,'Internal Staffing Calculator'!$B$9:$B169,0),match(AC$5,'Internal Staffing Calculator'!$R$7:$BL$7,0)),"")</f>
        <v/>
      </c>
      <c r="AD124" s="699" t="str">
        <f t="array" ref="AD124">iferror(index('Internal Staffing Calculator'!$R$9:$BL$115, match($A124,'Internal Staffing Calculator'!$B$9:$B169,0),match(AD$5,'Internal Staffing Calculator'!$R$7:$BL$7,0)),"")</f>
        <v/>
      </c>
      <c r="AE124" s="699" t="str">
        <f t="array" ref="AE124">iferror(index('Internal Staffing Calculator'!$R$9:$BL$115, match($A124,'Internal Staffing Calculator'!$B$9:$B169,0),match(AE$5,'Internal Staffing Calculator'!$R$7:$BL$7,0)),"")</f>
        <v/>
      </c>
      <c r="AF124" s="699" t="str">
        <f t="array" ref="AF124">iferror(index('Internal Staffing Calculator'!$R$9:$BL$115, match($A124,'Internal Staffing Calculator'!$B$9:$B169,0),match(AF$5,'Internal Staffing Calculator'!$R$7:$BL$7,0)),"")</f>
        <v/>
      </c>
      <c r="AG124" s="699" t="str">
        <f t="array" ref="AG124">iferror(index('Internal Staffing Calculator'!$R$9:$BL$115, match($A124,'Internal Staffing Calculator'!$B$9:$B169,0),match(AG$5,'Internal Staffing Calculator'!$R$7:$BL$7,0)),"")</f>
        <v/>
      </c>
      <c r="AH124" s="699" t="str">
        <f t="array" ref="AH124">iferror(index('Internal Staffing Calculator'!$R$9:$BL$115, match($A124,'Internal Staffing Calculator'!$B$9:$B169,0),match(AH$5,'Internal Staffing Calculator'!$R$7:$BL$7,0)),"")</f>
        <v/>
      </c>
      <c r="AI124" s="699" t="str">
        <f t="array" ref="AI124">iferror(index('Internal Staffing Calculator'!$R$9:$BL$115, match($A124,'Internal Staffing Calculator'!$B$9:$B169,0),match(AI$5,'Internal Staffing Calculator'!$R$7:$BL$7,0)),"")</f>
        <v/>
      </c>
      <c r="AJ124" s="699" t="str">
        <f t="array" ref="AJ124">iferror(index('Internal Staffing Calculator'!$R$9:$BL$115, match($A124,'Internal Staffing Calculator'!$B$9:$B169,0),match(AJ$5,'Internal Staffing Calculator'!$R$7:$BL$7,0)),"")</f>
        <v/>
      </c>
      <c r="AK124" s="699" t="str">
        <f t="array" ref="AK124">iferror(index('Internal Staffing Calculator'!$R$9:$BL$115, match($A124,'Internal Staffing Calculator'!$B$9:$B169,0),match(AK$5,'Internal Staffing Calculator'!$R$7:$BL$7,0)),"")</f>
        <v/>
      </c>
      <c r="AL124" s="699" t="str">
        <f t="array" ref="AL124">iferror(index('Internal Staffing Calculator'!$R$9:$BL$115, match($A124,'Internal Staffing Calculator'!$B$9:$B169,0),match(AL$5,'Internal Staffing Calculator'!$R$7:$BL$7,0)),"")</f>
        <v/>
      </c>
      <c r="AM124" s="699" t="str">
        <f t="array" ref="AM124">iferror(index('Internal Staffing Calculator'!$R$9:$BL$115, match($A124,'Internal Staffing Calculator'!$B$9:$B169,0),match(AM$5,'Internal Staffing Calculator'!$R$7:$BL$7,0)),"")</f>
        <v/>
      </c>
      <c r="AN124" s="699" t="str">
        <f t="array" ref="AN124">iferror(index('Internal Staffing Calculator'!$R$9:$BL$115, match($A124,'Internal Staffing Calculator'!$B$9:$B169,0),match(AN$5,'Internal Staffing Calculator'!$R$7:$BL$7,0)),"")</f>
        <v/>
      </c>
      <c r="AO124" s="699" t="str">
        <f t="array" ref="AO124">iferror(index('Internal Staffing Calculator'!$R$9:$BL$115, match($A124,'Internal Staffing Calculator'!$B$9:$B169,0),match(AO$5,'Internal Staffing Calculator'!$R$7:$BL$7,0)),"")</f>
        <v/>
      </c>
      <c r="AP124" s="699" t="str">
        <f t="array" ref="AP124">iferror(index('Internal Staffing Calculator'!$R$9:$BL$115, match($A124,'Internal Staffing Calculator'!$B$9:$B169,0),match(AP$5,'Internal Staffing Calculator'!$R$7:$BL$7,0)),"")</f>
        <v/>
      </c>
      <c r="AQ124" s="699" t="str">
        <f t="array" ref="AQ124">iferror(index('Internal Staffing Calculator'!$R$9:$BL$115, match($A124,'Internal Staffing Calculator'!$B$9:$B169,0),match(AQ$5,'Internal Staffing Calculator'!$R$7:$BL$7,0)),"")</f>
        <v/>
      </c>
      <c r="AR124" s="699" t="str">
        <f t="array" ref="AR124">iferror(index('Internal Staffing Calculator'!$R$9:$BL$115, match($A124,'Internal Staffing Calculator'!$B$9:$B169,0),match(AR$5,'Internal Staffing Calculator'!$R$7:$BL$7,0)),"")</f>
        <v/>
      </c>
      <c r="AS124" s="699" t="str">
        <f t="array" ref="AS124">iferror(index('Internal Staffing Calculator'!$R$9:$BL$115, match($A124,'Internal Staffing Calculator'!$B$9:$B169,0),match(AS$5,'Internal Staffing Calculator'!$R$7:$BL$7,0)),"")</f>
        <v/>
      </c>
      <c r="AT124" s="699" t="str">
        <f t="array" ref="AT124">iferror(index('Internal Staffing Calculator'!$R$9:$BL$115, match($A124,'Internal Staffing Calculator'!$B$9:$B169,0),match(AT$5,'Internal Staffing Calculator'!$R$7:$BL$7,0)),"")</f>
        <v/>
      </c>
      <c r="AU124" s="699" t="str">
        <f t="array" ref="AU124">iferror(index('Internal Staffing Calculator'!$R$9:$BL$115, match($A124,'Internal Staffing Calculator'!$B$9:$B169,0),match(AU$5,'Internal Staffing Calculator'!$R$7:$BL$7,0)),"")</f>
        <v/>
      </c>
      <c r="AV124" s="699" t="str">
        <f t="array" ref="AV124">iferror(index('Internal Staffing Calculator'!$R$9:$BL$115, match($A124,'Internal Staffing Calculator'!$B$9:$B169,0),match(AV$5,'Internal Staffing Calculator'!$R$7:$BL$7,0)),"")</f>
        <v/>
      </c>
      <c r="AW124" s="699" t="str">
        <f t="array" ref="AW124">iferror(index('Internal Staffing Calculator'!$R$9:$BL$115, match($A124,'Internal Staffing Calculator'!$B$9:$B169,0),match(AW$5,'Internal Staffing Calculator'!$R$7:$BL$7,0)),"")</f>
        <v/>
      </c>
      <c r="AX124" s="699" t="str">
        <f t="array" ref="AX124">iferror(index('Internal Staffing Calculator'!$R$9:$BL$115, match($A124,'Internal Staffing Calculator'!$B$9:$B169,0),match(AX$5,'Internal Staffing Calculator'!$R$7:$BL$7,0)),"")</f>
        <v/>
      </c>
      <c r="AY124" s="699" t="str">
        <f t="array" ref="AY124">iferror(index('Internal Staffing Calculator'!$R$9:$BL$115, match($A124,'Internal Staffing Calculator'!$B$9:$B169,0),match(AY$5,'Internal Staffing Calculator'!$R$7:$BL$7,0)),"")</f>
        <v/>
      </c>
      <c r="AZ124" s="699" t="str">
        <f t="array" ref="AZ124">iferror(index('Internal Staffing Calculator'!$R$9:$BL$115, match($A124,'Internal Staffing Calculator'!$B$9:$B169,0),match(AZ$5,'Internal Staffing Calculator'!$R$7:$BL$7,0)),"")</f>
        <v/>
      </c>
      <c r="BA124" s="699" t="str">
        <f t="array" ref="BA124">iferror(index('Internal Staffing Calculator'!$R$9:$BL$115, match($A124,'Internal Staffing Calculator'!$B$9:$B169,0),match(BA$5,'Internal Staffing Calculator'!$R$7:$BL$7,0)),"")</f>
        <v/>
      </c>
    </row>
    <row r="125">
      <c r="A125" s="818"/>
      <c r="B125" s="812" t="str">
        <f t="array" ref="B125">iferror(index('Internal Staffing Calculator'!P:P,match(A125,'Internal Staffing Calculator'!B:B,0)),"")</f>
        <v/>
      </c>
      <c r="C125" s="813" t="str">
        <f t="array" ref="C125">iferror(index('Internal Staffing Calculator'!BM:BM,match(A125,'Internal Staffing Calculator'!B:B,0)),"")</f>
        <v/>
      </c>
      <c r="D125" s="814" t="str">
        <f t="array" ref="D125">iferror(index('Internal Staffing Calculator'!F:F,match(A125,'Internal Staffing Calculator'!B:B,0)),"")</f>
        <v/>
      </c>
      <c r="E125" s="815">
        <f t="shared" si="4"/>
        <v>0</v>
      </c>
      <c r="F125" s="615"/>
      <c r="G125" s="699" t="str">
        <f t="array" ref="G125">iferror(index('Internal Staffing Calculator'!$R$9:$BL$115, match($A125,'Internal Staffing Calculator'!$B$9:$B169,0),match(G$5,'Internal Staffing Calculator'!$R$7:$BL$7,0)),"")</f>
        <v/>
      </c>
      <c r="H125" s="699" t="str">
        <f t="array" ref="H125">iferror(index('Internal Staffing Calculator'!$R$9:$BL$115, match($A125,'Internal Staffing Calculator'!$B$9:$B169,0),match(H$5,'Internal Staffing Calculator'!$R$7:$BL$7,0)),"")</f>
        <v/>
      </c>
      <c r="I125" s="699" t="str">
        <f t="array" ref="I125">iferror(index('Internal Staffing Calculator'!$R$9:$BL$115, match($A125,'Internal Staffing Calculator'!$B$9:$B169,0),match(I$5,'Internal Staffing Calculator'!$R$7:$BL$7,0)),"")</f>
        <v/>
      </c>
      <c r="J125" s="699" t="str">
        <f t="array" ref="J125">iferror(index('Internal Staffing Calculator'!$R$9:$BL$115, match($A125,'Internal Staffing Calculator'!$B$9:$B169,0),match(J$5,'Internal Staffing Calculator'!$R$7:$BL$7,0)),"")</f>
        <v/>
      </c>
      <c r="K125" s="699" t="str">
        <f t="array" ref="K125">iferror(index('Internal Staffing Calculator'!$R$9:$BL$115, match($A125,'Internal Staffing Calculator'!$B$9:$B169,0),match(K$5,'Internal Staffing Calculator'!$R$7:$BL$7,0)),"")</f>
        <v/>
      </c>
      <c r="L125" s="699" t="str">
        <f t="array" ref="L125">iferror(index('Internal Staffing Calculator'!$R$9:$BL$115, match($A125,'Internal Staffing Calculator'!$B$9:$B169,0),match(L$5,'Internal Staffing Calculator'!$R$7:$BL$7,0)),"")</f>
        <v/>
      </c>
      <c r="M125" s="699" t="str">
        <f t="array" ref="M125">iferror(index('Internal Staffing Calculator'!$R$9:$BL$115, match($A125,'Internal Staffing Calculator'!$B$9:$B169,0),match(M$5,'Internal Staffing Calculator'!$R$7:$BL$7,0)),"")</f>
        <v/>
      </c>
      <c r="N125" s="699" t="str">
        <f t="array" ref="N125">iferror(index('Internal Staffing Calculator'!$R$9:$BL$115, match($A125,'Internal Staffing Calculator'!$B$9:$B169,0),match(N$5,'Internal Staffing Calculator'!$R$7:$BL$7,0)),"")</f>
        <v/>
      </c>
      <c r="O125" s="699" t="str">
        <f t="array" ref="O125">iferror(index('Internal Staffing Calculator'!$R$9:$BL$115, match($A125,'Internal Staffing Calculator'!$B$9:$B169,0),match(O$5,'Internal Staffing Calculator'!$R$7:$BL$7,0)),"")</f>
        <v/>
      </c>
      <c r="P125" s="699" t="str">
        <f t="array" ref="P125">iferror(index('Internal Staffing Calculator'!$R$9:$BL$115, match($A125,'Internal Staffing Calculator'!$B$9:$B169,0),match(P$5,'Internal Staffing Calculator'!$R$7:$BL$7,0)),"")</f>
        <v/>
      </c>
      <c r="Q125" s="699" t="str">
        <f t="array" ref="Q125">iferror(index('Internal Staffing Calculator'!$R$9:$BL$115, match($A125,'Internal Staffing Calculator'!$B$9:$B169,0),match(Q$5,'Internal Staffing Calculator'!$R$7:$BL$7,0)),"")</f>
        <v/>
      </c>
      <c r="R125" s="699" t="str">
        <f t="array" ref="R125">iferror(index('Internal Staffing Calculator'!$R$9:$BL$115, match($A125,'Internal Staffing Calculator'!$B$9:$B169,0),match(R$5,'Internal Staffing Calculator'!$R$7:$BL$7,0)),"")</f>
        <v/>
      </c>
      <c r="S125" s="699" t="str">
        <f t="array" ref="S125">iferror(index('Internal Staffing Calculator'!$R$9:$BL$115, match($A125,'Internal Staffing Calculator'!$B$9:$B169,0),match(S$5,'Internal Staffing Calculator'!$R$7:$BL$7,0)),"")</f>
        <v/>
      </c>
      <c r="T125" s="699" t="str">
        <f t="array" ref="T125">iferror(index('Internal Staffing Calculator'!$R$9:$BL$115, match($A125,'Internal Staffing Calculator'!$B$9:$B169,0),match(T$5,'Internal Staffing Calculator'!$R$7:$BL$7,0)),"")</f>
        <v/>
      </c>
      <c r="U125" s="699" t="str">
        <f t="array" ref="U125">iferror(index('Internal Staffing Calculator'!$R$9:$BL$115, match($A125,'Internal Staffing Calculator'!$B$9:$B169,0),match(U$5,'Internal Staffing Calculator'!$R$7:$BL$7,0)),"")</f>
        <v/>
      </c>
      <c r="V125" s="699" t="str">
        <f t="array" ref="V125">iferror(index('Internal Staffing Calculator'!$R$9:$BL$115, match($A125,'Internal Staffing Calculator'!$B$9:$B169,0),match(V$5,'Internal Staffing Calculator'!$R$7:$BL$7,0)),"")</f>
        <v/>
      </c>
      <c r="W125" s="699" t="str">
        <f t="array" ref="W125">iferror(index('Internal Staffing Calculator'!$R$9:$BL$115, match($A125,'Internal Staffing Calculator'!$B$9:$B169,0),match(W$5,'Internal Staffing Calculator'!$R$7:$BL$7,0)),"")</f>
        <v/>
      </c>
      <c r="X125" s="699" t="str">
        <f t="array" ref="X125">iferror(index('Internal Staffing Calculator'!$R$9:$BL$115, match($A125,'Internal Staffing Calculator'!$B$9:$B169,0),match(X$5,'Internal Staffing Calculator'!$R$7:$BL$7,0)),"")</f>
        <v/>
      </c>
      <c r="Y125" s="699" t="str">
        <f t="array" ref="Y125">iferror(index('Internal Staffing Calculator'!$R$9:$BL$115, match($A125,'Internal Staffing Calculator'!$B$9:$B169,0),match(Y$5,'Internal Staffing Calculator'!$R$7:$BL$7,0)),"")</f>
        <v/>
      </c>
      <c r="Z125" s="699" t="str">
        <f t="array" ref="Z125">iferror(index('Internal Staffing Calculator'!$R$9:$BL$115, match($A125,'Internal Staffing Calculator'!$B$9:$B169,0),match(Z$5,'Internal Staffing Calculator'!$R$7:$BL$7,0)),"")</f>
        <v/>
      </c>
      <c r="AA125" s="699" t="str">
        <f t="array" ref="AA125">iferror(index('Internal Staffing Calculator'!$R$9:$BL$115, match($A125,'Internal Staffing Calculator'!$B$9:$B169,0),match(AA$5,'Internal Staffing Calculator'!$R$7:$BL$7,0)),"")</f>
        <v/>
      </c>
      <c r="AB125" s="699" t="str">
        <f t="array" ref="AB125">iferror(index('Internal Staffing Calculator'!$R$9:$BL$115, match($A125,'Internal Staffing Calculator'!$B$9:$B169,0),match(AB$5,'Internal Staffing Calculator'!$R$7:$BL$7,0)),"")</f>
        <v/>
      </c>
      <c r="AC125" s="699" t="str">
        <f t="array" ref="AC125">iferror(index('Internal Staffing Calculator'!$R$9:$BL$115, match($A125,'Internal Staffing Calculator'!$B$9:$B169,0),match(AC$5,'Internal Staffing Calculator'!$R$7:$BL$7,0)),"")</f>
        <v/>
      </c>
      <c r="AD125" s="699" t="str">
        <f t="array" ref="AD125">iferror(index('Internal Staffing Calculator'!$R$9:$BL$115, match($A125,'Internal Staffing Calculator'!$B$9:$B169,0),match(AD$5,'Internal Staffing Calculator'!$R$7:$BL$7,0)),"")</f>
        <v/>
      </c>
      <c r="AE125" s="699" t="str">
        <f t="array" ref="AE125">iferror(index('Internal Staffing Calculator'!$R$9:$BL$115, match($A125,'Internal Staffing Calculator'!$B$9:$B169,0),match(AE$5,'Internal Staffing Calculator'!$R$7:$BL$7,0)),"")</f>
        <v/>
      </c>
      <c r="AF125" s="699" t="str">
        <f t="array" ref="AF125">iferror(index('Internal Staffing Calculator'!$R$9:$BL$115, match($A125,'Internal Staffing Calculator'!$B$9:$B169,0),match(AF$5,'Internal Staffing Calculator'!$R$7:$BL$7,0)),"")</f>
        <v/>
      </c>
      <c r="AG125" s="699" t="str">
        <f t="array" ref="AG125">iferror(index('Internal Staffing Calculator'!$R$9:$BL$115, match($A125,'Internal Staffing Calculator'!$B$9:$B169,0),match(AG$5,'Internal Staffing Calculator'!$R$7:$BL$7,0)),"")</f>
        <v/>
      </c>
      <c r="AH125" s="699" t="str">
        <f t="array" ref="AH125">iferror(index('Internal Staffing Calculator'!$R$9:$BL$115, match($A125,'Internal Staffing Calculator'!$B$9:$B169,0),match(AH$5,'Internal Staffing Calculator'!$R$7:$BL$7,0)),"")</f>
        <v/>
      </c>
      <c r="AI125" s="699" t="str">
        <f t="array" ref="AI125">iferror(index('Internal Staffing Calculator'!$R$9:$BL$115, match($A125,'Internal Staffing Calculator'!$B$9:$B169,0),match(AI$5,'Internal Staffing Calculator'!$R$7:$BL$7,0)),"")</f>
        <v/>
      </c>
      <c r="AJ125" s="699" t="str">
        <f t="array" ref="AJ125">iferror(index('Internal Staffing Calculator'!$R$9:$BL$115, match($A125,'Internal Staffing Calculator'!$B$9:$B169,0),match(AJ$5,'Internal Staffing Calculator'!$R$7:$BL$7,0)),"")</f>
        <v/>
      </c>
      <c r="AK125" s="699" t="str">
        <f t="array" ref="AK125">iferror(index('Internal Staffing Calculator'!$R$9:$BL$115, match($A125,'Internal Staffing Calculator'!$B$9:$B169,0),match(AK$5,'Internal Staffing Calculator'!$R$7:$BL$7,0)),"")</f>
        <v/>
      </c>
      <c r="AL125" s="699" t="str">
        <f t="array" ref="AL125">iferror(index('Internal Staffing Calculator'!$R$9:$BL$115, match($A125,'Internal Staffing Calculator'!$B$9:$B169,0),match(AL$5,'Internal Staffing Calculator'!$R$7:$BL$7,0)),"")</f>
        <v/>
      </c>
      <c r="AM125" s="699" t="str">
        <f t="array" ref="AM125">iferror(index('Internal Staffing Calculator'!$R$9:$BL$115, match($A125,'Internal Staffing Calculator'!$B$9:$B169,0),match(AM$5,'Internal Staffing Calculator'!$R$7:$BL$7,0)),"")</f>
        <v/>
      </c>
      <c r="AN125" s="699" t="str">
        <f t="array" ref="AN125">iferror(index('Internal Staffing Calculator'!$R$9:$BL$115, match($A125,'Internal Staffing Calculator'!$B$9:$B169,0),match(AN$5,'Internal Staffing Calculator'!$R$7:$BL$7,0)),"")</f>
        <v/>
      </c>
      <c r="AO125" s="699" t="str">
        <f t="array" ref="AO125">iferror(index('Internal Staffing Calculator'!$R$9:$BL$115, match($A125,'Internal Staffing Calculator'!$B$9:$B169,0),match(AO$5,'Internal Staffing Calculator'!$R$7:$BL$7,0)),"")</f>
        <v/>
      </c>
      <c r="AP125" s="699" t="str">
        <f t="array" ref="AP125">iferror(index('Internal Staffing Calculator'!$R$9:$BL$115, match($A125,'Internal Staffing Calculator'!$B$9:$B169,0),match(AP$5,'Internal Staffing Calculator'!$R$7:$BL$7,0)),"")</f>
        <v/>
      </c>
      <c r="AQ125" s="699" t="str">
        <f t="array" ref="AQ125">iferror(index('Internal Staffing Calculator'!$R$9:$BL$115, match($A125,'Internal Staffing Calculator'!$B$9:$B169,0),match(AQ$5,'Internal Staffing Calculator'!$R$7:$BL$7,0)),"")</f>
        <v/>
      </c>
      <c r="AR125" s="699" t="str">
        <f t="array" ref="AR125">iferror(index('Internal Staffing Calculator'!$R$9:$BL$115, match($A125,'Internal Staffing Calculator'!$B$9:$B169,0),match(AR$5,'Internal Staffing Calculator'!$R$7:$BL$7,0)),"")</f>
        <v/>
      </c>
      <c r="AS125" s="699" t="str">
        <f t="array" ref="AS125">iferror(index('Internal Staffing Calculator'!$R$9:$BL$115, match($A125,'Internal Staffing Calculator'!$B$9:$B169,0),match(AS$5,'Internal Staffing Calculator'!$R$7:$BL$7,0)),"")</f>
        <v/>
      </c>
      <c r="AT125" s="699" t="str">
        <f t="array" ref="AT125">iferror(index('Internal Staffing Calculator'!$R$9:$BL$115, match($A125,'Internal Staffing Calculator'!$B$9:$B169,0),match(AT$5,'Internal Staffing Calculator'!$R$7:$BL$7,0)),"")</f>
        <v/>
      </c>
      <c r="AU125" s="699" t="str">
        <f t="array" ref="AU125">iferror(index('Internal Staffing Calculator'!$R$9:$BL$115, match($A125,'Internal Staffing Calculator'!$B$9:$B169,0),match(AU$5,'Internal Staffing Calculator'!$R$7:$BL$7,0)),"")</f>
        <v/>
      </c>
      <c r="AV125" s="699" t="str">
        <f t="array" ref="AV125">iferror(index('Internal Staffing Calculator'!$R$9:$BL$115, match($A125,'Internal Staffing Calculator'!$B$9:$B169,0),match(AV$5,'Internal Staffing Calculator'!$R$7:$BL$7,0)),"")</f>
        <v/>
      </c>
      <c r="AW125" s="699" t="str">
        <f t="array" ref="AW125">iferror(index('Internal Staffing Calculator'!$R$9:$BL$115, match($A125,'Internal Staffing Calculator'!$B$9:$B169,0),match(AW$5,'Internal Staffing Calculator'!$R$7:$BL$7,0)),"")</f>
        <v/>
      </c>
      <c r="AX125" s="699" t="str">
        <f t="array" ref="AX125">iferror(index('Internal Staffing Calculator'!$R$9:$BL$115, match($A125,'Internal Staffing Calculator'!$B$9:$B169,0),match(AX$5,'Internal Staffing Calculator'!$R$7:$BL$7,0)),"")</f>
        <v/>
      </c>
      <c r="AY125" s="699" t="str">
        <f t="array" ref="AY125">iferror(index('Internal Staffing Calculator'!$R$9:$BL$115, match($A125,'Internal Staffing Calculator'!$B$9:$B169,0),match(AY$5,'Internal Staffing Calculator'!$R$7:$BL$7,0)),"")</f>
        <v/>
      </c>
      <c r="AZ125" s="699" t="str">
        <f t="array" ref="AZ125">iferror(index('Internal Staffing Calculator'!$R$9:$BL$115, match($A125,'Internal Staffing Calculator'!$B$9:$B169,0),match(AZ$5,'Internal Staffing Calculator'!$R$7:$BL$7,0)),"")</f>
        <v/>
      </c>
      <c r="BA125" s="699" t="str">
        <f t="array" ref="BA125">iferror(index('Internal Staffing Calculator'!$R$9:$BL$115, match($A125,'Internal Staffing Calculator'!$B$9:$B169,0),match(BA$5,'Internal Staffing Calculator'!$R$7:$BL$7,0)),"")</f>
        <v/>
      </c>
    </row>
    <row r="126">
      <c r="A126" s="818"/>
      <c r="B126" s="812" t="str">
        <f t="array" ref="B126">iferror(index('Internal Staffing Calculator'!P:P,match(A126,'Internal Staffing Calculator'!B:B,0)),"")</f>
        <v/>
      </c>
      <c r="C126" s="813" t="str">
        <f t="array" ref="C126">iferror(index('Internal Staffing Calculator'!BM:BM,match(A126,'Internal Staffing Calculator'!B:B,0)),"")</f>
        <v/>
      </c>
      <c r="D126" s="814" t="str">
        <f t="array" ref="D126">iferror(index('Internal Staffing Calculator'!F:F,match(A126,'Internal Staffing Calculator'!B:B,0)),"")</f>
        <v/>
      </c>
      <c r="E126" s="815">
        <f t="shared" si="4"/>
        <v>0</v>
      </c>
      <c r="F126" s="615"/>
      <c r="G126" s="699" t="str">
        <f t="array" ref="G126">iferror(index('Internal Staffing Calculator'!$R$9:$BL$115, match($A126,'Internal Staffing Calculator'!$B$9:$B169,0),match(G$5,'Internal Staffing Calculator'!$R$7:$BL$7,0)),"")</f>
        <v/>
      </c>
      <c r="H126" s="699" t="str">
        <f t="array" ref="H126">iferror(index('Internal Staffing Calculator'!$R$9:$BL$115, match($A126,'Internal Staffing Calculator'!$B$9:$B169,0),match(H$5,'Internal Staffing Calculator'!$R$7:$BL$7,0)),"")</f>
        <v/>
      </c>
      <c r="I126" s="699" t="str">
        <f t="array" ref="I126">iferror(index('Internal Staffing Calculator'!$R$9:$BL$115, match($A126,'Internal Staffing Calculator'!$B$9:$B169,0),match(I$5,'Internal Staffing Calculator'!$R$7:$BL$7,0)),"")</f>
        <v/>
      </c>
      <c r="J126" s="699" t="str">
        <f t="array" ref="J126">iferror(index('Internal Staffing Calculator'!$R$9:$BL$115, match($A126,'Internal Staffing Calculator'!$B$9:$B169,0),match(J$5,'Internal Staffing Calculator'!$R$7:$BL$7,0)),"")</f>
        <v/>
      </c>
      <c r="K126" s="699" t="str">
        <f t="array" ref="K126">iferror(index('Internal Staffing Calculator'!$R$9:$BL$115, match($A126,'Internal Staffing Calculator'!$B$9:$B169,0),match(K$5,'Internal Staffing Calculator'!$R$7:$BL$7,0)),"")</f>
        <v/>
      </c>
      <c r="L126" s="699" t="str">
        <f t="array" ref="L126">iferror(index('Internal Staffing Calculator'!$R$9:$BL$115, match($A126,'Internal Staffing Calculator'!$B$9:$B169,0),match(L$5,'Internal Staffing Calculator'!$R$7:$BL$7,0)),"")</f>
        <v/>
      </c>
      <c r="M126" s="699" t="str">
        <f t="array" ref="M126">iferror(index('Internal Staffing Calculator'!$R$9:$BL$115, match($A126,'Internal Staffing Calculator'!$B$9:$B169,0),match(M$5,'Internal Staffing Calculator'!$R$7:$BL$7,0)),"")</f>
        <v/>
      </c>
      <c r="N126" s="699" t="str">
        <f t="array" ref="N126">iferror(index('Internal Staffing Calculator'!$R$9:$BL$115, match($A126,'Internal Staffing Calculator'!$B$9:$B169,0),match(N$5,'Internal Staffing Calculator'!$R$7:$BL$7,0)),"")</f>
        <v/>
      </c>
      <c r="O126" s="699" t="str">
        <f t="array" ref="O126">iferror(index('Internal Staffing Calculator'!$R$9:$BL$115, match($A126,'Internal Staffing Calculator'!$B$9:$B169,0),match(O$5,'Internal Staffing Calculator'!$R$7:$BL$7,0)),"")</f>
        <v/>
      </c>
      <c r="P126" s="699" t="str">
        <f t="array" ref="P126">iferror(index('Internal Staffing Calculator'!$R$9:$BL$115, match($A126,'Internal Staffing Calculator'!$B$9:$B169,0),match(P$5,'Internal Staffing Calculator'!$R$7:$BL$7,0)),"")</f>
        <v/>
      </c>
      <c r="Q126" s="699" t="str">
        <f t="array" ref="Q126">iferror(index('Internal Staffing Calculator'!$R$9:$BL$115, match($A126,'Internal Staffing Calculator'!$B$9:$B169,0),match(Q$5,'Internal Staffing Calculator'!$R$7:$BL$7,0)),"")</f>
        <v/>
      </c>
      <c r="R126" s="699" t="str">
        <f t="array" ref="R126">iferror(index('Internal Staffing Calculator'!$R$9:$BL$115, match($A126,'Internal Staffing Calculator'!$B$9:$B169,0),match(R$5,'Internal Staffing Calculator'!$R$7:$BL$7,0)),"")</f>
        <v/>
      </c>
      <c r="S126" s="699" t="str">
        <f t="array" ref="S126">iferror(index('Internal Staffing Calculator'!$R$9:$BL$115, match($A126,'Internal Staffing Calculator'!$B$9:$B169,0),match(S$5,'Internal Staffing Calculator'!$R$7:$BL$7,0)),"")</f>
        <v/>
      </c>
      <c r="T126" s="699" t="str">
        <f t="array" ref="T126">iferror(index('Internal Staffing Calculator'!$R$9:$BL$115, match($A126,'Internal Staffing Calculator'!$B$9:$B169,0),match(T$5,'Internal Staffing Calculator'!$R$7:$BL$7,0)),"")</f>
        <v/>
      </c>
      <c r="U126" s="699" t="str">
        <f t="array" ref="U126">iferror(index('Internal Staffing Calculator'!$R$9:$BL$115, match($A126,'Internal Staffing Calculator'!$B$9:$B169,0),match(U$5,'Internal Staffing Calculator'!$R$7:$BL$7,0)),"")</f>
        <v/>
      </c>
      <c r="V126" s="699" t="str">
        <f t="array" ref="V126">iferror(index('Internal Staffing Calculator'!$R$9:$BL$115, match($A126,'Internal Staffing Calculator'!$B$9:$B169,0),match(V$5,'Internal Staffing Calculator'!$R$7:$BL$7,0)),"")</f>
        <v/>
      </c>
      <c r="W126" s="699" t="str">
        <f t="array" ref="W126">iferror(index('Internal Staffing Calculator'!$R$9:$BL$115, match($A126,'Internal Staffing Calculator'!$B$9:$B169,0),match(W$5,'Internal Staffing Calculator'!$R$7:$BL$7,0)),"")</f>
        <v/>
      </c>
      <c r="X126" s="699" t="str">
        <f t="array" ref="X126">iferror(index('Internal Staffing Calculator'!$R$9:$BL$115, match($A126,'Internal Staffing Calculator'!$B$9:$B169,0),match(X$5,'Internal Staffing Calculator'!$R$7:$BL$7,0)),"")</f>
        <v/>
      </c>
      <c r="Y126" s="699" t="str">
        <f t="array" ref="Y126">iferror(index('Internal Staffing Calculator'!$R$9:$BL$115, match($A126,'Internal Staffing Calculator'!$B$9:$B169,0),match(Y$5,'Internal Staffing Calculator'!$R$7:$BL$7,0)),"")</f>
        <v/>
      </c>
      <c r="Z126" s="699" t="str">
        <f t="array" ref="Z126">iferror(index('Internal Staffing Calculator'!$R$9:$BL$115, match($A126,'Internal Staffing Calculator'!$B$9:$B169,0),match(Z$5,'Internal Staffing Calculator'!$R$7:$BL$7,0)),"")</f>
        <v/>
      </c>
      <c r="AA126" s="699" t="str">
        <f t="array" ref="AA126">iferror(index('Internal Staffing Calculator'!$R$9:$BL$115, match($A126,'Internal Staffing Calculator'!$B$9:$B169,0),match(AA$5,'Internal Staffing Calculator'!$R$7:$BL$7,0)),"")</f>
        <v/>
      </c>
      <c r="AB126" s="699" t="str">
        <f t="array" ref="AB126">iferror(index('Internal Staffing Calculator'!$R$9:$BL$115, match($A126,'Internal Staffing Calculator'!$B$9:$B169,0),match(AB$5,'Internal Staffing Calculator'!$R$7:$BL$7,0)),"")</f>
        <v/>
      </c>
      <c r="AC126" s="699" t="str">
        <f t="array" ref="AC126">iferror(index('Internal Staffing Calculator'!$R$9:$BL$115, match($A126,'Internal Staffing Calculator'!$B$9:$B169,0),match(AC$5,'Internal Staffing Calculator'!$R$7:$BL$7,0)),"")</f>
        <v/>
      </c>
      <c r="AD126" s="699" t="str">
        <f t="array" ref="AD126">iferror(index('Internal Staffing Calculator'!$R$9:$BL$115, match($A126,'Internal Staffing Calculator'!$B$9:$B169,0),match(AD$5,'Internal Staffing Calculator'!$R$7:$BL$7,0)),"")</f>
        <v/>
      </c>
      <c r="AE126" s="699" t="str">
        <f t="array" ref="AE126">iferror(index('Internal Staffing Calculator'!$R$9:$BL$115, match($A126,'Internal Staffing Calculator'!$B$9:$B169,0),match(AE$5,'Internal Staffing Calculator'!$R$7:$BL$7,0)),"")</f>
        <v/>
      </c>
      <c r="AF126" s="699" t="str">
        <f t="array" ref="AF126">iferror(index('Internal Staffing Calculator'!$R$9:$BL$115, match($A126,'Internal Staffing Calculator'!$B$9:$B169,0),match(AF$5,'Internal Staffing Calculator'!$R$7:$BL$7,0)),"")</f>
        <v/>
      </c>
      <c r="AG126" s="699" t="str">
        <f t="array" ref="AG126">iferror(index('Internal Staffing Calculator'!$R$9:$BL$115, match($A126,'Internal Staffing Calculator'!$B$9:$B169,0),match(AG$5,'Internal Staffing Calculator'!$R$7:$BL$7,0)),"")</f>
        <v/>
      </c>
      <c r="AH126" s="699" t="str">
        <f t="array" ref="AH126">iferror(index('Internal Staffing Calculator'!$R$9:$BL$115, match($A126,'Internal Staffing Calculator'!$B$9:$B169,0),match(AH$5,'Internal Staffing Calculator'!$R$7:$BL$7,0)),"")</f>
        <v/>
      </c>
      <c r="AI126" s="699" t="str">
        <f t="array" ref="AI126">iferror(index('Internal Staffing Calculator'!$R$9:$BL$115, match($A126,'Internal Staffing Calculator'!$B$9:$B169,0),match(AI$5,'Internal Staffing Calculator'!$R$7:$BL$7,0)),"")</f>
        <v/>
      </c>
      <c r="AJ126" s="699" t="str">
        <f t="array" ref="AJ126">iferror(index('Internal Staffing Calculator'!$R$9:$BL$115, match($A126,'Internal Staffing Calculator'!$B$9:$B169,0),match(AJ$5,'Internal Staffing Calculator'!$R$7:$BL$7,0)),"")</f>
        <v/>
      </c>
      <c r="AK126" s="699" t="str">
        <f t="array" ref="AK126">iferror(index('Internal Staffing Calculator'!$R$9:$BL$115, match($A126,'Internal Staffing Calculator'!$B$9:$B169,0),match(AK$5,'Internal Staffing Calculator'!$R$7:$BL$7,0)),"")</f>
        <v/>
      </c>
      <c r="AL126" s="699" t="str">
        <f t="array" ref="AL126">iferror(index('Internal Staffing Calculator'!$R$9:$BL$115, match($A126,'Internal Staffing Calculator'!$B$9:$B169,0),match(AL$5,'Internal Staffing Calculator'!$R$7:$BL$7,0)),"")</f>
        <v/>
      </c>
      <c r="AM126" s="699" t="str">
        <f t="array" ref="AM126">iferror(index('Internal Staffing Calculator'!$R$9:$BL$115, match($A126,'Internal Staffing Calculator'!$B$9:$B169,0),match(AM$5,'Internal Staffing Calculator'!$R$7:$BL$7,0)),"")</f>
        <v/>
      </c>
      <c r="AN126" s="699" t="str">
        <f t="array" ref="AN126">iferror(index('Internal Staffing Calculator'!$R$9:$BL$115, match($A126,'Internal Staffing Calculator'!$B$9:$B169,0),match(AN$5,'Internal Staffing Calculator'!$R$7:$BL$7,0)),"")</f>
        <v/>
      </c>
      <c r="AO126" s="699" t="str">
        <f t="array" ref="AO126">iferror(index('Internal Staffing Calculator'!$R$9:$BL$115, match($A126,'Internal Staffing Calculator'!$B$9:$B169,0),match(AO$5,'Internal Staffing Calculator'!$R$7:$BL$7,0)),"")</f>
        <v/>
      </c>
      <c r="AP126" s="699" t="str">
        <f t="array" ref="AP126">iferror(index('Internal Staffing Calculator'!$R$9:$BL$115, match($A126,'Internal Staffing Calculator'!$B$9:$B169,0),match(AP$5,'Internal Staffing Calculator'!$R$7:$BL$7,0)),"")</f>
        <v/>
      </c>
      <c r="AQ126" s="699" t="str">
        <f t="array" ref="AQ126">iferror(index('Internal Staffing Calculator'!$R$9:$BL$115, match($A126,'Internal Staffing Calculator'!$B$9:$B169,0),match(AQ$5,'Internal Staffing Calculator'!$R$7:$BL$7,0)),"")</f>
        <v/>
      </c>
      <c r="AR126" s="699" t="str">
        <f t="array" ref="AR126">iferror(index('Internal Staffing Calculator'!$R$9:$BL$115, match($A126,'Internal Staffing Calculator'!$B$9:$B169,0),match(AR$5,'Internal Staffing Calculator'!$R$7:$BL$7,0)),"")</f>
        <v/>
      </c>
      <c r="AS126" s="699" t="str">
        <f t="array" ref="AS126">iferror(index('Internal Staffing Calculator'!$R$9:$BL$115, match($A126,'Internal Staffing Calculator'!$B$9:$B169,0),match(AS$5,'Internal Staffing Calculator'!$R$7:$BL$7,0)),"")</f>
        <v/>
      </c>
      <c r="AT126" s="699" t="str">
        <f t="array" ref="AT126">iferror(index('Internal Staffing Calculator'!$R$9:$BL$115, match($A126,'Internal Staffing Calculator'!$B$9:$B169,0),match(AT$5,'Internal Staffing Calculator'!$R$7:$BL$7,0)),"")</f>
        <v/>
      </c>
      <c r="AU126" s="699" t="str">
        <f t="array" ref="AU126">iferror(index('Internal Staffing Calculator'!$R$9:$BL$115, match($A126,'Internal Staffing Calculator'!$B$9:$B169,0),match(AU$5,'Internal Staffing Calculator'!$R$7:$BL$7,0)),"")</f>
        <v/>
      </c>
      <c r="AV126" s="699" t="str">
        <f t="array" ref="AV126">iferror(index('Internal Staffing Calculator'!$R$9:$BL$115, match($A126,'Internal Staffing Calculator'!$B$9:$B169,0),match(AV$5,'Internal Staffing Calculator'!$R$7:$BL$7,0)),"")</f>
        <v/>
      </c>
      <c r="AW126" s="699" t="str">
        <f t="array" ref="AW126">iferror(index('Internal Staffing Calculator'!$R$9:$BL$115, match($A126,'Internal Staffing Calculator'!$B$9:$B169,0),match(AW$5,'Internal Staffing Calculator'!$R$7:$BL$7,0)),"")</f>
        <v/>
      </c>
      <c r="AX126" s="699" t="str">
        <f t="array" ref="AX126">iferror(index('Internal Staffing Calculator'!$R$9:$BL$115, match($A126,'Internal Staffing Calculator'!$B$9:$B169,0),match(AX$5,'Internal Staffing Calculator'!$R$7:$BL$7,0)),"")</f>
        <v/>
      </c>
      <c r="AY126" s="699" t="str">
        <f t="array" ref="AY126">iferror(index('Internal Staffing Calculator'!$R$9:$BL$115, match($A126,'Internal Staffing Calculator'!$B$9:$B169,0),match(AY$5,'Internal Staffing Calculator'!$R$7:$BL$7,0)),"")</f>
        <v/>
      </c>
      <c r="AZ126" s="699" t="str">
        <f t="array" ref="AZ126">iferror(index('Internal Staffing Calculator'!$R$9:$BL$115, match($A126,'Internal Staffing Calculator'!$B$9:$B169,0),match(AZ$5,'Internal Staffing Calculator'!$R$7:$BL$7,0)),"")</f>
        <v/>
      </c>
      <c r="BA126" s="699" t="str">
        <f t="array" ref="BA126">iferror(index('Internal Staffing Calculator'!$R$9:$BL$115, match($A126,'Internal Staffing Calculator'!$B$9:$B169,0),match(BA$5,'Internal Staffing Calculator'!$R$7:$BL$7,0)),"")</f>
        <v/>
      </c>
    </row>
    <row r="127">
      <c r="A127" s="818"/>
      <c r="B127" s="812" t="str">
        <f t="array" ref="B127">iferror(index('Internal Staffing Calculator'!P:P,match(A127,'Internal Staffing Calculator'!B:B,0)),"")</f>
        <v/>
      </c>
      <c r="C127" s="813" t="str">
        <f t="array" ref="C127">iferror(index('Internal Staffing Calculator'!BM:BM,match(A127,'Internal Staffing Calculator'!B:B,0)),"")</f>
        <v/>
      </c>
      <c r="D127" s="814" t="str">
        <f t="array" ref="D127">iferror(index('Internal Staffing Calculator'!F:F,match(A127,'Internal Staffing Calculator'!B:B,0)),"")</f>
        <v/>
      </c>
      <c r="E127" s="815">
        <f t="shared" si="4"/>
        <v>0</v>
      </c>
      <c r="F127" s="615"/>
      <c r="G127" s="699" t="str">
        <f t="array" ref="G127">iferror(index('Internal Staffing Calculator'!$R$9:$BL$115, match($A127,'Internal Staffing Calculator'!$B$9:$B169,0),match(G$5,'Internal Staffing Calculator'!$R$7:$BL$7,0)),"")</f>
        <v/>
      </c>
      <c r="H127" s="699" t="str">
        <f t="array" ref="H127">iferror(index('Internal Staffing Calculator'!$R$9:$BL$115, match($A127,'Internal Staffing Calculator'!$B$9:$B169,0),match(H$5,'Internal Staffing Calculator'!$R$7:$BL$7,0)),"")</f>
        <v/>
      </c>
      <c r="I127" s="699" t="str">
        <f t="array" ref="I127">iferror(index('Internal Staffing Calculator'!$R$9:$BL$115, match($A127,'Internal Staffing Calculator'!$B$9:$B169,0),match(I$5,'Internal Staffing Calculator'!$R$7:$BL$7,0)),"")</f>
        <v/>
      </c>
      <c r="J127" s="699" t="str">
        <f t="array" ref="J127">iferror(index('Internal Staffing Calculator'!$R$9:$BL$115, match($A127,'Internal Staffing Calculator'!$B$9:$B169,0),match(J$5,'Internal Staffing Calculator'!$R$7:$BL$7,0)),"")</f>
        <v/>
      </c>
      <c r="K127" s="699" t="str">
        <f t="array" ref="K127">iferror(index('Internal Staffing Calculator'!$R$9:$BL$115, match($A127,'Internal Staffing Calculator'!$B$9:$B169,0),match(K$5,'Internal Staffing Calculator'!$R$7:$BL$7,0)),"")</f>
        <v/>
      </c>
      <c r="L127" s="699" t="str">
        <f t="array" ref="L127">iferror(index('Internal Staffing Calculator'!$R$9:$BL$115, match($A127,'Internal Staffing Calculator'!$B$9:$B169,0),match(L$5,'Internal Staffing Calculator'!$R$7:$BL$7,0)),"")</f>
        <v/>
      </c>
      <c r="M127" s="699" t="str">
        <f t="array" ref="M127">iferror(index('Internal Staffing Calculator'!$R$9:$BL$115, match($A127,'Internal Staffing Calculator'!$B$9:$B169,0),match(M$5,'Internal Staffing Calculator'!$R$7:$BL$7,0)),"")</f>
        <v/>
      </c>
      <c r="N127" s="699" t="str">
        <f t="array" ref="N127">iferror(index('Internal Staffing Calculator'!$R$9:$BL$115, match($A127,'Internal Staffing Calculator'!$B$9:$B169,0),match(N$5,'Internal Staffing Calculator'!$R$7:$BL$7,0)),"")</f>
        <v/>
      </c>
      <c r="O127" s="699" t="str">
        <f t="array" ref="O127">iferror(index('Internal Staffing Calculator'!$R$9:$BL$115, match($A127,'Internal Staffing Calculator'!$B$9:$B169,0),match(O$5,'Internal Staffing Calculator'!$R$7:$BL$7,0)),"")</f>
        <v/>
      </c>
      <c r="P127" s="699" t="str">
        <f t="array" ref="P127">iferror(index('Internal Staffing Calculator'!$R$9:$BL$115, match($A127,'Internal Staffing Calculator'!$B$9:$B169,0),match(P$5,'Internal Staffing Calculator'!$R$7:$BL$7,0)),"")</f>
        <v/>
      </c>
      <c r="Q127" s="699" t="str">
        <f t="array" ref="Q127">iferror(index('Internal Staffing Calculator'!$R$9:$BL$115, match($A127,'Internal Staffing Calculator'!$B$9:$B169,0),match(Q$5,'Internal Staffing Calculator'!$R$7:$BL$7,0)),"")</f>
        <v/>
      </c>
      <c r="R127" s="699" t="str">
        <f t="array" ref="R127">iferror(index('Internal Staffing Calculator'!$R$9:$BL$115, match($A127,'Internal Staffing Calculator'!$B$9:$B169,0),match(R$5,'Internal Staffing Calculator'!$R$7:$BL$7,0)),"")</f>
        <v/>
      </c>
      <c r="S127" s="699" t="str">
        <f t="array" ref="S127">iferror(index('Internal Staffing Calculator'!$R$9:$BL$115, match($A127,'Internal Staffing Calculator'!$B$9:$B169,0),match(S$5,'Internal Staffing Calculator'!$R$7:$BL$7,0)),"")</f>
        <v/>
      </c>
      <c r="T127" s="699" t="str">
        <f t="array" ref="T127">iferror(index('Internal Staffing Calculator'!$R$9:$BL$115, match($A127,'Internal Staffing Calculator'!$B$9:$B169,0),match(T$5,'Internal Staffing Calculator'!$R$7:$BL$7,0)),"")</f>
        <v/>
      </c>
      <c r="U127" s="699" t="str">
        <f t="array" ref="U127">iferror(index('Internal Staffing Calculator'!$R$9:$BL$115, match($A127,'Internal Staffing Calculator'!$B$9:$B169,0),match(U$5,'Internal Staffing Calculator'!$R$7:$BL$7,0)),"")</f>
        <v/>
      </c>
      <c r="V127" s="699" t="str">
        <f t="array" ref="V127">iferror(index('Internal Staffing Calculator'!$R$9:$BL$115, match($A127,'Internal Staffing Calculator'!$B$9:$B169,0),match(V$5,'Internal Staffing Calculator'!$R$7:$BL$7,0)),"")</f>
        <v/>
      </c>
      <c r="W127" s="699" t="str">
        <f t="array" ref="W127">iferror(index('Internal Staffing Calculator'!$R$9:$BL$115, match($A127,'Internal Staffing Calculator'!$B$9:$B169,0),match(W$5,'Internal Staffing Calculator'!$R$7:$BL$7,0)),"")</f>
        <v/>
      </c>
      <c r="X127" s="699" t="str">
        <f t="array" ref="X127">iferror(index('Internal Staffing Calculator'!$R$9:$BL$115, match($A127,'Internal Staffing Calculator'!$B$9:$B169,0),match(X$5,'Internal Staffing Calculator'!$R$7:$BL$7,0)),"")</f>
        <v/>
      </c>
      <c r="Y127" s="699" t="str">
        <f t="array" ref="Y127">iferror(index('Internal Staffing Calculator'!$R$9:$BL$115, match($A127,'Internal Staffing Calculator'!$B$9:$B169,0),match(Y$5,'Internal Staffing Calculator'!$R$7:$BL$7,0)),"")</f>
        <v/>
      </c>
      <c r="Z127" s="699" t="str">
        <f t="array" ref="Z127">iferror(index('Internal Staffing Calculator'!$R$9:$BL$115, match($A127,'Internal Staffing Calculator'!$B$9:$B169,0),match(Z$5,'Internal Staffing Calculator'!$R$7:$BL$7,0)),"")</f>
        <v/>
      </c>
      <c r="AA127" s="699" t="str">
        <f t="array" ref="AA127">iferror(index('Internal Staffing Calculator'!$R$9:$BL$115, match($A127,'Internal Staffing Calculator'!$B$9:$B169,0),match(AA$5,'Internal Staffing Calculator'!$R$7:$BL$7,0)),"")</f>
        <v/>
      </c>
      <c r="AB127" s="699" t="str">
        <f t="array" ref="AB127">iferror(index('Internal Staffing Calculator'!$R$9:$BL$115, match($A127,'Internal Staffing Calculator'!$B$9:$B169,0),match(AB$5,'Internal Staffing Calculator'!$R$7:$BL$7,0)),"")</f>
        <v/>
      </c>
      <c r="AC127" s="699" t="str">
        <f t="array" ref="AC127">iferror(index('Internal Staffing Calculator'!$R$9:$BL$115, match($A127,'Internal Staffing Calculator'!$B$9:$B169,0),match(AC$5,'Internal Staffing Calculator'!$R$7:$BL$7,0)),"")</f>
        <v/>
      </c>
      <c r="AD127" s="699" t="str">
        <f t="array" ref="AD127">iferror(index('Internal Staffing Calculator'!$R$9:$BL$115, match($A127,'Internal Staffing Calculator'!$B$9:$B169,0),match(AD$5,'Internal Staffing Calculator'!$R$7:$BL$7,0)),"")</f>
        <v/>
      </c>
      <c r="AE127" s="699" t="str">
        <f t="array" ref="AE127">iferror(index('Internal Staffing Calculator'!$R$9:$BL$115, match($A127,'Internal Staffing Calculator'!$B$9:$B169,0),match(AE$5,'Internal Staffing Calculator'!$R$7:$BL$7,0)),"")</f>
        <v/>
      </c>
      <c r="AF127" s="699" t="str">
        <f t="array" ref="AF127">iferror(index('Internal Staffing Calculator'!$R$9:$BL$115, match($A127,'Internal Staffing Calculator'!$B$9:$B169,0),match(AF$5,'Internal Staffing Calculator'!$R$7:$BL$7,0)),"")</f>
        <v/>
      </c>
      <c r="AG127" s="699" t="str">
        <f t="array" ref="AG127">iferror(index('Internal Staffing Calculator'!$R$9:$BL$115, match($A127,'Internal Staffing Calculator'!$B$9:$B169,0),match(AG$5,'Internal Staffing Calculator'!$R$7:$BL$7,0)),"")</f>
        <v/>
      </c>
      <c r="AH127" s="699" t="str">
        <f t="array" ref="AH127">iferror(index('Internal Staffing Calculator'!$R$9:$BL$115, match($A127,'Internal Staffing Calculator'!$B$9:$B169,0),match(AH$5,'Internal Staffing Calculator'!$R$7:$BL$7,0)),"")</f>
        <v/>
      </c>
      <c r="AI127" s="699" t="str">
        <f t="array" ref="AI127">iferror(index('Internal Staffing Calculator'!$R$9:$BL$115, match($A127,'Internal Staffing Calculator'!$B$9:$B169,0),match(AI$5,'Internal Staffing Calculator'!$R$7:$BL$7,0)),"")</f>
        <v/>
      </c>
      <c r="AJ127" s="699" t="str">
        <f t="array" ref="AJ127">iferror(index('Internal Staffing Calculator'!$R$9:$BL$115, match($A127,'Internal Staffing Calculator'!$B$9:$B169,0),match(AJ$5,'Internal Staffing Calculator'!$R$7:$BL$7,0)),"")</f>
        <v/>
      </c>
      <c r="AK127" s="699" t="str">
        <f t="array" ref="AK127">iferror(index('Internal Staffing Calculator'!$R$9:$BL$115, match($A127,'Internal Staffing Calculator'!$B$9:$B169,0),match(AK$5,'Internal Staffing Calculator'!$R$7:$BL$7,0)),"")</f>
        <v/>
      </c>
      <c r="AL127" s="699" t="str">
        <f t="array" ref="AL127">iferror(index('Internal Staffing Calculator'!$R$9:$BL$115, match($A127,'Internal Staffing Calculator'!$B$9:$B169,0),match(AL$5,'Internal Staffing Calculator'!$R$7:$BL$7,0)),"")</f>
        <v/>
      </c>
      <c r="AM127" s="699" t="str">
        <f t="array" ref="AM127">iferror(index('Internal Staffing Calculator'!$R$9:$BL$115, match($A127,'Internal Staffing Calculator'!$B$9:$B169,0),match(AM$5,'Internal Staffing Calculator'!$R$7:$BL$7,0)),"")</f>
        <v/>
      </c>
      <c r="AN127" s="699" t="str">
        <f t="array" ref="AN127">iferror(index('Internal Staffing Calculator'!$R$9:$BL$115, match($A127,'Internal Staffing Calculator'!$B$9:$B169,0),match(AN$5,'Internal Staffing Calculator'!$R$7:$BL$7,0)),"")</f>
        <v/>
      </c>
      <c r="AO127" s="699" t="str">
        <f t="array" ref="AO127">iferror(index('Internal Staffing Calculator'!$R$9:$BL$115, match($A127,'Internal Staffing Calculator'!$B$9:$B169,0),match(AO$5,'Internal Staffing Calculator'!$R$7:$BL$7,0)),"")</f>
        <v/>
      </c>
      <c r="AP127" s="699" t="str">
        <f t="array" ref="AP127">iferror(index('Internal Staffing Calculator'!$R$9:$BL$115, match($A127,'Internal Staffing Calculator'!$B$9:$B169,0),match(AP$5,'Internal Staffing Calculator'!$R$7:$BL$7,0)),"")</f>
        <v/>
      </c>
      <c r="AQ127" s="699" t="str">
        <f t="array" ref="AQ127">iferror(index('Internal Staffing Calculator'!$R$9:$BL$115, match($A127,'Internal Staffing Calculator'!$B$9:$B169,0),match(AQ$5,'Internal Staffing Calculator'!$R$7:$BL$7,0)),"")</f>
        <v/>
      </c>
      <c r="AR127" s="699" t="str">
        <f t="array" ref="AR127">iferror(index('Internal Staffing Calculator'!$R$9:$BL$115, match($A127,'Internal Staffing Calculator'!$B$9:$B169,0),match(AR$5,'Internal Staffing Calculator'!$R$7:$BL$7,0)),"")</f>
        <v/>
      </c>
      <c r="AS127" s="699" t="str">
        <f t="array" ref="AS127">iferror(index('Internal Staffing Calculator'!$R$9:$BL$115, match($A127,'Internal Staffing Calculator'!$B$9:$B169,0),match(AS$5,'Internal Staffing Calculator'!$R$7:$BL$7,0)),"")</f>
        <v/>
      </c>
      <c r="AT127" s="699" t="str">
        <f t="array" ref="AT127">iferror(index('Internal Staffing Calculator'!$R$9:$BL$115, match($A127,'Internal Staffing Calculator'!$B$9:$B169,0),match(AT$5,'Internal Staffing Calculator'!$R$7:$BL$7,0)),"")</f>
        <v/>
      </c>
      <c r="AU127" s="699" t="str">
        <f t="array" ref="AU127">iferror(index('Internal Staffing Calculator'!$R$9:$BL$115, match($A127,'Internal Staffing Calculator'!$B$9:$B169,0),match(AU$5,'Internal Staffing Calculator'!$R$7:$BL$7,0)),"")</f>
        <v/>
      </c>
      <c r="AV127" s="699" t="str">
        <f t="array" ref="AV127">iferror(index('Internal Staffing Calculator'!$R$9:$BL$115, match($A127,'Internal Staffing Calculator'!$B$9:$B169,0),match(AV$5,'Internal Staffing Calculator'!$R$7:$BL$7,0)),"")</f>
        <v/>
      </c>
      <c r="AW127" s="699" t="str">
        <f t="array" ref="AW127">iferror(index('Internal Staffing Calculator'!$R$9:$BL$115, match($A127,'Internal Staffing Calculator'!$B$9:$B169,0),match(AW$5,'Internal Staffing Calculator'!$R$7:$BL$7,0)),"")</f>
        <v/>
      </c>
      <c r="AX127" s="699" t="str">
        <f t="array" ref="AX127">iferror(index('Internal Staffing Calculator'!$R$9:$BL$115, match($A127,'Internal Staffing Calculator'!$B$9:$B169,0),match(AX$5,'Internal Staffing Calculator'!$R$7:$BL$7,0)),"")</f>
        <v/>
      </c>
      <c r="AY127" s="699" t="str">
        <f t="array" ref="AY127">iferror(index('Internal Staffing Calculator'!$R$9:$BL$115, match($A127,'Internal Staffing Calculator'!$B$9:$B169,0),match(AY$5,'Internal Staffing Calculator'!$R$7:$BL$7,0)),"")</f>
        <v/>
      </c>
      <c r="AZ127" s="699" t="str">
        <f t="array" ref="AZ127">iferror(index('Internal Staffing Calculator'!$R$9:$BL$115, match($A127,'Internal Staffing Calculator'!$B$9:$B169,0),match(AZ$5,'Internal Staffing Calculator'!$R$7:$BL$7,0)),"")</f>
        <v/>
      </c>
      <c r="BA127" s="699" t="str">
        <f t="array" ref="BA127">iferror(index('Internal Staffing Calculator'!$R$9:$BL$115, match($A127,'Internal Staffing Calculator'!$B$9:$B169,0),match(BA$5,'Internal Staffing Calculator'!$R$7:$BL$7,0)),"")</f>
        <v/>
      </c>
    </row>
    <row r="128">
      <c r="A128" s="818"/>
      <c r="B128" s="812" t="str">
        <f t="array" ref="B128">iferror(index('Internal Staffing Calculator'!P:P,match(A128,'Internal Staffing Calculator'!B:B,0)),"")</f>
        <v/>
      </c>
      <c r="C128" s="813" t="str">
        <f t="array" ref="C128">iferror(index('Internal Staffing Calculator'!BM:BM,match(A128,'Internal Staffing Calculator'!B:B,0)),"")</f>
        <v/>
      </c>
      <c r="D128" s="814" t="str">
        <f t="array" ref="D128">iferror(index('Internal Staffing Calculator'!F:F,match(A128,'Internal Staffing Calculator'!B:B,0)),"")</f>
        <v/>
      </c>
      <c r="E128" s="815">
        <f t="shared" si="4"/>
        <v>0</v>
      </c>
      <c r="F128" s="615"/>
      <c r="G128" s="699" t="str">
        <f t="array" ref="G128">iferror(index('Internal Staffing Calculator'!$R$9:$BL$115, match($A128,'Internal Staffing Calculator'!$B$9:$B169,0),match(G$5,'Internal Staffing Calculator'!$R$7:$BL$7,0)),"")</f>
        <v/>
      </c>
      <c r="H128" s="699" t="str">
        <f t="array" ref="H128">iferror(index('Internal Staffing Calculator'!$R$9:$BL$115, match($A128,'Internal Staffing Calculator'!$B$9:$B169,0),match(H$5,'Internal Staffing Calculator'!$R$7:$BL$7,0)),"")</f>
        <v/>
      </c>
      <c r="I128" s="699" t="str">
        <f t="array" ref="I128">iferror(index('Internal Staffing Calculator'!$R$9:$BL$115, match($A128,'Internal Staffing Calculator'!$B$9:$B169,0),match(I$5,'Internal Staffing Calculator'!$R$7:$BL$7,0)),"")</f>
        <v/>
      </c>
      <c r="J128" s="699" t="str">
        <f t="array" ref="J128">iferror(index('Internal Staffing Calculator'!$R$9:$BL$115, match($A128,'Internal Staffing Calculator'!$B$9:$B169,0),match(J$5,'Internal Staffing Calculator'!$R$7:$BL$7,0)),"")</f>
        <v/>
      </c>
      <c r="K128" s="699" t="str">
        <f t="array" ref="K128">iferror(index('Internal Staffing Calculator'!$R$9:$BL$115, match($A128,'Internal Staffing Calculator'!$B$9:$B169,0),match(K$5,'Internal Staffing Calculator'!$R$7:$BL$7,0)),"")</f>
        <v/>
      </c>
      <c r="L128" s="699" t="str">
        <f t="array" ref="L128">iferror(index('Internal Staffing Calculator'!$R$9:$BL$115, match($A128,'Internal Staffing Calculator'!$B$9:$B169,0),match(L$5,'Internal Staffing Calculator'!$R$7:$BL$7,0)),"")</f>
        <v/>
      </c>
      <c r="M128" s="699" t="str">
        <f t="array" ref="M128">iferror(index('Internal Staffing Calculator'!$R$9:$BL$115, match($A128,'Internal Staffing Calculator'!$B$9:$B169,0),match(M$5,'Internal Staffing Calculator'!$R$7:$BL$7,0)),"")</f>
        <v/>
      </c>
      <c r="N128" s="699" t="str">
        <f t="array" ref="N128">iferror(index('Internal Staffing Calculator'!$R$9:$BL$115, match($A128,'Internal Staffing Calculator'!$B$9:$B169,0),match(N$5,'Internal Staffing Calculator'!$R$7:$BL$7,0)),"")</f>
        <v/>
      </c>
      <c r="O128" s="699" t="str">
        <f t="array" ref="O128">iferror(index('Internal Staffing Calculator'!$R$9:$BL$115, match($A128,'Internal Staffing Calculator'!$B$9:$B169,0),match(O$5,'Internal Staffing Calculator'!$R$7:$BL$7,0)),"")</f>
        <v/>
      </c>
      <c r="P128" s="699" t="str">
        <f t="array" ref="P128">iferror(index('Internal Staffing Calculator'!$R$9:$BL$115, match($A128,'Internal Staffing Calculator'!$B$9:$B169,0),match(P$5,'Internal Staffing Calculator'!$R$7:$BL$7,0)),"")</f>
        <v/>
      </c>
      <c r="Q128" s="699" t="str">
        <f t="array" ref="Q128">iferror(index('Internal Staffing Calculator'!$R$9:$BL$115, match($A128,'Internal Staffing Calculator'!$B$9:$B169,0),match(Q$5,'Internal Staffing Calculator'!$R$7:$BL$7,0)),"")</f>
        <v/>
      </c>
      <c r="R128" s="699" t="str">
        <f t="array" ref="R128">iferror(index('Internal Staffing Calculator'!$R$9:$BL$115, match($A128,'Internal Staffing Calculator'!$B$9:$B169,0),match(R$5,'Internal Staffing Calculator'!$R$7:$BL$7,0)),"")</f>
        <v/>
      </c>
      <c r="S128" s="699" t="str">
        <f t="array" ref="S128">iferror(index('Internal Staffing Calculator'!$R$9:$BL$115, match($A128,'Internal Staffing Calculator'!$B$9:$B169,0),match(S$5,'Internal Staffing Calculator'!$R$7:$BL$7,0)),"")</f>
        <v/>
      </c>
      <c r="T128" s="699" t="str">
        <f t="array" ref="T128">iferror(index('Internal Staffing Calculator'!$R$9:$BL$115, match($A128,'Internal Staffing Calculator'!$B$9:$B169,0),match(T$5,'Internal Staffing Calculator'!$R$7:$BL$7,0)),"")</f>
        <v/>
      </c>
      <c r="U128" s="699" t="str">
        <f t="array" ref="U128">iferror(index('Internal Staffing Calculator'!$R$9:$BL$115, match($A128,'Internal Staffing Calculator'!$B$9:$B169,0),match(U$5,'Internal Staffing Calculator'!$R$7:$BL$7,0)),"")</f>
        <v/>
      </c>
      <c r="V128" s="699" t="str">
        <f t="array" ref="V128">iferror(index('Internal Staffing Calculator'!$R$9:$BL$115, match($A128,'Internal Staffing Calculator'!$B$9:$B169,0),match(V$5,'Internal Staffing Calculator'!$R$7:$BL$7,0)),"")</f>
        <v/>
      </c>
      <c r="W128" s="699" t="str">
        <f t="array" ref="W128">iferror(index('Internal Staffing Calculator'!$R$9:$BL$115, match($A128,'Internal Staffing Calculator'!$B$9:$B169,0),match(W$5,'Internal Staffing Calculator'!$R$7:$BL$7,0)),"")</f>
        <v/>
      </c>
      <c r="X128" s="699" t="str">
        <f t="array" ref="X128">iferror(index('Internal Staffing Calculator'!$R$9:$BL$115, match($A128,'Internal Staffing Calculator'!$B$9:$B169,0),match(X$5,'Internal Staffing Calculator'!$R$7:$BL$7,0)),"")</f>
        <v/>
      </c>
      <c r="Y128" s="699" t="str">
        <f t="array" ref="Y128">iferror(index('Internal Staffing Calculator'!$R$9:$BL$115, match($A128,'Internal Staffing Calculator'!$B$9:$B169,0),match(Y$5,'Internal Staffing Calculator'!$R$7:$BL$7,0)),"")</f>
        <v/>
      </c>
      <c r="Z128" s="699" t="str">
        <f t="array" ref="Z128">iferror(index('Internal Staffing Calculator'!$R$9:$BL$115, match($A128,'Internal Staffing Calculator'!$B$9:$B169,0),match(Z$5,'Internal Staffing Calculator'!$R$7:$BL$7,0)),"")</f>
        <v/>
      </c>
      <c r="AA128" s="699" t="str">
        <f t="array" ref="AA128">iferror(index('Internal Staffing Calculator'!$R$9:$BL$115, match($A128,'Internal Staffing Calculator'!$B$9:$B169,0),match(AA$5,'Internal Staffing Calculator'!$R$7:$BL$7,0)),"")</f>
        <v/>
      </c>
      <c r="AB128" s="699" t="str">
        <f t="array" ref="AB128">iferror(index('Internal Staffing Calculator'!$R$9:$BL$115, match($A128,'Internal Staffing Calculator'!$B$9:$B169,0),match(AB$5,'Internal Staffing Calculator'!$R$7:$BL$7,0)),"")</f>
        <v/>
      </c>
      <c r="AC128" s="699" t="str">
        <f t="array" ref="AC128">iferror(index('Internal Staffing Calculator'!$R$9:$BL$115, match($A128,'Internal Staffing Calculator'!$B$9:$B169,0),match(AC$5,'Internal Staffing Calculator'!$R$7:$BL$7,0)),"")</f>
        <v/>
      </c>
      <c r="AD128" s="699" t="str">
        <f t="array" ref="AD128">iferror(index('Internal Staffing Calculator'!$R$9:$BL$115, match($A128,'Internal Staffing Calculator'!$B$9:$B169,0),match(AD$5,'Internal Staffing Calculator'!$R$7:$BL$7,0)),"")</f>
        <v/>
      </c>
      <c r="AE128" s="699" t="str">
        <f t="array" ref="AE128">iferror(index('Internal Staffing Calculator'!$R$9:$BL$115, match($A128,'Internal Staffing Calculator'!$B$9:$B169,0),match(AE$5,'Internal Staffing Calculator'!$R$7:$BL$7,0)),"")</f>
        <v/>
      </c>
      <c r="AF128" s="699" t="str">
        <f t="array" ref="AF128">iferror(index('Internal Staffing Calculator'!$R$9:$BL$115, match($A128,'Internal Staffing Calculator'!$B$9:$B169,0),match(AF$5,'Internal Staffing Calculator'!$R$7:$BL$7,0)),"")</f>
        <v/>
      </c>
      <c r="AG128" s="699" t="str">
        <f t="array" ref="AG128">iferror(index('Internal Staffing Calculator'!$R$9:$BL$115, match($A128,'Internal Staffing Calculator'!$B$9:$B169,0),match(AG$5,'Internal Staffing Calculator'!$R$7:$BL$7,0)),"")</f>
        <v/>
      </c>
      <c r="AH128" s="699" t="str">
        <f t="array" ref="AH128">iferror(index('Internal Staffing Calculator'!$R$9:$BL$115, match($A128,'Internal Staffing Calculator'!$B$9:$B169,0),match(AH$5,'Internal Staffing Calculator'!$R$7:$BL$7,0)),"")</f>
        <v/>
      </c>
      <c r="AI128" s="699" t="str">
        <f t="array" ref="AI128">iferror(index('Internal Staffing Calculator'!$R$9:$BL$115, match($A128,'Internal Staffing Calculator'!$B$9:$B169,0),match(AI$5,'Internal Staffing Calculator'!$R$7:$BL$7,0)),"")</f>
        <v/>
      </c>
      <c r="AJ128" s="699" t="str">
        <f t="array" ref="AJ128">iferror(index('Internal Staffing Calculator'!$R$9:$BL$115, match($A128,'Internal Staffing Calculator'!$B$9:$B169,0),match(AJ$5,'Internal Staffing Calculator'!$R$7:$BL$7,0)),"")</f>
        <v/>
      </c>
      <c r="AK128" s="699" t="str">
        <f t="array" ref="AK128">iferror(index('Internal Staffing Calculator'!$R$9:$BL$115, match($A128,'Internal Staffing Calculator'!$B$9:$B169,0),match(AK$5,'Internal Staffing Calculator'!$R$7:$BL$7,0)),"")</f>
        <v/>
      </c>
      <c r="AL128" s="699" t="str">
        <f t="array" ref="AL128">iferror(index('Internal Staffing Calculator'!$R$9:$BL$115, match($A128,'Internal Staffing Calculator'!$B$9:$B169,0),match(AL$5,'Internal Staffing Calculator'!$R$7:$BL$7,0)),"")</f>
        <v/>
      </c>
      <c r="AM128" s="699" t="str">
        <f t="array" ref="AM128">iferror(index('Internal Staffing Calculator'!$R$9:$BL$115, match($A128,'Internal Staffing Calculator'!$B$9:$B169,0),match(AM$5,'Internal Staffing Calculator'!$R$7:$BL$7,0)),"")</f>
        <v/>
      </c>
      <c r="AN128" s="699" t="str">
        <f t="array" ref="AN128">iferror(index('Internal Staffing Calculator'!$R$9:$BL$115, match($A128,'Internal Staffing Calculator'!$B$9:$B169,0),match(AN$5,'Internal Staffing Calculator'!$R$7:$BL$7,0)),"")</f>
        <v/>
      </c>
      <c r="AO128" s="699" t="str">
        <f t="array" ref="AO128">iferror(index('Internal Staffing Calculator'!$R$9:$BL$115, match($A128,'Internal Staffing Calculator'!$B$9:$B169,0),match(AO$5,'Internal Staffing Calculator'!$R$7:$BL$7,0)),"")</f>
        <v/>
      </c>
      <c r="AP128" s="699" t="str">
        <f t="array" ref="AP128">iferror(index('Internal Staffing Calculator'!$R$9:$BL$115, match($A128,'Internal Staffing Calculator'!$B$9:$B169,0),match(AP$5,'Internal Staffing Calculator'!$R$7:$BL$7,0)),"")</f>
        <v/>
      </c>
      <c r="AQ128" s="699" t="str">
        <f t="array" ref="AQ128">iferror(index('Internal Staffing Calculator'!$R$9:$BL$115, match($A128,'Internal Staffing Calculator'!$B$9:$B169,0),match(AQ$5,'Internal Staffing Calculator'!$R$7:$BL$7,0)),"")</f>
        <v/>
      </c>
      <c r="AR128" s="699" t="str">
        <f t="array" ref="AR128">iferror(index('Internal Staffing Calculator'!$R$9:$BL$115, match($A128,'Internal Staffing Calculator'!$B$9:$B169,0),match(AR$5,'Internal Staffing Calculator'!$R$7:$BL$7,0)),"")</f>
        <v/>
      </c>
      <c r="AS128" s="699" t="str">
        <f t="array" ref="AS128">iferror(index('Internal Staffing Calculator'!$R$9:$BL$115, match($A128,'Internal Staffing Calculator'!$B$9:$B169,0),match(AS$5,'Internal Staffing Calculator'!$R$7:$BL$7,0)),"")</f>
        <v/>
      </c>
      <c r="AT128" s="699" t="str">
        <f t="array" ref="AT128">iferror(index('Internal Staffing Calculator'!$R$9:$BL$115, match($A128,'Internal Staffing Calculator'!$B$9:$B169,0),match(AT$5,'Internal Staffing Calculator'!$R$7:$BL$7,0)),"")</f>
        <v/>
      </c>
      <c r="AU128" s="699" t="str">
        <f t="array" ref="AU128">iferror(index('Internal Staffing Calculator'!$R$9:$BL$115, match($A128,'Internal Staffing Calculator'!$B$9:$B169,0),match(AU$5,'Internal Staffing Calculator'!$R$7:$BL$7,0)),"")</f>
        <v/>
      </c>
      <c r="AV128" s="699" t="str">
        <f t="array" ref="AV128">iferror(index('Internal Staffing Calculator'!$R$9:$BL$115, match($A128,'Internal Staffing Calculator'!$B$9:$B169,0),match(AV$5,'Internal Staffing Calculator'!$R$7:$BL$7,0)),"")</f>
        <v/>
      </c>
      <c r="AW128" s="699" t="str">
        <f t="array" ref="AW128">iferror(index('Internal Staffing Calculator'!$R$9:$BL$115, match($A128,'Internal Staffing Calculator'!$B$9:$B169,0),match(AW$5,'Internal Staffing Calculator'!$R$7:$BL$7,0)),"")</f>
        <v/>
      </c>
      <c r="AX128" s="699" t="str">
        <f t="array" ref="AX128">iferror(index('Internal Staffing Calculator'!$R$9:$BL$115, match($A128,'Internal Staffing Calculator'!$B$9:$B169,0),match(AX$5,'Internal Staffing Calculator'!$R$7:$BL$7,0)),"")</f>
        <v/>
      </c>
      <c r="AY128" s="699" t="str">
        <f t="array" ref="AY128">iferror(index('Internal Staffing Calculator'!$R$9:$BL$115, match($A128,'Internal Staffing Calculator'!$B$9:$B169,0),match(AY$5,'Internal Staffing Calculator'!$R$7:$BL$7,0)),"")</f>
        <v/>
      </c>
      <c r="AZ128" s="699" t="str">
        <f t="array" ref="AZ128">iferror(index('Internal Staffing Calculator'!$R$9:$BL$115, match($A128,'Internal Staffing Calculator'!$B$9:$B169,0),match(AZ$5,'Internal Staffing Calculator'!$R$7:$BL$7,0)),"")</f>
        <v/>
      </c>
      <c r="BA128" s="699" t="str">
        <f t="array" ref="BA128">iferror(index('Internal Staffing Calculator'!$R$9:$BL$115, match($A128,'Internal Staffing Calculator'!$B$9:$B169,0),match(BA$5,'Internal Staffing Calculator'!$R$7:$BL$7,0)),"")</f>
        <v/>
      </c>
    </row>
    <row r="129">
      <c r="A129" s="818"/>
      <c r="B129" s="812" t="str">
        <f t="array" ref="B129">iferror(index('Internal Staffing Calculator'!P:P,match(A129,'Internal Staffing Calculator'!B:B,0)),"")</f>
        <v/>
      </c>
      <c r="C129" s="813" t="str">
        <f t="array" ref="C129">iferror(index('Internal Staffing Calculator'!BM:BM,match(A129,'Internal Staffing Calculator'!B:B,0)),"")</f>
        <v/>
      </c>
      <c r="D129" s="814" t="str">
        <f t="array" ref="D129">iferror(index('Internal Staffing Calculator'!F:F,match(A129,'Internal Staffing Calculator'!B:B,0)),"")</f>
        <v/>
      </c>
      <c r="E129" s="815">
        <f t="shared" si="4"/>
        <v>0</v>
      </c>
      <c r="F129" s="615"/>
      <c r="G129" s="699" t="str">
        <f t="array" ref="G129">iferror(index('Internal Staffing Calculator'!$R$9:$BL$115, match($A129,'Internal Staffing Calculator'!$B$9:$B169,0),match(G$5,'Internal Staffing Calculator'!$R$7:$BL$7,0)),"")</f>
        <v/>
      </c>
      <c r="H129" s="699" t="str">
        <f t="array" ref="H129">iferror(index('Internal Staffing Calculator'!$R$9:$BL$115, match($A129,'Internal Staffing Calculator'!$B$9:$B169,0),match(H$5,'Internal Staffing Calculator'!$R$7:$BL$7,0)),"")</f>
        <v/>
      </c>
      <c r="I129" s="699" t="str">
        <f t="array" ref="I129">iferror(index('Internal Staffing Calculator'!$R$9:$BL$115, match($A129,'Internal Staffing Calculator'!$B$9:$B169,0),match(I$5,'Internal Staffing Calculator'!$R$7:$BL$7,0)),"")</f>
        <v/>
      </c>
      <c r="J129" s="699" t="str">
        <f t="array" ref="J129">iferror(index('Internal Staffing Calculator'!$R$9:$BL$115, match($A129,'Internal Staffing Calculator'!$B$9:$B169,0),match(J$5,'Internal Staffing Calculator'!$R$7:$BL$7,0)),"")</f>
        <v/>
      </c>
      <c r="K129" s="699" t="str">
        <f t="array" ref="K129">iferror(index('Internal Staffing Calculator'!$R$9:$BL$115, match($A129,'Internal Staffing Calculator'!$B$9:$B169,0),match(K$5,'Internal Staffing Calculator'!$R$7:$BL$7,0)),"")</f>
        <v/>
      </c>
      <c r="L129" s="699" t="str">
        <f t="array" ref="L129">iferror(index('Internal Staffing Calculator'!$R$9:$BL$115, match($A129,'Internal Staffing Calculator'!$B$9:$B169,0),match(L$5,'Internal Staffing Calculator'!$R$7:$BL$7,0)),"")</f>
        <v/>
      </c>
      <c r="M129" s="699" t="str">
        <f t="array" ref="M129">iferror(index('Internal Staffing Calculator'!$R$9:$BL$115, match($A129,'Internal Staffing Calculator'!$B$9:$B169,0),match(M$5,'Internal Staffing Calculator'!$R$7:$BL$7,0)),"")</f>
        <v/>
      </c>
      <c r="N129" s="699" t="str">
        <f t="array" ref="N129">iferror(index('Internal Staffing Calculator'!$R$9:$BL$115, match($A129,'Internal Staffing Calculator'!$B$9:$B169,0),match(N$5,'Internal Staffing Calculator'!$R$7:$BL$7,0)),"")</f>
        <v/>
      </c>
      <c r="O129" s="699" t="str">
        <f t="array" ref="O129">iferror(index('Internal Staffing Calculator'!$R$9:$BL$115, match($A129,'Internal Staffing Calculator'!$B$9:$B169,0),match(O$5,'Internal Staffing Calculator'!$R$7:$BL$7,0)),"")</f>
        <v/>
      </c>
      <c r="P129" s="699" t="str">
        <f t="array" ref="P129">iferror(index('Internal Staffing Calculator'!$R$9:$BL$115, match($A129,'Internal Staffing Calculator'!$B$9:$B169,0),match(P$5,'Internal Staffing Calculator'!$R$7:$BL$7,0)),"")</f>
        <v/>
      </c>
      <c r="Q129" s="699" t="str">
        <f t="array" ref="Q129">iferror(index('Internal Staffing Calculator'!$R$9:$BL$115, match($A129,'Internal Staffing Calculator'!$B$9:$B169,0),match(Q$5,'Internal Staffing Calculator'!$R$7:$BL$7,0)),"")</f>
        <v/>
      </c>
      <c r="R129" s="699" t="str">
        <f t="array" ref="R129">iferror(index('Internal Staffing Calculator'!$R$9:$BL$115, match($A129,'Internal Staffing Calculator'!$B$9:$B169,0),match(R$5,'Internal Staffing Calculator'!$R$7:$BL$7,0)),"")</f>
        <v/>
      </c>
      <c r="S129" s="699" t="str">
        <f t="array" ref="S129">iferror(index('Internal Staffing Calculator'!$R$9:$BL$115, match($A129,'Internal Staffing Calculator'!$B$9:$B169,0),match(S$5,'Internal Staffing Calculator'!$R$7:$BL$7,0)),"")</f>
        <v/>
      </c>
      <c r="T129" s="699" t="str">
        <f t="array" ref="T129">iferror(index('Internal Staffing Calculator'!$R$9:$BL$115, match($A129,'Internal Staffing Calculator'!$B$9:$B169,0),match(T$5,'Internal Staffing Calculator'!$R$7:$BL$7,0)),"")</f>
        <v/>
      </c>
      <c r="U129" s="699" t="str">
        <f t="array" ref="U129">iferror(index('Internal Staffing Calculator'!$R$9:$BL$115, match($A129,'Internal Staffing Calculator'!$B$9:$B169,0),match(U$5,'Internal Staffing Calculator'!$R$7:$BL$7,0)),"")</f>
        <v/>
      </c>
      <c r="V129" s="699" t="str">
        <f t="array" ref="V129">iferror(index('Internal Staffing Calculator'!$R$9:$BL$115, match($A129,'Internal Staffing Calculator'!$B$9:$B169,0),match(V$5,'Internal Staffing Calculator'!$R$7:$BL$7,0)),"")</f>
        <v/>
      </c>
      <c r="W129" s="699" t="str">
        <f t="array" ref="W129">iferror(index('Internal Staffing Calculator'!$R$9:$BL$115, match($A129,'Internal Staffing Calculator'!$B$9:$B169,0),match(W$5,'Internal Staffing Calculator'!$R$7:$BL$7,0)),"")</f>
        <v/>
      </c>
      <c r="X129" s="699" t="str">
        <f t="array" ref="X129">iferror(index('Internal Staffing Calculator'!$R$9:$BL$115, match($A129,'Internal Staffing Calculator'!$B$9:$B169,0),match(X$5,'Internal Staffing Calculator'!$R$7:$BL$7,0)),"")</f>
        <v/>
      </c>
      <c r="Y129" s="699" t="str">
        <f t="array" ref="Y129">iferror(index('Internal Staffing Calculator'!$R$9:$BL$115, match($A129,'Internal Staffing Calculator'!$B$9:$B169,0),match(Y$5,'Internal Staffing Calculator'!$R$7:$BL$7,0)),"")</f>
        <v/>
      </c>
      <c r="Z129" s="699" t="str">
        <f t="array" ref="Z129">iferror(index('Internal Staffing Calculator'!$R$9:$BL$115, match($A129,'Internal Staffing Calculator'!$B$9:$B169,0),match(Z$5,'Internal Staffing Calculator'!$R$7:$BL$7,0)),"")</f>
        <v/>
      </c>
      <c r="AA129" s="699" t="str">
        <f t="array" ref="AA129">iferror(index('Internal Staffing Calculator'!$R$9:$BL$115, match($A129,'Internal Staffing Calculator'!$B$9:$B169,0),match(AA$5,'Internal Staffing Calculator'!$R$7:$BL$7,0)),"")</f>
        <v/>
      </c>
      <c r="AB129" s="699" t="str">
        <f t="array" ref="AB129">iferror(index('Internal Staffing Calculator'!$R$9:$BL$115, match($A129,'Internal Staffing Calculator'!$B$9:$B169,0),match(AB$5,'Internal Staffing Calculator'!$R$7:$BL$7,0)),"")</f>
        <v/>
      </c>
      <c r="AC129" s="699" t="str">
        <f t="array" ref="AC129">iferror(index('Internal Staffing Calculator'!$R$9:$BL$115, match($A129,'Internal Staffing Calculator'!$B$9:$B169,0),match(AC$5,'Internal Staffing Calculator'!$R$7:$BL$7,0)),"")</f>
        <v/>
      </c>
      <c r="AD129" s="699" t="str">
        <f t="array" ref="AD129">iferror(index('Internal Staffing Calculator'!$R$9:$BL$115, match($A129,'Internal Staffing Calculator'!$B$9:$B169,0),match(AD$5,'Internal Staffing Calculator'!$R$7:$BL$7,0)),"")</f>
        <v/>
      </c>
      <c r="AE129" s="699" t="str">
        <f t="array" ref="AE129">iferror(index('Internal Staffing Calculator'!$R$9:$BL$115, match($A129,'Internal Staffing Calculator'!$B$9:$B169,0),match(AE$5,'Internal Staffing Calculator'!$R$7:$BL$7,0)),"")</f>
        <v/>
      </c>
      <c r="AF129" s="699" t="str">
        <f t="array" ref="AF129">iferror(index('Internal Staffing Calculator'!$R$9:$BL$115, match($A129,'Internal Staffing Calculator'!$B$9:$B169,0),match(AF$5,'Internal Staffing Calculator'!$R$7:$BL$7,0)),"")</f>
        <v/>
      </c>
      <c r="AG129" s="699" t="str">
        <f t="array" ref="AG129">iferror(index('Internal Staffing Calculator'!$R$9:$BL$115, match($A129,'Internal Staffing Calculator'!$B$9:$B169,0),match(AG$5,'Internal Staffing Calculator'!$R$7:$BL$7,0)),"")</f>
        <v/>
      </c>
      <c r="AH129" s="699" t="str">
        <f t="array" ref="AH129">iferror(index('Internal Staffing Calculator'!$R$9:$BL$115, match($A129,'Internal Staffing Calculator'!$B$9:$B169,0),match(AH$5,'Internal Staffing Calculator'!$R$7:$BL$7,0)),"")</f>
        <v/>
      </c>
      <c r="AI129" s="699" t="str">
        <f t="array" ref="AI129">iferror(index('Internal Staffing Calculator'!$R$9:$BL$115, match($A129,'Internal Staffing Calculator'!$B$9:$B169,0),match(AI$5,'Internal Staffing Calculator'!$R$7:$BL$7,0)),"")</f>
        <v/>
      </c>
      <c r="AJ129" s="699" t="str">
        <f t="array" ref="AJ129">iferror(index('Internal Staffing Calculator'!$R$9:$BL$115, match($A129,'Internal Staffing Calculator'!$B$9:$B169,0),match(AJ$5,'Internal Staffing Calculator'!$R$7:$BL$7,0)),"")</f>
        <v/>
      </c>
      <c r="AK129" s="699" t="str">
        <f t="array" ref="AK129">iferror(index('Internal Staffing Calculator'!$R$9:$BL$115, match($A129,'Internal Staffing Calculator'!$B$9:$B169,0),match(AK$5,'Internal Staffing Calculator'!$R$7:$BL$7,0)),"")</f>
        <v/>
      </c>
      <c r="AL129" s="699" t="str">
        <f t="array" ref="AL129">iferror(index('Internal Staffing Calculator'!$R$9:$BL$115, match($A129,'Internal Staffing Calculator'!$B$9:$B169,0),match(AL$5,'Internal Staffing Calculator'!$R$7:$BL$7,0)),"")</f>
        <v/>
      </c>
      <c r="AM129" s="699" t="str">
        <f t="array" ref="AM129">iferror(index('Internal Staffing Calculator'!$R$9:$BL$115, match($A129,'Internal Staffing Calculator'!$B$9:$B169,0),match(AM$5,'Internal Staffing Calculator'!$R$7:$BL$7,0)),"")</f>
        <v/>
      </c>
      <c r="AN129" s="699" t="str">
        <f t="array" ref="AN129">iferror(index('Internal Staffing Calculator'!$R$9:$BL$115, match($A129,'Internal Staffing Calculator'!$B$9:$B169,0),match(AN$5,'Internal Staffing Calculator'!$R$7:$BL$7,0)),"")</f>
        <v/>
      </c>
      <c r="AO129" s="699" t="str">
        <f t="array" ref="AO129">iferror(index('Internal Staffing Calculator'!$R$9:$BL$115, match($A129,'Internal Staffing Calculator'!$B$9:$B169,0),match(AO$5,'Internal Staffing Calculator'!$R$7:$BL$7,0)),"")</f>
        <v/>
      </c>
      <c r="AP129" s="699" t="str">
        <f t="array" ref="AP129">iferror(index('Internal Staffing Calculator'!$R$9:$BL$115, match($A129,'Internal Staffing Calculator'!$B$9:$B169,0),match(AP$5,'Internal Staffing Calculator'!$R$7:$BL$7,0)),"")</f>
        <v/>
      </c>
      <c r="AQ129" s="699" t="str">
        <f t="array" ref="AQ129">iferror(index('Internal Staffing Calculator'!$R$9:$BL$115, match($A129,'Internal Staffing Calculator'!$B$9:$B169,0),match(AQ$5,'Internal Staffing Calculator'!$R$7:$BL$7,0)),"")</f>
        <v/>
      </c>
      <c r="AR129" s="699" t="str">
        <f t="array" ref="AR129">iferror(index('Internal Staffing Calculator'!$R$9:$BL$115, match($A129,'Internal Staffing Calculator'!$B$9:$B169,0),match(AR$5,'Internal Staffing Calculator'!$R$7:$BL$7,0)),"")</f>
        <v/>
      </c>
      <c r="AS129" s="699" t="str">
        <f t="array" ref="AS129">iferror(index('Internal Staffing Calculator'!$R$9:$BL$115, match($A129,'Internal Staffing Calculator'!$B$9:$B169,0),match(AS$5,'Internal Staffing Calculator'!$R$7:$BL$7,0)),"")</f>
        <v/>
      </c>
      <c r="AT129" s="699" t="str">
        <f t="array" ref="AT129">iferror(index('Internal Staffing Calculator'!$R$9:$BL$115, match($A129,'Internal Staffing Calculator'!$B$9:$B169,0),match(AT$5,'Internal Staffing Calculator'!$R$7:$BL$7,0)),"")</f>
        <v/>
      </c>
      <c r="AU129" s="699" t="str">
        <f t="array" ref="AU129">iferror(index('Internal Staffing Calculator'!$R$9:$BL$115, match($A129,'Internal Staffing Calculator'!$B$9:$B169,0),match(AU$5,'Internal Staffing Calculator'!$R$7:$BL$7,0)),"")</f>
        <v/>
      </c>
      <c r="AV129" s="699" t="str">
        <f t="array" ref="AV129">iferror(index('Internal Staffing Calculator'!$R$9:$BL$115, match($A129,'Internal Staffing Calculator'!$B$9:$B169,0),match(AV$5,'Internal Staffing Calculator'!$R$7:$BL$7,0)),"")</f>
        <v/>
      </c>
      <c r="AW129" s="699" t="str">
        <f t="array" ref="AW129">iferror(index('Internal Staffing Calculator'!$R$9:$BL$115, match($A129,'Internal Staffing Calculator'!$B$9:$B169,0),match(AW$5,'Internal Staffing Calculator'!$R$7:$BL$7,0)),"")</f>
        <v/>
      </c>
      <c r="AX129" s="699" t="str">
        <f t="array" ref="AX129">iferror(index('Internal Staffing Calculator'!$R$9:$BL$115, match($A129,'Internal Staffing Calculator'!$B$9:$B169,0),match(AX$5,'Internal Staffing Calculator'!$R$7:$BL$7,0)),"")</f>
        <v/>
      </c>
      <c r="AY129" s="699" t="str">
        <f t="array" ref="AY129">iferror(index('Internal Staffing Calculator'!$R$9:$BL$115, match($A129,'Internal Staffing Calculator'!$B$9:$B169,0),match(AY$5,'Internal Staffing Calculator'!$R$7:$BL$7,0)),"")</f>
        <v/>
      </c>
      <c r="AZ129" s="699" t="str">
        <f t="array" ref="AZ129">iferror(index('Internal Staffing Calculator'!$R$9:$BL$115, match($A129,'Internal Staffing Calculator'!$B$9:$B169,0),match(AZ$5,'Internal Staffing Calculator'!$R$7:$BL$7,0)),"")</f>
        <v/>
      </c>
      <c r="BA129" s="699" t="str">
        <f t="array" ref="BA129">iferror(index('Internal Staffing Calculator'!$R$9:$BL$115, match($A129,'Internal Staffing Calculator'!$B$9:$B169,0),match(BA$5,'Internal Staffing Calculator'!$R$7:$BL$7,0)),"")</f>
        <v/>
      </c>
    </row>
    <row r="130">
      <c r="A130" s="818"/>
      <c r="B130" s="812" t="str">
        <f t="array" ref="B130">iferror(index('Internal Staffing Calculator'!P:P,match(A130,'Internal Staffing Calculator'!B:B,0)),"")</f>
        <v/>
      </c>
      <c r="C130" s="813" t="str">
        <f t="array" ref="C130">iferror(index('Internal Staffing Calculator'!BM:BM,match(A130,'Internal Staffing Calculator'!B:B,0)),"")</f>
        <v/>
      </c>
      <c r="D130" s="814" t="str">
        <f t="array" ref="D130">iferror(index('Internal Staffing Calculator'!F:F,match(A130,'Internal Staffing Calculator'!B:B,0)),"")</f>
        <v/>
      </c>
      <c r="E130" s="815">
        <f t="shared" si="4"/>
        <v>0</v>
      </c>
      <c r="F130" s="615"/>
      <c r="G130" s="699" t="str">
        <f t="array" ref="G130">iferror(index('Internal Staffing Calculator'!$R$9:$BL$115, match($A130,'Internal Staffing Calculator'!$B$9:$B169,0),match(G$5,'Internal Staffing Calculator'!$R$7:$BL$7,0)),"")</f>
        <v/>
      </c>
      <c r="H130" s="699" t="str">
        <f t="array" ref="H130">iferror(index('Internal Staffing Calculator'!$R$9:$BL$115, match($A130,'Internal Staffing Calculator'!$B$9:$B169,0),match(H$5,'Internal Staffing Calculator'!$R$7:$BL$7,0)),"")</f>
        <v/>
      </c>
      <c r="I130" s="699" t="str">
        <f t="array" ref="I130">iferror(index('Internal Staffing Calculator'!$R$9:$BL$115, match($A130,'Internal Staffing Calculator'!$B$9:$B169,0),match(I$5,'Internal Staffing Calculator'!$R$7:$BL$7,0)),"")</f>
        <v/>
      </c>
      <c r="J130" s="699" t="str">
        <f t="array" ref="J130">iferror(index('Internal Staffing Calculator'!$R$9:$BL$115, match($A130,'Internal Staffing Calculator'!$B$9:$B169,0),match(J$5,'Internal Staffing Calculator'!$R$7:$BL$7,0)),"")</f>
        <v/>
      </c>
      <c r="K130" s="699" t="str">
        <f t="array" ref="K130">iferror(index('Internal Staffing Calculator'!$R$9:$BL$115, match($A130,'Internal Staffing Calculator'!$B$9:$B169,0),match(K$5,'Internal Staffing Calculator'!$R$7:$BL$7,0)),"")</f>
        <v/>
      </c>
      <c r="L130" s="699" t="str">
        <f t="array" ref="L130">iferror(index('Internal Staffing Calculator'!$R$9:$BL$115, match($A130,'Internal Staffing Calculator'!$B$9:$B169,0),match(L$5,'Internal Staffing Calculator'!$R$7:$BL$7,0)),"")</f>
        <v/>
      </c>
      <c r="M130" s="699" t="str">
        <f t="array" ref="M130">iferror(index('Internal Staffing Calculator'!$R$9:$BL$115, match($A130,'Internal Staffing Calculator'!$B$9:$B169,0),match(M$5,'Internal Staffing Calculator'!$R$7:$BL$7,0)),"")</f>
        <v/>
      </c>
      <c r="N130" s="699" t="str">
        <f t="array" ref="N130">iferror(index('Internal Staffing Calculator'!$R$9:$BL$115, match($A130,'Internal Staffing Calculator'!$B$9:$B169,0),match(N$5,'Internal Staffing Calculator'!$R$7:$BL$7,0)),"")</f>
        <v/>
      </c>
      <c r="O130" s="699" t="str">
        <f t="array" ref="O130">iferror(index('Internal Staffing Calculator'!$R$9:$BL$115, match($A130,'Internal Staffing Calculator'!$B$9:$B169,0),match(O$5,'Internal Staffing Calculator'!$R$7:$BL$7,0)),"")</f>
        <v/>
      </c>
      <c r="P130" s="699" t="str">
        <f t="array" ref="P130">iferror(index('Internal Staffing Calculator'!$R$9:$BL$115, match($A130,'Internal Staffing Calculator'!$B$9:$B169,0),match(P$5,'Internal Staffing Calculator'!$R$7:$BL$7,0)),"")</f>
        <v/>
      </c>
      <c r="Q130" s="699" t="str">
        <f t="array" ref="Q130">iferror(index('Internal Staffing Calculator'!$R$9:$BL$115, match($A130,'Internal Staffing Calculator'!$B$9:$B169,0),match(Q$5,'Internal Staffing Calculator'!$R$7:$BL$7,0)),"")</f>
        <v/>
      </c>
      <c r="R130" s="699" t="str">
        <f t="array" ref="R130">iferror(index('Internal Staffing Calculator'!$R$9:$BL$115, match($A130,'Internal Staffing Calculator'!$B$9:$B169,0),match(R$5,'Internal Staffing Calculator'!$R$7:$BL$7,0)),"")</f>
        <v/>
      </c>
      <c r="S130" s="699" t="str">
        <f t="array" ref="S130">iferror(index('Internal Staffing Calculator'!$R$9:$BL$115, match($A130,'Internal Staffing Calculator'!$B$9:$B169,0),match(S$5,'Internal Staffing Calculator'!$R$7:$BL$7,0)),"")</f>
        <v/>
      </c>
      <c r="T130" s="699" t="str">
        <f t="array" ref="T130">iferror(index('Internal Staffing Calculator'!$R$9:$BL$115, match($A130,'Internal Staffing Calculator'!$B$9:$B169,0),match(T$5,'Internal Staffing Calculator'!$R$7:$BL$7,0)),"")</f>
        <v/>
      </c>
      <c r="U130" s="699" t="str">
        <f t="array" ref="U130">iferror(index('Internal Staffing Calculator'!$R$9:$BL$115, match($A130,'Internal Staffing Calculator'!$B$9:$B169,0),match(U$5,'Internal Staffing Calculator'!$R$7:$BL$7,0)),"")</f>
        <v/>
      </c>
      <c r="V130" s="699" t="str">
        <f t="array" ref="V130">iferror(index('Internal Staffing Calculator'!$R$9:$BL$115, match($A130,'Internal Staffing Calculator'!$B$9:$B169,0),match(V$5,'Internal Staffing Calculator'!$R$7:$BL$7,0)),"")</f>
        <v/>
      </c>
      <c r="W130" s="699" t="str">
        <f t="array" ref="W130">iferror(index('Internal Staffing Calculator'!$R$9:$BL$115, match($A130,'Internal Staffing Calculator'!$B$9:$B169,0),match(W$5,'Internal Staffing Calculator'!$R$7:$BL$7,0)),"")</f>
        <v/>
      </c>
      <c r="X130" s="699" t="str">
        <f t="array" ref="X130">iferror(index('Internal Staffing Calculator'!$R$9:$BL$115, match($A130,'Internal Staffing Calculator'!$B$9:$B169,0),match(X$5,'Internal Staffing Calculator'!$R$7:$BL$7,0)),"")</f>
        <v/>
      </c>
      <c r="Y130" s="699" t="str">
        <f t="array" ref="Y130">iferror(index('Internal Staffing Calculator'!$R$9:$BL$115, match($A130,'Internal Staffing Calculator'!$B$9:$B169,0),match(Y$5,'Internal Staffing Calculator'!$R$7:$BL$7,0)),"")</f>
        <v/>
      </c>
      <c r="Z130" s="699" t="str">
        <f t="array" ref="Z130">iferror(index('Internal Staffing Calculator'!$R$9:$BL$115, match($A130,'Internal Staffing Calculator'!$B$9:$B169,0),match(Z$5,'Internal Staffing Calculator'!$R$7:$BL$7,0)),"")</f>
        <v/>
      </c>
      <c r="AA130" s="699" t="str">
        <f t="array" ref="AA130">iferror(index('Internal Staffing Calculator'!$R$9:$BL$115, match($A130,'Internal Staffing Calculator'!$B$9:$B169,0),match(AA$5,'Internal Staffing Calculator'!$R$7:$BL$7,0)),"")</f>
        <v/>
      </c>
      <c r="AB130" s="699" t="str">
        <f t="array" ref="AB130">iferror(index('Internal Staffing Calculator'!$R$9:$BL$115, match($A130,'Internal Staffing Calculator'!$B$9:$B169,0),match(AB$5,'Internal Staffing Calculator'!$R$7:$BL$7,0)),"")</f>
        <v/>
      </c>
      <c r="AC130" s="699" t="str">
        <f t="array" ref="AC130">iferror(index('Internal Staffing Calculator'!$R$9:$BL$115, match($A130,'Internal Staffing Calculator'!$B$9:$B169,0),match(AC$5,'Internal Staffing Calculator'!$R$7:$BL$7,0)),"")</f>
        <v/>
      </c>
      <c r="AD130" s="699" t="str">
        <f t="array" ref="AD130">iferror(index('Internal Staffing Calculator'!$R$9:$BL$115, match($A130,'Internal Staffing Calculator'!$B$9:$B169,0),match(AD$5,'Internal Staffing Calculator'!$R$7:$BL$7,0)),"")</f>
        <v/>
      </c>
      <c r="AE130" s="699" t="str">
        <f t="array" ref="AE130">iferror(index('Internal Staffing Calculator'!$R$9:$BL$115, match($A130,'Internal Staffing Calculator'!$B$9:$B169,0),match(AE$5,'Internal Staffing Calculator'!$R$7:$BL$7,0)),"")</f>
        <v/>
      </c>
      <c r="AF130" s="699" t="str">
        <f t="array" ref="AF130">iferror(index('Internal Staffing Calculator'!$R$9:$BL$115, match($A130,'Internal Staffing Calculator'!$B$9:$B169,0),match(AF$5,'Internal Staffing Calculator'!$R$7:$BL$7,0)),"")</f>
        <v/>
      </c>
      <c r="AG130" s="699" t="str">
        <f t="array" ref="AG130">iferror(index('Internal Staffing Calculator'!$R$9:$BL$115, match($A130,'Internal Staffing Calculator'!$B$9:$B169,0),match(AG$5,'Internal Staffing Calculator'!$R$7:$BL$7,0)),"")</f>
        <v/>
      </c>
      <c r="AH130" s="699" t="str">
        <f t="array" ref="AH130">iferror(index('Internal Staffing Calculator'!$R$9:$BL$115, match($A130,'Internal Staffing Calculator'!$B$9:$B169,0),match(AH$5,'Internal Staffing Calculator'!$R$7:$BL$7,0)),"")</f>
        <v/>
      </c>
      <c r="AI130" s="699" t="str">
        <f t="array" ref="AI130">iferror(index('Internal Staffing Calculator'!$R$9:$BL$115, match($A130,'Internal Staffing Calculator'!$B$9:$B169,0),match(AI$5,'Internal Staffing Calculator'!$R$7:$BL$7,0)),"")</f>
        <v/>
      </c>
      <c r="AJ130" s="699" t="str">
        <f t="array" ref="AJ130">iferror(index('Internal Staffing Calculator'!$R$9:$BL$115, match($A130,'Internal Staffing Calculator'!$B$9:$B169,0),match(AJ$5,'Internal Staffing Calculator'!$R$7:$BL$7,0)),"")</f>
        <v/>
      </c>
      <c r="AK130" s="699" t="str">
        <f t="array" ref="AK130">iferror(index('Internal Staffing Calculator'!$R$9:$BL$115, match($A130,'Internal Staffing Calculator'!$B$9:$B169,0),match(AK$5,'Internal Staffing Calculator'!$R$7:$BL$7,0)),"")</f>
        <v/>
      </c>
      <c r="AL130" s="699" t="str">
        <f t="array" ref="AL130">iferror(index('Internal Staffing Calculator'!$R$9:$BL$115, match($A130,'Internal Staffing Calculator'!$B$9:$B169,0),match(AL$5,'Internal Staffing Calculator'!$R$7:$BL$7,0)),"")</f>
        <v/>
      </c>
      <c r="AM130" s="699" t="str">
        <f t="array" ref="AM130">iferror(index('Internal Staffing Calculator'!$R$9:$BL$115, match($A130,'Internal Staffing Calculator'!$B$9:$B169,0),match(AM$5,'Internal Staffing Calculator'!$R$7:$BL$7,0)),"")</f>
        <v/>
      </c>
      <c r="AN130" s="699" t="str">
        <f t="array" ref="AN130">iferror(index('Internal Staffing Calculator'!$R$9:$BL$115, match($A130,'Internal Staffing Calculator'!$B$9:$B169,0),match(AN$5,'Internal Staffing Calculator'!$R$7:$BL$7,0)),"")</f>
        <v/>
      </c>
      <c r="AO130" s="699" t="str">
        <f t="array" ref="AO130">iferror(index('Internal Staffing Calculator'!$R$9:$BL$115, match($A130,'Internal Staffing Calculator'!$B$9:$B169,0),match(AO$5,'Internal Staffing Calculator'!$R$7:$BL$7,0)),"")</f>
        <v/>
      </c>
      <c r="AP130" s="699" t="str">
        <f t="array" ref="AP130">iferror(index('Internal Staffing Calculator'!$R$9:$BL$115, match($A130,'Internal Staffing Calculator'!$B$9:$B169,0),match(AP$5,'Internal Staffing Calculator'!$R$7:$BL$7,0)),"")</f>
        <v/>
      </c>
      <c r="AQ130" s="699" t="str">
        <f t="array" ref="AQ130">iferror(index('Internal Staffing Calculator'!$R$9:$BL$115, match($A130,'Internal Staffing Calculator'!$B$9:$B169,0),match(AQ$5,'Internal Staffing Calculator'!$R$7:$BL$7,0)),"")</f>
        <v/>
      </c>
      <c r="AR130" s="699" t="str">
        <f t="array" ref="AR130">iferror(index('Internal Staffing Calculator'!$R$9:$BL$115, match($A130,'Internal Staffing Calculator'!$B$9:$B169,0),match(AR$5,'Internal Staffing Calculator'!$R$7:$BL$7,0)),"")</f>
        <v/>
      </c>
      <c r="AS130" s="699" t="str">
        <f t="array" ref="AS130">iferror(index('Internal Staffing Calculator'!$R$9:$BL$115, match($A130,'Internal Staffing Calculator'!$B$9:$B169,0),match(AS$5,'Internal Staffing Calculator'!$R$7:$BL$7,0)),"")</f>
        <v/>
      </c>
      <c r="AT130" s="699" t="str">
        <f t="array" ref="AT130">iferror(index('Internal Staffing Calculator'!$R$9:$BL$115, match($A130,'Internal Staffing Calculator'!$B$9:$B169,0),match(AT$5,'Internal Staffing Calculator'!$R$7:$BL$7,0)),"")</f>
        <v/>
      </c>
      <c r="AU130" s="699" t="str">
        <f t="array" ref="AU130">iferror(index('Internal Staffing Calculator'!$R$9:$BL$115, match($A130,'Internal Staffing Calculator'!$B$9:$B169,0),match(AU$5,'Internal Staffing Calculator'!$R$7:$BL$7,0)),"")</f>
        <v/>
      </c>
      <c r="AV130" s="699" t="str">
        <f t="array" ref="AV130">iferror(index('Internal Staffing Calculator'!$R$9:$BL$115, match($A130,'Internal Staffing Calculator'!$B$9:$B169,0),match(AV$5,'Internal Staffing Calculator'!$R$7:$BL$7,0)),"")</f>
        <v/>
      </c>
      <c r="AW130" s="699" t="str">
        <f t="array" ref="AW130">iferror(index('Internal Staffing Calculator'!$R$9:$BL$115, match($A130,'Internal Staffing Calculator'!$B$9:$B169,0),match(AW$5,'Internal Staffing Calculator'!$R$7:$BL$7,0)),"")</f>
        <v/>
      </c>
      <c r="AX130" s="699" t="str">
        <f t="array" ref="AX130">iferror(index('Internal Staffing Calculator'!$R$9:$BL$115, match($A130,'Internal Staffing Calculator'!$B$9:$B169,0),match(AX$5,'Internal Staffing Calculator'!$R$7:$BL$7,0)),"")</f>
        <v/>
      </c>
      <c r="AY130" s="699" t="str">
        <f t="array" ref="AY130">iferror(index('Internal Staffing Calculator'!$R$9:$BL$115, match($A130,'Internal Staffing Calculator'!$B$9:$B169,0),match(AY$5,'Internal Staffing Calculator'!$R$7:$BL$7,0)),"")</f>
        <v/>
      </c>
      <c r="AZ130" s="699" t="str">
        <f t="array" ref="AZ130">iferror(index('Internal Staffing Calculator'!$R$9:$BL$115, match($A130,'Internal Staffing Calculator'!$B$9:$B169,0),match(AZ$5,'Internal Staffing Calculator'!$R$7:$BL$7,0)),"")</f>
        <v/>
      </c>
      <c r="BA130" s="699" t="str">
        <f t="array" ref="BA130">iferror(index('Internal Staffing Calculator'!$R$9:$BL$115, match($A130,'Internal Staffing Calculator'!$B$9:$B169,0),match(BA$5,'Internal Staffing Calculator'!$R$7:$BL$7,0)),"")</f>
        <v/>
      </c>
    </row>
    <row r="131">
      <c r="A131" s="818"/>
      <c r="B131" s="812" t="str">
        <f t="array" ref="B131">iferror(index('Internal Staffing Calculator'!P:P,match(A131,'Internal Staffing Calculator'!B:B,0)),"")</f>
        <v/>
      </c>
      <c r="C131" s="813" t="str">
        <f t="array" ref="C131">iferror(index('Internal Staffing Calculator'!BM:BM,match(A131,'Internal Staffing Calculator'!B:B,0)),"")</f>
        <v/>
      </c>
      <c r="D131" s="814" t="str">
        <f t="array" ref="D131">iferror(index('Internal Staffing Calculator'!F:F,match(A131,'Internal Staffing Calculator'!B:B,0)),"")</f>
        <v/>
      </c>
      <c r="E131" s="815">
        <f t="shared" si="4"/>
        <v>0</v>
      </c>
      <c r="F131" s="615"/>
      <c r="G131" s="699" t="str">
        <f t="array" ref="G131">iferror(index('Internal Staffing Calculator'!$R$9:$BL$115, match($A131,'Internal Staffing Calculator'!$B$9:$B169,0),match(G$5,'Internal Staffing Calculator'!$R$7:$BL$7,0)),"")</f>
        <v/>
      </c>
      <c r="H131" s="699" t="str">
        <f t="array" ref="H131">iferror(index('Internal Staffing Calculator'!$R$9:$BL$115, match($A131,'Internal Staffing Calculator'!$B$9:$B169,0),match(H$5,'Internal Staffing Calculator'!$R$7:$BL$7,0)),"")</f>
        <v/>
      </c>
      <c r="I131" s="699" t="str">
        <f t="array" ref="I131">iferror(index('Internal Staffing Calculator'!$R$9:$BL$115, match($A131,'Internal Staffing Calculator'!$B$9:$B169,0),match(I$5,'Internal Staffing Calculator'!$R$7:$BL$7,0)),"")</f>
        <v/>
      </c>
      <c r="J131" s="699" t="str">
        <f t="array" ref="J131">iferror(index('Internal Staffing Calculator'!$R$9:$BL$115, match($A131,'Internal Staffing Calculator'!$B$9:$B169,0),match(J$5,'Internal Staffing Calculator'!$R$7:$BL$7,0)),"")</f>
        <v/>
      </c>
      <c r="K131" s="699" t="str">
        <f t="array" ref="K131">iferror(index('Internal Staffing Calculator'!$R$9:$BL$115, match($A131,'Internal Staffing Calculator'!$B$9:$B169,0),match(K$5,'Internal Staffing Calculator'!$R$7:$BL$7,0)),"")</f>
        <v/>
      </c>
      <c r="L131" s="699" t="str">
        <f t="array" ref="L131">iferror(index('Internal Staffing Calculator'!$R$9:$BL$115, match($A131,'Internal Staffing Calculator'!$B$9:$B169,0),match(L$5,'Internal Staffing Calculator'!$R$7:$BL$7,0)),"")</f>
        <v/>
      </c>
      <c r="M131" s="699" t="str">
        <f t="array" ref="M131">iferror(index('Internal Staffing Calculator'!$R$9:$BL$115, match($A131,'Internal Staffing Calculator'!$B$9:$B169,0),match(M$5,'Internal Staffing Calculator'!$R$7:$BL$7,0)),"")</f>
        <v/>
      </c>
      <c r="N131" s="699" t="str">
        <f t="array" ref="N131">iferror(index('Internal Staffing Calculator'!$R$9:$BL$115, match($A131,'Internal Staffing Calculator'!$B$9:$B169,0),match(N$5,'Internal Staffing Calculator'!$R$7:$BL$7,0)),"")</f>
        <v/>
      </c>
      <c r="O131" s="699" t="str">
        <f t="array" ref="O131">iferror(index('Internal Staffing Calculator'!$R$9:$BL$115, match($A131,'Internal Staffing Calculator'!$B$9:$B169,0),match(O$5,'Internal Staffing Calculator'!$R$7:$BL$7,0)),"")</f>
        <v/>
      </c>
      <c r="P131" s="699" t="str">
        <f t="array" ref="P131">iferror(index('Internal Staffing Calculator'!$R$9:$BL$115, match($A131,'Internal Staffing Calculator'!$B$9:$B169,0),match(P$5,'Internal Staffing Calculator'!$R$7:$BL$7,0)),"")</f>
        <v/>
      </c>
      <c r="Q131" s="699" t="str">
        <f t="array" ref="Q131">iferror(index('Internal Staffing Calculator'!$R$9:$BL$115, match($A131,'Internal Staffing Calculator'!$B$9:$B169,0),match(Q$5,'Internal Staffing Calculator'!$R$7:$BL$7,0)),"")</f>
        <v/>
      </c>
      <c r="R131" s="699" t="str">
        <f t="array" ref="R131">iferror(index('Internal Staffing Calculator'!$R$9:$BL$115, match($A131,'Internal Staffing Calculator'!$B$9:$B169,0),match(R$5,'Internal Staffing Calculator'!$R$7:$BL$7,0)),"")</f>
        <v/>
      </c>
      <c r="S131" s="699" t="str">
        <f t="array" ref="S131">iferror(index('Internal Staffing Calculator'!$R$9:$BL$115, match($A131,'Internal Staffing Calculator'!$B$9:$B169,0),match(S$5,'Internal Staffing Calculator'!$R$7:$BL$7,0)),"")</f>
        <v/>
      </c>
      <c r="T131" s="699" t="str">
        <f t="array" ref="T131">iferror(index('Internal Staffing Calculator'!$R$9:$BL$115, match($A131,'Internal Staffing Calculator'!$B$9:$B169,0),match(T$5,'Internal Staffing Calculator'!$R$7:$BL$7,0)),"")</f>
        <v/>
      </c>
      <c r="U131" s="699" t="str">
        <f t="array" ref="U131">iferror(index('Internal Staffing Calculator'!$R$9:$BL$115, match($A131,'Internal Staffing Calculator'!$B$9:$B169,0),match(U$5,'Internal Staffing Calculator'!$R$7:$BL$7,0)),"")</f>
        <v/>
      </c>
      <c r="V131" s="699" t="str">
        <f t="array" ref="V131">iferror(index('Internal Staffing Calculator'!$R$9:$BL$115, match($A131,'Internal Staffing Calculator'!$B$9:$B169,0),match(V$5,'Internal Staffing Calculator'!$R$7:$BL$7,0)),"")</f>
        <v/>
      </c>
      <c r="W131" s="699" t="str">
        <f t="array" ref="W131">iferror(index('Internal Staffing Calculator'!$R$9:$BL$115, match($A131,'Internal Staffing Calculator'!$B$9:$B169,0),match(W$5,'Internal Staffing Calculator'!$R$7:$BL$7,0)),"")</f>
        <v/>
      </c>
      <c r="X131" s="699" t="str">
        <f t="array" ref="X131">iferror(index('Internal Staffing Calculator'!$R$9:$BL$115, match($A131,'Internal Staffing Calculator'!$B$9:$B169,0),match(X$5,'Internal Staffing Calculator'!$R$7:$BL$7,0)),"")</f>
        <v/>
      </c>
      <c r="Y131" s="699" t="str">
        <f t="array" ref="Y131">iferror(index('Internal Staffing Calculator'!$R$9:$BL$115, match($A131,'Internal Staffing Calculator'!$B$9:$B169,0),match(Y$5,'Internal Staffing Calculator'!$R$7:$BL$7,0)),"")</f>
        <v/>
      </c>
      <c r="Z131" s="699" t="str">
        <f t="array" ref="Z131">iferror(index('Internal Staffing Calculator'!$R$9:$BL$115, match($A131,'Internal Staffing Calculator'!$B$9:$B169,0),match(Z$5,'Internal Staffing Calculator'!$R$7:$BL$7,0)),"")</f>
        <v/>
      </c>
      <c r="AA131" s="699" t="str">
        <f t="array" ref="AA131">iferror(index('Internal Staffing Calculator'!$R$9:$BL$115, match($A131,'Internal Staffing Calculator'!$B$9:$B169,0),match(AA$5,'Internal Staffing Calculator'!$R$7:$BL$7,0)),"")</f>
        <v/>
      </c>
      <c r="AB131" s="699" t="str">
        <f t="array" ref="AB131">iferror(index('Internal Staffing Calculator'!$R$9:$BL$115, match($A131,'Internal Staffing Calculator'!$B$9:$B169,0),match(AB$5,'Internal Staffing Calculator'!$R$7:$BL$7,0)),"")</f>
        <v/>
      </c>
      <c r="AC131" s="699" t="str">
        <f t="array" ref="AC131">iferror(index('Internal Staffing Calculator'!$R$9:$BL$115, match($A131,'Internal Staffing Calculator'!$B$9:$B169,0),match(AC$5,'Internal Staffing Calculator'!$R$7:$BL$7,0)),"")</f>
        <v/>
      </c>
      <c r="AD131" s="699" t="str">
        <f t="array" ref="AD131">iferror(index('Internal Staffing Calculator'!$R$9:$BL$115, match($A131,'Internal Staffing Calculator'!$B$9:$B169,0),match(AD$5,'Internal Staffing Calculator'!$R$7:$BL$7,0)),"")</f>
        <v/>
      </c>
      <c r="AE131" s="699" t="str">
        <f t="array" ref="AE131">iferror(index('Internal Staffing Calculator'!$R$9:$BL$115, match($A131,'Internal Staffing Calculator'!$B$9:$B169,0),match(AE$5,'Internal Staffing Calculator'!$R$7:$BL$7,0)),"")</f>
        <v/>
      </c>
      <c r="AF131" s="699" t="str">
        <f t="array" ref="AF131">iferror(index('Internal Staffing Calculator'!$R$9:$BL$115, match($A131,'Internal Staffing Calculator'!$B$9:$B169,0),match(AF$5,'Internal Staffing Calculator'!$R$7:$BL$7,0)),"")</f>
        <v/>
      </c>
      <c r="AG131" s="699" t="str">
        <f t="array" ref="AG131">iferror(index('Internal Staffing Calculator'!$R$9:$BL$115, match($A131,'Internal Staffing Calculator'!$B$9:$B169,0),match(AG$5,'Internal Staffing Calculator'!$R$7:$BL$7,0)),"")</f>
        <v/>
      </c>
      <c r="AH131" s="699" t="str">
        <f t="array" ref="AH131">iferror(index('Internal Staffing Calculator'!$R$9:$BL$115, match($A131,'Internal Staffing Calculator'!$B$9:$B169,0),match(AH$5,'Internal Staffing Calculator'!$R$7:$BL$7,0)),"")</f>
        <v/>
      </c>
      <c r="AI131" s="699" t="str">
        <f t="array" ref="AI131">iferror(index('Internal Staffing Calculator'!$R$9:$BL$115, match($A131,'Internal Staffing Calculator'!$B$9:$B169,0),match(AI$5,'Internal Staffing Calculator'!$R$7:$BL$7,0)),"")</f>
        <v/>
      </c>
      <c r="AJ131" s="699" t="str">
        <f t="array" ref="AJ131">iferror(index('Internal Staffing Calculator'!$R$9:$BL$115, match($A131,'Internal Staffing Calculator'!$B$9:$B169,0),match(AJ$5,'Internal Staffing Calculator'!$R$7:$BL$7,0)),"")</f>
        <v/>
      </c>
      <c r="AK131" s="699" t="str">
        <f t="array" ref="AK131">iferror(index('Internal Staffing Calculator'!$R$9:$BL$115, match($A131,'Internal Staffing Calculator'!$B$9:$B169,0),match(AK$5,'Internal Staffing Calculator'!$R$7:$BL$7,0)),"")</f>
        <v/>
      </c>
      <c r="AL131" s="699" t="str">
        <f t="array" ref="AL131">iferror(index('Internal Staffing Calculator'!$R$9:$BL$115, match($A131,'Internal Staffing Calculator'!$B$9:$B169,0),match(AL$5,'Internal Staffing Calculator'!$R$7:$BL$7,0)),"")</f>
        <v/>
      </c>
      <c r="AM131" s="699" t="str">
        <f t="array" ref="AM131">iferror(index('Internal Staffing Calculator'!$R$9:$BL$115, match($A131,'Internal Staffing Calculator'!$B$9:$B169,0),match(AM$5,'Internal Staffing Calculator'!$R$7:$BL$7,0)),"")</f>
        <v/>
      </c>
      <c r="AN131" s="699" t="str">
        <f t="array" ref="AN131">iferror(index('Internal Staffing Calculator'!$R$9:$BL$115, match($A131,'Internal Staffing Calculator'!$B$9:$B169,0),match(AN$5,'Internal Staffing Calculator'!$R$7:$BL$7,0)),"")</f>
        <v/>
      </c>
      <c r="AO131" s="699" t="str">
        <f t="array" ref="AO131">iferror(index('Internal Staffing Calculator'!$R$9:$BL$115, match($A131,'Internal Staffing Calculator'!$B$9:$B169,0),match(AO$5,'Internal Staffing Calculator'!$R$7:$BL$7,0)),"")</f>
        <v/>
      </c>
      <c r="AP131" s="699" t="str">
        <f t="array" ref="AP131">iferror(index('Internal Staffing Calculator'!$R$9:$BL$115, match($A131,'Internal Staffing Calculator'!$B$9:$B169,0),match(AP$5,'Internal Staffing Calculator'!$R$7:$BL$7,0)),"")</f>
        <v/>
      </c>
      <c r="AQ131" s="699" t="str">
        <f t="array" ref="AQ131">iferror(index('Internal Staffing Calculator'!$R$9:$BL$115, match($A131,'Internal Staffing Calculator'!$B$9:$B169,0),match(AQ$5,'Internal Staffing Calculator'!$R$7:$BL$7,0)),"")</f>
        <v/>
      </c>
      <c r="AR131" s="699" t="str">
        <f t="array" ref="AR131">iferror(index('Internal Staffing Calculator'!$R$9:$BL$115, match($A131,'Internal Staffing Calculator'!$B$9:$B169,0),match(AR$5,'Internal Staffing Calculator'!$R$7:$BL$7,0)),"")</f>
        <v/>
      </c>
      <c r="AS131" s="699" t="str">
        <f t="array" ref="AS131">iferror(index('Internal Staffing Calculator'!$R$9:$BL$115, match($A131,'Internal Staffing Calculator'!$B$9:$B169,0),match(AS$5,'Internal Staffing Calculator'!$R$7:$BL$7,0)),"")</f>
        <v/>
      </c>
      <c r="AT131" s="699" t="str">
        <f t="array" ref="AT131">iferror(index('Internal Staffing Calculator'!$R$9:$BL$115, match($A131,'Internal Staffing Calculator'!$B$9:$B169,0),match(AT$5,'Internal Staffing Calculator'!$R$7:$BL$7,0)),"")</f>
        <v/>
      </c>
      <c r="AU131" s="699" t="str">
        <f t="array" ref="AU131">iferror(index('Internal Staffing Calculator'!$R$9:$BL$115, match($A131,'Internal Staffing Calculator'!$B$9:$B169,0),match(AU$5,'Internal Staffing Calculator'!$R$7:$BL$7,0)),"")</f>
        <v/>
      </c>
      <c r="AV131" s="699" t="str">
        <f t="array" ref="AV131">iferror(index('Internal Staffing Calculator'!$R$9:$BL$115, match($A131,'Internal Staffing Calculator'!$B$9:$B169,0),match(AV$5,'Internal Staffing Calculator'!$R$7:$BL$7,0)),"")</f>
        <v/>
      </c>
      <c r="AW131" s="699" t="str">
        <f t="array" ref="AW131">iferror(index('Internal Staffing Calculator'!$R$9:$BL$115, match($A131,'Internal Staffing Calculator'!$B$9:$B169,0),match(AW$5,'Internal Staffing Calculator'!$R$7:$BL$7,0)),"")</f>
        <v/>
      </c>
      <c r="AX131" s="699" t="str">
        <f t="array" ref="AX131">iferror(index('Internal Staffing Calculator'!$R$9:$BL$115, match($A131,'Internal Staffing Calculator'!$B$9:$B169,0),match(AX$5,'Internal Staffing Calculator'!$R$7:$BL$7,0)),"")</f>
        <v/>
      </c>
      <c r="AY131" s="699" t="str">
        <f t="array" ref="AY131">iferror(index('Internal Staffing Calculator'!$R$9:$BL$115, match($A131,'Internal Staffing Calculator'!$B$9:$B169,0),match(AY$5,'Internal Staffing Calculator'!$R$7:$BL$7,0)),"")</f>
        <v/>
      </c>
      <c r="AZ131" s="699" t="str">
        <f t="array" ref="AZ131">iferror(index('Internal Staffing Calculator'!$R$9:$BL$115, match($A131,'Internal Staffing Calculator'!$B$9:$B169,0),match(AZ$5,'Internal Staffing Calculator'!$R$7:$BL$7,0)),"")</f>
        <v/>
      </c>
      <c r="BA131" s="699" t="str">
        <f t="array" ref="BA131">iferror(index('Internal Staffing Calculator'!$R$9:$BL$115, match($A131,'Internal Staffing Calculator'!$B$9:$B169,0),match(BA$5,'Internal Staffing Calculator'!$R$7:$BL$7,0)),"")</f>
        <v/>
      </c>
    </row>
    <row r="132">
      <c r="A132" s="818"/>
      <c r="B132" s="812" t="str">
        <f t="array" ref="B132">iferror(index('Internal Staffing Calculator'!P:P,match(A132,'Internal Staffing Calculator'!B:B,0)),"")</f>
        <v/>
      </c>
      <c r="C132" s="813" t="str">
        <f t="array" ref="C132">iferror(index('Internal Staffing Calculator'!BM:BM,match(A132,'Internal Staffing Calculator'!B:B,0)),"")</f>
        <v/>
      </c>
      <c r="D132" s="814" t="str">
        <f t="array" ref="D132">iferror(index('Internal Staffing Calculator'!F:F,match(A132,'Internal Staffing Calculator'!B:B,0)),"")</f>
        <v/>
      </c>
      <c r="E132" s="815">
        <f t="shared" si="4"/>
        <v>0</v>
      </c>
      <c r="F132" s="615"/>
      <c r="G132" s="699" t="str">
        <f t="array" ref="G132">iferror(index('Internal Staffing Calculator'!$R$9:$BL$115, match($A132,'Internal Staffing Calculator'!$B$9:$B169,0),match(G$5,'Internal Staffing Calculator'!$R$7:$BL$7,0)),"")</f>
        <v/>
      </c>
      <c r="H132" s="699" t="str">
        <f t="array" ref="H132">iferror(index('Internal Staffing Calculator'!$R$9:$BL$115, match($A132,'Internal Staffing Calculator'!$B$9:$B169,0),match(H$5,'Internal Staffing Calculator'!$R$7:$BL$7,0)),"")</f>
        <v/>
      </c>
      <c r="I132" s="699" t="str">
        <f t="array" ref="I132">iferror(index('Internal Staffing Calculator'!$R$9:$BL$115, match($A132,'Internal Staffing Calculator'!$B$9:$B169,0),match(I$5,'Internal Staffing Calculator'!$R$7:$BL$7,0)),"")</f>
        <v/>
      </c>
      <c r="J132" s="699" t="str">
        <f t="array" ref="J132">iferror(index('Internal Staffing Calculator'!$R$9:$BL$115, match($A132,'Internal Staffing Calculator'!$B$9:$B169,0),match(J$5,'Internal Staffing Calculator'!$R$7:$BL$7,0)),"")</f>
        <v/>
      </c>
      <c r="K132" s="699" t="str">
        <f t="array" ref="K132">iferror(index('Internal Staffing Calculator'!$R$9:$BL$115, match($A132,'Internal Staffing Calculator'!$B$9:$B169,0),match(K$5,'Internal Staffing Calculator'!$R$7:$BL$7,0)),"")</f>
        <v/>
      </c>
      <c r="L132" s="699" t="str">
        <f t="array" ref="L132">iferror(index('Internal Staffing Calculator'!$R$9:$BL$115, match($A132,'Internal Staffing Calculator'!$B$9:$B169,0),match(L$5,'Internal Staffing Calculator'!$R$7:$BL$7,0)),"")</f>
        <v/>
      </c>
      <c r="M132" s="699" t="str">
        <f t="array" ref="M132">iferror(index('Internal Staffing Calculator'!$R$9:$BL$115, match($A132,'Internal Staffing Calculator'!$B$9:$B169,0),match(M$5,'Internal Staffing Calculator'!$R$7:$BL$7,0)),"")</f>
        <v/>
      </c>
      <c r="N132" s="699" t="str">
        <f t="array" ref="N132">iferror(index('Internal Staffing Calculator'!$R$9:$BL$115, match($A132,'Internal Staffing Calculator'!$B$9:$B169,0),match(N$5,'Internal Staffing Calculator'!$R$7:$BL$7,0)),"")</f>
        <v/>
      </c>
      <c r="O132" s="699" t="str">
        <f t="array" ref="O132">iferror(index('Internal Staffing Calculator'!$R$9:$BL$115, match($A132,'Internal Staffing Calculator'!$B$9:$B169,0),match(O$5,'Internal Staffing Calculator'!$R$7:$BL$7,0)),"")</f>
        <v/>
      </c>
      <c r="P132" s="699" t="str">
        <f t="array" ref="P132">iferror(index('Internal Staffing Calculator'!$R$9:$BL$115, match($A132,'Internal Staffing Calculator'!$B$9:$B169,0),match(P$5,'Internal Staffing Calculator'!$R$7:$BL$7,0)),"")</f>
        <v/>
      </c>
      <c r="Q132" s="699" t="str">
        <f t="array" ref="Q132">iferror(index('Internal Staffing Calculator'!$R$9:$BL$115, match($A132,'Internal Staffing Calculator'!$B$9:$B169,0),match(Q$5,'Internal Staffing Calculator'!$R$7:$BL$7,0)),"")</f>
        <v/>
      </c>
      <c r="R132" s="699" t="str">
        <f t="array" ref="R132">iferror(index('Internal Staffing Calculator'!$R$9:$BL$115, match($A132,'Internal Staffing Calculator'!$B$9:$B169,0),match(R$5,'Internal Staffing Calculator'!$R$7:$BL$7,0)),"")</f>
        <v/>
      </c>
      <c r="S132" s="699" t="str">
        <f t="array" ref="S132">iferror(index('Internal Staffing Calculator'!$R$9:$BL$115, match($A132,'Internal Staffing Calculator'!$B$9:$B169,0),match(S$5,'Internal Staffing Calculator'!$R$7:$BL$7,0)),"")</f>
        <v/>
      </c>
      <c r="T132" s="699" t="str">
        <f t="array" ref="T132">iferror(index('Internal Staffing Calculator'!$R$9:$BL$115, match($A132,'Internal Staffing Calculator'!$B$9:$B169,0),match(T$5,'Internal Staffing Calculator'!$R$7:$BL$7,0)),"")</f>
        <v/>
      </c>
      <c r="U132" s="699" t="str">
        <f t="array" ref="U132">iferror(index('Internal Staffing Calculator'!$R$9:$BL$115, match($A132,'Internal Staffing Calculator'!$B$9:$B169,0),match(U$5,'Internal Staffing Calculator'!$R$7:$BL$7,0)),"")</f>
        <v/>
      </c>
      <c r="V132" s="699" t="str">
        <f t="array" ref="V132">iferror(index('Internal Staffing Calculator'!$R$9:$BL$115, match($A132,'Internal Staffing Calculator'!$B$9:$B169,0),match(V$5,'Internal Staffing Calculator'!$R$7:$BL$7,0)),"")</f>
        <v/>
      </c>
      <c r="W132" s="699" t="str">
        <f t="array" ref="W132">iferror(index('Internal Staffing Calculator'!$R$9:$BL$115, match($A132,'Internal Staffing Calculator'!$B$9:$B169,0),match(W$5,'Internal Staffing Calculator'!$R$7:$BL$7,0)),"")</f>
        <v/>
      </c>
      <c r="X132" s="699" t="str">
        <f t="array" ref="X132">iferror(index('Internal Staffing Calculator'!$R$9:$BL$115, match($A132,'Internal Staffing Calculator'!$B$9:$B169,0),match(X$5,'Internal Staffing Calculator'!$R$7:$BL$7,0)),"")</f>
        <v/>
      </c>
      <c r="Y132" s="699" t="str">
        <f t="array" ref="Y132">iferror(index('Internal Staffing Calculator'!$R$9:$BL$115, match($A132,'Internal Staffing Calculator'!$B$9:$B169,0),match(Y$5,'Internal Staffing Calculator'!$R$7:$BL$7,0)),"")</f>
        <v/>
      </c>
      <c r="Z132" s="699" t="str">
        <f t="array" ref="Z132">iferror(index('Internal Staffing Calculator'!$R$9:$BL$115, match($A132,'Internal Staffing Calculator'!$B$9:$B169,0),match(Z$5,'Internal Staffing Calculator'!$R$7:$BL$7,0)),"")</f>
        <v/>
      </c>
      <c r="AA132" s="699" t="str">
        <f t="array" ref="AA132">iferror(index('Internal Staffing Calculator'!$R$9:$BL$115, match($A132,'Internal Staffing Calculator'!$B$9:$B169,0),match(AA$5,'Internal Staffing Calculator'!$R$7:$BL$7,0)),"")</f>
        <v/>
      </c>
      <c r="AB132" s="699" t="str">
        <f t="array" ref="AB132">iferror(index('Internal Staffing Calculator'!$R$9:$BL$115, match($A132,'Internal Staffing Calculator'!$B$9:$B169,0),match(AB$5,'Internal Staffing Calculator'!$R$7:$BL$7,0)),"")</f>
        <v/>
      </c>
      <c r="AC132" s="699" t="str">
        <f t="array" ref="AC132">iferror(index('Internal Staffing Calculator'!$R$9:$BL$115, match($A132,'Internal Staffing Calculator'!$B$9:$B169,0),match(AC$5,'Internal Staffing Calculator'!$R$7:$BL$7,0)),"")</f>
        <v/>
      </c>
      <c r="AD132" s="699" t="str">
        <f t="array" ref="AD132">iferror(index('Internal Staffing Calculator'!$R$9:$BL$115, match($A132,'Internal Staffing Calculator'!$B$9:$B169,0),match(AD$5,'Internal Staffing Calculator'!$R$7:$BL$7,0)),"")</f>
        <v/>
      </c>
      <c r="AE132" s="699" t="str">
        <f t="array" ref="AE132">iferror(index('Internal Staffing Calculator'!$R$9:$BL$115, match($A132,'Internal Staffing Calculator'!$B$9:$B169,0),match(AE$5,'Internal Staffing Calculator'!$R$7:$BL$7,0)),"")</f>
        <v/>
      </c>
      <c r="AF132" s="699" t="str">
        <f t="array" ref="AF132">iferror(index('Internal Staffing Calculator'!$R$9:$BL$115, match($A132,'Internal Staffing Calculator'!$B$9:$B169,0),match(AF$5,'Internal Staffing Calculator'!$R$7:$BL$7,0)),"")</f>
        <v/>
      </c>
      <c r="AG132" s="699" t="str">
        <f t="array" ref="AG132">iferror(index('Internal Staffing Calculator'!$R$9:$BL$115, match($A132,'Internal Staffing Calculator'!$B$9:$B169,0),match(AG$5,'Internal Staffing Calculator'!$R$7:$BL$7,0)),"")</f>
        <v/>
      </c>
      <c r="AH132" s="699" t="str">
        <f t="array" ref="AH132">iferror(index('Internal Staffing Calculator'!$R$9:$BL$115, match($A132,'Internal Staffing Calculator'!$B$9:$B169,0),match(AH$5,'Internal Staffing Calculator'!$R$7:$BL$7,0)),"")</f>
        <v/>
      </c>
      <c r="AI132" s="699" t="str">
        <f t="array" ref="AI132">iferror(index('Internal Staffing Calculator'!$R$9:$BL$115, match($A132,'Internal Staffing Calculator'!$B$9:$B169,0),match(AI$5,'Internal Staffing Calculator'!$R$7:$BL$7,0)),"")</f>
        <v/>
      </c>
      <c r="AJ132" s="699" t="str">
        <f t="array" ref="AJ132">iferror(index('Internal Staffing Calculator'!$R$9:$BL$115, match($A132,'Internal Staffing Calculator'!$B$9:$B169,0),match(AJ$5,'Internal Staffing Calculator'!$R$7:$BL$7,0)),"")</f>
        <v/>
      </c>
      <c r="AK132" s="699" t="str">
        <f t="array" ref="AK132">iferror(index('Internal Staffing Calculator'!$R$9:$BL$115, match($A132,'Internal Staffing Calculator'!$B$9:$B169,0),match(AK$5,'Internal Staffing Calculator'!$R$7:$BL$7,0)),"")</f>
        <v/>
      </c>
      <c r="AL132" s="699" t="str">
        <f t="array" ref="AL132">iferror(index('Internal Staffing Calculator'!$R$9:$BL$115, match($A132,'Internal Staffing Calculator'!$B$9:$B169,0),match(AL$5,'Internal Staffing Calculator'!$R$7:$BL$7,0)),"")</f>
        <v/>
      </c>
      <c r="AM132" s="699" t="str">
        <f t="array" ref="AM132">iferror(index('Internal Staffing Calculator'!$R$9:$BL$115, match($A132,'Internal Staffing Calculator'!$B$9:$B169,0),match(AM$5,'Internal Staffing Calculator'!$R$7:$BL$7,0)),"")</f>
        <v/>
      </c>
      <c r="AN132" s="699" t="str">
        <f t="array" ref="AN132">iferror(index('Internal Staffing Calculator'!$R$9:$BL$115, match($A132,'Internal Staffing Calculator'!$B$9:$B169,0),match(AN$5,'Internal Staffing Calculator'!$R$7:$BL$7,0)),"")</f>
        <v/>
      </c>
      <c r="AO132" s="699" t="str">
        <f t="array" ref="AO132">iferror(index('Internal Staffing Calculator'!$R$9:$BL$115, match($A132,'Internal Staffing Calculator'!$B$9:$B169,0),match(AO$5,'Internal Staffing Calculator'!$R$7:$BL$7,0)),"")</f>
        <v/>
      </c>
      <c r="AP132" s="699" t="str">
        <f t="array" ref="AP132">iferror(index('Internal Staffing Calculator'!$R$9:$BL$115, match($A132,'Internal Staffing Calculator'!$B$9:$B169,0),match(AP$5,'Internal Staffing Calculator'!$R$7:$BL$7,0)),"")</f>
        <v/>
      </c>
      <c r="AQ132" s="699" t="str">
        <f t="array" ref="AQ132">iferror(index('Internal Staffing Calculator'!$R$9:$BL$115, match($A132,'Internal Staffing Calculator'!$B$9:$B169,0),match(AQ$5,'Internal Staffing Calculator'!$R$7:$BL$7,0)),"")</f>
        <v/>
      </c>
      <c r="AR132" s="699" t="str">
        <f t="array" ref="AR132">iferror(index('Internal Staffing Calculator'!$R$9:$BL$115, match($A132,'Internal Staffing Calculator'!$B$9:$B169,0),match(AR$5,'Internal Staffing Calculator'!$R$7:$BL$7,0)),"")</f>
        <v/>
      </c>
      <c r="AS132" s="699" t="str">
        <f t="array" ref="AS132">iferror(index('Internal Staffing Calculator'!$R$9:$BL$115, match($A132,'Internal Staffing Calculator'!$B$9:$B169,0),match(AS$5,'Internal Staffing Calculator'!$R$7:$BL$7,0)),"")</f>
        <v/>
      </c>
      <c r="AT132" s="699" t="str">
        <f t="array" ref="AT132">iferror(index('Internal Staffing Calculator'!$R$9:$BL$115, match($A132,'Internal Staffing Calculator'!$B$9:$B169,0),match(AT$5,'Internal Staffing Calculator'!$R$7:$BL$7,0)),"")</f>
        <v/>
      </c>
      <c r="AU132" s="699" t="str">
        <f t="array" ref="AU132">iferror(index('Internal Staffing Calculator'!$R$9:$BL$115, match($A132,'Internal Staffing Calculator'!$B$9:$B169,0),match(AU$5,'Internal Staffing Calculator'!$R$7:$BL$7,0)),"")</f>
        <v/>
      </c>
      <c r="AV132" s="699" t="str">
        <f t="array" ref="AV132">iferror(index('Internal Staffing Calculator'!$R$9:$BL$115, match($A132,'Internal Staffing Calculator'!$B$9:$B169,0),match(AV$5,'Internal Staffing Calculator'!$R$7:$BL$7,0)),"")</f>
        <v/>
      </c>
      <c r="AW132" s="699" t="str">
        <f t="array" ref="AW132">iferror(index('Internal Staffing Calculator'!$R$9:$BL$115, match($A132,'Internal Staffing Calculator'!$B$9:$B169,0),match(AW$5,'Internal Staffing Calculator'!$R$7:$BL$7,0)),"")</f>
        <v/>
      </c>
      <c r="AX132" s="699" t="str">
        <f t="array" ref="AX132">iferror(index('Internal Staffing Calculator'!$R$9:$BL$115, match($A132,'Internal Staffing Calculator'!$B$9:$B169,0),match(AX$5,'Internal Staffing Calculator'!$R$7:$BL$7,0)),"")</f>
        <v/>
      </c>
      <c r="AY132" s="699" t="str">
        <f t="array" ref="AY132">iferror(index('Internal Staffing Calculator'!$R$9:$BL$115, match($A132,'Internal Staffing Calculator'!$B$9:$B169,0),match(AY$5,'Internal Staffing Calculator'!$R$7:$BL$7,0)),"")</f>
        <v/>
      </c>
      <c r="AZ132" s="699" t="str">
        <f t="array" ref="AZ132">iferror(index('Internal Staffing Calculator'!$R$9:$BL$115, match($A132,'Internal Staffing Calculator'!$B$9:$B169,0),match(AZ$5,'Internal Staffing Calculator'!$R$7:$BL$7,0)),"")</f>
        <v/>
      </c>
      <c r="BA132" s="699" t="str">
        <f t="array" ref="BA132">iferror(index('Internal Staffing Calculator'!$R$9:$BL$115, match($A132,'Internal Staffing Calculator'!$B$9:$B169,0),match(BA$5,'Internal Staffing Calculator'!$R$7:$BL$7,0)),"")</f>
        <v/>
      </c>
    </row>
    <row r="133">
      <c r="A133" s="818"/>
      <c r="B133" s="812" t="str">
        <f t="array" ref="B133">iferror(index('Internal Staffing Calculator'!P:P,match(A133,'Internal Staffing Calculator'!B:B,0)),"")</f>
        <v/>
      </c>
      <c r="C133" s="813" t="str">
        <f t="array" ref="C133">iferror(index('Internal Staffing Calculator'!BM:BM,match(A133,'Internal Staffing Calculator'!B:B,0)),"")</f>
        <v/>
      </c>
      <c r="D133" s="814" t="str">
        <f t="array" ref="D133">iferror(index('Internal Staffing Calculator'!F:F,match(A133,'Internal Staffing Calculator'!B:B,0)),"")</f>
        <v/>
      </c>
      <c r="E133" s="815">
        <f t="shared" si="4"/>
        <v>0</v>
      </c>
      <c r="F133" s="615"/>
      <c r="G133" s="699" t="str">
        <f t="array" ref="G133">iferror(index('Internal Staffing Calculator'!$R$9:$BL$115, match($A133,'Internal Staffing Calculator'!$B$9:$B169,0),match(G$5,'Internal Staffing Calculator'!$R$7:$BL$7,0)),"")</f>
        <v/>
      </c>
      <c r="H133" s="699" t="str">
        <f t="array" ref="H133">iferror(index('Internal Staffing Calculator'!$R$9:$BL$115, match($A133,'Internal Staffing Calculator'!$B$9:$B169,0),match(H$5,'Internal Staffing Calculator'!$R$7:$BL$7,0)),"")</f>
        <v/>
      </c>
      <c r="I133" s="699" t="str">
        <f t="array" ref="I133">iferror(index('Internal Staffing Calculator'!$R$9:$BL$115, match($A133,'Internal Staffing Calculator'!$B$9:$B169,0),match(I$5,'Internal Staffing Calculator'!$R$7:$BL$7,0)),"")</f>
        <v/>
      </c>
      <c r="J133" s="699" t="str">
        <f t="array" ref="J133">iferror(index('Internal Staffing Calculator'!$R$9:$BL$115, match($A133,'Internal Staffing Calculator'!$B$9:$B169,0),match(J$5,'Internal Staffing Calculator'!$R$7:$BL$7,0)),"")</f>
        <v/>
      </c>
      <c r="K133" s="699" t="str">
        <f t="array" ref="K133">iferror(index('Internal Staffing Calculator'!$R$9:$BL$115, match($A133,'Internal Staffing Calculator'!$B$9:$B169,0),match(K$5,'Internal Staffing Calculator'!$R$7:$BL$7,0)),"")</f>
        <v/>
      </c>
      <c r="L133" s="699" t="str">
        <f t="array" ref="L133">iferror(index('Internal Staffing Calculator'!$R$9:$BL$115, match($A133,'Internal Staffing Calculator'!$B$9:$B169,0),match(L$5,'Internal Staffing Calculator'!$R$7:$BL$7,0)),"")</f>
        <v/>
      </c>
      <c r="M133" s="699" t="str">
        <f t="array" ref="M133">iferror(index('Internal Staffing Calculator'!$R$9:$BL$115, match($A133,'Internal Staffing Calculator'!$B$9:$B169,0),match(M$5,'Internal Staffing Calculator'!$R$7:$BL$7,0)),"")</f>
        <v/>
      </c>
      <c r="N133" s="699" t="str">
        <f t="array" ref="N133">iferror(index('Internal Staffing Calculator'!$R$9:$BL$115, match($A133,'Internal Staffing Calculator'!$B$9:$B169,0),match(N$5,'Internal Staffing Calculator'!$R$7:$BL$7,0)),"")</f>
        <v/>
      </c>
      <c r="O133" s="699" t="str">
        <f t="array" ref="O133">iferror(index('Internal Staffing Calculator'!$R$9:$BL$115, match($A133,'Internal Staffing Calculator'!$B$9:$B169,0),match(O$5,'Internal Staffing Calculator'!$R$7:$BL$7,0)),"")</f>
        <v/>
      </c>
      <c r="P133" s="699" t="str">
        <f t="array" ref="P133">iferror(index('Internal Staffing Calculator'!$R$9:$BL$115, match($A133,'Internal Staffing Calculator'!$B$9:$B169,0),match(P$5,'Internal Staffing Calculator'!$R$7:$BL$7,0)),"")</f>
        <v/>
      </c>
      <c r="Q133" s="699" t="str">
        <f t="array" ref="Q133">iferror(index('Internal Staffing Calculator'!$R$9:$BL$115, match($A133,'Internal Staffing Calculator'!$B$9:$B169,0),match(Q$5,'Internal Staffing Calculator'!$R$7:$BL$7,0)),"")</f>
        <v/>
      </c>
      <c r="R133" s="699" t="str">
        <f t="array" ref="R133">iferror(index('Internal Staffing Calculator'!$R$9:$BL$115, match($A133,'Internal Staffing Calculator'!$B$9:$B169,0),match(R$5,'Internal Staffing Calculator'!$R$7:$BL$7,0)),"")</f>
        <v/>
      </c>
      <c r="S133" s="699" t="str">
        <f t="array" ref="S133">iferror(index('Internal Staffing Calculator'!$R$9:$BL$115, match($A133,'Internal Staffing Calculator'!$B$9:$B169,0),match(S$5,'Internal Staffing Calculator'!$R$7:$BL$7,0)),"")</f>
        <v/>
      </c>
      <c r="T133" s="699" t="str">
        <f t="array" ref="T133">iferror(index('Internal Staffing Calculator'!$R$9:$BL$115, match($A133,'Internal Staffing Calculator'!$B$9:$B169,0),match(T$5,'Internal Staffing Calculator'!$R$7:$BL$7,0)),"")</f>
        <v/>
      </c>
      <c r="U133" s="699" t="str">
        <f t="array" ref="U133">iferror(index('Internal Staffing Calculator'!$R$9:$BL$115, match($A133,'Internal Staffing Calculator'!$B$9:$B169,0),match(U$5,'Internal Staffing Calculator'!$R$7:$BL$7,0)),"")</f>
        <v/>
      </c>
      <c r="V133" s="699" t="str">
        <f t="array" ref="V133">iferror(index('Internal Staffing Calculator'!$R$9:$BL$115, match($A133,'Internal Staffing Calculator'!$B$9:$B169,0),match(V$5,'Internal Staffing Calculator'!$R$7:$BL$7,0)),"")</f>
        <v/>
      </c>
      <c r="W133" s="699" t="str">
        <f t="array" ref="W133">iferror(index('Internal Staffing Calculator'!$R$9:$BL$115, match($A133,'Internal Staffing Calculator'!$B$9:$B169,0),match(W$5,'Internal Staffing Calculator'!$R$7:$BL$7,0)),"")</f>
        <v/>
      </c>
      <c r="X133" s="699" t="str">
        <f t="array" ref="X133">iferror(index('Internal Staffing Calculator'!$R$9:$BL$115, match($A133,'Internal Staffing Calculator'!$B$9:$B169,0),match(X$5,'Internal Staffing Calculator'!$R$7:$BL$7,0)),"")</f>
        <v/>
      </c>
      <c r="Y133" s="699" t="str">
        <f t="array" ref="Y133">iferror(index('Internal Staffing Calculator'!$R$9:$BL$115, match($A133,'Internal Staffing Calculator'!$B$9:$B169,0),match(Y$5,'Internal Staffing Calculator'!$R$7:$BL$7,0)),"")</f>
        <v/>
      </c>
      <c r="Z133" s="699" t="str">
        <f t="array" ref="Z133">iferror(index('Internal Staffing Calculator'!$R$9:$BL$115, match($A133,'Internal Staffing Calculator'!$B$9:$B169,0),match(Z$5,'Internal Staffing Calculator'!$R$7:$BL$7,0)),"")</f>
        <v/>
      </c>
      <c r="AA133" s="699" t="str">
        <f t="array" ref="AA133">iferror(index('Internal Staffing Calculator'!$R$9:$BL$115, match($A133,'Internal Staffing Calculator'!$B$9:$B169,0),match(AA$5,'Internal Staffing Calculator'!$R$7:$BL$7,0)),"")</f>
        <v/>
      </c>
      <c r="AB133" s="699" t="str">
        <f t="array" ref="AB133">iferror(index('Internal Staffing Calculator'!$R$9:$BL$115, match($A133,'Internal Staffing Calculator'!$B$9:$B169,0),match(AB$5,'Internal Staffing Calculator'!$R$7:$BL$7,0)),"")</f>
        <v/>
      </c>
      <c r="AC133" s="699" t="str">
        <f t="array" ref="AC133">iferror(index('Internal Staffing Calculator'!$R$9:$BL$115, match($A133,'Internal Staffing Calculator'!$B$9:$B169,0),match(AC$5,'Internal Staffing Calculator'!$R$7:$BL$7,0)),"")</f>
        <v/>
      </c>
      <c r="AD133" s="699" t="str">
        <f t="array" ref="AD133">iferror(index('Internal Staffing Calculator'!$R$9:$BL$115, match($A133,'Internal Staffing Calculator'!$B$9:$B169,0),match(AD$5,'Internal Staffing Calculator'!$R$7:$BL$7,0)),"")</f>
        <v/>
      </c>
      <c r="AE133" s="699" t="str">
        <f t="array" ref="AE133">iferror(index('Internal Staffing Calculator'!$R$9:$BL$115, match($A133,'Internal Staffing Calculator'!$B$9:$B169,0),match(AE$5,'Internal Staffing Calculator'!$R$7:$BL$7,0)),"")</f>
        <v/>
      </c>
      <c r="AF133" s="699" t="str">
        <f t="array" ref="AF133">iferror(index('Internal Staffing Calculator'!$R$9:$BL$115, match($A133,'Internal Staffing Calculator'!$B$9:$B169,0),match(AF$5,'Internal Staffing Calculator'!$R$7:$BL$7,0)),"")</f>
        <v/>
      </c>
      <c r="AG133" s="699" t="str">
        <f t="array" ref="AG133">iferror(index('Internal Staffing Calculator'!$R$9:$BL$115, match($A133,'Internal Staffing Calculator'!$B$9:$B169,0),match(AG$5,'Internal Staffing Calculator'!$R$7:$BL$7,0)),"")</f>
        <v/>
      </c>
      <c r="AH133" s="699" t="str">
        <f t="array" ref="AH133">iferror(index('Internal Staffing Calculator'!$R$9:$BL$115, match($A133,'Internal Staffing Calculator'!$B$9:$B169,0),match(AH$5,'Internal Staffing Calculator'!$R$7:$BL$7,0)),"")</f>
        <v/>
      </c>
      <c r="AI133" s="699" t="str">
        <f t="array" ref="AI133">iferror(index('Internal Staffing Calculator'!$R$9:$BL$115, match($A133,'Internal Staffing Calculator'!$B$9:$B169,0),match(AI$5,'Internal Staffing Calculator'!$R$7:$BL$7,0)),"")</f>
        <v/>
      </c>
      <c r="AJ133" s="699" t="str">
        <f t="array" ref="AJ133">iferror(index('Internal Staffing Calculator'!$R$9:$BL$115, match($A133,'Internal Staffing Calculator'!$B$9:$B169,0),match(AJ$5,'Internal Staffing Calculator'!$R$7:$BL$7,0)),"")</f>
        <v/>
      </c>
      <c r="AK133" s="699" t="str">
        <f t="array" ref="AK133">iferror(index('Internal Staffing Calculator'!$R$9:$BL$115, match($A133,'Internal Staffing Calculator'!$B$9:$B169,0),match(AK$5,'Internal Staffing Calculator'!$R$7:$BL$7,0)),"")</f>
        <v/>
      </c>
      <c r="AL133" s="699" t="str">
        <f t="array" ref="AL133">iferror(index('Internal Staffing Calculator'!$R$9:$BL$115, match($A133,'Internal Staffing Calculator'!$B$9:$B169,0),match(AL$5,'Internal Staffing Calculator'!$R$7:$BL$7,0)),"")</f>
        <v/>
      </c>
      <c r="AM133" s="699" t="str">
        <f t="array" ref="AM133">iferror(index('Internal Staffing Calculator'!$R$9:$BL$115, match($A133,'Internal Staffing Calculator'!$B$9:$B169,0),match(AM$5,'Internal Staffing Calculator'!$R$7:$BL$7,0)),"")</f>
        <v/>
      </c>
      <c r="AN133" s="699" t="str">
        <f t="array" ref="AN133">iferror(index('Internal Staffing Calculator'!$R$9:$BL$115, match($A133,'Internal Staffing Calculator'!$B$9:$B169,0),match(AN$5,'Internal Staffing Calculator'!$R$7:$BL$7,0)),"")</f>
        <v/>
      </c>
      <c r="AO133" s="699" t="str">
        <f t="array" ref="AO133">iferror(index('Internal Staffing Calculator'!$R$9:$BL$115, match($A133,'Internal Staffing Calculator'!$B$9:$B169,0),match(AO$5,'Internal Staffing Calculator'!$R$7:$BL$7,0)),"")</f>
        <v/>
      </c>
      <c r="AP133" s="699" t="str">
        <f t="array" ref="AP133">iferror(index('Internal Staffing Calculator'!$R$9:$BL$115, match($A133,'Internal Staffing Calculator'!$B$9:$B169,0),match(AP$5,'Internal Staffing Calculator'!$R$7:$BL$7,0)),"")</f>
        <v/>
      </c>
      <c r="AQ133" s="699" t="str">
        <f t="array" ref="AQ133">iferror(index('Internal Staffing Calculator'!$R$9:$BL$115, match($A133,'Internal Staffing Calculator'!$B$9:$B169,0),match(AQ$5,'Internal Staffing Calculator'!$R$7:$BL$7,0)),"")</f>
        <v/>
      </c>
      <c r="AR133" s="699" t="str">
        <f t="array" ref="AR133">iferror(index('Internal Staffing Calculator'!$R$9:$BL$115, match($A133,'Internal Staffing Calculator'!$B$9:$B169,0),match(AR$5,'Internal Staffing Calculator'!$R$7:$BL$7,0)),"")</f>
        <v/>
      </c>
      <c r="AS133" s="699" t="str">
        <f t="array" ref="AS133">iferror(index('Internal Staffing Calculator'!$R$9:$BL$115, match($A133,'Internal Staffing Calculator'!$B$9:$B169,0),match(AS$5,'Internal Staffing Calculator'!$R$7:$BL$7,0)),"")</f>
        <v/>
      </c>
      <c r="AT133" s="699" t="str">
        <f t="array" ref="AT133">iferror(index('Internal Staffing Calculator'!$R$9:$BL$115, match($A133,'Internal Staffing Calculator'!$B$9:$B169,0),match(AT$5,'Internal Staffing Calculator'!$R$7:$BL$7,0)),"")</f>
        <v/>
      </c>
      <c r="AU133" s="699" t="str">
        <f t="array" ref="AU133">iferror(index('Internal Staffing Calculator'!$R$9:$BL$115, match($A133,'Internal Staffing Calculator'!$B$9:$B169,0),match(AU$5,'Internal Staffing Calculator'!$R$7:$BL$7,0)),"")</f>
        <v/>
      </c>
      <c r="AV133" s="699" t="str">
        <f t="array" ref="AV133">iferror(index('Internal Staffing Calculator'!$R$9:$BL$115, match($A133,'Internal Staffing Calculator'!$B$9:$B169,0),match(AV$5,'Internal Staffing Calculator'!$R$7:$BL$7,0)),"")</f>
        <v/>
      </c>
      <c r="AW133" s="699" t="str">
        <f t="array" ref="AW133">iferror(index('Internal Staffing Calculator'!$R$9:$BL$115, match($A133,'Internal Staffing Calculator'!$B$9:$B169,0),match(AW$5,'Internal Staffing Calculator'!$R$7:$BL$7,0)),"")</f>
        <v/>
      </c>
      <c r="AX133" s="699" t="str">
        <f t="array" ref="AX133">iferror(index('Internal Staffing Calculator'!$R$9:$BL$115, match($A133,'Internal Staffing Calculator'!$B$9:$B169,0),match(AX$5,'Internal Staffing Calculator'!$R$7:$BL$7,0)),"")</f>
        <v/>
      </c>
      <c r="AY133" s="699" t="str">
        <f t="array" ref="AY133">iferror(index('Internal Staffing Calculator'!$R$9:$BL$115, match($A133,'Internal Staffing Calculator'!$B$9:$B169,0),match(AY$5,'Internal Staffing Calculator'!$R$7:$BL$7,0)),"")</f>
        <v/>
      </c>
      <c r="AZ133" s="699" t="str">
        <f t="array" ref="AZ133">iferror(index('Internal Staffing Calculator'!$R$9:$BL$115, match($A133,'Internal Staffing Calculator'!$B$9:$B169,0),match(AZ$5,'Internal Staffing Calculator'!$R$7:$BL$7,0)),"")</f>
        <v/>
      </c>
      <c r="BA133" s="699" t="str">
        <f t="array" ref="BA133">iferror(index('Internal Staffing Calculator'!$R$9:$BL$115, match($A133,'Internal Staffing Calculator'!$B$9:$B169,0),match(BA$5,'Internal Staffing Calculator'!$R$7:$BL$7,0)),"")</f>
        <v/>
      </c>
    </row>
    <row r="134">
      <c r="A134" s="818"/>
      <c r="B134" s="812" t="str">
        <f t="array" ref="B134">iferror(index('Internal Staffing Calculator'!P:P,match(A134,'Internal Staffing Calculator'!B:B,0)),"")</f>
        <v/>
      </c>
      <c r="C134" s="813" t="str">
        <f t="array" ref="C134">iferror(index('Internal Staffing Calculator'!BM:BM,match(A134,'Internal Staffing Calculator'!B:B,0)),"")</f>
        <v/>
      </c>
      <c r="D134" s="814" t="str">
        <f t="array" ref="D134">iferror(index('Internal Staffing Calculator'!F:F,match(A134,'Internal Staffing Calculator'!B:B,0)),"")</f>
        <v/>
      </c>
      <c r="E134" s="815">
        <f t="shared" si="4"/>
        <v>0</v>
      </c>
      <c r="F134" s="615"/>
      <c r="G134" s="699" t="str">
        <f t="array" ref="G134">iferror(index('Internal Staffing Calculator'!$R$9:$BL$115, match($A134,'Internal Staffing Calculator'!$B$9:$B169,0),match(G$5,'Internal Staffing Calculator'!$R$7:$BL$7,0)),"")</f>
        <v/>
      </c>
      <c r="H134" s="699" t="str">
        <f t="array" ref="H134">iferror(index('Internal Staffing Calculator'!$R$9:$BL$115, match($A134,'Internal Staffing Calculator'!$B$9:$B169,0),match(H$5,'Internal Staffing Calculator'!$R$7:$BL$7,0)),"")</f>
        <v/>
      </c>
      <c r="I134" s="699" t="str">
        <f t="array" ref="I134">iferror(index('Internal Staffing Calculator'!$R$9:$BL$115, match($A134,'Internal Staffing Calculator'!$B$9:$B169,0),match(I$5,'Internal Staffing Calculator'!$R$7:$BL$7,0)),"")</f>
        <v/>
      </c>
      <c r="J134" s="699" t="str">
        <f t="array" ref="J134">iferror(index('Internal Staffing Calculator'!$R$9:$BL$115, match($A134,'Internal Staffing Calculator'!$B$9:$B169,0),match(J$5,'Internal Staffing Calculator'!$R$7:$BL$7,0)),"")</f>
        <v/>
      </c>
      <c r="K134" s="699" t="str">
        <f t="array" ref="K134">iferror(index('Internal Staffing Calculator'!$R$9:$BL$115, match($A134,'Internal Staffing Calculator'!$B$9:$B169,0),match(K$5,'Internal Staffing Calculator'!$R$7:$BL$7,0)),"")</f>
        <v/>
      </c>
      <c r="L134" s="699" t="str">
        <f t="array" ref="L134">iferror(index('Internal Staffing Calculator'!$R$9:$BL$115, match($A134,'Internal Staffing Calculator'!$B$9:$B169,0),match(L$5,'Internal Staffing Calculator'!$R$7:$BL$7,0)),"")</f>
        <v/>
      </c>
      <c r="M134" s="699" t="str">
        <f t="array" ref="M134">iferror(index('Internal Staffing Calculator'!$R$9:$BL$115, match($A134,'Internal Staffing Calculator'!$B$9:$B169,0),match(M$5,'Internal Staffing Calculator'!$R$7:$BL$7,0)),"")</f>
        <v/>
      </c>
      <c r="N134" s="699" t="str">
        <f t="array" ref="N134">iferror(index('Internal Staffing Calculator'!$R$9:$BL$115, match($A134,'Internal Staffing Calculator'!$B$9:$B169,0),match(N$5,'Internal Staffing Calculator'!$R$7:$BL$7,0)),"")</f>
        <v/>
      </c>
      <c r="O134" s="699" t="str">
        <f t="array" ref="O134">iferror(index('Internal Staffing Calculator'!$R$9:$BL$115, match($A134,'Internal Staffing Calculator'!$B$9:$B169,0),match(O$5,'Internal Staffing Calculator'!$R$7:$BL$7,0)),"")</f>
        <v/>
      </c>
      <c r="P134" s="699" t="str">
        <f t="array" ref="P134">iferror(index('Internal Staffing Calculator'!$R$9:$BL$115, match($A134,'Internal Staffing Calculator'!$B$9:$B169,0),match(P$5,'Internal Staffing Calculator'!$R$7:$BL$7,0)),"")</f>
        <v/>
      </c>
      <c r="Q134" s="699" t="str">
        <f t="array" ref="Q134">iferror(index('Internal Staffing Calculator'!$R$9:$BL$115, match($A134,'Internal Staffing Calculator'!$B$9:$B169,0),match(Q$5,'Internal Staffing Calculator'!$R$7:$BL$7,0)),"")</f>
        <v/>
      </c>
      <c r="R134" s="699" t="str">
        <f t="array" ref="R134">iferror(index('Internal Staffing Calculator'!$R$9:$BL$115, match($A134,'Internal Staffing Calculator'!$B$9:$B169,0),match(R$5,'Internal Staffing Calculator'!$R$7:$BL$7,0)),"")</f>
        <v/>
      </c>
      <c r="S134" s="699" t="str">
        <f t="array" ref="S134">iferror(index('Internal Staffing Calculator'!$R$9:$BL$115, match($A134,'Internal Staffing Calculator'!$B$9:$B169,0),match(S$5,'Internal Staffing Calculator'!$R$7:$BL$7,0)),"")</f>
        <v/>
      </c>
      <c r="T134" s="699" t="str">
        <f t="array" ref="T134">iferror(index('Internal Staffing Calculator'!$R$9:$BL$115, match($A134,'Internal Staffing Calculator'!$B$9:$B169,0),match(T$5,'Internal Staffing Calculator'!$R$7:$BL$7,0)),"")</f>
        <v/>
      </c>
      <c r="U134" s="699" t="str">
        <f t="array" ref="U134">iferror(index('Internal Staffing Calculator'!$R$9:$BL$115, match($A134,'Internal Staffing Calculator'!$B$9:$B169,0),match(U$5,'Internal Staffing Calculator'!$R$7:$BL$7,0)),"")</f>
        <v/>
      </c>
      <c r="V134" s="699" t="str">
        <f t="array" ref="V134">iferror(index('Internal Staffing Calculator'!$R$9:$BL$115, match($A134,'Internal Staffing Calculator'!$B$9:$B169,0),match(V$5,'Internal Staffing Calculator'!$R$7:$BL$7,0)),"")</f>
        <v/>
      </c>
      <c r="W134" s="699" t="str">
        <f t="array" ref="W134">iferror(index('Internal Staffing Calculator'!$R$9:$BL$115, match($A134,'Internal Staffing Calculator'!$B$9:$B169,0),match(W$5,'Internal Staffing Calculator'!$R$7:$BL$7,0)),"")</f>
        <v/>
      </c>
      <c r="X134" s="699" t="str">
        <f t="array" ref="X134">iferror(index('Internal Staffing Calculator'!$R$9:$BL$115, match($A134,'Internal Staffing Calculator'!$B$9:$B169,0),match(X$5,'Internal Staffing Calculator'!$R$7:$BL$7,0)),"")</f>
        <v/>
      </c>
      <c r="Y134" s="699" t="str">
        <f t="array" ref="Y134">iferror(index('Internal Staffing Calculator'!$R$9:$BL$115, match($A134,'Internal Staffing Calculator'!$B$9:$B169,0),match(Y$5,'Internal Staffing Calculator'!$R$7:$BL$7,0)),"")</f>
        <v/>
      </c>
      <c r="Z134" s="699" t="str">
        <f t="array" ref="Z134">iferror(index('Internal Staffing Calculator'!$R$9:$BL$115, match($A134,'Internal Staffing Calculator'!$B$9:$B169,0),match(Z$5,'Internal Staffing Calculator'!$R$7:$BL$7,0)),"")</f>
        <v/>
      </c>
      <c r="AA134" s="699" t="str">
        <f t="array" ref="AA134">iferror(index('Internal Staffing Calculator'!$R$9:$BL$115, match($A134,'Internal Staffing Calculator'!$B$9:$B169,0),match(AA$5,'Internal Staffing Calculator'!$R$7:$BL$7,0)),"")</f>
        <v/>
      </c>
      <c r="AB134" s="699" t="str">
        <f t="array" ref="AB134">iferror(index('Internal Staffing Calculator'!$R$9:$BL$115, match($A134,'Internal Staffing Calculator'!$B$9:$B169,0),match(AB$5,'Internal Staffing Calculator'!$R$7:$BL$7,0)),"")</f>
        <v/>
      </c>
      <c r="AC134" s="699" t="str">
        <f t="array" ref="AC134">iferror(index('Internal Staffing Calculator'!$R$9:$BL$115, match($A134,'Internal Staffing Calculator'!$B$9:$B169,0),match(AC$5,'Internal Staffing Calculator'!$R$7:$BL$7,0)),"")</f>
        <v/>
      </c>
      <c r="AD134" s="699" t="str">
        <f t="array" ref="AD134">iferror(index('Internal Staffing Calculator'!$R$9:$BL$115, match($A134,'Internal Staffing Calculator'!$B$9:$B169,0),match(AD$5,'Internal Staffing Calculator'!$R$7:$BL$7,0)),"")</f>
        <v/>
      </c>
      <c r="AE134" s="699" t="str">
        <f t="array" ref="AE134">iferror(index('Internal Staffing Calculator'!$R$9:$BL$115, match($A134,'Internal Staffing Calculator'!$B$9:$B169,0),match(AE$5,'Internal Staffing Calculator'!$R$7:$BL$7,0)),"")</f>
        <v/>
      </c>
      <c r="AF134" s="699" t="str">
        <f t="array" ref="AF134">iferror(index('Internal Staffing Calculator'!$R$9:$BL$115, match($A134,'Internal Staffing Calculator'!$B$9:$B169,0),match(AF$5,'Internal Staffing Calculator'!$R$7:$BL$7,0)),"")</f>
        <v/>
      </c>
      <c r="AG134" s="699" t="str">
        <f t="array" ref="AG134">iferror(index('Internal Staffing Calculator'!$R$9:$BL$115, match($A134,'Internal Staffing Calculator'!$B$9:$B169,0),match(AG$5,'Internal Staffing Calculator'!$R$7:$BL$7,0)),"")</f>
        <v/>
      </c>
      <c r="AH134" s="699" t="str">
        <f t="array" ref="AH134">iferror(index('Internal Staffing Calculator'!$R$9:$BL$115, match($A134,'Internal Staffing Calculator'!$B$9:$B169,0),match(AH$5,'Internal Staffing Calculator'!$R$7:$BL$7,0)),"")</f>
        <v/>
      </c>
      <c r="AI134" s="699" t="str">
        <f t="array" ref="AI134">iferror(index('Internal Staffing Calculator'!$R$9:$BL$115, match($A134,'Internal Staffing Calculator'!$B$9:$B169,0),match(AI$5,'Internal Staffing Calculator'!$R$7:$BL$7,0)),"")</f>
        <v/>
      </c>
      <c r="AJ134" s="699" t="str">
        <f t="array" ref="AJ134">iferror(index('Internal Staffing Calculator'!$R$9:$BL$115, match($A134,'Internal Staffing Calculator'!$B$9:$B169,0),match(AJ$5,'Internal Staffing Calculator'!$R$7:$BL$7,0)),"")</f>
        <v/>
      </c>
      <c r="AK134" s="699" t="str">
        <f t="array" ref="AK134">iferror(index('Internal Staffing Calculator'!$R$9:$BL$115, match($A134,'Internal Staffing Calculator'!$B$9:$B169,0),match(AK$5,'Internal Staffing Calculator'!$R$7:$BL$7,0)),"")</f>
        <v/>
      </c>
      <c r="AL134" s="699" t="str">
        <f t="array" ref="AL134">iferror(index('Internal Staffing Calculator'!$R$9:$BL$115, match($A134,'Internal Staffing Calculator'!$B$9:$B169,0),match(AL$5,'Internal Staffing Calculator'!$R$7:$BL$7,0)),"")</f>
        <v/>
      </c>
      <c r="AM134" s="699" t="str">
        <f t="array" ref="AM134">iferror(index('Internal Staffing Calculator'!$R$9:$BL$115, match($A134,'Internal Staffing Calculator'!$B$9:$B169,0),match(AM$5,'Internal Staffing Calculator'!$R$7:$BL$7,0)),"")</f>
        <v/>
      </c>
      <c r="AN134" s="699" t="str">
        <f t="array" ref="AN134">iferror(index('Internal Staffing Calculator'!$R$9:$BL$115, match($A134,'Internal Staffing Calculator'!$B$9:$B169,0),match(AN$5,'Internal Staffing Calculator'!$R$7:$BL$7,0)),"")</f>
        <v/>
      </c>
      <c r="AO134" s="699" t="str">
        <f t="array" ref="AO134">iferror(index('Internal Staffing Calculator'!$R$9:$BL$115, match($A134,'Internal Staffing Calculator'!$B$9:$B169,0),match(AO$5,'Internal Staffing Calculator'!$R$7:$BL$7,0)),"")</f>
        <v/>
      </c>
      <c r="AP134" s="699" t="str">
        <f t="array" ref="AP134">iferror(index('Internal Staffing Calculator'!$R$9:$BL$115, match($A134,'Internal Staffing Calculator'!$B$9:$B169,0),match(AP$5,'Internal Staffing Calculator'!$R$7:$BL$7,0)),"")</f>
        <v/>
      </c>
      <c r="AQ134" s="699" t="str">
        <f t="array" ref="AQ134">iferror(index('Internal Staffing Calculator'!$R$9:$BL$115, match($A134,'Internal Staffing Calculator'!$B$9:$B169,0),match(AQ$5,'Internal Staffing Calculator'!$R$7:$BL$7,0)),"")</f>
        <v/>
      </c>
      <c r="AR134" s="699" t="str">
        <f t="array" ref="AR134">iferror(index('Internal Staffing Calculator'!$R$9:$BL$115, match($A134,'Internal Staffing Calculator'!$B$9:$B169,0),match(AR$5,'Internal Staffing Calculator'!$R$7:$BL$7,0)),"")</f>
        <v/>
      </c>
      <c r="AS134" s="699" t="str">
        <f t="array" ref="AS134">iferror(index('Internal Staffing Calculator'!$R$9:$BL$115, match($A134,'Internal Staffing Calculator'!$B$9:$B169,0),match(AS$5,'Internal Staffing Calculator'!$R$7:$BL$7,0)),"")</f>
        <v/>
      </c>
      <c r="AT134" s="699" t="str">
        <f t="array" ref="AT134">iferror(index('Internal Staffing Calculator'!$R$9:$BL$115, match($A134,'Internal Staffing Calculator'!$B$9:$B169,0),match(AT$5,'Internal Staffing Calculator'!$R$7:$BL$7,0)),"")</f>
        <v/>
      </c>
      <c r="AU134" s="699" t="str">
        <f t="array" ref="AU134">iferror(index('Internal Staffing Calculator'!$R$9:$BL$115, match($A134,'Internal Staffing Calculator'!$B$9:$B169,0),match(AU$5,'Internal Staffing Calculator'!$R$7:$BL$7,0)),"")</f>
        <v/>
      </c>
      <c r="AV134" s="699" t="str">
        <f t="array" ref="AV134">iferror(index('Internal Staffing Calculator'!$R$9:$BL$115, match($A134,'Internal Staffing Calculator'!$B$9:$B169,0),match(AV$5,'Internal Staffing Calculator'!$R$7:$BL$7,0)),"")</f>
        <v/>
      </c>
      <c r="AW134" s="699" t="str">
        <f t="array" ref="AW134">iferror(index('Internal Staffing Calculator'!$R$9:$BL$115, match($A134,'Internal Staffing Calculator'!$B$9:$B169,0),match(AW$5,'Internal Staffing Calculator'!$R$7:$BL$7,0)),"")</f>
        <v/>
      </c>
      <c r="AX134" s="699" t="str">
        <f t="array" ref="AX134">iferror(index('Internal Staffing Calculator'!$R$9:$BL$115, match($A134,'Internal Staffing Calculator'!$B$9:$B169,0),match(AX$5,'Internal Staffing Calculator'!$R$7:$BL$7,0)),"")</f>
        <v/>
      </c>
      <c r="AY134" s="699" t="str">
        <f t="array" ref="AY134">iferror(index('Internal Staffing Calculator'!$R$9:$BL$115, match($A134,'Internal Staffing Calculator'!$B$9:$B169,0),match(AY$5,'Internal Staffing Calculator'!$R$7:$BL$7,0)),"")</f>
        <v/>
      </c>
      <c r="AZ134" s="699" t="str">
        <f t="array" ref="AZ134">iferror(index('Internal Staffing Calculator'!$R$9:$BL$115, match($A134,'Internal Staffing Calculator'!$B$9:$B169,0),match(AZ$5,'Internal Staffing Calculator'!$R$7:$BL$7,0)),"")</f>
        <v/>
      </c>
      <c r="BA134" s="699" t="str">
        <f t="array" ref="BA134">iferror(index('Internal Staffing Calculator'!$R$9:$BL$115, match($A134,'Internal Staffing Calculator'!$B$9:$B169,0),match(BA$5,'Internal Staffing Calculator'!$R$7:$BL$7,0)),"")</f>
        <v/>
      </c>
    </row>
    <row r="135">
      <c r="A135" s="818"/>
      <c r="B135" s="812" t="str">
        <f t="array" ref="B135">iferror(index('Internal Staffing Calculator'!P:P,match(A135,'Internal Staffing Calculator'!B:B,0)),"")</f>
        <v/>
      </c>
      <c r="C135" s="813" t="str">
        <f t="array" ref="C135">iferror(index('Internal Staffing Calculator'!BM:BM,match(A135,'Internal Staffing Calculator'!B:B,0)),"")</f>
        <v/>
      </c>
      <c r="D135" s="814" t="str">
        <f t="array" ref="D135">iferror(index('Internal Staffing Calculator'!F:F,match(A135,'Internal Staffing Calculator'!B:B,0)),"")</f>
        <v/>
      </c>
      <c r="E135" s="815">
        <f t="shared" si="4"/>
        <v>0</v>
      </c>
      <c r="F135" s="615"/>
      <c r="G135" s="699" t="str">
        <f t="array" ref="G135">iferror(index('Internal Staffing Calculator'!$R$9:$BL$115, match($A135,'Internal Staffing Calculator'!$B$9:$B169,0),match(G$5,'Internal Staffing Calculator'!$R$7:$BL$7,0)),"")</f>
        <v/>
      </c>
      <c r="H135" s="699" t="str">
        <f t="array" ref="H135">iferror(index('Internal Staffing Calculator'!$R$9:$BL$115, match($A135,'Internal Staffing Calculator'!$B$9:$B169,0),match(H$5,'Internal Staffing Calculator'!$R$7:$BL$7,0)),"")</f>
        <v/>
      </c>
      <c r="I135" s="699" t="str">
        <f t="array" ref="I135">iferror(index('Internal Staffing Calculator'!$R$9:$BL$115, match($A135,'Internal Staffing Calculator'!$B$9:$B169,0),match(I$5,'Internal Staffing Calculator'!$R$7:$BL$7,0)),"")</f>
        <v/>
      </c>
      <c r="J135" s="699" t="str">
        <f t="array" ref="J135">iferror(index('Internal Staffing Calculator'!$R$9:$BL$115, match($A135,'Internal Staffing Calculator'!$B$9:$B169,0),match(J$5,'Internal Staffing Calculator'!$R$7:$BL$7,0)),"")</f>
        <v/>
      </c>
      <c r="K135" s="699" t="str">
        <f t="array" ref="K135">iferror(index('Internal Staffing Calculator'!$R$9:$BL$115, match($A135,'Internal Staffing Calculator'!$B$9:$B169,0),match(K$5,'Internal Staffing Calculator'!$R$7:$BL$7,0)),"")</f>
        <v/>
      </c>
      <c r="L135" s="699" t="str">
        <f t="array" ref="L135">iferror(index('Internal Staffing Calculator'!$R$9:$BL$115, match($A135,'Internal Staffing Calculator'!$B$9:$B169,0),match(L$5,'Internal Staffing Calculator'!$R$7:$BL$7,0)),"")</f>
        <v/>
      </c>
      <c r="M135" s="699" t="str">
        <f t="array" ref="M135">iferror(index('Internal Staffing Calculator'!$R$9:$BL$115, match($A135,'Internal Staffing Calculator'!$B$9:$B169,0),match(M$5,'Internal Staffing Calculator'!$R$7:$BL$7,0)),"")</f>
        <v/>
      </c>
      <c r="N135" s="699" t="str">
        <f t="array" ref="N135">iferror(index('Internal Staffing Calculator'!$R$9:$BL$115, match($A135,'Internal Staffing Calculator'!$B$9:$B169,0),match(N$5,'Internal Staffing Calculator'!$R$7:$BL$7,0)),"")</f>
        <v/>
      </c>
      <c r="O135" s="699" t="str">
        <f t="array" ref="O135">iferror(index('Internal Staffing Calculator'!$R$9:$BL$115, match($A135,'Internal Staffing Calculator'!$B$9:$B169,0),match(O$5,'Internal Staffing Calculator'!$R$7:$BL$7,0)),"")</f>
        <v/>
      </c>
      <c r="P135" s="699" t="str">
        <f t="array" ref="P135">iferror(index('Internal Staffing Calculator'!$R$9:$BL$115, match($A135,'Internal Staffing Calculator'!$B$9:$B169,0),match(P$5,'Internal Staffing Calculator'!$R$7:$BL$7,0)),"")</f>
        <v/>
      </c>
      <c r="Q135" s="699" t="str">
        <f t="array" ref="Q135">iferror(index('Internal Staffing Calculator'!$R$9:$BL$115, match($A135,'Internal Staffing Calculator'!$B$9:$B169,0),match(Q$5,'Internal Staffing Calculator'!$R$7:$BL$7,0)),"")</f>
        <v/>
      </c>
      <c r="R135" s="699" t="str">
        <f t="array" ref="R135">iferror(index('Internal Staffing Calculator'!$R$9:$BL$115, match($A135,'Internal Staffing Calculator'!$B$9:$B169,0),match(R$5,'Internal Staffing Calculator'!$R$7:$BL$7,0)),"")</f>
        <v/>
      </c>
      <c r="S135" s="699" t="str">
        <f t="array" ref="S135">iferror(index('Internal Staffing Calculator'!$R$9:$BL$115, match($A135,'Internal Staffing Calculator'!$B$9:$B169,0),match(S$5,'Internal Staffing Calculator'!$R$7:$BL$7,0)),"")</f>
        <v/>
      </c>
      <c r="T135" s="699" t="str">
        <f t="array" ref="T135">iferror(index('Internal Staffing Calculator'!$R$9:$BL$115, match($A135,'Internal Staffing Calculator'!$B$9:$B169,0),match(T$5,'Internal Staffing Calculator'!$R$7:$BL$7,0)),"")</f>
        <v/>
      </c>
      <c r="U135" s="699" t="str">
        <f t="array" ref="U135">iferror(index('Internal Staffing Calculator'!$R$9:$BL$115, match($A135,'Internal Staffing Calculator'!$B$9:$B169,0),match(U$5,'Internal Staffing Calculator'!$R$7:$BL$7,0)),"")</f>
        <v/>
      </c>
      <c r="V135" s="699" t="str">
        <f t="array" ref="V135">iferror(index('Internal Staffing Calculator'!$R$9:$BL$115, match($A135,'Internal Staffing Calculator'!$B$9:$B169,0),match(V$5,'Internal Staffing Calculator'!$R$7:$BL$7,0)),"")</f>
        <v/>
      </c>
      <c r="W135" s="699" t="str">
        <f t="array" ref="W135">iferror(index('Internal Staffing Calculator'!$R$9:$BL$115, match($A135,'Internal Staffing Calculator'!$B$9:$B169,0),match(W$5,'Internal Staffing Calculator'!$R$7:$BL$7,0)),"")</f>
        <v/>
      </c>
      <c r="X135" s="699" t="str">
        <f t="array" ref="X135">iferror(index('Internal Staffing Calculator'!$R$9:$BL$115, match($A135,'Internal Staffing Calculator'!$B$9:$B169,0),match(X$5,'Internal Staffing Calculator'!$R$7:$BL$7,0)),"")</f>
        <v/>
      </c>
      <c r="Y135" s="699" t="str">
        <f t="array" ref="Y135">iferror(index('Internal Staffing Calculator'!$R$9:$BL$115, match($A135,'Internal Staffing Calculator'!$B$9:$B169,0),match(Y$5,'Internal Staffing Calculator'!$R$7:$BL$7,0)),"")</f>
        <v/>
      </c>
      <c r="Z135" s="699" t="str">
        <f t="array" ref="Z135">iferror(index('Internal Staffing Calculator'!$R$9:$BL$115, match($A135,'Internal Staffing Calculator'!$B$9:$B169,0),match(Z$5,'Internal Staffing Calculator'!$R$7:$BL$7,0)),"")</f>
        <v/>
      </c>
      <c r="AA135" s="699" t="str">
        <f t="array" ref="AA135">iferror(index('Internal Staffing Calculator'!$R$9:$BL$115, match($A135,'Internal Staffing Calculator'!$B$9:$B169,0),match(AA$5,'Internal Staffing Calculator'!$R$7:$BL$7,0)),"")</f>
        <v/>
      </c>
      <c r="AB135" s="699" t="str">
        <f t="array" ref="AB135">iferror(index('Internal Staffing Calculator'!$R$9:$BL$115, match($A135,'Internal Staffing Calculator'!$B$9:$B169,0),match(AB$5,'Internal Staffing Calculator'!$R$7:$BL$7,0)),"")</f>
        <v/>
      </c>
      <c r="AC135" s="699" t="str">
        <f t="array" ref="AC135">iferror(index('Internal Staffing Calculator'!$R$9:$BL$115, match($A135,'Internal Staffing Calculator'!$B$9:$B169,0),match(AC$5,'Internal Staffing Calculator'!$R$7:$BL$7,0)),"")</f>
        <v/>
      </c>
      <c r="AD135" s="699" t="str">
        <f t="array" ref="AD135">iferror(index('Internal Staffing Calculator'!$R$9:$BL$115, match($A135,'Internal Staffing Calculator'!$B$9:$B169,0),match(AD$5,'Internal Staffing Calculator'!$R$7:$BL$7,0)),"")</f>
        <v/>
      </c>
      <c r="AE135" s="699" t="str">
        <f t="array" ref="AE135">iferror(index('Internal Staffing Calculator'!$R$9:$BL$115, match($A135,'Internal Staffing Calculator'!$B$9:$B169,0),match(AE$5,'Internal Staffing Calculator'!$R$7:$BL$7,0)),"")</f>
        <v/>
      </c>
      <c r="AF135" s="699" t="str">
        <f t="array" ref="AF135">iferror(index('Internal Staffing Calculator'!$R$9:$BL$115, match($A135,'Internal Staffing Calculator'!$B$9:$B169,0),match(AF$5,'Internal Staffing Calculator'!$R$7:$BL$7,0)),"")</f>
        <v/>
      </c>
      <c r="AG135" s="699" t="str">
        <f t="array" ref="AG135">iferror(index('Internal Staffing Calculator'!$R$9:$BL$115, match($A135,'Internal Staffing Calculator'!$B$9:$B169,0),match(AG$5,'Internal Staffing Calculator'!$R$7:$BL$7,0)),"")</f>
        <v/>
      </c>
      <c r="AH135" s="699" t="str">
        <f t="array" ref="AH135">iferror(index('Internal Staffing Calculator'!$R$9:$BL$115, match($A135,'Internal Staffing Calculator'!$B$9:$B169,0),match(AH$5,'Internal Staffing Calculator'!$R$7:$BL$7,0)),"")</f>
        <v/>
      </c>
      <c r="AI135" s="699" t="str">
        <f t="array" ref="AI135">iferror(index('Internal Staffing Calculator'!$R$9:$BL$115, match($A135,'Internal Staffing Calculator'!$B$9:$B169,0),match(AI$5,'Internal Staffing Calculator'!$R$7:$BL$7,0)),"")</f>
        <v/>
      </c>
      <c r="AJ135" s="699" t="str">
        <f t="array" ref="AJ135">iferror(index('Internal Staffing Calculator'!$R$9:$BL$115, match($A135,'Internal Staffing Calculator'!$B$9:$B169,0),match(AJ$5,'Internal Staffing Calculator'!$R$7:$BL$7,0)),"")</f>
        <v/>
      </c>
      <c r="AK135" s="699" t="str">
        <f t="array" ref="AK135">iferror(index('Internal Staffing Calculator'!$R$9:$BL$115, match($A135,'Internal Staffing Calculator'!$B$9:$B169,0),match(AK$5,'Internal Staffing Calculator'!$R$7:$BL$7,0)),"")</f>
        <v/>
      </c>
      <c r="AL135" s="699" t="str">
        <f t="array" ref="AL135">iferror(index('Internal Staffing Calculator'!$R$9:$BL$115, match($A135,'Internal Staffing Calculator'!$B$9:$B169,0),match(AL$5,'Internal Staffing Calculator'!$R$7:$BL$7,0)),"")</f>
        <v/>
      </c>
      <c r="AM135" s="699" t="str">
        <f t="array" ref="AM135">iferror(index('Internal Staffing Calculator'!$R$9:$BL$115, match($A135,'Internal Staffing Calculator'!$B$9:$B169,0),match(AM$5,'Internal Staffing Calculator'!$R$7:$BL$7,0)),"")</f>
        <v/>
      </c>
      <c r="AN135" s="699" t="str">
        <f t="array" ref="AN135">iferror(index('Internal Staffing Calculator'!$R$9:$BL$115, match($A135,'Internal Staffing Calculator'!$B$9:$B169,0),match(AN$5,'Internal Staffing Calculator'!$R$7:$BL$7,0)),"")</f>
        <v/>
      </c>
      <c r="AO135" s="699" t="str">
        <f t="array" ref="AO135">iferror(index('Internal Staffing Calculator'!$R$9:$BL$115, match($A135,'Internal Staffing Calculator'!$B$9:$B169,0),match(AO$5,'Internal Staffing Calculator'!$R$7:$BL$7,0)),"")</f>
        <v/>
      </c>
      <c r="AP135" s="699" t="str">
        <f t="array" ref="AP135">iferror(index('Internal Staffing Calculator'!$R$9:$BL$115, match($A135,'Internal Staffing Calculator'!$B$9:$B169,0),match(AP$5,'Internal Staffing Calculator'!$R$7:$BL$7,0)),"")</f>
        <v/>
      </c>
      <c r="AQ135" s="699" t="str">
        <f t="array" ref="AQ135">iferror(index('Internal Staffing Calculator'!$R$9:$BL$115, match($A135,'Internal Staffing Calculator'!$B$9:$B169,0),match(AQ$5,'Internal Staffing Calculator'!$R$7:$BL$7,0)),"")</f>
        <v/>
      </c>
      <c r="AR135" s="699" t="str">
        <f t="array" ref="AR135">iferror(index('Internal Staffing Calculator'!$R$9:$BL$115, match($A135,'Internal Staffing Calculator'!$B$9:$B169,0),match(AR$5,'Internal Staffing Calculator'!$R$7:$BL$7,0)),"")</f>
        <v/>
      </c>
      <c r="AS135" s="699" t="str">
        <f t="array" ref="AS135">iferror(index('Internal Staffing Calculator'!$R$9:$BL$115, match($A135,'Internal Staffing Calculator'!$B$9:$B169,0),match(AS$5,'Internal Staffing Calculator'!$R$7:$BL$7,0)),"")</f>
        <v/>
      </c>
      <c r="AT135" s="699" t="str">
        <f t="array" ref="AT135">iferror(index('Internal Staffing Calculator'!$R$9:$BL$115, match($A135,'Internal Staffing Calculator'!$B$9:$B169,0),match(AT$5,'Internal Staffing Calculator'!$R$7:$BL$7,0)),"")</f>
        <v/>
      </c>
      <c r="AU135" s="699" t="str">
        <f t="array" ref="AU135">iferror(index('Internal Staffing Calculator'!$R$9:$BL$115, match($A135,'Internal Staffing Calculator'!$B$9:$B169,0),match(AU$5,'Internal Staffing Calculator'!$R$7:$BL$7,0)),"")</f>
        <v/>
      </c>
      <c r="AV135" s="699" t="str">
        <f t="array" ref="AV135">iferror(index('Internal Staffing Calculator'!$R$9:$BL$115, match($A135,'Internal Staffing Calculator'!$B$9:$B169,0),match(AV$5,'Internal Staffing Calculator'!$R$7:$BL$7,0)),"")</f>
        <v/>
      </c>
      <c r="AW135" s="699" t="str">
        <f t="array" ref="AW135">iferror(index('Internal Staffing Calculator'!$R$9:$BL$115, match($A135,'Internal Staffing Calculator'!$B$9:$B169,0),match(AW$5,'Internal Staffing Calculator'!$R$7:$BL$7,0)),"")</f>
        <v/>
      </c>
      <c r="AX135" s="699" t="str">
        <f t="array" ref="AX135">iferror(index('Internal Staffing Calculator'!$R$9:$BL$115, match($A135,'Internal Staffing Calculator'!$B$9:$B169,0),match(AX$5,'Internal Staffing Calculator'!$R$7:$BL$7,0)),"")</f>
        <v/>
      </c>
      <c r="AY135" s="699" t="str">
        <f t="array" ref="AY135">iferror(index('Internal Staffing Calculator'!$R$9:$BL$115, match($A135,'Internal Staffing Calculator'!$B$9:$B169,0),match(AY$5,'Internal Staffing Calculator'!$R$7:$BL$7,0)),"")</f>
        <v/>
      </c>
      <c r="AZ135" s="699" t="str">
        <f t="array" ref="AZ135">iferror(index('Internal Staffing Calculator'!$R$9:$BL$115, match($A135,'Internal Staffing Calculator'!$B$9:$B169,0),match(AZ$5,'Internal Staffing Calculator'!$R$7:$BL$7,0)),"")</f>
        <v/>
      </c>
      <c r="BA135" s="699" t="str">
        <f t="array" ref="BA135">iferror(index('Internal Staffing Calculator'!$R$9:$BL$115, match($A135,'Internal Staffing Calculator'!$B$9:$B169,0),match(BA$5,'Internal Staffing Calculator'!$R$7:$BL$7,0)),"")</f>
        <v/>
      </c>
    </row>
    <row r="136">
      <c r="A136" s="818"/>
      <c r="B136" s="812" t="str">
        <f t="array" ref="B136">iferror(index('Internal Staffing Calculator'!P:P,match(A136,'Internal Staffing Calculator'!B:B,0)),"")</f>
        <v/>
      </c>
      <c r="C136" s="813" t="str">
        <f t="array" ref="C136">iferror(index('Internal Staffing Calculator'!BM:BM,match(A136,'Internal Staffing Calculator'!B:B,0)),"")</f>
        <v/>
      </c>
      <c r="D136" s="814" t="str">
        <f t="array" ref="D136">iferror(index('Internal Staffing Calculator'!F:F,match(A136,'Internal Staffing Calculator'!B:B,0)),"")</f>
        <v/>
      </c>
      <c r="E136" s="815">
        <f t="shared" si="4"/>
        <v>0</v>
      </c>
      <c r="F136" s="615"/>
      <c r="G136" s="699" t="str">
        <f t="array" ref="G136">iferror(index('Internal Staffing Calculator'!$R$9:$BL$115, match($A136,'Internal Staffing Calculator'!$B$9:$B169,0),match(G$5,'Internal Staffing Calculator'!$R$7:$BL$7,0)),"")</f>
        <v/>
      </c>
      <c r="H136" s="699" t="str">
        <f t="array" ref="H136">iferror(index('Internal Staffing Calculator'!$R$9:$BL$115, match($A136,'Internal Staffing Calculator'!$B$9:$B169,0),match(H$5,'Internal Staffing Calculator'!$R$7:$BL$7,0)),"")</f>
        <v/>
      </c>
      <c r="I136" s="699" t="str">
        <f t="array" ref="I136">iferror(index('Internal Staffing Calculator'!$R$9:$BL$115, match($A136,'Internal Staffing Calculator'!$B$9:$B169,0),match(I$5,'Internal Staffing Calculator'!$R$7:$BL$7,0)),"")</f>
        <v/>
      </c>
      <c r="J136" s="699" t="str">
        <f t="array" ref="J136">iferror(index('Internal Staffing Calculator'!$R$9:$BL$115, match($A136,'Internal Staffing Calculator'!$B$9:$B169,0),match(J$5,'Internal Staffing Calculator'!$R$7:$BL$7,0)),"")</f>
        <v/>
      </c>
      <c r="K136" s="699" t="str">
        <f t="array" ref="K136">iferror(index('Internal Staffing Calculator'!$R$9:$BL$115, match($A136,'Internal Staffing Calculator'!$B$9:$B169,0),match(K$5,'Internal Staffing Calculator'!$R$7:$BL$7,0)),"")</f>
        <v/>
      </c>
      <c r="L136" s="699" t="str">
        <f t="array" ref="L136">iferror(index('Internal Staffing Calculator'!$R$9:$BL$115, match($A136,'Internal Staffing Calculator'!$B$9:$B169,0),match(L$5,'Internal Staffing Calculator'!$R$7:$BL$7,0)),"")</f>
        <v/>
      </c>
      <c r="M136" s="699" t="str">
        <f t="array" ref="M136">iferror(index('Internal Staffing Calculator'!$R$9:$BL$115, match($A136,'Internal Staffing Calculator'!$B$9:$B169,0),match(M$5,'Internal Staffing Calculator'!$R$7:$BL$7,0)),"")</f>
        <v/>
      </c>
      <c r="N136" s="699" t="str">
        <f t="array" ref="N136">iferror(index('Internal Staffing Calculator'!$R$9:$BL$115, match($A136,'Internal Staffing Calculator'!$B$9:$B169,0),match(N$5,'Internal Staffing Calculator'!$R$7:$BL$7,0)),"")</f>
        <v/>
      </c>
      <c r="O136" s="699" t="str">
        <f t="array" ref="O136">iferror(index('Internal Staffing Calculator'!$R$9:$BL$115, match($A136,'Internal Staffing Calculator'!$B$9:$B169,0),match(O$5,'Internal Staffing Calculator'!$R$7:$BL$7,0)),"")</f>
        <v/>
      </c>
      <c r="P136" s="699" t="str">
        <f t="array" ref="P136">iferror(index('Internal Staffing Calculator'!$R$9:$BL$115, match($A136,'Internal Staffing Calculator'!$B$9:$B169,0),match(P$5,'Internal Staffing Calculator'!$R$7:$BL$7,0)),"")</f>
        <v/>
      </c>
      <c r="Q136" s="699" t="str">
        <f t="array" ref="Q136">iferror(index('Internal Staffing Calculator'!$R$9:$BL$115, match($A136,'Internal Staffing Calculator'!$B$9:$B169,0),match(Q$5,'Internal Staffing Calculator'!$R$7:$BL$7,0)),"")</f>
        <v/>
      </c>
      <c r="R136" s="699" t="str">
        <f t="array" ref="R136">iferror(index('Internal Staffing Calculator'!$R$9:$BL$115, match($A136,'Internal Staffing Calculator'!$B$9:$B169,0),match(R$5,'Internal Staffing Calculator'!$R$7:$BL$7,0)),"")</f>
        <v/>
      </c>
      <c r="S136" s="699" t="str">
        <f t="array" ref="S136">iferror(index('Internal Staffing Calculator'!$R$9:$BL$115, match($A136,'Internal Staffing Calculator'!$B$9:$B169,0),match(S$5,'Internal Staffing Calculator'!$R$7:$BL$7,0)),"")</f>
        <v/>
      </c>
      <c r="T136" s="699" t="str">
        <f t="array" ref="T136">iferror(index('Internal Staffing Calculator'!$R$9:$BL$115, match($A136,'Internal Staffing Calculator'!$B$9:$B169,0),match(T$5,'Internal Staffing Calculator'!$R$7:$BL$7,0)),"")</f>
        <v/>
      </c>
      <c r="U136" s="699" t="str">
        <f t="array" ref="U136">iferror(index('Internal Staffing Calculator'!$R$9:$BL$115, match($A136,'Internal Staffing Calculator'!$B$9:$B169,0),match(U$5,'Internal Staffing Calculator'!$R$7:$BL$7,0)),"")</f>
        <v/>
      </c>
      <c r="V136" s="699" t="str">
        <f t="array" ref="V136">iferror(index('Internal Staffing Calculator'!$R$9:$BL$115, match($A136,'Internal Staffing Calculator'!$B$9:$B169,0),match(V$5,'Internal Staffing Calculator'!$R$7:$BL$7,0)),"")</f>
        <v/>
      </c>
      <c r="W136" s="699" t="str">
        <f t="array" ref="W136">iferror(index('Internal Staffing Calculator'!$R$9:$BL$115, match($A136,'Internal Staffing Calculator'!$B$9:$B169,0),match(W$5,'Internal Staffing Calculator'!$R$7:$BL$7,0)),"")</f>
        <v/>
      </c>
      <c r="X136" s="699" t="str">
        <f t="array" ref="X136">iferror(index('Internal Staffing Calculator'!$R$9:$BL$115, match($A136,'Internal Staffing Calculator'!$B$9:$B169,0),match(X$5,'Internal Staffing Calculator'!$R$7:$BL$7,0)),"")</f>
        <v/>
      </c>
      <c r="Y136" s="699" t="str">
        <f t="array" ref="Y136">iferror(index('Internal Staffing Calculator'!$R$9:$BL$115, match($A136,'Internal Staffing Calculator'!$B$9:$B169,0),match(Y$5,'Internal Staffing Calculator'!$R$7:$BL$7,0)),"")</f>
        <v/>
      </c>
      <c r="Z136" s="699" t="str">
        <f t="array" ref="Z136">iferror(index('Internal Staffing Calculator'!$R$9:$BL$115, match($A136,'Internal Staffing Calculator'!$B$9:$B169,0),match(Z$5,'Internal Staffing Calculator'!$R$7:$BL$7,0)),"")</f>
        <v/>
      </c>
      <c r="AA136" s="699" t="str">
        <f t="array" ref="AA136">iferror(index('Internal Staffing Calculator'!$R$9:$BL$115, match($A136,'Internal Staffing Calculator'!$B$9:$B169,0),match(AA$5,'Internal Staffing Calculator'!$R$7:$BL$7,0)),"")</f>
        <v/>
      </c>
      <c r="AB136" s="699" t="str">
        <f t="array" ref="AB136">iferror(index('Internal Staffing Calculator'!$R$9:$BL$115, match($A136,'Internal Staffing Calculator'!$B$9:$B169,0),match(AB$5,'Internal Staffing Calculator'!$R$7:$BL$7,0)),"")</f>
        <v/>
      </c>
      <c r="AC136" s="699" t="str">
        <f t="array" ref="AC136">iferror(index('Internal Staffing Calculator'!$R$9:$BL$115, match($A136,'Internal Staffing Calculator'!$B$9:$B169,0),match(AC$5,'Internal Staffing Calculator'!$R$7:$BL$7,0)),"")</f>
        <v/>
      </c>
      <c r="AD136" s="699" t="str">
        <f t="array" ref="AD136">iferror(index('Internal Staffing Calculator'!$R$9:$BL$115, match($A136,'Internal Staffing Calculator'!$B$9:$B169,0),match(AD$5,'Internal Staffing Calculator'!$R$7:$BL$7,0)),"")</f>
        <v/>
      </c>
      <c r="AE136" s="699" t="str">
        <f t="array" ref="AE136">iferror(index('Internal Staffing Calculator'!$R$9:$BL$115, match($A136,'Internal Staffing Calculator'!$B$9:$B169,0),match(AE$5,'Internal Staffing Calculator'!$R$7:$BL$7,0)),"")</f>
        <v/>
      </c>
      <c r="AF136" s="699" t="str">
        <f t="array" ref="AF136">iferror(index('Internal Staffing Calculator'!$R$9:$BL$115, match($A136,'Internal Staffing Calculator'!$B$9:$B169,0),match(AF$5,'Internal Staffing Calculator'!$R$7:$BL$7,0)),"")</f>
        <v/>
      </c>
      <c r="AG136" s="699" t="str">
        <f t="array" ref="AG136">iferror(index('Internal Staffing Calculator'!$R$9:$BL$115, match($A136,'Internal Staffing Calculator'!$B$9:$B169,0),match(AG$5,'Internal Staffing Calculator'!$R$7:$BL$7,0)),"")</f>
        <v/>
      </c>
      <c r="AH136" s="699" t="str">
        <f t="array" ref="AH136">iferror(index('Internal Staffing Calculator'!$R$9:$BL$115, match($A136,'Internal Staffing Calculator'!$B$9:$B169,0),match(AH$5,'Internal Staffing Calculator'!$R$7:$BL$7,0)),"")</f>
        <v/>
      </c>
      <c r="AI136" s="699" t="str">
        <f t="array" ref="AI136">iferror(index('Internal Staffing Calculator'!$R$9:$BL$115, match($A136,'Internal Staffing Calculator'!$B$9:$B169,0),match(AI$5,'Internal Staffing Calculator'!$R$7:$BL$7,0)),"")</f>
        <v/>
      </c>
      <c r="AJ136" s="699" t="str">
        <f t="array" ref="AJ136">iferror(index('Internal Staffing Calculator'!$R$9:$BL$115, match($A136,'Internal Staffing Calculator'!$B$9:$B169,0),match(AJ$5,'Internal Staffing Calculator'!$R$7:$BL$7,0)),"")</f>
        <v/>
      </c>
      <c r="AK136" s="699" t="str">
        <f t="array" ref="AK136">iferror(index('Internal Staffing Calculator'!$R$9:$BL$115, match($A136,'Internal Staffing Calculator'!$B$9:$B169,0),match(AK$5,'Internal Staffing Calculator'!$R$7:$BL$7,0)),"")</f>
        <v/>
      </c>
      <c r="AL136" s="699" t="str">
        <f t="array" ref="AL136">iferror(index('Internal Staffing Calculator'!$R$9:$BL$115, match($A136,'Internal Staffing Calculator'!$B$9:$B169,0),match(AL$5,'Internal Staffing Calculator'!$R$7:$BL$7,0)),"")</f>
        <v/>
      </c>
      <c r="AM136" s="699" t="str">
        <f t="array" ref="AM136">iferror(index('Internal Staffing Calculator'!$R$9:$BL$115, match($A136,'Internal Staffing Calculator'!$B$9:$B169,0),match(AM$5,'Internal Staffing Calculator'!$R$7:$BL$7,0)),"")</f>
        <v/>
      </c>
      <c r="AN136" s="699" t="str">
        <f t="array" ref="AN136">iferror(index('Internal Staffing Calculator'!$R$9:$BL$115, match($A136,'Internal Staffing Calculator'!$B$9:$B169,0),match(AN$5,'Internal Staffing Calculator'!$R$7:$BL$7,0)),"")</f>
        <v/>
      </c>
      <c r="AO136" s="699" t="str">
        <f t="array" ref="AO136">iferror(index('Internal Staffing Calculator'!$R$9:$BL$115, match($A136,'Internal Staffing Calculator'!$B$9:$B169,0),match(AO$5,'Internal Staffing Calculator'!$R$7:$BL$7,0)),"")</f>
        <v/>
      </c>
      <c r="AP136" s="699" t="str">
        <f t="array" ref="AP136">iferror(index('Internal Staffing Calculator'!$R$9:$BL$115, match($A136,'Internal Staffing Calculator'!$B$9:$B169,0),match(AP$5,'Internal Staffing Calculator'!$R$7:$BL$7,0)),"")</f>
        <v/>
      </c>
      <c r="AQ136" s="699" t="str">
        <f t="array" ref="AQ136">iferror(index('Internal Staffing Calculator'!$R$9:$BL$115, match($A136,'Internal Staffing Calculator'!$B$9:$B169,0),match(AQ$5,'Internal Staffing Calculator'!$R$7:$BL$7,0)),"")</f>
        <v/>
      </c>
      <c r="AR136" s="699" t="str">
        <f t="array" ref="AR136">iferror(index('Internal Staffing Calculator'!$R$9:$BL$115, match($A136,'Internal Staffing Calculator'!$B$9:$B169,0),match(AR$5,'Internal Staffing Calculator'!$R$7:$BL$7,0)),"")</f>
        <v/>
      </c>
      <c r="AS136" s="699" t="str">
        <f t="array" ref="AS136">iferror(index('Internal Staffing Calculator'!$R$9:$BL$115, match($A136,'Internal Staffing Calculator'!$B$9:$B169,0),match(AS$5,'Internal Staffing Calculator'!$R$7:$BL$7,0)),"")</f>
        <v/>
      </c>
      <c r="AT136" s="699" t="str">
        <f t="array" ref="AT136">iferror(index('Internal Staffing Calculator'!$R$9:$BL$115, match($A136,'Internal Staffing Calculator'!$B$9:$B169,0),match(AT$5,'Internal Staffing Calculator'!$R$7:$BL$7,0)),"")</f>
        <v/>
      </c>
      <c r="AU136" s="699" t="str">
        <f t="array" ref="AU136">iferror(index('Internal Staffing Calculator'!$R$9:$BL$115, match($A136,'Internal Staffing Calculator'!$B$9:$B169,0),match(AU$5,'Internal Staffing Calculator'!$R$7:$BL$7,0)),"")</f>
        <v/>
      </c>
      <c r="AV136" s="699" t="str">
        <f t="array" ref="AV136">iferror(index('Internal Staffing Calculator'!$R$9:$BL$115, match($A136,'Internal Staffing Calculator'!$B$9:$B169,0),match(AV$5,'Internal Staffing Calculator'!$R$7:$BL$7,0)),"")</f>
        <v/>
      </c>
      <c r="AW136" s="699" t="str">
        <f t="array" ref="AW136">iferror(index('Internal Staffing Calculator'!$R$9:$BL$115, match($A136,'Internal Staffing Calculator'!$B$9:$B169,0),match(AW$5,'Internal Staffing Calculator'!$R$7:$BL$7,0)),"")</f>
        <v/>
      </c>
      <c r="AX136" s="699" t="str">
        <f t="array" ref="AX136">iferror(index('Internal Staffing Calculator'!$R$9:$BL$115, match($A136,'Internal Staffing Calculator'!$B$9:$B169,0),match(AX$5,'Internal Staffing Calculator'!$R$7:$BL$7,0)),"")</f>
        <v/>
      </c>
      <c r="AY136" s="699" t="str">
        <f t="array" ref="AY136">iferror(index('Internal Staffing Calculator'!$R$9:$BL$115, match($A136,'Internal Staffing Calculator'!$B$9:$B169,0),match(AY$5,'Internal Staffing Calculator'!$R$7:$BL$7,0)),"")</f>
        <v/>
      </c>
      <c r="AZ136" s="699" t="str">
        <f t="array" ref="AZ136">iferror(index('Internal Staffing Calculator'!$R$9:$BL$115, match($A136,'Internal Staffing Calculator'!$B$9:$B169,0),match(AZ$5,'Internal Staffing Calculator'!$R$7:$BL$7,0)),"")</f>
        <v/>
      </c>
      <c r="BA136" s="699" t="str">
        <f t="array" ref="BA136">iferror(index('Internal Staffing Calculator'!$R$9:$BL$115, match($A136,'Internal Staffing Calculator'!$B$9:$B169,0),match(BA$5,'Internal Staffing Calculator'!$R$7:$BL$7,0)),"")</f>
        <v/>
      </c>
    </row>
    <row r="137">
      <c r="A137" s="818"/>
      <c r="B137" s="812" t="str">
        <f t="array" ref="B137">iferror(index('Internal Staffing Calculator'!P:P,match(A137,'Internal Staffing Calculator'!B:B,0)),"")</f>
        <v/>
      </c>
      <c r="C137" s="813" t="str">
        <f t="array" ref="C137">iferror(index('Internal Staffing Calculator'!BM:BM,match(A137,'Internal Staffing Calculator'!B:B,0)),"")</f>
        <v/>
      </c>
      <c r="D137" s="814" t="str">
        <f t="array" ref="D137">iferror(index('Internal Staffing Calculator'!F:F,match(A137,'Internal Staffing Calculator'!B:B,0)),"")</f>
        <v/>
      </c>
      <c r="E137" s="815">
        <f t="shared" si="4"/>
        <v>0</v>
      </c>
      <c r="F137" s="615"/>
      <c r="G137" s="699" t="str">
        <f t="array" ref="G137">iferror(index('Internal Staffing Calculator'!$R$9:$BL$115, match($A137,'Internal Staffing Calculator'!$B$9:$B169,0),match(G$5,'Internal Staffing Calculator'!$R$7:$BL$7,0)),"")</f>
        <v/>
      </c>
      <c r="H137" s="699" t="str">
        <f t="array" ref="H137">iferror(index('Internal Staffing Calculator'!$R$9:$BL$115, match($A137,'Internal Staffing Calculator'!$B$9:$B169,0),match(H$5,'Internal Staffing Calculator'!$R$7:$BL$7,0)),"")</f>
        <v/>
      </c>
      <c r="I137" s="699" t="str">
        <f t="array" ref="I137">iferror(index('Internal Staffing Calculator'!$R$9:$BL$115, match($A137,'Internal Staffing Calculator'!$B$9:$B169,0),match(I$5,'Internal Staffing Calculator'!$R$7:$BL$7,0)),"")</f>
        <v/>
      </c>
      <c r="J137" s="699" t="str">
        <f t="array" ref="J137">iferror(index('Internal Staffing Calculator'!$R$9:$BL$115, match($A137,'Internal Staffing Calculator'!$B$9:$B169,0),match(J$5,'Internal Staffing Calculator'!$R$7:$BL$7,0)),"")</f>
        <v/>
      </c>
      <c r="K137" s="699" t="str">
        <f t="array" ref="K137">iferror(index('Internal Staffing Calculator'!$R$9:$BL$115, match($A137,'Internal Staffing Calculator'!$B$9:$B169,0),match(K$5,'Internal Staffing Calculator'!$R$7:$BL$7,0)),"")</f>
        <v/>
      </c>
      <c r="L137" s="699" t="str">
        <f t="array" ref="L137">iferror(index('Internal Staffing Calculator'!$R$9:$BL$115, match($A137,'Internal Staffing Calculator'!$B$9:$B169,0),match(L$5,'Internal Staffing Calculator'!$R$7:$BL$7,0)),"")</f>
        <v/>
      </c>
      <c r="M137" s="699" t="str">
        <f t="array" ref="M137">iferror(index('Internal Staffing Calculator'!$R$9:$BL$115, match($A137,'Internal Staffing Calculator'!$B$9:$B169,0),match(M$5,'Internal Staffing Calculator'!$R$7:$BL$7,0)),"")</f>
        <v/>
      </c>
      <c r="N137" s="699" t="str">
        <f t="array" ref="N137">iferror(index('Internal Staffing Calculator'!$R$9:$BL$115, match($A137,'Internal Staffing Calculator'!$B$9:$B169,0),match(N$5,'Internal Staffing Calculator'!$R$7:$BL$7,0)),"")</f>
        <v/>
      </c>
      <c r="O137" s="699" t="str">
        <f t="array" ref="O137">iferror(index('Internal Staffing Calculator'!$R$9:$BL$115, match($A137,'Internal Staffing Calculator'!$B$9:$B169,0),match(O$5,'Internal Staffing Calculator'!$R$7:$BL$7,0)),"")</f>
        <v/>
      </c>
      <c r="P137" s="699" t="str">
        <f t="array" ref="P137">iferror(index('Internal Staffing Calculator'!$R$9:$BL$115, match($A137,'Internal Staffing Calculator'!$B$9:$B169,0),match(P$5,'Internal Staffing Calculator'!$R$7:$BL$7,0)),"")</f>
        <v/>
      </c>
      <c r="Q137" s="699" t="str">
        <f t="array" ref="Q137">iferror(index('Internal Staffing Calculator'!$R$9:$BL$115, match($A137,'Internal Staffing Calculator'!$B$9:$B169,0),match(Q$5,'Internal Staffing Calculator'!$R$7:$BL$7,0)),"")</f>
        <v/>
      </c>
      <c r="R137" s="699" t="str">
        <f t="array" ref="R137">iferror(index('Internal Staffing Calculator'!$R$9:$BL$115, match($A137,'Internal Staffing Calculator'!$B$9:$B169,0),match(R$5,'Internal Staffing Calculator'!$R$7:$BL$7,0)),"")</f>
        <v/>
      </c>
      <c r="S137" s="699" t="str">
        <f t="array" ref="S137">iferror(index('Internal Staffing Calculator'!$R$9:$BL$115, match($A137,'Internal Staffing Calculator'!$B$9:$B169,0),match(S$5,'Internal Staffing Calculator'!$R$7:$BL$7,0)),"")</f>
        <v/>
      </c>
      <c r="T137" s="699" t="str">
        <f t="array" ref="T137">iferror(index('Internal Staffing Calculator'!$R$9:$BL$115, match($A137,'Internal Staffing Calculator'!$B$9:$B169,0),match(T$5,'Internal Staffing Calculator'!$R$7:$BL$7,0)),"")</f>
        <v/>
      </c>
      <c r="U137" s="699" t="str">
        <f t="array" ref="U137">iferror(index('Internal Staffing Calculator'!$R$9:$BL$115, match($A137,'Internal Staffing Calculator'!$B$9:$B169,0),match(U$5,'Internal Staffing Calculator'!$R$7:$BL$7,0)),"")</f>
        <v/>
      </c>
      <c r="V137" s="699" t="str">
        <f t="array" ref="V137">iferror(index('Internal Staffing Calculator'!$R$9:$BL$115, match($A137,'Internal Staffing Calculator'!$B$9:$B169,0),match(V$5,'Internal Staffing Calculator'!$R$7:$BL$7,0)),"")</f>
        <v/>
      </c>
      <c r="W137" s="699" t="str">
        <f t="array" ref="W137">iferror(index('Internal Staffing Calculator'!$R$9:$BL$115, match($A137,'Internal Staffing Calculator'!$B$9:$B169,0),match(W$5,'Internal Staffing Calculator'!$R$7:$BL$7,0)),"")</f>
        <v/>
      </c>
      <c r="X137" s="699" t="str">
        <f t="array" ref="X137">iferror(index('Internal Staffing Calculator'!$R$9:$BL$115, match($A137,'Internal Staffing Calculator'!$B$9:$B169,0),match(X$5,'Internal Staffing Calculator'!$R$7:$BL$7,0)),"")</f>
        <v/>
      </c>
      <c r="Y137" s="699" t="str">
        <f t="array" ref="Y137">iferror(index('Internal Staffing Calculator'!$R$9:$BL$115, match($A137,'Internal Staffing Calculator'!$B$9:$B169,0),match(Y$5,'Internal Staffing Calculator'!$R$7:$BL$7,0)),"")</f>
        <v/>
      </c>
      <c r="Z137" s="699" t="str">
        <f t="array" ref="Z137">iferror(index('Internal Staffing Calculator'!$R$9:$BL$115, match($A137,'Internal Staffing Calculator'!$B$9:$B169,0),match(Z$5,'Internal Staffing Calculator'!$R$7:$BL$7,0)),"")</f>
        <v/>
      </c>
      <c r="AA137" s="699" t="str">
        <f t="array" ref="AA137">iferror(index('Internal Staffing Calculator'!$R$9:$BL$115, match($A137,'Internal Staffing Calculator'!$B$9:$B169,0),match(AA$5,'Internal Staffing Calculator'!$R$7:$BL$7,0)),"")</f>
        <v/>
      </c>
      <c r="AB137" s="699" t="str">
        <f t="array" ref="AB137">iferror(index('Internal Staffing Calculator'!$R$9:$BL$115, match($A137,'Internal Staffing Calculator'!$B$9:$B169,0),match(AB$5,'Internal Staffing Calculator'!$R$7:$BL$7,0)),"")</f>
        <v/>
      </c>
      <c r="AC137" s="699" t="str">
        <f t="array" ref="AC137">iferror(index('Internal Staffing Calculator'!$R$9:$BL$115, match($A137,'Internal Staffing Calculator'!$B$9:$B169,0),match(AC$5,'Internal Staffing Calculator'!$R$7:$BL$7,0)),"")</f>
        <v/>
      </c>
      <c r="AD137" s="699" t="str">
        <f t="array" ref="AD137">iferror(index('Internal Staffing Calculator'!$R$9:$BL$115, match($A137,'Internal Staffing Calculator'!$B$9:$B169,0),match(AD$5,'Internal Staffing Calculator'!$R$7:$BL$7,0)),"")</f>
        <v/>
      </c>
      <c r="AE137" s="699" t="str">
        <f t="array" ref="AE137">iferror(index('Internal Staffing Calculator'!$R$9:$BL$115, match($A137,'Internal Staffing Calculator'!$B$9:$B169,0),match(AE$5,'Internal Staffing Calculator'!$R$7:$BL$7,0)),"")</f>
        <v/>
      </c>
      <c r="AF137" s="699" t="str">
        <f t="array" ref="AF137">iferror(index('Internal Staffing Calculator'!$R$9:$BL$115, match($A137,'Internal Staffing Calculator'!$B$9:$B169,0),match(AF$5,'Internal Staffing Calculator'!$R$7:$BL$7,0)),"")</f>
        <v/>
      </c>
      <c r="AG137" s="699" t="str">
        <f t="array" ref="AG137">iferror(index('Internal Staffing Calculator'!$R$9:$BL$115, match($A137,'Internal Staffing Calculator'!$B$9:$B169,0),match(AG$5,'Internal Staffing Calculator'!$R$7:$BL$7,0)),"")</f>
        <v/>
      </c>
      <c r="AH137" s="699" t="str">
        <f t="array" ref="AH137">iferror(index('Internal Staffing Calculator'!$R$9:$BL$115, match($A137,'Internal Staffing Calculator'!$B$9:$B169,0),match(AH$5,'Internal Staffing Calculator'!$R$7:$BL$7,0)),"")</f>
        <v/>
      </c>
      <c r="AI137" s="699" t="str">
        <f t="array" ref="AI137">iferror(index('Internal Staffing Calculator'!$R$9:$BL$115, match($A137,'Internal Staffing Calculator'!$B$9:$B169,0),match(AI$5,'Internal Staffing Calculator'!$R$7:$BL$7,0)),"")</f>
        <v/>
      </c>
      <c r="AJ137" s="699" t="str">
        <f t="array" ref="AJ137">iferror(index('Internal Staffing Calculator'!$R$9:$BL$115, match($A137,'Internal Staffing Calculator'!$B$9:$B169,0),match(AJ$5,'Internal Staffing Calculator'!$R$7:$BL$7,0)),"")</f>
        <v/>
      </c>
      <c r="AK137" s="699" t="str">
        <f t="array" ref="AK137">iferror(index('Internal Staffing Calculator'!$R$9:$BL$115, match($A137,'Internal Staffing Calculator'!$B$9:$B169,0),match(AK$5,'Internal Staffing Calculator'!$R$7:$BL$7,0)),"")</f>
        <v/>
      </c>
      <c r="AL137" s="699" t="str">
        <f t="array" ref="AL137">iferror(index('Internal Staffing Calculator'!$R$9:$BL$115, match($A137,'Internal Staffing Calculator'!$B$9:$B169,0),match(AL$5,'Internal Staffing Calculator'!$R$7:$BL$7,0)),"")</f>
        <v/>
      </c>
      <c r="AM137" s="699" t="str">
        <f t="array" ref="AM137">iferror(index('Internal Staffing Calculator'!$R$9:$BL$115, match($A137,'Internal Staffing Calculator'!$B$9:$B169,0),match(AM$5,'Internal Staffing Calculator'!$R$7:$BL$7,0)),"")</f>
        <v/>
      </c>
      <c r="AN137" s="699" t="str">
        <f t="array" ref="AN137">iferror(index('Internal Staffing Calculator'!$R$9:$BL$115, match($A137,'Internal Staffing Calculator'!$B$9:$B169,0),match(AN$5,'Internal Staffing Calculator'!$R$7:$BL$7,0)),"")</f>
        <v/>
      </c>
      <c r="AO137" s="699" t="str">
        <f t="array" ref="AO137">iferror(index('Internal Staffing Calculator'!$R$9:$BL$115, match($A137,'Internal Staffing Calculator'!$B$9:$B169,0),match(AO$5,'Internal Staffing Calculator'!$R$7:$BL$7,0)),"")</f>
        <v/>
      </c>
      <c r="AP137" s="699" t="str">
        <f t="array" ref="AP137">iferror(index('Internal Staffing Calculator'!$R$9:$BL$115, match($A137,'Internal Staffing Calculator'!$B$9:$B169,0),match(AP$5,'Internal Staffing Calculator'!$R$7:$BL$7,0)),"")</f>
        <v/>
      </c>
      <c r="AQ137" s="699" t="str">
        <f t="array" ref="AQ137">iferror(index('Internal Staffing Calculator'!$R$9:$BL$115, match($A137,'Internal Staffing Calculator'!$B$9:$B169,0),match(AQ$5,'Internal Staffing Calculator'!$R$7:$BL$7,0)),"")</f>
        <v/>
      </c>
      <c r="AR137" s="699" t="str">
        <f t="array" ref="AR137">iferror(index('Internal Staffing Calculator'!$R$9:$BL$115, match($A137,'Internal Staffing Calculator'!$B$9:$B169,0),match(AR$5,'Internal Staffing Calculator'!$R$7:$BL$7,0)),"")</f>
        <v/>
      </c>
      <c r="AS137" s="699" t="str">
        <f t="array" ref="AS137">iferror(index('Internal Staffing Calculator'!$R$9:$BL$115, match($A137,'Internal Staffing Calculator'!$B$9:$B169,0),match(AS$5,'Internal Staffing Calculator'!$R$7:$BL$7,0)),"")</f>
        <v/>
      </c>
      <c r="AT137" s="699" t="str">
        <f t="array" ref="AT137">iferror(index('Internal Staffing Calculator'!$R$9:$BL$115, match($A137,'Internal Staffing Calculator'!$B$9:$B169,0),match(AT$5,'Internal Staffing Calculator'!$R$7:$BL$7,0)),"")</f>
        <v/>
      </c>
      <c r="AU137" s="699" t="str">
        <f t="array" ref="AU137">iferror(index('Internal Staffing Calculator'!$R$9:$BL$115, match($A137,'Internal Staffing Calculator'!$B$9:$B169,0),match(AU$5,'Internal Staffing Calculator'!$R$7:$BL$7,0)),"")</f>
        <v/>
      </c>
      <c r="AV137" s="699" t="str">
        <f t="array" ref="AV137">iferror(index('Internal Staffing Calculator'!$R$9:$BL$115, match($A137,'Internal Staffing Calculator'!$B$9:$B169,0),match(AV$5,'Internal Staffing Calculator'!$R$7:$BL$7,0)),"")</f>
        <v/>
      </c>
      <c r="AW137" s="699" t="str">
        <f t="array" ref="AW137">iferror(index('Internal Staffing Calculator'!$R$9:$BL$115, match($A137,'Internal Staffing Calculator'!$B$9:$B169,0),match(AW$5,'Internal Staffing Calculator'!$R$7:$BL$7,0)),"")</f>
        <v/>
      </c>
      <c r="AX137" s="699" t="str">
        <f t="array" ref="AX137">iferror(index('Internal Staffing Calculator'!$R$9:$BL$115, match($A137,'Internal Staffing Calculator'!$B$9:$B169,0),match(AX$5,'Internal Staffing Calculator'!$R$7:$BL$7,0)),"")</f>
        <v/>
      </c>
      <c r="AY137" s="699" t="str">
        <f t="array" ref="AY137">iferror(index('Internal Staffing Calculator'!$R$9:$BL$115, match($A137,'Internal Staffing Calculator'!$B$9:$B169,0),match(AY$5,'Internal Staffing Calculator'!$R$7:$BL$7,0)),"")</f>
        <v/>
      </c>
      <c r="AZ137" s="699" t="str">
        <f t="array" ref="AZ137">iferror(index('Internal Staffing Calculator'!$R$9:$BL$115, match($A137,'Internal Staffing Calculator'!$B$9:$B169,0),match(AZ$5,'Internal Staffing Calculator'!$R$7:$BL$7,0)),"")</f>
        <v/>
      </c>
      <c r="BA137" s="699" t="str">
        <f t="array" ref="BA137">iferror(index('Internal Staffing Calculator'!$R$9:$BL$115, match($A137,'Internal Staffing Calculator'!$B$9:$B169,0),match(BA$5,'Internal Staffing Calculator'!$R$7:$BL$7,0)),"")</f>
        <v/>
      </c>
    </row>
    <row r="138">
      <c r="A138" s="818"/>
      <c r="B138" s="812" t="str">
        <f t="array" ref="B138">iferror(index('Internal Staffing Calculator'!P:P,match(A138,'Internal Staffing Calculator'!B:B,0)),"")</f>
        <v/>
      </c>
      <c r="C138" s="813" t="str">
        <f t="array" ref="C138">iferror(index('Internal Staffing Calculator'!BM:BM,match(A138,'Internal Staffing Calculator'!B:B,0)),"")</f>
        <v/>
      </c>
      <c r="D138" s="814" t="str">
        <f t="array" ref="D138">iferror(index('Internal Staffing Calculator'!F:F,match(A138,'Internal Staffing Calculator'!B:B,0)),"")</f>
        <v/>
      </c>
      <c r="E138" s="815">
        <f t="shared" si="4"/>
        <v>0</v>
      </c>
      <c r="F138" s="615"/>
      <c r="G138" s="699" t="str">
        <f t="array" ref="G138">iferror(index('Internal Staffing Calculator'!$R$9:$BL$115, match($A138,'Internal Staffing Calculator'!$B$9:$B169,0),match(G$5,'Internal Staffing Calculator'!$R$7:$BL$7,0)),"")</f>
        <v/>
      </c>
      <c r="H138" s="699" t="str">
        <f t="array" ref="H138">iferror(index('Internal Staffing Calculator'!$R$9:$BL$115, match($A138,'Internal Staffing Calculator'!$B$9:$B169,0),match(H$5,'Internal Staffing Calculator'!$R$7:$BL$7,0)),"")</f>
        <v/>
      </c>
      <c r="I138" s="699" t="str">
        <f t="array" ref="I138">iferror(index('Internal Staffing Calculator'!$R$9:$BL$115, match($A138,'Internal Staffing Calculator'!$B$9:$B169,0),match(I$5,'Internal Staffing Calculator'!$R$7:$BL$7,0)),"")</f>
        <v/>
      </c>
      <c r="J138" s="699" t="str">
        <f t="array" ref="J138">iferror(index('Internal Staffing Calculator'!$R$9:$BL$115, match($A138,'Internal Staffing Calculator'!$B$9:$B169,0),match(J$5,'Internal Staffing Calculator'!$R$7:$BL$7,0)),"")</f>
        <v/>
      </c>
      <c r="K138" s="699" t="str">
        <f t="array" ref="K138">iferror(index('Internal Staffing Calculator'!$R$9:$BL$115, match($A138,'Internal Staffing Calculator'!$B$9:$B169,0),match(K$5,'Internal Staffing Calculator'!$R$7:$BL$7,0)),"")</f>
        <v/>
      </c>
      <c r="L138" s="699" t="str">
        <f t="array" ref="L138">iferror(index('Internal Staffing Calculator'!$R$9:$BL$115, match($A138,'Internal Staffing Calculator'!$B$9:$B169,0),match(L$5,'Internal Staffing Calculator'!$R$7:$BL$7,0)),"")</f>
        <v/>
      </c>
      <c r="M138" s="699" t="str">
        <f t="array" ref="M138">iferror(index('Internal Staffing Calculator'!$R$9:$BL$115, match($A138,'Internal Staffing Calculator'!$B$9:$B169,0),match(M$5,'Internal Staffing Calculator'!$R$7:$BL$7,0)),"")</f>
        <v/>
      </c>
      <c r="N138" s="699" t="str">
        <f t="array" ref="N138">iferror(index('Internal Staffing Calculator'!$R$9:$BL$115, match($A138,'Internal Staffing Calculator'!$B$9:$B169,0),match(N$5,'Internal Staffing Calculator'!$R$7:$BL$7,0)),"")</f>
        <v/>
      </c>
      <c r="O138" s="699" t="str">
        <f t="array" ref="O138">iferror(index('Internal Staffing Calculator'!$R$9:$BL$115, match($A138,'Internal Staffing Calculator'!$B$9:$B169,0),match(O$5,'Internal Staffing Calculator'!$R$7:$BL$7,0)),"")</f>
        <v/>
      </c>
      <c r="P138" s="699" t="str">
        <f t="array" ref="P138">iferror(index('Internal Staffing Calculator'!$R$9:$BL$115, match($A138,'Internal Staffing Calculator'!$B$9:$B169,0),match(P$5,'Internal Staffing Calculator'!$R$7:$BL$7,0)),"")</f>
        <v/>
      </c>
      <c r="Q138" s="699" t="str">
        <f t="array" ref="Q138">iferror(index('Internal Staffing Calculator'!$R$9:$BL$115, match($A138,'Internal Staffing Calculator'!$B$9:$B169,0),match(Q$5,'Internal Staffing Calculator'!$R$7:$BL$7,0)),"")</f>
        <v/>
      </c>
      <c r="R138" s="699" t="str">
        <f t="array" ref="R138">iferror(index('Internal Staffing Calculator'!$R$9:$BL$115, match($A138,'Internal Staffing Calculator'!$B$9:$B169,0),match(R$5,'Internal Staffing Calculator'!$R$7:$BL$7,0)),"")</f>
        <v/>
      </c>
      <c r="S138" s="699" t="str">
        <f t="array" ref="S138">iferror(index('Internal Staffing Calculator'!$R$9:$BL$115, match($A138,'Internal Staffing Calculator'!$B$9:$B169,0),match(S$5,'Internal Staffing Calculator'!$R$7:$BL$7,0)),"")</f>
        <v/>
      </c>
      <c r="T138" s="699" t="str">
        <f t="array" ref="T138">iferror(index('Internal Staffing Calculator'!$R$9:$BL$115, match($A138,'Internal Staffing Calculator'!$B$9:$B169,0),match(T$5,'Internal Staffing Calculator'!$R$7:$BL$7,0)),"")</f>
        <v/>
      </c>
      <c r="U138" s="699" t="str">
        <f t="array" ref="U138">iferror(index('Internal Staffing Calculator'!$R$9:$BL$115, match($A138,'Internal Staffing Calculator'!$B$9:$B169,0),match(U$5,'Internal Staffing Calculator'!$R$7:$BL$7,0)),"")</f>
        <v/>
      </c>
      <c r="V138" s="699" t="str">
        <f t="array" ref="V138">iferror(index('Internal Staffing Calculator'!$R$9:$BL$115, match($A138,'Internal Staffing Calculator'!$B$9:$B169,0),match(V$5,'Internal Staffing Calculator'!$R$7:$BL$7,0)),"")</f>
        <v/>
      </c>
      <c r="W138" s="699" t="str">
        <f t="array" ref="W138">iferror(index('Internal Staffing Calculator'!$R$9:$BL$115, match($A138,'Internal Staffing Calculator'!$B$9:$B169,0),match(W$5,'Internal Staffing Calculator'!$R$7:$BL$7,0)),"")</f>
        <v/>
      </c>
      <c r="X138" s="699" t="str">
        <f t="array" ref="X138">iferror(index('Internal Staffing Calculator'!$R$9:$BL$115, match($A138,'Internal Staffing Calculator'!$B$9:$B169,0),match(X$5,'Internal Staffing Calculator'!$R$7:$BL$7,0)),"")</f>
        <v/>
      </c>
      <c r="Y138" s="699" t="str">
        <f t="array" ref="Y138">iferror(index('Internal Staffing Calculator'!$R$9:$BL$115, match($A138,'Internal Staffing Calculator'!$B$9:$B169,0),match(Y$5,'Internal Staffing Calculator'!$R$7:$BL$7,0)),"")</f>
        <v/>
      </c>
      <c r="Z138" s="699" t="str">
        <f t="array" ref="Z138">iferror(index('Internal Staffing Calculator'!$R$9:$BL$115, match($A138,'Internal Staffing Calculator'!$B$9:$B169,0),match(Z$5,'Internal Staffing Calculator'!$R$7:$BL$7,0)),"")</f>
        <v/>
      </c>
      <c r="AA138" s="699" t="str">
        <f t="array" ref="AA138">iferror(index('Internal Staffing Calculator'!$R$9:$BL$115, match($A138,'Internal Staffing Calculator'!$B$9:$B169,0),match(AA$5,'Internal Staffing Calculator'!$R$7:$BL$7,0)),"")</f>
        <v/>
      </c>
      <c r="AB138" s="699" t="str">
        <f t="array" ref="AB138">iferror(index('Internal Staffing Calculator'!$R$9:$BL$115, match($A138,'Internal Staffing Calculator'!$B$9:$B169,0),match(AB$5,'Internal Staffing Calculator'!$R$7:$BL$7,0)),"")</f>
        <v/>
      </c>
      <c r="AC138" s="699" t="str">
        <f t="array" ref="AC138">iferror(index('Internal Staffing Calculator'!$R$9:$BL$115, match($A138,'Internal Staffing Calculator'!$B$9:$B169,0),match(AC$5,'Internal Staffing Calculator'!$R$7:$BL$7,0)),"")</f>
        <v/>
      </c>
      <c r="AD138" s="699" t="str">
        <f t="array" ref="AD138">iferror(index('Internal Staffing Calculator'!$R$9:$BL$115, match($A138,'Internal Staffing Calculator'!$B$9:$B169,0),match(AD$5,'Internal Staffing Calculator'!$R$7:$BL$7,0)),"")</f>
        <v/>
      </c>
      <c r="AE138" s="699" t="str">
        <f t="array" ref="AE138">iferror(index('Internal Staffing Calculator'!$R$9:$BL$115, match($A138,'Internal Staffing Calculator'!$B$9:$B169,0),match(AE$5,'Internal Staffing Calculator'!$R$7:$BL$7,0)),"")</f>
        <v/>
      </c>
      <c r="AF138" s="699" t="str">
        <f t="array" ref="AF138">iferror(index('Internal Staffing Calculator'!$R$9:$BL$115, match($A138,'Internal Staffing Calculator'!$B$9:$B169,0),match(AF$5,'Internal Staffing Calculator'!$R$7:$BL$7,0)),"")</f>
        <v/>
      </c>
      <c r="AG138" s="699" t="str">
        <f t="array" ref="AG138">iferror(index('Internal Staffing Calculator'!$R$9:$BL$115, match($A138,'Internal Staffing Calculator'!$B$9:$B169,0),match(AG$5,'Internal Staffing Calculator'!$R$7:$BL$7,0)),"")</f>
        <v/>
      </c>
      <c r="AH138" s="699" t="str">
        <f t="array" ref="AH138">iferror(index('Internal Staffing Calculator'!$R$9:$BL$115, match($A138,'Internal Staffing Calculator'!$B$9:$B169,0),match(AH$5,'Internal Staffing Calculator'!$R$7:$BL$7,0)),"")</f>
        <v/>
      </c>
      <c r="AI138" s="699" t="str">
        <f t="array" ref="AI138">iferror(index('Internal Staffing Calculator'!$R$9:$BL$115, match($A138,'Internal Staffing Calculator'!$B$9:$B169,0),match(AI$5,'Internal Staffing Calculator'!$R$7:$BL$7,0)),"")</f>
        <v/>
      </c>
      <c r="AJ138" s="699" t="str">
        <f t="array" ref="AJ138">iferror(index('Internal Staffing Calculator'!$R$9:$BL$115, match($A138,'Internal Staffing Calculator'!$B$9:$B169,0),match(AJ$5,'Internal Staffing Calculator'!$R$7:$BL$7,0)),"")</f>
        <v/>
      </c>
      <c r="AK138" s="699" t="str">
        <f t="array" ref="AK138">iferror(index('Internal Staffing Calculator'!$R$9:$BL$115, match($A138,'Internal Staffing Calculator'!$B$9:$B169,0),match(AK$5,'Internal Staffing Calculator'!$R$7:$BL$7,0)),"")</f>
        <v/>
      </c>
      <c r="AL138" s="699" t="str">
        <f t="array" ref="AL138">iferror(index('Internal Staffing Calculator'!$R$9:$BL$115, match($A138,'Internal Staffing Calculator'!$B$9:$B169,0),match(AL$5,'Internal Staffing Calculator'!$R$7:$BL$7,0)),"")</f>
        <v/>
      </c>
      <c r="AM138" s="699" t="str">
        <f t="array" ref="AM138">iferror(index('Internal Staffing Calculator'!$R$9:$BL$115, match($A138,'Internal Staffing Calculator'!$B$9:$B169,0),match(AM$5,'Internal Staffing Calculator'!$R$7:$BL$7,0)),"")</f>
        <v/>
      </c>
      <c r="AN138" s="699" t="str">
        <f t="array" ref="AN138">iferror(index('Internal Staffing Calculator'!$R$9:$BL$115, match($A138,'Internal Staffing Calculator'!$B$9:$B169,0),match(AN$5,'Internal Staffing Calculator'!$R$7:$BL$7,0)),"")</f>
        <v/>
      </c>
      <c r="AO138" s="699" t="str">
        <f t="array" ref="AO138">iferror(index('Internal Staffing Calculator'!$R$9:$BL$115, match($A138,'Internal Staffing Calculator'!$B$9:$B169,0),match(AO$5,'Internal Staffing Calculator'!$R$7:$BL$7,0)),"")</f>
        <v/>
      </c>
      <c r="AP138" s="699" t="str">
        <f t="array" ref="AP138">iferror(index('Internal Staffing Calculator'!$R$9:$BL$115, match($A138,'Internal Staffing Calculator'!$B$9:$B169,0),match(AP$5,'Internal Staffing Calculator'!$R$7:$BL$7,0)),"")</f>
        <v/>
      </c>
      <c r="AQ138" s="699" t="str">
        <f t="array" ref="AQ138">iferror(index('Internal Staffing Calculator'!$R$9:$BL$115, match($A138,'Internal Staffing Calculator'!$B$9:$B169,0),match(AQ$5,'Internal Staffing Calculator'!$R$7:$BL$7,0)),"")</f>
        <v/>
      </c>
      <c r="AR138" s="699" t="str">
        <f t="array" ref="AR138">iferror(index('Internal Staffing Calculator'!$R$9:$BL$115, match($A138,'Internal Staffing Calculator'!$B$9:$B169,0),match(AR$5,'Internal Staffing Calculator'!$R$7:$BL$7,0)),"")</f>
        <v/>
      </c>
      <c r="AS138" s="699" t="str">
        <f t="array" ref="AS138">iferror(index('Internal Staffing Calculator'!$R$9:$BL$115, match($A138,'Internal Staffing Calculator'!$B$9:$B169,0),match(AS$5,'Internal Staffing Calculator'!$R$7:$BL$7,0)),"")</f>
        <v/>
      </c>
      <c r="AT138" s="699" t="str">
        <f t="array" ref="AT138">iferror(index('Internal Staffing Calculator'!$R$9:$BL$115, match($A138,'Internal Staffing Calculator'!$B$9:$B169,0),match(AT$5,'Internal Staffing Calculator'!$R$7:$BL$7,0)),"")</f>
        <v/>
      </c>
      <c r="AU138" s="699" t="str">
        <f t="array" ref="AU138">iferror(index('Internal Staffing Calculator'!$R$9:$BL$115, match($A138,'Internal Staffing Calculator'!$B$9:$B169,0),match(AU$5,'Internal Staffing Calculator'!$R$7:$BL$7,0)),"")</f>
        <v/>
      </c>
      <c r="AV138" s="699" t="str">
        <f t="array" ref="AV138">iferror(index('Internal Staffing Calculator'!$R$9:$BL$115, match($A138,'Internal Staffing Calculator'!$B$9:$B169,0),match(AV$5,'Internal Staffing Calculator'!$R$7:$BL$7,0)),"")</f>
        <v/>
      </c>
      <c r="AW138" s="699" t="str">
        <f t="array" ref="AW138">iferror(index('Internal Staffing Calculator'!$R$9:$BL$115, match($A138,'Internal Staffing Calculator'!$B$9:$B169,0),match(AW$5,'Internal Staffing Calculator'!$R$7:$BL$7,0)),"")</f>
        <v/>
      </c>
      <c r="AX138" s="699" t="str">
        <f t="array" ref="AX138">iferror(index('Internal Staffing Calculator'!$R$9:$BL$115, match($A138,'Internal Staffing Calculator'!$B$9:$B169,0),match(AX$5,'Internal Staffing Calculator'!$R$7:$BL$7,0)),"")</f>
        <v/>
      </c>
      <c r="AY138" s="699" t="str">
        <f t="array" ref="AY138">iferror(index('Internal Staffing Calculator'!$R$9:$BL$115, match($A138,'Internal Staffing Calculator'!$B$9:$B169,0),match(AY$5,'Internal Staffing Calculator'!$R$7:$BL$7,0)),"")</f>
        <v/>
      </c>
      <c r="AZ138" s="699" t="str">
        <f t="array" ref="AZ138">iferror(index('Internal Staffing Calculator'!$R$9:$BL$115, match($A138,'Internal Staffing Calculator'!$B$9:$B169,0),match(AZ$5,'Internal Staffing Calculator'!$R$7:$BL$7,0)),"")</f>
        <v/>
      </c>
      <c r="BA138" s="699" t="str">
        <f t="array" ref="BA138">iferror(index('Internal Staffing Calculator'!$R$9:$BL$115, match($A138,'Internal Staffing Calculator'!$B$9:$B169,0),match(BA$5,'Internal Staffing Calculator'!$R$7:$BL$7,0)),"")</f>
        <v/>
      </c>
    </row>
    <row r="139">
      <c r="A139" s="818"/>
      <c r="B139" s="812" t="str">
        <f t="array" ref="B139">iferror(index('Internal Staffing Calculator'!P:P,match(A139,'Internal Staffing Calculator'!B:B,0)),"")</f>
        <v/>
      </c>
      <c r="C139" s="813" t="str">
        <f t="array" ref="C139">iferror(index('Internal Staffing Calculator'!BM:BM,match(A139,'Internal Staffing Calculator'!B:B,0)),"")</f>
        <v/>
      </c>
      <c r="D139" s="814" t="str">
        <f t="array" ref="D139">iferror(index('Internal Staffing Calculator'!F:F,match(A139,'Internal Staffing Calculator'!B:B,0)),"")</f>
        <v/>
      </c>
      <c r="E139" s="815">
        <f t="shared" si="4"/>
        <v>0</v>
      </c>
      <c r="F139" s="615"/>
      <c r="G139" s="699" t="str">
        <f t="array" ref="G139">iferror(index('Internal Staffing Calculator'!$R$9:$BL$115, match($A139,'Internal Staffing Calculator'!$B$9:$B169,0),match(G$5,'Internal Staffing Calculator'!$R$7:$BL$7,0)),"")</f>
        <v/>
      </c>
      <c r="H139" s="699" t="str">
        <f t="array" ref="H139">iferror(index('Internal Staffing Calculator'!$R$9:$BL$115, match($A139,'Internal Staffing Calculator'!$B$9:$B169,0),match(H$5,'Internal Staffing Calculator'!$R$7:$BL$7,0)),"")</f>
        <v/>
      </c>
      <c r="I139" s="699" t="str">
        <f t="array" ref="I139">iferror(index('Internal Staffing Calculator'!$R$9:$BL$115, match($A139,'Internal Staffing Calculator'!$B$9:$B169,0),match(I$5,'Internal Staffing Calculator'!$R$7:$BL$7,0)),"")</f>
        <v/>
      </c>
      <c r="J139" s="699" t="str">
        <f t="array" ref="J139">iferror(index('Internal Staffing Calculator'!$R$9:$BL$115, match($A139,'Internal Staffing Calculator'!$B$9:$B169,0),match(J$5,'Internal Staffing Calculator'!$R$7:$BL$7,0)),"")</f>
        <v/>
      </c>
      <c r="K139" s="699" t="str">
        <f t="array" ref="K139">iferror(index('Internal Staffing Calculator'!$R$9:$BL$115, match($A139,'Internal Staffing Calculator'!$B$9:$B169,0),match(K$5,'Internal Staffing Calculator'!$R$7:$BL$7,0)),"")</f>
        <v/>
      </c>
      <c r="L139" s="699" t="str">
        <f t="array" ref="L139">iferror(index('Internal Staffing Calculator'!$R$9:$BL$115, match($A139,'Internal Staffing Calculator'!$B$9:$B169,0),match(L$5,'Internal Staffing Calculator'!$R$7:$BL$7,0)),"")</f>
        <v/>
      </c>
      <c r="M139" s="699" t="str">
        <f t="array" ref="M139">iferror(index('Internal Staffing Calculator'!$R$9:$BL$115, match($A139,'Internal Staffing Calculator'!$B$9:$B169,0),match(M$5,'Internal Staffing Calculator'!$R$7:$BL$7,0)),"")</f>
        <v/>
      </c>
      <c r="N139" s="699" t="str">
        <f t="array" ref="N139">iferror(index('Internal Staffing Calculator'!$R$9:$BL$115, match($A139,'Internal Staffing Calculator'!$B$9:$B169,0),match(N$5,'Internal Staffing Calculator'!$R$7:$BL$7,0)),"")</f>
        <v/>
      </c>
      <c r="O139" s="699" t="str">
        <f t="array" ref="O139">iferror(index('Internal Staffing Calculator'!$R$9:$BL$115, match($A139,'Internal Staffing Calculator'!$B$9:$B169,0),match(O$5,'Internal Staffing Calculator'!$R$7:$BL$7,0)),"")</f>
        <v/>
      </c>
      <c r="P139" s="699" t="str">
        <f t="array" ref="P139">iferror(index('Internal Staffing Calculator'!$R$9:$BL$115, match($A139,'Internal Staffing Calculator'!$B$9:$B169,0),match(P$5,'Internal Staffing Calculator'!$R$7:$BL$7,0)),"")</f>
        <v/>
      </c>
      <c r="Q139" s="699" t="str">
        <f t="array" ref="Q139">iferror(index('Internal Staffing Calculator'!$R$9:$BL$115, match($A139,'Internal Staffing Calculator'!$B$9:$B169,0),match(Q$5,'Internal Staffing Calculator'!$R$7:$BL$7,0)),"")</f>
        <v/>
      </c>
      <c r="R139" s="699" t="str">
        <f t="array" ref="R139">iferror(index('Internal Staffing Calculator'!$R$9:$BL$115, match($A139,'Internal Staffing Calculator'!$B$9:$B169,0),match(R$5,'Internal Staffing Calculator'!$R$7:$BL$7,0)),"")</f>
        <v/>
      </c>
      <c r="S139" s="699" t="str">
        <f t="array" ref="S139">iferror(index('Internal Staffing Calculator'!$R$9:$BL$115, match($A139,'Internal Staffing Calculator'!$B$9:$B169,0),match(S$5,'Internal Staffing Calculator'!$R$7:$BL$7,0)),"")</f>
        <v/>
      </c>
      <c r="T139" s="699" t="str">
        <f t="array" ref="T139">iferror(index('Internal Staffing Calculator'!$R$9:$BL$115, match($A139,'Internal Staffing Calculator'!$B$9:$B169,0),match(T$5,'Internal Staffing Calculator'!$R$7:$BL$7,0)),"")</f>
        <v/>
      </c>
      <c r="U139" s="699" t="str">
        <f t="array" ref="U139">iferror(index('Internal Staffing Calculator'!$R$9:$BL$115, match($A139,'Internal Staffing Calculator'!$B$9:$B169,0),match(U$5,'Internal Staffing Calculator'!$R$7:$BL$7,0)),"")</f>
        <v/>
      </c>
      <c r="V139" s="699" t="str">
        <f t="array" ref="V139">iferror(index('Internal Staffing Calculator'!$R$9:$BL$115, match($A139,'Internal Staffing Calculator'!$B$9:$B169,0),match(V$5,'Internal Staffing Calculator'!$R$7:$BL$7,0)),"")</f>
        <v/>
      </c>
      <c r="W139" s="699" t="str">
        <f t="array" ref="W139">iferror(index('Internal Staffing Calculator'!$R$9:$BL$115, match($A139,'Internal Staffing Calculator'!$B$9:$B169,0),match(W$5,'Internal Staffing Calculator'!$R$7:$BL$7,0)),"")</f>
        <v/>
      </c>
      <c r="X139" s="699" t="str">
        <f t="array" ref="X139">iferror(index('Internal Staffing Calculator'!$R$9:$BL$115, match($A139,'Internal Staffing Calculator'!$B$9:$B169,0),match(X$5,'Internal Staffing Calculator'!$R$7:$BL$7,0)),"")</f>
        <v/>
      </c>
      <c r="Y139" s="699" t="str">
        <f t="array" ref="Y139">iferror(index('Internal Staffing Calculator'!$R$9:$BL$115, match($A139,'Internal Staffing Calculator'!$B$9:$B169,0),match(Y$5,'Internal Staffing Calculator'!$R$7:$BL$7,0)),"")</f>
        <v/>
      </c>
      <c r="Z139" s="699" t="str">
        <f t="array" ref="Z139">iferror(index('Internal Staffing Calculator'!$R$9:$BL$115, match($A139,'Internal Staffing Calculator'!$B$9:$B169,0),match(Z$5,'Internal Staffing Calculator'!$R$7:$BL$7,0)),"")</f>
        <v/>
      </c>
      <c r="AA139" s="699" t="str">
        <f t="array" ref="AA139">iferror(index('Internal Staffing Calculator'!$R$9:$BL$115, match($A139,'Internal Staffing Calculator'!$B$9:$B169,0),match(AA$5,'Internal Staffing Calculator'!$R$7:$BL$7,0)),"")</f>
        <v/>
      </c>
      <c r="AB139" s="699" t="str">
        <f t="array" ref="AB139">iferror(index('Internal Staffing Calculator'!$R$9:$BL$115, match($A139,'Internal Staffing Calculator'!$B$9:$B169,0),match(AB$5,'Internal Staffing Calculator'!$R$7:$BL$7,0)),"")</f>
        <v/>
      </c>
      <c r="AC139" s="699" t="str">
        <f t="array" ref="AC139">iferror(index('Internal Staffing Calculator'!$R$9:$BL$115, match($A139,'Internal Staffing Calculator'!$B$9:$B169,0),match(AC$5,'Internal Staffing Calculator'!$R$7:$BL$7,0)),"")</f>
        <v/>
      </c>
      <c r="AD139" s="699" t="str">
        <f t="array" ref="AD139">iferror(index('Internal Staffing Calculator'!$R$9:$BL$115, match($A139,'Internal Staffing Calculator'!$B$9:$B169,0),match(AD$5,'Internal Staffing Calculator'!$R$7:$BL$7,0)),"")</f>
        <v/>
      </c>
      <c r="AE139" s="699" t="str">
        <f t="array" ref="AE139">iferror(index('Internal Staffing Calculator'!$R$9:$BL$115, match($A139,'Internal Staffing Calculator'!$B$9:$B169,0),match(AE$5,'Internal Staffing Calculator'!$R$7:$BL$7,0)),"")</f>
        <v/>
      </c>
      <c r="AF139" s="699" t="str">
        <f t="array" ref="AF139">iferror(index('Internal Staffing Calculator'!$R$9:$BL$115, match($A139,'Internal Staffing Calculator'!$B$9:$B169,0),match(AF$5,'Internal Staffing Calculator'!$R$7:$BL$7,0)),"")</f>
        <v/>
      </c>
      <c r="AG139" s="699" t="str">
        <f t="array" ref="AG139">iferror(index('Internal Staffing Calculator'!$R$9:$BL$115, match($A139,'Internal Staffing Calculator'!$B$9:$B169,0),match(AG$5,'Internal Staffing Calculator'!$R$7:$BL$7,0)),"")</f>
        <v/>
      </c>
      <c r="AH139" s="699" t="str">
        <f t="array" ref="AH139">iferror(index('Internal Staffing Calculator'!$R$9:$BL$115, match($A139,'Internal Staffing Calculator'!$B$9:$B169,0),match(AH$5,'Internal Staffing Calculator'!$R$7:$BL$7,0)),"")</f>
        <v/>
      </c>
      <c r="AI139" s="699" t="str">
        <f t="array" ref="AI139">iferror(index('Internal Staffing Calculator'!$R$9:$BL$115, match($A139,'Internal Staffing Calculator'!$B$9:$B169,0),match(AI$5,'Internal Staffing Calculator'!$R$7:$BL$7,0)),"")</f>
        <v/>
      </c>
      <c r="AJ139" s="699" t="str">
        <f t="array" ref="AJ139">iferror(index('Internal Staffing Calculator'!$R$9:$BL$115, match($A139,'Internal Staffing Calculator'!$B$9:$B169,0),match(AJ$5,'Internal Staffing Calculator'!$R$7:$BL$7,0)),"")</f>
        <v/>
      </c>
      <c r="AK139" s="699" t="str">
        <f t="array" ref="AK139">iferror(index('Internal Staffing Calculator'!$R$9:$BL$115, match($A139,'Internal Staffing Calculator'!$B$9:$B169,0),match(AK$5,'Internal Staffing Calculator'!$R$7:$BL$7,0)),"")</f>
        <v/>
      </c>
      <c r="AL139" s="699" t="str">
        <f t="array" ref="AL139">iferror(index('Internal Staffing Calculator'!$R$9:$BL$115, match($A139,'Internal Staffing Calculator'!$B$9:$B169,0),match(AL$5,'Internal Staffing Calculator'!$R$7:$BL$7,0)),"")</f>
        <v/>
      </c>
      <c r="AM139" s="699" t="str">
        <f t="array" ref="AM139">iferror(index('Internal Staffing Calculator'!$R$9:$BL$115, match($A139,'Internal Staffing Calculator'!$B$9:$B169,0),match(AM$5,'Internal Staffing Calculator'!$R$7:$BL$7,0)),"")</f>
        <v/>
      </c>
      <c r="AN139" s="699" t="str">
        <f t="array" ref="AN139">iferror(index('Internal Staffing Calculator'!$R$9:$BL$115, match($A139,'Internal Staffing Calculator'!$B$9:$B169,0),match(AN$5,'Internal Staffing Calculator'!$R$7:$BL$7,0)),"")</f>
        <v/>
      </c>
      <c r="AO139" s="699" t="str">
        <f t="array" ref="AO139">iferror(index('Internal Staffing Calculator'!$R$9:$BL$115, match($A139,'Internal Staffing Calculator'!$B$9:$B169,0),match(AO$5,'Internal Staffing Calculator'!$R$7:$BL$7,0)),"")</f>
        <v/>
      </c>
      <c r="AP139" s="699" t="str">
        <f t="array" ref="AP139">iferror(index('Internal Staffing Calculator'!$R$9:$BL$115, match($A139,'Internal Staffing Calculator'!$B$9:$B169,0),match(AP$5,'Internal Staffing Calculator'!$R$7:$BL$7,0)),"")</f>
        <v/>
      </c>
      <c r="AQ139" s="699" t="str">
        <f t="array" ref="AQ139">iferror(index('Internal Staffing Calculator'!$R$9:$BL$115, match($A139,'Internal Staffing Calculator'!$B$9:$B169,0),match(AQ$5,'Internal Staffing Calculator'!$R$7:$BL$7,0)),"")</f>
        <v/>
      </c>
      <c r="AR139" s="699" t="str">
        <f t="array" ref="AR139">iferror(index('Internal Staffing Calculator'!$R$9:$BL$115, match($A139,'Internal Staffing Calculator'!$B$9:$B169,0),match(AR$5,'Internal Staffing Calculator'!$R$7:$BL$7,0)),"")</f>
        <v/>
      </c>
      <c r="AS139" s="699" t="str">
        <f t="array" ref="AS139">iferror(index('Internal Staffing Calculator'!$R$9:$BL$115, match($A139,'Internal Staffing Calculator'!$B$9:$B169,0),match(AS$5,'Internal Staffing Calculator'!$R$7:$BL$7,0)),"")</f>
        <v/>
      </c>
      <c r="AT139" s="699" t="str">
        <f t="array" ref="AT139">iferror(index('Internal Staffing Calculator'!$R$9:$BL$115, match($A139,'Internal Staffing Calculator'!$B$9:$B169,0),match(AT$5,'Internal Staffing Calculator'!$R$7:$BL$7,0)),"")</f>
        <v/>
      </c>
      <c r="AU139" s="699" t="str">
        <f t="array" ref="AU139">iferror(index('Internal Staffing Calculator'!$R$9:$BL$115, match($A139,'Internal Staffing Calculator'!$B$9:$B169,0),match(AU$5,'Internal Staffing Calculator'!$R$7:$BL$7,0)),"")</f>
        <v/>
      </c>
      <c r="AV139" s="699" t="str">
        <f t="array" ref="AV139">iferror(index('Internal Staffing Calculator'!$R$9:$BL$115, match($A139,'Internal Staffing Calculator'!$B$9:$B169,0),match(AV$5,'Internal Staffing Calculator'!$R$7:$BL$7,0)),"")</f>
        <v/>
      </c>
      <c r="AW139" s="699" t="str">
        <f t="array" ref="AW139">iferror(index('Internal Staffing Calculator'!$R$9:$BL$115, match($A139,'Internal Staffing Calculator'!$B$9:$B169,0),match(AW$5,'Internal Staffing Calculator'!$R$7:$BL$7,0)),"")</f>
        <v/>
      </c>
      <c r="AX139" s="699" t="str">
        <f t="array" ref="AX139">iferror(index('Internal Staffing Calculator'!$R$9:$BL$115, match($A139,'Internal Staffing Calculator'!$B$9:$B169,0),match(AX$5,'Internal Staffing Calculator'!$R$7:$BL$7,0)),"")</f>
        <v/>
      </c>
      <c r="AY139" s="699" t="str">
        <f t="array" ref="AY139">iferror(index('Internal Staffing Calculator'!$R$9:$BL$115, match($A139,'Internal Staffing Calculator'!$B$9:$B169,0),match(AY$5,'Internal Staffing Calculator'!$R$7:$BL$7,0)),"")</f>
        <v/>
      </c>
      <c r="AZ139" s="699" t="str">
        <f t="array" ref="AZ139">iferror(index('Internal Staffing Calculator'!$R$9:$BL$115, match($A139,'Internal Staffing Calculator'!$B$9:$B169,0),match(AZ$5,'Internal Staffing Calculator'!$R$7:$BL$7,0)),"")</f>
        <v/>
      </c>
      <c r="BA139" s="699" t="str">
        <f t="array" ref="BA139">iferror(index('Internal Staffing Calculator'!$R$9:$BL$115, match($A139,'Internal Staffing Calculator'!$B$9:$B169,0),match(BA$5,'Internal Staffing Calculator'!$R$7:$BL$7,0)),"")</f>
        <v/>
      </c>
    </row>
    <row r="140">
      <c r="A140" s="818"/>
      <c r="B140" s="812" t="str">
        <f t="array" ref="B140">iferror(index('Internal Staffing Calculator'!P:P,match(A140,'Internal Staffing Calculator'!B:B,0)),"")</f>
        <v/>
      </c>
      <c r="C140" s="813" t="str">
        <f t="array" ref="C140">iferror(index('Internal Staffing Calculator'!BM:BM,match(A140,'Internal Staffing Calculator'!B:B,0)),"")</f>
        <v/>
      </c>
      <c r="D140" s="814" t="str">
        <f t="array" ref="D140">iferror(index('Internal Staffing Calculator'!F:F,match(A140,'Internal Staffing Calculator'!B:B,0)),"")</f>
        <v/>
      </c>
      <c r="E140" s="815">
        <f t="shared" si="4"/>
        <v>0</v>
      </c>
      <c r="F140" s="615"/>
      <c r="G140" s="699" t="str">
        <f t="array" ref="G140">iferror(index('Internal Staffing Calculator'!$R$9:$BL$115, match($A140,'Internal Staffing Calculator'!$B$9:$B169,0),match(G$5,'Internal Staffing Calculator'!$R$7:$BL$7,0)),"")</f>
        <v/>
      </c>
      <c r="H140" s="699" t="str">
        <f t="array" ref="H140">iferror(index('Internal Staffing Calculator'!$R$9:$BL$115, match($A140,'Internal Staffing Calculator'!$B$9:$B169,0),match(H$5,'Internal Staffing Calculator'!$R$7:$BL$7,0)),"")</f>
        <v/>
      </c>
      <c r="I140" s="699" t="str">
        <f t="array" ref="I140">iferror(index('Internal Staffing Calculator'!$R$9:$BL$115, match($A140,'Internal Staffing Calculator'!$B$9:$B169,0),match(I$5,'Internal Staffing Calculator'!$R$7:$BL$7,0)),"")</f>
        <v/>
      </c>
      <c r="J140" s="699" t="str">
        <f t="array" ref="J140">iferror(index('Internal Staffing Calculator'!$R$9:$BL$115, match($A140,'Internal Staffing Calculator'!$B$9:$B169,0),match(J$5,'Internal Staffing Calculator'!$R$7:$BL$7,0)),"")</f>
        <v/>
      </c>
      <c r="K140" s="699" t="str">
        <f t="array" ref="K140">iferror(index('Internal Staffing Calculator'!$R$9:$BL$115, match($A140,'Internal Staffing Calculator'!$B$9:$B169,0),match(K$5,'Internal Staffing Calculator'!$R$7:$BL$7,0)),"")</f>
        <v/>
      </c>
      <c r="L140" s="699" t="str">
        <f t="array" ref="L140">iferror(index('Internal Staffing Calculator'!$R$9:$BL$115, match($A140,'Internal Staffing Calculator'!$B$9:$B169,0),match(L$5,'Internal Staffing Calculator'!$R$7:$BL$7,0)),"")</f>
        <v/>
      </c>
      <c r="M140" s="699" t="str">
        <f t="array" ref="M140">iferror(index('Internal Staffing Calculator'!$R$9:$BL$115, match($A140,'Internal Staffing Calculator'!$B$9:$B169,0),match(M$5,'Internal Staffing Calculator'!$R$7:$BL$7,0)),"")</f>
        <v/>
      </c>
      <c r="N140" s="699" t="str">
        <f t="array" ref="N140">iferror(index('Internal Staffing Calculator'!$R$9:$BL$115, match($A140,'Internal Staffing Calculator'!$B$9:$B169,0),match(N$5,'Internal Staffing Calculator'!$R$7:$BL$7,0)),"")</f>
        <v/>
      </c>
      <c r="O140" s="699" t="str">
        <f t="array" ref="O140">iferror(index('Internal Staffing Calculator'!$R$9:$BL$115, match($A140,'Internal Staffing Calculator'!$B$9:$B169,0),match(O$5,'Internal Staffing Calculator'!$R$7:$BL$7,0)),"")</f>
        <v/>
      </c>
      <c r="P140" s="699" t="str">
        <f t="array" ref="P140">iferror(index('Internal Staffing Calculator'!$R$9:$BL$115, match($A140,'Internal Staffing Calculator'!$B$9:$B169,0),match(P$5,'Internal Staffing Calculator'!$R$7:$BL$7,0)),"")</f>
        <v/>
      </c>
      <c r="Q140" s="699" t="str">
        <f t="array" ref="Q140">iferror(index('Internal Staffing Calculator'!$R$9:$BL$115, match($A140,'Internal Staffing Calculator'!$B$9:$B169,0),match(Q$5,'Internal Staffing Calculator'!$R$7:$BL$7,0)),"")</f>
        <v/>
      </c>
      <c r="R140" s="699" t="str">
        <f t="array" ref="R140">iferror(index('Internal Staffing Calculator'!$R$9:$BL$115, match($A140,'Internal Staffing Calculator'!$B$9:$B169,0),match(R$5,'Internal Staffing Calculator'!$R$7:$BL$7,0)),"")</f>
        <v/>
      </c>
      <c r="S140" s="699" t="str">
        <f t="array" ref="S140">iferror(index('Internal Staffing Calculator'!$R$9:$BL$115, match($A140,'Internal Staffing Calculator'!$B$9:$B169,0),match(S$5,'Internal Staffing Calculator'!$R$7:$BL$7,0)),"")</f>
        <v/>
      </c>
      <c r="T140" s="699" t="str">
        <f t="array" ref="T140">iferror(index('Internal Staffing Calculator'!$R$9:$BL$115, match($A140,'Internal Staffing Calculator'!$B$9:$B169,0),match(T$5,'Internal Staffing Calculator'!$R$7:$BL$7,0)),"")</f>
        <v/>
      </c>
      <c r="U140" s="699" t="str">
        <f t="array" ref="U140">iferror(index('Internal Staffing Calculator'!$R$9:$BL$115, match($A140,'Internal Staffing Calculator'!$B$9:$B169,0),match(U$5,'Internal Staffing Calculator'!$R$7:$BL$7,0)),"")</f>
        <v/>
      </c>
      <c r="V140" s="699" t="str">
        <f t="array" ref="V140">iferror(index('Internal Staffing Calculator'!$R$9:$BL$115, match($A140,'Internal Staffing Calculator'!$B$9:$B169,0),match(V$5,'Internal Staffing Calculator'!$R$7:$BL$7,0)),"")</f>
        <v/>
      </c>
      <c r="W140" s="699" t="str">
        <f t="array" ref="W140">iferror(index('Internal Staffing Calculator'!$R$9:$BL$115, match($A140,'Internal Staffing Calculator'!$B$9:$B169,0),match(W$5,'Internal Staffing Calculator'!$R$7:$BL$7,0)),"")</f>
        <v/>
      </c>
      <c r="X140" s="699" t="str">
        <f t="array" ref="X140">iferror(index('Internal Staffing Calculator'!$R$9:$BL$115, match($A140,'Internal Staffing Calculator'!$B$9:$B169,0),match(X$5,'Internal Staffing Calculator'!$R$7:$BL$7,0)),"")</f>
        <v/>
      </c>
      <c r="Y140" s="699" t="str">
        <f t="array" ref="Y140">iferror(index('Internal Staffing Calculator'!$R$9:$BL$115, match($A140,'Internal Staffing Calculator'!$B$9:$B169,0),match(Y$5,'Internal Staffing Calculator'!$R$7:$BL$7,0)),"")</f>
        <v/>
      </c>
      <c r="Z140" s="699" t="str">
        <f t="array" ref="Z140">iferror(index('Internal Staffing Calculator'!$R$9:$BL$115, match($A140,'Internal Staffing Calculator'!$B$9:$B169,0),match(Z$5,'Internal Staffing Calculator'!$R$7:$BL$7,0)),"")</f>
        <v/>
      </c>
      <c r="AA140" s="699" t="str">
        <f t="array" ref="AA140">iferror(index('Internal Staffing Calculator'!$R$9:$BL$115, match($A140,'Internal Staffing Calculator'!$B$9:$B169,0),match(AA$5,'Internal Staffing Calculator'!$R$7:$BL$7,0)),"")</f>
        <v/>
      </c>
      <c r="AB140" s="699" t="str">
        <f t="array" ref="AB140">iferror(index('Internal Staffing Calculator'!$R$9:$BL$115, match($A140,'Internal Staffing Calculator'!$B$9:$B169,0),match(AB$5,'Internal Staffing Calculator'!$R$7:$BL$7,0)),"")</f>
        <v/>
      </c>
      <c r="AC140" s="699" t="str">
        <f t="array" ref="AC140">iferror(index('Internal Staffing Calculator'!$R$9:$BL$115, match($A140,'Internal Staffing Calculator'!$B$9:$B169,0),match(AC$5,'Internal Staffing Calculator'!$R$7:$BL$7,0)),"")</f>
        <v/>
      </c>
      <c r="AD140" s="699" t="str">
        <f t="array" ref="AD140">iferror(index('Internal Staffing Calculator'!$R$9:$BL$115, match($A140,'Internal Staffing Calculator'!$B$9:$B169,0),match(AD$5,'Internal Staffing Calculator'!$R$7:$BL$7,0)),"")</f>
        <v/>
      </c>
      <c r="AE140" s="699" t="str">
        <f t="array" ref="AE140">iferror(index('Internal Staffing Calculator'!$R$9:$BL$115, match($A140,'Internal Staffing Calculator'!$B$9:$B169,0),match(AE$5,'Internal Staffing Calculator'!$R$7:$BL$7,0)),"")</f>
        <v/>
      </c>
      <c r="AF140" s="699" t="str">
        <f t="array" ref="AF140">iferror(index('Internal Staffing Calculator'!$R$9:$BL$115, match($A140,'Internal Staffing Calculator'!$B$9:$B169,0),match(AF$5,'Internal Staffing Calculator'!$R$7:$BL$7,0)),"")</f>
        <v/>
      </c>
      <c r="AG140" s="699" t="str">
        <f t="array" ref="AG140">iferror(index('Internal Staffing Calculator'!$R$9:$BL$115, match($A140,'Internal Staffing Calculator'!$B$9:$B169,0),match(AG$5,'Internal Staffing Calculator'!$R$7:$BL$7,0)),"")</f>
        <v/>
      </c>
      <c r="AH140" s="699" t="str">
        <f t="array" ref="AH140">iferror(index('Internal Staffing Calculator'!$R$9:$BL$115, match($A140,'Internal Staffing Calculator'!$B$9:$B169,0),match(AH$5,'Internal Staffing Calculator'!$R$7:$BL$7,0)),"")</f>
        <v/>
      </c>
      <c r="AI140" s="699" t="str">
        <f t="array" ref="AI140">iferror(index('Internal Staffing Calculator'!$R$9:$BL$115, match($A140,'Internal Staffing Calculator'!$B$9:$B169,0),match(AI$5,'Internal Staffing Calculator'!$R$7:$BL$7,0)),"")</f>
        <v/>
      </c>
      <c r="AJ140" s="699" t="str">
        <f t="array" ref="AJ140">iferror(index('Internal Staffing Calculator'!$R$9:$BL$115, match($A140,'Internal Staffing Calculator'!$B$9:$B169,0),match(AJ$5,'Internal Staffing Calculator'!$R$7:$BL$7,0)),"")</f>
        <v/>
      </c>
      <c r="AK140" s="699" t="str">
        <f t="array" ref="AK140">iferror(index('Internal Staffing Calculator'!$R$9:$BL$115, match($A140,'Internal Staffing Calculator'!$B$9:$B169,0),match(AK$5,'Internal Staffing Calculator'!$R$7:$BL$7,0)),"")</f>
        <v/>
      </c>
      <c r="AL140" s="699" t="str">
        <f t="array" ref="AL140">iferror(index('Internal Staffing Calculator'!$R$9:$BL$115, match($A140,'Internal Staffing Calculator'!$B$9:$B169,0),match(AL$5,'Internal Staffing Calculator'!$R$7:$BL$7,0)),"")</f>
        <v/>
      </c>
      <c r="AM140" s="699" t="str">
        <f t="array" ref="AM140">iferror(index('Internal Staffing Calculator'!$R$9:$BL$115, match($A140,'Internal Staffing Calculator'!$B$9:$B169,0),match(AM$5,'Internal Staffing Calculator'!$R$7:$BL$7,0)),"")</f>
        <v/>
      </c>
      <c r="AN140" s="699" t="str">
        <f t="array" ref="AN140">iferror(index('Internal Staffing Calculator'!$R$9:$BL$115, match($A140,'Internal Staffing Calculator'!$B$9:$B169,0),match(AN$5,'Internal Staffing Calculator'!$R$7:$BL$7,0)),"")</f>
        <v/>
      </c>
      <c r="AO140" s="699" t="str">
        <f t="array" ref="AO140">iferror(index('Internal Staffing Calculator'!$R$9:$BL$115, match($A140,'Internal Staffing Calculator'!$B$9:$B169,0),match(AO$5,'Internal Staffing Calculator'!$R$7:$BL$7,0)),"")</f>
        <v/>
      </c>
      <c r="AP140" s="699" t="str">
        <f t="array" ref="AP140">iferror(index('Internal Staffing Calculator'!$R$9:$BL$115, match($A140,'Internal Staffing Calculator'!$B$9:$B169,0),match(AP$5,'Internal Staffing Calculator'!$R$7:$BL$7,0)),"")</f>
        <v/>
      </c>
      <c r="AQ140" s="699" t="str">
        <f t="array" ref="AQ140">iferror(index('Internal Staffing Calculator'!$R$9:$BL$115, match($A140,'Internal Staffing Calculator'!$B$9:$B169,0),match(AQ$5,'Internal Staffing Calculator'!$R$7:$BL$7,0)),"")</f>
        <v/>
      </c>
      <c r="AR140" s="699" t="str">
        <f t="array" ref="AR140">iferror(index('Internal Staffing Calculator'!$R$9:$BL$115, match($A140,'Internal Staffing Calculator'!$B$9:$B169,0),match(AR$5,'Internal Staffing Calculator'!$R$7:$BL$7,0)),"")</f>
        <v/>
      </c>
      <c r="AS140" s="699" t="str">
        <f t="array" ref="AS140">iferror(index('Internal Staffing Calculator'!$R$9:$BL$115, match($A140,'Internal Staffing Calculator'!$B$9:$B169,0),match(AS$5,'Internal Staffing Calculator'!$R$7:$BL$7,0)),"")</f>
        <v/>
      </c>
      <c r="AT140" s="699" t="str">
        <f t="array" ref="AT140">iferror(index('Internal Staffing Calculator'!$R$9:$BL$115, match($A140,'Internal Staffing Calculator'!$B$9:$B169,0),match(AT$5,'Internal Staffing Calculator'!$R$7:$BL$7,0)),"")</f>
        <v/>
      </c>
      <c r="AU140" s="699" t="str">
        <f t="array" ref="AU140">iferror(index('Internal Staffing Calculator'!$R$9:$BL$115, match($A140,'Internal Staffing Calculator'!$B$9:$B169,0),match(AU$5,'Internal Staffing Calculator'!$R$7:$BL$7,0)),"")</f>
        <v/>
      </c>
      <c r="AV140" s="699" t="str">
        <f t="array" ref="AV140">iferror(index('Internal Staffing Calculator'!$R$9:$BL$115, match($A140,'Internal Staffing Calculator'!$B$9:$B169,0),match(AV$5,'Internal Staffing Calculator'!$R$7:$BL$7,0)),"")</f>
        <v/>
      </c>
      <c r="AW140" s="699" t="str">
        <f t="array" ref="AW140">iferror(index('Internal Staffing Calculator'!$R$9:$BL$115, match($A140,'Internal Staffing Calculator'!$B$9:$B169,0),match(AW$5,'Internal Staffing Calculator'!$R$7:$BL$7,0)),"")</f>
        <v/>
      </c>
      <c r="AX140" s="699" t="str">
        <f t="array" ref="AX140">iferror(index('Internal Staffing Calculator'!$R$9:$BL$115, match($A140,'Internal Staffing Calculator'!$B$9:$B169,0),match(AX$5,'Internal Staffing Calculator'!$R$7:$BL$7,0)),"")</f>
        <v/>
      </c>
      <c r="AY140" s="699" t="str">
        <f t="array" ref="AY140">iferror(index('Internal Staffing Calculator'!$R$9:$BL$115, match($A140,'Internal Staffing Calculator'!$B$9:$B169,0),match(AY$5,'Internal Staffing Calculator'!$R$7:$BL$7,0)),"")</f>
        <v/>
      </c>
      <c r="AZ140" s="699" t="str">
        <f t="array" ref="AZ140">iferror(index('Internal Staffing Calculator'!$R$9:$BL$115, match($A140,'Internal Staffing Calculator'!$B$9:$B169,0),match(AZ$5,'Internal Staffing Calculator'!$R$7:$BL$7,0)),"")</f>
        <v/>
      </c>
      <c r="BA140" s="699" t="str">
        <f t="array" ref="BA140">iferror(index('Internal Staffing Calculator'!$R$9:$BL$115, match($A140,'Internal Staffing Calculator'!$B$9:$B169,0),match(BA$5,'Internal Staffing Calculator'!$R$7:$BL$7,0)),"")</f>
        <v/>
      </c>
    </row>
    <row r="141">
      <c r="A141" s="818"/>
      <c r="B141" s="812" t="str">
        <f t="array" ref="B141">iferror(index('Internal Staffing Calculator'!P:P,match(A141,'Internal Staffing Calculator'!B:B,0)),"")</f>
        <v/>
      </c>
      <c r="C141" s="813" t="str">
        <f t="array" ref="C141">iferror(index('Internal Staffing Calculator'!BM:BM,match(A141,'Internal Staffing Calculator'!B:B,0)),"")</f>
        <v/>
      </c>
      <c r="D141" s="814" t="str">
        <f t="array" ref="D141">iferror(index('Internal Staffing Calculator'!F:F,match(A141,'Internal Staffing Calculator'!B:B,0)),"")</f>
        <v/>
      </c>
      <c r="E141" s="815">
        <f t="shared" si="4"/>
        <v>0</v>
      </c>
      <c r="F141" s="615"/>
      <c r="G141" s="699" t="str">
        <f t="array" ref="G141">iferror(index('Internal Staffing Calculator'!$R$9:$BL$115, match($A141,'Internal Staffing Calculator'!$B$9:$B169,0),match(G$5,'Internal Staffing Calculator'!$R$7:$BL$7,0)),"")</f>
        <v/>
      </c>
      <c r="H141" s="699" t="str">
        <f t="array" ref="H141">iferror(index('Internal Staffing Calculator'!$R$9:$BL$115, match($A141,'Internal Staffing Calculator'!$B$9:$B169,0),match(H$5,'Internal Staffing Calculator'!$R$7:$BL$7,0)),"")</f>
        <v/>
      </c>
      <c r="I141" s="699" t="str">
        <f t="array" ref="I141">iferror(index('Internal Staffing Calculator'!$R$9:$BL$115, match($A141,'Internal Staffing Calculator'!$B$9:$B169,0),match(I$5,'Internal Staffing Calculator'!$R$7:$BL$7,0)),"")</f>
        <v/>
      </c>
      <c r="J141" s="699" t="str">
        <f t="array" ref="J141">iferror(index('Internal Staffing Calculator'!$R$9:$BL$115, match($A141,'Internal Staffing Calculator'!$B$9:$B169,0),match(J$5,'Internal Staffing Calculator'!$R$7:$BL$7,0)),"")</f>
        <v/>
      </c>
      <c r="K141" s="699" t="str">
        <f t="array" ref="K141">iferror(index('Internal Staffing Calculator'!$R$9:$BL$115, match($A141,'Internal Staffing Calculator'!$B$9:$B169,0),match(K$5,'Internal Staffing Calculator'!$R$7:$BL$7,0)),"")</f>
        <v/>
      </c>
      <c r="L141" s="699" t="str">
        <f t="array" ref="L141">iferror(index('Internal Staffing Calculator'!$R$9:$BL$115, match($A141,'Internal Staffing Calculator'!$B$9:$B169,0),match(L$5,'Internal Staffing Calculator'!$R$7:$BL$7,0)),"")</f>
        <v/>
      </c>
      <c r="M141" s="699" t="str">
        <f t="array" ref="M141">iferror(index('Internal Staffing Calculator'!$R$9:$BL$115, match($A141,'Internal Staffing Calculator'!$B$9:$B169,0),match(M$5,'Internal Staffing Calculator'!$R$7:$BL$7,0)),"")</f>
        <v/>
      </c>
      <c r="N141" s="699" t="str">
        <f t="array" ref="N141">iferror(index('Internal Staffing Calculator'!$R$9:$BL$115, match($A141,'Internal Staffing Calculator'!$B$9:$B169,0),match(N$5,'Internal Staffing Calculator'!$R$7:$BL$7,0)),"")</f>
        <v/>
      </c>
      <c r="O141" s="699" t="str">
        <f t="array" ref="O141">iferror(index('Internal Staffing Calculator'!$R$9:$BL$115, match($A141,'Internal Staffing Calculator'!$B$9:$B169,0),match(O$5,'Internal Staffing Calculator'!$R$7:$BL$7,0)),"")</f>
        <v/>
      </c>
      <c r="P141" s="699" t="str">
        <f t="array" ref="P141">iferror(index('Internal Staffing Calculator'!$R$9:$BL$115, match($A141,'Internal Staffing Calculator'!$B$9:$B169,0),match(P$5,'Internal Staffing Calculator'!$R$7:$BL$7,0)),"")</f>
        <v/>
      </c>
      <c r="Q141" s="699" t="str">
        <f t="array" ref="Q141">iferror(index('Internal Staffing Calculator'!$R$9:$BL$115, match($A141,'Internal Staffing Calculator'!$B$9:$B169,0),match(Q$5,'Internal Staffing Calculator'!$R$7:$BL$7,0)),"")</f>
        <v/>
      </c>
      <c r="R141" s="699" t="str">
        <f t="array" ref="R141">iferror(index('Internal Staffing Calculator'!$R$9:$BL$115, match($A141,'Internal Staffing Calculator'!$B$9:$B169,0),match(R$5,'Internal Staffing Calculator'!$R$7:$BL$7,0)),"")</f>
        <v/>
      </c>
      <c r="S141" s="699" t="str">
        <f t="array" ref="S141">iferror(index('Internal Staffing Calculator'!$R$9:$BL$115, match($A141,'Internal Staffing Calculator'!$B$9:$B169,0),match(S$5,'Internal Staffing Calculator'!$R$7:$BL$7,0)),"")</f>
        <v/>
      </c>
      <c r="T141" s="699" t="str">
        <f t="array" ref="T141">iferror(index('Internal Staffing Calculator'!$R$9:$BL$115, match($A141,'Internal Staffing Calculator'!$B$9:$B169,0),match(T$5,'Internal Staffing Calculator'!$R$7:$BL$7,0)),"")</f>
        <v/>
      </c>
      <c r="U141" s="699" t="str">
        <f t="array" ref="U141">iferror(index('Internal Staffing Calculator'!$R$9:$BL$115, match($A141,'Internal Staffing Calculator'!$B$9:$B169,0),match(U$5,'Internal Staffing Calculator'!$R$7:$BL$7,0)),"")</f>
        <v/>
      </c>
      <c r="V141" s="699" t="str">
        <f t="array" ref="V141">iferror(index('Internal Staffing Calculator'!$R$9:$BL$115, match($A141,'Internal Staffing Calculator'!$B$9:$B169,0),match(V$5,'Internal Staffing Calculator'!$R$7:$BL$7,0)),"")</f>
        <v/>
      </c>
      <c r="W141" s="699" t="str">
        <f t="array" ref="W141">iferror(index('Internal Staffing Calculator'!$R$9:$BL$115, match($A141,'Internal Staffing Calculator'!$B$9:$B169,0),match(W$5,'Internal Staffing Calculator'!$R$7:$BL$7,0)),"")</f>
        <v/>
      </c>
      <c r="X141" s="699" t="str">
        <f t="array" ref="X141">iferror(index('Internal Staffing Calculator'!$R$9:$BL$115, match($A141,'Internal Staffing Calculator'!$B$9:$B169,0),match(X$5,'Internal Staffing Calculator'!$R$7:$BL$7,0)),"")</f>
        <v/>
      </c>
      <c r="Y141" s="699" t="str">
        <f t="array" ref="Y141">iferror(index('Internal Staffing Calculator'!$R$9:$BL$115, match($A141,'Internal Staffing Calculator'!$B$9:$B169,0),match(Y$5,'Internal Staffing Calculator'!$R$7:$BL$7,0)),"")</f>
        <v/>
      </c>
      <c r="Z141" s="699" t="str">
        <f t="array" ref="Z141">iferror(index('Internal Staffing Calculator'!$R$9:$BL$115, match($A141,'Internal Staffing Calculator'!$B$9:$B169,0),match(Z$5,'Internal Staffing Calculator'!$R$7:$BL$7,0)),"")</f>
        <v/>
      </c>
      <c r="AA141" s="699" t="str">
        <f t="array" ref="AA141">iferror(index('Internal Staffing Calculator'!$R$9:$BL$115, match($A141,'Internal Staffing Calculator'!$B$9:$B169,0),match(AA$5,'Internal Staffing Calculator'!$R$7:$BL$7,0)),"")</f>
        <v/>
      </c>
      <c r="AB141" s="699" t="str">
        <f t="array" ref="AB141">iferror(index('Internal Staffing Calculator'!$R$9:$BL$115, match($A141,'Internal Staffing Calculator'!$B$9:$B169,0),match(AB$5,'Internal Staffing Calculator'!$R$7:$BL$7,0)),"")</f>
        <v/>
      </c>
      <c r="AC141" s="699" t="str">
        <f t="array" ref="AC141">iferror(index('Internal Staffing Calculator'!$R$9:$BL$115, match($A141,'Internal Staffing Calculator'!$B$9:$B169,0),match(AC$5,'Internal Staffing Calculator'!$R$7:$BL$7,0)),"")</f>
        <v/>
      </c>
      <c r="AD141" s="699" t="str">
        <f t="array" ref="AD141">iferror(index('Internal Staffing Calculator'!$R$9:$BL$115, match($A141,'Internal Staffing Calculator'!$B$9:$B169,0),match(AD$5,'Internal Staffing Calculator'!$R$7:$BL$7,0)),"")</f>
        <v/>
      </c>
      <c r="AE141" s="699" t="str">
        <f t="array" ref="AE141">iferror(index('Internal Staffing Calculator'!$R$9:$BL$115, match($A141,'Internal Staffing Calculator'!$B$9:$B169,0),match(AE$5,'Internal Staffing Calculator'!$R$7:$BL$7,0)),"")</f>
        <v/>
      </c>
      <c r="AF141" s="699" t="str">
        <f t="array" ref="AF141">iferror(index('Internal Staffing Calculator'!$R$9:$BL$115, match($A141,'Internal Staffing Calculator'!$B$9:$B169,0),match(AF$5,'Internal Staffing Calculator'!$R$7:$BL$7,0)),"")</f>
        <v/>
      </c>
      <c r="AG141" s="699" t="str">
        <f t="array" ref="AG141">iferror(index('Internal Staffing Calculator'!$R$9:$BL$115, match($A141,'Internal Staffing Calculator'!$B$9:$B169,0),match(AG$5,'Internal Staffing Calculator'!$R$7:$BL$7,0)),"")</f>
        <v/>
      </c>
      <c r="AH141" s="699" t="str">
        <f t="array" ref="AH141">iferror(index('Internal Staffing Calculator'!$R$9:$BL$115, match($A141,'Internal Staffing Calculator'!$B$9:$B169,0),match(AH$5,'Internal Staffing Calculator'!$R$7:$BL$7,0)),"")</f>
        <v/>
      </c>
      <c r="AI141" s="699" t="str">
        <f t="array" ref="AI141">iferror(index('Internal Staffing Calculator'!$R$9:$BL$115, match($A141,'Internal Staffing Calculator'!$B$9:$B169,0),match(AI$5,'Internal Staffing Calculator'!$R$7:$BL$7,0)),"")</f>
        <v/>
      </c>
      <c r="AJ141" s="699" t="str">
        <f t="array" ref="AJ141">iferror(index('Internal Staffing Calculator'!$R$9:$BL$115, match($A141,'Internal Staffing Calculator'!$B$9:$B169,0),match(AJ$5,'Internal Staffing Calculator'!$R$7:$BL$7,0)),"")</f>
        <v/>
      </c>
      <c r="AK141" s="699" t="str">
        <f t="array" ref="AK141">iferror(index('Internal Staffing Calculator'!$R$9:$BL$115, match($A141,'Internal Staffing Calculator'!$B$9:$B169,0),match(AK$5,'Internal Staffing Calculator'!$R$7:$BL$7,0)),"")</f>
        <v/>
      </c>
      <c r="AL141" s="699" t="str">
        <f t="array" ref="AL141">iferror(index('Internal Staffing Calculator'!$R$9:$BL$115, match($A141,'Internal Staffing Calculator'!$B$9:$B169,0),match(AL$5,'Internal Staffing Calculator'!$R$7:$BL$7,0)),"")</f>
        <v/>
      </c>
      <c r="AM141" s="699" t="str">
        <f t="array" ref="AM141">iferror(index('Internal Staffing Calculator'!$R$9:$BL$115, match($A141,'Internal Staffing Calculator'!$B$9:$B169,0),match(AM$5,'Internal Staffing Calculator'!$R$7:$BL$7,0)),"")</f>
        <v/>
      </c>
      <c r="AN141" s="699" t="str">
        <f t="array" ref="AN141">iferror(index('Internal Staffing Calculator'!$R$9:$BL$115, match($A141,'Internal Staffing Calculator'!$B$9:$B169,0),match(AN$5,'Internal Staffing Calculator'!$R$7:$BL$7,0)),"")</f>
        <v/>
      </c>
      <c r="AO141" s="699" t="str">
        <f t="array" ref="AO141">iferror(index('Internal Staffing Calculator'!$R$9:$BL$115, match($A141,'Internal Staffing Calculator'!$B$9:$B169,0),match(AO$5,'Internal Staffing Calculator'!$R$7:$BL$7,0)),"")</f>
        <v/>
      </c>
      <c r="AP141" s="699" t="str">
        <f t="array" ref="AP141">iferror(index('Internal Staffing Calculator'!$R$9:$BL$115, match($A141,'Internal Staffing Calculator'!$B$9:$B169,0),match(AP$5,'Internal Staffing Calculator'!$R$7:$BL$7,0)),"")</f>
        <v/>
      </c>
      <c r="AQ141" s="699" t="str">
        <f t="array" ref="AQ141">iferror(index('Internal Staffing Calculator'!$R$9:$BL$115, match($A141,'Internal Staffing Calculator'!$B$9:$B169,0),match(AQ$5,'Internal Staffing Calculator'!$R$7:$BL$7,0)),"")</f>
        <v/>
      </c>
      <c r="AR141" s="699" t="str">
        <f t="array" ref="AR141">iferror(index('Internal Staffing Calculator'!$R$9:$BL$115, match($A141,'Internal Staffing Calculator'!$B$9:$B169,0),match(AR$5,'Internal Staffing Calculator'!$R$7:$BL$7,0)),"")</f>
        <v/>
      </c>
      <c r="AS141" s="699" t="str">
        <f t="array" ref="AS141">iferror(index('Internal Staffing Calculator'!$R$9:$BL$115, match($A141,'Internal Staffing Calculator'!$B$9:$B169,0),match(AS$5,'Internal Staffing Calculator'!$R$7:$BL$7,0)),"")</f>
        <v/>
      </c>
      <c r="AT141" s="699" t="str">
        <f t="array" ref="AT141">iferror(index('Internal Staffing Calculator'!$R$9:$BL$115, match($A141,'Internal Staffing Calculator'!$B$9:$B169,0),match(AT$5,'Internal Staffing Calculator'!$R$7:$BL$7,0)),"")</f>
        <v/>
      </c>
      <c r="AU141" s="699" t="str">
        <f t="array" ref="AU141">iferror(index('Internal Staffing Calculator'!$R$9:$BL$115, match($A141,'Internal Staffing Calculator'!$B$9:$B169,0),match(AU$5,'Internal Staffing Calculator'!$R$7:$BL$7,0)),"")</f>
        <v/>
      </c>
      <c r="AV141" s="699" t="str">
        <f t="array" ref="AV141">iferror(index('Internal Staffing Calculator'!$R$9:$BL$115, match($A141,'Internal Staffing Calculator'!$B$9:$B169,0),match(AV$5,'Internal Staffing Calculator'!$R$7:$BL$7,0)),"")</f>
        <v/>
      </c>
      <c r="AW141" s="699" t="str">
        <f t="array" ref="AW141">iferror(index('Internal Staffing Calculator'!$R$9:$BL$115, match($A141,'Internal Staffing Calculator'!$B$9:$B169,0),match(AW$5,'Internal Staffing Calculator'!$R$7:$BL$7,0)),"")</f>
        <v/>
      </c>
      <c r="AX141" s="699" t="str">
        <f t="array" ref="AX141">iferror(index('Internal Staffing Calculator'!$R$9:$BL$115, match($A141,'Internal Staffing Calculator'!$B$9:$B169,0),match(AX$5,'Internal Staffing Calculator'!$R$7:$BL$7,0)),"")</f>
        <v/>
      </c>
      <c r="AY141" s="699" t="str">
        <f t="array" ref="AY141">iferror(index('Internal Staffing Calculator'!$R$9:$BL$115, match($A141,'Internal Staffing Calculator'!$B$9:$B169,0),match(AY$5,'Internal Staffing Calculator'!$R$7:$BL$7,0)),"")</f>
        <v/>
      </c>
      <c r="AZ141" s="699" t="str">
        <f t="array" ref="AZ141">iferror(index('Internal Staffing Calculator'!$R$9:$BL$115, match($A141,'Internal Staffing Calculator'!$B$9:$B169,0),match(AZ$5,'Internal Staffing Calculator'!$R$7:$BL$7,0)),"")</f>
        <v/>
      </c>
      <c r="BA141" s="699" t="str">
        <f t="array" ref="BA141">iferror(index('Internal Staffing Calculator'!$R$9:$BL$115, match($A141,'Internal Staffing Calculator'!$B$9:$B169,0),match(BA$5,'Internal Staffing Calculator'!$R$7:$BL$7,0)),"")</f>
        <v/>
      </c>
    </row>
    <row r="142">
      <c r="A142" s="818"/>
      <c r="B142" s="812" t="str">
        <f t="array" ref="B142">iferror(index('Internal Staffing Calculator'!P:P,match(A142,'Internal Staffing Calculator'!B:B,0)),"")</f>
        <v/>
      </c>
      <c r="C142" s="813" t="str">
        <f t="array" ref="C142">iferror(index('Internal Staffing Calculator'!BM:BM,match(A142,'Internal Staffing Calculator'!B:B,0)),"")</f>
        <v/>
      </c>
      <c r="D142" s="814" t="str">
        <f t="array" ref="D142">iferror(index('Internal Staffing Calculator'!F:F,match(A142,'Internal Staffing Calculator'!B:B,0)),"")</f>
        <v/>
      </c>
      <c r="E142" s="815">
        <f t="shared" si="4"/>
        <v>0</v>
      </c>
      <c r="F142" s="615"/>
      <c r="G142" s="699" t="str">
        <f t="array" ref="G142">iferror(index('Internal Staffing Calculator'!$R$9:$BL$115, match($A142,'Internal Staffing Calculator'!$B$9:$B169,0),match(G$5,'Internal Staffing Calculator'!$R$7:$BL$7,0)),"")</f>
        <v/>
      </c>
      <c r="H142" s="699" t="str">
        <f t="array" ref="H142">iferror(index('Internal Staffing Calculator'!$R$9:$BL$115, match($A142,'Internal Staffing Calculator'!$B$9:$B169,0),match(H$5,'Internal Staffing Calculator'!$R$7:$BL$7,0)),"")</f>
        <v/>
      </c>
      <c r="I142" s="699" t="str">
        <f t="array" ref="I142">iferror(index('Internal Staffing Calculator'!$R$9:$BL$115, match($A142,'Internal Staffing Calculator'!$B$9:$B169,0),match(I$5,'Internal Staffing Calculator'!$R$7:$BL$7,0)),"")</f>
        <v/>
      </c>
      <c r="J142" s="699" t="str">
        <f t="array" ref="J142">iferror(index('Internal Staffing Calculator'!$R$9:$BL$115, match($A142,'Internal Staffing Calculator'!$B$9:$B169,0),match(J$5,'Internal Staffing Calculator'!$R$7:$BL$7,0)),"")</f>
        <v/>
      </c>
      <c r="K142" s="699" t="str">
        <f t="array" ref="K142">iferror(index('Internal Staffing Calculator'!$R$9:$BL$115, match($A142,'Internal Staffing Calculator'!$B$9:$B169,0),match(K$5,'Internal Staffing Calculator'!$R$7:$BL$7,0)),"")</f>
        <v/>
      </c>
      <c r="L142" s="699" t="str">
        <f t="array" ref="L142">iferror(index('Internal Staffing Calculator'!$R$9:$BL$115, match($A142,'Internal Staffing Calculator'!$B$9:$B169,0),match(L$5,'Internal Staffing Calculator'!$R$7:$BL$7,0)),"")</f>
        <v/>
      </c>
      <c r="M142" s="699" t="str">
        <f t="array" ref="M142">iferror(index('Internal Staffing Calculator'!$R$9:$BL$115, match($A142,'Internal Staffing Calculator'!$B$9:$B169,0),match(M$5,'Internal Staffing Calculator'!$R$7:$BL$7,0)),"")</f>
        <v/>
      </c>
      <c r="N142" s="699" t="str">
        <f t="array" ref="N142">iferror(index('Internal Staffing Calculator'!$R$9:$BL$115, match($A142,'Internal Staffing Calculator'!$B$9:$B169,0),match(N$5,'Internal Staffing Calculator'!$R$7:$BL$7,0)),"")</f>
        <v/>
      </c>
      <c r="O142" s="699" t="str">
        <f t="array" ref="O142">iferror(index('Internal Staffing Calculator'!$R$9:$BL$115, match($A142,'Internal Staffing Calculator'!$B$9:$B169,0),match(O$5,'Internal Staffing Calculator'!$R$7:$BL$7,0)),"")</f>
        <v/>
      </c>
      <c r="P142" s="699" t="str">
        <f t="array" ref="P142">iferror(index('Internal Staffing Calculator'!$R$9:$BL$115, match($A142,'Internal Staffing Calculator'!$B$9:$B169,0),match(P$5,'Internal Staffing Calculator'!$R$7:$BL$7,0)),"")</f>
        <v/>
      </c>
      <c r="Q142" s="699" t="str">
        <f t="array" ref="Q142">iferror(index('Internal Staffing Calculator'!$R$9:$BL$115, match($A142,'Internal Staffing Calculator'!$B$9:$B169,0),match(Q$5,'Internal Staffing Calculator'!$R$7:$BL$7,0)),"")</f>
        <v/>
      </c>
      <c r="R142" s="699" t="str">
        <f t="array" ref="R142">iferror(index('Internal Staffing Calculator'!$R$9:$BL$115, match($A142,'Internal Staffing Calculator'!$B$9:$B169,0),match(R$5,'Internal Staffing Calculator'!$R$7:$BL$7,0)),"")</f>
        <v/>
      </c>
      <c r="S142" s="699" t="str">
        <f t="array" ref="S142">iferror(index('Internal Staffing Calculator'!$R$9:$BL$115, match($A142,'Internal Staffing Calculator'!$B$9:$B169,0),match(S$5,'Internal Staffing Calculator'!$R$7:$BL$7,0)),"")</f>
        <v/>
      </c>
      <c r="T142" s="699" t="str">
        <f t="array" ref="T142">iferror(index('Internal Staffing Calculator'!$R$9:$BL$115, match($A142,'Internal Staffing Calculator'!$B$9:$B169,0),match(T$5,'Internal Staffing Calculator'!$R$7:$BL$7,0)),"")</f>
        <v/>
      </c>
      <c r="U142" s="699" t="str">
        <f t="array" ref="U142">iferror(index('Internal Staffing Calculator'!$R$9:$BL$115, match($A142,'Internal Staffing Calculator'!$B$9:$B169,0),match(U$5,'Internal Staffing Calculator'!$R$7:$BL$7,0)),"")</f>
        <v/>
      </c>
      <c r="V142" s="699" t="str">
        <f t="array" ref="V142">iferror(index('Internal Staffing Calculator'!$R$9:$BL$115, match($A142,'Internal Staffing Calculator'!$B$9:$B169,0),match(V$5,'Internal Staffing Calculator'!$R$7:$BL$7,0)),"")</f>
        <v/>
      </c>
      <c r="W142" s="699" t="str">
        <f t="array" ref="W142">iferror(index('Internal Staffing Calculator'!$R$9:$BL$115, match($A142,'Internal Staffing Calculator'!$B$9:$B169,0),match(W$5,'Internal Staffing Calculator'!$R$7:$BL$7,0)),"")</f>
        <v/>
      </c>
      <c r="X142" s="699" t="str">
        <f t="array" ref="X142">iferror(index('Internal Staffing Calculator'!$R$9:$BL$115, match($A142,'Internal Staffing Calculator'!$B$9:$B169,0),match(X$5,'Internal Staffing Calculator'!$R$7:$BL$7,0)),"")</f>
        <v/>
      </c>
      <c r="Y142" s="699" t="str">
        <f t="array" ref="Y142">iferror(index('Internal Staffing Calculator'!$R$9:$BL$115, match($A142,'Internal Staffing Calculator'!$B$9:$B169,0),match(Y$5,'Internal Staffing Calculator'!$R$7:$BL$7,0)),"")</f>
        <v/>
      </c>
      <c r="Z142" s="699" t="str">
        <f t="array" ref="Z142">iferror(index('Internal Staffing Calculator'!$R$9:$BL$115, match($A142,'Internal Staffing Calculator'!$B$9:$B169,0),match(Z$5,'Internal Staffing Calculator'!$R$7:$BL$7,0)),"")</f>
        <v/>
      </c>
      <c r="AA142" s="699" t="str">
        <f t="array" ref="AA142">iferror(index('Internal Staffing Calculator'!$R$9:$BL$115, match($A142,'Internal Staffing Calculator'!$B$9:$B169,0),match(AA$5,'Internal Staffing Calculator'!$R$7:$BL$7,0)),"")</f>
        <v/>
      </c>
      <c r="AB142" s="699" t="str">
        <f t="array" ref="AB142">iferror(index('Internal Staffing Calculator'!$R$9:$BL$115, match($A142,'Internal Staffing Calculator'!$B$9:$B169,0),match(AB$5,'Internal Staffing Calculator'!$R$7:$BL$7,0)),"")</f>
        <v/>
      </c>
      <c r="AC142" s="699" t="str">
        <f t="array" ref="AC142">iferror(index('Internal Staffing Calculator'!$R$9:$BL$115, match($A142,'Internal Staffing Calculator'!$B$9:$B169,0),match(AC$5,'Internal Staffing Calculator'!$R$7:$BL$7,0)),"")</f>
        <v/>
      </c>
      <c r="AD142" s="699" t="str">
        <f t="array" ref="AD142">iferror(index('Internal Staffing Calculator'!$R$9:$BL$115, match($A142,'Internal Staffing Calculator'!$B$9:$B169,0),match(AD$5,'Internal Staffing Calculator'!$R$7:$BL$7,0)),"")</f>
        <v/>
      </c>
      <c r="AE142" s="699" t="str">
        <f t="array" ref="AE142">iferror(index('Internal Staffing Calculator'!$R$9:$BL$115, match($A142,'Internal Staffing Calculator'!$B$9:$B169,0),match(AE$5,'Internal Staffing Calculator'!$R$7:$BL$7,0)),"")</f>
        <v/>
      </c>
      <c r="AF142" s="699" t="str">
        <f t="array" ref="AF142">iferror(index('Internal Staffing Calculator'!$R$9:$BL$115, match($A142,'Internal Staffing Calculator'!$B$9:$B169,0),match(AF$5,'Internal Staffing Calculator'!$R$7:$BL$7,0)),"")</f>
        <v/>
      </c>
      <c r="AG142" s="699" t="str">
        <f t="array" ref="AG142">iferror(index('Internal Staffing Calculator'!$R$9:$BL$115, match($A142,'Internal Staffing Calculator'!$B$9:$B169,0),match(AG$5,'Internal Staffing Calculator'!$R$7:$BL$7,0)),"")</f>
        <v/>
      </c>
      <c r="AH142" s="699" t="str">
        <f t="array" ref="AH142">iferror(index('Internal Staffing Calculator'!$R$9:$BL$115, match($A142,'Internal Staffing Calculator'!$B$9:$B169,0),match(AH$5,'Internal Staffing Calculator'!$R$7:$BL$7,0)),"")</f>
        <v/>
      </c>
      <c r="AI142" s="699" t="str">
        <f t="array" ref="AI142">iferror(index('Internal Staffing Calculator'!$R$9:$BL$115, match($A142,'Internal Staffing Calculator'!$B$9:$B169,0),match(AI$5,'Internal Staffing Calculator'!$R$7:$BL$7,0)),"")</f>
        <v/>
      </c>
      <c r="AJ142" s="699" t="str">
        <f t="array" ref="AJ142">iferror(index('Internal Staffing Calculator'!$R$9:$BL$115, match($A142,'Internal Staffing Calculator'!$B$9:$B169,0),match(AJ$5,'Internal Staffing Calculator'!$R$7:$BL$7,0)),"")</f>
        <v/>
      </c>
      <c r="AK142" s="699" t="str">
        <f t="array" ref="AK142">iferror(index('Internal Staffing Calculator'!$R$9:$BL$115, match($A142,'Internal Staffing Calculator'!$B$9:$B169,0),match(AK$5,'Internal Staffing Calculator'!$R$7:$BL$7,0)),"")</f>
        <v/>
      </c>
      <c r="AL142" s="699" t="str">
        <f t="array" ref="AL142">iferror(index('Internal Staffing Calculator'!$R$9:$BL$115, match($A142,'Internal Staffing Calculator'!$B$9:$B169,0),match(AL$5,'Internal Staffing Calculator'!$R$7:$BL$7,0)),"")</f>
        <v/>
      </c>
      <c r="AM142" s="699" t="str">
        <f t="array" ref="AM142">iferror(index('Internal Staffing Calculator'!$R$9:$BL$115, match($A142,'Internal Staffing Calculator'!$B$9:$B169,0),match(AM$5,'Internal Staffing Calculator'!$R$7:$BL$7,0)),"")</f>
        <v/>
      </c>
      <c r="AN142" s="699" t="str">
        <f t="array" ref="AN142">iferror(index('Internal Staffing Calculator'!$R$9:$BL$115, match($A142,'Internal Staffing Calculator'!$B$9:$B169,0),match(AN$5,'Internal Staffing Calculator'!$R$7:$BL$7,0)),"")</f>
        <v/>
      </c>
      <c r="AO142" s="699" t="str">
        <f t="array" ref="AO142">iferror(index('Internal Staffing Calculator'!$R$9:$BL$115, match($A142,'Internal Staffing Calculator'!$B$9:$B169,0),match(AO$5,'Internal Staffing Calculator'!$R$7:$BL$7,0)),"")</f>
        <v/>
      </c>
      <c r="AP142" s="699" t="str">
        <f t="array" ref="AP142">iferror(index('Internal Staffing Calculator'!$R$9:$BL$115, match($A142,'Internal Staffing Calculator'!$B$9:$B169,0),match(AP$5,'Internal Staffing Calculator'!$R$7:$BL$7,0)),"")</f>
        <v/>
      </c>
      <c r="AQ142" s="699" t="str">
        <f t="array" ref="AQ142">iferror(index('Internal Staffing Calculator'!$R$9:$BL$115, match($A142,'Internal Staffing Calculator'!$B$9:$B169,0),match(AQ$5,'Internal Staffing Calculator'!$R$7:$BL$7,0)),"")</f>
        <v/>
      </c>
      <c r="AR142" s="699" t="str">
        <f t="array" ref="AR142">iferror(index('Internal Staffing Calculator'!$R$9:$BL$115, match($A142,'Internal Staffing Calculator'!$B$9:$B169,0),match(AR$5,'Internal Staffing Calculator'!$R$7:$BL$7,0)),"")</f>
        <v/>
      </c>
      <c r="AS142" s="699" t="str">
        <f t="array" ref="AS142">iferror(index('Internal Staffing Calculator'!$R$9:$BL$115, match($A142,'Internal Staffing Calculator'!$B$9:$B169,0),match(AS$5,'Internal Staffing Calculator'!$R$7:$BL$7,0)),"")</f>
        <v/>
      </c>
      <c r="AT142" s="699" t="str">
        <f t="array" ref="AT142">iferror(index('Internal Staffing Calculator'!$R$9:$BL$115, match($A142,'Internal Staffing Calculator'!$B$9:$B169,0),match(AT$5,'Internal Staffing Calculator'!$R$7:$BL$7,0)),"")</f>
        <v/>
      </c>
      <c r="AU142" s="699" t="str">
        <f t="array" ref="AU142">iferror(index('Internal Staffing Calculator'!$R$9:$BL$115, match($A142,'Internal Staffing Calculator'!$B$9:$B169,0),match(AU$5,'Internal Staffing Calculator'!$R$7:$BL$7,0)),"")</f>
        <v/>
      </c>
      <c r="AV142" s="699" t="str">
        <f t="array" ref="AV142">iferror(index('Internal Staffing Calculator'!$R$9:$BL$115, match($A142,'Internal Staffing Calculator'!$B$9:$B169,0),match(AV$5,'Internal Staffing Calculator'!$R$7:$BL$7,0)),"")</f>
        <v/>
      </c>
      <c r="AW142" s="699" t="str">
        <f t="array" ref="AW142">iferror(index('Internal Staffing Calculator'!$R$9:$BL$115, match($A142,'Internal Staffing Calculator'!$B$9:$B169,0),match(AW$5,'Internal Staffing Calculator'!$R$7:$BL$7,0)),"")</f>
        <v/>
      </c>
      <c r="AX142" s="699" t="str">
        <f t="array" ref="AX142">iferror(index('Internal Staffing Calculator'!$R$9:$BL$115, match($A142,'Internal Staffing Calculator'!$B$9:$B169,0),match(AX$5,'Internal Staffing Calculator'!$R$7:$BL$7,0)),"")</f>
        <v/>
      </c>
      <c r="AY142" s="699" t="str">
        <f t="array" ref="AY142">iferror(index('Internal Staffing Calculator'!$R$9:$BL$115, match($A142,'Internal Staffing Calculator'!$B$9:$B169,0),match(AY$5,'Internal Staffing Calculator'!$R$7:$BL$7,0)),"")</f>
        <v/>
      </c>
      <c r="AZ142" s="699" t="str">
        <f t="array" ref="AZ142">iferror(index('Internal Staffing Calculator'!$R$9:$BL$115, match($A142,'Internal Staffing Calculator'!$B$9:$B169,0),match(AZ$5,'Internal Staffing Calculator'!$R$7:$BL$7,0)),"")</f>
        <v/>
      </c>
      <c r="BA142" s="699" t="str">
        <f t="array" ref="BA142">iferror(index('Internal Staffing Calculator'!$R$9:$BL$115, match($A142,'Internal Staffing Calculator'!$B$9:$B169,0),match(BA$5,'Internal Staffing Calculator'!$R$7:$BL$7,0)),"")</f>
        <v/>
      </c>
    </row>
    <row r="143">
      <c r="A143" s="818"/>
      <c r="B143" s="812" t="str">
        <f t="array" ref="B143">iferror(index('Internal Staffing Calculator'!P:P,match(A143,'Internal Staffing Calculator'!B:B,0)),"")</f>
        <v/>
      </c>
      <c r="C143" s="813" t="str">
        <f t="array" ref="C143">iferror(index('Internal Staffing Calculator'!BM:BM,match(A143,'Internal Staffing Calculator'!B:B,0)),"")</f>
        <v/>
      </c>
      <c r="D143" s="814" t="str">
        <f t="array" ref="D143">iferror(index('Internal Staffing Calculator'!F:F,match(A143,'Internal Staffing Calculator'!B:B,0)),"")</f>
        <v/>
      </c>
      <c r="E143" s="815">
        <f t="shared" si="4"/>
        <v>0</v>
      </c>
      <c r="F143" s="615"/>
      <c r="G143" s="699" t="str">
        <f t="array" ref="G143">iferror(index('Internal Staffing Calculator'!$R$9:$BL$115, match($A143,'Internal Staffing Calculator'!$B$9:$B169,0),match(G$5,'Internal Staffing Calculator'!$R$7:$BL$7,0)),"")</f>
        <v/>
      </c>
      <c r="H143" s="699" t="str">
        <f t="array" ref="H143">iferror(index('Internal Staffing Calculator'!$R$9:$BL$115, match($A143,'Internal Staffing Calculator'!$B$9:$B169,0),match(H$5,'Internal Staffing Calculator'!$R$7:$BL$7,0)),"")</f>
        <v/>
      </c>
      <c r="I143" s="699" t="str">
        <f t="array" ref="I143">iferror(index('Internal Staffing Calculator'!$R$9:$BL$115, match($A143,'Internal Staffing Calculator'!$B$9:$B169,0),match(I$5,'Internal Staffing Calculator'!$R$7:$BL$7,0)),"")</f>
        <v/>
      </c>
      <c r="J143" s="699" t="str">
        <f t="array" ref="J143">iferror(index('Internal Staffing Calculator'!$R$9:$BL$115, match($A143,'Internal Staffing Calculator'!$B$9:$B169,0),match(J$5,'Internal Staffing Calculator'!$R$7:$BL$7,0)),"")</f>
        <v/>
      </c>
      <c r="K143" s="699" t="str">
        <f t="array" ref="K143">iferror(index('Internal Staffing Calculator'!$R$9:$BL$115, match($A143,'Internal Staffing Calculator'!$B$9:$B169,0),match(K$5,'Internal Staffing Calculator'!$R$7:$BL$7,0)),"")</f>
        <v/>
      </c>
      <c r="L143" s="699" t="str">
        <f t="array" ref="L143">iferror(index('Internal Staffing Calculator'!$R$9:$BL$115, match($A143,'Internal Staffing Calculator'!$B$9:$B169,0),match(L$5,'Internal Staffing Calculator'!$R$7:$BL$7,0)),"")</f>
        <v/>
      </c>
      <c r="M143" s="699" t="str">
        <f t="array" ref="M143">iferror(index('Internal Staffing Calculator'!$R$9:$BL$115, match($A143,'Internal Staffing Calculator'!$B$9:$B169,0),match(M$5,'Internal Staffing Calculator'!$R$7:$BL$7,0)),"")</f>
        <v/>
      </c>
      <c r="N143" s="699" t="str">
        <f t="array" ref="N143">iferror(index('Internal Staffing Calculator'!$R$9:$BL$115, match($A143,'Internal Staffing Calculator'!$B$9:$B169,0),match(N$5,'Internal Staffing Calculator'!$R$7:$BL$7,0)),"")</f>
        <v/>
      </c>
      <c r="O143" s="699" t="str">
        <f t="array" ref="O143">iferror(index('Internal Staffing Calculator'!$R$9:$BL$115, match($A143,'Internal Staffing Calculator'!$B$9:$B169,0),match(O$5,'Internal Staffing Calculator'!$R$7:$BL$7,0)),"")</f>
        <v/>
      </c>
      <c r="P143" s="699" t="str">
        <f t="array" ref="P143">iferror(index('Internal Staffing Calculator'!$R$9:$BL$115, match($A143,'Internal Staffing Calculator'!$B$9:$B169,0),match(P$5,'Internal Staffing Calculator'!$R$7:$BL$7,0)),"")</f>
        <v/>
      </c>
      <c r="Q143" s="699" t="str">
        <f t="array" ref="Q143">iferror(index('Internal Staffing Calculator'!$R$9:$BL$115, match($A143,'Internal Staffing Calculator'!$B$9:$B169,0),match(Q$5,'Internal Staffing Calculator'!$R$7:$BL$7,0)),"")</f>
        <v/>
      </c>
      <c r="R143" s="699" t="str">
        <f t="array" ref="R143">iferror(index('Internal Staffing Calculator'!$R$9:$BL$115, match($A143,'Internal Staffing Calculator'!$B$9:$B169,0),match(R$5,'Internal Staffing Calculator'!$R$7:$BL$7,0)),"")</f>
        <v/>
      </c>
      <c r="S143" s="699" t="str">
        <f t="array" ref="S143">iferror(index('Internal Staffing Calculator'!$R$9:$BL$115, match($A143,'Internal Staffing Calculator'!$B$9:$B169,0),match(S$5,'Internal Staffing Calculator'!$R$7:$BL$7,0)),"")</f>
        <v/>
      </c>
      <c r="T143" s="699" t="str">
        <f t="array" ref="T143">iferror(index('Internal Staffing Calculator'!$R$9:$BL$115, match($A143,'Internal Staffing Calculator'!$B$9:$B169,0),match(T$5,'Internal Staffing Calculator'!$R$7:$BL$7,0)),"")</f>
        <v/>
      </c>
      <c r="U143" s="699" t="str">
        <f t="array" ref="U143">iferror(index('Internal Staffing Calculator'!$R$9:$BL$115, match($A143,'Internal Staffing Calculator'!$B$9:$B169,0),match(U$5,'Internal Staffing Calculator'!$R$7:$BL$7,0)),"")</f>
        <v/>
      </c>
      <c r="V143" s="699" t="str">
        <f t="array" ref="V143">iferror(index('Internal Staffing Calculator'!$R$9:$BL$115, match($A143,'Internal Staffing Calculator'!$B$9:$B169,0),match(V$5,'Internal Staffing Calculator'!$R$7:$BL$7,0)),"")</f>
        <v/>
      </c>
      <c r="W143" s="699" t="str">
        <f t="array" ref="W143">iferror(index('Internal Staffing Calculator'!$R$9:$BL$115, match($A143,'Internal Staffing Calculator'!$B$9:$B169,0),match(W$5,'Internal Staffing Calculator'!$R$7:$BL$7,0)),"")</f>
        <v/>
      </c>
      <c r="X143" s="699" t="str">
        <f t="array" ref="X143">iferror(index('Internal Staffing Calculator'!$R$9:$BL$115, match($A143,'Internal Staffing Calculator'!$B$9:$B169,0),match(X$5,'Internal Staffing Calculator'!$R$7:$BL$7,0)),"")</f>
        <v/>
      </c>
      <c r="Y143" s="699" t="str">
        <f t="array" ref="Y143">iferror(index('Internal Staffing Calculator'!$R$9:$BL$115, match($A143,'Internal Staffing Calculator'!$B$9:$B169,0),match(Y$5,'Internal Staffing Calculator'!$R$7:$BL$7,0)),"")</f>
        <v/>
      </c>
      <c r="Z143" s="699" t="str">
        <f t="array" ref="Z143">iferror(index('Internal Staffing Calculator'!$R$9:$BL$115, match($A143,'Internal Staffing Calculator'!$B$9:$B169,0),match(Z$5,'Internal Staffing Calculator'!$R$7:$BL$7,0)),"")</f>
        <v/>
      </c>
      <c r="AA143" s="699" t="str">
        <f t="array" ref="AA143">iferror(index('Internal Staffing Calculator'!$R$9:$BL$115, match($A143,'Internal Staffing Calculator'!$B$9:$B169,0),match(AA$5,'Internal Staffing Calculator'!$R$7:$BL$7,0)),"")</f>
        <v/>
      </c>
      <c r="AB143" s="699" t="str">
        <f t="array" ref="AB143">iferror(index('Internal Staffing Calculator'!$R$9:$BL$115, match($A143,'Internal Staffing Calculator'!$B$9:$B169,0),match(AB$5,'Internal Staffing Calculator'!$R$7:$BL$7,0)),"")</f>
        <v/>
      </c>
      <c r="AC143" s="699" t="str">
        <f t="array" ref="AC143">iferror(index('Internal Staffing Calculator'!$R$9:$BL$115, match($A143,'Internal Staffing Calculator'!$B$9:$B169,0),match(AC$5,'Internal Staffing Calculator'!$R$7:$BL$7,0)),"")</f>
        <v/>
      </c>
      <c r="AD143" s="699" t="str">
        <f t="array" ref="AD143">iferror(index('Internal Staffing Calculator'!$R$9:$BL$115, match($A143,'Internal Staffing Calculator'!$B$9:$B169,0),match(AD$5,'Internal Staffing Calculator'!$R$7:$BL$7,0)),"")</f>
        <v/>
      </c>
      <c r="AE143" s="699" t="str">
        <f t="array" ref="AE143">iferror(index('Internal Staffing Calculator'!$R$9:$BL$115, match($A143,'Internal Staffing Calculator'!$B$9:$B169,0),match(AE$5,'Internal Staffing Calculator'!$R$7:$BL$7,0)),"")</f>
        <v/>
      </c>
      <c r="AF143" s="699" t="str">
        <f t="array" ref="AF143">iferror(index('Internal Staffing Calculator'!$R$9:$BL$115, match($A143,'Internal Staffing Calculator'!$B$9:$B169,0),match(AF$5,'Internal Staffing Calculator'!$R$7:$BL$7,0)),"")</f>
        <v/>
      </c>
      <c r="AG143" s="699" t="str">
        <f t="array" ref="AG143">iferror(index('Internal Staffing Calculator'!$R$9:$BL$115, match($A143,'Internal Staffing Calculator'!$B$9:$B169,0),match(AG$5,'Internal Staffing Calculator'!$R$7:$BL$7,0)),"")</f>
        <v/>
      </c>
      <c r="AH143" s="699" t="str">
        <f t="array" ref="AH143">iferror(index('Internal Staffing Calculator'!$R$9:$BL$115, match($A143,'Internal Staffing Calculator'!$B$9:$B169,0),match(AH$5,'Internal Staffing Calculator'!$R$7:$BL$7,0)),"")</f>
        <v/>
      </c>
      <c r="AI143" s="699" t="str">
        <f t="array" ref="AI143">iferror(index('Internal Staffing Calculator'!$R$9:$BL$115, match($A143,'Internal Staffing Calculator'!$B$9:$B169,0),match(AI$5,'Internal Staffing Calculator'!$R$7:$BL$7,0)),"")</f>
        <v/>
      </c>
      <c r="AJ143" s="699" t="str">
        <f t="array" ref="AJ143">iferror(index('Internal Staffing Calculator'!$R$9:$BL$115, match($A143,'Internal Staffing Calculator'!$B$9:$B169,0),match(AJ$5,'Internal Staffing Calculator'!$R$7:$BL$7,0)),"")</f>
        <v/>
      </c>
      <c r="AK143" s="699" t="str">
        <f t="array" ref="AK143">iferror(index('Internal Staffing Calculator'!$R$9:$BL$115, match($A143,'Internal Staffing Calculator'!$B$9:$B169,0),match(AK$5,'Internal Staffing Calculator'!$R$7:$BL$7,0)),"")</f>
        <v/>
      </c>
      <c r="AL143" s="699" t="str">
        <f t="array" ref="AL143">iferror(index('Internal Staffing Calculator'!$R$9:$BL$115, match($A143,'Internal Staffing Calculator'!$B$9:$B169,0),match(AL$5,'Internal Staffing Calculator'!$R$7:$BL$7,0)),"")</f>
        <v/>
      </c>
      <c r="AM143" s="699" t="str">
        <f t="array" ref="AM143">iferror(index('Internal Staffing Calculator'!$R$9:$BL$115, match($A143,'Internal Staffing Calculator'!$B$9:$B169,0),match(AM$5,'Internal Staffing Calculator'!$R$7:$BL$7,0)),"")</f>
        <v/>
      </c>
      <c r="AN143" s="699" t="str">
        <f t="array" ref="AN143">iferror(index('Internal Staffing Calculator'!$R$9:$BL$115, match($A143,'Internal Staffing Calculator'!$B$9:$B169,0),match(AN$5,'Internal Staffing Calculator'!$R$7:$BL$7,0)),"")</f>
        <v/>
      </c>
      <c r="AO143" s="699" t="str">
        <f t="array" ref="AO143">iferror(index('Internal Staffing Calculator'!$R$9:$BL$115, match($A143,'Internal Staffing Calculator'!$B$9:$B169,0),match(AO$5,'Internal Staffing Calculator'!$R$7:$BL$7,0)),"")</f>
        <v/>
      </c>
      <c r="AP143" s="699" t="str">
        <f t="array" ref="AP143">iferror(index('Internal Staffing Calculator'!$R$9:$BL$115, match($A143,'Internal Staffing Calculator'!$B$9:$B169,0),match(AP$5,'Internal Staffing Calculator'!$R$7:$BL$7,0)),"")</f>
        <v/>
      </c>
      <c r="AQ143" s="699" t="str">
        <f t="array" ref="AQ143">iferror(index('Internal Staffing Calculator'!$R$9:$BL$115, match($A143,'Internal Staffing Calculator'!$B$9:$B169,0),match(AQ$5,'Internal Staffing Calculator'!$R$7:$BL$7,0)),"")</f>
        <v/>
      </c>
      <c r="AR143" s="699" t="str">
        <f t="array" ref="AR143">iferror(index('Internal Staffing Calculator'!$R$9:$BL$115, match($A143,'Internal Staffing Calculator'!$B$9:$B169,0),match(AR$5,'Internal Staffing Calculator'!$R$7:$BL$7,0)),"")</f>
        <v/>
      </c>
      <c r="AS143" s="699" t="str">
        <f t="array" ref="AS143">iferror(index('Internal Staffing Calculator'!$R$9:$BL$115, match($A143,'Internal Staffing Calculator'!$B$9:$B169,0),match(AS$5,'Internal Staffing Calculator'!$R$7:$BL$7,0)),"")</f>
        <v/>
      </c>
      <c r="AT143" s="699" t="str">
        <f t="array" ref="AT143">iferror(index('Internal Staffing Calculator'!$R$9:$BL$115, match($A143,'Internal Staffing Calculator'!$B$9:$B169,0),match(AT$5,'Internal Staffing Calculator'!$R$7:$BL$7,0)),"")</f>
        <v/>
      </c>
      <c r="AU143" s="699" t="str">
        <f t="array" ref="AU143">iferror(index('Internal Staffing Calculator'!$R$9:$BL$115, match($A143,'Internal Staffing Calculator'!$B$9:$B169,0),match(AU$5,'Internal Staffing Calculator'!$R$7:$BL$7,0)),"")</f>
        <v/>
      </c>
      <c r="AV143" s="699" t="str">
        <f t="array" ref="AV143">iferror(index('Internal Staffing Calculator'!$R$9:$BL$115, match($A143,'Internal Staffing Calculator'!$B$9:$B169,0),match(AV$5,'Internal Staffing Calculator'!$R$7:$BL$7,0)),"")</f>
        <v/>
      </c>
      <c r="AW143" s="699" t="str">
        <f t="array" ref="AW143">iferror(index('Internal Staffing Calculator'!$R$9:$BL$115, match($A143,'Internal Staffing Calculator'!$B$9:$B169,0),match(AW$5,'Internal Staffing Calculator'!$R$7:$BL$7,0)),"")</f>
        <v/>
      </c>
      <c r="AX143" s="699" t="str">
        <f t="array" ref="AX143">iferror(index('Internal Staffing Calculator'!$R$9:$BL$115, match($A143,'Internal Staffing Calculator'!$B$9:$B169,0),match(AX$5,'Internal Staffing Calculator'!$R$7:$BL$7,0)),"")</f>
        <v/>
      </c>
      <c r="AY143" s="699" t="str">
        <f t="array" ref="AY143">iferror(index('Internal Staffing Calculator'!$R$9:$BL$115, match($A143,'Internal Staffing Calculator'!$B$9:$B169,0),match(AY$5,'Internal Staffing Calculator'!$R$7:$BL$7,0)),"")</f>
        <v/>
      </c>
      <c r="AZ143" s="699" t="str">
        <f t="array" ref="AZ143">iferror(index('Internal Staffing Calculator'!$R$9:$BL$115, match($A143,'Internal Staffing Calculator'!$B$9:$B169,0),match(AZ$5,'Internal Staffing Calculator'!$R$7:$BL$7,0)),"")</f>
        <v/>
      </c>
      <c r="BA143" s="699" t="str">
        <f t="array" ref="BA143">iferror(index('Internal Staffing Calculator'!$R$9:$BL$115, match($A143,'Internal Staffing Calculator'!$B$9:$B169,0),match(BA$5,'Internal Staffing Calculator'!$R$7:$BL$7,0)),"")</f>
        <v/>
      </c>
    </row>
    <row r="144">
      <c r="A144" s="818"/>
      <c r="B144" s="812" t="str">
        <f t="array" ref="B144">iferror(index('Internal Staffing Calculator'!P:P,match(A144,'Internal Staffing Calculator'!B:B,0)),"")</f>
        <v/>
      </c>
      <c r="C144" s="813" t="str">
        <f t="array" ref="C144">iferror(index('Internal Staffing Calculator'!BM:BM,match(A144,'Internal Staffing Calculator'!B:B,0)),"")</f>
        <v/>
      </c>
      <c r="D144" s="814" t="str">
        <f t="array" ref="D144">iferror(index('Internal Staffing Calculator'!F:F,match(A144,'Internal Staffing Calculator'!B:B,0)),"")</f>
        <v/>
      </c>
      <c r="E144" s="815">
        <f t="shared" si="4"/>
        <v>0</v>
      </c>
      <c r="F144" s="615"/>
      <c r="G144" s="699" t="str">
        <f t="array" ref="G144">iferror(index('Internal Staffing Calculator'!$R$9:$BL$115, match($A144,'Internal Staffing Calculator'!$B$9:$B169,0),match(G$5,'Internal Staffing Calculator'!$R$7:$BL$7,0)),"")</f>
        <v/>
      </c>
      <c r="H144" s="699" t="str">
        <f t="array" ref="H144">iferror(index('Internal Staffing Calculator'!$R$9:$BL$115, match($A144,'Internal Staffing Calculator'!$B$9:$B169,0),match(H$5,'Internal Staffing Calculator'!$R$7:$BL$7,0)),"")</f>
        <v/>
      </c>
      <c r="I144" s="699" t="str">
        <f t="array" ref="I144">iferror(index('Internal Staffing Calculator'!$R$9:$BL$115, match($A144,'Internal Staffing Calculator'!$B$9:$B169,0),match(I$5,'Internal Staffing Calculator'!$R$7:$BL$7,0)),"")</f>
        <v/>
      </c>
      <c r="J144" s="699" t="str">
        <f t="array" ref="J144">iferror(index('Internal Staffing Calculator'!$R$9:$BL$115, match($A144,'Internal Staffing Calculator'!$B$9:$B169,0),match(J$5,'Internal Staffing Calculator'!$R$7:$BL$7,0)),"")</f>
        <v/>
      </c>
      <c r="K144" s="699" t="str">
        <f t="array" ref="K144">iferror(index('Internal Staffing Calculator'!$R$9:$BL$115, match($A144,'Internal Staffing Calculator'!$B$9:$B169,0),match(K$5,'Internal Staffing Calculator'!$R$7:$BL$7,0)),"")</f>
        <v/>
      </c>
      <c r="L144" s="699" t="str">
        <f t="array" ref="L144">iferror(index('Internal Staffing Calculator'!$R$9:$BL$115, match($A144,'Internal Staffing Calculator'!$B$9:$B169,0),match(L$5,'Internal Staffing Calculator'!$R$7:$BL$7,0)),"")</f>
        <v/>
      </c>
      <c r="M144" s="699" t="str">
        <f t="array" ref="M144">iferror(index('Internal Staffing Calculator'!$R$9:$BL$115, match($A144,'Internal Staffing Calculator'!$B$9:$B169,0),match(M$5,'Internal Staffing Calculator'!$R$7:$BL$7,0)),"")</f>
        <v/>
      </c>
      <c r="N144" s="699" t="str">
        <f t="array" ref="N144">iferror(index('Internal Staffing Calculator'!$R$9:$BL$115, match($A144,'Internal Staffing Calculator'!$B$9:$B169,0),match(N$5,'Internal Staffing Calculator'!$R$7:$BL$7,0)),"")</f>
        <v/>
      </c>
      <c r="O144" s="699" t="str">
        <f t="array" ref="O144">iferror(index('Internal Staffing Calculator'!$R$9:$BL$115, match($A144,'Internal Staffing Calculator'!$B$9:$B169,0),match(O$5,'Internal Staffing Calculator'!$R$7:$BL$7,0)),"")</f>
        <v/>
      </c>
      <c r="P144" s="699" t="str">
        <f t="array" ref="P144">iferror(index('Internal Staffing Calculator'!$R$9:$BL$115, match($A144,'Internal Staffing Calculator'!$B$9:$B169,0),match(P$5,'Internal Staffing Calculator'!$R$7:$BL$7,0)),"")</f>
        <v/>
      </c>
      <c r="Q144" s="699" t="str">
        <f t="array" ref="Q144">iferror(index('Internal Staffing Calculator'!$R$9:$BL$115, match($A144,'Internal Staffing Calculator'!$B$9:$B169,0),match(Q$5,'Internal Staffing Calculator'!$R$7:$BL$7,0)),"")</f>
        <v/>
      </c>
      <c r="R144" s="699" t="str">
        <f t="array" ref="R144">iferror(index('Internal Staffing Calculator'!$R$9:$BL$115, match($A144,'Internal Staffing Calculator'!$B$9:$B169,0),match(R$5,'Internal Staffing Calculator'!$R$7:$BL$7,0)),"")</f>
        <v/>
      </c>
      <c r="S144" s="699" t="str">
        <f t="array" ref="S144">iferror(index('Internal Staffing Calculator'!$R$9:$BL$115, match($A144,'Internal Staffing Calculator'!$B$9:$B169,0),match(S$5,'Internal Staffing Calculator'!$R$7:$BL$7,0)),"")</f>
        <v/>
      </c>
      <c r="T144" s="699" t="str">
        <f t="array" ref="T144">iferror(index('Internal Staffing Calculator'!$R$9:$BL$115, match($A144,'Internal Staffing Calculator'!$B$9:$B169,0),match(T$5,'Internal Staffing Calculator'!$R$7:$BL$7,0)),"")</f>
        <v/>
      </c>
      <c r="U144" s="699" t="str">
        <f t="array" ref="U144">iferror(index('Internal Staffing Calculator'!$R$9:$BL$115, match($A144,'Internal Staffing Calculator'!$B$9:$B169,0),match(U$5,'Internal Staffing Calculator'!$R$7:$BL$7,0)),"")</f>
        <v/>
      </c>
      <c r="V144" s="699" t="str">
        <f t="array" ref="V144">iferror(index('Internal Staffing Calculator'!$R$9:$BL$115, match($A144,'Internal Staffing Calculator'!$B$9:$B169,0),match(V$5,'Internal Staffing Calculator'!$R$7:$BL$7,0)),"")</f>
        <v/>
      </c>
      <c r="W144" s="699" t="str">
        <f t="array" ref="W144">iferror(index('Internal Staffing Calculator'!$R$9:$BL$115, match($A144,'Internal Staffing Calculator'!$B$9:$B169,0),match(W$5,'Internal Staffing Calculator'!$R$7:$BL$7,0)),"")</f>
        <v/>
      </c>
      <c r="X144" s="699" t="str">
        <f t="array" ref="X144">iferror(index('Internal Staffing Calculator'!$R$9:$BL$115, match($A144,'Internal Staffing Calculator'!$B$9:$B169,0),match(X$5,'Internal Staffing Calculator'!$R$7:$BL$7,0)),"")</f>
        <v/>
      </c>
      <c r="Y144" s="699" t="str">
        <f t="array" ref="Y144">iferror(index('Internal Staffing Calculator'!$R$9:$BL$115, match($A144,'Internal Staffing Calculator'!$B$9:$B169,0),match(Y$5,'Internal Staffing Calculator'!$R$7:$BL$7,0)),"")</f>
        <v/>
      </c>
      <c r="Z144" s="699" t="str">
        <f t="array" ref="Z144">iferror(index('Internal Staffing Calculator'!$R$9:$BL$115, match($A144,'Internal Staffing Calculator'!$B$9:$B169,0),match(Z$5,'Internal Staffing Calculator'!$R$7:$BL$7,0)),"")</f>
        <v/>
      </c>
      <c r="AA144" s="699" t="str">
        <f t="array" ref="AA144">iferror(index('Internal Staffing Calculator'!$R$9:$BL$115, match($A144,'Internal Staffing Calculator'!$B$9:$B169,0),match(AA$5,'Internal Staffing Calculator'!$R$7:$BL$7,0)),"")</f>
        <v/>
      </c>
      <c r="AB144" s="699" t="str">
        <f t="array" ref="AB144">iferror(index('Internal Staffing Calculator'!$R$9:$BL$115, match($A144,'Internal Staffing Calculator'!$B$9:$B169,0),match(AB$5,'Internal Staffing Calculator'!$R$7:$BL$7,0)),"")</f>
        <v/>
      </c>
      <c r="AC144" s="699" t="str">
        <f t="array" ref="AC144">iferror(index('Internal Staffing Calculator'!$R$9:$BL$115, match($A144,'Internal Staffing Calculator'!$B$9:$B169,0),match(AC$5,'Internal Staffing Calculator'!$R$7:$BL$7,0)),"")</f>
        <v/>
      </c>
      <c r="AD144" s="699" t="str">
        <f t="array" ref="AD144">iferror(index('Internal Staffing Calculator'!$R$9:$BL$115, match($A144,'Internal Staffing Calculator'!$B$9:$B169,0),match(AD$5,'Internal Staffing Calculator'!$R$7:$BL$7,0)),"")</f>
        <v/>
      </c>
      <c r="AE144" s="699" t="str">
        <f t="array" ref="AE144">iferror(index('Internal Staffing Calculator'!$R$9:$BL$115, match($A144,'Internal Staffing Calculator'!$B$9:$B169,0),match(AE$5,'Internal Staffing Calculator'!$R$7:$BL$7,0)),"")</f>
        <v/>
      </c>
      <c r="AF144" s="699" t="str">
        <f t="array" ref="AF144">iferror(index('Internal Staffing Calculator'!$R$9:$BL$115, match($A144,'Internal Staffing Calculator'!$B$9:$B169,0),match(AF$5,'Internal Staffing Calculator'!$R$7:$BL$7,0)),"")</f>
        <v/>
      </c>
      <c r="AG144" s="699" t="str">
        <f t="array" ref="AG144">iferror(index('Internal Staffing Calculator'!$R$9:$BL$115, match($A144,'Internal Staffing Calculator'!$B$9:$B169,0),match(AG$5,'Internal Staffing Calculator'!$R$7:$BL$7,0)),"")</f>
        <v/>
      </c>
      <c r="AH144" s="699" t="str">
        <f t="array" ref="AH144">iferror(index('Internal Staffing Calculator'!$R$9:$BL$115, match($A144,'Internal Staffing Calculator'!$B$9:$B169,0),match(AH$5,'Internal Staffing Calculator'!$R$7:$BL$7,0)),"")</f>
        <v/>
      </c>
      <c r="AI144" s="699" t="str">
        <f t="array" ref="AI144">iferror(index('Internal Staffing Calculator'!$R$9:$BL$115, match($A144,'Internal Staffing Calculator'!$B$9:$B169,0),match(AI$5,'Internal Staffing Calculator'!$R$7:$BL$7,0)),"")</f>
        <v/>
      </c>
      <c r="AJ144" s="699" t="str">
        <f t="array" ref="AJ144">iferror(index('Internal Staffing Calculator'!$R$9:$BL$115, match($A144,'Internal Staffing Calculator'!$B$9:$B169,0),match(AJ$5,'Internal Staffing Calculator'!$R$7:$BL$7,0)),"")</f>
        <v/>
      </c>
      <c r="AK144" s="699" t="str">
        <f t="array" ref="AK144">iferror(index('Internal Staffing Calculator'!$R$9:$BL$115, match($A144,'Internal Staffing Calculator'!$B$9:$B169,0),match(AK$5,'Internal Staffing Calculator'!$R$7:$BL$7,0)),"")</f>
        <v/>
      </c>
      <c r="AL144" s="699" t="str">
        <f t="array" ref="AL144">iferror(index('Internal Staffing Calculator'!$R$9:$BL$115, match($A144,'Internal Staffing Calculator'!$B$9:$B169,0),match(AL$5,'Internal Staffing Calculator'!$R$7:$BL$7,0)),"")</f>
        <v/>
      </c>
      <c r="AM144" s="699" t="str">
        <f t="array" ref="AM144">iferror(index('Internal Staffing Calculator'!$R$9:$BL$115, match($A144,'Internal Staffing Calculator'!$B$9:$B169,0),match(AM$5,'Internal Staffing Calculator'!$R$7:$BL$7,0)),"")</f>
        <v/>
      </c>
      <c r="AN144" s="699" t="str">
        <f t="array" ref="AN144">iferror(index('Internal Staffing Calculator'!$R$9:$BL$115, match($A144,'Internal Staffing Calculator'!$B$9:$B169,0),match(AN$5,'Internal Staffing Calculator'!$R$7:$BL$7,0)),"")</f>
        <v/>
      </c>
      <c r="AO144" s="699" t="str">
        <f t="array" ref="AO144">iferror(index('Internal Staffing Calculator'!$R$9:$BL$115, match($A144,'Internal Staffing Calculator'!$B$9:$B169,0),match(AO$5,'Internal Staffing Calculator'!$R$7:$BL$7,0)),"")</f>
        <v/>
      </c>
      <c r="AP144" s="699" t="str">
        <f t="array" ref="AP144">iferror(index('Internal Staffing Calculator'!$R$9:$BL$115, match($A144,'Internal Staffing Calculator'!$B$9:$B169,0),match(AP$5,'Internal Staffing Calculator'!$R$7:$BL$7,0)),"")</f>
        <v/>
      </c>
      <c r="AQ144" s="699" t="str">
        <f t="array" ref="AQ144">iferror(index('Internal Staffing Calculator'!$R$9:$BL$115, match($A144,'Internal Staffing Calculator'!$B$9:$B169,0),match(AQ$5,'Internal Staffing Calculator'!$R$7:$BL$7,0)),"")</f>
        <v/>
      </c>
      <c r="AR144" s="699" t="str">
        <f t="array" ref="AR144">iferror(index('Internal Staffing Calculator'!$R$9:$BL$115, match($A144,'Internal Staffing Calculator'!$B$9:$B169,0),match(AR$5,'Internal Staffing Calculator'!$R$7:$BL$7,0)),"")</f>
        <v/>
      </c>
      <c r="AS144" s="699" t="str">
        <f t="array" ref="AS144">iferror(index('Internal Staffing Calculator'!$R$9:$BL$115, match($A144,'Internal Staffing Calculator'!$B$9:$B169,0),match(AS$5,'Internal Staffing Calculator'!$R$7:$BL$7,0)),"")</f>
        <v/>
      </c>
      <c r="AT144" s="699" t="str">
        <f t="array" ref="AT144">iferror(index('Internal Staffing Calculator'!$R$9:$BL$115, match($A144,'Internal Staffing Calculator'!$B$9:$B169,0),match(AT$5,'Internal Staffing Calculator'!$R$7:$BL$7,0)),"")</f>
        <v/>
      </c>
      <c r="AU144" s="699" t="str">
        <f t="array" ref="AU144">iferror(index('Internal Staffing Calculator'!$R$9:$BL$115, match($A144,'Internal Staffing Calculator'!$B$9:$B169,0),match(AU$5,'Internal Staffing Calculator'!$R$7:$BL$7,0)),"")</f>
        <v/>
      </c>
      <c r="AV144" s="699" t="str">
        <f t="array" ref="AV144">iferror(index('Internal Staffing Calculator'!$R$9:$BL$115, match($A144,'Internal Staffing Calculator'!$B$9:$B169,0),match(AV$5,'Internal Staffing Calculator'!$R$7:$BL$7,0)),"")</f>
        <v/>
      </c>
      <c r="AW144" s="699" t="str">
        <f t="array" ref="AW144">iferror(index('Internal Staffing Calculator'!$R$9:$BL$115, match($A144,'Internal Staffing Calculator'!$B$9:$B169,0),match(AW$5,'Internal Staffing Calculator'!$R$7:$BL$7,0)),"")</f>
        <v/>
      </c>
      <c r="AX144" s="699" t="str">
        <f t="array" ref="AX144">iferror(index('Internal Staffing Calculator'!$R$9:$BL$115, match($A144,'Internal Staffing Calculator'!$B$9:$B169,0),match(AX$5,'Internal Staffing Calculator'!$R$7:$BL$7,0)),"")</f>
        <v/>
      </c>
      <c r="AY144" s="699" t="str">
        <f t="array" ref="AY144">iferror(index('Internal Staffing Calculator'!$R$9:$BL$115, match($A144,'Internal Staffing Calculator'!$B$9:$B169,0),match(AY$5,'Internal Staffing Calculator'!$R$7:$BL$7,0)),"")</f>
        <v/>
      </c>
      <c r="AZ144" s="699" t="str">
        <f t="array" ref="AZ144">iferror(index('Internal Staffing Calculator'!$R$9:$BL$115, match($A144,'Internal Staffing Calculator'!$B$9:$B169,0),match(AZ$5,'Internal Staffing Calculator'!$R$7:$BL$7,0)),"")</f>
        <v/>
      </c>
      <c r="BA144" s="699" t="str">
        <f t="array" ref="BA144">iferror(index('Internal Staffing Calculator'!$R$9:$BL$115, match($A144,'Internal Staffing Calculator'!$B$9:$B169,0),match(BA$5,'Internal Staffing Calculator'!$R$7:$BL$7,0)),"")</f>
        <v/>
      </c>
    </row>
    <row r="145">
      <c r="A145" s="818"/>
      <c r="B145" s="812" t="str">
        <f t="array" ref="B145">iferror(index('Internal Staffing Calculator'!P:P,match(A145,'Internal Staffing Calculator'!B:B,0)),"")</f>
        <v/>
      </c>
      <c r="C145" s="813" t="str">
        <f t="array" ref="C145">iferror(index('Internal Staffing Calculator'!BM:BM,match(A145,'Internal Staffing Calculator'!B:B,0)),"")</f>
        <v/>
      </c>
      <c r="D145" s="814" t="str">
        <f t="array" ref="D145">iferror(index('Internal Staffing Calculator'!F:F,match(A145,'Internal Staffing Calculator'!B:B,0)),"")</f>
        <v/>
      </c>
      <c r="E145" s="815">
        <f t="shared" si="4"/>
        <v>0</v>
      </c>
      <c r="F145" s="615"/>
      <c r="G145" s="699" t="str">
        <f t="array" ref="G145">iferror(index('Internal Staffing Calculator'!$R$9:$BL$115, match($A145,'Internal Staffing Calculator'!$B$9:$B169,0),match(G$5,'Internal Staffing Calculator'!$R$7:$BL$7,0)),"")</f>
        <v/>
      </c>
      <c r="H145" s="699" t="str">
        <f t="array" ref="H145">iferror(index('Internal Staffing Calculator'!$R$9:$BL$115, match($A145,'Internal Staffing Calculator'!$B$9:$B169,0),match(H$5,'Internal Staffing Calculator'!$R$7:$BL$7,0)),"")</f>
        <v/>
      </c>
      <c r="I145" s="699" t="str">
        <f t="array" ref="I145">iferror(index('Internal Staffing Calculator'!$R$9:$BL$115, match($A145,'Internal Staffing Calculator'!$B$9:$B169,0),match(I$5,'Internal Staffing Calculator'!$R$7:$BL$7,0)),"")</f>
        <v/>
      </c>
      <c r="J145" s="699" t="str">
        <f t="array" ref="J145">iferror(index('Internal Staffing Calculator'!$R$9:$BL$115, match($A145,'Internal Staffing Calculator'!$B$9:$B169,0),match(J$5,'Internal Staffing Calculator'!$R$7:$BL$7,0)),"")</f>
        <v/>
      </c>
      <c r="K145" s="699" t="str">
        <f t="array" ref="K145">iferror(index('Internal Staffing Calculator'!$R$9:$BL$115, match($A145,'Internal Staffing Calculator'!$B$9:$B169,0),match(K$5,'Internal Staffing Calculator'!$R$7:$BL$7,0)),"")</f>
        <v/>
      </c>
      <c r="L145" s="699" t="str">
        <f t="array" ref="L145">iferror(index('Internal Staffing Calculator'!$R$9:$BL$115, match($A145,'Internal Staffing Calculator'!$B$9:$B169,0),match(L$5,'Internal Staffing Calculator'!$R$7:$BL$7,0)),"")</f>
        <v/>
      </c>
      <c r="M145" s="699" t="str">
        <f t="array" ref="M145">iferror(index('Internal Staffing Calculator'!$R$9:$BL$115, match($A145,'Internal Staffing Calculator'!$B$9:$B169,0),match(M$5,'Internal Staffing Calculator'!$R$7:$BL$7,0)),"")</f>
        <v/>
      </c>
      <c r="N145" s="699" t="str">
        <f t="array" ref="N145">iferror(index('Internal Staffing Calculator'!$R$9:$BL$115, match($A145,'Internal Staffing Calculator'!$B$9:$B169,0),match(N$5,'Internal Staffing Calculator'!$R$7:$BL$7,0)),"")</f>
        <v/>
      </c>
      <c r="O145" s="699" t="str">
        <f t="array" ref="O145">iferror(index('Internal Staffing Calculator'!$R$9:$BL$115, match($A145,'Internal Staffing Calculator'!$B$9:$B169,0),match(O$5,'Internal Staffing Calculator'!$R$7:$BL$7,0)),"")</f>
        <v/>
      </c>
      <c r="P145" s="699" t="str">
        <f t="array" ref="P145">iferror(index('Internal Staffing Calculator'!$R$9:$BL$115, match($A145,'Internal Staffing Calculator'!$B$9:$B169,0),match(P$5,'Internal Staffing Calculator'!$R$7:$BL$7,0)),"")</f>
        <v/>
      </c>
      <c r="Q145" s="699" t="str">
        <f t="array" ref="Q145">iferror(index('Internal Staffing Calculator'!$R$9:$BL$115, match($A145,'Internal Staffing Calculator'!$B$9:$B169,0),match(Q$5,'Internal Staffing Calculator'!$R$7:$BL$7,0)),"")</f>
        <v/>
      </c>
      <c r="R145" s="699" t="str">
        <f t="array" ref="R145">iferror(index('Internal Staffing Calculator'!$R$9:$BL$115, match($A145,'Internal Staffing Calculator'!$B$9:$B169,0),match(R$5,'Internal Staffing Calculator'!$R$7:$BL$7,0)),"")</f>
        <v/>
      </c>
      <c r="S145" s="699" t="str">
        <f t="array" ref="S145">iferror(index('Internal Staffing Calculator'!$R$9:$BL$115, match($A145,'Internal Staffing Calculator'!$B$9:$B169,0),match(S$5,'Internal Staffing Calculator'!$R$7:$BL$7,0)),"")</f>
        <v/>
      </c>
      <c r="T145" s="699" t="str">
        <f t="array" ref="T145">iferror(index('Internal Staffing Calculator'!$R$9:$BL$115, match($A145,'Internal Staffing Calculator'!$B$9:$B169,0),match(T$5,'Internal Staffing Calculator'!$R$7:$BL$7,0)),"")</f>
        <v/>
      </c>
      <c r="U145" s="699" t="str">
        <f t="array" ref="U145">iferror(index('Internal Staffing Calculator'!$R$9:$BL$115, match($A145,'Internal Staffing Calculator'!$B$9:$B169,0),match(U$5,'Internal Staffing Calculator'!$R$7:$BL$7,0)),"")</f>
        <v/>
      </c>
      <c r="V145" s="699" t="str">
        <f t="array" ref="V145">iferror(index('Internal Staffing Calculator'!$R$9:$BL$115, match($A145,'Internal Staffing Calculator'!$B$9:$B169,0),match(V$5,'Internal Staffing Calculator'!$R$7:$BL$7,0)),"")</f>
        <v/>
      </c>
      <c r="W145" s="699" t="str">
        <f t="array" ref="W145">iferror(index('Internal Staffing Calculator'!$R$9:$BL$115, match($A145,'Internal Staffing Calculator'!$B$9:$B169,0),match(W$5,'Internal Staffing Calculator'!$R$7:$BL$7,0)),"")</f>
        <v/>
      </c>
      <c r="X145" s="699" t="str">
        <f t="array" ref="X145">iferror(index('Internal Staffing Calculator'!$R$9:$BL$115, match($A145,'Internal Staffing Calculator'!$B$9:$B169,0),match(X$5,'Internal Staffing Calculator'!$R$7:$BL$7,0)),"")</f>
        <v/>
      </c>
      <c r="Y145" s="699" t="str">
        <f t="array" ref="Y145">iferror(index('Internal Staffing Calculator'!$R$9:$BL$115, match($A145,'Internal Staffing Calculator'!$B$9:$B169,0),match(Y$5,'Internal Staffing Calculator'!$R$7:$BL$7,0)),"")</f>
        <v/>
      </c>
      <c r="Z145" s="699" t="str">
        <f t="array" ref="Z145">iferror(index('Internal Staffing Calculator'!$R$9:$BL$115, match($A145,'Internal Staffing Calculator'!$B$9:$B169,0),match(Z$5,'Internal Staffing Calculator'!$R$7:$BL$7,0)),"")</f>
        <v/>
      </c>
      <c r="AA145" s="699" t="str">
        <f t="array" ref="AA145">iferror(index('Internal Staffing Calculator'!$R$9:$BL$115, match($A145,'Internal Staffing Calculator'!$B$9:$B169,0),match(AA$5,'Internal Staffing Calculator'!$R$7:$BL$7,0)),"")</f>
        <v/>
      </c>
      <c r="AB145" s="699" t="str">
        <f t="array" ref="AB145">iferror(index('Internal Staffing Calculator'!$R$9:$BL$115, match($A145,'Internal Staffing Calculator'!$B$9:$B169,0),match(AB$5,'Internal Staffing Calculator'!$R$7:$BL$7,0)),"")</f>
        <v/>
      </c>
      <c r="AC145" s="699" t="str">
        <f t="array" ref="AC145">iferror(index('Internal Staffing Calculator'!$R$9:$BL$115, match($A145,'Internal Staffing Calculator'!$B$9:$B169,0),match(AC$5,'Internal Staffing Calculator'!$R$7:$BL$7,0)),"")</f>
        <v/>
      </c>
      <c r="AD145" s="699" t="str">
        <f t="array" ref="AD145">iferror(index('Internal Staffing Calculator'!$R$9:$BL$115, match($A145,'Internal Staffing Calculator'!$B$9:$B169,0),match(AD$5,'Internal Staffing Calculator'!$R$7:$BL$7,0)),"")</f>
        <v/>
      </c>
      <c r="AE145" s="699" t="str">
        <f t="array" ref="AE145">iferror(index('Internal Staffing Calculator'!$R$9:$BL$115, match($A145,'Internal Staffing Calculator'!$B$9:$B169,0),match(AE$5,'Internal Staffing Calculator'!$R$7:$BL$7,0)),"")</f>
        <v/>
      </c>
      <c r="AF145" s="699" t="str">
        <f t="array" ref="AF145">iferror(index('Internal Staffing Calculator'!$R$9:$BL$115, match($A145,'Internal Staffing Calculator'!$B$9:$B169,0),match(AF$5,'Internal Staffing Calculator'!$R$7:$BL$7,0)),"")</f>
        <v/>
      </c>
      <c r="AG145" s="699" t="str">
        <f t="array" ref="AG145">iferror(index('Internal Staffing Calculator'!$R$9:$BL$115, match($A145,'Internal Staffing Calculator'!$B$9:$B169,0),match(AG$5,'Internal Staffing Calculator'!$R$7:$BL$7,0)),"")</f>
        <v/>
      </c>
      <c r="AH145" s="699" t="str">
        <f t="array" ref="AH145">iferror(index('Internal Staffing Calculator'!$R$9:$BL$115, match($A145,'Internal Staffing Calculator'!$B$9:$B169,0),match(AH$5,'Internal Staffing Calculator'!$R$7:$BL$7,0)),"")</f>
        <v/>
      </c>
      <c r="AI145" s="699" t="str">
        <f t="array" ref="AI145">iferror(index('Internal Staffing Calculator'!$R$9:$BL$115, match($A145,'Internal Staffing Calculator'!$B$9:$B169,0),match(AI$5,'Internal Staffing Calculator'!$R$7:$BL$7,0)),"")</f>
        <v/>
      </c>
      <c r="AJ145" s="699" t="str">
        <f t="array" ref="AJ145">iferror(index('Internal Staffing Calculator'!$R$9:$BL$115, match($A145,'Internal Staffing Calculator'!$B$9:$B169,0),match(AJ$5,'Internal Staffing Calculator'!$R$7:$BL$7,0)),"")</f>
        <v/>
      </c>
      <c r="AK145" s="699" t="str">
        <f t="array" ref="AK145">iferror(index('Internal Staffing Calculator'!$R$9:$BL$115, match($A145,'Internal Staffing Calculator'!$B$9:$B169,0),match(AK$5,'Internal Staffing Calculator'!$R$7:$BL$7,0)),"")</f>
        <v/>
      </c>
      <c r="AL145" s="699" t="str">
        <f t="array" ref="AL145">iferror(index('Internal Staffing Calculator'!$R$9:$BL$115, match($A145,'Internal Staffing Calculator'!$B$9:$B169,0),match(AL$5,'Internal Staffing Calculator'!$R$7:$BL$7,0)),"")</f>
        <v/>
      </c>
      <c r="AM145" s="699" t="str">
        <f t="array" ref="AM145">iferror(index('Internal Staffing Calculator'!$R$9:$BL$115, match($A145,'Internal Staffing Calculator'!$B$9:$B169,0),match(AM$5,'Internal Staffing Calculator'!$R$7:$BL$7,0)),"")</f>
        <v/>
      </c>
      <c r="AN145" s="699" t="str">
        <f t="array" ref="AN145">iferror(index('Internal Staffing Calculator'!$R$9:$BL$115, match($A145,'Internal Staffing Calculator'!$B$9:$B169,0),match(AN$5,'Internal Staffing Calculator'!$R$7:$BL$7,0)),"")</f>
        <v/>
      </c>
      <c r="AO145" s="699" t="str">
        <f t="array" ref="AO145">iferror(index('Internal Staffing Calculator'!$R$9:$BL$115, match($A145,'Internal Staffing Calculator'!$B$9:$B169,0),match(AO$5,'Internal Staffing Calculator'!$R$7:$BL$7,0)),"")</f>
        <v/>
      </c>
      <c r="AP145" s="699" t="str">
        <f t="array" ref="AP145">iferror(index('Internal Staffing Calculator'!$R$9:$BL$115, match($A145,'Internal Staffing Calculator'!$B$9:$B169,0),match(AP$5,'Internal Staffing Calculator'!$R$7:$BL$7,0)),"")</f>
        <v/>
      </c>
      <c r="AQ145" s="699" t="str">
        <f t="array" ref="AQ145">iferror(index('Internal Staffing Calculator'!$R$9:$BL$115, match($A145,'Internal Staffing Calculator'!$B$9:$B169,0),match(AQ$5,'Internal Staffing Calculator'!$R$7:$BL$7,0)),"")</f>
        <v/>
      </c>
      <c r="AR145" s="699" t="str">
        <f t="array" ref="AR145">iferror(index('Internal Staffing Calculator'!$R$9:$BL$115, match($A145,'Internal Staffing Calculator'!$B$9:$B169,0),match(AR$5,'Internal Staffing Calculator'!$R$7:$BL$7,0)),"")</f>
        <v/>
      </c>
      <c r="AS145" s="699" t="str">
        <f t="array" ref="AS145">iferror(index('Internal Staffing Calculator'!$R$9:$BL$115, match($A145,'Internal Staffing Calculator'!$B$9:$B169,0),match(AS$5,'Internal Staffing Calculator'!$R$7:$BL$7,0)),"")</f>
        <v/>
      </c>
      <c r="AT145" s="699" t="str">
        <f t="array" ref="AT145">iferror(index('Internal Staffing Calculator'!$R$9:$BL$115, match($A145,'Internal Staffing Calculator'!$B$9:$B169,0),match(AT$5,'Internal Staffing Calculator'!$R$7:$BL$7,0)),"")</f>
        <v/>
      </c>
      <c r="AU145" s="699" t="str">
        <f t="array" ref="AU145">iferror(index('Internal Staffing Calculator'!$R$9:$BL$115, match($A145,'Internal Staffing Calculator'!$B$9:$B169,0),match(AU$5,'Internal Staffing Calculator'!$R$7:$BL$7,0)),"")</f>
        <v/>
      </c>
      <c r="AV145" s="699" t="str">
        <f t="array" ref="AV145">iferror(index('Internal Staffing Calculator'!$R$9:$BL$115, match($A145,'Internal Staffing Calculator'!$B$9:$B169,0),match(AV$5,'Internal Staffing Calculator'!$R$7:$BL$7,0)),"")</f>
        <v/>
      </c>
      <c r="AW145" s="699" t="str">
        <f t="array" ref="AW145">iferror(index('Internal Staffing Calculator'!$R$9:$BL$115, match($A145,'Internal Staffing Calculator'!$B$9:$B169,0),match(AW$5,'Internal Staffing Calculator'!$R$7:$BL$7,0)),"")</f>
        <v/>
      </c>
      <c r="AX145" s="699" t="str">
        <f t="array" ref="AX145">iferror(index('Internal Staffing Calculator'!$R$9:$BL$115, match($A145,'Internal Staffing Calculator'!$B$9:$B169,0),match(AX$5,'Internal Staffing Calculator'!$R$7:$BL$7,0)),"")</f>
        <v/>
      </c>
      <c r="AY145" s="699" t="str">
        <f t="array" ref="AY145">iferror(index('Internal Staffing Calculator'!$R$9:$BL$115, match($A145,'Internal Staffing Calculator'!$B$9:$B169,0),match(AY$5,'Internal Staffing Calculator'!$R$7:$BL$7,0)),"")</f>
        <v/>
      </c>
      <c r="AZ145" s="699" t="str">
        <f t="array" ref="AZ145">iferror(index('Internal Staffing Calculator'!$R$9:$BL$115, match($A145,'Internal Staffing Calculator'!$B$9:$B169,0),match(AZ$5,'Internal Staffing Calculator'!$R$7:$BL$7,0)),"")</f>
        <v/>
      </c>
      <c r="BA145" s="699" t="str">
        <f t="array" ref="BA145">iferror(index('Internal Staffing Calculator'!$R$9:$BL$115, match($A145,'Internal Staffing Calculator'!$B$9:$B169,0),match(BA$5,'Internal Staffing Calculator'!$R$7:$BL$7,0)),"")</f>
        <v/>
      </c>
    </row>
    <row r="146">
      <c r="A146" s="818"/>
      <c r="B146" s="812" t="str">
        <f t="array" ref="B146">iferror(index('Internal Staffing Calculator'!P:P,match(A146,'Internal Staffing Calculator'!B:B,0)),"")</f>
        <v/>
      </c>
      <c r="C146" s="813" t="str">
        <f t="array" ref="C146">iferror(index('Internal Staffing Calculator'!BM:BM,match(A146,'Internal Staffing Calculator'!B:B,0)),"")</f>
        <v/>
      </c>
      <c r="D146" s="814" t="str">
        <f t="array" ref="D146">iferror(index('Internal Staffing Calculator'!F:F,match(A146,'Internal Staffing Calculator'!B:B,0)),"")</f>
        <v/>
      </c>
      <c r="E146" s="815">
        <f t="shared" si="4"/>
        <v>0</v>
      </c>
      <c r="F146" s="615"/>
      <c r="G146" s="699" t="str">
        <f t="array" ref="G146">iferror(index('Internal Staffing Calculator'!$R$9:$BL$115, match($A146,'Internal Staffing Calculator'!$B$9:$B169,0),match(G$5,'Internal Staffing Calculator'!$R$7:$BL$7,0)),"")</f>
        <v/>
      </c>
      <c r="H146" s="699" t="str">
        <f t="array" ref="H146">iferror(index('Internal Staffing Calculator'!$R$9:$BL$115, match($A146,'Internal Staffing Calculator'!$B$9:$B169,0),match(H$5,'Internal Staffing Calculator'!$R$7:$BL$7,0)),"")</f>
        <v/>
      </c>
      <c r="I146" s="699" t="str">
        <f t="array" ref="I146">iferror(index('Internal Staffing Calculator'!$R$9:$BL$115, match($A146,'Internal Staffing Calculator'!$B$9:$B169,0),match(I$5,'Internal Staffing Calculator'!$R$7:$BL$7,0)),"")</f>
        <v/>
      </c>
      <c r="J146" s="699" t="str">
        <f t="array" ref="J146">iferror(index('Internal Staffing Calculator'!$R$9:$BL$115, match($A146,'Internal Staffing Calculator'!$B$9:$B169,0),match(J$5,'Internal Staffing Calculator'!$R$7:$BL$7,0)),"")</f>
        <v/>
      </c>
      <c r="K146" s="699" t="str">
        <f t="array" ref="K146">iferror(index('Internal Staffing Calculator'!$R$9:$BL$115, match($A146,'Internal Staffing Calculator'!$B$9:$B169,0),match(K$5,'Internal Staffing Calculator'!$R$7:$BL$7,0)),"")</f>
        <v/>
      </c>
      <c r="L146" s="699" t="str">
        <f t="array" ref="L146">iferror(index('Internal Staffing Calculator'!$R$9:$BL$115, match($A146,'Internal Staffing Calculator'!$B$9:$B169,0),match(L$5,'Internal Staffing Calculator'!$R$7:$BL$7,0)),"")</f>
        <v/>
      </c>
      <c r="M146" s="699" t="str">
        <f t="array" ref="M146">iferror(index('Internal Staffing Calculator'!$R$9:$BL$115, match($A146,'Internal Staffing Calculator'!$B$9:$B169,0),match(M$5,'Internal Staffing Calculator'!$R$7:$BL$7,0)),"")</f>
        <v/>
      </c>
      <c r="N146" s="699" t="str">
        <f t="array" ref="N146">iferror(index('Internal Staffing Calculator'!$R$9:$BL$115, match($A146,'Internal Staffing Calculator'!$B$9:$B169,0),match(N$5,'Internal Staffing Calculator'!$R$7:$BL$7,0)),"")</f>
        <v/>
      </c>
      <c r="O146" s="699" t="str">
        <f t="array" ref="O146">iferror(index('Internal Staffing Calculator'!$R$9:$BL$115, match($A146,'Internal Staffing Calculator'!$B$9:$B169,0),match(O$5,'Internal Staffing Calculator'!$R$7:$BL$7,0)),"")</f>
        <v/>
      </c>
      <c r="P146" s="699" t="str">
        <f t="array" ref="P146">iferror(index('Internal Staffing Calculator'!$R$9:$BL$115, match($A146,'Internal Staffing Calculator'!$B$9:$B169,0),match(P$5,'Internal Staffing Calculator'!$R$7:$BL$7,0)),"")</f>
        <v/>
      </c>
      <c r="Q146" s="699" t="str">
        <f t="array" ref="Q146">iferror(index('Internal Staffing Calculator'!$R$9:$BL$115, match($A146,'Internal Staffing Calculator'!$B$9:$B169,0),match(Q$5,'Internal Staffing Calculator'!$R$7:$BL$7,0)),"")</f>
        <v/>
      </c>
      <c r="R146" s="699" t="str">
        <f t="array" ref="R146">iferror(index('Internal Staffing Calculator'!$R$9:$BL$115, match($A146,'Internal Staffing Calculator'!$B$9:$B169,0),match(R$5,'Internal Staffing Calculator'!$R$7:$BL$7,0)),"")</f>
        <v/>
      </c>
      <c r="S146" s="699" t="str">
        <f t="array" ref="S146">iferror(index('Internal Staffing Calculator'!$R$9:$BL$115, match($A146,'Internal Staffing Calculator'!$B$9:$B169,0),match(S$5,'Internal Staffing Calculator'!$R$7:$BL$7,0)),"")</f>
        <v/>
      </c>
      <c r="T146" s="699" t="str">
        <f t="array" ref="T146">iferror(index('Internal Staffing Calculator'!$R$9:$BL$115, match($A146,'Internal Staffing Calculator'!$B$9:$B169,0),match(T$5,'Internal Staffing Calculator'!$R$7:$BL$7,0)),"")</f>
        <v/>
      </c>
      <c r="U146" s="699" t="str">
        <f t="array" ref="U146">iferror(index('Internal Staffing Calculator'!$R$9:$BL$115, match($A146,'Internal Staffing Calculator'!$B$9:$B169,0),match(U$5,'Internal Staffing Calculator'!$R$7:$BL$7,0)),"")</f>
        <v/>
      </c>
      <c r="V146" s="699" t="str">
        <f t="array" ref="V146">iferror(index('Internal Staffing Calculator'!$R$9:$BL$115, match($A146,'Internal Staffing Calculator'!$B$9:$B169,0),match(V$5,'Internal Staffing Calculator'!$R$7:$BL$7,0)),"")</f>
        <v/>
      </c>
      <c r="W146" s="699" t="str">
        <f t="array" ref="W146">iferror(index('Internal Staffing Calculator'!$R$9:$BL$115, match($A146,'Internal Staffing Calculator'!$B$9:$B169,0),match(W$5,'Internal Staffing Calculator'!$R$7:$BL$7,0)),"")</f>
        <v/>
      </c>
      <c r="X146" s="699" t="str">
        <f t="array" ref="X146">iferror(index('Internal Staffing Calculator'!$R$9:$BL$115, match($A146,'Internal Staffing Calculator'!$B$9:$B169,0),match(X$5,'Internal Staffing Calculator'!$R$7:$BL$7,0)),"")</f>
        <v/>
      </c>
      <c r="Y146" s="699" t="str">
        <f t="array" ref="Y146">iferror(index('Internal Staffing Calculator'!$R$9:$BL$115, match($A146,'Internal Staffing Calculator'!$B$9:$B169,0),match(Y$5,'Internal Staffing Calculator'!$R$7:$BL$7,0)),"")</f>
        <v/>
      </c>
      <c r="Z146" s="699" t="str">
        <f t="array" ref="Z146">iferror(index('Internal Staffing Calculator'!$R$9:$BL$115, match($A146,'Internal Staffing Calculator'!$B$9:$B169,0),match(Z$5,'Internal Staffing Calculator'!$R$7:$BL$7,0)),"")</f>
        <v/>
      </c>
      <c r="AA146" s="699" t="str">
        <f t="array" ref="AA146">iferror(index('Internal Staffing Calculator'!$R$9:$BL$115, match($A146,'Internal Staffing Calculator'!$B$9:$B169,0),match(AA$5,'Internal Staffing Calculator'!$R$7:$BL$7,0)),"")</f>
        <v/>
      </c>
      <c r="AB146" s="699" t="str">
        <f t="array" ref="AB146">iferror(index('Internal Staffing Calculator'!$R$9:$BL$115, match($A146,'Internal Staffing Calculator'!$B$9:$B169,0),match(AB$5,'Internal Staffing Calculator'!$R$7:$BL$7,0)),"")</f>
        <v/>
      </c>
      <c r="AC146" s="699" t="str">
        <f t="array" ref="AC146">iferror(index('Internal Staffing Calculator'!$R$9:$BL$115, match($A146,'Internal Staffing Calculator'!$B$9:$B169,0),match(AC$5,'Internal Staffing Calculator'!$R$7:$BL$7,0)),"")</f>
        <v/>
      </c>
      <c r="AD146" s="699" t="str">
        <f t="array" ref="AD146">iferror(index('Internal Staffing Calculator'!$R$9:$BL$115, match($A146,'Internal Staffing Calculator'!$B$9:$B169,0),match(AD$5,'Internal Staffing Calculator'!$R$7:$BL$7,0)),"")</f>
        <v/>
      </c>
      <c r="AE146" s="699" t="str">
        <f t="array" ref="AE146">iferror(index('Internal Staffing Calculator'!$R$9:$BL$115, match($A146,'Internal Staffing Calculator'!$B$9:$B169,0),match(AE$5,'Internal Staffing Calculator'!$R$7:$BL$7,0)),"")</f>
        <v/>
      </c>
      <c r="AF146" s="699" t="str">
        <f t="array" ref="AF146">iferror(index('Internal Staffing Calculator'!$R$9:$BL$115, match($A146,'Internal Staffing Calculator'!$B$9:$B169,0),match(AF$5,'Internal Staffing Calculator'!$R$7:$BL$7,0)),"")</f>
        <v/>
      </c>
      <c r="AG146" s="699" t="str">
        <f t="array" ref="AG146">iferror(index('Internal Staffing Calculator'!$R$9:$BL$115, match($A146,'Internal Staffing Calculator'!$B$9:$B169,0),match(AG$5,'Internal Staffing Calculator'!$R$7:$BL$7,0)),"")</f>
        <v/>
      </c>
      <c r="AH146" s="699" t="str">
        <f t="array" ref="AH146">iferror(index('Internal Staffing Calculator'!$R$9:$BL$115, match($A146,'Internal Staffing Calculator'!$B$9:$B169,0),match(AH$5,'Internal Staffing Calculator'!$R$7:$BL$7,0)),"")</f>
        <v/>
      </c>
      <c r="AI146" s="699" t="str">
        <f t="array" ref="AI146">iferror(index('Internal Staffing Calculator'!$R$9:$BL$115, match($A146,'Internal Staffing Calculator'!$B$9:$B169,0),match(AI$5,'Internal Staffing Calculator'!$R$7:$BL$7,0)),"")</f>
        <v/>
      </c>
      <c r="AJ146" s="699" t="str">
        <f t="array" ref="AJ146">iferror(index('Internal Staffing Calculator'!$R$9:$BL$115, match($A146,'Internal Staffing Calculator'!$B$9:$B169,0),match(AJ$5,'Internal Staffing Calculator'!$R$7:$BL$7,0)),"")</f>
        <v/>
      </c>
      <c r="AK146" s="699" t="str">
        <f t="array" ref="AK146">iferror(index('Internal Staffing Calculator'!$R$9:$BL$115, match($A146,'Internal Staffing Calculator'!$B$9:$B169,0),match(AK$5,'Internal Staffing Calculator'!$R$7:$BL$7,0)),"")</f>
        <v/>
      </c>
      <c r="AL146" s="699" t="str">
        <f t="array" ref="AL146">iferror(index('Internal Staffing Calculator'!$R$9:$BL$115, match($A146,'Internal Staffing Calculator'!$B$9:$B169,0),match(AL$5,'Internal Staffing Calculator'!$R$7:$BL$7,0)),"")</f>
        <v/>
      </c>
      <c r="AM146" s="699" t="str">
        <f t="array" ref="AM146">iferror(index('Internal Staffing Calculator'!$R$9:$BL$115, match($A146,'Internal Staffing Calculator'!$B$9:$B169,0),match(AM$5,'Internal Staffing Calculator'!$R$7:$BL$7,0)),"")</f>
        <v/>
      </c>
      <c r="AN146" s="699" t="str">
        <f t="array" ref="AN146">iferror(index('Internal Staffing Calculator'!$R$9:$BL$115, match($A146,'Internal Staffing Calculator'!$B$9:$B169,0),match(AN$5,'Internal Staffing Calculator'!$R$7:$BL$7,0)),"")</f>
        <v/>
      </c>
      <c r="AO146" s="699" t="str">
        <f t="array" ref="AO146">iferror(index('Internal Staffing Calculator'!$R$9:$BL$115, match($A146,'Internal Staffing Calculator'!$B$9:$B169,0),match(AO$5,'Internal Staffing Calculator'!$R$7:$BL$7,0)),"")</f>
        <v/>
      </c>
      <c r="AP146" s="699" t="str">
        <f t="array" ref="AP146">iferror(index('Internal Staffing Calculator'!$R$9:$BL$115, match($A146,'Internal Staffing Calculator'!$B$9:$B169,0),match(AP$5,'Internal Staffing Calculator'!$R$7:$BL$7,0)),"")</f>
        <v/>
      </c>
      <c r="AQ146" s="699" t="str">
        <f t="array" ref="AQ146">iferror(index('Internal Staffing Calculator'!$R$9:$BL$115, match($A146,'Internal Staffing Calculator'!$B$9:$B169,0),match(AQ$5,'Internal Staffing Calculator'!$R$7:$BL$7,0)),"")</f>
        <v/>
      </c>
      <c r="AR146" s="699" t="str">
        <f t="array" ref="AR146">iferror(index('Internal Staffing Calculator'!$R$9:$BL$115, match($A146,'Internal Staffing Calculator'!$B$9:$B169,0),match(AR$5,'Internal Staffing Calculator'!$R$7:$BL$7,0)),"")</f>
        <v/>
      </c>
      <c r="AS146" s="699" t="str">
        <f t="array" ref="AS146">iferror(index('Internal Staffing Calculator'!$R$9:$BL$115, match($A146,'Internal Staffing Calculator'!$B$9:$B169,0),match(AS$5,'Internal Staffing Calculator'!$R$7:$BL$7,0)),"")</f>
        <v/>
      </c>
      <c r="AT146" s="699" t="str">
        <f t="array" ref="AT146">iferror(index('Internal Staffing Calculator'!$R$9:$BL$115, match($A146,'Internal Staffing Calculator'!$B$9:$B169,0),match(AT$5,'Internal Staffing Calculator'!$R$7:$BL$7,0)),"")</f>
        <v/>
      </c>
      <c r="AU146" s="699" t="str">
        <f t="array" ref="AU146">iferror(index('Internal Staffing Calculator'!$R$9:$BL$115, match($A146,'Internal Staffing Calculator'!$B$9:$B169,0),match(AU$5,'Internal Staffing Calculator'!$R$7:$BL$7,0)),"")</f>
        <v/>
      </c>
      <c r="AV146" s="699" t="str">
        <f t="array" ref="AV146">iferror(index('Internal Staffing Calculator'!$R$9:$BL$115, match($A146,'Internal Staffing Calculator'!$B$9:$B169,0),match(AV$5,'Internal Staffing Calculator'!$R$7:$BL$7,0)),"")</f>
        <v/>
      </c>
      <c r="AW146" s="699" t="str">
        <f t="array" ref="AW146">iferror(index('Internal Staffing Calculator'!$R$9:$BL$115, match($A146,'Internal Staffing Calculator'!$B$9:$B169,0),match(AW$5,'Internal Staffing Calculator'!$R$7:$BL$7,0)),"")</f>
        <v/>
      </c>
      <c r="AX146" s="699" t="str">
        <f t="array" ref="AX146">iferror(index('Internal Staffing Calculator'!$R$9:$BL$115, match($A146,'Internal Staffing Calculator'!$B$9:$B169,0),match(AX$5,'Internal Staffing Calculator'!$R$7:$BL$7,0)),"")</f>
        <v/>
      </c>
      <c r="AY146" s="699" t="str">
        <f t="array" ref="AY146">iferror(index('Internal Staffing Calculator'!$R$9:$BL$115, match($A146,'Internal Staffing Calculator'!$B$9:$B169,0),match(AY$5,'Internal Staffing Calculator'!$R$7:$BL$7,0)),"")</f>
        <v/>
      </c>
      <c r="AZ146" s="699" t="str">
        <f t="array" ref="AZ146">iferror(index('Internal Staffing Calculator'!$R$9:$BL$115, match($A146,'Internal Staffing Calculator'!$B$9:$B169,0),match(AZ$5,'Internal Staffing Calculator'!$R$7:$BL$7,0)),"")</f>
        <v/>
      </c>
      <c r="BA146" s="699" t="str">
        <f t="array" ref="BA146">iferror(index('Internal Staffing Calculator'!$R$9:$BL$115, match($A146,'Internal Staffing Calculator'!$B$9:$B169,0),match(BA$5,'Internal Staffing Calculator'!$R$7:$BL$7,0)),"")</f>
        <v/>
      </c>
    </row>
    <row r="147">
      <c r="A147" s="818"/>
      <c r="B147" s="812" t="str">
        <f t="array" ref="B147">iferror(index('Internal Staffing Calculator'!P:P,match(A147,'Internal Staffing Calculator'!B:B,0)),"")</f>
        <v/>
      </c>
      <c r="C147" s="813" t="str">
        <f t="array" ref="C147">iferror(index('Internal Staffing Calculator'!BM:BM,match(A147,'Internal Staffing Calculator'!B:B,0)),"")</f>
        <v/>
      </c>
      <c r="D147" s="814" t="str">
        <f t="array" ref="D147">iferror(index('Internal Staffing Calculator'!F:F,match(A147,'Internal Staffing Calculator'!B:B,0)),"")</f>
        <v/>
      </c>
      <c r="E147" s="815">
        <f t="shared" si="4"/>
        <v>0</v>
      </c>
      <c r="F147" s="615"/>
      <c r="G147" s="699" t="str">
        <f t="array" ref="G147">iferror(index('Internal Staffing Calculator'!$R$9:$BL$115, match($A147,'Internal Staffing Calculator'!$B$9:$B169,0),match(G$5,'Internal Staffing Calculator'!$R$7:$BL$7,0)),"")</f>
        <v/>
      </c>
      <c r="H147" s="699" t="str">
        <f t="array" ref="H147">iferror(index('Internal Staffing Calculator'!$R$9:$BL$115, match($A147,'Internal Staffing Calculator'!$B$9:$B169,0),match(H$5,'Internal Staffing Calculator'!$R$7:$BL$7,0)),"")</f>
        <v/>
      </c>
      <c r="I147" s="699" t="str">
        <f t="array" ref="I147">iferror(index('Internal Staffing Calculator'!$R$9:$BL$115, match($A147,'Internal Staffing Calculator'!$B$9:$B169,0),match(I$5,'Internal Staffing Calculator'!$R$7:$BL$7,0)),"")</f>
        <v/>
      </c>
      <c r="J147" s="699" t="str">
        <f t="array" ref="J147">iferror(index('Internal Staffing Calculator'!$R$9:$BL$115, match($A147,'Internal Staffing Calculator'!$B$9:$B169,0),match(J$5,'Internal Staffing Calculator'!$R$7:$BL$7,0)),"")</f>
        <v/>
      </c>
      <c r="K147" s="699" t="str">
        <f t="array" ref="K147">iferror(index('Internal Staffing Calculator'!$R$9:$BL$115, match($A147,'Internal Staffing Calculator'!$B$9:$B169,0),match(K$5,'Internal Staffing Calculator'!$R$7:$BL$7,0)),"")</f>
        <v/>
      </c>
      <c r="L147" s="699" t="str">
        <f t="array" ref="L147">iferror(index('Internal Staffing Calculator'!$R$9:$BL$115, match($A147,'Internal Staffing Calculator'!$B$9:$B169,0),match(L$5,'Internal Staffing Calculator'!$R$7:$BL$7,0)),"")</f>
        <v/>
      </c>
      <c r="M147" s="699" t="str">
        <f t="array" ref="M147">iferror(index('Internal Staffing Calculator'!$R$9:$BL$115, match($A147,'Internal Staffing Calculator'!$B$9:$B169,0),match(M$5,'Internal Staffing Calculator'!$R$7:$BL$7,0)),"")</f>
        <v/>
      </c>
      <c r="N147" s="699" t="str">
        <f t="array" ref="N147">iferror(index('Internal Staffing Calculator'!$R$9:$BL$115, match($A147,'Internal Staffing Calculator'!$B$9:$B169,0),match(N$5,'Internal Staffing Calculator'!$R$7:$BL$7,0)),"")</f>
        <v/>
      </c>
      <c r="O147" s="699" t="str">
        <f t="array" ref="O147">iferror(index('Internal Staffing Calculator'!$R$9:$BL$115, match($A147,'Internal Staffing Calculator'!$B$9:$B169,0),match(O$5,'Internal Staffing Calculator'!$R$7:$BL$7,0)),"")</f>
        <v/>
      </c>
      <c r="P147" s="699" t="str">
        <f t="array" ref="P147">iferror(index('Internal Staffing Calculator'!$R$9:$BL$115, match($A147,'Internal Staffing Calculator'!$B$9:$B169,0),match(P$5,'Internal Staffing Calculator'!$R$7:$BL$7,0)),"")</f>
        <v/>
      </c>
      <c r="Q147" s="699" t="str">
        <f t="array" ref="Q147">iferror(index('Internal Staffing Calculator'!$R$9:$BL$115, match($A147,'Internal Staffing Calculator'!$B$9:$B169,0),match(Q$5,'Internal Staffing Calculator'!$R$7:$BL$7,0)),"")</f>
        <v/>
      </c>
      <c r="R147" s="699" t="str">
        <f t="array" ref="R147">iferror(index('Internal Staffing Calculator'!$R$9:$BL$115, match($A147,'Internal Staffing Calculator'!$B$9:$B169,0),match(R$5,'Internal Staffing Calculator'!$R$7:$BL$7,0)),"")</f>
        <v/>
      </c>
      <c r="S147" s="699" t="str">
        <f t="array" ref="S147">iferror(index('Internal Staffing Calculator'!$R$9:$BL$115, match($A147,'Internal Staffing Calculator'!$B$9:$B169,0),match(S$5,'Internal Staffing Calculator'!$R$7:$BL$7,0)),"")</f>
        <v/>
      </c>
      <c r="T147" s="699" t="str">
        <f t="array" ref="T147">iferror(index('Internal Staffing Calculator'!$R$9:$BL$115, match($A147,'Internal Staffing Calculator'!$B$9:$B169,0),match(T$5,'Internal Staffing Calculator'!$R$7:$BL$7,0)),"")</f>
        <v/>
      </c>
      <c r="U147" s="699" t="str">
        <f t="array" ref="U147">iferror(index('Internal Staffing Calculator'!$R$9:$BL$115, match($A147,'Internal Staffing Calculator'!$B$9:$B169,0),match(U$5,'Internal Staffing Calculator'!$R$7:$BL$7,0)),"")</f>
        <v/>
      </c>
      <c r="V147" s="699" t="str">
        <f t="array" ref="V147">iferror(index('Internal Staffing Calculator'!$R$9:$BL$115, match($A147,'Internal Staffing Calculator'!$B$9:$B169,0),match(V$5,'Internal Staffing Calculator'!$R$7:$BL$7,0)),"")</f>
        <v/>
      </c>
      <c r="W147" s="699" t="str">
        <f t="array" ref="W147">iferror(index('Internal Staffing Calculator'!$R$9:$BL$115, match($A147,'Internal Staffing Calculator'!$B$9:$B169,0),match(W$5,'Internal Staffing Calculator'!$R$7:$BL$7,0)),"")</f>
        <v/>
      </c>
      <c r="X147" s="699" t="str">
        <f t="array" ref="X147">iferror(index('Internal Staffing Calculator'!$R$9:$BL$115, match($A147,'Internal Staffing Calculator'!$B$9:$B169,0),match(X$5,'Internal Staffing Calculator'!$R$7:$BL$7,0)),"")</f>
        <v/>
      </c>
      <c r="Y147" s="699" t="str">
        <f t="array" ref="Y147">iferror(index('Internal Staffing Calculator'!$R$9:$BL$115, match($A147,'Internal Staffing Calculator'!$B$9:$B169,0),match(Y$5,'Internal Staffing Calculator'!$R$7:$BL$7,0)),"")</f>
        <v/>
      </c>
      <c r="Z147" s="699" t="str">
        <f t="array" ref="Z147">iferror(index('Internal Staffing Calculator'!$R$9:$BL$115, match($A147,'Internal Staffing Calculator'!$B$9:$B169,0),match(Z$5,'Internal Staffing Calculator'!$R$7:$BL$7,0)),"")</f>
        <v/>
      </c>
      <c r="AA147" s="699" t="str">
        <f t="array" ref="AA147">iferror(index('Internal Staffing Calculator'!$R$9:$BL$115, match($A147,'Internal Staffing Calculator'!$B$9:$B169,0),match(AA$5,'Internal Staffing Calculator'!$R$7:$BL$7,0)),"")</f>
        <v/>
      </c>
      <c r="AB147" s="699" t="str">
        <f t="array" ref="AB147">iferror(index('Internal Staffing Calculator'!$R$9:$BL$115, match($A147,'Internal Staffing Calculator'!$B$9:$B169,0),match(AB$5,'Internal Staffing Calculator'!$R$7:$BL$7,0)),"")</f>
        <v/>
      </c>
      <c r="AC147" s="699" t="str">
        <f t="array" ref="AC147">iferror(index('Internal Staffing Calculator'!$R$9:$BL$115, match($A147,'Internal Staffing Calculator'!$B$9:$B169,0),match(AC$5,'Internal Staffing Calculator'!$R$7:$BL$7,0)),"")</f>
        <v/>
      </c>
      <c r="AD147" s="699" t="str">
        <f t="array" ref="AD147">iferror(index('Internal Staffing Calculator'!$R$9:$BL$115, match($A147,'Internal Staffing Calculator'!$B$9:$B169,0),match(AD$5,'Internal Staffing Calculator'!$R$7:$BL$7,0)),"")</f>
        <v/>
      </c>
      <c r="AE147" s="699" t="str">
        <f t="array" ref="AE147">iferror(index('Internal Staffing Calculator'!$R$9:$BL$115, match($A147,'Internal Staffing Calculator'!$B$9:$B169,0),match(AE$5,'Internal Staffing Calculator'!$R$7:$BL$7,0)),"")</f>
        <v/>
      </c>
      <c r="AF147" s="699" t="str">
        <f t="array" ref="AF147">iferror(index('Internal Staffing Calculator'!$R$9:$BL$115, match($A147,'Internal Staffing Calculator'!$B$9:$B169,0),match(AF$5,'Internal Staffing Calculator'!$R$7:$BL$7,0)),"")</f>
        <v/>
      </c>
      <c r="AG147" s="699" t="str">
        <f t="array" ref="AG147">iferror(index('Internal Staffing Calculator'!$R$9:$BL$115, match($A147,'Internal Staffing Calculator'!$B$9:$B169,0),match(AG$5,'Internal Staffing Calculator'!$R$7:$BL$7,0)),"")</f>
        <v/>
      </c>
      <c r="AH147" s="699" t="str">
        <f t="array" ref="AH147">iferror(index('Internal Staffing Calculator'!$R$9:$BL$115, match($A147,'Internal Staffing Calculator'!$B$9:$B169,0),match(AH$5,'Internal Staffing Calculator'!$R$7:$BL$7,0)),"")</f>
        <v/>
      </c>
      <c r="AI147" s="699" t="str">
        <f t="array" ref="AI147">iferror(index('Internal Staffing Calculator'!$R$9:$BL$115, match($A147,'Internal Staffing Calculator'!$B$9:$B169,0),match(AI$5,'Internal Staffing Calculator'!$R$7:$BL$7,0)),"")</f>
        <v/>
      </c>
      <c r="AJ147" s="699" t="str">
        <f t="array" ref="AJ147">iferror(index('Internal Staffing Calculator'!$R$9:$BL$115, match($A147,'Internal Staffing Calculator'!$B$9:$B169,0),match(AJ$5,'Internal Staffing Calculator'!$R$7:$BL$7,0)),"")</f>
        <v/>
      </c>
      <c r="AK147" s="699" t="str">
        <f t="array" ref="AK147">iferror(index('Internal Staffing Calculator'!$R$9:$BL$115, match($A147,'Internal Staffing Calculator'!$B$9:$B169,0),match(AK$5,'Internal Staffing Calculator'!$R$7:$BL$7,0)),"")</f>
        <v/>
      </c>
      <c r="AL147" s="699" t="str">
        <f t="array" ref="AL147">iferror(index('Internal Staffing Calculator'!$R$9:$BL$115, match($A147,'Internal Staffing Calculator'!$B$9:$B169,0),match(AL$5,'Internal Staffing Calculator'!$R$7:$BL$7,0)),"")</f>
        <v/>
      </c>
      <c r="AM147" s="699" t="str">
        <f t="array" ref="AM147">iferror(index('Internal Staffing Calculator'!$R$9:$BL$115, match($A147,'Internal Staffing Calculator'!$B$9:$B169,0),match(AM$5,'Internal Staffing Calculator'!$R$7:$BL$7,0)),"")</f>
        <v/>
      </c>
      <c r="AN147" s="699" t="str">
        <f t="array" ref="AN147">iferror(index('Internal Staffing Calculator'!$R$9:$BL$115, match($A147,'Internal Staffing Calculator'!$B$9:$B169,0),match(AN$5,'Internal Staffing Calculator'!$R$7:$BL$7,0)),"")</f>
        <v/>
      </c>
      <c r="AO147" s="699" t="str">
        <f t="array" ref="AO147">iferror(index('Internal Staffing Calculator'!$R$9:$BL$115, match($A147,'Internal Staffing Calculator'!$B$9:$B169,0),match(AO$5,'Internal Staffing Calculator'!$R$7:$BL$7,0)),"")</f>
        <v/>
      </c>
      <c r="AP147" s="699" t="str">
        <f t="array" ref="AP147">iferror(index('Internal Staffing Calculator'!$R$9:$BL$115, match($A147,'Internal Staffing Calculator'!$B$9:$B169,0),match(AP$5,'Internal Staffing Calculator'!$R$7:$BL$7,0)),"")</f>
        <v/>
      </c>
      <c r="AQ147" s="699" t="str">
        <f t="array" ref="AQ147">iferror(index('Internal Staffing Calculator'!$R$9:$BL$115, match($A147,'Internal Staffing Calculator'!$B$9:$B169,0),match(AQ$5,'Internal Staffing Calculator'!$R$7:$BL$7,0)),"")</f>
        <v/>
      </c>
      <c r="AR147" s="699" t="str">
        <f t="array" ref="AR147">iferror(index('Internal Staffing Calculator'!$R$9:$BL$115, match($A147,'Internal Staffing Calculator'!$B$9:$B169,0),match(AR$5,'Internal Staffing Calculator'!$R$7:$BL$7,0)),"")</f>
        <v/>
      </c>
      <c r="AS147" s="699" t="str">
        <f t="array" ref="AS147">iferror(index('Internal Staffing Calculator'!$R$9:$BL$115, match($A147,'Internal Staffing Calculator'!$B$9:$B169,0),match(AS$5,'Internal Staffing Calculator'!$R$7:$BL$7,0)),"")</f>
        <v/>
      </c>
      <c r="AT147" s="699" t="str">
        <f t="array" ref="AT147">iferror(index('Internal Staffing Calculator'!$R$9:$BL$115, match($A147,'Internal Staffing Calculator'!$B$9:$B169,0),match(AT$5,'Internal Staffing Calculator'!$R$7:$BL$7,0)),"")</f>
        <v/>
      </c>
      <c r="AU147" s="699" t="str">
        <f t="array" ref="AU147">iferror(index('Internal Staffing Calculator'!$R$9:$BL$115, match($A147,'Internal Staffing Calculator'!$B$9:$B169,0),match(AU$5,'Internal Staffing Calculator'!$R$7:$BL$7,0)),"")</f>
        <v/>
      </c>
      <c r="AV147" s="699" t="str">
        <f t="array" ref="AV147">iferror(index('Internal Staffing Calculator'!$R$9:$BL$115, match($A147,'Internal Staffing Calculator'!$B$9:$B169,0),match(AV$5,'Internal Staffing Calculator'!$R$7:$BL$7,0)),"")</f>
        <v/>
      </c>
      <c r="AW147" s="699" t="str">
        <f t="array" ref="AW147">iferror(index('Internal Staffing Calculator'!$R$9:$BL$115, match($A147,'Internal Staffing Calculator'!$B$9:$B169,0),match(AW$5,'Internal Staffing Calculator'!$R$7:$BL$7,0)),"")</f>
        <v/>
      </c>
      <c r="AX147" s="699" t="str">
        <f t="array" ref="AX147">iferror(index('Internal Staffing Calculator'!$R$9:$BL$115, match($A147,'Internal Staffing Calculator'!$B$9:$B169,0),match(AX$5,'Internal Staffing Calculator'!$R$7:$BL$7,0)),"")</f>
        <v/>
      </c>
      <c r="AY147" s="699" t="str">
        <f t="array" ref="AY147">iferror(index('Internal Staffing Calculator'!$R$9:$BL$115, match($A147,'Internal Staffing Calculator'!$B$9:$B169,0),match(AY$5,'Internal Staffing Calculator'!$R$7:$BL$7,0)),"")</f>
        <v/>
      </c>
      <c r="AZ147" s="699" t="str">
        <f t="array" ref="AZ147">iferror(index('Internal Staffing Calculator'!$R$9:$BL$115, match($A147,'Internal Staffing Calculator'!$B$9:$B169,0),match(AZ$5,'Internal Staffing Calculator'!$R$7:$BL$7,0)),"")</f>
        <v/>
      </c>
      <c r="BA147" s="699" t="str">
        <f t="array" ref="BA147">iferror(index('Internal Staffing Calculator'!$R$9:$BL$115, match($A147,'Internal Staffing Calculator'!$B$9:$B169,0),match(BA$5,'Internal Staffing Calculator'!$R$7:$BL$7,0)),"")</f>
        <v/>
      </c>
    </row>
    <row r="148">
      <c r="A148" s="818"/>
      <c r="B148" s="812" t="str">
        <f t="array" ref="B148">iferror(index('Internal Staffing Calculator'!P:P,match(A148,'Internal Staffing Calculator'!B:B,0)),"")</f>
        <v/>
      </c>
      <c r="C148" s="813" t="str">
        <f t="array" ref="C148">iferror(index('Internal Staffing Calculator'!BM:BM,match(A148,'Internal Staffing Calculator'!B:B,0)),"")</f>
        <v/>
      </c>
      <c r="D148" s="814" t="str">
        <f t="array" ref="D148">iferror(index('Internal Staffing Calculator'!F:F,match(A148,'Internal Staffing Calculator'!B:B,0)),"")</f>
        <v/>
      </c>
      <c r="E148" s="815">
        <f t="shared" si="4"/>
        <v>0</v>
      </c>
      <c r="F148" s="615"/>
      <c r="G148" s="699" t="str">
        <f t="array" ref="G148">iferror(index('Internal Staffing Calculator'!$R$9:$BL$115, match($A148,'Internal Staffing Calculator'!$B$9:$B169,0),match(G$5,'Internal Staffing Calculator'!$R$7:$BL$7,0)),"")</f>
        <v/>
      </c>
      <c r="H148" s="699" t="str">
        <f t="array" ref="H148">iferror(index('Internal Staffing Calculator'!$R$9:$BL$115, match($A148,'Internal Staffing Calculator'!$B$9:$B169,0),match(H$5,'Internal Staffing Calculator'!$R$7:$BL$7,0)),"")</f>
        <v/>
      </c>
      <c r="I148" s="699" t="str">
        <f t="array" ref="I148">iferror(index('Internal Staffing Calculator'!$R$9:$BL$115, match($A148,'Internal Staffing Calculator'!$B$9:$B169,0),match(I$5,'Internal Staffing Calculator'!$R$7:$BL$7,0)),"")</f>
        <v/>
      </c>
      <c r="J148" s="699" t="str">
        <f t="array" ref="J148">iferror(index('Internal Staffing Calculator'!$R$9:$BL$115, match($A148,'Internal Staffing Calculator'!$B$9:$B169,0),match(J$5,'Internal Staffing Calculator'!$R$7:$BL$7,0)),"")</f>
        <v/>
      </c>
      <c r="K148" s="699" t="str">
        <f t="array" ref="K148">iferror(index('Internal Staffing Calculator'!$R$9:$BL$115, match($A148,'Internal Staffing Calculator'!$B$9:$B169,0),match(K$5,'Internal Staffing Calculator'!$R$7:$BL$7,0)),"")</f>
        <v/>
      </c>
      <c r="L148" s="699" t="str">
        <f t="array" ref="L148">iferror(index('Internal Staffing Calculator'!$R$9:$BL$115, match($A148,'Internal Staffing Calculator'!$B$9:$B169,0),match(L$5,'Internal Staffing Calculator'!$R$7:$BL$7,0)),"")</f>
        <v/>
      </c>
      <c r="M148" s="699" t="str">
        <f t="array" ref="M148">iferror(index('Internal Staffing Calculator'!$R$9:$BL$115, match($A148,'Internal Staffing Calculator'!$B$9:$B169,0),match(M$5,'Internal Staffing Calculator'!$R$7:$BL$7,0)),"")</f>
        <v/>
      </c>
      <c r="N148" s="699" t="str">
        <f t="array" ref="N148">iferror(index('Internal Staffing Calculator'!$R$9:$BL$115, match($A148,'Internal Staffing Calculator'!$B$9:$B169,0),match(N$5,'Internal Staffing Calculator'!$R$7:$BL$7,0)),"")</f>
        <v/>
      </c>
      <c r="O148" s="699" t="str">
        <f t="array" ref="O148">iferror(index('Internal Staffing Calculator'!$R$9:$BL$115, match($A148,'Internal Staffing Calculator'!$B$9:$B169,0),match(O$5,'Internal Staffing Calculator'!$R$7:$BL$7,0)),"")</f>
        <v/>
      </c>
      <c r="P148" s="699" t="str">
        <f t="array" ref="P148">iferror(index('Internal Staffing Calculator'!$R$9:$BL$115, match($A148,'Internal Staffing Calculator'!$B$9:$B169,0),match(P$5,'Internal Staffing Calculator'!$R$7:$BL$7,0)),"")</f>
        <v/>
      </c>
      <c r="Q148" s="699" t="str">
        <f t="array" ref="Q148">iferror(index('Internal Staffing Calculator'!$R$9:$BL$115, match($A148,'Internal Staffing Calculator'!$B$9:$B169,0),match(Q$5,'Internal Staffing Calculator'!$R$7:$BL$7,0)),"")</f>
        <v/>
      </c>
      <c r="R148" s="699" t="str">
        <f t="array" ref="R148">iferror(index('Internal Staffing Calculator'!$R$9:$BL$115, match($A148,'Internal Staffing Calculator'!$B$9:$B169,0),match(R$5,'Internal Staffing Calculator'!$R$7:$BL$7,0)),"")</f>
        <v/>
      </c>
      <c r="S148" s="699" t="str">
        <f t="array" ref="S148">iferror(index('Internal Staffing Calculator'!$R$9:$BL$115, match($A148,'Internal Staffing Calculator'!$B$9:$B169,0),match(S$5,'Internal Staffing Calculator'!$R$7:$BL$7,0)),"")</f>
        <v/>
      </c>
      <c r="T148" s="699" t="str">
        <f t="array" ref="T148">iferror(index('Internal Staffing Calculator'!$R$9:$BL$115, match($A148,'Internal Staffing Calculator'!$B$9:$B169,0),match(T$5,'Internal Staffing Calculator'!$R$7:$BL$7,0)),"")</f>
        <v/>
      </c>
      <c r="U148" s="699" t="str">
        <f t="array" ref="U148">iferror(index('Internal Staffing Calculator'!$R$9:$BL$115, match($A148,'Internal Staffing Calculator'!$B$9:$B169,0),match(U$5,'Internal Staffing Calculator'!$R$7:$BL$7,0)),"")</f>
        <v/>
      </c>
      <c r="V148" s="699" t="str">
        <f t="array" ref="V148">iferror(index('Internal Staffing Calculator'!$R$9:$BL$115, match($A148,'Internal Staffing Calculator'!$B$9:$B169,0),match(V$5,'Internal Staffing Calculator'!$R$7:$BL$7,0)),"")</f>
        <v/>
      </c>
      <c r="W148" s="699" t="str">
        <f t="array" ref="W148">iferror(index('Internal Staffing Calculator'!$R$9:$BL$115, match($A148,'Internal Staffing Calculator'!$B$9:$B169,0),match(W$5,'Internal Staffing Calculator'!$R$7:$BL$7,0)),"")</f>
        <v/>
      </c>
      <c r="X148" s="699" t="str">
        <f t="array" ref="X148">iferror(index('Internal Staffing Calculator'!$R$9:$BL$115, match($A148,'Internal Staffing Calculator'!$B$9:$B169,0),match(X$5,'Internal Staffing Calculator'!$R$7:$BL$7,0)),"")</f>
        <v/>
      </c>
      <c r="Y148" s="699" t="str">
        <f t="array" ref="Y148">iferror(index('Internal Staffing Calculator'!$R$9:$BL$115, match($A148,'Internal Staffing Calculator'!$B$9:$B169,0),match(Y$5,'Internal Staffing Calculator'!$R$7:$BL$7,0)),"")</f>
        <v/>
      </c>
      <c r="Z148" s="699" t="str">
        <f t="array" ref="Z148">iferror(index('Internal Staffing Calculator'!$R$9:$BL$115, match($A148,'Internal Staffing Calculator'!$B$9:$B169,0),match(Z$5,'Internal Staffing Calculator'!$R$7:$BL$7,0)),"")</f>
        <v/>
      </c>
      <c r="AA148" s="699" t="str">
        <f t="array" ref="AA148">iferror(index('Internal Staffing Calculator'!$R$9:$BL$115, match($A148,'Internal Staffing Calculator'!$B$9:$B169,0),match(AA$5,'Internal Staffing Calculator'!$R$7:$BL$7,0)),"")</f>
        <v/>
      </c>
      <c r="AB148" s="699" t="str">
        <f t="array" ref="AB148">iferror(index('Internal Staffing Calculator'!$R$9:$BL$115, match($A148,'Internal Staffing Calculator'!$B$9:$B169,0),match(AB$5,'Internal Staffing Calculator'!$R$7:$BL$7,0)),"")</f>
        <v/>
      </c>
      <c r="AC148" s="699" t="str">
        <f t="array" ref="AC148">iferror(index('Internal Staffing Calculator'!$R$9:$BL$115, match($A148,'Internal Staffing Calculator'!$B$9:$B169,0),match(AC$5,'Internal Staffing Calculator'!$R$7:$BL$7,0)),"")</f>
        <v/>
      </c>
      <c r="AD148" s="699" t="str">
        <f t="array" ref="AD148">iferror(index('Internal Staffing Calculator'!$R$9:$BL$115, match($A148,'Internal Staffing Calculator'!$B$9:$B169,0),match(AD$5,'Internal Staffing Calculator'!$R$7:$BL$7,0)),"")</f>
        <v/>
      </c>
      <c r="AE148" s="699" t="str">
        <f t="array" ref="AE148">iferror(index('Internal Staffing Calculator'!$R$9:$BL$115, match($A148,'Internal Staffing Calculator'!$B$9:$B169,0),match(AE$5,'Internal Staffing Calculator'!$R$7:$BL$7,0)),"")</f>
        <v/>
      </c>
      <c r="AF148" s="699" t="str">
        <f t="array" ref="AF148">iferror(index('Internal Staffing Calculator'!$R$9:$BL$115, match($A148,'Internal Staffing Calculator'!$B$9:$B169,0),match(AF$5,'Internal Staffing Calculator'!$R$7:$BL$7,0)),"")</f>
        <v/>
      </c>
      <c r="AG148" s="699" t="str">
        <f t="array" ref="AG148">iferror(index('Internal Staffing Calculator'!$R$9:$BL$115, match($A148,'Internal Staffing Calculator'!$B$9:$B169,0),match(AG$5,'Internal Staffing Calculator'!$R$7:$BL$7,0)),"")</f>
        <v/>
      </c>
      <c r="AH148" s="699" t="str">
        <f t="array" ref="AH148">iferror(index('Internal Staffing Calculator'!$R$9:$BL$115, match($A148,'Internal Staffing Calculator'!$B$9:$B169,0),match(AH$5,'Internal Staffing Calculator'!$R$7:$BL$7,0)),"")</f>
        <v/>
      </c>
      <c r="AI148" s="699" t="str">
        <f t="array" ref="AI148">iferror(index('Internal Staffing Calculator'!$R$9:$BL$115, match($A148,'Internal Staffing Calculator'!$B$9:$B169,0),match(AI$5,'Internal Staffing Calculator'!$R$7:$BL$7,0)),"")</f>
        <v/>
      </c>
      <c r="AJ148" s="699" t="str">
        <f t="array" ref="AJ148">iferror(index('Internal Staffing Calculator'!$R$9:$BL$115, match($A148,'Internal Staffing Calculator'!$B$9:$B169,0),match(AJ$5,'Internal Staffing Calculator'!$R$7:$BL$7,0)),"")</f>
        <v/>
      </c>
      <c r="AK148" s="699" t="str">
        <f t="array" ref="AK148">iferror(index('Internal Staffing Calculator'!$R$9:$BL$115, match($A148,'Internal Staffing Calculator'!$B$9:$B169,0),match(AK$5,'Internal Staffing Calculator'!$R$7:$BL$7,0)),"")</f>
        <v/>
      </c>
      <c r="AL148" s="699" t="str">
        <f t="array" ref="AL148">iferror(index('Internal Staffing Calculator'!$R$9:$BL$115, match($A148,'Internal Staffing Calculator'!$B$9:$B169,0),match(AL$5,'Internal Staffing Calculator'!$R$7:$BL$7,0)),"")</f>
        <v/>
      </c>
      <c r="AM148" s="699" t="str">
        <f t="array" ref="AM148">iferror(index('Internal Staffing Calculator'!$R$9:$BL$115, match($A148,'Internal Staffing Calculator'!$B$9:$B169,0),match(AM$5,'Internal Staffing Calculator'!$R$7:$BL$7,0)),"")</f>
        <v/>
      </c>
      <c r="AN148" s="699" t="str">
        <f t="array" ref="AN148">iferror(index('Internal Staffing Calculator'!$R$9:$BL$115, match($A148,'Internal Staffing Calculator'!$B$9:$B169,0),match(AN$5,'Internal Staffing Calculator'!$R$7:$BL$7,0)),"")</f>
        <v/>
      </c>
      <c r="AO148" s="699" t="str">
        <f t="array" ref="AO148">iferror(index('Internal Staffing Calculator'!$R$9:$BL$115, match($A148,'Internal Staffing Calculator'!$B$9:$B169,0),match(AO$5,'Internal Staffing Calculator'!$R$7:$BL$7,0)),"")</f>
        <v/>
      </c>
      <c r="AP148" s="699" t="str">
        <f t="array" ref="AP148">iferror(index('Internal Staffing Calculator'!$R$9:$BL$115, match($A148,'Internal Staffing Calculator'!$B$9:$B169,0),match(AP$5,'Internal Staffing Calculator'!$R$7:$BL$7,0)),"")</f>
        <v/>
      </c>
      <c r="AQ148" s="699" t="str">
        <f t="array" ref="AQ148">iferror(index('Internal Staffing Calculator'!$R$9:$BL$115, match($A148,'Internal Staffing Calculator'!$B$9:$B169,0),match(AQ$5,'Internal Staffing Calculator'!$R$7:$BL$7,0)),"")</f>
        <v/>
      </c>
      <c r="AR148" s="699" t="str">
        <f t="array" ref="AR148">iferror(index('Internal Staffing Calculator'!$R$9:$BL$115, match($A148,'Internal Staffing Calculator'!$B$9:$B169,0),match(AR$5,'Internal Staffing Calculator'!$R$7:$BL$7,0)),"")</f>
        <v/>
      </c>
      <c r="AS148" s="699" t="str">
        <f t="array" ref="AS148">iferror(index('Internal Staffing Calculator'!$R$9:$BL$115, match($A148,'Internal Staffing Calculator'!$B$9:$B169,0),match(AS$5,'Internal Staffing Calculator'!$R$7:$BL$7,0)),"")</f>
        <v/>
      </c>
      <c r="AT148" s="699" t="str">
        <f t="array" ref="AT148">iferror(index('Internal Staffing Calculator'!$R$9:$BL$115, match($A148,'Internal Staffing Calculator'!$B$9:$B169,0),match(AT$5,'Internal Staffing Calculator'!$R$7:$BL$7,0)),"")</f>
        <v/>
      </c>
      <c r="AU148" s="699" t="str">
        <f t="array" ref="AU148">iferror(index('Internal Staffing Calculator'!$R$9:$BL$115, match($A148,'Internal Staffing Calculator'!$B$9:$B169,0),match(AU$5,'Internal Staffing Calculator'!$R$7:$BL$7,0)),"")</f>
        <v/>
      </c>
      <c r="AV148" s="699" t="str">
        <f t="array" ref="AV148">iferror(index('Internal Staffing Calculator'!$R$9:$BL$115, match($A148,'Internal Staffing Calculator'!$B$9:$B169,0),match(AV$5,'Internal Staffing Calculator'!$R$7:$BL$7,0)),"")</f>
        <v/>
      </c>
      <c r="AW148" s="699" t="str">
        <f t="array" ref="AW148">iferror(index('Internal Staffing Calculator'!$R$9:$BL$115, match($A148,'Internal Staffing Calculator'!$B$9:$B169,0),match(AW$5,'Internal Staffing Calculator'!$R$7:$BL$7,0)),"")</f>
        <v/>
      </c>
      <c r="AX148" s="699" t="str">
        <f t="array" ref="AX148">iferror(index('Internal Staffing Calculator'!$R$9:$BL$115, match($A148,'Internal Staffing Calculator'!$B$9:$B169,0),match(AX$5,'Internal Staffing Calculator'!$R$7:$BL$7,0)),"")</f>
        <v/>
      </c>
      <c r="AY148" s="699" t="str">
        <f t="array" ref="AY148">iferror(index('Internal Staffing Calculator'!$R$9:$BL$115, match($A148,'Internal Staffing Calculator'!$B$9:$B169,0),match(AY$5,'Internal Staffing Calculator'!$R$7:$BL$7,0)),"")</f>
        <v/>
      </c>
      <c r="AZ148" s="699" t="str">
        <f t="array" ref="AZ148">iferror(index('Internal Staffing Calculator'!$R$9:$BL$115, match($A148,'Internal Staffing Calculator'!$B$9:$B169,0),match(AZ$5,'Internal Staffing Calculator'!$R$7:$BL$7,0)),"")</f>
        <v/>
      </c>
      <c r="BA148" s="699" t="str">
        <f t="array" ref="BA148">iferror(index('Internal Staffing Calculator'!$R$9:$BL$115, match($A148,'Internal Staffing Calculator'!$B$9:$B169,0),match(BA$5,'Internal Staffing Calculator'!$R$7:$BL$7,0)),"")</f>
        <v/>
      </c>
    </row>
    <row r="149">
      <c r="A149" s="818"/>
      <c r="B149" s="812" t="str">
        <f t="array" ref="B149">iferror(index('Internal Staffing Calculator'!P:P,match(A149,'Internal Staffing Calculator'!B:B,0)),"")</f>
        <v/>
      </c>
      <c r="C149" s="813" t="str">
        <f t="array" ref="C149">iferror(index('Internal Staffing Calculator'!BM:BM,match(A149,'Internal Staffing Calculator'!B:B,0)),"")</f>
        <v/>
      </c>
      <c r="D149" s="814" t="str">
        <f t="array" ref="D149">iferror(index('Internal Staffing Calculator'!F:F,match(A149,'Internal Staffing Calculator'!B:B,0)),"")</f>
        <v/>
      </c>
      <c r="E149" s="815">
        <f t="shared" si="4"/>
        <v>0</v>
      </c>
      <c r="F149" s="615"/>
      <c r="G149" s="699" t="str">
        <f t="array" ref="G149">iferror(index('Internal Staffing Calculator'!$R$9:$BL$115, match($A149,'Internal Staffing Calculator'!$B$9:$B169,0),match(G$5,'Internal Staffing Calculator'!$R$7:$BL$7,0)),"")</f>
        <v/>
      </c>
      <c r="H149" s="699" t="str">
        <f t="array" ref="H149">iferror(index('Internal Staffing Calculator'!$R$9:$BL$115, match($A149,'Internal Staffing Calculator'!$B$9:$B169,0),match(H$5,'Internal Staffing Calculator'!$R$7:$BL$7,0)),"")</f>
        <v/>
      </c>
      <c r="I149" s="699" t="str">
        <f t="array" ref="I149">iferror(index('Internal Staffing Calculator'!$R$9:$BL$115, match($A149,'Internal Staffing Calculator'!$B$9:$B169,0),match(I$5,'Internal Staffing Calculator'!$R$7:$BL$7,0)),"")</f>
        <v/>
      </c>
      <c r="J149" s="699" t="str">
        <f t="array" ref="J149">iferror(index('Internal Staffing Calculator'!$R$9:$BL$115, match($A149,'Internal Staffing Calculator'!$B$9:$B169,0),match(J$5,'Internal Staffing Calculator'!$R$7:$BL$7,0)),"")</f>
        <v/>
      </c>
      <c r="K149" s="699" t="str">
        <f t="array" ref="K149">iferror(index('Internal Staffing Calculator'!$R$9:$BL$115, match($A149,'Internal Staffing Calculator'!$B$9:$B169,0),match(K$5,'Internal Staffing Calculator'!$R$7:$BL$7,0)),"")</f>
        <v/>
      </c>
      <c r="L149" s="699" t="str">
        <f t="array" ref="L149">iferror(index('Internal Staffing Calculator'!$R$9:$BL$115, match($A149,'Internal Staffing Calculator'!$B$9:$B169,0),match(L$5,'Internal Staffing Calculator'!$R$7:$BL$7,0)),"")</f>
        <v/>
      </c>
      <c r="M149" s="699" t="str">
        <f t="array" ref="M149">iferror(index('Internal Staffing Calculator'!$R$9:$BL$115, match($A149,'Internal Staffing Calculator'!$B$9:$B169,0),match(M$5,'Internal Staffing Calculator'!$R$7:$BL$7,0)),"")</f>
        <v/>
      </c>
      <c r="N149" s="699" t="str">
        <f t="array" ref="N149">iferror(index('Internal Staffing Calculator'!$R$9:$BL$115, match($A149,'Internal Staffing Calculator'!$B$9:$B169,0),match(N$5,'Internal Staffing Calculator'!$R$7:$BL$7,0)),"")</f>
        <v/>
      </c>
      <c r="O149" s="699" t="str">
        <f t="array" ref="O149">iferror(index('Internal Staffing Calculator'!$R$9:$BL$115, match($A149,'Internal Staffing Calculator'!$B$9:$B169,0),match(O$5,'Internal Staffing Calculator'!$R$7:$BL$7,0)),"")</f>
        <v/>
      </c>
      <c r="P149" s="699" t="str">
        <f t="array" ref="P149">iferror(index('Internal Staffing Calculator'!$R$9:$BL$115, match($A149,'Internal Staffing Calculator'!$B$9:$B169,0),match(P$5,'Internal Staffing Calculator'!$R$7:$BL$7,0)),"")</f>
        <v/>
      </c>
      <c r="Q149" s="699" t="str">
        <f t="array" ref="Q149">iferror(index('Internal Staffing Calculator'!$R$9:$BL$115, match($A149,'Internal Staffing Calculator'!$B$9:$B169,0),match(Q$5,'Internal Staffing Calculator'!$R$7:$BL$7,0)),"")</f>
        <v/>
      </c>
      <c r="R149" s="699" t="str">
        <f t="array" ref="R149">iferror(index('Internal Staffing Calculator'!$R$9:$BL$115, match($A149,'Internal Staffing Calculator'!$B$9:$B169,0),match(R$5,'Internal Staffing Calculator'!$R$7:$BL$7,0)),"")</f>
        <v/>
      </c>
      <c r="S149" s="699" t="str">
        <f t="array" ref="S149">iferror(index('Internal Staffing Calculator'!$R$9:$BL$115, match($A149,'Internal Staffing Calculator'!$B$9:$B169,0),match(S$5,'Internal Staffing Calculator'!$R$7:$BL$7,0)),"")</f>
        <v/>
      </c>
      <c r="T149" s="699" t="str">
        <f t="array" ref="T149">iferror(index('Internal Staffing Calculator'!$R$9:$BL$115, match($A149,'Internal Staffing Calculator'!$B$9:$B169,0),match(T$5,'Internal Staffing Calculator'!$R$7:$BL$7,0)),"")</f>
        <v/>
      </c>
      <c r="U149" s="699" t="str">
        <f t="array" ref="U149">iferror(index('Internal Staffing Calculator'!$R$9:$BL$115, match($A149,'Internal Staffing Calculator'!$B$9:$B169,0),match(U$5,'Internal Staffing Calculator'!$R$7:$BL$7,0)),"")</f>
        <v/>
      </c>
      <c r="V149" s="699" t="str">
        <f t="array" ref="V149">iferror(index('Internal Staffing Calculator'!$R$9:$BL$115, match($A149,'Internal Staffing Calculator'!$B$9:$B169,0),match(V$5,'Internal Staffing Calculator'!$R$7:$BL$7,0)),"")</f>
        <v/>
      </c>
      <c r="W149" s="699" t="str">
        <f t="array" ref="W149">iferror(index('Internal Staffing Calculator'!$R$9:$BL$115, match($A149,'Internal Staffing Calculator'!$B$9:$B169,0),match(W$5,'Internal Staffing Calculator'!$R$7:$BL$7,0)),"")</f>
        <v/>
      </c>
      <c r="X149" s="699" t="str">
        <f t="array" ref="X149">iferror(index('Internal Staffing Calculator'!$R$9:$BL$115, match($A149,'Internal Staffing Calculator'!$B$9:$B169,0),match(X$5,'Internal Staffing Calculator'!$R$7:$BL$7,0)),"")</f>
        <v/>
      </c>
      <c r="Y149" s="699" t="str">
        <f t="array" ref="Y149">iferror(index('Internal Staffing Calculator'!$R$9:$BL$115, match($A149,'Internal Staffing Calculator'!$B$9:$B169,0),match(Y$5,'Internal Staffing Calculator'!$R$7:$BL$7,0)),"")</f>
        <v/>
      </c>
      <c r="Z149" s="699" t="str">
        <f t="array" ref="Z149">iferror(index('Internal Staffing Calculator'!$R$9:$BL$115, match($A149,'Internal Staffing Calculator'!$B$9:$B169,0),match(Z$5,'Internal Staffing Calculator'!$R$7:$BL$7,0)),"")</f>
        <v/>
      </c>
      <c r="AA149" s="699" t="str">
        <f t="array" ref="AA149">iferror(index('Internal Staffing Calculator'!$R$9:$BL$115, match($A149,'Internal Staffing Calculator'!$B$9:$B169,0),match(AA$5,'Internal Staffing Calculator'!$R$7:$BL$7,0)),"")</f>
        <v/>
      </c>
      <c r="AB149" s="699" t="str">
        <f t="array" ref="AB149">iferror(index('Internal Staffing Calculator'!$R$9:$BL$115, match($A149,'Internal Staffing Calculator'!$B$9:$B169,0),match(AB$5,'Internal Staffing Calculator'!$R$7:$BL$7,0)),"")</f>
        <v/>
      </c>
      <c r="AC149" s="699" t="str">
        <f t="array" ref="AC149">iferror(index('Internal Staffing Calculator'!$R$9:$BL$115, match($A149,'Internal Staffing Calculator'!$B$9:$B169,0),match(AC$5,'Internal Staffing Calculator'!$R$7:$BL$7,0)),"")</f>
        <v/>
      </c>
      <c r="AD149" s="699" t="str">
        <f t="array" ref="AD149">iferror(index('Internal Staffing Calculator'!$R$9:$BL$115, match($A149,'Internal Staffing Calculator'!$B$9:$B169,0),match(AD$5,'Internal Staffing Calculator'!$R$7:$BL$7,0)),"")</f>
        <v/>
      </c>
      <c r="AE149" s="699" t="str">
        <f t="array" ref="AE149">iferror(index('Internal Staffing Calculator'!$R$9:$BL$115, match($A149,'Internal Staffing Calculator'!$B$9:$B169,0),match(AE$5,'Internal Staffing Calculator'!$R$7:$BL$7,0)),"")</f>
        <v/>
      </c>
      <c r="AF149" s="699" t="str">
        <f t="array" ref="AF149">iferror(index('Internal Staffing Calculator'!$R$9:$BL$115, match($A149,'Internal Staffing Calculator'!$B$9:$B169,0),match(AF$5,'Internal Staffing Calculator'!$R$7:$BL$7,0)),"")</f>
        <v/>
      </c>
      <c r="AG149" s="699" t="str">
        <f t="array" ref="AG149">iferror(index('Internal Staffing Calculator'!$R$9:$BL$115, match($A149,'Internal Staffing Calculator'!$B$9:$B169,0),match(AG$5,'Internal Staffing Calculator'!$R$7:$BL$7,0)),"")</f>
        <v/>
      </c>
      <c r="AH149" s="699" t="str">
        <f t="array" ref="AH149">iferror(index('Internal Staffing Calculator'!$R$9:$BL$115, match($A149,'Internal Staffing Calculator'!$B$9:$B169,0),match(AH$5,'Internal Staffing Calculator'!$R$7:$BL$7,0)),"")</f>
        <v/>
      </c>
      <c r="AI149" s="699" t="str">
        <f t="array" ref="AI149">iferror(index('Internal Staffing Calculator'!$R$9:$BL$115, match($A149,'Internal Staffing Calculator'!$B$9:$B169,0),match(AI$5,'Internal Staffing Calculator'!$R$7:$BL$7,0)),"")</f>
        <v/>
      </c>
      <c r="AJ149" s="699" t="str">
        <f t="array" ref="AJ149">iferror(index('Internal Staffing Calculator'!$R$9:$BL$115, match($A149,'Internal Staffing Calculator'!$B$9:$B169,0),match(AJ$5,'Internal Staffing Calculator'!$R$7:$BL$7,0)),"")</f>
        <v/>
      </c>
      <c r="AK149" s="699" t="str">
        <f t="array" ref="AK149">iferror(index('Internal Staffing Calculator'!$R$9:$BL$115, match($A149,'Internal Staffing Calculator'!$B$9:$B169,0),match(AK$5,'Internal Staffing Calculator'!$R$7:$BL$7,0)),"")</f>
        <v/>
      </c>
      <c r="AL149" s="699" t="str">
        <f t="array" ref="AL149">iferror(index('Internal Staffing Calculator'!$R$9:$BL$115, match($A149,'Internal Staffing Calculator'!$B$9:$B169,0),match(AL$5,'Internal Staffing Calculator'!$R$7:$BL$7,0)),"")</f>
        <v/>
      </c>
      <c r="AM149" s="699" t="str">
        <f t="array" ref="AM149">iferror(index('Internal Staffing Calculator'!$R$9:$BL$115, match($A149,'Internal Staffing Calculator'!$B$9:$B169,0),match(AM$5,'Internal Staffing Calculator'!$R$7:$BL$7,0)),"")</f>
        <v/>
      </c>
      <c r="AN149" s="699" t="str">
        <f t="array" ref="AN149">iferror(index('Internal Staffing Calculator'!$R$9:$BL$115, match($A149,'Internal Staffing Calculator'!$B$9:$B169,0),match(AN$5,'Internal Staffing Calculator'!$R$7:$BL$7,0)),"")</f>
        <v/>
      </c>
      <c r="AO149" s="699" t="str">
        <f t="array" ref="AO149">iferror(index('Internal Staffing Calculator'!$R$9:$BL$115, match($A149,'Internal Staffing Calculator'!$B$9:$B169,0),match(AO$5,'Internal Staffing Calculator'!$R$7:$BL$7,0)),"")</f>
        <v/>
      </c>
      <c r="AP149" s="699" t="str">
        <f t="array" ref="AP149">iferror(index('Internal Staffing Calculator'!$R$9:$BL$115, match($A149,'Internal Staffing Calculator'!$B$9:$B169,0),match(AP$5,'Internal Staffing Calculator'!$R$7:$BL$7,0)),"")</f>
        <v/>
      </c>
      <c r="AQ149" s="699" t="str">
        <f t="array" ref="AQ149">iferror(index('Internal Staffing Calculator'!$R$9:$BL$115, match($A149,'Internal Staffing Calculator'!$B$9:$B169,0),match(AQ$5,'Internal Staffing Calculator'!$R$7:$BL$7,0)),"")</f>
        <v/>
      </c>
      <c r="AR149" s="699" t="str">
        <f t="array" ref="AR149">iferror(index('Internal Staffing Calculator'!$R$9:$BL$115, match($A149,'Internal Staffing Calculator'!$B$9:$B169,0),match(AR$5,'Internal Staffing Calculator'!$R$7:$BL$7,0)),"")</f>
        <v/>
      </c>
      <c r="AS149" s="699" t="str">
        <f t="array" ref="AS149">iferror(index('Internal Staffing Calculator'!$R$9:$BL$115, match($A149,'Internal Staffing Calculator'!$B$9:$B169,0),match(AS$5,'Internal Staffing Calculator'!$R$7:$BL$7,0)),"")</f>
        <v/>
      </c>
      <c r="AT149" s="699" t="str">
        <f t="array" ref="AT149">iferror(index('Internal Staffing Calculator'!$R$9:$BL$115, match($A149,'Internal Staffing Calculator'!$B$9:$B169,0),match(AT$5,'Internal Staffing Calculator'!$R$7:$BL$7,0)),"")</f>
        <v/>
      </c>
      <c r="AU149" s="699" t="str">
        <f t="array" ref="AU149">iferror(index('Internal Staffing Calculator'!$R$9:$BL$115, match($A149,'Internal Staffing Calculator'!$B$9:$B169,0),match(AU$5,'Internal Staffing Calculator'!$R$7:$BL$7,0)),"")</f>
        <v/>
      </c>
      <c r="AV149" s="699" t="str">
        <f t="array" ref="AV149">iferror(index('Internal Staffing Calculator'!$R$9:$BL$115, match($A149,'Internal Staffing Calculator'!$B$9:$B169,0),match(AV$5,'Internal Staffing Calculator'!$R$7:$BL$7,0)),"")</f>
        <v/>
      </c>
      <c r="AW149" s="699" t="str">
        <f t="array" ref="AW149">iferror(index('Internal Staffing Calculator'!$R$9:$BL$115, match($A149,'Internal Staffing Calculator'!$B$9:$B169,0),match(AW$5,'Internal Staffing Calculator'!$R$7:$BL$7,0)),"")</f>
        <v/>
      </c>
      <c r="AX149" s="699" t="str">
        <f t="array" ref="AX149">iferror(index('Internal Staffing Calculator'!$R$9:$BL$115, match($A149,'Internal Staffing Calculator'!$B$9:$B169,0),match(AX$5,'Internal Staffing Calculator'!$R$7:$BL$7,0)),"")</f>
        <v/>
      </c>
      <c r="AY149" s="699" t="str">
        <f t="array" ref="AY149">iferror(index('Internal Staffing Calculator'!$R$9:$BL$115, match($A149,'Internal Staffing Calculator'!$B$9:$B169,0),match(AY$5,'Internal Staffing Calculator'!$R$7:$BL$7,0)),"")</f>
        <v/>
      </c>
      <c r="AZ149" s="699" t="str">
        <f t="array" ref="AZ149">iferror(index('Internal Staffing Calculator'!$R$9:$BL$115, match($A149,'Internal Staffing Calculator'!$B$9:$B169,0),match(AZ$5,'Internal Staffing Calculator'!$R$7:$BL$7,0)),"")</f>
        <v/>
      </c>
      <c r="BA149" s="699" t="str">
        <f t="array" ref="BA149">iferror(index('Internal Staffing Calculator'!$R$9:$BL$115, match($A149,'Internal Staffing Calculator'!$B$9:$B169,0),match(BA$5,'Internal Staffing Calculator'!$R$7:$BL$7,0)),"")</f>
        <v/>
      </c>
    </row>
    <row r="150">
      <c r="A150" s="818"/>
      <c r="B150" s="812" t="str">
        <f t="array" ref="B150">iferror(index('Internal Staffing Calculator'!P:P,match(A150,'Internal Staffing Calculator'!B:B,0)),"")</f>
        <v/>
      </c>
      <c r="C150" s="813" t="str">
        <f t="array" ref="C150">iferror(index('Internal Staffing Calculator'!BM:BM,match(A150,'Internal Staffing Calculator'!B:B,0)),"")</f>
        <v/>
      </c>
      <c r="D150" s="814" t="str">
        <f t="array" ref="D150">iferror(index('Internal Staffing Calculator'!F:F,match(A150,'Internal Staffing Calculator'!B:B,0)),"")</f>
        <v/>
      </c>
      <c r="E150" s="815">
        <f t="shared" si="4"/>
        <v>0</v>
      </c>
      <c r="F150" s="615"/>
      <c r="G150" s="699" t="str">
        <f t="array" ref="G150">iferror(index('Internal Staffing Calculator'!$R$9:$BL$115, match($A150,'Internal Staffing Calculator'!$B$9:$B169,0),match(G$5,'Internal Staffing Calculator'!$R$7:$BL$7,0)),"")</f>
        <v/>
      </c>
      <c r="H150" s="699" t="str">
        <f t="array" ref="H150">iferror(index('Internal Staffing Calculator'!$R$9:$BL$115, match($A150,'Internal Staffing Calculator'!$B$9:$B169,0),match(H$5,'Internal Staffing Calculator'!$R$7:$BL$7,0)),"")</f>
        <v/>
      </c>
      <c r="I150" s="699" t="str">
        <f t="array" ref="I150">iferror(index('Internal Staffing Calculator'!$R$9:$BL$115, match($A150,'Internal Staffing Calculator'!$B$9:$B169,0),match(I$5,'Internal Staffing Calculator'!$R$7:$BL$7,0)),"")</f>
        <v/>
      </c>
      <c r="J150" s="699" t="str">
        <f t="array" ref="J150">iferror(index('Internal Staffing Calculator'!$R$9:$BL$115, match($A150,'Internal Staffing Calculator'!$B$9:$B169,0),match(J$5,'Internal Staffing Calculator'!$R$7:$BL$7,0)),"")</f>
        <v/>
      </c>
      <c r="K150" s="699" t="str">
        <f t="array" ref="K150">iferror(index('Internal Staffing Calculator'!$R$9:$BL$115, match($A150,'Internal Staffing Calculator'!$B$9:$B169,0),match(K$5,'Internal Staffing Calculator'!$R$7:$BL$7,0)),"")</f>
        <v/>
      </c>
      <c r="L150" s="699" t="str">
        <f t="array" ref="L150">iferror(index('Internal Staffing Calculator'!$R$9:$BL$115, match($A150,'Internal Staffing Calculator'!$B$9:$B169,0),match(L$5,'Internal Staffing Calculator'!$R$7:$BL$7,0)),"")</f>
        <v/>
      </c>
      <c r="M150" s="699" t="str">
        <f t="array" ref="M150">iferror(index('Internal Staffing Calculator'!$R$9:$BL$115, match($A150,'Internal Staffing Calculator'!$B$9:$B169,0),match(M$5,'Internal Staffing Calculator'!$R$7:$BL$7,0)),"")</f>
        <v/>
      </c>
      <c r="N150" s="699" t="str">
        <f t="array" ref="N150">iferror(index('Internal Staffing Calculator'!$R$9:$BL$115, match($A150,'Internal Staffing Calculator'!$B$9:$B169,0),match(N$5,'Internal Staffing Calculator'!$R$7:$BL$7,0)),"")</f>
        <v/>
      </c>
      <c r="O150" s="699" t="str">
        <f t="array" ref="O150">iferror(index('Internal Staffing Calculator'!$R$9:$BL$115, match($A150,'Internal Staffing Calculator'!$B$9:$B169,0),match(O$5,'Internal Staffing Calculator'!$R$7:$BL$7,0)),"")</f>
        <v/>
      </c>
      <c r="P150" s="699" t="str">
        <f t="array" ref="P150">iferror(index('Internal Staffing Calculator'!$R$9:$BL$115, match($A150,'Internal Staffing Calculator'!$B$9:$B169,0),match(P$5,'Internal Staffing Calculator'!$R$7:$BL$7,0)),"")</f>
        <v/>
      </c>
      <c r="Q150" s="699" t="str">
        <f t="array" ref="Q150">iferror(index('Internal Staffing Calculator'!$R$9:$BL$115, match($A150,'Internal Staffing Calculator'!$B$9:$B169,0),match(Q$5,'Internal Staffing Calculator'!$R$7:$BL$7,0)),"")</f>
        <v/>
      </c>
      <c r="R150" s="699" t="str">
        <f t="array" ref="R150">iferror(index('Internal Staffing Calculator'!$R$9:$BL$115, match($A150,'Internal Staffing Calculator'!$B$9:$B169,0),match(R$5,'Internal Staffing Calculator'!$R$7:$BL$7,0)),"")</f>
        <v/>
      </c>
      <c r="S150" s="699" t="str">
        <f t="array" ref="S150">iferror(index('Internal Staffing Calculator'!$R$9:$BL$115, match($A150,'Internal Staffing Calculator'!$B$9:$B169,0),match(S$5,'Internal Staffing Calculator'!$R$7:$BL$7,0)),"")</f>
        <v/>
      </c>
      <c r="T150" s="699" t="str">
        <f t="array" ref="T150">iferror(index('Internal Staffing Calculator'!$R$9:$BL$115, match($A150,'Internal Staffing Calculator'!$B$9:$B169,0),match(T$5,'Internal Staffing Calculator'!$R$7:$BL$7,0)),"")</f>
        <v/>
      </c>
      <c r="U150" s="699" t="str">
        <f t="array" ref="U150">iferror(index('Internal Staffing Calculator'!$R$9:$BL$115, match($A150,'Internal Staffing Calculator'!$B$9:$B169,0),match(U$5,'Internal Staffing Calculator'!$R$7:$BL$7,0)),"")</f>
        <v/>
      </c>
      <c r="V150" s="699" t="str">
        <f t="array" ref="V150">iferror(index('Internal Staffing Calculator'!$R$9:$BL$115, match($A150,'Internal Staffing Calculator'!$B$9:$B169,0),match(V$5,'Internal Staffing Calculator'!$R$7:$BL$7,0)),"")</f>
        <v/>
      </c>
      <c r="W150" s="699" t="str">
        <f t="array" ref="W150">iferror(index('Internal Staffing Calculator'!$R$9:$BL$115, match($A150,'Internal Staffing Calculator'!$B$9:$B169,0),match(W$5,'Internal Staffing Calculator'!$R$7:$BL$7,0)),"")</f>
        <v/>
      </c>
      <c r="X150" s="699" t="str">
        <f t="array" ref="X150">iferror(index('Internal Staffing Calculator'!$R$9:$BL$115, match($A150,'Internal Staffing Calculator'!$B$9:$B169,0),match(X$5,'Internal Staffing Calculator'!$R$7:$BL$7,0)),"")</f>
        <v/>
      </c>
      <c r="Y150" s="699" t="str">
        <f t="array" ref="Y150">iferror(index('Internal Staffing Calculator'!$R$9:$BL$115, match($A150,'Internal Staffing Calculator'!$B$9:$B169,0),match(Y$5,'Internal Staffing Calculator'!$R$7:$BL$7,0)),"")</f>
        <v/>
      </c>
      <c r="Z150" s="699" t="str">
        <f t="array" ref="Z150">iferror(index('Internal Staffing Calculator'!$R$9:$BL$115, match($A150,'Internal Staffing Calculator'!$B$9:$B169,0),match(Z$5,'Internal Staffing Calculator'!$R$7:$BL$7,0)),"")</f>
        <v/>
      </c>
      <c r="AA150" s="699" t="str">
        <f t="array" ref="AA150">iferror(index('Internal Staffing Calculator'!$R$9:$BL$115, match($A150,'Internal Staffing Calculator'!$B$9:$B169,0),match(AA$5,'Internal Staffing Calculator'!$R$7:$BL$7,0)),"")</f>
        <v/>
      </c>
      <c r="AB150" s="699" t="str">
        <f t="array" ref="AB150">iferror(index('Internal Staffing Calculator'!$R$9:$BL$115, match($A150,'Internal Staffing Calculator'!$B$9:$B169,0),match(AB$5,'Internal Staffing Calculator'!$R$7:$BL$7,0)),"")</f>
        <v/>
      </c>
      <c r="AC150" s="699" t="str">
        <f t="array" ref="AC150">iferror(index('Internal Staffing Calculator'!$R$9:$BL$115, match($A150,'Internal Staffing Calculator'!$B$9:$B169,0),match(AC$5,'Internal Staffing Calculator'!$R$7:$BL$7,0)),"")</f>
        <v/>
      </c>
      <c r="AD150" s="699" t="str">
        <f t="array" ref="AD150">iferror(index('Internal Staffing Calculator'!$R$9:$BL$115, match($A150,'Internal Staffing Calculator'!$B$9:$B169,0),match(AD$5,'Internal Staffing Calculator'!$R$7:$BL$7,0)),"")</f>
        <v/>
      </c>
      <c r="AE150" s="699" t="str">
        <f t="array" ref="AE150">iferror(index('Internal Staffing Calculator'!$R$9:$BL$115, match($A150,'Internal Staffing Calculator'!$B$9:$B169,0),match(AE$5,'Internal Staffing Calculator'!$R$7:$BL$7,0)),"")</f>
        <v/>
      </c>
      <c r="AF150" s="699" t="str">
        <f t="array" ref="AF150">iferror(index('Internal Staffing Calculator'!$R$9:$BL$115, match($A150,'Internal Staffing Calculator'!$B$9:$B169,0),match(AF$5,'Internal Staffing Calculator'!$R$7:$BL$7,0)),"")</f>
        <v/>
      </c>
      <c r="AG150" s="699" t="str">
        <f t="array" ref="AG150">iferror(index('Internal Staffing Calculator'!$R$9:$BL$115, match($A150,'Internal Staffing Calculator'!$B$9:$B169,0),match(AG$5,'Internal Staffing Calculator'!$R$7:$BL$7,0)),"")</f>
        <v/>
      </c>
      <c r="AH150" s="699" t="str">
        <f t="array" ref="AH150">iferror(index('Internal Staffing Calculator'!$R$9:$BL$115, match($A150,'Internal Staffing Calculator'!$B$9:$B169,0),match(AH$5,'Internal Staffing Calculator'!$R$7:$BL$7,0)),"")</f>
        <v/>
      </c>
      <c r="AI150" s="699" t="str">
        <f t="array" ref="AI150">iferror(index('Internal Staffing Calculator'!$R$9:$BL$115, match($A150,'Internal Staffing Calculator'!$B$9:$B169,0),match(AI$5,'Internal Staffing Calculator'!$R$7:$BL$7,0)),"")</f>
        <v/>
      </c>
      <c r="AJ150" s="699" t="str">
        <f t="array" ref="AJ150">iferror(index('Internal Staffing Calculator'!$R$9:$BL$115, match($A150,'Internal Staffing Calculator'!$B$9:$B169,0),match(AJ$5,'Internal Staffing Calculator'!$R$7:$BL$7,0)),"")</f>
        <v/>
      </c>
      <c r="AK150" s="699" t="str">
        <f t="array" ref="AK150">iferror(index('Internal Staffing Calculator'!$R$9:$BL$115, match($A150,'Internal Staffing Calculator'!$B$9:$B169,0),match(AK$5,'Internal Staffing Calculator'!$R$7:$BL$7,0)),"")</f>
        <v/>
      </c>
      <c r="AL150" s="699" t="str">
        <f t="array" ref="AL150">iferror(index('Internal Staffing Calculator'!$R$9:$BL$115, match($A150,'Internal Staffing Calculator'!$B$9:$B169,0),match(AL$5,'Internal Staffing Calculator'!$R$7:$BL$7,0)),"")</f>
        <v/>
      </c>
      <c r="AM150" s="699" t="str">
        <f t="array" ref="AM150">iferror(index('Internal Staffing Calculator'!$R$9:$BL$115, match($A150,'Internal Staffing Calculator'!$B$9:$B169,0),match(AM$5,'Internal Staffing Calculator'!$R$7:$BL$7,0)),"")</f>
        <v/>
      </c>
      <c r="AN150" s="699" t="str">
        <f t="array" ref="AN150">iferror(index('Internal Staffing Calculator'!$R$9:$BL$115, match($A150,'Internal Staffing Calculator'!$B$9:$B169,0),match(AN$5,'Internal Staffing Calculator'!$R$7:$BL$7,0)),"")</f>
        <v/>
      </c>
      <c r="AO150" s="699" t="str">
        <f t="array" ref="AO150">iferror(index('Internal Staffing Calculator'!$R$9:$BL$115, match($A150,'Internal Staffing Calculator'!$B$9:$B169,0),match(AO$5,'Internal Staffing Calculator'!$R$7:$BL$7,0)),"")</f>
        <v/>
      </c>
      <c r="AP150" s="699" t="str">
        <f t="array" ref="AP150">iferror(index('Internal Staffing Calculator'!$R$9:$BL$115, match($A150,'Internal Staffing Calculator'!$B$9:$B169,0),match(AP$5,'Internal Staffing Calculator'!$R$7:$BL$7,0)),"")</f>
        <v/>
      </c>
      <c r="AQ150" s="699" t="str">
        <f t="array" ref="AQ150">iferror(index('Internal Staffing Calculator'!$R$9:$BL$115, match($A150,'Internal Staffing Calculator'!$B$9:$B169,0),match(AQ$5,'Internal Staffing Calculator'!$R$7:$BL$7,0)),"")</f>
        <v/>
      </c>
      <c r="AR150" s="699" t="str">
        <f t="array" ref="AR150">iferror(index('Internal Staffing Calculator'!$R$9:$BL$115, match($A150,'Internal Staffing Calculator'!$B$9:$B169,0),match(AR$5,'Internal Staffing Calculator'!$R$7:$BL$7,0)),"")</f>
        <v/>
      </c>
      <c r="AS150" s="699" t="str">
        <f t="array" ref="AS150">iferror(index('Internal Staffing Calculator'!$R$9:$BL$115, match($A150,'Internal Staffing Calculator'!$B$9:$B169,0),match(AS$5,'Internal Staffing Calculator'!$R$7:$BL$7,0)),"")</f>
        <v/>
      </c>
      <c r="AT150" s="699" t="str">
        <f t="array" ref="AT150">iferror(index('Internal Staffing Calculator'!$R$9:$BL$115, match($A150,'Internal Staffing Calculator'!$B$9:$B169,0),match(AT$5,'Internal Staffing Calculator'!$R$7:$BL$7,0)),"")</f>
        <v/>
      </c>
      <c r="AU150" s="699" t="str">
        <f t="array" ref="AU150">iferror(index('Internal Staffing Calculator'!$R$9:$BL$115, match($A150,'Internal Staffing Calculator'!$B$9:$B169,0),match(AU$5,'Internal Staffing Calculator'!$R$7:$BL$7,0)),"")</f>
        <v/>
      </c>
      <c r="AV150" s="699" t="str">
        <f t="array" ref="AV150">iferror(index('Internal Staffing Calculator'!$R$9:$BL$115, match($A150,'Internal Staffing Calculator'!$B$9:$B169,0),match(AV$5,'Internal Staffing Calculator'!$R$7:$BL$7,0)),"")</f>
        <v/>
      </c>
      <c r="AW150" s="699" t="str">
        <f t="array" ref="AW150">iferror(index('Internal Staffing Calculator'!$R$9:$BL$115, match($A150,'Internal Staffing Calculator'!$B$9:$B169,0),match(AW$5,'Internal Staffing Calculator'!$R$7:$BL$7,0)),"")</f>
        <v/>
      </c>
      <c r="AX150" s="699" t="str">
        <f t="array" ref="AX150">iferror(index('Internal Staffing Calculator'!$R$9:$BL$115, match($A150,'Internal Staffing Calculator'!$B$9:$B169,0),match(AX$5,'Internal Staffing Calculator'!$R$7:$BL$7,0)),"")</f>
        <v/>
      </c>
      <c r="AY150" s="699" t="str">
        <f t="array" ref="AY150">iferror(index('Internal Staffing Calculator'!$R$9:$BL$115, match($A150,'Internal Staffing Calculator'!$B$9:$B169,0),match(AY$5,'Internal Staffing Calculator'!$R$7:$BL$7,0)),"")</f>
        <v/>
      </c>
      <c r="AZ150" s="699" t="str">
        <f t="array" ref="AZ150">iferror(index('Internal Staffing Calculator'!$R$9:$BL$115, match($A150,'Internal Staffing Calculator'!$B$9:$B169,0),match(AZ$5,'Internal Staffing Calculator'!$R$7:$BL$7,0)),"")</f>
        <v/>
      </c>
      <c r="BA150" s="699" t="str">
        <f t="array" ref="BA150">iferror(index('Internal Staffing Calculator'!$R$9:$BL$115, match($A150,'Internal Staffing Calculator'!$B$9:$B169,0),match(BA$5,'Internal Staffing Calculator'!$R$7:$BL$7,0)),"")</f>
        <v/>
      </c>
    </row>
    <row r="151">
      <c r="A151" s="818"/>
      <c r="B151" s="812" t="str">
        <f t="array" ref="B151">iferror(index('Internal Staffing Calculator'!P:P,match(A151,'Internal Staffing Calculator'!B:B,0)),"")</f>
        <v/>
      </c>
      <c r="C151" s="813" t="str">
        <f t="array" ref="C151">iferror(index('Internal Staffing Calculator'!BM:BM,match(A151,'Internal Staffing Calculator'!B:B,0)),"")</f>
        <v/>
      </c>
      <c r="D151" s="814" t="str">
        <f t="array" ref="D151">iferror(index('Internal Staffing Calculator'!F:F,match(A151,'Internal Staffing Calculator'!B:B,0)),"")</f>
        <v/>
      </c>
      <c r="E151" s="815">
        <f t="shared" si="4"/>
        <v>0</v>
      </c>
      <c r="F151" s="615"/>
      <c r="G151" s="699" t="str">
        <f t="array" ref="G151">iferror(index('Internal Staffing Calculator'!$R$9:$BL$115, match($A151,'Internal Staffing Calculator'!$B$9:$B169,0),match(G$5,'Internal Staffing Calculator'!$R$7:$BL$7,0)),"")</f>
        <v/>
      </c>
      <c r="H151" s="699" t="str">
        <f t="array" ref="H151">iferror(index('Internal Staffing Calculator'!$R$9:$BL$115, match($A151,'Internal Staffing Calculator'!$B$9:$B169,0),match(H$5,'Internal Staffing Calculator'!$R$7:$BL$7,0)),"")</f>
        <v/>
      </c>
      <c r="I151" s="699" t="str">
        <f t="array" ref="I151">iferror(index('Internal Staffing Calculator'!$R$9:$BL$115, match($A151,'Internal Staffing Calculator'!$B$9:$B169,0),match(I$5,'Internal Staffing Calculator'!$R$7:$BL$7,0)),"")</f>
        <v/>
      </c>
      <c r="J151" s="699" t="str">
        <f t="array" ref="J151">iferror(index('Internal Staffing Calculator'!$R$9:$BL$115, match($A151,'Internal Staffing Calculator'!$B$9:$B169,0),match(J$5,'Internal Staffing Calculator'!$R$7:$BL$7,0)),"")</f>
        <v/>
      </c>
      <c r="K151" s="699" t="str">
        <f t="array" ref="K151">iferror(index('Internal Staffing Calculator'!$R$9:$BL$115, match($A151,'Internal Staffing Calculator'!$B$9:$B169,0),match(K$5,'Internal Staffing Calculator'!$R$7:$BL$7,0)),"")</f>
        <v/>
      </c>
      <c r="L151" s="699" t="str">
        <f t="array" ref="L151">iferror(index('Internal Staffing Calculator'!$R$9:$BL$115, match($A151,'Internal Staffing Calculator'!$B$9:$B169,0),match(L$5,'Internal Staffing Calculator'!$R$7:$BL$7,0)),"")</f>
        <v/>
      </c>
      <c r="M151" s="699" t="str">
        <f t="array" ref="M151">iferror(index('Internal Staffing Calculator'!$R$9:$BL$115, match($A151,'Internal Staffing Calculator'!$B$9:$B169,0),match(M$5,'Internal Staffing Calculator'!$R$7:$BL$7,0)),"")</f>
        <v/>
      </c>
      <c r="N151" s="699" t="str">
        <f t="array" ref="N151">iferror(index('Internal Staffing Calculator'!$R$9:$BL$115, match($A151,'Internal Staffing Calculator'!$B$9:$B169,0),match(N$5,'Internal Staffing Calculator'!$R$7:$BL$7,0)),"")</f>
        <v/>
      </c>
      <c r="O151" s="699" t="str">
        <f t="array" ref="O151">iferror(index('Internal Staffing Calculator'!$R$9:$BL$115, match($A151,'Internal Staffing Calculator'!$B$9:$B169,0),match(O$5,'Internal Staffing Calculator'!$R$7:$BL$7,0)),"")</f>
        <v/>
      </c>
      <c r="P151" s="699" t="str">
        <f t="array" ref="P151">iferror(index('Internal Staffing Calculator'!$R$9:$BL$115, match($A151,'Internal Staffing Calculator'!$B$9:$B169,0),match(P$5,'Internal Staffing Calculator'!$R$7:$BL$7,0)),"")</f>
        <v/>
      </c>
      <c r="Q151" s="699" t="str">
        <f t="array" ref="Q151">iferror(index('Internal Staffing Calculator'!$R$9:$BL$115, match($A151,'Internal Staffing Calculator'!$B$9:$B169,0),match(Q$5,'Internal Staffing Calculator'!$R$7:$BL$7,0)),"")</f>
        <v/>
      </c>
      <c r="R151" s="699" t="str">
        <f t="array" ref="R151">iferror(index('Internal Staffing Calculator'!$R$9:$BL$115, match($A151,'Internal Staffing Calculator'!$B$9:$B169,0),match(R$5,'Internal Staffing Calculator'!$R$7:$BL$7,0)),"")</f>
        <v/>
      </c>
      <c r="S151" s="699" t="str">
        <f t="array" ref="S151">iferror(index('Internal Staffing Calculator'!$R$9:$BL$115, match($A151,'Internal Staffing Calculator'!$B$9:$B169,0),match(S$5,'Internal Staffing Calculator'!$R$7:$BL$7,0)),"")</f>
        <v/>
      </c>
      <c r="T151" s="699" t="str">
        <f t="array" ref="T151">iferror(index('Internal Staffing Calculator'!$R$9:$BL$115, match($A151,'Internal Staffing Calculator'!$B$9:$B169,0),match(T$5,'Internal Staffing Calculator'!$R$7:$BL$7,0)),"")</f>
        <v/>
      </c>
      <c r="U151" s="699" t="str">
        <f t="array" ref="U151">iferror(index('Internal Staffing Calculator'!$R$9:$BL$115, match($A151,'Internal Staffing Calculator'!$B$9:$B169,0),match(U$5,'Internal Staffing Calculator'!$R$7:$BL$7,0)),"")</f>
        <v/>
      </c>
      <c r="V151" s="699" t="str">
        <f t="array" ref="V151">iferror(index('Internal Staffing Calculator'!$R$9:$BL$115, match($A151,'Internal Staffing Calculator'!$B$9:$B169,0),match(V$5,'Internal Staffing Calculator'!$R$7:$BL$7,0)),"")</f>
        <v/>
      </c>
      <c r="W151" s="699" t="str">
        <f t="array" ref="W151">iferror(index('Internal Staffing Calculator'!$R$9:$BL$115, match($A151,'Internal Staffing Calculator'!$B$9:$B169,0),match(W$5,'Internal Staffing Calculator'!$R$7:$BL$7,0)),"")</f>
        <v/>
      </c>
      <c r="X151" s="699" t="str">
        <f t="array" ref="X151">iferror(index('Internal Staffing Calculator'!$R$9:$BL$115, match($A151,'Internal Staffing Calculator'!$B$9:$B169,0),match(X$5,'Internal Staffing Calculator'!$R$7:$BL$7,0)),"")</f>
        <v/>
      </c>
      <c r="Y151" s="699" t="str">
        <f t="array" ref="Y151">iferror(index('Internal Staffing Calculator'!$R$9:$BL$115, match($A151,'Internal Staffing Calculator'!$B$9:$B169,0),match(Y$5,'Internal Staffing Calculator'!$R$7:$BL$7,0)),"")</f>
        <v/>
      </c>
      <c r="Z151" s="699" t="str">
        <f t="array" ref="Z151">iferror(index('Internal Staffing Calculator'!$R$9:$BL$115, match($A151,'Internal Staffing Calculator'!$B$9:$B169,0),match(Z$5,'Internal Staffing Calculator'!$R$7:$BL$7,0)),"")</f>
        <v/>
      </c>
      <c r="AA151" s="699" t="str">
        <f t="array" ref="AA151">iferror(index('Internal Staffing Calculator'!$R$9:$BL$115, match($A151,'Internal Staffing Calculator'!$B$9:$B169,0),match(AA$5,'Internal Staffing Calculator'!$R$7:$BL$7,0)),"")</f>
        <v/>
      </c>
      <c r="AB151" s="699" t="str">
        <f t="array" ref="AB151">iferror(index('Internal Staffing Calculator'!$R$9:$BL$115, match($A151,'Internal Staffing Calculator'!$B$9:$B169,0),match(AB$5,'Internal Staffing Calculator'!$R$7:$BL$7,0)),"")</f>
        <v/>
      </c>
      <c r="AC151" s="699" t="str">
        <f t="array" ref="AC151">iferror(index('Internal Staffing Calculator'!$R$9:$BL$115, match($A151,'Internal Staffing Calculator'!$B$9:$B169,0),match(AC$5,'Internal Staffing Calculator'!$R$7:$BL$7,0)),"")</f>
        <v/>
      </c>
      <c r="AD151" s="699" t="str">
        <f t="array" ref="AD151">iferror(index('Internal Staffing Calculator'!$R$9:$BL$115, match($A151,'Internal Staffing Calculator'!$B$9:$B169,0),match(AD$5,'Internal Staffing Calculator'!$R$7:$BL$7,0)),"")</f>
        <v/>
      </c>
      <c r="AE151" s="699" t="str">
        <f t="array" ref="AE151">iferror(index('Internal Staffing Calculator'!$R$9:$BL$115, match($A151,'Internal Staffing Calculator'!$B$9:$B169,0),match(AE$5,'Internal Staffing Calculator'!$R$7:$BL$7,0)),"")</f>
        <v/>
      </c>
      <c r="AF151" s="699" t="str">
        <f t="array" ref="AF151">iferror(index('Internal Staffing Calculator'!$R$9:$BL$115, match($A151,'Internal Staffing Calculator'!$B$9:$B169,0),match(AF$5,'Internal Staffing Calculator'!$R$7:$BL$7,0)),"")</f>
        <v/>
      </c>
      <c r="AG151" s="699" t="str">
        <f t="array" ref="AG151">iferror(index('Internal Staffing Calculator'!$R$9:$BL$115, match($A151,'Internal Staffing Calculator'!$B$9:$B169,0),match(AG$5,'Internal Staffing Calculator'!$R$7:$BL$7,0)),"")</f>
        <v/>
      </c>
      <c r="AH151" s="699" t="str">
        <f t="array" ref="AH151">iferror(index('Internal Staffing Calculator'!$R$9:$BL$115, match($A151,'Internal Staffing Calculator'!$B$9:$B169,0),match(AH$5,'Internal Staffing Calculator'!$R$7:$BL$7,0)),"")</f>
        <v/>
      </c>
      <c r="AI151" s="699" t="str">
        <f t="array" ref="AI151">iferror(index('Internal Staffing Calculator'!$R$9:$BL$115, match($A151,'Internal Staffing Calculator'!$B$9:$B169,0),match(AI$5,'Internal Staffing Calculator'!$R$7:$BL$7,0)),"")</f>
        <v/>
      </c>
      <c r="AJ151" s="699" t="str">
        <f t="array" ref="AJ151">iferror(index('Internal Staffing Calculator'!$R$9:$BL$115, match($A151,'Internal Staffing Calculator'!$B$9:$B169,0),match(AJ$5,'Internal Staffing Calculator'!$R$7:$BL$7,0)),"")</f>
        <v/>
      </c>
      <c r="AK151" s="699" t="str">
        <f t="array" ref="AK151">iferror(index('Internal Staffing Calculator'!$R$9:$BL$115, match($A151,'Internal Staffing Calculator'!$B$9:$B169,0),match(AK$5,'Internal Staffing Calculator'!$R$7:$BL$7,0)),"")</f>
        <v/>
      </c>
      <c r="AL151" s="699" t="str">
        <f t="array" ref="AL151">iferror(index('Internal Staffing Calculator'!$R$9:$BL$115, match($A151,'Internal Staffing Calculator'!$B$9:$B169,0),match(AL$5,'Internal Staffing Calculator'!$R$7:$BL$7,0)),"")</f>
        <v/>
      </c>
      <c r="AM151" s="699" t="str">
        <f t="array" ref="AM151">iferror(index('Internal Staffing Calculator'!$R$9:$BL$115, match($A151,'Internal Staffing Calculator'!$B$9:$B169,0),match(AM$5,'Internal Staffing Calculator'!$R$7:$BL$7,0)),"")</f>
        <v/>
      </c>
      <c r="AN151" s="699" t="str">
        <f t="array" ref="AN151">iferror(index('Internal Staffing Calculator'!$R$9:$BL$115, match($A151,'Internal Staffing Calculator'!$B$9:$B169,0),match(AN$5,'Internal Staffing Calculator'!$R$7:$BL$7,0)),"")</f>
        <v/>
      </c>
      <c r="AO151" s="699" t="str">
        <f t="array" ref="AO151">iferror(index('Internal Staffing Calculator'!$R$9:$BL$115, match($A151,'Internal Staffing Calculator'!$B$9:$B169,0),match(AO$5,'Internal Staffing Calculator'!$R$7:$BL$7,0)),"")</f>
        <v/>
      </c>
      <c r="AP151" s="699" t="str">
        <f t="array" ref="AP151">iferror(index('Internal Staffing Calculator'!$R$9:$BL$115, match($A151,'Internal Staffing Calculator'!$B$9:$B169,0),match(AP$5,'Internal Staffing Calculator'!$R$7:$BL$7,0)),"")</f>
        <v/>
      </c>
      <c r="AQ151" s="699" t="str">
        <f t="array" ref="AQ151">iferror(index('Internal Staffing Calculator'!$R$9:$BL$115, match($A151,'Internal Staffing Calculator'!$B$9:$B169,0),match(AQ$5,'Internal Staffing Calculator'!$R$7:$BL$7,0)),"")</f>
        <v/>
      </c>
      <c r="AR151" s="699" t="str">
        <f t="array" ref="AR151">iferror(index('Internal Staffing Calculator'!$R$9:$BL$115, match($A151,'Internal Staffing Calculator'!$B$9:$B169,0),match(AR$5,'Internal Staffing Calculator'!$R$7:$BL$7,0)),"")</f>
        <v/>
      </c>
      <c r="AS151" s="699" t="str">
        <f t="array" ref="AS151">iferror(index('Internal Staffing Calculator'!$R$9:$BL$115, match($A151,'Internal Staffing Calculator'!$B$9:$B169,0),match(AS$5,'Internal Staffing Calculator'!$R$7:$BL$7,0)),"")</f>
        <v/>
      </c>
      <c r="AT151" s="699" t="str">
        <f t="array" ref="AT151">iferror(index('Internal Staffing Calculator'!$R$9:$BL$115, match($A151,'Internal Staffing Calculator'!$B$9:$B169,0),match(AT$5,'Internal Staffing Calculator'!$R$7:$BL$7,0)),"")</f>
        <v/>
      </c>
      <c r="AU151" s="699" t="str">
        <f t="array" ref="AU151">iferror(index('Internal Staffing Calculator'!$R$9:$BL$115, match($A151,'Internal Staffing Calculator'!$B$9:$B169,0),match(AU$5,'Internal Staffing Calculator'!$R$7:$BL$7,0)),"")</f>
        <v/>
      </c>
      <c r="AV151" s="699" t="str">
        <f t="array" ref="AV151">iferror(index('Internal Staffing Calculator'!$R$9:$BL$115, match($A151,'Internal Staffing Calculator'!$B$9:$B169,0),match(AV$5,'Internal Staffing Calculator'!$R$7:$BL$7,0)),"")</f>
        <v/>
      </c>
      <c r="AW151" s="699" t="str">
        <f t="array" ref="AW151">iferror(index('Internal Staffing Calculator'!$R$9:$BL$115, match($A151,'Internal Staffing Calculator'!$B$9:$B169,0),match(AW$5,'Internal Staffing Calculator'!$R$7:$BL$7,0)),"")</f>
        <v/>
      </c>
      <c r="AX151" s="699" t="str">
        <f t="array" ref="AX151">iferror(index('Internal Staffing Calculator'!$R$9:$BL$115, match($A151,'Internal Staffing Calculator'!$B$9:$B169,0),match(AX$5,'Internal Staffing Calculator'!$R$7:$BL$7,0)),"")</f>
        <v/>
      </c>
      <c r="AY151" s="699" t="str">
        <f t="array" ref="AY151">iferror(index('Internal Staffing Calculator'!$R$9:$BL$115, match($A151,'Internal Staffing Calculator'!$B$9:$B169,0),match(AY$5,'Internal Staffing Calculator'!$R$7:$BL$7,0)),"")</f>
        <v/>
      </c>
      <c r="AZ151" s="699" t="str">
        <f t="array" ref="AZ151">iferror(index('Internal Staffing Calculator'!$R$9:$BL$115, match($A151,'Internal Staffing Calculator'!$B$9:$B169,0),match(AZ$5,'Internal Staffing Calculator'!$R$7:$BL$7,0)),"")</f>
        <v/>
      </c>
      <c r="BA151" s="699" t="str">
        <f t="array" ref="BA151">iferror(index('Internal Staffing Calculator'!$R$9:$BL$115, match($A151,'Internal Staffing Calculator'!$B$9:$B169,0),match(BA$5,'Internal Staffing Calculator'!$R$7:$BL$7,0)),"")</f>
        <v/>
      </c>
    </row>
    <row r="152">
      <c r="A152" s="818"/>
      <c r="B152" s="812" t="str">
        <f t="array" ref="B152">iferror(index('Internal Staffing Calculator'!P:P,match(A152,'Internal Staffing Calculator'!B:B,0)),"")</f>
        <v/>
      </c>
      <c r="C152" s="813" t="str">
        <f t="array" ref="C152">iferror(index('Internal Staffing Calculator'!BM:BM,match(A152,'Internal Staffing Calculator'!B:B,0)),"")</f>
        <v/>
      </c>
      <c r="D152" s="814" t="str">
        <f t="array" ref="D152">iferror(index('Internal Staffing Calculator'!F:F,match(A152,'Internal Staffing Calculator'!B:B,0)),"")</f>
        <v/>
      </c>
      <c r="E152" s="815">
        <f t="shared" si="4"/>
        <v>0</v>
      </c>
      <c r="F152" s="615"/>
      <c r="G152" s="699" t="str">
        <f t="array" ref="G152">iferror(index('Internal Staffing Calculator'!$R$9:$BL$115, match($A152,'Internal Staffing Calculator'!$B$9:$B169,0),match(G$5,'Internal Staffing Calculator'!$R$7:$BL$7,0)),"")</f>
        <v/>
      </c>
      <c r="H152" s="699" t="str">
        <f t="array" ref="H152">iferror(index('Internal Staffing Calculator'!$R$9:$BL$115, match($A152,'Internal Staffing Calculator'!$B$9:$B169,0),match(H$5,'Internal Staffing Calculator'!$R$7:$BL$7,0)),"")</f>
        <v/>
      </c>
      <c r="I152" s="699" t="str">
        <f t="array" ref="I152">iferror(index('Internal Staffing Calculator'!$R$9:$BL$115, match($A152,'Internal Staffing Calculator'!$B$9:$B169,0),match(I$5,'Internal Staffing Calculator'!$R$7:$BL$7,0)),"")</f>
        <v/>
      </c>
      <c r="J152" s="699" t="str">
        <f t="array" ref="J152">iferror(index('Internal Staffing Calculator'!$R$9:$BL$115, match($A152,'Internal Staffing Calculator'!$B$9:$B169,0),match(J$5,'Internal Staffing Calculator'!$R$7:$BL$7,0)),"")</f>
        <v/>
      </c>
      <c r="K152" s="699" t="str">
        <f t="array" ref="K152">iferror(index('Internal Staffing Calculator'!$R$9:$BL$115, match($A152,'Internal Staffing Calculator'!$B$9:$B169,0),match(K$5,'Internal Staffing Calculator'!$R$7:$BL$7,0)),"")</f>
        <v/>
      </c>
      <c r="L152" s="699" t="str">
        <f t="array" ref="L152">iferror(index('Internal Staffing Calculator'!$R$9:$BL$115, match($A152,'Internal Staffing Calculator'!$B$9:$B169,0),match(L$5,'Internal Staffing Calculator'!$R$7:$BL$7,0)),"")</f>
        <v/>
      </c>
      <c r="M152" s="699" t="str">
        <f t="array" ref="M152">iferror(index('Internal Staffing Calculator'!$R$9:$BL$115, match($A152,'Internal Staffing Calculator'!$B$9:$B169,0),match(M$5,'Internal Staffing Calculator'!$R$7:$BL$7,0)),"")</f>
        <v/>
      </c>
      <c r="N152" s="699" t="str">
        <f t="array" ref="N152">iferror(index('Internal Staffing Calculator'!$R$9:$BL$115, match($A152,'Internal Staffing Calculator'!$B$9:$B169,0),match(N$5,'Internal Staffing Calculator'!$R$7:$BL$7,0)),"")</f>
        <v/>
      </c>
      <c r="O152" s="699" t="str">
        <f t="array" ref="O152">iferror(index('Internal Staffing Calculator'!$R$9:$BL$115, match($A152,'Internal Staffing Calculator'!$B$9:$B169,0),match(O$5,'Internal Staffing Calculator'!$R$7:$BL$7,0)),"")</f>
        <v/>
      </c>
      <c r="P152" s="699" t="str">
        <f t="array" ref="P152">iferror(index('Internal Staffing Calculator'!$R$9:$BL$115, match($A152,'Internal Staffing Calculator'!$B$9:$B169,0),match(P$5,'Internal Staffing Calculator'!$R$7:$BL$7,0)),"")</f>
        <v/>
      </c>
      <c r="Q152" s="699" t="str">
        <f t="array" ref="Q152">iferror(index('Internal Staffing Calculator'!$R$9:$BL$115, match($A152,'Internal Staffing Calculator'!$B$9:$B169,0),match(Q$5,'Internal Staffing Calculator'!$R$7:$BL$7,0)),"")</f>
        <v/>
      </c>
      <c r="R152" s="699" t="str">
        <f t="array" ref="R152">iferror(index('Internal Staffing Calculator'!$R$9:$BL$115, match($A152,'Internal Staffing Calculator'!$B$9:$B169,0),match(R$5,'Internal Staffing Calculator'!$R$7:$BL$7,0)),"")</f>
        <v/>
      </c>
      <c r="S152" s="699" t="str">
        <f t="array" ref="S152">iferror(index('Internal Staffing Calculator'!$R$9:$BL$115, match($A152,'Internal Staffing Calculator'!$B$9:$B169,0),match(S$5,'Internal Staffing Calculator'!$R$7:$BL$7,0)),"")</f>
        <v/>
      </c>
      <c r="T152" s="699" t="str">
        <f t="array" ref="T152">iferror(index('Internal Staffing Calculator'!$R$9:$BL$115, match($A152,'Internal Staffing Calculator'!$B$9:$B169,0),match(T$5,'Internal Staffing Calculator'!$R$7:$BL$7,0)),"")</f>
        <v/>
      </c>
      <c r="U152" s="699" t="str">
        <f t="array" ref="U152">iferror(index('Internal Staffing Calculator'!$R$9:$BL$115, match($A152,'Internal Staffing Calculator'!$B$9:$B169,0),match(U$5,'Internal Staffing Calculator'!$R$7:$BL$7,0)),"")</f>
        <v/>
      </c>
      <c r="V152" s="699" t="str">
        <f t="array" ref="V152">iferror(index('Internal Staffing Calculator'!$R$9:$BL$115, match($A152,'Internal Staffing Calculator'!$B$9:$B169,0),match(V$5,'Internal Staffing Calculator'!$R$7:$BL$7,0)),"")</f>
        <v/>
      </c>
      <c r="W152" s="699" t="str">
        <f t="array" ref="W152">iferror(index('Internal Staffing Calculator'!$R$9:$BL$115, match($A152,'Internal Staffing Calculator'!$B$9:$B169,0),match(W$5,'Internal Staffing Calculator'!$R$7:$BL$7,0)),"")</f>
        <v/>
      </c>
      <c r="X152" s="699" t="str">
        <f t="array" ref="X152">iferror(index('Internal Staffing Calculator'!$R$9:$BL$115, match($A152,'Internal Staffing Calculator'!$B$9:$B169,0),match(X$5,'Internal Staffing Calculator'!$R$7:$BL$7,0)),"")</f>
        <v/>
      </c>
      <c r="Y152" s="699" t="str">
        <f t="array" ref="Y152">iferror(index('Internal Staffing Calculator'!$R$9:$BL$115, match($A152,'Internal Staffing Calculator'!$B$9:$B169,0),match(Y$5,'Internal Staffing Calculator'!$R$7:$BL$7,0)),"")</f>
        <v/>
      </c>
      <c r="Z152" s="699" t="str">
        <f t="array" ref="Z152">iferror(index('Internal Staffing Calculator'!$R$9:$BL$115, match($A152,'Internal Staffing Calculator'!$B$9:$B169,0),match(Z$5,'Internal Staffing Calculator'!$R$7:$BL$7,0)),"")</f>
        <v/>
      </c>
      <c r="AA152" s="699" t="str">
        <f t="array" ref="AA152">iferror(index('Internal Staffing Calculator'!$R$9:$BL$115, match($A152,'Internal Staffing Calculator'!$B$9:$B169,0),match(AA$5,'Internal Staffing Calculator'!$R$7:$BL$7,0)),"")</f>
        <v/>
      </c>
      <c r="AB152" s="699" t="str">
        <f t="array" ref="AB152">iferror(index('Internal Staffing Calculator'!$R$9:$BL$115, match($A152,'Internal Staffing Calculator'!$B$9:$B169,0),match(AB$5,'Internal Staffing Calculator'!$R$7:$BL$7,0)),"")</f>
        <v/>
      </c>
      <c r="AC152" s="699" t="str">
        <f t="array" ref="AC152">iferror(index('Internal Staffing Calculator'!$R$9:$BL$115, match($A152,'Internal Staffing Calculator'!$B$9:$B169,0),match(AC$5,'Internal Staffing Calculator'!$R$7:$BL$7,0)),"")</f>
        <v/>
      </c>
      <c r="AD152" s="699" t="str">
        <f t="array" ref="AD152">iferror(index('Internal Staffing Calculator'!$R$9:$BL$115, match($A152,'Internal Staffing Calculator'!$B$9:$B169,0),match(AD$5,'Internal Staffing Calculator'!$R$7:$BL$7,0)),"")</f>
        <v/>
      </c>
      <c r="AE152" s="699" t="str">
        <f t="array" ref="AE152">iferror(index('Internal Staffing Calculator'!$R$9:$BL$115, match($A152,'Internal Staffing Calculator'!$B$9:$B169,0),match(AE$5,'Internal Staffing Calculator'!$R$7:$BL$7,0)),"")</f>
        <v/>
      </c>
      <c r="AF152" s="699" t="str">
        <f t="array" ref="AF152">iferror(index('Internal Staffing Calculator'!$R$9:$BL$115, match($A152,'Internal Staffing Calculator'!$B$9:$B169,0),match(AF$5,'Internal Staffing Calculator'!$R$7:$BL$7,0)),"")</f>
        <v/>
      </c>
      <c r="AG152" s="699" t="str">
        <f t="array" ref="AG152">iferror(index('Internal Staffing Calculator'!$R$9:$BL$115, match($A152,'Internal Staffing Calculator'!$B$9:$B169,0),match(AG$5,'Internal Staffing Calculator'!$R$7:$BL$7,0)),"")</f>
        <v/>
      </c>
      <c r="AH152" s="699" t="str">
        <f t="array" ref="AH152">iferror(index('Internal Staffing Calculator'!$R$9:$BL$115, match($A152,'Internal Staffing Calculator'!$B$9:$B169,0),match(AH$5,'Internal Staffing Calculator'!$R$7:$BL$7,0)),"")</f>
        <v/>
      </c>
      <c r="AI152" s="699" t="str">
        <f t="array" ref="AI152">iferror(index('Internal Staffing Calculator'!$R$9:$BL$115, match($A152,'Internal Staffing Calculator'!$B$9:$B169,0),match(AI$5,'Internal Staffing Calculator'!$R$7:$BL$7,0)),"")</f>
        <v/>
      </c>
      <c r="AJ152" s="699" t="str">
        <f t="array" ref="AJ152">iferror(index('Internal Staffing Calculator'!$R$9:$BL$115, match($A152,'Internal Staffing Calculator'!$B$9:$B169,0),match(AJ$5,'Internal Staffing Calculator'!$R$7:$BL$7,0)),"")</f>
        <v/>
      </c>
      <c r="AK152" s="699" t="str">
        <f t="array" ref="AK152">iferror(index('Internal Staffing Calculator'!$R$9:$BL$115, match($A152,'Internal Staffing Calculator'!$B$9:$B169,0),match(AK$5,'Internal Staffing Calculator'!$R$7:$BL$7,0)),"")</f>
        <v/>
      </c>
      <c r="AL152" s="699" t="str">
        <f t="array" ref="AL152">iferror(index('Internal Staffing Calculator'!$R$9:$BL$115, match($A152,'Internal Staffing Calculator'!$B$9:$B169,0),match(AL$5,'Internal Staffing Calculator'!$R$7:$BL$7,0)),"")</f>
        <v/>
      </c>
      <c r="AM152" s="699" t="str">
        <f t="array" ref="AM152">iferror(index('Internal Staffing Calculator'!$R$9:$BL$115, match($A152,'Internal Staffing Calculator'!$B$9:$B169,0),match(AM$5,'Internal Staffing Calculator'!$R$7:$BL$7,0)),"")</f>
        <v/>
      </c>
      <c r="AN152" s="699" t="str">
        <f t="array" ref="AN152">iferror(index('Internal Staffing Calculator'!$R$9:$BL$115, match($A152,'Internal Staffing Calculator'!$B$9:$B169,0),match(AN$5,'Internal Staffing Calculator'!$R$7:$BL$7,0)),"")</f>
        <v/>
      </c>
      <c r="AO152" s="699" t="str">
        <f t="array" ref="AO152">iferror(index('Internal Staffing Calculator'!$R$9:$BL$115, match($A152,'Internal Staffing Calculator'!$B$9:$B169,0),match(AO$5,'Internal Staffing Calculator'!$R$7:$BL$7,0)),"")</f>
        <v/>
      </c>
      <c r="AP152" s="699" t="str">
        <f t="array" ref="AP152">iferror(index('Internal Staffing Calculator'!$R$9:$BL$115, match($A152,'Internal Staffing Calculator'!$B$9:$B169,0),match(AP$5,'Internal Staffing Calculator'!$R$7:$BL$7,0)),"")</f>
        <v/>
      </c>
      <c r="AQ152" s="699" t="str">
        <f t="array" ref="AQ152">iferror(index('Internal Staffing Calculator'!$R$9:$BL$115, match($A152,'Internal Staffing Calculator'!$B$9:$B169,0),match(AQ$5,'Internal Staffing Calculator'!$R$7:$BL$7,0)),"")</f>
        <v/>
      </c>
      <c r="AR152" s="699" t="str">
        <f t="array" ref="AR152">iferror(index('Internal Staffing Calculator'!$R$9:$BL$115, match($A152,'Internal Staffing Calculator'!$B$9:$B169,0),match(AR$5,'Internal Staffing Calculator'!$R$7:$BL$7,0)),"")</f>
        <v/>
      </c>
      <c r="AS152" s="699" t="str">
        <f t="array" ref="AS152">iferror(index('Internal Staffing Calculator'!$R$9:$BL$115, match($A152,'Internal Staffing Calculator'!$B$9:$B169,0),match(AS$5,'Internal Staffing Calculator'!$R$7:$BL$7,0)),"")</f>
        <v/>
      </c>
      <c r="AT152" s="699" t="str">
        <f t="array" ref="AT152">iferror(index('Internal Staffing Calculator'!$R$9:$BL$115, match($A152,'Internal Staffing Calculator'!$B$9:$B169,0),match(AT$5,'Internal Staffing Calculator'!$R$7:$BL$7,0)),"")</f>
        <v/>
      </c>
      <c r="AU152" s="699" t="str">
        <f t="array" ref="AU152">iferror(index('Internal Staffing Calculator'!$R$9:$BL$115, match($A152,'Internal Staffing Calculator'!$B$9:$B169,0),match(AU$5,'Internal Staffing Calculator'!$R$7:$BL$7,0)),"")</f>
        <v/>
      </c>
      <c r="AV152" s="699" t="str">
        <f t="array" ref="AV152">iferror(index('Internal Staffing Calculator'!$R$9:$BL$115, match($A152,'Internal Staffing Calculator'!$B$9:$B169,0),match(AV$5,'Internal Staffing Calculator'!$R$7:$BL$7,0)),"")</f>
        <v/>
      </c>
      <c r="AW152" s="699" t="str">
        <f t="array" ref="AW152">iferror(index('Internal Staffing Calculator'!$R$9:$BL$115, match($A152,'Internal Staffing Calculator'!$B$9:$B169,0),match(AW$5,'Internal Staffing Calculator'!$R$7:$BL$7,0)),"")</f>
        <v/>
      </c>
      <c r="AX152" s="699" t="str">
        <f t="array" ref="AX152">iferror(index('Internal Staffing Calculator'!$R$9:$BL$115, match($A152,'Internal Staffing Calculator'!$B$9:$B169,0),match(AX$5,'Internal Staffing Calculator'!$R$7:$BL$7,0)),"")</f>
        <v/>
      </c>
      <c r="AY152" s="699" t="str">
        <f t="array" ref="AY152">iferror(index('Internal Staffing Calculator'!$R$9:$BL$115, match($A152,'Internal Staffing Calculator'!$B$9:$B169,0),match(AY$5,'Internal Staffing Calculator'!$R$7:$BL$7,0)),"")</f>
        <v/>
      </c>
      <c r="AZ152" s="699" t="str">
        <f t="array" ref="AZ152">iferror(index('Internal Staffing Calculator'!$R$9:$BL$115, match($A152,'Internal Staffing Calculator'!$B$9:$B169,0),match(AZ$5,'Internal Staffing Calculator'!$R$7:$BL$7,0)),"")</f>
        <v/>
      </c>
      <c r="BA152" s="699" t="str">
        <f t="array" ref="BA152">iferror(index('Internal Staffing Calculator'!$R$9:$BL$115, match($A152,'Internal Staffing Calculator'!$B$9:$B169,0),match(BA$5,'Internal Staffing Calculator'!$R$7:$BL$7,0)),"")</f>
        <v/>
      </c>
    </row>
    <row r="153">
      <c r="A153" s="818"/>
      <c r="B153" s="812" t="str">
        <f t="array" ref="B153">iferror(index('Internal Staffing Calculator'!P:P,match(A153,'Internal Staffing Calculator'!B:B,0)),"")</f>
        <v/>
      </c>
      <c r="C153" s="813" t="str">
        <f t="array" ref="C153">iferror(index('Internal Staffing Calculator'!BM:BM,match(A153,'Internal Staffing Calculator'!B:B,0)),"")</f>
        <v/>
      </c>
      <c r="D153" s="814" t="str">
        <f t="array" ref="D153">iferror(index('Internal Staffing Calculator'!F:F,match(A153,'Internal Staffing Calculator'!B:B,0)),"")</f>
        <v/>
      </c>
      <c r="E153" s="815">
        <f t="shared" si="4"/>
        <v>0</v>
      </c>
      <c r="F153" s="615"/>
      <c r="G153" s="699" t="str">
        <f t="array" ref="G153">iferror(index('Internal Staffing Calculator'!$R$9:$BL$115, match($A153,'Internal Staffing Calculator'!$B$9:$B169,0),match(G$5,'Internal Staffing Calculator'!$R$7:$BL$7,0)),"")</f>
        <v/>
      </c>
      <c r="H153" s="699" t="str">
        <f t="array" ref="H153">iferror(index('Internal Staffing Calculator'!$R$9:$BL$115, match($A153,'Internal Staffing Calculator'!$B$9:$B169,0),match(H$5,'Internal Staffing Calculator'!$R$7:$BL$7,0)),"")</f>
        <v/>
      </c>
      <c r="I153" s="699" t="str">
        <f t="array" ref="I153">iferror(index('Internal Staffing Calculator'!$R$9:$BL$115, match($A153,'Internal Staffing Calculator'!$B$9:$B169,0),match(I$5,'Internal Staffing Calculator'!$R$7:$BL$7,0)),"")</f>
        <v/>
      </c>
      <c r="J153" s="699" t="str">
        <f t="array" ref="J153">iferror(index('Internal Staffing Calculator'!$R$9:$BL$115, match($A153,'Internal Staffing Calculator'!$B$9:$B169,0),match(J$5,'Internal Staffing Calculator'!$R$7:$BL$7,0)),"")</f>
        <v/>
      </c>
      <c r="K153" s="699" t="str">
        <f t="array" ref="K153">iferror(index('Internal Staffing Calculator'!$R$9:$BL$115, match($A153,'Internal Staffing Calculator'!$B$9:$B169,0),match(K$5,'Internal Staffing Calculator'!$R$7:$BL$7,0)),"")</f>
        <v/>
      </c>
      <c r="L153" s="699" t="str">
        <f t="array" ref="L153">iferror(index('Internal Staffing Calculator'!$R$9:$BL$115, match($A153,'Internal Staffing Calculator'!$B$9:$B169,0),match(L$5,'Internal Staffing Calculator'!$R$7:$BL$7,0)),"")</f>
        <v/>
      </c>
      <c r="M153" s="699" t="str">
        <f t="array" ref="M153">iferror(index('Internal Staffing Calculator'!$R$9:$BL$115, match($A153,'Internal Staffing Calculator'!$B$9:$B169,0),match(M$5,'Internal Staffing Calculator'!$R$7:$BL$7,0)),"")</f>
        <v/>
      </c>
      <c r="N153" s="699" t="str">
        <f t="array" ref="N153">iferror(index('Internal Staffing Calculator'!$R$9:$BL$115, match($A153,'Internal Staffing Calculator'!$B$9:$B169,0),match(N$5,'Internal Staffing Calculator'!$R$7:$BL$7,0)),"")</f>
        <v/>
      </c>
      <c r="O153" s="699" t="str">
        <f t="array" ref="O153">iferror(index('Internal Staffing Calculator'!$R$9:$BL$115, match($A153,'Internal Staffing Calculator'!$B$9:$B169,0),match(O$5,'Internal Staffing Calculator'!$R$7:$BL$7,0)),"")</f>
        <v/>
      </c>
      <c r="P153" s="699" t="str">
        <f t="array" ref="P153">iferror(index('Internal Staffing Calculator'!$R$9:$BL$115, match($A153,'Internal Staffing Calculator'!$B$9:$B169,0),match(P$5,'Internal Staffing Calculator'!$R$7:$BL$7,0)),"")</f>
        <v/>
      </c>
      <c r="Q153" s="699" t="str">
        <f t="array" ref="Q153">iferror(index('Internal Staffing Calculator'!$R$9:$BL$115, match($A153,'Internal Staffing Calculator'!$B$9:$B169,0),match(Q$5,'Internal Staffing Calculator'!$R$7:$BL$7,0)),"")</f>
        <v/>
      </c>
      <c r="R153" s="699" t="str">
        <f t="array" ref="R153">iferror(index('Internal Staffing Calculator'!$R$9:$BL$115, match($A153,'Internal Staffing Calculator'!$B$9:$B169,0),match(R$5,'Internal Staffing Calculator'!$R$7:$BL$7,0)),"")</f>
        <v/>
      </c>
      <c r="S153" s="699" t="str">
        <f t="array" ref="S153">iferror(index('Internal Staffing Calculator'!$R$9:$BL$115, match($A153,'Internal Staffing Calculator'!$B$9:$B169,0),match(S$5,'Internal Staffing Calculator'!$R$7:$BL$7,0)),"")</f>
        <v/>
      </c>
      <c r="T153" s="699" t="str">
        <f t="array" ref="T153">iferror(index('Internal Staffing Calculator'!$R$9:$BL$115, match($A153,'Internal Staffing Calculator'!$B$9:$B169,0),match(T$5,'Internal Staffing Calculator'!$R$7:$BL$7,0)),"")</f>
        <v/>
      </c>
      <c r="U153" s="699" t="str">
        <f t="array" ref="U153">iferror(index('Internal Staffing Calculator'!$R$9:$BL$115, match($A153,'Internal Staffing Calculator'!$B$9:$B169,0),match(U$5,'Internal Staffing Calculator'!$R$7:$BL$7,0)),"")</f>
        <v/>
      </c>
      <c r="V153" s="699" t="str">
        <f t="array" ref="V153">iferror(index('Internal Staffing Calculator'!$R$9:$BL$115, match($A153,'Internal Staffing Calculator'!$B$9:$B169,0),match(V$5,'Internal Staffing Calculator'!$R$7:$BL$7,0)),"")</f>
        <v/>
      </c>
      <c r="W153" s="699" t="str">
        <f t="array" ref="W153">iferror(index('Internal Staffing Calculator'!$R$9:$BL$115, match($A153,'Internal Staffing Calculator'!$B$9:$B169,0),match(W$5,'Internal Staffing Calculator'!$R$7:$BL$7,0)),"")</f>
        <v/>
      </c>
      <c r="X153" s="699" t="str">
        <f t="array" ref="X153">iferror(index('Internal Staffing Calculator'!$R$9:$BL$115, match($A153,'Internal Staffing Calculator'!$B$9:$B169,0),match(X$5,'Internal Staffing Calculator'!$R$7:$BL$7,0)),"")</f>
        <v/>
      </c>
      <c r="Y153" s="699" t="str">
        <f t="array" ref="Y153">iferror(index('Internal Staffing Calculator'!$R$9:$BL$115, match($A153,'Internal Staffing Calculator'!$B$9:$B169,0),match(Y$5,'Internal Staffing Calculator'!$R$7:$BL$7,0)),"")</f>
        <v/>
      </c>
      <c r="Z153" s="699" t="str">
        <f t="array" ref="Z153">iferror(index('Internal Staffing Calculator'!$R$9:$BL$115, match($A153,'Internal Staffing Calculator'!$B$9:$B169,0),match(Z$5,'Internal Staffing Calculator'!$R$7:$BL$7,0)),"")</f>
        <v/>
      </c>
      <c r="AA153" s="699" t="str">
        <f t="array" ref="AA153">iferror(index('Internal Staffing Calculator'!$R$9:$BL$115, match($A153,'Internal Staffing Calculator'!$B$9:$B169,0),match(AA$5,'Internal Staffing Calculator'!$R$7:$BL$7,0)),"")</f>
        <v/>
      </c>
      <c r="AB153" s="699" t="str">
        <f t="array" ref="AB153">iferror(index('Internal Staffing Calculator'!$R$9:$BL$115, match($A153,'Internal Staffing Calculator'!$B$9:$B169,0),match(AB$5,'Internal Staffing Calculator'!$R$7:$BL$7,0)),"")</f>
        <v/>
      </c>
      <c r="AC153" s="699" t="str">
        <f t="array" ref="AC153">iferror(index('Internal Staffing Calculator'!$R$9:$BL$115, match($A153,'Internal Staffing Calculator'!$B$9:$B169,0),match(AC$5,'Internal Staffing Calculator'!$R$7:$BL$7,0)),"")</f>
        <v/>
      </c>
      <c r="AD153" s="699" t="str">
        <f t="array" ref="AD153">iferror(index('Internal Staffing Calculator'!$R$9:$BL$115, match($A153,'Internal Staffing Calculator'!$B$9:$B169,0),match(AD$5,'Internal Staffing Calculator'!$R$7:$BL$7,0)),"")</f>
        <v/>
      </c>
      <c r="AE153" s="699" t="str">
        <f t="array" ref="AE153">iferror(index('Internal Staffing Calculator'!$R$9:$BL$115, match($A153,'Internal Staffing Calculator'!$B$9:$B169,0),match(AE$5,'Internal Staffing Calculator'!$R$7:$BL$7,0)),"")</f>
        <v/>
      </c>
      <c r="AF153" s="699" t="str">
        <f t="array" ref="AF153">iferror(index('Internal Staffing Calculator'!$R$9:$BL$115, match($A153,'Internal Staffing Calculator'!$B$9:$B169,0),match(AF$5,'Internal Staffing Calculator'!$R$7:$BL$7,0)),"")</f>
        <v/>
      </c>
      <c r="AG153" s="699" t="str">
        <f t="array" ref="AG153">iferror(index('Internal Staffing Calculator'!$R$9:$BL$115, match($A153,'Internal Staffing Calculator'!$B$9:$B169,0),match(AG$5,'Internal Staffing Calculator'!$R$7:$BL$7,0)),"")</f>
        <v/>
      </c>
      <c r="AH153" s="699" t="str">
        <f t="array" ref="AH153">iferror(index('Internal Staffing Calculator'!$R$9:$BL$115, match($A153,'Internal Staffing Calculator'!$B$9:$B169,0),match(AH$5,'Internal Staffing Calculator'!$R$7:$BL$7,0)),"")</f>
        <v/>
      </c>
      <c r="AI153" s="699" t="str">
        <f t="array" ref="AI153">iferror(index('Internal Staffing Calculator'!$R$9:$BL$115, match($A153,'Internal Staffing Calculator'!$B$9:$B169,0),match(AI$5,'Internal Staffing Calculator'!$R$7:$BL$7,0)),"")</f>
        <v/>
      </c>
      <c r="AJ153" s="699" t="str">
        <f t="array" ref="AJ153">iferror(index('Internal Staffing Calculator'!$R$9:$BL$115, match($A153,'Internal Staffing Calculator'!$B$9:$B169,0),match(AJ$5,'Internal Staffing Calculator'!$R$7:$BL$7,0)),"")</f>
        <v/>
      </c>
      <c r="AK153" s="699" t="str">
        <f t="array" ref="AK153">iferror(index('Internal Staffing Calculator'!$R$9:$BL$115, match($A153,'Internal Staffing Calculator'!$B$9:$B169,0),match(AK$5,'Internal Staffing Calculator'!$R$7:$BL$7,0)),"")</f>
        <v/>
      </c>
      <c r="AL153" s="699" t="str">
        <f t="array" ref="AL153">iferror(index('Internal Staffing Calculator'!$R$9:$BL$115, match($A153,'Internal Staffing Calculator'!$B$9:$B169,0),match(AL$5,'Internal Staffing Calculator'!$R$7:$BL$7,0)),"")</f>
        <v/>
      </c>
      <c r="AM153" s="699" t="str">
        <f t="array" ref="AM153">iferror(index('Internal Staffing Calculator'!$R$9:$BL$115, match($A153,'Internal Staffing Calculator'!$B$9:$B169,0),match(AM$5,'Internal Staffing Calculator'!$R$7:$BL$7,0)),"")</f>
        <v/>
      </c>
      <c r="AN153" s="699" t="str">
        <f t="array" ref="AN153">iferror(index('Internal Staffing Calculator'!$R$9:$BL$115, match($A153,'Internal Staffing Calculator'!$B$9:$B169,0),match(AN$5,'Internal Staffing Calculator'!$R$7:$BL$7,0)),"")</f>
        <v/>
      </c>
      <c r="AO153" s="699" t="str">
        <f t="array" ref="AO153">iferror(index('Internal Staffing Calculator'!$R$9:$BL$115, match($A153,'Internal Staffing Calculator'!$B$9:$B169,0),match(AO$5,'Internal Staffing Calculator'!$R$7:$BL$7,0)),"")</f>
        <v/>
      </c>
      <c r="AP153" s="699" t="str">
        <f t="array" ref="AP153">iferror(index('Internal Staffing Calculator'!$R$9:$BL$115, match($A153,'Internal Staffing Calculator'!$B$9:$B169,0),match(AP$5,'Internal Staffing Calculator'!$R$7:$BL$7,0)),"")</f>
        <v/>
      </c>
      <c r="AQ153" s="699" t="str">
        <f t="array" ref="AQ153">iferror(index('Internal Staffing Calculator'!$R$9:$BL$115, match($A153,'Internal Staffing Calculator'!$B$9:$B169,0),match(AQ$5,'Internal Staffing Calculator'!$R$7:$BL$7,0)),"")</f>
        <v/>
      </c>
      <c r="AR153" s="699" t="str">
        <f t="array" ref="AR153">iferror(index('Internal Staffing Calculator'!$R$9:$BL$115, match($A153,'Internal Staffing Calculator'!$B$9:$B169,0),match(AR$5,'Internal Staffing Calculator'!$R$7:$BL$7,0)),"")</f>
        <v/>
      </c>
      <c r="AS153" s="699" t="str">
        <f t="array" ref="AS153">iferror(index('Internal Staffing Calculator'!$R$9:$BL$115, match($A153,'Internal Staffing Calculator'!$B$9:$B169,0),match(AS$5,'Internal Staffing Calculator'!$R$7:$BL$7,0)),"")</f>
        <v/>
      </c>
      <c r="AT153" s="699" t="str">
        <f t="array" ref="AT153">iferror(index('Internal Staffing Calculator'!$R$9:$BL$115, match($A153,'Internal Staffing Calculator'!$B$9:$B169,0),match(AT$5,'Internal Staffing Calculator'!$R$7:$BL$7,0)),"")</f>
        <v/>
      </c>
      <c r="AU153" s="699" t="str">
        <f t="array" ref="AU153">iferror(index('Internal Staffing Calculator'!$R$9:$BL$115, match($A153,'Internal Staffing Calculator'!$B$9:$B169,0),match(AU$5,'Internal Staffing Calculator'!$R$7:$BL$7,0)),"")</f>
        <v/>
      </c>
      <c r="AV153" s="699" t="str">
        <f t="array" ref="AV153">iferror(index('Internal Staffing Calculator'!$R$9:$BL$115, match($A153,'Internal Staffing Calculator'!$B$9:$B169,0),match(AV$5,'Internal Staffing Calculator'!$R$7:$BL$7,0)),"")</f>
        <v/>
      </c>
      <c r="AW153" s="699" t="str">
        <f t="array" ref="AW153">iferror(index('Internal Staffing Calculator'!$R$9:$BL$115, match($A153,'Internal Staffing Calculator'!$B$9:$B169,0),match(AW$5,'Internal Staffing Calculator'!$R$7:$BL$7,0)),"")</f>
        <v/>
      </c>
      <c r="AX153" s="699" t="str">
        <f t="array" ref="AX153">iferror(index('Internal Staffing Calculator'!$R$9:$BL$115, match($A153,'Internal Staffing Calculator'!$B$9:$B169,0),match(AX$5,'Internal Staffing Calculator'!$R$7:$BL$7,0)),"")</f>
        <v/>
      </c>
      <c r="AY153" s="699" t="str">
        <f t="array" ref="AY153">iferror(index('Internal Staffing Calculator'!$R$9:$BL$115, match($A153,'Internal Staffing Calculator'!$B$9:$B169,0),match(AY$5,'Internal Staffing Calculator'!$R$7:$BL$7,0)),"")</f>
        <v/>
      </c>
      <c r="AZ153" s="699" t="str">
        <f t="array" ref="AZ153">iferror(index('Internal Staffing Calculator'!$R$9:$BL$115, match($A153,'Internal Staffing Calculator'!$B$9:$B169,0),match(AZ$5,'Internal Staffing Calculator'!$R$7:$BL$7,0)),"")</f>
        <v/>
      </c>
      <c r="BA153" s="699" t="str">
        <f t="array" ref="BA153">iferror(index('Internal Staffing Calculator'!$R$9:$BL$115, match($A153,'Internal Staffing Calculator'!$B$9:$B169,0),match(BA$5,'Internal Staffing Calculator'!$R$7:$BL$7,0)),"")</f>
        <v/>
      </c>
    </row>
    <row r="154">
      <c r="A154" s="818"/>
      <c r="B154" s="812" t="str">
        <f t="array" ref="B154">iferror(index('Internal Staffing Calculator'!P:P,match(A154,'Internal Staffing Calculator'!B:B,0)),"")</f>
        <v/>
      </c>
      <c r="C154" s="813" t="str">
        <f t="array" ref="C154">iferror(index('Internal Staffing Calculator'!BM:BM,match(A154,'Internal Staffing Calculator'!B:B,0)),"")</f>
        <v/>
      </c>
      <c r="D154" s="814" t="str">
        <f t="array" ref="D154">iferror(index('Internal Staffing Calculator'!F:F,match(A154,'Internal Staffing Calculator'!B:B,0)),"")</f>
        <v/>
      </c>
      <c r="E154" s="815">
        <f t="shared" si="4"/>
        <v>0</v>
      </c>
      <c r="F154" s="615"/>
      <c r="G154" s="699" t="str">
        <f t="array" ref="G154">iferror(index('Internal Staffing Calculator'!$R$9:$BL$115, match($A154,'Internal Staffing Calculator'!$B$9:$B169,0),match(G$5,'Internal Staffing Calculator'!$R$7:$BL$7,0)),"")</f>
        <v/>
      </c>
      <c r="H154" s="699" t="str">
        <f t="array" ref="H154">iferror(index('Internal Staffing Calculator'!$R$9:$BL$115, match($A154,'Internal Staffing Calculator'!$B$9:$B169,0),match(H$5,'Internal Staffing Calculator'!$R$7:$BL$7,0)),"")</f>
        <v/>
      </c>
      <c r="I154" s="699" t="str">
        <f t="array" ref="I154">iferror(index('Internal Staffing Calculator'!$R$9:$BL$115, match($A154,'Internal Staffing Calculator'!$B$9:$B169,0),match(I$5,'Internal Staffing Calculator'!$R$7:$BL$7,0)),"")</f>
        <v/>
      </c>
      <c r="J154" s="699" t="str">
        <f t="array" ref="J154">iferror(index('Internal Staffing Calculator'!$R$9:$BL$115, match($A154,'Internal Staffing Calculator'!$B$9:$B169,0),match(J$5,'Internal Staffing Calculator'!$R$7:$BL$7,0)),"")</f>
        <v/>
      </c>
      <c r="K154" s="699" t="str">
        <f t="array" ref="K154">iferror(index('Internal Staffing Calculator'!$R$9:$BL$115, match($A154,'Internal Staffing Calculator'!$B$9:$B169,0),match(K$5,'Internal Staffing Calculator'!$R$7:$BL$7,0)),"")</f>
        <v/>
      </c>
      <c r="L154" s="699" t="str">
        <f t="array" ref="L154">iferror(index('Internal Staffing Calculator'!$R$9:$BL$115, match($A154,'Internal Staffing Calculator'!$B$9:$B169,0),match(L$5,'Internal Staffing Calculator'!$R$7:$BL$7,0)),"")</f>
        <v/>
      </c>
      <c r="M154" s="699" t="str">
        <f t="array" ref="M154">iferror(index('Internal Staffing Calculator'!$R$9:$BL$115, match($A154,'Internal Staffing Calculator'!$B$9:$B169,0),match(M$5,'Internal Staffing Calculator'!$R$7:$BL$7,0)),"")</f>
        <v/>
      </c>
      <c r="N154" s="699" t="str">
        <f t="array" ref="N154">iferror(index('Internal Staffing Calculator'!$R$9:$BL$115, match($A154,'Internal Staffing Calculator'!$B$9:$B169,0),match(N$5,'Internal Staffing Calculator'!$R$7:$BL$7,0)),"")</f>
        <v/>
      </c>
      <c r="O154" s="699" t="str">
        <f t="array" ref="O154">iferror(index('Internal Staffing Calculator'!$R$9:$BL$115, match($A154,'Internal Staffing Calculator'!$B$9:$B169,0),match(O$5,'Internal Staffing Calculator'!$R$7:$BL$7,0)),"")</f>
        <v/>
      </c>
      <c r="P154" s="699" t="str">
        <f t="array" ref="P154">iferror(index('Internal Staffing Calculator'!$R$9:$BL$115, match($A154,'Internal Staffing Calculator'!$B$9:$B169,0),match(P$5,'Internal Staffing Calculator'!$R$7:$BL$7,0)),"")</f>
        <v/>
      </c>
      <c r="Q154" s="699" t="str">
        <f t="array" ref="Q154">iferror(index('Internal Staffing Calculator'!$R$9:$BL$115, match($A154,'Internal Staffing Calculator'!$B$9:$B169,0),match(Q$5,'Internal Staffing Calculator'!$R$7:$BL$7,0)),"")</f>
        <v/>
      </c>
      <c r="R154" s="699" t="str">
        <f t="array" ref="R154">iferror(index('Internal Staffing Calculator'!$R$9:$BL$115, match($A154,'Internal Staffing Calculator'!$B$9:$B169,0),match(R$5,'Internal Staffing Calculator'!$R$7:$BL$7,0)),"")</f>
        <v/>
      </c>
      <c r="S154" s="699" t="str">
        <f t="array" ref="S154">iferror(index('Internal Staffing Calculator'!$R$9:$BL$115, match($A154,'Internal Staffing Calculator'!$B$9:$B169,0),match(S$5,'Internal Staffing Calculator'!$R$7:$BL$7,0)),"")</f>
        <v/>
      </c>
      <c r="T154" s="699" t="str">
        <f t="array" ref="T154">iferror(index('Internal Staffing Calculator'!$R$9:$BL$115, match($A154,'Internal Staffing Calculator'!$B$9:$B169,0),match(T$5,'Internal Staffing Calculator'!$R$7:$BL$7,0)),"")</f>
        <v/>
      </c>
      <c r="U154" s="699" t="str">
        <f t="array" ref="U154">iferror(index('Internal Staffing Calculator'!$R$9:$BL$115, match($A154,'Internal Staffing Calculator'!$B$9:$B169,0),match(U$5,'Internal Staffing Calculator'!$R$7:$BL$7,0)),"")</f>
        <v/>
      </c>
      <c r="V154" s="699" t="str">
        <f t="array" ref="V154">iferror(index('Internal Staffing Calculator'!$R$9:$BL$115, match($A154,'Internal Staffing Calculator'!$B$9:$B169,0),match(V$5,'Internal Staffing Calculator'!$R$7:$BL$7,0)),"")</f>
        <v/>
      </c>
      <c r="W154" s="699" t="str">
        <f t="array" ref="W154">iferror(index('Internal Staffing Calculator'!$R$9:$BL$115, match($A154,'Internal Staffing Calculator'!$B$9:$B169,0),match(W$5,'Internal Staffing Calculator'!$R$7:$BL$7,0)),"")</f>
        <v/>
      </c>
      <c r="X154" s="699" t="str">
        <f t="array" ref="X154">iferror(index('Internal Staffing Calculator'!$R$9:$BL$115, match($A154,'Internal Staffing Calculator'!$B$9:$B169,0),match(X$5,'Internal Staffing Calculator'!$R$7:$BL$7,0)),"")</f>
        <v/>
      </c>
      <c r="Y154" s="699" t="str">
        <f t="array" ref="Y154">iferror(index('Internal Staffing Calculator'!$R$9:$BL$115, match($A154,'Internal Staffing Calculator'!$B$9:$B169,0),match(Y$5,'Internal Staffing Calculator'!$R$7:$BL$7,0)),"")</f>
        <v/>
      </c>
      <c r="Z154" s="699" t="str">
        <f t="array" ref="Z154">iferror(index('Internal Staffing Calculator'!$R$9:$BL$115, match($A154,'Internal Staffing Calculator'!$B$9:$B169,0),match(Z$5,'Internal Staffing Calculator'!$R$7:$BL$7,0)),"")</f>
        <v/>
      </c>
      <c r="AA154" s="699" t="str">
        <f t="array" ref="AA154">iferror(index('Internal Staffing Calculator'!$R$9:$BL$115, match($A154,'Internal Staffing Calculator'!$B$9:$B169,0),match(AA$5,'Internal Staffing Calculator'!$R$7:$BL$7,0)),"")</f>
        <v/>
      </c>
      <c r="AB154" s="699" t="str">
        <f t="array" ref="AB154">iferror(index('Internal Staffing Calculator'!$R$9:$BL$115, match($A154,'Internal Staffing Calculator'!$B$9:$B169,0),match(AB$5,'Internal Staffing Calculator'!$R$7:$BL$7,0)),"")</f>
        <v/>
      </c>
      <c r="AC154" s="699" t="str">
        <f t="array" ref="AC154">iferror(index('Internal Staffing Calculator'!$R$9:$BL$115, match($A154,'Internal Staffing Calculator'!$B$9:$B169,0),match(AC$5,'Internal Staffing Calculator'!$R$7:$BL$7,0)),"")</f>
        <v/>
      </c>
      <c r="AD154" s="699" t="str">
        <f t="array" ref="AD154">iferror(index('Internal Staffing Calculator'!$R$9:$BL$115, match($A154,'Internal Staffing Calculator'!$B$9:$B169,0),match(AD$5,'Internal Staffing Calculator'!$R$7:$BL$7,0)),"")</f>
        <v/>
      </c>
      <c r="AE154" s="699" t="str">
        <f t="array" ref="AE154">iferror(index('Internal Staffing Calculator'!$R$9:$BL$115, match($A154,'Internal Staffing Calculator'!$B$9:$B169,0),match(AE$5,'Internal Staffing Calculator'!$R$7:$BL$7,0)),"")</f>
        <v/>
      </c>
      <c r="AF154" s="699" t="str">
        <f t="array" ref="AF154">iferror(index('Internal Staffing Calculator'!$R$9:$BL$115, match($A154,'Internal Staffing Calculator'!$B$9:$B169,0),match(AF$5,'Internal Staffing Calculator'!$R$7:$BL$7,0)),"")</f>
        <v/>
      </c>
      <c r="AG154" s="699" t="str">
        <f t="array" ref="AG154">iferror(index('Internal Staffing Calculator'!$R$9:$BL$115, match($A154,'Internal Staffing Calculator'!$B$9:$B169,0),match(AG$5,'Internal Staffing Calculator'!$R$7:$BL$7,0)),"")</f>
        <v/>
      </c>
      <c r="AH154" s="699" t="str">
        <f t="array" ref="AH154">iferror(index('Internal Staffing Calculator'!$R$9:$BL$115, match($A154,'Internal Staffing Calculator'!$B$9:$B169,0),match(AH$5,'Internal Staffing Calculator'!$R$7:$BL$7,0)),"")</f>
        <v/>
      </c>
      <c r="AI154" s="699" t="str">
        <f t="array" ref="AI154">iferror(index('Internal Staffing Calculator'!$R$9:$BL$115, match($A154,'Internal Staffing Calculator'!$B$9:$B169,0),match(AI$5,'Internal Staffing Calculator'!$R$7:$BL$7,0)),"")</f>
        <v/>
      </c>
      <c r="AJ154" s="699" t="str">
        <f t="array" ref="AJ154">iferror(index('Internal Staffing Calculator'!$R$9:$BL$115, match($A154,'Internal Staffing Calculator'!$B$9:$B169,0),match(AJ$5,'Internal Staffing Calculator'!$R$7:$BL$7,0)),"")</f>
        <v/>
      </c>
      <c r="AK154" s="699" t="str">
        <f t="array" ref="AK154">iferror(index('Internal Staffing Calculator'!$R$9:$BL$115, match($A154,'Internal Staffing Calculator'!$B$9:$B169,0),match(AK$5,'Internal Staffing Calculator'!$R$7:$BL$7,0)),"")</f>
        <v/>
      </c>
      <c r="AL154" s="699" t="str">
        <f t="array" ref="AL154">iferror(index('Internal Staffing Calculator'!$R$9:$BL$115, match($A154,'Internal Staffing Calculator'!$B$9:$B169,0),match(AL$5,'Internal Staffing Calculator'!$R$7:$BL$7,0)),"")</f>
        <v/>
      </c>
      <c r="AM154" s="699" t="str">
        <f t="array" ref="AM154">iferror(index('Internal Staffing Calculator'!$R$9:$BL$115, match($A154,'Internal Staffing Calculator'!$B$9:$B169,0),match(AM$5,'Internal Staffing Calculator'!$R$7:$BL$7,0)),"")</f>
        <v/>
      </c>
      <c r="AN154" s="699" t="str">
        <f t="array" ref="AN154">iferror(index('Internal Staffing Calculator'!$R$9:$BL$115, match($A154,'Internal Staffing Calculator'!$B$9:$B169,0),match(AN$5,'Internal Staffing Calculator'!$R$7:$BL$7,0)),"")</f>
        <v/>
      </c>
      <c r="AO154" s="699" t="str">
        <f t="array" ref="AO154">iferror(index('Internal Staffing Calculator'!$R$9:$BL$115, match($A154,'Internal Staffing Calculator'!$B$9:$B169,0),match(AO$5,'Internal Staffing Calculator'!$R$7:$BL$7,0)),"")</f>
        <v/>
      </c>
      <c r="AP154" s="699" t="str">
        <f t="array" ref="AP154">iferror(index('Internal Staffing Calculator'!$R$9:$BL$115, match($A154,'Internal Staffing Calculator'!$B$9:$B169,0),match(AP$5,'Internal Staffing Calculator'!$R$7:$BL$7,0)),"")</f>
        <v/>
      </c>
      <c r="AQ154" s="699" t="str">
        <f t="array" ref="AQ154">iferror(index('Internal Staffing Calculator'!$R$9:$BL$115, match($A154,'Internal Staffing Calculator'!$B$9:$B169,0),match(AQ$5,'Internal Staffing Calculator'!$R$7:$BL$7,0)),"")</f>
        <v/>
      </c>
      <c r="AR154" s="699" t="str">
        <f t="array" ref="AR154">iferror(index('Internal Staffing Calculator'!$R$9:$BL$115, match($A154,'Internal Staffing Calculator'!$B$9:$B169,0),match(AR$5,'Internal Staffing Calculator'!$R$7:$BL$7,0)),"")</f>
        <v/>
      </c>
      <c r="AS154" s="699" t="str">
        <f t="array" ref="AS154">iferror(index('Internal Staffing Calculator'!$R$9:$BL$115, match($A154,'Internal Staffing Calculator'!$B$9:$B169,0),match(AS$5,'Internal Staffing Calculator'!$R$7:$BL$7,0)),"")</f>
        <v/>
      </c>
      <c r="AT154" s="699" t="str">
        <f t="array" ref="AT154">iferror(index('Internal Staffing Calculator'!$R$9:$BL$115, match($A154,'Internal Staffing Calculator'!$B$9:$B169,0),match(AT$5,'Internal Staffing Calculator'!$R$7:$BL$7,0)),"")</f>
        <v/>
      </c>
      <c r="AU154" s="699" t="str">
        <f t="array" ref="AU154">iferror(index('Internal Staffing Calculator'!$R$9:$BL$115, match($A154,'Internal Staffing Calculator'!$B$9:$B169,0),match(AU$5,'Internal Staffing Calculator'!$R$7:$BL$7,0)),"")</f>
        <v/>
      </c>
      <c r="AV154" s="699" t="str">
        <f t="array" ref="AV154">iferror(index('Internal Staffing Calculator'!$R$9:$BL$115, match($A154,'Internal Staffing Calculator'!$B$9:$B169,0),match(AV$5,'Internal Staffing Calculator'!$R$7:$BL$7,0)),"")</f>
        <v/>
      </c>
      <c r="AW154" s="699" t="str">
        <f t="array" ref="AW154">iferror(index('Internal Staffing Calculator'!$R$9:$BL$115, match($A154,'Internal Staffing Calculator'!$B$9:$B169,0),match(AW$5,'Internal Staffing Calculator'!$R$7:$BL$7,0)),"")</f>
        <v/>
      </c>
      <c r="AX154" s="699" t="str">
        <f t="array" ref="AX154">iferror(index('Internal Staffing Calculator'!$R$9:$BL$115, match($A154,'Internal Staffing Calculator'!$B$9:$B169,0),match(AX$5,'Internal Staffing Calculator'!$R$7:$BL$7,0)),"")</f>
        <v/>
      </c>
      <c r="AY154" s="699" t="str">
        <f t="array" ref="AY154">iferror(index('Internal Staffing Calculator'!$R$9:$BL$115, match($A154,'Internal Staffing Calculator'!$B$9:$B169,0),match(AY$5,'Internal Staffing Calculator'!$R$7:$BL$7,0)),"")</f>
        <v/>
      </c>
      <c r="AZ154" s="699" t="str">
        <f t="array" ref="AZ154">iferror(index('Internal Staffing Calculator'!$R$9:$BL$115, match($A154,'Internal Staffing Calculator'!$B$9:$B169,0),match(AZ$5,'Internal Staffing Calculator'!$R$7:$BL$7,0)),"")</f>
        <v/>
      </c>
      <c r="BA154" s="699" t="str">
        <f t="array" ref="BA154">iferror(index('Internal Staffing Calculator'!$R$9:$BL$115, match($A154,'Internal Staffing Calculator'!$B$9:$B169,0),match(BA$5,'Internal Staffing Calculator'!$R$7:$BL$7,0)),"")</f>
        <v/>
      </c>
    </row>
    <row r="155">
      <c r="A155" s="818"/>
      <c r="B155" s="812" t="str">
        <f t="array" ref="B155">iferror(index('Internal Staffing Calculator'!P:P,match(A155,'Internal Staffing Calculator'!B:B,0)),"")</f>
        <v/>
      </c>
      <c r="C155" s="813" t="str">
        <f t="array" ref="C155">iferror(index('Internal Staffing Calculator'!BM:BM,match(A155,'Internal Staffing Calculator'!B:B,0)),"")</f>
        <v/>
      </c>
      <c r="D155" s="814" t="str">
        <f t="array" ref="D155">iferror(index('Internal Staffing Calculator'!F:F,match(A155,'Internal Staffing Calculator'!B:B,0)),"")</f>
        <v/>
      </c>
      <c r="E155" s="815">
        <f t="shared" si="4"/>
        <v>0</v>
      </c>
      <c r="F155" s="615"/>
      <c r="G155" s="699" t="str">
        <f t="array" ref="G155">iferror(index('Internal Staffing Calculator'!$R$9:$BL$115, match($A155,'Internal Staffing Calculator'!$B$9:$B169,0),match(G$5,'Internal Staffing Calculator'!$R$7:$BL$7,0)),"")</f>
        <v/>
      </c>
      <c r="H155" s="699" t="str">
        <f t="array" ref="H155">iferror(index('Internal Staffing Calculator'!$R$9:$BL$115, match($A155,'Internal Staffing Calculator'!$B$9:$B169,0),match(H$5,'Internal Staffing Calculator'!$R$7:$BL$7,0)),"")</f>
        <v/>
      </c>
      <c r="I155" s="699" t="str">
        <f t="array" ref="I155">iferror(index('Internal Staffing Calculator'!$R$9:$BL$115, match($A155,'Internal Staffing Calculator'!$B$9:$B169,0),match(I$5,'Internal Staffing Calculator'!$R$7:$BL$7,0)),"")</f>
        <v/>
      </c>
      <c r="J155" s="699" t="str">
        <f t="array" ref="J155">iferror(index('Internal Staffing Calculator'!$R$9:$BL$115, match($A155,'Internal Staffing Calculator'!$B$9:$B169,0),match(J$5,'Internal Staffing Calculator'!$R$7:$BL$7,0)),"")</f>
        <v/>
      </c>
      <c r="K155" s="699" t="str">
        <f t="array" ref="K155">iferror(index('Internal Staffing Calculator'!$R$9:$BL$115, match($A155,'Internal Staffing Calculator'!$B$9:$B169,0),match(K$5,'Internal Staffing Calculator'!$R$7:$BL$7,0)),"")</f>
        <v/>
      </c>
      <c r="L155" s="699" t="str">
        <f t="array" ref="L155">iferror(index('Internal Staffing Calculator'!$R$9:$BL$115, match($A155,'Internal Staffing Calculator'!$B$9:$B169,0),match(L$5,'Internal Staffing Calculator'!$R$7:$BL$7,0)),"")</f>
        <v/>
      </c>
      <c r="M155" s="699" t="str">
        <f t="array" ref="M155">iferror(index('Internal Staffing Calculator'!$R$9:$BL$115, match($A155,'Internal Staffing Calculator'!$B$9:$B169,0),match(M$5,'Internal Staffing Calculator'!$R$7:$BL$7,0)),"")</f>
        <v/>
      </c>
      <c r="N155" s="699" t="str">
        <f t="array" ref="N155">iferror(index('Internal Staffing Calculator'!$R$9:$BL$115, match($A155,'Internal Staffing Calculator'!$B$9:$B169,0),match(N$5,'Internal Staffing Calculator'!$R$7:$BL$7,0)),"")</f>
        <v/>
      </c>
      <c r="O155" s="699" t="str">
        <f t="array" ref="O155">iferror(index('Internal Staffing Calculator'!$R$9:$BL$115, match($A155,'Internal Staffing Calculator'!$B$9:$B169,0),match(O$5,'Internal Staffing Calculator'!$R$7:$BL$7,0)),"")</f>
        <v/>
      </c>
      <c r="P155" s="699" t="str">
        <f t="array" ref="P155">iferror(index('Internal Staffing Calculator'!$R$9:$BL$115, match($A155,'Internal Staffing Calculator'!$B$9:$B169,0),match(P$5,'Internal Staffing Calculator'!$R$7:$BL$7,0)),"")</f>
        <v/>
      </c>
      <c r="Q155" s="699" t="str">
        <f t="array" ref="Q155">iferror(index('Internal Staffing Calculator'!$R$9:$BL$115, match($A155,'Internal Staffing Calculator'!$B$9:$B169,0),match(Q$5,'Internal Staffing Calculator'!$R$7:$BL$7,0)),"")</f>
        <v/>
      </c>
      <c r="R155" s="699" t="str">
        <f t="array" ref="R155">iferror(index('Internal Staffing Calculator'!$R$9:$BL$115, match($A155,'Internal Staffing Calculator'!$B$9:$B169,0),match(R$5,'Internal Staffing Calculator'!$R$7:$BL$7,0)),"")</f>
        <v/>
      </c>
      <c r="S155" s="699" t="str">
        <f t="array" ref="S155">iferror(index('Internal Staffing Calculator'!$R$9:$BL$115, match($A155,'Internal Staffing Calculator'!$B$9:$B169,0),match(S$5,'Internal Staffing Calculator'!$R$7:$BL$7,0)),"")</f>
        <v/>
      </c>
      <c r="T155" s="699" t="str">
        <f t="array" ref="T155">iferror(index('Internal Staffing Calculator'!$R$9:$BL$115, match($A155,'Internal Staffing Calculator'!$B$9:$B169,0),match(T$5,'Internal Staffing Calculator'!$R$7:$BL$7,0)),"")</f>
        <v/>
      </c>
      <c r="U155" s="699" t="str">
        <f t="array" ref="U155">iferror(index('Internal Staffing Calculator'!$R$9:$BL$115, match($A155,'Internal Staffing Calculator'!$B$9:$B169,0),match(U$5,'Internal Staffing Calculator'!$R$7:$BL$7,0)),"")</f>
        <v/>
      </c>
      <c r="V155" s="699" t="str">
        <f t="array" ref="V155">iferror(index('Internal Staffing Calculator'!$R$9:$BL$115, match($A155,'Internal Staffing Calculator'!$B$9:$B169,0),match(V$5,'Internal Staffing Calculator'!$R$7:$BL$7,0)),"")</f>
        <v/>
      </c>
      <c r="W155" s="699" t="str">
        <f t="array" ref="W155">iferror(index('Internal Staffing Calculator'!$R$9:$BL$115, match($A155,'Internal Staffing Calculator'!$B$9:$B169,0),match(W$5,'Internal Staffing Calculator'!$R$7:$BL$7,0)),"")</f>
        <v/>
      </c>
      <c r="X155" s="699" t="str">
        <f t="array" ref="X155">iferror(index('Internal Staffing Calculator'!$R$9:$BL$115, match($A155,'Internal Staffing Calculator'!$B$9:$B169,0),match(X$5,'Internal Staffing Calculator'!$R$7:$BL$7,0)),"")</f>
        <v/>
      </c>
      <c r="Y155" s="699" t="str">
        <f t="array" ref="Y155">iferror(index('Internal Staffing Calculator'!$R$9:$BL$115, match($A155,'Internal Staffing Calculator'!$B$9:$B169,0),match(Y$5,'Internal Staffing Calculator'!$R$7:$BL$7,0)),"")</f>
        <v/>
      </c>
      <c r="Z155" s="699" t="str">
        <f t="array" ref="Z155">iferror(index('Internal Staffing Calculator'!$R$9:$BL$115, match($A155,'Internal Staffing Calculator'!$B$9:$B169,0),match(Z$5,'Internal Staffing Calculator'!$R$7:$BL$7,0)),"")</f>
        <v/>
      </c>
      <c r="AA155" s="699" t="str">
        <f t="array" ref="AA155">iferror(index('Internal Staffing Calculator'!$R$9:$BL$115, match($A155,'Internal Staffing Calculator'!$B$9:$B169,0),match(AA$5,'Internal Staffing Calculator'!$R$7:$BL$7,0)),"")</f>
        <v/>
      </c>
      <c r="AB155" s="699" t="str">
        <f t="array" ref="AB155">iferror(index('Internal Staffing Calculator'!$R$9:$BL$115, match($A155,'Internal Staffing Calculator'!$B$9:$B169,0),match(AB$5,'Internal Staffing Calculator'!$R$7:$BL$7,0)),"")</f>
        <v/>
      </c>
      <c r="AC155" s="699" t="str">
        <f t="array" ref="AC155">iferror(index('Internal Staffing Calculator'!$R$9:$BL$115, match($A155,'Internal Staffing Calculator'!$B$9:$B169,0),match(AC$5,'Internal Staffing Calculator'!$R$7:$BL$7,0)),"")</f>
        <v/>
      </c>
      <c r="AD155" s="699" t="str">
        <f t="array" ref="AD155">iferror(index('Internal Staffing Calculator'!$R$9:$BL$115, match($A155,'Internal Staffing Calculator'!$B$9:$B169,0),match(AD$5,'Internal Staffing Calculator'!$R$7:$BL$7,0)),"")</f>
        <v/>
      </c>
      <c r="AE155" s="699" t="str">
        <f t="array" ref="AE155">iferror(index('Internal Staffing Calculator'!$R$9:$BL$115, match($A155,'Internal Staffing Calculator'!$B$9:$B169,0),match(AE$5,'Internal Staffing Calculator'!$R$7:$BL$7,0)),"")</f>
        <v/>
      </c>
      <c r="AF155" s="699" t="str">
        <f t="array" ref="AF155">iferror(index('Internal Staffing Calculator'!$R$9:$BL$115, match($A155,'Internal Staffing Calculator'!$B$9:$B169,0),match(AF$5,'Internal Staffing Calculator'!$R$7:$BL$7,0)),"")</f>
        <v/>
      </c>
      <c r="AG155" s="699" t="str">
        <f t="array" ref="AG155">iferror(index('Internal Staffing Calculator'!$R$9:$BL$115, match($A155,'Internal Staffing Calculator'!$B$9:$B169,0),match(AG$5,'Internal Staffing Calculator'!$R$7:$BL$7,0)),"")</f>
        <v/>
      </c>
      <c r="AH155" s="699" t="str">
        <f t="array" ref="AH155">iferror(index('Internal Staffing Calculator'!$R$9:$BL$115, match($A155,'Internal Staffing Calculator'!$B$9:$B169,0),match(AH$5,'Internal Staffing Calculator'!$R$7:$BL$7,0)),"")</f>
        <v/>
      </c>
      <c r="AI155" s="699" t="str">
        <f t="array" ref="AI155">iferror(index('Internal Staffing Calculator'!$R$9:$BL$115, match($A155,'Internal Staffing Calculator'!$B$9:$B169,0),match(AI$5,'Internal Staffing Calculator'!$R$7:$BL$7,0)),"")</f>
        <v/>
      </c>
      <c r="AJ155" s="699" t="str">
        <f t="array" ref="AJ155">iferror(index('Internal Staffing Calculator'!$R$9:$BL$115, match($A155,'Internal Staffing Calculator'!$B$9:$B169,0),match(AJ$5,'Internal Staffing Calculator'!$R$7:$BL$7,0)),"")</f>
        <v/>
      </c>
      <c r="AK155" s="699" t="str">
        <f t="array" ref="AK155">iferror(index('Internal Staffing Calculator'!$R$9:$BL$115, match($A155,'Internal Staffing Calculator'!$B$9:$B169,0),match(AK$5,'Internal Staffing Calculator'!$R$7:$BL$7,0)),"")</f>
        <v/>
      </c>
      <c r="AL155" s="699" t="str">
        <f t="array" ref="AL155">iferror(index('Internal Staffing Calculator'!$R$9:$BL$115, match($A155,'Internal Staffing Calculator'!$B$9:$B169,0),match(AL$5,'Internal Staffing Calculator'!$R$7:$BL$7,0)),"")</f>
        <v/>
      </c>
      <c r="AM155" s="699" t="str">
        <f t="array" ref="AM155">iferror(index('Internal Staffing Calculator'!$R$9:$BL$115, match($A155,'Internal Staffing Calculator'!$B$9:$B169,0),match(AM$5,'Internal Staffing Calculator'!$R$7:$BL$7,0)),"")</f>
        <v/>
      </c>
      <c r="AN155" s="699" t="str">
        <f t="array" ref="AN155">iferror(index('Internal Staffing Calculator'!$R$9:$BL$115, match($A155,'Internal Staffing Calculator'!$B$9:$B169,0),match(AN$5,'Internal Staffing Calculator'!$R$7:$BL$7,0)),"")</f>
        <v/>
      </c>
      <c r="AO155" s="699" t="str">
        <f t="array" ref="AO155">iferror(index('Internal Staffing Calculator'!$R$9:$BL$115, match($A155,'Internal Staffing Calculator'!$B$9:$B169,0),match(AO$5,'Internal Staffing Calculator'!$R$7:$BL$7,0)),"")</f>
        <v/>
      </c>
      <c r="AP155" s="699" t="str">
        <f t="array" ref="AP155">iferror(index('Internal Staffing Calculator'!$R$9:$BL$115, match($A155,'Internal Staffing Calculator'!$B$9:$B169,0),match(AP$5,'Internal Staffing Calculator'!$R$7:$BL$7,0)),"")</f>
        <v/>
      </c>
      <c r="AQ155" s="699" t="str">
        <f t="array" ref="AQ155">iferror(index('Internal Staffing Calculator'!$R$9:$BL$115, match($A155,'Internal Staffing Calculator'!$B$9:$B169,0),match(AQ$5,'Internal Staffing Calculator'!$R$7:$BL$7,0)),"")</f>
        <v/>
      </c>
      <c r="AR155" s="699" t="str">
        <f t="array" ref="AR155">iferror(index('Internal Staffing Calculator'!$R$9:$BL$115, match($A155,'Internal Staffing Calculator'!$B$9:$B169,0),match(AR$5,'Internal Staffing Calculator'!$R$7:$BL$7,0)),"")</f>
        <v/>
      </c>
      <c r="AS155" s="699" t="str">
        <f t="array" ref="AS155">iferror(index('Internal Staffing Calculator'!$R$9:$BL$115, match($A155,'Internal Staffing Calculator'!$B$9:$B169,0),match(AS$5,'Internal Staffing Calculator'!$R$7:$BL$7,0)),"")</f>
        <v/>
      </c>
      <c r="AT155" s="699" t="str">
        <f t="array" ref="AT155">iferror(index('Internal Staffing Calculator'!$R$9:$BL$115, match($A155,'Internal Staffing Calculator'!$B$9:$B169,0),match(AT$5,'Internal Staffing Calculator'!$R$7:$BL$7,0)),"")</f>
        <v/>
      </c>
      <c r="AU155" s="699" t="str">
        <f t="array" ref="AU155">iferror(index('Internal Staffing Calculator'!$R$9:$BL$115, match($A155,'Internal Staffing Calculator'!$B$9:$B169,0),match(AU$5,'Internal Staffing Calculator'!$R$7:$BL$7,0)),"")</f>
        <v/>
      </c>
      <c r="AV155" s="699" t="str">
        <f t="array" ref="AV155">iferror(index('Internal Staffing Calculator'!$R$9:$BL$115, match($A155,'Internal Staffing Calculator'!$B$9:$B169,0),match(AV$5,'Internal Staffing Calculator'!$R$7:$BL$7,0)),"")</f>
        <v/>
      </c>
      <c r="AW155" s="699" t="str">
        <f t="array" ref="AW155">iferror(index('Internal Staffing Calculator'!$R$9:$BL$115, match($A155,'Internal Staffing Calculator'!$B$9:$B169,0),match(AW$5,'Internal Staffing Calculator'!$R$7:$BL$7,0)),"")</f>
        <v/>
      </c>
      <c r="AX155" s="699" t="str">
        <f t="array" ref="AX155">iferror(index('Internal Staffing Calculator'!$R$9:$BL$115, match($A155,'Internal Staffing Calculator'!$B$9:$B169,0),match(AX$5,'Internal Staffing Calculator'!$R$7:$BL$7,0)),"")</f>
        <v/>
      </c>
      <c r="AY155" s="699" t="str">
        <f t="array" ref="AY155">iferror(index('Internal Staffing Calculator'!$R$9:$BL$115, match($A155,'Internal Staffing Calculator'!$B$9:$B169,0),match(AY$5,'Internal Staffing Calculator'!$R$7:$BL$7,0)),"")</f>
        <v/>
      </c>
      <c r="AZ155" s="699" t="str">
        <f t="array" ref="AZ155">iferror(index('Internal Staffing Calculator'!$R$9:$BL$115, match($A155,'Internal Staffing Calculator'!$B$9:$B169,0),match(AZ$5,'Internal Staffing Calculator'!$R$7:$BL$7,0)),"")</f>
        <v/>
      </c>
      <c r="BA155" s="699" t="str">
        <f t="array" ref="BA155">iferror(index('Internal Staffing Calculator'!$R$9:$BL$115, match($A155,'Internal Staffing Calculator'!$B$9:$B169,0),match(BA$5,'Internal Staffing Calculator'!$R$7:$BL$7,0)),"")</f>
        <v/>
      </c>
    </row>
    <row r="156">
      <c r="A156" s="818"/>
      <c r="B156" s="812" t="str">
        <f t="array" ref="B156">iferror(index('Internal Staffing Calculator'!P:P,match(A156,'Internal Staffing Calculator'!B:B,0)),"")</f>
        <v/>
      </c>
      <c r="C156" s="813" t="str">
        <f t="array" ref="C156">iferror(index('Internal Staffing Calculator'!BM:BM,match(A156,'Internal Staffing Calculator'!B:B,0)),"")</f>
        <v/>
      </c>
      <c r="D156" s="814" t="str">
        <f t="array" ref="D156">iferror(index('Internal Staffing Calculator'!F:F,match(A156,'Internal Staffing Calculator'!B:B,0)),"")</f>
        <v/>
      </c>
      <c r="E156" s="815">
        <f t="shared" si="4"/>
        <v>0</v>
      </c>
      <c r="F156" s="615"/>
      <c r="G156" s="699" t="str">
        <f t="array" ref="G156">iferror(index('Internal Staffing Calculator'!$R$9:$BL$115, match($A156,'Internal Staffing Calculator'!$B$9:$B169,0),match(G$5,'Internal Staffing Calculator'!$R$7:$BL$7,0)),"")</f>
        <v/>
      </c>
      <c r="H156" s="699" t="str">
        <f t="array" ref="H156">iferror(index('Internal Staffing Calculator'!$R$9:$BL$115, match($A156,'Internal Staffing Calculator'!$B$9:$B169,0),match(H$5,'Internal Staffing Calculator'!$R$7:$BL$7,0)),"")</f>
        <v/>
      </c>
      <c r="I156" s="699" t="str">
        <f t="array" ref="I156">iferror(index('Internal Staffing Calculator'!$R$9:$BL$115, match($A156,'Internal Staffing Calculator'!$B$9:$B169,0),match(I$5,'Internal Staffing Calculator'!$R$7:$BL$7,0)),"")</f>
        <v/>
      </c>
      <c r="J156" s="699" t="str">
        <f t="array" ref="J156">iferror(index('Internal Staffing Calculator'!$R$9:$BL$115, match($A156,'Internal Staffing Calculator'!$B$9:$B169,0),match(J$5,'Internal Staffing Calculator'!$R$7:$BL$7,0)),"")</f>
        <v/>
      </c>
      <c r="K156" s="699" t="str">
        <f t="array" ref="K156">iferror(index('Internal Staffing Calculator'!$R$9:$BL$115, match($A156,'Internal Staffing Calculator'!$B$9:$B169,0),match(K$5,'Internal Staffing Calculator'!$R$7:$BL$7,0)),"")</f>
        <v/>
      </c>
      <c r="L156" s="699" t="str">
        <f t="array" ref="L156">iferror(index('Internal Staffing Calculator'!$R$9:$BL$115, match($A156,'Internal Staffing Calculator'!$B$9:$B169,0),match(L$5,'Internal Staffing Calculator'!$R$7:$BL$7,0)),"")</f>
        <v/>
      </c>
      <c r="M156" s="699" t="str">
        <f t="array" ref="M156">iferror(index('Internal Staffing Calculator'!$R$9:$BL$115, match($A156,'Internal Staffing Calculator'!$B$9:$B169,0),match(M$5,'Internal Staffing Calculator'!$R$7:$BL$7,0)),"")</f>
        <v/>
      </c>
      <c r="N156" s="699" t="str">
        <f t="array" ref="N156">iferror(index('Internal Staffing Calculator'!$R$9:$BL$115, match($A156,'Internal Staffing Calculator'!$B$9:$B169,0),match(N$5,'Internal Staffing Calculator'!$R$7:$BL$7,0)),"")</f>
        <v/>
      </c>
      <c r="O156" s="699" t="str">
        <f t="array" ref="O156">iferror(index('Internal Staffing Calculator'!$R$9:$BL$115, match($A156,'Internal Staffing Calculator'!$B$9:$B169,0),match(O$5,'Internal Staffing Calculator'!$R$7:$BL$7,0)),"")</f>
        <v/>
      </c>
      <c r="P156" s="699" t="str">
        <f t="array" ref="P156">iferror(index('Internal Staffing Calculator'!$R$9:$BL$115, match($A156,'Internal Staffing Calculator'!$B$9:$B169,0),match(P$5,'Internal Staffing Calculator'!$R$7:$BL$7,0)),"")</f>
        <v/>
      </c>
      <c r="Q156" s="699" t="str">
        <f t="array" ref="Q156">iferror(index('Internal Staffing Calculator'!$R$9:$BL$115, match($A156,'Internal Staffing Calculator'!$B$9:$B169,0),match(Q$5,'Internal Staffing Calculator'!$R$7:$BL$7,0)),"")</f>
        <v/>
      </c>
      <c r="R156" s="699" t="str">
        <f t="array" ref="R156">iferror(index('Internal Staffing Calculator'!$R$9:$BL$115, match($A156,'Internal Staffing Calculator'!$B$9:$B169,0),match(R$5,'Internal Staffing Calculator'!$R$7:$BL$7,0)),"")</f>
        <v/>
      </c>
      <c r="S156" s="699" t="str">
        <f t="array" ref="S156">iferror(index('Internal Staffing Calculator'!$R$9:$BL$115, match($A156,'Internal Staffing Calculator'!$B$9:$B169,0),match(S$5,'Internal Staffing Calculator'!$R$7:$BL$7,0)),"")</f>
        <v/>
      </c>
      <c r="T156" s="699" t="str">
        <f t="array" ref="T156">iferror(index('Internal Staffing Calculator'!$R$9:$BL$115, match($A156,'Internal Staffing Calculator'!$B$9:$B169,0),match(T$5,'Internal Staffing Calculator'!$R$7:$BL$7,0)),"")</f>
        <v/>
      </c>
      <c r="U156" s="699" t="str">
        <f t="array" ref="U156">iferror(index('Internal Staffing Calculator'!$R$9:$BL$115, match($A156,'Internal Staffing Calculator'!$B$9:$B169,0),match(U$5,'Internal Staffing Calculator'!$R$7:$BL$7,0)),"")</f>
        <v/>
      </c>
      <c r="V156" s="699" t="str">
        <f t="array" ref="V156">iferror(index('Internal Staffing Calculator'!$R$9:$BL$115, match($A156,'Internal Staffing Calculator'!$B$9:$B169,0),match(V$5,'Internal Staffing Calculator'!$R$7:$BL$7,0)),"")</f>
        <v/>
      </c>
      <c r="W156" s="699" t="str">
        <f t="array" ref="W156">iferror(index('Internal Staffing Calculator'!$R$9:$BL$115, match($A156,'Internal Staffing Calculator'!$B$9:$B169,0),match(W$5,'Internal Staffing Calculator'!$R$7:$BL$7,0)),"")</f>
        <v/>
      </c>
      <c r="X156" s="699" t="str">
        <f t="array" ref="X156">iferror(index('Internal Staffing Calculator'!$R$9:$BL$115, match($A156,'Internal Staffing Calculator'!$B$9:$B169,0),match(X$5,'Internal Staffing Calculator'!$R$7:$BL$7,0)),"")</f>
        <v/>
      </c>
      <c r="Y156" s="699" t="str">
        <f t="array" ref="Y156">iferror(index('Internal Staffing Calculator'!$R$9:$BL$115, match($A156,'Internal Staffing Calculator'!$B$9:$B169,0),match(Y$5,'Internal Staffing Calculator'!$R$7:$BL$7,0)),"")</f>
        <v/>
      </c>
      <c r="Z156" s="699" t="str">
        <f t="array" ref="Z156">iferror(index('Internal Staffing Calculator'!$R$9:$BL$115, match($A156,'Internal Staffing Calculator'!$B$9:$B169,0),match(Z$5,'Internal Staffing Calculator'!$R$7:$BL$7,0)),"")</f>
        <v/>
      </c>
      <c r="AA156" s="699" t="str">
        <f t="array" ref="AA156">iferror(index('Internal Staffing Calculator'!$R$9:$BL$115, match($A156,'Internal Staffing Calculator'!$B$9:$B169,0),match(AA$5,'Internal Staffing Calculator'!$R$7:$BL$7,0)),"")</f>
        <v/>
      </c>
      <c r="AB156" s="699" t="str">
        <f t="array" ref="AB156">iferror(index('Internal Staffing Calculator'!$R$9:$BL$115, match($A156,'Internal Staffing Calculator'!$B$9:$B169,0),match(AB$5,'Internal Staffing Calculator'!$R$7:$BL$7,0)),"")</f>
        <v/>
      </c>
      <c r="AC156" s="699" t="str">
        <f t="array" ref="AC156">iferror(index('Internal Staffing Calculator'!$R$9:$BL$115, match($A156,'Internal Staffing Calculator'!$B$9:$B169,0),match(AC$5,'Internal Staffing Calculator'!$R$7:$BL$7,0)),"")</f>
        <v/>
      </c>
      <c r="AD156" s="699" t="str">
        <f t="array" ref="AD156">iferror(index('Internal Staffing Calculator'!$R$9:$BL$115, match($A156,'Internal Staffing Calculator'!$B$9:$B169,0),match(AD$5,'Internal Staffing Calculator'!$R$7:$BL$7,0)),"")</f>
        <v/>
      </c>
      <c r="AE156" s="699" t="str">
        <f t="array" ref="AE156">iferror(index('Internal Staffing Calculator'!$R$9:$BL$115, match($A156,'Internal Staffing Calculator'!$B$9:$B169,0),match(AE$5,'Internal Staffing Calculator'!$R$7:$BL$7,0)),"")</f>
        <v/>
      </c>
      <c r="AF156" s="699" t="str">
        <f t="array" ref="AF156">iferror(index('Internal Staffing Calculator'!$R$9:$BL$115, match($A156,'Internal Staffing Calculator'!$B$9:$B169,0),match(AF$5,'Internal Staffing Calculator'!$R$7:$BL$7,0)),"")</f>
        <v/>
      </c>
      <c r="AG156" s="699" t="str">
        <f t="array" ref="AG156">iferror(index('Internal Staffing Calculator'!$R$9:$BL$115, match($A156,'Internal Staffing Calculator'!$B$9:$B169,0),match(AG$5,'Internal Staffing Calculator'!$R$7:$BL$7,0)),"")</f>
        <v/>
      </c>
      <c r="AH156" s="699" t="str">
        <f t="array" ref="AH156">iferror(index('Internal Staffing Calculator'!$R$9:$BL$115, match($A156,'Internal Staffing Calculator'!$B$9:$B169,0),match(AH$5,'Internal Staffing Calculator'!$R$7:$BL$7,0)),"")</f>
        <v/>
      </c>
      <c r="AI156" s="699" t="str">
        <f t="array" ref="AI156">iferror(index('Internal Staffing Calculator'!$R$9:$BL$115, match($A156,'Internal Staffing Calculator'!$B$9:$B169,0),match(AI$5,'Internal Staffing Calculator'!$R$7:$BL$7,0)),"")</f>
        <v/>
      </c>
      <c r="AJ156" s="699" t="str">
        <f t="array" ref="AJ156">iferror(index('Internal Staffing Calculator'!$R$9:$BL$115, match($A156,'Internal Staffing Calculator'!$B$9:$B169,0),match(AJ$5,'Internal Staffing Calculator'!$R$7:$BL$7,0)),"")</f>
        <v/>
      </c>
      <c r="AK156" s="699" t="str">
        <f t="array" ref="AK156">iferror(index('Internal Staffing Calculator'!$R$9:$BL$115, match($A156,'Internal Staffing Calculator'!$B$9:$B169,0),match(AK$5,'Internal Staffing Calculator'!$R$7:$BL$7,0)),"")</f>
        <v/>
      </c>
      <c r="AL156" s="699" t="str">
        <f t="array" ref="AL156">iferror(index('Internal Staffing Calculator'!$R$9:$BL$115, match($A156,'Internal Staffing Calculator'!$B$9:$B169,0),match(AL$5,'Internal Staffing Calculator'!$R$7:$BL$7,0)),"")</f>
        <v/>
      </c>
      <c r="AM156" s="699" t="str">
        <f t="array" ref="AM156">iferror(index('Internal Staffing Calculator'!$R$9:$BL$115, match($A156,'Internal Staffing Calculator'!$B$9:$B169,0),match(AM$5,'Internal Staffing Calculator'!$R$7:$BL$7,0)),"")</f>
        <v/>
      </c>
      <c r="AN156" s="699" t="str">
        <f t="array" ref="AN156">iferror(index('Internal Staffing Calculator'!$R$9:$BL$115, match($A156,'Internal Staffing Calculator'!$B$9:$B169,0),match(AN$5,'Internal Staffing Calculator'!$R$7:$BL$7,0)),"")</f>
        <v/>
      </c>
      <c r="AO156" s="699" t="str">
        <f t="array" ref="AO156">iferror(index('Internal Staffing Calculator'!$R$9:$BL$115, match($A156,'Internal Staffing Calculator'!$B$9:$B169,0),match(AO$5,'Internal Staffing Calculator'!$R$7:$BL$7,0)),"")</f>
        <v/>
      </c>
      <c r="AP156" s="699" t="str">
        <f t="array" ref="AP156">iferror(index('Internal Staffing Calculator'!$R$9:$BL$115, match($A156,'Internal Staffing Calculator'!$B$9:$B169,0),match(AP$5,'Internal Staffing Calculator'!$R$7:$BL$7,0)),"")</f>
        <v/>
      </c>
      <c r="AQ156" s="699" t="str">
        <f t="array" ref="AQ156">iferror(index('Internal Staffing Calculator'!$R$9:$BL$115, match($A156,'Internal Staffing Calculator'!$B$9:$B169,0),match(AQ$5,'Internal Staffing Calculator'!$R$7:$BL$7,0)),"")</f>
        <v/>
      </c>
      <c r="AR156" s="699" t="str">
        <f t="array" ref="AR156">iferror(index('Internal Staffing Calculator'!$R$9:$BL$115, match($A156,'Internal Staffing Calculator'!$B$9:$B169,0),match(AR$5,'Internal Staffing Calculator'!$R$7:$BL$7,0)),"")</f>
        <v/>
      </c>
      <c r="AS156" s="699" t="str">
        <f t="array" ref="AS156">iferror(index('Internal Staffing Calculator'!$R$9:$BL$115, match($A156,'Internal Staffing Calculator'!$B$9:$B169,0),match(AS$5,'Internal Staffing Calculator'!$R$7:$BL$7,0)),"")</f>
        <v/>
      </c>
      <c r="AT156" s="699" t="str">
        <f t="array" ref="AT156">iferror(index('Internal Staffing Calculator'!$R$9:$BL$115, match($A156,'Internal Staffing Calculator'!$B$9:$B169,0),match(AT$5,'Internal Staffing Calculator'!$R$7:$BL$7,0)),"")</f>
        <v/>
      </c>
      <c r="AU156" s="699" t="str">
        <f t="array" ref="AU156">iferror(index('Internal Staffing Calculator'!$R$9:$BL$115, match($A156,'Internal Staffing Calculator'!$B$9:$B169,0),match(AU$5,'Internal Staffing Calculator'!$R$7:$BL$7,0)),"")</f>
        <v/>
      </c>
      <c r="AV156" s="699" t="str">
        <f t="array" ref="AV156">iferror(index('Internal Staffing Calculator'!$R$9:$BL$115, match($A156,'Internal Staffing Calculator'!$B$9:$B169,0),match(AV$5,'Internal Staffing Calculator'!$R$7:$BL$7,0)),"")</f>
        <v/>
      </c>
      <c r="AW156" s="699" t="str">
        <f t="array" ref="AW156">iferror(index('Internal Staffing Calculator'!$R$9:$BL$115, match($A156,'Internal Staffing Calculator'!$B$9:$B169,0),match(AW$5,'Internal Staffing Calculator'!$R$7:$BL$7,0)),"")</f>
        <v/>
      </c>
      <c r="AX156" s="699" t="str">
        <f t="array" ref="AX156">iferror(index('Internal Staffing Calculator'!$R$9:$BL$115, match($A156,'Internal Staffing Calculator'!$B$9:$B169,0),match(AX$5,'Internal Staffing Calculator'!$R$7:$BL$7,0)),"")</f>
        <v/>
      </c>
      <c r="AY156" s="699" t="str">
        <f t="array" ref="AY156">iferror(index('Internal Staffing Calculator'!$R$9:$BL$115, match($A156,'Internal Staffing Calculator'!$B$9:$B169,0),match(AY$5,'Internal Staffing Calculator'!$R$7:$BL$7,0)),"")</f>
        <v/>
      </c>
      <c r="AZ156" s="699" t="str">
        <f t="array" ref="AZ156">iferror(index('Internal Staffing Calculator'!$R$9:$BL$115, match($A156,'Internal Staffing Calculator'!$B$9:$B169,0),match(AZ$5,'Internal Staffing Calculator'!$R$7:$BL$7,0)),"")</f>
        <v/>
      </c>
      <c r="BA156" s="699" t="str">
        <f t="array" ref="BA156">iferror(index('Internal Staffing Calculator'!$R$9:$BL$115, match($A156,'Internal Staffing Calculator'!$B$9:$B169,0),match(BA$5,'Internal Staffing Calculator'!$R$7:$BL$7,0)),"")</f>
        <v/>
      </c>
    </row>
    <row r="157">
      <c r="A157" s="818"/>
      <c r="B157" s="812" t="str">
        <f t="array" ref="B157">iferror(index('Internal Staffing Calculator'!P:P,match(A157,'Internal Staffing Calculator'!B:B,0)),"")</f>
        <v/>
      </c>
      <c r="C157" s="813" t="str">
        <f t="array" ref="C157">iferror(index('Internal Staffing Calculator'!BM:BM,match(A157,'Internal Staffing Calculator'!B:B,0)),"")</f>
        <v/>
      </c>
      <c r="D157" s="814" t="str">
        <f t="array" ref="D157">iferror(index('Internal Staffing Calculator'!F:F,match(A157,'Internal Staffing Calculator'!B:B,0)),"")</f>
        <v/>
      </c>
      <c r="E157" s="815">
        <f t="shared" si="4"/>
        <v>0</v>
      </c>
      <c r="F157" s="615"/>
      <c r="G157" s="699" t="str">
        <f t="array" ref="G157">iferror(index('Internal Staffing Calculator'!$R$9:$BL$115, match($A157,'Internal Staffing Calculator'!$B$9:$B169,0),match(G$5,'Internal Staffing Calculator'!$R$7:$BL$7,0)),"")</f>
        <v/>
      </c>
      <c r="H157" s="699" t="str">
        <f t="array" ref="H157">iferror(index('Internal Staffing Calculator'!$R$9:$BL$115, match($A157,'Internal Staffing Calculator'!$B$9:$B169,0),match(H$5,'Internal Staffing Calculator'!$R$7:$BL$7,0)),"")</f>
        <v/>
      </c>
      <c r="I157" s="699" t="str">
        <f t="array" ref="I157">iferror(index('Internal Staffing Calculator'!$R$9:$BL$115, match($A157,'Internal Staffing Calculator'!$B$9:$B169,0),match(I$5,'Internal Staffing Calculator'!$R$7:$BL$7,0)),"")</f>
        <v/>
      </c>
      <c r="J157" s="699" t="str">
        <f t="array" ref="J157">iferror(index('Internal Staffing Calculator'!$R$9:$BL$115, match($A157,'Internal Staffing Calculator'!$B$9:$B169,0),match(J$5,'Internal Staffing Calculator'!$R$7:$BL$7,0)),"")</f>
        <v/>
      </c>
      <c r="K157" s="699" t="str">
        <f t="array" ref="K157">iferror(index('Internal Staffing Calculator'!$R$9:$BL$115, match($A157,'Internal Staffing Calculator'!$B$9:$B169,0),match(K$5,'Internal Staffing Calculator'!$R$7:$BL$7,0)),"")</f>
        <v/>
      </c>
      <c r="L157" s="699" t="str">
        <f t="array" ref="L157">iferror(index('Internal Staffing Calculator'!$R$9:$BL$115, match($A157,'Internal Staffing Calculator'!$B$9:$B169,0),match(L$5,'Internal Staffing Calculator'!$R$7:$BL$7,0)),"")</f>
        <v/>
      </c>
      <c r="M157" s="699" t="str">
        <f t="array" ref="M157">iferror(index('Internal Staffing Calculator'!$R$9:$BL$115, match($A157,'Internal Staffing Calculator'!$B$9:$B169,0),match(M$5,'Internal Staffing Calculator'!$R$7:$BL$7,0)),"")</f>
        <v/>
      </c>
      <c r="N157" s="699" t="str">
        <f t="array" ref="N157">iferror(index('Internal Staffing Calculator'!$R$9:$BL$115, match($A157,'Internal Staffing Calculator'!$B$9:$B169,0),match(N$5,'Internal Staffing Calculator'!$R$7:$BL$7,0)),"")</f>
        <v/>
      </c>
      <c r="O157" s="699" t="str">
        <f t="array" ref="O157">iferror(index('Internal Staffing Calculator'!$R$9:$BL$115, match($A157,'Internal Staffing Calculator'!$B$9:$B169,0),match(O$5,'Internal Staffing Calculator'!$R$7:$BL$7,0)),"")</f>
        <v/>
      </c>
      <c r="P157" s="699" t="str">
        <f t="array" ref="P157">iferror(index('Internal Staffing Calculator'!$R$9:$BL$115, match($A157,'Internal Staffing Calculator'!$B$9:$B169,0),match(P$5,'Internal Staffing Calculator'!$R$7:$BL$7,0)),"")</f>
        <v/>
      </c>
      <c r="Q157" s="699" t="str">
        <f t="array" ref="Q157">iferror(index('Internal Staffing Calculator'!$R$9:$BL$115, match($A157,'Internal Staffing Calculator'!$B$9:$B169,0),match(Q$5,'Internal Staffing Calculator'!$R$7:$BL$7,0)),"")</f>
        <v/>
      </c>
      <c r="R157" s="699" t="str">
        <f t="array" ref="R157">iferror(index('Internal Staffing Calculator'!$R$9:$BL$115, match($A157,'Internal Staffing Calculator'!$B$9:$B169,0),match(R$5,'Internal Staffing Calculator'!$R$7:$BL$7,0)),"")</f>
        <v/>
      </c>
      <c r="S157" s="699" t="str">
        <f t="array" ref="S157">iferror(index('Internal Staffing Calculator'!$R$9:$BL$115, match($A157,'Internal Staffing Calculator'!$B$9:$B169,0),match(S$5,'Internal Staffing Calculator'!$R$7:$BL$7,0)),"")</f>
        <v/>
      </c>
      <c r="T157" s="699" t="str">
        <f t="array" ref="T157">iferror(index('Internal Staffing Calculator'!$R$9:$BL$115, match($A157,'Internal Staffing Calculator'!$B$9:$B169,0),match(T$5,'Internal Staffing Calculator'!$R$7:$BL$7,0)),"")</f>
        <v/>
      </c>
      <c r="U157" s="699" t="str">
        <f t="array" ref="U157">iferror(index('Internal Staffing Calculator'!$R$9:$BL$115, match($A157,'Internal Staffing Calculator'!$B$9:$B169,0),match(U$5,'Internal Staffing Calculator'!$R$7:$BL$7,0)),"")</f>
        <v/>
      </c>
      <c r="V157" s="699" t="str">
        <f t="array" ref="V157">iferror(index('Internal Staffing Calculator'!$R$9:$BL$115, match($A157,'Internal Staffing Calculator'!$B$9:$B169,0),match(V$5,'Internal Staffing Calculator'!$R$7:$BL$7,0)),"")</f>
        <v/>
      </c>
      <c r="W157" s="699" t="str">
        <f t="array" ref="W157">iferror(index('Internal Staffing Calculator'!$R$9:$BL$115, match($A157,'Internal Staffing Calculator'!$B$9:$B169,0),match(W$5,'Internal Staffing Calculator'!$R$7:$BL$7,0)),"")</f>
        <v/>
      </c>
      <c r="X157" s="699" t="str">
        <f t="array" ref="X157">iferror(index('Internal Staffing Calculator'!$R$9:$BL$115, match($A157,'Internal Staffing Calculator'!$B$9:$B169,0),match(X$5,'Internal Staffing Calculator'!$R$7:$BL$7,0)),"")</f>
        <v/>
      </c>
      <c r="Y157" s="699" t="str">
        <f t="array" ref="Y157">iferror(index('Internal Staffing Calculator'!$R$9:$BL$115, match($A157,'Internal Staffing Calculator'!$B$9:$B169,0),match(Y$5,'Internal Staffing Calculator'!$R$7:$BL$7,0)),"")</f>
        <v/>
      </c>
      <c r="Z157" s="699" t="str">
        <f t="array" ref="Z157">iferror(index('Internal Staffing Calculator'!$R$9:$BL$115, match($A157,'Internal Staffing Calculator'!$B$9:$B169,0),match(Z$5,'Internal Staffing Calculator'!$R$7:$BL$7,0)),"")</f>
        <v/>
      </c>
      <c r="AA157" s="699" t="str">
        <f t="array" ref="AA157">iferror(index('Internal Staffing Calculator'!$R$9:$BL$115, match($A157,'Internal Staffing Calculator'!$B$9:$B169,0),match(AA$5,'Internal Staffing Calculator'!$R$7:$BL$7,0)),"")</f>
        <v/>
      </c>
      <c r="AB157" s="699" t="str">
        <f t="array" ref="AB157">iferror(index('Internal Staffing Calculator'!$R$9:$BL$115, match($A157,'Internal Staffing Calculator'!$B$9:$B169,0),match(AB$5,'Internal Staffing Calculator'!$R$7:$BL$7,0)),"")</f>
        <v/>
      </c>
      <c r="AC157" s="699" t="str">
        <f t="array" ref="AC157">iferror(index('Internal Staffing Calculator'!$R$9:$BL$115, match($A157,'Internal Staffing Calculator'!$B$9:$B169,0),match(AC$5,'Internal Staffing Calculator'!$R$7:$BL$7,0)),"")</f>
        <v/>
      </c>
      <c r="AD157" s="699" t="str">
        <f t="array" ref="AD157">iferror(index('Internal Staffing Calculator'!$R$9:$BL$115, match($A157,'Internal Staffing Calculator'!$B$9:$B169,0),match(AD$5,'Internal Staffing Calculator'!$R$7:$BL$7,0)),"")</f>
        <v/>
      </c>
      <c r="AE157" s="699" t="str">
        <f t="array" ref="AE157">iferror(index('Internal Staffing Calculator'!$R$9:$BL$115, match($A157,'Internal Staffing Calculator'!$B$9:$B169,0),match(AE$5,'Internal Staffing Calculator'!$R$7:$BL$7,0)),"")</f>
        <v/>
      </c>
      <c r="AF157" s="699" t="str">
        <f t="array" ref="AF157">iferror(index('Internal Staffing Calculator'!$R$9:$BL$115, match($A157,'Internal Staffing Calculator'!$B$9:$B169,0),match(AF$5,'Internal Staffing Calculator'!$R$7:$BL$7,0)),"")</f>
        <v/>
      </c>
      <c r="AG157" s="699" t="str">
        <f t="array" ref="AG157">iferror(index('Internal Staffing Calculator'!$R$9:$BL$115, match($A157,'Internal Staffing Calculator'!$B$9:$B169,0),match(AG$5,'Internal Staffing Calculator'!$R$7:$BL$7,0)),"")</f>
        <v/>
      </c>
      <c r="AH157" s="699" t="str">
        <f t="array" ref="AH157">iferror(index('Internal Staffing Calculator'!$R$9:$BL$115, match($A157,'Internal Staffing Calculator'!$B$9:$B169,0),match(AH$5,'Internal Staffing Calculator'!$R$7:$BL$7,0)),"")</f>
        <v/>
      </c>
      <c r="AI157" s="699" t="str">
        <f t="array" ref="AI157">iferror(index('Internal Staffing Calculator'!$R$9:$BL$115, match($A157,'Internal Staffing Calculator'!$B$9:$B169,0),match(AI$5,'Internal Staffing Calculator'!$R$7:$BL$7,0)),"")</f>
        <v/>
      </c>
      <c r="AJ157" s="699" t="str">
        <f t="array" ref="AJ157">iferror(index('Internal Staffing Calculator'!$R$9:$BL$115, match($A157,'Internal Staffing Calculator'!$B$9:$B169,0),match(AJ$5,'Internal Staffing Calculator'!$R$7:$BL$7,0)),"")</f>
        <v/>
      </c>
      <c r="AK157" s="699" t="str">
        <f t="array" ref="AK157">iferror(index('Internal Staffing Calculator'!$R$9:$BL$115, match($A157,'Internal Staffing Calculator'!$B$9:$B169,0),match(AK$5,'Internal Staffing Calculator'!$R$7:$BL$7,0)),"")</f>
        <v/>
      </c>
      <c r="AL157" s="699" t="str">
        <f t="array" ref="AL157">iferror(index('Internal Staffing Calculator'!$R$9:$BL$115, match($A157,'Internal Staffing Calculator'!$B$9:$B169,0),match(AL$5,'Internal Staffing Calculator'!$R$7:$BL$7,0)),"")</f>
        <v/>
      </c>
      <c r="AM157" s="699" t="str">
        <f t="array" ref="AM157">iferror(index('Internal Staffing Calculator'!$R$9:$BL$115, match($A157,'Internal Staffing Calculator'!$B$9:$B169,0),match(AM$5,'Internal Staffing Calculator'!$R$7:$BL$7,0)),"")</f>
        <v/>
      </c>
      <c r="AN157" s="699" t="str">
        <f t="array" ref="AN157">iferror(index('Internal Staffing Calculator'!$R$9:$BL$115, match($A157,'Internal Staffing Calculator'!$B$9:$B169,0),match(AN$5,'Internal Staffing Calculator'!$R$7:$BL$7,0)),"")</f>
        <v/>
      </c>
      <c r="AO157" s="699" t="str">
        <f t="array" ref="AO157">iferror(index('Internal Staffing Calculator'!$R$9:$BL$115, match($A157,'Internal Staffing Calculator'!$B$9:$B169,0),match(AO$5,'Internal Staffing Calculator'!$R$7:$BL$7,0)),"")</f>
        <v/>
      </c>
      <c r="AP157" s="699" t="str">
        <f t="array" ref="AP157">iferror(index('Internal Staffing Calculator'!$R$9:$BL$115, match($A157,'Internal Staffing Calculator'!$B$9:$B169,0),match(AP$5,'Internal Staffing Calculator'!$R$7:$BL$7,0)),"")</f>
        <v/>
      </c>
      <c r="AQ157" s="699" t="str">
        <f t="array" ref="AQ157">iferror(index('Internal Staffing Calculator'!$R$9:$BL$115, match($A157,'Internal Staffing Calculator'!$B$9:$B169,0),match(AQ$5,'Internal Staffing Calculator'!$R$7:$BL$7,0)),"")</f>
        <v/>
      </c>
      <c r="AR157" s="699" t="str">
        <f t="array" ref="AR157">iferror(index('Internal Staffing Calculator'!$R$9:$BL$115, match($A157,'Internal Staffing Calculator'!$B$9:$B169,0),match(AR$5,'Internal Staffing Calculator'!$R$7:$BL$7,0)),"")</f>
        <v/>
      </c>
      <c r="AS157" s="699" t="str">
        <f t="array" ref="AS157">iferror(index('Internal Staffing Calculator'!$R$9:$BL$115, match($A157,'Internal Staffing Calculator'!$B$9:$B169,0),match(AS$5,'Internal Staffing Calculator'!$R$7:$BL$7,0)),"")</f>
        <v/>
      </c>
      <c r="AT157" s="699" t="str">
        <f t="array" ref="AT157">iferror(index('Internal Staffing Calculator'!$R$9:$BL$115, match($A157,'Internal Staffing Calculator'!$B$9:$B169,0),match(AT$5,'Internal Staffing Calculator'!$R$7:$BL$7,0)),"")</f>
        <v/>
      </c>
      <c r="AU157" s="699" t="str">
        <f t="array" ref="AU157">iferror(index('Internal Staffing Calculator'!$R$9:$BL$115, match($A157,'Internal Staffing Calculator'!$B$9:$B169,0),match(AU$5,'Internal Staffing Calculator'!$R$7:$BL$7,0)),"")</f>
        <v/>
      </c>
      <c r="AV157" s="699" t="str">
        <f t="array" ref="AV157">iferror(index('Internal Staffing Calculator'!$R$9:$BL$115, match($A157,'Internal Staffing Calculator'!$B$9:$B169,0),match(AV$5,'Internal Staffing Calculator'!$R$7:$BL$7,0)),"")</f>
        <v/>
      </c>
      <c r="AW157" s="699" t="str">
        <f t="array" ref="AW157">iferror(index('Internal Staffing Calculator'!$R$9:$BL$115, match($A157,'Internal Staffing Calculator'!$B$9:$B169,0),match(AW$5,'Internal Staffing Calculator'!$R$7:$BL$7,0)),"")</f>
        <v/>
      </c>
      <c r="AX157" s="699" t="str">
        <f t="array" ref="AX157">iferror(index('Internal Staffing Calculator'!$R$9:$BL$115, match($A157,'Internal Staffing Calculator'!$B$9:$B169,0),match(AX$5,'Internal Staffing Calculator'!$R$7:$BL$7,0)),"")</f>
        <v/>
      </c>
      <c r="AY157" s="699" t="str">
        <f t="array" ref="AY157">iferror(index('Internal Staffing Calculator'!$R$9:$BL$115, match($A157,'Internal Staffing Calculator'!$B$9:$B169,0),match(AY$5,'Internal Staffing Calculator'!$R$7:$BL$7,0)),"")</f>
        <v/>
      </c>
      <c r="AZ157" s="699" t="str">
        <f t="array" ref="AZ157">iferror(index('Internal Staffing Calculator'!$R$9:$BL$115, match($A157,'Internal Staffing Calculator'!$B$9:$B169,0),match(AZ$5,'Internal Staffing Calculator'!$R$7:$BL$7,0)),"")</f>
        <v/>
      </c>
      <c r="BA157" s="699" t="str">
        <f t="array" ref="BA157">iferror(index('Internal Staffing Calculator'!$R$9:$BL$115, match($A157,'Internal Staffing Calculator'!$B$9:$B169,0),match(BA$5,'Internal Staffing Calculator'!$R$7:$BL$7,0)),"")</f>
        <v/>
      </c>
    </row>
    <row r="158">
      <c r="A158" s="818"/>
      <c r="B158" s="812" t="str">
        <f t="array" ref="B158">iferror(index('Internal Staffing Calculator'!P:P,match(A158,'Internal Staffing Calculator'!B:B,0)),"")</f>
        <v/>
      </c>
      <c r="C158" s="813" t="str">
        <f t="array" ref="C158">iferror(index('Internal Staffing Calculator'!BM:BM,match(A158,'Internal Staffing Calculator'!B:B,0)),"")</f>
        <v/>
      </c>
      <c r="D158" s="814" t="str">
        <f t="array" ref="D158">iferror(index('Internal Staffing Calculator'!F:F,match(A158,'Internal Staffing Calculator'!B:B,0)),"")</f>
        <v/>
      </c>
      <c r="E158" s="815">
        <f t="shared" si="4"/>
        <v>0</v>
      </c>
      <c r="F158" s="615"/>
      <c r="G158" s="699" t="str">
        <f t="array" ref="G158">iferror(index('Internal Staffing Calculator'!$R$9:$BL$115, match($A158,'Internal Staffing Calculator'!$B$9:$B169,0),match(G$5,'Internal Staffing Calculator'!$R$7:$BL$7,0)),"")</f>
        <v/>
      </c>
      <c r="H158" s="699" t="str">
        <f t="array" ref="H158">iferror(index('Internal Staffing Calculator'!$R$9:$BL$115, match($A158,'Internal Staffing Calculator'!$B$9:$B169,0),match(H$5,'Internal Staffing Calculator'!$R$7:$BL$7,0)),"")</f>
        <v/>
      </c>
      <c r="I158" s="699" t="str">
        <f t="array" ref="I158">iferror(index('Internal Staffing Calculator'!$R$9:$BL$115, match($A158,'Internal Staffing Calculator'!$B$9:$B169,0),match(I$5,'Internal Staffing Calculator'!$R$7:$BL$7,0)),"")</f>
        <v/>
      </c>
      <c r="J158" s="699" t="str">
        <f t="array" ref="J158">iferror(index('Internal Staffing Calculator'!$R$9:$BL$115, match($A158,'Internal Staffing Calculator'!$B$9:$B169,0),match(J$5,'Internal Staffing Calculator'!$R$7:$BL$7,0)),"")</f>
        <v/>
      </c>
      <c r="K158" s="699" t="str">
        <f t="array" ref="K158">iferror(index('Internal Staffing Calculator'!$R$9:$BL$115, match($A158,'Internal Staffing Calculator'!$B$9:$B169,0),match(K$5,'Internal Staffing Calculator'!$R$7:$BL$7,0)),"")</f>
        <v/>
      </c>
      <c r="L158" s="699" t="str">
        <f t="array" ref="L158">iferror(index('Internal Staffing Calculator'!$R$9:$BL$115, match($A158,'Internal Staffing Calculator'!$B$9:$B169,0),match(L$5,'Internal Staffing Calculator'!$R$7:$BL$7,0)),"")</f>
        <v/>
      </c>
      <c r="M158" s="699" t="str">
        <f t="array" ref="M158">iferror(index('Internal Staffing Calculator'!$R$9:$BL$115, match($A158,'Internal Staffing Calculator'!$B$9:$B169,0),match(M$5,'Internal Staffing Calculator'!$R$7:$BL$7,0)),"")</f>
        <v/>
      </c>
      <c r="N158" s="699" t="str">
        <f t="array" ref="N158">iferror(index('Internal Staffing Calculator'!$R$9:$BL$115, match($A158,'Internal Staffing Calculator'!$B$9:$B169,0),match(N$5,'Internal Staffing Calculator'!$R$7:$BL$7,0)),"")</f>
        <v/>
      </c>
      <c r="O158" s="699" t="str">
        <f t="array" ref="O158">iferror(index('Internal Staffing Calculator'!$R$9:$BL$115, match($A158,'Internal Staffing Calculator'!$B$9:$B169,0),match(O$5,'Internal Staffing Calculator'!$R$7:$BL$7,0)),"")</f>
        <v/>
      </c>
      <c r="P158" s="699" t="str">
        <f t="array" ref="P158">iferror(index('Internal Staffing Calculator'!$R$9:$BL$115, match($A158,'Internal Staffing Calculator'!$B$9:$B169,0),match(P$5,'Internal Staffing Calculator'!$R$7:$BL$7,0)),"")</f>
        <v/>
      </c>
      <c r="Q158" s="699" t="str">
        <f t="array" ref="Q158">iferror(index('Internal Staffing Calculator'!$R$9:$BL$115, match($A158,'Internal Staffing Calculator'!$B$9:$B169,0),match(Q$5,'Internal Staffing Calculator'!$R$7:$BL$7,0)),"")</f>
        <v/>
      </c>
      <c r="R158" s="699" t="str">
        <f t="array" ref="R158">iferror(index('Internal Staffing Calculator'!$R$9:$BL$115, match($A158,'Internal Staffing Calculator'!$B$9:$B169,0),match(R$5,'Internal Staffing Calculator'!$R$7:$BL$7,0)),"")</f>
        <v/>
      </c>
      <c r="S158" s="699" t="str">
        <f t="array" ref="S158">iferror(index('Internal Staffing Calculator'!$R$9:$BL$115, match($A158,'Internal Staffing Calculator'!$B$9:$B169,0),match(S$5,'Internal Staffing Calculator'!$R$7:$BL$7,0)),"")</f>
        <v/>
      </c>
      <c r="T158" s="699" t="str">
        <f t="array" ref="T158">iferror(index('Internal Staffing Calculator'!$R$9:$BL$115, match($A158,'Internal Staffing Calculator'!$B$9:$B169,0),match(T$5,'Internal Staffing Calculator'!$R$7:$BL$7,0)),"")</f>
        <v/>
      </c>
      <c r="U158" s="699" t="str">
        <f t="array" ref="U158">iferror(index('Internal Staffing Calculator'!$R$9:$BL$115, match($A158,'Internal Staffing Calculator'!$B$9:$B169,0),match(U$5,'Internal Staffing Calculator'!$R$7:$BL$7,0)),"")</f>
        <v/>
      </c>
      <c r="V158" s="699" t="str">
        <f t="array" ref="V158">iferror(index('Internal Staffing Calculator'!$R$9:$BL$115, match($A158,'Internal Staffing Calculator'!$B$9:$B169,0),match(V$5,'Internal Staffing Calculator'!$R$7:$BL$7,0)),"")</f>
        <v/>
      </c>
      <c r="W158" s="699" t="str">
        <f t="array" ref="W158">iferror(index('Internal Staffing Calculator'!$R$9:$BL$115, match($A158,'Internal Staffing Calculator'!$B$9:$B169,0),match(W$5,'Internal Staffing Calculator'!$R$7:$BL$7,0)),"")</f>
        <v/>
      </c>
      <c r="X158" s="699" t="str">
        <f t="array" ref="X158">iferror(index('Internal Staffing Calculator'!$R$9:$BL$115, match($A158,'Internal Staffing Calculator'!$B$9:$B169,0),match(X$5,'Internal Staffing Calculator'!$R$7:$BL$7,0)),"")</f>
        <v/>
      </c>
      <c r="Y158" s="699" t="str">
        <f t="array" ref="Y158">iferror(index('Internal Staffing Calculator'!$R$9:$BL$115, match($A158,'Internal Staffing Calculator'!$B$9:$B169,0),match(Y$5,'Internal Staffing Calculator'!$R$7:$BL$7,0)),"")</f>
        <v/>
      </c>
      <c r="Z158" s="699" t="str">
        <f t="array" ref="Z158">iferror(index('Internal Staffing Calculator'!$R$9:$BL$115, match($A158,'Internal Staffing Calculator'!$B$9:$B169,0),match(Z$5,'Internal Staffing Calculator'!$R$7:$BL$7,0)),"")</f>
        <v/>
      </c>
      <c r="AA158" s="699" t="str">
        <f t="array" ref="AA158">iferror(index('Internal Staffing Calculator'!$R$9:$BL$115, match($A158,'Internal Staffing Calculator'!$B$9:$B169,0),match(AA$5,'Internal Staffing Calculator'!$R$7:$BL$7,0)),"")</f>
        <v/>
      </c>
      <c r="AB158" s="699" t="str">
        <f t="array" ref="AB158">iferror(index('Internal Staffing Calculator'!$R$9:$BL$115, match($A158,'Internal Staffing Calculator'!$B$9:$B169,0),match(AB$5,'Internal Staffing Calculator'!$R$7:$BL$7,0)),"")</f>
        <v/>
      </c>
      <c r="AC158" s="699" t="str">
        <f t="array" ref="AC158">iferror(index('Internal Staffing Calculator'!$R$9:$BL$115, match($A158,'Internal Staffing Calculator'!$B$9:$B169,0),match(AC$5,'Internal Staffing Calculator'!$R$7:$BL$7,0)),"")</f>
        <v/>
      </c>
      <c r="AD158" s="699" t="str">
        <f t="array" ref="AD158">iferror(index('Internal Staffing Calculator'!$R$9:$BL$115, match($A158,'Internal Staffing Calculator'!$B$9:$B169,0),match(AD$5,'Internal Staffing Calculator'!$R$7:$BL$7,0)),"")</f>
        <v/>
      </c>
      <c r="AE158" s="699" t="str">
        <f t="array" ref="AE158">iferror(index('Internal Staffing Calculator'!$R$9:$BL$115, match($A158,'Internal Staffing Calculator'!$B$9:$B169,0),match(AE$5,'Internal Staffing Calculator'!$R$7:$BL$7,0)),"")</f>
        <v/>
      </c>
      <c r="AF158" s="699" t="str">
        <f t="array" ref="AF158">iferror(index('Internal Staffing Calculator'!$R$9:$BL$115, match($A158,'Internal Staffing Calculator'!$B$9:$B169,0),match(AF$5,'Internal Staffing Calculator'!$R$7:$BL$7,0)),"")</f>
        <v/>
      </c>
      <c r="AG158" s="699" t="str">
        <f t="array" ref="AG158">iferror(index('Internal Staffing Calculator'!$R$9:$BL$115, match($A158,'Internal Staffing Calculator'!$B$9:$B169,0),match(AG$5,'Internal Staffing Calculator'!$R$7:$BL$7,0)),"")</f>
        <v/>
      </c>
      <c r="AH158" s="699" t="str">
        <f t="array" ref="AH158">iferror(index('Internal Staffing Calculator'!$R$9:$BL$115, match($A158,'Internal Staffing Calculator'!$B$9:$B169,0),match(AH$5,'Internal Staffing Calculator'!$R$7:$BL$7,0)),"")</f>
        <v/>
      </c>
      <c r="AI158" s="699" t="str">
        <f t="array" ref="AI158">iferror(index('Internal Staffing Calculator'!$R$9:$BL$115, match($A158,'Internal Staffing Calculator'!$B$9:$B169,0),match(AI$5,'Internal Staffing Calculator'!$R$7:$BL$7,0)),"")</f>
        <v/>
      </c>
      <c r="AJ158" s="699" t="str">
        <f t="array" ref="AJ158">iferror(index('Internal Staffing Calculator'!$R$9:$BL$115, match($A158,'Internal Staffing Calculator'!$B$9:$B169,0),match(AJ$5,'Internal Staffing Calculator'!$R$7:$BL$7,0)),"")</f>
        <v/>
      </c>
      <c r="AK158" s="699" t="str">
        <f t="array" ref="AK158">iferror(index('Internal Staffing Calculator'!$R$9:$BL$115, match($A158,'Internal Staffing Calculator'!$B$9:$B169,0),match(AK$5,'Internal Staffing Calculator'!$R$7:$BL$7,0)),"")</f>
        <v/>
      </c>
      <c r="AL158" s="699" t="str">
        <f t="array" ref="AL158">iferror(index('Internal Staffing Calculator'!$R$9:$BL$115, match($A158,'Internal Staffing Calculator'!$B$9:$B169,0),match(AL$5,'Internal Staffing Calculator'!$R$7:$BL$7,0)),"")</f>
        <v/>
      </c>
      <c r="AM158" s="699" t="str">
        <f t="array" ref="AM158">iferror(index('Internal Staffing Calculator'!$R$9:$BL$115, match($A158,'Internal Staffing Calculator'!$B$9:$B169,0),match(AM$5,'Internal Staffing Calculator'!$R$7:$BL$7,0)),"")</f>
        <v/>
      </c>
      <c r="AN158" s="699" t="str">
        <f t="array" ref="AN158">iferror(index('Internal Staffing Calculator'!$R$9:$BL$115, match($A158,'Internal Staffing Calculator'!$B$9:$B169,0),match(AN$5,'Internal Staffing Calculator'!$R$7:$BL$7,0)),"")</f>
        <v/>
      </c>
      <c r="AO158" s="699" t="str">
        <f t="array" ref="AO158">iferror(index('Internal Staffing Calculator'!$R$9:$BL$115, match($A158,'Internal Staffing Calculator'!$B$9:$B169,0),match(AO$5,'Internal Staffing Calculator'!$R$7:$BL$7,0)),"")</f>
        <v/>
      </c>
      <c r="AP158" s="699" t="str">
        <f t="array" ref="AP158">iferror(index('Internal Staffing Calculator'!$R$9:$BL$115, match($A158,'Internal Staffing Calculator'!$B$9:$B169,0),match(AP$5,'Internal Staffing Calculator'!$R$7:$BL$7,0)),"")</f>
        <v/>
      </c>
      <c r="AQ158" s="699" t="str">
        <f t="array" ref="AQ158">iferror(index('Internal Staffing Calculator'!$R$9:$BL$115, match($A158,'Internal Staffing Calculator'!$B$9:$B169,0),match(AQ$5,'Internal Staffing Calculator'!$R$7:$BL$7,0)),"")</f>
        <v/>
      </c>
      <c r="AR158" s="699" t="str">
        <f t="array" ref="AR158">iferror(index('Internal Staffing Calculator'!$R$9:$BL$115, match($A158,'Internal Staffing Calculator'!$B$9:$B169,0),match(AR$5,'Internal Staffing Calculator'!$R$7:$BL$7,0)),"")</f>
        <v/>
      </c>
      <c r="AS158" s="699" t="str">
        <f t="array" ref="AS158">iferror(index('Internal Staffing Calculator'!$R$9:$BL$115, match($A158,'Internal Staffing Calculator'!$B$9:$B169,0),match(AS$5,'Internal Staffing Calculator'!$R$7:$BL$7,0)),"")</f>
        <v/>
      </c>
      <c r="AT158" s="699" t="str">
        <f t="array" ref="AT158">iferror(index('Internal Staffing Calculator'!$R$9:$BL$115, match($A158,'Internal Staffing Calculator'!$B$9:$B169,0),match(AT$5,'Internal Staffing Calculator'!$R$7:$BL$7,0)),"")</f>
        <v/>
      </c>
      <c r="AU158" s="699" t="str">
        <f t="array" ref="AU158">iferror(index('Internal Staffing Calculator'!$R$9:$BL$115, match($A158,'Internal Staffing Calculator'!$B$9:$B169,0),match(AU$5,'Internal Staffing Calculator'!$R$7:$BL$7,0)),"")</f>
        <v/>
      </c>
      <c r="AV158" s="699" t="str">
        <f t="array" ref="AV158">iferror(index('Internal Staffing Calculator'!$R$9:$BL$115, match($A158,'Internal Staffing Calculator'!$B$9:$B169,0),match(AV$5,'Internal Staffing Calculator'!$R$7:$BL$7,0)),"")</f>
        <v/>
      </c>
      <c r="AW158" s="699" t="str">
        <f t="array" ref="AW158">iferror(index('Internal Staffing Calculator'!$R$9:$BL$115, match($A158,'Internal Staffing Calculator'!$B$9:$B169,0),match(AW$5,'Internal Staffing Calculator'!$R$7:$BL$7,0)),"")</f>
        <v/>
      </c>
      <c r="AX158" s="699" t="str">
        <f t="array" ref="AX158">iferror(index('Internal Staffing Calculator'!$R$9:$BL$115, match($A158,'Internal Staffing Calculator'!$B$9:$B169,0),match(AX$5,'Internal Staffing Calculator'!$R$7:$BL$7,0)),"")</f>
        <v/>
      </c>
      <c r="AY158" s="699" t="str">
        <f t="array" ref="AY158">iferror(index('Internal Staffing Calculator'!$R$9:$BL$115, match($A158,'Internal Staffing Calculator'!$B$9:$B169,0),match(AY$5,'Internal Staffing Calculator'!$R$7:$BL$7,0)),"")</f>
        <v/>
      </c>
      <c r="AZ158" s="699" t="str">
        <f t="array" ref="AZ158">iferror(index('Internal Staffing Calculator'!$R$9:$BL$115, match($A158,'Internal Staffing Calculator'!$B$9:$B169,0),match(AZ$5,'Internal Staffing Calculator'!$R$7:$BL$7,0)),"")</f>
        <v/>
      </c>
      <c r="BA158" s="699" t="str">
        <f t="array" ref="BA158">iferror(index('Internal Staffing Calculator'!$R$9:$BL$115, match($A158,'Internal Staffing Calculator'!$B$9:$B169,0),match(BA$5,'Internal Staffing Calculator'!$R$7:$BL$7,0)),"")</f>
        <v/>
      </c>
    </row>
    <row r="159">
      <c r="A159" s="818"/>
      <c r="B159" s="812" t="str">
        <f t="array" ref="B159">iferror(index('Internal Staffing Calculator'!P:P,match(A159,'Internal Staffing Calculator'!B:B,0)),"")</f>
        <v/>
      </c>
      <c r="C159" s="813" t="str">
        <f t="array" ref="C159">iferror(index('Internal Staffing Calculator'!BM:BM,match(A159,'Internal Staffing Calculator'!B:B,0)),"")</f>
        <v/>
      </c>
      <c r="D159" s="814" t="str">
        <f t="array" ref="D159">iferror(index('Internal Staffing Calculator'!F:F,match(A159,'Internal Staffing Calculator'!B:B,0)),"")</f>
        <v/>
      </c>
      <c r="E159" s="815">
        <f t="shared" si="4"/>
        <v>0</v>
      </c>
      <c r="F159" s="615"/>
      <c r="G159" s="699" t="str">
        <f t="array" ref="G159">iferror(index('Internal Staffing Calculator'!$R$9:$BL$115, match($A159,'Internal Staffing Calculator'!$B$9:$B169,0),match(G$5,'Internal Staffing Calculator'!$R$7:$BL$7,0)),"")</f>
        <v/>
      </c>
      <c r="H159" s="699" t="str">
        <f t="array" ref="H159">iferror(index('Internal Staffing Calculator'!$R$9:$BL$115, match($A159,'Internal Staffing Calculator'!$B$9:$B169,0),match(H$5,'Internal Staffing Calculator'!$R$7:$BL$7,0)),"")</f>
        <v/>
      </c>
      <c r="I159" s="699" t="str">
        <f t="array" ref="I159">iferror(index('Internal Staffing Calculator'!$R$9:$BL$115, match($A159,'Internal Staffing Calculator'!$B$9:$B169,0),match(I$5,'Internal Staffing Calculator'!$R$7:$BL$7,0)),"")</f>
        <v/>
      </c>
      <c r="J159" s="699" t="str">
        <f t="array" ref="J159">iferror(index('Internal Staffing Calculator'!$R$9:$BL$115, match($A159,'Internal Staffing Calculator'!$B$9:$B169,0),match(J$5,'Internal Staffing Calculator'!$R$7:$BL$7,0)),"")</f>
        <v/>
      </c>
      <c r="K159" s="699" t="str">
        <f t="array" ref="K159">iferror(index('Internal Staffing Calculator'!$R$9:$BL$115, match($A159,'Internal Staffing Calculator'!$B$9:$B169,0),match(K$5,'Internal Staffing Calculator'!$R$7:$BL$7,0)),"")</f>
        <v/>
      </c>
      <c r="L159" s="699" t="str">
        <f t="array" ref="L159">iferror(index('Internal Staffing Calculator'!$R$9:$BL$115, match($A159,'Internal Staffing Calculator'!$B$9:$B169,0),match(L$5,'Internal Staffing Calculator'!$R$7:$BL$7,0)),"")</f>
        <v/>
      </c>
      <c r="M159" s="699" t="str">
        <f t="array" ref="M159">iferror(index('Internal Staffing Calculator'!$R$9:$BL$115, match($A159,'Internal Staffing Calculator'!$B$9:$B169,0),match(M$5,'Internal Staffing Calculator'!$R$7:$BL$7,0)),"")</f>
        <v/>
      </c>
      <c r="N159" s="699" t="str">
        <f t="array" ref="N159">iferror(index('Internal Staffing Calculator'!$R$9:$BL$115, match($A159,'Internal Staffing Calculator'!$B$9:$B169,0),match(N$5,'Internal Staffing Calculator'!$R$7:$BL$7,0)),"")</f>
        <v/>
      </c>
      <c r="O159" s="699" t="str">
        <f t="array" ref="O159">iferror(index('Internal Staffing Calculator'!$R$9:$BL$115, match($A159,'Internal Staffing Calculator'!$B$9:$B169,0),match(O$5,'Internal Staffing Calculator'!$R$7:$BL$7,0)),"")</f>
        <v/>
      </c>
      <c r="P159" s="699" t="str">
        <f t="array" ref="P159">iferror(index('Internal Staffing Calculator'!$R$9:$BL$115, match($A159,'Internal Staffing Calculator'!$B$9:$B169,0),match(P$5,'Internal Staffing Calculator'!$R$7:$BL$7,0)),"")</f>
        <v/>
      </c>
      <c r="Q159" s="699" t="str">
        <f t="array" ref="Q159">iferror(index('Internal Staffing Calculator'!$R$9:$BL$115, match($A159,'Internal Staffing Calculator'!$B$9:$B169,0),match(Q$5,'Internal Staffing Calculator'!$R$7:$BL$7,0)),"")</f>
        <v/>
      </c>
      <c r="R159" s="699" t="str">
        <f t="array" ref="R159">iferror(index('Internal Staffing Calculator'!$R$9:$BL$115, match($A159,'Internal Staffing Calculator'!$B$9:$B169,0),match(R$5,'Internal Staffing Calculator'!$R$7:$BL$7,0)),"")</f>
        <v/>
      </c>
      <c r="S159" s="699" t="str">
        <f t="array" ref="S159">iferror(index('Internal Staffing Calculator'!$R$9:$BL$115, match($A159,'Internal Staffing Calculator'!$B$9:$B169,0),match(S$5,'Internal Staffing Calculator'!$R$7:$BL$7,0)),"")</f>
        <v/>
      </c>
      <c r="T159" s="699" t="str">
        <f t="array" ref="T159">iferror(index('Internal Staffing Calculator'!$R$9:$BL$115, match($A159,'Internal Staffing Calculator'!$B$9:$B169,0),match(T$5,'Internal Staffing Calculator'!$R$7:$BL$7,0)),"")</f>
        <v/>
      </c>
      <c r="U159" s="699" t="str">
        <f t="array" ref="U159">iferror(index('Internal Staffing Calculator'!$R$9:$BL$115, match($A159,'Internal Staffing Calculator'!$B$9:$B169,0),match(U$5,'Internal Staffing Calculator'!$R$7:$BL$7,0)),"")</f>
        <v/>
      </c>
      <c r="V159" s="699" t="str">
        <f t="array" ref="V159">iferror(index('Internal Staffing Calculator'!$R$9:$BL$115, match($A159,'Internal Staffing Calculator'!$B$9:$B169,0),match(V$5,'Internal Staffing Calculator'!$R$7:$BL$7,0)),"")</f>
        <v/>
      </c>
      <c r="W159" s="699" t="str">
        <f t="array" ref="W159">iferror(index('Internal Staffing Calculator'!$R$9:$BL$115, match($A159,'Internal Staffing Calculator'!$B$9:$B169,0),match(W$5,'Internal Staffing Calculator'!$R$7:$BL$7,0)),"")</f>
        <v/>
      </c>
      <c r="X159" s="699" t="str">
        <f t="array" ref="X159">iferror(index('Internal Staffing Calculator'!$R$9:$BL$115, match($A159,'Internal Staffing Calculator'!$B$9:$B169,0),match(X$5,'Internal Staffing Calculator'!$R$7:$BL$7,0)),"")</f>
        <v/>
      </c>
      <c r="Y159" s="699" t="str">
        <f t="array" ref="Y159">iferror(index('Internal Staffing Calculator'!$R$9:$BL$115, match($A159,'Internal Staffing Calculator'!$B$9:$B169,0),match(Y$5,'Internal Staffing Calculator'!$R$7:$BL$7,0)),"")</f>
        <v/>
      </c>
      <c r="Z159" s="699" t="str">
        <f t="array" ref="Z159">iferror(index('Internal Staffing Calculator'!$R$9:$BL$115, match($A159,'Internal Staffing Calculator'!$B$9:$B169,0),match(Z$5,'Internal Staffing Calculator'!$R$7:$BL$7,0)),"")</f>
        <v/>
      </c>
      <c r="AA159" s="699" t="str">
        <f t="array" ref="AA159">iferror(index('Internal Staffing Calculator'!$R$9:$BL$115, match($A159,'Internal Staffing Calculator'!$B$9:$B169,0),match(AA$5,'Internal Staffing Calculator'!$R$7:$BL$7,0)),"")</f>
        <v/>
      </c>
      <c r="AB159" s="699" t="str">
        <f t="array" ref="AB159">iferror(index('Internal Staffing Calculator'!$R$9:$BL$115, match($A159,'Internal Staffing Calculator'!$B$9:$B169,0),match(AB$5,'Internal Staffing Calculator'!$R$7:$BL$7,0)),"")</f>
        <v/>
      </c>
      <c r="AC159" s="699" t="str">
        <f t="array" ref="AC159">iferror(index('Internal Staffing Calculator'!$R$9:$BL$115, match($A159,'Internal Staffing Calculator'!$B$9:$B169,0),match(AC$5,'Internal Staffing Calculator'!$R$7:$BL$7,0)),"")</f>
        <v/>
      </c>
      <c r="AD159" s="699" t="str">
        <f t="array" ref="AD159">iferror(index('Internal Staffing Calculator'!$R$9:$BL$115, match($A159,'Internal Staffing Calculator'!$B$9:$B169,0),match(AD$5,'Internal Staffing Calculator'!$R$7:$BL$7,0)),"")</f>
        <v/>
      </c>
      <c r="AE159" s="699" t="str">
        <f t="array" ref="AE159">iferror(index('Internal Staffing Calculator'!$R$9:$BL$115, match($A159,'Internal Staffing Calculator'!$B$9:$B169,0),match(AE$5,'Internal Staffing Calculator'!$R$7:$BL$7,0)),"")</f>
        <v/>
      </c>
      <c r="AF159" s="699" t="str">
        <f t="array" ref="AF159">iferror(index('Internal Staffing Calculator'!$R$9:$BL$115, match($A159,'Internal Staffing Calculator'!$B$9:$B169,0),match(AF$5,'Internal Staffing Calculator'!$R$7:$BL$7,0)),"")</f>
        <v/>
      </c>
      <c r="AG159" s="699" t="str">
        <f t="array" ref="AG159">iferror(index('Internal Staffing Calculator'!$R$9:$BL$115, match($A159,'Internal Staffing Calculator'!$B$9:$B169,0),match(AG$5,'Internal Staffing Calculator'!$R$7:$BL$7,0)),"")</f>
        <v/>
      </c>
      <c r="AH159" s="699" t="str">
        <f t="array" ref="AH159">iferror(index('Internal Staffing Calculator'!$R$9:$BL$115, match($A159,'Internal Staffing Calculator'!$B$9:$B169,0),match(AH$5,'Internal Staffing Calculator'!$R$7:$BL$7,0)),"")</f>
        <v/>
      </c>
      <c r="AI159" s="699" t="str">
        <f t="array" ref="AI159">iferror(index('Internal Staffing Calculator'!$R$9:$BL$115, match($A159,'Internal Staffing Calculator'!$B$9:$B169,0),match(AI$5,'Internal Staffing Calculator'!$R$7:$BL$7,0)),"")</f>
        <v/>
      </c>
      <c r="AJ159" s="699" t="str">
        <f t="array" ref="AJ159">iferror(index('Internal Staffing Calculator'!$R$9:$BL$115, match($A159,'Internal Staffing Calculator'!$B$9:$B169,0),match(AJ$5,'Internal Staffing Calculator'!$R$7:$BL$7,0)),"")</f>
        <v/>
      </c>
      <c r="AK159" s="699" t="str">
        <f t="array" ref="AK159">iferror(index('Internal Staffing Calculator'!$R$9:$BL$115, match($A159,'Internal Staffing Calculator'!$B$9:$B169,0),match(AK$5,'Internal Staffing Calculator'!$R$7:$BL$7,0)),"")</f>
        <v/>
      </c>
      <c r="AL159" s="699" t="str">
        <f t="array" ref="AL159">iferror(index('Internal Staffing Calculator'!$R$9:$BL$115, match($A159,'Internal Staffing Calculator'!$B$9:$B169,0),match(AL$5,'Internal Staffing Calculator'!$R$7:$BL$7,0)),"")</f>
        <v/>
      </c>
      <c r="AM159" s="699" t="str">
        <f t="array" ref="AM159">iferror(index('Internal Staffing Calculator'!$R$9:$BL$115, match($A159,'Internal Staffing Calculator'!$B$9:$B169,0),match(AM$5,'Internal Staffing Calculator'!$R$7:$BL$7,0)),"")</f>
        <v/>
      </c>
      <c r="AN159" s="699" t="str">
        <f t="array" ref="AN159">iferror(index('Internal Staffing Calculator'!$R$9:$BL$115, match($A159,'Internal Staffing Calculator'!$B$9:$B169,0),match(AN$5,'Internal Staffing Calculator'!$R$7:$BL$7,0)),"")</f>
        <v/>
      </c>
      <c r="AO159" s="699" t="str">
        <f t="array" ref="AO159">iferror(index('Internal Staffing Calculator'!$R$9:$BL$115, match($A159,'Internal Staffing Calculator'!$B$9:$B169,0),match(AO$5,'Internal Staffing Calculator'!$R$7:$BL$7,0)),"")</f>
        <v/>
      </c>
      <c r="AP159" s="699" t="str">
        <f t="array" ref="AP159">iferror(index('Internal Staffing Calculator'!$R$9:$BL$115, match($A159,'Internal Staffing Calculator'!$B$9:$B169,0),match(AP$5,'Internal Staffing Calculator'!$R$7:$BL$7,0)),"")</f>
        <v/>
      </c>
      <c r="AQ159" s="699" t="str">
        <f t="array" ref="AQ159">iferror(index('Internal Staffing Calculator'!$R$9:$BL$115, match($A159,'Internal Staffing Calculator'!$B$9:$B169,0),match(AQ$5,'Internal Staffing Calculator'!$R$7:$BL$7,0)),"")</f>
        <v/>
      </c>
      <c r="AR159" s="699" t="str">
        <f t="array" ref="AR159">iferror(index('Internal Staffing Calculator'!$R$9:$BL$115, match($A159,'Internal Staffing Calculator'!$B$9:$B169,0),match(AR$5,'Internal Staffing Calculator'!$R$7:$BL$7,0)),"")</f>
        <v/>
      </c>
      <c r="AS159" s="699" t="str">
        <f t="array" ref="AS159">iferror(index('Internal Staffing Calculator'!$R$9:$BL$115, match($A159,'Internal Staffing Calculator'!$B$9:$B169,0),match(AS$5,'Internal Staffing Calculator'!$R$7:$BL$7,0)),"")</f>
        <v/>
      </c>
      <c r="AT159" s="699" t="str">
        <f t="array" ref="AT159">iferror(index('Internal Staffing Calculator'!$R$9:$BL$115, match($A159,'Internal Staffing Calculator'!$B$9:$B169,0),match(AT$5,'Internal Staffing Calculator'!$R$7:$BL$7,0)),"")</f>
        <v/>
      </c>
      <c r="AU159" s="699" t="str">
        <f t="array" ref="AU159">iferror(index('Internal Staffing Calculator'!$R$9:$BL$115, match($A159,'Internal Staffing Calculator'!$B$9:$B169,0),match(AU$5,'Internal Staffing Calculator'!$R$7:$BL$7,0)),"")</f>
        <v/>
      </c>
      <c r="AV159" s="699" t="str">
        <f t="array" ref="AV159">iferror(index('Internal Staffing Calculator'!$R$9:$BL$115, match($A159,'Internal Staffing Calculator'!$B$9:$B169,0),match(AV$5,'Internal Staffing Calculator'!$R$7:$BL$7,0)),"")</f>
        <v/>
      </c>
      <c r="AW159" s="699" t="str">
        <f t="array" ref="AW159">iferror(index('Internal Staffing Calculator'!$R$9:$BL$115, match($A159,'Internal Staffing Calculator'!$B$9:$B169,0),match(AW$5,'Internal Staffing Calculator'!$R$7:$BL$7,0)),"")</f>
        <v/>
      </c>
      <c r="AX159" s="699" t="str">
        <f t="array" ref="AX159">iferror(index('Internal Staffing Calculator'!$R$9:$BL$115, match($A159,'Internal Staffing Calculator'!$B$9:$B169,0),match(AX$5,'Internal Staffing Calculator'!$R$7:$BL$7,0)),"")</f>
        <v/>
      </c>
      <c r="AY159" s="699" t="str">
        <f t="array" ref="AY159">iferror(index('Internal Staffing Calculator'!$R$9:$BL$115, match($A159,'Internal Staffing Calculator'!$B$9:$B169,0),match(AY$5,'Internal Staffing Calculator'!$R$7:$BL$7,0)),"")</f>
        <v/>
      </c>
      <c r="AZ159" s="699" t="str">
        <f t="array" ref="AZ159">iferror(index('Internal Staffing Calculator'!$R$9:$BL$115, match($A159,'Internal Staffing Calculator'!$B$9:$B169,0),match(AZ$5,'Internal Staffing Calculator'!$R$7:$BL$7,0)),"")</f>
        <v/>
      </c>
      <c r="BA159" s="699" t="str">
        <f t="array" ref="BA159">iferror(index('Internal Staffing Calculator'!$R$9:$BL$115, match($A159,'Internal Staffing Calculator'!$B$9:$B169,0),match(BA$5,'Internal Staffing Calculator'!$R$7:$BL$7,0)),"")</f>
        <v/>
      </c>
    </row>
    <row r="160">
      <c r="A160" s="818"/>
      <c r="B160" s="812" t="str">
        <f t="array" ref="B160">iferror(index('Internal Staffing Calculator'!P:P,match(A160,'Internal Staffing Calculator'!B:B,0)),"")</f>
        <v/>
      </c>
      <c r="C160" s="813" t="str">
        <f t="array" ref="C160">iferror(index('Internal Staffing Calculator'!BM:BM,match(A160,'Internal Staffing Calculator'!B:B,0)),"")</f>
        <v/>
      </c>
      <c r="D160" s="814" t="str">
        <f t="array" ref="D160">iferror(index('Internal Staffing Calculator'!F:F,match(A160,'Internal Staffing Calculator'!B:B,0)),"")</f>
        <v/>
      </c>
      <c r="E160" s="815">
        <f t="shared" si="4"/>
        <v>0</v>
      </c>
      <c r="F160" s="615"/>
      <c r="G160" s="699" t="str">
        <f t="array" ref="G160">iferror(index('Internal Staffing Calculator'!$R$9:$BL$115, match($A160,'Internal Staffing Calculator'!$B$9:$B169,0),match(G$5,'Internal Staffing Calculator'!$R$7:$BL$7,0)),"")</f>
        <v/>
      </c>
      <c r="H160" s="699" t="str">
        <f t="array" ref="H160">iferror(index('Internal Staffing Calculator'!$R$9:$BL$115, match($A160,'Internal Staffing Calculator'!$B$9:$B169,0),match(H$5,'Internal Staffing Calculator'!$R$7:$BL$7,0)),"")</f>
        <v/>
      </c>
      <c r="I160" s="699" t="str">
        <f t="array" ref="I160">iferror(index('Internal Staffing Calculator'!$R$9:$BL$115, match($A160,'Internal Staffing Calculator'!$B$9:$B169,0),match(I$5,'Internal Staffing Calculator'!$R$7:$BL$7,0)),"")</f>
        <v/>
      </c>
      <c r="J160" s="699" t="str">
        <f t="array" ref="J160">iferror(index('Internal Staffing Calculator'!$R$9:$BL$115, match($A160,'Internal Staffing Calculator'!$B$9:$B169,0),match(J$5,'Internal Staffing Calculator'!$R$7:$BL$7,0)),"")</f>
        <v/>
      </c>
      <c r="K160" s="699" t="str">
        <f t="array" ref="K160">iferror(index('Internal Staffing Calculator'!$R$9:$BL$115, match($A160,'Internal Staffing Calculator'!$B$9:$B169,0),match(K$5,'Internal Staffing Calculator'!$R$7:$BL$7,0)),"")</f>
        <v/>
      </c>
      <c r="L160" s="699" t="str">
        <f t="array" ref="L160">iferror(index('Internal Staffing Calculator'!$R$9:$BL$115, match($A160,'Internal Staffing Calculator'!$B$9:$B169,0),match(L$5,'Internal Staffing Calculator'!$R$7:$BL$7,0)),"")</f>
        <v/>
      </c>
      <c r="M160" s="699" t="str">
        <f t="array" ref="M160">iferror(index('Internal Staffing Calculator'!$R$9:$BL$115, match($A160,'Internal Staffing Calculator'!$B$9:$B169,0),match(M$5,'Internal Staffing Calculator'!$R$7:$BL$7,0)),"")</f>
        <v/>
      </c>
      <c r="N160" s="699" t="str">
        <f t="array" ref="N160">iferror(index('Internal Staffing Calculator'!$R$9:$BL$115, match($A160,'Internal Staffing Calculator'!$B$9:$B169,0),match(N$5,'Internal Staffing Calculator'!$R$7:$BL$7,0)),"")</f>
        <v/>
      </c>
      <c r="O160" s="699" t="str">
        <f t="array" ref="O160">iferror(index('Internal Staffing Calculator'!$R$9:$BL$115, match($A160,'Internal Staffing Calculator'!$B$9:$B169,0),match(O$5,'Internal Staffing Calculator'!$R$7:$BL$7,0)),"")</f>
        <v/>
      </c>
      <c r="P160" s="699" t="str">
        <f t="array" ref="P160">iferror(index('Internal Staffing Calculator'!$R$9:$BL$115, match($A160,'Internal Staffing Calculator'!$B$9:$B169,0),match(P$5,'Internal Staffing Calculator'!$R$7:$BL$7,0)),"")</f>
        <v/>
      </c>
      <c r="Q160" s="699" t="str">
        <f t="array" ref="Q160">iferror(index('Internal Staffing Calculator'!$R$9:$BL$115, match($A160,'Internal Staffing Calculator'!$B$9:$B169,0),match(Q$5,'Internal Staffing Calculator'!$R$7:$BL$7,0)),"")</f>
        <v/>
      </c>
      <c r="R160" s="699" t="str">
        <f t="array" ref="R160">iferror(index('Internal Staffing Calculator'!$R$9:$BL$115, match($A160,'Internal Staffing Calculator'!$B$9:$B169,0),match(R$5,'Internal Staffing Calculator'!$R$7:$BL$7,0)),"")</f>
        <v/>
      </c>
      <c r="S160" s="699" t="str">
        <f t="array" ref="S160">iferror(index('Internal Staffing Calculator'!$R$9:$BL$115, match($A160,'Internal Staffing Calculator'!$B$9:$B169,0),match(S$5,'Internal Staffing Calculator'!$R$7:$BL$7,0)),"")</f>
        <v/>
      </c>
      <c r="T160" s="699" t="str">
        <f t="array" ref="T160">iferror(index('Internal Staffing Calculator'!$R$9:$BL$115, match($A160,'Internal Staffing Calculator'!$B$9:$B169,0),match(T$5,'Internal Staffing Calculator'!$R$7:$BL$7,0)),"")</f>
        <v/>
      </c>
      <c r="U160" s="699" t="str">
        <f t="array" ref="U160">iferror(index('Internal Staffing Calculator'!$R$9:$BL$115, match($A160,'Internal Staffing Calculator'!$B$9:$B169,0),match(U$5,'Internal Staffing Calculator'!$R$7:$BL$7,0)),"")</f>
        <v/>
      </c>
      <c r="V160" s="699" t="str">
        <f t="array" ref="V160">iferror(index('Internal Staffing Calculator'!$R$9:$BL$115, match($A160,'Internal Staffing Calculator'!$B$9:$B169,0),match(V$5,'Internal Staffing Calculator'!$R$7:$BL$7,0)),"")</f>
        <v/>
      </c>
      <c r="W160" s="699" t="str">
        <f t="array" ref="W160">iferror(index('Internal Staffing Calculator'!$R$9:$BL$115, match($A160,'Internal Staffing Calculator'!$B$9:$B169,0),match(W$5,'Internal Staffing Calculator'!$R$7:$BL$7,0)),"")</f>
        <v/>
      </c>
      <c r="X160" s="699" t="str">
        <f t="array" ref="X160">iferror(index('Internal Staffing Calculator'!$R$9:$BL$115, match($A160,'Internal Staffing Calculator'!$B$9:$B169,0),match(X$5,'Internal Staffing Calculator'!$R$7:$BL$7,0)),"")</f>
        <v/>
      </c>
      <c r="Y160" s="699" t="str">
        <f t="array" ref="Y160">iferror(index('Internal Staffing Calculator'!$R$9:$BL$115, match($A160,'Internal Staffing Calculator'!$B$9:$B169,0),match(Y$5,'Internal Staffing Calculator'!$R$7:$BL$7,0)),"")</f>
        <v/>
      </c>
      <c r="Z160" s="699" t="str">
        <f t="array" ref="Z160">iferror(index('Internal Staffing Calculator'!$R$9:$BL$115, match($A160,'Internal Staffing Calculator'!$B$9:$B169,0),match(Z$5,'Internal Staffing Calculator'!$R$7:$BL$7,0)),"")</f>
        <v/>
      </c>
      <c r="AA160" s="699" t="str">
        <f t="array" ref="AA160">iferror(index('Internal Staffing Calculator'!$R$9:$BL$115, match($A160,'Internal Staffing Calculator'!$B$9:$B169,0),match(AA$5,'Internal Staffing Calculator'!$R$7:$BL$7,0)),"")</f>
        <v/>
      </c>
      <c r="AB160" s="699" t="str">
        <f t="array" ref="AB160">iferror(index('Internal Staffing Calculator'!$R$9:$BL$115, match($A160,'Internal Staffing Calculator'!$B$9:$B169,0),match(AB$5,'Internal Staffing Calculator'!$R$7:$BL$7,0)),"")</f>
        <v/>
      </c>
      <c r="AC160" s="699" t="str">
        <f t="array" ref="AC160">iferror(index('Internal Staffing Calculator'!$R$9:$BL$115, match($A160,'Internal Staffing Calculator'!$B$9:$B169,0),match(AC$5,'Internal Staffing Calculator'!$R$7:$BL$7,0)),"")</f>
        <v/>
      </c>
      <c r="AD160" s="699" t="str">
        <f t="array" ref="AD160">iferror(index('Internal Staffing Calculator'!$R$9:$BL$115, match($A160,'Internal Staffing Calculator'!$B$9:$B169,0),match(AD$5,'Internal Staffing Calculator'!$R$7:$BL$7,0)),"")</f>
        <v/>
      </c>
      <c r="AE160" s="699" t="str">
        <f t="array" ref="AE160">iferror(index('Internal Staffing Calculator'!$R$9:$BL$115, match($A160,'Internal Staffing Calculator'!$B$9:$B169,0),match(AE$5,'Internal Staffing Calculator'!$R$7:$BL$7,0)),"")</f>
        <v/>
      </c>
      <c r="AF160" s="699" t="str">
        <f t="array" ref="AF160">iferror(index('Internal Staffing Calculator'!$R$9:$BL$115, match($A160,'Internal Staffing Calculator'!$B$9:$B169,0),match(AF$5,'Internal Staffing Calculator'!$R$7:$BL$7,0)),"")</f>
        <v/>
      </c>
      <c r="AG160" s="699" t="str">
        <f t="array" ref="AG160">iferror(index('Internal Staffing Calculator'!$R$9:$BL$115, match($A160,'Internal Staffing Calculator'!$B$9:$B169,0),match(AG$5,'Internal Staffing Calculator'!$R$7:$BL$7,0)),"")</f>
        <v/>
      </c>
      <c r="AH160" s="699" t="str">
        <f t="array" ref="AH160">iferror(index('Internal Staffing Calculator'!$R$9:$BL$115, match($A160,'Internal Staffing Calculator'!$B$9:$B169,0),match(AH$5,'Internal Staffing Calculator'!$R$7:$BL$7,0)),"")</f>
        <v/>
      </c>
      <c r="AI160" s="699" t="str">
        <f t="array" ref="AI160">iferror(index('Internal Staffing Calculator'!$R$9:$BL$115, match($A160,'Internal Staffing Calculator'!$B$9:$B169,0),match(AI$5,'Internal Staffing Calculator'!$R$7:$BL$7,0)),"")</f>
        <v/>
      </c>
      <c r="AJ160" s="699" t="str">
        <f t="array" ref="AJ160">iferror(index('Internal Staffing Calculator'!$R$9:$BL$115, match($A160,'Internal Staffing Calculator'!$B$9:$B169,0),match(AJ$5,'Internal Staffing Calculator'!$R$7:$BL$7,0)),"")</f>
        <v/>
      </c>
      <c r="AK160" s="699" t="str">
        <f t="array" ref="AK160">iferror(index('Internal Staffing Calculator'!$R$9:$BL$115, match($A160,'Internal Staffing Calculator'!$B$9:$B169,0),match(AK$5,'Internal Staffing Calculator'!$R$7:$BL$7,0)),"")</f>
        <v/>
      </c>
      <c r="AL160" s="699" t="str">
        <f t="array" ref="AL160">iferror(index('Internal Staffing Calculator'!$R$9:$BL$115, match($A160,'Internal Staffing Calculator'!$B$9:$B169,0),match(AL$5,'Internal Staffing Calculator'!$R$7:$BL$7,0)),"")</f>
        <v/>
      </c>
      <c r="AM160" s="699" t="str">
        <f t="array" ref="AM160">iferror(index('Internal Staffing Calculator'!$R$9:$BL$115, match($A160,'Internal Staffing Calculator'!$B$9:$B169,0),match(AM$5,'Internal Staffing Calculator'!$R$7:$BL$7,0)),"")</f>
        <v/>
      </c>
      <c r="AN160" s="699" t="str">
        <f t="array" ref="AN160">iferror(index('Internal Staffing Calculator'!$R$9:$BL$115, match($A160,'Internal Staffing Calculator'!$B$9:$B169,0),match(AN$5,'Internal Staffing Calculator'!$R$7:$BL$7,0)),"")</f>
        <v/>
      </c>
      <c r="AO160" s="699" t="str">
        <f t="array" ref="AO160">iferror(index('Internal Staffing Calculator'!$R$9:$BL$115, match($A160,'Internal Staffing Calculator'!$B$9:$B169,0),match(AO$5,'Internal Staffing Calculator'!$R$7:$BL$7,0)),"")</f>
        <v/>
      </c>
      <c r="AP160" s="699" t="str">
        <f t="array" ref="AP160">iferror(index('Internal Staffing Calculator'!$R$9:$BL$115, match($A160,'Internal Staffing Calculator'!$B$9:$B169,0),match(AP$5,'Internal Staffing Calculator'!$R$7:$BL$7,0)),"")</f>
        <v/>
      </c>
      <c r="AQ160" s="699" t="str">
        <f t="array" ref="AQ160">iferror(index('Internal Staffing Calculator'!$R$9:$BL$115, match($A160,'Internal Staffing Calculator'!$B$9:$B169,0),match(AQ$5,'Internal Staffing Calculator'!$R$7:$BL$7,0)),"")</f>
        <v/>
      </c>
      <c r="AR160" s="699" t="str">
        <f t="array" ref="AR160">iferror(index('Internal Staffing Calculator'!$R$9:$BL$115, match($A160,'Internal Staffing Calculator'!$B$9:$B169,0),match(AR$5,'Internal Staffing Calculator'!$R$7:$BL$7,0)),"")</f>
        <v/>
      </c>
      <c r="AS160" s="699" t="str">
        <f t="array" ref="AS160">iferror(index('Internal Staffing Calculator'!$R$9:$BL$115, match($A160,'Internal Staffing Calculator'!$B$9:$B169,0),match(AS$5,'Internal Staffing Calculator'!$R$7:$BL$7,0)),"")</f>
        <v/>
      </c>
      <c r="AT160" s="699" t="str">
        <f t="array" ref="AT160">iferror(index('Internal Staffing Calculator'!$R$9:$BL$115, match($A160,'Internal Staffing Calculator'!$B$9:$B169,0),match(AT$5,'Internal Staffing Calculator'!$R$7:$BL$7,0)),"")</f>
        <v/>
      </c>
      <c r="AU160" s="699" t="str">
        <f t="array" ref="AU160">iferror(index('Internal Staffing Calculator'!$R$9:$BL$115, match($A160,'Internal Staffing Calculator'!$B$9:$B169,0),match(AU$5,'Internal Staffing Calculator'!$R$7:$BL$7,0)),"")</f>
        <v/>
      </c>
      <c r="AV160" s="699" t="str">
        <f t="array" ref="AV160">iferror(index('Internal Staffing Calculator'!$R$9:$BL$115, match($A160,'Internal Staffing Calculator'!$B$9:$B169,0),match(AV$5,'Internal Staffing Calculator'!$R$7:$BL$7,0)),"")</f>
        <v/>
      </c>
      <c r="AW160" s="699" t="str">
        <f t="array" ref="AW160">iferror(index('Internal Staffing Calculator'!$R$9:$BL$115, match($A160,'Internal Staffing Calculator'!$B$9:$B169,0),match(AW$5,'Internal Staffing Calculator'!$R$7:$BL$7,0)),"")</f>
        <v/>
      </c>
      <c r="AX160" s="699" t="str">
        <f t="array" ref="AX160">iferror(index('Internal Staffing Calculator'!$R$9:$BL$115, match($A160,'Internal Staffing Calculator'!$B$9:$B169,0),match(AX$5,'Internal Staffing Calculator'!$R$7:$BL$7,0)),"")</f>
        <v/>
      </c>
      <c r="AY160" s="699" t="str">
        <f t="array" ref="AY160">iferror(index('Internal Staffing Calculator'!$R$9:$BL$115, match($A160,'Internal Staffing Calculator'!$B$9:$B169,0),match(AY$5,'Internal Staffing Calculator'!$R$7:$BL$7,0)),"")</f>
        <v/>
      </c>
      <c r="AZ160" s="699" t="str">
        <f t="array" ref="AZ160">iferror(index('Internal Staffing Calculator'!$R$9:$BL$115, match($A160,'Internal Staffing Calculator'!$B$9:$B169,0),match(AZ$5,'Internal Staffing Calculator'!$R$7:$BL$7,0)),"")</f>
        <v/>
      </c>
      <c r="BA160" s="699" t="str">
        <f t="array" ref="BA160">iferror(index('Internal Staffing Calculator'!$R$9:$BL$115, match($A160,'Internal Staffing Calculator'!$B$9:$B169,0),match(BA$5,'Internal Staffing Calculator'!$R$7:$BL$7,0)),"")</f>
        <v/>
      </c>
    </row>
    <row r="161">
      <c r="A161" s="818"/>
      <c r="B161" s="812" t="str">
        <f t="array" ref="B161">iferror(index('Internal Staffing Calculator'!P:P,match(A161,'Internal Staffing Calculator'!B:B,0)),"")</f>
        <v/>
      </c>
      <c r="C161" s="813" t="str">
        <f t="array" ref="C161">iferror(index('Internal Staffing Calculator'!BM:BM,match(A161,'Internal Staffing Calculator'!B:B,0)),"")</f>
        <v/>
      </c>
      <c r="D161" s="814" t="str">
        <f t="array" ref="D161">iferror(index('Internal Staffing Calculator'!F:F,match(A161,'Internal Staffing Calculator'!B:B,0)),"")</f>
        <v/>
      </c>
      <c r="E161" s="815">
        <f t="shared" si="4"/>
        <v>0</v>
      </c>
      <c r="F161" s="615"/>
      <c r="G161" s="699" t="str">
        <f t="array" ref="G161">iferror(index('Internal Staffing Calculator'!$R$9:$BL$115, match($A161,'Internal Staffing Calculator'!$B$9:$B169,0),match(G$5,'Internal Staffing Calculator'!$R$7:$BL$7,0)),"")</f>
        <v/>
      </c>
      <c r="H161" s="699" t="str">
        <f t="array" ref="H161">iferror(index('Internal Staffing Calculator'!$R$9:$BL$115, match($A161,'Internal Staffing Calculator'!$B$9:$B169,0),match(H$5,'Internal Staffing Calculator'!$R$7:$BL$7,0)),"")</f>
        <v/>
      </c>
      <c r="I161" s="699" t="str">
        <f t="array" ref="I161">iferror(index('Internal Staffing Calculator'!$R$9:$BL$115, match($A161,'Internal Staffing Calculator'!$B$9:$B169,0),match(I$5,'Internal Staffing Calculator'!$R$7:$BL$7,0)),"")</f>
        <v/>
      </c>
      <c r="J161" s="699" t="str">
        <f t="array" ref="J161">iferror(index('Internal Staffing Calculator'!$R$9:$BL$115, match($A161,'Internal Staffing Calculator'!$B$9:$B169,0),match(J$5,'Internal Staffing Calculator'!$R$7:$BL$7,0)),"")</f>
        <v/>
      </c>
      <c r="K161" s="699" t="str">
        <f t="array" ref="K161">iferror(index('Internal Staffing Calculator'!$R$9:$BL$115, match($A161,'Internal Staffing Calculator'!$B$9:$B169,0),match(K$5,'Internal Staffing Calculator'!$R$7:$BL$7,0)),"")</f>
        <v/>
      </c>
      <c r="L161" s="699" t="str">
        <f t="array" ref="L161">iferror(index('Internal Staffing Calculator'!$R$9:$BL$115, match($A161,'Internal Staffing Calculator'!$B$9:$B169,0),match(L$5,'Internal Staffing Calculator'!$R$7:$BL$7,0)),"")</f>
        <v/>
      </c>
      <c r="M161" s="699" t="str">
        <f t="array" ref="M161">iferror(index('Internal Staffing Calculator'!$R$9:$BL$115, match($A161,'Internal Staffing Calculator'!$B$9:$B169,0),match(M$5,'Internal Staffing Calculator'!$R$7:$BL$7,0)),"")</f>
        <v/>
      </c>
      <c r="N161" s="699" t="str">
        <f t="array" ref="N161">iferror(index('Internal Staffing Calculator'!$R$9:$BL$115, match($A161,'Internal Staffing Calculator'!$B$9:$B169,0),match(N$5,'Internal Staffing Calculator'!$R$7:$BL$7,0)),"")</f>
        <v/>
      </c>
      <c r="O161" s="699" t="str">
        <f t="array" ref="O161">iferror(index('Internal Staffing Calculator'!$R$9:$BL$115, match($A161,'Internal Staffing Calculator'!$B$9:$B169,0),match(O$5,'Internal Staffing Calculator'!$R$7:$BL$7,0)),"")</f>
        <v/>
      </c>
      <c r="P161" s="699" t="str">
        <f t="array" ref="P161">iferror(index('Internal Staffing Calculator'!$R$9:$BL$115, match($A161,'Internal Staffing Calculator'!$B$9:$B169,0),match(P$5,'Internal Staffing Calculator'!$R$7:$BL$7,0)),"")</f>
        <v/>
      </c>
      <c r="Q161" s="699" t="str">
        <f t="array" ref="Q161">iferror(index('Internal Staffing Calculator'!$R$9:$BL$115, match($A161,'Internal Staffing Calculator'!$B$9:$B169,0),match(Q$5,'Internal Staffing Calculator'!$R$7:$BL$7,0)),"")</f>
        <v/>
      </c>
      <c r="R161" s="699" t="str">
        <f t="array" ref="R161">iferror(index('Internal Staffing Calculator'!$R$9:$BL$115, match($A161,'Internal Staffing Calculator'!$B$9:$B169,0),match(R$5,'Internal Staffing Calculator'!$R$7:$BL$7,0)),"")</f>
        <v/>
      </c>
      <c r="S161" s="699" t="str">
        <f t="array" ref="S161">iferror(index('Internal Staffing Calculator'!$R$9:$BL$115, match($A161,'Internal Staffing Calculator'!$B$9:$B169,0),match(S$5,'Internal Staffing Calculator'!$R$7:$BL$7,0)),"")</f>
        <v/>
      </c>
      <c r="T161" s="699" t="str">
        <f t="array" ref="T161">iferror(index('Internal Staffing Calculator'!$R$9:$BL$115, match($A161,'Internal Staffing Calculator'!$B$9:$B169,0),match(T$5,'Internal Staffing Calculator'!$R$7:$BL$7,0)),"")</f>
        <v/>
      </c>
      <c r="U161" s="699" t="str">
        <f t="array" ref="U161">iferror(index('Internal Staffing Calculator'!$R$9:$BL$115, match($A161,'Internal Staffing Calculator'!$B$9:$B169,0),match(U$5,'Internal Staffing Calculator'!$R$7:$BL$7,0)),"")</f>
        <v/>
      </c>
      <c r="V161" s="699" t="str">
        <f t="array" ref="V161">iferror(index('Internal Staffing Calculator'!$R$9:$BL$115, match($A161,'Internal Staffing Calculator'!$B$9:$B169,0),match(V$5,'Internal Staffing Calculator'!$R$7:$BL$7,0)),"")</f>
        <v/>
      </c>
      <c r="W161" s="699" t="str">
        <f t="array" ref="W161">iferror(index('Internal Staffing Calculator'!$R$9:$BL$115, match($A161,'Internal Staffing Calculator'!$B$9:$B169,0),match(W$5,'Internal Staffing Calculator'!$R$7:$BL$7,0)),"")</f>
        <v/>
      </c>
      <c r="X161" s="699" t="str">
        <f t="array" ref="X161">iferror(index('Internal Staffing Calculator'!$R$9:$BL$115, match($A161,'Internal Staffing Calculator'!$B$9:$B169,0),match(X$5,'Internal Staffing Calculator'!$R$7:$BL$7,0)),"")</f>
        <v/>
      </c>
      <c r="Y161" s="699" t="str">
        <f t="array" ref="Y161">iferror(index('Internal Staffing Calculator'!$R$9:$BL$115, match($A161,'Internal Staffing Calculator'!$B$9:$B169,0),match(Y$5,'Internal Staffing Calculator'!$R$7:$BL$7,0)),"")</f>
        <v/>
      </c>
      <c r="Z161" s="699" t="str">
        <f t="array" ref="Z161">iferror(index('Internal Staffing Calculator'!$R$9:$BL$115, match($A161,'Internal Staffing Calculator'!$B$9:$B169,0),match(Z$5,'Internal Staffing Calculator'!$R$7:$BL$7,0)),"")</f>
        <v/>
      </c>
      <c r="AA161" s="699" t="str">
        <f t="array" ref="AA161">iferror(index('Internal Staffing Calculator'!$R$9:$BL$115, match($A161,'Internal Staffing Calculator'!$B$9:$B169,0),match(AA$5,'Internal Staffing Calculator'!$R$7:$BL$7,0)),"")</f>
        <v/>
      </c>
      <c r="AB161" s="699" t="str">
        <f t="array" ref="AB161">iferror(index('Internal Staffing Calculator'!$R$9:$BL$115, match($A161,'Internal Staffing Calculator'!$B$9:$B169,0),match(AB$5,'Internal Staffing Calculator'!$R$7:$BL$7,0)),"")</f>
        <v/>
      </c>
      <c r="AC161" s="699" t="str">
        <f t="array" ref="AC161">iferror(index('Internal Staffing Calculator'!$R$9:$BL$115, match($A161,'Internal Staffing Calculator'!$B$9:$B169,0),match(AC$5,'Internal Staffing Calculator'!$R$7:$BL$7,0)),"")</f>
        <v/>
      </c>
      <c r="AD161" s="699" t="str">
        <f t="array" ref="AD161">iferror(index('Internal Staffing Calculator'!$R$9:$BL$115, match($A161,'Internal Staffing Calculator'!$B$9:$B169,0),match(AD$5,'Internal Staffing Calculator'!$R$7:$BL$7,0)),"")</f>
        <v/>
      </c>
      <c r="AE161" s="699" t="str">
        <f t="array" ref="AE161">iferror(index('Internal Staffing Calculator'!$R$9:$BL$115, match($A161,'Internal Staffing Calculator'!$B$9:$B169,0),match(AE$5,'Internal Staffing Calculator'!$R$7:$BL$7,0)),"")</f>
        <v/>
      </c>
      <c r="AF161" s="699" t="str">
        <f t="array" ref="AF161">iferror(index('Internal Staffing Calculator'!$R$9:$BL$115, match($A161,'Internal Staffing Calculator'!$B$9:$B169,0),match(AF$5,'Internal Staffing Calculator'!$R$7:$BL$7,0)),"")</f>
        <v/>
      </c>
      <c r="AG161" s="699" t="str">
        <f t="array" ref="AG161">iferror(index('Internal Staffing Calculator'!$R$9:$BL$115, match($A161,'Internal Staffing Calculator'!$B$9:$B169,0),match(AG$5,'Internal Staffing Calculator'!$R$7:$BL$7,0)),"")</f>
        <v/>
      </c>
      <c r="AH161" s="699" t="str">
        <f t="array" ref="AH161">iferror(index('Internal Staffing Calculator'!$R$9:$BL$115, match($A161,'Internal Staffing Calculator'!$B$9:$B169,0),match(AH$5,'Internal Staffing Calculator'!$R$7:$BL$7,0)),"")</f>
        <v/>
      </c>
      <c r="AI161" s="699" t="str">
        <f t="array" ref="AI161">iferror(index('Internal Staffing Calculator'!$R$9:$BL$115, match($A161,'Internal Staffing Calculator'!$B$9:$B169,0),match(AI$5,'Internal Staffing Calculator'!$R$7:$BL$7,0)),"")</f>
        <v/>
      </c>
      <c r="AJ161" s="699" t="str">
        <f t="array" ref="AJ161">iferror(index('Internal Staffing Calculator'!$R$9:$BL$115, match($A161,'Internal Staffing Calculator'!$B$9:$B169,0),match(AJ$5,'Internal Staffing Calculator'!$R$7:$BL$7,0)),"")</f>
        <v/>
      </c>
      <c r="AK161" s="699" t="str">
        <f t="array" ref="AK161">iferror(index('Internal Staffing Calculator'!$R$9:$BL$115, match($A161,'Internal Staffing Calculator'!$B$9:$B169,0),match(AK$5,'Internal Staffing Calculator'!$R$7:$BL$7,0)),"")</f>
        <v/>
      </c>
      <c r="AL161" s="699" t="str">
        <f t="array" ref="AL161">iferror(index('Internal Staffing Calculator'!$R$9:$BL$115, match($A161,'Internal Staffing Calculator'!$B$9:$B169,0),match(AL$5,'Internal Staffing Calculator'!$R$7:$BL$7,0)),"")</f>
        <v/>
      </c>
      <c r="AM161" s="699" t="str">
        <f t="array" ref="AM161">iferror(index('Internal Staffing Calculator'!$R$9:$BL$115, match($A161,'Internal Staffing Calculator'!$B$9:$B169,0),match(AM$5,'Internal Staffing Calculator'!$R$7:$BL$7,0)),"")</f>
        <v/>
      </c>
      <c r="AN161" s="699" t="str">
        <f t="array" ref="AN161">iferror(index('Internal Staffing Calculator'!$R$9:$BL$115, match($A161,'Internal Staffing Calculator'!$B$9:$B169,0),match(AN$5,'Internal Staffing Calculator'!$R$7:$BL$7,0)),"")</f>
        <v/>
      </c>
      <c r="AO161" s="699" t="str">
        <f t="array" ref="AO161">iferror(index('Internal Staffing Calculator'!$R$9:$BL$115, match($A161,'Internal Staffing Calculator'!$B$9:$B169,0),match(AO$5,'Internal Staffing Calculator'!$R$7:$BL$7,0)),"")</f>
        <v/>
      </c>
      <c r="AP161" s="699" t="str">
        <f t="array" ref="AP161">iferror(index('Internal Staffing Calculator'!$R$9:$BL$115, match($A161,'Internal Staffing Calculator'!$B$9:$B169,0),match(AP$5,'Internal Staffing Calculator'!$R$7:$BL$7,0)),"")</f>
        <v/>
      </c>
      <c r="AQ161" s="699" t="str">
        <f t="array" ref="AQ161">iferror(index('Internal Staffing Calculator'!$R$9:$BL$115, match($A161,'Internal Staffing Calculator'!$B$9:$B169,0),match(AQ$5,'Internal Staffing Calculator'!$R$7:$BL$7,0)),"")</f>
        <v/>
      </c>
      <c r="AR161" s="699" t="str">
        <f t="array" ref="AR161">iferror(index('Internal Staffing Calculator'!$R$9:$BL$115, match($A161,'Internal Staffing Calculator'!$B$9:$B169,0),match(AR$5,'Internal Staffing Calculator'!$R$7:$BL$7,0)),"")</f>
        <v/>
      </c>
      <c r="AS161" s="699" t="str">
        <f t="array" ref="AS161">iferror(index('Internal Staffing Calculator'!$R$9:$BL$115, match($A161,'Internal Staffing Calculator'!$B$9:$B169,0),match(AS$5,'Internal Staffing Calculator'!$R$7:$BL$7,0)),"")</f>
        <v/>
      </c>
      <c r="AT161" s="699" t="str">
        <f t="array" ref="AT161">iferror(index('Internal Staffing Calculator'!$R$9:$BL$115, match($A161,'Internal Staffing Calculator'!$B$9:$B169,0),match(AT$5,'Internal Staffing Calculator'!$R$7:$BL$7,0)),"")</f>
        <v/>
      </c>
      <c r="AU161" s="699" t="str">
        <f t="array" ref="AU161">iferror(index('Internal Staffing Calculator'!$R$9:$BL$115, match($A161,'Internal Staffing Calculator'!$B$9:$B169,0),match(AU$5,'Internal Staffing Calculator'!$R$7:$BL$7,0)),"")</f>
        <v/>
      </c>
      <c r="AV161" s="699" t="str">
        <f t="array" ref="AV161">iferror(index('Internal Staffing Calculator'!$R$9:$BL$115, match($A161,'Internal Staffing Calculator'!$B$9:$B169,0),match(AV$5,'Internal Staffing Calculator'!$R$7:$BL$7,0)),"")</f>
        <v/>
      </c>
      <c r="AW161" s="699" t="str">
        <f t="array" ref="AW161">iferror(index('Internal Staffing Calculator'!$R$9:$BL$115, match($A161,'Internal Staffing Calculator'!$B$9:$B169,0),match(AW$5,'Internal Staffing Calculator'!$R$7:$BL$7,0)),"")</f>
        <v/>
      </c>
      <c r="AX161" s="699" t="str">
        <f t="array" ref="AX161">iferror(index('Internal Staffing Calculator'!$R$9:$BL$115, match($A161,'Internal Staffing Calculator'!$B$9:$B169,0),match(AX$5,'Internal Staffing Calculator'!$R$7:$BL$7,0)),"")</f>
        <v/>
      </c>
      <c r="AY161" s="699" t="str">
        <f t="array" ref="AY161">iferror(index('Internal Staffing Calculator'!$R$9:$BL$115, match($A161,'Internal Staffing Calculator'!$B$9:$B169,0),match(AY$5,'Internal Staffing Calculator'!$R$7:$BL$7,0)),"")</f>
        <v/>
      </c>
      <c r="AZ161" s="699" t="str">
        <f t="array" ref="AZ161">iferror(index('Internal Staffing Calculator'!$R$9:$BL$115, match($A161,'Internal Staffing Calculator'!$B$9:$B169,0),match(AZ$5,'Internal Staffing Calculator'!$R$7:$BL$7,0)),"")</f>
        <v/>
      </c>
      <c r="BA161" s="699" t="str">
        <f t="array" ref="BA161">iferror(index('Internal Staffing Calculator'!$R$9:$BL$115, match($A161,'Internal Staffing Calculator'!$B$9:$B169,0),match(BA$5,'Internal Staffing Calculator'!$R$7:$BL$7,0)),"")</f>
        <v/>
      </c>
    </row>
    <row r="162">
      <c r="A162" s="818"/>
      <c r="B162" s="812" t="str">
        <f t="array" ref="B162">iferror(index('Internal Staffing Calculator'!P:P,match(A162,'Internal Staffing Calculator'!B:B,0)),"")</f>
        <v/>
      </c>
      <c r="C162" s="813" t="str">
        <f t="array" ref="C162">iferror(index('Internal Staffing Calculator'!BM:BM,match(A162,'Internal Staffing Calculator'!B:B,0)),"")</f>
        <v/>
      </c>
      <c r="D162" s="814" t="str">
        <f t="array" ref="D162">iferror(index('Internal Staffing Calculator'!F:F,match(A162,'Internal Staffing Calculator'!B:B,0)),"")</f>
        <v/>
      </c>
      <c r="E162" s="815">
        <f t="shared" si="4"/>
        <v>0</v>
      </c>
      <c r="F162" s="615"/>
      <c r="G162" s="699" t="str">
        <f t="array" ref="G162">iferror(index('Internal Staffing Calculator'!$R$9:$BL$115, match($A162,'Internal Staffing Calculator'!$B$9:$B169,0),match(G$5,'Internal Staffing Calculator'!$R$7:$BL$7,0)),"")</f>
        <v/>
      </c>
      <c r="H162" s="699" t="str">
        <f t="array" ref="H162">iferror(index('Internal Staffing Calculator'!$R$9:$BL$115, match($A162,'Internal Staffing Calculator'!$B$9:$B169,0),match(H$5,'Internal Staffing Calculator'!$R$7:$BL$7,0)),"")</f>
        <v/>
      </c>
      <c r="I162" s="699" t="str">
        <f t="array" ref="I162">iferror(index('Internal Staffing Calculator'!$R$9:$BL$115, match($A162,'Internal Staffing Calculator'!$B$9:$B169,0),match(I$5,'Internal Staffing Calculator'!$R$7:$BL$7,0)),"")</f>
        <v/>
      </c>
      <c r="J162" s="699" t="str">
        <f t="array" ref="J162">iferror(index('Internal Staffing Calculator'!$R$9:$BL$115, match($A162,'Internal Staffing Calculator'!$B$9:$B169,0),match(J$5,'Internal Staffing Calculator'!$R$7:$BL$7,0)),"")</f>
        <v/>
      </c>
      <c r="K162" s="699" t="str">
        <f t="array" ref="K162">iferror(index('Internal Staffing Calculator'!$R$9:$BL$115, match($A162,'Internal Staffing Calculator'!$B$9:$B169,0),match(K$5,'Internal Staffing Calculator'!$R$7:$BL$7,0)),"")</f>
        <v/>
      </c>
      <c r="L162" s="699" t="str">
        <f t="array" ref="L162">iferror(index('Internal Staffing Calculator'!$R$9:$BL$115, match($A162,'Internal Staffing Calculator'!$B$9:$B169,0),match(L$5,'Internal Staffing Calculator'!$R$7:$BL$7,0)),"")</f>
        <v/>
      </c>
      <c r="M162" s="699" t="str">
        <f t="array" ref="M162">iferror(index('Internal Staffing Calculator'!$R$9:$BL$115, match($A162,'Internal Staffing Calculator'!$B$9:$B169,0),match(M$5,'Internal Staffing Calculator'!$R$7:$BL$7,0)),"")</f>
        <v/>
      </c>
      <c r="N162" s="699" t="str">
        <f t="array" ref="N162">iferror(index('Internal Staffing Calculator'!$R$9:$BL$115, match($A162,'Internal Staffing Calculator'!$B$9:$B169,0),match(N$5,'Internal Staffing Calculator'!$R$7:$BL$7,0)),"")</f>
        <v/>
      </c>
      <c r="O162" s="699" t="str">
        <f t="array" ref="O162">iferror(index('Internal Staffing Calculator'!$R$9:$BL$115, match($A162,'Internal Staffing Calculator'!$B$9:$B169,0),match(O$5,'Internal Staffing Calculator'!$R$7:$BL$7,0)),"")</f>
        <v/>
      </c>
      <c r="P162" s="699" t="str">
        <f t="array" ref="P162">iferror(index('Internal Staffing Calculator'!$R$9:$BL$115, match($A162,'Internal Staffing Calculator'!$B$9:$B169,0),match(P$5,'Internal Staffing Calculator'!$R$7:$BL$7,0)),"")</f>
        <v/>
      </c>
      <c r="Q162" s="699" t="str">
        <f t="array" ref="Q162">iferror(index('Internal Staffing Calculator'!$R$9:$BL$115, match($A162,'Internal Staffing Calculator'!$B$9:$B169,0),match(Q$5,'Internal Staffing Calculator'!$R$7:$BL$7,0)),"")</f>
        <v/>
      </c>
      <c r="R162" s="699" t="str">
        <f t="array" ref="R162">iferror(index('Internal Staffing Calculator'!$R$9:$BL$115, match($A162,'Internal Staffing Calculator'!$B$9:$B169,0),match(R$5,'Internal Staffing Calculator'!$R$7:$BL$7,0)),"")</f>
        <v/>
      </c>
      <c r="S162" s="699" t="str">
        <f t="array" ref="S162">iferror(index('Internal Staffing Calculator'!$R$9:$BL$115, match($A162,'Internal Staffing Calculator'!$B$9:$B169,0),match(S$5,'Internal Staffing Calculator'!$R$7:$BL$7,0)),"")</f>
        <v/>
      </c>
      <c r="T162" s="699" t="str">
        <f t="array" ref="T162">iferror(index('Internal Staffing Calculator'!$R$9:$BL$115, match($A162,'Internal Staffing Calculator'!$B$9:$B169,0),match(T$5,'Internal Staffing Calculator'!$R$7:$BL$7,0)),"")</f>
        <v/>
      </c>
      <c r="U162" s="699" t="str">
        <f t="array" ref="U162">iferror(index('Internal Staffing Calculator'!$R$9:$BL$115, match($A162,'Internal Staffing Calculator'!$B$9:$B169,0),match(U$5,'Internal Staffing Calculator'!$R$7:$BL$7,0)),"")</f>
        <v/>
      </c>
      <c r="V162" s="699" t="str">
        <f t="array" ref="V162">iferror(index('Internal Staffing Calculator'!$R$9:$BL$115, match($A162,'Internal Staffing Calculator'!$B$9:$B169,0),match(V$5,'Internal Staffing Calculator'!$R$7:$BL$7,0)),"")</f>
        <v/>
      </c>
      <c r="W162" s="699" t="str">
        <f t="array" ref="W162">iferror(index('Internal Staffing Calculator'!$R$9:$BL$115, match($A162,'Internal Staffing Calculator'!$B$9:$B169,0),match(W$5,'Internal Staffing Calculator'!$R$7:$BL$7,0)),"")</f>
        <v/>
      </c>
      <c r="X162" s="699" t="str">
        <f t="array" ref="X162">iferror(index('Internal Staffing Calculator'!$R$9:$BL$115, match($A162,'Internal Staffing Calculator'!$B$9:$B169,0),match(X$5,'Internal Staffing Calculator'!$R$7:$BL$7,0)),"")</f>
        <v/>
      </c>
      <c r="Y162" s="699" t="str">
        <f t="array" ref="Y162">iferror(index('Internal Staffing Calculator'!$R$9:$BL$115, match($A162,'Internal Staffing Calculator'!$B$9:$B169,0),match(Y$5,'Internal Staffing Calculator'!$R$7:$BL$7,0)),"")</f>
        <v/>
      </c>
      <c r="Z162" s="699" t="str">
        <f t="array" ref="Z162">iferror(index('Internal Staffing Calculator'!$R$9:$BL$115, match($A162,'Internal Staffing Calculator'!$B$9:$B169,0),match(Z$5,'Internal Staffing Calculator'!$R$7:$BL$7,0)),"")</f>
        <v/>
      </c>
      <c r="AA162" s="699" t="str">
        <f t="array" ref="AA162">iferror(index('Internal Staffing Calculator'!$R$9:$BL$115, match($A162,'Internal Staffing Calculator'!$B$9:$B169,0),match(AA$5,'Internal Staffing Calculator'!$R$7:$BL$7,0)),"")</f>
        <v/>
      </c>
      <c r="AB162" s="699" t="str">
        <f t="array" ref="AB162">iferror(index('Internal Staffing Calculator'!$R$9:$BL$115, match($A162,'Internal Staffing Calculator'!$B$9:$B169,0),match(AB$5,'Internal Staffing Calculator'!$R$7:$BL$7,0)),"")</f>
        <v/>
      </c>
      <c r="AC162" s="699" t="str">
        <f t="array" ref="AC162">iferror(index('Internal Staffing Calculator'!$R$9:$BL$115, match($A162,'Internal Staffing Calculator'!$B$9:$B169,0),match(AC$5,'Internal Staffing Calculator'!$R$7:$BL$7,0)),"")</f>
        <v/>
      </c>
      <c r="AD162" s="699" t="str">
        <f t="array" ref="AD162">iferror(index('Internal Staffing Calculator'!$R$9:$BL$115, match($A162,'Internal Staffing Calculator'!$B$9:$B169,0),match(AD$5,'Internal Staffing Calculator'!$R$7:$BL$7,0)),"")</f>
        <v/>
      </c>
      <c r="AE162" s="699" t="str">
        <f t="array" ref="AE162">iferror(index('Internal Staffing Calculator'!$R$9:$BL$115, match($A162,'Internal Staffing Calculator'!$B$9:$B169,0),match(AE$5,'Internal Staffing Calculator'!$R$7:$BL$7,0)),"")</f>
        <v/>
      </c>
      <c r="AF162" s="699" t="str">
        <f t="array" ref="AF162">iferror(index('Internal Staffing Calculator'!$R$9:$BL$115, match($A162,'Internal Staffing Calculator'!$B$9:$B169,0),match(AF$5,'Internal Staffing Calculator'!$R$7:$BL$7,0)),"")</f>
        <v/>
      </c>
      <c r="AG162" s="699" t="str">
        <f t="array" ref="AG162">iferror(index('Internal Staffing Calculator'!$R$9:$BL$115, match($A162,'Internal Staffing Calculator'!$B$9:$B169,0),match(AG$5,'Internal Staffing Calculator'!$R$7:$BL$7,0)),"")</f>
        <v/>
      </c>
      <c r="AH162" s="699" t="str">
        <f t="array" ref="AH162">iferror(index('Internal Staffing Calculator'!$R$9:$BL$115, match($A162,'Internal Staffing Calculator'!$B$9:$B169,0),match(AH$5,'Internal Staffing Calculator'!$R$7:$BL$7,0)),"")</f>
        <v/>
      </c>
      <c r="AI162" s="699" t="str">
        <f t="array" ref="AI162">iferror(index('Internal Staffing Calculator'!$R$9:$BL$115, match($A162,'Internal Staffing Calculator'!$B$9:$B169,0),match(AI$5,'Internal Staffing Calculator'!$R$7:$BL$7,0)),"")</f>
        <v/>
      </c>
      <c r="AJ162" s="699" t="str">
        <f t="array" ref="AJ162">iferror(index('Internal Staffing Calculator'!$R$9:$BL$115, match($A162,'Internal Staffing Calculator'!$B$9:$B169,0),match(AJ$5,'Internal Staffing Calculator'!$R$7:$BL$7,0)),"")</f>
        <v/>
      </c>
      <c r="AK162" s="699" t="str">
        <f t="array" ref="AK162">iferror(index('Internal Staffing Calculator'!$R$9:$BL$115, match($A162,'Internal Staffing Calculator'!$B$9:$B169,0),match(AK$5,'Internal Staffing Calculator'!$R$7:$BL$7,0)),"")</f>
        <v/>
      </c>
      <c r="AL162" s="699" t="str">
        <f t="array" ref="AL162">iferror(index('Internal Staffing Calculator'!$R$9:$BL$115, match($A162,'Internal Staffing Calculator'!$B$9:$B169,0),match(AL$5,'Internal Staffing Calculator'!$R$7:$BL$7,0)),"")</f>
        <v/>
      </c>
      <c r="AM162" s="699" t="str">
        <f t="array" ref="AM162">iferror(index('Internal Staffing Calculator'!$R$9:$BL$115, match($A162,'Internal Staffing Calculator'!$B$9:$B169,0),match(AM$5,'Internal Staffing Calculator'!$R$7:$BL$7,0)),"")</f>
        <v/>
      </c>
      <c r="AN162" s="699" t="str">
        <f t="array" ref="AN162">iferror(index('Internal Staffing Calculator'!$R$9:$BL$115, match($A162,'Internal Staffing Calculator'!$B$9:$B169,0),match(AN$5,'Internal Staffing Calculator'!$R$7:$BL$7,0)),"")</f>
        <v/>
      </c>
      <c r="AO162" s="699" t="str">
        <f t="array" ref="AO162">iferror(index('Internal Staffing Calculator'!$R$9:$BL$115, match($A162,'Internal Staffing Calculator'!$B$9:$B169,0),match(AO$5,'Internal Staffing Calculator'!$R$7:$BL$7,0)),"")</f>
        <v/>
      </c>
      <c r="AP162" s="699" t="str">
        <f t="array" ref="AP162">iferror(index('Internal Staffing Calculator'!$R$9:$BL$115, match($A162,'Internal Staffing Calculator'!$B$9:$B169,0),match(AP$5,'Internal Staffing Calculator'!$R$7:$BL$7,0)),"")</f>
        <v/>
      </c>
      <c r="AQ162" s="699" t="str">
        <f t="array" ref="AQ162">iferror(index('Internal Staffing Calculator'!$R$9:$BL$115, match($A162,'Internal Staffing Calculator'!$B$9:$B169,0),match(AQ$5,'Internal Staffing Calculator'!$R$7:$BL$7,0)),"")</f>
        <v/>
      </c>
      <c r="AR162" s="699" t="str">
        <f t="array" ref="AR162">iferror(index('Internal Staffing Calculator'!$R$9:$BL$115, match($A162,'Internal Staffing Calculator'!$B$9:$B169,0),match(AR$5,'Internal Staffing Calculator'!$R$7:$BL$7,0)),"")</f>
        <v/>
      </c>
      <c r="AS162" s="699" t="str">
        <f t="array" ref="AS162">iferror(index('Internal Staffing Calculator'!$R$9:$BL$115, match($A162,'Internal Staffing Calculator'!$B$9:$B169,0),match(AS$5,'Internal Staffing Calculator'!$R$7:$BL$7,0)),"")</f>
        <v/>
      </c>
      <c r="AT162" s="699" t="str">
        <f t="array" ref="AT162">iferror(index('Internal Staffing Calculator'!$R$9:$BL$115, match($A162,'Internal Staffing Calculator'!$B$9:$B169,0),match(AT$5,'Internal Staffing Calculator'!$R$7:$BL$7,0)),"")</f>
        <v/>
      </c>
      <c r="AU162" s="699" t="str">
        <f t="array" ref="AU162">iferror(index('Internal Staffing Calculator'!$R$9:$BL$115, match($A162,'Internal Staffing Calculator'!$B$9:$B169,0),match(AU$5,'Internal Staffing Calculator'!$R$7:$BL$7,0)),"")</f>
        <v/>
      </c>
      <c r="AV162" s="699" t="str">
        <f t="array" ref="AV162">iferror(index('Internal Staffing Calculator'!$R$9:$BL$115, match($A162,'Internal Staffing Calculator'!$B$9:$B169,0),match(AV$5,'Internal Staffing Calculator'!$R$7:$BL$7,0)),"")</f>
        <v/>
      </c>
      <c r="AW162" s="699" t="str">
        <f t="array" ref="AW162">iferror(index('Internal Staffing Calculator'!$R$9:$BL$115, match($A162,'Internal Staffing Calculator'!$B$9:$B169,0),match(AW$5,'Internal Staffing Calculator'!$R$7:$BL$7,0)),"")</f>
        <v/>
      </c>
      <c r="AX162" s="699" t="str">
        <f t="array" ref="AX162">iferror(index('Internal Staffing Calculator'!$R$9:$BL$115, match($A162,'Internal Staffing Calculator'!$B$9:$B169,0),match(AX$5,'Internal Staffing Calculator'!$R$7:$BL$7,0)),"")</f>
        <v/>
      </c>
      <c r="AY162" s="699" t="str">
        <f t="array" ref="AY162">iferror(index('Internal Staffing Calculator'!$R$9:$BL$115, match($A162,'Internal Staffing Calculator'!$B$9:$B169,0),match(AY$5,'Internal Staffing Calculator'!$R$7:$BL$7,0)),"")</f>
        <v/>
      </c>
      <c r="AZ162" s="699" t="str">
        <f t="array" ref="AZ162">iferror(index('Internal Staffing Calculator'!$R$9:$BL$115, match($A162,'Internal Staffing Calculator'!$B$9:$B169,0),match(AZ$5,'Internal Staffing Calculator'!$R$7:$BL$7,0)),"")</f>
        <v/>
      </c>
      <c r="BA162" s="699" t="str">
        <f t="array" ref="BA162">iferror(index('Internal Staffing Calculator'!$R$9:$BL$115, match($A162,'Internal Staffing Calculator'!$B$9:$B169,0),match(BA$5,'Internal Staffing Calculator'!$R$7:$BL$7,0)),"")</f>
        <v/>
      </c>
    </row>
    <row r="163">
      <c r="A163" s="818"/>
      <c r="B163" s="812" t="str">
        <f t="array" ref="B163">iferror(index('Internal Staffing Calculator'!P:P,match(A163,'Internal Staffing Calculator'!B:B,0)),"")</f>
        <v/>
      </c>
      <c r="C163" s="813" t="str">
        <f t="array" ref="C163">iferror(index('Internal Staffing Calculator'!BM:BM,match(A163,'Internal Staffing Calculator'!B:B,0)),"")</f>
        <v/>
      </c>
      <c r="D163" s="814" t="str">
        <f t="array" ref="D163">iferror(index('Internal Staffing Calculator'!F:F,match(A163,'Internal Staffing Calculator'!B:B,0)),"")</f>
        <v/>
      </c>
      <c r="E163" s="815">
        <f t="shared" si="4"/>
        <v>0</v>
      </c>
      <c r="F163" s="615"/>
      <c r="G163" s="699" t="str">
        <f t="array" ref="G163">iferror(index('Internal Staffing Calculator'!$R$9:$BL$115, match($A163,'Internal Staffing Calculator'!$B$9:$B169,0),match(G$5,'Internal Staffing Calculator'!$R$7:$BL$7,0)),"")</f>
        <v/>
      </c>
      <c r="H163" s="699" t="str">
        <f t="array" ref="H163">iferror(index('Internal Staffing Calculator'!$R$9:$BL$115, match($A163,'Internal Staffing Calculator'!$B$9:$B169,0),match(H$5,'Internal Staffing Calculator'!$R$7:$BL$7,0)),"")</f>
        <v/>
      </c>
      <c r="I163" s="699" t="str">
        <f t="array" ref="I163">iferror(index('Internal Staffing Calculator'!$R$9:$BL$115, match($A163,'Internal Staffing Calculator'!$B$9:$B169,0),match(I$5,'Internal Staffing Calculator'!$R$7:$BL$7,0)),"")</f>
        <v/>
      </c>
      <c r="J163" s="699" t="str">
        <f t="array" ref="J163">iferror(index('Internal Staffing Calculator'!$R$9:$BL$115, match($A163,'Internal Staffing Calculator'!$B$9:$B169,0),match(J$5,'Internal Staffing Calculator'!$R$7:$BL$7,0)),"")</f>
        <v/>
      </c>
      <c r="K163" s="699" t="str">
        <f t="array" ref="K163">iferror(index('Internal Staffing Calculator'!$R$9:$BL$115, match($A163,'Internal Staffing Calculator'!$B$9:$B169,0),match(K$5,'Internal Staffing Calculator'!$R$7:$BL$7,0)),"")</f>
        <v/>
      </c>
      <c r="L163" s="699" t="str">
        <f t="array" ref="L163">iferror(index('Internal Staffing Calculator'!$R$9:$BL$115, match($A163,'Internal Staffing Calculator'!$B$9:$B169,0),match(L$5,'Internal Staffing Calculator'!$R$7:$BL$7,0)),"")</f>
        <v/>
      </c>
      <c r="M163" s="699" t="str">
        <f t="array" ref="M163">iferror(index('Internal Staffing Calculator'!$R$9:$BL$115, match($A163,'Internal Staffing Calculator'!$B$9:$B169,0),match(M$5,'Internal Staffing Calculator'!$R$7:$BL$7,0)),"")</f>
        <v/>
      </c>
      <c r="N163" s="699" t="str">
        <f t="array" ref="N163">iferror(index('Internal Staffing Calculator'!$R$9:$BL$115, match($A163,'Internal Staffing Calculator'!$B$9:$B169,0),match(N$5,'Internal Staffing Calculator'!$R$7:$BL$7,0)),"")</f>
        <v/>
      </c>
      <c r="O163" s="699" t="str">
        <f t="array" ref="O163">iferror(index('Internal Staffing Calculator'!$R$9:$BL$115, match($A163,'Internal Staffing Calculator'!$B$9:$B169,0),match(O$5,'Internal Staffing Calculator'!$R$7:$BL$7,0)),"")</f>
        <v/>
      </c>
      <c r="P163" s="699" t="str">
        <f t="array" ref="P163">iferror(index('Internal Staffing Calculator'!$R$9:$BL$115, match($A163,'Internal Staffing Calculator'!$B$9:$B169,0),match(P$5,'Internal Staffing Calculator'!$R$7:$BL$7,0)),"")</f>
        <v/>
      </c>
      <c r="Q163" s="699" t="str">
        <f t="array" ref="Q163">iferror(index('Internal Staffing Calculator'!$R$9:$BL$115, match($A163,'Internal Staffing Calculator'!$B$9:$B169,0),match(Q$5,'Internal Staffing Calculator'!$R$7:$BL$7,0)),"")</f>
        <v/>
      </c>
      <c r="R163" s="699" t="str">
        <f t="array" ref="R163">iferror(index('Internal Staffing Calculator'!$R$9:$BL$115, match($A163,'Internal Staffing Calculator'!$B$9:$B169,0),match(R$5,'Internal Staffing Calculator'!$R$7:$BL$7,0)),"")</f>
        <v/>
      </c>
      <c r="S163" s="699" t="str">
        <f t="array" ref="S163">iferror(index('Internal Staffing Calculator'!$R$9:$BL$115, match($A163,'Internal Staffing Calculator'!$B$9:$B169,0),match(S$5,'Internal Staffing Calculator'!$R$7:$BL$7,0)),"")</f>
        <v/>
      </c>
      <c r="T163" s="699" t="str">
        <f t="array" ref="T163">iferror(index('Internal Staffing Calculator'!$R$9:$BL$115, match($A163,'Internal Staffing Calculator'!$B$9:$B169,0),match(T$5,'Internal Staffing Calculator'!$R$7:$BL$7,0)),"")</f>
        <v/>
      </c>
      <c r="U163" s="699" t="str">
        <f t="array" ref="U163">iferror(index('Internal Staffing Calculator'!$R$9:$BL$115, match($A163,'Internal Staffing Calculator'!$B$9:$B169,0),match(U$5,'Internal Staffing Calculator'!$R$7:$BL$7,0)),"")</f>
        <v/>
      </c>
      <c r="V163" s="699" t="str">
        <f t="array" ref="V163">iferror(index('Internal Staffing Calculator'!$R$9:$BL$115, match($A163,'Internal Staffing Calculator'!$B$9:$B169,0),match(V$5,'Internal Staffing Calculator'!$R$7:$BL$7,0)),"")</f>
        <v/>
      </c>
      <c r="W163" s="699" t="str">
        <f t="array" ref="W163">iferror(index('Internal Staffing Calculator'!$R$9:$BL$115, match($A163,'Internal Staffing Calculator'!$B$9:$B169,0),match(W$5,'Internal Staffing Calculator'!$R$7:$BL$7,0)),"")</f>
        <v/>
      </c>
      <c r="X163" s="699" t="str">
        <f t="array" ref="X163">iferror(index('Internal Staffing Calculator'!$R$9:$BL$115, match($A163,'Internal Staffing Calculator'!$B$9:$B169,0),match(X$5,'Internal Staffing Calculator'!$R$7:$BL$7,0)),"")</f>
        <v/>
      </c>
      <c r="Y163" s="699" t="str">
        <f t="array" ref="Y163">iferror(index('Internal Staffing Calculator'!$R$9:$BL$115, match($A163,'Internal Staffing Calculator'!$B$9:$B169,0),match(Y$5,'Internal Staffing Calculator'!$R$7:$BL$7,0)),"")</f>
        <v/>
      </c>
      <c r="Z163" s="699" t="str">
        <f t="array" ref="Z163">iferror(index('Internal Staffing Calculator'!$R$9:$BL$115, match($A163,'Internal Staffing Calculator'!$B$9:$B169,0),match(Z$5,'Internal Staffing Calculator'!$R$7:$BL$7,0)),"")</f>
        <v/>
      </c>
      <c r="AA163" s="699" t="str">
        <f t="array" ref="AA163">iferror(index('Internal Staffing Calculator'!$R$9:$BL$115, match($A163,'Internal Staffing Calculator'!$B$9:$B169,0),match(AA$5,'Internal Staffing Calculator'!$R$7:$BL$7,0)),"")</f>
        <v/>
      </c>
      <c r="AB163" s="699" t="str">
        <f t="array" ref="AB163">iferror(index('Internal Staffing Calculator'!$R$9:$BL$115, match($A163,'Internal Staffing Calculator'!$B$9:$B169,0),match(AB$5,'Internal Staffing Calculator'!$R$7:$BL$7,0)),"")</f>
        <v/>
      </c>
      <c r="AC163" s="699" t="str">
        <f t="array" ref="AC163">iferror(index('Internal Staffing Calculator'!$R$9:$BL$115, match($A163,'Internal Staffing Calculator'!$B$9:$B169,0),match(AC$5,'Internal Staffing Calculator'!$R$7:$BL$7,0)),"")</f>
        <v/>
      </c>
      <c r="AD163" s="699" t="str">
        <f t="array" ref="AD163">iferror(index('Internal Staffing Calculator'!$R$9:$BL$115, match($A163,'Internal Staffing Calculator'!$B$9:$B169,0),match(AD$5,'Internal Staffing Calculator'!$R$7:$BL$7,0)),"")</f>
        <v/>
      </c>
      <c r="AE163" s="699" t="str">
        <f t="array" ref="AE163">iferror(index('Internal Staffing Calculator'!$R$9:$BL$115, match($A163,'Internal Staffing Calculator'!$B$9:$B169,0),match(AE$5,'Internal Staffing Calculator'!$R$7:$BL$7,0)),"")</f>
        <v/>
      </c>
      <c r="AF163" s="699" t="str">
        <f t="array" ref="AF163">iferror(index('Internal Staffing Calculator'!$R$9:$BL$115, match($A163,'Internal Staffing Calculator'!$B$9:$B169,0),match(AF$5,'Internal Staffing Calculator'!$R$7:$BL$7,0)),"")</f>
        <v/>
      </c>
      <c r="AG163" s="699" t="str">
        <f t="array" ref="AG163">iferror(index('Internal Staffing Calculator'!$R$9:$BL$115, match($A163,'Internal Staffing Calculator'!$B$9:$B169,0),match(AG$5,'Internal Staffing Calculator'!$R$7:$BL$7,0)),"")</f>
        <v/>
      </c>
      <c r="AH163" s="699" t="str">
        <f t="array" ref="AH163">iferror(index('Internal Staffing Calculator'!$R$9:$BL$115, match($A163,'Internal Staffing Calculator'!$B$9:$B169,0),match(AH$5,'Internal Staffing Calculator'!$R$7:$BL$7,0)),"")</f>
        <v/>
      </c>
      <c r="AI163" s="699" t="str">
        <f t="array" ref="AI163">iferror(index('Internal Staffing Calculator'!$R$9:$BL$115, match($A163,'Internal Staffing Calculator'!$B$9:$B169,0),match(AI$5,'Internal Staffing Calculator'!$R$7:$BL$7,0)),"")</f>
        <v/>
      </c>
      <c r="AJ163" s="699" t="str">
        <f t="array" ref="AJ163">iferror(index('Internal Staffing Calculator'!$R$9:$BL$115, match($A163,'Internal Staffing Calculator'!$B$9:$B169,0),match(AJ$5,'Internal Staffing Calculator'!$R$7:$BL$7,0)),"")</f>
        <v/>
      </c>
      <c r="AK163" s="699" t="str">
        <f t="array" ref="AK163">iferror(index('Internal Staffing Calculator'!$R$9:$BL$115, match($A163,'Internal Staffing Calculator'!$B$9:$B169,0),match(AK$5,'Internal Staffing Calculator'!$R$7:$BL$7,0)),"")</f>
        <v/>
      </c>
      <c r="AL163" s="699" t="str">
        <f t="array" ref="AL163">iferror(index('Internal Staffing Calculator'!$R$9:$BL$115, match($A163,'Internal Staffing Calculator'!$B$9:$B169,0),match(AL$5,'Internal Staffing Calculator'!$R$7:$BL$7,0)),"")</f>
        <v/>
      </c>
      <c r="AM163" s="699" t="str">
        <f t="array" ref="AM163">iferror(index('Internal Staffing Calculator'!$R$9:$BL$115, match($A163,'Internal Staffing Calculator'!$B$9:$B169,0),match(AM$5,'Internal Staffing Calculator'!$R$7:$BL$7,0)),"")</f>
        <v/>
      </c>
      <c r="AN163" s="699" t="str">
        <f t="array" ref="AN163">iferror(index('Internal Staffing Calculator'!$R$9:$BL$115, match($A163,'Internal Staffing Calculator'!$B$9:$B169,0),match(AN$5,'Internal Staffing Calculator'!$R$7:$BL$7,0)),"")</f>
        <v/>
      </c>
      <c r="AO163" s="699" t="str">
        <f t="array" ref="AO163">iferror(index('Internal Staffing Calculator'!$R$9:$BL$115, match($A163,'Internal Staffing Calculator'!$B$9:$B169,0),match(AO$5,'Internal Staffing Calculator'!$R$7:$BL$7,0)),"")</f>
        <v/>
      </c>
      <c r="AP163" s="699" t="str">
        <f t="array" ref="AP163">iferror(index('Internal Staffing Calculator'!$R$9:$BL$115, match($A163,'Internal Staffing Calculator'!$B$9:$B169,0),match(AP$5,'Internal Staffing Calculator'!$R$7:$BL$7,0)),"")</f>
        <v/>
      </c>
      <c r="AQ163" s="699" t="str">
        <f t="array" ref="AQ163">iferror(index('Internal Staffing Calculator'!$R$9:$BL$115, match($A163,'Internal Staffing Calculator'!$B$9:$B169,0),match(AQ$5,'Internal Staffing Calculator'!$R$7:$BL$7,0)),"")</f>
        <v/>
      </c>
      <c r="AR163" s="699" t="str">
        <f t="array" ref="AR163">iferror(index('Internal Staffing Calculator'!$R$9:$BL$115, match($A163,'Internal Staffing Calculator'!$B$9:$B169,0),match(AR$5,'Internal Staffing Calculator'!$R$7:$BL$7,0)),"")</f>
        <v/>
      </c>
      <c r="AS163" s="699" t="str">
        <f t="array" ref="AS163">iferror(index('Internal Staffing Calculator'!$R$9:$BL$115, match($A163,'Internal Staffing Calculator'!$B$9:$B169,0),match(AS$5,'Internal Staffing Calculator'!$R$7:$BL$7,0)),"")</f>
        <v/>
      </c>
      <c r="AT163" s="699" t="str">
        <f t="array" ref="AT163">iferror(index('Internal Staffing Calculator'!$R$9:$BL$115, match($A163,'Internal Staffing Calculator'!$B$9:$B169,0),match(AT$5,'Internal Staffing Calculator'!$R$7:$BL$7,0)),"")</f>
        <v/>
      </c>
      <c r="AU163" s="699" t="str">
        <f t="array" ref="AU163">iferror(index('Internal Staffing Calculator'!$R$9:$BL$115, match($A163,'Internal Staffing Calculator'!$B$9:$B169,0),match(AU$5,'Internal Staffing Calculator'!$R$7:$BL$7,0)),"")</f>
        <v/>
      </c>
      <c r="AV163" s="699" t="str">
        <f t="array" ref="AV163">iferror(index('Internal Staffing Calculator'!$R$9:$BL$115, match($A163,'Internal Staffing Calculator'!$B$9:$B169,0),match(AV$5,'Internal Staffing Calculator'!$R$7:$BL$7,0)),"")</f>
        <v/>
      </c>
      <c r="AW163" s="699" t="str">
        <f t="array" ref="AW163">iferror(index('Internal Staffing Calculator'!$R$9:$BL$115, match($A163,'Internal Staffing Calculator'!$B$9:$B169,0),match(AW$5,'Internal Staffing Calculator'!$R$7:$BL$7,0)),"")</f>
        <v/>
      </c>
      <c r="AX163" s="699" t="str">
        <f t="array" ref="AX163">iferror(index('Internal Staffing Calculator'!$R$9:$BL$115, match($A163,'Internal Staffing Calculator'!$B$9:$B169,0),match(AX$5,'Internal Staffing Calculator'!$R$7:$BL$7,0)),"")</f>
        <v/>
      </c>
      <c r="AY163" s="699" t="str">
        <f t="array" ref="AY163">iferror(index('Internal Staffing Calculator'!$R$9:$BL$115, match($A163,'Internal Staffing Calculator'!$B$9:$B169,0),match(AY$5,'Internal Staffing Calculator'!$R$7:$BL$7,0)),"")</f>
        <v/>
      </c>
      <c r="AZ163" s="699" t="str">
        <f t="array" ref="AZ163">iferror(index('Internal Staffing Calculator'!$R$9:$BL$115, match($A163,'Internal Staffing Calculator'!$B$9:$B169,0),match(AZ$5,'Internal Staffing Calculator'!$R$7:$BL$7,0)),"")</f>
        <v/>
      </c>
      <c r="BA163" s="699" t="str">
        <f t="array" ref="BA163">iferror(index('Internal Staffing Calculator'!$R$9:$BL$115, match($A163,'Internal Staffing Calculator'!$B$9:$B169,0),match(BA$5,'Internal Staffing Calculator'!$R$7:$BL$7,0)),"")</f>
        <v/>
      </c>
    </row>
    <row r="164">
      <c r="A164" s="818"/>
      <c r="B164" s="812" t="str">
        <f t="array" ref="B164">iferror(index('Internal Staffing Calculator'!P:P,match(A164,'Internal Staffing Calculator'!B:B,0)),"")</f>
        <v/>
      </c>
      <c r="C164" s="813" t="str">
        <f t="array" ref="C164">iferror(index('Internal Staffing Calculator'!BM:BM,match(A164,'Internal Staffing Calculator'!B:B,0)),"")</f>
        <v/>
      </c>
      <c r="D164" s="814" t="str">
        <f t="array" ref="D164">iferror(index('Internal Staffing Calculator'!F:F,match(A164,'Internal Staffing Calculator'!B:B,0)),"")</f>
        <v/>
      </c>
      <c r="E164" s="815">
        <f t="shared" si="4"/>
        <v>0</v>
      </c>
      <c r="F164" s="615"/>
      <c r="G164" s="699" t="str">
        <f t="array" ref="G164">iferror(index('Internal Staffing Calculator'!$R$9:$BL$115, match($A164,'Internal Staffing Calculator'!$B$9:$B169,0),match(G$5,'Internal Staffing Calculator'!$R$7:$BL$7,0)),"")</f>
        <v/>
      </c>
      <c r="H164" s="699" t="str">
        <f t="array" ref="H164">iferror(index('Internal Staffing Calculator'!$R$9:$BL$115, match($A164,'Internal Staffing Calculator'!$B$9:$B169,0),match(H$5,'Internal Staffing Calculator'!$R$7:$BL$7,0)),"")</f>
        <v/>
      </c>
      <c r="I164" s="699" t="str">
        <f t="array" ref="I164">iferror(index('Internal Staffing Calculator'!$R$9:$BL$115, match($A164,'Internal Staffing Calculator'!$B$9:$B169,0),match(I$5,'Internal Staffing Calculator'!$R$7:$BL$7,0)),"")</f>
        <v/>
      </c>
      <c r="J164" s="699" t="str">
        <f t="array" ref="J164">iferror(index('Internal Staffing Calculator'!$R$9:$BL$115, match($A164,'Internal Staffing Calculator'!$B$9:$B169,0),match(J$5,'Internal Staffing Calculator'!$R$7:$BL$7,0)),"")</f>
        <v/>
      </c>
      <c r="K164" s="699" t="str">
        <f t="array" ref="K164">iferror(index('Internal Staffing Calculator'!$R$9:$BL$115, match($A164,'Internal Staffing Calculator'!$B$9:$B169,0),match(K$5,'Internal Staffing Calculator'!$R$7:$BL$7,0)),"")</f>
        <v/>
      </c>
      <c r="L164" s="699" t="str">
        <f t="array" ref="L164">iferror(index('Internal Staffing Calculator'!$R$9:$BL$115, match($A164,'Internal Staffing Calculator'!$B$9:$B169,0),match(L$5,'Internal Staffing Calculator'!$R$7:$BL$7,0)),"")</f>
        <v/>
      </c>
      <c r="M164" s="699" t="str">
        <f t="array" ref="M164">iferror(index('Internal Staffing Calculator'!$R$9:$BL$115, match($A164,'Internal Staffing Calculator'!$B$9:$B169,0),match(M$5,'Internal Staffing Calculator'!$R$7:$BL$7,0)),"")</f>
        <v/>
      </c>
      <c r="N164" s="699" t="str">
        <f t="array" ref="N164">iferror(index('Internal Staffing Calculator'!$R$9:$BL$115, match($A164,'Internal Staffing Calculator'!$B$9:$B169,0),match(N$5,'Internal Staffing Calculator'!$R$7:$BL$7,0)),"")</f>
        <v/>
      </c>
      <c r="O164" s="699" t="str">
        <f t="array" ref="O164">iferror(index('Internal Staffing Calculator'!$R$9:$BL$115, match($A164,'Internal Staffing Calculator'!$B$9:$B169,0),match(O$5,'Internal Staffing Calculator'!$R$7:$BL$7,0)),"")</f>
        <v/>
      </c>
      <c r="P164" s="699" t="str">
        <f t="array" ref="P164">iferror(index('Internal Staffing Calculator'!$R$9:$BL$115, match($A164,'Internal Staffing Calculator'!$B$9:$B169,0),match(P$5,'Internal Staffing Calculator'!$R$7:$BL$7,0)),"")</f>
        <v/>
      </c>
      <c r="Q164" s="699" t="str">
        <f t="array" ref="Q164">iferror(index('Internal Staffing Calculator'!$R$9:$BL$115, match($A164,'Internal Staffing Calculator'!$B$9:$B169,0),match(Q$5,'Internal Staffing Calculator'!$R$7:$BL$7,0)),"")</f>
        <v/>
      </c>
      <c r="R164" s="699" t="str">
        <f t="array" ref="R164">iferror(index('Internal Staffing Calculator'!$R$9:$BL$115, match($A164,'Internal Staffing Calculator'!$B$9:$B169,0),match(R$5,'Internal Staffing Calculator'!$R$7:$BL$7,0)),"")</f>
        <v/>
      </c>
      <c r="S164" s="699" t="str">
        <f t="array" ref="S164">iferror(index('Internal Staffing Calculator'!$R$9:$BL$115, match($A164,'Internal Staffing Calculator'!$B$9:$B169,0),match(S$5,'Internal Staffing Calculator'!$R$7:$BL$7,0)),"")</f>
        <v/>
      </c>
      <c r="T164" s="699" t="str">
        <f t="array" ref="T164">iferror(index('Internal Staffing Calculator'!$R$9:$BL$115, match($A164,'Internal Staffing Calculator'!$B$9:$B169,0),match(T$5,'Internal Staffing Calculator'!$R$7:$BL$7,0)),"")</f>
        <v/>
      </c>
      <c r="U164" s="699" t="str">
        <f t="array" ref="U164">iferror(index('Internal Staffing Calculator'!$R$9:$BL$115, match($A164,'Internal Staffing Calculator'!$B$9:$B169,0),match(U$5,'Internal Staffing Calculator'!$R$7:$BL$7,0)),"")</f>
        <v/>
      </c>
      <c r="V164" s="699" t="str">
        <f t="array" ref="V164">iferror(index('Internal Staffing Calculator'!$R$9:$BL$115, match($A164,'Internal Staffing Calculator'!$B$9:$B169,0),match(V$5,'Internal Staffing Calculator'!$R$7:$BL$7,0)),"")</f>
        <v/>
      </c>
      <c r="W164" s="699" t="str">
        <f t="array" ref="W164">iferror(index('Internal Staffing Calculator'!$R$9:$BL$115, match($A164,'Internal Staffing Calculator'!$B$9:$B169,0),match(W$5,'Internal Staffing Calculator'!$R$7:$BL$7,0)),"")</f>
        <v/>
      </c>
      <c r="X164" s="699" t="str">
        <f t="array" ref="X164">iferror(index('Internal Staffing Calculator'!$R$9:$BL$115, match($A164,'Internal Staffing Calculator'!$B$9:$B169,0),match(X$5,'Internal Staffing Calculator'!$R$7:$BL$7,0)),"")</f>
        <v/>
      </c>
      <c r="Y164" s="699" t="str">
        <f t="array" ref="Y164">iferror(index('Internal Staffing Calculator'!$R$9:$BL$115, match($A164,'Internal Staffing Calculator'!$B$9:$B169,0),match(Y$5,'Internal Staffing Calculator'!$R$7:$BL$7,0)),"")</f>
        <v/>
      </c>
      <c r="Z164" s="699" t="str">
        <f t="array" ref="Z164">iferror(index('Internal Staffing Calculator'!$R$9:$BL$115, match($A164,'Internal Staffing Calculator'!$B$9:$B169,0),match(Z$5,'Internal Staffing Calculator'!$R$7:$BL$7,0)),"")</f>
        <v/>
      </c>
      <c r="AA164" s="699" t="str">
        <f t="array" ref="AA164">iferror(index('Internal Staffing Calculator'!$R$9:$BL$115, match($A164,'Internal Staffing Calculator'!$B$9:$B169,0),match(AA$5,'Internal Staffing Calculator'!$R$7:$BL$7,0)),"")</f>
        <v/>
      </c>
      <c r="AB164" s="699" t="str">
        <f t="array" ref="AB164">iferror(index('Internal Staffing Calculator'!$R$9:$BL$115, match($A164,'Internal Staffing Calculator'!$B$9:$B169,0),match(AB$5,'Internal Staffing Calculator'!$R$7:$BL$7,0)),"")</f>
        <v/>
      </c>
      <c r="AC164" s="699" t="str">
        <f t="array" ref="AC164">iferror(index('Internal Staffing Calculator'!$R$9:$BL$115, match($A164,'Internal Staffing Calculator'!$B$9:$B169,0),match(AC$5,'Internal Staffing Calculator'!$R$7:$BL$7,0)),"")</f>
        <v/>
      </c>
      <c r="AD164" s="699" t="str">
        <f t="array" ref="AD164">iferror(index('Internal Staffing Calculator'!$R$9:$BL$115, match($A164,'Internal Staffing Calculator'!$B$9:$B169,0),match(AD$5,'Internal Staffing Calculator'!$R$7:$BL$7,0)),"")</f>
        <v/>
      </c>
      <c r="AE164" s="699" t="str">
        <f t="array" ref="AE164">iferror(index('Internal Staffing Calculator'!$R$9:$BL$115, match($A164,'Internal Staffing Calculator'!$B$9:$B169,0),match(AE$5,'Internal Staffing Calculator'!$R$7:$BL$7,0)),"")</f>
        <v/>
      </c>
      <c r="AF164" s="699" t="str">
        <f t="array" ref="AF164">iferror(index('Internal Staffing Calculator'!$R$9:$BL$115, match($A164,'Internal Staffing Calculator'!$B$9:$B169,0),match(AF$5,'Internal Staffing Calculator'!$R$7:$BL$7,0)),"")</f>
        <v/>
      </c>
      <c r="AG164" s="699" t="str">
        <f t="array" ref="AG164">iferror(index('Internal Staffing Calculator'!$R$9:$BL$115, match($A164,'Internal Staffing Calculator'!$B$9:$B169,0),match(AG$5,'Internal Staffing Calculator'!$R$7:$BL$7,0)),"")</f>
        <v/>
      </c>
      <c r="AH164" s="699" t="str">
        <f t="array" ref="AH164">iferror(index('Internal Staffing Calculator'!$R$9:$BL$115, match($A164,'Internal Staffing Calculator'!$B$9:$B169,0),match(AH$5,'Internal Staffing Calculator'!$R$7:$BL$7,0)),"")</f>
        <v/>
      </c>
      <c r="AI164" s="699" t="str">
        <f t="array" ref="AI164">iferror(index('Internal Staffing Calculator'!$R$9:$BL$115, match($A164,'Internal Staffing Calculator'!$B$9:$B169,0),match(AI$5,'Internal Staffing Calculator'!$R$7:$BL$7,0)),"")</f>
        <v/>
      </c>
      <c r="AJ164" s="699" t="str">
        <f t="array" ref="AJ164">iferror(index('Internal Staffing Calculator'!$R$9:$BL$115, match($A164,'Internal Staffing Calculator'!$B$9:$B169,0),match(AJ$5,'Internal Staffing Calculator'!$R$7:$BL$7,0)),"")</f>
        <v/>
      </c>
      <c r="AK164" s="699" t="str">
        <f t="array" ref="AK164">iferror(index('Internal Staffing Calculator'!$R$9:$BL$115, match($A164,'Internal Staffing Calculator'!$B$9:$B169,0),match(AK$5,'Internal Staffing Calculator'!$R$7:$BL$7,0)),"")</f>
        <v/>
      </c>
      <c r="AL164" s="699" t="str">
        <f t="array" ref="AL164">iferror(index('Internal Staffing Calculator'!$R$9:$BL$115, match($A164,'Internal Staffing Calculator'!$B$9:$B169,0),match(AL$5,'Internal Staffing Calculator'!$R$7:$BL$7,0)),"")</f>
        <v/>
      </c>
      <c r="AM164" s="699" t="str">
        <f t="array" ref="AM164">iferror(index('Internal Staffing Calculator'!$R$9:$BL$115, match($A164,'Internal Staffing Calculator'!$B$9:$B169,0),match(AM$5,'Internal Staffing Calculator'!$R$7:$BL$7,0)),"")</f>
        <v/>
      </c>
      <c r="AN164" s="699" t="str">
        <f t="array" ref="AN164">iferror(index('Internal Staffing Calculator'!$R$9:$BL$115, match($A164,'Internal Staffing Calculator'!$B$9:$B169,0),match(AN$5,'Internal Staffing Calculator'!$R$7:$BL$7,0)),"")</f>
        <v/>
      </c>
      <c r="AO164" s="699" t="str">
        <f t="array" ref="AO164">iferror(index('Internal Staffing Calculator'!$R$9:$BL$115, match($A164,'Internal Staffing Calculator'!$B$9:$B169,0),match(AO$5,'Internal Staffing Calculator'!$R$7:$BL$7,0)),"")</f>
        <v/>
      </c>
      <c r="AP164" s="699" t="str">
        <f t="array" ref="AP164">iferror(index('Internal Staffing Calculator'!$R$9:$BL$115, match($A164,'Internal Staffing Calculator'!$B$9:$B169,0),match(AP$5,'Internal Staffing Calculator'!$R$7:$BL$7,0)),"")</f>
        <v/>
      </c>
      <c r="AQ164" s="699" t="str">
        <f t="array" ref="AQ164">iferror(index('Internal Staffing Calculator'!$R$9:$BL$115, match($A164,'Internal Staffing Calculator'!$B$9:$B169,0),match(AQ$5,'Internal Staffing Calculator'!$R$7:$BL$7,0)),"")</f>
        <v/>
      </c>
      <c r="AR164" s="699" t="str">
        <f t="array" ref="AR164">iferror(index('Internal Staffing Calculator'!$R$9:$BL$115, match($A164,'Internal Staffing Calculator'!$B$9:$B169,0),match(AR$5,'Internal Staffing Calculator'!$R$7:$BL$7,0)),"")</f>
        <v/>
      </c>
      <c r="AS164" s="699" t="str">
        <f t="array" ref="AS164">iferror(index('Internal Staffing Calculator'!$R$9:$BL$115, match($A164,'Internal Staffing Calculator'!$B$9:$B169,0),match(AS$5,'Internal Staffing Calculator'!$R$7:$BL$7,0)),"")</f>
        <v/>
      </c>
      <c r="AT164" s="699" t="str">
        <f t="array" ref="AT164">iferror(index('Internal Staffing Calculator'!$R$9:$BL$115, match($A164,'Internal Staffing Calculator'!$B$9:$B169,0),match(AT$5,'Internal Staffing Calculator'!$R$7:$BL$7,0)),"")</f>
        <v/>
      </c>
      <c r="AU164" s="699" t="str">
        <f t="array" ref="AU164">iferror(index('Internal Staffing Calculator'!$R$9:$BL$115, match($A164,'Internal Staffing Calculator'!$B$9:$B169,0),match(AU$5,'Internal Staffing Calculator'!$R$7:$BL$7,0)),"")</f>
        <v/>
      </c>
      <c r="AV164" s="699" t="str">
        <f t="array" ref="AV164">iferror(index('Internal Staffing Calculator'!$R$9:$BL$115, match($A164,'Internal Staffing Calculator'!$B$9:$B169,0),match(AV$5,'Internal Staffing Calculator'!$R$7:$BL$7,0)),"")</f>
        <v/>
      </c>
      <c r="AW164" s="699" t="str">
        <f t="array" ref="AW164">iferror(index('Internal Staffing Calculator'!$R$9:$BL$115, match($A164,'Internal Staffing Calculator'!$B$9:$B169,0),match(AW$5,'Internal Staffing Calculator'!$R$7:$BL$7,0)),"")</f>
        <v/>
      </c>
      <c r="AX164" s="699" t="str">
        <f t="array" ref="AX164">iferror(index('Internal Staffing Calculator'!$R$9:$BL$115, match($A164,'Internal Staffing Calculator'!$B$9:$B169,0),match(AX$5,'Internal Staffing Calculator'!$R$7:$BL$7,0)),"")</f>
        <v/>
      </c>
      <c r="AY164" s="699" t="str">
        <f t="array" ref="AY164">iferror(index('Internal Staffing Calculator'!$R$9:$BL$115, match($A164,'Internal Staffing Calculator'!$B$9:$B169,0),match(AY$5,'Internal Staffing Calculator'!$R$7:$BL$7,0)),"")</f>
        <v/>
      </c>
      <c r="AZ164" s="699" t="str">
        <f t="array" ref="AZ164">iferror(index('Internal Staffing Calculator'!$R$9:$BL$115, match($A164,'Internal Staffing Calculator'!$B$9:$B169,0),match(AZ$5,'Internal Staffing Calculator'!$R$7:$BL$7,0)),"")</f>
        <v/>
      </c>
      <c r="BA164" s="699" t="str">
        <f t="array" ref="BA164">iferror(index('Internal Staffing Calculator'!$R$9:$BL$115, match($A164,'Internal Staffing Calculator'!$B$9:$B169,0),match(BA$5,'Internal Staffing Calculator'!$R$7:$BL$7,0)),"")</f>
        <v/>
      </c>
    </row>
    <row r="165">
      <c r="A165" s="818"/>
      <c r="B165" s="812" t="str">
        <f t="array" ref="B165">iferror(index('Internal Staffing Calculator'!P:P,match(A165,'Internal Staffing Calculator'!B:B,0)),"")</f>
        <v/>
      </c>
      <c r="C165" s="813" t="str">
        <f t="array" ref="C165">iferror(index('Internal Staffing Calculator'!BM:BM,match(A165,'Internal Staffing Calculator'!B:B,0)),"")</f>
        <v/>
      </c>
      <c r="D165" s="814" t="str">
        <f t="array" ref="D165">iferror(index('Internal Staffing Calculator'!F:F,match(A165,'Internal Staffing Calculator'!B:B,0)),"")</f>
        <v/>
      </c>
      <c r="E165" s="815">
        <f t="shared" si="4"/>
        <v>0</v>
      </c>
      <c r="F165" s="615"/>
      <c r="G165" s="699" t="str">
        <f t="array" ref="G165">iferror(index('Internal Staffing Calculator'!$R$9:$BL$115, match($A165,'Internal Staffing Calculator'!$B$9:$B169,0),match(G$5,'Internal Staffing Calculator'!$R$7:$BL$7,0)),"")</f>
        <v/>
      </c>
      <c r="H165" s="699" t="str">
        <f t="array" ref="H165">iferror(index('Internal Staffing Calculator'!$R$9:$BL$115, match($A165,'Internal Staffing Calculator'!$B$9:$B169,0),match(H$5,'Internal Staffing Calculator'!$R$7:$BL$7,0)),"")</f>
        <v/>
      </c>
      <c r="I165" s="699" t="str">
        <f t="array" ref="I165">iferror(index('Internal Staffing Calculator'!$R$9:$BL$115, match($A165,'Internal Staffing Calculator'!$B$9:$B169,0),match(I$5,'Internal Staffing Calculator'!$R$7:$BL$7,0)),"")</f>
        <v/>
      </c>
      <c r="J165" s="699" t="str">
        <f t="array" ref="J165">iferror(index('Internal Staffing Calculator'!$R$9:$BL$115, match($A165,'Internal Staffing Calculator'!$B$9:$B169,0),match(J$5,'Internal Staffing Calculator'!$R$7:$BL$7,0)),"")</f>
        <v/>
      </c>
      <c r="K165" s="699" t="str">
        <f t="array" ref="K165">iferror(index('Internal Staffing Calculator'!$R$9:$BL$115, match($A165,'Internal Staffing Calculator'!$B$9:$B169,0),match(K$5,'Internal Staffing Calculator'!$R$7:$BL$7,0)),"")</f>
        <v/>
      </c>
      <c r="L165" s="699" t="str">
        <f t="array" ref="L165">iferror(index('Internal Staffing Calculator'!$R$9:$BL$115, match($A165,'Internal Staffing Calculator'!$B$9:$B169,0),match(L$5,'Internal Staffing Calculator'!$R$7:$BL$7,0)),"")</f>
        <v/>
      </c>
      <c r="M165" s="699" t="str">
        <f t="array" ref="M165">iferror(index('Internal Staffing Calculator'!$R$9:$BL$115, match($A165,'Internal Staffing Calculator'!$B$9:$B169,0),match(M$5,'Internal Staffing Calculator'!$R$7:$BL$7,0)),"")</f>
        <v/>
      </c>
      <c r="N165" s="699" t="str">
        <f t="array" ref="N165">iferror(index('Internal Staffing Calculator'!$R$9:$BL$115, match($A165,'Internal Staffing Calculator'!$B$9:$B169,0),match(N$5,'Internal Staffing Calculator'!$R$7:$BL$7,0)),"")</f>
        <v/>
      </c>
      <c r="O165" s="699" t="str">
        <f t="array" ref="O165">iferror(index('Internal Staffing Calculator'!$R$9:$BL$115, match($A165,'Internal Staffing Calculator'!$B$9:$B169,0),match(O$5,'Internal Staffing Calculator'!$R$7:$BL$7,0)),"")</f>
        <v/>
      </c>
      <c r="P165" s="699" t="str">
        <f t="array" ref="P165">iferror(index('Internal Staffing Calculator'!$R$9:$BL$115, match($A165,'Internal Staffing Calculator'!$B$9:$B169,0),match(P$5,'Internal Staffing Calculator'!$R$7:$BL$7,0)),"")</f>
        <v/>
      </c>
      <c r="Q165" s="699" t="str">
        <f t="array" ref="Q165">iferror(index('Internal Staffing Calculator'!$R$9:$BL$115, match($A165,'Internal Staffing Calculator'!$B$9:$B169,0),match(Q$5,'Internal Staffing Calculator'!$R$7:$BL$7,0)),"")</f>
        <v/>
      </c>
      <c r="R165" s="699" t="str">
        <f t="array" ref="R165">iferror(index('Internal Staffing Calculator'!$R$9:$BL$115, match($A165,'Internal Staffing Calculator'!$B$9:$B169,0),match(R$5,'Internal Staffing Calculator'!$R$7:$BL$7,0)),"")</f>
        <v/>
      </c>
      <c r="S165" s="699" t="str">
        <f t="array" ref="S165">iferror(index('Internal Staffing Calculator'!$R$9:$BL$115, match($A165,'Internal Staffing Calculator'!$B$9:$B169,0),match(S$5,'Internal Staffing Calculator'!$R$7:$BL$7,0)),"")</f>
        <v/>
      </c>
      <c r="T165" s="699" t="str">
        <f t="array" ref="T165">iferror(index('Internal Staffing Calculator'!$R$9:$BL$115, match($A165,'Internal Staffing Calculator'!$B$9:$B169,0),match(T$5,'Internal Staffing Calculator'!$R$7:$BL$7,0)),"")</f>
        <v/>
      </c>
      <c r="U165" s="699" t="str">
        <f t="array" ref="U165">iferror(index('Internal Staffing Calculator'!$R$9:$BL$115, match($A165,'Internal Staffing Calculator'!$B$9:$B169,0),match(U$5,'Internal Staffing Calculator'!$R$7:$BL$7,0)),"")</f>
        <v/>
      </c>
      <c r="V165" s="699" t="str">
        <f t="array" ref="V165">iferror(index('Internal Staffing Calculator'!$R$9:$BL$115, match($A165,'Internal Staffing Calculator'!$B$9:$B169,0),match(V$5,'Internal Staffing Calculator'!$R$7:$BL$7,0)),"")</f>
        <v/>
      </c>
      <c r="W165" s="699" t="str">
        <f t="array" ref="W165">iferror(index('Internal Staffing Calculator'!$R$9:$BL$115, match($A165,'Internal Staffing Calculator'!$B$9:$B169,0),match(W$5,'Internal Staffing Calculator'!$R$7:$BL$7,0)),"")</f>
        <v/>
      </c>
      <c r="X165" s="699" t="str">
        <f t="array" ref="X165">iferror(index('Internal Staffing Calculator'!$R$9:$BL$115, match($A165,'Internal Staffing Calculator'!$B$9:$B169,0),match(X$5,'Internal Staffing Calculator'!$R$7:$BL$7,0)),"")</f>
        <v/>
      </c>
      <c r="Y165" s="699" t="str">
        <f t="array" ref="Y165">iferror(index('Internal Staffing Calculator'!$R$9:$BL$115, match($A165,'Internal Staffing Calculator'!$B$9:$B169,0),match(Y$5,'Internal Staffing Calculator'!$R$7:$BL$7,0)),"")</f>
        <v/>
      </c>
      <c r="Z165" s="699" t="str">
        <f t="array" ref="Z165">iferror(index('Internal Staffing Calculator'!$R$9:$BL$115, match($A165,'Internal Staffing Calculator'!$B$9:$B169,0),match(Z$5,'Internal Staffing Calculator'!$R$7:$BL$7,0)),"")</f>
        <v/>
      </c>
      <c r="AA165" s="699" t="str">
        <f t="array" ref="AA165">iferror(index('Internal Staffing Calculator'!$R$9:$BL$115, match($A165,'Internal Staffing Calculator'!$B$9:$B169,0),match(AA$5,'Internal Staffing Calculator'!$R$7:$BL$7,0)),"")</f>
        <v/>
      </c>
      <c r="AB165" s="699" t="str">
        <f t="array" ref="AB165">iferror(index('Internal Staffing Calculator'!$R$9:$BL$115, match($A165,'Internal Staffing Calculator'!$B$9:$B169,0),match(AB$5,'Internal Staffing Calculator'!$R$7:$BL$7,0)),"")</f>
        <v/>
      </c>
      <c r="AC165" s="699" t="str">
        <f t="array" ref="AC165">iferror(index('Internal Staffing Calculator'!$R$9:$BL$115, match($A165,'Internal Staffing Calculator'!$B$9:$B169,0),match(AC$5,'Internal Staffing Calculator'!$R$7:$BL$7,0)),"")</f>
        <v/>
      </c>
      <c r="AD165" s="699" t="str">
        <f t="array" ref="AD165">iferror(index('Internal Staffing Calculator'!$R$9:$BL$115, match($A165,'Internal Staffing Calculator'!$B$9:$B169,0),match(AD$5,'Internal Staffing Calculator'!$R$7:$BL$7,0)),"")</f>
        <v/>
      </c>
      <c r="AE165" s="699" t="str">
        <f t="array" ref="AE165">iferror(index('Internal Staffing Calculator'!$R$9:$BL$115, match($A165,'Internal Staffing Calculator'!$B$9:$B169,0),match(AE$5,'Internal Staffing Calculator'!$R$7:$BL$7,0)),"")</f>
        <v/>
      </c>
      <c r="AF165" s="699" t="str">
        <f t="array" ref="AF165">iferror(index('Internal Staffing Calculator'!$R$9:$BL$115, match($A165,'Internal Staffing Calculator'!$B$9:$B169,0),match(AF$5,'Internal Staffing Calculator'!$R$7:$BL$7,0)),"")</f>
        <v/>
      </c>
      <c r="AG165" s="699" t="str">
        <f t="array" ref="AG165">iferror(index('Internal Staffing Calculator'!$R$9:$BL$115, match($A165,'Internal Staffing Calculator'!$B$9:$B169,0),match(AG$5,'Internal Staffing Calculator'!$R$7:$BL$7,0)),"")</f>
        <v/>
      </c>
      <c r="AH165" s="699" t="str">
        <f t="array" ref="AH165">iferror(index('Internal Staffing Calculator'!$R$9:$BL$115, match($A165,'Internal Staffing Calculator'!$B$9:$B169,0),match(AH$5,'Internal Staffing Calculator'!$R$7:$BL$7,0)),"")</f>
        <v/>
      </c>
      <c r="AI165" s="699" t="str">
        <f t="array" ref="AI165">iferror(index('Internal Staffing Calculator'!$R$9:$BL$115, match($A165,'Internal Staffing Calculator'!$B$9:$B169,0),match(AI$5,'Internal Staffing Calculator'!$R$7:$BL$7,0)),"")</f>
        <v/>
      </c>
      <c r="AJ165" s="699" t="str">
        <f t="array" ref="AJ165">iferror(index('Internal Staffing Calculator'!$R$9:$BL$115, match($A165,'Internal Staffing Calculator'!$B$9:$B169,0),match(AJ$5,'Internal Staffing Calculator'!$R$7:$BL$7,0)),"")</f>
        <v/>
      </c>
      <c r="AK165" s="699" t="str">
        <f t="array" ref="AK165">iferror(index('Internal Staffing Calculator'!$R$9:$BL$115, match($A165,'Internal Staffing Calculator'!$B$9:$B169,0),match(AK$5,'Internal Staffing Calculator'!$R$7:$BL$7,0)),"")</f>
        <v/>
      </c>
      <c r="AL165" s="699" t="str">
        <f t="array" ref="AL165">iferror(index('Internal Staffing Calculator'!$R$9:$BL$115, match($A165,'Internal Staffing Calculator'!$B$9:$B169,0),match(AL$5,'Internal Staffing Calculator'!$R$7:$BL$7,0)),"")</f>
        <v/>
      </c>
      <c r="AM165" s="699" t="str">
        <f t="array" ref="AM165">iferror(index('Internal Staffing Calculator'!$R$9:$BL$115, match($A165,'Internal Staffing Calculator'!$B$9:$B169,0),match(AM$5,'Internal Staffing Calculator'!$R$7:$BL$7,0)),"")</f>
        <v/>
      </c>
      <c r="AN165" s="699" t="str">
        <f t="array" ref="AN165">iferror(index('Internal Staffing Calculator'!$R$9:$BL$115, match($A165,'Internal Staffing Calculator'!$B$9:$B169,0),match(AN$5,'Internal Staffing Calculator'!$R$7:$BL$7,0)),"")</f>
        <v/>
      </c>
      <c r="AO165" s="699" t="str">
        <f t="array" ref="AO165">iferror(index('Internal Staffing Calculator'!$R$9:$BL$115, match($A165,'Internal Staffing Calculator'!$B$9:$B169,0),match(AO$5,'Internal Staffing Calculator'!$R$7:$BL$7,0)),"")</f>
        <v/>
      </c>
      <c r="AP165" s="699" t="str">
        <f t="array" ref="AP165">iferror(index('Internal Staffing Calculator'!$R$9:$BL$115, match($A165,'Internal Staffing Calculator'!$B$9:$B169,0),match(AP$5,'Internal Staffing Calculator'!$R$7:$BL$7,0)),"")</f>
        <v/>
      </c>
      <c r="AQ165" s="699" t="str">
        <f t="array" ref="AQ165">iferror(index('Internal Staffing Calculator'!$R$9:$BL$115, match($A165,'Internal Staffing Calculator'!$B$9:$B169,0),match(AQ$5,'Internal Staffing Calculator'!$R$7:$BL$7,0)),"")</f>
        <v/>
      </c>
      <c r="AR165" s="699" t="str">
        <f t="array" ref="AR165">iferror(index('Internal Staffing Calculator'!$R$9:$BL$115, match($A165,'Internal Staffing Calculator'!$B$9:$B169,0),match(AR$5,'Internal Staffing Calculator'!$R$7:$BL$7,0)),"")</f>
        <v/>
      </c>
      <c r="AS165" s="699" t="str">
        <f t="array" ref="AS165">iferror(index('Internal Staffing Calculator'!$R$9:$BL$115, match($A165,'Internal Staffing Calculator'!$B$9:$B169,0),match(AS$5,'Internal Staffing Calculator'!$R$7:$BL$7,0)),"")</f>
        <v/>
      </c>
      <c r="AT165" s="699" t="str">
        <f t="array" ref="AT165">iferror(index('Internal Staffing Calculator'!$R$9:$BL$115, match($A165,'Internal Staffing Calculator'!$B$9:$B169,0),match(AT$5,'Internal Staffing Calculator'!$R$7:$BL$7,0)),"")</f>
        <v/>
      </c>
      <c r="AU165" s="699" t="str">
        <f t="array" ref="AU165">iferror(index('Internal Staffing Calculator'!$R$9:$BL$115, match($A165,'Internal Staffing Calculator'!$B$9:$B169,0),match(AU$5,'Internal Staffing Calculator'!$R$7:$BL$7,0)),"")</f>
        <v/>
      </c>
      <c r="AV165" s="699" t="str">
        <f t="array" ref="AV165">iferror(index('Internal Staffing Calculator'!$R$9:$BL$115, match($A165,'Internal Staffing Calculator'!$B$9:$B169,0),match(AV$5,'Internal Staffing Calculator'!$R$7:$BL$7,0)),"")</f>
        <v/>
      </c>
      <c r="AW165" s="699" t="str">
        <f t="array" ref="AW165">iferror(index('Internal Staffing Calculator'!$R$9:$BL$115, match($A165,'Internal Staffing Calculator'!$B$9:$B169,0),match(AW$5,'Internal Staffing Calculator'!$R$7:$BL$7,0)),"")</f>
        <v/>
      </c>
      <c r="AX165" s="699" t="str">
        <f t="array" ref="AX165">iferror(index('Internal Staffing Calculator'!$R$9:$BL$115, match($A165,'Internal Staffing Calculator'!$B$9:$B169,0),match(AX$5,'Internal Staffing Calculator'!$R$7:$BL$7,0)),"")</f>
        <v/>
      </c>
      <c r="AY165" s="699" t="str">
        <f t="array" ref="AY165">iferror(index('Internal Staffing Calculator'!$R$9:$BL$115, match($A165,'Internal Staffing Calculator'!$B$9:$B169,0),match(AY$5,'Internal Staffing Calculator'!$R$7:$BL$7,0)),"")</f>
        <v/>
      </c>
      <c r="AZ165" s="699" t="str">
        <f t="array" ref="AZ165">iferror(index('Internal Staffing Calculator'!$R$9:$BL$115, match($A165,'Internal Staffing Calculator'!$B$9:$B169,0),match(AZ$5,'Internal Staffing Calculator'!$R$7:$BL$7,0)),"")</f>
        <v/>
      </c>
      <c r="BA165" s="699" t="str">
        <f t="array" ref="BA165">iferror(index('Internal Staffing Calculator'!$R$9:$BL$115, match($A165,'Internal Staffing Calculator'!$B$9:$B169,0),match(BA$5,'Internal Staffing Calculator'!$R$7:$BL$7,0)),"")</f>
        <v/>
      </c>
    </row>
    <row r="166">
      <c r="A166" s="818"/>
      <c r="B166" s="812" t="str">
        <f t="array" ref="B166">iferror(index('Internal Staffing Calculator'!P:P,match(A166,'Internal Staffing Calculator'!B:B,0)),"")</f>
        <v/>
      </c>
      <c r="C166" s="813" t="str">
        <f t="array" ref="C166">iferror(index('Internal Staffing Calculator'!BM:BM,match(A166,'Internal Staffing Calculator'!B:B,0)),"")</f>
        <v/>
      </c>
      <c r="D166" s="814" t="str">
        <f t="array" ref="D166">iferror(index('Internal Staffing Calculator'!F:F,match(A166,'Internal Staffing Calculator'!B:B,0)),"")</f>
        <v/>
      </c>
      <c r="E166" s="815">
        <f t="shared" si="4"/>
        <v>0</v>
      </c>
      <c r="F166" s="615"/>
      <c r="G166" s="699" t="str">
        <f t="array" ref="G166">iferror(index('Internal Staffing Calculator'!$R$9:$BL$115, match($A166,'Internal Staffing Calculator'!$B$9:$B169,0),match(G$5,'Internal Staffing Calculator'!$R$7:$BL$7,0)),"")</f>
        <v/>
      </c>
      <c r="H166" s="699" t="str">
        <f t="array" ref="H166">iferror(index('Internal Staffing Calculator'!$R$9:$BL$115, match($A166,'Internal Staffing Calculator'!$B$9:$B169,0),match(H$5,'Internal Staffing Calculator'!$R$7:$BL$7,0)),"")</f>
        <v/>
      </c>
      <c r="I166" s="699" t="str">
        <f t="array" ref="I166">iferror(index('Internal Staffing Calculator'!$R$9:$BL$115, match($A166,'Internal Staffing Calculator'!$B$9:$B169,0),match(I$5,'Internal Staffing Calculator'!$R$7:$BL$7,0)),"")</f>
        <v/>
      </c>
      <c r="J166" s="699" t="str">
        <f t="array" ref="J166">iferror(index('Internal Staffing Calculator'!$R$9:$BL$115, match($A166,'Internal Staffing Calculator'!$B$9:$B169,0),match(J$5,'Internal Staffing Calculator'!$R$7:$BL$7,0)),"")</f>
        <v/>
      </c>
      <c r="K166" s="699" t="str">
        <f t="array" ref="K166">iferror(index('Internal Staffing Calculator'!$R$9:$BL$115, match($A166,'Internal Staffing Calculator'!$B$9:$B169,0),match(K$5,'Internal Staffing Calculator'!$R$7:$BL$7,0)),"")</f>
        <v/>
      </c>
      <c r="L166" s="699" t="str">
        <f t="array" ref="L166">iferror(index('Internal Staffing Calculator'!$R$9:$BL$115, match($A166,'Internal Staffing Calculator'!$B$9:$B169,0),match(L$5,'Internal Staffing Calculator'!$R$7:$BL$7,0)),"")</f>
        <v/>
      </c>
      <c r="M166" s="699" t="str">
        <f t="array" ref="M166">iferror(index('Internal Staffing Calculator'!$R$9:$BL$115, match($A166,'Internal Staffing Calculator'!$B$9:$B169,0),match(M$5,'Internal Staffing Calculator'!$R$7:$BL$7,0)),"")</f>
        <v/>
      </c>
      <c r="N166" s="699" t="str">
        <f t="array" ref="N166">iferror(index('Internal Staffing Calculator'!$R$9:$BL$115, match($A166,'Internal Staffing Calculator'!$B$9:$B169,0),match(N$5,'Internal Staffing Calculator'!$R$7:$BL$7,0)),"")</f>
        <v/>
      </c>
      <c r="O166" s="699" t="str">
        <f t="array" ref="O166">iferror(index('Internal Staffing Calculator'!$R$9:$BL$115, match($A166,'Internal Staffing Calculator'!$B$9:$B169,0),match(O$5,'Internal Staffing Calculator'!$R$7:$BL$7,0)),"")</f>
        <v/>
      </c>
      <c r="P166" s="699" t="str">
        <f t="array" ref="P166">iferror(index('Internal Staffing Calculator'!$R$9:$BL$115, match($A166,'Internal Staffing Calculator'!$B$9:$B169,0),match(P$5,'Internal Staffing Calculator'!$R$7:$BL$7,0)),"")</f>
        <v/>
      </c>
      <c r="Q166" s="699" t="str">
        <f t="array" ref="Q166">iferror(index('Internal Staffing Calculator'!$R$9:$BL$115, match($A166,'Internal Staffing Calculator'!$B$9:$B169,0),match(Q$5,'Internal Staffing Calculator'!$R$7:$BL$7,0)),"")</f>
        <v/>
      </c>
      <c r="R166" s="699" t="str">
        <f t="array" ref="R166">iferror(index('Internal Staffing Calculator'!$R$9:$BL$115, match($A166,'Internal Staffing Calculator'!$B$9:$B169,0),match(R$5,'Internal Staffing Calculator'!$R$7:$BL$7,0)),"")</f>
        <v/>
      </c>
      <c r="S166" s="699" t="str">
        <f t="array" ref="S166">iferror(index('Internal Staffing Calculator'!$R$9:$BL$115, match($A166,'Internal Staffing Calculator'!$B$9:$B169,0),match(S$5,'Internal Staffing Calculator'!$R$7:$BL$7,0)),"")</f>
        <v/>
      </c>
      <c r="T166" s="699" t="str">
        <f t="array" ref="T166">iferror(index('Internal Staffing Calculator'!$R$9:$BL$115, match($A166,'Internal Staffing Calculator'!$B$9:$B169,0),match(T$5,'Internal Staffing Calculator'!$R$7:$BL$7,0)),"")</f>
        <v/>
      </c>
      <c r="U166" s="699" t="str">
        <f t="array" ref="U166">iferror(index('Internal Staffing Calculator'!$R$9:$BL$115, match($A166,'Internal Staffing Calculator'!$B$9:$B169,0),match(U$5,'Internal Staffing Calculator'!$R$7:$BL$7,0)),"")</f>
        <v/>
      </c>
      <c r="V166" s="699" t="str">
        <f t="array" ref="V166">iferror(index('Internal Staffing Calculator'!$R$9:$BL$115, match($A166,'Internal Staffing Calculator'!$B$9:$B169,0),match(V$5,'Internal Staffing Calculator'!$R$7:$BL$7,0)),"")</f>
        <v/>
      </c>
      <c r="W166" s="699" t="str">
        <f t="array" ref="W166">iferror(index('Internal Staffing Calculator'!$R$9:$BL$115, match($A166,'Internal Staffing Calculator'!$B$9:$B169,0),match(W$5,'Internal Staffing Calculator'!$R$7:$BL$7,0)),"")</f>
        <v/>
      </c>
      <c r="X166" s="699" t="str">
        <f t="array" ref="X166">iferror(index('Internal Staffing Calculator'!$R$9:$BL$115, match($A166,'Internal Staffing Calculator'!$B$9:$B169,0),match(X$5,'Internal Staffing Calculator'!$R$7:$BL$7,0)),"")</f>
        <v/>
      </c>
      <c r="Y166" s="699" t="str">
        <f t="array" ref="Y166">iferror(index('Internal Staffing Calculator'!$R$9:$BL$115, match($A166,'Internal Staffing Calculator'!$B$9:$B169,0),match(Y$5,'Internal Staffing Calculator'!$R$7:$BL$7,0)),"")</f>
        <v/>
      </c>
      <c r="Z166" s="699" t="str">
        <f t="array" ref="Z166">iferror(index('Internal Staffing Calculator'!$R$9:$BL$115, match($A166,'Internal Staffing Calculator'!$B$9:$B169,0),match(Z$5,'Internal Staffing Calculator'!$R$7:$BL$7,0)),"")</f>
        <v/>
      </c>
      <c r="AA166" s="699" t="str">
        <f t="array" ref="AA166">iferror(index('Internal Staffing Calculator'!$R$9:$BL$115, match($A166,'Internal Staffing Calculator'!$B$9:$B169,0),match(AA$5,'Internal Staffing Calculator'!$R$7:$BL$7,0)),"")</f>
        <v/>
      </c>
      <c r="AB166" s="699" t="str">
        <f t="array" ref="AB166">iferror(index('Internal Staffing Calculator'!$R$9:$BL$115, match($A166,'Internal Staffing Calculator'!$B$9:$B169,0),match(AB$5,'Internal Staffing Calculator'!$R$7:$BL$7,0)),"")</f>
        <v/>
      </c>
      <c r="AC166" s="699" t="str">
        <f t="array" ref="AC166">iferror(index('Internal Staffing Calculator'!$R$9:$BL$115, match($A166,'Internal Staffing Calculator'!$B$9:$B169,0),match(AC$5,'Internal Staffing Calculator'!$R$7:$BL$7,0)),"")</f>
        <v/>
      </c>
      <c r="AD166" s="699" t="str">
        <f t="array" ref="AD166">iferror(index('Internal Staffing Calculator'!$R$9:$BL$115, match($A166,'Internal Staffing Calculator'!$B$9:$B169,0),match(AD$5,'Internal Staffing Calculator'!$R$7:$BL$7,0)),"")</f>
        <v/>
      </c>
      <c r="AE166" s="699" t="str">
        <f t="array" ref="AE166">iferror(index('Internal Staffing Calculator'!$R$9:$BL$115, match($A166,'Internal Staffing Calculator'!$B$9:$B169,0),match(AE$5,'Internal Staffing Calculator'!$R$7:$BL$7,0)),"")</f>
        <v/>
      </c>
      <c r="AF166" s="699" t="str">
        <f t="array" ref="AF166">iferror(index('Internal Staffing Calculator'!$R$9:$BL$115, match($A166,'Internal Staffing Calculator'!$B$9:$B169,0),match(AF$5,'Internal Staffing Calculator'!$R$7:$BL$7,0)),"")</f>
        <v/>
      </c>
      <c r="AG166" s="699" t="str">
        <f t="array" ref="AG166">iferror(index('Internal Staffing Calculator'!$R$9:$BL$115, match($A166,'Internal Staffing Calculator'!$B$9:$B169,0),match(AG$5,'Internal Staffing Calculator'!$R$7:$BL$7,0)),"")</f>
        <v/>
      </c>
      <c r="AH166" s="699" t="str">
        <f t="array" ref="AH166">iferror(index('Internal Staffing Calculator'!$R$9:$BL$115, match($A166,'Internal Staffing Calculator'!$B$9:$B169,0),match(AH$5,'Internal Staffing Calculator'!$R$7:$BL$7,0)),"")</f>
        <v/>
      </c>
      <c r="AI166" s="699" t="str">
        <f t="array" ref="AI166">iferror(index('Internal Staffing Calculator'!$R$9:$BL$115, match($A166,'Internal Staffing Calculator'!$B$9:$B169,0),match(AI$5,'Internal Staffing Calculator'!$R$7:$BL$7,0)),"")</f>
        <v/>
      </c>
      <c r="AJ166" s="699" t="str">
        <f t="array" ref="AJ166">iferror(index('Internal Staffing Calculator'!$R$9:$BL$115, match($A166,'Internal Staffing Calculator'!$B$9:$B169,0),match(AJ$5,'Internal Staffing Calculator'!$R$7:$BL$7,0)),"")</f>
        <v/>
      </c>
      <c r="AK166" s="699" t="str">
        <f t="array" ref="AK166">iferror(index('Internal Staffing Calculator'!$R$9:$BL$115, match($A166,'Internal Staffing Calculator'!$B$9:$B169,0),match(AK$5,'Internal Staffing Calculator'!$R$7:$BL$7,0)),"")</f>
        <v/>
      </c>
      <c r="AL166" s="699" t="str">
        <f t="array" ref="AL166">iferror(index('Internal Staffing Calculator'!$R$9:$BL$115, match($A166,'Internal Staffing Calculator'!$B$9:$B169,0),match(AL$5,'Internal Staffing Calculator'!$R$7:$BL$7,0)),"")</f>
        <v/>
      </c>
      <c r="AM166" s="699" t="str">
        <f t="array" ref="AM166">iferror(index('Internal Staffing Calculator'!$R$9:$BL$115, match($A166,'Internal Staffing Calculator'!$B$9:$B169,0),match(AM$5,'Internal Staffing Calculator'!$R$7:$BL$7,0)),"")</f>
        <v/>
      </c>
      <c r="AN166" s="699" t="str">
        <f t="array" ref="AN166">iferror(index('Internal Staffing Calculator'!$R$9:$BL$115, match($A166,'Internal Staffing Calculator'!$B$9:$B169,0),match(AN$5,'Internal Staffing Calculator'!$R$7:$BL$7,0)),"")</f>
        <v/>
      </c>
      <c r="AO166" s="699" t="str">
        <f t="array" ref="AO166">iferror(index('Internal Staffing Calculator'!$R$9:$BL$115, match($A166,'Internal Staffing Calculator'!$B$9:$B169,0),match(AO$5,'Internal Staffing Calculator'!$R$7:$BL$7,0)),"")</f>
        <v/>
      </c>
      <c r="AP166" s="699" t="str">
        <f t="array" ref="AP166">iferror(index('Internal Staffing Calculator'!$R$9:$BL$115, match($A166,'Internal Staffing Calculator'!$B$9:$B169,0),match(AP$5,'Internal Staffing Calculator'!$R$7:$BL$7,0)),"")</f>
        <v/>
      </c>
      <c r="AQ166" s="699" t="str">
        <f t="array" ref="AQ166">iferror(index('Internal Staffing Calculator'!$R$9:$BL$115, match($A166,'Internal Staffing Calculator'!$B$9:$B169,0),match(AQ$5,'Internal Staffing Calculator'!$R$7:$BL$7,0)),"")</f>
        <v/>
      </c>
      <c r="AR166" s="699" t="str">
        <f t="array" ref="AR166">iferror(index('Internal Staffing Calculator'!$R$9:$BL$115, match($A166,'Internal Staffing Calculator'!$B$9:$B169,0),match(AR$5,'Internal Staffing Calculator'!$R$7:$BL$7,0)),"")</f>
        <v/>
      </c>
      <c r="AS166" s="699" t="str">
        <f t="array" ref="AS166">iferror(index('Internal Staffing Calculator'!$R$9:$BL$115, match($A166,'Internal Staffing Calculator'!$B$9:$B169,0),match(AS$5,'Internal Staffing Calculator'!$R$7:$BL$7,0)),"")</f>
        <v/>
      </c>
      <c r="AT166" s="699" t="str">
        <f t="array" ref="AT166">iferror(index('Internal Staffing Calculator'!$R$9:$BL$115, match($A166,'Internal Staffing Calculator'!$B$9:$B169,0),match(AT$5,'Internal Staffing Calculator'!$R$7:$BL$7,0)),"")</f>
        <v/>
      </c>
      <c r="AU166" s="699" t="str">
        <f t="array" ref="AU166">iferror(index('Internal Staffing Calculator'!$R$9:$BL$115, match($A166,'Internal Staffing Calculator'!$B$9:$B169,0),match(AU$5,'Internal Staffing Calculator'!$R$7:$BL$7,0)),"")</f>
        <v/>
      </c>
      <c r="AV166" s="699" t="str">
        <f t="array" ref="AV166">iferror(index('Internal Staffing Calculator'!$R$9:$BL$115, match($A166,'Internal Staffing Calculator'!$B$9:$B169,0),match(AV$5,'Internal Staffing Calculator'!$R$7:$BL$7,0)),"")</f>
        <v/>
      </c>
      <c r="AW166" s="699" t="str">
        <f t="array" ref="AW166">iferror(index('Internal Staffing Calculator'!$R$9:$BL$115, match($A166,'Internal Staffing Calculator'!$B$9:$B169,0),match(AW$5,'Internal Staffing Calculator'!$R$7:$BL$7,0)),"")</f>
        <v/>
      </c>
      <c r="AX166" s="699" t="str">
        <f t="array" ref="AX166">iferror(index('Internal Staffing Calculator'!$R$9:$BL$115, match($A166,'Internal Staffing Calculator'!$B$9:$B169,0),match(AX$5,'Internal Staffing Calculator'!$R$7:$BL$7,0)),"")</f>
        <v/>
      </c>
      <c r="AY166" s="699" t="str">
        <f t="array" ref="AY166">iferror(index('Internal Staffing Calculator'!$R$9:$BL$115, match($A166,'Internal Staffing Calculator'!$B$9:$B169,0),match(AY$5,'Internal Staffing Calculator'!$R$7:$BL$7,0)),"")</f>
        <v/>
      </c>
      <c r="AZ166" s="699" t="str">
        <f t="array" ref="AZ166">iferror(index('Internal Staffing Calculator'!$R$9:$BL$115, match($A166,'Internal Staffing Calculator'!$B$9:$B169,0),match(AZ$5,'Internal Staffing Calculator'!$R$7:$BL$7,0)),"")</f>
        <v/>
      </c>
      <c r="BA166" s="699" t="str">
        <f t="array" ref="BA166">iferror(index('Internal Staffing Calculator'!$R$9:$BL$115, match($A166,'Internal Staffing Calculator'!$B$9:$B169,0),match(BA$5,'Internal Staffing Calculator'!$R$7:$BL$7,0)),"")</f>
        <v/>
      </c>
    </row>
    <row r="167">
      <c r="A167" s="818"/>
      <c r="B167" s="812" t="str">
        <f t="array" ref="B167">iferror(index('Internal Staffing Calculator'!P:P,match(A167,'Internal Staffing Calculator'!B:B,0)),"")</f>
        <v/>
      </c>
      <c r="C167" s="813" t="str">
        <f t="array" ref="C167">iferror(index('Internal Staffing Calculator'!BM:BM,match(A167,'Internal Staffing Calculator'!B:B,0)),"")</f>
        <v/>
      </c>
      <c r="D167" s="814" t="str">
        <f t="array" ref="D167">iferror(index('Internal Staffing Calculator'!F:F,match(A167,'Internal Staffing Calculator'!B:B,0)),"")</f>
        <v/>
      </c>
      <c r="E167" s="815">
        <f t="shared" si="4"/>
        <v>0</v>
      </c>
      <c r="F167" s="615"/>
      <c r="G167" s="699" t="str">
        <f t="array" ref="G167">iferror(index('Internal Staffing Calculator'!$R$9:$BL$115, match($A167,'Internal Staffing Calculator'!$B$9:$B169,0),match(G$5,'Internal Staffing Calculator'!$R$7:$BL$7,0)),"")</f>
        <v/>
      </c>
      <c r="H167" s="699" t="str">
        <f t="array" ref="H167">iferror(index('Internal Staffing Calculator'!$R$9:$BL$115, match($A167,'Internal Staffing Calculator'!$B$9:$B169,0),match(H$5,'Internal Staffing Calculator'!$R$7:$BL$7,0)),"")</f>
        <v/>
      </c>
      <c r="I167" s="699" t="str">
        <f t="array" ref="I167">iferror(index('Internal Staffing Calculator'!$R$9:$BL$115, match($A167,'Internal Staffing Calculator'!$B$9:$B169,0),match(I$5,'Internal Staffing Calculator'!$R$7:$BL$7,0)),"")</f>
        <v/>
      </c>
      <c r="J167" s="699" t="str">
        <f t="array" ref="J167">iferror(index('Internal Staffing Calculator'!$R$9:$BL$115, match($A167,'Internal Staffing Calculator'!$B$9:$B169,0),match(J$5,'Internal Staffing Calculator'!$R$7:$BL$7,0)),"")</f>
        <v/>
      </c>
      <c r="K167" s="699" t="str">
        <f t="array" ref="K167">iferror(index('Internal Staffing Calculator'!$R$9:$BL$115, match($A167,'Internal Staffing Calculator'!$B$9:$B169,0),match(K$5,'Internal Staffing Calculator'!$R$7:$BL$7,0)),"")</f>
        <v/>
      </c>
      <c r="L167" s="699" t="str">
        <f t="array" ref="L167">iferror(index('Internal Staffing Calculator'!$R$9:$BL$115, match($A167,'Internal Staffing Calculator'!$B$9:$B169,0),match(L$5,'Internal Staffing Calculator'!$R$7:$BL$7,0)),"")</f>
        <v/>
      </c>
      <c r="M167" s="699" t="str">
        <f t="array" ref="M167">iferror(index('Internal Staffing Calculator'!$R$9:$BL$115, match($A167,'Internal Staffing Calculator'!$B$9:$B169,0),match(M$5,'Internal Staffing Calculator'!$R$7:$BL$7,0)),"")</f>
        <v/>
      </c>
      <c r="N167" s="699" t="str">
        <f t="array" ref="N167">iferror(index('Internal Staffing Calculator'!$R$9:$BL$115, match($A167,'Internal Staffing Calculator'!$B$9:$B169,0),match(N$5,'Internal Staffing Calculator'!$R$7:$BL$7,0)),"")</f>
        <v/>
      </c>
      <c r="O167" s="699" t="str">
        <f t="array" ref="O167">iferror(index('Internal Staffing Calculator'!$R$9:$BL$115, match($A167,'Internal Staffing Calculator'!$B$9:$B169,0),match(O$5,'Internal Staffing Calculator'!$R$7:$BL$7,0)),"")</f>
        <v/>
      </c>
      <c r="P167" s="699" t="str">
        <f t="array" ref="P167">iferror(index('Internal Staffing Calculator'!$R$9:$BL$115, match($A167,'Internal Staffing Calculator'!$B$9:$B169,0),match(P$5,'Internal Staffing Calculator'!$R$7:$BL$7,0)),"")</f>
        <v/>
      </c>
      <c r="Q167" s="699" t="str">
        <f t="array" ref="Q167">iferror(index('Internal Staffing Calculator'!$R$9:$BL$115, match($A167,'Internal Staffing Calculator'!$B$9:$B169,0),match(Q$5,'Internal Staffing Calculator'!$R$7:$BL$7,0)),"")</f>
        <v/>
      </c>
      <c r="R167" s="699" t="str">
        <f t="array" ref="R167">iferror(index('Internal Staffing Calculator'!$R$9:$BL$115, match($A167,'Internal Staffing Calculator'!$B$9:$B169,0),match(R$5,'Internal Staffing Calculator'!$R$7:$BL$7,0)),"")</f>
        <v/>
      </c>
      <c r="S167" s="699" t="str">
        <f t="array" ref="S167">iferror(index('Internal Staffing Calculator'!$R$9:$BL$115, match($A167,'Internal Staffing Calculator'!$B$9:$B169,0),match(S$5,'Internal Staffing Calculator'!$R$7:$BL$7,0)),"")</f>
        <v/>
      </c>
      <c r="T167" s="699" t="str">
        <f t="array" ref="T167">iferror(index('Internal Staffing Calculator'!$R$9:$BL$115, match($A167,'Internal Staffing Calculator'!$B$9:$B169,0),match(T$5,'Internal Staffing Calculator'!$R$7:$BL$7,0)),"")</f>
        <v/>
      </c>
      <c r="U167" s="699" t="str">
        <f t="array" ref="U167">iferror(index('Internal Staffing Calculator'!$R$9:$BL$115, match($A167,'Internal Staffing Calculator'!$B$9:$B169,0),match(U$5,'Internal Staffing Calculator'!$R$7:$BL$7,0)),"")</f>
        <v/>
      </c>
      <c r="V167" s="699" t="str">
        <f t="array" ref="V167">iferror(index('Internal Staffing Calculator'!$R$9:$BL$115, match($A167,'Internal Staffing Calculator'!$B$9:$B169,0),match(V$5,'Internal Staffing Calculator'!$R$7:$BL$7,0)),"")</f>
        <v/>
      </c>
      <c r="W167" s="699" t="str">
        <f t="array" ref="W167">iferror(index('Internal Staffing Calculator'!$R$9:$BL$115, match($A167,'Internal Staffing Calculator'!$B$9:$B169,0),match(W$5,'Internal Staffing Calculator'!$R$7:$BL$7,0)),"")</f>
        <v/>
      </c>
      <c r="X167" s="699" t="str">
        <f t="array" ref="X167">iferror(index('Internal Staffing Calculator'!$R$9:$BL$115, match($A167,'Internal Staffing Calculator'!$B$9:$B169,0),match(X$5,'Internal Staffing Calculator'!$R$7:$BL$7,0)),"")</f>
        <v/>
      </c>
      <c r="Y167" s="699" t="str">
        <f t="array" ref="Y167">iferror(index('Internal Staffing Calculator'!$R$9:$BL$115, match($A167,'Internal Staffing Calculator'!$B$9:$B169,0),match(Y$5,'Internal Staffing Calculator'!$R$7:$BL$7,0)),"")</f>
        <v/>
      </c>
      <c r="Z167" s="699" t="str">
        <f t="array" ref="Z167">iferror(index('Internal Staffing Calculator'!$R$9:$BL$115, match($A167,'Internal Staffing Calculator'!$B$9:$B169,0),match(Z$5,'Internal Staffing Calculator'!$R$7:$BL$7,0)),"")</f>
        <v/>
      </c>
      <c r="AA167" s="699" t="str">
        <f t="array" ref="AA167">iferror(index('Internal Staffing Calculator'!$R$9:$BL$115, match($A167,'Internal Staffing Calculator'!$B$9:$B169,0),match(AA$5,'Internal Staffing Calculator'!$R$7:$BL$7,0)),"")</f>
        <v/>
      </c>
      <c r="AB167" s="699" t="str">
        <f t="array" ref="AB167">iferror(index('Internal Staffing Calculator'!$R$9:$BL$115, match($A167,'Internal Staffing Calculator'!$B$9:$B169,0),match(AB$5,'Internal Staffing Calculator'!$R$7:$BL$7,0)),"")</f>
        <v/>
      </c>
      <c r="AC167" s="699" t="str">
        <f t="array" ref="AC167">iferror(index('Internal Staffing Calculator'!$R$9:$BL$115, match($A167,'Internal Staffing Calculator'!$B$9:$B169,0),match(AC$5,'Internal Staffing Calculator'!$R$7:$BL$7,0)),"")</f>
        <v/>
      </c>
      <c r="AD167" s="699" t="str">
        <f t="array" ref="AD167">iferror(index('Internal Staffing Calculator'!$R$9:$BL$115, match($A167,'Internal Staffing Calculator'!$B$9:$B169,0),match(AD$5,'Internal Staffing Calculator'!$R$7:$BL$7,0)),"")</f>
        <v/>
      </c>
      <c r="AE167" s="699" t="str">
        <f t="array" ref="AE167">iferror(index('Internal Staffing Calculator'!$R$9:$BL$115, match($A167,'Internal Staffing Calculator'!$B$9:$B169,0),match(AE$5,'Internal Staffing Calculator'!$R$7:$BL$7,0)),"")</f>
        <v/>
      </c>
      <c r="AF167" s="699" t="str">
        <f t="array" ref="AF167">iferror(index('Internal Staffing Calculator'!$R$9:$BL$115, match($A167,'Internal Staffing Calculator'!$B$9:$B169,0),match(AF$5,'Internal Staffing Calculator'!$R$7:$BL$7,0)),"")</f>
        <v/>
      </c>
      <c r="AG167" s="699" t="str">
        <f t="array" ref="AG167">iferror(index('Internal Staffing Calculator'!$R$9:$BL$115, match($A167,'Internal Staffing Calculator'!$B$9:$B169,0),match(AG$5,'Internal Staffing Calculator'!$R$7:$BL$7,0)),"")</f>
        <v/>
      </c>
      <c r="AH167" s="699" t="str">
        <f t="array" ref="AH167">iferror(index('Internal Staffing Calculator'!$R$9:$BL$115, match($A167,'Internal Staffing Calculator'!$B$9:$B169,0),match(AH$5,'Internal Staffing Calculator'!$R$7:$BL$7,0)),"")</f>
        <v/>
      </c>
      <c r="AI167" s="699" t="str">
        <f t="array" ref="AI167">iferror(index('Internal Staffing Calculator'!$R$9:$BL$115, match($A167,'Internal Staffing Calculator'!$B$9:$B169,0),match(AI$5,'Internal Staffing Calculator'!$R$7:$BL$7,0)),"")</f>
        <v/>
      </c>
      <c r="AJ167" s="699" t="str">
        <f t="array" ref="AJ167">iferror(index('Internal Staffing Calculator'!$R$9:$BL$115, match($A167,'Internal Staffing Calculator'!$B$9:$B169,0),match(AJ$5,'Internal Staffing Calculator'!$R$7:$BL$7,0)),"")</f>
        <v/>
      </c>
      <c r="AK167" s="699" t="str">
        <f t="array" ref="AK167">iferror(index('Internal Staffing Calculator'!$R$9:$BL$115, match($A167,'Internal Staffing Calculator'!$B$9:$B169,0),match(AK$5,'Internal Staffing Calculator'!$R$7:$BL$7,0)),"")</f>
        <v/>
      </c>
      <c r="AL167" s="699" t="str">
        <f t="array" ref="AL167">iferror(index('Internal Staffing Calculator'!$R$9:$BL$115, match($A167,'Internal Staffing Calculator'!$B$9:$B169,0),match(AL$5,'Internal Staffing Calculator'!$R$7:$BL$7,0)),"")</f>
        <v/>
      </c>
      <c r="AM167" s="699" t="str">
        <f t="array" ref="AM167">iferror(index('Internal Staffing Calculator'!$R$9:$BL$115, match($A167,'Internal Staffing Calculator'!$B$9:$B169,0),match(AM$5,'Internal Staffing Calculator'!$R$7:$BL$7,0)),"")</f>
        <v/>
      </c>
      <c r="AN167" s="699" t="str">
        <f t="array" ref="AN167">iferror(index('Internal Staffing Calculator'!$R$9:$BL$115, match($A167,'Internal Staffing Calculator'!$B$9:$B169,0),match(AN$5,'Internal Staffing Calculator'!$R$7:$BL$7,0)),"")</f>
        <v/>
      </c>
      <c r="AO167" s="699" t="str">
        <f t="array" ref="AO167">iferror(index('Internal Staffing Calculator'!$R$9:$BL$115, match($A167,'Internal Staffing Calculator'!$B$9:$B169,0),match(AO$5,'Internal Staffing Calculator'!$R$7:$BL$7,0)),"")</f>
        <v/>
      </c>
      <c r="AP167" s="699" t="str">
        <f t="array" ref="AP167">iferror(index('Internal Staffing Calculator'!$R$9:$BL$115, match($A167,'Internal Staffing Calculator'!$B$9:$B169,0),match(AP$5,'Internal Staffing Calculator'!$R$7:$BL$7,0)),"")</f>
        <v/>
      </c>
      <c r="AQ167" s="699" t="str">
        <f t="array" ref="AQ167">iferror(index('Internal Staffing Calculator'!$R$9:$BL$115, match($A167,'Internal Staffing Calculator'!$B$9:$B169,0),match(AQ$5,'Internal Staffing Calculator'!$R$7:$BL$7,0)),"")</f>
        <v/>
      </c>
      <c r="AR167" s="699" t="str">
        <f t="array" ref="AR167">iferror(index('Internal Staffing Calculator'!$R$9:$BL$115, match($A167,'Internal Staffing Calculator'!$B$9:$B169,0),match(AR$5,'Internal Staffing Calculator'!$R$7:$BL$7,0)),"")</f>
        <v/>
      </c>
      <c r="AS167" s="699" t="str">
        <f t="array" ref="AS167">iferror(index('Internal Staffing Calculator'!$R$9:$BL$115, match($A167,'Internal Staffing Calculator'!$B$9:$B169,0),match(AS$5,'Internal Staffing Calculator'!$R$7:$BL$7,0)),"")</f>
        <v/>
      </c>
      <c r="AT167" s="699" t="str">
        <f t="array" ref="AT167">iferror(index('Internal Staffing Calculator'!$R$9:$BL$115, match($A167,'Internal Staffing Calculator'!$B$9:$B169,0),match(AT$5,'Internal Staffing Calculator'!$R$7:$BL$7,0)),"")</f>
        <v/>
      </c>
      <c r="AU167" s="699" t="str">
        <f t="array" ref="AU167">iferror(index('Internal Staffing Calculator'!$R$9:$BL$115, match($A167,'Internal Staffing Calculator'!$B$9:$B169,0),match(AU$5,'Internal Staffing Calculator'!$R$7:$BL$7,0)),"")</f>
        <v/>
      </c>
      <c r="AV167" s="699" t="str">
        <f t="array" ref="AV167">iferror(index('Internal Staffing Calculator'!$R$9:$BL$115, match($A167,'Internal Staffing Calculator'!$B$9:$B169,0),match(AV$5,'Internal Staffing Calculator'!$R$7:$BL$7,0)),"")</f>
        <v/>
      </c>
      <c r="AW167" s="699" t="str">
        <f t="array" ref="AW167">iferror(index('Internal Staffing Calculator'!$R$9:$BL$115, match($A167,'Internal Staffing Calculator'!$B$9:$B169,0),match(AW$5,'Internal Staffing Calculator'!$R$7:$BL$7,0)),"")</f>
        <v/>
      </c>
      <c r="AX167" s="699" t="str">
        <f t="array" ref="AX167">iferror(index('Internal Staffing Calculator'!$R$9:$BL$115, match($A167,'Internal Staffing Calculator'!$B$9:$B169,0),match(AX$5,'Internal Staffing Calculator'!$R$7:$BL$7,0)),"")</f>
        <v/>
      </c>
      <c r="AY167" s="699" t="str">
        <f t="array" ref="AY167">iferror(index('Internal Staffing Calculator'!$R$9:$BL$115, match($A167,'Internal Staffing Calculator'!$B$9:$B169,0),match(AY$5,'Internal Staffing Calculator'!$R$7:$BL$7,0)),"")</f>
        <v/>
      </c>
      <c r="AZ167" s="699" t="str">
        <f t="array" ref="AZ167">iferror(index('Internal Staffing Calculator'!$R$9:$BL$115, match($A167,'Internal Staffing Calculator'!$B$9:$B169,0),match(AZ$5,'Internal Staffing Calculator'!$R$7:$BL$7,0)),"")</f>
        <v/>
      </c>
      <c r="BA167" s="699" t="str">
        <f t="array" ref="BA167">iferror(index('Internal Staffing Calculator'!$R$9:$BL$115, match($A167,'Internal Staffing Calculator'!$B$9:$B169,0),match(BA$5,'Internal Staffing Calculator'!$R$7:$BL$7,0)),"")</f>
        <v/>
      </c>
    </row>
    <row r="168">
      <c r="A168" s="818"/>
      <c r="B168" s="812" t="str">
        <f t="array" ref="B168">iferror(index('Internal Staffing Calculator'!P:P,match(A168,'Internal Staffing Calculator'!B:B,0)),"")</f>
        <v/>
      </c>
      <c r="C168" s="813" t="str">
        <f t="array" ref="C168">iferror(index('Internal Staffing Calculator'!BM:BM,match(A168,'Internal Staffing Calculator'!B:B,0)),"")</f>
        <v/>
      </c>
      <c r="D168" s="814" t="str">
        <f t="array" ref="D168">iferror(index('Internal Staffing Calculator'!F:F,match(A168,'Internal Staffing Calculator'!B:B,0)),"")</f>
        <v/>
      </c>
      <c r="E168" s="815">
        <f t="shared" si="4"/>
        <v>0</v>
      </c>
      <c r="F168" s="615"/>
      <c r="G168" s="699" t="str">
        <f t="array" ref="G168">iferror(index('Internal Staffing Calculator'!$R$9:$BL$115, match($A168,'Internal Staffing Calculator'!$B$9:$B169,0),match(G$5,'Internal Staffing Calculator'!$R$7:$BL$7,0)),"")</f>
        <v/>
      </c>
      <c r="H168" s="699" t="str">
        <f t="array" ref="H168">iferror(index('Internal Staffing Calculator'!$R$9:$BL$115, match($A168,'Internal Staffing Calculator'!$B$9:$B169,0),match(H$5,'Internal Staffing Calculator'!$R$7:$BL$7,0)),"")</f>
        <v/>
      </c>
      <c r="I168" s="699" t="str">
        <f t="array" ref="I168">iferror(index('Internal Staffing Calculator'!$R$9:$BL$115, match($A168,'Internal Staffing Calculator'!$B$9:$B169,0),match(I$5,'Internal Staffing Calculator'!$R$7:$BL$7,0)),"")</f>
        <v/>
      </c>
      <c r="J168" s="699" t="str">
        <f t="array" ref="J168">iferror(index('Internal Staffing Calculator'!$R$9:$BL$115, match($A168,'Internal Staffing Calculator'!$B$9:$B169,0),match(J$5,'Internal Staffing Calculator'!$R$7:$BL$7,0)),"")</f>
        <v/>
      </c>
      <c r="K168" s="699" t="str">
        <f t="array" ref="K168">iferror(index('Internal Staffing Calculator'!$R$9:$BL$115, match($A168,'Internal Staffing Calculator'!$B$9:$B169,0),match(K$5,'Internal Staffing Calculator'!$R$7:$BL$7,0)),"")</f>
        <v/>
      </c>
      <c r="L168" s="699" t="str">
        <f t="array" ref="L168">iferror(index('Internal Staffing Calculator'!$R$9:$BL$115, match($A168,'Internal Staffing Calculator'!$B$9:$B169,0),match(L$5,'Internal Staffing Calculator'!$R$7:$BL$7,0)),"")</f>
        <v/>
      </c>
      <c r="M168" s="699" t="str">
        <f t="array" ref="M168">iferror(index('Internal Staffing Calculator'!$R$9:$BL$115, match($A168,'Internal Staffing Calculator'!$B$9:$B169,0),match(M$5,'Internal Staffing Calculator'!$R$7:$BL$7,0)),"")</f>
        <v/>
      </c>
      <c r="N168" s="699" t="str">
        <f t="array" ref="N168">iferror(index('Internal Staffing Calculator'!$R$9:$BL$115, match($A168,'Internal Staffing Calculator'!$B$9:$B169,0),match(N$5,'Internal Staffing Calculator'!$R$7:$BL$7,0)),"")</f>
        <v/>
      </c>
      <c r="O168" s="699" t="str">
        <f t="array" ref="O168">iferror(index('Internal Staffing Calculator'!$R$9:$BL$115, match($A168,'Internal Staffing Calculator'!$B$9:$B169,0),match(O$5,'Internal Staffing Calculator'!$R$7:$BL$7,0)),"")</f>
        <v/>
      </c>
      <c r="P168" s="699" t="str">
        <f t="array" ref="P168">iferror(index('Internal Staffing Calculator'!$R$9:$BL$115, match($A168,'Internal Staffing Calculator'!$B$9:$B169,0),match(P$5,'Internal Staffing Calculator'!$R$7:$BL$7,0)),"")</f>
        <v/>
      </c>
      <c r="Q168" s="699" t="str">
        <f t="array" ref="Q168">iferror(index('Internal Staffing Calculator'!$R$9:$BL$115, match($A168,'Internal Staffing Calculator'!$B$9:$B169,0),match(Q$5,'Internal Staffing Calculator'!$R$7:$BL$7,0)),"")</f>
        <v/>
      </c>
      <c r="R168" s="699" t="str">
        <f t="array" ref="R168">iferror(index('Internal Staffing Calculator'!$R$9:$BL$115, match($A168,'Internal Staffing Calculator'!$B$9:$B169,0),match(R$5,'Internal Staffing Calculator'!$R$7:$BL$7,0)),"")</f>
        <v/>
      </c>
      <c r="S168" s="699" t="str">
        <f t="array" ref="S168">iferror(index('Internal Staffing Calculator'!$R$9:$BL$115, match($A168,'Internal Staffing Calculator'!$B$9:$B169,0),match(S$5,'Internal Staffing Calculator'!$R$7:$BL$7,0)),"")</f>
        <v/>
      </c>
      <c r="T168" s="699" t="str">
        <f t="array" ref="T168">iferror(index('Internal Staffing Calculator'!$R$9:$BL$115, match($A168,'Internal Staffing Calculator'!$B$9:$B169,0),match(T$5,'Internal Staffing Calculator'!$R$7:$BL$7,0)),"")</f>
        <v/>
      </c>
      <c r="U168" s="699" t="str">
        <f t="array" ref="U168">iferror(index('Internal Staffing Calculator'!$R$9:$BL$115, match($A168,'Internal Staffing Calculator'!$B$9:$B169,0),match(U$5,'Internal Staffing Calculator'!$R$7:$BL$7,0)),"")</f>
        <v/>
      </c>
      <c r="V168" s="699" t="str">
        <f t="array" ref="V168">iferror(index('Internal Staffing Calculator'!$R$9:$BL$115, match($A168,'Internal Staffing Calculator'!$B$9:$B169,0),match(V$5,'Internal Staffing Calculator'!$R$7:$BL$7,0)),"")</f>
        <v/>
      </c>
      <c r="W168" s="699" t="str">
        <f t="array" ref="W168">iferror(index('Internal Staffing Calculator'!$R$9:$BL$115, match($A168,'Internal Staffing Calculator'!$B$9:$B169,0),match(W$5,'Internal Staffing Calculator'!$R$7:$BL$7,0)),"")</f>
        <v/>
      </c>
      <c r="X168" s="699" t="str">
        <f t="array" ref="X168">iferror(index('Internal Staffing Calculator'!$R$9:$BL$115, match($A168,'Internal Staffing Calculator'!$B$9:$B169,0),match(X$5,'Internal Staffing Calculator'!$R$7:$BL$7,0)),"")</f>
        <v/>
      </c>
      <c r="Y168" s="699" t="str">
        <f t="array" ref="Y168">iferror(index('Internal Staffing Calculator'!$R$9:$BL$115, match($A168,'Internal Staffing Calculator'!$B$9:$B169,0),match(Y$5,'Internal Staffing Calculator'!$R$7:$BL$7,0)),"")</f>
        <v/>
      </c>
      <c r="Z168" s="699" t="str">
        <f t="array" ref="Z168">iferror(index('Internal Staffing Calculator'!$R$9:$BL$115, match($A168,'Internal Staffing Calculator'!$B$9:$B169,0),match(Z$5,'Internal Staffing Calculator'!$R$7:$BL$7,0)),"")</f>
        <v/>
      </c>
      <c r="AA168" s="699" t="str">
        <f t="array" ref="AA168">iferror(index('Internal Staffing Calculator'!$R$9:$BL$115, match($A168,'Internal Staffing Calculator'!$B$9:$B169,0),match(AA$5,'Internal Staffing Calculator'!$R$7:$BL$7,0)),"")</f>
        <v/>
      </c>
      <c r="AB168" s="699" t="str">
        <f t="array" ref="AB168">iferror(index('Internal Staffing Calculator'!$R$9:$BL$115, match($A168,'Internal Staffing Calculator'!$B$9:$B169,0),match(AB$5,'Internal Staffing Calculator'!$R$7:$BL$7,0)),"")</f>
        <v/>
      </c>
      <c r="AC168" s="699" t="str">
        <f t="array" ref="AC168">iferror(index('Internal Staffing Calculator'!$R$9:$BL$115, match($A168,'Internal Staffing Calculator'!$B$9:$B169,0),match(AC$5,'Internal Staffing Calculator'!$R$7:$BL$7,0)),"")</f>
        <v/>
      </c>
      <c r="AD168" s="699" t="str">
        <f t="array" ref="AD168">iferror(index('Internal Staffing Calculator'!$R$9:$BL$115, match($A168,'Internal Staffing Calculator'!$B$9:$B169,0),match(AD$5,'Internal Staffing Calculator'!$R$7:$BL$7,0)),"")</f>
        <v/>
      </c>
      <c r="AE168" s="699" t="str">
        <f t="array" ref="AE168">iferror(index('Internal Staffing Calculator'!$R$9:$BL$115, match($A168,'Internal Staffing Calculator'!$B$9:$B169,0),match(AE$5,'Internal Staffing Calculator'!$R$7:$BL$7,0)),"")</f>
        <v/>
      </c>
      <c r="AF168" s="699" t="str">
        <f t="array" ref="AF168">iferror(index('Internal Staffing Calculator'!$R$9:$BL$115, match($A168,'Internal Staffing Calculator'!$B$9:$B169,0),match(AF$5,'Internal Staffing Calculator'!$R$7:$BL$7,0)),"")</f>
        <v/>
      </c>
      <c r="AG168" s="699" t="str">
        <f t="array" ref="AG168">iferror(index('Internal Staffing Calculator'!$R$9:$BL$115, match($A168,'Internal Staffing Calculator'!$B$9:$B169,0),match(AG$5,'Internal Staffing Calculator'!$R$7:$BL$7,0)),"")</f>
        <v/>
      </c>
      <c r="AH168" s="699" t="str">
        <f t="array" ref="AH168">iferror(index('Internal Staffing Calculator'!$R$9:$BL$115, match($A168,'Internal Staffing Calculator'!$B$9:$B169,0),match(AH$5,'Internal Staffing Calculator'!$R$7:$BL$7,0)),"")</f>
        <v/>
      </c>
      <c r="AI168" s="699" t="str">
        <f t="array" ref="AI168">iferror(index('Internal Staffing Calculator'!$R$9:$BL$115, match($A168,'Internal Staffing Calculator'!$B$9:$B169,0),match(AI$5,'Internal Staffing Calculator'!$R$7:$BL$7,0)),"")</f>
        <v/>
      </c>
      <c r="AJ168" s="699" t="str">
        <f t="array" ref="AJ168">iferror(index('Internal Staffing Calculator'!$R$9:$BL$115, match($A168,'Internal Staffing Calculator'!$B$9:$B169,0),match(AJ$5,'Internal Staffing Calculator'!$R$7:$BL$7,0)),"")</f>
        <v/>
      </c>
      <c r="AK168" s="699" t="str">
        <f t="array" ref="AK168">iferror(index('Internal Staffing Calculator'!$R$9:$BL$115, match($A168,'Internal Staffing Calculator'!$B$9:$B169,0),match(AK$5,'Internal Staffing Calculator'!$R$7:$BL$7,0)),"")</f>
        <v/>
      </c>
      <c r="AL168" s="699" t="str">
        <f t="array" ref="AL168">iferror(index('Internal Staffing Calculator'!$R$9:$BL$115, match($A168,'Internal Staffing Calculator'!$B$9:$B169,0),match(AL$5,'Internal Staffing Calculator'!$R$7:$BL$7,0)),"")</f>
        <v/>
      </c>
      <c r="AM168" s="699" t="str">
        <f t="array" ref="AM168">iferror(index('Internal Staffing Calculator'!$R$9:$BL$115, match($A168,'Internal Staffing Calculator'!$B$9:$B169,0),match(AM$5,'Internal Staffing Calculator'!$R$7:$BL$7,0)),"")</f>
        <v/>
      </c>
      <c r="AN168" s="699" t="str">
        <f t="array" ref="AN168">iferror(index('Internal Staffing Calculator'!$R$9:$BL$115, match($A168,'Internal Staffing Calculator'!$B$9:$B169,0),match(AN$5,'Internal Staffing Calculator'!$R$7:$BL$7,0)),"")</f>
        <v/>
      </c>
      <c r="AO168" s="699" t="str">
        <f t="array" ref="AO168">iferror(index('Internal Staffing Calculator'!$R$9:$BL$115, match($A168,'Internal Staffing Calculator'!$B$9:$B169,0),match(AO$5,'Internal Staffing Calculator'!$R$7:$BL$7,0)),"")</f>
        <v/>
      </c>
      <c r="AP168" s="699" t="str">
        <f t="array" ref="AP168">iferror(index('Internal Staffing Calculator'!$R$9:$BL$115, match($A168,'Internal Staffing Calculator'!$B$9:$B169,0),match(AP$5,'Internal Staffing Calculator'!$R$7:$BL$7,0)),"")</f>
        <v/>
      </c>
      <c r="AQ168" s="699" t="str">
        <f t="array" ref="AQ168">iferror(index('Internal Staffing Calculator'!$R$9:$BL$115, match($A168,'Internal Staffing Calculator'!$B$9:$B169,0),match(AQ$5,'Internal Staffing Calculator'!$R$7:$BL$7,0)),"")</f>
        <v/>
      </c>
      <c r="AR168" s="699" t="str">
        <f t="array" ref="AR168">iferror(index('Internal Staffing Calculator'!$R$9:$BL$115, match($A168,'Internal Staffing Calculator'!$B$9:$B169,0),match(AR$5,'Internal Staffing Calculator'!$R$7:$BL$7,0)),"")</f>
        <v/>
      </c>
      <c r="AS168" s="699" t="str">
        <f t="array" ref="AS168">iferror(index('Internal Staffing Calculator'!$R$9:$BL$115, match($A168,'Internal Staffing Calculator'!$B$9:$B169,0),match(AS$5,'Internal Staffing Calculator'!$R$7:$BL$7,0)),"")</f>
        <v/>
      </c>
      <c r="AT168" s="699" t="str">
        <f t="array" ref="AT168">iferror(index('Internal Staffing Calculator'!$R$9:$BL$115, match($A168,'Internal Staffing Calculator'!$B$9:$B169,0),match(AT$5,'Internal Staffing Calculator'!$R$7:$BL$7,0)),"")</f>
        <v/>
      </c>
      <c r="AU168" s="699" t="str">
        <f t="array" ref="AU168">iferror(index('Internal Staffing Calculator'!$R$9:$BL$115, match($A168,'Internal Staffing Calculator'!$B$9:$B169,0),match(AU$5,'Internal Staffing Calculator'!$R$7:$BL$7,0)),"")</f>
        <v/>
      </c>
      <c r="AV168" s="699" t="str">
        <f t="array" ref="AV168">iferror(index('Internal Staffing Calculator'!$R$9:$BL$115, match($A168,'Internal Staffing Calculator'!$B$9:$B169,0),match(AV$5,'Internal Staffing Calculator'!$R$7:$BL$7,0)),"")</f>
        <v/>
      </c>
      <c r="AW168" s="699" t="str">
        <f t="array" ref="AW168">iferror(index('Internal Staffing Calculator'!$R$9:$BL$115, match($A168,'Internal Staffing Calculator'!$B$9:$B169,0),match(AW$5,'Internal Staffing Calculator'!$R$7:$BL$7,0)),"")</f>
        <v/>
      </c>
      <c r="AX168" s="699" t="str">
        <f t="array" ref="AX168">iferror(index('Internal Staffing Calculator'!$R$9:$BL$115, match($A168,'Internal Staffing Calculator'!$B$9:$B169,0),match(AX$5,'Internal Staffing Calculator'!$R$7:$BL$7,0)),"")</f>
        <v/>
      </c>
      <c r="AY168" s="699" t="str">
        <f t="array" ref="AY168">iferror(index('Internal Staffing Calculator'!$R$9:$BL$115, match($A168,'Internal Staffing Calculator'!$B$9:$B169,0),match(AY$5,'Internal Staffing Calculator'!$R$7:$BL$7,0)),"")</f>
        <v/>
      </c>
      <c r="AZ168" s="699" t="str">
        <f t="array" ref="AZ168">iferror(index('Internal Staffing Calculator'!$R$9:$BL$115, match($A168,'Internal Staffing Calculator'!$B$9:$B169,0),match(AZ$5,'Internal Staffing Calculator'!$R$7:$BL$7,0)),"")</f>
        <v/>
      </c>
      <c r="BA168" s="699" t="str">
        <f t="array" ref="BA168">iferror(index('Internal Staffing Calculator'!$R$9:$BL$115, match($A168,'Internal Staffing Calculator'!$B$9:$B169,0),match(BA$5,'Internal Staffing Calculator'!$R$7:$BL$7,0)),"")</f>
        <v/>
      </c>
    </row>
    <row r="169">
      <c r="A169" s="818"/>
      <c r="B169" s="812" t="str">
        <f t="array" ref="B169">iferror(index('Internal Staffing Calculator'!P:P,match(A169,'Internal Staffing Calculator'!B:B,0)),"")</f>
        <v/>
      </c>
      <c r="C169" s="813" t="str">
        <f t="array" ref="C169">iferror(index('Internal Staffing Calculator'!BM:BM,match(A169,'Internal Staffing Calculator'!B:B,0)),"")</f>
        <v/>
      </c>
      <c r="D169" s="814" t="str">
        <f t="array" ref="D169">iferror(index('Internal Staffing Calculator'!F:F,match(A169,'Internal Staffing Calculator'!B:B,0)),"")</f>
        <v/>
      </c>
      <c r="E169" s="815">
        <f t="shared" si="4"/>
        <v>0</v>
      </c>
      <c r="F169" s="615"/>
      <c r="G169" s="699" t="str">
        <f t="array" ref="G169">iferror(index('Internal Staffing Calculator'!$R$9:$BL$115, match($A169,'Internal Staffing Calculator'!$B$9:$B169,0),match(G$5,'Internal Staffing Calculator'!$R$7:$BL$7,0)),"")</f>
        <v/>
      </c>
      <c r="H169" s="699" t="str">
        <f t="array" ref="H169">iferror(index('Internal Staffing Calculator'!$R$9:$BL$115, match($A169,'Internal Staffing Calculator'!$B$9:$B169,0),match(H$5,'Internal Staffing Calculator'!$R$7:$BL$7,0)),"")</f>
        <v/>
      </c>
      <c r="I169" s="699" t="str">
        <f t="array" ref="I169">iferror(index('Internal Staffing Calculator'!$R$9:$BL$115, match($A169,'Internal Staffing Calculator'!$B$9:$B169,0),match(I$5,'Internal Staffing Calculator'!$R$7:$BL$7,0)),"")</f>
        <v/>
      </c>
      <c r="J169" s="699" t="str">
        <f t="array" ref="J169">iferror(index('Internal Staffing Calculator'!$R$9:$BL$115, match($A169,'Internal Staffing Calculator'!$B$9:$B169,0),match(J$5,'Internal Staffing Calculator'!$R$7:$BL$7,0)),"")</f>
        <v/>
      </c>
      <c r="K169" s="699" t="str">
        <f t="array" ref="K169">iferror(index('Internal Staffing Calculator'!$R$9:$BL$115, match($A169,'Internal Staffing Calculator'!$B$9:$B169,0),match(K$5,'Internal Staffing Calculator'!$R$7:$BL$7,0)),"")</f>
        <v/>
      </c>
      <c r="L169" s="699" t="str">
        <f t="array" ref="L169">iferror(index('Internal Staffing Calculator'!$R$9:$BL$115, match($A169,'Internal Staffing Calculator'!$B$9:$B169,0),match(L$5,'Internal Staffing Calculator'!$R$7:$BL$7,0)),"")</f>
        <v/>
      </c>
      <c r="M169" s="699" t="str">
        <f t="array" ref="M169">iferror(index('Internal Staffing Calculator'!$R$9:$BL$115, match($A169,'Internal Staffing Calculator'!$B$9:$B169,0),match(M$5,'Internal Staffing Calculator'!$R$7:$BL$7,0)),"")</f>
        <v/>
      </c>
      <c r="N169" s="699" t="str">
        <f t="array" ref="N169">iferror(index('Internal Staffing Calculator'!$R$9:$BL$115, match($A169,'Internal Staffing Calculator'!$B$9:$B169,0),match(N$5,'Internal Staffing Calculator'!$R$7:$BL$7,0)),"")</f>
        <v/>
      </c>
      <c r="O169" s="699" t="str">
        <f t="array" ref="O169">iferror(index('Internal Staffing Calculator'!$R$9:$BL$115, match($A169,'Internal Staffing Calculator'!$B$9:$B169,0),match(O$5,'Internal Staffing Calculator'!$R$7:$BL$7,0)),"")</f>
        <v/>
      </c>
      <c r="P169" s="699" t="str">
        <f t="array" ref="P169">iferror(index('Internal Staffing Calculator'!$R$9:$BL$115, match($A169,'Internal Staffing Calculator'!$B$9:$B169,0),match(P$5,'Internal Staffing Calculator'!$R$7:$BL$7,0)),"")</f>
        <v/>
      </c>
      <c r="Q169" s="699" t="str">
        <f t="array" ref="Q169">iferror(index('Internal Staffing Calculator'!$R$9:$BL$115, match($A169,'Internal Staffing Calculator'!$B$9:$B169,0),match(Q$5,'Internal Staffing Calculator'!$R$7:$BL$7,0)),"")</f>
        <v/>
      </c>
      <c r="R169" s="699" t="str">
        <f t="array" ref="R169">iferror(index('Internal Staffing Calculator'!$R$9:$BL$115, match($A169,'Internal Staffing Calculator'!$B$9:$B169,0),match(R$5,'Internal Staffing Calculator'!$R$7:$BL$7,0)),"")</f>
        <v/>
      </c>
      <c r="S169" s="699" t="str">
        <f t="array" ref="S169">iferror(index('Internal Staffing Calculator'!$R$9:$BL$115, match($A169,'Internal Staffing Calculator'!$B$9:$B169,0),match(S$5,'Internal Staffing Calculator'!$R$7:$BL$7,0)),"")</f>
        <v/>
      </c>
      <c r="T169" s="699" t="str">
        <f t="array" ref="T169">iferror(index('Internal Staffing Calculator'!$R$9:$BL$115, match($A169,'Internal Staffing Calculator'!$B$9:$B169,0),match(T$5,'Internal Staffing Calculator'!$R$7:$BL$7,0)),"")</f>
        <v/>
      </c>
      <c r="U169" s="699" t="str">
        <f t="array" ref="U169">iferror(index('Internal Staffing Calculator'!$R$9:$BL$115, match($A169,'Internal Staffing Calculator'!$B$9:$B169,0),match(U$5,'Internal Staffing Calculator'!$R$7:$BL$7,0)),"")</f>
        <v/>
      </c>
      <c r="V169" s="699" t="str">
        <f t="array" ref="V169">iferror(index('Internal Staffing Calculator'!$R$9:$BL$115, match($A169,'Internal Staffing Calculator'!$B$9:$B169,0),match(V$5,'Internal Staffing Calculator'!$R$7:$BL$7,0)),"")</f>
        <v/>
      </c>
      <c r="W169" s="699" t="str">
        <f t="array" ref="W169">iferror(index('Internal Staffing Calculator'!$R$9:$BL$115, match($A169,'Internal Staffing Calculator'!$B$9:$B169,0),match(W$5,'Internal Staffing Calculator'!$R$7:$BL$7,0)),"")</f>
        <v/>
      </c>
      <c r="X169" s="699" t="str">
        <f t="array" ref="X169">iferror(index('Internal Staffing Calculator'!$R$9:$BL$115, match($A169,'Internal Staffing Calculator'!$B$9:$B169,0),match(X$5,'Internal Staffing Calculator'!$R$7:$BL$7,0)),"")</f>
        <v/>
      </c>
      <c r="Y169" s="699" t="str">
        <f t="array" ref="Y169">iferror(index('Internal Staffing Calculator'!$R$9:$BL$115, match($A169,'Internal Staffing Calculator'!$B$9:$B169,0),match(Y$5,'Internal Staffing Calculator'!$R$7:$BL$7,0)),"")</f>
        <v/>
      </c>
      <c r="Z169" s="699" t="str">
        <f t="array" ref="Z169">iferror(index('Internal Staffing Calculator'!$R$9:$BL$115, match($A169,'Internal Staffing Calculator'!$B$9:$B169,0),match(Z$5,'Internal Staffing Calculator'!$R$7:$BL$7,0)),"")</f>
        <v/>
      </c>
      <c r="AA169" s="699" t="str">
        <f t="array" ref="AA169">iferror(index('Internal Staffing Calculator'!$R$9:$BL$115, match($A169,'Internal Staffing Calculator'!$B$9:$B169,0),match(AA$5,'Internal Staffing Calculator'!$R$7:$BL$7,0)),"")</f>
        <v/>
      </c>
      <c r="AB169" s="699" t="str">
        <f t="array" ref="AB169">iferror(index('Internal Staffing Calculator'!$R$9:$BL$115, match($A169,'Internal Staffing Calculator'!$B$9:$B169,0),match(AB$5,'Internal Staffing Calculator'!$R$7:$BL$7,0)),"")</f>
        <v/>
      </c>
      <c r="AC169" s="699" t="str">
        <f t="array" ref="AC169">iferror(index('Internal Staffing Calculator'!$R$9:$BL$115, match($A169,'Internal Staffing Calculator'!$B$9:$B169,0),match(AC$5,'Internal Staffing Calculator'!$R$7:$BL$7,0)),"")</f>
        <v/>
      </c>
      <c r="AD169" s="699" t="str">
        <f t="array" ref="AD169">iferror(index('Internal Staffing Calculator'!$R$9:$BL$115, match($A169,'Internal Staffing Calculator'!$B$9:$B169,0),match(AD$5,'Internal Staffing Calculator'!$R$7:$BL$7,0)),"")</f>
        <v/>
      </c>
      <c r="AE169" s="699" t="str">
        <f t="array" ref="AE169">iferror(index('Internal Staffing Calculator'!$R$9:$BL$115, match($A169,'Internal Staffing Calculator'!$B$9:$B169,0),match(AE$5,'Internal Staffing Calculator'!$R$7:$BL$7,0)),"")</f>
        <v/>
      </c>
      <c r="AF169" s="699" t="str">
        <f t="array" ref="AF169">iferror(index('Internal Staffing Calculator'!$R$9:$BL$115, match($A169,'Internal Staffing Calculator'!$B$9:$B169,0),match(AF$5,'Internal Staffing Calculator'!$R$7:$BL$7,0)),"")</f>
        <v/>
      </c>
      <c r="AG169" s="699" t="str">
        <f t="array" ref="AG169">iferror(index('Internal Staffing Calculator'!$R$9:$BL$115, match($A169,'Internal Staffing Calculator'!$B$9:$B169,0),match(AG$5,'Internal Staffing Calculator'!$R$7:$BL$7,0)),"")</f>
        <v/>
      </c>
      <c r="AH169" s="699" t="str">
        <f t="array" ref="AH169">iferror(index('Internal Staffing Calculator'!$R$9:$BL$115, match($A169,'Internal Staffing Calculator'!$B$9:$B169,0),match(AH$5,'Internal Staffing Calculator'!$R$7:$BL$7,0)),"")</f>
        <v/>
      </c>
      <c r="AI169" s="699" t="str">
        <f t="array" ref="AI169">iferror(index('Internal Staffing Calculator'!$R$9:$BL$115, match($A169,'Internal Staffing Calculator'!$B$9:$B169,0),match(AI$5,'Internal Staffing Calculator'!$R$7:$BL$7,0)),"")</f>
        <v/>
      </c>
      <c r="AJ169" s="699" t="str">
        <f t="array" ref="AJ169">iferror(index('Internal Staffing Calculator'!$R$9:$BL$115, match($A169,'Internal Staffing Calculator'!$B$9:$B169,0),match(AJ$5,'Internal Staffing Calculator'!$R$7:$BL$7,0)),"")</f>
        <v/>
      </c>
      <c r="AK169" s="699" t="str">
        <f t="array" ref="AK169">iferror(index('Internal Staffing Calculator'!$R$9:$BL$115, match($A169,'Internal Staffing Calculator'!$B$9:$B169,0),match(AK$5,'Internal Staffing Calculator'!$R$7:$BL$7,0)),"")</f>
        <v/>
      </c>
      <c r="AL169" s="699" t="str">
        <f t="array" ref="AL169">iferror(index('Internal Staffing Calculator'!$R$9:$BL$115, match($A169,'Internal Staffing Calculator'!$B$9:$B169,0),match(AL$5,'Internal Staffing Calculator'!$R$7:$BL$7,0)),"")</f>
        <v/>
      </c>
      <c r="AM169" s="699" t="str">
        <f t="array" ref="AM169">iferror(index('Internal Staffing Calculator'!$R$9:$BL$115, match($A169,'Internal Staffing Calculator'!$B$9:$B169,0),match(AM$5,'Internal Staffing Calculator'!$R$7:$BL$7,0)),"")</f>
        <v/>
      </c>
      <c r="AN169" s="699" t="str">
        <f t="array" ref="AN169">iferror(index('Internal Staffing Calculator'!$R$9:$BL$115, match($A169,'Internal Staffing Calculator'!$B$9:$B169,0),match(AN$5,'Internal Staffing Calculator'!$R$7:$BL$7,0)),"")</f>
        <v/>
      </c>
      <c r="AO169" s="699" t="str">
        <f t="array" ref="AO169">iferror(index('Internal Staffing Calculator'!$R$9:$BL$115, match($A169,'Internal Staffing Calculator'!$B$9:$B169,0),match(AO$5,'Internal Staffing Calculator'!$R$7:$BL$7,0)),"")</f>
        <v/>
      </c>
      <c r="AP169" s="699" t="str">
        <f t="array" ref="AP169">iferror(index('Internal Staffing Calculator'!$R$9:$BL$115, match($A169,'Internal Staffing Calculator'!$B$9:$B169,0),match(AP$5,'Internal Staffing Calculator'!$R$7:$BL$7,0)),"")</f>
        <v/>
      </c>
      <c r="AQ169" s="699" t="str">
        <f t="array" ref="AQ169">iferror(index('Internal Staffing Calculator'!$R$9:$BL$115, match($A169,'Internal Staffing Calculator'!$B$9:$B169,0),match(AQ$5,'Internal Staffing Calculator'!$R$7:$BL$7,0)),"")</f>
        <v/>
      </c>
      <c r="AR169" s="699" t="str">
        <f t="array" ref="AR169">iferror(index('Internal Staffing Calculator'!$R$9:$BL$115, match($A169,'Internal Staffing Calculator'!$B$9:$B169,0),match(AR$5,'Internal Staffing Calculator'!$R$7:$BL$7,0)),"")</f>
        <v/>
      </c>
      <c r="AS169" s="699" t="str">
        <f t="array" ref="AS169">iferror(index('Internal Staffing Calculator'!$R$9:$BL$115, match($A169,'Internal Staffing Calculator'!$B$9:$B169,0),match(AS$5,'Internal Staffing Calculator'!$R$7:$BL$7,0)),"")</f>
        <v/>
      </c>
      <c r="AT169" s="699" t="str">
        <f t="array" ref="AT169">iferror(index('Internal Staffing Calculator'!$R$9:$BL$115, match($A169,'Internal Staffing Calculator'!$B$9:$B169,0),match(AT$5,'Internal Staffing Calculator'!$R$7:$BL$7,0)),"")</f>
        <v/>
      </c>
      <c r="AU169" s="699" t="str">
        <f t="array" ref="AU169">iferror(index('Internal Staffing Calculator'!$R$9:$BL$115, match($A169,'Internal Staffing Calculator'!$B$9:$B169,0),match(AU$5,'Internal Staffing Calculator'!$R$7:$BL$7,0)),"")</f>
        <v/>
      </c>
      <c r="AV169" s="699" t="str">
        <f t="array" ref="AV169">iferror(index('Internal Staffing Calculator'!$R$9:$BL$115, match($A169,'Internal Staffing Calculator'!$B$9:$B169,0),match(AV$5,'Internal Staffing Calculator'!$R$7:$BL$7,0)),"")</f>
        <v/>
      </c>
      <c r="AW169" s="699" t="str">
        <f t="array" ref="AW169">iferror(index('Internal Staffing Calculator'!$R$9:$BL$115, match($A169,'Internal Staffing Calculator'!$B$9:$B169,0),match(AW$5,'Internal Staffing Calculator'!$R$7:$BL$7,0)),"")</f>
        <v/>
      </c>
      <c r="AX169" s="699" t="str">
        <f t="array" ref="AX169">iferror(index('Internal Staffing Calculator'!$R$9:$BL$115, match($A169,'Internal Staffing Calculator'!$B$9:$B169,0),match(AX$5,'Internal Staffing Calculator'!$R$7:$BL$7,0)),"")</f>
        <v/>
      </c>
      <c r="AY169" s="699" t="str">
        <f t="array" ref="AY169">iferror(index('Internal Staffing Calculator'!$R$9:$BL$115, match($A169,'Internal Staffing Calculator'!$B$9:$B169,0),match(AY$5,'Internal Staffing Calculator'!$R$7:$BL$7,0)),"")</f>
        <v/>
      </c>
      <c r="AZ169" s="699" t="str">
        <f t="array" ref="AZ169">iferror(index('Internal Staffing Calculator'!$R$9:$BL$115, match($A169,'Internal Staffing Calculator'!$B$9:$B169,0),match(AZ$5,'Internal Staffing Calculator'!$R$7:$BL$7,0)),"")</f>
        <v/>
      </c>
      <c r="BA169" s="699" t="str">
        <f t="array" ref="BA169">iferror(index('Internal Staffing Calculator'!$R$9:$BL$115, match($A169,'Internal Staffing Calculator'!$B$9:$B169,0),match(BA$5,'Internal Staffing Calculator'!$R$7:$BL$7,0)),"")</f>
        <v/>
      </c>
    </row>
  </sheetData>
  <autoFilter ref="$A$5:$E$67"/>
  <mergeCells count="10">
    <mergeCell ref="AR1:AT1"/>
    <mergeCell ref="AV1:AX1"/>
    <mergeCell ref="AY1:BA1"/>
    <mergeCell ref="A1:A4"/>
    <mergeCell ref="H1:L2"/>
    <mergeCell ref="AB1:AD1"/>
    <mergeCell ref="AF1:AH1"/>
    <mergeCell ref="AI1:AK1"/>
    <mergeCell ref="AL1:AN1"/>
    <mergeCell ref="AO1:AQ1"/>
  </mergeCells>
  <conditionalFormatting sqref="A6">
    <cfRule type="expression" dxfId="24" priority="1">
      <formula>AND($C6=FALSE,$D6="x")</formula>
    </cfRule>
  </conditionalFormatting>
  <conditionalFormatting sqref="A6">
    <cfRule type="expression" dxfId="25" priority="2">
      <formula>AND($D6="X")</formula>
    </cfRule>
  </conditionalFormatting>
  <conditionalFormatting sqref="A78:B93">
    <cfRule type="expression" dxfId="27" priority="3">
      <formula>$E78="X"</formula>
    </cfRule>
  </conditionalFormatting>
  <conditionalFormatting sqref="A6:A8 B6:B169 A10:A13 A15:A40 A42:A69 A72:A93">
    <cfRule type="expression" dxfId="24" priority="4">
      <formula>$D6=false</formula>
    </cfRule>
  </conditionalFormatting>
  <conditionalFormatting sqref="A6:A8 B6:B169 A10:A13 A15:A40 A42:A69 A72:A88 A91:A106">
    <cfRule type="expression" dxfId="27" priority="5">
      <formula>#REF!="X"</formula>
    </cfRule>
  </conditionalFormatting>
  <conditionalFormatting sqref="G6:BA169">
    <cfRule type="cellIs" dxfId="14" priority="6" operator="equal">
      <formula>0</formula>
    </cfRule>
  </conditionalFormatting>
  <conditionalFormatting sqref="G6:BA169">
    <cfRule type="cellIs" dxfId="15" priority="7" operator="lessThan">
      <formula>10</formula>
    </cfRule>
  </conditionalFormatting>
  <conditionalFormatting sqref="G6:BA169">
    <cfRule type="cellIs" dxfId="16" priority="8" operator="between">
      <formula>10</formula>
      <formula>20</formula>
    </cfRule>
  </conditionalFormatting>
  <conditionalFormatting sqref="G6:BA169">
    <cfRule type="cellIs" dxfId="17" priority="9" operator="between">
      <formula>20</formula>
      <formula>40</formula>
    </cfRule>
  </conditionalFormatting>
  <conditionalFormatting sqref="G6:BA169">
    <cfRule type="cellIs" dxfId="18" priority="10" operator="between">
      <formula>40</formula>
      <formula>50</formula>
    </cfRule>
  </conditionalFormatting>
  <conditionalFormatting sqref="G6:BA169">
    <cfRule type="cellIs" dxfId="19" priority="11" operator="greaterThan">
      <formula>50</formula>
    </cfRule>
  </conditionalFormatting>
  <conditionalFormatting sqref="G6:BA169">
    <cfRule type="containsBlanks" dxfId="14" priority="12">
      <formula>LEN(TRIM(G6))=0</formula>
    </cfRule>
  </conditionalFormatting>
  <conditionalFormatting sqref="G3:AU3">
    <cfRule type="expression" dxfId="20" priority="13">
      <formula>G3&gt;$AB$1</formula>
    </cfRule>
  </conditionalFormatting>
  <conditionalFormatting sqref="AV3:BA3">
    <cfRule type="expression" dxfId="1" priority="14">
      <formula>sum(AV6:AV67)&gt;0</formula>
    </cfRule>
  </conditionalFormatting>
  <conditionalFormatting sqref="A6:E169 G6:BA169">
    <cfRule type="expression" dxfId="24" priority="15">
      <formula>#REF!=false</formula>
    </cfRule>
  </conditionalFormatting>
  <conditionalFormatting sqref="A6:E169 G6:BA169">
    <cfRule type="expression" dxfId="27" priority="16">
      <formula>#REF!="X"</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2EB8"/>
    <outlinePr summaryBelow="0" summaryRight="0"/>
  </sheetPr>
  <sheetViews>
    <sheetView showGridLines="0" workbookViewId="0"/>
  </sheetViews>
  <sheetFormatPr customHeight="1" defaultColWidth="12.63" defaultRowHeight="15.75"/>
  <cols>
    <col customWidth="1" min="1" max="1" width="22.88"/>
    <col customWidth="1" min="2" max="2" width="27.13"/>
    <col customWidth="1" min="3" max="5" width="14.75"/>
    <col customWidth="1" min="6" max="6" width="1.38"/>
    <col customWidth="1" min="7" max="8" width="17.38"/>
    <col customWidth="1" min="9" max="9" width="13.75"/>
    <col customWidth="1" min="10" max="10" width="45.38"/>
    <col customWidth="1" min="11" max="11" width="1.63"/>
    <col customWidth="1" min="12" max="12" width="45.38"/>
  </cols>
  <sheetData>
    <row r="1">
      <c r="A1" s="819" t="s">
        <v>588</v>
      </c>
      <c r="B1" s="820" t="s">
        <v>589</v>
      </c>
      <c r="C1" s="821"/>
      <c r="D1" s="822"/>
      <c r="E1" s="822"/>
      <c r="F1" s="822"/>
      <c r="G1" s="823" t="s">
        <v>590</v>
      </c>
      <c r="H1" s="824">
        <f>SUM(G6:G50)</f>
        <v>0</v>
      </c>
      <c r="I1" s="825"/>
      <c r="J1" s="451"/>
      <c r="K1" s="826"/>
      <c r="L1" s="827" t="s">
        <v>591</v>
      </c>
    </row>
    <row r="2">
      <c r="B2" s="50"/>
      <c r="C2" s="821"/>
      <c r="D2" s="822"/>
      <c r="E2" s="822"/>
      <c r="F2" s="822"/>
      <c r="G2" s="828" t="s">
        <v>592</v>
      </c>
      <c r="H2" s="829">
        <f>SUM(H6:H50)</f>
        <v>0</v>
      </c>
      <c r="I2" s="830"/>
      <c r="J2" s="451"/>
      <c r="K2" s="826"/>
      <c r="L2" s="576"/>
    </row>
    <row r="3">
      <c r="B3" s="58"/>
      <c r="C3" s="821"/>
      <c r="D3" s="822"/>
      <c r="E3" s="822"/>
      <c r="F3" s="822"/>
      <c r="G3" s="831" t="s">
        <v>593</v>
      </c>
      <c r="H3" s="832" t="str">
        <f>iferror(H2/H1,"")</f>
        <v/>
      </c>
      <c r="I3" s="830"/>
      <c r="J3" s="451"/>
      <c r="K3" s="826"/>
      <c r="L3" s="576"/>
    </row>
    <row r="4">
      <c r="A4" s="833"/>
      <c r="B4" s="834"/>
      <c r="C4" s="835"/>
      <c r="D4" s="836"/>
      <c r="E4" s="836"/>
      <c r="F4" s="822"/>
      <c r="G4" s="835"/>
      <c r="H4" s="837"/>
      <c r="I4" s="511"/>
      <c r="J4" s="838"/>
      <c r="K4" s="826"/>
      <c r="L4" s="576"/>
    </row>
    <row r="5">
      <c r="A5" s="839" t="s">
        <v>594</v>
      </c>
      <c r="B5" s="840" t="s">
        <v>463</v>
      </c>
      <c r="C5" s="840" t="s">
        <v>464</v>
      </c>
      <c r="D5" s="841" t="s">
        <v>595</v>
      </c>
      <c r="E5" s="841" t="s">
        <v>596</v>
      </c>
      <c r="F5" s="822"/>
      <c r="G5" s="842" t="s">
        <v>597</v>
      </c>
      <c r="H5" s="843" t="s">
        <v>598</v>
      </c>
      <c r="I5" s="844"/>
      <c r="J5" s="845" t="s">
        <v>599</v>
      </c>
      <c r="K5" s="826"/>
      <c r="L5" s="576"/>
    </row>
    <row r="6">
      <c r="A6" s="846" t="s">
        <v>600</v>
      </c>
      <c r="B6" s="595" t="str">
        <f t="array" ref="B6">iferror(index('Hours Report'!$H$8:H50,match(A6,'Hours Report'!$F$8:$F50,0)),"")</f>
        <v/>
      </c>
      <c r="C6" s="603" t="str">
        <f t="array" ref="C6">iferror(index('Hours Report'!G$8:G50,match(A6,'Hours Report'!$F$8:$F50,0)),"")</f>
        <v/>
      </c>
      <c r="D6" s="606" t="str">
        <f t="array" ref="D6">iferror(index('Internal Staffing Calculator'!BN$8:BN$114,match(A6,'Internal Staffing Calculator'!B$8:B$114)),"")</f>
        <v/>
      </c>
      <c r="E6" s="606" t="str">
        <f t="array" ref="E6">iferror(index('Internal Staffing Calculator'!F$8:F$114,match(A6,'Internal Staffing Calculator'!B$8:B$114)),"")</f>
        <v/>
      </c>
      <c r="F6" s="822"/>
      <c r="G6" s="603" t="str">
        <f t="array" ref="G6">iferror(index('Hours Report'!I$8:I50,match(A6,'Hours Report'!F$8:F50,0)),"")</f>
        <v/>
      </c>
      <c r="H6" s="847" t="str">
        <f t="array" ref="H6">iferror(index('Hours Report'!J$8:J50,match(A6,'Hours Report'!F$8:F50,0)),"")</f>
        <v/>
      </c>
      <c r="I6" s="848"/>
      <c r="J6" s="849" t="str">
        <f>IFERROR(__xludf.DUMMYFUNCTION("FILTER('Hours Report'!F8:F50,ISERROR(match('Hours Report'!F8:F50,A6:A50,0)))"),"")</f>
        <v/>
      </c>
      <c r="K6" s="826"/>
      <c r="L6" s="576"/>
    </row>
    <row r="7">
      <c r="A7" s="846" t="s">
        <v>601</v>
      </c>
      <c r="B7" s="595" t="str">
        <f t="array" ref="B7">iferror(index('Hours Report'!$H$8:H50,match(A7,'Hours Report'!$F$8:$F50,0)),"")</f>
        <v/>
      </c>
      <c r="C7" s="603" t="str">
        <f t="array" ref="C7">iferror(index('Hours Report'!G$8:G50,match(A7,'Hours Report'!$F$8:$F50,0)),"")</f>
        <v/>
      </c>
      <c r="D7" s="606" t="str">
        <f t="array" ref="D7">iferror(index('Internal Staffing Calculator'!BN$8:BN$114,match(A7,'Internal Staffing Calculator'!B$8:B$114)),"")</f>
        <v/>
      </c>
      <c r="E7" s="606" t="str">
        <f t="array" ref="E7">iferror(index('Internal Staffing Calculator'!F$8:F$114,match(A7,'Internal Staffing Calculator'!B$8:B$114)),"")</f>
        <v/>
      </c>
      <c r="F7" s="822"/>
      <c r="G7" s="603" t="str">
        <f t="array" ref="G7">iferror(index('Hours Report'!I$8:I50,match(A7,'Hours Report'!F$8:F50,0)),"")</f>
        <v/>
      </c>
      <c r="H7" s="847" t="str">
        <f t="array" ref="H7">iferror(index('Hours Report'!J$8:J50,match(A7,'Hours Report'!F$8:F50,0)),"")</f>
        <v/>
      </c>
      <c r="I7" s="848"/>
      <c r="J7" s="849"/>
      <c r="K7" s="826"/>
      <c r="L7" s="576"/>
    </row>
    <row r="8">
      <c r="A8" s="846" t="s">
        <v>602</v>
      </c>
      <c r="B8" s="595" t="str">
        <f t="array" ref="B8">iferror(index('Hours Report'!$H$8:H50,match(A8,'Hours Report'!$F$8:$F50,0)),"")</f>
        <v/>
      </c>
      <c r="C8" s="603" t="str">
        <f t="array" ref="C8">iferror(index('Hours Report'!G$8:G50,match(A8,'Hours Report'!$F$8:$F50,0)),"")</f>
        <v/>
      </c>
      <c r="D8" s="606" t="str">
        <f t="array" ref="D8">iferror(index('Internal Staffing Calculator'!BN$8:BN$114,match(A8,'Internal Staffing Calculator'!B$8:B$114)),"")</f>
        <v/>
      </c>
      <c r="E8" s="606" t="str">
        <f t="array" ref="E8">iferror(index('Internal Staffing Calculator'!F$8:F$114,match(A8,'Internal Staffing Calculator'!B$8:B$114)),"")</f>
        <v/>
      </c>
      <c r="F8" s="822"/>
      <c r="G8" s="603" t="str">
        <f t="array" ref="G8">iferror(index('Hours Report'!I$8:I50,match(A8,'Hours Report'!F$8:F50,0)),"")</f>
        <v/>
      </c>
      <c r="H8" s="847" t="str">
        <f t="array" ref="H8">iferror(index('Hours Report'!J$8:J50,match(A8,'Hours Report'!F$8:F50,0)),"")</f>
        <v/>
      </c>
      <c r="I8" s="848"/>
      <c r="J8" s="849"/>
      <c r="K8" s="826"/>
      <c r="L8" s="576"/>
    </row>
    <row r="9">
      <c r="A9" s="846" t="s">
        <v>603</v>
      </c>
      <c r="B9" s="595" t="str">
        <f t="array" ref="B9">iferror(index('Hours Report'!$H$8:H50,match(A9,'Hours Report'!$F$8:$F50,0)),"")</f>
        <v/>
      </c>
      <c r="C9" s="603" t="str">
        <f t="array" ref="C9">iferror(index('Hours Report'!G$8:G50,match(A9,'Hours Report'!$F$8:$F50,0)),"")</f>
        <v/>
      </c>
      <c r="D9" s="606" t="str">
        <f t="array" ref="D9">iferror(index('Internal Staffing Calculator'!BN$8:BN$114,match(A9,'Internal Staffing Calculator'!B$8:B$114)),"")</f>
        <v/>
      </c>
      <c r="E9" s="606" t="str">
        <f t="array" ref="E9">iferror(index('Internal Staffing Calculator'!F$8:F$114,match(A9,'Internal Staffing Calculator'!B$8:B$114)),"")</f>
        <v/>
      </c>
      <c r="F9" s="822"/>
      <c r="G9" s="603" t="str">
        <f t="array" ref="G9">iferror(index('Hours Report'!I$8:I50,match(A9,'Hours Report'!F$8:F50,0)),"")</f>
        <v/>
      </c>
      <c r="H9" s="847" t="str">
        <f t="array" ref="H9">iferror(index('Hours Report'!J$8:J50,match(A9,'Hours Report'!F$8:F50,0)),"")</f>
        <v/>
      </c>
      <c r="I9" s="848"/>
      <c r="J9" s="849"/>
      <c r="K9" s="826"/>
      <c r="L9" s="576"/>
    </row>
    <row r="10">
      <c r="A10" s="846" t="s">
        <v>604</v>
      </c>
      <c r="B10" s="595" t="str">
        <f t="array" ref="B10">iferror(index('Hours Report'!$H$8:H50,match(A10,'Hours Report'!$F$8:$F50,0)),"")</f>
        <v/>
      </c>
      <c r="C10" s="603" t="str">
        <f t="array" ref="C10">iferror(index('Hours Report'!G$8:G50,match(A10,'Hours Report'!$F$8:$F50,0)),"")</f>
        <v/>
      </c>
      <c r="D10" s="606" t="str">
        <f t="array" ref="D10">iferror(index('Internal Staffing Calculator'!BN$8:BN$114,match(A10,'Internal Staffing Calculator'!B$8:B$114)),"")</f>
        <v/>
      </c>
      <c r="E10" s="606" t="str">
        <f t="array" ref="E10">iferror(index('Internal Staffing Calculator'!F$8:F$114,match(A10,'Internal Staffing Calculator'!B$8:B$114)),"")</f>
        <v/>
      </c>
      <c r="F10" s="822"/>
      <c r="G10" s="603" t="str">
        <f t="array" ref="G10">iferror(index('Hours Report'!I$8:I50,match(A10,'Hours Report'!F$8:F50,0)),"")</f>
        <v/>
      </c>
      <c r="H10" s="847" t="str">
        <f t="array" ref="H10">iferror(index('Hours Report'!J$8:J50,match(A10,'Hours Report'!F$8:F50,0)),"")</f>
        <v/>
      </c>
      <c r="I10" s="848"/>
      <c r="J10" s="849"/>
      <c r="K10" s="826"/>
      <c r="L10" s="576"/>
    </row>
    <row r="11">
      <c r="A11" s="846" t="s">
        <v>605</v>
      </c>
      <c r="B11" s="595" t="str">
        <f t="array" ref="B11">iferror(index('Hours Report'!$H$8:H50,match(A11,'Hours Report'!$F$8:$F50,0)),"")</f>
        <v/>
      </c>
      <c r="C11" s="603" t="str">
        <f t="array" ref="C11">iferror(index('Hours Report'!G$8:G50,match(A11,'Hours Report'!$F$8:$F50,0)),"")</f>
        <v/>
      </c>
      <c r="D11" s="606" t="str">
        <f t="array" ref="D11">iferror(index('Internal Staffing Calculator'!BN$8:BN$114,match(A11,'Internal Staffing Calculator'!B$8:B$114)),"")</f>
        <v/>
      </c>
      <c r="E11" s="606" t="str">
        <f t="array" ref="E11">iferror(index('Internal Staffing Calculator'!F$8:F$114,match(A11,'Internal Staffing Calculator'!B$8:B$114)),"")</f>
        <v/>
      </c>
      <c r="F11" s="822"/>
      <c r="G11" s="603" t="str">
        <f t="array" ref="G11">iferror(index('Hours Report'!I$8:I50,match(A11,'Hours Report'!F$8:F50,0)),"")</f>
        <v/>
      </c>
      <c r="H11" s="847" t="str">
        <f t="array" ref="H11">iferror(index('Hours Report'!J$8:J50,match(A11,'Hours Report'!F$8:F50,0)),"")</f>
        <v/>
      </c>
      <c r="I11" s="848"/>
      <c r="J11" s="849"/>
      <c r="K11" s="826"/>
      <c r="L11" s="576"/>
    </row>
    <row r="12">
      <c r="A12" s="846" t="s">
        <v>606</v>
      </c>
      <c r="B12" s="595" t="str">
        <f t="array" ref="B12">iferror(index('Hours Report'!$H$8:H50,match(A12,'Hours Report'!$F$8:$F50,0)),"")</f>
        <v/>
      </c>
      <c r="C12" s="603" t="str">
        <f t="array" ref="C12">iferror(index('Hours Report'!G$8:G50,match(A12,'Hours Report'!$F$8:$F50,0)),"")</f>
        <v/>
      </c>
      <c r="D12" s="606" t="str">
        <f t="array" ref="D12">iferror(index('Internal Staffing Calculator'!BN$8:BN$114,match(A12,'Internal Staffing Calculator'!B$8:B$114)),"")</f>
        <v/>
      </c>
      <c r="E12" s="606" t="str">
        <f t="array" ref="E12">iferror(index('Internal Staffing Calculator'!F$8:F$114,match(A12,'Internal Staffing Calculator'!B$8:B$114)),"")</f>
        <v/>
      </c>
      <c r="F12" s="822"/>
      <c r="G12" s="603" t="str">
        <f t="array" ref="G12">iferror(index('Hours Report'!I$8:I50,match(A12,'Hours Report'!F$8:F50,0)),"")</f>
        <v/>
      </c>
      <c r="H12" s="847" t="str">
        <f t="array" ref="H12">iferror(index('Hours Report'!J$8:J50,match(A12,'Hours Report'!F$8:F50,0)),"")</f>
        <v/>
      </c>
      <c r="I12" s="848"/>
      <c r="J12" s="849"/>
      <c r="K12" s="826"/>
      <c r="L12" s="576"/>
    </row>
    <row r="13">
      <c r="A13" s="716" t="s">
        <v>607</v>
      </c>
      <c r="B13" s="595" t="str">
        <f t="array" ref="B13">iferror(index('Hours Report'!$H$8:H50,match(A13,'Hours Report'!$F$8:$F50,0)),"")</f>
        <v/>
      </c>
      <c r="C13" s="603" t="str">
        <f t="array" ref="C13">iferror(index('Hours Report'!G$8:G50,match(A13,'Hours Report'!$F$8:$F50,0)),"")</f>
        <v/>
      </c>
      <c r="D13" s="606" t="str">
        <f t="array" ref="D13">iferror(index('Internal Staffing Calculator'!BN$8:BN$114,match(A13,'Internal Staffing Calculator'!B$8:B$114)),"")</f>
        <v/>
      </c>
      <c r="E13" s="606">
        <f t="array" ref="E13">iferror(index('Internal Staffing Calculator'!F$8:F$114,match(A13,'Internal Staffing Calculator'!B$8:B$114)),"")</f>
        <v>0</v>
      </c>
      <c r="F13" s="822"/>
      <c r="G13" s="603" t="str">
        <f t="array" ref="G13">iferror(index('Hours Report'!I$8:I50,match(A13,'Hours Report'!F$8:F50,0)),"")</f>
        <v/>
      </c>
      <c r="H13" s="847" t="str">
        <f t="array" ref="H13">iferror(index('Hours Report'!J$8:J50,match(A13,'Hours Report'!F$8:F50,0)),"")</f>
        <v/>
      </c>
      <c r="I13" s="848"/>
      <c r="J13" s="850"/>
      <c r="K13" s="826"/>
      <c r="L13" s="576"/>
    </row>
    <row r="14">
      <c r="A14" s="716" t="s">
        <v>608</v>
      </c>
      <c r="B14" s="595" t="str">
        <f t="array" ref="B14">iferror(index('Hours Report'!$H$8:H50,match(A14,'Hours Report'!$F$8:$F50,0)),"")</f>
        <v/>
      </c>
      <c r="C14" s="603" t="str">
        <f t="array" ref="C14">iferror(index('Hours Report'!G$8:G50,match(A14,'Hours Report'!$F$8:$F50,0)),"")</f>
        <v/>
      </c>
      <c r="D14" s="606" t="str">
        <f t="array" ref="D14">iferror(index('Internal Staffing Calculator'!BN$8:BN$114,match(A14,'Internal Staffing Calculator'!B$8:B$114)),"")</f>
        <v/>
      </c>
      <c r="E14" s="606" t="str">
        <f t="array" ref="E14">iferror(index('Internal Staffing Calculator'!F$8:F$114,match(A14,'Internal Staffing Calculator'!B$8:B$114)),"")</f>
        <v/>
      </c>
      <c r="F14" s="822"/>
      <c r="G14" s="603" t="str">
        <f t="array" ref="G14">iferror(index('Hours Report'!I$8:I50,match(A14,'Hours Report'!F$8:F50,0)),"")</f>
        <v/>
      </c>
      <c r="H14" s="847" t="str">
        <f t="array" ref="H14">iferror(index('Hours Report'!J$8:J50,match(A14,'Hours Report'!F$8:F50,0)),"")</f>
        <v/>
      </c>
      <c r="I14" s="848"/>
      <c r="J14" s="850"/>
      <c r="K14" s="826"/>
      <c r="L14" s="576"/>
    </row>
    <row r="15">
      <c r="A15" s="716" t="s">
        <v>609</v>
      </c>
      <c r="B15" s="595" t="str">
        <f t="array" ref="B15">iferror(index('Hours Report'!$H$8:H50,match(A15,'Hours Report'!$F$8:$F50,0)),"")</f>
        <v/>
      </c>
      <c r="C15" s="603" t="str">
        <f t="array" ref="C15">iferror(index('Hours Report'!G$8:G50,match(A15,'Hours Report'!$F$8:$F50,0)),"")</f>
        <v/>
      </c>
      <c r="D15" s="606" t="str">
        <f t="array" ref="D15">iferror(index('Internal Staffing Calculator'!BN$8:BN$114,match(A15,'Internal Staffing Calculator'!B$8:B$114)),"")</f>
        <v/>
      </c>
      <c r="E15" s="606" t="str">
        <f t="array" ref="E15">iferror(index('Internal Staffing Calculator'!F$8:F$114,match(A15,'Internal Staffing Calculator'!B$8:B$114)),"")</f>
        <v/>
      </c>
      <c r="F15" s="822"/>
      <c r="G15" s="603" t="str">
        <f t="array" ref="G15">iferror(index('Hours Report'!I$8:I50,match(A15,'Hours Report'!F$8:F50,0)),"")</f>
        <v/>
      </c>
      <c r="H15" s="847" t="str">
        <f t="array" ref="H15">iferror(index('Hours Report'!J$8:J50,match(A15,'Hours Report'!F$8:F50,0)),"")</f>
        <v/>
      </c>
      <c r="I15" s="848"/>
      <c r="J15" s="850"/>
      <c r="K15" s="826"/>
      <c r="L15" s="576"/>
    </row>
    <row r="16">
      <c r="A16" s="716" t="s">
        <v>610</v>
      </c>
      <c r="B16" s="595" t="str">
        <f t="array" ref="B16">iferror(index('Hours Report'!$H$8:H50,match(A16,'Hours Report'!$F$8:$F50,0)),"")</f>
        <v/>
      </c>
      <c r="C16" s="603" t="str">
        <f t="array" ref="C16">iferror(index('Hours Report'!G$8:G50,match(A16,'Hours Report'!$F$8:$F50,0)),"")</f>
        <v/>
      </c>
      <c r="D16" s="606" t="str">
        <f t="array" ref="D16">iferror(index('Internal Staffing Calculator'!BN$8:BN$114,match(A16,'Internal Staffing Calculator'!B$8:B$114)),"")</f>
        <v/>
      </c>
      <c r="E16" s="606" t="str">
        <f t="array" ref="E16">iferror(index('Internal Staffing Calculator'!F$8:F$114,match(A16,'Internal Staffing Calculator'!B$8:B$114)),"")</f>
        <v/>
      </c>
      <c r="F16" s="822"/>
      <c r="G16" s="603" t="str">
        <f t="array" ref="G16">iferror(index('Hours Report'!I$8:I50,match(A16,'Hours Report'!F$8:F50,0)),"")</f>
        <v/>
      </c>
      <c r="H16" s="847" t="str">
        <f t="array" ref="H16">iferror(index('Hours Report'!J$8:J50,match(A16,'Hours Report'!F$8:F50,0)),"")</f>
        <v/>
      </c>
      <c r="I16" s="848"/>
      <c r="J16" s="850"/>
      <c r="K16" s="826"/>
      <c r="L16" s="576"/>
    </row>
    <row r="17">
      <c r="A17" s="716" t="s">
        <v>611</v>
      </c>
      <c r="B17" s="595" t="str">
        <f t="array" ref="B17">iferror(index('Hours Report'!$H$8:H50,match(A17,'Hours Report'!$F$8:$F50,0)),"")</f>
        <v/>
      </c>
      <c r="C17" s="603" t="str">
        <f t="array" ref="C17">iferror(index('Hours Report'!G$8:G50,match(A17,'Hours Report'!$F$8:$F50,0)),"")</f>
        <v/>
      </c>
      <c r="D17" s="606" t="str">
        <f t="array" ref="D17">iferror(index('Internal Staffing Calculator'!BN$8:BN$114,match(A17,'Internal Staffing Calculator'!B$8:B$114)),"")</f>
        <v/>
      </c>
      <c r="E17" s="606" t="str">
        <f t="array" ref="E17">iferror(index('Internal Staffing Calculator'!F$8:F$114,match(A17,'Internal Staffing Calculator'!B$8:B$114)),"")</f>
        <v/>
      </c>
      <c r="F17" s="822"/>
      <c r="G17" s="603" t="str">
        <f t="array" ref="G17">iferror(index('Hours Report'!I$8:I50,match(A17,'Hours Report'!F$8:F50,0)),"")</f>
        <v/>
      </c>
      <c r="H17" s="847" t="str">
        <f t="array" ref="H17">iferror(index('Hours Report'!J$8:J50,match(A17,'Hours Report'!F$8:F50,0)),"")</f>
        <v/>
      </c>
      <c r="I17" s="848"/>
      <c r="J17" s="850"/>
      <c r="K17" s="826"/>
      <c r="L17" s="576"/>
    </row>
    <row r="18">
      <c r="A18" s="716" t="s">
        <v>612</v>
      </c>
      <c r="B18" s="595" t="str">
        <f t="array" ref="B18">iferror(index('Hours Report'!$H$8:H50,match(A18,'Hours Report'!$F$8:$F50,0)),"")</f>
        <v/>
      </c>
      <c r="C18" s="603" t="str">
        <f t="array" ref="C18">iferror(index('Hours Report'!G$8:G50,match(A18,'Hours Report'!$F$8:$F50,0)),"")</f>
        <v/>
      </c>
      <c r="D18" s="606" t="str">
        <f t="array" ref="D18">iferror(index('Internal Staffing Calculator'!BN$8:BN$114,match(A18,'Internal Staffing Calculator'!B$8:B$114)),"")</f>
        <v/>
      </c>
      <c r="E18" s="606" t="str">
        <f t="array" ref="E18">iferror(index('Internal Staffing Calculator'!F$8:F$114,match(A18,'Internal Staffing Calculator'!B$8:B$114)),"")</f>
        <v/>
      </c>
      <c r="F18" s="822"/>
      <c r="G18" s="603" t="str">
        <f t="array" ref="G18">iferror(index('Hours Report'!I$8:I50,match(A18,'Hours Report'!F$8:F50,0)),"")</f>
        <v/>
      </c>
      <c r="H18" s="847" t="str">
        <f t="array" ref="H18">iferror(index('Hours Report'!J$8:J50,match(A18,'Hours Report'!F$8:F50,0)),"")</f>
        <v/>
      </c>
      <c r="I18" s="848"/>
      <c r="J18" s="850"/>
      <c r="K18" s="826"/>
      <c r="L18" s="576"/>
    </row>
    <row r="19">
      <c r="A19" s="716" t="s">
        <v>613</v>
      </c>
      <c r="B19" s="595" t="str">
        <f t="array" ref="B19">iferror(index('Hours Report'!$H$8:H50,match(A19,'Hours Report'!$F$8:$F50,0)),"")</f>
        <v/>
      </c>
      <c r="C19" s="603" t="str">
        <f t="array" ref="C19">iferror(index('Hours Report'!G$8:G50,match(A19,'Hours Report'!$F$8:$F50,0)),"")</f>
        <v/>
      </c>
      <c r="D19" s="606" t="str">
        <f t="array" ref="D19">iferror(index('Internal Staffing Calculator'!BN$8:BN$114,match(A19,'Internal Staffing Calculator'!B$8:B$114)),"")</f>
        <v/>
      </c>
      <c r="E19" s="606" t="str">
        <f t="array" ref="E19">iferror(index('Internal Staffing Calculator'!F$8:F$114,match(A19,'Internal Staffing Calculator'!B$8:B$114)),"")</f>
        <v/>
      </c>
      <c r="F19" s="822"/>
      <c r="G19" s="603" t="str">
        <f t="array" ref="G19">iferror(index('Hours Report'!I$8:I50,match(A19,'Hours Report'!F$8:F50,0)),"")</f>
        <v/>
      </c>
      <c r="H19" s="847" t="str">
        <f t="array" ref="H19">iferror(index('Hours Report'!J$8:J50,match(A19,'Hours Report'!F$8:F50,0)),"")</f>
        <v/>
      </c>
      <c r="I19" s="848"/>
      <c r="J19" s="850"/>
      <c r="K19" s="826"/>
      <c r="L19" s="576"/>
    </row>
    <row r="20">
      <c r="A20" s="716" t="s">
        <v>614</v>
      </c>
      <c r="B20" s="595" t="str">
        <f t="array" ref="B20">iferror(index('Hours Report'!$H$8:H50,match(A20,'Hours Report'!$F$8:$F50,0)),"")</f>
        <v/>
      </c>
      <c r="C20" s="603" t="str">
        <f t="array" ref="C20">iferror(index('Hours Report'!G$8:G50,match(A20,'Hours Report'!$F$8:$F50,0)),"")</f>
        <v/>
      </c>
      <c r="D20" s="606" t="str">
        <f t="array" ref="D20">iferror(index('Internal Staffing Calculator'!BN$8:BN$114,match(A20,'Internal Staffing Calculator'!B$8:B$114)),"")</f>
        <v/>
      </c>
      <c r="E20" s="606" t="str">
        <f t="array" ref="E20">iferror(index('Internal Staffing Calculator'!F$8:F$114,match(A20,'Internal Staffing Calculator'!B$8:B$114)),"")</f>
        <v/>
      </c>
      <c r="F20" s="822"/>
      <c r="G20" s="603" t="str">
        <f t="array" ref="G20">iferror(index('Hours Report'!I$8:I50,match(A20,'Hours Report'!F$8:F50,0)),"")</f>
        <v/>
      </c>
      <c r="H20" s="847" t="str">
        <f t="array" ref="H20">iferror(index('Hours Report'!J$8:J50,match(A20,'Hours Report'!F$8:F50,0)),"")</f>
        <v/>
      </c>
      <c r="I20" s="848"/>
      <c r="J20" s="850"/>
      <c r="K20" s="826"/>
      <c r="L20" s="106"/>
    </row>
    <row r="21">
      <c r="A21" s="846" t="s">
        <v>615</v>
      </c>
      <c r="B21" s="595" t="str">
        <f t="array" ref="B21">iferror(index('Hours Report'!$H$8:H50,match(A21,'Hours Report'!$F$8:$F50,0)),"")</f>
        <v/>
      </c>
      <c r="C21" s="603" t="str">
        <f t="array" ref="C21">iferror(index('Hours Report'!G$8:G50,match(A21,'Hours Report'!$F$8:$F50,0)),"")</f>
        <v/>
      </c>
      <c r="D21" s="606" t="str">
        <f t="array" ref="D21">iferror(index('Internal Staffing Calculator'!BN$8:BN$114,match(A21,'Internal Staffing Calculator'!B$8:B$114)),"")</f>
        <v/>
      </c>
      <c r="E21" s="606">
        <f t="array" ref="E21">iferror(index('Internal Staffing Calculator'!F$8:F$114,match(A21,'Internal Staffing Calculator'!B$8:B$114)),"")</f>
        <v>0</v>
      </c>
      <c r="F21" s="822"/>
      <c r="G21" s="603" t="str">
        <f t="array" ref="G21">iferror(index('Hours Report'!I$8:I50,match(A21,'Hours Report'!F$8:F50,0)),"")</f>
        <v/>
      </c>
      <c r="H21" s="847" t="str">
        <f t="array" ref="H21">iferror(index('Hours Report'!J$8:J50,match(A21,'Hours Report'!F$8:F50,0)),"")</f>
        <v/>
      </c>
      <c r="I21" s="848"/>
      <c r="J21" s="849"/>
      <c r="K21" s="826"/>
      <c r="L21" s="851"/>
    </row>
    <row r="22">
      <c r="A22" s="852" t="s">
        <v>616</v>
      </c>
      <c r="B22" s="595" t="str">
        <f t="array" ref="B22">iferror(index('Hours Report'!$H$8:H50,match(A22,'Hours Report'!$F$8:$F50,0)),"")</f>
        <v/>
      </c>
      <c r="C22" s="603" t="str">
        <f t="array" ref="C22">iferror(index('Hours Report'!G$8:G50,match(A22,'Hours Report'!$F$8:$F50,0)),"")</f>
        <v/>
      </c>
      <c r="D22" s="606" t="str">
        <f t="array" ref="D22">iferror(index('Internal Staffing Calculator'!BN$8:BN$114,match(A22,'Internal Staffing Calculator'!B$8:B$114)),"")</f>
        <v/>
      </c>
      <c r="E22" s="606" t="str">
        <f t="array" ref="E22">iferror(index('Internal Staffing Calculator'!F$8:F$114,match(A22,'Internal Staffing Calculator'!B$8:B$114)),"")</f>
        <v/>
      </c>
      <c r="F22" s="822"/>
      <c r="G22" s="603" t="str">
        <f t="array" ref="G22">iferror(index('Hours Report'!I$8:I50,match(A22,'Hours Report'!F$8:F50,0)),"")</f>
        <v/>
      </c>
      <c r="H22" s="847" t="str">
        <f t="array" ref="H22">iferror(index('Hours Report'!J$8:J50,match(A22,'Hours Report'!F$8:F50,0)),"")</f>
        <v/>
      </c>
      <c r="I22" s="853"/>
      <c r="J22" s="854"/>
      <c r="K22" s="826"/>
      <c r="L22" s="855"/>
    </row>
    <row r="23">
      <c r="A23" s="852"/>
      <c r="B23" s="595" t="str">
        <f t="array" ref="B23">iferror(index('Hours Report'!$H$8:H50,match(A23,'Hours Report'!$F$8:$F50,0)),"")</f>
        <v/>
      </c>
      <c r="C23" s="603" t="str">
        <f t="array" ref="C23">iferror(index('Hours Report'!G$8:G50,match(A23,'Hours Report'!$F$8:$F50,0)),"")</f>
        <v/>
      </c>
      <c r="D23" s="606" t="str">
        <f t="array" ref="D23">iferror(index('Internal Staffing Calculator'!BN$8:BN$114,match(A23,'Internal Staffing Calculator'!B$8:B$114)),"")</f>
        <v/>
      </c>
      <c r="E23" s="606" t="str">
        <f t="array" ref="E23">iferror(index('Internal Staffing Calculator'!F$8:F$114,match(A23,'Internal Staffing Calculator'!B$8:B$114)),"")</f>
        <v/>
      </c>
      <c r="F23" s="822"/>
      <c r="G23" s="603" t="str">
        <f t="array" ref="G23">iferror(index('Hours Report'!I$8:I50,match(A23,'Hours Report'!F$8:F50,0)),"")</f>
        <v/>
      </c>
      <c r="H23" s="847" t="str">
        <f t="array" ref="H23">iferror(index('Hours Report'!J$8:J50,match(A23,'Hours Report'!F$8:F50,0)),"")</f>
        <v/>
      </c>
      <c r="I23" s="853"/>
      <c r="J23" s="854"/>
      <c r="K23" s="826"/>
      <c r="L23" s="855"/>
    </row>
    <row r="24">
      <c r="A24" s="852"/>
      <c r="B24" s="595" t="str">
        <f t="array" ref="B24">iferror(index('Hours Report'!$H$8:H50,match(A24,'Hours Report'!$F$8:$F50,0)),"")</f>
        <v/>
      </c>
      <c r="C24" s="603" t="str">
        <f t="array" ref="C24">iferror(index('Hours Report'!G$8:G50,match(A24,'Hours Report'!$F$8:$F50,0)),"")</f>
        <v/>
      </c>
      <c r="D24" s="606" t="str">
        <f t="array" ref="D24">iferror(index('Internal Staffing Calculator'!BN$8:BN$114,match(A24,'Internal Staffing Calculator'!B$8:B$114)),"")</f>
        <v/>
      </c>
      <c r="E24" s="606" t="str">
        <f t="array" ref="E24">iferror(index('Internal Staffing Calculator'!F$8:F$114,match(A24,'Internal Staffing Calculator'!B$8:B$114)),"")</f>
        <v/>
      </c>
      <c r="F24" s="822"/>
      <c r="G24" s="603" t="str">
        <f t="array" ref="G24">iferror(index('Hours Report'!I$8:I50,match(A24,'Hours Report'!F$8:F50,0)),"")</f>
        <v/>
      </c>
      <c r="H24" s="847" t="str">
        <f t="array" ref="H24">iferror(index('Hours Report'!J$8:J50,match(A24,'Hours Report'!F$8:F50,0)),"")</f>
        <v/>
      </c>
      <c r="I24" s="853"/>
      <c r="J24" s="854"/>
      <c r="K24" s="826"/>
      <c r="L24" s="855"/>
    </row>
    <row r="25">
      <c r="A25" s="852"/>
      <c r="B25" s="595" t="str">
        <f t="array" ref="B25">iferror(index('Hours Report'!$H$8:H50,match(A25,'Hours Report'!$F$8:$F50,0)),"")</f>
        <v/>
      </c>
      <c r="C25" s="603" t="str">
        <f t="array" ref="C25">iferror(index('Hours Report'!G$8:G50,match(A25,'Hours Report'!$F$8:$F50,0)),"")</f>
        <v/>
      </c>
      <c r="D25" s="606" t="str">
        <f t="array" ref="D25">iferror(index('Internal Staffing Calculator'!BN$8:BN$114,match(A25,'Internal Staffing Calculator'!B$8:B$114)),"")</f>
        <v/>
      </c>
      <c r="E25" s="606" t="str">
        <f t="array" ref="E25">iferror(index('Internal Staffing Calculator'!F$8:F$114,match(A25,'Internal Staffing Calculator'!B$8:B$114)),"")</f>
        <v/>
      </c>
      <c r="F25" s="822"/>
      <c r="G25" s="603" t="str">
        <f t="array" ref="G25">iferror(index('Hours Report'!I$8:I50,match(A25,'Hours Report'!F$8:F50,0)),"")</f>
        <v/>
      </c>
      <c r="H25" s="847" t="str">
        <f t="array" ref="H25">iferror(index('Hours Report'!J$8:J50,match(A25,'Hours Report'!F$8:F50,0)),"")</f>
        <v/>
      </c>
      <c r="I25" s="853"/>
      <c r="J25" s="854"/>
      <c r="K25" s="826"/>
      <c r="L25" s="855"/>
    </row>
    <row r="26">
      <c r="A26" s="852"/>
      <c r="B26" s="595" t="str">
        <f t="array" ref="B26">iferror(index('Hours Report'!$H$8:H50,match(A26,'Hours Report'!$F$8:$F50,0)),"")</f>
        <v/>
      </c>
      <c r="C26" s="603" t="str">
        <f t="array" ref="C26">iferror(index('Hours Report'!G$8:G50,match(A26,'Hours Report'!$F$8:$F50,0)),"")</f>
        <v/>
      </c>
      <c r="D26" s="606" t="str">
        <f t="array" ref="D26">iferror(index('Internal Staffing Calculator'!BN$8:BN$114,match(A26,'Internal Staffing Calculator'!B$8:B$114)),"")</f>
        <v/>
      </c>
      <c r="E26" s="606" t="str">
        <f t="array" ref="E26">iferror(index('Internal Staffing Calculator'!F$8:F$114,match(A26,'Internal Staffing Calculator'!B$8:B$114)),"")</f>
        <v/>
      </c>
      <c r="F26" s="822"/>
      <c r="G26" s="603" t="str">
        <f t="array" ref="G26">iferror(index('Hours Report'!I$8:I50,match(A26,'Hours Report'!F$8:F50,0)),"")</f>
        <v/>
      </c>
      <c r="H26" s="847" t="str">
        <f t="array" ref="H26">iferror(index('Hours Report'!J$8:J50,match(A26,'Hours Report'!F$8:F50,0)),"")</f>
        <v/>
      </c>
      <c r="I26" s="853"/>
      <c r="J26" s="854"/>
      <c r="K26" s="826"/>
      <c r="L26" s="855"/>
    </row>
    <row r="27">
      <c r="A27" s="852"/>
      <c r="B27" s="595" t="str">
        <f t="array" ref="B27">iferror(index('Hours Report'!$H$8:H50,match(A27,'Hours Report'!$F$8:$F50,0)),"")</f>
        <v/>
      </c>
      <c r="C27" s="603" t="str">
        <f t="array" ref="C27">iferror(index('Hours Report'!G$8:G50,match(A27,'Hours Report'!$F$8:$F50,0)),"")</f>
        <v/>
      </c>
      <c r="D27" s="606" t="str">
        <f t="array" ref="D27">iferror(index('Internal Staffing Calculator'!BN$8:BN$114,match(A27,'Internal Staffing Calculator'!B$8:B$114)),"")</f>
        <v/>
      </c>
      <c r="E27" s="606" t="str">
        <f t="array" ref="E27">iferror(index('Internal Staffing Calculator'!F$8:F$114,match(A27,'Internal Staffing Calculator'!B$8:B$114)),"")</f>
        <v/>
      </c>
      <c r="F27" s="822"/>
      <c r="G27" s="603" t="str">
        <f t="array" ref="G27">iferror(index('Hours Report'!I$8:I50,match(A27,'Hours Report'!F$8:F50,0)),"")</f>
        <v/>
      </c>
      <c r="H27" s="847" t="str">
        <f t="array" ref="H27">iferror(index('Hours Report'!J$8:J50,match(A27,'Hours Report'!F$8:F50,0)),"")</f>
        <v/>
      </c>
      <c r="I27" s="853"/>
      <c r="J27" s="854"/>
      <c r="K27" s="826"/>
      <c r="L27" s="855"/>
    </row>
    <row r="28">
      <c r="A28" s="852"/>
      <c r="B28" s="595" t="str">
        <f t="array" ref="B28">iferror(index('Hours Report'!$H$8:H50,match(A28,'Hours Report'!$F$8:$F50,0)),"")</f>
        <v/>
      </c>
      <c r="C28" s="603" t="str">
        <f t="array" ref="C28">iferror(index('Hours Report'!G$8:G50,match(A28,'Hours Report'!$F$8:$F50,0)),"")</f>
        <v/>
      </c>
      <c r="D28" s="606" t="str">
        <f t="array" ref="D28">iferror(index('Internal Staffing Calculator'!BN$8:BN$114,match(A28,'Internal Staffing Calculator'!B$8:B$114)),"")</f>
        <v/>
      </c>
      <c r="E28" s="606" t="str">
        <f t="array" ref="E28">iferror(index('Internal Staffing Calculator'!F$8:F$114,match(A28,'Internal Staffing Calculator'!B$8:B$114)),"")</f>
        <v/>
      </c>
      <c r="F28" s="822"/>
      <c r="G28" s="603" t="str">
        <f t="array" ref="G28">iferror(index('Hours Report'!I$8:I50,match(A28,'Hours Report'!F$8:F50,0)),"")</f>
        <v/>
      </c>
      <c r="H28" s="847" t="str">
        <f t="array" ref="H28">iferror(index('Hours Report'!J$8:J50,match(A28,'Hours Report'!F$8:F50,0)),"")</f>
        <v/>
      </c>
      <c r="I28" s="853"/>
      <c r="J28" s="854"/>
      <c r="K28" s="826"/>
      <c r="L28" s="855"/>
    </row>
    <row r="29">
      <c r="A29" s="852"/>
      <c r="B29" s="595" t="str">
        <f t="array" ref="B29">iferror(index('Hours Report'!$H$8:H50,match(A29,'Hours Report'!$F$8:$F50,0)),"")</f>
        <v/>
      </c>
      <c r="C29" s="603" t="str">
        <f t="array" ref="C29">iferror(index('Hours Report'!G$8:G50,match(A29,'Hours Report'!$F$8:$F50,0)),"")</f>
        <v/>
      </c>
      <c r="D29" s="606" t="str">
        <f t="array" ref="D29">iferror(index('Internal Staffing Calculator'!BN$8:BN$114,match(A29,'Internal Staffing Calculator'!B$8:B$114)),"")</f>
        <v/>
      </c>
      <c r="E29" s="606" t="str">
        <f t="array" ref="E29">iferror(index('Internal Staffing Calculator'!F$8:F$114,match(A29,'Internal Staffing Calculator'!B$8:B$114)),"")</f>
        <v/>
      </c>
      <c r="F29" s="822"/>
      <c r="G29" s="603" t="str">
        <f t="array" ref="G29">iferror(index('Hours Report'!I$8:I50,match(A29,'Hours Report'!F$8:F50,0)),"")</f>
        <v/>
      </c>
      <c r="H29" s="847" t="str">
        <f t="array" ref="H29">iferror(index('Hours Report'!J$8:J50,match(A29,'Hours Report'!F$8:F50,0)),"")</f>
        <v/>
      </c>
      <c r="I29" s="853"/>
      <c r="J29" s="854"/>
      <c r="K29" s="826"/>
      <c r="L29" s="855"/>
    </row>
    <row r="30">
      <c r="A30" s="852"/>
      <c r="B30" s="595" t="str">
        <f t="array" ref="B30">iferror(index('Hours Report'!$H$8:H50,match(A30,'Hours Report'!$F$8:$F50,0)),"")</f>
        <v/>
      </c>
      <c r="C30" s="603" t="str">
        <f t="array" ref="C30">iferror(index('Hours Report'!G$8:G50,match(A30,'Hours Report'!$F$8:$F50,0)),"")</f>
        <v/>
      </c>
      <c r="D30" s="606" t="str">
        <f t="array" ref="D30">iferror(index('Internal Staffing Calculator'!BN$8:BN$114,match(A30,'Internal Staffing Calculator'!B$8:B$114)),"")</f>
        <v/>
      </c>
      <c r="E30" s="606" t="str">
        <f t="array" ref="E30">iferror(index('Internal Staffing Calculator'!F$8:F$114,match(A30,'Internal Staffing Calculator'!B$8:B$114)),"")</f>
        <v/>
      </c>
      <c r="F30" s="822"/>
      <c r="G30" s="603" t="str">
        <f t="array" ref="G30">iferror(index('Hours Report'!I$8:I50,match(A30,'Hours Report'!F$8:F50,0)),"")</f>
        <v/>
      </c>
      <c r="H30" s="847" t="str">
        <f t="array" ref="H30">iferror(index('Hours Report'!J$8:J50,match(A30,'Hours Report'!F$8:F50,0)),"")</f>
        <v/>
      </c>
      <c r="I30" s="853"/>
      <c r="J30" s="854"/>
      <c r="K30" s="826"/>
      <c r="L30" s="855"/>
    </row>
    <row r="31">
      <c r="A31" s="846"/>
      <c r="B31" s="595" t="str">
        <f t="array" ref="B31">iferror(index('Hours Report'!$H$8:H50,match(A31,'Hours Report'!$F$8:$F50,0)),"")</f>
        <v/>
      </c>
      <c r="C31" s="603" t="str">
        <f t="array" ref="C31">iferror(index('Hours Report'!G$8:G50,match(A31,'Hours Report'!$F$8:$F50,0)),"")</f>
        <v/>
      </c>
      <c r="D31" s="606" t="str">
        <f t="array" ref="D31">iferror(index('Internal Staffing Calculator'!BN$8:BN$114,match(A31,'Internal Staffing Calculator'!B$8:B$114)),"")</f>
        <v/>
      </c>
      <c r="E31" s="606" t="str">
        <f t="array" ref="E31">iferror(index('Internal Staffing Calculator'!F$8:F$114,match(A31,'Internal Staffing Calculator'!B$8:B$114)),"")</f>
        <v/>
      </c>
      <c r="F31" s="822"/>
      <c r="G31" s="603" t="str">
        <f t="array" ref="G31">iferror(index('Hours Report'!I$8:I50,match(A31,'Hours Report'!F$8:F50,0)),"")</f>
        <v/>
      </c>
      <c r="H31" s="847" t="str">
        <f t="array" ref="H31">iferror(index('Hours Report'!J$8:J50,match(A31,'Hours Report'!F$8:F50,0)),"")</f>
        <v/>
      </c>
      <c r="I31" s="853"/>
      <c r="J31" s="854"/>
      <c r="K31" s="826"/>
      <c r="L31" s="855"/>
    </row>
    <row r="32">
      <c r="A32" s="846"/>
      <c r="B32" s="595" t="str">
        <f t="array" ref="B32">iferror(index('Hours Report'!$H$8:H50,match(A32,'Hours Report'!$F$8:$F50,0)),"")</f>
        <v/>
      </c>
      <c r="C32" s="603" t="str">
        <f t="array" ref="C32">iferror(index('Hours Report'!G$8:G50,match(A32,'Hours Report'!$F$8:$F50,0)),"")</f>
        <v/>
      </c>
      <c r="D32" s="606" t="str">
        <f t="array" ref="D32">iferror(index('Internal Staffing Calculator'!BN$8:BN$114,match(A32,'Internal Staffing Calculator'!B$8:B$114)),"")</f>
        <v/>
      </c>
      <c r="E32" s="606" t="str">
        <f t="array" ref="E32">iferror(index('Internal Staffing Calculator'!F$8:F$114,match(A32,'Internal Staffing Calculator'!B$8:B$114)),"")</f>
        <v/>
      </c>
      <c r="F32" s="822"/>
      <c r="G32" s="603" t="str">
        <f t="array" ref="G32">iferror(index('Hours Report'!I$8:I50,match(A32,'Hours Report'!F$8:F50,0)),"")</f>
        <v/>
      </c>
      <c r="H32" s="847" t="str">
        <f t="array" ref="H32">iferror(index('Hours Report'!J$8:J50,match(A32,'Hours Report'!F$8:F50,0)),"")</f>
        <v/>
      </c>
      <c r="I32" s="853"/>
      <c r="J32" s="854"/>
      <c r="K32" s="826"/>
      <c r="L32" s="855"/>
    </row>
    <row r="33">
      <c r="A33" s="846"/>
      <c r="B33" s="595" t="str">
        <f t="array" ref="B33">iferror(index('Hours Report'!$H$8:H50,match(A33,'Hours Report'!$F$8:$F50,0)),"")</f>
        <v/>
      </c>
      <c r="C33" s="603" t="str">
        <f t="array" ref="C33">iferror(index('Hours Report'!G$8:G50,match(A33,'Hours Report'!$F$8:$F50,0)),"")</f>
        <v/>
      </c>
      <c r="D33" s="606" t="str">
        <f t="array" ref="D33">iferror(index('Internal Staffing Calculator'!BN$8:BN$114,match(A33,'Internal Staffing Calculator'!B$8:B$114)),"")</f>
        <v/>
      </c>
      <c r="E33" s="606" t="str">
        <f t="array" ref="E33">iferror(index('Internal Staffing Calculator'!F$8:F$114,match(A33,'Internal Staffing Calculator'!B$8:B$114)),"")</f>
        <v/>
      </c>
      <c r="F33" s="822"/>
      <c r="G33" s="603" t="str">
        <f t="array" ref="G33">iferror(index('Hours Report'!I$8:I50,match(A33,'Hours Report'!F$8:F50,0)),"")</f>
        <v/>
      </c>
      <c r="H33" s="847" t="str">
        <f t="array" ref="H33">iferror(index('Hours Report'!J$8:J50,match(A33,'Hours Report'!F$8:F50,0)),"")</f>
        <v/>
      </c>
      <c r="I33" s="853"/>
      <c r="J33" s="854"/>
      <c r="K33" s="826"/>
      <c r="L33" s="855"/>
    </row>
    <row r="34">
      <c r="A34" s="846"/>
      <c r="B34" s="595" t="str">
        <f t="array" ref="B34">iferror(index('Hours Report'!$H$8:H50,match(A34,'Hours Report'!$F$8:$F50,0)),"")</f>
        <v/>
      </c>
      <c r="C34" s="603" t="str">
        <f t="array" ref="C34">iferror(index('Hours Report'!G$8:G50,match(A34,'Hours Report'!$F$8:$F50,0)),"")</f>
        <v/>
      </c>
      <c r="D34" s="606" t="str">
        <f t="array" ref="D34">iferror(index('Internal Staffing Calculator'!BN$8:BN$114,match(A34,'Internal Staffing Calculator'!B$8:B$114)),"")</f>
        <v/>
      </c>
      <c r="E34" s="606" t="str">
        <f t="array" ref="E34">iferror(index('Internal Staffing Calculator'!F$8:F$114,match(A34,'Internal Staffing Calculator'!B$8:B$114)),"")</f>
        <v/>
      </c>
      <c r="F34" s="822"/>
      <c r="G34" s="603" t="str">
        <f t="array" ref="G34">iferror(index('Hours Report'!I$8:I50,match(A34,'Hours Report'!F$8:F50,0)),"")</f>
        <v/>
      </c>
      <c r="H34" s="847" t="str">
        <f t="array" ref="H34">iferror(index('Hours Report'!J$8:J50,match(A34,'Hours Report'!F$8:F50,0)),"")</f>
        <v/>
      </c>
      <c r="I34" s="853"/>
      <c r="J34" s="854"/>
      <c r="K34" s="826"/>
      <c r="L34" s="855"/>
    </row>
    <row r="35">
      <c r="A35" s="846"/>
      <c r="B35" s="595" t="str">
        <f t="array" ref="B35">iferror(index('Hours Report'!$H$8:H50,match(A35,'Hours Report'!$F$8:$F50,0)),"")</f>
        <v/>
      </c>
      <c r="C35" s="603" t="str">
        <f t="array" ref="C35">iferror(index('Hours Report'!G$8:G50,match(A35,'Hours Report'!$F$8:$F50,0)),"")</f>
        <v/>
      </c>
      <c r="D35" s="606" t="str">
        <f t="array" ref="D35">iferror(index('Internal Staffing Calculator'!BN$8:BN$114,match(A35,'Internal Staffing Calculator'!B$8:B$114)),"")</f>
        <v/>
      </c>
      <c r="E35" s="606" t="str">
        <f t="array" ref="E35">iferror(index('Internal Staffing Calculator'!F$8:F$114,match(A35,'Internal Staffing Calculator'!B$8:B$114)),"")</f>
        <v/>
      </c>
      <c r="F35" s="822"/>
      <c r="G35" s="603" t="str">
        <f t="array" ref="G35">iferror(index('Hours Report'!I$8:I50,match(A35,'Hours Report'!F$8:F50,0)),"")</f>
        <v/>
      </c>
      <c r="H35" s="847" t="str">
        <f t="array" ref="H35">iferror(index('Hours Report'!J$8:J50,match(A35,'Hours Report'!F$8:F50,0)),"")</f>
        <v/>
      </c>
      <c r="I35" s="853"/>
      <c r="J35" s="854"/>
      <c r="K35" s="826"/>
      <c r="L35" s="855"/>
    </row>
    <row r="36">
      <c r="A36" s="846"/>
      <c r="B36" s="595" t="str">
        <f t="array" ref="B36">iferror(index('Hours Report'!$H$8:H50,match(A36,'Hours Report'!$F$8:$F50,0)),"")</f>
        <v/>
      </c>
      <c r="C36" s="603" t="str">
        <f t="array" ref="C36">iferror(index('Hours Report'!G$8:G50,match(A36,'Hours Report'!$F$8:$F50,0)),"")</f>
        <v/>
      </c>
      <c r="D36" s="606" t="str">
        <f t="array" ref="D36">iferror(index('Internal Staffing Calculator'!BN$8:BN$114,match(A36,'Internal Staffing Calculator'!B$8:B$114)),"")</f>
        <v/>
      </c>
      <c r="E36" s="606" t="str">
        <f t="array" ref="E36">iferror(index('Internal Staffing Calculator'!F$8:F$114,match(A36,'Internal Staffing Calculator'!B$8:B$114)),"")</f>
        <v/>
      </c>
      <c r="F36" s="822"/>
      <c r="G36" s="603" t="str">
        <f t="array" ref="G36">iferror(index('Hours Report'!I$8:I50,match(A36,'Hours Report'!F$8:F50,0)),"")</f>
        <v/>
      </c>
      <c r="H36" s="847" t="str">
        <f t="array" ref="H36">iferror(index('Hours Report'!J$8:J50,match(A36,'Hours Report'!F$8:F50,0)),"")</f>
        <v/>
      </c>
      <c r="I36" s="853"/>
      <c r="J36" s="854"/>
      <c r="K36" s="826"/>
      <c r="L36" s="855"/>
    </row>
    <row r="37">
      <c r="A37" s="846"/>
      <c r="B37" s="595" t="str">
        <f t="array" ref="B37">iferror(index('Hours Report'!$H$8:H50,match(A37,'Hours Report'!$F$8:$F50,0)),"")</f>
        <v/>
      </c>
      <c r="C37" s="603" t="str">
        <f t="array" ref="C37">iferror(index('Hours Report'!G$8:G50,match(A37,'Hours Report'!$F$8:$F50,0)),"")</f>
        <v/>
      </c>
      <c r="D37" s="606" t="str">
        <f t="array" ref="D37">iferror(index('Internal Staffing Calculator'!BN$8:BN$114,match(A37,'Internal Staffing Calculator'!B$8:B$114)),"")</f>
        <v/>
      </c>
      <c r="E37" s="606" t="str">
        <f t="array" ref="E37">iferror(index('Internal Staffing Calculator'!F$8:F$114,match(A37,'Internal Staffing Calculator'!B$8:B$114)),"")</f>
        <v/>
      </c>
      <c r="F37" s="822"/>
      <c r="G37" s="603" t="str">
        <f t="array" ref="G37">iferror(index('Hours Report'!I$8:I50,match(A37,'Hours Report'!F$8:F50,0)),"")</f>
        <v/>
      </c>
      <c r="H37" s="847" t="str">
        <f t="array" ref="H37">iferror(index('Hours Report'!J$8:J50,match(A37,'Hours Report'!F$8:F50,0)),"")</f>
        <v/>
      </c>
      <c r="I37" s="853"/>
      <c r="J37" s="854"/>
      <c r="K37" s="826"/>
      <c r="L37" s="855"/>
    </row>
    <row r="38">
      <c r="A38" s="846"/>
      <c r="B38" s="595" t="str">
        <f t="array" ref="B38">iferror(index('Hours Report'!$H$8:H50,match(A38,'Hours Report'!$F$8:$F50,0)),"")</f>
        <v/>
      </c>
      <c r="C38" s="603" t="str">
        <f t="array" ref="C38">iferror(index('Hours Report'!G$8:G50,match(A38,'Hours Report'!$F$8:$F50,0)),"")</f>
        <v/>
      </c>
      <c r="D38" s="606" t="str">
        <f t="array" ref="D38">iferror(index('Internal Staffing Calculator'!BN$8:BN$114,match(A38,'Internal Staffing Calculator'!B$8:B$114)),"")</f>
        <v/>
      </c>
      <c r="E38" s="606" t="str">
        <f t="array" ref="E38">iferror(index('Internal Staffing Calculator'!F$8:F$114,match(A38,'Internal Staffing Calculator'!B$8:B$114)),"")</f>
        <v/>
      </c>
      <c r="F38" s="822"/>
      <c r="G38" s="603" t="str">
        <f t="array" ref="G38">iferror(index('Hours Report'!I$8:I50,match(A38,'Hours Report'!F$8:F50,0)),"")</f>
        <v/>
      </c>
      <c r="H38" s="847" t="str">
        <f t="array" ref="H38">iferror(index('Hours Report'!J$8:J50,match(A38,'Hours Report'!F$8:F50,0)),"")</f>
        <v/>
      </c>
      <c r="I38" s="853"/>
      <c r="J38" s="854"/>
      <c r="K38" s="826"/>
      <c r="L38" s="855"/>
    </row>
    <row r="39">
      <c r="A39" s="846"/>
      <c r="B39" s="595" t="str">
        <f t="array" ref="B39">iferror(index('Hours Report'!$H$8:H50,match(A39,'Hours Report'!$F$8:$F50,0)),"")</f>
        <v/>
      </c>
      <c r="C39" s="603" t="str">
        <f t="array" ref="C39">iferror(index('Hours Report'!G$8:G50,match(A39,'Hours Report'!$F$8:$F50,0)),"")</f>
        <v/>
      </c>
      <c r="D39" s="606" t="str">
        <f t="array" ref="D39">iferror(index('Internal Staffing Calculator'!BN$8:BN$114,match(A39,'Internal Staffing Calculator'!B$8:B$114)),"")</f>
        <v/>
      </c>
      <c r="E39" s="606" t="str">
        <f t="array" ref="E39">iferror(index('Internal Staffing Calculator'!F$8:F$114,match(A39,'Internal Staffing Calculator'!B$8:B$114)),"")</f>
        <v/>
      </c>
      <c r="F39" s="822"/>
      <c r="G39" s="603" t="str">
        <f t="array" ref="G39">iferror(index('Hours Report'!I$8:I50,match(A39,'Hours Report'!F$8:F50,0)),"")</f>
        <v/>
      </c>
      <c r="H39" s="847" t="str">
        <f t="array" ref="H39">iferror(index('Hours Report'!J$8:J50,match(A39,'Hours Report'!F$8:F50,0)),"")</f>
        <v/>
      </c>
      <c r="I39" s="853"/>
      <c r="J39" s="854"/>
      <c r="K39" s="826"/>
      <c r="L39" s="855"/>
    </row>
    <row r="40">
      <c r="A40" s="852"/>
      <c r="B40" s="595" t="str">
        <f t="array" ref="B40">iferror(index('Hours Report'!$H$8:H50,match(A40,'Hours Report'!$F$8:$F50,0)),"")</f>
        <v/>
      </c>
      <c r="C40" s="603" t="str">
        <f t="array" ref="C40">iferror(index('Hours Report'!G$8:G50,match(A40,'Hours Report'!$F$8:$F50,0)),"")</f>
        <v/>
      </c>
      <c r="D40" s="606" t="str">
        <f t="array" ref="D40">iferror(index('Internal Staffing Calculator'!BN$8:BN$114,match(A40,'Internal Staffing Calculator'!B$8:B$114)),"")</f>
        <v/>
      </c>
      <c r="E40" s="606" t="str">
        <f t="array" ref="E40">iferror(index('Internal Staffing Calculator'!F$8:F$114,match(A40,'Internal Staffing Calculator'!B$8:B$114)),"")</f>
        <v/>
      </c>
      <c r="F40" s="822"/>
      <c r="G40" s="603" t="str">
        <f t="array" ref="G40">iferror(index('Hours Report'!I$8:I50,match(A40,'Hours Report'!F$8:F50,0)),"")</f>
        <v/>
      </c>
      <c r="H40" s="847" t="str">
        <f t="array" ref="H40">iferror(index('Hours Report'!J$8:J50,match(A40,'Hours Report'!F$8:F50,0)),"")</f>
        <v/>
      </c>
      <c r="I40" s="853"/>
      <c r="J40" s="854"/>
      <c r="K40" s="826"/>
      <c r="L40" s="855"/>
    </row>
    <row r="41">
      <c r="A41" s="852"/>
      <c r="B41" s="595" t="str">
        <f t="array" ref="B41">iferror(index('Hours Report'!$H$8:H50,match(A41,'Hours Report'!$F$8:$F50,0)),"")</f>
        <v/>
      </c>
      <c r="C41" s="603" t="str">
        <f t="array" ref="C41">iferror(index('Hours Report'!G$8:G50,match(A41,'Hours Report'!$F$8:$F50,0)),"")</f>
        <v/>
      </c>
      <c r="D41" s="606" t="str">
        <f t="array" ref="D41">iferror(index('Internal Staffing Calculator'!BN$8:BN$114,match(A41,'Internal Staffing Calculator'!B$8:B$114)),"")</f>
        <v/>
      </c>
      <c r="E41" s="606" t="str">
        <f t="array" ref="E41">iferror(index('Internal Staffing Calculator'!F$8:F$114,match(A41,'Internal Staffing Calculator'!B$8:B$114)),"")</f>
        <v/>
      </c>
      <c r="F41" s="822"/>
      <c r="G41" s="603" t="str">
        <f t="array" ref="G41">iferror(index('Hours Report'!I$8:I50,match(A41,'Hours Report'!F$8:F50,0)),"")</f>
        <v/>
      </c>
      <c r="H41" s="847" t="str">
        <f t="array" ref="H41">iferror(index('Hours Report'!J$8:J50,match(A41,'Hours Report'!F$8:F50,0)),"")</f>
        <v/>
      </c>
      <c r="I41" s="853"/>
      <c r="J41" s="854"/>
      <c r="K41" s="826"/>
      <c r="L41" s="855"/>
    </row>
    <row r="42">
      <c r="A42" s="852"/>
      <c r="B42" s="595" t="str">
        <f t="array" ref="B42">iferror(index('Hours Report'!$H$8:H50,match(A42,'Hours Report'!$F$8:$F50,0)),"")</f>
        <v/>
      </c>
      <c r="C42" s="603" t="str">
        <f t="array" ref="C42">iferror(index('Hours Report'!G$8:G50,match(A42,'Hours Report'!$F$8:$F50,0)),"")</f>
        <v/>
      </c>
      <c r="D42" s="606" t="str">
        <f t="array" ref="D42">iferror(index('Internal Staffing Calculator'!BN$8:BN$114,match(A42,'Internal Staffing Calculator'!B$8:B$114)),"")</f>
        <v/>
      </c>
      <c r="E42" s="606" t="str">
        <f t="array" ref="E42">iferror(index('Internal Staffing Calculator'!F$8:F$114,match(A42,'Internal Staffing Calculator'!B$8:B$114)),"")</f>
        <v/>
      </c>
      <c r="F42" s="822"/>
      <c r="G42" s="603" t="str">
        <f t="array" ref="G42">iferror(index('Hours Report'!I$8:I50,match(A42,'Hours Report'!F$8:F50,0)),"")</f>
        <v/>
      </c>
      <c r="H42" s="847" t="str">
        <f t="array" ref="H42">iferror(index('Hours Report'!J$8:J50,match(A42,'Hours Report'!F$8:F50,0)),"")</f>
        <v/>
      </c>
      <c r="I42" s="853"/>
      <c r="J42" s="854"/>
      <c r="K42" s="826"/>
      <c r="L42" s="855"/>
    </row>
    <row r="43">
      <c r="A43" s="852"/>
      <c r="B43" s="595" t="str">
        <f t="array" ref="B43">iferror(index('Hours Report'!$H$8:H50,match(A43,'Hours Report'!$F$8:$F50,0)),"")</f>
        <v/>
      </c>
      <c r="C43" s="603" t="str">
        <f t="array" ref="C43">iferror(index('Hours Report'!G$8:G50,match(A43,'Hours Report'!$F$8:$F50,0)),"")</f>
        <v/>
      </c>
      <c r="D43" s="606" t="str">
        <f t="array" ref="D43">iferror(index('Internal Staffing Calculator'!BN$8:BN$114,match(A43,'Internal Staffing Calculator'!B$8:B$114)),"")</f>
        <v/>
      </c>
      <c r="E43" s="606" t="str">
        <f t="array" ref="E43">iferror(index('Internal Staffing Calculator'!F$8:F$114,match(A43,'Internal Staffing Calculator'!B$8:B$114)),"")</f>
        <v/>
      </c>
      <c r="F43" s="822"/>
      <c r="G43" s="603" t="str">
        <f t="array" ref="G43">iferror(index('Hours Report'!I$8:I50,match(A43,'Hours Report'!F$8:F50,0)),"")</f>
        <v/>
      </c>
      <c r="H43" s="847" t="str">
        <f t="array" ref="H43">iferror(index('Hours Report'!J$8:J50,match(A43,'Hours Report'!F$8:F50,0)),"")</f>
        <v/>
      </c>
      <c r="I43" s="853"/>
      <c r="J43" s="854"/>
      <c r="K43" s="826"/>
      <c r="L43" s="855"/>
    </row>
    <row r="44">
      <c r="A44" s="852"/>
      <c r="B44" s="595" t="str">
        <f t="array" ref="B44">iferror(index('Hours Report'!$H$8:H50,match(A44,'Hours Report'!$F$8:$F50,0)),"")</f>
        <v/>
      </c>
      <c r="C44" s="603" t="str">
        <f t="array" ref="C44">iferror(index('Hours Report'!G$8:G50,match(A44,'Hours Report'!$F$8:$F50,0)),"")</f>
        <v/>
      </c>
      <c r="D44" s="606" t="str">
        <f t="array" ref="D44">iferror(index('Internal Staffing Calculator'!BN$8:BN$114,match(A44,'Internal Staffing Calculator'!B$8:B$114)),"")</f>
        <v/>
      </c>
      <c r="E44" s="606" t="str">
        <f t="array" ref="E44">iferror(index('Internal Staffing Calculator'!F$8:F$114,match(A44,'Internal Staffing Calculator'!B$8:B$114)),"")</f>
        <v/>
      </c>
      <c r="F44" s="822"/>
      <c r="G44" s="603" t="str">
        <f t="array" ref="G44">iferror(index('Hours Report'!I$8:I50,match(A44,'Hours Report'!F$8:F50,0)),"")</f>
        <v/>
      </c>
      <c r="H44" s="847" t="str">
        <f t="array" ref="H44">iferror(index('Hours Report'!J$8:J50,match(A44,'Hours Report'!F$8:F50,0)),"")</f>
        <v/>
      </c>
      <c r="I44" s="853"/>
      <c r="J44" s="854"/>
      <c r="K44" s="826"/>
      <c r="L44" s="855"/>
    </row>
    <row r="45">
      <c r="A45" s="852"/>
      <c r="B45" s="595" t="str">
        <f t="array" ref="B45">iferror(index('Hours Report'!$H$8:H50,match(A45,'Hours Report'!$F$8:$F50,0)),"")</f>
        <v/>
      </c>
      <c r="C45" s="603" t="str">
        <f t="array" ref="C45">iferror(index('Hours Report'!G$8:G50,match(A45,'Hours Report'!$F$8:$F50,0)),"")</f>
        <v/>
      </c>
      <c r="D45" s="606" t="str">
        <f t="array" ref="D45">iferror(index('Internal Staffing Calculator'!BN$8:BN$114,match(A45,'Internal Staffing Calculator'!B$8:B$114)),"")</f>
        <v/>
      </c>
      <c r="E45" s="606" t="str">
        <f t="array" ref="E45">iferror(index('Internal Staffing Calculator'!F$8:F$114,match(A45,'Internal Staffing Calculator'!B$8:B$114)),"")</f>
        <v/>
      </c>
      <c r="F45" s="822"/>
      <c r="G45" s="603" t="str">
        <f t="array" ref="G45">iferror(index('Hours Report'!I$8:I50,match(A45,'Hours Report'!F$8:F50,0)),"")</f>
        <v/>
      </c>
      <c r="H45" s="847" t="str">
        <f t="array" ref="H45">iferror(index('Hours Report'!J$8:J50,match(A45,'Hours Report'!F$8:F50,0)),"")</f>
        <v/>
      </c>
      <c r="I45" s="853"/>
      <c r="J45" s="854"/>
      <c r="K45" s="826"/>
      <c r="L45" s="855"/>
    </row>
    <row r="46">
      <c r="A46" s="852"/>
      <c r="B46" s="595" t="str">
        <f t="array" ref="B46">iferror(index('Hours Report'!$H$8:H50,match(A46,'Hours Report'!$F$8:$F50,0)),"")</f>
        <v/>
      </c>
      <c r="C46" s="603" t="str">
        <f t="array" ref="C46">iferror(index('Hours Report'!G$8:G50,match(A46,'Hours Report'!$F$8:$F50,0)),"")</f>
        <v/>
      </c>
      <c r="D46" s="606" t="str">
        <f t="array" ref="D46">iferror(index('Internal Staffing Calculator'!BN$8:BN$114,match(A46,'Internal Staffing Calculator'!B$8:B$114)),"")</f>
        <v/>
      </c>
      <c r="E46" s="606" t="str">
        <f t="array" ref="E46">iferror(index('Internal Staffing Calculator'!F$8:F$114,match(A46,'Internal Staffing Calculator'!B$8:B$114)),"")</f>
        <v/>
      </c>
      <c r="F46" s="822"/>
      <c r="G46" s="603" t="str">
        <f t="array" ref="G46">iferror(index('Hours Report'!I$8:I50,match(A46,'Hours Report'!F$8:F50,0)),"")</f>
        <v/>
      </c>
      <c r="H46" s="847" t="str">
        <f t="array" ref="H46">iferror(index('Hours Report'!J$8:J50,match(A46,'Hours Report'!F$8:F50,0)),"")</f>
        <v/>
      </c>
      <c r="I46" s="853"/>
      <c r="J46" s="854"/>
      <c r="K46" s="826"/>
      <c r="L46" s="855"/>
    </row>
    <row r="47">
      <c r="A47" s="852"/>
      <c r="B47" s="595" t="str">
        <f t="array" ref="B47">iferror(index('Hours Report'!$H$8:H50,match(A47,'Hours Report'!$F$8:$F50,0)),"")</f>
        <v/>
      </c>
      <c r="C47" s="603" t="str">
        <f t="array" ref="C47">iferror(index('Hours Report'!G$8:G50,match(A47,'Hours Report'!$F$8:$F50,0)),"")</f>
        <v/>
      </c>
      <c r="D47" s="606" t="str">
        <f t="array" ref="D47">iferror(index('Internal Staffing Calculator'!BN$8:BN$114,match(A47,'Internal Staffing Calculator'!B$8:B$114)),"")</f>
        <v/>
      </c>
      <c r="E47" s="606" t="str">
        <f t="array" ref="E47">iferror(index('Internal Staffing Calculator'!F$8:F$114,match(A47,'Internal Staffing Calculator'!B$8:B$114)),"")</f>
        <v/>
      </c>
      <c r="F47" s="822"/>
      <c r="G47" s="603" t="str">
        <f t="array" ref="G47">iferror(index('Hours Report'!I$8:I50,match(A47,'Hours Report'!F$8:F50,0)),"")</f>
        <v/>
      </c>
      <c r="H47" s="847" t="str">
        <f t="array" ref="H47">iferror(index('Hours Report'!J$8:J50,match(A47,'Hours Report'!F$8:F50,0)),"")</f>
        <v/>
      </c>
      <c r="I47" s="853"/>
      <c r="J47" s="856"/>
      <c r="K47" s="826"/>
      <c r="L47" s="855"/>
    </row>
    <row r="48">
      <c r="A48" s="857"/>
      <c r="B48" s="858"/>
      <c r="C48" s="859" t="b">
        <v>0</v>
      </c>
      <c r="D48" s="606" t="str">
        <f t="array" ref="D48">iferror(index('Internal Staffing Calculator'!BN$8:BN$114,match(A48,'Internal Staffing Calculator'!B$8:B$114)),"")</f>
        <v/>
      </c>
      <c r="E48" s="606" t="str">
        <f t="array" ref="E48">iferror(index('Internal Staffing Calculator'!F$8:F$114,match(A48,'Internal Staffing Calculator'!B$8:B$114)),"")</f>
        <v/>
      </c>
      <c r="F48" s="822"/>
      <c r="G48" s="859"/>
      <c r="H48" s="859"/>
      <c r="I48" s="860"/>
      <c r="J48" s="861"/>
      <c r="K48" s="838"/>
    </row>
    <row r="49">
      <c r="A49" s="857"/>
      <c r="B49" s="858"/>
      <c r="C49" s="859" t="b">
        <v>0</v>
      </c>
      <c r="D49" s="606" t="str">
        <f t="array" ref="D49">iferror(index('Internal Staffing Calculator'!BN$8:BN$114,match(A49,'Internal Staffing Calculator'!B$8:B$114)),"")</f>
        <v/>
      </c>
      <c r="E49" s="606" t="str">
        <f t="array" ref="E49">iferror(index('Internal Staffing Calculator'!F$8:F$114,match(A49,'Internal Staffing Calculator'!B$8:B$114)),"")</f>
        <v/>
      </c>
      <c r="F49" s="822"/>
      <c r="G49" s="859"/>
      <c r="H49" s="859"/>
      <c r="I49" s="860"/>
      <c r="J49" s="861"/>
      <c r="K49" s="838"/>
    </row>
    <row r="50">
      <c r="A50" s="857"/>
      <c r="B50" s="858"/>
      <c r="C50" s="859" t="b">
        <v>0</v>
      </c>
      <c r="D50" s="606" t="str">
        <f t="array" ref="D50">iferror(index('Internal Staffing Calculator'!BN$8:BN$114,match(A50,'Internal Staffing Calculator'!B$8:B$114)),"")</f>
        <v/>
      </c>
      <c r="E50" s="606" t="str">
        <f t="array" ref="E50">iferror(index('Internal Staffing Calculator'!F$8:F$114,match(A50,'Internal Staffing Calculator'!B$8:B$114)),"")</f>
        <v/>
      </c>
      <c r="F50" s="822"/>
      <c r="G50" s="859"/>
      <c r="H50" s="859"/>
      <c r="I50" s="860"/>
      <c r="J50" s="861"/>
      <c r="K50" s="838"/>
    </row>
  </sheetData>
  <mergeCells count="3">
    <mergeCell ref="A1:A3"/>
    <mergeCell ref="B1:B3"/>
    <mergeCell ref="L1:L20"/>
  </mergeCells>
  <conditionalFormatting sqref="B6:B50">
    <cfRule type="cellIs" dxfId="3" priority="1" operator="equal">
      <formula>"Not In Budget"</formula>
    </cfRule>
  </conditionalFormatting>
  <conditionalFormatting sqref="C6:E50">
    <cfRule type="expression" dxfId="28" priority="2">
      <formula>(C6=false)</formula>
    </cfRule>
  </conditionalFormatting>
  <conditionalFormatting sqref="H6:H50">
    <cfRule type="expression" dxfId="29" priority="3">
      <formula>NOT(ISFORMULA(H6))</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5A6"/>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14.25"/>
    <col customWidth="1" min="2" max="2" width="19.25"/>
    <col customWidth="1" min="3" max="3" width="2.0"/>
    <col customWidth="1" min="4" max="4" width="7.63"/>
    <col customWidth="1" min="5" max="5" width="34.0"/>
    <col customWidth="1" min="6" max="6" width="11.5"/>
    <col customWidth="1" min="7" max="9" width="9.25"/>
    <col customWidth="1" min="10" max="10" width="9.88"/>
    <col customWidth="1" min="11" max="12" width="10.13"/>
    <col customWidth="1" min="35" max="35" width="8.88"/>
    <col customWidth="1" min="36" max="69" width="10.13"/>
  </cols>
  <sheetData>
    <row r="1">
      <c r="A1" s="862" t="s">
        <v>617</v>
      </c>
      <c r="B1" s="62"/>
      <c r="C1" s="863"/>
      <c r="D1" s="864"/>
      <c r="E1" s="164"/>
      <c r="F1" s="164"/>
      <c r="G1" s="865"/>
      <c r="H1" s="865"/>
      <c r="I1" s="865"/>
      <c r="J1" s="865"/>
      <c r="K1" s="865"/>
      <c r="L1" s="865"/>
      <c r="M1" s="865"/>
      <c r="N1" s="865"/>
      <c r="O1" s="865"/>
      <c r="P1" s="865"/>
      <c r="Q1" s="865"/>
      <c r="R1" s="865"/>
      <c r="S1" s="866"/>
      <c r="T1" s="866"/>
      <c r="U1" s="866"/>
      <c r="V1" s="866"/>
      <c r="W1" s="866"/>
      <c r="X1" s="866"/>
      <c r="Y1" s="866"/>
      <c r="Z1" s="866"/>
      <c r="AA1" s="866"/>
      <c r="AB1" s="866"/>
      <c r="AC1" s="866"/>
      <c r="AD1" s="866"/>
      <c r="AE1" s="866"/>
      <c r="AF1" s="866"/>
      <c r="AG1" s="866"/>
      <c r="AH1" s="866"/>
      <c r="AI1" s="866"/>
      <c r="AJ1" s="866"/>
      <c r="AK1" s="866"/>
      <c r="AL1" s="866"/>
      <c r="AM1" s="866"/>
      <c r="AN1" s="866"/>
      <c r="AO1" s="866"/>
      <c r="AP1" s="866"/>
      <c r="AQ1" s="866"/>
      <c r="AR1" s="866"/>
      <c r="AS1" s="866"/>
      <c r="AT1" s="866"/>
      <c r="AU1" s="866"/>
      <c r="AV1" s="866"/>
      <c r="AW1" s="866"/>
      <c r="AX1" s="866"/>
      <c r="AY1" s="866"/>
      <c r="AZ1" s="866"/>
      <c r="BA1" s="866"/>
      <c r="BB1" s="866"/>
      <c r="BC1" s="866"/>
      <c r="BD1" s="866"/>
      <c r="BE1" s="866"/>
      <c r="BF1" s="866"/>
      <c r="BG1" s="866"/>
      <c r="BH1" s="866"/>
      <c r="BI1" s="866"/>
      <c r="BJ1" s="866"/>
      <c r="BK1" s="866"/>
      <c r="BL1" s="866"/>
      <c r="BM1" s="866"/>
      <c r="BN1" s="866"/>
      <c r="BO1" s="866"/>
      <c r="BP1" s="866"/>
      <c r="BQ1" s="866"/>
    </row>
    <row r="2">
      <c r="A2" s="867"/>
      <c r="B2" s="868"/>
      <c r="C2" s="869"/>
      <c r="D2" s="868"/>
      <c r="E2" s="868"/>
      <c r="F2" s="870" t="s">
        <v>618</v>
      </c>
      <c r="G2" s="871"/>
      <c r="H2" s="871"/>
      <c r="I2" s="871">
        <v>0.11</v>
      </c>
      <c r="J2" s="871">
        <v>0.0</v>
      </c>
      <c r="K2" s="872">
        <v>0.119</v>
      </c>
      <c r="L2" s="872">
        <v>0.12625</v>
      </c>
      <c r="M2" s="872">
        <v>0.1125</v>
      </c>
      <c r="N2" s="871">
        <v>0.09125</v>
      </c>
      <c r="O2" s="871">
        <v>0.08625</v>
      </c>
      <c r="P2" s="872">
        <v>0.105</v>
      </c>
      <c r="Q2" s="872">
        <v>0.0975</v>
      </c>
      <c r="R2" s="871">
        <v>0.0775</v>
      </c>
      <c r="S2" s="871">
        <v>0.0875</v>
      </c>
      <c r="T2" s="871">
        <v>0.112</v>
      </c>
      <c r="U2" s="872">
        <v>0.093</v>
      </c>
      <c r="V2" s="871">
        <v>0.0635</v>
      </c>
      <c r="W2" s="871">
        <v>0.0</v>
      </c>
      <c r="X2" s="872">
        <v>0.065</v>
      </c>
      <c r="Y2" s="871">
        <v>0.08</v>
      </c>
      <c r="Z2" s="871">
        <v>0.07</v>
      </c>
      <c r="AA2" s="871">
        <v>0.09</v>
      </c>
      <c r="AB2" s="871">
        <v>0.04712</v>
      </c>
      <c r="AC2" s="871">
        <v>0.09</v>
      </c>
      <c r="AD2" s="871">
        <v>0.11</v>
      </c>
      <c r="AE2" s="871">
        <v>0.07</v>
      </c>
      <c r="AF2" s="871">
        <v>0.08</v>
      </c>
      <c r="AG2" s="872">
        <v>0.1075</v>
      </c>
      <c r="AH2" s="871">
        <v>0.06</v>
      </c>
      <c r="AI2" s="872">
        <v>0.12</v>
      </c>
      <c r="AJ2" s="871">
        <v>0.055</v>
      </c>
      <c r="AK2" s="871">
        <v>0.06</v>
      </c>
      <c r="AL2" s="871">
        <v>0.0625</v>
      </c>
      <c r="AM2" s="871">
        <v>0.06</v>
      </c>
      <c r="AN2" s="872">
        <v>0.09875</v>
      </c>
      <c r="AO2" s="871">
        <v>0.08</v>
      </c>
      <c r="AP2" s="871">
        <v>0.101</v>
      </c>
      <c r="AQ2" s="871">
        <v>0.0</v>
      </c>
      <c r="AR2" s="871">
        <v>0.075</v>
      </c>
      <c r="AS2" s="871">
        <v>0.08375</v>
      </c>
      <c r="AT2" s="871">
        <v>0.0</v>
      </c>
      <c r="AU2" s="871">
        <v>0.0663</v>
      </c>
      <c r="AV2" s="872">
        <v>0.0994</v>
      </c>
      <c r="AW2" s="871">
        <v>0.08875</v>
      </c>
      <c r="AX2" s="871">
        <v>0.075</v>
      </c>
      <c r="AY2" s="871">
        <v>0.085</v>
      </c>
      <c r="AZ2" s="871">
        <v>0.08</v>
      </c>
      <c r="BA2" s="871">
        <v>0.115</v>
      </c>
      <c r="BB2" s="871">
        <v>0.0</v>
      </c>
      <c r="BC2" s="871">
        <v>0.08</v>
      </c>
      <c r="BD2" s="871">
        <v>0.115</v>
      </c>
      <c r="BE2" s="871">
        <v>0.07</v>
      </c>
      <c r="BF2" s="871">
        <v>0.09</v>
      </c>
      <c r="BG2" s="872">
        <v>0.087</v>
      </c>
      <c r="BH2" s="872">
        <v>0.0975</v>
      </c>
      <c r="BI2" s="871">
        <v>0.0825</v>
      </c>
      <c r="BJ2" s="872">
        <v>0.0955</v>
      </c>
      <c r="BK2" s="871">
        <v>0.07</v>
      </c>
      <c r="BL2" s="871">
        <v>0.04</v>
      </c>
      <c r="BM2" s="871">
        <v>0.07</v>
      </c>
      <c r="BN2" s="872">
        <v>0.106</v>
      </c>
      <c r="BO2" s="871">
        <v>0.07</v>
      </c>
      <c r="BP2" s="872">
        <v>0.079</v>
      </c>
      <c r="BQ2" s="872">
        <v>0.07</v>
      </c>
    </row>
    <row r="3">
      <c r="A3" s="873" t="s">
        <v>442</v>
      </c>
      <c r="B3" s="874" t="s">
        <v>619</v>
      </c>
      <c r="C3" s="874"/>
      <c r="D3" s="875" t="s">
        <v>620</v>
      </c>
      <c r="E3" s="874" t="s">
        <v>466</v>
      </c>
      <c r="F3" s="874"/>
      <c r="G3" s="876" t="s">
        <v>621</v>
      </c>
      <c r="H3" s="876" t="s">
        <v>622</v>
      </c>
      <c r="I3" s="877" t="s">
        <v>623</v>
      </c>
      <c r="J3" s="877" t="s">
        <v>624</v>
      </c>
      <c r="K3" s="877" t="s">
        <v>625</v>
      </c>
      <c r="L3" s="874" t="s">
        <v>626</v>
      </c>
      <c r="M3" s="874" t="s">
        <v>627</v>
      </c>
      <c r="N3" s="874" t="s">
        <v>628</v>
      </c>
      <c r="O3" s="877" t="s">
        <v>629</v>
      </c>
      <c r="P3" s="876" t="s">
        <v>630</v>
      </c>
      <c r="Q3" s="874" t="s">
        <v>631</v>
      </c>
      <c r="R3" s="877" t="s">
        <v>632</v>
      </c>
      <c r="S3" s="874" t="s">
        <v>633</v>
      </c>
      <c r="T3" s="874" t="s">
        <v>634</v>
      </c>
      <c r="U3" s="874" t="s">
        <v>635</v>
      </c>
      <c r="V3" s="874" t="s">
        <v>636</v>
      </c>
      <c r="W3" s="874" t="s">
        <v>637</v>
      </c>
      <c r="X3" s="874" t="s">
        <v>638</v>
      </c>
      <c r="Y3" s="874" t="s">
        <v>639</v>
      </c>
      <c r="Z3" s="876" t="s">
        <v>640</v>
      </c>
      <c r="AA3" s="874" t="s">
        <v>641</v>
      </c>
      <c r="AB3" s="874" t="s">
        <v>642</v>
      </c>
      <c r="AC3" s="874" t="s">
        <v>643</v>
      </c>
      <c r="AD3" s="874" t="s">
        <v>644</v>
      </c>
      <c r="AE3" s="874" t="s">
        <v>645</v>
      </c>
      <c r="AF3" s="874" t="s">
        <v>646</v>
      </c>
      <c r="AG3" s="874" t="s">
        <v>647</v>
      </c>
      <c r="AH3" s="874" t="s">
        <v>648</v>
      </c>
      <c r="AI3" s="874" t="s">
        <v>649</v>
      </c>
      <c r="AJ3" s="877" t="s">
        <v>650</v>
      </c>
      <c r="AK3" s="877" t="s">
        <v>651</v>
      </c>
      <c r="AL3" s="877" t="s">
        <v>652</v>
      </c>
      <c r="AM3" s="877" t="s">
        <v>653</v>
      </c>
      <c r="AN3" s="877" t="s">
        <v>654</v>
      </c>
      <c r="AO3" s="877" t="s">
        <v>655</v>
      </c>
      <c r="AP3" s="877" t="s">
        <v>656</v>
      </c>
      <c r="AQ3" s="877" t="s">
        <v>657</v>
      </c>
      <c r="AR3" s="877" t="s">
        <v>658</v>
      </c>
      <c r="AS3" s="877" t="s">
        <v>659</v>
      </c>
      <c r="AT3" s="877" t="s">
        <v>660</v>
      </c>
      <c r="AU3" s="877" t="s">
        <v>661</v>
      </c>
      <c r="AV3" s="877" t="s">
        <v>662</v>
      </c>
      <c r="AW3" s="877" t="s">
        <v>663</v>
      </c>
      <c r="AX3" s="877" t="s">
        <v>664</v>
      </c>
      <c r="AY3" s="877" t="s">
        <v>665</v>
      </c>
      <c r="AZ3" s="877" t="s">
        <v>666</v>
      </c>
      <c r="BA3" s="877" t="s">
        <v>667</v>
      </c>
      <c r="BB3" s="877" t="s">
        <v>668</v>
      </c>
      <c r="BC3" s="877" t="s">
        <v>669</v>
      </c>
      <c r="BD3" s="877" t="s">
        <v>670</v>
      </c>
      <c r="BE3" s="877" t="s">
        <v>671</v>
      </c>
      <c r="BF3" s="877" t="s">
        <v>672</v>
      </c>
      <c r="BG3" s="877" t="s">
        <v>673</v>
      </c>
      <c r="BH3" s="877" t="s">
        <v>674</v>
      </c>
      <c r="BI3" s="877" t="s">
        <v>675</v>
      </c>
      <c r="BJ3" s="877" t="s">
        <v>676</v>
      </c>
      <c r="BK3" s="877" t="s">
        <v>677</v>
      </c>
      <c r="BL3" s="877" t="s">
        <v>678</v>
      </c>
      <c r="BM3" s="877" t="s">
        <v>679</v>
      </c>
      <c r="BN3" s="877" t="s">
        <v>680</v>
      </c>
      <c r="BO3" s="877" t="s">
        <v>681</v>
      </c>
      <c r="BP3" s="877" t="s">
        <v>682</v>
      </c>
      <c r="BQ3" s="877" t="s">
        <v>683</v>
      </c>
    </row>
    <row r="4">
      <c r="A4" s="878" t="s">
        <v>684</v>
      </c>
      <c r="B4" s="879" t="s">
        <v>97</v>
      </c>
      <c r="C4" s="880"/>
      <c r="D4" s="881">
        <v>1.25</v>
      </c>
      <c r="E4" s="879" t="s">
        <v>685</v>
      </c>
      <c r="F4" s="880"/>
      <c r="G4" s="882"/>
      <c r="H4" s="882"/>
      <c r="I4" s="883" t="s">
        <v>686</v>
      </c>
      <c r="J4" s="883" t="s">
        <v>686</v>
      </c>
      <c r="K4" s="883" t="s">
        <v>686</v>
      </c>
      <c r="L4" s="883" t="s">
        <v>686</v>
      </c>
      <c r="M4" s="883" t="s">
        <v>686</v>
      </c>
      <c r="N4" s="883" t="s">
        <v>686</v>
      </c>
      <c r="O4" s="883" t="s">
        <v>686</v>
      </c>
      <c r="P4" s="883" t="s">
        <v>686</v>
      </c>
      <c r="Q4" s="883" t="s">
        <v>686</v>
      </c>
      <c r="R4" s="883" t="s">
        <v>686</v>
      </c>
      <c r="S4" s="883" t="s">
        <v>686</v>
      </c>
      <c r="T4" s="883" t="s">
        <v>686</v>
      </c>
      <c r="U4" s="883" t="s">
        <v>686</v>
      </c>
      <c r="V4" s="883" t="s">
        <v>686</v>
      </c>
      <c r="W4" s="883" t="s">
        <v>686</v>
      </c>
      <c r="X4" s="883" t="s">
        <v>686</v>
      </c>
      <c r="Y4" s="883" t="s">
        <v>686</v>
      </c>
      <c r="Z4" s="883" t="s">
        <v>686</v>
      </c>
      <c r="AA4" s="883" t="s">
        <v>686</v>
      </c>
      <c r="AB4" s="883" t="s">
        <v>687</v>
      </c>
      <c r="AC4" s="883" t="s">
        <v>686</v>
      </c>
      <c r="AD4" s="883" t="s">
        <v>686</v>
      </c>
      <c r="AE4" s="883" t="s">
        <v>686</v>
      </c>
      <c r="AF4" s="883" t="s">
        <v>686</v>
      </c>
      <c r="AG4" s="883" t="s">
        <v>686</v>
      </c>
      <c r="AH4" s="883" t="s">
        <v>686</v>
      </c>
      <c r="AI4" s="883" t="s">
        <v>686</v>
      </c>
      <c r="AJ4" s="883" t="s">
        <v>686</v>
      </c>
      <c r="AK4" s="883" t="s">
        <v>686</v>
      </c>
      <c r="AL4" s="883" t="s">
        <v>686</v>
      </c>
      <c r="AM4" s="883" t="s">
        <v>686</v>
      </c>
      <c r="AN4" s="883" t="s">
        <v>686</v>
      </c>
      <c r="AO4" s="883" t="s">
        <v>686</v>
      </c>
      <c r="AP4" s="883" t="s">
        <v>686</v>
      </c>
      <c r="AQ4" s="883" t="s">
        <v>686</v>
      </c>
      <c r="AR4" s="883" t="s">
        <v>686</v>
      </c>
      <c r="AS4" s="883" t="s">
        <v>686</v>
      </c>
      <c r="AT4" s="883" t="s">
        <v>686</v>
      </c>
      <c r="AU4" s="883" t="s">
        <v>686</v>
      </c>
      <c r="AV4" s="883" t="s">
        <v>687</v>
      </c>
      <c r="AW4" s="883" t="s">
        <v>686</v>
      </c>
      <c r="AX4" s="883" t="s">
        <v>686</v>
      </c>
      <c r="AY4" s="883" t="s">
        <v>686</v>
      </c>
      <c r="AZ4" s="883" t="s">
        <v>686</v>
      </c>
      <c r="BA4" s="883" t="s">
        <v>686</v>
      </c>
      <c r="BB4" s="883" t="s">
        <v>686</v>
      </c>
      <c r="BC4" s="883" t="s">
        <v>686</v>
      </c>
      <c r="BD4" s="883" t="s">
        <v>687</v>
      </c>
      <c r="BE4" s="883" t="s">
        <v>686</v>
      </c>
      <c r="BF4" s="883" t="s">
        <v>686</v>
      </c>
      <c r="BG4" s="883" t="s">
        <v>687</v>
      </c>
      <c r="BH4" s="883" t="s">
        <v>686</v>
      </c>
      <c r="BI4" s="883" t="s">
        <v>686</v>
      </c>
      <c r="BJ4" s="883" t="s">
        <v>686</v>
      </c>
      <c r="BK4" s="883" t="s">
        <v>686</v>
      </c>
      <c r="BL4" s="883" t="s">
        <v>687</v>
      </c>
      <c r="BM4" s="883" t="s">
        <v>686</v>
      </c>
      <c r="BN4" s="883" t="s">
        <v>686</v>
      </c>
      <c r="BO4" s="883" t="s">
        <v>687</v>
      </c>
      <c r="BP4" s="883" t="s">
        <v>686</v>
      </c>
      <c r="BQ4" s="883" t="s">
        <v>686</v>
      </c>
    </row>
    <row r="5">
      <c r="A5" s="878" t="s">
        <v>688</v>
      </c>
      <c r="B5" s="879" t="s">
        <v>232</v>
      </c>
      <c r="C5" s="880"/>
      <c r="D5" s="881">
        <v>1.3</v>
      </c>
      <c r="E5" s="879" t="s">
        <v>689</v>
      </c>
      <c r="F5" s="880"/>
      <c r="G5" s="882"/>
      <c r="H5" s="882"/>
      <c r="I5" s="883" t="s">
        <v>687</v>
      </c>
      <c r="J5" s="883" t="s">
        <v>686</v>
      </c>
      <c r="K5" s="883" t="s">
        <v>687</v>
      </c>
      <c r="L5" s="883" t="s">
        <v>687</v>
      </c>
      <c r="M5" s="883" t="s">
        <v>687</v>
      </c>
      <c r="N5" s="883" t="s">
        <v>687</v>
      </c>
      <c r="O5" s="883" t="s">
        <v>687</v>
      </c>
      <c r="P5" s="883" t="s">
        <v>687</v>
      </c>
      <c r="Q5" s="883" t="s">
        <v>687</v>
      </c>
      <c r="R5" s="883" t="s">
        <v>687</v>
      </c>
      <c r="S5" s="883" t="s">
        <v>687</v>
      </c>
      <c r="T5" s="883" t="s">
        <v>687</v>
      </c>
      <c r="U5" s="883" t="s">
        <v>687</v>
      </c>
      <c r="V5" s="883" t="s">
        <v>687</v>
      </c>
      <c r="W5" s="883" t="s">
        <v>686</v>
      </c>
      <c r="X5" s="883" t="s">
        <v>687</v>
      </c>
      <c r="Y5" s="883" t="s">
        <v>687</v>
      </c>
      <c r="Z5" s="883" t="s">
        <v>687</v>
      </c>
      <c r="AA5" s="883" t="s">
        <v>687</v>
      </c>
      <c r="AB5" s="883" t="s">
        <v>687</v>
      </c>
      <c r="AC5" s="883" t="s">
        <v>687</v>
      </c>
      <c r="AD5" s="883" t="s">
        <v>687</v>
      </c>
      <c r="AE5" s="883" t="s">
        <v>687</v>
      </c>
      <c r="AF5" s="883" t="s">
        <v>687</v>
      </c>
      <c r="AG5" s="883" t="s">
        <v>687</v>
      </c>
      <c r="AH5" s="883" t="s">
        <v>687</v>
      </c>
      <c r="AI5" s="883" t="s">
        <v>687</v>
      </c>
      <c r="AJ5" s="883" t="s">
        <v>687</v>
      </c>
      <c r="AK5" s="883" t="s">
        <v>687</v>
      </c>
      <c r="AL5" s="883" t="s">
        <v>687</v>
      </c>
      <c r="AM5" s="883" t="s">
        <v>687</v>
      </c>
      <c r="AN5" s="883" t="s">
        <v>687</v>
      </c>
      <c r="AO5" s="883" t="s">
        <v>687</v>
      </c>
      <c r="AP5" s="883" t="s">
        <v>687</v>
      </c>
      <c r="AQ5" s="883" t="s">
        <v>686</v>
      </c>
      <c r="AR5" s="883" t="s">
        <v>687</v>
      </c>
      <c r="AS5" s="883" t="s">
        <v>687</v>
      </c>
      <c r="AT5" s="883" t="s">
        <v>686</v>
      </c>
      <c r="AU5" s="883" t="s">
        <v>687</v>
      </c>
      <c r="AV5" s="883" t="s">
        <v>687</v>
      </c>
      <c r="AW5" s="883" t="s">
        <v>687</v>
      </c>
      <c r="AX5" s="883" t="s">
        <v>687</v>
      </c>
      <c r="AY5" s="883" t="s">
        <v>687</v>
      </c>
      <c r="AZ5" s="883" t="s">
        <v>687</v>
      </c>
      <c r="BA5" s="883" t="s">
        <v>687</v>
      </c>
      <c r="BB5" s="883" t="s">
        <v>686</v>
      </c>
      <c r="BC5" s="883" t="s">
        <v>687</v>
      </c>
      <c r="BD5" s="883" t="s">
        <v>687</v>
      </c>
      <c r="BE5" s="883" t="s">
        <v>687</v>
      </c>
      <c r="BF5" s="883" t="s">
        <v>687</v>
      </c>
      <c r="BG5" s="883" t="s">
        <v>687</v>
      </c>
      <c r="BH5" s="883" t="s">
        <v>687</v>
      </c>
      <c r="BI5" s="883" t="s">
        <v>687</v>
      </c>
      <c r="BJ5" s="883" t="s">
        <v>687</v>
      </c>
      <c r="BK5" s="883" t="s">
        <v>687</v>
      </c>
      <c r="BL5" s="883" t="s">
        <v>687</v>
      </c>
      <c r="BM5" s="883" t="s">
        <v>687</v>
      </c>
      <c r="BN5" s="883" t="s">
        <v>687</v>
      </c>
      <c r="BO5" s="883" t="s">
        <v>687</v>
      </c>
      <c r="BP5" s="883" t="s">
        <v>687</v>
      </c>
      <c r="BQ5" s="883" t="s">
        <v>687</v>
      </c>
    </row>
    <row r="6">
      <c r="A6" s="878" t="s">
        <v>690</v>
      </c>
      <c r="B6" s="879" t="s">
        <v>225</v>
      </c>
      <c r="C6" s="880"/>
      <c r="D6" s="881">
        <v>1.3</v>
      </c>
      <c r="E6" s="879" t="s">
        <v>691</v>
      </c>
      <c r="F6" s="880"/>
      <c r="G6" s="882"/>
      <c r="H6" s="882"/>
      <c r="I6" s="883" t="s">
        <v>687</v>
      </c>
      <c r="J6" s="883" t="s">
        <v>686</v>
      </c>
      <c r="K6" s="883" t="s">
        <v>687</v>
      </c>
      <c r="L6" s="883" t="s">
        <v>687</v>
      </c>
      <c r="M6" s="883" t="s">
        <v>687</v>
      </c>
      <c r="N6" s="883" t="s">
        <v>687</v>
      </c>
      <c r="O6" s="883" t="s">
        <v>687</v>
      </c>
      <c r="P6" s="883" t="s">
        <v>687</v>
      </c>
      <c r="Q6" s="883" t="s">
        <v>687</v>
      </c>
      <c r="R6" s="883" t="s">
        <v>687</v>
      </c>
      <c r="S6" s="883" t="s">
        <v>687</v>
      </c>
      <c r="T6" s="883" t="s">
        <v>687</v>
      </c>
      <c r="U6" s="883" t="s">
        <v>687</v>
      </c>
      <c r="V6" s="883" t="s">
        <v>687</v>
      </c>
      <c r="W6" s="883" t="s">
        <v>686</v>
      </c>
      <c r="X6" s="883" t="s">
        <v>687</v>
      </c>
      <c r="Y6" s="883" t="s">
        <v>687</v>
      </c>
      <c r="Z6" s="883" t="s">
        <v>687</v>
      </c>
      <c r="AA6" s="883" t="s">
        <v>687</v>
      </c>
      <c r="AB6" s="883" t="s">
        <v>687</v>
      </c>
      <c r="AC6" s="883" t="s">
        <v>687</v>
      </c>
      <c r="AD6" s="883" t="s">
        <v>686</v>
      </c>
      <c r="AE6" s="883" t="s">
        <v>687</v>
      </c>
      <c r="AF6" s="883" t="s">
        <v>687</v>
      </c>
      <c r="AG6" s="883" t="s">
        <v>687</v>
      </c>
      <c r="AH6" s="883" t="s">
        <v>687</v>
      </c>
      <c r="AI6" s="883" t="s">
        <v>687</v>
      </c>
      <c r="AJ6" s="883" t="s">
        <v>687</v>
      </c>
      <c r="AK6" s="883" t="s">
        <v>687</v>
      </c>
      <c r="AL6" s="883" t="s">
        <v>687</v>
      </c>
      <c r="AM6" s="883" t="s">
        <v>687</v>
      </c>
      <c r="AN6" s="883" t="s">
        <v>687</v>
      </c>
      <c r="AO6" s="883" t="s">
        <v>687</v>
      </c>
      <c r="AP6" s="883" t="s">
        <v>687</v>
      </c>
      <c r="AQ6" s="883" t="s">
        <v>686</v>
      </c>
      <c r="AR6" s="883" t="s">
        <v>687</v>
      </c>
      <c r="AS6" s="883" t="s">
        <v>687</v>
      </c>
      <c r="AT6" s="883" t="s">
        <v>686</v>
      </c>
      <c r="AU6" s="883" t="s">
        <v>687</v>
      </c>
      <c r="AV6" s="883" t="s">
        <v>687</v>
      </c>
      <c r="AW6" s="883" t="s">
        <v>687</v>
      </c>
      <c r="AX6" s="883" t="s">
        <v>687</v>
      </c>
      <c r="AY6" s="883" t="s">
        <v>687</v>
      </c>
      <c r="AZ6" s="883" t="s">
        <v>687</v>
      </c>
      <c r="BA6" s="883" t="s">
        <v>687</v>
      </c>
      <c r="BB6" s="883" t="s">
        <v>686</v>
      </c>
      <c r="BC6" s="883" t="s">
        <v>687</v>
      </c>
      <c r="BD6" s="883" t="s">
        <v>687</v>
      </c>
      <c r="BE6" s="883" t="s">
        <v>687</v>
      </c>
      <c r="BF6" s="883" t="s">
        <v>687</v>
      </c>
      <c r="BG6" s="883" t="s">
        <v>687</v>
      </c>
      <c r="BH6" s="883" t="s">
        <v>687</v>
      </c>
      <c r="BI6" s="883" t="s">
        <v>687</v>
      </c>
      <c r="BJ6" s="883" t="s">
        <v>687</v>
      </c>
      <c r="BK6" s="883" t="s">
        <v>687</v>
      </c>
      <c r="BL6" s="883" t="s">
        <v>687</v>
      </c>
      <c r="BM6" s="883" t="s">
        <v>687</v>
      </c>
      <c r="BN6" s="883" t="s">
        <v>687</v>
      </c>
      <c r="BO6" s="883" t="s">
        <v>687</v>
      </c>
      <c r="BP6" s="883" t="s">
        <v>687</v>
      </c>
      <c r="BQ6" s="883" t="s">
        <v>687</v>
      </c>
    </row>
    <row r="7">
      <c r="A7" s="878" t="s">
        <v>692</v>
      </c>
      <c r="B7" s="879" t="s">
        <v>693</v>
      </c>
      <c r="C7" s="880"/>
      <c r="D7" s="881">
        <v>1.3</v>
      </c>
      <c r="E7" s="879" t="s">
        <v>693</v>
      </c>
      <c r="F7" s="880"/>
      <c r="G7" s="882"/>
      <c r="H7" s="882"/>
      <c r="I7" s="883" t="s">
        <v>687</v>
      </c>
      <c r="J7" s="883" t="s">
        <v>686</v>
      </c>
      <c r="K7" s="883" t="s">
        <v>687</v>
      </c>
      <c r="L7" s="883" t="s">
        <v>687</v>
      </c>
      <c r="M7" s="883" t="s">
        <v>687</v>
      </c>
      <c r="N7" s="883" t="s">
        <v>687</v>
      </c>
      <c r="O7" s="883" t="s">
        <v>687</v>
      </c>
      <c r="P7" s="883" t="s">
        <v>687</v>
      </c>
      <c r="Q7" s="883" t="s">
        <v>687</v>
      </c>
      <c r="R7" s="883" t="s">
        <v>687</v>
      </c>
      <c r="S7" s="883" t="s">
        <v>687</v>
      </c>
      <c r="T7" s="883" t="s">
        <v>687</v>
      </c>
      <c r="U7" s="883" t="s">
        <v>687</v>
      </c>
      <c r="V7" s="883" t="s">
        <v>687</v>
      </c>
      <c r="W7" s="883" t="s">
        <v>686</v>
      </c>
      <c r="X7" s="883" t="s">
        <v>687</v>
      </c>
      <c r="Y7" s="883" t="s">
        <v>687</v>
      </c>
      <c r="Z7" s="883" t="s">
        <v>687</v>
      </c>
      <c r="AA7" s="883" t="s">
        <v>687</v>
      </c>
      <c r="AB7" s="883" t="s">
        <v>687</v>
      </c>
      <c r="AC7" s="883" t="s">
        <v>687</v>
      </c>
      <c r="AD7" s="883" t="s">
        <v>687</v>
      </c>
      <c r="AE7" s="883" t="s">
        <v>687</v>
      </c>
      <c r="AF7" s="883" t="s">
        <v>687</v>
      </c>
      <c r="AG7" s="883" t="s">
        <v>687</v>
      </c>
      <c r="AH7" s="883" t="s">
        <v>687</v>
      </c>
      <c r="AI7" s="883" t="s">
        <v>687</v>
      </c>
      <c r="AJ7" s="883" t="s">
        <v>687</v>
      </c>
      <c r="AK7" s="883" t="s">
        <v>687</v>
      </c>
      <c r="AL7" s="883" t="s">
        <v>687</v>
      </c>
      <c r="AM7" s="883" t="s">
        <v>687</v>
      </c>
      <c r="AN7" s="883" t="s">
        <v>687</v>
      </c>
      <c r="AO7" s="883" t="s">
        <v>687</v>
      </c>
      <c r="AP7" s="883" t="s">
        <v>687</v>
      </c>
      <c r="AQ7" s="883" t="s">
        <v>686</v>
      </c>
      <c r="AR7" s="883" t="s">
        <v>687</v>
      </c>
      <c r="AS7" s="883" t="s">
        <v>687</v>
      </c>
      <c r="AT7" s="883" t="s">
        <v>686</v>
      </c>
      <c r="AU7" s="883" t="s">
        <v>687</v>
      </c>
      <c r="AV7" s="883" t="s">
        <v>687</v>
      </c>
      <c r="AW7" s="883" t="s">
        <v>687</v>
      </c>
      <c r="AX7" s="883" t="s">
        <v>687</v>
      </c>
      <c r="AY7" s="883" t="s">
        <v>687</v>
      </c>
      <c r="AZ7" s="883" t="s">
        <v>687</v>
      </c>
      <c r="BA7" s="883" t="s">
        <v>687</v>
      </c>
      <c r="BB7" s="883" t="s">
        <v>686</v>
      </c>
      <c r="BC7" s="883" t="s">
        <v>687</v>
      </c>
      <c r="BD7" s="883" t="s">
        <v>687</v>
      </c>
      <c r="BE7" s="883" t="s">
        <v>687</v>
      </c>
      <c r="BF7" s="883" t="s">
        <v>687</v>
      </c>
      <c r="BG7" s="883" t="s">
        <v>687</v>
      </c>
      <c r="BH7" s="883" t="s">
        <v>687</v>
      </c>
      <c r="BI7" s="883" t="s">
        <v>687</v>
      </c>
      <c r="BJ7" s="883" t="s">
        <v>687</v>
      </c>
      <c r="BK7" s="883" t="s">
        <v>687</v>
      </c>
      <c r="BL7" s="883" t="s">
        <v>687</v>
      </c>
      <c r="BM7" s="883" t="s">
        <v>687</v>
      </c>
      <c r="BN7" s="883" t="s">
        <v>687</v>
      </c>
      <c r="BO7" s="883" t="s">
        <v>687</v>
      </c>
      <c r="BP7" s="883" t="s">
        <v>687</v>
      </c>
      <c r="BQ7" s="883" t="s">
        <v>687</v>
      </c>
    </row>
    <row r="8">
      <c r="A8" s="878" t="s">
        <v>694</v>
      </c>
      <c r="B8" s="879" t="s">
        <v>213</v>
      </c>
      <c r="C8" s="880"/>
      <c r="D8" s="881">
        <v>1.25</v>
      </c>
      <c r="E8" s="879" t="s">
        <v>695</v>
      </c>
      <c r="F8" s="880"/>
      <c r="G8" s="882"/>
      <c r="H8" s="882"/>
      <c r="I8" s="883" t="s">
        <v>687</v>
      </c>
      <c r="J8" s="883" t="s">
        <v>686</v>
      </c>
      <c r="K8" s="883" t="s">
        <v>687</v>
      </c>
      <c r="L8" s="883" t="s">
        <v>687</v>
      </c>
      <c r="M8" s="883" t="s">
        <v>687</v>
      </c>
      <c r="N8" s="883" t="s">
        <v>687</v>
      </c>
      <c r="O8" s="883" t="s">
        <v>687</v>
      </c>
      <c r="P8" s="883" t="s">
        <v>687</v>
      </c>
      <c r="Q8" s="883" t="s">
        <v>687</v>
      </c>
      <c r="R8" s="883" t="s">
        <v>687</v>
      </c>
      <c r="S8" s="883" t="s">
        <v>687</v>
      </c>
      <c r="T8" s="883" t="s">
        <v>687</v>
      </c>
      <c r="U8" s="883" t="s">
        <v>687</v>
      </c>
      <c r="V8" s="883" t="s">
        <v>687</v>
      </c>
      <c r="W8" s="883" t="s">
        <v>686</v>
      </c>
      <c r="X8" s="883" t="s">
        <v>687</v>
      </c>
      <c r="Y8" s="883" t="s">
        <v>687</v>
      </c>
      <c r="Z8" s="883" t="s">
        <v>687</v>
      </c>
      <c r="AA8" s="883" t="s">
        <v>687</v>
      </c>
      <c r="AB8" s="883" t="s">
        <v>687</v>
      </c>
      <c r="AC8" s="883" t="s">
        <v>687</v>
      </c>
      <c r="AD8" s="883" t="s">
        <v>687</v>
      </c>
      <c r="AE8" s="883" t="s">
        <v>687</v>
      </c>
      <c r="AF8" s="883" t="s">
        <v>687</v>
      </c>
      <c r="AG8" s="883" t="s">
        <v>687</v>
      </c>
      <c r="AH8" s="883" t="s">
        <v>687</v>
      </c>
      <c r="AI8" s="883" t="s">
        <v>687</v>
      </c>
      <c r="AJ8" s="883" t="s">
        <v>687</v>
      </c>
      <c r="AK8" s="883" t="s">
        <v>687</v>
      </c>
      <c r="AL8" s="883" t="s">
        <v>687</v>
      </c>
      <c r="AM8" s="883" t="s">
        <v>687</v>
      </c>
      <c r="AN8" s="883" t="s">
        <v>687</v>
      </c>
      <c r="AO8" s="883" t="s">
        <v>687</v>
      </c>
      <c r="AP8" s="883" t="s">
        <v>687</v>
      </c>
      <c r="AQ8" s="883" t="s">
        <v>686</v>
      </c>
      <c r="AR8" s="883" t="s">
        <v>687</v>
      </c>
      <c r="AS8" s="883" t="s">
        <v>687</v>
      </c>
      <c r="AT8" s="883" t="s">
        <v>686</v>
      </c>
      <c r="AU8" s="883" t="s">
        <v>687</v>
      </c>
      <c r="AV8" s="883" t="s">
        <v>687</v>
      </c>
      <c r="AW8" s="883" t="s">
        <v>687</v>
      </c>
      <c r="AX8" s="883" t="s">
        <v>687</v>
      </c>
      <c r="AY8" s="883" t="s">
        <v>687</v>
      </c>
      <c r="AZ8" s="883" t="s">
        <v>687</v>
      </c>
      <c r="BA8" s="883" t="s">
        <v>687</v>
      </c>
      <c r="BB8" s="883" t="s">
        <v>686</v>
      </c>
      <c r="BC8" s="883" t="s">
        <v>687</v>
      </c>
      <c r="BD8" s="883" t="s">
        <v>687</v>
      </c>
      <c r="BE8" s="883" t="s">
        <v>687</v>
      </c>
      <c r="BF8" s="883" t="s">
        <v>687</v>
      </c>
      <c r="BG8" s="883" t="s">
        <v>687</v>
      </c>
      <c r="BH8" s="883" t="s">
        <v>687</v>
      </c>
      <c r="BI8" s="883" t="s">
        <v>687</v>
      </c>
      <c r="BJ8" s="883" t="s">
        <v>687</v>
      </c>
      <c r="BK8" s="883" t="s">
        <v>687</v>
      </c>
      <c r="BL8" s="883" t="s">
        <v>687</v>
      </c>
      <c r="BM8" s="883" t="s">
        <v>687</v>
      </c>
      <c r="BN8" s="883" t="s">
        <v>687</v>
      </c>
      <c r="BO8" s="883" t="s">
        <v>687</v>
      </c>
      <c r="BP8" s="883" t="s">
        <v>687</v>
      </c>
      <c r="BQ8" s="883" t="s">
        <v>687</v>
      </c>
    </row>
    <row r="9">
      <c r="A9" s="878" t="s">
        <v>696</v>
      </c>
      <c r="B9" s="879" t="s">
        <v>117</v>
      </c>
      <c r="C9" s="880"/>
      <c r="D9" s="881">
        <v>1.25</v>
      </c>
      <c r="E9" s="879" t="s">
        <v>697</v>
      </c>
      <c r="F9" s="880"/>
      <c r="G9" s="882"/>
      <c r="H9" s="882"/>
      <c r="I9" s="883" t="s">
        <v>686</v>
      </c>
      <c r="J9" s="883" t="s">
        <v>686</v>
      </c>
      <c r="K9" s="883" t="s">
        <v>686</v>
      </c>
      <c r="L9" s="883" t="s">
        <v>687</v>
      </c>
      <c r="M9" s="883" t="s">
        <v>686</v>
      </c>
      <c r="N9" s="883" t="s">
        <v>686</v>
      </c>
      <c r="O9" s="883" t="s">
        <v>686</v>
      </c>
      <c r="P9" s="883" t="s">
        <v>686</v>
      </c>
      <c r="Q9" s="883" t="s">
        <v>686</v>
      </c>
      <c r="R9" s="883" t="s">
        <v>686</v>
      </c>
      <c r="S9" s="883" t="s">
        <v>686</v>
      </c>
      <c r="T9" s="883" t="s">
        <v>686</v>
      </c>
      <c r="U9" s="883" t="s">
        <v>686</v>
      </c>
      <c r="V9" s="883" t="s">
        <v>687</v>
      </c>
      <c r="W9" s="883" t="s">
        <v>686</v>
      </c>
      <c r="X9" s="883" t="s">
        <v>687</v>
      </c>
      <c r="Y9" s="883" t="s">
        <v>687</v>
      </c>
      <c r="Z9" s="883" t="s">
        <v>687</v>
      </c>
      <c r="AA9" s="883" t="s">
        <v>686</v>
      </c>
      <c r="AB9" s="883" t="s">
        <v>687</v>
      </c>
      <c r="AC9" s="883" t="s">
        <v>686</v>
      </c>
      <c r="AD9" s="883" t="s">
        <v>686</v>
      </c>
      <c r="AE9" s="883" t="s">
        <v>686</v>
      </c>
      <c r="AF9" s="883" t="s">
        <v>687</v>
      </c>
      <c r="AG9" s="883" t="s">
        <v>686</v>
      </c>
      <c r="AH9" s="883" t="s">
        <v>687</v>
      </c>
      <c r="AI9" s="883" t="s">
        <v>686</v>
      </c>
      <c r="AJ9" s="883" t="s">
        <v>686</v>
      </c>
      <c r="AK9" s="883" t="s">
        <v>687</v>
      </c>
      <c r="AL9" s="883" t="s">
        <v>686</v>
      </c>
      <c r="AM9" s="883" t="s">
        <v>686</v>
      </c>
      <c r="AN9" s="883" t="s">
        <v>687</v>
      </c>
      <c r="AO9" s="883" t="s">
        <v>686</v>
      </c>
      <c r="AP9" s="883" t="s">
        <v>686</v>
      </c>
      <c r="AQ9" s="883" t="s">
        <v>686</v>
      </c>
      <c r="AR9" s="883" t="s">
        <v>687</v>
      </c>
      <c r="AS9" s="883" t="s">
        <v>686</v>
      </c>
      <c r="AT9" s="883" t="s">
        <v>686</v>
      </c>
      <c r="AU9" s="883" t="s">
        <v>687</v>
      </c>
      <c r="AV9" s="883" t="s">
        <v>687</v>
      </c>
      <c r="AW9" s="883" t="s">
        <v>687</v>
      </c>
      <c r="AX9" s="883" t="s">
        <v>686</v>
      </c>
      <c r="AY9" s="883" t="s">
        <v>686</v>
      </c>
      <c r="AZ9" s="883" t="s">
        <v>687</v>
      </c>
      <c r="BA9" s="883" t="s">
        <v>686</v>
      </c>
      <c r="BB9" s="883" t="s">
        <v>686</v>
      </c>
      <c r="BC9" s="883" t="s">
        <v>687</v>
      </c>
      <c r="BD9" s="883" t="s">
        <v>687</v>
      </c>
      <c r="BE9" s="883" t="s">
        <v>686</v>
      </c>
      <c r="BF9" s="883" t="s">
        <v>686</v>
      </c>
      <c r="BG9" s="883" t="s">
        <v>687</v>
      </c>
      <c r="BH9" s="883" t="s">
        <v>686</v>
      </c>
      <c r="BI9" s="883" t="s">
        <v>687</v>
      </c>
      <c r="BJ9" s="883" t="s">
        <v>686</v>
      </c>
      <c r="BK9" s="883" t="s">
        <v>686</v>
      </c>
      <c r="BL9" s="883" t="s">
        <v>687</v>
      </c>
      <c r="BM9" s="883" t="s">
        <v>686</v>
      </c>
      <c r="BN9" s="883" t="s">
        <v>686</v>
      </c>
      <c r="BO9" s="883" t="s">
        <v>687</v>
      </c>
      <c r="BP9" s="883" t="s">
        <v>686</v>
      </c>
      <c r="BQ9" s="883" t="s">
        <v>686</v>
      </c>
    </row>
    <row r="10">
      <c r="A10" s="878" t="s">
        <v>698</v>
      </c>
      <c r="B10" s="879" t="s">
        <v>699</v>
      </c>
      <c r="C10" s="880"/>
      <c r="D10" s="881">
        <v>1.25</v>
      </c>
      <c r="E10" s="879" t="s">
        <v>700</v>
      </c>
      <c r="F10" s="880"/>
      <c r="G10" s="882"/>
      <c r="H10" s="882"/>
      <c r="I10" s="883" t="s">
        <v>687</v>
      </c>
      <c r="J10" s="883" t="s">
        <v>686</v>
      </c>
      <c r="K10" s="883" t="s">
        <v>687</v>
      </c>
      <c r="L10" s="883" t="s">
        <v>687</v>
      </c>
      <c r="M10" s="883" t="s">
        <v>687</v>
      </c>
      <c r="N10" s="883" t="s">
        <v>687</v>
      </c>
      <c r="O10" s="883" t="s">
        <v>687</v>
      </c>
      <c r="P10" s="883" t="s">
        <v>687</v>
      </c>
      <c r="Q10" s="883" t="s">
        <v>687</v>
      </c>
      <c r="R10" s="883" t="s">
        <v>687</v>
      </c>
      <c r="S10" s="883" t="s">
        <v>687</v>
      </c>
      <c r="T10" s="883" t="s">
        <v>687</v>
      </c>
      <c r="U10" s="883" t="s">
        <v>687</v>
      </c>
      <c r="V10" s="883" t="s">
        <v>687</v>
      </c>
      <c r="W10" s="883" t="s">
        <v>686</v>
      </c>
      <c r="X10" s="883" t="s">
        <v>687</v>
      </c>
      <c r="Y10" s="883" t="s">
        <v>687</v>
      </c>
      <c r="Z10" s="883" t="s">
        <v>687</v>
      </c>
      <c r="AA10" s="883" t="s">
        <v>687</v>
      </c>
      <c r="AB10" s="883" t="s">
        <v>687</v>
      </c>
      <c r="AC10" s="883" t="s">
        <v>687</v>
      </c>
      <c r="AD10" s="883" t="s">
        <v>687</v>
      </c>
      <c r="AE10" s="883" t="s">
        <v>687</v>
      </c>
      <c r="AF10" s="883" t="s">
        <v>687</v>
      </c>
      <c r="AG10" s="883" t="s">
        <v>687</v>
      </c>
      <c r="AH10" s="883" t="s">
        <v>687</v>
      </c>
      <c r="AI10" s="883" t="s">
        <v>687</v>
      </c>
      <c r="AJ10" s="883" t="s">
        <v>687</v>
      </c>
      <c r="AK10" s="883" t="s">
        <v>687</v>
      </c>
      <c r="AL10" s="883" t="s">
        <v>687</v>
      </c>
      <c r="AM10" s="883" t="s">
        <v>687</v>
      </c>
      <c r="AN10" s="883" t="s">
        <v>686</v>
      </c>
      <c r="AO10" s="883" t="s">
        <v>687</v>
      </c>
      <c r="AP10" s="883" t="s">
        <v>687</v>
      </c>
      <c r="AQ10" s="883" t="s">
        <v>686</v>
      </c>
      <c r="AR10" s="883" t="s">
        <v>687</v>
      </c>
      <c r="AS10" s="883" t="s">
        <v>687</v>
      </c>
      <c r="AT10" s="883" t="s">
        <v>686</v>
      </c>
      <c r="AU10" s="883" t="s">
        <v>686</v>
      </c>
      <c r="AV10" s="883" t="s">
        <v>687</v>
      </c>
      <c r="AW10" s="883" t="s">
        <v>687</v>
      </c>
      <c r="AX10" s="883" t="s">
        <v>687</v>
      </c>
      <c r="AY10" s="883" t="s">
        <v>687</v>
      </c>
      <c r="AZ10" s="883" t="s">
        <v>687</v>
      </c>
      <c r="BA10" s="883" t="s">
        <v>687</v>
      </c>
      <c r="BB10" s="883" t="s">
        <v>686</v>
      </c>
      <c r="BC10" s="883" t="s">
        <v>686</v>
      </c>
      <c r="BD10" s="883" t="s">
        <v>687</v>
      </c>
      <c r="BE10" s="883" t="s">
        <v>687</v>
      </c>
      <c r="BF10" s="883" t="s">
        <v>687</v>
      </c>
      <c r="BG10" s="883" t="s">
        <v>687</v>
      </c>
      <c r="BH10" s="883" t="s">
        <v>687</v>
      </c>
      <c r="BI10" s="883" t="s">
        <v>687</v>
      </c>
      <c r="BJ10" s="883" t="s">
        <v>687</v>
      </c>
      <c r="BK10" s="883" t="s">
        <v>686</v>
      </c>
      <c r="BL10" s="883" t="s">
        <v>687</v>
      </c>
      <c r="BM10" s="883" t="s">
        <v>687</v>
      </c>
      <c r="BN10" s="883" t="s">
        <v>687</v>
      </c>
      <c r="BO10" s="883" t="s">
        <v>687</v>
      </c>
      <c r="BP10" s="883" t="s">
        <v>687</v>
      </c>
      <c r="BQ10" s="883" t="s">
        <v>687</v>
      </c>
    </row>
    <row r="11">
      <c r="A11" s="878" t="s">
        <v>701</v>
      </c>
      <c r="B11" s="879" t="s">
        <v>275</v>
      </c>
      <c r="C11" s="880"/>
      <c r="D11" s="881">
        <v>1.3</v>
      </c>
      <c r="E11" s="879" t="s">
        <v>702</v>
      </c>
      <c r="F11" s="880"/>
      <c r="G11" s="882"/>
      <c r="H11" s="882"/>
      <c r="I11" s="883" t="s">
        <v>687</v>
      </c>
      <c r="J11" s="883" t="s">
        <v>686</v>
      </c>
      <c r="K11" s="883" t="s">
        <v>687</v>
      </c>
      <c r="L11" s="883" t="s">
        <v>687</v>
      </c>
      <c r="M11" s="883" t="s">
        <v>686</v>
      </c>
      <c r="N11" s="883" t="s">
        <v>686</v>
      </c>
      <c r="O11" s="883" t="s">
        <v>686</v>
      </c>
      <c r="P11" s="883" t="s">
        <v>686</v>
      </c>
      <c r="Q11" s="883" t="s">
        <v>686</v>
      </c>
      <c r="R11" s="883" t="s">
        <v>686</v>
      </c>
      <c r="S11" s="883" t="s">
        <v>686</v>
      </c>
      <c r="T11" s="883" t="s">
        <v>687</v>
      </c>
      <c r="U11" s="883" t="s">
        <v>687</v>
      </c>
      <c r="V11" s="883" t="s">
        <v>687</v>
      </c>
      <c r="W11" s="883" t="s">
        <v>686</v>
      </c>
      <c r="X11" s="883" t="s">
        <v>687</v>
      </c>
      <c r="Y11" s="883" t="s">
        <v>686</v>
      </c>
      <c r="Z11" s="883" t="s">
        <v>686</v>
      </c>
      <c r="AA11" s="883" t="s">
        <v>686</v>
      </c>
      <c r="AB11" s="883" t="s">
        <v>687</v>
      </c>
      <c r="AC11" s="883" t="s">
        <v>687</v>
      </c>
      <c r="AD11" s="883" t="s">
        <v>686</v>
      </c>
      <c r="AE11" s="883" t="s">
        <v>687</v>
      </c>
      <c r="AF11" s="883" t="s">
        <v>687</v>
      </c>
      <c r="AG11" s="883" t="s">
        <v>686</v>
      </c>
      <c r="AH11" s="883" t="s">
        <v>687</v>
      </c>
      <c r="AI11" s="883" t="s">
        <v>687</v>
      </c>
      <c r="AJ11" s="883" t="s">
        <v>687</v>
      </c>
      <c r="AK11" s="883" t="s">
        <v>687</v>
      </c>
      <c r="AL11" s="883" t="s">
        <v>686</v>
      </c>
      <c r="AM11" s="883" t="s">
        <v>686</v>
      </c>
      <c r="AN11" s="883" t="s">
        <v>687</v>
      </c>
      <c r="AO11" s="883" t="s">
        <v>687</v>
      </c>
      <c r="AP11" s="883" t="s">
        <v>686</v>
      </c>
      <c r="AQ11" s="883" t="s">
        <v>686</v>
      </c>
      <c r="AR11" s="883" t="s">
        <v>687</v>
      </c>
      <c r="AS11" s="883" t="s">
        <v>686</v>
      </c>
      <c r="AT11" s="883" t="s">
        <v>686</v>
      </c>
      <c r="AU11" s="883" t="s">
        <v>687</v>
      </c>
      <c r="AV11" s="883" t="s">
        <v>687</v>
      </c>
      <c r="AW11" s="883" t="s">
        <v>686</v>
      </c>
      <c r="AX11" s="883" t="s">
        <v>687</v>
      </c>
      <c r="AY11" s="883" t="s">
        <v>686</v>
      </c>
      <c r="AZ11" s="883" t="s">
        <v>687</v>
      </c>
      <c r="BA11" s="883" t="s">
        <v>686</v>
      </c>
      <c r="BB11" s="883" t="s">
        <v>686</v>
      </c>
      <c r="BC11" s="883" t="s">
        <v>687</v>
      </c>
      <c r="BD11" s="883" t="s">
        <v>687</v>
      </c>
      <c r="BE11" s="883" t="s">
        <v>687</v>
      </c>
      <c r="BF11" s="883" t="s">
        <v>686</v>
      </c>
      <c r="BG11" s="883" t="s">
        <v>687</v>
      </c>
      <c r="BH11" s="883" t="s">
        <v>687</v>
      </c>
      <c r="BI11" s="883" t="s">
        <v>687</v>
      </c>
      <c r="BJ11" s="883" t="s">
        <v>687</v>
      </c>
      <c r="BK11" s="883" t="s">
        <v>687</v>
      </c>
      <c r="BL11" s="883" t="s">
        <v>687</v>
      </c>
      <c r="BM11" s="883" t="s">
        <v>686</v>
      </c>
      <c r="BN11" s="883" t="s">
        <v>687</v>
      </c>
      <c r="BO11" s="883" t="s">
        <v>686</v>
      </c>
      <c r="BP11" s="883" t="s">
        <v>687</v>
      </c>
      <c r="BQ11" s="883" t="s">
        <v>687</v>
      </c>
    </row>
    <row r="12">
      <c r="A12" s="878" t="s">
        <v>703</v>
      </c>
      <c r="B12" s="879" t="s">
        <v>221</v>
      </c>
      <c r="C12" s="880"/>
      <c r="D12" s="881">
        <v>1.25</v>
      </c>
      <c r="E12" s="884" t="s">
        <v>704</v>
      </c>
      <c r="F12" s="880"/>
      <c r="G12" s="882"/>
      <c r="H12" s="882"/>
      <c r="I12" s="883" t="s">
        <v>686</v>
      </c>
      <c r="J12" s="883" t="s">
        <v>686</v>
      </c>
      <c r="K12" s="883" t="s">
        <v>686</v>
      </c>
      <c r="L12" s="883" t="s">
        <v>686</v>
      </c>
      <c r="M12" s="883" t="s">
        <v>686</v>
      </c>
      <c r="N12" s="883" t="s">
        <v>686</v>
      </c>
      <c r="O12" s="883" t="s">
        <v>686</v>
      </c>
      <c r="P12" s="883" t="s">
        <v>686</v>
      </c>
      <c r="Q12" s="883" t="s">
        <v>686</v>
      </c>
      <c r="R12" s="883" t="s">
        <v>686</v>
      </c>
      <c r="S12" s="883" t="s">
        <v>686</v>
      </c>
      <c r="T12" s="883" t="s">
        <v>686</v>
      </c>
      <c r="U12" s="883" t="s">
        <v>686</v>
      </c>
      <c r="V12" s="883" t="s">
        <v>686</v>
      </c>
      <c r="W12" s="883" t="s">
        <v>686</v>
      </c>
      <c r="X12" s="883" t="s">
        <v>686</v>
      </c>
      <c r="Y12" s="883" t="s">
        <v>686</v>
      </c>
      <c r="Z12" s="883" t="s">
        <v>686</v>
      </c>
      <c r="AA12" s="883" t="s">
        <v>686</v>
      </c>
      <c r="AB12" s="883" t="s">
        <v>687</v>
      </c>
      <c r="AC12" s="883" t="s">
        <v>686</v>
      </c>
      <c r="AD12" s="883" t="s">
        <v>686</v>
      </c>
      <c r="AE12" s="883" t="s">
        <v>686</v>
      </c>
      <c r="AF12" s="883" t="s">
        <v>686</v>
      </c>
      <c r="AG12" s="883" t="s">
        <v>686</v>
      </c>
      <c r="AH12" s="883" t="s">
        <v>686</v>
      </c>
      <c r="AI12" s="883" t="s">
        <v>686</v>
      </c>
      <c r="AJ12" s="883" t="s">
        <v>686</v>
      </c>
      <c r="AK12" s="883" t="s">
        <v>686</v>
      </c>
      <c r="AL12" s="883" t="s">
        <v>686</v>
      </c>
      <c r="AM12" s="883" t="s">
        <v>686</v>
      </c>
      <c r="AN12" s="883" t="s">
        <v>686</v>
      </c>
      <c r="AO12" s="883" t="s">
        <v>686</v>
      </c>
      <c r="AP12" s="883" t="s">
        <v>686</v>
      </c>
      <c r="AQ12" s="883" t="s">
        <v>686</v>
      </c>
      <c r="AR12" s="883" t="s">
        <v>686</v>
      </c>
      <c r="AS12" s="883" t="s">
        <v>686</v>
      </c>
      <c r="AT12" s="883" t="s">
        <v>686</v>
      </c>
      <c r="AU12" s="883" t="s">
        <v>686</v>
      </c>
      <c r="AV12" s="883" t="s">
        <v>687</v>
      </c>
      <c r="AW12" s="883" t="s">
        <v>686</v>
      </c>
      <c r="AX12" s="883" t="s">
        <v>686</v>
      </c>
      <c r="AY12" s="883" t="s">
        <v>686</v>
      </c>
      <c r="AZ12" s="883" t="s">
        <v>686</v>
      </c>
      <c r="BA12" s="883" t="s">
        <v>686</v>
      </c>
      <c r="BB12" s="883" t="s">
        <v>686</v>
      </c>
      <c r="BC12" s="883" t="s">
        <v>686</v>
      </c>
      <c r="BD12" s="883" t="s">
        <v>687</v>
      </c>
      <c r="BE12" s="883" t="s">
        <v>686</v>
      </c>
      <c r="BF12" s="883" t="s">
        <v>686</v>
      </c>
      <c r="BG12" s="883" t="s">
        <v>686</v>
      </c>
      <c r="BH12" s="883" t="s">
        <v>686</v>
      </c>
      <c r="BI12" s="883" t="s">
        <v>686</v>
      </c>
      <c r="BJ12" s="883" t="s">
        <v>686</v>
      </c>
      <c r="BK12" s="883" t="s">
        <v>686</v>
      </c>
      <c r="BL12" s="883" t="s">
        <v>687</v>
      </c>
      <c r="BM12" s="883" t="s">
        <v>686</v>
      </c>
      <c r="BN12" s="883" t="s">
        <v>686</v>
      </c>
      <c r="BO12" s="883" t="s">
        <v>686</v>
      </c>
      <c r="BP12" s="883" t="s">
        <v>686</v>
      </c>
      <c r="BQ12" s="883" t="s">
        <v>686</v>
      </c>
    </row>
    <row r="13">
      <c r="A13" s="878" t="s">
        <v>705</v>
      </c>
      <c r="B13" s="879" t="s">
        <v>194</v>
      </c>
      <c r="C13" s="880"/>
      <c r="D13" s="881">
        <v>1.25</v>
      </c>
      <c r="E13" s="879" t="s">
        <v>706</v>
      </c>
      <c r="F13" s="880"/>
      <c r="G13" s="882"/>
      <c r="H13" s="882"/>
      <c r="I13" s="883" t="s">
        <v>687</v>
      </c>
      <c r="J13" s="883" t="s">
        <v>686</v>
      </c>
      <c r="K13" s="883" t="s">
        <v>687</v>
      </c>
      <c r="L13" s="883" t="s">
        <v>687</v>
      </c>
      <c r="M13" s="883" t="s">
        <v>687</v>
      </c>
      <c r="N13" s="883" t="s">
        <v>687</v>
      </c>
      <c r="O13" s="883" t="s">
        <v>687</v>
      </c>
      <c r="P13" s="883" t="s">
        <v>687</v>
      </c>
      <c r="Q13" s="883" t="s">
        <v>687</v>
      </c>
      <c r="R13" s="883" t="s">
        <v>687</v>
      </c>
      <c r="S13" s="883" t="s">
        <v>687</v>
      </c>
      <c r="T13" s="883" t="s">
        <v>687</v>
      </c>
      <c r="U13" s="883" t="s">
        <v>687</v>
      </c>
      <c r="V13" s="883" t="s">
        <v>687</v>
      </c>
      <c r="W13" s="883" t="s">
        <v>686</v>
      </c>
      <c r="X13" s="883" t="s">
        <v>687</v>
      </c>
      <c r="Y13" s="883" t="s">
        <v>687</v>
      </c>
      <c r="Z13" s="883" t="s">
        <v>687</v>
      </c>
      <c r="AA13" s="883" t="s">
        <v>687</v>
      </c>
      <c r="AB13" s="883" t="s">
        <v>687</v>
      </c>
      <c r="AC13" s="883" t="s">
        <v>687</v>
      </c>
      <c r="AD13" s="883" t="s">
        <v>687</v>
      </c>
      <c r="AE13" s="883" t="s">
        <v>687</v>
      </c>
      <c r="AF13" s="883" t="s">
        <v>687</v>
      </c>
      <c r="AG13" s="883" t="s">
        <v>687</v>
      </c>
      <c r="AH13" s="883" t="s">
        <v>687</v>
      </c>
      <c r="AI13" s="883" t="s">
        <v>687</v>
      </c>
      <c r="AJ13" s="883" t="s">
        <v>687</v>
      </c>
      <c r="AK13" s="883" t="s">
        <v>687</v>
      </c>
      <c r="AL13" s="883" t="s">
        <v>687</v>
      </c>
      <c r="AM13" s="883" t="s">
        <v>687</v>
      </c>
      <c r="AN13" s="883" t="s">
        <v>687</v>
      </c>
      <c r="AO13" s="883" t="s">
        <v>687</v>
      </c>
      <c r="AP13" s="883" t="s">
        <v>687</v>
      </c>
      <c r="AQ13" s="883" t="s">
        <v>686</v>
      </c>
      <c r="AR13" s="883" t="s">
        <v>687</v>
      </c>
      <c r="AS13" s="883" t="s">
        <v>687</v>
      </c>
      <c r="AT13" s="883" t="s">
        <v>686</v>
      </c>
      <c r="AU13" s="883" t="s">
        <v>687</v>
      </c>
      <c r="AV13" s="883" t="s">
        <v>687</v>
      </c>
      <c r="AW13" s="883" t="s">
        <v>687</v>
      </c>
      <c r="AX13" s="883" t="s">
        <v>687</v>
      </c>
      <c r="AY13" s="883" t="s">
        <v>687</v>
      </c>
      <c r="AZ13" s="883" t="s">
        <v>687</v>
      </c>
      <c r="BA13" s="883" t="s">
        <v>687</v>
      </c>
      <c r="BB13" s="883" t="s">
        <v>686</v>
      </c>
      <c r="BC13" s="883" t="s">
        <v>687</v>
      </c>
      <c r="BD13" s="883" t="s">
        <v>687</v>
      </c>
      <c r="BE13" s="883" t="s">
        <v>687</v>
      </c>
      <c r="BF13" s="883" t="s">
        <v>687</v>
      </c>
      <c r="BG13" s="883" t="s">
        <v>687</v>
      </c>
      <c r="BH13" s="883" t="s">
        <v>687</v>
      </c>
      <c r="BI13" s="883" t="s">
        <v>687</v>
      </c>
      <c r="BJ13" s="883" t="s">
        <v>687</v>
      </c>
      <c r="BK13" s="883" t="s">
        <v>687</v>
      </c>
      <c r="BL13" s="883" t="s">
        <v>687</v>
      </c>
      <c r="BM13" s="883" t="s">
        <v>687</v>
      </c>
      <c r="BN13" s="883" t="s">
        <v>687</v>
      </c>
      <c r="BO13" s="883" t="s">
        <v>687</v>
      </c>
      <c r="BP13" s="883" t="s">
        <v>687</v>
      </c>
      <c r="BQ13" s="883" t="s">
        <v>687</v>
      </c>
    </row>
    <row r="14">
      <c r="A14" s="878" t="s">
        <v>707</v>
      </c>
      <c r="B14" s="879" t="s">
        <v>190</v>
      </c>
      <c r="C14" s="880"/>
      <c r="D14" s="881">
        <v>1.25</v>
      </c>
      <c r="E14" s="879" t="s">
        <v>708</v>
      </c>
      <c r="F14" s="880"/>
      <c r="G14" s="882"/>
      <c r="H14" s="882"/>
      <c r="I14" s="883" t="s">
        <v>687</v>
      </c>
      <c r="J14" s="883" t="s">
        <v>686</v>
      </c>
      <c r="K14" s="883" t="s">
        <v>687</v>
      </c>
      <c r="L14" s="883" t="s">
        <v>686</v>
      </c>
      <c r="M14" s="883" t="s">
        <v>686</v>
      </c>
      <c r="N14" s="883" t="s">
        <v>686</v>
      </c>
      <c r="O14" s="883" t="s">
        <v>686</v>
      </c>
      <c r="P14" s="883" t="s">
        <v>686</v>
      </c>
      <c r="Q14" s="883" t="s">
        <v>686</v>
      </c>
      <c r="R14" s="883" t="s">
        <v>686</v>
      </c>
      <c r="S14" s="883" t="s">
        <v>686</v>
      </c>
      <c r="T14" s="883" t="s">
        <v>687</v>
      </c>
      <c r="U14" s="883" t="s">
        <v>687</v>
      </c>
      <c r="V14" s="883" t="s">
        <v>687</v>
      </c>
      <c r="W14" s="883" t="s">
        <v>686</v>
      </c>
      <c r="X14" s="883" t="s">
        <v>687</v>
      </c>
      <c r="Y14" s="883" t="s">
        <v>686</v>
      </c>
      <c r="Z14" s="883" t="s">
        <v>686</v>
      </c>
      <c r="AA14" s="883" t="s">
        <v>686</v>
      </c>
      <c r="AB14" s="883" t="s">
        <v>687</v>
      </c>
      <c r="AC14" s="883" t="s">
        <v>686</v>
      </c>
      <c r="AD14" s="883" t="s">
        <v>686</v>
      </c>
      <c r="AE14" s="883" t="s">
        <v>686</v>
      </c>
      <c r="AF14" s="883" t="s">
        <v>687</v>
      </c>
      <c r="AG14" s="883" t="s">
        <v>686</v>
      </c>
      <c r="AH14" s="883" t="s">
        <v>687</v>
      </c>
      <c r="AI14" s="883" t="s">
        <v>686</v>
      </c>
      <c r="AJ14" s="883" t="s">
        <v>687</v>
      </c>
      <c r="AK14" s="883" t="s">
        <v>686</v>
      </c>
      <c r="AL14" s="883" t="s">
        <v>686</v>
      </c>
      <c r="AM14" s="883" t="s">
        <v>686</v>
      </c>
      <c r="AN14" s="883" t="s">
        <v>686</v>
      </c>
      <c r="AO14" s="883" t="s">
        <v>686</v>
      </c>
      <c r="AP14" s="883" t="s">
        <v>686</v>
      </c>
      <c r="AQ14" s="883" t="s">
        <v>686</v>
      </c>
      <c r="AR14" s="883" t="s">
        <v>686</v>
      </c>
      <c r="AS14" s="883" t="s">
        <v>686</v>
      </c>
      <c r="AT14" s="883" t="s">
        <v>686</v>
      </c>
      <c r="AU14" s="883" t="s">
        <v>686</v>
      </c>
      <c r="AV14" s="883" t="s">
        <v>687</v>
      </c>
      <c r="AW14" s="883" t="s">
        <v>687</v>
      </c>
      <c r="AX14" s="883" t="s">
        <v>686</v>
      </c>
      <c r="AY14" s="883" t="s">
        <v>686</v>
      </c>
      <c r="AZ14" s="883" t="s">
        <v>686</v>
      </c>
      <c r="BA14" s="883" t="s">
        <v>686</v>
      </c>
      <c r="BB14" s="883" t="s">
        <v>686</v>
      </c>
      <c r="BC14" s="883" t="s">
        <v>687</v>
      </c>
      <c r="BD14" s="883" t="s">
        <v>687</v>
      </c>
      <c r="BE14" s="883" t="s">
        <v>686</v>
      </c>
      <c r="BF14" s="883" t="s">
        <v>686</v>
      </c>
      <c r="BG14" s="883" t="s">
        <v>687</v>
      </c>
      <c r="BH14" s="883" t="s">
        <v>686</v>
      </c>
      <c r="BI14" s="883" t="s">
        <v>687</v>
      </c>
      <c r="BJ14" s="883" t="s">
        <v>687</v>
      </c>
      <c r="BK14" s="883" t="s">
        <v>686</v>
      </c>
      <c r="BL14" s="883" t="s">
        <v>687</v>
      </c>
      <c r="BM14" s="883" t="s">
        <v>686</v>
      </c>
      <c r="BN14" s="883" t="s">
        <v>686</v>
      </c>
      <c r="BO14" s="883" t="s">
        <v>686</v>
      </c>
      <c r="BP14" s="883" t="s">
        <v>686</v>
      </c>
      <c r="BQ14" s="883" t="s">
        <v>686</v>
      </c>
    </row>
    <row r="15">
      <c r="A15" s="878" t="s">
        <v>709</v>
      </c>
      <c r="B15" s="879" t="s">
        <v>199</v>
      </c>
      <c r="C15" s="880"/>
      <c r="D15" s="881">
        <v>1.25</v>
      </c>
      <c r="E15" s="879" t="s">
        <v>199</v>
      </c>
      <c r="F15" s="880"/>
      <c r="G15" s="882"/>
      <c r="H15" s="882"/>
      <c r="I15" s="883" t="s">
        <v>687</v>
      </c>
      <c r="J15" s="883" t="s">
        <v>686</v>
      </c>
      <c r="K15" s="883" t="s">
        <v>687</v>
      </c>
      <c r="L15" s="883" t="s">
        <v>687</v>
      </c>
      <c r="M15" s="883" t="s">
        <v>687</v>
      </c>
      <c r="N15" s="883" t="s">
        <v>687</v>
      </c>
      <c r="O15" s="883" t="s">
        <v>687</v>
      </c>
      <c r="P15" s="883" t="s">
        <v>687</v>
      </c>
      <c r="Q15" s="883" t="s">
        <v>687</v>
      </c>
      <c r="R15" s="883" t="s">
        <v>687</v>
      </c>
      <c r="S15" s="883" t="s">
        <v>687</v>
      </c>
      <c r="T15" s="883" t="s">
        <v>687</v>
      </c>
      <c r="U15" s="883" t="s">
        <v>687</v>
      </c>
      <c r="V15" s="883" t="s">
        <v>687</v>
      </c>
      <c r="W15" s="883" t="s">
        <v>686</v>
      </c>
      <c r="X15" s="883" t="s">
        <v>687</v>
      </c>
      <c r="Y15" s="883" t="s">
        <v>687</v>
      </c>
      <c r="Z15" s="883" t="s">
        <v>687</v>
      </c>
      <c r="AA15" s="883" t="s">
        <v>687</v>
      </c>
      <c r="AB15" s="883" t="s">
        <v>687</v>
      </c>
      <c r="AC15" s="883" t="s">
        <v>687</v>
      </c>
      <c r="AD15" s="883" t="s">
        <v>687</v>
      </c>
      <c r="AE15" s="883" t="s">
        <v>687</v>
      </c>
      <c r="AF15" s="883" t="s">
        <v>687</v>
      </c>
      <c r="AG15" s="883" t="s">
        <v>687</v>
      </c>
      <c r="AH15" s="883" t="s">
        <v>687</v>
      </c>
      <c r="AI15" s="883" t="s">
        <v>687</v>
      </c>
      <c r="AJ15" s="883" t="s">
        <v>687</v>
      </c>
      <c r="AK15" s="883" t="s">
        <v>687</v>
      </c>
      <c r="AL15" s="883" t="s">
        <v>687</v>
      </c>
      <c r="AM15" s="883" t="s">
        <v>687</v>
      </c>
      <c r="AN15" s="883" t="s">
        <v>687</v>
      </c>
      <c r="AO15" s="883" t="s">
        <v>687</v>
      </c>
      <c r="AP15" s="883" t="s">
        <v>687</v>
      </c>
      <c r="AQ15" s="883" t="s">
        <v>686</v>
      </c>
      <c r="AR15" s="883" t="s">
        <v>687</v>
      </c>
      <c r="AS15" s="883" t="s">
        <v>687</v>
      </c>
      <c r="AT15" s="883" t="s">
        <v>686</v>
      </c>
      <c r="AU15" s="883" t="s">
        <v>687</v>
      </c>
      <c r="AV15" s="883" t="s">
        <v>687</v>
      </c>
      <c r="AW15" s="883" t="s">
        <v>687</v>
      </c>
      <c r="AX15" s="883" t="s">
        <v>687</v>
      </c>
      <c r="AY15" s="883" t="s">
        <v>687</v>
      </c>
      <c r="AZ15" s="883" t="s">
        <v>687</v>
      </c>
      <c r="BA15" s="883" t="s">
        <v>687</v>
      </c>
      <c r="BB15" s="883" t="s">
        <v>686</v>
      </c>
      <c r="BC15" s="883" t="s">
        <v>687</v>
      </c>
      <c r="BD15" s="883" t="s">
        <v>687</v>
      </c>
      <c r="BE15" s="883" t="s">
        <v>687</v>
      </c>
      <c r="BF15" s="883" t="s">
        <v>687</v>
      </c>
      <c r="BG15" s="883" t="s">
        <v>687</v>
      </c>
      <c r="BH15" s="883" t="s">
        <v>687</v>
      </c>
      <c r="BI15" s="883" t="s">
        <v>687</v>
      </c>
      <c r="BJ15" s="883" t="s">
        <v>687</v>
      </c>
      <c r="BK15" s="883" t="s">
        <v>687</v>
      </c>
      <c r="BL15" s="883" t="s">
        <v>687</v>
      </c>
      <c r="BM15" s="883" t="s">
        <v>687</v>
      </c>
      <c r="BN15" s="883" t="s">
        <v>687</v>
      </c>
      <c r="BO15" s="883" t="s">
        <v>687</v>
      </c>
      <c r="BP15" s="883" t="s">
        <v>687</v>
      </c>
      <c r="BQ15" s="883" t="s">
        <v>687</v>
      </c>
    </row>
    <row r="16">
      <c r="A16" s="878" t="s">
        <v>710</v>
      </c>
      <c r="B16" s="879" t="s">
        <v>248</v>
      </c>
      <c r="C16" s="880"/>
      <c r="D16" s="881">
        <v>1.26</v>
      </c>
      <c r="E16" s="879" t="s">
        <v>711</v>
      </c>
      <c r="F16" s="880"/>
      <c r="G16" s="882"/>
      <c r="H16" s="882"/>
      <c r="I16" s="883" t="s">
        <v>686</v>
      </c>
      <c r="J16" s="883" t="s">
        <v>686</v>
      </c>
      <c r="K16" s="883" t="s">
        <v>686</v>
      </c>
      <c r="L16" s="883" t="s">
        <v>686</v>
      </c>
      <c r="M16" s="883" t="s">
        <v>686</v>
      </c>
      <c r="N16" s="883" t="s">
        <v>686</v>
      </c>
      <c r="O16" s="883" t="s">
        <v>686</v>
      </c>
      <c r="P16" s="883" t="s">
        <v>686</v>
      </c>
      <c r="Q16" s="883" t="s">
        <v>686</v>
      </c>
      <c r="R16" s="883" t="s">
        <v>686</v>
      </c>
      <c r="S16" s="883" t="s">
        <v>686</v>
      </c>
      <c r="T16" s="883" t="s">
        <v>686</v>
      </c>
      <c r="U16" s="883" t="s">
        <v>686</v>
      </c>
      <c r="V16" s="883" t="s">
        <v>687</v>
      </c>
      <c r="W16" s="883" t="s">
        <v>686</v>
      </c>
      <c r="X16" s="883" t="s">
        <v>686</v>
      </c>
      <c r="Y16" s="883" t="s">
        <v>686</v>
      </c>
      <c r="Z16" s="883" t="s">
        <v>686</v>
      </c>
      <c r="AA16" s="883" t="s">
        <v>686</v>
      </c>
      <c r="AB16" s="883" t="s">
        <v>687</v>
      </c>
      <c r="AC16" s="883" t="s">
        <v>686</v>
      </c>
      <c r="AD16" s="883" t="s">
        <v>686</v>
      </c>
      <c r="AE16" s="883" t="s">
        <v>686</v>
      </c>
      <c r="AF16" s="883" t="s">
        <v>686</v>
      </c>
      <c r="AG16" s="883" t="s">
        <v>686</v>
      </c>
      <c r="AH16" s="883" t="s">
        <v>686</v>
      </c>
      <c r="AI16" s="883" t="s">
        <v>686</v>
      </c>
      <c r="AJ16" s="883" t="s">
        <v>686</v>
      </c>
      <c r="AK16" s="883" t="s">
        <v>687</v>
      </c>
      <c r="AL16" s="883" t="s">
        <v>686</v>
      </c>
      <c r="AM16" s="883" t="s">
        <v>686</v>
      </c>
      <c r="AN16" s="883" t="s">
        <v>686</v>
      </c>
      <c r="AO16" s="883" t="s">
        <v>686</v>
      </c>
      <c r="AP16" s="883" t="s">
        <v>686</v>
      </c>
      <c r="AQ16" s="883" t="s">
        <v>686</v>
      </c>
      <c r="AR16" s="883" t="s">
        <v>686</v>
      </c>
      <c r="AS16" s="883" t="s">
        <v>686</v>
      </c>
      <c r="AT16" s="883" t="s">
        <v>686</v>
      </c>
      <c r="AU16" s="883" t="s">
        <v>686</v>
      </c>
      <c r="AV16" s="883" t="s">
        <v>687</v>
      </c>
      <c r="AW16" s="883" t="s">
        <v>686</v>
      </c>
      <c r="AX16" s="883" t="s">
        <v>686</v>
      </c>
      <c r="AY16" s="883" t="s">
        <v>686</v>
      </c>
      <c r="AZ16" s="883" t="s">
        <v>686</v>
      </c>
      <c r="BA16" s="883" t="s">
        <v>686</v>
      </c>
      <c r="BB16" s="883" t="s">
        <v>686</v>
      </c>
      <c r="BC16" s="883" t="s">
        <v>687</v>
      </c>
      <c r="BD16" s="883" t="s">
        <v>687</v>
      </c>
      <c r="BE16" s="883" t="s">
        <v>686</v>
      </c>
      <c r="BF16" s="883" t="s">
        <v>686</v>
      </c>
      <c r="BG16" s="883" t="s">
        <v>687</v>
      </c>
      <c r="BH16" s="883" t="s">
        <v>686</v>
      </c>
      <c r="BI16" s="883" t="s">
        <v>687</v>
      </c>
      <c r="BJ16" s="883" t="s">
        <v>686</v>
      </c>
      <c r="BK16" s="883" t="s">
        <v>686</v>
      </c>
      <c r="BL16" s="883" t="s">
        <v>687</v>
      </c>
      <c r="BM16" s="883" t="s">
        <v>686</v>
      </c>
      <c r="BN16" s="883" t="s">
        <v>686</v>
      </c>
      <c r="BO16" s="883" t="s">
        <v>687</v>
      </c>
      <c r="BP16" s="883" t="s">
        <v>686</v>
      </c>
      <c r="BQ16" s="883" t="s">
        <v>686</v>
      </c>
    </row>
    <row r="17">
      <c r="A17" s="878" t="s">
        <v>712</v>
      </c>
      <c r="B17" s="879" t="s">
        <v>110</v>
      </c>
      <c r="C17" s="880"/>
      <c r="D17" s="881">
        <v>1.25</v>
      </c>
      <c r="E17" s="879" t="s">
        <v>713</v>
      </c>
      <c r="F17" s="880"/>
      <c r="G17" s="882"/>
      <c r="H17" s="882"/>
      <c r="I17" s="883" t="s">
        <v>687</v>
      </c>
      <c r="J17" s="883" t="s">
        <v>686</v>
      </c>
      <c r="K17" s="883" t="s">
        <v>687</v>
      </c>
      <c r="L17" s="883" t="s">
        <v>687</v>
      </c>
      <c r="M17" s="883" t="s">
        <v>687</v>
      </c>
      <c r="N17" s="883" t="s">
        <v>687</v>
      </c>
      <c r="O17" s="883" t="s">
        <v>687</v>
      </c>
      <c r="P17" s="883" t="s">
        <v>687</v>
      </c>
      <c r="Q17" s="883" t="s">
        <v>687</v>
      </c>
      <c r="R17" s="883" t="s">
        <v>687</v>
      </c>
      <c r="S17" s="883" t="s">
        <v>687</v>
      </c>
      <c r="T17" s="883" t="s">
        <v>687</v>
      </c>
      <c r="U17" s="883" t="s">
        <v>687</v>
      </c>
      <c r="V17" s="883" t="s">
        <v>687</v>
      </c>
      <c r="W17" s="883" t="s">
        <v>686</v>
      </c>
      <c r="X17" s="883" t="s">
        <v>687</v>
      </c>
      <c r="Y17" s="883" t="s">
        <v>687</v>
      </c>
      <c r="Z17" s="883" t="s">
        <v>687</v>
      </c>
      <c r="AA17" s="883" t="s">
        <v>687</v>
      </c>
      <c r="AB17" s="883" t="s">
        <v>687</v>
      </c>
      <c r="AC17" s="883" t="s">
        <v>687</v>
      </c>
      <c r="AD17" s="883" t="s">
        <v>687</v>
      </c>
      <c r="AE17" s="883" t="s">
        <v>687</v>
      </c>
      <c r="AF17" s="883" t="s">
        <v>687</v>
      </c>
      <c r="AG17" s="883" t="s">
        <v>687</v>
      </c>
      <c r="AH17" s="883" t="s">
        <v>687</v>
      </c>
      <c r="AI17" s="883" t="s">
        <v>687</v>
      </c>
      <c r="AJ17" s="883" t="s">
        <v>687</v>
      </c>
      <c r="AK17" s="883" t="s">
        <v>687</v>
      </c>
      <c r="AL17" s="883" t="s">
        <v>687</v>
      </c>
      <c r="AM17" s="883" t="s">
        <v>687</v>
      </c>
      <c r="AN17" s="883" t="s">
        <v>687</v>
      </c>
      <c r="AO17" s="883" t="s">
        <v>687</v>
      </c>
      <c r="AP17" s="883" t="s">
        <v>687</v>
      </c>
      <c r="AQ17" s="883" t="s">
        <v>686</v>
      </c>
      <c r="AR17" s="883" t="s">
        <v>687</v>
      </c>
      <c r="AS17" s="883" t="s">
        <v>687</v>
      </c>
      <c r="AT17" s="883" t="s">
        <v>686</v>
      </c>
      <c r="AU17" s="883" t="s">
        <v>687</v>
      </c>
      <c r="AV17" s="883" t="s">
        <v>687</v>
      </c>
      <c r="AW17" s="883" t="s">
        <v>687</v>
      </c>
      <c r="AX17" s="883" t="s">
        <v>687</v>
      </c>
      <c r="AY17" s="883" t="s">
        <v>687</v>
      </c>
      <c r="AZ17" s="883" t="s">
        <v>687</v>
      </c>
      <c r="BA17" s="883" t="s">
        <v>687</v>
      </c>
      <c r="BB17" s="883" t="s">
        <v>686</v>
      </c>
      <c r="BC17" s="883" t="s">
        <v>687</v>
      </c>
      <c r="BD17" s="883" t="s">
        <v>687</v>
      </c>
      <c r="BE17" s="883" t="s">
        <v>687</v>
      </c>
      <c r="BF17" s="883" t="s">
        <v>687</v>
      </c>
      <c r="BG17" s="883" t="s">
        <v>687</v>
      </c>
      <c r="BH17" s="883" t="s">
        <v>687</v>
      </c>
      <c r="BI17" s="883" t="s">
        <v>687</v>
      </c>
      <c r="BJ17" s="883" t="s">
        <v>687</v>
      </c>
      <c r="BK17" s="883" t="s">
        <v>687</v>
      </c>
      <c r="BL17" s="883" t="s">
        <v>687</v>
      </c>
      <c r="BM17" s="883" t="s">
        <v>687</v>
      </c>
      <c r="BN17" s="883" t="s">
        <v>687</v>
      </c>
      <c r="BO17" s="883" t="s">
        <v>687</v>
      </c>
      <c r="BP17" s="883" t="s">
        <v>687</v>
      </c>
      <c r="BQ17" s="883" t="s">
        <v>687</v>
      </c>
    </row>
    <row r="18">
      <c r="A18" s="878" t="s">
        <v>714</v>
      </c>
      <c r="B18" s="879" t="s">
        <v>715</v>
      </c>
      <c r="C18" s="880"/>
      <c r="D18" s="881">
        <v>1.25</v>
      </c>
      <c r="E18" s="879" t="s">
        <v>716</v>
      </c>
      <c r="F18" s="880"/>
      <c r="G18" s="882"/>
      <c r="H18" s="882"/>
      <c r="I18" s="883" t="s">
        <v>686</v>
      </c>
      <c r="J18" s="883" t="s">
        <v>686</v>
      </c>
      <c r="K18" s="883" t="s">
        <v>687</v>
      </c>
      <c r="L18" s="883" t="s">
        <v>686</v>
      </c>
      <c r="M18" s="883" t="s">
        <v>686</v>
      </c>
      <c r="N18" s="883" t="s">
        <v>686</v>
      </c>
      <c r="O18" s="883" t="s">
        <v>686</v>
      </c>
      <c r="P18" s="883" t="s">
        <v>686</v>
      </c>
      <c r="Q18" s="883" t="s">
        <v>686</v>
      </c>
      <c r="R18" s="883" t="s">
        <v>686</v>
      </c>
      <c r="S18" s="883" t="s">
        <v>686</v>
      </c>
      <c r="T18" s="883" t="s">
        <v>686</v>
      </c>
      <c r="U18" s="883" t="s">
        <v>686</v>
      </c>
      <c r="V18" s="883" t="s">
        <v>687</v>
      </c>
      <c r="W18" s="883" t="s">
        <v>686</v>
      </c>
      <c r="X18" s="883" t="s">
        <v>686</v>
      </c>
      <c r="Y18" s="883" t="s">
        <v>686</v>
      </c>
      <c r="Z18" s="883" t="s">
        <v>686</v>
      </c>
      <c r="AA18" s="883" t="s">
        <v>687</v>
      </c>
      <c r="AB18" s="883" t="s">
        <v>687</v>
      </c>
      <c r="AC18" s="883" t="s">
        <v>686</v>
      </c>
      <c r="AD18" s="883" t="s">
        <v>686</v>
      </c>
      <c r="AE18" s="883" t="s">
        <v>686</v>
      </c>
      <c r="AF18" s="883" t="s">
        <v>687</v>
      </c>
      <c r="AG18" s="883" t="s">
        <v>686</v>
      </c>
      <c r="AH18" s="883" t="s">
        <v>686</v>
      </c>
      <c r="AI18" s="883" t="s">
        <v>686</v>
      </c>
      <c r="AJ18" s="883" t="s">
        <v>686</v>
      </c>
      <c r="AK18" s="883" t="s">
        <v>686</v>
      </c>
      <c r="AL18" s="883" t="s">
        <v>686</v>
      </c>
      <c r="AM18" s="883" t="s">
        <v>686</v>
      </c>
      <c r="AN18" s="883" t="s">
        <v>686</v>
      </c>
      <c r="AO18" s="883" t="s">
        <v>686</v>
      </c>
      <c r="AP18" s="883" t="s">
        <v>687</v>
      </c>
      <c r="AQ18" s="883" t="s">
        <v>686</v>
      </c>
      <c r="AR18" s="883" t="s">
        <v>686</v>
      </c>
      <c r="AS18" s="883" t="s">
        <v>686</v>
      </c>
      <c r="AT18" s="883" t="s">
        <v>686</v>
      </c>
      <c r="AU18" s="883" t="s">
        <v>686</v>
      </c>
      <c r="AV18" s="883" t="s">
        <v>687</v>
      </c>
      <c r="AW18" s="883" t="s">
        <v>687</v>
      </c>
      <c r="AX18" s="883" t="s">
        <v>686</v>
      </c>
      <c r="AY18" s="883" t="s">
        <v>686</v>
      </c>
      <c r="AZ18" s="883" t="s">
        <v>687</v>
      </c>
      <c r="BA18" s="883" t="s">
        <v>687</v>
      </c>
      <c r="BB18" s="883" t="s">
        <v>686</v>
      </c>
      <c r="BC18" s="883" t="s">
        <v>686</v>
      </c>
      <c r="BD18" s="883" t="s">
        <v>687</v>
      </c>
      <c r="BE18" s="883" t="s">
        <v>687</v>
      </c>
      <c r="BF18" s="883" t="s">
        <v>686</v>
      </c>
      <c r="BG18" s="883" t="s">
        <v>687</v>
      </c>
      <c r="BH18" s="883" t="s">
        <v>686</v>
      </c>
      <c r="BI18" s="883" t="s">
        <v>686</v>
      </c>
      <c r="BJ18" s="883" t="s">
        <v>686</v>
      </c>
      <c r="BK18" s="883" t="s">
        <v>686</v>
      </c>
      <c r="BL18" s="883" t="s">
        <v>687</v>
      </c>
      <c r="BM18" s="883" t="s">
        <v>686</v>
      </c>
      <c r="BN18" s="883" t="s">
        <v>686</v>
      </c>
      <c r="BO18" s="883" t="s">
        <v>687</v>
      </c>
      <c r="BP18" s="883" t="s">
        <v>686</v>
      </c>
      <c r="BQ18" s="883" t="s">
        <v>686</v>
      </c>
    </row>
    <row r="19">
      <c r="A19" s="878" t="s">
        <v>717</v>
      </c>
      <c r="B19" s="879" t="s">
        <v>138</v>
      </c>
      <c r="C19" s="880"/>
      <c r="D19" s="881">
        <v>1.3</v>
      </c>
      <c r="E19" s="879" t="s">
        <v>718</v>
      </c>
      <c r="F19" s="880"/>
      <c r="G19" s="882"/>
      <c r="H19" s="882"/>
      <c r="I19" s="883" t="s">
        <v>687</v>
      </c>
      <c r="J19" s="883" t="s">
        <v>686</v>
      </c>
      <c r="K19" s="883" t="s">
        <v>687</v>
      </c>
      <c r="L19" s="883" t="s">
        <v>687</v>
      </c>
      <c r="M19" s="883" t="s">
        <v>687</v>
      </c>
      <c r="N19" s="883" t="s">
        <v>687</v>
      </c>
      <c r="O19" s="883" t="s">
        <v>687</v>
      </c>
      <c r="P19" s="883" t="s">
        <v>687</v>
      </c>
      <c r="Q19" s="883" t="s">
        <v>687</v>
      </c>
      <c r="R19" s="883" t="s">
        <v>687</v>
      </c>
      <c r="S19" s="883" t="s">
        <v>687</v>
      </c>
      <c r="T19" s="883" t="s">
        <v>687</v>
      </c>
      <c r="U19" s="883" t="s">
        <v>687</v>
      </c>
      <c r="V19" s="883" t="s">
        <v>687</v>
      </c>
      <c r="W19" s="883" t="s">
        <v>686</v>
      </c>
      <c r="X19" s="883" t="s">
        <v>687</v>
      </c>
      <c r="Y19" s="883" t="s">
        <v>687</v>
      </c>
      <c r="Z19" s="883" t="s">
        <v>687</v>
      </c>
      <c r="AA19" s="883" t="s">
        <v>687</v>
      </c>
      <c r="AB19" s="883" t="s">
        <v>687</v>
      </c>
      <c r="AC19" s="883" t="s">
        <v>687</v>
      </c>
      <c r="AD19" s="883" t="s">
        <v>686</v>
      </c>
      <c r="AE19" s="883" t="s">
        <v>687</v>
      </c>
      <c r="AF19" s="883" t="s">
        <v>687</v>
      </c>
      <c r="AG19" s="883" t="s">
        <v>687</v>
      </c>
      <c r="AH19" s="883" t="s">
        <v>687</v>
      </c>
      <c r="AI19" s="883" t="s">
        <v>687</v>
      </c>
      <c r="AJ19" s="883" t="s">
        <v>686</v>
      </c>
      <c r="AK19" s="883" t="s">
        <v>687</v>
      </c>
      <c r="AL19" s="883" t="s">
        <v>687</v>
      </c>
      <c r="AM19" s="883" t="s">
        <v>687</v>
      </c>
      <c r="AN19" s="883" t="s">
        <v>687</v>
      </c>
      <c r="AO19" s="883" t="s">
        <v>687</v>
      </c>
      <c r="AP19" s="883" t="s">
        <v>687</v>
      </c>
      <c r="AQ19" s="883" t="s">
        <v>686</v>
      </c>
      <c r="AR19" s="883" t="s">
        <v>687</v>
      </c>
      <c r="AS19" s="883" t="s">
        <v>687</v>
      </c>
      <c r="AT19" s="883" t="s">
        <v>686</v>
      </c>
      <c r="AU19" s="883" t="s">
        <v>687</v>
      </c>
      <c r="AV19" s="883" t="s">
        <v>687</v>
      </c>
      <c r="AW19" s="883" t="s">
        <v>687</v>
      </c>
      <c r="AX19" s="883" t="s">
        <v>687</v>
      </c>
      <c r="AY19" s="883" t="s">
        <v>687</v>
      </c>
      <c r="AZ19" s="883" t="s">
        <v>687</v>
      </c>
      <c r="BA19" s="883" t="s">
        <v>687</v>
      </c>
      <c r="BB19" s="883" t="s">
        <v>686</v>
      </c>
      <c r="BC19" s="883" t="s">
        <v>687</v>
      </c>
      <c r="BD19" s="883" t="s">
        <v>687</v>
      </c>
      <c r="BE19" s="883" t="s">
        <v>687</v>
      </c>
      <c r="BF19" s="883" t="s">
        <v>687</v>
      </c>
      <c r="BG19" s="883" t="s">
        <v>687</v>
      </c>
      <c r="BH19" s="883" t="s">
        <v>687</v>
      </c>
      <c r="BI19" s="883" t="s">
        <v>687</v>
      </c>
      <c r="BJ19" s="883" t="s">
        <v>687</v>
      </c>
      <c r="BK19" s="883" t="s">
        <v>687</v>
      </c>
      <c r="BL19" s="883" t="s">
        <v>687</v>
      </c>
      <c r="BM19" s="883" t="s">
        <v>687</v>
      </c>
      <c r="BN19" s="883" t="s">
        <v>687</v>
      </c>
      <c r="BO19" s="883" t="s">
        <v>687</v>
      </c>
      <c r="BP19" s="883" t="s">
        <v>687</v>
      </c>
      <c r="BQ19" s="883" t="s">
        <v>687</v>
      </c>
    </row>
    <row r="20">
      <c r="A20" s="878" t="s">
        <v>719</v>
      </c>
      <c r="B20" s="879" t="s">
        <v>147</v>
      </c>
      <c r="C20" s="880"/>
      <c r="D20" s="881">
        <v>1.25</v>
      </c>
      <c r="E20" s="879" t="s">
        <v>720</v>
      </c>
      <c r="F20" s="880"/>
      <c r="G20" s="882"/>
      <c r="H20" s="882"/>
      <c r="I20" s="883" t="s">
        <v>686</v>
      </c>
      <c r="J20" s="883" t="s">
        <v>686</v>
      </c>
      <c r="K20" s="883" t="s">
        <v>687</v>
      </c>
      <c r="L20" s="883" t="s">
        <v>686</v>
      </c>
      <c r="M20" s="883" t="s">
        <v>686</v>
      </c>
      <c r="N20" s="883" t="s">
        <v>686</v>
      </c>
      <c r="O20" s="883" t="s">
        <v>686</v>
      </c>
      <c r="P20" s="883" t="s">
        <v>686</v>
      </c>
      <c r="Q20" s="883" t="s">
        <v>686</v>
      </c>
      <c r="R20" s="883" t="s">
        <v>686</v>
      </c>
      <c r="S20" s="883" t="s">
        <v>686</v>
      </c>
      <c r="T20" s="883" t="s">
        <v>686</v>
      </c>
      <c r="U20" s="883" t="s">
        <v>686</v>
      </c>
      <c r="V20" s="883" t="s">
        <v>686</v>
      </c>
      <c r="W20" s="883" t="s">
        <v>686</v>
      </c>
      <c r="X20" s="883" t="s">
        <v>686</v>
      </c>
      <c r="Y20" s="883" t="s">
        <v>686</v>
      </c>
      <c r="Z20" s="883" t="s">
        <v>686</v>
      </c>
      <c r="AA20" s="883" t="s">
        <v>686</v>
      </c>
      <c r="AB20" s="883" t="s">
        <v>686</v>
      </c>
      <c r="AC20" s="883" t="s">
        <v>686</v>
      </c>
      <c r="AD20" s="883" t="s">
        <v>686</v>
      </c>
      <c r="AE20" s="883" t="s">
        <v>686</v>
      </c>
      <c r="AF20" s="883" t="s">
        <v>686</v>
      </c>
      <c r="AG20" s="883" t="s">
        <v>686</v>
      </c>
      <c r="AH20" s="883" t="s">
        <v>686</v>
      </c>
      <c r="AI20" s="883" t="s">
        <v>686</v>
      </c>
      <c r="AJ20" s="883" t="s">
        <v>686</v>
      </c>
      <c r="AK20" s="883" t="s">
        <v>686</v>
      </c>
      <c r="AL20" s="883" t="s">
        <v>686</v>
      </c>
      <c r="AM20" s="883" t="s">
        <v>686</v>
      </c>
      <c r="AN20" s="883" t="s">
        <v>686</v>
      </c>
      <c r="AO20" s="883" t="s">
        <v>686</v>
      </c>
      <c r="AP20" s="883" t="s">
        <v>686</v>
      </c>
      <c r="AQ20" s="883" t="s">
        <v>686</v>
      </c>
      <c r="AR20" s="883" t="s">
        <v>686</v>
      </c>
      <c r="AS20" s="883" t="s">
        <v>686</v>
      </c>
      <c r="AT20" s="883" t="s">
        <v>686</v>
      </c>
      <c r="AU20" s="883" t="s">
        <v>686</v>
      </c>
      <c r="AV20" s="883" t="s">
        <v>686</v>
      </c>
      <c r="AW20" s="883" t="s">
        <v>686</v>
      </c>
      <c r="AX20" s="883" t="s">
        <v>686</v>
      </c>
      <c r="AY20" s="883" t="s">
        <v>686</v>
      </c>
      <c r="AZ20" s="883" t="s">
        <v>686</v>
      </c>
      <c r="BA20" s="883" t="s">
        <v>686</v>
      </c>
      <c r="BB20" s="883" t="s">
        <v>686</v>
      </c>
      <c r="BC20" s="883" t="s">
        <v>686</v>
      </c>
      <c r="BD20" s="883" t="s">
        <v>686</v>
      </c>
      <c r="BE20" s="883" t="s">
        <v>686</v>
      </c>
      <c r="BF20" s="883" t="s">
        <v>686</v>
      </c>
      <c r="BG20" s="883" t="s">
        <v>686</v>
      </c>
      <c r="BH20" s="883" t="s">
        <v>686</v>
      </c>
      <c r="BI20" s="883" t="s">
        <v>686</v>
      </c>
      <c r="BJ20" s="883" t="s">
        <v>686</v>
      </c>
      <c r="BK20" s="883" t="s">
        <v>686</v>
      </c>
      <c r="BL20" s="883" t="s">
        <v>687</v>
      </c>
      <c r="BM20" s="883" t="s">
        <v>686</v>
      </c>
      <c r="BN20" s="883" t="s">
        <v>686</v>
      </c>
      <c r="BO20" s="883" t="s">
        <v>686</v>
      </c>
      <c r="BP20" s="883" t="s">
        <v>686</v>
      </c>
      <c r="BQ20" s="883" t="s">
        <v>686</v>
      </c>
    </row>
    <row r="21">
      <c r="A21" s="878" t="s">
        <v>721</v>
      </c>
      <c r="B21" s="879" t="s">
        <v>132</v>
      </c>
      <c r="C21" s="880"/>
      <c r="D21" s="881">
        <v>1.26</v>
      </c>
      <c r="E21" s="879" t="s">
        <v>722</v>
      </c>
      <c r="F21" s="880"/>
      <c r="G21" s="882"/>
      <c r="H21" s="882"/>
      <c r="I21" s="883" t="s">
        <v>686</v>
      </c>
      <c r="J21" s="883" t="s">
        <v>686</v>
      </c>
      <c r="K21" s="883" t="s">
        <v>686</v>
      </c>
      <c r="L21" s="883" t="s">
        <v>687</v>
      </c>
      <c r="M21" s="883" t="s">
        <v>686</v>
      </c>
      <c r="N21" s="883" t="s">
        <v>686</v>
      </c>
      <c r="O21" s="883" t="s">
        <v>686</v>
      </c>
      <c r="P21" s="883" t="s">
        <v>686</v>
      </c>
      <c r="Q21" s="883" t="s">
        <v>686</v>
      </c>
      <c r="R21" s="883" t="s">
        <v>686</v>
      </c>
      <c r="S21" s="883" t="s">
        <v>686</v>
      </c>
      <c r="T21" s="883" t="s">
        <v>686</v>
      </c>
      <c r="U21" s="883" t="s">
        <v>686</v>
      </c>
      <c r="V21" s="883" t="s">
        <v>687</v>
      </c>
      <c r="W21" s="883" t="s">
        <v>686</v>
      </c>
      <c r="X21" s="883" t="s">
        <v>686</v>
      </c>
      <c r="Y21" s="883" t="s">
        <v>686</v>
      </c>
      <c r="Z21" s="883" t="s">
        <v>686</v>
      </c>
      <c r="AA21" s="883" t="s">
        <v>686</v>
      </c>
      <c r="AB21" s="883" t="s">
        <v>687</v>
      </c>
      <c r="AC21" s="883" t="s">
        <v>686</v>
      </c>
      <c r="AD21" s="883" t="s">
        <v>686</v>
      </c>
      <c r="AE21" s="883" t="s">
        <v>686</v>
      </c>
      <c r="AF21" s="883" t="s">
        <v>687</v>
      </c>
      <c r="AG21" s="883" t="s">
        <v>687</v>
      </c>
      <c r="AH21" s="883" t="s">
        <v>686</v>
      </c>
      <c r="AI21" s="883" t="s">
        <v>686</v>
      </c>
      <c r="AJ21" s="883" t="s">
        <v>686</v>
      </c>
      <c r="AK21" s="883" t="s">
        <v>686</v>
      </c>
      <c r="AL21" s="883" t="s">
        <v>686</v>
      </c>
      <c r="AM21" s="883" t="s">
        <v>686</v>
      </c>
      <c r="AN21" s="883" t="s">
        <v>687</v>
      </c>
      <c r="AO21" s="883" t="s">
        <v>687</v>
      </c>
      <c r="AP21" s="883" t="s">
        <v>686</v>
      </c>
      <c r="AQ21" s="883" t="s">
        <v>686</v>
      </c>
      <c r="AR21" s="883" t="s">
        <v>687</v>
      </c>
      <c r="AS21" s="883" t="s">
        <v>686</v>
      </c>
      <c r="AT21" s="883" t="s">
        <v>686</v>
      </c>
      <c r="AU21" s="883" t="s">
        <v>687</v>
      </c>
      <c r="AV21" s="883" t="s">
        <v>687</v>
      </c>
      <c r="AW21" s="883" t="s">
        <v>687</v>
      </c>
      <c r="AX21" s="883" t="s">
        <v>687</v>
      </c>
      <c r="AY21" s="883" t="s">
        <v>686</v>
      </c>
      <c r="AZ21" s="883" t="s">
        <v>687</v>
      </c>
      <c r="BA21" s="883" t="s">
        <v>686</v>
      </c>
      <c r="BB21" s="883" t="s">
        <v>686</v>
      </c>
      <c r="BC21" s="883" t="s">
        <v>687</v>
      </c>
      <c r="BD21" s="883" t="s">
        <v>687</v>
      </c>
      <c r="BE21" s="883" t="s">
        <v>686</v>
      </c>
      <c r="BF21" s="883" t="s">
        <v>686</v>
      </c>
      <c r="BG21" s="883" t="s">
        <v>687</v>
      </c>
      <c r="BH21" s="883" t="s">
        <v>686</v>
      </c>
      <c r="BI21" s="883" t="s">
        <v>686</v>
      </c>
      <c r="BJ21" s="883" t="s">
        <v>686</v>
      </c>
      <c r="BK21" s="883" t="s">
        <v>686</v>
      </c>
      <c r="BL21" s="883" t="s">
        <v>687</v>
      </c>
      <c r="BM21" s="883" t="s">
        <v>686</v>
      </c>
      <c r="BN21" s="883" t="s">
        <v>686</v>
      </c>
      <c r="BO21" s="883" t="s">
        <v>687</v>
      </c>
      <c r="BP21" s="883" t="s">
        <v>687</v>
      </c>
      <c r="BQ21" s="883" t="s">
        <v>687</v>
      </c>
    </row>
    <row r="22">
      <c r="A22" s="878" t="s">
        <v>723</v>
      </c>
      <c r="B22" s="879" t="s">
        <v>123</v>
      </c>
      <c r="C22" s="880"/>
      <c r="D22" s="881">
        <v>1.25</v>
      </c>
      <c r="E22" s="879" t="s">
        <v>724</v>
      </c>
      <c r="F22" s="880"/>
      <c r="G22" s="882"/>
      <c r="H22" s="882"/>
      <c r="I22" s="883" t="s">
        <v>686</v>
      </c>
      <c r="J22" s="883" t="s">
        <v>686</v>
      </c>
      <c r="K22" s="883" t="s">
        <v>686</v>
      </c>
      <c r="L22" s="883" t="s">
        <v>686</v>
      </c>
      <c r="M22" s="883" t="s">
        <v>686</v>
      </c>
      <c r="N22" s="883" t="s">
        <v>686</v>
      </c>
      <c r="O22" s="883" t="s">
        <v>686</v>
      </c>
      <c r="P22" s="883" t="s">
        <v>686</v>
      </c>
      <c r="Q22" s="883" t="s">
        <v>686</v>
      </c>
      <c r="R22" s="883" t="s">
        <v>686</v>
      </c>
      <c r="S22" s="883" t="s">
        <v>686</v>
      </c>
      <c r="T22" s="883" t="s">
        <v>686</v>
      </c>
      <c r="U22" s="883" t="s">
        <v>686</v>
      </c>
      <c r="V22" s="883" t="s">
        <v>686</v>
      </c>
      <c r="W22" s="883" t="s">
        <v>686</v>
      </c>
      <c r="X22" s="883" t="s">
        <v>686</v>
      </c>
      <c r="Y22" s="883" t="s">
        <v>686</v>
      </c>
      <c r="Z22" s="883" t="s">
        <v>686</v>
      </c>
      <c r="AA22" s="883" t="s">
        <v>686</v>
      </c>
      <c r="AB22" s="883" t="s">
        <v>686</v>
      </c>
      <c r="AC22" s="883" t="s">
        <v>686</v>
      </c>
      <c r="AD22" s="883" t="s">
        <v>686</v>
      </c>
      <c r="AE22" s="883" t="s">
        <v>686</v>
      </c>
      <c r="AF22" s="883" t="s">
        <v>686</v>
      </c>
      <c r="AG22" s="883" t="s">
        <v>687</v>
      </c>
      <c r="AH22" s="883" t="s">
        <v>686</v>
      </c>
      <c r="AI22" s="883" t="s">
        <v>686</v>
      </c>
      <c r="AJ22" s="883" t="s">
        <v>686</v>
      </c>
      <c r="AK22" s="883" t="s">
        <v>686</v>
      </c>
      <c r="AL22" s="883" t="s">
        <v>686</v>
      </c>
      <c r="AM22" s="883" t="s">
        <v>686</v>
      </c>
      <c r="AN22" s="883" t="s">
        <v>686</v>
      </c>
      <c r="AO22" s="883" t="s">
        <v>687</v>
      </c>
      <c r="AP22" s="883" t="s">
        <v>686</v>
      </c>
      <c r="AQ22" s="883" t="s">
        <v>686</v>
      </c>
      <c r="AR22" s="883" t="s">
        <v>686</v>
      </c>
      <c r="AS22" s="883" t="s">
        <v>686</v>
      </c>
      <c r="AT22" s="883" t="s">
        <v>686</v>
      </c>
      <c r="AU22" s="883" t="s">
        <v>686</v>
      </c>
      <c r="AV22" s="883" t="s">
        <v>687</v>
      </c>
      <c r="AW22" s="883" t="s">
        <v>687</v>
      </c>
      <c r="AX22" s="883" t="s">
        <v>687</v>
      </c>
      <c r="AY22" s="883" t="s">
        <v>686</v>
      </c>
      <c r="AZ22" s="883" t="s">
        <v>686</v>
      </c>
      <c r="BA22" s="883" t="s">
        <v>686</v>
      </c>
      <c r="BB22" s="883" t="s">
        <v>686</v>
      </c>
      <c r="BC22" s="883" t="s">
        <v>686</v>
      </c>
      <c r="BD22" s="883" t="s">
        <v>686</v>
      </c>
      <c r="BE22" s="883" t="s">
        <v>686</v>
      </c>
      <c r="BF22" s="883" t="s">
        <v>686</v>
      </c>
      <c r="BG22" s="883" t="s">
        <v>686</v>
      </c>
      <c r="BH22" s="883" t="s">
        <v>686</v>
      </c>
      <c r="BI22" s="883" t="s">
        <v>686</v>
      </c>
      <c r="BJ22" s="883" t="s">
        <v>686</v>
      </c>
      <c r="BK22" s="883" t="s">
        <v>686</v>
      </c>
      <c r="BL22" s="883" t="s">
        <v>687</v>
      </c>
      <c r="BM22" s="883" t="s">
        <v>686</v>
      </c>
      <c r="BN22" s="883" t="s">
        <v>687</v>
      </c>
      <c r="BO22" s="883" t="s">
        <v>687</v>
      </c>
      <c r="BP22" s="883" t="s">
        <v>686</v>
      </c>
      <c r="BQ22" s="883" t="s">
        <v>686</v>
      </c>
    </row>
    <row r="23">
      <c r="A23" s="878" t="s">
        <v>725</v>
      </c>
      <c r="B23" s="879" t="s">
        <v>316</v>
      </c>
      <c r="C23" s="880"/>
      <c r="D23" s="881">
        <v>1.25</v>
      </c>
      <c r="E23" s="879" t="s">
        <v>726</v>
      </c>
      <c r="F23" s="880"/>
      <c r="G23" s="882"/>
      <c r="H23" s="882"/>
      <c r="I23" s="883" t="s">
        <v>687</v>
      </c>
      <c r="J23" s="883" t="s">
        <v>686</v>
      </c>
      <c r="K23" s="883" t="s">
        <v>687</v>
      </c>
      <c r="L23" s="883" t="s">
        <v>687</v>
      </c>
      <c r="M23" s="883" t="s">
        <v>687</v>
      </c>
      <c r="N23" s="883" t="s">
        <v>687</v>
      </c>
      <c r="O23" s="883" t="s">
        <v>687</v>
      </c>
      <c r="P23" s="883" t="s">
        <v>687</v>
      </c>
      <c r="Q23" s="883" t="s">
        <v>687</v>
      </c>
      <c r="R23" s="883" t="s">
        <v>687</v>
      </c>
      <c r="S23" s="883" t="s">
        <v>687</v>
      </c>
      <c r="T23" s="883" t="s">
        <v>687</v>
      </c>
      <c r="U23" s="883" t="s">
        <v>687</v>
      </c>
      <c r="V23" s="883" t="s">
        <v>687</v>
      </c>
      <c r="W23" s="883" t="s">
        <v>686</v>
      </c>
      <c r="X23" s="883" t="s">
        <v>687</v>
      </c>
      <c r="Y23" s="883" t="s">
        <v>687</v>
      </c>
      <c r="Z23" s="883" t="s">
        <v>687</v>
      </c>
      <c r="AA23" s="883" t="s">
        <v>687</v>
      </c>
      <c r="AB23" s="883" t="s">
        <v>687</v>
      </c>
      <c r="AC23" s="883" t="s">
        <v>687</v>
      </c>
      <c r="AD23" s="883" t="s">
        <v>687</v>
      </c>
      <c r="AE23" s="883" t="s">
        <v>687</v>
      </c>
      <c r="AF23" s="883" t="s">
        <v>687</v>
      </c>
      <c r="AG23" s="883" t="s">
        <v>687</v>
      </c>
      <c r="AH23" s="883" t="s">
        <v>687</v>
      </c>
      <c r="AI23" s="883" t="s">
        <v>687</v>
      </c>
      <c r="AJ23" s="883" t="s">
        <v>687</v>
      </c>
      <c r="AK23" s="883" t="s">
        <v>687</v>
      </c>
      <c r="AL23" s="883" t="s">
        <v>687</v>
      </c>
      <c r="AM23" s="883" t="s">
        <v>687</v>
      </c>
      <c r="AN23" s="883" t="s">
        <v>687</v>
      </c>
      <c r="AO23" s="883" t="s">
        <v>687</v>
      </c>
      <c r="AP23" s="883" t="s">
        <v>687</v>
      </c>
      <c r="AQ23" s="883" t="s">
        <v>686</v>
      </c>
      <c r="AR23" s="883" t="s">
        <v>687</v>
      </c>
      <c r="AS23" s="883" t="s">
        <v>687</v>
      </c>
      <c r="AT23" s="883" t="s">
        <v>686</v>
      </c>
      <c r="AU23" s="883" t="s">
        <v>687</v>
      </c>
      <c r="AV23" s="883" t="s">
        <v>687</v>
      </c>
      <c r="AW23" s="883" t="s">
        <v>687</v>
      </c>
      <c r="AX23" s="883" t="s">
        <v>687</v>
      </c>
      <c r="AY23" s="883" t="s">
        <v>687</v>
      </c>
      <c r="AZ23" s="883" t="s">
        <v>687</v>
      </c>
      <c r="BA23" s="883" t="s">
        <v>687</v>
      </c>
      <c r="BB23" s="883" t="s">
        <v>686</v>
      </c>
      <c r="BC23" s="883" t="s">
        <v>687</v>
      </c>
      <c r="BD23" s="883" t="s">
        <v>687</v>
      </c>
      <c r="BE23" s="883" t="s">
        <v>687</v>
      </c>
      <c r="BF23" s="883" t="s">
        <v>687</v>
      </c>
      <c r="BG23" s="883" t="s">
        <v>687</v>
      </c>
      <c r="BH23" s="883" t="s">
        <v>687</v>
      </c>
      <c r="BI23" s="883" t="s">
        <v>687</v>
      </c>
      <c r="BJ23" s="883" t="s">
        <v>687</v>
      </c>
      <c r="BK23" s="883" t="s">
        <v>687</v>
      </c>
      <c r="BL23" s="883" t="s">
        <v>687</v>
      </c>
      <c r="BM23" s="883" t="s">
        <v>687</v>
      </c>
      <c r="BN23" s="883" t="s">
        <v>687</v>
      </c>
      <c r="BO23" s="883" t="s">
        <v>687</v>
      </c>
      <c r="BP23" s="883" t="s">
        <v>687</v>
      </c>
      <c r="BQ23" s="883" t="s">
        <v>687</v>
      </c>
    </row>
    <row r="24">
      <c r="A24" s="878" t="s">
        <v>727</v>
      </c>
      <c r="B24" s="879" t="s">
        <v>268</v>
      </c>
      <c r="C24" s="880"/>
      <c r="D24" s="881">
        <v>1.3</v>
      </c>
      <c r="E24" s="879" t="s">
        <v>728</v>
      </c>
      <c r="F24" s="880"/>
      <c r="G24" s="882"/>
      <c r="H24" s="882"/>
      <c r="I24" s="883" t="s">
        <v>686</v>
      </c>
      <c r="J24" s="883" t="s">
        <v>686</v>
      </c>
      <c r="K24" s="883" t="s">
        <v>686</v>
      </c>
      <c r="L24" s="883" t="s">
        <v>686</v>
      </c>
      <c r="M24" s="883" t="s">
        <v>686</v>
      </c>
      <c r="N24" s="883" t="s">
        <v>686</v>
      </c>
      <c r="O24" s="883" t="s">
        <v>686</v>
      </c>
      <c r="P24" s="883" t="s">
        <v>686</v>
      </c>
      <c r="Q24" s="883" t="s">
        <v>686</v>
      </c>
      <c r="R24" s="883" t="s">
        <v>686</v>
      </c>
      <c r="S24" s="883" t="s">
        <v>686</v>
      </c>
      <c r="T24" s="883" t="s">
        <v>686</v>
      </c>
      <c r="U24" s="883" t="s">
        <v>686</v>
      </c>
      <c r="V24" s="883" t="s">
        <v>687</v>
      </c>
      <c r="W24" s="883" t="s">
        <v>686</v>
      </c>
      <c r="X24" s="883" t="s">
        <v>687</v>
      </c>
      <c r="Y24" s="883" t="s">
        <v>686</v>
      </c>
      <c r="Z24" s="883" t="s">
        <v>686</v>
      </c>
      <c r="AA24" s="883" t="s">
        <v>686</v>
      </c>
      <c r="AB24" s="883" t="s">
        <v>687</v>
      </c>
      <c r="AC24" s="883" t="s">
        <v>686</v>
      </c>
      <c r="AD24" s="883" t="s">
        <v>686</v>
      </c>
      <c r="AE24" s="883" t="s">
        <v>686</v>
      </c>
      <c r="AF24" s="883" t="s">
        <v>687</v>
      </c>
      <c r="AG24" s="883" t="s">
        <v>687</v>
      </c>
      <c r="AH24" s="883" t="s">
        <v>687</v>
      </c>
      <c r="AI24" s="883" t="s">
        <v>686</v>
      </c>
      <c r="AJ24" s="883" t="s">
        <v>686</v>
      </c>
      <c r="AK24" s="883" t="s">
        <v>686</v>
      </c>
      <c r="AL24" s="883" t="s">
        <v>686</v>
      </c>
      <c r="AM24" s="883" t="s">
        <v>687</v>
      </c>
      <c r="AN24" s="883" t="s">
        <v>687</v>
      </c>
      <c r="AO24" s="883" t="s">
        <v>687</v>
      </c>
      <c r="AP24" s="883" t="s">
        <v>686</v>
      </c>
      <c r="AQ24" s="883" t="s">
        <v>686</v>
      </c>
      <c r="AR24" s="883" t="s">
        <v>687</v>
      </c>
      <c r="AS24" s="883" t="s">
        <v>686</v>
      </c>
      <c r="AT24" s="883" t="s">
        <v>686</v>
      </c>
      <c r="AU24" s="883" t="s">
        <v>687</v>
      </c>
      <c r="AV24" s="883" t="s">
        <v>687</v>
      </c>
      <c r="AW24" s="883" t="s">
        <v>686</v>
      </c>
      <c r="AX24" s="883" t="s">
        <v>687</v>
      </c>
      <c r="AY24" s="883" t="s">
        <v>686</v>
      </c>
      <c r="AZ24" s="883" t="s">
        <v>687</v>
      </c>
      <c r="BA24" s="883" t="s">
        <v>686</v>
      </c>
      <c r="BB24" s="883" t="s">
        <v>686</v>
      </c>
      <c r="BC24" s="883" t="s">
        <v>687</v>
      </c>
      <c r="BD24" s="883" t="s">
        <v>687</v>
      </c>
      <c r="BE24" s="883" t="s">
        <v>686</v>
      </c>
      <c r="BF24" s="883" t="s">
        <v>686</v>
      </c>
      <c r="BG24" s="883" t="s">
        <v>687</v>
      </c>
      <c r="BH24" s="883" t="s">
        <v>687</v>
      </c>
      <c r="BI24" s="883" t="s">
        <v>687</v>
      </c>
      <c r="BJ24" s="883" t="s">
        <v>686</v>
      </c>
      <c r="BK24" s="883" t="s">
        <v>686</v>
      </c>
      <c r="BL24" s="883" t="s">
        <v>687</v>
      </c>
      <c r="BM24" s="883" t="s">
        <v>686</v>
      </c>
      <c r="BN24" s="883" t="s">
        <v>687</v>
      </c>
      <c r="BO24" s="883" t="s">
        <v>687</v>
      </c>
      <c r="BP24" s="883" t="s">
        <v>687</v>
      </c>
      <c r="BQ24" s="883" t="s">
        <v>687</v>
      </c>
    </row>
    <row r="25">
      <c r="A25" s="878" t="s">
        <v>729</v>
      </c>
      <c r="B25" s="879" t="s">
        <v>112</v>
      </c>
      <c r="C25" s="880"/>
      <c r="D25" s="881">
        <v>1.25</v>
      </c>
      <c r="E25" s="879" t="s">
        <v>730</v>
      </c>
      <c r="F25" s="880"/>
      <c r="G25" s="882"/>
      <c r="H25" s="882"/>
      <c r="I25" s="883" t="s">
        <v>687</v>
      </c>
      <c r="J25" s="883" t="s">
        <v>686</v>
      </c>
      <c r="K25" s="883" t="s">
        <v>687</v>
      </c>
      <c r="L25" s="883" t="s">
        <v>687</v>
      </c>
      <c r="M25" s="883" t="s">
        <v>687</v>
      </c>
      <c r="N25" s="883" t="s">
        <v>687</v>
      </c>
      <c r="O25" s="883" t="s">
        <v>687</v>
      </c>
      <c r="P25" s="883" t="s">
        <v>687</v>
      </c>
      <c r="Q25" s="883" t="s">
        <v>687</v>
      </c>
      <c r="R25" s="883" t="s">
        <v>687</v>
      </c>
      <c r="S25" s="883" t="s">
        <v>687</v>
      </c>
      <c r="T25" s="883" t="s">
        <v>687</v>
      </c>
      <c r="U25" s="883" t="s">
        <v>687</v>
      </c>
      <c r="V25" s="883" t="s">
        <v>687</v>
      </c>
      <c r="W25" s="883" t="s">
        <v>686</v>
      </c>
      <c r="X25" s="883" t="s">
        <v>687</v>
      </c>
      <c r="Y25" s="883" t="s">
        <v>687</v>
      </c>
      <c r="Z25" s="883" t="s">
        <v>687</v>
      </c>
      <c r="AA25" s="883" t="s">
        <v>687</v>
      </c>
      <c r="AB25" s="883" t="s">
        <v>687</v>
      </c>
      <c r="AC25" s="883" t="s">
        <v>687</v>
      </c>
      <c r="AD25" s="883" t="s">
        <v>686</v>
      </c>
      <c r="AE25" s="883" t="s">
        <v>687</v>
      </c>
      <c r="AF25" s="883" t="s">
        <v>687</v>
      </c>
      <c r="AG25" s="883" t="s">
        <v>687</v>
      </c>
      <c r="AH25" s="883" t="s">
        <v>687</v>
      </c>
      <c r="AI25" s="883" t="s">
        <v>687</v>
      </c>
      <c r="AJ25" s="883" t="s">
        <v>686</v>
      </c>
      <c r="AK25" s="883" t="s">
        <v>687</v>
      </c>
      <c r="AL25" s="883" t="s">
        <v>687</v>
      </c>
      <c r="AM25" s="883" t="s">
        <v>687</v>
      </c>
      <c r="AN25" s="883" t="s">
        <v>687</v>
      </c>
      <c r="AO25" s="883" t="s">
        <v>687</v>
      </c>
      <c r="AP25" s="883" t="s">
        <v>687</v>
      </c>
      <c r="AQ25" s="883" t="s">
        <v>686</v>
      </c>
      <c r="AR25" s="883" t="s">
        <v>687</v>
      </c>
      <c r="AS25" s="883" t="s">
        <v>687</v>
      </c>
      <c r="AT25" s="883" t="s">
        <v>686</v>
      </c>
      <c r="AU25" s="883" t="s">
        <v>687</v>
      </c>
      <c r="AV25" s="883" t="s">
        <v>687</v>
      </c>
      <c r="AW25" s="883" t="s">
        <v>687</v>
      </c>
      <c r="AX25" s="883" t="s">
        <v>687</v>
      </c>
      <c r="AY25" s="883" t="s">
        <v>687</v>
      </c>
      <c r="AZ25" s="883" t="s">
        <v>687</v>
      </c>
      <c r="BA25" s="883" t="s">
        <v>687</v>
      </c>
      <c r="BB25" s="883" t="s">
        <v>686</v>
      </c>
      <c r="BC25" s="883" t="s">
        <v>687</v>
      </c>
      <c r="BD25" s="883" t="s">
        <v>687</v>
      </c>
      <c r="BE25" s="883" t="s">
        <v>687</v>
      </c>
      <c r="BF25" s="883" t="s">
        <v>687</v>
      </c>
      <c r="BG25" s="883" t="s">
        <v>687</v>
      </c>
      <c r="BH25" s="883" t="s">
        <v>687</v>
      </c>
      <c r="BI25" s="883" t="s">
        <v>687</v>
      </c>
      <c r="BJ25" s="883" t="s">
        <v>687</v>
      </c>
      <c r="BK25" s="883" t="s">
        <v>687</v>
      </c>
      <c r="BL25" s="883" t="s">
        <v>687</v>
      </c>
      <c r="BM25" s="883" t="s">
        <v>687</v>
      </c>
      <c r="BN25" s="883" t="s">
        <v>687</v>
      </c>
      <c r="BO25" s="883" t="s">
        <v>687</v>
      </c>
      <c r="BP25" s="883" t="s">
        <v>687</v>
      </c>
      <c r="BQ25" s="883" t="s">
        <v>687</v>
      </c>
    </row>
    <row r="26">
      <c r="A26" s="878" t="s">
        <v>731</v>
      </c>
      <c r="B26" s="879" t="s">
        <v>145</v>
      </c>
      <c r="C26" s="880"/>
      <c r="D26" s="881">
        <v>1.25</v>
      </c>
      <c r="E26" s="879" t="s">
        <v>145</v>
      </c>
      <c r="F26" s="880"/>
      <c r="G26" s="882"/>
      <c r="H26" s="882"/>
      <c r="I26" s="883" t="s">
        <v>686</v>
      </c>
      <c r="J26" s="883" t="s">
        <v>686</v>
      </c>
      <c r="K26" s="883" t="s">
        <v>686</v>
      </c>
      <c r="L26" s="883" t="s">
        <v>687</v>
      </c>
      <c r="M26" s="883" t="s">
        <v>686</v>
      </c>
      <c r="N26" s="883" t="s">
        <v>686</v>
      </c>
      <c r="O26" s="883" t="s">
        <v>686</v>
      </c>
      <c r="P26" s="883" t="s">
        <v>686</v>
      </c>
      <c r="Q26" s="883" t="s">
        <v>686</v>
      </c>
      <c r="R26" s="883" t="s">
        <v>686</v>
      </c>
      <c r="S26" s="883" t="s">
        <v>686</v>
      </c>
      <c r="T26" s="883" t="s">
        <v>686</v>
      </c>
      <c r="U26" s="883" t="s">
        <v>686</v>
      </c>
      <c r="V26" s="883" t="s">
        <v>687</v>
      </c>
      <c r="W26" s="883" t="s">
        <v>686</v>
      </c>
      <c r="X26" s="883" t="s">
        <v>687</v>
      </c>
      <c r="Y26" s="883" t="s">
        <v>687</v>
      </c>
      <c r="Z26" s="883" t="s">
        <v>687</v>
      </c>
      <c r="AA26" s="883" t="s">
        <v>686</v>
      </c>
      <c r="AB26" s="883" t="s">
        <v>687</v>
      </c>
      <c r="AC26" s="883" t="s">
        <v>686</v>
      </c>
      <c r="AD26" s="883" t="s">
        <v>686</v>
      </c>
      <c r="AE26" s="883" t="s">
        <v>686</v>
      </c>
      <c r="AF26" s="883" t="s">
        <v>687</v>
      </c>
      <c r="AG26" s="883" t="s">
        <v>686</v>
      </c>
      <c r="AH26" s="883" t="s">
        <v>686</v>
      </c>
      <c r="AI26" s="883" t="s">
        <v>686</v>
      </c>
      <c r="AJ26" s="883" t="s">
        <v>686</v>
      </c>
      <c r="AK26" s="883" t="s">
        <v>687</v>
      </c>
      <c r="AL26" s="883" t="s">
        <v>686</v>
      </c>
      <c r="AM26" s="883" t="s">
        <v>686</v>
      </c>
      <c r="AN26" s="883" t="s">
        <v>687</v>
      </c>
      <c r="AO26" s="883" t="s">
        <v>686</v>
      </c>
      <c r="AP26" s="883" t="s">
        <v>686</v>
      </c>
      <c r="AQ26" s="883" t="s">
        <v>686</v>
      </c>
      <c r="AR26" s="883" t="s">
        <v>687</v>
      </c>
      <c r="AS26" s="883" t="s">
        <v>686</v>
      </c>
      <c r="AT26" s="883" t="s">
        <v>686</v>
      </c>
      <c r="AU26" s="883" t="s">
        <v>687</v>
      </c>
      <c r="AV26" s="883" t="s">
        <v>687</v>
      </c>
      <c r="AW26" s="883" t="s">
        <v>687</v>
      </c>
      <c r="AX26" s="883" t="s">
        <v>686</v>
      </c>
      <c r="AY26" s="883" t="s">
        <v>686</v>
      </c>
      <c r="AZ26" s="883" t="s">
        <v>687</v>
      </c>
      <c r="BA26" s="883" t="s">
        <v>686</v>
      </c>
      <c r="BB26" s="883" t="s">
        <v>686</v>
      </c>
      <c r="BC26" s="883" t="s">
        <v>686</v>
      </c>
      <c r="BD26" s="883" t="s">
        <v>687</v>
      </c>
      <c r="BE26" s="883" t="s">
        <v>687</v>
      </c>
      <c r="BF26" s="883" t="s">
        <v>686</v>
      </c>
      <c r="BG26" s="883" t="s">
        <v>687</v>
      </c>
      <c r="BH26" s="883" t="s">
        <v>686</v>
      </c>
      <c r="BI26" s="883" t="s">
        <v>687</v>
      </c>
      <c r="BJ26" s="883" t="s">
        <v>686</v>
      </c>
      <c r="BK26" s="883" t="s">
        <v>686</v>
      </c>
      <c r="BL26" s="883" t="s">
        <v>687</v>
      </c>
      <c r="BM26" s="883" t="s">
        <v>686</v>
      </c>
      <c r="BN26" s="883" t="s">
        <v>686</v>
      </c>
      <c r="BO26" s="883" t="s">
        <v>687</v>
      </c>
      <c r="BP26" s="883" t="s">
        <v>686</v>
      </c>
      <c r="BQ26" s="883" t="s">
        <v>686</v>
      </c>
    </row>
    <row r="27">
      <c r="A27" s="878" t="s">
        <v>732</v>
      </c>
      <c r="B27" s="879" t="s">
        <v>305</v>
      </c>
      <c r="C27" s="880"/>
      <c r="D27" s="881">
        <v>1.25</v>
      </c>
      <c r="E27" s="879" t="s">
        <v>733</v>
      </c>
      <c r="F27" s="880"/>
      <c r="G27" s="882"/>
      <c r="H27" s="882"/>
      <c r="I27" s="883" t="s">
        <v>687</v>
      </c>
      <c r="J27" s="883" t="s">
        <v>686</v>
      </c>
      <c r="K27" s="883" t="s">
        <v>687</v>
      </c>
      <c r="L27" s="883" t="s">
        <v>687</v>
      </c>
      <c r="M27" s="883" t="s">
        <v>687</v>
      </c>
      <c r="N27" s="883" t="s">
        <v>687</v>
      </c>
      <c r="O27" s="883" t="s">
        <v>687</v>
      </c>
      <c r="P27" s="883" t="s">
        <v>687</v>
      </c>
      <c r="Q27" s="883" t="s">
        <v>687</v>
      </c>
      <c r="R27" s="883" t="s">
        <v>687</v>
      </c>
      <c r="S27" s="883" t="s">
        <v>687</v>
      </c>
      <c r="T27" s="883" t="s">
        <v>687</v>
      </c>
      <c r="U27" s="883" t="s">
        <v>687</v>
      </c>
      <c r="V27" s="883" t="s">
        <v>687</v>
      </c>
      <c r="W27" s="883" t="s">
        <v>686</v>
      </c>
      <c r="X27" s="883" t="s">
        <v>687</v>
      </c>
      <c r="Y27" s="883" t="s">
        <v>687</v>
      </c>
      <c r="Z27" s="883" t="s">
        <v>687</v>
      </c>
      <c r="AA27" s="883" t="s">
        <v>687</v>
      </c>
      <c r="AB27" s="883" t="s">
        <v>687</v>
      </c>
      <c r="AC27" s="883" t="s">
        <v>686</v>
      </c>
      <c r="AD27" s="883" t="s">
        <v>687</v>
      </c>
      <c r="AE27" s="883" t="s">
        <v>687</v>
      </c>
      <c r="AF27" s="883" t="s">
        <v>686</v>
      </c>
      <c r="AG27" s="883" t="s">
        <v>686</v>
      </c>
      <c r="AH27" s="883" t="s">
        <v>687</v>
      </c>
      <c r="AI27" s="883" t="s">
        <v>687</v>
      </c>
      <c r="AJ27" s="883" t="s">
        <v>687</v>
      </c>
      <c r="AK27" s="883" t="s">
        <v>687</v>
      </c>
      <c r="AL27" s="883" t="s">
        <v>686</v>
      </c>
      <c r="AM27" s="883" t="s">
        <v>686</v>
      </c>
      <c r="AN27" s="883" t="s">
        <v>687</v>
      </c>
      <c r="AO27" s="883" t="s">
        <v>687</v>
      </c>
      <c r="AP27" s="883" t="s">
        <v>687</v>
      </c>
      <c r="AQ27" s="883" t="s">
        <v>686</v>
      </c>
      <c r="AR27" s="883" t="s">
        <v>687</v>
      </c>
      <c r="AS27" s="883" t="s">
        <v>687</v>
      </c>
      <c r="AT27" s="883" t="s">
        <v>686</v>
      </c>
      <c r="AU27" s="883" t="s">
        <v>687</v>
      </c>
      <c r="AV27" s="883" t="s">
        <v>687</v>
      </c>
      <c r="AW27" s="883" t="s">
        <v>687</v>
      </c>
      <c r="AX27" s="883" t="s">
        <v>687</v>
      </c>
      <c r="AY27" s="883" t="s">
        <v>687</v>
      </c>
      <c r="AZ27" s="883" t="s">
        <v>687</v>
      </c>
      <c r="BA27" s="883" t="s">
        <v>686</v>
      </c>
      <c r="BB27" s="883" t="s">
        <v>686</v>
      </c>
      <c r="BC27" s="883" t="s">
        <v>687</v>
      </c>
      <c r="BD27" s="883" t="s">
        <v>687</v>
      </c>
      <c r="BE27" s="883" t="s">
        <v>687</v>
      </c>
      <c r="BF27" s="883" t="s">
        <v>687</v>
      </c>
      <c r="BG27" s="883" t="s">
        <v>687</v>
      </c>
      <c r="BH27" s="883" t="s">
        <v>687</v>
      </c>
      <c r="BI27" s="883" t="s">
        <v>687</v>
      </c>
      <c r="BJ27" s="883" t="s">
        <v>686</v>
      </c>
      <c r="BK27" s="883" t="s">
        <v>687</v>
      </c>
      <c r="BL27" s="883" t="s">
        <v>687</v>
      </c>
      <c r="BM27" s="883" t="s">
        <v>687</v>
      </c>
      <c r="BN27" s="883" t="s">
        <v>687</v>
      </c>
      <c r="BO27" s="883" t="s">
        <v>687</v>
      </c>
      <c r="BP27" s="883" t="s">
        <v>687</v>
      </c>
      <c r="BQ27" s="883" t="s">
        <v>686</v>
      </c>
    </row>
    <row r="28">
      <c r="A28" s="878" t="s">
        <v>734</v>
      </c>
      <c r="B28" s="879" t="s">
        <v>176</v>
      </c>
      <c r="C28" s="880"/>
      <c r="D28" s="881">
        <v>1.3</v>
      </c>
      <c r="E28" s="879" t="s">
        <v>735</v>
      </c>
      <c r="F28" s="880"/>
      <c r="G28" s="882"/>
      <c r="H28" s="882"/>
      <c r="I28" s="883" t="s">
        <v>687</v>
      </c>
      <c r="J28" s="883" t="s">
        <v>686</v>
      </c>
      <c r="K28" s="883" t="s">
        <v>686</v>
      </c>
      <c r="L28" s="883" t="s">
        <v>686</v>
      </c>
      <c r="M28" s="883" t="s">
        <v>686</v>
      </c>
      <c r="N28" s="883" t="s">
        <v>686</v>
      </c>
      <c r="O28" s="883" t="s">
        <v>686</v>
      </c>
      <c r="P28" s="883" t="s">
        <v>686</v>
      </c>
      <c r="Q28" s="883" t="s">
        <v>686</v>
      </c>
      <c r="R28" s="883" t="s">
        <v>686</v>
      </c>
      <c r="S28" s="883" t="s">
        <v>686</v>
      </c>
      <c r="T28" s="883" t="s">
        <v>686</v>
      </c>
      <c r="U28" s="883" t="s">
        <v>686</v>
      </c>
      <c r="V28" s="883" t="s">
        <v>687</v>
      </c>
      <c r="W28" s="883" t="s">
        <v>686</v>
      </c>
      <c r="X28" s="883" t="s">
        <v>687</v>
      </c>
      <c r="Y28" s="883" t="s">
        <v>686</v>
      </c>
      <c r="Z28" s="883" t="s">
        <v>686</v>
      </c>
      <c r="AA28" s="883" t="s">
        <v>686</v>
      </c>
      <c r="AB28" s="883" t="s">
        <v>687</v>
      </c>
      <c r="AC28" s="883" t="s">
        <v>686</v>
      </c>
      <c r="AD28" s="883" t="s">
        <v>686</v>
      </c>
      <c r="AE28" s="883" t="s">
        <v>686</v>
      </c>
      <c r="AF28" s="883" t="s">
        <v>687</v>
      </c>
      <c r="AG28" s="883" t="s">
        <v>686</v>
      </c>
      <c r="AH28" s="883" t="s">
        <v>686</v>
      </c>
      <c r="AI28" s="883" t="s">
        <v>687</v>
      </c>
      <c r="AJ28" s="883" t="s">
        <v>686</v>
      </c>
      <c r="AK28" s="883" t="s">
        <v>686</v>
      </c>
      <c r="AL28" s="883" t="s">
        <v>686</v>
      </c>
      <c r="AM28" s="883" t="s">
        <v>686</v>
      </c>
      <c r="AN28" s="883" t="s">
        <v>686</v>
      </c>
      <c r="AO28" s="883" t="s">
        <v>687</v>
      </c>
      <c r="AP28" s="883" t="s">
        <v>686</v>
      </c>
      <c r="AQ28" s="883" t="s">
        <v>686</v>
      </c>
      <c r="AR28" s="883" t="s">
        <v>687</v>
      </c>
      <c r="AS28" s="883" t="s">
        <v>686</v>
      </c>
      <c r="AT28" s="883" t="s">
        <v>686</v>
      </c>
      <c r="AU28" s="883" t="s">
        <v>686</v>
      </c>
      <c r="AV28" s="883" t="s">
        <v>687</v>
      </c>
      <c r="AW28" s="883" t="s">
        <v>686</v>
      </c>
      <c r="AX28" s="883" t="s">
        <v>686</v>
      </c>
      <c r="AY28" s="883" t="s">
        <v>686</v>
      </c>
      <c r="AZ28" s="883" t="s">
        <v>686</v>
      </c>
      <c r="BA28" s="883" t="s">
        <v>686</v>
      </c>
      <c r="BB28" s="883" t="s">
        <v>686</v>
      </c>
      <c r="BC28" s="883" t="s">
        <v>686</v>
      </c>
      <c r="BD28" s="883" t="s">
        <v>687</v>
      </c>
      <c r="BE28" s="883" t="s">
        <v>686</v>
      </c>
      <c r="BF28" s="883" t="s">
        <v>686</v>
      </c>
      <c r="BG28" s="883" t="s">
        <v>687</v>
      </c>
      <c r="BH28" s="883" t="s">
        <v>687</v>
      </c>
      <c r="BI28" s="883" t="s">
        <v>687</v>
      </c>
      <c r="BJ28" s="883" t="s">
        <v>686</v>
      </c>
      <c r="BK28" s="883" t="s">
        <v>686</v>
      </c>
      <c r="BL28" s="883" t="s">
        <v>687</v>
      </c>
      <c r="BM28" s="883" t="s">
        <v>686</v>
      </c>
      <c r="BN28" s="883" t="s">
        <v>686</v>
      </c>
      <c r="BO28" s="883" t="s">
        <v>687</v>
      </c>
      <c r="BP28" s="883" t="s">
        <v>686</v>
      </c>
      <c r="BQ28" s="883" t="s">
        <v>686</v>
      </c>
    </row>
    <row r="29">
      <c r="A29" s="878" t="s">
        <v>736</v>
      </c>
      <c r="B29" s="879" t="s">
        <v>321</v>
      </c>
      <c r="C29" s="880"/>
      <c r="D29" s="881">
        <v>1.25</v>
      </c>
      <c r="E29" s="879" t="s">
        <v>737</v>
      </c>
      <c r="F29" s="880"/>
      <c r="G29" s="882"/>
      <c r="H29" s="882"/>
      <c r="I29" s="883" t="s">
        <v>687</v>
      </c>
      <c r="J29" s="883" t="s">
        <v>686</v>
      </c>
      <c r="K29" s="883" t="s">
        <v>687</v>
      </c>
      <c r="L29" s="883" t="s">
        <v>687</v>
      </c>
      <c r="M29" s="883" t="s">
        <v>687</v>
      </c>
      <c r="N29" s="883" t="s">
        <v>687</v>
      </c>
      <c r="O29" s="883" t="s">
        <v>687</v>
      </c>
      <c r="P29" s="883" t="s">
        <v>687</v>
      </c>
      <c r="Q29" s="883" t="s">
        <v>687</v>
      </c>
      <c r="R29" s="883" t="s">
        <v>687</v>
      </c>
      <c r="S29" s="883" t="s">
        <v>687</v>
      </c>
      <c r="T29" s="883" t="s">
        <v>687</v>
      </c>
      <c r="U29" s="883" t="s">
        <v>687</v>
      </c>
      <c r="V29" s="883" t="s">
        <v>687</v>
      </c>
      <c r="W29" s="883" t="s">
        <v>686</v>
      </c>
      <c r="X29" s="883" t="s">
        <v>687</v>
      </c>
      <c r="Y29" s="883" t="s">
        <v>687</v>
      </c>
      <c r="Z29" s="883" t="s">
        <v>687</v>
      </c>
      <c r="AA29" s="883" t="s">
        <v>687</v>
      </c>
      <c r="AB29" s="883" t="s">
        <v>687</v>
      </c>
      <c r="AC29" s="883" t="s">
        <v>687</v>
      </c>
      <c r="AD29" s="883" t="s">
        <v>687</v>
      </c>
      <c r="AE29" s="883" t="s">
        <v>687</v>
      </c>
      <c r="AF29" s="883" t="s">
        <v>687</v>
      </c>
      <c r="AG29" s="883" t="s">
        <v>687</v>
      </c>
      <c r="AH29" s="883" t="s">
        <v>687</v>
      </c>
      <c r="AI29" s="883" t="s">
        <v>687</v>
      </c>
      <c r="AJ29" s="883" t="s">
        <v>687</v>
      </c>
      <c r="AK29" s="883" t="s">
        <v>687</v>
      </c>
      <c r="AL29" s="883" t="s">
        <v>687</v>
      </c>
      <c r="AM29" s="883" t="s">
        <v>687</v>
      </c>
      <c r="AN29" s="883" t="s">
        <v>686</v>
      </c>
      <c r="AO29" s="883" t="s">
        <v>687</v>
      </c>
      <c r="AP29" s="883" t="s">
        <v>687</v>
      </c>
      <c r="AQ29" s="883" t="s">
        <v>686</v>
      </c>
      <c r="AR29" s="883" t="s">
        <v>687</v>
      </c>
      <c r="AS29" s="883" t="s">
        <v>687</v>
      </c>
      <c r="AT29" s="883" t="s">
        <v>686</v>
      </c>
      <c r="AU29" s="883" t="s">
        <v>686</v>
      </c>
      <c r="AV29" s="883" t="s">
        <v>687</v>
      </c>
      <c r="AW29" s="883" t="s">
        <v>687</v>
      </c>
      <c r="AX29" s="883" t="s">
        <v>687</v>
      </c>
      <c r="AY29" s="883" t="s">
        <v>687</v>
      </c>
      <c r="AZ29" s="883" t="s">
        <v>687</v>
      </c>
      <c r="BA29" s="883" t="s">
        <v>687</v>
      </c>
      <c r="BB29" s="883" t="s">
        <v>686</v>
      </c>
      <c r="BC29" s="883" t="s">
        <v>686</v>
      </c>
      <c r="BD29" s="883" t="s">
        <v>687</v>
      </c>
      <c r="BE29" s="883" t="s">
        <v>687</v>
      </c>
      <c r="BF29" s="883" t="s">
        <v>687</v>
      </c>
      <c r="BG29" s="883" t="s">
        <v>687</v>
      </c>
      <c r="BH29" s="883" t="s">
        <v>687</v>
      </c>
      <c r="BI29" s="883" t="s">
        <v>687</v>
      </c>
      <c r="BJ29" s="883" t="s">
        <v>687</v>
      </c>
      <c r="BK29" s="883" t="s">
        <v>686</v>
      </c>
      <c r="BL29" s="883" t="s">
        <v>687</v>
      </c>
      <c r="BM29" s="883" t="s">
        <v>687</v>
      </c>
      <c r="BN29" s="883" t="s">
        <v>687</v>
      </c>
      <c r="BO29" s="883" t="s">
        <v>687</v>
      </c>
      <c r="BP29" s="883" t="s">
        <v>687</v>
      </c>
      <c r="BQ29" s="883" t="s">
        <v>687</v>
      </c>
    </row>
    <row r="30">
      <c r="A30" s="878" t="s">
        <v>738</v>
      </c>
      <c r="B30" s="879" t="s">
        <v>739</v>
      </c>
      <c r="C30" s="880"/>
      <c r="D30" s="881">
        <v>1.3</v>
      </c>
      <c r="E30" s="879" t="s">
        <v>740</v>
      </c>
      <c r="F30" s="880"/>
      <c r="G30" s="882"/>
      <c r="H30" s="882"/>
      <c r="I30" s="883" t="s">
        <v>687</v>
      </c>
      <c r="J30" s="883" t="s">
        <v>686</v>
      </c>
      <c r="K30" s="883" t="s">
        <v>687</v>
      </c>
      <c r="L30" s="883" t="s">
        <v>687</v>
      </c>
      <c r="M30" s="883" t="s">
        <v>686</v>
      </c>
      <c r="N30" s="883" t="s">
        <v>686</v>
      </c>
      <c r="O30" s="883" t="s">
        <v>686</v>
      </c>
      <c r="P30" s="883" t="s">
        <v>686</v>
      </c>
      <c r="Q30" s="883" t="s">
        <v>686</v>
      </c>
      <c r="R30" s="883" t="s">
        <v>686</v>
      </c>
      <c r="S30" s="883" t="s">
        <v>686</v>
      </c>
      <c r="T30" s="883" t="s">
        <v>687</v>
      </c>
      <c r="U30" s="883" t="s">
        <v>687</v>
      </c>
      <c r="V30" s="883" t="s">
        <v>687</v>
      </c>
      <c r="W30" s="883" t="s">
        <v>686</v>
      </c>
      <c r="X30" s="883" t="s">
        <v>687</v>
      </c>
      <c r="Y30" s="883" t="s">
        <v>686</v>
      </c>
      <c r="Z30" s="883" t="s">
        <v>686</v>
      </c>
      <c r="AA30" s="883" t="s">
        <v>686</v>
      </c>
      <c r="AB30" s="883" t="s">
        <v>687</v>
      </c>
      <c r="AC30" s="883" t="s">
        <v>686</v>
      </c>
      <c r="AD30" s="883" t="s">
        <v>686</v>
      </c>
      <c r="AE30" s="883" t="s">
        <v>686</v>
      </c>
      <c r="AF30" s="883" t="s">
        <v>687</v>
      </c>
      <c r="AG30" s="883" t="s">
        <v>686</v>
      </c>
      <c r="AH30" s="883" t="s">
        <v>687</v>
      </c>
      <c r="AI30" s="883" t="s">
        <v>687</v>
      </c>
      <c r="AJ30" s="883" t="s">
        <v>687</v>
      </c>
      <c r="AK30" s="883" t="s">
        <v>687</v>
      </c>
      <c r="AL30" s="883" t="s">
        <v>686</v>
      </c>
      <c r="AM30" s="883" t="s">
        <v>686</v>
      </c>
      <c r="AN30" s="883" t="s">
        <v>687</v>
      </c>
      <c r="AO30" s="883" t="s">
        <v>687</v>
      </c>
      <c r="AP30" s="883" t="s">
        <v>686</v>
      </c>
      <c r="AQ30" s="883" t="s">
        <v>686</v>
      </c>
      <c r="AR30" s="883" t="s">
        <v>687</v>
      </c>
      <c r="AS30" s="883" t="s">
        <v>686</v>
      </c>
      <c r="AT30" s="883" t="s">
        <v>686</v>
      </c>
      <c r="AU30" s="883" t="s">
        <v>687</v>
      </c>
      <c r="AV30" s="883" t="s">
        <v>687</v>
      </c>
      <c r="AW30" s="883" t="s">
        <v>686</v>
      </c>
      <c r="AX30" s="883" t="s">
        <v>687</v>
      </c>
      <c r="AY30" s="883" t="s">
        <v>686</v>
      </c>
      <c r="AZ30" s="883" t="s">
        <v>687</v>
      </c>
      <c r="BA30" s="883" t="s">
        <v>686</v>
      </c>
      <c r="BB30" s="883" t="s">
        <v>686</v>
      </c>
      <c r="BC30" s="883" t="s">
        <v>687</v>
      </c>
      <c r="BD30" s="883" t="s">
        <v>687</v>
      </c>
      <c r="BE30" s="883" t="s">
        <v>687</v>
      </c>
      <c r="BF30" s="883" t="s">
        <v>686</v>
      </c>
      <c r="BG30" s="883" t="s">
        <v>687</v>
      </c>
      <c r="BH30" s="883" t="s">
        <v>687</v>
      </c>
      <c r="BI30" s="883" t="s">
        <v>687</v>
      </c>
      <c r="BJ30" s="883" t="s">
        <v>687</v>
      </c>
      <c r="BK30" s="883" t="s">
        <v>687</v>
      </c>
      <c r="BL30" s="883" t="s">
        <v>687</v>
      </c>
      <c r="BM30" s="883" t="s">
        <v>686</v>
      </c>
      <c r="BN30" s="883" t="s">
        <v>687</v>
      </c>
      <c r="BO30" s="883" t="s">
        <v>686</v>
      </c>
      <c r="BP30" s="883" t="s">
        <v>687</v>
      </c>
      <c r="BQ30" s="883" t="s">
        <v>686</v>
      </c>
    </row>
    <row r="31">
      <c r="A31" s="878" t="s">
        <v>741</v>
      </c>
      <c r="B31" s="879" t="s">
        <v>296</v>
      </c>
      <c r="C31" s="880"/>
      <c r="D31" s="881">
        <v>1.25</v>
      </c>
      <c r="E31" s="879" t="s">
        <v>742</v>
      </c>
      <c r="F31" s="880"/>
      <c r="G31" s="882"/>
      <c r="H31" s="882"/>
      <c r="I31" s="883" t="s">
        <v>687</v>
      </c>
      <c r="J31" s="883" t="s">
        <v>686</v>
      </c>
      <c r="K31" s="883" t="s">
        <v>687</v>
      </c>
      <c r="L31" s="883" t="s">
        <v>687</v>
      </c>
      <c r="M31" s="883" t="s">
        <v>687</v>
      </c>
      <c r="N31" s="883" t="s">
        <v>687</v>
      </c>
      <c r="O31" s="883" t="s">
        <v>687</v>
      </c>
      <c r="P31" s="883" t="s">
        <v>687</v>
      </c>
      <c r="Q31" s="883" t="s">
        <v>687</v>
      </c>
      <c r="R31" s="883" t="s">
        <v>687</v>
      </c>
      <c r="S31" s="883" t="s">
        <v>687</v>
      </c>
      <c r="T31" s="883" t="s">
        <v>687</v>
      </c>
      <c r="U31" s="883" t="s">
        <v>687</v>
      </c>
      <c r="V31" s="883" t="s">
        <v>687</v>
      </c>
      <c r="W31" s="883" t="s">
        <v>686</v>
      </c>
      <c r="X31" s="883" t="s">
        <v>687</v>
      </c>
      <c r="Y31" s="883" t="s">
        <v>687</v>
      </c>
      <c r="Z31" s="883" t="s">
        <v>687</v>
      </c>
      <c r="AA31" s="883" t="s">
        <v>687</v>
      </c>
      <c r="AB31" s="883" t="s">
        <v>687</v>
      </c>
      <c r="AC31" s="883" t="s">
        <v>687</v>
      </c>
      <c r="AD31" s="883" t="s">
        <v>687</v>
      </c>
      <c r="AE31" s="883" t="s">
        <v>687</v>
      </c>
      <c r="AF31" s="883" t="s">
        <v>687</v>
      </c>
      <c r="AG31" s="883" t="s">
        <v>687</v>
      </c>
      <c r="AH31" s="883" t="s">
        <v>687</v>
      </c>
      <c r="AI31" s="883" t="s">
        <v>687</v>
      </c>
      <c r="AJ31" s="883" t="s">
        <v>687</v>
      </c>
      <c r="AK31" s="883" t="s">
        <v>687</v>
      </c>
      <c r="AL31" s="883" t="s">
        <v>687</v>
      </c>
      <c r="AM31" s="883" t="s">
        <v>687</v>
      </c>
      <c r="AN31" s="883" t="s">
        <v>687</v>
      </c>
      <c r="AO31" s="883" t="s">
        <v>687</v>
      </c>
      <c r="AP31" s="883" t="s">
        <v>687</v>
      </c>
      <c r="AQ31" s="883" t="s">
        <v>686</v>
      </c>
      <c r="AR31" s="883" t="s">
        <v>687</v>
      </c>
      <c r="AS31" s="883" t="s">
        <v>687</v>
      </c>
      <c r="AT31" s="883" t="s">
        <v>686</v>
      </c>
      <c r="AU31" s="883" t="s">
        <v>687</v>
      </c>
      <c r="AV31" s="883" t="s">
        <v>687</v>
      </c>
      <c r="AW31" s="883" t="s">
        <v>687</v>
      </c>
      <c r="AX31" s="883" t="s">
        <v>687</v>
      </c>
      <c r="AY31" s="883" t="s">
        <v>687</v>
      </c>
      <c r="AZ31" s="883" t="s">
        <v>687</v>
      </c>
      <c r="BA31" s="883" t="s">
        <v>687</v>
      </c>
      <c r="BB31" s="883" t="s">
        <v>686</v>
      </c>
      <c r="BC31" s="883" t="s">
        <v>687</v>
      </c>
      <c r="BD31" s="883" t="s">
        <v>687</v>
      </c>
      <c r="BE31" s="883" t="s">
        <v>687</v>
      </c>
      <c r="BF31" s="883" t="s">
        <v>687</v>
      </c>
      <c r="BG31" s="883" t="s">
        <v>687</v>
      </c>
      <c r="BH31" s="883" t="s">
        <v>687</v>
      </c>
      <c r="BI31" s="883" t="s">
        <v>687</v>
      </c>
      <c r="BJ31" s="883" t="s">
        <v>687</v>
      </c>
      <c r="BK31" s="883" t="s">
        <v>687</v>
      </c>
      <c r="BL31" s="883" t="s">
        <v>687</v>
      </c>
      <c r="BM31" s="883" t="s">
        <v>687</v>
      </c>
      <c r="BN31" s="883" t="s">
        <v>687</v>
      </c>
      <c r="BO31" s="883" t="s">
        <v>687</v>
      </c>
      <c r="BP31" s="883" t="s">
        <v>687</v>
      </c>
      <c r="BQ31" s="883" t="s">
        <v>687</v>
      </c>
    </row>
    <row r="32">
      <c r="A32" s="878" t="s">
        <v>703</v>
      </c>
      <c r="B32" s="879" t="s">
        <v>100</v>
      </c>
      <c r="C32" s="880"/>
      <c r="D32" s="881">
        <v>1.25</v>
      </c>
      <c r="E32" s="879" t="s">
        <v>704</v>
      </c>
      <c r="F32" s="880"/>
      <c r="G32" s="882"/>
      <c r="H32" s="882"/>
      <c r="I32" s="883" t="s">
        <v>686</v>
      </c>
      <c r="J32" s="883" t="s">
        <v>686</v>
      </c>
      <c r="K32" s="883" t="s">
        <v>686</v>
      </c>
      <c r="L32" s="883" t="s">
        <v>686</v>
      </c>
      <c r="M32" s="883" t="s">
        <v>686</v>
      </c>
      <c r="N32" s="883" t="s">
        <v>686</v>
      </c>
      <c r="O32" s="883" t="s">
        <v>686</v>
      </c>
      <c r="P32" s="883" t="s">
        <v>686</v>
      </c>
      <c r="Q32" s="883" t="s">
        <v>686</v>
      </c>
      <c r="R32" s="883" t="s">
        <v>686</v>
      </c>
      <c r="S32" s="883" t="s">
        <v>686</v>
      </c>
      <c r="T32" s="883" t="s">
        <v>686</v>
      </c>
      <c r="U32" s="883" t="s">
        <v>686</v>
      </c>
      <c r="V32" s="883" t="s">
        <v>686</v>
      </c>
      <c r="W32" s="883" t="s">
        <v>686</v>
      </c>
      <c r="X32" s="883" t="s">
        <v>686</v>
      </c>
      <c r="Y32" s="883" t="s">
        <v>686</v>
      </c>
      <c r="Z32" s="883" t="s">
        <v>686</v>
      </c>
      <c r="AA32" s="883" t="s">
        <v>686</v>
      </c>
      <c r="AB32" s="883" t="s">
        <v>687</v>
      </c>
      <c r="AC32" s="883" t="s">
        <v>686</v>
      </c>
      <c r="AD32" s="883" t="s">
        <v>686</v>
      </c>
      <c r="AE32" s="883" t="s">
        <v>686</v>
      </c>
      <c r="AF32" s="883" t="s">
        <v>686</v>
      </c>
      <c r="AG32" s="883" t="s">
        <v>686</v>
      </c>
      <c r="AH32" s="883" t="s">
        <v>686</v>
      </c>
      <c r="AI32" s="883" t="s">
        <v>686</v>
      </c>
      <c r="AJ32" s="883" t="s">
        <v>686</v>
      </c>
      <c r="AK32" s="883" t="s">
        <v>686</v>
      </c>
      <c r="AL32" s="883" t="s">
        <v>686</v>
      </c>
      <c r="AM32" s="883" t="s">
        <v>686</v>
      </c>
      <c r="AN32" s="883" t="s">
        <v>686</v>
      </c>
      <c r="AO32" s="883" t="s">
        <v>686</v>
      </c>
      <c r="AP32" s="883" t="s">
        <v>686</v>
      </c>
      <c r="AQ32" s="883" t="s">
        <v>686</v>
      </c>
      <c r="AR32" s="883" t="s">
        <v>686</v>
      </c>
      <c r="AS32" s="883" t="s">
        <v>686</v>
      </c>
      <c r="AT32" s="883" t="s">
        <v>686</v>
      </c>
      <c r="AU32" s="883" t="s">
        <v>686</v>
      </c>
      <c r="AV32" s="883" t="s">
        <v>687</v>
      </c>
      <c r="AW32" s="883" t="s">
        <v>686</v>
      </c>
      <c r="AX32" s="883" t="s">
        <v>686</v>
      </c>
      <c r="AY32" s="883" t="s">
        <v>686</v>
      </c>
      <c r="AZ32" s="883" t="s">
        <v>686</v>
      </c>
      <c r="BA32" s="883" t="s">
        <v>686</v>
      </c>
      <c r="BB32" s="883" t="s">
        <v>686</v>
      </c>
      <c r="BC32" s="883" t="s">
        <v>686</v>
      </c>
      <c r="BD32" s="883" t="s">
        <v>687</v>
      </c>
      <c r="BE32" s="883" t="s">
        <v>686</v>
      </c>
      <c r="BF32" s="883" t="s">
        <v>686</v>
      </c>
      <c r="BG32" s="883" t="s">
        <v>686</v>
      </c>
      <c r="BH32" s="883" t="s">
        <v>686</v>
      </c>
      <c r="BI32" s="883" t="s">
        <v>686</v>
      </c>
      <c r="BJ32" s="883" t="s">
        <v>686</v>
      </c>
      <c r="BK32" s="883" t="s">
        <v>686</v>
      </c>
      <c r="BL32" s="883" t="s">
        <v>687</v>
      </c>
      <c r="BM32" s="883" t="s">
        <v>686</v>
      </c>
      <c r="BN32" s="883" t="s">
        <v>686</v>
      </c>
      <c r="BO32" s="883" t="s">
        <v>686</v>
      </c>
      <c r="BP32" s="883" t="s">
        <v>686</v>
      </c>
      <c r="BQ32" s="883" t="s">
        <v>686</v>
      </c>
    </row>
    <row r="33">
      <c r="A33" s="878" t="s">
        <v>732</v>
      </c>
      <c r="B33" s="879" t="s">
        <v>347</v>
      </c>
      <c r="C33" s="880"/>
      <c r="D33" s="881">
        <v>1.25</v>
      </c>
      <c r="E33" s="879" t="s">
        <v>733</v>
      </c>
      <c r="F33" s="880"/>
      <c r="G33" s="882"/>
      <c r="H33" s="882"/>
      <c r="I33" s="883" t="s">
        <v>687</v>
      </c>
      <c r="J33" s="883" t="s">
        <v>686</v>
      </c>
      <c r="K33" s="883" t="s">
        <v>687</v>
      </c>
      <c r="L33" s="883" t="s">
        <v>687</v>
      </c>
      <c r="M33" s="883" t="s">
        <v>687</v>
      </c>
      <c r="N33" s="883" t="s">
        <v>687</v>
      </c>
      <c r="O33" s="883" t="s">
        <v>687</v>
      </c>
      <c r="P33" s="883" t="s">
        <v>687</v>
      </c>
      <c r="Q33" s="883" t="s">
        <v>687</v>
      </c>
      <c r="R33" s="883" t="s">
        <v>687</v>
      </c>
      <c r="S33" s="883" t="s">
        <v>687</v>
      </c>
      <c r="T33" s="883" t="s">
        <v>687</v>
      </c>
      <c r="U33" s="883" t="s">
        <v>687</v>
      </c>
      <c r="V33" s="883" t="s">
        <v>687</v>
      </c>
      <c r="W33" s="883" t="s">
        <v>686</v>
      </c>
      <c r="X33" s="883" t="s">
        <v>687</v>
      </c>
      <c r="Y33" s="883" t="s">
        <v>687</v>
      </c>
      <c r="Z33" s="883" t="s">
        <v>687</v>
      </c>
      <c r="AA33" s="883" t="s">
        <v>687</v>
      </c>
      <c r="AB33" s="883" t="s">
        <v>687</v>
      </c>
      <c r="AC33" s="883" t="s">
        <v>686</v>
      </c>
      <c r="AD33" s="883" t="s">
        <v>687</v>
      </c>
      <c r="AE33" s="883" t="s">
        <v>687</v>
      </c>
      <c r="AF33" s="883" t="s">
        <v>686</v>
      </c>
      <c r="AG33" s="883" t="s">
        <v>686</v>
      </c>
      <c r="AH33" s="883" t="s">
        <v>687</v>
      </c>
      <c r="AI33" s="883" t="s">
        <v>687</v>
      </c>
      <c r="AJ33" s="883" t="s">
        <v>687</v>
      </c>
      <c r="AK33" s="883" t="s">
        <v>687</v>
      </c>
      <c r="AL33" s="883" t="s">
        <v>686</v>
      </c>
      <c r="AM33" s="883" t="s">
        <v>686</v>
      </c>
      <c r="AN33" s="883" t="s">
        <v>687</v>
      </c>
      <c r="AO33" s="883" t="s">
        <v>687</v>
      </c>
      <c r="AP33" s="883" t="s">
        <v>687</v>
      </c>
      <c r="AQ33" s="883" t="s">
        <v>686</v>
      </c>
      <c r="AR33" s="883" t="s">
        <v>687</v>
      </c>
      <c r="AS33" s="883" t="s">
        <v>687</v>
      </c>
      <c r="AT33" s="883" t="s">
        <v>686</v>
      </c>
      <c r="AU33" s="883" t="s">
        <v>687</v>
      </c>
      <c r="AV33" s="883" t="s">
        <v>687</v>
      </c>
      <c r="AW33" s="883" t="s">
        <v>687</v>
      </c>
      <c r="AX33" s="883" t="s">
        <v>687</v>
      </c>
      <c r="AY33" s="883" t="s">
        <v>687</v>
      </c>
      <c r="AZ33" s="883" t="s">
        <v>687</v>
      </c>
      <c r="BA33" s="883" t="s">
        <v>686</v>
      </c>
      <c r="BB33" s="883" t="s">
        <v>686</v>
      </c>
      <c r="BC33" s="883" t="s">
        <v>687</v>
      </c>
      <c r="BD33" s="883" t="s">
        <v>687</v>
      </c>
      <c r="BE33" s="883" t="s">
        <v>687</v>
      </c>
      <c r="BF33" s="883" t="s">
        <v>687</v>
      </c>
      <c r="BG33" s="883" t="s">
        <v>687</v>
      </c>
      <c r="BH33" s="883" t="s">
        <v>687</v>
      </c>
      <c r="BI33" s="883" t="s">
        <v>687</v>
      </c>
      <c r="BJ33" s="883" t="s">
        <v>686</v>
      </c>
      <c r="BK33" s="883" t="s">
        <v>687</v>
      </c>
      <c r="BL33" s="883" t="s">
        <v>687</v>
      </c>
      <c r="BM33" s="883" t="s">
        <v>687</v>
      </c>
      <c r="BN33" s="883" t="s">
        <v>687</v>
      </c>
      <c r="BO33" s="883" t="s">
        <v>687</v>
      </c>
      <c r="BP33" s="883" t="s">
        <v>687</v>
      </c>
      <c r="BQ33" s="883" t="s">
        <v>686</v>
      </c>
    </row>
    <row r="34">
      <c r="A34" s="878" t="s">
        <v>743</v>
      </c>
      <c r="B34" s="879" t="s">
        <v>121</v>
      </c>
      <c r="C34" s="880"/>
      <c r="D34" s="881">
        <v>1.26</v>
      </c>
      <c r="E34" s="879" t="s">
        <v>744</v>
      </c>
      <c r="F34" s="880"/>
      <c r="G34" s="882"/>
      <c r="H34" s="882"/>
      <c r="I34" s="883" t="s">
        <v>686</v>
      </c>
      <c r="J34" s="883" t="s">
        <v>686</v>
      </c>
      <c r="K34" s="883" t="s">
        <v>686</v>
      </c>
      <c r="L34" s="883" t="s">
        <v>686</v>
      </c>
      <c r="M34" s="883" t="s">
        <v>686</v>
      </c>
      <c r="N34" s="883" t="s">
        <v>686</v>
      </c>
      <c r="O34" s="883" t="s">
        <v>686</v>
      </c>
      <c r="P34" s="883" t="s">
        <v>686</v>
      </c>
      <c r="Q34" s="883" t="s">
        <v>686</v>
      </c>
      <c r="R34" s="883" t="s">
        <v>686</v>
      </c>
      <c r="S34" s="883" t="s">
        <v>686</v>
      </c>
      <c r="T34" s="883" t="s">
        <v>686</v>
      </c>
      <c r="U34" s="883" t="s">
        <v>686</v>
      </c>
      <c r="V34" s="883" t="s">
        <v>687</v>
      </c>
      <c r="W34" s="883" t="s">
        <v>686</v>
      </c>
      <c r="X34" s="883" t="s">
        <v>686</v>
      </c>
      <c r="Y34" s="883" t="s">
        <v>686</v>
      </c>
      <c r="Z34" s="883" t="s">
        <v>686</v>
      </c>
      <c r="AA34" s="883" t="s">
        <v>686</v>
      </c>
      <c r="AB34" s="883" t="s">
        <v>687</v>
      </c>
      <c r="AC34" s="883" t="s">
        <v>686</v>
      </c>
      <c r="AD34" s="883" t="s">
        <v>686</v>
      </c>
      <c r="AE34" s="883" t="s">
        <v>686</v>
      </c>
      <c r="AF34" s="883" t="s">
        <v>686</v>
      </c>
      <c r="AG34" s="883" t="s">
        <v>686</v>
      </c>
      <c r="AH34" s="883" t="s">
        <v>686</v>
      </c>
      <c r="AI34" s="883" t="s">
        <v>686</v>
      </c>
      <c r="AJ34" s="883" t="s">
        <v>686</v>
      </c>
      <c r="AK34" s="883" t="s">
        <v>686</v>
      </c>
      <c r="AL34" s="883" t="s">
        <v>686</v>
      </c>
      <c r="AM34" s="883" t="s">
        <v>686</v>
      </c>
      <c r="AN34" s="883" t="s">
        <v>686</v>
      </c>
      <c r="AO34" s="883" t="s">
        <v>686</v>
      </c>
      <c r="AP34" s="883" t="s">
        <v>686</v>
      </c>
      <c r="AQ34" s="883" t="s">
        <v>686</v>
      </c>
      <c r="AR34" s="883" t="s">
        <v>686</v>
      </c>
      <c r="AS34" s="883" t="s">
        <v>686</v>
      </c>
      <c r="AT34" s="883" t="s">
        <v>686</v>
      </c>
      <c r="AU34" s="883" t="s">
        <v>686</v>
      </c>
      <c r="AV34" s="883" t="s">
        <v>687</v>
      </c>
      <c r="AW34" s="883" t="s">
        <v>686</v>
      </c>
      <c r="AX34" s="883" t="s">
        <v>686</v>
      </c>
      <c r="AY34" s="883" t="s">
        <v>686</v>
      </c>
      <c r="AZ34" s="883" t="s">
        <v>686</v>
      </c>
      <c r="BA34" s="883" t="s">
        <v>686</v>
      </c>
      <c r="BB34" s="883" t="s">
        <v>686</v>
      </c>
      <c r="BC34" s="883" t="s">
        <v>687</v>
      </c>
      <c r="BD34" s="883" t="s">
        <v>687</v>
      </c>
      <c r="BE34" s="883" t="s">
        <v>686</v>
      </c>
      <c r="BF34" s="883" t="s">
        <v>686</v>
      </c>
      <c r="BG34" s="883" t="s">
        <v>687</v>
      </c>
      <c r="BH34" s="883" t="s">
        <v>686</v>
      </c>
      <c r="BI34" s="883" t="s">
        <v>686</v>
      </c>
      <c r="BJ34" s="883" t="s">
        <v>686</v>
      </c>
      <c r="BK34" s="883" t="s">
        <v>686</v>
      </c>
      <c r="BL34" s="883" t="s">
        <v>687</v>
      </c>
      <c r="BM34" s="883" t="s">
        <v>686</v>
      </c>
      <c r="BN34" s="883" t="s">
        <v>686</v>
      </c>
      <c r="BO34" s="883" t="s">
        <v>687</v>
      </c>
      <c r="BP34" s="883" t="s">
        <v>686</v>
      </c>
      <c r="BQ34" s="883" t="s">
        <v>686</v>
      </c>
    </row>
    <row r="35">
      <c r="A35" s="878" t="s">
        <v>745</v>
      </c>
      <c r="B35" s="879" t="s">
        <v>107</v>
      </c>
      <c r="C35" s="880"/>
      <c r="D35" s="881">
        <v>1.25</v>
      </c>
      <c r="E35" s="879" t="s">
        <v>746</v>
      </c>
      <c r="F35" s="880"/>
      <c r="G35" s="882"/>
      <c r="H35" s="882"/>
      <c r="I35" s="883" t="s">
        <v>686</v>
      </c>
      <c r="J35" s="883" t="s">
        <v>686</v>
      </c>
      <c r="K35" s="883" t="s">
        <v>686</v>
      </c>
      <c r="L35" s="883" t="s">
        <v>686</v>
      </c>
      <c r="M35" s="883" t="s">
        <v>686</v>
      </c>
      <c r="N35" s="883" t="s">
        <v>686</v>
      </c>
      <c r="O35" s="883" t="s">
        <v>686</v>
      </c>
      <c r="P35" s="883" t="s">
        <v>686</v>
      </c>
      <c r="Q35" s="883" t="s">
        <v>686</v>
      </c>
      <c r="R35" s="883" t="s">
        <v>686</v>
      </c>
      <c r="S35" s="883" t="s">
        <v>686</v>
      </c>
      <c r="T35" s="883" t="s">
        <v>686</v>
      </c>
      <c r="U35" s="883" t="s">
        <v>686</v>
      </c>
      <c r="V35" s="883" t="s">
        <v>686</v>
      </c>
      <c r="W35" s="883" t="s">
        <v>686</v>
      </c>
      <c r="X35" s="883" t="s">
        <v>686</v>
      </c>
      <c r="Y35" s="883" t="s">
        <v>687</v>
      </c>
      <c r="Z35" s="883" t="s">
        <v>687</v>
      </c>
      <c r="AA35" s="883" t="s">
        <v>686</v>
      </c>
      <c r="AB35" s="883" t="s">
        <v>687</v>
      </c>
      <c r="AC35" s="883" t="s">
        <v>686</v>
      </c>
      <c r="AD35" s="883" t="s">
        <v>686</v>
      </c>
      <c r="AE35" s="883" t="s">
        <v>686</v>
      </c>
      <c r="AF35" s="883" t="s">
        <v>686</v>
      </c>
      <c r="AG35" s="883" t="s">
        <v>686</v>
      </c>
      <c r="AH35" s="883" t="s">
        <v>686</v>
      </c>
      <c r="AI35" s="883" t="s">
        <v>686</v>
      </c>
      <c r="AJ35" s="883" t="s">
        <v>686</v>
      </c>
      <c r="AK35" s="883" t="s">
        <v>686</v>
      </c>
      <c r="AL35" s="883" t="s">
        <v>686</v>
      </c>
      <c r="AM35" s="883" t="s">
        <v>686</v>
      </c>
      <c r="AN35" s="883" t="s">
        <v>686</v>
      </c>
      <c r="AO35" s="883" t="s">
        <v>686</v>
      </c>
      <c r="AP35" s="883" t="s">
        <v>686</v>
      </c>
      <c r="AQ35" s="883" t="s">
        <v>686</v>
      </c>
      <c r="AR35" s="883" t="s">
        <v>686</v>
      </c>
      <c r="AS35" s="883" t="s">
        <v>686</v>
      </c>
      <c r="AT35" s="883" t="s">
        <v>686</v>
      </c>
      <c r="AU35" s="883" t="s">
        <v>686</v>
      </c>
      <c r="AV35" s="883" t="s">
        <v>686</v>
      </c>
      <c r="AW35" s="883" t="s">
        <v>686</v>
      </c>
      <c r="AX35" s="883" t="s">
        <v>686</v>
      </c>
      <c r="AY35" s="883" t="s">
        <v>686</v>
      </c>
      <c r="AZ35" s="883" t="s">
        <v>686</v>
      </c>
      <c r="BA35" s="883" t="s">
        <v>686</v>
      </c>
      <c r="BB35" s="883" t="s">
        <v>686</v>
      </c>
      <c r="BC35" s="883" t="s">
        <v>686</v>
      </c>
      <c r="BD35" s="883" t="s">
        <v>687</v>
      </c>
      <c r="BE35" s="883" t="s">
        <v>686</v>
      </c>
      <c r="BF35" s="883" t="s">
        <v>686</v>
      </c>
      <c r="BG35" s="883" t="s">
        <v>686</v>
      </c>
      <c r="BH35" s="883" t="s">
        <v>686</v>
      </c>
      <c r="BI35" s="883" t="s">
        <v>686</v>
      </c>
      <c r="BJ35" s="883" t="s">
        <v>686</v>
      </c>
      <c r="BK35" s="883" t="s">
        <v>686</v>
      </c>
      <c r="BL35" s="883" t="s">
        <v>687</v>
      </c>
      <c r="BM35" s="883" t="s">
        <v>686</v>
      </c>
      <c r="BN35" s="883" t="s">
        <v>686</v>
      </c>
      <c r="BO35" s="883" t="s">
        <v>686</v>
      </c>
      <c r="BP35" s="883" t="s">
        <v>686</v>
      </c>
      <c r="BQ35" s="883" t="s">
        <v>686</v>
      </c>
    </row>
    <row r="36">
      <c r="A36" s="878" t="s">
        <v>747</v>
      </c>
      <c r="B36" s="879" t="s">
        <v>345</v>
      </c>
      <c r="C36" s="880"/>
      <c r="D36" s="881">
        <v>1.25</v>
      </c>
      <c r="E36" s="879" t="s">
        <v>748</v>
      </c>
      <c r="F36" s="880"/>
      <c r="G36" s="882"/>
      <c r="H36" s="882"/>
      <c r="I36" s="883" t="s">
        <v>686</v>
      </c>
      <c r="J36" s="883" t="s">
        <v>686</v>
      </c>
      <c r="K36" s="883" t="s">
        <v>686</v>
      </c>
      <c r="L36" s="883" t="s">
        <v>686</v>
      </c>
      <c r="M36" s="883" t="s">
        <v>686</v>
      </c>
      <c r="N36" s="883" t="s">
        <v>686</v>
      </c>
      <c r="O36" s="883" t="s">
        <v>686</v>
      </c>
      <c r="P36" s="883" t="s">
        <v>686</v>
      </c>
      <c r="Q36" s="883" t="s">
        <v>686</v>
      </c>
      <c r="R36" s="883" t="s">
        <v>686</v>
      </c>
      <c r="S36" s="883" t="s">
        <v>686</v>
      </c>
      <c r="T36" s="883" t="s">
        <v>686</v>
      </c>
      <c r="U36" s="883" t="s">
        <v>686</v>
      </c>
      <c r="V36" s="883" t="s">
        <v>686</v>
      </c>
      <c r="W36" s="883" t="s">
        <v>686</v>
      </c>
      <c r="X36" s="883" t="s">
        <v>686</v>
      </c>
      <c r="Y36" s="883" t="s">
        <v>686</v>
      </c>
      <c r="Z36" s="883" t="s">
        <v>686</v>
      </c>
      <c r="AA36" s="883" t="s">
        <v>686</v>
      </c>
      <c r="AB36" s="883" t="s">
        <v>687</v>
      </c>
      <c r="AC36" s="883" t="s">
        <v>686</v>
      </c>
      <c r="AD36" s="883" t="s">
        <v>686</v>
      </c>
      <c r="AE36" s="883" t="s">
        <v>686</v>
      </c>
      <c r="AF36" s="883" t="s">
        <v>686</v>
      </c>
      <c r="AG36" s="883" t="s">
        <v>686</v>
      </c>
      <c r="AH36" s="883" t="s">
        <v>686</v>
      </c>
      <c r="AI36" s="883" t="s">
        <v>686</v>
      </c>
      <c r="AJ36" s="883" t="s">
        <v>686</v>
      </c>
      <c r="AK36" s="883" t="s">
        <v>686</v>
      </c>
      <c r="AL36" s="883" t="s">
        <v>686</v>
      </c>
      <c r="AM36" s="883" t="s">
        <v>686</v>
      </c>
      <c r="AN36" s="883" t="s">
        <v>686</v>
      </c>
      <c r="AO36" s="883" t="s">
        <v>687</v>
      </c>
      <c r="AP36" s="883" t="s">
        <v>686</v>
      </c>
      <c r="AQ36" s="883" t="s">
        <v>686</v>
      </c>
      <c r="AR36" s="883" t="s">
        <v>686</v>
      </c>
      <c r="AS36" s="883" t="s">
        <v>686</v>
      </c>
      <c r="AT36" s="883" t="s">
        <v>686</v>
      </c>
      <c r="AU36" s="883" t="s">
        <v>687</v>
      </c>
      <c r="AV36" s="883" t="s">
        <v>687</v>
      </c>
      <c r="AW36" s="883" t="s">
        <v>687</v>
      </c>
      <c r="AX36" s="883" t="s">
        <v>686</v>
      </c>
      <c r="AY36" s="883" t="s">
        <v>686</v>
      </c>
      <c r="AZ36" s="883" t="s">
        <v>687</v>
      </c>
      <c r="BA36" s="883" t="s">
        <v>686</v>
      </c>
      <c r="BB36" s="883" t="s">
        <v>686</v>
      </c>
      <c r="BC36" s="883" t="s">
        <v>686</v>
      </c>
      <c r="BD36" s="883" t="s">
        <v>687</v>
      </c>
      <c r="BE36" s="883" t="s">
        <v>686</v>
      </c>
      <c r="BF36" s="883" t="s">
        <v>686</v>
      </c>
      <c r="BG36" s="883" t="s">
        <v>687</v>
      </c>
      <c r="BH36" s="883" t="s">
        <v>686</v>
      </c>
      <c r="BI36" s="883" t="s">
        <v>686</v>
      </c>
      <c r="BJ36" s="883" t="s">
        <v>686</v>
      </c>
      <c r="BK36" s="883" t="s">
        <v>686</v>
      </c>
      <c r="BL36" s="883" t="s">
        <v>687</v>
      </c>
      <c r="BM36" s="883" t="s">
        <v>686</v>
      </c>
      <c r="BN36" s="883" t="s">
        <v>686</v>
      </c>
      <c r="BO36" s="883" t="s">
        <v>687</v>
      </c>
      <c r="BP36" s="883" t="s">
        <v>686</v>
      </c>
      <c r="BQ36" s="883" t="s">
        <v>686</v>
      </c>
    </row>
    <row r="37">
      <c r="A37" s="878" t="s">
        <v>749</v>
      </c>
      <c r="B37" s="879" t="s">
        <v>272</v>
      </c>
      <c r="C37" s="880"/>
      <c r="D37" s="881">
        <v>1.3</v>
      </c>
      <c r="E37" s="879" t="s">
        <v>750</v>
      </c>
      <c r="F37" s="880"/>
      <c r="G37" s="882"/>
      <c r="H37" s="882"/>
      <c r="I37" s="883" t="s">
        <v>686</v>
      </c>
      <c r="J37" s="883" t="s">
        <v>686</v>
      </c>
      <c r="K37" s="883" t="s">
        <v>686</v>
      </c>
      <c r="L37" s="883" t="s">
        <v>686</v>
      </c>
      <c r="M37" s="883" t="s">
        <v>686</v>
      </c>
      <c r="N37" s="883" t="s">
        <v>686</v>
      </c>
      <c r="O37" s="883" t="s">
        <v>686</v>
      </c>
      <c r="P37" s="883" t="s">
        <v>686</v>
      </c>
      <c r="Q37" s="883" t="s">
        <v>686</v>
      </c>
      <c r="R37" s="883" t="s">
        <v>686</v>
      </c>
      <c r="S37" s="883" t="s">
        <v>686</v>
      </c>
      <c r="T37" s="883" t="s">
        <v>686</v>
      </c>
      <c r="U37" s="883" t="s">
        <v>686</v>
      </c>
      <c r="V37" s="883" t="s">
        <v>687</v>
      </c>
      <c r="W37" s="883" t="s">
        <v>686</v>
      </c>
      <c r="X37" s="883" t="s">
        <v>687</v>
      </c>
      <c r="Y37" s="883" t="s">
        <v>686</v>
      </c>
      <c r="Z37" s="883" t="s">
        <v>686</v>
      </c>
      <c r="AA37" s="883" t="s">
        <v>686</v>
      </c>
      <c r="AB37" s="883" t="s">
        <v>687</v>
      </c>
      <c r="AC37" s="883" t="s">
        <v>686</v>
      </c>
      <c r="AD37" s="883" t="s">
        <v>686</v>
      </c>
      <c r="AE37" s="883" t="s">
        <v>686</v>
      </c>
      <c r="AF37" s="883" t="s">
        <v>686</v>
      </c>
      <c r="AG37" s="883" t="s">
        <v>686</v>
      </c>
      <c r="AH37" s="883" t="s">
        <v>687</v>
      </c>
      <c r="AI37" s="883" t="s">
        <v>686</v>
      </c>
      <c r="AJ37" s="883" t="s">
        <v>686</v>
      </c>
      <c r="AK37" s="883" t="s">
        <v>686</v>
      </c>
      <c r="AL37" s="883" t="s">
        <v>686</v>
      </c>
      <c r="AM37" s="883" t="s">
        <v>686</v>
      </c>
      <c r="AN37" s="883" t="s">
        <v>686</v>
      </c>
      <c r="AO37" s="883" t="s">
        <v>687</v>
      </c>
      <c r="AP37" s="883" t="s">
        <v>686</v>
      </c>
      <c r="AQ37" s="883" t="s">
        <v>686</v>
      </c>
      <c r="AR37" s="883" t="s">
        <v>686</v>
      </c>
      <c r="AS37" s="883" t="s">
        <v>686</v>
      </c>
      <c r="AT37" s="883" t="s">
        <v>686</v>
      </c>
      <c r="AU37" s="883" t="s">
        <v>686</v>
      </c>
      <c r="AV37" s="883" t="s">
        <v>687</v>
      </c>
      <c r="AW37" s="883" t="s">
        <v>686</v>
      </c>
      <c r="AX37" s="883" t="s">
        <v>686</v>
      </c>
      <c r="AY37" s="883" t="s">
        <v>686</v>
      </c>
      <c r="AZ37" s="883" t="s">
        <v>686</v>
      </c>
      <c r="BA37" s="883" t="s">
        <v>686</v>
      </c>
      <c r="BB37" s="883" t="s">
        <v>686</v>
      </c>
      <c r="BC37" s="883" t="s">
        <v>686</v>
      </c>
      <c r="BD37" s="883" t="s">
        <v>687</v>
      </c>
      <c r="BE37" s="883" t="s">
        <v>686</v>
      </c>
      <c r="BF37" s="883" t="s">
        <v>686</v>
      </c>
      <c r="BG37" s="883" t="s">
        <v>687</v>
      </c>
      <c r="BH37" s="883" t="s">
        <v>687</v>
      </c>
      <c r="BI37" s="883" t="s">
        <v>687</v>
      </c>
      <c r="BJ37" s="883" t="s">
        <v>686</v>
      </c>
      <c r="BK37" s="883" t="s">
        <v>686</v>
      </c>
      <c r="BL37" s="883" t="s">
        <v>687</v>
      </c>
      <c r="BM37" s="883" t="s">
        <v>686</v>
      </c>
      <c r="BN37" s="883" t="s">
        <v>686</v>
      </c>
      <c r="BO37" s="883" t="s">
        <v>687</v>
      </c>
      <c r="BP37" s="883" t="s">
        <v>686</v>
      </c>
      <c r="BQ37" s="883" t="s">
        <v>686</v>
      </c>
    </row>
    <row r="38">
      <c r="A38" s="878" t="s">
        <v>725</v>
      </c>
      <c r="B38" s="716" t="s">
        <v>353</v>
      </c>
      <c r="C38" s="852"/>
      <c r="D38" s="885">
        <v>1.26</v>
      </c>
      <c r="E38" s="716" t="s">
        <v>726</v>
      </c>
      <c r="F38" s="852"/>
      <c r="G38" s="601"/>
      <c r="H38" s="601"/>
      <c r="I38" s="601" t="s">
        <v>687</v>
      </c>
      <c r="J38" s="601" t="s">
        <v>686</v>
      </c>
      <c r="K38" s="601" t="s">
        <v>687</v>
      </c>
      <c r="L38" s="601" t="s">
        <v>687</v>
      </c>
      <c r="M38" s="601" t="s">
        <v>687</v>
      </c>
      <c r="N38" s="601" t="s">
        <v>687</v>
      </c>
      <c r="O38" s="601" t="s">
        <v>687</v>
      </c>
      <c r="P38" s="601" t="s">
        <v>687</v>
      </c>
      <c r="Q38" s="601" t="s">
        <v>687</v>
      </c>
      <c r="R38" s="601" t="s">
        <v>687</v>
      </c>
      <c r="S38" s="601" t="s">
        <v>687</v>
      </c>
      <c r="T38" s="601" t="s">
        <v>687</v>
      </c>
      <c r="U38" s="601" t="s">
        <v>687</v>
      </c>
      <c r="V38" s="601" t="s">
        <v>687</v>
      </c>
      <c r="W38" s="601" t="s">
        <v>686</v>
      </c>
      <c r="X38" s="601" t="s">
        <v>687</v>
      </c>
      <c r="Y38" s="601" t="s">
        <v>687</v>
      </c>
      <c r="Z38" s="601" t="s">
        <v>687</v>
      </c>
      <c r="AA38" s="601" t="s">
        <v>687</v>
      </c>
      <c r="AB38" s="601" t="s">
        <v>687</v>
      </c>
      <c r="AC38" s="601" t="s">
        <v>687</v>
      </c>
      <c r="AD38" s="601" t="s">
        <v>687</v>
      </c>
      <c r="AE38" s="601" t="s">
        <v>687</v>
      </c>
      <c r="AF38" s="601" t="s">
        <v>687</v>
      </c>
      <c r="AG38" s="601" t="s">
        <v>687</v>
      </c>
      <c r="AH38" s="601" t="s">
        <v>687</v>
      </c>
      <c r="AI38" s="601" t="s">
        <v>687</v>
      </c>
      <c r="AJ38" s="601" t="s">
        <v>687</v>
      </c>
      <c r="AK38" s="601" t="s">
        <v>687</v>
      </c>
      <c r="AL38" s="601" t="s">
        <v>687</v>
      </c>
      <c r="AM38" s="601" t="s">
        <v>687</v>
      </c>
      <c r="AN38" s="601" t="s">
        <v>687</v>
      </c>
      <c r="AO38" s="601" t="s">
        <v>687</v>
      </c>
      <c r="AP38" s="601" t="s">
        <v>687</v>
      </c>
      <c r="AQ38" s="601" t="s">
        <v>686</v>
      </c>
      <c r="AR38" s="601" t="s">
        <v>687</v>
      </c>
      <c r="AS38" s="601" t="s">
        <v>687</v>
      </c>
      <c r="AT38" s="601" t="s">
        <v>686</v>
      </c>
      <c r="AU38" s="601" t="s">
        <v>687</v>
      </c>
      <c r="AV38" s="601" t="s">
        <v>687</v>
      </c>
      <c r="AW38" s="601" t="s">
        <v>687</v>
      </c>
      <c r="AX38" s="601" t="s">
        <v>687</v>
      </c>
      <c r="AY38" s="601" t="s">
        <v>687</v>
      </c>
      <c r="AZ38" s="601" t="s">
        <v>687</v>
      </c>
      <c r="BA38" s="601" t="s">
        <v>687</v>
      </c>
      <c r="BB38" s="601" t="s">
        <v>686</v>
      </c>
      <c r="BC38" s="601" t="s">
        <v>687</v>
      </c>
      <c r="BD38" s="601" t="s">
        <v>687</v>
      </c>
      <c r="BE38" s="601" t="s">
        <v>687</v>
      </c>
      <c r="BF38" s="601" t="s">
        <v>687</v>
      </c>
      <c r="BG38" s="601" t="s">
        <v>687</v>
      </c>
      <c r="BH38" s="601" t="s">
        <v>687</v>
      </c>
      <c r="BI38" s="601" t="s">
        <v>687</v>
      </c>
      <c r="BJ38" s="601" t="s">
        <v>687</v>
      </c>
      <c r="BK38" s="601" t="s">
        <v>687</v>
      </c>
      <c r="BL38" s="601" t="s">
        <v>687</v>
      </c>
      <c r="BM38" s="601" t="s">
        <v>687</v>
      </c>
      <c r="BN38" s="601" t="s">
        <v>687</v>
      </c>
      <c r="BO38" s="601" t="s">
        <v>687</v>
      </c>
      <c r="BP38" s="601" t="s">
        <v>687</v>
      </c>
      <c r="BQ38" s="601" t="s">
        <v>687</v>
      </c>
    </row>
    <row r="39">
      <c r="A39" s="878" t="s">
        <v>751</v>
      </c>
      <c r="B39" s="716" t="s">
        <v>751</v>
      </c>
      <c r="C39" s="852"/>
      <c r="D39" s="885">
        <v>0.0</v>
      </c>
      <c r="E39" s="716" t="s">
        <v>752</v>
      </c>
      <c r="F39" s="852"/>
      <c r="G39" s="601"/>
      <c r="H39" s="601"/>
      <c r="I39" s="601" t="s">
        <v>686</v>
      </c>
      <c r="J39" s="601" t="s">
        <v>686</v>
      </c>
      <c r="K39" s="601" t="s">
        <v>686</v>
      </c>
      <c r="L39" s="601" t="s">
        <v>686</v>
      </c>
      <c r="M39" s="601" t="s">
        <v>686</v>
      </c>
      <c r="N39" s="601" t="s">
        <v>686</v>
      </c>
      <c r="O39" s="601" t="s">
        <v>686</v>
      </c>
      <c r="P39" s="601" t="s">
        <v>686</v>
      </c>
      <c r="Q39" s="601" t="s">
        <v>686</v>
      </c>
      <c r="R39" s="601" t="s">
        <v>686</v>
      </c>
      <c r="S39" s="601" t="s">
        <v>686</v>
      </c>
      <c r="T39" s="601" t="s">
        <v>686</v>
      </c>
      <c r="U39" s="601" t="s">
        <v>686</v>
      </c>
      <c r="V39" s="601" t="s">
        <v>686</v>
      </c>
      <c r="W39" s="601" t="s">
        <v>686</v>
      </c>
      <c r="X39" s="601" t="s">
        <v>686</v>
      </c>
      <c r="Y39" s="601" t="s">
        <v>686</v>
      </c>
      <c r="Z39" s="601" t="s">
        <v>686</v>
      </c>
      <c r="AA39" s="601" t="s">
        <v>686</v>
      </c>
      <c r="AB39" s="601" t="s">
        <v>686</v>
      </c>
      <c r="AC39" s="601" t="s">
        <v>686</v>
      </c>
      <c r="AD39" s="601" t="s">
        <v>686</v>
      </c>
      <c r="AE39" s="601" t="s">
        <v>686</v>
      </c>
      <c r="AF39" s="601" t="s">
        <v>686</v>
      </c>
      <c r="AG39" s="601" t="s">
        <v>686</v>
      </c>
      <c r="AH39" s="601" t="s">
        <v>686</v>
      </c>
      <c r="AI39" s="601" t="s">
        <v>686</v>
      </c>
      <c r="AJ39" s="601" t="s">
        <v>686</v>
      </c>
      <c r="AK39" s="601" t="s">
        <v>686</v>
      </c>
      <c r="AL39" s="601" t="s">
        <v>686</v>
      </c>
      <c r="AM39" s="601" t="s">
        <v>686</v>
      </c>
      <c r="AN39" s="601" t="s">
        <v>686</v>
      </c>
      <c r="AO39" s="601" t="s">
        <v>686</v>
      </c>
      <c r="AP39" s="601" t="s">
        <v>686</v>
      </c>
      <c r="AQ39" s="601" t="s">
        <v>686</v>
      </c>
      <c r="AR39" s="601" t="s">
        <v>686</v>
      </c>
      <c r="AS39" s="601" t="s">
        <v>686</v>
      </c>
      <c r="AT39" s="601" t="s">
        <v>686</v>
      </c>
      <c r="AU39" s="601" t="s">
        <v>686</v>
      </c>
      <c r="AV39" s="601" t="s">
        <v>686</v>
      </c>
      <c r="AW39" s="601" t="s">
        <v>686</v>
      </c>
      <c r="AX39" s="601" t="s">
        <v>686</v>
      </c>
      <c r="AY39" s="601" t="s">
        <v>686</v>
      </c>
      <c r="AZ39" s="601" t="s">
        <v>686</v>
      </c>
      <c r="BA39" s="601" t="s">
        <v>686</v>
      </c>
      <c r="BB39" s="601" t="s">
        <v>686</v>
      </c>
      <c r="BC39" s="601" t="s">
        <v>686</v>
      </c>
      <c r="BD39" s="601" t="s">
        <v>686</v>
      </c>
      <c r="BE39" s="601" t="s">
        <v>686</v>
      </c>
      <c r="BF39" s="601" t="s">
        <v>686</v>
      </c>
      <c r="BG39" s="601" t="s">
        <v>686</v>
      </c>
      <c r="BH39" s="601" t="s">
        <v>686</v>
      </c>
      <c r="BI39" s="601" t="s">
        <v>686</v>
      </c>
      <c r="BJ39" s="601" t="s">
        <v>686</v>
      </c>
      <c r="BK39" s="601" t="s">
        <v>686</v>
      </c>
      <c r="BL39" s="601" t="s">
        <v>686</v>
      </c>
      <c r="BM39" s="601" t="s">
        <v>686</v>
      </c>
      <c r="BN39" s="601" t="s">
        <v>686</v>
      </c>
      <c r="BO39" s="601" t="s">
        <v>686</v>
      </c>
      <c r="BP39" s="601" t="s">
        <v>686</v>
      </c>
      <c r="BQ39" s="601" t="s">
        <v>686</v>
      </c>
    </row>
    <row r="40">
      <c r="A40" s="886"/>
      <c r="B40" s="886"/>
      <c r="C40" s="886"/>
      <c r="D40" s="887"/>
      <c r="E40" s="886"/>
      <c r="F40" s="886"/>
      <c r="G40" s="886"/>
      <c r="H40" s="886"/>
      <c r="I40" s="888"/>
      <c r="J40" s="888"/>
      <c r="K40" s="888"/>
      <c r="L40" s="888"/>
      <c r="M40" s="888"/>
      <c r="N40" s="888"/>
      <c r="O40" s="888"/>
      <c r="P40" s="888"/>
      <c r="Q40" s="888"/>
      <c r="R40" s="888"/>
      <c r="S40" s="888"/>
      <c r="T40" s="888"/>
      <c r="U40" s="888"/>
      <c r="V40" s="888"/>
      <c r="W40" s="888"/>
      <c r="X40" s="888"/>
      <c r="Y40" s="888"/>
      <c r="Z40" s="888"/>
      <c r="AA40" s="888"/>
      <c r="AB40" s="888"/>
      <c r="AC40" s="888"/>
      <c r="AD40" s="888"/>
      <c r="AE40" s="888"/>
      <c r="AF40" s="888"/>
      <c r="AG40" s="888"/>
      <c r="AH40" s="888"/>
      <c r="AI40" s="888"/>
      <c r="AJ40" s="888"/>
      <c r="AK40" s="888"/>
      <c r="AL40" s="888"/>
      <c r="AM40" s="888"/>
      <c r="AN40" s="888"/>
      <c r="AO40" s="888"/>
      <c r="AP40" s="888"/>
      <c r="AQ40" s="888"/>
      <c r="AR40" s="888"/>
      <c r="AS40" s="888"/>
      <c r="AT40" s="888"/>
      <c r="AU40" s="888"/>
      <c r="AV40" s="888"/>
      <c r="AW40" s="888"/>
      <c r="AX40" s="888"/>
      <c r="AY40" s="888"/>
      <c r="AZ40" s="888"/>
      <c r="BA40" s="888"/>
      <c r="BB40" s="888"/>
      <c r="BC40" s="888"/>
      <c r="BD40" s="888"/>
      <c r="BE40" s="888"/>
      <c r="BF40" s="888"/>
      <c r="BG40" s="888"/>
      <c r="BH40" s="888"/>
      <c r="BI40" s="888"/>
      <c r="BJ40" s="888"/>
      <c r="BK40" s="888"/>
      <c r="BL40" s="888"/>
      <c r="BM40" s="888"/>
      <c r="BN40" s="888"/>
      <c r="BO40" s="888"/>
      <c r="BP40" s="888"/>
      <c r="BQ40" s="888"/>
    </row>
    <row r="41">
      <c r="A41" s="886"/>
      <c r="B41" s="886"/>
      <c r="C41" s="886"/>
      <c r="D41" s="887"/>
      <c r="E41" s="886"/>
      <c r="F41" s="886"/>
      <c r="G41" s="886"/>
      <c r="H41" s="886"/>
      <c r="I41" s="886"/>
      <c r="J41" s="886"/>
      <c r="K41" s="886"/>
      <c r="L41" s="886"/>
      <c r="M41" s="886"/>
      <c r="N41" s="886"/>
      <c r="O41" s="886"/>
      <c r="P41" s="886"/>
      <c r="Q41" s="886"/>
      <c r="R41" s="886"/>
      <c r="S41" s="886"/>
      <c r="T41" s="886"/>
      <c r="U41" s="886"/>
      <c r="V41" s="886"/>
      <c r="W41" s="886"/>
      <c r="X41" s="886"/>
      <c r="Y41" s="886"/>
      <c r="Z41" s="886"/>
      <c r="AA41" s="886"/>
      <c r="AB41" s="886"/>
      <c r="AC41" s="886"/>
      <c r="AD41" s="886"/>
      <c r="AE41" s="886"/>
      <c r="AF41" s="886"/>
      <c r="AG41" s="886"/>
      <c r="AH41" s="886"/>
      <c r="AI41" s="886"/>
      <c r="AJ41" s="886"/>
      <c r="AK41" s="886"/>
      <c r="AL41" s="886"/>
      <c r="AM41" s="886"/>
      <c r="AN41" s="886"/>
      <c r="AO41" s="886"/>
      <c r="AP41" s="886"/>
      <c r="AQ41" s="886"/>
      <c r="AR41" s="886"/>
      <c r="AS41" s="886"/>
      <c r="AT41" s="886"/>
      <c r="AU41" s="886"/>
      <c r="AV41" s="886"/>
      <c r="AW41" s="886"/>
      <c r="AX41" s="886"/>
      <c r="AY41" s="886"/>
      <c r="AZ41" s="886"/>
      <c r="BA41" s="886"/>
      <c r="BB41" s="886"/>
      <c r="BC41" s="886"/>
      <c r="BD41" s="886"/>
      <c r="BE41" s="886"/>
      <c r="BF41" s="886"/>
      <c r="BG41" s="886"/>
      <c r="BH41" s="886"/>
      <c r="BI41" s="886"/>
      <c r="BJ41" s="886"/>
      <c r="BK41" s="886"/>
      <c r="BL41" s="886"/>
      <c r="BM41" s="886"/>
      <c r="BN41" s="886"/>
      <c r="BO41" s="886"/>
      <c r="BP41" s="886"/>
      <c r="BQ41" s="886"/>
    </row>
    <row r="42">
      <c r="A42" s="886"/>
      <c r="B42" s="886"/>
      <c r="C42" s="886"/>
      <c r="D42" s="887"/>
      <c r="E42" s="886"/>
      <c r="F42" s="886"/>
      <c r="G42" s="886"/>
      <c r="H42" s="886"/>
      <c r="I42" s="886"/>
      <c r="J42" s="886"/>
      <c r="K42" s="886"/>
      <c r="L42" s="886"/>
      <c r="M42" s="886"/>
      <c r="N42" s="886"/>
      <c r="O42" s="886"/>
      <c r="P42" s="886"/>
      <c r="Q42" s="886"/>
      <c r="R42" s="886"/>
      <c r="S42" s="886"/>
      <c r="T42" s="886"/>
      <c r="U42" s="886"/>
      <c r="V42" s="886"/>
      <c r="W42" s="886"/>
      <c r="X42" s="886"/>
      <c r="Y42" s="886"/>
      <c r="Z42" s="886"/>
      <c r="AA42" s="886"/>
      <c r="AB42" s="886"/>
      <c r="AC42" s="886"/>
      <c r="AD42" s="886"/>
      <c r="AE42" s="886"/>
      <c r="AF42" s="886"/>
      <c r="AG42" s="886"/>
      <c r="AH42" s="886"/>
      <c r="AI42" s="886"/>
      <c r="AJ42" s="886"/>
      <c r="AK42" s="886"/>
      <c r="AL42" s="886"/>
      <c r="AM42" s="886"/>
      <c r="AN42" s="886"/>
      <c r="AO42" s="886"/>
      <c r="AP42" s="886"/>
      <c r="AQ42" s="886"/>
      <c r="AR42" s="886"/>
      <c r="AS42" s="886"/>
      <c r="AT42" s="886"/>
      <c r="AU42" s="886"/>
      <c r="AV42" s="886"/>
      <c r="AW42" s="886"/>
      <c r="AX42" s="886"/>
      <c r="AY42" s="886"/>
      <c r="AZ42" s="886"/>
      <c r="BA42" s="886"/>
      <c r="BB42" s="886"/>
      <c r="BC42" s="886"/>
      <c r="BD42" s="886"/>
      <c r="BE42" s="886"/>
      <c r="BF42" s="886"/>
      <c r="BG42" s="886"/>
      <c r="BH42" s="886"/>
      <c r="BI42" s="886"/>
      <c r="BJ42" s="886"/>
      <c r="BK42" s="886"/>
      <c r="BL42" s="886"/>
      <c r="BM42" s="886"/>
      <c r="BN42" s="886"/>
      <c r="BO42" s="886"/>
      <c r="BP42" s="886"/>
      <c r="BQ42" s="886"/>
    </row>
    <row r="43">
      <c r="A43" s="886"/>
      <c r="B43" s="886"/>
      <c r="C43" s="886"/>
      <c r="D43" s="887"/>
      <c r="E43" s="886"/>
      <c r="F43" s="886"/>
      <c r="G43" s="886"/>
      <c r="H43" s="886"/>
      <c r="I43" s="886"/>
      <c r="J43" s="886"/>
      <c r="K43" s="886"/>
      <c r="L43" s="886"/>
      <c r="M43" s="886"/>
      <c r="N43" s="886"/>
      <c r="O43" s="886"/>
      <c r="P43" s="886"/>
      <c r="Q43" s="886"/>
      <c r="R43" s="886"/>
      <c r="S43" s="886"/>
      <c r="T43" s="886"/>
      <c r="U43" s="886"/>
      <c r="V43" s="886"/>
      <c r="W43" s="886"/>
      <c r="X43" s="886"/>
      <c r="Y43" s="886"/>
      <c r="Z43" s="886"/>
      <c r="AA43" s="886"/>
      <c r="AB43" s="886"/>
      <c r="AC43" s="886"/>
      <c r="AD43" s="886"/>
      <c r="AE43" s="886"/>
      <c r="AF43" s="886"/>
      <c r="AG43" s="886"/>
      <c r="AH43" s="886"/>
      <c r="AI43" s="886"/>
      <c r="AJ43" s="886"/>
      <c r="AK43" s="886"/>
      <c r="AL43" s="886"/>
      <c r="AM43" s="886"/>
      <c r="AN43" s="886"/>
      <c r="AO43" s="886"/>
      <c r="AP43" s="886"/>
      <c r="AQ43" s="886"/>
      <c r="AR43" s="886"/>
      <c r="AS43" s="886"/>
      <c r="AT43" s="886"/>
      <c r="AU43" s="886"/>
      <c r="AV43" s="886"/>
      <c r="AW43" s="886"/>
      <c r="AX43" s="886"/>
      <c r="AY43" s="886"/>
      <c r="AZ43" s="886"/>
      <c r="BA43" s="886"/>
      <c r="BB43" s="886"/>
      <c r="BC43" s="886"/>
      <c r="BD43" s="886"/>
      <c r="BE43" s="886"/>
      <c r="BF43" s="886"/>
      <c r="BG43" s="886"/>
      <c r="BH43" s="886"/>
      <c r="BI43" s="886"/>
      <c r="BJ43" s="886"/>
      <c r="BK43" s="886"/>
      <c r="BL43" s="886"/>
      <c r="BM43" s="886"/>
      <c r="BN43" s="886"/>
      <c r="BO43" s="886"/>
      <c r="BP43" s="886"/>
      <c r="BQ43" s="886"/>
    </row>
    <row r="44">
      <c r="A44" s="886"/>
      <c r="B44" s="886"/>
      <c r="C44" s="886"/>
      <c r="D44" s="887"/>
      <c r="E44" s="886"/>
      <c r="F44" s="886"/>
      <c r="G44" s="886"/>
      <c r="H44" s="886"/>
      <c r="I44" s="886"/>
      <c r="J44" s="886"/>
      <c r="K44" s="886"/>
      <c r="L44" s="886"/>
      <c r="M44" s="886"/>
      <c r="N44" s="886"/>
      <c r="O44" s="886"/>
      <c r="P44" s="886"/>
      <c r="Q44" s="886"/>
      <c r="R44" s="886"/>
      <c r="S44" s="886"/>
      <c r="T44" s="886"/>
      <c r="U44" s="886"/>
      <c r="V44" s="886"/>
      <c r="W44" s="886"/>
      <c r="X44" s="886"/>
      <c r="Y44" s="886"/>
      <c r="Z44" s="886"/>
      <c r="AA44" s="886"/>
      <c r="AB44" s="886"/>
      <c r="AC44" s="886"/>
      <c r="AD44" s="886"/>
      <c r="AE44" s="886"/>
      <c r="AF44" s="886"/>
      <c r="AG44" s="886"/>
      <c r="AH44" s="886"/>
      <c r="AI44" s="886"/>
      <c r="AJ44" s="886"/>
      <c r="AK44" s="886"/>
      <c r="AL44" s="886"/>
      <c r="AM44" s="886"/>
      <c r="AN44" s="886"/>
      <c r="AO44" s="886"/>
      <c r="AP44" s="886"/>
      <c r="AQ44" s="886"/>
      <c r="AR44" s="886"/>
      <c r="AS44" s="886"/>
      <c r="AT44" s="886"/>
      <c r="AU44" s="886"/>
      <c r="AV44" s="886"/>
      <c r="AW44" s="886"/>
      <c r="AX44" s="886"/>
      <c r="AY44" s="886"/>
      <c r="AZ44" s="886"/>
      <c r="BA44" s="886"/>
      <c r="BB44" s="886"/>
      <c r="BC44" s="886"/>
      <c r="BD44" s="886"/>
      <c r="BE44" s="886"/>
      <c r="BF44" s="886"/>
      <c r="BG44" s="886"/>
      <c r="BH44" s="886"/>
      <c r="BI44" s="886"/>
      <c r="BJ44" s="886"/>
      <c r="BK44" s="886"/>
      <c r="BL44" s="886"/>
      <c r="BM44" s="886"/>
      <c r="BN44" s="886"/>
      <c r="BO44" s="886"/>
      <c r="BP44" s="886"/>
      <c r="BQ44" s="886"/>
    </row>
    <row r="45">
      <c r="A45" s="886"/>
      <c r="B45" s="886"/>
      <c r="C45" s="886"/>
      <c r="D45" s="887"/>
      <c r="E45" s="886"/>
      <c r="F45" s="886"/>
      <c r="G45" s="886"/>
      <c r="H45" s="886"/>
      <c r="I45" s="886"/>
      <c r="J45" s="886"/>
      <c r="K45" s="886"/>
      <c r="L45" s="886"/>
      <c r="M45" s="886"/>
      <c r="N45" s="886"/>
      <c r="O45" s="886"/>
      <c r="P45" s="886"/>
      <c r="Q45" s="886"/>
      <c r="R45" s="886"/>
      <c r="S45" s="886"/>
      <c r="T45" s="886"/>
      <c r="U45" s="886"/>
      <c r="V45" s="886"/>
      <c r="W45" s="886"/>
      <c r="X45" s="886"/>
      <c r="Y45" s="886"/>
      <c r="Z45" s="886"/>
      <c r="AA45" s="886"/>
      <c r="AB45" s="886"/>
      <c r="AC45" s="886"/>
      <c r="AD45" s="886"/>
      <c r="AE45" s="886"/>
      <c r="AF45" s="886"/>
      <c r="AG45" s="886"/>
      <c r="AH45" s="886"/>
      <c r="AI45" s="886"/>
      <c r="AJ45" s="886"/>
      <c r="AK45" s="886"/>
      <c r="AL45" s="886"/>
      <c r="AM45" s="886"/>
      <c r="AN45" s="886"/>
      <c r="AO45" s="886"/>
      <c r="AP45" s="886"/>
      <c r="AQ45" s="886"/>
      <c r="AR45" s="886"/>
      <c r="AS45" s="886"/>
      <c r="AT45" s="886"/>
      <c r="AU45" s="886"/>
      <c r="AV45" s="886"/>
      <c r="AW45" s="886"/>
      <c r="AX45" s="886"/>
      <c r="AY45" s="886"/>
      <c r="AZ45" s="886"/>
      <c r="BA45" s="886"/>
      <c r="BB45" s="886"/>
      <c r="BC45" s="886"/>
      <c r="BD45" s="886"/>
      <c r="BE45" s="886"/>
      <c r="BF45" s="886"/>
      <c r="BG45" s="886"/>
      <c r="BH45" s="886"/>
      <c r="BI45" s="886"/>
      <c r="BJ45" s="886"/>
      <c r="BK45" s="886"/>
      <c r="BL45" s="886"/>
      <c r="BM45" s="886"/>
      <c r="BN45" s="886"/>
      <c r="BO45" s="886"/>
      <c r="BP45" s="886"/>
      <c r="BQ45" s="886"/>
    </row>
    <row r="46">
      <c r="A46" s="886"/>
      <c r="B46" s="886"/>
      <c r="C46" s="886"/>
      <c r="D46" s="887"/>
      <c r="E46" s="886"/>
      <c r="F46" s="886"/>
      <c r="G46" s="886"/>
      <c r="H46" s="886"/>
      <c r="I46" s="886"/>
      <c r="J46" s="886"/>
      <c r="K46" s="886"/>
      <c r="L46" s="886"/>
      <c r="M46" s="886"/>
      <c r="N46" s="886"/>
      <c r="O46" s="886"/>
      <c r="P46" s="886"/>
      <c r="Q46" s="886"/>
      <c r="R46" s="886"/>
      <c r="S46" s="886"/>
      <c r="T46" s="886"/>
      <c r="U46" s="886"/>
      <c r="V46" s="886"/>
      <c r="W46" s="886"/>
      <c r="X46" s="886"/>
      <c r="Y46" s="886"/>
      <c r="Z46" s="886"/>
      <c r="AA46" s="886"/>
      <c r="AB46" s="886"/>
      <c r="AC46" s="886"/>
      <c r="AD46" s="886"/>
      <c r="AE46" s="886"/>
      <c r="AF46" s="886"/>
      <c r="AG46" s="886"/>
      <c r="AH46" s="886"/>
      <c r="AI46" s="886"/>
      <c r="AJ46" s="886"/>
      <c r="AK46" s="886"/>
      <c r="AL46" s="886"/>
      <c r="AM46" s="886"/>
      <c r="AN46" s="886"/>
      <c r="AO46" s="886"/>
      <c r="AP46" s="886"/>
      <c r="AQ46" s="886"/>
      <c r="AR46" s="886"/>
      <c r="AS46" s="886"/>
      <c r="AT46" s="886"/>
      <c r="AU46" s="886"/>
      <c r="AV46" s="886"/>
      <c r="AW46" s="886"/>
      <c r="AX46" s="886"/>
      <c r="AY46" s="886"/>
      <c r="AZ46" s="886"/>
      <c r="BA46" s="886"/>
      <c r="BB46" s="886"/>
      <c r="BC46" s="886"/>
      <c r="BD46" s="886"/>
      <c r="BE46" s="886"/>
      <c r="BF46" s="886"/>
      <c r="BG46" s="886"/>
      <c r="BH46" s="886"/>
      <c r="BI46" s="886"/>
      <c r="BJ46" s="886"/>
      <c r="BK46" s="886"/>
      <c r="BL46" s="886"/>
      <c r="BM46" s="886"/>
      <c r="BN46" s="886"/>
      <c r="BO46" s="886"/>
      <c r="BP46" s="886"/>
      <c r="BQ46" s="886"/>
    </row>
    <row r="47">
      <c r="A47" s="886"/>
      <c r="B47" s="886"/>
      <c r="C47" s="886"/>
      <c r="D47" s="887"/>
      <c r="E47" s="886"/>
      <c r="F47" s="886"/>
      <c r="G47" s="886"/>
      <c r="H47" s="886"/>
      <c r="I47" s="886"/>
      <c r="J47" s="886"/>
      <c r="K47" s="886"/>
      <c r="L47" s="886"/>
      <c r="M47" s="886"/>
      <c r="N47" s="886"/>
      <c r="O47" s="886"/>
      <c r="P47" s="886"/>
      <c r="Q47" s="886"/>
      <c r="R47" s="886"/>
      <c r="S47" s="886"/>
      <c r="T47" s="886"/>
      <c r="U47" s="886"/>
      <c r="V47" s="886"/>
      <c r="W47" s="886"/>
      <c r="X47" s="886"/>
      <c r="Y47" s="886"/>
      <c r="Z47" s="886"/>
      <c r="AA47" s="886"/>
      <c r="AB47" s="886"/>
      <c r="AC47" s="886"/>
      <c r="AD47" s="886"/>
      <c r="AE47" s="886"/>
      <c r="AF47" s="886"/>
      <c r="AG47" s="886"/>
      <c r="AH47" s="886"/>
      <c r="AI47" s="886"/>
      <c r="AJ47" s="886"/>
      <c r="AK47" s="886"/>
      <c r="AL47" s="886"/>
      <c r="AM47" s="886"/>
      <c r="AN47" s="886"/>
      <c r="AO47" s="886"/>
      <c r="AP47" s="886"/>
      <c r="AQ47" s="886"/>
      <c r="AR47" s="886"/>
      <c r="AS47" s="886"/>
      <c r="AT47" s="886"/>
      <c r="AU47" s="886"/>
      <c r="AV47" s="886"/>
      <c r="AW47" s="886"/>
      <c r="AX47" s="886"/>
      <c r="AY47" s="886"/>
      <c r="AZ47" s="886"/>
      <c r="BA47" s="886"/>
      <c r="BB47" s="886"/>
      <c r="BC47" s="886"/>
      <c r="BD47" s="886"/>
      <c r="BE47" s="886"/>
      <c r="BF47" s="886"/>
      <c r="BG47" s="886"/>
      <c r="BH47" s="886"/>
      <c r="BI47" s="886"/>
      <c r="BJ47" s="886"/>
      <c r="BK47" s="886"/>
      <c r="BL47" s="886"/>
      <c r="BM47" s="886"/>
      <c r="BN47" s="886"/>
      <c r="BO47" s="886"/>
      <c r="BP47" s="886"/>
      <c r="BQ47" s="886"/>
    </row>
    <row r="48">
      <c r="A48" s="886"/>
      <c r="B48" s="886"/>
      <c r="C48" s="886"/>
      <c r="D48" s="887"/>
      <c r="E48" s="886"/>
      <c r="F48" s="886"/>
      <c r="G48" s="886"/>
      <c r="H48" s="886"/>
      <c r="I48" s="886"/>
      <c r="J48" s="886"/>
      <c r="K48" s="886"/>
      <c r="L48" s="886"/>
      <c r="M48" s="886"/>
      <c r="N48" s="886"/>
      <c r="O48" s="886"/>
      <c r="P48" s="886"/>
      <c r="Q48" s="886"/>
      <c r="R48" s="886"/>
      <c r="S48" s="886"/>
      <c r="T48" s="886"/>
      <c r="U48" s="886"/>
      <c r="V48" s="886"/>
      <c r="W48" s="886"/>
      <c r="X48" s="886"/>
      <c r="Y48" s="886"/>
      <c r="Z48" s="886"/>
      <c r="AA48" s="886"/>
      <c r="AB48" s="886"/>
      <c r="AC48" s="886"/>
      <c r="AD48" s="886"/>
      <c r="AE48" s="886"/>
      <c r="AF48" s="886"/>
      <c r="AG48" s="886"/>
      <c r="AH48" s="886"/>
      <c r="AI48" s="886"/>
      <c r="AJ48" s="886"/>
      <c r="AK48" s="886"/>
      <c r="AL48" s="886"/>
      <c r="AM48" s="886"/>
      <c r="AN48" s="886"/>
      <c r="AO48" s="886"/>
      <c r="AP48" s="886"/>
      <c r="AQ48" s="886"/>
      <c r="AR48" s="886"/>
      <c r="AS48" s="886"/>
      <c r="AT48" s="886"/>
      <c r="AU48" s="886"/>
      <c r="AV48" s="886"/>
      <c r="AW48" s="886"/>
      <c r="AX48" s="886"/>
      <c r="AY48" s="886"/>
      <c r="AZ48" s="886"/>
      <c r="BA48" s="886"/>
      <c r="BB48" s="886"/>
      <c r="BC48" s="886"/>
      <c r="BD48" s="886"/>
      <c r="BE48" s="886"/>
      <c r="BF48" s="886"/>
      <c r="BG48" s="886"/>
      <c r="BH48" s="886"/>
      <c r="BI48" s="886"/>
      <c r="BJ48" s="886"/>
      <c r="BK48" s="886"/>
      <c r="BL48" s="886"/>
      <c r="BM48" s="886"/>
      <c r="BN48" s="886"/>
      <c r="BO48" s="886"/>
      <c r="BP48" s="886"/>
      <c r="BQ48" s="886"/>
    </row>
    <row r="49">
      <c r="A49" s="886"/>
      <c r="B49" s="886"/>
      <c r="C49" s="886"/>
      <c r="D49" s="887"/>
      <c r="E49" s="886"/>
      <c r="F49" s="886"/>
      <c r="G49" s="886"/>
      <c r="H49" s="886"/>
      <c r="I49" s="886"/>
      <c r="J49" s="886"/>
      <c r="K49" s="886"/>
      <c r="L49" s="886"/>
      <c r="M49" s="886"/>
      <c r="N49" s="886"/>
      <c r="O49" s="886"/>
      <c r="P49" s="886"/>
      <c r="Q49" s="886"/>
      <c r="R49" s="886"/>
      <c r="S49" s="886"/>
      <c r="T49" s="886"/>
      <c r="U49" s="886"/>
      <c r="V49" s="886"/>
      <c r="W49" s="886"/>
      <c r="X49" s="886"/>
      <c r="Y49" s="886"/>
      <c r="Z49" s="886"/>
      <c r="AA49" s="886"/>
      <c r="AB49" s="886"/>
      <c r="AC49" s="886"/>
      <c r="AD49" s="886"/>
      <c r="AE49" s="886"/>
      <c r="AF49" s="886"/>
      <c r="AG49" s="886"/>
      <c r="AH49" s="886"/>
      <c r="AI49" s="886"/>
      <c r="AJ49" s="886"/>
      <c r="AK49" s="886"/>
      <c r="AL49" s="886"/>
      <c r="AM49" s="886"/>
      <c r="AN49" s="886"/>
      <c r="AO49" s="886"/>
      <c r="AP49" s="886"/>
      <c r="AQ49" s="886"/>
      <c r="AR49" s="886"/>
      <c r="AS49" s="886"/>
      <c r="AT49" s="886"/>
      <c r="AU49" s="886"/>
      <c r="AV49" s="886"/>
      <c r="AW49" s="886"/>
      <c r="AX49" s="886"/>
      <c r="AY49" s="886"/>
      <c r="AZ49" s="886"/>
      <c r="BA49" s="886"/>
      <c r="BB49" s="886"/>
      <c r="BC49" s="886"/>
      <c r="BD49" s="886"/>
      <c r="BE49" s="886"/>
      <c r="BF49" s="886"/>
      <c r="BG49" s="886"/>
      <c r="BH49" s="886"/>
      <c r="BI49" s="886"/>
      <c r="BJ49" s="886"/>
      <c r="BK49" s="886"/>
      <c r="BL49" s="886"/>
      <c r="BM49" s="886"/>
      <c r="BN49" s="886"/>
      <c r="BO49" s="886"/>
      <c r="BP49" s="886"/>
      <c r="BQ49" s="886"/>
    </row>
    <row r="50">
      <c r="A50" s="886"/>
      <c r="B50" s="886"/>
      <c r="C50" s="886"/>
      <c r="D50" s="887"/>
      <c r="E50" s="886"/>
      <c r="F50" s="886"/>
      <c r="G50" s="886"/>
      <c r="H50" s="886"/>
      <c r="I50" s="886"/>
      <c r="J50" s="886"/>
      <c r="K50" s="886"/>
      <c r="L50" s="886"/>
      <c r="M50" s="886"/>
      <c r="N50" s="886"/>
      <c r="O50" s="886"/>
      <c r="P50" s="886"/>
      <c r="Q50" s="886"/>
      <c r="R50" s="886"/>
      <c r="S50" s="886"/>
      <c r="T50" s="886"/>
      <c r="U50" s="886"/>
      <c r="V50" s="886"/>
      <c r="W50" s="886"/>
      <c r="X50" s="886"/>
      <c r="Y50" s="886"/>
      <c r="Z50" s="886"/>
      <c r="AA50" s="886"/>
      <c r="AB50" s="886"/>
      <c r="AC50" s="886"/>
      <c r="AD50" s="886"/>
      <c r="AE50" s="886"/>
      <c r="AF50" s="886"/>
      <c r="AG50" s="886"/>
      <c r="AH50" s="886"/>
      <c r="AI50" s="886"/>
      <c r="AJ50" s="886"/>
      <c r="AK50" s="886"/>
      <c r="AL50" s="886"/>
      <c r="AM50" s="886"/>
      <c r="AN50" s="886"/>
      <c r="AO50" s="886"/>
      <c r="AP50" s="886"/>
      <c r="AQ50" s="886"/>
      <c r="AR50" s="886"/>
      <c r="AS50" s="886"/>
      <c r="AT50" s="886"/>
      <c r="AU50" s="886"/>
      <c r="AV50" s="886"/>
      <c r="AW50" s="886"/>
      <c r="AX50" s="886"/>
      <c r="AY50" s="886"/>
      <c r="AZ50" s="886"/>
      <c r="BA50" s="886"/>
      <c r="BB50" s="886"/>
      <c r="BC50" s="886"/>
      <c r="BD50" s="886"/>
      <c r="BE50" s="886"/>
      <c r="BF50" s="886"/>
      <c r="BG50" s="886"/>
      <c r="BH50" s="886"/>
      <c r="BI50" s="886"/>
      <c r="BJ50" s="886"/>
      <c r="BK50" s="886"/>
      <c r="BL50" s="886"/>
      <c r="BM50" s="886"/>
      <c r="BN50" s="886"/>
      <c r="BO50" s="886"/>
      <c r="BP50" s="886"/>
      <c r="BQ50" s="886"/>
    </row>
    <row r="51">
      <c r="A51" s="886"/>
      <c r="B51" s="886"/>
      <c r="C51" s="886"/>
      <c r="D51" s="887"/>
      <c r="E51" s="886"/>
      <c r="F51" s="886"/>
      <c r="G51" s="886"/>
      <c r="H51" s="886"/>
      <c r="I51" s="886"/>
      <c r="J51" s="886"/>
      <c r="K51" s="886"/>
      <c r="L51" s="886"/>
      <c r="M51" s="886"/>
      <c r="N51" s="886"/>
      <c r="O51" s="886"/>
      <c r="P51" s="886"/>
      <c r="Q51" s="886"/>
      <c r="R51" s="886"/>
      <c r="S51" s="886"/>
      <c r="T51" s="886"/>
      <c r="U51" s="886"/>
      <c r="V51" s="886"/>
      <c r="W51" s="886"/>
      <c r="X51" s="886"/>
      <c r="Y51" s="886"/>
      <c r="Z51" s="886"/>
      <c r="AA51" s="886"/>
      <c r="AB51" s="886"/>
      <c r="AC51" s="886"/>
      <c r="AD51" s="886"/>
      <c r="AE51" s="886"/>
      <c r="AF51" s="886"/>
      <c r="AG51" s="886"/>
      <c r="AH51" s="886"/>
      <c r="AI51" s="886"/>
      <c r="AJ51" s="886"/>
      <c r="AK51" s="886"/>
      <c r="AL51" s="886"/>
      <c r="AM51" s="886"/>
      <c r="AN51" s="886"/>
      <c r="AO51" s="886"/>
      <c r="AP51" s="886"/>
      <c r="AQ51" s="886"/>
      <c r="AR51" s="886"/>
      <c r="AS51" s="886"/>
      <c r="AT51" s="886"/>
      <c r="AU51" s="886"/>
      <c r="AV51" s="886"/>
      <c r="AW51" s="886"/>
      <c r="AX51" s="886"/>
      <c r="AY51" s="886"/>
      <c r="AZ51" s="886"/>
      <c r="BA51" s="886"/>
      <c r="BB51" s="886"/>
      <c r="BC51" s="886"/>
      <c r="BD51" s="886"/>
      <c r="BE51" s="886"/>
      <c r="BF51" s="886"/>
      <c r="BG51" s="886"/>
      <c r="BH51" s="886"/>
      <c r="BI51" s="886"/>
      <c r="BJ51" s="886"/>
      <c r="BK51" s="886"/>
      <c r="BL51" s="886"/>
      <c r="BM51" s="886"/>
      <c r="BN51" s="886"/>
      <c r="BO51" s="886"/>
      <c r="BP51" s="886"/>
      <c r="BQ51" s="886"/>
    </row>
    <row r="52">
      <c r="A52" s="886"/>
      <c r="B52" s="886"/>
      <c r="C52" s="886"/>
      <c r="D52" s="887"/>
      <c r="E52" s="886"/>
      <c r="F52" s="886"/>
      <c r="G52" s="886"/>
      <c r="H52" s="886"/>
      <c r="I52" s="886"/>
      <c r="J52" s="886"/>
      <c r="K52" s="886"/>
      <c r="L52" s="886"/>
      <c r="M52" s="886"/>
      <c r="N52" s="886"/>
      <c r="O52" s="886"/>
      <c r="P52" s="886"/>
      <c r="Q52" s="886"/>
      <c r="R52" s="886"/>
      <c r="S52" s="886"/>
      <c r="T52" s="886"/>
      <c r="U52" s="886"/>
      <c r="V52" s="886"/>
      <c r="W52" s="886"/>
      <c r="X52" s="886"/>
      <c r="Y52" s="886"/>
      <c r="Z52" s="886"/>
      <c r="AA52" s="886"/>
      <c r="AB52" s="886"/>
      <c r="AC52" s="886"/>
      <c r="AD52" s="886"/>
      <c r="AE52" s="886"/>
      <c r="AF52" s="886"/>
      <c r="AG52" s="886"/>
      <c r="AH52" s="886"/>
      <c r="AI52" s="886"/>
      <c r="AJ52" s="886"/>
      <c r="AK52" s="886"/>
      <c r="AL52" s="886"/>
      <c r="AM52" s="886"/>
      <c r="AN52" s="886"/>
      <c r="AO52" s="886"/>
      <c r="AP52" s="886"/>
      <c r="AQ52" s="886"/>
      <c r="AR52" s="886"/>
      <c r="AS52" s="886"/>
      <c r="AT52" s="886"/>
      <c r="AU52" s="886"/>
      <c r="AV52" s="886"/>
      <c r="AW52" s="886"/>
      <c r="AX52" s="886"/>
      <c r="AY52" s="886"/>
      <c r="AZ52" s="886"/>
      <c r="BA52" s="886"/>
      <c r="BB52" s="886"/>
      <c r="BC52" s="886"/>
      <c r="BD52" s="886"/>
      <c r="BE52" s="886"/>
      <c r="BF52" s="886"/>
      <c r="BG52" s="886"/>
      <c r="BH52" s="886"/>
      <c r="BI52" s="886"/>
      <c r="BJ52" s="886"/>
      <c r="BK52" s="886"/>
      <c r="BL52" s="886"/>
      <c r="BM52" s="886"/>
      <c r="BN52" s="886"/>
      <c r="BO52" s="886"/>
      <c r="BP52" s="886"/>
      <c r="BQ52" s="886"/>
    </row>
    <row r="53">
      <c r="A53" s="886"/>
      <c r="B53" s="886"/>
      <c r="C53" s="886"/>
      <c r="D53" s="887"/>
      <c r="E53" s="886"/>
      <c r="F53" s="886"/>
      <c r="G53" s="886"/>
      <c r="H53" s="886"/>
      <c r="I53" s="886"/>
      <c r="J53" s="886"/>
      <c r="K53" s="886"/>
      <c r="L53" s="886"/>
      <c r="M53" s="886"/>
      <c r="N53" s="886"/>
      <c r="O53" s="886"/>
      <c r="P53" s="886"/>
      <c r="Q53" s="886"/>
      <c r="R53" s="886"/>
      <c r="S53" s="886"/>
      <c r="T53" s="886"/>
      <c r="U53" s="886"/>
      <c r="V53" s="886"/>
      <c r="W53" s="886"/>
      <c r="X53" s="886"/>
      <c r="Y53" s="886"/>
      <c r="Z53" s="886"/>
      <c r="AA53" s="886"/>
      <c r="AB53" s="886"/>
      <c r="AC53" s="886"/>
      <c r="AD53" s="886"/>
      <c r="AE53" s="886"/>
      <c r="AF53" s="886"/>
      <c r="AG53" s="886"/>
      <c r="AH53" s="886"/>
      <c r="AI53" s="886"/>
      <c r="AJ53" s="886"/>
      <c r="AK53" s="886"/>
      <c r="AL53" s="886"/>
      <c r="AM53" s="886"/>
      <c r="AN53" s="886"/>
      <c r="AO53" s="886"/>
      <c r="AP53" s="886"/>
      <c r="AQ53" s="886"/>
      <c r="AR53" s="886"/>
      <c r="AS53" s="886"/>
      <c r="AT53" s="886"/>
      <c r="AU53" s="886"/>
      <c r="AV53" s="886"/>
      <c r="AW53" s="886"/>
      <c r="AX53" s="886"/>
      <c r="AY53" s="886"/>
      <c r="AZ53" s="886"/>
      <c r="BA53" s="886"/>
      <c r="BB53" s="886"/>
      <c r="BC53" s="886"/>
      <c r="BD53" s="886"/>
      <c r="BE53" s="886"/>
      <c r="BF53" s="886"/>
      <c r="BG53" s="886"/>
      <c r="BH53" s="886"/>
      <c r="BI53" s="886"/>
      <c r="BJ53" s="886"/>
      <c r="BK53" s="886"/>
      <c r="BL53" s="886"/>
      <c r="BM53" s="886"/>
      <c r="BN53" s="886"/>
      <c r="BO53" s="886"/>
      <c r="BP53" s="886"/>
      <c r="BQ53" s="886"/>
    </row>
    <row r="54">
      <c r="A54" s="886"/>
      <c r="B54" s="886"/>
      <c r="C54" s="886"/>
      <c r="D54" s="887"/>
      <c r="E54" s="886"/>
      <c r="F54" s="886"/>
      <c r="G54" s="886"/>
      <c r="H54" s="886"/>
      <c r="I54" s="886"/>
      <c r="J54" s="886"/>
      <c r="K54" s="886"/>
      <c r="L54" s="886"/>
      <c r="M54" s="886"/>
      <c r="N54" s="886"/>
      <c r="O54" s="886"/>
      <c r="P54" s="886"/>
      <c r="Q54" s="886"/>
      <c r="R54" s="886"/>
      <c r="S54" s="886"/>
      <c r="T54" s="886"/>
      <c r="U54" s="886"/>
      <c r="V54" s="886"/>
      <c r="W54" s="886"/>
      <c r="X54" s="886"/>
      <c r="Y54" s="886"/>
      <c r="Z54" s="886"/>
      <c r="AA54" s="886"/>
      <c r="AB54" s="886"/>
      <c r="AC54" s="886"/>
      <c r="AD54" s="886"/>
      <c r="AE54" s="886"/>
      <c r="AF54" s="886"/>
      <c r="AG54" s="886"/>
      <c r="AH54" s="886"/>
      <c r="AI54" s="886"/>
      <c r="AJ54" s="886"/>
      <c r="AK54" s="886"/>
      <c r="AL54" s="886"/>
      <c r="AM54" s="886"/>
      <c r="AN54" s="886"/>
      <c r="AO54" s="886"/>
      <c r="AP54" s="886"/>
      <c r="AQ54" s="886"/>
      <c r="AR54" s="886"/>
      <c r="AS54" s="886"/>
      <c r="AT54" s="886"/>
      <c r="AU54" s="886"/>
      <c r="AV54" s="886"/>
      <c r="AW54" s="886"/>
      <c r="AX54" s="886"/>
      <c r="AY54" s="886"/>
      <c r="AZ54" s="886"/>
      <c r="BA54" s="886"/>
      <c r="BB54" s="886"/>
      <c r="BC54" s="886"/>
      <c r="BD54" s="886"/>
      <c r="BE54" s="886"/>
      <c r="BF54" s="886"/>
      <c r="BG54" s="886"/>
      <c r="BH54" s="886"/>
      <c r="BI54" s="886"/>
      <c r="BJ54" s="886"/>
      <c r="BK54" s="886"/>
      <c r="BL54" s="886"/>
      <c r="BM54" s="886"/>
      <c r="BN54" s="886"/>
      <c r="BO54" s="886"/>
      <c r="BP54" s="886"/>
      <c r="BQ54" s="886"/>
    </row>
    <row r="55">
      <c r="A55" s="886"/>
      <c r="B55" s="886"/>
      <c r="C55" s="886"/>
      <c r="D55" s="887"/>
      <c r="E55" s="886"/>
      <c r="F55" s="886"/>
      <c r="G55" s="886"/>
      <c r="H55" s="886"/>
      <c r="I55" s="886"/>
      <c r="J55" s="886"/>
      <c r="K55" s="886"/>
      <c r="L55" s="886"/>
      <c r="M55" s="886"/>
      <c r="N55" s="886"/>
      <c r="O55" s="886"/>
      <c r="P55" s="886"/>
      <c r="Q55" s="886"/>
      <c r="R55" s="886"/>
      <c r="S55" s="886"/>
      <c r="T55" s="886"/>
      <c r="U55" s="886"/>
      <c r="V55" s="886"/>
      <c r="W55" s="886"/>
      <c r="X55" s="886"/>
      <c r="Y55" s="886"/>
      <c r="Z55" s="886"/>
      <c r="AA55" s="886"/>
      <c r="AB55" s="886"/>
      <c r="AC55" s="886"/>
      <c r="AD55" s="886"/>
      <c r="AE55" s="886"/>
      <c r="AF55" s="886"/>
      <c r="AG55" s="886"/>
      <c r="AH55" s="886"/>
      <c r="AI55" s="886"/>
      <c r="AJ55" s="886"/>
      <c r="AK55" s="886"/>
      <c r="AL55" s="886"/>
      <c r="AM55" s="886"/>
      <c r="AN55" s="886"/>
      <c r="AO55" s="886"/>
      <c r="AP55" s="886"/>
      <c r="AQ55" s="886"/>
      <c r="AR55" s="886"/>
      <c r="AS55" s="886"/>
      <c r="AT55" s="886"/>
      <c r="AU55" s="886"/>
      <c r="AV55" s="886"/>
      <c r="AW55" s="886"/>
      <c r="AX55" s="886"/>
      <c r="AY55" s="886"/>
      <c r="AZ55" s="886"/>
      <c r="BA55" s="886"/>
      <c r="BB55" s="886"/>
      <c r="BC55" s="886"/>
      <c r="BD55" s="886"/>
      <c r="BE55" s="886"/>
      <c r="BF55" s="886"/>
      <c r="BG55" s="886"/>
      <c r="BH55" s="886"/>
      <c r="BI55" s="886"/>
      <c r="BJ55" s="886"/>
      <c r="BK55" s="886"/>
      <c r="BL55" s="886"/>
      <c r="BM55" s="886"/>
      <c r="BN55" s="886"/>
      <c r="BO55" s="886"/>
      <c r="BP55" s="886"/>
      <c r="BQ55" s="886"/>
    </row>
    <row r="56">
      <c r="A56" s="886"/>
      <c r="B56" s="886"/>
      <c r="C56" s="886"/>
      <c r="D56" s="887"/>
      <c r="E56" s="886"/>
      <c r="F56" s="886"/>
      <c r="G56" s="886"/>
      <c r="H56" s="886"/>
      <c r="I56" s="886"/>
      <c r="J56" s="886"/>
      <c r="K56" s="886"/>
      <c r="L56" s="886"/>
      <c r="M56" s="886"/>
      <c r="N56" s="886"/>
      <c r="O56" s="886"/>
      <c r="P56" s="886"/>
      <c r="Q56" s="886"/>
      <c r="R56" s="886"/>
      <c r="S56" s="886"/>
      <c r="T56" s="886"/>
      <c r="U56" s="886"/>
      <c r="V56" s="886"/>
      <c r="W56" s="886"/>
      <c r="X56" s="886"/>
      <c r="Y56" s="886"/>
      <c r="Z56" s="886"/>
      <c r="AA56" s="886"/>
      <c r="AB56" s="886"/>
      <c r="AC56" s="886"/>
      <c r="AD56" s="886"/>
      <c r="AE56" s="886"/>
      <c r="AF56" s="886"/>
      <c r="AG56" s="886"/>
      <c r="AH56" s="886"/>
      <c r="AI56" s="886"/>
      <c r="AJ56" s="886"/>
      <c r="AK56" s="886"/>
      <c r="AL56" s="886"/>
      <c r="AM56" s="886"/>
      <c r="AN56" s="886"/>
      <c r="AO56" s="886"/>
      <c r="AP56" s="886"/>
      <c r="AQ56" s="886"/>
      <c r="AR56" s="886"/>
      <c r="AS56" s="886"/>
      <c r="AT56" s="886"/>
      <c r="AU56" s="886"/>
      <c r="AV56" s="886"/>
      <c r="AW56" s="886"/>
      <c r="AX56" s="886"/>
      <c r="AY56" s="886"/>
      <c r="AZ56" s="886"/>
      <c r="BA56" s="886"/>
      <c r="BB56" s="886"/>
      <c r="BC56" s="886"/>
      <c r="BD56" s="886"/>
      <c r="BE56" s="886"/>
      <c r="BF56" s="886"/>
      <c r="BG56" s="886"/>
      <c r="BH56" s="886"/>
      <c r="BI56" s="886"/>
      <c r="BJ56" s="886"/>
      <c r="BK56" s="886"/>
      <c r="BL56" s="886"/>
      <c r="BM56" s="886"/>
      <c r="BN56" s="886"/>
      <c r="BO56" s="886"/>
      <c r="BP56" s="886"/>
      <c r="BQ56" s="886"/>
    </row>
    <row r="57">
      <c r="A57" s="886"/>
      <c r="B57" s="886"/>
      <c r="C57" s="886"/>
      <c r="D57" s="887"/>
      <c r="E57" s="886"/>
      <c r="F57" s="886"/>
      <c r="G57" s="886"/>
      <c r="H57" s="886"/>
      <c r="I57" s="886"/>
      <c r="J57" s="886"/>
      <c r="K57" s="886"/>
      <c r="L57" s="886"/>
      <c r="M57" s="886"/>
      <c r="N57" s="886"/>
      <c r="O57" s="886"/>
      <c r="P57" s="886"/>
      <c r="Q57" s="886"/>
      <c r="R57" s="886"/>
      <c r="S57" s="886"/>
      <c r="T57" s="886"/>
      <c r="U57" s="886"/>
      <c r="V57" s="886"/>
      <c r="W57" s="886"/>
      <c r="X57" s="886"/>
      <c r="Y57" s="886"/>
      <c r="Z57" s="886"/>
      <c r="AA57" s="886"/>
      <c r="AB57" s="886"/>
      <c r="AC57" s="886"/>
      <c r="AD57" s="886"/>
      <c r="AE57" s="886"/>
      <c r="AF57" s="886"/>
      <c r="AG57" s="886"/>
      <c r="AH57" s="886"/>
      <c r="AI57" s="886"/>
      <c r="AJ57" s="886"/>
      <c r="AK57" s="886"/>
      <c r="AL57" s="886"/>
      <c r="AM57" s="886"/>
      <c r="AN57" s="886"/>
      <c r="AO57" s="886"/>
      <c r="AP57" s="886"/>
      <c r="AQ57" s="886"/>
      <c r="AR57" s="886"/>
      <c r="AS57" s="886"/>
      <c r="AT57" s="886"/>
      <c r="AU57" s="886"/>
      <c r="AV57" s="886"/>
      <c r="AW57" s="886"/>
      <c r="AX57" s="886"/>
      <c r="AY57" s="886"/>
      <c r="AZ57" s="886"/>
      <c r="BA57" s="886"/>
      <c r="BB57" s="886"/>
      <c r="BC57" s="886"/>
      <c r="BD57" s="886"/>
      <c r="BE57" s="886"/>
      <c r="BF57" s="886"/>
      <c r="BG57" s="886"/>
      <c r="BH57" s="886"/>
      <c r="BI57" s="886"/>
      <c r="BJ57" s="886"/>
      <c r="BK57" s="886"/>
      <c r="BL57" s="886"/>
      <c r="BM57" s="886"/>
      <c r="BN57" s="886"/>
      <c r="BO57" s="886"/>
      <c r="BP57" s="886"/>
      <c r="BQ57" s="886"/>
    </row>
    <row r="58">
      <c r="A58" s="886"/>
      <c r="B58" s="886"/>
      <c r="C58" s="886"/>
      <c r="D58" s="887"/>
      <c r="E58" s="886"/>
      <c r="F58" s="886"/>
      <c r="G58" s="886"/>
      <c r="H58" s="886"/>
      <c r="I58" s="886"/>
      <c r="J58" s="886"/>
      <c r="K58" s="886"/>
      <c r="L58" s="886"/>
      <c r="M58" s="886"/>
      <c r="N58" s="886"/>
      <c r="O58" s="886"/>
      <c r="P58" s="886"/>
      <c r="Q58" s="886"/>
      <c r="R58" s="886"/>
      <c r="S58" s="886"/>
      <c r="T58" s="886"/>
      <c r="U58" s="886"/>
      <c r="V58" s="886"/>
      <c r="W58" s="886"/>
      <c r="X58" s="886"/>
      <c r="Y58" s="886"/>
      <c r="Z58" s="886"/>
      <c r="AA58" s="886"/>
      <c r="AB58" s="886"/>
      <c r="AC58" s="886"/>
      <c r="AD58" s="886"/>
      <c r="AE58" s="886"/>
      <c r="AF58" s="886"/>
      <c r="AG58" s="886"/>
      <c r="AH58" s="886"/>
      <c r="AI58" s="886"/>
      <c r="AJ58" s="886"/>
      <c r="AK58" s="886"/>
      <c r="AL58" s="886"/>
      <c r="AM58" s="886"/>
      <c r="AN58" s="886"/>
      <c r="AO58" s="886"/>
      <c r="AP58" s="886"/>
      <c r="AQ58" s="886"/>
      <c r="AR58" s="886"/>
      <c r="AS58" s="886"/>
      <c r="AT58" s="886"/>
      <c r="AU58" s="886"/>
      <c r="AV58" s="886"/>
      <c r="AW58" s="886"/>
      <c r="AX58" s="886"/>
      <c r="AY58" s="886"/>
      <c r="AZ58" s="886"/>
      <c r="BA58" s="886"/>
      <c r="BB58" s="886"/>
      <c r="BC58" s="886"/>
      <c r="BD58" s="886"/>
      <c r="BE58" s="886"/>
      <c r="BF58" s="886"/>
      <c r="BG58" s="886"/>
      <c r="BH58" s="886"/>
      <c r="BI58" s="886"/>
      <c r="BJ58" s="886"/>
      <c r="BK58" s="886"/>
      <c r="BL58" s="886"/>
      <c r="BM58" s="886"/>
      <c r="BN58" s="886"/>
      <c r="BO58" s="886"/>
      <c r="BP58" s="886"/>
      <c r="BQ58" s="886"/>
    </row>
    <row r="59">
      <c r="A59" s="886"/>
      <c r="B59" s="886"/>
      <c r="C59" s="886"/>
      <c r="D59" s="887"/>
      <c r="E59" s="886"/>
      <c r="F59" s="886"/>
      <c r="G59" s="886"/>
      <c r="H59" s="886"/>
      <c r="I59" s="886"/>
      <c r="J59" s="886"/>
      <c r="K59" s="886"/>
      <c r="L59" s="886"/>
      <c r="M59" s="886"/>
      <c r="N59" s="886"/>
      <c r="O59" s="886"/>
      <c r="P59" s="886"/>
      <c r="Q59" s="886"/>
      <c r="R59" s="886"/>
      <c r="S59" s="886"/>
      <c r="T59" s="886"/>
      <c r="U59" s="886"/>
      <c r="V59" s="886"/>
      <c r="W59" s="886"/>
      <c r="X59" s="886"/>
      <c r="Y59" s="886"/>
      <c r="Z59" s="886"/>
      <c r="AA59" s="886"/>
      <c r="AB59" s="886"/>
      <c r="AC59" s="886"/>
      <c r="AD59" s="886"/>
      <c r="AE59" s="886"/>
      <c r="AF59" s="886"/>
      <c r="AG59" s="886"/>
      <c r="AH59" s="886"/>
      <c r="AI59" s="886"/>
      <c r="AJ59" s="886"/>
      <c r="AK59" s="886"/>
      <c r="AL59" s="886"/>
      <c r="AM59" s="886"/>
      <c r="AN59" s="886"/>
      <c r="AO59" s="886"/>
      <c r="AP59" s="886"/>
      <c r="AQ59" s="886"/>
      <c r="AR59" s="886"/>
      <c r="AS59" s="886"/>
      <c r="AT59" s="886"/>
      <c r="AU59" s="886"/>
      <c r="AV59" s="886"/>
      <c r="AW59" s="886"/>
      <c r="AX59" s="886"/>
      <c r="AY59" s="886"/>
      <c r="AZ59" s="886"/>
      <c r="BA59" s="886"/>
      <c r="BB59" s="886"/>
      <c r="BC59" s="886"/>
      <c r="BD59" s="886"/>
      <c r="BE59" s="886"/>
      <c r="BF59" s="886"/>
      <c r="BG59" s="886"/>
      <c r="BH59" s="886"/>
      <c r="BI59" s="886"/>
      <c r="BJ59" s="886"/>
      <c r="BK59" s="886"/>
      <c r="BL59" s="886"/>
      <c r="BM59" s="886"/>
      <c r="BN59" s="886"/>
      <c r="BO59" s="886"/>
      <c r="BP59" s="886"/>
      <c r="BQ59" s="886"/>
    </row>
    <row r="60">
      <c r="A60" s="886"/>
      <c r="B60" s="886"/>
      <c r="C60" s="886"/>
      <c r="D60" s="887"/>
      <c r="E60" s="886"/>
      <c r="F60" s="886"/>
      <c r="G60" s="886"/>
      <c r="H60" s="886"/>
      <c r="I60" s="886"/>
      <c r="J60" s="886"/>
      <c r="K60" s="886"/>
      <c r="L60" s="886"/>
      <c r="M60" s="886"/>
      <c r="N60" s="886"/>
      <c r="O60" s="886"/>
      <c r="P60" s="886"/>
      <c r="Q60" s="886"/>
      <c r="R60" s="886"/>
      <c r="S60" s="886"/>
      <c r="T60" s="886"/>
      <c r="U60" s="886"/>
      <c r="V60" s="886"/>
      <c r="W60" s="886"/>
      <c r="X60" s="886"/>
      <c r="Y60" s="886"/>
      <c r="Z60" s="886"/>
      <c r="AA60" s="886"/>
      <c r="AB60" s="886"/>
      <c r="AC60" s="886"/>
      <c r="AD60" s="886"/>
      <c r="AE60" s="886"/>
      <c r="AF60" s="886"/>
      <c r="AG60" s="886"/>
      <c r="AH60" s="886"/>
      <c r="AI60" s="886"/>
      <c r="AJ60" s="886"/>
      <c r="AK60" s="886"/>
      <c r="AL60" s="886"/>
      <c r="AM60" s="886"/>
      <c r="AN60" s="886"/>
      <c r="AO60" s="886"/>
      <c r="AP60" s="886"/>
      <c r="AQ60" s="886"/>
      <c r="AR60" s="886"/>
      <c r="AS60" s="886"/>
      <c r="AT60" s="886"/>
      <c r="AU60" s="886"/>
      <c r="AV60" s="886"/>
      <c r="AW60" s="886"/>
      <c r="AX60" s="886"/>
      <c r="AY60" s="886"/>
      <c r="AZ60" s="886"/>
      <c r="BA60" s="886"/>
      <c r="BB60" s="886"/>
      <c r="BC60" s="886"/>
      <c r="BD60" s="886"/>
      <c r="BE60" s="886"/>
      <c r="BF60" s="886"/>
      <c r="BG60" s="886"/>
      <c r="BH60" s="886"/>
      <c r="BI60" s="886"/>
      <c r="BJ60" s="886"/>
      <c r="BK60" s="886"/>
      <c r="BL60" s="886"/>
      <c r="BM60" s="886"/>
      <c r="BN60" s="886"/>
      <c r="BO60" s="886"/>
      <c r="BP60" s="886"/>
      <c r="BQ60" s="886"/>
    </row>
    <row r="61">
      <c r="A61" s="886"/>
      <c r="B61" s="886"/>
      <c r="C61" s="886"/>
      <c r="D61" s="887"/>
      <c r="E61" s="886"/>
      <c r="F61" s="886"/>
      <c r="G61" s="886"/>
      <c r="H61" s="886"/>
      <c r="I61" s="886"/>
      <c r="J61" s="886"/>
      <c r="K61" s="886"/>
      <c r="L61" s="886"/>
      <c r="M61" s="886"/>
      <c r="N61" s="886"/>
      <c r="O61" s="886"/>
      <c r="P61" s="886"/>
      <c r="Q61" s="886"/>
      <c r="R61" s="886"/>
      <c r="S61" s="886"/>
      <c r="T61" s="886"/>
      <c r="U61" s="886"/>
      <c r="V61" s="886"/>
      <c r="W61" s="886"/>
      <c r="X61" s="886"/>
      <c r="Y61" s="886"/>
      <c r="Z61" s="886"/>
      <c r="AA61" s="886"/>
      <c r="AB61" s="886"/>
      <c r="AC61" s="886"/>
      <c r="AD61" s="886"/>
      <c r="AE61" s="886"/>
      <c r="AF61" s="886"/>
      <c r="AG61" s="886"/>
      <c r="AH61" s="886"/>
      <c r="AI61" s="886"/>
      <c r="AJ61" s="886"/>
      <c r="AK61" s="886"/>
      <c r="AL61" s="886"/>
      <c r="AM61" s="886"/>
      <c r="AN61" s="886"/>
      <c r="AO61" s="886"/>
      <c r="AP61" s="886"/>
      <c r="AQ61" s="886"/>
      <c r="AR61" s="886"/>
      <c r="AS61" s="886"/>
      <c r="AT61" s="886"/>
      <c r="AU61" s="886"/>
      <c r="AV61" s="886"/>
      <c r="AW61" s="886"/>
      <c r="AX61" s="886"/>
      <c r="AY61" s="886"/>
      <c r="AZ61" s="886"/>
      <c r="BA61" s="886"/>
      <c r="BB61" s="886"/>
      <c r="BC61" s="886"/>
      <c r="BD61" s="886"/>
      <c r="BE61" s="886"/>
      <c r="BF61" s="886"/>
      <c r="BG61" s="886"/>
      <c r="BH61" s="886"/>
      <c r="BI61" s="886"/>
      <c r="BJ61" s="886"/>
      <c r="BK61" s="886"/>
      <c r="BL61" s="886"/>
      <c r="BM61" s="886"/>
      <c r="BN61" s="886"/>
      <c r="BO61" s="886"/>
      <c r="BP61" s="886"/>
      <c r="BQ61" s="886"/>
    </row>
    <row r="62">
      <c r="A62" s="886"/>
      <c r="B62" s="886"/>
      <c r="C62" s="886"/>
      <c r="D62" s="887"/>
      <c r="E62" s="886"/>
      <c r="F62" s="886"/>
      <c r="G62" s="886"/>
      <c r="H62" s="886"/>
      <c r="I62" s="886"/>
      <c r="J62" s="886"/>
      <c r="K62" s="886"/>
      <c r="L62" s="886"/>
      <c r="M62" s="886"/>
      <c r="N62" s="886"/>
      <c r="O62" s="886"/>
      <c r="P62" s="886"/>
      <c r="Q62" s="886"/>
      <c r="R62" s="886"/>
      <c r="S62" s="886"/>
      <c r="T62" s="886"/>
      <c r="U62" s="886"/>
      <c r="V62" s="886"/>
      <c r="W62" s="886"/>
      <c r="X62" s="886"/>
      <c r="Y62" s="886"/>
      <c r="Z62" s="886"/>
      <c r="AA62" s="886"/>
      <c r="AB62" s="886"/>
      <c r="AC62" s="886"/>
      <c r="AD62" s="886"/>
      <c r="AE62" s="886"/>
      <c r="AF62" s="886"/>
      <c r="AG62" s="886"/>
      <c r="AH62" s="886"/>
      <c r="AI62" s="886"/>
      <c r="AJ62" s="886"/>
      <c r="AK62" s="886"/>
      <c r="AL62" s="886"/>
      <c r="AM62" s="886"/>
      <c r="AN62" s="886"/>
      <c r="AO62" s="886"/>
      <c r="AP62" s="886"/>
      <c r="AQ62" s="886"/>
      <c r="AR62" s="886"/>
      <c r="AS62" s="886"/>
      <c r="AT62" s="886"/>
      <c r="AU62" s="886"/>
      <c r="AV62" s="886"/>
      <c r="AW62" s="886"/>
      <c r="AX62" s="886"/>
      <c r="AY62" s="886"/>
      <c r="AZ62" s="886"/>
      <c r="BA62" s="886"/>
      <c r="BB62" s="886"/>
      <c r="BC62" s="886"/>
      <c r="BD62" s="886"/>
      <c r="BE62" s="886"/>
      <c r="BF62" s="886"/>
      <c r="BG62" s="886"/>
      <c r="BH62" s="886"/>
      <c r="BI62" s="886"/>
      <c r="BJ62" s="886"/>
      <c r="BK62" s="886"/>
      <c r="BL62" s="886"/>
      <c r="BM62" s="886"/>
      <c r="BN62" s="886"/>
      <c r="BO62" s="886"/>
      <c r="BP62" s="886"/>
      <c r="BQ62" s="886"/>
    </row>
    <row r="63">
      <c r="A63" s="886"/>
      <c r="B63" s="886"/>
      <c r="C63" s="886"/>
      <c r="D63" s="887"/>
      <c r="E63" s="886"/>
      <c r="F63" s="886"/>
      <c r="G63" s="886"/>
      <c r="H63" s="886"/>
      <c r="I63" s="886"/>
      <c r="J63" s="886"/>
      <c r="K63" s="886"/>
      <c r="L63" s="886"/>
      <c r="M63" s="886"/>
      <c r="N63" s="886"/>
      <c r="O63" s="886"/>
      <c r="P63" s="886"/>
      <c r="Q63" s="886"/>
      <c r="R63" s="886"/>
      <c r="S63" s="886"/>
      <c r="T63" s="886"/>
      <c r="U63" s="886"/>
      <c r="V63" s="886"/>
      <c r="W63" s="886"/>
      <c r="X63" s="886"/>
      <c r="Y63" s="886"/>
      <c r="Z63" s="886"/>
      <c r="AA63" s="886"/>
      <c r="AB63" s="886"/>
      <c r="AC63" s="886"/>
      <c r="AD63" s="886"/>
      <c r="AE63" s="886"/>
      <c r="AF63" s="886"/>
      <c r="AG63" s="886"/>
      <c r="AH63" s="886"/>
      <c r="AI63" s="886"/>
      <c r="AJ63" s="886"/>
      <c r="AK63" s="886"/>
      <c r="AL63" s="886"/>
      <c r="AM63" s="886"/>
      <c r="AN63" s="886"/>
      <c r="AO63" s="886"/>
      <c r="AP63" s="886"/>
      <c r="AQ63" s="886"/>
      <c r="AR63" s="886"/>
      <c r="AS63" s="886"/>
      <c r="AT63" s="886"/>
      <c r="AU63" s="886"/>
      <c r="AV63" s="886"/>
      <c r="AW63" s="886"/>
      <c r="AX63" s="886"/>
      <c r="AY63" s="886"/>
      <c r="AZ63" s="886"/>
      <c r="BA63" s="886"/>
      <c r="BB63" s="886"/>
      <c r="BC63" s="886"/>
      <c r="BD63" s="886"/>
      <c r="BE63" s="886"/>
      <c r="BF63" s="886"/>
      <c r="BG63" s="886"/>
      <c r="BH63" s="886"/>
      <c r="BI63" s="886"/>
      <c r="BJ63" s="886"/>
      <c r="BK63" s="886"/>
      <c r="BL63" s="886"/>
      <c r="BM63" s="886"/>
      <c r="BN63" s="886"/>
      <c r="BO63" s="886"/>
      <c r="BP63" s="886"/>
      <c r="BQ63" s="886"/>
    </row>
    <row r="64">
      <c r="A64" s="886"/>
      <c r="B64" s="886"/>
      <c r="C64" s="886"/>
      <c r="D64" s="887"/>
      <c r="E64" s="886"/>
      <c r="F64" s="886"/>
      <c r="G64" s="886"/>
      <c r="H64" s="886"/>
      <c r="I64" s="886"/>
      <c r="J64" s="886"/>
      <c r="K64" s="886"/>
      <c r="L64" s="886"/>
      <c r="M64" s="886"/>
      <c r="N64" s="886"/>
      <c r="O64" s="886"/>
      <c r="P64" s="886"/>
      <c r="Q64" s="886"/>
      <c r="R64" s="886"/>
      <c r="S64" s="886"/>
      <c r="T64" s="886"/>
      <c r="U64" s="886"/>
      <c r="V64" s="886"/>
      <c r="W64" s="886"/>
      <c r="X64" s="886"/>
      <c r="Y64" s="886"/>
      <c r="Z64" s="886"/>
      <c r="AA64" s="886"/>
      <c r="AB64" s="886"/>
      <c r="AC64" s="886"/>
      <c r="AD64" s="886"/>
      <c r="AE64" s="886"/>
      <c r="AF64" s="886"/>
      <c r="AG64" s="886"/>
      <c r="AH64" s="886"/>
      <c r="AI64" s="886"/>
      <c r="AJ64" s="886"/>
      <c r="AK64" s="886"/>
      <c r="AL64" s="886"/>
      <c r="AM64" s="886"/>
      <c r="AN64" s="886"/>
      <c r="AO64" s="886"/>
      <c r="AP64" s="886"/>
      <c r="AQ64" s="886"/>
      <c r="AR64" s="886"/>
      <c r="AS64" s="886"/>
      <c r="AT64" s="886"/>
      <c r="AU64" s="886"/>
      <c r="AV64" s="886"/>
      <c r="AW64" s="886"/>
      <c r="AX64" s="886"/>
      <c r="AY64" s="886"/>
      <c r="AZ64" s="886"/>
      <c r="BA64" s="886"/>
      <c r="BB64" s="886"/>
      <c r="BC64" s="886"/>
      <c r="BD64" s="886"/>
      <c r="BE64" s="886"/>
      <c r="BF64" s="886"/>
      <c r="BG64" s="886"/>
      <c r="BH64" s="886"/>
      <c r="BI64" s="886"/>
      <c r="BJ64" s="886"/>
      <c r="BK64" s="886"/>
      <c r="BL64" s="886"/>
      <c r="BM64" s="886"/>
      <c r="BN64" s="886"/>
      <c r="BO64" s="886"/>
      <c r="BP64" s="886"/>
      <c r="BQ64" s="886"/>
    </row>
    <row r="65">
      <c r="A65" s="886"/>
      <c r="B65" s="886"/>
      <c r="C65" s="886"/>
      <c r="D65" s="887"/>
      <c r="E65" s="886"/>
      <c r="F65" s="886"/>
      <c r="G65" s="886"/>
      <c r="H65" s="886"/>
      <c r="I65" s="886"/>
      <c r="J65" s="886"/>
      <c r="K65" s="886"/>
      <c r="L65" s="886"/>
      <c r="M65" s="886"/>
      <c r="N65" s="886"/>
      <c r="O65" s="886"/>
      <c r="P65" s="886"/>
      <c r="Q65" s="886"/>
      <c r="R65" s="886"/>
      <c r="S65" s="886"/>
      <c r="T65" s="886"/>
      <c r="U65" s="886"/>
      <c r="V65" s="886"/>
      <c r="W65" s="886"/>
      <c r="X65" s="886"/>
      <c r="Y65" s="886"/>
      <c r="Z65" s="886"/>
      <c r="AA65" s="886"/>
      <c r="AB65" s="886"/>
      <c r="AC65" s="886"/>
      <c r="AD65" s="886"/>
      <c r="AE65" s="886"/>
      <c r="AF65" s="886"/>
      <c r="AG65" s="886"/>
      <c r="AH65" s="886"/>
      <c r="AI65" s="886"/>
      <c r="AJ65" s="886"/>
      <c r="AK65" s="886"/>
      <c r="AL65" s="886"/>
      <c r="AM65" s="886"/>
      <c r="AN65" s="886"/>
      <c r="AO65" s="886"/>
      <c r="AP65" s="886"/>
      <c r="AQ65" s="886"/>
      <c r="AR65" s="886"/>
      <c r="AS65" s="886"/>
      <c r="AT65" s="886"/>
      <c r="AU65" s="886"/>
      <c r="AV65" s="886"/>
      <c r="AW65" s="886"/>
      <c r="AX65" s="886"/>
      <c r="AY65" s="886"/>
      <c r="AZ65" s="886"/>
      <c r="BA65" s="886"/>
      <c r="BB65" s="886"/>
      <c r="BC65" s="886"/>
      <c r="BD65" s="886"/>
      <c r="BE65" s="886"/>
      <c r="BF65" s="886"/>
      <c r="BG65" s="886"/>
      <c r="BH65" s="886"/>
      <c r="BI65" s="886"/>
      <c r="BJ65" s="886"/>
      <c r="BK65" s="886"/>
      <c r="BL65" s="886"/>
      <c r="BM65" s="886"/>
      <c r="BN65" s="886"/>
      <c r="BO65" s="886"/>
      <c r="BP65" s="886"/>
      <c r="BQ65" s="886"/>
    </row>
    <row r="66">
      <c r="A66" s="886"/>
      <c r="B66" s="886"/>
      <c r="C66" s="886"/>
      <c r="D66" s="887"/>
      <c r="E66" s="886"/>
      <c r="F66" s="886"/>
      <c r="G66" s="886"/>
      <c r="H66" s="886"/>
      <c r="I66" s="886"/>
      <c r="J66" s="886"/>
      <c r="K66" s="886"/>
      <c r="L66" s="886"/>
      <c r="M66" s="886"/>
      <c r="N66" s="886"/>
      <c r="O66" s="886"/>
      <c r="P66" s="886"/>
      <c r="Q66" s="886"/>
      <c r="R66" s="886"/>
      <c r="S66" s="886"/>
      <c r="T66" s="886"/>
      <c r="U66" s="886"/>
      <c r="V66" s="886"/>
      <c r="W66" s="886"/>
      <c r="X66" s="886"/>
      <c r="Y66" s="886"/>
      <c r="Z66" s="886"/>
      <c r="AA66" s="886"/>
      <c r="AB66" s="886"/>
      <c r="AC66" s="886"/>
      <c r="AD66" s="886"/>
      <c r="AE66" s="886"/>
      <c r="AF66" s="886"/>
      <c r="AG66" s="886"/>
      <c r="AH66" s="886"/>
      <c r="AI66" s="886"/>
      <c r="AJ66" s="886"/>
      <c r="AK66" s="886"/>
      <c r="AL66" s="886"/>
      <c r="AM66" s="886"/>
      <c r="AN66" s="886"/>
      <c r="AO66" s="886"/>
      <c r="AP66" s="886"/>
      <c r="AQ66" s="886"/>
      <c r="AR66" s="886"/>
      <c r="AS66" s="886"/>
      <c r="AT66" s="886"/>
      <c r="AU66" s="886"/>
      <c r="AV66" s="886"/>
      <c r="AW66" s="886"/>
      <c r="AX66" s="886"/>
      <c r="AY66" s="886"/>
      <c r="AZ66" s="886"/>
      <c r="BA66" s="886"/>
      <c r="BB66" s="886"/>
      <c r="BC66" s="886"/>
      <c r="BD66" s="886"/>
      <c r="BE66" s="886"/>
      <c r="BF66" s="886"/>
      <c r="BG66" s="886"/>
      <c r="BH66" s="886"/>
      <c r="BI66" s="886"/>
      <c r="BJ66" s="886"/>
      <c r="BK66" s="886"/>
      <c r="BL66" s="886"/>
      <c r="BM66" s="886"/>
      <c r="BN66" s="886"/>
      <c r="BO66" s="886"/>
      <c r="BP66" s="886"/>
      <c r="BQ66" s="886"/>
    </row>
    <row r="67">
      <c r="A67" s="886"/>
      <c r="B67" s="886"/>
      <c r="C67" s="886"/>
      <c r="D67" s="887"/>
      <c r="E67" s="886"/>
      <c r="F67" s="886"/>
      <c r="G67" s="886"/>
      <c r="H67" s="886"/>
      <c r="I67" s="886"/>
      <c r="J67" s="886"/>
      <c r="K67" s="886"/>
      <c r="L67" s="886"/>
      <c r="M67" s="886"/>
      <c r="N67" s="886"/>
      <c r="O67" s="886"/>
      <c r="P67" s="886"/>
      <c r="Q67" s="886"/>
      <c r="R67" s="886"/>
      <c r="S67" s="886"/>
      <c r="T67" s="886"/>
      <c r="U67" s="886"/>
      <c r="V67" s="886"/>
      <c r="W67" s="886"/>
      <c r="X67" s="886"/>
      <c r="Y67" s="886"/>
      <c r="Z67" s="886"/>
      <c r="AA67" s="886"/>
      <c r="AB67" s="886"/>
      <c r="AC67" s="886"/>
      <c r="AD67" s="886"/>
      <c r="AE67" s="886"/>
      <c r="AF67" s="886"/>
      <c r="AG67" s="886"/>
      <c r="AH67" s="886"/>
      <c r="AI67" s="886"/>
      <c r="AJ67" s="886"/>
      <c r="AK67" s="886"/>
      <c r="AL67" s="886"/>
      <c r="AM67" s="886"/>
      <c r="AN67" s="886"/>
      <c r="AO67" s="886"/>
      <c r="AP67" s="886"/>
      <c r="AQ67" s="886"/>
      <c r="AR67" s="886"/>
      <c r="AS67" s="886"/>
      <c r="AT67" s="886"/>
      <c r="AU67" s="886"/>
      <c r="AV67" s="886"/>
      <c r="AW67" s="886"/>
      <c r="AX67" s="886"/>
      <c r="AY67" s="886"/>
      <c r="AZ67" s="886"/>
      <c r="BA67" s="886"/>
      <c r="BB67" s="886"/>
      <c r="BC67" s="886"/>
      <c r="BD67" s="886"/>
      <c r="BE67" s="886"/>
      <c r="BF67" s="886"/>
      <c r="BG67" s="886"/>
      <c r="BH67" s="886"/>
      <c r="BI67" s="886"/>
      <c r="BJ67" s="886"/>
      <c r="BK67" s="886"/>
      <c r="BL67" s="886"/>
      <c r="BM67" s="886"/>
      <c r="BN67" s="886"/>
      <c r="BO67" s="886"/>
      <c r="BP67" s="886"/>
      <c r="BQ67" s="886"/>
    </row>
    <row r="68">
      <c r="A68" s="886"/>
      <c r="B68" s="886"/>
      <c r="C68" s="886"/>
      <c r="D68" s="887"/>
      <c r="E68" s="886"/>
      <c r="F68" s="886"/>
      <c r="G68" s="886"/>
      <c r="H68" s="886"/>
      <c r="I68" s="886"/>
      <c r="J68" s="886"/>
      <c r="K68" s="886"/>
      <c r="L68" s="886"/>
      <c r="M68" s="886"/>
      <c r="N68" s="886"/>
      <c r="O68" s="886"/>
      <c r="P68" s="886"/>
      <c r="Q68" s="886"/>
      <c r="R68" s="886"/>
      <c r="S68" s="886"/>
      <c r="T68" s="886"/>
      <c r="U68" s="886"/>
      <c r="V68" s="886"/>
      <c r="W68" s="886"/>
      <c r="X68" s="886"/>
      <c r="Y68" s="886"/>
      <c r="Z68" s="886"/>
      <c r="AA68" s="886"/>
      <c r="AB68" s="886"/>
      <c r="AC68" s="886"/>
      <c r="AD68" s="886"/>
      <c r="AE68" s="886"/>
      <c r="AF68" s="886"/>
      <c r="AG68" s="886"/>
      <c r="AH68" s="886"/>
      <c r="AI68" s="886"/>
      <c r="AJ68" s="886"/>
      <c r="AK68" s="886"/>
      <c r="AL68" s="886"/>
      <c r="AM68" s="886"/>
      <c r="AN68" s="886"/>
      <c r="AO68" s="886"/>
      <c r="AP68" s="886"/>
      <c r="AQ68" s="886"/>
      <c r="AR68" s="886"/>
      <c r="AS68" s="886"/>
      <c r="AT68" s="886"/>
      <c r="AU68" s="886"/>
      <c r="AV68" s="886"/>
      <c r="AW68" s="886"/>
      <c r="AX68" s="886"/>
      <c r="AY68" s="886"/>
      <c r="AZ68" s="886"/>
      <c r="BA68" s="886"/>
      <c r="BB68" s="886"/>
      <c r="BC68" s="886"/>
      <c r="BD68" s="886"/>
      <c r="BE68" s="886"/>
      <c r="BF68" s="886"/>
      <c r="BG68" s="886"/>
      <c r="BH68" s="886"/>
      <c r="BI68" s="886"/>
      <c r="BJ68" s="886"/>
      <c r="BK68" s="886"/>
      <c r="BL68" s="886"/>
      <c r="BM68" s="886"/>
      <c r="BN68" s="886"/>
      <c r="BO68" s="886"/>
      <c r="BP68" s="886"/>
      <c r="BQ68" s="886"/>
    </row>
    <row r="69">
      <c r="A69" s="886"/>
      <c r="B69" s="886"/>
      <c r="C69" s="886"/>
      <c r="D69" s="887"/>
      <c r="E69" s="886"/>
      <c r="F69" s="886"/>
      <c r="G69" s="886"/>
      <c r="H69" s="886"/>
      <c r="I69" s="886"/>
      <c r="J69" s="886"/>
      <c r="K69" s="886"/>
      <c r="L69" s="886"/>
      <c r="M69" s="886"/>
      <c r="N69" s="886"/>
      <c r="O69" s="886"/>
      <c r="P69" s="886"/>
      <c r="Q69" s="886"/>
      <c r="R69" s="886"/>
      <c r="S69" s="886"/>
      <c r="T69" s="886"/>
      <c r="U69" s="886"/>
      <c r="V69" s="886"/>
      <c r="W69" s="886"/>
      <c r="X69" s="886"/>
      <c r="Y69" s="886"/>
      <c r="Z69" s="886"/>
      <c r="AA69" s="886"/>
      <c r="AB69" s="886"/>
      <c r="AC69" s="886"/>
      <c r="AD69" s="886"/>
      <c r="AE69" s="886"/>
      <c r="AF69" s="886"/>
      <c r="AG69" s="886"/>
      <c r="AH69" s="886"/>
      <c r="AI69" s="886"/>
      <c r="AJ69" s="886"/>
      <c r="AK69" s="886"/>
      <c r="AL69" s="886"/>
      <c r="AM69" s="886"/>
      <c r="AN69" s="886"/>
      <c r="AO69" s="886"/>
      <c r="AP69" s="886"/>
      <c r="AQ69" s="886"/>
      <c r="AR69" s="886"/>
      <c r="AS69" s="886"/>
      <c r="AT69" s="886"/>
      <c r="AU69" s="886"/>
      <c r="AV69" s="886"/>
      <c r="AW69" s="886"/>
      <c r="AX69" s="886"/>
      <c r="AY69" s="886"/>
      <c r="AZ69" s="886"/>
      <c r="BA69" s="886"/>
      <c r="BB69" s="886"/>
      <c r="BC69" s="886"/>
      <c r="BD69" s="886"/>
      <c r="BE69" s="886"/>
      <c r="BF69" s="886"/>
      <c r="BG69" s="886"/>
      <c r="BH69" s="886"/>
      <c r="BI69" s="886"/>
      <c r="BJ69" s="886"/>
      <c r="BK69" s="886"/>
      <c r="BL69" s="886"/>
      <c r="BM69" s="886"/>
      <c r="BN69" s="886"/>
      <c r="BO69" s="886"/>
      <c r="BP69" s="886"/>
      <c r="BQ69" s="886"/>
    </row>
    <row r="70">
      <c r="A70" s="886"/>
      <c r="B70" s="886"/>
      <c r="C70" s="886"/>
      <c r="D70" s="887"/>
      <c r="E70" s="886"/>
      <c r="F70" s="886"/>
      <c r="G70" s="886"/>
      <c r="H70" s="886"/>
      <c r="I70" s="886"/>
      <c r="J70" s="886"/>
      <c r="K70" s="886"/>
      <c r="L70" s="886"/>
      <c r="M70" s="886"/>
      <c r="N70" s="886"/>
      <c r="O70" s="886"/>
      <c r="P70" s="886"/>
      <c r="Q70" s="886"/>
      <c r="R70" s="886"/>
      <c r="S70" s="886"/>
      <c r="T70" s="886"/>
      <c r="U70" s="886"/>
      <c r="V70" s="886"/>
      <c r="W70" s="886"/>
      <c r="X70" s="886"/>
      <c r="Y70" s="886"/>
      <c r="Z70" s="886"/>
      <c r="AA70" s="886"/>
      <c r="AB70" s="886"/>
      <c r="AC70" s="886"/>
      <c r="AD70" s="886"/>
      <c r="AE70" s="886"/>
      <c r="AF70" s="886"/>
      <c r="AG70" s="886"/>
      <c r="AH70" s="886"/>
      <c r="AI70" s="886"/>
      <c r="AJ70" s="886"/>
      <c r="AK70" s="886"/>
      <c r="AL70" s="886"/>
      <c r="AM70" s="886"/>
      <c r="AN70" s="886"/>
      <c r="AO70" s="886"/>
      <c r="AP70" s="886"/>
      <c r="AQ70" s="886"/>
      <c r="AR70" s="886"/>
      <c r="AS70" s="886"/>
      <c r="AT70" s="886"/>
      <c r="AU70" s="886"/>
      <c r="AV70" s="886"/>
      <c r="AW70" s="886"/>
      <c r="AX70" s="886"/>
      <c r="AY70" s="886"/>
      <c r="AZ70" s="886"/>
      <c r="BA70" s="886"/>
      <c r="BB70" s="886"/>
      <c r="BC70" s="886"/>
      <c r="BD70" s="886"/>
      <c r="BE70" s="886"/>
      <c r="BF70" s="886"/>
      <c r="BG70" s="886"/>
      <c r="BH70" s="886"/>
      <c r="BI70" s="886"/>
      <c r="BJ70" s="886"/>
      <c r="BK70" s="886"/>
      <c r="BL70" s="886"/>
      <c r="BM70" s="886"/>
      <c r="BN70" s="886"/>
      <c r="BO70" s="886"/>
      <c r="BP70" s="886"/>
      <c r="BQ70" s="886"/>
    </row>
    <row r="71">
      <c r="A71" s="886"/>
      <c r="B71" s="886"/>
      <c r="C71" s="886"/>
      <c r="D71" s="887"/>
      <c r="E71" s="886"/>
      <c r="F71" s="886"/>
      <c r="G71" s="886"/>
      <c r="H71" s="886"/>
      <c r="I71" s="886"/>
      <c r="J71" s="886"/>
      <c r="K71" s="886"/>
      <c r="L71" s="886"/>
      <c r="M71" s="886"/>
      <c r="N71" s="886"/>
      <c r="O71" s="886"/>
      <c r="P71" s="886"/>
      <c r="Q71" s="886"/>
      <c r="R71" s="886"/>
      <c r="S71" s="886"/>
      <c r="T71" s="886"/>
      <c r="U71" s="886"/>
      <c r="V71" s="886"/>
      <c r="W71" s="886"/>
      <c r="X71" s="886"/>
      <c r="Y71" s="886"/>
      <c r="Z71" s="886"/>
      <c r="AA71" s="886"/>
      <c r="AB71" s="886"/>
      <c r="AC71" s="886"/>
      <c r="AD71" s="886"/>
      <c r="AE71" s="886"/>
      <c r="AF71" s="886"/>
      <c r="AG71" s="886"/>
      <c r="AH71" s="886"/>
      <c r="AI71" s="886"/>
      <c r="AJ71" s="886"/>
      <c r="AK71" s="886"/>
      <c r="AL71" s="886"/>
      <c r="AM71" s="886"/>
      <c r="AN71" s="886"/>
      <c r="AO71" s="886"/>
      <c r="AP71" s="886"/>
      <c r="AQ71" s="886"/>
      <c r="AR71" s="886"/>
      <c r="AS71" s="886"/>
      <c r="AT71" s="886"/>
      <c r="AU71" s="886"/>
      <c r="AV71" s="886"/>
      <c r="AW71" s="886"/>
      <c r="AX71" s="886"/>
      <c r="AY71" s="886"/>
      <c r="AZ71" s="886"/>
      <c r="BA71" s="886"/>
      <c r="BB71" s="886"/>
      <c r="BC71" s="886"/>
      <c r="BD71" s="886"/>
      <c r="BE71" s="886"/>
      <c r="BF71" s="886"/>
      <c r="BG71" s="886"/>
      <c r="BH71" s="886"/>
      <c r="BI71" s="886"/>
      <c r="BJ71" s="886"/>
      <c r="BK71" s="886"/>
      <c r="BL71" s="886"/>
      <c r="BM71" s="886"/>
      <c r="BN71" s="886"/>
      <c r="BO71" s="886"/>
      <c r="BP71" s="886"/>
      <c r="BQ71" s="886"/>
    </row>
    <row r="72">
      <c r="A72" s="886"/>
      <c r="B72" s="886"/>
      <c r="C72" s="886"/>
      <c r="D72" s="887"/>
      <c r="E72" s="886"/>
      <c r="F72" s="886"/>
      <c r="G72" s="886"/>
      <c r="H72" s="886"/>
      <c r="I72" s="886"/>
      <c r="J72" s="886"/>
      <c r="K72" s="886"/>
      <c r="L72" s="886"/>
      <c r="M72" s="886"/>
      <c r="N72" s="886"/>
      <c r="O72" s="886"/>
      <c r="P72" s="886"/>
      <c r="Q72" s="886"/>
      <c r="R72" s="886"/>
      <c r="S72" s="886"/>
      <c r="T72" s="886"/>
      <c r="U72" s="886"/>
      <c r="V72" s="886"/>
      <c r="W72" s="886"/>
      <c r="X72" s="886"/>
      <c r="Y72" s="886"/>
      <c r="Z72" s="886"/>
      <c r="AA72" s="886"/>
      <c r="AB72" s="886"/>
      <c r="AC72" s="886"/>
      <c r="AD72" s="886"/>
      <c r="AE72" s="886"/>
      <c r="AF72" s="886"/>
      <c r="AG72" s="886"/>
      <c r="AH72" s="886"/>
      <c r="AI72" s="886"/>
      <c r="AJ72" s="886"/>
      <c r="AK72" s="886"/>
      <c r="AL72" s="886"/>
      <c r="AM72" s="886"/>
      <c r="AN72" s="886"/>
      <c r="AO72" s="886"/>
      <c r="AP72" s="886"/>
      <c r="AQ72" s="886"/>
      <c r="AR72" s="886"/>
      <c r="AS72" s="886"/>
      <c r="AT72" s="886"/>
      <c r="AU72" s="886"/>
      <c r="AV72" s="886"/>
      <c r="AW72" s="886"/>
      <c r="AX72" s="886"/>
      <c r="AY72" s="886"/>
      <c r="AZ72" s="886"/>
      <c r="BA72" s="886"/>
      <c r="BB72" s="886"/>
      <c r="BC72" s="886"/>
      <c r="BD72" s="886"/>
      <c r="BE72" s="886"/>
      <c r="BF72" s="886"/>
      <c r="BG72" s="886"/>
      <c r="BH72" s="886"/>
      <c r="BI72" s="886"/>
      <c r="BJ72" s="886"/>
      <c r="BK72" s="886"/>
      <c r="BL72" s="886"/>
      <c r="BM72" s="886"/>
      <c r="BN72" s="886"/>
      <c r="BO72" s="886"/>
      <c r="BP72" s="886"/>
      <c r="BQ72" s="886"/>
    </row>
    <row r="73">
      <c r="A73" s="886"/>
      <c r="B73" s="886"/>
      <c r="C73" s="886"/>
      <c r="D73" s="887"/>
      <c r="E73" s="886"/>
      <c r="F73" s="886"/>
      <c r="G73" s="886"/>
      <c r="H73" s="886"/>
      <c r="I73" s="886"/>
      <c r="J73" s="886"/>
      <c r="K73" s="886"/>
      <c r="L73" s="886"/>
      <c r="M73" s="886"/>
      <c r="N73" s="886"/>
      <c r="O73" s="886"/>
      <c r="P73" s="886"/>
      <c r="Q73" s="886"/>
      <c r="R73" s="886"/>
      <c r="S73" s="886"/>
      <c r="T73" s="886"/>
      <c r="U73" s="886"/>
      <c r="V73" s="886"/>
      <c r="W73" s="886"/>
      <c r="X73" s="886"/>
      <c r="Y73" s="886"/>
      <c r="Z73" s="886"/>
      <c r="AA73" s="886"/>
      <c r="AB73" s="886"/>
      <c r="AC73" s="886"/>
      <c r="AD73" s="886"/>
      <c r="AE73" s="886"/>
      <c r="AF73" s="886"/>
      <c r="AG73" s="886"/>
      <c r="AH73" s="886"/>
      <c r="AI73" s="886"/>
      <c r="AJ73" s="886"/>
      <c r="AK73" s="886"/>
      <c r="AL73" s="886"/>
      <c r="AM73" s="886"/>
      <c r="AN73" s="886"/>
      <c r="AO73" s="886"/>
      <c r="AP73" s="886"/>
      <c r="AQ73" s="886"/>
      <c r="AR73" s="886"/>
      <c r="AS73" s="886"/>
      <c r="AT73" s="886"/>
      <c r="AU73" s="886"/>
      <c r="AV73" s="886"/>
      <c r="AW73" s="886"/>
      <c r="AX73" s="886"/>
      <c r="AY73" s="886"/>
      <c r="AZ73" s="886"/>
      <c r="BA73" s="886"/>
      <c r="BB73" s="886"/>
      <c r="BC73" s="886"/>
      <c r="BD73" s="886"/>
      <c r="BE73" s="886"/>
      <c r="BF73" s="886"/>
      <c r="BG73" s="886"/>
      <c r="BH73" s="886"/>
      <c r="BI73" s="886"/>
      <c r="BJ73" s="886"/>
      <c r="BK73" s="886"/>
      <c r="BL73" s="886"/>
      <c r="BM73" s="886"/>
      <c r="BN73" s="886"/>
      <c r="BO73" s="886"/>
      <c r="BP73" s="886"/>
      <c r="BQ73" s="886"/>
    </row>
    <row r="74">
      <c r="A74" s="886"/>
      <c r="B74" s="886"/>
      <c r="C74" s="886"/>
      <c r="D74" s="887"/>
      <c r="E74" s="886"/>
      <c r="F74" s="886"/>
      <c r="G74" s="886"/>
      <c r="H74" s="886"/>
      <c r="I74" s="886"/>
      <c r="J74" s="886"/>
      <c r="K74" s="886"/>
      <c r="L74" s="886"/>
      <c r="M74" s="886"/>
      <c r="N74" s="886"/>
      <c r="O74" s="886"/>
      <c r="P74" s="886"/>
      <c r="Q74" s="886"/>
      <c r="R74" s="886"/>
      <c r="S74" s="886"/>
      <c r="T74" s="886"/>
      <c r="U74" s="886"/>
      <c r="V74" s="886"/>
      <c r="W74" s="886"/>
      <c r="X74" s="886"/>
      <c r="Y74" s="886"/>
      <c r="Z74" s="886"/>
      <c r="AA74" s="886"/>
      <c r="AB74" s="886"/>
      <c r="AC74" s="886"/>
      <c r="AD74" s="886"/>
      <c r="AE74" s="886"/>
      <c r="AF74" s="886"/>
      <c r="AG74" s="886"/>
      <c r="AH74" s="886"/>
      <c r="AI74" s="886"/>
      <c r="AJ74" s="886"/>
      <c r="AK74" s="886"/>
      <c r="AL74" s="886"/>
      <c r="AM74" s="886"/>
      <c r="AN74" s="886"/>
      <c r="AO74" s="886"/>
      <c r="AP74" s="886"/>
      <c r="AQ74" s="886"/>
      <c r="AR74" s="886"/>
      <c r="AS74" s="886"/>
      <c r="AT74" s="886"/>
      <c r="AU74" s="886"/>
      <c r="AV74" s="886"/>
      <c r="AW74" s="886"/>
      <c r="AX74" s="886"/>
      <c r="AY74" s="886"/>
      <c r="AZ74" s="886"/>
      <c r="BA74" s="886"/>
      <c r="BB74" s="886"/>
      <c r="BC74" s="886"/>
      <c r="BD74" s="886"/>
      <c r="BE74" s="886"/>
      <c r="BF74" s="886"/>
      <c r="BG74" s="886"/>
      <c r="BH74" s="886"/>
      <c r="BI74" s="886"/>
      <c r="BJ74" s="886"/>
      <c r="BK74" s="886"/>
      <c r="BL74" s="886"/>
      <c r="BM74" s="886"/>
      <c r="BN74" s="886"/>
      <c r="BO74" s="886"/>
      <c r="BP74" s="886"/>
      <c r="BQ74" s="886"/>
    </row>
    <row r="75">
      <c r="A75" s="886"/>
      <c r="B75" s="886"/>
      <c r="C75" s="886"/>
      <c r="D75" s="887"/>
      <c r="E75" s="886"/>
      <c r="F75" s="886"/>
      <c r="G75" s="886"/>
      <c r="H75" s="886"/>
      <c r="I75" s="886"/>
      <c r="J75" s="886"/>
      <c r="K75" s="886"/>
      <c r="L75" s="886"/>
      <c r="M75" s="886"/>
      <c r="N75" s="886"/>
      <c r="O75" s="886"/>
      <c r="P75" s="886"/>
      <c r="Q75" s="886"/>
      <c r="R75" s="886"/>
      <c r="S75" s="886"/>
      <c r="T75" s="886"/>
      <c r="U75" s="886"/>
      <c r="V75" s="886"/>
      <c r="W75" s="886"/>
      <c r="X75" s="886"/>
      <c r="Y75" s="886"/>
      <c r="Z75" s="886"/>
      <c r="AA75" s="886"/>
      <c r="AB75" s="886"/>
      <c r="AC75" s="886"/>
      <c r="AD75" s="886"/>
      <c r="AE75" s="886"/>
      <c r="AF75" s="886"/>
      <c r="AG75" s="886"/>
      <c r="AH75" s="886"/>
      <c r="AI75" s="886"/>
      <c r="AJ75" s="886"/>
      <c r="AK75" s="886"/>
      <c r="AL75" s="886"/>
      <c r="AM75" s="886"/>
      <c r="AN75" s="886"/>
      <c r="AO75" s="886"/>
      <c r="AP75" s="886"/>
      <c r="AQ75" s="886"/>
      <c r="AR75" s="886"/>
      <c r="AS75" s="886"/>
      <c r="AT75" s="886"/>
      <c r="AU75" s="886"/>
      <c r="AV75" s="886"/>
      <c r="AW75" s="886"/>
      <c r="AX75" s="886"/>
      <c r="AY75" s="886"/>
      <c r="AZ75" s="886"/>
      <c r="BA75" s="886"/>
      <c r="BB75" s="886"/>
      <c r="BC75" s="886"/>
      <c r="BD75" s="886"/>
      <c r="BE75" s="886"/>
      <c r="BF75" s="886"/>
      <c r="BG75" s="886"/>
      <c r="BH75" s="886"/>
      <c r="BI75" s="886"/>
      <c r="BJ75" s="886"/>
      <c r="BK75" s="886"/>
      <c r="BL75" s="886"/>
      <c r="BM75" s="886"/>
      <c r="BN75" s="886"/>
      <c r="BO75" s="886"/>
      <c r="BP75" s="886"/>
      <c r="BQ75" s="886"/>
    </row>
    <row r="76">
      <c r="A76" s="886"/>
      <c r="B76" s="886"/>
      <c r="C76" s="886"/>
      <c r="D76" s="887"/>
      <c r="E76" s="886"/>
      <c r="F76" s="886"/>
      <c r="G76" s="886"/>
      <c r="H76" s="886"/>
      <c r="I76" s="886"/>
      <c r="J76" s="886"/>
      <c r="K76" s="886"/>
      <c r="L76" s="886"/>
      <c r="M76" s="886"/>
      <c r="N76" s="886"/>
      <c r="O76" s="886"/>
      <c r="P76" s="886"/>
      <c r="Q76" s="886"/>
      <c r="R76" s="886"/>
      <c r="S76" s="886"/>
      <c r="T76" s="886"/>
      <c r="U76" s="886"/>
      <c r="V76" s="886"/>
      <c r="W76" s="886"/>
      <c r="X76" s="886"/>
      <c r="Y76" s="886"/>
      <c r="Z76" s="886"/>
      <c r="AA76" s="886"/>
      <c r="AB76" s="886"/>
      <c r="AC76" s="886"/>
      <c r="AD76" s="886"/>
      <c r="AE76" s="886"/>
      <c r="AF76" s="886"/>
      <c r="AG76" s="886"/>
      <c r="AH76" s="886"/>
      <c r="AI76" s="886"/>
      <c r="AJ76" s="886"/>
      <c r="AK76" s="886"/>
      <c r="AL76" s="886"/>
      <c r="AM76" s="886"/>
      <c r="AN76" s="886"/>
      <c r="AO76" s="886"/>
      <c r="AP76" s="886"/>
      <c r="AQ76" s="886"/>
      <c r="AR76" s="886"/>
      <c r="AS76" s="886"/>
      <c r="AT76" s="886"/>
      <c r="AU76" s="886"/>
      <c r="AV76" s="886"/>
      <c r="AW76" s="886"/>
      <c r="AX76" s="886"/>
      <c r="AY76" s="886"/>
      <c r="AZ76" s="886"/>
      <c r="BA76" s="886"/>
      <c r="BB76" s="886"/>
      <c r="BC76" s="886"/>
      <c r="BD76" s="886"/>
      <c r="BE76" s="886"/>
      <c r="BF76" s="886"/>
      <c r="BG76" s="886"/>
      <c r="BH76" s="886"/>
      <c r="BI76" s="886"/>
      <c r="BJ76" s="886"/>
      <c r="BK76" s="886"/>
      <c r="BL76" s="886"/>
      <c r="BM76" s="886"/>
      <c r="BN76" s="886"/>
      <c r="BO76" s="886"/>
      <c r="BP76" s="886"/>
      <c r="BQ76" s="886"/>
    </row>
    <row r="77">
      <c r="A77" s="886"/>
      <c r="B77" s="886"/>
      <c r="C77" s="886"/>
      <c r="D77" s="887"/>
      <c r="E77" s="886"/>
      <c r="F77" s="886"/>
      <c r="G77" s="886"/>
      <c r="H77" s="886"/>
      <c r="I77" s="886"/>
      <c r="J77" s="886"/>
      <c r="K77" s="886"/>
      <c r="L77" s="886"/>
      <c r="M77" s="886"/>
      <c r="N77" s="886"/>
      <c r="O77" s="886"/>
      <c r="P77" s="886"/>
      <c r="Q77" s="886"/>
      <c r="R77" s="886"/>
      <c r="S77" s="886"/>
      <c r="T77" s="886"/>
      <c r="U77" s="886"/>
      <c r="V77" s="886"/>
      <c r="W77" s="886"/>
      <c r="X77" s="886"/>
      <c r="Y77" s="886"/>
      <c r="Z77" s="886"/>
      <c r="AA77" s="886"/>
      <c r="AB77" s="886"/>
      <c r="AC77" s="886"/>
      <c r="AD77" s="886"/>
      <c r="AE77" s="886"/>
      <c r="AF77" s="886"/>
      <c r="AG77" s="886"/>
      <c r="AH77" s="886"/>
      <c r="AI77" s="886"/>
      <c r="AJ77" s="886"/>
      <c r="AK77" s="886"/>
      <c r="AL77" s="886"/>
      <c r="AM77" s="886"/>
      <c r="AN77" s="886"/>
      <c r="AO77" s="886"/>
      <c r="AP77" s="886"/>
      <c r="AQ77" s="886"/>
      <c r="AR77" s="886"/>
      <c r="AS77" s="886"/>
      <c r="AT77" s="886"/>
      <c r="AU77" s="886"/>
      <c r="AV77" s="886"/>
      <c r="AW77" s="886"/>
      <c r="AX77" s="886"/>
      <c r="AY77" s="886"/>
      <c r="AZ77" s="886"/>
      <c r="BA77" s="886"/>
      <c r="BB77" s="886"/>
      <c r="BC77" s="886"/>
      <c r="BD77" s="886"/>
      <c r="BE77" s="886"/>
      <c r="BF77" s="886"/>
      <c r="BG77" s="886"/>
      <c r="BH77" s="886"/>
      <c r="BI77" s="886"/>
      <c r="BJ77" s="886"/>
      <c r="BK77" s="886"/>
      <c r="BL77" s="886"/>
      <c r="BM77" s="886"/>
      <c r="BN77" s="886"/>
      <c r="BO77" s="886"/>
      <c r="BP77" s="886"/>
      <c r="BQ77" s="886"/>
    </row>
    <row r="78">
      <c r="A78" s="886"/>
      <c r="B78" s="886"/>
      <c r="C78" s="886"/>
      <c r="D78" s="887"/>
      <c r="E78" s="886"/>
      <c r="F78" s="886"/>
      <c r="G78" s="886"/>
      <c r="H78" s="886"/>
      <c r="I78" s="886"/>
      <c r="J78" s="886"/>
      <c r="K78" s="886"/>
      <c r="L78" s="886"/>
      <c r="M78" s="886"/>
      <c r="N78" s="886"/>
      <c r="O78" s="886"/>
      <c r="P78" s="886"/>
      <c r="Q78" s="886"/>
      <c r="R78" s="886"/>
      <c r="S78" s="886"/>
      <c r="T78" s="886"/>
      <c r="U78" s="886"/>
      <c r="V78" s="886"/>
      <c r="W78" s="886"/>
      <c r="X78" s="886"/>
      <c r="Y78" s="886"/>
      <c r="Z78" s="886"/>
      <c r="AA78" s="886"/>
      <c r="AB78" s="886"/>
      <c r="AC78" s="886"/>
      <c r="AD78" s="886"/>
      <c r="AE78" s="886"/>
      <c r="AF78" s="886"/>
      <c r="AG78" s="886"/>
      <c r="AH78" s="886"/>
      <c r="AI78" s="886"/>
      <c r="AJ78" s="886"/>
      <c r="AK78" s="886"/>
      <c r="AL78" s="886"/>
      <c r="AM78" s="886"/>
      <c r="AN78" s="886"/>
      <c r="AO78" s="886"/>
      <c r="AP78" s="886"/>
      <c r="AQ78" s="886"/>
      <c r="AR78" s="886"/>
      <c r="AS78" s="886"/>
      <c r="AT78" s="886"/>
      <c r="AU78" s="886"/>
      <c r="AV78" s="886"/>
      <c r="AW78" s="886"/>
      <c r="AX78" s="886"/>
      <c r="AY78" s="886"/>
      <c r="AZ78" s="886"/>
      <c r="BA78" s="886"/>
      <c r="BB78" s="886"/>
      <c r="BC78" s="886"/>
      <c r="BD78" s="886"/>
      <c r="BE78" s="886"/>
      <c r="BF78" s="886"/>
      <c r="BG78" s="886"/>
      <c r="BH78" s="886"/>
      <c r="BI78" s="886"/>
      <c r="BJ78" s="886"/>
      <c r="BK78" s="886"/>
      <c r="BL78" s="886"/>
      <c r="BM78" s="886"/>
      <c r="BN78" s="886"/>
      <c r="BO78" s="886"/>
      <c r="BP78" s="886"/>
      <c r="BQ78" s="886"/>
    </row>
    <row r="79">
      <c r="A79" s="886"/>
      <c r="B79" s="886"/>
      <c r="C79" s="886"/>
      <c r="D79" s="887"/>
      <c r="E79" s="886"/>
      <c r="F79" s="886"/>
      <c r="G79" s="886"/>
      <c r="H79" s="886"/>
      <c r="I79" s="886"/>
      <c r="J79" s="886"/>
      <c r="K79" s="886"/>
      <c r="L79" s="886"/>
      <c r="M79" s="886"/>
      <c r="N79" s="886"/>
      <c r="O79" s="886"/>
      <c r="P79" s="886"/>
      <c r="Q79" s="886"/>
      <c r="R79" s="886"/>
      <c r="S79" s="886"/>
      <c r="T79" s="886"/>
      <c r="U79" s="886"/>
      <c r="V79" s="886"/>
      <c r="W79" s="886"/>
      <c r="X79" s="886"/>
      <c r="Y79" s="886"/>
      <c r="Z79" s="886"/>
      <c r="AA79" s="886"/>
      <c r="AB79" s="886"/>
      <c r="AC79" s="886"/>
      <c r="AD79" s="886"/>
      <c r="AE79" s="886"/>
      <c r="AF79" s="886"/>
      <c r="AG79" s="886"/>
      <c r="AH79" s="886"/>
      <c r="AI79" s="886"/>
      <c r="AJ79" s="886"/>
      <c r="AK79" s="886"/>
      <c r="AL79" s="886"/>
      <c r="AM79" s="886"/>
      <c r="AN79" s="886"/>
      <c r="AO79" s="886"/>
      <c r="AP79" s="886"/>
      <c r="AQ79" s="886"/>
      <c r="AR79" s="886"/>
      <c r="AS79" s="886"/>
      <c r="AT79" s="886"/>
      <c r="AU79" s="886"/>
      <c r="AV79" s="886"/>
      <c r="AW79" s="886"/>
      <c r="AX79" s="886"/>
      <c r="AY79" s="886"/>
      <c r="AZ79" s="886"/>
      <c r="BA79" s="886"/>
      <c r="BB79" s="886"/>
      <c r="BC79" s="886"/>
      <c r="BD79" s="886"/>
      <c r="BE79" s="886"/>
      <c r="BF79" s="886"/>
      <c r="BG79" s="886"/>
      <c r="BH79" s="886"/>
      <c r="BI79" s="886"/>
      <c r="BJ79" s="886"/>
      <c r="BK79" s="886"/>
      <c r="BL79" s="886"/>
      <c r="BM79" s="886"/>
      <c r="BN79" s="886"/>
      <c r="BO79" s="886"/>
      <c r="BP79" s="886"/>
      <c r="BQ79" s="886"/>
    </row>
    <row r="80">
      <c r="A80" s="886"/>
      <c r="B80" s="886"/>
      <c r="C80" s="886"/>
      <c r="D80" s="887"/>
      <c r="E80" s="886"/>
      <c r="F80" s="886"/>
      <c r="G80" s="886"/>
      <c r="H80" s="886"/>
      <c r="I80" s="886"/>
      <c r="J80" s="886"/>
      <c r="K80" s="886"/>
      <c r="L80" s="886"/>
      <c r="M80" s="886"/>
      <c r="N80" s="886"/>
      <c r="O80" s="886"/>
      <c r="P80" s="886"/>
      <c r="Q80" s="886"/>
      <c r="R80" s="886"/>
      <c r="S80" s="886"/>
      <c r="T80" s="886"/>
      <c r="U80" s="886"/>
      <c r="V80" s="886"/>
      <c r="W80" s="886"/>
      <c r="X80" s="886"/>
      <c r="Y80" s="886"/>
      <c r="Z80" s="886"/>
      <c r="AA80" s="886"/>
      <c r="AB80" s="886"/>
      <c r="AC80" s="886"/>
      <c r="AD80" s="886"/>
      <c r="AE80" s="886"/>
      <c r="AF80" s="886"/>
      <c r="AG80" s="886"/>
      <c r="AH80" s="886"/>
      <c r="AI80" s="886"/>
      <c r="AJ80" s="886"/>
      <c r="AK80" s="886"/>
      <c r="AL80" s="886"/>
      <c r="AM80" s="886"/>
      <c r="AN80" s="886"/>
      <c r="AO80" s="886"/>
      <c r="AP80" s="886"/>
      <c r="AQ80" s="886"/>
      <c r="AR80" s="886"/>
      <c r="AS80" s="886"/>
      <c r="AT80" s="886"/>
      <c r="AU80" s="886"/>
      <c r="AV80" s="886"/>
      <c r="AW80" s="886"/>
      <c r="AX80" s="886"/>
      <c r="AY80" s="886"/>
      <c r="AZ80" s="886"/>
      <c r="BA80" s="886"/>
      <c r="BB80" s="886"/>
      <c r="BC80" s="886"/>
      <c r="BD80" s="886"/>
      <c r="BE80" s="886"/>
      <c r="BF80" s="886"/>
      <c r="BG80" s="886"/>
      <c r="BH80" s="886"/>
      <c r="BI80" s="886"/>
      <c r="BJ80" s="886"/>
      <c r="BK80" s="886"/>
      <c r="BL80" s="886"/>
      <c r="BM80" s="886"/>
      <c r="BN80" s="886"/>
      <c r="BO80" s="886"/>
      <c r="BP80" s="886"/>
      <c r="BQ80" s="886"/>
    </row>
    <row r="81">
      <c r="A81" s="886"/>
      <c r="B81" s="886"/>
      <c r="C81" s="886"/>
      <c r="D81" s="887"/>
      <c r="E81" s="886"/>
      <c r="F81" s="886"/>
      <c r="G81" s="886"/>
      <c r="H81" s="886"/>
      <c r="I81" s="886"/>
      <c r="J81" s="886"/>
      <c r="K81" s="886"/>
      <c r="L81" s="886"/>
      <c r="M81" s="886"/>
      <c r="N81" s="886"/>
      <c r="O81" s="886"/>
      <c r="P81" s="886"/>
      <c r="Q81" s="886"/>
      <c r="R81" s="886"/>
      <c r="S81" s="886"/>
      <c r="T81" s="886"/>
      <c r="U81" s="886"/>
      <c r="V81" s="886"/>
      <c r="W81" s="886"/>
      <c r="X81" s="886"/>
      <c r="Y81" s="886"/>
      <c r="Z81" s="886"/>
      <c r="AA81" s="886"/>
      <c r="AB81" s="886"/>
      <c r="AC81" s="886"/>
      <c r="AD81" s="886"/>
      <c r="AE81" s="886"/>
      <c r="AF81" s="886"/>
      <c r="AG81" s="886"/>
      <c r="AH81" s="886"/>
      <c r="AI81" s="886"/>
      <c r="AJ81" s="886"/>
      <c r="AK81" s="886"/>
      <c r="AL81" s="886"/>
      <c r="AM81" s="886"/>
      <c r="AN81" s="886"/>
      <c r="AO81" s="886"/>
      <c r="AP81" s="886"/>
      <c r="AQ81" s="886"/>
      <c r="AR81" s="886"/>
      <c r="AS81" s="886"/>
      <c r="AT81" s="886"/>
      <c r="AU81" s="886"/>
      <c r="AV81" s="886"/>
      <c r="AW81" s="886"/>
      <c r="AX81" s="886"/>
      <c r="AY81" s="886"/>
      <c r="AZ81" s="886"/>
      <c r="BA81" s="886"/>
      <c r="BB81" s="886"/>
      <c r="BC81" s="886"/>
      <c r="BD81" s="886"/>
      <c r="BE81" s="886"/>
      <c r="BF81" s="886"/>
      <c r="BG81" s="886"/>
      <c r="BH81" s="886"/>
      <c r="BI81" s="886"/>
      <c r="BJ81" s="886"/>
      <c r="BK81" s="886"/>
      <c r="BL81" s="886"/>
      <c r="BM81" s="886"/>
      <c r="BN81" s="886"/>
      <c r="BO81" s="886"/>
      <c r="BP81" s="886"/>
      <c r="BQ81" s="886"/>
    </row>
    <row r="82">
      <c r="A82" s="886"/>
      <c r="B82" s="886"/>
      <c r="C82" s="886"/>
      <c r="D82" s="887"/>
      <c r="E82" s="886"/>
      <c r="F82" s="886"/>
      <c r="G82" s="886"/>
      <c r="H82" s="886"/>
      <c r="I82" s="886"/>
      <c r="J82" s="886"/>
      <c r="K82" s="886"/>
      <c r="L82" s="886"/>
      <c r="M82" s="886"/>
      <c r="N82" s="886"/>
      <c r="O82" s="886"/>
      <c r="P82" s="886"/>
      <c r="Q82" s="886"/>
      <c r="R82" s="886"/>
      <c r="S82" s="886"/>
      <c r="T82" s="886"/>
      <c r="U82" s="886"/>
      <c r="V82" s="886"/>
      <c r="W82" s="886"/>
      <c r="X82" s="886"/>
      <c r="Y82" s="886"/>
      <c r="Z82" s="886"/>
      <c r="AA82" s="886"/>
      <c r="AB82" s="886"/>
      <c r="AC82" s="886"/>
      <c r="AD82" s="886"/>
      <c r="AE82" s="886"/>
      <c r="AF82" s="886"/>
      <c r="AG82" s="886"/>
      <c r="AH82" s="886"/>
      <c r="AI82" s="886"/>
      <c r="AJ82" s="886"/>
      <c r="AK82" s="886"/>
      <c r="AL82" s="886"/>
      <c r="AM82" s="886"/>
      <c r="AN82" s="886"/>
      <c r="AO82" s="886"/>
      <c r="AP82" s="886"/>
      <c r="AQ82" s="886"/>
      <c r="AR82" s="886"/>
      <c r="AS82" s="886"/>
      <c r="AT82" s="886"/>
      <c r="AU82" s="886"/>
      <c r="AV82" s="886"/>
      <c r="AW82" s="886"/>
      <c r="AX82" s="886"/>
      <c r="AY82" s="886"/>
      <c r="AZ82" s="886"/>
      <c r="BA82" s="886"/>
      <c r="BB82" s="886"/>
      <c r="BC82" s="886"/>
      <c r="BD82" s="886"/>
      <c r="BE82" s="886"/>
      <c r="BF82" s="886"/>
      <c r="BG82" s="886"/>
      <c r="BH82" s="886"/>
      <c r="BI82" s="886"/>
      <c r="BJ82" s="886"/>
      <c r="BK82" s="886"/>
      <c r="BL82" s="886"/>
      <c r="BM82" s="886"/>
      <c r="BN82" s="886"/>
      <c r="BO82" s="886"/>
      <c r="BP82" s="886"/>
      <c r="BQ82" s="886"/>
    </row>
    <row r="83">
      <c r="A83" s="886"/>
      <c r="B83" s="886"/>
      <c r="C83" s="886"/>
      <c r="D83" s="887"/>
      <c r="E83" s="886"/>
      <c r="F83" s="886"/>
      <c r="G83" s="886"/>
      <c r="H83" s="886"/>
      <c r="I83" s="886"/>
      <c r="J83" s="886"/>
      <c r="K83" s="886"/>
      <c r="L83" s="886"/>
      <c r="M83" s="886"/>
      <c r="N83" s="886"/>
      <c r="O83" s="886"/>
      <c r="P83" s="886"/>
      <c r="Q83" s="886"/>
      <c r="R83" s="886"/>
      <c r="S83" s="886"/>
      <c r="T83" s="886"/>
      <c r="U83" s="886"/>
      <c r="V83" s="886"/>
      <c r="W83" s="886"/>
      <c r="X83" s="886"/>
      <c r="Y83" s="886"/>
      <c r="Z83" s="886"/>
      <c r="AA83" s="886"/>
      <c r="AB83" s="886"/>
      <c r="AC83" s="886"/>
      <c r="AD83" s="886"/>
      <c r="AE83" s="886"/>
      <c r="AF83" s="886"/>
      <c r="AG83" s="886"/>
      <c r="AH83" s="886"/>
      <c r="AI83" s="886"/>
      <c r="AJ83" s="886"/>
      <c r="AK83" s="886"/>
      <c r="AL83" s="886"/>
      <c r="AM83" s="886"/>
      <c r="AN83" s="886"/>
      <c r="AO83" s="886"/>
      <c r="AP83" s="886"/>
      <c r="AQ83" s="886"/>
      <c r="AR83" s="886"/>
      <c r="AS83" s="886"/>
      <c r="AT83" s="886"/>
      <c r="AU83" s="886"/>
      <c r="AV83" s="886"/>
      <c r="AW83" s="886"/>
      <c r="AX83" s="886"/>
      <c r="AY83" s="886"/>
      <c r="AZ83" s="886"/>
      <c r="BA83" s="886"/>
      <c r="BB83" s="886"/>
      <c r="BC83" s="886"/>
      <c r="BD83" s="886"/>
      <c r="BE83" s="886"/>
      <c r="BF83" s="886"/>
      <c r="BG83" s="886"/>
      <c r="BH83" s="886"/>
      <c r="BI83" s="886"/>
      <c r="BJ83" s="886"/>
      <c r="BK83" s="886"/>
      <c r="BL83" s="886"/>
      <c r="BM83" s="886"/>
      <c r="BN83" s="886"/>
      <c r="BO83" s="886"/>
      <c r="BP83" s="886"/>
      <c r="BQ83" s="886"/>
    </row>
    <row r="84">
      <c r="A84" s="886"/>
      <c r="B84" s="886"/>
      <c r="C84" s="886"/>
      <c r="D84" s="887"/>
      <c r="E84" s="886"/>
      <c r="F84" s="886"/>
      <c r="G84" s="886"/>
      <c r="H84" s="886"/>
      <c r="I84" s="886"/>
      <c r="J84" s="886"/>
      <c r="K84" s="886"/>
      <c r="L84" s="886"/>
      <c r="M84" s="886"/>
      <c r="N84" s="886"/>
      <c r="O84" s="886"/>
      <c r="P84" s="886"/>
      <c r="Q84" s="886"/>
      <c r="R84" s="886"/>
      <c r="S84" s="886"/>
      <c r="T84" s="886"/>
      <c r="U84" s="886"/>
      <c r="V84" s="886"/>
      <c r="W84" s="886"/>
      <c r="X84" s="886"/>
      <c r="Y84" s="886"/>
      <c r="Z84" s="886"/>
      <c r="AA84" s="886"/>
      <c r="AB84" s="886"/>
      <c r="AC84" s="886"/>
      <c r="AD84" s="886"/>
      <c r="AE84" s="886"/>
      <c r="AF84" s="886"/>
      <c r="AG84" s="886"/>
      <c r="AH84" s="886"/>
      <c r="AI84" s="886"/>
      <c r="AJ84" s="886"/>
      <c r="AK84" s="886"/>
      <c r="AL84" s="886"/>
      <c r="AM84" s="886"/>
      <c r="AN84" s="886"/>
      <c r="AO84" s="886"/>
      <c r="AP84" s="886"/>
      <c r="AQ84" s="886"/>
      <c r="AR84" s="886"/>
      <c r="AS84" s="886"/>
      <c r="AT84" s="886"/>
      <c r="AU84" s="886"/>
      <c r="AV84" s="886"/>
      <c r="AW84" s="886"/>
      <c r="AX84" s="886"/>
      <c r="AY84" s="886"/>
      <c r="AZ84" s="886"/>
      <c r="BA84" s="886"/>
      <c r="BB84" s="886"/>
      <c r="BC84" s="886"/>
      <c r="BD84" s="886"/>
      <c r="BE84" s="886"/>
      <c r="BF84" s="886"/>
      <c r="BG84" s="886"/>
      <c r="BH84" s="886"/>
      <c r="BI84" s="886"/>
      <c r="BJ84" s="886"/>
      <c r="BK84" s="886"/>
      <c r="BL84" s="886"/>
      <c r="BM84" s="886"/>
      <c r="BN84" s="886"/>
      <c r="BO84" s="886"/>
      <c r="BP84" s="886"/>
      <c r="BQ84" s="886"/>
    </row>
    <row r="85">
      <c r="A85" s="886"/>
      <c r="B85" s="886"/>
      <c r="C85" s="886"/>
      <c r="D85" s="887"/>
      <c r="E85" s="886"/>
      <c r="F85" s="886"/>
      <c r="G85" s="886"/>
      <c r="H85" s="886"/>
      <c r="I85" s="886"/>
      <c r="J85" s="886"/>
      <c r="K85" s="886"/>
      <c r="L85" s="886"/>
      <c r="M85" s="886"/>
      <c r="N85" s="886"/>
      <c r="O85" s="886"/>
      <c r="P85" s="886"/>
      <c r="Q85" s="886"/>
      <c r="R85" s="886"/>
      <c r="S85" s="886"/>
      <c r="T85" s="886"/>
      <c r="U85" s="886"/>
      <c r="V85" s="886"/>
      <c r="W85" s="886"/>
      <c r="X85" s="886"/>
      <c r="Y85" s="886"/>
      <c r="Z85" s="886"/>
      <c r="AA85" s="886"/>
      <c r="AB85" s="886"/>
      <c r="AC85" s="886"/>
      <c r="AD85" s="886"/>
      <c r="AE85" s="886"/>
      <c r="AF85" s="886"/>
      <c r="AG85" s="886"/>
      <c r="AH85" s="886"/>
      <c r="AI85" s="886"/>
      <c r="AJ85" s="886"/>
      <c r="AK85" s="886"/>
      <c r="AL85" s="886"/>
      <c r="AM85" s="886"/>
      <c r="AN85" s="886"/>
      <c r="AO85" s="886"/>
      <c r="AP85" s="886"/>
      <c r="AQ85" s="886"/>
      <c r="AR85" s="886"/>
      <c r="AS85" s="886"/>
      <c r="AT85" s="886"/>
      <c r="AU85" s="886"/>
      <c r="AV85" s="886"/>
      <c r="AW85" s="886"/>
      <c r="AX85" s="886"/>
      <c r="AY85" s="886"/>
      <c r="AZ85" s="886"/>
      <c r="BA85" s="886"/>
      <c r="BB85" s="886"/>
      <c r="BC85" s="886"/>
      <c r="BD85" s="886"/>
      <c r="BE85" s="886"/>
      <c r="BF85" s="886"/>
      <c r="BG85" s="886"/>
      <c r="BH85" s="886"/>
      <c r="BI85" s="886"/>
      <c r="BJ85" s="886"/>
      <c r="BK85" s="886"/>
      <c r="BL85" s="886"/>
      <c r="BM85" s="886"/>
      <c r="BN85" s="886"/>
      <c r="BO85" s="886"/>
      <c r="BP85" s="886"/>
      <c r="BQ85" s="886"/>
    </row>
    <row r="86">
      <c r="A86" s="886"/>
      <c r="B86" s="886"/>
      <c r="C86" s="886"/>
      <c r="D86" s="887"/>
      <c r="E86" s="886"/>
      <c r="F86" s="886"/>
      <c r="G86" s="886"/>
      <c r="H86" s="886"/>
      <c r="I86" s="886"/>
      <c r="J86" s="886"/>
      <c r="K86" s="886"/>
      <c r="L86" s="886"/>
      <c r="M86" s="886"/>
      <c r="N86" s="886"/>
      <c r="O86" s="886"/>
      <c r="P86" s="886"/>
      <c r="Q86" s="886"/>
      <c r="R86" s="886"/>
      <c r="S86" s="886"/>
      <c r="T86" s="886"/>
      <c r="U86" s="886"/>
      <c r="V86" s="886"/>
      <c r="W86" s="886"/>
      <c r="X86" s="886"/>
      <c r="Y86" s="886"/>
      <c r="Z86" s="886"/>
      <c r="AA86" s="886"/>
      <c r="AB86" s="886"/>
      <c r="AC86" s="886"/>
      <c r="AD86" s="886"/>
      <c r="AE86" s="886"/>
      <c r="AF86" s="886"/>
      <c r="AG86" s="886"/>
      <c r="AH86" s="886"/>
      <c r="AI86" s="886"/>
      <c r="AJ86" s="886"/>
      <c r="AK86" s="886"/>
      <c r="AL86" s="886"/>
      <c r="AM86" s="886"/>
      <c r="AN86" s="886"/>
      <c r="AO86" s="886"/>
      <c r="AP86" s="886"/>
      <c r="AQ86" s="886"/>
      <c r="AR86" s="886"/>
      <c r="AS86" s="886"/>
      <c r="AT86" s="886"/>
      <c r="AU86" s="886"/>
      <c r="AV86" s="886"/>
      <c r="AW86" s="886"/>
      <c r="AX86" s="886"/>
      <c r="AY86" s="886"/>
      <c r="AZ86" s="886"/>
      <c r="BA86" s="886"/>
      <c r="BB86" s="886"/>
      <c r="BC86" s="886"/>
      <c r="BD86" s="886"/>
      <c r="BE86" s="886"/>
      <c r="BF86" s="886"/>
      <c r="BG86" s="886"/>
      <c r="BH86" s="886"/>
      <c r="BI86" s="886"/>
      <c r="BJ86" s="886"/>
      <c r="BK86" s="886"/>
      <c r="BL86" s="886"/>
      <c r="BM86" s="886"/>
      <c r="BN86" s="886"/>
      <c r="BO86" s="886"/>
      <c r="BP86" s="886"/>
      <c r="BQ86" s="886"/>
    </row>
    <row r="87">
      <c r="A87" s="886"/>
      <c r="B87" s="886"/>
      <c r="C87" s="886"/>
      <c r="D87" s="887"/>
      <c r="E87" s="886"/>
      <c r="F87" s="886"/>
      <c r="G87" s="886"/>
      <c r="H87" s="886"/>
      <c r="I87" s="886"/>
      <c r="J87" s="886"/>
      <c r="K87" s="886"/>
      <c r="L87" s="886"/>
      <c r="M87" s="886"/>
      <c r="N87" s="886"/>
      <c r="O87" s="886"/>
      <c r="P87" s="886"/>
      <c r="Q87" s="886"/>
      <c r="R87" s="886"/>
      <c r="S87" s="886"/>
      <c r="T87" s="886"/>
      <c r="U87" s="886"/>
      <c r="V87" s="886"/>
      <c r="W87" s="886"/>
      <c r="X87" s="886"/>
      <c r="Y87" s="886"/>
      <c r="Z87" s="886"/>
      <c r="AA87" s="886"/>
      <c r="AB87" s="886"/>
      <c r="AC87" s="886"/>
      <c r="AD87" s="886"/>
      <c r="AE87" s="886"/>
      <c r="AF87" s="886"/>
      <c r="AG87" s="886"/>
      <c r="AH87" s="886"/>
      <c r="AI87" s="886"/>
      <c r="AJ87" s="886"/>
      <c r="AK87" s="886"/>
      <c r="AL87" s="886"/>
      <c r="AM87" s="886"/>
      <c r="AN87" s="886"/>
      <c r="AO87" s="886"/>
      <c r="AP87" s="886"/>
      <c r="AQ87" s="886"/>
      <c r="AR87" s="886"/>
      <c r="AS87" s="886"/>
      <c r="AT87" s="886"/>
      <c r="AU87" s="886"/>
      <c r="AV87" s="886"/>
      <c r="AW87" s="886"/>
      <c r="AX87" s="886"/>
      <c r="AY87" s="886"/>
      <c r="AZ87" s="886"/>
      <c r="BA87" s="886"/>
      <c r="BB87" s="886"/>
      <c r="BC87" s="886"/>
      <c r="BD87" s="886"/>
      <c r="BE87" s="886"/>
      <c r="BF87" s="886"/>
      <c r="BG87" s="886"/>
      <c r="BH87" s="886"/>
      <c r="BI87" s="886"/>
      <c r="BJ87" s="886"/>
      <c r="BK87" s="886"/>
      <c r="BL87" s="886"/>
      <c r="BM87" s="886"/>
      <c r="BN87" s="886"/>
      <c r="BO87" s="886"/>
      <c r="BP87" s="886"/>
      <c r="BQ87" s="886"/>
    </row>
    <row r="88">
      <c r="A88" s="886"/>
      <c r="B88" s="886"/>
      <c r="C88" s="886"/>
      <c r="D88" s="887"/>
      <c r="E88" s="886"/>
      <c r="F88" s="886"/>
      <c r="G88" s="886"/>
      <c r="H88" s="886"/>
      <c r="I88" s="886"/>
      <c r="J88" s="886"/>
      <c r="K88" s="886"/>
      <c r="L88" s="886"/>
      <c r="M88" s="886"/>
      <c r="N88" s="886"/>
      <c r="O88" s="886"/>
      <c r="P88" s="886"/>
      <c r="Q88" s="886"/>
      <c r="R88" s="886"/>
      <c r="S88" s="886"/>
      <c r="T88" s="886"/>
      <c r="U88" s="886"/>
      <c r="V88" s="886"/>
      <c r="W88" s="886"/>
      <c r="X88" s="886"/>
      <c r="Y88" s="886"/>
      <c r="Z88" s="886"/>
      <c r="AA88" s="886"/>
      <c r="AB88" s="886"/>
      <c r="AC88" s="886"/>
      <c r="AD88" s="886"/>
      <c r="AE88" s="886"/>
      <c r="AF88" s="886"/>
      <c r="AG88" s="886"/>
      <c r="AH88" s="886"/>
      <c r="AI88" s="886"/>
      <c r="AJ88" s="886"/>
      <c r="AK88" s="886"/>
      <c r="AL88" s="886"/>
      <c r="AM88" s="886"/>
      <c r="AN88" s="886"/>
      <c r="AO88" s="886"/>
      <c r="AP88" s="886"/>
      <c r="AQ88" s="886"/>
      <c r="AR88" s="886"/>
      <c r="AS88" s="886"/>
      <c r="AT88" s="886"/>
      <c r="AU88" s="886"/>
      <c r="AV88" s="886"/>
      <c r="AW88" s="886"/>
      <c r="AX88" s="886"/>
      <c r="AY88" s="886"/>
      <c r="AZ88" s="886"/>
      <c r="BA88" s="886"/>
      <c r="BB88" s="886"/>
      <c r="BC88" s="886"/>
      <c r="BD88" s="886"/>
      <c r="BE88" s="886"/>
      <c r="BF88" s="886"/>
      <c r="BG88" s="886"/>
      <c r="BH88" s="886"/>
      <c r="BI88" s="886"/>
      <c r="BJ88" s="886"/>
      <c r="BK88" s="886"/>
      <c r="BL88" s="886"/>
      <c r="BM88" s="886"/>
      <c r="BN88" s="886"/>
      <c r="BO88" s="886"/>
      <c r="BP88" s="886"/>
      <c r="BQ88" s="886"/>
    </row>
    <row r="89">
      <c r="A89" s="886"/>
      <c r="B89" s="886"/>
      <c r="C89" s="886"/>
      <c r="D89" s="887"/>
      <c r="E89" s="886"/>
      <c r="F89" s="886"/>
      <c r="G89" s="886"/>
      <c r="H89" s="886"/>
      <c r="I89" s="886"/>
      <c r="J89" s="886"/>
      <c r="K89" s="886"/>
      <c r="L89" s="886"/>
      <c r="M89" s="886"/>
      <c r="N89" s="886"/>
      <c r="O89" s="886"/>
      <c r="P89" s="886"/>
      <c r="Q89" s="886"/>
      <c r="R89" s="886"/>
      <c r="S89" s="886"/>
      <c r="T89" s="886"/>
      <c r="U89" s="886"/>
      <c r="V89" s="886"/>
      <c r="W89" s="886"/>
      <c r="X89" s="886"/>
      <c r="Y89" s="886"/>
      <c r="Z89" s="886"/>
      <c r="AA89" s="886"/>
      <c r="AB89" s="886"/>
      <c r="AC89" s="886"/>
      <c r="AD89" s="886"/>
      <c r="AE89" s="886"/>
      <c r="AF89" s="886"/>
      <c r="AG89" s="886"/>
      <c r="AH89" s="886"/>
      <c r="AI89" s="886"/>
      <c r="AJ89" s="886"/>
      <c r="AK89" s="886"/>
      <c r="AL89" s="886"/>
      <c r="AM89" s="886"/>
      <c r="AN89" s="886"/>
      <c r="AO89" s="886"/>
      <c r="AP89" s="886"/>
      <c r="AQ89" s="886"/>
      <c r="AR89" s="886"/>
      <c r="AS89" s="886"/>
      <c r="AT89" s="886"/>
      <c r="AU89" s="886"/>
      <c r="AV89" s="886"/>
      <c r="AW89" s="886"/>
      <c r="AX89" s="886"/>
      <c r="AY89" s="886"/>
      <c r="AZ89" s="886"/>
      <c r="BA89" s="886"/>
      <c r="BB89" s="886"/>
      <c r="BC89" s="886"/>
      <c r="BD89" s="886"/>
      <c r="BE89" s="886"/>
      <c r="BF89" s="886"/>
      <c r="BG89" s="886"/>
      <c r="BH89" s="886"/>
      <c r="BI89" s="886"/>
      <c r="BJ89" s="886"/>
      <c r="BK89" s="886"/>
      <c r="BL89" s="886"/>
      <c r="BM89" s="886"/>
      <c r="BN89" s="886"/>
      <c r="BO89" s="886"/>
      <c r="BP89" s="886"/>
      <c r="BQ89" s="886"/>
    </row>
    <row r="90">
      <c r="A90" s="886"/>
      <c r="B90" s="886"/>
      <c r="C90" s="886"/>
      <c r="D90" s="887"/>
      <c r="E90" s="886"/>
      <c r="F90" s="886"/>
      <c r="G90" s="886"/>
      <c r="H90" s="886"/>
      <c r="I90" s="886"/>
      <c r="J90" s="886"/>
      <c r="K90" s="886"/>
      <c r="L90" s="886"/>
      <c r="M90" s="886"/>
      <c r="N90" s="886"/>
      <c r="O90" s="886"/>
      <c r="P90" s="886"/>
      <c r="Q90" s="886"/>
      <c r="R90" s="886"/>
      <c r="S90" s="886"/>
      <c r="T90" s="886"/>
      <c r="U90" s="886"/>
      <c r="V90" s="886"/>
      <c r="W90" s="886"/>
      <c r="X90" s="886"/>
      <c r="Y90" s="886"/>
      <c r="Z90" s="886"/>
      <c r="AA90" s="886"/>
      <c r="AB90" s="886"/>
      <c r="AC90" s="886"/>
      <c r="AD90" s="886"/>
      <c r="AE90" s="886"/>
      <c r="AF90" s="886"/>
      <c r="AG90" s="886"/>
      <c r="AH90" s="886"/>
      <c r="AI90" s="886"/>
      <c r="AJ90" s="886"/>
      <c r="AK90" s="886"/>
      <c r="AL90" s="886"/>
      <c r="AM90" s="886"/>
      <c r="AN90" s="886"/>
      <c r="AO90" s="886"/>
      <c r="AP90" s="886"/>
      <c r="AQ90" s="886"/>
      <c r="AR90" s="886"/>
      <c r="AS90" s="886"/>
      <c r="AT90" s="886"/>
      <c r="AU90" s="886"/>
      <c r="AV90" s="886"/>
      <c r="AW90" s="886"/>
      <c r="AX90" s="886"/>
      <c r="AY90" s="886"/>
      <c r="AZ90" s="886"/>
      <c r="BA90" s="886"/>
      <c r="BB90" s="886"/>
      <c r="BC90" s="886"/>
      <c r="BD90" s="886"/>
      <c r="BE90" s="886"/>
      <c r="BF90" s="886"/>
      <c r="BG90" s="886"/>
      <c r="BH90" s="886"/>
      <c r="BI90" s="886"/>
      <c r="BJ90" s="886"/>
      <c r="BK90" s="886"/>
      <c r="BL90" s="886"/>
      <c r="BM90" s="886"/>
      <c r="BN90" s="886"/>
      <c r="BO90" s="886"/>
      <c r="BP90" s="886"/>
      <c r="BQ90" s="886"/>
    </row>
    <row r="91">
      <c r="A91" s="886"/>
      <c r="B91" s="886"/>
      <c r="C91" s="886"/>
      <c r="D91" s="887"/>
      <c r="E91" s="886"/>
      <c r="F91" s="886"/>
      <c r="G91" s="886"/>
      <c r="H91" s="886"/>
      <c r="I91" s="886"/>
      <c r="J91" s="886"/>
      <c r="K91" s="886"/>
      <c r="L91" s="886"/>
      <c r="M91" s="886"/>
      <c r="N91" s="886"/>
      <c r="O91" s="886"/>
      <c r="P91" s="886"/>
      <c r="Q91" s="886"/>
      <c r="R91" s="886"/>
      <c r="S91" s="886"/>
      <c r="T91" s="886"/>
      <c r="U91" s="886"/>
      <c r="V91" s="886"/>
      <c r="W91" s="886"/>
      <c r="X91" s="886"/>
      <c r="Y91" s="886"/>
      <c r="Z91" s="886"/>
      <c r="AA91" s="886"/>
      <c r="AB91" s="886"/>
      <c r="AC91" s="886"/>
      <c r="AD91" s="886"/>
      <c r="AE91" s="886"/>
      <c r="AF91" s="886"/>
      <c r="AG91" s="886"/>
      <c r="AH91" s="886"/>
      <c r="AI91" s="886"/>
      <c r="AJ91" s="886"/>
      <c r="AK91" s="886"/>
      <c r="AL91" s="886"/>
      <c r="AM91" s="886"/>
      <c r="AN91" s="886"/>
      <c r="AO91" s="886"/>
      <c r="AP91" s="886"/>
      <c r="AQ91" s="886"/>
      <c r="AR91" s="886"/>
      <c r="AS91" s="886"/>
      <c r="AT91" s="886"/>
      <c r="AU91" s="886"/>
      <c r="AV91" s="886"/>
      <c r="AW91" s="886"/>
      <c r="AX91" s="886"/>
      <c r="AY91" s="886"/>
      <c r="AZ91" s="886"/>
      <c r="BA91" s="886"/>
      <c r="BB91" s="886"/>
      <c r="BC91" s="886"/>
      <c r="BD91" s="886"/>
      <c r="BE91" s="886"/>
      <c r="BF91" s="886"/>
      <c r="BG91" s="886"/>
      <c r="BH91" s="886"/>
      <c r="BI91" s="886"/>
      <c r="BJ91" s="886"/>
      <c r="BK91" s="886"/>
      <c r="BL91" s="886"/>
      <c r="BM91" s="886"/>
      <c r="BN91" s="886"/>
      <c r="BO91" s="886"/>
      <c r="BP91" s="886"/>
      <c r="BQ91" s="886"/>
    </row>
    <row r="92">
      <c r="A92" s="886"/>
      <c r="B92" s="886"/>
      <c r="C92" s="886"/>
      <c r="D92" s="887"/>
      <c r="E92" s="886"/>
      <c r="F92" s="886"/>
      <c r="G92" s="886"/>
      <c r="H92" s="886"/>
      <c r="I92" s="886"/>
      <c r="J92" s="886"/>
      <c r="K92" s="886"/>
      <c r="L92" s="886"/>
      <c r="M92" s="886"/>
      <c r="N92" s="886"/>
      <c r="O92" s="886"/>
      <c r="P92" s="886"/>
      <c r="Q92" s="886"/>
      <c r="R92" s="886"/>
      <c r="S92" s="886"/>
      <c r="T92" s="886"/>
      <c r="U92" s="886"/>
      <c r="V92" s="886"/>
      <c r="W92" s="886"/>
      <c r="X92" s="886"/>
      <c r="Y92" s="886"/>
      <c r="Z92" s="886"/>
      <c r="AA92" s="886"/>
      <c r="AB92" s="886"/>
      <c r="AC92" s="886"/>
      <c r="AD92" s="886"/>
      <c r="AE92" s="886"/>
      <c r="AF92" s="886"/>
      <c r="AG92" s="886"/>
      <c r="AH92" s="886"/>
      <c r="AI92" s="886"/>
      <c r="AJ92" s="886"/>
      <c r="AK92" s="886"/>
      <c r="AL92" s="886"/>
      <c r="AM92" s="886"/>
      <c r="AN92" s="886"/>
      <c r="AO92" s="886"/>
      <c r="AP92" s="886"/>
      <c r="AQ92" s="886"/>
      <c r="AR92" s="886"/>
      <c r="AS92" s="886"/>
      <c r="AT92" s="886"/>
      <c r="AU92" s="886"/>
      <c r="AV92" s="886"/>
      <c r="AW92" s="886"/>
      <c r="AX92" s="886"/>
      <c r="AY92" s="886"/>
      <c r="AZ92" s="886"/>
      <c r="BA92" s="886"/>
      <c r="BB92" s="886"/>
      <c r="BC92" s="886"/>
      <c r="BD92" s="886"/>
      <c r="BE92" s="886"/>
      <c r="BF92" s="886"/>
      <c r="BG92" s="886"/>
      <c r="BH92" s="886"/>
      <c r="BI92" s="886"/>
      <c r="BJ92" s="886"/>
      <c r="BK92" s="886"/>
      <c r="BL92" s="886"/>
      <c r="BM92" s="886"/>
      <c r="BN92" s="886"/>
      <c r="BO92" s="886"/>
      <c r="BP92" s="886"/>
      <c r="BQ92" s="886"/>
    </row>
    <row r="93">
      <c r="A93" s="886"/>
      <c r="B93" s="886"/>
      <c r="C93" s="886"/>
      <c r="D93" s="887"/>
      <c r="E93" s="886"/>
      <c r="F93" s="886"/>
      <c r="G93" s="886"/>
      <c r="H93" s="886"/>
      <c r="I93" s="886"/>
      <c r="J93" s="886"/>
      <c r="K93" s="886"/>
      <c r="L93" s="886"/>
      <c r="M93" s="886"/>
      <c r="N93" s="886"/>
      <c r="O93" s="886"/>
      <c r="P93" s="886"/>
      <c r="Q93" s="886"/>
      <c r="R93" s="886"/>
      <c r="S93" s="886"/>
      <c r="T93" s="886"/>
      <c r="U93" s="886"/>
      <c r="V93" s="886"/>
      <c r="W93" s="886"/>
      <c r="X93" s="886"/>
      <c r="Y93" s="886"/>
      <c r="Z93" s="886"/>
      <c r="AA93" s="886"/>
      <c r="AB93" s="886"/>
      <c r="AC93" s="886"/>
      <c r="AD93" s="886"/>
      <c r="AE93" s="886"/>
      <c r="AF93" s="886"/>
      <c r="AG93" s="886"/>
      <c r="AH93" s="886"/>
      <c r="AI93" s="886"/>
      <c r="AJ93" s="886"/>
      <c r="AK93" s="886"/>
      <c r="AL93" s="886"/>
      <c r="AM93" s="886"/>
      <c r="AN93" s="886"/>
      <c r="AO93" s="886"/>
      <c r="AP93" s="886"/>
      <c r="AQ93" s="886"/>
      <c r="AR93" s="886"/>
      <c r="AS93" s="886"/>
      <c r="AT93" s="886"/>
      <c r="AU93" s="886"/>
      <c r="AV93" s="886"/>
      <c r="AW93" s="886"/>
      <c r="AX93" s="886"/>
      <c r="AY93" s="886"/>
      <c r="AZ93" s="886"/>
      <c r="BA93" s="886"/>
      <c r="BB93" s="886"/>
      <c r="BC93" s="886"/>
      <c r="BD93" s="886"/>
      <c r="BE93" s="886"/>
      <c r="BF93" s="886"/>
      <c r="BG93" s="886"/>
      <c r="BH93" s="886"/>
      <c r="BI93" s="886"/>
      <c r="BJ93" s="886"/>
      <c r="BK93" s="886"/>
      <c r="BL93" s="886"/>
      <c r="BM93" s="886"/>
      <c r="BN93" s="886"/>
      <c r="BO93" s="886"/>
      <c r="BP93" s="886"/>
      <c r="BQ93" s="886"/>
    </row>
    <row r="94">
      <c r="A94" s="886"/>
      <c r="B94" s="886"/>
      <c r="C94" s="886"/>
      <c r="D94" s="887"/>
      <c r="E94" s="886"/>
      <c r="F94" s="886"/>
      <c r="G94" s="886"/>
      <c r="H94" s="886"/>
      <c r="I94" s="886"/>
      <c r="J94" s="886"/>
      <c r="K94" s="886"/>
      <c r="L94" s="886"/>
      <c r="M94" s="886"/>
      <c r="N94" s="886"/>
      <c r="O94" s="886"/>
      <c r="P94" s="886"/>
      <c r="Q94" s="886"/>
      <c r="R94" s="886"/>
      <c r="S94" s="886"/>
      <c r="T94" s="886"/>
      <c r="U94" s="886"/>
      <c r="V94" s="886"/>
      <c r="W94" s="886"/>
      <c r="X94" s="886"/>
      <c r="Y94" s="886"/>
      <c r="Z94" s="886"/>
      <c r="AA94" s="886"/>
      <c r="AB94" s="886"/>
      <c r="AC94" s="886"/>
      <c r="AD94" s="886"/>
      <c r="AE94" s="886"/>
      <c r="AF94" s="886"/>
      <c r="AG94" s="886"/>
      <c r="AH94" s="886"/>
      <c r="AI94" s="886"/>
      <c r="AJ94" s="886"/>
      <c r="AK94" s="886"/>
      <c r="AL94" s="886"/>
      <c r="AM94" s="886"/>
      <c r="AN94" s="886"/>
      <c r="AO94" s="886"/>
      <c r="AP94" s="886"/>
      <c r="AQ94" s="886"/>
      <c r="AR94" s="886"/>
      <c r="AS94" s="886"/>
      <c r="AT94" s="886"/>
      <c r="AU94" s="886"/>
      <c r="AV94" s="886"/>
      <c r="AW94" s="886"/>
      <c r="AX94" s="886"/>
      <c r="AY94" s="886"/>
      <c r="AZ94" s="886"/>
      <c r="BA94" s="886"/>
      <c r="BB94" s="886"/>
      <c r="BC94" s="886"/>
      <c r="BD94" s="886"/>
      <c r="BE94" s="886"/>
      <c r="BF94" s="886"/>
      <c r="BG94" s="886"/>
      <c r="BH94" s="886"/>
      <c r="BI94" s="886"/>
      <c r="BJ94" s="886"/>
      <c r="BK94" s="886"/>
      <c r="BL94" s="886"/>
      <c r="BM94" s="886"/>
      <c r="BN94" s="886"/>
      <c r="BO94" s="886"/>
      <c r="BP94" s="886"/>
      <c r="BQ94" s="886"/>
    </row>
    <row r="95">
      <c r="A95" s="886"/>
      <c r="B95" s="886"/>
      <c r="C95" s="886"/>
      <c r="D95" s="887"/>
      <c r="E95" s="886"/>
      <c r="F95" s="886"/>
      <c r="G95" s="886"/>
      <c r="H95" s="886"/>
      <c r="I95" s="886"/>
      <c r="J95" s="886"/>
      <c r="K95" s="886"/>
      <c r="L95" s="886"/>
      <c r="M95" s="886"/>
      <c r="N95" s="886"/>
      <c r="O95" s="886"/>
      <c r="P95" s="886"/>
      <c r="Q95" s="886"/>
      <c r="R95" s="886"/>
      <c r="S95" s="886"/>
      <c r="T95" s="886"/>
      <c r="U95" s="886"/>
      <c r="V95" s="886"/>
      <c r="W95" s="886"/>
      <c r="X95" s="886"/>
      <c r="Y95" s="886"/>
      <c r="Z95" s="886"/>
      <c r="AA95" s="886"/>
      <c r="AB95" s="886"/>
      <c r="AC95" s="886"/>
      <c r="AD95" s="886"/>
      <c r="AE95" s="886"/>
      <c r="AF95" s="886"/>
      <c r="AG95" s="886"/>
      <c r="AH95" s="886"/>
      <c r="AI95" s="886"/>
      <c r="AJ95" s="886"/>
      <c r="AK95" s="886"/>
      <c r="AL95" s="886"/>
      <c r="AM95" s="886"/>
      <c r="AN95" s="886"/>
      <c r="AO95" s="886"/>
      <c r="AP95" s="886"/>
      <c r="AQ95" s="886"/>
      <c r="AR95" s="886"/>
      <c r="AS95" s="886"/>
      <c r="AT95" s="886"/>
      <c r="AU95" s="886"/>
      <c r="AV95" s="886"/>
      <c r="AW95" s="886"/>
      <c r="AX95" s="886"/>
      <c r="AY95" s="886"/>
      <c r="AZ95" s="886"/>
      <c r="BA95" s="886"/>
      <c r="BB95" s="886"/>
      <c r="BC95" s="886"/>
      <c r="BD95" s="886"/>
      <c r="BE95" s="886"/>
      <c r="BF95" s="886"/>
      <c r="BG95" s="886"/>
      <c r="BH95" s="886"/>
      <c r="BI95" s="886"/>
      <c r="BJ95" s="886"/>
      <c r="BK95" s="886"/>
      <c r="BL95" s="886"/>
      <c r="BM95" s="886"/>
      <c r="BN95" s="886"/>
      <c r="BO95" s="886"/>
      <c r="BP95" s="886"/>
      <c r="BQ95" s="886"/>
    </row>
    <row r="96">
      <c r="A96" s="886"/>
      <c r="B96" s="886"/>
      <c r="C96" s="886"/>
      <c r="D96" s="887"/>
      <c r="E96" s="886"/>
      <c r="F96" s="886"/>
      <c r="G96" s="886"/>
      <c r="H96" s="886"/>
      <c r="I96" s="886"/>
      <c r="J96" s="886"/>
      <c r="K96" s="886"/>
      <c r="L96" s="886"/>
      <c r="M96" s="886"/>
      <c r="N96" s="886"/>
      <c r="O96" s="886"/>
      <c r="P96" s="886"/>
      <c r="Q96" s="886"/>
      <c r="R96" s="886"/>
      <c r="S96" s="886"/>
      <c r="T96" s="886"/>
      <c r="U96" s="886"/>
      <c r="V96" s="886"/>
      <c r="W96" s="886"/>
      <c r="X96" s="886"/>
      <c r="Y96" s="886"/>
      <c r="Z96" s="886"/>
      <c r="AA96" s="886"/>
      <c r="AB96" s="886"/>
      <c r="AC96" s="886"/>
      <c r="AD96" s="886"/>
      <c r="AE96" s="886"/>
      <c r="AF96" s="886"/>
      <c r="AG96" s="886"/>
      <c r="AH96" s="886"/>
      <c r="AI96" s="886"/>
      <c r="AJ96" s="886"/>
      <c r="AK96" s="886"/>
      <c r="AL96" s="886"/>
      <c r="AM96" s="886"/>
      <c r="AN96" s="886"/>
      <c r="AO96" s="886"/>
      <c r="AP96" s="886"/>
      <c r="AQ96" s="886"/>
      <c r="AR96" s="886"/>
      <c r="AS96" s="886"/>
      <c r="AT96" s="886"/>
      <c r="AU96" s="886"/>
      <c r="AV96" s="886"/>
      <c r="AW96" s="886"/>
      <c r="AX96" s="886"/>
      <c r="AY96" s="886"/>
      <c r="AZ96" s="886"/>
      <c r="BA96" s="886"/>
      <c r="BB96" s="886"/>
      <c r="BC96" s="886"/>
      <c r="BD96" s="886"/>
      <c r="BE96" s="886"/>
      <c r="BF96" s="886"/>
      <c r="BG96" s="886"/>
      <c r="BH96" s="886"/>
      <c r="BI96" s="886"/>
      <c r="BJ96" s="886"/>
      <c r="BK96" s="886"/>
      <c r="BL96" s="886"/>
      <c r="BM96" s="886"/>
      <c r="BN96" s="886"/>
      <c r="BO96" s="886"/>
      <c r="BP96" s="886"/>
      <c r="BQ96" s="886"/>
    </row>
    <row r="97">
      <c r="A97" s="886"/>
      <c r="B97" s="886"/>
      <c r="C97" s="886"/>
      <c r="D97" s="887"/>
      <c r="E97" s="886"/>
      <c r="F97" s="886"/>
      <c r="G97" s="886"/>
      <c r="H97" s="886"/>
      <c r="I97" s="886"/>
      <c r="J97" s="886"/>
      <c r="K97" s="886"/>
      <c r="L97" s="886"/>
      <c r="M97" s="886"/>
      <c r="N97" s="886"/>
      <c r="O97" s="886"/>
      <c r="P97" s="886"/>
      <c r="Q97" s="886"/>
      <c r="R97" s="886"/>
      <c r="S97" s="886"/>
      <c r="T97" s="886"/>
      <c r="U97" s="886"/>
      <c r="V97" s="886"/>
      <c r="W97" s="886"/>
      <c r="X97" s="886"/>
      <c r="Y97" s="886"/>
      <c r="Z97" s="886"/>
      <c r="AA97" s="886"/>
      <c r="AB97" s="886"/>
      <c r="AC97" s="886"/>
      <c r="AD97" s="886"/>
      <c r="AE97" s="886"/>
      <c r="AF97" s="886"/>
      <c r="AG97" s="886"/>
      <c r="AH97" s="886"/>
      <c r="AI97" s="886"/>
      <c r="AJ97" s="886"/>
      <c r="AK97" s="886"/>
      <c r="AL97" s="886"/>
      <c r="AM97" s="886"/>
      <c r="AN97" s="886"/>
      <c r="AO97" s="886"/>
      <c r="AP97" s="886"/>
      <c r="AQ97" s="886"/>
      <c r="AR97" s="886"/>
      <c r="AS97" s="886"/>
      <c r="AT97" s="886"/>
      <c r="AU97" s="886"/>
      <c r="AV97" s="886"/>
      <c r="AW97" s="886"/>
      <c r="AX97" s="886"/>
      <c r="AY97" s="886"/>
      <c r="AZ97" s="886"/>
      <c r="BA97" s="886"/>
      <c r="BB97" s="886"/>
      <c r="BC97" s="886"/>
      <c r="BD97" s="886"/>
      <c r="BE97" s="886"/>
      <c r="BF97" s="886"/>
      <c r="BG97" s="886"/>
      <c r="BH97" s="886"/>
      <c r="BI97" s="886"/>
      <c r="BJ97" s="886"/>
      <c r="BK97" s="886"/>
      <c r="BL97" s="886"/>
      <c r="BM97" s="886"/>
      <c r="BN97" s="886"/>
      <c r="BO97" s="886"/>
      <c r="BP97" s="886"/>
      <c r="BQ97" s="886"/>
    </row>
    <row r="98">
      <c r="A98" s="886"/>
      <c r="B98" s="886"/>
      <c r="C98" s="886"/>
      <c r="D98" s="887"/>
      <c r="E98" s="886"/>
      <c r="F98" s="886"/>
      <c r="G98" s="886"/>
      <c r="H98" s="886"/>
      <c r="I98" s="886"/>
      <c r="J98" s="886"/>
      <c r="K98" s="886"/>
      <c r="L98" s="886"/>
      <c r="M98" s="886"/>
      <c r="N98" s="886"/>
      <c r="O98" s="886"/>
      <c r="P98" s="886"/>
      <c r="Q98" s="886"/>
      <c r="R98" s="886"/>
      <c r="S98" s="886"/>
      <c r="T98" s="886"/>
      <c r="U98" s="886"/>
      <c r="V98" s="886"/>
      <c r="W98" s="886"/>
      <c r="X98" s="886"/>
      <c r="Y98" s="886"/>
      <c r="Z98" s="886"/>
      <c r="AA98" s="886"/>
      <c r="AB98" s="886"/>
      <c r="AC98" s="886"/>
      <c r="AD98" s="886"/>
      <c r="AE98" s="886"/>
      <c r="AF98" s="886"/>
      <c r="AG98" s="886"/>
      <c r="AH98" s="886"/>
      <c r="AI98" s="886"/>
      <c r="AJ98" s="886"/>
      <c r="AK98" s="886"/>
      <c r="AL98" s="886"/>
      <c r="AM98" s="886"/>
      <c r="AN98" s="886"/>
      <c r="AO98" s="886"/>
      <c r="AP98" s="886"/>
      <c r="AQ98" s="886"/>
      <c r="AR98" s="886"/>
      <c r="AS98" s="886"/>
      <c r="AT98" s="886"/>
      <c r="AU98" s="886"/>
      <c r="AV98" s="886"/>
      <c r="AW98" s="886"/>
      <c r="AX98" s="886"/>
      <c r="AY98" s="886"/>
      <c r="AZ98" s="886"/>
      <c r="BA98" s="886"/>
      <c r="BB98" s="886"/>
      <c r="BC98" s="886"/>
      <c r="BD98" s="886"/>
      <c r="BE98" s="886"/>
      <c r="BF98" s="886"/>
      <c r="BG98" s="886"/>
      <c r="BH98" s="886"/>
      <c r="BI98" s="886"/>
      <c r="BJ98" s="886"/>
      <c r="BK98" s="886"/>
      <c r="BL98" s="886"/>
      <c r="BM98" s="886"/>
      <c r="BN98" s="886"/>
      <c r="BO98" s="886"/>
      <c r="BP98" s="886"/>
      <c r="BQ98" s="886"/>
    </row>
    <row r="99">
      <c r="A99" s="886"/>
      <c r="B99" s="886"/>
      <c r="C99" s="886"/>
      <c r="D99" s="887"/>
      <c r="E99" s="886"/>
      <c r="F99" s="886"/>
      <c r="G99" s="886"/>
      <c r="H99" s="886"/>
      <c r="I99" s="886"/>
      <c r="J99" s="886"/>
      <c r="K99" s="886"/>
      <c r="L99" s="886"/>
      <c r="M99" s="886"/>
      <c r="N99" s="886"/>
      <c r="O99" s="886"/>
      <c r="P99" s="886"/>
      <c r="Q99" s="886"/>
      <c r="R99" s="886"/>
      <c r="S99" s="886"/>
      <c r="T99" s="886"/>
      <c r="U99" s="886"/>
      <c r="V99" s="886"/>
      <c r="W99" s="886"/>
      <c r="X99" s="886"/>
      <c r="Y99" s="886"/>
      <c r="Z99" s="886"/>
      <c r="AA99" s="886"/>
      <c r="AB99" s="886"/>
      <c r="AC99" s="886"/>
      <c r="AD99" s="886"/>
      <c r="AE99" s="886"/>
      <c r="AF99" s="886"/>
      <c r="AG99" s="886"/>
      <c r="AH99" s="886"/>
      <c r="AI99" s="886"/>
      <c r="AJ99" s="886"/>
      <c r="AK99" s="886"/>
      <c r="AL99" s="886"/>
      <c r="AM99" s="886"/>
      <c r="AN99" s="886"/>
      <c r="AO99" s="886"/>
      <c r="AP99" s="886"/>
      <c r="AQ99" s="886"/>
      <c r="AR99" s="886"/>
      <c r="AS99" s="886"/>
      <c r="AT99" s="886"/>
      <c r="AU99" s="886"/>
      <c r="AV99" s="886"/>
      <c r="AW99" s="886"/>
      <c r="AX99" s="886"/>
      <c r="AY99" s="886"/>
      <c r="AZ99" s="886"/>
      <c r="BA99" s="886"/>
      <c r="BB99" s="886"/>
      <c r="BC99" s="886"/>
      <c r="BD99" s="886"/>
      <c r="BE99" s="886"/>
      <c r="BF99" s="886"/>
      <c r="BG99" s="886"/>
      <c r="BH99" s="886"/>
      <c r="BI99" s="886"/>
      <c r="BJ99" s="886"/>
      <c r="BK99" s="886"/>
      <c r="BL99" s="886"/>
      <c r="BM99" s="886"/>
      <c r="BN99" s="886"/>
      <c r="BO99" s="886"/>
      <c r="BP99" s="886"/>
      <c r="BQ99" s="886"/>
    </row>
    <row r="100">
      <c r="A100" s="886"/>
      <c r="B100" s="886"/>
      <c r="C100" s="886"/>
      <c r="D100" s="887"/>
      <c r="E100" s="886"/>
      <c r="F100" s="886"/>
      <c r="G100" s="886"/>
      <c r="H100" s="886"/>
      <c r="I100" s="886"/>
      <c r="J100" s="886"/>
      <c r="K100" s="886"/>
      <c r="L100" s="886"/>
      <c r="M100" s="886"/>
      <c r="N100" s="886"/>
      <c r="O100" s="886"/>
      <c r="P100" s="886"/>
      <c r="Q100" s="886"/>
      <c r="R100" s="886"/>
      <c r="S100" s="886"/>
      <c r="T100" s="886"/>
      <c r="U100" s="886"/>
      <c r="V100" s="886"/>
      <c r="W100" s="886"/>
      <c r="X100" s="886"/>
      <c r="Y100" s="886"/>
      <c r="Z100" s="886"/>
      <c r="AA100" s="886"/>
      <c r="AB100" s="886"/>
      <c r="AC100" s="886"/>
      <c r="AD100" s="886"/>
      <c r="AE100" s="886"/>
      <c r="AF100" s="886"/>
      <c r="AG100" s="886"/>
      <c r="AH100" s="886"/>
      <c r="AI100" s="886"/>
      <c r="AJ100" s="886"/>
      <c r="AK100" s="886"/>
      <c r="AL100" s="886"/>
      <c r="AM100" s="886"/>
      <c r="AN100" s="886"/>
      <c r="AO100" s="886"/>
      <c r="AP100" s="886"/>
      <c r="AQ100" s="886"/>
      <c r="AR100" s="886"/>
      <c r="AS100" s="886"/>
      <c r="AT100" s="886"/>
      <c r="AU100" s="886"/>
      <c r="AV100" s="886"/>
      <c r="AW100" s="886"/>
      <c r="AX100" s="886"/>
      <c r="AY100" s="886"/>
      <c r="AZ100" s="886"/>
      <c r="BA100" s="886"/>
      <c r="BB100" s="886"/>
      <c r="BC100" s="886"/>
      <c r="BD100" s="886"/>
      <c r="BE100" s="886"/>
      <c r="BF100" s="886"/>
      <c r="BG100" s="886"/>
      <c r="BH100" s="886"/>
      <c r="BI100" s="886"/>
      <c r="BJ100" s="886"/>
      <c r="BK100" s="886"/>
      <c r="BL100" s="886"/>
      <c r="BM100" s="886"/>
      <c r="BN100" s="886"/>
      <c r="BO100" s="886"/>
      <c r="BP100" s="886"/>
      <c r="BQ100" s="886"/>
    </row>
    <row r="101">
      <c r="A101" s="886"/>
      <c r="B101" s="886"/>
      <c r="C101" s="886"/>
      <c r="D101" s="887"/>
      <c r="E101" s="886"/>
      <c r="F101" s="886"/>
      <c r="G101" s="886"/>
      <c r="H101" s="886"/>
      <c r="I101" s="886"/>
      <c r="J101" s="886"/>
      <c r="K101" s="886"/>
      <c r="L101" s="886"/>
      <c r="M101" s="886"/>
      <c r="N101" s="886"/>
      <c r="O101" s="886"/>
      <c r="P101" s="886"/>
      <c r="Q101" s="886"/>
      <c r="R101" s="886"/>
      <c r="S101" s="886"/>
      <c r="T101" s="886"/>
      <c r="U101" s="886"/>
      <c r="V101" s="886"/>
      <c r="W101" s="886"/>
      <c r="X101" s="886"/>
      <c r="Y101" s="886"/>
      <c r="Z101" s="886"/>
      <c r="AA101" s="886"/>
      <c r="AB101" s="886"/>
      <c r="AC101" s="886"/>
      <c r="AD101" s="886"/>
      <c r="AE101" s="886"/>
      <c r="AF101" s="886"/>
      <c r="AG101" s="886"/>
      <c r="AH101" s="886"/>
      <c r="AI101" s="886"/>
      <c r="AJ101" s="886"/>
      <c r="AK101" s="886"/>
      <c r="AL101" s="886"/>
      <c r="AM101" s="886"/>
      <c r="AN101" s="886"/>
      <c r="AO101" s="886"/>
      <c r="AP101" s="886"/>
      <c r="AQ101" s="886"/>
      <c r="AR101" s="886"/>
      <c r="AS101" s="886"/>
      <c r="AT101" s="886"/>
      <c r="AU101" s="886"/>
      <c r="AV101" s="886"/>
      <c r="AW101" s="886"/>
      <c r="AX101" s="886"/>
      <c r="AY101" s="886"/>
      <c r="AZ101" s="886"/>
      <c r="BA101" s="886"/>
      <c r="BB101" s="886"/>
      <c r="BC101" s="886"/>
      <c r="BD101" s="886"/>
      <c r="BE101" s="886"/>
      <c r="BF101" s="886"/>
      <c r="BG101" s="886"/>
      <c r="BH101" s="886"/>
      <c r="BI101" s="886"/>
      <c r="BJ101" s="886"/>
      <c r="BK101" s="886"/>
      <c r="BL101" s="886"/>
      <c r="BM101" s="886"/>
      <c r="BN101" s="886"/>
      <c r="BO101" s="886"/>
      <c r="BP101" s="886"/>
      <c r="BQ101" s="886"/>
    </row>
    <row r="102">
      <c r="A102" s="886"/>
      <c r="B102" s="886"/>
      <c r="C102" s="886"/>
      <c r="D102" s="887"/>
      <c r="E102" s="886"/>
      <c r="F102" s="886"/>
      <c r="G102" s="886"/>
      <c r="H102" s="886"/>
      <c r="I102" s="886"/>
      <c r="J102" s="886"/>
      <c r="K102" s="886"/>
      <c r="L102" s="886"/>
      <c r="M102" s="886"/>
      <c r="N102" s="886"/>
      <c r="O102" s="886"/>
      <c r="P102" s="886"/>
      <c r="Q102" s="886"/>
      <c r="R102" s="886"/>
      <c r="S102" s="886"/>
      <c r="T102" s="886"/>
      <c r="U102" s="886"/>
      <c r="V102" s="886"/>
      <c r="W102" s="886"/>
      <c r="X102" s="886"/>
      <c r="Y102" s="886"/>
      <c r="Z102" s="886"/>
      <c r="AA102" s="886"/>
      <c r="AB102" s="886"/>
      <c r="AC102" s="886"/>
      <c r="AD102" s="886"/>
      <c r="AE102" s="886"/>
      <c r="AF102" s="886"/>
      <c r="AG102" s="886"/>
      <c r="AH102" s="886"/>
      <c r="AI102" s="886"/>
      <c r="AJ102" s="886"/>
      <c r="AK102" s="886"/>
      <c r="AL102" s="886"/>
      <c r="AM102" s="886"/>
      <c r="AN102" s="886"/>
      <c r="AO102" s="886"/>
      <c r="AP102" s="886"/>
      <c r="AQ102" s="886"/>
      <c r="AR102" s="886"/>
      <c r="AS102" s="886"/>
      <c r="AT102" s="886"/>
      <c r="AU102" s="886"/>
      <c r="AV102" s="886"/>
      <c r="AW102" s="886"/>
      <c r="AX102" s="886"/>
      <c r="AY102" s="886"/>
      <c r="AZ102" s="886"/>
      <c r="BA102" s="886"/>
      <c r="BB102" s="886"/>
      <c r="BC102" s="886"/>
      <c r="BD102" s="886"/>
      <c r="BE102" s="886"/>
      <c r="BF102" s="886"/>
      <c r="BG102" s="886"/>
      <c r="BH102" s="886"/>
      <c r="BI102" s="886"/>
      <c r="BJ102" s="886"/>
      <c r="BK102" s="886"/>
      <c r="BL102" s="886"/>
      <c r="BM102" s="886"/>
      <c r="BN102" s="886"/>
      <c r="BO102" s="886"/>
      <c r="BP102" s="886"/>
      <c r="BQ102" s="886"/>
    </row>
    <row r="103">
      <c r="A103" s="886"/>
      <c r="B103" s="886"/>
      <c r="C103" s="886"/>
      <c r="D103" s="887"/>
      <c r="E103" s="886"/>
      <c r="F103" s="886"/>
      <c r="G103" s="886"/>
      <c r="H103" s="886"/>
      <c r="I103" s="886"/>
      <c r="J103" s="886"/>
      <c r="K103" s="886"/>
      <c r="L103" s="886"/>
      <c r="M103" s="886"/>
      <c r="N103" s="886"/>
      <c r="O103" s="886"/>
      <c r="P103" s="886"/>
      <c r="Q103" s="886"/>
      <c r="R103" s="886"/>
      <c r="S103" s="886"/>
      <c r="T103" s="886"/>
      <c r="U103" s="886"/>
      <c r="V103" s="886"/>
      <c r="W103" s="886"/>
      <c r="X103" s="886"/>
      <c r="Y103" s="886"/>
      <c r="Z103" s="886"/>
      <c r="AA103" s="886"/>
      <c r="AB103" s="886"/>
      <c r="AC103" s="886"/>
      <c r="AD103" s="886"/>
      <c r="AE103" s="886"/>
      <c r="AF103" s="886"/>
      <c r="AG103" s="886"/>
      <c r="AH103" s="886"/>
      <c r="AI103" s="886"/>
      <c r="AJ103" s="886"/>
      <c r="AK103" s="886"/>
      <c r="AL103" s="886"/>
      <c r="AM103" s="886"/>
      <c r="AN103" s="886"/>
      <c r="AO103" s="886"/>
      <c r="AP103" s="886"/>
      <c r="AQ103" s="886"/>
      <c r="AR103" s="886"/>
      <c r="AS103" s="886"/>
      <c r="AT103" s="886"/>
      <c r="AU103" s="886"/>
      <c r="AV103" s="886"/>
      <c r="AW103" s="886"/>
      <c r="AX103" s="886"/>
      <c r="AY103" s="886"/>
      <c r="AZ103" s="886"/>
      <c r="BA103" s="886"/>
      <c r="BB103" s="886"/>
      <c r="BC103" s="886"/>
      <c r="BD103" s="886"/>
      <c r="BE103" s="886"/>
      <c r="BF103" s="886"/>
      <c r="BG103" s="886"/>
      <c r="BH103" s="886"/>
      <c r="BI103" s="886"/>
      <c r="BJ103" s="886"/>
      <c r="BK103" s="886"/>
      <c r="BL103" s="886"/>
      <c r="BM103" s="886"/>
      <c r="BN103" s="886"/>
      <c r="BO103" s="886"/>
      <c r="BP103" s="886"/>
      <c r="BQ103" s="886"/>
    </row>
    <row r="104">
      <c r="A104" s="886"/>
      <c r="B104" s="886"/>
      <c r="C104" s="886"/>
      <c r="D104" s="887"/>
      <c r="E104" s="886"/>
      <c r="F104" s="886"/>
      <c r="G104" s="886"/>
      <c r="H104" s="886"/>
      <c r="I104" s="886"/>
      <c r="J104" s="886"/>
      <c r="K104" s="886"/>
      <c r="L104" s="886"/>
      <c r="M104" s="886"/>
      <c r="N104" s="886"/>
      <c r="O104" s="886"/>
      <c r="P104" s="886"/>
      <c r="Q104" s="886"/>
      <c r="R104" s="886"/>
      <c r="S104" s="886"/>
      <c r="T104" s="886"/>
      <c r="U104" s="886"/>
      <c r="V104" s="886"/>
      <c r="W104" s="886"/>
      <c r="X104" s="886"/>
      <c r="Y104" s="886"/>
      <c r="Z104" s="886"/>
      <c r="AA104" s="886"/>
      <c r="AB104" s="886"/>
      <c r="AC104" s="886"/>
      <c r="AD104" s="886"/>
      <c r="AE104" s="886"/>
      <c r="AF104" s="886"/>
      <c r="AG104" s="886"/>
      <c r="AH104" s="886"/>
      <c r="AI104" s="886"/>
      <c r="AJ104" s="886"/>
      <c r="AK104" s="886"/>
      <c r="AL104" s="886"/>
      <c r="AM104" s="886"/>
      <c r="AN104" s="886"/>
      <c r="AO104" s="886"/>
      <c r="AP104" s="886"/>
      <c r="AQ104" s="886"/>
      <c r="AR104" s="886"/>
      <c r="AS104" s="886"/>
      <c r="AT104" s="886"/>
      <c r="AU104" s="886"/>
      <c r="AV104" s="886"/>
      <c r="AW104" s="886"/>
      <c r="AX104" s="886"/>
      <c r="AY104" s="886"/>
      <c r="AZ104" s="886"/>
      <c r="BA104" s="886"/>
      <c r="BB104" s="886"/>
      <c r="BC104" s="886"/>
      <c r="BD104" s="886"/>
      <c r="BE104" s="886"/>
      <c r="BF104" s="886"/>
      <c r="BG104" s="886"/>
      <c r="BH104" s="886"/>
      <c r="BI104" s="886"/>
      <c r="BJ104" s="886"/>
      <c r="BK104" s="886"/>
      <c r="BL104" s="886"/>
      <c r="BM104" s="886"/>
      <c r="BN104" s="886"/>
      <c r="BO104" s="886"/>
      <c r="BP104" s="886"/>
      <c r="BQ104" s="886"/>
    </row>
    <row r="105">
      <c r="A105" s="886"/>
      <c r="B105" s="886"/>
      <c r="C105" s="886"/>
      <c r="D105" s="887"/>
      <c r="E105" s="886"/>
      <c r="F105" s="886"/>
      <c r="G105" s="886"/>
      <c r="H105" s="886"/>
      <c r="I105" s="886"/>
      <c r="J105" s="886"/>
      <c r="K105" s="886"/>
      <c r="L105" s="886"/>
      <c r="M105" s="886"/>
      <c r="N105" s="886"/>
      <c r="O105" s="886"/>
      <c r="P105" s="886"/>
      <c r="Q105" s="886"/>
      <c r="R105" s="886"/>
      <c r="S105" s="886"/>
      <c r="T105" s="886"/>
      <c r="U105" s="886"/>
      <c r="V105" s="886"/>
      <c r="W105" s="886"/>
      <c r="X105" s="886"/>
      <c r="Y105" s="886"/>
      <c r="Z105" s="886"/>
      <c r="AA105" s="886"/>
      <c r="AB105" s="886"/>
      <c r="AC105" s="886"/>
      <c r="AD105" s="886"/>
      <c r="AE105" s="886"/>
      <c r="AF105" s="886"/>
      <c r="AG105" s="886"/>
      <c r="AH105" s="886"/>
      <c r="AI105" s="886"/>
      <c r="AJ105" s="886"/>
      <c r="AK105" s="886"/>
      <c r="AL105" s="886"/>
      <c r="AM105" s="886"/>
      <c r="AN105" s="886"/>
      <c r="AO105" s="886"/>
      <c r="AP105" s="886"/>
      <c r="AQ105" s="886"/>
      <c r="AR105" s="886"/>
      <c r="AS105" s="886"/>
      <c r="AT105" s="886"/>
      <c r="AU105" s="886"/>
      <c r="AV105" s="886"/>
      <c r="AW105" s="886"/>
      <c r="AX105" s="886"/>
      <c r="AY105" s="886"/>
      <c r="AZ105" s="886"/>
      <c r="BA105" s="886"/>
      <c r="BB105" s="886"/>
      <c r="BC105" s="886"/>
      <c r="BD105" s="886"/>
      <c r="BE105" s="886"/>
      <c r="BF105" s="886"/>
      <c r="BG105" s="886"/>
      <c r="BH105" s="886"/>
      <c r="BI105" s="886"/>
      <c r="BJ105" s="886"/>
      <c r="BK105" s="886"/>
      <c r="BL105" s="886"/>
      <c r="BM105" s="886"/>
      <c r="BN105" s="886"/>
      <c r="BO105" s="886"/>
      <c r="BP105" s="886"/>
      <c r="BQ105" s="886"/>
    </row>
    <row r="106">
      <c r="A106" s="886"/>
      <c r="B106" s="886"/>
      <c r="C106" s="886"/>
      <c r="D106" s="887"/>
      <c r="E106" s="886"/>
      <c r="F106" s="886"/>
      <c r="G106" s="886"/>
      <c r="H106" s="886"/>
      <c r="I106" s="886"/>
      <c r="J106" s="886"/>
      <c r="K106" s="886"/>
      <c r="L106" s="886"/>
      <c r="M106" s="886"/>
      <c r="N106" s="886"/>
      <c r="O106" s="886"/>
      <c r="P106" s="886"/>
      <c r="Q106" s="886"/>
      <c r="R106" s="886"/>
      <c r="S106" s="886"/>
      <c r="T106" s="886"/>
      <c r="U106" s="886"/>
      <c r="V106" s="886"/>
      <c r="W106" s="886"/>
      <c r="X106" s="886"/>
      <c r="Y106" s="886"/>
      <c r="Z106" s="886"/>
      <c r="AA106" s="886"/>
      <c r="AB106" s="886"/>
      <c r="AC106" s="886"/>
      <c r="AD106" s="886"/>
      <c r="AE106" s="886"/>
      <c r="AF106" s="886"/>
      <c r="AG106" s="886"/>
      <c r="AH106" s="886"/>
      <c r="AI106" s="886"/>
      <c r="AJ106" s="886"/>
      <c r="AK106" s="886"/>
      <c r="AL106" s="886"/>
      <c r="AM106" s="886"/>
      <c r="AN106" s="886"/>
      <c r="AO106" s="886"/>
      <c r="AP106" s="886"/>
      <c r="AQ106" s="886"/>
      <c r="AR106" s="886"/>
      <c r="AS106" s="886"/>
      <c r="AT106" s="886"/>
      <c r="AU106" s="886"/>
      <c r="AV106" s="886"/>
      <c r="AW106" s="886"/>
      <c r="AX106" s="886"/>
      <c r="AY106" s="886"/>
      <c r="AZ106" s="886"/>
      <c r="BA106" s="886"/>
      <c r="BB106" s="886"/>
      <c r="BC106" s="886"/>
      <c r="BD106" s="886"/>
      <c r="BE106" s="886"/>
      <c r="BF106" s="886"/>
      <c r="BG106" s="886"/>
      <c r="BH106" s="886"/>
      <c r="BI106" s="886"/>
      <c r="BJ106" s="886"/>
      <c r="BK106" s="886"/>
      <c r="BL106" s="886"/>
      <c r="BM106" s="886"/>
      <c r="BN106" s="886"/>
      <c r="BO106" s="886"/>
      <c r="BP106" s="886"/>
      <c r="BQ106" s="886"/>
    </row>
    <row r="107">
      <c r="A107" s="886"/>
      <c r="B107" s="886"/>
      <c r="C107" s="886"/>
      <c r="D107" s="887"/>
      <c r="E107" s="886"/>
      <c r="F107" s="886"/>
      <c r="G107" s="886"/>
      <c r="H107" s="886"/>
      <c r="I107" s="886"/>
      <c r="J107" s="886"/>
      <c r="K107" s="886"/>
      <c r="L107" s="886"/>
      <c r="M107" s="886"/>
      <c r="N107" s="886"/>
      <c r="O107" s="886"/>
      <c r="P107" s="886"/>
      <c r="Q107" s="886"/>
      <c r="R107" s="886"/>
      <c r="S107" s="886"/>
      <c r="T107" s="886"/>
      <c r="U107" s="886"/>
      <c r="V107" s="886"/>
      <c r="W107" s="886"/>
      <c r="X107" s="886"/>
      <c r="Y107" s="886"/>
      <c r="Z107" s="886"/>
      <c r="AA107" s="886"/>
      <c r="AB107" s="886"/>
      <c r="AC107" s="886"/>
      <c r="AD107" s="886"/>
      <c r="AE107" s="886"/>
      <c r="AF107" s="886"/>
      <c r="AG107" s="886"/>
      <c r="AH107" s="886"/>
      <c r="AI107" s="886"/>
      <c r="AJ107" s="886"/>
      <c r="AK107" s="886"/>
      <c r="AL107" s="886"/>
      <c r="AM107" s="886"/>
      <c r="AN107" s="886"/>
      <c r="AO107" s="886"/>
      <c r="AP107" s="886"/>
      <c r="AQ107" s="886"/>
      <c r="AR107" s="886"/>
      <c r="AS107" s="886"/>
      <c r="AT107" s="886"/>
      <c r="AU107" s="886"/>
      <c r="AV107" s="886"/>
      <c r="AW107" s="886"/>
      <c r="AX107" s="886"/>
      <c r="AY107" s="886"/>
      <c r="AZ107" s="886"/>
      <c r="BA107" s="886"/>
      <c r="BB107" s="886"/>
      <c r="BC107" s="886"/>
      <c r="BD107" s="886"/>
      <c r="BE107" s="886"/>
      <c r="BF107" s="886"/>
      <c r="BG107" s="886"/>
      <c r="BH107" s="886"/>
      <c r="BI107" s="886"/>
      <c r="BJ107" s="886"/>
      <c r="BK107" s="886"/>
      <c r="BL107" s="886"/>
      <c r="BM107" s="886"/>
      <c r="BN107" s="886"/>
      <c r="BO107" s="886"/>
      <c r="BP107" s="886"/>
      <c r="BQ107" s="886"/>
    </row>
    <row r="108">
      <c r="A108" s="886"/>
      <c r="B108" s="886"/>
      <c r="C108" s="886"/>
      <c r="D108" s="887"/>
      <c r="E108" s="886"/>
      <c r="F108" s="886"/>
      <c r="G108" s="886"/>
      <c r="H108" s="886"/>
      <c r="I108" s="886"/>
      <c r="J108" s="886"/>
      <c r="K108" s="886"/>
      <c r="L108" s="886"/>
      <c r="M108" s="886"/>
      <c r="N108" s="886"/>
      <c r="O108" s="886"/>
      <c r="P108" s="886"/>
      <c r="Q108" s="886"/>
      <c r="R108" s="886"/>
      <c r="S108" s="886"/>
      <c r="T108" s="886"/>
      <c r="U108" s="886"/>
      <c r="V108" s="886"/>
      <c r="W108" s="886"/>
      <c r="X108" s="886"/>
      <c r="Y108" s="886"/>
      <c r="Z108" s="886"/>
      <c r="AA108" s="886"/>
      <c r="AB108" s="886"/>
      <c r="AC108" s="886"/>
      <c r="AD108" s="886"/>
      <c r="AE108" s="886"/>
      <c r="AF108" s="886"/>
      <c r="AG108" s="886"/>
      <c r="AH108" s="886"/>
      <c r="AI108" s="886"/>
      <c r="AJ108" s="886"/>
      <c r="AK108" s="886"/>
      <c r="AL108" s="886"/>
      <c r="AM108" s="886"/>
      <c r="AN108" s="886"/>
      <c r="AO108" s="886"/>
      <c r="AP108" s="886"/>
      <c r="AQ108" s="886"/>
      <c r="AR108" s="886"/>
      <c r="AS108" s="886"/>
      <c r="AT108" s="886"/>
      <c r="AU108" s="886"/>
      <c r="AV108" s="886"/>
      <c r="AW108" s="886"/>
      <c r="AX108" s="886"/>
      <c r="AY108" s="886"/>
      <c r="AZ108" s="886"/>
      <c r="BA108" s="886"/>
      <c r="BB108" s="886"/>
      <c r="BC108" s="886"/>
      <c r="BD108" s="886"/>
      <c r="BE108" s="886"/>
      <c r="BF108" s="886"/>
      <c r="BG108" s="886"/>
      <c r="BH108" s="886"/>
      <c r="BI108" s="886"/>
      <c r="BJ108" s="886"/>
      <c r="BK108" s="886"/>
      <c r="BL108" s="886"/>
      <c r="BM108" s="886"/>
      <c r="BN108" s="886"/>
      <c r="BO108" s="886"/>
      <c r="BP108" s="886"/>
      <c r="BQ108" s="886"/>
    </row>
    <row r="109">
      <c r="A109" s="886"/>
      <c r="B109" s="886"/>
      <c r="C109" s="886"/>
      <c r="D109" s="887"/>
      <c r="E109" s="886"/>
      <c r="F109" s="886"/>
      <c r="G109" s="886"/>
      <c r="H109" s="886"/>
      <c r="I109" s="886"/>
      <c r="J109" s="886"/>
      <c r="K109" s="886"/>
      <c r="L109" s="886"/>
      <c r="M109" s="886"/>
      <c r="N109" s="886"/>
      <c r="O109" s="886"/>
      <c r="P109" s="886"/>
      <c r="Q109" s="886"/>
      <c r="R109" s="886"/>
      <c r="S109" s="886"/>
      <c r="T109" s="886"/>
      <c r="U109" s="886"/>
      <c r="V109" s="886"/>
      <c r="W109" s="886"/>
      <c r="X109" s="886"/>
      <c r="Y109" s="886"/>
      <c r="Z109" s="886"/>
      <c r="AA109" s="886"/>
      <c r="AB109" s="886"/>
      <c r="AC109" s="886"/>
      <c r="AD109" s="886"/>
      <c r="AE109" s="886"/>
      <c r="AF109" s="886"/>
      <c r="AG109" s="886"/>
      <c r="AH109" s="886"/>
      <c r="AI109" s="886"/>
      <c r="AJ109" s="886"/>
      <c r="AK109" s="886"/>
      <c r="AL109" s="886"/>
      <c r="AM109" s="886"/>
      <c r="AN109" s="886"/>
      <c r="AO109" s="886"/>
      <c r="AP109" s="886"/>
      <c r="AQ109" s="886"/>
      <c r="AR109" s="886"/>
      <c r="AS109" s="886"/>
      <c r="AT109" s="886"/>
      <c r="AU109" s="886"/>
      <c r="AV109" s="886"/>
      <c r="AW109" s="886"/>
      <c r="AX109" s="886"/>
      <c r="AY109" s="886"/>
      <c r="AZ109" s="886"/>
      <c r="BA109" s="886"/>
      <c r="BB109" s="886"/>
      <c r="BC109" s="886"/>
      <c r="BD109" s="886"/>
      <c r="BE109" s="886"/>
      <c r="BF109" s="886"/>
      <c r="BG109" s="886"/>
      <c r="BH109" s="886"/>
      <c r="BI109" s="886"/>
      <c r="BJ109" s="886"/>
      <c r="BK109" s="886"/>
      <c r="BL109" s="886"/>
      <c r="BM109" s="886"/>
      <c r="BN109" s="886"/>
      <c r="BO109" s="886"/>
      <c r="BP109" s="886"/>
      <c r="BQ109" s="886"/>
    </row>
    <row r="110">
      <c r="A110" s="886"/>
      <c r="B110" s="886"/>
      <c r="C110" s="886"/>
      <c r="D110" s="887"/>
      <c r="E110" s="886"/>
      <c r="F110" s="886"/>
      <c r="G110" s="886"/>
      <c r="H110" s="886"/>
      <c r="I110" s="886"/>
      <c r="J110" s="886"/>
      <c r="K110" s="886"/>
      <c r="L110" s="886"/>
      <c r="M110" s="886"/>
      <c r="N110" s="886"/>
      <c r="O110" s="886"/>
      <c r="P110" s="886"/>
      <c r="Q110" s="886"/>
      <c r="R110" s="886"/>
      <c r="S110" s="886"/>
      <c r="T110" s="886"/>
      <c r="U110" s="886"/>
      <c r="V110" s="886"/>
      <c r="W110" s="886"/>
      <c r="X110" s="886"/>
      <c r="Y110" s="886"/>
      <c r="Z110" s="886"/>
      <c r="AA110" s="886"/>
      <c r="AB110" s="886"/>
      <c r="AC110" s="886"/>
      <c r="AD110" s="886"/>
      <c r="AE110" s="886"/>
      <c r="AF110" s="886"/>
      <c r="AG110" s="886"/>
      <c r="AH110" s="886"/>
      <c r="AI110" s="886"/>
      <c r="AJ110" s="886"/>
      <c r="AK110" s="886"/>
      <c r="AL110" s="886"/>
      <c r="AM110" s="886"/>
      <c r="AN110" s="886"/>
      <c r="AO110" s="886"/>
      <c r="AP110" s="886"/>
      <c r="AQ110" s="886"/>
      <c r="AR110" s="886"/>
      <c r="AS110" s="886"/>
      <c r="AT110" s="886"/>
      <c r="AU110" s="886"/>
      <c r="AV110" s="886"/>
      <c r="AW110" s="886"/>
      <c r="AX110" s="886"/>
      <c r="AY110" s="886"/>
      <c r="AZ110" s="886"/>
      <c r="BA110" s="886"/>
      <c r="BB110" s="886"/>
      <c r="BC110" s="886"/>
      <c r="BD110" s="886"/>
      <c r="BE110" s="886"/>
      <c r="BF110" s="886"/>
      <c r="BG110" s="886"/>
      <c r="BH110" s="886"/>
      <c r="BI110" s="886"/>
      <c r="BJ110" s="886"/>
      <c r="BK110" s="886"/>
      <c r="BL110" s="886"/>
      <c r="BM110" s="886"/>
      <c r="BN110" s="886"/>
      <c r="BO110" s="886"/>
      <c r="BP110" s="886"/>
      <c r="BQ110" s="886"/>
    </row>
    <row r="111">
      <c r="A111" s="886"/>
      <c r="B111" s="886"/>
      <c r="C111" s="886"/>
      <c r="D111" s="887"/>
      <c r="E111" s="886"/>
      <c r="F111" s="886"/>
      <c r="G111" s="886"/>
      <c r="H111" s="886"/>
      <c r="I111" s="886"/>
      <c r="J111" s="886"/>
      <c r="K111" s="886"/>
      <c r="L111" s="886"/>
      <c r="M111" s="886"/>
      <c r="N111" s="886"/>
      <c r="O111" s="886"/>
      <c r="P111" s="886"/>
      <c r="Q111" s="886"/>
      <c r="R111" s="886"/>
      <c r="S111" s="886"/>
      <c r="T111" s="886"/>
      <c r="U111" s="886"/>
      <c r="V111" s="886"/>
      <c r="W111" s="886"/>
      <c r="X111" s="886"/>
      <c r="Y111" s="886"/>
      <c r="Z111" s="886"/>
      <c r="AA111" s="886"/>
      <c r="AB111" s="886"/>
      <c r="AC111" s="886"/>
      <c r="AD111" s="886"/>
      <c r="AE111" s="886"/>
      <c r="AF111" s="886"/>
      <c r="AG111" s="886"/>
      <c r="AH111" s="886"/>
      <c r="AI111" s="886"/>
      <c r="AJ111" s="886"/>
      <c r="AK111" s="886"/>
      <c r="AL111" s="886"/>
      <c r="AM111" s="886"/>
      <c r="AN111" s="886"/>
      <c r="AO111" s="886"/>
      <c r="AP111" s="886"/>
      <c r="AQ111" s="886"/>
      <c r="AR111" s="886"/>
      <c r="AS111" s="886"/>
      <c r="AT111" s="886"/>
      <c r="AU111" s="886"/>
      <c r="AV111" s="886"/>
      <c r="AW111" s="886"/>
      <c r="AX111" s="886"/>
      <c r="AY111" s="886"/>
      <c r="AZ111" s="886"/>
      <c r="BA111" s="886"/>
      <c r="BB111" s="886"/>
      <c r="BC111" s="886"/>
      <c r="BD111" s="886"/>
      <c r="BE111" s="886"/>
      <c r="BF111" s="886"/>
      <c r="BG111" s="886"/>
      <c r="BH111" s="886"/>
      <c r="BI111" s="886"/>
      <c r="BJ111" s="886"/>
      <c r="BK111" s="886"/>
      <c r="BL111" s="886"/>
      <c r="BM111" s="886"/>
      <c r="BN111" s="886"/>
      <c r="BO111" s="886"/>
      <c r="BP111" s="886"/>
      <c r="BQ111" s="886"/>
    </row>
    <row r="112">
      <c r="A112" s="886"/>
      <c r="B112" s="886"/>
      <c r="C112" s="886"/>
      <c r="D112" s="887"/>
      <c r="E112" s="886"/>
      <c r="F112" s="886"/>
      <c r="G112" s="886"/>
      <c r="H112" s="886"/>
      <c r="I112" s="886"/>
      <c r="J112" s="886"/>
      <c r="K112" s="886"/>
      <c r="L112" s="886"/>
      <c r="M112" s="886"/>
      <c r="N112" s="886"/>
      <c r="O112" s="886"/>
      <c r="P112" s="886"/>
      <c r="Q112" s="886"/>
      <c r="R112" s="886"/>
      <c r="S112" s="886"/>
      <c r="T112" s="886"/>
      <c r="U112" s="886"/>
      <c r="V112" s="886"/>
      <c r="W112" s="886"/>
      <c r="X112" s="886"/>
      <c r="Y112" s="886"/>
      <c r="Z112" s="886"/>
      <c r="AA112" s="886"/>
      <c r="AB112" s="886"/>
      <c r="AC112" s="886"/>
      <c r="AD112" s="886"/>
      <c r="AE112" s="886"/>
      <c r="AF112" s="886"/>
      <c r="AG112" s="886"/>
      <c r="AH112" s="886"/>
      <c r="AI112" s="886"/>
      <c r="AJ112" s="886"/>
      <c r="AK112" s="886"/>
      <c r="AL112" s="886"/>
      <c r="AM112" s="886"/>
      <c r="AN112" s="886"/>
      <c r="AO112" s="886"/>
      <c r="AP112" s="886"/>
      <c r="AQ112" s="886"/>
      <c r="AR112" s="886"/>
      <c r="AS112" s="886"/>
      <c r="AT112" s="886"/>
      <c r="AU112" s="886"/>
      <c r="AV112" s="886"/>
      <c r="AW112" s="886"/>
      <c r="AX112" s="886"/>
      <c r="AY112" s="886"/>
      <c r="AZ112" s="886"/>
      <c r="BA112" s="886"/>
      <c r="BB112" s="886"/>
      <c r="BC112" s="886"/>
      <c r="BD112" s="886"/>
      <c r="BE112" s="886"/>
      <c r="BF112" s="886"/>
      <c r="BG112" s="886"/>
      <c r="BH112" s="886"/>
      <c r="BI112" s="886"/>
      <c r="BJ112" s="886"/>
      <c r="BK112" s="886"/>
      <c r="BL112" s="886"/>
      <c r="BM112" s="886"/>
      <c r="BN112" s="886"/>
      <c r="BO112" s="886"/>
      <c r="BP112" s="886"/>
      <c r="BQ112" s="886"/>
    </row>
    <row r="113">
      <c r="A113" s="886"/>
      <c r="B113" s="886"/>
      <c r="C113" s="886"/>
      <c r="D113" s="887"/>
      <c r="E113" s="886"/>
      <c r="F113" s="886"/>
      <c r="G113" s="886"/>
      <c r="H113" s="886"/>
      <c r="I113" s="886"/>
      <c r="J113" s="886"/>
      <c r="K113" s="886"/>
      <c r="L113" s="886"/>
      <c r="M113" s="886"/>
      <c r="N113" s="886"/>
      <c r="O113" s="886"/>
      <c r="P113" s="886"/>
      <c r="Q113" s="886"/>
      <c r="R113" s="886"/>
      <c r="S113" s="886"/>
      <c r="T113" s="886"/>
      <c r="U113" s="886"/>
      <c r="V113" s="886"/>
      <c r="W113" s="886"/>
      <c r="X113" s="886"/>
      <c r="Y113" s="886"/>
      <c r="Z113" s="886"/>
      <c r="AA113" s="886"/>
      <c r="AB113" s="886"/>
      <c r="AC113" s="886"/>
      <c r="AD113" s="886"/>
      <c r="AE113" s="886"/>
      <c r="AF113" s="886"/>
      <c r="AG113" s="886"/>
      <c r="AH113" s="886"/>
      <c r="AI113" s="886"/>
      <c r="AJ113" s="886"/>
      <c r="AK113" s="886"/>
      <c r="AL113" s="886"/>
      <c r="AM113" s="886"/>
      <c r="AN113" s="886"/>
      <c r="AO113" s="886"/>
      <c r="AP113" s="886"/>
      <c r="AQ113" s="886"/>
      <c r="AR113" s="886"/>
      <c r="AS113" s="886"/>
      <c r="AT113" s="886"/>
      <c r="AU113" s="886"/>
      <c r="AV113" s="886"/>
      <c r="AW113" s="886"/>
      <c r="AX113" s="886"/>
      <c r="AY113" s="886"/>
      <c r="AZ113" s="886"/>
      <c r="BA113" s="886"/>
      <c r="BB113" s="886"/>
      <c r="BC113" s="886"/>
      <c r="BD113" s="886"/>
      <c r="BE113" s="886"/>
      <c r="BF113" s="886"/>
      <c r="BG113" s="886"/>
      <c r="BH113" s="886"/>
      <c r="BI113" s="886"/>
      <c r="BJ113" s="886"/>
      <c r="BK113" s="886"/>
      <c r="BL113" s="886"/>
      <c r="BM113" s="886"/>
      <c r="BN113" s="886"/>
      <c r="BO113" s="886"/>
      <c r="BP113" s="886"/>
      <c r="BQ113" s="886"/>
    </row>
    <row r="114">
      <c r="A114" s="886"/>
      <c r="B114" s="886"/>
      <c r="C114" s="886"/>
      <c r="D114" s="887"/>
      <c r="E114" s="886"/>
      <c r="F114" s="886"/>
      <c r="G114" s="886"/>
      <c r="H114" s="886"/>
      <c r="I114" s="886"/>
      <c r="J114" s="886"/>
      <c r="K114" s="886"/>
      <c r="L114" s="886"/>
      <c r="M114" s="886"/>
      <c r="N114" s="886"/>
      <c r="O114" s="886"/>
      <c r="P114" s="886"/>
      <c r="Q114" s="886"/>
      <c r="R114" s="886"/>
      <c r="S114" s="886"/>
      <c r="T114" s="886"/>
      <c r="U114" s="886"/>
      <c r="V114" s="886"/>
      <c r="W114" s="886"/>
      <c r="X114" s="886"/>
      <c r="Y114" s="886"/>
      <c r="Z114" s="886"/>
      <c r="AA114" s="886"/>
      <c r="AB114" s="886"/>
      <c r="AC114" s="886"/>
      <c r="AD114" s="886"/>
      <c r="AE114" s="886"/>
      <c r="AF114" s="886"/>
      <c r="AG114" s="886"/>
      <c r="AH114" s="886"/>
      <c r="AI114" s="886"/>
      <c r="AJ114" s="886"/>
      <c r="AK114" s="886"/>
      <c r="AL114" s="886"/>
      <c r="AM114" s="886"/>
      <c r="AN114" s="886"/>
      <c r="AO114" s="886"/>
      <c r="AP114" s="886"/>
      <c r="AQ114" s="886"/>
      <c r="AR114" s="886"/>
      <c r="AS114" s="886"/>
      <c r="AT114" s="886"/>
      <c r="AU114" s="886"/>
      <c r="AV114" s="886"/>
      <c r="AW114" s="886"/>
      <c r="AX114" s="886"/>
      <c r="AY114" s="886"/>
      <c r="AZ114" s="886"/>
      <c r="BA114" s="886"/>
      <c r="BB114" s="886"/>
      <c r="BC114" s="886"/>
      <c r="BD114" s="886"/>
      <c r="BE114" s="886"/>
      <c r="BF114" s="886"/>
      <c r="BG114" s="886"/>
      <c r="BH114" s="886"/>
      <c r="BI114" s="886"/>
      <c r="BJ114" s="886"/>
      <c r="BK114" s="886"/>
      <c r="BL114" s="886"/>
      <c r="BM114" s="886"/>
      <c r="BN114" s="886"/>
      <c r="BO114" s="886"/>
      <c r="BP114" s="886"/>
      <c r="BQ114" s="886"/>
    </row>
    <row r="115">
      <c r="A115" s="886"/>
      <c r="B115" s="886"/>
      <c r="C115" s="886"/>
      <c r="D115" s="887"/>
      <c r="E115" s="886"/>
      <c r="F115" s="886"/>
      <c r="G115" s="886"/>
      <c r="H115" s="886"/>
      <c r="I115" s="886"/>
      <c r="J115" s="886"/>
      <c r="K115" s="886"/>
      <c r="L115" s="886"/>
      <c r="M115" s="886"/>
      <c r="N115" s="886"/>
      <c r="O115" s="886"/>
      <c r="P115" s="886"/>
      <c r="Q115" s="886"/>
      <c r="R115" s="886"/>
      <c r="S115" s="886"/>
      <c r="T115" s="886"/>
      <c r="U115" s="886"/>
      <c r="V115" s="886"/>
      <c r="W115" s="886"/>
      <c r="X115" s="886"/>
      <c r="Y115" s="886"/>
      <c r="Z115" s="886"/>
      <c r="AA115" s="886"/>
      <c r="AB115" s="886"/>
      <c r="AC115" s="886"/>
      <c r="AD115" s="886"/>
      <c r="AE115" s="886"/>
      <c r="AF115" s="886"/>
      <c r="AG115" s="886"/>
      <c r="AH115" s="886"/>
      <c r="AI115" s="886"/>
      <c r="AJ115" s="886"/>
      <c r="AK115" s="886"/>
      <c r="AL115" s="886"/>
      <c r="AM115" s="886"/>
      <c r="AN115" s="886"/>
      <c r="AO115" s="886"/>
      <c r="AP115" s="886"/>
      <c r="AQ115" s="886"/>
      <c r="AR115" s="886"/>
      <c r="AS115" s="886"/>
      <c r="AT115" s="886"/>
      <c r="AU115" s="886"/>
      <c r="AV115" s="886"/>
      <c r="AW115" s="886"/>
      <c r="AX115" s="886"/>
      <c r="AY115" s="886"/>
      <c r="AZ115" s="886"/>
      <c r="BA115" s="886"/>
      <c r="BB115" s="886"/>
      <c r="BC115" s="886"/>
      <c r="BD115" s="886"/>
      <c r="BE115" s="886"/>
      <c r="BF115" s="886"/>
      <c r="BG115" s="886"/>
      <c r="BH115" s="886"/>
      <c r="BI115" s="886"/>
      <c r="BJ115" s="886"/>
      <c r="BK115" s="886"/>
      <c r="BL115" s="886"/>
      <c r="BM115" s="886"/>
      <c r="BN115" s="886"/>
      <c r="BO115" s="886"/>
      <c r="BP115" s="886"/>
      <c r="BQ115" s="886"/>
    </row>
    <row r="116">
      <c r="A116" s="886"/>
      <c r="B116" s="886"/>
      <c r="C116" s="886"/>
      <c r="D116" s="887"/>
      <c r="E116" s="886"/>
      <c r="F116" s="886"/>
      <c r="G116" s="886"/>
      <c r="H116" s="886"/>
      <c r="I116" s="886"/>
      <c r="J116" s="886"/>
      <c r="K116" s="886"/>
      <c r="L116" s="886"/>
      <c r="M116" s="886"/>
      <c r="N116" s="886"/>
      <c r="O116" s="886"/>
      <c r="P116" s="886"/>
      <c r="Q116" s="886"/>
      <c r="R116" s="886"/>
      <c r="S116" s="886"/>
      <c r="T116" s="886"/>
      <c r="U116" s="886"/>
      <c r="V116" s="886"/>
      <c r="W116" s="886"/>
      <c r="X116" s="886"/>
      <c r="Y116" s="886"/>
      <c r="Z116" s="886"/>
      <c r="AA116" s="886"/>
      <c r="AB116" s="886"/>
      <c r="AC116" s="886"/>
      <c r="AD116" s="886"/>
      <c r="AE116" s="886"/>
      <c r="AF116" s="886"/>
      <c r="AG116" s="886"/>
      <c r="AH116" s="886"/>
      <c r="AI116" s="886"/>
      <c r="AJ116" s="886"/>
      <c r="AK116" s="886"/>
      <c r="AL116" s="886"/>
      <c r="AM116" s="886"/>
      <c r="AN116" s="886"/>
      <c r="AO116" s="886"/>
      <c r="AP116" s="886"/>
      <c r="AQ116" s="886"/>
      <c r="AR116" s="886"/>
      <c r="AS116" s="886"/>
      <c r="AT116" s="886"/>
      <c r="AU116" s="886"/>
      <c r="AV116" s="886"/>
      <c r="AW116" s="886"/>
      <c r="AX116" s="886"/>
      <c r="AY116" s="886"/>
      <c r="AZ116" s="886"/>
      <c r="BA116" s="886"/>
      <c r="BB116" s="886"/>
      <c r="BC116" s="886"/>
      <c r="BD116" s="886"/>
      <c r="BE116" s="886"/>
      <c r="BF116" s="886"/>
      <c r="BG116" s="886"/>
      <c r="BH116" s="886"/>
      <c r="BI116" s="886"/>
      <c r="BJ116" s="886"/>
      <c r="BK116" s="886"/>
      <c r="BL116" s="886"/>
      <c r="BM116" s="886"/>
      <c r="BN116" s="886"/>
      <c r="BO116" s="886"/>
      <c r="BP116" s="886"/>
      <c r="BQ116" s="886"/>
    </row>
    <row r="117">
      <c r="A117" s="886"/>
      <c r="B117" s="886"/>
      <c r="C117" s="886"/>
      <c r="D117" s="887"/>
      <c r="E117" s="886"/>
      <c r="F117" s="886"/>
      <c r="G117" s="886"/>
      <c r="H117" s="886"/>
      <c r="I117" s="886"/>
      <c r="J117" s="886"/>
      <c r="K117" s="886"/>
      <c r="L117" s="886"/>
      <c r="M117" s="886"/>
      <c r="N117" s="886"/>
      <c r="O117" s="886"/>
      <c r="P117" s="886"/>
      <c r="Q117" s="886"/>
      <c r="R117" s="886"/>
      <c r="S117" s="886"/>
      <c r="T117" s="886"/>
      <c r="U117" s="886"/>
      <c r="V117" s="886"/>
      <c r="W117" s="886"/>
      <c r="X117" s="886"/>
      <c r="Y117" s="886"/>
      <c r="Z117" s="886"/>
      <c r="AA117" s="886"/>
      <c r="AB117" s="886"/>
      <c r="AC117" s="886"/>
      <c r="AD117" s="886"/>
      <c r="AE117" s="886"/>
      <c r="AF117" s="886"/>
      <c r="AG117" s="886"/>
      <c r="AH117" s="886"/>
      <c r="AI117" s="886"/>
      <c r="AJ117" s="886"/>
      <c r="AK117" s="886"/>
      <c r="AL117" s="886"/>
      <c r="AM117" s="886"/>
      <c r="AN117" s="886"/>
      <c r="AO117" s="886"/>
      <c r="AP117" s="886"/>
      <c r="AQ117" s="886"/>
      <c r="AR117" s="886"/>
      <c r="AS117" s="886"/>
      <c r="AT117" s="886"/>
      <c r="AU117" s="886"/>
      <c r="AV117" s="886"/>
      <c r="AW117" s="886"/>
      <c r="AX117" s="886"/>
      <c r="AY117" s="886"/>
      <c r="AZ117" s="886"/>
      <c r="BA117" s="886"/>
      <c r="BB117" s="886"/>
      <c r="BC117" s="886"/>
      <c r="BD117" s="886"/>
      <c r="BE117" s="886"/>
      <c r="BF117" s="886"/>
      <c r="BG117" s="886"/>
      <c r="BH117" s="886"/>
      <c r="BI117" s="886"/>
      <c r="BJ117" s="886"/>
      <c r="BK117" s="886"/>
      <c r="BL117" s="886"/>
      <c r="BM117" s="886"/>
      <c r="BN117" s="886"/>
      <c r="BO117" s="886"/>
      <c r="BP117" s="886"/>
      <c r="BQ117" s="886"/>
    </row>
    <row r="118">
      <c r="A118" s="886"/>
      <c r="B118" s="886"/>
      <c r="C118" s="886"/>
      <c r="D118" s="887"/>
      <c r="E118" s="886"/>
      <c r="F118" s="886"/>
      <c r="G118" s="886"/>
      <c r="H118" s="886"/>
      <c r="I118" s="886"/>
      <c r="J118" s="886"/>
      <c r="K118" s="886"/>
      <c r="L118" s="886"/>
      <c r="M118" s="886"/>
      <c r="N118" s="886"/>
      <c r="O118" s="886"/>
      <c r="P118" s="886"/>
      <c r="Q118" s="886"/>
      <c r="R118" s="886"/>
      <c r="S118" s="886"/>
      <c r="T118" s="886"/>
      <c r="U118" s="886"/>
      <c r="V118" s="886"/>
      <c r="W118" s="886"/>
      <c r="X118" s="886"/>
      <c r="Y118" s="886"/>
      <c r="Z118" s="886"/>
      <c r="AA118" s="886"/>
      <c r="AB118" s="886"/>
      <c r="AC118" s="886"/>
      <c r="AD118" s="886"/>
      <c r="AE118" s="886"/>
      <c r="AF118" s="886"/>
      <c r="AG118" s="886"/>
      <c r="AH118" s="886"/>
      <c r="AI118" s="886"/>
      <c r="AJ118" s="886"/>
      <c r="AK118" s="886"/>
      <c r="AL118" s="886"/>
      <c r="AM118" s="886"/>
      <c r="AN118" s="886"/>
      <c r="AO118" s="886"/>
      <c r="AP118" s="886"/>
      <c r="AQ118" s="886"/>
      <c r="AR118" s="886"/>
      <c r="AS118" s="886"/>
      <c r="AT118" s="886"/>
      <c r="AU118" s="886"/>
      <c r="AV118" s="886"/>
      <c r="AW118" s="886"/>
      <c r="AX118" s="886"/>
      <c r="AY118" s="886"/>
      <c r="AZ118" s="886"/>
      <c r="BA118" s="886"/>
      <c r="BB118" s="886"/>
      <c r="BC118" s="886"/>
      <c r="BD118" s="886"/>
      <c r="BE118" s="886"/>
      <c r="BF118" s="886"/>
      <c r="BG118" s="886"/>
      <c r="BH118" s="886"/>
      <c r="BI118" s="886"/>
      <c r="BJ118" s="886"/>
      <c r="BK118" s="886"/>
      <c r="BL118" s="886"/>
      <c r="BM118" s="886"/>
      <c r="BN118" s="886"/>
      <c r="BO118" s="886"/>
      <c r="BP118" s="886"/>
      <c r="BQ118" s="886"/>
    </row>
    <row r="119">
      <c r="A119" s="886"/>
      <c r="B119" s="886"/>
      <c r="C119" s="886"/>
      <c r="D119" s="887"/>
      <c r="E119" s="886"/>
      <c r="F119" s="886"/>
      <c r="G119" s="886"/>
      <c r="H119" s="886"/>
      <c r="I119" s="886"/>
      <c r="J119" s="886"/>
      <c r="K119" s="886"/>
      <c r="L119" s="886"/>
      <c r="M119" s="886"/>
      <c r="N119" s="886"/>
      <c r="O119" s="886"/>
      <c r="P119" s="886"/>
      <c r="Q119" s="886"/>
      <c r="R119" s="886"/>
      <c r="S119" s="886"/>
      <c r="T119" s="886"/>
      <c r="U119" s="886"/>
      <c r="V119" s="886"/>
      <c r="W119" s="886"/>
      <c r="X119" s="886"/>
      <c r="Y119" s="886"/>
      <c r="Z119" s="886"/>
      <c r="AA119" s="886"/>
      <c r="AB119" s="886"/>
      <c r="AC119" s="886"/>
      <c r="AD119" s="886"/>
      <c r="AE119" s="886"/>
      <c r="AF119" s="886"/>
      <c r="AG119" s="886"/>
      <c r="AH119" s="886"/>
      <c r="AI119" s="886"/>
      <c r="AJ119" s="886"/>
      <c r="AK119" s="886"/>
      <c r="AL119" s="886"/>
      <c r="AM119" s="886"/>
      <c r="AN119" s="886"/>
      <c r="AO119" s="886"/>
      <c r="AP119" s="886"/>
      <c r="AQ119" s="886"/>
      <c r="AR119" s="886"/>
      <c r="AS119" s="886"/>
      <c r="AT119" s="886"/>
      <c r="AU119" s="886"/>
      <c r="AV119" s="886"/>
      <c r="AW119" s="886"/>
      <c r="AX119" s="886"/>
      <c r="AY119" s="886"/>
      <c r="AZ119" s="886"/>
      <c r="BA119" s="886"/>
      <c r="BB119" s="886"/>
      <c r="BC119" s="886"/>
      <c r="BD119" s="886"/>
      <c r="BE119" s="886"/>
      <c r="BF119" s="886"/>
      <c r="BG119" s="886"/>
      <c r="BH119" s="886"/>
      <c r="BI119" s="886"/>
      <c r="BJ119" s="886"/>
      <c r="BK119" s="886"/>
      <c r="BL119" s="886"/>
      <c r="BM119" s="886"/>
      <c r="BN119" s="886"/>
      <c r="BO119" s="886"/>
      <c r="BP119" s="886"/>
      <c r="BQ119" s="886"/>
    </row>
    <row r="120">
      <c r="A120" s="886"/>
      <c r="B120" s="886"/>
      <c r="C120" s="886"/>
      <c r="D120" s="887"/>
      <c r="E120" s="886"/>
      <c r="F120" s="886"/>
      <c r="G120" s="886"/>
      <c r="H120" s="886"/>
      <c r="I120" s="886"/>
      <c r="J120" s="886"/>
      <c r="K120" s="886"/>
      <c r="L120" s="886"/>
      <c r="M120" s="886"/>
      <c r="N120" s="886"/>
      <c r="O120" s="886"/>
      <c r="P120" s="886"/>
      <c r="Q120" s="886"/>
      <c r="R120" s="886"/>
      <c r="S120" s="886"/>
      <c r="T120" s="886"/>
      <c r="U120" s="886"/>
      <c r="V120" s="886"/>
      <c r="W120" s="886"/>
      <c r="X120" s="886"/>
      <c r="Y120" s="886"/>
      <c r="Z120" s="886"/>
      <c r="AA120" s="886"/>
      <c r="AB120" s="886"/>
      <c r="AC120" s="886"/>
      <c r="AD120" s="886"/>
      <c r="AE120" s="886"/>
      <c r="AF120" s="886"/>
      <c r="AG120" s="886"/>
      <c r="AH120" s="886"/>
      <c r="AI120" s="886"/>
      <c r="AJ120" s="886"/>
      <c r="AK120" s="886"/>
      <c r="AL120" s="886"/>
      <c r="AM120" s="886"/>
      <c r="AN120" s="886"/>
      <c r="AO120" s="886"/>
      <c r="AP120" s="886"/>
      <c r="AQ120" s="886"/>
      <c r="AR120" s="886"/>
      <c r="AS120" s="886"/>
      <c r="AT120" s="886"/>
      <c r="AU120" s="886"/>
      <c r="AV120" s="886"/>
      <c r="AW120" s="886"/>
      <c r="AX120" s="886"/>
      <c r="AY120" s="886"/>
      <c r="AZ120" s="886"/>
      <c r="BA120" s="886"/>
      <c r="BB120" s="886"/>
      <c r="BC120" s="886"/>
      <c r="BD120" s="886"/>
      <c r="BE120" s="886"/>
      <c r="BF120" s="886"/>
      <c r="BG120" s="886"/>
      <c r="BH120" s="886"/>
      <c r="BI120" s="886"/>
      <c r="BJ120" s="886"/>
      <c r="BK120" s="886"/>
      <c r="BL120" s="886"/>
      <c r="BM120" s="886"/>
      <c r="BN120" s="886"/>
      <c r="BO120" s="886"/>
      <c r="BP120" s="886"/>
      <c r="BQ120" s="886"/>
    </row>
    <row r="121">
      <c r="A121" s="886"/>
      <c r="B121" s="886"/>
      <c r="C121" s="886"/>
      <c r="D121" s="887"/>
      <c r="E121" s="886"/>
      <c r="F121" s="886"/>
      <c r="G121" s="886"/>
      <c r="H121" s="886"/>
      <c r="I121" s="886"/>
      <c r="J121" s="886"/>
      <c r="K121" s="886"/>
      <c r="L121" s="886"/>
      <c r="M121" s="886"/>
      <c r="N121" s="886"/>
      <c r="O121" s="886"/>
      <c r="P121" s="886"/>
      <c r="Q121" s="886"/>
      <c r="R121" s="886"/>
      <c r="S121" s="886"/>
      <c r="T121" s="886"/>
      <c r="U121" s="886"/>
      <c r="V121" s="886"/>
      <c r="W121" s="886"/>
      <c r="X121" s="886"/>
      <c r="Y121" s="886"/>
      <c r="Z121" s="886"/>
      <c r="AA121" s="886"/>
      <c r="AB121" s="886"/>
      <c r="AC121" s="886"/>
      <c r="AD121" s="886"/>
      <c r="AE121" s="886"/>
      <c r="AF121" s="886"/>
      <c r="AG121" s="886"/>
      <c r="AH121" s="886"/>
      <c r="AI121" s="886"/>
      <c r="AJ121" s="886"/>
      <c r="AK121" s="886"/>
      <c r="AL121" s="886"/>
      <c r="AM121" s="886"/>
      <c r="AN121" s="886"/>
      <c r="AO121" s="886"/>
      <c r="AP121" s="886"/>
      <c r="AQ121" s="886"/>
      <c r="AR121" s="886"/>
      <c r="AS121" s="886"/>
      <c r="AT121" s="886"/>
      <c r="AU121" s="886"/>
      <c r="AV121" s="886"/>
      <c r="AW121" s="886"/>
      <c r="AX121" s="886"/>
      <c r="AY121" s="886"/>
      <c r="AZ121" s="886"/>
      <c r="BA121" s="886"/>
      <c r="BB121" s="886"/>
      <c r="BC121" s="886"/>
      <c r="BD121" s="886"/>
      <c r="BE121" s="886"/>
      <c r="BF121" s="886"/>
      <c r="BG121" s="886"/>
      <c r="BH121" s="886"/>
      <c r="BI121" s="886"/>
      <c r="BJ121" s="886"/>
      <c r="BK121" s="886"/>
      <c r="BL121" s="886"/>
      <c r="BM121" s="886"/>
      <c r="BN121" s="886"/>
      <c r="BO121" s="886"/>
      <c r="BP121" s="886"/>
      <c r="BQ121" s="886"/>
    </row>
    <row r="122">
      <c r="A122" s="886"/>
      <c r="B122" s="886"/>
      <c r="C122" s="886"/>
      <c r="D122" s="887"/>
      <c r="E122" s="886"/>
      <c r="F122" s="886"/>
      <c r="G122" s="886"/>
      <c r="H122" s="886"/>
      <c r="I122" s="886"/>
      <c r="J122" s="886"/>
      <c r="K122" s="886"/>
      <c r="L122" s="886"/>
      <c r="M122" s="886"/>
      <c r="N122" s="886"/>
      <c r="O122" s="886"/>
      <c r="P122" s="886"/>
      <c r="Q122" s="886"/>
      <c r="R122" s="886"/>
      <c r="S122" s="886"/>
      <c r="T122" s="886"/>
      <c r="U122" s="886"/>
      <c r="V122" s="886"/>
      <c r="W122" s="886"/>
      <c r="X122" s="886"/>
      <c r="Y122" s="886"/>
      <c r="Z122" s="886"/>
      <c r="AA122" s="886"/>
      <c r="AB122" s="886"/>
      <c r="AC122" s="886"/>
      <c r="AD122" s="886"/>
      <c r="AE122" s="886"/>
      <c r="AF122" s="886"/>
      <c r="AG122" s="886"/>
      <c r="AH122" s="886"/>
      <c r="AI122" s="886"/>
      <c r="AJ122" s="886"/>
      <c r="AK122" s="886"/>
      <c r="AL122" s="886"/>
      <c r="AM122" s="886"/>
      <c r="AN122" s="886"/>
      <c r="AO122" s="886"/>
      <c r="AP122" s="886"/>
      <c r="AQ122" s="886"/>
      <c r="AR122" s="886"/>
      <c r="AS122" s="886"/>
      <c r="AT122" s="886"/>
      <c r="AU122" s="886"/>
      <c r="AV122" s="886"/>
      <c r="AW122" s="886"/>
      <c r="AX122" s="886"/>
      <c r="AY122" s="886"/>
      <c r="AZ122" s="886"/>
      <c r="BA122" s="886"/>
      <c r="BB122" s="886"/>
      <c r="BC122" s="886"/>
      <c r="BD122" s="886"/>
      <c r="BE122" s="886"/>
      <c r="BF122" s="886"/>
      <c r="BG122" s="886"/>
      <c r="BH122" s="886"/>
      <c r="BI122" s="886"/>
      <c r="BJ122" s="886"/>
      <c r="BK122" s="886"/>
      <c r="BL122" s="886"/>
      <c r="BM122" s="886"/>
      <c r="BN122" s="886"/>
      <c r="BO122" s="886"/>
      <c r="BP122" s="886"/>
      <c r="BQ122" s="886"/>
    </row>
    <row r="123">
      <c r="A123" s="886"/>
      <c r="B123" s="886"/>
      <c r="C123" s="886"/>
      <c r="D123" s="887"/>
      <c r="E123" s="886"/>
      <c r="F123" s="886"/>
      <c r="G123" s="886"/>
      <c r="H123" s="886"/>
      <c r="I123" s="886"/>
      <c r="J123" s="886"/>
      <c r="K123" s="886"/>
      <c r="L123" s="886"/>
      <c r="M123" s="886"/>
      <c r="N123" s="886"/>
      <c r="O123" s="886"/>
      <c r="P123" s="886"/>
      <c r="Q123" s="886"/>
      <c r="R123" s="886"/>
      <c r="S123" s="886"/>
      <c r="T123" s="886"/>
      <c r="U123" s="886"/>
      <c r="V123" s="886"/>
      <c r="W123" s="886"/>
      <c r="X123" s="886"/>
      <c r="Y123" s="886"/>
      <c r="Z123" s="886"/>
      <c r="AA123" s="886"/>
      <c r="AB123" s="886"/>
      <c r="AC123" s="886"/>
      <c r="AD123" s="886"/>
      <c r="AE123" s="886"/>
      <c r="AF123" s="886"/>
      <c r="AG123" s="886"/>
      <c r="AH123" s="886"/>
      <c r="AI123" s="886"/>
      <c r="AJ123" s="886"/>
      <c r="AK123" s="886"/>
      <c r="AL123" s="886"/>
      <c r="AM123" s="886"/>
      <c r="AN123" s="886"/>
      <c r="AO123" s="886"/>
      <c r="AP123" s="886"/>
      <c r="AQ123" s="886"/>
      <c r="AR123" s="886"/>
      <c r="AS123" s="886"/>
      <c r="AT123" s="886"/>
      <c r="AU123" s="886"/>
      <c r="AV123" s="886"/>
      <c r="AW123" s="886"/>
      <c r="AX123" s="886"/>
      <c r="AY123" s="886"/>
      <c r="AZ123" s="886"/>
      <c r="BA123" s="886"/>
      <c r="BB123" s="886"/>
      <c r="BC123" s="886"/>
      <c r="BD123" s="886"/>
      <c r="BE123" s="886"/>
      <c r="BF123" s="886"/>
      <c r="BG123" s="886"/>
      <c r="BH123" s="886"/>
      <c r="BI123" s="886"/>
      <c r="BJ123" s="886"/>
      <c r="BK123" s="886"/>
      <c r="BL123" s="886"/>
      <c r="BM123" s="886"/>
      <c r="BN123" s="886"/>
      <c r="BO123" s="886"/>
      <c r="BP123" s="886"/>
      <c r="BQ123" s="886"/>
    </row>
    <row r="124">
      <c r="A124" s="886"/>
      <c r="B124" s="886"/>
      <c r="C124" s="886"/>
      <c r="D124" s="887"/>
      <c r="E124" s="886"/>
      <c r="F124" s="886"/>
      <c r="G124" s="886"/>
      <c r="H124" s="886"/>
      <c r="I124" s="886"/>
      <c r="J124" s="886"/>
      <c r="K124" s="886"/>
      <c r="L124" s="886"/>
      <c r="M124" s="886"/>
      <c r="N124" s="886"/>
      <c r="O124" s="886"/>
      <c r="P124" s="886"/>
      <c r="Q124" s="886"/>
      <c r="R124" s="886"/>
      <c r="S124" s="886"/>
      <c r="T124" s="886"/>
      <c r="U124" s="886"/>
      <c r="V124" s="886"/>
      <c r="W124" s="886"/>
      <c r="X124" s="886"/>
      <c r="Y124" s="886"/>
      <c r="Z124" s="886"/>
      <c r="AA124" s="886"/>
      <c r="AB124" s="886"/>
      <c r="AC124" s="886"/>
      <c r="AD124" s="886"/>
      <c r="AE124" s="886"/>
      <c r="AF124" s="886"/>
      <c r="AG124" s="886"/>
      <c r="AH124" s="886"/>
      <c r="AI124" s="886"/>
      <c r="AJ124" s="886"/>
      <c r="AK124" s="886"/>
      <c r="AL124" s="886"/>
      <c r="AM124" s="886"/>
      <c r="AN124" s="886"/>
      <c r="AO124" s="886"/>
      <c r="AP124" s="886"/>
      <c r="AQ124" s="886"/>
      <c r="AR124" s="886"/>
      <c r="AS124" s="886"/>
      <c r="AT124" s="886"/>
      <c r="AU124" s="886"/>
      <c r="AV124" s="886"/>
      <c r="AW124" s="886"/>
      <c r="AX124" s="886"/>
      <c r="AY124" s="886"/>
      <c r="AZ124" s="886"/>
      <c r="BA124" s="886"/>
      <c r="BB124" s="886"/>
      <c r="BC124" s="886"/>
      <c r="BD124" s="886"/>
      <c r="BE124" s="886"/>
      <c r="BF124" s="886"/>
      <c r="BG124" s="886"/>
      <c r="BH124" s="886"/>
      <c r="BI124" s="886"/>
      <c r="BJ124" s="886"/>
      <c r="BK124" s="886"/>
      <c r="BL124" s="886"/>
      <c r="BM124" s="886"/>
      <c r="BN124" s="886"/>
      <c r="BO124" s="886"/>
      <c r="BP124" s="886"/>
      <c r="BQ124" s="886"/>
    </row>
    <row r="125">
      <c r="A125" s="886"/>
      <c r="B125" s="886"/>
      <c r="C125" s="886"/>
      <c r="D125" s="887"/>
      <c r="E125" s="886"/>
      <c r="F125" s="886"/>
      <c r="G125" s="886"/>
      <c r="H125" s="886"/>
      <c r="I125" s="886"/>
      <c r="J125" s="886"/>
      <c r="K125" s="886"/>
      <c r="L125" s="886"/>
      <c r="M125" s="886"/>
      <c r="N125" s="886"/>
      <c r="O125" s="886"/>
      <c r="P125" s="886"/>
      <c r="Q125" s="886"/>
      <c r="R125" s="886"/>
      <c r="S125" s="886"/>
      <c r="T125" s="886"/>
      <c r="U125" s="886"/>
      <c r="V125" s="886"/>
      <c r="W125" s="886"/>
      <c r="X125" s="886"/>
      <c r="Y125" s="886"/>
      <c r="Z125" s="886"/>
      <c r="AA125" s="886"/>
      <c r="AB125" s="886"/>
      <c r="AC125" s="886"/>
      <c r="AD125" s="886"/>
      <c r="AE125" s="886"/>
      <c r="AF125" s="886"/>
      <c r="AG125" s="886"/>
      <c r="AH125" s="886"/>
      <c r="AI125" s="886"/>
      <c r="AJ125" s="886"/>
      <c r="AK125" s="886"/>
      <c r="AL125" s="886"/>
      <c r="AM125" s="886"/>
      <c r="AN125" s="886"/>
      <c r="AO125" s="886"/>
      <c r="AP125" s="886"/>
      <c r="AQ125" s="886"/>
      <c r="AR125" s="886"/>
      <c r="AS125" s="886"/>
      <c r="AT125" s="886"/>
      <c r="AU125" s="886"/>
      <c r="AV125" s="886"/>
      <c r="AW125" s="886"/>
      <c r="AX125" s="886"/>
      <c r="AY125" s="886"/>
      <c r="AZ125" s="886"/>
      <c r="BA125" s="886"/>
      <c r="BB125" s="886"/>
      <c r="BC125" s="886"/>
      <c r="BD125" s="886"/>
      <c r="BE125" s="886"/>
      <c r="BF125" s="886"/>
      <c r="BG125" s="886"/>
      <c r="BH125" s="886"/>
      <c r="BI125" s="886"/>
      <c r="BJ125" s="886"/>
      <c r="BK125" s="886"/>
      <c r="BL125" s="886"/>
      <c r="BM125" s="886"/>
      <c r="BN125" s="886"/>
      <c r="BO125" s="886"/>
      <c r="BP125" s="886"/>
      <c r="BQ125" s="886"/>
    </row>
    <row r="126">
      <c r="A126" s="886"/>
      <c r="B126" s="886"/>
      <c r="C126" s="886"/>
      <c r="D126" s="887"/>
      <c r="E126" s="886"/>
      <c r="F126" s="886"/>
      <c r="G126" s="886"/>
      <c r="H126" s="886"/>
      <c r="I126" s="886"/>
      <c r="J126" s="886"/>
      <c r="K126" s="886"/>
      <c r="L126" s="886"/>
      <c r="M126" s="886"/>
      <c r="N126" s="886"/>
      <c r="O126" s="886"/>
      <c r="P126" s="886"/>
      <c r="Q126" s="886"/>
      <c r="R126" s="886"/>
      <c r="S126" s="886"/>
      <c r="T126" s="886"/>
      <c r="U126" s="886"/>
      <c r="V126" s="886"/>
      <c r="W126" s="886"/>
      <c r="X126" s="886"/>
      <c r="Y126" s="886"/>
      <c r="Z126" s="886"/>
      <c r="AA126" s="886"/>
      <c r="AB126" s="886"/>
      <c r="AC126" s="886"/>
      <c r="AD126" s="886"/>
      <c r="AE126" s="886"/>
      <c r="AF126" s="886"/>
      <c r="AG126" s="886"/>
      <c r="AH126" s="886"/>
      <c r="AI126" s="886"/>
      <c r="AJ126" s="886"/>
      <c r="AK126" s="886"/>
      <c r="AL126" s="886"/>
      <c r="AM126" s="886"/>
      <c r="AN126" s="886"/>
      <c r="AO126" s="886"/>
      <c r="AP126" s="886"/>
      <c r="AQ126" s="886"/>
      <c r="AR126" s="886"/>
      <c r="AS126" s="886"/>
      <c r="AT126" s="886"/>
      <c r="AU126" s="886"/>
      <c r="AV126" s="886"/>
      <c r="AW126" s="886"/>
      <c r="AX126" s="886"/>
      <c r="AY126" s="886"/>
      <c r="AZ126" s="886"/>
      <c r="BA126" s="886"/>
      <c r="BB126" s="886"/>
      <c r="BC126" s="886"/>
      <c r="BD126" s="886"/>
      <c r="BE126" s="886"/>
      <c r="BF126" s="886"/>
      <c r="BG126" s="886"/>
      <c r="BH126" s="886"/>
      <c r="BI126" s="886"/>
      <c r="BJ126" s="886"/>
      <c r="BK126" s="886"/>
      <c r="BL126" s="886"/>
      <c r="BM126" s="886"/>
      <c r="BN126" s="886"/>
      <c r="BO126" s="886"/>
      <c r="BP126" s="886"/>
      <c r="BQ126" s="886"/>
    </row>
    <row r="127">
      <c r="A127" s="886"/>
      <c r="B127" s="886"/>
      <c r="C127" s="886"/>
      <c r="D127" s="887"/>
      <c r="E127" s="886"/>
      <c r="F127" s="886"/>
      <c r="G127" s="886"/>
      <c r="H127" s="886"/>
      <c r="I127" s="886"/>
      <c r="J127" s="886"/>
      <c r="K127" s="886"/>
      <c r="L127" s="886"/>
      <c r="M127" s="886"/>
      <c r="N127" s="886"/>
      <c r="O127" s="886"/>
      <c r="P127" s="886"/>
      <c r="Q127" s="886"/>
      <c r="R127" s="886"/>
      <c r="S127" s="886"/>
      <c r="T127" s="886"/>
      <c r="U127" s="886"/>
      <c r="V127" s="886"/>
      <c r="W127" s="886"/>
      <c r="X127" s="886"/>
      <c r="Y127" s="886"/>
      <c r="Z127" s="886"/>
      <c r="AA127" s="886"/>
      <c r="AB127" s="886"/>
      <c r="AC127" s="886"/>
      <c r="AD127" s="886"/>
      <c r="AE127" s="886"/>
      <c r="AF127" s="886"/>
      <c r="AG127" s="886"/>
      <c r="AH127" s="886"/>
      <c r="AI127" s="886"/>
      <c r="AJ127" s="886"/>
      <c r="AK127" s="886"/>
      <c r="AL127" s="886"/>
      <c r="AM127" s="886"/>
      <c r="AN127" s="886"/>
      <c r="AO127" s="886"/>
      <c r="AP127" s="886"/>
      <c r="AQ127" s="886"/>
      <c r="AR127" s="886"/>
      <c r="AS127" s="886"/>
      <c r="AT127" s="886"/>
      <c r="AU127" s="886"/>
      <c r="AV127" s="886"/>
      <c r="AW127" s="886"/>
      <c r="AX127" s="886"/>
      <c r="AY127" s="886"/>
      <c r="AZ127" s="886"/>
      <c r="BA127" s="886"/>
      <c r="BB127" s="886"/>
      <c r="BC127" s="886"/>
      <c r="BD127" s="886"/>
      <c r="BE127" s="886"/>
      <c r="BF127" s="886"/>
      <c r="BG127" s="886"/>
      <c r="BH127" s="886"/>
      <c r="BI127" s="886"/>
      <c r="BJ127" s="886"/>
      <c r="BK127" s="886"/>
      <c r="BL127" s="886"/>
      <c r="BM127" s="886"/>
      <c r="BN127" s="886"/>
      <c r="BO127" s="886"/>
      <c r="BP127" s="886"/>
      <c r="BQ127" s="886"/>
    </row>
    <row r="128">
      <c r="A128" s="886"/>
      <c r="B128" s="886"/>
      <c r="C128" s="886"/>
      <c r="D128" s="887"/>
      <c r="E128" s="886"/>
      <c r="F128" s="886"/>
      <c r="G128" s="886"/>
      <c r="H128" s="886"/>
      <c r="I128" s="886"/>
      <c r="J128" s="886"/>
      <c r="K128" s="886"/>
      <c r="L128" s="886"/>
      <c r="M128" s="886"/>
      <c r="N128" s="886"/>
      <c r="O128" s="886"/>
      <c r="P128" s="886"/>
      <c r="Q128" s="886"/>
      <c r="R128" s="886"/>
      <c r="S128" s="886"/>
      <c r="T128" s="886"/>
      <c r="U128" s="886"/>
      <c r="V128" s="886"/>
      <c r="W128" s="886"/>
      <c r="X128" s="886"/>
      <c r="Y128" s="886"/>
      <c r="Z128" s="886"/>
      <c r="AA128" s="886"/>
      <c r="AB128" s="886"/>
      <c r="AC128" s="886"/>
      <c r="AD128" s="886"/>
      <c r="AE128" s="886"/>
      <c r="AF128" s="886"/>
      <c r="AG128" s="886"/>
      <c r="AH128" s="886"/>
      <c r="AI128" s="886"/>
      <c r="AJ128" s="886"/>
      <c r="AK128" s="886"/>
      <c r="AL128" s="886"/>
      <c r="AM128" s="886"/>
      <c r="AN128" s="886"/>
      <c r="AO128" s="886"/>
      <c r="AP128" s="886"/>
      <c r="AQ128" s="886"/>
      <c r="AR128" s="886"/>
      <c r="AS128" s="886"/>
      <c r="AT128" s="886"/>
      <c r="AU128" s="886"/>
      <c r="AV128" s="886"/>
      <c r="AW128" s="886"/>
      <c r="AX128" s="886"/>
      <c r="AY128" s="886"/>
      <c r="AZ128" s="886"/>
      <c r="BA128" s="886"/>
      <c r="BB128" s="886"/>
      <c r="BC128" s="886"/>
      <c r="BD128" s="886"/>
      <c r="BE128" s="886"/>
      <c r="BF128" s="886"/>
      <c r="BG128" s="886"/>
      <c r="BH128" s="886"/>
      <c r="BI128" s="886"/>
      <c r="BJ128" s="886"/>
      <c r="BK128" s="886"/>
      <c r="BL128" s="886"/>
      <c r="BM128" s="886"/>
      <c r="BN128" s="886"/>
      <c r="BO128" s="886"/>
      <c r="BP128" s="886"/>
      <c r="BQ128" s="886"/>
    </row>
    <row r="129">
      <c r="A129" s="886"/>
      <c r="B129" s="886"/>
      <c r="C129" s="886"/>
      <c r="D129" s="887"/>
      <c r="E129" s="886"/>
      <c r="F129" s="886"/>
      <c r="G129" s="886"/>
      <c r="H129" s="886"/>
      <c r="I129" s="886"/>
      <c r="J129" s="886"/>
      <c r="K129" s="886"/>
      <c r="L129" s="886"/>
      <c r="M129" s="886"/>
      <c r="N129" s="886"/>
      <c r="O129" s="886"/>
      <c r="P129" s="886"/>
      <c r="Q129" s="886"/>
      <c r="R129" s="886"/>
      <c r="S129" s="886"/>
      <c r="T129" s="886"/>
      <c r="U129" s="886"/>
      <c r="V129" s="886"/>
      <c r="W129" s="886"/>
      <c r="X129" s="886"/>
      <c r="Y129" s="886"/>
      <c r="Z129" s="886"/>
      <c r="AA129" s="886"/>
      <c r="AB129" s="886"/>
      <c r="AC129" s="886"/>
      <c r="AD129" s="886"/>
      <c r="AE129" s="886"/>
      <c r="AF129" s="886"/>
      <c r="AG129" s="886"/>
      <c r="AH129" s="886"/>
      <c r="AI129" s="886"/>
      <c r="AJ129" s="886"/>
      <c r="AK129" s="886"/>
      <c r="AL129" s="886"/>
      <c r="AM129" s="886"/>
      <c r="AN129" s="886"/>
      <c r="AO129" s="886"/>
      <c r="AP129" s="886"/>
      <c r="AQ129" s="886"/>
      <c r="AR129" s="886"/>
      <c r="AS129" s="886"/>
      <c r="AT129" s="886"/>
      <c r="AU129" s="886"/>
      <c r="AV129" s="886"/>
      <c r="AW129" s="886"/>
      <c r="AX129" s="886"/>
      <c r="AY129" s="886"/>
      <c r="AZ129" s="886"/>
      <c r="BA129" s="886"/>
      <c r="BB129" s="886"/>
      <c r="BC129" s="886"/>
      <c r="BD129" s="886"/>
      <c r="BE129" s="886"/>
      <c r="BF129" s="886"/>
      <c r="BG129" s="886"/>
      <c r="BH129" s="886"/>
      <c r="BI129" s="886"/>
      <c r="BJ129" s="886"/>
      <c r="BK129" s="886"/>
      <c r="BL129" s="886"/>
      <c r="BM129" s="886"/>
      <c r="BN129" s="886"/>
      <c r="BO129" s="886"/>
      <c r="BP129" s="886"/>
      <c r="BQ129" s="886"/>
    </row>
    <row r="130">
      <c r="A130" s="886"/>
      <c r="B130" s="886"/>
      <c r="C130" s="886"/>
      <c r="D130" s="887"/>
      <c r="E130" s="886"/>
      <c r="F130" s="886"/>
      <c r="G130" s="886"/>
      <c r="H130" s="886"/>
      <c r="I130" s="886"/>
      <c r="J130" s="886"/>
      <c r="K130" s="886"/>
      <c r="L130" s="886"/>
      <c r="M130" s="886"/>
      <c r="N130" s="886"/>
      <c r="O130" s="886"/>
      <c r="P130" s="886"/>
      <c r="Q130" s="886"/>
      <c r="R130" s="886"/>
      <c r="S130" s="886"/>
      <c r="T130" s="886"/>
      <c r="U130" s="886"/>
      <c r="V130" s="886"/>
      <c r="W130" s="886"/>
      <c r="X130" s="886"/>
      <c r="Y130" s="886"/>
      <c r="Z130" s="886"/>
      <c r="AA130" s="886"/>
      <c r="AB130" s="886"/>
      <c r="AC130" s="886"/>
      <c r="AD130" s="886"/>
      <c r="AE130" s="886"/>
      <c r="AF130" s="886"/>
      <c r="AG130" s="886"/>
      <c r="AH130" s="886"/>
      <c r="AI130" s="886"/>
      <c r="AJ130" s="886"/>
      <c r="AK130" s="886"/>
      <c r="AL130" s="886"/>
      <c r="AM130" s="886"/>
      <c r="AN130" s="886"/>
      <c r="AO130" s="886"/>
      <c r="AP130" s="886"/>
      <c r="AQ130" s="886"/>
      <c r="AR130" s="886"/>
      <c r="AS130" s="886"/>
      <c r="AT130" s="886"/>
      <c r="AU130" s="886"/>
      <c r="AV130" s="886"/>
      <c r="AW130" s="886"/>
      <c r="AX130" s="886"/>
      <c r="AY130" s="886"/>
      <c r="AZ130" s="886"/>
      <c r="BA130" s="886"/>
      <c r="BB130" s="886"/>
      <c r="BC130" s="886"/>
      <c r="BD130" s="886"/>
      <c r="BE130" s="886"/>
      <c r="BF130" s="886"/>
      <c r="BG130" s="886"/>
      <c r="BH130" s="886"/>
      <c r="BI130" s="886"/>
      <c r="BJ130" s="886"/>
      <c r="BK130" s="886"/>
      <c r="BL130" s="886"/>
      <c r="BM130" s="886"/>
      <c r="BN130" s="886"/>
      <c r="BO130" s="886"/>
      <c r="BP130" s="886"/>
      <c r="BQ130" s="886"/>
    </row>
    <row r="131">
      <c r="A131" s="886"/>
      <c r="B131" s="886"/>
      <c r="C131" s="886"/>
      <c r="D131" s="887"/>
      <c r="E131" s="886"/>
      <c r="F131" s="886"/>
      <c r="G131" s="886"/>
      <c r="H131" s="886"/>
      <c r="I131" s="886"/>
      <c r="J131" s="886"/>
      <c r="K131" s="886"/>
      <c r="L131" s="886"/>
      <c r="M131" s="886"/>
      <c r="N131" s="886"/>
      <c r="O131" s="886"/>
      <c r="P131" s="886"/>
      <c r="Q131" s="886"/>
      <c r="R131" s="886"/>
      <c r="S131" s="886"/>
      <c r="T131" s="886"/>
      <c r="U131" s="886"/>
      <c r="V131" s="886"/>
      <c r="W131" s="886"/>
      <c r="X131" s="886"/>
      <c r="Y131" s="886"/>
      <c r="Z131" s="886"/>
      <c r="AA131" s="886"/>
      <c r="AB131" s="886"/>
      <c r="AC131" s="886"/>
      <c r="AD131" s="886"/>
      <c r="AE131" s="886"/>
      <c r="AF131" s="886"/>
      <c r="AG131" s="886"/>
      <c r="AH131" s="886"/>
      <c r="AI131" s="886"/>
      <c r="AJ131" s="886"/>
      <c r="AK131" s="886"/>
      <c r="AL131" s="886"/>
      <c r="AM131" s="886"/>
      <c r="AN131" s="886"/>
      <c r="AO131" s="886"/>
      <c r="AP131" s="886"/>
      <c r="AQ131" s="886"/>
      <c r="AR131" s="886"/>
      <c r="AS131" s="886"/>
      <c r="AT131" s="886"/>
      <c r="AU131" s="886"/>
      <c r="AV131" s="886"/>
      <c r="AW131" s="886"/>
      <c r="AX131" s="886"/>
      <c r="AY131" s="886"/>
      <c r="AZ131" s="886"/>
      <c r="BA131" s="886"/>
      <c r="BB131" s="886"/>
      <c r="BC131" s="886"/>
      <c r="BD131" s="886"/>
      <c r="BE131" s="886"/>
      <c r="BF131" s="886"/>
      <c r="BG131" s="886"/>
      <c r="BH131" s="886"/>
      <c r="BI131" s="886"/>
      <c r="BJ131" s="886"/>
      <c r="BK131" s="886"/>
      <c r="BL131" s="886"/>
      <c r="BM131" s="886"/>
      <c r="BN131" s="886"/>
      <c r="BO131" s="886"/>
      <c r="BP131" s="886"/>
      <c r="BQ131" s="886"/>
    </row>
    <row r="132">
      <c r="A132" s="886"/>
      <c r="B132" s="886"/>
      <c r="C132" s="886"/>
      <c r="D132" s="887"/>
      <c r="E132" s="886"/>
      <c r="F132" s="886"/>
      <c r="G132" s="886"/>
      <c r="H132" s="886"/>
      <c r="I132" s="886"/>
      <c r="J132" s="886"/>
      <c r="K132" s="886"/>
      <c r="L132" s="886"/>
      <c r="M132" s="886"/>
      <c r="N132" s="886"/>
      <c r="O132" s="886"/>
      <c r="P132" s="886"/>
      <c r="Q132" s="886"/>
      <c r="R132" s="886"/>
      <c r="S132" s="886"/>
      <c r="T132" s="886"/>
      <c r="U132" s="886"/>
      <c r="V132" s="886"/>
      <c r="W132" s="886"/>
      <c r="X132" s="886"/>
      <c r="Y132" s="886"/>
      <c r="Z132" s="886"/>
      <c r="AA132" s="886"/>
      <c r="AB132" s="886"/>
      <c r="AC132" s="886"/>
      <c r="AD132" s="886"/>
      <c r="AE132" s="886"/>
      <c r="AF132" s="886"/>
      <c r="AG132" s="886"/>
      <c r="AH132" s="886"/>
      <c r="AI132" s="886"/>
      <c r="AJ132" s="886"/>
      <c r="AK132" s="886"/>
      <c r="AL132" s="886"/>
      <c r="AM132" s="886"/>
      <c r="AN132" s="886"/>
      <c r="AO132" s="886"/>
      <c r="AP132" s="886"/>
      <c r="AQ132" s="886"/>
      <c r="AR132" s="886"/>
      <c r="AS132" s="886"/>
      <c r="AT132" s="886"/>
      <c r="AU132" s="886"/>
      <c r="AV132" s="886"/>
      <c r="AW132" s="886"/>
      <c r="AX132" s="886"/>
      <c r="AY132" s="886"/>
      <c r="AZ132" s="886"/>
      <c r="BA132" s="886"/>
      <c r="BB132" s="886"/>
      <c r="BC132" s="886"/>
      <c r="BD132" s="886"/>
      <c r="BE132" s="886"/>
      <c r="BF132" s="886"/>
      <c r="BG132" s="886"/>
      <c r="BH132" s="886"/>
      <c r="BI132" s="886"/>
      <c r="BJ132" s="886"/>
      <c r="BK132" s="886"/>
      <c r="BL132" s="886"/>
      <c r="BM132" s="886"/>
      <c r="BN132" s="886"/>
      <c r="BO132" s="886"/>
      <c r="BP132" s="886"/>
      <c r="BQ132" s="886"/>
    </row>
    <row r="133">
      <c r="A133" s="886"/>
      <c r="B133" s="886"/>
      <c r="C133" s="886"/>
      <c r="D133" s="887"/>
      <c r="E133" s="886"/>
      <c r="F133" s="886"/>
      <c r="G133" s="886"/>
      <c r="H133" s="886"/>
      <c r="I133" s="886"/>
      <c r="J133" s="886"/>
      <c r="K133" s="886"/>
      <c r="L133" s="886"/>
      <c r="M133" s="886"/>
      <c r="N133" s="886"/>
      <c r="O133" s="886"/>
      <c r="P133" s="886"/>
      <c r="Q133" s="886"/>
      <c r="R133" s="886"/>
      <c r="S133" s="886"/>
      <c r="T133" s="886"/>
      <c r="U133" s="886"/>
      <c r="V133" s="886"/>
      <c r="W133" s="886"/>
      <c r="X133" s="886"/>
      <c r="Y133" s="886"/>
      <c r="Z133" s="886"/>
      <c r="AA133" s="886"/>
      <c r="AB133" s="886"/>
      <c r="AC133" s="886"/>
      <c r="AD133" s="886"/>
      <c r="AE133" s="886"/>
      <c r="AF133" s="886"/>
      <c r="AG133" s="886"/>
      <c r="AH133" s="886"/>
      <c r="AI133" s="886"/>
      <c r="AJ133" s="886"/>
      <c r="AK133" s="886"/>
      <c r="AL133" s="886"/>
      <c r="AM133" s="886"/>
      <c r="AN133" s="886"/>
      <c r="AO133" s="886"/>
      <c r="AP133" s="886"/>
      <c r="AQ133" s="886"/>
      <c r="AR133" s="886"/>
      <c r="AS133" s="886"/>
      <c r="AT133" s="886"/>
      <c r="AU133" s="886"/>
      <c r="AV133" s="886"/>
      <c r="AW133" s="886"/>
      <c r="AX133" s="886"/>
      <c r="AY133" s="886"/>
      <c r="AZ133" s="886"/>
      <c r="BA133" s="886"/>
      <c r="BB133" s="886"/>
      <c r="BC133" s="886"/>
      <c r="BD133" s="886"/>
      <c r="BE133" s="886"/>
      <c r="BF133" s="886"/>
      <c r="BG133" s="886"/>
      <c r="BH133" s="886"/>
      <c r="BI133" s="886"/>
      <c r="BJ133" s="886"/>
      <c r="BK133" s="886"/>
      <c r="BL133" s="886"/>
      <c r="BM133" s="886"/>
      <c r="BN133" s="886"/>
      <c r="BO133" s="886"/>
      <c r="BP133" s="886"/>
      <c r="BQ133" s="886"/>
    </row>
    <row r="134">
      <c r="A134" s="886"/>
      <c r="B134" s="886"/>
      <c r="C134" s="886"/>
      <c r="D134" s="887"/>
      <c r="E134" s="886"/>
      <c r="F134" s="886"/>
      <c r="G134" s="886"/>
      <c r="H134" s="886"/>
      <c r="I134" s="886"/>
      <c r="J134" s="886"/>
      <c r="K134" s="886"/>
      <c r="L134" s="886"/>
      <c r="M134" s="886"/>
      <c r="N134" s="886"/>
      <c r="O134" s="886"/>
      <c r="P134" s="886"/>
      <c r="Q134" s="886"/>
      <c r="R134" s="886"/>
      <c r="S134" s="886"/>
      <c r="T134" s="886"/>
      <c r="U134" s="886"/>
      <c r="V134" s="886"/>
      <c r="W134" s="886"/>
      <c r="X134" s="886"/>
      <c r="Y134" s="886"/>
      <c r="Z134" s="886"/>
      <c r="AA134" s="886"/>
      <c r="AB134" s="886"/>
      <c r="AC134" s="886"/>
      <c r="AD134" s="886"/>
      <c r="AE134" s="886"/>
      <c r="AF134" s="886"/>
      <c r="AG134" s="886"/>
      <c r="AH134" s="886"/>
      <c r="AI134" s="886"/>
      <c r="AJ134" s="886"/>
      <c r="AK134" s="886"/>
      <c r="AL134" s="886"/>
      <c r="AM134" s="886"/>
      <c r="AN134" s="886"/>
      <c r="AO134" s="886"/>
      <c r="AP134" s="886"/>
      <c r="AQ134" s="886"/>
      <c r="AR134" s="886"/>
      <c r="AS134" s="886"/>
      <c r="AT134" s="886"/>
      <c r="AU134" s="886"/>
      <c r="AV134" s="886"/>
      <c r="AW134" s="886"/>
      <c r="AX134" s="886"/>
      <c r="AY134" s="886"/>
      <c r="AZ134" s="886"/>
      <c r="BA134" s="886"/>
      <c r="BB134" s="886"/>
      <c r="BC134" s="886"/>
      <c r="BD134" s="886"/>
      <c r="BE134" s="886"/>
      <c r="BF134" s="886"/>
      <c r="BG134" s="886"/>
      <c r="BH134" s="886"/>
      <c r="BI134" s="886"/>
      <c r="BJ134" s="886"/>
      <c r="BK134" s="886"/>
      <c r="BL134" s="886"/>
      <c r="BM134" s="886"/>
      <c r="BN134" s="886"/>
      <c r="BO134" s="886"/>
      <c r="BP134" s="886"/>
      <c r="BQ134" s="886"/>
    </row>
    <row r="135">
      <c r="A135" s="886"/>
      <c r="B135" s="886"/>
      <c r="C135" s="886"/>
      <c r="D135" s="887"/>
      <c r="E135" s="886"/>
      <c r="F135" s="886"/>
      <c r="G135" s="886"/>
      <c r="H135" s="886"/>
      <c r="I135" s="886"/>
      <c r="J135" s="886"/>
      <c r="K135" s="886"/>
      <c r="L135" s="886"/>
      <c r="M135" s="886"/>
      <c r="N135" s="886"/>
      <c r="O135" s="886"/>
      <c r="P135" s="886"/>
      <c r="Q135" s="886"/>
      <c r="R135" s="886"/>
      <c r="S135" s="886"/>
      <c r="T135" s="886"/>
      <c r="U135" s="886"/>
      <c r="V135" s="886"/>
      <c r="W135" s="886"/>
      <c r="X135" s="886"/>
      <c r="Y135" s="886"/>
      <c r="Z135" s="886"/>
      <c r="AA135" s="886"/>
      <c r="AB135" s="886"/>
      <c r="AC135" s="886"/>
      <c r="AD135" s="886"/>
      <c r="AE135" s="886"/>
      <c r="AF135" s="886"/>
      <c r="AG135" s="886"/>
      <c r="AH135" s="886"/>
      <c r="AI135" s="886"/>
      <c r="AJ135" s="886"/>
      <c r="AK135" s="886"/>
      <c r="AL135" s="886"/>
      <c r="AM135" s="886"/>
      <c r="AN135" s="886"/>
      <c r="AO135" s="886"/>
      <c r="AP135" s="886"/>
      <c r="AQ135" s="886"/>
      <c r="AR135" s="886"/>
      <c r="AS135" s="886"/>
      <c r="AT135" s="886"/>
      <c r="AU135" s="886"/>
      <c r="AV135" s="886"/>
      <c r="AW135" s="886"/>
      <c r="AX135" s="886"/>
      <c r="AY135" s="886"/>
      <c r="AZ135" s="886"/>
      <c r="BA135" s="886"/>
      <c r="BB135" s="886"/>
      <c r="BC135" s="886"/>
      <c r="BD135" s="886"/>
      <c r="BE135" s="886"/>
      <c r="BF135" s="886"/>
      <c r="BG135" s="886"/>
      <c r="BH135" s="886"/>
      <c r="BI135" s="886"/>
      <c r="BJ135" s="886"/>
      <c r="BK135" s="886"/>
      <c r="BL135" s="886"/>
      <c r="BM135" s="886"/>
      <c r="BN135" s="886"/>
      <c r="BO135" s="886"/>
      <c r="BP135" s="886"/>
      <c r="BQ135" s="886"/>
    </row>
    <row r="136">
      <c r="A136" s="886"/>
      <c r="B136" s="886"/>
      <c r="C136" s="886"/>
      <c r="D136" s="887"/>
      <c r="E136" s="886"/>
      <c r="F136" s="886"/>
      <c r="G136" s="886"/>
      <c r="H136" s="886"/>
      <c r="I136" s="886"/>
      <c r="J136" s="886"/>
      <c r="K136" s="886"/>
      <c r="L136" s="886"/>
      <c r="M136" s="886"/>
      <c r="N136" s="886"/>
      <c r="O136" s="886"/>
      <c r="P136" s="886"/>
      <c r="Q136" s="886"/>
      <c r="R136" s="886"/>
      <c r="S136" s="886"/>
      <c r="T136" s="886"/>
      <c r="U136" s="886"/>
      <c r="V136" s="886"/>
      <c r="W136" s="886"/>
      <c r="X136" s="886"/>
      <c r="Y136" s="886"/>
      <c r="Z136" s="886"/>
      <c r="AA136" s="886"/>
      <c r="AB136" s="886"/>
      <c r="AC136" s="886"/>
      <c r="AD136" s="886"/>
      <c r="AE136" s="886"/>
      <c r="AF136" s="886"/>
      <c r="AG136" s="886"/>
      <c r="AH136" s="886"/>
      <c r="AI136" s="886"/>
      <c r="AJ136" s="886"/>
      <c r="AK136" s="886"/>
      <c r="AL136" s="886"/>
      <c r="AM136" s="886"/>
      <c r="AN136" s="886"/>
      <c r="AO136" s="886"/>
      <c r="AP136" s="886"/>
      <c r="AQ136" s="886"/>
      <c r="AR136" s="886"/>
      <c r="AS136" s="886"/>
      <c r="AT136" s="886"/>
      <c r="AU136" s="886"/>
      <c r="AV136" s="886"/>
      <c r="AW136" s="886"/>
      <c r="AX136" s="886"/>
      <c r="AY136" s="886"/>
      <c r="AZ136" s="886"/>
      <c r="BA136" s="886"/>
      <c r="BB136" s="886"/>
      <c r="BC136" s="886"/>
      <c r="BD136" s="886"/>
      <c r="BE136" s="886"/>
      <c r="BF136" s="886"/>
      <c r="BG136" s="886"/>
      <c r="BH136" s="886"/>
      <c r="BI136" s="886"/>
      <c r="BJ136" s="886"/>
      <c r="BK136" s="886"/>
      <c r="BL136" s="886"/>
      <c r="BM136" s="886"/>
      <c r="BN136" s="886"/>
      <c r="BO136" s="886"/>
      <c r="BP136" s="886"/>
      <c r="BQ136" s="886"/>
    </row>
    <row r="137">
      <c r="A137" s="886"/>
      <c r="B137" s="886"/>
      <c r="C137" s="886"/>
      <c r="D137" s="887"/>
      <c r="E137" s="886"/>
      <c r="F137" s="886"/>
      <c r="G137" s="886"/>
      <c r="H137" s="886"/>
      <c r="I137" s="886"/>
      <c r="J137" s="886"/>
      <c r="K137" s="886"/>
      <c r="L137" s="886"/>
      <c r="M137" s="886"/>
      <c r="N137" s="886"/>
      <c r="O137" s="886"/>
      <c r="P137" s="886"/>
      <c r="Q137" s="886"/>
      <c r="R137" s="886"/>
      <c r="S137" s="886"/>
      <c r="T137" s="886"/>
      <c r="U137" s="886"/>
      <c r="V137" s="886"/>
      <c r="W137" s="886"/>
      <c r="X137" s="886"/>
      <c r="Y137" s="886"/>
      <c r="Z137" s="886"/>
      <c r="AA137" s="886"/>
      <c r="AB137" s="886"/>
      <c r="AC137" s="886"/>
      <c r="AD137" s="886"/>
      <c r="AE137" s="886"/>
      <c r="AF137" s="886"/>
      <c r="AG137" s="886"/>
      <c r="AH137" s="886"/>
      <c r="AI137" s="886"/>
      <c r="AJ137" s="886"/>
      <c r="AK137" s="886"/>
      <c r="AL137" s="886"/>
      <c r="AM137" s="886"/>
      <c r="AN137" s="886"/>
      <c r="AO137" s="886"/>
      <c r="AP137" s="886"/>
      <c r="AQ137" s="886"/>
      <c r="AR137" s="886"/>
      <c r="AS137" s="886"/>
      <c r="AT137" s="886"/>
      <c r="AU137" s="886"/>
      <c r="AV137" s="886"/>
      <c r="AW137" s="886"/>
      <c r="AX137" s="886"/>
      <c r="AY137" s="886"/>
      <c r="AZ137" s="886"/>
      <c r="BA137" s="886"/>
      <c r="BB137" s="886"/>
      <c r="BC137" s="886"/>
      <c r="BD137" s="886"/>
      <c r="BE137" s="886"/>
      <c r="BF137" s="886"/>
      <c r="BG137" s="886"/>
      <c r="BH137" s="886"/>
      <c r="BI137" s="886"/>
      <c r="BJ137" s="886"/>
      <c r="BK137" s="886"/>
      <c r="BL137" s="886"/>
      <c r="BM137" s="886"/>
      <c r="BN137" s="886"/>
      <c r="BO137" s="886"/>
      <c r="BP137" s="886"/>
      <c r="BQ137" s="886"/>
    </row>
    <row r="138">
      <c r="A138" s="886"/>
      <c r="B138" s="886"/>
      <c r="C138" s="886"/>
      <c r="D138" s="887"/>
      <c r="E138" s="886"/>
      <c r="F138" s="886"/>
      <c r="G138" s="886"/>
      <c r="H138" s="886"/>
      <c r="I138" s="886"/>
      <c r="J138" s="886"/>
      <c r="K138" s="886"/>
      <c r="L138" s="886"/>
      <c r="M138" s="886"/>
      <c r="N138" s="886"/>
      <c r="O138" s="886"/>
      <c r="P138" s="886"/>
      <c r="Q138" s="886"/>
      <c r="R138" s="886"/>
      <c r="S138" s="886"/>
      <c r="T138" s="886"/>
      <c r="U138" s="886"/>
      <c r="V138" s="886"/>
      <c r="W138" s="886"/>
      <c r="X138" s="886"/>
      <c r="Y138" s="886"/>
      <c r="Z138" s="886"/>
      <c r="AA138" s="886"/>
      <c r="AB138" s="886"/>
      <c r="AC138" s="886"/>
      <c r="AD138" s="886"/>
      <c r="AE138" s="886"/>
      <c r="AF138" s="886"/>
      <c r="AG138" s="886"/>
      <c r="AH138" s="886"/>
      <c r="AI138" s="886"/>
      <c r="AJ138" s="886"/>
      <c r="AK138" s="886"/>
      <c r="AL138" s="886"/>
      <c r="AM138" s="886"/>
      <c r="AN138" s="886"/>
      <c r="AO138" s="886"/>
      <c r="AP138" s="886"/>
      <c r="AQ138" s="886"/>
      <c r="AR138" s="886"/>
      <c r="AS138" s="886"/>
      <c r="AT138" s="886"/>
      <c r="AU138" s="886"/>
      <c r="AV138" s="886"/>
      <c r="AW138" s="886"/>
      <c r="AX138" s="886"/>
      <c r="AY138" s="886"/>
      <c r="AZ138" s="886"/>
      <c r="BA138" s="886"/>
      <c r="BB138" s="886"/>
      <c r="BC138" s="886"/>
      <c r="BD138" s="886"/>
      <c r="BE138" s="886"/>
      <c r="BF138" s="886"/>
      <c r="BG138" s="886"/>
      <c r="BH138" s="886"/>
      <c r="BI138" s="886"/>
      <c r="BJ138" s="886"/>
      <c r="BK138" s="886"/>
      <c r="BL138" s="886"/>
      <c r="BM138" s="886"/>
      <c r="BN138" s="886"/>
      <c r="BO138" s="886"/>
      <c r="BP138" s="886"/>
      <c r="BQ138" s="886"/>
    </row>
    <row r="139">
      <c r="A139" s="886"/>
      <c r="B139" s="886"/>
      <c r="C139" s="886"/>
      <c r="D139" s="887"/>
      <c r="E139" s="886"/>
      <c r="F139" s="886"/>
      <c r="G139" s="886"/>
      <c r="H139" s="886"/>
      <c r="I139" s="886"/>
      <c r="J139" s="886"/>
      <c r="K139" s="886"/>
      <c r="L139" s="886"/>
      <c r="M139" s="886"/>
      <c r="N139" s="886"/>
      <c r="O139" s="886"/>
      <c r="P139" s="886"/>
      <c r="Q139" s="886"/>
      <c r="R139" s="886"/>
      <c r="S139" s="886"/>
      <c r="T139" s="886"/>
      <c r="U139" s="886"/>
      <c r="V139" s="886"/>
      <c r="W139" s="886"/>
      <c r="X139" s="886"/>
      <c r="Y139" s="886"/>
      <c r="Z139" s="886"/>
      <c r="AA139" s="886"/>
      <c r="AB139" s="886"/>
      <c r="AC139" s="886"/>
      <c r="AD139" s="886"/>
      <c r="AE139" s="886"/>
      <c r="AF139" s="886"/>
      <c r="AG139" s="886"/>
      <c r="AH139" s="886"/>
      <c r="AI139" s="886"/>
      <c r="AJ139" s="886"/>
      <c r="AK139" s="886"/>
      <c r="AL139" s="886"/>
      <c r="AM139" s="886"/>
      <c r="AN139" s="886"/>
      <c r="AO139" s="886"/>
      <c r="AP139" s="886"/>
      <c r="AQ139" s="886"/>
      <c r="AR139" s="886"/>
      <c r="AS139" s="886"/>
      <c r="AT139" s="886"/>
      <c r="AU139" s="886"/>
      <c r="AV139" s="886"/>
      <c r="AW139" s="886"/>
      <c r="AX139" s="886"/>
      <c r="AY139" s="886"/>
      <c r="AZ139" s="886"/>
      <c r="BA139" s="886"/>
      <c r="BB139" s="886"/>
      <c r="BC139" s="886"/>
      <c r="BD139" s="886"/>
      <c r="BE139" s="886"/>
      <c r="BF139" s="886"/>
      <c r="BG139" s="886"/>
      <c r="BH139" s="886"/>
      <c r="BI139" s="886"/>
      <c r="BJ139" s="886"/>
      <c r="BK139" s="886"/>
      <c r="BL139" s="886"/>
      <c r="BM139" s="886"/>
      <c r="BN139" s="886"/>
      <c r="BO139" s="886"/>
      <c r="BP139" s="886"/>
      <c r="BQ139" s="886"/>
    </row>
    <row r="140">
      <c r="A140" s="886"/>
      <c r="B140" s="886"/>
      <c r="C140" s="886"/>
      <c r="D140" s="887"/>
      <c r="E140" s="886"/>
      <c r="F140" s="886"/>
      <c r="G140" s="886"/>
      <c r="H140" s="886"/>
      <c r="I140" s="886"/>
      <c r="J140" s="886"/>
      <c r="K140" s="886"/>
      <c r="L140" s="886"/>
      <c r="M140" s="886"/>
      <c r="N140" s="886"/>
      <c r="O140" s="886"/>
      <c r="P140" s="886"/>
      <c r="Q140" s="886"/>
      <c r="R140" s="886"/>
      <c r="S140" s="886"/>
      <c r="T140" s="886"/>
      <c r="U140" s="886"/>
      <c r="V140" s="886"/>
      <c r="W140" s="886"/>
      <c r="X140" s="886"/>
      <c r="Y140" s="886"/>
      <c r="Z140" s="886"/>
      <c r="AA140" s="886"/>
      <c r="AB140" s="886"/>
      <c r="AC140" s="886"/>
      <c r="AD140" s="886"/>
      <c r="AE140" s="886"/>
      <c r="AF140" s="886"/>
      <c r="AG140" s="886"/>
      <c r="AH140" s="886"/>
      <c r="AI140" s="886"/>
      <c r="AJ140" s="886"/>
      <c r="AK140" s="886"/>
      <c r="AL140" s="886"/>
      <c r="AM140" s="886"/>
      <c r="AN140" s="886"/>
      <c r="AO140" s="886"/>
      <c r="AP140" s="886"/>
      <c r="AQ140" s="886"/>
      <c r="AR140" s="886"/>
      <c r="AS140" s="886"/>
      <c r="AT140" s="886"/>
      <c r="AU140" s="886"/>
      <c r="AV140" s="886"/>
      <c r="AW140" s="886"/>
      <c r="AX140" s="886"/>
      <c r="AY140" s="886"/>
      <c r="AZ140" s="886"/>
      <c r="BA140" s="886"/>
      <c r="BB140" s="886"/>
      <c r="BC140" s="886"/>
      <c r="BD140" s="886"/>
      <c r="BE140" s="886"/>
      <c r="BF140" s="886"/>
      <c r="BG140" s="886"/>
      <c r="BH140" s="886"/>
      <c r="BI140" s="886"/>
      <c r="BJ140" s="886"/>
      <c r="BK140" s="886"/>
      <c r="BL140" s="886"/>
      <c r="BM140" s="886"/>
      <c r="BN140" s="886"/>
      <c r="BO140" s="886"/>
      <c r="BP140" s="886"/>
      <c r="BQ140" s="886"/>
    </row>
    <row r="141">
      <c r="A141" s="886"/>
      <c r="B141" s="886"/>
      <c r="C141" s="886"/>
      <c r="D141" s="887"/>
      <c r="E141" s="886"/>
      <c r="F141" s="886"/>
      <c r="G141" s="886"/>
      <c r="H141" s="886"/>
      <c r="I141" s="886"/>
      <c r="J141" s="886"/>
      <c r="K141" s="886"/>
      <c r="L141" s="886"/>
      <c r="M141" s="886"/>
      <c r="N141" s="886"/>
      <c r="O141" s="886"/>
      <c r="P141" s="886"/>
      <c r="Q141" s="886"/>
      <c r="R141" s="886"/>
      <c r="S141" s="886"/>
      <c r="T141" s="886"/>
      <c r="U141" s="886"/>
      <c r="V141" s="886"/>
      <c r="W141" s="886"/>
      <c r="X141" s="886"/>
      <c r="Y141" s="886"/>
      <c r="Z141" s="886"/>
      <c r="AA141" s="886"/>
      <c r="AB141" s="886"/>
      <c r="AC141" s="886"/>
      <c r="AD141" s="886"/>
      <c r="AE141" s="886"/>
      <c r="AF141" s="886"/>
      <c r="AG141" s="886"/>
      <c r="AH141" s="886"/>
      <c r="AI141" s="886"/>
      <c r="AJ141" s="886"/>
      <c r="AK141" s="886"/>
      <c r="AL141" s="886"/>
      <c r="AM141" s="886"/>
      <c r="AN141" s="886"/>
      <c r="AO141" s="886"/>
      <c r="AP141" s="886"/>
      <c r="AQ141" s="886"/>
      <c r="AR141" s="886"/>
      <c r="AS141" s="886"/>
      <c r="AT141" s="886"/>
      <c r="AU141" s="886"/>
      <c r="AV141" s="886"/>
      <c r="AW141" s="886"/>
      <c r="AX141" s="886"/>
      <c r="AY141" s="886"/>
      <c r="AZ141" s="886"/>
      <c r="BA141" s="886"/>
      <c r="BB141" s="886"/>
      <c r="BC141" s="886"/>
      <c r="BD141" s="886"/>
      <c r="BE141" s="886"/>
      <c r="BF141" s="886"/>
      <c r="BG141" s="886"/>
      <c r="BH141" s="886"/>
      <c r="BI141" s="886"/>
      <c r="BJ141" s="886"/>
      <c r="BK141" s="886"/>
      <c r="BL141" s="886"/>
      <c r="BM141" s="886"/>
      <c r="BN141" s="886"/>
      <c r="BO141" s="886"/>
      <c r="BP141" s="886"/>
      <c r="BQ141" s="886"/>
    </row>
    <row r="142">
      <c r="A142" s="886"/>
      <c r="B142" s="886"/>
      <c r="C142" s="886"/>
      <c r="D142" s="887"/>
      <c r="E142" s="886"/>
      <c r="F142" s="886"/>
      <c r="G142" s="886"/>
      <c r="H142" s="886"/>
      <c r="I142" s="886"/>
      <c r="J142" s="886"/>
      <c r="K142" s="886"/>
      <c r="L142" s="886"/>
      <c r="M142" s="886"/>
      <c r="N142" s="886"/>
      <c r="O142" s="886"/>
      <c r="P142" s="886"/>
      <c r="Q142" s="886"/>
      <c r="R142" s="886"/>
      <c r="S142" s="886"/>
      <c r="T142" s="886"/>
      <c r="U142" s="886"/>
      <c r="V142" s="886"/>
      <c r="W142" s="886"/>
      <c r="X142" s="886"/>
      <c r="Y142" s="886"/>
      <c r="Z142" s="886"/>
      <c r="AA142" s="886"/>
      <c r="AB142" s="886"/>
      <c r="AC142" s="886"/>
      <c r="AD142" s="886"/>
      <c r="AE142" s="886"/>
      <c r="AF142" s="886"/>
      <c r="AG142" s="886"/>
      <c r="AH142" s="886"/>
      <c r="AI142" s="886"/>
      <c r="AJ142" s="886"/>
      <c r="AK142" s="886"/>
      <c r="AL142" s="886"/>
      <c r="AM142" s="886"/>
      <c r="AN142" s="886"/>
      <c r="AO142" s="886"/>
      <c r="AP142" s="886"/>
      <c r="AQ142" s="886"/>
      <c r="AR142" s="886"/>
      <c r="AS142" s="886"/>
      <c r="AT142" s="886"/>
      <c r="AU142" s="886"/>
      <c r="AV142" s="886"/>
      <c r="AW142" s="886"/>
      <c r="AX142" s="886"/>
      <c r="AY142" s="886"/>
      <c r="AZ142" s="886"/>
      <c r="BA142" s="886"/>
      <c r="BB142" s="886"/>
      <c r="BC142" s="886"/>
      <c r="BD142" s="886"/>
      <c r="BE142" s="886"/>
      <c r="BF142" s="886"/>
      <c r="BG142" s="886"/>
      <c r="BH142" s="886"/>
      <c r="BI142" s="886"/>
      <c r="BJ142" s="886"/>
      <c r="BK142" s="886"/>
      <c r="BL142" s="886"/>
      <c r="BM142" s="886"/>
      <c r="BN142" s="886"/>
      <c r="BO142" s="886"/>
      <c r="BP142" s="886"/>
      <c r="BQ142" s="886"/>
    </row>
    <row r="143">
      <c r="A143" s="886"/>
      <c r="B143" s="886"/>
      <c r="C143" s="886"/>
      <c r="D143" s="887"/>
      <c r="E143" s="886"/>
      <c r="F143" s="886"/>
      <c r="G143" s="886"/>
      <c r="H143" s="886"/>
      <c r="I143" s="886"/>
      <c r="J143" s="886"/>
      <c r="K143" s="886"/>
      <c r="L143" s="886"/>
      <c r="M143" s="886"/>
      <c r="N143" s="886"/>
      <c r="O143" s="886"/>
      <c r="P143" s="886"/>
      <c r="Q143" s="886"/>
      <c r="R143" s="886"/>
      <c r="S143" s="886"/>
      <c r="T143" s="886"/>
      <c r="U143" s="886"/>
      <c r="V143" s="886"/>
      <c r="W143" s="886"/>
      <c r="X143" s="886"/>
      <c r="Y143" s="886"/>
      <c r="Z143" s="886"/>
      <c r="AA143" s="886"/>
      <c r="AB143" s="886"/>
      <c r="AC143" s="886"/>
      <c r="AD143" s="886"/>
      <c r="AE143" s="886"/>
      <c r="AF143" s="886"/>
      <c r="AG143" s="886"/>
      <c r="AH143" s="886"/>
      <c r="AI143" s="886"/>
      <c r="AJ143" s="886"/>
      <c r="AK143" s="886"/>
      <c r="AL143" s="886"/>
      <c r="AM143" s="886"/>
      <c r="AN143" s="886"/>
      <c r="AO143" s="886"/>
      <c r="AP143" s="886"/>
      <c r="AQ143" s="886"/>
      <c r="AR143" s="886"/>
      <c r="AS143" s="886"/>
      <c r="AT143" s="886"/>
      <c r="AU143" s="886"/>
      <c r="AV143" s="886"/>
      <c r="AW143" s="886"/>
      <c r="AX143" s="886"/>
      <c r="AY143" s="886"/>
      <c r="AZ143" s="886"/>
      <c r="BA143" s="886"/>
      <c r="BB143" s="886"/>
      <c r="BC143" s="886"/>
      <c r="BD143" s="886"/>
      <c r="BE143" s="886"/>
      <c r="BF143" s="886"/>
      <c r="BG143" s="886"/>
      <c r="BH143" s="886"/>
      <c r="BI143" s="886"/>
      <c r="BJ143" s="886"/>
      <c r="BK143" s="886"/>
      <c r="BL143" s="886"/>
      <c r="BM143" s="886"/>
      <c r="BN143" s="886"/>
      <c r="BO143" s="886"/>
      <c r="BP143" s="886"/>
      <c r="BQ143" s="886"/>
    </row>
    <row r="144">
      <c r="A144" s="886"/>
      <c r="B144" s="886"/>
      <c r="C144" s="886"/>
      <c r="D144" s="887"/>
      <c r="E144" s="886"/>
      <c r="F144" s="886"/>
      <c r="G144" s="886"/>
      <c r="H144" s="886"/>
      <c r="I144" s="886"/>
      <c r="J144" s="886"/>
      <c r="K144" s="886"/>
      <c r="L144" s="886"/>
      <c r="M144" s="886"/>
      <c r="N144" s="886"/>
      <c r="O144" s="886"/>
      <c r="P144" s="886"/>
      <c r="Q144" s="886"/>
      <c r="R144" s="886"/>
      <c r="S144" s="886"/>
      <c r="T144" s="886"/>
      <c r="U144" s="886"/>
      <c r="V144" s="886"/>
      <c r="W144" s="886"/>
      <c r="X144" s="886"/>
      <c r="Y144" s="886"/>
      <c r="Z144" s="886"/>
      <c r="AA144" s="886"/>
      <c r="AB144" s="886"/>
      <c r="AC144" s="886"/>
      <c r="AD144" s="886"/>
      <c r="AE144" s="886"/>
      <c r="AF144" s="886"/>
      <c r="AG144" s="886"/>
      <c r="AH144" s="886"/>
      <c r="AI144" s="886"/>
      <c r="AJ144" s="886"/>
      <c r="AK144" s="886"/>
      <c r="AL144" s="886"/>
      <c r="AM144" s="886"/>
      <c r="AN144" s="886"/>
      <c r="AO144" s="886"/>
      <c r="AP144" s="886"/>
      <c r="AQ144" s="886"/>
      <c r="AR144" s="886"/>
      <c r="AS144" s="886"/>
      <c r="AT144" s="886"/>
      <c r="AU144" s="886"/>
      <c r="AV144" s="886"/>
      <c r="AW144" s="886"/>
      <c r="AX144" s="886"/>
      <c r="AY144" s="886"/>
      <c r="AZ144" s="886"/>
      <c r="BA144" s="886"/>
      <c r="BB144" s="886"/>
      <c r="BC144" s="886"/>
      <c r="BD144" s="886"/>
      <c r="BE144" s="886"/>
      <c r="BF144" s="886"/>
      <c r="BG144" s="886"/>
      <c r="BH144" s="886"/>
      <c r="BI144" s="886"/>
      <c r="BJ144" s="886"/>
      <c r="BK144" s="886"/>
      <c r="BL144" s="886"/>
      <c r="BM144" s="886"/>
      <c r="BN144" s="886"/>
      <c r="BO144" s="886"/>
      <c r="BP144" s="886"/>
      <c r="BQ144" s="886"/>
    </row>
    <row r="145">
      <c r="A145" s="886"/>
      <c r="B145" s="886"/>
      <c r="C145" s="886"/>
      <c r="D145" s="887"/>
      <c r="E145" s="886"/>
      <c r="F145" s="886"/>
      <c r="G145" s="886"/>
      <c r="H145" s="886"/>
      <c r="I145" s="886"/>
      <c r="J145" s="886"/>
      <c r="K145" s="886"/>
      <c r="L145" s="886"/>
      <c r="M145" s="886"/>
      <c r="N145" s="886"/>
      <c r="O145" s="886"/>
      <c r="P145" s="886"/>
      <c r="Q145" s="886"/>
      <c r="R145" s="886"/>
      <c r="S145" s="886"/>
      <c r="T145" s="886"/>
      <c r="U145" s="886"/>
      <c r="V145" s="886"/>
      <c r="W145" s="886"/>
      <c r="X145" s="886"/>
      <c r="Y145" s="886"/>
      <c r="Z145" s="886"/>
      <c r="AA145" s="886"/>
      <c r="AB145" s="886"/>
      <c r="AC145" s="886"/>
      <c r="AD145" s="886"/>
      <c r="AE145" s="886"/>
      <c r="AF145" s="886"/>
      <c r="AG145" s="886"/>
      <c r="AH145" s="886"/>
      <c r="AI145" s="886"/>
      <c r="AJ145" s="886"/>
      <c r="AK145" s="886"/>
      <c r="AL145" s="886"/>
      <c r="AM145" s="886"/>
      <c r="AN145" s="886"/>
      <c r="AO145" s="886"/>
      <c r="AP145" s="886"/>
      <c r="AQ145" s="886"/>
      <c r="AR145" s="886"/>
      <c r="AS145" s="886"/>
      <c r="AT145" s="886"/>
      <c r="AU145" s="886"/>
      <c r="AV145" s="886"/>
      <c r="AW145" s="886"/>
      <c r="AX145" s="886"/>
      <c r="AY145" s="886"/>
      <c r="AZ145" s="886"/>
      <c r="BA145" s="886"/>
      <c r="BB145" s="886"/>
      <c r="BC145" s="886"/>
      <c r="BD145" s="886"/>
      <c r="BE145" s="886"/>
      <c r="BF145" s="886"/>
      <c r="BG145" s="886"/>
      <c r="BH145" s="886"/>
      <c r="BI145" s="886"/>
      <c r="BJ145" s="886"/>
      <c r="BK145" s="886"/>
      <c r="BL145" s="886"/>
      <c r="BM145" s="886"/>
      <c r="BN145" s="886"/>
      <c r="BO145" s="886"/>
      <c r="BP145" s="886"/>
      <c r="BQ145" s="886"/>
    </row>
    <row r="146">
      <c r="A146" s="886"/>
      <c r="B146" s="886"/>
      <c r="C146" s="886"/>
      <c r="D146" s="887"/>
      <c r="E146" s="886"/>
      <c r="F146" s="886"/>
      <c r="G146" s="886"/>
      <c r="H146" s="886"/>
      <c r="I146" s="886"/>
      <c r="J146" s="886"/>
      <c r="K146" s="886"/>
      <c r="L146" s="886"/>
      <c r="M146" s="886"/>
      <c r="N146" s="886"/>
      <c r="O146" s="886"/>
      <c r="P146" s="886"/>
      <c r="Q146" s="886"/>
      <c r="R146" s="886"/>
      <c r="S146" s="886"/>
      <c r="T146" s="886"/>
      <c r="U146" s="886"/>
      <c r="V146" s="886"/>
      <c r="W146" s="886"/>
      <c r="X146" s="886"/>
      <c r="Y146" s="886"/>
      <c r="Z146" s="886"/>
      <c r="AA146" s="886"/>
      <c r="AB146" s="886"/>
      <c r="AC146" s="886"/>
      <c r="AD146" s="886"/>
      <c r="AE146" s="886"/>
      <c r="AF146" s="886"/>
      <c r="AG146" s="886"/>
      <c r="AH146" s="886"/>
      <c r="AI146" s="886"/>
      <c r="AJ146" s="886"/>
      <c r="AK146" s="886"/>
      <c r="AL146" s="886"/>
      <c r="AM146" s="886"/>
      <c r="AN146" s="886"/>
      <c r="AO146" s="886"/>
      <c r="AP146" s="886"/>
      <c r="AQ146" s="886"/>
      <c r="AR146" s="886"/>
      <c r="AS146" s="886"/>
      <c r="AT146" s="886"/>
      <c r="AU146" s="886"/>
      <c r="AV146" s="886"/>
      <c r="AW146" s="886"/>
      <c r="AX146" s="886"/>
      <c r="AY146" s="886"/>
      <c r="AZ146" s="886"/>
      <c r="BA146" s="886"/>
      <c r="BB146" s="886"/>
      <c r="BC146" s="886"/>
      <c r="BD146" s="886"/>
      <c r="BE146" s="886"/>
      <c r="BF146" s="886"/>
      <c r="BG146" s="886"/>
      <c r="BH146" s="886"/>
      <c r="BI146" s="886"/>
      <c r="BJ146" s="886"/>
      <c r="BK146" s="886"/>
      <c r="BL146" s="886"/>
      <c r="BM146" s="886"/>
      <c r="BN146" s="886"/>
      <c r="BO146" s="886"/>
      <c r="BP146" s="886"/>
      <c r="BQ146" s="886"/>
    </row>
    <row r="147">
      <c r="A147" s="886"/>
      <c r="B147" s="886"/>
      <c r="C147" s="886"/>
      <c r="D147" s="887"/>
      <c r="E147" s="886"/>
      <c r="F147" s="886"/>
      <c r="G147" s="886"/>
      <c r="H147" s="886"/>
      <c r="I147" s="886"/>
      <c r="J147" s="886"/>
      <c r="K147" s="886"/>
      <c r="L147" s="886"/>
      <c r="M147" s="886"/>
      <c r="N147" s="886"/>
      <c r="O147" s="886"/>
      <c r="P147" s="886"/>
      <c r="Q147" s="886"/>
      <c r="R147" s="886"/>
      <c r="S147" s="886"/>
      <c r="T147" s="886"/>
      <c r="U147" s="886"/>
      <c r="V147" s="886"/>
      <c r="W147" s="886"/>
      <c r="X147" s="886"/>
      <c r="Y147" s="886"/>
      <c r="Z147" s="886"/>
      <c r="AA147" s="886"/>
      <c r="AB147" s="886"/>
      <c r="AC147" s="886"/>
      <c r="AD147" s="886"/>
      <c r="AE147" s="886"/>
      <c r="AF147" s="886"/>
      <c r="AG147" s="886"/>
      <c r="AH147" s="886"/>
      <c r="AI147" s="886"/>
      <c r="AJ147" s="886"/>
      <c r="AK147" s="886"/>
      <c r="AL147" s="886"/>
      <c r="AM147" s="886"/>
      <c r="AN147" s="886"/>
      <c r="AO147" s="886"/>
      <c r="AP147" s="886"/>
      <c r="AQ147" s="886"/>
      <c r="AR147" s="886"/>
      <c r="AS147" s="886"/>
      <c r="AT147" s="886"/>
      <c r="AU147" s="886"/>
      <c r="AV147" s="886"/>
      <c r="AW147" s="886"/>
      <c r="AX147" s="886"/>
      <c r="AY147" s="886"/>
      <c r="AZ147" s="886"/>
      <c r="BA147" s="886"/>
      <c r="BB147" s="886"/>
      <c r="BC147" s="886"/>
      <c r="BD147" s="886"/>
      <c r="BE147" s="886"/>
      <c r="BF147" s="886"/>
      <c r="BG147" s="886"/>
      <c r="BH147" s="886"/>
      <c r="BI147" s="886"/>
      <c r="BJ147" s="886"/>
      <c r="BK147" s="886"/>
      <c r="BL147" s="886"/>
      <c r="BM147" s="886"/>
      <c r="BN147" s="886"/>
      <c r="BO147" s="886"/>
      <c r="BP147" s="886"/>
      <c r="BQ147" s="886"/>
    </row>
    <row r="148">
      <c r="A148" s="886"/>
      <c r="B148" s="886"/>
      <c r="C148" s="886"/>
      <c r="D148" s="887"/>
      <c r="E148" s="886"/>
      <c r="F148" s="886"/>
      <c r="G148" s="886"/>
      <c r="H148" s="886"/>
      <c r="I148" s="886"/>
      <c r="J148" s="886"/>
      <c r="K148" s="886"/>
      <c r="L148" s="886"/>
      <c r="M148" s="886"/>
      <c r="N148" s="886"/>
      <c r="O148" s="886"/>
      <c r="P148" s="886"/>
      <c r="Q148" s="886"/>
      <c r="R148" s="886"/>
      <c r="S148" s="886"/>
      <c r="T148" s="886"/>
      <c r="U148" s="886"/>
      <c r="V148" s="886"/>
      <c r="W148" s="886"/>
      <c r="X148" s="886"/>
      <c r="Y148" s="886"/>
      <c r="Z148" s="886"/>
      <c r="AA148" s="886"/>
      <c r="AB148" s="886"/>
      <c r="AC148" s="886"/>
      <c r="AD148" s="886"/>
      <c r="AE148" s="886"/>
      <c r="AF148" s="886"/>
      <c r="AG148" s="886"/>
      <c r="AH148" s="886"/>
      <c r="AI148" s="886"/>
      <c r="AJ148" s="886"/>
      <c r="AK148" s="886"/>
      <c r="AL148" s="886"/>
      <c r="AM148" s="886"/>
      <c r="AN148" s="886"/>
      <c r="AO148" s="886"/>
      <c r="AP148" s="886"/>
      <c r="AQ148" s="886"/>
      <c r="AR148" s="886"/>
      <c r="AS148" s="886"/>
      <c r="AT148" s="886"/>
      <c r="AU148" s="886"/>
      <c r="AV148" s="886"/>
      <c r="AW148" s="886"/>
      <c r="AX148" s="886"/>
      <c r="AY148" s="886"/>
      <c r="AZ148" s="886"/>
      <c r="BA148" s="886"/>
      <c r="BB148" s="886"/>
      <c r="BC148" s="886"/>
      <c r="BD148" s="886"/>
      <c r="BE148" s="886"/>
      <c r="BF148" s="886"/>
      <c r="BG148" s="886"/>
      <c r="BH148" s="886"/>
      <c r="BI148" s="886"/>
      <c r="BJ148" s="886"/>
      <c r="BK148" s="886"/>
      <c r="BL148" s="886"/>
      <c r="BM148" s="886"/>
      <c r="BN148" s="886"/>
      <c r="BO148" s="886"/>
      <c r="BP148" s="886"/>
      <c r="BQ148" s="886"/>
    </row>
    <row r="149">
      <c r="A149" s="886"/>
      <c r="B149" s="886"/>
      <c r="C149" s="886"/>
      <c r="D149" s="887"/>
      <c r="E149" s="886"/>
      <c r="F149" s="886"/>
      <c r="G149" s="886"/>
      <c r="H149" s="886"/>
      <c r="I149" s="886"/>
      <c r="J149" s="886"/>
      <c r="K149" s="886"/>
      <c r="L149" s="886"/>
      <c r="M149" s="886"/>
      <c r="N149" s="886"/>
      <c r="O149" s="886"/>
      <c r="P149" s="886"/>
      <c r="Q149" s="886"/>
      <c r="R149" s="886"/>
      <c r="S149" s="886"/>
      <c r="T149" s="886"/>
      <c r="U149" s="886"/>
      <c r="V149" s="886"/>
      <c r="W149" s="886"/>
      <c r="X149" s="886"/>
      <c r="Y149" s="886"/>
      <c r="Z149" s="886"/>
      <c r="AA149" s="886"/>
      <c r="AB149" s="886"/>
      <c r="AC149" s="886"/>
      <c r="AD149" s="886"/>
      <c r="AE149" s="886"/>
      <c r="AF149" s="886"/>
      <c r="AG149" s="886"/>
      <c r="AH149" s="886"/>
      <c r="AI149" s="886"/>
      <c r="AJ149" s="886"/>
      <c r="AK149" s="886"/>
      <c r="AL149" s="886"/>
      <c r="AM149" s="886"/>
      <c r="AN149" s="886"/>
      <c r="AO149" s="886"/>
      <c r="AP149" s="886"/>
      <c r="AQ149" s="886"/>
      <c r="AR149" s="886"/>
      <c r="AS149" s="886"/>
      <c r="AT149" s="886"/>
      <c r="AU149" s="886"/>
      <c r="AV149" s="886"/>
      <c r="AW149" s="886"/>
      <c r="AX149" s="886"/>
      <c r="AY149" s="886"/>
      <c r="AZ149" s="886"/>
      <c r="BA149" s="886"/>
      <c r="BB149" s="886"/>
      <c r="BC149" s="886"/>
      <c r="BD149" s="886"/>
      <c r="BE149" s="886"/>
      <c r="BF149" s="886"/>
      <c r="BG149" s="886"/>
      <c r="BH149" s="886"/>
      <c r="BI149" s="886"/>
      <c r="BJ149" s="886"/>
      <c r="BK149" s="886"/>
      <c r="BL149" s="886"/>
      <c r="BM149" s="886"/>
      <c r="BN149" s="886"/>
      <c r="BO149" s="886"/>
      <c r="BP149" s="886"/>
      <c r="BQ149" s="886"/>
    </row>
    <row r="150">
      <c r="A150" s="886"/>
      <c r="B150" s="886"/>
      <c r="C150" s="886"/>
      <c r="D150" s="887"/>
      <c r="E150" s="886"/>
      <c r="F150" s="886"/>
      <c r="G150" s="886"/>
      <c r="H150" s="886"/>
      <c r="I150" s="886"/>
      <c r="J150" s="886"/>
      <c r="K150" s="886"/>
      <c r="L150" s="886"/>
      <c r="M150" s="886"/>
      <c r="N150" s="886"/>
      <c r="O150" s="886"/>
      <c r="P150" s="886"/>
      <c r="Q150" s="886"/>
      <c r="R150" s="886"/>
      <c r="S150" s="886"/>
      <c r="T150" s="886"/>
      <c r="U150" s="886"/>
      <c r="V150" s="886"/>
      <c r="W150" s="886"/>
      <c r="X150" s="886"/>
      <c r="Y150" s="886"/>
      <c r="Z150" s="886"/>
      <c r="AA150" s="886"/>
      <c r="AB150" s="886"/>
      <c r="AC150" s="886"/>
      <c r="AD150" s="886"/>
      <c r="AE150" s="886"/>
      <c r="AF150" s="886"/>
      <c r="AG150" s="886"/>
      <c r="AH150" s="886"/>
      <c r="AI150" s="886"/>
      <c r="AJ150" s="886"/>
      <c r="AK150" s="886"/>
      <c r="AL150" s="886"/>
      <c r="AM150" s="886"/>
      <c r="AN150" s="886"/>
      <c r="AO150" s="886"/>
      <c r="AP150" s="886"/>
      <c r="AQ150" s="886"/>
      <c r="AR150" s="886"/>
      <c r="AS150" s="886"/>
      <c r="AT150" s="886"/>
      <c r="AU150" s="886"/>
      <c r="AV150" s="886"/>
      <c r="AW150" s="886"/>
      <c r="AX150" s="886"/>
      <c r="AY150" s="886"/>
      <c r="AZ150" s="886"/>
      <c r="BA150" s="886"/>
      <c r="BB150" s="886"/>
      <c r="BC150" s="886"/>
      <c r="BD150" s="886"/>
      <c r="BE150" s="886"/>
      <c r="BF150" s="886"/>
      <c r="BG150" s="886"/>
      <c r="BH150" s="886"/>
      <c r="BI150" s="886"/>
      <c r="BJ150" s="886"/>
      <c r="BK150" s="886"/>
      <c r="BL150" s="886"/>
      <c r="BM150" s="886"/>
      <c r="BN150" s="886"/>
      <c r="BO150" s="886"/>
      <c r="BP150" s="886"/>
      <c r="BQ150" s="886"/>
    </row>
    <row r="151">
      <c r="A151" s="886"/>
      <c r="B151" s="886"/>
      <c r="C151" s="886"/>
      <c r="D151" s="887"/>
      <c r="E151" s="886"/>
      <c r="F151" s="886"/>
      <c r="G151" s="886"/>
      <c r="H151" s="886"/>
      <c r="I151" s="886"/>
      <c r="J151" s="886"/>
      <c r="K151" s="886"/>
      <c r="L151" s="886"/>
      <c r="M151" s="886"/>
      <c r="N151" s="886"/>
      <c r="O151" s="886"/>
      <c r="P151" s="886"/>
      <c r="Q151" s="886"/>
      <c r="R151" s="886"/>
      <c r="S151" s="886"/>
      <c r="T151" s="886"/>
      <c r="U151" s="886"/>
      <c r="V151" s="886"/>
      <c r="W151" s="886"/>
      <c r="X151" s="886"/>
      <c r="Y151" s="886"/>
      <c r="Z151" s="886"/>
      <c r="AA151" s="886"/>
      <c r="AB151" s="886"/>
      <c r="AC151" s="886"/>
      <c r="AD151" s="886"/>
      <c r="AE151" s="886"/>
      <c r="AF151" s="886"/>
      <c r="AG151" s="886"/>
      <c r="AH151" s="886"/>
      <c r="AI151" s="886"/>
      <c r="AJ151" s="886"/>
      <c r="AK151" s="886"/>
      <c r="AL151" s="886"/>
      <c r="AM151" s="886"/>
      <c r="AN151" s="886"/>
      <c r="AO151" s="886"/>
      <c r="AP151" s="886"/>
      <c r="AQ151" s="886"/>
      <c r="AR151" s="886"/>
      <c r="AS151" s="886"/>
      <c r="AT151" s="886"/>
      <c r="AU151" s="886"/>
      <c r="AV151" s="886"/>
      <c r="AW151" s="886"/>
      <c r="AX151" s="886"/>
      <c r="AY151" s="886"/>
      <c r="AZ151" s="886"/>
      <c r="BA151" s="886"/>
      <c r="BB151" s="886"/>
      <c r="BC151" s="886"/>
      <c r="BD151" s="886"/>
      <c r="BE151" s="886"/>
      <c r="BF151" s="886"/>
      <c r="BG151" s="886"/>
      <c r="BH151" s="886"/>
      <c r="BI151" s="886"/>
      <c r="BJ151" s="886"/>
      <c r="BK151" s="886"/>
      <c r="BL151" s="886"/>
      <c r="BM151" s="886"/>
      <c r="BN151" s="886"/>
      <c r="BO151" s="886"/>
      <c r="BP151" s="886"/>
      <c r="BQ151" s="886"/>
    </row>
    <row r="152">
      <c r="A152" s="886"/>
      <c r="B152" s="886"/>
      <c r="C152" s="886"/>
      <c r="D152" s="887"/>
      <c r="E152" s="886"/>
      <c r="F152" s="886"/>
      <c r="G152" s="886"/>
      <c r="H152" s="886"/>
      <c r="I152" s="886"/>
      <c r="J152" s="886"/>
      <c r="K152" s="886"/>
      <c r="L152" s="886"/>
      <c r="M152" s="886"/>
      <c r="N152" s="886"/>
      <c r="O152" s="886"/>
      <c r="P152" s="886"/>
      <c r="Q152" s="886"/>
      <c r="R152" s="886"/>
      <c r="S152" s="886"/>
      <c r="T152" s="886"/>
      <c r="U152" s="886"/>
      <c r="V152" s="886"/>
      <c r="W152" s="886"/>
      <c r="X152" s="886"/>
      <c r="Y152" s="886"/>
      <c r="Z152" s="886"/>
      <c r="AA152" s="886"/>
      <c r="AB152" s="886"/>
      <c r="AC152" s="886"/>
      <c r="AD152" s="886"/>
      <c r="AE152" s="886"/>
      <c r="AF152" s="886"/>
      <c r="AG152" s="886"/>
      <c r="AH152" s="886"/>
      <c r="AI152" s="886"/>
      <c r="AJ152" s="886"/>
      <c r="AK152" s="886"/>
      <c r="AL152" s="886"/>
      <c r="AM152" s="886"/>
      <c r="AN152" s="886"/>
      <c r="AO152" s="886"/>
      <c r="AP152" s="886"/>
      <c r="AQ152" s="886"/>
      <c r="AR152" s="886"/>
      <c r="AS152" s="886"/>
      <c r="AT152" s="886"/>
      <c r="AU152" s="886"/>
      <c r="AV152" s="886"/>
      <c r="AW152" s="886"/>
      <c r="AX152" s="886"/>
      <c r="AY152" s="886"/>
      <c r="AZ152" s="886"/>
      <c r="BA152" s="886"/>
      <c r="BB152" s="886"/>
      <c r="BC152" s="886"/>
      <c r="BD152" s="886"/>
      <c r="BE152" s="886"/>
      <c r="BF152" s="886"/>
      <c r="BG152" s="886"/>
      <c r="BH152" s="886"/>
      <c r="BI152" s="886"/>
      <c r="BJ152" s="886"/>
      <c r="BK152" s="886"/>
      <c r="BL152" s="886"/>
      <c r="BM152" s="886"/>
      <c r="BN152" s="886"/>
      <c r="BO152" s="886"/>
      <c r="BP152" s="886"/>
      <c r="BQ152" s="886"/>
    </row>
    <row r="153">
      <c r="A153" s="886"/>
      <c r="B153" s="886"/>
      <c r="C153" s="886"/>
      <c r="D153" s="887"/>
      <c r="E153" s="886"/>
      <c r="F153" s="886"/>
      <c r="G153" s="886"/>
      <c r="H153" s="886"/>
      <c r="I153" s="886"/>
      <c r="J153" s="886"/>
      <c r="K153" s="886"/>
      <c r="L153" s="886"/>
      <c r="M153" s="886"/>
      <c r="N153" s="886"/>
      <c r="O153" s="886"/>
      <c r="P153" s="886"/>
      <c r="Q153" s="886"/>
      <c r="R153" s="886"/>
      <c r="S153" s="886"/>
      <c r="T153" s="886"/>
      <c r="U153" s="886"/>
      <c r="V153" s="886"/>
      <c r="W153" s="886"/>
      <c r="X153" s="886"/>
      <c r="Y153" s="886"/>
      <c r="Z153" s="886"/>
      <c r="AA153" s="886"/>
      <c r="AB153" s="886"/>
      <c r="AC153" s="886"/>
      <c r="AD153" s="886"/>
      <c r="AE153" s="886"/>
      <c r="AF153" s="886"/>
      <c r="AG153" s="886"/>
      <c r="AH153" s="886"/>
      <c r="AI153" s="886"/>
      <c r="AJ153" s="886"/>
      <c r="AK153" s="886"/>
      <c r="AL153" s="886"/>
      <c r="AM153" s="886"/>
      <c r="AN153" s="886"/>
      <c r="AO153" s="886"/>
      <c r="AP153" s="886"/>
      <c r="AQ153" s="886"/>
      <c r="AR153" s="886"/>
      <c r="AS153" s="886"/>
      <c r="AT153" s="886"/>
      <c r="AU153" s="886"/>
      <c r="AV153" s="886"/>
      <c r="AW153" s="886"/>
      <c r="AX153" s="886"/>
      <c r="AY153" s="886"/>
      <c r="AZ153" s="886"/>
      <c r="BA153" s="886"/>
      <c r="BB153" s="886"/>
      <c r="BC153" s="886"/>
      <c r="BD153" s="886"/>
      <c r="BE153" s="886"/>
      <c r="BF153" s="886"/>
      <c r="BG153" s="886"/>
      <c r="BH153" s="886"/>
      <c r="BI153" s="886"/>
      <c r="BJ153" s="886"/>
      <c r="BK153" s="886"/>
      <c r="BL153" s="886"/>
      <c r="BM153" s="886"/>
      <c r="BN153" s="886"/>
      <c r="BO153" s="886"/>
      <c r="BP153" s="886"/>
      <c r="BQ153" s="886"/>
    </row>
    <row r="154">
      <c r="A154" s="886"/>
      <c r="B154" s="886"/>
      <c r="C154" s="886"/>
      <c r="D154" s="887"/>
      <c r="E154" s="886"/>
      <c r="F154" s="886"/>
      <c r="G154" s="886"/>
      <c r="H154" s="886"/>
      <c r="I154" s="886"/>
      <c r="J154" s="886"/>
      <c r="K154" s="886"/>
      <c r="L154" s="886"/>
      <c r="M154" s="886"/>
      <c r="N154" s="886"/>
      <c r="O154" s="886"/>
      <c r="P154" s="886"/>
      <c r="Q154" s="886"/>
      <c r="R154" s="886"/>
      <c r="S154" s="886"/>
      <c r="T154" s="886"/>
      <c r="U154" s="886"/>
      <c r="V154" s="886"/>
      <c r="W154" s="886"/>
      <c r="X154" s="886"/>
      <c r="Y154" s="886"/>
      <c r="Z154" s="886"/>
      <c r="AA154" s="886"/>
      <c r="AB154" s="886"/>
      <c r="AC154" s="886"/>
      <c r="AD154" s="886"/>
      <c r="AE154" s="886"/>
      <c r="AF154" s="886"/>
      <c r="AG154" s="886"/>
      <c r="AH154" s="886"/>
      <c r="AI154" s="886"/>
      <c r="AJ154" s="886"/>
      <c r="AK154" s="886"/>
      <c r="AL154" s="886"/>
      <c r="AM154" s="886"/>
      <c r="AN154" s="886"/>
      <c r="AO154" s="886"/>
      <c r="AP154" s="886"/>
      <c r="AQ154" s="886"/>
      <c r="AR154" s="886"/>
      <c r="AS154" s="886"/>
      <c r="AT154" s="886"/>
      <c r="AU154" s="886"/>
      <c r="AV154" s="886"/>
      <c r="AW154" s="886"/>
      <c r="AX154" s="886"/>
      <c r="AY154" s="886"/>
      <c r="AZ154" s="886"/>
      <c r="BA154" s="886"/>
      <c r="BB154" s="886"/>
      <c r="BC154" s="886"/>
      <c r="BD154" s="886"/>
      <c r="BE154" s="886"/>
      <c r="BF154" s="886"/>
      <c r="BG154" s="886"/>
      <c r="BH154" s="886"/>
      <c r="BI154" s="886"/>
      <c r="BJ154" s="886"/>
      <c r="BK154" s="886"/>
      <c r="BL154" s="886"/>
      <c r="BM154" s="886"/>
      <c r="BN154" s="886"/>
      <c r="BO154" s="886"/>
      <c r="BP154" s="886"/>
      <c r="BQ154" s="886"/>
    </row>
    <row r="155">
      <c r="A155" s="886"/>
      <c r="B155" s="886"/>
      <c r="C155" s="886"/>
      <c r="D155" s="887"/>
      <c r="E155" s="886"/>
      <c r="F155" s="886"/>
      <c r="G155" s="886"/>
      <c r="H155" s="886"/>
      <c r="I155" s="886"/>
      <c r="J155" s="886"/>
      <c r="K155" s="886"/>
      <c r="L155" s="886"/>
      <c r="M155" s="886"/>
      <c r="N155" s="886"/>
      <c r="O155" s="886"/>
      <c r="P155" s="886"/>
      <c r="Q155" s="886"/>
      <c r="R155" s="886"/>
      <c r="S155" s="886"/>
      <c r="T155" s="886"/>
      <c r="U155" s="886"/>
      <c r="V155" s="886"/>
      <c r="W155" s="886"/>
      <c r="X155" s="886"/>
      <c r="Y155" s="886"/>
      <c r="Z155" s="886"/>
      <c r="AA155" s="886"/>
      <c r="AB155" s="886"/>
      <c r="AC155" s="886"/>
      <c r="AD155" s="886"/>
      <c r="AE155" s="886"/>
      <c r="AF155" s="886"/>
      <c r="AG155" s="886"/>
      <c r="AH155" s="886"/>
      <c r="AI155" s="886"/>
      <c r="AJ155" s="886"/>
      <c r="AK155" s="886"/>
      <c r="AL155" s="886"/>
      <c r="AM155" s="886"/>
      <c r="AN155" s="886"/>
      <c r="AO155" s="886"/>
      <c r="AP155" s="886"/>
      <c r="AQ155" s="886"/>
      <c r="AR155" s="886"/>
      <c r="AS155" s="886"/>
      <c r="AT155" s="886"/>
      <c r="AU155" s="886"/>
      <c r="AV155" s="886"/>
      <c r="AW155" s="886"/>
      <c r="AX155" s="886"/>
      <c r="AY155" s="886"/>
      <c r="AZ155" s="886"/>
      <c r="BA155" s="886"/>
      <c r="BB155" s="886"/>
      <c r="BC155" s="886"/>
      <c r="BD155" s="886"/>
      <c r="BE155" s="886"/>
      <c r="BF155" s="886"/>
      <c r="BG155" s="886"/>
      <c r="BH155" s="886"/>
      <c r="BI155" s="886"/>
      <c r="BJ155" s="886"/>
      <c r="BK155" s="886"/>
      <c r="BL155" s="886"/>
      <c r="BM155" s="886"/>
      <c r="BN155" s="886"/>
      <c r="BO155" s="886"/>
      <c r="BP155" s="886"/>
      <c r="BQ155" s="886"/>
    </row>
    <row r="156">
      <c r="A156" s="886"/>
      <c r="B156" s="886"/>
      <c r="C156" s="886"/>
      <c r="D156" s="887"/>
      <c r="E156" s="886"/>
      <c r="F156" s="886"/>
      <c r="G156" s="886"/>
      <c r="H156" s="886"/>
      <c r="I156" s="886"/>
      <c r="J156" s="886"/>
      <c r="K156" s="886"/>
      <c r="L156" s="886"/>
      <c r="M156" s="886"/>
      <c r="N156" s="886"/>
      <c r="O156" s="886"/>
      <c r="P156" s="886"/>
      <c r="Q156" s="886"/>
      <c r="R156" s="886"/>
      <c r="S156" s="886"/>
      <c r="T156" s="886"/>
      <c r="U156" s="886"/>
      <c r="V156" s="886"/>
      <c r="W156" s="886"/>
      <c r="X156" s="886"/>
      <c r="Y156" s="886"/>
      <c r="Z156" s="886"/>
      <c r="AA156" s="886"/>
      <c r="AB156" s="886"/>
      <c r="AC156" s="886"/>
      <c r="AD156" s="886"/>
      <c r="AE156" s="886"/>
      <c r="AF156" s="886"/>
      <c r="AG156" s="886"/>
      <c r="AH156" s="886"/>
      <c r="AI156" s="886"/>
      <c r="AJ156" s="886"/>
      <c r="AK156" s="886"/>
      <c r="AL156" s="886"/>
      <c r="AM156" s="886"/>
      <c r="AN156" s="886"/>
      <c r="AO156" s="886"/>
      <c r="AP156" s="886"/>
      <c r="AQ156" s="886"/>
      <c r="AR156" s="886"/>
      <c r="AS156" s="886"/>
      <c r="AT156" s="886"/>
      <c r="AU156" s="886"/>
      <c r="AV156" s="886"/>
      <c r="AW156" s="886"/>
      <c r="AX156" s="886"/>
      <c r="AY156" s="886"/>
      <c r="AZ156" s="886"/>
      <c r="BA156" s="886"/>
      <c r="BB156" s="886"/>
      <c r="BC156" s="886"/>
      <c r="BD156" s="886"/>
      <c r="BE156" s="886"/>
      <c r="BF156" s="886"/>
      <c r="BG156" s="886"/>
      <c r="BH156" s="886"/>
      <c r="BI156" s="886"/>
      <c r="BJ156" s="886"/>
      <c r="BK156" s="886"/>
      <c r="BL156" s="886"/>
      <c r="BM156" s="886"/>
      <c r="BN156" s="886"/>
      <c r="BO156" s="886"/>
      <c r="BP156" s="886"/>
      <c r="BQ156" s="886"/>
    </row>
    <row r="157">
      <c r="A157" s="886"/>
      <c r="B157" s="886"/>
      <c r="C157" s="886"/>
      <c r="D157" s="887"/>
      <c r="E157" s="886"/>
      <c r="F157" s="886"/>
      <c r="G157" s="886"/>
      <c r="H157" s="886"/>
      <c r="I157" s="886"/>
      <c r="J157" s="886"/>
      <c r="K157" s="886"/>
      <c r="L157" s="886"/>
      <c r="M157" s="886"/>
      <c r="N157" s="886"/>
      <c r="O157" s="886"/>
      <c r="P157" s="886"/>
      <c r="Q157" s="886"/>
      <c r="R157" s="886"/>
      <c r="S157" s="886"/>
      <c r="T157" s="886"/>
      <c r="U157" s="886"/>
      <c r="V157" s="886"/>
      <c r="W157" s="886"/>
      <c r="X157" s="886"/>
      <c r="Y157" s="886"/>
      <c r="Z157" s="886"/>
      <c r="AA157" s="886"/>
      <c r="AB157" s="886"/>
      <c r="AC157" s="886"/>
      <c r="AD157" s="886"/>
      <c r="AE157" s="886"/>
      <c r="AF157" s="886"/>
      <c r="AG157" s="886"/>
      <c r="AH157" s="886"/>
      <c r="AI157" s="886"/>
      <c r="AJ157" s="886"/>
      <c r="AK157" s="886"/>
      <c r="AL157" s="886"/>
      <c r="AM157" s="886"/>
      <c r="AN157" s="886"/>
      <c r="AO157" s="886"/>
      <c r="AP157" s="886"/>
      <c r="AQ157" s="886"/>
      <c r="AR157" s="886"/>
      <c r="AS157" s="886"/>
      <c r="AT157" s="886"/>
      <c r="AU157" s="886"/>
      <c r="AV157" s="886"/>
      <c r="AW157" s="886"/>
      <c r="AX157" s="886"/>
      <c r="AY157" s="886"/>
      <c r="AZ157" s="886"/>
      <c r="BA157" s="886"/>
      <c r="BB157" s="886"/>
      <c r="BC157" s="886"/>
      <c r="BD157" s="886"/>
      <c r="BE157" s="886"/>
      <c r="BF157" s="886"/>
      <c r="BG157" s="886"/>
      <c r="BH157" s="886"/>
      <c r="BI157" s="886"/>
      <c r="BJ157" s="886"/>
      <c r="BK157" s="886"/>
      <c r="BL157" s="886"/>
      <c r="BM157" s="886"/>
      <c r="BN157" s="886"/>
      <c r="BO157" s="886"/>
      <c r="BP157" s="886"/>
      <c r="BQ157" s="886"/>
    </row>
    <row r="158">
      <c r="A158" s="886"/>
      <c r="B158" s="886"/>
      <c r="C158" s="886"/>
      <c r="D158" s="887"/>
      <c r="E158" s="886"/>
      <c r="F158" s="886"/>
      <c r="G158" s="886"/>
      <c r="H158" s="886"/>
      <c r="I158" s="886"/>
      <c r="J158" s="886"/>
      <c r="K158" s="886"/>
      <c r="L158" s="886"/>
      <c r="M158" s="886"/>
      <c r="N158" s="886"/>
      <c r="O158" s="886"/>
      <c r="P158" s="886"/>
      <c r="Q158" s="886"/>
      <c r="R158" s="886"/>
      <c r="S158" s="886"/>
      <c r="T158" s="886"/>
      <c r="U158" s="886"/>
      <c r="V158" s="886"/>
      <c r="W158" s="886"/>
      <c r="X158" s="886"/>
      <c r="Y158" s="886"/>
      <c r="Z158" s="886"/>
      <c r="AA158" s="886"/>
      <c r="AB158" s="886"/>
      <c r="AC158" s="886"/>
      <c r="AD158" s="886"/>
      <c r="AE158" s="886"/>
      <c r="AF158" s="886"/>
      <c r="AG158" s="886"/>
      <c r="AH158" s="886"/>
      <c r="AI158" s="886"/>
      <c r="AJ158" s="886"/>
      <c r="AK158" s="886"/>
      <c r="AL158" s="886"/>
      <c r="AM158" s="886"/>
      <c r="AN158" s="886"/>
      <c r="AO158" s="886"/>
      <c r="AP158" s="886"/>
      <c r="AQ158" s="886"/>
      <c r="AR158" s="886"/>
      <c r="AS158" s="886"/>
      <c r="AT158" s="886"/>
      <c r="AU158" s="886"/>
      <c r="AV158" s="886"/>
      <c r="AW158" s="886"/>
      <c r="AX158" s="886"/>
      <c r="AY158" s="886"/>
      <c r="AZ158" s="886"/>
      <c r="BA158" s="886"/>
      <c r="BB158" s="886"/>
      <c r="BC158" s="886"/>
      <c r="BD158" s="886"/>
      <c r="BE158" s="886"/>
      <c r="BF158" s="886"/>
      <c r="BG158" s="886"/>
      <c r="BH158" s="886"/>
      <c r="BI158" s="886"/>
      <c r="BJ158" s="886"/>
      <c r="BK158" s="886"/>
      <c r="BL158" s="886"/>
      <c r="BM158" s="886"/>
      <c r="BN158" s="886"/>
      <c r="BO158" s="886"/>
      <c r="BP158" s="886"/>
      <c r="BQ158" s="886"/>
    </row>
    <row r="159">
      <c r="A159" s="886"/>
      <c r="B159" s="886"/>
      <c r="C159" s="886"/>
      <c r="D159" s="887"/>
      <c r="E159" s="886"/>
      <c r="F159" s="886"/>
      <c r="G159" s="886"/>
      <c r="H159" s="886"/>
      <c r="I159" s="886"/>
      <c r="J159" s="886"/>
      <c r="K159" s="886"/>
      <c r="L159" s="886"/>
      <c r="M159" s="886"/>
      <c r="N159" s="886"/>
      <c r="O159" s="886"/>
      <c r="P159" s="886"/>
      <c r="Q159" s="886"/>
      <c r="R159" s="886"/>
      <c r="S159" s="886"/>
      <c r="T159" s="886"/>
      <c r="U159" s="886"/>
      <c r="V159" s="886"/>
      <c r="W159" s="886"/>
      <c r="X159" s="886"/>
      <c r="Y159" s="886"/>
      <c r="Z159" s="886"/>
      <c r="AA159" s="886"/>
      <c r="AB159" s="886"/>
      <c r="AC159" s="886"/>
      <c r="AD159" s="886"/>
      <c r="AE159" s="886"/>
      <c r="AF159" s="886"/>
      <c r="AG159" s="886"/>
      <c r="AH159" s="886"/>
      <c r="AI159" s="886"/>
      <c r="AJ159" s="886"/>
      <c r="AK159" s="886"/>
      <c r="AL159" s="886"/>
      <c r="AM159" s="886"/>
      <c r="AN159" s="886"/>
      <c r="AO159" s="886"/>
      <c r="AP159" s="886"/>
      <c r="AQ159" s="886"/>
      <c r="AR159" s="886"/>
      <c r="AS159" s="886"/>
      <c r="AT159" s="886"/>
      <c r="AU159" s="886"/>
      <c r="AV159" s="886"/>
      <c r="AW159" s="886"/>
      <c r="AX159" s="886"/>
      <c r="AY159" s="886"/>
      <c r="AZ159" s="886"/>
      <c r="BA159" s="886"/>
      <c r="BB159" s="886"/>
      <c r="BC159" s="886"/>
      <c r="BD159" s="886"/>
      <c r="BE159" s="886"/>
      <c r="BF159" s="886"/>
      <c r="BG159" s="886"/>
      <c r="BH159" s="886"/>
      <c r="BI159" s="886"/>
      <c r="BJ159" s="886"/>
      <c r="BK159" s="886"/>
      <c r="BL159" s="886"/>
      <c r="BM159" s="886"/>
      <c r="BN159" s="886"/>
      <c r="BO159" s="886"/>
      <c r="BP159" s="886"/>
      <c r="BQ159" s="886"/>
    </row>
    <row r="160">
      <c r="A160" s="886"/>
      <c r="B160" s="886"/>
      <c r="C160" s="886"/>
      <c r="D160" s="887"/>
      <c r="E160" s="886"/>
      <c r="F160" s="886"/>
      <c r="G160" s="886"/>
      <c r="H160" s="886"/>
      <c r="I160" s="886"/>
      <c r="J160" s="886"/>
      <c r="K160" s="886"/>
      <c r="L160" s="886"/>
      <c r="M160" s="886"/>
      <c r="N160" s="886"/>
      <c r="O160" s="886"/>
      <c r="P160" s="886"/>
      <c r="Q160" s="886"/>
      <c r="R160" s="886"/>
      <c r="S160" s="886"/>
      <c r="T160" s="886"/>
      <c r="U160" s="886"/>
      <c r="V160" s="886"/>
      <c r="W160" s="886"/>
      <c r="X160" s="886"/>
      <c r="Y160" s="886"/>
      <c r="Z160" s="886"/>
      <c r="AA160" s="886"/>
      <c r="AB160" s="886"/>
      <c r="AC160" s="886"/>
      <c r="AD160" s="886"/>
      <c r="AE160" s="886"/>
      <c r="AF160" s="886"/>
      <c r="AG160" s="886"/>
      <c r="AH160" s="886"/>
      <c r="AI160" s="886"/>
      <c r="AJ160" s="886"/>
      <c r="AK160" s="886"/>
      <c r="AL160" s="886"/>
      <c r="AM160" s="886"/>
      <c r="AN160" s="886"/>
      <c r="AO160" s="886"/>
      <c r="AP160" s="886"/>
      <c r="AQ160" s="886"/>
      <c r="AR160" s="886"/>
      <c r="AS160" s="886"/>
      <c r="AT160" s="886"/>
      <c r="AU160" s="886"/>
      <c r="AV160" s="886"/>
      <c r="AW160" s="886"/>
      <c r="AX160" s="886"/>
      <c r="AY160" s="886"/>
      <c r="AZ160" s="886"/>
      <c r="BA160" s="886"/>
      <c r="BB160" s="886"/>
      <c r="BC160" s="886"/>
      <c r="BD160" s="886"/>
      <c r="BE160" s="886"/>
      <c r="BF160" s="886"/>
      <c r="BG160" s="886"/>
      <c r="BH160" s="886"/>
      <c r="BI160" s="886"/>
      <c r="BJ160" s="886"/>
      <c r="BK160" s="886"/>
      <c r="BL160" s="886"/>
      <c r="BM160" s="886"/>
      <c r="BN160" s="886"/>
      <c r="BO160" s="886"/>
      <c r="BP160" s="886"/>
      <c r="BQ160" s="886"/>
    </row>
    <row r="161">
      <c r="A161" s="886"/>
      <c r="B161" s="886"/>
      <c r="C161" s="886"/>
      <c r="D161" s="887"/>
      <c r="E161" s="886"/>
      <c r="F161" s="886"/>
      <c r="G161" s="886"/>
      <c r="H161" s="886"/>
      <c r="I161" s="886"/>
      <c r="J161" s="886"/>
      <c r="K161" s="886"/>
      <c r="L161" s="886"/>
      <c r="M161" s="886"/>
      <c r="N161" s="886"/>
      <c r="O161" s="886"/>
      <c r="P161" s="886"/>
      <c r="Q161" s="886"/>
      <c r="R161" s="886"/>
      <c r="S161" s="886"/>
      <c r="T161" s="886"/>
      <c r="U161" s="886"/>
      <c r="V161" s="886"/>
      <c r="W161" s="886"/>
      <c r="X161" s="886"/>
      <c r="Y161" s="886"/>
      <c r="Z161" s="886"/>
      <c r="AA161" s="886"/>
      <c r="AB161" s="886"/>
      <c r="AC161" s="886"/>
      <c r="AD161" s="886"/>
      <c r="AE161" s="886"/>
      <c r="AF161" s="886"/>
      <c r="AG161" s="886"/>
      <c r="AH161" s="886"/>
      <c r="AI161" s="886"/>
      <c r="AJ161" s="886"/>
      <c r="AK161" s="886"/>
      <c r="AL161" s="886"/>
      <c r="AM161" s="886"/>
      <c r="AN161" s="886"/>
      <c r="AO161" s="886"/>
      <c r="AP161" s="886"/>
      <c r="AQ161" s="886"/>
      <c r="AR161" s="886"/>
      <c r="AS161" s="886"/>
      <c r="AT161" s="886"/>
      <c r="AU161" s="886"/>
      <c r="AV161" s="886"/>
      <c r="AW161" s="886"/>
      <c r="AX161" s="886"/>
      <c r="AY161" s="886"/>
      <c r="AZ161" s="886"/>
      <c r="BA161" s="886"/>
      <c r="BB161" s="886"/>
      <c r="BC161" s="886"/>
      <c r="BD161" s="886"/>
      <c r="BE161" s="886"/>
      <c r="BF161" s="886"/>
      <c r="BG161" s="886"/>
      <c r="BH161" s="886"/>
      <c r="BI161" s="886"/>
      <c r="BJ161" s="886"/>
      <c r="BK161" s="886"/>
      <c r="BL161" s="886"/>
      <c r="BM161" s="886"/>
      <c r="BN161" s="886"/>
      <c r="BO161" s="886"/>
      <c r="BP161" s="886"/>
      <c r="BQ161" s="886"/>
    </row>
    <row r="162">
      <c r="A162" s="886"/>
      <c r="B162" s="886"/>
      <c r="C162" s="886"/>
      <c r="D162" s="887"/>
      <c r="E162" s="886"/>
      <c r="F162" s="886"/>
      <c r="G162" s="886"/>
      <c r="H162" s="886"/>
      <c r="I162" s="886"/>
      <c r="J162" s="886"/>
      <c r="K162" s="886"/>
      <c r="L162" s="886"/>
      <c r="M162" s="886"/>
      <c r="N162" s="886"/>
      <c r="O162" s="886"/>
      <c r="P162" s="886"/>
      <c r="Q162" s="886"/>
      <c r="R162" s="886"/>
      <c r="S162" s="886"/>
      <c r="T162" s="886"/>
      <c r="U162" s="886"/>
      <c r="V162" s="886"/>
      <c r="W162" s="886"/>
      <c r="X162" s="886"/>
      <c r="Y162" s="886"/>
      <c r="Z162" s="886"/>
      <c r="AA162" s="886"/>
      <c r="AB162" s="886"/>
      <c r="AC162" s="886"/>
      <c r="AD162" s="886"/>
      <c r="AE162" s="886"/>
      <c r="AF162" s="886"/>
      <c r="AG162" s="886"/>
      <c r="AH162" s="886"/>
      <c r="AI162" s="886"/>
      <c r="AJ162" s="886"/>
      <c r="AK162" s="886"/>
      <c r="AL162" s="886"/>
      <c r="AM162" s="886"/>
      <c r="AN162" s="886"/>
      <c r="AO162" s="886"/>
      <c r="AP162" s="886"/>
      <c r="AQ162" s="886"/>
      <c r="AR162" s="886"/>
      <c r="AS162" s="886"/>
      <c r="AT162" s="886"/>
      <c r="AU162" s="886"/>
      <c r="AV162" s="886"/>
      <c r="AW162" s="886"/>
      <c r="AX162" s="886"/>
      <c r="AY162" s="886"/>
      <c r="AZ162" s="886"/>
      <c r="BA162" s="886"/>
      <c r="BB162" s="886"/>
      <c r="BC162" s="886"/>
      <c r="BD162" s="886"/>
      <c r="BE162" s="886"/>
      <c r="BF162" s="886"/>
      <c r="BG162" s="886"/>
      <c r="BH162" s="886"/>
      <c r="BI162" s="886"/>
      <c r="BJ162" s="886"/>
      <c r="BK162" s="886"/>
      <c r="BL162" s="886"/>
      <c r="BM162" s="886"/>
      <c r="BN162" s="886"/>
      <c r="BO162" s="886"/>
      <c r="BP162" s="886"/>
      <c r="BQ162" s="886"/>
    </row>
    <row r="163">
      <c r="A163" s="886"/>
      <c r="B163" s="886"/>
      <c r="C163" s="886"/>
      <c r="D163" s="887"/>
      <c r="E163" s="886"/>
      <c r="F163" s="886"/>
      <c r="G163" s="886"/>
      <c r="H163" s="886"/>
      <c r="I163" s="886"/>
      <c r="J163" s="886"/>
      <c r="K163" s="886"/>
      <c r="L163" s="886"/>
      <c r="M163" s="886"/>
      <c r="N163" s="886"/>
      <c r="O163" s="886"/>
      <c r="P163" s="886"/>
      <c r="Q163" s="886"/>
      <c r="R163" s="886"/>
      <c r="S163" s="886"/>
      <c r="T163" s="886"/>
      <c r="U163" s="886"/>
      <c r="V163" s="886"/>
      <c r="W163" s="886"/>
      <c r="X163" s="886"/>
      <c r="Y163" s="886"/>
      <c r="Z163" s="886"/>
      <c r="AA163" s="886"/>
      <c r="AB163" s="886"/>
      <c r="AC163" s="886"/>
      <c r="AD163" s="886"/>
      <c r="AE163" s="886"/>
      <c r="AF163" s="886"/>
      <c r="AG163" s="886"/>
      <c r="AH163" s="886"/>
      <c r="AI163" s="886"/>
      <c r="AJ163" s="886"/>
      <c r="AK163" s="886"/>
      <c r="AL163" s="886"/>
      <c r="AM163" s="886"/>
      <c r="AN163" s="886"/>
      <c r="AO163" s="886"/>
      <c r="AP163" s="886"/>
      <c r="AQ163" s="886"/>
      <c r="AR163" s="886"/>
      <c r="AS163" s="886"/>
      <c r="AT163" s="886"/>
      <c r="AU163" s="886"/>
      <c r="AV163" s="886"/>
      <c r="AW163" s="886"/>
      <c r="AX163" s="886"/>
      <c r="AY163" s="886"/>
      <c r="AZ163" s="886"/>
      <c r="BA163" s="886"/>
      <c r="BB163" s="886"/>
      <c r="BC163" s="886"/>
      <c r="BD163" s="886"/>
      <c r="BE163" s="886"/>
      <c r="BF163" s="886"/>
      <c r="BG163" s="886"/>
      <c r="BH163" s="886"/>
      <c r="BI163" s="886"/>
      <c r="BJ163" s="886"/>
      <c r="BK163" s="886"/>
      <c r="BL163" s="886"/>
      <c r="BM163" s="886"/>
      <c r="BN163" s="886"/>
      <c r="BO163" s="886"/>
      <c r="BP163" s="886"/>
      <c r="BQ163" s="886"/>
    </row>
    <row r="164">
      <c r="A164" s="886"/>
      <c r="B164" s="886"/>
      <c r="C164" s="886"/>
      <c r="D164" s="887"/>
      <c r="E164" s="886"/>
      <c r="F164" s="886"/>
      <c r="G164" s="886"/>
      <c r="H164" s="886"/>
      <c r="I164" s="886"/>
      <c r="J164" s="886"/>
      <c r="K164" s="886"/>
      <c r="L164" s="886"/>
      <c r="M164" s="886"/>
      <c r="N164" s="886"/>
      <c r="O164" s="886"/>
      <c r="P164" s="886"/>
      <c r="Q164" s="886"/>
      <c r="R164" s="886"/>
      <c r="S164" s="886"/>
      <c r="T164" s="886"/>
      <c r="U164" s="886"/>
      <c r="V164" s="886"/>
      <c r="W164" s="886"/>
      <c r="X164" s="886"/>
      <c r="Y164" s="886"/>
      <c r="Z164" s="886"/>
      <c r="AA164" s="886"/>
      <c r="AB164" s="886"/>
      <c r="AC164" s="886"/>
      <c r="AD164" s="886"/>
      <c r="AE164" s="886"/>
      <c r="AF164" s="886"/>
      <c r="AG164" s="886"/>
      <c r="AH164" s="886"/>
      <c r="AI164" s="886"/>
      <c r="AJ164" s="886"/>
      <c r="AK164" s="886"/>
      <c r="AL164" s="886"/>
      <c r="AM164" s="886"/>
      <c r="AN164" s="886"/>
      <c r="AO164" s="886"/>
      <c r="AP164" s="886"/>
      <c r="AQ164" s="886"/>
      <c r="AR164" s="886"/>
      <c r="AS164" s="886"/>
      <c r="AT164" s="886"/>
      <c r="AU164" s="886"/>
      <c r="AV164" s="886"/>
      <c r="AW164" s="886"/>
      <c r="AX164" s="886"/>
      <c r="AY164" s="886"/>
      <c r="AZ164" s="886"/>
      <c r="BA164" s="886"/>
      <c r="BB164" s="886"/>
      <c r="BC164" s="886"/>
      <c r="BD164" s="886"/>
      <c r="BE164" s="886"/>
      <c r="BF164" s="886"/>
      <c r="BG164" s="886"/>
      <c r="BH164" s="886"/>
      <c r="BI164" s="886"/>
      <c r="BJ164" s="886"/>
      <c r="BK164" s="886"/>
      <c r="BL164" s="886"/>
      <c r="BM164" s="886"/>
      <c r="BN164" s="886"/>
      <c r="BO164" s="886"/>
      <c r="BP164" s="886"/>
      <c r="BQ164" s="886"/>
    </row>
    <row r="165">
      <c r="A165" s="886"/>
      <c r="B165" s="886"/>
      <c r="C165" s="886"/>
      <c r="D165" s="887"/>
      <c r="E165" s="886"/>
      <c r="F165" s="886"/>
      <c r="G165" s="886"/>
      <c r="H165" s="886"/>
      <c r="I165" s="886"/>
      <c r="J165" s="886"/>
      <c r="K165" s="886"/>
      <c r="L165" s="886"/>
      <c r="M165" s="886"/>
      <c r="N165" s="886"/>
      <c r="O165" s="886"/>
      <c r="P165" s="886"/>
      <c r="Q165" s="886"/>
      <c r="R165" s="886"/>
      <c r="S165" s="886"/>
      <c r="T165" s="886"/>
      <c r="U165" s="886"/>
      <c r="V165" s="886"/>
      <c r="W165" s="886"/>
      <c r="X165" s="886"/>
      <c r="Y165" s="886"/>
      <c r="Z165" s="886"/>
      <c r="AA165" s="886"/>
      <c r="AB165" s="886"/>
      <c r="AC165" s="886"/>
      <c r="AD165" s="886"/>
      <c r="AE165" s="886"/>
      <c r="AF165" s="886"/>
      <c r="AG165" s="886"/>
      <c r="AH165" s="886"/>
      <c r="AI165" s="886"/>
      <c r="AJ165" s="886"/>
      <c r="AK165" s="886"/>
      <c r="AL165" s="886"/>
      <c r="AM165" s="886"/>
      <c r="AN165" s="886"/>
      <c r="AO165" s="886"/>
      <c r="AP165" s="886"/>
      <c r="AQ165" s="886"/>
      <c r="AR165" s="886"/>
      <c r="AS165" s="886"/>
      <c r="AT165" s="886"/>
      <c r="AU165" s="886"/>
      <c r="AV165" s="886"/>
      <c r="AW165" s="886"/>
      <c r="AX165" s="886"/>
      <c r="AY165" s="886"/>
      <c r="AZ165" s="886"/>
      <c r="BA165" s="886"/>
      <c r="BB165" s="886"/>
      <c r="BC165" s="886"/>
      <c r="BD165" s="886"/>
      <c r="BE165" s="886"/>
      <c r="BF165" s="886"/>
      <c r="BG165" s="886"/>
      <c r="BH165" s="886"/>
      <c r="BI165" s="886"/>
      <c r="BJ165" s="886"/>
      <c r="BK165" s="886"/>
      <c r="BL165" s="886"/>
      <c r="BM165" s="886"/>
      <c r="BN165" s="886"/>
      <c r="BO165" s="886"/>
      <c r="BP165" s="886"/>
      <c r="BQ165" s="886"/>
    </row>
    <row r="166">
      <c r="A166" s="886"/>
      <c r="B166" s="886"/>
      <c r="C166" s="886"/>
      <c r="D166" s="887"/>
      <c r="E166" s="886"/>
      <c r="F166" s="886"/>
      <c r="G166" s="886"/>
      <c r="H166" s="886"/>
      <c r="I166" s="886"/>
      <c r="J166" s="886"/>
      <c r="K166" s="886"/>
      <c r="L166" s="886"/>
      <c r="M166" s="886"/>
      <c r="N166" s="886"/>
      <c r="O166" s="886"/>
      <c r="P166" s="886"/>
      <c r="Q166" s="886"/>
      <c r="R166" s="886"/>
      <c r="S166" s="886"/>
      <c r="T166" s="886"/>
      <c r="U166" s="886"/>
      <c r="V166" s="886"/>
      <c r="W166" s="886"/>
      <c r="X166" s="886"/>
      <c r="Y166" s="886"/>
      <c r="Z166" s="886"/>
      <c r="AA166" s="886"/>
      <c r="AB166" s="886"/>
      <c r="AC166" s="886"/>
      <c r="AD166" s="886"/>
      <c r="AE166" s="886"/>
      <c r="AF166" s="886"/>
      <c r="AG166" s="886"/>
      <c r="AH166" s="886"/>
      <c r="AI166" s="886"/>
      <c r="AJ166" s="886"/>
      <c r="AK166" s="886"/>
      <c r="AL166" s="886"/>
      <c r="AM166" s="886"/>
      <c r="AN166" s="886"/>
      <c r="AO166" s="886"/>
      <c r="AP166" s="886"/>
      <c r="AQ166" s="886"/>
      <c r="AR166" s="886"/>
      <c r="AS166" s="886"/>
      <c r="AT166" s="886"/>
      <c r="AU166" s="886"/>
      <c r="AV166" s="886"/>
      <c r="AW166" s="886"/>
      <c r="AX166" s="886"/>
      <c r="AY166" s="886"/>
      <c r="AZ166" s="886"/>
      <c r="BA166" s="886"/>
      <c r="BB166" s="886"/>
      <c r="BC166" s="886"/>
      <c r="BD166" s="886"/>
      <c r="BE166" s="886"/>
      <c r="BF166" s="886"/>
      <c r="BG166" s="886"/>
      <c r="BH166" s="886"/>
      <c r="BI166" s="886"/>
      <c r="BJ166" s="886"/>
      <c r="BK166" s="886"/>
      <c r="BL166" s="886"/>
      <c r="BM166" s="886"/>
      <c r="BN166" s="886"/>
      <c r="BO166" s="886"/>
      <c r="BP166" s="886"/>
      <c r="BQ166" s="886"/>
    </row>
    <row r="167">
      <c r="A167" s="886"/>
      <c r="B167" s="886"/>
      <c r="C167" s="886"/>
      <c r="D167" s="887"/>
      <c r="E167" s="886"/>
      <c r="F167" s="886"/>
      <c r="G167" s="886"/>
      <c r="H167" s="886"/>
      <c r="I167" s="886"/>
      <c r="J167" s="886"/>
      <c r="K167" s="886"/>
      <c r="L167" s="886"/>
      <c r="M167" s="886"/>
      <c r="N167" s="886"/>
      <c r="O167" s="886"/>
      <c r="P167" s="886"/>
      <c r="Q167" s="886"/>
      <c r="R167" s="886"/>
      <c r="S167" s="886"/>
      <c r="T167" s="886"/>
      <c r="U167" s="886"/>
      <c r="V167" s="886"/>
      <c r="W167" s="886"/>
      <c r="X167" s="886"/>
      <c r="Y167" s="886"/>
      <c r="Z167" s="886"/>
      <c r="AA167" s="886"/>
      <c r="AB167" s="886"/>
      <c r="AC167" s="886"/>
      <c r="AD167" s="886"/>
      <c r="AE167" s="886"/>
      <c r="AF167" s="886"/>
      <c r="AG167" s="886"/>
      <c r="AH167" s="886"/>
      <c r="AI167" s="886"/>
      <c r="AJ167" s="886"/>
      <c r="AK167" s="886"/>
      <c r="AL167" s="886"/>
      <c r="AM167" s="886"/>
      <c r="AN167" s="886"/>
      <c r="AO167" s="886"/>
      <c r="AP167" s="886"/>
      <c r="AQ167" s="886"/>
      <c r="AR167" s="886"/>
      <c r="AS167" s="886"/>
      <c r="AT167" s="886"/>
      <c r="AU167" s="886"/>
      <c r="AV167" s="886"/>
      <c r="AW167" s="886"/>
      <c r="AX167" s="886"/>
      <c r="AY167" s="886"/>
      <c r="AZ167" s="886"/>
      <c r="BA167" s="886"/>
      <c r="BB167" s="886"/>
      <c r="BC167" s="886"/>
      <c r="BD167" s="886"/>
      <c r="BE167" s="886"/>
      <c r="BF167" s="886"/>
      <c r="BG167" s="886"/>
      <c r="BH167" s="886"/>
      <c r="BI167" s="886"/>
      <c r="BJ167" s="886"/>
      <c r="BK167" s="886"/>
      <c r="BL167" s="886"/>
      <c r="BM167" s="886"/>
      <c r="BN167" s="886"/>
      <c r="BO167" s="886"/>
      <c r="BP167" s="886"/>
      <c r="BQ167" s="886"/>
    </row>
    <row r="168">
      <c r="A168" s="886"/>
      <c r="B168" s="886"/>
      <c r="C168" s="886"/>
      <c r="D168" s="887"/>
      <c r="E168" s="886"/>
      <c r="F168" s="886"/>
      <c r="G168" s="886"/>
      <c r="H168" s="886"/>
      <c r="I168" s="886"/>
      <c r="J168" s="886"/>
      <c r="K168" s="886"/>
      <c r="L168" s="886"/>
      <c r="M168" s="886"/>
      <c r="N168" s="886"/>
      <c r="O168" s="886"/>
      <c r="P168" s="886"/>
      <c r="Q168" s="886"/>
      <c r="R168" s="886"/>
      <c r="S168" s="886"/>
      <c r="T168" s="886"/>
      <c r="U168" s="886"/>
      <c r="V168" s="886"/>
      <c r="W168" s="886"/>
      <c r="X168" s="886"/>
      <c r="Y168" s="886"/>
      <c r="Z168" s="886"/>
      <c r="AA168" s="886"/>
      <c r="AB168" s="886"/>
      <c r="AC168" s="886"/>
      <c r="AD168" s="886"/>
      <c r="AE168" s="886"/>
      <c r="AF168" s="886"/>
      <c r="AG168" s="886"/>
      <c r="AH168" s="886"/>
      <c r="AI168" s="886"/>
      <c r="AJ168" s="886"/>
      <c r="AK168" s="886"/>
      <c r="AL168" s="886"/>
      <c r="AM168" s="886"/>
      <c r="AN168" s="886"/>
      <c r="AO168" s="886"/>
      <c r="AP168" s="886"/>
      <c r="AQ168" s="886"/>
      <c r="AR168" s="886"/>
      <c r="AS168" s="886"/>
      <c r="AT168" s="886"/>
      <c r="AU168" s="886"/>
      <c r="AV168" s="886"/>
      <c r="AW168" s="886"/>
      <c r="AX168" s="886"/>
      <c r="AY168" s="886"/>
      <c r="AZ168" s="886"/>
      <c r="BA168" s="886"/>
      <c r="BB168" s="886"/>
      <c r="BC168" s="886"/>
      <c r="BD168" s="886"/>
      <c r="BE168" s="886"/>
      <c r="BF168" s="886"/>
      <c r="BG168" s="886"/>
      <c r="BH168" s="886"/>
      <c r="BI168" s="886"/>
      <c r="BJ168" s="886"/>
      <c r="BK168" s="886"/>
      <c r="BL168" s="886"/>
      <c r="BM168" s="886"/>
      <c r="BN168" s="886"/>
      <c r="BO168" s="886"/>
      <c r="BP168" s="886"/>
      <c r="BQ168" s="886"/>
    </row>
    <row r="169">
      <c r="A169" s="886"/>
      <c r="B169" s="886"/>
      <c r="C169" s="886"/>
      <c r="D169" s="887"/>
      <c r="E169" s="886"/>
      <c r="F169" s="886"/>
      <c r="G169" s="886"/>
      <c r="H169" s="886"/>
      <c r="I169" s="886"/>
      <c r="J169" s="886"/>
      <c r="K169" s="886"/>
      <c r="L169" s="886"/>
      <c r="M169" s="886"/>
      <c r="N169" s="886"/>
      <c r="O169" s="886"/>
      <c r="P169" s="886"/>
      <c r="Q169" s="886"/>
      <c r="R169" s="886"/>
      <c r="S169" s="886"/>
      <c r="T169" s="886"/>
      <c r="U169" s="886"/>
      <c r="V169" s="886"/>
      <c r="W169" s="886"/>
      <c r="X169" s="886"/>
      <c r="Y169" s="886"/>
      <c r="Z169" s="886"/>
      <c r="AA169" s="886"/>
      <c r="AB169" s="886"/>
      <c r="AC169" s="886"/>
      <c r="AD169" s="886"/>
      <c r="AE169" s="886"/>
      <c r="AF169" s="886"/>
      <c r="AG169" s="886"/>
      <c r="AH169" s="886"/>
      <c r="AI169" s="886"/>
      <c r="AJ169" s="886"/>
      <c r="AK169" s="886"/>
      <c r="AL169" s="886"/>
      <c r="AM169" s="886"/>
      <c r="AN169" s="886"/>
      <c r="AO169" s="886"/>
      <c r="AP169" s="886"/>
      <c r="AQ169" s="886"/>
      <c r="AR169" s="886"/>
      <c r="AS169" s="886"/>
      <c r="AT169" s="886"/>
      <c r="AU169" s="886"/>
      <c r="AV169" s="886"/>
      <c r="AW169" s="886"/>
      <c r="AX169" s="886"/>
      <c r="AY169" s="886"/>
      <c r="AZ169" s="886"/>
      <c r="BA169" s="886"/>
      <c r="BB169" s="886"/>
      <c r="BC169" s="886"/>
      <c r="BD169" s="886"/>
      <c r="BE169" s="886"/>
      <c r="BF169" s="886"/>
      <c r="BG169" s="886"/>
      <c r="BH169" s="886"/>
      <c r="BI169" s="886"/>
      <c r="BJ169" s="886"/>
      <c r="BK169" s="886"/>
      <c r="BL169" s="886"/>
      <c r="BM169" s="886"/>
      <c r="BN169" s="886"/>
      <c r="BO169" s="886"/>
      <c r="BP169" s="886"/>
      <c r="BQ169" s="886"/>
    </row>
    <row r="170">
      <c r="A170" s="886"/>
      <c r="B170" s="886"/>
      <c r="C170" s="886"/>
      <c r="D170" s="887"/>
      <c r="E170" s="886"/>
      <c r="F170" s="886"/>
      <c r="G170" s="886"/>
      <c r="H170" s="886"/>
      <c r="I170" s="886"/>
      <c r="J170" s="886"/>
      <c r="K170" s="886"/>
      <c r="L170" s="886"/>
      <c r="M170" s="886"/>
      <c r="N170" s="886"/>
      <c r="O170" s="886"/>
      <c r="P170" s="886"/>
      <c r="Q170" s="886"/>
      <c r="R170" s="886"/>
      <c r="S170" s="886"/>
      <c r="T170" s="886"/>
      <c r="U170" s="886"/>
      <c r="V170" s="886"/>
      <c r="W170" s="886"/>
      <c r="X170" s="886"/>
      <c r="Y170" s="886"/>
      <c r="Z170" s="886"/>
      <c r="AA170" s="886"/>
      <c r="AB170" s="886"/>
      <c r="AC170" s="886"/>
      <c r="AD170" s="886"/>
      <c r="AE170" s="886"/>
      <c r="AF170" s="886"/>
      <c r="AG170" s="886"/>
      <c r="AH170" s="886"/>
      <c r="AI170" s="886"/>
      <c r="AJ170" s="886"/>
      <c r="AK170" s="886"/>
      <c r="AL170" s="886"/>
      <c r="AM170" s="886"/>
      <c r="AN170" s="886"/>
      <c r="AO170" s="886"/>
      <c r="AP170" s="886"/>
      <c r="AQ170" s="886"/>
      <c r="AR170" s="886"/>
      <c r="AS170" s="886"/>
      <c r="AT170" s="886"/>
      <c r="AU170" s="886"/>
      <c r="AV170" s="886"/>
      <c r="AW170" s="886"/>
      <c r="AX170" s="886"/>
      <c r="AY170" s="886"/>
      <c r="AZ170" s="886"/>
      <c r="BA170" s="886"/>
      <c r="BB170" s="886"/>
      <c r="BC170" s="886"/>
      <c r="BD170" s="886"/>
      <c r="BE170" s="886"/>
      <c r="BF170" s="886"/>
      <c r="BG170" s="886"/>
      <c r="BH170" s="886"/>
      <c r="BI170" s="886"/>
      <c r="BJ170" s="886"/>
      <c r="BK170" s="886"/>
      <c r="BL170" s="886"/>
      <c r="BM170" s="886"/>
      <c r="BN170" s="886"/>
      <c r="BO170" s="886"/>
      <c r="BP170" s="886"/>
      <c r="BQ170" s="886"/>
    </row>
    <row r="171">
      <c r="A171" s="886"/>
      <c r="B171" s="886"/>
      <c r="C171" s="886"/>
      <c r="D171" s="887"/>
      <c r="E171" s="886"/>
      <c r="F171" s="886"/>
      <c r="G171" s="886"/>
      <c r="H171" s="886"/>
      <c r="I171" s="886"/>
      <c r="J171" s="886"/>
      <c r="K171" s="886"/>
      <c r="L171" s="886"/>
      <c r="M171" s="886"/>
      <c r="N171" s="886"/>
      <c r="O171" s="886"/>
      <c r="P171" s="886"/>
      <c r="Q171" s="886"/>
      <c r="R171" s="886"/>
      <c r="S171" s="886"/>
      <c r="T171" s="886"/>
      <c r="U171" s="886"/>
      <c r="V171" s="886"/>
      <c r="W171" s="886"/>
      <c r="X171" s="886"/>
      <c r="Y171" s="886"/>
      <c r="Z171" s="886"/>
      <c r="AA171" s="886"/>
      <c r="AB171" s="886"/>
      <c r="AC171" s="886"/>
      <c r="AD171" s="886"/>
      <c r="AE171" s="886"/>
      <c r="AF171" s="886"/>
      <c r="AG171" s="886"/>
      <c r="AH171" s="886"/>
      <c r="AI171" s="886"/>
      <c r="AJ171" s="886"/>
      <c r="AK171" s="886"/>
      <c r="AL171" s="886"/>
      <c r="AM171" s="886"/>
      <c r="AN171" s="886"/>
      <c r="AO171" s="886"/>
      <c r="AP171" s="886"/>
      <c r="AQ171" s="886"/>
      <c r="AR171" s="886"/>
      <c r="AS171" s="886"/>
      <c r="AT171" s="886"/>
      <c r="AU171" s="886"/>
      <c r="AV171" s="886"/>
      <c r="AW171" s="886"/>
      <c r="AX171" s="886"/>
      <c r="AY171" s="886"/>
      <c r="AZ171" s="886"/>
      <c r="BA171" s="886"/>
      <c r="BB171" s="886"/>
      <c r="BC171" s="886"/>
      <c r="BD171" s="886"/>
      <c r="BE171" s="886"/>
      <c r="BF171" s="886"/>
      <c r="BG171" s="886"/>
      <c r="BH171" s="886"/>
      <c r="BI171" s="886"/>
      <c r="BJ171" s="886"/>
      <c r="BK171" s="886"/>
      <c r="BL171" s="886"/>
      <c r="BM171" s="886"/>
      <c r="BN171" s="886"/>
      <c r="BO171" s="886"/>
      <c r="BP171" s="886"/>
      <c r="BQ171" s="886"/>
    </row>
    <row r="172">
      <c r="A172" s="886"/>
      <c r="B172" s="886"/>
      <c r="C172" s="886"/>
      <c r="D172" s="887"/>
      <c r="E172" s="886"/>
      <c r="F172" s="886"/>
      <c r="G172" s="886"/>
      <c r="H172" s="886"/>
      <c r="I172" s="886"/>
      <c r="J172" s="886"/>
      <c r="K172" s="886"/>
      <c r="L172" s="886"/>
      <c r="M172" s="886"/>
      <c r="N172" s="886"/>
      <c r="O172" s="886"/>
      <c r="P172" s="886"/>
      <c r="Q172" s="886"/>
      <c r="R172" s="886"/>
      <c r="S172" s="886"/>
      <c r="T172" s="886"/>
      <c r="U172" s="886"/>
      <c r="V172" s="886"/>
      <c r="W172" s="886"/>
      <c r="X172" s="886"/>
      <c r="Y172" s="886"/>
      <c r="Z172" s="886"/>
      <c r="AA172" s="886"/>
      <c r="AB172" s="886"/>
      <c r="AC172" s="886"/>
      <c r="AD172" s="886"/>
      <c r="AE172" s="886"/>
      <c r="AF172" s="886"/>
      <c r="AG172" s="886"/>
      <c r="AH172" s="886"/>
      <c r="AI172" s="886"/>
      <c r="AJ172" s="886"/>
      <c r="AK172" s="886"/>
      <c r="AL172" s="886"/>
      <c r="AM172" s="886"/>
      <c r="AN172" s="886"/>
      <c r="AO172" s="886"/>
      <c r="AP172" s="886"/>
      <c r="AQ172" s="886"/>
      <c r="AR172" s="886"/>
      <c r="AS172" s="886"/>
      <c r="AT172" s="886"/>
      <c r="AU172" s="886"/>
      <c r="AV172" s="886"/>
      <c r="AW172" s="886"/>
      <c r="AX172" s="886"/>
      <c r="AY172" s="886"/>
      <c r="AZ172" s="886"/>
      <c r="BA172" s="886"/>
      <c r="BB172" s="886"/>
      <c r="BC172" s="886"/>
      <c r="BD172" s="886"/>
      <c r="BE172" s="886"/>
      <c r="BF172" s="886"/>
      <c r="BG172" s="886"/>
      <c r="BH172" s="886"/>
      <c r="BI172" s="886"/>
      <c r="BJ172" s="886"/>
      <c r="BK172" s="886"/>
      <c r="BL172" s="886"/>
      <c r="BM172" s="886"/>
      <c r="BN172" s="886"/>
      <c r="BO172" s="886"/>
      <c r="BP172" s="886"/>
      <c r="BQ172" s="886"/>
    </row>
    <row r="173">
      <c r="A173" s="886"/>
      <c r="B173" s="886"/>
      <c r="C173" s="886"/>
      <c r="D173" s="887"/>
      <c r="E173" s="886"/>
      <c r="F173" s="886"/>
      <c r="G173" s="886"/>
      <c r="H173" s="886"/>
      <c r="I173" s="886"/>
      <c r="J173" s="886"/>
      <c r="K173" s="886"/>
      <c r="L173" s="886"/>
      <c r="M173" s="886"/>
      <c r="N173" s="886"/>
      <c r="O173" s="886"/>
      <c r="P173" s="886"/>
      <c r="Q173" s="886"/>
      <c r="R173" s="886"/>
      <c r="S173" s="886"/>
      <c r="T173" s="886"/>
      <c r="U173" s="886"/>
      <c r="V173" s="886"/>
      <c r="W173" s="886"/>
      <c r="X173" s="886"/>
      <c r="Y173" s="886"/>
      <c r="Z173" s="886"/>
      <c r="AA173" s="886"/>
      <c r="AB173" s="886"/>
      <c r="AC173" s="886"/>
      <c r="AD173" s="886"/>
      <c r="AE173" s="886"/>
      <c r="AF173" s="886"/>
      <c r="AG173" s="886"/>
      <c r="AH173" s="886"/>
      <c r="AI173" s="886"/>
      <c r="AJ173" s="886"/>
      <c r="AK173" s="886"/>
      <c r="AL173" s="886"/>
      <c r="AM173" s="886"/>
      <c r="AN173" s="886"/>
      <c r="AO173" s="886"/>
      <c r="AP173" s="886"/>
      <c r="AQ173" s="886"/>
      <c r="AR173" s="886"/>
      <c r="AS173" s="886"/>
      <c r="AT173" s="886"/>
      <c r="AU173" s="886"/>
      <c r="AV173" s="886"/>
      <c r="AW173" s="886"/>
      <c r="AX173" s="886"/>
      <c r="AY173" s="886"/>
      <c r="AZ173" s="886"/>
      <c r="BA173" s="886"/>
      <c r="BB173" s="886"/>
      <c r="BC173" s="886"/>
      <c r="BD173" s="886"/>
      <c r="BE173" s="886"/>
      <c r="BF173" s="886"/>
      <c r="BG173" s="886"/>
      <c r="BH173" s="886"/>
      <c r="BI173" s="886"/>
      <c r="BJ173" s="886"/>
      <c r="BK173" s="886"/>
      <c r="BL173" s="886"/>
      <c r="BM173" s="886"/>
      <c r="BN173" s="886"/>
      <c r="BO173" s="886"/>
      <c r="BP173" s="886"/>
      <c r="BQ173" s="886"/>
    </row>
    <row r="174">
      <c r="A174" s="886"/>
      <c r="B174" s="886"/>
      <c r="C174" s="886"/>
      <c r="D174" s="887"/>
      <c r="E174" s="886"/>
      <c r="F174" s="886"/>
      <c r="G174" s="886"/>
      <c r="H174" s="886"/>
      <c r="I174" s="886"/>
      <c r="J174" s="886"/>
      <c r="K174" s="886"/>
      <c r="L174" s="886"/>
      <c r="M174" s="886"/>
      <c r="N174" s="886"/>
      <c r="O174" s="886"/>
      <c r="P174" s="886"/>
      <c r="Q174" s="886"/>
      <c r="R174" s="886"/>
      <c r="S174" s="886"/>
      <c r="T174" s="886"/>
      <c r="U174" s="886"/>
      <c r="V174" s="886"/>
      <c r="W174" s="886"/>
      <c r="X174" s="886"/>
      <c r="Y174" s="886"/>
      <c r="Z174" s="886"/>
      <c r="AA174" s="886"/>
      <c r="AB174" s="886"/>
      <c r="AC174" s="886"/>
      <c r="AD174" s="886"/>
      <c r="AE174" s="886"/>
      <c r="AF174" s="886"/>
      <c r="AG174" s="886"/>
      <c r="AH174" s="886"/>
      <c r="AI174" s="886"/>
      <c r="AJ174" s="886"/>
      <c r="AK174" s="886"/>
      <c r="AL174" s="886"/>
      <c r="AM174" s="886"/>
      <c r="AN174" s="886"/>
      <c r="AO174" s="886"/>
      <c r="AP174" s="886"/>
      <c r="AQ174" s="886"/>
      <c r="AR174" s="886"/>
      <c r="AS174" s="886"/>
      <c r="AT174" s="886"/>
      <c r="AU174" s="886"/>
      <c r="AV174" s="886"/>
      <c r="AW174" s="886"/>
      <c r="AX174" s="886"/>
      <c r="AY174" s="886"/>
      <c r="AZ174" s="886"/>
      <c r="BA174" s="886"/>
      <c r="BB174" s="886"/>
      <c r="BC174" s="886"/>
      <c r="BD174" s="886"/>
      <c r="BE174" s="886"/>
      <c r="BF174" s="886"/>
      <c r="BG174" s="886"/>
      <c r="BH174" s="886"/>
      <c r="BI174" s="886"/>
      <c r="BJ174" s="886"/>
      <c r="BK174" s="886"/>
      <c r="BL174" s="886"/>
      <c r="BM174" s="886"/>
      <c r="BN174" s="886"/>
      <c r="BO174" s="886"/>
      <c r="BP174" s="886"/>
      <c r="BQ174" s="886"/>
    </row>
    <row r="175">
      <c r="A175" s="886"/>
      <c r="B175" s="886"/>
      <c r="C175" s="886"/>
      <c r="D175" s="887"/>
      <c r="E175" s="886"/>
      <c r="F175" s="886"/>
      <c r="G175" s="886"/>
      <c r="H175" s="886"/>
      <c r="I175" s="886"/>
      <c r="J175" s="886"/>
      <c r="K175" s="886"/>
      <c r="L175" s="886"/>
      <c r="M175" s="886"/>
      <c r="N175" s="886"/>
      <c r="O175" s="886"/>
      <c r="P175" s="886"/>
      <c r="Q175" s="886"/>
      <c r="R175" s="886"/>
      <c r="S175" s="886"/>
      <c r="T175" s="886"/>
      <c r="U175" s="886"/>
      <c r="V175" s="886"/>
      <c r="W175" s="886"/>
      <c r="X175" s="886"/>
      <c r="Y175" s="886"/>
      <c r="Z175" s="886"/>
      <c r="AA175" s="886"/>
      <c r="AB175" s="886"/>
      <c r="AC175" s="886"/>
      <c r="AD175" s="886"/>
      <c r="AE175" s="886"/>
      <c r="AF175" s="886"/>
      <c r="AG175" s="886"/>
      <c r="AH175" s="886"/>
      <c r="AI175" s="886"/>
      <c r="AJ175" s="886"/>
      <c r="AK175" s="886"/>
      <c r="AL175" s="886"/>
      <c r="AM175" s="886"/>
      <c r="AN175" s="886"/>
      <c r="AO175" s="886"/>
      <c r="AP175" s="886"/>
      <c r="AQ175" s="886"/>
      <c r="AR175" s="886"/>
      <c r="AS175" s="886"/>
      <c r="AT175" s="886"/>
      <c r="AU175" s="886"/>
      <c r="AV175" s="886"/>
      <c r="AW175" s="886"/>
      <c r="AX175" s="886"/>
      <c r="AY175" s="886"/>
      <c r="AZ175" s="886"/>
      <c r="BA175" s="886"/>
      <c r="BB175" s="886"/>
      <c r="BC175" s="886"/>
      <c r="BD175" s="886"/>
      <c r="BE175" s="886"/>
      <c r="BF175" s="886"/>
      <c r="BG175" s="886"/>
      <c r="BH175" s="886"/>
      <c r="BI175" s="886"/>
      <c r="BJ175" s="886"/>
      <c r="BK175" s="886"/>
      <c r="BL175" s="886"/>
      <c r="BM175" s="886"/>
      <c r="BN175" s="886"/>
      <c r="BO175" s="886"/>
      <c r="BP175" s="886"/>
      <c r="BQ175" s="886"/>
    </row>
    <row r="176">
      <c r="A176" s="886"/>
      <c r="B176" s="886"/>
      <c r="C176" s="886"/>
      <c r="D176" s="887"/>
      <c r="E176" s="886"/>
      <c r="F176" s="886"/>
      <c r="G176" s="886"/>
      <c r="H176" s="886"/>
      <c r="I176" s="886"/>
      <c r="J176" s="886"/>
      <c r="K176" s="886"/>
      <c r="L176" s="886"/>
      <c r="M176" s="886"/>
      <c r="N176" s="886"/>
      <c r="O176" s="886"/>
      <c r="P176" s="886"/>
      <c r="Q176" s="886"/>
      <c r="R176" s="886"/>
      <c r="S176" s="886"/>
      <c r="T176" s="886"/>
      <c r="U176" s="886"/>
      <c r="V176" s="886"/>
      <c r="W176" s="886"/>
      <c r="X176" s="886"/>
      <c r="Y176" s="886"/>
      <c r="Z176" s="886"/>
      <c r="AA176" s="886"/>
      <c r="AB176" s="886"/>
      <c r="AC176" s="886"/>
      <c r="AD176" s="886"/>
      <c r="AE176" s="886"/>
      <c r="AF176" s="886"/>
      <c r="AG176" s="886"/>
      <c r="AH176" s="886"/>
      <c r="AI176" s="886"/>
      <c r="AJ176" s="886"/>
      <c r="AK176" s="886"/>
      <c r="AL176" s="886"/>
      <c r="AM176" s="886"/>
      <c r="AN176" s="886"/>
      <c r="AO176" s="886"/>
      <c r="AP176" s="886"/>
      <c r="AQ176" s="886"/>
      <c r="AR176" s="886"/>
      <c r="AS176" s="886"/>
      <c r="AT176" s="886"/>
      <c r="AU176" s="886"/>
      <c r="AV176" s="886"/>
      <c r="AW176" s="886"/>
      <c r="AX176" s="886"/>
      <c r="AY176" s="886"/>
      <c r="AZ176" s="886"/>
      <c r="BA176" s="886"/>
      <c r="BB176" s="886"/>
      <c r="BC176" s="886"/>
      <c r="BD176" s="886"/>
      <c r="BE176" s="886"/>
      <c r="BF176" s="886"/>
      <c r="BG176" s="886"/>
      <c r="BH176" s="886"/>
      <c r="BI176" s="886"/>
      <c r="BJ176" s="886"/>
      <c r="BK176" s="886"/>
      <c r="BL176" s="886"/>
      <c r="BM176" s="886"/>
      <c r="BN176" s="886"/>
      <c r="BO176" s="886"/>
      <c r="BP176" s="886"/>
      <c r="BQ176" s="886"/>
    </row>
    <row r="177">
      <c r="A177" s="886"/>
      <c r="B177" s="886"/>
      <c r="C177" s="886"/>
      <c r="D177" s="887"/>
      <c r="E177" s="886"/>
      <c r="F177" s="886"/>
      <c r="G177" s="886"/>
      <c r="H177" s="886"/>
      <c r="I177" s="886"/>
      <c r="J177" s="886"/>
      <c r="K177" s="886"/>
      <c r="L177" s="886"/>
      <c r="M177" s="886"/>
      <c r="N177" s="886"/>
      <c r="O177" s="886"/>
      <c r="P177" s="886"/>
      <c r="Q177" s="886"/>
      <c r="R177" s="886"/>
      <c r="S177" s="886"/>
      <c r="T177" s="886"/>
      <c r="U177" s="886"/>
      <c r="V177" s="886"/>
      <c r="W177" s="886"/>
      <c r="X177" s="886"/>
      <c r="Y177" s="886"/>
      <c r="Z177" s="886"/>
      <c r="AA177" s="886"/>
      <c r="AB177" s="886"/>
      <c r="AC177" s="886"/>
      <c r="AD177" s="886"/>
      <c r="AE177" s="886"/>
      <c r="AF177" s="886"/>
      <c r="AG177" s="886"/>
      <c r="AH177" s="886"/>
      <c r="AI177" s="886"/>
      <c r="AJ177" s="886"/>
      <c r="AK177" s="886"/>
      <c r="AL177" s="886"/>
      <c r="AM177" s="886"/>
      <c r="AN177" s="886"/>
      <c r="AO177" s="886"/>
      <c r="AP177" s="886"/>
      <c r="AQ177" s="886"/>
      <c r="AR177" s="886"/>
      <c r="AS177" s="886"/>
      <c r="AT177" s="886"/>
      <c r="AU177" s="886"/>
      <c r="AV177" s="886"/>
      <c r="AW177" s="886"/>
      <c r="AX177" s="886"/>
      <c r="AY177" s="886"/>
      <c r="AZ177" s="886"/>
      <c r="BA177" s="886"/>
      <c r="BB177" s="886"/>
      <c r="BC177" s="886"/>
      <c r="BD177" s="886"/>
      <c r="BE177" s="886"/>
      <c r="BF177" s="886"/>
      <c r="BG177" s="886"/>
      <c r="BH177" s="886"/>
      <c r="BI177" s="886"/>
      <c r="BJ177" s="886"/>
      <c r="BK177" s="886"/>
      <c r="BL177" s="886"/>
      <c r="BM177" s="886"/>
      <c r="BN177" s="886"/>
      <c r="BO177" s="886"/>
      <c r="BP177" s="886"/>
      <c r="BQ177" s="886"/>
    </row>
    <row r="178">
      <c r="A178" s="886"/>
      <c r="B178" s="886"/>
      <c r="C178" s="886"/>
      <c r="D178" s="887"/>
      <c r="E178" s="886"/>
      <c r="F178" s="886"/>
      <c r="G178" s="886"/>
      <c r="H178" s="886"/>
      <c r="I178" s="886"/>
      <c r="J178" s="886"/>
      <c r="K178" s="886"/>
      <c r="L178" s="886"/>
      <c r="M178" s="886"/>
      <c r="N178" s="886"/>
      <c r="O178" s="886"/>
      <c r="P178" s="886"/>
      <c r="Q178" s="886"/>
      <c r="R178" s="886"/>
      <c r="S178" s="886"/>
      <c r="T178" s="886"/>
      <c r="U178" s="886"/>
      <c r="V178" s="886"/>
      <c r="W178" s="886"/>
      <c r="X178" s="886"/>
      <c r="Y178" s="886"/>
      <c r="Z178" s="886"/>
      <c r="AA178" s="886"/>
      <c r="AB178" s="886"/>
      <c r="AC178" s="886"/>
      <c r="AD178" s="886"/>
      <c r="AE178" s="886"/>
      <c r="AF178" s="886"/>
      <c r="AG178" s="886"/>
      <c r="AH178" s="886"/>
      <c r="AI178" s="886"/>
      <c r="AJ178" s="886"/>
      <c r="AK178" s="886"/>
      <c r="AL178" s="886"/>
      <c r="AM178" s="886"/>
      <c r="AN178" s="886"/>
      <c r="AO178" s="886"/>
      <c r="AP178" s="886"/>
      <c r="AQ178" s="886"/>
      <c r="AR178" s="886"/>
      <c r="AS178" s="886"/>
      <c r="AT178" s="886"/>
      <c r="AU178" s="886"/>
      <c r="AV178" s="886"/>
      <c r="AW178" s="886"/>
      <c r="AX178" s="886"/>
      <c r="AY178" s="886"/>
      <c r="AZ178" s="886"/>
      <c r="BA178" s="886"/>
      <c r="BB178" s="886"/>
      <c r="BC178" s="886"/>
      <c r="BD178" s="886"/>
      <c r="BE178" s="886"/>
      <c r="BF178" s="886"/>
      <c r="BG178" s="886"/>
      <c r="BH178" s="886"/>
      <c r="BI178" s="886"/>
      <c r="BJ178" s="886"/>
      <c r="BK178" s="886"/>
      <c r="BL178" s="886"/>
      <c r="BM178" s="886"/>
      <c r="BN178" s="886"/>
      <c r="BO178" s="886"/>
      <c r="BP178" s="886"/>
      <c r="BQ178" s="886"/>
    </row>
    <row r="179">
      <c r="A179" s="886"/>
      <c r="B179" s="886"/>
      <c r="C179" s="886"/>
      <c r="D179" s="887"/>
      <c r="E179" s="886"/>
      <c r="F179" s="886"/>
      <c r="G179" s="886"/>
      <c r="H179" s="886"/>
      <c r="I179" s="886"/>
      <c r="J179" s="886"/>
      <c r="K179" s="886"/>
      <c r="L179" s="886"/>
      <c r="M179" s="886"/>
      <c r="N179" s="886"/>
      <c r="O179" s="886"/>
      <c r="P179" s="886"/>
      <c r="Q179" s="886"/>
      <c r="R179" s="886"/>
      <c r="S179" s="886"/>
      <c r="T179" s="886"/>
      <c r="U179" s="886"/>
      <c r="V179" s="886"/>
      <c r="W179" s="886"/>
      <c r="X179" s="886"/>
      <c r="Y179" s="886"/>
      <c r="Z179" s="886"/>
      <c r="AA179" s="886"/>
      <c r="AB179" s="886"/>
      <c r="AC179" s="886"/>
      <c r="AD179" s="886"/>
      <c r="AE179" s="886"/>
      <c r="AF179" s="886"/>
      <c r="AG179" s="886"/>
      <c r="AH179" s="886"/>
      <c r="AI179" s="886"/>
      <c r="AJ179" s="886"/>
      <c r="AK179" s="886"/>
      <c r="AL179" s="886"/>
      <c r="AM179" s="886"/>
      <c r="AN179" s="886"/>
      <c r="AO179" s="886"/>
      <c r="AP179" s="886"/>
      <c r="AQ179" s="886"/>
      <c r="AR179" s="886"/>
      <c r="AS179" s="886"/>
      <c r="AT179" s="886"/>
      <c r="AU179" s="886"/>
      <c r="AV179" s="886"/>
      <c r="AW179" s="886"/>
      <c r="AX179" s="886"/>
      <c r="AY179" s="886"/>
      <c r="AZ179" s="886"/>
      <c r="BA179" s="886"/>
      <c r="BB179" s="886"/>
      <c r="BC179" s="886"/>
      <c r="BD179" s="886"/>
      <c r="BE179" s="886"/>
      <c r="BF179" s="886"/>
      <c r="BG179" s="886"/>
      <c r="BH179" s="886"/>
      <c r="BI179" s="886"/>
      <c r="BJ179" s="886"/>
      <c r="BK179" s="886"/>
      <c r="BL179" s="886"/>
      <c r="BM179" s="886"/>
      <c r="BN179" s="886"/>
      <c r="BO179" s="886"/>
      <c r="BP179" s="886"/>
      <c r="BQ179" s="886"/>
    </row>
    <row r="180">
      <c r="A180" s="886"/>
      <c r="B180" s="886"/>
      <c r="C180" s="886"/>
      <c r="D180" s="887"/>
      <c r="E180" s="886"/>
      <c r="F180" s="886"/>
      <c r="G180" s="886"/>
      <c r="H180" s="886"/>
      <c r="I180" s="886"/>
      <c r="J180" s="886"/>
      <c r="K180" s="886"/>
      <c r="L180" s="886"/>
      <c r="M180" s="886"/>
      <c r="N180" s="886"/>
      <c r="O180" s="886"/>
      <c r="P180" s="886"/>
      <c r="Q180" s="886"/>
      <c r="R180" s="886"/>
      <c r="S180" s="886"/>
      <c r="T180" s="886"/>
      <c r="U180" s="886"/>
      <c r="V180" s="886"/>
      <c r="W180" s="886"/>
      <c r="X180" s="886"/>
      <c r="Y180" s="886"/>
      <c r="Z180" s="886"/>
      <c r="AA180" s="886"/>
      <c r="AB180" s="886"/>
      <c r="AC180" s="886"/>
      <c r="AD180" s="886"/>
      <c r="AE180" s="886"/>
      <c r="AF180" s="886"/>
      <c r="AG180" s="886"/>
      <c r="AH180" s="886"/>
      <c r="AI180" s="886"/>
      <c r="AJ180" s="886"/>
      <c r="AK180" s="886"/>
      <c r="AL180" s="886"/>
      <c r="AM180" s="886"/>
      <c r="AN180" s="886"/>
      <c r="AO180" s="886"/>
      <c r="AP180" s="886"/>
      <c r="AQ180" s="886"/>
      <c r="AR180" s="886"/>
      <c r="AS180" s="886"/>
      <c r="AT180" s="886"/>
      <c r="AU180" s="886"/>
      <c r="AV180" s="886"/>
      <c r="AW180" s="886"/>
      <c r="AX180" s="886"/>
      <c r="AY180" s="886"/>
      <c r="AZ180" s="886"/>
      <c r="BA180" s="886"/>
      <c r="BB180" s="886"/>
      <c r="BC180" s="886"/>
      <c r="BD180" s="886"/>
      <c r="BE180" s="886"/>
      <c r="BF180" s="886"/>
      <c r="BG180" s="886"/>
      <c r="BH180" s="886"/>
      <c r="BI180" s="886"/>
      <c r="BJ180" s="886"/>
      <c r="BK180" s="886"/>
      <c r="BL180" s="886"/>
      <c r="BM180" s="886"/>
      <c r="BN180" s="886"/>
      <c r="BO180" s="886"/>
      <c r="BP180" s="886"/>
      <c r="BQ180" s="886"/>
    </row>
    <row r="181">
      <c r="A181" s="886"/>
      <c r="B181" s="886"/>
      <c r="C181" s="886"/>
      <c r="D181" s="887"/>
      <c r="E181" s="886"/>
      <c r="F181" s="886"/>
      <c r="G181" s="886"/>
      <c r="H181" s="886"/>
      <c r="I181" s="886"/>
      <c r="J181" s="886"/>
      <c r="K181" s="886"/>
      <c r="L181" s="886"/>
      <c r="M181" s="886"/>
      <c r="N181" s="886"/>
      <c r="O181" s="886"/>
      <c r="P181" s="886"/>
      <c r="Q181" s="886"/>
      <c r="R181" s="886"/>
      <c r="S181" s="886"/>
      <c r="T181" s="886"/>
      <c r="U181" s="886"/>
      <c r="V181" s="886"/>
      <c r="W181" s="886"/>
      <c r="X181" s="886"/>
      <c r="Y181" s="886"/>
      <c r="Z181" s="886"/>
      <c r="AA181" s="886"/>
      <c r="AB181" s="886"/>
      <c r="AC181" s="886"/>
      <c r="AD181" s="886"/>
      <c r="AE181" s="886"/>
      <c r="AF181" s="886"/>
      <c r="AG181" s="886"/>
      <c r="AH181" s="886"/>
      <c r="AI181" s="886"/>
      <c r="AJ181" s="886"/>
      <c r="AK181" s="886"/>
      <c r="AL181" s="886"/>
      <c r="AM181" s="886"/>
      <c r="AN181" s="886"/>
      <c r="AO181" s="886"/>
      <c r="AP181" s="886"/>
      <c r="AQ181" s="886"/>
      <c r="AR181" s="886"/>
      <c r="AS181" s="886"/>
      <c r="AT181" s="886"/>
      <c r="AU181" s="886"/>
      <c r="AV181" s="886"/>
      <c r="AW181" s="886"/>
      <c r="AX181" s="886"/>
      <c r="AY181" s="886"/>
      <c r="AZ181" s="886"/>
      <c r="BA181" s="886"/>
      <c r="BB181" s="886"/>
      <c r="BC181" s="886"/>
      <c r="BD181" s="886"/>
      <c r="BE181" s="886"/>
      <c r="BF181" s="886"/>
      <c r="BG181" s="886"/>
      <c r="BH181" s="886"/>
      <c r="BI181" s="886"/>
      <c r="BJ181" s="886"/>
      <c r="BK181" s="886"/>
      <c r="BL181" s="886"/>
      <c r="BM181" s="886"/>
      <c r="BN181" s="886"/>
      <c r="BO181" s="886"/>
      <c r="BP181" s="886"/>
      <c r="BQ181" s="886"/>
    </row>
    <row r="182">
      <c r="A182" s="886"/>
      <c r="B182" s="886"/>
      <c r="C182" s="886"/>
      <c r="D182" s="887"/>
      <c r="E182" s="886"/>
      <c r="F182" s="886"/>
      <c r="G182" s="886"/>
      <c r="H182" s="886"/>
      <c r="I182" s="886"/>
      <c r="J182" s="886"/>
      <c r="K182" s="886"/>
      <c r="L182" s="886"/>
      <c r="M182" s="886"/>
      <c r="N182" s="886"/>
      <c r="O182" s="886"/>
      <c r="P182" s="886"/>
      <c r="Q182" s="886"/>
      <c r="R182" s="886"/>
      <c r="S182" s="886"/>
      <c r="T182" s="886"/>
      <c r="U182" s="886"/>
      <c r="V182" s="886"/>
      <c r="W182" s="886"/>
      <c r="X182" s="886"/>
      <c r="Y182" s="886"/>
      <c r="Z182" s="886"/>
      <c r="AA182" s="886"/>
      <c r="AB182" s="886"/>
      <c r="AC182" s="886"/>
      <c r="AD182" s="886"/>
      <c r="AE182" s="886"/>
      <c r="AF182" s="886"/>
      <c r="AG182" s="886"/>
      <c r="AH182" s="886"/>
      <c r="AI182" s="886"/>
      <c r="AJ182" s="886"/>
      <c r="AK182" s="886"/>
      <c r="AL182" s="886"/>
      <c r="AM182" s="886"/>
      <c r="AN182" s="886"/>
      <c r="AO182" s="886"/>
      <c r="AP182" s="886"/>
      <c r="AQ182" s="886"/>
      <c r="AR182" s="886"/>
      <c r="AS182" s="886"/>
      <c r="AT182" s="886"/>
      <c r="AU182" s="886"/>
      <c r="AV182" s="886"/>
      <c r="AW182" s="886"/>
      <c r="AX182" s="886"/>
      <c r="AY182" s="886"/>
      <c r="AZ182" s="886"/>
      <c r="BA182" s="886"/>
      <c r="BB182" s="886"/>
      <c r="BC182" s="886"/>
      <c r="BD182" s="886"/>
      <c r="BE182" s="886"/>
      <c r="BF182" s="886"/>
      <c r="BG182" s="886"/>
      <c r="BH182" s="886"/>
      <c r="BI182" s="886"/>
      <c r="BJ182" s="886"/>
      <c r="BK182" s="886"/>
      <c r="BL182" s="886"/>
      <c r="BM182" s="886"/>
      <c r="BN182" s="886"/>
      <c r="BO182" s="886"/>
      <c r="BP182" s="886"/>
      <c r="BQ182" s="886"/>
    </row>
    <row r="183">
      <c r="A183" s="886"/>
      <c r="B183" s="886"/>
      <c r="C183" s="886"/>
      <c r="D183" s="887"/>
      <c r="E183" s="886"/>
      <c r="F183" s="886"/>
      <c r="G183" s="886"/>
      <c r="H183" s="886"/>
      <c r="I183" s="886"/>
      <c r="J183" s="886"/>
      <c r="K183" s="886"/>
      <c r="L183" s="886"/>
      <c r="M183" s="886"/>
      <c r="N183" s="886"/>
      <c r="O183" s="886"/>
      <c r="P183" s="886"/>
      <c r="Q183" s="886"/>
      <c r="R183" s="886"/>
      <c r="S183" s="886"/>
      <c r="T183" s="886"/>
      <c r="U183" s="886"/>
      <c r="V183" s="886"/>
      <c r="W183" s="886"/>
      <c r="X183" s="886"/>
      <c r="Y183" s="886"/>
      <c r="Z183" s="886"/>
      <c r="AA183" s="886"/>
      <c r="AB183" s="886"/>
      <c r="AC183" s="886"/>
      <c r="AD183" s="886"/>
      <c r="AE183" s="886"/>
      <c r="AF183" s="886"/>
      <c r="AG183" s="886"/>
      <c r="AH183" s="886"/>
      <c r="AI183" s="886"/>
      <c r="AJ183" s="886"/>
      <c r="AK183" s="886"/>
      <c r="AL183" s="886"/>
      <c r="AM183" s="886"/>
      <c r="AN183" s="886"/>
      <c r="AO183" s="886"/>
      <c r="AP183" s="886"/>
      <c r="AQ183" s="886"/>
      <c r="AR183" s="886"/>
      <c r="AS183" s="886"/>
      <c r="AT183" s="886"/>
      <c r="AU183" s="886"/>
      <c r="AV183" s="886"/>
      <c r="AW183" s="886"/>
      <c r="AX183" s="886"/>
      <c r="AY183" s="886"/>
      <c r="AZ183" s="886"/>
      <c r="BA183" s="886"/>
      <c r="BB183" s="886"/>
      <c r="BC183" s="886"/>
      <c r="BD183" s="886"/>
      <c r="BE183" s="886"/>
      <c r="BF183" s="886"/>
      <c r="BG183" s="886"/>
      <c r="BH183" s="886"/>
      <c r="BI183" s="886"/>
      <c r="BJ183" s="886"/>
      <c r="BK183" s="886"/>
      <c r="BL183" s="886"/>
      <c r="BM183" s="886"/>
      <c r="BN183" s="886"/>
      <c r="BO183" s="886"/>
      <c r="BP183" s="886"/>
      <c r="BQ183" s="886"/>
    </row>
    <row r="184">
      <c r="A184" s="886"/>
      <c r="B184" s="886"/>
      <c r="C184" s="886"/>
      <c r="D184" s="887"/>
      <c r="E184" s="886"/>
      <c r="F184" s="886"/>
      <c r="G184" s="886"/>
      <c r="H184" s="886"/>
      <c r="I184" s="886"/>
      <c r="J184" s="886"/>
      <c r="K184" s="886"/>
      <c r="L184" s="886"/>
      <c r="M184" s="886"/>
      <c r="N184" s="886"/>
      <c r="O184" s="886"/>
      <c r="P184" s="886"/>
      <c r="Q184" s="886"/>
      <c r="R184" s="886"/>
      <c r="S184" s="886"/>
      <c r="T184" s="886"/>
      <c r="U184" s="886"/>
      <c r="V184" s="886"/>
      <c r="W184" s="886"/>
      <c r="X184" s="886"/>
      <c r="Y184" s="886"/>
      <c r="Z184" s="886"/>
      <c r="AA184" s="886"/>
      <c r="AB184" s="886"/>
      <c r="AC184" s="886"/>
      <c r="AD184" s="886"/>
      <c r="AE184" s="886"/>
      <c r="AF184" s="886"/>
      <c r="AG184" s="886"/>
      <c r="AH184" s="886"/>
      <c r="AI184" s="886"/>
      <c r="AJ184" s="886"/>
      <c r="AK184" s="886"/>
      <c r="AL184" s="886"/>
      <c r="AM184" s="886"/>
      <c r="AN184" s="886"/>
      <c r="AO184" s="886"/>
      <c r="AP184" s="886"/>
      <c r="AQ184" s="886"/>
      <c r="AR184" s="886"/>
      <c r="AS184" s="886"/>
      <c r="AT184" s="886"/>
      <c r="AU184" s="886"/>
      <c r="AV184" s="886"/>
      <c r="AW184" s="886"/>
      <c r="AX184" s="886"/>
      <c r="AY184" s="886"/>
      <c r="AZ184" s="886"/>
      <c r="BA184" s="886"/>
      <c r="BB184" s="886"/>
      <c r="BC184" s="886"/>
      <c r="BD184" s="886"/>
      <c r="BE184" s="886"/>
      <c r="BF184" s="886"/>
      <c r="BG184" s="886"/>
      <c r="BH184" s="886"/>
      <c r="BI184" s="886"/>
      <c r="BJ184" s="886"/>
      <c r="BK184" s="886"/>
      <c r="BL184" s="886"/>
      <c r="BM184" s="886"/>
      <c r="BN184" s="886"/>
      <c r="BO184" s="886"/>
      <c r="BP184" s="886"/>
      <c r="BQ184" s="886"/>
    </row>
    <row r="185">
      <c r="A185" s="886"/>
      <c r="B185" s="886"/>
      <c r="C185" s="886"/>
      <c r="D185" s="887"/>
      <c r="E185" s="886"/>
      <c r="F185" s="886"/>
      <c r="G185" s="886"/>
      <c r="H185" s="886"/>
      <c r="I185" s="886"/>
      <c r="J185" s="886"/>
      <c r="K185" s="886"/>
      <c r="L185" s="886"/>
      <c r="M185" s="886"/>
      <c r="N185" s="886"/>
      <c r="O185" s="886"/>
      <c r="P185" s="886"/>
      <c r="Q185" s="886"/>
      <c r="R185" s="886"/>
      <c r="S185" s="886"/>
      <c r="T185" s="886"/>
      <c r="U185" s="886"/>
      <c r="V185" s="886"/>
      <c r="W185" s="886"/>
      <c r="X185" s="886"/>
      <c r="Y185" s="886"/>
      <c r="Z185" s="886"/>
      <c r="AA185" s="886"/>
      <c r="AB185" s="886"/>
      <c r="AC185" s="886"/>
      <c r="AD185" s="886"/>
      <c r="AE185" s="886"/>
      <c r="AF185" s="886"/>
      <c r="AG185" s="886"/>
      <c r="AH185" s="886"/>
      <c r="AI185" s="886"/>
      <c r="AJ185" s="886"/>
      <c r="AK185" s="886"/>
      <c r="AL185" s="886"/>
      <c r="AM185" s="886"/>
      <c r="AN185" s="886"/>
      <c r="AO185" s="886"/>
      <c r="AP185" s="886"/>
      <c r="AQ185" s="886"/>
      <c r="AR185" s="886"/>
      <c r="AS185" s="886"/>
      <c r="AT185" s="886"/>
      <c r="AU185" s="886"/>
      <c r="AV185" s="886"/>
      <c r="AW185" s="886"/>
      <c r="AX185" s="886"/>
      <c r="AY185" s="886"/>
      <c r="AZ185" s="886"/>
      <c r="BA185" s="886"/>
      <c r="BB185" s="886"/>
      <c r="BC185" s="886"/>
      <c r="BD185" s="886"/>
      <c r="BE185" s="886"/>
      <c r="BF185" s="886"/>
      <c r="BG185" s="886"/>
      <c r="BH185" s="886"/>
      <c r="BI185" s="886"/>
      <c r="BJ185" s="886"/>
      <c r="BK185" s="886"/>
      <c r="BL185" s="886"/>
      <c r="BM185" s="886"/>
      <c r="BN185" s="886"/>
      <c r="BO185" s="886"/>
      <c r="BP185" s="886"/>
      <c r="BQ185" s="886"/>
    </row>
    <row r="186">
      <c r="A186" s="886"/>
      <c r="B186" s="886"/>
      <c r="C186" s="886"/>
      <c r="D186" s="887"/>
      <c r="E186" s="886"/>
      <c r="F186" s="886"/>
      <c r="G186" s="886"/>
      <c r="H186" s="886"/>
      <c r="I186" s="886"/>
      <c r="J186" s="886"/>
      <c r="K186" s="886"/>
      <c r="L186" s="886"/>
      <c r="M186" s="886"/>
      <c r="N186" s="886"/>
      <c r="O186" s="886"/>
      <c r="P186" s="886"/>
      <c r="Q186" s="886"/>
      <c r="R186" s="886"/>
      <c r="S186" s="886"/>
      <c r="T186" s="886"/>
      <c r="U186" s="886"/>
      <c r="V186" s="886"/>
      <c r="W186" s="886"/>
      <c r="X186" s="886"/>
      <c r="Y186" s="886"/>
      <c r="Z186" s="886"/>
      <c r="AA186" s="886"/>
      <c r="AB186" s="886"/>
      <c r="AC186" s="886"/>
      <c r="AD186" s="886"/>
      <c r="AE186" s="886"/>
      <c r="AF186" s="886"/>
      <c r="AG186" s="886"/>
      <c r="AH186" s="886"/>
      <c r="AI186" s="886"/>
      <c r="AJ186" s="886"/>
      <c r="AK186" s="886"/>
      <c r="AL186" s="886"/>
      <c r="AM186" s="886"/>
      <c r="AN186" s="886"/>
      <c r="AO186" s="886"/>
      <c r="AP186" s="886"/>
      <c r="AQ186" s="886"/>
      <c r="AR186" s="886"/>
      <c r="AS186" s="886"/>
      <c r="AT186" s="886"/>
      <c r="AU186" s="886"/>
      <c r="AV186" s="886"/>
      <c r="AW186" s="886"/>
      <c r="AX186" s="886"/>
      <c r="AY186" s="886"/>
      <c r="AZ186" s="886"/>
      <c r="BA186" s="886"/>
      <c r="BB186" s="886"/>
      <c r="BC186" s="886"/>
      <c r="BD186" s="886"/>
      <c r="BE186" s="886"/>
      <c r="BF186" s="886"/>
      <c r="BG186" s="886"/>
      <c r="BH186" s="886"/>
      <c r="BI186" s="886"/>
      <c r="BJ186" s="886"/>
      <c r="BK186" s="886"/>
      <c r="BL186" s="886"/>
      <c r="BM186" s="886"/>
      <c r="BN186" s="886"/>
      <c r="BO186" s="886"/>
      <c r="BP186" s="886"/>
      <c r="BQ186" s="886"/>
    </row>
    <row r="187">
      <c r="A187" s="886"/>
      <c r="B187" s="886"/>
      <c r="C187" s="886"/>
      <c r="D187" s="887"/>
      <c r="E187" s="886"/>
      <c r="F187" s="886"/>
      <c r="G187" s="886"/>
      <c r="H187" s="886"/>
      <c r="I187" s="886"/>
      <c r="J187" s="886"/>
      <c r="K187" s="886"/>
      <c r="L187" s="886"/>
      <c r="M187" s="886"/>
      <c r="N187" s="886"/>
      <c r="O187" s="886"/>
      <c r="P187" s="886"/>
      <c r="Q187" s="886"/>
      <c r="R187" s="886"/>
      <c r="S187" s="886"/>
      <c r="T187" s="886"/>
      <c r="U187" s="886"/>
      <c r="V187" s="886"/>
      <c r="W187" s="886"/>
      <c r="X187" s="886"/>
      <c r="Y187" s="886"/>
      <c r="Z187" s="886"/>
      <c r="AA187" s="886"/>
      <c r="AB187" s="886"/>
      <c r="AC187" s="886"/>
      <c r="AD187" s="886"/>
      <c r="AE187" s="886"/>
      <c r="AF187" s="886"/>
      <c r="AG187" s="886"/>
      <c r="AH187" s="886"/>
      <c r="AI187" s="886"/>
      <c r="AJ187" s="886"/>
      <c r="AK187" s="886"/>
      <c r="AL187" s="886"/>
      <c r="AM187" s="886"/>
      <c r="AN187" s="886"/>
      <c r="AO187" s="886"/>
      <c r="AP187" s="886"/>
      <c r="AQ187" s="886"/>
      <c r="AR187" s="886"/>
      <c r="AS187" s="886"/>
      <c r="AT187" s="886"/>
      <c r="AU187" s="886"/>
      <c r="AV187" s="886"/>
      <c r="AW187" s="886"/>
      <c r="AX187" s="886"/>
      <c r="AY187" s="886"/>
      <c r="AZ187" s="886"/>
      <c r="BA187" s="886"/>
      <c r="BB187" s="886"/>
      <c r="BC187" s="886"/>
      <c r="BD187" s="886"/>
      <c r="BE187" s="886"/>
      <c r="BF187" s="886"/>
      <c r="BG187" s="886"/>
      <c r="BH187" s="886"/>
      <c r="BI187" s="886"/>
      <c r="BJ187" s="886"/>
      <c r="BK187" s="886"/>
      <c r="BL187" s="886"/>
      <c r="BM187" s="886"/>
      <c r="BN187" s="886"/>
      <c r="BO187" s="886"/>
      <c r="BP187" s="886"/>
      <c r="BQ187" s="886"/>
    </row>
    <row r="188">
      <c r="A188" s="886"/>
      <c r="B188" s="886"/>
      <c r="C188" s="886"/>
      <c r="D188" s="887"/>
      <c r="E188" s="886"/>
      <c r="F188" s="886"/>
      <c r="G188" s="886"/>
      <c r="H188" s="886"/>
      <c r="I188" s="886"/>
      <c r="J188" s="886"/>
      <c r="K188" s="886"/>
      <c r="L188" s="886"/>
      <c r="M188" s="886"/>
      <c r="N188" s="886"/>
      <c r="O188" s="886"/>
      <c r="P188" s="886"/>
      <c r="Q188" s="886"/>
      <c r="R188" s="886"/>
      <c r="S188" s="886"/>
      <c r="T188" s="886"/>
      <c r="U188" s="886"/>
      <c r="V188" s="886"/>
      <c r="W188" s="886"/>
      <c r="X188" s="886"/>
      <c r="Y188" s="886"/>
      <c r="Z188" s="886"/>
      <c r="AA188" s="886"/>
      <c r="AB188" s="886"/>
      <c r="AC188" s="886"/>
      <c r="AD188" s="886"/>
      <c r="AE188" s="886"/>
      <c r="AF188" s="886"/>
      <c r="AG188" s="886"/>
      <c r="AH188" s="886"/>
      <c r="AI188" s="886"/>
      <c r="AJ188" s="886"/>
      <c r="AK188" s="886"/>
      <c r="AL188" s="886"/>
      <c r="AM188" s="886"/>
      <c r="AN188" s="886"/>
      <c r="AO188" s="886"/>
      <c r="AP188" s="886"/>
      <c r="AQ188" s="886"/>
      <c r="AR188" s="886"/>
      <c r="AS188" s="886"/>
      <c r="AT188" s="886"/>
      <c r="AU188" s="886"/>
      <c r="AV188" s="886"/>
      <c r="AW188" s="886"/>
      <c r="AX188" s="886"/>
      <c r="AY188" s="886"/>
      <c r="AZ188" s="886"/>
      <c r="BA188" s="886"/>
      <c r="BB188" s="886"/>
      <c r="BC188" s="886"/>
      <c r="BD188" s="886"/>
      <c r="BE188" s="886"/>
      <c r="BF188" s="886"/>
      <c r="BG188" s="886"/>
      <c r="BH188" s="886"/>
      <c r="BI188" s="886"/>
      <c r="BJ188" s="886"/>
      <c r="BK188" s="886"/>
      <c r="BL188" s="886"/>
      <c r="BM188" s="886"/>
      <c r="BN188" s="886"/>
      <c r="BO188" s="886"/>
      <c r="BP188" s="886"/>
      <c r="BQ188" s="886"/>
    </row>
    <row r="189">
      <c r="A189" s="886"/>
      <c r="B189" s="886"/>
      <c r="C189" s="886"/>
      <c r="D189" s="887"/>
      <c r="E189" s="886"/>
      <c r="F189" s="886"/>
      <c r="G189" s="886"/>
      <c r="H189" s="886"/>
      <c r="I189" s="886"/>
      <c r="J189" s="886"/>
      <c r="K189" s="886"/>
      <c r="L189" s="886"/>
      <c r="M189" s="886"/>
      <c r="N189" s="886"/>
      <c r="O189" s="886"/>
      <c r="P189" s="886"/>
      <c r="Q189" s="886"/>
      <c r="R189" s="886"/>
      <c r="S189" s="886"/>
      <c r="T189" s="886"/>
      <c r="U189" s="886"/>
      <c r="V189" s="886"/>
      <c r="W189" s="886"/>
      <c r="X189" s="886"/>
      <c r="Y189" s="886"/>
      <c r="Z189" s="886"/>
      <c r="AA189" s="886"/>
      <c r="AB189" s="886"/>
      <c r="AC189" s="886"/>
      <c r="AD189" s="886"/>
      <c r="AE189" s="886"/>
      <c r="AF189" s="886"/>
      <c r="AG189" s="886"/>
      <c r="AH189" s="886"/>
      <c r="AI189" s="886"/>
      <c r="AJ189" s="886"/>
      <c r="AK189" s="886"/>
      <c r="AL189" s="886"/>
      <c r="AM189" s="886"/>
      <c r="AN189" s="886"/>
      <c r="AO189" s="886"/>
      <c r="AP189" s="886"/>
      <c r="AQ189" s="886"/>
      <c r="AR189" s="886"/>
      <c r="AS189" s="886"/>
      <c r="AT189" s="886"/>
      <c r="AU189" s="886"/>
      <c r="AV189" s="886"/>
      <c r="AW189" s="886"/>
      <c r="AX189" s="886"/>
      <c r="AY189" s="886"/>
      <c r="AZ189" s="886"/>
      <c r="BA189" s="886"/>
      <c r="BB189" s="886"/>
      <c r="BC189" s="886"/>
      <c r="BD189" s="886"/>
      <c r="BE189" s="886"/>
      <c r="BF189" s="886"/>
      <c r="BG189" s="886"/>
      <c r="BH189" s="886"/>
      <c r="BI189" s="886"/>
      <c r="BJ189" s="886"/>
      <c r="BK189" s="886"/>
      <c r="BL189" s="886"/>
      <c r="BM189" s="886"/>
      <c r="BN189" s="886"/>
      <c r="BO189" s="886"/>
      <c r="BP189" s="886"/>
      <c r="BQ189" s="886"/>
    </row>
    <row r="190">
      <c r="A190" s="886"/>
      <c r="B190" s="886"/>
      <c r="C190" s="886"/>
      <c r="D190" s="887"/>
      <c r="E190" s="886"/>
      <c r="F190" s="886"/>
      <c r="G190" s="886"/>
      <c r="H190" s="886"/>
      <c r="I190" s="886"/>
      <c r="J190" s="886"/>
      <c r="K190" s="886"/>
      <c r="L190" s="886"/>
      <c r="M190" s="886"/>
      <c r="N190" s="886"/>
      <c r="O190" s="886"/>
      <c r="P190" s="886"/>
      <c r="Q190" s="886"/>
      <c r="R190" s="886"/>
      <c r="S190" s="886"/>
      <c r="T190" s="886"/>
      <c r="U190" s="886"/>
      <c r="V190" s="886"/>
      <c r="W190" s="886"/>
      <c r="X190" s="886"/>
      <c r="Y190" s="886"/>
      <c r="Z190" s="886"/>
      <c r="AA190" s="886"/>
      <c r="AB190" s="886"/>
      <c r="AC190" s="886"/>
      <c r="AD190" s="886"/>
      <c r="AE190" s="886"/>
      <c r="AF190" s="886"/>
      <c r="AG190" s="886"/>
      <c r="AH190" s="886"/>
      <c r="AI190" s="886"/>
      <c r="AJ190" s="886"/>
      <c r="AK190" s="886"/>
      <c r="AL190" s="886"/>
      <c r="AM190" s="886"/>
      <c r="AN190" s="886"/>
      <c r="AO190" s="886"/>
      <c r="AP190" s="886"/>
      <c r="AQ190" s="886"/>
      <c r="AR190" s="886"/>
      <c r="AS190" s="886"/>
      <c r="AT190" s="886"/>
      <c r="AU190" s="886"/>
      <c r="AV190" s="886"/>
      <c r="AW190" s="886"/>
      <c r="AX190" s="886"/>
      <c r="AY190" s="886"/>
      <c r="AZ190" s="886"/>
      <c r="BA190" s="886"/>
      <c r="BB190" s="886"/>
      <c r="BC190" s="886"/>
      <c r="BD190" s="886"/>
      <c r="BE190" s="886"/>
      <c r="BF190" s="886"/>
      <c r="BG190" s="886"/>
      <c r="BH190" s="886"/>
      <c r="BI190" s="886"/>
      <c r="BJ190" s="886"/>
      <c r="BK190" s="886"/>
      <c r="BL190" s="886"/>
      <c r="BM190" s="886"/>
      <c r="BN190" s="886"/>
      <c r="BO190" s="886"/>
      <c r="BP190" s="886"/>
      <c r="BQ190" s="886"/>
    </row>
    <row r="191">
      <c r="A191" s="886"/>
      <c r="B191" s="886"/>
      <c r="C191" s="886"/>
      <c r="D191" s="887"/>
      <c r="E191" s="886"/>
      <c r="F191" s="886"/>
      <c r="G191" s="886"/>
      <c r="H191" s="886"/>
      <c r="I191" s="886"/>
      <c r="J191" s="886"/>
      <c r="K191" s="886"/>
      <c r="L191" s="886"/>
      <c r="M191" s="886"/>
      <c r="N191" s="886"/>
      <c r="O191" s="886"/>
      <c r="P191" s="886"/>
      <c r="Q191" s="886"/>
      <c r="R191" s="886"/>
      <c r="S191" s="886"/>
      <c r="T191" s="886"/>
      <c r="U191" s="886"/>
      <c r="V191" s="886"/>
      <c r="W191" s="886"/>
      <c r="X191" s="886"/>
      <c r="Y191" s="886"/>
      <c r="Z191" s="886"/>
      <c r="AA191" s="886"/>
      <c r="AB191" s="886"/>
      <c r="AC191" s="886"/>
      <c r="AD191" s="886"/>
      <c r="AE191" s="886"/>
      <c r="AF191" s="886"/>
      <c r="AG191" s="886"/>
      <c r="AH191" s="886"/>
      <c r="AI191" s="886"/>
      <c r="AJ191" s="886"/>
      <c r="AK191" s="886"/>
      <c r="AL191" s="886"/>
      <c r="AM191" s="886"/>
      <c r="AN191" s="886"/>
      <c r="AO191" s="886"/>
      <c r="AP191" s="886"/>
      <c r="AQ191" s="886"/>
      <c r="AR191" s="886"/>
      <c r="AS191" s="886"/>
      <c r="AT191" s="886"/>
      <c r="AU191" s="886"/>
      <c r="AV191" s="886"/>
      <c r="AW191" s="886"/>
      <c r="AX191" s="886"/>
      <c r="AY191" s="886"/>
      <c r="AZ191" s="886"/>
      <c r="BA191" s="886"/>
      <c r="BB191" s="886"/>
      <c r="BC191" s="886"/>
      <c r="BD191" s="886"/>
      <c r="BE191" s="886"/>
      <c r="BF191" s="886"/>
      <c r="BG191" s="886"/>
      <c r="BH191" s="886"/>
      <c r="BI191" s="886"/>
      <c r="BJ191" s="886"/>
      <c r="BK191" s="886"/>
      <c r="BL191" s="886"/>
      <c r="BM191" s="886"/>
      <c r="BN191" s="886"/>
      <c r="BO191" s="886"/>
      <c r="BP191" s="886"/>
      <c r="BQ191" s="886"/>
    </row>
    <row r="192">
      <c r="A192" s="886"/>
      <c r="B192" s="886"/>
      <c r="C192" s="886"/>
      <c r="D192" s="887"/>
      <c r="E192" s="886"/>
      <c r="F192" s="886"/>
      <c r="G192" s="886"/>
      <c r="H192" s="886"/>
      <c r="I192" s="886"/>
      <c r="J192" s="886"/>
      <c r="K192" s="886"/>
      <c r="L192" s="886"/>
      <c r="M192" s="886"/>
      <c r="N192" s="886"/>
      <c r="O192" s="886"/>
      <c r="P192" s="886"/>
      <c r="Q192" s="886"/>
      <c r="R192" s="886"/>
      <c r="S192" s="886"/>
      <c r="T192" s="886"/>
      <c r="U192" s="886"/>
      <c r="V192" s="886"/>
      <c r="W192" s="886"/>
      <c r="X192" s="886"/>
      <c r="Y192" s="886"/>
      <c r="Z192" s="886"/>
      <c r="AA192" s="886"/>
      <c r="AB192" s="886"/>
      <c r="AC192" s="886"/>
      <c r="AD192" s="886"/>
      <c r="AE192" s="886"/>
      <c r="AF192" s="886"/>
      <c r="AG192" s="886"/>
      <c r="AH192" s="886"/>
      <c r="AI192" s="886"/>
      <c r="AJ192" s="886"/>
      <c r="AK192" s="886"/>
      <c r="AL192" s="886"/>
      <c r="AM192" s="886"/>
      <c r="AN192" s="886"/>
      <c r="AO192" s="886"/>
      <c r="AP192" s="886"/>
      <c r="AQ192" s="886"/>
      <c r="AR192" s="886"/>
      <c r="AS192" s="886"/>
      <c r="AT192" s="886"/>
      <c r="AU192" s="886"/>
      <c r="AV192" s="886"/>
      <c r="AW192" s="886"/>
      <c r="AX192" s="886"/>
      <c r="AY192" s="886"/>
      <c r="AZ192" s="886"/>
      <c r="BA192" s="886"/>
      <c r="BB192" s="886"/>
      <c r="BC192" s="886"/>
      <c r="BD192" s="886"/>
      <c r="BE192" s="886"/>
      <c r="BF192" s="886"/>
      <c r="BG192" s="886"/>
      <c r="BH192" s="886"/>
      <c r="BI192" s="886"/>
      <c r="BJ192" s="886"/>
      <c r="BK192" s="886"/>
      <c r="BL192" s="886"/>
      <c r="BM192" s="886"/>
      <c r="BN192" s="886"/>
      <c r="BO192" s="886"/>
      <c r="BP192" s="886"/>
      <c r="BQ192" s="886"/>
    </row>
    <row r="193">
      <c r="A193" s="886"/>
      <c r="B193" s="886"/>
      <c r="C193" s="886"/>
      <c r="D193" s="887"/>
      <c r="E193" s="886"/>
      <c r="F193" s="886"/>
      <c r="G193" s="886"/>
      <c r="H193" s="886"/>
      <c r="I193" s="886"/>
      <c r="J193" s="886"/>
      <c r="K193" s="886"/>
      <c r="L193" s="886"/>
      <c r="M193" s="886"/>
      <c r="N193" s="886"/>
      <c r="O193" s="886"/>
      <c r="P193" s="886"/>
      <c r="Q193" s="886"/>
      <c r="R193" s="886"/>
      <c r="S193" s="886"/>
      <c r="T193" s="886"/>
      <c r="U193" s="886"/>
      <c r="V193" s="886"/>
      <c r="W193" s="886"/>
      <c r="X193" s="886"/>
      <c r="Y193" s="886"/>
      <c r="Z193" s="886"/>
      <c r="AA193" s="886"/>
      <c r="AB193" s="886"/>
      <c r="AC193" s="886"/>
      <c r="AD193" s="886"/>
      <c r="AE193" s="886"/>
      <c r="AF193" s="886"/>
      <c r="AG193" s="886"/>
      <c r="AH193" s="886"/>
      <c r="AI193" s="886"/>
      <c r="AJ193" s="886"/>
      <c r="AK193" s="886"/>
      <c r="AL193" s="886"/>
      <c r="AM193" s="886"/>
      <c r="AN193" s="886"/>
      <c r="AO193" s="886"/>
      <c r="AP193" s="886"/>
      <c r="AQ193" s="886"/>
      <c r="AR193" s="886"/>
      <c r="AS193" s="886"/>
      <c r="AT193" s="886"/>
      <c r="AU193" s="886"/>
      <c r="AV193" s="886"/>
      <c r="AW193" s="886"/>
      <c r="AX193" s="886"/>
      <c r="AY193" s="886"/>
      <c r="AZ193" s="886"/>
      <c r="BA193" s="886"/>
      <c r="BB193" s="886"/>
      <c r="BC193" s="886"/>
      <c r="BD193" s="886"/>
      <c r="BE193" s="886"/>
      <c r="BF193" s="886"/>
      <c r="BG193" s="886"/>
      <c r="BH193" s="886"/>
      <c r="BI193" s="886"/>
      <c r="BJ193" s="886"/>
      <c r="BK193" s="886"/>
      <c r="BL193" s="886"/>
      <c r="BM193" s="886"/>
      <c r="BN193" s="886"/>
      <c r="BO193" s="886"/>
      <c r="BP193" s="886"/>
      <c r="BQ193" s="886"/>
    </row>
    <row r="194">
      <c r="A194" s="886"/>
      <c r="B194" s="886"/>
      <c r="C194" s="886"/>
      <c r="D194" s="887"/>
      <c r="E194" s="886"/>
      <c r="F194" s="886"/>
      <c r="G194" s="886"/>
      <c r="H194" s="886"/>
      <c r="I194" s="886"/>
      <c r="J194" s="886"/>
      <c r="K194" s="886"/>
      <c r="L194" s="886"/>
      <c r="M194" s="886"/>
      <c r="N194" s="886"/>
      <c r="O194" s="886"/>
      <c r="P194" s="886"/>
      <c r="Q194" s="886"/>
      <c r="R194" s="886"/>
      <c r="S194" s="886"/>
      <c r="T194" s="886"/>
      <c r="U194" s="886"/>
      <c r="V194" s="886"/>
      <c r="W194" s="886"/>
      <c r="X194" s="886"/>
      <c r="Y194" s="886"/>
      <c r="Z194" s="886"/>
      <c r="AA194" s="886"/>
      <c r="AB194" s="886"/>
      <c r="AC194" s="886"/>
      <c r="AD194" s="886"/>
      <c r="AE194" s="886"/>
      <c r="AF194" s="886"/>
      <c r="AG194" s="886"/>
      <c r="AH194" s="886"/>
      <c r="AI194" s="886"/>
      <c r="AJ194" s="886"/>
      <c r="AK194" s="886"/>
      <c r="AL194" s="886"/>
      <c r="AM194" s="886"/>
      <c r="AN194" s="886"/>
      <c r="AO194" s="886"/>
      <c r="AP194" s="886"/>
      <c r="AQ194" s="886"/>
      <c r="AR194" s="886"/>
      <c r="AS194" s="886"/>
      <c r="AT194" s="886"/>
      <c r="AU194" s="886"/>
      <c r="AV194" s="886"/>
      <c r="AW194" s="886"/>
      <c r="AX194" s="886"/>
      <c r="AY194" s="886"/>
      <c r="AZ194" s="886"/>
      <c r="BA194" s="886"/>
      <c r="BB194" s="886"/>
      <c r="BC194" s="886"/>
      <c r="BD194" s="886"/>
      <c r="BE194" s="886"/>
      <c r="BF194" s="886"/>
      <c r="BG194" s="886"/>
      <c r="BH194" s="886"/>
      <c r="BI194" s="886"/>
      <c r="BJ194" s="886"/>
      <c r="BK194" s="886"/>
      <c r="BL194" s="886"/>
      <c r="BM194" s="886"/>
      <c r="BN194" s="886"/>
      <c r="BO194" s="886"/>
      <c r="BP194" s="886"/>
      <c r="BQ194" s="886"/>
    </row>
    <row r="195">
      <c r="A195" s="886"/>
      <c r="B195" s="886"/>
      <c r="C195" s="886"/>
      <c r="D195" s="887"/>
      <c r="E195" s="886"/>
      <c r="F195" s="886"/>
      <c r="G195" s="886"/>
      <c r="H195" s="886"/>
      <c r="I195" s="886"/>
      <c r="J195" s="886"/>
      <c r="K195" s="886"/>
      <c r="L195" s="886"/>
      <c r="M195" s="886"/>
      <c r="N195" s="886"/>
      <c r="O195" s="886"/>
      <c r="P195" s="886"/>
      <c r="Q195" s="886"/>
      <c r="R195" s="886"/>
      <c r="S195" s="886"/>
      <c r="T195" s="886"/>
      <c r="U195" s="886"/>
      <c r="V195" s="886"/>
      <c r="W195" s="886"/>
      <c r="X195" s="886"/>
      <c r="Y195" s="886"/>
      <c r="Z195" s="886"/>
      <c r="AA195" s="886"/>
      <c r="AB195" s="886"/>
      <c r="AC195" s="886"/>
      <c r="AD195" s="886"/>
      <c r="AE195" s="886"/>
      <c r="AF195" s="886"/>
      <c r="AG195" s="886"/>
      <c r="AH195" s="886"/>
      <c r="AI195" s="886"/>
      <c r="AJ195" s="886"/>
      <c r="AK195" s="886"/>
      <c r="AL195" s="886"/>
      <c r="AM195" s="886"/>
      <c r="AN195" s="886"/>
      <c r="AO195" s="886"/>
      <c r="AP195" s="886"/>
      <c r="AQ195" s="886"/>
      <c r="AR195" s="886"/>
      <c r="AS195" s="886"/>
      <c r="AT195" s="886"/>
      <c r="AU195" s="886"/>
      <c r="AV195" s="886"/>
      <c r="AW195" s="886"/>
      <c r="AX195" s="886"/>
      <c r="AY195" s="886"/>
      <c r="AZ195" s="886"/>
      <c r="BA195" s="886"/>
      <c r="BB195" s="886"/>
      <c r="BC195" s="886"/>
      <c r="BD195" s="886"/>
      <c r="BE195" s="886"/>
      <c r="BF195" s="886"/>
      <c r="BG195" s="886"/>
      <c r="BH195" s="886"/>
      <c r="BI195" s="886"/>
      <c r="BJ195" s="886"/>
      <c r="BK195" s="886"/>
      <c r="BL195" s="886"/>
      <c r="BM195" s="886"/>
      <c r="BN195" s="886"/>
      <c r="BO195" s="886"/>
      <c r="BP195" s="886"/>
      <c r="BQ195" s="886"/>
    </row>
    <row r="196">
      <c r="A196" s="886"/>
      <c r="B196" s="886"/>
      <c r="C196" s="886"/>
      <c r="D196" s="887"/>
      <c r="E196" s="886"/>
      <c r="F196" s="886"/>
      <c r="G196" s="886"/>
      <c r="H196" s="886"/>
      <c r="I196" s="886"/>
      <c r="J196" s="886"/>
      <c r="K196" s="886"/>
      <c r="L196" s="886"/>
      <c r="M196" s="886"/>
      <c r="N196" s="886"/>
      <c r="O196" s="886"/>
      <c r="P196" s="886"/>
      <c r="Q196" s="886"/>
      <c r="R196" s="886"/>
      <c r="S196" s="886"/>
      <c r="T196" s="886"/>
      <c r="U196" s="886"/>
      <c r="V196" s="886"/>
      <c r="W196" s="886"/>
      <c r="X196" s="886"/>
      <c r="Y196" s="886"/>
      <c r="Z196" s="886"/>
      <c r="AA196" s="886"/>
      <c r="AB196" s="886"/>
      <c r="AC196" s="886"/>
      <c r="AD196" s="886"/>
      <c r="AE196" s="886"/>
      <c r="AF196" s="886"/>
      <c r="AG196" s="886"/>
      <c r="AH196" s="886"/>
      <c r="AI196" s="886"/>
      <c r="AJ196" s="886"/>
      <c r="AK196" s="886"/>
      <c r="AL196" s="886"/>
      <c r="AM196" s="886"/>
      <c r="AN196" s="886"/>
      <c r="AO196" s="886"/>
      <c r="AP196" s="886"/>
      <c r="AQ196" s="886"/>
      <c r="AR196" s="886"/>
      <c r="AS196" s="886"/>
      <c r="AT196" s="886"/>
      <c r="AU196" s="886"/>
      <c r="AV196" s="886"/>
      <c r="AW196" s="886"/>
      <c r="AX196" s="886"/>
      <c r="AY196" s="886"/>
      <c r="AZ196" s="886"/>
      <c r="BA196" s="886"/>
      <c r="BB196" s="886"/>
      <c r="BC196" s="886"/>
      <c r="BD196" s="886"/>
      <c r="BE196" s="886"/>
      <c r="BF196" s="886"/>
      <c r="BG196" s="886"/>
      <c r="BH196" s="886"/>
      <c r="BI196" s="886"/>
      <c r="BJ196" s="886"/>
      <c r="BK196" s="886"/>
      <c r="BL196" s="886"/>
      <c r="BM196" s="886"/>
      <c r="BN196" s="886"/>
      <c r="BO196" s="886"/>
      <c r="BP196" s="886"/>
      <c r="BQ196" s="886"/>
    </row>
    <row r="197">
      <c r="A197" s="886"/>
      <c r="B197" s="886"/>
      <c r="C197" s="886"/>
      <c r="D197" s="887"/>
      <c r="E197" s="886"/>
      <c r="F197" s="886"/>
      <c r="G197" s="886"/>
      <c r="H197" s="886"/>
      <c r="I197" s="886"/>
      <c r="J197" s="886"/>
      <c r="K197" s="886"/>
      <c r="L197" s="886"/>
      <c r="M197" s="886"/>
      <c r="N197" s="886"/>
      <c r="O197" s="886"/>
      <c r="P197" s="886"/>
      <c r="Q197" s="886"/>
      <c r="R197" s="886"/>
      <c r="S197" s="886"/>
      <c r="T197" s="886"/>
      <c r="U197" s="886"/>
      <c r="V197" s="886"/>
      <c r="W197" s="886"/>
      <c r="X197" s="886"/>
      <c r="Y197" s="886"/>
      <c r="Z197" s="886"/>
      <c r="AA197" s="886"/>
      <c r="AB197" s="886"/>
      <c r="AC197" s="886"/>
      <c r="AD197" s="886"/>
      <c r="AE197" s="886"/>
      <c r="AF197" s="886"/>
      <c r="AG197" s="886"/>
      <c r="AH197" s="886"/>
      <c r="AI197" s="886"/>
      <c r="AJ197" s="886"/>
      <c r="AK197" s="886"/>
      <c r="AL197" s="886"/>
      <c r="AM197" s="886"/>
      <c r="AN197" s="886"/>
      <c r="AO197" s="886"/>
      <c r="AP197" s="886"/>
      <c r="AQ197" s="886"/>
      <c r="AR197" s="886"/>
      <c r="AS197" s="886"/>
      <c r="AT197" s="886"/>
      <c r="AU197" s="886"/>
      <c r="AV197" s="886"/>
      <c r="AW197" s="886"/>
      <c r="AX197" s="886"/>
      <c r="AY197" s="886"/>
      <c r="AZ197" s="886"/>
      <c r="BA197" s="886"/>
      <c r="BB197" s="886"/>
      <c r="BC197" s="886"/>
      <c r="BD197" s="886"/>
      <c r="BE197" s="886"/>
      <c r="BF197" s="886"/>
      <c r="BG197" s="886"/>
      <c r="BH197" s="886"/>
      <c r="BI197" s="886"/>
      <c r="BJ197" s="886"/>
      <c r="BK197" s="886"/>
      <c r="BL197" s="886"/>
      <c r="BM197" s="886"/>
      <c r="BN197" s="886"/>
      <c r="BO197" s="886"/>
      <c r="BP197" s="886"/>
      <c r="BQ197" s="886"/>
    </row>
    <row r="198">
      <c r="A198" s="886"/>
      <c r="B198" s="886"/>
      <c r="C198" s="886"/>
      <c r="D198" s="887"/>
      <c r="E198" s="886"/>
      <c r="F198" s="886"/>
      <c r="G198" s="886"/>
      <c r="H198" s="886"/>
      <c r="I198" s="886"/>
      <c r="J198" s="886"/>
      <c r="K198" s="886"/>
      <c r="L198" s="886"/>
      <c r="M198" s="886"/>
      <c r="N198" s="886"/>
      <c r="O198" s="886"/>
      <c r="P198" s="886"/>
      <c r="Q198" s="886"/>
      <c r="R198" s="886"/>
      <c r="S198" s="886"/>
      <c r="T198" s="886"/>
      <c r="U198" s="886"/>
      <c r="V198" s="886"/>
      <c r="W198" s="886"/>
      <c r="X198" s="886"/>
      <c r="Y198" s="886"/>
      <c r="Z198" s="886"/>
      <c r="AA198" s="886"/>
      <c r="AB198" s="886"/>
      <c r="AC198" s="886"/>
      <c r="AD198" s="886"/>
      <c r="AE198" s="886"/>
      <c r="AF198" s="886"/>
      <c r="AG198" s="886"/>
      <c r="AH198" s="886"/>
      <c r="AI198" s="886"/>
      <c r="AJ198" s="886"/>
      <c r="AK198" s="886"/>
      <c r="AL198" s="886"/>
      <c r="AM198" s="886"/>
      <c r="AN198" s="886"/>
      <c r="AO198" s="886"/>
      <c r="AP198" s="886"/>
      <c r="AQ198" s="886"/>
      <c r="AR198" s="886"/>
      <c r="AS198" s="886"/>
      <c r="AT198" s="886"/>
      <c r="AU198" s="886"/>
      <c r="AV198" s="886"/>
      <c r="AW198" s="886"/>
      <c r="AX198" s="886"/>
      <c r="AY198" s="886"/>
      <c r="AZ198" s="886"/>
      <c r="BA198" s="886"/>
      <c r="BB198" s="886"/>
      <c r="BC198" s="886"/>
      <c r="BD198" s="886"/>
      <c r="BE198" s="886"/>
      <c r="BF198" s="886"/>
      <c r="BG198" s="886"/>
      <c r="BH198" s="886"/>
      <c r="BI198" s="886"/>
      <c r="BJ198" s="886"/>
      <c r="BK198" s="886"/>
      <c r="BL198" s="886"/>
      <c r="BM198" s="886"/>
      <c r="BN198" s="886"/>
      <c r="BO198" s="886"/>
      <c r="BP198" s="886"/>
      <c r="BQ198" s="886"/>
    </row>
    <row r="199">
      <c r="A199" s="886"/>
      <c r="B199" s="886"/>
      <c r="C199" s="886"/>
      <c r="D199" s="887"/>
      <c r="E199" s="886"/>
      <c r="F199" s="886"/>
      <c r="G199" s="886"/>
      <c r="H199" s="886"/>
      <c r="I199" s="886"/>
      <c r="J199" s="886"/>
      <c r="K199" s="886"/>
      <c r="L199" s="886"/>
      <c r="M199" s="886"/>
      <c r="N199" s="886"/>
      <c r="O199" s="886"/>
      <c r="P199" s="886"/>
      <c r="Q199" s="886"/>
      <c r="R199" s="886"/>
      <c r="S199" s="886"/>
      <c r="T199" s="886"/>
      <c r="U199" s="886"/>
      <c r="V199" s="886"/>
      <c r="W199" s="886"/>
      <c r="X199" s="886"/>
      <c r="Y199" s="886"/>
      <c r="Z199" s="886"/>
      <c r="AA199" s="886"/>
      <c r="AB199" s="886"/>
      <c r="AC199" s="886"/>
      <c r="AD199" s="886"/>
      <c r="AE199" s="886"/>
      <c r="AF199" s="886"/>
      <c r="AG199" s="886"/>
      <c r="AH199" s="886"/>
      <c r="AI199" s="886"/>
      <c r="AJ199" s="886"/>
      <c r="AK199" s="886"/>
      <c r="AL199" s="886"/>
      <c r="AM199" s="886"/>
      <c r="AN199" s="886"/>
      <c r="AO199" s="886"/>
      <c r="AP199" s="886"/>
      <c r="AQ199" s="886"/>
      <c r="AR199" s="886"/>
      <c r="AS199" s="886"/>
      <c r="AT199" s="886"/>
      <c r="AU199" s="886"/>
      <c r="AV199" s="886"/>
      <c r="AW199" s="886"/>
      <c r="AX199" s="886"/>
      <c r="AY199" s="886"/>
      <c r="AZ199" s="886"/>
      <c r="BA199" s="886"/>
      <c r="BB199" s="886"/>
      <c r="BC199" s="886"/>
      <c r="BD199" s="886"/>
      <c r="BE199" s="886"/>
      <c r="BF199" s="886"/>
      <c r="BG199" s="886"/>
      <c r="BH199" s="886"/>
      <c r="BI199" s="886"/>
      <c r="BJ199" s="886"/>
      <c r="BK199" s="886"/>
      <c r="BL199" s="886"/>
      <c r="BM199" s="886"/>
      <c r="BN199" s="886"/>
      <c r="BO199" s="886"/>
      <c r="BP199" s="886"/>
      <c r="BQ199" s="886"/>
    </row>
    <row r="200">
      <c r="A200" s="886"/>
      <c r="B200" s="886"/>
      <c r="C200" s="886"/>
      <c r="D200" s="887"/>
      <c r="E200" s="886"/>
      <c r="F200" s="886"/>
      <c r="G200" s="886"/>
      <c r="H200" s="886"/>
      <c r="I200" s="886"/>
      <c r="J200" s="886"/>
      <c r="K200" s="886"/>
      <c r="L200" s="886"/>
      <c r="M200" s="886"/>
      <c r="N200" s="886"/>
      <c r="O200" s="886"/>
      <c r="P200" s="886"/>
      <c r="Q200" s="886"/>
      <c r="R200" s="886"/>
      <c r="S200" s="886"/>
      <c r="T200" s="886"/>
      <c r="U200" s="886"/>
      <c r="V200" s="886"/>
      <c r="W200" s="886"/>
      <c r="X200" s="886"/>
      <c r="Y200" s="886"/>
      <c r="Z200" s="886"/>
      <c r="AA200" s="886"/>
      <c r="AB200" s="886"/>
      <c r="AC200" s="886"/>
      <c r="AD200" s="886"/>
      <c r="AE200" s="886"/>
      <c r="AF200" s="886"/>
      <c r="AG200" s="886"/>
      <c r="AH200" s="886"/>
      <c r="AI200" s="886"/>
      <c r="AJ200" s="886"/>
      <c r="AK200" s="886"/>
      <c r="AL200" s="886"/>
      <c r="AM200" s="886"/>
      <c r="AN200" s="886"/>
      <c r="AO200" s="886"/>
      <c r="AP200" s="886"/>
      <c r="AQ200" s="886"/>
      <c r="AR200" s="886"/>
      <c r="AS200" s="886"/>
      <c r="AT200" s="886"/>
      <c r="AU200" s="886"/>
      <c r="AV200" s="886"/>
      <c r="AW200" s="886"/>
      <c r="AX200" s="886"/>
      <c r="AY200" s="886"/>
      <c r="AZ200" s="886"/>
      <c r="BA200" s="886"/>
      <c r="BB200" s="886"/>
      <c r="BC200" s="886"/>
      <c r="BD200" s="886"/>
      <c r="BE200" s="886"/>
      <c r="BF200" s="886"/>
      <c r="BG200" s="886"/>
      <c r="BH200" s="886"/>
      <c r="BI200" s="886"/>
      <c r="BJ200" s="886"/>
      <c r="BK200" s="886"/>
      <c r="BL200" s="886"/>
      <c r="BM200" s="886"/>
      <c r="BN200" s="886"/>
      <c r="BO200" s="886"/>
      <c r="BP200" s="886"/>
      <c r="BQ200" s="886"/>
    </row>
    <row r="201">
      <c r="A201" s="886"/>
      <c r="B201" s="886"/>
      <c r="C201" s="886"/>
      <c r="D201" s="887"/>
      <c r="E201" s="886"/>
      <c r="F201" s="886"/>
      <c r="G201" s="886"/>
      <c r="H201" s="886"/>
      <c r="I201" s="886"/>
      <c r="J201" s="886"/>
      <c r="K201" s="886"/>
      <c r="L201" s="886"/>
      <c r="M201" s="886"/>
      <c r="N201" s="886"/>
      <c r="O201" s="886"/>
      <c r="P201" s="886"/>
      <c r="Q201" s="886"/>
      <c r="R201" s="886"/>
      <c r="S201" s="886"/>
      <c r="T201" s="886"/>
      <c r="U201" s="886"/>
      <c r="V201" s="886"/>
      <c r="W201" s="886"/>
      <c r="X201" s="886"/>
      <c r="Y201" s="886"/>
      <c r="Z201" s="886"/>
      <c r="AA201" s="886"/>
      <c r="AB201" s="886"/>
      <c r="AC201" s="886"/>
      <c r="AD201" s="886"/>
      <c r="AE201" s="886"/>
      <c r="AF201" s="886"/>
      <c r="AG201" s="886"/>
      <c r="AH201" s="886"/>
      <c r="AI201" s="886"/>
      <c r="AJ201" s="886"/>
      <c r="AK201" s="886"/>
      <c r="AL201" s="886"/>
      <c r="AM201" s="886"/>
      <c r="AN201" s="886"/>
      <c r="AO201" s="886"/>
      <c r="AP201" s="886"/>
      <c r="AQ201" s="886"/>
      <c r="AR201" s="886"/>
      <c r="AS201" s="886"/>
      <c r="AT201" s="886"/>
      <c r="AU201" s="886"/>
      <c r="AV201" s="886"/>
      <c r="AW201" s="886"/>
      <c r="AX201" s="886"/>
      <c r="AY201" s="886"/>
      <c r="AZ201" s="886"/>
      <c r="BA201" s="886"/>
      <c r="BB201" s="886"/>
      <c r="BC201" s="886"/>
      <c r="BD201" s="886"/>
      <c r="BE201" s="886"/>
      <c r="BF201" s="886"/>
      <c r="BG201" s="886"/>
      <c r="BH201" s="886"/>
      <c r="BI201" s="886"/>
      <c r="BJ201" s="886"/>
      <c r="BK201" s="886"/>
      <c r="BL201" s="886"/>
      <c r="BM201" s="886"/>
      <c r="BN201" s="886"/>
      <c r="BO201" s="886"/>
      <c r="BP201" s="886"/>
      <c r="BQ201" s="886"/>
    </row>
    <row r="202">
      <c r="A202" s="886"/>
      <c r="B202" s="886"/>
      <c r="C202" s="886"/>
      <c r="D202" s="887"/>
      <c r="E202" s="886"/>
      <c r="F202" s="886"/>
      <c r="G202" s="886"/>
      <c r="H202" s="886"/>
      <c r="I202" s="886"/>
      <c r="J202" s="886"/>
      <c r="K202" s="886"/>
      <c r="L202" s="886"/>
      <c r="M202" s="886"/>
      <c r="N202" s="886"/>
      <c r="O202" s="886"/>
      <c r="P202" s="886"/>
      <c r="Q202" s="886"/>
      <c r="R202" s="886"/>
      <c r="S202" s="886"/>
      <c r="T202" s="886"/>
      <c r="U202" s="886"/>
      <c r="V202" s="886"/>
      <c r="W202" s="886"/>
      <c r="X202" s="886"/>
      <c r="Y202" s="886"/>
      <c r="Z202" s="886"/>
      <c r="AA202" s="886"/>
      <c r="AB202" s="886"/>
      <c r="AC202" s="886"/>
      <c r="AD202" s="886"/>
      <c r="AE202" s="886"/>
      <c r="AF202" s="886"/>
      <c r="AG202" s="886"/>
      <c r="AH202" s="886"/>
      <c r="AI202" s="886"/>
      <c r="AJ202" s="886"/>
      <c r="AK202" s="886"/>
      <c r="AL202" s="886"/>
      <c r="AM202" s="886"/>
      <c r="AN202" s="886"/>
      <c r="AO202" s="886"/>
      <c r="AP202" s="886"/>
      <c r="AQ202" s="886"/>
      <c r="AR202" s="886"/>
      <c r="AS202" s="886"/>
      <c r="AT202" s="886"/>
      <c r="AU202" s="886"/>
      <c r="AV202" s="886"/>
      <c r="AW202" s="886"/>
      <c r="AX202" s="886"/>
      <c r="AY202" s="886"/>
      <c r="AZ202" s="886"/>
      <c r="BA202" s="886"/>
      <c r="BB202" s="886"/>
      <c r="BC202" s="886"/>
      <c r="BD202" s="886"/>
      <c r="BE202" s="886"/>
      <c r="BF202" s="886"/>
      <c r="BG202" s="886"/>
      <c r="BH202" s="886"/>
      <c r="BI202" s="886"/>
      <c r="BJ202" s="886"/>
      <c r="BK202" s="886"/>
      <c r="BL202" s="886"/>
      <c r="BM202" s="886"/>
      <c r="BN202" s="886"/>
      <c r="BO202" s="886"/>
      <c r="BP202" s="886"/>
      <c r="BQ202" s="886"/>
    </row>
    <row r="203">
      <c r="A203" s="886"/>
      <c r="B203" s="886"/>
      <c r="C203" s="886"/>
      <c r="D203" s="887"/>
      <c r="E203" s="886"/>
      <c r="F203" s="886"/>
      <c r="G203" s="886"/>
      <c r="H203" s="886"/>
      <c r="I203" s="886"/>
      <c r="J203" s="886"/>
      <c r="K203" s="886"/>
      <c r="L203" s="886"/>
      <c r="M203" s="886"/>
      <c r="N203" s="886"/>
      <c r="O203" s="886"/>
      <c r="P203" s="886"/>
      <c r="Q203" s="886"/>
      <c r="R203" s="886"/>
      <c r="S203" s="886"/>
      <c r="T203" s="886"/>
      <c r="U203" s="886"/>
      <c r="V203" s="886"/>
      <c r="W203" s="886"/>
      <c r="X203" s="886"/>
      <c r="Y203" s="886"/>
      <c r="Z203" s="886"/>
      <c r="AA203" s="886"/>
      <c r="AB203" s="886"/>
      <c r="AC203" s="886"/>
      <c r="AD203" s="886"/>
      <c r="AE203" s="886"/>
      <c r="AF203" s="886"/>
      <c r="AG203" s="886"/>
      <c r="AH203" s="886"/>
      <c r="AI203" s="886"/>
      <c r="AJ203" s="886"/>
      <c r="AK203" s="886"/>
      <c r="AL203" s="886"/>
      <c r="AM203" s="886"/>
      <c r="AN203" s="886"/>
      <c r="AO203" s="886"/>
      <c r="AP203" s="886"/>
      <c r="AQ203" s="886"/>
      <c r="AR203" s="886"/>
      <c r="AS203" s="886"/>
      <c r="AT203" s="886"/>
      <c r="AU203" s="886"/>
      <c r="AV203" s="886"/>
      <c r="AW203" s="886"/>
      <c r="AX203" s="886"/>
      <c r="AY203" s="886"/>
      <c r="AZ203" s="886"/>
      <c r="BA203" s="886"/>
      <c r="BB203" s="886"/>
      <c r="BC203" s="886"/>
      <c r="BD203" s="886"/>
      <c r="BE203" s="886"/>
      <c r="BF203" s="886"/>
      <c r="BG203" s="886"/>
      <c r="BH203" s="886"/>
      <c r="BI203" s="886"/>
      <c r="BJ203" s="886"/>
      <c r="BK203" s="886"/>
      <c r="BL203" s="886"/>
      <c r="BM203" s="886"/>
      <c r="BN203" s="886"/>
      <c r="BO203" s="886"/>
      <c r="BP203" s="886"/>
      <c r="BQ203" s="886"/>
    </row>
    <row r="204">
      <c r="A204" s="886"/>
      <c r="B204" s="886"/>
      <c r="C204" s="886"/>
      <c r="D204" s="887"/>
      <c r="E204" s="886"/>
      <c r="F204" s="886"/>
      <c r="G204" s="886"/>
      <c r="H204" s="886"/>
      <c r="I204" s="886"/>
      <c r="J204" s="886"/>
      <c r="K204" s="886"/>
      <c r="L204" s="886"/>
      <c r="M204" s="886"/>
      <c r="N204" s="886"/>
      <c r="O204" s="886"/>
      <c r="P204" s="886"/>
      <c r="Q204" s="886"/>
      <c r="R204" s="886"/>
      <c r="S204" s="886"/>
      <c r="T204" s="886"/>
      <c r="U204" s="886"/>
      <c r="V204" s="886"/>
      <c r="W204" s="886"/>
      <c r="X204" s="886"/>
      <c r="Y204" s="886"/>
      <c r="Z204" s="886"/>
      <c r="AA204" s="886"/>
      <c r="AB204" s="886"/>
      <c r="AC204" s="886"/>
      <c r="AD204" s="886"/>
      <c r="AE204" s="886"/>
      <c r="AF204" s="886"/>
      <c r="AG204" s="886"/>
      <c r="AH204" s="886"/>
      <c r="AI204" s="886"/>
      <c r="AJ204" s="886"/>
      <c r="AK204" s="886"/>
      <c r="AL204" s="886"/>
      <c r="AM204" s="886"/>
      <c r="AN204" s="886"/>
      <c r="AO204" s="886"/>
      <c r="AP204" s="886"/>
      <c r="AQ204" s="886"/>
      <c r="AR204" s="886"/>
      <c r="AS204" s="886"/>
      <c r="AT204" s="886"/>
      <c r="AU204" s="886"/>
      <c r="AV204" s="886"/>
      <c r="AW204" s="886"/>
      <c r="AX204" s="886"/>
      <c r="AY204" s="886"/>
      <c r="AZ204" s="886"/>
      <c r="BA204" s="886"/>
      <c r="BB204" s="886"/>
      <c r="BC204" s="886"/>
      <c r="BD204" s="886"/>
      <c r="BE204" s="886"/>
      <c r="BF204" s="886"/>
      <c r="BG204" s="886"/>
      <c r="BH204" s="886"/>
      <c r="BI204" s="886"/>
      <c r="BJ204" s="886"/>
      <c r="BK204" s="886"/>
      <c r="BL204" s="886"/>
      <c r="BM204" s="886"/>
      <c r="BN204" s="886"/>
      <c r="BO204" s="886"/>
      <c r="BP204" s="886"/>
      <c r="BQ204" s="886"/>
    </row>
    <row r="205">
      <c r="A205" s="886"/>
      <c r="B205" s="886"/>
      <c r="C205" s="886"/>
      <c r="D205" s="887"/>
      <c r="E205" s="886"/>
      <c r="F205" s="886"/>
      <c r="G205" s="886"/>
      <c r="H205" s="886"/>
      <c r="I205" s="886"/>
      <c r="J205" s="886"/>
      <c r="K205" s="886"/>
      <c r="L205" s="886"/>
      <c r="M205" s="886"/>
      <c r="N205" s="886"/>
      <c r="O205" s="886"/>
      <c r="P205" s="886"/>
      <c r="Q205" s="886"/>
      <c r="R205" s="886"/>
      <c r="S205" s="886"/>
      <c r="T205" s="886"/>
      <c r="U205" s="886"/>
      <c r="V205" s="886"/>
      <c r="W205" s="886"/>
      <c r="X205" s="886"/>
      <c r="Y205" s="886"/>
      <c r="Z205" s="886"/>
      <c r="AA205" s="886"/>
      <c r="AB205" s="886"/>
      <c r="AC205" s="886"/>
      <c r="AD205" s="886"/>
      <c r="AE205" s="886"/>
      <c r="AF205" s="886"/>
      <c r="AG205" s="886"/>
      <c r="AH205" s="886"/>
      <c r="AI205" s="886"/>
      <c r="AJ205" s="886"/>
      <c r="AK205" s="886"/>
      <c r="AL205" s="886"/>
      <c r="AM205" s="886"/>
      <c r="AN205" s="886"/>
      <c r="AO205" s="886"/>
      <c r="AP205" s="886"/>
      <c r="AQ205" s="886"/>
      <c r="AR205" s="886"/>
      <c r="AS205" s="886"/>
      <c r="AT205" s="886"/>
      <c r="AU205" s="886"/>
      <c r="AV205" s="886"/>
      <c r="AW205" s="886"/>
      <c r="AX205" s="886"/>
      <c r="AY205" s="886"/>
      <c r="AZ205" s="886"/>
      <c r="BA205" s="886"/>
      <c r="BB205" s="886"/>
      <c r="BC205" s="886"/>
      <c r="BD205" s="886"/>
      <c r="BE205" s="886"/>
      <c r="BF205" s="886"/>
      <c r="BG205" s="886"/>
      <c r="BH205" s="886"/>
      <c r="BI205" s="886"/>
      <c r="BJ205" s="886"/>
      <c r="BK205" s="886"/>
      <c r="BL205" s="886"/>
      <c r="BM205" s="886"/>
      <c r="BN205" s="886"/>
      <c r="BO205" s="886"/>
      <c r="BP205" s="886"/>
      <c r="BQ205" s="886"/>
    </row>
    <row r="206">
      <c r="A206" s="886"/>
      <c r="B206" s="886"/>
      <c r="C206" s="886"/>
      <c r="D206" s="887"/>
      <c r="E206" s="886"/>
      <c r="F206" s="886"/>
      <c r="G206" s="886"/>
      <c r="H206" s="886"/>
      <c r="I206" s="886"/>
      <c r="J206" s="886"/>
      <c r="K206" s="886"/>
      <c r="L206" s="886"/>
      <c r="M206" s="886"/>
      <c r="N206" s="886"/>
      <c r="O206" s="886"/>
      <c r="P206" s="886"/>
      <c r="Q206" s="886"/>
      <c r="R206" s="886"/>
      <c r="S206" s="886"/>
      <c r="T206" s="886"/>
      <c r="U206" s="886"/>
      <c r="V206" s="886"/>
      <c r="W206" s="886"/>
      <c r="X206" s="886"/>
      <c r="Y206" s="886"/>
      <c r="Z206" s="886"/>
      <c r="AA206" s="886"/>
      <c r="AB206" s="886"/>
      <c r="AC206" s="886"/>
      <c r="AD206" s="886"/>
      <c r="AE206" s="886"/>
      <c r="AF206" s="886"/>
      <c r="AG206" s="886"/>
      <c r="AH206" s="886"/>
      <c r="AI206" s="886"/>
      <c r="AJ206" s="886"/>
      <c r="AK206" s="886"/>
      <c r="AL206" s="886"/>
      <c r="AM206" s="886"/>
      <c r="AN206" s="886"/>
      <c r="AO206" s="886"/>
      <c r="AP206" s="886"/>
      <c r="AQ206" s="886"/>
      <c r="AR206" s="886"/>
      <c r="AS206" s="886"/>
      <c r="AT206" s="886"/>
      <c r="AU206" s="886"/>
      <c r="AV206" s="886"/>
      <c r="AW206" s="886"/>
      <c r="AX206" s="886"/>
      <c r="AY206" s="886"/>
      <c r="AZ206" s="886"/>
      <c r="BA206" s="886"/>
      <c r="BB206" s="886"/>
      <c r="BC206" s="886"/>
      <c r="BD206" s="886"/>
      <c r="BE206" s="886"/>
      <c r="BF206" s="886"/>
      <c r="BG206" s="886"/>
      <c r="BH206" s="886"/>
      <c r="BI206" s="886"/>
      <c r="BJ206" s="886"/>
      <c r="BK206" s="886"/>
      <c r="BL206" s="886"/>
      <c r="BM206" s="886"/>
      <c r="BN206" s="886"/>
      <c r="BO206" s="886"/>
      <c r="BP206" s="886"/>
      <c r="BQ206" s="886"/>
    </row>
    <row r="207">
      <c r="A207" s="886"/>
      <c r="B207" s="886"/>
      <c r="C207" s="886"/>
      <c r="D207" s="887"/>
      <c r="E207" s="886"/>
      <c r="F207" s="886"/>
      <c r="G207" s="886"/>
      <c r="H207" s="886"/>
      <c r="I207" s="886"/>
      <c r="J207" s="886"/>
      <c r="K207" s="886"/>
      <c r="L207" s="886"/>
      <c r="M207" s="886"/>
      <c r="N207" s="886"/>
      <c r="O207" s="886"/>
      <c r="P207" s="886"/>
      <c r="Q207" s="886"/>
      <c r="R207" s="886"/>
      <c r="S207" s="886"/>
      <c r="T207" s="886"/>
      <c r="U207" s="886"/>
      <c r="V207" s="886"/>
      <c r="W207" s="886"/>
      <c r="X207" s="886"/>
      <c r="Y207" s="886"/>
      <c r="Z207" s="886"/>
      <c r="AA207" s="886"/>
      <c r="AB207" s="886"/>
      <c r="AC207" s="886"/>
      <c r="AD207" s="886"/>
      <c r="AE207" s="886"/>
      <c r="AF207" s="886"/>
      <c r="AG207" s="886"/>
      <c r="AH207" s="886"/>
      <c r="AI207" s="886"/>
      <c r="AJ207" s="886"/>
      <c r="AK207" s="886"/>
      <c r="AL207" s="886"/>
      <c r="AM207" s="886"/>
      <c r="AN207" s="886"/>
      <c r="AO207" s="886"/>
      <c r="AP207" s="886"/>
      <c r="AQ207" s="886"/>
      <c r="AR207" s="886"/>
      <c r="AS207" s="886"/>
      <c r="AT207" s="886"/>
      <c r="AU207" s="886"/>
      <c r="AV207" s="886"/>
      <c r="AW207" s="886"/>
      <c r="AX207" s="886"/>
      <c r="AY207" s="886"/>
      <c r="AZ207" s="886"/>
      <c r="BA207" s="886"/>
      <c r="BB207" s="886"/>
      <c r="BC207" s="886"/>
      <c r="BD207" s="886"/>
      <c r="BE207" s="886"/>
      <c r="BF207" s="886"/>
      <c r="BG207" s="886"/>
      <c r="BH207" s="886"/>
      <c r="BI207" s="886"/>
      <c r="BJ207" s="886"/>
      <c r="BK207" s="886"/>
      <c r="BL207" s="886"/>
      <c r="BM207" s="886"/>
      <c r="BN207" s="886"/>
      <c r="BO207" s="886"/>
      <c r="BP207" s="886"/>
      <c r="BQ207" s="886"/>
    </row>
    <row r="208">
      <c r="A208" s="886"/>
      <c r="B208" s="886"/>
      <c r="C208" s="886"/>
      <c r="D208" s="887"/>
      <c r="E208" s="886"/>
      <c r="F208" s="886"/>
      <c r="G208" s="886"/>
      <c r="H208" s="886"/>
      <c r="I208" s="886"/>
      <c r="J208" s="886"/>
      <c r="K208" s="886"/>
      <c r="L208" s="886"/>
      <c r="M208" s="886"/>
      <c r="N208" s="886"/>
      <c r="O208" s="886"/>
      <c r="P208" s="886"/>
      <c r="Q208" s="886"/>
      <c r="R208" s="886"/>
      <c r="S208" s="886"/>
      <c r="T208" s="886"/>
      <c r="U208" s="886"/>
      <c r="V208" s="886"/>
      <c r="W208" s="886"/>
      <c r="X208" s="886"/>
      <c r="Y208" s="886"/>
      <c r="Z208" s="886"/>
      <c r="AA208" s="886"/>
      <c r="AB208" s="886"/>
      <c r="AC208" s="886"/>
      <c r="AD208" s="886"/>
      <c r="AE208" s="886"/>
      <c r="AF208" s="886"/>
      <c r="AG208" s="886"/>
      <c r="AH208" s="886"/>
      <c r="AI208" s="886"/>
      <c r="AJ208" s="886"/>
      <c r="AK208" s="886"/>
      <c r="AL208" s="886"/>
      <c r="AM208" s="886"/>
      <c r="AN208" s="886"/>
      <c r="AO208" s="886"/>
      <c r="AP208" s="886"/>
      <c r="AQ208" s="886"/>
      <c r="AR208" s="886"/>
      <c r="AS208" s="886"/>
      <c r="AT208" s="886"/>
      <c r="AU208" s="886"/>
      <c r="AV208" s="886"/>
      <c r="AW208" s="886"/>
      <c r="AX208" s="886"/>
      <c r="AY208" s="886"/>
      <c r="AZ208" s="886"/>
      <c r="BA208" s="886"/>
      <c r="BB208" s="886"/>
      <c r="BC208" s="886"/>
      <c r="BD208" s="886"/>
      <c r="BE208" s="886"/>
      <c r="BF208" s="886"/>
      <c r="BG208" s="886"/>
      <c r="BH208" s="886"/>
      <c r="BI208" s="886"/>
      <c r="BJ208" s="886"/>
      <c r="BK208" s="886"/>
      <c r="BL208" s="886"/>
      <c r="BM208" s="886"/>
      <c r="BN208" s="886"/>
      <c r="BO208" s="886"/>
      <c r="BP208" s="886"/>
      <c r="BQ208" s="886"/>
    </row>
    <row r="209">
      <c r="A209" s="886"/>
      <c r="B209" s="886"/>
      <c r="C209" s="886"/>
      <c r="D209" s="887"/>
      <c r="E209" s="886"/>
      <c r="F209" s="886"/>
      <c r="G209" s="886"/>
      <c r="H209" s="886"/>
      <c r="I209" s="886"/>
      <c r="J209" s="886"/>
      <c r="K209" s="886"/>
      <c r="L209" s="886"/>
      <c r="M209" s="886"/>
      <c r="N209" s="886"/>
      <c r="O209" s="886"/>
      <c r="P209" s="886"/>
      <c r="Q209" s="886"/>
      <c r="R209" s="886"/>
      <c r="S209" s="886"/>
      <c r="T209" s="886"/>
      <c r="U209" s="886"/>
      <c r="V209" s="886"/>
      <c r="W209" s="886"/>
      <c r="X209" s="886"/>
      <c r="Y209" s="886"/>
      <c r="Z209" s="886"/>
      <c r="AA209" s="886"/>
      <c r="AB209" s="886"/>
      <c r="AC209" s="886"/>
      <c r="AD209" s="886"/>
      <c r="AE209" s="886"/>
      <c r="AF209" s="886"/>
      <c r="AG209" s="886"/>
      <c r="AH209" s="886"/>
      <c r="AI209" s="886"/>
      <c r="AJ209" s="886"/>
      <c r="AK209" s="886"/>
      <c r="AL209" s="886"/>
      <c r="AM209" s="886"/>
      <c r="AN209" s="886"/>
      <c r="AO209" s="886"/>
      <c r="AP209" s="886"/>
      <c r="AQ209" s="886"/>
      <c r="AR209" s="886"/>
      <c r="AS209" s="886"/>
      <c r="AT209" s="886"/>
      <c r="AU209" s="886"/>
      <c r="AV209" s="886"/>
      <c r="AW209" s="886"/>
      <c r="AX209" s="886"/>
      <c r="AY209" s="886"/>
      <c r="AZ209" s="886"/>
      <c r="BA209" s="886"/>
      <c r="BB209" s="886"/>
      <c r="BC209" s="886"/>
      <c r="BD209" s="886"/>
      <c r="BE209" s="886"/>
      <c r="BF209" s="886"/>
      <c r="BG209" s="886"/>
      <c r="BH209" s="886"/>
      <c r="BI209" s="886"/>
      <c r="BJ209" s="886"/>
      <c r="BK209" s="886"/>
      <c r="BL209" s="886"/>
      <c r="BM209" s="886"/>
      <c r="BN209" s="886"/>
      <c r="BO209" s="886"/>
      <c r="BP209" s="886"/>
      <c r="BQ209" s="886"/>
    </row>
    <row r="210">
      <c r="A210" s="886"/>
      <c r="B210" s="886"/>
      <c r="C210" s="886"/>
      <c r="D210" s="887"/>
      <c r="E210" s="886"/>
      <c r="F210" s="886"/>
      <c r="G210" s="886"/>
      <c r="H210" s="886"/>
      <c r="I210" s="886"/>
      <c r="J210" s="886"/>
      <c r="K210" s="886"/>
      <c r="L210" s="886"/>
      <c r="M210" s="886"/>
      <c r="N210" s="886"/>
      <c r="O210" s="886"/>
      <c r="P210" s="886"/>
      <c r="Q210" s="886"/>
      <c r="R210" s="886"/>
      <c r="S210" s="886"/>
      <c r="T210" s="886"/>
      <c r="U210" s="886"/>
      <c r="V210" s="886"/>
      <c r="W210" s="886"/>
      <c r="X210" s="886"/>
      <c r="Y210" s="886"/>
      <c r="Z210" s="886"/>
      <c r="AA210" s="886"/>
      <c r="AB210" s="886"/>
      <c r="AC210" s="886"/>
      <c r="AD210" s="886"/>
      <c r="AE210" s="886"/>
      <c r="AF210" s="886"/>
      <c r="AG210" s="886"/>
      <c r="AH210" s="886"/>
      <c r="AI210" s="886"/>
      <c r="AJ210" s="886"/>
      <c r="AK210" s="886"/>
      <c r="AL210" s="886"/>
      <c r="AM210" s="886"/>
      <c r="AN210" s="886"/>
      <c r="AO210" s="886"/>
      <c r="AP210" s="886"/>
      <c r="AQ210" s="886"/>
      <c r="AR210" s="886"/>
      <c r="AS210" s="886"/>
      <c r="AT210" s="886"/>
      <c r="AU210" s="886"/>
      <c r="AV210" s="886"/>
      <c r="AW210" s="886"/>
      <c r="AX210" s="886"/>
      <c r="AY210" s="886"/>
      <c r="AZ210" s="886"/>
      <c r="BA210" s="886"/>
      <c r="BB210" s="886"/>
      <c r="BC210" s="886"/>
      <c r="BD210" s="886"/>
      <c r="BE210" s="886"/>
      <c r="BF210" s="886"/>
      <c r="BG210" s="886"/>
      <c r="BH210" s="886"/>
      <c r="BI210" s="886"/>
      <c r="BJ210" s="886"/>
      <c r="BK210" s="886"/>
      <c r="BL210" s="886"/>
      <c r="BM210" s="886"/>
      <c r="BN210" s="886"/>
      <c r="BO210" s="886"/>
      <c r="BP210" s="886"/>
      <c r="BQ210" s="886"/>
    </row>
    <row r="211">
      <c r="A211" s="886"/>
      <c r="B211" s="886"/>
      <c r="C211" s="886"/>
      <c r="D211" s="887"/>
      <c r="E211" s="886"/>
      <c r="F211" s="886"/>
      <c r="G211" s="886"/>
      <c r="H211" s="886"/>
      <c r="I211" s="886"/>
      <c r="J211" s="886"/>
      <c r="K211" s="886"/>
      <c r="L211" s="886"/>
      <c r="M211" s="886"/>
      <c r="N211" s="886"/>
      <c r="O211" s="886"/>
      <c r="P211" s="886"/>
      <c r="Q211" s="886"/>
      <c r="R211" s="886"/>
      <c r="S211" s="886"/>
      <c r="T211" s="886"/>
      <c r="U211" s="886"/>
      <c r="V211" s="886"/>
      <c r="W211" s="886"/>
      <c r="X211" s="886"/>
      <c r="Y211" s="886"/>
      <c r="Z211" s="886"/>
      <c r="AA211" s="886"/>
      <c r="AB211" s="886"/>
      <c r="AC211" s="886"/>
      <c r="AD211" s="886"/>
      <c r="AE211" s="886"/>
      <c r="AF211" s="886"/>
      <c r="AG211" s="886"/>
      <c r="AH211" s="886"/>
      <c r="AI211" s="886"/>
      <c r="AJ211" s="886"/>
      <c r="AK211" s="886"/>
      <c r="AL211" s="886"/>
      <c r="AM211" s="886"/>
      <c r="AN211" s="886"/>
      <c r="AO211" s="886"/>
      <c r="AP211" s="886"/>
      <c r="AQ211" s="886"/>
      <c r="AR211" s="886"/>
      <c r="AS211" s="886"/>
      <c r="AT211" s="886"/>
      <c r="AU211" s="886"/>
      <c r="AV211" s="886"/>
      <c r="AW211" s="886"/>
      <c r="AX211" s="886"/>
      <c r="AY211" s="886"/>
      <c r="AZ211" s="886"/>
      <c r="BA211" s="886"/>
      <c r="BB211" s="886"/>
      <c r="BC211" s="886"/>
      <c r="BD211" s="886"/>
      <c r="BE211" s="886"/>
      <c r="BF211" s="886"/>
      <c r="BG211" s="886"/>
      <c r="BH211" s="886"/>
      <c r="BI211" s="886"/>
      <c r="BJ211" s="886"/>
      <c r="BK211" s="886"/>
      <c r="BL211" s="886"/>
      <c r="BM211" s="886"/>
      <c r="BN211" s="886"/>
      <c r="BO211" s="886"/>
      <c r="BP211" s="886"/>
      <c r="BQ211" s="886"/>
    </row>
    <row r="212">
      <c r="A212" s="886"/>
      <c r="B212" s="886"/>
      <c r="C212" s="886"/>
      <c r="D212" s="887"/>
      <c r="E212" s="886"/>
      <c r="F212" s="886"/>
      <c r="G212" s="886"/>
      <c r="H212" s="886"/>
      <c r="I212" s="886"/>
      <c r="J212" s="886"/>
      <c r="K212" s="886"/>
      <c r="L212" s="886"/>
      <c r="M212" s="886"/>
      <c r="N212" s="886"/>
      <c r="O212" s="886"/>
      <c r="P212" s="886"/>
      <c r="Q212" s="886"/>
      <c r="R212" s="886"/>
      <c r="S212" s="886"/>
      <c r="T212" s="886"/>
      <c r="U212" s="886"/>
      <c r="V212" s="886"/>
      <c r="W212" s="886"/>
      <c r="X212" s="886"/>
      <c r="Y212" s="886"/>
      <c r="Z212" s="886"/>
      <c r="AA212" s="886"/>
      <c r="AB212" s="886"/>
      <c r="AC212" s="886"/>
      <c r="AD212" s="886"/>
      <c r="AE212" s="886"/>
      <c r="AF212" s="886"/>
      <c r="AG212" s="886"/>
      <c r="AH212" s="886"/>
      <c r="AI212" s="886"/>
      <c r="AJ212" s="886"/>
      <c r="AK212" s="886"/>
      <c r="AL212" s="886"/>
      <c r="AM212" s="886"/>
      <c r="AN212" s="886"/>
      <c r="AO212" s="886"/>
      <c r="AP212" s="886"/>
      <c r="AQ212" s="886"/>
      <c r="AR212" s="886"/>
      <c r="AS212" s="886"/>
      <c r="AT212" s="886"/>
      <c r="AU212" s="886"/>
      <c r="AV212" s="886"/>
      <c r="AW212" s="886"/>
      <c r="AX212" s="886"/>
      <c r="AY212" s="886"/>
      <c r="AZ212" s="886"/>
      <c r="BA212" s="886"/>
      <c r="BB212" s="886"/>
      <c r="BC212" s="886"/>
      <c r="BD212" s="886"/>
      <c r="BE212" s="886"/>
      <c r="BF212" s="886"/>
      <c r="BG212" s="886"/>
      <c r="BH212" s="886"/>
      <c r="BI212" s="886"/>
      <c r="BJ212" s="886"/>
      <c r="BK212" s="886"/>
      <c r="BL212" s="886"/>
      <c r="BM212" s="886"/>
      <c r="BN212" s="886"/>
      <c r="BO212" s="886"/>
      <c r="BP212" s="886"/>
      <c r="BQ212" s="886"/>
    </row>
    <row r="213">
      <c r="A213" s="886"/>
      <c r="B213" s="886"/>
      <c r="C213" s="886"/>
      <c r="D213" s="887"/>
      <c r="E213" s="886"/>
      <c r="F213" s="886"/>
      <c r="G213" s="886"/>
      <c r="H213" s="886"/>
      <c r="I213" s="886"/>
      <c r="J213" s="886"/>
      <c r="K213" s="886"/>
      <c r="L213" s="886"/>
      <c r="M213" s="886"/>
      <c r="N213" s="886"/>
      <c r="O213" s="886"/>
      <c r="P213" s="886"/>
      <c r="Q213" s="886"/>
      <c r="R213" s="886"/>
      <c r="S213" s="886"/>
      <c r="T213" s="886"/>
      <c r="U213" s="886"/>
      <c r="V213" s="886"/>
      <c r="W213" s="886"/>
      <c r="X213" s="886"/>
      <c r="Y213" s="886"/>
      <c r="Z213" s="886"/>
      <c r="AA213" s="886"/>
      <c r="AB213" s="886"/>
      <c r="AC213" s="886"/>
      <c r="AD213" s="886"/>
      <c r="AE213" s="886"/>
      <c r="AF213" s="886"/>
      <c r="AG213" s="886"/>
      <c r="AH213" s="886"/>
      <c r="AI213" s="886"/>
      <c r="AJ213" s="886"/>
      <c r="AK213" s="886"/>
      <c r="AL213" s="886"/>
      <c r="AM213" s="886"/>
      <c r="AN213" s="886"/>
      <c r="AO213" s="886"/>
      <c r="AP213" s="886"/>
      <c r="AQ213" s="886"/>
      <c r="AR213" s="886"/>
      <c r="AS213" s="886"/>
      <c r="AT213" s="886"/>
      <c r="AU213" s="886"/>
      <c r="AV213" s="886"/>
      <c r="AW213" s="886"/>
      <c r="AX213" s="886"/>
      <c r="AY213" s="886"/>
      <c r="AZ213" s="886"/>
      <c r="BA213" s="886"/>
      <c r="BB213" s="886"/>
      <c r="BC213" s="886"/>
      <c r="BD213" s="886"/>
      <c r="BE213" s="886"/>
      <c r="BF213" s="886"/>
      <c r="BG213" s="886"/>
      <c r="BH213" s="886"/>
      <c r="BI213" s="886"/>
      <c r="BJ213" s="886"/>
      <c r="BK213" s="886"/>
      <c r="BL213" s="886"/>
      <c r="BM213" s="886"/>
      <c r="BN213" s="886"/>
      <c r="BO213" s="886"/>
      <c r="BP213" s="886"/>
      <c r="BQ213" s="886"/>
    </row>
    <row r="214">
      <c r="A214" s="886"/>
      <c r="B214" s="886"/>
      <c r="C214" s="886"/>
      <c r="D214" s="887"/>
      <c r="E214" s="886"/>
      <c r="F214" s="886"/>
      <c r="G214" s="886"/>
      <c r="H214" s="886"/>
      <c r="I214" s="886"/>
      <c r="J214" s="886"/>
      <c r="K214" s="886"/>
      <c r="L214" s="886"/>
      <c r="M214" s="886"/>
      <c r="N214" s="886"/>
      <c r="O214" s="886"/>
      <c r="P214" s="886"/>
      <c r="Q214" s="886"/>
      <c r="R214" s="886"/>
      <c r="S214" s="886"/>
      <c r="T214" s="886"/>
      <c r="U214" s="886"/>
      <c r="V214" s="886"/>
      <c r="W214" s="886"/>
      <c r="X214" s="886"/>
      <c r="Y214" s="886"/>
      <c r="Z214" s="886"/>
      <c r="AA214" s="886"/>
      <c r="AB214" s="886"/>
      <c r="AC214" s="886"/>
      <c r="AD214" s="886"/>
      <c r="AE214" s="886"/>
      <c r="AF214" s="886"/>
      <c r="AG214" s="886"/>
      <c r="AH214" s="886"/>
      <c r="AI214" s="886"/>
      <c r="AJ214" s="886"/>
      <c r="AK214" s="886"/>
      <c r="AL214" s="886"/>
      <c r="AM214" s="886"/>
      <c r="AN214" s="886"/>
      <c r="AO214" s="886"/>
      <c r="AP214" s="886"/>
      <c r="AQ214" s="886"/>
      <c r="AR214" s="886"/>
      <c r="AS214" s="886"/>
      <c r="AT214" s="886"/>
      <c r="AU214" s="886"/>
      <c r="AV214" s="886"/>
      <c r="AW214" s="886"/>
      <c r="AX214" s="886"/>
      <c r="AY214" s="886"/>
      <c r="AZ214" s="886"/>
      <c r="BA214" s="886"/>
      <c r="BB214" s="886"/>
      <c r="BC214" s="886"/>
      <c r="BD214" s="886"/>
      <c r="BE214" s="886"/>
      <c r="BF214" s="886"/>
      <c r="BG214" s="886"/>
      <c r="BH214" s="886"/>
      <c r="BI214" s="886"/>
      <c r="BJ214" s="886"/>
      <c r="BK214" s="886"/>
      <c r="BL214" s="886"/>
      <c r="BM214" s="886"/>
      <c r="BN214" s="886"/>
      <c r="BO214" s="886"/>
      <c r="BP214" s="886"/>
      <c r="BQ214" s="886"/>
    </row>
    <row r="215">
      <c r="A215" s="886"/>
      <c r="B215" s="886"/>
      <c r="C215" s="886"/>
      <c r="D215" s="887"/>
      <c r="E215" s="886"/>
      <c r="F215" s="886"/>
      <c r="G215" s="886"/>
      <c r="H215" s="886"/>
      <c r="I215" s="886"/>
      <c r="J215" s="886"/>
      <c r="K215" s="886"/>
      <c r="L215" s="886"/>
      <c r="M215" s="886"/>
      <c r="N215" s="886"/>
      <c r="O215" s="886"/>
      <c r="P215" s="886"/>
      <c r="Q215" s="886"/>
      <c r="R215" s="886"/>
      <c r="S215" s="886"/>
      <c r="T215" s="886"/>
      <c r="U215" s="886"/>
      <c r="V215" s="886"/>
      <c r="W215" s="886"/>
      <c r="X215" s="886"/>
      <c r="Y215" s="886"/>
      <c r="Z215" s="886"/>
      <c r="AA215" s="886"/>
      <c r="AB215" s="886"/>
      <c r="AC215" s="886"/>
      <c r="AD215" s="886"/>
      <c r="AE215" s="886"/>
      <c r="AF215" s="886"/>
      <c r="AG215" s="886"/>
      <c r="AH215" s="886"/>
      <c r="AI215" s="886"/>
      <c r="AJ215" s="886"/>
      <c r="AK215" s="886"/>
      <c r="AL215" s="886"/>
      <c r="AM215" s="886"/>
      <c r="AN215" s="886"/>
      <c r="AO215" s="886"/>
      <c r="AP215" s="886"/>
      <c r="AQ215" s="886"/>
      <c r="AR215" s="886"/>
      <c r="AS215" s="886"/>
      <c r="AT215" s="886"/>
      <c r="AU215" s="886"/>
      <c r="AV215" s="886"/>
      <c r="AW215" s="886"/>
      <c r="AX215" s="886"/>
      <c r="AY215" s="886"/>
      <c r="AZ215" s="886"/>
      <c r="BA215" s="886"/>
      <c r="BB215" s="886"/>
      <c r="BC215" s="886"/>
      <c r="BD215" s="886"/>
      <c r="BE215" s="886"/>
      <c r="BF215" s="886"/>
      <c r="BG215" s="886"/>
      <c r="BH215" s="886"/>
      <c r="BI215" s="886"/>
      <c r="BJ215" s="886"/>
      <c r="BK215" s="886"/>
      <c r="BL215" s="886"/>
      <c r="BM215" s="886"/>
      <c r="BN215" s="886"/>
      <c r="BO215" s="886"/>
      <c r="BP215" s="886"/>
      <c r="BQ215" s="886"/>
    </row>
    <row r="216">
      <c r="A216" s="886"/>
      <c r="B216" s="886"/>
      <c r="C216" s="886"/>
      <c r="D216" s="887"/>
      <c r="E216" s="886"/>
      <c r="F216" s="886"/>
      <c r="G216" s="886"/>
      <c r="H216" s="886"/>
      <c r="I216" s="886"/>
      <c r="J216" s="886"/>
      <c r="K216" s="886"/>
      <c r="L216" s="886"/>
      <c r="M216" s="886"/>
      <c r="N216" s="886"/>
      <c r="O216" s="886"/>
      <c r="P216" s="886"/>
      <c r="Q216" s="886"/>
      <c r="R216" s="886"/>
      <c r="S216" s="886"/>
      <c r="T216" s="886"/>
      <c r="U216" s="886"/>
      <c r="V216" s="886"/>
      <c r="W216" s="886"/>
      <c r="X216" s="886"/>
      <c r="Y216" s="886"/>
      <c r="Z216" s="886"/>
      <c r="AA216" s="886"/>
      <c r="AB216" s="886"/>
      <c r="AC216" s="886"/>
      <c r="AD216" s="886"/>
      <c r="AE216" s="886"/>
      <c r="AF216" s="886"/>
      <c r="AG216" s="886"/>
      <c r="AH216" s="886"/>
      <c r="AI216" s="886"/>
      <c r="AJ216" s="886"/>
      <c r="AK216" s="886"/>
      <c r="AL216" s="886"/>
      <c r="AM216" s="886"/>
      <c r="AN216" s="886"/>
      <c r="AO216" s="886"/>
      <c r="AP216" s="886"/>
      <c r="AQ216" s="886"/>
      <c r="AR216" s="886"/>
      <c r="AS216" s="886"/>
      <c r="AT216" s="886"/>
      <c r="AU216" s="886"/>
      <c r="AV216" s="886"/>
      <c r="AW216" s="886"/>
      <c r="AX216" s="886"/>
      <c r="AY216" s="886"/>
      <c r="AZ216" s="886"/>
      <c r="BA216" s="886"/>
      <c r="BB216" s="886"/>
      <c r="BC216" s="886"/>
      <c r="BD216" s="886"/>
      <c r="BE216" s="886"/>
      <c r="BF216" s="886"/>
      <c r="BG216" s="886"/>
      <c r="BH216" s="886"/>
      <c r="BI216" s="886"/>
      <c r="BJ216" s="886"/>
      <c r="BK216" s="886"/>
      <c r="BL216" s="886"/>
      <c r="BM216" s="886"/>
      <c r="BN216" s="886"/>
      <c r="BO216" s="886"/>
      <c r="BP216" s="886"/>
      <c r="BQ216" s="886"/>
    </row>
    <row r="217">
      <c r="A217" s="886"/>
      <c r="B217" s="886"/>
      <c r="C217" s="886"/>
      <c r="D217" s="887"/>
      <c r="E217" s="886"/>
      <c r="F217" s="886"/>
      <c r="G217" s="886"/>
      <c r="H217" s="886"/>
      <c r="I217" s="886"/>
      <c r="J217" s="886"/>
      <c r="K217" s="886"/>
      <c r="L217" s="886"/>
      <c r="M217" s="886"/>
      <c r="N217" s="886"/>
      <c r="O217" s="886"/>
      <c r="P217" s="886"/>
      <c r="Q217" s="886"/>
      <c r="R217" s="886"/>
      <c r="S217" s="886"/>
      <c r="T217" s="886"/>
      <c r="U217" s="886"/>
      <c r="V217" s="886"/>
      <c r="W217" s="886"/>
      <c r="X217" s="886"/>
      <c r="Y217" s="886"/>
      <c r="Z217" s="886"/>
      <c r="AA217" s="886"/>
      <c r="AB217" s="886"/>
      <c r="AC217" s="886"/>
      <c r="AD217" s="886"/>
      <c r="AE217" s="886"/>
      <c r="AF217" s="886"/>
      <c r="AG217" s="886"/>
      <c r="AH217" s="886"/>
      <c r="AI217" s="886"/>
      <c r="AJ217" s="886"/>
      <c r="AK217" s="886"/>
      <c r="AL217" s="886"/>
      <c r="AM217" s="886"/>
      <c r="AN217" s="886"/>
      <c r="AO217" s="886"/>
      <c r="AP217" s="886"/>
      <c r="AQ217" s="886"/>
      <c r="AR217" s="886"/>
      <c r="AS217" s="886"/>
      <c r="AT217" s="886"/>
      <c r="AU217" s="886"/>
      <c r="AV217" s="886"/>
      <c r="AW217" s="886"/>
      <c r="AX217" s="886"/>
      <c r="AY217" s="886"/>
      <c r="AZ217" s="886"/>
      <c r="BA217" s="886"/>
      <c r="BB217" s="886"/>
      <c r="BC217" s="886"/>
      <c r="BD217" s="886"/>
      <c r="BE217" s="886"/>
      <c r="BF217" s="886"/>
      <c r="BG217" s="886"/>
      <c r="BH217" s="886"/>
      <c r="BI217" s="886"/>
      <c r="BJ217" s="886"/>
      <c r="BK217" s="886"/>
      <c r="BL217" s="886"/>
      <c r="BM217" s="886"/>
      <c r="BN217" s="886"/>
      <c r="BO217" s="886"/>
      <c r="BP217" s="886"/>
      <c r="BQ217" s="886"/>
    </row>
    <row r="218">
      <c r="A218" s="886"/>
      <c r="B218" s="886"/>
      <c r="C218" s="886"/>
      <c r="D218" s="887"/>
      <c r="E218" s="886"/>
      <c r="F218" s="886"/>
      <c r="G218" s="886"/>
      <c r="H218" s="886"/>
      <c r="I218" s="886"/>
      <c r="J218" s="886"/>
      <c r="K218" s="886"/>
      <c r="L218" s="886"/>
      <c r="M218" s="886"/>
      <c r="N218" s="886"/>
      <c r="O218" s="886"/>
      <c r="P218" s="886"/>
      <c r="Q218" s="886"/>
      <c r="R218" s="886"/>
      <c r="S218" s="886"/>
      <c r="T218" s="886"/>
      <c r="U218" s="886"/>
      <c r="V218" s="886"/>
      <c r="W218" s="886"/>
      <c r="X218" s="886"/>
      <c r="Y218" s="886"/>
      <c r="Z218" s="886"/>
      <c r="AA218" s="886"/>
      <c r="AB218" s="886"/>
      <c r="AC218" s="886"/>
      <c r="AD218" s="886"/>
      <c r="AE218" s="886"/>
      <c r="AF218" s="886"/>
      <c r="AG218" s="886"/>
      <c r="AH218" s="886"/>
      <c r="AI218" s="886"/>
      <c r="AJ218" s="886"/>
      <c r="AK218" s="886"/>
      <c r="AL218" s="886"/>
      <c r="AM218" s="886"/>
      <c r="AN218" s="886"/>
      <c r="AO218" s="886"/>
      <c r="AP218" s="886"/>
      <c r="AQ218" s="886"/>
      <c r="AR218" s="886"/>
      <c r="AS218" s="886"/>
      <c r="AT218" s="886"/>
      <c r="AU218" s="886"/>
      <c r="AV218" s="886"/>
      <c r="AW218" s="886"/>
      <c r="AX218" s="886"/>
      <c r="AY218" s="886"/>
      <c r="AZ218" s="886"/>
      <c r="BA218" s="886"/>
      <c r="BB218" s="886"/>
      <c r="BC218" s="886"/>
      <c r="BD218" s="886"/>
      <c r="BE218" s="886"/>
      <c r="BF218" s="886"/>
      <c r="BG218" s="886"/>
      <c r="BH218" s="886"/>
      <c r="BI218" s="886"/>
      <c r="BJ218" s="886"/>
      <c r="BK218" s="886"/>
      <c r="BL218" s="886"/>
      <c r="BM218" s="886"/>
      <c r="BN218" s="886"/>
      <c r="BO218" s="886"/>
      <c r="BP218" s="886"/>
      <c r="BQ218" s="886"/>
    </row>
    <row r="219">
      <c r="A219" s="886"/>
      <c r="B219" s="886"/>
      <c r="C219" s="886"/>
      <c r="D219" s="887"/>
      <c r="E219" s="886"/>
      <c r="F219" s="886"/>
      <c r="G219" s="886"/>
      <c r="H219" s="886"/>
      <c r="I219" s="886"/>
      <c r="J219" s="886"/>
      <c r="K219" s="886"/>
      <c r="L219" s="886"/>
      <c r="M219" s="886"/>
      <c r="N219" s="886"/>
      <c r="O219" s="886"/>
      <c r="P219" s="886"/>
      <c r="Q219" s="886"/>
      <c r="R219" s="886"/>
      <c r="S219" s="886"/>
      <c r="T219" s="886"/>
      <c r="U219" s="886"/>
      <c r="V219" s="886"/>
      <c r="W219" s="886"/>
      <c r="X219" s="886"/>
      <c r="Y219" s="886"/>
      <c r="Z219" s="886"/>
      <c r="AA219" s="886"/>
      <c r="AB219" s="886"/>
      <c r="AC219" s="886"/>
      <c r="AD219" s="886"/>
      <c r="AE219" s="886"/>
      <c r="AF219" s="886"/>
      <c r="AG219" s="886"/>
      <c r="AH219" s="886"/>
      <c r="AI219" s="886"/>
      <c r="AJ219" s="886"/>
      <c r="AK219" s="886"/>
      <c r="AL219" s="886"/>
      <c r="AM219" s="886"/>
      <c r="AN219" s="886"/>
      <c r="AO219" s="886"/>
      <c r="AP219" s="886"/>
      <c r="AQ219" s="886"/>
      <c r="AR219" s="886"/>
      <c r="AS219" s="886"/>
      <c r="AT219" s="886"/>
      <c r="AU219" s="886"/>
      <c r="AV219" s="886"/>
      <c r="AW219" s="886"/>
      <c r="AX219" s="886"/>
      <c r="AY219" s="886"/>
      <c r="AZ219" s="886"/>
      <c r="BA219" s="886"/>
      <c r="BB219" s="886"/>
      <c r="BC219" s="886"/>
      <c r="BD219" s="886"/>
      <c r="BE219" s="886"/>
      <c r="BF219" s="886"/>
      <c r="BG219" s="886"/>
      <c r="BH219" s="886"/>
      <c r="BI219" s="886"/>
      <c r="BJ219" s="886"/>
      <c r="BK219" s="886"/>
      <c r="BL219" s="886"/>
      <c r="BM219" s="886"/>
      <c r="BN219" s="886"/>
      <c r="BO219" s="886"/>
      <c r="BP219" s="886"/>
      <c r="BQ219" s="886"/>
    </row>
    <row r="220">
      <c r="A220" s="886"/>
      <c r="B220" s="886"/>
      <c r="C220" s="886"/>
      <c r="D220" s="887"/>
      <c r="E220" s="886"/>
      <c r="F220" s="886"/>
      <c r="G220" s="886"/>
      <c r="H220" s="886"/>
      <c r="I220" s="886"/>
      <c r="J220" s="886"/>
      <c r="K220" s="886"/>
      <c r="L220" s="886"/>
      <c r="M220" s="886"/>
      <c r="N220" s="886"/>
      <c r="O220" s="886"/>
      <c r="P220" s="886"/>
      <c r="Q220" s="886"/>
      <c r="R220" s="886"/>
      <c r="S220" s="886"/>
      <c r="T220" s="886"/>
      <c r="U220" s="886"/>
      <c r="V220" s="886"/>
      <c r="W220" s="886"/>
      <c r="X220" s="886"/>
      <c r="Y220" s="886"/>
      <c r="Z220" s="886"/>
      <c r="AA220" s="886"/>
      <c r="AB220" s="886"/>
      <c r="AC220" s="886"/>
      <c r="AD220" s="886"/>
      <c r="AE220" s="886"/>
      <c r="AF220" s="886"/>
      <c r="AG220" s="886"/>
      <c r="AH220" s="886"/>
      <c r="AI220" s="886"/>
      <c r="AJ220" s="886"/>
      <c r="AK220" s="886"/>
      <c r="AL220" s="886"/>
      <c r="AM220" s="886"/>
      <c r="AN220" s="886"/>
      <c r="AO220" s="886"/>
      <c r="AP220" s="886"/>
      <c r="AQ220" s="886"/>
      <c r="AR220" s="886"/>
      <c r="AS220" s="886"/>
      <c r="AT220" s="886"/>
      <c r="AU220" s="886"/>
      <c r="AV220" s="886"/>
      <c r="AW220" s="886"/>
      <c r="AX220" s="886"/>
      <c r="AY220" s="886"/>
      <c r="AZ220" s="886"/>
      <c r="BA220" s="886"/>
      <c r="BB220" s="886"/>
      <c r="BC220" s="886"/>
      <c r="BD220" s="886"/>
      <c r="BE220" s="886"/>
      <c r="BF220" s="886"/>
      <c r="BG220" s="886"/>
      <c r="BH220" s="886"/>
      <c r="BI220" s="886"/>
      <c r="BJ220" s="886"/>
      <c r="BK220" s="886"/>
      <c r="BL220" s="886"/>
      <c r="BM220" s="886"/>
      <c r="BN220" s="886"/>
      <c r="BO220" s="886"/>
      <c r="BP220" s="886"/>
      <c r="BQ220" s="886"/>
    </row>
    <row r="221">
      <c r="A221" s="886"/>
      <c r="B221" s="886"/>
      <c r="C221" s="886"/>
      <c r="D221" s="887"/>
      <c r="E221" s="886"/>
      <c r="F221" s="886"/>
      <c r="G221" s="886"/>
      <c r="H221" s="886"/>
      <c r="I221" s="886"/>
      <c r="J221" s="886"/>
      <c r="K221" s="886"/>
      <c r="L221" s="886"/>
      <c r="M221" s="886"/>
      <c r="N221" s="886"/>
      <c r="O221" s="886"/>
      <c r="P221" s="886"/>
      <c r="Q221" s="886"/>
      <c r="R221" s="886"/>
      <c r="S221" s="886"/>
      <c r="T221" s="886"/>
      <c r="U221" s="886"/>
      <c r="V221" s="886"/>
      <c r="W221" s="886"/>
      <c r="X221" s="886"/>
      <c r="Y221" s="886"/>
      <c r="Z221" s="886"/>
      <c r="AA221" s="886"/>
      <c r="AB221" s="886"/>
      <c r="AC221" s="886"/>
      <c r="AD221" s="886"/>
      <c r="AE221" s="886"/>
      <c r="AF221" s="886"/>
      <c r="AG221" s="886"/>
      <c r="AH221" s="886"/>
      <c r="AI221" s="886"/>
      <c r="AJ221" s="886"/>
      <c r="AK221" s="886"/>
      <c r="AL221" s="886"/>
      <c r="AM221" s="886"/>
      <c r="AN221" s="886"/>
      <c r="AO221" s="886"/>
      <c r="AP221" s="886"/>
      <c r="AQ221" s="886"/>
      <c r="AR221" s="886"/>
      <c r="AS221" s="886"/>
      <c r="AT221" s="886"/>
      <c r="AU221" s="886"/>
      <c r="AV221" s="886"/>
      <c r="AW221" s="886"/>
      <c r="AX221" s="886"/>
      <c r="AY221" s="886"/>
      <c r="AZ221" s="886"/>
      <c r="BA221" s="886"/>
      <c r="BB221" s="886"/>
      <c r="BC221" s="886"/>
      <c r="BD221" s="886"/>
      <c r="BE221" s="886"/>
      <c r="BF221" s="886"/>
      <c r="BG221" s="886"/>
      <c r="BH221" s="886"/>
      <c r="BI221" s="886"/>
      <c r="BJ221" s="886"/>
      <c r="BK221" s="886"/>
      <c r="BL221" s="886"/>
      <c r="BM221" s="886"/>
      <c r="BN221" s="886"/>
      <c r="BO221" s="886"/>
      <c r="BP221" s="886"/>
      <c r="BQ221" s="886"/>
    </row>
    <row r="222">
      <c r="A222" s="886"/>
      <c r="B222" s="886"/>
      <c r="C222" s="886"/>
      <c r="D222" s="887"/>
      <c r="E222" s="886"/>
      <c r="F222" s="886"/>
      <c r="G222" s="886"/>
      <c r="H222" s="886"/>
      <c r="I222" s="886"/>
      <c r="J222" s="886"/>
      <c r="K222" s="886"/>
      <c r="L222" s="886"/>
      <c r="M222" s="886"/>
      <c r="N222" s="886"/>
      <c r="O222" s="886"/>
      <c r="P222" s="886"/>
      <c r="Q222" s="886"/>
      <c r="R222" s="886"/>
      <c r="S222" s="886"/>
      <c r="T222" s="886"/>
      <c r="U222" s="886"/>
      <c r="V222" s="886"/>
      <c r="W222" s="886"/>
      <c r="X222" s="886"/>
      <c r="Y222" s="886"/>
      <c r="Z222" s="886"/>
      <c r="AA222" s="886"/>
      <c r="AB222" s="886"/>
      <c r="AC222" s="886"/>
      <c r="AD222" s="886"/>
      <c r="AE222" s="886"/>
      <c r="AF222" s="886"/>
      <c r="AG222" s="886"/>
      <c r="AH222" s="886"/>
      <c r="AI222" s="886"/>
      <c r="AJ222" s="886"/>
      <c r="AK222" s="886"/>
      <c r="AL222" s="886"/>
      <c r="AM222" s="886"/>
      <c r="AN222" s="886"/>
      <c r="AO222" s="886"/>
      <c r="AP222" s="886"/>
      <c r="AQ222" s="886"/>
      <c r="AR222" s="886"/>
      <c r="AS222" s="886"/>
      <c r="AT222" s="886"/>
      <c r="AU222" s="886"/>
      <c r="AV222" s="886"/>
      <c r="AW222" s="886"/>
      <c r="AX222" s="886"/>
      <c r="AY222" s="886"/>
      <c r="AZ222" s="886"/>
      <c r="BA222" s="886"/>
      <c r="BB222" s="886"/>
      <c r="BC222" s="886"/>
      <c r="BD222" s="886"/>
      <c r="BE222" s="886"/>
      <c r="BF222" s="886"/>
      <c r="BG222" s="886"/>
      <c r="BH222" s="886"/>
      <c r="BI222" s="886"/>
      <c r="BJ222" s="886"/>
      <c r="BK222" s="886"/>
      <c r="BL222" s="886"/>
      <c r="BM222" s="886"/>
      <c r="BN222" s="886"/>
      <c r="BO222" s="886"/>
      <c r="BP222" s="886"/>
      <c r="BQ222" s="886"/>
    </row>
    <row r="223">
      <c r="A223" s="886"/>
      <c r="B223" s="886"/>
      <c r="C223" s="886"/>
      <c r="D223" s="887"/>
      <c r="E223" s="886"/>
      <c r="F223" s="886"/>
      <c r="G223" s="886"/>
      <c r="H223" s="886"/>
      <c r="I223" s="886"/>
      <c r="J223" s="886"/>
      <c r="K223" s="886"/>
      <c r="L223" s="886"/>
      <c r="M223" s="886"/>
      <c r="N223" s="886"/>
      <c r="O223" s="886"/>
      <c r="P223" s="886"/>
      <c r="Q223" s="886"/>
      <c r="R223" s="886"/>
      <c r="S223" s="886"/>
      <c r="T223" s="886"/>
      <c r="U223" s="886"/>
      <c r="V223" s="886"/>
      <c r="W223" s="886"/>
      <c r="X223" s="886"/>
      <c r="Y223" s="886"/>
      <c r="Z223" s="886"/>
      <c r="AA223" s="886"/>
      <c r="AB223" s="886"/>
      <c r="AC223" s="886"/>
      <c r="AD223" s="886"/>
      <c r="AE223" s="886"/>
      <c r="AF223" s="886"/>
      <c r="AG223" s="886"/>
      <c r="AH223" s="886"/>
      <c r="AI223" s="886"/>
      <c r="AJ223" s="886"/>
      <c r="AK223" s="886"/>
      <c r="AL223" s="886"/>
      <c r="AM223" s="886"/>
      <c r="AN223" s="886"/>
      <c r="AO223" s="886"/>
      <c r="AP223" s="886"/>
      <c r="AQ223" s="886"/>
      <c r="AR223" s="886"/>
      <c r="AS223" s="886"/>
      <c r="AT223" s="886"/>
      <c r="AU223" s="886"/>
      <c r="AV223" s="886"/>
      <c r="AW223" s="886"/>
      <c r="AX223" s="886"/>
      <c r="AY223" s="886"/>
      <c r="AZ223" s="886"/>
      <c r="BA223" s="886"/>
      <c r="BB223" s="886"/>
      <c r="BC223" s="886"/>
      <c r="BD223" s="886"/>
      <c r="BE223" s="886"/>
      <c r="BF223" s="886"/>
      <c r="BG223" s="886"/>
      <c r="BH223" s="886"/>
      <c r="BI223" s="886"/>
      <c r="BJ223" s="886"/>
      <c r="BK223" s="886"/>
      <c r="BL223" s="886"/>
      <c r="BM223" s="886"/>
      <c r="BN223" s="886"/>
      <c r="BO223" s="886"/>
      <c r="BP223" s="886"/>
      <c r="BQ223" s="886"/>
    </row>
    <row r="224">
      <c r="A224" s="886"/>
      <c r="B224" s="886"/>
      <c r="C224" s="886"/>
      <c r="D224" s="887"/>
      <c r="E224" s="886"/>
      <c r="F224" s="886"/>
      <c r="G224" s="886"/>
      <c r="H224" s="886"/>
      <c r="I224" s="886"/>
      <c r="J224" s="886"/>
      <c r="K224" s="886"/>
      <c r="L224" s="886"/>
      <c r="M224" s="886"/>
      <c r="N224" s="886"/>
      <c r="O224" s="886"/>
      <c r="P224" s="886"/>
      <c r="Q224" s="886"/>
      <c r="R224" s="886"/>
      <c r="S224" s="886"/>
      <c r="T224" s="886"/>
      <c r="U224" s="886"/>
      <c r="V224" s="886"/>
      <c r="W224" s="886"/>
      <c r="X224" s="886"/>
      <c r="Y224" s="886"/>
      <c r="Z224" s="886"/>
      <c r="AA224" s="886"/>
      <c r="AB224" s="886"/>
      <c r="AC224" s="886"/>
      <c r="AD224" s="886"/>
      <c r="AE224" s="886"/>
      <c r="AF224" s="886"/>
      <c r="AG224" s="886"/>
      <c r="AH224" s="886"/>
      <c r="AI224" s="886"/>
      <c r="AJ224" s="886"/>
      <c r="AK224" s="886"/>
      <c r="AL224" s="886"/>
      <c r="AM224" s="886"/>
      <c r="AN224" s="886"/>
      <c r="AO224" s="886"/>
      <c r="AP224" s="886"/>
      <c r="AQ224" s="886"/>
      <c r="AR224" s="886"/>
      <c r="AS224" s="886"/>
      <c r="AT224" s="886"/>
      <c r="AU224" s="886"/>
      <c r="AV224" s="886"/>
      <c r="AW224" s="886"/>
      <c r="AX224" s="886"/>
      <c r="AY224" s="886"/>
      <c r="AZ224" s="886"/>
      <c r="BA224" s="886"/>
      <c r="BB224" s="886"/>
      <c r="BC224" s="886"/>
      <c r="BD224" s="886"/>
      <c r="BE224" s="886"/>
      <c r="BF224" s="886"/>
      <c r="BG224" s="886"/>
      <c r="BH224" s="886"/>
      <c r="BI224" s="886"/>
      <c r="BJ224" s="886"/>
      <c r="BK224" s="886"/>
      <c r="BL224" s="886"/>
      <c r="BM224" s="886"/>
      <c r="BN224" s="886"/>
      <c r="BO224" s="886"/>
      <c r="BP224" s="886"/>
      <c r="BQ224" s="886"/>
    </row>
    <row r="225">
      <c r="A225" s="886"/>
      <c r="B225" s="886"/>
      <c r="C225" s="886"/>
      <c r="D225" s="887"/>
      <c r="E225" s="886"/>
      <c r="F225" s="886"/>
      <c r="G225" s="886"/>
      <c r="H225" s="886"/>
      <c r="I225" s="886"/>
      <c r="J225" s="886"/>
      <c r="K225" s="886"/>
      <c r="L225" s="886"/>
      <c r="M225" s="886"/>
      <c r="N225" s="886"/>
      <c r="O225" s="886"/>
      <c r="P225" s="886"/>
      <c r="Q225" s="886"/>
      <c r="R225" s="886"/>
      <c r="S225" s="886"/>
      <c r="T225" s="886"/>
      <c r="U225" s="886"/>
      <c r="V225" s="886"/>
      <c r="W225" s="886"/>
      <c r="X225" s="886"/>
      <c r="Y225" s="886"/>
      <c r="Z225" s="886"/>
      <c r="AA225" s="886"/>
      <c r="AB225" s="886"/>
      <c r="AC225" s="886"/>
      <c r="AD225" s="886"/>
      <c r="AE225" s="886"/>
      <c r="AF225" s="886"/>
      <c r="AG225" s="886"/>
      <c r="AH225" s="886"/>
      <c r="AI225" s="886"/>
      <c r="AJ225" s="886"/>
      <c r="AK225" s="886"/>
      <c r="AL225" s="886"/>
      <c r="AM225" s="886"/>
      <c r="AN225" s="886"/>
      <c r="AO225" s="886"/>
      <c r="AP225" s="886"/>
      <c r="AQ225" s="886"/>
      <c r="AR225" s="886"/>
      <c r="AS225" s="886"/>
      <c r="AT225" s="886"/>
      <c r="AU225" s="886"/>
      <c r="AV225" s="886"/>
      <c r="AW225" s="886"/>
      <c r="AX225" s="886"/>
      <c r="AY225" s="886"/>
      <c r="AZ225" s="886"/>
      <c r="BA225" s="886"/>
      <c r="BB225" s="886"/>
      <c r="BC225" s="886"/>
      <c r="BD225" s="886"/>
      <c r="BE225" s="886"/>
      <c r="BF225" s="886"/>
      <c r="BG225" s="886"/>
      <c r="BH225" s="886"/>
      <c r="BI225" s="886"/>
      <c r="BJ225" s="886"/>
      <c r="BK225" s="886"/>
      <c r="BL225" s="886"/>
      <c r="BM225" s="886"/>
      <c r="BN225" s="886"/>
      <c r="BO225" s="886"/>
      <c r="BP225" s="886"/>
      <c r="BQ225" s="886"/>
    </row>
    <row r="226">
      <c r="A226" s="886"/>
      <c r="B226" s="886"/>
      <c r="C226" s="886"/>
      <c r="D226" s="887"/>
      <c r="E226" s="886"/>
      <c r="F226" s="886"/>
      <c r="G226" s="886"/>
      <c r="H226" s="886"/>
      <c r="I226" s="886"/>
      <c r="J226" s="886"/>
      <c r="K226" s="886"/>
      <c r="L226" s="886"/>
      <c r="M226" s="886"/>
      <c r="N226" s="886"/>
      <c r="O226" s="886"/>
      <c r="P226" s="886"/>
      <c r="Q226" s="886"/>
      <c r="R226" s="886"/>
      <c r="S226" s="886"/>
      <c r="T226" s="886"/>
      <c r="U226" s="886"/>
      <c r="V226" s="886"/>
      <c r="W226" s="886"/>
      <c r="X226" s="886"/>
      <c r="Y226" s="886"/>
      <c r="Z226" s="886"/>
      <c r="AA226" s="886"/>
      <c r="AB226" s="886"/>
      <c r="AC226" s="886"/>
      <c r="AD226" s="886"/>
      <c r="AE226" s="886"/>
      <c r="AF226" s="886"/>
      <c r="AG226" s="886"/>
      <c r="AH226" s="886"/>
      <c r="AI226" s="886"/>
      <c r="AJ226" s="886"/>
      <c r="AK226" s="886"/>
      <c r="AL226" s="886"/>
      <c r="AM226" s="886"/>
      <c r="AN226" s="886"/>
      <c r="AO226" s="886"/>
      <c r="AP226" s="886"/>
      <c r="AQ226" s="886"/>
      <c r="AR226" s="886"/>
      <c r="AS226" s="886"/>
      <c r="AT226" s="886"/>
      <c r="AU226" s="886"/>
      <c r="AV226" s="886"/>
      <c r="AW226" s="886"/>
      <c r="AX226" s="886"/>
      <c r="AY226" s="886"/>
      <c r="AZ226" s="886"/>
      <c r="BA226" s="886"/>
      <c r="BB226" s="886"/>
      <c r="BC226" s="886"/>
      <c r="BD226" s="886"/>
      <c r="BE226" s="886"/>
      <c r="BF226" s="886"/>
      <c r="BG226" s="886"/>
      <c r="BH226" s="886"/>
      <c r="BI226" s="886"/>
      <c r="BJ226" s="886"/>
      <c r="BK226" s="886"/>
      <c r="BL226" s="886"/>
      <c r="BM226" s="886"/>
      <c r="BN226" s="886"/>
      <c r="BO226" s="886"/>
      <c r="BP226" s="886"/>
      <c r="BQ226" s="886"/>
    </row>
    <row r="227">
      <c r="A227" s="886"/>
      <c r="B227" s="886"/>
      <c r="C227" s="886"/>
      <c r="D227" s="887"/>
      <c r="E227" s="886"/>
      <c r="F227" s="886"/>
      <c r="G227" s="886"/>
      <c r="H227" s="886"/>
      <c r="I227" s="886"/>
      <c r="J227" s="886"/>
      <c r="K227" s="886"/>
      <c r="L227" s="886"/>
      <c r="M227" s="886"/>
      <c r="N227" s="886"/>
      <c r="O227" s="886"/>
      <c r="P227" s="886"/>
      <c r="Q227" s="886"/>
      <c r="R227" s="886"/>
      <c r="S227" s="886"/>
      <c r="T227" s="886"/>
      <c r="U227" s="886"/>
      <c r="V227" s="886"/>
      <c r="W227" s="886"/>
      <c r="X227" s="886"/>
      <c r="Y227" s="886"/>
      <c r="Z227" s="886"/>
      <c r="AA227" s="886"/>
      <c r="AB227" s="886"/>
      <c r="AC227" s="886"/>
      <c r="AD227" s="886"/>
      <c r="AE227" s="886"/>
      <c r="AF227" s="886"/>
      <c r="AG227" s="886"/>
      <c r="AH227" s="886"/>
      <c r="AI227" s="886"/>
      <c r="AJ227" s="886"/>
      <c r="AK227" s="886"/>
      <c r="AL227" s="886"/>
      <c r="AM227" s="886"/>
      <c r="AN227" s="886"/>
      <c r="AO227" s="886"/>
      <c r="AP227" s="886"/>
      <c r="AQ227" s="886"/>
      <c r="AR227" s="886"/>
      <c r="AS227" s="886"/>
      <c r="AT227" s="886"/>
      <c r="AU227" s="886"/>
      <c r="AV227" s="886"/>
      <c r="AW227" s="886"/>
      <c r="AX227" s="886"/>
      <c r="AY227" s="886"/>
      <c r="AZ227" s="886"/>
      <c r="BA227" s="886"/>
      <c r="BB227" s="886"/>
      <c r="BC227" s="886"/>
      <c r="BD227" s="886"/>
      <c r="BE227" s="886"/>
      <c r="BF227" s="886"/>
      <c r="BG227" s="886"/>
      <c r="BH227" s="886"/>
      <c r="BI227" s="886"/>
      <c r="BJ227" s="886"/>
      <c r="BK227" s="886"/>
      <c r="BL227" s="886"/>
      <c r="BM227" s="886"/>
      <c r="BN227" s="886"/>
      <c r="BO227" s="886"/>
      <c r="BP227" s="886"/>
      <c r="BQ227" s="886"/>
    </row>
    <row r="228">
      <c r="A228" s="886"/>
      <c r="B228" s="886"/>
      <c r="C228" s="886"/>
      <c r="D228" s="887"/>
      <c r="E228" s="886"/>
      <c r="F228" s="886"/>
      <c r="G228" s="886"/>
      <c r="H228" s="886"/>
      <c r="I228" s="886"/>
      <c r="J228" s="886"/>
      <c r="K228" s="886"/>
      <c r="L228" s="886"/>
      <c r="M228" s="886"/>
      <c r="N228" s="886"/>
      <c r="O228" s="886"/>
      <c r="P228" s="886"/>
      <c r="Q228" s="886"/>
      <c r="R228" s="886"/>
      <c r="S228" s="886"/>
      <c r="T228" s="886"/>
      <c r="U228" s="886"/>
      <c r="V228" s="886"/>
      <c r="W228" s="886"/>
      <c r="X228" s="886"/>
      <c r="Y228" s="886"/>
      <c r="Z228" s="886"/>
      <c r="AA228" s="886"/>
      <c r="AB228" s="886"/>
      <c r="AC228" s="886"/>
      <c r="AD228" s="886"/>
      <c r="AE228" s="886"/>
      <c r="AF228" s="886"/>
      <c r="AG228" s="886"/>
      <c r="AH228" s="886"/>
      <c r="AI228" s="886"/>
      <c r="AJ228" s="886"/>
      <c r="AK228" s="886"/>
      <c r="AL228" s="886"/>
      <c r="AM228" s="886"/>
      <c r="AN228" s="886"/>
      <c r="AO228" s="886"/>
      <c r="AP228" s="886"/>
      <c r="AQ228" s="886"/>
      <c r="AR228" s="886"/>
      <c r="AS228" s="886"/>
      <c r="AT228" s="886"/>
      <c r="AU228" s="886"/>
      <c r="AV228" s="886"/>
      <c r="AW228" s="886"/>
      <c r="AX228" s="886"/>
      <c r="AY228" s="886"/>
      <c r="AZ228" s="886"/>
      <c r="BA228" s="886"/>
      <c r="BB228" s="886"/>
      <c r="BC228" s="886"/>
      <c r="BD228" s="886"/>
      <c r="BE228" s="886"/>
      <c r="BF228" s="886"/>
      <c r="BG228" s="886"/>
      <c r="BH228" s="886"/>
      <c r="BI228" s="886"/>
      <c r="BJ228" s="886"/>
      <c r="BK228" s="886"/>
      <c r="BL228" s="886"/>
      <c r="BM228" s="886"/>
      <c r="BN228" s="886"/>
      <c r="BO228" s="886"/>
      <c r="BP228" s="886"/>
      <c r="BQ228" s="886"/>
    </row>
    <row r="229">
      <c r="A229" s="886"/>
      <c r="B229" s="886"/>
      <c r="C229" s="886"/>
      <c r="D229" s="887"/>
      <c r="E229" s="886"/>
      <c r="F229" s="886"/>
      <c r="G229" s="886"/>
      <c r="H229" s="886"/>
      <c r="I229" s="886"/>
      <c r="J229" s="886"/>
      <c r="K229" s="886"/>
      <c r="L229" s="886"/>
      <c r="M229" s="886"/>
      <c r="N229" s="886"/>
      <c r="O229" s="886"/>
      <c r="P229" s="886"/>
      <c r="Q229" s="886"/>
      <c r="R229" s="886"/>
      <c r="S229" s="886"/>
      <c r="T229" s="886"/>
      <c r="U229" s="886"/>
      <c r="V229" s="886"/>
      <c r="W229" s="886"/>
      <c r="X229" s="886"/>
      <c r="Y229" s="886"/>
      <c r="Z229" s="886"/>
      <c r="AA229" s="886"/>
      <c r="AB229" s="886"/>
      <c r="AC229" s="886"/>
      <c r="AD229" s="886"/>
      <c r="AE229" s="886"/>
      <c r="AF229" s="886"/>
      <c r="AG229" s="886"/>
      <c r="AH229" s="886"/>
      <c r="AI229" s="886"/>
      <c r="AJ229" s="886"/>
      <c r="AK229" s="886"/>
      <c r="AL229" s="886"/>
      <c r="AM229" s="886"/>
      <c r="AN229" s="886"/>
      <c r="AO229" s="886"/>
      <c r="AP229" s="886"/>
      <c r="AQ229" s="886"/>
      <c r="AR229" s="886"/>
      <c r="AS229" s="886"/>
      <c r="AT229" s="886"/>
      <c r="AU229" s="886"/>
      <c r="AV229" s="886"/>
      <c r="AW229" s="886"/>
      <c r="AX229" s="886"/>
      <c r="AY229" s="886"/>
      <c r="AZ229" s="886"/>
      <c r="BA229" s="886"/>
      <c r="BB229" s="886"/>
      <c r="BC229" s="886"/>
      <c r="BD229" s="886"/>
      <c r="BE229" s="886"/>
      <c r="BF229" s="886"/>
      <c r="BG229" s="886"/>
      <c r="BH229" s="886"/>
      <c r="BI229" s="886"/>
      <c r="BJ229" s="886"/>
      <c r="BK229" s="886"/>
      <c r="BL229" s="886"/>
      <c r="BM229" s="886"/>
      <c r="BN229" s="886"/>
      <c r="BO229" s="886"/>
      <c r="BP229" s="886"/>
      <c r="BQ229" s="886"/>
    </row>
    <row r="230">
      <c r="A230" s="886"/>
      <c r="B230" s="886"/>
      <c r="C230" s="886"/>
      <c r="D230" s="887"/>
      <c r="E230" s="886"/>
      <c r="F230" s="886"/>
      <c r="G230" s="886"/>
      <c r="H230" s="886"/>
      <c r="I230" s="886"/>
      <c r="J230" s="886"/>
      <c r="K230" s="886"/>
      <c r="L230" s="886"/>
      <c r="M230" s="886"/>
      <c r="N230" s="886"/>
      <c r="O230" s="886"/>
      <c r="P230" s="886"/>
      <c r="Q230" s="886"/>
      <c r="R230" s="886"/>
      <c r="S230" s="886"/>
      <c r="T230" s="886"/>
      <c r="U230" s="886"/>
      <c r="V230" s="886"/>
      <c r="W230" s="886"/>
      <c r="X230" s="886"/>
      <c r="Y230" s="886"/>
      <c r="Z230" s="886"/>
      <c r="AA230" s="886"/>
      <c r="AB230" s="886"/>
      <c r="AC230" s="886"/>
      <c r="AD230" s="886"/>
      <c r="AE230" s="886"/>
      <c r="AF230" s="886"/>
      <c r="AG230" s="886"/>
      <c r="AH230" s="886"/>
      <c r="AI230" s="886"/>
      <c r="AJ230" s="886"/>
      <c r="AK230" s="886"/>
      <c r="AL230" s="886"/>
      <c r="AM230" s="886"/>
      <c r="AN230" s="886"/>
      <c r="AO230" s="886"/>
      <c r="AP230" s="886"/>
      <c r="AQ230" s="886"/>
      <c r="AR230" s="886"/>
      <c r="AS230" s="886"/>
      <c r="AT230" s="886"/>
      <c r="AU230" s="886"/>
      <c r="AV230" s="886"/>
      <c r="AW230" s="886"/>
      <c r="AX230" s="886"/>
      <c r="AY230" s="886"/>
      <c r="AZ230" s="886"/>
      <c r="BA230" s="886"/>
      <c r="BB230" s="886"/>
      <c r="BC230" s="886"/>
      <c r="BD230" s="886"/>
      <c r="BE230" s="886"/>
      <c r="BF230" s="886"/>
      <c r="BG230" s="886"/>
      <c r="BH230" s="886"/>
      <c r="BI230" s="886"/>
      <c r="BJ230" s="886"/>
      <c r="BK230" s="886"/>
      <c r="BL230" s="886"/>
      <c r="BM230" s="886"/>
      <c r="BN230" s="886"/>
      <c r="BO230" s="886"/>
      <c r="BP230" s="886"/>
      <c r="BQ230" s="886"/>
    </row>
    <row r="231">
      <c r="A231" s="886"/>
      <c r="B231" s="886"/>
      <c r="C231" s="886"/>
      <c r="D231" s="887"/>
      <c r="E231" s="886"/>
      <c r="F231" s="886"/>
      <c r="G231" s="886"/>
      <c r="H231" s="886"/>
      <c r="I231" s="886"/>
      <c r="J231" s="886"/>
      <c r="K231" s="886"/>
      <c r="L231" s="886"/>
      <c r="M231" s="886"/>
      <c r="N231" s="886"/>
      <c r="O231" s="886"/>
      <c r="P231" s="886"/>
      <c r="Q231" s="886"/>
      <c r="R231" s="886"/>
      <c r="S231" s="886"/>
      <c r="T231" s="886"/>
      <c r="U231" s="886"/>
      <c r="V231" s="886"/>
      <c r="W231" s="886"/>
      <c r="X231" s="886"/>
      <c r="Y231" s="886"/>
      <c r="Z231" s="886"/>
      <c r="AA231" s="886"/>
      <c r="AB231" s="886"/>
      <c r="AC231" s="886"/>
      <c r="AD231" s="886"/>
      <c r="AE231" s="886"/>
      <c r="AF231" s="886"/>
      <c r="AG231" s="886"/>
      <c r="AH231" s="886"/>
      <c r="AI231" s="886"/>
      <c r="AJ231" s="886"/>
      <c r="AK231" s="886"/>
      <c r="AL231" s="886"/>
      <c r="AM231" s="886"/>
      <c r="AN231" s="886"/>
      <c r="AO231" s="886"/>
      <c r="AP231" s="886"/>
      <c r="AQ231" s="886"/>
      <c r="AR231" s="886"/>
      <c r="AS231" s="886"/>
      <c r="AT231" s="886"/>
      <c r="AU231" s="886"/>
      <c r="AV231" s="886"/>
      <c r="AW231" s="886"/>
      <c r="AX231" s="886"/>
      <c r="AY231" s="886"/>
      <c r="AZ231" s="886"/>
      <c r="BA231" s="886"/>
      <c r="BB231" s="886"/>
      <c r="BC231" s="886"/>
      <c r="BD231" s="886"/>
      <c r="BE231" s="886"/>
      <c r="BF231" s="886"/>
      <c r="BG231" s="886"/>
      <c r="BH231" s="886"/>
      <c r="BI231" s="886"/>
      <c r="BJ231" s="886"/>
      <c r="BK231" s="886"/>
      <c r="BL231" s="886"/>
      <c r="BM231" s="886"/>
      <c r="BN231" s="886"/>
      <c r="BO231" s="886"/>
      <c r="BP231" s="886"/>
      <c r="BQ231" s="886"/>
    </row>
    <row r="232">
      <c r="A232" s="886"/>
      <c r="B232" s="886"/>
      <c r="C232" s="886"/>
      <c r="D232" s="887"/>
      <c r="E232" s="886"/>
      <c r="F232" s="886"/>
      <c r="G232" s="886"/>
      <c r="H232" s="886"/>
      <c r="I232" s="886"/>
      <c r="J232" s="886"/>
      <c r="K232" s="886"/>
      <c r="L232" s="886"/>
      <c r="M232" s="886"/>
      <c r="N232" s="886"/>
      <c r="O232" s="886"/>
      <c r="P232" s="886"/>
      <c r="Q232" s="886"/>
      <c r="R232" s="886"/>
      <c r="S232" s="886"/>
      <c r="T232" s="886"/>
      <c r="U232" s="886"/>
      <c r="V232" s="886"/>
      <c r="W232" s="886"/>
      <c r="X232" s="886"/>
      <c r="Y232" s="886"/>
      <c r="Z232" s="886"/>
      <c r="AA232" s="886"/>
      <c r="AB232" s="886"/>
      <c r="AC232" s="886"/>
      <c r="AD232" s="886"/>
      <c r="AE232" s="886"/>
      <c r="AF232" s="886"/>
      <c r="AG232" s="886"/>
      <c r="AH232" s="886"/>
      <c r="AI232" s="886"/>
      <c r="AJ232" s="886"/>
      <c r="AK232" s="886"/>
      <c r="AL232" s="886"/>
      <c r="AM232" s="886"/>
      <c r="AN232" s="886"/>
      <c r="AO232" s="886"/>
      <c r="AP232" s="886"/>
      <c r="AQ232" s="886"/>
      <c r="AR232" s="886"/>
      <c r="AS232" s="886"/>
      <c r="AT232" s="886"/>
      <c r="AU232" s="886"/>
      <c r="AV232" s="886"/>
      <c r="AW232" s="886"/>
      <c r="AX232" s="886"/>
      <c r="AY232" s="886"/>
      <c r="AZ232" s="886"/>
      <c r="BA232" s="886"/>
      <c r="BB232" s="886"/>
      <c r="BC232" s="886"/>
      <c r="BD232" s="886"/>
      <c r="BE232" s="886"/>
      <c r="BF232" s="886"/>
      <c r="BG232" s="886"/>
      <c r="BH232" s="886"/>
      <c r="BI232" s="886"/>
      <c r="BJ232" s="886"/>
      <c r="BK232" s="886"/>
      <c r="BL232" s="886"/>
      <c r="BM232" s="886"/>
      <c r="BN232" s="886"/>
      <c r="BO232" s="886"/>
      <c r="BP232" s="886"/>
      <c r="BQ232" s="886"/>
    </row>
    <row r="233">
      <c r="A233" s="886"/>
      <c r="B233" s="886"/>
      <c r="C233" s="886"/>
      <c r="D233" s="887"/>
      <c r="E233" s="886"/>
      <c r="F233" s="886"/>
      <c r="G233" s="886"/>
      <c r="H233" s="886"/>
      <c r="I233" s="886"/>
      <c r="J233" s="886"/>
      <c r="K233" s="886"/>
      <c r="L233" s="886"/>
      <c r="M233" s="886"/>
      <c r="N233" s="886"/>
      <c r="O233" s="886"/>
      <c r="P233" s="886"/>
      <c r="Q233" s="886"/>
      <c r="R233" s="886"/>
      <c r="S233" s="886"/>
      <c r="T233" s="886"/>
      <c r="U233" s="886"/>
      <c r="V233" s="886"/>
      <c r="W233" s="886"/>
      <c r="X233" s="886"/>
      <c r="Y233" s="886"/>
      <c r="Z233" s="886"/>
      <c r="AA233" s="886"/>
      <c r="AB233" s="886"/>
      <c r="AC233" s="886"/>
      <c r="AD233" s="886"/>
      <c r="AE233" s="886"/>
      <c r="AF233" s="886"/>
      <c r="AG233" s="886"/>
      <c r="AH233" s="886"/>
      <c r="AI233" s="886"/>
      <c r="AJ233" s="886"/>
      <c r="AK233" s="886"/>
      <c r="AL233" s="886"/>
      <c r="AM233" s="886"/>
      <c r="AN233" s="886"/>
      <c r="AO233" s="886"/>
      <c r="AP233" s="886"/>
      <c r="AQ233" s="886"/>
      <c r="AR233" s="886"/>
      <c r="AS233" s="886"/>
      <c r="AT233" s="886"/>
      <c r="AU233" s="886"/>
      <c r="AV233" s="886"/>
      <c r="AW233" s="886"/>
      <c r="AX233" s="886"/>
      <c r="AY233" s="886"/>
      <c r="AZ233" s="886"/>
      <c r="BA233" s="886"/>
      <c r="BB233" s="886"/>
      <c r="BC233" s="886"/>
      <c r="BD233" s="886"/>
      <c r="BE233" s="886"/>
      <c r="BF233" s="886"/>
      <c r="BG233" s="886"/>
      <c r="BH233" s="886"/>
      <c r="BI233" s="886"/>
      <c r="BJ233" s="886"/>
      <c r="BK233" s="886"/>
      <c r="BL233" s="886"/>
      <c r="BM233" s="886"/>
      <c r="BN233" s="886"/>
      <c r="BO233" s="886"/>
      <c r="BP233" s="886"/>
      <c r="BQ233" s="886"/>
    </row>
    <row r="234">
      <c r="A234" s="886"/>
      <c r="B234" s="886"/>
      <c r="C234" s="886"/>
      <c r="D234" s="887"/>
      <c r="E234" s="886"/>
      <c r="F234" s="886"/>
      <c r="G234" s="886"/>
      <c r="H234" s="886"/>
      <c r="I234" s="886"/>
      <c r="J234" s="886"/>
      <c r="K234" s="886"/>
      <c r="L234" s="886"/>
      <c r="M234" s="886"/>
      <c r="N234" s="886"/>
      <c r="O234" s="886"/>
      <c r="P234" s="886"/>
      <c r="Q234" s="886"/>
      <c r="R234" s="886"/>
      <c r="S234" s="886"/>
      <c r="T234" s="886"/>
      <c r="U234" s="886"/>
      <c r="V234" s="886"/>
      <c r="W234" s="886"/>
      <c r="X234" s="886"/>
      <c r="Y234" s="886"/>
      <c r="Z234" s="886"/>
      <c r="AA234" s="886"/>
      <c r="AB234" s="886"/>
      <c r="AC234" s="886"/>
      <c r="AD234" s="886"/>
      <c r="AE234" s="886"/>
      <c r="AF234" s="886"/>
      <c r="AG234" s="886"/>
      <c r="AH234" s="886"/>
      <c r="AI234" s="886"/>
      <c r="AJ234" s="886"/>
      <c r="AK234" s="886"/>
      <c r="AL234" s="886"/>
      <c r="AM234" s="886"/>
      <c r="AN234" s="886"/>
      <c r="AO234" s="886"/>
      <c r="AP234" s="886"/>
      <c r="AQ234" s="886"/>
      <c r="AR234" s="886"/>
      <c r="AS234" s="886"/>
      <c r="AT234" s="886"/>
      <c r="AU234" s="886"/>
      <c r="AV234" s="886"/>
      <c r="AW234" s="886"/>
      <c r="AX234" s="886"/>
      <c r="AY234" s="886"/>
      <c r="AZ234" s="886"/>
      <c r="BA234" s="886"/>
      <c r="BB234" s="886"/>
      <c r="BC234" s="886"/>
      <c r="BD234" s="886"/>
      <c r="BE234" s="886"/>
      <c r="BF234" s="886"/>
      <c r="BG234" s="886"/>
      <c r="BH234" s="886"/>
      <c r="BI234" s="886"/>
      <c r="BJ234" s="886"/>
      <c r="BK234" s="886"/>
      <c r="BL234" s="886"/>
      <c r="BM234" s="886"/>
      <c r="BN234" s="886"/>
      <c r="BO234" s="886"/>
      <c r="BP234" s="886"/>
      <c r="BQ234" s="886"/>
    </row>
    <row r="235">
      <c r="A235" s="886"/>
      <c r="B235" s="886"/>
      <c r="C235" s="886"/>
      <c r="D235" s="887"/>
      <c r="E235" s="886"/>
      <c r="F235" s="886"/>
      <c r="G235" s="886"/>
      <c r="H235" s="886"/>
      <c r="I235" s="886"/>
      <c r="J235" s="886"/>
      <c r="K235" s="886"/>
      <c r="L235" s="886"/>
      <c r="M235" s="886"/>
      <c r="N235" s="886"/>
      <c r="O235" s="886"/>
      <c r="P235" s="886"/>
      <c r="Q235" s="886"/>
      <c r="R235" s="886"/>
      <c r="S235" s="886"/>
      <c r="T235" s="886"/>
      <c r="U235" s="886"/>
      <c r="V235" s="886"/>
      <c r="W235" s="886"/>
      <c r="X235" s="886"/>
      <c r="Y235" s="886"/>
      <c r="Z235" s="886"/>
      <c r="AA235" s="886"/>
      <c r="AB235" s="886"/>
      <c r="AC235" s="886"/>
      <c r="AD235" s="886"/>
      <c r="AE235" s="886"/>
      <c r="AF235" s="886"/>
      <c r="AG235" s="886"/>
      <c r="AH235" s="886"/>
      <c r="AI235" s="886"/>
      <c r="AJ235" s="886"/>
      <c r="AK235" s="886"/>
      <c r="AL235" s="886"/>
      <c r="AM235" s="886"/>
      <c r="AN235" s="886"/>
      <c r="AO235" s="886"/>
      <c r="AP235" s="886"/>
      <c r="AQ235" s="886"/>
      <c r="AR235" s="886"/>
      <c r="AS235" s="886"/>
      <c r="AT235" s="886"/>
      <c r="AU235" s="886"/>
      <c r="AV235" s="886"/>
      <c r="AW235" s="886"/>
      <c r="AX235" s="886"/>
      <c r="AY235" s="886"/>
      <c r="AZ235" s="886"/>
      <c r="BA235" s="886"/>
      <c r="BB235" s="886"/>
      <c r="BC235" s="886"/>
      <c r="BD235" s="886"/>
      <c r="BE235" s="886"/>
      <c r="BF235" s="886"/>
      <c r="BG235" s="886"/>
      <c r="BH235" s="886"/>
      <c r="BI235" s="886"/>
      <c r="BJ235" s="886"/>
      <c r="BK235" s="886"/>
      <c r="BL235" s="886"/>
      <c r="BM235" s="886"/>
      <c r="BN235" s="886"/>
      <c r="BO235" s="886"/>
      <c r="BP235" s="886"/>
      <c r="BQ235" s="886"/>
    </row>
    <row r="236">
      <c r="A236" s="886"/>
      <c r="B236" s="886"/>
      <c r="C236" s="886"/>
      <c r="D236" s="887"/>
      <c r="E236" s="886"/>
      <c r="F236" s="886"/>
      <c r="G236" s="886"/>
      <c r="H236" s="886"/>
      <c r="I236" s="886"/>
      <c r="J236" s="886"/>
      <c r="K236" s="886"/>
      <c r="L236" s="886"/>
      <c r="M236" s="886"/>
      <c r="N236" s="886"/>
      <c r="O236" s="886"/>
      <c r="P236" s="886"/>
      <c r="Q236" s="886"/>
      <c r="R236" s="886"/>
      <c r="S236" s="886"/>
      <c r="T236" s="886"/>
      <c r="U236" s="886"/>
      <c r="V236" s="886"/>
      <c r="W236" s="886"/>
      <c r="X236" s="886"/>
      <c r="Y236" s="886"/>
      <c r="Z236" s="886"/>
      <c r="AA236" s="886"/>
      <c r="AB236" s="886"/>
      <c r="AC236" s="886"/>
      <c r="AD236" s="886"/>
      <c r="AE236" s="886"/>
      <c r="AF236" s="886"/>
      <c r="AG236" s="886"/>
      <c r="AH236" s="886"/>
      <c r="AI236" s="886"/>
      <c r="AJ236" s="886"/>
      <c r="AK236" s="886"/>
      <c r="AL236" s="886"/>
      <c r="AM236" s="886"/>
      <c r="AN236" s="886"/>
      <c r="AO236" s="886"/>
      <c r="AP236" s="886"/>
      <c r="AQ236" s="886"/>
      <c r="AR236" s="886"/>
      <c r="AS236" s="886"/>
      <c r="AT236" s="886"/>
      <c r="AU236" s="886"/>
      <c r="AV236" s="886"/>
      <c r="AW236" s="886"/>
      <c r="AX236" s="886"/>
      <c r="AY236" s="886"/>
      <c r="AZ236" s="886"/>
      <c r="BA236" s="886"/>
      <c r="BB236" s="886"/>
      <c r="BC236" s="886"/>
      <c r="BD236" s="886"/>
      <c r="BE236" s="886"/>
      <c r="BF236" s="886"/>
      <c r="BG236" s="886"/>
      <c r="BH236" s="886"/>
      <c r="BI236" s="886"/>
      <c r="BJ236" s="886"/>
      <c r="BK236" s="886"/>
      <c r="BL236" s="886"/>
      <c r="BM236" s="886"/>
      <c r="BN236" s="886"/>
      <c r="BO236" s="886"/>
      <c r="BP236" s="886"/>
      <c r="BQ236" s="886"/>
    </row>
    <row r="237">
      <c r="A237" s="886"/>
      <c r="B237" s="886"/>
      <c r="C237" s="886"/>
      <c r="D237" s="887"/>
      <c r="E237" s="886"/>
      <c r="F237" s="886"/>
      <c r="G237" s="886"/>
      <c r="H237" s="886"/>
      <c r="I237" s="886"/>
      <c r="J237" s="886"/>
      <c r="K237" s="886"/>
      <c r="L237" s="886"/>
      <c r="M237" s="886"/>
      <c r="N237" s="886"/>
      <c r="O237" s="886"/>
      <c r="P237" s="886"/>
      <c r="Q237" s="886"/>
      <c r="R237" s="886"/>
      <c r="S237" s="886"/>
      <c r="T237" s="886"/>
      <c r="U237" s="886"/>
      <c r="V237" s="886"/>
      <c r="W237" s="886"/>
      <c r="X237" s="886"/>
      <c r="Y237" s="886"/>
      <c r="Z237" s="886"/>
      <c r="AA237" s="886"/>
      <c r="AB237" s="886"/>
      <c r="AC237" s="886"/>
      <c r="AD237" s="886"/>
      <c r="AE237" s="886"/>
      <c r="AF237" s="886"/>
      <c r="AG237" s="886"/>
      <c r="AH237" s="886"/>
      <c r="AI237" s="886"/>
      <c r="AJ237" s="886"/>
      <c r="AK237" s="886"/>
      <c r="AL237" s="886"/>
      <c r="AM237" s="886"/>
      <c r="AN237" s="886"/>
      <c r="AO237" s="886"/>
      <c r="AP237" s="886"/>
      <c r="AQ237" s="886"/>
      <c r="AR237" s="886"/>
      <c r="AS237" s="886"/>
      <c r="AT237" s="886"/>
      <c r="AU237" s="886"/>
      <c r="AV237" s="886"/>
      <c r="AW237" s="886"/>
      <c r="AX237" s="886"/>
      <c r="AY237" s="886"/>
      <c r="AZ237" s="886"/>
      <c r="BA237" s="886"/>
      <c r="BB237" s="886"/>
      <c r="BC237" s="886"/>
      <c r="BD237" s="886"/>
      <c r="BE237" s="886"/>
      <c r="BF237" s="886"/>
      <c r="BG237" s="886"/>
      <c r="BH237" s="886"/>
      <c r="BI237" s="886"/>
      <c r="BJ237" s="886"/>
      <c r="BK237" s="886"/>
      <c r="BL237" s="886"/>
      <c r="BM237" s="886"/>
      <c r="BN237" s="886"/>
      <c r="BO237" s="886"/>
      <c r="BP237" s="886"/>
      <c r="BQ237" s="886"/>
    </row>
    <row r="238">
      <c r="A238" s="886"/>
      <c r="B238" s="886"/>
      <c r="C238" s="886"/>
      <c r="D238" s="887"/>
      <c r="E238" s="886"/>
      <c r="F238" s="886"/>
      <c r="G238" s="886"/>
      <c r="H238" s="886"/>
      <c r="I238" s="886"/>
      <c r="J238" s="886"/>
      <c r="K238" s="886"/>
      <c r="L238" s="886"/>
      <c r="M238" s="886"/>
      <c r="N238" s="886"/>
      <c r="O238" s="886"/>
      <c r="P238" s="886"/>
      <c r="Q238" s="886"/>
      <c r="R238" s="886"/>
      <c r="S238" s="886"/>
      <c r="T238" s="886"/>
      <c r="U238" s="886"/>
      <c r="V238" s="886"/>
      <c r="W238" s="886"/>
      <c r="X238" s="886"/>
      <c r="Y238" s="886"/>
      <c r="Z238" s="886"/>
      <c r="AA238" s="886"/>
      <c r="AB238" s="886"/>
      <c r="AC238" s="886"/>
      <c r="AD238" s="886"/>
      <c r="AE238" s="886"/>
      <c r="AF238" s="886"/>
      <c r="AG238" s="886"/>
      <c r="AH238" s="886"/>
      <c r="AI238" s="886"/>
      <c r="AJ238" s="886"/>
      <c r="AK238" s="886"/>
      <c r="AL238" s="886"/>
      <c r="AM238" s="886"/>
      <c r="AN238" s="886"/>
      <c r="AO238" s="886"/>
      <c r="AP238" s="886"/>
      <c r="AQ238" s="886"/>
      <c r="AR238" s="886"/>
      <c r="AS238" s="886"/>
      <c r="AT238" s="886"/>
      <c r="AU238" s="886"/>
      <c r="AV238" s="886"/>
      <c r="AW238" s="886"/>
      <c r="AX238" s="886"/>
      <c r="AY238" s="886"/>
      <c r="AZ238" s="886"/>
      <c r="BA238" s="886"/>
      <c r="BB238" s="886"/>
      <c r="BC238" s="886"/>
      <c r="BD238" s="886"/>
      <c r="BE238" s="886"/>
      <c r="BF238" s="886"/>
      <c r="BG238" s="886"/>
      <c r="BH238" s="886"/>
      <c r="BI238" s="886"/>
      <c r="BJ238" s="886"/>
      <c r="BK238" s="886"/>
      <c r="BL238" s="886"/>
      <c r="BM238" s="886"/>
      <c r="BN238" s="886"/>
      <c r="BO238" s="886"/>
      <c r="BP238" s="886"/>
      <c r="BQ238" s="886"/>
    </row>
    <row r="239">
      <c r="A239" s="886"/>
      <c r="B239" s="886"/>
      <c r="C239" s="886"/>
      <c r="D239" s="887"/>
      <c r="E239" s="886"/>
      <c r="F239" s="886"/>
      <c r="G239" s="886"/>
      <c r="H239" s="886"/>
      <c r="I239" s="886"/>
      <c r="J239" s="886"/>
      <c r="K239" s="886"/>
      <c r="L239" s="886"/>
      <c r="M239" s="886"/>
      <c r="N239" s="886"/>
      <c r="O239" s="886"/>
      <c r="P239" s="886"/>
      <c r="Q239" s="886"/>
      <c r="R239" s="886"/>
      <c r="S239" s="886"/>
      <c r="T239" s="886"/>
      <c r="U239" s="886"/>
      <c r="V239" s="886"/>
      <c r="W239" s="886"/>
      <c r="X239" s="886"/>
      <c r="Y239" s="886"/>
      <c r="Z239" s="886"/>
      <c r="AA239" s="886"/>
      <c r="AB239" s="886"/>
      <c r="AC239" s="886"/>
      <c r="AD239" s="886"/>
      <c r="AE239" s="886"/>
      <c r="AF239" s="886"/>
      <c r="AG239" s="886"/>
      <c r="AH239" s="886"/>
      <c r="AI239" s="886"/>
      <c r="AJ239" s="886"/>
      <c r="AK239" s="886"/>
      <c r="AL239" s="886"/>
      <c r="AM239" s="886"/>
      <c r="AN239" s="886"/>
      <c r="AO239" s="886"/>
      <c r="AP239" s="886"/>
      <c r="AQ239" s="886"/>
      <c r="AR239" s="886"/>
      <c r="AS239" s="886"/>
      <c r="AT239" s="886"/>
      <c r="AU239" s="886"/>
      <c r="AV239" s="886"/>
      <c r="AW239" s="886"/>
      <c r="AX239" s="886"/>
      <c r="AY239" s="886"/>
      <c r="AZ239" s="886"/>
      <c r="BA239" s="886"/>
      <c r="BB239" s="886"/>
      <c r="BC239" s="886"/>
      <c r="BD239" s="886"/>
      <c r="BE239" s="886"/>
      <c r="BF239" s="886"/>
      <c r="BG239" s="886"/>
      <c r="BH239" s="886"/>
      <c r="BI239" s="886"/>
      <c r="BJ239" s="886"/>
      <c r="BK239" s="886"/>
      <c r="BL239" s="886"/>
      <c r="BM239" s="886"/>
      <c r="BN239" s="886"/>
      <c r="BO239" s="886"/>
      <c r="BP239" s="886"/>
      <c r="BQ239" s="886"/>
    </row>
    <row r="240">
      <c r="A240" s="886"/>
      <c r="B240" s="886"/>
      <c r="C240" s="886"/>
      <c r="D240" s="887"/>
      <c r="E240" s="886"/>
      <c r="F240" s="886"/>
      <c r="G240" s="886"/>
      <c r="H240" s="886"/>
      <c r="I240" s="886"/>
      <c r="J240" s="886"/>
      <c r="K240" s="886"/>
      <c r="L240" s="886"/>
      <c r="M240" s="886"/>
      <c r="N240" s="886"/>
      <c r="O240" s="886"/>
      <c r="P240" s="886"/>
      <c r="Q240" s="886"/>
      <c r="R240" s="886"/>
      <c r="S240" s="886"/>
      <c r="T240" s="886"/>
      <c r="U240" s="886"/>
      <c r="V240" s="886"/>
      <c r="W240" s="886"/>
      <c r="X240" s="886"/>
      <c r="Y240" s="886"/>
      <c r="Z240" s="886"/>
      <c r="AA240" s="886"/>
      <c r="AB240" s="886"/>
      <c r="AC240" s="886"/>
      <c r="AD240" s="886"/>
      <c r="AE240" s="886"/>
      <c r="AF240" s="886"/>
      <c r="AG240" s="886"/>
      <c r="AH240" s="886"/>
      <c r="AI240" s="886"/>
      <c r="AJ240" s="886"/>
      <c r="AK240" s="886"/>
      <c r="AL240" s="886"/>
      <c r="AM240" s="886"/>
      <c r="AN240" s="886"/>
      <c r="AO240" s="886"/>
      <c r="AP240" s="886"/>
      <c r="AQ240" s="886"/>
      <c r="AR240" s="886"/>
      <c r="AS240" s="886"/>
      <c r="AT240" s="886"/>
      <c r="AU240" s="886"/>
      <c r="AV240" s="886"/>
      <c r="AW240" s="886"/>
      <c r="AX240" s="886"/>
      <c r="AY240" s="886"/>
      <c r="AZ240" s="886"/>
      <c r="BA240" s="886"/>
      <c r="BB240" s="886"/>
      <c r="BC240" s="886"/>
      <c r="BD240" s="886"/>
      <c r="BE240" s="886"/>
      <c r="BF240" s="886"/>
      <c r="BG240" s="886"/>
      <c r="BH240" s="886"/>
      <c r="BI240" s="886"/>
      <c r="BJ240" s="886"/>
      <c r="BK240" s="886"/>
      <c r="BL240" s="886"/>
      <c r="BM240" s="886"/>
      <c r="BN240" s="886"/>
      <c r="BO240" s="886"/>
      <c r="BP240" s="886"/>
      <c r="BQ240" s="886"/>
    </row>
    <row r="241">
      <c r="A241" s="886"/>
      <c r="B241" s="886"/>
      <c r="C241" s="886"/>
      <c r="D241" s="887"/>
      <c r="E241" s="886"/>
      <c r="F241" s="886"/>
      <c r="G241" s="886"/>
      <c r="H241" s="886"/>
      <c r="I241" s="886"/>
      <c r="J241" s="886"/>
      <c r="K241" s="886"/>
      <c r="L241" s="886"/>
      <c r="M241" s="886"/>
      <c r="N241" s="886"/>
      <c r="O241" s="886"/>
      <c r="P241" s="886"/>
      <c r="Q241" s="886"/>
      <c r="R241" s="886"/>
      <c r="S241" s="886"/>
      <c r="T241" s="886"/>
      <c r="U241" s="886"/>
      <c r="V241" s="886"/>
      <c r="W241" s="886"/>
      <c r="X241" s="886"/>
      <c r="Y241" s="886"/>
      <c r="Z241" s="886"/>
      <c r="AA241" s="886"/>
      <c r="AB241" s="886"/>
      <c r="AC241" s="886"/>
      <c r="AD241" s="886"/>
      <c r="AE241" s="886"/>
      <c r="AF241" s="886"/>
      <c r="AG241" s="886"/>
      <c r="AH241" s="886"/>
      <c r="AI241" s="886"/>
      <c r="AJ241" s="886"/>
      <c r="AK241" s="886"/>
      <c r="AL241" s="886"/>
      <c r="AM241" s="886"/>
      <c r="AN241" s="886"/>
      <c r="AO241" s="886"/>
      <c r="AP241" s="886"/>
      <c r="AQ241" s="886"/>
      <c r="AR241" s="886"/>
      <c r="AS241" s="886"/>
      <c r="AT241" s="886"/>
      <c r="AU241" s="886"/>
      <c r="AV241" s="886"/>
      <c r="AW241" s="886"/>
      <c r="AX241" s="886"/>
      <c r="AY241" s="886"/>
      <c r="AZ241" s="886"/>
      <c r="BA241" s="886"/>
      <c r="BB241" s="886"/>
      <c r="BC241" s="886"/>
      <c r="BD241" s="886"/>
      <c r="BE241" s="886"/>
      <c r="BF241" s="886"/>
      <c r="BG241" s="886"/>
      <c r="BH241" s="886"/>
      <c r="BI241" s="886"/>
      <c r="BJ241" s="886"/>
      <c r="BK241" s="886"/>
      <c r="BL241" s="886"/>
      <c r="BM241" s="886"/>
      <c r="BN241" s="886"/>
      <c r="BO241" s="886"/>
      <c r="BP241" s="886"/>
      <c r="BQ241" s="886"/>
    </row>
    <row r="242">
      <c r="A242" s="886"/>
      <c r="B242" s="886"/>
      <c r="C242" s="886"/>
      <c r="D242" s="887"/>
      <c r="E242" s="886"/>
      <c r="F242" s="886"/>
      <c r="G242" s="886"/>
      <c r="H242" s="886"/>
      <c r="I242" s="886"/>
      <c r="J242" s="886"/>
      <c r="K242" s="886"/>
      <c r="L242" s="886"/>
      <c r="M242" s="886"/>
      <c r="N242" s="886"/>
      <c r="O242" s="886"/>
      <c r="P242" s="886"/>
      <c r="Q242" s="886"/>
      <c r="R242" s="886"/>
      <c r="S242" s="886"/>
      <c r="T242" s="886"/>
      <c r="U242" s="886"/>
      <c r="V242" s="886"/>
      <c r="W242" s="886"/>
      <c r="X242" s="886"/>
      <c r="Y242" s="886"/>
      <c r="Z242" s="886"/>
      <c r="AA242" s="886"/>
      <c r="AB242" s="886"/>
      <c r="AC242" s="886"/>
      <c r="AD242" s="886"/>
      <c r="AE242" s="886"/>
      <c r="AF242" s="886"/>
      <c r="AG242" s="886"/>
      <c r="AH242" s="886"/>
      <c r="AI242" s="886"/>
      <c r="AJ242" s="886"/>
      <c r="AK242" s="886"/>
      <c r="AL242" s="886"/>
      <c r="AM242" s="886"/>
      <c r="AN242" s="886"/>
      <c r="AO242" s="886"/>
      <c r="AP242" s="886"/>
      <c r="AQ242" s="886"/>
      <c r="AR242" s="886"/>
      <c r="AS242" s="886"/>
      <c r="AT242" s="886"/>
      <c r="AU242" s="886"/>
      <c r="AV242" s="886"/>
      <c r="AW242" s="886"/>
      <c r="AX242" s="886"/>
      <c r="AY242" s="886"/>
      <c r="AZ242" s="886"/>
      <c r="BA242" s="886"/>
      <c r="BB242" s="886"/>
      <c r="BC242" s="886"/>
      <c r="BD242" s="886"/>
      <c r="BE242" s="886"/>
      <c r="BF242" s="886"/>
      <c r="BG242" s="886"/>
      <c r="BH242" s="886"/>
      <c r="BI242" s="886"/>
      <c r="BJ242" s="886"/>
      <c r="BK242" s="886"/>
      <c r="BL242" s="886"/>
      <c r="BM242" s="886"/>
      <c r="BN242" s="886"/>
      <c r="BO242" s="886"/>
      <c r="BP242" s="886"/>
      <c r="BQ242" s="886"/>
    </row>
    <row r="243">
      <c r="A243" s="886"/>
      <c r="B243" s="886"/>
      <c r="C243" s="886"/>
      <c r="D243" s="887"/>
      <c r="E243" s="886"/>
      <c r="F243" s="886"/>
      <c r="G243" s="886"/>
      <c r="H243" s="886"/>
      <c r="I243" s="886"/>
      <c r="J243" s="886"/>
      <c r="K243" s="886"/>
      <c r="L243" s="886"/>
      <c r="M243" s="886"/>
      <c r="N243" s="886"/>
      <c r="O243" s="886"/>
      <c r="P243" s="886"/>
      <c r="Q243" s="886"/>
      <c r="R243" s="886"/>
      <c r="S243" s="886"/>
      <c r="T243" s="886"/>
      <c r="U243" s="886"/>
      <c r="V243" s="886"/>
      <c r="W243" s="886"/>
      <c r="X243" s="886"/>
      <c r="Y243" s="886"/>
      <c r="Z243" s="886"/>
      <c r="AA243" s="886"/>
      <c r="AB243" s="886"/>
      <c r="AC243" s="886"/>
      <c r="AD243" s="886"/>
      <c r="AE243" s="886"/>
      <c r="AF243" s="886"/>
      <c r="AG243" s="886"/>
      <c r="AH243" s="886"/>
      <c r="AI243" s="886"/>
      <c r="AJ243" s="886"/>
      <c r="AK243" s="886"/>
      <c r="AL243" s="886"/>
      <c r="AM243" s="886"/>
      <c r="AN243" s="886"/>
      <c r="AO243" s="886"/>
      <c r="AP243" s="886"/>
      <c r="AQ243" s="886"/>
      <c r="AR243" s="886"/>
      <c r="AS243" s="886"/>
      <c r="AT243" s="886"/>
      <c r="AU243" s="886"/>
      <c r="AV243" s="886"/>
      <c r="AW243" s="886"/>
      <c r="AX243" s="886"/>
      <c r="AY243" s="886"/>
      <c r="AZ243" s="886"/>
      <c r="BA243" s="886"/>
      <c r="BB243" s="886"/>
      <c r="BC243" s="886"/>
      <c r="BD243" s="886"/>
      <c r="BE243" s="886"/>
      <c r="BF243" s="886"/>
      <c r="BG243" s="886"/>
      <c r="BH243" s="886"/>
      <c r="BI243" s="886"/>
      <c r="BJ243" s="886"/>
      <c r="BK243" s="886"/>
      <c r="BL243" s="886"/>
      <c r="BM243" s="886"/>
      <c r="BN243" s="886"/>
      <c r="BO243" s="886"/>
      <c r="BP243" s="886"/>
      <c r="BQ243" s="886"/>
    </row>
    <row r="244">
      <c r="A244" s="886"/>
      <c r="B244" s="886"/>
      <c r="C244" s="886"/>
      <c r="D244" s="887"/>
      <c r="E244" s="886"/>
      <c r="F244" s="886"/>
      <c r="G244" s="886"/>
      <c r="H244" s="886"/>
      <c r="I244" s="886"/>
      <c r="J244" s="886"/>
      <c r="K244" s="886"/>
      <c r="L244" s="886"/>
      <c r="M244" s="886"/>
      <c r="N244" s="886"/>
      <c r="O244" s="886"/>
      <c r="P244" s="886"/>
      <c r="Q244" s="886"/>
      <c r="R244" s="886"/>
      <c r="S244" s="886"/>
      <c r="T244" s="886"/>
      <c r="U244" s="886"/>
      <c r="V244" s="886"/>
      <c r="W244" s="886"/>
      <c r="X244" s="886"/>
      <c r="Y244" s="886"/>
      <c r="Z244" s="886"/>
      <c r="AA244" s="886"/>
      <c r="AB244" s="886"/>
      <c r="AC244" s="886"/>
      <c r="AD244" s="886"/>
      <c r="AE244" s="886"/>
      <c r="AF244" s="886"/>
      <c r="AG244" s="886"/>
      <c r="AH244" s="886"/>
      <c r="AI244" s="886"/>
      <c r="AJ244" s="886"/>
      <c r="AK244" s="886"/>
      <c r="AL244" s="886"/>
      <c r="AM244" s="886"/>
      <c r="AN244" s="886"/>
      <c r="AO244" s="886"/>
      <c r="AP244" s="886"/>
      <c r="AQ244" s="886"/>
      <c r="AR244" s="886"/>
      <c r="AS244" s="886"/>
      <c r="AT244" s="886"/>
      <c r="AU244" s="886"/>
      <c r="AV244" s="886"/>
      <c r="AW244" s="886"/>
      <c r="AX244" s="886"/>
      <c r="AY244" s="886"/>
      <c r="AZ244" s="886"/>
      <c r="BA244" s="886"/>
      <c r="BB244" s="886"/>
      <c r="BC244" s="886"/>
      <c r="BD244" s="886"/>
      <c r="BE244" s="886"/>
      <c r="BF244" s="886"/>
      <c r="BG244" s="886"/>
      <c r="BH244" s="886"/>
      <c r="BI244" s="886"/>
      <c r="BJ244" s="886"/>
      <c r="BK244" s="886"/>
      <c r="BL244" s="886"/>
      <c r="BM244" s="886"/>
      <c r="BN244" s="886"/>
      <c r="BO244" s="886"/>
      <c r="BP244" s="886"/>
      <c r="BQ244" s="886"/>
    </row>
    <row r="245">
      <c r="A245" s="886"/>
      <c r="B245" s="886"/>
      <c r="C245" s="886"/>
      <c r="D245" s="887"/>
      <c r="E245" s="886"/>
      <c r="F245" s="886"/>
      <c r="G245" s="886"/>
      <c r="H245" s="886"/>
      <c r="I245" s="886"/>
      <c r="J245" s="886"/>
      <c r="K245" s="886"/>
      <c r="L245" s="886"/>
      <c r="M245" s="886"/>
      <c r="N245" s="886"/>
      <c r="O245" s="886"/>
      <c r="P245" s="886"/>
      <c r="Q245" s="886"/>
      <c r="R245" s="886"/>
      <c r="S245" s="886"/>
      <c r="T245" s="886"/>
      <c r="U245" s="886"/>
      <c r="V245" s="886"/>
      <c r="W245" s="886"/>
      <c r="X245" s="886"/>
      <c r="Y245" s="886"/>
      <c r="Z245" s="886"/>
      <c r="AA245" s="886"/>
      <c r="AB245" s="886"/>
      <c r="AC245" s="886"/>
      <c r="AD245" s="886"/>
      <c r="AE245" s="886"/>
      <c r="AF245" s="886"/>
      <c r="AG245" s="886"/>
      <c r="AH245" s="886"/>
      <c r="AI245" s="886"/>
      <c r="AJ245" s="886"/>
      <c r="AK245" s="886"/>
      <c r="AL245" s="886"/>
      <c r="AM245" s="886"/>
      <c r="AN245" s="886"/>
      <c r="AO245" s="886"/>
      <c r="AP245" s="886"/>
      <c r="AQ245" s="886"/>
      <c r="AR245" s="886"/>
      <c r="AS245" s="886"/>
      <c r="AT245" s="886"/>
      <c r="AU245" s="886"/>
      <c r="AV245" s="886"/>
      <c r="AW245" s="886"/>
      <c r="AX245" s="886"/>
      <c r="AY245" s="886"/>
      <c r="AZ245" s="886"/>
      <c r="BA245" s="886"/>
      <c r="BB245" s="886"/>
      <c r="BC245" s="886"/>
      <c r="BD245" s="886"/>
      <c r="BE245" s="886"/>
      <c r="BF245" s="886"/>
      <c r="BG245" s="886"/>
      <c r="BH245" s="886"/>
      <c r="BI245" s="886"/>
      <c r="BJ245" s="886"/>
      <c r="BK245" s="886"/>
      <c r="BL245" s="886"/>
      <c r="BM245" s="886"/>
      <c r="BN245" s="886"/>
      <c r="BO245" s="886"/>
      <c r="BP245" s="886"/>
      <c r="BQ245" s="886"/>
    </row>
    <row r="246">
      <c r="A246" s="886"/>
      <c r="B246" s="886"/>
      <c r="C246" s="886"/>
      <c r="D246" s="887"/>
      <c r="E246" s="886"/>
      <c r="F246" s="886"/>
      <c r="G246" s="886"/>
      <c r="H246" s="886"/>
      <c r="I246" s="886"/>
      <c r="J246" s="886"/>
      <c r="K246" s="886"/>
      <c r="L246" s="886"/>
      <c r="M246" s="886"/>
      <c r="N246" s="886"/>
      <c r="O246" s="886"/>
      <c r="P246" s="886"/>
      <c r="Q246" s="886"/>
      <c r="R246" s="886"/>
      <c r="S246" s="886"/>
      <c r="T246" s="886"/>
      <c r="U246" s="886"/>
      <c r="V246" s="886"/>
      <c r="W246" s="886"/>
      <c r="X246" s="886"/>
      <c r="Y246" s="886"/>
      <c r="Z246" s="886"/>
      <c r="AA246" s="886"/>
      <c r="AB246" s="886"/>
      <c r="AC246" s="886"/>
      <c r="AD246" s="886"/>
      <c r="AE246" s="886"/>
      <c r="AF246" s="886"/>
      <c r="AG246" s="886"/>
      <c r="AH246" s="886"/>
      <c r="AI246" s="886"/>
      <c r="AJ246" s="886"/>
      <c r="AK246" s="886"/>
      <c r="AL246" s="886"/>
      <c r="AM246" s="886"/>
      <c r="AN246" s="886"/>
      <c r="AO246" s="886"/>
      <c r="AP246" s="886"/>
      <c r="AQ246" s="886"/>
      <c r="AR246" s="886"/>
      <c r="AS246" s="886"/>
      <c r="AT246" s="886"/>
      <c r="AU246" s="886"/>
      <c r="AV246" s="886"/>
      <c r="AW246" s="886"/>
      <c r="AX246" s="886"/>
      <c r="AY246" s="886"/>
      <c r="AZ246" s="886"/>
      <c r="BA246" s="886"/>
      <c r="BB246" s="886"/>
      <c r="BC246" s="886"/>
      <c r="BD246" s="886"/>
      <c r="BE246" s="886"/>
      <c r="BF246" s="886"/>
      <c r="BG246" s="886"/>
      <c r="BH246" s="886"/>
      <c r="BI246" s="886"/>
      <c r="BJ246" s="886"/>
      <c r="BK246" s="886"/>
      <c r="BL246" s="886"/>
      <c r="BM246" s="886"/>
      <c r="BN246" s="886"/>
      <c r="BO246" s="886"/>
      <c r="BP246" s="886"/>
      <c r="BQ246" s="886"/>
    </row>
    <row r="247">
      <c r="A247" s="886"/>
      <c r="B247" s="886"/>
      <c r="C247" s="886"/>
      <c r="D247" s="887"/>
      <c r="E247" s="886"/>
      <c r="F247" s="886"/>
      <c r="G247" s="886"/>
      <c r="H247" s="886"/>
      <c r="I247" s="886"/>
      <c r="J247" s="886"/>
      <c r="K247" s="886"/>
      <c r="L247" s="886"/>
      <c r="M247" s="886"/>
      <c r="N247" s="886"/>
      <c r="O247" s="886"/>
      <c r="P247" s="886"/>
      <c r="Q247" s="886"/>
      <c r="R247" s="886"/>
      <c r="S247" s="886"/>
      <c r="T247" s="886"/>
      <c r="U247" s="886"/>
      <c r="V247" s="886"/>
      <c r="W247" s="886"/>
      <c r="X247" s="886"/>
      <c r="Y247" s="886"/>
      <c r="Z247" s="886"/>
      <c r="AA247" s="886"/>
      <c r="AB247" s="886"/>
      <c r="AC247" s="886"/>
      <c r="AD247" s="886"/>
      <c r="AE247" s="886"/>
      <c r="AF247" s="886"/>
      <c r="AG247" s="886"/>
      <c r="AH247" s="886"/>
      <c r="AI247" s="886"/>
      <c r="AJ247" s="886"/>
      <c r="AK247" s="886"/>
      <c r="AL247" s="886"/>
      <c r="AM247" s="886"/>
      <c r="AN247" s="886"/>
      <c r="AO247" s="886"/>
      <c r="AP247" s="886"/>
      <c r="AQ247" s="886"/>
      <c r="AR247" s="886"/>
      <c r="AS247" s="886"/>
      <c r="AT247" s="886"/>
      <c r="AU247" s="886"/>
      <c r="AV247" s="886"/>
      <c r="AW247" s="886"/>
      <c r="AX247" s="886"/>
      <c r="AY247" s="886"/>
      <c r="AZ247" s="886"/>
      <c r="BA247" s="886"/>
      <c r="BB247" s="886"/>
      <c r="BC247" s="886"/>
      <c r="BD247" s="886"/>
      <c r="BE247" s="886"/>
      <c r="BF247" s="886"/>
      <c r="BG247" s="886"/>
      <c r="BH247" s="886"/>
      <c r="BI247" s="886"/>
      <c r="BJ247" s="886"/>
      <c r="BK247" s="886"/>
      <c r="BL247" s="886"/>
      <c r="BM247" s="886"/>
      <c r="BN247" s="886"/>
      <c r="BO247" s="886"/>
      <c r="BP247" s="886"/>
      <c r="BQ247" s="886"/>
    </row>
    <row r="248">
      <c r="A248" s="886"/>
      <c r="B248" s="886"/>
      <c r="C248" s="886"/>
      <c r="D248" s="887"/>
      <c r="E248" s="886"/>
      <c r="F248" s="886"/>
      <c r="G248" s="886"/>
      <c r="H248" s="886"/>
      <c r="I248" s="886"/>
      <c r="J248" s="886"/>
      <c r="K248" s="886"/>
      <c r="L248" s="886"/>
      <c r="M248" s="886"/>
      <c r="N248" s="886"/>
      <c r="O248" s="886"/>
      <c r="P248" s="886"/>
      <c r="Q248" s="886"/>
      <c r="R248" s="886"/>
      <c r="S248" s="886"/>
      <c r="T248" s="886"/>
      <c r="U248" s="886"/>
      <c r="V248" s="886"/>
      <c r="W248" s="886"/>
      <c r="X248" s="886"/>
      <c r="Y248" s="886"/>
      <c r="Z248" s="886"/>
      <c r="AA248" s="886"/>
      <c r="AB248" s="886"/>
      <c r="AC248" s="886"/>
      <c r="AD248" s="886"/>
      <c r="AE248" s="886"/>
      <c r="AF248" s="886"/>
      <c r="AG248" s="886"/>
      <c r="AH248" s="886"/>
      <c r="AI248" s="886"/>
      <c r="AJ248" s="886"/>
      <c r="AK248" s="886"/>
      <c r="AL248" s="886"/>
      <c r="AM248" s="886"/>
      <c r="AN248" s="886"/>
      <c r="AO248" s="886"/>
      <c r="AP248" s="886"/>
      <c r="AQ248" s="886"/>
      <c r="AR248" s="886"/>
      <c r="AS248" s="886"/>
      <c r="AT248" s="886"/>
      <c r="AU248" s="886"/>
      <c r="AV248" s="886"/>
      <c r="AW248" s="886"/>
      <c r="AX248" s="886"/>
      <c r="AY248" s="886"/>
      <c r="AZ248" s="886"/>
      <c r="BA248" s="886"/>
      <c r="BB248" s="886"/>
      <c r="BC248" s="886"/>
      <c r="BD248" s="886"/>
      <c r="BE248" s="886"/>
      <c r="BF248" s="886"/>
      <c r="BG248" s="886"/>
      <c r="BH248" s="886"/>
      <c r="BI248" s="886"/>
      <c r="BJ248" s="886"/>
      <c r="BK248" s="886"/>
      <c r="BL248" s="886"/>
      <c r="BM248" s="886"/>
      <c r="BN248" s="886"/>
      <c r="BO248" s="886"/>
      <c r="BP248" s="886"/>
      <c r="BQ248" s="886"/>
    </row>
    <row r="249">
      <c r="A249" s="886"/>
      <c r="B249" s="886"/>
      <c r="C249" s="886"/>
      <c r="D249" s="887"/>
      <c r="E249" s="886"/>
      <c r="F249" s="886"/>
      <c r="G249" s="886"/>
      <c r="H249" s="886"/>
      <c r="I249" s="886"/>
      <c r="J249" s="886"/>
      <c r="K249" s="886"/>
      <c r="L249" s="886"/>
      <c r="M249" s="886"/>
      <c r="N249" s="886"/>
      <c r="O249" s="886"/>
      <c r="P249" s="886"/>
      <c r="Q249" s="886"/>
      <c r="R249" s="886"/>
      <c r="S249" s="886"/>
      <c r="T249" s="886"/>
      <c r="U249" s="886"/>
      <c r="V249" s="886"/>
      <c r="W249" s="886"/>
      <c r="X249" s="886"/>
      <c r="Y249" s="886"/>
      <c r="Z249" s="886"/>
      <c r="AA249" s="886"/>
      <c r="AB249" s="886"/>
      <c r="AC249" s="886"/>
      <c r="AD249" s="886"/>
      <c r="AE249" s="886"/>
      <c r="AF249" s="886"/>
      <c r="AG249" s="886"/>
      <c r="AH249" s="886"/>
      <c r="AI249" s="886"/>
      <c r="AJ249" s="886"/>
      <c r="AK249" s="886"/>
      <c r="AL249" s="886"/>
      <c r="AM249" s="886"/>
      <c r="AN249" s="886"/>
      <c r="AO249" s="886"/>
      <c r="AP249" s="886"/>
      <c r="AQ249" s="886"/>
      <c r="AR249" s="886"/>
      <c r="AS249" s="886"/>
      <c r="AT249" s="886"/>
      <c r="AU249" s="886"/>
      <c r="AV249" s="886"/>
      <c r="AW249" s="886"/>
      <c r="AX249" s="886"/>
      <c r="AY249" s="886"/>
      <c r="AZ249" s="886"/>
      <c r="BA249" s="886"/>
      <c r="BB249" s="886"/>
      <c r="BC249" s="886"/>
      <c r="BD249" s="886"/>
      <c r="BE249" s="886"/>
      <c r="BF249" s="886"/>
      <c r="BG249" s="886"/>
      <c r="BH249" s="886"/>
      <c r="BI249" s="886"/>
      <c r="BJ249" s="886"/>
      <c r="BK249" s="886"/>
      <c r="BL249" s="886"/>
      <c r="BM249" s="886"/>
      <c r="BN249" s="886"/>
      <c r="BO249" s="886"/>
      <c r="BP249" s="886"/>
      <c r="BQ249" s="886"/>
    </row>
    <row r="250">
      <c r="A250" s="886"/>
      <c r="B250" s="886"/>
      <c r="C250" s="886"/>
      <c r="D250" s="887"/>
      <c r="E250" s="886"/>
      <c r="F250" s="886"/>
      <c r="G250" s="886"/>
      <c r="H250" s="886"/>
      <c r="I250" s="886"/>
      <c r="J250" s="886"/>
      <c r="K250" s="886"/>
      <c r="L250" s="886"/>
      <c r="M250" s="886"/>
      <c r="N250" s="886"/>
      <c r="O250" s="886"/>
      <c r="P250" s="886"/>
      <c r="Q250" s="886"/>
      <c r="R250" s="886"/>
      <c r="S250" s="886"/>
      <c r="T250" s="886"/>
      <c r="U250" s="886"/>
      <c r="V250" s="886"/>
      <c r="W250" s="886"/>
      <c r="X250" s="886"/>
      <c r="Y250" s="886"/>
      <c r="Z250" s="886"/>
      <c r="AA250" s="886"/>
      <c r="AB250" s="886"/>
      <c r="AC250" s="886"/>
      <c r="AD250" s="886"/>
      <c r="AE250" s="886"/>
      <c r="AF250" s="886"/>
      <c r="AG250" s="886"/>
      <c r="AH250" s="886"/>
      <c r="AI250" s="886"/>
      <c r="AJ250" s="886"/>
      <c r="AK250" s="886"/>
      <c r="AL250" s="886"/>
      <c r="AM250" s="886"/>
      <c r="AN250" s="886"/>
      <c r="AO250" s="886"/>
      <c r="AP250" s="886"/>
      <c r="AQ250" s="886"/>
      <c r="AR250" s="886"/>
      <c r="AS250" s="886"/>
      <c r="AT250" s="886"/>
      <c r="AU250" s="886"/>
      <c r="AV250" s="886"/>
      <c r="AW250" s="886"/>
      <c r="AX250" s="886"/>
      <c r="AY250" s="886"/>
      <c r="AZ250" s="886"/>
      <c r="BA250" s="886"/>
      <c r="BB250" s="886"/>
      <c r="BC250" s="886"/>
      <c r="BD250" s="886"/>
      <c r="BE250" s="886"/>
      <c r="BF250" s="886"/>
      <c r="BG250" s="886"/>
      <c r="BH250" s="886"/>
      <c r="BI250" s="886"/>
      <c r="BJ250" s="886"/>
      <c r="BK250" s="886"/>
      <c r="BL250" s="886"/>
      <c r="BM250" s="886"/>
      <c r="BN250" s="886"/>
      <c r="BO250" s="886"/>
      <c r="BP250" s="886"/>
      <c r="BQ250" s="886"/>
    </row>
    <row r="251">
      <c r="A251" s="886"/>
      <c r="B251" s="886"/>
      <c r="C251" s="886"/>
      <c r="D251" s="887"/>
      <c r="E251" s="886"/>
      <c r="F251" s="886"/>
      <c r="G251" s="886"/>
      <c r="H251" s="886"/>
      <c r="I251" s="886"/>
      <c r="J251" s="886"/>
      <c r="K251" s="886"/>
      <c r="L251" s="886"/>
      <c r="M251" s="886"/>
      <c r="N251" s="886"/>
      <c r="O251" s="886"/>
      <c r="P251" s="886"/>
      <c r="Q251" s="886"/>
      <c r="R251" s="886"/>
      <c r="S251" s="886"/>
      <c r="T251" s="886"/>
      <c r="U251" s="886"/>
      <c r="V251" s="886"/>
      <c r="W251" s="886"/>
      <c r="X251" s="886"/>
      <c r="Y251" s="886"/>
      <c r="Z251" s="886"/>
      <c r="AA251" s="886"/>
      <c r="AB251" s="886"/>
      <c r="AC251" s="886"/>
      <c r="AD251" s="886"/>
      <c r="AE251" s="886"/>
      <c r="AF251" s="886"/>
      <c r="AG251" s="886"/>
      <c r="AH251" s="886"/>
      <c r="AI251" s="886"/>
      <c r="AJ251" s="886"/>
      <c r="AK251" s="886"/>
      <c r="AL251" s="886"/>
      <c r="AM251" s="886"/>
      <c r="AN251" s="886"/>
      <c r="AO251" s="886"/>
      <c r="AP251" s="886"/>
      <c r="AQ251" s="886"/>
      <c r="AR251" s="886"/>
      <c r="AS251" s="886"/>
      <c r="AT251" s="886"/>
      <c r="AU251" s="886"/>
      <c r="AV251" s="886"/>
      <c r="AW251" s="886"/>
      <c r="AX251" s="886"/>
      <c r="AY251" s="886"/>
      <c r="AZ251" s="886"/>
      <c r="BA251" s="886"/>
      <c r="BB251" s="886"/>
      <c r="BC251" s="886"/>
      <c r="BD251" s="886"/>
      <c r="BE251" s="886"/>
      <c r="BF251" s="886"/>
      <c r="BG251" s="886"/>
      <c r="BH251" s="886"/>
      <c r="BI251" s="886"/>
      <c r="BJ251" s="886"/>
      <c r="BK251" s="886"/>
      <c r="BL251" s="886"/>
      <c r="BM251" s="886"/>
      <c r="BN251" s="886"/>
      <c r="BO251" s="886"/>
      <c r="BP251" s="886"/>
      <c r="BQ251" s="886"/>
    </row>
    <row r="252">
      <c r="A252" s="886"/>
      <c r="B252" s="886"/>
      <c r="C252" s="886"/>
      <c r="D252" s="887"/>
      <c r="E252" s="886"/>
      <c r="F252" s="886"/>
      <c r="G252" s="886"/>
      <c r="H252" s="886"/>
      <c r="I252" s="886"/>
      <c r="J252" s="886"/>
      <c r="K252" s="886"/>
      <c r="L252" s="886"/>
      <c r="M252" s="886"/>
      <c r="N252" s="886"/>
      <c r="O252" s="886"/>
      <c r="P252" s="886"/>
      <c r="Q252" s="886"/>
      <c r="R252" s="886"/>
      <c r="S252" s="886"/>
      <c r="T252" s="886"/>
      <c r="U252" s="886"/>
      <c r="V252" s="886"/>
      <c r="W252" s="886"/>
      <c r="X252" s="886"/>
      <c r="Y252" s="886"/>
      <c r="Z252" s="886"/>
      <c r="AA252" s="886"/>
      <c r="AB252" s="886"/>
      <c r="AC252" s="886"/>
      <c r="AD252" s="886"/>
      <c r="AE252" s="886"/>
      <c r="AF252" s="886"/>
      <c r="AG252" s="886"/>
      <c r="AH252" s="886"/>
      <c r="AI252" s="886"/>
      <c r="AJ252" s="886"/>
      <c r="AK252" s="886"/>
      <c r="AL252" s="886"/>
      <c r="AM252" s="886"/>
      <c r="AN252" s="886"/>
      <c r="AO252" s="886"/>
      <c r="AP252" s="886"/>
      <c r="AQ252" s="886"/>
      <c r="AR252" s="886"/>
      <c r="AS252" s="886"/>
      <c r="AT252" s="886"/>
      <c r="AU252" s="886"/>
      <c r="AV252" s="886"/>
      <c r="AW252" s="886"/>
      <c r="AX252" s="886"/>
      <c r="AY252" s="886"/>
      <c r="AZ252" s="886"/>
      <c r="BA252" s="886"/>
      <c r="BB252" s="886"/>
      <c r="BC252" s="886"/>
      <c r="BD252" s="886"/>
      <c r="BE252" s="886"/>
      <c r="BF252" s="886"/>
      <c r="BG252" s="886"/>
      <c r="BH252" s="886"/>
      <c r="BI252" s="886"/>
      <c r="BJ252" s="886"/>
      <c r="BK252" s="886"/>
      <c r="BL252" s="886"/>
      <c r="BM252" s="886"/>
      <c r="BN252" s="886"/>
      <c r="BO252" s="886"/>
      <c r="BP252" s="886"/>
      <c r="BQ252" s="886"/>
    </row>
    <row r="253">
      <c r="A253" s="886"/>
      <c r="B253" s="886"/>
      <c r="C253" s="886"/>
      <c r="D253" s="887"/>
      <c r="E253" s="886"/>
      <c r="F253" s="886"/>
      <c r="G253" s="886"/>
      <c r="H253" s="886"/>
      <c r="I253" s="886"/>
      <c r="J253" s="886"/>
      <c r="K253" s="886"/>
      <c r="L253" s="886"/>
      <c r="M253" s="886"/>
      <c r="N253" s="886"/>
      <c r="O253" s="886"/>
      <c r="P253" s="886"/>
      <c r="Q253" s="886"/>
      <c r="R253" s="886"/>
      <c r="S253" s="886"/>
      <c r="T253" s="886"/>
      <c r="U253" s="886"/>
      <c r="V253" s="886"/>
      <c r="W253" s="886"/>
      <c r="X253" s="886"/>
      <c r="Y253" s="886"/>
      <c r="Z253" s="886"/>
      <c r="AA253" s="886"/>
      <c r="AB253" s="886"/>
      <c r="AC253" s="886"/>
      <c r="AD253" s="886"/>
      <c r="AE253" s="886"/>
      <c r="AF253" s="886"/>
      <c r="AG253" s="886"/>
      <c r="AH253" s="886"/>
      <c r="AI253" s="886"/>
      <c r="AJ253" s="886"/>
      <c r="AK253" s="886"/>
      <c r="AL253" s="886"/>
      <c r="AM253" s="886"/>
      <c r="AN253" s="886"/>
      <c r="AO253" s="886"/>
      <c r="AP253" s="886"/>
      <c r="AQ253" s="886"/>
      <c r="AR253" s="886"/>
      <c r="AS253" s="886"/>
      <c r="AT253" s="886"/>
      <c r="AU253" s="886"/>
      <c r="AV253" s="886"/>
      <c r="AW253" s="886"/>
      <c r="AX253" s="886"/>
      <c r="AY253" s="886"/>
      <c r="AZ253" s="886"/>
      <c r="BA253" s="886"/>
      <c r="BB253" s="886"/>
      <c r="BC253" s="886"/>
      <c r="BD253" s="886"/>
      <c r="BE253" s="886"/>
      <c r="BF253" s="886"/>
      <c r="BG253" s="886"/>
      <c r="BH253" s="886"/>
      <c r="BI253" s="886"/>
      <c r="BJ253" s="886"/>
      <c r="BK253" s="886"/>
      <c r="BL253" s="886"/>
      <c r="BM253" s="886"/>
      <c r="BN253" s="886"/>
      <c r="BO253" s="886"/>
      <c r="BP253" s="886"/>
      <c r="BQ253" s="886"/>
    </row>
    <row r="254">
      <c r="A254" s="886"/>
      <c r="B254" s="886"/>
      <c r="C254" s="886"/>
      <c r="D254" s="887"/>
      <c r="E254" s="886"/>
      <c r="F254" s="886"/>
      <c r="G254" s="886"/>
      <c r="H254" s="886"/>
      <c r="I254" s="886"/>
      <c r="J254" s="886"/>
      <c r="K254" s="886"/>
      <c r="L254" s="886"/>
      <c r="M254" s="886"/>
      <c r="N254" s="886"/>
      <c r="O254" s="886"/>
      <c r="P254" s="886"/>
      <c r="Q254" s="886"/>
      <c r="R254" s="886"/>
      <c r="S254" s="886"/>
      <c r="T254" s="886"/>
      <c r="U254" s="886"/>
      <c r="V254" s="886"/>
      <c r="W254" s="886"/>
      <c r="X254" s="886"/>
      <c r="Y254" s="886"/>
      <c r="Z254" s="886"/>
      <c r="AA254" s="886"/>
      <c r="AB254" s="886"/>
      <c r="AC254" s="886"/>
      <c r="AD254" s="886"/>
      <c r="AE254" s="886"/>
      <c r="AF254" s="886"/>
      <c r="AG254" s="886"/>
      <c r="AH254" s="886"/>
      <c r="AI254" s="886"/>
      <c r="AJ254" s="886"/>
      <c r="AK254" s="886"/>
      <c r="AL254" s="886"/>
      <c r="AM254" s="886"/>
      <c r="AN254" s="886"/>
      <c r="AO254" s="886"/>
      <c r="AP254" s="886"/>
      <c r="AQ254" s="886"/>
      <c r="AR254" s="886"/>
      <c r="AS254" s="886"/>
      <c r="AT254" s="886"/>
      <c r="AU254" s="886"/>
      <c r="AV254" s="886"/>
      <c r="AW254" s="886"/>
      <c r="AX254" s="886"/>
      <c r="AY254" s="886"/>
      <c r="AZ254" s="886"/>
      <c r="BA254" s="886"/>
      <c r="BB254" s="886"/>
      <c r="BC254" s="886"/>
      <c r="BD254" s="886"/>
      <c r="BE254" s="886"/>
      <c r="BF254" s="886"/>
      <c r="BG254" s="886"/>
      <c r="BH254" s="886"/>
      <c r="BI254" s="886"/>
      <c r="BJ254" s="886"/>
      <c r="BK254" s="886"/>
      <c r="BL254" s="886"/>
      <c r="BM254" s="886"/>
      <c r="BN254" s="886"/>
      <c r="BO254" s="886"/>
      <c r="BP254" s="886"/>
      <c r="BQ254" s="886"/>
    </row>
    <row r="255">
      <c r="A255" s="886"/>
      <c r="B255" s="886"/>
      <c r="C255" s="886"/>
      <c r="D255" s="887"/>
      <c r="E255" s="886"/>
      <c r="F255" s="886"/>
      <c r="G255" s="886"/>
      <c r="H255" s="886"/>
      <c r="I255" s="886"/>
      <c r="J255" s="886"/>
      <c r="K255" s="886"/>
      <c r="L255" s="886"/>
      <c r="M255" s="886"/>
      <c r="N255" s="886"/>
      <c r="O255" s="886"/>
      <c r="P255" s="886"/>
      <c r="Q255" s="886"/>
      <c r="R255" s="886"/>
      <c r="S255" s="886"/>
      <c r="T255" s="886"/>
      <c r="U255" s="886"/>
      <c r="V255" s="886"/>
      <c r="W255" s="886"/>
      <c r="X255" s="886"/>
      <c r="Y255" s="886"/>
      <c r="Z255" s="886"/>
      <c r="AA255" s="886"/>
      <c r="AB255" s="886"/>
      <c r="AC255" s="886"/>
      <c r="AD255" s="886"/>
      <c r="AE255" s="886"/>
      <c r="AF255" s="886"/>
      <c r="AG255" s="886"/>
      <c r="AH255" s="886"/>
      <c r="AI255" s="886"/>
      <c r="AJ255" s="886"/>
      <c r="AK255" s="886"/>
      <c r="AL255" s="886"/>
      <c r="AM255" s="886"/>
      <c r="AN255" s="886"/>
      <c r="AO255" s="886"/>
      <c r="AP255" s="886"/>
      <c r="AQ255" s="886"/>
      <c r="AR255" s="886"/>
      <c r="AS255" s="886"/>
      <c r="AT255" s="886"/>
      <c r="AU255" s="886"/>
      <c r="AV255" s="886"/>
      <c r="AW255" s="886"/>
      <c r="AX255" s="886"/>
      <c r="AY255" s="886"/>
      <c r="AZ255" s="886"/>
      <c r="BA255" s="886"/>
      <c r="BB255" s="886"/>
      <c r="BC255" s="886"/>
      <c r="BD255" s="886"/>
      <c r="BE255" s="886"/>
      <c r="BF255" s="886"/>
      <c r="BG255" s="886"/>
      <c r="BH255" s="886"/>
      <c r="BI255" s="886"/>
      <c r="BJ255" s="886"/>
      <c r="BK255" s="886"/>
      <c r="BL255" s="886"/>
      <c r="BM255" s="886"/>
      <c r="BN255" s="886"/>
      <c r="BO255" s="886"/>
      <c r="BP255" s="886"/>
      <c r="BQ255" s="886"/>
    </row>
    <row r="256">
      <c r="A256" s="886"/>
      <c r="B256" s="886"/>
      <c r="C256" s="886"/>
      <c r="D256" s="887"/>
      <c r="E256" s="886"/>
      <c r="F256" s="886"/>
      <c r="G256" s="886"/>
      <c r="H256" s="886"/>
      <c r="I256" s="886"/>
      <c r="J256" s="886"/>
      <c r="K256" s="886"/>
      <c r="L256" s="886"/>
      <c r="M256" s="886"/>
      <c r="N256" s="886"/>
      <c r="O256" s="886"/>
      <c r="P256" s="886"/>
      <c r="Q256" s="886"/>
      <c r="R256" s="886"/>
      <c r="S256" s="886"/>
      <c r="T256" s="886"/>
      <c r="U256" s="886"/>
      <c r="V256" s="886"/>
      <c r="W256" s="886"/>
      <c r="X256" s="886"/>
      <c r="Y256" s="886"/>
      <c r="Z256" s="886"/>
      <c r="AA256" s="886"/>
      <c r="AB256" s="886"/>
      <c r="AC256" s="886"/>
      <c r="AD256" s="886"/>
      <c r="AE256" s="886"/>
      <c r="AF256" s="886"/>
      <c r="AG256" s="886"/>
      <c r="AH256" s="886"/>
      <c r="AI256" s="886"/>
      <c r="AJ256" s="886"/>
      <c r="AK256" s="886"/>
      <c r="AL256" s="886"/>
      <c r="AM256" s="886"/>
      <c r="AN256" s="886"/>
      <c r="AO256" s="886"/>
      <c r="AP256" s="886"/>
      <c r="AQ256" s="886"/>
      <c r="AR256" s="886"/>
      <c r="AS256" s="886"/>
      <c r="AT256" s="886"/>
      <c r="AU256" s="886"/>
      <c r="AV256" s="886"/>
      <c r="AW256" s="886"/>
      <c r="AX256" s="886"/>
      <c r="AY256" s="886"/>
      <c r="AZ256" s="886"/>
      <c r="BA256" s="886"/>
      <c r="BB256" s="886"/>
      <c r="BC256" s="886"/>
      <c r="BD256" s="886"/>
      <c r="BE256" s="886"/>
      <c r="BF256" s="886"/>
      <c r="BG256" s="886"/>
      <c r="BH256" s="886"/>
      <c r="BI256" s="886"/>
      <c r="BJ256" s="886"/>
      <c r="BK256" s="886"/>
      <c r="BL256" s="886"/>
      <c r="BM256" s="886"/>
      <c r="BN256" s="886"/>
      <c r="BO256" s="886"/>
      <c r="BP256" s="886"/>
      <c r="BQ256" s="886"/>
    </row>
    <row r="257">
      <c r="A257" s="886"/>
      <c r="B257" s="886"/>
      <c r="C257" s="886"/>
      <c r="D257" s="887"/>
      <c r="E257" s="886"/>
      <c r="F257" s="886"/>
      <c r="G257" s="886"/>
      <c r="H257" s="886"/>
      <c r="I257" s="886"/>
      <c r="J257" s="886"/>
      <c r="K257" s="886"/>
      <c r="L257" s="886"/>
      <c r="M257" s="886"/>
      <c r="N257" s="886"/>
      <c r="O257" s="886"/>
      <c r="P257" s="886"/>
      <c r="Q257" s="886"/>
      <c r="R257" s="886"/>
      <c r="S257" s="886"/>
      <c r="T257" s="886"/>
      <c r="U257" s="886"/>
      <c r="V257" s="886"/>
      <c r="W257" s="886"/>
      <c r="X257" s="886"/>
      <c r="Y257" s="886"/>
      <c r="Z257" s="886"/>
      <c r="AA257" s="886"/>
      <c r="AB257" s="886"/>
      <c r="AC257" s="886"/>
      <c r="AD257" s="886"/>
      <c r="AE257" s="886"/>
      <c r="AF257" s="886"/>
      <c r="AG257" s="886"/>
      <c r="AH257" s="886"/>
      <c r="AI257" s="886"/>
      <c r="AJ257" s="886"/>
      <c r="AK257" s="886"/>
      <c r="AL257" s="886"/>
      <c r="AM257" s="886"/>
      <c r="AN257" s="886"/>
      <c r="AO257" s="886"/>
      <c r="AP257" s="886"/>
      <c r="AQ257" s="886"/>
      <c r="AR257" s="886"/>
      <c r="AS257" s="886"/>
      <c r="AT257" s="886"/>
      <c r="AU257" s="886"/>
      <c r="AV257" s="886"/>
      <c r="AW257" s="886"/>
      <c r="AX257" s="886"/>
      <c r="AY257" s="886"/>
      <c r="AZ257" s="886"/>
      <c r="BA257" s="886"/>
      <c r="BB257" s="886"/>
      <c r="BC257" s="886"/>
      <c r="BD257" s="886"/>
      <c r="BE257" s="886"/>
      <c r="BF257" s="886"/>
      <c r="BG257" s="886"/>
      <c r="BH257" s="886"/>
      <c r="BI257" s="886"/>
      <c r="BJ257" s="886"/>
      <c r="BK257" s="886"/>
      <c r="BL257" s="886"/>
      <c r="BM257" s="886"/>
      <c r="BN257" s="886"/>
      <c r="BO257" s="886"/>
      <c r="BP257" s="886"/>
      <c r="BQ257" s="886"/>
    </row>
    <row r="258">
      <c r="A258" s="886"/>
      <c r="B258" s="886"/>
      <c r="C258" s="886"/>
      <c r="D258" s="887"/>
      <c r="E258" s="886"/>
      <c r="F258" s="886"/>
      <c r="G258" s="886"/>
      <c r="H258" s="886"/>
      <c r="I258" s="886"/>
      <c r="J258" s="886"/>
      <c r="K258" s="886"/>
      <c r="L258" s="886"/>
      <c r="M258" s="886"/>
      <c r="N258" s="886"/>
      <c r="O258" s="886"/>
      <c r="P258" s="886"/>
      <c r="Q258" s="886"/>
      <c r="R258" s="886"/>
      <c r="S258" s="886"/>
      <c r="T258" s="886"/>
      <c r="U258" s="886"/>
      <c r="V258" s="886"/>
      <c r="W258" s="886"/>
      <c r="X258" s="886"/>
      <c r="Y258" s="886"/>
      <c r="Z258" s="886"/>
      <c r="AA258" s="886"/>
      <c r="AB258" s="886"/>
      <c r="AC258" s="886"/>
      <c r="AD258" s="886"/>
      <c r="AE258" s="886"/>
      <c r="AF258" s="886"/>
      <c r="AG258" s="886"/>
      <c r="AH258" s="886"/>
      <c r="AI258" s="886"/>
      <c r="AJ258" s="886"/>
      <c r="AK258" s="886"/>
      <c r="AL258" s="886"/>
      <c r="AM258" s="886"/>
      <c r="AN258" s="886"/>
      <c r="AO258" s="886"/>
      <c r="AP258" s="886"/>
      <c r="AQ258" s="886"/>
      <c r="AR258" s="886"/>
      <c r="AS258" s="886"/>
      <c r="AT258" s="886"/>
      <c r="AU258" s="886"/>
      <c r="AV258" s="886"/>
      <c r="AW258" s="886"/>
      <c r="AX258" s="886"/>
      <c r="AY258" s="886"/>
      <c r="AZ258" s="886"/>
      <c r="BA258" s="886"/>
      <c r="BB258" s="886"/>
      <c r="BC258" s="886"/>
      <c r="BD258" s="886"/>
      <c r="BE258" s="886"/>
      <c r="BF258" s="886"/>
      <c r="BG258" s="886"/>
      <c r="BH258" s="886"/>
      <c r="BI258" s="886"/>
      <c r="BJ258" s="886"/>
      <c r="BK258" s="886"/>
      <c r="BL258" s="886"/>
      <c r="BM258" s="886"/>
      <c r="BN258" s="886"/>
      <c r="BO258" s="886"/>
      <c r="BP258" s="886"/>
      <c r="BQ258" s="886"/>
    </row>
    <row r="259">
      <c r="A259" s="886"/>
      <c r="B259" s="886"/>
      <c r="C259" s="886"/>
      <c r="D259" s="887"/>
      <c r="E259" s="886"/>
      <c r="F259" s="886"/>
      <c r="G259" s="886"/>
      <c r="H259" s="886"/>
      <c r="I259" s="886"/>
      <c r="J259" s="886"/>
      <c r="K259" s="886"/>
      <c r="L259" s="886"/>
      <c r="M259" s="886"/>
      <c r="N259" s="886"/>
      <c r="O259" s="886"/>
      <c r="P259" s="886"/>
      <c r="Q259" s="886"/>
      <c r="R259" s="886"/>
      <c r="S259" s="886"/>
      <c r="T259" s="886"/>
      <c r="U259" s="886"/>
      <c r="V259" s="886"/>
      <c r="W259" s="886"/>
      <c r="X259" s="886"/>
      <c r="Y259" s="886"/>
      <c r="Z259" s="886"/>
      <c r="AA259" s="886"/>
      <c r="AB259" s="886"/>
      <c r="AC259" s="886"/>
      <c r="AD259" s="886"/>
      <c r="AE259" s="886"/>
      <c r="AF259" s="886"/>
      <c r="AG259" s="886"/>
      <c r="AH259" s="886"/>
      <c r="AI259" s="886"/>
      <c r="AJ259" s="886"/>
      <c r="AK259" s="886"/>
      <c r="AL259" s="886"/>
      <c r="AM259" s="886"/>
      <c r="AN259" s="886"/>
      <c r="AO259" s="886"/>
      <c r="AP259" s="886"/>
      <c r="AQ259" s="886"/>
      <c r="AR259" s="886"/>
      <c r="AS259" s="886"/>
      <c r="AT259" s="886"/>
      <c r="AU259" s="886"/>
      <c r="AV259" s="886"/>
      <c r="AW259" s="886"/>
      <c r="AX259" s="886"/>
      <c r="AY259" s="886"/>
      <c r="AZ259" s="886"/>
      <c r="BA259" s="886"/>
      <c r="BB259" s="886"/>
      <c r="BC259" s="886"/>
      <c r="BD259" s="886"/>
      <c r="BE259" s="886"/>
      <c r="BF259" s="886"/>
      <c r="BG259" s="886"/>
      <c r="BH259" s="886"/>
      <c r="BI259" s="886"/>
      <c r="BJ259" s="886"/>
      <c r="BK259" s="886"/>
      <c r="BL259" s="886"/>
      <c r="BM259" s="886"/>
      <c r="BN259" s="886"/>
      <c r="BO259" s="886"/>
      <c r="BP259" s="886"/>
      <c r="BQ259" s="886"/>
    </row>
    <row r="260">
      <c r="A260" s="886"/>
      <c r="B260" s="886"/>
      <c r="C260" s="886"/>
      <c r="D260" s="887"/>
      <c r="E260" s="886"/>
      <c r="F260" s="886"/>
      <c r="G260" s="886"/>
      <c r="H260" s="886"/>
      <c r="I260" s="886"/>
      <c r="J260" s="886"/>
      <c r="K260" s="886"/>
      <c r="L260" s="886"/>
      <c r="M260" s="886"/>
      <c r="N260" s="886"/>
      <c r="O260" s="886"/>
      <c r="P260" s="886"/>
      <c r="Q260" s="886"/>
      <c r="R260" s="886"/>
      <c r="S260" s="886"/>
      <c r="T260" s="886"/>
      <c r="U260" s="886"/>
      <c r="V260" s="886"/>
      <c r="W260" s="886"/>
      <c r="X260" s="886"/>
      <c r="Y260" s="886"/>
      <c r="Z260" s="886"/>
      <c r="AA260" s="886"/>
      <c r="AB260" s="886"/>
      <c r="AC260" s="886"/>
      <c r="AD260" s="886"/>
      <c r="AE260" s="886"/>
      <c r="AF260" s="886"/>
      <c r="AG260" s="886"/>
      <c r="AH260" s="886"/>
      <c r="AI260" s="886"/>
      <c r="AJ260" s="886"/>
      <c r="AK260" s="886"/>
      <c r="AL260" s="886"/>
      <c r="AM260" s="886"/>
      <c r="AN260" s="886"/>
      <c r="AO260" s="886"/>
      <c r="AP260" s="886"/>
      <c r="AQ260" s="886"/>
      <c r="AR260" s="886"/>
      <c r="AS260" s="886"/>
      <c r="AT260" s="886"/>
      <c r="AU260" s="886"/>
      <c r="AV260" s="886"/>
      <c r="AW260" s="886"/>
      <c r="AX260" s="886"/>
      <c r="AY260" s="886"/>
      <c r="AZ260" s="886"/>
      <c r="BA260" s="886"/>
      <c r="BB260" s="886"/>
      <c r="BC260" s="886"/>
      <c r="BD260" s="886"/>
      <c r="BE260" s="886"/>
      <c r="BF260" s="886"/>
      <c r="BG260" s="886"/>
      <c r="BH260" s="886"/>
      <c r="BI260" s="886"/>
      <c r="BJ260" s="886"/>
      <c r="BK260" s="886"/>
      <c r="BL260" s="886"/>
      <c r="BM260" s="886"/>
      <c r="BN260" s="886"/>
      <c r="BO260" s="886"/>
      <c r="BP260" s="886"/>
      <c r="BQ260" s="886"/>
    </row>
    <row r="261">
      <c r="A261" s="886"/>
      <c r="B261" s="886"/>
      <c r="C261" s="886"/>
      <c r="D261" s="887"/>
      <c r="E261" s="886"/>
      <c r="F261" s="886"/>
      <c r="G261" s="886"/>
      <c r="H261" s="886"/>
      <c r="I261" s="886"/>
      <c r="J261" s="886"/>
      <c r="K261" s="886"/>
      <c r="L261" s="886"/>
      <c r="M261" s="886"/>
      <c r="N261" s="886"/>
      <c r="O261" s="886"/>
      <c r="P261" s="886"/>
      <c r="Q261" s="886"/>
      <c r="R261" s="886"/>
      <c r="S261" s="886"/>
      <c r="T261" s="886"/>
      <c r="U261" s="886"/>
      <c r="V261" s="886"/>
      <c r="W261" s="886"/>
      <c r="X261" s="886"/>
      <c r="Y261" s="886"/>
      <c r="Z261" s="886"/>
      <c r="AA261" s="886"/>
      <c r="AB261" s="886"/>
      <c r="AC261" s="886"/>
      <c r="AD261" s="886"/>
      <c r="AE261" s="886"/>
      <c r="AF261" s="886"/>
      <c r="AG261" s="886"/>
      <c r="AH261" s="886"/>
      <c r="AI261" s="886"/>
      <c r="AJ261" s="886"/>
      <c r="AK261" s="886"/>
      <c r="AL261" s="886"/>
      <c r="AM261" s="886"/>
      <c r="AN261" s="886"/>
      <c r="AO261" s="886"/>
      <c r="AP261" s="886"/>
      <c r="AQ261" s="886"/>
      <c r="AR261" s="886"/>
      <c r="AS261" s="886"/>
      <c r="AT261" s="886"/>
      <c r="AU261" s="886"/>
      <c r="AV261" s="886"/>
      <c r="AW261" s="886"/>
      <c r="AX261" s="886"/>
      <c r="AY261" s="886"/>
      <c r="AZ261" s="886"/>
      <c r="BA261" s="886"/>
      <c r="BB261" s="886"/>
      <c r="BC261" s="886"/>
      <c r="BD261" s="886"/>
      <c r="BE261" s="886"/>
      <c r="BF261" s="886"/>
      <c r="BG261" s="886"/>
      <c r="BH261" s="886"/>
      <c r="BI261" s="886"/>
      <c r="BJ261" s="886"/>
      <c r="BK261" s="886"/>
      <c r="BL261" s="886"/>
      <c r="BM261" s="886"/>
      <c r="BN261" s="886"/>
      <c r="BO261" s="886"/>
      <c r="BP261" s="886"/>
      <c r="BQ261" s="886"/>
    </row>
    <row r="262">
      <c r="A262" s="886"/>
      <c r="B262" s="886"/>
      <c r="C262" s="886"/>
      <c r="D262" s="887"/>
      <c r="E262" s="886"/>
      <c r="F262" s="886"/>
      <c r="G262" s="886"/>
      <c r="H262" s="886"/>
      <c r="I262" s="886"/>
      <c r="J262" s="886"/>
      <c r="K262" s="886"/>
      <c r="L262" s="886"/>
      <c r="M262" s="886"/>
      <c r="N262" s="886"/>
      <c r="O262" s="886"/>
      <c r="P262" s="886"/>
      <c r="Q262" s="886"/>
      <c r="R262" s="886"/>
      <c r="S262" s="886"/>
      <c r="T262" s="886"/>
      <c r="U262" s="886"/>
      <c r="V262" s="886"/>
      <c r="W262" s="886"/>
      <c r="X262" s="886"/>
      <c r="Y262" s="886"/>
      <c r="Z262" s="886"/>
      <c r="AA262" s="886"/>
      <c r="AB262" s="886"/>
      <c r="AC262" s="886"/>
      <c r="AD262" s="886"/>
      <c r="AE262" s="886"/>
      <c r="AF262" s="886"/>
      <c r="AG262" s="886"/>
      <c r="AH262" s="886"/>
      <c r="AI262" s="886"/>
      <c r="AJ262" s="886"/>
      <c r="AK262" s="886"/>
      <c r="AL262" s="886"/>
      <c r="AM262" s="886"/>
      <c r="AN262" s="886"/>
      <c r="AO262" s="886"/>
      <c r="AP262" s="886"/>
      <c r="AQ262" s="886"/>
      <c r="AR262" s="886"/>
      <c r="AS262" s="886"/>
      <c r="AT262" s="886"/>
      <c r="AU262" s="886"/>
      <c r="AV262" s="886"/>
      <c r="AW262" s="886"/>
      <c r="AX262" s="886"/>
      <c r="AY262" s="886"/>
      <c r="AZ262" s="886"/>
      <c r="BA262" s="886"/>
      <c r="BB262" s="886"/>
      <c r="BC262" s="886"/>
      <c r="BD262" s="886"/>
      <c r="BE262" s="886"/>
      <c r="BF262" s="886"/>
      <c r="BG262" s="886"/>
      <c r="BH262" s="886"/>
      <c r="BI262" s="886"/>
      <c r="BJ262" s="886"/>
      <c r="BK262" s="886"/>
      <c r="BL262" s="886"/>
      <c r="BM262" s="886"/>
      <c r="BN262" s="886"/>
      <c r="BO262" s="886"/>
      <c r="BP262" s="886"/>
      <c r="BQ262" s="886"/>
    </row>
    <row r="263">
      <c r="A263" s="886"/>
      <c r="B263" s="886"/>
      <c r="C263" s="886"/>
      <c r="D263" s="887"/>
      <c r="E263" s="886"/>
      <c r="F263" s="886"/>
      <c r="G263" s="886"/>
      <c r="H263" s="886"/>
      <c r="I263" s="886"/>
      <c r="J263" s="886"/>
      <c r="K263" s="886"/>
      <c r="L263" s="886"/>
      <c r="M263" s="886"/>
      <c r="N263" s="886"/>
      <c r="O263" s="886"/>
      <c r="P263" s="886"/>
      <c r="Q263" s="886"/>
      <c r="R263" s="886"/>
      <c r="S263" s="886"/>
      <c r="T263" s="886"/>
      <c r="U263" s="886"/>
      <c r="V263" s="886"/>
      <c r="W263" s="886"/>
      <c r="X263" s="886"/>
      <c r="Y263" s="886"/>
      <c r="Z263" s="886"/>
      <c r="AA263" s="886"/>
      <c r="AB263" s="886"/>
      <c r="AC263" s="886"/>
      <c r="AD263" s="886"/>
      <c r="AE263" s="886"/>
      <c r="AF263" s="886"/>
      <c r="AG263" s="886"/>
      <c r="AH263" s="886"/>
      <c r="AI263" s="886"/>
      <c r="AJ263" s="886"/>
      <c r="AK263" s="886"/>
      <c r="AL263" s="886"/>
      <c r="AM263" s="886"/>
      <c r="AN263" s="886"/>
      <c r="AO263" s="886"/>
      <c r="AP263" s="886"/>
      <c r="AQ263" s="886"/>
      <c r="AR263" s="886"/>
      <c r="AS263" s="886"/>
      <c r="AT263" s="886"/>
      <c r="AU263" s="886"/>
      <c r="AV263" s="886"/>
      <c r="AW263" s="886"/>
      <c r="AX263" s="886"/>
      <c r="AY263" s="886"/>
      <c r="AZ263" s="886"/>
      <c r="BA263" s="886"/>
      <c r="BB263" s="886"/>
      <c r="BC263" s="886"/>
      <c r="BD263" s="886"/>
      <c r="BE263" s="886"/>
      <c r="BF263" s="886"/>
      <c r="BG263" s="886"/>
      <c r="BH263" s="886"/>
      <c r="BI263" s="886"/>
      <c r="BJ263" s="886"/>
      <c r="BK263" s="886"/>
      <c r="BL263" s="886"/>
      <c r="BM263" s="886"/>
      <c r="BN263" s="886"/>
      <c r="BO263" s="886"/>
      <c r="BP263" s="886"/>
      <c r="BQ263" s="886"/>
    </row>
    <row r="264">
      <c r="A264" s="886"/>
      <c r="B264" s="886"/>
      <c r="C264" s="886"/>
      <c r="D264" s="887"/>
      <c r="E264" s="886"/>
      <c r="F264" s="886"/>
      <c r="G264" s="886"/>
      <c r="H264" s="886"/>
      <c r="I264" s="886"/>
      <c r="J264" s="886"/>
      <c r="K264" s="886"/>
      <c r="L264" s="886"/>
      <c r="M264" s="886"/>
      <c r="N264" s="886"/>
      <c r="O264" s="886"/>
      <c r="P264" s="886"/>
      <c r="Q264" s="886"/>
      <c r="R264" s="886"/>
      <c r="S264" s="886"/>
      <c r="T264" s="886"/>
      <c r="U264" s="886"/>
      <c r="V264" s="886"/>
      <c r="W264" s="886"/>
      <c r="X264" s="886"/>
      <c r="Y264" s="886"/>
      <c r="Z264" s="886"/>
      <c r="AA264" s="886"/>
      <c r="AB264" s="886"/>
      <c r="AC264" s="886"/>
      <c r="AD264" s="886"/>
      <c r="AE264" s="886"/>
      <c r="AF264" s="886"/>
      <c r="AG264" s="886"/>
      <c r="AH264" s="886"/>
      <c r="AI264" s="886"/>
      <c r="AJ264" s="886"/>
      <c r="AK264" s="886"/>
      <c r="AL264" s="886"/>
      <c r="AM264" s="886"/>
      <c r="AN264" s="886"/>
      <c r="AO264" s="886"/>
      <c r="AP264" s="886"/>
      <c r="AQ264" s="886"/>
      <c r="AR264" s="886"/>
      <c r="AS264" s="886"/>
      <c r="AT264" s="886"/>
      <c r="AU264" s="886"/>
      <c r="AV264" s="886"/>
      <c r="AW264" s="886"/>
      <c r="AX264" s="886"/>
      <c r="AY264" s="886"/>
      <c r="AZ264" s="886"/>
      <c r="BA264" s="886"/>
      <c r="BB264" s="886"/>
      <c r="BC264" s="886"/>
      <c r="BD264" s="886"/>
      <c r="BE264" s="886"/>
      <c r="BF264" s="886"/>
      <c r="BG264" s="886"/>
      <c r="BH264" s="886"/>
      <c r="BI264" s="886"/>
      <c r="BJ264" s="886"/>
      <c r="BK264" s="886"/>
      <c r="BL264" s="886"/>
      <c r="BM264" s="886"/>
      <c r="BN264" s="886"/>
      <c r="BO264" s="886"/>
      <c r="BP264" s="886"/>
      <c r="BQ264" s="886"/>
    </row>
    <row r="265">
      <c r="A265" s="886"/>
      <c r="B265" s="886"/>
      <c r="C265" s="886"/>
      <c r="D265" s="887"/>
      <c r="E265" s="886"/>
      <c r="F265" s="886"/>
      <c r="G265" s="886"/>
      <c r="H265" s="886"/>
      <c r="I265" s="886"/>
      <c r="J265" s="886"/>
      <c r="K265" s="886"/>
      <c r="L265" s="886"/>
      <c r="M265" s="886"/>
      <c r="N265" s="886"/>
      <c r="O265" s="886"/>
      <c r="P265" s="886"/>
      <c r="Q265" s="886"/>
      <c r="R265" s="886"/>
      <c r="S265" s="886"/>
      <c r="T265" s="886"/>
      <c r="U265" s="886"/>
      <c r="V265" s="886"/>
      <c r="W265" s="886"/>
      <c r="X265" s="886"/>
      <c r="Y265" s="886"/>
      <c r="Z265" s="886"/>
      <c r="AA265" s="886"/>
      <c r="AB265" s="886"/>
      <c r="AC265" s="886"/>
      <c r="AD265" s="886"/>
      <c r="AE265" s="886"/>
      <c r="AF265" s="886"/>
      <c r="AG265" s="886"/>
      <c r="AH265" s="886"/>
      <c r="AI265" s="886"/>
      <c r="AJ265" s="886"/>
      <c r="AK265" s="886"/>
      <c r="AL265" s="886"/>
      <c r="AM265" s="886"/>
      <c r="AN265" s="886"/>
      <c r="AO265" s="886"/>
      <c r="AP265" s="886"/>
      <c r="AQ265" s="886"/>
      <c r="AR265" s="886"/>
      <c r="AS265" s="886"/>
      <c r="AT265" s="886"/>
      <c r="AU265" s="886"/>
      <c r="AV265" s="886"/>
      <c r="AW265" s="886"/>
      <c r="AX265" s="886"/>
      <c r="AY265" s="886"/>
      <c r="AZ265" s="886"/>
      <c r="BA265" s="886"/>
      <c r="BB265" s="886"/>
      <c r="BC265" s="886"/>
      <c r="BD265" s="886"/>
      <c r="BE265" s="886"/>
      <c r="BF265" s="886"/>
      <c r="BG265" s="886"/>
      <c r="BH265" s="886"/>
      <c r="BI265" s="886"/>
      <c r="BJ265" s="886"/>
      <c r="BK265" s="886"/>
      <c r="BL265" s="886"/>
      <c r="BM265" s="886"/>
      <c r="BN265" s="886"/>
      <c r="BO265" s="886"/>
      <c r="BP265" s="886"/>
      <c r="BQ265" s="886"/>
    </row>
    <row r="266">
      <c r="A266" s="886"/>
      <c r="B266" s="886"/>
      <c r="C266" s="886"/>
      <c r="D266" s="887"/>
      <c r="E266" s="886"/>
      <c r="F266" s="886"/>
      <c r="G266" s="886"/>
      <c r="H266" s="886"/>
      <c r="I266" s="886"/>
      <c r="J266" s="886"/>
      <c r="K266" s="886"/>
      <c r="L266" s="886"/>
      <c r="M266" s="886"/>
      <c r="N266" s="886"/>
      <c r="O266" s="886"/>
      <c r="P266" s="886"/>
      <c r="Q266" s="886"/>
      <c r="R266" s="886"/>
      <c r="S266" s="886"/>
      <c r="T266" s="886"/>
      <c r="U266" s="886"/>
      <c r="V266" s="886"/>
      <c r="W266" s="886"/>
      <c r="X266" s="886"/>
      <c r="Y266" s="886"/>
      <c r="Z266" s="886"/>
      <c r="AA266" s="886"/>
      <c r="AB266" s="886"/>
      <c r="AC266" s="886"/>
      <c r="AD266" s="886"/>
      <c r="AE266" s="886"/>
      <c r="AF266" s="886"/>
      <c r="AG266" s="886"/>
      <c r="AH266" s="886"/>
      <c r="AI266" s="886"/>
      <c r="AJ266" s="886"/>
      <c r="AK266" s="886"/>
      <c r="AL266" s="886"/>
      <c r="AM266" s="886"/>
      <c r="AN266" s="886"/>
      <c r="AO266" s="886"/>
      <c r="AP266" s="886"/>
      <c r="AQ266" s="886"/>
      <c r="AR266" s="886"/>
      <c r="AS266" s="886"/>
      <c r="AT266" s="886"/>
      <c r="AU266" s="886"/>
      <c r="AV266" s="886"/>
      <c r="AW266" s="886"/>
      <c r="AX266" s="886"/>
      <c r="AY266" s="886"/>
      <c r="AZ266" s="886"/>
      <c r="BA266" s="886"/>
      <c r="BB266" s="886"/>
      <c r="BC266" s="886"/>
      <c r="BD266" s="886"/>
      <c r="BE266" s="886"/>
      <c r="BF266" s="886"/>
      <c r="BG266" s="886"/>
      <c r="BH266" s="886"/>
      <c r="BI266" s="886"/>
      <c r="BJ266" s="886"/>
      <c r="BK266" s="886"/>
      <c r="BL266" s="886"/>
      <c r="BM266" s="886"/>
      <c r="BN266" s="886"/>
      <c r="BO266" s="886"/>
      <c r="BP266" s="886"/>
      <c r="BQ266" s="886"/>
    </row>
    <row r="267">
      <c r="A267" s="886"/>
      <c r="B267" s="886"/>
      <c r="C267" s="886"/>
      <c r="D267" s="887"/>
      <c r="E267" s="886"/>
      <c r="F267" s="886"/>
      <c r="G267" s="886"/>
      <c r="H267" s="886"/>
      <c r="I267" s="886"/>
      <c r="J267" s="886"/>
      <c r="K267" s="886"/>
      <c r="L267" s="886"/>
      <c r="M267" s="886"/>
      <c r="N267" s="886"/>
      <c r="O267" s="886"/>
      <c r="P267" s="886"/>
      <c r="Q267" s="886"/>
      <c r="R267" s="886"/>
      <c r="S267" s="886"/>
      <c r="T267" s="886"/>
      <c r="U267" s="886"/>
      <c r="V267" s="886"/>
      <c r="W267" s="886"/>
      <c r="X267" s="886"/>
      <c r="Y267" s="886"/>
      <c r="Z267" s="886"/>
      <c r="AA267" s="886"/>
      <c r="AB267" s="886"/>
      <c r="AC267" s="886"/>
      <c r="AD267" s="886"/>
      <c r="AE267" s="886"/>
      <c r="AF267" s="886"/>
      <c r="AG267" s="886"/>
      <c r="AH267" s="886"/>
      <c r="AI267" s="886"/>
      <c r="AJ267" s="886"/>
      <c r="AK267" s="886"/>
      <c r="AL267" s="886"/>
      <c r="AM267" s="886"/>
      <c r="AN267" s="886"/>
      <c r="AO267" s="886"/>
      <c r="AP267" s="886"/>
      <c r="AQ267" s="886"/>
      <c r="AR267" s="886"/>
      <c r="AS267" s="886"/>
      <c r="AT267" s="886"/>
      <c r="AU267" s="886"/>
      <c r="AV267" s="886"/>
      <c r="AW267" s="886"/>
      <c r="AX267" s="886"/>
      <c r="AY267" s="886"/>
      <c r="AZ267" s="886"/>
      <c r="BA267" s="886"/>
      <c r="BB267" s="886"/>
      <c r="BC267" s="886"/>
      <c r="BD267" s="886"/>
      <c r="BE267" s="886"/>
      <c r="BF267" s="886"/>
      <c r="BG267" s="886"/>
      <c r="BH267" s="886"/>
      <c r="BI267" s="886"/>
      <c r="BJ267" s="886"/>
      <c r="BK267" s="886"/>
      <c r="BL267" s="886"/>
      <c r="BM267" s="886"/>
      <c r="BN267" s="886"/>
      <c r="BO267" s="886"/>
      <c r="BP267" s="886"/>
      <c r="BQ267" s="886"/>
    </row>
    <row r="268">
      <c r="A268" s="886"/>
      <c r="B268" s="886"/>
      <c r="C268" s="886"/>
      <c r="D268" s="887"/>
      <c r="E268" s="886"/>
      <c r="F268" s="886"/>
      <c r="G268" s="886"/>
      <c r="H268" s="886"/>
      <c r="I268" s="886"/>
      <c r="J268" s="886"/>
      <c r="K268" s="886"/>
      <c r="L268" s="886"/>
      <c r="M268" s="886"/>
      <c r="N268" s="886"/>
      <c r="O268" s="886"/>
      <c r="P268" s="886"/>
      <c r="Q268" s="886"/>
      <c r="R268" s="886"/>
      <c r="S268" s="886"/>
      <c r="T268" s="886"/>
      <c r="U268" s="886"/>
      <c r="V268" s="886"/>
      <c r="W268" s="886"/>
      <c r="X268" s="886"/>
      <c r="Y268" s="886"/>
      <c r="Z268" s="886"/>
      <c r="AA268" s="886"/>
      <c r="AB268" s="886"/>
      <c r="AC268" s="886"/>
      <c r="AD268" s="886"/>
      <c r="AE268" s="886"/>
      <c r="AF268" s="886"/>
      <c r="AG268" s="886"/>
      <c r="AH268" s="886"/>
      <c r="AI268" s="886"/>
      <c r="AJ268" s="886"/>
      <c r="AK268" s="886"/>
      <c r="AL268" s="886"/>
      <c r="AM268" s="886"/>
      <c r="AN268" s="886"/>
      <c r="AO268" s="886"/>
      <c r="AP268" s="886"/>
      <c r="AQ268" s="886"/>
      <c r="AR268" s="886"/>
      <c r="AS268" s="886"/>
      <c r="AT268" s="886"/>
      <c r="AU268" s="886"/>
      <c r="AV268" s="886"/>
      <c r="AW268" s="886"/>
      <c r="AX268" s="886"/>
      <c r="AY268" s="886"/>
      <c r="AZ268" s="886"/>
      <c r="BA268" s="886"/>
      <c r="BB268" s="886"/>
      <c r="BC268" s="886"/>
      <c r="BD268" s="886"/>
      <c r="BE268" s="886"/>
      <c r="BF268" s="886"/>
      <c r="BG268" s="886"/>
      <c r="BH268" s="886"/>
      <c r="BI268" s="886"/>
      <c r="BJ268" s="886"/>
      <c r="BK268" s="886"/>
      <c r="BL268" s="886"/>
      <c r="BM268" s="886"/>
      <c r="BN268" s="886"/>
      <c r="BO268" s="886"/>
      <c r="BP268" s="886"/>
      <c r="BQ268" s="886"/>
    </row>
    <row r="269">
      <c r="A269" s="886"/>
      <c r="B269" s="886"/>
      <c r="C269" s="886"/>
      <c r="D269" s="887"/>
      <c r="E269" s="886"/>
      <c r="F269" s="886"/>
      <c r="G269" s="886"/>
      <c r="H269" s="886"/>
      <c r="I269" s="886"/>
      <c r="J269" s="886"/>
      <c r="K269" s="886"/>
      <c r="L269" s="886"/>
      <c r="M269" s="886"/>
      <c r="N269" s="886"/>
      <c r="O269" s="886"/>
      <c r="P269" s="886"/>
      <c r="Q269" s="886"/>
      <c r="R269" s="886"/>
      <c r="S269" s="886"/>
      <c r="T269" s="886"/>
      <c r="U269" s="886"/>
      <c r="V269" s="886"/>
      <c r="W269" s="886"/>
      <c r="X269" s="886"/>
      <c r="Y269" s="886"/>
      <c r="Z269" s="886"/>
      <c r="AA269" s="886"/>
      <c r="AB269" s="886"/>
      <c r="AC269" s="886"/>
      <c r="AD269" s="886"/>
      <c r="AE269" s="886"/>
      <c r="AF269" s="886"/>
      <c r="AG269" s="886"/>
      <c r="AH269" s="886"/>
      <c r="AI269" s="886"/>
      <c r="AJ269" s="886"/>
      <c r="AK269" s="886"/>
      <c r="AL269" s="886"/>
      <c r="AM269" s="886"/>
      <c r="AN269" s="886"/>
      <c r="AO269" s="886"/>
      <c r="AP269" s="886"/>
      <c r="AQ269" s="886"/>
      <c r="AR269" s="886"/>
      <c r="AS269" s="886"/>
      <c r="AT269" s="886"/>
      <c r="AU269" s="886"/>
      <c r="AV269" s="886"/>
      <c r="AW269" s="886"/>
      <c r="AX269" s="886"/>
      <c r="AY269" s="886"/>
      <c r="AZ269" s="886"/>
      <c r="BA269" s="886"/>
      <c r="BB269" s="886"/>
      <c r="BC269" s="886"/>
      <c r="BD269" s="886"/>
      <c r="BE269" s="886"/>
      <c r="BF269" s="886"/>
      <c r="BG269" s="886"/>
      <c r="BH269" s="886"/>
      <c r="BI269" s="886"/>
      <c r="BJ269" s="886"/>
      <c r="BK269" s="886"/>
      <c r="BL269" s="886"/>
      <c r="BM269" s="886"/>
      <c r="BN269" s="886"/>
      <c r="BO269" s="886"/>
      <c r="BP269" s="886"/>
      <c r="BQ269" s="886"/>
    </row>
    <row r="270">
      <c r="A270" s="886"/>
      <c r="B270" s="886"/>
      <c r="C270" s="886"/>
      <c r="D270" s="887"/>
      <c r="E270" s="886"/>
      <c r="F270" s="886"/>
      <c r="G270" s="886"/>
      <c r="H270" s="886"/>
      <c r="I270" s="886"/>
      <c r="J270" s="886"/>
      <c r="K270" s="886"/>
      <c r="L270" s="886"/>
      <c r="M270" s="886"/>
      <c r="N270" s="886"/>
      <c r="O270" s="886"/>
      <c r="P270" s="886"/>
      <c r="Q270" s="886"/>
      <c r="R270" s="886"/>
      <c r="S270" s="886"/>
      <c r="T270" s="886"/>
      <c r="U270" s="886"/>
      <c r="V270" s="886"/>
      <c r="W270" s="886"/>
      <c r="X270" s="886"/>
      <c r="Y270" s="886"/>
      <c r="Z270" s="886"/>
      <c r="AA270" s="886"/>
      <c r="AB270" s="886"/>
      <c r="AC270" s="886"/>
      <c r="AD270" s="886"/>
      <c r="AE270" s="886"/>
      <c r="AF270" s="886"/>
      <c r="AG270" s="886"/>
      <c r="AH270" s="886"/>
      <c r="AI270" s="886"/>
      <c r="AJ270" s="886"/>
      <c r="AK270" s="886"/>
      <c r="AL270" s="886"/>
      <c r="AM270" s="886"/>
      <c r="AN270" s="886"/>
      <c r="AO270" s="886"/>
      <c r="AP270" s="886"/>
      <c r="AQ270" s="886"/>
      <c r="AR270" s="886"/>
      <c r="AS270" s="886"/>
      <c r="AT270" s="886"/>
      <c r="AU270" s="886"/>
      <c r="AV270" s="886"/>
      <c r="AW270" s="886"/>
      <c r="AX270" s="886"/>
      <c r="AY270" s="886"/>
      <c r="AZ270" s="886"/>
      <c r="BA270" s="886"/>
      <c r="BB270" s="886"/>
      <c r="BC270" s="886"/>
      <c r="BD270" s="886"/>
      <c r="BE270" s="886"/>
      <c r="BF270" s="886"/>
      <c r="BG270" s="886"/>
      <c r="BH270" s="886"/>
      <c r="BI270" s="886"/>
      <c r="BJ270" s="886"/>
      <c r="BK270" s="886"/>
      <c r="BL270" s="886"/>
      <c r="BM270" s="886"/>
      <c r="BN270" s="886"/>
      <c r="BO270" s="886"/>
      <c r="BP270" s="886"/>
      <c r="BQ270" s="886"/>
    </row>
    <row r="271">
      <c r="A271" s="886"/>
      <c r="B271" s="886"/>
      <c r="C271" s="886"/>
      <c r="D271" s="887"/>
      <c r="E271" s="886"/>
      <c r="F271" s="886"/>
      <c r="G271" s="886"/>
      <c r="H271" s="886"/>
      <c r="I271" s="886"/>
      <c r="J271" s="886"/>
      <c r="K271" s="886"/>
      <c r="L271" s="886"/>
      <c r="M271" s="886"/>
      <c r="N271" s="886"/>
      <c r="O271" s="886"/>
      <c r="P271" s="886"/>
      <c r="Q271" s="886"/>
      <c r="R271" s="886"/>
      <c r="S271" s="886"/>
      <c r="T271" s="886"/>
      <c r="U271" s="886"/>
      <c r="V271" s="886"/>
      <c r="W271" s="886"/>
      <c r="X271" s="886"/>
      <c r="Y271" s="886"/>
      <c r="Z271" s="886"/>
      <c r="AA271" s="886"/>
      <c r="AB271" s="886"/>
      <c r="AC271" s="886"/>
      <c r="AD271" s="886"/>
      <c r="AE271" s="886"/>
      <c r="AF271" s="886"/>
      <c r="AG271" s="886"/>
      <c r="AH271" s="886"/>
      <c r="AI271" s="886"/>
      <c r="AJ271" s="886"/>
      <c r="AK271" s="886"/>
      <c r="AL271" s="886"/>
      <c r="AM271" s="886"/>
      <c r="AN271" s="886"/>
      <c r="AO271" s="886"/>
      <c r="AP271" s="886"/>
      <c r="AQ271" s="886"/>
      <c r="AR271" s="886"/>
      <c r="AS271" s="886"/>
      <c r="AT271" s="886"/>
      <c r="AU271" s="886"/>
      <c r="AV271" s="886"/>
      <c r="AW271" s="886"/>
      <c r="AX271" s="886"/>
      <c r="AY271" s="886"/>
      <c r="AZ271" s="886"/>
      <c r="BA271" s="886"/>
      <c r="BB271" s="886"/>
      <c r="BC271" s="886"/>
      <c r="BD271" s="886"/>
      <c r="BE271" s="886"/>
      <c r="BF271" s="886"/>
      <c r="BG271" s="886"/>
      <c r="BH271" s="886"/>
      <c r="BI271" s="886"/>
      <c r="BJ271" s="886"/>
      <c r="BK271" s="886"/>
      <c r="BL271" s="886"/>
      <c r="BM271" s="886"/>
      <c r="BN271" s="886"/>
      <c r="BO271" s="886"/>
      <c r="BP271" s="886"/>
      <c r="BQ271" s="886"/>
    </row>
    <row r="272">
      <c r="A272" s="886"/>
      <c r="B272" s="886"/>
      <c r="C272" s="886"/>
      <c r="D272" s="887"/>
      <c r="E272" s="886"/>
      <c r="F272" s="886"/>
      <c r="G272" s="886"/>
      <c r="H272" s="886"/>
      <c r="I272" s="886"/>
      <c r="J272" s="886"/>
      <c r="K272" s="886"/>
      <c r="L272" s="886"/>
      <c r="M272" s="886"/>
      <c r="N272" s="886"/>
      <c r="O272" s="886"/>
      <c r="P272" s="886"/>
      <c r="Q272" s="886"/>
      <c r="R272" s="886"/>
      <c r="S272" s="886"/>
      <c r="T272" s="886"/>
      <c r="U272" s="886"/>
      <c r="V272" s="886"/>
      <c r="W272" s="886"/>
      <c r="X272" s="886"/>
      <c r="Y272" s="886"/>
      <c r="Z272" s="886"/>
      <c r="AA272" s="886"/>
      <c r="AB272" s="886"/>
      <c r="AC272" s="886"/>
      <c r="AD272" s="886"/>
      <c r="AE272" s="886"/>
      <c r="AF272" s="886"/>
      <c r="AG272" s="886"/>
      <c r="AH272" s="886"/>
      <c r="AI272" s="886"/>
      <c r="AJ272" s="886"/>
      <c r="AK272" s="886"/>
      <c r="AL272" s="886"/>
      <c r="AM272" s="886"/>
      <c r="AN272" s="886"/>
      <c r="AO272" s="886"/>
      <c r="AP272" s="886"/>
      <c r="AQ272" s="886"/>
      <c r="AR272" s="886"/>
      <c r="AS272" s="886"/>
      <c r="AT272" s="886"/>
      <c r="AU272" s="886"/>
      <c r="AV272" s="886"/>
      <c r="AW272" s="886"/>
      <c r="AX272" s="886"/>
      <c r="AY272" s="886"/>
      <c r="AZ272" s="886"/>
      <c r="BA272" s="886"/>
      <c r="BB272" s="886"/>
      <c r="BC272" s="886"/>
      <c r="BD272" s="886"/>
      <c r="BE272" s="886"/>
      <c r="BF272" s="886"/>
      <c r="BG272" s="886"/>
      <c r="BH272" s="886"/>
      <c r="BI272" s="886"/>
      <c r="BJ272" s="886"/>
      <c r="BK272" s="886"/>
      <c r="BL272" s="886"/>
      <c r="BM272" s="886"/>
      <c r="BN272" s="886"/>
      <c r="BO272" s="886"/>
      <c r="BP272" s="886"/>
      <c r="BQ272" s="886"/>
    </row>
    <row r="273">
      <c r="A273" s="886"/>
      <c r="B273" s="886"/>
      <c r="C273" s="886"/>
      <c r="D273" s="887"/>
      <c r="E273" s="886"/>
      <c r="F273" s="886"/>
      <c r="G273" s="886"/>
      <c r="H273" s="886"/>
      <c r="I273" s="886"/>
      <c r="J273" s="886"/>
      <c r="K273" s="886"/>
      <c r="L273" s="886"/>
      <c r="M273" s="886"/>
      <c r="N273" s="886"/>
      <c r="O273" s="886"/>
      <c r="P273" s="886"/>
      <c r="Q273" s="886"/>
      <c r="R273" s="886"/>
      <c r="S273" s="886"/>
      <c r="T273" s="886"/>
      <c r="U273" s="886"/>
      <c r="V273" s="886"/>
      <c r="W273" s="886"/>
      <c r="X273" s="886"/>
      <c r="Y273" s="886"/>
      <c r="Z273" s="886"/>
      <c r="AA273" s="886"/>
      <c r="AB273" s="886"/>
      <c r="AC273" s="886"/>
      <c r="AD273" s="886"/>
      <c r="AE273" s="886"/>
      <c r="AF273" s="886"/>
      <c r="AG273" s="886"/>
      <c r="AH273" s="886"/>
      <c r="AI273" s="886"/>
      <c r="AJ273" s="886"/>
      <c r="AK273" s="886"/>
      <c r="AL273" s="886"/>
      <c r="AM273" s="886"/>
      <c r="AN273" s="886"/>
      <c r="AO273" s="886"/>
      <c r="AP273" s="886"/>
      <c r="AQ273" s="886"/>
      <c r="AR273" s="886"/>
      <c r="AS273" s="886"/>
      <c r="AT273" s="886"/>
      <c r="AU273" s="886"/>
      <c r="AV273" s="886"/>
      <c r="AW273" s="886"/>
      <c r="AX273" s="886"/>
      <c r="AY273" s="886"/>
      <c r="AZ273" s="886"/>
      <c r="BA273" s="886"/>
      <c r="BB273" s="886"/>
      <c r="BC273" s="886"/>
      <c r="BD273" s="886"/>
      <c r="BE273" s="886"/>
      <c r="BF273" s="886"/>
      <c r="BG273" s="886"/>
      <c r="BH273" s="886"/>
      <c r="BI273" s="886"/>
      <c r="BJ273" s="886"/>
      <c r="BK273" s="886"/>
      <c r="BL273" s="886"/>
      <c r="BM273" s="886"/>
      <c r="BN273" s="886"/>
      <c r="BO273" s="886"/>
      <c r="BP273" s="886"/>
      <c r="BQ273" s="886"/>
    </row>
    <row r="274">
      <c r="A274" s="886"/>
      <c r="B274" s="886"/>
      <c r="C274" s="886"/>
      <c r="D274" s="887"/>
      <c r="E274" s="886"/>
      <c r="F274" s="886"/>
      <c r="G274" s="886"/>
      <c r="H274" s="886"/>
      <c r="I274" s="886"/>
      <c r="J274" s="886"/>
      <c r="K274" s="886"/>
      <c r="L274" s="886"/>
      <c r="M274" s="886"/>
      <c r="N274" s="886"/>
      <c r="O274" s="886"/>
      <c r="P274" s="886"/>
      <c r="Q274" s="886"/>
      <c r="R274" s="886"/>
      <c r="S274" s="886"/>
      <c r="T274" s="886"/>
      <c r="U274" s="886"/>
      <c r="V274" s="886"/>
      <c r="W274" s="886"/>
      <c r="X274" s="886"/>
      <c r="Y274" s="886"/>
      <c r="Z274" s="886"/>
      <c r="AA274" s="886"/>
      <c r="AB274" s="886"/>
      <c r="AC274" s="886"/>
      <c r="AD274" s="886"/>
      <c r="AE274" s="886"/>
      <c r="AF274" s="886"/>
      <c r="AG274" s="886"/>
      <c r="AH274" s="886"/>
      <c r="AI274" s="886"/>
      <c r="AJ274" s="886"/>
      <c r="AK274" s="886"/>
      <c r="AL274" s="886"/>
      <c r="AM274" s="886"/>
      <c r="AN274" s="886"/>
      <c r="AO274" s="886"/>
      <c r="AP274" s="886"/>
      <c r="AQ274" s="886"/>
      <c r="AR274" s="886"/>
      <c r="AS274" s="886"/>
      <c r="AT274" s="886"/>
      <c r="AU274" s="886"/>
      <c r="AV274" s="886"/>
      <c r="AW274" s="886"/>
      <c r="AX274" s="886"/>
      <c r="AY274" s="886"/>
      <c r="AZ274" s="886"/>
      <c r="BA274" s="886"/>
      <c r="BB274" s="886"/>
      <c r="BC274" s="886"/>
      <c r="BD274" s="886"/>
      <c r="BE274" s="886"/>
      <c r="BF274" s="886"/>
      <c r="BG274" s="886"/>
      <c r="BH274" s="886"/>
      <c r="BI274" s="886"/>
      <c r="BJ274" s="886"/>
      <c r="BK274" s="886"/>
      <c r="BL274" s="886"/>
      <c r="BM274" s="886"/>
      <c r="BN274" s="886"/>
      <c r="BO274" s="886"/>
      <c r="BP274" s="886"/>
      <c r="BQ274" s="886"/>
    </row>
    <row r="275">
      <c r="A275" s="886"/>
      <c r="B275" s="886"/>
      <c r="C275" s="886"/>
      <c r="D275" s="887"/>
      <c r="E275" s="886"/>
      <c r="F275" s="886"/>
      <c r="G275" s="886"/>
      <c r="H275" s="886"/>
      <c r="I275" s="886"/>
      <c r="J275" s="886"/>
      <c r="K275" s="886"/>
      <c r="L275" s="886"/>
      <c r="M275" s="886"/>
      <c r="N275" s="886"/>
      <c r="O275" s="886"/>
      <c r="P275" s="886"/>
      <c r="Q275" s="886"/>
      <c r="R275" s="886"/>
      <c r="S275" s="886"/>
      <c r="T275" s="886"/>
      <c r="U275" s="886"/>
      <c r="V275" s="886"/>
      <c r="W275" s="886"/>
      <c r="X275" s="886"/>
      <c r="Y275" s="886"/>
      <c r="Z275" s="886"/>
      <c r="AA275" s="886"/>
      <c r="AB275" s="886"/>
      <c r="AC275" s="886"/>
      <c r="AD275" s="886"/>
      <c r="AE275" s="886"/>
      <c r="AF275" s="886"/>
      <c r="AG275" s="886"/>
      <c r="AH275" s="886"/>
      <c r="AI275" s="886"/>
      <c r="AJ275" s="886"/>
      <c r="AK275" s="886"/>
      <c r="AL275" s="886"/>
      <c r="AM275" s="886"/>
      <c r="AN275" s="886"/>
      <c r="AO275" s="886"/>
      <c r="AP275" s="886"/>
      <c r="AQ275" s="886"/>
      <c r="AR275" s="886"/>
      <c r="AS275" s="886"/>
      <c r="AT275" s="886"/>
      <c r="AU275" s="886"/>
      <c r="AV275" s="886"/>
      <c r="AW275" s="886"/>
      <c r="AX275" s="886"/>
      <c r="AY275" s="886"/>
      <c r="AZ275" s="886"/>
      <c r="BA275" s="886"/>
      <c r="BB275" s="886"/>
      <c r="BC275" s="886"/>
      <c r="BD275" s="886"/>
      <c r="BE275" s="886"/>
      <c r="BF275" s="886"/>
      <c r="BG275" s="886"/>
      <c r="BH275" s="886"/>
      <c r="BI275" s="886"/>
      <c r="BJ275" s="886"/>
      <c r="BK275" s="886"/>
      <c r="BL275" s="886"/>
      <c r="BM275" s="886"/>
      <c r="BN275" s="886"/>
      <c r="BO275" s="886"/>
      <c r="BP275" s="886"/>
      <c r="BQ275" s="886"/>
    </row>
    <row r="276">
      <c r="A276" s="886"/>
      <c r="B276" s="886"/>
      <c r="C276" s="886"/>
      <c r="D276" s="887"/>
      <c r="E276" s="886"/>
      <c r="F276" s="886"/>
      <c r="G276" s="886"/>
      <c r="H276" s="886"/>
      <c r="I276" s="886"/>
      <c r="J276" s="886"/>
      <c r="K276" s="886"/>
      <c r="L276" s="886"/>
      <c r="M276" s="886"/>
      <c r="N276" s="886"/>
      <c r="O276" s="886"/>
      <c r="P276" s="886"/>
      <c r="Q276" s="886"/>
      <c r="R276" s="886"/>
      <c r="S276" s="886"/>
      <c r="T276" s="886"/>
      <c r="U276" s="886"/>
      <c r="V276" s="886"/>
      <c r="W276" s="886"/>
      <c r="X276" s="886"/>
      <c r="Y276" s="886"/>
      <c r="Z276" s="886"/>
      <c r="AA276" s="886"/>
      <c r="AB276" s="886"/>
      <c r="AC276" s="886"/>
      <c r="AD276" s="886"/>
      <c r="AE276" s="886"/>
      <c r="AF276" s="886"/>
      <c r="AG276" s="886"/>
      <c r="AH276" s="886"/>
      <c r="AI276" s="886"/>
      <c r="AJ276" s="886"/>
      <c r="AK276" s="886"/>
      <c r="AL276" s="886"/>
      <c r="AM276" s="886"/>
      <c r="AN276" s="886"/>
      <c r="AO276" s="886"/>
      <c r="AP276" s="886"/>
      <c r="AQ276" s="886"/>
      <c r="AR276" s="886"/>
      <c r="AS276" s="886"/>
      <c r="AT276" s="886"/>
      <c r="AU276" s="886"/>
      <c r="AV276" s="886"/>
      <c r="AW276" s="886"/>
      <c r="AX276" s="886"/>
      <c r="AY276" s="886"/>
      <c r="AZ276" s="886"/>
      <c r="BA276" s="886"/>
      <c r="BB276" s="886"/>
      <c r="BC276" s="886"/>
      <c r="BD276" s="886"/>
      <c r="BE276" s="886"/>
      <c r="BF276" s="886"/>
      <c r="BG276" s="886"/>
      <c r="BH276" s="886"/>
      <c r="BI276" s="886"/>
      <c r="BJ276" s="886"/>
      <c r="BK276" s="886"/>
      <c r="BL276" s="886"/>
      <c r="BM276" s="886"/>
      <c r="BN276" s="886"/>
      <c r="BO276" s="886"/>
      <c r="BP276" s="886"/>
      <c r="BQ276" s="886"/>
    </row>
    <row r="277">
      <c r="A277" s="886"/>
      <c r="B277" s="886"/>
      <c r="C277" s="886"/>
      <c r="D277" s="887"/>
      <c r="E277" s="886"/>
      <c r="F277" s="886"/>
      <c r="G277" s="886"/>
      <c r="H277" s="886"/>
      <c r="I277" s="886"/>
      <c r="J277" s="886"/>
      <c r="K277" s="886"/>
      <c r="L277" s="886"/>
      <c r="M277" s="886"/>
      <c r="N277" s="886"/>
      <c r="O277" s="886"/>
      <c r="P277" s="886"/>
      <c r="Q277" s="886"/>
      <c r="R277" s="886"/>
      <c r="S277" s="886"/>
      <c r="T277" s="886"/>
      <c r="U277" s="886"/>
      <c r="V277" s="886"/>
      <c r="W277" s="886"/>
      <c r="X277" s="886"/>
      <c r="Y277" s="886"/>
      <c r="Z277" s="886"/>
      <c r="AA277" s="886"/>
      <c r="AB277" s="886"/>
      <c r="AC277" s="886"/>
      <c r="AD277" s="886"/>
      <c r="AE277" s="886"/>
      <c r="AF277" s="886"/>
      <c r="AG277" s="886"/>
      <c r="AH277" s="886"/>
      <c r="AI277" s="886"/>
      <c r="AJ277" s="886"/>
      <c r="AK277" s="886"/>
      <c r="AL277" s="886"/>
      <c r="AM277" s="886"/>
      <c r="AN277" s="886"/>
      <c r="AO277" s="886"/>
      <c r="AP277" s="886"/>
      <c r="AQ277" s="886"/>
      <c r="AR277" s="886"/>
      <c r="AS277" s="886"/>
      <c r="AT277" s="886"/>
      <c r="AU277" s="886"/>
      <c r="AV277" s="886"/>
      <c r="AW277" s="886"/>
      <c r="AX277" s="886"/>
      <c r="AY277" s="886"/>
      <c r="AZ277" s="886"/>
      <c r="BA277" s="886"/>
      <c r="BB277" s="886"/>
      <c r="BC277" s="886"/>
      <c r="BD277" s="886"/>
      <c r="BE277" s="886"/>
      <c r="BF277" s="886"/>
      <c r="BG277" s="886"/>
      <c r="BH277" s="886"/>
      <c r="BI277" s="886"/>
      <c r="BJ277" s="886"/>
      <c r="BK277" s="886"/>
      <c r="BL277" s="886"/>
      <c r="BM277" s="886"/>
      <c r="BN277" s="886"/>
      <c r="BO277" s="886"/>
      <c r="BP277" s="886"/>
      <c r="BQ277" s="886"/>
    </row>
    <row r="278">
      <c r="A278" s="886"/>
      <c r="B278" s="886"/>
      <c r="C278" s="886"/>
      <c r="D278" s="887"/>
      <c r="E278" s="886"/>
      <c r="F278" s="886"/>
      <c r="G278" s="886"/>
      <c r="H278" s="886"/>
      <c r="I278" s="886"/>
      <c r="J278" s="886"/>
      <c r="K278" s="886"/>
      <c r="L278" s="886"/>
      <c r="M278" s="886"/>
      <c r="N278" s="886"/>
      <c r="O278" s="886"/>
      <c r="P278" s="886"/>
      <c r="Q278" s="886"/>
      <c r="R278" s="886"/>
      <c r="S278" s="886"/>
      <c r="T278" s="886"/>
      <c r="U278" s="886"/>
      <c r="V278" s="886"/>
      <c r="W278" s="886"/>
      <c r="X278" s="886"/>
      <c r="Y278" s="886"/>
      <c r="Z278" s="886"/>
      <c r="AA278" s="886"/>
      <c r="AB278" s="886"/>
      <c r="AC278" s="886"/>
      <c r="AD278" s="886"/>
      <c r="AE278" s="886"/>
      <c r="AF278" s="886"/>
      <c r="AG278" s="886"/>
      <c r="AH278" s="886"/>
      <c r="AI278" s="886"/>
      <c r="AJ278" s="886"/>
      <c r="AK278" s="886"/>
      <c r="AL278" s="886"/>
      <c r="AM278" s="886"/>
      <c r="AN278" s="886"/>
      <c r="AO278" s="886"/>
      <c r="AP278" s="886"/>
      <c r="AQ278" s="886"/>
      <c r="AR278" s="886"/>
      <c r="AS278" s="886"/>
      <c r="AT278" s="886"/>
      <c r="AU278" s="886"/>
      <c r="AV278" s="886"/>
      <c r="AW278" s="886"/>
      <c r="AX278" s="886"/>
      <c r="AY278" s="886"/>
      <c r="AZ278" s="886"/>
      <c r="BA278" s="886"/>
      <c r="BB278" s="886"/>
      <c r="BC278" s="886"/>
      <c r="BD278" s="886"/>
      <c r="BE278" s="886"/>
      <c r="BF278" s="886"/>
      <c r="BG278" s="886"/>
      <c r="BH278" s="886"/>
      <c r="BI278" s="886"/>
      <c r="BJ278" s="886"/>
      <c r="BK278" s="886"/>
      <c r="BL278" s="886"/>
      <c r="BM278" s="886"/>
      <c r="BN278" s="886"/>
      <c r="BO278" s="886"/>
      <c r="BP278" s="886"/>
      <c r="BQ278" s="886"/>
    </row>
    <row r="279">
      <c r="A279" s="886"/>
      <c r="B279" s="886"/>
      <c r="C279" s="886"/>
      <c r="D279" s="887"/>
      <c r="E279" s="886"/>
      <c r="F279" s="886"/>
      <c r="G279" s="886"/>
      <c r="H279" s="886"/>
      <c r="I279" s="886"/>
      <c r="J279" s="886"/>
      <c r="K279" s="886"/>
      <c r="L279" s="886"/>
      <c r="M279" s="886"/>
      <c r="N279" s="886"/>
      <c r="O279" s="886"/>
      <c r="P279" s="886"/>
      <c r="Q279" s="886"/>
      <c r="R279" s="886"/>
      <c r="S279" s="886"/>
      <c r="T279" s="886"/>
      <c r="U279" s="886"/>
      <c r="V279" s="886"/>
      <c r="W279" s="886"/>
      <c r="X279" s="886"/>
      <c r="Y279" s="886"/>
      <c r="Z279" s="886"/>
      <c r="AA279" s="886"/>
      <c r="AB279" s="886"/>
      <c r="AC279" s="886"/>
      <c r="AD279" s="886"/>
      <c r="AE279" s="886"/>
      <c r="AF279" s="886"/>
      <c r="AG279" s="886"/>
      <c r="AH279" s="886"/>
      <c r="AI279" s="886"/>
      <c r="AJ279" s="886"/>
      <c r="AK279" s="886"/>
      <c r="AL279" s="886"/>
      <c r="AM279" s="886"/>
      <c r="AN279" s="886"/>
      <c r="AO279" s="886"/>
      <c r="AP279" s="886"/>
      <c r="AQ279" s="886"/>
      <c r="AR279" s="886"/>
      <c r="AS279" s="886"/>
      <c r="AT279" s="886"/>
      <c r="AU279" s="886"/>
      <c r="AV279" s="886"/>
      <c r="AW279" s="886"/>
      <c r="AX279" s="886"/>
      <c r="AY279" s="886"/>
      <c r="AZ279" s="886"/>
      <c r="BA279" s="886"/>
      <c r="BB279" s="886"/>
      <c r="BC279" s="886"/>
      <c r="BD279" s="886"/>
      <c r="BE279" s="886"/>
      <c r="BF279" s="886"/>
      <c r="BG279" s="886"/>
      <c r="BH279" s="886"/>
      <c r="BI279" s="886"/>
      <c r="BJ279" s="886"/>
      <c r="BK279" s="886"/>
      <c r="BL279" s="886"/>
      <c r="BM279" s="886"/>
      <c r="BN279" s="886"/>
      <c r="BO279" s="886"/>
      <c r="BP279" s="886"/>
      <c r="BQ279" s="886"/>
    </row>
    <row r="280">
      <c r="A280" s="886"/>
      <c r="B280" s="886"/>
      <c r="C280" s="886"/>
      <c r="D280" s="887"/>
      <c r="E280" s="886"/>
      <c r="F280" s="886"/>
      <c r="G280" s="886"/>
      <c r="H280" s="886"/>
      <c r="I280" s="886"/>
      <c r="J280" s="886"/>
      <c r="K280" s="886"/>
      <c r="L280" s="886"/>
      <c r="M280" s="886"/>
      <c r="N280" s="886"/>
      <c r="O280" s="886"/>
      <c r="P280" s="886"/>
      <c r="Q280" s="886"/>
      <c r="R280" s="886"/>
      <c r="S280" s="886"/>
      <c r="T280" s="886"/>
      <c r="U280" s="886"/>
      <c r="V280" s="886"/>
      <c r="W280" s="886"/>
      <c r="X280" s="886"/>
      <c r="Y280" s="886"/>
      <c r="Z280" s="886"/>
      <c r="AA280" s="886"/>
      <c r="AB280" s="886"/>
      <c r="AC280" s="886"/>
      <c r="AD280" s="886"/>
      <c r="AE280" s="886"/>
      <c r="AF280" s="886"/>
      <c r="AG280" s="886"/>
      <c r="AH280" s="886"/>
      <c r="AI280" s="886"/>
      <c r="AJ280" s="886"/>
      <c r="AK280" s="886"/>
      <c r="AL280" s="886"/>
      <c r="AM280" s="886"/>
      <c r="AN280" s="886"/>
      <c r="AO280" s="886"/>
      <c r="AP280" s="886"/>
      <c r="AQ280" s="886"/>
      <c r="AR280" s="886"/>
      <c r="AS280" s="886"/>
      <c r="AT280" s="886"/>
      <c r="AU280" s="886"/>
      <c r="AV280" s="886"/>
      <c r="AW280" s="886"/>
      <c r="AX280" s="886"/>
      <c r="AY280" s="886"/>
      <c r="AZ280" s="886"/>
      <c r="BA280" s="886"/>
      <c r="BB280" s="886"/>
      <c r="BC280" s="886"/>
      <c r="BD280" s="886"/>
      <c r="BE280" s="886"/>
      <c r="BF280" s="886"/>
      <c r="BG280" s="886"/>
      <c r="BH280" s="886"/>
      <c r="BI280" s="886"/>
      <c r="BJ280" s="886"/>
      <c r="BK280" s="886"/>
      <c r="BL280" s="886"/>
      <c r="BM280" s="886"/>
      <c r="BN280" s="886"/>
      <c r="BO280" s="886"/>
      <c r="BP280" s="886"/>
      <c r="BQ280" s="886"/>
    </row>
    <row r="281">
      <c r="A281" s="886"/>
      <c r="B281" s="886"/>
      <c r="C281" s="886"/>
      <c r="D281" s="887"/>
      <c r="E281" s="886"/>
      <c r="F281" s="886"/>
      <c r="G281" s="886"/>
      <c r="H281" s="886"/>
      <c r="I281" s="886"/>
      <c r="J281" s="886"/>
      <c r="K281" s="886"/>
      <c r="L281" s="886"/>
      <c r="M281" s="886"/>
      <c r="N281" s="886"/>
      <c r="O281" s="886"/>
      <c r="P281" s="886"/>
      <c r="Q281" s="886"/>
      <c r="R281" s="886"/>
      <c r="S281" s="886"/>
      <c r="T281" s="886"/>
      <c r="U281" s="886"/>
      <c r="V281" s="886"/>
      <c r="W281" s="886"/>
      <c r="X281" s="886"/>
      <c r="Y281" s="886"/>
      <c r="Z281" s="886"/>
      <c r="AA281" s="886"/>
      <c r="AB281" s="886"/>
      <c r="AC281" s="886"/>
      <c r="AD281" s="886"/>
      <c r="AE281" s="886"/>
      <c r="AF281" s="886"/>
      <c r="AG281" s="886"/>
      <c r="AH281" s="886"/>
      <c r="AI281" s="886"/>
      <c r="AJ281" s="886"/>
      <c r="AK281" s="886"/>
      <c r="AL281" s="886"/>
      <c r="AM281" s="886"/>
      <c r="AN281" s="886"/>
      <c r="AO281" s="886"/>
      <c r="AP281" s="886"/>
      <c r="AQ281" s="886"/>
      <c r="AR281" s="886"/>
      <c r="AS281" s="886"/>
      <c r="AT281" s="886"/>
      <c r="AU281" s="886"/>
      <c r="AV281" s="886"/>
      <c r="AW281" s="886"/>
      <c r="AX281" s="886"/>
      <c r="AY281" s="886"/>
      <c r="AZ281" s="886"/>
      <c r="BA281" s="886"/>
      <c r="BB281" s="886"/>
      <c r="BC281" s="886"/>
      <c r="BD281" s="886"/>
      <c r="BE281" s="886"/>
      <c r="BF281" s="886"/>
      <c r="BG281" s="886"/>
      <c r="BH281" s="886"/>
      <c r="BI281" s="886"/>
      <c r="BJ281" s="886"/>
      <c r="BK281" s="886"/>
      <c r="BL281" s="886"/>
      <c r="BM281" s="886"/>
      <c r="BN281" s="886"/>
      <c r="BO281" s="886"/>
      <c r="BP281" s="886"/>
      <c r="BQ281" s="886"/>
    </row>
    <row r="282">
      <c r="A282" s="886"/>
      <c r="B282" s="886"/>
      <c r="C282" s="886"/>
      <c r="D282" s="887"/>
      <c r="E282" s="886"/>
      <c r="F282" s="886"/>
      <c r="G282" s="886"/>
      <c r="H282" s="886"/>
      <c r="I282" s="886"/>
      <c r="J282" s="886"/>
      <c r="K282" s="886"/>
      <c r="L282" s="886"/>
      <c r="M282" s="886"/>
      <c r="N282" s="886"/>
      <c r="O282" s="886"/>
      <c r="P282" s="886"/>
      <c r="Q282" s="886"/>
      <c r="R282" s="886"/>
      <c r="S282" s="886"/>
      <c r="T282" s="886"/>
      <c r="U282" s="886"/>
      <c r="V282" s="886"/>
      <c r="W282" s="886"/>
      <c r="X282" s="886"/>
      <c r="Y282" s="886"/>
      <c r="Z282" s="886"/>
      <c r="AA282" s="886"/>
      <c r="AB282" s="886"/>
      <c r="AC282" s="886"/>
      <c r="AD282" s="886"/>
      <c r="AE282" s="886"/>
      <c r="AF282" s="886"/>
      <c r="AG282" s="886"/>
      <c r="AH282" s="886"/>
      <c r="AI282" s="886"/>
      <c r="AJ282" s="886"/>
      <c r="AK282" s="886"/>
      <c r="AL282" s="886"/>
      <c r="AM282" s="886"/>
      <c r="AN282" s="886"/>
      <c r="AO282" s="886"/>
      <c r="AP282" s="886"/>
      <c r="AQ282" s="886"/>
      <c r="AR282" s="886"/>
      <c r="AS282" s="886"/>
      <c r="AT282" s="886"/>
      <c r="AU282" s="886"/>
      <c r="AV282" s="886"/>
      <c r="AW282" s="886"/>
      <c r="AX282" s="886"/>
      <c r="AY282" s="886"/>
      <c r="AZ282" s="886"/>
      <c r="BA282" s="886"/>
      <c r="BB282" s="886"/>
      <c r="BC282" s="886"/>
      <c r="BD282" s="886"/>
      <c r="BE282" s="886"/>
      <c r="BF282" s="886"/>
      <c r="BG282" s="886"/>
      <c r="BH282" s="886"/>
      <c r="BI282" s="886"/>
      <c r="BJ282" s="886"/>
      <c r="BK282" s="886"/>
      <c r="BL282" s="886"/>
      <c r="BM282" s="886"/>
      <c r="BN282" s="886"/>
      <c r="BO282" s="886"/>
      <c r="BP282" s="886"/>
      <c r="BQ282" s="886"/>
    </row>
    <row r="283">
      <c r="A283" s="886"/>
      <c r="B283" s="886"/>
      <c r="C283" s="886"/>
      <c r="D283" s="887"/>
      <c r="E283" s="886"/>
      <c r="F283" s="886"/>
      <c r="G283" s="886"/>
      <c r="H283" s="886"/>
      <c r="I283" s="886"/>
      <c r="J283" s="886"/>
      <c r="K283" s="886"/>
      <c r="L283" s="886"/>
      <c r="M283" s="886"/>
      <c r="N283" s="886"/>
      <c r="O283" s="886"/>
      <c r="P283" s="886"/>
      <c r="Q283" s="886"/>
      <c r="R283" s="886"/>
      <c r="S283" s="886"/>
      <c r="T283" s="886"/>
      <c r="U283" s="886"/>
      <c r="V283" s="886"/>
      <c r="W283" s="886"/>
      <c r="X283" s="886"/>
      <c r="Y283" s="886"/>
      <c r="Z283" s="886"/>
      <c r="AA283" s="886"/>
      <c r="AB283" s="886"/>
      <c r="AC283" s="886"/>
      <c r="AD283" s="886"/>
      <c r="AE283" s="886"/>
      <c r="AF283" s="886"/>
      <c r="AG283" s="886"/>
      <c r="AH283" s="886"/>
      <c r="AI283" s="886"/>
      <c r="AJ283" s="886"/>
      <c r="AK283" s="886"/>
      <c r="AL283" s="886"/>
      <c r="AM283" s="886"/>
      <c r="AN283" s="886"/>
      <c r="AO283" s="886"/>
      <c r="AP283" s="886"/>
      <c r="AQ283" s="886"/>
      <c r="AR283" s="886"/>
      <c r="AS283" s="886"/>
      <c r="AT283" s="886"/>
      <c r="AU283" s="886"/>
      <c r="AV283" s="886"/>
      <c r="AW283" s="886"/>
      <c r="AX283" s="886"/>
      <c r="AY283" s="886"/>
      <c r="AZ283" s="886"/>
      <c r="BA283" s="886"/>
      <c r="BB283" s="886"/>
      <c r="BC283" s="886"/>
      <c r="BD283" s="886"/>
      <c r="BE283" s="886"/>
      <c r="BF283" s="886"/>
      <c r="BG283" s="886"/>
      <c r="BH283" s="886"/>
      <c r="BI283" s="886"/>
      <c r="BJ283" s="886"/>
      <c r="BK283" s="886"/>
      <c r="BL283" s="886"/>
      <c r="BM283" s="886"/>
      <c r="BN283" s="886"/>
      <c r="BO283" s="886"/>
      <c r="BP283" s="886"/>
      <c r="BQ283" s="886"/>
    </row>
    <row r="284">
      <c r="A284" s="886"/>
      <c r="B284" s="886"/>
      <c r="C284" s="886"/>
      <c r="D284" s="887"/>
      <c r="E284" s="886"/>
      <c r="F284" s="886"/>
      <c r="G284" s="886"/>
      <c r="H284" s="886"/>
      <c r="I284" s="886"/>
      <c r="J284" s="886"/>
      <c r="K284" s="886"/>
      <c r="L284" s="886"/>
      <c r="M284" s="886"/>
      <c r="N284" s="886"/>
      <c r="O284" s="886"/>
      <c r="P284" s="886"/>
      <c r="Q284" s="886"/>
      <c r="R284" s="886"/>
      <c r="S284" s="886"/>
      <c r="T284" s="886"/>
      <c r="U284" s="886"/>
      <c r="V284" s="886"/>
      <c r="W284" s="886"/>
      <c r="X284" s="886"/>
      <c r="Y284" s="886"/>
      <c r="Z284" s="886"/>
      <c r="AA284" s="886"/>
      <c r="AB284" s="886"/>
      <c r="AC284" s="886"/>
      <c r="AD284" s="886"/>
      <c r="AE284" s="886"/>
      <c r="AF284" s="886"/>
      <c r="AG284" s="886"/>
      <c r="AH284" s="886"/>
      <c r="AI284" s="886"/>
      <c r="AJ284" s="886"/>
      <c r="AK284" s="886"/>
      <c r="AL284" s="886"/>
      <c r="AM284" s="886"/>
      <c r="AN284" s="886"/>
      <c r="AO284" s="886"/>
      <c r="AP284" s="886"/>
      <c r="AQ284" s="886"/>
      <c r="AR284" s="886"/>
      <c r="AS284" s="886"/>
      <c r="AT284" s="886"/>
      <c r="AU284" s="886"/>
      <c r="AV284" s="886"/>
      <c r="AW284" s="886"/>
      <c r="AX284" s="886"/>
      <c r="AY284" s="886"/>
      <c r="AZ284" s="886"/>
      <c r="BA284" s="886"/>
      <c r="BB284" s="886"/>
      <c r="BC284" s="886"/>
      <c r="BD284" s="886"/>
      <c r="BE284" s="886"/>
      <c r="BF284" s="886"/>
      <c r="BG284" s="886"/>
      <c r="BH284" s="886"/>
      <c r="BI284" s="886"/>
      <c r="BJ284" s="886"/>
      <c r="BK284" s="886"/>
      <c r="BL284" s="886"/>
      <c r="BM284" s="886"/>
      <c r="BN284" s="886"/>
      <c r="BO284" s="886"/>
      <c r="BP284" s="886"/>
      <c r="BQ284" s="886"/>
    </row>
    <row r="285">
      <c r="A285" s="886"/>
      <c r="B285" s="886"/>
      <c r="C285" s="886"/>
      <c r="D285" s="887"/>
      <c r="E285" s="886"/>
      <c r="F285" s="886"/>
      <c r="G285" s="886"/>
      <c r="H285" s="886"/>
      <c r="I285" s="886"/>
      <c r="J285" s="886"/>
      <c r="K285" s="886"/>
      <c r="L285" s="886"/>
      <c r="M285" s="886"/>
      <c r="N285" s="886"/>
      <c r="O285" s="886"/>
      <c r="P285" s="886"/>
      <c r="Q285" s="886"/>
      <c r="R285" s="886"/>
      <c r="S285" s="886"/>
      <c r="T285" s="886"/>
      <c r="U285" s="886"/>
      <c r="V285" s="886"/>
      <c r="W285" s="886"/>
      <c r="X285" s="886"/>
      <c r="Y285" s="886"/>
      <c r="Z285" s="886"/>
      <c r="AA285" s="886"/>
      <c r="AB285" s="886"/>
      <c r="AC285" s="886"/>
      <c r="AD285" s="886"/>
      <c r="AE285" s="886"/>
      <c r="AF285" s="886"/>
      <c r="AG285" s="886"/>
      <c r="AH285" s="886"/>
      <c r="AI285" s="886"/>
      <c r="AJ285" s="886"/>
      <c r="AK285" s="886"/>
      <c r="AL285" s="886"/>
      <c r="AM285" s="886"/>
      <c r="AN285" s="886"/>
      <c r="AO285" s="886"/>
      <c r="AP285" s="886"/>
      <c r="AQ285" s="886"/>
      <c r="AR285" s="886"/>
      <c r="AS285" s="886"/>
      <c r="AT285" s="886"/>
      <c r="AU285" s="886"/>
      <c r="AV285" s="886"/>
      <c r="AW285" s="886"/>
      <c r="AX285" s="886"/>
      <c r="AY285" s="886"/>
      <c r="AZ285" s="886"/>
      <c r="BA285" s="886"/>
      <c r="BB285" s="886"/>
      <c r="BC285" s="886"/>
      <c r="BD285" s="886"/>
      <c r="BE285" s="886"/>
      <c r="BF285" s="886"/>
      <c r="BG285" s="886"/>
      <c r="BH285" s="886"/>
      <c r="BI285" s="886"/>
      <c r="BJ285" s="886"/>
      <c r="BK285" s="886"/>
      <c r="BL285" s="886"/>
      <c r="BM285" s="886"/>
      <c r="BN285" s="886"/>
      <c r="BO285" s="886"/>
      <c r="BP285" s="886"/>
      <c r="BQ285" s="886"/>
    </row>
    <row r="286">
      <c r="A286" s="886"/>
      <c r="B286" s="886"/>
      <c r="C286" s="886"/>
      <c r="D286" s="887"/>
      <c r="E286" s="886"/>
      <c r="F286" s="886"/>
      <c r="G286" s="886"/>
      <c r="H286" s="886"/>
      <c r="I286" s="886"/>
      <c r="J286" s="886"/>
      <c r="K286" s="886"/>
      <c r="L286" s="886"/>
      <c r="M286" s="886"/>
      <c r="N286" s="886"/>
      <c r="O286" s="886"/>
      <c r="P286" s="886"/>
      <c r="Q286" s="886"/>
      <c r="R286" s="886"/>
      <c r="S286" s="886"/>
      <c r="T286" s="886"/>
      <c r="U286" s="886"/>
      <c r="V286" s="886"/>
      <c r="W286" s="886"/>
      <c r="X286" s="886"/>
      <c r="Y286" s="886"/>
      <c r="Z286" s="886"/>
      <c r="AA286" s="886"/>
      <c r="AB286" s="886"/>
      <c r="AC286" s="886"/>
      <c r="AD286" s="886"/>
      <c r="AE286" s="886"/>
      <c r="AF286" s="886"/>
      <c r="AG286" s="886"/>
      <c r="AH286" s="886"/>
      <c r="AI286" s="886"/>
      <c r="AJ286" s="886"/>
      <c r="AK286" s="886"/>
      <c r="AL286" s="886"/>
      <c r="AM286" s="886"/>
      <c r="AN286" s="886"/>
      <c r="AO286" s="886"/>
      <c r="AP286" s="886"/>
      <c r="AQ286" s="886"/>
      <c r="AR286" s="886"/>
      <c r="AS286" s="886"/>
      <c r="AT286" s="886"/>
      <c r="AU286" s="886"/>
      <c r="AV286" s="886"/>
      <c r="AW286" s="886"/>
      <c r="AX286" s="886"/>
      <c r="AY286" s="886"/>
      <c r="AZ286" s="886"/>
      <c r="BA286" s="886"/>
      <c r="BB286" s="886"/>
      <c r="BC286" s="886"/>
      <c r="BD286" s="886"/>
      <c r="BE286" s="886"/>
      <c r="BF286" s="886"/>
      <c r="BG286" s="886"/>
      <c r="BH286" s="886"/>
      <c r="BI286" s="886"/>
      <c r="BJ286" s="886"/>
      <c r="BK286" s="886"/>
      <c r="BL286" s="886"/>
      <c r="BM286" s="886"/>
      <c r="BN286" s="886"/>
      <c r="BO286" s="886"/>
      <c r="BP286" s="886"/>
      <c r="BQ286" s="886"/>
    </row>
    <row r="287">
      <c r="A287" s="886"/>
      <c r="B287" s="886"/>
      <c r="C287" s="886"/>
      <c r="D287" s="887"/>
      <c r="E287" s="886"/>
      <c r="F287" s="886"/>
      <c r="G287" s="886"/>
      <c r="H287" s="886"/>
      <c r="I287" s="886"/>
      <c r="J287" s="886"/>
      <c r="K287" s="886"/>
      <c r="L287" s="886"/>
      <c r="M287" s="886"/>
      <c r="N287" s="886"/>
      <c r="O287" s="886"/>
      <c r="P287" s="886"/>
      <c r="Q287" s="886"/>
      <c r="R287" s="886"/>
      <c r="S287" s="886"/>
      <c r="T287" s="886"/>
      <c r="U287" s="886"/>
      <c r="V287" s="886"/>
      <c r="W287" s="886"/>
      <c r="X287" s="886"/>
      <c r="Y287" s="886"/>
      <c r="Z287" s="886"/>
      <c r="AA287" s="886"/>
      <c r="AB287" s="886"/>
      <c r="AC287" s="886"/>
      <c r="AD287" s="886"/>
      <c r="AE287" s="886"/>
      <c r="AF287" s="886"/>
      <c r="AG287" s="886"/>
      <c r="AH287" s="886"/>
      <c r="AI287" s="886"/>
      <c r="AJ287" s="886"/>
      <c r="AK287" s="886"/>
      <c r="AL287" s="886"/>
      <c r="AM287" s="886"/>
      <c r="AN287" s="886"/>
      <c r="AO287" s="886"/>
      <c r="AP287" s="886"/>
      <c r="AQ287" s="886"/>
      <c r="AR287" s="886"/>
      <c r="AS287" s="886"/>
      <c r="AT287" s="886"/>
      <c r="AU287" s="886"/>
      <c r="AV287" s="886"/>
      <c r="AW287" s="886"/>
      <c r="AX287" s="886"/>
      <c r="AY287" s="886"/>
      <c r="AZ287" s="886"/>
      <c r="BA287" s="886"/>
      <c r="BB287" s="886"/>
      <c r="BC287" s="886"/>
      <c r="BD287" s="886"/>
      <c r="BE287" s="886"/>
      <c r="BF287" s="886"/>
      <c r="BG287" s="886"/>
      <c r="BH287" s="886"/>
      <c r="BI287" s="886"/>
      <c r="BJ287" s="886"/>
      <c r="BK287" s="886"/>
      <c r="BL287" s="886"/>
      <c r="BM287" s="886"/>
      <c r="BN287" s="886"/>
      <c r="BO287" s="886"/>
      <c r="BP287" s="886"/>
      <c r="BQ287" s="886"/>
    </row>
    <row r="288">
      <c r="A288" s="886"/>
      <c r="B288" s="886"/>
      <c r="C288" s="886"/>
      <c r="D288" s="887"/>
      <c r="E288" s="886"/>
      <c r="F288" s="886"/>
      <c r="G288" s="886"/>
      <c r="H288" s="886"/>
      <c r="I288" s="886"/>
      <c r="J288" s="886"/>
      <c r="K288" s="886"/>
      <c r="L288" s="886"/>
      <c r="M288" s="886"/>
      <c r="N288" s="886"/>
      <c r="O288" s="886"/>
      <c r="P288" s="886"/>
      <c r="Q288" s="886"/>
      <c r="R288" s="886"/>
      <c r="S288" s="886"/>
      <c r="T288" s="886"/>
      <c r="U288" s="886"/>
      <c r="V288" s="886"/>
      <c r="W288" s="886"/>
      <c r="X288" s="886"/>
      <c r="Y288" s="886"/>
      <c r="Z288" s="886"/>
      <c r="AA288" s="886"/>
      <c r="AB288" s="886"/>
      <c r="AC288" s="886"/>
      <c r="AD288" s="886"/>
      <c r="AE288" s="886"/>
      <c r="AF288" s="886"/>
      <c r="AG288" s="886"/>
      <c r="AH288" s="886"/>
      <c r="AI288" s="886"/>
      <c r="AJ288" s="886"/>
      <c r="AK288" s="886"/>
      <c r="AL288" s="886"/>
      <c r="AM288" s="886"/>
      <c r="AN288" s="886"/>
      <c r="AO288" s="886"/>
      <c r="AP288" s="886"/>
      <c r="AQ288" s="886"/>
      <c r="AR288" s="886"/>
      <c r="AS288" s="886"/>
      <c r="AT288" s="886"/>
      <c r="AU288" s="886"/>
      <c r="AV288" s="886"/>
      <c r="AW288" s="886"/>
      <c r="AX288" s="886"/>
      <c r="AY288" s="886"/>
      <c r="AZ288" s="886"/>
      <c r="BA288" s="886"/>
      <c r="BB288" s="886"/>
      <c r="BC288" s="886"/>
      <c r="BD288" s="886"/>
      <c r="BE288" s="886"/>
      <c r="BF288" s="886"/>
      <c r="BG288" s="886"/>
      <c r="BH288" s="886"/>
      <c r="BI288" s="886"/>
      <c r="BJ288" s="886"/>
      <c r="BK288" s="886"/>
      <c r="BL288" s="886"/>
      <c r="BM288" s="886"/>
      <c r="BN288" s="886"/>
      <c r="BO288" s="886"/>
      <c r="BP288" s="886"/>
      <c r="BQ288" s="886"/>
    </row>
    <row r="289">
      <c r="A289" s="886"/>
      <c r="B289" s="886"/>
      <c r="C289" s="886"/>
      <c r="D289" s="887"/>
      <c r="E289" s="886"/>
      <c r="F289" s="886"/>
      <c r="G289" s="886"/>
      <c r="H289" s="886"/>
      <c r="I289" s="886"/>
      <c r="J289" s="886"/>
      <c r="K289" s="886"/>
      <c r="L289" s="886"/>
      <c r="M289" s="886"/>
      <c r="N289" s="886"/>
      <c r="O289" s="886"/>
      <c r="P289" s="886"/>
      <c r="Q289" s="886"/>
      <c r="R289" s="886"/>
      <c r="S289" s="886"/>
      <c r="T289" s="886"/>
      <c r="U289" s="886"/>
      <c r="V289" s="886"/>
      <c r="W289" s="886"/>
      <c r="X289" s="886"/>
      <c r="Y289" s="886"/>
      <c r="Z289" s="886"/>
      <c r="AA289" s="886"/>
      <c r="AB289" s="886"/>
      <c r="AC289" s="886"/>
      <c r="AD289" s="886"/>
      <c r="AE289" s="886"/>
      <c r="AF289" s="886"/>
      <c r="AG289" s="886"/>
      <c r="AH289" s="886"/>
      <c r="AI289" s="886"/>
      <c r="AJ289" s="886"/>
      <c r="AK289" s="886"/>
      <c r="AL289" s="886"/>
      <c r="AM289" s="886"/>
      <c r="AN289" s="886"/>
      <c r="AO289" s="886"/>
      <c r="AP289" s="886"/>
      <c r="AQ289" s="886"/>
      <c r="AR289" s="886"/>
      <c r="AS289" s="886"/>
      <c r="AT289" s="886"/>
      <c r="AU289" s="886"/>
      <c r="AV289" s="886"/>
      <c r="AW289" s="886"/>
      <c r="AX289" s="886"/>
      <c r="AY289" s="886"/>
      <c r="AZ289" s="886"/>
      <c r="BA289" s="886"/>
      <c r="BB289" s="886"/>
      <c r="BC289" s="886"/>
      <c r="BD289" s="886"/>
      <c r="BE289" s="886"/>
      <c r="BF289" s="886"/>
      <c r="BG289" s="886"/>
      <c r="BH289" s="886"/>
      <c r="BI289" s="886"/>
      <c r="BJ289" s="886"/>
      <c r="BK289" s="886"/>
      <c r="BL289" s="886"/>
      <c r="BM289" s="886"/>
      <c r="BN289" s="886"/>
      <c r="BO289" s="886"/>
      <c r="BP289" s="886"/>
      <c r="BQ289" s="886"/>
    </row>
    <row r="290">
      <c r="A290" s="886"/>
      <c r="B290" s="886"/>
      <c r="C290" s="886"/>
      <c r="D290" s="887"/>
      <c r="E290" s="886"/>
      <c r="F290" s="886"/>
      <c r="G290" s="886"/>
      <c r="H290" s="886"/>
      <c r="I290" s="886"/>
      <c r="J290" s="886"/>
      <c r="K290" s="886"/>
      <c r="L290" s="886"/>
      <c r="M290" s="886"/>
      <c r="N290" s="886"/>
      <c r="O290" s="886"/>
      <c r="P290" s="886"/>
      <c r="Q290" s="886"/>
      <c r="R290" s="886"/>
      <c r="S290" s="886"/>
      <c r="T290" s="886"/>
      <c r="U290" s="886"/>
      <c r="V290" s="886"/>
      <c r="W290" s="886"/>
      <c r="X290" s="886"/>
      <c r="Y290" s="886"/>
      <c r="Z290" s="886"/>
      <c r="AA290" s="886"/>
      <c r="AB290" s="886"/>
      <c r="AC290" s="886"/>
      <c r="AD290" s="886"/>
      <c r="AE290" s="886"/>
      <c r="AF290" s="886"/>
      <c r="AG290" s="886"/>
      <c r="AH290" s="886"/>
      <c r="AI290" s="886"/>
      <c r="AJ290" s="886"/>
      <c r="AK290" s="886"/>
      <c r="AL290" s="886"/>
      <c r="AM290" s="886"/>
      <c r="AN290" s="886"/>
      <c r="AO290" s="886"/>
      <c r="AP290" s="886"/>
      <c r="AQ290" s="886"/>
      <c r="AR290" s="886"/>
      <c r="AS290" s="886"/>
      <c r="AT290" s="886"/>
      <c r="AU290" s="886"/>
      <c r="AV290" s="886"/>
      <c r="AW290" s="886"/>
      <c r="AX290" s="886"/>
      <c r="AY290" s="886"/>
      <c r="AZ290" s="886"/>
      <c r="BA290" s="886"/>
      <c r="BB290" s="886"/>
      <c r="BC290" s="886"/>
      <c r="BD290" s="886"/>
      <c r="BE290" s="886"/>
      <c r="BF290" s="886"/>
      <c r="BG290" s="886"/>
      <c r="BH290" s="886"/>
      <c r="BI290" s="886"/>
      <c r="BJ290" s="886"/>
      <c r="BK290" s="886"/>
      <c r="BL290" s="886"/>
      <c r="BM290" s="886"/>
      <c r="BN290" s="886"/>
      <c r="BO290" s="886"/>
      <c r="BP290" s="886"/>
      <c r="BQ290" s="886"/>
    </row>
    <row r="291">
      <c r="A291" s="886"/>
      <c r="B291" s="886"/>
      <c r="C291" s="886"/>
      <c r="D291" s="887"/>
      <c r="E291" s="886"/>
      <c r="F291" s="886"/>
      <c r="G291" s="886"/>
      <c r="H291" s="886"/>
      <c r="I291" s="886"/>
      <c r="J291" s="886"/>
      <c r="K291" s="886"/>
      <c r="L291" s="886"/>
      <c r="M291" s="886"/>
      <c r="N291" s="886"/>
      <c r="O291" s="886"/>
      <c r="P291" s="886"/>
      <c r="Q291" s="886"/>
      <c r="R291" s="886"/>
      <c r="S291" s="886"/>
      <c r="T291" s="886"/>
      <c r="U291" s="886"/>
      <c r="V291" s="886"/>
      <c r="W291" s="886"/>
      <c r="X291" s="886"/>
      <c r="Y291" s="886"/>
      <c r="Z291" s="886"/>
      <c r="AA291" s="886"/>
      <c r="AB291" s="886"/>
      <c r="AC291" s="886"/>
      <c r="AD291" s="886"/>
      <c r="AE291" s="886"/>
      <c r="AF291" s="886"/>
      <c r="AG291" s="886"/>
      <c r="AH291" s="886"/>
      <c r="AI291" s="886"/>
      <c r="AJ291" s="886"/>
      <c r="AK291" s="886"/>
      <c r="AL291" s="886"/>
      <c r="AM291" s="886"/>
      <c r="AN291" s="886"/>
      <c r="AO291" s="886"/>
      <c r="AP291" s="886"/>
      <c r="AQ291" s="886"/>
      <c r="AR291" s="886"/>
      <c r="AS291" s="886"/>
      <c r="AT291" s="886"/>
      <c r="AU291" s="886"/>
      <c r="AV291" s="886"/>
      <c r="AW291" s="886"/>
      <c r="AX291" s="886"/>
      <c r="AY291" s="886"/>
      <c r="AZ291" s="886"/>
      <c r="BA291" s="886"/>
      <c r="BB291" s="886"/>
      <c r="BC291" s="886"/>
      <c r="BD291" s="886"/>
      <c r="BE291" s="886"/>
      <c r="BF291" s="886"/>
      <c r="BG291" s="886"/>
      <c r="BH291" s="886"/>
      <c r="BI291" s="886"/>
      <c r="BJ291" s="886"/>
      <c r="BK291" s="886"/>
      <c r="BL291" s="886"/>
      <c r="BM291" s="886"/>
      <c r="BN291" s="886"/>
      <c r="BO291" s="886"/>
      <c r="BP291" s="886"/>
      <c r="BQ291" s="886"/>
    </row>
    <row r="292">
      <c r="A292" s="886"/>
      <c r="B292" s="886"/>
      <c r="C292" s="886"/>
      <c r="D292" s="887"/>
      <c r="E292" s="886"/>
      <c r="F292" s="886"/>
      <c r="G292" s="886"/>
      <c r="H292" s="886"/>
      <c r="I292" s="886"/>
      <c r="J292" s="886"/>
      <c r="K292" s="886"/>
      <c r="L292" s="886"/>
      <c r="M292" s="886"/>
      <c r="N292" s="886"/>
      <c r="O292" s="886"/>
      <c r="P292" s="886"/>
      <c r="Q292" s="886"/>
      <c r="R292" s="886"/>
      <c r="S292" s="886"/>
      <c r="T292" s="886"/>
      <c r="U292" s="886"/>
      <c r="V292" s="886"/>
      <c r="W292" s="886"/>
      <c r="X292" s="886"/>
      <c r="Y292" s="886"/>
      <c r="Z292" s="886"/>
      <c r="AA292" s="886"/>
      <c r="AB292" s="886"/>
      <c r="AC292" s="886"/>
      <c r="AD292" s="886"/>
      <c r="AE292" s="886"/>
      <c r="AF292" s="886"/>
      <c r="AG292" s="886"/>
      <c r="AH292" s="886"/>
      <c r="AI292" s="886"/>
      <c r="AJ292" s="886"/>
      <c r="AK292" s="886"/>
      <c r="AL292" s="886"/>
      <c r="AM292" s="886"/>
      <c r="AN292" s="886"/>
      <c r="AO292" s="886"/>
      <c r="AP292" s="886"/>
      <c r="AQ292" s="886"/>
      <c r="AR292" s="886"/>
      <c r="AS292" s="886"/>
      <c r="AT292" s="886"/>
      <c r="AU292" s="886"/>
      <c r="AV292" s="886"/>
      <c r="AW292" s="886"/>
      <c r="AX292" s="886"/>
      <c r="AY292" s="886"/>
      <c r="AZ292" s="886"/>
      <c r="BA292" s="886"/>
      <c r="BB292" s="886"/>
      <c r="BC292" s="886"/>
      <c r="BD292" s="886"/>
      <c r="BE292" s="886"/>
      <c r="BF292" s="886"/>
      <c r="BG292" s="886"/>
      <c r="BH292" s="886"/>
      <c r="BI292" s="886"/>
      <c r="BJ292" s="886"/>
      <c r="BK292" s="886"/>
      <c r="BL292" s="886"/>
      <c r="BM292" s="886"/>
      <c r="BN292" s="886"/>
      <c r="BO292" s="886"/>
      <c r="BP292" s="886"/>
      <c r="BQ292" s="886"/>
    </row>
    <row r="293">
      <c r="A293" s="886"/>
      <c r="B293" s="886"/>
      <c r="C293" s="886"/>
      <c r="D293" s="887"/>
      <c r="E293" s="886"/>
      <c r="F293" s="886"/>
      <c r="G293" s="886"/>
      <c r="H293" s="886"/>
      <c r="I293" s="886"/>
      <c r="J293" s="886"/>
      <c r="K293" s="886"/>
      <c r="L293" s="886"/>
      <c r="M293" s="886"/>
      <c r="N293" s="886"/>
      <c r="O293" s="886"/>
      <c r="P293" s="886"/>
      <c r="Q293" s="886"/>
      <c r="R293" s="886"/>
      <c r="S293" s="886"/>
      <c r="T293" s="886"/>
      <c r="U293" s="886"/>
      <c r="V293" s="886"/>
      <c r="W293" s="886"/>
      <c r="X293" s="886"/>
      <c r="Y293" s="886"/>
      <c r="Z293" s="886"/>
      <c r="AA293" s="886"/>
      <c r="AB293" s="886"/>
      <c r="AC293" s="886"/>
      <c r="AD293" s="886"/>
      <c r="AE293" s="886"/>
      <c r="AF293" s="886"/>
      <c r="AG293" s="886"/>
      <c r="AH293" s="886"/>
      <c r="AI293" s="886"/>
      <c r="AJ293" s="886"/>
      <c r="AK293" s="886"/>
      <c r="AL293" s="886"/>
      <c r="AM293" s="886"/>
      <c r="AN293" s="886"/>
      <c r="AO293" s="886"/>
      <c r="AP293" s="886"/>
      <c r="AQ293" s="886"/>
      <c r="AR293" s="886"/>
      <c r="AS293" s="886"/>
      <c r="AT293" s="886"/>
      <c r="AU293" s="886"/>
      <c r="AV293" s="886"/>
      <c r="AW293" s="886"/>
      <c r="AX293" s="886"/>
      <c r="AY293" s="886"/>
      <c r="AZ293" s="886"/>
      <c r="BA293" s="886"/>
      <c r="BB293" s="886"/>
      <c r="BC293" s="886"/>
      <c r="BD293" s="886"/>
      <c r="BE293" s="886"/>
      <c r="BF293" s="886"/>
      <c r="BG293" s="886"/>
      <c r="BH293" s="886"/>
      <c r="BI293" s="886"/>
      <c r="BJ293" s="886"/>
      <c r="BK293" s="886"/>
      <c r="BL293" s="886"/>
      <c r="BM293" s="886"/>
      <c r="BN293" s="886"/>
      <c r="BO293" s="886"/>
      <c r="BP293" s="886"/>
      <c r="BQ293" s="886"/>
    </row>
    <row r="294">
      <c r="A294" s="886"/>
      <c r="B294" s="886"/>
      <c r="C294" s="886"/>
      <c r="D294" s="887"/>
      <c r="E294" s="886"/>
      <c r="F294" s="886"/>
      <c r="G294" s="886"/>
      <c r="H294" s="886"/>
      <c r="I294" s="886"/>
      <c r="J294" s="886"/>
      <c r="K294" s="886"/>
      <c r="L294" s="886"/>
      <c r="M294" s="886"/>
      <c r="N294" s="886"/>
      <c r="O294" s="886"/>
      <c r="P294" s="886"/>
      <c r="Q294" s="886"/>
      <c r="R294" s="886"/>
      <c r="S294" s="886"/>
      <c r="T294" s="886"/>
      <c r="U294" s="886"/>
      <c r="V294" s="886"/>
      <c r="W294" s="886"/>
      <c r="X294" s="886"/>
      <c r="Y294" s="886"/>
      <c r="Z294" s="886"/>
      <c r="AA294" s="886"/>
      <c r="AB294" s="886"/>
      <c r="AC294" s="886"/>
      <c r="AD294" s="886"/>
      <c r="AE294" s="886"/>
      <c r="AF294" s="886"/>
      <c r="AG294" s="886"/>
      <c r="AH294" s="886"/>
      <c r="AI294" s="886"/>
      <c r="AJ294" s="886"/>
      <c r="AK294" s="886"/>
      <c r="AL294" s="886"/>
      <c r="AM294" s="886"/>
      <c r="AN294" s="886"/>
      <c r="AO294" s="886"/>
      <c r="AP294" s="886"/>
      <c r="AQ294" s="886"/>
      <c r="AR294" s="886"/>
      <c r="AS294" s="886"/>
      <c r="AT294" s="886"/>
      <c r="AU294" s="886"/>
      <c r="AV294" s="886"/>
      <c r="AW294" s="886"/>
      <c r="AX294" s="886"/>
      <c r="AY294" s="886"/>
      <c r="AZ294" s="886"/>
      <c r="BA294" s="886"/>
      <c r="BB294" s="886"/>
      <c r="BC294" s="886"/>
      <c r="BD294" s="886"/>
      <c r="BE294" s="886"/>
      <c r="BF294" s="886"/>
      <c r="BG294" s="886"/>
      <c r="BH294" s="886"/>
      <c r="BI294" s="886"/>
      <c r="BJ294" s="886"/>
      <c r="BK294" s="886"/>
      <c r="BL294" s="886"/>
      <c r="BM294" s="886"/>
      <c r="BN294" s="886"/>
      <c r="BO294" s="886"/>
      <c r="BP294" s="886"/>
      <c r="BQ294" s="886"/>
    </row>
    <row r="295">
      <c r="A295" s="886"/>
      <c r="B295" s="886"/>
      <c r="C295" s="886"/>
      <c r="D295" s="887"/>
      <c r="E295" s="886"/>
      <c r="F295" s="886"/>
      <c r="G295" s="886"/>
      <c r="H295" s="886"/>
      <c r="I295" s="886"/>
      <c r="J295" s="886"/>
      <c r="K295" s="886"/>
      <c r="L295" s="886"/>
      <c r="M295" s="886"/>
      <c r="N295" s="886"/>
      <c r="O295" s="886"/>
      <c r="P295" s="886"/>
      <c r="Q295" s="886"/>
      <c r="R295" s="886"/>
      <c r="S295" s="886"/>
      <c r="T295" s="886"/>
      <c r="U295" s="886"/>
      <c r="V295" s="886"/>
      <c r="W295" s="886"/>
      <c r="X295" s="886"/>
      <c r="Y295" s="886"/>
      <c r="Z295" s="886"/>
      <c r="AA295" s="886"/>
      <c r="AB295" s="886"/>
      <c r="AC295" s="886"/>
      <c r="AD295" s="886"/>
      <c r="AE295" s="886"/>
      <c r="AF295" s="886"/>
      <c r="AG295" s="886"/>
      <c r="AH295" s="886"/>
      <c r="AI295" s="886"/>
      <c r="AJ295" s="886"/>
      <c r="AK295" s="886"/>
      <c r="AL295" s="886"/>
      <c r="AM295" s="886"/>
      <c r="AN295" s="886"/>
      <c r="AO295" s="886"/>
      <c r="AP295" s="886"/>
      <c r="AQ295" s="886"/>
      <c r="AR295" s="886"/>
      <c r="AS295" s="886"/>
      <c r="AT295" s="886"/>
      <c r="AU295" s="886"/>
      <c r="AV295" s="886"/>
      <c r="AW295" s="886"/>
      <c r="AX295" s="886"/>
      <c r="AY295" s="886"/>
      <c r="AZ295" s="886"/>
      <c r="BA295" s="886"/>
      <c r="BB295" s="886"/>
      <c r="BC295" s="886"/>
      <c r="BD295" s="886"/>
      <c r="BE295" s="886"/>
      <c r="BF295" s="886"/>
      <c r="BG295" s="886"/>
      <c r="BH295" s="886"/>
      <c r="BI295" s="886"/>
      <c r="BJ295" s="886"/>
      <c r="BK295" s="886"/>
      <c r="BL295" s="886"/>
      <c r="BM295" s="886"/>
      <c r="BN295" s="886"/>
      <c r="BO295" s="886"/>
      <c r="BP295" s="886"/>
      <c r="BQ295" s="886"/>
    </row>
    <row r="296">
      <c r="A296" s="886"/>
      <c r="B296" s="886"/>
      <c r="C296" s="886"/>
      <c r="D296" s="887"/>
      <c r="E296" s="886"/>
      <c r="F296" s="886"/>
      <c r="G296" s="886"/>
      <c r="H296" s="886"/>
      <c r="I296" s="886"/>
      <c r="J296" s="886"/>
      <c r="K296" s="886"/>
      <c r="L296" s="886"/>
      <c r="M296" s="886"/>
      <c r="N296" s="886"/>
      <c r="O296" s="886"/>
      <c r="P296" s="886"/>
      <c r="Q296" s="886"/>
      <c r="R296" s="886"/>
      <c r="S296" s="886"/>
      <c r="T296" s="886"/>
      <c r="U296" s="886"/>
      <c r="V296" s="886"/>
      <c r="W296" s="886"/>
      <c r="X296" s="886"/>
      <c r="Y296" s="886"/>
      <c r="Z296" s="886"/>
      <c r="AA296" s="886"/>
      <c r="AB296" s="886"/>
      <c r="AC296" s="886"/>
      <c r="AD296" s="886"/>
      <c r="AE296" s="886"/>
      <c r="AF296" s="886"/>
      <c r="AG296" s="886"/>
      <c r="AH296" s="886"/>
      <c r="AI296" s="886"/>
      <c r="AJ296" s="886"/>
      <c r="AK296" s="886"/>
      <c r="AL296" s="886"/>
      <c r="AM296" s="886"/>
      <c r="AN296" s="886"/>
      <c r="AO296" s="886"/>
      <c r="AP296" s="886"/>
      <c r="AQ296" s="886"/>
      <c r="AR296" s="886"/>
      <c r="AS296" s="886"/>
      <c r="AT296" s="886"/>
      <c r="AU296" s="886"/>
      <c r="AV296" s="886"/>
      <c r="AW296" s="886"/>
      <c r="AX296" s="886"/>
      <c r="AY296" s="886"/>
      <c r="AZ296" s="886"/>
      <c r="BA296" s="886"/>
      <c r="BB296" s="886"/>
      <c r="BC296" s="886"/>
      <c r="BD296" s="886"/>
      <c r="BE296" s="886"/>
      <c r="BF296" s="886"/>
      <c r="BG296" s="886"/>
      <c r="BH296" s="886"/>
      <c r="BI296" s="886"/>
      <c r="BJ296" s="886"/>
      <c r="BK296" s="886"/>
      <c r="BL296" s="886"/>
      <c r="BM296" s="886"/>
      <c r="BN296" s="886"/>
      <c r="BO296" s="886"/>
      <c r="BP296" s="886"/>
      <c r="BQ296" s="886"/>
    </row>
    <row r="297">
      <c r="A297" s="886"/>
      <c r="B297" s="886"/>
      <c r="C297" s="886"/>
      <c r="D297" s="887"/>
      <c r="E297" s="886"/>
      <c r="F297" s="886"/>
      <c r="G297" s="886"/>
      <c r="H297" s="886"/>
      <c r="I297" s="886"/>
      <c r="J297" s="886"/>
      <c r="K297" s="886"/>
      <c r="L297" s="886"/>
      <c r="M297" s="886"/>
      <c r="N297" s="886"/>
      <c r="O297" s="886"/>
      <c r="P297" s="886"/>
      <c r="Q297" s="886"/>
      <c r="R297" s="886"/>
      <c r="S297" s="886"/>
      <c r="T297" s="886"/>
      <c r="U297" s="886"/>
      <c r="V297" s="886"/>
      <c r="W297" s="886"/>
      <c r="X297" s="886"/>
      <c r="Y297" s="886"/>
      <c r="Z297" s="886"/>
      <c r="AA297" s="886"/>
      <c r="AB297" s="886"/>
      <c r="AC297" s="886"/>
      <c r="AD297" s="886"/>
      <c r="AE297" s="886"/>
      <c r="AF297" s="886"/>
      <c r="AG297" s="886"/>
      <c r="AH297" s="886"/>
      <c r="AI297" s="886"/>
      <c r="AJ297" s="886"/>
      <c r="AK297" s="886"/>
      <c r="AL297" s="886"/>
      <c r="AM297" s="886"/>
      <c r="AN297" s="886"/>
      <c r="AO297" s="886"/>
      <c r="AP297" s="886"/>
      <c r="AQ297" s="886"/>
      <c r="AR297" s="886"/>
      <c r="AS297" s="886"/>
      <c r="AT297" s="886"/>
      <c r="AU297" s="886"/>
      <c r="AV297" s="886"/>
      <c r="AW297" s="886"/>
      <c r="AX297" s="886"/>
      <c r="AY297" s="886"/>
      <c r="AZ297" s="886"/>
      <c r="BA297" s="886"/>
      <c r="BB297" s="886"/>
      <c r="BC297" s="886"/>
      <c r="BD297" s="886"/>
      <c r="BE297" s="886"/>
      <c r="BF297" s="886"/>
      <c r="BG297" s="886"/>
      <c r="BH297" s="886"/>
      <c r="BI297" s="886"/>
      <c r="BJ297" s="886"/>
      <c r="BK297" s="886"/>
      <c r="BL297" s="886"/>
      <c r="BM297" s="886"/>
      <c r="BN297" s="886"/>
      <c r="BO297" s="886"/>
      <c r="BP297" s="886"/>
      <c r="BQ297" s="886"/>
    </row>
    <row r="298">
      <c r="A298" s="886"/>
      <c r="B298" s="886"/>
      <c r="C298" s="886"/>
      <c r="D298" s="887"/>
      <c r="E298" s="886"/>
      <c r="F298" s="886"/>
      <c r="G298" s="886"/>
      <c r="H298" s="886"/>
      <c r="I298" s="886"/>
      <c r="J298" s="886"/>
      <c r="K298" s="886"/>
      <c r="L298" s="886"/>
      <c r="M298" s="886"/>
      <c r="N298" s="886"/>
      <c r="O298" s="886"/>
      <c r="P298" s="886"/>
      <c r="Q298" s="886"/>
      <c r="R298" s="886"/>
      <c r="S298" s="886"/>
      <c r="T298" s="886"/>
      <c r="U298" s="886"/>
      <c r="V298" s="886"/>
      <c r="W298" s="886"/>
      <c r="X298" s="886"/>
      <c r="Y298" s="886"/>
      <c r="Z298" s="886"/>
      <c r="AA298" s="886"/>
      <c r="AB298" s="886"/>
      <c r="AC298" s="886"/>
      <c r="AD298" s="886"/>
      <c r="AE298" s="886"/>
      <c r="AF298" s="886"/>
      <c r="AG298" s="886"/>
      <c r="AH298" s="886"/>
      <c r="AI298" s="886"/>
      <c r="AJ298" s="886"/>
      <c r="AK298" s="886"/>
      <c r="AL298" s="886"/>
      <c r="AM298" s="886"/>
      <c r="AN298" s="886"/>
      <c r="AO298" s="886"/>
      <c r="AP298" s="886"/>
      <c r="AQ298" s="886"/>
      <c r="AR298" s="886"/>
      <c r="AS298" s="886"/>
      <c r="AT298" s="886"/>
      <c r="AU298" s="886"/>
      <c r="AV298" s="886"/>
      <c r="AW298" s="886"/>
      <c r="AX298" s="886"/>
      <c r="AY298" s="886"/>
      <c r="AZ298" s="886"/>
      <c r="BA298" s="886"/>
      <c r="BB298" s="886"/>
      <c r="BC298" s="886"/>
      <c r="BD298" s="886"/>
      <c r="BE298" s="886"/>
      <c r="BF298" s="886"/>
      <c r="BG298" s="886"/>
      <c r="BH298" s="886"/>
      <c r="BI298" s="886"/>
      <c r="BJ298" s="886"/>
      <c r="BK298" s="886"/>
      <c r="BL298" s="886"/>
      <c r="BM298" s="886"/>
      <c r="BN298" s="886"/>
      <c r="BO298" s="886"/>
      <c r="BP298" s="886"/>
      <c r="BQ298" s="886"/>
    </row>
    <row r="299">
      <c r="A299" s="886"/>
      <c r="B299" s="886"/>
      <c r="C299" s="886"/>
      <c r="D299" s="887"/>
      <c r="E299" s="886"/>
      <c r="F299" s="886"/>
      <c r="G299" s="886"/>
      <c r="H299" s="886"/>
      <c r="I299" s="886"/>
      <c r="J299" s="886"/>
      <c r="K299" s="886"/>
      <c r="L299" s="886"/>
      <c r="M299" s="886"/>
      <c r="N299" s="886"/>
      <c r="O299" s="886"/>
      <c r="P299" s="886"/>
      <c r="Q299" s="886"/>
      <c r="R299" s="886"/>
      <c r="S299" s="886"/>
      <c r="T299" s="886"/>
      <c r="U299" s="886"/>
      <c r="V299" s="886"/>
      <c r="W299" s="886"/>
      <c r="X299" s="886"/>
      <c r="Y299" s="886"/>
      <c r="Z299" s="886"/>
      <c r="AA299" s="886"/>
      <c r="AB299" s="886"/>
      <c r="AC299" s="886"/>
      <c r="AD299" s="886"/>
      <c r="AE299" s="886"/>
      <c r="AF299" s="886"/>
      <c r="AG299" s="886"/>
      <c r="AH299" s="886"/>
      <c r="AI299" s="886"/>
      <c r="AJ299" s="886"/>
      <c r="AK299" s="886"/>
      <c r="AL299" s="886"/>
      <c r="AM299" s="886"/>
      <c r="AN299" s="886"/>
      <c r="AO299" s="886"/>
      <c r="AP299" s="886"/>
      <c r="AQ299" s="886"/>
      <c r="AR299" s="886"/>
      <c r="AS299" s="886"/>
      <c r="AT299" s="886"/>
      <c r="AU299" s="886"/>
      <c r="AV299" s="886"/>
      <c r="AW299" s="886"/>
      <c r="AX299" s="886"/>
      <c r="AY299" s="886"/>
      <c r="AZ299" s="886"/>
      <c r="BA299" s="886"/>
      <c r="BB299" s="886"/>
      <c r="BC299" s="886"/>
      <c r="BD299" s="886"/>
      <c r="BE299" s="886"/>
      <c r="BF299" s="886"/>
      <c r="BG299" s="886"/>
      <c r="BH299" s="886"/>
      <c r="BI299" s="886"/>
      <c r="BJ299" s="886"/>
      <c r="BK299" s="886"/>
      <c r="BL299" s="886"/>
      <c r="BM299" s="886"/>
      <c r="BN299" s="886"/>
      <c r="BO299" s="886"/>
      <c r="BP299" s="886"/>
      <c r="BQ299" s="886"/>
    </row>
    <row r="300">
      <c r="A300" s="886"/>
      <c r="B300" s="886"/>
      <c r="C300" s="886"/>
      <c r="D300" s="887"/>
      <c r="E300" s="886"/>
      <c r="F300" s="886"/>
      <c r="G300" s="886"/>
      <c r="H300" s="886"/>
      <c r="I300" s="886"/>
      <c r="J300" s="886"/>
      <c r="K300" s="886"/>
      <c r="L300" s="886"/>
      <c r="M300" s="886"/>
      <c r="N300" s="886"/>
      <c r="O300" s="886"/>
      <c r="P300" s="886"/>
      <c r="Q300" s="886"/>
      <c r="R300" s="886"/>
      <c r="S300" s="886"/>
      <c r="T300" s="886"/>
      <c r="U300" s="886"/>
      <c r="V300" s="886"/>
      <c r="W300" s="886"/>
      <c r="X300" s="886"/>
      <c r="Y300" s="886"/>
      <c r="Z300" s="886"/>
      <c r="AA300" s="886"/>
      <c r="AB300" s="886"/>
      <c r="AC300" s="886"/>
      <c r="AD300" s="886"/>
      <c r="AE300" s="886"/>
      <c r="AF300" s="886"/>
      <c r="AG300" s="886"/>
      <c r="AH300" s="886"/>
      <c r="AI300" s="886"/>
      <c r="AJ300" s="886"/>
      <c r="AK300" s="886"/>
      <c r="AL300" s="886"/>
      <c r="AM300" s="886"/>
      <c r="AN300" s="886"/>
      <c r="AO300" s="886"/>
      <c r="AP300" s="886"/>
      <c r="AQ300" s="886"/>
      <c r="AR300" s="886"/>
      <c r="AS300" s="886"/>
      <c r="AT300" s="886"/>
      <c r="AU300" s="886"/>
      <c r="AV300" s="886"/>
      <c r="AW300" s="886"/>
      <c r="AX300" s="886"/>
      <c r="AY300" s="886"/>
      <c r="AZ300" s="886"/>
      <c r="BA300" s="886"/>
      <c r="BB300" s="886"/>
      <c r="BC300" s="886"/>
      <c r="BD300" s="886"/>
      <c r="BE300" s="886"/>
      <c r="BF300" s="886"/>
      <c r="BG300" s="886"/>
      <c r="BH300" s="886"/>
      <c r="BI300" s="886"/>
      <c r="BJ300" s="886"/>
      <c r="BK300" s="886"/>
      <c r="BL300" s="886"/>
      <c r="BM300" s="886"/>
      <c r="BN300" s="886"/>
      <c r="BO300" s="886"/>
      <c r="BP300" s="886"/>
      <c r="BQ300" s="886"/>
    </row>
    <row r="301">
      <c r="A301" s="886"/>
      <c r="B301" s="886"/>
      <c r="C301" s="886"/>
      <c r="D301" s="887"/>
      <c r="E301" s="886"/>
      <c r="F301" s="886"/>
      <c r="G301" s="886"/>
      <c r="H301" s="886"/>
      <c r="I301" s="886"/>
      <c r="J301" s="886"/>
      <c r="K301" s="886"/>
      <c r="L301" s="886"/>
      <c r="M301" s="886"/>
      <c r="N301" s="886"/>
      <c r="O301" s="886"/>
      <c r="P301" s="886"/>
      <c r="Q301" s="886"/>
      <c r="R301" s="886"/>
      <c r="S301" s="886"/>
      <c r="T301" s="886"/>
      <c r="U301" s="886"/>
      <c r="V301" s="886"/>
      <c r="W301" s="886"/>
      <c r="X301" s="886"/>
      <c r="Y301" s="886"/>
      <c r="Z301" s="886"/>
      <c r="AA301" s="886"/>
      <c r="AB301" s="886"/>
      <c r="AC301" s="886"/>
      <c r="AD301" s="886"/>
      <c r="AE301" s="886"/>
      <c r="AF301" s="886"/>
      <c r="AG301" s="886"/>
      <c r="AH301" s="886"/>
      <c r="AI301" s="886"/>
      <c r="AJ301" s="886"/>
      <c r="AK301" s="886"/>
      <c r="AL301" s="886"/>
      <c r="AM301" s="886"/>
      <c r="AN301" s="886"/>
      <c r="AO301" s="886"/>
      <c r="AP301" s="886"/>
      <c r="AQ301" s="886"/>
      <c r="AR301" s="886"/>
      <c r="AS301" s="886"/>
      <c r="AT301" s="886"/>
      <c r="AU301" s="886"/>
      <c r="AV301" s="886"/>
      <c r="AW301" s="886"/>
      <c r="AX301" s="886"/>
      <c r="AY301" s="886"/>
      <c r="AZ301" s="886"/>
      <c r="BA301" s="886"/>
      <c r="BB301" s="886"/>
      <c r="BC301" s="886"/>
      <c r="BD301" s="886"/>
      <c r="BE301" s="886"/>
      <c r="BF301" s="886"/>
      <c r="BG301" s="886"/>
      <c r="BH301" s="886"/>
      <c r="BI301" s="886"/>
      <c r="BJ301" s="886"/>
      <c r="BK301" s="886"/>
      <c r="BL301" s="886"/>
      <c r="BM301" s="886"/>
      <c r="BN301" s="886"/>
      <c r="BO301" s="886"/>
      <c r="BP301" s="886"/>
      <c r="BQ301" s="886"/>
    </row>
    <row r="302">
      <c r="A302" s="886"/>
      <c r="B302" s="886"/>
      <c r="C302" s="886"/>
      <c r="D302" s="887"/>
      <c r="E302" s="886"/>
      <c r="F302" s="886"/>
      <c r="G302" s="886"/>
      <c r="H302" s="886"/>
      <c r="I302" s="886"/>
      <c r="J302" s="886"/>
      <c r="K302" s="886"/>
      <c r="L302" s="886"/>
      <c r="M302" s="886"/>
      <c r="N302" s="886"/>
      <c r="O302" s="886"/>
      <c r="P302" s="886"/>
      <c r="Q302" s="886"/>
      <c r="R302" s="886"/>
      <c r="S302" s="886"/>
      <c r="T302" s="886"/>
      <c r="U302" s="886"/>
      <c r="V302" s="886"/>
      <c r="W302" s="886"/>
      <c r="X302" s="886"/>
      <c r="Y302" s="886"/>
      <c r="Z302" s="886"/>
      <c r="AA302" s="886"/>
      <c r="AB302" s="886"/>
      <c r="AC302" s="886"/>
      <c r="AD302" s="886"/>
      <c r="AE302" s="886"/>
      <c r="AF302" s="886"/>
      <c r="AG302" s="886"/>
      <c r="AH302" s="886"/>
      <c r="AI302" s="886"/>
      <c r="AJ302" s="886"/>
      <c r="AK302" s="886"/>
      <c r="AL302" s="886"/>
      <c r="AM302" s="886"/>
      <c r="AN302" s="886"/>
      <c r="AO302" s="886"/>
      <c r="AP302" s="886"/>
      <c r="AQ302" s="886"/>
      <c r="AR302" s="886"/>
      <c r="AS302" s="886"/>
      <c r="AT302" s="886"/>
      <c r="AU302" s="886"/>
      <c r="AV302" s="886"/>
      <c r="AW302" s="886"/>
      <c r="AX302" s="886"/>
      <c r="AY302" s="886"/>
      <c r="AZ302" s="886"/>
      <c r="BA302" s="886"/>
      <c r="BB302" s="886"/>
      <c r="BC302" s="886"/>
      <c r="BD302" s="886"/>
      <c r="BE302" s="886"/>
      <c r="BF302" s="886"/>
      <c r="BG302" s="886"/>
      <c r="BH302" s="886"/>
      <c r="BI302" s="886"/>
      <c r="BJ302" s="886"/>
      <c r="BK302" s="886"/>
      <c r="BL302" s="886"/>
      <c r="BM302" s="886"/>
      <c r="BN302" s="886"/>
      <c r="BO302" s="886"/>
      <c r="BP302" s="886"/>
      <c r="BQ302" s="886"/>
    </row>
    <row r="303">
      <c r="A303" s="886"/>
      <c r="B303" s="886"/>
      <c r="C303" s="886"/>
      <c r="D303" s="887"/>
      <c r="E303" s="886"/>
      <c r="F303" s="886"/>
      <c r="G303" s="886"/>
      <c r="H303" s="886"/>
      <c r="I303" s="886"/>
      <c r="J303" s="886"/>
      <c r="K303" s="886"/>
      <c r="L303" s="886"/>
      <c r="M303" s="886"/>
      <c r="N303" s="886"/>
      <c r="O303" s="886"/>
      <c r="P303" s="886"/>
      <c r="Q303" s="886"/>
      <c r="R303" s="886"/>
      <c r="S303" s="886"/>
      <c r="T303" s="886"/>
      <c r="U303" s="886"/>
      <c r="V303" s="886"/>
      <c r="W303" s="886"/>
      <c r="X303" s="886"/>
      <c r="Y303" s="886"/>
      <c r="Z303" s="886"/>
      <c r="AA303" s="886"/>
      <c r="AB303" s="886"/>
      <c r="AC303" s="886"/>
      <c r="AD303" s="886"/>
      <c r="AE303" s="886"/>
      <c r="AF303" s="886"/>
      <c r="AG303" s="886"/>
      <c r="AH303" s="886"/>
      <c r="AI303" s="886"/>
      <c r="AJ303" s="886"/>
      <c r="AK303" s="886"/>
      <c r="AL303" s="886"/>
      <c r="AM303" s="886"/>
      <c r="AN303" s="886"/>
      <c r="AO303" s="886"/>
      <c r="AP303" s="886"/>
      <c r="AQ303" s="886"/>
      <c r="AR303" s="886"/>
      <c r="AS303" s="886"/>
      <c r="AT303" s="886"/>
      <c r="AU303" s="886"/>
      <c r="AV303" s="886"/>
      <c r="AW303" s="886"/>
      <c r="AX303" s="886"/>
      <c r="AY303" s="886"/>
      <c r="AZ303" s="886"/>
      <c r="BA303" s="886"/>
      <c r="BB303" s="886"/>
      <c r="BC303" s="886"/>
      <c r="BD303" s="886"/>
      <c r="BE303" s="886"/>
      <c r="BF303" s="886"/>
      <c r="BG303" s="886"/>
      <c r="BH303" s="886"/>
      <c r="BI303" s="886"/>
      <c r="BJ303" s="886"/>
      <c r="BK303" s="886"/>
      <c r="BL303" s="886"/>
      <c r="BM303" s="886"/>
      <c r="BN303" s="886"/>
      <c r="BO303" s="886"/>
      <c r="BP303" s="886"/>
      <c r="BQ303" s="886"/>
    </row>
    <row r="304">
      <c r="A304" s="886"/>
      <c r="B304" s="886"/>
      <c r="C304" s="886"/>
      <c r="D304" s="887"/>
      <c r="E304" s="886"/>
      <c r="F304" s="886"/>
      <c r="G304" s="886"/>
      <c r="H304" s="886"/>
      <c r="I304" s="886"/>
      <c r="J304" s="886"/>
      <c r="K304" s="886"/>
      <c r="L304" s="886"/>
      <c r="M304" s="886"/>
      <c r="N304" s="886"/>
      <c r="O304" s="886"/>
      <c r="P304" s="886"/>
      <c r="Q304" s="886"/>
      <c r="R304" s="886"/>
      <c r="S304" s="886"/>
      <c r="T304" s="886"/>
      <c r="U304" s="886"/>
      <c r="V304" s="886"/>
      <c r="W304" s="886"/>
      <c r="X304" s="886"/>
      <c r="Y304" s="886"/>
      <c r="Z304" s="886"/>
      <c r="AA304" s="886"/>
      <c r="AB304" s="886"/>
      <c r="AC304" s="886"/>
      <c r="AD304" s="886"/>
      <c r="AE304" s="886"/>
      <c r="AF304" s="886"/>
      <c r="AG304" s="886"/>
      <c r="AH304" s="886"/>
      <c r="AI304" s="886"/>
      <c r="AJ304" s="886"/>
      <c r="AK304" s="886"/>
      <c r="AL304" s="886"/>
      <c r="AM304" s="886"/>
      <c r="AN304" s="886"/>
      <c r="AO304" s="886"/>
      <c r="AP304" s="886"/>
      <c r="AQ304" s="886"/>
      <c r="AR304" s="886"/>
      <c r="AS304" s="886"/>
      <c r="AT304" s="886"/>
      <c r="AU304" s="886"/>
      <c r="AV304" s="886"/>
      <c r="AW304" s="886"/>
      <c r="AX304" s="886"/>
      <c r="AY304" s="886"/>
      <c r="AZ304" s="886"/>
      <c r="BA304" s="886"/>
      <c r="BB304" s="886"/>
      <c r="BC304" s="886"/>
      <c r="BD304" s="886"/>
      <c r="BE304" s="886"/>
      <c r="BF304" s="886"/>
      <c r="BG304" s="886"/>
      <c r="BH304" s="886"/>
      <c r="BI304" s="886"/>
      <c r="BJ304" s="886"/>
      <c r="BK304" s="886"/>
      <c r="BL304" s="886"/>
      <c r="BM304" s="886"/>
      <c r="BN304" s="886"/>
      <c r="BO304" s="886"/>
      <c r="BP304" s="886"/>
      <c r="BQ304" s="886"/>
    </row>
    <row r="305">
      <c r="A305" s="886"/>
      <c r="B305" s="886"/>
      <c r="C305" s="886"/>
      <c r="D305" s="887"/>
      <c r="E305" s="886"/>
      <c r="F305" s="886"/>
      <c r="G305" s="886"/>
      <c r="H305" s="886"/>
      <c r="I305" s="886"/>
      <c r="J305" s="886"/>
      <c r="K305" s="886"/>
      <c r="L305" s="886"/>
      <c r="M305" s="886"/>
      <c r="N305" s="886"/>
      <c r="O305" s="886"/>
      <c r="P305" s="886"/>
      <c r="Q305" s="886"/>
      <c r="R305" s="886"/>
      <c r="S305" s="886"/>
      <c r="T305" s="886"/>
      <c r="U305" s="886"/>
      <c r="V305" s="886"/>
      <c r="W305" s="886"/>
      <c r="X305" s="886"/>
      <c r="Y305" s="886"/>
      <c r="Z305" s="886"/>
      <c r="AA305" s="886"/>
      <c r="AB305" s="886"/>
      <c r="AC305" s="886"/>
      <c r="AD305" s="886"/>
      <c r="AE305" s="886"/>
      <c r="AF305" s="886"/>
      <c r="AG305" s="886"/>
      <c r="AH305" s="886"/>
      <c r="AI305" s="886"/>
      <c r="AJ305" s="886"/>
      <c r="AK305" s="886"/>
      <c r="AL305" s="886"/>
      <c r="AM305" s="886"/>
      <c r="AN305" s="886"/>
      <c r="AO305" s="886"/>
      <c r="AP305" s="886"/>
      <c r="AQ305" s="886"/>
      <c r="AR305" s="886"/>
      <c r="AS305" s="886"/>
      <c r="AT305" s="886"/>
      <c r="AU305" s="886"/>
      <c r="AV305" s="886"/>
      <c r="AW305" s="886"/>
      <c r="AX305" s="886"/>
      <c r="AY305" s="886"/>
      <c r="AZ305" s="886"/>
      <c r="BA305" s="886"/>
      <c r="BB305" s="886"/>
      <c r="BC305" s="886"/>
      <c r="BD305" s="886"/>
      <c r="BE305" s="886"/>
      <c r="BF305" s="886"/>
      <c r="BG305" s="886"/>
      <c r="BH305" s="886"/>
      <c r="BI305" s="886"/>
      <c r="BJ305" s="886"/>
      <c r="BK305" s="886"/>
      <c r="BL305" s="886"/>
      <c r="BM305" s="886"/>
      <c r="BN305" s="886"/>
      <c r="BO305" s="886"/>
      <c r="BP305" s="886"/>
      <c r="BQ305" s="886"/>
    </row>
    <row r="306">
      <c r="A306" s="886"/>
      <c r="B306" s="886"/>
      <c r="C306" s="886"/>
      <c r="D306" s="887"/>
      <c r="E306" s="886"/>
      <c r="F306" s="886"/>
      <c r="G306" s="886"/>
      <c r="H306" s="886"/>
      <c r="I306" s="886"/>
      <c r="J306" s="886"/>
      <c r="K306" s="886"/>
      <c r="L306" s="886"/>
      <c r="M306" s="886"/>
      <c r="N306" s="886"/>
      <c r="O306" s="886"/>
      <c r="P306" s="886"/>
      <c r="Q306" s="886"/>
      <c r="R306" s="886"/>
      <c r="S306" s="886"/>
      <c r="T306" s="886"/>
      <c r="U306" s="886"/>
      <c r="V306" s="886"/>
      <c r="W306" s="886"/>
      <c r="X306" s="886"/>
      <c r="Y306" s="886"/>
      <c r="Z306" s="886"/>
      <c r="AA306" s="886"/>
      <c r="AB306" s="886"/>
      <c r="AC306" s="886"/>
      <c r="AD306" s="886"/>
      <c r="AE306" s="886"/>
      <c r="AF306" s="886"/>
      <c r="AG306" s="886"/>
      <c r="AH306" s="886"/>
      <c r="AI306" s="886"/>
      <c r="AJ306" s="886"/>
      <c r="AK306" s="886"/>
      <c r="AL306" s="886"/>
      <c r="AM306" s="886"/>
      <c r="AN306" s="886"/>
      <c r="AO306" s="886"/>
      <c r="AP306" s="886"/>
      <c r="AQ306" s="886"/>
      <c r="AR306" s="886"/>
      <c r="AS306" s="886"/>
      <c r="AT306" s="886"/>
      <c r="AU306" s="886"/>
      <c r="AV306" s="886"/>
      <c r="AW306" s="886"/>
      <c r="AX306" s="886"/>
      <c r="AY306" s="886"/>
      <c r="AZ306" s="886"/>
      <c r="BA306" s="886"/>
      <c r="BB306" s="886"/>
      <c r="BC306" s="886"/>
      <c r="BD306" s="886"/>
      <c r="BE306" s="886"/>
      <c r="BF306" s="886"/>
      <c r="BG306" s="886"/>
      <c r="BH306" s="886"/>
      <c r="BI306" s="886"/>
      <c r="BJ306" s="886"/>
      <c r="BK306" s="886"/>
      <c r="BL306" s="886"/>
      <c r="BM306" s="886"/>
      <c r="BN306" s="886"/>
      <c r="BO306" s="886"/>
      <c r="BP306" s="886"/>
      <c r="BQ306" s="886"/>
    </row>
    <row r="307">
      <c r="A307" s="886"/>
      <c r="B307" s="886"/>
      <c r="C307" s="886"/>
      <c r="D307" s="887"/>
      <c r="E307" s="886"/>
      <c r="F307" s="886"/>
      <c r="G307" s="886"/>
      <c r="H307" s="886"/>
      <c r="I307" s="886"/>
      <c r="J307" s="886"/>
      <c r="K307" s="886"/>
      <c r="L307" s="886"/>
      <c r="M307" s="886"/>
      <c r="N307" s="886"/>
      <c r="O307" s="886"/>
      <c r="P307" s="886"/>
      <c r="Q307" s="886"/>
      <c r="R307" s="886"/>
      <c r="S307" s="886"/>
      <c r="T307" s="886"/>
      <c r="U307" s="886"/>
      <c r="V307" s="886"/>
      <c r="W307" s="886"/>
      <c r="X307" s="886"/>
      <c r="Y307" s="886"/>
      <c r="Z307" s="886"/>
      <c r="AA307" s="886"/>
      <c r="AB307" s="886"/>
      <c r="AC307" s="886"/>
      <c r="AD307" s="886"/>
      <c r="AE307" s="886"/>
      <c r="AF307" s="886"/>
      <c r="AG307" s="886"/>
      <c r="AH307" s="886"/>
      <c r="AI307" s="886"/>
      <c r="AJ307" s="886"/>
      <c r="AK307" s="886"/>
      <c r="AL307" s="886"/>
      <c r="AM307" s="886"/>
      <c r="AN307" s="886"/>
      <c r="AO307" s="886"/>
      <c r="AP307" s="886"/>
      <c r="AQ307" s="886"/>
      <c r="AR307" s="886"/>
      <c r="AS307" s="886"/>
      <c r="AT307" s="886"/>
      <c r="AU307" s="886"/>
      <c r="AV307" s="886"/>
      <c r="AW307" s="886"/>
      <c r="AX307" s="886"/>
      <c r="AY307" s="886"/>
      <c r="AZ307" s="886"/>
      <c r="BA307" s="886"/>
      <c r="BB307" s="886"/>
      <c r="BC307" s="886"/>
      <c r="BD307" s="886"/>
      <c r="BE307" s="886"/>
      <c r="BF307" s="886"/>
      <c r="BG307" s="886"/>
      <c r="BH307" s="886"/>
      <c r="BI307" s="886"/>
      <c r="BJ307" s="886"/>
      <c r="BK307" s="886"/>
      <c r="BL307" s="886"/>
      <c r="BM307" s="886"/>
      <c r="BN307" s="886"/>
      <c r="BO307" s="886"/>
      <c r="BP307" s="886"/>
      <c r="BQ307" s="886"/>
    </row>
    <row r="308">
      <c r="A308" s="886"/>
      <c r="B308" s="886"/>
      <c r="C308" s="886"/>
      <c r="D308" s="887"/>
      <c r="E308" s="886"/>
      <c r="F308" s="886"/>
      <c r="G308" s="886"/>
      <c r="H308" s="886"/>
      <c r="I308" s="886"/>
      <c r="J308" s="886"/>
      <c r="K308" s="886"/>
      <c r="L308" s="886"/>
      <c r="M308" s="886"/>
      <c r="N308" s="886"/>
      <c r="O308" s="886"/>
      <c r="P308" s="886"/>
      <c r="Q308" s="886"/>
      <c r="R308" s="886"/>
      <c r="S308" s="886"/>
      <c r="T308" s="886"/>
      <c r="U308" s="886"/>
      <c r="V308" s="886"/>
      <c r="W308" s="886"/>
      <c r="X308" s="886"/>
      <c r="Y308" s="886"/>
      <c r="Z308" s="886"/>
      <c r="AA308" s="886"/>
      <c r="AB308" s="886"/>
      <c r="AC308" s="886"/>
      <c r="AD308" s="886"/>
      <c r="AE308" s="886"/>
      <c r="AF308" s="886"/>
      <c r="AG308" s="886"/>
      <c r="AH308" s="886"/>
      <c r="AI308" s="886"/>
      <c r="AJ308" s="886"/>
      <c r="AK308" s="886"/>
      <c r="AL308" s="886"/>
      <c r="AM308" s="886"/>
      <c r="AN308" s="886"/>
      <c r="AO308" s="886"/>
      <c r="AP308" s="886"/>
      <c r="AQ308" s="886"/>
      <c r="AR308" s="886"/>
      <c r="AS308" s="886"/>
      <c r="AT308" s="886"/>
      <c r="AU308" s="886"/>
      <c r="AV308" s="886"/>
      <c r="AW308" s="886"/>
      <c r="AX308" s="886"/>
      <c r="AY308" s="886"/>
      <c r="AZ308" s="886"/>
      <c r="BA308" s="886"/>
      <c r="BB308" s="886"/>
      <c r="BC308" s="886"/>
      <c r="BD308" s="886"/>
      <c r="BE308" s="886"/>
      <c r="BF308" s="886"/>
      <c r="BG308" s="886"/>
      <c r="BH308" s="886"/>
      <c r="BI308" s="886"/>
      <c r="BJ308" s="886"/>
      <c r="BK308" s="886"/>
      <c r="BL308" s="886"/>
      <c r="BM308" s="886"/>
      <c r="BN308" s="886"/>
      <c r="BO308" s="886"/>
      <c r="BP308" s="886"/>
      <c r="BQ308" s="886"/>
    </row>
    <row r="309">
      <c r="A309" s="886"/>
      <c r="B309" s="886"/>
      <c r="C309" s="886"/>
      <c r="D309" s="887"/>
      <c r="E309" s="886"/>
      <c r="F309" s="886"/>
      <c r="G309" s="886"/>
      <c r="H309" s="886"/>
      <c r="I309" s="886"/>
      <c r="J309" s="886"/>
      <c r="K309" s="886"/>
      <c r="L309" s="886"/>
      <c r="M309" s="886"/>
      <c r="N309" s="886"/>
      <c r="O309" s="886"/>
      <c r="P309" s="886"/>
      <c r="Q309" s="886"/>
      <c r="R309" s="886"/>
      <c r="S309" s="886"/>
      <c r="T309" s="886"/>
      <c r="U309" s="886"/>
      <c r="V309" s="886"/>
      <c r="W309" s="886"/>
      <c r="X309" s="886"/>
      <c r="Y309" s="886"/>
      <c r="Z309" s="886"/>
      <c r="AA309" s="886"/>
      <c r="AB309" s="886"/>
      <c r="AC309" s="886"/>
      <c r="AD309" s="886"/>
      <c r="AE309" s="886"/>
      <c r="AF309" s="886"/>
      <c r="AG309" s="886"/>
      <c r="AH309" s="886"/>
      <c r="AI309" s="886"/>
      <c r="AJ309" s="886"/>
      <c r="AK309" s="886"/>
      <c r="AL309" s="886"/>
      <c r="AM309" s="886"/>
      <c r="AN309" s="886"/>
      <c r="AO309" s="886"/>
      <c r="AP309" s="886"/>
      <c r="AQ309" s="886"/>
      <c r="AR309" s="886"/>
      <c r="AS309" s="886"/>
      <c r="AT309" s="886"/>
      <c r="AU309" s="886"/>
      <c r="AV309" s="886"/>
      <c r="AW309" s="886"/>
      <c r="AX309" s="886"/>
      <c r="AY309" s="886"/>
      <c r="AZ309" s="886"/>
      <c r="BA309" s="886"/>
      <c r="BB309" s="886"/>
      <c r="BC309" s="886"/>
      <c r="BD309" s="886"/>
      <c r="BE309" s="886"/>
      <c r="BF309" s="886"/>
      <c r="BG309" s="886"/>
      <c r="BH309" s="886"/>
      <c r="BI309" s="886"/>
      <c r="BJ309" s="886"/>
      <c r="BK309" s="886"/>
      <c r="BL309" s="886"/>
      <c r="BM309" s="886"/>
      <c r="BN309" s="886"/>
      <c r="BO309" s="886"/>
      <c r="BP309" s="886"/>
      <c r="BQ309" s="886"/>
    </row>
    <row r="310">
      <c r="A310" s="886"/>
      <c r="B310" s="886"/>
      <c r="C310" s="886"/>
      <c r="D310" s="887"/>
      <c r="E310" s="886"/>
      <c r="F310" s="886"/>
      <c r="G310" s="886"/>
      <c r="H310" s="886"/>
      <c r="I310" s="886"/>
      <c r="J310" s="886"/>
      <c r="K310" s="886"/>
      <c r="L310" s="886"/>
      <c r="M310" s="886"/>
      <c r="N310" s="886"/>
      <c r="O310" s="886"/>
      <c r="P310" s="886"/>
      <c r="Q310" s="886"/>
      <c r="R310" s="886"/>
      <c r="S310" s="886"/>
      <c r="T310" s="886"/>
      <c r="U310" s="886"/>
      <c r="V310" s="886"/>
      <c r="W310" s="886"/>
      <c r="X310" s="886"/>
      <c r="Y310" s="886"/>
      <c r="Z310" s="886"/>
      <c r="AA310" s="886"/>
      <c r="AB310" s="886"/>
      <c r="AC310" s="886"/>
      <c r="AD310" s="886"/>
      <c r="AE310" s="886"/>
      <c r="AF310" s="886"/>
      <c r="AG310" s="886"/>
      <c r="AH310" s="886"/>
      <c r="AI310" s="886"/>
      <c r="AJ310" s="886"/>
      <c r="AK310" s="886"/>
      <c r="AL310" s="886"/>
      <c r="AM310" s="886"/>
      <c r="AN310" s="886"/>
      <c r="AO310" s="886"/>
      <c r="AP310" s="886"/>
      <c r="AQ310" s="886"/>
      <c r="AR310" s="886"/>
      <c r="AS310" s="886"/>
      <c r="AT310" s="886"/>
      <c r="AU310" s="886"/>
      <c r="AV310" s="886"/>
      <c r="AW310" s="886"/>
      <c r="AX310" s="886"/>
      <c r="AY310" s="886"/>
      <c r="AZ310" s="886"/>
      <c r="BA310" s="886"/>
      <c r="BB310" s="886"/>
      <c r="BC310" s="886"/>
      <c r="BD310" s="886"/>
      <c r="BE310" s="886"/>
      <c r="BF310" s="886"/>
      <c r="BG310" s="886"/>
      <c r="BH310" s="886"/>
      <c r="BI310" s="886"/>
      <c r="BJ310" s="886"/>
      <c r="BK310" s="886"/>
      <c r="BL310" s="886"/>
      <c r="BM310" s="886"/>
      <c r="BN310" s="886"/>
      <c r="BO310" s="886"/>
      <c r="BP310" s="886"/>
      <c r="BQ310" s="886"/>
    </row>
    <row r="311">
      <c r="A311" s="886"/>
      <c r="B311" s="886"/>
      <c r="C311" s="886"/>
      <c r="D311" s="887"/>
      <c r="E311" s="886"/>
      <c r="F311" s="886"/>
      <c r="G311" s="886"/>
      <c r="H311" s="886"/>
      <c r="I311" s="886"/>
      <c r="J311" s="886"/>
      <c r="K311" s="886"/>
      <c r="L311" s="886"/>
      <c r="M311" s="886"/>
      <c r="N311" s="886"/>
      <c r="O311" s="886"/>
      <c r="P311" s="886"/>
      <c r="Q311" s="886"/>
      <c r="R311" s="886"/>
      <c r="S311" s="886"/>
      <c r="T311" s="886"/>
      <c r="U311" s="886"/>
      <c r="V311" s="886"/>
      <c r="W311" s="886"/>
      <c r="X311" s="886"/>
      <c r="Y311" s="886"/>
      <c r="Z311" s="886"/>
      <c r="AA311" s="886"/>
      <c r="AB311" s="886"/>
      <c r="AC311" s="886"/>
      <c r="AD311" s="886"/>
      <c r="AE311" s="886"/>
      <c r="AF311" s="886"/>
      <c r="AG311" s="886"/>
      <c r="AH311" s="886"/>
      <c r="AI311" s="886"/>
      <c r="AJ311" s="886"/>
      <c r="AK311" s="886"/>
      <c r="AL311" s="886"/>
      <c r="AM311" s="886"/>
      <c r="AN311" s="886"/>
      <c r="AO311" s="886"/>
      <c r="AP311" s="886"/>
      <c r="AQ311" s="886"/>
      <c r="AR311" s="886"/>
      <c r="AS311" s="886"/>
      <c r="AT311" s="886"/>
      <c r="AU311" s="886"/>
      <c r="AV311" s="886"/>
      <c r="AW311" s="886"/>
      <c r="AX311" s="886"/>
      <c r="AY311" s="886"/>
      <c r="AZ311" s="886"/>
      <c r="BA311" s="886"/>
      <c r="BB311" s="886"/>
      <c r="BC311" s="886"/>
      <c r="BD311" s="886"/>
      <c r="BE311" s="886"/>
      <c r="BF311" s="886"/>
      <c r="BG311" s="886"/>
      <c r="BH311" s="886"/>
      <c r="BI311" s="886"/>
      <c r="BJ311" s="886"/>
      <c r="BK311" s="886"/>
      <c r="BL311" s="886"/>
      <c r="BM311" s="886"/>
      <c r="BN311" s="886"/>
      <c r="BO311" s="886"/>
      <c r="BP311" s="886"/>
      <c r="BQ311" s="886"/>
    </row>
    <row r="312">
      <c r="A312" s="886"/>
      <c r="B312" s="886"/>
      <c r="C312" s="886"/>
      <c r="D312" s="887"/>
      <c r="E312" s="886"/>
      <c r="F312" s="886"/>
      <c r="G312" s="886"/>
      <c r="H312" s="886"/>
      <c r="I312" s="886"/>
      <c r="J312" s="886"/>
      <c r="K312" s="886"/>
      <c r="L312" s="886"/>
      <c r="M312" s="886"/>
      <c r="N312" s="886"/>
      <c r="O312" s="886"/>
      <c r="P312" s="886"/>
      <c r="Q312" s="886"/>
      <c r="R312" s="886"/>
      <c r="S312" s="886"/>
      <c r="T312" s="886"/>
      <c r="U312" s="886"/>
      <c r="V312" s="886"/>
      <c r="W312" s="886"/>
      <c r="X312" s="886"/>
      <c r="Y312" s="886"/>
      <c r="Z312" s="886"/>
      <c r="AA312" s="886"/>
      <c r="AB312" s="886"/>
      <c r="AC312" s="886"/>
      <c r="AD312" s="886"/>
      <c r="AE312" s="886"/>
      <c r="AF312" s="886"/>
      <c r="AG312" s="886"/>
      <c r="AH312" s="886"/>
      <c r="AI312" s="886"/>
      <c r="AJ312" s="886"/>
      <c r="AK312" s="886"/>
      <c r="AL312" s="886"/>
      <c r="AM312" s="886"/>
      <c r="AN312" s="886"/>
      <c r="AO312" s="886"/>
      <c r="AP312" s="886"/>
      <c r="AQ312" s="886"/>
      <c r="AR312" s="886"/>
      <c r="AS312" s="886"/>
      <c r="AT312" s="886"/>
      <c r="AU312" s="886"/>
      <c r="AV312" s="886"/>
      <c r="AW312" s="886"/>
      <c r="AX312" s="886"/>
      <c r="AY312" s="886"/>
      <c r="AZ312" s="886"/>
      <c r="BA312" s="886"/>
      <c r="BB312" s="886"/>
      <c r="BC312" s="886"/>
      <c r="BD312" s="886"/>
      <c r="BE312" s="886"/>
      <c r="BF312" s="886"/>
      <c r="BG312" s="886"/>
      <c r="BH312" s="886"/>
      <c r="BI312" s="886"/>
      <c r="BJ312" s="886"/>
      <c r="BK312" s="886"/>
      <c r="BL312" s="886"/>
      <c r="BM312" s="886"/>
      <c r="BN312" s="886"/>
      <c r="BO312" s="886"/>
      <c r="BP312" s="886"/>
      <c r="BQ312" s="886"/>
    </row>
    <row r="313">
      <c r="A313" s="886"/>
      <c r="B313" s="886"/>
      <c r="C313" s="886"/>
      <c r="D313" s="887"/>
      <c r="E313" s="886"/>
      <c r="F313" s="886"/>
      <c r="G313" s="886"/>
      <c r="H313" s="886"/>
      <c r="I313" s="886"/>
      <c r="J313" s="886"/>
      <c r="K313" s="886"/>
      <c r="L313" s="886"/>
      <c r="M313" s="886"/>
      <c r="N313" s="886"/>
      <c r="O313" s="886"/>
      <c r="P313" s="886"/>
      <c r="Q313" s="886"/>
      <c r="R313" s="886"/>
      <c r="S313" s="886"/>
      <c r="T313" s="886"/>
      <c r="U313" s="886"/>
      <c r="V313" s="886"/>
      <c r="W313" s="886"/>
      <c r="X313" s="886"/>
      <c r="Y313" s="886"/>
      <c r="Z313" s="886"/>
      <c r="AA313" s="886"/>
      <c r="AB313" s="886"/>
      <c r="AC313" s="886"/>
      <c r="AD313" s="886"/>
      <c r="AE313" s="886"/>
      <c r="AF313" s="886"/>
      <c r="AG313" s="886"/>
      <c r="AH313" s="886"/>
      <c r="AI313" s="886"/>
      <c r="AJ313" s="886"/>
      <c r="AK313" s="886"/>
      <c r="AL313" s="886"/>
      <c r="AM313" s="886"/>
      <c r="AN313" s="886"/>
      <c r="AO313" s="886"/>
      <c r="AP313" s="886"/>
      <c r="AQ313" s="886"/>
      <c r="AR313" s="886"/>
      <c r="AS313" s="886"/>
      <c r="AT313" s="886"/>
      <c r="AU313" s="886"/>
      <c r="AV313" s="886"/>
      <c r="AW313" s="886"/>
      <c r="AX313" s="886"/>
      <c r="AY313" s="886"/>
      <c r="AZ313" s="886"/>
      <c r="BA313" s="886"/>
      <c r="BB313" s="886"/>
      <c r="BC313" s="886"/>
      <c r="BD313" s="886"/>
      <c r="BE313" s="886"/>
      <c r="BF313" s="886"/>
      <c r="BG313" s="886"/>
      <c r="BH313" s="886"/>
      <c r="BI313" s="886"/>
      <c r="BJ313" s="886"/>
      <c r="BK313" s="886"/>
      <c r="BL313" s="886"/>
      <c r="BM313" s="886"/>
      <c r="BN313" s="886"/>
      <c r="BO313" s="886"/>
      <c r="BP313" s="886"/>
      <c r="BQ313" s="886"/>
    </row>
    <row r="314">
      <c r="A314" s="886"/>
      <c r="B314" s="886"/>
      <c r="C314" s="886"/>
      <c r="D314" s="887"/>
      <c r="E314" s="886"/>
      <c r="F314" s="886"/>
      <c r="G314" s="886"/>
      <c r="H314" s="886"/>
      <c r="I314" s="886"/>
      <c r="J314" s="886"/>
      <c r="K314" s="886"/>
      <c r="L314" s="886"/>
      <c r="M314" s="886"/>
      <c r="N314" s="886"/>
      <c r="O314" s="886"/>
      <c r="P314" s="886"/>
      <c r="Q314" s="886"/>
      <c r="R314" s="886"/>
      <c r="S314" s="886"/>
      <c r="T314" s="886"/>
      <c r="U314" s="886"/>
      <c r="V314" s="886"/>
      <c r="W314" s="886"/>
      <c r="X314" s="886"/>
      <c r="Y314" s="886"/>
      <c r="Z314" s="886"/>
      <c r="AA314" s="886"/>
      <c r="AB314" s="886"/>
      <c r="AC314" s="886"/>
      <c r="AD314" s="886"/>
      <c r="AE314" s="886"/>
      <c r="AF314" s="886"/>
      <c r="AG314" s="886"/>
      <c r="AH314" s="886"/>
      <c r="AI314" s="886"/>
      <c r="AJ314" s="886"/>
      <c r="AK314" s="886"/>
      <c r="AL314" s="886"/>
      <c r="AM314" s="886"/>
      <c r="AN314" s="886"/>
      <c r="AO314" s="886"/>
      <c r="AP314" s="886"/>
      <c r="AQ314" s="886"/>
      <c r="AR314" s="886"/>
      <c r="AS314" s="886"/>
      <c r="AT314" s="886"/>
      <c r="AU314" s="886"/>
      <c r="AV314" s="886"/>
      <c r="AW314" s="886"/>
      <c r="AX314" s="886"/>
      <c r="AY314" s="886"/>
      <c r="AZ314" s="886"/>
      <c r="BA314" s="886"/>
      <c r="BB314" s="886"/>
      <c r="BC314" s="886"/>
      <c r="BD314" s="886"/>
      <c r="BE314" s="886"/>
      <c r="BF314" s="886"/>
      <c r="BG314" s="886"/>
      <c r="BH314" s="886"/>
      <c r="BI314" s="886"/>
      <c r="BJ314" s="886"/>
      <c r="BK314" s="886"/>
      <c r="BL314" s="886"/>
      <c r="BM314" s="886"/>
      <c r="BN314" s="886"/>
      <c r="BO314" s="886"/>
      <c r="BP314" s="886"/>
      <c r="BQ314" s="886"/>
    </row>
    <row r="315">
      <c r="A315" s="886"/>
      <c r="B315" s="886"/>
      <c r="C315" s="886"/>
      <c r="D315" s="887"/>
      <c r="E315" s="886"/>
      <c r="F315" s="886"/>
      <c r="G315" s="886"/>
      <c r="H315" s="886"/>
      <c r="I315" s="886"/>
      <c r="J315" s="886"/>
      <c r="K315" s="886"/>
      <c r="L315" s="886"/>
      <c r="M315" s="886"/>
      <c r="N315" s="886"/>
      <c r="O315" s="886"/>
      <c r="P315" s="886"/>
      <c r="Q315" s="886"/>
      <c r="R315" s="886"/>
      <c r="S315" s="886"/>
      <c r="T315" s="886"/>
      <c r="U315" s="886"/>
      <c r="V315" s="886"/>
      <c r="W315" s="886"/>
      <c r="X315" s="886"/>
      <c r="Y315" s="886"/>
      <c r="Z315" s="886"/>
      <c r="AA315" s="886"/>
      <c r="AB315" s="886"/>
      <c r="AC315" s="886"/>
      <c r="AD315" s="886"/>
      <c r="AE315" s="886"/>
      <c r="AF315" s="886"/>
      <c r="AG315" s="886"/>
      <c r="AH315" s="886"/>
      <c r="AI315" s="886"/>
      <c r="AJ315" s="886"/>
      <c r="AK315" s="886"/>
      <c r="AL315" s="886"/>
      <c r="AM315" s="886"/>
      <c r="AN315" s="886"/>
      <c r="AO315" s="886"/>
      <c r="AP315" s="886"/>
      <c r="AQ315" s="886"/>
      <c r="AR315" s="886"/>
      <c r="AS315" s="886"/>
      <c r="AT315" s="886"/>
      <c r="AU315" s="886"/>
      <c r="AV315" s="886"/>
      <c r="AW315" s="886"/>
      <c r="AX315" s="886"/>
      <c r="AY315" s="886"/>
      <c r="AZ315" s="886"/>
      <c r="BA315" s="886"/>
      <c r="BB315" s="886"/>
      <c r="BC315" s="886"/>
      <c r="BD315" s="886"/>
      <c r="BE315" s="886"/>
      <c r="BF315" s="886"/>
      <c r="BG315" s="886"/>
      <c r="BH315" s="886"/>
      <c r="BI315" s="886"/>
      <c r="BJ315" s="886"/>
      <c r="BK315" s="886"/>
      <c r="BL315" s="886"/>
      <c r="BM315" s="886"/>
      <c r="BN315" s="886"/>
      <c r="BO315" s="886"/>
      <c r="BP315" s="886"/>
      <c r="BQ315" s="886"/>
    </row>
    <row r="316">
      <c r="A316" s="886"/>
      <c r="B316" s="886"/>
      <c r="C316" s="886"/>
      <c r="D316" s="887"/>
      <c r="E316" s="886"/>
      <c r="F316" s="886"/>
      <c r="G316" s="886"/>
      <c r="H316" s="886"/>
      <c r="I316" s="886"/>
      <c r="J316" s="886"/>
      <c r="K316" s="886"/>
      <c r="L316" s="886"/>
      <c r="M316" s="886"/>
      <c r="N316" s="886"/>
      <c r="O316" s="886"/>
      <c r="P316" s="886"/>
      <c r="Q316" s="886"/>
      <c r="R316" s="886"/>
      <c r="S316" s="886"/>
      <c r="T316" s="886"/>
      <c r="U316" s="886"/>
      <c r="V316" s="886"/>
      <c r="W316" s="886"/>
      <c r="X316" s="886"/>
      <c r="Y316" s="886"/>
      <c r="Z316" s="886"/>
      <c r="AA316" s="886"/>
      <c r="AB316" s="886"/>
      <c r="AC316" s="886"/>
      <c r="AD316" s="886"/>
      <c r="AE316" s="886"/>
      <c r="AF316" s="886"/>
      <c r="AG316" s="886"/>
      <c r="AH316" s="886"/>
      <c r="AI316" s="886"/>
      <c r="AJ316" s="886"/>
      <c r="AK316" s="886"/>
      <c r="AL316" s="886"/>
      <c r="AM316" s="886"/>
      <c r="AN316" s="886"/>
      <c r="AO316" s="886"/>
      <c r="AP316" s="886"/>
      <c r="AQ316" s="886"/>
      <c r="AR316" s="886"/>
      <c r="AS316" s="886"/>
      <c r="AT316" s="886"/>
      <c r="AU316" s="886"/>
      <c r="AV316" s="886"/>
      <c r="AW316" s="886"/>
      <c r="AX316" s="886"/>
      <c r="AY316" s="886"/>
      <c r="AZ316" s="886"/>
      <c r="BA316" s="886"/>
      <c r="BB316" s="886"/>
      <c r="BC316" s="886"/>
      <c r="BD316" s="886"/>
      <c r="BE316" s="886"/>
      <c r="BF316" s="886"/>
      <c r="BG316" s="886"/>
      <c r="BH316" s="886"/>
      <c r="BI316" s="886"/>
      <c r="BJ316" s="886"/>
      <c r="BK316" s="886"/>
      <c r="BL316" s="886"/>
      <c r="BM316" s="886"/>
      <c r="BN316" s="886"/>
      <c r="BO316" s="886"/>
      <c r="BP316" s="886"/>
      <c r="BQ316" s="886"/>
    </row>
    <row r="317">
      <c r="A317" s="886"/>
      <c r="B317" s="886"/>
      <c r="C317" s="886"/>
      <c r="D317" s="887"/>
      <c r="E317" s="886"/>
      <c r="F317" s="886"/>
      <c r="G317" s="886"/>
      <c r="H317" s="886"/>
      <c r="I317" s="886"/>
      <c r="J317" s="886"/>
      <c r="K317" s="886"/>
      <c r="L317" s="886"/>
      <c r="M317" s="886"/>
      <c r="N317" s="886"/>
      <c r="O317" s="886"/>
      <c r="P317" s="886"/>
      <c r="Q317" s="886"/>
      <c r="R317" s="886"/>
      <c r="S317" s="886"/>
      <c r="T317" s="886"/>
      <c r="U317" s="886"/>
      <c r="V317" s="886"/>
      <c r="W317" s="886"/>
      <c r="X317" s="886"/>
      <c r="Y317" s="886"/>
      <c r="Z317" s="886"/>
      <c r="AA317" s="886"/>
      <c r="AB317" s="886"/>
      <c r="AC317" s="886"/>
      <c r="AD317" s="886"/>
      <c r="AE317" s="886"/>
      <c r="AF317" s="886"/>
      <c r="AG317" s="886"/>
      <c r="AH317" s="886"/>
      <c r="AI317" s="886"/>
      <c r="AJ317" s="886"/>
      <c r="AK317" s="886"/>
      <c r="AL317" s="886"/>
      <c r="AM317" s="886"/>
      <c r="AN317" s="886"/>
      <c r="AO317" s="886"/>
      <c r="AP317" s="886"/>
      <c r="AQ317" s="886"/>
      <c r="AR317" s="886"/>
      <c r="AS317" s="886"/>
      <c r="AT317" s="886"/>
      <c r="AU317" s="886"/>
      <c r="AV317" s="886"/>
      <c r="AW317" s="886"/>
      <c r="AX317" s="886"/>
      <c r="AY317" s="886"/>
      <c r="AZ317" s="886"/>
      <c r="BA317" s="886"/>
      <c r="BB317" s="886"/>
      <c r="BC317" s="886"/>
      <c r="BD317" s="886"/>
      <c r="BE317" s="886"/>
      <c r="BF317" s="886"/>
      <c r="BG317" s="886"/>
      <c r="BH317" s="886"/>
      <c r="BI317" s="886"/>
      <c r="BJ317" s="886"/>
      <c r="BK317" s="886"/>
      <c r="BL317" s="886"/>
      <c r="BM317" s="886"/>
      <c r="BN317" s="886"/>
      <c r="BO317" s="886"/>
      <c r="BP317" s="886"/>
      <c r="BQ317" s="886"/>
    </row>
    <row r="318">
      <c r="A318" s="886"/>
      <c r="B318" s="886"/>
      <c r="C318" s="886"/>
      <c r="D318" s="887"/>
      <c r="E318" s="886"/>
      <c r="F318" s="886"/>
      <c r="G318" s="886"/>
      <c r="H318" s="886"/>
      <c r="I318" s="886"/>
      <c r="J318" s="886"/>
      <c r="K318" s="886"/>
      <c r="L318" s="886"/>
      <c r="M318" s="886"/>
      <c r="N318" s="886"/>
      <c r="O318" s="886"/>
      <c r="P318" s="886"/>
      <c r="Q318" s="886"/>
      <c r="R318" s="886"/>
      <c r="S318" s="886"/>
      <c r="T318" s="886"/>
      <c r="U318" s="886"/>
      <c r="V318" s="886"/>
      <c r="W318" s="886"/>
      <c r="X318" s="886"/>
      <c r="Y318" s="886"/>
      <c r="Z318" s="886"/>
      <c r="AA318" s="886"/>
      <c r="AB318" s="886"/>
      <c r="AC318" s="886"/>
      <c r="AD318" s="886"/>
      <c r="AE318" s="886"/>
      <c r="AF318" s="886"/>
      <c r="AG318" s="886"/>
      <c r="AH318" s="886"/>
      <c r="AI318" s="886"/>
      <c r="AJ318" s="886"/>
      <c r="AK318" s="886"/>
      <c r="AL318" s="886"/>
      <c r="AM318" s="886"/>
      <c r="AN318" s="886"/>
      <c r="AO318" s="886"/>
      <c r="AP318" s="886"/>
      <c r="AQ318" s="886"/>
      <c r="AR318" s="886"/>
      <c r="AS318" s="886"/>
      <c r="AT318" s="886"/>
      <c r="AU318" s="886"/>
      <c r="AV318" s="886"/>
      <c r="AW318" s="886"/>
      <c r="AX318" s="886"/>
      <c r="AY318" s="886"/>
      <c r="AZ318" s="886"/>
      <c r="BA318" s="886"/>
      <c r="BB318" s="886"/>
      <c r="BC318" s="886"/>
      <c r="BD318" s="886"/>
      <c r="BE318" s="886"/>
      <c r="BF318" s="886"/>
      <c r="BG318" s="886"/>
      <c r="BH318" s="886"/>
      <c r="BI318" s="886"/>
      <c r="BJ318" s="886"/>
      <c r="BK318" s="886"/>
      <c r="BL318" s="886"/>
      <c r="BM318" s="886"/>
      <c r="BN318" s="886"/>
      <c r="BO318" s="886"/>
      <c r="BP318" s="886"/>
      <c r="BQ318" s="886"/>
    </row>
    <row r="319">
      <c r="A319" s="886"/>
      <c r="B319" s="886"/>
      <c r="C319" s="886"/>
      <c r="D319" s="887"/>
      <c r="E319" s="886"/>
      <c r="F319" s="886"/>
      <c r="G319" s="886"/>
      <c r="H319" s="886"/>
      <c r="I319" s="886"/>
      <c r="J319" s="886"/>
      <c r="K319" s="886"/>
      <c r="L319" s="886"/>
      <c r="M319" s="886"/>
      <c r="N319" s="886"/>
      <c r="O319" s="886"/>
      <c r="P319" s="886"/>
      <c r="Q319" s="886"/>
      <c r="R319" s="886"/>
      <c r="S319" s="886"/>
      <c r="T319" s="886"/>
      <c r="U319" s="886"/>
      <c r="V319" s="886"/>
      <c r="W319" s="886"/>
      <c r="X319" s="886"/>
      <c r="Y319" s="886"/>
      <c r="Z319" s="886"/>
      <c r="AA319" s="886"/>
      <c r="AB319" s="886"/>
      <c r="AC319" s="886"/>
      <c r="AD319" s="886"/>
      <c r="AE319" s="886"/>
      <c r="AF319" s="886"/>
      <c r="AG319" s="886"/>
      <c r="AH319" s="886"/>
      <c r="AI319" s="886"/>
      <c r="AJ319" s="886"/>
      <c r="AK319" s="886"/>
      <c r="AL319" s="886"/>
      <c r="AM319" s="886"/>
      <c r="AN319" s="886"/>
      <c r="AO319" s="886"/>
      <c r="AP319" s="886"/>
      <c r="AQ319" s="886"/>
      <c r="AR319" s="886"/>
      <c r="AS319" s="886"/>
      <c r="AT319" s="886"/>
      <c r="AU319" s="886"/>
      <c r="AV319" s="886"/>
      <c r="AW319" s="886"/>
      <c r="AX319" s="886"/>
      <c r="AY319" s="886"/>
      <c r="AZ319" s="886"/>
      <c r="BA319" s="886"/>
      <c r="BB319" s="886"/>
      <c r="BC319" s="886"/>
      <c r="BD319" s="886"/>
      <c r="BE319" s="886"/>
      <c r="BF319" s="886"/>
      <c r="BG319" s="886"/>
      <c r="BH319" s="886"/>
      <c r="BI319" s="886"/>
      <c r="BJ319" s="886"/>
      <c r="BK319" s="886"/>
      <c r="BL319" s="886"/>
      <c r="BM319" s="886"/>
      <c r="BN319" s="886"/>
      <c r="BO319" s="886"/>
      <c r="BP319" s="886"/>
      <c r="BQ319" s="886"/>
    </row>
    <row r="320">
      <c r="A320" s="886"/>
      <c r="B320" s="886"/>
      <c r="C320" s="886"/>
      <c r="D320" s="887"/>
      <c r="E320" s="886"/>
      <c r="F320" s="886"/>
      <c r="G320" s="886"/>
      <c r="H320" s="886"/>
      <c r="I320" s="886"/>
      <c r="J320" s="886"/>
      <c r="K320" s="886"/>
      <c r="L320" s="886"/>
      <c r="M320" s="886"/>
      <c r="N320" s="886"/>
      <c r="O320" s="886"/>
      <c r="P320" s="886"/>
      <c r="Q320" s="886"/>
      <c r="R320" s="886"/>
      <c r="S320" s="886"/>
      <c r="T320" s="886"/>
      <c r="U320" s="886"/>
      <c r="V320" s="886"/>
      <c r="W320" s="886"/>
      <c r="X320" s="886"/>
      <c r="Y320" s="886"/>
      <c r="Z320" s="886"/>
      <c r="AA320" s="886"/>
      <c r="AB320" s="886"/>
      <c r="AC320" s="886"/>
      <c r="AD320" s="886"/>
      <c r="AE320" s="886"/>
      <c r="AF320" s="886"/>
      <c r="AG320" s="886"/>
      <c r="AH320" s="886"/>
      <c r="AI320" s="886"/>
      <c r="AJ320" s="886"/>
      <c r="AK320" s="886"/>
      <c r="AL320" s="886"/>
      <c r="AM320" s="886"/>
      <c r="AN320" s="886"/>
      <c r="AO320" s="886"/>
      <c r="AP320" s="886"/>
      <c r="AQ320" s="886"/>
      <c r="AR320" s="886"/>
      <c r="AS320" s="886"/>
      <c r="AT320" s="886"/>
      <c r="AU320" s="886"/>
      <c r="AV320" s="886"/>
      <c r="AW320" s="886"/>
      <c r="AX320" s="886"/>
      <c r="AY320" s="886"/>
      <c r="AZ320" s="886"/>
      <c r="BA320" s="886"/>
      <c r="BB320" s="886"/>
      <c r="BC320" s="886"/>
      <c r="BD320" s="886"/>
      <c r="BE320" s="886"/>
      <c r="BF320" s="886"/>
      <c r="BG320" s="886"/>
      <c r="BH320" s="886"/>
      <c r="BI320" s="886"/>
      <c r="BJ320" s="886"/>
      <c r="BK320" s="886"/>
      <c r="BL320" s="886"/>
      <c r="BM320" s="886"/>
      <c r="BN320" s="886"/>
      <c r="BO320" s="886"/>
      <c r="BP320" s="886"/>
      <c r="BQ320" s="886"/>
    </row>
    <row r="321">
      <c r="A321" s="886"/>
      <c r="B321" s="886"/>
      <c r="C321" s="886"/>
      <c r="D321" s="887"/>
      <c r="E321" s="886"/>
      <c r="F321" s="886"/>
      <c r="G321" s="886"/>
      <c r="H321" s="886"/>
      <c r="I321" s="886"/>
      <c r="J321" s="886"/>
      <c r="K321" s="886"/>
      <c r="L321" s="886"/>
      <c r="M321" s="886"/>
      <c r="N321" s="886"/>
      <c r="O321" s="886"/>
      <c r="P321" s="886"/>
      <c r="Q321" s="886"/>
      <c r="R321" s="886"/>
      <c r="S321" s="886"/>
      <c r="T321" s="886"/>
      <c r="U321" s="886"/>
      <c r="V321" s="886"/>
      <c r="W321" s="886"/>
      <c r="X321" s="886"/>
      <c r="Y321" s="886"/>
      <c r="Z321" s="886"/>
      <c r="AA321" s="886"/>
      <c r="AB321" s="886"/>
      <c r="AC321" s="886"/>
      <c r="AD321" s="886"/>
      <c r="AE321" s="886"/>
      <c r="AF321" s="886"/>
      <c r="AG321" s="886"/>
      <c r="AH321" s="886"/>
      <c r="AI321" s="886"/>
      <c r="AJ321" s="886"/>
      <c r="AK321" s="886"/>
      <c r="AL321" s="886"/>
      <c r="AM321" s="886"/>
      <c r="AN321" s="886"/>
      <c r="AO321" s="886"/>
      <c r="AP321" s="886"/>
      <c r="AQ321" s="886"/>
      <c r="AR321" s="886"/>
      <c r="AS321" s="886"/>
      <c r="AT321" s="886"/>
      <c r="AU321" s="886"/>
      <c r="AV321" s="886"/>
      <c r="AW321" s="886"/>
      <c r="AX321" s="886"/>
      <c r="AY321" s="886"/>
      <c r="AZ321" s="886"/>
      <c r="BA321" s="886"/>
      <c r="BB321" s="886"/>
      <c r="BC321" s="886"/>
      <c r="BD321" s="886"/>
      <c r="BE321" s="886"/>
      <c r="BF321" s="886"/>
      <c r="BG321" s="886"/>
      <c r="BH321" s="886"/>
      <c r="BI321" s="886"/>
      <c r="BJ321" s="886"/>
      <c r="BK321" s="886"/>
      <c r="BL321" s="886"/>
      <c r="BM321" s="886"/>
      <c r="BN321" s="886"/>
      <c r="BO321" s="886"/>
      <c r="BP321" s="886"/>
      <c r="BQ321" s="886"/>
    </row>
    <row r="322">
      <c r="A322" s="886"/>
      <c r="B322" s="886"/>
      <c r="C322" s="886"/>
      <c r="D322" s="887"/>
      <c r="E322" s="886"/>
      <c r="F322" s="886"/>
      <c r="G322" s="886"/>
      <c r="H322" s="886"/>
      <c r="I322" s="886"/>
      <c r="J322" s="886"/>
      <c r="K322" s="886"/>
      <c r="L322" s="886"/>
      <c r="M322" s="886"/>
      <c r="N322" s="886"/>
      <c r="O322" s="886"/>
      <c r="P322" s="886"/>
      <c r="Q322" s="886"/>
      <c r="R322" s="886"/>
      <c r="S322" s="886"/>
      <c r="T322" s="886"/>
      <c r="U322" s="886"/>
      <c r="V322" s="886"/>
      <c r="W322" s="886"/>
      <c r="X322" s="886"/>
      <c r="Y322" s="886"/>
      <c r="Z322" s="886"/>
      <c r="AA322" s="886"/>
      <c r="AB322" s="886"/>
      <c r="AC322" s="886"/>
      <c r="AD322" s="886"/>
      <c r="AE322" s="886"/>
      <c r="AF322" s="886"/>
      <c r="AG322" s="886"/>
      <c r="AH322" s="886"/>
      <c r="AI322" s="886"/>
      <c r="AJ322" s="886"/>
      <c r="AK322" s="886"/>
      <c r="AL322" s="886"/>
      <c r="AM322" s="886"/>
      <c r="AN322" s="886"/>
      <c r="AO322" s="886"/>
      <c r="AP322" s="886"/>
      <c r="AQ322" s="886"/>
      <c r="AR322" s="886"/>
      <c r="AS322" s="886"/>
      <c r="AT322" s="886"/>
      <c r="AU322" s="886"/>
      <c r="AV322" s="886"/>
      <c r="AW322" s="886"/>
      <c r="AX322" s="886"/>
      <c r="AY322" s="886"/>
      <c r="AZ322" s="886"/>
      <c r="BA322" s="886"/>
      <c r="BB322" s="886"/>
      <c r="BC322" s="886"/>
      <c r="BD322" s="886"/>
      <c r="BE322" s="886"/>
      <c r="BF322" s="886"/>
      <c r="BG322" s="886"/>
      <c r="BH322" s="886"/>
      <c r="BI322" s="886"/>
      <c r="BJ322" s="886"/>
      <c r="BK322" s="886"/>
      <c r="BL322" s="886"/>
      <c r="BM322" s="886"/>
      <c r="BN322" s="886"/>
      <c r="BO322" s="886"/>
      <c r="BP322" s="886"/>
      <c r="BQ322" s="886"/>
    </row>
    <row r="323">
      <c r="A323" s="886"/>
      <c r="B323" s="886"/>
      <c r="C323" s="886"/>
      <c r="D323" s="887"/>
      <c r="E323" s="886"/>
      <c r="F323" s="886"/>
      <c r="G323" s="886"/>
      <c r="H323" s="886"/>
      <c r="I323" s="886"/>
      <c r="J323" s="886"/>
      <c r="K323" s="886"/>
      <c r="L323" s="886"/>
      <c r="M323" s="886"/>
      <c r="N323" s="886"/>
      <c r="O323" s="886"/>
      <c r="P323" s="886"/>
      <c r="Q323" s="886"/>
      <c r="R323" s="886"/>
      <c r="S323" s="886"/>
      <c r="T323" s="886"/>
      <c r="U323" s="886"/>
      <c r="V323" s="886"/>
      <c r="W323" s="886"/>
      <c r="X323" s="886"/>
      <c r="Y323" s="886"/>
      <c r="Z323" s="886"/>
      <c r="AA323" s="886"/>
      <c r="AB323" s="886"/>
      <c r="AC323" s="886"/>
      <c r="AD323" s="886"/>
      <c r="AE323" s="886"/>
      <c r="AF323" s="886"/>
      <c r="AG323" s="886"/>
      <c r="AH323" s="886"/>
      <c r="AI323" s="886"/>
      <c r="AJ323" s="886"/>
      <c r="AK323" s="886"/>
      <c r="AL323" s="886"/>
      <c r="AM323" s="886"/>
      <c r="AN323" s="886"/>
      <c r="AO323" s="886"/>
      <c r="AP323" s="886"/>
      <c r="AQ323" s="886"/>
      <c r="AR323" s="886"/>
      <c r="AS323" s="886"/>
      <c r="AT323" s="886"/>
      <c r="AU323" s="886"/>
      <c r="AV323" s="886"/>
      <c r="AW323" s="886"/>
      <c r="AX323" s="886"/>
      <c r="AY323" s="886"/>
      <c r="AZ323" s="886"/>
      <c r="BA323" s="886"/>
      <c r="BB323" s="886"/>
      <c r="BC323" s="886"/>
      <c r="BD323" s="886"/>
      <c r="BE323" s="886"/>
      <c r="BF323" s="886"/>
      <c r="BG323" s="886"/>
      <c r="BH323" s="886"/>
      <c r="BI323" s="886"/>
      <c r="BJ323" s="886"/>
      <c r="BK323" s="886"/>
      <c r="BL323" s="886"/>
      <c r="BM323" s="886"/>
      <c r="BN323" s="886"/>
      <c r="BO323" s="886"/>
      <c r="BP323" s="886"/>
      <c r="BQ323" s="886"/>
    </row>
    <row r="324">
      <c r="A324" s="886"/>
      <c r="B324" s="886"/>
      <c r="C324" s="886"/>
      <c r="D324" s="887"/>
      <c r="E324" s="886"/>
      <c r="F324" s="886"/>
      <c r="G324" s="886"/>
      <c r="H324" s="886"/>
      <c r="I324" s="886"/>
      <c r="J324" s="886"/>
      <c r="K324" s="886"/>
      <c r="L324" s="886"/>
      <c r="M324" s="886"/>
      <c r="N324" s="886"/>
      <c r="O324" s="886"/>
      <c r="P324" s="886"/>
      <c r="Q324" s="886"/>
      <c r="R324" s="886"/>
      <c r="S324" s="886"/>
      <c r="T324" s="886"/>
      <c r="U324" s="886"/>
      <c r="V324" s="886"/>
      <c r="W324" s="886"/>
      <c r="X324" s="886"/>
      <c r="Y324" s="886"/>
      <c r="Z324" s="886"/>
      <c r="AA324" s="886"/>
      <c r="AB324" s="886"/>
      <c r="AC324" s="886"/>
      <c r="AD324" s="886"/>
      <c r="AE324" s="886"/>
      <c r="AF324" s="886"/>
      <c r="AG324" s="886"/>
      <c r="AH324" s="886"/>
      <c r="AI324" s="886"/>
      <c r="AJ324" s="886"/>
      <c r="AK324" s="886"/>
      <c r="AL324" s="886"/>
      <c r="AM324" s="886"/>
      <c r="AN324" s="886"/>
      <c r="AO324" s="886"/>
      <c r="AP324" s="886"/>
      <c r="AQ324" s="886"/>
      <c r="AR324" s="886"/>
      <c r="AS324" s="886"/>
      <c r="AT324" s="886"/>
      <c r="AU324" s="886"/>
      <c r="AV324" s="886"/>
      <c r="AW324" s="886"/>
      <c r="AX324" s="886"/>
      <c r="AY324" s="886"/>
      <c r="AZ324" s="886"/>
      <c r="BA324" s="886"/>
      <c r="BB324" s="886"/>
      <c r="BC324" s="886"/>
      <c r="BD324" s="886"/>
      <c r="BE324" s="886"/>
      <c r="BF324" s="886"/>
      <c r="BG324" s="886"/>
      <c r="BH324" s="886"/>
      <c r="BI324" s="886"/>
      <c r="BJ324" s="886"/>
      <c r="BK324" s="886"/>
      <c r="BL324" s="886"/>
      <c r="BM324" s="886"/>
      <c r="BN324" s="886"/>
      <c r="BO324" s="886"/>
      <c r="BP324" s="886"/>
      <c r="BQ324" s="886"/>
    </row>
    <row r="325">
      <c r="A325" s="886"/>
      <c r="B325" s="886"/>
      <c r="C325" s="886"/>
      <c r="D325" s="887"/>
      <c r="E325" s="886"/>
      <c r="F325" s="886"/>
      <c r="G325" s="886"/>
      <c r="H325" s="886"/>
      <c r="I325" s="886"/>
      <c r="J325" s="886"/>
      <c r="K325" s="886"/>
      <c r="L325" s="886"/>
      <c r="M325" s="886"/>
      <c r="N325" s="886"/>
      <c r="O325" s="886"/>
      <c r="P325" s="886"/>
      <c r="Q325" s="886"/>
      <c r="R325" s="886"/>
      <c r="S325" s="886"/>
      <c r="T325" s="886"/>
      <c r="U325" s="886"/>
      <c r="V325" s="886"/>
      <c r="W325" s="886"/>
      <c r="X325" s="886"/>
      <c r="Y325" s="886"/>
      <c r="Z325" s="886"/>
      <c r="AA325" s="886"/>
      <c r="AB325" s="886"/>
      <c r="AC325" s="886"/>
      <c r="AD325" s="886"/>
      <c r="AE325" s="886"/>
      <c r="AF325" s="886"/>
      <c r="AG325" s="886"/>
      <c r="AH325" s="886"/>
      <c r="AI325" s="886"/>
      <c r="AJ325" s="886"/>
      <c r="AK325" s="886"/>
      <c r="AL325" s="886"/>
      <c r="AM325" s="886"/>
      <c r="AN325" s="886"/>
      <c r="AO325" s="886"/>
      <c r="AP325" s="886"/>
      <c r="AQ325" s="886"/>
      <c r="AR325" s="886"/>
      <c r="AS325" s="886"/>
      <c r="AT325" s="886"/>
      <c r="AU325" s="886"/>
      <c r="AV325" s="886"/>
      <c r="AW325" s="886"/>
      <c r="AX325" s="886"/>
      <c r="AY325" s="886"/>
      <c r="AZ325" s="886"/>
      <c r="BA325" s="886"/>
      <c r="BB325" s="886"/>
      <c r="BC325" s="886"/>
      <c r="BD325" s="886"/>
      <c r="BE325" s="886"/>
      <c r="BF325" s="886"/>
      <c r="BG325" s="886"/>
      <c r="BH325" s="886"/>
      <c r="BI325" s="886"/>
      <c r="BJ325" s="886"/>
      <c r="BK325" s="886"/>
      <c r="BL325" s="886"/>
      <c r="BM325" s="886"/>
      <c r="BN325" s="886"/>
      <c r="BO325" s="886"/>
      <c r="BP325" s="886"/>
      <c r="BQ325" s="886"/>
    </row>
    <row r="326">
      <c r="A326" s="886"/>
      <c r="B326" s="886"/>
      <c r="C326" s="886"/>
      <c r="D326" s="887"/>
      <c r="E326" s="886"/>
      <c r="F326" s="886"/>
      <c r="G326" s="886"/>
      <c r="H326" s="886"/>
      <c r="I326" s="886"/>
      <c r="J326" s="886"/>
      <c r="K326" s="886"/>
      <c r="L326" s="886"/>
      <c r="M326" s="886"/>
      <c r="N326" s="886"/>
      <c r="O326" s="886"/>
      <c r="P326" s="886"/>
      <c r="Q326" s="886"/>
      <c r="R326" s="886"/>
      <c r="S326" s="886"/>
      <c r="T326" s="886"/>
      <c r="U326" s="886"/>
      <c r="V326" s="886"/>
      <c r="W326" s="886"/>
      <c r="X326" s="886"/>
      <c r="Y326" s="886"/>
      <c r="Z326" s="886"/>
      <c r="AA326" s="886"/>
      <c r="AB326" s="886"/>
      <c r="AC326" s="886"/>
      <c r="AD326" s="886"/>
      <c r="AE326" s="886"/>
      <c r="AF326" s="886"/>
      <c r="AG326" s="886"/>
      <c r="AH326" s="886"/>
      <c r="AI326" s="886"/>
      <c r="AJ326" s="886"/>
      <c r="AK326" s="886"/>
      <c r="AL326" s="886"/>
      <c r="AM326" s="886"/>
      <c r="AN326" s="886"/>
      <c r="AO326" s="886"/>
      <c r="AP326" s="886"/>
      <c r="AQ326" s="886"/>
      <c r="AR326" s="886"/>
      <c r="AS326" s="886"/>
      <c r="AT326" s="886"/>
      <c r="AU326" s="886"/>
      <c r="AV326" s="886"/>
      <c r="AW326" s="886"/>
      <c r="AX326" s="886"/>
      <c r="AY326" s="886"/>
      <c r="AZ326" s="886"/>
      <c r="BA326" s="886"/>
      <c r="BB326" s="886"/>
      <c r="BC326" s="886"/>
      <c r="BD326" s="886"/>
      <c r="BE326" s="886"/>
      <c r="BF326" s="886"/>
      <c r="BG326" s="886"/>
      <c r="BH326" s="886"/>
      <c r="BI326" s="886"/>
      <c r="BJ326" s="886"/>
      <c r="BK326" s="886"/>
      <c r="BL326" s="886"/>
      <c r="BM326" s="886"/>
      <c r="BN326" s="886"/>
      <c r="BO326" s="886"/>
      <c r="BP326" s="886"/>
      <c r="BQ326" s="886"/>
    </row>
    <row r="327">
      <c r="A327" s="886"/>
      <c r="B327" s="886"/>
      <c r="C327" s="886"/>
      <c r="D327" s="887"/>
      <c r="E327" s="886"/>
      <c r="F327" s="886"/>
      <c r="G327" s="886"/>
      <c r="H327" s="886"/>
      <c r="I327" s="886"/>
      <c r="J327" s="886"/>
      <c r="K327" s="886"/>
      <c r="L327" s="886"/>
      <c r="M327" s="886"/>
      <c r="N327" s="886"/>
      <c r="O327" s="886"/>
      <c r="P327" s="886"/>
      <c r="Q327" s="886"/>
      <c r="R327" s="886"/>
      <c r="S327" s="886"/>
      <c r="T327" s="886"/>
      <c r="U327" s="886"/>
      <c r="V327" s="886"/>
      <c r="W327" s="886"/>
      <c r="X327" s="886"/>
      <c r="Y327" s="886"/>
      <c r="Z327" s="886"/>
      <c r="AA327" s="886"/>
      <c r="AB327" s="886"/>
      <c r="AC327" s="886"/>
      <c r="AD327" s="886"/>
      <c r="AE327" s="886"/>
      <c r="AF327" s="886"/>
      <c r="AG327" s="886"/>
      <c r="AH327" s="886"/>
      <c r="AI327" s="886"/>
      <c r="AJ327" s="886"/>
      <c r="AK327" s="886"/>
      <c r="AL327" s="886"/>
      <c r="AM327" s="886"/>
      <c r="AN327" s="886"/>
      <c r="AO327" s="886"/>
      <c r="AP327" s="886"/>
      <c r="AQ327" s="886"/>
      <c r="AR327" s="886"/>
      <c r="AS327" s="886"/>
      <c r="AT327" s="886"/>
      <c r="AU327" s="886"/>
      <c r="AV327" s="886"/>
      <c r="AW327" s="886"/>
      <c r="AX327" s="886"/>
      <c r="AY327" s="886"/>
      <c r="AZ327" s="886"/>
      <c r="BA327" s="886"/>
      <c r="BB327" s="886"/>
      <c r="BC327" s="886"/>
      <c r="BD327" s="886"/>
      <c r="BE327" s="886"/>
      <c r="BF327" s="886"/>
      <c r="BG327" s="886"/>
      <c r="BH327" s="886"/>
      <c r="BI327" s="886"/>
      <c r="BJ327" s="886"/>
      <c r="BK327" s="886"/>
      <c r="BL327" s="886"/>
      <c r="BM327" s="886"/>
      <c r="BN327" s="886"/>
      <c r="BO327" s="886"/>
      <c r="BP327" s="886"/>
      <c r="BQ327" s="886"/>
    </row>
    <row r="328">
      <c r="A328" s="886"/>
      <c r="B328" s="886"/>
      <c r="C328" s="886"/>
      <c r="D328" s="887"/>
      <c r="E328" s="886"/>
      <c r="F328" s="886"/>
      <c r="G328" s="886"/>
      <c r="H328" s="886"/>
      <c r="I328" s="886"/>
      <c r="J328" s="886"/>
      <c r="K328" s="886"/>
      <c r="L328" s="886"/>
      <c r="M328" s="886"/>
      <c r="N328" s="886"/>
      <c r="O328" s="886"/>
      <c r="P328" s="886"/>
      <c r="Q328" s="886"/>
      <c r="R328" s="886"/>
      <c r="S328" s="886"/>
      <c r="T328" s="886"/>
      <c r="U328" s="886"/>
      <c r="V328" s="886"/>
      <c r="W328" s="886"/>
      <c r="X328" s="886"/>
      <c r="Y328" s="886"/>
      <c r="Z328" s="886"/>
      <c r="AA328" s="886"/>
      <c r="AB328" s="886"/>
      <c r="AC328" s="886"/>
      <c r="AD328" s="886"/>
      <c r="AE328" s="886"/>
      <c r="AF328" s="886"/>
      <c r="AG328" s="886"/>
      <c r="AH328" s="886"/>
      <c r="AI328" s="886"/>
      <c r="AJ328" s="886"/>
      <c r="AK328" s="886"/>
      <c r="AL328" s="886"/>
      <c r="AM328" s="886"/>
      <c r="AN328" s="886"/>
      <c r="AO328" s="886"/>
      <c r="AP328" s="886"/>
      <c r="AQ328" s="886"/>
      <c r="AR328" s="886"/>
      <c r="AS328" s="886"/>
      <c r="AT328" s="886"/>
      <c r="AU328" s="886"/>
      <c r="AV328" s="886"/>
      <c r="AW328" s="886"/>
      <c r="AX328" s="886"/>
      <c r="AY328" s="886"/>
      <c r="AZ328" s="886"/>
      <c r="BA328" s="886"/>
      <c r="BB328" s="886"/>
      <c r="BC328" s="886"/>
      <c r="BD328" s="886"/>
      <c r="BE328" s="886"/>
      <c r="BF328" s="886"/>
      <c r="BG328" s="886"/>
      <c r="BH328" s="886"/>
      <c r="BI328" s="886"/>
      <c r="BJ328" s="886"/>
      <c r="BK328" s="886"/>
      <c r="BL328" s="886"/>
      <c r="BM328" s="886"/>
      <c r="BN328" s="886"/>
      <c r="BO328" s="886"/>
      <c r="BP328" s="886"/>
      <c r="BQ328" s="886"/>
    </row>
    <row r="329">
      <c r="A329" s="886"/>
      <c r="B329" s="886"/>
      <c r="C329" s="886"/>
      <c r="D329" s="887"/>
      <c r="E329" s="886"/>
      <c r="F329" s="886"/>
      <c r="G329" s="886"/>
      <c r="H329" s="886"/>
      <c r="I329" s="886"/>
      <c r="J329" s="886"/>
      <c r="K329" s="886"/>
      <c r="L329" s="886"/>
      <c r="M329" s="886"/>
      <c r="N329" s="886"/>
      <c r="O329" s="886"/>
      <c r="P329" s="886"/>
      <c r="Q329" s="886"/>
      <c r="R329" s="886"/>
      <c r="S329" s="886"/>
      <c r="T329" s="886"/>
      <c r="U329" s="886"/>
      <c r="V329" s="886"/>
      <c r="W329" s="886"/>
      <c r="X329" s="886"/>
      <c r="Y329" s="886"/>
      <c r="Z329" s="886"/>
      <c r="AA329" s="886"/>
      <c r="AB329" s="886"/>
      <c r="AC329" s="886"/>
      <c r="AD329" s="886"/>
      <c r="AE329" s="886"/>
      <c r="AF329" s="886"/>
      <c r="AG329" s="886"/>
      <c r="AH329" s="886"/>
      <c r="AI329" s="886"/>
      <c r="AJ329" s="886"/>
      <c r="AK329" s="886"/>
      <c r="AL329" s="886"/>
      <c r="AM329" s="886"/>
      <c r="AN329" s="886"/>
      <c r="AO329" s="886"/>
      <c r="AP329" s="886"/>
      <c r="AQ329" s="886"/>
      <c r="AR329" s="886"/>
      <c r="AS329" s="886"/>
      <c r="AT329" s="886"/>
      <c r="AU329" s="886"/>
      <c r="AV329" s="886"/>
      <c r="AW329" s="886"/>
      <c r="AX329" s="886"/>
      <c r="AY329" s="886"/>
      <c r="AZ329" s="886"/>
      <c r="BA329" s="886"/>
      <c r="BB329" s="886"/>
      <c r="BC329" s="886"/>
      <c r="BD329" s="886"/>
      <c r="BE329" s="886"/>
      <c r="BF329" s="886"/>
      <c r="BG329" s="886"/>
      <c r="BH329" s="886"/>
      <c r="BI329" s="886"/>
      <c r="BJ329" s="886"/>
      <c r="BK329" s="886"/>
      <c r="BL329" s="886"/>
      <c r="BM329" s="886"/>
      <c r="BN329" s="886"/>
      <c r="BO329" s="886"/>
      <c r="BP329" s="886"/>
      <c r="BQ329" s="886"/>
    </row>
    <row r="330">
      <c r="A330" s="886"/>
      <c r="B330" s="886"/>
      <c r="C330" s="886"/>
      <c r="D330" s="887"/>
      <c r="E330" s="886"/>
      <c r="F330" s="886"/>
      <c r="G330" s="886"/>
      <c r="H330" s="886"/>
      <c r="I330" s="886"/>
      <c r="J330" s="886"/>
      <c r="K330" s="886"/>
      <c r="L330" s="886"/>
      <c r="M330" s="886"/>
      <c r="N330" s="886"/>
      <c r="O330" s="886"/>
      <c r="P330" s="886"/>
      <c r="Q330" s="886"/>
      <c r="R330" s="886"/>
      <c r="S330" s="886"/>
      <c r="T330" s="886"/>
      <c r="U330" s="886"/>
      <c r="V330" s="886"/>
      <c r="W330" s="886"/>
      <c r="X330" s="886"/>
      <c r="Y330" s="886"/>
      <c r="Z330" s="886"/>
      <c r="AA330" s="886"/>
      <c r="AB330" s="886"/>
      <c r="AC330" s="886"/>
      <c r="AD330" s="886"/>
      <c r="AE330" s="886"/>
      <c r="AF330" s="886"/>
      <c r="AG330" s="886"/>
      <c r="AH330" s="886"/>
      <c r="AI330" s="886"/>
      <c r="AJ330" s="886"/>
      <c r="AK330" s="886"/>
      <c r="AL330" s="886"/>
      <c r="AM330" s="886"/>
      <c r="AN330" s="886"/>
      <c r="AO330" s="886"/>
      <c r="AP330" s="886"/>
      <c r="AQ330" s="886"/>
      <c r="AR330" s="886"/>
      <c r="AS330" s="886"/>
      <c r="AT330" s="886"/>
      <c r="AU330" s="886"/>
      <c r="AV330" s="886"/>
      <c r="AW330" s="886"/>
      <c r="AX330" s="886"/>
      <c r="AY330" s="886"/>
      <c r="AZ330" s="886"/>
      <c r="BA330" s="886"/>
      <c r="BB330" s="886"/>
      <c r="BC330" s="886"/>
      <c r="BD330" s="886"/>
      <c r="BE330" s="886"/>
      <c r="BF330" s="886"/>
      <c r="BG330" s="886"/>
      <c r="BH330" s="886"/>
      <c r="BI330" s="886"/>
      <c r="BJ330" s="886"/>
      <c r="BK330" s="886"/>
      <c r="BL330" s="886"/>
      <c r="BM330" s="886"/>
      <c r="BN330" s="886"/>
      <c r="BO330" s="886"/>
      <c r="BP330" s="886"/>
      <c r="BQ330" s="886"/>
    </row>
    <row r="331">
      <c r="A331" s="886"/>
      <c r="B331" s="886"/>
      <c r="C331" s="886"/>
      <c r="D331" s="887"/>
      <c r="E331" s="886"/>
      <c r="F331" s="886"/>
      <c r="G331" s="886"/>
      <c r="H331" s="886"/>
      <c r="I331" s="886"/>
      <c r="J331" s="886"/>
      <c r="K331" s="886"/>
      <c r="L331" s="886"/>
      <c r="M331" s="886"/>
      <c r="N331" s="886"/>
      <c r="O331" s="886"/>
      <c r="P331" s="886"/>
      <c r="Q331" s="886"/>
      <c r="R331" s="886"/>
      <c r="S331" s="886"/>
      <c r="T331" s="886"/>
      <c r="U331" s="886"/>
      <c r="V331" s="886"/>
      <c r="W331" s="886"/>
      <c r="X331" s="886"/>
      <c r="Y331" s="886"/>
      <c r="Z331" s="886"/>
      <c r="AA331" s="886"/>
      <c r="AB331" s="886"/>
      <c r="AC331" s="886"/>
      <c r="AD331" s="886"/>
      <c r="AE331" s="886"/>
      <c r="AF331" s="886"/>
      <c r="AG331" s="886"/>
      <c r="AH331" s="886"/>
      <c r="AI331" s="886"/>
      <c r="AJ331" s="886"/>
      <c r="AK331" s="886"/>
      <c r="AL331" s="886"/>
      <c r="AM331" s="886"/>
      <c r="AN331" s="886"/>
      <c r="AO331" s="886"/>
      <c r="AP331" s="886"/>
      <c r="AQ331" s="886"/>
      <c r="AR331" s="886"/>
      <c r="AS331" s="886"/>
      <c r="AT331" s="886"/>
      <c r="AU331" s="886"/>
      <c r="AV331" s="886"/>
      <c r="AW331" s="886"/>
      <c r="AX331" s="886"/>
      <c r="AY331" s="886"/>
      <c r="AZ331" s="886"/>
      <c r="BA331" s="886"/>
      <c r="BB331" s="886"/>
      <c r="BC331" s="886"/>
      <c r="BD331" s="886"/>
      <c r="BE331" s="886"/>
      <c r="BF331" s="886"/>
      <c r="BG331" s="886"/>
      <c r="BH331" s="886"/>
      <c r="BI331" s="886"/>
      <c r="BJ331" s="886"/>
      <c r="BK331" s="886"/>
      <c r="BL331" s="886"/>
      <c r="BM331" s="886"/>
      <c r="BN331" s="886"/>
      <c r="BO331" s="886"/>
      <c r="BP331" s="886"/>
      <c r="BQ331" s="886"/>
    </row>
    <row r="332">
      <c r="A332" s="886"/>
      <c r="B332" s="886"/>
      <c r="C332" s="886"/>
      <c r="D332" s="887"/>
      <c r="E332" s="886"/>
      <c r="F332" s="886"/>
      <c r="G332" s="886"/>
      <c r="H332" s="886"/>
      <c r="I332" s="886"/>
      <c r="J332" s="886"/>
      <c r="K332" s="886"/>
      <c r="L332" s="886"/>
      <c r="M332" s="886"/>
      <c r="N332" s="886"/>
      <c r="O332" s="886"/>
      <c r="P332" s="886"/>
      <c r="Q332" s="886"/>
      <c r="R332" s="886"/>
      <c r="S332" s="886"/>
      <c r="T332" s="886"/>
      <c r="U332" s="886"/>
      <c r="V332" s="886"/>
      <c r="W332" s="886"/>
      <c r="X332" s="886"/>
      <c r="Y332" s="886"/>
      <c r="Z332" s="886"/>
      <c r="AA332" s="886"/>
      <c r="AB332" s="886"/>
      <c r="AC332" s="886"/>
      <c r="AD332" s="886"/>
      <c r="AE332" s="886"/>
      <c r="AF332" s="886"/>
      <c r="AG332" s="886"/>
      <c r="AH332" s="886"/>
      <c r="AI332" s="886"/>
      <c r="AJ332" s="886"/>
      <c r="AK332" s="886"/>
      <c r="AL332" s="886"/>
      <c r="AM332" s="886"/>
      <c r="AN332" s="886"/>
      <c r="AO332" s="886"/>
      <c r="AP332" s="886"/>
      <c r="AQ332" s="886"/>
      <c r="AR332" s="886"/>
      <c r="AS332" s="886"/>
      <c r="AT332" s="886"/>
      <c r="AU332" s="886"/>
      <c r="AV332" s="886"/>
      <c r="AW332" s="886"/>
      <c r="AX332" s="886"/>
      <c r="AY332" s="886"/>
      <c r="AZ332" s="886"/>
      <c r="BA332" s="886"/>
      <c r="BB332" s="886"/>
      <c r="BC332" s="886"/>
      <c r="BD332" s="886"/>
      <c r="BE332" s="886"/>
      <c r="BF332" s="886"/>
      <c r="BG332" s="886"/>
      <c r="BH332" s="886"/>
      <c r="BI332" s="886"/>
      <c r="BJ332" s="886"/>
      <c r="BK332" s="886"/>
      <c r="BL332" s="886"/>
      <c r="BM332" s="886"/>
      <c r="BN332" s="886"/>
      <c r="BO332" s="886"/>
      <c r="BP332" s="886"/>
      <c r="BQ332" s="886"/>
    </row>
    <row r="333">
      <c r="A333" s="886"/>
      <c r="B333" s="886"/>
      <c r="C333" s="886"/>
      <c r="D333" s="887"/>
      <c r="E333" s="886"/>
      <c r="F333" s="886"/>
      <c r="G333" s="886"/>
      <c r="H333" s="886"/>
      <c r="I333" s="886"/>
      <c r="J333" s="886"/>
      <c r="K333" s="886"/>
      <c r="L333" s="886"/>
      <c r="M333" s="886"/>
      <c r="N333" s="886"/>
      <c r="O333" s="886"/>
      <c r="P333" s="886"/>
      <c r="Q333" s="886"/>
      <c r="R333" s="886"/>
      <c r="S333" s="886"/>
      <c r="T333" s="886"/>
      <c r="U333" s="886"/>
      <c r="V333" s="886"/>
      <c r="W333" s="886"/>
      <c r="X333" s="886"/>
      <c r="Y333" s="886"/>
      <c r="Z333" s="886"/>
      <c r="AA333" s="886"/>
      <c r="AB333" s="886"/>
      <c r="AC333" s="886"/>
      <c r="AD333" s="886"/>
      <c r="AE333" s="886"/>
      <c r="AF333" s="886"/>
      <c r="AG333" s="886"/>
      <c r="AH333" s="886"/>
      <c r="AI333" s="886"/>
      <c r="AJ333" s="886"/>
      <c r="AK333" s="886"/>
      <c r="AL333" s="886"/>
      <c r="AM333" s="886"/>
      <c r="AN333" s="886"/>
      <c r="AO333" s="886"/>
      <c r="AP333" s="886"/>
      <c r="AQ333" s="886"/>
      <c r="AR333" s="886"/>
      <c r="AS333" s="886"/>
      <c r="AT333" s="886"/>
      <c r="AU333" s="886"/>
      <c r="AV333" s="886"/>
      <c r="AW333" s="886"/>
      <c r="AX333" s="886"/>
      <c r="AY333" s="886"/>
      <c r="AZ333" s="886"/>
      <c r="BA333" s="886"/>
      <c r="BB333" s="886"/>
      <c r="BC333" s="886"/>
      <c r="BD333" s="886"/>
      <c r="BE333" s="886"/>
      <c r="BF333" s="886"/>
      <c r="BG333" s="886"/>
      <c r="BH333" s="886"/>
      <c r="BI333" s="886"/>
      <c r="BJ333" s="886"/>
      <c r="BK333" s="886"/>
      <c r="BL333" s="886"/>
      <c r="BM333" s="886"/>
      <c r="BN333" s="886"/>
      <c r="BO333" s="886"/>
      <c r="BP333" s="886"/>
      <c r="BQ333" s="886"/>
    </row>
    <row r="334">
      <c r="A334" s="886"/>
      <c r="B334" s="886"/>
      <c r="C334" s="886"/>
      <c r="D334" s="887"/>
      <c r="E334" s="886"/>
      <c r="F334" s="886"/>
      <c r="G334" s="886"/>
      <c r="H334" s="886"/>
      <c r="I334" s="886"/>
      <c r="J334" s="886"/>
      <c r="K334" s="886"/>
      <c r="L334" s="886"/>
      <c r="M334" s="886"/>
      <c r="N334" s="886"/>
      <c r="O334" s="886"/>
      <c r="P334" s="886"/>
      <c r="Q334" s="886"/>
      <c r="R334" s="886"/>
      <c r="S334" s="886"/>
      <c r="T334" s="886"/>
      <c r="U334" s="886"/>
      <c r="V334" s="886"/>
      <c r="W334" s="886"/>
      <c r="X334" s="886"/>
      <c r="Y334" s="886"/>
      <c r="Z334" s="886"/>
      <c r="AA334" s="886"/>
      <c r="AB334" s="886"/>
      <c r="AC334" s="886"/>
      <c r="AD334" s="886"/>
      <c r="AE334" s="886"/>
      <c r="AF334" s="886"/>
      <c r="AG334" s="886"/>
      <c r="AH334" s="886"/>
      <c r="AI334" s="886"/>
      <c r="AJ334" s="886"/>
      <c r="AK334" s="886"/>
      <c r="AL334" s="886"/>
      <c r="AM334" s="886"/>
      <c r="AN334" s="886"/>
      <c r="AO334" s="886"/>
      <c r="AP334" s="886"/>
      <c r="AQ334" s="886"/>
      <c r="AR334" s="886"/>
      <c r="AS334" s="886"/>
      <c r="AT334" s="886"/>
      <c r="AU334" s="886"/>
      <c r="AV334" s="886"/>
      <c r="AW334" s="886"/>
      <c r="AX334" s="886"/>
      <c r="AY334" s="886"/>
      <c r="AZ334" s="886"/>
      <c r="BA334" s="886"/>
      <c r="BB334" s="886"/>
      <c r="BC334" s="886"/>
      <c r="BD334" s="886"/>
      <c r="BE334" s="886"/>
      <c r="BF334" s="886"/>
      <c r="BG334" s="886"/>
      <c r="BH334" s="886"/>
      <c r="BI334" s="886"/>
      <c r="BJ334" s="886"/>
      <c r="BK334" s="886"/>
      <c r="BL334" s="886"/>
      <c r="BM334" s="886"/>
      <c r="BN334" s="886"/>
      <c r="BO334" s="886"/>
      <c r="BP334" s="886"/>
      <c r="BQ334" s="886"/>
    </row>
    <row r="335">
      <c r="A335" s="886"/>
      <c r="B335" s="886"/>
      <c r="C335" s="886"/>
      <c r="D335" s="887"/>
      <c r="E335" s="886"/>
      <c r="F335" s="886"/>
      <c r="G335" s="886"/>
      <c r="H335" s="886"/>
      <c r="I335" s="886"/>
      <c r="J335" s="886"/>
      <c r="K335" s="886"/>
      <c r="L335" s="886"/>
      <c r="M335" s="886"/>
      <c r="N335" s="886"/>
      <c r="O335" s="886"/>
      <c r="P335" s="886"/>
      <c r="Q335" s="886"/>
      <c r="R335" s="886"/>
      <c r="S335" s="886"/>
      <c r="T335" s="886"/>
      <c r="U335" s="886"/>
      <c r="V335" s="886"/>
      <c r="W335" s="886"/>
      <c r="X335" s="886"/>
      <c r="Y335" s="886"/>
      <c r="Z335" s="886"/>
      <c r="AA335" s="886"/>
      <c r="AB335" s="886"/>
      <c r="AC335" s="886"/>
      <c r="AD335" s="886"/>
      <c r="AE335" s="886"/>
      <c r="AF335" s="886"/>
      <c r="AG335" s="886"/>
      <c r="AH335" s="886"/>
      <c r="AI335" s="886"/>
      <c r="AJ335" s="886"/>
      <c r="AK335" s="886"/>
      <c r="AL335" s="886"/>
      <c r="AM335" s="886"/>
      <c r="AN335" s="886"/>
      <c r="AO335" s="886"/>
      <c r="AP335" s="886"/>
      <c r="AQ335" s="886"/>
      <c r="AR335" s="886"/>
      <c r="AS335" s="886"/>
      <c r="AT335" s="886"/>
      <c r="AU335" s="886"/>
      <c r="AV335" s="886"/>
      <c r="AW335" s="886"/>
      <c r="AX335" s="886"/>
      <c r="AY335" s="886"/>
      <c r="AZ335" s="886"/>
      <c r="BA335" s="886"/>
      <c r="BB335" s="886"/>
      <c r="BC335" s="886"/>
      <c r="BD335" s="886"/>
      <c r="BE335" s="886"/>
      <c r="BF335" s="886"/>
      <c r="BG335" s="886"/>
      <c r="BH335" s="886"/>
      <c r="BI335" s="886"/>
      <c r="BJ335" s="886"/>
      <c r="BK335" s="886"/>
      <c r="BL335" s="886"/>
      <c r="BM335" s="886"/>
      <c r="BN335" s="886"/>
      <c r="BO335" s="886"/>
      <c r="BP335" s="886"/>
      <c r="BQ335" s="886"/>
    </row>
    <row r="336">
      <c r="A336" s="886"/>
      <c r="B336" s="886"/>
      <c r="C336" s="886"/>
      <c r="D336" s="887"/>
      <c r="E336" s="886"/>
      <c r="F336" s="886"/>
      <c r="G336" s="886"/>
      <c r="H336" s="886"/>
      <c r="I336" s="886"/>
      <c r="J336" s="886"/>
      <c r="K336" s="886"/>
      <c r="L336" s="886"/>
      <c r="M336" s="886"/>
      <c r="N336" s="886"/>
      <c r="O336" s="886"/>
      <c r="P336" s="886"/>
      <c r="Q336" s="886"/>
      <c r="R336" s="886"/>
      <c r="S336" s="886"/>
      <c r="T336" s="886"/>
      <c r="U336" s="886"/>
      <c r="V336" s="886"/>
      <c r="W336" s="886"/>
      <c r="X336" s="886"/>
      <c r="Y336" s="886"/>
      <c r="Z336" s="886"/>
      <c r="AA336" s="886"/>
      <c r="AB336" s="886"/>
      <c r="AC336" s="886"/>
      <c r="AD336" s="886"/>
      <c r="AE336" s="886"/>
      <c r="AF336" s="886"/>
      <c r="AG336" s="886"/>
      <c r="AH336" s="886"/>
      <c r="AI336" s="886"/>
      <c r="AJ336" s="886"/>
      <c r="AK336" s="886"/>
      <c r="AL336" s="886"/>
      <c r="AM336" s="886"/>
      <c r="AN336" s="886"/>
      <c r="AO336" s="886"/>
      <c r="AP336" s="886"/>
      <c r="AQ336" s="886"/>
      <c r="AR336" s="886"/>
      <c r="AS336" s="886"/>
      <c r="AT336" s="886"/>
      <c r="AU336" s="886"/>
      <c r="AV336" s="886"/>
      <c r="AW336" s="886"/>
      <c r="AX336" s="886"/>
      <c r="AY336" s="886"/>
      <c r="AZ336" s="886"/>
      <c r="BA336" s="886"/>
      <c r="BB336" s="886"/>
      <c r="BC336" s="886"/>
      <c r="BD336" s="886"/>
      <c r="BE336" s="886"/>
      <c r="BF336" s="886"/>
      <c r="BG336" s="886"/>
      <c r="BH336" s="886"/>
      <c r="BI336" s="886"/>
      <c r="BJ336" s="886"/>
      <c r="BK336" s="886"/>
      <c r="BL336" s="886"/>
      <c r="BM336" s="886"/>
      <c r="BN336" s="886"/>
      <c r="BO336" s="886"/>
      <c r="BP336" s="886"/>
      <c r="BQ336" s="886"/>
    </row>
    <row r="337">
      <c r="A337" s="886"/>
      <c r="B337" s="886"/>
      <c r="C337" s="886"/>
      <c r="D337" s="887"/>
      <c r="E337" s="886"/>
      <c r="F337" s="886"/>
      <c r="G337" s="886"/>
      <c r="H337" s="886"/>
      <c r="I337" s="886"/>
      <c r="J337" s="886"/>
      <c r="K337" s="886"/>
      <c r="L337" s="886"/>
      <c r="M337" s="886"/>
      <c r="N337" s="886"/>
      <c r="O337" s="886"/>
      <c r="P337" s="886"/>
      <c r="Q337" s="886"/>
      <c r="R337" s="886"/>
      <c r="S337" s="886"/>
      <c r="T337" s="886"/>
      <c r="U337" s="886"/>
      <c r="V337" s="886"/>
      <c r="W337" s="886"/>
      <c r="X337" s="886"/>
      <c r="Y337" s="886"/>
      <c r="Z337" s="886"/>
      <c r="AA337" s="886"/>
      <c r="AB337" s="886"/>
      <c r="AC337" s="886"/>
      <c r="AD337" s="886"/>
      <c r="AE337" s="886"/>
      <c r="AF337" s="886"/>
      <c r="AG337" s="886"/>
      <c r="AH337" s="886"/>
      <c r="AI337" s="886"/>
      <c r="AJ337" s="886"/>
      <c r="AK337" s="886"/>
      <c r="AL337" s="886"/>
      <c r="AM337" s="886"/>
      <c r="AN337" s="886"/>
      <c r="AO337" s="886"/>
      <c r="AP337" s="886"/>
      <c r="AQ337" s="886"/>
      <c r="AR337" s="886"/>
      <c r="AS337" s="886"/>
      <c r="AT337" s="886"/>
      <c r="AU337" s="886"/>
      <c r="AV337" s="886"/>
      <c r="AW337" s="886"/>
      <c r="AX337" s="886"/>
      <c r="AY337" s="886"/>
      <c r="AZ337" s="886"/>
      <c r="BA337" s="886"/>
      <c r="BB337" s="886"/>
      <c r="BC337" s="886"/>
      <c r="BD337" s="886"/>
      <c r="BE337" s="886"/>
      <c r="BF337" s="886"/>
      <c r="BG337" s="886"/>
      <c r="BH337" s="886"/>
      <c r="BI337" s="886"/>
      <c r="BJ337" s="886"/>
      <c r="BK337" s="886"/>
      <c r="BL337" s="886"/>
      <c r="BM337" s="886"/>
      <c r="BN337" s="886"/>
      <c r="BO337" s="886"/>
      <c r="BP337" s="886"/>
      <c r="BQ337" s="886"/>
    </row>
    <row r="338">
      <c r="A338" s="886"/>
      <c r="B338" s="886"/>
      <c r="C338" s="886"/>
      <c r="D338" s="887"/>
      <c r="E338" s="886"/>
      <c r="F338" s="886"/>
      <c r="G338" s="886"/>
      <c r="H338" s="886"/>
      <c r="I338" s="886"/>
      <c r="J338" s="886"/>
      <c r="K338" s="886"/>
      <c r="L338" s="886"/>
      <c r="M338" s="886"/>
      <c r="N338" s="886"/>
      <c r="O338" s="886"/>
      <c r="P338" s="886"/>
      <c r="Q338" s="886"/>
      <c r="R338" s="886"/>
      <c r="S338" s="886"/>
      <c r="T338" s="886"/>
      <c r="U338" s="886"/>
      <c r="V338" s="886"/>
      <c r="W338" s="886"/>
      <c r="X338" s="886"/>
      <c r="Y338" s="886"/>
      <c r="Z338" s="886"/>
      <c r="AA338" s="886"/>
      <c r="AB338" s="886"/>
      <c r="AC338" s="886"/>
      <c r="AD338" s="886"/>
      <c r="AE338" s="886"/>
      <c r="AF338" s="886"/>
      <c r="AG338" s="886"/>
      <c r="AH338" s="886"/>
      <c r="AI338" s="886"/>
      <c r="AJ338" s="886"/>
      <c r="AK338" s="886"/>
      <c r="AL338" s="886"/>
      <c r="AM338" s="886"/>
      <c r="AN338" s="886"/>
      <c r="AO338" s="886"/>
      <c r="AP338" s="886"/>
      <c r="AQ338" s="886"/>
      <c r="AR338" s="886"/>
      <c r="AS338" s="886"/>
      <c r="AT338" s="886"/>
      <c r="AU338" s="886"/>
      <c r="AV338" s="886"/>
      <c r="AW338" s="886"/>
      <c r="AX338" s="886"/>
      <c r="AY338" s="886"/>
      <c r="AZ338" s="886"/>
      <c r="BA338" s="886"/>
      <c r="BB338" s="886"/>
      <c r="BC338" s="886"/>
      <c r="BD338" s="886"/>
      <c r="BE338" s="886"/>
      <c r="BF338" s="886"/>
      <c r="BG338" s="886"/>
      <c r="BH338" s="886"/>
      <c r="BI338" s="886"/>
      <c r="BJ338" s="886"/>
      <c r="BK338" s="886"/>
      <c r="BL338" s="886"/>
      <c r="BM338" s="886"/>
      <c r="BN338" s="886"/>
      <c r="BO338" s="886"/>
      <c r="BP338" s="886"/>
      <c r="BQ338" s="886"/>
    </row>
    <row r="339">
      <c r="A339" s="886"/>
      <c r="B339" s="886"/>
      <c r="C339" s="886"/>
      <c r="D339" s="887"/>
      <c r="E339" s="886"/>
      <c r="F339" s="886"/>
      <c r="G339" s="886"/>
      <c r="H339" s="886"/>
      <c r="I339" s="886"/>
      <c r="J339" s="886"/>
      <c r="K339" s="886"/>
      <c r="L339" s="886"/>
      <c r="M339" s="886"/>
      <c r="N339" s="886"/>
      <c r="O339" s="886"/>
      <c r="P339" s="886"/>
      <c r="Q339" s="886"/>
      <c r="R339" s="886"/>
      <c r="S339" s="886"/>
      <c r="T339" s="886"/>
      <c r="U339" s="886"/>
      <c r="V339" s="886"/>
      <c r="W339" s="886"/>
      <c r="X339" s="886"/>
      <c r="Y339" s="886"/>
      <c r="Z339" s="886"/>
      <c r="AA339" s="886"/>
      <c r="AB339" s="886"/>
      <c r="AC339" s="886"/>
      <c r="AD339" s="886"/>
      <c r="AE339" s="886"/>
      <c r="AF339" s="886"/>
      <c r="AG339" s="886"/>
      <c r="AH339" s="886"/>
      <c r="AI339" s="886"/>
      <c r="AJ339" s="886"/>
      <c r="AK339" s="886"/>
      <c r="AL339" s="886"/>
      <c r="AM339" s="886"/>
      <c r="AN339" s="886"/>
      <c r="AO339" s="886"/>
      <c r="AP339" s="886"/>
      <c r="AQ339" s="886"/>
      <c r="AR339" s="886"/>
      <c r="AS339" s="886"/>
      <c r="AT339" s="886"/>
      <c r="AU339" s="886"/>
      <c r="AV339" s="886"/>
      <c r="AW339" s="886"/>
      <c r="AX339" s="886"/>
      <c r="AY339" s="886"/>
      <c r="AZ339" s="886"/>
      <c r="BA339" s="886"/>
      <c r="BB339" s="886"/>
      <c r="BC339" s="886"/>
      <c r="BD339" s="886"/>
      <c r="BE339" s="886"/>
      <c r="BF339" s="886"/>
      <c r="BG339" s="886"/>
      <c r="BH339" s="886"/>
      <c r="BI339" s="886"/>
      <c r="BJ339" s="886"/>
      <c r="BK339" s="886"/>
      <c r="BL339" s="886"/>
      <c r="BM339" s="886"/>
      <c r="BN339" s="886"/>
      <c r="BO339" s="886"/>
      <c r="BP339" s="886"/>
      <c r="BQ339" s="886"/>
    </row>
    <row r="340">
      <c r="A340" s="886"/>
      <c r="B340" s="886"/>
      <c r="C340" s="886"/>
      <c r="D340" s="887"/>
      <c r="E340" s="886"/>
      <c r="F340" s="886"/>
      <c r="G340" s="886"/>
      <c r="H340" s="886"/>
      <c r="I340" s="886"/>
      <c r="J340" s="886"/>
      <c r="K340" s="886"/>
      <c r="L340" s="886"/>
      <c r="M340" s="886"/>
      <c r="N340" s="886"/>
      <c r="O340" s="886"/>
      <c r="P340" s="886"/>
      <c r="Q340" s="886"/>
      <c r="R340" s="886"/>
      <c r="S340" s="886"/>
      <c r="T340" s="886"/>
      <c r="U340" s="886"/>
      <c r="V340" s="886"/>
      <c r="W340" s="886"/>
      <c r="X340" s="886"/>
      <c r="Y340" s="886"/>
      <c r="Z340" s="886"/>
      <c r="AA340" s="886"/>
      <c r="AB340" s="886"/>
      <c r="AC340" s="886"/>
      <c r="AD340" s="886"/>
      <c r="AE340" s="886"/>
      <c r="AF340" s="886"/>
      <c r="AG340" s="886"/>
      <c r="AH340" s="886"/>
      <c r="AI340" s="886"/>
      <c r="AJ340" s="886"/>
      <c r="AK340" s="886"/>
      <c r="AL340" s="886"/>
      <c r="AM340" s="886"/>
      <c r="AN340" s="886"/>
      <c r="AO340" s="886"/>
      <c r="AP340" s="886"/>
      <c r="AQ340" s="886"/>
      <c r="AR340" s="886"/>
      <c r="AS340" s="886"/>
      <c r="AT340" s="886"/>
      <c r="AU340" s="886"/>
      <c r="AV340" s="886"/>
      <c r="AW340" s="886"/>
      <c r="AX340" s="886"/>
      <c r="AY340" s="886"/>
      <c r="AZ340" s="886"/>
      <c r="BA340" s="886"/>
      <c r="BB340" s="886"/>
      <c r="BC340" s="886"/>
      <c r="BD340" s="886"/>
      <c r="BE340" s="886"/>
      <c r="BF340" s="886"/>
      <c r="BG340" s="886"/>
      <c r="BH340" s="886"/>
      <c r="BI340" s="886"/>
      <c r="BJ340" s="886"/>
      <c r="BK340" s="886"/>
      <c r="BL340" s="886"/>
      <c r="BM340" s="886"/>
      <c r="BN340" s="886"/>
      <c r="BO340" s="886"/>
      <c r="BP340" s="886"/>
      <c r="BQ340" s="886"/>
    </row>
    <row r="341">
      <c r="A341" s="886"/>
      <c r="B341" s="886"/>
      <c r="C341" s="886"/>
      <c r="D341" s="887"/>
      <c r="E341" s="886"/>
      <c r="F341" s="886"/>
      <c r="G341" s="886"/>
      <c r="H341" s="886"/>
      <c r="I341" s="886"/>
      <c r="J341" s="886"/>
      <c r="K341" s="886"/>
      <c r="L341" s="886"/>
      <c r="M341" s="886"/>
      <c r="N341" s="886"/>
      <c r="O341" s="886"/>
      <c r="P341" s="886"/>
      <c r="Q341" s="886"/>
      <c r="R341" s="886"/>
      <c r="S341" s="886"/>
      <c r="T341" s="886"/>
      <c r="U341" s="886"/>
      <c r="V341" s="886"/>
      <c r="W341" s="886"/>
      <c r="X341" s="886"/>
      <c r="Y341" s="886"/>
      <c r="Z341" s="886"/>
      <c r="AA341" s="886"/>
      <c r="AB341" s="886"/>
      <c r="AC341" s="886"/>
      <c r="AD341" s="886"/>
      <c r="AE341" s="886"/>
      <c r="AF341" s="886"/>
      <c r="AG341" s="886"/>
      <c r="AH341" s="886"/>
      <c r="AI341" s="886"/>
      <c r="AJ341" s="886"/>
      <c r="AK341" s="886"/>
      <c r="AL341" s="886"/>
      <c r="AM341" s="886"/>
      <c r="AN341" s="886"/>
      <c r="AO341" s="886"/>
      <c r="AP341" s="886"/>
      <c r="AQ341" s="886"/>
      <c r="AR341" s="886"/>
      <c r="AS341" s="886"/>
      <c r="AT341" s="886"/>
      <c r="AU341" s="886"/>
      <c r="AV341" s="886"/>
      <c r="AW341" s="886"/>
      <c r="AX341" s="886"/>
      <c r="AY341" s="886"/>
      <c r="AZ341" s="886"/>
      <c r="BA341" s="886"/>
      <c r="BB341" s="886"/>
      <c r="BC341" s="886"/>
      <c r="BD341" s="886"/>
      <c r="BE341" s="886"/>
      <c r="BF341" s="886"/>
      <c r="BG341" s="886"/>
      <c r="BH341" s="886"/>
      <c r="BI341" s="886"/>
      <c r="BJ341" s="886"/>
      <c r="BK341" s="886"/>
      <c r="BL341" s="886"/>
      <c r="BM341" s="886"/>
      <c r="BN341" s="886"/>
      <c r="BO341" s="886"/>
      <c r="BP341" s="886"/>
      <c r="BQ341" s="886"/>
    </row>
    <row r="342">
      <c r="A342" s="886"/>
      <c r="B342" s="886"/>
      <c r="C342" s="886"/>
      <c r="D342" s="887"/>
      <c r="E342" s="886"/>
      <c r="F342" s="886"/>
      <c r="G342" s="886"/>
      <c r="H342" s="886"/>
      <c r="I342" s="886"/>
      <c r="J342" s="886"/>
      <c r="K342" s="886"/>
      <c r="L342" s="886"/>
      <c r="M342" s="886"/>
      <c r="N342" s="886"/>
      <c r="O342" s="886"/>
      <c r="P342" s="886"/>
      <c r="Q342" s="886"/>
      <c r="R342" s="886"/>
      <c r="S342" s="886"/>
      <c r="T342" s="886"/>
      <c r="U342" s="886"/>
      <c r="V342" s="886"/>
      <c r="W342" s="886"/>
      <c r="X342" s="886"/>
      <c r="Y342" s="886"/>
      <c r="Z342" s="886"/>
      <c r="AA342" s="886"/>
      <c r="AB342" s="886"/>
      <c r="AC342" s="886"/>
      <c r="AD342" s="886"/>
      <c r="AE342" s="886"/>
      <c r="AF342" s="886"/>
      <c r="AG342" s="886"/>
      <c r="AH342" s="886"/>
      <c r="AI342" s="886"/>
      <c r="AJ342" s="886"/>
      <c r="AK342" s="886"/>
      <c r="AL342" s="886"/>
      <c r="AM342" s="886"/>
      <c r="AN342" s="886"/>
      <c r="AO342" s="886"/>
      <c r="AP342" s="886"/>
      <c r="AQ342" s="886"/>
      <c r="AR342" s="886"/>
      <c r="AS342" s="886"/>
      <c r="AT342" s="886"/>
      <c r="AU342" s="886"/>
      <c r="AV342" s="886"/>
      <c r="AW342" s="886"/>
      <c r="AX342" s="886"/>
      <c r="AY342" s="886"/>
      <c r="AZ342" s="886"/>
      <c r="BA342" s="886"/>
      <c r="BB342" s="886"/>
      <c r="BC342" s="886"/>
      <c r="BD342" s="886"/>
      <c r="BE342" s="886"/>
      <c r="BF342" s="886"/>
      <c r="BG342" s="886"/>
      <c r="BH342" s="886"/>
      <c r="BI342" s="886"/>
      <c r="BJ342" s="886"/>
      <c r="BK342" s="886"/>
      <c r="BL342" s="886"/>
      <c r="BM342" s="886"/>
      <c r="BN342" s="886"/>
      <c r="BO342" s="886"/>
      <c r="BP342" s="886"/>
      <c r="BQ342" s="886"/>
    </row>
    <row r="343">
      <c r="A343" s="886"/>
      <c r="B343" s="886"/>
      <c r="C343" s="886"/>
      <c r="D343" s="887"/>
      <c r="E343" s="886"/>
      <c r="F343" s="886"/>
      <c r="G343" s="886"/>
      <c r="H343" s="886"/>
      <c r="I343" s="886"/>
      <c r="J343" s="886"/>
      <c r="K343" s="886"/>
      <c r="L343" s="886"/>
      <c r="M343" s="886"/>
      <c r="N343" s="886"/>
      <c r="O343" s="886"/>
      <c r="P343" s="886"/>
      <c r="Q343" s="886"/>
      <c r="R343" s="886"/>
      <c r="S343" s="886"/>
      <c r="T343" s="886"/>
      <c r="U343" s="886"/>
      <c r="V343" s="886"/>
      <c r="W343" s="886"/>
      <c r="X343" s="886"/>
      <c r="Y343" s="886"/>
      <c r="Z343" s="886"/>
      <c r="AA343" s="886"/>
      <c r="AB343" s="886"/>
      <c r="AC343" s="886"/>
      <c r="AD343" s="886"/>
      <c r="AE343" s="886"/>
      <c r="AF343" s="886"/>
      <c r="AG343" s="886"/>
      <c r="AH343" s="886"/>
      <c r="AI343" s="886"/>
      <c r="AJ343" s="886"/>
      <c r="AK343" s="886"/>
      <c r="AL343" s="886"/>
      <c r="AM343" s="886"/>
      <c r="AN343" s="886"/>
      <c r="AO343" s="886"/>
      <c r="AP343" s="886"/>
      <c r="AQ343" s="886"/>
      <c r="AR343" s="886"/>
      <c r="AS343" s="886"/>
      <c r="AT343" s="886"/>
      <c r="AU343" s="886"/>
      <c r="AV343" s="886"/>
      <c r="AW343" s="886"/>
      <c r="AX343" s="886"/>
      <c r="AY343" s="886"/>
      <c r="AZ343" s="886"/>
      <c r="BA343" s="886"/>
      <c r="BB343" s="886"/>
      <c r="BC343" s="886"/>
      <c r="BD343" s="886"/>
      <c r="BE343" s="886"/>
      <c r="BF343" s="886"/>
      <c r="BG343" s="886"/>
      <c r="BH343" s="886"/>
      <c r="BI343" s="886"/>
      <c r="BJ343" s="886"/>
      <c r="BK343" s="886"/>
      <c r="BL343" s="886"/>
      <c r="BM343" s="886"/>
      <c r="BN343" s="886"/>
      <c r="BO343" s="886"/>
      <c r="BP343" s="886"/>
      <c r="BQ343" s="886"/>
    </row>
    <row r="344">
      <c r="A344" s="886"/>
      <c r="B344" s="886"/>
      <c r="C344" s="886"/>
      <c r="D344" s="887"/>
      <c r="E344" s="886"/>
      <c r="F344" s="886"/>
      <c r="G344" s="886"/>
      <c r="H344" s="886"/>
      <c r="I344" s="886"/>
      <c r="J344" s="886"/>
      <c r="K344" s="886"/>
      <c r="L344" s="886"/>
      <c r="M344" s="886"/>
      <c r="N344" s="886"/>
      <c r="O344" s="886"/>
      <c r="P344" s="886"/>
      <c r="Q344" s="886"/>
      <c r="R344" s="886"/>
      <c r="S344" s="886"/>
      <c r="T344" s="886"/>
      <c r="U344" s="886"/>
      <c r="V344" s="886"/>
      <c r="W344" s="886"/>
      <c r="X344" s="886"/>
      <c r="Y344" s="886"/>
      <c r="Z344" s="886"/>
      <c r="AA344" s="886"/>
      <c r="AB344" s="886"/>
      <c r="AC344" s="886"/>
      <c r="AD344" s="886"/>
      <c r="AE344" s="886"/>
      <c r="AF344" s="886"/>
      <c r="AG344" s="886"/>
      <c r="AH344" s="886"/>
      <c r="AI344" s="886"/>
      <c r="AJ344" s="886"/>
      <c r="AK344" s="886"/>
      <c r="AL344" s="886"/>
      <c r="AM344" s="886"/>
      <c r="AN344" s="886"/>
      <c r="AO344" s="886"/>
      <c r="AP344" s="886"/>
      <c r="AQ344" s="886"/>
      <c r="AR344" s="886"/>
      <c r="AS344" s="886"/>
      <c r="AT344" s="886"/>
      <c r="AU344" s="886"/>
      <c r="AV344" s="886"/>
      <c r="AW344" s="886"/>
      <c r="AX344" s="886"/>
      <c r="AY344" s="886"/>
      <c r="AZ344" s="886"/>
      <c r="BA344" s="886"/>
      <c r="BB344" s="886"/>
      <c r="BC344" s="886"/>
      <c r="BD344" s="886"/>
      <c r="BE344" s="886"/>
      <c r="BF344" s="886"/>
      <c r="BG344" s="886"/>
      <c r="BH344" s="886"/>
      <c r="BI344" s="886"/>
      <c r="BJ344" s="886"/>
      <c r="BK344" s="886"/>
      <c r="BL344" s="886"/>
      <c r="BM344" s="886"/>
      <c r="BN344" s="886"/>
      <c r="BO344" s="886"/>
      <c r="BP344" s="886"/>
      <c r="BQ344" s="886"/>
    </row>
    <row r="345">
      <c r="A345" s="886"/>
      <c r="B345" s="886"/>
      <c r="C345" s="886"/>
      <c r="D345" s="887"/>
      <c r="E345" s="886"/>
      <c r="F345" s="886"/>
      <c r="G345" s="886"/>
      <c r="H345" s="886"/>
      <c r="I345" s="886"/>
      <c r="J345" s="886"/>
      <c r="K345" s="886"/>
      <c r="L345" s="886"/>
      <c r="M345" s="886"/>
      <c r="N345" s="886"/>
      <c r="O345" s="886"/>
      <c r="P345" s="886"/>
      <c r="Q345" s="886"/>
      <c r="R345" s="886"/>
      <c r="S345" s="886"/>
      <c r="T345" s="886"/>
      <c r="U345" s="886"/>
      <c r="V345" s="886"/>
      <c r="W345" s="886"/>
      <c r="X345" s="886"/>
      <c r="Y345" s="886"/>
      <c r="Z345" s="886"/>
      <c r="AA345" s="886"/>
      <c r="AB345" s="886"/>
      <c r="AC345" s="886"/>
      <c r="AD345" s="886"/>
      <c r="AE345" s="886"/>
      <c r="AF345" s="886"/>
      <c r="AG345" s="886"/>
      <c r="AH345" s="886"/>
      <c r="AI345" s="886"/>
      <c r="AJ345" s="886"/>
      <c r="AK345" s="886"/>
      <c r="AL345" s="886"/>
      <c r="AM345" s="886"/>
      <c r="AN345" s="886"/>
      <c r="AO345" s="886"/>
      <c r="AP345" s="886"/>
      <c r="AQ345" s="886"/>
      <c r="AR345" s="886"/>
      <c r="AS345" s="886"/>
      <c r="AT345" s="886"/>
      <c r="AU345" s="886"/>
      <c r="AV345" s="886"/>
      <c r="AW345" s="886"/>
      <c r="AX345" s="886"/>
      <c r="AY345" s="886"/>
      <c r="AZ345" s="886"/>
      <c r="BA345" s="886"/>
      <c r="BB345" s="886"/>
      <c r="BC345" s="886"/>
      <c r="BD345" s="886"/>
      <c r="BE345" s="886"/>
      <c r="BF345" s="886"/>
      <c r="BG345" s="886"/>
      <c r="BH345" s="886"/>
      <c r="BI345" s="886"/>
      <c r="BJ345" s="886"/>
      <c r="BK345" s="886"/>
      <c r="BL345" s="886"/>
      <c r="BM345" s="886"/>
      <c r="BN345" s="886"/>
      <c r="BO345" s="886"/>
      <c r="BP345" s="886"/>
      <c r="BQ345" s="886"/>
    </row>
    <row r="346">
      <c r="A346" s="886"/>
      <c r="B346" s="886"/>
      <c r="C346" s="886"/>
      <c r="D346" s="887"/>
      <c r="E346" s="886"/>
      <c r="F346" s="886"/>
      <c r="G346" s="886"/>
      <c r="H346" s="886"/>
      <c r="I346" s="886"/>
      <c r="J346" s="886"/>
      <c r="K346" s="886"/>
      <c r="L346" s="886"/>
      <c r="M346" s="886"/>
      <c r="N346" s="886"/>
      <c r="O346" s="886"/>
      <c r="P346" s="886"/>
      <c r="Q346" s="886"/>
      <c r="R346" s="886"/>
      <c r="S346" s="886"/>
      <c r="T346" s="886"/>
      <c r="U346" s="886"/>
      <c r="V346" s="886"/>
      <c r="W346" s="886"/>
      <c r="X346" s="886"/>
      <c r="Y346" s="886"/>
      <c r="Z346" s="886"/>
      <c r="AA346" s="886"/>
      <c r="AB346" s="886"/>
      <c r="AC346" s="886"/>
      <c r="AD346" s="886"/>
      <c r="AE346" s="886"/>
      <c r="AF346" s="886"/>
      <c r="AG346" s="886"/>
      <c r="AH346" s="886"/>
      <c r="AI346" s="886"/>
      <c r="AJ346" s="886"/>
      <c r="AK346" s="886"/>
      <c r="AL346" s="886"/>
      <c r="AM346" s="886"/>
      <c r="AN346" s="886"/>
      <c r="AO346" s="886"/>
      <c r="AP346" s="886"/>
      <c r="AQ346" s="886"/>
      <c r="AR346" s="886"/>
      <c r="AS346" s="886"/>
      <c r="AT346" s="886"/>
      <c r="AU346" s="886"/>
      <c r="AV346" s="886"/>
      <c r="AW346" s="886"/>
      <c r="AX346" s="886"/>
      <c r="AY346" s="886"/>
      <c r="AZ346" s="886"/>
      <c r="BA346" s="886"/>
      <c r="BB346" s="886"/>
      <c r="BC346" s="886"/>
      <c r="BD346" s="886"/>
      <c r="BE346" s="886"/>
      <c r="BF346" s="886"/>
      <c r="BG346" s="886"/>
      <c r="BH346" s="886"/>
      <c r="BI346" s="886"/>
      <c r="BJ346" s="886"/>
      <c r="BK346" s="886"/>
      <c r="BL346" s="886"/>
      <c r="BM346" s="886"/>
      <c r="BN346" s="886"/>
      <c r="BO346" s="886"/>
      <c r="BP346" s="886"/>
      <c r="BQ346" s="886"/>
    </row>
    <row r="347">
      <c r="A347" s="886"/>
      <c r="B347" s="886"/>
      <c r="C347" s="886"/>
      <c r="D347" s="887"/>
      <c r="E347" s="886"/>
      <c r="F347" s="886"/>
      <c r="G347" s="886"/>
      <c r="H347" s="886"/>
      <c r="I347" s="886"/>
      <c r="J347" s="886"/>
      <c r="K347" s="886"/>
      <c r="L347" s="886"/>
      <c r="M347" s="886"/>
      <c r="N347" s="886"/>
      <c r="O347" s="886"/>
      <c r="P347" s="886"/>
      <c r="Q347" s="886"/>
      <c r="R347" s="886"/>
      <c r="S347" s="886"/>
      <c r="T347" s="886"/>
      <c r="U347" s="886"/>
      <c r="V347" s="886"/>
      <c r="W347" s="886"/>
      <c r="X347" s="886"/>
      <c r="Y347" s="886"/>
      <c r="Z347" s="886"/>
      <c r="AA347" s="886"/>
      <c r="AB347" s="886"/>
      <c r="AC347" s="886"/>
      <c r="AD347" s="886"/>
      <c r="AE347" s="886"/>
      <c r="AF347" s="886"/>
      <c r="AG347" s="886"/>
      <c r="AH347" s="886"/>
      <c r="AI347" s="886"/>
      <c r="AJ347" s="886"/>
      <c r="AK347" s="886"/>
      <c r="AL347" s="886"/>
      <c r="AM347" s="886"/>
      <c r="AN347" s="886"/>
      <c r="AO347" s="886"/>
      <c r="AP347" s="886"/>
      <c r="AQ347" s="886"/>
      <c r="AR347" s="886"/>
      <c r="AS347" s="886"/>
      <c r="AT347" s="886"/>
      <c r="AU347" s="886"/>
      <c r="AV347" s="886"/>
      <c r="AW347" s="886"/>
      <c r="AX347" s="886"/>
      <c r="AY347" s="886"/>
      <c r="AZ347" s="886"/>
      <c r="BA347" s="886"/>
      <c r="BB347" s="886"/>
      <c r="BC347" s="886"/>
      <c r="BD347" s="886"/>
      <c r="BE347" s="886"/>
      <c r="BF347" s="886"/>
      <c r="BG347" s="886"/>
      <c r="BH347" s="886"/>
      <c r="BI347" s="886"/>
      <c r="BJ347" s="886"/>
      <c r="BK347" s="886"/>
      <c r="BL347" s="886"/>
      <c r="BM347" s="886"/>
      <c r="BN347" s="886"/>
      <c r="BO347" s="886"/>
      <c r="BP347" s="886"/>
      <c r="BQ347" s="886"/>
    </row>
    <row r="348">
      <c r="A348" s="886"/>
      <c r="B348" s="886"/>
      <c r="C348" s="886"/>
      <c r="D348" s="887"/>
      <c r="E348" s="886"/>
      <c r="F348" s="886"/>
      <c r="G348" s="886"/>
      <c r="H348" s="886"/>
      <c r="I348" s="886"/>
      <c r="J348" s="886"/>
      <c r="K348" s="886"/>
      <c r="L348" s="886"/>
      <c r="M348" s="886"/>
      <c r="N348" s="886"/>
      <c r="O348" s="886"/>
      <c r="P348" s="886"/>
      <c r="Q348" s="886"/>
      <c r="R348" s="886"/>
      <c r="S348" s="886"/>
      <c r="T348" s="886"/>
      <c r="U348" s="886"/>
      <c r="V348" s="886"/>
      <c r="W348" s="886"/>
      <c r="X348" s="886"/>
      <c r="Y348" s="886"/>
      <c r="Z348" s="886"/>
      <c r="AA348" s="886"/>
      <c r="AB348" s="886"/>
      <c r="AC348" s="886"/>
      <c r="AD348" s="886"/>
      <c r="AE348" s="886"/>
      <c r="AF348" s="886"/>
      <c r="AG348" s="886"/>
      <c r="AH348" s="886"/>
      <c r="AI348" s="886"/>
      <c r="AJ348" s="886"/>
      <c r="AK348" s="886"/>
      <c r="AL348" s="886"/>
      <c r="AM348" s="886"/>
      <c r="AN348" s="886"/>
      <c r="AO348" s="886"/>
      <c r="AP348" s="886"/>
      <c r="AQ348" s="886"/>
      <c r="AR348" s="886"/>
      <c r="AS348" s="886"/>
      <c r="AT348" s="886"/>
      <c r="AU348" s="886"/>
      <c r="AV348" s="886"/>
      <c r="AW348" s="886"/>
      <c r="AX348" s="886"/>
      <c r="AY348" s="886"/>
      <c r="AZ348" s="886"/>
      <c r="BA348" s="886"/>
      <c r="BB348" s="886"/>
      <c r="BC348" s="886"/>
      <c r="BD348" s="886"/>
      <c r="BE348" s="886"/>
      <c r="BF348" s="886"/>
      <c r="BG348" s="886"/>
      <c r="BH348" s="886"/>
      <c r="BI348" s="886"/>
      <c r="BJ348" s="886"/>
      <c r="BK348" s="886"/>
      <c r="BL348" s="886"/>
      <c r="BM348" s="886"/>
      <c r="BN348" s="886"/>
      <c r="BO348" s="886"/>
      <c r="BP348" s="886"/>
      <c r="BQ348" s="886"/>
    </row>
    <row r="349">
      <c r="A349" s="886"/>
      <c r="B349" s="886"/>
      <c r="C349" s="886"/>
      <c r="D349" s="887"/>
      <c r="E349" s="886"/>
      <c r="F349" s="886"/>
      <c r="G349" s="886"/>
      <c r="H349" s="886"/>
      <c r="I349" s="886"/>
      <c r="J349" s="886"/>
      <c r="K349" s="886"/>
      <c r="L349" s="886"/>
      <c r="M349" s="886"/>
      <c r="N349" s="886"/>
      <c r="O349" s="886"/>
      <c r="P349" s="886"/>
      <c r="Q349" s="886"/>
      <c r="R349" s="886"/>
      <c r="S349" s="886"/>
      <c r="T349" s="886"/>
      <c r="U349" s="886"/>
      <c r="V349" s="886"/>
      <c r="W349" s="886"/>
      <c r="X349" s="886"/>
      <c r="Y349" s="886"/>
      <c r="Z349" s="886"/>
      <c r="AA349" s="886"/>
      <c r="AB349" s="886"/>
      <c r="AC349" s="886"/>
      <c r="AD349" s="886"/>
      <c r="AE349" s="886"/>
      <c r="AF349" s="886"/>
      <c r="AG349" s="886"/>
      <c r="AH349" s="886"/>
      <c r="AI349" s="886"/>
      <c r="AJ349" s="886"/>
      <c r="AK349" s="886"/>
      <c r="AL349" s="886"/>
      <c r="AM349" s="886"/>
      <c r="AN349" s="886"/>
      <c r="AO349" s="886"/>
      <c r="AP349" s="886"/>
      <c r="AQ349" s="886"/>
      <c r="AR349" s="886"/>
      <c r="AS349" s="886"/>
      <c r="AT349" s="886"/>
      <c r="AU349" s="886"/>
      <c r="AV349" s="886"/>
      <c r="AW349" s="886"/>
      <c r="AX349" s="886"/>
      <c r="AY349" s="886"/>
      <c r="AZ349" s="886"/>
      <c r="BA349" s="886"/>
      <c r="BB349" s="886"/>
      <c r="BC349" s="886"/>
      <c r="BD349" s="886"/>
      <c r="BE349" s="886"/>
      <c r="BF349" s="886"/>
      <c r="BG349" s="886"/>
      <c r="BH349" s="886"/>
      <c r="BI349" s="886"/>
      <c r="BJ349" s="886"/>
      <c r="BK349" s="886"/>
      <c r="BL349" s="886"/>
      <c r="BM349" s="886"/>
      <c r="BN349" s="886"/>
      <c r="BO349" s="886"/>
      <c r="BP349" s="886"/>
      <c r="BQ349" s="886"/>
    </row>
    <row r="350">
      <c r="A350" s="886"/>
      <c r="B350" s="886"/>
      <c r="C350" s="886"/>
      <c r="D350" s="887"/>
      <c r="E350" s="886"/>
      <c r="F350" s="886"/>
      <c r="G350" s="886"/>
      <c r="H350" s="886"/>
      <c r="I350" s="886"/>
      <c r="J350" s="886"/>
      <c r="K350" s="886"/>
      <c r="L350" s="886"/>
      <c r="M350" s="886"/>
      <c r="N350" s="886"/>
      <c r="O350" s="886"/>
      <c r="P350" s="886"/>
      <c r="Q350" s="886"/>
      <c r="R350" s="886"/>
      <c r="S350" s="886"/>
      <c r="T350" s="886"/>
      <c r="U350" s="886"/>
      <c r="V350" s="886"/>
      <c r="W350" s="886"/>
      <c r="X350" s="886"/>
      <c r="Y350" s="886"/>
      <c r="Z350" s="886"/>
      <c r="AA350" s="886"/>
      <c r="AB350" s="886"/>
      <c r="AC350" s="886"/>
      <c r="AD350" s="886"/>
      <c r="AE350" s="886"/>
      <c r="AF350" s="886"/>
      <c r="AG350" s="886"/>
      <c r="AH350" s="886"/>
      <c r="AI350" s="886"/>
      <c r="AJ350" s="886"/>
      <c r="AK350" s="886"/>
      <c r="AL350" s="886"/>
      <c r="AM350" s="886"/>
      <c r="AN350" s="886"/>
      <c r="AO350" s="886"/>
      <c r="AP350" s="886"/>
      <c r="AQ350" s="886"/>
      <c r="AR350" s="886"/>
      <c r="AS350" s="886"/>
      <c r="AT350" s="886"/>
      <c r="AU350" s="886"/>
      <c r="AV350" s="886"/>
      <c r="AW350" s="886"/>
      <c r="AX350" s="886"/>
      <c r="AY350" s="886"/>
      <c r="AZ350" s="886"/>
      <c r="BA350" s="886"/>
      <c r="BB350" s="886"/>
      <c r="BC350" s="886"/>
      <c r="BD350" s="886"/>
      <c r="BE350" s="886"/>
      <c r="BF350" s="886"/>
      <c r="BG350" s="886"/>
      <c r="BH350" s="886"/>
      <c r="BI350" s="886"/>
      <c r="BJ350" s="886"/>
      <c r="BK350" s="886"/>
      <c r="BL350" s="886"/>
      <c r="BM350" s="886"/>
      <c r="BN350" s="886"/>
      <c r="BO350" s="886"/>
      <c r="BP350" s="886"/>
      <c r="BQ350" s="886"/>
    </row>
    <row r="351">
      <c r="A351" s="886"/>
      <c r="B351" s="886"/>
      <c r="C351" s="886"/>
      <c r="D351" s="887"/>
      <c r="E351" s="886"/>
      <c r="F351" s="886"/>
      <c r="G351" s="886"/>
      <c r="H351" s="886"/>
      <c r="I351" s="886"/>
      <c r="J351" s="886"/>
      <c r="K351" s="886"/>
      <c r="L351" s="886"/>
      <c r="M351" s="886"/>
      <c r="N351" s="886"/>
      <c r="O351" s="886"/>
      <c r="P351" s="886"/>
      <c r="Q351" s="886"/>
      <c r="R351" s="886"/>
      <c r="S351" s="886"/>
      <c r="T351" s="886"/>
      <c r="U351" s="886"/>
      <c r="V351" s="886"/>
      <c r="W351" s="886"/>
      <c r="X351" s="886"/>
      <c r="Y351" s="886"/>
      <c r="Z351" s="886"/>
      <c r="AA351" s="886"/>
      <c r="AB351" s="886"/>
      <c r="AC351" s="886"/>
      <c r="AD351" s="886"/>
      <c r="AE351" s="886"/>
      <c r="AF351" s="886"/>
      <c r="AG351" s="886"/>
      <c r="AH351" s="886"/>
      <c r="AI351" s="886"/>
      <c r="AJ351" s="886"/>
      <c r="AK351" s="886"/>
      <c r="AL351" s="886"/>
      <c r="AM351" s="886"/>
      <c r="AN351" s="886"/>
      <c r="AO351" s="886"/>
      <c r="AP351" s="886"/>
      <c r="AQ351" s="886"/>
      <c r="AR351" s="886"/>
      <c r="AS351" s="886"/>
      <c r="AT351" s="886"/>
      <c r="AU351" s="886"/>
      <c r="AV351" s="886"/>
      <c r="AW351" s="886"/>
      <c r="AX351" s="886"/>
      <c r="AY351" s="886"/>
      <c r="AZ351" s="886"/>
      <c r="BA351" s="886"/>
      <c r="BB351" s="886"/>
      <c r="BC351" s="886"/>
      <c r="BD351" s="886"/>
      <c r="BE351" s="886"/>
      <c r="BF351" s="886"/>
      <c r="BG351" s="886"/>
      <c r="BH351" s="886"/>
      <c r="BI351" s="886"/>
      <c r="BJ351" s="886"/>
      <c r="BK351" s="886"/>
      <c r="BL351" s="886"/>
      <c r="BM351" s="886"/>
      <c r="BN351" s="886"/>
      <c r="BO351" s="886"/>
      <c r="BP351" s="886"/>
      <c r="BQ351" s="886"/>
    </row>
    <row r="352">
      <c r="A352" s="886"/>
      <c r="B352" s="886"/>
      <c r="C352" s="886"/>
      <c r="D352" s="887"/>
      <c r="E352" s="886"/>
      <c r="F352" s="886"/>
      <c r="G352" s="886"/>
      <c r="H352" s="886"/>
      <c r="I352" s="886"/>
      <c r="J352" s="886"/>
      <c r="K352" s="886"/>
      <c r="L352" s="886"/>
      <c r="M352" s="886"/>
      <c r="N352" s="886"/>
      <c r="O352" s="886"/>
      <c r="P352" s="886"/>
      <c r="Q352" s="886"/>
      <c r="R352" s="886"/>
      <c r="S352" s="886"/>
      <c r="T352" s="886"/>
      <c r="U352" s="886"/>
      <c r="V352" s="886"/>
      <c r="W352" s="886"/>
      <c r="X352" s="886"/>
      <c r="Y352" s="886"/>
      <c r="Z352" s="886"/>
      <c r="AA352" s="886"/>
      <c r="AB352" s="886"/>
      <c r="AC352" s="886"/>
      <c r="AD352" s="886"/>
      <c r="AE352" s="886"/>
      <c r="AF352" s="886"/>
      <c r="AG352" s="886"/>
      <c r="AH352" s="886"/>
      <c r="AI352" s="886"/>
      <c r="AJ352" s="886"/>
      <c r="AK352" s="886"/>
      <c r="AL352" s="886"/>
      <c r="AM352" s="886"/>
      <c r="AN352" s="886"/>
      <c r="AO352" s="886"/>
      <c r="AP352" s="886"/>
      <c r="AQ352" s="886"/>
      <c r="AR352" s="886"/>
      <c r="AS352" s="886"/>
      <c r="AT352" s="886"/>
      <c r="AU352" s="886"/>
      <c r="AV352" s="886"/>
      <c r="AW352" s="886"/>
      <c r="AX352" s="886"/>
      <c r="AY352" s="886"/>
      <c r="AZ352" s="886"/>
      <c r="BA352" s="886"/>
      <c r="BB352" s="886"/>
      <c r="BC352" s="886"/>
      <c r="BD352" s="886"/>
      <c r="BE352" s="886"/>
      <c r="BF352" s="886"/>
      <c r="BG352" s="886"/>
      <c r="BH352" s="886"/>
      <c r="BI352" s="886"/>
      <c r="BJ352" s="886"/>
      <c r="BK352" s="886"/>
      <c r="BL352" s="886"/>
      <c r="BM352" s="886"/>
      <c r="BN352" s="886"/>
      <c r="BO352" s="886"/>
      <c r="BP352" s="886"/>
      <c r="BQ352" s="886"/>
    </row>
    <row r="353">
      <c r="A353" s="886"/>
      <c r="B353" s="886"/>
      <c r="C353" s="886"/>
      <c r="D353" s="887"/>
      <c r="E353" s="886"/>
      <c r="F353" s="886"/>
      <c r="G353" s="886"/>
      <c r="H353" s="886"/>
      <c r="I353" s="886"/>
      <c r="J353" s="886"/>
      <c r="K353" s="886"/>
      <c r="L353" s="886"/>
      <c r="M353" s="886"/>
      <c r="N353" s="886"/>
      <c r="O353" s="886"/>
      <c r="P353" s="886"/>
      <c r="Q353" s="886"/>
      <c r="R353" s="886"/>
      <c r="S353" s="886"/>
      <c r="T353" s="886"/>
      <c r="U353" s="886"/>
      <c r="V353" s="886"/>
      <c r="W353" s="886"/>
      <c r="X353" s="886"/>
      <c r="Y353" s="886"/>
      <c r="Z353" s="886"/>
      <c r="AA353" s="886"/>
      <c r="AB353" s="886"/>
      <c r="AC353" s="886"/>
      <c r="AD353" s="886"/>
      <c r="AE353" s="886"/>
      <c r="AF353" s="886"/>
      <c r="AG353" s="886"/>
      <c r="AH353" s="886"/>
      <c r="AI353" s="886"/>
      <c r="AJ353" s="886"/>
      <c r="AK353" s="886"/>
      <c r="AL353" s="886"/>
      <c r="AM353" s="886"/>
      <c r="AN353" s="886"/>
      <c r="AO353" s="886"/>
      <c r="AP353" s="886"/>
      <c r="AQ353" s="886"/>
      <c r="AR353" s="886"/>
      <c r="AS353" s="886"/>
      <c r="AT353" s="886"/>
      <c r="AU353" s="886"/>
      <c r="AV353" s="886"/>
      <c r="AW353" s="886"/>
      <c r="AX353" s="886"/>
      <c r="AY353" s="886"/>
      <c r="AZ353" s="886"/>
      <c r="BA353" s="886"/>
      <c r="BB353" s="886"/>
      <c r="BC353" s="886"/>
      <c r="BD353" s="886"/>
      <c r="BE353" s="886"/>
      <c r="BF353" s="886"/>
      <c r="BG353" s="886"/>
      <c r="BH353" s="886"/>
      <c r="BI353" s="886"/>
      <c r="BJ353" s="886"/>
      <c r="BK353" s="886"/>
      <c r="BL353" s="886"/>
      <c r="BM353" s="886"/>
      <c r="BN353" s="886"/>
      <c r="BO353" s="886"/>
      <c r="BP353" s="886"/>
      <c r="BQ353" s="886"/>
    </row>
    <row r="354">
      <c r="A354" s="886"/>
      <c r="B354" s="886"/>
      <c r="C354" s="886"/>
      <c r="D354" s="887"/>
      <c r="E354" s="886"/>
      <c r="F354" s="886"/>
      <c r="G354" s="886"/>
      <c r="H354" s="886"/>
      <c r="I354" s="886"/>
      <c r="J354" s="886"/>
      <c r="K354" s="886"/>
      <c r="L354" s="886"/>
      <c r="M354" s="886"/>
      <c r="N354" s="886"/>
      <c r="O354" s="886"/>
      <c r="P354" s="886"/>
      <c r="Q354" s="886"/>
      <c r="R354" s="886"/>
      <c r="S354" s="886"/>
      <c r="T354" s="886"/>
      <c r="U354" s="886"/>
      <c r="V354" s="886"/>
      <c r="W354" s="886"/>
      <c r="X354" s="886"/>
      <c r="Y354" s="886"/>
      <c r="Z354" s="886"/>
      <c r="AA354" s="886"/>
      <c r="AB354" s="886"/>
      <c r="AC354" s="886"/>
      <c r="AD354" s="886"/>
      <c r="AE354" s="886"/>
      <c r="AF354" s="886"/>
      <c r="AG354" s="886"/>
      <c r="AH354" s="886"/>
      <c r="AI354" s="886"/>
      <c r="AJ354" s="886"/>
      <c r="AK354" s="886"/>
      <c r="AL354" s="886"/>
      <c r="AM354" s="886"/>
      <c r="AN354" s="886"/>
      <c r="AO354" s="886"/>
      <c r="AP354" s="886"/>
      <c r="AQ354" s="886"/>
      <c r="AR354" s="886"/>
      <c r="AS354" s="886"/>
      <c r="AT354" s="886"/>
      <c r="AU354" s="886"/>
      <c r="AV354" s="886"/>
      <c r="AW354" s="886"/>
      <c r="AX354" s="886"/>
      <c r="AY354" s="886"/>
      <c r="AZ354" s="886"/>
      <c r="BA354" s="886"/>
      <c r="BB354" s="886"/>
      <c r="BC354" s="886"/>
      <c r="BD354" s="886"/>
      <c r="BE354" s="886"/>
      <c r="BF354" s="886"/>
      <c r="BG354" s="886"/>
      <c r="BH354" s="886"/>
      <c r="BI354" s="886"/>
      <c r="BJ354" s="886"/>
      <c r="BK354" s="886"/>
      <c r="BL354" s="886"/>
      <c r="BM354" s="886"/>
      <c r="BN354" s="886"/>
      <c r="BO354" s="886"/>
      <c r="BP354" s="886"/>
      <c r="BQ354" s="886"/>
    </row>
    <row r="355">
      <c r="A355" s="886"/>
      <c r="B355" s="886"/>
      <c r="C355" s="886"/>
      <c r="D355" s="887"/>
      <c r="E355" s="886"/>
      <c r="F355" s="886"/>
      <c r="G355" s="886"/>
      <c r="H355" s="886"/>
      <c r="I355" s="886"/>
      <c r="J355" s="886"/>
      <c r="K355" s="886"/>
      <c r="L355" s="886"/>
      <c r="M355" s="886"/>
      <c r="N355" s="886"/>
      <c r="O355" s="886"/>
      <c r="P355" s="886"/>
      <c r="Q355" s="886"/>
      <c r="R355" s="886"/>
      <c r="S355" s="886"/>
      <c r="T355" s="886"/>
      <c r="U355" s="886"/>
      <c r="V355" s="886"/>
      <c r="W355" s="886"/>
      <c r="X355" s="886"/>
      <c r="Y355" s="886"/>
      <c r="Z355" s="886"/>
      <c r="AA355" s="886"/>
      <c r="AB355" s="886"/>
      <c r="AC355" s="886"/>
      <c r="AD355" s="886"/>
      <c r="AE355" s="886"/>
      <c r="AF355" s="886"/>
      <c r="AG355" s="886"/>
      <c r="AH355" s="886"/>
      <c r="AI355" s="886"/>
      <c r="AJ355" s="886"/>
      <c r="AK355" s="886"/>
      <c r="AL355" s="886"/>
      <c r="AM355" s="886"/>
      <c r="AN355" s="886"/>
      <c r="AO355" s="886"/>
      <c r="AP355" s="886"/>
      <c r="AQ355" s="886"/>
      <c r="AR355" s="886"/>
      <c r="AS355" s="886"/>
      <c r="AT355" s="886"/>
      <c r="AU355" s="886"/>
      <c r="AV355" s="886"/>
      <c r="AW355" s="886"/>
      <c r="AX355" s="886"/>
      <c r="AY355" s="886"/>
      <c r="AZ355" s="886"/>
      <c r="BA355" s="886"/>
      <c r="BB355" s="886"/>
      <c r="BC355" s="886"/>
      <c r="BD355" s="886"/>
      <c r="BE355" s="886"/>
      <c r="BF355" s="886"/>
      <c r="BG355" s="886"/>
      <c r="BH355" s="886"/>
      <c r="BI355" s="886"/>
      <c r="BJ355" s="886"/>
      <c r="BK355" s="886"/>
      <c r="BL355" s="886"/>
      <c r="BM355" s="886"/>
      <c r="BN355" s="886"/>
      <c r="BO355" s="886"/>
      <c r="BP355" s="886"/>
      <c r="BQ355" s="886"/>
    </row>
    <row r="356">
      <c r="A356" s="886"/>
      <c r="B356" s="886"/>
      <c r="C356" s="886"/>
      <c r="D356" s="887"/>
      <c r="E356" s="886"/>
      <c r="F356" s="886"/>
      <c r="G356" s="886"/>
      <c r="H356" s="886"/>
      <c r="I356" s="886"/>
      <c r="J356" s="886"/>
      <c r="K356" s="886"/>
      <c r="L356" s="886"/>
      <c r="M356" s="886"/>
      <c r="N356" s="886"/>
      <c r="O356" s="886"/>
      <c r="P356" s="886"/>
      <c r="Q356" s="886"/>
      <c r="R356" s="886"/>
      <c r="S356" s="886"/>
      <c r="T356" s="886"/>
      <c r="U356" s="886"/>
      <c r="V356" s="886"/>
      <c r="W356" s="886"/>
      <c r="X356" s="886"/>
      <c r="Y356" s="886"/>
      <c r="Z356" s="886"/>
      <c r="AA356" s="886"/>
      <c r="AB356" s="886"/>
      <c r="AC356" s="886"/>
      <c r="AD356" s="886"/>
      <c r="AE356" s="886"/>
      <c r="AF356" s="886"/>
      <c r="AG356" s="886"/>
      <c r="AH356" s="886"/>
      <c r="AI356" s="886"/>
      <c r="AJ356" s="886"/>
      <c r="AK356" s="886"/>
      <c r="AL356" s="886"/>
      <c r="AM356" s="886"/>
      <c r="AN356" s="886"/>
      <c r="AO356" s="886"/>
      <c r="AP356" s="886"/>
      <c r="AQ356" s="886"/>
      <c r="AR356" s="886"/>
      <c r="AS356" s="886"/>
      <c r="AT356" s="886"/>
      <c r="AU356" s="886"/>
      <c r="AV356" s="886"/>
      <c r="AW356" s="886"/>
      <c r="AX356" s="886"/>
      <c r="AY356" s="886"/>
      <c r="AZ356" s="886"/>
      <c r="BA356" s="886"/>
      <c r="BB356" s="886"/>
      <c r="BC356" s="886"/>
      <c r="BD356" s="886"/>
      <c r="BE356" s="886"/>
      <c r="BF356" s="886"/>
      <c r="BG356" s="886"/>
      <c r="BH356" s="886"/>
      <c r="BI356" s="886"/>
      <c r="BJ356" s="886"/>
      <c r="BK356" s="886"/>
      <c r="BL356" s="886"/>
      <c r="BM356" s="886"/>
      <c r="BN356" s="886"/>
      <c r="BO356" s="886"/>
      <c r="BP356" s="886"/>
      <c r="BQ356" s="886"/>
    </row>
    <row r="357">
      <c r="A357" s="886"/>
      <c r="B357" s="886"/>
      <c r="C357" s="886"/>
      <c r="D357" s="887"/>
      <c r="E357" s="886"/>
      <c r="F357" s="886"/>
      <c r="G357" s="886"/>
      <c r="H357" s="886"/>
      <c r="I357" s="886"/>
      <c r="J357" s="886"/>
      <c r="K357" s="886"/>
      <c r="L357" s="886"/>
      <c r="M357" s="886"/>
      <c r="N357" s="886"/>
      <c r="O357" s="886"/>
      <c r="P357" s="886"/>
      <c r="Q357" s="886"/>
      <c r="R357" s="886"/>
      <c r="S357" s="886"/>
      <c r="T357" s="886"/>
      <c r="U357" s="886"/>
      <c r="V357" s="886"/>
      <c r="W357" s="886"/>
      <c r="X357" s="886"/>
      <c r="Y357" s="886"/>
      <c r="Z357" s="886"/>
      <c r="AA357" s="886"/>
      <c r="AB357" s="886"/>
      <c r="AC357" s="886"/>
      <c r="AD357" s="886"/>
      <c r="AE357" s="886"/>
      <c r="AF357" s="886"/>
      <c r="AG357" s="886"/>
      <c r="AH357" s="886"/>
      <c r="AI357" s="886"/>
      <c r="AJ357" s="886"/>
      <c r="AK357" s="886"/>
      <c r="AL357" s="886"/>
      <c r="AM357" s="886"/>
      <c r="AN357" s="886"/>
      <c r="AO357" s="886"/>
      <c r="AP357" s="886"/>
      <c r="AQ357" s="886"/>
      <c r="AR357" s="886"/>
      <c r="AS357" s="886"/>
      <c r="AT357" s="886"/>
      <c r="AU357" s="886"/>
      <c r="AV357" s="886"/>
      <c r="AW357" s="886"/>
      <c r="AX357" s="886"/>
      <c r="AY357" s="886"/>
      <c r="AZ357" s="886"/>
      <c r="BA357" s="886"/>
      <c r="BB357" s="886"/>
      <c r="BC357" s="886"/>
      <c r="BD357" s="886"/>
      <c r="BE357" s="886"/>
      <c r="BF357" s="886"/>
      <c r="BG357" s="886"/>
      <c r="BH357" s="886"/>
      <c r="BI357" s="886"/>
      <c r="BJ357" s="886"/>
      <c r="BK357" s="886"/>
      <c r="BL357" s="886"/>
      <c r="BM357" s="886"/>
      <c r="BN357" s="886"/>
      <c r="BO357" s="886"/>
      <c r="BP357" s="886"/>
      <c r="BQ357" s="886"/>
    </row>
    <row r="358">
      <c r="A358" s="886"/>
      <c r="B358" s="886"/>
      <c r="C358" s="886"/>
      <c r="D358" s="887"/>
      <c r="E358" s="886"/>
      <c r="F358" s="886"/>
      <c r="G358" s="886"/>
      <c r="H358" s="886"/>
      <c r="I358" s="886"/>
      <c r="J358" s="886"/>
      <c r="K358" s="886"/>
      <c r="L358" s="886"/>
      <c r="M358" s="886"/>
      <c r="N358" s="886"/>
      <c r="O358" s="886"/>
      <c r="P358" s="886"/>
      <c r="Q358" s="886"/>
      <c r="R358" s="886"/>
      <c r="S358" s="886"/>
      <c r="T358" s="886"/>
      <c r="U358" s="886"/>
      <c r="V358" s="886"/>
      <c r="W358" s="886"/>
      <c r="X358" s="886"/>
      <c r="Y358" s="886"/>
      <c r="Z358" s="886"/>
      <c r="AA358" s="886"/>
      <c r="AB358" s="886"/>
      <c r="AC358" s="886"/>
      <c r="AD358" s="886"/>
      <c r="AE358" s="886"/>
      <c r="AF358" s="886"/>
      <c r="AG358" s="886"/>
      <c r="AH358" s="886"/>
      <c r="AI358" s="886"/>
      <c r="AJ358" s="886"/>
      <c r="AK358" s="886"/>
      <c r="AL358" s="886"/>
      <c r="AM358" s="886"/>
      <c r="AN358" s="886"/>
      <c r="AO358" s="886"/>
      <c r="AP358" s="886"/>
      <c r="AQ358" s="886"/>
      <c r="AR358" s="886"/>
      <c r="AS358" s="886"/>
      <c r="AT358" s="886"/>
      <c r="AU358" s="886"/>
      <c r="AV358" s="886"/>
      <c r="AW358" s="886"/>
      <c r="AX358" s="886"/>
      <c r="AY358" s="886"/>
      <c r="AZ358" s="886"/>
      <c r="BA358" s="886"/>
      <c r="BB358" s="886"/>
      <c r="BC358" s="886"/>
      <c r="BD358" s="886"/>
      <c r="BE358" s="886"/>
      <c r="BF358" s="886"/>
      <c r="BG358" s="886"/>
      <c r="BH358" s="886"/>
      <c r="BI358" s="886"/>
      <c r="BJ358" s="886"/>
      <c r="BK358" s="886"/>
      <c r="BL358" s="886"/>
      <c r="BM358" s="886"/>
      <c r="BN358" s="886"/>
      <c r="BO358" s="886"/>
      <c r="BP358" s="886"/>
      <c r="BQ358" s="886"/>
    </row>
    <row r="359">
      <c r="A359" s="886"/>
      <c r="B359" s="886"/>
      <c r="C359" s="886"/>
      <c r="D359" s="887"/>
      <c r="E359" s="886"/>
      <c r="F359" s="886"/>
      <c r="G359" s="886"/>
      <c r="H359" s="886"/>
      <c r="I359" s="886"/>
      <c r="J359" s="886"/>
      <c r="K359" s="886"/>
      <c r="L359" s="886"/>
      <c r="M359" s="886"/>
      <c r="N359" s="886"/>
      <c r="O359" s="886"/>
      <c r="P359" s="886"/>
      <c r="Q359" s="886"/>
      <c r="R359" s="886"/>
      <c r="S359" s="886"/>
      <c r="T359" s="886"/>
      <c r="U359" s="886"/>
      <c r="V359" s="886"/>
      <c r="W359" s="886"/>
      <c r="X359" s="886"/>
      <c r="Y359" s="886"/>
      <c r="Z359" s="886"/>
      <c r="AA359" s="886"/>
      <c r="AB359" s="886"/>
      <c r="AC359" s="886"/>
      <c r="AD359" s="886"/>
      <c r="AE359" s="886"/>
      <c r="AF359" s="886"/>
      <c r="AG359" s="886"/>
      <c r="AH359" s="886"/>
      <c r="AI359" s="886"/>
      <c r="AJ359" s="886"/>
      <c r="AK359" s="886"/>
      <c r="AL359" s="886"/>
      <c r="AM359" s="886"/>
      <c r="AN359" s="886"/>
      <c r="AO359" s="886"/>
      <c r="AP359" s="886"/>
      <c r="AQ359" s="886"/>
      <c r="AR359" s="886"/>
      <c r="AS359" s="886"/>
      <c r="AT359" s="886"/>
      <c r="AU359" s="886"/>
      <c r="AV359" s="886"/>
      <c r="AW359" s="886"/>
      <c r="AX359" s="886"/>
      <c r="AY359" s="886"/>
      <c r="AZ359" s="886"/>
      <c r="BA359" s="886"/>
      <c r="BB359" s="886"/>
      <c r="BC359" s="886"/>
      <c r="BD359" s="886"/>
      <c r="BE359" s="886"/>
      <c r="BF359" s="886"/>
      <c r="BG359" s="886"/>
      <c r="BH359" s="886"/>
      <c r="BI359" s="886"/>
      <c r="BJ359" s="886"/>
      <c r="BK359" s="886"/>
      <c r="BL359" s="886"/>
      <c r="BM359" s="886"/>
      <c r="BN359" s="886"/>
      <c r="BO359" s="886"/>
      <c r="BP359" s="886"/>
      <c r="BQ359" s="886"/>
    </row>
    <row r="360">
      <c r="A360" s="886"/>
      <c r="B360" s="886"/>
      <c r="C360" s="886"/>
      <c r="D360" s="887"/>
      <c r="E360" s="886"/>
      <c r="F360" s="886"/>
      <c r="G360" s="886"/>
      <c r="H360" s="886"/>
      <c r="I360" s="886"/>
      <c r="J360" s="886"/>
      <c r="K360" s="886"/>
      <c r="L360" s="886"/>
      <c r="M360" s="886"/>
      <c r="N360" s="886"/>
      <c r="O360" s="886"/>
      <c r="P360" s="886"/>
      <c r="Q360" s="886"/>
      <c r="R360" s="886"/>
      <c r="S360" s="886"/>
      <c r="T360" s="886"/>
      <c r="U360" s="886"/>
      <c r="V360" s="886"/>
      <c r="W360" s="886"/>
      <c r="X360" s="886"/>
      <c r="Y360" s="886"/>
      <c r="Z360" s="886"/>
      <c r="AA360" s="886"/>
      <c r="AB360" s="886"/>
      <c r="AC360" s="886"/>
      <c r="AD360" s="886"/>
      <c r="AE360" s="886"/>
      <c r="AF360" s="886"/>
      <c r="AG360" s="886"/>
      <c r="AH360" s="886"/>
      <c r="AI360" s="886"/>
      <c r="AJ360" s="886"/>
      <c r="AK360" s="886"/>
      <c r="AL360" s="886"/>
      <c r="AM360" s="886"/>
      <c r="AN360" s="886"/>
      <c r="AO360" s="886"/>
      <c r="AP360" s="886"/>
      <c r="AQ360" s="886"/>
      <c r="AR360" s="886"/>
      <c r="AS360" s="886"/>
      <c r="AT360" s="886"/>
      <c r="AU360" s="886"/>
      <c r="AV360" s="886"/>
      <c r="AW360" s="886"/>
      <c r="AX360" s="886"/>
      <c r="AY360" s="886"/>
      <c r="AZ360" s="886"/>
      <c r="BA360" s="886"/>
      <c r="BB360" s="886"/>
      <c r="BC360" s="886"/>
      <c r="BD360" s="886"/>
      <c r="BE360" s="886"/>
      <c r="BF360" s="886"/>
      <c r="BG360" s="886"/>
      <c r="BH360" s="886"/>
      <c r="BI360" s="886"/>
      <c r="BJ360" s="886"/>
      <c r="BK360" s="886"/>
      <c r="BL360" s="886"/>
      <c r="BM360" s="886"/>
      <c r="BN360" s="886"/>
      <c r="BO360" s="886"/>
      <c r="BP360" s="886"/>
      <c r="BQ360" s="886"/>
    </row>
    <row r="361">
      <c r="A361" s="886"/>
      <c r="B361" s="886"/>
      <c r="C361" s="886"/>
      <c r="D361" s="887"/>
      <c r="E361" s="886"/>
      <c r="F361" s="886"/>
      <c r="G361" s="886"/>
      <c r="H361" s="886"/>
      <c r="I361" s="886"/>
      <c r="J361" s="886"/>
      <c r="K361" s="886"/>
      <c r="L361" s="886"/>
      <c r="M361" s="886"/>
      <c r="N361" s="886"/>
      <c r="O361" s="886"/>
      <c r="P361" s="886"/>
      <c r="Q361" s="886"/>
      <c r="R361" s="886"/>
      <c r="S361" s="886"/>
      <c r="T361" s="886"/>
      <c r="U361" s="886"/>
      <c r="V361" s="886"/>
      <c r="W361" s="886"/>
      <c r="X361" s="886"/>
      <c r="Y361" s="886"/>
      <c r="Z361" s="886"/>
      <c r="AA361" s="886"/>
      <c r="AB361" s="886"/>
      <c r="AC361" s="886"/>
      <c r="AD361" s="886"/>
      <c r="AE361" s="886"/>
      <c r="AF361" s="886"/>
      <c r="AG361" s="886"/>
      <c r="AH361" s="886"/>
      <c r="AI361" s="886"/>
      <c r="AJ361" s="886"/>
      <c r="AK361" s="886"/>
      <c r="AL361" s="886"/>
      <c r="AM361" s="886"/>
      <c r="AN361" s="886"/>
      <c r="AO361" s="886"/>
      <c r="AP361" s="886"/>
      <c r="AQ361" s="886"/>
      <c r="AR361" s="886"/>
      <c r="AS361" s="886"/>
      <c r="AT361" s="886"/>
      <c r="AU361" s="886"/>
      <c r="AV361" s="886"/>
      <c r="AW361" s="886"/>
      <c r="AX361" s="886"/>
      <c r="AY361" s="886"/>
      <c r="AZ361" s="886"/>
      <c r="BA361" s="886"/>
      <c r="BB361" s="886"/>
      <c r="BC361" s="886"/>
      <c r="BD361" s="886"/>
      <c r="BE361" s="886"/>
      <c r="BF361" s="886"/>
      <c r="BG361" s="886"/>
      <c r="BH361" s="886"/>
      <c r="BI361" s="886"/>
      <c r="BJ361" s="886"/>
      <c r="BK361" s="886"/>
      <c r="BL361" s="886"/>
      <c r="BM361" s="886"/>
      <c r="BN361" s="886"/>
      <c r="BO361" s="886"/>
      <c r="BP361" s="886"/>
      <c r="BQ361" s="886"/>
    </row>
    <row r="362">
      <c r="A362" s="886"/>
      <c r="B362" s="886"/>
      <c r="C362" s="886"/>
      <c r="D362" s="887"/>
      <c r="E362" s="886"/>
      <c r="F362" s="886"/>
      <c r="G362" s="886"/>
      <c r="H362" s="886"/>
      <c r="I362" s="886"/>
      <c r="J362" s="886"/>
      <c r="K362" s="886"/>
      <c r="L362" s="886"/>
      <c r="M362" s="886"/>
      <c r="N362" s="886"/>
      <c r="O362" s="886"/>
      <c r="P362" s="886"/>
      <c r="Q362" s="886"/>
      <c r="R362" s="886"/>
      <c r="S362" s="886"/>
      <c r="T362" s="886"/>
      <c r="U362" s="886"/>
      <c r="V362" s="886"/>
      <c r="W362" s="886"/>
      <c r="X362" s="886"/>
      <c r="Y362" s="886"/>
      <c r="Z362" s="886"/>
      <c r="AA362" s="886"/>
      <c r="AB362" s="886"/>
      <c r="AC362" s="886"/>
      <c r="AD362" s="886"/>
      <c r="AE362" s="886"/>
      <c r="AF362" s="886"/>
      <c r="AG362" s="886"/>
      <c r="AH362" s="886"/>
      <c r="AI362" s="886"/>
      <c r="AJ362" s="886"/>
      <c r="AK362" s="886"/>
      <c r="AL362" s="886"/>
      <c r="AM362" s="886"/>
      <c r="AN362" s="886"/>
      <c r="AO362" s="886"/>
      <c r="AP362" s="886"/>
      <c r="AQ362" s="886"/>
      <c r="AR362" s="886"/>
      <c r="AS362" s="886"/>
      <c r="AT362" s="886"/>
      <c r="AU362" s="886"/>
      <c r="AV362" s="886"/>
      <c r="AW362" s="886"/>
      <c r="AX362" s="886"/>
      <c r="AY362" s="886"/>
      <c r="AZ362" s="886"/>
      <c r="BA362" s="886"/>
      <c r="BB362" s="886"/>
      <c r="BC362" s="886"/>
      <c r="BD362" s="886"/>
      <c r="BE362" s="886"/>
      <c r="BF362" s="886"/>
      <c r="BG362" s="886"/>
      <c r="BH362" s="886"/>
      <c r="BI362" s="886"/>
      <c r="BJ362" s="886"/>
      <c r="BK362" s="886"/>
      <c r="BL362" s="886"/>
      <c r="BM362" s="886"/>
      <c r="BN362" s="886"/>
      <c r="BO362" s="886"/>
      <c r="BP362" s="886"/>
      <c r="BQ362" s="886"/>
    </row>
    <row r="363">
      <c r="A363" s="886"/>
      <c r="B363" s="886"/>
      <c r="C363" s="886"/>
      <c r="D363" s="887"/>
      <c r="E363" s="886"/>
      <c r="F363" s="886"/>
      <c r="G363" s="886"/>
      <c r="H363" s="886"/>
      <c r="I363" s="886"/>
      <c r="J363" s="886"/>
      <c r="K363" s="886"/>
      <c r="L363" s="886"/>
      <c r="M363" s="886"/>
      <c r="N363" s="886"/>
      <c r="O363" s="886"/>
      <c r="P363" s="886"/>
      <c r="Q363" s="886"/>
      <c r="R363" s="886"/>
      <c r="S363" s="886"/>
      <c r="T363" s="886"/>
      <c r="U363" s="886"/>
      <c r="V363" s="886"/>
      <c r="W363" s="886"/>
      <c r="X363" s="886"/>
      <c r="Y363" s="886"/>
      <c r="Z363" s="886"/>
      <c r="AA363" s="886"/>
      <c r="AB363" s="886"/>
      <c r="AC363" s="886"/>
      <c r="AD363" s="886"/>
      <c r="AE363" s="886"/>
      <c r="AF363" s="886"/>
      <c r="AG363" s="886"/>
      <c r="AH363" s="886"/>
      <c r="AI363" s="886"/>
      <c r="AJ363" s="886"/>
      <c r="AK363" s="886"/>
      <c r="AL363" s="886"/>
      <c r="AM363" s="886"/>
      <c r="AN363" s="886"/>
      <c r="AO363" s="886"/>
      <c r="AP363" s="886"/>
      <c r="AQ363" s="886"/>
      <c r="AR363" s="886"/>
      <c r="AS363" s="886"/>
      <c r="AT363" s="886"/>
      <c r="AU363" s="886"/>
      <c r="AV363" s="886"/>
      <c r="AW363" s="886"/>
      <c r="AX363" s="886"/>
      <c r="AY363" s="886"/>
      <c r="AZ363" s="886"/>
      <c r="BA363" s="886"/>
      <c r="BB363" s="886"/>
      <c r="BC363" s="886"/>
      <c r="BD363" s="886"/>
      <c r="BE363" s="886"/>
      <c r="BF363" s="886"/>
      <c r="BG363" s="886"/>
      <c r="BH363" s="886"/>
      <c r="BI363" s="886"/>
      <c r="BJ363" s="886"/>
      <c r="BK363" s="886"/>
      <c r="BL363" s="886"/>
      <c r="BM363" s="886"/>
      <c r="BN363" s="886"/>
      <c r="BO363" s="886"/>
      <c r="BP363" s="886"/>
      <c r="BQ363" s="886"/>
    </row>
    <row r="364">
      <c r="A364" s="886"/>
      <c r="B364" s="886"/>
      <c r="C364" s="886"/>
      <c r="D364" s="887"/>
      <c r="E364" s="886"/>
      <c r="F364" s="886"/>
      <c r="G364" s="886"/>
      <c r="H364" s="886"/>
      <c r="I364" s="886"/>
      <c r="J364" s="886"/>
      <c r="K364" s="886"/>
      <c r="L364" s="886"/>
      <c r="M364" s="886"/>
      <c r="N364" s="886"/>
      <c r="O364" s="886"/>
      <c r="P364" s="886"/>
      <c r="Q364" s="886"/>
      <c r="R364" s="886"/>
      <c r="S364" s="886"/>
      <c r="T364" s="886"/>
      <c r="U364" s="886"/>
      <c r="V364" s="886"/>
      <c r="W364" s="886"/>
      <c r="X364" s="886"/>
      <c r="Y364" s="886"/>
      <c r="Z364" s="886"/>
      <c r="AA364" s="886"/>
      <c r="AB364" s="886"/>
      <c r="AC364" s="886"/>
      <c r="AD364" s="886"/>
      <c r="AE364" s="886"/>
      <c r="AF364" s="886"/>
      <c r="AG364" s="886"/>
      <c r="AH364" s="886"/>
      <c r="AI364" s="886"/>
      <c r="AJ364" s="886"/>
      <c r="AK364" s="886"/>
      <c r="AL364" s="886"/>
      <c r="AM364" s="886"/>
      <c r="AN364" s="886"/>
      <c r="AO364" s="886"/>
      <c r="AP364" s="886"/>
      <c r="AQ364" s="886"/>
      <c r="AR364" s="886"/>
      <c r="AS364" s="886"/>
      <c r="AT364" s="886"/>
      <c r="AU364" s="886"/>
      <c r="AV364" s="886"/>
      <c r="AW364" s="886"/>
      <c r="AX364" s="886"/>
      <c r="AY364" s="886"/>
      <c r="AZ364" s="886"/>
      <c r="BA364" s="886"/>
      <c r="BB364" s="886"/>
      <c r="BC364" s="886"/>
      <c r="BD364" s="886"/>
      <c r="BE364" s="886"/>
      <c r="BF364" s="886"/>
      <c r="BG364" s="886"/>
      <c r="BH364" s="886"/>
      <c r="BI364" s="886"/>
      <c r="BJ364" s="886"/>
      <c r="BK364" s="886"/>
      <c r="BL364" s="886"/>
      <c r="BM364" s="886"/>
      <c r="BN364" s="886"/>
      <c r="BO364" s="886"/>
      <c r="BP364" s="886"/>
      <c r="BQ364" s="886"/>
    </row>
    <row r="365">
      <c r="A365" s="886"/>
      <c r="B365" s="886"/>
      <c r="C365" s="886"/>
      <c r="D365" s="887"/>
      <c r="E365" s="886"/>
      <c r="F365" s="886"/>
      <c r="G365" s="886"/>
      <c r="H365" s="886"/>
      <c r="I365" s="886"/>
      <c r="J365" s="886"/>
      <c r="K365" s="886"/>
      <c r="L365" s="886"/>
      <c r="M365" s="886"/>
      <c r="N365" s="886"/>
      <c r="O365" s="886"/>
      <c r="P365" s="886"/>
      <c r="Q365" s="886"/>
      <c r="R365" s="886"/>
      <c r="S365" s="886"/>
      <c r="T365" s="886"/>
      <c r="U365" s="886"/>
      <c r="V365" s="886"/>
      <c r="W365" s="886"/>
      <c r="X365" s="886"/>
      <c r="Y365" s="886"/>
      <c r="Z365" s="886"/>
      <c r="AA365" s="886"/>
      <c r="AB365" s="886"/>
      <c r="AC365" s="886"/>
      <c r="AD365" s="886"/>
      <c r="AE365" s="886"/>
      <c r="AF365" s="886"/>
      <c r="AG365" s="886"/>
      <c r="AH365" s="886"/>
      <c r="AI365" s="886"/>
      <c r="AJ365" s="886"/>
      <c r="AK365" s="886"/>
      <c r="AL365" s="886"/>
      <c r="AM365" s="886"/>
      <c r="AN365" s="886"/>
      <c r="AO365" s="886"/>
      <c r="AP365" s="886"/>
      <c r="AQ365" s="886"/>
      <c r="AR365" s="886"/>
      <c r="AS365" s="886"/>
      <c r="AT365" s="886"/>
      <c r="AU365" s="886"/>
      <c r="AV365" s="886"/>
      <c r="AW365" s="886"/>
      <c r="AX365" s="886"/>
      <c r="AY365" s="886"/>
      <c r="AZ365" s="886"/>
      <c r="BA365" s="886"/>
      <c r="BB365" s="886"/>
      <c r="BC365" s="886"/>
      <c r="BD365" s="886"/>
      <c r="BE365" s="886"/>
      <c r="BF365" s="886"/>
      <c r="BG365" s="886"/>
      <c r="BH365" s="886"/>
      <c r="BI365" s="886"/>
      <c r="BJ365" s="886"/>
      <c r="BK365" s="886"/>
      <c r="BL365" s="886"/>
      <c r="BM365" s="886"/>
      <c r="BN365" s="886"/>
      <c r="BO365" s="886"/>
      <c r="BP365" s="886"/>
      <c r="BQ365" s="886"/>
    </row>
    <row r="366">
      <c r="A366" s="886"/>
      <c r="B366" s="886"/>
      <c r="C366" s="886"/>
      <c r="D366" s="887"/>
      <c r="E366" s="886"/>
      <c r="F366" s="886"/>
      <c r="G366" s="886"/>
      <c r="H366" s="886"/>
      <c r="I366" s="886"/>
      <c r="J366" s="886"/>
      <c r="K366" s="886"/>
      <c r="L366" s="886"/>
      <c r="M366" s="886"/>
      <c r="N366" s="886"/>
      <c r="O366" s="886"/>
      <c r="P366" s="886"/>
      <c r="Q366" s="886"/>
      <c r="R366" s="886"/>
      <c r="S366" s="886"/>
      <c r="T366" s="886"/>
      <c r="U366" s="886"/>
      <c r="V366" s="886"/>
      <c r="W366" s="886"/>
      <c r="X366" s="886"/>
      <c r="Y366" s="886"/>
      <c r="Z366" s="886"/>
      <c r="AA366" s="886"/>
      <c r="AB366" s="886"/>
      <c r="AC366" s="886"/>
      <c r="AD366" s="886"/>
      <c r="AE366" s="886"/>
      <c r="AF366" s="886"/>
      <c r="AG366" s="886"/>
      <c r="AH366" s="886"/>
      <c r="AI366" s="886"/>
      <c r="AJ366" s="886"/>
      <c r="AK366" s="886"/>
      <c r="AL366" s="886"/>
      <c r="AM366" s="886"/>
      <c r="AN366" s="886"/>
      <c r="AO366" s="886"/>
      <c r="AP366" s="886"/>
      <c r="AQ366" s="886"/>
      <c r="AR366" s="886"/>
      <c r="AS366" s="886"/>
      <c r="AT366" s="886"/>
      <c r="AU366" s="886"/>
      <c r="AV366" s="886"/>
      <c r="AW366" s="886"/>
      <c r="AX366" s="886"/>
      <c r="AY366" s="886"/>
      <c r="AZ366" s="886"/>
      <c r="BA366" s="886"/>
      <c r="BB366" s="886"/>
      <c r="BC366" s="886"/>
      <c r="BD366" s="886"/>
      <c r="BE366" s="886"/>
      <c r="BF366" s="886"/>
      <c r="BG366" s="886"/>
      <c r="BH366" s="886"/>
      <c r="BI366" s="886"/>
      <c r="BJ366" s="886"/>
      <c r="BK366" s="886"/>
      <c r="BL366" s="886"/>
      <c r="BM366" s="886"/>
      <c r="BN366" s="886"/>
      <c r="BO366" s="886"/>
      <c r="BP366" s="886"/>
      <c r="BQ366" s="886"/>
    </row>
    <row r="367">
      <c r="A367" s="886"/>
      <c r="B367" s="886"/>
      <c r="C367" s="886"/>
      <c r="D367" s="887"/>
      <c r="E367" s="886"/>
      <c r="F367" s="886"/>
      <c r="G367" s="886"/>
      <c r="H367" s="886"/>
      <c r="I367" s="886"/>
      <c r="J367" s="886"/>
      <c r="K367" s="886"/>
      <c r="L367" s="886"/>
      <c r="M367" s="886"/>
      <c r="N367" s="886"/>
      <c r="O367" s="886"/>
      <c r="P367" s="886"/>
      <c r="Q367" s="886"/>
      <c r="R367" s="886"/>
      <c r="S367" s="886"/>
      <c r="T367" s="886"/>
      <c r="U367" s="886"/>
      <c r="V367" s="886"/>
      <c r="W367" s="886"/>
      <c r="X367" s="886"/>
      <c r="Y367" s="886"/>
      <c r="Z367" s="886"/>
      <c r="AA367" s="886"/>
      <c r="AB367" s="886"/>
      <c r="AC367" s="886"/>
      <c r="AD367" s="886"/>
      <c r="AE367" s="886"/>
      <c r="AF367" s="886"/>
      <c r="AG367" s="886"/>
      <c r="AH367" s="886"/>
      <c r="AI367" s="886"/>
      <c r="AJ367" s="886"/>
      <c r="AK367" s="886"/>
      <c r="AL367" s="886"/>
      <c r="AM367" s="886"/>
      <c r="AN367" s="886"/>
      <c r="AO367" s="886"/>
      <c r="AP367" s="886"/>
      <c r="AQ367" s="886"/>
      <c r="AR367" s="886"/>
      <c r="AS367" s="886"/>
      <c r="AT367" s="886"/>
      <c r="AU367" s="886"/>
      <c r="AV367" s="886"/>
      <c r="AW367" s="886"/>
      <c r="AX367" s="886"/>
      <c r="AY367" s="886"/>
      <c r="AZ367" s="886"/>
      <c r="BA367" s="886"/>
      <c r="BB367" s="886"/>
      <c r="BC367" s="886"/>
      <c r="BD367" s="886"/>
      <c r="BE367" s="886"/>
      <c r="BF367" s="886"/>
      <c r="BG367" s="886"/>
      <c r="BH367" s="886"/>
      <c r="BI367" s="886"/>
      <c r="BJ367" s="886"/>
      <c r="BK367" s="886"/>
      <c r="BL367" s="886"/>
      <c r="BM367" s="886"/>
      <c r="BN367" s="886"/>
      <c r="BO367" s="886"/>
      <c r="BP367" s="886"/>
      <c r="BQ367" s="886"/>
    </row>
    <row r="368">
      <c r="A368" s="886"/>
      <c r="B368" s="886"/>
      <c r="C368" s="886"/>
      <c r="D368" s="887"/>
      <c r="E368" s="886"/>
      <c r="F368" s="886"/>
      <c r="G368" s="886"/>
      <c r="H368" s="886"/>
      <c r="I368" s="886"/>
      <c r="J368" s="886"/>
      <c r="K368" s="886"/>
      <c r="L368" s="886"/>
      <c r="M368" s="886"/>
      <c r="N368" s="886"/>
      <c r="O368" s="886"/>
      <c r="P368" s="886"/>
      <c r="Q368" s="886"/>
      <c r="R368" s="886"/>
      <c r="S368" s="886"/>
      <c r="T368" s="886"/>
      <c r="U368" s="886"/>
      <c r="V368" s="886"/>
      <c r="W368" s="886"/>
      <c r="X368" s="886"/>
      <c r="Y368" s="886"/>
      <c r="Z368" s="886"/>
      <c r="AA368" s="886"/>
      <c r="AB368" s="886"/>
      <c r="AC368" s="886"/>
      <c r="AD368" s="886"/>
      <c r="AE368" s="886"/>
      <c r="AF368" s="886"/>
      <c r="AG368" s="886"/>
      <c r="AH368" s="886"/>
      <c r="AI368" s="886"/>
      <c r="AJ368" s="886"/>
      <c r="AK368" s="886"/>
      <c r="AL368" s="886"/>
      <c r="AM368" s="886"/>
      <c r="AN368" s="886"/>
      <c r="AO368" s="886"/>
      <c r="AP368" s="886"/>
      <c r="AQ368" s="886"/>
      <c r="AR368" s="886"/>
      <c r="AS368" s="886"/>
      <c r="AT368" s="886"/>
      <c r="AU368" s="886"/>
      <c r="AV368" s="886"/>
      <c r="AW368" s="886"/>
      <c r="AX368" s="886"/>
      <c r="AY368" s="886"/>
      <c r="AZ368" s="886"/>
      <c r="BA368" s="886"/>
      <c r="BB368" s="886"/>
      <c r="BC368" s="886"/>
      <c r="BD368" s="886"/>
      <c r="BE368" s="886"/>
      <c r="BF368" s="886"/>
      <c r="BG368" s="886"/>
      <c r="BH368" s="886"/>
      <c r="BI368" s="886"/>
      <c r="BJ368" s="886"/>
      <c r="BK368" s="886"/>
      <c r="BL368" s="886"/>
      <c r="BM368" s="886"/>
      <c r="BN368" s="886"/>
      <c r="BO368" s="886"/>
      <c r="BP368" s="886"/>
      <c r="BQ368" s="886"/>
    </row>
    <row r="369">
      <c r="A369" s="886"/>
      <c r="B369" s="886"/>
      <c r="C369" s="886"/>
      <c r="D369" s="887"/>
      <c r="E369" s="886"/>
      <c r="F369" s="886"/>
      <c r="G369" s="886"/>
      <c r="H369" s="886"/>
      <c r="I369" s="886"/>
      <c r="J369" s="886"/>
      <c r="K369" s="886"/>
      <c r="L369" s="886"/>
      <c r="M369" s="886"/>
      <c r="N369" s="886"/>
      <c r="O369" s="886"/>
      <c r="P369" s="886"/>
      <c r="Q369" s="886"/>
      <c r="R369" s="886"/>
      <c r="S369" s="886"/>
      <c r="T369" s="886"/>
      <c r="U369" s="886"/>
      <c r="V369" s="886"/>
      <c r="W369" s="886"/>
      <c r="X369" s="886"/>
      <c r="Y369" s="886"/>
      <c r="Z369" s="886"/>
      <c r="AA369" s="886"/>
      <c r="AB369" s="886"/>
      <c r="AC369" s="886"/>
      <c r="AD369" s="886"/>
      <c r="AE369" s="886"/>
      <c r="AF369" s="886"/>
      <c r="AG369" s="886"/>
      <c r="AH369" s="886"/>
      <c r="AI369" s="886"/>
      <c r="AJ369" s="886"/>
      <c r="AK369" s="886"/>
      <c r="AL369" s="886"/>
      <c r="AM369" s="886"/>
      <c r="AN369" s="886"/>
      <c r="AO369" s="886"/>
      <c r="AP369" s="886"/>
      <c r="AQ369" s="886"/>
      <c r="AR369" s="886"/>
      <c r="AS369" s="886"/>
      <c r="AT369" s="886"/>
      <c r="AU369" s="886"/>
      <c r="AV369" s="886"/>
      <c r="AW369" s="886"/>
      <c r="AX369" s="886"/>
      <c r="AY369" s="886"/>
      <c r="AZ369" s="886"/>
      <c r="BA369" s="886"/>
      <c r="BB369" s="886"/>
      <c r="BC369" s="886"/>
      <c r="BD369" s="886"/>
      <c r="BE369" s="886"/>
      <c r="BF369" s="886"/>
      <c r="BG369" s="886"/>
      <c r="BH369" s="886"/>
      <c r="BI369" s="886"/>
      <c r="BJ369" s="886"/>
      <c r="BK369" s="886"/>
      <c r="BL369" s="886"/>
      <c r="BM369" s="886"/>
      <c r="BN369" s="886"/>
      <c r="BO369" s="886"/>
      <c r="BP369" s="886"/>
      <c r="BQ369" s="886"/>
    </row>
    <row r="370">
      <c r="A370" s="886"/>
      <c r="B370" s="886"/>
      <c r="C370" s="886"/>
      <c r="D370" s="887"/>
      <c r="E370" s="886"/>
      <c r="F370" s="886"/>
      <c r="G370" s="886"/>
      <c r="H370" s="886"/>
      <c r="I370" s="886"/>
      <c r="J370" s="886"/>
      <c r="K370" s="886"/>
      <c r="L370" s="886"/>
      <c r="M370" s="886"/>
      <c r="N370" s="886"/>
      <c r="O370" s="886"/>
      <c r="P370" s="886"/>
      <c r="Q370" s="886"/>
      <c r="R370" s="886"/>
      <c r="S370" s="886"/>
      <c r="T370" s="886"/>
      <c r="U370" s="886"/>
      <c r="V370" s="886"/>
      <c r="W370" s="886"/>
      <c r="X370" s="886"/>
      <c r="Y370" s="886"/>
      <c r="Z370" s="886"/>
      <c r="AA370" s="886"/>
      <c r="AB370" s="886"/>
      <c r="AC370" s="886"/>
      <c r="AD370" s="886"/>
      <c r="AE370" s="886"/>
      <c r="AF370" s="886"/>
      <c r="AG370" s="886"/>
      <c r="AH370" s="886"/>
      <c r="AI370" s="886"/>
      <c r="AJ370" s="886"/>
      <c r="AK370" s="886"/>
      <c r="AL370" s="886"/>
      <c r="AM370" s="886"/>
      <c r="AN370" s="886"/>
      <c r="AO370" s="886"/>
      <c r="AP370" s="886"/>
      <c r="AQ370" s="886"/>
      <c r="AR370" s="886"/>
      <c r="AS370" s="886"/>
      <c r="AT370" s="886"/>
      <c r="AU370" s="886"/>
      <c r="AV370" s="886"/>
      <c r="AW370" s="886"/>
      <c r="AX370" s="886"/>
      <c r="AY370" s="886"/>
      <c r="AZ370" s="886"/>
      <c r="BA370" s="886"/>
      <c r="BB370" s="886"/>
      <c r="BC370" s="886"/>
      <c r="BD370" s="886"/>
      <c r="BE370" s="886"/>
      <c r="BF370" s="886"/>
      <c r="BG370" s="886"/>
      <c r="BH370" s="886"/>
      <c r="BI370" s="886"/>
      <c r="BJ370" s="886"/>
      <c r="BK370" s="886"/>
      <c r="BL370" s="886"/>
      <c r="BM370" s="886"/>
      <c r="BN370" s="886"/>
      <c r="BO370" s="886"/>
      <c r="BP370" s="886"/>
      <c r="BQ370" s="886"/>
    </row>
    <row r="371">
      <c r="A371" s="886"/>
      <c r="B371" s="886"/>
      <c r="C371" s="886"/>
      <c r="D371" s="887"/>
      <c r="E371" s="886"/>
      <c r="F371" s="886"/>
      <c r="G371" s="886"/>
      <c r="H371" s="886"/>
      <c r="I371" s="886"/>
      <c r="J371" s="886"/>
      <c r="K371" s="886"/>
      <c r="L371" s="886"/>
      <c r="M371" s="886"/>
      <c r="N371" s="886"/>
      <c r="O371" s="886"/>
      <c r="P371" s="886"/>
      <c r="Q371" s="886"/>
      <c r="R371" s="886"/>
      <c r="S371" s="886"/>
      <c r="T371" s="886"/>
      <c r="U371" s="886"/>
      <c r="V371" s="886"/>
      <c r="W371" s="886"/>
      <c r="X371" s="886"/>
      <c r="Y371" s="886"/>
      <c r="Z371" s="886"/>
      <c r="AA371" s="886"/>
      <c r="AB371" s="886"/>
      <c r="AC371" s="886"/>
      <c r="AD371" s="886"/>
      <c r="AE371" s="886"/>
      <c r="AF371" s="886"/>
      <c r="AG371" s="886"/>
      <c r="AH371" s="886"/>
      <c r="AI371" s="886"/>
      <c r="AJ371" s="886"/>
      <c r="AK371" s="886"/>
      <c r="AL371" s="886"/>
      <c r="AM371" s="886"/>
      <c r="AN371" s="886"/>
      <c r="AO371" s="886"/>
      <c r="AP371" s="886"/>
      <c r="AQ371" s="886"/>
      <c r="AR371" s="886"/>
      <c r="AS371" s="886"/>
      <c r="AT371" s="886"/>
      <c r="AU371" s="886"/>
      <c r="AV371" s="886"/>
      <c r="AW371" s="886"/>
      <c r="AX371" s="886"/>
      <c r="AY371" s="886"/>
      <c r="AZ371" s="886"/>
      <c r="BA371" s="886"/>
      <c r="BB371" s="886"/>
      <c r="BC371" s="886"/>
      <c r="BD371" s="886"/>
      <c r="BE371" s="886"/>
      <c r="BF371" s="886"/>
      <c r="BG371" s="886"/>
      <c r="BH371" s="886"/>
      <c r="BI371" s="886"/>
      <c r="BJ371" s="886"/>
      <c r="BK371" s="886"/>
      <c r="BL371" s="886"/>
      <c r="BM371" s="886"/>
      <c r="BN371" s="886"/>
      <c r="BO371" s="886"/>
      <c r="BP371" s="886"/>
      <c r="BQ371" s="886"/>
    </row>
    <row r="372">
      <c r="A372" s="886"/>
      <c r="B372" s="886"/>
      <c r="C372" s="886"/>
      <c r="D372" s="887"/>
      <c r="E372" s="886"/>
      <c r="F372" s="886"/>
      <c r="G372" s="886"/>
      <c r="H372" s="886"/>
      <c r="I372" s="886"/>
      <c r="J372" s="886"/>
      <c r="K372" s="886"/>
      <c r="L372" s="886"/>
      <c r="M372" s="886"/>
      <c r="N372" s="886"/>
      <c r="O372" s="886"/>
      <c r="P372" s="886"/>
      <c r="Q372" s="886"/>
      <c r="R372" s="886"/>
      <c r="S372" s="886"/>
      <c r="T372" s="886"/>
      <c r="U372" s="886"/>
      <c r="V372" s="886"/>
      <c r="W372" s="886"/>
      <c r="X372" s="886"/>
      <c r="Y372" s="886"/>
      <c r="Z372" s="886"/>
      <c r="AA372" s="886"/>
      <c r="AB372" s="886"/>
      <c r="AC372" s="886"/>
      <c r="AD372" s="886"/>
      <c r="AE372" s="886"/>
      <c r="AF372" s="886"/>
      <c r="AG372" s="886"/>
      <c r="AH372" s="886"/>
      <c r="AI372" s="886"/>
      <c r="AJ372" s="886"/>
      <c r="AK372" s="886"/>
      <c r="AL372" s="886"/>
      <c r="AM372" s="886"/>
      <c r="AN372" s="886"/>
      <c r="AO372" s="886"/>
      <c r="AP372" s="886"/>
      <c r="AQ372" s="886"/>
      <c r="AR372" s="886"/>
      <c r="AS372" s="886"/>
      <c r="AT372" s="886"/>
      <c r="AU372" s="886"/>
      <c r="AV372" s="886"/>
      <c r="AW372" s="886"/>
      <c r="AX372" s="886"/>
      <c r="AY372" s="886"/>
      <c r="AZ372" s="886"/>
      <c r="BA372" s="886"/>
      <c r="BB372" s="886"/>
      <c r="BC372" s="886"/>
      <c r="BD372" s="886"/>
      <c r="BE372" s="886"/>
      <c r="BF372" s="886"/>
      <c r="BG372" s="886"/>
      <c r="BH372" s="886"/>
      <c r="BI372" s="886"/>
      <c r="BJ372" s="886"/>
      <c r="BK372" s="886"/>
      <c r="BL372" s="886"/>
      <c r="BM372" s="886"/>
      <c r="BN372" s="886"/>
      <c r="BO372" s="886"/>
      <c r="BP372" s="886"/>
      <c r="BQ372" s="886"/>
    </row>
    <row r="373">
      <c r="A373" s="886"/>
      <c r="B373" s="886"/>
      <c r="C373" s="886"/>
      <c r="D373" s="887"/>
      <c r="E373" s="886"/>
      <c r="F373" s="886"/>
      <c r="G373" s="886"/>
      <c r="H373" s="886"/>
      <c r="I373" s="886"/>
      <c r="J373" s="886"/>
      <c r="K373" s="886"/>
      <c r="L373" s="886"/>
      <c r="M373" s="886"/>
      <c r="N373" s="886"/>
      <c r="O373" s="886"/>
      <c r="P373" s="886"/>
      <c r="Q373" s="886"/>
      <c r="R373" s="886"/>
      <c r="S373" s="886"/>
      <c r="T373" s="886"/>
      <c r="U373" s="886"/>
      <c r="V373" s="886"/>
      <c r="W373" s="886"/>
      <c r="X373" s="886"/>
      <c r="Y373" s="886"/>
      <c r="Z373" s="886"/>
      <c r="AA373" s="886"/>
      <c r="AB373" s="886"/>
      <c r="AC373" s="886"/>
      <c r="AD373" s="886"/>
      <c r="AE373" s="886"/>
      <c r="AF373" s="886"/>
      <c r="AG373" s="886"/>
      <c r="AH373" s="886"/>
      <c r="AI373" s="886"/>
      <c r="AJ373" s="886"/>
      <c r="AK373" s="886"/>
      <c r="AL373" s="886"/>
      <c r="AM373" s="886"/>
      <c r="AN373" s="886"/>
      <c r="AO373" s="886"/>
      <c r="AP373" s="886"/>
      <c r="AQ373" s="886"/>
      <c r="AR373" s="886"/>
      <c r="AS373" s="886"/>
      <c r="AT373" s="886"/>
      <c r="AU373" s="886"/>
      <c r="AV373" s="886"/>
      <c r="AW373" s="886"/>
      <c r="AX373" s="886"/>
      <c r="AY373" s="886"/>
      <c r="AZ373" s="886"/>
      <c r="BA373" s="886"/>
      <c r="BB373" s="886"/>
      <c r="BC373" s="886"/>
      <c r="BD373" s="886"/>
      <c r="BE373" s="886"/>
      <c r="BF373" s="886"/>
      <c r="BG373" s="886"/>
      <c r="BH373" s="886"/>
      <c r="BI373" s="886"/>
      <c r="BJ373" s="886"/>
      <c r="BK373" s="886"/>
      <c r="BL373" s="886"/>
      <c r="BM373" s="886"/>
      <c r="BN373" s="886"/>
      <c r="BO373" s="886"/>
      <c r="BP373" s="886"/>
      <c r="BQ373" s="886"/>
    </row>
    <row r="374">
      <c r="A374" s="886"/>
      <c r="B374" s="886"/>
      <c r="C374" s="886"/>
      <c r="D374" s="887"/>
      <c r="E374" s="886"/>
      <c r="F374" s="886"/>
      <c r="G374" s="886"/>
      <c r="H374" s="886"/>
      <c r="I374" s="886"/>
      <c r="J374" s="886"/>
      <c r="K374" s="886"/>
      <c r="L374" s="886"/>
      <c r="M374" s="886"/>
      <c r="N374" s="886"/>
      <c r="O374" s="886"/>
      <c r="P374" s="886"/>
      <c r="Q374" s="886"/>
      <c r="R374" s="886"/>
      <c r="S374" s="886"/>
      <c r="T374" s="886"/>
      <c r="U374" s="886"/>
      <c r="V374" s="886"/>
      <c r="W374" s="886"/>
      <c r="X374" s="886"/>
      <c r="Y374" s="886"/>
      <c r="Z374" s="886"/>
      <c r="AA374" s="886"/>
      <c r="AB374" s="886"/>
      <c r="AC374" s="886"/>
      <c r="AD374" s="886"/>
      <c r="AE374" s="886"/>
      <c r="AF374" s="886"/>
      <c r="AG374" s="886"/>
      <c r="AH374" s="886"/>
      <c r="AI374" s="886"/>
      <c r="AJ374" s="886"/>
      <c r="AK374" s="886"/>
      <c r="AL374" s="886"/>
      <c r="AM374" s="886"/>
      <c r="AN374" s="886"/>
      <c r="AO374" s="886"/>
      <c r="AP374" s="886"/>
      <c r="AQ374" s="886"/>
      <c r="AR374" s="886"/>
      <c r="AS374" s="886"/>
      <c r="AT374" s="886"/>
      <c r="AU374" s="886"/>
      <c r="AV374" s="886"/>
      <c r="AW374" s="886"/>
      <c r="AX374" s="886"/>
      <c r="AY374" s="886"/>
      <c r="AZ374" s="886"/>
      <c r="BA374" s="886"/>
      <c r="BB374" s="886"/>
      <c r="BC374" s="886"/>
      <c r="BD374" s="886"/>
      <c r="BE374" s="886"/>
      <c r="BF374" s="886"/>
      <c r="BG374" s="886"/>
      <c r="BH374" s="886"/>
      <c r="BI374" s="886"/>
      <c r="BJ374" s="886"/>
      <c r="BK374" s="886"/>
      <c r="BL374" s="886"/>
      <c r="BM374" s="886"/>
      <c r="BN374" s="886"/>
      <c r="BO374" s="886"/>
      <c r="BP374" s="886"/>
      <c r="BQ374" s="886"/>
    </row>
    <row r="375">
      <c r="A375" s="886"/>
      <c r="B375" s="886"/>
      <c r="C375" s="886"/>
      <c r="D375" s="887"/>
      <c r="E375" s="886"/>
      <c r="F375" s="886"/>
      <c r="G375" s="886"/>
      <c r="H375" s="886"/>
      <c r="I375" s="886"/>
      <c r="J375" s="886"/>
      <c r="K375" s="886"/>
      <c r="L375" s="886"/>
      <c r="M375" s="886"/>
      <c r="N375" s="886"/>
      <c r="O375" s="886"/>
      <c r="P375" s="886"/>
      <c r="Q375" s="886"/>
      <c r="R375" s="886"/>
      <c r="S375" s="886"/>
      <c r="T375" s="886"/>
      <c r="U375" s="886"/>
      <c r="V375" s="886"/>
      <c r="W375" s="886"/>
      <c r="X375" s="886"/>
      <c r="Y375" s="886"/>
      <c r="Z375" s="886"/>
      <c r="AA375" s="886"/>
      <c r="AB375" s="886"/>
      <c r="AC375" s="886"/>
      <c r="AD375" s="886"/>
      <c r="AE375" s="886"/>
      <c r="AF375" s="886"/>
      <c r="AG375" s="886"/>
      <c r="AH375" s="886"/>
      <c r="AI375" s="886"/>
      <c r="AJ375" s="886"/>
      <c r="AK375" s="886"/>
      <c r="AL375" s="886"/>
      <c r="AM375" s="886"/>
      <c r="AN375" s="886"/>
      <c r="AO375" s="886"/>
      <c r="AP375" s="886"/>
      <c r="AQ375" s="886"/>
      <c r="AR375" s="886"/>
      <c r="AS375" s="886"/>
      <c r="AT375" s="886"/>
      <c r="AU375" s="886"/>
      <c r="AV375" s="886"/>
      <c r="AW375" s="886"/>
      <c r="AX375" s="886"/>
      <c r="AY375" s="886"/>
      <c r="AZ375" s="886"/>
      <c r="BA375" s="886"/>
      <c r="BB375" s="886"/>
      <c r="BC375" s="886"/>
      <c r="BD375" s="886"/>
      <c r="BE375" s="886"/>
      <c r="BF375" s="886"/>
      <c r="BG375" s="886"/>
      <c r="BH375" s="886"/>
      <c r="BI375" s="886"/>
      <c r="BJ375" s="886"/>
      <c r="BK375" s="886"/>
      <c r="BL375" s="886"/>
      <c r="BM375" s="886"/>
      <c r="BN375" s="886"/>
      <c r="BO375" s="886"/>
      <c r="BP375" s="886"/>
      <c r="BQ375" s="886"/>
    </row>
    <row r="376">
      <c r="A376" s="886"/>
      <c r="B376" s="886"/>
      <c r="C376" s="886"/>
      <c r="D376" s="887"/>
      <c r="E376" s="886"/>
      <c r="F376" s="886"/>
      <c r="G376" s="886"/>
      <c r="H376" s="886"/>
      <c r="I376" s="886"/>
      <c r="J376" s="886"/>
      <c r="K376" s="886"/>
      <c r="L376" s="886"/>
      <c r="M376" s="886"/>
      <c r="N376" s="886"/>
      <c r="O376" s="886"/>
      <c r="P376" s="886"/>
      <c r="Q376" s="886"/>
      <c r="R376" s="886"/>
      <c r="S376" s="886"/>
      <c r="T376" s="886"/>
      <c r="U376" s="886"/>
      <c r="V376" s="886"/>
      <c r="W376" s="886"/>
      <c r="X376" s="886"/>
      <c r="Y376" s="886"/>
      <c r="Z376" s="886"/>
      <c r="AA376" s="886"/>
      <c r="AB376" s="886"/>
      <c r="AC376" s="886"/>
      <c r="AD376" s="886"/>
      <c r="AE376" s="886"/>
      <c r="AF376" s="886"/>
      <c r="AG376" s="886"/>
      <c r="AH376" s="886"/>
      <c r="AI376" s="886"/>
      <c r="AJ376" s="886"/>
      <c r="AK376" s="886"/>
      <c r="AL376" s="886"/>
      <c r="AM376" s="886"/>
      <c r="AN376" s="886"/>
      <c r="AO376" s="886"/>
      <c r="AP376" s="886"/>
      <c r="AQ376" s="886"/>
      <c r="AR376" s="886"/>
      <c r="AS376" s="886"/>
      <c r="AT376" s="886"/>
      <c r="AU376" s="886"/>
      <c r="AV376" s="886"/>
      <c r="AW376" s="886"/>
      <c r="AX376" s="886"/>
      <c r="AY376" s="886"/>
      <c r="AZ376" s="886"/>
      <c r="BA376" s="886"/>
      <c r="BB376" s="886"/>
      <c r="BC376" s="886"/>
      <c r="BD376" s="886"/>
      <c r="BE376" s="886"/>
      <c r="BF376" s="886"/>
      <c r="BG376" s="886"/>
      <c r="BH376" s="886"/>
      <c r="BI376" s="886"/>
      <c r="BJ376" s="886"/>
      <c r="BK376" s="886"/>
      <c r="BL376" s="886"/>
      <c r="BM376" s="886"/>
      <c r="BN376" s="886"/>
      <c r="BO376" s="886"/>
      <c r="BP376" s="886"/>
      <c r="BQ376" s="886"/>
    </row>
    <row r="377">
      <c r="A377" s="886"/>
      <c r="B377" s="886"/>
      <c r="C377" s="886"/>
      <c r="D377" s="887"/>
      <c r="E377" s="886"/>
      <c r="F377" s="886"/>
      <c r="G377" s="886"/>
      <c r="H377" s="886"/>
      <c r="I377" s="886"/>
      <c r="J377" s="886"/>
      <c r="K377" s="886"/>
      <c r="L377" s="886"/>
      <c r="M377" s="886"/>
      <c r="N377" s="886"/>
      <c r="O377" s="886"/>
      <c r="P377" s="886"/>
      <c r="Q377" s="886"/>
      <c r="R377" s="886"/>
      <c r="S377" s="886"/>
      <c r="T377" s="886"/>
      <c r="U377" s="886"/>
      <c r="V377" s="886"/>
      <c r="W377" s="886"/>
      <c r="X377" s="886"/>
      <c r="Y377" s="886"/>
      <c r="Z377" s="886"/>
      <c r="AA377" s="886"/>
      <c r="AB377" s="886"/>
      <c r="AC377" s="886"/>
      <c r="AD377" s="886"/>
      <c r="AE377" s="886"/>
      <c r="AF377" s="886"/>
      <c r="AG377" s="886"/>
      <c r="AH377" s="886"/>
      <c r="AI377" s="886"/>
      <c r="AJ377" s="886"/>
      <c r="AK377" s="886"/>
      <c r="AL377" s="886"/>
      <c r="AM377" s="886"/>
      <c r="AN377" s="886"/>
      <c r="AO377" s="886"/>
      <c r="AP377" s="886"/>
      <c r="AQ377" s="886"/>
      <c r="AR377" s="886"/>
      <c r="AS377" s="886"/>
      <c r="AT377" s="886"/>
      <c r="AU377" s="886"/>
      <c r="AV377" s="886"/>
      <c r="AW377" s="886"/>
      <c r="AX377" s="886"/>
      <c r="AY377" s="886"/>
      <c r="AZ377" s="886"/>
      <c r="BA377" s="886"/>
      <c r="BB377" s="886"/>
      <c r="BC377" s="886"/>
      <c r="BD377" s="886"/>
      <c r="BE377" s="886"/>
      <c r="BF377" s="886"/>
      <c r="BG377" s="886"/>
      <c r="BH377" s="886"/>
      <c r="BI377" s="886"/>
      <c r="BJ377" s="886"/>
      <c r="BK377" s="886"/>
      <c r="BL377" s="886"/>
      <c r="BM377" s="886"/>
      <c r="BN377" s="886"/>
      <c r="BO377" s="886"/>
      <c r="BP377" s="886"/>
      <c r="BQ377" s="886"/>
    </row>
    <row r="378">
      <c r="A378" s="886"/>
      <c r="B378" s="886"/>
      <c r="C378" s="886"/>
      <c r="D378" s="887"/>
      <c r="E378" s="886"/>
      <c r="F378" s="886"/>
      <c r="G378" s="886"/>
      <c r="H378" s="886"/>
      <c r="I378" s="886"/>
      <c r="J378" s="886"/>
      <c r="K378" s="886"/>
      <c r="L378" s="886"/>
      <c r="M378" s="886"/>
      <c r="N378" s="886"/>
      <c r="O378" s="886"/>
      <c r="P378" s="886"/>
      <c r="Q378" s="886"/>
      <c r="R378" s="886"/>
      <c r="S378" s="886"/>
      <c r="T378" s="886"/>
      <c r="U378" s="886"/>
      <c r="V378" s="886"/>
      <c r="W378" s="886"/>
      <c r="X378" s="886"/>
      <c r="Y378" s="886"/>
      <c r="Z378" s="886"/>
      <c r="AA378" s="886"/>
      <c r="AB378" s="886"/>
      <c r="AC378" s="886"/>
      <c r="AD378" s="886"/>
      <c r="AE378" s="886"/>
      <c r="AF378" s="886"/>
      <c r="AG378" s="886"/>
      <c r="AH378" s="886"/>
      <c r="AI378" s="886"/>
      <c r="AJ378" s="886"/>
      <c r="AK378" s="886"/>
      <c r="AL378" s="886"/>
      <c r="AM378" s="886"/>
      <c r="AN378" s="886"/>
      <c r="AO378" s="886"/>
      <c r="AP378" s="886"/>
      <c r="AQ378" s="886"/>
      <c r="AR378" s="886"/>
      <c r="AS378" s="886"/>
      <c r="AT378" s="886"/>
      <c r="AU378" s="886"/>
      <c r="AV378" s="886"/>
      <c r="AW378" s="886"/>
      <c r="AX378" s="886"/>
      <c r="AY378" s="886"/>
      <c r="AZ378" s="886"/>
      <c r="BA378" s="886"/>
      <c r="BB378" s="886"/>
      <c r="BC378" s="886"/>
      <c r="BD378" s="886"/>
      <c r="BE378" s="886"/>
      <c r="BF378" s="886"/>
      <c r="BG378" s="886"/>
      <c r="BH378" s="886"/>
      <c r="BI378" s="886"/>
      <c r="BJ378" s="886"/>
      <c r="BK378" s="886"/>
      <c r="BL378" s="886"/>
      <c r="BM378" s="886"/>
      <c r="BN378" s="886"/>
      <c r="BO378" s="886"/>
      <c r="BP378" s="886"/>
      <c r="BQ378" s="886"/>
    </row>
    <row r="379">
      <c r="A379" s="886"/>
      <c r="B379" s="886"/>
      <c r="C379" s="886"/>
      <c r="D379" s="887"/>
      <c r="E379" s="886"/>
      <c r="F379" s="886"/>
      <c r="G379" s="886"/>
      <c r="H379" s="886"/>
      <c r="I379" s="886"/>
      <c r="J379" s="886"/>
      <c r="K379" s="886"/>
      <c r="L379" s="886"/>
      <c r="M379" s="886"/>
      <c r="N379" s="886"/>
      <c r="O379" s="886"/>
      <c r="P379" s="886"/>
      <c r="Q379" s="886"/>
      <c r="R379" s="886"/>
      <c r="S379" s="886"/>
      <c r="T379" s="886"/>
      <c r="U379" s="886"/>
      <c r="V379" s="886"/>
      <c r="W379" s="886"/>
      <c r="X379" s="886"/>
      <c r="Y379" s="886"/>
      <c r="Z379" s="886"/>
      <c r="AA379" s="886"/>
      <c r="AB379" s="886"/>
      <c r="AC379" s="886"/>
      <c r="AD379" s="886"/>
      <c r="AE379" s="886"/>
      <c r="AF379" s="886"/>
      <c r="AG379" s="886"/>
      <c r="AH379" s="886"/>
      <c r="AI379" s="886"/>
      <c r="AJ379" s="886"/>
      <c r="AK379" s="886"/>
      <c r="AL379" s="886"/>
      <c r="AM379" s="886"/>
      <c r="AN379" s="886"/>
      <c r="AO379" s="886"/>
      <c r="AP379" s="886"/>
      <c r="AQ379" s="886"/>
      <c r="AR379" s="886"/>
      <c r="AS379" s="886"/>
      <c r="AT379" s="886"/>
      <c r="AU379" s="886"/>
      <c r="AV379" s="886"/>
      <c r="AW379" s="886"/>
      <c r="AX379" s="886"/>
      <c r="AY379" s="886"/>
      <c r="AZ379" s="886"/>
      <c r="BA379" s="886"/>
      <c r="BB379" s="886"/>
      <c r="BC379" s="886"/>
      <c r="BD379" s="886"/>
      <c r="BE379" s="886"/>
      <c r="BF379" s="886"/>
      <c r="BG379" s="886"/>
      <c r="BH379" s="886"/>
      <c r="BI379" s="886"/>
      <c r="BJ379" s="886"/>
      <c r="BK379" s="886"/>
      <c r="BL379" s="886"/>
      <c r="BM379" s="886"/>
      <c r="BN379" s="886"/>
      <c r="BO379" s="886"/>
      <c r="BP379" s="886"/>
      <c r="BQ379" s="886"/>
    </row>
    <row r="380">
      <c r="A380" s="886"/>
      <c r="B380" s="886"/>
      <c r="C380" s="886"/>
      <c r="D380" s="887"/>
      <c r="E380" s="886"/>
      <c r="F380" s="886"/>
      <c r="G380" s="886"/>
      <c r="H380" s="886"/>
      <c r="I380" s="886"/>
      <c r="J380" s="886"/>
      <c r="K380" s="886"/>
      <c r="L380" s="886"/>
      <c r="M380" s="886"/>
      <c r="N380" s="886"/>
      <c r="O380" s="886"/>
      <c r="P380" s="886"/>
      <c r="Q380" s="886"/>
      <c r="R380" s="886"/>
      <c r="S380" s="886"/>
      <c r="T380" s="886"/>
      <c r="U380" s="886"/>
      <c r="V380" s="886"/>
      <c r="W380" s="886"/>
      <c r="X380" s="886"/>
      <c r="Y380" s="886"/>
      <c r="Z380" s="886"/>
      <c r="AA380" s="886"/>
      <c r="AB380" s="886"/>
      <c r="AC380" s="886"/>
      <c r="AD380" s="886"/>
      <c r="AE380" s="886"/>
      <c r="AF380" s="886"/>
      <c r="AG380" s="886"/>
      <c r="AH380" s="886"/>
      <c r="AI380" s="886"/>
      <c r="AJ380" s="886"/>
      <c r="AK380" s="886"/>
      <c r="AL380" s="886"/>
      <c r="AM380" s="886"/>
      <c r="AN380" s="886"/>
      <c r="AO380" s="886"/>
      <c r="AP380" s="886"/>
      <c r="AQ380" s="886"/>
      <c r="AR380" s="886"/>
      <c r="AS380" s="886"/>
      <c r="AT380" s="886"/>
      <c r="AU380" s="886"/>
      <c r="AV380" s="886"/>
      <c r="AW380" s="886"/>
      <c r="AX380" s="886"/>
      <c r="AY380" s="886"/>
      <c r="AZ380" s="886"/>
      <c r="BA380" s="886"/>
      <c r="BB380" s="886"/>
      <c r="BC380" s="886"/>
      <c r="BD380" s="886"/>
      <c r="BE380" s="886"/>
      <c r="BF380" s="886"/>
      <c r="BG380" s="886"/>
      <c r="BH380" s="886"/>
      <c r="BI380" s="886"/>
      <c r="BJ380" s="886"/>
      <c r="BK380" s="886"/>
      <c r="BL380" s="886"/>
      <c r="BM380" s="886"/>
      <c r="BN380" s="886"/>
      <c r="BO380" s="886"/>
      <c r="BP380" s="886"/>
      <c r="BQ380" s="886"/>
    </row>
    <row r="381">
      <c r="A381" s="886"/>
      <c r="B381" s="886"/>
      <c r="C381" s="886"/>
      <c r="D381" s="887"/>
      <c r="E381" s="886"/>
      <c r="F381" s="886"/>
      <c r="G381" s="886"/>
      <c r="H381" s="886"/>
      <c r="I381" s="886"/>
      <c r="J381" s="886"/>
      <c r="K381" s="886"/>
      <c r="L381" s="886"/>
      <c r="M381" s="886"/>
      <c r="N381" s="886"/>
      <c r="O381" s="886"/>
      <c r="P381" s="886"/>
      <c r="Q381" s="886"/>
      <c r="R381" s="886"/>
      <c r="S381" s="886"/>
      <c r="T381" s="886"/>
      <c r="U381" s="886"/>
      <c r="V381" s="886"/>
      <c r="W381" s="886"/>
      <c r="X381" s="886"/>
      <c r="Y381" s="886"/>
      <c r="Z381" s="886"/>
      <c r="AA381" s="886"/>
      <c r="AB381" s="886"/>
      <c r="AC381" s="886"/>
      <c r="AD381" s="886"/>
      <c r="AE381" s="886"/>
      <c r="AF381" s="886"/>
      <c r="AG381" s="886"/>
      <c r="AH381" s="886"/>
      <c r="AI381" s="886"/>
      <c r="AJ381" s="886"/>
      <c r="AK381" s="886"/>
      <c r="AL381" s="886"/>
      <c r="AM381" s="886"/>
      <c r="AN381" s="886"/>
      <c r="AO381" s="886"/>
      <c r="AP381" s="886"/>
      <c r="AQ381" s="886"/>
      <c r="AR381" s="886"/>
      <c r="AS381" s="886"/>
      <c r="AT381" s="886"/>
      <c r="AU381" s="886"/>
      <c r="AV381" s="886"/>
      <c r="AW381" s="886"/>
      <c r="AX381" s="886"/>
      <c r="AY381" s="886"/>
      <c r="AZ381" s="886"/>
      <c r="BA381" s="886"/>
      <c r="BB381" s="886"/>
      <c r="BC381" s="886"/>
      <c r="BD381" s="886"/>
      <c r="BE381" s="886"/>
      <c r="BF381" s="886"/>
      <c r="BG381" s="886"/>
      <c r="BH381" s="886"/>
      <c r="BI381" s="886"/>
      <c r="BJ381" s="886"/>
      <c r="BK381" s="886"/>
      <c r="BL381" s="886"/>
      <c r="BM381" s="886"/>
      <c r="BN381" s="886"/>
      <c r="BO381" s="886"/>
      <c r="BP381" s="886"/>
      <c r="BQ381" s="886"/>
    </row>
    <row r="382">
      <c r="A382" s="886"/>
      <c r="B382" s="886"/>
      <c r="C382" s="886"/>
      <c r="D382" s="887"/>
      <c r="E382" s="886"/>
      <c r="F382" s="886"/>
      <c r="G382" s="886"/>
      <c r="H382" s="886"/>
      <c r="I382" s="886"/>
      <c r="J382" s="886"/>
      <c r="K382" s="886"/>
      <c r="L382" s="886"/>
      <c r="M382" s="886"/>
      <c r="N382" s="886"/>
      <c r="O382" s="886"/>
      <c r="P382" s="886"/>
      <c r="Q382" s="886"/>
      <c r="R382" s="886"/>
      <c r="S382" s="886"/>
      <c r="T382" s="886"/>
      <c r="U382" s="886"/>
      <c r="V382" s="886"/>
      <c r="W382" s="886"/>
      <c r="X382" s="886"/>
      <c r="Y382" s="886"/>
      <c r="Z382" s="886"/>
      <c r="AA382" s="886"/>
      <c r="AB382" s="886"/>
      <c r="AC382" s="886"/>
      <c r="AD382" s="886"/>
      <c r="AE382" s="886"/>
      <c r="AF382" s="886"/>
      <c r="AG382" s="886"/>
      <c r="AH382" s="886"/>
      <c r="AI382" s="886"/>
      <c r="AJ382" s="886"/>
      <c r="AK382" s="886"/>
      <c r="AL382" s="886"/>
      <c r="AM382" s="886"/>
      <c r="AN382" s="886"/>
      <c r="AO382" s="886"/>
      <c r="AP382" s="886"/>
      <c r="AQ382" s="886"/>
      <c r="AR382" s="886"/>
      <c r="AS382" s="886"/>
      <c r="AT382" s="886"/>
      <c r="AU382" s="886"/>
      <c r="AV382" s="886"/>
      <c r="AW382" s="886"/>
      <c r="AX382" s="886"/>
      <c r="AY382" s="886"/>
      <c r="AZ382" s="886"/>
      <c r="BA382" s="886"/>
      <c r="BB382" s="886"/>
      <c r="BC382" s="886"/>
      <c r="BD382" s="886"/>
      <c r="BE382" s="886"/>
      <c r="BF382" s="886"/>
      <c r="BG382" s="886"/>
      <c r="BH382" s="886"/>
      <c r="BI382" s="886"/>
      <c r="BJ382" s="886"/>
      <c r="BK382" s="886"/>
      <c r="BL382" s="886"/>
      <c r="BM382" s="886"/>
      <c r="BN382" s="886"/>
      <c r="BO382" s="886"/>
      <c r="BP382" s="886"/>
      <c r="BQ382" s="886"/>
    </row>
    <row r="383">
      <c r="A383" s="886"/>
      <c r="B383" s="886"/>
      <c r="C383" s="886"/>
      <c r="D383" s="887"/>
      <c r="E383" s="886"/>
      <c r="F383" s="886"/>
      <c r="G383" s="886"/>
      <c r="H383" s="886"/>
      <c r="I383" s="886"/>
      <c r="J383" s="886"/>
      <c r="K383" s="886"/>
      <c r="L383" s="886"/>
      <c r="M383" s="886"/>
      <c r="N383" s="886"/>
      <c r="O383" s="886"/>
      <c r="P383" s="886"/>
      <c r="Q383" s="886"/>
      <c r="R383" s="886"/>
      <c r="S383" s="886"/>
      <c r="T383" s="886"/>
      <c r="U383" s="886"/>
      <c r="V383" s="886"/>
      <c r="W383" s="886"/>
      <c r="X383" s="886"/>
      <c r="Y383" s="886"/>
      <c r="Z383" s="886"/>
      <c r="AA383" s="886"/>
      <c r="AB383" s="886"/>
      <c r="AC383" s="886"/>
      <c r="AD383" s="886"/>
      <c r="AE383" s="886"/>
      <c r="AF383" s="886"/>
      <c r="AG383" s="886"/>
      <c r="AH383" s="886"/>
      <c r="AI383" s="886"/>
      <c r="AJ383" s="886"/>
      <c r="AK383" s="886"/>
      <c r="AL383" s="886"/>
      <c r="AM383" s="886"/>
      <c r="AN383" s="886"/>
      <c r="AO383" s="886"/>
      <c r="AP383" s="886"/>
      <c r="AQ383" s="886"/>
      <c r="AR383" s="886"/>
      <c r="AS383" s="886"/>
      <c r="AT383" s="886"/>
      <c r="AU383" s="886"/>
      <c r="AV383" s="886"/>
      <c r="AW383" s="886"/>
      <c r="AX383" s="886"/>
      <c r="AY383" s="886"/>
      <c r="AZ383" s="886"/>
      <c r="BA383" s="886"/>
      <c r="BB383" s="886"/>
      <c r="BC383" s="886"/>
      <c r="BD383" s="886"/>
      <c r="BE383" s="886"/>
      <c r="BF383" s="886"/>
      <c r="BG383" s="886"/>
      <c r="BH383" s="886"/>
      <c r="BI383" s="886"/>
      <c r="BJ383" s="886"/>
      <c r="BK383" s="886"/>
      <c r="BL383" s="886"/>
      <c r="BM383" s="886"/>
      <c r="BN383" s="886"/>
      <c r="BO383" s="886"/>
      <c r="BP383" s="886"/>
      <c r="BQ383" s="886"/>
    </row>
    <row r="384">
      <c r="A384" s="886"/>
      <c r="B384" s="886"/>
      <c r="C384" s="886"/>
      <c r="D384" s="887"/>
      <c r="E384" s="886"/>
      <c r="F384" s="886"/>
      <c r="G384" s="886"/>
      <c r="H384" s="886"/>
      <c r="I384" s="886"/>
      <c r="J384" s="886"/>
      <c r="K384" s="886"/>
      <c r="L384" s="886"/>
      <c r="M384" s="886"/>
      <c r="N384" s="886"/>
      <c r="O384" s="886"/>
      <c r="P384" s="886"/>
      <c r="Q384" s="886"/>
      <c r="R384" s="886"/>
      <c r="S384" s="886"/>
      <c r="T384" s="886"/>
      <c r="U384" s="886"/>
      <c r="V384" s="886"/>
      <c r="W384" s="886"/>
      <c r="X384" s="886"/>
      <c r="Y384" s="886"/>
      <c r="Z384" s="886"/>
      <c r="AA384" s="886"/>
      <c r="AB384" s="886"/>
      <c r="AC384" s="886"/>
      <c r="AD384" s="886"/>
      <c r="AE384" s="886"/>
      <c r="AF384" s="886"/>
      <c r="AG384" s="886"/>
      <c r="AH384" s="886"/>
      <c r="AI384" s="886"/>
      <c r="AJ384" s="886"/>
      <c r="AK384" s="886"/>
      <c r="AL384" s="886"/>
      <c r="AM384" s="886"/>
      <c r="AN384" s="886"/>
      <c r="AO384" s="886"/>
      <c r="AP384" s="886"/>
      <c r="AQ384" s="886"/>
      <c r="AR384" s="886"/>
      <c r="AS384" s="886"/>
      <c r="AT384" s="886"/>
      <c r="AU384" s="886"/>
      <c r="AV384" s="886"/>
      <c r="AW384" s="886"/>
      <c r="AX384" s="886"/>
      <c r="AY384" s="886"/>
      <c r="AZ384" s="886"/>
      <c r="BA384" s="886"/>
      <c r="BB384" s="886"/>
      <c r="BC384" s="886"/>
      <c r="BD384" s="886"/>
      <c r="BE384" s="886"/>
      <c r="BF384" s="886"/>
      <c r="BG384" s="886"/>
      <c r="BH384" s="886"/>
      <c r="BI384" s="886"/>
      <c r="BJ384" s="886"/>
      <c r="BK384" s="886"/>
      <c r="BL384" s="886"/>
      <c r="BM384" s="886"/>
      <c r="BN384" s="886"/>
      <c r="BO384" s="886"/>
      <c r="BP384" s="886"/>
      <c r="BQ384" s="886"/>
    </row>
    <row r="385">
      <c r="A385" s="886"/>
      <c r="B385" s="886"/>
      <c r="C385" s="886"/>
      <c r="D385" s="887"/>
      <c r="E385" s="886"/>
      <c r="F385" s="886"/>
      <c r="G385" s="886"/>
      <c r="H385" s="886"/>
      <c r="I385" s="886"/>
      <c r="J385" s="886"/>
      <c r="K385" s="886"/>
      <c r="L385" s="886"/>
      <c r="M385" s="886"/>
      <c r="N385" s="886"/>
      <c r="O385" s="886"/>
      <c r="P385" s="886"/>
      <c r="Q385" s="886"/>
      <c r="R385" s="886"/>
      <c r="S385" s="886"/>
      <c r="T385" s="886"/>
      <c r="U385" s="886"/>
      <c r="V385" s="886"/>
      <c r="W385" s="886"/>
      <c r="X385" s="886"/>
      <c r="Y385" s="886"/>
      <c r="Z385" s="886"/>
      <c r="AA385" s="886"/>
      <c r="AB385" s="886"/>
      <c r="AC385" s="886"/>
      <c r="AD385" s="886"/>
      <c r="AE385" s="886"/>
      <c r="AF385" s="886"/>
      <c r="AG385" s="886"/>
      <c r="AH385" s="886"/>
      <c r="AI385" s="886"/>
      <c r="AJ385" s="886"/>
      <c r="AK385" s="886"/>
      <c r="AL385" s="886"/>
      <c r="AM385" s="886"/>
      <c r="AN385" s="886"/>
      <c r="AO385" s="886"/>
      <c r="AP385" s="886"/>
      <c r="AQ385" s="886"/>
      <c r="AR385" s="886"/>
      <c r="AS385" s="886"/>
      <c r="AT385" s="886"/>
      <c r="AU385" s="886"/>
      <c r="AV385" s="886"/>
      <c r="AW385" s="886"/>
      <c r="AX385" s="886"/>
      <c r="AY385" s="886"/>
      <c r="AZ385" s="886"/>
      <c r="BA385" s="886"/>
      <c r="BB385" s="886"/>
      <c r="BC385" s="886"/>
      <c r="BD385" s="886"/>
      <c r="BE385" s="886"/>
      <c r="BF385" s="886"/>
      <c r="BG385" s="886"/>
      <c r="BH385" s="886"/>
      <c r="BI385" s="886"/>
      <c r="BJ385" s="886"/>
      <c r="BK385" s="886"/>
      <c r="BL385" s="886"/>
      <c r="BM385" s="886"/>
      <c r="BN385" s="886"/>
      <c r="BO385" s="886"/>
      <c r="BP385" s="886"/>
      <c r="BQ385" s="886"/>
    </row>
    <row r="386">
      <c r="A386" s="886"/>
      <c r="B386" s="886"/>
      <c r="C386" s="886"/>
      <c r="D386" s="887"/>
      <c r="E386" s="886"/>
      <c r="F386" s="886"/>
      <c r="G386" s="886"/>
      <c r="H386" s="886"/>
      <c r="I386" s="886"/>
      <c r="J386" s="886"/>
      <c r="K386" s="886"/>
      <c r="L386" s="886"/>
      <c r="M386" s="886"/>
      <c r="N386" s="886"/>
      <c r="O386" s="886"/>
      <c r="P386" s="886"/>
      <c r="Q386" s="886"/>
      <c r="R386" s="886"/>
      <c r="S386" s="886"/>
      <c r="T386" s="886"/>
      <c r="U386" s="886"/>
      <c r="V386" s="886"/>
      <c r="W386" s="886"/>
      <c r="X386" s="886"/>
      <c r="Y386" s="886"/>
      <c r="Z386" s="886"/>
      <c r="AA386" s="886"/>
      <c r="AB386" s="886"/>
      <c r="AC386" s="886"/>
      <c r="AD386" s="886"/>
      <c r="AE386" s="886"/>
      <c r="AF386" s="886"/>
      <c r="AG386" s="886"/>
      <c r="AH386" s="886"/>
      <c r="AI386" s="886"/>
      <c r="AJ386" s="886"/>
      <c r="AK386" s="886"/>
      <c r="AL386" s="886"/>
      <c r="AM386" s="886"/>
      <c r="AN386" s="886"/>
      <c r="AO386" s="886"/>
      <c r="AP386" s="886"/>
      <c r="AQ386" s="886"/>
      <c r="AR386" s="886"/>
      <c r="AS386" s="886"/>
      <c r="AT386" s="886"/>
      <c r="AU386" s="886"/>
      <c r="AV386" s="886"/>
      <c r="AW386" s="886"/>
      <c r="AX386" s="886"/>
      <c r="AY386" s="886"/>
      <c r="AZ386" s="886"/>
      <c r="BA386" s="886"/>
      <c r="BB386" s="886"/>
      <c r="BC386" s="886"/>
      <c r="BD386" s="886"/>
      <c r="BE386" s="886"/>
      <c r="BF386" s="886"/>
      <c r="BG386" s="886"/>
      <c r="BH386" s="886"/>
      <c r="BI386" s="886"/>
      <c r="BJ386" s="886"/>
      <c r="BK386" s="886"/>
      <c r="BL386" s="886"/>
      <c r="BM386" s="886"/>
      <c r="BN386" s="886"/>
      <c r="BO386" s="886"/>
      <c r="BP386" s="886"/>
      <c r="BQ386" s="886"/>
    </row>
    <row r="387">
      <c r="A387" s="886"/>
      <c r="B387" s="886"/>
      <c r="C387" s="886"/>
      <c r="D387" s="887"/>
      <c r="E387" s="886"/>
      <c r="F387" s="886"/>
      <c r="G387" s="886"/>
      <c r="H387" s="886"/>
      <c r="I387" s="886"/>
      <c r="J387" s="886"/>
      <c r="K387" s="886"/>
      <c r="L387" s="886"/>
      <c r="M387" s="886"/>
      <c r="N387" s="886"/>
      <c r="O387" s="886"/>
      <c r="P387" s="886"/>
      <c r="Q387" s="886"/>
      <c r="R387" s="886"/>
      <c r="S387" s="886"/>
      <c r="T387" s="886"/>
      <c r="U387" s="886"/>
      <c r="V387" s="886"/>
      <c r="W387" s="886"/>
      <c r="X387" s="886"/>
      <c r="Y387" s="886"/>
      <c r="Z387" s="886"/>
      <c r="AA387" s="886"/>
      <c r="AB387" s="886"/>
      <c r="AC387" s="886"/>
      <c r="AD387" s="886"/>
      <c r="AE387" s="886"/>
      <c r="AF387" s="886"/>
      <c r="AG387" s="886"/>
      <c r="AH387" s="886"/>
      <c r="AI387" s="886"/>
      <c r="AJ387" s="886"/>
      <c r="AK387" s="886"/>
      <c r="AL387" s="886"/>
      <c r="AM387" s="886"/>
      <c r="AN387" s="886"/>
      <c r="AO387" s="886"/>
      <c r="AP387" s="886"/>
      <c r="AQ387" s="886"/>
      <c r="AR387" s="886"/>
      <c r="AS387" s="886"/>
      <c r="AT387" s="886"/>
      <c r="AU387" s="886"/>
      <c r="AV387" s="886"/>
      <c r="AW387" s="886"/>
      <c r="AX387" s="886"/>
      <c r="AY387" s="886"/>
      <c r="AZ387" s="886"/>
      <c r="BA387" s="886"/>
      <c r="BB387" s="886"/>
      <c r="BC387" s="886"/>
      <c r="BD387" s="886"/>
      <c r="BE387" s="886"/>
      <c r="BF387" s="886"/>
      <c r="BG387" s="886"/>
      <c r="BH387" s="886"/>
      <c r="BI387" s="886"/>
      <c r="BJ387" s="886"/>
      <c r="BK387" s="886"/>
      <c r="BL387" s="886"/>
      <c r="BM387" s="886"/>
      <c r="BN387" s="886"/>
      <c r="BO387" s="886"/>
      <c r="BP387" s="886"/>
      <c r="BQ387" s="886"/>
    </row>
    <row r="388">
      <c r="A388" s="886"/>
      <c r="B388" s="886"/>
      <c r="C388" s="886"/>
      <c r="D388" s="887"/>
      <c r="E388" s="886"/>
      <c r="F388" s="886"/>
      <c r="G388" s="886"/>
      <c r="H388" s="886"/>
      <c r="I388" s="886"/>
      <c r="J388" s="886"/>
      <c r="K388" s="886"/>
      <c r="L388" s="886"/>
      <c r="M388" s="886"/>
      <c r="N388" s="886"/>
      <c r="O388" s="886"/>
      <c r="P388" s="886"/>
      <c r="Q388" s="886"/>
      <c r="R388" s="886"/>
      <c r="S388" s="886"/>
      <c r="T388" s="886"/>
      <c r="U388" s="886"/>
      <c r="V388" s="886"/>
      <c r="W388" s="886"/>
      <c r="X388" s="886"/>
      <c r="Y388" s="886"/>
      <c r="Z388" s="886"/>
      <c r="AA388" s="886"/>
      <c r="AB388" s="886"/>
      <c r="AC388" s="886"/>
      <c r="AD388" s="886"/>
      <c r="AE388" s="886"/>
      <c r="AF388" s="886"/>
      <c r="AG388" s="886"/>
      <c r="AH388" s="886"/>
      <c r="AI388" s="886"/>
      <c r="AJ388" s="886"/>
      <c r="AK388" s="886"/>
      <c r="AL388" s="886"/>
      <c r="AM388" s="886"/>
      <c r="AN388" s="886"/>
      <c r="AO388" s="886"/>
      <c r="AP388" s="886"/>
      <c r="AQ388" s="886"/>
      <c r="AR388" s="886"/>
      <c r="AS388" s="886"/>
      <c r="AT388" s="886"/>
      <c r="AU388" s="886"/>
      <c r="AV388" s="886"/>
      <c r="AW388" s="886"/>
      <c r="AX388" s="886"/>
      <c r="AY388" s="886"/>
      <c r="AZ388" s="886"/>
      <c r="BA388" s="886"/>
      <c r="BB388" s="886"/>
      <c r="BC388" s="886"/>
      <c r="BD388" s="886"/>
      <c r="BE388" s="886"/>
      <c r="BF388" s="886"/>
      <c r="BG388" s="886"/>
      <c r="BH388" s="886"/>
      <c r="BI388" s="886"/>
      <c r="BJ388" s="886"/>
      <c r="BK388" s="886"/>
      <c r="BL388" s="886"/>
      <c r="BM388" s="886"/>
      <c r="BN388" s="886"/>
      <c r="BO388" s="886"/>
      <c r="BP388" s="886"/>
      <c r="BQ388" s="886"/>
    </row>
    <row r="389">
      <c r="A389" s="886"/>
      <c r="B389" s="886"/>
      <c r="C389" s="886"/>
      <c r="D389" s="887"/>
      <c r="E389" s="886"/>
      <c r="F389" s="886"/>
      <c r="G389" s="886"/>
      <c r="H389" s="886"/>
      <c r="I389" s="886"/>
      <c r="J389" s="886"/>
      <c r="K389" s="886"/>
      <c r="L389" s="886"/>
      <c r="M389" s="886"/>
      <c r="N389" s="886"/>
      <c r="O389" s="886"/>
      <c r="P389" s="886"/>
      <c r="Q389" s="886"/>
      <c r="R389" s="886"/>
      <c r="S389" s="886"/>
      <c r="T389" s="886"/>
      <c r="U389" s="886"/>
      <c r="V389" s="886"/>
      <c r="W389" s="886"/>
      <c r="X389" s="886"/>
      <c r="Y389" s="886"/>
      <c r="Z389" s="886"/>
      <c r="AA389" s="886"/>
      <c r="AB389" s="886"/>
      <c r="AC389" s="886"/>
      <c r="AD389" s="886"/>
      <c r="AE389" s="886"/>
      <c r="AF389" s="886"/>
      <c r="AG389" s="886"/>
      <c r="AH389" s="886"/>
      <c r="AI389" s="886"/>
      <c r="AJ389" s="886"/>
      <c r="AK389" s="886"/>
      <c r="AL389" s="886"/>
      <c r="AM389" s="886"/>
      <c r="AN389" s="886"/>
      <c r="AO389" s="886"/>
      <c r="AP389" s="886"/>
      <c r="AQ389" s="886"/>
      <c r="AR389" s="886"/>
      <c r="AS389" s="886"/>
      <c r="AT389" s="886"/>
      <c r="AU389" s="886"/>
      <c r="AV389" s="886"/>
      <c r="AW389" s="886"/>
      <c r="AX389" s="886"/>
      <c r="AY389" s="886"/>
      <c r="AZ389" s="886"/>
      <c r="BA389" s="886"/>
      <c r="BB389" s="886"/>
      <c r="BC389" s="886"/>
      <c r="BD389" s="886"/>
      <c r="BE389" s="886"/>
      <c r="BF389" s="886"/>
      <c r="BG389" s="886"/>
      <c r="BH389" s="886"/>
      <c r="BI389" s="886"/>
      <c r="BJ389" s="886"/>
      <c r="BK389" s="886"/>
      <c r="BL389" s="886"/>
      <c r="BM389" s="886"/>
      <c r="BN389" s="886"/>
      <c r="BO389" s="886"/>
      <c r="BP389" s="886"/>
      <c r="BQ389" s="886"/>
    </row>
    <row r="390">
      <c r="A390" s="886"/>
      <c r="B390" s="886"/>
      <c r="C390" s="886"/>
      <c r="D390" s="887"/>
      <c r="E390" s="886"/>
      <c r="F390" s="886"/>
      <c r="G390" s="886"/>
      <c r="H390" s="886"/>
      <c r="I390" s="886"/>
      <c r="J390" s="886"/>
      <c r="K390" s="886"/>
      <c r="L390" s="886"/>
      <c r="M390" s="886"/>
      <c r="N390" s="886"/>
      <c r="O390" s="886"/>
      <c r="P390" s="886"/>
      <c r="Q390" s="886"/>
      <c r="R390" s="886"/>
      <c r="S390" s="886"/>
      <c r="T390" s="886"/>
      <c r="U390" s="886"/>
      <c r="V390" s="886"/>
      <c r="W390" s="886"/>
      <c r="X390" s="886"/>
      <c r="Y390" s="886"/>
      <c r="Z390" s="886"/>
      <c r="AA390" s="886"/>
      <c r="AB390" s="886"/>
      <c r="AC390" s="886"/>
      <c r="AD390" s="886"/>
      <c r="AE390" s="886"/>
      <c r="AF390" s="886"/>
      <c r="AG390" s="886"/>
      <c r="AH390" s="886"/>
      <c r="AI390" s="886"/>
      <c r="AJ390" s="886"/>
      <c r="AK390" s="886"/>
      <c r="AL390" s="886"/>
      <c r="AM390" s="886"/>
      <c r="AN390" s="886"/>
      <c r="AO390" s="886"/>
      <c r="AP390" s="886"/>
      <c r="AQ390" s="886"/>
      <c r="AR390" s="886"/>
      <c r="AS390" s="886"/>
      <c r="AT390" s="886"/>
      <c r="AU390" s="886"/>
      <c r="AV390" s="886"/>
      <c r="AW390" s="886"/>
      <c r="AX390" s="886"/>
      <c r="AY390" s="886"/>
      <c r="AZ390" s="886"/>
      <c r="BA390" s="886"/>
      <c r="BB390" s="886"/>
      <c r="BC390" s="886"/>
      <c r="BD390" s="886"/>
      <c r="BE390" s="886"/>
      <c r="BF390" s="886"/>
      <c r="BG390" s="886"/>
      <c r="BH390" s="886"/>
      <c r="BI390" s="886"/>
      <c r="BJ390" s="886"/>
      <c r="BK390" s="886"/>
      <c r="BL390" s="886"/>
      <c r="BM390" s="886"/>
      <c r="BN390" s="886"/>
      <c r="BO390" s="886"/>
      <c r="BP390" s="886"/>
      <c r="BQ390" s="886"/>
    </row>
    <row r="391">
      <c r="A391" s="886"/>
      <c r="B391" s="886"/>
      <c r="C391" s="886"/>
      <c r="D391" s="887"/>
      <c r="E391" s="886"/>
      <c r="F391" s="886"/>
      <c r="G391" s="886"/>
      <c r="H391" s="886"/>
      <c r="I391" s="886"/>
      <c r="J391" s="886"/>
      <c r="K391" s="886"/>
      <c r="L391" s="886"/>
      <c r="M391" s="886"/>
      <c r="N391" s="886"/>
      <c r="O391" s="886"/>
      <c r="P391" s="886"/>
      <c r="Q391" s="886"/>
      <c r="R391" s="886"/>
      <c r="S391" s="886"/>
      <c r="T391" s="886"/>
      <c r="U391" s="886"/>
      <c r="V391" s="886"/>
      <c r="W391" s="886"/>
      <c r="X391" s="886"/>
      <c r="Y391" s="886"/>
      <c r="Z391" s="886"/>
      <c r="AA391" s="886"/>
      <c r="AB391" s="886"/>
      <c r="AC391" s="886"/>
      <c r="AD391" s="886"/>
      <c r="AE391" s="886"/>
      <c r="AF391" s="886"/>
      <c r="AG391" s="886"/>
      <c r="AH391" s="886"/>
      <c r="AI391" s="886"/>
      <c r="AJ391" s="886"/>
      <c r="AK391" s="886"/>
      <c r="AL391" s="886"/>
      <c r="AM391" s="886"/>
      <c r="AN391" s="886"/>
      <c r="AO391" s="886"/>
      <c r="AP391" s="886"/>
      <c r="AQ391" s="886"/>
      <c r="AR391" s="886"/>
      <c r="AS391" s="886"/>
      <c r="AT391" s="886"/>
      <c r="AU391" s="886"/>
      <c r="AV391" s="886"/>
      <c r="AW391" s="886"/>
      <c r="AX391" s="886"/>
      <c r="AY391" s="886"/>
      <c r="AZ391" s="886"/>
      <c r="BA391" s="886"/>
      <c r="BB391" s="886"/>
      <c r="BC391" s="886"/>
      <c r="BD391" s="886"/>
      <c r="BE391" s="886"/>
      <c r="BF391" s="886"/>
      <c r="BG391" s="886"/>
      <c r="BH391" s="886"/>
      <c r="BI391" s="886"/>
      <c r="BJ391" s="886"/>
      <c r="BK391" s="886"/>
      <c r="BL391" s="886"/>
      <c r="BM391" s="886"/>
      <c r="BN391" s="886"/>
      <c r="BO391" s="886"/>
      <c r="BP391" s="886"/>
      <c r="BQ391" s="886"/>
    </row>
    <row r="392">
      <c r="A392" s="886"/>
      <c r="B392" s="886"/>
      <c r="C392" s="886"/>
      <c r="D392" s="887"/>
      <c r="E392" s="886"/>
      <c r="F392" s="886"/>
      <c r="G392" s="886"/>
      <c r="H392" s="886"/>
      <c r="I392" s="886"/>
      <c r="J392" s="886"/>
      <c r="K392" s="886"/>
      <c r="L392" s="886"/>
      <c r="M392" s="886"/>
      <c r="N392" s="886"/>
      <c r="O392" s="886"/>
      <c r="P392" s="886"/>
      <c r="Q392" s="886"/>
      <c r="R392" s="886"/>
      <c r="S392" s="886"/>
      <c r="T392" s="886"/>
      <c r="U392" s="886"/>
      <c r="V392" s="886"/>
      <c r="W392" s="886"/>
      <c r="X392" s="886"/>
      <c r="Y392" s="886"/>
      <c r="Z392" s="886"/>
      <c r="AA392" s="886"/>
      <c r="AB392" s="886"/>
      <c r="AC392" s="886"/>
      <c r="AD392" s="886"/>
      <c r="AE392" s="886"/>
      <c r="AF392" s="886"/>
      <c r="AG392" s="886"/>
      <c r="AH392" s="886"/>
      <c r="AI392" s="886"/>
      <c r="AJ392" s="886"/>
      <c r="AK392" s="886"/>
      <c r="AL392" s="886"/>
      <c r="AM392" s="886"/>
      <c r="AN392" s="886"/>
      <c r="AO392" s="886"/>
      <c r="AP392" s="886"/>
      <c r="AQ392" s="886"/>
      <c r="AR392" s="886"/>
      <c r="AS392" s="886"/>
      <c r="AT392" s="886"/>
      <c r="AU392" s="886"/>
      <c r="AV392" s="886"/>
      <c r="AW392" s="886"/>
      <c r="AX392" s="886"/>
      <c r="AY392" s="886"/>
      <c r="AZ392" s="886"/>
      <c r="BA392" s="886"/>
      <c r="BB392" s="886"/>
      <c r="BC392" s="886"/>
      <c r="BD392" s="886"/>
      <c r="BE392" s="886"/>
      <c r="BF392" s="886"/>
      <c r="BG392" s="886"/>
      <c r="BH392" s="886"/>
      <c r="BI392" s="886"/>
      <c r="BJ392" s="886"/>
      <c r="BK392" s="886"/>
      <c r="BL392" s="886"/>
      <c r="BM392" s="886"/>
      <c r="BN392" s="886"/>
      <c r="BO392" s="886"/>
      <c r="BP392" s="886"/>
      <c r="BQ392" s="886"/>
    </row>
    <row r="393">
      <c r="A393" s="886"/>
      <c r="B393" s="886"/>
      <c r="C393" s="886"/>
      <c r="D393" s="887"/>
      <c r="E393" s="886"/>
      <c r="F393" s="886"/>
      <c r="G393" s="886"/>
      <c r="H393" s="886"/>
      <c r="I393" s="886"/>
      <c r="J393" s="886"/>
      <c r="K393" s="886"/>
      <c r="L393" s="886"/>
      <c r="M393" s="886"/>
      <c r="N393" s="886"/>
      <c r="O393" s="886"/>
      <c r="P393" s="886"/>
      <c r="Q393" s="886"/>
      <c r="R393" s="886"/>
      <c r="S393" s="886"/>
      <c r="T393" s="886"/>
      <c r="U393" s="886"/>
      <c r="V393" s="886"/>
      <c r="W393" s="886"/>
      <c r="X393" s="886"/>
      <c r="Y393" s="886"/>
      <c r="Z393" s="886"/>
      <c r="AA393" s="886"/>
      <c r="AB393" s="886"/>
      <c r="AC393" s="886"/>
      <c r="AD393" s="886"/>
      <c r="AE393" s="886"/>
      <c r="AF393" s="886"/>
      <c r="AG393" s="886"/>
      <c r="AH393" s="886"/>
      <c r="AI393" s="886"/>
      <c r="AJ393" s="886"/>
      <c r="AK393" s="886"/>
      <c r="AL393" s="886"/>
      <c r="AM393" s="886"/>
      <c r="AN393" s="886"/>
      <c r="AO393" s="886"/>
      <c r="AP393" s="886"/>
      <c r="AQ393" s="886"/>
      <c r="AR393" s="886"/>
      <c r="AS393" s="886"/>
      <c r="AT393" s="886"/>
      <c r="AU393" s="886"/>
      <c r="AV393" s="886"/>
      <c r="AW393" s="886"/>
      <c r="AX393" s="886"/>
      <c r="AY393" s="886"/>
      <c r="AZ393" s="886"/>
      <c r="BA393" s="886"/>
      <c r="BB393" s="886"/>
      <c r="BC393" s="886"/>
      <c r="BD393" s="886"/>
      <c r="BE393" s="886"/>
      <c r="BF393" s="886"/>
      <c r="BG393" s="886"/>
      <c r="BH393" s="886"/>
      <c r="BI393" s="886"/>
      <c r="BJ393" s="886"/>
      <c r="BK393" s="886"/>
      <c r="BL393" s="886"/>
      <c r="BM393" s="886"/>
      <c r="BN393" s="886"/>
      <c r="BO393" s="886"/>
      <c r="BP393" s="886"/>
      <c r="BQ393" s="886"/>
    </row>
    <row r="394">
      <c r="A394" s="886"/>
      <c r="B394" s="886"/>
      <c r="C394" s="886"/>
      <c r="D394" s="887"/>
      <c r="E394" s="886"/>
      <c r="F394" s="886"/>
      <c r="G394" s="886"/>
      <c r="H394" s="886"/>
      <c r="I394" s="886"/>
      <c r="J394" s="886"/>
      <c r="K394" s="886"/>
      <c r="L394" s="886"/>
      <c r="M394" s="886"/>
      <c r="N394" s="886"/>
      <c r="O394" s="886"/>
      <c r="P394" s="886"/>
      <c r="Q394" s="886"/>
      <c r="R394" s="886"/>
      <c r="S394" s="886"/>
      <c r="T394" s="886"/>
      <c r="U394" s="886"/>
      <c r="V394" s="886"/>
      <c r="W394" s="886"/>
      <c r="X394" s="886"/>
      <c r="Y394" s="886"/>
      <c r="Z394" s="886"/>
      <c r="AA394" s="886"/>
      <c r="AB394" s="886"/>
      <c r="AC394" s="886"/>
      <c r="AD394" s="886"/>
      <c r="AE394" s="886"/>
      <c r="AF394" s="886"/>
      <c r="AG394" s="886"/>
      <c r="AH394" s="886"/>
      <c r="AI394" s="886"/>
      <c r="AJ394" s="886"/>
      <c r="AK394" s="886"/>
      <c r="AL394" s="886"/>
      <c r="AM394" s="886"/>
      <c r="AN394" s="886"/>
      <c r="AO394" s="886"/>
      <c r="AP394" s="886"/>
      <c r="AQ394" s="886"/>
      <c r="AR394" s="886"/>
      <c r="AS394" s="886"/>
      <c r="AT394" s="886"/>
      <c r="AU394" s="886"/>
      <c r="AV394" s="886"/>
      <c r="AW394" s="886"/>
      <c r="AX394" s="886"/>
      <c r="AY394" s="886"/>
      <c r="AZ394" s="886"/>
      <c r="BA394" s="886"/>
      <c r="BB394" s="886"/>
      <c r="BC394" s="886"/>
      <c r="BD394" s="886"/>
      <c r="BE394" s="886"/>
      <c r="BF394" s="886"/>
      <c r="BG394" s="886"/>
      <c r="BH394" s="886"/>
      <c r="BI394" s="886"/>
      <c r="BJ394" s="886"/>
      <c r="BK394" s="886"/>
      <c r="BL394" s="886"/>
      <c r="BM394" s="886"/>
      <c r="BN394" s="886"/>
      <c r="BO394" s="886"/>
      <c r="BP394" s="886"/>
      <c r="BQ394" s="886"/>
    </row>
    <row r="395">
      <c r="A395" s="886"/>
      <c r="B395" s="886"/>
      <c r="C395" s="886"/>
      <c r="D395" s="887"/>
      <c r="E395" s="886"/>
      <c r="F395" s="886"/>
      <c r="G395" s="886"/>
      <c r="H395" s="886"/>
      <c r="I395" s="886"/>
      <c r="J395" s="886"/>
      <c r="K395" s="886"/>
      <c r="L395" s="886"/>
      <c r="M395" s="886"/>
      <c r="N395" s="886"/>
      <c r="O395" s="886"/>
      <c r="P395" s="886"/>
      <c r="Q395" s="886"/>
      <c r="R395" s="886"/>
      <c r="S395" s="886"/>
      <c r="T395" s="886"/>
      <c r="U395" s="886"/>
      <c r="V395" s="886"/>
      <c r="W395" s="886"/>
      <c r="X395" s="886"/>
      <c r="Y395" s="886"/>
      <c r="Z395" s="886"/>
      <c r="AA395" s="886"/>
      <c r="AB395" s="886"/>
      <c r="AC395" s="886"/>
      <c r="AD395" s="886"/>
      <c r="AE395" s="886"/>
      <c r="AF395" s="886"/>
      <c r="AG395" s="886"/>
      <c r="AH395" s="886"/>
      <c r="AI395" s="886"/>
      <c r="AJ395" s="886"/>
      <c r="AK395" s="886"/>
      <c r="AL395" s="886"/>
      <c r="AM395" s="886"/>
      <c r="AN395" s="886"/>
      <c r="AO395" s="886"/>
      <c r="AP395" s="886"/>
      <c r="AQ395" s="886"/>
      <c r="AR395" s="886"/>
      <c r="AS395" s="886"/>
      <c r="AT395" s="886"/>
      <c r="AU395" s="886"/>
      <c r="AV395" s="886"/>
      <c r="AW395" s="886"/>
      <c r="AX395" s="886"/>
      <c r="AY395" s="886"/>
      <c r="AZ395" s="886"/>
      <c r="BA395" s="886"/>
      <c r="BB395" s="886"/>
      <c r="BC395" s="886"/>
      <c r="BD395" s="886"/>
      <c r="BE395" s="886"/>
      <c r="BF395" s="886"/>
      <c r="BG395" s="886"/>
      <c r="BH395" s="886"/>
      <c r="BI395" s="886"/>
      <c r="BJ395" s="886"/>
      <c r="BK395" s="886"/>
      <c r="BL395" s="886"/>
      <c r="BM395" s="886"/>
      <c r="BN395" s="886"/>
      <c r="BO395" s="886"/>
      <c r="BP395" s="886"/>
      <c r="BQ395" s="886"/>
    </row>
    <row r="396">
      <c r="A396" s="886"/>
      <c r="B396" s="886"/>
      <c r="C396" s="886"/>
      <c r="D396" s="887"/>
      <c r="E396" s="886"/>
      <c r="F396" s="886"/>
      <c r="G396" s="886"/>
      <c r="H396" s="886"/>
      <c r="I396" s="886"/>
      <c r="J396" s="886"/>
      <c r="K396" s="886"/>
      <c r="L396" s="886"/>
      <c r="M396" s="886"/>
      <c r="N396" s="886"/>
      <c r="O396" s="886"/>
      <c r="P396" s="886"/>
      <c r="Q396" s="886"/>
      <c r="R396" s="886"/>
      <c r="S396" s="886"/>
      <c r="T396" s="886"/>
      <c r="U396" s="886"/>
      <c r="V396" s="886"/>
      <c r="W396" s="886"/>
      <c r="X396" s="886"/>
      <c r="Y396" s="886"/>
      <c r="Z396" s="886"/>
      <c r="AA396" s="886"/>
      <c r="AB396" s="886"/>
      <c r="AC396" s="886"/>
      <c r="AD396" s="886"/>
      <c r="AE396" s="886"/>
      <c r="AF396" s="886"/>
      <c r="AG396" s="886"/>
      <c r="AH396" s="886"/>
      <c r="AI396" s="886"/>
      <c r="AJ396" s="886"/>
      <c r="AK396" s="886"/>
      <c r="AL396" s="886"/>
      <c r="AM396" s="886"/>
      <c r="AN396" s="886"/>
      <c r="AO396" s="886"/>
      <c r="AP396" s="886"/>
      <c r="AQ396" s="886"/>
      <c r="AR396" s="886"/>
      <c r="AS396" s="886"/>
      <c r="AT396" s="886"/>
      <c r="AU396" s="886"/>
      <c r="AV396" s="886"/>
      <c r="AW396" s="886"/>
      <c r="AX396" s="886"/>
      <c r="AY396" s="886"/>
      <c r="AZ396" s="886"/>
      <c r="BA396" s="886"/>
      <c r="BB396" s="886"/>
      <c r="BC396" s="886"/>
      <c r="BD396" s="886"/>
      <c r="BE396" s="886"/>
      <c r="BF396" s="886"/>
      <c r="BG396" s="886"/>
      <c r="BH396" s="886"/>
      <c r="BI396" s="886"/>
      <c r="BJ396" s="886"/>
      <c r="BK396" s="886"/>
      <c r="BL396" s="886"/>
      <c r="BM396" s="886"/>
      <c r="BN396" s="886"/>
      <c r="BO396" s="886"/>
      <c r="BP396" s="886"/>
      <c r="BQ396" s="886"/>
    </row>
    <row r="397">
      <c r="A397" s="886"/>
      <c r="B397" s="886"/>
      <c r="C397" s="886"/>
      <c r="D397" s="887"/>
      <c r="E397" s="886"/>
      <c r="F397" s="886"/>
      <c r="G397" s="886"/>
      <c r="H397" s="886"/>
      <c r="I397" s="886"/>
      <c r="J397" s="886"/>
      <c r="K397" s="886"/>
      <c r="L397" s="886"/>
      <c r="M397" s="886"/>
      <c r="N397" s="886"/>
      <c r="O397" s="886"/>
      <c r="P397" s="886"/>
      <c r="Q397" s="886"/>
      <c r="R397" s="886"/>
      <c r="S397" s="886"/>
      <c r="T397" s="886"/>
      <c r="U397" s="886"/>
      <c r="V397" s="886"/>
      <c r="W397" s="886"/>
      <c r="X397" s="886"/>
      <c r="Y397" s="886"/>
      <c r="Z397" s="886"/>
      <c r="AA397" s="886"/>
      <c r="AB397" s="886"/>
      <c r="AC397" s="886"/>
      <c r="AD397" s="886"/>
      <c r="AE397" s="886"/>
      <c r="AF397" s="886"/>
      <c r="AG397" s="886"/>
      <c r="AH397" s="886"/>
      <c r="AI397" s="886"/>
      <c r="AJ397" s="886"/>
      <c r="AK397" s="886"/>
      <c r="AL397" s="886"/>
      <c r="AM397" s="886"/>
      <c r="AN397" s="886"/>
      <c r="AO397" s="886"/>
      <c r="AP397" s="886"/>
      <c r="AQ397" s="886"/>
      <c r="AR397" s="886"/>
      <c r="AS397" s="886"/>
      <c r="AT397" s="886"/>
      <c r="AU397" s="886"/>
      <c r="AV397" s="886"/>
      <c r="AW397" s="886"/>
      <c r="AX397" s="886"/>
      <c r="AY397" s="886"/>
      <c r="AZ397" s="886"/>
      <c r="BA397" s="886"/>
      <c r="BB397" s="886"/>
      <c r="BC397" s="886"/>
      <c r="BD397" s="886"/>
      <c r="BE397" s="886"/>
      <c r="BF397" s="886"/>
      <c r="BG397" s="886"/>
      <c r="BH397" s="886"/>
      <c r="BI397" s="886"/>
      <c r="BJ397" s="886"/>
      <c r="BK397" s="886"/>
      <c r="BL397" s="886"/>
      <c r="BM397" s="886"/>
      <c r="BN397" s="886"/>
      <c r="BO397" s="886"/>
      <c r="BP397" s="886"/>
      <c r="BQ397" s="886"/>
    </row>
    <row r="398">
      <c r="A398" s="886"/>
      <c r="B398" s="886"/>
      <c r="C398" s="886"/>
      <c r="D398" s="887"/>
      <c r="E398" s="886"/>
      <c r="F398" s="886"/>
      <c r="G398" s="886"/>
      <c r="H398" s="886"/>
      <c r="I398" s="886"/>
      <c r="J398" s="886"/>
      <c r="K398" s="886"/>
      <c r="L398" s="886"/>
      <c r="M398" s="886"/>
      <c r="N398" s="886"/>
      <c r="O398" s="886"/>
      <c r="P398" s="886"/>
      <c r="Q398" s="886"/>
      <c r="R398" s="886"/>
      <c r="S398" s="886"/>
      <c r="T398" s="886"/>
      <c r="U398" s="886"/>
      <c r="V398" s="886"/>
      <c r="W398" s="886"/>
      <c r="X398" s="886"/>
      <c r="Y398" s="886"/>
      <c r="Z398" s="886"/>
      <c r="AA398" s="886"/>
      <c r="AB398" s="886"/>
      <c r="AC398" s="886"/>
      <c r="AD398" s="886"/>
      <c r="AE398" s="886"/>
      <c r="AF398" s="886"/>
      <c r="AG398" s="886"/>
      <c r="AH398" s="886"/>
      <c r="AI398" s="886"/>
      <c r="AJ398" s="886"/>
      <c r="AK398" s="886"/>
      <c r="AL398" s="886"/>
      <c r="AM398" s="886"/>
      <c r="AN398" s="886"/>
      <c r="AO398" s="886"/>
      <c r="AP398" s="886"/>
      <c r="AQ398" s="886"/>
      <c r="AR398" s="886"/>
      <c r="AS398" s="886"/>
      <c r="AT398" s="886"/>
      <c r="AU398" s="886"/>
      <c r="AV398" s="886"/>
      <c r="AW398" s="886"/>
      <c r="AX398" s="886"/>
      <c r="AY398" s="886"/>
      <c r="AZ398" s="886"/>
      <c r="BA398" s="886"/>
      <c r="BB398" s="886"/>
      <c r="BC398" s="886"/>
      <c r="BD398" s="886"/>
      <c r="BE398" s="886"/>
      <c r="BF398" s="886"/>
      <c r="BG398" s="886"/>
      <c r="BH398" s="886"/>
      <c r="BI398" s="886"/>
      <c r="BJ398" s="886"/>
      <c r="BK398" s="886"/>
      <c r="BL398" s="886"/>
      <c r="BM398" s="886"/>
      <c r="BN398" s="886"/>
      <c r="BO398" s="886"/>
      <c r="BP398" s="886"/>
      <c r="BQ398" s="886"/>
    </row>
    <row r="399">
      <c r="A399" s="886"/>
      <c r="B399" s="886"/>
      <c r="C399" s="886"/>
      <c r="D399" s="887"/>
      <c r="E399" s="886"/>
      <c r="F399" s="886"/>
      <c r="G399" s="886"/>
      <c r="H399" s="886"/>
      <c r="I399" s="886"/>
      <c r="J399" s="886"/>
      <c r="K399" s="886"/>
      <c r="L399" s="886"/>
      <c r="M399" s="886"/>
      <c r="N399" s="886"/>
      <c r="O399" s="886"/>
      <c r="P399" s="886"/>
      <c r="Q399" s="886"/>
      <c r="R399" s="886"/>
      <c r="S399" s="886"/>
      <c r="T399" s="886"/>
      <c r="U399" s="886"/>
      <c r="V399" s="886"/>
      <c r="W399" s="886"/>
      <c r="X399" s="886"/>
      <c r="Y399" s="886"/>
      <c r="Z399" s="886"/>
      <c r="AA399" s="886"/>
      <c r="AB399" s="886"/>
      <c r="AC399" s="886"/>
      <c r="AD399" s="886"/>
      <c r="AE399" s="886"/>
      <c r="AF399" s="886"/>
      <c r="AG399" s="886"/>
      <c r="AH399" s="886"/>
      <c r="AI399" s="886"/>
      <c r="AJ399" s="886"/>
      <c r="AK399" s="886"/>
      <c r="AL399" s="886"/>
      <c r="AM399" s="886"/>
      <c r="AN399" s="886"/>
      <c r="AO399" s="886"/>
      <c r="AP399" s="886"/>
      <c r="AQ399" s="886"/>
      <c r="AR399" s="886"/>
      <c r="AS399" s="886"/>
      <c r="AT399" s="886"/>
      <c r="AU399" s="886"/>
      <c r="AV399" s="886"/>
      <c r="AW399" s="886"/>
      <c r="AX399" s="886"/>
      <c r="AY399" s="886"/>
      <c r="AZ399" s="886"/>
      <c r="BA399" s="886"/>
      <c r="BB399" s="886"/>
      <c r="BC399" s="886"/>
      <c r="BD399" s="886"/>
      <c r="BE399" s="886"/>
      <c r="BF399" s="886"/>
      <c r="BG399" s="886"/>
      <c r="BH399" s="886"/>
      <c r="BI399" s="886"/>
      <c r="BJ399" s="886"/>
      <c r="BK399" s="886"/>
      <c r="BL399" s="886"/>
      <c r="BM399" s="886"/>
      <c r="BN399" s="886"/>
      <c r="BO399" s="886"/>
      <c r="BP399" s="886"/>
      <c r="BQ399" s="886"/>
    </row>
    <row r="400">
      <c r="A400" s="886"/>
      <c r="B400" s="886"/>
      <c r="C400" s="886"/>
      <c r="D400" s="887"/>
      <c r="E400" s="886"/>
      <c r="F400" s="886"/>
      <c r="G400" s="886"/>
      <c r="H400" s="886"/>
      <c r="I400" s="886"/>
      <c r="J400" s="886"/>
      <c r="K400" s="886"/>
      <c r="L400" s="886"/>
      <c r="M400" s="886"/>
      <c r="N400" s="886"/>
      <c r="O400" s="886"/>
      <c r="P400" s="886"/>
      <c r="Q400" s="886"/>
      <c r="R400" s="886"/>
      <c r="S400" s="886"/>
      <c r="T400" s="886"/>
      <c r="U400" s="886"/>
      <c r="V400" s="886"/>
      <c r="W400" s="886"/>
      <c r="X400" s="886"/>
      <c r="Y400" s="886"/>
      <c r="Z400" s="886"/>
      <c r="AA400" s="886"/>
      <c r="AB400" s="886"/>
      <c r="AC400" s="886"/>
      <c r="AD400" s="886"/>
      <c r="AE400" s="886"/>
      <c r="AF400" s="886"/>
      <c r="AG400" s="886"/>
      <c r="AH400" s="886"/>
      <c r="AI400" s="886"/>
      <c r="AJ400" s="886"/>
      <c r="AK400" s="886"/>
      <c r="AL400" s="886"/>
      <c r="AM400" s="886"/>
      <c r="AN400" s="886"/>
      <c r="AO400" s="886"/>
      <c r="AP400" s="886"/>
      <c r="AQ400" s="886"/>
      <c r="AR400" s="886"/>
      <c r="AS400" s="886"/>
      <c r="AT400" s="886"/>
      <c r="AU400" s="886"/>
      <c r="AV400" s="886"/>
      <c r="AW400" s="886"/>
      <c r="AX400" s="886"/>
      <c r="AY400" s="886"/>
      <c r="AZ400" s="886"/>
      <c r="BA400" s="886"/>
      <c r="BB400" s="886"/>
      <c r="BC400" s="886"/>
      <c r="BD400" s="886"/>
      <c r="BE400" s="886"/>
      <c r="BF400" s="886"/>
      <c r="BG400" s="886"/>
      <c r="BH400" s="886"/>
      <c r="BI400" s="886"/>
      <c r="BJ400" s="886"/>
      <c r="BK400" s="886"/>
      <c r="BL400" s="886"/>
      <c r="BM400" s="886"/>
      <c r="BN400" s="886"/>
      <c r="BO400" s="886"/>
      <c r="BP400" s="886"/>
      <c r="BQ400" s="886"/>
    </row>
    <row r="401">
      <c r="A401" s="886"/>
      <c r="B401" s="886"/>
      <c r="C401" s="886"/>
      <c r="D401" s="887"/>
      <c r="E401" s="886"/>
      <c r="F401" s="886"/>
      <c r="G401" s="886"/>
      <c r="H401" s="886"/>
      <c r="I401" s="886"/>
      <c r="J401" s="886"/>
      <c r="K401" s="886"/>
      <c r="L401" s="886"/>
      <c r="M401" s="886"/>
      <c r="N401" s="886"/>
      <c r="O401" s="886"/>
      <c r="P401" s="886"/>
      <c r="Q401" s="886"/>
      <c r="R401" s="886"/>
      <c r="S401" s="886"/>
      <c r="T401" s="886"/>
      <c r="U401" s="886"/>
      <c r="V401" s="886"/>
      <c r="W401" s="886"/>
      <c r="X401" s="886"/>
      <c r="Y401" s="886"/>
      <c r="Z401" s="886"/>
      <c r="AA401" s="886"/>
      <c r="AB401" s="886"/>
      <c r="AC401" s="886"/>
      <c r="AD401" s="886"/>
      <c r="AE401" s="886"/>
      <c r="AF401" s="886"/>
      <c r="AG401" s="886"/>
      <c r="AH401" s="886"/>
      <c r="AI401" s="886"/>
      <c r="AJ401" s="886"/>
      <c r="AK401" s="886"/>
      <c r="AL401" s="886"/>
      <c r="AM401" s="886"/>
      <c r="AN401" s="886"/>
      <c r="AO401" s="886"/>
      <c r="AP401" s="886"/>
      <c r="AQ401" s="886"/>
      <c r="AR401" s="886"/>
      <c r="AS401" s="886"/>
      <c r="AT401" s="886"/>
      <c r="AU401" s="886"/>
      <c r="AV401" s="886"/>
      <c r="AW401" s="886"/>
      <c r="AX401" s="886"/>
      <c r="AY401" s="886"/>
      <c r="AZ401" s="886"/>
      <c r="BA401" s="886"/>
      <c r="BB401" s="886"/>
      <c r="BC401" s="886"/>
      <c r="BD401" s="886"/>
      <c r="BE401" s="886"/>
      <c r="BF401" s="886"/>
      <c r="BG401" s="886"/>
      <c r="BH401" s="886"/>
      <c r="BI401" s="886"/>
      <c r="BJ401" s="886"/>
      <c r="BK401" s="886"/>
      <c r="BL401" s="886"/>
      <c r="BM401" s="886"/>
      <c r="BN401" s="886"/>
      <c r="BO401" s="886"/>
      <c r="BP401" s="886"/>
      <c r="BQ401" s="886"/>
    </row>
    <row r="402">
      <c r="A402" s="886"/>
      <c r="B402" s="886"/>
      <c r="C402" s="886"/>
      <c r="D402" s="887"/>
      <c r="E402" s="886"/>
      <c r="F402" s="886"/>
      <c r="G402" s="886"/>
      <c r="H402" s="886"/>
      <c r="I402" s="886"/>
      <c r="J402" s="886"/>
      <c r="K402" s="886"/>
      <c r="L402" s="886"/>
      <c r="M402" s="886"/>
      <c r="N402" s="886"/>
      <c r="O402" s="886"/>
      <c r="P402" s="886"/>
      <c r="Q402" s="886"/>
      <c r="R402" s="886"/>
      <c r="S402" s="886"/>
      <c r="T402" s="886"/>
      <c r="U402" s="886"/>
      <c r="V402" s="886"/>
      <c r="W402" s="886"/>
      <c r="X402" s="886"/>
      <c r="Y402" s="886"/>
      <c r="Z402" s="886"/>
      <c r="AA402" s="886"/>
      <c r="AB402" s="886"/>
      <c r="AC402" s="886"/>
      <c r="AD402" s="886"/>
      <c r="AE402" s="886"/>
      <c r="AF402" s="886"/>
      <c r="AG402" s="886"/>
      <c r="AH402" s="886"/>
      <c r="AI402" s="886"/>
      <c r="AJ402" s="886"/>
      <c r="AK402" s="886"/>
      <c r="AL402" s="886"/>
      <c r="AM402" s="886"/>
      <c r="AN402" s="886"/>
      <c r="AO402" s="886"/>
      <c r="AP402" s="886"/>
      <c r="AQ402" s="886"/>
      <c r="AR402" s="886"/>
      <c r="AS402" s="886"/>
      <c r="AT402" s="886"/>
      <c r="AU402" s="886"/>
      <c r="AV402" s="886"/>
      <c r="AW402" s="886"/>
      <c r="AX402" s="886"/>
      <c r="AY402" s="886"/>
      <c r="AZ402" s="886"/>
      <c r="BA402" s="886"/>
      <c r="BB402" s="886"/>
      <c r="BC402" s="886"/>
      <c r="BD402" s="886"/>
      <c r="BE402" s="886"/>
      <c r="BF402" s="886"/>
      <c r="BG402" s="886"/>
      <c r="BH402" s="886"/>
      <c r="BI402" s="886"/>
      <c r="BJ402" s="886"/>
      <c r="BK402" s="886"/>
      <c r="BL402" s="886"/>
      <c r="BM402" s="886"/>
      <c r="BN402" s="886"/>
      <c r="BO402" s="886"/>
      <c r="BP402" s="886"/>
      <c r="BQ402" s="886"/>
    </row>
    <row r="403">
      <c r="A403" s="886"/>
      <c r="B403" s="886"/>
      <c r="C403" s="886"/>
      <c r="D403" s="887"/>
      <c r="E403" s="886"/>
      <c r="F403" s="886"/>
      <c r="G403" s="886"/>
      <c r="H403" s="886"/>
      <c r="I403" s="886"/>
      <c r="J403" s="886"/>
      <c r="K403" s="886"/>
      <c r="L403" s="886"/>
      <c r="M403" s="886"/>
      <c r="N403" s="886"/>
      <c r="O403" s="886"/>
      <c r="P403" s="886"/>
      <c r="Q403" s="886"/>
      <c r="R403" s="886"/>
      <c r="S403" s="886"/>
      <c r="T403" s="886"/>
      <c r="U403" s="886"/>
      <c r="V403" s="886"/>
      <c r="W403" s="886"/>
      <c r="X403" s="886"/>
      <c r="Y403" s="886"/>
      <c r="Z403" s="886"/>
      <c r="AA403" s="886"/>
      <c r="AB403" s="886"/>
      <c r="AC403" s="886"/>
      <c r="AD403" s="886"/>
      <c r="AE403" s="886"/>
      <c r="AF403" s="886"/>
      <c r="AG403" s="886"/>
      <c r="AH403" s="886"/>
      <c r="AI403" s="886"/>
      <c r="AJ403" s="886"/>
      <c r="AK403" s="886"/>
      <c r="AL403" s="886"/>
      <c r="AM403" s="886"/>
      <c r="AN403" s="886"/>
      <c r="AO403" s="886"/>
      <c r="AP403" s="886"/>
      <c r="AQ403" s="886"/>
      <c r="AR403" s="886"/>
      <c r="AS403" s="886"/>
      <c r="AT403" s="886"/>
      <c r="AU403" s="886"/>
      <c r="AV403" s="886"/>
      <c r="AW403" s="886"/>
      <c r="AX403" s="886"/>
      <c r="AY403" s="886"/>
      <c r="AZ403" s="886"/>
      <c r="BA403" s="886"/>
      <c r="BB403" s="886"/>
      <c r="BC403" s="886"/>
      <c r="BD403" s="886"/>
      <c r="BE403" s="886"/>
      <c r="BF403" s="886"/>
      <c r="BG403" s="886"/>
      <c r="BH403" s="886"/>
      <c r="BI403" s="886"/>
      <c r="BJ403" s="886"/>
      <c r="BK403" s="886"/>
      <c r="BL403" s="886"/>
      <c r="BM403" s="886"/>
      <c r="BN403" s="886"/>
      <c r="BO403" s="886"/>
      <c r="BP403" s="886"/>
      <c r="BQ403" s="886"/>
    </row>
    <row r="404">
      <c r="A404" s="886"/>
      <c r="B404" s="886"/>
      <c r="C404" s="886"/>
      <c r="D404" s="887"/>
      <c r="E404" s="886"/>
      <c r="F404" s="886"/>
      <c r="G404" s="886"/>
      <c r="H404" s="886"/>
      <c r="I404" s="886"/>
      <c r="J404" s="886"/>
      <c r="K404" s="886"/>
      <c r="L404" s="886"/>
      <c r="M404" s="886"/>
      <c r="N404" s="886"/>
      <c r="O404" s="886"/>
      <c r="P404" s="886"/>
      <c r="Q404" s="886"/>
      <c r="R404" s="886"/>
      <c r="S404" s="886"/>
      <c r="T404" s="886"/>
      <c r="U404" s="886"/>
      <c r="V404" s="886"/>
      <c r="W404" s="886"/>
      <c r="X404" s="886"/>
      <c r="Y404" s="886"/>
      <c r="Z404" s="886"/>
      <c r="AA404" s="886"/>
      <c r="AB404" s="886"/>
      <c r="AC404" s="886"/>
      <c r="AD404" s="886"/>
      <c r="AE404" s="886"/>
      <c r="AF404" s="886"/>
      <c r="AG404" s="886"/>
      <c r="AH404" s="886"/>
      <c r="AI404" s="886"/>
      <c r="AJ404" s="886"/>
      <c r="AK404" s="886"/>
      <c r="AL404" s="886"/>
      <c r="AM404" s="886"/>
      <c r="AN404" s="886"/>
      <c r="AO404" s="886"/>
      <c r="AP404" s="886"/>
      <c r="AQ404" s="886"/>
      <c r="AR404" s="886"/>
      <c r="AS404" s="886"/>
      <c r="AT404" s="886"/>
      <c r="AU404" s="886"/>
      <c r="AV404" s="886"/>
      <c r="AW404" s="886"/>
      <c r="AX404" s="886"/>
      <c r="AY404" s="886"/>
      <c r="AZ404" s="886"/>
      <c r="BA404" s="886"/>
      <c r="BB404" s="886"/>
      <c r="BC404" s="886"/>
      <c r="BD404" s="886"/>
      <c r="BE404" s="886"/>
      <c r="BF404" s="886"/>
      <c r="BG404" s="886"/>
      <c r="BH404" s="886"/>
      <c r="BI404" s="886"/>
      <c r="BJ404" s="886"/>
      <c r="BK404" s="886"/>
      <c r="BL404" s="886"/>
      <c r="BM404" s="886"/>
      <c r="BN404" s="886"/>
      <c r="BO404" s="886"/>
      <c r="BP404" s="886"/>
      <c r="BQ404" s="886"/>
    </row>
    <row r="405">
      <c r="A405" s="886"/>
      <c r="B405" s="886"/>
      <c r="C405" s="886"/>
      <c r="D405" s="887"/>
      <c r="E405" s="886"/>
      <c r="F405" s="886"/>
      <c r="G405" s="886"/>
      <c r="H405" s="886"/>
      <c r="I405" s="886"/>
      <c r="J405" s="886"/>
      <c r="K405" s="886"/>
      <c r="L405" s="886"/>
      <c r="M405" s="886"/>
      <c r="N405" s="886"/>
      <c r="O405" s="886"/>
      <c r="P405" s="886"/>
      <c r="Q405" s="886"/>
      <c r="R405" s="886"/>
      <c r="S405" s="886"/>
      <c r="T405" s="886"/>
      <c r="U405" s="886"/>
      <c r="V405" s="886"/>
      <c r="W405" s="886"/>
      <c r="X405" s="886"/>
      <c r="Y405" s="886"/>
      <c r="Z405" s="886"/>
      <c r="AA405" s="886"/>
      <c r="AB405" s="886"/>
      <c r="AC405" s="886"/>
      <c r="AD405" s="886"/>
      <c r="AE405" s="886"/>
      <c r="AF405" s="886"/>
      <c r="AG405" s="886"/>
      <c r="AH405" s="886"/>
      <c r="AI405" s="886"/>
      <c r="AJ405" s="886"/>
      <c r="AK405" s="886"/>
      <c r="AL405" s="886"/>
      <c r="AM405" s="886"/>
      <c r="AN405" s="886"/>
      <c r="AO405" s="886"/>
      <c r="AP405" s="886"/>
      <c r="AQ405" s="886"/>
      <c r="AR405" s="886"/>
      <c r="AS405" s="886"/>
      <c r="AT405" s="886"/>
      <c r="AU405" s="886"/>
      <c r="AV405" s="886"/>
      <c r="AW405" s="886"/>
      <c r="AX405" s="886"/>
      <c r="AY405" s="886"/>
      <c r="AZ405" s="886"/>
      <c r="BA405" s="886"/>
      <c r="BB405" s="886"/>
      <c r="BC405" s="886"/>
      <c r="BD405" s="886"/>
      <c r="BE405" s="886"/>
      <c r="BF405" s="886"/>
      <c r="BG405" s="886"/>
      <c r="BH405" s="886"/>
      <c r="BI405" s="886"/>
      <c r="BJ405" s="886"/>
      <c r="BK405" s="886"/>
      <c r="BL405" s="886"/>
      <c r="BM405" s="886"/>
      <c r="BN405" s="886"/>
      <c r="BO405" s="886"/>
      <c r="BP405" s="886"/>
      <c r="BQ405" s="886"/>
    </row>
    <row r="406">
      <c r="A406" s="886"/>
      <c r="B406" s="886"/>
      <c r="C406" s="886"/>
      <c r="D406" s="887"/>
      <c r="E406" s="886"/>
      <c r="F406" s="886"/>
      <c r="G406" s="886"/>
      <c r="H406" s="886"/>
      <c r="I406" s="886"/>
      <c r="J406" s="886"/>
      <c r="K406" s="886"/>
      <c r="L406" s="886"/>
      <c r="M406" s="886"/>
      <c r="N406" s="886"/>
      <c r="O406" s="886"/>
      <c r="P406" s="886"/>
      <c r="Q406" s="886"/>
      <c r="R406" s="886"/>
      <c r="S406" s="886"/>
      <c r="T406" s="886"/>
      <c r="U406" s="886"/>
      <c r="V406" s="886"/>
      <c r="W406" s="886"/>
      <c r="X406" s="886"/>
      <c r="Y406" s="886"/>
      <c r="Z406" s="886"/>
      <c r="AA406" s="886"/>
      <c r="AB406" s="886"/>
      <c r="AC406" s="886"/>
      <c r="AD406" s="886"/>
      <c r="AE406" s="886"/>
      <c r="AF406" s="886"/>
      <c r="AG406" s="886"/>
      <c r="AH406" s="886"/>
      <c r="AI406" s="886"/>
      <c r="AJ406" s="886"/>
      <c r="AK406" s="886"/>
      <c r="AL406" s="886"/>
      <c r="AM406" s="886"/>
      <c r="AN406" s="886"/>
      <c r="AO406" s="886"/>
      <c r="AP406" s="886"/>
      <c r="AQ406" s="886"/>
      <c r="AR406" s="886"/>
      <c r="AS406" s="886"/>
      <c r="AT406" s="886"/>
      <c r="AU406" s="886"/>
      <c r="AV406" s="886"/>
      <c r="AW406" s="886"/>
      <c r="AX406" s="886"/>
      <c r="AY406" s="886"/>
      <c r="AZ406" s="886"/>
      <c r="BA406" s="886"/>
      <c r="BB406" s="886"/>
      <c r="BC406" s="886"/>
      <c r="BD406" s="886"/>
      <c r="BE406" s="886"/>
      <c r="BF406" s="886"/>
      <c r="BG406" s="886"/>
      <c r="BH406" s="886"/>
      <c r="BI406" s="886"/>
      <c r="BJ406" s="886"/>
      <c r="BK406" s="886"/>
      <c r="BL406" s="886"/>
      <c r="BM406" s="886"/>
      <c r="BN406" s="886"/>
      <c r="BO406" s="886"/>
      <c r="BP406" s="886"/>
      <c r="BQ406" s="886"/>
    </row>
    <row r="407">
      <c r="A407" s="886"/>
      <c r="B407" s="886"/>
      <c r="C407" s="886"/>
      <c r="D407" s="887"/>
      <c r="E407" s="886"/>
      <c r="F407" s="886"/>
      <c r="G407" s="886"/>
      <c r="H407" s="886"/>
      <c r="I407" s="886"/>
      <c r="J407" s="886"/>
      <c r="K407" s="886"/>
      <c r="L407" s="886"/>
      <c r="M407" s="886"/>
      <c r="N407" s="886"/>
      <c r="O407" s="886"/>
      <c r="P407" s="886"/>
      <c r="Q407" s="886"/>
      <c r="R407" s="886"/>
      <c r="S407" s="886"/>
      <c r="T407" s="886"/>
      <c r="U407" s="886"/>
      <c r="V407" s="886"/>
      <c r="W407" s="886"/>
      <c r="X407" s="886"/>
      <c r="Y407" s="886"/>
      <c r="Z407" s="886"/>
      <c r="AA407" s="886"/>
      <c r="AB407" s="886"/>
      <c r="AC407" s="886"/>
      <c r="AD407" s="886"/>
      <c r="AE407" s="886"/>
      <c r="AF407" s="886"/>
      <c r="AG407" s="886"/>
      <c r="AH407" s="886"/>
      <c r="AI407" s="886"/>
      <c r="AJ407" s="886"/>
      <c r="AK407" s="886"/>
      <c r="AL407" s="886"/>
      <c r="AM407" s="886"/>
      <c r="AN407" s="886"/>
      <c r="AO407" s="886"/>
      <c r="AP407" s="886"/>
      <c r="AQ407" s="886"/>
      <c r="AR407" s="886"/>
      <c r="AS407" s="886"/>
      <c r="AT407" s="886"/>
      <c r="AU407" s="886"/>
      <c r="AV407" s="886"/>
      <c r="AW407" s="886"/>
      <c r="AX407" s="886"/>
      <c r="AY407" s="886"/>
      <c r="AZ407" s="886"/>
      <c r="BA407" s="886"/>
      <c r="BB407" s="886"/>
      <c r="BC407" s="886"/>
      <c r="BD407" s="886"/>
      <c r="BE407" s="886"/>
      <c r="BF407" s="886"/>
      <c r="BG407" s="886"/>
      <c r="BH407" s="886"/>
      <c r="BI407" s="886"/>
      <c r="BJ407" s="886"/>
      <c r="BK407" s="886"/>
      <c r="BL407" s="886"/>
      <c r="BM407" s="886"/>
      <c r="BN407" s="886"/>
      <c r="BO407" s="886"/>
      <c r="BP407" s="886"/>
      <c r="BQ407" s="886"/>
    </row>
    <row r="408">
      <c r="A408" s="886"/>
      <c r="B408" s="886"/>
      <c r="C408" s="886"/>
      <c r="D408" s="887"/>
      <c r="E408" s="886"/>
      <c r="F408" s="886"/>
      <c r="G408" s="886"/>
      <c r="H408" s="886"/>
      <c r="I408" s="886"/>
      <c r="J408" s="886"/>
      <c r="K408" s="886"/>
      <c r="L408" s="886"/>
      <c r="M408" s="886"/>
      <c r="N408" s="886"/>
      <c r="O408" s="886"/>
      <c r="P408" s="886"/>
      <c r="Q408" s="886"/>
      <c r="R408" s="886"/>
      <c r="S408" s="886"/>
      <c r="T408" s="886"/>
      <c r="U408" s="886"/>
      <c r="V408" s="886"/>
      <c r="W408" s="886"/>
      <c r="X408" s="886"/>
      <c r="Y408" s="886"/>
      <c r="Z408" s="886"/>
      <c r="AA408" s="886"/>
      <c r="AB408" s="886"/>
      <c r="AC408" s="886"/>
      <c r="AD408" s="886"/>
      <c r="AE408" s="886"/>
      <c r="AF408" s="886"/>
      <c r="AG408" s="886"/>
      <c r="AH408" s="886"/>
      <c r="AI408" s="886"/>
      <c r="AJ408" s="886"/>
      <c r="AK408" s="886"/>
      <c r="AL408" s="886"/>
      <c r="AM408" s="886"/>
      <c r="AN408" s="886"/>
      <c r="AO408" s="886"/>
      <c r="AP408" s="886"/>
      <c r="AQ408" s="886"/>
      <c r="AR408" s="886"/>
      <c r="AS408" s="886"/>
      <c r="AT408" s="886"/>
      <c r="AU408" s="886"/>
      <c r="AV408" s="886"/>
      <c r="AW408" s="886"/>
      <c r="AX408" s="886"/>
      <c r="AY408" s="886"/>
      <c r="AZ408" s="886"/>
      <c r="BA408" s="886"/>
      <c r="BB408" s="886"/>
      <c r="BC408" s="886"/>
      <c r="BD408" s="886"/>
      <c r="BE408" s="886"/>
      <c r="BF408" s="886"/>
      <c r="BG408" s="886"/>
      <c r="BH408" s="886"/>
      <c r="BI408" s="886"/>
      <c r="BJ408" s="886"/>
      <c r="BK408" s="886"/>
      <c r="BL408" s="886"/>
      <c r="BM408" s="886"/>
      <c r="BN408" s="886"/>
      <c r="BO408" s="886"/>
      <c r="BP408" s="886"/>
      <c r="BQ408" s="886"/>
    </row>
    <row r="409">
      <c r="A409" s="886"/>
      <c r="B409" s="886"/>
      <c r="C409" s="886"/>
      <c r="D409" s="887"/>
      <c r="E409" s="886"/>
      <c r="F409" s="886"/>
      <c r="G409" s="886"/>
      <c r="H409" s="886"/>
      <c r="I409" s="886"/>
      <c r="J409" s="886"/>
      <c r="K409" s="886"/>
      <c r="L409" s="886"/>
      <c r="M409" s="886"/>
      <c r="N409" s="886"/>
      <c r="O409" s="886"/>
      <c r="P409" s="886"/>
      <c r="Q409" s="886"/>
      <c r="R409" s="886"/>
      <c r="S409" s="886"/>
      <c r="T409" s="886"/>
      <c r="U409" s="886"/>
      <c r="V409" s="886"/>
      <c r="W409" s="886"/>
      <c r="X409" s="886"/>
      <c r="Y409" s="886"/>
      <c r="Z409" s="886"/>
      <c r="AA409" s="886"/>
      <c r="AB409" s="886"/>
      <c r="AC409" s="886"/>
      <c r="AD409" s="886"/>
      <c r="AE409" s="886"/>
      <c r="AF409" s="886"/>
      <c r="AG409" s="886"/>
      <c r="AH409" s="886"/>
      <c r="AI409" s="886"/>
      <c r="AJ409" s="886"/>
      <c r="AK409" s="886"/>
      <c r="AL409" s="886"/>
      <c r="AM409" s="886"/>
      <c r="AN409" s="886"/>
      <c r="AO409" s="886"/>
      <c r="AP409" s="886"/>
      <c r="AQ409" s="886"/>
      <c r="AR409" s="886"/>
      <c r="AS409" s="886"/>
      <c r="AT409" s="886"/>
      <c r="AU409" s="886"/>
      <c r="AV409" s="886"/>
      <c r="AW409" s="886"/>
      <c r="AX409" s="886"/>
      <c r="AY409" s="886"/>
      <c r="AZ409" s="886"/>
      <c r="BA409" s="886"/>
      <c r="BB409" s="886"/>
      <c r="BC409" s="886"/>
      <c r="BD409" s="886"/>
      <c r="BE409" s="886"/>
      <c r="BF409" s="886"/>
      <c r="BG409" s="886"/>
      <c r="BH409" s="886"/>
      <c r="BI409" s="886"/>
      <c r="BJ409" s="886"/>
      <c r="BK409" s="886"/>
      <c r="BL409" s="886"/>
      <c r="BM409" s="886"/>
      <c r="BN409" s="886"/>
      <c r="BO409" s="886"/>
      <c r="BP409" s="886"/>
      <c r="BQ409" s="886"/>
    </row>
    <row r="410">
      <c r="A410" s="886"/>
      <c r="B410" s="886"/>
      <c r="C410" s="886"/>
      <c r="D410" s="887"/>
      <c r="E410" s="886"/>
      <c r="F410" s="886"/>
      <c r="G410" s="886"/>
      <c r="H410" s="886"/>
      <c r="I410" s="886"/>
      <c r="J410" s="886"/>
      <c r="K410" s="886"/>
      <c r="L410" s="886"/>
      <c r="M410" s="886"/>
      <c r="N410" s="886"/>
      <c r="O410" s="886"/>
      <c r="P410" s="886"/>
      <c r="Q410" s="886"/>
      <c r="R410" s="886"/>
      <c r="S410" s="886"/>
      <c r="T410" s="886"/>
      <c r="U410" s="886"/>
      <c r="V410" s="886"/>
      <c r="W410" s="886"/>
      <c r="X410" s="886"/>
      <c r="Y410" s="886"/>
      <c r="Z410" s="886"/>
      <c r="AA410" s="886"/>
      <c r="AB410" s="886"/>
      <c r="AC410" s="886"/>
      <c r="AD410" s="886"/>
      <c r="AE410" s="886"/>
      <c r="AF410" s="886"/>
      <c r="AG410" s="886"/>
      <c r="AH410" s="886"/>
      <c r="AI410" s="886"/>
      <c r="AJ410" s="886"/>
      <c r="AK410" s="886"/>
      <c r="AL410" s="886"/>
      <c r="AM410" s="886"/>
      <c r="AN410" s="886"/>
      <c r="AO410" s="886"/>
      <c r="AP410" s="886"/>
      <c r="AQ410" s="886"/>
      <c r="AR410" s="886"/>
      <c r="AS410" s="886"/>
      <c r="AT410" s="886"/>
      <c r="AU410" s="886"/>
      <c r="AV410" s="886"/>
      <c r="AW410" s="886"/>
      <c r="AX410" s="886"/>
      <c r="AY410" s="886"/>
      <c r="AZ410" s="886"/>
      <c r="BA410" s="886"/>
      <c r="BB410" s="886"/>
      <c r="BC410" s="886"/>
      <c r="BD410" s="886"/>
      <c r="BE410" s="886"/>
      <c r="BF410" s="886"/>
      <c r="BG410" s="886"/>
      <c r="BH410" s="886"/>
      <c r="BI410" s="886"/>
      <c r="BJ410" s="886"/>
      <c r="BK410" s="886"/>
      <c r="BL410" s="886"/>
      <c r="BM410" s="886"/>
      <c r="BN410" s="886"/>
      <c r="BO410" s="886"/>
      <c r="BP410" s="886"/>
      <c r="BQ410" s="886"/>
    </row>
    <row r="411">
      <c r="A411" s="886"/>
      <c r="B411" s="886"/>
      <c r="C411" s="886"/>
      <c r="D411" s="887"/>
      <c r="E411" s="886"/>
      <c r="F411" s="886"/>
      <c r="G411" s="886"/>
      <c r="H411" s="886"/>
      <c r="I411" s="886"/>
      <c r="J411" s="886"/>
      <c r="K411" s="886"/>
      <c r="L411" s="886"/>
      <c r="M411" s="886"/>
      <c r="N411" s="886"/>
      <c r="O411" s="886"/>
      <c r="P411" s="886"/>
      <c r="Q411" s="886"/>
      <c r="R411" s="886"/>
      <c r="S411" s="886"/>
      <c r="T411" s="886"/>
      <c r="U411" s="886"/>
      <c r="V411" s="886"/>
      <c r="W411" s="886"/>
      <c r="X411" s="886"/>
      <c r="Y411" s="886"/>
      <c r="Z411" s="886"/>
      <c r="AA411" s="886"/>
      <c r="AB411" s="886"/>
      <c r="AC411" s="886"/>
      <c r="AD411" s="886"/>
      <c r="AE411" s="886"/>
      <c r="AF411" s="886"/>
      <c r="AG411" s="886"/>
      <c r="AH411" s="886"/>
      <c r="AI411" s="886"/>
      <c r="AJ411" s="886"/>
      <c r="AK411" s="886"/>
      <c r="AL411" s="886"/>
      <c r="AM411" s="886"/>
      <c r="AN411" s="886"/>
      <c r="AO411" s="886"/>
      <c r="AP411" s="886"/>
      <c r="AQ411" s="886"/>
      <c r="AR411" s="886"/>
      <c r="AS411" s="886"/>
      <c r="AT411" s="886"/>
      <c r="AU411" s="886"/>
      <c r="AV411" s="886"/>
      <c r="AW411" s="886"/>
      <c r="AX411" s="886"/>
      <c r="AY411" s="886"/>
      <c r="AZ411" s="886"/>
      <c r="BA411" s="886"/>
      <c r="BB411" s="886"/>
      <c r="BC411" s="886"/>
      <c r="BD411" s="886"/>
      <c r="BE411" s="886"/>
      <c r="BF411" s="886"/>
      <c r="BG411" s="886"/>
      <c r="BH411" s="886"/>
      <c r="BI411" s="886"/>
      <c r="BJ411" s="886"/>
      <c r="BK411" s="886"/>
      <c r="BL411" s="886"/>
      <c r="BM411" s="886"/>
      <c r="BN411" s="886"/>
      <c r="BO411" s="886"/>
      <c r="BP411" s="886"/>
      <c r="BQ411" s="886"/>
    </row>
    <row r="412">
      <c r="A412" s="886"/>
      <c r="B412" s="886"/>
      <c r="C412" s="886"/>
      <c r="D412" s="887"/>
      <c r="E412" s="886"/>
      <c r="F412" s="886"/>
      <c r="G412" s="886"/>
      <c r="H412" s="886"/>
      <c r="I412" s="886"/>
      <c r="J412" s="886"/>
      <c r="K412" s="886"/>
      <c r="L412" s="886"/>
      <c r="M412" s="886"/>
      <c r="N412" s="886"/>
      <c r="O412" s="886"/>
      <c r="P412" s="886"/>
      <c r="Q412" s="886"/>
      <c r="R412" s="886"/>
      <c r="S412" s="886"/>
      <c r="T412" s="886"/>
      <c r="U412" s="886"/>
      <c r="V412" s="886"/>
      <c r="W412" s="886"/>
      <c r="X412" s="886"/>
      <c r="Y412" s="886"/>
      <c r="Z412" s="886"/>
      <c r="AA412" s="886"/>
      <c r="AB412" s="886"/>
      <c r="AC412" s="886"/>
      <c r="AD412" s="886"/>
      <c r="AE412" s="886"/>
      <c r="AF412" s="886"/>
      <c r="AG412" s="886"/>
      <c r="AH412" s="886"/>
      <c r="AI412" s="886"/>
      <c r="AJ412" s="886"/>
      <c r="AK412" s="886"/>
      <c r="AL412" s="886"/>
      <c r="AM412" s="886"/>
      <c r="AN412" s="886"/>
      <c r="AO412" s="886"/>
      <c r="AP412" s="886"/>
      <c r="AQ412" s="886"/>
      <c r="AR412" s="886"/>
      <c r="AS412" s="886"/>
      <c r="AT412" s="886"/>
      <c r="AU412" s="886"/>
      <c r="AV412" s="886"/>
      <c r="AW412" s="886"/>
      <c r="AX412" s="886"/>
      <c r="AY412" s="886"/>
      <c r="AZ412" s="886"/>
      <c r="BA412" s="886"/>
      <c r="BB412" s="886"/>
      <c r="BC412" s="886"/>
      <c r="BD412" s="886"/>
      <c r="BE412" s="886"/>
      <c r="BF412" s="886"/>
      <c r="BG412" s="886"/>
      <c r="BH412" s="886"/>
      <c r="BI412" s="886"/>
      <c r="BJ412" s="886"/>
      <c r="BK412" s="886"/>
      <c r="BL412" s="886"/>
      <c r="BM412" s="886"/>
      <c r="BN412" s="886"/>
      <c r="BO412" s="886"/>
      <c r="BP412" s="886"/>
      <c r="BQ412" s="886"/>
    </row>
    <row r="413">
      <c r="A413" s="886"/>
      <c r="B413" s="886"/>
      <c r="C413" s="886"/>
      <c r="D413" s="887"/>
      <c r="E413" s="886"/>
      <c r="F413" s="886"/>
      <c r="G413" s="886"/>
      <c r="H413" s="886"/>
      <c r="I413" s="886"/>
      <c r="J413" s="886"/>
      <c r="K413" s="886"/>
      <c r="L413" s="886"/>
      <c r="M413" s="886"/>
      <c r="N413" s="886"/>
      <c r="O413" s="886"/>
      <c r="P413" s="886"/>
      <c r="Q413" s="886"/>
      <c r="R413" s="886"/>
      <c r="S413" s="886"/>
      <c r="T413" s="886"/>
      <c r="U413" s="886"/>
      <c r="V413" s="886"/>
      <c r="W413" s="886"/>
      <c r="X413" s="886"/>
      <c r="Y413" s="886"/>
      <c r="Z413" s="886"/>
      <c r="AA413" s="886"/>
      <c r="AB413" s="886"/>
      <c r="AC413" s="886"/>
      <c r="AD413" s="886"/>
      <c r="AE413" s="886"/>
      <c r="AF413" s="886"/>
      <c r="AG413" s="886"/>
      <c r="AH413" s="886"/>
      <c r="AI413" s="886"/>
      <c r="AJ413" s="886"/>
      <c r="AK413" s="886"/>
      <c r="AL413" s="886"/>
      <c r="AM413" s="886"/>
      <c r="AN413" s="886"/>
      <c r="AO413" s="886"/>
      <c r="AP413" s="886"/>
      <c r="AQ413" s="886"/>
      <c r="AR413" s="886"/>
      <c r="AS413" s="886"/>
      <c r="AT413" s="886"/>
      <c r="AU413" s="886"/>
      <c r="AV413" s="886"/>
      <c r="AW413" s="886"/>
      <c r="AX413" s="886"/>
      <c r="AY413" s="886"/>
      <c r="AZ413" s="886"/>
      <c r="BA413" s="886"/>
      <c r="BB413" s="886"/>
      <c r="BC413" s="886"/>
      <c r="BD413" s="886"/>
      <c r="BE413" s="886"/>
      <c r="BF413" s="886"/>
      <c r="BG413" s="886"/>
      <c r="BH413" s="886"/>
      <c r="BI413" s="886"/>
      <c r="BJ413" s="886"/>
      <c r="BK413" s="886"/>
      <c r="BL413" s="886"/>
      <c r="BM413" s="886"/>
      <c r="BN413" s="886"/>
      <c r="BO413" s="886"/>
      <c r="BP413" s="886"/>
      <c r="BQ413" s="886"/>
    </row>
    <row r="414">
      <c r="A414" s="886"/>
      <c r="B414" s="886"/>
      <c r="C414" s="886"/>
      <c r="D414" s="887"/>
      <c r="E414" s="886"/>
      <c r="F414" s="886"/>
      <c r="G414" s="886"/>
      <c r="H414" s="886"/>
      <c r="I414" s="886"/>
      <c r="J414" s="886"/>
      <c r="K414" s="886"/>
      <c r="L414" s="886"/>
      <c r="M414" s="886"/>
      <c r="N414" s="886"/>
      <c r="O414" s="886"/>
      <c r="P414" s="886"/>
      <c r="Q414" s="886"/>
      <c r="R414" s="886"/>
      <c r="S414" s="886"/>
      <c r="T414" s="886"/>
      <c r="U414" s="886"/>
      <c r="V414" s="886"/>
      <c r="W414" s="886"/>
      <c r="X414" s="886"/>
      <c r="Y414" s="886"/>
      <c r="Z414" s="886"/>
      <c r="AA414" s="886"/>
      <c r="AB414" s="886"/>
      <c r="AC414" s="886"/>
      <c r="AD414" s="886"/>
      <c r="AE414" s="886"/>
      <c r="AF414" s="886"/>
      <c r="AG414" s="886"/>
      <c r="AH414" s="886"/>
      <c r="AI414" s="886"/>
      <c r="AJ414" s="886"/>
      <c r="AK414" s="886"/>
      <c r="AL414" s="886"/>
      <c r="AM414" s="886"/>
      <c r="AN414" s="886"/>
      <c r="AO414" s="886"/>
      <c r="AP414" s="886"/>
      <c r="AQ414" s="886"/>
      <c r="AR414" s="886"/>
      <c r="AS414" s="886"/>
      <c r="AT414" s="886"/>
      <c r="AU414" s="886"/>
      <c r="AV414" s="886"/>
      <c r="AW414" s="886"/>
      <c r="AX414" s="886"/>
      <c r="AY414" s="886"/>
      <c r="AZ414" s="886"/>
      <c r="BA414" s="886"/>
      <c r="BB414" s="886"/>
      <c r="BC414" s="886"/>
      <c r="BD414" s="886"/>
      <c r="BE414" s="886"/>
      <c r="BF414" s="886"/>
      <c r="BG414" s="886"/>
      <c r="BH414" s="886"/>
      <c r="BI414" s="886"/>
      <c r="BJ414" s="886"/>
      <c r="BK414" s="886"/>
      <c r="BL414" s="886"/>
      <c r="BM414" s="886"/>
      <c r="BN414" s="886"/>
      <c r="BO414" s="886"/>
      <c r="BP414" s="886"/>
      <c r="BQ414" s="886"/>
    </row>
    <row r="415">
      <c r="A415" s="886"/>
      <c r="B415" s="886"/>
      <c r="C415" s="886"/>
      <c r="D415" s="887"/>
      <c r="E415" s="886"/>
      <c r="F415" s="886"/>
      <c r="G415" s="886"/>
      <c r="H415" s="886"/>
      <c r="I415" s="886"/>
      <c r="J415" s="886"/>
      <c r="K415" s="886"/>
      <c r="L415" s="886"/>
      <c r="M415" s="886"/>
      <c r="N415" s="886"/>
      <c r="O415" s="886"/>
      <c r="P415" s="886"/>
      <c r="Q415" s="886"/>
      <c r="R415" s="886"/>
      <c r="S415" s="886"/>
      <c r="T415" s="886"/>
      <c r="U415" s="886"/>
      <c r="V415" s="886"/>
      <c r="W415" s="886"/>
      <c r="X415" s="886"/>
      <c r="Y415" s="886"/>
      <c r="Z415" s="886"/>
      <c r="AA415" s="886"/>
      <c r="AB415" s="886"/>
      <c r="AC415" s="886"/>
      <c r="AD415" s="886"/>
      <c r="AE415" s="886"/>
      <c r="AF415" s="886"/>
      <c r="AG415" s="886"/>
      <c r="AH415" s="886"/>
      <c r="AI415" s="886"/>
      <c r="AJ415" s="886"/>
      <c r="AK415" s="886"/>
      <c r="AL415" s="886"/>
      <c r="AM415" s="886"/>
      <c r="AN415" s="886"/>
      <c r="AO415" s="886"/>
      <c r="AP415" s="886"/>
      <c r="AQ415" s="886"/>
      <c r="AR415" s="886"/>
      <c r="AS415" s="886"/>
      <c r="AT415" s="886"/>
      <c r="AU415" s="886"/>
      <c r="AV415" s="886"/>
      <c r="AW415" s="886"/>
      <c r="AX415" s="886"/>
      <c r="AY415" s="886"/>
      <c r="AZ415" s="886"/>
      <c r="BA415" s="886"/>
      <c r="BB415" s="886"/>
      <c r="BC415" s="886"/>
      <c r="BD415" s="886"/>
      <c r="BE415" s="886"/>
      <c r="BF415" s="886"/>
      <c r="BG415" s="886"/>
      <c r="BH415" s="886"/>
      <c r="BI415" s="886"/>
      <c r="BJ415" s="886"/>
      <c r="BK415" s="886"/>
      <c r="BL415" s="886"/>
      <c r="BM415" s="886"/>
      <c r="BN415" s="886"/>
      <c r="BO415" s="886"/>
      <c r="BP415" s="886"/>
      <c r="BQ415" s="886"/>
    </row>
    <row r="416">
      <c r="A416" s="886"/>
      <c r="B416" s="886"/>
      <c r="C416" s="886"/>
      <c r="D416" s="887"/>
      <c r="E416" s="886"/>
      <c r="F416" s="886"/>
      <c r="G416" s="886"/>
      <c r="H416" s="886"/>
      <c r="I416" s="886"/>
      <c r="J416" s="886"/>
      <c r="K416" s="886"/>
      <c r="L416" s="886"/>
      <c r="M416" s="886"/>
      <c r="N416" s="886"/>
      <c r="O416" s="886"/>
      <c r="P416" s="886"/>
      <c r="Q416" s="886"/>
      <c r="R416" s="886"/>
      <c r="S416" s="886"/>
      <c r="T416" s="886"/>
      <c r="U416" s="886"/>
      <c r="V416" s="886"/>
      <c r="W416" s="886"/>
      <c r="X416" s="886"/>
      <c r="Y416" s="886"/>
      <c r="Z416" s="886"/>
      <c r="AA416" s="886"/>
      <c r="AB416" s="886"/>
      <c r="AC416" s="886"/>
      <c r="AD416" s="886"/>
      <c r="AE416" s="886"/>
      <c r="AF416" s="886"/>
      <c r="AG416" s="886"/>
      <c r="AH416" s="886"/>
      <c r="AI416" s="886"/>
      <c r="AJ416" s="886"/>
      <c r="AK416" s="886"/>
      <c r="AL416" s="886"/>
      <c r="AM416" s="886"/>
      <c r="AN416" s="886"/>
      <c r="AO416" s="886"/>
      <c r="AP416" s="886"/>
      <c r="AQ416" s="886"/>
      <c r="AR416" s="886"/>
      <c r="AS416" s="886"/>
      <c r="AT416" s="886"/>
      <c r="AU416" s="886"/>
      <c r="AV416" s="886"/>
      <c r="AW416" s="886"/>
      <c r="AX416" s="886"/>
      <c r="AY416" s="886"/>
      <c r="AZ416" s="886"/>
      <c r="BA416" s="886"/>
      <c r="BB416" s="886"/>
      <c r="BC416" s="886"/>
      <c r="BD416" s="886"/>
      <c r="BE416" s="886"/>
      <c r="BF416" s="886"/>
      <c r="BG416" s="886"/>
      <c r="BH416" s="886"/>
      <c r="BI416" s="886"/>
      <c r="BJ416" s="886"/>
      <c r="BK416" s="886"/>
      <c r="BL416" s="886"/>
      <c r="BM416" s="886"/>
      <c r="BN416" s="886"/>
      <c r="BO416" s="886"/>
      <c r="BP416" s="886"/>
      <c r="BQ416" s="886"/>
    </row>
    <row r="417">
      <c r="A417" s="886"/>
      <c r="B417" s="886"/>
      <c r="C417" s="886"/>
      <c r="D417" s="887"/>
      <c r="E417" s="886"/>
      <c r="F417" s="886"/>
      <c r="G417" s="886"/>
      <c r="H417" s="886"/>
      <c r="I417" s="886"/>
      <c r="J417" s="886"/>
      <c r="K417" s="886"/>
      <c r="L417" s="886"/>
      <c r="M417" s="886"/>
      <c r="N417" s="886"/>
      <c r="O417" s="886"/>
      <c r="P417" s="886"/>
      <c r="Q417" s="886"/>
      <c r="R417" s="886"/>
      <c r="S417" s="886"/>
      <c r="T417" s="886"/>
      <c r="U417" s="886"/>
      <c r="V417" s="886"/>
      <c r="W417" s="886"/>
      <c r="X417" s="886"/>
      <c r="Y417" s="886"/>
      <c r="Z417" s="886"/>
      <c r="AA417" s="886"/>
      <c r="AB417" s="886"/>
      <c r="AC417" s="886"/>
      <c r="AD417" s="886"/>
      <c r="AE417" s="886"/>
      <c r="AF417" s="886"/>
      <c r="AG417" s="886"/>
      <c r="AH417" s="886"/>
      <c r="AI417" s="886"/>
      <c r="AJ417" s="886"/>
      <c r="AK417" s="886"/>
      <c r="AL417" s="886"/>
      <c r="AM417" s="886"/>
      <c r="AN417" s="886"/>
      <c r="AO417" s="886"/>
      <c r="AP417" s="886"/>
      <c r="AQ417" s="886"/>
      <c r="AR417" s="886"/>
      <c r="AS417" s="886"/>
      <c r="AT417" s="886"/>
      <c r="AU417" s="886"/>
      <c r="AV417" s="886"/>
      <c r="AW417" s="886"/>
      <c r="AX417" s="886"/>
      <c r="AY417" s="886"/>
      <c r="AZ417" s="886"/>
      <c r="BA417" s="886"/>
      <c r="BB417" s="886"/>
      <c r="BC417" s="886"/>
      <c r="BD417" s="886"/>
      <c r="BE417" s="886"/>
      <c r="BF417" s="886"/>
      <c r="BG417" s="886"/>
      <c r="BH417" s="886"/>
      <c r="BI417" s="886"/>
      <c r="BJ417" s="886"/>
      <c r="BK417" s="886"/>
      <c r="BL417" s="886"/>
      <c r="BM417" s="886"/>
      <c r="BN417" s="886"/>
      <c r="BO417" s="886"/>
      <c r="BP417" s="886"/>
      <c r="BQ417" s="886"/>
    </row>
    <row r="418">
      <c r="A418" s="886"/>
      <c r="B418" s="886"/>
      <c r="C418" s="886"/>
      <c r="D418" s="887"/>
      <c r="E418" s="886"/>
      <c r="F418" s="886"/>
      <c r="G418" s="886"/>
      <c r="H418" s="886"/>
      <c r="I418" s="886"/>
      <c r="J418" s="886"/>
      <c r="K418" s="886"/>
      <c r="L418" s="886"/>
      <c r="M418" s="886"/>
      <c r="N418" s="886"/>
      <c r="O418" s="886"/>
      <c r="P418" s="886"/>
      <c r="Q418" s="886"/>
      <c r="R418" s="886"/>
      <c r="S418" s="886"/>
      <c r="T418" s="886"/>
      <c r="U418" s="886"/>
      <c r="V418" s="886"/>
      <c r="W418" s="886"/>
      <c r="X418" s="886"/>
      <c r="Y418" s="886"/>
      <c r="Z418" s="886"/>
      <c r="AA418" s="886"/>
      <c r="AB418" s="886"/>
      <c r="AC418" s="886"/>
      <c r="AD418" s="886"/>
      <c r="AE418" s="886"/>
      <c r="AF418" s="886"/>
      <c r="AG418" s="886"/>
      <c r="AH418" s="886"/>
      <c r="AI418" s="886"/>
      <c r="AJ418" s="886"/>
      <c r="AK418" s="886"/>
      <c r="AL418" s="886"/>
      <c r="AM418" s="886"/>
      <c r="AN418" s="886"/>
      <c r="AO418" s="886"/>
      <c r="AP418" s="886"/>
      <c r="AQ418" s="886"/>
      <c r="AR418" s="886"/>
      <c r="AS418" s="886"/>
      <c r="AT418" s="886"/>
      <c r="AU418" s="886"/>
      <c r="AV418" s="886"/>
      <c r="AW418" s="886"/>
      <c r="AX418" s="886"/>
      <c r="AY418" s="886"/>
      <c r="AZ418" s="886"/>
      <c r="BA418" s="886"/>
      <c r="BB418" s="886"/>
      <c r="BC418" s="886"/>
      <c r="BD418" s="886"/>
      <c r="BE418" s="886"/>
      <c r="BF418" s="886"/>
      <c r="BG418" s="886"/>
      <c r="BH418" s="886"/>
      <c r="BI418" s="886"/>
      <c r="BJ418" s="886"/>
      <c r="BK418" s="886"/>
      <c r="BL418" s="886"/>
      <c r="BM418" s="886"/>
      <c r="BN418" s="886"/>
      <c r="BO418" s="886"/>
      <c r="BP418" s="886"/>
      <c r="BQ418" s="886"/>
    </row>
    <row r="419">
      <c r="A419" s="886"/>
      <c r="B419" s="886"/>
      <c r="C419" s="886"/>
      <c r="D419" s="887"/>
      <c r="E419" s="886"/>
      <c r="F419" s="886"/>
      <c r="G419" s="886"/>
      <c r="H419" s="886"/>
      <c r="I419" s="886"/>
      <c r="J419" s="886"/>
      <c r="K419" s="886"/>
      <c r="L419" s="886"/>
      <c r="M419" s="886"/>
      <c r="N419" s="886"/>
      <c r="O419" s="886"/>
      <c r="P419" s="886"/>
      <c r="Q419" s="886"/>
      <c r="R419" s="886"/>
      <c r="S419" s="886"/>
      <c r="T419" s="886"/>
      <c r="U419" s="886"/>
      <c r="V419" s="886"/>
      <c r="W419" s="886"/>
      <c r="X419" s="886"/>
      <c r="Y419" s="886"/>
      <c r="Z419" s="886"/>
      <c r="AA419" s="886"/>
      <c r="AB419" s="886"/>
      <c r="AC419" s="886"/>
      <c r="AD419" s="886"/>
      <c r="AE419" s="886"/>
      <c r="AF419" s="886"/>
      <c r="AG419" s="886"/>
      <c r="AH419" s="886"/>
      <c r="AI419" s="886"/>
      <c r="AJ419" s="886"/>
      <c r="AK419" s="886"/>
      <c r="AL419" s="886"/>
      <c r="AM419" s="886"/>
      <c r="AN419" s="886"/>
      <c r="AO419" s="886"/>
      <c r="AP419" s="886"/>
      <c r="AQ419" s="886"/>
      <c r="AR419" s="886"/>
      <c r="AS419" s="886"/>
      <c r="AT419" s="886"/>
      <c r="AU419" s="886"/>
      <c r="AV419" s="886"/>
      <c r="AW419" s="886"/>
      <c r="AX419" s="886"/>
      <c r="AY419" s="886"/>
      <c r="AZ419" s="886"/>
      <c r="BA419" s="886"/>
      <c r="BB419" s="886"/>
      <c r="BC419" s="886"/>
      <c r="BD419" s="886"/>
      <c r="BE419" s="886"/>
      <c r="BF419" s="886"/>
      <c r="BG419" s="886"/>
      <c r="BH419" s="886"/>
      <c r="BI419" s="886"/>
      <c r="BJ419" s="886"/>
      <c r="BK419" s="886"/>
      <c r="BL419" s="886"/>
      <c r="BM419" s="886"/>
      <c r="BN419" s="886"/>
      <c r="BO419" s="886"/>
      <c r="BP419" s="886"/>
      <c r="BQ419" s="886"/>
    </row>
    <row r="420">
      <c r="A420" s="886"/>
      <c r="B420" s="886"/>
      <c r="C420" s="886"/>
      <c r="D420" s="887"/>
      <c r="E420" s="886"/>
      <c r="F420" s="886"/>
      <c r="G420" s="886"/>
      <c r="H420" s="886"/>
      <c r="I420" s="886"/>
      <c r="J420" s="886"/>
      <c r="K420" s="886"/>
      <c r="L420" s="886"/>
      <c r="M420" s="886"/>
      <c r="N420" s="886"/>
      <c r="O420" s="886"/>
      <c r="P420" s="886"/>
      <c r="Q420" s="886"/>
      <c r="R420" s="886"/>
      <c r="S420" s="886"/>
      <c r="T420" s="886"/>
      <c r="U420" s="886"/>
      <c r="V420" s="886"/>
      <c r="W420" s="886"/>
      <c r="X420" s="886"/>
      <c r="Y420" s="886"/>
      <c r="Z420" s="886"/>
      <c r="AA420" s="886"/>
      <c r="AB420" s="886"/>
      <c r="AC420" s="886"/>
      <c r="AD420" s="886"/>
      <c r="AE420" s="886"/>
      <c r="AF420" s="886"/>
      <c r="AG420" s="886"/>
      <c r="AH420" s="886"/>
      <c r="AI420" s="886"/>
      <c r="AJ420" s="886"/>
      <c r="AK420" s="886"/>
      <c r="AL420" s="886"/>
      <c r="AM420" s="886"/>
      <c r="AN420" s="886"/>
      <c r="AO420" s="886"/>
      <c r="AP420" s="886"/>
      <c r="AQ420" s="886"/>
      <c r="AR420" s="886"/>
      <c r="AS420" s="886"/>
      <c r="AT420" s="886"/>
      <c r="AU420" s="886"/>
      <c r="AV420" s="886"/>
      <c r="AW420" s="886"/>
      <c r="AX420" s="886"/>
      <c r="AY420" s="886"/>
      <c r="AZ420" s="886"/>
      <c r="BA420" s="886"/>
      <c r="BB420" s="886"/>
      <c r="BC420" s="886"/>
      <c r="BD420" s="886"/>
      <c r="BE420" s="886"/>
      <c r="BF420" s="886"/>
      <c r="BG420" s="886"/>
      <c r="BH420" s="886"/>
      <c r="BI420" s="886"/>
      <c r="BJ420" s="886"/>
      <c r="BK420" s="886"/>
      <c r="BL420" s="886"/>
      <c r="BM420" s="886"/>
      <c r="BN420" s="886"/>
      <c r="BO420" s="886"/>
      <c r="BP420" s="886"/>
      <c r="BQ420" s="886"/>
    </row>
    <row r="421">
      <c r="A421" s="886"/>
      <c r="B421" s="886"/>
      <c r="C421" s="886"/>
      <c r="D421" s="887"/>
      <c r="E421" s="886"/>
      <c r="F421" s="886"/>
      <c r="G421" s="886"/>
      <c r="H421" s="886"/>
      <c r="I421" s="886"/>
      <c r="J421" s="886"/>
      <c r="K421" s="886"/>
      <c r="L421" s="886"/>
      <c r="M421" s="886"/>
      <c r="N421" s="886"/>
      <c r="O421" s="886"/>
      <c r="P421" s="886"/>
      <c r="Q421" s="886"/>
      <c r="R421" s="886"/>
      <c r="S421" s="886"/>
      <c r="T421" s="886"/>
      <c r="U421" s="886"/>
      <c r="V421" s="886"/>
      <c r="W421" s="886"/>
      <c r="X421" s="886"/>
      <c r="Y421" s="886"/>
      <c r="Z421" s="886"/>
      <c r="AA421" s="886"/>
      <c r="AB421" s="886"/>
      <c r="AC421" s="886"/>
      <c r="AD421" s="886"/>
      <c r="AE421" s="886"/>
      <c r="AF421" s="886"/>
      <c r="AG421" s="886"/>
      <c r="AH421" s="886"/>
      <c r="AI421" s="886"/>
      <c r="AJ421" s="886"/>
      <c r="AK421" s="886"/>
      <c r="AL421" s="886"/>
      <c r="AM421" s="886"/>
      <c r="AN421" s="886"/>
      <c r="AO421" s="886"/>
      <c r="AP421" s="886"/>
      <c r="AQ421" s="886"/>
      <c r="AR421" s="886"/>
      <c r="AS421" s="886"/>
      <c r="AT421" s="886"/>
      <c r="AU421" s="886"/>
      <c r="AV421" s="886"/>
      <c r="AW421" s="886"/>
      <c r="AX421" s="886"/>
      <c r="AY421" s="886"/>
      <c r="AZ421" s="886"/>
      <c r="BA421" s="886"/>
      <c r="BB421" s="886"/>
      <c r="BC421" s="886"/>
      <c r="BD421" s="886"/>
      <c r="BE421" s="886"/>
      <c r="BF421" s="886"/>
      <c r="BG421" s="886"/>
      <c r="BH421" s="886"/>
      <c r="BI421" s="886"/>
      <c r="BJ421" s="886"/>
      <c r="BK421" s="886"/>
      <c r="BL421" s="886"/>
      <c r="BM421" s="886"/>
      <c r="BN421" s="886"/>
      <c r="BO421" s="886"/>
      <c r="BP421" s="886"/>
      <c r="BQ421" s="886"/>
    </row>
    <row r="422">
      <c r="A422" s="886"/>
      <c r="B422" s="886"/>
      <c r="C422" s="886"/>
      <c r="D422" s="887"/>
      <c r="E422" s="886"/>
      <c r="F422" s="886"/>
      <c r="G422" s="886"/>
      <c r="H422" s="886"/>
      <c r="I422" s="886"/>
      <c r="J422" s="886"/>
      <c r="K422" s="886"/>
      <c r="L422" s="886"/>
      <c r="M422" s="886"/>
      <c r="N422" s="886"/>
      <c r="O422" s="886"/>
      <c r="P422" s="886"/>
      <c r="Q422" s="886"/>
      <c r="R422" s="886"/>
      <c r="S422" s="886"/>
      <c r="T422" s="886"/>
      <c r="U422" s="886"/>
      <c r="V422" s="886"/>
      <c r="W422" s="886"/>
      <c r="X422" s="886"/>
      <c r="Y422" s="886"/>
      <c r="Z422" s="886"/>
      <c r="AA422" s="886"/>
      <c r="AB422" s="886"/>
      <c r="AC422" s="886"/>
      <c r="AD422" s="886"/>
      <c r="AE422" s="886"/>
      <c r="AF422" s="886"/>
      <c r="AG422" s="886"/>
      <c r="AH422" s="886"/>
      <c r="AI422" s="886"/>
      <c r="AJ422" s="886"/>
      <c r="AK422" s="886"/>
      <c r="AL422" s="886"/>
      <c r="AM422" s="886"/>
      <c r="AN422" s="886"/>
      <c r="AO422" s="886"/>
      <c r="AP422" s="886"/>
      <c r="AQ422" s="886"/>
      <c r="AR422" s="886"/>
      <c r="AS422" s="886"/>
      <c r="AT422" s="886"/>
      <c r="AU422" s="886"/>
      <c r="AV422" s="886"/>
      <c r="AW422" s="886"/>
      <c r="AX422" s="886"/>
      <c r="AY422" s="886"/>
      <c r="AZ422" s="886"/>
      <c r="BA422" s="886"/>
      <c r="BB422" s="886"/>
      <c r="BC422" s="886"/>
      <c r="BD422" s="886"/>
      <c r="BE422" s="886"/>
      <c r="BF422" s="886"/>
      <c r="BG422" s="886"/>
      <c r="BH422" s="886"/>
      <c r="BI422" s="886"/>
      <c r="BJ422" s="886"/>
      <c r="BK422" s="886"/>
      <c r="BL422" s="886"/>
      <c r="BM422" s="886"/>
      <c r="BN422" s="886"/>
      <c r="BO422" s="886"/>
      <c r="BP422" s="886"/>
      <c r="BQ422" s="886"/>
    </row>
    <row r="423">
      <c r="A423" s="886"/>
      <c r="B423" s="886"/>
      <c r="C423" s="886"/>
      <c r="D423" s="887"/>
      <c r="E423" s="886"/>
      <c r="F423" s="886"/>
      <c r="G423" s="886"/>
      <c r="H423" s="886"/>
      <c r="I423" s="886"/>
      <c r="J423" s="886"/>
      <c r="K423" s="886"/>
      <c r="L423" s="886"/>
      <c r="M423" s="886"/>
      <c r="N423" s="886"/>
      <c r="O423" s="886"/>
      <c r="P423" s="886"/>
      <c r="Q423" s="886"/>
      <c r="R423" s="886"/>
      <c r="S423" s="886"/>
      <c r="T423" s="886"/>
      <c r="U423" s="886"/>
      <c r="V423" s="886"/>
      <c r="W423" s="886"/>
      <c r="X423" s="886"/>
      <c r="Y423" s="886"/>
      <c r="Z423" s="886"/>
      <c r="AA423" s="886"/>
      <c r="AB423" s="886"/>
      <c r="AC423" s="886"/>
      <c r="AD423" s="886"/>
      <c r="AE423" s="886"/>
      <c r="AF423" s="886"/>
      <c r="AG423" s="886"/>
      <c r="AH423" s="886"/>
      <c r="AI423" s="886"/>
      <c r="AJ423" s="886"/>
      <c r="AK423" s="886"/>
      <c r="AL423" s="886"/>
      <c r="AM423" s="886"/>
      <c r="AN423" s="886"/>
      <c r="AO423" s="886"/>
      <c r="AP423" s="886"/>
      <c r="AQ423" s="886"/>
      <c r="AR423" s="886"/>
      <c r="AS423" s="886"/>
      <c r="AT423" s="886"/>
      <c r="AU423" s="886"/>
      <c r="AV423" s="886"/>
      <c r="AW423" s="886"/>
      <c r="AX423" s="886"/>
      <c r="AY423" s="886"/>
      <c r="AZ423" s="886"/>
      <c r="BA423" s="886"/>
      <c r="BB423" s="886"/>
      <c r="BC423" s="886"/>
      <c r="BD423" s="886"/>
      <c r="BE423" s="886"/>
      <c r="BF423" s="886"/>
      <c r="BG423" s="886"/>
      <c r="BH423" s="886"/>
      <c r="BI423" s="886"/>
      <c r="BJ423" s="886"/>
      <c r="BK423" s="886"/>
      <c r="BL423" s="886"/>
      <c r="BM423" s="886"/>
      <c r="BN423" s="886"/>
      <c r="BO423" s="886"/>
      <c r="BP423" s="886"/>
      <c r="BQ423" s="886"/>
    </row>
    <row r="424">
      <c r="A424" s="886"/>
      <c r="B424" s="886"/>
      <c r="C424" s="886"/>
      <c r="D424" s="887"/>
      <c r="E424" s="886"/>
      <c r="F424" s="886"/>
      <c r="G424" s="886"/>
      <c r="H424" s="886"/>
      <c r="I424" s="886"/>
      <c r="J424" s="886"/>
      <c r="K424" s="886"/>
      <c r="L424" s="886"/>
      <c r="M424" s="886"/>
      <c r="N424" s="886"/>
      <c r="O424" s="886"/>
      <c r="P424" s="886"/>
      <c r="Q424" s="886"/>
      <c r="R424" s="886"/>
      <c r="S424" s="886"/>
      <c r="T424" s="886"/>
      <c r="U424" s="886"/>
      <c r="V424" s="886"/>
      <c r="W424" s="886"/>
      <c r="X424" s="886"/>
      <c r="Y424" s="886"/>
      <c r="Z424" s="886"/>
      <c r="AA424" s="886"/>
      <c r="AB424" s="886"/>
      <c r="AC424" s="886"/>
      <c r="AD424" s="886"/>
      <c r="AE424" s="886"/>
      <c r="AF424" s="886"/>
      <c r="AG424" s="886"/>
      <c r="AH424" s="886"/>
      <c r="AI424" s="886"/>
      <c r="AJ424" s="886"/>
      <c r="AK424" s="886"/>
      <c r="AL424" s="886"/>
      <c r="AM424" s="886"/>
      <c r="AN424" s="886"/>
      <c r="AO424" s="886"/>
      <c r="AP424" s="886"/>
      <c r="AQ424" s="886"/>
      <c r="AR424" s="886"/>
      <c r="AS424" s="886"/>
      <c r="AT424" s="886"/>
      <c r="AU424" s="886"/>
      <c r="AV424" s="886"/>
      <c r="AW424" s="886"/>
      <c r="AX424" s="886"/>
      <c r="AY424" s="886"/>
      <c r="AZ424" s="886"/>
      <c r="BA424" s="886"/>
      <c r="BB424" s="886"/>
      <c r="BC424" s="886"/>
      <c r="BD424" s="886"/>
      <c r="BE424" s="886"/>
      <c r="BF424" s="886"/>
      <c r="BG424" s="886"/>
      <c r="BH424" s="886"/>
      <c r="BI424" s="886"/>
      <c r="BJ424" s="886"/>
      <c r="BK424" s="886"/>
      <c r="BL424" s="886"/>
      <c r="BM424" s="886"/>
      <c r="BN424" s="886"/>
      <c r="BO424" s="886"/>
      <c r="BP424" s="886"/>
      <c r="BQ424" s="886"/>
    </row>
    <row r="425">
      <c r="A425" s="886"/>
      <c r="B425" s="886"/>
      <c r="C425" s="886"/>
      <c r="D425" s="887"/>
      <c r="E425" s="886"/>
      <c r="F425" s="886"/>
      <c r="G425" s="886"/>
      <c r="H425" s="886"/>
      <c r="I425" s="886"/>
      <c r="J425" s="886"/>
      <c r="K425" s="886"/>
      <c r="L425" s="886"/>
      <c r="M425" s="886"/>
      <c r="N425" s="886"/>
      <c r="O425" s="886"/>
      <c r="P425" s="886"/>
      <c r="Q425" s="886"/>
      <c r="R425" s="886"/>
      <c r="S425" s="886"/>
      <c r="T425" s="886"/>
      <c r="U425" s="886"/>
      <c r="V425" s="886"/>
      <c r="W425" s="886"/>
      <c r="X425" s="886"/>
      <c r="Y425" s="886"/>
      <c r="Z425" s="886"/>
      <c r="AA425" s="886"/>
      <c r="AB425" s="886"/>
      <c r="AC425" s="886"/>
      <c r="AD425" s="886"/>
      <c r="AE425" s="886"/>
      <c r="AF425" s="886"/>
      <c r="AG425" s="886"/>
      <c r="AH425" s="886"/>
      <c r="AI425" s="886"/>
      <c r="AJ425" s="886"/>
      <c r="AK425" s="886"/>
      <c r="AL425" s="886"/>
      <c r="AM425" s="886"/>
      <c r="AN425" s="886"/>
      <c r="AO425" s="886"/>
      <c r="AP425" s="886"/>
      <c r="AQ425" s="886"/>
      <c r="AR425" s="886"/>
      <c r="AS425" s="886"/>
      <c r="AT425" s="886"/>
      <c r="AU425" s="886"/>
      <c r="AV425" s="886"/>
      <c r="AW425" s="886"/>
      <c r="AX425" s="886"/>
      <c r="AY425" s="886"/>
      <c r="AZ425" s="886"/>
      <c r="BA425" s="886"/>
      <c r="BB425" s="886"/>
      <c r="BC425" s="886"/>
      <c r="BD425" s="886"/>
      <c r="BE425" s="886"/>
      <c r="BF425" s="886"/>
      <c r="BG425" s="886"/>
      <c r="BH425" s="886"/>
      <c r="BI425" s="886"/>
      <c r="BJ425" s="886"/>
      <c r="BK425" s="886"/>
      <c r="BL425" s="886"/>
      <c r="BM425" s="886"/>
      <c r="BN425" s="886"/>
      <c r="BO425" s="886"/>
      <c r="BP425" s="886"/>
      <c r="BQ425" s="886"/>
    </row>
    <row r="426">
      <c r="A426" s="886"/>
      <c r="B426" s="886"/>
      <c r="C426" s="886"/>
      <c r="D426" s="887"/>
      <c r="E426" s="886"/>
      <c r="F426" s="886"/>
      <c r="G426" s="886"/>
      <c r="H426" s="886"/>
      <c r="I426" s="886"/>
      <c r="J426" s="886"/>
      <c r="K426" s="886"/>
      <c r="L426" s="886"/>
      <c r="M426" s="886"/>
      <c r="N426" s="886"/>
      <c r="O426" s="886"/>
      <c r="P426" s="886"/>
      <c r="Q426" s="886"/>
      <c r="R426" s="886"/>
      <c r="S426" s="886"/>
      <c r="T426" s="886"/>
      <c r="U426" s="886"/>
      <c r="V426" s="886"/>
      <c r="W426" s="886"/>
      <c r="X426" s="886"/>
      <c r="Y426" s="886"/>
      <c r="Z426" s="886"/>
      <c r="AA426" s="886"/>
      <c r="AB426" s="886"/>
      <c r="AC426" s="886"/>
      <c r="AD426" s="886"/>
      <c r="AE426" s="886"/>
      <c r="AF426" s="886"/>
      <c r="AG426" s="886"/>
      <c r="AH426" s="886"/>
      <c r="AI426" s="886"/>
      <c r="AJ426" s="886"/>
      <c r="AK426" s="886"/>
      <c r="AL426" s="886"/>
      <c r="AM426" s="886"/>
      <c r="AN426" s="886"/>
      <c r="AO426" s="886"/>
      <c r="AP426" s="886"/>
      <c r="AQ426" s="886"/>
      <c r="AR426" s="886"/>
      <c r="AS426" s="886"/>
      <c r="AT426" s="886"/>
      <c r="AU426" s="886"/>
      <c r="AV426" s="886"/>
      <c r="AW426" s="886"/>
      <c r="AX426" s="886"/>
      <c r="AY426" s="886"/>
      <c r="AZ426" s="886"/>
      <c r="BA426" s="886"/>
      <c r="BB426" s="886"/>
      <c r="BC426" s="886"/>
      <c r="BD426" s="886"/>
      <c r="BE426" s="886"/>
      <c r="BF426" s="886"/>
      <c r="BG426" s="886"/>
      <c r="BH426" s="886"/>
      <c r="BI426" s="886"/>
      <c r="BJ426" s="886"/>
      <c r="BK426" s="886"/>
      <c r="BL426" s="886"/>
      <c r="BM426" s="886"/>
      <c r="BN426" s="886"/>
      <c r="BO426" s="886"/>
      <c r="BP426" s="886"/>
      <c r="BQ426" s="886"/>
    </row>
    <row r="427">
      <c r="A427" s="886"/>
      <c r="B427" s="886"/>
      <c r="C427" s="886"/>
      <c r="D427" s="887"/>
      <c r="E427" s="886"/>
      <c r="F427" s="886"/>
      <c r="G427" s="886"/>
      <c r="H427" s="886"/>
      <c r="I427" s="886"/>
      <c r="J427" s="886"/>
      <c r="K427" s="886"/>
      <c r="L427" s="886"/>
      <c r="M427" s="886"/>
      <c r="N427" s="886"/>
      <c r="O427" s="886"/>
      <c r="P427" s="886"/>
      <c r="Q427" s="886"/>
      <c r="R427" s="886"/>
      <c r="S427" s="886"/>
      <c r="T427" s="886"/>
      <c r="U427" s="886"/>
      <c r="V427" s="886"/>
      <c r="W427" s="886"/>
      <c r="X427" s="886"/>
      <c r="Y427" s="886"/>
      <c r="Z427" s="886"/>
      <c r="AA427" s="886"/>
      <c r="AB427" s="886"/>
      <c r="AC427" s="886"/>
      <c r="AD427" s="886"/>
      <c r="AE427" s="886"/>
      <c r="AF427" s="886"/>
      <c r="AG427" s="886"/>
      <c r="AH427" s="886"/>
      <c r="AI427" s="886"/>
      <c r="AJ427" s="886"/>
      <c r="AK427" s="886"/>
      <c r="AL427" s="886"/>
      <c r="AM427" s="886"/>
      <c r="AN427" s="886"/>
      <c r="AO427" s="886"/>
      <c r="AP427" s="886"/>
      <c r="AQ427" s="886"/>
      <c r="AR427" s="886"/>
      <c r="AS427" s="886"/>
      <c r="AT427" s="886"/>
      <c r="AU427" s="886"/>
      <c r="AV427" s="886"/>
      <c r="AW427" s="886"/>
      <c r="AX427" s="886"/>
      <c r="AY427" s="886"/>
      <c r="AZ427" s="886"/>
      <c r="BA427" s="886"/>
      <c r="BB427" s="886"/>
      <c r="BC427" s="886"/>
      <c r="BD427" s="886"/>
      <c r="BE427" s="886"/>
      <c r="BF427" s="886"/>
      <c r="BG427" s="886"/>
      <c r="BH427" s="886"/>
      <c r="BI427" s="886"/>
      <c r="BJ427" s="886"/>
      <c r="BK427" s="886"/>
      <c r="BL427" s="886"/>
      <c r="BM427" s="886"/>
      <c r="BN427" s="886"/>
      <c r="BO427" s="886"/>
      <c r="BP427" s="886"/>
      <c r="BQ427" s="886"/>
    </row>
    <row r="428">
      <c r="A428" s="886"/>
      <c r="B428" s="886"/>
      <c r="C428" s="886"/>
      <c r="D428" s="887"/>
      <c r="E428" s="886"/>
      <c r="F428" s="886"/>
      <c r="G428" s="886"/>
      <c r="H428" s="886"/>
      <c r="I428" s="886"/>
      <c r="J428" s="886"/>
      <c r="K428" s="886"/>
      <c r="L428" s="886"/>
      <c r="M428" s="886"/>
      <c r="N428" s="886"/>
      <c r="O428" s="886"/>
      <c r="P428" s="886"/>
      <c r="Q428" s="886"/>
      <c r="R428" s="886"/>
      <c r="S428" s="886"/>
      <c r="T428" s="886"/>
      <c r="U428" s="886"/>
      <c r="V428" s="886"/>
      <c r="W428" s="886"/>
      <c r="X428" s="886"/>
      <c r="Y428" s="886"/>
      <c r="Z428" s="886"/>
      <c r="AA428" s="886"/>
      <c r="AB428" s="886"/>
      <c r="AC428" s="886"/>
      <c r="AD428" s="886"/>
      <c r="AE428" s="886"/>
      <c r="AF428" s="886"/>
      <c r="AG428" s="886"/>
      <c r="AH428" s="886"/>
      <c r="AI428" s="886"/>
      <c r="AJ428" s="886"/>
      <c r="AK428" s="886"/>
      <c r="AL428" s="886"/>
      <c r="AM428" s="886"/>
      <c r="AN428" s="886"/>
      <c r="AO428" s="886"/>
      <c r="AP428" s="886"/>
      <c r="AQ428" s="886"/>
      <c r="AR428" s="886"/>
      <c r="AS428" s="886"/>
      <c r="AT428" s="886"/>
      <c r="AU428" s="886"/>
      <c r="AV428" s="886"/>
      <c r="AW428" s="886"/>
      <c r="AX428" s="886"/>
      <c r="AY428" s="886"/>
      <c r="AZ428" s="886"/>
      <c r="BA428" s="886"/>
      <c r="BB428" s="886"/>
      <c r="BC428" s="886"/>
      <c r="BD428" s="886"/>
      <c r="BE428" s="886"/>
      <c r="BF428" s="886"/>
      <c r="BG428" s="886"/>
      <c r="BH428" s="886"/>
      <c r="BI428" s="886"/>
      <c r="BJ428" s="886"/>
      <c r="BK428" s="886"/>
      <c r="BL428" s="886"/>
      <c r="BM428" s="886"/>
      <c r="BN428" s="886"/>
      <c r="BO428" s="886"/>
      <c r="BP428" s="886"/>
      <c r="BQ428" s="886"/>
    </row>
    <row r="429">
      <c r="A429" s="886"/>
      <c r="B429" s="886"/>
      <c r="C429" s="886"/>
      <c r="D429" s="887"/>
      <c r="E429" s="886"/>
      <c r="F429" s="886"/>
      <c r="G429" s="886"/>
      <c r="H429" s="886"/>
      <c r="I429" s="886"/>
      <c r="J429" s="886"/>
      <c r="K429" s="886"/>
      <c r="L429" s="886"/>
      <c r="M429" s="886"/>
      <c r="N429" s="886"/>
      <c r="O429" s="886"/>
      <c r="P429" s="886"/>
      <c r="Q429" s="886"/>
      <c r="R429" s="886"/>
      <c r="S429" s="886"/>
      <c r="T429" s="886"/>
      <c r="U429" s="886"/>
      <c r="V429" s="886"/>
      <c r="W429" s="886"/>
      <c r="X429" s="886"/>
      <c r="Y429" s="886"/>
      <c r="Z429" s="886"/>
      <c r="AA429" s="886"/>
      <c r="AB429" s="886"/>
      <c r="AC429" s="886"/>
      <c r="AD429" s="886"/>
      <c r="AE429" s="886"/>
      <c r="AF429" s="886"/>
      <c r="AG429" s="886"/>
      <c r="AH429" s="886"/>
      <c r="AI429" s="886"/>
      <c r="AJ429" s="886"/>
      <c r="AK429" s="886"/>
      <c r="AL429" s="886"/>
      <c r="AM429" s="886"/>
      <c r="AN429" s="886"/>
      <c r="AO429" s="886"/>
      <c r="AP429" s="886"/>
      <c r="AQ429" s="886"/>
      <c r="AR429" s="886"/>
      <c r="AS429" s="886"/>
      <c r="AT429" s="886"/>
      <c r="AU429" s="886"/>
      <c r="AV429" s="886"/>
      <c r="AW429" s="886"/>
      <c r="AX429" s="886"/>
      <c r="AY429" s="886"/>
      <c r="AZ429" s="886"/>
      <c r="BA429" s="886"/>
      <c r="BB429" s="886"/>
      <c r="BC429" s="886"/>
      <c r="BD429" s="886"/>
      <c r="BE429" s="886"/>
      <c r="BF429" s="886"/>
      <c r="BG429" s="886"/>
      <c r="BH429" s="886"/>
      <c r="BI429" s="886"/>
      <c r="BJ429" s="886"/>
      <c r="BK429" s="886"/>
      <c r="BL429" s="886"/>
      <c r="BM429" s="886"/>
      <c r="BN429" s="886"/>
      <c r="BO429" s="886"/>
      <c r="BP429" s="886"/>
      <c r="BQ429" s="886"/>
    </row>
    <row r="430">
      <c r="A430" s="886"/>
      <c r="B430" s="886"/>
      <c r="C430" s="886"/>
      <c r="D430" s="887"/>
      <c r="E430" s="886"/>
      <c r="F430" s="886"/>
      <c r="G430" s="886"/>
      <c r="H430" s="886"/>
      <c r="I430" s="886"/>
      <c r="J430" s="886"/>
      <c r="K430" s="886"/>
      <c r="L430" s="886"/>
      <c r="M430" s="886"/>
      <c r="N430" s="886"/>
      <c r="O430" s="886"/>
      <c r="P430" s="886"/>
      <c r="Q430" s="886"/>
      <c r="R430" s="886"/>
      <c r="S430" s="886"/>
      <c r="T430" s="886"/>
      <c r="U430" s="886"/>
      <c r="V430" s="886"/>
      <c r="W430" s="886"/>
      <c r="X430" s="886"/>
      <c r="Y430" s="886"/>
      <c r="Z430" s="886"/>
      <c r="AA430" s="886"/>
      <c r="AB430" s="886"/>
      <c r="AC430" s="886"/>
      <c r="AD430" s="886"/>
      <c r="AE430" s="886"/>
      <c r="AF430" s="886"/>
      <c r="AG430" s="886"/>
      <c r="AH430" s="886"/>
      <c r="AI430" s="886"/>
      <c r="AJ430" s="886"/>
      <c r="AK430" s="886"/>
      <c r="AL430" s="886"/>
      <c r="AM430" s="886"/>
      <c r="AN430" s="886"/>
      <c r="AO430" s="886"/>
      <c r="AP430" s="886"/>
      <c r="AQ430" s="886"/>
      <c r="AR430" s="886"/>
      <c r="AS430" s="886"/>
      <c r="AT430" s="886"/>
      <c r="AU430" s="886"/>
      <c r="AV430" s="886"/>
      <c r="AW430" s="886"/>
      <c r="AX430" s="886"/>
      <c r="AY430" s="886"/>
      <c r="AZ430" s="886"/>
      <c r="BA430" s="886"/>
      <c r="BB430" s="886"/>
      <c r="BC430" s="886"/>
      <c r="BD430" s="886"/>
      <c r="BE430" s="886"/>
      <c r="BF430" s="886"/>
      <c r="BG430" s="886"/>
      <c r="BH430" s="886"/>
      <c r="BI430" s="886"/>
      <c r="BJ430" s="886"/>
      <c r="BK430" s="886"/>
      <c r="BL430" s="886"/>
      <c r="BM430" s="886"/>
      <c r="BN430" s="886"/>
      <c r="BO430" s="886"/>
      <c r="BP430" s="886"/>
      <c r="BQ430" s="886"/>
    </row>
    <row r="431">
      <c r="A431" s="886"/>
      <c r="B431" s="886"/>
      <c r="C431" s="886"/>
      <c r="D431" s="887"/>
      <c r="E431" s="886"/>
      <c r="F431" s="886"/>
      <c r="G431" s="886"/>
      <c r="H431" s="886"/>
      <c r="I431" s="886"/>
      <c r="J431" s="886"/>
      <c r="K431" s="886"/>
      <c r="L431" s="886"/>
      <c r="M431" s="886"/>
      <c r="N431" s="886"/>
      <c r="O431" s="886"/>
      <c r="P431" s="886"/>
      <c r="Q431" s="886"/>
      <c r="R431" s="886"/>
      <c r="S431" s="886"/>
      <c r="T431" s="886"/>
      <c r="U431" s="886"/>
      <c r="V431" s="886"/>
      <c r="W431" s="886"/>
      <c r="X431" s="886"/>
      <c r="Y431" s="886"/>
      <c r="Z431" s="886"/>
      <c r="AA431" s="886"/>
      <c r="AB431" s="886"/>
      <c r="AC431" s="886"/>
      <c r="AD431" s="886"/>
      <c r="AE431" s="886"/>
      <c r="AF431" s="886"/>
      <c r="AG431" s="886"/>
      <c r="AH431" s="886"/>
      <c r="AI431" s="886"/>
      <c r="AJ431" s="886"/>
      <c r="AK431" s="886"/>
      <c r="AL431" s="886"/>
      <c r="AM431" s="886"/>
      <c r="AN431" s="886"/>
      <c r="AO431" s="886"/>
      <c r="AP431" s="886"/>
      <c r="AQ431" s="886"/>
      <c r="AR431" s="886"/>
      <c r="AS431" s="886"/>
      <c r="AT431" s="886"/>
      <c r="AU431" s="886"/>
      <c r="AV431" s="886"/>
      <c r="AW431" s="886"/>
      <c r="AX431" s="886"/>
      <c r="AY431" s="886"/>
      <c r="AZ431" s="886"/>
      <c r="BA431" s="886"/>
      <c r="BB431" s="886"/>
      <c r="BC431" s="886"/>
      <c r="BD431" s="886"/>
      <c r="BE431" s="886"/>
      <c r="BF431" s="886"/>
      <c r="BG431" s="886"/>
      <c r="BH431" s="886"/>
      <c r="BI431" s="886"/>
      <c r="BJ431" s="886"/>
      <c r="BK431" s="886"/>
      <c r="BL431" s="886"/>
      <c r="BM431" s="886"/>
      <c r="BN431" s="886"/>
      <c r="BO431" s="886"/>
      <c r="BP431" s="886"/>
      <c r="BQ431" s="886"/>
    </row>
    <row r="432">
      <c r="A432" s="886"/>
      <c r="B432" s="886"/>
      <c r="C432" s="886"/>
      <c r="D432" s="887"/>
      <c r="E432" s="886"/>
      <c r="F432" s="886"/>
      <c r="G432" s="886"/>
      <c r="H432" s="886"/>
      <c r="I432" s="886"/>
      <c r="J432" s="886"/>
      <c r="K432" s="886"/>
      <c r="L432" s="886"/>
      <c r="M432" s="886"/>
      <c r="N432" s="886"/>
      <c r="O432" s="886"/>
      <c r="P432" s="886"/>
      <c r="Q432" s="886"/>
      <c r="R432" s="886"/>
      <c r="S432" s="886"/>
      <c r="T432" s="886"/>
      <c r="U432" s="886"/>
      <c r="V432" s="886"/>
      <c r="W432" s="886"/>
      <c r="X432" s="886"/>
      <c r="Y432" s="886"/>
      <c r="Z432" s="886"/>
      <c r="AA432" s="886"/>
      <c r="AB432" s="886"/>
      <c r="AC432" s="886"/>
      <c r="AD432" s="886"/>
      <c r="AE432" s="886"/>
      <c r="AF432" s="886"/>
      <c r="AG432" s="886"/>
      <c r="AH432" s="886"/>
      <c r="AI432" s="886"/>
      <c r="AJ432" s="886"/>
      <c r="AK432" s="886"/>
      <c r="AL432" s="886"/>
      <c r="AM432" s="886"/>
      <c r="AN432" s="886"/>
      <c r="AO432" s="886"/>
      <c r="AP432" s="886"/>
      <c r="AQ432" s="886"/>
      <c r="AR432" s="886"/>
      <c r="AS432" s="886"/>
      <c r="AT432" s="886"/>
      <c r="AU432" s="886"/>
      <c r="AV432" s="886"/>
      <c r="AW432" s="886"/>
      <c r="AX432" s="886"/>
      <c r="AY432" s="886"/>
      <c r="AZ432" s="886"/>
      <c r="BA432" s="886"/>
      <c r="BB432" s="886"/>
      <c r="BC432" s="886"/>
      <c r="BD432" s="886"/>
      <c r="BE432" s="886"/>
      <c r="BF432" s="886"/>
      <c r="BG432" s="886"/>
      <c r="BH432" s="886"/>
      <c r="BI432" s="886"/>
      <c r="BJ432" s="886"/>
      <c r="BK432" s="886"/>
      <c r="BL432" s="886"/>
      <c r="BM432" s="886"/>
      <c r="BN432" s="886"/>
      <c r="BO432" s="886"/>
      <c r="BP432" s="886"/>
      <c r="BQ432" s="886"/>
    </row>
    <row r="433">
      <c r="A433" s="886"/>
      <c r="B433" s="886"/>
      <c r="C433" s="886"/>
      <c r="D433" s="887"/>
      <c r="E433" s="886"/>
      <c r="F433" s="886"/>
      <c r="G433" s="886"/>
      <c r="H433" s="886"/>
      <c r="I433" s="886"/>
      <c r="J433" s="886"/>
      <c r="K433" s="886"/>
      <c r="L433" s="886"/>
      <c r="M433" s="886"/>
      <c r="N433" s="886"/>
      <c r="O433" s="886"/>
      <c r="P433" s="886"/>
      <c r="Q433" s="886"/>
      <c r="R433" s="886"/>
      <c r="S433" s="886"/>
      <c r="T433" s="886"/>
      <c r="U433" s="886"/>
      <c r="V433" s="886"/>
      <c r="W433" s="886"/>
      <c r="X433" s="886"/>
      <c r="Y433" s="886"/>
      <c r="Z433" s="886"/>
      <c r="AA433" s="886"/>
      <c r="AB433" s="886"/>
      <c r="AC433" s="886"/>
      <c r="AD433" s="886"/>
      <c r="AE433" s="886"/>
      <c r="AF433" s="886"/>
      <c r="AG433" s="886"/>
      <c r="AH433" s="886"/>
      <c r="AI433" s="886"/>
      <c r="AJ433" s="886"/>
      <c r="AK433" s="886"/>
      <c r="AL433" s="886"/>
      <c r="AM433" s="886"/>
      <c r="AN433" s="886"/>
      <c r="AO433" s="886"/>
      <c r="AP433" s="886"/>
      <c r="AQ433" s="886"/>
      <c r="AR433" s="886"/>
      <c r="AS433" s="886"/>
      <c r="AT433" s="886"/>
      <c r="AU433" s="886"/>
      <c r="AV433" s="886"/>
      <c r="AW433" s="886"/>
      <c r="AX433" s="886"/>
      <c r="AY433" s="886"/>
      <c r="AZ433" s="886"/>
      <c r="BA433" s="886"/>
      <c r="BB433" s="886"/>
      <c r="BC433" s="886"/>
      <c r="BD433" s="886"/>
      <c r="BE433" s="886"/>
      <c r="BF433" s="886"/>
      <c r="BG433" s="886"/>
      <c r="BH433" s="886"/>
      <c r="BI433" s="886"/>
      <c r="BJ433" s="886"/>
      <c r="BK433" s="886"/>
      <c r="BL433" s="886"/>
      <c r="BM433" s="886"/>
      <c r="BN433" s="886"/>
      <c r="BO433" s="886"/>
      <c r="BP433" s="886"/>
      <c r="BQ433" s="886"/>
    </row>
    <row r="434">
      <c r="A434" s="886"/>
      <c r="B434" s="886"/>
      <c r="C434" s="886"/>
      <c r="D434" s="887"/>
      <c r="E434" s="886"/>
      <c r="F434" s="886"/>
      <c r="G434" s="886"/>
      <c r="H434" s="886"/>
      <c r="I434" s="886"/>
      <c r="J434" s="886"/>
      <c r="K434" s="886"/>
      <c r="L434" s="886"/>
      <c r="M434" s="886"/>
      <c r="N434" s="886"/>
      <c r="O434" s="886"/>
      <c r="P434" s="886"/>
      <c r="Q434" s="886"/>
      <c r="R434" s="886"/>
      <c r="S434" s="886"/>
      <c r="T434" s="886"/>
      <c r="U434" s="886"/>
      <c r="V434" s="886"/>
      <c r="W434" s="886"/>
      <c r="X434" s="886"/>
      <c r="Y434" s="886"/>
      <c r="Z434" s="886"/>
      <c r="AA434" s="886"/>
      <c r="AB434" s="886"/>
      <c r="AC434" s="886"/>
      <c r="AD434" s="886"/>
      <c r="AE434" s="886"/>
      <c r="AF434" s="886"/>
      <c r="AG434" s="886"/>
      <c r="AH434" s="886"/>
      <c r="AI434" s="886"/>
      <c r="AJ434" s="886"/>
      <c r="AK434" s="886"/>
      <c r="AL434" s="886"/>
      <c r="AM434" s="886"/>
      <c r="AN434" s="886"/>
      <c r="AO434" s="886"/>
      <c r="AP434" s="886"/>
      <c r="AQ434" s="886"/>
      <c r="AR434" s="886"/>
      <c r="AS434" s="886"/>
      <c r="AT434" s="886"/>
      <c r="AU434" s="886"/>
      <c r="AV434" s="886"/>
      <c r="AW434" s="886"/>
      <c r="AX434" s="886"/>
      <c r="AY434" s="886"/>
      <c r="AZ434" s="886"/>
      <c r="BA434" s="886"/>
      <c r="BB434" s="886"/>
      <c r="BC434" s="886"/>
      <c r="BD434" s="886"/>
      <c r="BE434" s="886"/>
      <c r="BF434" s="886"/>
      <c r="BG434" s="886"/>
      <c r="BH434" s="886"/>
      <c r="BI434" s="886"/>
      <c r="BJ434" s="886"/>
      <c r="BK434" s="886"/>
      <c r="BL434" s="886"/>
      <c r="BM434" s="886"/>
      <c r="BN434" s="886"/>
      <c r="BO434" s="886"/>
      <c r="BP434" s="886"/>
      <c r="BQ434" s="886"/>
    </row>
    <row r="435">
      <c r="A435" s="886"/>
      <c r="B435" s="886"/>
      <c r="C435" s="886"/>
      <c r="D435" s="887"/>
      <c r="E435" s="886"/>
      <c r="F435" s="886"/>
      <c r="G435" s="886"/>
      <c r="H435" s="886"/>
      <c r="I435" s="886"/>
      <c r="J435" s="886"/>
      <c r="K435" s="886"/>
      <c r="L435" s="886"/>
      <c r="M435" s="886"/>
      <c r="N435" s="886"/>
      <c r="O435" s="886"/>
      <c r="P435" s="886"/>
      <c r="Q435" s="886"/>
      <c r="R435" s="886"/>
      <c r="S435" s="886"/>
      <c r="T435" s="886"/>
      <c r="U435" s="886"/>
      <c r="V435" s="886"/>
      <c r="W435" s="886"/>
      <c r="X435" s="886"/>
      <c r="Y435" s="886"/>
      <c r="Z435" s="886"/>
      <c r="AA435" s="886"/>
      <c r="AB435" s="886"/>
      <c r="AC435" s="886"/>
      <c r="AD435" s="886"/>
      <c r="AE435" s="886"/>
      <c r="AF435" s="886"/>
      <c r="AG435" s="886"/>
      <c r="AH435" s="886"/>
      <c r="AI435" s="886"/>
      <c r="AJ435" s="886"/>
      <c r="AK435" s="886"/>
      <c r="AL435" s="886"/>
      <c r="AM435" s="886"/>
      <c r="AN435" s="886"/>
      <c r="AO435" s="886"/>
      <c r="AP435" s="886"/>
      <c r="AQ435" s="886"/>
      <c r="AR435" s="886"/>
      <c r="AS435" s="886"/>
      <c r="AT435" s="886"/>
      <c r="AU435" s="886"/>
      <c r="AV435" s="886"/>
      <c r="AW435" s="886"/>
      <c r="AX435" s="886"/>
      <c r="AY435" s="886"/>
      <c r="AZ435" s="886"/>
      <c r="BA435" s="886"/>
      <c r="BB435" s="886"/>
      <c r="BC435" s="886"/>
      <c r="BD435" s="886"/>
      <c r="BE435" s="886"/>
      <c r="BF435" s="886"/>
      <c r="BG435" s="886"/>
      <c r="BH435" s="886"/>
      <c r="BI435" s="886"/>
      <c r="BJ435" s="886"/>
      <c r="BK435" s="886"/>
      <c r="BL435" s="886"/>
      <c r="BM435" s="886"/>
      <c r="BN435" s="886"/>
      <c r="BO435" s="886"/>
      <c r="BP435" s="886"/>
      <c r="BQ435" s="886"/>
    </row>
    <row r="436">
      <c r="A436" s="886"/>
      <c r="B436" s="886"/>
      <c r="C436" s="886"/>
      <c r="D436" s="887"/>
      <c r="E436" s="886"/>
      <c r="F436" s="886"/>
      <c r="G436" s="886"/>
      <c r="H436" s="886"/>
      <c r="I436" s="886"/>
      <c r="J436" s="886"/>
      <c r="K436" s="886"/>
      <c r="L436" s="886"/>
      <c r="M436" s="886"/>
      <c r="N436" s="886"/>
      <c r="O436" s="886"/>
      <c r="P436" s="886"/>
      <c r="Q436" s="886"/>
      <c r="R436" s="886"/>
      <c r="S436" s="886"/>
      <c r="T436" s="886"/>
      <c r="U436" s="886"/>
      <c r="V436" s="886"/>
      <c r="W436" s="886"/>
      <c r="X436" s="886"/>
      <c r="Y436" s="886"/>
      <c r="Z436" s="886"/>
      <c r="AA436" s="886"/>
      <c r="AB436" s="886"/>
      <c r="AC436" s="886"/>
      <c r="AD436" s="886"/>
      <c r="AE436" s="886"/>
      <c r="AF436" s="886"/>
      <c r="AG436" s="886"/>
      <c r="AH436" s="886"/>
      <c r="AI436" s="886"/>
      <c r="AJ436" s="886"/>
      <c r="AK436" s="886"/>
      <c r="AL436" s="886"/>
      <c r="AM436" s="886"/>
      <c r="AN436" s="886"/>
      <c r="AO436" s="886"/>
      <c r="AP436" s="886"/>
      <c r="AQ436" s="886"/>
      <c r="AR436" s="886"/>
      <c r="AS436" s="886"/>
      <c r="AT436" s="886"/>
      <c r="AU436" s="886"/>
      <c r="AV436" s="886"/>
      <c r="AW436" s="886"/>
      <c r="AX436" s="886"/>
      <c r="AY436" s="886"/>
      <c r="AZ436" s="886"/>
      <c r="BA436" s="886"/>
      <c r="BB436" s="886"/>
      <c r="BC436" s="886"/>
      <c r="BD436" s="886"/>
      <c r="BE436" s="886"/>
      <c r="BF436" s="886"/>
      <c r="BG436" s="886"/>
      <c r="BH436" s="886"/>
      <c r="BI436" s="886"/>
      <c r="BJ436" s="886"/>
      <c r="BK436" s="886"/>
      <c r="BL436" s="886"/>
      <c r="BM436" s="886"/>
      <c r="BN436" s="886"/>
      <c r="BO436" s="886"/>
      <c r="BP436" s="886"/>
      <c r="BQ436" s="886"/>
    </row>
    <row r="437">
      <c r="A437" s="886"/>
      <c r="B437" s="886"/>
      <c r="C437" s="886"/>
      <c r="D437" s="887"/>
      <c r="E437" s="886"/>
      <c r="F437" s="886"/>
      <c r="G437" s="886"/>
      <c r="H437" s="886"/>
      <c r="I437" s="886"/>
      <c r="J437" s="886"/>
      <c r="K437" s="886"/>
      <c r="L437" s="886"/>
      <c r="M437" s="886"/>
      <c r="N437" s="886"/>
      <c r="O437" s="886"/>
      <c r="P437" s="886"/>
      <c r="Q437" s="886"/>
      <c r="R437" s="886"/>
      <c r="S437" s="886"/>
      <c r="T437" s="886"/>
      <c r="U437" s="886"/>
      <c r="V437" s="886"/>
      <c r="W437" s="886"/>
      <c r="X437" s="886"/>
      <c r="Y437" s="886"/>
      <c r="Z437" s="886"/>
      <c r="AA437" s="886"/>
      <c r="AB437" s="886"/>
      <c r="AC437" s="886"/>
      <c r="AD437" s="886"/>
      <c r="AE437" s="886"/>
      <c r="AF437" s="886"/>
      <c r="AG437" s="886"/>
      <c r="AH437" s="886"/>
      <c r="AI437" s="886"/>
      <c r="AJ437" s="886"/>
      <c r="AK437" s="886"/>
      <c r="AL437" s="886"/>
      <c r="AM437" s="886"/>
      <c r="AN437" s="886"/>
      <c r="AO437" s="886"/>
      <c r="AP437" s="886"/>
      <c r="AQ437" s="886"/>
      <c r="AR437" s="886"/>
      <c r="AS437" s="886"/>
      <c r="AT437" s="886"/>
      <c r="AU437" s="886"/>
      <c r="AV437" s="886"/>
      <c r="AW437" s="886"/>
      <c r="AX437" s="886"/>
      <c r="AY437" s="886"/>
      <c r="AZ437" s="886"/>
      <c r="BA437" s="886"/>
      <c r="BB437" s="886"/>
      <c r="BC437" s="886"/>
      <c r="BD437" s="886"/>
      <c r="BE437" s="886"/>
      <c r="BF437" s="886"/>
      <c r="BG437" s="886"/>
      <c r="BH437" s="886"/>
      <c r="BI437" s="886"/>
      <c r="BJ437" s="886"/>
      <c r="BK437" s="886"/>
      <c r="BL437" s="886"/>
      <c r="BM437" s="886"/>
      <c r="BN437" s="886"/>
      <c r="BO437" s="886"/>
      <c r="BP437" s="886"/>
      <c r="BQ437" s="886"/>
    </row>
    <row r="438">
      <c r="A438" s="886"/>
      <c r="B438" s="886"/>
      <c r="C438" s="886"/>
      <c r="D438" s="887"/>
      <c r="E438" s="886"/>
      <c r="F438" s="886"/>
      <c r="G438" s="886"/>
      <c r="H438" s="886"/>
      <c r="I438" s="886"/>
      <c r="J438" s="886"/>
      <c r="K438" s="886"/>
      <c r="L438" s="886"/>
      <c r="M438" s="886"/>
      <c r="N438" s="886"/>
      <c r="O438" s="886"/>
      <c r="P438" s="886"/>
      <c r="Q438" s="886"/>
      <c r="R438" s="886"/>
      <c r="S438" s="886"/>
      <c r="T438" s="886"/>
      <c r="U438" s="886"/>
      <c r="V438" s="886"/>
      <c r="W438" s="886"/>
      <c r="X438" s="886"/>
      <c r="Y438" s="886"/>
      <c r="Z438" s="886"/>
      <c r="AA438" s="886"/>
      <c r="AB438" s="886"/>
      <c r="AC438" s="886"/>
      <c r="AD438" s="886"/>
      <c r="AE438" s="886"/>
      <c r="AF438" s="886"/>
      <c r="AG438" s="886"/>
      <c r="AH438" s="886"/>
      <c r="AI438" s="886"/>
      <c r="AJ438" s="886"/>
      <c r="AK438" s="886"/>
      <c r="AL438" s="886"/>
      <c r="AM438" s="886"/>
      <c r="AN438" s="886"/>
      <c r="AO438" s="886"/>
      <c r="AP438" s="886"/>
      <c r="AQ438" s="886"/>
      <c r="AR438" s="886"/>
      <c r="AS438" s="886"/>
      <c r="AT438" s="886"/>
      <c r="AU438" s="886"/>
      <c r="AV438" s="886"/>
      <c r="AW438" s="886"/>
      <c r="AX438" s="886"/>
      <c r="AY438" s="886"/>
      <c r="AZ438" s="886"/>
      <c r="BA438" s="886"/>
      <c r="BB438" s="886"/>
      <c r="BC438" s="886"/>
      <c r="BD438" s="886"/>
      <c r="BE438" s="886"/>
      <c r="BF438" s="886"/>
      <c r="BG438" s="886"/>
      <c r="BH438" s="886"/>
      <c r="BI438" s="886"/>
      <c r="BJ438" s="886"/>
      <c r="BK438" s="886"/>
      <c r="BL438" s="886"/>
      <c r="BM438" s="886"/>
      <c r="BN438" s="886"/>
      <c r="BO438" s="886"/>
      <c r="BP438" s="886"/>
      <c r="BQ438" s="886"/>
    </row>
    <row r="439">
      <c r="A439" s="886"/>
      <c r="B439" s="886"/>
      <c r="C439" s="886"/>
      <c r="D439" s="887"/>
      <c r="E439" s="886"/>
      <c r="F439" s="886"/>
      <c r="G439" s="886"/>
      <c r="H439" s="886"/>
      <c r="I439" s="886"/>
      <c r="J439" s="886"/>
      <c r="K439" s="886"/>
      <c r="L439" s="886"/>
      <c r="M439" s="886"/>
      <c r="N439" s="886"/>
      <c r="O439" s="886"/>
      <c r="P439" s="886"/>
      <c r="Q439" s="886"/>
      <c r="R439" s="886"/>
      <c r="S439" s="886"/>
      <c r="T439" s="886"/>
      <c r="U439" s="886"/>
      <c r="V439" s="886"/>
      <c r="W439" s="886"/>
      <c r="X439" s="886"/>
      <c r="Y439" s="886"/>
      <c r="Z439" s="886"/>
      <c r="AA439" s="886"/>
      <c r="AB439" s="886"/>
      <c r="AC439" s="886"/>
      <c r="AD439" s="886"/>
      <c r="AE439" s="886"/>
      <c r="AF439" s="886"/>
      <c r="AG439" s="886"/>
      <c r="AH439" s="886"/>
      <c r="AI439" s="886"/>
      <c r="AJ439" s="886"/>
      <c r="AK439" s="886"/>
      <c r="AL439" s="886"/>
      <c r="AM439" s="886"/>
      <c r="AN439" s="886"/>
      <c r="AO439" s="886"/>
      <c r="AP439" s="886"/>
      <c r="AQ439" s="886"/>
      <c r="AR439" s="886"/>
      <c r="AS439" s="886"/>
      <c r="AT439" s="886"/>
      <c r="AU439" s="886"/>
      <c r="AV439" s="886"/>
      <c r="AW439" s="886"/>
      <c r="AX439" s="886"/>
      <c r="AY439" s="886"/>
      <c r="AZ439" s="886"/>
      <c r="BA439" s="886"/>
      <c r="BB439" s="886"/>
      <c r="BC439" s="886"/>
      <c r="BD439" s="886"/>
      <c r="BE439" s="886"/>
      <c r="BF439" s="886"/>
      <c r="BG439" s="886"/>
      <c r="BH439" s="886"/>
      <c r="BI439" s="886"/>
      <c r="BJ439" s="886"/>
      <c r="BK439" s="886"/>
      <c r="BL439" s="886"/>
      <c r="BM439" s="886"/>
      <c r="BN439" s="886"/>
      <c r="BO439" s="886"/>
      <c r="BP439" s="886"/>
      <c r="BQ439" s="886"/>
    </row>
    <row r="440">
      <c r="A440" s="886"/>
      <c r="B440" s="886"/>
      <c r="C440" s="886"/>
      <c r="D440" s="887"/>
      <c r="E440" s="886"/>
      <c r="F440" s="886"/>
      <c r="G440" s="886"/>
      <c r="H440" s="886"/>
      <c r="I440" s="886"/>
      <c r="J440" s="886"/>
      <c r="K440" s="886"/>
      <c r="L440" s="886"/>
      <c r="M440" s="886"/>
      <c r="N440" s="886"/>
      <c r="O440" s="886"/>
      <c r="P440" s="886"/>
      <c r="Q440" s="886"/>
      <c r="R440" s="886"/>
      <c r="S440" s="886"/>
      <c r="T440" s="886"/>
      <c r="U440" s="886"/>
      <c r="V440" s="886"/>
      <c r="W440" s="886"/>
      <c r="X440" s="886"/>
      <c r="Y440" s="886"/>
      <c r="Z440" s="886"/>
      <c r="AA440" s="886"/>
      <c r="AB440" s="886"/>
      <c r="AC440" s="886"/>
      <c r="AD440" s="886"/>
      <c r="AE440" s="886"/>
      <c r="AF440" s="886"/>
      <c r="AG440" s="886"/>
      <c r="AH440" s="886"/>
      <c r="AI440" s="886"/>
      <c r="AJ440" s="886"/>
      <c r="AK440" s="886"/>
      <c r="AL440" s="886"/>
      <c r="AM440" s="886"/>
      <c r="AN440" s="886"/>
      <c r="AO440" s="886"/>
      <c r="AP440" s="886"/>
      <c r="AQ440" s="886"/>
      <c r="AR440" s="886"/>
      <c r="AS440" s="886"/>
      <c r="AT440" s="886"/>
      <c r="AU440" s="886"/>
      <c r="AV440" s="886"/>
      <c r="AW440" s="886"/>
      <c r="AX440" s="886"/>
      <c r="AY440" s="886"/>
      <c r="AZ440" s="886"/>
      <c r="BA440" s="886"/>
      <c r="BB440" s="886"/>
      <c r="BC440" s="886"/>
      <c r="BD440" s="886"/>
      <c r="BE440" s="886"/>
      <c r="BF440" s="886"/>
      <c r="BG440" s="886"/>
      <c r="BH440" s="886"/>
      <c r="BI440" s="886"/>
      <c r="BJ440" s="886"/>
      <c r="BK440" s="886"/>
      <c r="BL440" s="886"/>
      <c r="BM440" s="886"/>
      <c r="BN440" s="886"/>
      <c r="BO440" s="886"/>
      <c r="BP440" s="886"/>
      <c r="BQ440" s="886"/>
    </row>
    <row r="441">
      <c r="A441" s="886"/>
      <c r="B441" s="886"/>
      <c r="C441" s="886"/>
      <c r="D441" s="887"/>
      <c r="E441" s="886"/>
      <c r="F441" s="886"/>
      <c r="G441" s="886"/>
      <c r="H441" s="886"/>
      <c r="I441" s="886"/>
      <c r="J441" s="886"/>
      <c r="K441" s="886"/>
      <c r="L441" s="886"/>
      <c r="M441" s="886"/>
      <c r="N441" s="886"/>
      <c r="O441" s="886"/>
      <c r="P441" s="886"/>
      <c r="Q441" s="886"/>
      <c r="R441" s="886"/>
      <c r="S441" s="886"/>
      <c r="T441" s="886"/>
      <c r="U441" s="886"/>
      <c r="V441" s="886"/>
      <c r="W441" s="886"/>
      <c r="X441" s="886"/>
      <c r="Y441" s="886"/>
      <c r="Z441" s="886"/>
      <c r="AA441" s="886"/>
      <c r="AB441" s="886"/>
      <c r="AC441" s="886"/>
      <c r="AD441" s="886"/>
      <c r="AE441" s="886"/>
      <c r="AF441" s="886"/>
      <c r="AG441" s="886"/>
      <c r="AH441" s="886"/>
      <c r="AI441" s="886"/>
      <c r="AJ441" s="886"/>
      <c r="AK441" s="886"/>
      <c r="AL441" s="886"/>
      <c r="AM441" s="886"/>
      <c r="AN441" s="886"/>
      <c r="AO441" s="886"/>
      <c r="AP441" s="886"/>
      <c r="AQ441" s="886"/>
      <c r="AR441" s="886"/>
      <c r="AS441" s="886"/>
      <c r="AT441" s="886"/>
      <c r="AU441" s="886"/>
      <c r="AV441" s="886"/>
      <c r="AW441" s="886"/>
      <c r="AX441" s="886"/>
      <c r="AY441" s="886"/>
      <c r="AZ441" s="886"/>
      <c r="BA441" s="886"/>
      <c r="BB441" s="886"/>
      <c r="BC441" s="886"/>
      <c r="BD441" s="886"/>
      <c r="BE441" s="886"/>
      <c r="BF441" s="886"/>
      <c r="BG441" s="886"/>
      <c r="BH441" s="886"/>
      <c r="BI441" s="886"/>
      <c r="BJ441" s="886"/>
      <c r="BK441" s="886"/>
      <c r="BL441" s="886"/>
      <c r="BM441" s="886"/>
      <c r="BN441" s="886"/>
      <c r="BO441" s="886"/>
      <c r="BP441" s="886"/>
      <c r="BQ441" s="886"/>
    </row>
    <row r="442">
      <c r="A442" s="886"/>
      <c r="B442" s="886"/>
      <c r="C442" s="886"/>
      <c r="D442" s="887"/>
      <c r="E442" s="886"/>
      <c r="F442" s="886"/>
      <c r="G442" s="886"/>
      <c r="H442" s="886"/>
      <c r="I442" s="886"/>
      <c r="J442" s="886"/>
      <c r="K442" s="886"/>
      <c r="L442" s="886"/>
      <c r="M442" s="886"/>
      <c r="N442" s="886"/>
      <c r="O442" s="886"/>
      <c r="P442" s="886"/>
      <c r="Q442" s="886"/>
      <c r="R442" s="886"/>
      <c r="S442" s="886"/>
      <c r="T442" s="886"/>
      <c r="U442" s="886"/>
      <c r="V442" s="886"/>
      <c r="W442" s="886"/>
      <c r="X442" s="886"/>
      <c r="Y442" s="886"/>
      <c r="Z442" s="886"/>
      <c r="AA442" s="886"/>
      <c r="AB442" s="886"/>
      <c r="AC442" s="886"/>
      <c r="AD442" s="886"/>
      <c r="AE442" s="886"/>
      <c r="AF442" s="886"/>
      <c r="AG442" s="886"/>
      <c r="AH442" s="886"/>
      <c r="AI442" s="886"/>
      <c r="AJ442" s="886"/>
      <c r="AK442" s="886"/>
      <c r="AL442" s="886"/>
      <c r="AM442" s="886"/>
      <c r="AN442" s="886"/>
      <c r="AO442" s="886"/>
      <c r="AP442" s="886"/>
      <c r="AQ442" s="886"/>
      <c r="AR442" s="886"/>
      <c r="AS442" s="886"/>
      <c r="AT442" s="886"/>
      <c r="AU442" s="886"/>
      <c r="AV442" s="886"/>
      <c r="AW442" s="886"/>
      <c r="AX442" s="886"/>
      <c r="AY442" s="886"/>
      <c r="AZ442" s="886"/>
      <c r="BA442" s="886"/>
      <c r="BB442" s="886"/>
      <c r="BC442" s="886"/>
      <c r="BD442" s="886"/>
      <c r="BE442" s="886"/>
      <c r="BF442" s="886"/>
      <c r="BG442" s="886"/>
      <c r="BH442" s="886"/>
      <c r="BI442" s="886"/>
      <c r="BJ442" s="886"/>
      <c r="BK442" s="886"/>
      <c r="BL442" s="886"/>
      <c r="BM442" s="886"/>
      <c r="BN442" s="886"/>
      <c r="BO442" s="886"/>
      <c r="BP442" s="886"/>
      <c r="BQ442" s="886"/>
    </row>
    <row r="443">
      <c r="A443" s="886"/>
      <c r="B443" s="886"/>
      <c r="C443" s="886"/>
      <c r="D443" s="887"/>
      <c r="E443" s="886"/>
      <c r="F443" s="886"/>
      <c r="G443" s="886"/>
      <c r="H443" s="886"/>
      <c r="I443" s="886"/>
      <c r="J443" s="886"/>
      <c r="K443" s="886"/>
      <c r="L443" s="886"/>
      <c r="M443" s="886"/>
      <c r="N443" s="886"/>
      <c r="O443" s="886"/>
      <c r="P443" s="886"/>
      <c r="Q443" s="886"/>
      <c r="R443" s="886"/>
      <c r="S443" s="886"/>
      <c r="T443" s="886"/>
      <c r="U443" s="886"/>
      <c r="V443" s="886"/>
      <c r="W443" s="886"/>
      <c r="X443" s="886"/>
      <c r="Y443" s="886"/>
      <c r="Z443" s="886"/>
      <c r="AA443" s="886"/>
      <c r="AB443" s="886"/>
      <c r="AC443" s="886"/>
      <c r="AD443" s="886"/>
      <c r="AE443" s="886"/>
      <c r="AF443" s="886"/>
      <c r="AG443" s="886"/>
      <c r="AH443" s="886"/>
      <c r="AI443" s="886"/>
      <c r="AJ443" s="886"/>
      <c r="AK443" s="886"/>
      <c r="AL443" s="886"/>
      <c r="AM443" s="886"/>
      <c r="AN443" s="886"/>
      <c r="AO443" s="886"/>
      <c r="AP443" s="886"/>
      <c r="AQ443" s="886"/>
      <c r="AR443" s="886"/>
      <c r="AS443" s="886"/>
      <c r="AT443" s="886"/>
      <c r="AU443" s="886"/>
      <c r="AV443" s="886"/>
      <c r="AW443" s="886"/>
      <c r="AX443" s="886"/>
      <c r="AY443" s="886"/>
      <c r="AZ443" s="886"/>
      <c r="BA443" s="886"/>
      <c r="BB443" s="886"/>
      <c r="BC443" s="886"/>
      <c r="BD443" s="886"/>
      <c r="BE443" s="886"/>
      <c r="BF443" s="886"/>
      <c r="BG443" s="886"/>
      <c r="BH443" s="886"/>
      <c r="BI443" s="886"/>
      <c r="BJ443" s="886"/>
      <c r="BK443" s="886"/>
      <c r="BL443" s="886"/>
      <c r="BM443" s="886"/>
      <c r="BN443" s="886"/>
      <c r="BO443" s="886"/>
      <c r="BP443" s="886"/>
      <c r="BQ443" s="886"/>
    </row>
    <row r="444">
      <c r="A444" s="886"/>
      <c r="B444" s="886"/>
      <c r="C444" s="886"/>
      <c r="D444" s="887"/>
      <c r="E444" s="886"/>
      <c r="F444" s="886"/>
      <c r="G444" s="886"/>
      <c r="H444" s="886"/>
      <c r="I444" s="886"/>
      <c r="J444" s="886"/>
      <c r="K444" s="886"/>
      <c r="L444" s="886"/>
      <c r="M444" s="886"/>
      <c r="N444" s="886"/>
      <c r="O444" s="886"/>
      <c r="P444" s="886"/>
      <c r="Q444" s="886"/>
      <c r="R444" s="886"/>
      <c r="S444" s="886"/>
      <c r="T444" s="886"/>
      <c r="U444" s="886"/>
      <c r="V444" s="886"/>
      <c r="W444" s="886"/>
      <c r="X444" s="886"/>
      <c r="Y444" s="886"/>
      <c r="Z444" s="886"/>
      <c r="AA444" s="886"/>
      <c r="AB444" s="886"/>
      <c r="AC444" s="886"/>
      <c r="AD444" s="886"/>
      <c r="AE444" s="886"/>
      <c r="AF444" s="886"/>
      <c r="AG444" s="886"/>
      <c r="AH444" s="886"/>
      <c r="AI444" s="886"/>
      <c r="AJ444" s="886"/>
      <c r="AK444" s="886"/>
      <c r="AL444" s="886"/>
      <c r="AM444" s="886"/>
      <c r="AN444" s="886"/>
      <c r="AO444" s="886"/>
      <c r="AP444" s="886"/>
      <c r="AQ444" s="886"/>
      <c r="AR444" s="886"/>
      <c r="AS444" s="886"/>
      <c r="AT444" s="886"/>
      <c r="AU444" s="886"/>
      <c r="AV444" s="886"/>
      <c r="AW444" s="886"/>
      <c r="AX444" s="886"/>
      <c r="AY444" s="886"/>
      <c r="AZ444" s="886"/>
      <c r="BA444" s="886"/>
      <c r="BB444" s="886"/>
      <c r="BC444" s="886"/>
      <c r="BD444" s="886"/>
      <c r="BE444" s="886"/>
      <c r="BF444" s="886"/>
      <c r="BG444" s="886"/>
      <c r="BH444" s="886"/>
      <c r="BI444" s="886"/>
      <c r="BJ444" s="886"/>
      <c r="BK444" s="886"/>
      <c r="BL444" s="886"/>
      <c r="BM444" s="886"/>
      <c r="BN444" s="886"/>
      <c r="BO444" s="886"/>
      <c r="BP444" s="886"/>
      <c r="BQ444" s="886"/>
    </row>
    <row r="445">
      <c r="A445" s="886"/>
      <c r="B445" s="886"/>
      <c r="C445" s="886"/>
      <c r="D445" s="887"/>
      <c r="E445" s="886"/>
      <c r="F445" s="886"/>
      <c r="G445" s="886"/>
      <c r="H445" s="886"/>
      <c r="I445" s="886"/>
      <c r="J445" s="886"/>
      <c r="K445" s="886"/>
      <c r="L445" s="886"/>
      <c r="M445" s="886"/>
      <c r="N445" s="886"/>
      <c r="O445" s="886"/>
      <c r="P445" s="886"/>
      <c r="Q445" s="886"/>
      <c r="R445" s="886"/>
      <c r="S445" s="886"/>
      <c r="T445" s="886"/>
      <c r="U445" s="886"/>
      <c r="V445" s="886"/>
      <c r="W445" s="886"/>
      <c r="X445" s="886"/>
      <c r="Y445" s="886"/>
      <c r="Z445" s="886"/>
      <c r="AA445" s="886"/>
      <c r="AB445" s="886"/>
      <c r="AC445" s="886"/>
      <c r="AD445" s="886"/>
      <c r="AE445" s="886"/>
      <c r="AF445" s="886"/>
      <c r="AG445" s="886"/>
      <c r="AH445" s="886"/>
      <c r="AI445" s="886"/>
      <c r="AJ445" s="886"/>
      <c r="AK445" s="886"/>
      <c r="AL445" s="886"/>
      <c r="AM445" s="886"/>
      <c r="AN445" s="886"/>
      <c r="AO445" s="886"/>
      <c r="AP445" s="886"/>
      <c r="AQ445" s="886"/>
      <c r="AR445" s="886"/>
      <c r="AS445" s="886"/>
      <c r="AT445" s="886"/>
      <c r="AU445" s="886"/>
      <c r="AV445" s="886"/>
      <c r="AW445" s="886"/>
      <c r="AX445" s="886"/>
      <c r="AY445" s="886"/>
      <c r="AZ445" s="886"/>
      <c r="BA445" s="886"/>
      <c r="BB445" s="886"/>
      <c r="BC445" s="886"/>
      <c r="BD445" s="886"/>
      <c r="BE445" s="886"/>
      <c r="BF445" s="886"/>
      <c r="BG445" s="886"/>
      <c r="BH445" s="886"/>
      <c r="BI445" s="886"/>
      <c r="BJ445" s="886"/>
      <c r="BK445" s="886"/>
      <c r="BL445" s="886"/>
      <c r="BM445" s="886"/>
      <c r="BN445" s="886"/>
      <c r="BO445" s="886"/>
      <c r="BP445" s="886"/>
      <c r="BQ445" s="886"/>
    </row>
    <row r="446">
      <c r="A446" s="886"/>
      <c r="B446" s="886"/>
      <c r="C446" s="886"/>
      <c r="D446" s="887"/>
      <c r="E446" s="886"/>
      <c r="F446" s="886"/>
      <c r="G446" s="886"/>
      <c r="H446" s="886"/>
      <c r="I446" s="886"/>
      <c r="J446" s="886"/>
      <c r="K446" s="886"/>
      <c r="L446" s="886"/>
      <c r="M446" s="886"/>
      <c r="N446" s="886"/>
      <c r="O446" s="886"/>
      <c r="P446" s="886"/>
      <c r="Q446" s="886"/>
      <c r="R446" s="886"/>
      <c r="S446" s="886"/>
      <c r="T446" s="886"/>
      <c r="U446" s="886"/>
      <c r="V446" s="886"/>
      <c r="W446" s="886"/>
      <c r="X446" s="886"/>
      <c r="Y446" s="886"/>
      <c r="Z446" s="886"/>
      <c r="AA446" s="886"/>
      <c r="AB446" s="886"/>
      <c r="AC446" s="886"/>
      <c r="AD446" s="886"/>
      <c r="AE446" s="886"/>
      <c r="AF446" s="886"/>
      <c r="AG446" s="886"/>
      <c r="AH446" s="886"/>
      <c r="AI446" s="886"/>
      <c r="AJ446" s="886"/>
      <c r="AK446" s="886"/>
      <c r="AL446" s="886"/>
      <c r="AM446" s="886"/>
      <c r="AN446" s="886"/>
      <c r="AO446" s="886"/>
      <c r="AP446" s="886"/>
      <c r="AQ446" s="886"/>
      <c r="AR446" s="886"/>
      <c r="AS446" s="886"/>
      <c r="AT446" s="886"/>
      <c r="AU446" s="886"/>
      <c r="AV446" s="886"/>
      <c r="AW446" s="886"/>
      <c r="AX446" s="886"/>
      <c r="AY446" s="886"/>
      <c r="AZ446" s="886"/>
      <c r="BA446" s="886"/>
      <c r="BB446" s="886"/>
      <c r="BC446" s="886"/>
      <c r="BD446" s="886"/>
      <c r="BE446" s="886"/>
      <c r="BF446" s="886"/>
      <c r="BG446" s="886"/>
      <c r="BH446" s="886"/>
      <c r="BI446" s="886"/>
      <c r="BJ446" s="886"/>
      <c r="BK446" s="886"/>
      <c r="BL446" s="886"/>
      <c r="BM446" s="886"/>
      <c r="BN446" s="886"/>
      <c r="BO446" s="886"/>
      <c r="BP446" s="886"/>
      <c r="BQ446" s="886"/>
    </row>
    <row r="447">
      <c r="A447" s="886"/>
      <c r="B447" s="886"/>
      <c r="C447" s="886"/>
      <c r="D447" s="887"/>
      <c r="E447" s="886"/>
      <c r="F447" s="886"/>
      <c r="G447" s="886"/>
      <c r="H447" s="886"/>
      <c r="I447" s="886"/>
      <c r="J447" s="886"/>
      <c r="K447" s="886"/>
      <c r="L447" s="886"/>
      <c r="M447" s="886"/>
      <c r="N447" s="886"/>
      <c r="O447" s="886"/>
      <c r="P447" s="886"/>
      <c r="Q447" s="886"/>
      <c r="R447" s="886"/>
      <c r="S447" s="886"/>
      <c r="T447" s="886"/>
      <c r="U447" s="886"/>
      <c r="V447" s="886"/>
      <c r="W447" s="886"/>
      <c r="X447" s="886"/>
      <c r="Y447" s="886"/>
      <c r="Z447" s="886"/>
      <c r="AA447" s="886"/>
      <c r="AB447" s="886"/>
      <c r="AC447" s="886"/>
      <c r="AD447" s="886"/>
      <c r="AE447" s="886"/>
      <c r="AF447" s="886"/>
      <c r="AG447" s="886"/>
      <c r="AH447" s="886"/>
      <c r="AI447" s="886"/>
      <c r="AJ447" s="886"/>
      <c r="AK447" s="886"/>
      <c r="AL447" s="886"/>
      <c r="AM447" s="886"/>
      <c r="AN447" s="886"/>
      <c r="AO447" s="886"/>
      <c r="AP447" s="886"/>
      <c r="AQ447" s="886"/>
      <c r="AR447" s="886"/>
      <c r="AS447" s="886"/>
      <c r="AT447" s="886"/>
      <c r="AU447" s="886"/>
      <c r="AV447" s="886"/>
      <c r="AW447" s="886"/>
      <c r="AX447" s="886"/>
      <c r="AY447" s="886"/>
      <c r="AZ447" s="886"/>
      <c r="BA447" s="886"/>
      <c r="BB447" s="886"/>
      <c r="BC447" s="886"/>
      <c r="BD447" s="886"/>
      <c r="BE447" s="886"/>
      <c r="BF447" s="886"/>
      <c r="BG447" s="886"/>
      <c r="BH447" s="886"/>
      <c r="BI447" s="886"/>
      <c r="BJ447" s="886"/>
      <c r="BK447" s="886"/>
      <c r="BL447" s="886"/>
      <c r="BM447" s="886"/>
      <c r="BN447" s="886"/>
      <c r="BO447" s="886"/>
      <c r="BP447" s="886"/>
      <c r="BQ447" s="886"/>
    </row>
    <row r="448">
      <c r="A448" s="886"/>
      <c r="B448" s="886"/>
      <c r="C448" s="886"/>
      <c r="D448" s="887"/>
      <c r="E448" s="886"/>
      <c r="F448" s="886"/>
      <c r="G448" s="886"/>
      <c r="H448" s="886"/>
      <c r="I448" s="886"/>
      <c r="J448" s="886"/>
      <c r="K448" s="886"/>
      <c r="L448" s="886"/>
      <c r="M448" s="886"/>
      <c r="N448" s="886"/>
      <c r="O448" s="886"/>
      <c r="P448" s="886"/>
      <c r="Q448" s="886"/>
      <c r="R448" s="886"/>
      <c r="S448" s="886"/>
      <c r="T448" s="886"/>
      <c r="U448" s="886"/>
      <c r="V448" s="886"/>
      <c r="W448" s="886"/>
      <c r="X448" s="886"/>
      <c r="Y448" s="886"/>
      <c r="Z448" s="886"/>
      <c r="AA448" s="886"/>
      <c r="AB448" s="886"/>
      <c r="AC448" s="886"/>
      <c r="AD448" s="886"/>
      <c r="AE448" s="886"/>
      <c r="AF448" s="886"/>
      <c r="AG448" s="886"/>
      <c r="AH448" s="886"/>
      <c r="AI448" s="886"/>
      <c r="AJ448" s="886"/>
      <c r="AK448" s="886"/>
      <c r="AL448" s="886"/>
      <c r="AM448" s="886"/>
      <c r="AN448" s="886"/>
      <c r="AO448" s="886"/>
      <c r="AP448" s="886"/>
      <c r="AQ448" s="886"/>
      <c r="AR448" s="886"/>
      <c r="AS448" s="886"/>
      <c r="AT448" s="886"/>
      <c r="AU448" s="886"/>
      <c r="AV448" s="886"/>
      <c r="AW448" s="886"/>
      <c r="AX448" s="886"/>
      <c r="AY448" s="886"/>
      <c r="AZ448" s="886"/>
      <c r="BA448" s="886"/>
      <c r="BB448" s="886"/>
      <c r="BC448" s="886"/>
      <c r="BD448" s="886"/>
      <c r="BE448" s="886"/>
      <c r="BF448" s="886"/>
      <c r="BG448" s="886"/>
      <c r="BH448" s="886"/>
      <c r="BI448" s="886"/>
      <c r="BJ448" s="886"/>
      <c r="BK448" s="886"/>
      <c r="BL448" s="886"/>
      <c r="BM448" s="886"/>
      <c r="BN448" s="886"/>
      <c r="BO448" s="886"/>
      <c r="BP448" s="886"/>
      <c r="BQ448" s="886"/>
    </row>
    <row r="449">
      <c r="A449" s="886"/>
      <c r="B449" s="886"/>
      <c r="C449" s="886"/>
      <c r="D449" s="887"/>
      <c r="E449" s="886"/>
      <c r="F449" s="886"/>
      <c r="G449" s="886"/>
      <c r="H449" s="886"/>
      <c r="I449" s="886"/>
      <c r="J449" s="886"/>
      <c r="K449" s="886"/>
      <c r="L449" s="886"/>
      <c r="M449" s="886"/>
      <c r="N449" s="886"/>
      <c r="O449" s="886"/>
      <c r="P449" s="886"/>
      <c r="Q449" s="886"/>
      <c r="R449" s="886"/>
      <c r="S449" s="886"/>
      <c r="T449" s="886"/>
      <c r="U449" s="886"/>
      <c r="V449" s="886"/>
      <c r="W449" s="886"/>
      <c r="X449" s="886"/>
      <c r="Y449" s="886"/>
      <c r="Z449" s="886"/>
      <c r="AA449" s="886"/>
      <c r="AB449" s="886"/>
      <c r="AC449" s="886"/>
      <c r="AD449" s="886"/>
      <c r="AE449" s="886"/>
      <c r="AF449" s="886"/>
      <c r="AG449" s="886"/>
      <c r="AH449" s="886"/>
      <c r="AI449" s="886"/>
      <c r="AJ449" s="886"/>
      <c r="AK449" s="886"/>
      <c r="AL449" s="886"/>
      <c r="AM449" s="886"/>
      <c r="AN449" s="886"/>
      <c r="AO449" s="886"/>
      <c r="AP449" s="886"/>
      <c r="AQ449" s="886"/>
      <c r="AR449" s="886"/>
      <c r="AS449" s="886"/>
      <c r="AT449" s="886"/>
      <c r="AU449" s="886"/>
      <c r="AV449" s="886"/>
      <c r="AW449" s="886"/>
      <c r="AX449" s="886"/>
      <c r="AY449" s="886"/>
      <c r="AZ449" s="886"/>
      <c r="BA449" s="886"/>
      <c r="BB449" s="886"/>
      <c r="BC449" s="886"/>
      <c r="BD449" s="886"/>
      <c r="BE449" s="886"/>
      <c r="BF449" s="886"/>
      <c r="BG449" s="886"/>
      <c r="BH449" s="886"/>
      <c r="BI449" s="886"/>
      <c r="BJ449" s="886"/>
      <c r="BK449" s="886"/>
      <c r="BL449" s="886"/>
      <c r="BM449" s="886"/>
      <c r="BN449" s="886"/>
      <c r="BO449" s="886"/>
      <c r="BP449" s="886"/>
      <c r="BQ449" s="886"/>
    </row>
    <row r="450">
      <c r="A450" s="886"/>
      <c r="B450" s="886"/>
      <c r="C450" s="886"/>
      <c r="D450" s="887"/>
      <c r="E450" s="886"/>
      <c r="F450" s="886"/>
      <c r="G450" s="886"/>
      <c r="H450" s="886"/>
      <c r="I450" s="886"/>
      <c r="J450" s="886"/>
      <c r="K450" s="886"/>
      <c r="L450" s="886"/>
      <c r="M450" s="886"/>
      <c r="N450" s="886"/>
      <c r="O450" s="886"/>
      <c r="P450" s="886"/>
      <c r="Q450" s="886"/>
      <c r="R450" s="886"/>
      <c r="S450" s="886"/>
      <c r="T450" s="886"/>
      <c r="U450" s="886"/>
      <c r="V450" s="886"/>
      <c r="W450" s="886"/>
      <c r="X450" s="886"/>
      <c r="Y450" s="886"/>
      <c r="Z450" s="886"/>
      <c r="AA450" s="886"/>
      <c r="AB450" s="886"/>
      <c r="AC450" s="886"/>
      <c r="AD450" s="886"/>
      <c r="AE450" s="886"/>
      <c r="AF450" s="886"/>
      <c r="AG450" s="886"/>
      <c r="AH450" s="886"/>
      <c r="AI450" s="886"/>
      <c r="AJ450" s="886"/>
      <c r="AK450" s="886"/>
      <c r="AL450" s="886"/>
      <c r="AM450" s="886"/>
      <c r="AN450" s="886"/>
      <c r="AO450" s="886"/>
      <c r="AP450" s="886"/>
      <c r="AQ450" s="886"/>
      <c r="AR450" s="886"/>
      <c r="AS450" s="886"/>
      <c r="AT450" s="886"/>
      <c r="AU450" s="886"/>
      <c r="AV450" s="886"/>
      <c r="AW450" s="886"/>
      <c r="AX450" s="886"/>
      <c r="AY450" s="886"/>
      <c r="AZ450" s="886"/>
      <c r="BA450" s="886"/>
      <c r="BB450" s="886"/>
      <c r="BC450" s="886"/>
      <c r="BD450" s="886"/>
      <c r="BE450" s="886"/>
      <c r="BF450" s="886"/>
      <c r="BG450" s="886"/>
      <c r="BH450" s="886"/>
      <c r="BI450" s="886"/>
      <c r="BJ450" s="886"/>
      <c r="BK450" s="886"/>
      <c r="BL450" s="886"/>
      <c r="BM450" s="886"/>
      <c r="BN450" s="886"/>
      <c r="BO450" s="886"/>
      <c r="BP450" s="886"/>
      <c r="BQ450" s="886"/>
    </row>
    <row r="451">
      <c r="A451" s="886"/>
      <c r="B451" s="886"/>
      <c r="C451" s="886"/>
      <c r="D451" s="887"/>
      <c r="E451" s="886"/>
      <c r="F451" s="886"/>
      <c r="G451" s="886"/>
      <c r="H451" s="886"/>
      <c r="I451" s="886"/>
      <c r="J451" s="886"/>
      <c r="K451" s="886"/>
      <c r="L451" s="886"/>
      <c r="M451" s="886"/>
      <c r="N451" s="886"/>
      <c r="O451" s="886"/>
      <c r="P451" s="886"/>
      <c r="Q451" s="886"/>
      <c r="R451" s="886"/>
      <c r="S451" s="886"/>
      <c r="T451" s="886"/>
      <c r="U451" s="886"/>
      <c r="V451" s="886"/>
      <c r="W451" s="886"/>
      <c r="X451" s="886"/>
      <c r="Y451" s="886"/>
      <c r="Z451" s="886"/>
      <c r="AA451" s="886"/>
      <c r="AB451" s="886"/>
      <c r="AC451" s="886"/>
      <c r="AD451" s="886"/>
      <c r="AE451" s="886"/>
      <c r="AF451" s="886"/>
      <c r="AG451" s="886"/>
      <c r="AH451" s="886"/>
      <c r="AI451" s="886"/>
      <c r="AJ451" s="886"/>
      <c r="AK451" s="886"/>
      <c r="AL451" s="886"/>
      <c r="AM451" s="886"/>
      <c r="AN451" s="886"/>
      <c r="AO451" s="886"/>
      <c r="AP451" s="886"/>
      <c r="AQ451" s="886"/>
      <c r="AR451" s="886"/>
      <c r="AS451" s="886"/>
      <c r="AT451" s="886"/>
      <c r="AU451" s="886"/>
      <c r="AV451" s="886"/>
      <c r="AW451" s="886"/>
      <c r="AX451" s="886"/>
      <c r="AY451" s="886"/>
      <c r="AZ451" s="886"/>
      <c r="BA451" s="886"/>
      <c r="BB451" s="886"/>
      <c r="BC451" s="886"/>
      <c r="BD451" s="886"/>
      <c r="BE451" s="886"/>
      <c r="BF451" s="886"/>
      <c r="BG451" s="886"/>
      <c r="BH451" s="886"/>
      <c r="BI451" s="886"/>
      <c r="BJ451" s="886"/>
      <c r="BK451" s="886"/>
      <c r="BL451" s="886"/>
      <c r="BM451" s="886"/>
      <c r="BN451" s="886"/>
      <c r="BO451" s="886"/>
      <c r="BP451" s="886"/>
      <c r="BQ451" s="886"/>
    </row>
    <row r="452">
      <c r="A452" s="886"/>
      <c r="B452" s="886"/>
      <c r="C452" s="886"/>
      <c r="D452" s="887"/>
      <c r="E452" s="886"/>
      <c r="F452" s="886"/>
      <c r="G452" s="886"/>
      <c r="H452" s="886"/>
      <c r="I452" s="886"/>
      <c r="J452" s="886"/>
      <c r="K452" s="886"/>
      <c r="L452" s="886"/>
      <c r="M452" s="886"/>
      <c r="N452" s="886"/>
      <c r="O452" s="886"/>
      <c r="P452" s="886"/>
      <c r="Q452" s="886"/>
      <c r="R452" s="886"/>
      <c r="S452" s="886"/>
      <c r="T452" s="886"/>
      <c r="U452" s="886"/>
      <c r="V452" s="886"/>
      <c r="W452" s="886"/>
      <c r="X452" s="886"/>
      <c r="Y452" s="886"/>
      <c r="Z452" s="886"/>
      <c r="AA452" s="886"/>
      <c r="AB452" s="886"/>
      <c r="AC452" s="886"/>
      <c r="AD452" s="886"/>
      <c r="AE452" s="886"/>
      <c r="AF452" s="886"/>
      <c r="AG452" s="886"/>
      <c r="AH452" s="886"/>
      <c r="AI452" s="886"/>
      <c r="AJ452" s="886"/>
      <c r="AK452" s="886"/>
      <c r="AL452" s="886"/>
      <c r="AM452" s="886"/>
      <c r="AN452" s="886"/>
      <c r="AO452" s="886"/>
      <c r="AP452" s="886"/>
      <c r="AQ452" s="886"/>
      <c r="AR452" s="886"/>
      <c r="AS452" s="886"/>
      <c r="AT452" s="886"/>
      <c r="AU452" s="886"/>
      <c r="AV452" s="886"/>
      <c r="AW452" s="886"/>
      <c r="AX452" s="886"/>
      <c r="AY452" s="886"/>
      <c r="AZ452" s="886"/>
      <c r="BA452" s="886"/>
      <c r="BB452" s="886"/>
      <c r="BC452" s="886"/>
      <c r="BD452" s="886"/>
      <c r="BE452" s="886"/>
      <c r="BF452" s="886"/>
      <c r="BG452" s="886"/>
      <c r="BH452" s="886"/>
      <c r="BI452" s="886"/>
      <c r="BJ452" s="886"/>
      <c r="BK452" s="886"/>
      <c r="BL452" s="886"/>
      <c r="BM452" s="886"/>
      <c r="BN452" s="886"/>
      <c r="BO452" s="886"/>
      <c r="BP452" s="886"/>
      <c r="BQ452" s="886"/>
    </row>
    <row r="453">
      <c r="A453" s="886"/>
      <c r="B453" s="886"/>
      <c r="C453" s="886"/>
      <c r="D453" s="887"/>
      <c r="E453" s="886"/>
      <c r="F453" s="886"/>
      <c r="G453" s="886"/>
      <c r="H453" s="886"/>
      <c r="I453" s="886"/>
      <c r="J453" s="886"/>
      <c r="K453" s="886"/>
      <c r="L453" s="886"/>
      <c r="M453" s="886"/>
      <c r="N453" s="886"/>
      <c r="O453" s="886"/>
      <c r="P453" s="886"/>
      <c r="Q453" s="886"/>
      <c r="R453" s="886"/>
      <c r="S453" s="886"/>
      <c r="T453" s="886"/>
      <c r="U453" s="886"/>
      <c r="V453" s="886"/>
      <c r="W453" s="886"/>
      <c r="X453" s="886"/>
      <c r="Y453" s="886"/>
      <c r="Z453" s="886"/>
      <c r="AA453" s="886"/>
      <c r="AB453" s="886"/>
      <c r="AC453" s="886"/>
      <c r="AD453" s="886"/>
      <c r="AE453" s="886"/>
      <c r="AF453" s="886"/>
      <c r="AG453" s="886"/>
      <c r="AH453" s="886"/>
      <c r="AI453" s="886"/>
      <c r="AJ453" s="886"/>
      <c r="AK453" s="886"/>
      <c r="AL453" s="886"/>
      <c r="AM453" s="886"/>
      <c r="AN453" s="886"/>
      <c r="AO453" s="886"/>
      <c r="AP453" s="886"/>
      <c r="AQ453" s="886"/>
      <c r="AR453" s="886"/>
      <c r="AS453" s="886"/>
      <c r="AT453" s="886"/>
      <c r="AU453" s="886"/>
      <c r="AV453" s="886"/>
      <c r="AW453" s="886"/>
      <c r="AX453" s="886"/>
      <c r="AY453" s="886"/>
      <c r="AZ453" s="886"/>
      <c r="BA453" s="886"/>
      <c r="BB453" s="886"/>
      <c r="BC453" s="886"/>
      <c r="BD453" s="886"/>
      <c r="BE453" s="886"/>
      <c r="BF453" s="886"/>
      <c r="BG453" s="886"/>
      <c r="BH453" s="886"/>
      <c r="BI453" s="886"/>
      <c r="BJ453" s="886"/>
      <c r="BK453" s="886"/>
      <c r="BL453" s="886"/>
      <c r="BM453" s="886"/>
      <c r="BN453" s="886"/>
      <c r="BO453" s="886"/>
      <c r="BP453" s="886"/>
      <c r="BQ453" s="886"/>
    </row>
    <row r="454">
      <c r="A454" s="886"/>
      <c r="B454" s="886"/>
      <c r="C454" s="886"/>
      <c r="D454" s="887"/>
      <c r="E454" s="886"/>
      <c r="F454" s="886"/>
      <c r="G454" s="886"/>
      <c r="H454" s="886"/>
      <c r="I454" s="886"/>
      <c r="J454" s="886"/>
      <c r="K454" s="886"/>
      <c r="L454" s="886"/>
      <c r="M454" s="886"/>
      <c r="N454" s="886"/>
      <c r="O454" s="886"/>
      <c r="P454" s="886"/>
      <c r="Q454" s="886"/>
      <c r="R454" s="886"/>
      <c r="S454" s="886"/>
      <c r="T454" s="886"/>
      <c r="U454" s="886"/>
      <c r="V454" s="886"/>
      <c r="W454" s="886"/>
      <c r="X454" s="886"/>
      <c r="Y454" s="886"/>
      <c r="Z454" s="886"/>
      <c r="AA454" s="886"/>
      <c r="AB454" s="886"/>
      <c r="AC454" s="886"/>
      <c r="AD454" s="886"/>
      <c r="AE454" s="886"/>
      <c r="AF454" s="886"/>
      <c r="AG454" s="886"/>
      <c r="AH454" s="886"/>
      <c r="AI454" s="886"/>
      <c r="AJ454" s="886"/>
      <c r="AK454" s="886"/>
      <c r="AL454" s="886"/>
      <c r="AM454" s="886"/>
      <c r="AN454" s="886"/>
      <c r="AO454" s="886"/>
      <c r="AP454" s="886"/>
      <c r="AQ454" s="886"/>
      <c r="AR454" s="886"/>
      <c r="AS454" s="886"/>
      <c r="AT454" s="886"/>
      <c r="AU454" s="886"/>
      <c r="AV454" s="886"/>
      <c r="AW454" s="886"/>
      <c r="AX454" s="886"/>
      <c r="AY454" s="886"/>
      <c r="AZ454" s="886"/>
      <c r="BA454" s="886"/>
      <c r="BB454" s="886"/>
      <c r="BC454" s="886"/>
      <c r="BD454" s="886"/>
      <c r="BE454" s="886"/>
      <c r="BF454" s="886"/>
      <c r="BG454" s="886"/>
      <c r="BH454" s="886"/>
      <c r="BI454" s="886"/>
      <c r="BJ454" s="886"/>
      <c r="BK454" s="886"/>
      <c r="BL454" s="886"/>
      <c r="BM454" s="886"/>
      <c r="BN454" s="886"/>
      <c r="BO454" s="886"/>
      <c r="BP454" s="886"/>
      <c r="BQ454" s="886"/>
    </row>
    <row r="455">
      <c r="A455" s="886"/>
      <c r="B455" s="886"/>
      <c r="C455" s="886"/>
      <c r="D455" s="887"/>
      <c r="E455" s="886"/>
      <c r="F455" s="886"/>
      <c r="G455" s="886"/>
      <c r="H455" s="886"/>
      <c r="I455" s="886"/>
      <c r="J455" s="886"/>
      <c r="K455" s="886"/>
      <c r="L455" s="886"/>
      <c r="M455" s="886"/>
      <c r="N455" s="886"/>
      <c r="O455" s="886"/>
      <c r="P455" s="886"/>
      <c r="Q455" s="886"/>
      <c r="R455" s="886"/>
      <c r="S455" s="886"/>
      <c r="T455" s="886"/>
      <c r="U455" s="886"/>
      <c r="V455" s="886"/>
      <c r="W455" s="886"/>
      <c r="X455" s="886"/>
      <c r="Y455" s="886"/>
      <c r="Z455" s="886"/>
      <c r="AA455" s="886"/>
      <c r="AB455" s="886"/>
      <c r="AC455" s="886"/>
      <c r="AD455" s="886"/>
      <c r="AE455" s="886"/>
      <c r="AF455" s="886"/>
      <c r="AG455" s="886"/>
      <c r="AH455" s="886"/>
      <c r="AI455" s="886"/>
      <c r="AJ455" s="886"/>
      <c r="AK455" s="886"/>
      <c r="AL455" s="886"/>
      <c r="AM455" s="886"/>
      <c r="AN455" s="886"/>
      <c r="AO455" s="886"/>
      <c r="AP455" s="886"/>
      <c r="AQ455" s="886"/>
      <c r="AR455" s="886"/>
      <c r="AS455" s="886"/>
      <c r="AT455" s="886"/>
      <c r="AU455" s="886"/>
      <c r="AV455" s="886"/>
      <c r="AW455" s="886"/>
      <c r="AX455" s="886"/>
      <c r="AY455" s="886"/>
      <c r="AZ455" s="886"/>
      <c r="BA455" s="886"/>
      <c r="BB455" s="886"/>
      <c r="BC455" s="886"/>
      <c r="BD455" s="886"/>
      <c r="BE455" s="886"/>
      <c r="BF455" s="886"/>
      <c r="BG455" s="886"/>
      <c r="BH455" s="886"/>
      <c r="BI455" s="886"/>
      <c r="BJ455" s="886"/>
      <c r="BK455" s="886"/>
      <c r="BL455" s="886"/>
      <c r="BM455" s="886"/>
      <c r="BN455" s="886"/>
      <c r="BO455" s="886"/>
      <c r="BP455" s="886"/>
      <c r="BQ455" s="886"/>
    </row>
    <row r="456">
      <c r="A456" s="886"/>
      <c r="B456" s="886"/>
      <c r="C456" s="886"/>
      <c r="D456" s="887"/>
      <c r="E456" s="886"/>
      <c r="F456" s="886"/>
      <c r="G456" s="886"/>
      <c r="H456" s="886"/>
      <c r="I456" s="886"/>
      <c r="J456" s="886"/>
      <c r="K456" s="886"/>
      <c r="L456" s="886"/>
      <c r="M456" s="886"/>
      <c r="N456" s="886"/>
      <c r="O456" s="886"/>
      <c r="P456" s="886"/>
      <c r="Q456" s="886"/>
      <c r="R456" s="886"/>
      <c r="S456" s="886"/>
      <c r="T456" s="886"/>
      <c r="U456" s="886"/>
      <c r="V456" s="886"/>
      <c r="W456" s="886"/>
      <c r="X456" s="886"/>
      <c r="Y456" s="886"/>
      <c r="Z456" s="886"/>
      <c r="AA456" s="886"/>
      <c r="AB456" s="886"/>
      <c r="AC456" s="886"/>
      <c r="AD456" s="886"/>
      <c r="AE456" s="886"/>
      <c r="AF456" s="886"/>
      <c r="AG456" s="886"/>
      <c r="AH456" s="886"/>
      <c r="AI456" s="886"/>
      <c r="AJ456" s="886"/>
      <c r="AK456" s="886"/>
      <c r="AL456" s="886"/>
      <c r="AM456" s="886"/>
      <c r="AN456" s="886"/>
      <c r="AO456" s="886"/>
      <c r="AP456" s="886"/>
      <c r="AQ456" s="886"/>
      <c r="AR456" s="886"/>
      <c r="AS456" s="886"/>
      <c r="AT456" s="886"/>
      <c r="AU456" s="886"/>
      <c r="AV456" s="886"/>
      <c r="AW456" s="886"/>
      <c r="AX456" s="886"/>
      <c r="AY456" s="886"/>
      <c r="AZ456" s="886"/>
      <c r="BA456" s="886"/>
      <c r="BB456" s="886"/>
      <c r="BC456" s="886"/>
      <c r="BD456" s="886"/>
      <c r="BE456" s="886"/>
      <c r="BF456" s="886"/>
      <c r="BG456" s="886"/>
      <c r="BH456" s="886"/>
      <c r="BI456" s="886"/>
      <c r="BJ456" s="886"/>
      <c r="BK456" s="886"/>
      <c r="BL456" s="886"/>
      <c r="BM456" s="886"/>
      <c r="BN456" s="886"/>
      <c r="BO456" s="886"/>
      <c r="BP456" s="886"/>
      <c r="BQ456" s="886"/>
    </row>
    <row r="457">
      <c r="A457" s="886"/>
      <c r="B457" s="886"/>
      <c r="C457" s="886"/>
      <c r="D457" s="887"/>
      <c r="E457" s="886"/>
      <c r="F457" s="886"/>
      <c r="G457" s="886"/>
      <c r="H457" s="886"/>
      <c r="I457" s="886"/>
      <c r="J457" s="886"/>
      <c r="K457" s="886"/>
      <c r="L457" s="886"/>
      <c r="M457" s="886"/>
      <c r="N457" s="886"/>
      <c r="O457" s="886"/>
      <c r="P457" s="886"/>
      <c r="Q457" s="886"/>
      <c r="R457" s="886"/>
      <c r="S457" s="886"/>
      <c r="T457" s="886"/>
      <c r="U457" s="886"/>
      <c r="V457" s="886"/>
      <c r="W457" s="886"/>
      <c r="X457" s="886"/>
      <c r="Y457" s="886"/>
      <c r="Z457" s="886"/>
      <c r="AA457" s="886"/>
      <c r="AB457" s="886"/>
      <c r="AC457" s="886"/>
      <c r="AD457" s="886"/>
      <c r="AE457" s="886"/>
      <c r="AF457" s="886"/>
      <c r="AG457" s="886"/>
      <c r="AH457" s="886"/>
      <c r="AI457" s="886"/>
      <c r="AJ457" s="886"/>
      <c r="AK457" s="886"/>
      <c r="AL457" s="886"/>
      <c r="AM457" s="886"/>
      <c r="AN457" s="886"/>
      <c r="AO457" s="886"/>
      <c r="AP457" s="886"/>
      <c r="AQ457" s="886"/>
      <c r="AR457" s="886"/>
      <c r="AS457" s="886"/>
      <c r="AT457" s="886"/>
      <c r="AU457" s="886"/>
      <c r="AV457" s="886"/>
      <c r="AW457" s="886"/>
      <c r="AX457" s="886"/>
      <c r="AY457" s="886"/>
      <c r="AZ457" s="886"/>
      <c r="BA457" s="886"/>
      <c r="BB457" s="886"/>
      <c r="BC457" s="886"/>
      <c r="BD457" s="886"/>
      <c r="BE457" s="886"/>
      <c r="BF457" s="886"/>
      <c r="BG457" s="886"/>
      <c r="BH457" s="886"/>
      <c r="BI457" s="886"/>
      <c r="BJ457" s="886"/>
      <c r="BK457" s="886"/>
      <c r="BL457" s="886"/>
      <c r="BM457" s="886"/>
      <c r="BN457" s="886"/>
      <c r="BO457" s="886"/>
      <c r="BP457" s="886"/>
      <c r="BQ457" s="886"/>
    </row>
    <row r="458">
      <c r="A458" s="886"/>
      <c r="B458" s="886"/>
      <c r="C458" s="886"/>
      <c r="D458" s="887"/>
      <c r="E458" s="886"/>
      <c r="F458" s="886"/>
      <c r="G458" s="886"/>
      <c r="H458" s="886"/>
      <c r="I458" s="886"/>
      <c r="J458" s="886"/>
      <c r="K458" s="886"/>
      <c r="L458" s="886"/>
      <c r="M458" s="886"/>
      <c r="N458" s="886"/>
      <c r="O458" s="886"/>
      <c r="P458" s="886"/>
      <c r="Q458" s="886"/>
      <c r="R458" s="886"/>
      <c r="S458" s="886"/>
      <c r="T458" s="886"/>
      <c r="U458" s="886"/>
      <c r="V458" s="886"/>
      <c r="W458" s="886"/>
      <c r="X458" s="886"/>
      <c r="Y458" s="886"/>
      <c r="Z458" s="886"/>
      <c r="AA458" s="886"/>
      <c r="AB458" s="886"/>
      <c r="AC458" s="886"/>
      <c r="AD458" s="886"/>
      <c r="AE458" s="886"/>
      <c r="AF458" s="886"/>
      <c r="AG458" s="886"/>
      <c r="AH458" s="886"/>
      <c r="AI458" s="886"/>
      <c r="AJ458" s="886"/>
      <c r="AK458" s="886"/>
      <c r="AL458" s="886"/>
      <c r="AM458" s="886"/>
      <c r="AN458" s="886"/>
      <c r="AO458" s="886"/>
      <c r="AP458" s="886"/>
      <c r="AQ458" s="886"/>
      <c r="AR458" s="886"/>
      <c r="AS458" s="886"/>
      <c r="AT458" s="886"/>
      <c r="AU458" s="886"/>
      <c r="AV458" s="886"/>
      <c r="AW458" s="886"/>
      <c r="AX458" s="886"/>
      <c r="AY458" s="886"/>
      <c r="AZ458" s="886"/>
      <c r="BA458" s="886"/>
      <c r="BB458" s="886"/>
      <c r="BC458" s="886"/>
      <c r="BD458" s="886"/>
      <c r="BE458" s="886"/>
      <c r="BF458" s="886"/>
      <c r="BG458" s="886"/>
      <c r="BH458" s="886"/>
      <c r="BI458" s="886"/>
      <c r="BJ458" s="886"/>
      <c r="BK458" s="886"/>
      <c r="BL458" s="886"/>
      <c r="BM458" s="886"/>
      <c r="BN458" s="886"/>
      <c r="BO458" s="886"/>
      <c r="BP458" s="886"/>
      <c r="BQ458" s="886"/>
    </row>
    <row r="459">
      <c r="A459" s="886"/>
      <c r="B459" s="886"/>
      <c r="C459" s="886"/>
      <c r="D459" s="887"/>
      <c r="E459" s="886"/>
      <c r="F459" s="886"/>
      <c r="G459" s="886"/>
      <c r="H459" s="886"/>
      <c r="I459" s="886"/>
      <c r="J459" s="886"/>
      <c r="K459" s="886"/>
      <c r="L459" s="886"/>
      <c r="M459" s="886"/>
      <c r="N459" s="886"/>
      <c r="O459" s="886"/>
      <c r="P459" s="886"/>
      <c r="Q459" s="886"/>
      <c r="R459" s="886"/>
      <c r="S459" s="886"/>
      <c r="T459" s="886"/>
      <c r="U459" s="886"/>
      <c r="V459" s="886"/>
      <c r="W459" s="886"/>
      <c r="X459" s="886"/>
      <c r="Y459" s="886"/>
      <c r="Z459" s="886"/>
      <c r="AA459" s="886"/>
      <c r="AB459" s="886"/>
      <c r="AC459" s="886"/>
      <c r="AD459" s="886"/>
      <c r="AE459" s="886"/>
      <c r="AF459" s="886"/>
      <c r="AG459" s="886"/>
      <c r="AH459" s="886"/>
      <c r="AI459" s="886"/>
      <c r="AJ459" s="886"/>
      <c r="AK459" s="886"/>
      <c r="AL459" s="886"/>
      <c r="AM459" s="886"/>
      <c r="AN459" s="886"/>
      <c r="AO459" s="886"/>
      <c r="AP459" s="886"/>
      <c r="AQ459" s="886"/>
      <c r="AR459" s="886"/>
      <c r="AS459" s="886"/>
      <c r="AT459" s="886"/>
      <c r="AU459" s="886"/>
      <c r="AV459" s="886"/>
      <c r="AW459" s="886"/>
      <c r="AX459" s="886"/>
      <c r="AY459" s="886"/>
      <c r="AZ459" s="886"/>
      <c r="BA459" s="886"/>
      <c r="BB459" s="886"/>
      <c r="BC459" s="886"/>
      <c r="BD459" s="886"/>
      <c r="BE459" s="886"/>
      <c r="BF459" s="886"/>
      <c r="BG459" s="886"/>
      <c r="BH459" s="886"/>
      <c r="BI459" s="886"/>
      <c r="BJ459" s="886"/>
      <c r="BK459" s="886"/>
      <c r="BL459" s="886"/>
      <c r="BM459" s="886"/>
      <c r="BN459" s="886"/>
      <c r="BO459" s="886"/>
      <c r="BP459" s="886"/>
      <c r="BQ459" s="886"/>
    </row>
    <row r="460">
      <c r="A460" s="886"/>
      <c r="B460" s="886"/>
      <c r="C460" s="886"/>
      <c r="D460" s="887"/>
      <c r="E460" s="886"/>
      <c r="F460" s="886"/>
      <c r="G460" s="886"/>
      <c r="H460" s="886"/>
      <c r="I460" s="886"/>
      <c r="J460" s="886"/>
      <c r="K460" s="886"/>
      <c r="L460" s="886"/>
      <c r="M460" s="886"/>
      <c r="N460" s="886"/>
      <c r="O460" s="886"/>
      <c r="P460" s="886"/>
      <c r="Q460" s="886"/>
      <c r="R460" s="886"/>
      <c r="S460" s="886"/>
      <c r="T460" s="886"/>
      <c r="U460" s="886"/>
      <c r="V460" s="886"/>
      <c r="W460" s="886"/>
      <c r="X460" s="886"/>
      <c r="Y460" s="886"/>
      <c r="Z460" s="886"/>
      <c r="AA460" s="886"/>
      <c r="AB460" s="886"/>
      <c r="AC460" s="886"/>
      <c r="AD460" s="886"/>
      <c r="AE460" s="886"/>
      <c r="AF460" s="886"/>
      <c r="AG460" s="886"/>
      <c r="AH460" s="886"/>
      <c r="AI460" s="886"/>
      <c r="AJ460" s="886"/>
      <c r="AK460" s="886"/>
      <c r="AL460" s="886"/>
      <c r="AM460" s="886"/>
      <c r="AN460" s="886"/>
      <c r="AO460" s="886"/>
      <c r="AP460" s="886"/>
      <c r="AQ460" s="886"/>
      <c r="AR460" s="886"/>
      <c r="AS460" s="886"/>
      <c r="AT460" s="886"/>
      <c r="AU460" s="886"/>
      <c r="AV460" s="886"/>
      <c r="AW460" s="886"/>
      <c r="AX460" s="886"/>
      <c r="AY460" s="886"/>
      <c r="AZ460" s="886"/>
      <c r="BA460" s="886"/>
      <c r="BB460" s="886"/>
      <c r="BC460" s="886"/>
      <c r="BD460" s="886"/>
      <c r="BE460" s="886"/>
      <c r="BF460" s="886"/>
      <c r="BG460" s="886"/>
      <c r="BH460" s="886"/>
      <c r="BI460" s="886"/>
      <c r="BJ460" s="886"/>
      <c r="BK460" s="886"/>
      <c r="BL460" s="886"/>
      <c r="BM460" s="886"/>
      <c r="BN460" s="886"/>
      <c r="BO460" s="886"/>
      <c r="BP460" s="886"/>
      <c r="BQ460" s="886"/>
    </row>
    <row r="461">
      <c r="A461" s="886"/>
      <c r="B461" s="886"/>
      <c r="C461" s="886"/>
      <c r="D461" s="887"/>
      <c r="E461" s="886"/>
      <c r="F461" s="886"/>
      <c r="G461" s="886"/>
      <c r="H461" s="886"/>
      <c r="I461" s="886"/>
      <c r="J461" s="886"/>
      <c r="K461" s="886"/>
      <c r="L461" s="886"/>
      <c r="M461" s="886"/>
      <c r="N461" s="886"/>
      <c r="O461" s="886"/>
      <c r="P461" s="886"/>
      <c r="Q461" s="886"/>
      <c r="R461" s="886"/>
      <c r="S461" s="886"/>
      <c r="T461" s="886"/>
      <c r="U461" s="886"/>
      <c r="V461" s="886"/>
      <c r="W461" s="886"/>
      <c r="X461" s="886"/>
      <c r="Y461" s="886"/>
      <c r="Z461" s="886"/>
      <c r="AA461" s="886"/>
      <c r="AB461" s="886"/>
      <c r="AC461" s="886"/>
      <c r="AD461" s="886"/>
      <c r="AE461" s="886"/>
      <c r="AF461" s="886"/>
      <c r="AG461" s="886"/>
      <c r="AH461" s="886"/>
      <c r="AI461" s="886"/>
      <c r="AJ461" s="886"/>
      <c r="AK461" s="886"/>
      <c r="AL461" s="886"/>
      <c r="AM461" s="886"/>
      <c r="AN461" s="886"/>
      <c r="AO461" s="886"/>
      <c r="AP461" s="886"/>
      <c r="AQ461" s="886"/>
      <c r="AR461" s="886"/>
      <c r="AS461" s="886"/>
      <c r="AT461" s="886"/>
      <c r="AU461" s="886"/>
      <c r="AV461" s="886"/>
      <c r="AW461" s="886"/>
      <c r="AX461" s="886"/>
      <c r="AY461" s="886"/>
      <c r="AZ461" s="886"/>
      <c r="BA461" s="886"/>
      <c r="BB461" s="886"/>
      <c r="BC461" s="886"/>
      <c r="BD461" s="886"/>
      <c r="BE461" s="886"/>
      <c r="BF461" s="886"/>
      <c r="BG461" s="886"/>
      <c r="BH461" s="886"/>
      <c r="BI461" s="886"/>
      <c r="BJ461" s="886"/>
      <c r="BK461" s="886"/>
      <c r="BL461" s="886"/>
      <c r="BM461" s="886"/>
      <c r="BN461" s="886"/>
      <c r="BO461" s="886"/>
      <c r="BP461" s="886"/>
      <c r="BQ461" s="886"/>
    </row>
    <row r="462">
      <c r="A462" s="886"/>
      <c r="B462" s="886"/>
      <c r="C462" s="886"/>
      <c r="D462" s="887"/>
      <c r="E462" s="886"/>
      <c r="F462" s="886"/>
      <c r="G462" s="886"/>
      <c r="H462" s="886"/>
      <c r="I462" s="886"/>
      <c r="J462" s="886"/>
      <c r="K462" s="886"/>
      <c r="L462" s="886"/>
      <c r="M462" s="886"/>
      <c r="N462" s="886"/>
      <c r="O462" s="886"/>
      <c r="P462" s="886"/>
      <c r="Q462" s="886"/>
      <c r="R462" s="886"/>
      <c r="S462" s="886"/>
      <c r="T462" s="886"/>
      <c r="U462" s="886"/>
      <c r="V462" s="886"/>
      <c r="W462" s="886"/>
      <c r="X462" s="886"/>
      <c r="Y462" s="886"/>
      <c r="Z462" s="886"/>
      <c r="AA462" s="886"/>
      <c r="AB462" s="886"/>
      <c r="AC462" s="886"/>
      <c r="AD462" s="886"/>
      <c r="AE462" s="886"/>
      <c r="AF462" s="886"/>
      <c r="AG462" s="886"/>
      <c r="AH462" s="886"/>
      <c r="AI462" s="886"/>
      <c r="AJ462" s="886"/>
      <c r="AK462" s="886"/>
      <c r="AL462" s="886"/>
      <c r="AM462" s="886"/>
      <c r="AN462" s="886"/>
      <c r="AO462" s="886"/>
      <c r="AP462" s="886"/>
      <c r="AQ462" s="886"/>
      <c r="AR462" s="886"/>
      <c r="AS462" s="886"/>
      <c r="AT462" s="886"/>
      <c r="AU462" s="886"/>
      <c r="AV462" s="886"/>
      <c r="AW462" s="886"/>
      <c r="AX462" s="886"/>
      <c r="AY462" s="886"/>
      <c r="AZ462" s="886"/>
      <c r="BA462" s="886"/>
      <c r="BB462" s="886"/>
      <c r="BC462" s="886"/>
      <c r="BD462" s="886"/>
      <c r="BE462" s="886"/>
      <c r="BF462" s="886"/>
      <c r="BG462" s="886"/>
      <c r="BH462" s="886"/>
      <c r="BI462" s="886"/>
      <c r="BJ462" s="886"/>
      <c r="BK462" s="886"/>
      <c r="BL462" s="886"/>
      <c r="BM462" s="886"/>
      <c r="BN462" s="886"/>
      <c r="BO462" s="886"/>
      <c r="BP462" s="886"/>
      <c r="BQ462" s="886"/>
    </row>
    <row r="463">
      <c r="A463" s="886"/>
      <c r="B463" s="886"/>
      <c r="C463" s="886"/>
      <c r="D463" s="887"/>
      <c r="E463" s="886"/>
      <c r="F463" s="886"/>
      <c r="G463" s="886"/>
      <c r="H463" s="886"/>
      <c r="I463" s="886"/>
      <c r="J463" s="886"/>
      <c r="K463" s="886"/>
      <c r="L463" s="886"/>
      <c r="M463" s="886"/>
      <c r="N463" s="886"/>
      <c r="O463" s="886"/>
      <c r="P463" s="886"/>
      <c r="Q463" s="886"/>
      <c r="R463" s="886"/>
      <c r="S463" s="886"/>
      <c r="T463" s="886"/>
      <c r="U463" s="886"/>
      <c r="V463" s="886"/>
      <c r="W463" s="886"/>
      <c r="X463" s="886"/>
      <c r="Y463" s="886"/>
      <c r="Z463" s="886"/>
      <c r="AA463" s="886"/>
      <c r="AB463" s="886"/>
      <c r="AC463" s="886"/>
      <c r="AD463" s="886"/>
      <c r="AE463" s="886"/>
      <c r="AF463" s="886"/>
      <c r="AG463" s="886"/>
      <c r="AH463" s="886"/>
      <c r="AI463" s="886"/>
      <c r="AJ463" s="886"/>
      <c r="AK463" s="886"/>
      <c r="AL463" s="886"/>
      <c r="AM463" s="886"/>
      <c r="AN463" s="886"/>
      <c r="AO463" s="886"/>
      <c r="AP463" s="886"/>
      <c r="AQ463" s="886"/>
      <c r="AR463" s="886"/>
      <c r="AS463" s="886"/>
      <c r="AT463" s="886"/>
      <c r="AU463" s="886"/>
      <c r="AV463" s="886"/>
      <c r="AW463" s="886"/>
      <c r="AX463" s="886"/>
      <c r="AY463" s="886"/>
      <c r="AZ463" s="886"/>
      <c r="BA463" s="886"/>
      <c r="BB463" s="886"/>
      <c r="BC463" s="886"/>
      <c r="BD463" s="886"/>
      <c r="BE463" s="886"/>
      <c r="BF463" s="886"/>
      <c r="BG463" s="886"/>
      <c r="BH463" s="886"/>
      <c r="BI463" s="886"/>
      <c r="BJ463" s="886"/>
      <c r="BK463" s="886"/>
      <c r="BL463" s="886"/>
      <c r="BM463" s="886"/>
      <c r="BN463" s="886"/>
      <c r="BO463" s="886"/>
      <c r="BP463" s="886"/>
      <c r="BQ463" s="886"/>
    </row>
    <row r="464">
      <c r="A464" s="886"/>
      <c r="B464" s="886"/>
      <c r="C464" s="886"/>
      <c r="D464" s="887"/>
      <c r="E464" s="886"/>
      <c r="F464" s="886"/>
      <c r="G464" s="886"/>
      <c r="H464" s="886"/>
      <c r="I464" s="886"/>
      <c r="J464" s="886"/>
      <c r="K464" s="886"/>
      <c r="L464" s="886"/>
      <c r="M464" s="886"/>
      <c r="N464" s="886"/>
      <c r="O464" s="886"/>
      <c r="P464" s="886"/>
      <c r="Q464" s="886"/>
      <c r="R464" s="886"/>
      <c r="S464" s="886"/>
      <c r="T464" s="886"/>
      <c r="U464" s="886"/>
      <c r="V464" s="886"/>
      <c r="W464" s="886"/>
      <c r="X464" s="886"/>
      <c r="Y464" s="886"/>
      <c r="Z464" s="886"/>
      <c r="AA464" s="886"/>
      <c r="AB464" s="886"/>
      <c r="AC464" s="886"/>
      <c r="AD464" s="886"/>
      <c r="AE464" s="886"/>
      <c r="AF464" s="886"/>
      <c r="AG464" s="886"/>
      <c r="AH464" s="886"/>
      <c r="AI464" s="886"/>
      <c r="AJ464" s="886"/>
      <c r="AK464" s="886"/>
      <c r="AL464" s="886"/>
      <c r="AM464" s="886"/>
      <c r="AN464" s="886"/>
      <c r="AO464" s="886"/>
      <c r="AP464" s="886"/>
      <c r="AQ464" s="886"/>
      <c r="AR464" s="886"/>
      <c r="AS464" s="886"/>
      <c r="AT464" s="886"/>
      <c r="AU464" s="886"/>
      <c r="AV464" s="886"/>
      <c r="AW464" s="886"/>
      <c r="AX464" s="886"/>
      <c r="AY464" s="886"/>
      <c r="AZ464" s="886"/>
      <c r="BA464" s="886"/>
      <c r="BB464" s="886"/>
      <c r="BC464" s="886"/>
      <c r="BD464" s="886"/>
      <c r="BE464" s="886"/>
      <c r="BF464" s="886"/>
      <c r="BG464" s="886"/>
      <c r="BH464" s="886"/>
      <c r="BI464" s="886"/>
      <c r="BJ464" s="886"/>
      <c r="BK464" s="886"/>
      <c r="BL464" s="886"/>
      <c r="BM464" s="886"/>
      <c r="BN464" s="886"/>
      <c r="BO464" s="886"/>
      <c r="BP464" s="886"/>
      <c r="BQ464" s="886"/>
    </row>
    <row r="465">
      <c r="A465" s="886"/>
      <c r="B465" s="886"/>
      <c r="C465" s="886"/>
      <c r="D465" s="887"/>
      <c r="E465" s="886"/>
      <c r="F465" s="886"/>
      <c r="G465" s="886"/>
      <c r="H465" s="886"/>
      <c r="I465" s="886"/>
      <c r="J465" s="886"/>
      <c r="K465" s="886"/>
      <c r="L465" s="886"/>
      <c r="M465" s="886"/>
      <c r="N465" s="886"/>
      <c r="O465" s="886"/>
      <c r="P465" s="886"/>
      <c r="Q465" s="886"/>
      <c r="R465" s="886"/>
      <c r="S465" s="886"/>
      <c r="T465" s="886"/>
      <c r="U465" s="886"/>
      <c r="V465" s="886"/>
      <c r="W465" s="886"/>
      <c r="X465" s="886"/>
      <c r="Y465" s="886"/>
      <c r="Z465" s="886"/>
      <c r="AA465" s="886"/>
      <c r="AB465" s="886"/>
      <c r="AC465" s="886"/>
      <c r="AD465" s="886"/>
      <c r="AE465" s="886"/>
      <c r="AF465" s="886"/>
      <c r="AG465" s="886"/>
      <c r="AH465" s="886"/>
      <c r="AI465" s="886"/>
      <c r="AJ465" s="886"/>
      <c r="AK465" s="886"/>
      <c r="AL465" s="886"/>
      <c r="AM465" s="886"/>
      <c r="AN465" s="886"/>
      <c r="AO465" s="886"/>
      <c r="AP465" s="886"/>
      <c r="AQ465" s="886"/>
      <c r="AR465" s="886"/>
      <c r="AS465" s="886"/>
      <c r="AT465" s="886"/>
      <c r="AU465" s="886"/>
      <c r="AV465" s="886"/>
      <c r="AW465" s="886"/>
      <c r="AX465" s="886"/>
      <c r="AY465" s="886"/>
      <c r="AZ465" s="886"/>
      <c r="BA465" s="886"/>
      <c r="BB465" s="886"/>
      <c r="BC465" s="886"/>
      <c r="BD465" s="886"/>
      <c r="BE465" s="886"/>
      <c r="BF465" s="886"/>
      <c r="BG465" s="886"/>
      <c r="BH465" s="886"/>
      <c r="BI465" s="886"/>
      <c r="BJ465" s="886"/>
      <c r="BK465" s="886"/>
      <c r="BL465" s="886"/>
      <c r="BM465" s="886"/>
      <c r="BN465" s="886"/>
      <c r="BO465" s="886"/>
      <c r="BP465" s="886"/>
      <c r="BQ465" s="886"/>
    </row>
    <row r="466">
      <c r="A466" s="886"/>
      <c r="B466" s="886"/>
      <c r="C466" s="886"/>
      <c r="D466" s="887"/>
      <c r="E466" s="886"/>
      <c r="F466" s="886"/>
      <c r="G466" s="886"/>
      <c r="H466" s="886"/>
      <c r="I466" s="886"/>
      <c r="J466" s="886"/>
      <c r="K466" s="886"/>
      <c r="L466" s="886"/>
      <c r="M466" s="886"/>
      <c r="N466" s="886"/>
      <c r="O466" s="886"/>
      <c r="P466" s="886"/>
      <c r="Q466" s="886"/>
      <c r="R466" s="886"/>
      <c r="S466" s="886"/>
      <c r="T466" s="886"/>
      <c r="U466" s="886"/>
      <c r="V466" s="886"/>
      <c r="W466" s="886"/>
      <c r="X466" s="886"/>
      <c r="Y466" s="886"/>
      <c r="Z466" s="886"/>
      <c r="AA466" s="886"/>
      <c r="AB466" s="886"/>
      <c r="AC466" s="886"/>
      <c r="AD466" s="886"/>
      <c r="AE466" s="886"/>
      <c r="AF466" s="886"/>
      <c r="AG466" s="886"/>
      <c r="AH466" s="886"/>
      <c r="AI466" s="886"/>
      <c r="AJ466" s="886"/>
      <c r="AK466" s="886"/>
      <c r="AL466" s="886"/>
      <c r="AM466" s="886"/>
      <c r="AN466" s="886"/>
      <c r="AO466" s="886"/>
      <c r="AP466" s="886"/>
      <c r="AQ466" s="886"/>
      <c r="AR466" s="886"/>
      <c r="AS466" s="886"/>
      <c r="AT466" s="886"/>
      <c r="AU466" s="886"/>
      <c r="AV466" s="886"/>
      <c r="AW466" s="886"/>
      <c r="AX466" s="886"/>
      <c r="AY466" s="886"/>
      <c r="AZ466" s="886"/>
      <c r="BA466" s="886"/>
      <c r="BB466" s="886"/>
      <c r="BC466" s="886"/>
      <c r="BD466" s="886"/>
      <c r="BE466" s="886"/>
      <c r="BF466" s="886"/>
      <c r="BG466" s="886"/>
      <c r="BH466" s="886"/>
      <c r="BI466" s="886"/>
      <c r="BJ466" s="886"/>
      <c r="BK466" s="886"/>
      <c r="BL466" s="886"/>
      <c r="BM466" s="886"/>
      <c r="BN466" s="886"/>
      <c r="BO466" s="886"/>
      <c r="BP466" s="886"/>
      <c r="BQ466" s="886"/>
    </row>
    <row r="467">
      <c r="A467" s="886"/>
      <c r="B467" s="886"/>
      <c r="C467" s="886"/>
      <c r="D467" s="887"/>
      <c r="E467" s="886"/>
      <c r="F467" s="886"/>
      <c r="G467" s="886"/>
      <c r="H467" s="886"/>
      <c r="I467" s="886"/>
      <c r="J467" s="886"/>
      <c r="K467" s="886"/>
      <c r="L467" s="886"/>
      <c r="M467" s="886"/>
      <c r="N467" s="886"/>
      <c r="O467" s="886"/>
      <c r="P467" s="886"/>
      <c r="Q467" s="886"/>
      <c r="R467" s="886"/>
      <c r="S467" s="886"/>
      <c r="T467" s="886"/>
      <c r="U467" s="886"/>
      <c r="V467" s="886"/>
      <c r="W467" s="886"/>
      <c r="X467" s="886"/>
      <c r="Y467" s="886"/>
      <c r="Z467" s="886"/>
      <c r="AA467" s="886"/>
      <c r="AB467" s="886"/>
      <c r="AC467" s="886"/>
      <c r="AD467" s="886"/>
      <c r="AE467" s="886"/>
      <c r="AF467" s="886"/>
      <c r="AG467" s="886"/>
      <c r="AH467" s="886"/>
      <c r="AI467" s="886"/>
      <c r="AJ467" s="886"/>
      <c r="AK467" s="886"/>
      <c r="AL467" s="886"/>
      <c r="AM467" s="886"/>
      <c r="AN467" s="886"/>
      <c r="AO467" s="886"/>
      <c r="AP467" s="886"/>
      <c r="AQ467" s="886"/>
      <c r="AR467" s="886"/>
      <c r="AS467" s="886"/>
      <c r="AT467" s="886"/>
      <c r="AU467" s="886"/>
      <c r="AV467" s="886"/>
      <c r="AW467" s="886"/>
      <c r="AX467" s="886"/>
      <c r="AY467" s="886"/>
      <c r="AZ467" s="886"/>
      <c r="BA467" s="886"/>
      <c r="BB467" s="886"/>
      <c r="BC467" s="886"/>
      <c r="BD467" s="886"/>
      <c r="BE467" s="886"/>
      <c r="BF467" s="886"/>
      <c r="BG467" s="886"/>
      <c r="BH467" s="886"/>
      <c r="BI467" s="886"/>
      <c r="BJ467" s="886"/>
      <c r="BK467" s="886"/>
      <c r="BL467" s="886"/>
      <c r="BM467" s="886"/>
      <c r="BN467" s="886"/>
      <c r="BO467" s="886"/>
      <c r="BP467" s="886"/>
      <c r="BQ467" s="886"/>
    </row>
    <row r="468">
      <c r="A468" s="886"/>
      <c r="B468" s="886"/>
      <c r="C468" s="886"/>
      <c r="D468" s="887"/>
      <c r="E468" s="886"/>
      <c r="F468" s="886"/>
      <c r="G468" s="886"/>
      <c r="H468" s="886"/>
      <c r="I468" s="886"/>
      <c r="J468" s="886"/>
      <c r="K468" s="886"/>
      <c r="L468" s="886"/>
      <c r="M468" s="886"/>
      <c r="N468" s="886"/>
      <c r="O468" s="886"/>
      <c r="P468" s="886"/>
      <c r="Q468" s="886"/>
      <c r="R468" s="886"/>
      <c r="S468" s="886"/>
      <c r="T468" s="886"/>
      <c r="U468" s="886"/>
      <c r="V468" s="886"/>
      <c r="W468" s="886"/>
      <c r="X468" s="886"/>
      <c r="Y468" s="886"/>
      <c r="Z468" s="886"/>
      <c r="AA468" s="886"/>
      <c r="AB468" s="886"/>
      <c r="AC468" s="886"/>
      <c r="AD468" s="886"/>
      <c r="AE468" s="886"/>
      <c r="AF468" s="886"/>
      <c r="AG468" s="886"/>
      <c r="AH468" s="886"/>
      <c r="AI468" s="886"/>
      <c r="AJ468" s="886"/>
      <c r="AK468" s="886"/>
      <c r="AL468" s="886"/>
      <c r="AM468" s="886"/>
      <c r="AN468" s="886"/>
      <c r="AO468" s="886"/>
      <c r="AP468" s="886"/>
      <c r="AQ468" s="886"/>
      <c r="AR468" s="886"/>
      <c r="AS468" s="886"/>
      <c r="AT468" s="886"/>
      <c r="AU468" s="886"/>
      <c r="AV468" s="886"/>
      <c r="AW468" s="886"/>
      <c r="AX468" s="886"/>
      <c r="AY468" s="886"/>
      <c r="AZ468" s="886"/>
      <c r="BA468" s="886"/>
      <c r="BB468" s="886"/>
      <c r="BC468" s="886"/>
      <c r="BD468" s="886"/>
      <c r="BE468" s="886"/>
      <c r="BF468" s="886"/>
      <c r="BG468" s="886"/>
      <c r="BH468" s="886"/>
      <c r="BI468" s="886"/>
      <c r="BJ468" s="886"/>
      <c r="BK468" s="886"/>
      <c r="BL468" s="886"/>
      <c r="BM468" s="886"/>
      <c r="BN468" s="886"/>
      <c r="BO468" s="886"/>
      <c r="BP468" s="886"/>
      <c r="BQ468" s="886"/>
    </row>
    <row r="469">
      <c r="A469" s="886"/>
      <c r="B469" s="886"/>
      <c r="C469" s="886"/>
      <c r="D469" s="887"/>
      <c r="E469" s="886"/>
      <c r="F469" s="886"/>
      <c r="G469" s="886"/>
      <c r="H469" s="886"/>
      <c r="I469" s="886"/>
      <c r="J469" s="886"/>
      <c r="K469" s="886"/>
      <c r="L469" s="886"/>
      <c r="M469" s="886"/>
      <c r="N469" s="886"/>
      <c r="O469" s="886"/>
      <c r="P469" s="886"/>
      <c r="Q469" s="886"/>
      <c r="R469" s="886"/>
      <c r="S469" s="886"/>
      <c r="T469" s="886"/>
      <c r="U469" s="886"/>
      <c r="V469" s="886"/>
      <c r="W469" s="886"/>
      <c r="X469" s="886"/>
      <c r="Y469" s="886"/>
      <c r="Z469" s="886"/>
      <c r="AA469" s="886"/>
      <c r="AB469" s="886"/>
      <c r="AC469" s="886"/>
      <c r="AD469" s="886"/>
      <c r="AE469" s="886"/>
      <c r="AF469" s="886"/>
      <c r="AG469" s="886"/>
      <c r="AH469" s="886"/>
      <c r="AI469" s="886"/>
      <c r="AJ469" s="886"/>
      <c r="AK469" s="886"/>
      <c r="AL469" s="886"/>
      <c r="AM469" s="886"/>
      <c r="AN469" s="886"/>
      <c r="AO469" s="886"/>
      <c r="AP469" s="886"/>
      <c r="AQ469" s="886"/>
      <c r="AR469" s="886"/>
      <c r="AS469" s="886"/>
      <c r="AT469" s="886"/>
      <c r="AU469" s="886"/>
      <c r="AV469" s="886"/>
      <c r="AW469" s="886"/>
      <c r="AX469" s="886"/>
      <c r="AY469" s="886"/>
      <c r="AZ469" s="886"/>
      <c r="BA469" s="886"/>
      <c r="BB469" s="886"/>
      <c r="BC469" s="886"/>
      <c r="BD469" s="886"/>
      <c r="BE469" s="886"/>
      <c r="BF469" s="886"/>
      <c r="BG469" s="886"/>
      <c r="BH469" s="886"/>
      <c r="BI469" s="886"/>
      <c r="BJ469" s="886"/>
      <c r="BK469" s="886"/>
      <c r="BL469" s="886"/>
      <c r="BM469" s="886"/>
      <c r="BN469" s="886"/>
      <c r="BO469" s="886"/>
      <c r="BP469" s="886"/>
      <c r="BQ469" s="886"/>
    </row>
    <row r="470">
      <c r="A470" s="886"/>
      <c r="B470" s="886"/>
      <c r="C470" s="886"/>
      <c r="D470" s="887"/>
      <c r="E470" s="886"/>
      <c r="F470" s="886"/>
      <c r="G470" s="886"/>
      <c r="H470" s="886"/>
      <c r="I470" s="886"/>
      <c r="J470" s="886"/>
      <c r="K470" s="886"/>
      <c r="L470" s="886"/>
      <c r="M470" s="886"/>
      <c r="N470" s="886"/>
      <c r="O470" s="886"/>
      <c r="P470" s="886"/>
      <c r="Q470" s="886"/>
      <c r="R470" s="886"/>
      <c r="S470" s="886"/>
      <c r="T470" s="886"/>
      <c r="U470" s="886"/>
      <c r="V470" s="886"/>
      <c r="W470" s="886"/>
      <c r="X470" s="886"/>
      <c r="Y470" s="886"/>
      <c r="Z470" s="886"/>
      <c r="AA470" s="886"/>
      <c r="AB470" s="886"/>
      <c r="AC470" s="886"/>
      <c r="AD470" s="886"/>
      <c r="AE470" s="886"/>
      <c r="AF470" s="886"/>
      <c r="AG470" s="886"/>
      <c r="AH470" s="886"/>
      <c r="AI470" s="886"/>
      <c r="AJ470" s="886"/>
      <c r="AK470" s="886"/>
      <c r="AL470" s="886"/>
      <c r="AM470" s="886"/>
      <c r="AN470" s="886"/>
      <c r="AO470" s="886"/>
      <c r="AP470" s="886"/>
      <c r="AQ470" s="886"/>
      <c r="AR470" s="886"/>
      <c r="AS470" s="886"/>
      <c r="AT470" s="886"/>
      <c r="AU470" s="886"/>
      <c r="AV470" s="886"/>
      <c r="AW470" s="886"/>
      <c r="AX470" s="886"/>
      <c r="AY470" s="886"/>
      <c r="AZ470" s="886"/>
      <c r="BA470" s="886"/>
      <c r="BB470" s="886"/>
      <c r="BC470" s="886"/>
      <c r="BD470" s="886"/>
      <c r="BE470" s="886"/>
      <c r="BF470" s="886"/>
      <c r="BG470" s="886"/>
      <c r="BH470" s="886"/>
      <c r="BI470" s="886"/>
      <c r="BJ470" s="886"/>
      <c r="BK470" s="886"/>
      <c r="BL470" s="886"/>
      <c r="BM470" s="886"/>
      <c r="BN470" s="886"/>
      <c r="BO470" s="886"/>
      <c r="BP470" s="886"/>
      <c r="BQ470" s="886"/>
    </row>
    <row r="471">
      <c r="A471" s="886"/>
      <c r="B471" s="886"/>
      <c r="C471" s="886"/>
      <c r="D471" s="887"/>
      <c r="E471" s="886"/>
      <c r="F471" s="886"/>
      <c r="G471" s="886"/>
      <c r="H471" s="886"/>
      <c r="I471" s="886"/>
      <c r="J471" s="886"/>
      <c r="K471" s="886"/>
      <c r="L471" s="886"/>
      <c r="M471" s="886"/>
      <c r="N471" s="886"/>
      <c r="O471" s="886"/>
      <c r="P471" s="886"/>
      <c r="Q471" s="886"/>
      <c r="R471" s="886"/>
      <c r="S471" s="886"/>
      <c r="T471" s="886"/>
      <c r="U471" s="886"/>
      <c r="V471" s="886"/>
      <c r="W471" s="886"/>
      <c r="X471" s="886"/>
      <c r="Y471" s="886"/>
      <c r="Z471" s="886"/>
      <c r="AA471" s="886"/>
      <c r="AB471" s="886"/>
      <c r="AC471" s="886"/>
      <c r="AD471" s="886"/>
      <c r="AE471" s="886"/>
      <c r="AF471" s="886"/>
      <c r="AG471" s="886"/>
      <c r="AH471" s="886"/>
      <c r="AI471" s="886"/>
      <c r="AJ471" s="886"/>
      <c r="AK471" s="886"/>
      <c r="AL471" s="886"/>
      <c r="AM471" s="886"/>
      <c r="AN471" s="886"/>
      <c r="AO471" s="886"/>
      <c r="AP471" s="886"/>
      <c r="AQ471" s="886"/>
      <c r="AR471" s="886"/>
      <c r="AS471" s="886"/>
      <c r="AT471" s="886"/>
      <c r="AU471" s="886"/>
      <c r="AV471" s="886"/>
      <c r="AW471" s="886"/>
      <c r="AX471" s="886"/>
      <c r="AY471" s="886"/>
      <c r="AZ471" s="886"/>
      <c r="BA471" s="886"/>
      <c r="BB471" s="886"/>
      <c r="BC471" s="886"/>
      <c r="BD471" s="886"/>
      <c r="BE471" s="886"/>
      <c r="BF471" s="886"/>
      <c r="BG471" s="886"/>
      <c r="BH471" s="886"/>
      <c r="BI471" s="886"/>
      <c r="BJ471" s="886"/>
      <c r="BK471" s="886"/>
      <c r="BL471" s="886"/>
      <c r="BM471" s="886"/>
      <c r="BN471" s="886"/>
      <c r="BO471" s="886"/>
      <c r="BP471" s="886"/>
      <c r="BQ471" s="886"/>
    </row>
    <row r="472">
      <c r="A472" s="886"/>
      <c r="B472" s="886"/>
      <c r="C472" s="886"/>
      <c r="D472" s="887"/>
      <c r="E472" s="886"/>
      <c r="F472" s="886"/>
      <c r="G472" s="886"/>
      <c r="H472" s="886"/>
      <c r="I472" s="886"/>
      <c r="J472" s="886"/>
      <c r="K472" s="886"/>
      <c r="L472" s="886"/>
      <c r="M472" s="886"/>
      <c r="N472" s="886"/>
      <c r="O472" s="886"/>
      <c r="P472" s="886"/>
      <c r="Q472" s="886"/>
      <c r="R472" s="886"/>
      <c r="S472" s="886"/>
      <c r="T472" s="886"/>
      <c r="U472" s="886"/>
      <c r="V472" s="886"/>
      <c r="W472" s="886"/>
      <c r="X472" s="886"/>
      <c r="Y472" s="886"/>
      <c r="Z472" s="886"/>
      <c r="AA472" s="886"/>
      <c r="AB472" s="886"/>
      <c r="AC472" s="886"/>
      <c r="AD472" s="886"/>
      <c r="AE472" s="886"/>
      <c r="AF472" s="886"/>
      <c r="AG472" s="886"/>
      <c r="AH472" s="886"/>
      <c r="AI472" s="886"/>
      <c r="AJ472" s="886"/>
      <c r="AK472" s="886"/>
      <c r="AL472" s="886"/>
      <c r="AM472" s="886"/>
      <c r="AN472" s="886"/>
      <c r="AO472" s="886"/>
      <c r="AP472" s="886"/>
      <c r="AQ472" s="886"/>
      <c r="AR472" s="886"/>
      <c r="AS472" s="886"/>
      <c r="AT472" s="886"/>
      <c r="AU472" s="886"/>
      <c r="AV472" s="886"/>
      <c r="AW472" s="886"/>
      <c r="AX472" s="886"/>
      <c r="AY472" s="886"/>
      <c r="AZ472" s="886"/>
      <c r="BA472" s="886"/>
      <c r="BB472" s="886"/>
      <c r="BC472" s="886"/>
      <c r="BD472" s="886"/>
      <c r="BE472" s="886"/>
      <c r="BF472" s="886"/>
      <c r="BG472" s="886"/>
      <c r="BH472" s="886"/>
      <c r="BI472" s="886"/>
      <c r="BJ472" s="886"/>
      <c r="BK472" s="886"/>
      <c r="BL472" s="886"/>
      <c r="BM472" s="886"/>
      <c r="BN472" s="886"/>
      <c r="BO472" s="886"/>
      <c r="BP472" s="886"/>
      <c r="BQ472" s="886"/>
    </row>
    <row r="473">
      <c r="A473" s="886"/>
      <c r="B473" s="886"/>
      <c r="C473" s="886"/>
      <c r="D473" s="887"/>
      <c r="E473" s="886"/>
      <c r="F473" s="886"/>
      <c r="G473" s="886"/>
      <c r="H473" s="886"/>
      <c r="I473" s="886"/>
      <c r="J473" s="886"/>
      <c r="K473" s="886"/>
      <c r="L473" s="886"/>
      <c r="M473" s="886"/>
      <c r="N473" s="886"/>
      <c r="O473" s="886"/>
      <c r="P473" s="886"/>
      <c r="Q473" s="886"/>
      <c r="R473" s="886"/>
      <c r="S473" s="886"/>
      <c r="T473" s="886"/>
      <c r="U473" s="886"/>
      <c r="V473" s="886"/>
      <c r="W473" s="886"/>
      <c r="X473" s="886"/>
      <c r="Y473" s="886"/>
      <c r="Z473" s="886"/>
      <c r="AA473" s="886"/>
      <c r="AB473" s="886"/>
      <c r="AC473" s="886"/>
      <c r="AD473" s="886"/>
      <c r="AE473" s="886"/>
      <c r="AF473" s="886"/>
      <c r="AG473" s="886"/>
      <c r="AH473" s="886"/>
      <c r="AI473" s="886"/>
      <c r="AJ473" s="886"/>
      <c r="AK473" s="886"/>
      <c r="AL473" s="886"/>
      <c r="AM473" s="886"/>
      <c r="AN473" s="886"/>
      <c r="AO473" s="886"/>
      <c r="AP473" s="886"/>
      <c r="AQ473" s="886"/>
      <c r="AR473" s="886"/>
      <c r="AS473" s="886"/>
      <c r="AT473" s="886"/>
      <c r="AU473" s="886"/>
      <c r="AV473" s="886"/>
      <c r="AW473" s="886"/>
      <c r="AX473" s="886"/>
      <c r="AY473" s="886"/>
      <c r="AZ473" s="886"/>
      <c r="BA473" s="886"/>
      <c r="BB473" s="886"/>
      <c r="BC473" s="886"/>
      <c r="BD473" s="886"/>
      <c r="BE473" s="886"/>
      <c r="BF473" s="886"/>
      <c r="BG473" s="886"/>
      <c r="BH473" s="886"/>
      <c r="BI473" s="886"/>
      <c r="BJ473" s="886"/>
      <c r="BK473" s="886"/>
      <c r="BL473" s="886"/>
      <c r="BM473" s="886"/>
      <c r="BN473" s="886"/>
      <c r="BO473" s="886"/>
      <c r="BP473" s="886"/>
      <c r="BQ473" s="886"/>
    </row>
    <row r="474">
      <c r="A474" s="886"/>
      <c r="B474" s="886"/>
      <c r="C474" s="886"/>
      <c r="D474" s="887"/>
      <c r="E474" s="886"/>
      <c r="F474" s="886"/>
      <c r="G474" s="886"/>
      <c r="H474" s="886"/>
      <c r="I474" s="886"/>
      <c r="J474" s="886"/>
      <c r="K474" s="886"/>
      <c r="L474" s="886"/>
      <c r="M474" s="886"/>
      <c r="N474" s="886"/>
      <c r="O474" s="886"/>
      <c r="P474" s="886"/>
      <c r="Q474" s="886"/>
      <c r="R474" s="886"/>
      <c r="S474" s="886"/>
      <c r="T474" s="886"/>
      <c r="U474" s="886"/>
      <c r="V474" s="886"/>
      <c r="W474" s="886"/>
      <c r="X474" s="886"/>
      <c r="Y474" s="886"/>
      <c r="Z474" s="886"/>
      <c r="AA474" s="886"/>
      <c r="AB474" s="886"/>
      <c r="AC474" s="886"/>
      <c r="AD474" s="886"/>
      <c r="AE474" s="886"/>
      <c r="AF474" s="886"/>
      <c r="AG474" s="886"/>
      <c r="AH474" s="886"/>
      <c r="AI474" s="886"/>
      <c r="AJ474" s="886"/>
      <c r="AK474" s="886"/>
      <c r="AL474" s="886"/>
      <c r="AM474" s="886"/>
      <c r="AN474" s="886"/>
      <c r="AO474" s="886"/>
      <c r="AP474" s="886"/>
      <c r="AQ474" s="886"/>
      <c r="AR474" s="886"/>
      <c r="AS474" s="886"/>
      <c r="AT474" s="886"/>
      <c r="AU474" s="886"/>
      <c r="AV474" s="886"/>
      <c r="AW474" s="886"/>
      <c r="AX474" s="886"/>
      <c r="AY474" s="886"/>
      <c r="AZ474" s="886"/>
      <c r="BA474" s="886"/>
      <c r="BB474" s="886"/>
      <c r="BC474" s="886"/>
      <c r="BD474" s="886"/>
      <c r="BE474" s="886"/>
      <c r="BF474" s="886"/>
      <c r="BG474" s="886"/>
      <c r="BH474" s="886"/>
      <c r="BI474" s="886"/>
      <c r="BJ474" s="886"/>
      <c r="BK474" s="886"/>
      <c r="BL474" s="886"/>
      <c r="BM474" s="886"/>
      <c r="BN474" s="886"/>
      <c r="BO474" s="886"/>
      <c r="BP474" s="886"/>
      <c r="BQ474" s="886"/>
    </row>
    <row r="475">
      <c r="A475" s="886"/>
      <c r="B475" s="886"/>
      <c r="C475" s="886"/>
      <c r="D475" s="887"/>
      <c r="E475" s="886"/>
      <c r="F475" s="886"/>
      <c r="G475" s="886"/>
      <c r="H475" s="886"/>
      <c r="I475" s="886"/>
      <c r="J475" s="886"/>
      <c r="K475" s="886"/>
      <c r="L475" s="886"/>
      <c r="M475" s="886"/>
      <c r="N475" s="886"/>
      <c r="O475" s="886"/>
      <c r="P475" s="886"/>
      <c r="Q475" s="886"/>
      <c r="R475" s="886"/>
      <c r="S475" s="886"/>
      <c r="T475" s="886"/>
      <c r="U475" s="886"/>
      <c r="V475" s="886"/>
      <c r="W475" s="886"/>
      <c r="X475" s="886"/>
      <c r="Y475" s="886"/>
      <c r="Z475" s="886"/>
      <c r="AA475" s="886"/>
      <c r="AB475" s="886"/>
      <c r="AC475" s="886"/>
      <c r="AD475" s="886"/>
      <c r="AE475" s="886"/>
      <c r="AF475" s="886"/>
      <c r="AG475" s="886"/>
      <c r="AH475" s="886"/>
      <c r="AI475" s="886"/>
      <c r="AJ475" s="886"/>
      <c r="AK475" s="886"/>
      <c r="AL475" s="886"/>
      <c r="AM475" s="886"/>
      <c r="AN475" s="886"/>
      <c r="AO475" s="886"/>
      <c r="AP475" s="886"/>
      <c r="AQ475" s="886"/>
      <c r="AR475" s="886"/>
      <c r="AS475" s="886"/>
      <c r="AT475" s="886"/>
      <c r="AU475" s="886"/>
      <c r="AV475" s="886"/>
      <c r="AW475" s="886"/>
      <c r="AX475" s="886"/>
      <c r="AY475" s="886"/>
      <c r="AZ475" s="886"/>
      <c r="BA475" s="886"/>
      <c r="BB475" s="886"/>
      <c r="BC475" s="886"/>
      <c r="BD475" s="886"/>
      <c r="BE475" s="886"/>
      <c r="BF475" s="886"/>
      <c r="BG475" s="886"/>
      <c r="BH475" s="886"/>
      <c r="BI475" s="886"/>
      <c r="BJ475" s="886"/>
      <c r="BK475" s="886"/>
      <c r="BL475" s="886"/>
      <c r="BM475" s="886"/>
      <c r="BN475" s="886"/>
      <c r="BO475" s="886"/>
      <c r="BP475" s="886"/>
      <c r="BQ475" s="886"/>
    </row>
    <row r="476">
      <c r="A476" s="886"/>
      <c r="B476" s="886"/>
      <c r="C476" s="886"/>
      <c r="D476" s="887"/>
      <c r="E476" s="886"/>
      <c r="F476" s="886"/>
      <c r="G476" s="886"/>
      <c r="H476" s="886"/>
      <c r="I476" s="886"/>
      <c r="J476" s="886"/>
      <c r="K476" s="886"/>
      <c r="L476" s="886"/>
      <c r="M476" s="886"/>
      <c r="N476" s="886"/>
      <c r="O476" s="886"/>
      <c r="P476" s="886"/>
      <c r="Q476" s="886"/>
      <c r="R476" s="886"/>
      <c r="S476" s="886"/>
      <c r="T476" s="886"/>
      <c r="U476" s="886"/>
      <c r="V476" s="886"/>
      <c r="W476" s="886"/>
      <c r="X476" s="886"/>
      <c r="Y476" s="886"/>
      <c r="Z476" s="886"/>
      <c r="AA476" s="886"/>
      <c r="AB476" s="886"/>
      <c r="AC476" s="886"/>
      <c r="AD476" s="886"/>
      <c r="AE476" s="886"/>
      <c r="AF476" s="886"/>
      <c r="AG476" s="886"/>
      <c r="AH476" s="886"/>
      <c r="AI476" s="886"/>
      <c r="AJ476" s="886"/>
      <c r="AK476" s="886"/>
      <c r="AL476" s="886"/>
      <c r="AM476" s="886"/>
      <c r="AN476" s="886"/>
      <c r="AO476" s="886"/>
      <c r="AP476" s="886"/>
      <c r="AQ476" s="886"/>
      <c r="AR476" s="886"/>
      <c r="AS476" s="886"/>
      <c r="AT476" s="886"/>
      <c r="AU476" s="886"/>
      <c r="AV476" s="886"/>
      <c r="AW476" s="886"/>
      <c r="AX476" s="886"/>
      <c r="AY476" s="886"/>
      <c r="AZ476" s="886"/>
      <c r="BA476" s="886"/>
      <c r="BB476" s="886"/>
      <c r="BC476" s="886"/>
      <c r="BD476" s="886"/>
      <c r="BE476" s="886"/>
      <c r="BF476" s="886"/>
      <c r="BG476" s="886"/>
      <c r="BH476" s="886"/>
      <c r="BI476" s="886"/>
      <c r="BJ476" s="886"/>
      <c r="BK476" s="886"/>
      <c r="BL476" s="886"/>
      <c r="BM476" s="886"/>
      <c r="BN476" s="886"/>
      <c r="BO476" s="886"/>
      <c r="BP476" s="886"/>
      <c r="BQ476" s="886"/>
    </row>
    <row r="477">
      <c r="A477" s="886"/>
      <c r="B477" s="886"/>
      <c r="C477" s="886"/>
      <c r="D477" s="887"/>
      <c r="E477" s="886"/>
      <c r="F477" s="886"/>
      <c r="G477" s="886"/>
      <c r="H477" s="886"/>
      <c r="I477" s="886"/>
      <c r="J477" s="886"/>
      <c r="K477" s="886"/>
      <c r="L477" s="886"/>
      <c r="M477" s="886"/>
      <c r="N477" s="886"/>
      <c r="O477" s="886"/>
      <c r="P477" s="886"/>
      <c r="Q477" s="886"/>
      <c r="R477" s="886"/>
      <c r="S477" s="886"/>
      <c r="T477" s="886"/>
      <c r="U477" s="886"/>
      <c r="V477" s="886"/>
      <c r="W477" s="886"/>
      <c r="X477" s="886"/>
      <c r="Y477" s="886"/>
      <c r="Z477" s="886"/>
      <c r="AA477" s="886"/>
      <c r="AB477" s="886"/>
      <c r="AC477" s="886"/>
      <c r="AD477" s="886"/>
      <c r="AE477" s="886"/>
      <c r="AF477" s="886"/>
      <c r="AG477" s="886"/>
      <c r="AH477" s="886"/>
      <c r="AI477" s="886"/>
      <c r="AJ477" s="886"/>
      <c r="AK477" s="886"/>
      <c r="AL477" s="886"/>
      <c r="AM477" s="886"/>
      <c r="AN477" s="886"/>
      <c r="AO477" s="886"/>
      <c r="AP477" s="886"/>
      <c r="AQ477" s="886"/>
      <c r="AR477" s="886"/>
      <c r="AS477" s="886"/>
      <c r="AT477" s="886"/>
      <c r="AU477" s="886"/>
      <c r="AV477" s="886"/>
      <c r="AW477" s="886"/>
      <c r="AX477" s="886"/>
      <c r="AY477" s="886"/>
      <c r="AZ477" s="886"/>
      <c r="BA477" s="886"/>
      <c r="BB477" s="886"/>
      <c r="BC477" s="886"/>
      <c r="BD477" s="886"/>
      <c r="BE477" s="886"/>
      <c r="BF477" s="886"/>
      <c r="BG477" s="886"/>
      <c r="BH477" s="886"/>
      <c r="BI477" s="886"/>
      <c r="BJ477" s="886"/>
      <c r="BK477" s="886"/>
      <c r="BL477" s="886"/>
      <c r="BM477" s="886"/>
      <c r="BN477" s="886"/>
      <c r="BO477" s="886"/>
      <c r="BP477" s="886"/>
      <c r="BQ477" s="886"/>
    </row>
    <row r="478">
      <c r="A478" s="886"/>
      <c r="B478" s="886"/>
      <c r="C478" s="886"/>
      <c r="D478" s="887"/>
      <c r="E478" s="886"/>
      <c r="F478" s="886"/>
      <c r="G478" s="886"/>
      <c r="H478" s="886"/>
      <c r="I478" s="886"/>
      <c r="J478" s="886"/>
      <c r="K478" s="886"/>
      <c r="L478" s="886"/>
      <c r="M478" s="886"/>
      <c r="N478" s="886"/>
      <c r="O478" s="886"/>
      <c r="P478" s="886"/>
      <c r="Q478" s="886"/>
      <c r="R478" s="886"/>
      <c r="S478" s="886"/>
      <c r="T478" s="886"/>
      <c r="U478" s="886"/>
      <c r="V478" s="886"/>
      <c r="W478" s="886"/>
      <c r="X478" s="886"/>
      <c r="Y478" s="886"/>
      <c r="Z478" s="886"/>
      <c r="AA478" s="886"/>
      <c r="AB478" s="886"/>
      <c r="AC478" s="886"/>
      <c r="AD478" s="886"/>
      <c r="AE478" s="886"/>
      <c r="AF478" s="886"/>
      <c r="AG478" s="886"/>
      <c r="AH478" s="886"/>
      <c r="AI478" s="886"/>
      <c r="AJ478" s="886"/>
      <c r="AK478" s="886"/>
      <c r="AL478" s="886"/>
      <c r="AM478" s="886"/>
      <c r="AN478" s="886"/>
      <c r="AO478" s="886"/>
      <c r="AP478" s="886"/>
      <c r="AQ478" s="886"/>
      <c r="AR478" s="886"/>
      <c r="AS478" s="886"/>
      <c r="AT478" s="886"/>
      <c r="AU478" s="886"/>
      <c r="AV478" s="886"/>
      <c r="AW478" s="886"/>
      <c r="AX478" s="886"/>
      <c r="AY478" s="886"/>
      <c r="AZ478" s="886"/>
      <c r="BA478" s="886"/>
      <c r="BB478" s="886"/>
      <c r="BC478" s="886"/>
      <c r="BD478" s="886"/>
      <c r="BE478" s="886"/>
      <c r="BF478" s="886"/>
      <c r="BG478" s="886"/>
      <c r="BH478" s="886"/>
      <c r="BI478" s="886"/>
      <c r="BJ478" s="886"/>
      <c r="BK478" s="886"/>
      <c r="BL478" s="886"/>
      <c r="BM478" s="886"/>
      <c r="BN478" s="886"/>
      <c r="BO478" s="886"/>
      <c r="BP478" s="886"/>
      <c r="BQ478" s="886"/>
    </row>
    <row r="479">
      <c r="A479" s="886"/>
      <c r="B479" s="886"/>
      <c r="C479" s="886"/>
      <c r="D479" s="887"/>
      <c r="E479" s="886"/>
      <c r="F479" s="886"/>
      <c r="G479" s="886"/>
      <c r="H479" s="886"/>
      <c r="I479" s="886"/>
      <c r="J479" s="886"/>
      <c r="K479" s="886"/>
      <c r="L479" s="886"/>
      <c r="M479" s="886"/>
      <c r="N479" s="886"/>
      <c r="O479" s="886"/>
      <c r="P479" s="886"/>
      <c r="Q479" s="886"/>
      <c r="R479" s="886"/>
      <c r="S479" s="886"/>
      <c r="T479" s="886"/>
      <c r="U479" s="886"/>
      <c r="V479" s="886"/>
      <c r="W479" s="886"/>
      <c r="X479" s="886"/>
      <c r="Y479" s="886"/>
      <c r="Z479" s="886"/>
      <c r="AA479" s="886"/>
      <c r="AB479" s="886"/>
      <c r="AC479" s="886"/>
      <c r="AD479" s="886"/>
      <c r="AE479" s="886"/>
      <c r="AF479" s="886"/>
      <c r="AG479" s="886"/>
      <c r="AH479" s="886"/>
      <c r="AI479" s="886"/>
      <c r="AJ479" s="886"/>
      <c r="AK479" s="886"/>
      <c r="AL479" s="886"/>
      <c r="AM479" s="886"/>
      <c r="AN479" s="886"/>
      <c r="AO479" s="886"/>
      <c r="AP479" s="886"/>
      <c r="AQ479" s="886"/>
      <c r="AR479" s="886"/>
      <c r="AS479" s="886"/>
      <c r="AT479" s="886"/>
      <c r="AU479" s="886"/>
      <c r="AV479" s="886"/>
      <c r="AW479" s="886"/>
      <c r="AX479" s="886"/>
      <c r="AY479" s="886"/>
      <c r="AZ479" s="886"/>
      <c r="BA479" s="886"/>
      <c r="BB479" s="886"/>
      <c r="BC479" s="886"/>
      <c r="BD479" s="886"/>
      <c r="BE479" s="886"/>
      <c r="BF479" s="886"/>
      <c r="BG479" s="886"/>
      <c r="BH479" s="886"/>
      <c r="BI479" s="886"/>
      <c r="BJ479" s="886"/>
      <c r="BK479" s="886"/>
      <c r="BL479" s="886"/>
      <c r="BM479" s="886"/>
      <c r="BN479" s="886"/>
      <c r="BO479" s="886"/>
      <c r="BP479" s="886"/>
      <c r="BQ479" s="886"/>
    </row>
    <row r="480">
      <c r="A480" s="886"/>
      <c r="B480" s="886"/>
      <c r="C480" s="886"/>
      <c r="D480" s="887"/>
      <c r="E480" s="886"/>
      <c r="F480" s="886"/>
      <c r="G480" s="886"/>
      <c r="H480" s="886"/>
      <c r="I480" s="886"/>
      <c r="J480" s="886"/>
      <c r="K480" s="886"/>
      <c r="L480" s="886"/>
      <c r="M480" s="886"/>
      <c r="N480" s="886"/>
      <c r="O480" s="886"/>
      <c r="P480" s="886"/>
      <c r="Q480" s="886"/>
      <c r="R480" s="886"/>
      <c r="S480" s="886"/>
      <c r="T480" s="886"/>
      <c r="U480" s="886"/>
      <c r="V480" s="886"/>
      <c r="W480" s="886"/>
      <c r="X480" s="886"/>
      <c r="Y480" s="886"/>
      <c r="Z480" s="886"/>
      <c r="AA480" s="886"/>
      <c r="AB480" s="886"/>
      <c r="AC480" s="886"/>
      <c r="AD480" s="886"/>
      <c r="AE480" s="886"/>
      <c r="AF480" s="886"/>
      <c r="AG480" s="886"/>
      <c r="AH480" s="886"/>
      <c r="AI480" s="886"/>
      <c r="AJ480" s="886"/>
      <c r="AK480" s="886"/>
      <c r="AL480" s="886"/>
      <c r="AM480" s="886"/>
      <c r="AN480" s="886"/>
      <c r="AO480" s="886"/>
      <c r="AP480" s="886"/>
      <c r="AQ480" s="886"/>
      <c r="AR480" s="886"/>
      <c r="AS480" s="886"/>
      <c r="AT480" s="886"/>
      <c r="AU480" s="886"/>
      <c r="AV480" s="886"/>
      <c r="AW480" s="886"/>
      <c r="AX480" s="886"/>
      <c r="AY480" s="886"/>
      <c r="AZ480" s="886"/>
      <c r="BA480" s="886"/>
      <c r="BB480" s="886"/>
      <c r="BC480" s="886"/>
      <c r="BD480" s="886"/>
      <c r="BE480" s="886"/>
      <c r="BF480" s="886"/>
      <c r="BG480" s="886"/>
      <c r="BH480" s="886"/>
      <c r="BI480" s="886"/>
      <c r="BJ480" s="886"/>
      <c r="BK480" s="886"/>
      <c r="BL480" s="886"/>
      <c r="BM480" s="886"/>
      <c r="BN480" s="886"/>
      <c r="BO480" s="886"/>
      <c r="BP480" s="886"/>
      <c r="BQ480" s="886"/>
    </row>
    <row r="481">
      <c r="A481" s="886"/>
      <c r="B481" s="886"/>
      <c r="C481" s="886"/>
      <c r="D481" s="887"/>
      <c r="E481" s="886"/>
      <c r="F481" s="886"/>
      <c r="G481" s="886"/>
      <c r="H481" s="886"/>
      <c r="I481" s="886"/>
      <c r="J481" s="886"/>
      <c r="K481" s="886"/>
      <c r="L481" s="886"/>
      <c r="M481" s="886"/>
      <c r="N481" s="886"/>
      <c r="O481" s="886"/>
      <c r="P481" s="886"/>
      <c r="Q481" s="886"/>
      <c r="R481" s="886"/>
      <c r="S481" s="886"/>
      <c r="T481" s="886"/>
      <c r="U481" s="886"/>
      <c r="V481" s="886"/>
      <c r="W481" s="886"/>
      <c r="X481" s="886"/>
      <c r="Y481" s="886"/>
      <c r="Z481" s="886"/>
      <c r="AA481" s="886"/>
      <c r="AB481" s="886"/>
      <c r="AC481" s="886"/>
      <c r="AD481" s="886"/>
      <c r="AE481" s="886"/>
      <c r="AF481" s="886"/>
      <c r="AG481" s="886"/>
      <c r="AH481" s="886"/>
      <c r="AI481" s="886"/>
      <c r="AJ481" s="886"/>
      <c r="AK481" s="886"/>
      <c r="AL481" s="886"/>
      <c r="AM481" s="886"/>
      <c r="AN481" s="886"/>
      <c r="AO481" s="886"/>
      <c r="AP481" s="886"/>
      <c r="AQ481" s="886"/>
      <c r="AR481" s="886"/>
      <c r="AS481" s="886"/>
      <c r="AT481" s="886"/>
      <c r="AU481" s="886"/>
      <c r="AV481" s="886"/>
      <c r="AW481" s="886"/>
      <c r="AX481" s="886"/>
      <c r="AY481" s="886"/>
      <c r="AZ481" s="886"/>
      <c r="BA481" s="886"/>
      <c r="BB481" s="886"/>
      <c r="BC481" s="886"/>
      <c r="BD481" s="886"/>
      <c r="BE481" s="886"/>
      <c r="BF481" s="886"/>
      <c r="BG481" s="886"/>
      <c r="BH481" s="886"/>
      <c r="BI481" s="886"/>
      <c r="BJ481" s="886"/>
      <c r="BK481" s="886"/>
      <c r="BL481" s="886"/>
      <c r="BM481" s="886"/>
      <c r="BN481" s="886"/>
      <c r="BO481" s="886"/>
      <c r="BP481" s="886"/>
      <c r="BQ481" s="886"/>
    </row>
    <row r="482">
      <c r="A482" s="886"/>
      <c r="B482" s="886"/>
      <c r="C482" s="886"/>
      <c r="D482" s="887"/>
      <c r="E482" s="886"/>
      <c r="F482" s="886"/>
      <c r="G482" s="886"/>
      <c r="H482" s="886"/>
      <c r="I482" s="886"/>
      <c r="J482" s="886"/>
      <c r="K482" s="886"/>
      <c r="L482" s="886"/>
      <c r="M482" s="886"/>
      <c r="N482" s="886"/>
      <c r="O482" s="886"/>
      <c r="P482" s="886"/>
      <c r="Q482" s="886"/>
      <c r="R482" s="886"/>
      <c r="S482" s="886"/>
      <c r="T482" s="886"/>
      <c r="U482" s="886"/>
      <c r="V482" s="886"/>
      <c r="W482" s="886"/>
      <c r="X482" s="886"/>
      <c r="Y482" s="886"/>
      <c r="Z482" s="886"/>
      <c r="AA482" s="886"/>
      <c r="AB482" s="886"/>
      <c r="AC482" s="886"/>
      <c r="AD482" s="886"/>
      <c r="AE482" s="886"/>
      <c r="AF482" s="886"/>
      <c r="AG482" s="886"/>
      <c r="AH482" s="886"/>
      <c r="AI482" s="886"/>
      <c r="AJ482" s="886"/>
      <c r="AK482" s="886"/>
      <c r="AL482" s="886"/>
      <c r="AM482" s="886"/>
      <c r="AN482" s="886"/>
      <c r="AO482" s="886"/>
      <c r="AP482" s="886"/>
      <c r="AQ482" s="886"/>
      <c r="AR482" s="886"/>
      <c r="AS482" s="886"/>
      <c r="AT482" s="886"/>
      <c r="AU482" s="886"/>
      <c r="AV482" s="886"/>
      <c r="AW482" s="886"/>
      <c r="AX482" s="886"/>
      <c r="AY482" s="886"/>
      <c r="AZ482" s="886"/>
      <c r="BA482" s="886"/>
      <c r="BB482" s="886"/>
      <c r="BC482" s="886"/>
      <c r="BD482" s="886"/>
      <c r="BE482" s="886"/>
      <c r="BF482" s="886"/>
      <c r="BG482" s="886"/>
      <c r="BH482" s="886"/>
      <c r="BI482" s="886"/>
      <c r="BJ482" s="886"/>
      <c r="BK482" s="886"/>
      <c r="BL482" s="886"/>
      <c r="BM482" s="886"/>
      <c r="BN482" s="886"/>
      <c r="BO482" s="886"/>
      <c r="BP482" s="886"/>
      <c r="BQ482" s="886"/>
    </row>
    <row r="483">
      <c r="A483" s="886"/>
      <c r="B483" s="886"/>
      <c r="C483" s="886"/>
      <c r="D483" s="887"/>
      <c r="E483" s="886"/>
      <c r="F483" s="886"/>
      <c r="G483" s="886"/>
      <c r="H483" s="886"/>
      <c r="I483" s="886"/>
      <c r="J483" s="886"/>
      <c r="K483" s="886"/>
      <c r="L483" s="886"/>
      <c r="M483" s="886"/>
      <c r="N483" s="886"/>
      <c r="O483" s="886"/>
      <c r="P483" s="886"/>
      <c r="Q483" s="886"/>
      <c r="R483" s="886"/>
      <c r="S483" s="886"/>
      <c r="T483" s="886"/>
      <c r="U483" s="886"/>
      <c r="V483" s="886"/>
      <c r="W483" s="886"/>
      <c r="X483" s="886"/>
      <c r="Y483" s="886"/>
      <c r="Z483" s="886"/>
      <c r="AA483" s="886"/>
      <c r="AB483" s="886"/>
      <c r="AC483" s="886"/>
      <c r="AD483" s="886"/>
      <c r="AE483" s="886"/>
      <c r="AF483" s="886"/>
      <c r="AG483" s="886"/>
      <c r="AH483" s="886"/>
      <c r="AI483" s="886"/>
      <c r="AJ483" s="886"/>
      <c r="AK483" s="886"/>
      <c r="AL483" s="886"/>
      <c r="AM483" s="886"/>
      <c r="AN483" s="886"/>
      <c r="AO483" s="886"/>
      <c r="AP483" s="886"/>
      <c r="AQ483" s="886"/>
      <c r="AR483" s="886"/>
      <c r="AS483" s="886"/>
      <c r="AT483" s="886"/>
      <c r="AU483" s="886"/>
      <c r="AV483" s="886"/>
      <c r="AW483" s="886"/>
      <c r="AX483" s="886"/>
      <c r="AY483" s="886"/>
      <c r="AZ483" s="886"/>
      <c r="BA483" s="886"/>
      <c r="BB483" s="886"/>
      <c r="BC483" s="886"/>
      <c r="BD483" s="886"/>
      <c r="BE483" s="886"/>
      <c r="BF483" s="886"/>
      <c r="BG483" s="886"/>
      <c r="BH483" s="886"/>
      <c r="BI483" s="886"/>
      <c r="BJ483" s="886"/>
      <c r="BK483" s="886"/>
      <c r="BL483" s="886"/>
      <c r="BM483" s="886"/>
      <c r="BN483" s="886"/>
      <c r="BO483" s="886"/>
      <c r="BP483" s="886"/>
      <c r="BQ483" s="886"/>
    </row>
    <row r="484">
      <c r="A484" s="886"/>
      <c r="B484" s="886"/>
      <c r="C484" s="886"/>
      <c r="D484" s="887"/>
      <c r="E484" s="886"/>
      <c r="F484" s="886"/>
      <c r="G484" s="886"/>
      <c r="H484" s="886"/>
      <c r="I484" s="886"/>
      <c r="J484" s="886"/>
      <c r="K484" s="886"/>
      <c r="L484" s="886"/>
      <c r="M484" s="886"/>
      <c r="N484" s="886"/>
      <c r="O484" s="886"/>
      <c r="P484" s="886"/>
      <c r="Q484" s="886"/>
      <c r="R484" s="886"/>
      <c r="S484" s="886"/>
      <c r="T484" s="886"/>
      <c r="U484" s="886"/>
      <c r="V484" s="886"/>
      <c r="W484" s="886"/>
      <c r="X484" s="886"/>
      <c r="Y484" s="886"/>
      <c r="Z484" s="886"/>
      <c r="AA484" s="886"/>
      <c r="AB484" s="886"/>
      <c r="AC484" s="886"/>
      <c r="AD484" s="886"/>
      <c r="AE484" s="886"/>
      <c r="AF484" s="886"/>
      <c r="AG484" s="886"/>
      <c r="AH484" s="886"/>
      <c r="AI484" s="886"/>
      <c r="AJ484" s="886"/>
      <c r="AK484" s="886"/>
      <c r="AL484" s="886"/>
      <c r="AM484" s="886"/>
      <c r="AN484" s="886"/>
      <c r="AO484" s="886"/>
      <c r="AP484" s="886"/>
      <c r="AQ484" s="886"/>
      <c r="AR484" s="886"/>
      <c r="AS484" s="886"/>
      <c r="AT484" s="886"/>
      <c r="AU484" s="886"/>
      <c r="AV484" s="886"/>
      <c r="AW484" s="886"/>
      <c r="AX484" s="886"/>
      <c r="AY484" s="886"/>
      <c r="AZ484" s="886"/>
      <c r="BA484" s="886"/>
      <c r="BB484" s="886"/>
      <c r="BC484" s="886"/>
      <c r="BD484" s="886"/>
      <c r="BE484" s="886"/>
      <c r="BF484" s="886"/>
      <c r="BG484" s="886"/>
      <c r="BH484" s="886"/>
      <c r="BI484" s="886"/>
      <c r="BJ484" s="886"/>
      <c r="BK484" s="886"/>
      <c r="BL484" s="886"/>
      <c r="BM484" s="886"/>
      <c r="BN484" s="886"/>
      <c r="BO484" s="886"/>
      <c r="BP484" s="886"/>
      <c r="BQ484" s="886"/>
    </row>
    <row r="485">
      <c r="A485" s="886"/>
      <c r="B485" s="886"/>
      <c r="C485" s="886"/>
      <c r="D485" s="887"/>
      <c r="E485" s="886"/>
      <c r="F485" s="886"/>
      <c r="G485" s="886"/>
      <c r="H485" s="886"/>
      <c r="I485" s="886"/>
      <c r="J485" s="886"/>
      <c r="K485" s="886"/>
      <c r="L485" s="886"/>
      <c r="M485" s="886"/>
      <c r="N485" s="886"/>
      <c r="O485" s="886"/>
      <c r="P485" s="886"/>
      <c r="Q485" s="886"/>
      <c r="R485" s="886"/>
      <c r="S485" s="886"/>
      <c r="T485" s="886"/>
      <c r="U485" s="886"/>
      <c r="V485" s="886"/>
      <c r="W485" s="886"/>
      <c r="X485" s="886"/>
      <c r="Y485" s="886"/>
      <c r="Z485" s="886"/>
      <c r="AA485" s="886"/>
      <c r="AB485" s="886"/>
      <c r="AC485" s="886"/>
      <c r="AD485" s="886"/>
      <c r="AE485" s="886"/>
      <c r="AF485" s="886"/>
      <c r="AG485" s="886"/>
      <c r="AH485" s="886"/>
      <c r="AI485" s="886"/>
      <c r="AJ485" s="886"/>
      <c r="AK485" s="886"/>
      <c r="AL485" s="886"/>
      <c r="AM485" s="886"/>
      <c r="AN485" s="886"/>
      <c r="AO485" s="886"/>
      <c r="AP485" s="886"/>
      <c r="AQ485" s="886"/>
      <c r="AR485" s="886"/>
      <c r="AS485" s="886"/>
      <c r="AT485" s="886"/>
      <c r="AU485" s="886"/>
      <c r="AV485" s="886"/>
      <c r="AW485" s="886"/>
      <c r="AX485" s="886"/>
      <c r="AY485" s="886"/>
      <c r="AZ485" s="886"/>
      <c r="BA485" s="886"/>
      <c r="BB485" s="886"/>
      <c r="BC485" s="886"/>
      <c r="BD485" s="886"/>
      <c r="BE485" s="886"/>
      <c r="BF485" s="886"/>
      <c r="BG485" s="886"/>
      <c r="BH485" s="886"/>
      <c r="BI485" s="886"/>
      <c r="BJ485" s="886"/>
      <c r="BK485" s="886"/>
      <c r="BL485" s="886"/>
      <c r="BM485" s="886"/>
      <c r="BN485" s="886"/>
      <c r="BO485" s="886"/>
      <c r="BP485" s="886"/>
      <c r="BQ485" s="886"/>
    </row>
    <row r="486">
      <c r="A486" s="886"/>
      <c r="B486" s="886"/>
      <c r="C486" s="886"/>
      <c r="D486" s="887"/>
      <c r="E486" s="886"/>
      <c r="F486" s="886"/>
      <c r="G486" s="886"/>
      <c r="H486" s="886"/>
      <c r="I486" s="886"/>
      <c r="J486" s="886"/>
      <c r="K486" s="886"/>
      <c r="L486" s="886"/>
      <c r="M486" s="886"/>
      <c r="N486" s="886"/>
      <c r="O486" s="886"/>
      <c r="P486" s="886"/>
      <c r="Q486" s="886"/>
      <c r="R486" s="886"/>
      <c r="S486" s="886"/>
      <c r="T486" s="886"/>
      <c r="U486" s="886"/>
      <c r="V486" s="886"/>
      <c r="W486" s="886"/>
      <c r="X486" s="886"/>
      <c r="Y486" s="886"/>
      <c r="Z486" s="886"/>
      <c r="AA486" s="886"/>
      <c r="AB486" s="886"/>
      <c r="AC486" s="886"/>
      <c r="AD486" s="886"/>
      <c r="AE486" s="886"/>
      <c r="AF486" s="886"/>
      <c r="AG486" s="886"/>
      <c r="AH486" s="886"/>
      <c r="AI486" s="886"/>
      <c r="AJ486" s="886"/>
      <c r="AK486" s="886"/>
      <c r="AL486" s="886"/>
      <c r="AM486" s="886"/>
      <c r="AN486" s="886"/>
      <c r="AO486" s="886"/>
      <c r="AP486" s="886"/>
      <c r="AQ486" s="886"/>
      <c r="AR486" s="886"/>
      <c r="AS486" s="886"/>
      <c r="AT486" s="886"/>
      <c r="AU486" s="886"/>
      <c r="AV486" s="886"/>
      <c r="AW486" s="886"/>
      <c r="AX486" s="886"/>
      <c r="AY486" s="886"/>
      <c r="AZ486" s="886"/>
      <c r="BA486" s="886"/>
      <c r="BB486" s="886"/>
      <c r="BC486" s="886"/>
      <c r="BD486" s="886"/>
      <c r="BE486" s="886"/>
      <c r="BF486" s="886"/>
      <c r="BG486" s="886"/>
      <c r="BH486" s="886"/>
      <c r="BI486" s="886"/>
      <c r="BJ486" s="886"/>
      <c r="BK486" s="886"/>
      <c r="BL486" s="886"/>
      <c r="BM486" s="886"/>
      <c r="BN486" s="886"/>
      <c r="BO486" s="886"/>
      <c r="BP486" s="886"/>
      <c r="BQ486" s="886"/>
    </row>
    <row r="487">
      <c r="A487" s="886"/>
      <c r="B487" s="886"/>
      <c r="C487" s="886"/>
      <c r="D487" s="887"/>
      <c r="E487" s="886"/>
      <c r="F487" s="886"/>
      <c r="G487" s="886"/>
      <c r="H487" s="886"/>
      <c r="I487" s="886"/>
      <c r="J487" s="886"/>
      <c r="K487" s="886"/>
      <c r="L487" s="886"/>
      <c r="M487" s="886"/>
      <c r="N487" s="886"/>
      <c r="O487" s="886"/>
      <c r="P487" s="886"/>
      <c r="Q487" s="886"/>
      <c r="R487" s="886"/>
      <c r="S487" s="886"/>
      <c r="T487" s="886"/>
      <c r="U487" s="886"/>
      <c r="V487" s="886"/>
      <c r="W487" s="886"/>
      <c r="X487" s="886"/>
      <c r="Y487" s="886"/>
      <c r="Z487" s="886"/>
      <c r="AA487" s="886"/>
      <c r="AB487" s="886"/>
      <c r="AC487" s="886"/>
      <c r="AD487" s="886"/>
      <c r="AE487" s="886"/>
      <c r="AF487" s="886"/>
      <c r="AG487" s="886"/>
      <c r="AH487" s="886"/>
      <c r="AI487" s="886"/>
      <c r="AJ487" s="886"/>
      <c r="AK487" s="886"/>
      <c r="AL487" s="886"/>
      <c r="AM487" s="886"/>
      <c r="AN487" s="886"/>
      <c r="AO487" s="886"/>
      <c r="AP487" s="886"/>
      <c r="AQ487" s="886"/>
      <c r="AR487" s="886"/>
      <c r="AS487" s="886"/>
      <c r="AT487" s="886"/>
      <c r="AU487" s="886"/>
      <c r="AV487" s="886"/>
      <c r="AW487" s="886"/>
      <c r="AX487" s="886"/>
      <c r="AY487" s="886"/>
      <c r="AZ487" s="886"/>
      <c r="BA487" s="886"/>
      <c r="BB487" s="886"/>
      <c r="BC487" s="886"/>
      <c r="BD487" s="886"/>
      <c r="BE487" s="886"/>
      <c r="BF487" s="886"/>
      <c r="BG487" s="886"/>
      <c r="BH487" s="886"/>
      <c r="BI487" s="886"/>
      <c r="BJ487" s="886"/>
      <c r="BK487" s="886"/>
      <c r="BL487" s="886"/>
      <c r="BM487" s="886"/>
      <c r="BN487" s="886"/>
      <c r="BO487" s="886"/>
      <c r="BP487" s="886"/>
      <c r="BQ487" s="886"/>
    </row>
    <row r="488">
      <c r="A488" s="886"/>
      <c r="B488" s="886"/>
      <c r="C488" s="886"/>
      <c r="D488" s="887"/>
      <c r="E488" s="886"/>
      <c r="F488" s="886"/>
      <c r="G488" s="886"/>
      <c r="H488" s="886"/>
      <c r="I488" s="886"/>
      <c r="J488" s="886"/>
      <c r="K488" s="886"/>
      <c r="L488" s="886"/>
      <c r="M488" s="886"/>
      <c r="N488" s="886"/>
      <c r="O488" s="886"/>
      <c r="P488" s="886"/>
      <c r="Q488" s="886"/>
      <c r="R488" s="886"/>
      <c r="S488" s="886"/>
      <c r="T488" s="886"/>
      <c r="U488" s="886"/>
      <c r="V488" s="886"/>
      <c r="W488" s="886"/>
      <c r="X488" s="886"/>
      <c r="Y488" s="886"/>
      <c r="Z488" s="886"/>
      <c r="AA488" s="886"/>
      <c r="AB488" s="886"/>
      <c r="AC488" s="886"/>
      <c r="AD488" s="886"/>
      <c r="AE488" s="886"/>
      <c r="AF488" s="886"/>
      <c r="AG488" s="886"/>
      <c r="AH488" s="886"/>
      <c r="AI488" s="886"/>
      <c r="AJ488" s="886"/>
      <c r="AK488" s="886"/>
      <c r="AL488" s="886"/>
      <c r="AM488" s="886"/>
      <c r="AN488" s="886"/>
      <c r="AO488" s="886"/>
      <c r="AP488" s="886"/>
      <c r="AQ488" s="886"/>
      <c r="AR488" s="886"/>
      <c r="AS488" s="886"/>
      <c r="AT488" s="886"/>
      <c r="AU488" s="886"/>
      <c r="AV488" s="886"/>
      <c r="AW488" s="886"/>
      <c r="AX488" s="886"/>
      <c r="AY488" s="886"/>
      <c r="AZ488" s="886"/>
      <c r="BA488" s="886"/>
      <c r="BB488" s="886"/>
      <c r="BC488" s="886"/>
      <c r="BD488" s="886"/>
      <c r="BE488" s="886"/>
      <c r="BF488" s="886"/>
      <c r="BG488" s="886"/>
      <c r="BH488" s="886"/>
      <c r="BI488" s="886"/>
      <c r="BJ488" s="886"/>
      <c r="BK488" s="886"/>
      <c r="BL488" s="886"/>
      <c r="BM488" s="886"/>
      <c r="BN488" s="886"/>
      <c r="BO488" s="886"/>
      <c r="BP488" s="886"/>
      <c r="BQ488" s="886"/>
    </row>
    <row r="489">
      <c r="A489" s="886"/>
      <c r="B489" s="886"/>
      <c r="C489" s="886"/>
      <c r="D489" s="887"/>
      <c r="E489" s="886"/>
      <c r="F489" s="886"/>
      <c r="G489" s="886"/>
      <c r="H489" s="886"/>
      <c r="I489" s="886"/>
      <c r="J489" s="886"/>
      <c r="K489" s="886"/>
      <c r="L489" s="886"/>
      <c r="M489" s="886"/>
      <c r="N489" s="886"/>
      <c r="O489" s="886"/>
      <c r="P489" s="886"/>
      <c r="Q489" s="886"/>
      <c r="R489" s="886"/>
      <c r="S489" s="886"/>
      <c r="T489" s="886"/>
      <c r="U489" s="886"/>
      <c r="V489" s="886"/>
      <c r="W489" s="886"/>
      <c r="X489" s="886"/>
      <c r="Y489" s="886"/>
      <c r="Z489" s="886"/>
      <c r="AA489" s="886"/>
      <c r="AB489" s="886"/>
      <c r="AC489" s="886"/>
      <c r="AD489" s="886"/>
      <c r="AE489" s="886"/>
      <c r="AF489" s="886"/>
      <c r="AG489" s="886"/>
      <c r="AH489" s="886"/>
      <c r="AI489" s="886"/>
      <c r="AJ489" s="886"/>
      <c r="AK489" s="886"/>
      <c r="AL489" s="886"/>
      <c r="AM489" s="886"/>
      <c r="AN489" s="886"/>
      <c r="AO489" s="886"/>
      <c r="AP489" s="886"/>
      <c r="AQ489" s="886"/>
      <c r="AR489" s="886"/>
      <c r="AS489" s="886"/>
      <c r="AT489" s="886"/>
      <c r="AU489" s="886"/>
      <c r="AV489" s="886"/>
      <c r="AW489" s="886"/>
      <c r="AX489" s="886"/>
      <c r="AY489" s="886"/>
      <c r="AZ489" s="886"/>
      <c r="BA489" s="886"/>
      <c r="BB489" s="886"/>
      <c r="BC489" s="886"/>
      <c r="BD489" s="886"/>
      <c r="BE489" s="886"/>
      <c r="BF489" s="886"/>
      <c r="BG489" s="886"/>
      <c r="BH489" s="886"/>
      <c r="BI489" s="886"/>
      <c r="BJ489" s="886"/>
      <c r="BK489" s="886"/>
      <c r="BL489" s="886"/>
      <c r="BM489" s="886"/>
      <c r="BN489" s="886"/>
      <c r="BO489" s="886"/>
      <c r="BP489" s="886"/>
      <c r="BQ489" s="886"/>
    </row>
    <row r="490">
      <c r="A490" s="886"/>
      <c r="B490" s="886"/>
      <c r="C490" s="886"/>
      <c r="D490" s="887"/>
      <c r="E490" s="886"/>
      <c r="F490" s="886"/>
      <c r="G490" s="886"/>
      <c r="H490" s="886"/>
      <c r="I490" s="886"/>
      <c r="J490" s="886"/>
      <c r="K490" s="886"/>
      <c r="L490" s="886"/>
      <c r="M490" s="886"/>
      <c r="N490" s="886"/>
      <c r="O490" s="886"/>
      <c r="P490" s="886"/>
      <c r="Q490" s="886"/>
      <c r="R490" s="886"/>
      <c r="S490" s="886"/>
      <c r="T490" s="886"/>
      <c r="U490" s="886"/>
      <c r="V490" s="886"/>
      <c r="W490" s="886"/>
      <c r="X490" s="886"/>
      <c r="Y490" s="886"/>
      <c r="Z490" s="886"/>
      <c r="AA490" s="886"/>
      <c r="AB490" s="886"/>
      <c r="AC490" s="886"/>
      <c r="AD490" s="886"/>
      <c r="AE490" s="886"/>
      <c r="AF490" s="886"/>
      <c r="AG490" s="886"/>
      <c r="AH490" s="886"/>
      <c r="AI490" s="886"/>
      <c r="AJ490" s="886"/>
      <c r="AK490" s="886"/>
      <c r="AL490" s="886"/>
      <c r="AM490" s="886"/>
      <c r="AN490" s="886"/>
      <c r="AO490" s="886"/>
      <c r="AP490" s="886"/>
      <c r="AQ490" s="886"/>
      <c r="AR490" s="886"/>
      <c r="AS490" s="886"/>
      <c r="AT490" s="886"/>
      <c r="AU490" s="886"/>
      <c r="AV490" s="886"/>
      <c r="AW490" s="886"/>
      <c r="AX490" s="886"/>
      <c r="AY490" s="886"/>
      <c r="AZ490" s="886"/>
      <c r="BA490" s="886"/>
      <c r="BB490" s="886"/>
      <c r="BC490" s="886"/>
      <c r="BD490" s="886"/>
      <c r="BE490" s="886"/>
      <c r="BF490" s="886"/>
      <c r="BG490" s="886"/>
      <c r="BH490" s="886"/>
      <c r="BI490" s="886"/>
      <c r="BJ490" s="886"/>
      <c r="BK490" s="886"/>
      <c r="BL490" s="886"/>
      <c r="BM490" s="886"/>
      <c r="BN490" s="886"/>
      <c r="BO490" s="886"/>
      <c r="BP490" s="886"/>
      <c r="BQ490" s="886"/>
    </row>
    <row r="491">
      <c r="A491" s="886"/>
      <c r="B491" s="886"/>
      <c r="C491" s="886"/>
      <c r="D491" s="887"/>
      <c r="E491" s="886"/>
      <c r="F491" s="886"/>
      <c r="G491" s="886"/>
      <c r="H491" s="886"/>
      <c r="I491" s="886"/>
      <c r="J491" s="886"/>
      <c r="K491" s="886"/>
      <c r="L491" s="886"/>
      <c r="M491" s="886"/>
      <c r="N491" s="886"/>
      <c r="O491" s="886"/>
      <c r="P491" s="886"/>
      <c r="Q491" s="886"/>
      <c r="R491" s="886"/>
      <c r="S491" s="886"/>
      <c r="T491" s="886"/>
      <c r="U491" s="886"/>
      <c r="V491" s="886"/>
      <c r="W491" s="886"/>
      <c r="X491" s="886"/>
      <c r="Y491" s="886"/>
      <c r="Z491" s="886"/>
      <c r="AA491" s="886"/>
      <c r="AB491" s="886"/>
      <c r="AC491" s="886"/>
      <c r="AD491" s="886"/>
      <c r="AE491" s="886"/>
      <c r="AF491" s="886"/>
      <c r="AG491" s="886"/>
      <c r="AH491" s="886"/>
      <c r="AI491" s="886"/>
      <c r="AJ491" s="886"/>
      <c r="AK491" s="886"/>
      <c r="AL491" s="886"/>
      <c r="AM491" s="886"/>
      <c r="AN491" s="886"/>
      <c r="AO491" s="886"/>
      <c r="AP491" s="886"/>
      <c r="AQ491" s="886"/>
      <c r="AR491" s="886"/>
      <c r="AS491" s="886"/>
      <c r="AT491" s="886"/>
      <c r="AU491" s="886"/>
      <c r="AV491" s="886"/>
      <c r="AW491" s="886"/>
      <c r="AX491" s="886"/>
      <c r="AY491" s="886"/>
      <c r="AZ491" s="886"/>
      <c r="BA491" s="886"/>
      <c r="BB491" s="886"/>
      <c r="BC491" s="886"/>
      <c r="BD491" s="886"/>
      <c r="BE491" s="886"/>
      <c r="BF491" s="886"/>
      <c r="BG491" s="886"/>
      <c r="BH491" s="886"/>
      <c r="BI491" s="886"/>
      <c r="BJ491" s="886"/>
      <c r="BK491" s="886"/>
      <c r="BL491" s="886"/>
      <c r="BM491" s="886"/>
      <c r="BN491" s="886"/>
      <c r="BO491" s="886"/>
      <c r="BP491" s="886"/>
      <c r="BQ491" s="886"/>
    </row>
    <row r="492">
      <c r="A492" s="886"/>
      <c r="B492" s="886"/>
      <c r="C492" s="886"/>
      <c r="D492" s="887"/>
      <c r="E492" s="886"/>
      <c r="F492" s="886"/>
      <c r="G492" s="886"/>
      <c r="H492" s="886"/>
      <c r="I492" s="886"/>
      <c r="J492" s="886"/>
      <c r="K492" s="886"/>
      <c r="L492" s="886"/>
      <c r="M492" s="886"/>
      <c r="N492" s="886"/>
      <c r="O492" s="886"/>
      <c r="P492" s="886"/>
      <c r="Q492" s="886"/>
      <c r="R492" s="886"/>
      <c r="S492" s="886"/>
      <c r="T492" s="886"/>
      <c r="U492" s="886"/>
      <c r="V492" s="886"/>
      <c r="W492" s="886"/>
      <c r="X492" s="886"/>
      <c r="Y492" s="886"/>
      <c r="Z492" s="886"/>
      <c r="AA492" s="886"/>
      <c r="AB492" s="886"/>
      <c r="AC492" s="886"/>
      <c r="AD492" s="886"/>
      <c r="AE492" s="886"/>
      <c r="AF492" s="886"/>
      <c r="AG492" s="886"/>
      <c r="AH492" s="886"/>
      <c r="AI492" s="886"/>
      <c r="AJ492" s="886"/>
      <c r="AK492" s="886"/>
      <c r="AL492" s="886"/>
      <c r="AM492" s="886"/>
      <c r="AN492" s="886"/>
      <c r="AO492" s="886"/>
      <c r="AP492" s="886"/>
      <c r="AQ492" s="886"/>
      <c r="AR492" s="886"/>
      <c r="AS492" s="886"/>
      <c r="AT492" s="886"/>
      <c r="AU492" s="886"/>
      <c r="AV492" s="886"/>
      <c r="AW492" s="886"/>
      <c r="AX492" s="886"/>
      <c r="AY492" s="886"/>
      <c r="AZ492" s="886"/>
      <c r="BA492" s="886"/>
      <c r="BB492" s="886"/>
      <c r="BC492" s="886"/>
      <c r="BD492" s="886"/>
      <c r="BE492" s="886"/>
      <c r="BF492" s="886"/>
      <c r="BG492" s="886"/>
      <c r="BH492" s="886"/>
      <c r="BI492" s="886"/>
      <c r="BJ492" s="886"/>
      <c r="BK492" s="886"/>
      <c r="BL492" s="886"/>
      <c r="BM492" s="886"/>
      <c r="BN492" s="886"/>
      <c r="BO492" s="886"/>
      <c r="BP492" s="886"/>
      <c r="BQ492" s="886"/>
    </row>
    <row r="493">
      <c r="A493" s="886"/>
      <c r="B493" s="886"/>
      <c r="C493" s="886"/>
      <c r="D493" s="887"/>
      <c r="E493" s="886"/>
      <c r="F493" s="886"/>
      <c r="G493" s="886"/>
      <c r="H493" s="886"/>
      <c r="I493" s="886"/>
      <c r="J493" s="886"/>
      <c r="K493" s="886"/>
      <c r="L493" s="886"/>
      <c r="M493" s="886"/>
      <c r="N493" s="886"/>
      <c r="O493" s="886"/>
      <c r="P493" s="886"/>
      <c r="Q493" s="886"/>
      <c r="R493" s="886"/>
      <c r="S493" s="886"/>
      <c r="T493" s="886"/>
      <c r="U493" s="886"/>
      <c r="V493" s="886"/>
      <c r="W493" s="886"/>
      <c r="X493" s="886"/>
      <c r="Y493" s="886"/>
      <c r="Z493" s="886"/>
      <c r="AA493" s="886"/>
      <c r="AB493" s="886"/>
      <c r="AC493" s="886"/>
      <c r="AD493" s="886"/>
      <c r="AE493" s="886"/>
      <c r="AF493" s="886"/>
      <c r="AG493" s="886"/>
      <c r="AH493" s="886"/>
      <c r="AI493" s="886"/>
      <c r="AJ493" s="886"/>
      <c r="AK493" s="886"/>
      <c r="AL493" s="886"/>
      <c r="AM493" s="886"/>
      <c r="AN493" s="886"/>
      <c r="AO493" s="886"/>
      <c r="AP493" s="886"/>
      <c r="AQ493" s="886"/>
      <c r="AR493" s="886"/>
      <c r="AS493" s="886"/>
      <c r="AT493" s="886"/>
      <c r="AU493" s="886"/>
      <c r="AV493" s="886"/>
      <c r="AW493" s="886"/>
      <c r="AX493" s="886"/>
      <c r="AY493" s="886"/>
      <c r="AZ493" s="886"/>
      <c r="BA493" s="886"/>
      <c r="BB493" s="886"/>
      <c r="BC493" s="886"/>
      <c r="BD493" s="886"/>
      <c r="BE493" s="886"/>
      <c r="BF493" s="886"/>
      <c r="BG493" s="886"/>
      <c r="BH493" s="886"/>
      <c r="BI493" s="886"/>
      <c r="BJ493" s="886"/>
      <c r="BK493" s="886"/>
      <c r="BL493" s="886"/>
      <c r="BM493" s="886"/>
      <c r="BN493" s="886"/>
      <c r="BO493" s="886"/>
      <c r="BP493" s="886"/>
      <c r="BQ493" s="886"/>
    </row>
    <row r="494">
      <c r="A494" s="886"/>
      <c r="B494" s="886"/>
      <c r="C494" s="886"/>
      <c r="D494" s="887"/>
      <c r="E494" s="886"/>
      <c r="F494" s="886"/>
      <c r="G494" s="886"/>
      <c r="H494" s="886"/>
      <c r="I494" s="886"/>
      <c r="J494" s="886"/>
      <c r="K494" s="886"/>
      <c r="L494" s="886"/>
      <c r="M494" s="886"/>
      <c r="N494" s="886"/>
      <c r="O494" s="886"/>
      <c r="P494" s="886"/>
      <c r="Q494" s="886"/>
      <c r="R494" s="886"/>
      <c r="S494" s="886"/>
      <c r="T494" s="886"/>
      <c r="U494" s="886"/>
      <c r="V494" s="886"/>
      <c r="W494" s="886"/>
      <c r="X494" s="886"/>
      <c r="Y494" s="886"/>
      <c r="Z494" s="886"/>
      <c r="AA494" s="886"/>
      <c r="AB494" s="886"/>
      <c r="AC494" s="886"/>
      <c r="AD494" s="886"/>
      <c r="AE494" s="886"/>
      <c r="AF494" s="886"/>
      <c r="AG494" s="886"/>
      <c r="AH494" s="886"/>
      <c r="AI494" s="886"/>
      <c r="AJ494" s="886"/>
      <c r="AK494" s="886"/>
      <c r="AL494" s="886"/>
      <c r="AM494" s="886"/>
      <c r="AN494" s="886"/>
      <c r="AO494" s="886"/>
      <c r="AP494" s="886"/>
      <c r="AQ494" s="886"/>
      <c r="AR494" s="886"/>
      <c r="AS494" s="886"/>
      <c r="AT494" s="886"/>
      <c r="AU494" s="886"/>
      <c r="AV494" s="886"/>
      <c r="AW494" s="886"/>
      <c r="AX494" s="886"/>
      <c r="AY494" s="886"/>
      <c r="AZ494" s="886"/>
      <c r="BA494" s="886"/>
      <c r="BB494" s="886"/>
      <c r="BC494" s="886"/>
      <c r="BD494" s="886"/>
      <c r="BE494" s="886"/>
      <c r="BF494" s="886"/>
      <c r="BG494" s="886"/>
      <c r="BH494" s="886"/>
      <c r="BI494" s="886"/>
      <c r="BJ494" s="886"/>
      <c r="BK494" s="886"/>
      <c r="BL494" s="886"/>
      <c r="BM494" s="886"/>
      <c r="BN494" s="886"/>
      <c r="BO494" s="886"/>
      <c r="BP494" s="886"/>
      <c r="BQ494" s="886"/>
    </row>
    <row r="495">
      <c r="A495" s="886"/>
      <c r="B495" s="886"/>
      <c r="C495" s="886"/>
      <c r="D495" s="887"/>
      <c r="E495" s="886"/>
      <c r="F495" s="886"/>
      <c r="G495" s="886"/>
      <c r="H495" s="886"/>
      <c r="I495" s="886"/>
      <c r="J495" s="886"/>
      <c r="K495" s="886"/>
      <c r="L495" s="886"/>
      <c r="M495" s="886"/>
      <c r="N495" s="886"/>
      <c r="O495" s="886"/>
      <c r="P495" s="886"/>
      <c r="Q495" s="886"/>
      <c r="R495" s="886"/>
      <c r="S495" s="886"/>
      <c r="T495" s="886"/>
      <c r="U495" s="886"/>
      <c r="V495" s="886"/>
      <c r="W495" s="886"/>
      <c r="X495" s="886"/>
      <c r="Y495" s="886"/>
      <c r="Z495" s="886"/>
      <c r="AA495" s="886"/>
      <c r="AB495" s="886"/>
      <c r="AC495" s="886"/>
      <c r="AD495" s="886"/>
      <c r="AE495" s="886"/>
      <c r="AF495" s="886"/>
      <c r="AG495" s="886"/>
      <c r="AH495" s="886"/>
      <c r="AI495" s="886"/>
      <c r="AJ495" s="886"/>
      <c r="AK495" s="886"/>
      <c r="AL495" s="886"/>
      <c r="AM495" s="886"/>
      <c r="AN495" s="886"/>
      <c r="AO495" s="886"/>
      <c r="AP495" s="886"/>
      <c r="AQ495" s="886"/>
      <c r="AR495" s="886"/>
      <c r="AS495" s="886"/>
      <c r="AT495" s="886"/>
      <c r="AU495" s="886"/>
      <c r="AV495" s="886"/>
      <c r="AW495" s="886"/>
      <c r="AX495" s="886"/>
      <c r="AY495" s="886"/>
      <c r="AZ495" s="886"/>
      <c r="BA495" s="886"/>
      <c r="BB495" s="886"/>
      <c r="BC495" s="886"/>
      <c r="BD495" s="886"/>
      <c r="BE495" s="886"/>
      <c r="BF495" s="886"/>
      <c r="BG495" s="886"/>
      <c r="BH495" s="886"/>
      <c r="BI495" s="886"/>
      <c r="BJ495" s="886"/>
      <c r="BK495" s="886"/>
      <c r="BL495" s="886"/>
      <c r="BM495" s="886"/>
      <c r="BN495" s="886"/>
      <c r="BO495" s="886"/>
      <c r="BP495" s="886"/>
      <c r="BQ495" s="886"/>
    </row>
    <row r="496">
      <c r="A496" s="886"/>
      <c r="B496" s="886"/>
      <c r="C496" s="886"/>
      <c r="D496" s="887"/>
      <c r="E496" s="886"/>
      <c r="F496" s="886"/>
      <c r="G496" s="886"/>
      <c r="H496" s="886"/>
      <c r="I496" s="886"/>
      <c r="J496" s="886"/>
      <c r="K496" s="886"/>
      <c r="L496" s="886"/>
      <c r="M496" s="886"/>
      <c r="N496" s="886"/>
      <c r="O496" s="886"/>
      <c r="P496" s="886"/>
      <c r="Q496" s="886"/>
      <c r="R496" s="886"/>
      <c r="S496" s="886"/>
      <c r="T496" s="886"/>
      <c r="U496" s="886"/>
      <c r="V496" s="886"/>
      <c r="W496" s="886"/>
      <c r="X496" s="886"/>
      <c r="Y496" s="886"/>
      <c r="Z496" s="886"/>
      <c r="AA496" s="886"/>
      <c r="AB496" s="886"/>
      <c r="AC496" s="886"/>
      <c r="AD496" s="886"/>
      <c r="AE496" s="886"/>
      <c r="AF496" s="886"/>
      <c r="AG496" s="886"/>
      <c r="AH496" s="886"/>
      <c r="AI496" s="886"/>
      <c r="AJ496" s="886"/>
      <c r="AK496" s="886"/>
      <c r="AL496" s="886"/>
      <c r="AM496" s="886"/>
      <c r="AN496" s="886"/>
      <c r="AO496" s="886"/>
      <c r="AP496" s="886"/>
      <c r="AQ496" s="886"/>
      <c r="AR496" s="886"/>
      <c r="AS496" s="886"/>
      <c r="AT496" s="886"/>
      <c r="AU496" s="886"/>
      <c r="AV496" s="886"/>
      <c r="AW496" s="886"/>
      <c r="AX496" s="886"/>
      <c r="AY496" s="886"/>
      <c r="AZ496" s="886"/>
      <c r="BA496" s="886"/>
      <c r="BB496" s="886"/>
      <c r="BC496" s="886"/>
      <c r="BD496" s="886"/>
      <c r="BE496" s="886"/>
      <c r="BF496" s="886"/>
      <c r="BG496" s="886"/>
      <c r="BH496" s="886"/>
      <c r="BI496" s="886"/>
      <c r="BJ496" s="886"/>
      <c r="BK496" s="886"/>
      <c r="BL496" s="886"/>
      <c r="BM496" s="886"/>
      <c r="BN496" s="886"/>
      <c r="BO496" s="886"/>
      <c r="BP496" s="886"/>
      <c r="BQ496" s="886"/>
    </row>
    <row r="497">
      <c r="A497" s="886"/>
      <c r="B497" s="886"/>
      <c r="C497" s="886"/>
      <c r="D497" s="887"/>
      <c r="E497" s="886"/>
      <c r="F497" s="886"/>
      <c r="G497" s="886"/>
      <c r="H497" s="886"/>
      <c r="I497" s="886"/>
      <c r="J497" s="886"/>
      <c r="K497" s="886"/>
      <c r="L497" s="886"/>
      <c r="M497" s="886"/>
      <c r="N497" s="886"/>
      <c r="O497" s="886"/>
      <c r="P497" s="886"/>
      <c r="Q497" s="886"/>
      <c r="R497" s="886"/>
      <c r="S497" s="886"/>
      <c r="T497" s="886"/>
      <c r="U497" s="886"/>
      <c r="V497" s="886"/>
      <c r="W497" s="886"/>
      <c r="X497" s="886"/>
      <c r="Y497" s="886"/>
      <c r="Z497" s="886"/>
      <c r="AA497" s="886"/>
      <c r="AB497" s="886"/>
      <c r="AC497" s="886"/>
      <c r="AD497" s="886"/>
      <c r="AE497" s="886"/>
      <c r="AF497" s="886"/>
      <c r="AG497" s="886"/>
      <c r="AH497" s="886"/>
      <c r="AI497" s="886"/>
      <c r="AJ497" s="886"/>
      <c r="AK497" s="886"/>
      <c r="AL497" s="886"/>
      <c r="AM497" s="886"/>
      <c r="AN497" s="886"/>
      <c r="AO497" s="886"/>
      <c r="AP497" s="886"/>
      <c r="AQ497" s="886"/>
      <c r="AR497" s="886"/>
      <c r="AS497" s="886"/>
      <c r="AT497" s="886"/>
      <c r="AU497" s="886"/>
      <c r="AV497" s="886"/>
      <c r="AW497" s="886"/>
      <c r="AX497" s="886"/>
      <c r="AY497" s="886"/>
      <c r="AZ497" s="886"/>
      <c r="BA497" s="886"/>
      <c r="BB497" s="886"/>
      <c r="BC497" s="886"/>
      <c r="BD497" s="886"/>
      <c r="BE497" s="886"/>
      <c r="BF497" s="886"/>
      <c r="BG497" s="886"/>
      <c r="BH497" s="886"/>
      <c r="BI497" s="886"/>
      <c r="BJ497" s="886"/>
      <c r="BK497" s="886"/>
      <c r="BL497" s="886"/>
      <c r="BM497" s="886"/>
      <c r="BN497" s="886"/>
      <c r="BO497" s="886"/>
      <c r="BP497" s="886"/>
      <c r="BQ497" s="886"/>
    </row>
    <row r="498">
      <c r="A498" s="886"/>
      <c r="B498" s="886"/>
      <c r="C498" s="886"/>
      <c r="D498" s="887"/>
      <c r="E498" s="886"/>
      <c r="F498" s="886"/>
      <c r="G498" s="886"/>
      <c r="H498" s="886"/>
      <c r="I498" s="886"/>
      <c r="J498" s="886"/>
      <c r="K498" s="886"/>
      <c r="L498" s="886"/>
      <c r="M498" s="886"/>
      <c r="N498" s="886"/>
      <c r="O498" s="886"/>
      <c r="P498" s="886"/>
      <c r="Q498" s="886"/>
      <c r="R498" s="886"/>
      <c r="S498" s="886"/>
      <c r="T498" s="886"/>
      <c r="U498" s="886"/>
      <c r="V498" s="886"/>
      <c r="W498" s="886"/>
      <c r="X498" s="886"/>
      <c r="Y498" s="886"/>
      <c r="Z498" s="886"/>
      <c r="AA498" s="886"/>
      <c r="AB498" s="886"/>
      <c r="AC498" s="886"/>
      <c r="AD498" s="886"/>
      <c r="AE498" s="886"/>
      <c r="AF498" s="886"/>
      <c r="AG498" s="886"/>
      <c r="AH498" s="886"/>
      <c r="AI498" s="886"/>
      <c r="AJ498" s="886"/>
      <c r="AK498" s="886"/>
      <c r="AL498" s="886"/>
      <c r="AM498" s="886"/>
      <c r="AN498" s="886"/>
      <c r="AO498" s="886"/>
      <c r="AP498" s="886"/>
      <c r="AQ498" s="886"/>
      <c r="AR498" s="886"/>
      <c r="AS498" s="886"/>
      <c r="AT498" s="886"/>
      <c r="AU498" s="886"/>
      <c r="AV498" s="886"/>
      <c r="AW498" s="886"/>
      <c r="AX498" s="886"/>
      <c r="AY498" s="886"/>
      <c r="AZ498" s="886"/>
      <c r="BA498" s="886"/>
      <c r="BB498" s="886"/>
      <c r="BC498" s="886"/>
      <c r="BD498" s="886"/>
      <c r="BE498" s="886"/>
      <c r="BF498" s="886"/>
      <c r="BG498" s="886"/>
      <c r="BH498" s="886"/>
      <c r="BI498" s="886"/>
      <c r="BJ498" s="886"/>
      <c r="BK498" s="886"/>
      <c r="BL498" s="886"/>
      <c r="BM498" s="886"/>
      <c r="BN498" s="886"/>
      <c r="BO498" s="886"/>
      <c r="BP498" s="886"/>
      <c r="BQ498" s="886"/>
    </row>
    <row r="499">
      <c r="A499" s="886"/>
      <c r="B499" s="886"/>
      <c r="C499" s="886"/>
      <c r="D499" s="887"/>
      <c r="E499" s="886"/>
      <c r="F499" s="886"/>
      <c r="G499" s="886"/>
      <c r="H499" s="886"/>
      <c r="I499" s="886"/>
      <c r="J499" s="886"/>
      <c r="K499" s="886"/>
      <c r="L499" s="886"/>
      <c r="M499" s="886"/>
      <c r="N499" s="886"/>
      <c r="O499" s="886"/>
      <c r="P499" s="886"/>
      <c r="Q499" s="886"/>
      <c r="R499" s="886"/>
      <c r="S499" s="886"/>
      <c r="T499" s="886"/>
      <c r="U499" s="886"/>
      <c r="V499" s="886"/>
      <c r="W499" s="886"/>
      <c r="X499" s="886"/>
      <c r="Y499" s="886"/>
      <c r="Z499" s="886"/>
      <c r="AA499" s="886"/>
      <c r="AB499" s="886"/>
      <c r="AC499" s="886"/>
      <c r="AD499" s="886"/>
      <c r="AE499" s="886"/>
      <c r="AF499" s="886"/>
      <c r="AG499" s="886"/>
      <c r="AH499" s="886"/>
      <c r="AI499" s="886"/>
      <c r="AJ499" s="886"/>
      <c r="AK499" s="886"/>
      <c r="AL499" s="886"/>
      <c r="AM499" s="886"/>
      <c r="AN499" s="886"/>
      <c r="AO499" s="886"/>
      <c r="AP499" s="886"/>
      <c r="AQ499" s="886"/>
      <c r="AR499" s="886"/>
      <c r="AS499" s="886"/>
      <c r="AT499" s="886"/>
      <c r="AU499" s="886"/>
      <c r="AV499" s="886"/>
      <c r="AW499" s="886"/>
      <c r="AX499" s="886"/>
      <c r="AY499" s="886"/>
      <c r="AZ499" s="886"/>
      <c r="BA499" s="886"/>
      <c r="BB499" s="886"/>
      <c r="BC499" s="886"/>
      <c r="BD499" s="886"/>
      <c r="BE499" s="886"/>
      <c r="BF499" s="886"/>
      <c r="BG499" s="886"/>
      <c r="BH499" s="886"/>
      <c r="BI499" s="886"/>
      <c r="BJ499" s="886"/>
      <c r="BK499" s="886"/>
      <c r="BL499" s="886"/>
      <c r="BM499" s="886"/>
      <c r="BN499" s="886"/>
      <c r="BO499" s="886"/>
      <c r="BP499" s="886"/>
      <c r="BQ499" s="886"/>
    </row>
    <row r="500">
      <c r="A500" s="886"/>
      <c r="B500" s="886"/>
      <c r="C500" s="886"/>
      <c r="D500" s="887"/>
      <c r="E500" s="886"/>
      <c r="F500" s="886"/>
      <c r="G500" s="886"/>
      <c r="H500" s="886"/>
      <c r="I500" s="886"/>
      <c r="J500" s="886"/>
      <c r="K500" s="886"/>
      <c r="L500" s="886"/>
      <c r="M500" s="886"/>
      <c r="N500" s="886"/>
      <c r="O500" s="886"/>
      <c r="P500" s="886"/>
      <c r="Q500" s="886"/>
      <c r="R500" s="886"/>
      <c r="S500" s="886"/>
      <c r="T500" s="886"/>
      <c r="U500" s="886"/>
      <c r="V500" s="886"/>
      <c r="W500" s="886"/>
      <c r="X500" s="886"/>
      <c r="Y500" s="886"/>
      <c r="Z500" s="886"/>
      <c r="AA500" s="886"/>
      <c r="AB500" s="886"/>
      <c r="AC500" s="886"/>
      <c r="AD500" s="886"/>
      <c r="AE500" s="886"/>
      <c r="AF500" s="886"/>
      <c r="AG500" s="886"/>
      <c r="AH500" s="886"/>
      <c r="AI500" s="886"/>
      <c r="AJ500" s="886"/>
      <c r="AK500" s="886"/>
      <c r="AL500" s="886"/>
      <c r="AM500" s="886"/>
      <c r="AN500" s="886"/>
      <c r="AO500" s="886"/>
      <c r="AP500" s="886"/>
      <c r="AQ500" s="886"/>
      <c r="AR500" s="886"/>
      <c r="AS500" s="886"/>
      <c r="AT500" s="886"/>
      <c r="AU500" s="886"/>
      <c r="AV500" s="886"/>
      <c r="AW500" s="886"/>
      <c r="AX500" s="886"/>
      <c r="AY500" s="886"/>
      <c r="AZ500" s="886"/>
      <c r="BA500" s="886"/>
      <c r="BB500" s="886"/>
      <c r="BC500" s="886"/>
      <c r="BD500" s="886"/>
      <c r="BE500" s="886"/>
      <c r="BF500" s="886"/>
      <c r="BG500" s="886"/>
      <c r="BH500" s="886"/>
      <c r="BI500" s="886"/>
      <c r="BJ500" s="886"/>
      <c r="BK500" s="886"/>
      <c r="BL500" s="886"/>
      <c r="BM500" s="886"/>
      <c r="BN500" s="886"/>
      <c r="BO500" s="886"/>
      <c r="BP500" s="886"/>
      <c r="BQ500" s="886"/>
    </row>
    <row r="501">
      <c r="A501" s="886"/>
      <c r="B501" s="886"/>
      <c r="C501" s="886"/>
      <c r="D501" s="887"/>
      <c r="E501" s="886"/>
      <c r="F501" s="886"/>
      <c r="G501" s="886"/>
      <c r="H501" s="886"/>
      <c r="I501" s="886"/>
      <c r="J501" s="886"/>
      <c r="K501" s="886"/>
      <c r="L501" s="886"/>
      <c r="M501" s="886"/>
      <c r="N501" s="886"/>
      <c r="O501" s="886"/>
      <c r="P501" s="886"/>
      <c r="Q501" s="886"/>
      <c r="R501" s="886"/>
      <c r="S501" s="886"/>
      <c r="T501" s="886"/>
      <c r="U501" s="886"/>
      <c r="V501" s="886"/>
      <c r="W501" s="886"/>
      <c r="X501" s="886"/>
      <c r="Y501" s="886"/>
      <c r="Z501" s="886"/>
      <c r="AA501" s="886"/>
      <c r="AB501" s="886"/>
      <c r="AC501" s="886"/>
      <c r="AD501" s="886"/>
      <c r="AE501" s="886"/>
      <c r="AF501" s="886"/>
      <c r="AG501" s="886"/>
      <c r="AH501" s="886"/>
      <c r="AI501" s="886"/>
      <c r="AJ501" s="886"/>
      <c r="AK501" s="886"/>
      <c r="AL501" s="886"/>
      <c r="AM501" s="886"/>
      <c r="AN501" s="886"/>
      <c r="AO501" s="886"/>
      <c r="AP501" s="886"/>
      <c r="AQ501" s="886"/>
      <c r="AR501" s="886"/>
      <c r="AS501" s="886"/>
      <c r="AT501" s="886"/>
      <c r="AU501" s="886"/>
      <c r="AV501" s="886"/>
      <c r="AW501" s="886"/>
      <c r="AX501" s="886"/>
      <c r="AY501" s="886"/>
      <c r="AZ501" s="886"/>
      <c r="BA501" s="886"/>
      <c r="BB501" s="886"/>
      <c r="BC501" s="886"/>
      <c r="BD501" s="886"/>
      <c r="BE501" s="886"/>
      <c r="BF501" s="886"/>
      <c r="BG501" s="886"/>
      <c r="BH501" s="886"/>
      <c r="BI501" s="886"/>
      <c r="BJ501" s="886"/>
      <c r="BK501" s="886"/>
      <c r="BL501" s="886"/>
      <c r="BM501" s="886"/>
      <c r="BN501" s="886"/>
      <c r="BO501" s="886"/>
      <c r="BP501" s="886"/>
      <c r="BQ501" s="886"/>
    </row>
    <row r="502">
      <c r="A502" s="886"/>
      <c r="B502" s="886"/>
      <c r="C502" s="886"/>
      <c r="D502" s="887"/>
      <c r="E502" s="886"/>
      <c r="F502" s="886"/>
      <c r="G502" s="886"/>
      <c r="H502" s="886"/>
      <c r="I502" s="886"/>
      <c r="J502" s="886"/>
      <c r="K502" s="886"/>
      <c r="L502" s="886"/>
      <c r="M502" s="886"/>
      <c r="N502" s="886"/>
      <c r="O502" s="886"/>
      <c r="P502" s="886"/>
      <c r="Q502" s="886"/>
      <c r="R502" s="886"/>
      <c r="S502" s="886"/>
      <c r="T502" s="886"/>
      <c r="U502" s="886"/>
      <c r="V502" s="886"/>
      <c r="W502" s="886"/>
      <c r="X502" s="886"/>
      <c r="Y502" s="886"/>
      <c r="Z502" s="886"/>
      <c r="AA502" s="886"/>
      <c r="AB502" s="886"/>
      <c r="AC502" s="886"/>
      <c r="AD502" s="886"/>
      <c r="AE502" s="886"/>
      <c r="AF502" s="886"/>
      <c r="AG502" s="886"/>
      <c r="AH502" s="886"/>
      <c r="AI502" s="886"/>
      <c r="AJ502" s="886"/>
      <c r="AK502" s="886"/>
      <c r="AL502" s="886"/>
      <c r="AM502" s="886"/>
      <c r="AN502" s="886"/>
      <c r="AO502" s="886"/>
      <c r="AP502" s="886"/>
      <c r="AQ502" s="886"/>
      <c r="AR502" s="886"/>
      <c r="AS502" s="886"/>
      <c r="AT502" s="886"/>
      <c r="AU502" s="886"/>
      <c r="AV502" s="886"/>
      <c r="AW502" s="886"/>
      <c r="AX502" s="886"/>
      <c r="AY502" s="886"/>
      <c r="AZ502" s="886"/>
      <c r="BA502" s="886"/>
      <c r="BB502" s="886"/>
      <c r="BC502" s="886"/>
      <c r="BD502" s="886"/>
      <c r="BE502" s="886"/>
      <c r="BF502" s="886"/>
      <c r="BG502" s="886"/>
      <c r="BH502" s="886"/>
      <c r="BI502" s="886"/>
      <c r="BJ502" s="886"/>
      <c r="BK502" s="886"/>
      <c r="BL502" s="886"/>
      <c r="BM502" s="886"/>
      <c r="BN502" s="886"/>
      <c r="BO502" s="886"/>
      <c r="BP502" s="886"/>
      <c r="BQ502" s="886"/>
    </row>
    <row r="503">
      <c r="A503" s="886"/>
      <c r="B503" s="886"/>
      <c r="C503" s="886"/>
      <c r="D503" s="887"/>
      <c r="E503" s="886"/>
      <c r="F503" s="886"/>
      <c r="G503" s="886"/>
      <c r="H503" s="886"/>
      <c r="I503" s="886"/>
      <c r="J503" s="886"/>
      <c r="K503" s="886"/>
      <c r="L503" s="886"/>
      <c r="M503" s="886"/>
      <c r="N503" s="886"/>
      <c r="O503" s="886"/>
      <c r="P503" s="886"/>
      <c r="Q503" s="886"/>
      <c r="R503" s="886"/>
      <c r="S503" s="886"/>
      <c r="T503" s="886"/>
      <c r="U503" s="886"/>
      <c r="V503" s="886"/>
      <c r="W503" s="886"/>
      <c r="X503" s="886"/>
      <c r="Y503" s="886"/>
      <c r="Z503" s="886"/>
      <c r="AA503" s="886"/>
      <c r="AB503" s="886"/>
      <c r="AC503" s="886"/>
      <c r="AD503" s="886"/>
      <c r="AE503" s="886"/>
      <c r="AF503" s="886"/>
      <c r="AG503" s="886"/>
      <c r="AH503" s="886"/>
      <c r="AI503" s="886"/>
      <c r="AJ503" s="886"/>
      <c r="AK503" s="886"/>
      <c r="AL503" s="886"/>
      <c r="AM503" s="886"/>
      <c r="AN503" s="886"/>
      <c r="AO503" s="886"/>
      <c r="AP503" s="886"/>
      <c r="AQ503" s="886"/>
      <c r="AR503" s="886"/>
      <c r="AS503" s="886"/>
      <c r="AT503" s="886"/>
      <c r="AU503" s="886"/>
      <c r="AV503" s="886"/>
      <c r="AW503" s="886"/>
      <c r="AX503" s="886"/>
      <c r="AY503" s="886"/>
      <c r="AZ503" s="886"/>
      <c r="BA503" s="886"/>
      <c r="BB503" s="886"/>
      <c r="BC503" s="886"/>
      <c r="BD503" s="886"/>
      <c r="BE503" s="886"/>
      <c r="BF503" s="886"/>
      <c r="BG503" s="886"/>
      <c r="BH503" s="886"/>
      <c r="BI503" s="886"/>
      <c r="BJ503" s="886"/>
      <c r="BK503" s="886"/>
      <c r="BL503" s="886"/>
      <c r="BM503" s="886"/>
      <c r="BN503" s="886"/>
      <c r="BO503" s="886"/>
      <c r="BP503" s="886"/>
      <c r="BQ503" s="886"/>
    </row>
    <row r="504">
      <c r="A504" s="886"/>
      <c r="B504" s="886"/>
      <c r="C504" s="886"/>
      <c r="D504" s="887"/>
      <c r="E504" s="886"/>
      <c r="F504" s="886"/>
      <c r="G504" s="886"/>
      <c r="H504" s="886"/>
      <c r="I504" s="886"/>
      <c r="J504" s="886"/>
      <c r="K504" s="886"/>
      <c r="L504" s="886"/>
      <c r="M504" s="886"/>
      <c r="N504" s="886"/>
      <c r="O504" s="886"/>
      <c r="P504" s="886"/>
      <c r="Q504" s="886"/>
      <c r="R504" s="886"/>
      <c r="S504" s="886"/>
      <c r="T504" s="886"/>
      <c r="U504" s="886"/>
      <c r="V504" s="886"/>
      <c r="W504" s="886"/>
      <c r="X504" s="886"/>
      <c r="Y504" s="886"/>
      <c r="Z504" s="886"/>
      <c r="AA504" s="886"/>
      <c r="AB504" s="886"/>
      <c r="AC504" s="886"/>
      <c r="AD504" s="886"/>
      <c r="AE504" s="886"/>
      <c r="AF504" s="886"/>
      <c r="AG504" s="886"/>
      <c r="AH504" s="886"/>
      <c r="AI504" s="886"/>
      <c r="AJ504" s="886"/>
      <c r="AK504" s="886"/>
      <c r="AL504" s="886"/>
      <c r="AM504" s="886"/>
      <c r="AN504" s="886"/>
      <c r="AO504" s="886"/>
      <c r="AP504" s="886"/>
      <c r="AQ504" s="886"/>
      <c r="AR504" s="886"/>
      <c r="AS504" s="886"/>
      <c r="AT504" s="886"/>
      <c r="AU504" s="886"/>
      <c r="AV504" s="886"/>
      <c r="AW504" s="886"/>
      <c r="AX504" s="886"/>
      <c r="AY504" s="886"/>
      <c r="AZ504" s="886"/>
      <c r="BA504" s="886"/>
      <c r="BB504" s="886"/>
      <c r="BC504" s="886"/>
      <c r="BD504" s="886"/>
      <c r="BE504" s="886"/>
      <c r="BF504" s="886"/>
      <c r="BG504" s="886"/>
      <c r="BH504" s="886"/>
      <c r="BI504" s="886"/>
      <c r="BJ504" s="886"/>
      <c r="BK504" s="886"/>
      <c r="BL504" s="886"/>
      <c r="BM504" s="886"/>
      <c r="BN504" s="886"/>
      <c r="BO504" s="886"/>
      <c r="BP504" s="886"/>
      <c r="BQ504" s="886"/>
    </row>
    <row r="505">
      <c r="A505" s="886"/>
      <c r="B505" s="886"/>
      <c r="C505" s="886"/>
      <c r="D505" s="887"/>
      <c r="E505" s="886"/>
      <c r="F505" s="886"/>
      <c r="G505" s="886"/>
      <c r="H505" s="886"/>
      <c r="I505" s="886"/>
      <c r="J505" s="886"/>
      <c r="K505" s="886"/>
      <c r="L505" s="886"/>
      <c r="M505" s="886"/>
      <c r="N505" s="886"/>
      <c r="O505" s="886"/>
      <c r="P505" s="886"/>
      <c r="Q505" s="886"/>
      <c r="R505" s="886"/>
      <c r="S505" s="886"/>
      <c r="T505" s="886"/>
      <c r="U505" s="886"/>
      <c r="V505" s="886"/>
      <c r="W505" s="886"/>
      <c r="X505" s="886"/>
      <c r="Y505" s="886"/>
      <c r="Z505" s="886"/>
      <c r="AA505" s="886"/>
      <c r="AB505" s="886"/>
      <c r="AC505" s="886"/>
      <c r="AD505" s="886"/>
      <c r="AE505" s="886"/>
      <c r="AF505" s="886"/>
      <c r="AG505" s="886"/>
      <c r="AH505" s="886"/>
      <c r="AI505" s="886"/>
      <c r="AJ505" s="886"/>
      <c r="AK505" s="886"/>
      <c r="AL505" s="886"/>
      <c r="AM505" s="886"/>
      <c r="AN505" s="886"/>
      <c r="AO505" s="886"/>
      <c r="AP505" s="886"/>
      <c r="AQ505" s="886"/>
      <c r="AR505" s="886"/>
      <c r="AS505" s="886"/>
      <c r="AT505" s="886"/>
      <c r="AU505" s="886"/>
      <c r="AV505" s="886"/>
      <c r="AW505" s="886"/>
      <c r="AX505" s="886"/>
      <c r="AY505" s="886"/>
      <c r="AZ505" s="886"/>
      <c r="BA505" s="886"/>
      <c r="BB505" s="886"/>
      <c r="BC505" s="886"/>
      <c r="BD505" s="886"/>
      <c r="BE505" s="886"/>
      <c r="BF505" s="886"/>
      <c r="BG505" s="886"/>
      <c r="BH505" s="886"/>
      <c r="BI505" s="886"/>
      <c r="BJ505" s="886"/>
      <c r="BK505" s="886"/>
      <c r="BL505" s="886"/>
      <c r="BM505" s="886"/>
      <c r="BN505" s="886"/>
      <c r="BO505" s="886"/>
      <c r="BP505" s="886"/>
      <c r="BQ505" s="886"/>
    </row>
    <row r="506">
      <c r="A506" s="886"/>
      <c r="B506" s="886"/>
      <c r="C506" s="886"/>
      <c r="D506" s="887"/>
      <c r="E506" s="886"/>
      <c r="F506" s="886"/>
      <c r="G506" s="886"/>
      <c r="H506" s="886"/>
      <c r="I506" s="886"/>
      <c r="J506" s="886"/>
      <c r="K506" s="886"/>
      <c r="L506" s="886"/>
      <c r="M506" s="886"/>
      <c r="N506" s="886"/>
      <c r="O506" s="886"/>
      <c r="P506" s="886"/>
      <c r="Q506" s="886"/>
      <c r="R506" s="886"/>
      <c r="S506" s="886"/>
      <c r="T506" s="886"/>
      <c r="U506" s="886"/>
      <c r="V506" s="886"/>
      <c r="W506" s="886"/>
      <c r="X506" s="886"/>
      <c r="Y506" s="886"/>
      <c r="Z506" s="886"/>
      <c r="AA506" s="886"/>
      <c r="AB506" s="886"/>
      <c r="AC506" s="886"/>
      <c r="AD506" s="886"/>
      <c r="AE506" s="886"/>
      <c r="AF506" s="886"/>
      <c r="AG506" s="886"/>
      <c r="AH506" s="886"/>
      <c r="AI506" s="886"/>
      <c r="AJ506" s="886"/>
      <c r="AK506" s="886"/>
      <c r="AL506" s="886"/>
      <c r="AM506" s="886"/>
      <c r="AN506" s="886"/>
      <c r="AO506" s="886"/>
      <c r="AP506" s="886"/>
      <c r="AQ506" s="886"/>
      <c r="AR506" s="886"/>
      <c r="AS506" s="886"/>
      <c r="AT506" s="886"/>
      <c r="AU506" s="886"/>
      <c r="AV506" s="886"/>
      <c r="AW506" s="886"/>
      <c r="AX506" s="886"/>
      <c r="AY506" s="886"/>
      <c r="AZ506" s="886"/>
      <c r="BA506" s="886"/>
      <c r="BB506" s="886"/>
      <c r="BC506" s="886"/>
      <c r="BD506" s="886"/>
      <c r="BE506" s="886"/>
      <c r="BF506" s="886"/>
      <c r="BG506" s="886"/>
      <c r="BH506" s="886"/>
      <c r="BI506" s="886"/>
      <c r="BJ506" s="886"/>
      <c r="BK506" s="886"/>
      <c r="BL506" s="886"/>
      <c r="BM506" s="886"/>
      <c r="BN506" s="886"/>
      <c r="BO506" s="886"/>
      <c r="BP506" s="886"/>
      <c r="BQ506" s="886"/>
    </row>
    <row r="507">
      <c r="A507" s="886"/>
      <c r="B507" s="886"/>
      <c r="C507" s="886"/>
      <c r="D507" s="887"/>
      <c r="E507" s="886"/>
      <c r="F507" s="886"/>
      <c r="G507" s="886"/>
      <c r="H507" s="886"/>
      <c r="I507" s="886"/>
      <c r="J507" s="886"/>
      <c r="K507" s="886"/>
      <c r="L507" s="886"/>
      <c r="M507" s="886"/>
      <c r="N507" s="886"/>
      <c r="O507" s="886"/>
      <c r="P507" s="886"/>
      <c r="Q507" s="886"/>
      <c r="R507" s="886"/>
      <c r="S507" s="886"/>
      <c r="T507" s="886"/>
      <c r="U507" s="886"/>
      <c r="V507" s="886"/>
      <c r="W507" s="886"/>
      <c r="X507" s="886"/>
      <c r="Y507" s="886"/>
      <c r="Z507" s="886"/>
      <c r="AA507" s="886"/>
      <c r="AB507" s="886"/>
      <c r="AC507" s="886"/>
      <c r="AD507" s="886"/>
      <c r="AE507" s="886"/>
      <c r="AF507" s="886"/>
      <c r="AG507" s="886"/>
      <c r="AH507" s="886"/>
      <c r="AI507" s="886"/>
      <c r="AJ507" s="886"/>
      <c r="AK507" s="886"/>
      <c r="AL507" s="886"/>
      <c r="AM507" s="886"/>
      <c r="AN507" s="886"/>
      <c r="AO507" s="886"/>
      <c r="AP507" s="886"/>
      <c r="AQ507" s="886"/>
      <c r="AR507" s="886"/>
      <c r="AS507" s="886"/>
      <c r="AT507" s="886"/>
      <c r="AU507" s="886"/>
      <c r="AV507" s="886"/>
      <c r="AW507" s="886"/>
      <c r="AX507" s="886"/>
      <c r="AY507" s="886"/>
      <c r="AZ507" s="886"/>
      <c r="BA507" s="886"/>
      <c r="BB507" s="886"/>
      <c r="BC507" s="886"/>
      <c r="BD507" s="886"/>
      <c r="BE507" s="886"/>
      <c r="BF507" s="886"/>
      <c r="BG507" s="886"/>
      <c r="BH507" s="886"/>
      <c r="BI507" s="886"/>
      <c r="BJ507" s="886"/>
      <c r="BK507" s="886"/>
      <c r="BL507" s="886"/>
      <c r="BM507" s="886"/>
      <c r="BN507" s="886"/>
      <c r="BO507" s="886"/>
      <c r="BP507" s="886"/>
      <c r="BQ507" s="886"/>
    </row>
    <row r="508">
      <c r="A508" s="886"/>
      <c r="B508" s="886"/>
      <c r="C508" s="886"/>
      <c r="D508" s="887"/>
      <c r="E508" s="886"/>
      <c r="F508" s="886"/>
      <c r="G508" s="886"/>
      <c r="H508" s="886"/>
      <c r="I508" s="886"/>
      <c r="J508" s="886"/>
      <c r="K508" s="886"/>
      <c r="L508" s="886"/>
      <c r="M508" s="886"/>
      <c r="N508" s="886"/>
      <c r="O508" s="886"/>
      <c r="P508" s="886"/>
      <c r="Q508" s="886"/>
      <c r="R508" s="886"/>
      <c r="S508" s="886"/>
      <c r="T508" s="886"/>
      <c r="U508" s="886"/>
      <c r="V508" s="886"/>
      <c r="W508" s="886"/>
      <c r="X508" s="886"/>
      <c r="Y508" s="886"/>
      <c r="Z508" s="886"/>
      <c r="AA508" s="886"/>
      <c r="AB508" s="886"/>
      <c r="AC508" s="886"/>
      <c r="AD508" s="886"/>
      <c r="AE508" s="886"/>
      <c r="AF508" s="886"/>
      <c r="AG508" s="886"/>
      <c r="AH508" s="886"/>
      <c r="AI508" s="886"/>
      <c r="AJ508" s="886"/>
      <c r="AK508" s="886"/>
      <c r="AL508" s="886"/>
      <c r="AM508" s="886"/>
      <c r="AN508" s="886"/>
      <c r="AO508" s="886"/>
      <c r="AP508" s="886"/>
      <c r="AQ508" s="886"/>
      <c r="AR508" s="886"/>
      <c r="AS508" s="886"/>
      <c r="AT508" s="886"/>
      <c r="AU508" s="886"/>
      <c r="AV508" s="886"/>
      <c r="AW508" s="886"/>
      <c r="AX508" s="886"/>
      <c r="AY508" s="886"/>
      <c r="AZ508" s="886"/>
      <c r="BA508" s="886"/>
      <c r="BB508" s="886"/>
      <c r="BC508" s="886"/>
      <c r="BD508" s="886"/>
      <c r="BE508" s="886"/>
      <c r="BF508" s="886"/>
      <c r="BG508" s="886"/>
      <c r="BH508" s="886"/>
      <c r="BI508" s="886"/>
      <c r="BJ508" s="886"/>
      <c r="BK508" s="886"/>
      <c r="BL508" s="886"/>
      <c r="BM508" s="886"/>
      <c r="BN508" s="886"/>
      <c r="BO508" s="886"/>
      <c r="BP508" s="886"/>
      <c r="BQ508" s="886"/>
    </row>
    <row r="509">
      <c r="A509" s="886"/>
      <c r="B509" s="886"/>
      <c r="C509" s="886"/>
      <c r="D509" s="887"/>
      <c r="E509" s="886"/>
      <c r="F509" s="886"/>
      <c r="G509" s="886"/>
      <c r="H509" s="886"/>
      <c r="I509" s="886"/>
      <c r="J509" s="886"/>
      <c r="K509" s="886"/>
      <c r="L509" s="886"/>
      <c r="M509" s="886"/>
      <c r="N509" s="886"/>
      <c r="O509" s="886"/>
      <c r="P509" s="886"/>
      <c r="Q509" s="886"/>
      <c r="R509" s="886"/>
      <c r="S509" s="886"/>
      <c r="T509" s="886"/>
      <c r="U509" s="886"/>
      <c r="V509" s="886"/>
      <c r="W509" s="886"/>
      <c r="X509" s="886"/>
      <c r="Y509" s="886"/>
      <c r="Z509" s="886"/>
      <c r="AA509" s="886"/>
      <c r="AB509" s="886"/>
      <c r="AC509" s="886"/>
      <c r="AD509" s="886"/>
      <c r="AE509" s="886"/>
      <c r="AF509" s="886"/>
      <c r="AG509" s="886"/>
      <c r="AH509" s="886"/>
      <c r="AI509" s="886"/>
      <c r="AJ509" s="886"/>
      <c r="AK509" s="886"/>
      <c r="AL509" s="886"/>
      <c r="AM509" s="886"/>
      <c r="AN509" s="886"/>
      <c r="AO509" s="886"/>
      <c r="AP509" s="886"/>
      <c r="AQ509" s="886"/>
      <c r="AR509" s="886"/>
      <c r="AS509" s="886"/>
      <c r="AT509" s="886"/>
      <c r="AU509" s="886"/>
      <c r="AV509" s="886"/>
      <c r="AW509" s="886"/>
      <c r="AX509" s="886"/>
      <c r="AY509" s="886"/>
      <c r="AZ509" s="886"/>
      <c r="BA509" s="886"/>
      <c r="BB509" s="886"/>
      <c r="BC509" s="886"/>
      <c r="BD509" s="886"/>
      <c r="BE509" s="886"/>
      <c r="BF509" s="886"/>
      <c r="BG509" s="886"/>
      <c r="BH509" s="886"/>
      <c r="BI509" s="886"/>
      <c r="BJ509" s="886"/>
      <c r="BK509" s="886"/>
      <c r="BL509" s="886"/>
      <c r="BM509" s="886"/>
      <c r="BN509" s="886"/>
      <c r="BO509" s="886"/>
      <c r="BP509" s="886"/>
      <c r="BQ509" s="886"/>
    </row>
    <row r="510">
      <c r="A510" s="886"/>
      <c r="B510" s="886"/>
      <c r="C510" s="886"/>
      <c r="D510" s="887"/>
      <c r="E510" s="886"/>
      <c r="F510" s="886"/>
      <c r="G510" s="886"/>
      <c r="H510" s="886"/>
      <c r="I510" s="886"/>
      <c r="J510" s="886"/>
      <c r="K510" s="886"/>
      <c r="L510" s="886"/>
      <c r="M510" s="886"/>
      <c r="N510" s="886"/>
      <c r="O510" s="886"/>
      <c r="P510" s="886"/>
      <c r="Q510" s="886"/>
      <c r="R510" s="886"/>
      <c r="S510" s="886"/>
      <c r="T510" s="886"/>
      <c r="U510" s="886"/>
      <c r="V510" s="886"/>
      <c r="W510" s="886"/>
      <c r="X510" s="886"/>
      <c r="Y510" s="886"/>
      <c r="Z510" s="886"/>
      <c r="AA510" s="886"/>
      <c r="AB510" s="886"/>
      <c r="AC510" s="886"/>
      <c r="AD510" s="886"/>
      <c r="AE510" s="886"/>
      <c r="AF510" s="886"/>
      <c r="AG510" s="886"/>
      <c r="AH510" s="886"/>
      <c r="AI510" s="886"/>
      <c r="AJ510" s="886"/>
      <c r="AK510" s="886"/>
      <c r="AL510" s="886"/>
      <c r="AM510" s="886"/>
      <c r="AN510" s="886"/>
      <c r="AO510" s="886"/>
      <c r="AP510" s="886"/>
      <c r="AQ510" s="886"/>
      <c r="AR510" s="886"/>
      <c r="AS510" s="886"/>
      <c r="AT510" s="886"/>
      <c r="AU510" s="886"/>
      <c r="AV510" s="886"/>
      <c r="AW510" s="886"/>
      <c r="AX510" s="886"/>
      <c r="AY510" s="886"/>
      <c r="AZ510" s="886"/>
      <c r="BA510" s="886"/>
      <c r="BB510" s="886"/>
      <c r="BC510" s="886"/>
      <c r="BD510" s="886"/>
      <c r="BE510" s="886"/>
      <c r="BF510" s="886"/>
      <c r="BG510" s="886"/>
      <c r="BH510" s="886"/>
      <c r="BI510" s="886"/>
      <c r="BJ510" s="886"/>
      <c r="BK510" s="886"/>
      <c r="BL510" s="886"/>
      <c r="BM510" s="886"/>
      <c r="BN510" s="886"/>
      <c r="BO510" s="886"/>
      <c r="BP510" s="886"/>
      <c r="BQ510" s="886"/>
    </row>
    <row r="511">
      <c r="A511" s="886"/>
      <c r="B511" s="886"/>
      <c r="C511" s="886"/>
      <c r="D511" s="887"/>
      <c r="E511" s="886"/>
      <c r="F511" s="886"/>
      <c r="G511" s="886"/>
      <c r="H511" s="886"/>
      <c r="I511" s="886"/>
      <c r="J511" s="886"/>
      <c r="K511" s="886"/>
      <c r="L511" s="886"/>
      <c r="M511" s="886"/>
      <c r="N511" s="886"/>
      <c r="O511" s="886"/>
      <c r="P511" s="886"/>
      <c r="Q511" s="886"/>
      <c r="R511" s="886"/>
      <c r="S511" s="886"/>
      <c r="T511" s="886"/>
      <c r="U511" s="886"/>
      <c r="V511" s="886"/>
      <c r="W511" s="886"/>
      <c r="X511" s="886"/>
      <c r="Y511" s="886"/>
      <c r="Z511" s="886"/>
      <c r="AA511" s="886"/>
      <c r="AB511" s="886"/>
      <c r="AC511" s="886"/>
      <c r="AD511" s="886"/>
      <c r="AE511" s="886"/>
      <c r="AF511" s="886"/>
      <c r="AG511" s="886"/>
      <c r="AH511" s="886"/>
      <c r="AI511" s="886"/>
      <c r="AJ511" s="886"/>
      <c r="AK511" s="886"/>
      <c r="AL511" s="886"/>
      <c r="AM511" s="886"/>
      <c r="AN511" s="886"/>
      <c r="AO511" s="886"/>
      <c r="AP511" s="886"/>
      <c r="AQ511" s="886"/>
      <c r="AR511" s="886"/>
      <c r="AS511" s="886"/>
      <c r="AT511" s="886"/>
      <c r="AU511" s="886"/>
      <c r="AV511" s="886"/>
      <c r="AW511" s="886"/>
      <c r="AX511" s="886"/>
      <c r="AY511" s="886"/>
      <c r="AZ511" s="886"/>
      <c r="BA511" s="886"/>
      <c r="BB511" s="886"/>
      <c r="BC511" s="886"/>
      <c r="BD511" s="886"/>
      <c r="BE511" s="886"/>
      <c r="BF511" s="886"/>
      <c r="BG511" s="886"/>
      <c r="BH511" s="886"/>
      <c r="BI511" s="886"/>
      <c r="BJ511" s="886"/>
      <c r="BK511" s="886"/>
      <c r="BL511" s="886"/>
      <c r="BM511" s="886"/>
      <c r="BN511" s="886"/>
      <c r="BO511" s="886"/>
      <c r="BP511" s="886"/>
      <c r="BQ511" s="886"/>
    </row>
    <row r="512">
      <c r="A512" s="886"/>
      <c r="B512" s="886"/>
      <c r="C512" s="886"/>
      <c r="D512" s="887"/>
      <c r="E512" s="886"/>
      <c r="F512" s="886"/>
      <c r="G512" s="886"/>
      <c r="H512" s="886"/>
      <c r="I512" s="886"/>
      <c r="J512" s="886"/>
      <c r="K512" s="886"/>
      <c r="L512" s="886"/>
      <c r="M512" s="886"/>
      <c r="N512" s="886"/>
      <c r="O512" s="886"/>
      <c r="P512" s="886"/>
      <c r="Q512" s="886"/>
      <c r="R512" s="886"/>
      <c r="S512" s="886"/>
      <c r="T512" s="886"/>
      <c r="U512" s="886"/>
      <c r="V512" s="886"/>
      <c r="W512" s="886"/>
      <c r="X512" s="886"/>
      <c r="Y512" s="886"/>
      <c r="Z512" s="886"/>
      <c r="AA512" s="886"/>
      <c r="AB512" s="886"/>
      <c r="AC512" s="886"/>
      <c r="AD512" s="886"/>
      <c r="AE512" s="886"/>
      <c r="AF512" s="886"/>
      <c r="AG512" s="886"/>
      <c r="AH512" s="886"/>
      <c r="AI512" s="886"/>
      <c r="AJ512" s="886"/>
      <c r="AK512" s="886"/>
      <c r="AL512" s="886"/>
      <c r="AM512" s="886"/>
      <c r="AN512" s="886"/>
      <c r="AO512" s="886"/>
      <c r="AP512" s="886"/>
      <c r="AQ512" s="886"/>
      <c r="AR512" s="886"/>
      <c r="AS512" s="886"/>
      <c r="AT512" s="886"/>
      <c r="AU512" s="886"/>
      <c r="AV512" s="886"/>
      <c r="AW512" s="886"/>
      <c r="AX512" s="886"/>
      <c r="AY512" s="886"/>
      <c r="AZ512" s="886"/>
      <c r="BA512" s="886"/>
      <c r="BB512" s="886"/>
      <c r="BC512" s="886"/>
      <c r="BD512" s="886"/>
      <c r="BE512" s="886"/>
      <c r="BF512" s="886"/>
      <c r="BG512" s="886"/>
      <c r="BH512" s="886"/>
      <c r="BI512" s="886"/>
      <c r="BJ512" s="886"/>
      <c r="BK512" s="886"/>
      <c r="BL512" s="886"/>
      <c r="BM512" s="886"/>
      <c r="BN512" s="886"/>
      <c r="BO512" s="886"/>
      <c r="BP512" s="886"/>
      <c r="BQ512" s="886"/>
    </row>
    <row r="513">
      <c r="A513" s="886"/>
      <c r="B513" s="886"/>
      <c r="C513" s="886"/>
      <c r="D513" s="887"/>
      <c r="E513" s="886"/>
      <c r="F513" s="886"/>
      <c r="G513" s="886"/>
      <c r="H513" s="886"/>
      <c r="I513" s="886"/>
      <c r="J513" s="886"/>
      <c r="K513" s="886"/>
      <c r="L513" s="886"/>
      <c r="M513" s="886"/>
      <c r="N513" s="886"/>
      <c r="O513" s="886"/>
      <c r="P513" s="886"/>
      <c r="Q513" s="886"/>
      <c r="R513" s="886"/>
      <c r="S513" s="886"/>
      <c r="T513" s="886"/>
      <c r="U513" s="886"/>
      <c r="V513" s="886"/>
      <c r="W513" s="886"/>
      <c r="X513" s="886"/>
      <c r="Y513" s="886"/>
      <c r="Z513" s="886"/>
      <c r="AA513" s="886"/>
      <c r="AB513" s="886"/>
      <c r="AC513" s="886"/>
      <c r="AD513" s="886"/>
      <c r="AE513" s="886"/>
      <c r="AF513" s="886"/>
      <c r="AG513" s="886"/>
      <c r="AH513" s="886"/>
      <c r="AI513" s="886"/>
      <c r="AJ513" s="886"/>
      <c r="AK513" s="886"/>
      <c r="AL513" s="886"/>
      <c r="AM513" s="886"/>
      <c r="AN513" s="886"/>
      <c r="AO513" s="886"/>
      <c r="AP513" s="886"/>
      <c r="AQ513" s="886"/>
      <c r="AR513" s="886"/>
      <c r="AS513" s="886"/>
      <c r="AT513" s="886"/>
      <c r="AU513" s="886"/>
      <c r="AV513" s="886"/>
      <c r="AW513" s="886"/>
      <c r="AX513" s="886"/>
      <c r="AY513" s="886"/>
      <c r="AZ513" s="886"/>
      <c r="BA513" s="886"/>
      <c r="BB513" s="886"/>
      <c r="BC513" s="886"/>
      <c r="BD513" s="886"/>
      <c r="BE513" s="886"/>
      <c r="BF513" s="886"/>
      <c r="BG513" s="886"/>
      <c r="BH513" s="886"/>
      <c r="BI513" s="886"/>
      <c r="BJ513" s="886"/>
      <c r="BK513" s="886"/>
      <c r="BL513" s="886"/>
      <c r="BM513" s="886"/>
      <c r="BN513" s="886"/>
      <c r="BO513" s="886"/>
      <c r="BP513" s="886"/>
      <c r="BQ513" s="886"/>
    </row>
    <row r="514">
      <c r="A514" s="886"/>
      <c r="B514" s="886"/>
      <c r="C514" s="886"/>
      <c r="D514" s="887"/>
      <c r="E514" s="886"/>
      <c r="F514" s="886"/>
      <c r="G514" s="886"/>
      <c r="H514" s="886"/>
      <c r="I514" s="886"/>
      <c r="J514" s="886"/>
      <c r="K514" s="886"/>
      <c r="L514" s="886"/>
      <c r="M514" s="886"/>
      <c r="N514" s="886"/>
      <c r="O514" s="886"/>
      <c r="P514" s="886"/>
      <c r="Q514" s="886"/>
      <c r="R514" s="886"/>
      <c r="S514" s="886"/>
      <c r="T514" s="886"/>
      <c r="U514" s="886"/>
      <c r="V514" s="886"/>
      <c r="W514" s="886"/>
      <c r="X514" s="886"/>
      <c r="Y514" s="886"/>
      <c r="Z514" s="886"/>
      <c r="AA514" s="886"/>
      <c r="AB514" s="886"/>
      <c r="AC514" s="886"/>
      <c r="AD514" s="886"/>
      <c r="AE514" s="886"/>
      <c r="AF514" s="886"/>
      <c r="AG514" s="886"/>
      <c r="AH514" s="886"/>
      <c r="AI514" s="886"/>
      <c r="AJ514" s="886"/>
      <c r="AK514" s="886"/>
      <c r="AL514" s="886"/>
      <c r="AM514" s="886"/>
      <c r="AN514" s="886"/>
      <c r="AO514" s="886"/>
      <c r="AP514" s="886"/>
      <c r="AQ514" s="886"/>
      <c r="AR514" s="886"/>
      <c r="AS514" s="886"/>
      <c r="AT514" s="886"/>
      <c r="AU514" s="886"/>
      <c r="AV514" s="886"/>
      <c r="AW514" s="886"/>
      <c r="AX514" s="886"/>
      <c r="AY514" s="886"/>
      <c r="AZ514" s="886"/>
      <c r="BA514" s="886"/>
      <c r="BB514" s="886"/>
      <c r="BC514" s="886"/>
      <c r="BD514" s="886"/>
      <c r="BE514" s="886"/>
      <c r="BF514" s="886"/>
      <c r="BG514" s="886"/>
      <c r="BH514" s="886"/>
      <c r="BI514" s="886"/>
      <c r="BJ514" s="886"/>
      <c r="BK514" s="886"/>
      <c r="BL514" s="886"/>
      <c r="BM514" s="886"/>
      <c r="BN514" s="886"/>
      <c r="BO514" s="886"/>
      <c r="BP514" s="886"/>
      <c r="BQ514" s="886"/>
    </row>
    <row r="515">
      <c r="A515" s="886"/>
      <c r="B515" s="886"/>
      <c r="C515" s="886"/>
      <c r="D515" s="887"/>
      <c r="E515" s="886"/>
      <c r="F515" s="886"/>
      <c r="G515" s="886"/>
      <c r="H515" s="886"/>
      <c r="I515" s="886"/>
      <c r="J515" s="886"/>
      <c r="K515" s="886"/>
      <c r="L515" s="886"/>
      <c r="M515" s="886"/>
      <c r="N515" s="886"/>
      <c r="O515" s="886"/>
      <c r="P515" s="886"/>
      <c r="Q515" s="886"/>
      <c r="R515" s="886"/>
      <c r="S515" s="886"/>
      <c r="T515" s="886"/>
      <c r="U515" s="886"/>
      <c r="V515" s="886"/>
      <c r="W515" s="886"/>
      <c r="X515" s="886"/>
      <c r="Y515" s="886"/>
      <c r="Z515" s="886"/>
      <c r="AA515" s="886"/>
      <c r="AB515" s="886"/>
      <c r="AC515" s="886"/>
      <c r="AD515" s="886"/>
      <c r="AE515" s="886"/>
      <c r="AF515" s="886"/>
      <c r="AG515" s="886"/>
      <c r="AH515" s="886"/>
      <c r="AI515" s="886"/>
      <c r="AJ515" s="886"/>
      <c r="AK515" s="886"/>
      <c r="AL515" s="886"/>
      <c r="AM515" s="886"/>
      <c r="AN515" s="886"/>
      <c r="AO515" s="886"/>
      <c r="AP515" s="886"/>
      <c r="AQ515" s="886"/>
      <c r="AR515" s="886"/>
      <c r="AS515" s="886"/>
      <c r="AT515" s="886"/>
      <c r="AU515" s="886"/>
      <c r="AV515" s="886"/>
      <c r="AW515" s="886"/>
      <c r="AX515" s="886"/>
      <c r="AY515" s="886"/>
      <c r="AZ515" s="886"/>
      <c r="BA515" s="886"/>
      <c r="BB515" s="886"/>
      <c r="BC515" s="886"/>
      <c r="BD515" s="886"/>
      <c r="BE515" s="886"/>
      <c r="BF515" s="886"/>
      <c r="BG515" s="886"/>
      <c r="BH515" s="886"/>
      <c r="BI515" s="886"/>
      <c r="BJ515" s="886"/>
      <c r="BK515" s="886"/>
      <c r="BL515" s="886"/>
      <c r="BM515" s="886"/>
      <c r="BN515" s="886"/>
      <c r="BO515" s="886"/>
      <c r="BP515" s="886"/>
      <c r="BQ515" s="886"/>
    </row>
    <row r="516">
      <c r="A516" s="886"/>
      <c r="B516" s="886"/>
      <c r="C516" s="886"/>
      <c r="D516" s="887"/>
      <c r="E516" s="886"/>
      <c r="F516" s="886"/>
      <c r="G516" s="886"/>
      <c r="H516" s="886"/>
      <c r="I516" s="886"/>
      <c r="J516" s="886"/>
      <c r="K516" s="886"/>
      <c r="L516" s="886"/>
      <c r="M516" s="886"/>
      <c r="N516" s="886"/>
      <c r="O516" s="886"/>
      <c r="P516" s="886"/>
      <c r="Q516" s="886"/>
      <c r="R516" s="886"/>
      <c r="S516" s="886"/>
      <c r="T516" s="886"/>
      <c r="U516" s="886"/>
      <c r="V516" s="886"/>
      <c r="W516" s="886"/>
      <c r="X516" s="886"/>
      <c r="Y516" s="886"/>
      <c r="Z516" s="886"/>
      <c r="AA516" s="886"/>
      <c r="AB516" s="886"/>
      <c r="AC516" s="886"/>
      <c r="AD516" s="886"/>
      <c r="AE516" s="886"/>
      <c r="AF516" s="886"/>
      <c r="AG516" s="886"/>
      <c r="AH516" s="886"/>
      <c r="AI516" s="886"/>
      <c r="AJ516" s="886"/>
      <c r="AK516" s="886"/>
      <c r="AL516" s="886"/>
      <c r="AM516" s="886"/>
      <c r="AN516" s="886"/>
      <c r="AO516" s="886"/>
      <c r="AP516" s="886"/>
      <c r="AQ516" s="886"/>
      <c r="AR516" s="886"/>
      <c r="AS516" s="886"/>
      <c r="AT516" s="886"/>
      <c r="AU516" s="886"/>
      <c r="AV516" s="886"/>
      <c r="AW516" s="886"/>
      <c r="AX516" s="886"/>
      <c r="AY516" s="886"/>
      <c r="AZ516" s="886"/>
      <c r="BA516" s="886"/>
      <c r="BB516" s="886"/>
      <c r="BC516" s="886"/>
      <c r="BD516" s="886"/>
      <c r="BE516" s="886"/>
      <c r="BF516" s="886"/>
      <c r="BG516" s="886"/>
      <c r="BH516" s="886"/>
      <c r="BI516" s="886"/>
      <c r="BJ516" s="886"/>
      <c r="BK516" s="886"/>
      <c r="BL516" s="886"/>
      <c r="BM516" s="886"/>
      <c r="BN516" s="886"/>
      <c r="BO516" s="886"/>
      <c r="BP516" s="886"/>
      <c r="BQ516" s="886"/>
    </row>
    <row r="517">
      <c r="A517" s="886"/>
      <c r="B517" s="886"/>
      <c r="C517" s="886"/>
      <c r="D517" s="887"/>
      <c r="E517" s="886"/>
      <c r="F517" s="886"/>
      <c r="G517" s="886"/>
      <c r="H517" s="886"/>
      <c r="I517" s="886"/>
      <c r="J517" s="886"/>
      <c r="K517" s="886"/>
      <c r="L517" s="886"/>
      <c r="M517" s="886"/>
      <c r="N517" s="886"/>
      <c r="O517" s="886"/>
      <c r="P517" s="886"/>
      <c r="Q517" s="886"/>
      <c r="R517" s="886"/>
      <c r="S517" s="886"/>
      <c r="T517" s="886"/>
      <c r="U517" s="886"/>
      <c r="V517" s="886"/>
      <c r="W517" s="886"/>
      <c r="X517" s="886"/>
      <c r="Y517" s="886"/>
      <c r="Z517" s="886"/>
      <c r="AA517" s="886"/>
      <c r="AB517" s="886"/>
      <c r="AC517" s="886"/>
      <c r="AD517" s="886"/>
      <c r="AE517" s="886"/>
      <c r="AF517" s="886"/>
      <c r="AG517" s="886"/>
      <c r="AH517" s="886"/>
      <c r="AI517" s="886"/>
      <c r="AJ517" s="886"/>
      <c r="AK517" s="886"/>
      <c r="AL517" s="886"/>
      <c r="AM517" s="886"/>
      <c r="AN517" s="886"/>
      <c r="AO517" s="886"/>
      <c r="AP517" s="886"/>
      <c r="AQ517" s="886"/>
      <c r="AR517" s="886"/>
      <c r="AS517" s="886"/>
      <c r="AT517" s="886"/>
      <c r="AU517" s="886"/>
      <c r="AV517" s="886"/>
      <c r="AW517" s="886"/>
      <c r="AX517" s="886"/>
      <c r="AY517" s="886"/>
      <c r="AZ517" s="886"/>
      <c r="BA517" s="886"/>
      <c r="BB517" s="886"/>
      <c r="BC517" s="886"/>
      <c r="BD517" s="886"/>
      <c r="BE517" s="886"/>
      <c r="BF517" s="886"/>
      <c r="BG517" s="886"/>
      <c r="BH517" s="886"/>
      <c r="BI517" s="886"/>
      <c r="BJ517" s="886"/>
      <c r="BK517" s="886"/>
      <c r="BL517" s="886"/>
      <c r="BM517" s="886"/>
      <c r="BN517" s="886"/>
      <c r="BO517" s="886"/>
      <c r="BP517" s="886"/>
      <c r="BQ517" s="886"/>
    </row>
    <row r="518">
      <c r="A518" s="886"/>
      <c r="B518" s="886"/>
      <c r="C518" s="886"/>
      <c r="D518" s="887"/>
      <c r="E518" s="886"/>
      <c r="F518" s="886"/>
      <c r="G518" s="886"/>
      <c r="H518" s="886"/>
      <c r="I518" s="886"/>
      <c r="J518" s="886"/>
      <c r="K518" s="886"/>
      <c r="L518" s="886"/>
      <c r="M518" s="886"/>
      <c r="N518" s="886"/>
      <c r="O518" s="886"/>
      <c r="P518" s="886"/>
      <c r="Q518" s="886"/>
      <c r="R518" s="886"/>
      <c r="S518" s="886"/>
      <c r="T518" s="886"/>
      <c r="U518" s="886"/>
      <c r="V518" s="886"/>
      <c r="W518" s="886"/>
      <c r="X518" s="886"/>
      <c r="Y518" s="886"/>
      <c r="Z518" s="886"/>
      <c r="AA518" s="886"/>
      <c r="AB518" s="886"/>
      <c r="AC518" s="886"/>
      <c r="AD518" s="886"/>
      <c r="AE518" s="886"/>
      <c r="AF518" s="886"/>
      <c r="AG518" s="886"/>
      <c r="AH518" s="886"/>
      <c r="AI518" s="886"/>
      <c r="AJ518" s="886"/>
      <c r="AK518" s="886"/>
      <c r="AL518" s="886"/>
      <c r="AM518" s="886"/>
      <c r="AN518" s="886"/>
      <c r="AO518" s="886"/>
      <c r="AP518" s="886"/>
      <c r="AQ518" s="886"/>
      <c r="AR518" s="886"/>
      <c r="AS518" s="886"/>
      <c r="AT518" s="886"/>
      <c r="AU518" s="886"/>
      <c r="AV518" s="886"/>
      <c r="AW518" s="886"/>
      <c r="AX518" s="886"/>
      <c r="AY518" s="886"/>
      <c r="AZ518" s="886"/>
      <c r="BA518" s="886"/>
      <c r="BB518" s="886"/>
      <c r="BC518" s="886"/>
      <c r="BD518" s="886"/>
      <c r="BE518" s="886"/>
      <c r="BF518" s="886"/>
      <c r="BG518" s="886"/>
      <c r="BH518" s="886"/>
      <c r="BI518" s="886"/>
      <c r="BJ518" s="886"/>
      <c r="BK518" s="886"/>
      <c r="BL518" s="886"/>
      <c r="BM518" s="886"/>
      <c r="BN518" s="886"/>
      <c r="BO518" s="886"/>
      <c r="BP518" s="886"/>
      <c r="BQ518" s="886"/>
    </row>
    <row r="519">
      <c r="A519" s="886"/>
      <c r="B519" s="886"/>
      <c r="C519" s="886"/>
      <c r="D519" s="887"/>
      <c r="E519" s="886"/>
      <c r="F519" s="886"/>
      <c r="G519" s="886"/>
      <c r="H519" s="886"/>
      <c r="I519" s="886"/>
      <c r="J519" s="886"/>
      <c r="K519" s="886"/>
      <c r="L519" s="886"/>
      <c r="M519" s="886"/>
      <c r="N519" s="886"/>
      <c r="O519" s="886"/>
      <c r="P519" s="886"/>
      <c r="Q519" s="886"/>
      <c r="R519" s="886"/>
      <c r="S519" s="886"/>
      <c r="T519" s="886"/>
      <c r="U519" s="886"/>
      <c r="V519" s="886"/>
      <c r="W519" s="886"/>
      <c r="X519" s="886"/>
      <c r="Y519" s="886"/>
      <c r="Z519" s="886"/>
      <c r="AA519" s="886"/>
      <c r="AB519" s="886"/>
      <c r="AC519" s="886"/>
      <c r="AD519" s="886"/>
      <c r="AE519" s="886"/>
      <c r="AF519" s="886"/>
      <c r="AG519" s="886"/>
      <c r="AH519" s="886"/>
      <c r="AI519" s="886"/>
      <c r="AJ519" s="886"/>
      <c r="AK519" s="886"/>
      <c r="AL519" s="886"/>
      <c r="AM519" s="886"/>
      <c r="AN519" s="886"/>
      <c r="AO519" s="886"/>
      <c r="AP519" s="886"/>
      <c r="AQ519" s="886"/>
      <c r="AR519" s="886"/>
      <c r="AS519" s="886"/>
      <c r="AT519" s="886"/>
      <c r="AU519" s="886"/>
      <c r="AV519" s="886"/>
      <c r="AW519" s="886"/>
      <c r="AX519" s="886"/>
      <c r="AY519" s="886"/>
      <c r="AZ519" s="886"/>
      <c r="BA519" s="886"/>
      <c r="BB519" s="886"/>
      <c r="BC519" s="886"/>
      <c r="BD519" s="886"/>
      <c r="BE519" s="886"/>
      <c r="BF519" s="886"/>
      <c r="BG519" s="886"/>
      <c r="BH519" s="886"/>
      <c r="BI519" s="886"/>
      <c r="BJ519" s="886"/>
      <c r="BK519" s="886"/>
      <c r="BL519" s="886"/>
      <c r="BM519" s="886"/>
      <c r="BN519" s="886"/>
      <c r="BO519" s="886"/>
      <c r="BP519" s="886"/>
      <c r="BQ519" s="886"/>
    </row>
    <row r="520">
      <c r="A520" s="886"/>
      <c r="B520" s="886"/>
      <c r="C520" s="886"/>
      <c r="D520" s="887"/>
      <c r="E520" s="886"/>
      <c r="F520" s="886"/>
      <c r="G520" s="886"/>
      <c r="H520" s="886"/>
      <c r="I520" s="886"/>
      <c r="J520" s="886"/>
      <c r="K520" s="886"/>
      <c r="L520" s="886"/>
      <c r="M520" s="886"/>
      <c r="N520" s="886"/>
      <c r="O520" s="886"/>
      <c r="P520" s="886"/>
      <c r="Q520" s="886"/>
      <c r="R520" s="886"/>
      <c r="S520" s="886"/>
      <c r="T520" s="886"/>
      <c r="U520" s="886"/>
      <c r="V520" s="886"/>
      <c r="W520" s="886"/>
      <c r="X520" s="886"/>
      <c r="Y520" s="886"/>
      <c r="Z520" s="886"/>
      <c r="AA520" s="886"/>
      <c r="AB520" s="886"/>
      <c r="AC520" s="886"/>
      <c r="AD520" s="886"/>
      <c r="AE520" s="886"/>
      <c r="AF520" s="886"/>
      <c r="AG520" s="886"/>
      <c r="AH520" s="886"/>
      <c r="AI520" s="886"/>
      <c r="AJ520" s="886"/>
      <c r="AK520" s="886"/>
      <c r="AL520" s="886"/>
      <c r="AM520" s="886"/>
      <c r="AN520" s="886"/>
      <c r="AO520" s="886"/>
      <c r="AP520" s="886"/>
      <c r="AQ520" s="886"/>
      <c r="AR520" s="886"/>
      <c r="AS520" s="886"/>
      <c r="AT520" s="886"/>
      <c r="AU520" s="886"/>
      <c r="AV520" s="886"/>
      <c r="AW520" s="886"/>
      <c r="AX520" s="886"/>
      <c r="AY520" s="886"/>
      <c r="AZ520" s="886"/>
      <c r="BA520" s="886"/>
      <c r="BB520" s="886"/>
      <c r="BC520" s="886"/>
      <c r="BD520" s="886"/>
      <c r="BE520" s="886"/>
      <c r="BF520" s="886"/>
      <c r="BG520" s="886"/>
      <c r="BH520" s="886"/>
      <c r="BI520" s="886"/>
      <c r="BJ520" s="886"/>
      <c r="BK520" s="886"/>
      <c r="BL520" s="886"/>
      <c r="BM520" s="886"/>
      <c r="BN520" s="886"/>
      <c r="BO520" s="886"/>
      <c r="BP520" s="886"/>
      <c r="BQ520" s="886"/>
    </row>
    <row r="521">
      <c r="A521" s="886"/>
      <c r="B521" s="886"/>
      <c r="C521" s="886"/>
      <c r="D521" s="887"/>
      <c r="E521" s="886"/>
      <c r="F521" s="886"/>
      <c r="G521" s="886"/>
      <c r="H521" s="886"/>
      <c r="I521" s="886"/>
      <c r="J521" s="886"/>
      <c r="K521" s="886"/>
      <c r="L521" s="886"/>
      <c r="M521" s="886"/>
      <c r="N521" s="886"/>
      <c r="O521" s="886"/>
      <c r="P521" s="886"/>
      <c r="Q521" s="886"/>
      <c r="R521" s="886"/>
      <c r="S521" s="886"/>
      <c r="T521" s="886"/>
      <c r="U521" s="886"/>
      <c r="V521" s="886"/>
      <c r="W521" s="886"/>
      <c r="X521" s="886"/>
      <c r="Y521" s="886"/>
      <c r="Z521" s="886"/>
      <c r="AA521" s="886"/>
      <c r="AB521" s="886"/>
      <c r="AC521" s="886"/>
      <c r="AD521" s="886"/>
      <c r="AE521" s="886"/>
      <c r="AF521" s="886"/>
      <c r="AG521" s="886"/>
      <c r="AH521" s="886"/>
      <c r="AI521" s="886"/>
      <c r="AJ521" s="886"/>
      <c r="AK521" s="886"/>
      <c r="AL521" s="886"/>
      <c r="AM521" s="886"/>
      <c r="AN521" s="886"/>
      <c r="AO521" s="886"/>
      <c r="AP521" s="886"/>
      <c r="AQ521" s="886"/>
      <c r="AR521" s="886"/>
      <c r="AS521" s="886"/>
      <c r="AT521" s="886"/>
      <c r="AU521" s="886"/>
      <c r="AV521" s="886"/>
      <c r="AW521" s="886"/>
      <c r="AX521" s="886"/>
      <c r="AY521" s="886"/>
      <c r="AZ521" s="886"/>
      <c r="BA521" s="886"/>
      <c r="BB521" s="886"/>
      <c r="BC521" s="886"/>
      <c r="BD521" s="886"/>
      <c r="BE521" s="886"/>
      <c r="BF521" s="886"/>
      <c r="BG521" s="886"/>
      <c r="BH521" s="886"/>
      <c r="BI521" s="886"/>
      <c r="BJ521" s="886"/>
      <c r="BK521" s="886"/>
      <c r="BL521" s="886"/>
      <c r="BM521" s="886"/>
      <c r="BN521" s="886"/>
      <c r="BO521" s="886"/>
      <c r="BP521" s="886"/>
      <c r="BQ521" s="886"/>
    </row>
    <row r="522">
      <c r="A522" s="886"/>
      <c r="B522" s="886"/>
      <c r="C522" s="886"/>
      <c r="D522" s="887"/>
      <c r="E522" s="886"/>
      <c r="F522" s="886"/>
      <c r="G522" s="886"/>
      <c r="H522" s="886"/>
      <c r="I522" s="886"/>
      <c r="J522" s="886"/>
      <c r="K522" s="886"/>
      <c r="L522" s="886"/>
      <c r="M522" s="886"/>
      <c r="N522" s="886"/>
      <c r="O522" s="886"/>
      <c r="P522" s="886"/>
      <c r="Q522" s="886"/>
      <c r="R522" s="886"/>
      <c r="S522" s="886"/>
      <c r="T522" s="886"/>
      <c r="U522" s="886"/>
      <c r="V522" s="886"/>
      <c r="W522" s="886"/>
      <c r="X522" s="886"/>
      <c r="Y522" s="886"/>
      <c r="Z522" s="886"/>
      <c r="AA522" s="886"/>
      <c r="AB522" s="886"/>
      <c r="AC522" s="886"/>
      <c r="AD522" s="886"/>
      <c r="AE522" s="886"/>
      <c r="AF522" s="886"/>
      <c r="AG522" s="886"/>
      <c r="AH522" s="886"/>
      <c r="AI522" s="886"/>
      <c r="AJ522" s="886"/>
      <c r="AK522" s="886"/>
      <c r="AL522" s="886"/>
      <c r="AM522" s="886"/>
      <c r="AN522" s="886"/>
      <c r="AO522" s="886"/>
      <c r="AP522" s="886"/>
      <c r="AQ522" s="886"/>
      <c r="AR522" s="886"/>
      <c r="AS522" s="886"/>
      <c r="AT522" s="886"/>
      <c r="AU522" s="886"/>
      <c r="AV522" s="886"/>
      <c r="AW522" s="886"/>
      <c r="AX522" s="886"/>
      <c r="AY522" s="886"/>
      <c r="AZ522" s="886"/>
      <c r="BA522" s="886"/>
      <c r="BB522" s="886"/>
      <c r="BC522" s="886"/>
      <c r="BD522" s="886"/>
      <c r="BE522" s="886"/>
      <c r="BF522" s="886"/>
      <c r="BG522" s="886"/>
      <c r="BH522" s="886"/>
      <c r="BI522" s="886"/>
      <c r="BJ522" s="886"/>
      <c r="BK522" s="886"/>
      <c r="BL522" s="886"/>
      <c r="BM522" s="886"/>
      <c r="BN522" s="886"/>
      <c r="BO522" s="886"/>
      <c r="BP522" s="886"/>
      <c r="BQ522" s="886"/>
    </row>
    <row r="523">
      <c r="A523" s="886"/>
      <c r="B523" s="886"/>
      <c r="C523" s="886"/>
      <c r="D523" s="887"/>
      <c r="E523" s="886"/>
      <c r="F523" s="886"/>
      <c r="G523" s="886"/>
      <c r="H523" s="886"/>
      <c r="I523" s="886"/>
      <c r="J523" s="886"/>
      <c r="K523" s="886"/>
      <c r="L523" s="886"/>
      <c r="M523" s="886"/>
      <c r="N523" s="886"/>
      <c r="O523" s="886"/>
      <c r="P523" s="886"/>
      <c r="Q523" s="886"/>
      <c r="R523" s="886"/>
      <c r="S523" s="886"/>
      <c r="T523" s="886"/>
      <c r="U523" s="886"/>
      <c r="V523" s="886"/>
      <c r="W523" s="886"/>
      <c r="X523" s="886"/>
      <c r="Y523" s="886"/>
      <c r="Z523" s="886"/>
      <c r="AA523" s="886"/>
      <c r="AB523" s="886"/>
      <c r="AC523" s="886"/>
      <c r="AD523" s="886"/>
      <c r="AE523" s="886"/>
      <c r="AF523" s="886"/>
      <c r="AG523" s="886"/>
      <c r="AH523" s="886"/>
      <c r="AI523" s="886"/>
      <c r="AJ523" s="886"/>
      <c r="AK523" s="886"/>
      <c r="AL523" s="886"/>
      <c r="AM523" s="886"/>
      <c r="AN523" s="886"/>
      <c r="AO523" s="886"/>
      <c r="AP523" s="886"/>
      <c r="AQ523" s="886"/>
      <c r="AR523" s="886"/>
      <c r="AS523" s="886"/>
      <c r="AT523" s="886"/>
      <c r="AU523" s="886"/>
      <c r="AV523" s="886"/>
      <c r="AW523" s="886"/>
      <c r="AX523" s="886"/>
      <c r="AY523" s="886"/>
      <c r="AZ523" s="886"/>
      <c r="BA523" s="886"/>
      <c r="BB523" s="886"/>
      <c r="BC523" s="886"/>
      <c r="BD523" s="886"/>
      <c r="BE523" s="886"/>
      <c r="BF523" s="886"/>
      <c r="BG523" s="886"/>
      <c r="BH523" s="886"/>
      <c r="BI523" s="886"/>
      <c r="BJ523" s="886"/>
      <c r="BK523" s="886"/>
      <c r="BL523" s="886"/>
      <c r="BM523" s="886"/>
      <c r="BN523" s="886"/>
      <c r="BO523" s="886"/>
      <c r="BP523" s="886"/>
      <c r="BQ523" s="886"/>
    </row>
    <row r="524">
      <c r="A524" s="886"/>
      <c r="B524" s="886"/>
      <c r="C524" s="886"/>
      <c r="D524" s="887"/>
      <c r="E524" s="886"/>
      <c r="F524" s="886"/>
      <c r="G524" s="886"/>
      <c r="H524" s="886"/>
      <c r="I524" s="886"/>
      <c r="J524" s="886"/>
      <c r="K524" s="886"/>
      <c r="L524" s="886"/>
      <c r="M524" s="886"/>
      <c r="N524" s="886"/>
      <c r="O524" s="886"/>
      <c r="P524" s="886"/>
      <c r="Q524" s="886"/>
      <c r="R524" s="886"/>
      <c r="S524" s="886"/>
      <c r="T524" s="886"/>
      <c r="U524" s="886"/>
      <c r="V524" s="886"/>
      <c r="W524" s="886"/>
      <c r="X524" s="886"/>
      <c r="Y524" s="886"/>
      <c r="Z524" s="886"/>
      <c r="AA524" s="886"/>
      <c r="AB524" s="886"/>
      <c r="AC524" s="886"/>
      <c r="AD524" s="886"/>
      <c r="AE524" s="886"/>
      <c r="AF524" s="886"/>
      <c r="AG524" s="886"/>
      <c r="AH524" s="886"/>
      <c r="AI524" s="886"/>
      <c r="AJ524" s="886"/>
      <c r="AK524" s="886"/>
      <c r="AL524" s="886"/>
      <c r="AM524" s="886"/>
      <c r="AN524" s="886"/>
      <c r="AO524" s="886"/>
      <c r="AP524" s="886"/>
      <c r="AQ524" s="886"/>
      <c r="AR524" s="886"/>
      <c r="AS524" s="886"/>
      <c r="AT524" s="886"/>
      <c r="AU524" s="886"/>
      <c r="AV524" s="886"/>
      <c r="AW524" s="886"/>
      <c r="AX524" s="886"/>
      <c r="AY524" s="886"/>
      <c r="AZ524" s="886"/>
      <c r="BA524" s="886"/>
      <c r="BB524" s="886"/>
      <c r="BC524" s="886"/>
      <c r="BD524" s="886"/>
      <c r="BE524" s="886"/>
      <c r="BF524" s="886"/>
      <c r="BG524" s="886"/>
      <c r="BH524" s="886"/>
      <c r="BI524" s="886"/>
      <c r="BJ524" s="886"/>
      <c r="BK524" s="886"/>
      <c r="BL524" s="886"/>
      <c r="BM524" s="886"/>
      <c r="BN524" s="886"/>
      <c r="BO524" s="886"/>
      <c r="BP524" s="886"/>
      <c r="BQ524" s="886"/>
    </row>
    <row r="525">
      <c r="A525" s="886"/>
      <c r="B525" s="886"/>
      <c r="C525" s="886"/>
      <c r="D525" s="887"/>
      <c r="E525" s="886"/>
      <c r="F525" s="886"/>
      <c r="G525" s="886"/>
      <c r="H525" s="886"/>
      <c r="I525" s="886"/>
      <c r="J525" s="886"/>
      <c r="K525" s="886"/>
      <c r="L525" s="886"/>
      <c r="M525" s="886"/>
      <c r="N525" s="886"/>
      <c r="O525" s="886"/>
      <c r="P525" s="886"/>
      <c r="Q525" s="886"/>
      <c r="R525" s="886"/>
      <c r="S525" s="886"/>
      <c r="T525" s="886"/>
      <c r="U525" s="886"/>
      <c r="V525" s="886"/>
      <c r="W525" s="886"/>
      <c r="X525" s="886"/>
      <c r="Y525" s="886"/>
      <c r="Z525" s="886"/>
      <c r="AA525" s="886"/>
      <c r="AB525" s="886"/>
      <c r="AC525" s="886"/>
      <c r="AD525" s="886"/>
      <c r="AE525" s="886"/>
      <c r="AF525" s="886"/>
      <c r="AG525" s="886"/>
      <c r="AH525" s="886"/>
      <c r="AI525" s="886"/>
      <c r="AJ525" s="886"/>
      <c r="AK525" s="886"/>
      <c r="AL525" s="886"/>
      <c r="AM525" s="886"/>
      <c r="AN525" s="886"/>
      <c r="AO525" s="886"/>
      <c r="AP525" s="886"/>
      <c r="AQ525" s="886"/>
      <c r="AR525" s="886"/>
      <c r="AS525" s="886"/>
      <c r="AT525" s="886"/>
      <c r="AU525" s="886"/>
      <c r="AV525" s="886"/>
      <c r="AW525" s="886"/>
      <c r="AX525" s="886"/>
      <c r="AY525" s="886"/>
      <c r="AZ525" s="886"/>
      <c r="BA525" s="886"/>
      <c r="BB525" s="886"/>
      <c r="BC525" s="886"/>
      <c r="BD525" s="886"/>
      <c r="BE525" s="886"/>
      <c r="BF525" s="886"/>
      <c r="BG525" s="886"/>
      <c r="BH525" s="886"/>
      <c r="BI525" s="886"/>
      <c r="BJ525" s="886"/>
      <c r="BK525" s="886"/>
      <c r="BL525" s="886"/>
      <c r="BM525" s="886"/>
      <c r="BN525" s="886"/>
      <c r="BO525" s="886"/>
      <c r="BP525" s="886"/>
      <c r="BQ525" s="886"/>
    </row>
    <row r="526">
      <c r="A526" s="886"/>
      <c r="B526" s="886"/>
      <c r="C526" s="886"/>
      <c r="D526" s="887"/>
      <c r="E526" s="886"/>
      <c r="F526" s="886"/>
      <c r="G526" s="886"/>
      <c r="H526" s="886"/>
      <c r="I526" s="886"/>
      <c r="J526" s="886"/>
      <c r="K526" s="886"/>
      <c r="L526" s="886"/>
      <c r="M526" s="886"/>
      <c r="N526" s="886"/>
      <c r="O526" s="886"/>
      <c r="P526" s="886"/>
      <c r="Q526" s="886"/>
      <c r="R526" s="886"/>
      <c r="S526" s="886"/>
      <c r="T526" s="886"/>
      <c r="U526" s="886"/>
      <c r="V526" s="886"/>
      <c r="W526" s="886"/>
      <c r="X526" s="886"/>
      <c r="Y526" s="886"/>
      <c r="Z526" s="886"/>
      <c r="AA526" s="886"/>
      <c r="AB526" s="886"/>
      <c r="AC526" s="886"/>
      <c r="AD526" s="886"/>
      <c r="AE526" s="886"/>
      <c r="AF526" s="886"/>
      <c r="AG526" s="886"/>
      <c r="AH526" s="886"/>
      <c r="AI526" s="886"/>
      <c r="AJ526" s="886"/>
      <c r="AK526" s="886"/>
      <c r="AL526" s="886"/>
      <c r="AM526" s="886"/>
      <c r="AN526" s="886"/>
      <c r="AO526" s="886"/>
      <c r="AP526" s="886"/>
      <c r="AQ526" s="886"/>
      <c r="AR526" s="886"/>
      <c r="AS526" s="886"/>
      <c r="AT526" s="886"/>
      <c r="AU526" s="886"/>
      <c r="AV526" s="886"/>
      <c r="AW526" s="886"/>
      <c r="AX526" s="886"/>
      <c r="AY526" s="886"/>
      <c r="AZ526" s="886"/>
      <c r="BA526" s="886"/>
      <c r="BB526" s="886"/>
      <c r="BC526" s="886"/>
      <c r="BD526" s="886"/>
      <c r="BE526" s="886"/>
      <c r="BF526" s="886"/>
      <c r="BG526" s="886"/>
      <c r="BH526" s="886"/>
      <c r="BI526" s="886"/>
      <c r="BJ526" s="886"/>
      <c r="BK526" s="886"/>
      <c r="BL526" s="886"/>
      <c r="BM526" s="886"/>
      <c r="BN526" s="886"/>
      <c r="BO526" s="886"/>
      <c r="BP526" s="886"/>
      <c r="BQ526" s="886"/>
    </row>
    <row r="527">
      <c r="A527" s="886"/>
      <c r="B527" s="886"/>
      <c r="C527" s="886"/>
      <c r="D527" s="887"/>
      <c r="E527" s="886"/>
      <c r="F527" s="886"/>
      <c r="G527" s="886"/>
      <c r="H527" s="886"/>
      <c r="I527" s="886"/>
      <c r="J527" s="886"/>
      <c r="K527" s="886"/>
      <c r="L527" s="886"/>
      <c r="M527" s="886"/>
      <c r="N527" s="886"/>
      <c r="O527" s="886"/>
      <c r="P527" s="886"/>
      <c r="Q527" s="886"/>
      <c r="R527" s="886"/>
      <c r="S527" s="886"/>
      <c r="T527" s="886"/>
      <c r="U527" s="886"/>
      <c r="V527" s="886"/>
      <c r="W527" s="886"/>
      <c r="X527" s="886"/>
      <c r="Y527" s="886"/>
      <c r="Z527" s="886"/>
      <c r="AA527" s="886"/>
      <c r="AB527" s="886"/>
      <c r="AC527" s="886"/>
      <c r="AD527" s="886"/>
      <c r="AE527" s="886"/>
      <c r="AF527" s="886"/>
      <c r="AG527" s="886"/>
      <c r="AH527" s="886"/>
      <c r="AI527" s="886"/>
      <c r="AJ527" s="886"/>
      <c r="AK527" s="886"/>
      <c r="AL527" s="886"/>
      <c r="AM527" s="886"/>
      <c r="AN527" s="886"/>
      <c r="AO527" s="886"/>
      <c r="AP527" s="886"/>
      <c r="AQ527" s="886"/>
      <c r="AR527" s="886"/>
      <c r="AS527" s="886"/>
      <c r="AT527" s="886"/>
      <c r="AU527" s="886"/>
      <c r="AV527" s="886"/>
      <c r="AW527" s="886"/>
      <c r="AX527" s="886"/>
      <c r="AY527" s="886"/>
      <c r="AZ527" s="886"/>
      <c r="BA527" s="886"/>
      <c r="BB527" s="886"/>
      <c r="BC527" s="886"/>
      <c r="BD527" s="886"/>
      <c r="BE527" s="886"/>
      <c r="BF527" s="886"/>
      <c r="BG527" s="886"/>
      <c r="BH527" s="886"/>
      <c r="BI527" s="886"/>
      <c r="BJ527" s="886"/>
      <c r="BK527" s="886"/>
      <c r="BL527" s="886"/>
      <c r="BM527" s="886"/>
      <c r="BN527" s="886"/>
      <c r="BO527" s="886"/>
      <c r="BP527" s="886"/>
      <c r="BQ527" s="886"/>
    </row>
    <row r="528">
      <c r="A528" s="886"/>
      <c r="B528" s="886"/>
      <c r="C528" s="886"/>
      <c r="D528" s="887"/>
      <c r="E528" s="886"/>
      <c r="F528" s="886"/>
      <c r="G528" s="886"/>
      <c r="H528" s="886"/>
      <c r="I528" s="886"/>
      <c r="J528" s="886"/>
      <c r="K528" s="886"/>
      <c r="L528" s="886"/>
      <c r="M528" s="886"/>
      <c r="N528" s="886"/>
      <c r="O528" s="886"/>
      <c r="P528" s="886"/>
      <c r="Q528" s="886"/>
      <c r="R528" s="886"/>
      <c r="S528" s="886"/>
      <c r="T528" s="886"/>
      <c r="U528" s="886"/>
      <c r="V528" s="886"/>
      <c r="W528" s="886"/>
      <c r="X528" s="886"/>
      <c r="Y528" s="886"/>
      <c r="Z528" s="886"/>
      <c r="AA528" s="886"/>
      <c r="AB528" s="886"/>
      <c r="AC528" s="886"/>
      <c r="AD528" s="886"/>
      <c r="AE528" s="886"/>
      <c r="AF528" s="886"/>
      <c r="AG528" s="886"/>
      <c r="AH528" s="886"/>
      <c r="AI528" s="886"/>
      <c r="AJ528" s="886"/>
      <c r="AK528" s="886"/>
      <c r="AL528" s="886"/>
      <c r="AM528" s="886"/>
      <c r="AN528" s="886"/>
      <c r="AO528" s="886"/>
      <c r="AP528" s="886"/>
      <c r="AQ528" s="886"/>
      <c r="AR528" s="886"/>
      <c r="AS528" s="886"/>
      <c r="AT528" s="886"/>
      <c r="AU528" s="886"/>
      <c r="AV528" s="886"/>
      <c r="AW528" s="886"/>
      <c r="AX528" s="886"/>
      <c r="AY528" s="886"/>
      <c r="AZ528" s="886"/>
      <c r="BA528" s="886"/>
      <c r="BB528" s="886"/>
      <c r="BC528" s="886"/>
      <c r="BD528" s="886"/>
      <c r="BE528" s="886"/>
      <c r="BF528" s="886"/>
      <c r="BG528" s="886"/>
      <c r="BH528" s="886"/>
      <c r="BI528" s="886"/>
      <c r="BJ528" s="886"/>
      <c r="BK528" s="886"/>
      <c r="BL528" s="886"/>
      <c r="BM528" s="886"/>
      <c r="BN528" s="886"/>
      <c r="BO528" s="886"/>
      <c r="BP528" s="886"/>
      <c r="BQ528" s="886"/>
    </row>
    <row r="529">
      <c r="A529" s="886"/>
      <c r="B529" s="886"/>
      <c r="C529" s="886"/>
      <c r="D529" s="887"/>
      <c r="E529" s="886"/>
      <c r="F529" s="886"/>
      <c r="G529" s="886"/>
      <c r="H529" s="886"/>
      <c r="I529" s="886"/>
      <c r="J529" s="886"/>
      <c r="K529" s="886"/>
      <c r="L529" s="886"/>
      <c r="M529" s="886"/>
      <c r="N529" s="886"/>
      <c r="O529" s="886"/>
      <c r="P529" s="886"/>
      <c r="Q529" s="886"/>
      <c r="R529" s="886"/>
      <c r="S529" s="886"/>
      <c r="T529" s="886"/>
      <c r="U529" s="886"/>
      <c r="V529" s="886"/>
      <c r="W529" s="886"/>
      <c r="X529" s="886"/>
      <c r="Y529" s="886"/>
      <c r="Z529" s="886"/>
      <c r="AA529" s="886"/>
      <c r="AB529" s="886"/>
      <c r="AC529" s="886"/>
      <c r="AD529" s="886"/>
      <c r="AE529" s="886"/>
      <c r="AF529" s="886"/>
      <c r="AG529" s="886"/>
      <c r="AH529" s="886"/>
      <c r="AI529" s="886"/>
      <c r="AJ529" s="886"/>
      <c r="AK529" s="886"/>
      <c r="AL529" s="886"/>
      <c r="AM529" s="886"/>
      <c r="AN529" s="886"/>
      <c r="AO529" s="886"/>
      <c r="AP529" s="886"/>
      <c r="AQ529" s="886"/>
      <c r="AR529" s="886"/>
      <c r="AS529" s="886"/>
      <c r="AT529" s="886"/>
      <c r="AU529" s="886"/>
      <c r="AV529" s="886"/>
      <c r="AW529" s="886"/>
      <c r="AX529" s="886"/>
      <c r="AY529" s="886"/>
      <c r="AZ529" s="886"/>
      <c r="BA529" s="886"/>
      <c r="BB529" s="886"/>
      <c r="BC529" s="886"/>
      <c r="BD529" s="886"/>
      <c r="BE529" s="886"/>
      <c r="BF529" s="886"/>
      <c r="BG529" s="886"/>
      <c r="BH529" s="886"/>
      <c r="BI529" s="886"/>
      <c r="BJ529" s="886"/>
      <c r="BK529" s="886"/>
      <c r="BL529" s="886"/>
      <c r="BM529" s="886"/>
      <c r="BN529" s="886"/>
      <c r="BO529" s="886"/>
      <c r="BP529" s="886"/>
      <c r="BQ529" s="886"/>
    </row>
    <row r="530">
      <c r="A530" s="886"/>
      <c r="B530" s="886"/>
      <c r="C530" s="886"/>
      <c r="D530" s="887"/>
      <c r="E530" s="886"/>
      <c r="F530" s="886"/>
      <c r="G530" s="886"/>
      <c r="H530" s="886"/>
      <c r="I530" s="886"/>
      <c r="J530" s="886"/>
      <c r="K530" s="886"/>
      <c r="L530" s="886"/>
      <c r="M530" s="886"/>
      <c r="N530" s="886"/>
      <c r="O530" s="886"/>
      <c r="P530" s="886"/>
      <c r="Q530" s="886"/>
      <c r="R530" s="886"/>
      <c r="S530" s="886"/>
      <c r="T530" s="886"/>
      <c r="U530" s="886"/>
      <c r="V530" s="886"/>
      <c r="W530" s="886"/>
      <c r="X530" s="886"/>
      <c r="Y530" s="886"/>
      <c r="Z530" s="886"/>
      <c r="AA530" s="886"/>
      <c r="AB530" s="886"/>
      <c r="AC530" s="886"/>
      <c r="AD530" s="886"/>
      <c r="AE530" s="886"/>
      <c r="AF530" s="886"/>
      <c r="AG530" s="886"/>
      <c r="AH530" s="886"/>
      <c r="AI530" s="886"/>
      <c r="AJ530" s="886"/>
      <c r="AK530" s="886"/>
      <c r="AL530" s="886"/>
      <c r="AM530" s="886"/>
      <c r="AN530" s="886"/>
      <c r="AO530" s="886"/>
      <c r="AP530" s="886"/>
      <c r="AQ530" s="886"/>
      <c r="AR530" s="886"/>
      <c r="AS530" s="886"/>
      <c r="AT530" s="886"/>
      <c r="AU530" s="886"/>
      <c r="AV530" s="886"/>
      <c r="AW530" s="886"/>
      <c r="AX530" s="886"/>
      <c r="AY530" s="886"/>
      <c r="AZ530" s="886"/>
      <c r="BA530" s="886"/>
      <c r="BB530" s="886"/>
      <c r="BC530" s="886"/>
      <c r="BD530" s="886"/>
      <c r="BE530" s="886"/>
      <c r="BF530" s="886"/>
      <c r="BG530" s="886"/>
      <c r="BH530" s="886"/>
      <c r="BI530" s="886"/>
      <c r="BJ530" s="886"/>
      <c r="BK530" s="886"/>
      <c r="BL530" s="886"/>
      <c r="BM530" s="886"/>
      <c r="BN530" s="886"/>
      <c r="BO530" s="886"/>
      <c r="BP530" s="886"/>
      <c r="BQ530" s="886"/>
    </row>
    <row r="531">
      <c r="A531" s="886"/>
      <c r="B531" s="886"/>
      <c r="C531" s="886"/>
      <c r="D531" s="887"/>
      <c r="E531" s="886"/>
      <c r="F531" s="886"/>
      <c r="G531" s="886"/>
      <c r="H531" s="886"/>
      <c r="I531" s="886"/>
      <c r="J531" s="886"/>
      <c r="K531" s="886"/>
      <c r="L531" s="886"/>
      <c r="M531" s="886"/>
      <c r="N531" s="886"/>
      <c r="O531" s="886"/>
      <c r="P531" s="886"/>
      <c r="Q531" s="886"/>
      <c r="R531" s="886"/>
      <c r="S531" s="886"/>
      <c r="T531" s="886"/>
      <c r="U531" s="886"/>
      <c r="V531" s="886"/>
      <c r="W531" s="886"/>
      <c r="X531" s="886"/>
      <c r="Y531" s="886"/>
      <c r="Z531" s="886"/>
      <c r="AA531" s="886"/>
      <c r="AB531" s="886"/>
      <c r="AC531" s="886"/>
      <c r="AD531" s="886"/>
      <c r="AE531" s="886"/>
      <c r="AF531" s="886"/>
      <c r="AG531" s="886"/>
      <c r="AH531" s="886"/>
      <c r="AI531" s="886"/>
      <c r="AJ531" s="886"/>
      <c r="AK531" s="886"/>
      <c r="AL531" s="886"/>
      <c r="AM531" s="886"/>
      <c r="AN531" s="886"/>
      <c r="AO531" s="886"/>
      <c r="AP531" s="886"/>
      <c r="AQ531" s="886"/>
      <c r="AR531" s="886"/>
      <c r="AS531" s="886"/>
      <c r="AT531" s="886"/>
      <c r="AU531" s="886"/>
      <c r="AV531" s="886"/>
      <c r="AW531" s="886"/>
      <c r="AX531" s="886"/>
      <c r="AY531" s="886"/>
      <c r="AZ531" s="886"/>
      <c r="BA531" s="886"/>
      <c r="BB531" s="886"/>
      <c r="BC531" s="886"/>
      <c r="BD531" s="886"/>
      <c r="BE531" s="886"/>
      <c r="BF531" s="886"/>
      <c r="BG531" s="886"/>
      <c r="BH531" s="886"/>
      <c r="BI531" s="886"/>
      <c r="BJ531" s="886"/>
      <c r="BK531" s="886"/>
      <c r="BL531" s="886"/>
      <c r="BM531" s="886"/>
      <c r="BN531" s="886"/>
      <c r="BO531" s="886"/>
      <c r="BP531" s="886"/>
      <c r="BQ531" s="886"/>
    </row>
    <row r="532">
      <c r="A532" s="886"/>
      <c r="B532" s="886"/>
      <c r="C532" s="886"/>
      <c r="D532" s="887"/>
      <c r="E532" s="886"/>
      <c r="F532" s="886"/>
      <c r="G532" s="886"/>
      <c r="H532" s="886"/>
      <c r="I532" s="886"/>
      <c r="J532" s="886"/>
      <c r="K532" s="886"/>
      <c r="L532" s="886"/>
      <c r="M532" s="886"/>
      <c r="N532" s="886"/>
      <c r="O532" s="886"/>
      <c r="P532" s="886"/>
      <c r="Q532" s="886"/>
      <c r="R532" s="886"/>
      <c r="S532" s="886"/>
      <c r="T532" s="886"/>
      <c r="U532" s="886"/>
      <c r="V532" s="886"/>
      <c r="W532" s="886"/>
      <c r="X532" s="886"/>
      <c r="Y532" s="886"/>
      <c r="Z532" s="886"/>
      <c r="AA532" s="886"/>
      <c r="AB532" s="886"/>
      <c r="AC532" s="886"/>
      <c r="AD532" s="886"/>
      <c r="AE532" s="886"/>
      <c r="AF532" s="886"/>
      <c r="AG532" s="886"/>
      <c r="AH532" s="886"/>
      <c r="AI532" s="886"/>
      <c r="AJ532" s="886"/>
      <c r="AK532" s="886"/>
      <c r="AL532" s="886"/>
      <c r="AM532" s="886"/>
      <c r="AN532" s="886"/>
      <c r="AO532" s="886"/>
      <c r="AP532" s="886"/>
      <c r="AQ532" s="886"/>
      <c r="AR532" s="886"/>
      <c r="AS532" s="886"/>
      <c r="AT532" s="886"/>
      <c r="AU532" s="886"/>
      <c r="AV532" s="886"/>
      <c r="AW532" s="886"/>
      <c r="AX532" s="886"/>
      <c r="AY532" s="886"/>
      <c r="AZ532" s="886"/>
      <c r="BA532" s="886"/>
      <c r="BB532" s="886"/>
      <c r="BC532" s="886"/>
      <c r="BD532" s="886"/>
      <c r="BE532" s="886"/>
      <c r="BF532" s="886"/>
      <c r="BG532" s="886"/>
      <c r="BH532" s="886"/>
      <c r="BI532" s="886"/>
      <c r="BJ532" s="886"/>
      <c r="BK532" s="886"/>
      <c r="BL532" s="886"/>
      <c r="BM532" s="886"/>
      <c r="BN532" s="886"/>
      <c r="BO532" s="886"/>
      <c r="BP532" s="886"/>
      <c r="BQ532" s="886"/>
    </row>
    <row r="533">
      <c r="A533" s="886"/>
      <c r="B533" s="886"/>
      <c r="C533" s="886"/>
      <c r="D533" s="887"/>
      <c r="E533" s="886"/>
      <c r="F533" s="886"/>
      <c r="G533" s="886"/>
      <c r="H533" s="886"/>
      <c r="I533" s="886"/>
      <c r="J533" s="886"/>
      <c r="K533" s="886"/>
      <c r="L533" s="886"/>
      <c r="M533" s="886"/>
      <c r="N533" s="886"/>
      <c r="O533" s="886"/>
      <c r="P533" s="886"/>
      <c r="Q533" s="886"/>
      <c r="R533" s="886"/>
      <c r="S533" s="886"/>
      <c r="T533" s="886"/>
      <c r="U533" s="886"/>
      <c r="V533" s="886"/>
      <c r="W533" s="886"/>
      <c r="X533" s="886"/>
      <c r="Y533" s="886"/>
      <c r="Z533" s="886"/>
      <c r="AA533" s="886"/>
      <c r="AB533" s="886"/>
      <c r="AC533" s="886"/>
      <c r="AD533" s="886"/>
      <c r="AE533" s="886"/>
      <c r="AF533" s="886"/>
      <c r="AG533" s="886"/>
      <c r="AH533" s="886"/>
      <c r="AI533" s="886"/>
      <c r="AJ533" s="886"/>
      <c r="AK533" s="886"/>
      <c r="AL533" s="886"/>
      <c r="AM533" s="886"/>
      <c r="AN533" s="886"/>
      <c r="AO533" s="886"/>
      <c r="AP533" s="886"/>
      <c r="AQ533" s="886"/>
      <c r="AR533" s="886"/>
      <c r="AS533" s="886"/>
      <c r="AT533" s="886"/>
      <c r="AU533" s="886"/>
      <c r="AV533" s="886"/>
      <c r="AW533" s="886"/>
      <c r="AX533" s="886"/>
      <c r="AY533" s="886"/>
      <c r="AZ533" s="886"/>
      <c r="BA533" s="886"/>
      <c r="BB533" s="886"/>
      <c r="BC533" s="886"/>
      <c r="BD533" s="886"/>
      <c r="BE533" s="886"/>
      <c r="BF533" s="886"/>
      <c r="BG533" s="886"/>
      <c r="BH533" s="886"/>
      <c r="BI533" s="886"/>
      <c r="BJ533" s="886"/>
      <c r="BK533" s="886"/>
      <c r="BL533" s="886"/>
      <c r="BM533" s="886"/>
      <c r="BN533" s="886"/>
      <c r="BO533" s="886"/>
      <c r="BP533" s="886"/>
      <c r="BQ533" s="886"/>
    </row>
    <row r="534">
      <c r="A534" s="886"/>
      <c r="B534" s="886"/>
      <c r="C534" s="886"/>
      <c r="D534" s="887"/>
      <c r="E534" s="886"/>
      <c r="F534" s="886"/>
      <c r="G534" s="886"/>
      <c r="H534" s="886"/>
      <c r="I534" s="886"/>
      <c r="J534" s="886"/>
      <c r="K534" s="886"/>
      <c r="L534" s="886"/>
      <c r="M534" s="886"/>
      <c r="N534" s="886"/>
      <c r="O534" s="886"/>
      <c r="P534" s="886"/>
      <c r="Q534" s="886"/>
      <c r="R534" s="886"/>
      <c r="S534" s="886"/>
      <c r="T534" s="886"/>
      <c r="U534" s="886"/>
      <c r="V534" s="886"/>
      <c r="W534" s="886"/>
      <c r="X534" s="886"/>
      <c r="Y534" s="886"/>
      <c r="Z534" s="886"/>
      <c r="AA534" s="886"/>
      <c r="AB534" s="886"/>
      <c r="AC534" s="886"/>
      <c r="AD534" s="886"/>
      <c r="AE534" s="886"/>
      <c r="AF534" s="886"/>
      <c r="AG534" s="886"/>
      <c r="AH534" s="886"/>
      <c r="AI534" s="886"/>
      <c r="AJ534" s="886"/>
      <c r="AK534" s="886"/>
      <c r="AL534" s="886"/>
      <c r="AM534" s="886"/>
      <c r="AN534" s="886"/>
      <c r="AO534" s="886"/>
      <c r="AP534" s="886"/>
      <c r="AQ534" s="886"/>
      <c r="AR534" s="886"/>
      <c r="AS534" s="886"/>
      <c r="AT534" s="886"/>
      <c r="AU534" s="886"/>
      <c r="AV534" s="886"/>
      <c r="AW534" s="886"/>
      <c r="AX534" s="886"/>
      <c r="AY534" s="886"/>
      <c r="AZ534" s="886"/>
      <c r="BA534" s="886"/>
      <c r="BB534" s="886"/>
      <c r="BC534" s="886"/>
      <c r="BD534" s="886"/>
      <c r="BE534" s="886"/>
      <c r="BF534" s="886"/>
      <c r="BG534" s="886"/>
      <c r="BH534" s="886"/>
      <c r="BI534" s="886"/>
      <c r="BJ534" s="886"/>
      <c r="BK534" s="886"/>
      <c r="BL534" s="886"/>
      <c r="BM534" s="886"/>
      <c r="BN534" s="886"/>
      <c r="BO534" s="886"/>
      <c r="BP534" s="886"/>
      <c r="BQ534" s="886"/>
    </row>
    <row r="535">
      <c r="A535" s="886"/>
      <c r="B535" s="886"/>
      <c r="C535" s="886"/>
      <c r="D535" s="887"/>
      <c r="E535" s="886"/>
      <c r="F535" s="886"/>
      <c r="G535" s="886"/>
      <c r="H535" s="886"/>
      <c r="I535" s="886"/>
      <c r="J535" s="886"/>
      <c r="K535" s="886"/>
      <c r="L535" s="886"/>
      <c r="M535" s="886"/>
      <c r="N535" s="886"/>
      <c r="O535" s="886"/>
      <c r="P535" s="886"/>
      <c r="Q535" s="886"/>
      <c r="R535" s="886"/>
      <c r="S535" s="886"/>
      <c r="T535" s="886"/>
      <c r="U535" s="886"/>
      <c r="V535" s="886"/>
      <c r="W535" s="886"/>
      <c r="X535" s="886"/>
      <c r="Y535" s="886"/>
      <c r="Z535" s="886"/>
      <c r="AA535" s="886"/>
      <c r="AB535" s="886"/>
      <c r="AC535" s="886"/>
      <c r="AD535" s="886"/>
      <c r="AE535" s="886"/>
      <c r="AF535" s="886"/>
      <c r="AG535" s="886"/>
      <c r="AH535" s="886"/>
      <c r="AI535" s="886"/>
      <c r="AJ535" s="886"/>
      <c r="AK535" s="886"/>
      <c r="AL535" s="886"/>
      <c r="AM535" s="886"/>
      <c r="AN535" s="886"/>
      <c r="AO535" s="886"/>
      <c r="AP535" s="886"/>
      <c r="AQ535" s="886"/>
      <c r="AR535" s="886"/>
      <c r="AS535" s="886"/>
      <c r="AT535" s="886"/>
      <c r="AU535" s="886"/>
      <c r="AV535" s="886"/>
      <c r="AW535" s="886"/>
      <c r="AX535" s="886"/>
      <c r="AY535" s="886"/>
      <c r="AZ535" s="886"/>
      <c r="BA535" s="886"/>
      <c r="BB535" s="886"/>
      <c r="BC535" s="886"/>
      <c r="BD535" s="886"/>
      <c r="BE535" s="886"/>
      <c r="BF535" s="886"/>
      <c r="BG535" s="886"/>
      <c r="BH535" s="886"/>
      <c r="BI535" s="886"/>
      <c r="BJ535" s="886"/>
      <c r="BK535" s="886"/>
      <c r="BL535" s="886"/>
      <c r="BM535" s="886"/>
      <c r="BN535" s="886"/>
      <c r="BO535" s="886"/>
      <c r="BP535" s="886"/>
      <c r="BQ535" s="886"/>
    </row>
    <row r="536">
      <c r="A536" s="886"/>
      <c r="B536" s="886"/>
      <c r="C536" s="886"/>
      <c r="D536" s="887"/>
      <c r="E536" s="886"/>
      <c r="F536" s="886"/>
      <c r="G536" s="886"/>
      <c r="H536" s="886"/>
      <c r="I536" s="886"/>
      <c r="J536" s="886"/>
      <c r="K536" s="886"/>
      <c r="L536" s="886"/>
      <c r="M536" s="886"/>
      <c r="N536" s="886"/>
      <c r="O536" s="886"/>
      <c r="P536" s="886"/>
      <c r="Q536" s="886"/>
      <c r="R536" s="886"/>
      <c r="S536" s="886"/>
      <c r="T536" s="886"/>
      <c r="U536" s="886"/>
      <c r="V536" s="886"/>
      <c r="W536" s="886"/>
      <c r="X536" s="886"/>
      <c r="Y536" s="886"/>
      <c r="Z536" s="886"/>
      <c r="AA536" s="886"/>
      <c r="AB536" s="886"/>
      <c r="AC536" s="886"/>
      <c r="AD536" s="886"/>
      <c r="AE536" s="886"/>
      <c r="AF536" s="886"/>
      <c r="AG536" s="886"/>
      <c r="AH536" s="886"/>
      <c r="AI536" s="886"/>
      <c r="AJ536" s="886"/>
      <c r="AK536" s="886"/>
      <c r="AL536" s="886"/>
      <c r="AM536" s="886"/>
      <c r="AN536" s="886"/>
      <c r="AO536" s="886"/>
      <c r="AP536" s="886"/>
      <c r="AQ536" s="886"/>
      <c r="AR536" s="886"/>
      <c r="AS536" s="886"/>
      <c r="AT536" s="886"/>
      <c r="AU536" s="886"/>
      <c r="AV536" s="886"/>
      <c r="AW536" s="886"/>
      <c r="AX536" s="886"/>
      <c r="AY536" s="886"/>
      <c r="AZ536" s="886"/>
      <c r="BA536" s="886"/>
      <c r="BB536" s="886"/>
      <c r="BC536" s="886"/>
      <c r="BD536" s="886"/>
      <c r="BE536" s="886"/>
      <c r="BF536" s="886"/>
      <c r="BG536" s="886"/>
      <c r="BH536" s="886"/>
      <c r="BI536" s="886"/>
      <c r="BJ536" s="886"/>
      <c r="BK536" s="886"/>
      <c r="BL536" s="886"/>
      <c r="BM536" s="886"/>
      <c r="BN536" s="886"/>
      <c r="BO536" s="886"/>
      <c r="BP536" s="886"/>
      <c r="BQ536" s="886"/>
    </row>
    <row r="537">
      <c r="A537" s="886"/>
      <c r="B537" s="886"/>
      <c r="C537" s="886"/>
      <c r="D537" s="887"/>
      <c r="E537" s="886"/>
      <c r="F537" s="886"/>
      <c r="G537" s="886"/>
      <c r="H537" s="886"/>
      <c r="I537" s="886"/>
      <c r="J537" s="886"/>
      <c r="K537" s="886"/>
      <c r="L537" s="886"/>
      <c r="M537" s="886"/>
      <c r="N537" s="886"/>
      <c r="O537" s="886"/>
      <c r="P537" s="886"/>
      <c r="Q537" s="886"/>
      <c r="R537" s="886"/>
      <c r="S537" s="886"/>
      <c r="T537" s="886"/>
      <c r="U537" s="886"/>
      <c r="V537" s="886"/>
      <c r="W537" s="886"/>
      <c r="X537" s="886"/>
      <c r="Y537" s="886"/>
      <c r="Z537" s="886"/>
      <c r="AA537" s="886"/>
      <c r="AB537" s="886"/>
      <c r="AC537" s="886"/>
      <c r="AD537" s="886"/>
      <c r="AE537" s="886"/>
      <c r="AF537" s="886"/>
      <c r="AG537" s="886"/>
      <c r="AH537" s="886"/>
      <c r="AI537" s="886"/>
      <c r="AJ537" s="886"/>
      <c r="AK537" s="886"/>
      <c r="AL537" s="886"/>
      <c r="AM537" s="886"/>
      <c r="AN537" s="886"/>
      <c r="AO537" s="886"/>
      <c r="AP537" s="886"/>
      <c r="AQ537" s="886"/>
      <c r="AR537" s="886"/>
      <c r="AS537" s="886"/>
      <c r="AT537" s="886"/>
      <c r="AU537" s="886"/>
      <c r="AV537" s="886"/>
      <c r="AW537" s="886"/>
      <c r="AX537" s="886"/>
      <c r="AY537" s="886"/>
      <c r="AZ537" s="886"/>
      <c r="BA537" s="886"/>
      <c r="BB537" s="886"/>
      <c r="BC537" s="886"/>
      <c r="BD537" s="886"/>
      <c r="BE537" s="886"/>
      <c r="BF537" s="886"/>
      <c r="BG537" s="886"/>
      <c r="BH537" s="886"/>
      <c r="BI537" s="886"/>
      <c r="BJ537" s="886"/>
      <c r="BK537" s="886"/>
      <c r="BL537" s="886"/>
      <c r="BM537" s="886"/>
      <c r="BN537" s="886"/>
      <c r="BO537" s="886"/>
      <c r="BP537" s="886"/>
      <c r="BQ537" s="886"/>
    </row>
    <row r="538">
      <c r="A538" s="886"/>
      <c r="B538" s="886"/>
      <c r="C538" s="886"/>
      <c r="D538" s="887"/>
      <c r="E538" s="886"/>
      <c r="F538" s="886"/>
      <c r="G538" s="886"/>
      <c r="H538" s="886"/>
      <c r="I538" s="886"/>
      <c r="J538" s="886"/>
      <c r="K538" s="886"/>
      <c r="L538" s="886"/>
      <c r="M538" s="886"/>
      <c r="N538" s="886"/>
      <c r="O538" s="886"/>
      <c r="P538" s="886"/>
      <c r="Q538" s="886"/>
      <c r="R538" s="886"/>
      <c r="S538" s="886"/>
      <c r="T538" s="886"/>
      <c r="U538" s="886"/>
      <c r="V538" s="886"/>
      <c r="W538" s="886"/>
      <c r="X538" s="886"/>
      <c r="Y538" s="886"/>
      <c r="Z538" s="886"/>
      <c r="AA538" s="886"/>
      <c r="AB538" s="886"/>
      <c r="AC538" s="886"/>
      <c r="AD538" s="886"/>
      <c r="AE538" s="886"/>
      <c r="AF538" s="886"/>
      <c r="AG538" s="886"/>
      <c r="AH538" s="886"/>
      <c r="AI538" s="886"/>
      <c r="AJ538" s="886"/>
      <c r="AK538" s="886"/>
      <c r="AL538" s="886"/>
      <c r="AM538" s="886"/>
      <c r="AN538" s="886"/>
      <c r="AO538" s="886"/>
      <c r="AP538" s="886"/>
      <c r="AQ538" s="886"/>
      <c r="AR538" s="886"/>
      <c r="AS538" s="886"/>
      <c r="AT538" s="886"/>
      <c r="AU538" s="886"/>
      <c r="AV538" s="886"/>
      <c r="AW538" s="886"/>
      <c r="AX538" s="886"/>
      <c r="AY538" s="886"/>
      <c r="AZ538" s="886"/>
      <c r="BA538" s="886"/>
      <c r="BB538" s="886"/>
      <c r="BC538" s="886"/>
      <c r="BD538" s="886"/>
      <c r="BE538" s="886"/>
      <c r="BF538" s="886"/>
      <c r="BG538" s="886"/>
      <c r="BH538" s="886"/>
      <c r="BI538" s="886"/>
      <c r="BJ538" s="886"/>
      <c r="BK538" s="886"/>
      <c r="BL538" s="886"/>
      <c r="BM538" s="886"/>
      <c r="BN538" s="886"/>
      <c r="BO538" s="886"/>
      <c r="BP538" s="886"/>
      <c r="BQ538" s="886"/>
    </row>
    <row r="539">
      <c r="A539" s="886"/>
      <c r="B539" s="886"/>
      <c r="C539" s="886"/>
      <c r="D539" s="887"/>
      <c r="E539" s="886"/>
      <c r="F539" s="886"/>
      <c r="G539" s="886"/>
      <c r="H539" s="886"/>
      <c r="I539" s="886"/>
      <c r="J539" s="886"/>
      <c r="K539" s="886"/>
      <c r="L539" s="886"/>
      <c r="M539" s="886"/>
      <c r="N539" s="886"/>
      <c r="O539" s="886"/>
      <c r="P539" s="886"/>
      <c r="Q539" s="886"/>
      <c r="R539" s="886"/>
      <c r="S539" s="886"/>
      <c r="T539" s="886"/>
      <c r="U539" s="886"/>
      <c r="V539" s="886"/>
      <c r="W539" s="886"/>
      <c r="X539" s="886"/>
      <c r="Y539" s="886"/>
      <c r="Z539" s="886"/>
      <c r="AA539" s="886"/>
      <c r="AB539" s="886"/>
      <c r="AC539" s="886"/>
      <c r="AD539" s="886"/>
      <c r="AE539" s="886"/>
      <c r="AF539" s="886"/>
      <c r="AG539" s="886"/>
      <c r="AH539" s="886"/>
      <c r="AI539" s="886"/>
      <c r="AJ539" s="886"/>
      <c r="AK539" s="886"/>
      <c r="AL539" s="886"/>
      <c r="AM539" s="886"/>
      <c r="AN539" s="886"/>
      <c r="AO539" s="886"/>
      <c r="AP539" s="886"/>
      <c r="AQ539" s="886"/>
      <c r="AR539" s="886"/>
      <c r="AS539" s="886"/>
      <c r="AT539" s="886"/>
      <c r="AU539" s="886"/>
      <c r="AV539" s="886"/>
      <c r="AW539" s="886"/>
      <c r="AX539" s="886"/>
      <c r="AY539" s="886"/>
      <c r="AZ539" s="886"/>
      <c r="BA539" s="886"/>
      <c r="BB539" s="886"/>
      <c r="BC539" s="886"/>
      <c r="BD539" s="886"/>
      <c r="BE539" s="886"/>
      <c r="BF539" s="886"/>
      <c r="BG539" s="886"/>
      <c r="BH539" s="886"/>
      <c r="BI539" s="886"/>
      <c r="BJ539" s="886"/>
      <c r="BK539" s="886"/>
      <c r="BL539" s="886"/>
      <c r="BM539" s="886"/>
      <c r="BN539" s="886"/>
      <c r="BO539" s="886"/>
      <c r="BP539" s="886"/>
      <c r="BQ539" s="886"/>
    </row>
    <row r="540">
      <c r="A540" s="886"/>
      <c r="B540" s="886"/>
      <c r="C540" s="886"/>
      <c r="D540" s="887"/>
      <c r="E540" s="886"/>
      <c r="F540" s="886"/>
      <c r="G540" s="886"/>
      <c r="H540" s="886"/>
      <c r="I540" s="886"/>
      <c r="J540" s="886"/>
      <c r="K540" s="886"/>
      <c r="L540" s="886"/>
      <c r="M540" s="886"/>
      <c r="N540" s="886"/>
      <c r="O540" s="886"/>
      <c r="P540" s="886"/>
      <c r="Q540" s="886"/>
      <c r="R540" s="886"/>
      <c r="S540" s="886"/>
      <c r="T540" s="886"/>
      <c r="U540" s="886"/>
      <c r="V540" s="886"/>
      <c r="W540" s="886"/>
      <c r="X540" s="886"/>
      <c r="Y540" s="886"/>
      <c r="Z540" s="886"/>
      <c r="AA540" s="886"/>
      <c r="AB540" s="886"/>
      <c r="AC540" s="886"/>
      <c r="AD540" s="886"/>
      <c r="AE540" s="886"/>
      <c r="AF540" s="886"/>
      <c r="AG540" s="886"/>
      <c r="AH540" s="886"/>
      <c r="AI540" s="886"/>
      <c r="AJ540" s="886"/>
      <c r="AK540" s="886"/>
      <c r="AL540" s="886"/>
      <c r="AM540" s="886"/>
      <c r="AN540" s="886"/>
      <c r="AO540" s="886"/>
      <c r="AP540" s="886"/>
      <c r="AQ540" s="886"/>
      <c r="AR540" s="886"/>
      <c r="AS540" s="886"/>
      <c r="AT540" s="886"/>
      <c r="AU540" s="886"/>
      <c r="AV540" s="886"/>
      <c r="AW540" s="886"/>
      <c r="AX540" s="886"/>
      <c r="AY540" s="886"/>
      <c r="AZ540" s="886"/>
      <c r="BA540" s="886"/>
      <c r="BB540" s="886"/>
      <c r="BC540" s="886"/>
      <c r="BD540" s="886"/>
      <c r="BE540" s="886"/>
      <c r="BF540" s="886"/>
      <c r="BG540" s="886"/>
      <c r="BH540" s="886"/>
      <c r="BI540" s="886"/>
      <c r="BJ540" s="886"/>
      <c r="BK540" s="886"/>
      <c r="BL540" s="886"/>
      <c r="BM540" s="886"/>
      <c r="BN540" s="886"/>
      <c r="BO540" s="886"/>
      <c r="BP540" s="886"/>
      <c r="BQ540" s="886"/>
    </row>
    <row r="541">
      <c r="A541" s="886"/>
      <c r="B541" s="886"/>
      <c r="C541" s="886"/>
      <c r="D541" s="887"/>
      <c r="E541" s="886"/>
      <c r="F541" s="886"/>
      <c r="G541" s="886"/>
      <c r="H541" s="886"/>
      <c r="I541" s="886"/>
      <c r="J541" s="886"/>
      <c r="K541" s="886"/>
      <c r="L541" s="886"/>
      <c r="M541" s="886"/>
      <c r="N541" s="886"/>
      <c r="O541" s="886"/>
      <c r="P541" s="886"/>
      <c r="Q541" s="886"/>
      <c r="R541" s="886"/>
      <c r="S541" s="886"/>
      <c r="T541" s="886"/>
      <c r="U541" s="886"/>
      <c r="V541" s="886"/>
      <c r="W541" s="886"/>
      <c r="X541" s="886"/>
      <c r="Y541" s="886"/>
      <c r="Z541" s="886"/>
      <c r="AA541" s="886"/>
      <c r="AB541" s="886"/>
      <c r="AC541" s="886"/>
      <c r="AD541" s="886"/>
      <c r="AE541" s="886"/>
      <c r="AF541" s="886"/>
      <c r="AG541" s="886"/>
      <c r="AH541" s="886"/>
      <c r="AI541" s="886"/>
      <c r="AJ541" s="886"/>
      <c r="AK541" s="886"/>
      <c r="AL541" s="886"/>
      <c r="AM541" s="886"/>
      <c r="AN541" s="886"/>
      <c r="AO541" s="886"/>
      <c r="AP541" s="886"/>
      <c r="AQ541" s="886"/>
      <c r="AR541" s="886"/>
      <c r="AS541" s="886"/>
      <c r="AT541" s="886"/>
      <c r="AU541" s="886"/>
      <c r="AV541" s="886"/>
      <c r="AW541" s="886"/>
      <c r="AX541" s="886"/>
      <c r="AY541" s="886"/>
      <c r="AZ541" s="886"/>
      <c r="BA541" s="886"/>
      <c r="BB541" s="886"/>
      <c r="BC541" s="886"/>
      <c r="BD541" s="886"/>
      <c r="BE541" s="886"/>
      <c r="BF541" s="886"/>
      <c r="BG541" s="886"/>
      <c r="BH541" s="886"/>
      <c r="BI541" s="886"/>
      <c r="BJ541" s="886"/>
      <c r="BK541" s="886"/>
      <c r="BL541" s="886"/>
      <c r="BM541" s="886"/>
      <c r="BN541" s="886"/>
      <c r="BO541" s="886"/>
      <c r="BP541" s="886"/>
      <c r="BQ541" s="886"/>
    </row>
    <row r="542">
      <c r="A542" s="886"/>
      <c r="B542" s="886"/>
      <c r="C542" s="886"/>
      <c r="D542" s="887"/>
      <c r="E542" s="886"/>
      <c r="F542" s="886"/>
      <c r="G542" s="886"/>
      <c r="H542" s="886"/>
      <c r="I542" s="886"/>
      <c r="J542" s="886"/>
      <c r="K542" s="886"/>
      <c r="L542" s="886"/>
      <c r="M542" s="886"/>
      <c r="N542" s="886"/>
      <c r="O542" s="886"/>
      <c r="P542" s="886"/>
      <c r="Q542" s="886"/>
      <c r="R542" s="886"/>
      <c r="S542" s="886"/>
      <c r="T542" s="886"/>
      <c r="U542" s="886"/>
      <c r="V542" s="886"/>
      <c r="W542" s="886"/>
      <c r="X542" s="886"/>
      <c r="Y542" s="886"/>
      <c r="Z542" s="886"/>
      <c r="AA542" s="886"/>
      <c r="AB542" s="886"/>
      <c r="AC542" s="886"/>
      <c r="AD542" s="886"/>
      <c r="AE542" s="886"/>
      <c r="AF542" s="886"/>
      <c r="AG542" s="886"/>
      <c r="AH542" s="886"/>
      <c r="AI542" s="886"/>
      <c r="AJ542" s="886"/>
      <c r="AK542" s="886"/>
      <c r="AL542" s="886"/>
      <c r="AM542" s="886"/>
      <c r="AN542" s="886"/>
      <c r="AO542" s="886"/>
      <c r="AP542" s="886"/>
      <c r="AQ542" s="886"/>
      <c r="AR542" s="886"/>
      <c r="AS542" s="886"/>
      <c r="AT542" s="886"/>
      <c r="AU542" s="886"/>
      <c r="AV542" s="886"/>
      <c r="AW542" s="886"/>
      <c r="AX542" s="886"/>
      <c r="AY542" s="886"/>
      <c r="AZ542" s="886"/>
      <c r="BA542" s="886"/>
      <c r="BB542" s="886"/>
      <c r="BC542" s="886"/>
      <c r="BD542" s="886"/>
      <c r="BE542" s="886"/>
      <c r="BF542" s="886"/>
      <c r="BG542" s="886"/>
      <c r="BH542" s="886"/>
      <c r="BI542" s="886"/>
      <c r="BJ542" s="886"/>
      <c r="BK542" s="886"/>
      <c r="BL542" s="886"/>
      <c r="BM542" s="886"/>
      <c r="BN542" s="886"/>
      <c r="BO542" s="886"/>
      <c r="BP542" s="886"/>
      <c r="BQ542" s="886"/>
    </row>
    <row r="543">
      <c r="A543" s="886"/>
      <c r="B543" s="886"/>
      <c r="C543" s="886"/>
      <c r="D543" s="887"/>
      <c r="E543" s="886"/>
      <c r="F543" s="886"/>
      <c r="G543" s="886"/>
      <c r="H543" s="886"/>
      <c r="I543" s="886"/>
      <c r="J543" s="886"/>
      <c r="K543" s="886"/>
      <c r="L543" s="886"/>
      <c r="M543" s="886"/>
      <c r="N543" s="886"/>
      <c r="O543" s="886"/>
      <c r="P543" s="886"/>
      <c r="Q543" s="886"/>
      <c r="R543" s="886"/>
      <c r="S543" s="886"/>
      <c r="T543" s="886"/>
      <c r="U543" s="886"/>
      <c r="V543" s="886"/>
      <c r="W543" s="886"/>
      <c r="X543" s="886"/>
      <c r="Y543" s="886"/>
      <c r="Z543" s="886"/>
      <c r="AA543" s="886"/>
      <c r="AB543" s="886"/>
      <c r="AC543" s="886"/>
      <c r="AD543" s="886"/>
      <c r="AE543" s="886"/>
      <c r="AF543" s="886"/>
      <c r="AG543" s="886"/>
      <c r="AH543" s="886"/>
      <c r="AI543" s="886"/>
      <c r="AJ543" s="886"/>
      <c r="AK543" s="886"/>
      <c r="AL543" s="886"/>
      <c r="AM543" s="886"/>
      <c r="AN543" s="886"/>
      <c r="AO543" s="886"/>
      <c r="AP543" s="886"/>
      <c r="AQ543" s="886"/>
      <c r="AR543" s="886"/>
      <c r="AS543" s="886"/>
      <c r="AT543" s="886"/>
      <c r="AU543" s="886"/>
      <c r="AV543" s="886"/>
      <c r="AW543" s="886"/>
      <c r="AX543" s="886"/>
      <c r="AY543" s="886"/>
      <c r="AZ543" s="886"/>
      <c r="BA543" s="886"/>
      <c r="BB543" s="886"/>
      <c r="BC543" s="886"/>
      <c r="BD543" s="886"/>
      <c r="BE543" s="886"/>
      <c r="BF543" s="886"/>
      <c r="BG543" s="886"/>
      <c r="BH543" s="886"/>
      <c r="BI543" s="886"/>
      <c r="BJ543" s="886"/>
      <c r="BK543" s="886"/>
      <c r="BL543" s="886"/>
      <c r="BM543" s="886"/>
      <c r="BN543" s="886"/>
      <c r="BO543" s="886"/>
      <c r="BP543" s="886"/>
      <c r="BQ543" s="886"/>
    </row>
    <row r="544">
      <c r="A544" s="886"/>
      <c r="B544" s="886"/>
      <c r="C544" s="886"/>
      <c r="D544" s="887"/>
      <c r="E544" s="886"/>
      <c r="F544" s="886"/>
      <c r="G544" s="886"/>
      <c r="H544" s="886"/>
      <c r="I544" s="886"/>
      <c r="J544" s="886"/>
      <c r="K544" s="886"/>
      <c r="L544" s="886"/>
      <c r="M544" s="886"/>
      <c r="N544" s="886"/>
      <c r="O544" s="886"/>
      <c r="P544" s="886"/>
      <c r="Q544" s="886"/>
      <c r="R544" s="886"/>
      <c r="S544" s="886"/>
      <c r="T544" s="886"/>
      <c r="U544" s="886"/>
      <c r="V544" s="886"/>
      <c r="W544" s="886"/>
      <c r="X544" s="886"/>
      <c r="Y544" s="886"/>
      <c r="Z544" s="886"/>
      <c r="AA544" s="886"/>
      <c r="AB544" s="886"/>
      <c r="AC544" s="886"/>
      <c r="AD544" s="886"/>
      <c r="AE544" s="886"/>
      <c r="AF544" s="886"/>
      <c r="AG544" s="886"/>
      <c r="AH544" s="886"/>
      <c r="AI544" s="886"/>
      <c r="AJ544" s="886"/>
      <c r="AK544" s="886"/>
      <c r="AL544" s="886"/>
      <c r="AM544" s="886"/>
      <c r="AN544" s="886"/>
      <c r="AO544" s="886"/>
      <c r="AP544" s="886"/>
      <c r="AQ544" s="886"/>
      <c r="AR544" s="886"/>
      <c r="AS544" s="886"/>
      <c r="AT544" s="886"/>
      <c r="AU544" s="886"/>
      <c r="AV544" s="886"/>
      <c r="AW544" s="886"/>
      <c r="AX544" s="886"/>
      <c r="AY544" s="886"/>
      <c r="AZ544" s="886"/>
      <c r="BA544" s="886"/>
      <c r="BB544" s="886"/>
      <c r="BC544" s="886"/>
      <c r="BD544" s="886"/>
      <c r="BE544" s="886"/>
      <c r="BF544" s="886"/>
      <c r="BG544" s="886"/>
      <c r="BH544" s="886"/>
      <c r="BI544" s="886"/>
      <c r="BJ544" s="886"/>
      <c r="BK544" s="886"/>
      <c r="BL544" s="886"/>
      <c r="BM544" s="886"/>
      <c r="BN544" s="886"/>
      <c r="BO544" s="886"/>
      <c r="BP544" s="886"/>
      <c r="BQ544" s="886"/>
    </row>
    <row r="545">
      <c r="A545" s="886"/>
      <c r="B545" s="886"/>
      <c r="C545" s="886"/>
      <c r="D545" s="887"/>
      <c r="E545" s="886"/>
      <c r="F545" s="886"/>
      <c r="G545" s="886"/>
      <c r="H545" s="886"/>
      <c r="I545" s="886"/>
      <c r="J545" s="886"/>
      <c r="K545" s="886"/>
      <c r="L545" s="886"/>
      <c r="M545" s="886"/>
      <c r="N545" s="886"/>
      <c r="O545" s="886"/>
      <c r="P545" s="886"/>
      <c r="Q545" s="886"/>
      <c r="R545" s="886"/>
      <c r="S545" s="886"/>
      <c r="T545" s="886"/>
      <c r="U545" s="886"/>
      <c r="V545" s="886"/>
      <c r="W545" s="886"/>
      <c r="X545" s="886"/>
      <c r="Y545" s="886"/>
      <c r="Z545" s="886"/>
      <c r="AA545" s="886"/>
      <c r="AB545" s="886"/>
      <c r="AC545" s="886"/>
      <c r="AD545" s="886"/>
      <c r="AE545" s="886"/>
      <c r="AF545" s="886"/>
      <c r="AG545" s="886"/>
      <c r="AH545" s="886"/>
      <c r="AI545" s="886"/>
      <c r="AJ545" s="886"/>
      <c r="AK545" s="886"/>
      <c r="AL545" s="886"/>
      <c r="AM545" s="886"/>
      <c r="AN545" s="886"/>
      <c r="AO545" s="886"/>
      <c r="AP545" s="886"/>
      <c r="AQ545" s="886"/>
      <c r="AR545" s="886"/>
      <c r="AS545" s="886"/>
      <c r="AT545" s="886"/>
      <c r="AU545" s="886"/>
      <c r="AV545" s="886"/>
      <c r="AW545" s="886"/>
      <c r="AX545" s="886"/>
      <c r="AY545" s="886"/>
      <c r="AZ545" s="886"/>
      <c r="BA545" s="886"/>
      <c r="BB545" s="886"/>
      <c r="BC545" s="886"/>
      <c r="BD545" s="886"/>
      <c r="BE545" s="886"/>
      <c r="BF545" s="886"/>
      <c r="BG545" s="886"/>
      <c r="BH545" s="886"/>
      <c r="BI545" s="886"/>
      <c r="BJ545" s="886"/>
      <c r="BK545" s="886"/>
      <c r="BL545" s="886"/>
      <c r="BM545" s="886"/>
      <c r="BN545" s="886"/>
      <c r="BO545" s="886"/>
      <c r="BP545" s="886"/>
      <c r="BQ545" s="886"/>
    </row>
    <row r="546">
      <c r="A546" s="886"/>
      <c r="B546" s="886"/>
      <c r="C546" s="886"/>
      <c r="D546" s="887"/>
      <c r="E546" s="886"/>
      <c r="F546" s="886"/>
      <c r="G546" s="886"/>
      <c r="H546" s="886"/>
      <c r="I546" s="886"/>
      <c r="J546" s="886"/>
      <c r="K546" s="886"/>
      <c r="L546" s="886"/>
      <c r="M546" s="886"/>
      <c r="N546" s="886"/>
      <c r="O546" s="886"/>
      <c r="P546" s="886"/>
      <c r="Q546" s="886"/>
      <c r="R546" s="886"/>
      <c r="S546" s="886"/>
      <c r="T546" s="886"/>
      <c r="U546" s="886"/>
      <c r="V546" s="886"/>
      <c r="W546" s="886"/>
      <c r="X546" s="886"/>
      <c r="Y546" s="886"/>
      <c r="Z546" s="886"/>
      <c r="AA546" s="886"/>
      <c r="AB546" s="886"/>
      <c r="AC546" s="886"/>
      <c r="AD546" s="886"/>
      <c r="AE546" s="886"/>
      <c r="AF546" s="886"/>
      <c r="AG546" s="886"/>
      <c r="AH546" s="886"/>
      <c r="AI546" s="886"/>
      <c r="AJ546" s="886"/>
      <c r="AK546" s="886"/>
      <c r="AL546" s="886"/>
      <c r="AM546" s="886"/>
      <c r="AN546" s="886"/>
      <c r="AO546" s="886"/>
      <c r="AP546" s="886"/>
      <c r="AQ546" s="886"/>
      <c r="AR546" s="886"/>
      <c r="AS546" s="886"/>
      <c r="AT546" s="886"/>
      <c r="AU546" s="886"/>
      <c r="AV546" s="886"/>
      <c r="AW546" s="886"/>
      <c r="AX546" s="886"/>
      <c r="AY546" s="886"/>
      <c r="AZ546" s="886"/>
      <c r="BA546" s="886"/>
      <c r="BB546" s="886"/>
      <c r="BC546" s="886"/>
      <c r="BD546" s="886"/>
      <c r="BE546" s="886"/>
      <c r="BF546" s="886"/>
      <c r="BG546" s="886"/>
      <c r="BH546" s="886"/>
      <c r="BI546" s="886"/>
      <c r="BJ546" s="886"/>
      <c r="BK546" s="886"/>
      <c r="BL546" s="886"/>
      <c r="BM546" s="886"/>
      <c r="BN546" s="886"/>
      <c r="BO546" s="886"/>
      <c r="BP546" s="886"/>
      <c r="BQ546" s="886"/>
    </row>
    <row r="547">
      <c r="A547" s="886"/>
      <c r="B547" s="886"/>
      <c r="C547" s="886"/>
      <c r="D547" s="887"/>
      <c r="E547" s="886"/>
      <c r="F547" s="886"/>
      <c r="G547" s="886"/>
      <c r="H547" s="886"/>
      <c r="I547" s="886"/>
      <c r="J547" s="886"/>
      <c r="K547" s="886"/>
      <c r="L547" s="886"/>
      <c r="M547" s="886"/>
      <c r="N547" s="886"/>
      <c r="O547" s="886"/>
      <c r="P547" s="886"/>
      <c r="Q547" s="886"/>
      <c r="R547" s="886"/>
      <c r="S547" s="886"/>
      <c r="T547" s="886"/>
      <c r="U547" s="886"/>
      <c r="V547" s="886"/>
      <c r="W547" s="886"/>
      <c r="X547" s="886"/>
      <c r="Y547" s="886"/>
      <c r="Z547" s="886"/>
      <c r="AA547" s="886"/>
      <c r="AB547" s="886"/>
      <c r="AC547" s="886"/>
      <c r="AD547" s="886"/>
      <c r="AE547" s="886"/>
      <c r="AF547" s="886"/>
      <c r="AG547" s="886"/>
      <c r="AH547" s="886"/>
      <c r="AI547" s="886"/>
      <c r="AJ547" s="886"/>
      <c r="AK547" s="886"/>
      <c r="AL547" s="886"/>
      <c r="AM547" s="886"/>
      <c r="AN547" s="886"/>
      <c r="AO547" s="886"/>
      <c r="AP547" s="886"/>
      <c r="AQ547" s="886"/>
      <c r="AR547" s="886"/>
      <c r="AS547" s="886"/>
      <c r="AT547" s="886"/>
      <c r="AU547" s="886"/>
      <c r="AV547" s="886"/>
      <c r="AW547" s="886"/>
      <c r="AX547" s="886"/>
      <c r="AY547" s="886"/>
      <c r="AZ547" s="886"/>
      <c r="BA547" s="886"/>
      <c r="BB547" s="886"/>
      <c r="BC547" s="886"/>
      <c r="BD547" s="886"/>
      <c r="BE547" s="886"/>
      <c r="BF547" s="886"/>
      <c r="BG547" s="886"/>
      <c r="BH547" s="886"/>
      <c r="BI547" s="886"/>
      <c r="BJ547" s="886"/>
      <c r="BK547" s="886"/>
      <c r="BL547" s="886"/>
      <c r="BM547" s="886"/>
      <c r="BN547" s="886"/>
      <c r="BO547" s="886"/>
      <c r="BP547" s="886"/>
      <c r="BQ547" s="886"/>
    </row>
    <row r="548">
      <c r="A548" s="886"/>
      <c r="B548" s="886"/>
      <c r="C548" s="886"/>
      <c r="D548" s="887"/>
      <c r="E548" s="886"/>
      <c r="F548" s="886"/>
      <c r="G548" s="886"/>
      <c r="H548" s="886"/>
      <c r="I548" s="886"/>
      <c r="J548" s="886"/>
      <c r="K548" s="886"/>
      <c r="L548" s="886"/>
      <c r="M548" s="886"/>
      <c r="N548" s="886"/>
      <c r="O548" s="886"/>
      <c r="P548" s="886"/>
      <c r="Q548" s="886"/>
      <c r="R548" s="886"/>
      <c r="S548" s="886"/>
      <c r="T548" s="886"/>
      <c r="U548" s="886"/>
      <c r="V548" s="886"/>
      <c r="W548" s="886"/>
      <c r="X548" s="886"/>
      <c r="Y548" s="886"/>
      <c r="Z548" s="886"/>
      <c r="AA548" s="886"/>
      <c r="AB548" s="886"/>
      <c r="AC548" s="886"/>
      <c r="AD548" s="886"/>
      <c r="AE548" s="886"/>
      <c r="AF548" s="886"/>
      <c r="AG548" s="886"/>
      <c r="AH548" s="886"/>
      <c r="AI548" s="886"/>
      <c r="AJ548" s="886"/>
      <c r="AK548" s="886"/>
      <c r="AL548" s="886"/>
      <c r="AM548" s="886"/>
      <c r="AN548" s="886"/>
      <c r="AO548" s="886"/>
      <c r="AP548" s="886"/>
      <c r="AQ548" s="886"/>
      <c r="AR548" s="886"/>
      <c r="AS548" s="886"/>
      <c r="AT548" s="886"/>
      <c r="AU548" s="886"/>
      <c r="AV548" s="886"/>
      <c r="AW548" s="886"/>
      <c r="AX548" s="886"/>
      <c r="AY548" s="886"/>
      <c r="AZ548" s="886"/>
      <c r="BA548" s="886"/>
      <c r="BB548" s="886"/>
      <c r="BC548" s="886"/>
      <c r="BD548" s="886"/>
      <c r="BE548" s="886"/>
      <c r="BF548" s="886"/>
      <c r="BG548" s="886"/>
      <c r="BH548" s="886"/>
      <c r="BI548" s="886"/>
      <c r="BJ548" s="886"/>
      <c r="BK548" s="886"/>
      <c r="BL548" s="886"/>
      <c r="BM548" s="886"/>
      <c r="BN548" s="886"/>
      <c r="BO548" s="886"/>
      <c r="BP548" s="886"/>
      <c r="BQ548" s="886"/>
    </row>
    <row r="549">
      <c r="A549" s="886"/>
      <c r="B549" s="886"/>
      <c r="C549" s="886"/>
      <c r="D549" s="887"/>
      <c r="E549" s="886"/>
      <c r="F549" s="886"/>
      <c r="G549" s="886"/>
      <c r="H549" s="886"/>
      <c r="I549" s="886"/>
      <c r="J549" s="886"/>
      <c r="K549" s="886"/>
      <c r="L549" s="886"/>
      <c r="M549" s="886"/>
      <c r="N549" s="886"/>
      <c r="O549" s="886"/>
      <c r="P549" s="886"/>
      <c r="Q549" s="886"/>
      <c r="R549" s="886"/>
      <c r="S549" s="886"/>
      <c r="T549" s="886"/>
      <c r="U549" s="886"/>
      <c r="V549" s="886"/>
      <c r="W549" s="886"/>
      <c r="X549" s="886"/>
      <c r="Y549" s="886"/>
      <c r="Z549" s="886"/>
      <c r="AA549" s="886"/>
      <c r="AB549" s="886"/>
      <c r="AC549" s="886"/>
      <c r="AD549" s="886"/>
      <c r="AE549" s="886"/>
      <c r="AF549" s="886"/>
      <c r="AG549" s="886"/>
      <c r="AH549" s="886"/>
      <c r="AI549" s="886"/>
      <c r="AJ549" s="886"/>
      <c r="AK549" s="886"/>
      <c r="AL549" s="886"/>
      <c r="AM549" s="886"/>
      <c r="AN549" s="886"/>
      <c r="AO549" s="886"/>
      <c r="AP549" s="886"/>
      <c r="AQ549" s="886"/>
      <c r="AR549" s="886"/>
      <c r="AS549" s="886"/>
      <c r="AT549" s="886"/>
      <c r="AU549" s="886"/>
      <c r="AV549" s="886"/>
      <c r="AW549" s="886"/>
      <c r="AX549" s="886"/>
      <c r="AY549" s="886"/>
      <c r="AZ549" s="886"/>
      <c r="BA549" s="886"/>
      <c r="BB549" s="886"/>
      <c r="BC549" s="886"/>
      <c r="BD549" s="886"/>
      <c r="BE549" s="886"/>
      <c r="BF549" s="886"/>
      <c r="BG549" s="886"/>
      <c r="BH549" s="886"/>
      <c r="BI549" s="886"/>
      <c r="BJ549" s="886"/>
      <c r="BK549" s="886"/>
      <c r="BL549" s="886"/>
      <c r="BM549" s="886"/>
      <c r="BN549" s="886"/>
      <c r="BO549" s="886"/>
      <c r="BP549" s="886"/>
      <c r="BQ549" s="886"/>
    </row>
    <row r="550">
      <c r="A550" s="886"/>
      <c r="B550" s="886"/>
      <c r="C550" s="886"/>
      <c r="D550" s="887"/>
      <c r="E550" s="886"/>
      <c r="F550" s="886"/>
      <c r="G550" s="886"/>
      <c r="H550" s="886"/>
      <c r="I550" s="886"/>
      <c r="J550" s="886"/>
      <c r="K550" s="886"/>
      <c r="L550" s="886"/>
      <c r="M550" s="886"/>
      <c r="N550" s="886"/>
      <c r="O550" s="886"/>
      <c r="P550" s="886"/>
      <c r="Q550" s="886"/>
      <c r="R550" s="886"/>
      <c r="S550" s="886"/>
      <c r="T550" s="886"/>
      <c r="U550" s="886"/>
      <c r="V550" s="886"/>
      <c r="W550" s="886"/>
      <c r="X550" s="886"/>
      <c r="Y550" s="886"/>
      <c r="Z550" s="886"/>
      <c r="AA550" s="886"/>
      <c r="AB550" s="886"/>
      <c r="AC550" s="886"/>
      <c r="AD550" s="886"/>
      <c r="AE550" s="886"/>
      <c r="AF550" s="886"/>
      <c r="AG550" s="886"/>
      <c r="AH550" s="886"/>
      <c r="AI550" s="886"/>
      <c r="AJ550" s="886"/>
      <c r="AK550" s="886"/>
      <c r="AL550" s="886"/>
      <c r="AM550" s="886"/>
      <c r="AN550" s="886"/>
      <c r="AO550" s="886"/>
      <c r="AP550" s="886"/>
      <c r="AQ550" s="886"/>
      <c r="AR550" s="886"/>
      <c r="AS550" s="886"/>
      <c r="AT550" s="886"/>
      <c r="AU550" s="886"/>
      <c r="AV550" s="886"/>
      <c r="AW550" s="886"/>
      <c r="AX550" s="886"/>
      <c r="AY550" s="886"/>
      <c r="AZ550" s="886"/>
      <c r="BA550" s="886"/>
      <c r="BB550" s="886"/>
      <c r="BC550" s="886"/>
      <c r="BD550" s="886"/>
      <c r="BE550" s="886"/>
      <c r="BF550" s="886"/>
      <c r="BG550" s="886"/>
      <c r="BH550" s="886"/>
      <c r="BI550" s="886"/>
      <c r="BJ550" s="886"/>
      <c r="BK550" s="886"/>
      <c r="BL550" s="886"/>
      <c r="BM550" s="886"/>
      <c r="BN550" s="886"/>
      <c r="BO550" s="886"/>
      <c r="BP550" s="886"/>
      <c r="BQ550" s="886"/>
    </row>
    <row r="551">
      <c r="A551" s="886"/>
      <c r="B551" s="886"/>
      <c r="C551" s="886"/>
      <c r="D551" s="887"/>
      <c r="E551" s="886"/>
      <c r="F551" s="886"/>
      <c r="G551" s="886"/>
      <c r="H551" s="886"/>
      <c r="I551" s="886"/>
      <c r="J551" s="886"/>
      <c r="K551" s="886"/>
      <c r="L551" s="886"/>
      <c r="M551" s="886"/>
      <c r="N551" s="886"/>
      <c r="O551" s="886"/>
      <c r="P551" s="886"/>
      <c r="Q551" s="886"/>
      <c r="R551" s="886"/>
      <c r="S551" s="886"/>
      <c r="T551" s="886"/>
      <c r="U551" s="886"/>
      <c r="V551" s="886"/>
      <c r="W551" s="886"/>
      <c r="X551" s="886"/>
      <c r="Y551" s="886"/>
      <c r="Z551" s="886"/>
      <c r="AA551" s="886"/>
      <c r="AB551" s="886"/>
      <c r="AC551" s="886"/>
      <c r="AD551" s="886"/>
      <c r="AE551" s="886"/>
      <c r="AF551" s="886"/>
      <c r="AG551" s="886"/>
      <c r="AH551" s="886"/>
      <c r="AI551" s="886"/>
      <c r="AJ551" s="886"/>
      <c r="AK551" s="886"/>
      <c r="AL551" s="886"/>
      <c r="AM551" s="886"/>
      <c r="AN551" s="886"/>
      <c r="AO551" s="886"/>
      <c r="AP551" s="886"/>
      <c r="AQ551" s="886"/>
      <c r="AR551" s="886"/>
      <c r="AS551" s="886"/>
      <c r="AT551" s="886"/>
      <c r="AU551" s="886"/>
      <c r="AV551" s="886"/>
      <c r="AW551" s="886"/>
      <c r="AX551" s="886"/>
      <c r="AY551" s="886"/>
      <c r="AZ551" s="886"/>
      <c r="BA551" s="886"/>
      <c r="BB551" s="886"/>
      <c r="BC551" s="886"/>
      <c r="BD551" s="886"/>
      <c r="BE551" s="886"/>
      <c r="BF551" s="886"/>
      <c r="BG551" s="886"/>
      <c r="BH551" s="886"/>
      <c r="BI551" s="886"/>
      <c r="BJ551" s="886"/>
      <c r="BK551" s="886"/>
      <c r="BL551" s="886"/>
      <c r="BM551" s="886"/>
      <c r="BN551" s="886"/>
      <c r="BO551" s="886"/>
      <c r="BP551" s="886"/>
      <c r="BQ551" s="886"/>
    </row>
    <row r="552">
      <c r="A552" s="886"/>
      <c r="B552" s="886"/>
      <c r="C552" s="886"/>
      <c r="D552" s="887"/>
      <c r="E552" s="886"/>
      <c r="F552" s="886"/>
      <c r="G552" s="886"/>
      <c r="H552" s="886"/>
      <c r="I552" s="886"/>
      <c r="J552" s="886"/>
      <c r="K552" s="886"/>
      <c r="L552" s="886"/>
      <c r="M552" s="886"/>
      <c r="N552" s="886"/>
      <c r="O552" s="886"/>
      <c r="P552" s="886"/>
      <c r="Q552" s="886"/>
      <c r="R552" s="886"/>
      <c r="S552" s="886"/>
      <c r="T552" s="886"/>
      <c r="U552" s="886"/>
      <c r="V552" s="886"/>
      <c r="W552" s="886"/>
      <c r="X552" s="886"/>
      <c r="Y552" s="886"/>
      <c r="Z552" s="886"/>
      <c r="AA552" s="886"/>
      <c r="AB552" s="886"/>
      <c r="AC552" s="886"/>
      <c r="AD552" s="886"/>
      <c r="AE552" s="886"/>
      <c r="AF552" s="886"/>
      <c r="AG552" s="886"/>
      <c r="AH552" s="886"/>
      <c r="AI552" s="886"/>
      <c r="AJ552" s="886"/>
      <c r="AK552" s="886"/>
      <c r="AL552" s="886"/>
      <c r="AM552" s="886"/>
      <c r="AN552" s="886"/>
      <c r="AO552" s="886"/>
      <c r="AP552" s="886"/>
      <c r="AQ552" s="886"/>
      <c r="AR552" s="886"/>
      <c r="AS552" s="886"/>
      <c r="AT552" s="886"/>
      <c r="AU552" s="886"/>
      <c r="AV552" s="886"/>
      <c r="AW552" s="886"/>
      <c r="AX552" s="886"/>
      <c r="AY552" s="886"/>
      <c r="AZ552" s="886"/>
      <c r="BA552" s="886"/>
      <c r="BB552" s="886"/>
      <c r="BC552" s="886"/>
      <c r="BD552" s="886"/>
      <c r="BE552" s="886"/>
      <c r="BF552" s="886"/>
      <c r="BG552" s="886"/>
      <c r="BH552" s="886"/>
      <c r="BI552" s="886"/>
      <c r="BJ552" s="886"/>
      <c r="BK552" s="886"/>
      <c r="BL552" s="886"/>
      <c r="BM552" s="886"/>
      <c r="BN552" s="886"/>
      <c r="BO552" s="886"/>
      <c r="BP552" s="886"/>
      <c r="BQ552" s="886"/>
    </row>
    <row r="553">
      <c r="A553" s="886"/>
      <c r="B553" s="886"/>
      <c r="C553" s="886"/>
      <c r="D553" s="887"/>
      <c r="E553" s="886"/>
      <c r="F553" s="886"/>
      <c r="G553" s="886"/>
      <c r="H553" s="886"/>
      <c r="I553" s="886"/>
      <c r="J553" s="886"/>
      <c r="K553" s="886"/>
      <c r="L553" s="886"/>
      <c r="M553" s="886"/>
      <c r="N553" s="886"/>
      <c r="O553" s="886"/>
      <c r="P553" s="886"/>
      <c r="Q553" s="886"/>
      <c r="R553" s="886"/>
      <c r="S553" s="886"/>
      <c r="T553" s="886"/>
      <c r="U553" s="886"/>
      <c r="V553" s="886"/>
      <c r="W553" s="886"/>
      <c r="X553" s="886"/>
      <c r="Y553" s="886"/>
      <c r="Z553" s="886"/>
      <c r="AA553" s="886"/>
      <c r="AB553" s="886"/>
      <c r="AC553" s="886"/>
      <c r="AD553" s="886"/>
      <c r="AE553" s="886"/>
      <c r="AF553" s="886"/>
      <c r="AG553" s="886"/>
      <c r="AH553" s="886"/>
      <c r="AI553" s="886"/>
      <c r="AJ553" s="886"/>
      <c r="AK553" s="886"/>
      <c r="AL553" s="886"/>
      <c r="AM553" s="886"/>
      <c r="AN553" s="886"/>
      <c r="AO553" s="886"/>
      <c r="AP553" s="886"/>
      <c r="AQ553" s="886"/>
      <c r="AR553" s="886"/>
      <c r="AS553" s="886"/>
      <c r="AT553" s="886"/>
      <c r="AU553" s="886"/>
      <c r="AV553" s="886"/>
      <c r="AW553" s="886"/>
      <c r="AX553" s="886"/>
      <c r="AY553" s="886"/>
      <c r="AZ553" s="886"/>
      <c r="BA553" s="886"/>
      <c r="BB553" s="886"/>
      <c r="BC553" s="886"/>
      <c r="BD553" s="886"/>
      <c r="BE553" s="886"/>
      <c r="BF553" s="886"/>
      <c r="BG553" s="886"/>
      <c r="BH553" s="886"/>
      <c r="BI553" s="886"/>
      <c r="BJ553" s="886"/>
      <c r="BK553" s="886"/>
      <c r="BL553" s="886"/>
      <c r="BM553" s="886"/>
      <c r="BN553" s="886"/>
      <c r="BO553" s="886"/>
      <c r="BP553" s="886"/>
      <c r="BQ553" s="886"/>
    </row>
    <row r="554">
      <c r="A554" s="886"/>
      <c r="B554" s="886"/>
      <c r="C554" s="886"/>
      <c r="D554" s="887"/>
      <c r="E554" s="886"/>
      <c r="F554" s="886"/>
      <c r="G554" s="886"/>
      <c r="H554" s="886"/>
      <c r="I554" s="886"/>
      <c r="J554" s="886"/>
      <c r="K554" s="886"/>
      <c r="L554" s="886"/>
      <c r="M554" s="886"/>
      <c r="N554" s="886"/>
      <c r="O554" s="886"/>
      <c r="P554" s="886"/>
      <c r="Q554" s="886"/>
      <c r="R554" s="886"/>
      <c r="S554" s="886"/>
      <c r="T554" s="886"/>
      <c r="U554" s="886"/>
      <c r="V554" s="886"/>
      <c r="W554" s="886"/>
      <c r="X554" s="886"/>
      <c r="Y554" s="886"/>
      <c r="Z554" s="886"/>
      <c r="AA554" s="886"/>
      <c r="AB554" s="886"/>
      <c r="AC554" s="886"/>
      <c r="AD554" s="886"/>
      <c r="AE554" s="886"/>
      <c r="AF554" s="886"/>
      <c r="AG554" s="886"/>
      <c r="AH554" s="886"/>
      <c r="AI554" s="886"/>
      <c r="AJ554" s="886"/>
      <c r="AK554" s="886"/>
      <c r="AL554" s="886"/>
      <c r="AM554" s="886"/>
      <c r="AN554" s="886"/>
      <c r="AO554" s="886"/>
      <c r="AP554" s="886"/>
      <c r="AQ554" s="886"/>
      <c r="AR554" s="886"/>
      <c r="AS554" s="886"/>
      <c r="AT554" s="886"/>
      <c r="AU554" s="886"/>
      <c r="AV554" s="886"/>
      <c r="AW554" s="886"/>
      <c r="AX554" s="886"/>
      <c r="AY554" s="886"/>
      <c r="AZ554" s="886"/>
      <c r="BA554" s="886"/>
      <c r="BB554" s="886"/>
      <c r="BC554" s="886"/>
      <c r="BD554" s="886"/>
      <c r="BE554" s="886"/>
      <c r="BF554" s="886"/>
      <c r="BG554" s="886"/>
      <c r="BH554" s="886"/>
      <c r="BI554" s="886"/>
      <c r="BJ554" s="886"/>
      <c r="BK554" s="886"/>
      <c r="BL554" s="886"/>
      <c r="BM554" s="886"/>
      <c r="BN554" s="886"/>
      <c r="BO554" s="886"/>
      <c r="BP554" s="886"/>
      <c r="BQ554" s="886"/>
    </row>
    <row r="555">
      <c r="A555" s="886"/>
      <c r="B555" s="886"/>
      <c r="C555" s="886"/>
      <c r="D555" s="887"/>
      <c r="E555" s="886"/>
      <c r="F555" s="886"/>
      <c r="G555" s="886"/>
      <c r="H555" s="886"/>
      <c r="I555" s="886"/>
      <c r="J555" s="886"/>
      <c r="K555" s="886"/>
      <c r="L555" s="886"/>
      <c r="M555" s="886"/>
      <c r="N555" s="886"/>
      <c r="O555" s="886"/>
      <c r="P555" s="886"/>
      <c r="Q555" s="886"/>
      <c r="R555" s="886"/>
      <c r="S555" s="886"/>
      <c r="T555" s="886"/>
      <c r="U555" s="886"/>
      <c r="V555" s="886"/>
      <c r="W555" s="886"/>
      <c r="X555" s="886"/>
      <c r="Y555" s="886"/>
      <c r="Z555" s="886"/>
      <c r="AA555" s="886"/>
      <c r="AB555" s="886"/>
      <c r="AC555" s="886"/>
      <c r="AD555" s="886"/>
      <c r="AE555" s="886"/>
      <c r="AF555" s="886"/>
      <c r="AG555" s="886"/>
      <c r="AH555" s="886"/>
      <c r="AI555" s="886"/>
      <c r="AJ555" s="886"/>
      <c r="AK555" s="886"/>
      <c r="AL555" s="886"/>
      <c r="AM555" s="886"/>
      <c r="AN555" s="886"/>
      <c r="AO555" s="886"/>
      <c r="AP555" s="886"/>
      <c r="AQ555" s="886"/>
      <c r="AR555" s="886"/>
      <c r="AS555" s="886"/>
      <c r="AT555" s="886"/>
      <c r="AU555" s="886"/>
      <c r="AV555" s="886"/>
      <c r="AW555" s="886"/>
      <c r="AX555" s="886"/>
      <c r="AY555" s="886"/>
      <c r="AZ555" s="886"/>
      <c r="BA555" s="886"/>
      <c r="BB555" s="886"/>
      <c r="BC555" s="886"/>
      <c r="BD555" s="886"/>
      <c r="BE555" s="886"/>
      <c r="BF555" s="886"/>
      <c r="BG555" s="886"/>
      <c r="BH555" s="886"/>
      <c r="BI555" s="886"/>
      <c r="BJ555" s="886"/>
      <c r="BK555" s="886"/>
      <c r="BL555" s="886"/>
      <c r="BM555" s="886"/>
      <c r="BN555" s="886"/>
      <c r="BO555" s="886"/>
      <c r="BP555" s="886"/>
      <c r="BQ555" s="886"/>
    </row>
    <row r="556">
      <c r="A556" s="886"/>
      <c r="B556" s="886"/>
      <c r="C556" s="886"/>
      <c r="D556" s="887"/>
      <c r="E556" s="886"/>
      <c r="F556" s="886"/>
      <c r="G556" s="886"/>
      <c r="H556" s="886"/>
      <c r="I556" s="886"/>
      <c r="J556" s="886"/>
      <c r="K556" s="886"/>
      <c r="L556" s="886"/>
      <c r="M556" s="886"/>
      <c r="N556" s="886"/>
      <c r="O556" s="886"/>
      <c r="P556" s="886"/>
      <c r="Q556" s="886"/>
      <c r="R556" s="886"/>
      <c r="S556" s="886"/>
      <c r="T556" s="886"/>
      <c r="U556" s="886"/>
      <c r="V556" s="886"/>
      <c r="W556" s="886"/>
      <c r="X556" s="886"/>
      <c r="Y556" s="886"/>
      <c r="Z556" s="886"/>
      <c r="AA556" s="886"/>
      <c r="AB556" s="886"/>
      <c r="AC556" s="886"/>
      <c r="AD556" s="886"/>
      <c r="AE556" s="886"/>
      <c r="AF556" s="886"/>
      <c r="AG556" s="886"/>
      <c r="AH556" s="886"/>
      <c r="AI556" s="886"/>
      <c r="AJ556" s="886"/>
      <c r="AK556" s="886"/>
      <c r="AL556" s="886"/>
      <c r="AM556" s="886"/>
      <c r="AN556" s="886"/>
      <c r="AO556" s="886"/>
      <c r="AP556" s="886"/>
      <c r="AQ556" s="886"/>
      <c r="AR556" s="886"/>
      <c r="AS556" s="886"/>
      <c r="AT556" s="886"/>
      <c r="AU556" s="886"/>
      <c r="AV556" s="886"/>
      <c r="AW556" s="886"/>
      <c r="AX556" s="886"/>
      <c r="AY556" s="886"/>
      <c r="AZ556" s="886"/>
      <c r="BA556" s="886"/>
      <c r="BB556" s="886"/>
      <c r="BC556" s="886"/>
      <c r="BD556" s="886"/>
      <c r="BE556" s="886"/>
      <c r="BF556" s="886"/>
      <c r="BG556" s="886"/>
      <c r="BH556" s="886"/>
      <c r="BI556" s="886"/>
      <c r="BJ556" s="886"/>
      <c r="BK556" s="886"/>
      <c r="BL556" s="886"/>
      <c r="BM556" s="886"/>
      <c r="BN556" s="886"/>
      <c r="BO556" s="886"/>
      <c r="BP556" s="886"/>
      <c r="BQ556" s="886"/>
    </row>
    <row r="557">
      <c r="A557" s="886"/>
      <c r="B557" s="886"/>
      <c r="C557" s="886"/>
      <c r="D557" s="887"/>
      <c r="E557" s="886"/>
      <c r="F557" s="886"/>
      <c r="G557" s="886"/>
      <c r="H557" s="886"/>
      <c r="I557" s="886"/>
      <c r="J557" s="886"/>
      <c r="K557" s="886"/>
      <c r="L557" s="886"/>
      <c r="M557" s="886"/>
      <c r="N557" s="886"/>
      <c r="O557" s="886"/>
      <c r="P557" s="886"/>
      <c r="Q557" s="886"/>
      <c r="R557" s="886"/>
      <c r="S557" s="886"/>
      <c r="T557" s="886"/>
      <c r="U557" s="886"/>
      <c r="V557" s="886"/>
      <c r="W557" s="886"/>
      <c r="X557" s="886"/>
      <c r="Y557" s="886"/>
      <c r="Z557" s="886"/>
      <c r="AA557" s="886"/>
      <c r="AB557" s="886"/>
      <c r="AC557" s="886"/>
      <c r="AD557" s="886"/>
      <c r="AE557" s="886"/>
      <c r="AF557" s="886"/>
      <c r="AG557" s="886"/>
      <c r="AH557" s="886"/>
      <c r="AI557" s="886"/>
      <c r="AJ557" s="886"/>
      <c r="AK557" s="886"/>
      <c r="AL557" s="886"/>
      <c r="AM557" s="886"/>
      <c r="AN557" s="886"/>
      <c r="AO557" s="886"/>
      <c r="AP557" s="886"/>
      <c r="AQ557" s="886"/>
      <c r="AR557" s="886"/>
      <c r="AS557" s="886"/>
      <c r="AT557" s="886"/>
      <c r="AU557" s="886"/>
      <c r="AV557" s="886"/>
      <c r="AW557" s="886"/>
      <c r="AX557" s="886"/>
      <c r="AY557" s="886"/>
      <c r="AZ557" s="886"/>
      <c r="BA557" s="886"/>
      <c r="BB557" s="886"/>
      <c r="BC557" s="886"/>
      <c r="BD557" s="886"/>
      <c r="BE557" s="886"/>
      <c r="BF557" s="886"/>
      <c r="BG557" s="886"/>
      <c r="BH557" s="886"/>
      <c r="BI557" s="886"/>
      <c r="BJ557" s="886"/>
      <c r="BK557" s="886"/>
      <c r="BL557" s="886"/>
      <c r="BM557" s="886"/>
      <c r="BN557" s="886"/>
      <c r="BO557" s="886"/>
      <c r="BP557" s="886"/>
      <c r="BQ557" s="886"/>
    </row>
    <row r="558">
      <c r="A558" s="886"/>
      <c r="B558" s="886"/>
      <c r="C558" s="886"/>
      <c r="D558" s="887"/>
      <c r="E558" s="886"/>
      <c r="F558" s="886"/>
      <c r="G558" s="886"/>
      <c r="H558" s="886"/>
      <c r="I558" s="886"/>
      <c r="J558" s="886"/>
      <c r="K558" s="886"/>
      <c r="L558" s="886"/>
      <c r="M558" s="886"/>
      <c r="N558" s="886"/>
      <c r="O558" s="886"/>
      <c r="P558" s="886"/>
      <c r="Q558" s="886"/>
      <c r="R558" s="886"/>
      <c r="S558" s="886"/>
      <c r="T558" s="886"/>
      <c r="U558" s="886"/>
      <c r="V558" s="886"/>
      <c r="W558" s="886"/>
      <c r="X558" s="886"/>
      <c r="Y558" s="886"/>
      <c r="Z558" s="886"/>
      <c r="AA558" s="886"/>
      <c r="AB558" s="886"/>
      <c r="AC558" s="886"/>
      <c r="AD558" s="886"/>
      <c r="AE558" s="886"/>
      <c r="AF558" s="886"/>
      <c r="AG558" s="886"/>
      <c r="AH558" s="886"/>
      <c r="AI558" s="886"/>
      <c r="AJ558" s="886"/>
      <c r="AK558" s="886"/>
      <c r="AL558" s="886"/>
      <c r="AM558" s="886"/>
      <c r="AN558" s="886"/>
      <c r="AO558" s="886"/>
      <c r="AP558" s="886"/>
      <c r="AQ558" s="886"/>
      <c r="AR558" s="886"/>
      <c r="AS558" s="886"/>
      <c r="AT558" s="886"/>
      <c r="AU558" s="886"/>
      <c r="AV558" s="886"/>
      <c r="AW558" s="886"/>
      <c r="AX558" s="886"/>
      <c r="AY558" s="886"/>
      <c r="AZ558" s="886"/>
      <c r="BA558" s="886"/>
      <c r="BB558" s="886"/>
      <c r="BC558" s="886"/>
      <c r="BD558" s="886"/>
      <c r="BE558" s="886"/>
      <c r="BF558" s="886"/>
      <c r="BG558" s="886"/>
      <c r="BH558" s="886"/>
      <c r="BI558" s="886"/>
      <c r="BJ558" s="886"/>
      <c r="BK558" s="886"/>
      <c r="BL558" s="886"/>
      <c r="BM558" s="886"/>
      <c r="BN558" s="886"/>
      <c r="BO558" s="886"/>
      <c r="BP558" s="886"/>
      <c r="BQ558" s="886"/>
    </row>
    <row r="559">
      <c r="A559" s="886"/>
      <c r="B559" s="886"/>
      <c r="C559" s="886"/>
      <c r="D559" s="887"/>
      <c r="E559" s="886"/>
      <c r="F559" s="886"/>
      <c r="G559" s="886"/>
      <c r="H559" s="886"/>
      <c r="I559" s="886"/>
      <c r="J559" s="886"/>
      <c r="K559" s="886"/>
      <c r="L559" s="886"/>
      <c r="M559" s="886"/>
      <c r="N559" s="886"/>
      <c r="O559" s="886"/>
      <c r="P559" s="886"/>
      <c r="Q559" s="886"/>
      <c r="R559" s="886"/>
      <c r="S559" s="886"/>
      <c r="T559" s="886"/>
      <c r="U559" s="886"/>
      <c r="V559" s="886"/>
      <c r="W559" s="886"/>
      <c r="X559" s="886"/>
      <c r="Y559" s="886"/>
      <c r="Z559" s="886"/>
      <c r="AA559" s="886"/>
      <c r="AB559" s="886"/>
      <c r="AC559" s="886"/>
      <c r="AD559" s="886"/>
      <c r="AE559" s="886"/>
      <c r="AF559" s="886"/>
      <c r="AG559" s="886"/>
      <c r="AH559" s="886"/>
      <c r="AI559" s="886"/>
      <c r="AJ559" s="886"/>
      <c r="AK559" s="886"/>
      <c r="AL559" s="886"/>
      <c r="AM559" s="886"/>
      <c r="AN559" s="886"/>
      <c r="AO559" s="886"/>
      <c r="AP559" s="886"/>
      <c r="AQ559" s="886"/>
      <c r="AR559" s="886"/>
      <c r="AS559" s="886"/>
      <c r="AT559" s="886"/>
      <c r="AU559" s="886"/>
      <c r="AV559" s="886"/>
      <c r="AW559" s="886"/>
      <c r="AX559" s="886"/>
      <c r="AY559" s="886"/>
      <c r="AZ559" s="886"/>
      <c r="BA559" s="886"/>
      <c r="BB559" s="886"/>
      <c r="BC559" s="886"/>
      <c r="BD559" s="886"/>
      <c r="BE559" s="886"/>
      <c r="BF559" s="886"/>
      <c r="BG559" s="886"/>
      <c r="BH559" s="886"/>
      <c r="BI559" s="886"/>
      <c r="BJ559" s="886"/>
      <c r="BK559" s="886"/>
      <c r="BL559" s="886"/>
      <c r="BM559" s="886"/>
      <c r="BN559" s="886"/>
      <c r="BO559" s="886"/>
      <c r="BP559" s="886"/>
      <c r="BQ559" s="886"/>
    </row>
    <row r="560">
      <c r="A560" s="886"/>
      <c r="B560" s="886"/>
      <c r="C560" s="886"/>
      <c r="D560" s="887"/>
      <c r="E560" s="886"/>
      <c r="F560" s="886"/>
      <c r="G560" s="886"/>
      <c r="H560" s="886"/>
      <c r="I560" s="886"/>
      <c r="J560" s="886"/>
      <c r="K560" s="886"/>
      <c r="L560" s="886"/>
      <c r="M560" s="886"/>
      <c r="N560" s="886"/>
      <c r="O560" s="886"/>
      <c r="P560" s="886"/>
      <c r="Q560" s="886"/>
      <c r="R560" s="886"/>
      <c r="S560" s="886"/>
      <c r="T560" s="886"/>
      <c r="U560" s="886"/>
      <c r="V560" s="886"/>
      <c r="W560" s="886"/>
      <c r="X560" s="886"/>
      <c r="Y560" s="886"/>
      <c r="Z560" s="886"/>
      <c r="AA560" s="886"/>
      <c r="AB560" s="886"/>
      <c r="AC560" s="886"/>
      <c r="AD560" s="886"/>
      <c r="AE560" s="886"/>
      <c r="AF560" s="886"/>
      <c r="AG560" s="886"/>
      <c r="AH560" s="886"/>
      <c r="AI560" s="886"/>
      <c r="AJ560" s="886"/>
      <c r="AK560" s="886"/>
      <c r="AL560" s="886"/>
      <c r="AM560" s="886"/>
      <c r="AN560" s="886"/>
      <c r="AO560" s="886"/>
      <c r="AP560" s="886"/>
      <c r="AQ560" s="886"/>
      <c r="AR560" s="886"/>
      <c r="AS560" s="886"/>
      <c r="AT560" s="886"/>
      <c r="AU560" s="886"/>
      <c r="AV560" s="886"/>
      <c r="AW560" s="886"/>
      <c r="AX560" s="886"/>
      <c r="AY560" s="886"/>
      <c r="AZ560" s="886"/>
      <c r="BA560" s="886"/>
      <c r="BB560" s="886"/>
      <c r="BC560" s="886"/>
      <c r="BD560" s="886"/>
      <c r="BE560" s="886"/>
      <c r="BF560" s="886"/>
      <c r="BG560" s="886"/>
      <c r="BH560" s="886"/>
      <c r="BI560" s="886"/>
      <c r="BJ560" s="886"/>
      <c r="BK560" s="886"/>
      <c r="BL560" s="886"/>
      <c r="BM560" s="886"/>
      <c r="BN560" s="886"/>
      <c r="BO560" s="886"/>
      <c r="BP560" s="886"/>
      <c r="BQ560" s="886"/>
    </row>
    <row r="561">
      <c r="A561" s="886"/>
      <c r="B561" s="886"/>
      <c r="C561" s="886"/>
      <c r="D561" s="887"/>
      <c r="E561" s="886"/>
      <c r="F561" s="886"/>
      <c r="G561" s="886"/>
      <c r="H561" s="886"/>
      <c r="I561" s="886"/>
      <c r="J561" s="886"/>
      <c r="K561" s="886"/>
      <c r="L561" s="886"/>
      <c r="M561" s="886"/>
      <c r="N561" s="886"/>
      <c r="O561" s="886"/>
      <c r="P561" s="886"/>
      <c r="Q561" s="886"/>
      <c r="R561" s="886"/>
      <c r="S561" s="886"/>
      <c r="T561" s="886"/>
      <c r="U561" s="886"/>
      <c r="V561" s="886"/>
      <c r="W561" s="886"/>
      <c r="X561" s="886"/>
      <c r="Y561" s="886"/>
      <c r="Z561" s="886"/>
      <c r="AA561" s="886"/>
      <c r="AB561" s="886"/>
      <c r="AC561" s="886"/>
      <c r="AD561" s="886"/>
      <c r="AE561" s="886"/>
      <c r="AF561" s="886"/>
      <c r="AG561" s="886"/>
      <c r="AH561" s="886"/>
      <c r="AI561" s="886"/>
      <c r="AJ561" s="886"/>
      <c r="AK561" s="886"/>
      <c r="AL561" s="886"/>
      <c r="AM561" s="886"/>
      <c r="AN561" s="886"/>
      <c r="AO561" s="886"/>
      <c r="AP561" s="886"/>
      <c r="AQ561" s="886"/>
      <c r="AR561" s="886"/>
      <c r="AS561" s="886"/>
      <c r="AT561" s="886"/>
      <c r="AU561" s="886"/>
      <c r="AV561" s="886"/>
      <c r="AW561" s="886"/>
      <c r="AX561" s="886"/>
      <c r="AY561" s="886"/>
      <c r="AZ561" s="886"/>
      <c r="BA561" s="886"/>
      <c r="BB561" s="886"/>
      <c r="BC561" s="886"/>
      <c r="BD561" s="886"/>
      <c r="BE561" s="886"/>
      <c r="BF561" s="886"/>
      <c r="BG561" s="886"/>
      <c r="BH561" s="886"/>
      <c r="BI561" s="886"/>
      <c r="BJ561" s="886"/>
      <c r="BK561" s="886"/>
      <c r="BL561" s="886"/>
      <c r="BM561" s="886"/>
      <c r="BN561" s="886"/>
      <c r="BO561" s="886"/>
      <c r="BP561" s="886"/>
      <c r="BQ561" s="886"/>
    </row>
    <row r="562">
      <c r="A562" s="886"/>
      <c r="B562" s="886"/>
      <c r="C562" s="886"/>
      <c r="D562" s="887"/>
      <c r="E562" s="886"/>
      <c r="F562" s="886"/>
      <c r="G562" s="886"/>
      <c r="H562" s="886"/>
      <c r="I562" s="886"/>
      <c r="J562" s="886"/>
      <c r="K562" s="886"/>
      <c r="L562" s="886"/>
      <c r="M562" s="886"/>
      <c r="N562" s="886"/>
      <c r="O562" s="886"/>
      <c r="P562" s="886"/>
      <c r="Q562" s="886"/>
      <c r="R562" s="886"/>
      <c r="S562" s="886"/>
      <c r="T562" s="886"/>
      <c r="U562" s="886"/>
      <c r="V562" s="886"/>
      <c r="W562" s="886"/>
      <c r="X562" s="886"/>
      <c r="Y562" s="886"/>
      <c r="Z562" s="886"/>
      <c r="AA562" s="886"/>
      <c r="AB562" s="886"/>
      <c r="AC562" s="886"/>
      <c r="AD562" s="886"/>
      <c r="AE562" s="886"/>
      <c r="AF562" s="886"/>
      <c r="AG562" s="886"/>
      <c r="AH562" s="886"/>
      <c r="AI562" s="886"/>
      <c r="AJ562" s="886"/>
      <c r="AK562" s="886"/>
      <c r="AL562" s="886"/>
      <c r="AM562" s="886"/>
      <c r="AN562" s="886"/>
      <c r="AO562" s="886"/>
      <c r="AP562" s="886"/>
      <c r="AQ562" s="886"/>
      <c r="AR562" s="886"/>
      <c r="AS562" s="886"/>
      <c r="AT562" s="886"/>
      <c r="AU562" s="886"/>
      <c r="AV562" s="886"/>
      <c r="AW562" s="886"/>
      <c r="AX562" s="886"/>
      <c r="AY562" s="886"/>
      <c r="AZ562" s="886"/>
      <c r="BA562" s="886"/>
      <c r="BB562" s="886"/>
      <c r="BC562" s="886"/>
      <c r="BD562" s="886"/>
      <c r="BE562" s="886"/>
      <c r="BF562" s="886"/>
      <c r="BG562" s="886"/>
      <c r="BH562" s="886"/>
      <c r="BI562" s="886"/>
      <c r="BJ562" s="886"/>
      <c r="BK562" s="886"/>
      <c r="BL562" s="886"/>
      <c r="BM562" s="886"/>
      <c r="BN562" s="886"/>
      <c r="BO562" s="886"/>
      <c r="BP562" s="886"/>
      <c r="BQ562" s="886"/>
    </row>
    <row r="563">
      <c r="A563" s="886"/>
      <c r="B563" s="886"/>
      <c r="C563" s="886"/>
      <c r="D563" s="887"/>
      <c r="E563" s="886"/>
      <c r="F563" s="886"/>
      <c r="G563" s="886"/>
      <c r="H563" s="886"/>
      <c r="I563" s="886"/>
      <c r="J563" s="886"/>
      <c r="K563" s="886"/>
      <c r="L563" s="886"/>
      <c r="M563" s="886"/>
      <c r="N563" s="886"/>
      <c r="O563" s="886"/>
      <c r="P563" s="886"/>
      <c r="Q563" s="886"/>
      <c r="R563" s="886"/>
      <c r="S563" s="886"/>
      <c r="T563" s="886"/>
      <c r="U563" s="886"/>
      <c r="V563" s="886"/>
      <c r="W563" s="886"/>
      <c r="X563" s="886"/>
      <c r="Y563" s="886"/>
      <c r="Z563" s="886"/>
      <c r="AA563" s="886"/>
      <c r="AB563" s="886"/>
      <c r="AC563" s="886"/>
      <c r="AD563" s="886"/>
      <c r="AE563" s="886"/>
      <c r="AF563" s="886"/>
      <c r="AG563" s="886"/>
      <c r="AH563" s="886"/>
      <c r="AI563" s="886"/>
      <c r="AJ563" s="886"/>
      <c r="AK563" s="886"/>
      <c r="AL563" s="886"/>
      <c r="AM563" s="886"/>
      <c r="AN563" s="886"/>
      <c r="AO563" s="886"/>
      <c r="AP563" s="886"/>
      <c r="AQ563" s="886"/>
      <c r="AR563" s="886"/>
      <c r="AS563" s="886"/>
      <c r="AT563" s="886"/>
      <c r="AU563" s="886"/>
      <c r="AV563" s="886"/>
      <c r="AW563" s="886"/>
      <c r="AX563" s="886"/>
      <c r="AY563" s="886"/>
      <c r="AZ563" s="886"/>
      <c r="BA563" s="886"/>
      <c r="BB563" s="886"/>
      <c r="BC563" s="886"/>
      <c r="BD563" s="886"/>
      <c r="BE563" s="886"/>
      <c r="BF563" s="886"/>
      <c r="BG563" s="886"/>
      <c r="BH563" s="886"/>
      <c r="BI563" s="886"/>
      <c r="BJ563" s="886"/>
      <c r="BK563" s="886"/>
      <c r="BL563" s="886"/>
      <c r="BM563" s="886"/>
      <c r="BN563" s="886"/>
      <c r="BO563" s="886"/>
      <c r="BP563" s="886"/>
      <c r="BQ563" s="886"/>
    </row>
    <row r="564">
      <c r="A564" s="886"/>
      <c r="B564" s="886"/>
      <c r="C564" s="886"/>
      <c r="D564" s="887"/>
      <c r="E564" s="886"/>
      <c r="F564" s="886"/>
      <c r="G564" s="886"/>
      <c r="H564" s="886"/>
      <c r="I564" s="886"/>
      <c r="J564" s="886"/>
      <c r="K564" s="886"/>
      <c r="L564" s="886"/>
      <c r="M564" s="886"/>
      <c r="N564" s="886"/>
      <c r="O564" s="886"/>
      <c r="P564" s="886"/>
      <c r="Q564" s="886"/>
      <c r="R564" s="886"/>
      <c r="S564" s="886"/>
      <c r="T564" s="886"/>
      <c r="U564" s="886"/>
      <c r="V564" s="886"/>
      <c r="W564" s="886"/>
      <c r="X564" s="886"/>
      <c r="Y564" s="886"/>
      <c r="Z564" s="886"/>
      <c r="AA564" s="886"/>
      <c r="AB564" s="886"/>
      <c r="AC564" s="886"/>
      <c r="AD564" s="886"/>
      <c r="AE564" s="886"/>
      <c r="AF564" s="886"/>
      <c r="AG564" s="886"/>
      <c r="AH564" s="886"/>
      <c r="AI564" s="886"/>
      <c r="AJ564" s="886"/>
      <c r="AK564" s="886"/>
      <c r="AL564" s="886"/>
      <c r="AM564" s="886"/>
      <c r="AN564" s="886"/>
      <c r="AO564" s="886"/>
      <c r="AP564" s="886"/>
      <c r="AQ564" s="886"/>
      <c r="AR564" s="886"/>
      <c r="AS564" s="886"/>
      <c r="AT564" s="886"/>
      <c r="AU564" s="886"/>
      <c r="AV564" s="886"/>
      <c r="AW564" s="886"/>
      <c r="AX564" s="886"/>
      <c r="AY564" s="886"/>
      <c r="AZ564" s="886"/>
      <c r="BA564" s="886"/>
      <c r="BB564" s="886"/>
      <c r="BC564" s="886"/>
      <c r="BD564" s="886"/>
      <c r="BE564" s="886"/>
      <c r="BF564" s="886"/>
      <c r="BG564" s="886"/>
      <c r="BH564" s="886"/>
      <c r="BI564" s="886"/>
      <c r="BJ564" s="886"/>
      <c r="BK564" s="886"/>
      <c r="BL564" s="886"/>
      <c r="BM564" s="886"/>
      <c r="BN564" s="886"/>
      <c r="BO564" s="886"/>
      <c r="BP564" s="886"/>
      <c r="BQ564" s="886"/>
    </row>
    <row r="565">
      <c r="A565" s="886"/>
      <c r="B565" s="886"/>
      <c r="C565" s="886"/>
      <c r="D565" s="887"/>
      <c r="E565" s="886"/>
      <c r="F565" s="886"/>
      <c r="G565" s="886"/>
      <c r="H565" s="886"/>
      <c r="I565" s="886"/>
      <c r="J565" s="886"/>
      <c r="K565" s="886"/>
      <c r="L565" s="886"/>
      <c r="M565" s="886"/>
      <c r="N565" s="886"/>
      <c r="O565" s="886"/>
      <c r="P565" s="886"/>
      <c r="Q565" s="886"/>
      <c r="R565" s="886"/>
      <c r="S565" s="886"/>
      <c r="T565" s="886"/>
      <c r="U565" s="886"/>
      <c r="V565" s="886"/>
      <c r="W565" s="886"/>
      <c r="X565" s="886"/>
      <c r="Y565" s="886"/>
      <c r="Z565" s="886"/>
      <c r="AA565" s="886"/>
      <c r="AB565" s="886"/>
      <c r="AC565" s="886"/>
      <c r="AD565" s="886"/>
      <c r="AE565" s="886"/>
      <c r="AF565" s="886"/>
      <c r="AG565" s="886"/>
      <c r="AH565" s="886"/>
      <c r="AI565" s="886"/>
      <c r="AJ565" s="886"/>
      <c r="AK565" s="886"/>
      <c r="AL565" s="886"/>
      <c r="AM565" s="886"/>
      <c r="AN565" s="886"/>
      <c r="AO565" s="886"/>
      <c r="AP565" s="886"/>
      <c r="AQ565" s="886"/>
      <c r="AR565" s="886"/>
      <c r="AS565" s="886"/>
      <c r="AT565" s="886"/>
      <c r="AU565" s="886"/>
      <c r="AV565" s="886"/>
      <c r="AW565" s="886"/>
      <c r="AX565" s="886"/>
      <c r="AY565" s="886"/>
      <c r="AZ565" s="886"/>
      <c r="BA565" s="886"/>
      <c r="BB565" s="886"/>
      <c r="BC565" s="886"/>
      <c r="BD565" s="886"/>
      <c r="BE565" s="886"/>
      <c r="BF565" s="886"/>
      <c r="BG565" s="886"/>
      <c r="BH565" s="886"/>
      <c r="BI565" s="886"/>
      <c r="BJ565" s="886"/>
      <c r="BK565" s="886"/>
      <c r="BL565" s="886"/>
      <c r="BM565" s="886"/>
      <c r="BN565" s="886"/>
      <c r="BO565" s="886"/>
      <c r="BP565" s="886"/>
      <c r="BQ565" s="886"/>
    </row>
    <row r="566">
      <c r="A566" s="886"/>
      <c r="B566" s="886"/>
      <c r="C566" s="886"/>
      <c r="D566" s="887"/>
      <c r="E566" s="886"/>
      <c r="F566" s="886"/>
      <c r="G566" s="886"/>
      <c r="H566" s="886"/>
      <c r="I566" s="886"/>
      <c r="J566" s="886"/>
      <c r="K566" s="886"/>
      <c r="L566" s="886"/>
      <c r="M566" s="886"/>
      <c r="N566" s="886"/>
      <c r="O566" s="886"/>
      <c r="P566" s="886"/>
      <c r="Q566" s="886"/>
      <c r="R566" s="886"/>
      <c r="S566" s="886"/>
      <c r="T566" s="886"/>
      <c r="U566" s="886"/>
      <c r="V566" s="886"/>
      <c r="W566" s="886"/>
      <c r="X566" s="886"/>
      <c r="Y566" s="886"/>
      <c r="Z566" s="886"/>
      <c r="AA566" s="886"/>
      <c r="AB566" s="886"/>
      <c r="AC566" s="886"/>
      <c r="AD566" s="886"/>
      <c r="AE566" s="886"/>
      <c r="AF566" s="886"/>
      <c r="AG566" s="886"/>
      <c r="AH566" s="886"/>
      <c r="AI566" s="886"/>
      <c r="AJ566" s="886"/>
      <c r="AK566" s="886"/>
      <c r="AL566" s="886"/>
      <c r="AM566" s="886"/>
      <c r="AN566" s="886"/>
      <c r="AO566" s="886"/>
      <c r="AP566" s="886"/>
      <c r="AQ566" s="886"/>
      <c r="AR566" s="886"/>
      <c r="AS566" s="886"/>
      <c r="AT566" s="886"/>
      <c r="AU566" s="886"/>
      <c r="AV566" s="886"/>
      <c r="AW566" s="886"/>
      <c r="AX566" s="886"/>
      <c r="AY566" s="886"/>
      <c r="AZ566" s="886"/>
      <c r="BA566" s="886"/>
      <c r="BB566" s="886"/>
      <c r="BC566" s="886"/>
      <c r="BD566" s="886"/>
      <c r="BE566" s="886"/>
      <c r="BF566" s="886"/>
      <c r="BG566" s="886"/>
      <c r="BH566" s="886"/>
      <c r="BI566" s="886"/>
      <c r="BJ566" s="886"/>
      <c r="BK566" s="886"/>
      <c r="BL566" s="886"/>
      <c r="BM566" s="886"/>
      <c r="BN566" s="886"/>
      <c r="BO566" s="886"/>
      <c r="BP566" s="886"/>
      <c r="BQ566" s="886"/>
    </row>
    <row r="567">
      <c r="A567" s="886"/>
      <c r="B567" s="886"/>
      <c r="C567" s="886"/>
      <c r="D567" s="887"/>
      <c r="E567" s="886"/>
      <c r="F567" s="886"/>
      <c r="G567" s="886"/>
      <c r="H567" s="886"/>
      <c r="I567" s="886"/>
      <c r="J567" s="886"/>
      <c r="K567" s="886"/>
      <c r="L567" s="886"/>
      <c r="M567" s="886"/>
      <c r="N567" s="886"/>
      <c r="O567" s="886"/>
      <c r="P567" s="886"/>
      <c r="Q567" s="886"/>
      <c r="R567" s="886"/>
      <c r="S567" s="886"/>
      <c r="T567" s="886"/>
      <c r="U567" s="886"/>
      <c r="V567" s="886"/>
      <c r="W567" s="886"/>
      <c r="X567" s="886"/>
      <c r="Y567" s="886"/>
      <c r="Z567" s="886"/>
      <c r="AA567" s="886"/>
      <c r="AB567" s="886"/>
      <c r="AC567" s="886"/>
      <c r="AD567" s="886"/>
      <c r="AE567" s="886"/>
      <c r="AF567" s="886"/>
      <c r="AG567" s="886"/>
      <c r="AH567" s="886"/>
      <c r="AI567" s="886"/>
      <c r="AJ567" s="886"/>
      <c r="AK567" s="886"/>
      <c r="AL567" s="886"/>
      <c r="AM567" s="886"/>
      <c r="AN567" s="886"/>
      <c r="AO567" s="886"/>
      <c r="AP567" s="886"/>
      <c r="AQ567" s="886"/>
      <c r="AR567" s="886"/>
      <c r="AS567" s="886"/>
      <c r="AT567" s="886"/>
      <c r="AU567" s="886"/>
      <c r="AV567" s="886"/>
      <c r="AW567" s="886"/>
      <c r="AX567" s="886"/>
      <c r="AY567" s="886"/>
      <c r="AZ567" s="886"/>
      <c r="BA567" s="886"/>
      <c r="BB567" s="886"/>
      <c r="BC567" s="886"/>
      <c r="BD567" s="886"/>
      <c r="BE567" s="886"/>
      <c r="BF567" s="886"/>
      <c r="BG567" s="886"/>
      <c r="BH567" s="886"/>
      <c r="BI567" s="886"/>
      <c r="BJ567" s="886"/>
      <c r="BK567" s="886"/>
      <c r="BL567" s="886"/>
      <c r="BM567" s="886"/>
      <c r="BN567" s="886"/>
      <c r="BO567" s="886"/>
      <c r="BP567" s="886"/>
      <c r="BQ567" s="886"/>
    </row>
    <row r="568">
      <c r="A568" s="886"/>
      <c r="B568" s="886"/>
      <c r="C568" s="886"/>
      <c r="D568" s="887"/>
      <c r="E568" s="886"/>
      <c r="F568" s="886"/>
      <c r="G568" s="886"/>
      <c r="H568" s="886"/>
      <c r="I568" s="886"/>
      <c r="J568" s="886"/>
      <c r="K568" s="886"/>
      <c r="L568" s="886"/>
      <c r="M568" s="886"/>
      <c r="N568" s="886"/>
      <c r="O568" s="886"/>
      <c r="P568" s="886"/>
      <c r="Q568" s="886"/>
      <c r="R568" s="886"/>
      <c r="S568" s="886"/>
      <c r="T568" s="886"/>
      <c r="U568" s="886"/>
      <c r="V568" s="886"/>
      <c r="W568" s="886"/>
      <c r="X568" s="886"/>
      <c r="Y568" s="886"/>
      <c r="Z568" s="886"/>
      <c r="AA568" s="886"/>
      <c r="AB568" s="886"/>
      <c r="AC568" s="886"/>
      <c r="AD568" s="886"/>
      <c r="AE568" s="886"/>
      <c r="AF568" s="886"/>
      <c r="AG568" s="886"/>
      <c r="AH568" s="886"/>
      <c r="AI568" s="886"/>
      <c r="AJ568" s="886"/>
      <c r="AK568" s="886"/>
      <c r="AL568" s="886"/>
      <c r="AM568" s="886"/>
      <c r="AN568" s="886"/>
      <c r="AO568" s="886"/>
      <c r="AP568" s="886"/>
      <c r="AQ568" s="886"/>
      <c r="AR568" s="886"/>
      <c r="AS568" s="886"/>
      <c r="AT568" s="886"/>
      <c r="AU568" s="886"/>
      <c r="AV568" s="886"/>
      <c r="AW568" s="886"/>
      <c r="AX568" s="886"/>
      <c r="AY568" s="886"/>
      <c r="AZ568" s="886"/>
      <c r="BA568" s="886"/>
      <c r="BB568" s="886"/>
      <c r="BC568" s="886"/>
      <c r="BD568" s="886"/>
      <c r="BE568" s="886"/>
      <c r="BF568" s="886"/>
      <c r="BG568" s="886"/>
      <c r="BH568" s="886"/>
      <c r="BI568" s="886"/>
      <c r="BJ568" s="886"/>
      <c r="BK568" s="886"/>
      <c r="BL568" s="886"/>
      <c r="BM568" s="886"/>
      <c r="BN568" s="886"/>
      <c r="BO568" s="886"/>
      <c r="BP568" s="886"/>
      <c r="BQ568" s="886"/>
    </row>
    <row r="569">
      <c r="A569" s="886"/>
      <c r="B569" s="886"/>
      <c r="C569" s="886"/>
      <c r="D569" s="887"/>
      <c r="E569" s="886"/>
      <c r="F569" s="886"/>
      <c r="G569" s="886"/>
      <c r="H569" s="886"/>
      <c r="I569" s="886"/>
      <c r="J569" s="886"/>
      <c r="K569" s="886"/>
      <c r="L569" s="886"/>
      <c r="M569" s="886"/>
      <c r="N569" s="886"/>
      <c r="O569" s="886"/>
      <c r="P569" s="886"/>
      <c r="Q569" s="886"/>
      <c r="R569" s="886"/>
      <c r="S569" s="886"/>
      <c r="T569" s="886"/>
      <c r="U569" s="886"/>
      <c r="V569" s="886"/>
      <c r="W569" s="886"/>
      <c r="X569" s="886"/>
      <c r="Y569" s="886"/>
      <c r="Z569" s="886"/>
      <c r="AA569" s="886"/>
      <c r="AB569" s="886"/>
      <c r="AC569" s="886"/>
      <c r="AD569" s="886"/>
      <c r="AE569" s="886"/>
      <c r="AF569" s="886"/>
      <c r="AG569" s="886"/>
      <c r="AH569" s="886"/>
      <c r="AI569" s="886"/>
      <c r="AJ569" s="886"/>
      <c r="AK569" s="886"/>
      <c r="AL569" s="886"/>
      <c r="AM569" s="886"/>
      <c r="AN569" s="886"/>
      <c r="AO569" s="886"/>
      <c r="AP569" s="886"/>
      <c r="AQ569" s="886"/>
      <c r="AR569" s="886"/>
      <c r="AS569" s="886"/>
      <c r="AT569" s="886"/>
      <c r="AU569" s="886"/>
      <c r="AV569" s="886"/>
      <c r="AW569" s="886"/>
      <c r="AX569" s="886"/>
      <c r="AY569" s="886"/>
      <c r="AZ569" s="886"/>
      <c r="BA569" s="886"/>
      <c r="BB569" s="886"/>
      <c r="BC569" s="886"/>
      <c r="BD569" s="886"/>
      <c r="BE569" s="886"/>
      <c r="BF569" s="886"/>
      <c r="BG569" s="886"/>
      <c r="BH569" s="886"/>
      <c r="BI569" s="886"/>
      <c r="BJ569" s="886"/>
      <c r="BK569" s="886"/>
      <c r="BL569" s="886"/>
      <c r="BM569" s="886"/>
      <c r="BN569" s="886"/>
      <c r="BO569" s="886"/>
      <c r="BP569" s="886"/>
      <c r="BQ569" s="886"/>
    </row>
    <row r="570">
      <c r="A570" s="886"/>
      <c r="B570" s="886"/>
      <c r="C570" s="886"/>
      <c r="D570" s="887"/>
      <c r="E570" s="886"/>
      <c r="F570" s="886"/>
      <c r="G570" s="886"/>
      <c r="H570" s="886"/>
      <c r="I570" s="886"/>
      <c r="J570" s="886"/>
      <c r="K570" s="886"/>
      <c r="L570" s="886"/>
      <c r="M570" s="886"/>
      <c r="N570" s="886"/>
      <c r="O570" s="886"/>
      <c r="P570" s="886"/>
      <c r="Q570" s="886"/>
      <c r="R570" s="886"/>
      <c r="S570" s="886"/>
      <c r="T570" s="886"/>
      <c r="U570" s="886"/>
      <c r="V570" s="886"/>
      <c r="W570" s="886"/>
      <c r="X570" s="886"/>
      <c r="Y570" s="886"/>
      <c r="Z570" s="886"/>
      <c r="AA570" s="886"/>
      <c r="AB570" s="886"/>
      <c r="AC570" s="886"/>
      <c r="AD570" s="886"/>
      <c r="AE570" s="886"/>
      <c r="AF570" s="886"/>
      <c r="AG570" s="886"/>
      <c r="AH570" s="886"/>
      <c r="AI570" s="886"/>
      <c r="AJ570" s="886"/>
      <c r="AK570" s="886"/>
      <c r="AL570" s="886"/>
      <c r="AM570" s="886"/>
      <c r="AN570" s="886"/>
      <c r="AO570" s="886"/>
      <c r="AP570" s="886"/>
      <c r="AQ570" s="886"/>
      <c r="AR570" s="886"/>
      <c r="AS570" s="886"/>
      <c r="AT570" s="886"/>
      <c r="AU570" s="886"/>
      <c r="AV570" s="886"/>
      <c r="AW570" s="886"/>
      <c r="AX570" s="886"/>
      <c r="AY570" s="886"/>
      <c r="AZ570" s="886"/>
      <c r="BA570" s="886"/>
      <c r="BB570" s="886"/>
      <c r="BC570" s="886"/>
      <c r="BD570" s="886"/>
      <c r="BE570" s="886"/>
      <c r="BF570" s="886"/>
      <c r="BG570" s="886"/>
      <c r="BH570" s="886"/>
      <c r="BI570" s="886"/>
      <c r="BJ570" s="886"/>
      <c r="BK570" s="886"/>
      <c r="BL570" s="886"/>
      <c r="BM570" s="886"/>
      <c r="BN570" s="886"/>
      <c r="BO570" s="886"/>
      <c r="BP570" s="886"/>
      <c r="BQ570" s="886"/>
    </row>
    <row r="571">
      <c r="A571" s="886"/>
      <c r="B571" s="886"/>
      <c r="C571" s="886"/>
      <c r="D571" s="887"/>
      <c r="E571" s="886"/>
      <c r="F571" s="886"/>
      <c r="G571" s="886"/>
      <c r="H571" s="886"/>
      <c r="I571" s="886"/>
      <c r="J571" s="886"/>
      <c r="K571" s="886"/>
      <c r="L571" s="886"/>
      <c r="M571" s="886"/>
      <c r="N571" s="886"/>
      <c r="O571" s="886"/>
      <c r="P571" s="886"/>
      <c r="Q571" s="886"/>
      <c r="R571" s="886"/>
      <c r="S571" s="886"/>
      <c r="T571" s="886"/>
      <c r="U571" s="886"/>
      <c r="V571" s="886"/>
      <c r="W571" s="886"/>
      <c r="X571" s="886"/>
      <c r="Y571" s="886"/>
      <c r="Z571" s="886"/>
      <c r="AA571" s="886"/>
      <c r="AB571" s="886"/>
      <c r="AC571" s="886"/>
      <c r="AD571" s="886"/>
      <c r="AE571" s="886"/>
      <c r="AF571" s="886"/>
      <c r="AG571" s="886"/>
      <c r="AH571" s="886"/>
      <c r="AI571" s="886"/>
      <c r="AJ571" s="886"/>
      <c r="AK571" s="886"/>
      <c r="AL571" s="886"/>
      <c r="AM571" s="886"/>
      <c r="AN571" s="886"/>
      <c r="AO571" s="886"/>
      <c r="AP571" s="886"/>
      <c r="AQ571" s="886"/>
      <c r="AR571" s="886"/>
      <c r="AS571" s="886"/>
      <c r="AT571" s="886"/>
      <c r="AU571" s="886"/>
      <c r="AV571" s="886"/>
      <c r="AW571" s="886"/>
      <c r="AX571" s="886"/>
      <c r="AY571" s="886"/>
      <c r="AZ571" s="886"/>
      <c r="BA571" s="886"/>
      <c r="BB571" s="886"/>
      <c r="BC571" s="886"/>
      <c r="BD571" s="886"/>
      <c r="BE571" s="886"/>
      <c r="BF571" s="886"/>
      <c r="BG571" s="886"/>
      <c r="BH571" s="886"/>
      <c r="BI571" s="886"/>
      <c r="BJ571" s="886"/>
      <c r="BK571" s="886"/>
      <c r="BL571" s="886"/>
      <c r="BM571" s="886"/>
      <c r="BN571" s="886"/>
      <c r="BO571" s="886"/>
      <c r="BP571" s="886"/>
      <c r="BQ571" s="886"/>
    </row>
    <row r="572">
      <c r="A572" s="886"/>
      <c r="B572" s="886"/>
      <c r="C572" s="886"/>
      <c r="D572" s="887"/>
      <c r="E572" s="886"/>
      <c r="F572" s="886"/>
      <c r="G572" s="886"/>
      <c r="H572" s="886"/>
      <c r="I572" s="886"/>
      <c r="J572" s="886"/>
      <c r="K572" s="886"/>
      <c r="L572" s="886"/>
      <c r="M572" s="886"/>
      <c r="N572" s="886"/>
      <c r="O572" s="886"/>
      <c r="P572" s="886"/>
      <c r="Q572" s="886"/>
      <c r="R572" s="886"/>
      <c r="S572" s="886"/>
      <c r="T572" s="886"/>
      <c r="U572" s="886"/>
      <c r="V572" s="886"/>
      <c r="W572" s="886"/>
      <c r="X572" s="886"/>
      <c r="Y572" s="886"/>
      <c r="Z572" s="886"/>
      <c r="AA572" s="886"/>
      <c r="AB572" s="886"/>
      <c r="AC572" s="886"/>
      <c r="AD572" s="886"/>
      <c r="AE572" s="886"/>
      <c r="AF572" s="886"/>
      <c r="AG572" s="886"/>
      <c r="AH572" s="886"/>
      <c r="AI572" s="886"/>
      <c r="AJ572" s="886"/>
      <c r="AK572" s="886"/>
      <c r="AL572" s="886"/>
      <c r="AM572" s="886"/>
      <c r="AN572" s="886"/>
      <c r="AO572" s="886"/>
      <c r="AP572" s="886"/>
      <c r="AQ572" s="886"/>
      <c r="AR572" s="886"/>
      <c r="AS572" s="886"/>
      <c r="AT572" s="886"/>
      <c r="AU572" s="886"/>
      <c r="AV572" s="886"/>
      <c r="AW572" s="886"/>
      <c r="AX572" s="886"/>
      <c r="AY572" s="886"/>
      <c r="AZ572" s="886"/>
      <c r="BA572" s="886"/>
      <c r="BB572" s="886"/>
      <c r="BC572" s="886"/>
      <c r="BD572" s="886"/>
      <c r="BE572" s="886"/>
      <c r="BF572" s="886"/>
      <c r="BG572" s="886"/>
      <c r="BH572" s="886"/>
      <c r="BI572" s="886"/>
      <c r="BJ572" s="886"/>
      <c r="BK572" s="886"/>
      <c r="BL572" s="886"/>
      <c r="BM572" s="886"/>
      <c r="BN572" s="886"/>
      <c r="BO572" s="886"/>
      <c r="BP572" s="886"/>
      <c r="BQ572" s="886"/>
    </row>
    <row r="573">
      <c r="A573" s="886"/>
      <c r="B573" s="886"/>
      <c r="C573" s="886"/>
      <c r="D573" s="887"/>
      <c r="E573" s="886"/>
      <c r="F573" s="886"/>
      <c r="G573" s="886"/>
      <c r="H573" s="886"/>
      <c r="I573" s="886"/>
      <c r="J573" s="886"/>
      <c r="K573" s="886"/>
      <c r="L573" s="886"/>
      <c r="M573" s="886"/>
      <c r="N573" s="886"/>
      <c r="O573" s="886"/>
      <c r="P573" s="886"/>
      <c r="Q573" s="886"/>
      <c r="R573" s="886"/>
      <c r="S573" s="886"/>
      <c r="T573" s="886"/>
      <c r="U573" s="886"/>
      <c r="V573" s="886"/>
      <c r="W573" s="886"/>
      <c r="X573" s="886"/>
      <c r="Y573" s="886"/>
      <c r="Z573" s="886"/>
      <c r="AA573" s="886"/>
      <c r="AB573" s="886"/>
      <c r="AC573" s="886"/>
      <c r="AD573" s="886"/>
      <c r="AE573" s="886"/>
      <c r="AF573" s="886"/>
      <c r="AG573" s="886"/>
      <c r="AH573" s="886"/>
      <c r="AI573" s="886"/>
      <c r="AJ573" s="886"/>
      <c r="AK573" s="886"/>
      <c r="AL573" s="886"/>
      <c r="AM573" s="886"/>
      <c r="AN573" s="886"/>
      <c r="AO573" s="886"/>
      <c r="AP573" s="886"/>
      <c r="AQ573" s="886"/>
      <c r="AR573" s="886"/>
      <c r="AS573" s="886"/>
      <c r="AT573" s="886"/>
      <c r="AU573" s="886"/>
      <c r="AV573" s="886"/>
      <c r="AW573" s="886"/>
      <c r="AX573" s="886"/>
      <c r="AY573" s="886"/>
      <c r="AZ573" s="886"/>
      <c r="BA573" s="886"/>
      <c r="BB573" s="886"/>
      <c r="BC573" s="886"/>
      <c r="BD573" s="886"/>
      <c r="BE573" s="886"/>
      <c r="BF573" s="886"/>
      <c r="BG573" s="886"/>
      <c r="BH573" s="886"/>
      <c r="BI573" s="886"/>
      <c r="BJ573" s="886"/>
      <c r="BK573" s="886"/>
      <c r="BL573" s="886"/>
      <c r="BM573" s="886"/>
      <c r="BN573" s="886"/>
      <c r="BO573" s="886"/>
      <c r="BP573" s="886"/>
      <c r="BQ573" s="886"/>
    </row>
    <row r="574">
      <c r="A574" s="886"/>
      <c r="B574" s="886"/>
      <c r="C574" s="886"/>
      <c r="D574" s="887"/>
      <c r="E574" s="886"/>
      <c r="F574" s="886"/>
      <c r="G574" s="886"/>
      <c r="H574" s="886"/>
      <c r="I574" s="886"/>
      <c r="J574" s="886"/>
      <c r="K574" s="886"/>
      <c r="L574" s="886"/>
      <c r="M574" s="886"/>
      <c r="N574" s="886"/>
      <c r="O574" s="886"/>
      <c r="P574" s="886"/>
      <c r="Q574" s="886"/>
      <c r="R574" s="886"/>
      <c r="S574" s="886"/>
      <c r="T574" s="886"/>
      <c r="U574" s="886"/>
      <c r="V574" s="886"/>
      <c r="W574" s="886"/>
      <c r="X574" s="886"/>
      <c r="Y574" s="886"/>
      <c r="Z574" s="886"/>
      <c r="AA574" s="886"/>
      <c r="AB574" s="886"/>
      <c r="AC574" s="886"/>
      <c r="AD574" s="886"/>
      <c r="AE574" s="886"/>
      <c r="AF574" s="886"/>
      <c r="AG574" s="886"/>
      <c r="AH574" s="886"/>
      <c r="AI574" s="886"/>
      <c r="AJ574" s="886"/>
      <c r="AK574" s="886"/>
      <c r="AL574" s="886"/>
      <c r="AM574" s="886"/>
      <c r="AN574" s="886"/>
      <c r="AO574" s="886"/>
      <c r="AP574" s="886"/>
      <c r="AQ574" s="886"/>
      <c r="AR574" s="886"/>
      <c r="AS574" s="886"/>
      <c r="AT574" s="886"/>
      <c r="AU574" s="886"/>
      <c r="AV574" s="886"/>
      <c r="AW574" s="886"/>
      <c r="AX574" s="886"/>
      <c r="AY574" s="886"/>
      <c r="AZ574" s="886"/>
      <c r="BA574" s="886"/>
      <c r="BB574" s="886"/>
      <c r="BC574" s="886"/>
      <c r="BD574" s="886"/>
      <c r="BE574" s="886"/>
      <c r="BF574" s="886"/>
      <c r="BG574" s="886"/>
      <c r="BH574" s="886"/>
      <c r="BI574" s="886"/>
      <c r="BJ574" s="886"/>
      <c r="BK574" s="886"/>
      <c r="BL574" s="886"/>
      <c r="BM574" s="886"/>
      <c r="BN574" s="886"/>
      <c r="BO574" s="886"/>
      <c r="BP574" s="886"/>
      <c r="BQ574" s="886"/>
    </row>
    <row r="575">
      <c r="A575" s="886"/>
      <c r="B575" s="886"/>
      <c r="C575" s="886"/>
      <c r="D575" s="887"/>
      <c r="E575" s="886"/>
      <c r="F575" s="886"/>
      <c r="G575" s="886"/>
      <c r="H575" s="886"/>
      <c r="I575" s="886"/>
      <c r="J575" s="886"/>
      <c r="K575" s="886"/>
      <c r="L575" s="886"/>
      <c r="M575" s="886"/>
      <c r="N575" s="886"/>
      <c r="O575" s="886"/>
      <c r="P575" s="886"/>
      <c r="Q575" s="886"/>
      <c r="R575" s="886"/>
      <c r="S575" s="886"/>
      <c r="T575" s="886"/>
      <c r="U575" s="886"/>
      <c r="V575" s="886"/>
      <c r="W575" s="886"/>
      <c r="X575" s="886"/>
      <c r="Y575" s="886"/>
      <c r="Z575" s="886"/>
      <c r="AA575" s="886"/>
      <c r="AB575" s="886"/>
      <c r="AC575" s="886"/>
      <c r="AD575" s="886"/>
      <c r="AE575" s="886"/>
      <c r="AF575" s="886"/>
      <c r="AG575" s="886"/>
      <c r="AH575" s="886"/>
      <c r="AI575" s="886"/>
      <c r="AJ575" s="886"/>
      <c r="AK575" s="886"/>
      <c r="AL575" s="886"/>
      <c r="AM575" s="886"/>
      <c r="AN575" s="886"/>
      <c r="AO575" s="886"/>
      <c r="AP575" s="886"/>
      <c r="AQ575" s="886"/>
      <c r="AR575" s="886"/>
      <c r="AS575" s="886"/>
      <c r="AT575" s="886"/>
      <c r="AU575" s="886"/>
      <c r="AV575" s="886"/>
      <c r="AW575" s="886"/>
      <c r="AX575" s="886"/>
      <c r="AY575" s="886"/>
      <c r="AZ575" s="886"/>
      <c r="BA575" s="886"/>
      <c r="BB575" s="886"/>
      <c r="BC575" s="886"/>
      <c r="BD575" s="886"/>
      <c r="BE575" s="886"/>
      <c r="BF575" s="886"/>
      <c r="BG575" s="886"/>
      <c r="BH575" s="886"/>
      <c r="BI575" s="886"/>
      <c r="BJ575" s="886"/>
      <c r="BK575" s="886"/>
      <c r="BL575" s="886"/>
      <c r="BM575" s="886"/>
      <c r="BN575" s="886"/>
      <c r="BO575" s="886"/>
      <c r="BP575" s="886"/>
      <c r="BQ575" s="886"/>
    </row>
    <row r="576">
      <c r="A576" s="886"/>
      <c r="B576" s="886"/>
      <c r="C576" s="886"/>
      <c r="D576" s="887"/>
      <c r="E576" s="886"/>
      <c r="F576" s="886"/>
      <c r="G576" s="886"/>
      <c r="H576" s="886"/>
      <c r="I576" s="886"/>
      <c r="J576" s="886"/>
      <c r="K576" s="886"/>
      <c r="L576" s="886"/>
      <c r="M576" s="886"/>
      <c r="N576" s="886"/>
      <c r="O576" s="886"/>
      <c r="P576" s="886"/>
      <c r="Q576" s="886"/>
      <c r="R576" s="886"/>
      <c r="S576" s="886"/>
      <c r="T576" s="886"/>
      <c r="U576" s="886"/>
      <c r="V576" s="886"/>
      <c r="W576" s="886"/>
      <c r="X576" s="886"/>
      <c r="Y576" s="886"/>
      <c r="Z576" s="886"/>
      <c r="AA576" s="886"/>
      <c r="AB576" s="886"/>
      <c r="AC576" s="886"/>
      <c r="AD576" s="886"/>
      <c r="AE576" s="886"/>
      <c r="AF576" s="886"/>
      <c r="AG576" s="886"/>
      <c r="AH576" s="886"/>
      <c r="AI576" s="886"/>
      <c r="AJ576" s="886"/>
      <c r="AK576" s="886"/>
      <c r="AL576" s="886"/>
      <c r="AM576" s="886"/>
      <c r="AN576" s="886"/>
      <c r="AO576" s="886"/>
      <c r="AP576" s="886"/>
      <c r="AQ576" s="886"/>
      <c r="AR576" s="886"/>
      <c r="AS576" s="886"/>
      <c r="AT576" s="886"/>
      <c r="AU576" s="886"/>
      <c r="AV576" s="886"/>
      <c r="AW576" s="886"/>
      <c r="AX576" s="886"/>
      <c r="AY576" s="886"/>
      <c r="AZ576" s="886"/>
      <c r="BA576" s="886"/>
      <c r="BB576" s="886"/>
      <c r="BC576" s="886"/>
      <c r="BD576" s="886"/>
      <c r="BE576" s="886"/>
      <c r="BF576" s="886"/>
      <c r="BG576" s="886"/>
      <c r="BH576" s="886"/>
      <c r="BI576" s="886"/>
      <c r="BJ576" s="886"/>
      <c r="BK576" s="886"/>
      <c r="BL576" s="886"/>
      <c r="BM576" s="886"/>
      <c r="BN576" s="886"/>
      <c r="BO576" s="886"/>
      <c r="BP576" s="886"/>
      <c r="BQ576" s="886"/>
    </row>
    <row r="577">
      <c r="A577" s="886"/>
      <c r="B577" s="886"/>
      <c r="C577" s="886"/>
      <c r="D577" s="887"/>
      <c r="E577" s="886"/>
      <c r="F577" s="886"/>
      <c r="G577" s="886"/>
      <c r="H577" s="886"/>
      <c r="I577" s="886"/>
      <c r="J577" s="886"/>
      <c r="K577" s="886"/>
      <c r="L577" s="886"/>
      <c r="M577" s="886"/>
      <c r="N577" s="886"/>
      <c r="O577" s="886"/>
      <c r="P577" s="886"/>
      <c r="Q577" s="886"/>
      <c r="R577" s="886"/>
      <c r="S577" s="886"/>
      <c r="T577" s="886"/>
      <c r="U577" s="886"/>
      <c r="V577" s="886"/>
      <c r="W577" s="886"/>
      <c r="X577" s="886"/>
      <c r="Y577" s="886"/>
      <c r="Z577" s="886"/>
      <c r="AA577" s="886"/>
      <c r="AB577" s="886"/>
      <c r="AC577" s="886"/>
      <c r="AD577" s="886"/>
      <c r="AE577" s="886"/>
      <c r="AF577" s="886"/>
      <c r="AG577" s="886"/>
      <c r="AH577" s="886"/>
      <c r="AI577" s="886"/>
      <c r="AJ577" s="886"/>
      <c r="AK577" s="886"/>
      <c r="AL577" s="886"/>
      <c r="AM577" s="886"/>
      <c r="AN577" s="886"/>
      <c r="AO577" s="886"/>
      <c r="AP577" s="886"/>
      <c r="AQ577" s="886"/>
      <c r="AR577" s="886"/>
      <c r="AS577" s="886"/>
      <c r="AT577" s="886"/>
      <c r="AU577" s="886"/>
      <c r="AV577" s="886"/>
      <c r="AW577" s="886"/>
      <c r="AX577" s="886"/>
      <c r="AY577" s="886"/>
      <c r="AZ577" s="886"/>
      <c r="BA577" s="886"/>
      <c r="BB577" s="886"/>
      <c r="BC577" s="886"/>
      <c r="BD577" s="886"/>
      <c r="BE577" s="886"/>
      <c r="BF577" s="886"/>
      <c r="BG577" s="886"/>
      <c r="BH577" s="886"/>
      <c r="BI577" s="886"/>
      <c r="BJ577" s="886"/>
      <c r="BK577" s="886"/>
      <c r="BL577" s="886"/>
      <c r="BM577" s="886"/>
      <c r="BN577" s="886"/>
      <c r="BO577" s="886"/>
      <c r="BP577" s="886"/>
      <c r="BQ577" s="886"/>
    </row>
    <row r="578">
      <c r="A578" s="886"/>
      <c r="B578" s="886"/>
      <c r="C578" s="886"/>
      <c r="D578" s="887"/>
      <c r="E578" s="886"/>
      <c r="F578" s="886"/>
      <c r="G578" s="886"/>
      <c r="H578" s="886"/>
      <c r="I578" s="886"/>
      <c r="J578" s="886"/>
      <c r="K578" s="886"/>
      <c r="L578" s="886"/>
      <c r="M578" s="886"/>
      <c r="N578" s="886"/>
      <c r="O578" s="886"/>
      <c r="P578" s="886"/>
      <c r="Q578" s="886"/>
      <c r="R578" s="886"/>
      <c r="S578" s="886"/>
      <c r="T578" s="886"/>
      <c r="U578" s="886"/>
      <c r="V578" s="886"/>
      <c r="W578" s="886"/>
      <c r="X578" s="886"/>
      <c r="Y578" s="886"/>
      <c r="Z578" s="886"/>
      <c r="AA578" s="886"/>
      <c r="AB578" s="886"/>
      <c r="AC578" s="886"/>
      <c r="AD578" s="886"/>
      <c r="AE578" s="886"/>
      <c r="AF578" s="886"/>
      <c r="AG578" s="886"/>
      <c r="AH578" s="886"/>
      <c r="AI578" s="886"/>
      <c r="AJ578" s="886"/>
      <c r="AK578" s="886"/>
      <c r="AL578" s="886"/>
      <c r="AM578" s="886"/>
      <c r="AN578" s="886"/>
      <c r="AO578" s="886"/>
      <c r="AP578" s="886"/>
      <c r="AQ578" s="886"/>
      <c r="AR578" s="886"/>
      <c r="AS578" s="886"/>
      <c r="AT578" s="886"/>
      <c r="AU578" s="886"/>
      <c r="AV578" s="886"/>
      <c r="AW578" s="886"/>
      <c r="AX578" s="886"/>
      <c r="AY578" s="886"/>
      <c r="AZ578" s="886"/>
      <c r="BA578" s="886"/>
      <c r="BB578" s="886"/>
      <c r="BC578" s="886"/>
      <c r="BD578" s="886"/>
      <c r="BE578" s="886"/>
      <c r="BF578" s="886"/>
      <c r="BG578" s="886"/>
      <c r="BH578" s="886"/>
      <c r="BI578" s="886"/>
      <c r="BJ578" s="886"/>
      <c r="BK578" s="886"/>
      <c r="BL578" s="886"/>
      <c r="BM578" s="886"/>
      <c r="BN578" s="886"/>
      <c r="BO578" s="886"/>
      <c r="BP578" s="886"/>
      <c r="BQ578" s="886"/>
    </row>
    <row r="579">
      <c r="A579" s="886"/>
      <c r="B579" s="886"/>
      <c r="C579" s="886"/>
      <c r="D579" s="887"/>
      <c r="E579" s="886"/>
      <c r="F579" s="886"/>
      <c r="G579" s="886"/>
      <c r="H579" s="886"/>
      <c r="I579" s="886"/>
      <c r="J579" s="886"/>
      <c r="K579" s="886"/>
      <c r="L579" s="886"/>
      <c r="M579" s="886"/>
      <c r="N579" s="886"/>
      <c r="O579" s="886"/>
      <c r="P579" s="886"/>
      <c r="Q579" s="886"/>
      <c r="R579" s="886"/>
      <c r="S579" s="886"/>
      <c r="T579" s="886"/>
      <c r="U579" s="886"/>
      <c r="V579" s="886"/>
      <c r="W579" s="886"/>
      <c r="X579" s="886"/>
      <c r="Y579" s="886"/>
      <c r="Z579" s="886"/>
      <c r="AA579" s="886"/>
      <c r="AB579" s="886"/>
      <c r="AC579" s="886"/>
      <c r="AD579" s="886"/>
      <c r="AE579" s="886"/>
      <c r="AF579" s="886"/>
      <c r="AG579" s="886"/>
      <c r="AH579" s="886"/>
      <c r="AI579" s="886"/>
      <c r="AJ579" s="886"/>
      <c r="AK579" s="886"/>
      <c r="AL579" s="886"/>
      <c r="AM579" s="886"/>
      <c r="AN579" s="886"/>
      <c r="AO579" s="886"/>
      <c r="AP579" s="886"/>
      <c r="AQ579" s="886"/>
      <c r="AR579" s="886"/>
      <c r="AS579" s="886"/>
      <c r="AT579" s="886"/>
      <c r="AU579" s="886"/>
      <c r="AV579" s="886"/>
      <c r="AW579" s="886"/>
      <c r="AX579" s="886"/>
      <c r="AY579" s="886"/>
      <c r="AZ579" s="886"/>
      <c r="BA579" s="886"/>
      <c r="BB579" s="886"/>
      <c r="BC579" s="886"/>
      <c r="BD579" s="886"/>
      <c r="BE579" s="886"/>
      <c r="BF579" s="886"/>
      <c r="BG579" s="886"/>
      <c r="BH579" s="886"/>
      <c r="BI579" s="886"/>
      <c r="BJ579" s="886"/>
      <c r="BK579" s="886"/>
      <c r="BL579" s="886"/>
      <c r="BM579" s="886"/>
      <c r="BN579" s="886"/>
      <c r="BO579" s="886"/>
      <c r="BP579" s="886"/>
      <c r="BQ579" s="886"/>
    </row>
    <row r="580">
      <c r="A580" s="886"/>
      <c r="B580" s="886"/>
      <c r="C580" s="886"/>
      <c r="D580" s="887"/>
      <c r="E580" s="886"/>
      <c r="F580" s="886"/>
      <c r="G580" s="886"/>
      <c r="H580" s="886"/>
      <c r="I580" s="886"/>
      <c r="J580" s="886"/>
      <c r="K580" s="886"/>
      <c r="L580" s="886"/>
      <c r="M580" s="886"/>
      <c r="N580" s="886"/>
      <c r="O580" s="886"/>
      <c r="P580" s="886"/>
      <c r="Q580" s="886"/>
      <c r="R580" s="886"/>
      <c r="S580" s="886"/>
      <c r="T580" s="886"/>
      <c r="U580" s="886"/>
      <c r="V580" s="886"/>
      <c r="W580" s="886"/>
      <c r="X580" s="886"/>
      <c r="Y580" s="886"/>
      <c r="Z580" s="886"/>
      <c r="AA580" s="886"/>
      <c r="AB580" s="886"/>
      <c r="AC580" s="886"/>
      <c r="AD580" s="886"/>
      <c r="AE580" s="886"/>
      <c r="AF580" s="886"/>
      <c r="AG580" s="886"/>
      <c r="AH580" s="886"/>
      <c r="AI580" s="886"/>
      <c r="AJ580" s="886"/>
      <c r="AK580" s="886"/>
      <c r="AL580" s="886"/>
      <c r="AM580" s="886"/>
      <c r="AN580" s="886"/>
      <c r="AO580" s="886"/>
      <c r="AP580" s="886"/>
      <c r="AQ580" s="886"/>
      <c r="AR580" s="886"/>
      <c r="AS580" s="886"/>
      <c r="AT580" s="886"/>
      <c r="AU580" s="886"/>
      <c r="AV580" s="886"/>
      <c r="AW580" s="886"/>
      <c r="AX580" s="886"/>
      <c r="AY580" s="886"/>
      <c r="AZ580" s="886"/>
      <c r="BA580" s="886"/>
      <c r="BB580" s="886"/>
      <c r="BC580" s="886"/>
      <c r="BD580" s="886"/>
      <c r="BE580" s="886"/>
      <c r="BF580" s="886"/>
      <c r="BG580" s="886"/>
      <c r="BH580" s="886"/>
      <c r="BI580" s="886"/>
      <c r="BJ580" s="886"/>
      <c r="BK580" s="886"/>
      <c r="BL580" s="886"/>
      <c r="BM580" s="886"/>
      <c r="BN580" s="886"/>
      <c r="BO580" s="886"/>
      <c r="BP580" s="886"/>
      <c r="BQ580" s="886"/>
    </row>
    <row r="581">
      <c r="A581" s="886"/>
      <c r="B581" s="886"/>
      <c r="C581" s="886"/>
      <c r="D581" s="887"/>
      <c r="E581" s="886"/>
      <c r="F581" s="886"/>
      <c r="G581" s="886"/>
      <c r="H581" s="886"/>
      <c r="I581" s="886"/>
      <c r="J581" s="886"/>
      <c r="K581" s="886"/>
      <c r="L581" s="886"/>
      <c r="M581" s="886"/>
      <c r="N581" s="886"/>
      <c r="O581" s="886"/>
      <c r="P581" s="886"/>
      <c r="Q581" s="886"/>
      <c r="R581" s="886"/>
      <c r="S581" s="886"/>
      <c r="T581" s="886"/>
      <c r="U581" s="886"/>
      <c r="V581" s="886"/>
      <c r="W581" s="886"/>
      <c r="X581" s="886"/>
      <c r="Y581" s="886"/>
      <c r="Z581" s="886"/>
      <c r="AA581" s="886"/>
      <c r="AB581" s="886"/>
      <c r="AC581" s="886"/>
      <c r="AD581" s="886"/>
      <c r="AE581" s="886"/>
      <c r="AF581" s="886"/>
      <c r="AG581" s="886"/>
      <c r="AH581" s="886"/>
      <c r="AI581" s="886"/>
      <c r="AJ581" s="886"/>
      <c r="AK581" s="886"/>
      <c r="AL581" s="886"/>
      <c r="AM581" s="886"/>
      <c r="AN581" s="886"/>
      <c r="AO581" s="886"/>
      <c r="AP581" s="886"/>
      <c r="AQ581" s="886"/>
      <c r="AR581" s="886"/>
      <c r="AS581" s="886"/>
      <c r="AT581" s="886"/>
      <c r="AU581" s="886"/>
      <c r="AV581" s="886"/>
      <c r="AW581" s="886"/>
      <c r="AX581" s="886"/>
      <c r="AY581" s="886"/>
      <c r="AZ581" s="886"/>
      <c r="BA581" s="886"/>
      <c r="BB581" s="886"/>
      <c r="BC581" s="886"/>
      <c r="BD581" s="886"/>
      <c r="BE581" s="886"/>
      <c r="BF581" s="886"/>
      <c r="BG581" s="886"/>
      <c r="BH581" s="886"/>
      <c r="BI581" s="886"/>
      <c r="BJ581" s="886"/>
      <c r="BK581" s="886"/>
      <c r="BL581" s="886"/>
      <c r="BM581" s="886"/>
      <c r="BN581" s="886"/>
      <c r="BO581" s="886"/>
      <c r="BP581" s="886"/>
      <c r="BQ581" s="886"/>
    </row>
    <row r="582">
      <c r="A582" s="886"/>
      <c r="B582" s="886"/>
      <c r="C582" s="886"/>
      <c r="D582" s="887"/>
      <c r="E582" s="886"/>
      <c r="F582" s="886"/>
      <c r="G582" s="886"/>
      <c r="H582" s="886"/>
      <c r="I582" s="886"/>
      <c r="J582" s="886"/>
      <c r="K582" s="886"/>
      <c r="L582" s="886"/>
      <c r="M582" s="886"/>
      <c r="N582" s="886"/>
      <c r="O582" s="886"/>
      <c r="P582" s="886"/>
      <c r="Q582" s="886"/>
      <c r="R582" s="886"/>
      <c r="S582" s="886"/>
      <c r="T582" s="886"/>
      <c r="U582" s="886"/>
      <c r="V582" s="886"/>
      <c r="W582" s="886"/>
      <c r="X582" s="886"/>
      <c r="Y582" s="886"/>
      <c r="Z582" s="886"/>
      <c r="AA582" s="886"/>
      <c r="AB582" s="886"/>
      <c r="AC582" s="886"/>
      <c r="AD582" s="886"/>
      <c r="AE582" s="886"/>
      <c r="AF582" s="886"/>
      <c r="AG582" s="886"/>
      <c r="AH582" s="886"/>
      <c r="AI582" s="886"/>
      <c r="AJ582" s="886"/>
      <c r="AK582" s="886"/>
      <c r="AL582" s="886"/>
      <c r="AM582" s="886"/>
      <c r="AN582" s="886"/>
      <c r="AO582" s="886"/>
      <c r="AP582" s="886"/>
      <c r="AQ582" s="886"/>
      <c r="AR582" s="886"/>
      <c r="AS582" s="886"/>
      <c r="AT582" s="886"/>
      <c r="AU582" s="886"/>
      <c r="AV582" s="886"/>
      <c r="AW582" s="886"/>
      <c r="AX582" s="886"/>
      <c r="AY582" s="886"/>
      <c r="AZ582" s="886"/>
      <c r="BA582" s="886"/>
      <c r="BB582" s="886"/>
      <c r="BC582" s="886"/>
      <c r="BD582" s="886"/>
      <c r="BE582" s="886"/>
      <c r="BF582" s="886"/>
      <c r="BG582" s="886"/>
      <c r="BH582" s="886"/>
      <c r="BI582" s="886"/>
      <c r="BJ582" s="886"/>
      <c r="BK582" s="886"/>
      <c r="BL582" s="886"/>
      <c r="BM582" s="886"/>
      <c r="BN582" s="886"/>
      <c r="BO582" s="886"/>
      <c r="BP582" s="886"/>
      <c r="BQ582" s="886"/>
    </row>
    <row r="583">
      <c r="A583" s="886"/>
      <c r="B583" s="886"/>
      <c r="C583" s="886"/>
      <c r="D583" s="887"/>
      <c r="E583" s="886"/>
      <c r="F583" s="886"/>
      <c r="G583" s="886"/>
      <c r="H583" s="886"/>
      <c r="I583" s="886"/>
      <c r="J583" s="886"/>
      <c r="K583" s="886"/>
      <c r="L583" s="886"/>
      <c r="M583" s="886"/>
      <c r="N583" s="886"/>
      <c r="O583" s="886"/>
      <c r="P583" s="886"/>
      <c r="Q583" s="886"/>
      <c r="R583" s="886"/>
      <c r="S583" s="886"/>
      <c r="T583" s="886"/>
      <c r="U583" s="886"/>
      <c r="V583" s="886"/>
      <c r="W583" s="886"/>
      <c r="X583" s="886"/>
      <c r="Y583" s="886"/>
      <c r="Z583" s="886"/>
      <c r="AA583" s="886"/>
      <c r="AB583" s="886"/>
      <c r="AC583" s="886"/>
      <c r="AD583" s="886"/>
      <c r="AE583" s="886"/>
      <c r="AF583" s="886"/>
      <c r="AG583" s="886"/>
      <c r="AH583" s="886"/>
      <c r="AI583" s="886"/>
      <c r="AJ583" s="886"/>
      <c r="AK583" s="886"/>
      <c r="AL583" s="886"/>
      <c r="AM583" s="886"/>
      <c r="AN583" s="886"/>
      <c r="AO583" s="886"/>
      <c r="AP583" s="886"/>
      <c r="AQ583" s="886"/>
      <c r="AR583" s="886"/>
      <c r="AS583" s="886"/>
      <c r="AT583" s="886"/>
      <c r="AU583" s="886"/>
      <c r="AV583" s="886"/>
      <c r="AW583" s="886"/>
      <c r="AX583" s="886"/>
      <c r="AY583" s="886"/>
      <c r="AZ583" s="886"/>
      <c r="BA583" s="886"/>
      <c r="BB583" s="886"/>
      <c r="BC583" s="886"/>
      <c r="BD583" s="886"/>
      <c r="BE583" s="886"/>
      <c r="BF583" s="886"/>
      <c r="BG583" s="886"/>
      <c r="BH583" s="886"/>
      <c r="BI583" s="886"/>
      <c r="BJ583" s="886"/>
      <c r="BK583" s="886"/>
      <c r="BL583" s="886"/>
      <c r="BM583" s="886"/>
      <c r="BN583" s="886"/>
      <c r="BO583" s="886"/>
      <c r="BP583" s="886"/>
      <c r="BQ583" s="886"/>
    </row>
    <row r="584">
      <c r="A584" s="886"/>
      <c r="B584" s="886"/>
      <c r="C584" s="886"/>
      <c r="D584" s="887"/>
      <c r="E584" s="886"/>
      <c r="F584" s="886"/>
      <c r="G584" s="886"/>
      <c r="H584" s="886"/>
      <c r="I584" s="886"/>
      <c r="J584" s="886"/>
      <c r="K584" s="886"/>
      <c r="L584" s="886"/>
      <c r="M584" s="886"/>
      <c r="N584" s="886"/>
      <c r="O584" s="886"/>
      <c r="P584" s="886"/>
      <c r="Q584" s="886"/>
      <c r="R584" s="886"/>
      <c r="S584" s="886"/>
      <c r="T584" s="886"/>
      <c r="U584" s="886"/>
      <c r="V584" s="886"/>
      <c r="W584" s="886"/>
      <c r="X584" s="886"/>
      <c r="Y584" s="886"/>
      <c r="Z584" s="886"/>
      <c r="AA584" s="886"/>
      <c r="AB584" s="886"/>
      <c r="AC584" s="886"/>
      <c r="AD584" s="886"/>
      <c r="AE584" s="886"/>
      <c r="AF584" s="886"/>
      <c r="AG584" s="886"/>
      <c r="AH584" s="886"/>
      <c r="AI584" s="886"/>
      <c r="AJ584" s="886"/>
      <c r="AK584" s="886"/>
      <c r="AL584" s="886"/>
      <c r="AM584" s="886"/>
      <c r="AN584" s="886"/>
      <c r="AO584" s="886"/>
      <c r="AP584" s="886"/>
      <c r="AQ584" s="886"/>
      <c r="AR584" s="886"/>
      <c r="AS584" s="886"/>
      <c r="AT584" s="886"/>
      <c r="AU584" s="886"/>
      <c r="AV584" s="886"/>
      <c r="AW584" s="886"/>
      <c r="AX584" s="886"/>
      <c r="AY584" s="886"/>
      <c r="AZ584" s="886"/>
      <c r="BA584" s="886"/>
      <c r="BB584" s="886"/>
      <c r="BC584" s="886"/>
      <c r="BD584" s="886"/>
      <c r="BE584" s="886"/>
      <c r="BF584" s="886"/>
      <c r="BG584" s="886"/>
      <c r="BH584" s="886"/>
      <c r="BI584" s="886"/>
      <c r="BJ584" s="886"/>
      <c r="BK584" s="886"/>
      <c r="BL584" s="886"/>
      <c r="BM584" s="886"/>
      <c r="BN584" s="886"/>
      <c r="BO584" s="886"/>
      <c r="BP584" s="886"/>
      <c r="BQ584" s="886"/>
    </row>
    <row r="585">
      <c r="A585" s="886"/>
      <c r="B585" s="886"/>
      <c r="C585" s="886"/>
      <c r="D585" s="887"/>
      <c r="E585" s="886"/>
      <c r="F585" s="886"/>
      <c r="G585" s="886"/>
      <c r="H585" s="886"/>
      <c r="I585" s="886"/>
      <c r="J585" s="886"/>
      <c r="K585" s="886"/>
      <c r="L585" s="886"/>
      <c r="M585" s="886"/>
      <c r="N585" s="886"/>
      <c r="O585" s="886"/>
      <c r="P585" s="886"/>
      <c r="Q585" s="886"/>
      <c r="R585" s="886"/>
      <c r="S585" s="886"/>
      <c r="T585" s="886"/>
      <c r="U585" s="886"/>
      <c r="V585" s="886"/>
      <c r="W585" s="886"/>
      <c r="X585" s="886"/>
      <c r="Y585" s="886"/>
      <c r="Z585" s="886"/>
      <c r="AA585" s="886"/>
      <c r="AB585" s="886"/>
      <c r="AC585" s="886"/>
      <c r="AD585" s="886"/>
      <c r="AE585" s="886"/>
      <c r="AF585" s="886"/>
      <c r="AG585" s="886"/>
      <c r="AH585" s="886"/>
      <c r="AI585" s="886"/>
      <c r="AJ585" s="886"/>
      <c r="AK585" s="886"/>
      <c r="AL585" s="886"/>
      <c r="AM585" s="886"/>
      <c r="AN585" s="886"/>
      <c r="AO585" s="886"/>
      <c r="AP585" s="886"/>
      <c r="AQ585" s="886"/>
      <c r="AR585" s="886"/>
      <c r="AS585" s="886"/>
      <c r="AT585" s="886"/>
      <c r="AU585" s="886"/>
      <c r="AV585" s="886"/>
      <c r="AW585" s="886"/>
      <c r="AX585" s="886"/>
      <c r="AY585" s="886"/>
      <c r="AZ585" s="886"/>
      <c r="BA585" s="886"/>
      <c r="BB585" s="886"/>
      <c r="BC585" s="886"/>
      <c r="BD585" s="886"/>
      <c r="BE585" s="886"/>
      <c r="BF585" s="886"/>
      <c r="BG585" s="886"/>
      <c r="BH585" s="886"/>
      <c r="BI585" s="886"/>
      <c r="BJ585" s="886"/>
      <c r="BK585" s="886"/>
      <c r="BL585" s="886"/>
      <c r="BM585" s="886"/>
      <c r="BN585" s="886"/>
      <c r="BO585" s="886"/>
      <c r="BP585" s="886"/>
      <c r="BQ585" s="886"/>
    </row>
    <row r="586">
      <c r="A586" s="886"/>
      <c r="B586" s="886"/>
      <c r="C586" s="886"/>
      <c r="D586" s="887"/>
      <c r="E586" s="886"/>
      <c r="F586" s="886"/>
      <c r="G586" s="886"/>
      <c r="H586" s="886"/>
      <c r="I586" s="886"/>
      <c r="J586" s="886"/>
      <c r="K586" s="886"/>
      <c r="L586" s="886"/>
      <c r="M586" s="886"/>
      <c r="N586" s="886"/>
      <c r="O586" s="886"/>
      <c r="P586" s="886"/>
      <c r="Q586" s="886"/>
      <c r="R586" s="886"/>
      <c r="S586" s="886"/>
      <c r="T586" s="886"/>
      <c r="U586" s="886"/>
      <c r="V586" s="886"/>
      <c r="W586" s="886"/>
      <c r="X586" s="886"/>
      <c r="Y586" s="886"/>
      <c r="Z586" s="886"/>
      <c r="AA586" s="886"/>
      <c r="AB586" s="886"/>
      <c r="AC586" s="886"/>
      <c r="AD586" s="886"/>
      <c r="AE586" s="886"/>
      <c r="AF586" s="886"/>
      <c r="AG586" s="886"/>
      <c r="AH586" s="886"/>
      <c r="AI586" s="886"/>
      <c r="AJ586" s="886"/>
      <c r="AK586" s="886"/>
      <c r="AL586" s="886"/>
      <c r="AM586" s="886"/>
      <c r="AN586" s="886"/>
      <c r="AO586" s="886"/>
      <c r="AP586" s="886"/>
      <c r="AQ586" s="886"/>
      <c r="AR586" s="886"/>
      <c r="AS586" s="886"/>
      <c r="AT586" s="886"/>
      <c r="AU586" s="886"/>
      <c r="AV586" s="886"/>
      <c r="AW586" s="886"/>
      <c r="AX586" s="886"/>
      <c r="AY586" s="886"/>
      <c r="AZ586" s="886"/>
      <c r="BA586" s="886"/>
      <c r="BB586" s="886"/>
      <c r="BC586" s="886"/>
      <c r="BD586" s="886"/>
      <c r="BE586" s="886"/>
      <c r="BF586" s="886"/>
      <c r="BG586" s="886"/>
      <c r="BH586" s="886"/>
      <c r="BI586" s="886"/>
      <c r="BJ586" s="886"/>
      <c r="BK586" s="886"/>
      <c r="BL586" s="886"/>
      <c r="BM586" s="886"/>
      <c r="BN586" s="886"/>
      <c r="BO586" s="886"/>
      <c r="BP586" s="886"/>
      <c r="BQ586" s="886"/>
    </row>
    <row r="587">
      <c r="A587" s="886"/>
      <c r="B587" s="886"/>
      <c r="C587" s="886"/>
      <c r="D587" s="887"/>
      <c r="E587" s="886"/>
      <c r="F587" s="886"/>
      <c r="G587" s="886"/>
      <c r="H587" s="886"/>
      <c r="I587" s="886"/>
      <c r="J587" s="886"/>
      <c r="K587" s="886"/>
      <c r="L587" s="886"/>
      <c r="M587" s="886"/>
      <c r="N587" s="886"/>
      <c r="O587" s="886"/>
      <c r="P587" s="886"/>
      <c r="Q587" s="886"/>
      <c r="R587" s="886"/>
      <c r="S587" s="886"/>
      <c r="T587" s="886"/>
      <c r="U587" s="886"/>
      <c r="V587" s="886"/>
      <c r="W587" s="886"/>
      <c r="X587" s="886"/>
      <c r="Y587" s="886"/>
      <c r="Z587" s="886"/>
      <c r="AA587" s="886"/>
      <c r="AB587" s="886"/>
      <c r="AC587" s="886"/>
      <c r="AD587" s="886"/>
      <c r="AE587" s="886"/>
      <c r="AF587" s="886"/>
      <c r="AG587" s="886"/>
      <c r="AH587" s="886"/>
      <c r="AI587" s="886"/>
      <c r="AJ587" s="886"/>
      <c r="AK587" s="886"/>
      <c r="AL587" s="886"/>
      <c r="AM587" s="886"/>
      <c r="AN587" s="886"/>
      <c r="AO587" s="886"/>
      <c r="AP587" s="886"/>
      <c r="AQ587" s="886"/>
      <c r="AR587" s="886"/>
      <c r="AS587" s="886"/>
      <c r="AT587" s="886"/>
      <c r="AU587" s="886"/>
      <c r="AV587" s="886"/>
      <c r="AW587" s="886"/>
      <c r="AX587" s="886"/>
      <c r="AY587" s="886"/>
      <c r="AZ587" s="886"/>
      <c r="BA587" s="886"/>
      <c r="BB587" s="886"/>
      <c r="BC587" s="886"/>
      <c r="BD587" s="886"/>
      <c r="BE587" s="886"/>
      <c r="BF587" s="886"/>
      <c r="BG587" s="886"/>
      <c r="BH587" s="886"/>
      <c r="BI587" s="886"/>
      <c r="BJ587" s="886"/>
      <c r="BK587" s="886"/>
      <c r="BL587" s="886"/>
      <c r="BM587" s="886"/>
      <c r="BN587" s="886"/>
      <c r="BO587" s="886"/>
      <c r="BP587" s="886"/>
      <c r="BQ587" s="886"/>
    </row>
    <row r="588">
      <c r="A588" s="886"/>
      <c r="B588" s="886"/>
      <c r="C588" s="886"/>
      <c r="D588" s="887"/>
      <c r="E588" s="886"/>
      <c r="F588" s="886"/>
      <c r="G588" s="886"/>
      <c r="H588" s="886"/>
      <c r="I588" s="886"/>
      <c r="J588" s="886"/>
      <c r="K588" s="886"/>
      <c r="L588" s="886"/>
      <c r="M588" s="886"/>
      <c r="N588" s="886"/>
      <c r="O588" s="886"/>
      <c r="P588" s="886"/>
      <c r="Q588" s="886"/>
      <c r="R588" s="886"/>
      <c r="S588" s="886"/>
      <c r="T588" s="886"/>
      <c r="U588" s="886"/>
      <c r="V588" s="886"/>
      <c r="W588" s="886"/>
      <c r="X588" s="886"/>
      <c r="Y588" s="886"/>
      <c r="Z588" s="886"/>
      <c r="AA588" s="886"/>
      <c r="AB588" s="886"/>
      <c r="AC588" s="886"/>
      <c r="AD588" s="886"/>
      <c r="AE588" s="886"/>
      <c r="AF588" s="886"/>
      <c r="AG588" s="886"/>
      <c r="AH588" s="886"/>
      <c r="AI588" s="886"/>
      <c r="AJ588" s="886"/>
      <c r="AK588" s="886"/>
      <c r="AL588" s="886"/>
      <c r="AM588" s="886"/>
      <c r="AN588" s="886"/>
      <c r="AO588" s="886"/>
      <c r="AP588" s="886"/>
      <c r="AQ588" s="886"/>
      <c r="AR588" s="886"/>
      <c r="AS588" s="886"/>
      <c r="AT588" s="886"/>
      <c r="AU588" s="886"/>
      <c r="AV588" s="886"/>
      <c r="AW588" s="886"/>
      <c r="AX588" s="886"/>
      <c r="AY588" s="886"/>
      <c r="AZ588" s="886"/>
      <c r="BA588" s="886"/>
      <c r="BB588" s="886"/>
      <c r="BC588" s="886"/>
      <c r="BD588" s="886"/>
      <c r="BE588" s="886"/>
      <c r="BF588" s="886"/>
      <c r="BG588" s="886"/>
      <c r="BH588" s="886"/>
      <c r="BI588" s="886"/>
      <c r="BJ588" s="886"/>
      <c r="BK588" s="886"/>
      <c r="BL588" s="886"/>
      <c r="BM588" s="886"/>
      <c r="BN588" s="886"/>
      <c r="BO588" s="886"/>
      <c r="BP588" s="886"/>
      <c r="BQ588" s="886"/>
    </row>
    <row r="589">
      <c r="A589" s="886"/>
      <c r="B589" s="886"/>
      <c r="C589" s="886"/>
      <c r="D589" s="887"/>
      <c r="E589" s="886"/>
      <c r="F589" s="886"/>
      <c r="G589" s="886"/>
      <c r="H589" s="886"/>
      <c r="I589" s="886"/>
      <c r="J589" s="886"/>
      <c r="K589" s="886"/>
      <c r="L589" s="886"/>
      <c r="M589" s="886"/>
      <c r="N589" s="886"/>
      <c r="O589" s="886"/>
      <c r="P589" s="886"/>
      <c r="Q589" s="886"/>
      <c r="R589" s="886"/>
      <c r="S589" s="886"/>
      <c r="T589" s="886"/>
      <c r="U589" s="886"/>
      <c r="V589" s="886"/>
      <c r="W589" s="886"/>
      <c r="X589" s="886"/>
      <c r="Y589" s="886"/>
      <c r="Z589" s="886"/>
      <c r="AA589" s="886"/>
      <c r="AB589" s="886"/>
      <c r="AC589" s="886"/>
      <c r="AD589" s="886"/>
      <c r="AE589" s="886"/>
      <c r="AF589" s="886"/>
      <c r="AG589" s="886"/>
      <c r="AH589" s="886"/>
      <c r="AI589" s="886"/>
      <c r="AJ589" s="886"/>
      <c r="AK589" s="886"/>
      <c r="AL589" s="886"/>
      <c r="AM589" s="886"/>
      <c r="AN589" s="886"/>
      <c r="AO589" s="886"/>
      <c r="AP589" s="886"/>
      <c r="AQ589" s="886"/>
      <c r="AR589" s="886"/>
      <c r="AS589" s="886"/>
      <c r="AT589" s="886"/>
      <c r="AU589" s="886"/>
      <c r="AV589" s="886"/>
      <c r="AW589" s="886"/>
      <c r="AX589" s="886"/>
      <c r="AY589" s="886"/>
      <c r="AZ589" s="886"/>
      <c r="BA589" s="886"/>
      <c r="BB589" s="886"/>
      <c r="BC589" s="886"/>
      <c r="BD589" s="886"/>
      <c r="BE589" s="886"/>
      <c r="BF589" s="886"/>
      <c r="BG589" s="886"/>
      <c r="BH589" s="886"/>
      <c r="BI589" s="886"/>
      <c r="BJ589" s="886"/>
      <c r="BK589" s="886"/>
      <c r="BL589" s="886"/>
      <c r="BM589" s="886"/>
      <c r="BN589" s="886"/>
      <c r="BO589" s="886"/>
      <c r="BP589" s="886"/>
      <c r="BQ589" s="886"/>
    </row>
    <row r="590">
      <c r="A590" s="886"/>
      <c r="B590" s="886"/>
      <c r="C590" s="886"/>
      <c r="D590" s="887"/>
      <c r="E590" s="886"/>
      <c r="F590" s="886"/>
      <c r="G590" s="886"/>
      <c r="H590" s="886"/>
      <c r="I590" s="886"/>
      <c r="J590" s="886"/>
      <c r="K590" s="886"/>
      <c r="L590" s="886"/>
      <c r="M590" s="886"/>
      <c r="N590" s="886"/>
      <c r="O590" s="886"/>
      <c r="P590" s="886"/>
      <c r="Q590" s="886"/>
      <c r="R590" s="886"/>
      <c r="S590" s="886"/>
      <c r="T590" s="886"/>
      <c r="U590" s="886"/>
      <c r="V590" s="886"/>
      <c r="W590" s="886"/>
      <c r="X590" s="886"/>
      <c r="Y590" s="886"/>
      <c r="Z590" s="886"/>
      <c r="AA590" s="886"/>
      <c r="AB590" s="886"/>
      <c r="AC590" s="886"/>
      <c r="AD590" s="886"/>
      <c r="AE590" s="886"/>
      <c r="AF590" s="886"/>
      <c r="AG590" s="886"/>
      <c r="AH590" s="886"/>
      <c r="AI590" s="886"/>
      <c r="AJ590" s="886"/>
      <c r="AK590" s="886"/>
      <c r="AL590" s="886"/>
      <c r="AM590" s="886"/>
      <c r="AN590" s="886"/>
      <c r="AO590" s="886"/>
      <c r="AP590" s="886"/>
      <c r="AQ590" s="886"/>
      <c r="AR590" s="886"/>
      <c r="AS590" s="886"/>
      <c r="AT590" s="886"/>
      <c r="AU590" s="886"/>
      <c r="AV590" s="886"/>
      <c r="AW590" s="886"/>
      <c r="AX590" s="886"/>
      <c r="AY590" s="886"/>
      <c r="AZ590" s="886"/>
      <c r="BA590" s="886"/>
      <c r="BB590" s="886"/>
      <c r="BC590" s="886"/>
      <c r="BD590" s="886"/>
      <c r="BE590" s="886"/>
      <c r="BF590" s="886"/>
      <c r="BG590" s="886"/>
      <c r="BH590" s="886"/>
      <c r="BI590" s="886"/>
      <c r="BJ590" s="886"/>
      <c r="BK590" s="886"/>
      <c r="BL590" s="886"/>
      <c r="BM590" s="886"/>
      <c r="BN590" s="886"/>
      <c r="BO590" s="886"/>
      <c r="BP590" s="886"/>
      <c r="BQ590" s="886"/>
    </row>
    <row r="591">
      <c r="A591" s="886"/>
      <c r="B591" s="886"/>
      <c r="C591" s="886"/>
      <c r="D591" s="887"/>
      <c r="E591" s="886"/>
      <c r="F591" s="886"/>
      <c r="G591" s="886"/>
      <c r="H591" s="886"/>
      <c r="I591" s="886"/>
      <c r="J591" s="886"/>
      <c r="K591" s="886"/>
      <c r="L591" s="886"/>
      <c r="M591" s="886"/>
      <c r="N591" s="886"/>
      <c r="O591" s="886"/>
      <c r="P591" s="886"/>
      <c r="Q591" s="886"/>
      <c r="R591" s="886"/>
      <c r="S591" s="886"/>
      <c r="T591" s="886"/>
      <c r="U591" s="886"/>
      <c r="V591" s="886"/>
      <c r="W591" s="886"/>
      <c r="X591" s="886"/>
      <c r="Y591" s="886"/>
      <c r="Z591" s="886"/>
      <c r="AA591" s="886"/>
      <c r="AB591" s="886"/>
      <c r="AC591" s="886"/>
      <c r="AD591" s="886"/>
      <c r="AE591" s="886"/>
      <c r="AF591" s="886"/>
      <c r="AG591" s="886"/>
      <c r="AH591" s="886"/>
      <c r="AI591" s="886"/>
      <c r="AJ591" s="886"/>
      <c r="AK591" s="886"/>
      <c r="AL591" s="886"/>
      <c r="AM591" s="886"/>
      <c r="AN591" s="886"/>
      <c r="AO591" s="886"/>
      <c r="AP591" s="886"/>
      <c r="AQ591" s="886"/>
      <c r="AR591" s="886"/>
      <c r="AS591" s="886"/>
      <c r="AT591" s="886"/>
      <c r="AU591" s="886"/>
      <c r="AV591" s="886"/>
      <c r="AW591" s="886"/>
      <c r="AX591" s="886"/>
      <c r="AY591" s="886"/>
      <c r="AZ591" s="886"/>
      <c r="BA591" s="886"/>
      <c r="BB591" s="886"/>
      <c r="BC591" s="886"/>
      <c r="BD591" s="886"/>
      <c r="BE591" s="886"/>
      <c r="BF591" s="886"/>
      <c r="BG591" s="886"/>
      <c r="BH591" s="886"/>
      <c r="BI591" s="886"/>
      <c r="BJ591" s="886"/>
      <c r="BK591" s="886"/>
      <c r="BL591" s="886"/>
      <c r="BM591" s="886"/>
      <c r="BN591" s="886"/>
      <c r="BO591" s="886"/>
      <c r="BP591" s="886"/>
      <c r="BQ591" s="886"/>
    </row>
    <row r="592">
      <c r="A592" s="886"/>
      <c r="B592" s="886"/>
      <c r="C592" s="886"/>
      <c r="D592" s="887"/>
      <c r="E592" s="886"/>
      <c r="F592" s="886"/>
      <c r="G592" s="886"/>
      <c r="H592" s="886"/>
      <c r="I592" s="886"/>
      <c r="J592" s="886"/>
      <c r="K592" s="886"/>
      <c r="L592" s="886"/>
      <c r="M592" s="886"/>
      <c r="N592" s="886"/>
      <c r="O592" s="886"/>
      <c r="P592" s="886"/>
      <c r="Q592" s="886"/>
      <c r="R592" s="886"/>
      <c r="S592" s="886"/>
      <c r="T592" s="886"/>
      <c r="U592" s="886"/>
      <c r="V592" s="886"/>
      <c r="W592" s="886"/>
      <c r="X592" s="886"/>
      <c r="Y592" s="886"/>
      <c r="Z592" s="886"/>
      <c r="AA592" s="886"/>
      <c r="AB592" s="886"/>
      <c r="AC592" s="886"/>
      <c r="AD592" s="886"/>
      <c r="AE592" s="886"/>
      <c r="AF592" s="886"/>
      <c r="AG592" s="886"/>
      <c r="AH592" s="886"/>
      <c r="AI592" s="886"/>
      <c r="AJ592" s="886"/>
      <c r="AK592" s="886"/>
      <c r="AL592" s="886"/>
      <c r="AM592" s="886"/>
      <c r="AN592" s="886"/>
      <c r="AO592" s="886"/>
      <c r="AP592" s="886"/>
      <c r="AQ592" s="886"/>
      <c r="AR592" s="886"/>
      <c r="AS592" s="886"/>
      <c r="AT592" s="886"/>
      <c r="AU592" s="886"/>
      <c r="AV592" s="886"/>
      <c r="AW592" s="886"/>
      <c r="AX592" s="886"/>
      <c r="AY592" s="886"/>
      <c r="AZ592" s="886"/>
      <c r="BA592" s="886"/>
      <c r="BB592" s="886"/>
      <c r="BC592" s="886"/>
      <c r="BD592" s="886"/>
      <c r="BE592" s="886"/>
      <c r="BF592" s="886"/>
      <c r="BG592" s="886"/>
      <c r="BH592" s="886"/>
      <c r="BI592" s="886"/>
      <c r="BJ592" s="886"/>
      <c r="BK592" s="886"/>
      <c r="BL592" s="886"/>
      <c r="BM592" s="886"/>
      <c r="BN592" s="886"/>
      <c r="BO592" s="886"/>
      <c r="BP592" s="886"/>
      <c r="BQ592" s="886"/>
    </row>
    <row r="593">
      <c r="A593" s="886"/>
      <c r="B593" s="886"/>
      <c r="C593" s="886"/>
      <c r="D593" s="887"/>
      <c r="E593" s="886"/>
      <c r="F593" s="886"/>
      <c r="G593" s="886"/>
      <c r="H593" s="886"/>
      <c r="I593" s="886"/>
      <c r="J593" s="886"/>
      <c r="K593" s="886"/>
      <c r="L593" s="886"/>
      <c r="M593" s="886"/>
      <c r="N593" s="886"/>
      <c r="O593" s="886"/>
      <c r="P593" s="886"/>
      <c r="Q593" s="886"/>
      <c r="R593" s="886"/>
      <c r="S593" s="886"/>
      <c r="T593" s="886"/>
      <c r="U593" s="886"/>
      <c r="V593" s="886"/>
      <c r="W593" s="886"/>
      <c r="X593" s="886"/>
      <c r="Y593" s="886"/>
      <c r="Z593" s="886"/>
      <c r="AA593" s="886"/>
      <c r="AB593" s="886"/>
      <c r="AC593" s="886"/>
      <c r="AD593" s="886"/>
      <c r="AE593" s="886"/>
      <c r="AF593" s="886"/>
      <c r="AG593" s="886"/>
      <c r="AH593" s="886"/>
      <c r="AI593" s="886"/>
      <c r="AJ593" s="886"/>
      <c r="AK593" s="886"/>
      <c r="AL593" s="886"/>
      <c r="AM593" s="886"/>
      <c r="AN593" s="886"/>
      <c r="AO593" s="886"/>
      <c r="AP593" s="886"/>
      <c r="AQ593" s="886"/>
      <c r="AR593" s="886"/>
      <c r="AS593" s="886"/>
      <c r="AT593" s="886"/>
      <c r="AU593" s="886"/>
      <c r="AV593" s="886"/>
      <c r="AW593" s="886"/>
      <c r="AX593" s="886"/>
      <c r="AY593" s="886"/>
      <c r="AZ593" s="886"/>
      <c r="BA593" s="886"/>
      <c r="BB593" s="886"/>
      <c r="BC593" s="886"/>
      <c r="BD593" s="886"/>
      <c r="BE593" s="886"/>
      <c r="BF593" s="886"/>
      <c r="BG593" s="886"/>
      <c r="BH593" s="886"/>
      <c r="BI593" s="886"/>
      <c r="BJ593" s="886"/>
      <c r="BK593" s="886"/>
      <c r="BL593" s="886"/>
      <c r="BM593" s="886"/>
      <c r="BN593" s="886"/>
      <c r="BO593" s="886"/>
      <c r="BP593" s="886"/>
      <c r="BQ593" s="886"/>
    </row>
    <row r="594">
      <c r="A594" s="886"/>
      <c r="B594" s="886"/>
      <c r="C594" s="886"/>
      <c r="D594" s="887"/>
      <c r="E594" s="886"/>
      <c r="F594" s="886"/>
      <c r="G594" s="886"/>
      <c r="H594" s="886"/>
      <c r="I594" s="886"/>
      <c r="J594" s="886"/>
      <c r="K594" s="886"/>
      <c r="L594" s="886"/>
      <c r="M594" s="886"/>
      <c r="N594" s="886"/>
      <c r="O594" s="886"/>
      <c r="P594" s="886"/>
      <c r="Q594" s="886"/>
      <c r="R594" s="886"/>
      <c r="S594" s="886"/>
      <c r="T594" s="886"/>
      <c r="U594" s="886"/>
      <c r="V594" s="886"/>
      <c r="W594" s="886"/>
      <c r="X594" s="886"/>
      <c r="Y594" s="886"/>
      <c r="Z594" s="886"/>
      <c r="AA594" s="886"/>
      <c r="AB594" s="886"/>
      <c r="AC594" s="886"/>
      <c r="AD594" s="886"/>
      <c r="AE594" s="886"/>
      <c r="AF594" s="886"/>
      <c r="AG594" s="886"/>
      <c r="AH594" s="886"/>
      <c r="AI594" s="886"/>
      <c r="AJ594" s="886"/>
      <c r="AK594" s="886"/>
      <c r="AL594" s="886"/>
      <c r="AM594" s="886"/>
      <c r="AN594" s="886"/>
      <c r="AO594" s="886"/>
      <c r="AP594" s="886"/>
      <c r="AQ594" s="886"/>
      <c r="AR594" s="886"/>
      <c r="AS594" s="886"/>
      <c r="AT594" s="886"/>
      <c r="AU594" s="886"/>
      <c r="AV594" s="886"/>
      <c r="AW594" s="886"/>
      <c r="AX594" s="886"/>
      <c r="AY594" s="886"/>
      <c r="AZ594" s="886"/>
      <c r="BA594" s="886"/>
      <c r="BB594" s="886"/>
      <c r="BC594" s="886"/>
      <c r="BD594" s="886"/>
      <c r="BE594" s="886"/>
      <c r="BF594" s="886"/>
      <c r="BG594" s="886"/>
      <c r="BH594" s="886"/>
      <c r="BI594" s="886"/>
      <c r="BJ594" s="886"/>
      <c r="BK594" s="886"/>
      <c r="BL594" s="886"/>
      <c r="BM594" s="886"/>
      <c r="BN594" s="886"/>
      <c r="BO594" s="886"/>
      <c r="BP594" s="886"/>
      <c r="BQ594" s="886"/>
    </row>
    <row r="595">
      <c r="A595" s="886"/>
      <c r="B595" s="886"/>
      <c r="C595" s="886"/>
      <c r="D595" s="887"/>
      <c r="E595" s="886"/>
      <c r="F595" s="886"/>
      <c r="G595" s="886"/>
      <c r="H595" s="886"/>
      <c r="I595" s="886"/>
      <c r="J595" s="886"/>
      <c r="K595" s="886"/>
      <c r="L595" s="886"/>
      <c r="M595" s="886"/>
      <c r="N595" s="886"/>
      <c r="O595" s="886"/>
      <c r="P595" s="886"/>
      <c r="Q595" s="886"/>
      <c r="R595" s="886"/>
      <c r="S595" s="886"/>
      <c r="T595" s="886"/>
      <c r="U595" s="886"/>
      <c r="V595" s="886"/>
      <c r="W595" s="886"/>
      <c r="X595" s="886"/>
      <c r="Y595" s="886"/>
      <c r="Z595" s="886"/>
      <c r="AA595" s="886"/>
      <c r="AB595" s="886"/>
      <c r="AC595" s="886"/>
      <c r="AD595" s="886"/>
      <c r="AE595" s="886"/>
      <c r="AF595" s="886"/>
      <c r="AG595" s="886"/>
      <c r="AH595" s="886"/>
      <c r="AI595" s="886"/>
      <c r="AJ595" s="886"/>
      <c r="AK595" s="886"/>
      <c r="AL595" s="886"/>
      <c r="AM595" s="886"/>
      <c r="AN595" s="886"/>
      <c r="AO595" s="886"/>
      <c r="AP595" s="886"/>
      <c r="AQ595" s="886"/>
      <c r="AR595" s="886"/>
      <c r="AS595" s="886"/>
      <c r="AT595" s="886"/>
      <c r="AU595" s="886"/>
      <c r="AV595" s="886"/>
      <c r="AW595" s="886"/>
      <c r="AX595" s="886"/>
      <c r="AY595" s="886"/>
      <c r="AZ595" s="886"/>
      <c r="BA595" s="886"/>
      <c r="BB595" s="886"/>
      <c r="BC595" s="886"/>
      <c r="BD595" s="886"/>
      <c r="BE595" s="886"/>
      <c r="BF595" s="886"/>
      <c r="BG595" s="886"/>
      <c r="BH595" s="886"/>
      <c r="BI595" s="886"/>
      <c r="BJ595" s="886"/>
      <c r="BK595" s="886"/>
      <c r="BL595" s="886"/>
      <c r="BM595" s="886"/>
      <c r="BN595" s="886"/>
      <c r="BO595" s="886"/>
      <c r="BP595" s="886"/>
      <c r="BQ595" s="886"/>
    </row>
    <row r="596">
      <c r="A596" s="886"/>
      <c r="B596" s="886"/>
      <c r="C596" s="886"/>
      <c r="D596" s="887"/>
      <c r="E596" s="886"/>
      <c r="F596" s="886"/>
      <c r="G596" s="886"/>
      <c r="H596" s="886"/>
      <c r="I596" s="886"/>
      <c r="J596" s="886"/>
      <c r="K596" s="886"/>
      <c r="L596" s="886"/>
      <c r="M596" s="886"/>
      <c r="N596" s="886"/>
      <c r="O596" s="886"/>
      <c r="P596" s="886"/>
      <c r="Q596" s="886"/>
      <c r="R596" s="886"/>
      <c r="S596" s="886"/>
      <c r="T596" s="886"/>
      <c r="U596" s="886"/>
      <c r="V596" s="886"/>
      <c r="W596" s="886"/>
      <c r="X596" s="886"/>
      <c r="Y596" s="886"/>
      <c r="Z596" s="886"/>
      <c r="AA596" s="886"/>
      <c r="AB596" s="886"/>
      <c r="AC596" s="886"/>
      <c r="AD596" s="886"/>
      <c r="AE596" s="886"/>
      <c r="AF596" s="886"/>
      <c r="AG596" s="886"/>
      <c r="AH596" s="886"/>
      <c r="AI596" s="886"/>
      <c r="AJ596" s="886"/>
      <c r="AK596" s="886"/>
      <c r="AL596" s="886"/>
      <c r="AM596" s="886"/>
      <c r="AN596" s="886"/>
      <c r="AO596" s="886"/>
      <c r="AP596" s="886"/>
      <c r="AQ596" s="886"/>
      <c r="AR596" s="886"/>
      <c r="AS596" s="886"/>
      <c r="AT596" s="886"/>
      <c r="AU596" s="886"/>
      <c r="AV596" s="886"/>
      <c r="AW596" s="886"/>
      <c r="AX596" s="886"/>
      <c r="AY596" s="886"/>
      <c r="AZ596" s="886"/>
      <c r="BA596" s="886"/>
      <c r="BB596" s="886"/>
      <c r="BC596" s="886"/>
      <c r="BD596" s="886"/>
      <c r="BE596" s="886"/>
      <c r="BF596" s="886"/>
      <c r="BG596" s="886"/>
      <c r="BH596" s="886"/>
      <c r="BI596" s="886"/>
      <c r="BJ596" s="886"/>
      <c r="BK596" s="886"/>
      <c r="BL596" s="886"/>
      <c r="BM596" s="886"/>
      <c r="BN596" s="886"/>
      <c r="BO596" s="886"/>
      <c r="BP596" s="886"/>
      <c r="BQ596" s="886"/>
    </row>
    <row r="597">
      <c r="A597" s="886"/>
      <c r="B597" s="886"/>
      <c r="C597" s="886"/>
      <c r="D597" s="887"/>
      <c r="E597" s="886"/>
      <c r="F597" s="886"/>
      <c r="G597" s="886"/>
      <c r="H597" s="886"/>
      <c r="I597" s="886"/>
      <c r="J597" s="886"/>
      <c r="K597" s="886"/>
      <c r="L597" s="886"/>
      <c r="M597" s="886"/>
      <c r="N597" s="886"/>
      <c r="O597" s="886"/>
      <c r="P597" s="886"/>
      <c r="Q597" s="886"/>
      <c r="R597" s="886"/>
      <c r="S597" s="886"/>
      <c r="T597" s="886"/>
      <c r="U597" s="886"/>
      <c r="V597" s="886"/>
      <c r="W597" s="886"/>
      <c r="X597" s="886"/>
      <c r="Y597" s="886"/>
      <c r="Z597" s="886"/>
      <c r="AA597" s="886"/>
      <c r="AB597" s="886"/>
      <c r="AC597" s="886"/>
      <c r="AD597" s="886"/>
      <c r="AE597" s="886"/>
      <c r="AF597" s="886"/>
      <c r="AG597" s="886"/>
      <c r="AH597" s="886"/>
      <c r="AI597" s="886"/>
      <c r="AJ597" s="886"/>
      <c r="AK597" s="886"/>
      <c r="AL597" s="886"/>
      <c r="AM597" s="886"/>
      <c r="AN597" s="886"/>
      <c r="AO597" s="886"/>
      <c r="AP597" s="886"/>
      <c r="AQ597" s="886"/>
      <c r="AR597" s="886"/>
      <c r="AS597" s="886"/>
      <c r="AT597" s="886"/>
      <c r="AU597" s="886"/>
      <c r="AV597" s="886"/>
      <c r="AW597" s="886"/>
      <c r="AX597" s="886"/>
      <c r="AY597" s="886"/>
      <c r="AZ597" s="886"/>
      <c r="BA597" s="886"/>
      <c r="BB597" s="886"/>
      <c r="BC597" s="886"/>
      <c r="BD597" s="886"/>
      <c r="BE597" s="886"/>
      <c r="BF597" s="886"/>
      <c r="BG597" s="886"/>
      <c r="BH597" s="886"/>
      <c r="BI597" s="886"/>
      <c r="BJ597" s="886"/>
      <c r="BK597" s="886"/>
      <c r="BL597" s="886"/>
      <c r="BM597" s="886"/>
      <c r="BN597" s="886"/>
      <c r="BO597" s="886"/>
      <c r="BP597" s="886"/>
      <c r="BQ597" s="886"/>
    </row>
    <row r="598">
      <c r="A598" s="886"/>
      <c r="B598" s="886"/>
      <c r="C598" s="886"/>
      <c r="D598" s="887"/>
      <c r="E598" s="886"/>
      <c r="F598" s="886"/>
      <c r="G598" s="886"/>
      <c r="H598" s="886"/>
      <c r="I598" s="886"/>
      <c r="J598" s="886"/>
      <c r="K598" s="886"/>
      <c r="L598" s="886"/>
      <c r="M598" s="886"/>
      <c r="N598" s="886"/>
      <c r="O598" s="886"/>
      <c r="P598" s="886"/>
      <c r="Q598" s="886"/>
      <c r="R598" s="886"/>
      <c r="S598" s="886"/>
      <c r="T598" s="886"/>
      <c r="U598" s="886"/>
      <c r="V598" s="886"/>
      <c r="W598" s="886"/>
      <c r="X598" s="886"/>
      <c r="Y598" s="886"/>
      <c r="Z598" s="886"/>
      <c r="AA598" s="886"/>
      <c r="AB598" s="886"/>
      <c r="AC598" s="886"/>
      <c r="AD598" s="886"/>
      <c r="AE598" s="886"/>
      <c r="AF598" s="886"/>
      <c r="AG598" s="886"/>
      <c r="AH598" s="886"/>
      <c r="AI598" s="886"/>
      <c r="AJ598" s="886"/>
      <c r="AK598" s="886"/>
      <c r="AL598" s="886"/>
      <c r="AM598" s="886"/>
      <c r="AN598" s="886"/>
      <c r="AO598" s="886"/>
      <c r="AP598" s="886"/>
      <c r="AQ598" s="886"/>
      <c r="AR598" s="886"/>
      <c r="AS598" s="886"/>
      <c r="AT598" s="886"/>
      <c r="AU598" s="886"/>
      <c r="AV598" s="886"/>
      <c r="AW598" s="886"/>
      <c r="AX598" s="886"/>
      <c r="AY598" s="886"/>
      <c r="AZ598" s="886"/>
      <c r="BA598" s="886"/>
      <c r="BB598" s="886"/>
      <c r="BC598" s="886"/>
      <c r="BD598" s="886"/>
      <c r="BE598" s="886"/>
      <c r="BF598" s="886"/>
      <c r="BG598" s="886"/>
      <c r="BH598" s="886"/>
      <c r="BI598" s="886"/>
      <c r="BJ598" s="886"/>
      <c r="BK598" s="886"/>
      <c r="BL598" s="886"/>
      <c r="BM598" s="886"/>
      <c r="BN598" s="886"/>
      <c r="BO598" s="886"/>
      <c r="BP598" s="886"/>
      <c r="BQ598" s="886"/>
    </row>
    <row r="599">
      <c r="A599" s="886"/>
      <c r="B599" s="886"/>
      <c r="C599" s="886"/>
      <c r="D599" s="887"/>
      <c r="E599" s="886"/>
      <c r="F599" s="886"/>
      <c r="G599" s="886"/>
      <c r="H599" s="886"/>
      <c r="I599" s="886"/>
      <c r="J599" s="886"/>
      <c r="K599" s="886"/>
      <c r="L599" s="886"/>
      <c r="M599" s="886"/>
      <c r="N599" s="886"/>
      <c r="O599" s="886"/>
      <c r="P599" s="886"/>
      <c r="Q599" s="886"/>
      <c r="R599" s="886"/>
      <c r="S599" s="886"/>
      <c r="T599" s="886"/>
      <c r="U599" s="886"/>
      <c r="V599" s="886"/>
      <c r="W599" s="886"/>
      <c r="X599" s="886"/>
      <c r="Y599" s="886"/>
      <c r="Z599" s="886"/>
      <c r="AA599" s="886"/>
      <c r="AB599" s="886"/>
      <c r="AC599" s="886"/>
      <c r="AD599" s="886"/>
      <c r="AE599" s="886"/>
      <c r="AF599" s="886"/>
      <c r="AG599" s="886"/>
      <c r="AH599" s="886"/>
      <c r="AI599" s="886"/>
      <c r="AJ599" s="886"/>
      <c r="AK599" s="886"/>
      <c r="AL599" s="886"/>
      <c r="AM599" s="886"/>
      <c r="AN599" s="886"/>
      <c r="AO599" s="886"/>
      <c r="AP599" s="886"/>
      <c r="AQ599" s="886"/>
      <c r="AR599" s="886"/>
      <c r="AS599" s="886"/>
      <c r="AT599" s="886"/>
      <c r="AU599" s="886"/>
      <c r="AV599" s="886"/>
      <c r="AW599" s="886"/>
      <c r="AX599" s="886"/>
      <c r="AY599" s="886"/>
      <c r="AZ599" s="886"/>
      <c r="BA599" s="886"/>
      <c r="BB599" s="886"/>
      <c r="BC599" s="886"/>
      <c r="BD599" s="886"/>
      <c r="BE599" s="886"/>
      <c r="BF599" s="886"/>
      <c r="BG599" s="886"/>
      <c r="BH599" s="886"/>
      <c r="BI599" s="886"/>
      <c r="BJ599" s="886"/>
      <c r="BK599" s="886"/>
      <c r="BL599" s="886"/>
      <c r="BM599" s="886"/>
      <c r="BN599" s="886"/>
      <c r="BO599" s="886"/>
      <c r="BP599" s="886"/>
      <c r="BQ599" s="886"/>
    </row>
    <row r="600">
      <c r="A600" s="886"/>
      <c r="B600" s="886"/>
      <c r="C600" s="886"/>
      <c r="D600" s="887"/>
      <c r="E600" s="886"/>
      <c r="F600" s="886"/>
      <c r="G600" s="886"/>
      <c r="H600" s="886"/>
      <c r="I600" s="886"/>
      <c r="J600" s="886"/>
      <c r="K600" s="886"/>
      <c r="L600" s="886"/>
      <c r="M600" s="886"/>
      <c r="N600" s="886"/>
      <c r="O600" s="886"/>
      <c r="P600" s="886"/>
      <c r="Q600" s="886"/>
      <c r="R600" s="886"/>
      <c r="S600" s="886"/>
      <c r="T600" s="886"/>
      <c r="U600" s="886"/>
      <c r="V600" s="886"/>
      <c r="W600" s="886"/>
      <c r="X600" s="886"/>
      <c r="Y600" s="886"/>
      <c r="Z600" s="886"/>
      <c r="AA600" s="886"/>
      <c r="AB600" s="886"/>
      <c r="AC600" s="886"/>
      <c r="AD600" s="886"/>
      <c r="AE600" s="886"/>
      <c r="AF600" s="886"/>
      <c r="AG600" s="886"/>
      <c r="AH600" s="886"/>
      <c r="AI600" s="886"/>
      <c r="AJ600" s="886"/>
      <c r="AK600" s="886"/>
      <c r="AL600" s="886"/>
      <c r="AM600" s="886"/>
      <c r="AN600" s="886"/>
      <c r="AO600" s="886"/>
      <c r="AP600" s="886"/>
      <c r="AQ600" s="886"/>
      <c r="AR600" s="886"/>
      <c r="AS600" s="886"/>
      <c r="AT600" s="886"/>
      <c r="AU600" s="886"/>
      <c r="AV600" s="886"/>
      <c r="AW600" s="886"/>
      <c r="AX600" s="886"/>
      <c r="AY600" s="886"/>
      <c r="AZ600" s="886"/>
      <c r="BA600" s="886"/>
      <c r="BB600" s="886"/>
      <c r="BC600" s="886"/>
      <c r="BD600" s="886"/>
      <c r="BE600" s="886"/>
      <c r="BF600" s="886"/>
      <c r="BG600" s="886"/>
      <c r="BH600" s="886"/>
      <c r="BI600" s="886"/>
      <c r="BJ600" s="886"/>
      <c r="BK600" s="886"/>
      <c r="BL600" s="886"/>
      <c r="BM600" s="886"/>
      <c r="BN600" s="886"/>
      <c r="BO600" s="886"/>
      <c r="BP600" s="886"/>
      <c r="BQ600" s="886"/>
    </row>
    <row r="601">
      <c r="A601" s="886"/>
      <c r="B601" s="886"/>
      <c r="C601" s="886"/>
      <c r="D601" s="887"/>
      <c r="E601" s="886"/>
      <c r="F601" s="886"/>
      <c r="G601" s="886"/>
      <c r="H601" s="886"/>
      <c r="I601" s="886"/>
      <c r="J601" s="886"/>
      <c r="K601" s="886"/>
      <c r="L601" s="886"/>
      <c r="M601" s="886"/>
      <c r="N601" s="886"/>
      <c r="O601" s="886"/>
      <c r="P601" s="886"/>
      <c r="Q601" s="886"/>
      <c r="R601" s="886"/>
      <c r="S601" s="886"/>
      <c r="T601" s="886"/>
      <c r="U601" s="886"/>
      <c r="V601" s="886"/>
      <c r="W601" s="886"/>
      <c r="X601" s="886"/>
      <c r="Y601" s="886"/>
      <c r="Z601" s="886"/>
      <c r="AA601" s="886"/>
      <c r="AB601" s="886"/>
      <c r="AC601" s="886"/>
      <c r="AD601" s="886"/>
      <c r="AE601" s="886"/>
      <c r="AF601" s="886"/>
      <c r="AG601" s="886"/>
      <c r="AH601" s="886"/>
      <c r="AI601" s="886"/>
      <c r="AJ601" s="886"/>
      <c r="AK601" s="886"/>
      <c r="AL601" s="886"/>
      <c r="AM601" s="886"/>
      <c r="AN601" s="886"/>
      <c r="AO601" s="886"/>
      <c r="AP601" s="886"/>
      <c r="AQ601" s="886"/>
      <c r="AR601" s="886"/>
      <c r="AS601" s="886"/>
      <c r="AT601" s="886"/>
      <c r="AU601" s="886"/>
      <c r="AV601" s="886"/>
      <c r="AW601" s="886"/>
      <c r="AX601" s="886"/>
      <c r="AY601" s="886"/>
      <c r="AZ601" s="886"/>
      <c r="BA601" s="886"/>
      <c r="BB601" s="886"/>
      <c r="BC601" s="886"/>
      <c r="BD601" s="886"/>
      <c r="BE601" s="886"/>
      <c r="BF601" s="886"/>
      <c r="BG601" s="886"/>
      <c r="BH601" s="886"/>
      <c r="BI601" s="886"/>
      <c r="BJ601" s="886"/>
      <c r="BK601" s="886"/>
      <c r="BL601" s="886"/>
      <c r="BM601" s="886"/>
      <c r="BN601" s="886"/>
      <c r="BO601" s="886"/>
      <c r="BP601" s="886"/>
      <c r="BQ601" s="886"/>
    </row>
    <row r="602">
      <c r="A602" s="886"/>
      <c r="B602" s="886"/>
      <c r="C602" s="886"/>
      <c r="D602" s="887"/>
      <c r="E602" s="886"/>
      <c r="F602" s="886"/>
      <c r="G602" s="886"/>
      <c r="H602" s="886"/>
      <c r="I602" s="886"/>
      <c r="J602" s="886"/>
      <c r="K602" s="886"/>
      <c r="L602" s="886"/>
      <c r="M602" s="886"/>
      <c r="N602" s="886"/>
      <c r="O602" s="886"/>
      <c r="P602" s="886"/>
      <c r="Q602" s="886"/>
      <c r="R602" s="886"/>
      <c r="S602" s="886"/>
      <c r="T602" s="886"/>
      <c r="U602" s="886"/>
      <c r="V602" s="886"/>
      <c r="W602" s="886"/>
      <c r="X602" s="886"/>
      <c r="Y602" s="886"/>
      <c r="Z602" s="886"/>
      <c r="AA602" s="886"/>
      <c r="AB602" s="886"/>
      <c r="AC602" s="886"/>
      <c r="AD602" s="886"/>
      <c r="AE602" s="886"/>
      <c r="AF602" s="886"/>
      <c r="AG602" s="886"/>
      <c r="AH602" s="886"/>
      <c r="AI602" s="886"/>
      <c r="AJ602" s="886"/>
      <c r="AK602" s="886"/>
      <c r="AL602" s="886"/>
      <c r="AM602" s="886"/>
      <c r="AN602" s="886"/>
      <c r="AO602" s="886"/>
      <c r="AP602" s="886"/>
      <c r="AQ602" s="886"/>
      <c r="AR602" s="886"/>
      <c r="AS602" s="886"/>
      <c r="AT602" s="886"/>
      <c r="AU602" s="886"/>
      <c r="AV602" s="886"/>
      <c r="AW602" s="886"/>
      <c r="AX602" s="886"/>
      <c r="AY602" s="886"/>
      <c r="AZ602" s="886"/>
      <c r="BA602" s="886"/>
      <c r="BB602" s="886"/>
      <c r="BC602" s="886"/>
      <c r="BD602" s="886"/>
      <c r="BE602" s="886"/>
      <c r="BF602" s="886"/>
      <c r="BG602" s="886"/>
      <c r="BH602" s="886"/>
      <c r="BI602" s="886"/>
      <c r="BJ602" s="886"/>
      <c r="BK602" s="886"/>
      <c r="BL602" s="886"/>
      <c r="BM602" s="886"/>
      <c r="BN602" s="886"/>
      <c r="BO602" s="886"/>
      <c r="BP602" s="886"/>
      <c r="BQ602" s="886"/>
    </row>
    <row r="603">
      <c r="A603" s="886"/>
      <c r="B603" s="886"/>
      <c r="C603" s="886"/>
      <c r="D603" s="887"/>
      <c r="E603" s="886"/>
      <c r="F603" s="886"/>
      <c r="G603" s="886"/>
      <c r="H603" s="886"/>
      <c r="I603" s="886"/>
      <c r="J603" s="886"/>
      <c r="K603" s="886"/>
      <c r="L603" s="886"/>
      <c r="M603" s="886"/>
      <c r="N603" s="886"/>
      <c r="O603" s="886"/>
      <c r="P603" s="886"/>
      <c r="Q603" s="886"/>
      <c r="R603" s="886"/>
      <c r="S603" s="886"/>
      <c r="T603" s="886"/>
      <c r="U603" s="886"/>
      <c r="V603" s="886"/>
      <c r="W603" s="886"/>
      <c r="X603" s="886"/>
      <c r="Y603" s="886"/>
      <c r="Z603" s="886"/>
      <c r="AA603" s="886"/>
      <c r="AB603" s="886"/>
      <c r="AC603" s="886"/>
      <c r="AD603" s="886"/>
      <c r="AE603" s="886"/>
      <c r="AF603" s="886"/>
      <c r="AG603" s="886"/>
      <c r="AH603" s="886"/>
      <c r="AI603" s="886"/>
      <c r="AJ603" s="886"/>
      <c r="AK603" s="886"/>
      <c r="AL603" s="886"/>
      <c r="AM603" s="886"/>
      <c r="AN603" s="886"/>
      <c r="AO603" s="886"/>
      <c r="AP603" s="886"/>
      <c r="AQ603" s="886"/>
      <c r="AR603" s="886"/>
      <c r="AS603" s="886"/>
      <c r="AT603" s="886"/>
      <c r="AU603" s="886"/>
      <c r="AV603" s="886"/>
      <c r="AW603" s="886"/>
      <c r="AX603" s="886"/>
      <c r="AY603" s="886"/>
      <c r="AZ603" s="886"/>
      <c r="BA603" s="886"/>
      <c r="BB603" s="886"/>
      <c r="BC603" s="886"/>
      <c r="BD603" s="886"/>
      <c r="BE603" s="886"/>
      <c r="BF603" s="886"/>
      <c r="BG603" s="886"/>
      <c r="BH603" s="886"/>
      <c r="BI603" s="886"/>
      <c r="BJ603" s="886"/>
      <c r="BK603" s="886"/>
      <c r="BL603" s="886"/>
      <c r="BM603" s="886"/>
      <c r="BN603" s="886"/>
      <c r="BO603" s="886"/>
      <c r="BP603" s="886"/>
      <c r="BQ603" s="886"/>
    </row>
    <row r="604">
      <c r="A604" s="886"/>
      <c r="B604" s="886"/>
      <c r="C604" s="886"/>
      <c r="D604" s="887"/>
      <c r="E604" s="886"/>
      <c r="F604" s="886"/>
      <c r="G604" s="886"/>
      <c r="H604" s="886"/>
      <c r="I604" s="886"/>
      <c r="J604" s="886"/>
      <c r="K604" s="886"/>
      <c r="L604" s="886"/>
      <c r="M604" s="886"/>
      <c r="N604" s="886"/>
      <c r="O604" s="886"/>
      <c r="P604" s="886"/>
      <c r="Q604" s="886"/>
      <c r="R604" s="886"/>
      <c r="S604" s="886"/>
      <c r="T604" s="886"/>
      <c r="U604" s="886"/>
      <c r="V604" s="886"/>
      <c r="W604" s="886"/>
      <c r="X604" s="886"/>
      <c r="Y604" s="886"/>
      <c r="Z604" s="886"/>
      <c r="AA604" s="886"/>
      <c r="AB604" s="886"/>
      <c r="AC604" s="886"/>
      <c r="AD604" s="886"/>
      <c r="AE604" s="886"/>
      <c r="AF604" s="886"/>
      <c r="AG604" s="886"/>
      <c r="AH604" s="886"/>
      <c r="AI604" s="886"/>
      <c r="AJ604" s="886"/>
      <c r="AK604" s="886"/>
      <c r="AL604" s="886"/>
      <c r="AM604" s="886"/>
      <c r="AN604" s="886"/>
      <c r="AO604" s="886"/>
      <c r="AP604" s="886"/>
      <c r="AQ604" s="886"/>
      <c r="AR604" s="886"/>
      <c r="AS604" s="886"/>
      <c r="AT604" s="886"/>
      <c r="AU604" s="886"/>
      <c r="AV604" s="886"/>
      <c r="AW604" s="886"/>
      <c r="AX604" s="886"/>
      <c r="AY604" s="886"/>
      <c r="AZ604" s="886"/>
      <c r="BA604" s="886"/>
      <c r="BB604" s="886"/>
      <c r="BC604" s="886"/>
      <c r="BD604" s="886"/>
      <c r="BE604" s="886"/>
      <c r="BF604" s="886"/>
      <c r="BG604" s="886"/>
      <c r="BH604" s="886"/>
      <c r="BI604" s="886"/>
      <c r="BJ604" s="886"/>
      <c r="BK604" s="886"/>
      <c r="BL604" s="886"/>
      <c r="BM604" s="886"/>
      <c r="BN604" s="886"/>
      <c r="BO604" s="886"/>
      <c r="BP604" s="886"/>
      <c r="BQ604" s="886"/>
    </row>
    <row r="605">
      <c r="A605" s="886"/>
      <c r="B605" s="886"/>
      <c r="C605" s="886"/>
      <c r="D605" s="887"/>
      <c r="E605" s="886"/>
      <c r="F605" s="886"/>
      <c r="G605" s="886"/>
      <c r="H605" s="886"/>
      <c r="I605" s="886"/>
      <c r="J605" s="886"/>
      <c r="K605" s="886"/>
      <c r="L605" s="886"/>
      <c r="M605" s="886"/>
      <c r="N605" s="886"/>
      <c r="O605" s="886"/>
      <c r="P605" s="886"/>
      <c r="Q605" s="886"/>
      <c r="R605" s="886"/>
      <c r="S605" s="886"/>
      <c r="T605" s="886"/>
      <c r="U605" s="886"/>
      <c r="V605" s="886"/>
      <c r="W605" s="886"/>
      <c r="X605" s="886"/>
      <c r="Y605" s="886"/>
      <c r="Z605" s="886"/>
      <c r="AA605" s="886"/>
      <c r="AB605" s="886"/>
      <c r="AC605" s="886"/>
      <c r="AD605" s="886"/>
      <c r="AE605" s="886"/>
      <c r="AF605" s="886"/>
      <c r="AG605" s="886"/>
      <c r="AH605" s="886"/>
      <c r="AI605" s="886"/>
      <c r="AJ605" s="886"/>
      <c r="AK605" s="886"/>
      <c r="AL605" s="886"/>
      <c r="AM605" s="886"/>
      <c r="AN605" s="886"/>
      <c r="AO605" s="886"/>
      <c r="AP605" s="886"/>
      <c r="AQ605" s="886"/>
      <c r="AR605" s="886"/>
      <c r="AS605" s="886"/>
      <c r="AT605" s="886"/>
      <c r="AU605" s="886"/>
      <c r="AV605" s="886"/>
      <c r="AW605" s="886"/>
      <c r="AX605" s="886"/>
      <c r="AY605" s="886"/>
      <c r="AZ605" s="886"/>
      <c r="BA605" s="886"/>
      <c r="BB605" s="886"/>
      <c r="BC605" s="886"/>
      <c r="BD605" s="886"/>
      <c r="BE605" s="886"/>
      <c r="BF605" s="886"/>
      <c r="BG605" s="886"/>
      <c r="BH605" s="886"/>
      <c r="BI605" s="886"/>
      <c r="BJ605" s="886"/>
      <c r="BK605" s="886"/>
      <c r="BL605" s="886"/>
      <c r="BM605" s="886"/>
      <c r="BN605" s="886"/>
      <c r="BO605" s="886"/>
      <c r="BP605" s="886"/>
      <c r="BQ605" s="886"/>
    </row>
    <row r="606">
      <c r="A606" s="886"/>
      <c r="B606" s="886"/>
      <c r="C606" s="886"/>
      <c r="D606" s="887"/>
      <c r="E606" s="886"/>
      <c r="F606" s="886"/>
      <c r="G606" s="886"/>
      <c r="H606" s="886"/>
      <c r="I606" s="886"/>
      <c r="J606" s="886"/>
      <c r="K606" s="886"/>
      <c r="L606" s="886"/>
      <c r="M606" s="886"/>
      <c r="N606" s="886"/>
      <c r="O606" s="886"/>
      <c r="P606" s="886"/>
      <c r="Q606" s="886"/>
      <c r="R606" s="886"/>
      <c r="S606" s="886"/>
      <c r="T606" s="886"/>
      <c r="U606" s="886"/>
      <c r="V606" s="886"/>
      <c r="W606" s="886"/>
      <c r="X606" s="886"/>
      <c r="Y606" s="886"/>
      <c r="Z606" s="886"/>
      <c r="AA606" s="886"/>
      <c r="AB606" s="886"/>
      <c r="AC606" s="886"/>
      <c r="AD606" s="886"/>
      <c r="AE606" s="886"/>
      <c r="AF606" s="886"/>
      <c r="AG606" s="886"/>
      <c r="AH606" s="886"/>
      <c r="AI606" s="886"/>
      <c r="AJ606" s="886"/>
      <c r="AK606" s="886"/>
      <c r="AL606" s="886"/>
      <c r="AM606" s="886"/>
      <c r="AN606" s="886"/>
      <c r="AO606" s="886"/>
      <c r="AP606" s="886"/>
      <c r="AQ606" s="886"/>
      <c r="AR606" s="886"/>
      <c r="AS606" s="886"/>
      <c r="AT606" s="886"/>
      <c r="AU606" s="886"/>
      <c r="AV606" s="886"/>
      <c r="AW606" s="886"/>
      <c r="AX606" s="886"/>
      <c r="AY606" s="886"/>
      <c r="AZ606" s="886"/>
      <c r="BA606" s="886"/>
      <c r="BB606" s="886"/>
      <c r="BC606" s="886"/>
      <c r="BD606" s="886"/>
      <c r="BE606" s="886"/>
      <c r="BF606" s="886"/>
      <c r="BG606" s="886"/>
      <c r="BH606" s="886"/>
      <c r="BI606" s="886"/>
      <c r="BJ606" s="886"/>
      <c r="BK606" s="886"/>
      <c r="BL606" s="886"/>
      <c r="BM606" s="886"/>
      <c r="BN606" s="886"/>
      <c r="BO606" s="886"/>
      <c r="BP606" s="886"/>
      <c r="BQ606" s="886"/>
    </row>
    <row r="607">
      <c r="A607" s="886"/>
      <c r="B607" s="886"/>
      <c r="C607" s="886"/>
      <c r="D607" s="887"/>
      <c r="E607" s="886"/>
      <c r="F607" s="886"/>
      <c r="G607" s="886"/>
      <c r="H607" s="886"/>
      <c r="I607" s="886"/>
      <c r="J607" s="886"/>
      <c r="K607" s="886"/>
      <c r="L607" s="886"/>
      <c r="M607" s="886"/>
      <c r="N607" s="886"/>
      <c r="O607" s="886"/>
      <c r="P607" s="886"/>
      <c r="Q607" s="886"/>
      <c r="R607" s="886"/>
      <c r="S607" s="886"/>
      <c r="T607" s="886"/>
      <c r="U607" s="886"/>
      <c r="V607" s="886"/>
      <c r="W607" s="886"/>
      <c r="X607" s="886"/>
      <c r="Y607" s="886"/>
      <c r="Z607" s="886"/>
      <c r="AA607" s="886"/>
      <c r="AB607" s="886"/>
      <c r="AC607" s="886"/>
      <c r="AD607" s="886"/>
      <c r="AE607" s="886"/>
      <c r="AF607" s="886"/>
      <c r="AG607" s="886"/>
      <c r="AH607" s="886"/>
      <c r="AI607" s="886"/>
      <c r="AJ607" s="886"/>
      <c r="AK607" s="886"/>
      <c r="AL607" s="886"/>
      <c r="AM607" s="886"/>
      <c r="AN607" s="886"/>
      <c r="AO607" s="886"/>
      <c r="AP607" s="886"/>
      <c r="AQ607" s="886"/>
      <c r="AR607" s="886"/>
      <c r="AS607" s="886"/>
      <c r="AT607" s="886"/>
      <c r="AU607" s="886"/>
      <c r="AV607" s="886"/>
      <c r="AW607" s="886"/>
      <c r="AX607" s="886"/>
      <c r="AY607" s="886"/>
      <c r="AZ607" s="886"/>
      <c r="BA607" s="886"/>
      <c r="BB607" s="886"/>
      <c r="BC607" s="886"/>
      <c r="BD607" s="886"/>
      <c r="BE607" s="886"/>
      <c r="BF607" s="886"/>
      <c r="BG607" s="886"/>
      <c r="BH607" s="886"/>
      <c r="BI607" s="886"/>
      <c r="BJ607" s="886"/>
      <c r="BK607" s="886"/>
      <c r="BL607" s="886"/>
      <c r="BM607" s="886"/>
      <c r="BN607" s="886"/>
      <c r="BO607" s="886"/>
      <c r="BP607" s="886"/>
      <c r="BQ607" s="886"/>
    </row>
    <row r="608">
      <c r="A608" s="886"/>
      <c r="B608" s="886"/>
      <c r="C608" s="886"/>
      <c r="D608" s="887"/>
      <c r="E608" s="886"/>
      <c r="F608" s="886"/>
      <c r="G608" s="886"/>
      <c r="H608" s="886"/>
      <c r="I608" s="886"/>
      <c r="J608" s="886"/>
      <c r="K608" s="886"/>
      <c r="L608" s="886"/>
      <c r="M608" s="886"/>
      <c r="N608" s="886"/>
      <c r="O608" s="886"/>
      <c r="P608" s="886"/>
      <c r="Q608" s="886"/>
      <c r="R608" s="886"/>
      <c r="S608" s="886"/>
      <c r="T608" s="886"/>
      <c r="U608" s="886"/>
      <c r="V608" s="886"/>
      <c r="W608" s="886"/>
      <c r="X608" s="886"/>
      <c r="Y608" s="886"/>
      <c r="Z608" s="886"/>
      <c r="AA608" s="886"/>
      <c r="AB608" s="886"/>
      <c r="AC608" s="886"/>
      <c r="AD608" s="886"/>
      <c r="AE608" s="886"/>
      <c r="AF608" s="886"/>
      <c r="AG608" s="886"/>
      <c r="AH608" s="886"/>
      <c r="AI608" s="886"/>
      <c r="AJ608" s="886"/>
      <c r="AK608" s="886"/>
      <c r="AL608" s="886"/>
      <c r="AM608" s="886"/>
      <c r="AN608" s="886"/>
      <c r="AO608" s="886"/>
      <c r="AP608" s="886"/>
      <c r="AQ608" s="886"/>
      <c r="AR608" s="886"/>
      <c r="AS608" s="886"/>
      <c r="AT608" s="886"/>
      <c r="AU608" s="886"/>
      <c r="AV608" s="886"/>
      <c r="AW608" s="886"/>
      <c r="AX608" s="886"/>
      <c r="AY608" s="886"/>
      <c r="AZ608" s="886"/>
      <c r="BA608" s="886"/>
      <c r="BB608" s="886"/>
      <c r="BC608" s="886"/>
      <c r="BD608" s="886"/>
      <c r="BE608" s="886"/>
      <c r="BF608" s="886"/>
      <c r="BG608" s="886"/>
      <c r="BH608" s="886"/>
      <c r="BI608" s="886"/>
      <c r="BJ608" s="886"/>
      <c r="BK608" s="886"/>
      <c r="BL608" s="886"/>
      <c r="BM608" s="886"/>
      <c r="BN608" s="886"/>
      <c r="BO608" s="886"/>
      <c r="BP608" s="886"/>
      <c r="BQ608" s="886"/>
    </row>
    <row r="609">
      <c r="A609" s="886"/>
      <c r="B609" s="886"/>
      <c r="C609" s="886"/>
      <c r="D609" s="887"/>
      <c r="E609" s="886"/>
      <c r="F609" s="886"/>
      <c r="G609" s="886"/>
      <c r="H609" s="886"/>
      <c r="I609" s="886"/>
      <c r="J609" s="886"/>
      <c r="K609" s="886"/>
      <c r="L609" s="886"/>
      <c r="M609" s="886"/>
      <c r="N609" s="886"/>
      <c r="O609" s="886"/>
      <c r="P609" s="886"/>
      <c r="Q609" s="886"/>
      <c r="R609" s="886"/>
      <c r="S609" s="886"/>
      <c r="T609" s="886"/>
      <c r="U609" s="886"/>
      <c r="V609" s="886"/>
      <c r="W609" s="886"/>
      <c r="X609" s="886"/>
      <c r="Y609" s="886"/>
      <c r="Z609" s="886"/>
      <c r="AA609" s="886"/>
      <c r="AB609" s="886"/>
      <c r="AC609" s="886"/>
      <c r="AD609" s="886"/>
      <c r="AE609" s="886"/>
      <c r="AF609" s="886"/>
      <c r="AG609" s="886"/>
      <c r="AH609" s="886"/>
      <c r="AI609" s="886"/>
      <c r="AJ609" s="886"/>
      <c r="AK609" s="886"/>
      <c r="AL609" s="886"/>
      <c r="AM609" s="886"/>
      <c r="AN609" s="886"/>
      <c r="AO609" s="886"/>
      <c r="AP609" s="886"/>
      <c r="AQ609" s="886"/>
      <c r="AR609" s="886"/>
      <c r="AS609" s="886"/>
      <c r="AT609" s="886"/>
      <c r="AU609" s="886"/>
      <c r="AV609" s="886"/>
      <c r="AW609" s="886"/>
      <c r="AX609" s="886"/>
      <c r="AY609" s="886"/>
      <c r="AZ609" s="886"/>
      <c r="BA609" s="886"/>
      <c r="BB609" s="886"/>
      <c r="BC609" s="886"/>
      <c r="BD609" s="886"/>
      <c r="BE609" s="886"/>
      <c r="BF609" s="886"/>
      <c r="BG609" s="886"/>
      <c r="BH609" s="886"/>
      <c r="BI609" s="886"/>
      <c r="BJ609" s="886"/>
      <c r="BK609" s="886"/>
      <c r="BL609" s="886"/>
      <c r="BM609" s="886"/>
      <c r="BN609" s="886"/>
      <c r="BO609" s="886"/>
      <c r="BP609" s="886"/>
      <c r="BQ609" s="886"/>
    </row>
    <row r="610">
      <c r="A610" s="886"/>
      <c r="B610" s="886"/>
      <c r="C610" s="886"/>
      <c r="D610" s="887"/>
      <c r="E610" s="886"/>
      <c r="F610" s="886"/>
      <c r="G610" s="886"/>
      <c r="H610" s="886"/>
      <c r="I610" s="886"/>
      <c r="J610" s="886"/>
      <c r="K610" s="886"/>
      <c r="L610" s="886"/>
      <c r="M610" s="886"/>
      <c r="N610" s="886"/>
      <c r="O610" s="886"/>
      <c r="P610" s="886"/>
      <c r="Q610" s="886"/>
      <c r="R610" s="886"/>
      <c r="S610" s="886"/>
      <c r="T610" s="886"/>
      <c r="U610" s="886"/>
      <c r="V610" s="886"/>
      <c r="W610" s="886"/>
      <c r="X610" s="886"/>
      <c r="Y610" s="886"/>
      <c r="Z610" s="886"/>
      <c r="AA610" s="886"/>
      <c r="AB610" s="886"/>
      <c r="AC610" s="886"/>
      <c r="AD610" s="886"/>
      <c r="AE610" s="886"/>
      <c r="AF610" s="886"/>
      <c r="AG610" s="886"/>
      <c r="AH610" s="886"/>
      <c r="AI610" s="886"/>
      <c r="AJ610" s="886"/>
      <c r="AK610" s="886"/>
      <c r="AL610" s="886"/>
      <c r="AM610" s="886"/>
      <c r="AN610" s="886"/>
      <c r="AO610" s="886"/>
      <c r="AP610" s="886"/>
      <c r="AQ610" s="886"/>
      <c r="AR610" s="886"/>
      <c r="AS610" s="886"/>
      <c r="AT610" s="886"/>
      <c r="AU610" s="886"/>
      <c r="AV610" s="886"/>
      <c r="AW610" s="886"/>
      <c r="AX610" s="886"/>
      <c r="AY610" s="886"/>
      <c r="AZ610" s="886"/>
      <c r="BA610" s="886"/>
      <c r="BB610" s="886"/>
      <c r="BC610" s="886"/>
      <c r="BD610" s="886"/>
      <c r="BE610" s="886"/>
      <c r="BF610" s="886"/>
      <c r="BG610" s="886"/>
      <c r="BH610" s="886"/>
      <c r="BI610" s="886"/>
      <c r="BJ610" s="886"/>
      <c r="BK610" s="886"/>
      <c r="BL610" s="886"/>
      <c r="BM610" s="886"/>
      <c r="BN610" s="886"/>
      <c r="BO610" s="886"/>
      <c r="BP610" s="886"/>
      <c r="BQ610" s="886"/>
    </row>
    <row r="611">
      <c r="A611" s="886"/>
      <c r="B611" s="886"/>
      <c r="C611" s="886"/>
      <c r="D611" s="887"/>
      <c r="E611" s="886"/>
      <c r="F611" s="886"/>
      <c r="G611" s="886"/>
      <c r="H611" s="886"/>
      <c r="I611" s="886"/>
      <c r="J611" s="886"/>
      <c r="K611" s="886"/>
      <c r="L611" s="886"/>
      <c r="M611" s="886"/>
      <c r="N611" s="886"/>
      <c r="O611" s="886"/>
      <c r="P611" s="886"/>
      <c r="Q611" s="886"/>
      <c r="R611" s="886"/>
      <c r="S611" s="886"/>
      <c r="T611" s="886"/>
      <c r="U611" s="886"/>
      <c r="V611" s="886"/>
      <c r="W611" s="886"/>
      <c r="X611" s="886"/>
      <c r="Y611" s="886"/>
      <c r="Z611" s="886"/>
      <c r="AA611" s="886"/>
      <c r="AB611" s="886"/>
      <c r="AC611" s="886"/>
      <c r="AD611" s="886"/>
      <c r="AE611" s="886"/>
      <c r="AF611" s="886"/>
      <c r="AG611" s="886"/>
      <c r="AH611" s="886"/>
      <c r="AI611" s="886"/>
      <c r="AJ611" s="886"/>
      <c r="AK611" s="886"/>
      <c r="AL611" s="886"/>
      <c r="AM611" s="886"/>
      <c r="AN611" s="886"/>
      <c r="AO611" s="886"/>
      <c r="AP611" s="886"/>
      <c r="AQ611" s="886"/>
      <c r="AR611" s="886"/>
      <c r="AS611" s="886"/>
      <c r="AT611" s="886"/>
      <c r="AU611" s="886"/>
      <c r="AV611" s="886"/>
      <c r="AW611" s="886"/>
      <c r="AX611" s="886"/>
      <c r="AY611" s="886"/>
      <c r="AZ611" s="886"/>
      <c r="BA611" s="886"/>
      <c r="BB611" s="886"/>
      <c r="BC611" s="886"/>
      <c r="BD611" s="886"/>
      <c r="BE611" s="886"/>
      <c r="BF611" s="886"/>
      <c r="BG611" s="886"/>
      <c r="BH611" s="886"/>
      <c r="BI611" s="886"/>
      <c r="BJ611" s="886"/>
      <c r="BK611" s="886"/>
      <c r="BL611" s="886"/>
      <c r="BM611" s="886"/>
      <c r="BN611" s="886"/>
      <c r="BO611" s="886"/>
      <c r="BP611" s="886"/>
      <c r="BQ611" s="886"/>
    </row>
    <row r="612">
      <c r="A612" s="886"/>
      <c r="B612" s="886"/>
      <c r="C612" s="886"/>
      <c r="D612" s="887"/>
      <c r="E612" s="886"/>
      <c r="F612" s="886"/>
      <c r="G612" s="886"/>
      <c r="H612" s="886"/>
      <c r="I612" s="886"/>
      <c r="J612" s="886"/>
      <c r="K612" s="886"/>
      <c r="L612" s="886"/>
      <c r="M612" s="886"/>
      <c r="N612" s="886"/>
      <c r="O612" s="886"/>
      <c r="P612" s="886"/>
      <c r="Q612" s="886"/>
      <c r="R612" s="886"/>
      <c r="S612" s="886"/>
      <c r="T612" s="886"/>
      <c r="U612" s="886"/>
      <c r="V612" s="886"/>
      <c r="W612" s="886"/>
      <c r="X612" s="886"/>
      <c r="Y612" s="886"/>
      <c r="Z612" s="886"/>
      <c r="AA612" s="886"/>
      <c r="AB612" s="886"/>
      <c r="AC612" s="886"/>
      <c r="AD612" s="886"/>
      <c r="AE612" s="886"/>
      <c r="AF612" s="886"/>
      <c r="AG612" s="886"/>
      <c r="AH612" s="886"/>
      <c r="AI612" s="886"/>
      <c r="AJ612" s="886"/>
      <c r="AK612" s="886"/>
      <c r="AL612" s="886"/>
      <c r="AM612" s="886"/>
      <c r="AN612" s="886"/>
      <c r="AO612" s="886"/>
      <c r="AP612" s="886"/>
      <c r="AQ612" s="886"/>
      <c r="AR612" s="886"/>
      <c r="AS612" s="886"/>
      <c r="AT612" s="886"/>
      <c r="AU612" s="886"/>
      <c r="AV612" s="886"/>
      <c r="AW612" s="886"/>
      <c r="AX612" s="886"/>
      <c r="AY612" s="886"/>
      <c r="AZ612" s="886"/>
      <c r="BA612" s="886"/>
      <c r="BB612" s="886"/>
      <c r="BC612" s="886"/>
      <c r="BD612" s="886"/>
      <c r="BE612" s="886"/>
      <c r="BF612" s="886"/>
      <c r="BG612" s="886"/>
      <c r="BH612" s="886"/>
      <c r="BI612" s="886"/>
      <c r="BJ612" s="886"/>
      <c r="BK612" s="886"/>
      <c r="BL612" s="886"/>
      <c r="BM612" s="886"/>
      <c r="BN612" s="886"/>
      <c r="BO612" s="886"/>
      <c r="BP612" s="886"/>
      <c r="BQ612" s="886"/>
    </row>
    <row r="613">
      <c r="A613" s="886"/>
      <c r="B613" s="886"/>
      <c r="C613" s="886"/>
      <c r="D613" s="887"/>
      <c r="E613" s="886"/>
      <c r="F613" s="886"/>
      <c r="G613" s="886"/>
      <c r="H613" s="886"/>
      <c r="I613" s="886"/>
      <c r="J613" s="886"/>
      <c r="K613" s="886"/>
      <c r="L613" s="886"/>
      <c r="M613" s="886"/>
      <c r="N613" s="886"/>
      <c r="O613" s="886"/>
      <c r="P613" s="886"/>
      <c r="Q613" s="886"/>
      <c r="R613" s="886"/>
      <c r="S613" s="886"/>
      <c r="T613" s="886"/>
      <c r="U613" s="886"/>
      <c r="V613" s="886"/>
      <c r="W613" s="886"/>
      <c r="X613" s="886"/>
      <c r="Y613" s="886"/>
      <c r="Z613" s="886"/>
      <c r="AA613" s="886"/>
      <c r="AB613" s="886"/>
      <c r="AC613" s="886"/>
      <c r="AD613" s="886"/>
      <c r="AE613" s="886"/>
      <c r="AF613" s="886"/>
      <c r="AG613" s="886"/>
      <c r="AH613" s="886"/>
      <c r="AI613" s="886"/>
      <c r="AJ613" s="886"/>
      <c r="AK613" s="886"/>
      <c r="AL613" s="886"/>
      <c r="AM613" s="886"/>
      <c r="AN613" s="886"/>
      <c r="AO613" s="886"/>
      <c r="AP613" s="886"/>
      <c r="AQ613" s="886"/>
      <c r="AR613" s="886"/>
      <c r="AS613" s="886"/>
      <c r="AT613" s="886"/>
      <c r="AU613" s="886"/>
      <c r="AV613" s="886"/>
      <c r="AW613" s="886"/>
      <c r="AX613" s="886"/>
      <c r="AY613" s="886"/>
      <c r="AZ613" s="886"/>
      <c r="BA613" s="886"/>
      <c r="BB613" s="886"/>
      <c r="BC613" s="886"/>
      <c r="BD613" s="886"/>
      <c r="BE613" s="886"/>
      <c r="BF613" s="886"/>
      <c r="BG613" s="886"/>
      <c r="BH613" s="886"/>
      <c r="BI613" s="886"/>
      <c r="BJ613" s="886"/>
      <c r="BK613" s="886"/>
      <c r="BL613" s="886"/>
      <c r="BM613" s="886"/>
      <c r="BN613" s="886"/>
      <c r="BO613" s="886"/>
      <c r="BP613" s="886"/>
      <c r="BQ613" s="886"/>
    </row>
    <row r="614">
      <c r="A614" s="886"/>
      <c r="B614" s="886"/>
      <c r="C614" s="886"/>
      <c r="D614" s="887"/>
      <c r="E614" s="886"/>
      <c r="F614" s="886"/>
      <c r="G614" s="886"/>
      <c r="H614" s="886"/>
      <c r="I614" s="886"/>
      <c r="J614" s="886"/>
      <c r="K614" s="886"/>
      <c r="L614" s="886"/>
      <c r="M614" s="886"/>
      <c r="N614" s="886"/>
      <c r="O614" s="886"/>
      <c r="P614" s="886"/>
      <c r="Q614" s="886"/>
      <c r="R614" s="886"/>
      <c r="S614" s="886"/>
      <c r="T614" s="886"/>
      <c r="U614" s="886"/>
      <c r="V614" s="886"/>
      <c r="W614" s="886"/>
      <c r="X614" s="886"/>
      <c r="Y614" s="886"/>
      <c r="Z614" s="886"/>
      <c r="AA614" s="886"/>
      <c r="AB614" s="886"/>
      <c r="AC614" s="886"/>
      <c r="AD614" s="886"/>
      <c r="AE614" s="886"/>
      <c r="AF614" s="886"/>
      <c r="AG614" s="886"/>
      <c r="AH614" s="886"/>
      <c r="AI614" s="886"/>
      <c r="AJ614" s="886"/>
      <c r="AK614" s="886"/>
      <c r="AL614" s="886"/>
      <c r="AM614" s="886"/>
      <c r="AN614" s="886"/>
      <c r="AO614" s="886"/>
      <c r="AP614" s="886"/>
      <c r="AQ614" s="886"/>
      <c r="AR614" s="886"/>
      <c r="AS614" s="886"/>
      <c r="AT614" s="886"/>
      <c r="AU614" s="886"/>
      <c r="AV614" s="886"/>
      <c r="AW614" s="886"/>
      <c r="AX614" s="886"/>
      <c r="AY614" s="886"/>
      <c r="AZ614" s="886"/>
      <c r="BA614" s="886"/>
      <c r="BB614" s="886"/>
      <c r="BC614" s="886"/>
      <c r="BD614" s="886"/>
      <c r="BE614" s="886"/>
      <c r="BF614" s="886"/>
      <c r="BG614" s="886"/>
      <c r="BH614" s="886"/>
      <c r="BI614" s="886"/>
      <c r="BJ614" s="886"/>
      <c r="BK614" s="886"/>
      <c r="BL614" s="886"/>
      <c r="BM614" s="886"/>
      <c r="BN614" s="886"/>
      <c r="BO614" s="886"/>
      <c r="BP614" s="886"/>
      <c r="BQ614" s="886"/>
    </row>
    <row r="615">
      <c r="A615" s="886"/>
      <c r="B615" s="886"/>
      <c r="C615" s="886"/>
      <c r="D615" s="887"/>
      <c r="E615" s="886"/>
      <c r="F615" s="886"/>
      <c r="G615" s="886"/>
      <c r="H615" s="886"/>
      <c r="I615" s="886"/>
      <c r="J615" s="886"/>
      <c r="K615" s="886"/>
      <c r="L615" s="886"/>
      <c r="M615" s="886"/>
      <c r="N615" s="886"/>
      <c r="O615" s="886"/>
      <c r="P615" s="886"/>
      <c r="Q615" s="886"/>
      <c r="R615" s="886"/>
      <c r="S615" s="886"/>
      <c r="T615" s="886"/>
      <c r="U615" s="886"/>
      <c r="V615" s="886"/>
      <c r="W615" s="886"/>
      <c r="X615" s="886"/>
      <c r="Y615" s="886"/>
      <c r="Z615" s="886"/>
      <c r="AA615" s="886"/>
      <c r="AB615" s="886"/>
      <c r="AC615" s="886"/>
      <c r="AD615" s="886"/>
      <c r="AE615" s="886"/>
      <c r="AF615" s="886"/>
      <c r="AG615" s="886"/>
      <c r="AH615" s="886"/>
      <c r="AI615" s="886"/>
      <c r="AJ615" s="886"/>
      <c r="AK615" s="886"/>
      <c r="AL615" s="886"/>
      <c r="AM615" s="886"/>
      <c r="AN615" s="886"/>
      <c r="AO615" s="886"/>
      <c r="AP615" s="886"/>
      <c r="AQ615" s="886"/>
      <c r="AR615" s="886"/>
      <c r="AS615" s="886"/>
      <c r="AT615" s="886"/>
      <c r="AU615" s="886"/>
      <c r="AV615" s="886"/>
      <c r="AW615" s="886"/>
      <c r="AX615" s="886"/>
      <c r="AY615" s="886"/>
      <c r="AZ615" s="886"/>
      <c r="BA615" s="886"/>
      <c r="BB615" s="886"/>
      <c r="BC615" s="886"/>
      <c r="BD615" s="886"/>
      <c r="BE615" s="886"/>
      <c r="BF615" s="886"/>
      <c r="BG615" s="886"/>
      <c r="BH615" s="886"/>
      <c r="BI615" s="886"/>
      <c r="BJ615" s="886"/>
      <c r="BK615" s="886"/>
      <c r="BL615" s="886"/>
      <c r="BM615" s="886"/>
      <c r="BN615" s="886"/>
      <c r="BO615" s="886"/>
      <c r="BP615" s="886"/>
      <c r="BQ615" s="886"/>
    </row>
    <row r="616">
      <c r="A616" s="886"/>
      <c r="B616" s="886"/>
      <c r="C616" s="886"/>
      <c r="D616" s="887"/>
      <c r="E616" s="886"/>
      <c r="F616" s="886"/>
      <c r="G616" s="886"/>
      <c r="H616" s="886"/>
      <c r="I616" s="886"/>
      <c r="J616" s="886"/>
      <c r="K616" s="886"/>
      <c r="L616" s="886"/>
      <c r="M616" s="886"/>
      <c r="N616" s="886"/>
      <c r="O616" s="886"/>
      <c r="P616" s="886"/>
      <c r="Q616" s="886"/>
      <c r="R616" s="886"/>
      <c r="S616" s="886"/>
      <c r="T616" s="886"/>
      <c r="U616" s="886"/>
      <c r="V616" s="886"/>
      <c r="W616" s="886"/>
      <c r="X616" s="886"/>
      <c r="Y616" s="886"/>
      <c r="Z616" s="886"/>
      <c r="AA616" s="886"/>
      <c r="AB616" s="886"/>
      <c r="AC616" s="886"/>
      <c r="AD616" s="886"/>
      <c r="AE616" s="886"/>
      <c r="AF616" s="886"/>
      <c r="AG616" s="886"/>
      <c r="AH616" s="886"/>
      <c r="AI616" s="886"/>
      <c r="AJ616" s="886"/>
      <c r="AK616" s="886"/>
      <c r="AL616" s="886"/>
      <c r="AM616" s="886"/>
      <c r="AN616" s="886"/>
      <c r="AO616" s="886"/>
      <c r="AP616" s="886"/>
      <c r="AQ616" s="886"/>
      <c r="AR616" s="886"/>
      <c r="AS616" s="886"/>
      <c r="AT616" s="886"/>
      <c r="AU616" s="886"/>
      <c r="AV616" s="886"/>
      <c r="AW616" s="886"/>
      <c r="AX616" s="886"/>
      <c r="AY616" s="886"/>
      <c r="AZ616" s="886"/>
      <c r="BA616" s="886"/>
      <c r="BB616" s="886"/>
      <c r="BC616" s="886"/>
      <c r="BD616" s="886"/>
      <c r="BE616" s="886"/>
      <c r="BF616" s="886"/>
      <c r="BG616" s="886"/>
      <c r="BH616" s="886"/>
      <c r="BI616" s="886"/>
      <c r="BJ616" s="886"/>
      <c r="BK616" s="886"/>
      <c r="BL616" s="886"/>
      <c r="BM616" s="886"/>
      <c r="BN616" s="886"/>
      <c r="BO616" s="886"/>
      <c r="BP616" s="886"/>
      <c r="BQ616" s="886"/>
    </row>
    <row r="617">
      <c r="A617" s="886"/>
      <c r="B617" s="886"/>
      <c r="C617" s="886"/>
      <c r="D617" s="887"/>
      <c r="E617" s="886"/>
      <c r="F617" s="886"/>
      <c r="G617" s="886"/>
      <c r="H617" s="886"/>
      <c r="I617" s="886"/>
      <c r="J617" s="886"/>
      <c r="K617" s="886"/>
      <c r="L617" s="886"/>
      <c r="M617" s="886"/>
      <c r="N617" s="886"/>
      <c r="O617" s="886"/>
      <c r="P617" s="886"/>
      <c r="Q617" s="886"/>
      <c r="R617" s="886"/>
      <c r="S617" s="886"/>
      <c r="T617" s="886"/>
      <c r="U617" s="886"/>
      <c r="V617" s="886"/>
      <c r="W617" s="886"/>
      <c r="X617" s="886"/>
      <c r="Y617" s="886"/>
      <c r="Z617" s="886"/>
      <c r="AA617" s="886"/>
      <c r="AB617" s="886"/>
      <c r="AC617" s="886"/>
      <c r="AD617" s="886"/>
      <c r="AE617" s="886"/>
      <c r="AF617" s="886"/>
      <c r="AG617" s="886"/>
      <c r="AH617" s="886"/>
      <c r="AI617" s="886"/>
      <c r="AJ617" s="886"/>
      <c r="AK617" s="886"/>
      <c r="AL617" s="886"/>
      <c r="AM617" s="886"/>
      <c r="AN617" s="886"/>
      <c r="AO617" s="886"/>
      <c r="AP617" s="886"/>
      <c r="AQ617" s="886"/>
      <c r="AR617" s="886"/>
      <c r="AS617" s="886"/>
      <c r="AT617" s="886"/>
      <c r="AU617" s="886"/>
      <c r="AV617" s="886"/>
      <c r="AW617" s="886"/>
      <c r="AX617" s="886"/>
      <c r="AY617" s="886"/>
      <c r="AZ617" s="886"/>
      <c r="BA617" s="886"/>
      <c r="BB617" s="886"/>
      <c r="BC617" s="886"/>
      <c r="BD617" s="886"/>
      <c r="BE617" s="886"/>
      <c r="BF617" s="886"/>
      <c r="BG617" s="886"/>
      <c r="BH617" s="886"/>
      <c r="BI617" s="886"/>
      <c r="BJ617" s="886"/>
      <c r="BK617" s="886"/>
      <c r="BL617" s="886"/>
      <c r="BM617" s="886"/>
      <c r="BN617" s="886"/>
      <c r="BO617" s="886"/>
      <c r="BP617" s="886"/>
      <c r="BQ617" s="886"/>
    </row>
    <row r="618">
      <c r="A618" s="886"/>
      <c r="B618" s="886"/>
      <c r="C618" s="886"/>
      <c r="D618" s="887"/>
      <c r="E618" s="886"/>
      <c r="F618" s="886"/>
      <c r="G618" s="886"/>
      <c r="H618" s="886"/>
      <c r="I618" s="886"/>
      <c r="J618" s="886"/>
      <c r="K618" s="886"/>
      <c r="L618" s="886"/>
      <c r="M618" s="886"/>
      <c r="N618" s="886"/>
      <c r="O618" s="886"/>
      <c r="P618" s="886"/>
      <c r="Q618" s="886"/>
      <c r="R618" s="886"/>
      <c r="S618" s="886"/>
      <c r="T618" s="886"/>
      <c r="U618" s="886"/>
      <c r="V618" s="886"/>
      <c r="W618" s="886"/>
      <c r="X618" s="886"/>
      <c r="Y618" s="886"/>
      <c r="Z618" s="886"/>
      <c r="AA618" s="886"/>
      <c r="AB618" s="886"/>
      <c r="AC618" s="886"/>
      <c r="AD618" s="886"/>
      <c r="AE618" s="886"/>
      <c r="AF618" s="886"/>
      <c r="AG618" s="886"/>
      <c r="AH618" s="886"/>
      <c r="AI618" s="886"/>
      <c r="AJ618" s="886"/>
      <c r="AK618" s="886"/>
      <c r="AL618" s="886"/>
      <c r="AM618" s="886"/>
      <c r="AN618" s="886"/>
      <c r="AO618" s="886"/>
      <c r="AP618" s="886"/>
      <c r="AQ618" s="886"/>
      <c r="AR618" s="886"/>
      <c r="AS618" s="886"/>
      <c r="AT618" s="886"/>
      <c r="AU618" s="886"/>
      <c r="AV618" s="886"/>
      <c r="AW618" s="886"/>
      <c r="AX618" s="886"/>
      <c r="AY618" s="886"/>
      <c r="AZ618" s="886"/>
      <c r="BA618" s="886"/>
      <c r="BB618" s="886"/>
      <c r="BC618" s="886"/>
      <c r="BD618" s="886"/>
      <c r="BE618" s="886"/>
      <c r="BF618" s="886"/>
      <c r="BG618" s="886"/>
      <c r="BH618" s="886"/>
      <c r="BI618" s="886"/>
      <c r="BJ618" s="886"/>
      <c r="BK618" s="886"/>
      <c r="BL618" s="886"/>
      <c r="BM618" s="886"/>
      <c r="BN618" s="886"/>
      <c r="BO618" s="886"/>
      <c r="BP618" s="886"/>
      <c r="BQ618" s="886"/>
    </row>
    <row r="619">
      <c r="A619" s="886"/>
      <c r="B619" s="886"/>
      <c r="C619" s="886"/>
      <c r="D619" s="887"/>
      <c r="E619" s="886"/>
      <c r="F619" s="886"/>
      <c r="G619" s="886"/>
      <c r="H619" s="886"/>
      <c r="I619" s="886"/>
      <c r="J619" s="886"/>
      <c r="K619" s="886"/>
      <c r="L619" s="886"/>
      <c r="M619" s="886"/>
      <c r="N619" s="886"/>
      <c r="O619" s="886"/>
      <c r="P619" s="886"/>
      <c r="Q619" s="886"/>
      <c r="R619" s="886"/>
      <c r="S619" s="886"/>
      <c r="T619" s="886"/>
      <c r="U619" s="886"/>
      <c r="V619" s="886"/>
      <c r="W619" s="886"/>
      <c r="X619" s="886"/>
      <c r="Y619" s="886"/>
      <c r="Z619" s="886"/>
      <c r="AA619" s="886"/>
      <c r="AB619" s="886"/>
      <c r="AC619" s="886"/>
      <c r="AD619" s="886"/>
      <c r="AE619" s="886"/>
      <c r="AF619" s="886"/>
      <c r="AG619" s="886"/>
      <c r="AH619" s="886"/>
      <c r="AI619" s="886"/>
      <c r="AJ619" s="886"/>
      <c r="AK619" s="886"/>
      <c r="AL619" s="886"/>
      <c r="AM619" s="886"/>
      <c r="AN619" s="886"/>
      <c r="AO619" s="886"/>
      <c r="AP619" s="886"/>
      <c r="AQ619" s="886"/>
      <c r="AR619" s="886"/>
      <c r="AS619" s="886"/>
      <c r="AT619" s="886"/>
      <c r="AU619" s="886"/>
      <c r="AV619" s="886"/>
      <c r="AW619" s="886"/>
      <c r="AX619" s="886"/>
      <c r="AY619" s="886"/>
      <c r="AZ619" s="886"/>
      <c r="BA619" s="886"/>
      <c r="BB619" s="886"/>
      <c r="BC619" s="886"/>
      <c r="BD619" s="886"/>
      <c r="BE619" s="886"/>
      <c r="BF619" s="886"/>
      <c r="BG619" s="886"/>
      <c r="BH619" s="886"/>
      <c r="BI619" s="886"/>
      <c r="BJ619" s="886"/>
      <c r="BK619" s="886"/>
      <c r="BL619" s="886"/>
      <c r="BM619" s="886"/>
      <c r="BN619" s="886"/>
      <c r="BO619" s="886"/>
      <c r="BP619" s="886"/>
      <c r="BQ619" s="886"/>
    </row>
    <row r="620">
      <c r="A620" s="886"/>
      <c r="B620" s="886"/>
      <c r="C620" s="886"/>
      <c r="D620" s="887"/>
      <c r="E620" s="886"/>
      <c r="F620" s="886"/>
      <c r="G620" s="886"/>
      <c r="H620" s="886"/>
      <c r="I620" s="886"/>
      <c r="J620" s="886"/>
      <c r="K620" s="886"/>
      <c r="L620" s="886"/>
      <c r="M620" s="886"/>
      <c r="N620" s="886"/>
      <c r="O620" s="886"/>
      <c r="P620" s="886"/>
      <c r="Q620" s="886"/>
      <c r="R620" s="886"/>
      <c r="S620" s="886"/>
      <c r="T620" s="886"/>
      <c r="U620" s="886"/>
      <c r="V620" s="886"/>
      <c r="W620" s="886"/>
      <c r="X620" s="886"/>
      <c r="Y620" s="886"/>
      <c r="Z620" s="886"/>
      <c r="AA620" s="886"/>
      <c r="AB620" s="886"/>
      <c r="AC620" s="886"/>
      <c r="AD620" s="886"/>
      <c r="AE620" s="886"/>
      <c r="AF620" s="886"/>
      <c r="AG620" s="886"/>
      <c r="AH620" s="886"/>
      <c r="AI620" s="886"/>
      <c r="AJ620" s="886"/>
      <c r="AK620" s="886"/>
      <c r="AL620" s="886"/>
      <c r="AM620" s="886"/>
      <c r="AN620" s="886"/>
      <c r="AO620" s="886"/>
      <c r="AP620" s="886"/>
      <c r="AQ620" s="886"/>
      <c r="AR620" s="886"/>
      <c r="AS620" s="886"/>
      <c r="AT620" s="886"/>
      <c r="AU620" s="886"/>
      <c r="AV620" s="886"/>
      <c r="AW620" s="886"/>
      <c r="AX620" s="886"/>
      <c r="AY620" s="886"/>
      <c r="AZ620" s="886"/>
      <c r="BA620" s="886"/>
      <c r="BB620" s="886"/>
      <c r="BC620" s="886"/>
      <c r="BD620" s="886"/>
      <c r="BE620" s="886"/>
      <c r="BF620" s="886"/>
      <c r="BG620" s="886"/>
      <c r="BH620" s="886"/>
      <c r="BI620" s="886"/>
      <c r="BJ620" s="886"/>
      <c r="BK620" s="886"/>
      <c r="BL620" s="886"/>
      <c r="BM620" s="886"/>
      <c r="BN620" s="886"/>
      <c r="BO620" s="886"/>
      <c r="BP620" s="886"/>
      <c r="BQ620" s="886"/>
    </row>
    <row r="621">
      <c r="A621" s="886"/>
      <c r="B621" s="886"/>
      <c r="C621" s="886"/>
      <c r="D621" s="887"/>
      <c r="E621" s="886"/>
      <c r="F621" s="886"/>
      <c r="G621" s="886"/>
      <c r="H621" s="886"/>
      <c r="I621" s="886"/>
      <c r="J621" s="886"/>
      <c r="K621" s="886"/>
      <c r="L621" s="886"/>
      <c r="M621" s="886"/>
      <c r="N621" s="886"/>
      <c r="O621" s="886"/>
      <c r="P621" s="886"/>
      <c r="Q621" s="886"/>
      <c r="R621" s="886"/>
      <c r="S621" s="886"/>
      <c r="T621" s="886"/>
      <c r="U621" s="886"/>
      <c r="V621" s="886"/>
      <c r="W621" s="886"/>
      <c r="X621" s="886"/>
      <c r="Y621" s="886"/>
      <c r="Z621" s="886"/>
      <c r="AA621" s="886"/>
      <c r="AB621" s="886"/>
      <c r="AC621" s="886"/>
      <c r="AD621" s="886"/>
      <c r="AE621" s="886"/>
      <c r="AF621" s="886"/>
      <c r="AG621" s="886"/>
      <c r="AH621" s="886"/>
      <c r="AI621" s="886"/>
      <c r="AJ621" s="886"/>
      <c r="AK621" s="886"/>
      <c r="AL621" s="886"/>
      <c r="AM621" s="886"/>
      <c r="AN621" s="886"/>
      <c r="AO621" s="886"/>
      <c r="AP621" s="886"/>
      <c r="AQ621" s="886"/>
      <c r="AR621" s="886"/>
      <c r="AS621" s="886"/>
      <c r="AT621" s="886"/>
      <c r="AU621" s="886"/>
      <c r="AV621" s="886"/>
      <c r="AW621" s="886"/>
      <c r="AX621" s="886"/>
      <c r="AY621" s="886"/>
      <c r="AZ621" s="886"/>
      <c r="BA621" s="886"/>
      <c r="BB621" s="886"/>
      <c r="BC621" s="886"/>
      <c r="BD621" s="886"/>
      <c r="BE621" s="886"/>
      <c r="BF621" s="886"/>
      <c r="BG621" s="886"/>
      <c r="BH621" s="886"/>
      <c r="BI621" s="886"/>
      <c r="BJ621" s="886"/>
      <c r="BK621" s="886"/>
      <c r="BL621" s="886"/>
      <c r="BM621" s="886"/>
      <c r="BN621" s="886"/>
      <c r="BO621" s="886"/>
      <c r="BP621" s="886"/>
      <c r="BQ621" s="886"/>
    </row>
    <row r="622">
      <c r="A622" s="886"/>
      <c r="B622" s="886"/>
      <c r="C622" s="886"/>
      <c r="D622" s="887"/>
      <c r="E622" s="886"/>
      <c r="F622" s="886"/>
      <c r="G622" s="886"/>
      <c r="H622" s="886"/>
      <c r="I622" s="886"/>
      <c r="J622" s="886"/>
      <c r="K622" s="886"/>
      <c r="L622" s="886"/>
      <c r="M622" s="886"/>
      <c r="N622" s="886"/>
      <c r="O622" s="886"/>
      <c r="P622" s="886"/>
      <c r="Q622" s="886"/>
      <c r="R622" s="886"/>
      <c r="S622" s="886"/>
      <c r="T622" s="886"/>
      <c r="U622" s="886"/>
      <c r="V622" s="886"/>
      <c r="W622" s="886"/>
      <c r="X622" s="886"/>
      <c r="Y622" s="886"/>
      <c r="Z622" s="886"/>
      <c r="AA622" s="886"/>
      <c r="AB622" s="886"/>
      <c r="AC622" s="886"/>
      <c r="AD622" s="886"/>
      <c r="AE622" s="886"/>
      <c r="AF622" s="886"/>
      <c r="AG622" s="886"/>
      <c r="AH622" s="886"/>
      <c r="AI622" s="886"/>
      <c r="AJ622" s="886"/>
      <c r="AK622" s="886"/>
      <c r="AL622" s="886"/>
      <c r="AM622" s="886"/>
      <c r="AN622" s="886"/>
      <c r="AO622" s="886"/>
      <c r="AP622" s="886"/>
      <c r="AQ622" s="886"/>
      <c r="AR622" s="886"/>
      <c r="AS622" s="886"/>
      <c r="AT622" s="886"/>
      <c r="AU622" s="886"/>
      <c r="AV622" s="886"/>
      <c r="AW622" s="886"/>
      <c r="AX622" s="886"/>
      <c r="AY622" s="886"/>
      <c r="AZ622" s="886"/>
      <c r="BA622" s="886"/>
      <c r="BB622" s="886"/>
      <c r="BC622" s="886"/>
      <c r="BD622" s="886"/>
      <c r="BE622" s="886"/>
      <c r="BF622" s="886"/>
      <c r="BG622" s="886"/>
      <c r="BH622" s="886"/>
      <c r="BI622" s="886"/>
      <c r="BJ622" s="886"/>
      <c r="BK622" s="886"/>
      <c r="BL622" s="886"/>
      <c r="BM622" s="886"/>
      <c r="BN622" s="886"/>
      <c r="BO622" s="886"/>
      <c r="BP622" s="886"/>
      <c r="BQ622" s="886"/>
    </row>
    <row r="623">
      <c r="A623" s="886"/>
      <c r="B623" s="886"/>
      <c r="C623" s="886"/>
      <c r="D623" s="887"/>
      <c r="E623" s="886"/>
      <c r="F623" s="886"/>
      <c r="G623" s="886"/>
      <c r="H623" s="886"/>
      <c r="I623" s="886"/>
      <c r="J623" s="886"/>
      <c r="K623" s="886"/>
      <c r="L623" s="886"/>
      <c r="M623" s="886"/>
      <c r="N623" s="886"/>
      <c r="O623" s="886"/>
      <c r="P623" s="886"/>
      <c r="Q623" s="886"/>
      <c r="R623" s="886"/>
      <c r="S623" s="886"/>
      <c r="T623" s="886"/>
      <c r="U623" s="886"/>
      <c r="V623" s="886"/>
      <c r="W623" s="886"/>
      <c r="X623" s="886"/>
      <c r="Y623" s="886"/>
      <c r="Z623" s="886"/>
      <c r="AA623" s="886"/>
      <c r="AB623" s="886"/>
      <c r="AC623" s="886"/>
      <c r="AD623" s="886"/>
      <c r="AE623" s="886"/>
      <c r="AF623" s="886"/>
      <c r="AG623" s="886"/>
      <c r="AH623" s="886"/>
      <c r="AI623" s="886"/>
      <c r="AJ623" s="886"/>
      <c r="AK623" s="886"/>
      <c r="AL623" s="886"/>
      <c r="AM623" s="886"/>
      <c r="AN623" s="886"/>
      <c r="AO623" s="886"/>
      <c r="AP623" s="886"/>
      <c r="AQ623" s="886"/>
      <c r="AR623" s="886"/>
      <c r="AS623" s="886"/>
      <c r="AT623" s="886"/>
      <c r="AU623" s="886"/>
      <c r="AV623" s="886"/>
      <c r="AW623" s="886"/>
      <c r="AX623" s="886"/>
      <c r="AY623" s="886"/>
      <c r="AZ623" s="886"/>
      <c r="BA623" s="886"/>
      <c r="BB623" s="886"/>
      <c r="BC623" s="886"/>
      <c r="BD623" s="886"/>
      <c r="BE623" s="886"/>
      <c r="BF623" s="886"/>
      <c r="BG623" s="886"/>
      <c r="BH623" s="886"/>
      <c r="BI623" s="886"/>
      <c r="BJ623" s="886"/>
      <c r="BK623" s="886"/>
      <c r="BL623" s="886"/>
      <c r="BM623" s="886"/>
      <c r="BN623" s="886"/>
      <c r="BO623" s="886"/>
      <c r="BP623" s="886"/>
      <c r="BQ623" s="886"/>
    </row>
    <row r="624">
      <c r="A624" s="886"/>
      <c r="B624" s="886"/>
      <c r="C624" s="886"/>
      <c r="D624" s="887"/>
      <c r="E624" s="886"/>
      <c r="F624" s="886"/>
      <c r="G624" s="886"/>
      <c r="H624" s="886"/>
      <c r="I624" s="886"/>
      <c r="J624" s="886"/>
      <c r="K624" s="886"/>
      <c r="L624" s="886"/>
      <c r="M624" s="886"/>
      <c r="N624" s="886"/>
      <c r="O624" s="886"/>
      <c r="P624" s="886"/>
      <c r="Q624" s="886"/>
      <c r="R624" s="886"/>
      <c r="S624" s="886"/>
      <c r="T624" s="886"/>
      <c r="U624" s="886"/>
      <c r="V624" s="886"/>
      <c r="W624" s="886"/>
      <c r="X624" s="886"/>
      <c r="Y624" s="886"/>
      <c r="Z624" s="886"/>
      <c r="AA624" s="886"/>
      <c r="AB624" s="886"/>
      <c r="AC624" s="886"/>
      <c r="AD624" s="886"/>
      <c r="AE624" s="886"/>
      <c r="AF624" s="886"/>
      <c r="AG624" s="886"/>
      <c r="AH624" s="886"/>
      <c r="AI624" s="886"/>
      <c r="AJ624" s="886"/>
      <c r="AK624" s="886"/>
      <c r="AL624" s="886"/>
      <c r="AM624" s="886"/>
      <c r="AN624" s="886"/>
      <c r="AO624" s="886"/>
      <c r="AP624" s="886"/>
      <c r="AQ624" s="886"/>
      <c r="AR624" s="886"/>
      <c r="AS624" s="886"/>
      <c r="AT624" s="886"/>
      <c r="AU624" s="886"/>
      <c r="AV624" s="886"/>
      <c r="AW624" s="886"/>
      <c r="AX624" s="886"/>
      <c r="AY624" s="886"/>
      <c r="AZ624" s="886"/>
      <c r="BA624" s="886"/>
      <c r="BB624" s="886"/>
      <c r="BC624" s="886"/>
      <c r="BD624" s="886"/>
      <c r="BE624" s="886"/>
      <c r="BF624" s="886"/>
      <c r="BG624" s="886"/>
      <c r="BH624" s="886"/>
      <c r="BI624" s="886"/>
      <c r="BJ624" s="886"/>
      <c r="BK624" s="886"/>
      <c r="BL624" s="886"/>
      <c r="BM624" s="886"/>
      <c r="BN624" s="886"/>
      <c r="BO624" s="886"/>
      <c r="BP624" s="886"/>
      <c r="BQ624" s="886"/>
    </row>
    <row r="625">
      <c r="A625" s="886"/>
      <c r="B625" s="886"/>
      <c r="C625" s="886"/>
      <c r="D625" s="887"/>
      <c r="E625" s="886"/>
      <c r="F625" s="886"/>
      <c r="G625" s="886"/>
      <c r="H625" s="886"/>
      <c r="I625" s="886"/>
      <c r="J625" s="886"/>
      <c r="K625" s="886"/>
      <c r="L625" s="886"/>
      <c r="M625" s="886"/>
      <c r="N625" s="886"/>
      <c r="O625" s="886"/>
      <c r="P625" s="886"/>
      <c r="Q625" s="886"/>
      <c r="R625" s="886"/>
      <c r="S625" s="886"/>
      <c r="T625" s="886"/>
      <c r="U625" s="886"/>
      <c r="V625" s="886"/>
      <c r="W625" s="886"/>
      <c r="X625" s="886"/>
      <c r="Y625" s="886"/>
      <c r="Z625" s="886"/>
      <c r="AA625" s="886"/>
      <c r="AB625" s="886"/>
      <c r="AC625" s="886"/>
      <c r="AD625" s="886"/>
      <c r="AE625" s="886"/>
      <c r="AF625" s="886"/>
      <c r="AG625" s="886"/>
      <c r="AH625" s="886"/>
      <c r="AI625" s="886"/>
      <c r="AJ625" s="886"/>
      <c r="AK625" s="886"/>
      <c r="AL625" s="886"/>
      <c r="AM625" s="886"/>
      <c r="AN625" s="886"/>
      <c r="AO625" s="886"/>
      <c r="AP625" s="886"/>
      <c r="AQ625" s="886"/>
      <c r="AR625" s="886"/>
      <c r="AS625" s="886"/>
      <c r="AT625" s="886"/>
      <c r="AU625" s="886"/>
      <c r="AV625" s="886"/>
      <c r="AW625" s="886"/>
      <c r="AX625" s="886"/>
      <c r="AY625" s="886"/>
      <c r="AZ625" s="886"/>
      <c r="BA625" s="886"/>
      <c r="BB625" s="886"/>
      <c r="BC625" s="886"/>
      <c r="BD625" s="886"/>
      <c r="BE625" s="886"/>
      <c r="BF625" s="886"/>
      <c r="BG625" s="886"/>
      <c r="BH625" s="886"/>
      <c r="BI625" s="886"/>
      <c r="BJ625" s="886"/>
      <c r="BK625" s="886"/>
      <c r="BL625" s="886"/>
      <c r="BM625" s="886"/>
      <c r="BN625" s="886"/>
      <c r="BO625" s="886"/>
      <c r="BP625" s="886"/>
      <c r="BQ625" s="886"/>
    </row>
    <row r="626">
      <c r="A626" s="886"/>
      <c r="B626" s="886"/>
      <c r="C626" s="886"/>
      <c r="D626" s="887"/>
      <c r="E626" s="886"/>
      <c r="F626" s="886"/>
      <c r="G626" s="886"/>
      <c r="H626" s="886"/>
      <c r="I626" s="886"/>
      <c r="J626" s="886"/>
      <c r="K626" s="886"/>
      <c r="L626" s="886"/>
      <c r="M626" s="886"/>
      <c r="N626" s="886"/>
      <c r="O626" s="886"/>
      <c r="P626" s="886"/>
      <c r="Q626" s="886"/>
      <c r="R626" s="886"/>
      <c r="S626" s="886"/>
      <c r="T626" s="886"/>
      <c r="U626" s="886"/>
      <c r="V626" s="886"/>
      <c r="W626" s="886"/>
      <c r="X626" s="886"/>
      <c r="Y626" s="886"/>
      <c r="Z626" s="886"/>
      <c r="AA626" s="886"/>
      <c r="AB626" s="886"/>
      <c r="AC626" s="886"/>
      <c r="AD626" s="886"/>
      <c r="AE626" s="886"/>
      <c r="AF626" s="886"/>
      <c r="AG626" s="886"/>
      <c r="AH626" s="886"/>
      <c r="AI626" s="886"/>
      <c r="AJ626" s="886"/>
      <c r="AK626" s="886"/>
      <c r="AL626" s="886"/>
      <c r="AM626" s="886"/>
      <c r="AN626" s="886"/>
      <c r="AO626" s="886"/>
      <c r="AP626" s="886"/>
      <c r="AQ626" s="886"/>
      <c r="AR626" s="886"/>
      <c r="AS626" s="886"/>
      <c r="AT626" s="886"/>
      <c r="AU626" s="886"/>
      <c r="AV626" s="886"/>
      <c r="AW626" s="886"/>
      <c r="AX626" s="886"/>
      <c r="AY626" s="886"/>
      <c r="AZ626" s="886"/>
      <c r="BA626" s="886"/>
      <c r="BB626" s="886"/>
      <c r="BC626" s="886"/>
      <c r="BD626" s="886"/>
      <c r="BE626" s="886"/>
      <c r="BF626" s="886"/>
      <c r="BG626" s="886"/>
      <c r="BH626" s="886"/>
      <c r="BI626" s="886"/>
      <c r="BJ626" s="886"/>
      <c r="BK626" s="886"/>
      <c r="BL626" s="886"/>
      <c r="BM626" s="886"/>
      <c r="BN626" s="886"/>
      <c r="BO626" s="886"/>
      <c r="BP626" s="886"/>
      <c r="BQ626" s="886"/>
    </row>
    <row r="627">
      <c r="A627" s="886"/>
      <c r="B627" s="886"/>
      <c r="C627" s="886"/>
      <c r="D627" s="887"/>
      <c r="E627" s="886"/>
      <c r="F627" s="886"/>
      <c r="G627" s="886"/>
      <c r="H627" s="886"/>
      <c r="I627" s="886"/>
      <c r="J627" s="886"/>
      <c r="K627" s="886"/>
      <c r="L627" s="886"/>
      <c r="M627" s="886"/>
      <c r="N627" s="886"/>
      <c r="O627" s="886"/>
      <c r="P627" s="886"/>
      <c r="Q627" s="886"/>
      <c r="R627" s="886"/>
      <c r="S627" s="886"/>
      <c r="T627" s="886"/>
      <c r="U627" s="886"/>
      <c r="V627" s="886"/>
      <c r="W627" s="886"/>
      <c r="X627" s="886"/>
      <c r="Y627" s="886"/>
      <c r="Z627" s="886"/>
      <c r="AA627" s="886"/>
      <c r="AB627" s="886"/>
      <c r="AC627" s="886"/>
      <c r="AD627" s="886"/>
      <c r="AE627" s="886"/>
      <c r="AF627" s="886"/>
      <c r="AG627" s="886"/>
      <c r="AH627" s="886"/>
      <c r="AI627" s="886"/>
      <c r="AJ627" s="886"/>
      <c r="AK627" s="886"/>
      <c r="AL627" s="886"/>
      <c r="AM627" s="886"/>
      <c r="AN627" s="886"/>
      <c r="AO627" s="886"/>
      <c r="AP627" s="886"/>
      <c r="AQ627" s="886"/>
      <c r="AR627" s="886"/>
      <c r="AS627" s="886"/>
      <c r="AT627" s="886"/>
      <c r="AU627" s="886"/>
      <c r="AV627" s="886"/>
      <c r="AW627" s="886"/>
      <c r="AX627" s="886"/>
      <c r="AY627" s="886"/>
      <c r="AZ627" s="886"/>
      <c r="BA627" s="886"/>
      <c r="BB627" s="886"/>
      <c r="BC627" s="886"/>
      <c r="BD627" s="886"/>
      <c r="BE627" s="886"/>
      <c r="BF627" s="886"/>
      <c r="BG627" s="886"/>
      <c r="BH627" s="886"/>
      <c r="BI627" s="886"/>
      <c r="BJ627" s="886"/>
      <c r="BK627" s="886"/>
      <c r="BL627" s="886"/>
      <c r="BM627" s="886"/>
      <c r="BN627" s="886"/>
      <c r="BO627" s="886"/>
      <c r="BP627" s="886"/>
      <c r="BQ627" s="886"/>
    </row>
    <row r="628">
      <c r="A628" s="886"/>
      <c r="B628" s="886"/>
      <c r="C628" s="886"/>
      <c r="D628" s="887"/>
      <c r="E628" s="886"/>
      <c r="F628" s="886"/>
      <c r="G628" s="886"/>
      <c r="H628" s="886"/>
      <c r="I628" s="886"/>
      <c r="J628" s="886"/>
      <c r="K628" s="886"/>
      <c r="L628" s="886"/>
      <c r="M628" s="886"/>
      <c r="N628" s="886"/>
      <c r="O628" s="886"/>
      <c r="P628" s="886"/>
      <c r="Q628" s="886"/>
      <c r="R628" s="886"/>
      <c r="S628" s="886"/>
      <c r="T628" s="886"/>
      <c r="U628" s="886"/>
      <c r="V628" s="886"/>
      <c r="W628" s="886"/>
      <c r="X628" s="886"/>
      <c r="Y628" s="886"/>
      <c r="Z628" s="886"/>
      <c r="AA628" s="886"/>
      <c r="AB628" s="886"/>
      <c r="AC628" s="886"/>
      <c r="AD628" s="886"/>
      <c r="AE628" s="886"/>
      <c r="AF628" s="886"/>
      <c r="AG628" s="886"/>
      <c r="AH628" s="886"/>
      <c r="AI628" s="886"/>
      <c r="AJ628" s="886"/>
      <c r="AK628" s="886"/>
      <c r="AL628" s="886"/>
      <c r="AM628" s="886"/>
      <c r="AN628" s="886"/>
      <c r="AO628" s="886"/>
      <c r="AP628" s="886"/>
      <c r="AQ628" s="886"/>
      <c r="AR628" s="886"/>
      <c r="AS628" s="886"/>
      <c r="AT628" s="886"/>
      <c r="AU628" s="886"/>
      <c r="AV628" s="886"/>
      <c r="AW628" s="886"/>
      <c r="AX628" s="886"/>
      <c r="AY628" s="886"/>
      <c r="AZ628" s="886"/>
      <c r="BA628" s="886"/>
      <c r="BB628" s="886"/>
      <c r="BC628" s="886"/>
      <c r="BD628" s="886"/>
      <c r="BE628" s="886"/>
      <c r="BF628" s="886"/>
      <c r="BG628" s="886"/>
      <c r="BH628" s="886"/>
      <c r="BI628" s="886"/>
      <c r="BJ628" s="886"/>
      <c r="BK628" s="886"/>
      <c r="BL628" s="886"/>
      <c r="BM628" s="886"/>
      <c r="BN628" s="886"/>
      <c r="BO628" s="886"/>
      <c r="BP628" s="886"/>
      <c r="BQ628" s="886"/>
    </row>
    <row r="629">
      <c r="A629" s="886"/>
      <c r="B629" s="886"/>
      <c r="C629" s="886"/>
      <c r="D629" s="887"/>
      <c r="E629" s="886"/>
      <c r="F629" s="886"/>
      <c r="G629" s="886"/>
      <c r="H629" s="886"/>
      <c r="I629" s="886"/>
      <c r="J629" s="886"/>
      <c r="K629" s="886"/>
      <c r="L629" s="886"/>
      <c r="M629" s="886"/>
      <c r="N629" s="886"/>
      <c r="O629" s="886"/>
      <c r="P629" s="886"/>
      <c r="Q629" s="886"/>
      <c r="R629" s="886"/>
      <c r="S629" s="886"/>
      <c r="T629" s="886"/>
      <c r="U629" s="886"/>
      <c r="V629" s="886"/>
      <c r="W629" s="886"/>
      <c r="X629" s="886"/>
      <c r="Y629" s="886"/>
      <c r="Z629" s="886"/>
      <c r="AA629" s="886"/>
      <c r="AB629" s="886"/>
      <c r="AC629" s="886"/>
      <c r="AD629" s="886"/>
      <c r="AE629" s="886"/>
      <c r="AF629" s="886"/>
      <c r="AG629" s="886"/>
      <c r="AH629" s="886"/>
      <c r="AI629" s="886"/>
      <c r="AJ629" s="886"/>
      <c r="AK629" s="886"/>
      <c r="AL629" s="886"/>
      <c r="AM629" s="886"/>
      <c r="AN629" s="886"/>
      <c r="AO629" s="886"/>
      <c r="AP629" s="886"/>
      <c r="AQ629" s="886"/>
      <c r="AR629" s="886"/>
      <c r="AS629" s="886"/>
      <c r="AT629" s="886"/>
      <c r="AU629" s="886"/>
      <c r="AV629" s="886"/>
      <c r="AW629" s="886"/>
      <c r="AX629" s="886"/>
      <c r="AY629" s="886"/>
      <c r="AZ629" s="886"/>
      <c r="BA629" s="886"/>
      <c r="BB629" s="886"/>
      <c r="BC629" s="886"/>
      <c r="BD629" s="886"/>
      <c r="BE629" s="886"/>
      <c r="BF629" s="886"/>
      <c r="BG629" s="886"/>
      <c r="BH629" s="886"/>
      <c r="BI629" s="886"/>
      <c r="BJ629" s="886"/>
      <c r="BK629" s="886"/>
      <c r="BL629" s="886"/>
      <c r="BM629" s="886"/>
      <c r="BN629" s="886"/>
      <c r="BO629" s="886"/>
      <c r="BP629" s="886"/>
      <c r="BQ629" s="886"/>
    </row>
    <row r="630">
      <c r="A630" s="886"/>
      <c r="B630" s="886"/>
      <c r="C630" s="886"/>
      <c r="D630" s="887"/>
      <c r="E630" s="886"/>
      <c r="F630" s="886"/>
      <c r="G630" s="886"/>
      <c r="H630" s="886"/>
      <c r="I630" s="886"/>
      <c r="J630" s="886"/>
      <c r="K630" s="886"/>
      <c r="L630" s="886"/>
      <c r="M630" s="886"/>
      <c r="N630" s="886"/>
      <c r="O630" s="886"/>
      <c r="P630" s="886"/>
      <c r="Q630" s="886"/>
      <c r="R630" s="886"/>
      <c r="S630" s="886"/>
      <c r="T630" s="886"/>
      <c r="U630" s="886"/>
      <c r="V630" s="886"/>
      <c r="W630" s="886"/>
      <c r="X630" s="886"/>
      <c r="Y630" s="886"/>
      <c r="Z630" s="886"/>
      <c r="AA630" s="886"/>
      <c r="AB630" s="886"/>
      <c r="AC630" s="886"/>
      <c r="AD630" s="886"/>
      <c r="AE630" s="886"/>
      <c r="AF630" s="886"/>
      <c r="AG630" s="886"/>
      <c r="AH630" s="886"/>
      <c r="AI630" s="886"/>
      <c r="AJ630" s="886"/>
      <c r="AK630" s="886"/>
      <c r="AL630" s="886"/>
      <c r="AM630" s="886"/>
      <c r="AN630" s="886"/>
      <c r="AO630" s="886"/>
      <c r="AP630" s="886"/>
      <c r="AQ630" s="886"/>
      <c r="AR630" s="886"/>
      <c r="AS630" s="886"/>
      <c r="AT630" s="886"/>
      <c r="AU630" s="886"/>
      <c r="AV630" s="886"/>
      <c r="AW630" s="886"/>
      <c r="AX630" s="886"/>
      <c r="AY630" s="886"/>
      <c r="AZ630" s="886"/>
      <c r="BA630" s="886"/>
      <c r="BB630" s="886"/>
      <c r="BC630" s="886"/>
      <c r="BD630" s="886"/>
      <c r="BE630" s="886"/>
      <c r="BF630" s="886"/>
      <c r="BG630" s="886"/>
      <c r="BH630" s="886"/>
      <c r="BI630" s="886"/>
      <c r="BJ630" s="886"/>
      <c r="BK630" s="886"/>
      <c r="BL630" s="886"/>
      <c r="BM630" s="886"/>
      <c r="BN630" s="886"/>
      <c r="BO630" s="886"/>
      <c r="BP630" s="886"/>
      <c r="BQ630" s="886"/>
    </row>
    <row r="631">
      <c r="A631" s="886"/>
      <c r="B631" s="886"/>
      <c r="C631" s="886"/>
      <c r="D631" s="887"/>
      <c r="E631" s="886"/>
      <c r="F631" s="886"/>
      <c r="G631" s="886"/>
      <c r="H631" s="886"/>
      <c r="I631" s="886"/>
      <c r="J631" s="886"/>
      <c r="K631" s="886"/>
      <c r="L631" s="886"/>
      <c r="M631" s="886"/>
      <c r="N631" s="886"/>
      <c r="O631" s="886"/>
      <c r="P631" s="886"/>
      <c r="Q631" s="886"/>
      <c r="R631" s="886"/>
      <c r="S631" s="886"/>
      <c r="T631" s="886"/>
      <c r="U631" s="886"/>
      <c r="V631" s="886"/>
      <c r="W631" s="886"/>
      <c r="X631" s="886"/>
      <c r="Y631" s="886"/>
      <c r="Z631" s="886"/>
      <c r="AA631" s="886"/>
      <c r="AB631" s="886"/>
      <c r="AC631" s="886"/>
      <c r="AD631" s="886"/>
      <c r="AE631" s="886"/>
      <c r="AF631" s="886"/>
      <c r="AG631" s="886"/>
      <c r="AH631" s="886"/>
      <c r="AI631" s="886"/>
      <c r="AJ631" s="886"/>
      <c r="AK631" s="886"/>
      <c r="AL631" s="886"/>
      <c r="AM631" s="886"/>
      <c r="AN631" s="886"/>
      <c r="AO631" s="886"/>
      <c r="AP631" s="886"/>
      <c r="AQ631" s="886"/>
      <c r="AR631" s="886"/>
      <c r="AS631" s="886"/>
      <c r="AT631" s="886"/>
      <c r="AU631" s="886"/>
      <c r="AV631" s="886"/>
      <c r="AW631" s="886"/>
      <c r="AX631" s="886"/>
      <c r="AY631" s="886"/>
      <c r="AZ631" s="886"/>
      <c r="BA631" s="886"/>
      <c r="BB631" s="886"/>
      <c r="BC631" s="886"/>
      <c r="BD631" s="886"/>
      <c r="BE631" s="886"/>
      <c r="BF631" s="886"/>
      <c r="BG631" s="886"/>
      <c r="BH631" s="886"/>
      <c r="BI631" s="886"/>
      <c r="BJ631" s="886"/>
      <c r="BK631" s="886"/>
      <c r="BL631" s="886"/>
      <c r="BM631" s="886"/>
      <c r="BN631" s="886"/>
      <c r="BO631" s="886"/>
      <c r="BP631" s="886"/>
      <c r="BQ631" s="886"/>
    </row>
    <row r="632">
      <c r="A632" s="886"/>
      <c r="B632" s="886"/>
      <c r="C632" s="886"/>
      <c r="D632" s="887"/>
      <c r="E632" s="886"/>
      <c r="F632" s="886"/>
      <c r="G632" s="886"/>
      <c r="H632" s="886"/>
      <c r="I632" s="886"/>
      <c r="J632" s="886"/>
      <c r="K632" s="886"/>
      <c r="L632" s="886"/>
      <c r="M632" s="886"/>
      <c r="N632" s="886"/>
      <c r="O632" s="886"/>
      <c r="P632" s="886"/>
      <c r="Q632" s="886"/>
      <c r="R632" s="886"/>
      <c r="S632" s="886"/>
      <c r="T632" s="886"/>
      <c r="U632" s="886"/>
      <c r="V632" s="886"/>
      <c r="W632" s="886"/>
      <c r="X632" s="886"/>
      <c r="Y632" s="886"/>
      <c r="Z632" s="886"/>
      <c r="AA632" s="886"/>
      <c r="AB632" s="886"/>
      <c r="AC632" s="886"/>
      <c r="AD632" s="886"/>
      <c r="AE632" s="886"/>
      <c r="AF632" s="886"/>
      <c r="AG632" s="886"/>
      <c r="AH632" s="886"/>
      <c r="AI632" s="886"/>
      <c r="AJ632" s="886"/>
      <c r="AK632" s="886"/>
      <c r="AL632" s="886"/>
      <c r="AM632" s="886"/>
      <c r="AN632" s="886"/>
      <c r="AO632" s="886"/>
      <c r="AP632" s="886"/>
      <c r="AQ632" s="886"/>
      <c r="AR632" s="886"/>
      <c r="AS632" s="886"/>
      <c r="AT632" s="886"/>
      <c r="AU632" s="886"/>
      <c r="AV632" s="886"/>
      <c r="AW632" s="886"/>
      <c r="AX632" s="886"/>
      <c r="AY632" s="886"/>
      <c r="AZ632" s="886"/>
      <c r="BA632" s="886"/>
      <c r="BB632" s="886"/>
      <c r="BC632" s="886"/>
      <c r="BD632" s="886"/>
      <c r="BE632" s="886"/>
      <c r="BF632" s="886"/>
      <c r="BG632" s="886"/>
      <c r="BH632" s="886"/>
      <c r="BI632" s="886"/>
      <c r="BJ632" s="886"/>
      <c r="BK632" s="886"/>
      <c r="BL632" s="886"/>
      <c r="BM632" s="886"/>
      <c r="BN632" s="886"/>
      <c r="BO632" s="886"/>
      <c r="BP632" s="886"/>
      <c r="BQ632" s="886"/>
    </row>
    <row r="633">
      <c r="A633" s="886"/>
      <c r="B633" s="886"/>
      <c r="C633" s="886"/>
      <c r="D633" s="887"/>
      <c r="E633" s="886"/>
      <c r="F633" s="886"/>
      <c r="G633" s="886"/>
      <c r="H633" s="886"/>
      <c r="I633" s="886"/>
      <c r="J633" s="886"/>
      <c r="K633" s="886"/>
      <c r="L633" s="886"/>
      <c r="M633" s="886"/>
      <c r="N633" s="886"/>
      <c r="O633" s="886"/>
      <c r="P633" s="886"/>
      <c r="Q633" s="886"/>
      <c r="R633" s="886"/>
      <c r="S633" s="886"/>
      <c r="T633" s="886"/>
      <c r="U633" s="886"/>
      <c r="V633" s="886"/>
      <c r="W633" s="886"/>
      <c r="X633" s="886"/>
      <c r="Y633" s="886"/>
      <c r="Z633" s="886"/>
      <c r="AA633" s="886"/>
      <c r="AB633" s="886"/>
      <c r="AC633" s="886"/>
      <c r="AD633" s="886"/>
      <c r="AE633" s="886"/>
      <c r="AF633" s="886"/>
      <c r="AG633" s="886"/>
      <c r="AH633" s="886"/>
      <c r="AI633" s="886"/>
      <c r="AJ633" s="886"/>
      <c r="AK633" s="886"/>
      <c r="AL633" s="886"/>
      <c r="AM633" s="886"/>
      <c r="AN633" s="886"/>
      <c r="AO633" s="886"/>
      <c r="AP633" s="886"/>
      <c r="AQ633" s="886"/>
      <c r="AR633" s="886"/>
      <c r="AS633" s="886"/>
      <c r="AT633" s="886"/>
      <c r="AU633" s="886"/>
      <c r="AV633" s="886"/>
      <c r="AW633" s="886"/>
      <c r="AX633" s="886"/>
      <c r="AY633" s="886"/>
      <c r="AZ633" s="886"/>
      <c r="BA633" s="886"/>
      <c r="BB633" s="886"/>
      <c r="BC633" s="886"/>
      <c r="BD633" s="886"/>
      <c r="BE633" s="886"/>
      <c r="BF633" s="886"/>
      <c r="BG633" s="886"/>
      <c r="BH633" s="886"/>
      <c r="BI633" s="886"/>
      <c r="BJ633" s="886"/>
      <c r="BK633" s="886"/>
      <c r="BL633" s="886"/>
      <c r="BM633" s="886"/>
      <c r="BN633" s="886"/>
      <c r="BO633" s="886"/>
      <c r="BP633" s="886"/>
      <c r="BQ633" s="886"/>
    </row>
    <row r="634">
      <c r="A634" s="886"/>
      <c r="B634" s="886"/>
      <c r="C634" s="886"/>
      <c r="D634" s="887"/>
      <c r="E634" s="886"/>
      <c r="F634" s="886"/>
      <c r="G634" s="886"/>
      <c r="H634" s="886"/>
      <c r="I634" s="886"/>
      <c r="J634" s="886"/>
      <c r="K634" s="886"/>
      <c r="L634" s="886"/>
      <c r="M634" s="886"/>
      <c r="N634" s="886"/>
      <c r="O634" s="886"/>
      <c r="P634" s="886"/>
      <c r="Q634" s="886"/>
      <c r="R634" s="886"/>
      <c r="S634" s="886"/>
      <c r="T634" s="886"/>
      <c r="U634" s="886"/>
      <c r="V634" s="886"/>
      <c r="W634" s="886"/>
      <c r="X634" s="886"/>
      <c r="Y634" s="886"/>
      <c r="Z634" s="886"/>
      <c r="AA634" s="886"/>
      <c r="AB634" s="886"/>
      <c r="AC634" s="886"/>
      <c r="AD634" s="886"/>
      <c r="AE634" s="886"/>
      <c r="AF634" s="886"/>
      <c r="AG634" s="886"/>
      <c r="AH634" s="886"/>
      <c r="AI634" s="886"/>
      <c r="AJ634" s="886"/>
      <c r="AK634" s="886"/>
      <c r="AL634" s="886"/>
      <c r="AM634" s="886"/>
      <c r="AN634" s="886"/>
      <c r="AO634" s="886"/>
      <c r="AP634" s="886"/>
      <c r="AQ634" s="886"/>
      <c r="AR634" s="886"/>
      <c r="AS634" s="886"/>
      <c r="AT634" s="886"/>
      <c r="AU634" s="886"/>
      <c r="AV634" s="886"/>
      <c r="AW634" s="886"/>
      <c r="AX634" s="886"/>
      <c r="AY634" s="886"/>
      <c r="AZ634" s="886"/>
      <c r="BA634" s="886"/>
      <c r="BB634" s="886"/>
      <c r="BC634" s="886"/>
      <c r="BD634" s="886"/>
      <c r="BE634" s="886"/>
      <c r="BF634" s="886"/>
      <c r="BG634" s="886"/>
      <c r="BH634" s="886"/>
      <c r="BI634" s="886"/>
      <c r="BJ634" s="886"/>
      <c r="BK634" s="886"/>
      <c r="BL634" s="886"/>
      <c r="BM634" s="886"/>
      <c r="BN634" s="886"/>
      <c r="BO634" s="886"/>
      <c r="BP634" s="886"/>
      <c r="BQ634" s="886"/>
    </row>
    <row r="635">
      <c r="A635" s="886"/>
      <c r="B635" s="886"/>
      <c r="C635" s="886"/>
      <c r="D635" s="887"/>
      <c r="E635" s="886"/>
      <c r="F635" s="886"/>
      <c r="G635" s="886"/>
      <c r="H635" s="886"/>
      <c r="I635" s="886"/>
      <c r="J635" s="886"/>
      <c r="K635" s="886"/>
      <c r="L635" s="886"/>
      <c r="M635" s="886"/>
      <c r="N635" s="886"/>
      <c r="O635" s="886"/>
      <c r="P635" s="886"/>
      <c r="Q635" s="886"/>
      <c r="R635" s="886"/>
      <c r="S635" s="886"/>
      <c r="T635" s="886"/>
      <c r="U635" s="886"/>
      <c r="V635" s="886"/>
      <c r="W635" s="886"/>
      <c r="X635" s="886"/>
      <c r="Y635" s="886"/>
      <c r="Z635" s="886"/>
      <c r="AA635" s="886"/>
      <c r="AB635" s="886"/>
      <c r="AC635" s="886"/>
      <c r="AD635" s="886"/>
      <c r="AE635" s="886"/>
      <c r="AF635" s="886"/>
      <c r="AG635" s="886"/>
      <c r="AH635" s="886"/>
      <c r="AI635" s="886"/>
      <c r="AJ635" s="886"/>
      <c r="AK635" s="886"/>
      <c r="AL635" s="886"/>
      <c r="AM635" s="886"/>
      <c r="AN635" s="886"/>
      <c r="AO635" s="886"/>
      <c r="AP635" s="886"/>
      <c r="AQ635" s="886"/>
      <c r="AR635" s="886"/>
      <c r="AS635" s="886"/>
      <c r="AT635" s="886"/>
      <c r="AU635" s="886"/>
      <c r="AV635" s="886"/>
      <c r="AW635" s="886"/>
      <c r="AX635" s="886"/>
      <c r="AY635" s="886"/>
      <c r="AZ635" s="886"/>
      <c r="BA635" s="886"/>
      <c r="BB635" s="886"/>
      <c r="BC635" s="886"/>
      <c r="BD635" s="886"/>
      <c r="BE635" s="886"/>
      <c r="BF635" s="886"/>
      <c r="BG635" s="886"/>
      <c r="BH635" s="886"/>
      <c r="BI635" s="886"/>
      <c r="BJ635" s="886"/>
      <c r="BK635" s="886"/>
      <c r="BL635" s="886"/>
      <c r="BM635" s="886"/>
      <c r="BN635" s="886"/>
      <c r="BO635" s="886"/>
      <c r="BP635" s="886"/>
      <c r="BQ635" s="886"/>
    </row>
    <row r="636">
      <c r="A636" s="886"/>
      <c r="B636" s="886"/>
      <c r="C636" s="886"/>
      <c r="D636" s="887"/>
      <c r="E636" s="886"/>
      <c r="F636" s="886"/>
      <c r="G636" s="886"/>
      <c r="H636" s="886"/>
      <c r="I636" s="886"/>
      <c r="J636" s="886"/>
      <c r="K636" s="886"/>
      <c r="L636" s="886"/>
      <c r="M636" s="886"/>
      <c r="N636" s="886"/>
      <c r="O636" s="886"/>
      <c r="P636" s="886"/>
      <c r="Q636" s="886"/>
      <c r="R636" s="886"/>
      <c r="S636" s="886"/>
      <c r="T636" s="886"/>
      <c r="U636" s="886"/>
      <c r="V636" s="886"/>
      <c r="W636" s="886"/>
      <c r="X636" s="886"/>
      <c r="Y636" s="886"/>
      <c r="Z636" s="886"/>
      <c r="AA636" s="886"/>
      <c r="AB636" s="886"/>
      <c r="AC636" s="886"/>
      <c r="AD636" s="886"/>
      <c r="AE636" s="886"/>
      <c r="AF636" s="886"/>
      <c r="AG636" s="886"/>
      <c r="AH636" s="886"/>
      <c r="AI636" s="886"/>
      <c r="AJ636" s="886"/>
      <c r="AK636" s="886"/>
      <c r="AL636" s="886"/>
      <c r="AM636" s="886"/>
      <c r="AN636" s="886"/>
      <c r="AO636" s="886"/>
      <c r="AP636" s="886"/>
      <c r="AQ636" s="886"/>
      <c r="AR636" s="886"/>
      <c r="AS636" s="886"/>
      <c r="AT636" s="886"/>
      <c r="AU636" s="886"/>
      <c r="AV636" s="886"/>
      <c r="AW636" s="886"/>
      <c r="AX636" s="886"/>
      <c r="AY636" s="886"/>
      <c r="AZ636" s="886"/>
      <c r="BA636" s="886"/>
      <c r="BB636" s="886"/>
      <c r="BC636" s="886"/>
      <c r="BD636" s="886"/>
      <c r="BE636" s="886"/>
      <c r="BF636" s="886"/>
      <c r="BG636" s="886"/>
      <c r="BH636" s="886"/>
      <c r="BI636" s="886"/>
      <c r="BJ636" s="886"/>
      <c r="BK636" s="886"/>
      <c r="BL636" s="886"/>
      <c r="BM636" s="886"/>
      <c r="BN636" s="886"/>
      <c r="BO636" s="886"/>
      <c r="BP636" s="886"/>
      <c r="BQ636" s="886"/>
    </row>
    <row r="637">
      <c r="A637" s="886"/>
      <c r="B637" s="886"/>
      <c r="C637" s="886"/>
      <c r="D637" s="887"/>
      <c r="E637" s="886"/>
      <c r="F637" s="886"/>
      <c r="G637" s="886"/>
      <c r="H637" s="886"/>
      <c r="I637" s="886"/>
      <c r="J637" s="886"/>
      <c r="K637" s="886"/>
      <c r="L637" s="886"/>
      <c r="M637" s="886"/>
      <c r="N637" s="886"/>
      <c r="O637" s="886"/>
      <c r="P637" s="886"/>
      <c r="Q637" s="886"/>
      <c r="R637" s="886"/>
      <c r="S637" s="886"/>
      <c r="T637" s="886"/>
      <c r="U637" s="886"/>
      <c r="V637" s="886"/>
      <c r="W637" s="886"/>
      <c r="X637" s="886"/>
      <c r="Y637" s="886"/>
      <c r="Z637" s="886"/>
      <c r="AA637" s="886"/>
      <c r="AB637" s="886"/>
      <c r="AC637" s="886"/>
      <c r="AD637" s="886"/>
      <c r="AE637" s="886"/>
      <c r="AF637" s="886"/>
      <c r="AG637" s="886"/>
      <c r="AH637" s="886"/>
      <c r="AI637" s="886"/>
      <c r="AJ637" s="886"/>
      <c r="AK637" s="886"/>
      <c r="AL637" s="886"/>
      <c r="AM637" s="886"/>
      <c r="AN637" s="886"/>
      <c r="AO637" s="886"/>
      <c r="AP637" s="886"/>
      <c r="AQ637" s="886"/>
      <c r="AR637" s="886"/>
      <c r="AS637" s="886"/>
      <c r="AT637" s="886"/>
      <c r="AU637" s="886"/>
      <c r="AV637" s="886"/>
      <c r="AW637" s="886"/>
      <c r="AX637" s="886"/>
      <c r="AY637" s="886"/>
      <c r="AZ637" s="886"/>
      <c r="BA637" s="886"/>
      <c r="BB637" s="886"/>
      <c r="BC637" s="886"/>
      <c r="BD637" s="886"/>
      <c r="BE637" s="886"/>
      <c r="BF637" s="886"/>
      <c r="BG637" s="886"/>
      <c r="BH637" s="886"/>
      <c r="BI637" s="886"/>
      <c r="BJ637" s="886"/>
      <c r="BK637" s="886"/>
      <c r="BL637" s="886"/>
      <c r="BM637" s="886"/>
      <c r="BN637" s="886"/>
      <c r="BO637" s="886"/>
      <c r="BP637" s="886"/>
      <c r="BQ637" s="886"/>
    </row>
    <row r="638">
      <c r="A638" s="886"/>
      <c r="B638" s="886"/>
      <c r="C638" s="886"/>
      <c r="D638" s="887"/>
      <c r="E638" s="886"/>
      <c r="F638" s="886"/>
      <c r="G638" s="886"/>
      <c r="H638" s="886"/>
      <c r="I638" s="886"/>
      <c r="J638" s="886"/>
      <c r="K638" s="886"/>
      <c r="L638" s="886"/>
      <c r="M638" s="886"/>
      <c r="N638" s="886"/>
      <c r="O638" s="886"/>
      <c r="P638" s="886"/>
      <c r="Q638" s="886"/>
      <c r="R638" s="886"/>
      <c r="S638" s="886"/>
      <c r="T638" s="886"/>
      <c r="U638" s="886"/>
      <c r="V638" s="886"/>
      <c r="W638" s="886"/>
      <c r="X638" s="886"/>
      <c r="Y638" s="886"/>
      <c r="Z638" s="886"/>
      <c r="AA638" s="886"/>
      <c r="AB638" s="886"/>
      <c r="AC638" s="886"/>
      <c r="AD638" s="886"/>
      <c r="AE638" s="886"/>
      <c r="AF638" s="886"/>
      <c r="AG638" s="886"/>
      <c r="AH638" s="886"/>
      <c r="AI638" s="886"/>
      <c r="AJ638" s="886"/>
      <c r="AK638" s="886"/>
      <c r="AL638" s="886"/>
      <c r="AM638" s="886"/>
      <c r="AN638" s="886"/>
      <c r="AO638" s="886"/>
      <c r="AP638" s="886"/>
      <c r="AQ638" s="886"/>
      <c r="AR638" s="886"/>
      <c r="AS638" s="886"/>
      <c r="AT638" s="886"/>
      <c r="AU638" s="886"/>
      <c r="AV638" s="886"/>
      <c r="AW638" s="886"/>
      <c r="AX638" s="886"/>
      <c r="AY638" s="886"/>
      <c r="AZ638" s="886"/>
      <c r="BA638" s="886"/>
      <c r="BB638" s="886"/>
      <c r="BC638" s="886"/>
      <c r="BD638" s="886"/>
      <c r="BE638" s="886"/>
      <c r="BF638" s="886"/>
      <c r="BG638" s="886"/>
      <c r="BH638" s="886"/>
      <c r="BI638" s="886"/>
      <c r="BJ638" s="886"/>
      <c r="BK638" s="886"/>
      <c r="BL638" s="886"/>
      <c r="BM638" s="886"/>
      <c r="BN638" s="886"/>
      <c r="BO638" s="886"/>
      <c r="BP638" s="886"/>
      <c r="BQ638" s="886"/>
    </row>
    <row r="639">
      <c r="A639" s="886"/>
      <c r="B639" s="886"/>
      <c r="C639" s="886"/>
      <c r="D639" s="887"/>
      <c r="E639" s="886"/>
      <c r="F639" s="886"/>
      <c r="G639" s="886"/>
      <c r="H639" s="886"/>
      <c r="I639" s="886"/>
      <c r="J639" s="886"/>
      <c r="K639" s="886"/>
      <c r="L639" s="886"/>
      <c r="M639" s="886"/>
      <c r="N639" s="886"/>
      <c r="O639" s="886"/>
      <c r="P639" s="886"/>
      <c r="Q639" s="886"/>
      <c r="R639" s="886"/>
      <c r="S639" s="886"/>
      <c r="T639" s="886"/>
      <c r="U639" s="886"/>
      <c r="V639" s="886"/>
      <c r="W639" s="886"/>
      <c r="X639" s="886"/>
      <c r="Y639" s="886"/>
      <c r="Z639" s="886"/>
      <c r="AA639" s="886"/>
      <c r="AB639" s="886"/>
      <c r="AC639" s="886"/>
      <c r="AD639" s="886"/>
      <c r="AE639" s="886"/>
      <c r="AF639" s="886"/>
      <c r="AG639" s="886"/>
      <c r="AH639" s="886"/>
      <c r="AI639" s="886"/>
      <c r="AJ639" s="886"/>
      <c r="AK639" s="886"/>
      <c r="AL639" s="886"/>
      <c r="AM639" s="886"/>
      <c r="AN639" s="886"/>
      <c r="AO639" s="886"/>
      <c r="AP639" s="886"/>
      <c r="AQ639" s="886"/>
      <c r="AR639" s="886"/>
      <c r="AS639" s="886"/>
      <c r="AT639" s="886"/>
      <c r="AU639" s="886"/>
      <c r="AV639" s="886"/>
      <c r="AW639" s="886"/>
      <c r="AX639" s="886"/>
      <c r="AY639" s="886"/>
      <c r="AZ639" s="886"/>
      <c r="BA639" s="886"/>
      <c r="BB639" s="886"/>
      <c r="BC639" s="886"/>
      <c r="BD639" s="886"/>
      <c r="BE639" s="886"/>
      <c r="BF639" s="886"/>
      <c r="BG639" s="886"/>
      <c r="BH639" s="886"/>
      <c r="BI639" s="886"/>
      <c r="BJ639" s="886"/>
      <c r="BK639" s="886"/>
      <c r="BL639" s="886"/>
      <c r="BM639" s="886"/>
      <c r="BN639" s="886"/>
      <c r="BO639" s="886"/>
      <c r="BP639" s="886"/>
      <c r="BQ639" s="886"/>
    </row>
    <row r="640">
      <c r="A640" s="886"/>
      <c r="B640" s="886"/>
      <c r="C640" s="886"/>
      <c r="D640" s="887"/>
      <c r="E640" s="886"/>
      <c r="F640" s="886"/>
      <c r="G640" s="886"/>
      <c r="H640" s="886"/>
      <c r="I640" s="886"/>
      <c r="J640" s="886"/>
      <c r="K640" s="886"/>
      <c r="L640" s="886"/>
      <c r="M640" s="886"/>
      <c r="N640" s="886"/>
      <c r="O640" s="886"/>
      <c r="P640" s="886"/>
      <c r="Q640" s="886"/>
      <c r="R640" s="886"/>
      <c r="S640" s="886"/>
      <c r="T640" s="886"/>
      <c r="U640" s="886"/>
      <c r="V640" s="886"/>
      <c r="W640" s="886"/>
      <c r="X640" s="886"/>
      <c r="Y640" s="886"/>
      <c r="Z640" s="886"/>
      <c r="AA640" s="886"/>
      <c r="AB640" s="886"/>
      <c r="AC640" s="886"/>
      <c r="AD640" s="886"/>
      <c r="AE640" s="886"/>
      <c r="AF640" s="886"/>
      <c r="AG640" s="886"/>
      <c r="AH640" s="886"/>
      <c r="AI640" s="886"/>
      <c r="AJ640" s="886"/>
      <c r="AK640" s="886"/>
      <c r="AL640" s="886"/>
      <c r="AM640" s="886"/>
      <c r="AN640" s="886"/>
      <c r="AO640" s="886"/>
      <c r="AP640" s="886"/>
      <c r="AQ640" s="886"/>
      <c r="AR640" s="886"/>
      <c r="AS640" s="886"/>
      <c r="AT640" s="886"/>
      <c r="AU640" s="886"/>
      <c r="AV640" s="886"/>
      <c r="AW640" s="886"/>
      <c r="AX640" s="886"/>
      <c r="AY640" s="886"/>
      <c r="AZ640" s="886"/>
      <c r="BA640" s="886"/>
      <c r="BB640" s="886"/>
      <c r="BC640" s="886"/>
      <c r="BD640" s="886"/>
      <c r="BE640" s="886"/>
      <c r="BF640" s="886"/>
      <c r="BG640" s="886"/>
      <c r="BH640" s="886"/>
      <c r="BI640" s="886"/>
      <c r="BJ640" s="886"/>
      <c r="BK640" s="886"/>
      <c r="BL640" s="886"/>
      <c r="BM640" s="886"/>
      <c r="BN640" s="886"/>
      <c r="BO640" s="886"/>
      <c r="BP640" s="886"/>
      <c r="BQ640" s="886"/>
    </row>
    <row r="641">
      <c r="A641" s="886"/>
      <c r="B641" s="886"/>
      <c r="C641" s="886"/>
      <c r="D641" s="887"/>
      <c r="E641" s="886"/>
      <c r="F641" s="886"/>
      <c r="G641" s="886"/>
      <c r="H641" s="886"/>
      <c r="I641" s="886"/>
      <c r="J641" s="886"/>
      <c r="K641" s="886"/>
      <c r="L641" s="886"/>
      <c r="M641" s="886"/>
      <c r="N641" s="886"/>
      <c r="O641" s="886"/>
      <c r="P641" s="886"/>
      <c r="Q641" s="886"/>
      <c r="R641" s="886"/>
      <c r="S641" s="886"/>
      <c r="T641" s="886"/>
      <c r="U641" s="886"/>
      <c r="V641" s="886"/>
      <c r="W641" s="886"/>
      <c r="X641" s="886"/>
      <c r="Y641" s="886"/>
      <c r="Z641" s="886"/>
      <c r="AA641" s="886"/>
      <c r="AB641" s="886"/>
      <c r="AC641" s="886"/>
      <c r="AD641" s="886"/>
      <c r="AE641" s="886"/>
      <c r="AF641" s="886"/>
      <c r="AG641" s="886"/>
      <c r="AH641" s="886"/>
      <c r="AI641" s="886"/>
      <c r="AJ641" s="886"/>
      <c r="AK641" s="886"/>
      <c r="AL641" s="886"/>
      <c r="AM641" s="886"/>
      <c r="AN641" s="886"/>
      <c r="AO641" s="886"/>
      <c r="AP641" s="886"/>
      <c r="AQ641" s="886"/>
      <c r="AR641" s="886"/>
      <c r="AS641" s="886"/>
      <c r="AT641" s="886"/>
      <c r="AU641" s="886"/>
      <c r="AV641" s="886"/>
      <c r="AW641" s="886"/>
      <c r="AX641" s="886"/>
      <c r="AY641" s="886"/>
      <c r="AZ641" s="886"/>
      <c r="BA641" s="886"/>
      <c r="BB641" s="886"/>
      <c r="BC641" s="886"/>
      <c r="BD641" s="886"/>
      <c r="BE641" s="886"/>
      <c r="BF641" s="886"/>
      <c r="BG641" s="886"/>
      <c r="BH641" s="886"/>
      <c r="BI641" s="886"/>
      <c r="BJ641" s="886"/>
      <c r="BK641" s="886"/>
      <c r="BL641" s="886"/>
      <c r="BM641" s="886"/>
      <c r="BN641" s="886"/>
      <c r="BO641" s="886"/>
      <c r="BP641" s="886"/>
      <c r="BQ641" s="886"/>
    </row>
    <row r="642">
      <c r="A642" s="886"/>
      <c r="B642" s="886"/>
      <c r="C642" s="886"/>
      <c r="D642" s="887"/>
      <c r="E642" s="886"/>
      <c r="F642" s="886"/>
      <c r="G642" s="886"/>
      <c r="H642" s="886"/>
      <c r="I642" s="886"/>
      <c r="J642" s="886"/>
      <c r="K642" s="886"/>
      <c r="L642" s="886"/>
      <c r="M642" s="886"/>
      <c r="N642" s="886"/>
      <c r="O642" s="886"/>
      <c r="P642" s="886"/>
      <c r="Q642" s="886"/>
      <c r="R642" s="886"/>
      <c r="S642" s="886"/>
      <c r="T642" s="886"/>
      <c r="U642" s="886"/>
      <c r="V642" s="886"/>
      <c r="W642" s="886"/>
      <c r="X642" s="886"/>
      <c r="Y642" s="886"/>
      <c r="Z642" s="886"/>
      <c r="AA642" s="886"/>
      <c r="AB642" s="886"/>
      <c r="AC642" s="886"/>
      <c r="AD642" s="886"/>
      <c r="AE642" s="886"/>
      <c r="AF642" s="886"/>
      <c r="AG642" s="886"/>
      <c r="AH642" s="886"/>
      <c r="AI642" s="886"/>
      <c r="AJ642" s="886"/>
      <c r="AK642" s="886"/>
      <c r="AL642" s="886"/>
      <c r="AM642" s="886"/>
      <c r="AN642" s="886"/>
      <c r="AO642" s="886"/>
      <c r="AP642" s="886"/>
      <c r="AQ642" s="886"/>
      <c r="AR642" s="886"/>
      <c r="AS642" s="886"/>
      <c r="AT642" s="886"/>
      <c r="AU642" s="886"/>
      <c r="AV642" s="886"/>
      <c r="AW642" s="886"/>
      <c r="AX642" s="886"/>
      <c r="AY642" s="886"/>
      <c r="AZ642" s="886"/>
      <c r="BA642" s="886"/>
      <c r="BB642" s="886"/>
      <c r="BC642" s="886"/>
      <c r="BD642" s="886"/>
      <c r="BE642" s="886"/>
      <c r="BF642" s="886"/>
      <c r="BG642" s="886"/>
      <c r="BH642" s="886"/>
      <c r="BI642" s="886"/>
      <c r="BJ642" s="886"/>
      <c r="BK642" s="886"/>
      <c r="BL642" s="886"/>
      <c r="BM642" s="886"/>
      <c r="BN642" s="886"/>
      <c r="BO642" s="886"/>
      <c r="BP642" s="886"/>
      <c r="BQ642" s="886"/>
    </row>
    <row r="643">
      <c r="A643" s="886"/>
      <c r="B643" s="886"/>
      <c r="C643" s="886"/>
      <c r="D643" s="887"/>
      <c r="E643" s="886"/>
      <c r="F643" s="886"/>
      <c r="G643" s="886"/>
      <c r="H643" s="886"/>
      <c r="I643" s="886"/>
      <c r="J643" s="886"/>
      <c r="K643" s="886"/>
      <c r="L643" s="886"/>
      <c r="M643" s="886"/>
      <c r="N643" s="886"/>
      <c r="O643" s="886"/>
      <c r="P643" s="886"/>
      <c r="Q643" s="886"/>
      <c r="R643" s="886"/>
      <c r="S643" s="886"/>
      <c r="T643" s="886"/>
      <c r="U643" s="886"/>
      <c r="V643" s="886"/>
      <c r="W643" s="886"/>
      <c r="X643" s="886"/>
      <c r="Y643" s="886"/>
      <c r="Z643" s="886"/>
      <c r="AA643" s="886"/>
      <c r="AB643" s="886"/>
      <c r="AC643" s="886"/>
      <c r="AD643" s="886"/>
      <c r="AE643" s="886"/>
      <c r="AF643" s="886"/>
      <c r="AG643" s="886"/>
      <c r="AH643" s="886"/>
      <c r="AI643" s="886"/>
      <c r="AJ643" s="886"/>
      <c r="AK643" s="886"/>
      <c r="AL643" s="886"/>
      <c r="AM643" s="886"/>
      <c r="AN643" s="886"/>
      <c r="AO643" s="886"/>
      <c r="AP643" s="886"/>
      <c r="AQ643" s="886"/>
      <c r="AR643" s="886"/>
      <c r="AS643" s="886"/>
      <c r="AT643" s="886"/>
      <c r="AU643" s="886"/>
      <c r="AV643" s="886"/>
      <c r="AW643" s="886"/>
      <c r="AX643" s="886"/>
      <c r="AY643" s="886"/>
      <c r="AZ643" s="886"/>
      <c r="BA643" s="886"/>
      <c r="BB643" s="886"/>
      <c r="BC643" s="886"/>
      <c r="BD643" s="886"/>
      <c r="BE643" s="886"/>
      <c r="BF643" s="886"/>
      <c r="BG643" s="886"/>
      <c r="BH643" s="886"/>
      <c r="BI643" s="886"/>
      <c r="BJ643" s="886"/>
      <c r="BK643" s="886"/>
      <c r="BL643" s="886"/>
      <c r="BM643" s="886"/>
      <c r="BN643" s="886"/>
      <c r="BO643" s="886"/>
      <c r="BP643" s="886"/>
      <c r="BQ643" s="886"/>
    </row>
    <row r="644">
      <c r="A644" s="886"/>
      <c r="B644" s="886"/>
      <c r="C644" s="886"/>
      <c r="D644" s="887"/>
      <c r="E644" s="886"/>
      <c r="F644" s="886"/>
      <c r="G644" s="886"/>
      <c r="H644" s="886"/>
      <c r="I644" s="886"/>
      <c r="J644" s="886"/>
      <c r="K644" s="886"/>
      <c r="L644" s="886"/>
      <c r="M644" s="886"/>
      <c r="N644" s="886"/>
      <c r="O644" s="886"/>
      <c r="P644" s="886"/>
      <c r="Q644" s="886"/>
      <c r="R644" s="886"/>
      <c r="S644" s="886"/>
      <c r="T644" s="886"/>
      <c r="U644" s="886"/>
      <c r="V644" s="886"/>
      <c r="W644" s="886"/>
      <c r="X644" s="886"/>
      <c r="Y644" s="886"/>
      <c r="Z644" s="886"/>
      <c r="AA644" s="886"/>
      <c r="AB644" s="886"/>
      <c r="AC644" s="886"/>
      <c r="AD644" s="886"/>
      <c r="AE644" s="886"/>
      <c r="AF644" s="886"/>
      <c r="AG644" s="886"/>
      <c r="AH644" s="886"/>
      <c r="AI644" s="886"/>
      <c r="AJ644" s="886"/>
      <c r="AK644" s="886"/>
      <c r="AL644" s="886"/>
      <c r="AM644" s="886"/>
      <c r="AN644" s="886"/>
      <c r="AO644" s="886"/>
      <c r="AP644" s="886"/>
      <c r="AQ644" s="886"/>
      <c r="AR644" s="886"/>
      <c r="AS644" s="886"/>
      <c r="AT644" s="886"/>
      <c r="AU644" s="886"/>
      <c r="AV644" s="886"/>
      <c r="AW644" s="886"/>
      <c r="AX644" s="886"/>
      <c r="AY644" s="886"/>
      <c r="AZ644" s="886"/>
      <c r="BA644" s="886"/>
      <c r="BB644" s="886"/>
      <c r="BC644" s="886"/>
      <c r="BD644" s="886"/>
      <c r="BE644" s="886"/>
      <c r="BF644" s="886"/>
      <c r="BG644" s="886"/>
      <c r="BH644" s="886"/>
      <c r="BI644" s="886"/>
      <c r="BJ644" s="886"/>
      <c r="BK644" s="886"/>
      <c r="BL644" s="886"/>
      <c r="BM644" s="886"/>
      <c r="BN644" s="886"/>
      <c r="BO644" s="886"/>
      <c r="BP644" s="886"/>
      <c r="BQ644" s="886"/>
    </row>
    <row r="645">
      <c r="A645" s="886"/>
      <c r="B645" s="886"/>
      <c r="C645" s="886"/>
      <c r="D645" s="887"/>
      <c r="E645" s="886"/>
      <c r="F645" s="886"/>
      <c r="G645" s="886"/>
      <c r="H645" s="886"/>
      <c r="I645" s="886"/>
      <c r="J645" s="886"/>
      <c r="K645" s="886"/>
      <c r="L645" s="886"/>
      <c r="M645" s="886"/>
      <c r="N645" s="886"/>
      <c r="O645" s="886"/>
      <c r="P645" s="886"/>
      <c r="Q645" s="886"/>
      <c r="R645" s="886"/>
      <c r="S645" s="886"/>
      <c r="T645" s="886"/>
      <c r="U645" s="886"/>
      <c r="V645" s="886"/>
      <c r="W645" s="886"/>
      <c r="X645" s="886"/>
      <c r="Y645" s="886"/>
      <c r="Z645" s="886"/>
      <c r="AA645" s="886"/>
      <c r="AB645" s="886"/>
      <c r="AC645" s="886"/>
      <c r="AD645" s="886"/>
      <c r="AE645" s="886"/>
      <c r="AF645" s="886"/>
      <c r="AG645" s="886"/>
      <c r="AH645" s="886"/>
      <c r="AI645" s="886"/>
      <c r="AJ645" s="886"/>
      <c r="AK645" s="886"/>
      <c r="AL645" s="886"/>
      <c r="AM645" s="886"/>
      <c r="AN645" s="886"/>
      <c r="AO645" s="886"/>
      <c r="AP645" s="886"/>
      <c r="AQ645" s="886"/>
      <c r="AR645" s="886"/>
      <c r="AS645" s="886"/>
      <c r="AT645" s="886"/>
      <c r="AU645" s="886"/>
      <c r="AV645" s="886"/>
      <c r="AW645" s="886"/>
      <c r="AX645" s="886"/>
      <c r="AY645" s="886"/>
      <c r="AZ645" s="886"/>
      <c r="BA645" s="886"/>
      <c r="BB645" s="886"/>
      <c r="BC645" s="886"/>
      <c r="BD645" s="886"/>
      <c r="BE645" s="886"/>
      <c r="BF645" s="886"/>
      <c r="BG645" s="886"/>
      <c r="BH645" s="886"/>
      <c r="BI645" s="886"/>
      <c r="BJ645" s="886"/>
      <c r="BK645" s="886"/>
      <c r="BL645" s="886"/>
      <c r="BM645" s="886"/>
      <c r="BN645" s="886"/>
      <c r="BO645" s="886"/>
      <c r="BP645" s="886"/>
      <c r="BQ645" s="886"/>
    </row>
    <row r="646">
      <c r="A646" s="886"/>
      <c r="B646" s="886"/>
      <c r="C646" s="886"/>
      <c r="D646" s="887"/>
      <c r="E646" s="886"/>
      <c r="F646" s="886"/>
      <c r="G646" s="886"/>
      <c r="H646" s="886"/>
      <c r="I646" s="886"/>
      <c r="J646" s="886"/>
      <c r="K646" s="886"/>
      <c r="L646" s="886"/>
      <c r="M646" s="886"/>
      <c r="N646" s="886"/>
      <c r="O646" s="886"/>
      <c r="P646" s="886"/>
      <c r="Q646" s="886"/>
      <c r="R646" s="886"/>
      <c r="S646" s="886"/>
      <c r="T646" s="886"/>
      <c r="U646" s="886"/>
      <c r="V646" s="886"/>
      <c r="W646" s="886"/>
      <c r="X646" s="886"/>
      <c r="Y646" s="886"/>
      <c r="Z646" s="886"/>
      <c r="AA646" s="886"/>
      <c r="AB646" s="886"/>
      <c r="AC646" s="886"/>
      <c r="AD646" s="886"/>
      <c r="AE646" s="886"/>
      <c r="AF646" s="886"/>
      <c r="AG646" s="886"/>
      <c r="AH646" s="886"/>
      <c r="AI646" s="886"/>
      <c r="AJ646" s="886"/>
      <c r="AK646" s="886"/>
      <c r="AL646" s="886"/>
      <c r="AM646" s="886"/>
      <c r="AN646" s="886"/>
      <c r="AO646" s="886"/>
      <c r="AP646" s="886"/>
      <c r="AQ646" s="886"/>
      <c r="AR646" s="886"/>
      <c r="AS646" s="886"/>
      <c r="AT646" s="886"/>
      <c r="AU646" s="886"/>
      <c r="AV646" s="886"/>
      <c r="AW646" s="886"/>
      <c r="AX646" s="886"/>
      <c r="AY646" s="886"/>
      <c r="AZ646" s="886"/>
      <c r="BA646" s="886"/>
      <c r="BB646" s="886"/>
      <c r="BC646" s="886"/>
      <c r="BD646" s="886"/>
      <c r="BE646" s="886"/>
      <c r="BF646" s="886"/>
      <c r="BG646" s="886"/>
      <c r="BH646" s="886"/>
      <c r="BI646" s="886"/>
      <c r="BJ646" s="886"/>
      <c r="BK646" s="886"/>
      <c r="BL646" s="886"/>
      <c r="BM646" s="886"/>
      <c r="BN646" s="886"/>
      <c r="BO646" s="886"/>
      <c r="BP646" s="886"/>
      <c r="BQ646" s="886"/>
    </row>
    <row r="647">
      <c r="A647" s="886"/>
      <c r="B647" s="886"/>
      <c r="C647" s="886"/>
      <c r="D647" s="887"/>
      <c r="E647" s="886"/>
      <c r="F647" s="886"/>
      <c r="G647" s="886"/>
      <c r="H647" s="886"/>
      <c r="I647" s="886"/>
      <c r="J647" s="886"/>
      <c r="K647" s="886"/>
      <c r="L647" s="886"/>
      <c r="M647" s="886"/>
      <c r="N647" s="886"/>
      <c r="O647" s="886"/>
      <c r="P647" s="886"/>
      <c r="Q647" s="886"/>
      <c r="R647" s="886"/>
      <c r="S647" s="886"/>
      <c r="T647" s="886"/>
      <c r="U647" s="886"/>
      <c r="V647" s="886"/>
      <c r="W647" s="886"/>
      <c r="X647" s="886"/>
      <c r="Y647" s="886"/>
      <c r="Z647" s="886"/>
      <c r="AA647" s="886"/>
      <c r="AB647" s="886"/>
      <c r="AC647" s="886"/>
      <c r="AD647" s="886"/>
      <c r="AE647" s="886"/>
      <c r="AF647" s="886"/>
      <c r="AG647" s="886"/>
      <c r="AH647" s="886"/>
      <c r="AI647" s="886"/>
      <c r="AJ647" s="886"/>
      <c r="AK647" s="886"/>
      <c r="AL647" s="886"/>
      <c r="AM647" s="886"/>
      <c r="AN647" s="886"/>
      <c r="AO647" s="886"/>
      <c r="AP647" s="886"/>
      <c r="AQ647" s="886"/>
      <c r="AR647" s="886"/>
      <c r="AS647" s="886"/>
      <c r="AT647" s="886"/>
      <c r="AU647" s="886"/>
      <c r="AV647" s="886"/>
      <c r="AW647" s="886"/>
      <c r="AX647" s="886"/>
      <c r="AY647" s="886"/>
      <c r="AZ647" s="886"/>
      <c r="BA647" s="886"/>
      <c r="BB647" s="886"/>
      <c r="BC647" s="886"/>
      <c r="BD647" s="886"/>
      <c r="BE647" s="886"/>
      <c r="BF647" s="886"/>
      <c r="BG647" s="886"/>
      <c r="BH647" s="886"/>
      <c r="BI647" s="886"/>
      <c r="BJ647" s="886"/>
      <c r="BK647" s="886"/>
      <c r="BL647" s="886"/>
      <c r="BM647" s="886"/>
      <c r="BN647" s="886"/>
      <c r="BO647" s="886"/>
      <c r="BP647" s="886"/>
      <c r="BQ647" s="886"/>
    </row>
    <row r="648">
      <c r="A648" s="886"/>
      <c r="B648" s="886"/>
      <c r="C648" s="886"/>
      <c r="D648" s="887"/>
      <c r="E648" s="886"/>
      <c r="F648" s="886"/>
      <c r="G648" s="886"/>
      <c r="H648" s="886"/>
      <c r="I648" s="886"/>
      <c r="J648" s="886"/>
      <c r="K648" s="886"/>
      <c r="L648" s="886"/>
      <c r="M648" s="886"/>
      <c r="N648" s="886"/>
      <c r="O648" s="886"/>
      <c r="P648" s="886"/>
      <c r="Q648" s="886"/>
      <c r="R648" s="886"/>
      <c r="S648" s="886"/>
      <c r="T648" s="886"/>
      <c r="U648" s="886"/>
      <c r="V648" s="886"/>
      <c r="W648" s="886"/>
      <c r="X648" s="886"/>
      <c r="Y648" s="886"/>
      <c r="Z648" s="886"/>
      <c r="AA648" s="886"/>
      <c r="AB648" s="886"/>
      <c r="AC648" s="886"/>
      <c r="AD648" s="886"/>
      <c r="AE648" s="886"/>
      <c r="AF648" s="886"/>
      <c r="AG648" s="886"/>
      <c r="AH648" s="886"/>
      <c r="AI648" s="886"/>
      <c r="AJ648" s="886"/>
      <c r="AK648" s="886"/>
      <c r="AL648" s="886"/>
      <c r="AM648" s="886"/>
      <c r="AN648" s="886"/>
      <c r="AO648" s="886"/>
      <c r="AP648" s="886"/>
      <c r="AQ648" s="886"/>
      <c r="AR648" s="886"/>
      <c r="AS648" s="886"/>
      <c r="AT648" s="886"/>
      <c r="AU648" s="886"/>
      <c r="AV648" s="886"/>
      <c r="AW648" s="886"/>
      <c r="AX648" s="886"/>
      <c r="AY648" s="886"/>
      <c r="AZ648" s="886"/>
      <c r="BA648" s="886"/>
      <c r="BB648" s="886"/>
      <c r="BC648" s="886"/>
      <c r="BD648" s="886"/>
      <c r="BE648" s="886"/>
      <c r="BF648" s="886"/>
      <c r="BG648" s="886"/>
      <c r="BH648" s="886"/>
      <c r="BI648" s="886"/>
      <c r="BJ648" s="886"/>
      <c r="BK648" s="886"/>
      <c r="BL648" s="886"/>
      <c r="BM648" s="886"/>
      <c r="BN648" s="886"/>
      <c r="BO648" s="886"/>
      <c r="BP648" s="886"/>
      <c r="BQ648" s="886"/>
    </row>
    <row r="649">
      <c r="A649" s="886"/>
      <c r="B649" s="886"/>
      <c r="C649" s="886"/>
      <c r="D649" s="887"/>
      <c r="E649" s="886"/>
      <c r="F649" s="886"/>
      <c r="G649" s="886"/>
      <c r="H649" s="886"/>
      <c r="I649" s="886"/>
      <c r="J649" s="886"/>
      <c r="K649" s="886"/>
      <c r="L649" s="886"/>
      <c r="M649" s="886"/>
      <c r="N649" s="886"/>
      <c r="O649" s="886"/>
      <c r="P649" s="886"/>
      <c r="Q649" s="886"/>
      <c r="R649" s="886"/>
      <c r="S649" s="886"/>
      <c r="T649" s="886"/>
      <c r="U649" s="886"/>
      <c r="V649" s="886"/>
      <c r="W649" s="886"/>
      <c r="X649" s="886"/>
      <c r="Y649" s="886"/>
      <c r="Z649" s="886"/>
      <c r="AA649" s="886"/>
      <c r="AB649" s="886"/>
      <c r="AC649" s="886"/>
      <c r="AD649" s="886"/>
      <c r="AE649" s="886"/>
      <c r="AF649" s="886"/>
      <c r="AG649" s="886"/>
      <c r="AH649" s="886"/>
      <c r="AI649" s="886"/>
      <c r="AJ649" s="886"/>
      <c r="AK649" s="886"/>
      <c r="AL649" s="886"/>
      <c r="AM649" s="886"/>
      <c r="AN649" s="886"/>
      <c r="AO649" s="886"/>
      <c r="AP649" s="886"/>
      <c r="AQ649" s="886"/>
      <c r="AR649" s="886"/>
      <c r="AS649" s="886"/>
      <c r="AT649" s="886"/>
      <c r="AU649" s="886"/>
      <c r="AV649" s="886"/>
      <c r="AW649" s="886"/>
      <c r="AX649" s="886"/>
      <c r="AY649" s="886"/>
      <c r="AZ649" s="886"/>
      <c r="BA649" s="886"/>
      <c r="BB649" s="886"/>
      <c r="BC649" s="886"/>
      <c r="BD649" s="886"/>
      <c r="BE649" s="886"/>
      <c r="BF649" s="886"/>
      <c r="BG649" s="886"/>
      <c r="BH649" s="886"/>
      <c r="BI649" s="886"/>
      <c r="BJ649" s="886"/>
      <c r="BK649" s="886"/>
      <c r="BL649" s="886"/>
      <c r="BM649" s="886"/>
      <c r="BN649" s="886"/>
      <c r="BO649" s="886"/>
      <c r="BP649" s="886"/>
      <c r="BQ649" s="886"/>
    </row>
    <row r="650">
      <c r="A650" s="886"/>
      <c r="B650" s="886"/>
      <c r="C650" s="886"/>
      <c r="D650" s="887"/>
      <c r="E650" s="886"/>
      <c r="F650" s="886"/>
      <c r="G650" s="886"/>
      <c r="H650" s="886"/>
      <c r="I650" s="886"/>
      <c r="J650" s="886"/>
      <c r="K650" s="886"/>
      <c r="L650" s="886"/>
      <c r="M650" s="886"/>
      <c r="N650" s="886"/>
      <c r="O650" s="886"/>
      <c r="P650" s="886"/>
      <c r="Q650" s="886"/>
      <c r="R650" s="886"/>
      <c r="S650" s="886"/>
      <c r="T650" s="886"/>
      <c r="U650" s="886"/>
      <c r="V650" s="886"/>
      <c r="W650" s="886"/>
      <c r="X650" s="886"/>
      <c r="Y650" s="886"/>
      <c r="Z650" s="886"/>
      <c r="AA650" s="886"/>
      <c r="AB650" s="886"/>
      <c r="AC650" s="886"/>
      <c r="AD650" s="886"/>
      <c r="AE650" s="886"/>
      <c r="AF650" s="886"/>
      <c r="AG650" s="886"/>
      <c r="AH650" s="886"/>
      <c r="AI650" s="886"/>
      <c r="AJ650" s="886"/>
      <c r="AK650" s="886"/>
      <c r="AL650" s="886"/>
      <c r="AM650" s="886"/>
      <c r="AN650" s="886"/>
      <c r="AO650" s="886"/>
      <c r="AP650" s="886"/>
      <c r="AQ650" s="886"/>
      <c r="AR650" s="886"/>
      <c r="AS650" s="886"/>
      <c r="AT650" s="886"/>
      <c r="AU650" s="886"/>
      <c r="AV650" s="886"/>
      <c r="AW650" s="886"/>
      <c r="AX650" s="886"/>
      <c r="AY650" s="886"/>
      <c r="AZ650" s="886"/>
      <c r="BA650" s="886"/>
      <c r="BB650" s="886"/>
      <c r="BC650" s="886"/>
      <c r="BD650" s="886"/>
      <c r="BE650" s="886"/>
      <c r="BF650" s="886"/>
      <c r="BG650" s="886"/>
      <c r="BH650" s="886"/>
      <c r="BI650" s="886"/>
      <c r="BJ650" s="886"/>
      <c r="BK650" s="886"/>
      <c r="BL650" s="886"/>
      <c r="BM650" s="886"/>
      <c r="BN650" s="886"/>
      <c r="BO650" s="886"/>
      <c r="BP650" s="886"/>
      <c r="BQ650" s="886"/>
    </row>
    <row r="651">
      <c r="A651" s="886"/>
      <c r="B651" s="886"/>
      <c r="C651" s="886"/>
      <c r="D651" s="887"/>
      <c r="E651" s="886"/>
      <c r="F651" s="886"/>
      <c r="G651" s="886"/>
      <c r="H651" s="886"/>
      <c r="I651" s="886"/>
      <c r="J651" s="886"/>
      <c r="K651" s="886"/>
      <c r="L651" s="886"/>
      <c r="M651" s="886"/>
      <c r="N651" s="886"/>
      <c r="O651" s="886"/>
      <c r="P651" s="886"/>
      <c r="Q651" s="886"/>
      <c r="R651" s="886"/>
      <c r="S651" s="886"/>
      <c r="T651" s="886"/>
      <c r="U651" s="886"/>
      <c r="V651" s="886"/>
      <c r="W651" s="886"/>
      <c r="X651" s="886"/>
      <c r="Y651" s="886"/>
      <c r="Z651" s="886"/>
      <c r="AA651" s="886"/>
      <c r="AB651" s="886"/>
      <c r="AC651" s="886"/>
      <c r="AD651" s="886"/>
      <c r="AE651" s="886"/>
      <c r="AF651" s="886"/>
      <c r="AG651" s="886"/>
      <c r="AH651" s="886"/>
      <c r="AI651" s="886"/>
      <c r="AJ651" s="886"/>
      <c r="AK651" s="886"/>
      <c r="AL651" s="886"/>
      <c r="AM651" s="886"/>
      <c r="AN651" s="886"/>
      <c r="AO651" s="886"/>
      <c r="AP651" s="886"/>
      <c r="AQ651" s="886"/>
      <c r="AR651" s="886"/>
      <c r="AS651" s="886"/>
      <c r="AT651" s="886"/>
      <c r="AU651" s="886"/>
      <c r="AV651" s="886"/>
      <c r="AW651" s="886"/>
      <c r="AX651" s="886"/>
      <c r="AY651" s="886"/>
      <c r="AZ651" s="886"/>
      <c r="BA651" s="886"/>
      <c r="BB651" s="886"/>
      <c r="BC651" s="886"/>
      <c r="BD651" s="886"/>
      <c r="BE651" s="886"/>
      <c r="BF651" s="886"/>
      <c r="BG651" s="886"/>
      <c r="BH651" s="886"/>
      <c r="BI651" s="886"/>
      <c r="BJ651" s="886"/>
      <c r="BK651" s="886"/>
      <c r="BL651" s="886"/>
      <c r="BM651" s="886"/>
      <c r="BN651" s="886"/>
      <c r="BO651" s="886"/>
      <c r="BP651" s="886"/>
      <c r="BQ651" s="886"/>
    </row>
    <row r="652">
      <c r="A652" s="886"/>
      <c r="B652" s="886"/>
      <c r="C652" s="886"/>
      <c r="D652" s="887"/>
      <c r="E652" s="886"/>
      <c r="F652" s="886"/>
      <c r="G652" s="886"/>
      <c r="H652" s="886"/>
      <c r="I652" s="886"/>
      <c r="J652" s="886"/>
      <c r="K652" s="886"/>
      <c r="L652" s="886"/>
      <c r="M652" s="886"/>
      <c r="N652" s="886"/>
      <c r="O652" s="886"/>
      <c r="P652" s="886"/>
      <c r="Q652" s="886"/>
      <c r="R652" s="886"/>
      <c r="S652" s="886"/>
      <c r="T652" s="886"/>
      <c r="U652" s="886"/>
      <c r="V652" s="886"/>
      <c r="W652" s="886"/>
      <c r="X652" s="886"/>
      <c r="Y652" s="886"/>
      <c r="Z652" s="886"/>
      <c r="AA652" s="886"/>
      <c r="AB652" s="886"/>
      <c r="AC652" s="886"/>
      <c r="AD652" s="886"/>
      <c r="AE652" s="886"/>
      <c r="AF652" s="886"/>
      <c r="AG652" s="886"/>
      <c r="AH652" s="886"/>
      <c r="AI652" s="886"/>
      <c r="AJ652" s="886"/>
      <c r="AK652" s="886"/>
      <c r="AL652" s="886"/>
      <c r="AM652" s="886"/>
      <c r="AN652" s="886"/>
      <c r="AO652" s="886"/>
      <c r="AP652" s="886"/>
      <c r="AQ652" s="886"/>
      <c r="AR652" s="886"/>
      <c r="AS652" s="886"/>
      <c r="AT652" s="886"/>
      <c r="AU652" s="886"/>
      <c r="AV652" s="886"/>
      <c r="AW652" s="886"/>
      <c r="AX652" s="886"/>
      <c r="AY652" s="886"/>
      <c r="AZ652" s="886"/>
      <c r="BA652" s="886"/>
      <c r="BB652" s="886"/>
      <c r="BC652" s="886"/>
      <c r="BD652" s="886"/>
      <c r="BE652" s="886"/>
      <c r="BF652" s="886"/>
      <c r="BG652" s="886"/>
      <c r="BH652" s="886"/>
      <c r="BI652" s="886"/>
      <c r="BJ652" s="886"/>
      <c r="BK652" s="886"/>
      <c r="BL652" s="886"/>
      <c r="BM652" s="886"/>
      <c r="BN652" s="886"/>
      <c r="BO652" s="886"/>
      <c r="BP652" s="886"/>
      <c r="BQ652" s="886"/>
    </row>
    <row r="653">
      <c r="A653" s="886"/>
      <c r="B653" s="886"/>
      <c r="C653" s="886"/>
      <c r="D653" s="887"/>
      <c r="E653" s="886"/>
      <c r="F653" s="886"/>
      <c r="G653" s="886"/>
      <c r="H653" s="886"/>
      <c r="I653" s="886"/>
      <c r="J653" s="886"/>
      <c r="K653" s="886"/>
      <c r="L653" s="886"/>
      <c r="M653" s="886"/>
      <c r="N653" s="886"/>
      <c r="O653" s="886"/>
      <c r="P653" s="886"/>
      <c r="Q653" s="886"/>
      <c r="R653" s="886"/>
      <c r="S653" s="886"/>
      <c r="T653" s="886"/>
      <c r="U653" s="886"/>
      <c r="V653" s="886"/>
      <c r="W653" s="886"/>
      <c r="X653" s="886"/>
      <c r="Y653" s="886"/>
      <c r="Z653" s="886"/>
      <c r="AA653" s="886"/>
      <c r="AB653" s="886"/>
      <c r="AC653" s="886"/>
      <c r="AD653" s="886"/>
      <c r="AE653" s="886"/>
      <c r="AF653" s="886"/>
      <c r="AG653" s="886"/>
      <c r="AH653" s="886"/>
      <c r="AI653" s="886"/>
      <c r="AJ653" s="886"/>
      <c r="AK653" s="886"/>
      <c r="AL653" s="886"/>
      <c r="AM653" s="886"/>
      <c r="AN653" s="886"/>
      <c r="AO653" s="886"/>
      <c r="AP653" s="886"/>
      <c r="AQ653" s="886"/>
      <c r="AR653" s="886"/>
      <c r="AS653" s="886"/>
      <c r="AT653" s="886"/>
      <c r="AU653" s="886"/>
      <c r="AV653" s="886"/>
      <c r="AW653" s="886"/>
      <c r="AX653" s="886"/>
      <c r="AY653" s="886"/>
      <c r="AZ653" s="886"/>
      <c r="BA653" s="886"/>
      <c r="BB653" s="886"/>
      <c r="BC653" s="886"/>
      <c r="BD653" s="886"/>
      <c r="BE653" s="886"/>
      <c r="BF653" s="886"/>
      <c r="BG653" s="886"/>
      <c r="BH653" s="886"/>
      <c r="BI653" s="886"/>
      <c r="BJ653" s="886"/>
      <c r="BK653" s="886"/>
      <c r="BL653" s="886"/>
      <c r="BM653" s="886"/>
      <c r="BN653" s="886"/>
      <c r="BO653" s="886"/>
      <c r="BP653" s="886"/>
      <c r="BQ653" s="886"/>
    </row>
    <row r="654">
      <c r="A654" s="886"/>
      <c r="B654" s="886"/>
      <c r="C654" s="886"/>
      <c r="D654" s="887"/>
      <c r="E654" s="886"/>
      <c r="F654" s="886"/>
      <c r="G654" s="886"/>
      <c r="H654" s="886"/>
      <c r="I654" s="886"/>
      <c r="J654" s="886"/>
      <c r="K654" s="886"/>
      <c r="L654" s="886"/>
      <c r="M654" s="886"/>
      <c r="N654" s="886"/>
      <c r="O654" s="886"/>
      <c r="P654" s="886"/>
      <c r="Q654" s="886"/>
      <c r="R654" s="886"/>
      <c r="S654" s="886"/>
      <c r="T654" s="886"/>
      <c r="U654" s="886"/>
      <c r="V654" s="886"/>
      <c r="W654" s="886"/>
      <c r="X654" s="886"/>
      <c r="Y654" s="886"/>
      <c r="Z654" s="886"/>
      <c r="AA654" s="886"/>
      <c r="AB654" s="886"/>
      <c r="AC654" s="886"/>
      <c r="AD654" s="886"/>
      <c r="AE654" s="886"/>
      <c r="AF654" s="886"/>
      <c r="AG654" s="886"/>
      <c r="AH654" s="886"/>
      <c r="AI654" s="886"/>
      <c r="AJ654" s="886"/>
      <c r="AK654" s="886"/>
      <c r="AL654" s="886"/>
      <c r="AM654" s="886"/>
      <c r="AN654" s="886"/>
      <c r="AO654" s="886"/>
      <c r="AP654" s="886"/>
      <c r="AQ654" s="886"/>
      <c r="AR654" s="886"/>
      <c r="AS654" s="886"/>
      <c r="AT654" s="886"/>
      <c r="AU654" s="886"/>
      <c r="AV654" s="886"/>
      <c r="AW654" s="886"/>
      <c r="AX654" s="886"/>
      <c r="AY654" s="886"/>
      <c r="AZ654" s="886"/>
      <c r="BA654" s="886"/>
      <c r="BB654" s="886"/>
      <c r="BC654" s="886"/>
      <c r="BD654" s="886"/>
      <c r="BE654" s="886"/>
      <c r="BF654" s="886"/>
      <c r="BG654" s="886"/>
      <c r="BH654" s="886"/>
      <c r="BI654" s="886"/>
      <c r="BJ654" s="886"/>
      <c r="BK654" s="886"/>
      <c r="BL654" s="886"/>
      <c r="BM654" s="886"/>
      <c r="BN654" s="886"/>
      <c r="BO654" s="886"/>
      <c r="BP654" s="886"/>
      <c r="BQ654" s="886"/>
    </row>
    <row r="655">
      <c r="A655" s="886"/>
      <c r="B655" s="886"/>
      <c r="C655" s="886"/>
      <c r="D655" s="887"/>
      <c r="E655" s="886"/>
      <c r="F655" s="886"/>
      <c r="G655" s="886"/>
      <c r="H655" s="886"/>
      <c r="I655" s="886"/>
      <c r="J655" s="886"/>
      <c r="K655" s="886"/>
      <c r="L655" s="886"/>
      <c r="M655" s="886"/>
      <c r="N655" s="886"/>
      <c r="O655" s="886"/>
      <c r="P655" s="886"/>
      <c r="Q655" s="886"/>
      <c r="R655" s="886"/>
      <c r="S655" s="886"/>
      <c r="T655" s="886"/>
      <c r="U655" s="886"/>
      <c r="V655" s="886"/>
      <c r="W655" s="886"/>
      <c r="X655" s="886"/>
      <c r="Y655" s="886"/>
      <c r="Z655" s="886"/>
      <c r="AA655" s="886"/>
      <c r="AB655" s="886"/>
      <c r="AC655" s="886"/>
      <c r="AD655" s="886"/>
      <c r="AE655" s="886"/>
      <c r="AF655" s="886"/>
      <c r="AG655" s="886"/>
      <c r="AH655" s="886"/>
      <c r="AI655" s="886"/>
      <c r="AJ655" s="886"/>
      <c r="AK655" s="886"/>
      <c r="AL655" s="886"/>
      <c r="AM655" s="886"/>
      <c r="AN655" s="886"/>
      <c r="AO655" s="886"/>
      <c r="AP655" s="886"/>
      <c r="AQ655" s="886"/>
      <c r="AR655" s="886"/>
      <c r="AS655" s="886"/>
      <c r="AT655" s="886"/>
      <c r="AU655" s="886"/>
      <c r="AV655" s="886"/>
      <c r="AW655" s="886"/>
      <c r="AX655" s="886"/>
      <c r="AY655" s="886"/>
      <c r="AZ655" s="886"/>
      <c r="BA655" s="886"/>
      <c r="BB655" s="886"/>
      <c r="BC655" s="886"/>
      <c r="BD655" s="886"/>
      <c r="BE655" s="886"/>
      <c r="BF655" s="886"/>
      <c r="BG655" s="886"/>
      <c r="BH655" s="886"/>
      <c r="BI655" s="886"/>
      <c r="BJ655" s="886"/>
      <c r="BK655" s="886"/>
      <c r="BL655" s="886"/>
      <c r="BM655" s="886"/>
      <c r="BN655" s="886"/>
      <c r="BO655" s="886"/>
      <c r="BP655" s="886"/>
      <c r="BQ655" s="886"/>
    </row>
    <row r="656">
      <c r="A656" s="886"/>
      <c r="B656" s="886"/>
      <c r="C656" s="886"/>
      <c r="D656" s="887"/>
      <c r="E656" s="886"/>
      <c r="F656" s="886"/>
      <c r="G656" s="886"/>
      <c r="H656" s="886"/>
      <c r="I656" s="886"/>
      <c r="J656" s="886"/>
      <c r="K656" s="886"/>
      <c r="L656" s="886"/>
      <c r="M656" s="886"/>
      <c r="N656" s="886"/>
      <c r="O656" s="886"/>
      <c r="P656" s="886"/>
      <c r="Q656" s="886"/>
      <c r="R656" s="886"/>
      <c r="S656" s="886"/>
      <c r="T656" s="886"/>
      <c r="U656" s="886"/>
      <c r="V656" s="886"/>
      <c r="W656" s="886"/>
      <c r="X656" s="886"/>
      <c r="Y656" s="886"/>
      <c r="Z656" s="886"/>
      <c r="AA656" s="886"/>
      <c r="AB656" s="886"/>
      <c r="AC656" s="886"/>
      <c r="AD656" s="886"/>
      <c r="AE656" s="886"/>
      <c r="AF656" s="886"/>
      <c r="AG656" s="886"/>
      <c r="AH656" s="886"/>
      <c r="AI656" s="886"/>
      <c r="AJ656" s="886"/>
      <c r="AK656" s="886"/>
      <c r="AL656" s="886"/>
      <c r="AM656" s="886"/>
      <c r="AN656" s="886"/>
      <c r="AO656" s="886"/>
      <c r="AP656" s="886"/>
      <c r="AQ656" s="886"/>
      <c r="AR656" s="886"/>
      <c r="AS656" s="886"/>
      <c r="AT656" s="886"/>
      <c r="AU656" s="886"/>
      <c r="AV656" s="886"/>
      <c r="AW656" s="886"/>
      <c r="AX656" s="886"/>
      <c r="AY656" s="886"/>
      <c r="AZ656" s="886"/>
      <c r="BA656" s="886"/>
      <c r="BB656" s="886"/>
      <c r="BC656" s="886"/>
      <c r="BD656" s="886"/>
      <c r="BE656" s="886"/>
      <c r="BF656" s="886"/>
      <c r="BG656" s="886"/>
      <c r="BH656" s="886"/>
      <c r="BI656" s="886"/>
      <c r="BJ656" s="886"/>
      <c r="BK656" s="886"/>
      <c r="BL656" s="886"/>
      <c r="BM656" s="886"/>
      <c r="BN656" s="886"/>
      <c r="BO656" s="886"/>
      <c r="BP656" s="886"/>
      <c r="BQ656" s="886"/>
    </row>
    <row r="657">
      <c r="A657" s="886"/>
      <c r="B657" s="886"/>
      <c r="C657" s="886"/>
      <c r="D657" s="887"/>
      <c r="E657" s="886"/>
      <c r="F657" s="886"/>
      <c r="G657" s="886"/>
      <c r="H657" s="886"/>
      <c r="I657" s="886"/>
      <c r="J657" s="886"/>
      <c r="K657" s="886"/>
      <c r="L657" s="886"/>
      <c r="M657" s="886"/>
      <c r="N657" s="886"/>
      <c r="O657" s="886"/>
      <c r="P657" s="886"/>
      <c r="Q657" s="886"/>
      <c r="R657" s="886"/>
      <c r="S657" s="886"/>
      <c r="T657" s="886"/>
      <c r="U657" s="886"/>
      <c r="V657" s="886"/>
      <c r="W657" s="886"/>
      <c r="X657" s="886"/>
      <c r="Y657" s="886"/>
      <c r="Z657" s="886"/>
      <c r="AA657" s="886"/>
      <c r="AB657" s="886"/>
      <c r="AC657" s="886"/>
      <c r="AD657" s="886"/>
      <c r="AE657" s="886"/>
      <c r="AF657" s="886"/>
      <c r="AG657" s="886"/>
      <c r="AH657" s="886"/>
      <c r="AI657" s="886"/>
      <c r="AJ657" s="886"/>
      <c r="AK657" s="886"/>
      <c r="AL657" s="886"/>
      <c r="AM657" s="886"/>
      <c r="AN657" s="886"/>
      <c r="AO657" s="886"/>
      <c r="AP657" s="886"/>
      <c r="AQ657" s="886"/>
      <c r="AR657" s="886"/>
      <c r="AS657" s="886"/>
      <c r="AT657" s="886"/>
      <c r="AU657" s="886"/>
      <c r="AV657" s="886"/>
      <c r="AW657" s="886"/>
      <c r="AX657" s="886"/>
      <c r="AY657" s="886"/>
      <c r="AZ657" s="886"/>
      <c r="BA657" s="886"/>
      <c r="BB657" s="886"/>
      <c r="BC657" s="886"/>
      <c r="BD657" s="886"/>
      <c r="BE657" s="886"/>
      <c r="BF657" s="886"/>
      <c r="BG657" s="886"/>
      <c r="BH657" s="886"/>
      <c r="BI657" s="886"/>
      <c r="BJ657" s="886"/>
      <c r="BK657" s="886"/>
      <c r="BL657" s="886"/>
      <c r="BM657" s="886"/>
      <c r="BN657" s="886"/>
      <c r="BO657" s="886"/>
      <c r="BP657" s="886"/>
      <c r="BQ657" s="886"/>
    </row>
    <row r="658">
      <c r="A658" s="886"/>
      <c r="B658" s="886"/>
      <c r="C658" s="886"/>
      <c r="D658" s="887"/>
      <c r="E658" s="886"/>
      <c r="F658" s="886"/>
      <c r="G658" s="886"/>
      <c r="H658" s="886"/>
      <c r="I658" s="886"/>
      <c r="J658" s="886"/>
      <c r="K658" s="886"/>
      <c r="L658" s="886"/>
      <c r="M658" s="886"/>
      <c r="N658" s="886"/>
      <c r="O658" s="886"/>
      <c r="P658" s="886"/>
      <c r="Q658" s="886"/>
      <c r="R658" s="886"/>
      <c r="S658" s="886"/>
      <c r="T658" s="886"/>
      <c r="U658" s="886"/>
      <c r="V658" s="886"/>
      <c r="W658" s="886"/>
      <c r="X658" s="886"/>
      <c r="Y658" s="886"/>
      <c r="Z658" s="886"/>
      <c r="AA658" s="886"/>
      <c r="AB658" s="886"/>
      <c r="AC658" s="886"/>
      <c r="AD658" s="886"/>
      <c r="AE658" s="886"/>
      <c r="AF658" s="886"/>
      <c r="AG658" s="886"/>
      <c r="AH658" s="886"/>
      <c r="AI658" s="886"/>
      <c r="AJ658" s="886"/>
      <c r="AK658" s="886"/>
      <c r="AL658" s="886"/>
      <c r="AM658" s="886"/>
      <c r="AN658" s="886"/>
      <c r="AO658" s="886"/>
      <c r="AP658" s="886"/>
      <c r="AQ658" s="886"/>
      <c r="AR658" s="886"/>
      <c r="AS658" s="886"/>
      <c r="AT658" s="886"/>
      <c r="AU658" s="886"/>
      <c r="AV658" s="886"/>
      <c r="AW658" s="886"/>
      <c r="AX658" s="886"/>
      <c r="AY658" s="886"/>
      <c r="AZ658" s="886"/>
      <c r="BA658" s="886"/>
      <c r="BB658" s="886"/>
      <c r="BC658" s="886"/>
      <c r="BD658" s="886"/>
      <c r="BE658" s="886"/>
      <c r="BF658" s="886"/>
      <c r="BG658" s="886"/>
      <c r="BH658" s="886"/>
      <c r="BI658" s="886"/>
      <c r="BJ658" s="886"/>
      <c r="BK658" s="886"/>
      <c r="BL658" s="886"/>
      <c r="BM658" s="886"/>
      <c r="BN658" s="886"/>
      <c r="BO658" s="886"/>
      <c r="BP658" s="886"/>
      <c r="BQ658" s="886"/>
    </row>
    <row r="659">
      <c r="A659" s="886"/>
      <c r="B659" s="886"/>
      <c r="C659" s="886"/>
      <c r="D659" s="887"/>
      <c r="E659" s="886"/>
      <c r="F659" s="886"/>
      <c r="G659" s="886"/>
      <c r="H659" s="886"/>
      <c r="I659" s="886"/>
      <c r="J659" s="886"/>
      <c r="K659" s="886"/>
      <c r="L659" s="886"/>
      <c r="M659" s="886"/>
      <c r="N659" s="886"/>
      <c r="O659" s="886"/>
      <c r="P659" s="886"/>
      <c r="Q659" s="886"/>
      <c r="R659" s="886"/>
      <c r="S659" s="886"/>
      <c r="T659" s="886"/>
      <c r="U659" s="886"/>
      <c r="V659" s="886"/>
      <c r="W659" s="886"/>
      <c r="X659" s="886"/>
      <c r="Y659" s="886"/>
      <c r="Z659" s="886"/>
      <c r="AA659" s="886"/>
      <c r="AB659" s="886"/>
      <c r="AC659" s="886"/>
      <c r="AD659" s="886"/>
      <c r="AE659" s="886"/>
      <c r="AF659" s="886"/>
      <c r="AG659" s="886"/>
      <c r="AH659" s="886"/>
      <c r="AI659" s="886"/>
      <c r="AJ659" s="886"/>
      <c r="AK659" s="886"/>
      <c r="AL659" s="886"/>
      <c r="AM659" s="886"/>
      <c r="AN659" s="886"/>
      <c r="AO659" s="886"/>
      <c r="AP659" s="886"/>
      <c r="AQ659" s="886"/>
      <c r="AR659" s="886"/>
      <c r="AS659" s="886"/>
      <c r="AT659" s="886"/>
      <c r="AU659" s="886"/>
      <c r="AV659" s="886"/>
      <c r="AW659" s="886"/>
      <c r="AX659" s="886"/>
      <c r="AY659" s="886"/>
      <c r="AZ659" s="886"/>
      <c r="BA659" s="886"/>
      <c r="BB659" s="886"/>
      <c r="BC659" s="886"/>
      <c r="BD659" s="886"/>
      <c r="BE659" s="886"/>
      <c r="BF659" s="886"/>
      <c r="BG659" s="886"/>
      <c r="BH659" s="886"/>
      <c r="BI659" s="886"/>
      <c r="BJ659" s="886"/>
      <c r="BK659" s="886"/>
      <c r="BL659" s="886"/>
      <c r="BM659" s="886"/>
      <c r="BN659" s="886"/>
      <c r="BO659" s="886"/>
      <c r="BP659" s="886"/>
      <c r="BQ659" s="886"/>
    </row>
    <row r="660">
      <c r="A660" s="886"/>
      <c r="B660" s="886"/>
      <c r="C660" s="886"/>
      <c r="D660" s="887"/>
      <c r="E660" s="886"/>
      <c r="F660" s="886"/>
      <c r="G660" s="886"/>
      <c r="H660" s="886"/>
      <c r="I660" s="886"/>
      <c r="J660" s="886"/>
      <c r="K660" s="886"/>
      <c r="L660" s="886"/>
      <c r="M660" s="886"/>
      <c r="N660" s="886"/>
      <c r="O660" s="886"/>
      <c r="P660" s="886"/>
      <c r="Q660" s="886"/>
      <c r="R660" s="886"/>
      <c r="S660" s="886"/>
      <c r="T660" s="886"/>
      <c r="U660" s="886"/>
      <c r="V660" s="886"/>
      <c r="W660" s="886"/>
      <c r="X660" s="886"/>
      <c r="Y660" s="886"/>
      <c r="Z660" s="886"/>
      <c r="AA660" s="886"/>
      <c r="AB660" s="886"/>
      <c r="AC660" s="886"/>
      <c r="AD660" s="886"/>
      <c r="AE660" s="886"/>
      <c r="AF660" s="886"/>
      <c r="AG660" s="886"/>
      <c r="AH660" s="886"/>
      <c r="AI660" s="886"/>
      <c r="AJ660" s="886"/>
      <c r="AK660" s="886"/>
      <c r="AL660" s="886"/>
      <c r="AM660" s="886"/>
      <c r="AN660" s="886"/>
      <c r="AO660" s="886"/>
      <c r="AP660" s="886"/>
      <c r="AQ660" s="886"/>
      <c r="AR660" s="886"/>
      <c r="AS660" s="886"/>
      <c r="AT660" s="886"/>
      <c r="AU660" s="886"/>
      <c r="AV660" s="886"/>
      <c r="AW660" s="886"/>
      <c r="AX660" s="886"/>
      <c r="AY660" s="886"/>
      <c r="AZ660" s="886"/>
      <c r="BA660" s="886"/>
      <c r="BB660" s="886"/>
      <c r="BC660" s="886"/>
      <c r="BD660" s="886"/>
      <c r="BE660" s="886"/>
      <c r="BF660" s="886"/>
      <c r="BG660" s="886"/>
      <c r="BH660" s="886"/>
      <c r="BI660" s="886"/>
      <c r="BJ660" s="886"/>
      <c r="BK660" s="886"/>
      <c r="BL660" s="886"/>
      <c r="BM660" s="886"/>
      <c r="BN660" s="886"/>
      <c r="BO660" s="886"/>
      <c r="BP660" s="886"/>
      <c r="BQ660" s="886"/>
    </row>
    <row r="661">
      <c r="A661" s="886"/>
      <c r="B661" s="886"/>
      <c r="C661" s="886"/>
      <c r="D661" s="887"/>
      <c r="E661" s="886"/>
      <c r="F661" s="886"/>
      <c r="G661" s="886"/>
      <c r="H661" s="886"/>
      <c r="I661" s="886"/>
      <c r="J661" s="886"/>
      <c r="K661" s="886"/>
      <c r="L661" s="886"/>
      <c r="M661" s="886"/>
      <c r="N661" s="886"/>
      <c r="O661" s="886"/>
      <c r="P661" s="886"/>
      <c r="Q661" s="886"/>
      <c r="R661" s="886"/>
      <c r="S661" s="886"/>
      <c r="T661" s="886"/>
      <c r="U661" s="886"/>
      <c r="V661" s="886"/>
      <c r="W661" s="886"/>
      <c r="X661" s="886"/>
      <c r="Y661" s="886"/>
      <c r="Z661" s="886"/>
      <c r="AA661" s="886"/>
      <c r="AB661" s="886"/>
      <c r="AC661" s="886"/>
      <c r="AD661" s="886"/>
      <c r="AE661" s="886"/>
      <c r="AF661" s="886"/>
      <c r="AG661" s="886"/>
      <c r="AH661" s="886"/>
      <c r="AI661" s="886"/>
      <c r="AJ661" s="886"/>
      <c r="AK661" s="886"/>
      <c r="AL661" s="886"/>
      <c r="AM661" s="886"/>
      <c r="AN661" s="886"/>
      <c r="AO661" s="886"/>
      <c r="AP661" s="886"/>
      <c r="AQ661" s="886"/>
      <c r="AR661" s="886"/>
      <c r="AS661" s="886"/>
      <c r="AT661" s="886"/>
      <c r="AU661" s="886"/>
      <c r="AV661" s="886"/>
      <c r="AW661" s="886"/>
      <c r="AX661" s="886"/>
      <c r="AY661" s="886"/>
      <c r="AZ661" s="886"/>
      <c r="BA661" s="886"/>
      <c r="BB661" s="886"/>
      <c r="BC661" s="886"/>
      <c r="BD661" s="886"/>
      <c r="BE661" s="886"/>
      <c r="BF661" s="886"/>
      <c r="BG661" s="886"/>
      <c r="BH661" s="886"/>
      <c r="BI661" s="886"/>
      <c r="BJ661" s="886"/>
      <c r="BK661" s="886"/>
      <c r="BL661" s="886"/>
      <c r="BM661" s="886"/>
      <c r="BN661" s="886"/>
      <c r="BO661" s="886"/>
      <c r="BP661" s="886"/>
      <c r="BQ661" s="886"/>
    </row>
    <row r="662">
      <c r="A662" s="886"/>
      <c r="B662" s="886"/>
      <c r="C662" s="886"/>
      <c r="D662" s="887"/>
      <c r="E662" s="886"/>
      <c r="F662" s="886"/>
      <c r="G662" s="886"/>
      <c r="H662" s="886"/>
      <c r="I662" s="886"/>
      <c r="J662" s="886"/>
      <c r="K662" s="886"/>
      <c r="L662" s="886"/>
      <c r="M662" s="886"/>
      <c r="N662" s="886"/>
      <c r="O662" s="886"/>
      <c r="P662" s="886"/>
      <c r="Q662" s="886"/>
      <c r="R662" s="886"/>
      <c r="S662" s="886"/>
      <c r="T662" s="886"/>
      <c r="U662" s="886"/>
      <c r="V662" s="886"/>
      <c r="W662" s="886"/>
      <c r="X662" s="886"/>
      <c r="Y662" s="886"/>
      <c r="Z662" s="886"/>
      <c r="AA662" s="886"/>
      <c r="AB662" s="886"/>
      <c r="AC662" s="886"/>
      <c r="AD662" s="886"/>
      <c r="AE662" s="886"/>
      <c r="AF662" s="886"/>
      <c r="AG662" s="886"/>
      <c r="AH662" s="886"/>
      <c r="AI662" s="886"/>
      <c r="AJ662" s="886"/>
      <c r="AK662" s="886"/>
      <c r="AL662" s="886"/>
      <c r="AM662" s="886"/>
      <c r="AN662" s="886"/>
      <c r="AO662" s="886"/>
      <c r="AP662" s="886"/>
      <c r="AQ662" s="886"/>
      <c r="AR662" s="886"/>
      <c r="AS662" s="886"/>
      <c r="AT662" s="886"/>
      <c r="AU662" s="886"/>
      <c r="AV662" s="886"/>
      <c r="AW662" s="886"/>
      <c r="AX662" s="886"/>
      <c r="AY662" s="886"/>
      <c r="AZ662" s="886"/>
      <c r="BA662" s="886"/>
      <c r="BB662" s="886"/>
      <c r="BC662" s="886"/>
      <c r="BD662" s="886"/>
      <c r="BE662" s="886"/>
      <c r="BF662" s="886"/>
      <c r="BG662" s="886"/>
      <c r="BH662" s="886"/>
      <c r="BI662" s="886"/>
      <c r="BJ662" s="886"/>
      <c r="BK662" s="886"/>
      <c r="BL662" s="886"/>
      <c r="BM662" s="886"/>
      <c r="BN662" s="886"/>
      <c r="BO662" s="886"/>
      <c r="BP662" s="886"/>
      <c r="BQ662" s="886"/>
    </row>
    <row r="663">
      <c r="A663" s="886"/>
      <c r="B663" s="886"/>
      <c r="C663" s="886"/>
      <c r="D663" s="887"/>
      <c r="E663" s="886"/>
      <c r="F663" s="886"/>
      <c r="G663" s="886"/>
      <c r="H663" s="886"/>
      <c r="I663" s="886"/>
      <c r="J663" s="886"/>
      <c r="K663" s="886"/>
      <c r="L663" s="886"/>
      <c r="M663" s="886"/>
      <c r="N663" s="886"/>
      <c r="O663" s="886"/>
      <c r="P663" s="886"/>
      <c r="Q663" s="886"/>
      <c r="R663" s="886"/>
      <c r="S663" s="886"/>
      <c r="T663" s="886"/>
      <c r="U663" s="886"/>
      <c r="V663" s="886"/>
      <c r="W663" s="886"/>
      <c r="X663" s="886"/>
      <c r="Y663" s="886"/>
      <c r="Z663" s="886"/>
      <c r="AA663" s="886"/>
      <c r="AB663" s="886"/>
      <c r="AC663" s="886"/>
      <c r="AD663" s="886"/>
      <c r="AE663" s="886"/>
      <c r="AF663" s="886"/>
      <c r="AG663" s="886"/>
      <c r="AH663" s="886"/>
      <c r="AI663" s="886"/>
      <c r="AJ663" s="886"/>
      <c r="AK663" s="886"/>
      <c r="AL663" s="886"/>
      <c r="AM663" s="886"/>
      <c r="AN663" s="886"/>
      <c r="AO663" s="886"/>
      <c r="AP663" s="886"/>
      <c r="AQ663" s="886"/>
      <c r="AR663" s="886"/>
      <c r="AS663" s="886"/>
      <c r="AT663" s="886"/>
      <c r="AU663" s="886"/>
      <c r="AV663" s="886"/>
      <c r="AW663" s="886"/>
      <c r="AX663" s="886"/>
      <c r="AY663" s="886"/>
      <c r="AZ663" s="886"/>
      <c r="BA663" s="886"/>
      <c r="BB663" s="886"/>
      <c r="BC663" s="886"/>
      <c r="BD663" s="886"/>
      <c r="BE663" s="886"/>
      <c r="BF663" s="886"/>
      <c r="BG663" s="886"/>
      <c r="BH663" s="886"/>
      <c r="BI663" s="886"/>
      <c r="BJ663" s="886"/>
      <c r="BK663" s="886"/>
      <c r="BL663" s="886"/>
      <c r="BM663" s="886"/>
      <c r="BN663" s="886"/>
      <c r="BO663" s="886"/>
      <c r="BP663" s="886"/>
      <c r="BQ663" s="886"/>
    </row>
    <row r="664">
      <c r="A664" s="886"/>
      <c r="B664" s="886"/>
      <c r="C664" s="886"/>
      <c r="D664" s="887"/>
      <c r="E664" s="886"/>
      <c r="F664" s="886"/>
      <c r="G664" s="886"/>
      <c r="H664" s="886"/>
      <c r="I664" s="886"/>
      <c r="J664" s="886"/>
      <c r="K664" s="886"/>
      <c r="L664" s="886"/>
      <c r="M664" s="886"/>
      <c r="N664" s="886"/>
      <c r="O664" s="886"/>
      <c r="P664" s="886"/>
      <c r="Q664" s="886"/>
      <c r="R664" s="886"/>
      <c r="S664" s="886"/>
      <c r="T664" s="886"/>
      <c r="U664" s="886"/>
      <c r="V664" s="886"/>
      <c r="W664" s="886"/>
      <c r="X664" s="886"/>
      <c r="Y664" s="886"/>
      <c r="Z664" s="886"/>
      <c r="AA664" s="886"/>
      <c r="AB664" s="886"/>
      <c r="AC664" s="886"/>
      <c r="AD664" s="886"/>
      <c r="AE664" s="886"/>
      <c r="AF664" s="886"/>
      <c r="AG664" s="886"/>
      <c r="AH664" s="886"/>
      <c r="AI664" s="886"/>
      <c r="AJ664" s="886"/>
      <c r="AK664" s="886"/>
      <c r="AL664" s="886"/>
      <c r="AM664" s="886"/>
      <c r="AN664" s="886"/>
      <c r="AO664" s="886"/>
      <c r="AP664" s="886"/>
      <c r="AQ664" s="886"/>
      <c r="AR664" s="886"/>
      <c r="AS664" s="886"/>
      <c r="AT664" s="886"/>
      <c r="AU664" s="886"/>
      <c r="AV664" s="886"/>
      <c r="AW664" s="886"/>
      <c r="AX664" s="886"/>
      <c r="AY664" s="886"/>
      <c r="AZ664" s="886"/>
      <c r="BA664" s="886"/>
      <c r="BB664" s="886"/>
      <c r="BC664" s="886"/>
      <c r="BD664" s="886"/>
      <c r="BE664" s="886"/>
      <c r="BF664" s="886"/>
      <c r="BG664" s="886"/>
      <c r="BH664" s="886"/>
      <c r="BI664" s="886"/>
      <c r="BJ664" s="886"/>
      <c r="BK664" s="886"/>
      <c r="BL664" s="886"/>
      <c r="BM664" s="886"/>
      <c r="BN664" s="886"/>
      <c r="BO664" s="886"/>
      <c r="BP664" s="886"/>
      <c r="BQ664" s="886"/>
    </row>
    <row r="665">
      <c r="A665" s="886"/>
      <c r="B665" s="886"/>
      <c r="C665" s="886"/>
      <c r="D665" s="887"/>
      <c r="E665" s="886"/>
      <c r="F665" s="886"/>
      <c r="G665" s="886"/>
      <c r="H665" s="886"/>
      <c r="I665" s="886"/>
      <c r="J665" s="886"/>
      <c r="K665" s="886"/>
      <c r="L665" s="886"/>
      <c r="M665" s="886"/>
      <c r="N665" s="886"/>
      <c r="O665" s="886"/>
      <c r="P665" s="886"/>
      <c r="Q665" s="886"/>
      <c r="R665" s="886"/>
      <c r="S665" s="886"/>
      <c r="T665" s="886"/>
      <c r="U665" s="886"/>
      <c r="V665" s="886"/>
      <c r="W665" s="886"/>
      <c r="X665" s="886"/>
      <c r="Y665" s="886"/>
      <c r="Z665" s="886"/>
      <c r="AA665" s="886"/>
      <c r="AB665" s="886"/>
      <c r="AC665" s="886"/>
      <c r="AD665" s="886"/>
      <c r="AE665" s="886"/>
      <c r="AF665" s="886"/>
      <c r="AG665" s="886"/>
      <c r="AH665" s="886"/>
      <c r="AI665" s="886"/>
      <c r="AJ665" s="886"/>
      <c r="AK665" s="886"/>
      <c r="AL665" s="886"/>
      <c r="AM665" s="886"/>
      <c r="AN665" s="886"/>
      <c r="AO665" s="886"/>
      <c r="AP665" s="886"/>
      <c r="AQ665" s="886"/>
      <c r="AR665" s="886"/>
      <c r="AS665" s="886"/>
      <c r="AT665" s="886"/>
      <c r="AU665" s="886"/>
      <c r="AV665" s="886"/>
      <c r="AW665" s="886"/>
      <c r="AX665" s="886"/>
      <c r="AY665" s="886"/>
      <c r="AZ665" s="886"/>
      <c r="BA665" s="886"/>
      <c r="BB665" s="886"/>
      <c r="BC665" s="886"/>
      <c r="BD665" s="886"/>
      <c r="BE665" s="886"/>
      <c r="BF665" s="886"/>
      <c r="BG665" s="886"/>
      <c r="BH665" s="886"/>
      <c r="BI665" s="886"/>
      <c r="BJ665" s="886"/>
      <c r="BK665" s="886"/>
      <c r="BL665" s="886"/>
      <c r="BM665" s="886"/>
      <c r="BN665" s="886"/>
      <c r="BO665" s="886"/>
      <c r="BP665" s="886"/>
      <c r="BQ665" s="886"/>
    </row>
    <row r="666">
      <c r="A666" s="886"/>
      <c r="B666" s="886"/>
      <c r="C666" s="886"/>
      <c r="D666" s="887"/>
      <c r="E666" s="886"/>
      <c r="F666" s="886"/>
      <c r="G666" s="886"/>
      <c r="H666" s="886"/>
      <c r="I666" s="886"/>
      <c r="J666" s="886"/>
      <c r="K666" s="886"/>
      <c r="L666" s="886"/>
      <c r="M666" s="886"/>
      <c r="N666" s="886"/>
      <c r="O666" s="886"/>
      <c r="P666" s="886"/>
      <c r="Q666" s="886"/>
      <c r="R666" s="886"/>
      <c r="S666" s="886"/>
      <c r="T666" s="886"/>
      <c r="U666" s="886"/>
      <c r="V666" s="886"/>
      <c r="W666" s="886"/>
      <c r="X666" s="886"/>
      <c r="Y666" s="886"/>
      <c r="Z666" s="886"/>
      <c r="AA666" s="886"/>
      <c r="AB666" s="886"/>
      <c r="AC666" s="886"/>
      <c r="AD666" s="886"/>
      <c r="AE666" s="886"/>
      <c r="AF666" s="886"/>
      <c r="AG666" s="886"/>
      <c r="AH666" s="886"/>
      <c r="AI666" s="886"/>
      <c r="AJ666" s="886"/>
      <c r="AK666" s="886"/>
      <c r="AL666" s="886"/>
      <c r="AM666" s="886"/>
      <c r="AN666" s="886"/>
      <c r="AO666" s="886"/>
      <c r="AP666" s="886"/>
      <c r="AQ666" s="886"/>
      <c r="AR666" s="886"/>
      <c r="AS666" s="886"/>
      <c r="AT666" s="886"/>
      <c r="AU666" s="886"/>
      <c r="AV666" s="886"/>
      <c r="AW666" s="886"/>
      <c r="AX666" s="886"/>
      <c r="AY666" s="886"/>
      <c r="AZ666" s="886"/>
      <c r="BA666" s="886"/>
      <c r="BB666" s="886"/>
      <c r="BC666" s="886"/>
      <c r="BD666" s="886"/>
      <c r="BE666" s="886"/>
      <c r="BF666" s="886"/>
      <c r="BG666" s="886"/>
      <c r="BH666" s="886"/>
      <c r="BI666" s="886"/>
      <c r="BJ666" s="886"/>
      <c r="BK666" s="886"/>
      <c r="BL666" s="886"/>
      <c r="BM666" s="886"/>
      <c r="BN666" s="886"/>
      <c r="BO666" s="886"/>
      <c r="BP666" s="886"/>
      <c r="BQ666" s="886"/>
    </row>
    <row r="667">
      <c r="A667" s="886"/>
      <c r="B667" s="886"/>
      <c r="C667" s="886"/>
      <c r="D667" s="887"/>
      <c r="E667" s="886"/>
      <c r="F667" s="886"/>
      <c r="G667" s="886"/>
      <c r="H667" s="886"/>
      <c r="I667" s="886"/>
      <c r="J667" s="886"/>
      <c r="K667" s="886"/>
      <c r="L667" s="886"/>
      <c r="M667" s="886"/>
      <c r="N667" s="886"/>
      <c r="O667" s="886"/>
      <c r="P667" s="886"/>
      <c r="Q667" s="886"/>
      <c r="R667" s="886"/>
      <c r="S667" s="886"/>
      <c r="T667" s="886"/>
      <c r="U667" s="886"/>
      <c r="V667" s="886"/>
      <c r="W667" s="886"/>
      <c r="X667" s="886"/>
      <c r="Y667" s="886"/>
      <c r="Z667" s="886"/>
      <c r="AA667" s="886"/>
      <c r="AB667" s="886"/>
      <c r="AC667" s="886"/>
      <c r="AD667" s="886"/>
      <c r="AE667" s="886"/>
      <c r="AF667" s="886"/>
      <c r="AG667" s="886"/>
      <c r="AH667" s="886"/>
      <c r="AI667" s="886"/>
      <c r="AJ667" s="886"/>
      <c r="AK667" s="886"/>
      <c r="AL667" s="886"/>
      <c r="AM667" s="886"/>
      <c r="AN667" s="886"/>
      <c r="AO667" s="886"/>
      <c r="AP667" s="886"/>
      <c r="AQ667" s="886"/>
      <c r="AR667" s="886"/>
      <c r="AS667" s="886"/>
      <c r="AT667" s="886"/>
      <c r="AU667" s="886"/>
      <c r="AV667" s="886"/>
      <c r="AW667" s="886"/>
      <c r="AX667" s="886"/>
      <c r="AY667" s="886"/>
      <c r="AZ667" s="886"/>
      <c r="BA667" s="886"/>
      <c r="BB667" s="886"/>
      <c r="BC667" s="886"/>
      <c r="BD667" s="886"/>
      <c r="BE667" s="886"/>
      <c r="BF667" s="886"/>
      <c r="BG667" s="886"/>
      <c r="BH667" s="886"/>
      <c r="BI667" s="886"/>
      <c r="BJ667" s="886"/>
      <c r="BK667" s="886"/>
      <c r="BL667" s="886"/>
      <c r="BM667" s="886"/>
      <c r="BN667" s="886"/>
      <c r="BO667" s="886"/>
      <c r="BP667" s="886"/>
      <c r="BQ667" s="886"/>
    </row>
    <row r="668">
      <c r="A668" s="886"/>
      <c r="B668" s="886"/>
      <c r="C668" s="886"/>
      <c r="D668" s="887"/>
      <c r="E668" s="886"/>
      <c r="F668" s="886"/>
      <c r="G668" s="886"/>
      <c r="H668" s="886"/>
      <c r="I668" s="886"/>
      <c r="J668" s="886"/>
      <c r="K668" s="886"/>
      <c r="L668" s="886"/>
      <c r="M668" s="886"/>
      <c r="N668" s="886"/>
      <c r="O668" s="886"/>
      <c r="P668" s="886"/>
      <c r="Q668" s="886"/>
      <c r="R668" s="886"/>
      <c r="S668" s="886"/>
      <c r="T668" s="886"/>
      <c r="U668" s="886"/>
      <c r="V668" s="886"/>
      <c r="W668" s="886"/>
      <c r="X668" s="886"/>
      <c r="Y668" s="886"/>
      <c r="Z668" s="886"/>
      <c r="AA668" s="886"/>
      <c r="AB668" s="886"/>
      <c r="AC668" s="886"/>
      <c r="AD668" s="886"/>
      <c r="AE668" s="886"/>
      <c r="AF668" s="886"/>
      <c r="AG668" s="886"/>
      <c r="AH668" s="886"/>
      <c r="AI668" s="886"/>
      <c r="AJ668" s="886"/>
      <c r="AK668" s="886"/>
      <c r="AL668" s="886"/>
      <c r="AM668" s="886"/>
      <c r="AN668" s="886"/>
      <c r="AO668" s="886"/>
      <c r="AP668" s="886"/>
      <c r="AQ668" s="886"/>
      <c r="AR668" s="886"/>
      <c r="AS668" s="886"/>
      <c r="AT668" s="886"/>
      <c r="AU668" s="886"/>
      <c r="AV668" s="886"/>
      <c r="AW668" s="886"/>
      <c r="AX668" s="886"/>
      <c r="AY668" s="886"/>
      <c r="AZ668" s="886"/>
      <c r="BA668" s="886"/>
      <c r="BB668" s="886"/>
      <c r="BC668" s="886"/>
      <c r="BD668" s="886"/>
      <c r="BE668" s="886"/>
      <c r="BF668" s="886"/>
      <c r="BG668" s="886"/>
      <c r="BH668" s="886"/>
      <c r="BI668" s="886"/>
      <c r="BJ668" s="886"/>
      <c r="BK668" s="886"/>
      <c r="BL668" s="886"/>
      <c r="BM668" s="886"/>
      <c r="BN668" s="886"/>
      <c r="BO668" s="886"/>
      <c r="BP668" s="886"/>
      <c r="BQ668" s="886"/>
    </row>
    <row r="669">
      <c r="A669" s="886"/>
      <c r="B669" s="886"/>
      <c r="C669" s="886"/>
      <c r="D669" s="887"/>
      <c r="E669" s="886"/>
      <c r="F669" s="886"/>
      <c r="G669" s="886"/>
      <c r="H669" s="886"/>
      <c r="I669" s="886"/>
      <c r="J669" s="886"/>
      <c r="K669" s="886"/>
      <c r="L669" s="886"/>
      <c r="M669" s="886"/>
      <c r="N669" s="886"/>
      <c r="O669" s="886"/>
      <c r="P669" s="886"/>
      <c r="Q669" s="886"/>
      <c r="R669" s="886"/>
      <c r="S669" s="886"/>
      <c r="T669" s="886"/>
      <c r="U669" s="886"/>
      <c r="V669" s="886"/>
      <c r="W669" s="886"/>
      <c r="X669" s="886"/>
      <c r="Y669" s="886"/>
      <c r="Z669" s="886"/>
      <c r="AA669" s="886"/>
      <c r="AB669" s="886"/>
      <c r="AC669" s="886"/>
      <c r="AD669" s="886"/>
      <c r="AE669" s="886"/>
      <c r="AF669" s="886"/>
      <c r="AG669" s="886"/>
      <c r="AH669" s="886"/>
      <c r="AI669" s="886"/>
      <c r="AJ669" s="886"/>
      <c r="AK669" s="886"/>
      <c r="AL669" s="886"/>
      <c r="AM669" s="886"/>
      <c r="AN669" s="886"/>
      <c r="AO669" s="886"/>
      <c r="AP669" s="886"/>
      <c r="AQ669" s="886"/>
      <c r="AR669" s="886"/>
      <c r="AS669" s="886"/>
      <c r="AT669" s="886"/>
      <c r="AU669" s="886"/>
      <c r="AV669" s="886"/>
      <c r="AW669" s="886"/>
      <c r="AX669" s="886"/>
      <c r="AY669" s="886"/>
      <c r="AZ669" s="886"/>
      <c r="BA669" s="886"/>
      <c r="BB669" s="886"/>
      <c r="BC669" s="886"/>
      <c r="BD669" s="886"/>
      <c r="BE669" s="886"/>
      <c r="BF669" s="886"/>
      <c r="BG669" s="886"/>
      <c r="BH669" s="886"/>
      <c r="BI669" s="886"/>
      <c r="BJ669" s="886"/>
      <c r="BK669" s="886"/>
      <c r="BL669" s="886"/>
      <c r="BM669" s="886"/>
      <c r="BN669" s="886"/>
      <c r="BO669" s="886"/>
      <c r="BP669" s="886"/>
      <c r="BQ669" s="886"/>
    </row>
    <row r="670">
      <c r="A670" s="886"/>
      <c r="B670" s="886"/>
      <c r="C670" s="886"/>
      <c r="D670" s="887"/>
      <c r="E670" s="886"/>
      <c r="F670" s="886"/>
      <c r="G670" s="886"/>
      <c r="H670" s="886"/>
      <c r="I670" s="886"/>
      <c r="J670" s="886"/>
      <c r="K670" s="886"/>
      <c r="L670" s="886"/>
      <c r="M670" s="886"/>
      <c r="N670" s="886"/>
      <c r="O670" s="886"/>
      <c r="P670" s="886"/>
      <c r="Q670" s="886"/>
      <c r="R670" s="886"/>
      <c r="S670" s="886"/>
      <c r="T670" s="886"/>
      <c r="U670" s="886"/>
      <c r="V670" s="886"/>
      <c r="W670" s="886"/>
      <c r="X670" s="886"/>
      <c r="Y670" s="886"/>
      <c r="Z670" s="886"/>
      <c r="AA670" s="886"/>
      <c r="AB670" s="886"/>
      <c r="AC670" s="886"/>
      <c r="AD670" s="886"/>
      <c r="AE670" s="886"/>
      <c r="AF670" s="886"/>
      <c r="AG670" s="886"/>
      <c r="AH670" s="886"/>
      <c r="AI670" s="886"/>
      <c r="AJ670" s="886"/>
      <c r="AK670" s="886"/>
      <c r="AL670" s="886"/>
      <c r="AM670" s="886"/>
      <c r="AN670" s="886"/>
      <c r="AO670" s="886"/>
      <c r="AP670" s="886"/>
      <c r="AQ670" s="886"/>
      <c r="AR670" s="886"/>
      <c r="AS670" s="886"/>
      <c r="AT670" s="886"/>
      <c r="AU670" s="886"/>
      <c r="AV670" s="886"/>
      <c r="AW670" s="886"/>
      <c r="AX670" s="886"/>
      <c r="AY670" s="886"/>
      <c r="AZ670" s="886"/>
      <c r="BA670" s="886"/>
      <c r="BB670" s="886"/>
      <c r="BC670" s="886"/>
      <c r="BD670" s="886"/>
      <c r="BE670" s="886"/>
      <c r="BF670" s="886"/>
      <c r="BG670" s="886"/>
      <c r="BH670" s="886"/>
      <c r="BI670" s="886"/>
      <c r="BJ670" s="886"/>
      <c r="BK670" s="886"/>
      <c r="BL670" s="886"/>
      <c r="BM670" s="886"/>
      <c r="BN670" s="886"/>
      <c r="BO670" s="886"/>
      <c r="BP670" s="886"/>
      <c r="BQ670" s="886"/>
    </row>
    <row r="671">
      <c r="A671" s="886"/>
      <c r="B671" s="886"/>
      <c r="C671" s="886"/>
      <c r="D671" s="887"/>
      <c r="E671" s="886"/>
      <c r="F671" s="886"/>
      <c r="G671" s="886"/>
      <c r="H671" s="886"/>
      <c r="I671" s="886"/>
      <c r="J671" s="886"/>
      <c r="K671" s="886"/>
      <c r="L671" s="886"/>
      <c r="M671" s="886"/>
      <c r="N671" s="886"/>
      <c r="O671" s="886"/>
      <c r="P671" s="886"/>
      <c r="Q671" s="886"/>
      <c r="R671" s="886"/>
      <c r="S671" s="886"/>
      <c r="T671" s="886"/>
      <c r="U671" s="886"/>
      <c r="V671" s="886"/>
      <c r="W671" s="886"/>
      <c r="X671" s="886"/>
      <c r="Y671" s="886"/>
      <c r="Z671" s="886"/>
      <c r="AA671" s="886"/>
      <c r="AB671" s="886"/>
      <c r="AC671" s="886"/>
      <c r="AD671" s="886"/>
      <c r="AE671" s="886"/>
      <c r="AF671" s="886"/>
      <c r="AG671" s="886"/>
      <c r="AH671" s="886"/>
      <c r="AI671" s="886"/>
      <c r="AJ671" s="886"/>
      <c r="AK671" s="886"/>
      <c r="AL671" s="886"/>
      <c r="AM671" s="886"/>
      <c r="AN671" s="886"/>
      <c r="AO671" s="886"/>
      <c r="AP671" s="886"/>
      <c r="AQ671" s="886"/>
      <c r="AR671" s="886"/>
      <c r="AS671" s="886"/>
      <c r="AT671" s="886"/>
      <c r="AU671" s="886"/>
      <c r="AV671" s="886"/>
      <c r="AW671" s="886"/>
      <c r="AX671" s="886"/>
      <c r="AY671" s="886"/>
      <c r="AZ671" s="886"/>
      <c r="BA671" s="886"/>
      <c r="BB671" s="886"/>
      <c r="BC671" s="886"/>
      <c r="BD671" s="886"/>
      <c r="BE671" s="886"/>
      <c r="BF671" s="886"/>
      <c r="BG671" s="886"/>
      <c r="BH671" s="886"/>
      <c r="BI671" s="886"/>
      <c r="BJ671" s="886"/>
      <c r="BK671" s="886"/>
      <c r="BL671" s="886"/>
      <c r="BM671" s="886"/>
      <c r="BN671" s="886"/>
      <c r="BO671" s="886"/>
      <c r="BP671" s="886"/>
      <c r="BQ671" s="886"/>
    </row>
    <row r="672">
      <c r="A672" s="886"/>
      <c r="B672" s="886"/>
      <c r="C672" s="886"/>
      <c r="D672" s="887"/>
      <c r="E672" s="886"/>
      <c r="F672" s="886"/>
      <c r="G672" s="886"/>
      <c r="H672" s="886"/>
      <c r="I672" s="886"/>
      <c r="J672" s="886"/>
      <c r="K672" s="886"/>
      <c r="L672" s="886"/>
      <c r="M672" s="886"/>
      <c r="N672" s="886"/>
      <c r="O672" s="886"/>
      <c r="P672" s="886"/>
      <c r="Q672" s="886"/>
      <c r="R672" s="886"/>
      <c r="S672" s="886"/>
      <c r="T672" s="886"/>
      <c r="U672" s="886"/>
      <c r="V672" s="886"/>
      <c r="W672" s="886"/>
      <c r="X672" s="886"/>
      <c r="Y672" s="886"/>
      <c r="Z672" s="886"/>
      <c r="AA672" s="886"/>
      <c r="AB672" s="886"/>
      <c r="AC672" s="886"/>
      <c r="AD672" s="886"/>
      <c r="AE672" s="886"/>
      <c r="AF672" s="886"/>
      <c r="AG672" s="886"/>
      <c r="AH672" s="886"/>
      <c r="AI672" s="886"/>
      <c r="AJ672" s="886"/>
      <c r="AK672" s="886"/>
      <c r="AL672" s="886"/>
      <c r="AM672" s="886"/>
      <c r="AN672" s="886"/>
      <c r="AO672" s="886"/>
      <c r="AP672" s="886"/>
      <c r="AQ672" s="886"/>
      <c r="AR672" s="886"/>
      <c r="AS672" s="886"/>
      <c r="AT672" s="886"/>
      <c r="AU672" s="886"/>
      <c r="AV672" s="886"/>
      <c r="AW672" s="886"/>
      <c r="AX672" s="886"/>
      <c r="AY672" s="886"/>
      <c r="AZ672" s="886"/>
      <c r="BA672" s="886"/>
      <c r="BB672" s="886"/>
      <c r="BC672" s="886"/>
      <c r="BD672" s="886"/>
      <c r="BE672" s="886"/>
      <c r="BF672" s="886"/>
      <c r="BG672" s="886"/>
      <c r="BH672" s="886"/>
      <c r="BI672" s="886"/>
      <c r="BJ672" s="886"/>
      <c r="BK672" s="886"/>
      <c r="BL672" s="886"/>
      <c r="BM672" s="886"/>
      <c r="BN672" s="886"/>
      <c r="BO672" s="886"/>
      <c r="BP672" s="886"/>
      <c r="BQ672" s="886"/>
    </row>
    <row r="673">
      <c r="A673" s="886"/>
      <c r="B673" s="886"/>
      <c r="C673" s="886"/>
      <c r="D673" s="887"/>
      <c r="E673" s="886"/>
      <c r="F673" s="886"/>
      <c r="G673" s="886"/>
      <c r="H673" s="886"/>
      <c r="I673" s="886"/>
      <c r="J673" s="886"/>
      <c r="K673" s="886"/>
      <c r="L673" s="886"/>
      <c r="M673" s="886"/>
      <c r="N673" s="886"/>
      <c r="O673" s="886"/>
      <c r="P673" s="886"/>
      <c r="Q673" s="886"/>
      <c r="R673" s="886"/>
      <c r="S673" s="886"/>
      <c r="T673" s="886"/>
      <c r="U673" s="886"/>
      <c r="V673" s="886"/>
      <c r="W673" s="886"/>
      <c r="X673" s="886"/>
      <c r="Y673" s="886"/>
      <c r="Z673" s="886"/>
      <c r="AA673" s="886"/>
      <c r="AB673" s="886"/>
      <c r="AC673" s="886"/>
      <c r="AD673" s="886"/>
      <c r="AE673" s="886"/>
      <c r="AF673" s="886"/>
      <c r="AG673" s="886"/>
      <c r="AH673" s="886"/>
      <c r="AI673" s="886"/>
      <c r="AJ673" s="886"/>
      <c r="AK673" s="886"/>
      <c r="AL673" s="886"/>
      <c r="AM673" s="886"/>
      <c r="AN673" s="886"/>
      <c r="AO673" s="886"/>
      <c r="AP673" s="886"/>
      <c r="AQ673" s="886"/>
      <c r="AR673" s="886"/>
      <c r="AS673" s="886"/>
      <c r="AT673" s="886"/>
      <c r="AU673" s="886"/>
      <c r="AV673" s="886"/>
      <c r="AW673" s="886"/>
      <c r="AX673" s="886"/>
      <c r="AY673" s="886"/>
      <c r="AZ673" s="886"/>
      <c r="BA673" s="886"/>
      <c r="BB673" s="886"/>
      <c r="BC673" s="886"/>
      <c r="BD673" s="886"/>
      <c r="BE673" s="886"/>
      <c r="BF673" s="886"/>
      <c r="BG673" s="886"/>
      <c r="BH673" s="886"/>
      <c r="BI673" s="886"/>
      <c r="BJ673" s="886"/>
      <c r="BK673" s="886"/>
      <c r="BL673" s="886"/>
      <c r="BM673" s="886"/>
      <c r="BN673" s="886"/>
      <c r="BO673" s="886"/>
      <c r="BP673" s="886"/>
      <c r="BQ673" s="886"/>
    </row>
    <row r="674">
      <c r="A674" s="886"/>
      <c r="B674" s="886"/>
      <c r="C674" s="886"/>
      <c r="D674" s="887"/>
      <c r="E674" s="886"/>
      <c r="F674" s="886"/>
      <c r="G674" s="886"/>
      <c r="H674" s="886"/>
      <c r="I674" s="886"/>
      <c r="J674" s="886"/>
      <c r="K674" s="886"/>
      <c r="L674" s="886"/>
      <c r="M674" s="886"/>
      <c r="N674" s="886"/>
      <c r="O674" s="886"/>
      <c r="P674" s="886"/>
      <c r="Q674" s="886"/>
      <c r="R674" s="886"/>
      <c r="S674" s="886"/>
      <c r="T674" s="886"/>
      <c r="U674" s="886"/>
      <c r="V674" s="886"/>
      <c r="W674" s="886"/>
      <c r="X674" s="886"/>
      <c r="Y674" s="886"/>
      <c r="Z674" s="886"/>
      <c r="AA674" s="886"/>
      <c r="AB674" s="886"/>
      <c r="AC674" s="886"/>
      <c r="AD674" s="886"/>
      <c r="AE674" s="886"/>
      <c r="AF674" s="886"/>
      <c r="AG674" s="886"/>
      <c r="AH674" s="886"/>
      <c r="AI674" s="886"/>
      <c r="AJ674" s="886"/>
      <c r="AK674" s="886"/>
      <c r="AL674" s="886"/>
      <c r="AM674" s="886"/>
      <c r="AN674" s="886"/>
      <c r="AO674" s="886"/>
      <c r="AP674" s="886"/>
      <c r="AQ674" s="886"/>
      <c r="AR674" s="886"/>
      <c r="AS674" s="886"/>
      <c r="AT674" s="886"/>
      <c r="AU674" s="886"/>
      <c r="AV674" s="886"/>
      <c r="AW674" s="886"/>
      <c r="AX674" s="886"/>
      <c r="AY674" s="886"/>
      <c r="AZ674" s="886"/>
      <c r="BA674" s="886"/>
      <c r="BB674" s="886"/>
      <c r="BC674" s="886"/>
      <c r="BD674" s="886"/>
      <c r="BE674" s="886"/>
      <c r="BF674" s="886"/>
      <c r="BG674" s="886"/>
      <c r="BH674" s="886"/>
      <c r="BI674" s="886"/>
      <c r="BJ674" s="886"/>
      <c r="BK674" s="886"/>
      <c r="BL674" s="886"/>
      <c r="BM674" s="886"/>
      <c r="BN674" s="886"/>
      <c r="BO674" s="886"/>
      <c r="BP674" s="886"/>
      <c r="BQ674" s="886"/>
    </row>
    <row r="675">
      <c r="A675" s="886"/>
      <c r="B675" s="886"/>
      <c r="C675" s="886"/>
      <c r="D675" s="887"/>
      <c r="E675" s="886"/>
      <c r="F675" s="886"/>
      <c r="G675" s="886"/>
      <c r="H675" s="886"/>
      <c r="I675" s="886"/>
      <c r="J675" s="886"/>
      <c r="K675" s="886"/>
      <c r="L675" s="886"/>
      <c r="M675" s="886"/>
      <c r="N675" s="886"/>
      <c r="O675" s="886"/>
      <c r="P675" s="886"/>
      <c r="Q675" s="886"/>
      <c r="R675" s="886"/>
      <c r="S675" s="886"/>
      <c r="T675" s="886"/>
      <c r="U675" s="886"/>
      <c r="V675" s="886"/>
      <c r="W675" s="886"/>
      <c r="X675" s="886"/>
      <c r="Y675" s="886"/>
      <c r="Z675" s="886"/>
      <c r="AA675" s="886"/>
      <c r="AB675" s="886"/>
      <c r="AC675" s="886"/>
      <c r="AD675" s="886"/>
      <c r="AE675" s="886"/>
      <c r="AF675" s="886"/>
      <c r="AG675" s="886"/>
      <c r="AH675" s="886"/>
      <c r="AI675" s="886"/>
      <c r="AJ675" s="886"/>
      <c r="AK675" s="886"/>
      <c r="AL675" s="886"/>
      <c r="AM675" s="886"/>
      <c r="AN675" s="886"/>
      <c r="AO675" s="886"/>
      <c r="AP675" s="886"/>
      <c r="AQ675" s="886"/>
      <c r="AR675" s="886"/>
      <c r="AS675" s="886"/>
      <c r="AT675" s="886"/>
      <c r="AU675" s="886"/>
      <c r="AV675" s="886"/>
      <c r="AW675" s="886"/>
      <c r="AX675" s="886"/>
      <c r="AY675" s="886"/>
      <c r="AZ675" s="886"/>
      <c r="BA675" s="886"/>
      <c r="BB675" s="886"/>
      <c r="BC675" s="886"/>
      <c r="BD675" s="886"/>
      <c r="BE675" s="886"/>
      <c r="BF675" s="886"/>
      <c r="BG675" s="886"/>
      <c r="BH675" s="886"/>
      <c r="BI675" s="886"/>
      <c r="BJ675" s="886"/>
      <c r="BK675" s="886"/>
      <c r="BL675" s="886"/>
      <c r="BM675" s="886"/>
      <c r="BN675" s="886"/>
      <c r="BO675" s="886"/>
      <c r="BP675" s="886"/>
      <c r="BQ675" s="886"/>
    </row>
    <row r="676">
      <c r="A676" s="886"/>
      <c r="B676" s="886"/>
      <c r="C676" s="886"/>
      <c r="D676" s="887"/>
      <c r="E676" s="886"/>
      <c r="F676" s="886"/>
      <c r="G676" s="886"/>
      <c r="H676" s="886"/>
      <c r="I676" s="886"/>
      <c r="J676" s="886"/>
      <c r="K676" s="886"/>
      <c r="L676" s="886"/>
      <c r="M676" s="886"/>
      <c r="N676" s="886"/>
      <c r="O676" s="886"/>
      <c r="P676" s="886"/>
      <c r="Q676" s="886"/>
      <c r="R676" s="886"/>
      <c r="S676" s="886"/>
      <c r="T676" s="886"/>
      <c r="U676" s="886"/>
      <c r="V676" s="886"/>
      <c r="W676" s="886"/>
      <c r="X676" s="886"/>
      <c r="Y676" s="886"/>
      <c r="Z676" s="886"/>
      <c r="AA676" s="886"/>
      <c r="AB676" s="886"/>
      <c r="AC676" s="886"/>
      <c r="AD676" s="886"/>
      <c r="AE676" s="886"/>
      <c r="AF676" s="886"/>
      <c r="AG676" s="886"/>
      <c r="AH676" s="886"/>
      <c r="AI676" s="886"/>
      <c r="AJ676" s="886"/>
      <c r="AK676" s="886"/>
      <c r="AL676" s="886"/>
      <c r="AM676" s="886"/>
      <c r="AN676" s="886"/>
      <c r="AO676" s="886"/>
      <c r="AP676" s="886"/>
      <c r="AQ676" s="886"/>
      <c r="AR676" s="886"/>
      <c r="AS676" s="886"/>
      <c r="AT676" s="886"/>
      <c r="AU676" s="886"/>
      <c r="AV676" s="886"/>
      <c r="AW676" s="886"/>
      <c r="AX676" s="886"/>
      <c r="AY676" s="886"/>
      <c r="AZ676" s="886"/>
      <c r="BA676" s="886"/>
      <c r="BB676" s="886"/>
      <c r="BC676" s="886"/>
      <c r="BD676" s="886"/>
      <c r="BE676" s="886"/>
      <c r="BF676" s="886"/>
      <c r="BG676" s="886"/>
      <c r="BH676" s="886"/>
      <c r="BI676" s="886"/>
      <c r="BJ676" s="886"/>
      <c r="BK676" s="886"/>
      <c r="BL676" s="886"/>
      <c r="BM676" s="886"/>
      <c r="BN676" s="886"/>
      <c r="BO676" s="886"/>
      <c r="BP676" s="886"/>
      <c r="BQ676" s="886"/>
    </row>
    <row r="677">
      <c r="A677" s="886"/>
      <c r="B677" s="886"/>
      <c r="C677" s="886"/>
      <c r="D677" s="887"/>
      <c r="E677" s="886"/>
      <c r="F677" s="886"/>
      <c r="G677" s="886"/>
      <c r="H677" s="886"/>
      <c r="I677" s="886"/>
      <c r="J677" s="886"/>
      <c r="K677" s="886"/>
      <c r="L677" s="886"/>
      <c r="M677" s="886"/>
      <c r="N677" s="886"/>
      <c r="O677" s="886"/>
      <c r="P677" s="886"/>
      <c r="Q677" s="886"/>
      <c r="R677" s="886"/>
      <c r="S677" s="886"/>
      <c r="T677" s="886"/>
      <c r="U677" s="886"/>
      <c r="V677" s="886"/>
      <c r="W677" s="886"/>
      <c r="X677" s="886"/>
      <c r="Y677" s="886"/>
      <c r="Z677" s="886"/>
      <c r="AA677" s="886"/>
      <c r="AB677" s="886"/>
      <c r="AC677" s="886"/>
      <c r="AD677" s="886"/>
      <c r="AE677" s="886"/>
      <c r="AF677" s="886"/>
      <c r="AG677" s="886"/>
      <c r="AH677" s="886"/>
      <c r="AI677" s="886"/>
      <c r="AJ677" s="886"/>
      <c r="AK677" s="886"/>
      <c r="AL677" s="886"/>
      <c r="AM677" s="886"/>
      <c r="AN677" s="886"/>
      <c r="AO677" s="886"/>
      <c r="AP677" s="886"/>
      <c r="AQ677" s="886"/>
      <c r="AR677" s="886"/>
      <c r="AS677" s="886"/>
      <c r="AT677" s="886"/>
      <c r="AU677" s="886"/>
      <c r="AV677" s="886"/>
      <c r="AW677" s="886"/>
      <c r="AX677" s="886"/>
      <c r="AY677" s="886"/>
      <c r="AZ677" s="886"/>
      <c r="BA677" s="886"/>
      <c r="BB677" s="886"/>
      <c r="BC677" s="886"/>
      <c r="BD677" s="886"/>
      <c r="BE677" s="886"/>
      <c r="BF677" s="886"/>
      <c r="BG677" s="886"/>
      <c r="BH677" s="886"/>
      <c r="BI677" s="886"/>
      <c r="BJ677" s="886"/>
      <c r="BK677" s="886"/>
      <c r="BL677" s="886"/>
      <c r="BM677" s="886"/>
      <c r="BN677" s="886"/>
      <c r="BO677" s="886"/>
      <c r="BP677" s="886"/>
      <c r="BQ677" s="886"/>
    </row>
    <row r="678">
      <c r="A678" s="886"/>
      <c r="B678" s="886"/>
      <c r="C678" s="886"/>
      <c r="D678" s="887"/>
      <c r="E678" s="886"/>
      <c r="F678" s="886"/>
      <c r="G678" s="886"/>
      <c r="H678" s="886"/>
      <c r="I678" s="886"/>
      <c r="J678" s="886"/>
      <c r="K678" s="886"/>
      <c r="L678" s="886"/>
      <c r="M678" s="886"/>
      <c r="N678" s="886"/>
      <c r="O678" s="886"/>
      <c r="P678" s="886"/>
      <c r="Q678" s="886"/>
      <c r="R678" s="886"/>
      <c r="S678" s="886"/>
      <c r="T678" s="886"/>
      <c r="U678" s="886"/>
      <c r="V678" s="886"/>
      <c r="W678" s="886"/>
      <c r="X678" s="886"/>
      <c r="Y678" s="886"/>
      <c r="Z678" s="886"/>
      <c r="AA678" s="886"/>
      <c r="AB678" s="886"/>
      <c r="AC678" s="886"/>
      <c r="AD678" s="886"/>
      <c r="AE678" s="886"/>
      <c r="AF678" s="886"/>
      <c r="AG678" s="886"/>
      <c r="AH678" s="886"/>
      <c r="AI678" s="886"/>
      <c r="AJ678" s="886"/>
      <c r="AK678" s="886"/>
      <c r="AL678" s="886"/>
      <c r="AM678" s="886"/>
      <c r="AN678" s="886"/>
      <c r="AO678" s="886"/>
      <c r="AP678" s="886"/>
      <c r="AQ678" s="886"/>
      <c r="AR678" s="886"/>
      <c r="AS678" s="886"/>
      <c r="AT678" s="886"/>
      <c r="AU678" s="886"/>
      <c r="AV678" s="886"/>
      <c r="AW678" s="886"/>
      <c r="AX678" s="886"/>
      <c r="AY678" s="886"/>
      <c r="AZ678" s="886"/>
      <c r="BA678" s="886"/>
      <c r="BB678" s="886"/>
      <c r="BC678" s="886"/>
      <c r="BD678" s="886"/>
      <c r="BE678" s="886"/>
      <c r="BF678" s="886"/>
      <c r="BG678" s="886"/>
      <c r="BH678" s="886"/>
      <c r="BI678" s="886"/>
      <c r="BJ678" s="886"/>
      <c r="BK678" s="886"/>
      <c r="BL678" s="886"/>
      <c r="BM678" s="886"/>
      <c r="BN678" s="886"/>
      <c r="BO678" s="886"/>
      <c r="BP678" s="886"/>
      <c r="BQ678" s="886"/>
    </row>
    <row r="679">
      <c r="A679" s="886"/>
      <c r="B679" s="886"/>
      <c r="C679" s="886"/>
      <c r="D679" s="887"/>
      <c r="E679" s="886"/>
      <c r="F679" s="886"/>
      <c r="G679" s="886"/>
      <c r="H679" s="886"/>
      <c r="I679" s="886"/>
      <c r="J679" s="886"/>
      <c r="K679" s="886"/>
      <c r="L679" s="886"/>
      <c r="M679" s="886"/>
      <c r="N679" s="886"/>
      <c r="O679" s="886"/>
      <c r="P679" s="886"/>
      <c r="Q679" s="886"/>
      <c r="R679" s="886"/>
      <c r="S679" s="886"/>
      <c r="T679" s="886"/>
      <c r="U679" s="886"/>
      <c r="V679" s="886"/>
      <c r="W679" s="886"/>
      <c r="X679" s="886"/>
      <c r="Y679" s="886"/>
      <c r="Z679" s="886"/>
      <c r="AA679" s="886"/>
      <c r="AB679" s="886"/>
      <c r="AC679" s="886"/>
      <c r="AD679" s="886"/>
      <c r="AE679" s="886"/>
      <c r="AF679" s="886"/>
      <c r="AG679" s="886"/>
      <c r="AH679" s="886"/>
      <c r="AI679" s="886"/>
      <c r="AJ679" s="886"/>
      <c r="AK679" s="886"/>
      <c r="AL679" s="886"/>
      <c r="AM679" s="886"/>
      <c r="AN679" s="886"/>
      <c r="AO679" s="886"/>
      <c r="AP679" s="886"/>
      <c r="AQ679" s="886"/>
      <c r="AR679" s="886"/>
      <c r="AS679" s="886"/>
      <c r="AT679" s="886"/>
      <c r="AU679" s="886"/>
      <c r="AV679" s="886"/>
      <c r="AW679" s="886"/>
      <c r="AX679" s="886"/>
      <c r="AY679" s="886"/>
      <c r="AZ679" s="886"/>
      <c r="BA679" s="886"/>
      <c r="BB679" s="886"/>
      <c r="BC679" s="886"/>
      <c r="BD679" s="886"/>
      <c r="BE679" s="886"/>
      <c r="BF679" s="886"/>
      <c r="BG679" s="886"/>
      <c r="BH679" s="886"/>
      <c r="BI679" s="886"/>
      <c r="BJ679" s="886"/>
      <c r="BK679" s="886"/>
      <c r="BL679" s="886"/>
      <c r="BM679" s="886"/>
      <c r="BN679" s="886"/>
      <c r="BO679" s="886"/>
      <c r="BP679" s="886"/>
      <c r="BQ679" s="886"/>
    </row>
    <row r="680">
      <c r="A680" s="886"/>
      <c r="B680" s="886"/>
      <c r="C680" s="886"/>
      <c r="D680" s="887"/>
      <c r="E680" s="886"/>
      <c r="F680" s="886"/>
      <c r="G680" s="886"/>
      <c r="H680" s="886"/>
      <c r="I680" s="886"/>
      <c r="J680" s="886"/>
      <c r="K680" s="886"/>
      <c r="L680" s="886"/>
      <c r="M680" s="886"/>
      <c r="N680" s="886"/>
      <c r="O680" s="886"/>
      <c r="P680" s="886"/>
      <c r="Q680" s="886"/>
      <c r="R680" s="886"/>
      <c r="S680" s="886"/>
      <c r="T680" s="886"/>
      <c r="U680" s="886"/>
      <c r="V680" s="886"/>
      <c r="W680" s="886"/>
      <c r="X680" s="886"/>
      <c r="Y680" s="886"/>
      <c r="Z680" s="886"/>
      <c r="AA680" s="886"/>
      <c r="AB680" s="886"/>
      <c r="AC680" s="886"/>
      <c r="AD680" s="886"/>
      <c r="AE680" s="886"/>
      <c r="AF680" s="886"/>
      <c r="AG680" s="886"/>
      <c r="AH680" s="886"/>
      <c r="AI680" s="886"/>
      <c r="AJ680" s="886"/>
      <c r="AK680" s="886"/>
      <c r="AL680" s="886"/>
      <c r="AM680" s="886"/>
      <c r="AN680" s="886"/>
      <c r="AO680" s="886"/>
      <c r="AP680" s="886"/>
      <c r="AQ680" s="886"/>
      <c r="AR680" s="886"/>
      <c r="AS680" s="886"/>
      <c r="AT680" s="886"/>
      <c r="AU680" s="886"/>
      <c r="AV680" s="886"/>
      <c r="AW680" s="886"/>
      <c r="AX680" s="886"/>
      <c r="AY680" s="886"/>
      <c r="AZ680" s="886"/>
      <c r="BA680" s="886"/>
      <c r="BB680" s="886"/>
      <c r="BC680" s="886"/>
      <c r="BD680" s="886"/>
      <c r="BE680" s="886"/>
      <c r="BF680" s="886"/>
      <c r="BG680" s="886"/>
      <c r="BH680" s="886"/>
      <c r="BI680" s="886"/>
      <c r="BJ680" s="886"/>
      <c r="BK680" s="886"/>
      <c r="BL680" s="886"/>
      <c r="BM680" s="886"/>
      <c r="BN680" s="886"/>
      <c r="BO680" s="886"/>
      <c r="BP680" s="886"/>
      <c r="BQ680" s="886"/>
    </row>
    <row r="681">
      <c r="A681" s="886"/>
      <c r="B681" s="886"/>
      <c r="C681" s="886"/>
      <c r="D681" s="887"/>
      <c r="E681" s="886"/>
      <c r="F681" s="886"/>
      <c r="G681" s="886"/>
      <c r="H681" s="886"/>
      <c r="I681" s="886"/>
      <c r="J681" s="886"/>
      <c r="K681" s="886"/>
      <c r="L681" s="886"/>
      <c r="M681" s="886"/>
      <c r="N681" s="886"/>
      <c r="O681" s="886"/>
      <c r="P681" s="886"/>
      <c r="Q681" s="886"/>
      <c r="R681" s="886"/>
      <c r="S681" s="886"/>
      <c r="T681" s="886"/>
      <c r="U681" s="886"/>
      <c r="V681" s="886"/>
      <c r="W681" s="886"/>
      <c r="X681" s="886"/>
      <c r="Y681" s="886"/>
      <c r="Z681" s="886"/>
      <c r="AA681" s="886"/>
      <c r="AB681" s="886"/>
      <c r="AC681" s="886"/>
      <c r="AD681" s="886"/>
      <c r="AE681" s="886"/>
      <c r="AF681" s="886"/>
      <c r="AG681" s="886"/>
      <c r="AH681" s="886"/>
      <c r="AI681" s="886"/>
      <c r="AJ681" s="886"/>
      <c r="AK681" s="886"/>
      <c r="AL681" s="886"/>
      <c r="AM681" s="886"/>
      <c r="AN681" s="886"/>
      <c r="AO681" s="886"/>
      <c r="AP681" s="886"/>
      <c r="AQ681" s="886"/>
      <c r="AR681" s="886"/>
      <c r="AS681" s="886"/>
      <c r="AT681" s="886"/>
      <c r="AU681" s="886"/>
      <c r="AV681" s="886"/>
      <c r="AW681" s="886"/>
      <c r="AX681" s="886"/>
      <c r="AY681" s="886"/>
      <c r="AZ681" s="886"/>
      <c r="BA681" s="886"/>
      <c r="BB681" s="886"/>
      <c r="BC681" s="886"/>
      <c r="BD681" s="886"/>
      <c r="BE681" s="886"/>
      <c r="BF681" s="886"/>
      <c r="BG681" s="886"/>
      <c r="BH681" s="886"/>
      <c r="BI681" s="886"/>
      <c r="BJ681" s="886"/>
      <c r="BK681" s="886"/>
      <c r="BL681" s="886"/>
      <c r="BM681" s="886"/>
      <c r="BN681" s="886"/>
      <c r="BO681" s="886"/>
      <c r="BP681" s="886"/>
      <c r="BQ681" s="886"/>
    </row>
    <row r="682">
      <c r="A682" s="886"/>
      <c r="B682" s="886"/>
      <c r="C682" s="886"/>
      <c r="D682" s="887"/>
      <c r="E682" s="886"/>
      <c r="F682" s="886"/>
      <c r="G682" s="886"/>
      <c r="H682" s="886"/>
      <c r="I682" s="886"/>
      <c r="J682" s="886"/>
      <c r="K682" s="886"/>
      <c r="L682" s="886"/>
      <c r="M682" s="886"/>
      <c r="N682" s="886"/>
      <c r="O682" s="886"/>
      <c r="P682" s="886"/>
      <c r="Q682" s="886"/>
      <c r="R682" s="886"/>
      <c r="S682" s="886"/>
      <c r="T682" s="886"/>
      <c r="U682" s="886"/>
      <c r="V682" s="886"/>
      <c r="W682" s="886"/>
      <c r="X682" s="886"/>
      <c r="Y682" s="886"/>
      <c r="Z682" s="886"/>
      <c r="AA682" s="886"/>
      <c r="AB682" s="886"/>
      <c r="AC682" s="886"/>
      <c r="AD682" s="886"/>
      <c r="AE682" s="886"/>
      <c r="AF682" s="886"/>
      <c r="AG682" s="886"/>
      <c r="AH682" s="886"/>
      <c r="AI682" s="886"/>
      <c r="AJ682" s="886"/>
      <c r="AK682" s="886"/>
      <c r="AL682" s="886"/>
      <c r="AM682" s="886"/>
      <c r="AN682" s="886"/>
      <c r="AO682" s="886"/>
      <c r="AP682" s="886"/>
      <c r="AQ682" s="886"/>
      <c r="AR682" s="886"/>
      <c r="AS682" s="886"/>
      <c r="AT682" s="886"/>
      <c r="AU682" s="886"/>
      <c r="AV682" s="886"/>
      <c r="AW682" s="886"/>
      <c r="AX682" s="886"/>
      <c r="AY682" s="886"/>
      <c r="AZ682" s="886"/>
      <c r="BA682" s="886"/>
      <c r="BB682" s="886"/>
      <c r="BC682" s="886"/>
      <c r="BD682" s="886"/>
      <c r="BE682" s="886"/>
      <c r="BF682" s="886"/>
      <c r="BG682" s="886"/>
      <c r="BH682" s="886"/>
      <c r="BI682" s="886"/>
      <c r="BJ682" s="886"/>
      <c r="BK682" s="886"/>
      <c r="BL682" s="886"/>
      <c r="BM682" s="886"/>
      <c r="BN682" s="886"/>
      <c r="BO682" s="886"/>
      <c r="BP682" s="886"/>
      <c r="BQ682" s="886"/>
    </row>
    <row r="683">
      <c r="A683" s="886"/>
      <c r="B683" s="886"/>
      <c r="C683" s="886"/>
      <c r="D683" s="887"/>
      <c r="E683" s="886"/>
      <c r="F683" s="886"/>
      <c r="G683" s="886"/>
      <c r="H683" s="886"/>
      <c r="I683" s="886"/>
      <c r="J683" s="886"/>
      <c r="K683" s="886"/>
      <c r="L683" s="886"/>
      <c r="M683" s="886"/>
      <c r="N683" s="886"/>
      <c r="O683" s="886"/>
      <c r="P683" s="886"/>
      <c r="Q683" s="886"/>
      <c r="R683" s="886"/>
      <c r="S683" s="886"/>
      <c r="T683" s="886"/>
      <c r="U683" s="886"/>
      <c r="V683" s="886"/>
      <c r="W683" s="886"/>
      <c r="X683" s="886"/>
      <c r="Y683" s="886"/>
      <c r="Z683" s="886"/>
      <c r="AA683" s="886"/>
      <c r="AB683" s="886"/>
      <c r="AC683" s="886"/>
      <c r="AD683" s="886"/>
      <c r="AE683" s="886"/>
      <c r="AF683" s="886"/>
      <c r="AG683" s="886"/>
      <c r="AH683" s="886"/>
      <c r="AI683" s="886"/>
      <c r="AJ683" s="886"/>
      <c r="AK683" s="886"/>
      <c r="AL683" s="886"/>
      <c r="AM683" s="886"/>
      <c r="AN683" s="886"/>
      <c r="AO683" s="886"/>
      <c r="AP683" s="886"/>
      <c r="AQ683" s="886"/>
      <c r="AR683" s="886"/>
      <c r="AS683" s="886"/>
      <c r="AT683" s="886"/>
      <c r="AU683" s="886"/>
      <c r="AV683" s="886"/>
      <c r="AW683" s="886"/>
      <c r="AX683" s="886"/>
      <c r="AY683" s="886"/>
      <c r="AZ683" s="886"/>
      <c r="BA683" s="886"/>
      <c r="BB683" s="886"/>
      <c r="BC683" s="886"/>
      <c r="BD683" s="886"/>
      <c r="BE683" s="886"/>
      <c r="BF683" s="886"/>
      <c r="BG683" s="886"/>
      <c r="BH683" s="886"/>
      <c r="BI683" s="886"/>
      <c r="BJ683" s="886"/>
      <c r="BK683" s="886"/>
      <c r="BL683" s="886"/>
      <c r="BM683" s="886"/>
      <c r="BN683" s="886"/>
      <c r="BO683" s="886"/>
      <c r="BP683" s="886"/>
      <c r="BQ683" s="886"/>
    </row>
    <row r="684">
      <c r="A684" s="886"/>
      <c r="B684" s="886"/>
      <c r="C684" s="886"/>
      <c r="D684" s="887"/>
      <c r="E684" s="886"/>
      <c r="F684" s="886"/>
      <c r="G684" s="886"/>
      <c r="H684" s="886"/>
      <c r="I684" s="886"/>
      <c r="J684" s="886"/>
      <c r="K684" s="886"/>
      <c r="L684" s="886"/>
      <c r="M684" s="886"/>
      <c r="N684" s="886"/>
      <c r="O684" s="886"/>
      <c r="P684" s="886"/>
      <c r="Q684" s="886"/>
      <c r="R684" s="886"/>
      <c r="S684" s="886"/>
      <c r="T684" s="886"/>
      <c r="U684" s="886"/>
      <c r="V684" s="886"/>
      <c r="W684" s="886"/>
      <c r="X684" s="886"/>
      <c r="Y684" s="886"/>
      <c r="Z684" s="886"/>
      <c r="AA684" s="886"/>
      <c r="AB684" s="886"/>
      <c r="AC684" s="886"/>
      <c r="AD684" s="886"/>
      <c r="AE684" s="886"/>
      <c r="AF684" s="886"/>
      <c r="AG684" s="886"/>
      <c r="AH684" s="886"/>
      <c r="AI684" s="886"/>
      <c r="AJ684" s="886"/>
      <c r="AK684" s="886"/>
      <c r="AL684" s="886"/>
      <c r="AM684" s="886"/>
      <c r="AN684" s="886"/>
      <c r="AO684" s="886"/>
      <c r="AP684" s="886"/>
      <c r="AQ684" s="886"/>
      <c r="AR684" s="886"/>
      <c r="AS684" s="886"/>
      <c r="AT684" s="886"/>
      <c r="AU684" s="886"/>
      <c r="AV684" s="886"/>
      <c r="AW684" s="886"/>
      <c r="AX684" s="886"/>
      <c r="AY684" s="886"/>
      <c r="AZ684" s="886"/>
      <c r="BA684" s="886"/>
      <c r="BB684" s="886"/>
      <c r="BC684" s="886"/>
      <c r="BD684" s="886"/>
      <c r="BE684" s="886"/>
      <c r="BF684" s="886"/>
      <c r="BG684" s="886"/>
      <c r="BH684" s="886"/>
      <c r="BI684" s="886"/>
      <c r="BJ684" s="886"/>
      <c r="BK684" s="886"/>
      <c r="BL684" s="886"/>
      <c r="BM684" s="886"/>
      <c r="BN684" s="886"/>
      <c r="BO684" s="886"/>
      <c r="BP684" s="886"/>
      <c r="BQ684" s="886"/>
    </row>
    <row r="685">
      <c r="A685" s="886"/>
      <c r="B685" s="886"/>
      <c r="C685" s="886"/>
      <c r="D685" s="887"/>
      <c r="E685" s="886"/>
      <c r="F685" s="886"/>
      <c r="G685" s="886"/>
      <c r="H685" s="886"/>
      <c r="I685" s="886"/>
      <c r="J685" s="886"/>
      <c r="K685" s="886"/>
      <c r="L685" s="886"/>
      <c r="M685" s="886"/>
      <c r="N685" s="886"/>
      <c r="O685" s="886"/>
      <c r="P685" s="886"/>
      <c r="Q685" s="886"/>
      <c r="R685" s="886"/>
      <c r="S685" s="886"/>
      <c r="T685" s="886"/>
      <c r="U685" s="886"/>
      <c r="V685" s="886"/>
      <c r="W685" s="886"/>
      <c r="X685" s="886"/>
      <c r="Y685" s="886"/>
      <c r="Z685" s="886"/>
      <c r="AA685" s="886"/>
      <c r="AB685" s="886"/>
      <c r="AC685" s="886"/>
      <c r="AD685" s="886"/>
      <c r="AE685" s="886"/>
      <c r="AF685" s="886"/>
      <c r="AG685" s="886"/>
      <c r="AH685" s="886"/>
      <c r="AI685" s="886"/>
      <c r="AJ685" s="886"/>
      <c r="AK685" s="886"/>
      <c r="AL685" s="886"/>
      <c r="AM685" s="886"/>
      <c r="AN685" s="886"/>
      <c r="AO685" s="886"/>
      <c r="AP685" s="886"/>
      <c r="AQ685" s="886"/>
      <c r="AR685" s="886"/>
      <c r="AS685" s="886"/>
      <c r="AT685" s="886"/>
      <c r="AU685" s="886"/>
      <c r="AV685" s="886"/>
      <c r="AW685" s="886"/>
      <c r="AX685" s="886"/>
      <c r="AY685" s="886"/>
      <c r="AZ685" s="886"/>
      <c r="BA685" s="886"/>
      <c r="BB685" s="886"/>
      <c r="BC685" s="886"/>
      <c r="BD685" s="886"/>
      <c r="BE685" s="886"/>
      <c r="BF685" s="886"/>
      <c r="BG685" s="886"/>
      <c r="BH685" s="886"/>
      <c r="BI685" s="886"/>
      <c r="BJ685" s="886"/>
      <c r="BK685" s="886"/>
      <c r="BL685" s="886"/>
      <c r="BM685" s="886"/>
      <c r="BN685" s="886"/>
      <c r="BO685" s="886"/>
      <c r="BP685" s="886"/>
      <c r="BQ685" s="886"/>
    </row>
    <row r="686">
      <c r="A686" s="886"/>
      <c r="B686" s="886"/>
      <c r="C686" s="886"/>
      <c r="D686" s="887"/>
      <c r="E686" s="886"/>
      <c r="F686" s="886"/>
      <c r="G686" s="886"/>
      <c r="H686" s="886"/>
      <c r="I686" s="886"/>
      <c r="J686" s="886"/>
      <c r="K686" s="886"/>
      <c r="L686" s="886"/>
      <c r="M686" s="886"/>
      <c r="N686" s="886"/>
      <c r="O686" s="886"/>
      <c r="P686" s="886"/>
      <c r="Q686" s="886"/>
      <c r="R686" s="886"/>
      <c r="S686" s="886"/>
      <c r="T686" s="886"/>
      <c r="U686" s="886"/>
      <c r="V686" s="886"/>
      <c r="W686" s="886"/>
      <c r="X686" s="886"/>
      <c r="Y686" s="886"/>
      <c r="Z686" s="886"/>
      <c r="AA686" s="886"/>
      <c r="AB686" s="886"/>
      <c r="AC686" s="886"/>
      <c r="AD686" s="886"/>
      <c r="AE686" s="886"/>
      <c r="AF686" s="886"/>
      <c r="AG686" s="886"/>
      <c r="AH686" s="886"/>
      <c r="AI686" s="886"/>
      <c r="AJ686" s="886"/>
      <c r="AK686" s="886"/>
      <c r="AL686" s="886"/>
      <c r="AM686" s="886"/>
      <c r="AN686" s="886"/>
      <c r="AO686" s="886"/>
      <c r="AP686" s="886"/>
      <c r="AQ686" s="886"/>
      <c r="AR686" s="886"/>
      <c r="AS686" s="886"/>
      <c r="AT686" s="886"/>
      <c r="AU686" s="886"/>
      <c r="AV686" s="886"/>
      <c r="AW686" s="886"/>
      <c r="AX686" s="886"/>
      <c r="AY686" s="886"/>
      <c r="AZ686" s="886"/>
      <c r="BA686" s="886"/>
      <c r="BB686" s="886"/>
      <c r="BC686" s="886"/>
      <c r="BD686" s="886"/>
      <c r="BE686" s="886"/>
      <c r="BF686" s="886"/>
      <c r="BG686" s="886"/>
      <c r="BH686" s="886"/>
      <c r="BI686" s="886"/>
      <c r="BJ686" s="886"/>
      <c r="BK686" s="886"/>
      <c r="BL686" s="886"/>
      <c r="BM686" s="886"/>
      <c r="BN686" s="886"/>
      <c r="BO686" s="886"/>
      <c r="BP686" s="886"/>
      <c r="BQ686" s="886"/>
    </row>
    <row r="687">
      <c r="A687" s="886"/>
      <c r="B687" s="886"/>
      <c r="C687" s="886"/>
      <c r="D687" s="887"/>
      <c r="E687" s="886"/>
      <c r="F687" s="886"/>
      <c r="G687" s="886"/>
      <c r="H687" s="886"/>
      <c r="I687" s="886"/>
      <c r="J687" s="886"/>
      <c r="K687" s="886"/>
      <c r="L687" s="886"/>
      <c r="M687" s="886"/>
      <c r="N687" s="886"/>
      <c r="O687" s="886"/>
      <c r="P687" s="886"/>
      <c r="Q687" s="886"/>
      <c r="R687" s="886"/>
      <c r="S687" s="886"/>
      <c r="T687" s="886"/>
      <c r="U687" s="886"/>
      <c r="V687" s="886"/>
      <c r="W687" s="886"/>
      <c r="X687" s="886"/>
      <c r="Y687" s="886"/>
      <c r="Z687" s="886"/>
      <c r="AA687" s="886"/>
      <c r="AB687" s="886"/>
      <c r="AC687" s="886"/>
      <c r="AD687" s="886"/>
      <c r="AE687" s="886"/>
      <c r="AF687" s="886"/>
      <c r="AG687" s="886"/>
      <c r="AH687" s="886"/>
      <c r="AI687" s="886"/>
      <c r="AJ687" s="886"/>
      <c r="AK687" s="886"/>
      <c r="AL687" s="886"/>
      <c r="AM687" s="886"/>
      <c r="AN687" s="886"/>
      <c r="AO687" s="886"/>
      <c r="AP687" s="886"/>
      <c r="AQ687" s="886"/>
      <c r="AR687" s="886"/>
      <c r="AS687" s="886"/>
      <c r="AT687" s="886"/>
      <c r="AU687" s="886"/>
      <c r="AV687" s="886"/>
      <c r="AW687" s="886"/>
      <c r="AX687" s="886"/>
      <c r="AY687" s="886"/>
      <c r="AZ687" s="886"/>
      <c r="BA687" s="886"/>
      <c r="BB687" s="886"/>
      <c r="BC687" s="886"/>
      <c r="BD687" s="886"/>
      <c r="BE687" s="886"/>
      <c r="BF687" s="886"/>
      <c r="BG687" s="886"/>
      <c r="BH687" s="886"/>
      <c r="BI687" s="886"/>
      <c r="BJ687" s="886"/>
      <c r="BK687" s="886"/>
      <c r="BL687" s="886"/>
      <c r="BM687" s="886"/>
      <c r="BN687" s="886"/>
      <c r="BO687" s="886"/>
      <c r="BP687" s="886"/>
      <c r="BQ687" s="886"/>
    </row>
    <row r="688">
      <c r="A688" s="886"/>
      <c r="B688" s="886"/>
      <c r="C688" s="886"/>
      <c r="D688" s="887"/>
      <c r="E688" s="886"/>
      <c r="F688" s="886"/>
      <c r="G688" s="886"/>
      <c r="H688" s="886"/>
      <c r="I688" s="886"/>
      <c r="J688" s="886"/>
      <c r="K688" s="886"/>
      <c r="L688" s="886"/>
      <c r="M688" s="886"/>
      <c r="N688" s="886"/>
      <c r="O688" s="886"/>
      <c r="P688" s="886"/>
      <c r="Q688" s="886"/>
      <c r="R688" s="886"/>
      <c r="S688" s="886"/>
      <c r="T688" s="886"/>
      <c r="U688" s="886"/>
      <c r="V688" s="886"/>
      <c r="W688" s="886"/>
      <c r="X688" s="886"/>
      <c r="Y688" s="886"/>
      <c r="Z688" s="886"/>
      <c r="AA688" s="886"/>
      <c r="AB688" s="886"/>
      <c r="AC688" s="886"/>
      <c r="AD688" s="886"/>
      <c r="AE688" s="886"/>
      <c r="AF688" s="886"/>
      <c r="AG688" s="886"/>
      <c r="AH688" s="886"/>
      <c r="AI688" s="886"/>
      <c r="AJ688" s="886"/>
      <c r="AK688" s="886"/>
      <c r="AL688" s="886"/>
      <c r="AM688" s="886"/>
      <c r="AN688" s="886"/>
      <c r="AO688" s="886"/>
      <c r="AP688" s="886"/>
      <c r="AQ688" s="886"/>
      <c r="AR688" s="886"/>
      <c r="AS688" s="886"/>
      <c r="AT688" s="886"/>
      <c r="AU688" s="886"/>
      <c r="AV688" s="886"/>
      <c r="AW688" s="886"/>
      <c r="AX688" s="886"/>
      <c r="AY688" s="886"/>
      <c r="AZ688" s="886"/>
      <c r="BA688" s="886"/>
      <c r="BB688" s="886"/>
      <c r="BC688" s="886"/>
      <c r="BD688" s="886"/>
      <c r="BE688" s="886"/>
      <c r="BF688" s="886"/>
      <c r="BG688" s="886"/>
      <c r="BH688" s="886"/>
      <c r="BI688" s="886"/>
      <c r="BJ688" s="886"/>
      <c r="BK688" s="886"/>
      <c r="BL688" s="886"/>
      <c r="BM688" s="886"/>
      <c r="BN688" s="886"/>
      <c r="BO688" s="886"/>
      <c r="BP688" s="886"/>
      <c r="BQ688" s="886"/>
    </row>
    <row r="689">
      <c r="A689" s="886"/>
      <c r="B689" s="886"/>
      <c r="C689" s="886"/>
      <c r="D689" s="887"/>
      <c r="E689" s="886"/>
      <c r="F689" s="886"/>
      <c r="G689" s="886"/>
      <c r="H689" s="886"/>
      <c r="I689" s="886"/>
      <c r="J689" s="886"/>
      <c r="K689" s="886"/>
      <c r="L689" s="886"/>
      <c r="M689" s="886"/>
      <c r="N689" s="886"/>
      <c r="O689" s="886"/>
      <c r="P689" s="886"/>
      <c r="Q689" s="886"/>
      <c r="R689" s="886"/>
      <c r="S689" s="886"/>
      <c r="T689" s="886"/>
      <c r="U689" s="886"/>
      <c r="V689" s="886"/>
      <c r="W689" s="886"/>
      <c r="X689" s="886"/>
      <c r="Y689" s="886"/>
      <c r="Z689" s="886"/>
      <c r="AA689" s="886"/>
      <c r="AB689" s="886"/>
      <c r="AC689" s="886"/>
      <c r="AD689" s="886"/>
      <c r="AE689" s="886"/>
      <c r="AF689" s="886"/>
      <c r="AG689" s="886"/>
      <c r="AH689" s="886"/>
      <c r="AI689" s="886"/>
      <c r="AJ689" s="886"/>
      <c r="AK689" s="886"/>
      <c r="AL689" s="886"/>
      <c r="AM689" s="886"/>
      <c r="AN689" s="886"/>
      <c r="AO689" s="886"/>
      <c r="AP689" s="886"/>
      <c r="AQ689" s="886"/>
      <c r="AR689" s="886"/>
      <c r="AS689" s="886"/>
      <c r="AT689" s="886"/>
      <c r="AU689" s="886"/>
      <c r="AV689" s="886"/>
      <c r="AW689" s="886"/>
      <c r="AX689" s="886"/>
      <c r="AY689" s="886"/>
      <c r="AZ689" s="886"/>
      <c r="BA689" s="886"/>
      <c r="BB689" s="886"/>
      <c r="BC689" s="886"/>
      <c r="BD689" s="886"/>
      <c r="BE689" s="886"/>
      <c r="BF689" s="886"/>
      <c r="BG689" s="886"/>
      <c r="BH689" s="886"/>
      <c r="BI689" s="886"/>
      <c r="BJ689" s="886"/>
      <c r="BK689" s="886"/>
      <c r="BL689" s="886"/>
      <c r="BM689" s="886"/>
      <c r="BN689" s="886"/>
      <c r="BO689" s="886"/>
      <c r="BP689" s="886"/>
      <c r="BQ689" s="886"/>
    </row>
    <row r="690">
      <c r="A690" s="886"/>
      <c r="B690" s="886"/>
      <c r="C690" s="886"/>
      <c r="D690" s="887"/>
      <c r="E690" s="886"/>
      <c r="F690" s="886"/>
      <c r="G690" s="886"/>
      <c r="H690" s="886"/>
      <c r="I690" s="886"/>
      <c r="J690" s="886"/>
      <c r="K690" s="886"/>
      <c r="L690" s="886"/>
      <c r="M690" s="886"/>
      <c r="N690" s="886"/>
      <c r="O690" s="886"/>
      <c r="P690" s="886"/>
      <c r="Q690" s="886"/>
      <c r="R690" s="886"/>
      <c r="S690" s="886"/>
      <c r="T690" s="886"/>
      <c r="U690" s="886"/>
      <c r="V690" s="886"/>
      <c r="W690" s="886"/>
      <c r="X690" s="886"/>
      <c r="Y690" s="886"/>
      <c r="Z690" s="886"/>
      <c r="AA690" s="886"/>
      <c r="AB690" s="886"/>
      <c r="AC690" s="886"/>
      <c r="AD690" s="886"/>
      <c r="AE690" s="886"/>
      <c r="AF690" s="886"/>
      <c r="AG690" s="886"/>
      <c r="AH690" s="886"/>
      <c r="AI690" s="886"/>
      <c r="AJ690" s="886"/>
      <c r="AK690" s="886"/>
      <c r="AL690" s="886"/>
      <c r="AM690" s="886"/>
      <c r="AN690" s="886"/>
      <c r="AO690" s="886"/>
      <c r="AP690" s="886"/>
      <c r="AQ690" s="886"/>
      <c r="AR690" s="886"/>
      <c r="AS690" s="886"/>
      <c r="AT690" s="886"/>
      <c r="AU690" s="886"/>
      <c r="AV690" s="886"/>
      <c r="AW690" s="886"/>
      <c r="AX690" s="886"/>
      <c r="AY690" s="886"/>
      <c r="AZ690" s="886"/>
      <c r="BA690" s="886"/>
      <c r="BB690" s="886"/>
      <c r="BC690" s="886"/>
      <c r="BD690" s="886"/>
      <c r="BE690" s="886"/>
      <c r="BF690" s="886"/>
      <c r="BG690" s="886"/>
      <c r="BH690" s="886"/>
      <c r="BI690" s="886"/>
      <c r="BJ690" s="886"/>
      <c r="BK690" s="886"/>
      <c r="BL690" s="886"/>
      <c r="BM690" s="886"/>
      <c r="BN690" s="886"/>
      <c r="BO690" s="886"/>
      <c r="BP690" s="886"/>
      <c r="BQ690" s="886"/>
    </row>
    <row r="691">
      <c r="A691" s="886"/>
      <c r="B691" s="886"/>
      <c r="C691" s="886"/>
      <c r="D691" s="887"/>
      <c r="E691" s="886"/>
      <c r="F691" s="886"/>
      <c r="G691" s="886"/>
      <c r="H691" s="886"/>
      <c r="I691" s="886"/>
      <c r="J691" s="886"/>
      <c r="K691" s="886"/>
      <c r="L691" s="886"/>
      <c r="M691" s="886"/>
      <c r="N691" s="886"/>
      <c r="O691" s="886"/>
      <c r="P691" s="886"/>
      <c r="Q691" s="886"/>
      <c r="R691" s="886"/>
      <c r="S691" s="886"/>
      <c r="T691" s="886"/>
      <c r="U691" s="886"/>
      <c r="V691" s="886"/>
      <c r="W691" s="886"/>
      <c r="X691" s="886"/>
      <c r="Y691" s="886"/>
      <c r="Z691" s="886"/>
      <c r="AA691" s="886"/>
      <c r="AB691" s="886"/>
      <c r="AC691" s="886"/>
      <c r="AD691" s="886"/>
      <c r="AE691" s="886"/>
      <c r="AF691" s="886"/>
      <c r="AG691" s="886"/>
      <c r="AH691" s="886"/>
      <c r="AI691" s="886"/>
      <c r="AJ691" s="886"/>
      <c r="AK691" s="886"/>
      <c r="AL691" s="886"/>
      <c r="AM691" s="886"/>
      <c r="AN691" s="886"/>
      <c r="AO691" s="886"/>
      <c r="AP691" s="886"/>
      <c r="AQ691" s="886"/>
      <c r="AR691" s="886"/>
      <c r="AS691" s="886"/>
      <c r="AT691" s="886"/>
      <c r="AU691" s="886"/>
      <c r="AV691" s="886"/>
      <c r="AW691" s="886"/>
      <c r="AX691" s="886"/>
      <c r="AY691" s="886"/>
      <c r="AZ691" s="886"/>
      <c r="BA691" s="886"/>
      <c r="BB691" s="886"/>
      <c r="BC691" s="886"/>
      <c r="BD691" s="886"/>
      <c r="BE691" s="886"/>
      <c r="BF691" s="886"/>
      <c r="BG691" s="886"/>
      <c r="BH691" s="886"/>
      <c r="BI691" s="886"/>
      <c r="BJ691" s="886"/>
      <c r="BK691" s="886"/>
      <c r="BL691" s="886"/>
      <c r="BM691" s="886"/>
      <c r="BN691" s="886"/>
      <c r="BO691" s="886"/>
      <c r="BP691" s="886"/>
      <c r="BQ691" s="886"/>
    </row>
    <row r="692">
      <c r="A692" s="886"/>
      <c r="B692" s="886"/>
      <c r="C692" s="886"/>
      <c r="D692" s="887"/>
      <c r="E692" s="886"/>
      <c r="F692" s="886"/>
      <c r="G692" s="886"/>
      <c r="H692" s="886"/>
      <c r="I692" s="886"/>
      <c r="J692" s="886"/>
      <c r="K692" s="886"/>
      <c r="L692" s="886"/>
      <c r="M692" s="886"/>
      <c r="N692" s="886"/>
      <c r="O692" s="886"/>
      <c r="P692" s="886"/>
      <c r="Q692" s="886"/>
      <c r="R692" s="886"/>
      <c r="S692" s="886"/>
      <c r="T692" s="886"/>
      <c r="U692" s="886"/>
      <c r="V692" s="886"/>
      <c r="W692" s="886"/>
      <c r="X692" s="886"/>
      <c r="Y692" s="886"/>
      <c r="Z692" s="886"/>
      <c r="AA692" s="886"/>
      <c r="AB692" s="886"/>
      <c r="AC692" s="886"/>
      <c r="AD692" s="886"/>
      <c r="AE692" s="886"/>
      <c r="AF692" s="886"/>
      <c r="AG692" s="886"/>
      <c r="AH692" s="886"/>
      <c r="AI692" s="886"/>
      <c r="AJ692" s="886"/>
      <c r="AK692" s="886"/>
      <c r="AL692" s="886"/>
      <c r="AM692" s="886"/>
      <c r="AN692" s="886"/>
      <c r="AO692" s="886"/>
      <c r="AP692" s="886"/>
      <c r="AQ692" s="886"/>
      <c r="AR692" s="886"/>
      <c r="AS692" s="886"/>
      <c r="AT692" s="886"/>
      <c r="AU692" s="886"/>
      <c r="AV692" s="886"/>
      <c r="AW692" s="886"/>
      <c r="AX692" s="886"/>
      <c r="AY692" s="886"/>
      <c r="AZ692" s="886"/>
      <c r="BA692" s="886"/>
      <c r="BB692" s="886"/>
      <c r="BC692" s="886"/>
      <c r="BD692" s="886"/>
      <c r="BE692" s="886"/>
      <c r="BF692" s="886"/>
      <c r="BG692" s="886"/>
      <c r="BH692" s="886"/>
      <c r="BI692" s="886"/>
      <c r="BJ692" s="886"/>
      <c r="BK692" s="886"/>
      <c r="BL692" s="886"/>
      <c r="BM692" s="886"/>
      <c r="BN692" s="886"/>
      <c r="BO692" s="886"/>
      <c r="BP692" s="886"/>
      <c r="BQ692" s="886"/>
    </row>
    <row r="693">
      <c r="A693" s="886"/>
      <c r="B693" s="886"/>
      <c r="C693" s="886"/>
      <c r="D693" s="887"/>
      <c r="E693" s="886"/>
      <c r="F693" s="886"/>
      <c r="G693" s="886"/>
      <c r="H693" s="886"/>
      <c r="I693" s="886"/>
      <c r="J693" s="886"/>
      <c r="K693" s="886"/>
      <c r="L693" s="886"/>
      <c r="M693" s="886"/>
      <c r="N693" s="886"/>
      <c r="O693" s="886"/>
      <c r="P693" s="886"/>
      <c r="Q693" s="886"/>
      <c r="R693" s="886"/>
      <c r="S693" s="886"/>
      <c r="T693" s="886"/>
      <c r="U693" s="886"/>
      <c r="V693" s="886"/>
      <c r="W693" s="886"/>
      <c r="X693" s="886"/>
      <c r="Y693" s="886"/>
      <c r="Z693" s="886"/>
      <c r="AA693" s="886"/>
      <c r="AB693" s="886"/>
      <c r="AC693" s="886"/>
      <c r="AD693" s="886"/>
      <c r="AE693" s="886"/>
      <c r="AF693" s="886"/>
      <c r="AG693" s="886"/>
      <c r="AH693" s="886"/>
      <c r="AI693" s="886"/>
      <c r="AJ693" s="886"/>
      <c r="AK693" s="886"/>
      <c r="AL693" s="886"/>
      <c r="AM693" s="886"/>
      <c r="AN693" s="886"/>
      <c r="AO693" s="886"/>
      <c r="AP693" s="886"/>
      <c r="AQ693" s="886"/>
      <c r="AR693" s="886"/>
      <c r="AS693" s="886"/>
      <c r="AT693" s="886"/>
      <c r="AU693" s="886"/>
      <c r="AV693" s="886"/>
      <c r="AW693" s="886"/>
      <c r="AX693" s="886"/>
      <c r="AY693" s="886"/>
      <c r="AZ693" s="886"/>
      <c r="BA693" s="886"/>
      <c r="BB693" s="886"/>
      <c r="BC693" s="886"/>
      <c r="BD693" s="886"/>
      <c r="BE693" s="886"/>
      <c r="BF693" s="886"/>
      <c r="BG693" s="886"/>
      <c r="BH693" s="886"/>
      <c r="BI693" s="886"/>
      <c r="BJ693" s="886"/>
      <c r="BK693" s="886"/>
      <c r="BL693" s="886"/>
      <c r="BM693" s="886"/>
      <c r="BN693" s="886"/>
      <c r="BO693" s="886"/>
      <c r="BP693" s="886"/>
      <c r="BQ693" s="886"/>
    </row>
    <row r="694">
      <c r="A694" s="886"/>
      <c r="B694" s="886"/>
      <c r="C694" s="886"/>
      <c r="D694" s="887"/>
      <c r="E694" s="886"/>
      <c r="F694" s="886"/>
      <c r="G694" s="886"/>
      <c r="H694" s="886"/>
      <c r="I694" s="886"/>
      <c r="J694" s="886"/>
      <c r="K694" s="886"/>
      <c r="L694" s="886"/>
      <c r="M694" s="886"/>
      <c r="N694" s="886"/>
      <c r="O694" s="886"/>
      <c r="P694" s="886"/>
      <c r="Q694" s="886"/>
      <c r="R694" s="886"/>
      <c r="S694" s="886"/>
      <c r="T694" s="886"/>
      <c r="U694" s="886"/>
      <c r="V694" s="886"/>
      <c r="W694" s="886"/>
      <c r="X694" s="886"/>
      <c r="Y694" s="886"/>
      <c r="Z694" s="886"/>
      <c r="AA694" s="886"/>
      <c r="AB694" s="886"/>
      <c r="AC694" s="886"/>
      <c r="AD694" s="886"/>
      <c r="AE694" s="886"/>
      <c r="AF694" s="886"/>
      <c r="AG694" s="886"/>
      <c r="AH694" s="886"/>
      <c r="AI694" s="886"/>
      <c r="AJ694" s="886"/>
      <c r="AK694" s="886"/>
      <c r="AL694" s="886"/>
      <c r="AM694" s="886"/>
      <c r="AN694" s="886"/>
      <c r="AO694" s="886"/>
      <c r="AP694" s="886"/>
      <c r="AQ694" s="886"/>
      <c r="AR694" s="886"/>
      <c r="AS694" s="886"/>
      <c r="AT694" s="886"/>
      <c r="AU694" s="886"/>
      <c r="AV694" s="886"/>
      <c r="AW694" s="886"/>
      <c r="AX694" s="886"/>
      <c r="AY694" s="886"/>
      <c r="AZ694" s="886"/>
      <c r="BA694" s="886"/>
      <c r="BB694" s="886"/>
      <c r="BC694" s="886"/>
      <c r="BD694" s="886"/>
      <c r="BE694" s="886"/>
      <c r="BF694" s="886"/>
      <c r="BG694" s="886"/>
      <c r="BH694" s="886"/>
      <c r="BI694" s="886"/>
      <c r="BJ694" s="886"/>
      <c r="BK694" s="886"/>
      <c r="BL694" s="886"/>
      <c r="BM694" s="886"/>
      <c r="BN694" s="886"/>
      <c r="BO694" s="886"/>
      <c r="BP694" s="886"/>
      <c r="BQ694" s="886"/>
    </row>
    <row r="695">
      <c r="A695" s="886"/>
      <c r="B695" s="886"/>
      <c r="C695" s="886"/>
      <c r="D695" s="887"/>
      <c r="E695" s="886"/>
      <c r="F695" s="886"/>
      <c r="G695" s="886"/>
      <c r="H695" s="886"/>
      <c r="I695" s="886"/>
      <c r="J695" s="886"/>
      <c r="K695" s="886"/>
      <c r="L695" s="886"/>
      <c r="M695" s="886"/>
      <c r="N695" s="886"/>
      <c r="O695" s="886"/>
      <c r="P695" s="886"/>
      <c r="Q695" s="886"/>
      <c r="R695" s="886"/>
      <c r="S695" s="886"/>
      <c r="T695" s="886"/>
      <c r="U695" s="886"/>
      <c r="V695" s="886"/>
      <c r="W695" s="886"/>
      <c r="X695" s="886"/>
      <c r="Y695" s="886"/>
      <c r="Z695" s="886"/>
      <c r="AA695" s="886"/>
      <c r="AB695" s="886"/>
      <c r="AC695" s="886"/>
      <c r="AD695" s="886"/>
      <c r="AE695" s="886"/>
      <c r="AF695" s="886"/>
      <c r="AG695" s="886"/>
      <c r="AH695" s="886"/>
      <c r="AI695" s="886"/>
      <c r="AJ695" s="886"/>
      <c r="AK695" s="886"/>
      <c r="AL695" s="886"/>
      <c r="AM695" s="886"/>
      <c r="AN695" s="886"/>
      <c r="AO695" s="886"/>
      <c r="AP695" s="886"/>
      <c r="AQ695" s="886"/>
      <c r="AR695" s="886"/>
      <c r="AS695" s="886"/>
      <c r="AT695" s="886"/>
      <c r="AU695" s="886"/>
      <c r="AV695" s="886"/>
      <c r="AW695" s="886"/>
      <c r="AX695" s="886"/>
      <c r="AY695" s="886"/>
      <c r="AZ695" s="886"/>
      <c r="BA695" s="886"/>
      <c r="BB695" s="886"/>
      <c r="BC695" s="886"/>
      <c r="BD695" s="886"/>
      <c r="BE695" s="886"/>
      <c r="BF695" s="886"/>
      <c r="BG695" s="886"/>
      <c r="BH695" s="886"/>
      <c r="BI695" s="886"/>
      <c r="BJ695" s="886"/>
      <c r="BK695" s="886"/>
      <c r="BL695" s="886"/>
      <c r="BM695" s="886"/>
      <c r="BN695" s="886"/>
      <c r="BO695" s="886"/>
      <c r="BP695" s="886"/>
      <c r="BQ695" s="886"/>
    </row>
    <row r="696">
      <c r="A696" s="886"/>
      <c r="B696" s="886"/>
      <c r="C696" s="886"/>
      <c r="D696" s="887"/>
      <c r="E696" s="886"/>
      <c r="F696" s="886"/>
      <c r="G696" s="886"/>
      <c r="H696" s="886"/>
      <c r="I696" s="886"/>
      <c r="J696" s="886"/>
      <c r="K696" s="886"/>
      <c r="L696" s="886"/>
      <c r="M696" s="886"/>
      <c r="N696" s="886"/>
      <c r="O696" s="886"/>
      <c r="P696" s="886"/>
      <c r="Q696" s="886"/>
      <c r="R696" s="886"/>
      <c r="S696" s="886"/>
      <c r="T696" s="886"/>
      <c r="U696" s="886"/>
      <c r="V696" s="886"/>
      <c r="W696" s="886"/>
      <c r="X696" s="886"/>
      <c r="Y696" s="886"/>
      <c r="Z696" s="886"/>
      <c r="AA696" s="886"/>
      <c r="AB696" s="886"/>
      <c r="AC696" s="886"/>
      <c r="AD696" s="886"/>
      <c r="AE696" s="886"/>
      <c r="AF696" s="886"/>
      <c r="AG696" s="886"/>
      <c r="AH696" s="886"/>
      <c r="AI696" s="886"/>
      <c r="AJ696" s="886"/>
      <c r="AK696" s="886"/>
      <c r="AL696" s="886"/>
      <c r="AM696" s="886"/>
      <c r="AN696" s="886"/>
      <c r="AO696" s="886"/>
      <c r="AP696" s="886"/>
      <c r="AQ696" s="886"/>
      <c r="AR696" s="886"/>
      <c r="AS696" s="886"/>
      <c r="AT696" s="886"/>
      <c r="AU696" s="886"/>
      <c r="AV696" s="886"/>
      <c r="AW696" s="886"/>
      <c r="AX696" s="886"/>
      <c r="AY696" s="886"/>
      <c r="AZ696" s="886"/>
      <c r="BA696" s="886"/>
      <c r="BB696" s="886"/>
      <c r="BC696" s="886"/>
      <c r="BD696" s="886"/>
      <c r="BE696" s="886"/>
      <c r="BF696" s="886"/>
      <c r="BG696" s="886"/>
      <c r="BH696" s="886"/>
      <c r="BI696" s="886"/>
      <c r="BJ696" s="886"/>
      <c r="BK696" s="886"/>
      <c r="BL696" s="886"/>
      <c r="BM696" s="886"/>
      <c r="BN696" s="886"/>
      <c r="BO696" s="886"/>
      <c r="BP696" s="886"/>
      <c r="BQ696" s="886"/>
    </row>
    <row r="697">
      <c r="A697" s="886"/>
      <c r="B697" s="886"/>
      <c r="C697" s="886"/>
      <c r="D697" s="887"/>
      <c r="E697" s="886"/>
      <c r="F697" s="886"/>
      <c r="G697" s="886"/>
      <c r="H697" s="886"/>
      <c r="I697" s="886"/>
      <c r="J697" s="886"/>
      <c r="K697" s="886"/>
      <c r="L697" s="886"/>
      <c r="M697" s="886"/>
      <c r="N697" s="886"/>
      <c r="O697" s="886"/>
      <c r="P697" s="886"/>
      <c r="Q697" s="886"/>
      <c r="R697" s="886"/>
      <c r="S697" s="886"/>
      <c r="T697" s="886"/>
      <c r="U697" s="886"/>
      <c r="V697" s="886"/>
      <c r="W697" s="886"/>
      <c r="X697" s="886"/>
      <c r="Y697" s="886"/>
      <c r="Z697" s="886"/>
      <c r="AA697" s="886"/>
      <c r="AB697" s="886"/>
      <c r="AC697" s="886"/>
      <c r="AD697" s="886"/>
      <c r="AE697" s="886"/>
      <c r="AF697" s="886"/>
      <c r="AG697" s="886"/>
      <c r="AH697" s="886"/>
      <c r="AI697" s="886"/>
      <c r="AJ697" s="886"/>
      <c r="AK697" s="886"/>
      <c r="AL697" s="886"/>
      <c r="AM697" s="886"/>
      <c r="AN697" s="886"/>
      <c r="AO697" s="886"/>
      <c r="AP697" s="886"/>
      <c r="AQ697" s="886"/>
      <c r="AR697" s="886"/>
      <c r="AS697" s="886"/>
      <c r="AT697" s="886"/>
      <c r="AU697" s="886"/>
      <c r="AV697" s="886"/>
      <c r="AW697" s="886"/>
      <c r="AX697" s="886"/>
      <c r="AY697" s="886"/>
      <c r="AZ697" s="886"/>
      <c r="BA697" s="886"/>
      <c r="BB697" s="886"/>
      <c r="BC697" s="886"/>
      <c r="BD697" s="886"/>
      <c r="BE697" s="886"/>
      <c r="BF697" s="886"/>
      <c r="BG697" s="886"/>
      <c r="BH697" s="886"/>
      <c r="BI697" s="886"/>
      <c r="BJ697" s="886"/>
      <c r="BK697" s="886"/>
      <c r="BL697" s="886"/>
      <c r="BM697" s="886"/>
      <c r="BN697" s="886"/>
      <c r="BO697" s="886"/>
      <c r="BP697" s="886"/>
      <c r="BQ697" s="886"/>
    </row>
    <row r="698">
      <c r="A698" s="886"/>
      <c r="B698" s="886"/>
      <c r="C698" s="886"/>
      <c r="D698" s="887"/>
      <c r="E698" s="886"/>
      <c r="F698" s="886"/>
      <c r="G698" s="886"/>
      <c r="H698" s="886"/>
      <c r="I698" s="886"/>
      <c r="J698" s="886"/>
      <c r="K698" s="886"/>
      <c r="L698" s="886"/>
      <c r="M698" s="886"/>
      <c r="N698" s="886"/>
      <c r="O698" s="886"/>
      <c r="P698" s="886"/>
      <c r="Q698" s="886"/>
      <c r="R698" s="886"/>
      <c r="S698" s="886"/>
      <c r="T698" s="886"/>
      <c r="U698" s="886"/>
      <c r="V698" s="886"/>
      <c r="W698" s="886"/>
      <c r="X698" s="886"/>
      <c r="Y698" s="886"/>
      <c r="Z698" s="886"/>
      <c r="AA698" s="886"/>
      <c r="AB698" s="886"/>
      <c r="AC698" s="886"/>
      <c r="AD698" s="886"/>
      <c r="AE698" s="886"/>
      <c r="AF698" s="886"/>
      <c r="AG698" s="886"/>
      <c r="AH698" s="886"/>
      <c r="AI698" s="886"/>
      <c r="AJ698" s="886"/>
      <c r="AK698" s="886"/>
      <c r="AL698" s="886"/>
      <c r="AM698" s="886"/>
      <c r="AN698" s="886"/>
      <c r="AO698" s="886"/>
      <c r="AP698" s="886"/>
      <c r="AQ698" s="886"/>
      <c r="AR698" s="886"/>
      <c r="AS698" s="886"/>
      <c r="AT698" s="886"/>
      <c r="AU698" s="886"/>
      <c r="AV698" s="886"/>
      <c r="AW698" s="886"/>
      <c r="AX698" s="886"/>
      <c r="AY698" s="886"/>
      <c r="AZ698" s="886"/>
      <c r="BA698" s="886"/>
      <c r="BB698" s="886"/>
      <c r="BC698" s="886"/>
      <c r="BD698" s="886"/>
      <c r="BE698" s="886"/>
      <c r="BF698" s="886"/>
      <c r="BG698" s="886"/>
      <c r="BH698" s="886"/>
      <c r="BI698" s="886"/>
      <c r="BJ698" s="886"/>
      <c r="BK698" s="886"/>
      <c r="BL698" s="886"/>
      <c r="BM698" s="886"/>
      <c r="BN698" s="886"/>
      <c r="BO698" s="886"/>
      <c r="BP698" s="886"/>
      <c r="BQ698" s="886"/>
    </row>
    <row r="699">
      <c r="A699" s="886"/>
      <c r="B699" s="886"/>
      <c r="C699" s="886"/>
      <c r="D699" s="887"/>
      <c r="E699" s="886"/>
      <c r="F699" s="886"/>
      <c r="G699" s="886"/>
      <c r="H699" s="886"/>
      <c r="I699" s="886"/>
      <c r="J699" s="886"/>
      <c r="K699" s="886"/>
      <c r="L699" s="886"/>
      <c r="M699" s="886"/>
      <c r="N699" s="886"/>
      <c r="O699" s="886"/>
      <c r="P699" s="886"/>
      <c r="Q699" s="886"/>
      <c r="R699" s="886"/>
      <c r="S699" s="886"/>
      <c r="T699" s="886"/>
      <c r="U699" s="886"/>
      <c r="V699" s="886"/>
      <c r="W699" s="886"/>
      <c r="X699" s="886"/>
      <c r="Y699" s="886"/>
      <c r="Z699" s="886"/>
      <c r="AA699" s="886"/>
      <c r="AB699" s="886"/>
      <c r="AC699" s="886"/>
      <c r="AD699" s="886"/>
      <c r="AE699" s="886"/>
      <c r="AF699" s="886"/>
      <c r="AG699" s="886"/>
      <c r="AH699" s="886"/>
      <c r="AI699" s="886"/>
      <c r="AJ699" s="886"/>
      <c r="AK699" s="886"/>
      <c r="AL699" s="886"/>
      <c r="AM699" s="886"/>
      <c r="AN699" s="886"/>
      <c r="AO699" s="886"/>
      <c r="AP699" s="886"/>
      <c r="AQ699" s="886"/>
      <c r="AR699" s="886"/>
      <c r="AS699" s="886"/>
      <c r="AT699" s="886"/>
      <c r="AU699" s="886"/>
      <c r="AV699" s="886"/>
      <c r="AW699" s="886"/>
      <c r="AX699" s="886"/>
      <c r="AY699" s="886"/>
      <c r="AZ699" s="886"/>
      <c r="BA699" s="886"/>
      <c r="BB699" s="886"/>
      <c r="BC699" s="886"/>
      <c r="BD699" s="886"/>
      <c r="BE699" s="886"/>
      <c r="BF699" s="886"/>
      <c r="BG699" s="886"/>
      <c r="BH699" s="886"/>
      <c r="BI699" s="886"/>
      <c r="BJ699" s="886"/>
      <c r="BK699" s="886"/>
      <c r="BL699" s="886"/>
      <c r="BM699" s="886"/>
      <c r="BN699" s="886"/>
      <c r="BO699" s="886"/>
      <c r="BP699" s="886"/>
      <c r="BQ699" s="886"/>
    </row>
    <row r="700">
      <c r="A700" s="886"/>
      <c r="B700" s="886"/>
      <c r="C700" s="886"/>
      <c r="D700" s="887"/>
      <c r="E700" s="886"/>
      <c r="F700" s="886"/>
      <c r="G700" s="886"/>
      <c r="H700" s="886"/>
      <c r="I700" s="886"/>
      <c r="J700" s="886"/>
      <c r="K700" s="886"/>
      <c r="L700" s="886"/>
      <c r="M700" s="886"/>
      <c r="N700" s="886"/>
      <c r="O700" s="886"/>
      <c r="P700" s="886"/>
      <c r="Q700" s="886"/>
      <c r="R700" s="886"/>
      <c r="S700" s="886"/>
      <c r="T700" s="886"/>
      <c r="U700" s="886"/>
      <c r="V700" s="886"/>
      <c r="W700" s="886"/>
      <c r="X700" s="886"/>
      <c r="Y700" s="886"/>
      <c r="Z700" s="886"/>
      <c r="AA700" s="886"/>
      <c r="AB700" s="886"/>
      <c r="AC700" s="886"/>
      <c r="AD700" s="886"/>
      <c r="AE700" s="886"/>
      <c r="AF700" s="886"/>
      <c r="AG700" s="886"/>
      <c r="AH700" s="886"/>
      <c r="AI700" s="886"/>
      <c r="AJ700" s="886"/>
      <c r="AK700" s="886"/>
      <c r="AL700" s="886"/>
      <c r="AM700" s="886"/>
      <c r="AN700" s="886"/>
      <c r="AO700" s="886"/>
      <c r="AP700" s="886"/>
      <c r="AQ700" s="886"/>
      <c r="AR700" s="886"/>
      <c r="AS700" s="886"/>
      <c r="AT700" s="886"/>
      <c r="AU700" s="886"/>
      <c r="AV700" s="886"/>
      <c r="AW700" s="886"/>
      <c r="AX700" s="886"/>
      <c r="AY700" s="886"/>
      <c r="AZ700" s="886"/>
      <c r="BA700" s="886"/>
      <c r="BB700" s="886"/>
      <c r="BC700" s="886"/>
      <c r="BD700" s="886"/>
      <c r="BE700" s="886"/>
      <c r="BF700" s="886"/>
      <c r="BG700" s="886"/>
      <c r="BH700" s="886"/>
      <c r="BI700" s="886"/>
      <c r="BJ700" s="886"/>
      <c r="BK700" s="886"/>
      <c r="BL700" s="886"/>
      <c r="BM700" s="886"/>
      <c r="BN700" s="886"/>
      <c r="BO700" s="886"/>
      <c r="BP700" s="886"/>
      <c r="BQ700" s="886"/>
    </row>
    <row r="701">
      <c r="A701" s="886"/>
      <c r="B701" s="886"/>
      <c r="C701" s="886"/>
      <c r="D701" s="887"/>
      <c r="E701" s="886"/>
      <c r="F701" s="886"/>
      <c r="G701" s="886"/>
      <c r="H701" s="886"/>
      <c r="I701" s="886"/>
      <c r="J701" s="886"/>
      <c r="K701" s="886"/>
      <c r="L701" s="886"/>
      <c r="M701" s="886"/>
      <c r="N701" s="886"/>
      <c r="O701" s="886"/>
      <c r="P701" s="886"/>
      <c r="Q701" s="886"/>
      <c r="R701" s="886"/>
      <c r="S701" s="886"/>
      <c r="T701" s="886"/>
      <c r="U701" s="886"/>
      <c r="V701" s="886"/>
      <c r="W701" s="886"/>
      <c r="X701" s="886"/>
      <c r="Y701" s="886"/>
      <c r="Z701" s="886"/>
      <c r="AA701" s="886"/>
      <c r="AB701" s="886"/>
      <c r="AC701" s="886"/>
      <c r="AD701" s="886"/>
      <c r="AE701" s="886"/>
      <c r="AF701" s="886"/>
      <c r="AG701" s="886"/>
      <c r="AH701" s="886"/>
      <c r="AI701" s="886"/>
      <c r="AJ701" s="886"/>
      <c r="AK701" s="886"/>
      <c r="AL701" s="886"/>
      <c r="AM701" s="886"/>
      <c r="AN701" s="886"/>
      <c r="AO701" s="886"/>
      <c r="AP701" s="886"/>
      <c r="AQ701" s="886"/>
      <c r="AR701" s="886"/>
      <c r="AS701" s="886"/>
      <c r="AT701" s="886"/>
      <c r="AU701" s="886"/>
      <c r="AV701" s="886"/>
      <c r="AW701" s="886"/>
      <c r="AX701" s="886"/>
      <c r="AY701" s="886"/>
      <c r="AZ701" s="886"/>
      <c r="BA701" s="886"/>
      <c r="BB701" s="886"/>
      <c r="BC701" s="886"/>
      <c r="BD701" s="886"/>
      <c r="BE701" s="886"/>
      <c r="BF701" s="886"/>
      <c r="BG701" s="886"/>
      <c r="BH701" s="886"/>
      <c r="BI701" s="886"/>
      <c r="BJ701" s="886"/>
      <c r="BK701" s="886"/>
      <c r="BL701" s="886"/>
      <c r="BM701" s="886"/>
      <c r="BN701" s="886"/>
      <c r="BO701" s="886"/>
      <c r="BP701" s="886"/>
      <c r="BQ701" s="886"/>
    </row>
    <row r="702">
      <c r="A702" s="886"/>
      <c r="B702" s="886"/>
      <c r="C702" s="886"/>
      <c r="D702" s="887"/>
      <c r="E702" s="886"/>
      <c r="F702" s="886"/>
      <c r="G702" s="886"/>
      <c r="H702" s="886"/>
      <c r="I702" s="886"/>
      <c r="J702" s="886"/>
      <c r="K702" s="886"/>
      <c r="L702" s="886"/>
      <c r="M702" s="886"/>
      <c r="N702" s="886"/>
      <c r="O702" s="886"/>
      <c r="P702" s="886"/>
      <c r="Q702" s="886"/>
      <c r="R702" s="886"/>
      <c r="S702" s="886"/>
      <c r="T702" s="886"/>
      <c r="U702" s="886"/>
      <c r="V702" s="886"/>
      <c r="W702" s="886"/>
      <c r="X702" s="886"/>
      <c r="Y702" s="886"/>
      <c r="Z702" s="886"/>
      <c r="AA702" s="886"/>
      <c r="AB702" s="886"/>
      <c r="AC702" s="886"/>
      <c r="AD702" s="886"/>
      <c r="AE702" s="886"/>
      <c r="AF702" s="886"/>
      <c r="AG702" s="886"/>
      <c r="AH702" s="886"/>
      <c r="AI702" s="886"/>
      <c r="AJ702" s="886"/>
      <c r="AK702" s="886"/>
      <c r="AL702" s="886"/>
      <c r="AM702" s="886"/>
      <c r="AN702" s="886"/>
      <c r="AO702" s="886"/>
      <c r="AP702" s="886"/>
      <c r="AQ702" s="886"/>
      <c r="AR702" s="886"/>
      <c r="AS702" s="886"/>
      <c r="AT702" s="886"/>
      <c r="AU702" s="886"/>
      <c r="AV702" s="886"/>
      <c r="AW702" s="886"/>
      <c r="AX702" s="886"/>
      <c r="AY702" s="886"/>
      <c r="AZ702" s="886"/>
      <c r="BA702" s="886"/>
      <c r="BB702" s="886"/>
      <c r="BC702" s="886"/>
      <c r="BD702" s="886"/>
      <c r="BE702" s="886"/>
      <c r="BF702" s="886"/>
      <c r="BG702" s="886"/>
      <c r="BH702" s="886"/>
      <c r="BI702" s="886"/>
      <c r="BJ702" s="886"/>
      <c r="BK702" s="886"/>
      <c r="BL702" s="886"/>
      <c r="BM702" s="886"/>
      <c r="BN702" s="886"/>
      <c r="BO702" s="886"/>
      <c r="BP702" s="886"/>
      <c r="BQ702" s="886"/>
    </row>
    <row r="703">
      <c r="A703" s="886"/>
      <c r="B703" s="886"/>
      <c r="C703" s="886"/>
      <c r="D703" s="887"/>
      <c r="E703" s="886"/>
      <c r="F703" s="886"/>
      <c r="G703" s="886"/>
      <c r="H703" s="886"/>
      <c r="I703" s="886"/>
      <c r="J703" s="886"/>
      <c r="K703" s="886"/>
      <c r="L703" s="886"/>
      <c r="M703" s="886"/>
      <c r="N703" s="886"/>
      <c r="O703" s="886"/>
      <c r="P703" s="886"/>
      <c r="Q703" s="886"/>
      <c r="R703" s="886"/>
      <c r="S703" s="886"/>
      <c r="T703" s="886"/>
      <c r="U703" s="886"/>
      <c r="V703" s="886"/>
      <c r="W703" s="886"/>
      <c r="X703" s="886"/>
      <c r="Y703" s="886"/>
      <c r="Z703" s="886"/>
      <c r="AA703" s="886"/>
      <c r="AB703" s="886"/>
      <c r="AC703" s="886"/>
      <c r="AD703" s="886"/>
      <c r="AE703" s="886"/>
      <c r="AF703" s="886"/>
      <c r="AG703" s="886"/>
      <c r="AH703" s="886"/>
      <c r="AI703" s="886"/>
      <c r="AJ703" s="886"/>
      <c r="AK703" s="886"/>
      <c r="AL703" s="886"/>
      <c r="AM703" s="886"/>
      <c r="AN703" s="886"/>
      <c r="AO703" s="886"/>
      <c r="AP703" s="886"/>
      <c r="AQ703" s="886"/>
      <c r="AR703" s="886"/>
      <c r="AS703" s="886"/>
      <c r="AT703" s="886"/>
      <c r="AU703" s="886"/>
      <c r="AV703" s="886"/>
      <c r="AW703" s="886"/>
      <c r="AX703" s="886"/>
      <c r="AY703" s="886"/>
      <c r="AZ703" s="886"/>
      <c r="BA703" s="886"/>
      <c r="BB703" s="886"/>
      <c r="BC703" s="886"/>
      <c r="BD703" s="886"/>
      <c r="BE703" s="886"/>
      <c r="BF703" s="886"/>
      <c r="BG703" s="886"/>
      <c r="BH703" s="886"/>
      <c r="BI703" s="886"/>
      <c r="BJ703" s="886"/>
      <c r="BK703" s="886"/>
      <c r="BL703" s="886"/>
      <c r="BM703" s="886"/>
      <c r="BN703" s="886"/>
      <c r="BO703" s="886"/>
      <c r="BP703" s="886"/>
      <c r="BQ703" s="886"/>
    </row>
    <row r="704">
      <c r="A704" s="886"/>
      <c r="B704" s="886"/>
      <c r="C704" s="886"/>
      <c r="D704" s="887"/>
      <c r="E704" s="886"/>
      <c r="F704" s="886"/>
      <c r="G704" s="886"/>
      <c r="H704" s="886"/>
      <c r="I704" s="886"/>
      <c r="J704" s="886"/>
      <c r="K704" s="886"/>
      <c r="L704" s="886"/>
      <c r="M704" s="886"/>
      <c r="N704" s="886"/>
      <c r="O704" s="886"/>
      <c r="P704" s="886"/>
      <c r="Q704" s="886"/>
      <c r="R704" s="886"/>
      <c r="S704" s="886"/>
      <c r="T704" s="886"/>
      <c r="U704" s="886"/>
      <c r="V704" s="886"/>
      <c r="W704" s="886"/>
      <c r="X704" s="886"/>
      <c r="Y704" s="886"/>
      <c r="Z704" s="886"/>
      <c r="AA704" s="886"/>
      <c r="AB704" s="886"/>
      <c r="AC704" s="886"/>
      <c r="AD704" s="886"/>
      <c r="AE704" s="886"/>
      <c r="AF704" s="886"/>
      <c r="AG704" s="886"/>
      <c r="AH704" s="886"/>
      <c r="AI704" s="886"/>
      <c r="AJ704" s="886"/>
      <c r="AK704" s="886"/>
      <c r="AL704" s="886"/>
      <c r="AM704" s="886"/>
      <c r="AN704" s="886"/>
      <c r="AO704" s="886"/>
      <c r="AP704" s="886"/>
      <c r="AQ704" s="886"/>
      <c r="AR704" s="886"/>
      <c r="AS704" s="886"/>
      <c r="AT704" s="886"/>
      <c r="AU704" s="886"/>
      <c r="AV704" s="886"/>
      <c r="AW704" s="886"/>
      <c r="AX704" s="886"/>
      <c r="AY704" s="886"/>
      <c r="AZ704" s="886"/>
      <c r="BA704" s="886"/>
      <c r="BB704" s="886"/>
      <c r="BC704" s="886"/>
      <c r="BD704" s="886"/>
      <c r="BE704" s="886"/>
      <c r="BF704" s="886"/>
      <c r="BG704" s="886"/>
      <c r="BH704" s="886"/>
      <c r="BI704" s="886"/>
      <c r="BJ704" s="886"/>
      <c r="BK704" s="886"/>
      <c r="BL704" s="886"/>
      <c r="BM704" s="886"/>
      <c r="BN704" s="886"/>
      <c r="BO704" s="886"/>
      <c r="BP704" s="886"/>
      <c r="BQ704" s="886"/>
    </row>
    <row r="705">
      <c r="A705" s="886"/>
      <c r="B705" s="886"/>
      <c r="C705" s="886"/>
      <c r="D705" s="887"/>
      <c r="E705" s="886"/>
      <c r="F705" s="886"/>
      <c r="G705" s="886"/>
      <c r="H705" s="886"/>
      <c r="I705" s="886"/>
      <c r="J705" s="886"/>
      <c r="K705" s="886"/>
      <c r="L705" s="886"/>
      <c r="M705" s="886"/>
      <c r="N705" s="886"/>
      <c r="O705" s="886"/>
      <c r="P705" s="886"/>
      <c r="Q705" s="886"/>
      <c r="R705" s="886"/>
      <c r="S705" s="886"/>
      <c r="T705" s="886"/>
      <c r="U705" s="886"/>
      <c r="V705" s="886"/>
      <c r="W705" s="886"/>
      <c r="X705" s="886"/>
      <c r="Y705" s="886"/>
      <c r="Z705" s="886"/>
      <c r="AA705" s="886"/>
      <c r="AB705" s="886"/>
      <c r="AC705" s="886"/>
      <c r="AD705" s="886"/>
      <c r="AE705" s="886"/>
      <c r="AF705" s="886"/>
      <c r="AG705" s="886"/>
      <c r="AH705" s="886"/>
      <c r="AI705" s="886"/>
      <c r="AJ705" s="886"/>
      <c r="AK705" s="886"/>
      <c r="AL705" s="886"/>
      <c r="AM705" s="886"/>
      <c r="AN705" s="886"/>
      <c r="AO705" s="886"/>
      <c r="AP705" s="886"/>
      <c r="AQ705" s="886"/>
      <c r="AR705" s="886"/>
      <c r="AS705" s="886"/>
      <c r="AT705" s="886"/>
      <c r="AU705" s="886"/>
      <c r="AV705" s="886"/>
      <c r="AW705" s="886"/>
      <c r="AX705" s="886"/>
      <c r="AY705" s="886"/>
      <c r="AZ705" s="886"/>
      <c r="BA705" s="886"/>
      <c r="BB705" s="886"/>
      <c r="BC705" s="886"/>
      <c r="BD705" s="886"/>
      <c r="BE705" s="886"/>
      <c r="BF705" s="886"/>
      <c r="BG705" s="886"/>
      <c r="BH705" s="886"/>
      <c r="BI705" s="886"/>
      <c r="BJ705" s="886"/>
      <c r="BK705" s="886"/>
      <c r="BL705" s="886"/>
      <c r="BM705" s="886"/>
      <c r="BN705" s="886"/>
      <c r="BO705" s="886"/>
      <c r="BP705" s="886"/>
      <c r="BQ705" s="886"/>
    </row>
    <row r="706">
      <c r="A706" s="886"/>
      <c r="B706" s="886"/>
      <c r="C706" s="886"/>
      <c r="D706" s="887"/>
      <c r="E706" s="886"/>
      <c r="F706" s="886"/>
      <c r="G706" s="886"/>
      <c r="H706" s="886"/>
      <c r="I706" s="886"/>
      <c r="J706" s="886"/>
      <c r="K706" s="886"/>
      <c r="L706" s="886"/>
      <c r="M706" s="886"/>
      <c r="N706" s="886"/>
      <c r="O706" s="886"/>
      <c r="P706" s="886"/>
      <c r="Q706" s="886"/>
      <c r="R706" s="886"/>
      <c r="S706" s="886"/>
      <c r="T706" s="886"/>
      <c r="U706" s="886"/>
      <c r="V706" s="886"/>
      <c r="W706" s="886"/>
      <c r="X706" s="886"/>
      <c r="Y706" s="886"/>
      <c r="Z706" s="886"/>
      <c r="AA706" s="886"/>
      <c r="AB706" s="886"/>
      <c r="AC706" s="886"/>
      <c r="AD706" s="886"/>
      <c r="AE706" s="886"/>
      <c r="AF706" s="886"/>
      <c r="AG706" s="886"/>
      <c r="AH706" s="886"/>
      <c r="AI706" s="886"/>
      <c r="AJ706" s="886"/>
      <c r="AK706" s="886"/>
      <c r="AL706" s="886"/>
      <c r="AM706" s="886"/>
      <c r="AN706" s="886"/>
      <c r="AO706" s="886"/>
      <c r="AP706" s="886"/>
      <c r="AQ706" s="886"/>
      <c r="AR706" s="886"/>
      <c r="AS706" s="886"/>
      <c r="AT706" s="886"/>
      <c r="AU706" s="886"/>
      <c r="AV706" s="886"/>
      <c r="AW706" s="886"/>
      <c r="AX706" s="886"/>
      <c r="AY706" s="886"/>
      <c r="AZ706" s="886"/>
      <c r="BA706" s="886"/>
      <c r="BB706" s="886"/>
      <c r="BC706" s="886"/>
      <c r="BD706" s="886"/>
      <c r="BE706" s="886"/>
      <c r="BF706" s="886"/>
      <c r="BG706" s="886"/>
      <c r="BH706" s="886"/>
      <c r="BI706" s="886"/>
      <c r="BJ706" s="886"/>
      <c r="BK706" s="886"/>
      <c r="BL706" s="886"/>
      <c r="BM706" s="886"/>
      <c r="BN706" s="886"/>
      <c r="BO706" s="886"/>
      <c r="BP706" s="886"/>
      <c r="BQ706" s="886"/>
    </row>
    <row r="707">
      <c r="A707" s="886"/>
      <c r="B707" s="886"/>
      <c r="C707" s="886"/>
      <c r="D707" s="887"/>
      <c r="E707" s="886"/>
      <c r="F707" s="886"/>
      <c r="G707" s="886"/>
      <c r="H707" s="886"/>
      <c r="I707" s="886"/>
      <c r="J707" s="886"/>
      <c r="K707" s="886"/>
      <c r="L707" s="886"/>
      <c r="M707" s="886"/>
      <c r="N707" s="886"/>
      <c r="O707" s="886"/>
      <c r="P707" s="886"/>
      <c r="Q707" s="886"/>
      <c r="R707" s="886"/>
      <c r="S707" s="886"/>
      <c r="T707" s="886"/>
      <c r="U707" s="886"/>
      <c r="V707" s="886"/>
      <c r="W707" s="886"/>
      <c r="X707" s="886"/>
      <c r="Y707" s="886"/>
      <c r="Z707" s="886"/>
      <c r="AA707" s="886"/>
      <c r="AB707" s="886"/>
      <c r="AC707" s="886"/>
      <c r="AD707" s="886"/>
      <c r="AE707" s="886"/>
      <c r="AF707" s="886"/>
      <c r="AG707" s="886"/>
      <c r="AH707" s="886"/>
      <c r="AI707" s="886"/>
      <c r="AJ707" s="886"/>
      <c r="AK707" s="886"/>
      <c r="AL707" s="886"/>
      <c r="AM707" s="886"/>
      <c r="AN707" s="886"/>
      <c r="AO707" s="886"/>
      <c r="AP707" s="886"/>
      <c r="AQ707" s="886"/>
      <c r="AR707" s="886"/>
      <c r="AS707" s="886"/>
      <c r="AT707" s="886"/>
      <c r="AU707" s="886"/>
      <c r="AV707" s="886"/>
      <c r="AW707" s="886"/>
      <c r="AX707" s="886"/>
      <c r="AY707" s="886"/>
      <c r="AZ707" s="886"/>
      <c r="BA707" s="886"/>
      <c r="BB707" s="886"/>
      <c r="BC707" s="886"/>
      <c r="BD707" s="886"/>
      <c r="BE707" s="886"/>
      <c r="BF707" s="886"/>
      <c r="BG707" s="886"/>
      <c r="BH707" s="886"/>
      <c r="BI707" s="886"/>
      <c r="BJ707" s="886"/>
      <c r="BK707" s="886"/>
      <c r="BL707" s="886"/>
      <c r="BM707" s="886"/>
      <c r="BN707" s="886"/>
      <c r="BO707" s="886"/>
      <c r="BP707" s="886"/>
      <c r="BQ707" s="886"/>
    </row>
    <row r="708">
      <c r="A708" s="886"/>
      <c r="B708" s="886"/>
      <c r="C708" s="886"/>
      <c r="D708" s="887"/>
      <c r="E708" s="886"/>
      <c r="F708" s="886"/>
      <c r="G708" s="886"/>
      <c r="H708" s="886"/>
      <c r="I708" s="886"/>
      <c r="J708" s="886"/>
      <c r="K708" s="886"/>
      <c r="L708" s="886"/>
      <c r="M708" s="886"/>
      <c r="N708" s="886"/>
      <c r="O708" s="886"/>
      <c r="P708" s="886"/>
      <c r="Q708" s="886"/>
      <c r="R708" s="886"/>
      <c r="S708" s="886"/>
      <c r="T708" s="886"/>
      <c r="U708" s="886"/>
      <c r="V708" s="886"/>
      <c r="W708" s="886"/>
      <c r="X708" s="886"/>
      <c r="Y708" s="886"/>
      <c r="Z708" s="886"/>
      <c r="AA708" s="886"/>
      <c r="AB708" s="886"/>
      <c r="AC708" s="886"/>
      <c r="AD708" s="886"/>
      <c r="AE708" s="886"/>
      <c r="AF708" s="886"/>
      <c r="AG708" s="886"/>
      <c r="AH708" s="886"/>
      <c r="AI708" s="886"/>
      <c r="AJ708" s="886"/>
      <c r="AK708" s="886"/>
      <c r="AL708" s="886"/>
      <c r="AM708" s="886"/>
      <c r="AN708" s="886"/>
      <c r="AO708" s="886"/>
      <c r="AP708" s="886"/>
      <c r="AQ708" s="886"/>
      <c r="AR708" s="886"/>
      <c r="AS708" s="886"/>
      <c r="AT708" s="886"/>
      <c r="AU708" s="886"/>
      <c r="AV708" s="886"/>
      <c r="AW708" s="886"/>
      <c r="AX708" s="886"/>
      <c r="AY708" s="886"/>
      <c r="AZ708" s="886"/>
      <c r="BA708" s="886"/>
      <c r="BB708" s="886"/>
      <c r="BC708" s="886"/>
      <c r="BD708" s="886"/>
      <c r="BE708" s="886"/>
      <c r="BF708" s="886"/>
      <c r="BG708" s="886"/>
      <c r="BH708" s="886"/>
      <c r="BI708" s="886"/>
      <c r="BJ708" s="886"/>
      <c r="BK708" s="886"/>
      <c r="BL708" s="886"/>
      <c r="BM708" s="886"/>
      <c r="BN708" s="886"/>
      <c r="BO708" s="886"/>
      <c r="BP708" s="886"/>
      <c r="BQ708" s="886"/>
    </row>
    <row r="709">
      <c r="A709" s="886"/>
      <c r="B709" s="886"/>
      <c r="C709" s="886"/>
      <c r="D709" s="887"/>
      <c r="E709" s="886"/>
      <c r="F709" s="886"/>
      <c r="G709" s="886"/>
      <c r="H709" s="886"/>
      <c r="I709" s="886"/>
      <c r="J709" s="886"/>
      <c r="K709" s="886"/>
      <c r="L709" s="886"/>
      <c r="M709" s="886"/>
      <c r="N709" s="886"/>
      <c r="O709" s="886"/>
      <c r="P709" s="886"/>
      <c r="Q709" s="886"/>
      <c r="R709" s="886"/>
      <c r="S709" s="886"/>
      <c r="T709" s="886"/>
      <c r="U709" s="886"/>
      <c r="V709" s="886"/>
      <c r="W709" s="886"/>
      <c r="X709" s="886"/>
      <c r="Y709" s="886"/>
      <c r="Z709" s="886"/>
      <c r="AA709" s="886"/>
      <c r="AB709" s="886"/>
      <c r="AC709" s="886"/>
      <c r="AD709" s="886"/>
      <c r="AE709" s="886"/>
      <c r="AF709" s="886"/>
      <c r="AG709" s="886"/>
      <c r="AH709" s="886"/>
      <c r="AI709" s="886"/>
      <c r="AJ709" s="886"/>
      <c r="AK709" s="886"/>
      <c r="AL709" s="886"/>
      <c r="AM709" s="886"/>
      <c r="AN709" s="886"/>
      <c r="AO709" s="886"/>
      <c r="AP709" s="886"/>
      <c r="AQ709" s="886"/>
      <c r="AR709" s="886"/>
      <c r="AS709" s="886"/>
      <c r="AT709" s="886"/>
      <c r="AU709" s="886"/>
      <c r="AV709" s="886"/>
      <c r="AW709" s="886"/>
      <c r="AX709" s="886"/>
      <c r="AY709" s="886"/>
      <c r="AZ709" s="886"/>
      <c r="BA709" s="886"/>
      <c r="BB709" s="886"/>
      <c r="BC709" s="886"/>
      <c r="BD709" s="886"/>
      <c r="BE709" s="886"/>
      <c r="BF709" s="886"/>
      <c r="BG709" s="886"/>
      <c r="BH709" s="886"/>
      <c r="BI709" s="886"/>
      <c r="BJ709" s="886"/>
      <c r="BK709" s="886"/>
      <c r="BL709" s="886"/>
      <c r="BM709" s="886"/>
      <c r="BN709" s="886"/>
      <c r="BO709" s="886"/>
      <c r="BP709" s="886"/>
      <c r="BQ709" s="886"/>
    </row>
    <row r="710">
      <c r="A710" s="886"/>
      <c r="B710" s="886"/>
      <c r="C710" s="886"/>
      <c r="D710" s="887"/>
      <c r="E710" s="886"/>
      <c r="F710" s="886"/>
      <c r="G710" s="886"/>
      <c r="H710" s="886"/>
      <c r="I710" s="886"/>
      <c r="J710" s="886"/>
      <c r="K710" s="886"/>
      <c r="L710" s="886"/>
      <c r="M710" s="886"/>
      <c r="N710" s="886"/>
      <c r="O710" s="886"/>
      <c r="P710" s="886"/>
      <c r="Q710" s="886"/>
      <c r="R710" s="886"/>
      <c r="S710" s="886"/>
      <c r="T710" s="886"/>
      <c r="U710" s="886"/>
      <c r="V710" s="886"/>
      <c r="W710" s="886"/>
      <c r="X710" s="886"/>
      <c r="Y710" s="886"/>
      <c r="Z710" s="886"/>
      <c r="AA710" s="886"/>
      <c r="AB710" s="886"/>
      <c r="AC710" s="886"/>
      <c r="AD710" s="886"/>
      <c r="AE710" s="886"/>
      <c r="AF710" s="886"/>
      <c r="AG710" s="886"/>
      <c r="AH710" s="886"/>
      <c r="AI710" s="886"/>
      <c r="AJ710" s="886"/>
      <c r="AK710" s="886"/>
      <c r="AL710" s="886"/>
      <c r="AM710" s="886"/>
      <c r="AN710" s="886"/>
      <c r="AO710" s="886"/>
      <c r="AP710" s="886"/>
      <c r="AQ710" s="886"/>
      <c r="AR710" s="886"/>
      <c r="AS710" s="886"/>
      <c r="AT710" s="886"/>
      <c r="AU710" s="886"/>
      <c r="AV710" s="886"/>
      <c r="AW710" s="886"/>
      <c r="AX710" s="886"/>
      <c r="AY710" s="886"/>
      <c r="AZ710" s="886"/>
      <c r="BA710" s="886"/>
      <c r="BB710" s="886"/>
      <c r="BC710" s="886"/>
      <c r="BD710" s="886"/>
      <c r="BE710" s="886"/>
      <c r="BF710" s="886"/>
      <c r="BG710" s="886"/>
      <c r="BH710" s="886"/>
      <c r="BI710" s="886"/>
      <c r="BJ710" s="886"/>
      <c r="BK710" s="886"/>
      <c r="BL710" s="886"/>
      <c r="BM710" s="886"/>
      <c r="BN710" s="886"/>
      <c r="BO710" s="886"/>
      <c r="BP710" s="886"/>
      <c r="BQ710" s="886"/>
    </row>
    <row r="711">
      <c r="A711" s="886"/>
      <c r="B711" s="886"/>
      <c r="C711" s="886"/>
      <c r="D711" s="887"/>
      <c r="E711" s="886"/>
      <c r="F711" s="886"/>
      <c r="G711" s="886"/>
      <c r="H711" s="886"/>
      <c r="I711" s="886"/>
      <c r="J711" s="886"/>
      <c r="K711" s="886"/>
      <c r="L711" s="886"/>
      <c r="M711" s="886"/>
      <c r="N711" s="886"/>
      <c r="O711" s="886"/>
      <c r="P711" s="886"/>
      <c r="Q711" s="886"/>
      <c r="R711" s="886"/>
      <c r="S711" s="886"/>
      <c r="T711" s="886"/>
      <c r="U711" s="886"/>
      <c r="V711" s="886"/>
      <c r="W711" s="886"/>
      <c r="X711" s="886"/>
      <c r="Y711" s="886"/>
      <c r="Z711" s="886"/>
      <c r="AA711" s="886"/>
      <c r="AB711" s="886"/>
      <c r="AC711" s="886"/>
      <c r="AD711" s="886"/>
      <c r="AE711" s="886"/>
      <c r="AF711" s="886"/>
      <c r="AG711" s="886"/>
      <c r="AH711" s="886"/>
      <c r="AI711" s="886"/>
      <c r="AJ711" s="886"/>
      <c r="AK711" s="886"/>
      <c r="AL711" s="886"/>
      <c r="AM711" s="886"/>
      <c r="AN711" s="886"/>
      <c r="AO711" s="886"/>
      <c r="AP711" s="886"/>
      <c r="AQ711" s="886"/>
      <c r="AR711" s="886"/>
      <c r="AS711" s="886"/>
      <c r="AT711" s="886"/>
      <c r="AU711" s="886"/>
      <c r="AV711" s="886"/>
      <c r="AW711" s="886"/>
      <c r="AX711" s="886"/>
      <c r="AY711" s="886"/>
      <c r="AZ711" s="886"/>
      <c r="BA711" s="886"/>
      <c r="BB711" s="886"/>
      <c r="BC711" s="886"/>
      <c r="BD711" s="886"/>
      <c r="BE711" s="886"/>
      <c r="BF711" s="886"/>
      <c r="BG711" s="886"/>
      <c r="BH711" s="886"/>
      <c r="BI711" s="886"/>
      <c r="BJ711" s="886"/>
      <c r="BK711" s="886"/>
      <c r="BL711" s="886"/>
      <c r="BM711" s="886"/>
      <c r="BN711" s="886"/>
      <c r="BO711" s="886"/>
      <c r="BP711" s="886"/>
      <c r="BQ711" s="886"/>
    </row>
    <row r="712">
      <c r="A712" s="886"/>
      <c r="B712" s="886"/>
      <c r="C712" s="886"/>
      <c r="D712" s="887"/>
      <c r="E712" s="886"/>
      <c r="F712" s="886"/>
      <c r="G712" s="886"/>
      <c r="H712" s="886"/>
      <c r="I712" s="886"/>
      <c r="J712" s="886"/>
      <c r="K712" s="886"/>
      <c r="L712" s="886"/>
      <c r="M712" s="886"/>
      <c r="N712" s="886"/>
      <c r="O712" s="886"/>
      <c r="P712" s="886"/>
      <c r="Q712" s="886"/>
      <c r="R712" s="886"/>
      <c r="S712" s="886"/>
      <c r="T712" s="886"/>
      <c r="U712" s="886"/>
      <c r="V712" s="886"/>
      <c r="W712" s="886"/>
      <c r="X712" s="886"/>
      <c r="Y712" s="886"/>
      <c r="Z712" s="886"/>
      <c r="AA712" s="886"/>
      <c r="AB712" s="886"/>
      <c r="AC712" s="886"/>
      <c r="AD712" s="886"/>
      <c r="AE712" s="886"/>
      <c r="AF712" s="886"/>
      <c r="AG712" s="886"/>
      <c r="AH712" s="886"/>
      <c r="AI712" s="886"/>
      <c r="AJ712" s="886"/>
      <c r="AK712" s="886"/>
      <c r="AL712" s="886"/>
      <c r="AM712" s="886"/>
      <c r="AN712" s="886"/>
      <c r="AO712" s="886"/>
      <c r="AP712" s="886"/>
      <c r="AQ712" s="886"/>
      <c r="AR712" s="886"/>
      <c r="AS712" s="886"/>
      <c r="AT712" s="886"/>
      <c r="AU712" s="886"/>
      <c r="AV712" s="886"/>
      <c r="AW712" s="886"/>
      <c r="AX712" s="886"/>
      <c r="AY712" s="886"/>
      <c r="AZ712" s="886"/>
      <c r="BA712" s="886"/>
      <c r="BB712" s="886"/>
      <c r="BC712" s="886"/>
      <c r="BD712" s="886"/>
      <c r="BE712" s="886"/>
      <c r="BF712" s="886"/>
      <c r="BG712" s="886"/>
      <c r="BH712" s="886"/>
      <c r="BI712" s="886"/>
      <c r="BJ712" s="886"/>
      <c r="BK712" s="886"/>
      <c r="BL712" s="886"/>
      <c r="BM712" s="886"/>
      <c r="BN712" s="886"/>
      <c r="BO712" s="886"/>
      <c r="BP712" s="886"/>
      <c r="BQ712" s="886"/>
    </row>
    <row r="713">
      <c r="A713" s="886"/>
      <c r="B713" s="886"/>
      <c r="C713" s="886"/>
      <c r="D713" s="887"/>
      <c r="E713" s="886"/>
      <c r="F713" s="886"/>
      <c r="G713" s="886"/>
      <c r="H713" s="886"/>
      <c r="I713" s="886"/>
      <c r="J713" s="886"/>
      <c r="K713" s="886"/>
      <c r="L713" s="886"/>
      <c r="M713" s="886"/>
      <c r="N713" s="886"/>
      <c r="O713" s="886"/>
      <c r="P713" s="886"/>
      <c r="Q713" s="886"/>
      <c r="R713" s="886"/>
      <c r="S713" s="886"/>
      <c r="T713" s="886"/>
      <c r="U713" s="886"/>
      <c r="V713" s="886"/>
      <c r="W713" s="886"/>
      <c r="X713" s="886"/>
      <c r="Y713" s="886"/>
      <c r="Z713" s="886"/>
      <c r="AA713" s="886"/>
      <c r="AB713" s="886"/>
      <c r="AC713" s="886"/>
      <c r="AD713" s="886"/>
      <c r="AE713" s="886"/>
      <c r="AF713" s="886"/>
      <c r="AG713" s="886"/>
      <c r="AH713" s="886"/>
      <c r="AI713" s="886"/>
      <c r="AJ713" s="886"/>
      <c r="AK713" s="886"/>
      <c r="AL713" s="886"/>
      <c r="AM713" s="886"/>
      <c r="AN713" s="886"/>
      <c r="AO713" s="886"/>
      <c r="AP713" s="886"/>
      <c r="AQ713" s="886"/>
      <c r="AR713" s="886"/>
      <c r="AS713" s="886"/>
      <c r="AT713" s="886"/>
      <c r="AU713" s="886"/>
      <c r="AV713" s="886"/>
      <c r="AW713" s="886"/>
      <c r="AX713" s="886"/>
      <c r="AY713" s="886"/>
      <c r="AZ713" s="886"/>
      <c r="BA713" s="886"/>
      <c r="BB713" s="886"/>
      <c r="BC713" s="886"/>
      <c r="BD713" s="886"/>
      <c r="BE713" s="886"/>
      <c r="BF713" s="886"/>
      <c r="BG713" s="886"/>
      <c r="BH713" s="886"/>
      <c r="BI713" s="886"/>
      <c r="BJ713" s="886"/>
      <c r="BK713" s="886"/>
      <c r="BL713" s="886"/>
      <c r="BM713" s="886"/>
      <c r="BN713" s="886"/>
      <c r="BO713" s="886"/>
      <c r="BP713" s="886"/>
      <c r="BQ713" s="886"/>
    </row>
    <row r="714">
      <c r="A714" s="886"/>
      <c r="B714" s="886"/>
      <c r="C714" s="886"/>
      <c r="D714" s="887"/>
      <c r="E714" s="886"/>
      <c r="F714" s="886"/>
      <c r="G714" s="886"/>
      <c r="H714" s="886"/>
      <c r="I714" s="886"/>
      <c r="J714" s="886"/>
      <c r="K714" s="886"/>
      <c r="L714" s="886"/>
      <c r="M714" s="886"/>
      <c r="N714" s="886"/>
      <c r="O714" s="886"/>
      <c r="P714" s="886"/>
      <c r="Q714" s="886"/>
      <c r="R714" s="886"/>
      <c r="S714" s="886"/>
      <c r="T714" s="886"/>
      <c r="U714" s="886"/>
      <c r="V714" s="886"/>
      <c r="W714" s="886"/>
      <c r="X714" s="886"/>
      <c r="Y714" s="886"/>
      <c r="Z714" s="886"/>
      <c r="AA714" s="886"/>
      <c r="AB714" s="886"/>
      <c r="AC714" s="886"/>
      <c r="AD714" s="886"/>
      <c r="AE714" s="886"/>
      <c r="AF714" s="886"/>
      <c r="AG714" s="886"/>
      <c r="AH714" s="886"/>
      <c r="AI714" s="886"/>
      <c r="AJ714" s="886"/>
      <c r="AK714" s="886"/>
      <c r="AL714" s="886"/>
      <c r="AM714" s="886"/>
      <c r="AN714" s="886"/>
      <c r="AO714" s="886"/>
      <c r="AP714" s="886"/>
      <c r="AQ714" s="886"/>
      <c r="AR714" s="886"/>
      <c r="AS714" s="886"/>
      <c r="AT714" s="886"/>
      <c r="AU714" s="886"/>
      <c r="AV714" s="886"/>
      <c r="AW714" s="886"/>
      <c r="AX714" s="886"/>
      <c r="AY714" s="886"/>
      <c r="AZ714" s="886"/>
      <c r="BA714" s="886"/>
      <c r="BB714" s="886"/>
      <c r="BC714" s="886"/>
      <c r="BD714" s="886"/>
      <c r="BE714" s="886"/>
      <c r="BF714" s="886"/>
      <c r="BG714" s="886"/>
      <c r="BH714" s="886"/>
      <c r="BI714" s="886"/>
      <c r="BJ714" s="886"/>
      <c r="BK714" s="886"/>
      <c r="BL714" s="886"/>
      <c r="BM714" s="886"/>
      <c r="BN714" s="886"/>
      <c r="BO714" s="886"/>
      <c r="BP714" s="886"/>
      <c r="BQ714" s="886"/>
    </row>
    <row r="715">
      <c r="A715" s="886"/>
      <c r="B715" s="886"/>
      <c r="C715" s="886"/>
      <c r="D715" s="887"/>
      <c r="E715" s="886"/>
      <c r="F715" s="886"/>
      <c r="G715" s="886"/>
      <c r="H715" s="886"/>
      <c r="I715" s="886"/>
      <c r="J715" s="886"/>
      <c r="K715" s="886"/>
      <c r="L715" s="886"/>
      <c r="M715" s="886"/>
      <c r="N715" s="886"/>
      <c r="O715" s="886"/>
      <c r="P715" s="886"/>
      <c r="Q715" s="886"/>
      <c r="R715" s="886"/>
      <c r="S715" s="886"/>
      <c r="T715" s="886"/>
      <c r="U715" s="886"/>
      <c r="V715" s="886"/>
      <c r="W715" s="886"/>
      <c r="X715" s="886"/>
      <c r="Y715" s="886"/>
      <c r="Z715" s="886"/>
      <c r="AA715" s="886"/>
      <c r="AB715" s="886"/>
      <c r="AC715" s="886"/>
      <c r="AD715" s="886"/>
      <c r="AE715" s="886"/>
      <c r="AF715" s="886"/>
      <c r="AG715" s="886"/>
      <c r="AH715" s="886"/>
      <c r="AI715" s="886"/>
      <c r="AJ715" s="886"/>
      <c r="AK715" s="886"/>
      <c r="AL715" s="886"/>
      <c r="AM715" s="886"/>
      <c r="AN715" s="886"/>
      <c r="AO715" s="886"/>
      <c r="AP715" s="886"/>
      <c r="AQ715" s="886"/>
      <c r="AR715" s="886"/>
      <c r="AS715" s="886"/>
      <c r="AT715" s="886"/>
      <c r="AU715" s="886"/>
      <c r="AV715" s="886"/>
      <c r="AW715" s="886"/>
      <c r="AX715" s="886"/>
      <c r="AY715" s="886"/>
      <c r="AZ715" s="886"/>
      <c r="BA715" s="886"/>
      <c r="BB715" s="886"/>
      <c r="BC715" s="886"/>
      <c r="BD715" s="886"/>
      <c r="BE715" s="886"/>
      <c r="BF715" s="886"/>
      <c r="BG715" s="886"/>
      <c r="BH715" s="886"/>
      <c r="BI715" s="886"/>
      <c r="BJ715" s="886"/>
      <c r="BK715" s="886"/>
      <c r="BL715" s="886"/>
      <c r="BM715" s="886"/>
      <c r="BN715" s="886"/>
      <c r="BO715" s="886"/>
      <c r="BP715" s="886"/>
      <c r="BQ715" s="886"/>
    </row>
    <row r="716">
      <c r="A716" s="886"/>
      <c r="B716" s="886"/>
      <c r="C716" s="886"/>
      <c r="D716" s="887"/>
      <c r="E716" s="886"/>
      <c r="F716" s="886"/>
      <c r="G716" s="886"/>
      <c r="H716" s="886"/>
      <c r="I716" s="886"/>
      <c r="J716" s="886"/>
      <c r="K716" s="886"/>
      <c r="L716" s="886"/>
      <c r="M716" s="886"/>
      <c r="N716" s="886"/>
      <c r="O716" s="886"/>
      <c r="P716" s="886"/>
      <c r="Q716" s="886"/>
      <c r="R716" s="886"/>
      <c r="S716" s="886"/>
      <c r="T716" s="886"/>
      <c r="U716" s="886"/>
      <c r="V716" s="886"/>
      <c r="W716" s="886"/>
      <c r="X716" s="886"/>
      <c r="Y716" s="886"/>
      <c r="Z716" s="886"/>
      <c r="AA716" s="886"/>
      <c r="AB716" s="886"/>
      <c r="AC716" s="886"/>
      <c r="AD716" s="886"/>
      <c r="AE716" s="886"/>
      <c r="AF716" s="886"/>
      <c r="AG716" s="886"/>
      <c r="AH716" s="886"/>
      <c r="AI716" s="886"/>
      <c r="AJ716" s="886"/>
      <c r="AK716" s="886"/>
      <c r="AL716" s="886"/>
      <c r="AM716" s="886"/>
      <c r="AN716" s="886"/>
      <c r="AO716" s="886"/>
      <c r="AP716" s="886"/>
      <c r="AQ716" s="886"/>
      <c r="AR716" s="886"/>
      <c r="AS716" s="886"/>
      <c r="AT716" s="886"/>
      <c r="AU716" s="886"/>
      <c r="AV716" s="886"/>
      <c r="AW716" s="886"/>
      <c r="AX716" s="886"/>
      <c r="AY716" s="886"/>
      <c r="AZ716" s="886"/>
      <c r="BA716" s="886"/>
      <c r="BB716" s="886"/>
      <c r="BC716" s="886"/>
      <c r="BD716" s="886"/>
      <c r="BE716" s="886"/>
      <c r="BF716" s="886"/>
      <c r="BG716" s="886"/>
      <c r="BH716" s="886"/>
      <c r="BI716" s="886"/>
      <c r="BJ716" s="886"/>
      <c r="BK716" s="886"/>
      <c r="BL716" s="886"/>
      <c r="BM716" s="886"/>
      <c r="BN716" s="886"/>
      <c r="BO716" s="886"/>
      <c r="BP716" s="886"/>
      <c r="BQ716" s="886"/>
    </row>
    <row r="717">
      <c r="A717" s="886"/>
      <c r="B717" s="886"/>
      <c r="C717" s="886"/>
      <c r="D717" s="887"/>
      <c r="E717" s="886"/>
      <c r="F717" s="886"/>
      <c r="G717" s="886"/>
      <c r="H717" s="886"/>
      <c r="I717" s="886"/>
      <c r="J717" s="886"/>
      <c r="K717" s="886"/>
      <c r="L717" s="886"/>
      <c r="M717" s="886"/>
      <c r="N717" s="886"/>
      <c r="O717" s="886"/>
      <c r="P717" s="886"/>
      <c r="Q717" s="886"/>
      <c r="R717" s="886"/>
      <c r="S717" s="886"/>
      <c r="T717" s="886"/>
      <c r="U717" s="886"/>
      <c r="V717" s="886"/>
      <c r="W717" s="886"/>
      <c r="X717" s="886"/>
      <c r="Y717" s="886"/>
      <c r="Z717" s="886"/>
      <c r="AA717" s="886"/>
      <c r="AB717" s="886"/>
      <c r="AC717" s="886"/>
      <c r="AD717" s="886"/>
      <c r="AE717" s="886"/>
      <c r="AF717" s="886"/>
      <c r="AG717" s="886"/>
      <c r="AH717" s="886"/>
      <c r="AI717" s="886"/>
      <c r="AJ717" s="886"/>
      <c r="AK717" s="886"/>
      <c r="AL717" s="886"/>
      <c r="AM717" s="886"/>
      <c r="AN717" s="886"/>
      <c r="AO717" s="886"/>
      <c r="AP717" s="886"/>
      <c r="AQ717" s="886"/>
      <c r="AR717" s="886"/>
      <c r="AS717" s="886"/>
      <c r="AT717" s="886"/>
      <c r="AU717" s="886"/>
      <c r="AV717" s="886"/>
      <c r="AW717" s="886"/>
      <c r="AX717" s="886"/>
      <c r="AY717" s="886"/>
      <c r="AZ717" s="886"/>
      <c r="BA717" s="886"/>
      <c r="BB717" s="886"/>
      <c r="BC717" s="886"/>
      <c r="BD717" s="886"/>
      <c r="BE717" s="886"/>
      <c r="BF717" s="886"/>
      <c r="BG717" s="886"/>
      <c r="BH717" s="886"/>
      <c r="BI717" s="886"/>
      <c r="BJ717" s="886"/>
      <c r="BK717" s="886"/>
      <c r="BL717" s="886"/>
      <c r="BM717" s="886"/>
      <c r="BN717" s="886"/>
      <c r="BO717" s="886"/>
      <c r="BP717" s="886"/>
      <c r="BQ717" s="886"/>
    </row>
    <row r="718">
      <c r="A718" s="886"/>
      <c r="B718" s="886"/>
      <c r="C718" s="886"/>
      <c r="D718" s="887"/>
      <c r="E718" s="886"/>
      <c r="F718" s="886"/>
      <c r="G718" s="886"/>
      <c r="H718" s="886"/>
      <c r="I718" s="886"/>
      <c r="J718" s="886"/>
      <c r="K718" s="886"/>
      <c r="L718" s="886"/>
      <c r="M718" s="886"/>
      <c r="N718" s="886"/>
      <c r="O718" s="886"/>
      <c r="P718" s="886"/>
      <c r="Q718" s="886"/>
      <c r="R718" s="886"/>
      <c r="S718" s="886"/>
      <c r="T718" s="886"/>
      <c r="U718" s="886"/>
      <c r="V718" s="886"/>
      <c r="W718" s="886"/>
      <c r="X718" s="886"/>
      <c r="Y718" s="886"/>
      <c r="Z718" s="886"/>
      <c r="AA718" s="886"/>
      <c r="AB718" s="886"/>
      <c r="AC718" s="886"/>
      <c r="AD718" s="886"/>
      <c r="AE718" s="886"/>
      <c r="AF718" s="886"/>
      <c r="AG718" s="886"/>
      <c r="AH718" s="886"/>
      <c r="AI718" s="886"/>
      <c r="AJ718" s="886"/>
      <c r="AK718" s="886"/>
      <c r="AL718" s="886"/>
      <c r="AM718" s="886"/>
      <c r="AN718" s="886"/>
      <c r="AO718" s="886"/>
      <c r="AP718" s="886"/>
      <c r="AQ718" s="886"/>
      <c r="AR718" s="886"/>
      <c r="AS718" s="886"/>
      <c r="AT718" s="886"/>
      <c r="AU718" s="886"/>
      <c r="AV718" s="886"/>
      <c r="AW718" s="886"/>
      <c r="AX718" s="886"/>
      <c r="AY718" s="886"/>
      <c r="AZ718" s="886"/>
      <c r="BA718" s="886"/>
      <c r="BB718" s="886"/>
      <c r="BC718" s="886"/>
      <c r="BD718" s="886"/>
      <c r="BE718" s="886"/>
      <c r="BF718" s="886"/>
      <c r="BG718" s="886"/>
      <c r="BH718" s="886"/>
      <c r="BI718" s="886"/>
      <c r="BJ718" s="886"/>
      <c r="BK718" s="886"/>
      <c r="BL718" s="886"/>
      <c r="BM718" s="886"/>
      <c r="BN718" s="886"/>
      <c r="BO718" s="886"/>
      <c r="BP718" s="886"/>
      <c r="BQ718" s="886"/>
    </row>
    <row r="719">
      <c r="A719" s="886"/>
      <c r="B719" s="886"/>
      <c r="C719" s="886"/>
      <c r="D719" s="887"/>
      <c r="E719" s="886"/>
      <c r="F719" s="886"/>
      <c r="G719" s="886"/>
      <c r="H719" s="886"/>
      <c r="I719" s="886"/>
      <c r="J719" s="886"/>
      <c r="K719" s="886"/>
      <c r="L719" s="886"/>
      <c r="M719" s="886"/>
      <c r="N719" s="886"/>
      <c r="O719" s="886"/>
      <c r="P719" s="886"/>
      <c r="Q719" s="886"/>
      <c r="R719" s="886"/>
      <c r="S719" s="886"/>
      <c r="T719" s="886"/>
      <c r="U719" s="886"/>
      <c r="V719" s="886"/>
      <c r="W719" s="886"/>
      <c r="X719" s="886"/>
      <c r="Y719" s="886"/>
      <c r="Z719" s="886"/>
      <c r="AA719" s="886"/>
      <c r="AB719" s="886"/>
      <c r="AC719" s="886"/>
      <c r="AD719" s="886"/>
      <c r="AE719" s="886"/>
      <c r="AF719" s="886"/>
      <c r="AG719" s="886"/>
      <c r="AH719" s="886"/>
      <c r="AI719" s="886"/>
      <c r="AJ719" s="886"/>
      <c r="AK719" s="886"/>
      <c r="AL719" s="886"/>
      <c r="AM719" s="886"/>
      <c r="AN719" s="886"/>
      <c r="AO719" s="886"/>
      <c r="AP719" s="886"/>
      <c r="AQ719" s="886"/>
      <c r="AR719" s="886"/>
      <c r="AS719" s="886"/>
      <c r="AT719" s="886"/>
      <c r="AU719" s="886"/>
      <c r="AV719" s="886"/>
      <c r="AW719" s="886"/>
      <c r="AX719" s="886"/>
      <c r="AY719" s="886"/>
      <c r="AZ719" s="886"/>
      <c r="BA719" s="886"/>
      <c r="BB719" s="886"/>
      <c r="BC719" s="886"/>
      <c r="BD719" s="886"/>
      <c r="BE719" s="886"/>
      <c r="BF719" s="886"/>
      <c r="BG719" s="886"/>
      <c r="BH719" s="886"/>
      <c r="BI719" s="886"/>
      <c r="BJ719" s="886"/>
      <c r="BK719" s="886"/>
      <c r="BL719" s="886"/>
      <c r="BM719" s="886"/>
      <c r="BN719" s="886"/>
      <c r="BO719" s="886"/>
      <c r="BP719" s="886"/>
      <c r="BQ719" s="886"/>
    </row>
    <row r="720">
      <c r="A720" s="886"/>
      <c r="B720" s="886"/>
      <c r="C720" s="886"/>
      <c r="D720" s="887"/>
      <c r="E720" s="886"/>
      <c r="F720" s="886"/>
      <c r="G720" s="886"/>
      <c r="H720" s="886"/>
      <c r="I720" s="886"/>
      <c r="J720" s="886"/>
      <c r="K720" s="886"/>
      <c r="L720" s="886"/>
      <c r="M720" s="886"/>
      <c r="N720" s="886"/>
      <c r="O720" s="886"/>
      <c r="P720" s="886"/>
      <c r="Q720" s="886"/>
      <c r="R720" s="886"/>
      <c r="S720" s="886"/>
      <c r="T720" s="886"/>
      <c r="U720" s="886"/>
      <c r="V720" s="886"/>
      <c r="W720" s="886"/>
      <c r="X720" s="886"/>
      <c r="Y720" s="886"/>
      <c r="Z720" s="886"/>
      <c r="AA720" s="886"/>
      <c r="AB720" s="886"/>
      <c r="AC720" s="886"/>
      <c r="AD720" s="886"/>
      <c r="AE720" s="886"/>
      <c r="AF720" s="886"/>
      <c r="AG720" s="886"/>
      <c r="AH720" s="886"/>
      <c r="AI720" s="886"/>
      <c r="AJ720" s="886"/>
      <c r="AK720" s="886"/>
      <c r="AL720" s="886"/>
      <c r="AM720" s="886"/>
      <c r="AN720" s="886"/>
      <c r="AO720" s="886"/>
      <c r="AP720" s="886"/>
      <c r="AQ720" s="886"/>
      <c r="AR720" s="886"/>
      <c r="AS720" s="886"/>
      <c r="AT720" s="886"/>
      <c r="AU720" s="886"/>
      <c r="AV720" s="886"/>
      <c r="AW720" s="886"/>
      <c r="AX720" s="886"/>
      <c r="AY720" s="886"/>
      <c r="AZ720" s="886"/>
      <c r="BA720" s="886"/>
      <c r="BB720" s="886"/>
      <c r="BC720" s="886"/>
      <c r="BD720" s="886"/>
      <c r="BE720" s="886"/>
      <c r="BF720" s="886"/>
      <c r="BG720" s="886"/>
      <c r="BH720" s="886"/>
      <c r="BI720" s="886"/>
      <c r="BJ720" s="886"/>
      <c r="BK720" s="886"/>
      <c r="BL720" s="886"/>
      <c r="BM720" s="886"/>
      <c r="BN720" s="886"/>
      <c r="BO720" s="886"/>
      <c r="BP720" s="886"/>
      <c r="BQ720" s="886"/>
    </row>
    <row r="721">
      <c r="A721" s="886"/>
      <c r="B721" s="886"/>
      <c r="C721" s="886"/>
      <c r="D721" s="887"/>
      <c r="E721" s="886"/>
      <c r="F721" s="886"/>
      <c r="G721" s="886"/>
      <c r="H721" s="886"/>
      <c r="I721" s="886"/>
      <c r="J721" s="886"/>
      <c r="K721" s="886"/>
      <c r="L721" s="886"/>
      <c r="M721" s="886"/>
      <c r="N721" s="886"/>
      <c r="O721" s="886"/>
      <c r="P721" s="886"/>
      <c r="Q721" s="886"/>
      <c r="R721" s="886"/>
      <c r="S721" s="886"/>
      <c r="T721" s="886"/>
      <c r="U721" s="886"/>
      <c r="V721" s="886"/>
      <c r="W721" s="886"/>
      <c r="X721" s="886"/>
      <c r="Y721" s="886"/>
      <c r="Z721" s="886"/>
      <c r="AA721" s="886"/>
      <c r="AB721" s="886"/>
      <c r="AC721" s="886"/>
      <c r="AD721" s="886"/>
      <c r="AE721" s="886"/>
      <c r="AF721" s="886"/>
      <c r="AG721" s="886"/>
      <c r="AH721" s="886"/>
      <c r="AI721" s="886"/>
      <c r="AJ721" s="886"/>
      <c r="AK721" s="886"/>
      <c r="AL721" s="886"/>
      <c r="AM721" s="886"/>
      <c r="AN721" s="886"/>
      <c r="AO721" s="886"/>
      <c r="AP721" s="886"/>
      <c r="AQ721" s="886"/>
      <c r="AR721" s="886"/>
      <c r="AS721" s="886"/>
      <c r="AT721" s="886"/>
      <c r="AU721" s="886"/>
      <c r="AV721" s="886"/>
      <c r="AW721" s="886"/>
      <c r="AX721" s="886"/>
      <c r="AY721" s="886"/>
      <c r="AZ721" s="886"/>
      <c r="BA721" s="886"/>
      <c r="BB721" s="886"/>
      <c r="BC721" s="886"/>
      <c r="BD721" s="886"/>
      <c r="BE721" s="886"/>
      <c r="BF721" s="886"/>
      <c r="BG721" s="886"/>
      <c r="BH721" s="886"/>
      <c r="BI721" s="886"/>
      <c r="BJ721" s="886"/>
      <c r="BK721" s="886"/>
      <c r="BL721" s="886"/>
      <c r="BM721" s="886"/>
      <c r="BN721" s="886"/>
      <c r="BO721" s="886"/>
      <c r="BP721" s="886"/>
      <c r="BQ721" s="886"/>
    </row>
    <row r="722">
      <c r="A722" s="886"/>
      <c r="B722" s="886"/>
      <c r="C722" s="886"/>
      <c r="D722" s="887"/>
      <c r="E722" s="886"/>
      <c r="F722" s="886"/>
      <c r="G722" s="886"/>
      <c r="H722" s="886"/>
      <c r="I722" s="886"/>
      <c r="J722" s="886"/>
      <c r="K722" s="886"/>
      <c r="L722" s="886"/>
      <c r="M722" s="886"/>
      <c r="N722" s="886"/>
      <c r="O722" s="886"/>
      <c r="P722" s="886"/>
      <c r="Q722" s="886"/>
      <c r="R722" s="886"/>
      <c r="S722" s="886"/>
      <c r="T722" s="886"/>
      <c r="U722" s="886"/>
      <c r="V722" s="886"/>
      <c r="W722" s="886"/>
      <c r="X722" s="886"/>
      <c r="Y722" s="886"/>
      <c r="Z722" s="886"/>
      <c r="AA722" s="886"/>
      <c r="AB722" s="886"/>
      <c r="AC722" s="886"/>
      <c r="AD722" s="886"/>
      <c r="AE722" s="886"/>
      <c r="AF722" s="886"/>
      <c r="AG722" s="886"/>
      <c r="AH722" s="886"/>
      <c r="AI722" s="886"/>
      <c r="AJ722" s="886"/>
      <c r="AK722" s="886"/>
      <c r="AL722" s="886"/>
      <c r="AM722" s="886"/>
      <c r="AN722" s="886"/>
      <c r="AO722" s="886"/>
      <c r="AP722" s="886"/>
      <c r="AQ722" s="886"/>
      <c r="AR722" s="886"/>
      <c r="AS722" s="886"/>
      <c r="AT722" s="886"/>
      <c r="AU722" s="886"/>
      <c r="AV722" s="886"/>
      <c r="AW722" s="886"/>
      <c r="AX722" s="886"/>
      <c r="AY722" s="886"/>
      <c r="AZ722" s="886"/>
      <c r="BA722" s="886"/>
      <c r="BB722" s="886"/>
      <c r="BC722" s="886"/>
      <c r="BD722" s="886"/>
      <c r="BE722" s="886"/>
      <c r="BF722" s="886"/>
      <c r="BG722" s="886"/>
      <c r="BH722" s="886"/>
      <c r="BI722" s="886"/>
      <c r="BJ722" s="886"/>
      <c r="BK722" s="886"/>
      <c r="BL722" s="886"/>
      <c r="BM722" s="886"/>
      <c r="BN722" s="886"/>
      <c r="BO722" s="886"/>
      <c r="BP722" s="886"/>
      <c r="BQ722" s="886"/>
    </row>
    <row r="723">
      <c r="A723" s="886"/>
      <c r="B723" s="886"/>
      <c r="C723" s="886"/>
      <c r="D723" s="887"/>
      <c r="E723" s="886"/>
      <c r="F723" s="886"/>
      <c r="G723" s="886"/>
      <c r="H723" s="886"/>
      <c r="I723" s="886"/>
      <c r="J723" s="886"/>
      <c r="K723" s="886"/>
      <c r="L723" s="886"/>
      <c r="M723" s="886"/>
      <c r="N723" s="886"/>
      <c r="O723" s="886"/>
      <c r="P723" s="886"/>
      <c r="Q723" s="886"/>
      <c r="R723" s="886"/>
      <c r="S723" s="886"/>
      <c r="T723" s="886"/>
      <c r="U723" s="886"/>
      <c r="V723" s="886"/>
      <c r="W723" s="886"/>
      <c r="X723" s="886"/>
      <c r="Y723" s="886"/>
      <c r="Z723" s="886"/>
      <c r="AA723" s="886"/>
      <c r="AB723" s="886"/>
      <c r="AC723" s="886"/>
      <c r="AD723" s="886"/>
      <c r="AE723" s="886"/>
      <c r="AF723" s="886"/>
      <c r="AG723" s="886"/>
      <c r="AH723" s="886"/>
      <c r="AI723" s="886"/>
      <c r="AJ723" s="886"/>
      <c r="AK723" s="886"/>
      <c r="AL723" s="886"/>
      <c r="AM723" s="886"/>
      <c r="AN723" s="886"/>
      <c r="AO723" s="886"/>
      <c r="AP723" s="886"/>
      <c r="AQ723" s="886"/>
      <c r="AR723" s="886"/>
      <c r="AS723" s="886"/>
      <c r="AT723" s="886"/>
      <c r="AU723" s="886"/>
      <c r="AV723" s="886"/>
      <c r="AW723" s="886"/>
      <c r="AX723" s="886"/>
      <c r="AY723" s="886"/>
      <c r="AZ723" s="886"/>
      <c r="BA723" s="886"/>
      <c r="BB723" s="886"/>
      <c r="BC723" s="886"/>
      <c r="BD723" s="886"/>
      <c r="BE723" s="886"/>
      <c r="BF723" s="886"/>
      <c r="BG723" s="886"/>
      <c r="BH723" s="886"/>
      <c r="BI723" s="886"/>
      <c r="BJ723" s="886"/>
      <c r="BK723" s="886"/>
      <c r="BL723" s="886"/>
      <c r="BM723" s="886"/>
      <c r="BN723" s="886"/>
      <c r="BO723" s="886"/>
      <c r="BP723" s="886"/>
      <c r="BQ723" s="886"/>
    </row>
    <row r="724">
      <c r="A724" s="886"/>
      <c r="B724" s="886"/>
      <c r="C724" s="886"/>
      <c r="D724" s="887"/>
      <c r="E724" s="886"/>
      <c r="F724" s="886"/>
      <c r="G724" s="886"/>
      <c r="H724" s="886"/>
      <c r="I724" s="886"/>
      <c r="J724" s="886"/>
      <c r="K724" s="886"/>
      <c r="L724" s="886"/>
      <c r="M724" s="886"/>
      <c r="N724" s="886"/>
      <c r="O724" s="886"/>
      <c r="P724" s="886"/>
      <c r="Q724" s="886"/>
      <c r="R724" s="886"/>
      <c r="S724" s="886"/>
      <c r="T724" s="886"/>
      <c r="U724" s="886"/>
      <c r="V724" s="886"/>
      <c r="W724" s="886"/>
      <c r="X724" s="886"/>
      <c r="Y724" s="886"/>
      <c r="Z724" s="886"/>
      <c r="AA724" s="886"/>
      <c r="AB724" s="886"/>
      <c r="AC724" s="886"/>
      <c r="AD724" s="886"/>
      <c r="AE724" s="886"/>
      <c r="AF724" s="886"/>
      <c r="AG724" s="886"/>
      <c r="AH724" s="886"/>
      <c r="AI724" s="886"/>
      <c r="AJ724" s="886"/>
      <c r="AK724" s="886"/>
      <c r="AL724" s="886"/>
      <c r="AM724" s="886"/>
      <c r="AN724" s="886"/>
      <c r="AO724" s="886"/>
      <c r="AP724" s="886"/>
      <c r="AQ724" s="886"/>
      <c r="AR724" s="886"/>
      <c r="AS724" s="886"/>
      <c r="AT724" s="886"/>
      <c r="AU724" s="886"/>
      <c r="AV724" s="886"/>
      <c r="AW724" s="886"/>
      <c r="AX724" s="886"/>
      <c r="AY724" s="886"/>
      <c r="AZ724" s="886"/>
      <c r="BA724" s="886"/>
      <c r="BB724" s="886"/>
      <c r="BC724" s="886"/>
      <c r="BD724" s="886"/>
      <c r="BE724" s="886"/>
      <c r="BF724" s="886"/>
      <c r="BG724" s="886"/>
      <c r="BH724" s="886"/>
      <c r="BI724" s="886"/>
      <c r="BJ724" s="886"/>
      <c r="BK724" s="886"/>
      <c r="BL724" s="886"/>
      <c r="BM724" s="886"/>
      <c r="BN724" s="886"/>
      <c r="BO724" s="886"/>
      <c r="BP724" s="886"/>
      <c r="BQ724" s="886"/>
    </row>
    <row r="725">
      <c r="A725" s="886"/>
      <c r="B725" s="886"/>
      <c r="C725" s="886"/>
      <c r="D725" s="887"/>
      <c r="E725" s="886"/>
      <c r="F725" s="886"/>
      <c r="G725" s="886"/>
      <c r="H725" s="886"/>
      <c r="I725" s="886"/>
      <c r="J725" s="886"/>
      <c r="K725" s="886"/>
      <c r="L725" s="886"/>
      <c r="M725" s="886"/>
      <c r="N725" s="886"/>
      <c r="O725" s="886"/>
      <c r="P725" s="886"/>
      <c r="Q725" s="886"/>
      <c r="R725" s="886"/>
      <c r="S725" s="886"/>
      <c r="T725" s="886"/>
      <c r="U725" s="886"/>
      <c r="V725" s="886"/>
      <c r="W725" s="886"/>
      <c r="X725" s="886"/>
      <c r="Y725" s="886"/>
      <c r="Z725" s="886"/>
      <c r="AA725" s="886"/>
      <c r="AB725" s="886"/>
      <c r="AC725" s="886"/>
      <c r="AD725" s="886"/>
      <c r="AE725" s="886"/>
      <c r="AF725" s="886"/>
      <c r="AG725" s="886"/>
      <c r="AH725" s="886"/>
      <c r="AI725" s="886"/>
      <c r="AJ725" s="886"/>
      <c r="AK725" s="886"/>
      <c r="AL725" s="886"/>
      <c r="AM725" s="886"/>
      <c r="AN725" s="886"/>
      <c r="AO725" s="886"/>
      <c r="AP725" s="886"/>
      <c r="AQ725" s="886"/>
      <c r="AR725" s="886"/>
      <c r="AS725" s="886"/>
      <c r="AT725" s="886"/>
      <c r="AU725" s="886"/>
      <c r="AV725" s="886"/>
      <c r="AW725" s="886"/>
      <c r="AX725" s="886"/>
      <c r="AY725" s="886"/>
      <c r="AZ725" s="886"/>
      <c r="BA725" s="886"/>
      <c r="BB725" s="886"/>
      <c r="BC725" s="886"/>
      <c r="BD725" s="886"/>
      <c r="BE725" s="886"/>
      <c r="BF725" s="886"/>
      <c r="BG725" s="886"/>
      <c r="BH725" s="886"/>
      <c r="BI725" s="886"/>
      <c r="BJ725" s="886"/>
      <c r="BK725" s="886"/>
      <c r="BL725" s="886"/>
      <c r="BM725" s="886"/>
      <c r="BN725" s="886"/>
      <c r="BO725" s="886"/>
      <c r="BP725" s="886"/>
      <c r="BQ725" s="886"/>
    </row>
    <row r="726">
      <c r="A726" s="886"/>
      <c r="B726" s="886"/>
      <c r="C726" s="886"/>
      <c r="D726" s="887"/>
      <c r="E726" s="886"/>
      <c r="F726" s="886"/>
      <c r="G726" s="886"/>
      <c r="H726" s="886"/>
      <c r="I726" s="886"/>
      <c r="J726" s="886"/>
      <c r="K726" s="886"/>
      <c r="L726" s="886"/>
      <c r="M726" s="886"/>
      <c r="N726" s="886"/>
      <c r="O726" s="886"/>
      <c r="P726" s="886"/>
      <c r="Q726" s="886"/>
      <c r="R726" s="886"/>
      <c r="S726" s="886"/>
      <c r="T726" s="886"/>
      <c r="U726" s="886"/>
      <c r="V726" s="886"/>
      <c r="W726" s="886"/>
      <c r="X726" s="886"/>
      <c r="Y726" s="886"/>
      <c r="Z726" s="886"/>
      <c r="AA726" s="886"/>
      <c r="AB726" s="886"/>
      <c r="AC726" s="886"/>
      <c r="AD726" s="886"/>
      <c r="AE726" s="886"/>
      <c r="AF726" s="886"/>
      <c r="AG726" s="886"/>
      <c r="AH726" s="886"/>
      <c r="AI726" s="886"/>
      <c r="AJ726" s="886"/>
      <c r="AK726" s="886"/>
      <c r="AL726" s="886"/>
      <c r="AM726" s="886"/>
      <c r="AN726" s="886"/>
      <c r="AO726" s="886"/>
      <c r="AP726" s="886"/>
      <c r="AQ726" s="886"/>
      <c r="AR726" s="886"/>
      <c r="AS726" s="886"/>
      <c r="AT726" s="886"/>
      <c r="AU726" s="886"/>
      <c r="AV726" s="886"/>
      <c r="AW726" s="886"/>
      <c r="AX726" s="886"/>
      <c r="AY726" s="886"/>
      <c r="AZ726" s="886"/>
      <c r="BA726" s="886"/>
      <c r="BB726" s="886"/>
      <c r="BC726" s="886"/>
      <c r="BD726" s="886"/>
      <c r="BE726" s="886"/>
      <c r="BF726" s="886"/>
      <c r="BG726" s="886"/>
      <c r="BH726" s="886"/>
      <c r="BI726" s="886"/>
      <c r="BJ726" s="886"/>
      <c r="BK726" s="886"/>
      <c r="BL726" s="886"/>
      <c r="BM726" s="886"/>
      <c r="BN726" s="886"/>
      <c r="BO726" s="886"/>
      <c r="BP726" s="886"/>
      <c r="BQ726" s="886"/>
    </row>
    <row r="727">
      <c r="A727" s="886"/>
      <c r="B727" s="886"/>
      <c r="C727" s="886"/>
      <c r="D727" s="887"/>
      <c r="E727" s="886"/>
      <c r="F727" s="886"/>
      <c r="G727" s="886"/>
      <c r="H727" s="886"/>
      <c r="I727" s="886"/>
      <c r="J727" s="886"/>
      <c r="K727" s="886"/>
      <c r="L727" s="886"/>
      <c r="M727" s="886"/>
      <c r="N727" s="886"/>
      <c r="O727" s="886"/>
      <c r="P727" s="886"/>
      <c r="Q727" s="886"/>
      <c r="R727" s="886"/>
      <c r="S727" s="886"/>
      <c r="T727" s="886"/>
      <c r="U727" s="886"/>
      <c r="V727" s="886"/>
      <c r="W727" s="886"/>
      <c r="X727" s="886"/>
      <c r="Y727" s="886"/>
      <c r="Z727" s="886"/>
      <c r="AA727" s="886"/>
      <c r="AB727" s="886"/>
      <c r="AC727" s="886"/>
      <c r="AD727" s="886"/>
      <c r="AE727" s="886"/>
      <c r="AF727" s="886"/>
      <c r="AG727" s="886"/>
      <c r="AH727" s="886"/>
      <c r="AI727" s="886"/>
      <c r="AJ727" s="886"/>
      <c r="AK727" s="886"/>
      <c r="AL727" s="886"/>
      <c r="AM727" s="886"/>
      <c r="AN727" s="886"/>
      <c r="AO727" s="886"/>
      <c r="AP727" s="886"/>
      <c r="AQ727" s="886"/>
      <c r="AR727" s="886"/>
      <c r="AS727" s="886"/>
      <c r="AT727" s="886"/>
      <c r="AU727" s="886"/>
      <c r="AV727" s="886"/>
      <c r="AW727" s="886"/>
      <c r="AX727" s="886"/>
      <c r="AY727" s="886"/>
      <c r="AZ727" s="886"/>
      <c r="BA727" s="886"/>
      <c r="BB727" s="886"/>
      <c r="BC727" s="886"/>
      <c r="BD727" s="886"/>
      <c r="BE727" s="886"/>
      <c r="BF727" s="886"/>
      <c r="BG727" s="886"/>
      <c r="BH727" s="886"/>
      <c r="BI727" s="886"/>
      <c r="BJ727" s="886"/>
      <c r="BK727" s="886"/>
      <c r="BL727" s="886"/>
      <c r="BM727" s="886"/>
      <c r="BN727" s="886"/>
      <c r="BO727" s="886"/>
      <c r="BP727" s="886"/>
      <c r="BQ727" s="886"/>
    </row>
    <row r="728">
      <c r="A728" s="886"/>
      <c r="B728" s="886"/>
      <c r="C728" s="886"/>
      <c r="D728" s="887"/>
      <c r="E728" s="886"/>
      <c r="F728" s="886"/>
      <c r="G728" s="886"/>
      <c r="H728" s="886"/>
      <c r="I728" s="886"/>
      <c r="J728" s="886"/>
      <c r="K728" s="886"/>
      <c r="L728" s="886"/>
      <c r="M728" s="886"/>
      <c r="N728" s="886"/>
      <c r="O728" s="886"/>
      <c r="P728" s="886"/>
      <c r="Q728" s="886"/>
      <c r="R728" s="886"/>
      <c r="S728" s="886"/>
      <c r="T728" s="886"/>
      <c r="U728" s="886"/>
      <c r="V728" s="886"/>
      <c r="W728" s="886"/>
      <c r="X728" s="886"/>
      <c r="Y728" s="886"/>
      <c r="Z728" s="886"/>
      <c r="AA728" s="886"/>
      <c r="AB728" s="886"/>
      <c r="AC728" s="886"/>
      <c r="AD728" s="886"/>
      <c r="AE728" s="886"/>
      <c r="AF728" s="886"/>
      <c r="AG728" s="886"/>
      <c r="AH728" s="886"/>
      <c r="AI728" s="886"/>
      <c r="AJ728" s="886"/>
      <c r="AK728" s="886"/>
      <c r="AL728" s="886"/>
      <c r="AM728" s="886"/>
      <c r="AN728" s="886"/>
      <c r="AO728" s="886"/>
      <c r="AP728" s="886"/>
      <c r="AQ728" s="886"/>
      <c r="AR728" s="886"/>
      <c r="AS728" s="886"/>
      <c r="AT728" s="886"/>
      <c r="AU728" s="886"/>
      <c r="AV728" s="886"/>
      <c r="AW728" s="886"/>
      <c r="AX728" s="886"/>
      <c r="AY728" s="886"/>
      <c r="AZ728" s="886"/>
      <c r="BA728" s="886"/>
      <c r="BB728" s="886"/>
      <c r="BC728" s="886"/>
      <c r="BD728" s="886"/>
      <c r="BE728" s="886"/>
      <c r="BF728" s="886"/>
      <c r="BG728" s="886"/>
      <c r="BH728" s="886"/>
      <c r="BI728" s="886"/>
      <c r="BJ728" s="886"/>
      <c r="BK728" s="886"/>
      <c r="BL728" s="886"/>
      <c r="BM728" s="886"/>
      <c r="BN728" s="886"/>
      <c r="BO728" s="886"/>
      <c r="BP728" s="886"/>
      <c r="BQ728" s="886"/>
    </row>
    <row r="729">
      <c r="A729" s="886"/>
      <c r="B729" s="886"/>
      <c r="C729" s="886"/>
      <c r="D729" s="887"/>
      <c r="E729" s="886"/>
      <c r="F729" s="886"/>
      <c r="G729" s="886"/>
      <c r="H729" s="886"/>
      <c r="I729" s="886"/>
      <c r="J729" s="886"/>
      <c r="K729" s="886"/>
      <c r="L729" s="886"/>
      <c r="M729" s="886"/>
      <c r="N729" s="886"/>
      <c r="O729" s="886"/>
      <c r="P729" s="886"/>
      <c r="Q729" s="886"/>
      <c r="R729" s="886"/>
      <c r="S729" s="886"/>
      <c r="T729" s="886"/>
      <c r="U729" s="886"/>
      <c r="V729" s="886"/>
      <c r="W729" s="886"/>
      <c r="X729" s="886"/>
      <c r="Y729" s="886"/>
      <c r="Z729" s="886"/>
      <c r="AA729" s="886"/>
      <c r="AB729" s="886"/>
      <c r="AC729" s="886"/>
      <c r="AD729" s="886"/>
      <c r="AE729" s="886"/>
      <c r="AF729" s="886"/>
      <c r="AG729" s="886"/>
      <c r="AH729" s="886"/>
      <c r="AI729" s="886"/>
      <c r="AJ729" s="886"/>
      <c r="AK729" s="886"/>
      <c r="AL729" s="886"/>
      <c r="AM729" s="886"/>
      <c r="AN729" s="886"/>
      <c r="AO729" s="886"/>
      <c r="AP729" s="886"/>
      <c r="AQ729" s="886"/>
      <c r="AR729" s="886"/>
      <c r="AS729" s="886"/>
      <c r="AT729" s="886"/>
      <c r="AU729" s="886"/>
      <c r="AV729" s="886"/>
      <c r="AW729" s="886"/>
      <c r="AX729" s="886"/>
      <c r="AY729" s="886"/>
      <c r="AZ729" s="886"/>
      <c r="BA729" s="886"/>
      <c r="BB729" s="886"/>
      <c r="BC729" s="886"/>
      <c r="BD729" s="886"/>
      <c r="BE729" s="886"/>
      <c r="BF729" s="886"/>
      <c r="BG729" s="886"/>
      <c r="BH729" s="886"/>
      <c r="BI729" s="886"/>
      <c r="BJ729" s="886"/>
      <c r="BK729" s="886"/>
      <c r="BL729" s="886"/>
      <c r="BM729" s="886"/>
      <c r="BN729" s="886"/>
      <c r="BO729" s="886"/>
      <c r="BP729" s="886"/>
      <c r="BQ729" s="886"/>
    </row>
    <row r="730">
      <c r="A730" s="886"/>
      <c r="B730" s="886"/>
      <c r="C730" s="886"/>
      <c r="D730" s="887"/>
      <c r="E730" s="886"/>
      <c r="F730" s="886"/>
      <c r="G730" s="886"/>
      <c r="H730" s="886"/>
      <c r="I730" s="886"/>
      <c r="J730" s="886"/>
      <c r="K730" s="886"/>
      <c r="L730" s="886"/>
      <c r="M730" s="886"/>
      <c r="N730" s="886"/>
      <c r="O730" s="886"/>
      <c r="P730" s="886"/>
      <c r="Q730" s="886"/>
      <c r="R730" s="886"/>
      <c r="S730" s="886"/>
      <c r="T730" s="886"/>
      <c r="U730" s="886"/>
      <c r="V730" s="886"/>
      <c r="W730" s="886"/>
      <c r="X730" s="886"/>
      <c r="Y730" s="886"/>
      <c r="Z730" s="886"/>
      <c r="AA730" s="886"/>
      <c r="AB730" s="886"/>
      <c r="AC730" s="886"/>
      <c r="AD730" s="886"/>
      <c r="AE730" s="886"/>
      <c r="AF730" s="886"/>
      <c r="AG730" s="886"/>
      <c r="AH730" s="886"/>
      <c r="AI730" s="886"/>
      <c r="AJ730" s="886"/>
      <c r="AK730" s="886"/>
      <c r="AL730" s="886"/>
      <c r="AM730" s="886"/>
      <c r="AN730" s="886"/>
      <c r="AO730" s="886"/>
      <c r="AP730" s="886"/>
      <c r="AQ730" s="886"/>
      <c r="AR730" s="886"/>
      <c r="AS730" s="886"/>
      <c r="AT730" s="886"/>
      <c r="AU730" s="886"/>
      <c r="AV730" s="886"/>
      <c r="AW730" s="886"/>
      <c r="AX730" s="886"/>
      <c r="AY730" s="886"/>
      <c r="AZ730" s="886"/>
      <c r="BA730" s="886"/>
      <c r="BB730" s="886"/>
      <c r="BC730" s="886"/>
      <c r="BD730" s="886"/>
      <c r="BE730" s="886"/>
      <c r="BF730" s="886"/>
      <c r="BG730" s="886"/>
      <c r="BH730" s="886"/>
      <c r="BI730" s="886"/>
      <c r="BJ730" s="886"/>
      <c r="BK730" s="886"/>
      <c r="BL730" s="886"/>
      <c r="BM730" s="886"/>
      <c r="BN730" s="886"/>
      <c r="BO730" s="886"/>
      <c r="BP730" s="886"/>
      <c r="BQ730" s="886"/>
    </row>
    <row r="731">
      <c r="A731" s="886"/>
      <c r="B731" s="886"/>
      <c r="C731" s="886"/>
      <c r="D731" s="887"/>
      <c r="E731" s="886"/>
      <c r="F731" s="886"/>
      <c r="G731" s="886"/>
      <c r="H731" s="886"/>
      <c r="I731" s="886"/>
      <c r="J731" s="886"/>
      <c r="K731" s="886"/>
      <c r="L731" s="886"/>
      <c r="M731" s="886"/>
      <c r="N731" s="886"/>
      <c r="O731" s="886"/>
      <c r="P731" s="886"/>
      <c r="Q731" s="886"/>
      <c r="R731" s="886"/>
      <c r="S731" s="886"/>
      <c r="T731" s="886"/>
      <c r="U731" s="886"/>
      <c r="V731" s="886"/>
      <c r="W731" s="886"/>
      <c r="X731" s="886"/>
      <c r="Y731" s="886"/>
      <c r="Z731" s="886"/>
      <c r="AA731" s="886"/>
      <c r="AB731" s="886"/>
      <c r="AC731" s="886"/>
      <c r="AD731" s="886"/>
      <c r="AE731" s="886"/>
      <c r="AF731" s="886"/>
      <c r="AG731" s="886"/>
      <c r="AH731" s="886"/>
      <c r="AI731" s="886"/>
      <c r="AJ731" s="886"/>
      <c r="AK731" s="886"/>
      <c r="AL731" s="886"/>
      <c r="AM731" s="886"/>
      <c r="AN731" s="886"/>
      <c r="AO731" s="886"/>
      <c r="AP731" s="886"/>
      <c r="AQ731" s="886"/>
      <c r="AR731" s="886"/>
      <c r="AS731" s="886"/>
      <c r="AT731" s="886"/>
      <c r="AU731" s="886"/>
      <c r="AV731" s="886"/>
      <c r="AW731" s="886"/>
      <c r="AX731" s="886"/>
      <c r="AY731" s="886"/>
      <c r="AZ731" s="886"/>
      <c r="BA731" s="886"/>
      <c r="BB731" s="886"/>
      <c r="BC731" s="886"/>
      <c r="BD731" s="886"/>
      <c r="BE731" s="886"/>
      <c r="BF731" s="886"/>
      <c r="BG731" s="886"/>
      <c r="BH731" s="886"/>
      <c r="BI731" s="886"/>
      <c r="BJ731" s="886"/>
      <c r="BK731" s="886"/>
      <c r="BL731" s="886"/>
      <c r="BM731" s="886"/>
      <c r="BN731" s="886"/>
      <c r="BO731" s="886"/>
      <c r="BP731" s="886"/>
      <c r="BQ731" s="886"/>
    </row>
    <row r="732">
      <c r="A732" s="886"/>
      <c r="B732" s="886"/>
      <c r="C732" s="886"/>
      <c r="D732" s="887"/>
      <c r="E732" s="886"/>
      <c r="F732" s="886"/>
      <c r="G732" s="886"/>
      <c r="H732" s="886"/>
      <c r="I732" s="886"/>
      <c r="J732" s="886"/>
      <c r="K732" s="886"/>
      <c r="L732" s="886"/>
      <c r="M732" s="886"/>
      <c r="N732" s="886"/>
      <c r="O732" s="886"/>
      <c r="P732" s="886"/>
      <c r="Q732" s="886"/>
      <c r="R732" s="886"/>
      <c r="S732" s="886"/>
      <c r="T732" s="886"/>
      <c r="U732" s="886"/>
      <c r="V732" s="886"/>
      <c r="W732" s="886"/>
      <c r="X732" s="886"/>
      <c r="Y732" s="886"/>
      <c r="Z732" s="886"/>
      <c r="AA732" s="886"/>
      <c r="AB732" s="886"/>
      <c r="AC732" s="886"/>
      <c r="AD732" s="886"/>
      <c r="AE732" s="886"/>
      <c r="AF732" s="886"/>
      <c r="AG732" s="886"/>
      <c r="AH732" s="886"/>
      <c r="AI732" s="886"/>
      <c r="AJ732" s="886"/>
      <c r="AK732" s="886"/>
      <c r="AL732" s="886"/>
      <c r="AM732" s="886"/>
      <c r="AN732" s="886"/>
      <c r="AO732" s="886"/>
      <c r="AP732" s="886"/>
      <c r="AQ732" s="886"/>
      <c r="AR732" s="886"/>
      <c r="AS732" s="886"/>
      <c r="AT732" s="886"/>
      <c r="AU732" s="886"/>
      <c r="AV732" s="886"/>
      <c r="AW732" s="886"/>
      <c r="AX732" s="886"/>
      <c r="AY732" s="886"/>
      <c r="AZ732" s="886"/>
      <c r="BA732" s="886"/>
      <c r="BB732" s="886"/>
      <c r="BC732" s="886"/>
      <c r="BD732" s="886"/>
      <c r="BE732" s="886"/>
      <c r="BF732" s="886"/>
      <c r="BG732" s="886"/>
      <c r="BH732" s="886"/>
      <c r="BI732" s="886"/>
      <c r="BJ732" s="886"/>
      <c r="BK732" s="886"/>
      <c r="BL732" s="886"/>
      <c r="BM732" s="886"/>
      <c r="BN732" s="886"/>
      <c r="BO732" s="886"/>
      <c r="BP732" s="886"/>
      <c r="BQ732" s="886"/>
    </row>
    <row r="733">
      <c r="A733" s="886"/>
      <c r="B733" s="886"/>
      <c r="C733" s="886"/>
      <c r="D733" s="887"/>
      <c r="E733" s="886"/>
      <c r="F733" s="886"/>
      <c r="G733" s="886"/>
      <c r="H733" s="886"/>
      <c r="I733" s="886"/>
      <c r="J733" s="886"/>
      <c r="K733" s="886"/>
      <c r="L733" s="886"/>
      <c r="M733" s="886"/>
      <c r="N733" s="886"/>
      <c r="O733" s="886"/>
      <c r="P733" s="886"/>
      <c r="Q733" s="886"/>
      <c r="R733" s="886"/>
      <c r="S733" s="886"/>
      <c r="T733" s="886"/>
      <c r="U733" s="886"/>
      <c r="V733" s="886"/>
      <c r="W733" s="886"/>
      <c r="X733" s="886"/>
      <c r="Y733" s="886"/>
      <c r="Z733" s="886"/>
      <c r="AA733" s="886"/>
      <c r="AB733" s="886"/>
      <c r="AC733" s="886"/>
      <c r="AD733" s="886"/>
      <c r="AE733" s="886"/>
      <c r="AF733" s="886"/>
      <c r="AG733" s="886"/>
      <c r="AH733" s="886"/>
      <c r="AI733" s="886"/>
      <c r="AJ733" s="886"/>
      <c r="AK733" s="886"/>
      <c r="AL733" s="886"/>
      <c r="AM733" s="886"/>
      <c r="AN733" s="886"/>
      <c r="AO733" s="886"/>
      <c r="AP733" s="886"/>
      <c r="AQ733" s="886"/>
      <c r="AR733" s="886"/>
      <c r="AS733" s="886"/>
      <c r="AT733" s="886"/>
      <c r="AU733" s="886"/>
      <c r="AV733" s="886"/>
      <c r="AW733" s="886"/>
      <c r="AX733" s="886"/>
      <c r="AY733" s="886"/>
      <c r="AZ733" s="886"/>
      <c r="BA733" s="886"/>
      <c r="BB733" s="886"/>
      <c r="BC733" s="886"/>
      <c r="BD733" s="886"/>
      <c r="BE733" s="886"/>
      <c r="BF733" s="886"/>
      <c r="BG733" s="886"/>
      <c r="BH733" s="886"/>
      <c r="BI733" s="886"/>
      <c r="BJ733" s="886"/>
      <c r="BK733" s="886"/>
      <c r="BL733" s="886"/>
      <c r="BM733" s="886"/>
      <c r="BN733" s="886"/>
      <c r="BO733" s="886"/>
      <c r="BP733" s="886"/>
      <c r="BQ733" s="886"/>
    </row>
    <row r="734">
      <c r="A734" s="886"/>
      <c r="B734" s="886"/>
      <c r="C734" s="886"/>
      <c r="D734" s="887"/>
      <c r="E734" s="886"/>
      <c r="F734" s="886"/>
      <c r="G734" s="886"/>
      <c r="H734" s="886"/>
      <c r="I734" s="886"/>
      <c r="J734" s="886"/>
      <c r="K734" s="886"/>
      <c r="L734" s="886"/>
      <c r="M734" s="886"/>
      <c r="N734" s="886"/>
      <c r="O734" s="886"/>
      <c r="P734" s="886"/>
      <c r="Q734" s="886"/>
      <c r="R734" s="886"/>
      <c r="S734" s="886"/>
      <c r="T734" s="886"/>
      <c r="U734" s="886"/>
      <c r="V734" s="886"/>
      <c r="W734" s="886"/>
      <c r="X734" s="886"/>
      <c r="Y734" s="886"/>
      <c r="Z734" s="886"/>
      <c r="AA734" s="886"/>
      <c r="AB734" s="886"/>
      <c r="AC734" s="886"/>
      <c r="AD734" s="886"/>
      <c r="AE734" s="886"/>
      <c r="AF734" s="886"/>
      <c r="AG734" s="886"/>
      <c r="AH734" s="886"/>
      <c r="AI734" s="886"/>
      <c r="AJ734" s="886"/>
      <c r="AK734" s="886"/>
      <c r="AL734" s="886"/>
      <c r="AM734" s="886"/>
      <c r="AN734" s="886"/>
      <c r="AO734" s="886"/>
      <c r="AP734" s="886"/>
      <c r="AQ734" s="886"/>
      <c r="AR734" s="886"/>
      <c r="AS734" s="886"/>
      <c r="AT734" s="886"/>
      <c r="AU734" s="886"/>
      <c r="AV734" s="886"/>
      <c r="AW734" s="886"/>
      <c r="AX734" s="886"/>
      <c r="AY734" s="886"/>
      <c r="AZ734" s="886"/>
      <c r="BA734" s="886"/>
      <c r="BB734" s="886"/>
      <c r="BC734" s="886"/>
      <c r="BD734" s="886"/>
      <c r="BE734" s="886"/>
      <c r="BF734" s="886"/>
      <c r="BG734" s="886"/>
      <c r="BH734" s="886"/>
      <c r="BI734" s="886"/>
      <c r="BJ734" s="886"/>
      <c r="BK734" s="886"/>
      <c r="BL734" s="886"/>
      <c r="BM734" s="886"/>
      <c r="BN734" s="886"/>
      <c r="BO734" s="886"/>
      <c r="BP734" s="886"/>
      <c r="BQ734" s="886"/>
    </row>
    <row r="735">
      <c r="A735" s="886"/>
      <c r="B735" s="886"/>
      <c r="C735" s="886"/>
      <c r="D735" s="887"/>
      <c r="E735" s="886"/>
      <c r="F735" s="886"/>
      <c r="G735" s="886"/>
      <c r="H735" s="886"/>
      <c r="I735" s="886"/>
      <c r="J735" s="886"/>
      <c r="K735" s="886"/>
      <c r="L735" s="886"/>
      <c r="M735" s="886"/>
      <c r="N735" s="886"/>
      <c r="O735" s="886"/>
      <c r="P735" s="886"/>
      <c r="Q735" s="886"/>
      <c r="R735" s="886"/>
      <c r="S735" s="886"/>
      <c r="T735" s="886"/>
      <c r="U735" s="886"/>
      <c r="V735" s="886"/>
      <c r="W735" s="886"/>
      <c r="X735" s="886"/>
      <c r="Y735" s="886"/>
      <c r="Z735" s="886"/>
      <c r="AA735" s="886"/>
      <c r="AB735" s="886"/>
      <c r="AC735" s="886"/>
      <c r="AD735" s="886"/>
      <c r="AE735" s="886"/>
      <c r="AF735" s="886"/>
      <c r="AG735" s="886"/>
      <c r="AH735" s="886"/>
      <c r="AI735" s="886"/>
      <c r="AJ735" s="886"/>
      <c r="AK735" s="886"/>
      <c r="AL735" s="886"/>
      <c r="AM735" s="886"/>
      <c r="AN735" s="886"/>
      <c r="AO735" s="886"/>
      <c r="AP735" s="886"/>
      <c r="AQ735" s="886"/>
      <c r="AR735" s="886"/>
      <c r="AS735" s="886"/>
      <c r="AT735" s="886"/>
      <c r="AU735" s="886"/>
      <c r="AV735" s="886"/>
      <c r="AW735" s="886"/>
      <c r="AX735" s="886"/>
      <c r="AY735" s="886"/>
      <c r="AZ735" s="886"/>
      <c r="BA735" s="886"/>
      <c r="BB735" s="886"/>
      <c r="BC735" s="886"/>
      <c r="BD735" s="886"/>
      <c r="BE735" s="886"/>
      <c r="BF735" s="886"/>
      <c r="BG735" s="886"/>
      <c r="BH735" s="886"/>
      <c r="BI735" s="886"/>
      <c r="BJ735" s="886"/>
      <c r="BK735" s="886"/>
      <c r="BL735" s="886"/>
      <c r="BM735" s="886"/>
      <c r="BN735" s="886"/>
      <c r="BO735" s="886"/>
      <c r="BP735" s="886"/>
      <c r="BQ735" s="886"/>
    </row>
    <row r="736">
      <c r="A736" s="886"/>
      <c r="B736" s="886"/>
      <c r="C736" s="886"/>
      <c r="D736" s="887"/>
      <c r="E736" s="886"/>
      <c r="F736" s="886"/>
      <c r="G736" s="886"/>
      <c r="H736" s="886"/>
      <c r="I736" s="886"/>
      <c r="J736" s="886"/>
      <c r="K736" s="886"/>
      <c r="L736" s="886"/>
      <c r="M736" s="886"/>
      <c r="N736" s="886"/>
      <c r="O736" s="886"/>
      <c r="P736" s="886"/>
      <c r="Q736" s="886"/>
      <c r="R736" s="886"/>
      <c r="S736" s="886"/>
      <c r="T736" s="886"/>
      <c r="U736" s="886"/>
      <c r="V736" s="886"/>
      <c r="W736" s="886"/>
      <c r="X736" s="886"/>
      <c r="Y736" s="886"/>
      <c r="Z736" s="886"/>
      <c r="AA736" s="886"/>
      <c r="AB736" s="886"/>
      <c r="AC736" s="886"/>
      <c r="AD736" s="886"/>
      <c r="AE736" s="886"/>
      <c r="AF736" s="886"/>
      <c r="AG736" s="886"/>
      <c r="AH736" s="886"/>
      <c r="AI736" s="886"/>
      <c r="AJ736" s="886"/>
      <c r="AK736" s="886"/>
      <c r="AL736" s="886"/>
      <c r="AM736" s="886"/>
      <c r="AN736" s="886"/>
      <c r="AO736" s="886"/>
      <c r="AP736" s="886"/>
      <c r="AQ736" s="886"/>
      <c r="AR736" s="886"/>
      <c r="AS736" s="886"/>
      <c r="AT736" s="886"/>
      <c r="AU736" s="886"/>
      <c r="AV736" s="886"/>
      <c r="AW736" s="886"/>
      <c r="AX736" s="886"/>
      <c r="AY736" s="886"/>
      <c r="AZ736" s="886"/>
      <c r="BA736" s="886"/>
      <c r="BB736" s="886"/>
      <c r="BC736" s="886"/>
      <c r="BD736" s="886"/>
      <c r="BE736" s="886"/>
      <c r="BF736" s="886"/>
      <c r="BG736" s="886"/>
      <c r="BH736" s="886"/>
      <c r="BI736" s="886"/>
      <c r="BJ736" s="886"/>
      <c r="BK736" s="886"/>
      <c r="BL736" s="886"/>
      <c r="BM736" s="886"/>
      <c r="BN736" s="886"/>
      <c r="BO736" s="886"/>
      <c r="BP736" s="886"/>
      <c r="BQ736" s="886"/>
    </row>
    <row r="737">
      <c r="A737" s="886"/>
      <c r="B737" s="886"/>
      <c r="C737" s="886"/>
      <c r="D737" s="887"/>
      <c r="E737" s="886"/>
      <c r="F737" s="886"/>
      <c r="G737" s="886"/>
      <c r="H737" s="886"/>
      <c r="I737" s="886"/>
      <c r="J737" s="886"/>
      <c r="K737" s="886"/>
      <c r="L737" s="886"/>
      <c r="M737" s="886"/>
      <c r="N737" s="886"/>
      <c r="O737" s="886"/>
      <c r="P737" s="886"/>
      <c r="Q737" s="886"/>
      <c r="R737" s="886"/>
      <c r="S737" s="886"/>
      <c r="T737" s="886"/>
      <c r="U737" s="886"/>
      <c r="V737" s="886"/>
      <c r="W737" s="886"/>
      <c r="X737" s="886"/>
      <c r="Y737" s="886"/>
      <c r="Z737" s="886"/>
      <c r="AA737" s="886"/>
      <c r="AB737" s="886"/>
      <c r="AC737" s="886"/>
      <c r="AD737" s="886"/>
      <c r="AE737" s="886"/>
      <c r="AF737" s="886"/>
      <c r="AG737" s="886"/>
      <c r="AH737" s="886"/>
      <c r="AI737" s="886"/>
      <c r="AJ737" s="886"/>
      <c r="AK737" s="886"/>
      <c r="AL737" s="886"/>
      <c r="AM737" s="886"/>
      <c r="AN737" s="886"/>
      <c r="AO737" s="886"/>
      <c r="AP737" s="886"/>
      <c r="AQ737" s="886"/>
      <c r="AR737" s="886"/>
      <c r="AS737" s="886"/>
      <c r="AT737" s="886"/>
      <c r="AU737" s="886"/>
      <c r="AV737" s="886"/>
      <c r="AW737" s="886"/>
      <c r="AX737" s="886"/>
      <c r="AY737" s="886"/>
      <c r="AZ737" s="886"/>
      <c r="BA737" s="886"/>
      <c r="BB737" s="886"/>
      <c r="BC737" s="886"/>
      <c r="BD737" s="886"/>
      <c r="BE737" s="886"/>
      <c r="BF737" s="886"/>
      <c r="BG737" s="886"/>
      <c r="BH737" s="886"/>
      <c r="BI737" s="886"/>
      <c r="BJ737" s="886"/>
      <c r="BK737" s="886"/>
      <c r="BL737" s="886"/>
      <c r="BM737" s="886"/>
      <c r="BN737" s="886"/>
      <c r="BO737" s="886"/>
      <c r="BP737" s="886"/>
      <c r="BQ737" s="886"/>
    </row>
    <row r="738">
      <c r="A738" s="886"/>
      <c r="B738" s="886"/>
      <c r="C738" s="886"/>
      <c r="D738" s="887"/>
      <c r="E738" s="886"/>
      <c r="F738" s="886"/>
      <c r="G738" s="886"/>
      <c r="H738" s="886"/>
      <c r="I738" s="886"/>
      <c r="J738" s="886"/>
      <c r="K738" s="886"/>
      <c r="L738" s="886"/>
      <c r="M738" s="886"/>
      <c r="N738" s="886"/>
      <c r="O738" s="886"/>
      <c r="P738" s="886"/>
      <c r="Q738" s="886"/>
      <c r="R738" s="886"/>
      <c r="S738" s="886"/>
      <c r="T738" s="886"/>
      <c r="U738" s="886"/>
      <c r="V738" s="886"/>
      <c r="W738" s="886"/>
      <c r="X738" s="886"/>
      <c r="Y738" s="886"/>
      <c r="Z738" s="886"/>
      <c r="AA738" s="886"/>
      <c r="AB738" s="886"/>
      <c r="AC738" s="886"/>
      <c r="AD738" s="886"/>
      <c r="AE738" s="886"/>
      <c r="AF738" s="886"/>
      <c r="AG738" s="886"/>
      <c r="AH738" s="886"/>
      <c r="AI738" s="886"/>
      <c r="AJ738" s="886"/>
      <c r="AK738" s="886"/>
      <c r="AL738" s="886"/>
      <c r="AM738" s="886"/>
      <c r="AN738" s="886"/>
      <c r="AO738" s="886"/>
      <c r="AP738" s="886"/>
      <c r="AQ738" s="886"/>
      <c r="AR738" s="886"/>
      <c r="AS738" s="886"/>
      <c r="AT738" s="886"/>
      <c r="AU738" s="886"/>
      <c r="AV738" s="886"/>
      <c r="AW738" s="886"/>
      <c r="AX738" s="886"/>
      <c r="AY738" s="886"/>
      <c r="AZ738" s="886"/>
      <c r="BA738" s="886"/>
      <c r="BB738" s="886"/>
      <c r="BC738" s="886"/>
      <c r="BD738" s="886"/>
      <c r="BE738" s="886"/>
      <c r="BF738" s="886"/>
      <c r="BG738" s="886"/>
      <c r="BH738" s="886"/>
      <c r="BI738" s="886"/>
      <c r="BJ738" s="886"/>
      <c r="BK738" s="886"/>
      <c r="BL738" s="886"/>
      <c r="BM738" s="886"/>
      <c r="BN738" s="886"/>
      <c r="BO738" s="886"/>
      <c r="BP738" s="886"/>
      <c r="BQ738" s="886"/>
    </row>
    <row r="739">
      <c r="A739" s="886"/>
      <c r="B739" s="886"/>
      <c r="C739" s="886"/>
      <c r="D739" s="887"/>
      <c r="E739" s="886"/>
      <c r="F739" s="886"/>
      <c r="G739" s="886"/>
      <c r="H739" s="886"/>
      <c r="I739" s="886"/>
      <c r="J739" s="886"/>
      <c r="K739" s="886"/>
      <c r="L739" s="886"/>
      <c r="M739" s="886"/>
      <c r="N739" s="886"/>
      <c r="O739" s="886"/>
      <c r="P739" s="886"/>
      <c r="Q739" s="886"/>
      <c r="R739" s="886"/>
      <c r="S739" s="886"/>
      <c r="T739" s="886"/>
      <c r="U739" s="886"/>
      <c r="V739" s="886"/>
      <c r="W739" s="886"/>
      <c r="X739" s="886"/>
      <c r="Y739" s="886"/>
      <c r="Z739" s="886"/>
      <c r="AA739" s="886"/>
      <c r="AB739" s="886"/>
      <c r="AC739" s="886"/>
      <c r="AD739" s="886"/>
      <c r="AE739" s="886"/>
      <c r="AF739" s="886"/>
      <c r="AG739" s="886"/>
      <c r="AH739" s="886"/>
      <c r="AI739" s="886"/>
      <c r="AJ739" s="886"/>
      <c r="AK739" s="886"/>
      <c r="AL739" s="886"/>
      <c r="AM739" s="886"/>
      <c r="AN739" s="886"/>
      <c r="AO739" s="886"/>
      <c r="AP739" s="886"/>
      <c r="AQ739" s="886"/>
      <c r="AR739" s="886"/>
      <c r="AS739" s="886"/>
      <c r="AT739" s="886"/>
      <c r="AU739" s="886"/>
      <c r="AV739" s="886"/>
      <c r="AW739" s="886"/>
      <c r="AX739" s="886"/>
      <c r="AY739" s="886"/>
      <c r="AZ739" s="886"/>
      <c r="BA739" s="886"/>
      <c r="BB739" s="886"/>
      <c r="BC739" s="886"/>
      <c r="BD739" s="886"/>
      <c r="BE739" s="886"/>
      <c r="BF739" s="886"/>
      <c r="BG739" s="886"/>
      <c r="BH739" s="886"/>
      <c r="BI739" s="886"/>
      <c r="BJ739" s="886"/>
      <c r="BK739" s="886"/>
      <c r="BL739" s="886"/>
      <c r="BM739" s="886"/>
      <c r="BN739" s="886"/>
      <c r="BO739" s="886"/>
      <c r="BP739" s="886"/>
      <c r="BQ739" s="886"/>
    </row>
    <row r="740">
      <c r="A740" s="886"/>
      <c r="B740" s="886"/>
      <c r="C740" s="886"/>
      <c r="D740" s="887"/>
      <c r="E740" s="886"/>
      <c r="F740" s="886"/>
      <c r="G740" s="886"/>
      <c r="H740" s="886"/>
      <c r="I740" s="886"/>
      <c r="J740" s="886"/>
      <c r="K740" s="886"/>
      <c r="L740" s="886"/>
      <c r="M740" s="886"/>
      <c r="N740" s="886"/>
      <c r="O740" s="886"/>
      <c r="P740" s="886"/>
      <c r="Q740" s="886"/>
      <c r="R740" s="886"/>
      <c r="S740" s="886"/>
      <c r="T740" s="886"/>
      <c r="U740" s="886"/>
      <c r="V740" s="886"/>
      <c r="W740" s="886"/>
      <c r="X740" s="886"/>
      <c r="Y740" s="886"/>
      <c r="Z740" s="886"/>
      <c r="AA740" s="886"/>
      <c r="AB740" s="886"/>
      <c r="AC740" s="886"/>
      <c r="AD740" s="886"/>
      <c r="AE740" s="886"/>
      <c r="AF740" s="886"/>
      <c r="AG740" s="886"/>
      <c r="AH740" s="886"/>
      <c r="AI740" s="886"/>
      <c r="AJ740" s="886"/>
      <c r="AK740" s="886"/>
      <c r="AL740" s="886"/>
      <c r="AM740" s="886"/>
      <c r="AN740" s="886"/>
      <c r="AO740" s="886"/>
      <c r="AP740" s="886"/>
      <c r="AQ740" s="886"/>
      <c r="AR740" s="886"/>
      <c r="AS740" s="886"/>
      <c r="AT740" s="886"/>
      <c r="AU740" s="886"/>
      <c r="AV740" s="886"/>
      <c r="AW740" s="886"/>
      <c r="AX740" s="886"/>
      <c r="AY740" s="886"/>
      <c r="AZ740" s="886"/>
      <c r="BA740" s="886"/>
      <c r="BB740" s="886"/>
      <c r="BC740" s="886"/>
      <c r="BD740" s="886"/>
      <c r="BE740" s="886"/>
      <c r="BF740" s="886"/>
      <c r="BG740" s="886"/>
      <c r="BH740" s="886"/>
      <c r="BI740" s="886"/>
      <c r="BJ740" s="886"/>
      <c r="BK740" s="886"/>
      <c r="BL740" s="886"/>
      <c r="BM740" s="886"/>
      <c r="BN740" s="886"/>
      <c r="BO740" s="886"/>
      <c r="BP740" s="886"/>
      <c r="BQ740" s="886"/>
    </row>
    <row r="741">
      <c r="A741" s="886"/>
      <c r="B741" s="886"/>
      <c r="C741" s="886"/>
      <c r="D741" s="887"/>
      <c r="E741" s="886"/>
      <c r="F741" s="886"/>
      <c r="G741" s="886"/>
      <c r="H741" s="886"/>
      <c r="I741" s="886"/>
      <c r="J741" s="886"/>
      <c r="K741" s="886"/>
      <c r="L741" s="886"/>
      <c r="M741" s="886"/>
      <c r="N741" s="886"/>
      <c r="O741" s="886"/>
      <c r="P741" s="886"/>
      <c r="Q741" s="886"/>
      <c r="R741" s="886"/>
      <c r="S741" s="886"/>
      <c r="T741" s="886"/>
      <c r="U741" s="886"/>
      <c r="V741" s="886"/>
      <c r="W741" s="886"/>
      <c r="X741" s="886"/>
      <c r="Y741" s="886"/>
      <c r="Z741" s="886"/>
      <c r="AA741" s="886"/>
      <c r="AB741" s="886"/>
      <c r="AC741" s="886"/>
      <c r="AD741" s="886"/>
      <c r="AE741" s="886"/>
      <c r="AF741" s="886"/>
      <c r="AG741" s="886"/>
      <c r="AH741" s="886"/>
      <c r="AI741" s="886"/>
      <c r="AJ741" s="886"/>
      <c r="AK741" s="886"/>
      <c r="AL741" s="886"/>
      <c r="AM741" s="886"/>
      <c r="AN741" s="886"/>
      <c r="AO741" s="886"/>
      <c r="AP741" s="886"/>
      <c r="AQ741" s="886"/>
      <c r="AR741" s="886"/>
      <c r="AS741" s="886"/>
      <c r="AT741" s="886"/>
      <c r="AU741" s="886"/>
      <c r="AV741" s="886"/>
      <c r="AW741" s="886"/>
      <c r="AX741" s="886"/>
      <c r="AY741" s="886"/>
      <c r="AZ741" s="886"/>
      <c r="BA741" s="886"/>
      <c r="BB741" s="886"/>
      <c r="BC741" s="886"/>
      <c r="BD741" s="886"/>
      <c r="BE741" s="886"/>
      <c r="BF741" s="886"/>
      <c r="BG741" s="886"/>
      <c r="BH741" s="886"/>
      <c r="BI741" s="886"/>
      <c r="BJ741" s="886"/>
      <c r="BK741" s="886"/>
      <c r="BL741" s="886"/>
      <c r="BM741" s="886"/>
      <c r="BN741" s="886"/>
      <c r="BO741" s="886"/>
      <c r="BP741" s="886"/>
      <c r="BQ741" s="886"/>
    </row>
    <row r="742">
      <c r="A742" s="886"/>
      <c r="B742" s="886"/>
      <c r="C742" s="886"/>
      <c r="D742" s="887"/>
      <c r="E742" s="886"/>
      <c r="F742" s="886"/>
      <c r="G742" s="886"/>
      <c r="H742" s="886"/>
      <c r="I742" s="886"/>
      <c r="J742" s="886"/>
      <c r="K742" s="886"/>
      <c r="L742" s="886"/>
      <c r="M742" s="886"/>
      <c r="N742" s="886"/>
      <c r="O742" s="886"/>
      <c r="P742" s="886"/>
      <c r="Q742" s="886"/>
      <c r="R742" s="886"/>
      <c r="S742" s="886"/>
      <c r="T742" s="886"/>
      <c r="U742" s="886"/>
      <c r="V742" s="886"/>
      <c r="W742" s="886"/>
      <c r="X742" s="886"/>
      <c r="Y742" s="886"/>
      <c r="Z742" s="886"/>
      <c r="AA742" s="886"/>
      <c r="AB742" s="886"/>
      <c r="AC742" s="886"/>
      <c r="AD742" s="886"/>
      <c r="AE742" s="886"/>
      <c r="AF742" s="886"/>
      <c r="AG742" s="886"/>
      <c r="AH742" s="886"/>
      <c r="AI742" s="886"/>
      <c r="AJ742" s="886"/>
      <c r="AK742" s="886"/>
      <c r="AL742" s="886"/>
      <c r="AM742" s="886"/>
      <c r="AN742" s="886"/>
      <c r="AO742" s="886"/>
      <c r="AP742" s="886"/>
      <c r="AQ742" s="886"/>
      <c r="AR742" s="886"/>
      <c r="AS742" s="886"/>
      <c r="AT742" s="886"/>
      <c r="AU742" s="886"/>
      <c r="AV742" s="886"/>
      <c r="AW742" s="886"/>
      <c r="AX742" s="886"/>
      <c r="AY742" s="886"/>
      <c r="AZ742" s="886"/>
      <c r="BA742" s="886"/>
      <c r="BB742" s="886"/>
      <c r="BC742" s="886"/>
      <c r="BD742" s="886"/>
      <c r="BE742" s="886"/>
      <c r="BF742" s="886"/>
      <c r="BG742" s="886"/>
      <c r="BH742" s="886"/>
      <c r="BI742" s="886"/>
      <c r="BJ742" s="886"/>
      <c r="BK742" s="886"/>
      <c r="BL742" s="886"/>
      <c r="BM742" s="886"/>
      <c r="BN742" s="886"/>
      <c r="BO742" s="886"/>
      <c r="BP742" s="886"/>
      <c r="BQ742" s="886"/>
    </row>
    <row r="743">
      <c r="A743" s="886"/>
      <c r="B743" s="886"/>
      <c r="C743" s="886"/>
      <c r="D743" s="887"/>
      <c r="E743" s="886"/>
      <c r="F743" s="886"/>
      <c r="G743" s="886"/>
      <c r="H743" s="886"/>
      <c r="I743" s="886"/>
      <c r="J743" s="886"/>
      <c r="K743" s="886"/>
      <c r="L743" s="886"/>
      <c r="M743" s="886"/>
      <c r="N743" s="886"/>
      <c r="O743" s="886"/>
      <c r="P743" s="886"/>
      <c r="Q743" s="886"/>
      <c r="R743" s="886"/>
      <c r="S743" s="886"/>
      <c r="T743" s="886"/>
      <c r="U743" s="886"/>
      <c r="V743" s="886"/>
      <c r="W743" s="886"/>
      <c r="X743" s="886"/>
      <c r="Y743" s="886"/>
      <c r="Z743" s="886"/>
      <c r="AA743" s="886"/>
      <c r="AB743" s="886"/>
      <c r="AC743" s="886"/>
      <c r="AD743" s="886"/>
      <c r="AE743" s="886"/>
      <c r="AF743" s="886"/>
      <c r="AG743" s="886"/>
      <c r="AH743" s="886"/>
      <c r="AI743" s="886"/>
      <c r="AJ743" s="886"/>
      <c r="AK743" s="886"/>
      <c r="AL743" s="886"/>
      <c r="AM743" s="886"/>
      <c r="AN743" s="886"/>
      <c r="AO743" s="886"/>
      <c r="AP743" s="886"/>
      <c r="AQ743" s="886"/>
      <c r="AR743" s="886"/>
      <c r="AS743" s="886"/>
      <c r="AT743" s="886"/>
      <c r="AU743" s="886"/>
      <c r="AV743" s="886"/>
      <c r="AW743" s="886"/>
      <c r="AX743" s="886"/>
      <c r="AY743" s="886"/>
      <c r="AZ743" s="886"/>
      <c r="BA743" s="886"/>
      <c r="BB743" s="886"/>
      <c r="BC743" s="886"/>
      <c r="BD743" s="886"/>
      <c r="BE743" s="886"/>
      <c r="BF743" s="886"/>
      <c r="BG743" s="886"/>
      <c r="BH743" s="886"/>
      <c r="BI743" s="886"/>
      <c r="BJ743" s="886"/>
      <c r="BK743" s="886"/>
      <c r="BL743" s="886"/>
      <c r="BM743" s="886"/>
      <c r="BN743" s="886"/>
      <c r="BO743" s="886"/>
      <c r="BP743" s="886"/>
      <c r="BQ743" s="886"/>
    </row>
    <row r="744">
      <c r="A744" s="886"/>
      <c r="B744" s="886"/>
      <c r="C744" s="886"/>
      <c r="D744" s="887"/>
      <c r="E744" s="886"/>
      <c r="F744" s="886"/>
      <c r="G744" s="886"/>
      <c r="H744" s="886"/>
      <c r="I744" s="886"/>
      <c r="J744" s="886"/>
      <c r="K744" s="886"/>
      <c r="L744" s="886"/>
      <c r="M744" s="886"/>
      <c r="N744" s="886"/>
      <c r="O744" s="886"/>
      <c r="P744" s="886"/>
      <c r="Q744" s="886"/>
      <c r="R744" s="886"/>
      <c r="S744" s="886"/>
      <c r="T744" s="886"/>
      <c r="U744" s="886"/>
      <c r="V744" s="886"/>
      <c r="W744" s="886"/>
      <c r="X744" s="886"/>
      <c r="Y744" s="886"/>
      <c r="Z744" s="886"/>
      <c r="AA744" s="886"/>
      <c r="AB744" s="886"/>
      <c r="AC744" s="886"/>
      <c r="AD744" s="886"/>
      <c r="AE744" s="886"/>
      <c r="AF744" s="886"/>
      <c r="AG744" s="886"/>
      <c r="AH744" s="886"/>
      <c r="AI744" s="886"/>
      <c r="AJ744" s="886"/>
      <c r="AK744" s="886"/>
      <c r="AL744" s="886"/>
      <c r="AM744" s="886"/>
      <c r="AN744" s="886"/>
      <c r="AO744" s="886"/>
      <c r="AP744" s="886"/>
      <c r="AQ744" s="886"/>
      <c r="AR744" s="886"/>
      <c r="AS744" s="886"/>
      <c r="AT744" s="886"/>
      <c r="AU744" s="886"/>
      <c r="AV744" s="886"/>
      <c r="AW744" s="886"/>
      <c r="AX744" s="886"/>
      <c r="AY744" s="886"/>
      <c r="AZ744" s="886"/>
      <c r="BA744" s="886"/>
      <c r="BB744" s="886"/>
      <c r="BC744" s="886"/>
      <c r="BD744" s="886"/>
      <c r="BE744" s="886"/>
      <c r="BF744" s="886"/>
      <c r="BG744" s="886"/>
      <c r="BH744" s="886"/>
      <c r="BI744" s="886"/>
      <c r="BJ744" s="886"/>
      <c r="BK744" s="886"/>
      <c r="BL744" s="886"/>
      <c r="BM744" s="886"/>
      <c r="BN744" s="886"/>
      <c r="BO744" s="886"/>
      <c r="BP744" s="886"/>
      <c r="BQ744" s="886"/>
    </row>
    <row r="745">
      <c r="A745" s="886"/>
      <c r="B745" s="886"/>
      <c r="C745" s="886"/>
      <c r="D745" s="887"/>
      <c r="E745" s="886"/>
      <c r="F745" s="886"/>
      <c r="G745" s="886"/>
      <c r="H745" s="886"/>
      <c r="I745" s="886"/>
      <c r="J745" s="886"/>
      <c r="K745" s="886"/>
      <c r="L745" s="886"/>
      <c r="M745" s="886"/>
      <c r="N745" s="886"/>
      <c r="O745" s="886"/>
      <c r="P745" s="886"/>
      <c r="Q745" s="886"/>
      <c r="R745" s="886"/>
      <c r="S745" s="886"/>
      <c r="T745" s="886"/>
      <c r="U745" s="886"/>
      <c r="V745" s="886"/>
      <c r="W745" s="886"/>
      <c r="X745" s="886"/>
      <c r="Y745" s="886"/>
      <c r="Z745" s="886"/>
      <c r="AA745" s="886"/>
      <c r="AB745" s="886"/>
      <c r="AC745" s="886"/>
      <c r="AD745" s="886"/>
      <c r="AE745" s="886"/>
      <c r="AF745" s="886"/>
      <c r="AG745" s="886"/>
      <c r="AH745" s="886"/>
      <c r="AI745" s="886"/>
      <c r="AJ745" s="886"/>
      <c r="AK745" s="886"/>
      <c r="AL745" s="886"/>
      <c r="AM745" s="886"/>
      <c r="AN745" s="886"/>
      <c r="AO745" s="886"/>
      <c r="AP745" s="886"/>
      <c r="AQ745" s="886"/>
      <c r="AR745" s="886"/>
      <c r="AS745" s="886"/>
      <c r="AT745" s="886"/>
      <c r="AU745" s="886"/>
      <c r="AV745" s="886"/>
      <c r="AW745" s="886"/>
      <c r="AX745" s="886"/>
      <c r="AY745" s="886"/>
      <c r="AZ745" s="886"/>
      <c r="BA745" s="886"/>
      <c r="BB745" s="886"/>
      <c r="BC745" s="886"/>
      <c r="BD745" s="886"/>
      <c r="BE745" s="886"/>
      <c r="BF745" s="886"/>
      <c r="BG745" s="886"/>
      <c r="BH745" s="886"/>
      <c r="BI745" s="886"/>
      <c r="BJ745" s="886"/>
      <c r="BK745" s="886"/>
      <c r="BL745" s="886"/>
      <c r="BM745" s="886"/>
      <c r="BN745" s="886"/>
      <c r="BO745" s="886"/>
      <c r="BP745" s="886"/>
      <c r="BQ745" s="886"/>
    </row>
    <row r="746">
      <c r="A746" s="886"/>
      <c r="B746" s="886"/>
      <c r="C746" s="886"/>
      <c r="D746" s="887"/>
      <c r="E746" s="886"/>
      <c r="F746" s="886"/>
      <c r="G746" s="886"/>
      <c r="H746" s="886"/>
      <c r="I746" s="886"/>
      <c r="J746" s="886"/>
      <c r="K746" s="886"/>
      <c r="L746" s="886"/>
      <c r="M746" s="886"/>
      <c r="N746" s="886"/>
      <c r="O746" s="886"/>
      <c r="P746" s="886"/>
      <c r="Q746" s="886"/>
      <c r="R746" s="886"/>
      <c r="S746" s="886"/>
      <c r="T746" s="886"/>
      <c r="U746" s="886"/>
      <c r="V746" s="886"/>
      <c r="W746" s="886"/>
      <c r="X746" s="886"/>
      <c r="Y746" s="886"/>
      <c r="Z746" s="886"/>
      <c r="AA746" s="886"/>
      <c r="AB746" s="886"/>
      <c r="AC746" s="886"/>
      <c r="AD746" s="886"/>
      <c r="AE746" s="886"/>
      <c r="AF746" s="886"/>
      <c r="AG746" s="886"/>
      <c r="AH746" s="886"/>
      <c r="AI746" s="886"/>
      <c r="AJ746" s="886"/>
      <c r="AK746" s="886"/>
      <c r="AL746" s="886"/>
      <c r="AM746" s="886"/>
      <c r="AN746" s="886"/>
      <c r="AO746" s="886"/>
      <c r="AP746" s="886"/>
      <c r="AQ746" s="886"/>
      <c r="AR746" s="886"/>
      <c r="AS746" s="886"/>
      <c r="AT746" s="886"/>
      <c r="AU746" s="886"/>
      <c r="AV746" s="886"/>
      <c r="AW746" s="886"/>
      <c r="AX746" s="886"/>
      <c r="AY746" s="886"/>
      <c r="AZ746" s="886"/>
      <c r="BA746" s="886"/>
      <c r="BB746" s="886"/>
      <c r="BC746" s="886"/>
      <c r="BD746" s="886"/>
      <c r="BE746" s="886"/>
      <c r="BF746" s="886"/>
      <c r="BG746" s="886"/>
      <c r="BH746" s="886"/>
      <c r="BI746" s="886"/>
      <c r="BJ746" s="886"/>
      <c r="BK746" s="886"/>
      <c r="BL746" s="886"/>
      <c r="BM746" s="886"/>
      <c r="BN746" s="886"/>
      <c r="BO746" s="886"/>
      <c r="BP746" s="886"/>
      <c r="BQ746" s="886"/>
    </row>
    <row r="747">
      <c r="A747" s="886"/>
      <c r="B747" s="886"/>
      <c r="C747" s="886"/>
      <c r="D747" s="887"/>
      <c r="E747" s="886"/>
      <c r="F747" s="886"/>
      <c r="G747" s="886"/>
      <c r="H747" s="886"/>
      <c r="I747" s="886"/>
      <c r="J747" s="886"/>
      <c r="K747" s="886"/>
      <c r="L747" s="886"/>
      <c r="M747" s="886"/>
      <c r="N747" s="886"/>
      <c r="O747" s="886"/>
      <c r="P747" s="886"/>
      <c r="Q747" s="886"/>
      <c r="R747" s="886"/>
      <c r="S747" s="886"/>
      <c r="T747" s="886"/>
      <c r="U747" s="886"/>
      <c r="V747" s="886"/>
      <c r="W747" s="886"/>
      <c r="X747" s="886"/>
      <c r="Y747" s="886"/>
      <c r="Z747" s="886"/>
      <c r="AA747" s="886"/>
      <c r="AB747" s="886"/>
      <c r="AC747" s="886"/>
      <c r="AD747" s="886"/>
      <c r="AE747" s="886"/>
      <c r="AF747" s="886"/>
      <c r="AG747" s="886"/>
      <c r="AH747" s="886"/>
      <c r="AI747" s="886"/>
      <c r="AJ747" s="886"/>
      <c r="AK747" s="886"/>
      <c r="AL747" s="886"/>
      <c r="AM747" s="886"/>
      <c r="AN747" s="886"/>
      <c r="AO747" s="886"/>
      <c r="AP747" s="886"/>
      <c r="AQ747" s="886"/>
      <c r="AR747" s="886"/>
      <c r="AS747" s="886"/>
      <c r="AT747" s="886"/>
      <c r="AU747" s="886"/>
      <c r="AV747" s="886"/>
      <c r="AW747" s="886"/>
      <c r="AX747" s="886"/>
      <c r="AY747" s="886"/>
      <c r="AZ747" s="886"/>
      <c r="BA747" s="886"/>
      <c r="BB747" s="886"/>
      <c r="BC747" s="886"/>
      <c r="BD747" s="886"/>
      <c r="BE747" s="886"/>
      <c r="BF747" s="886"/>
      <c r="BG747" s="886"/>
      <c r="BH747" s="886"/>
      <c r="BI747" s="886"/>
      <c r="BJ747" s="886"/>
      <c r="BK747" s="886"/>
      <c r="BL747" s="886"/>
      <c r="BM747" s="886"/>
      <c r="BN747" s="886"/>
      <c r="BO747" s="886"/>
      <c r="BP747" s="886"/>
      <c r="BQ747" s="886"/>
    </row>
    <row r="748">
      <c r="A748" s="886"/>
      <c r="B748" s="886"/>
      <c r="C748" s="886"/>
      <c r="D748" s="887"/>
      <c r="E748" s="886"/>
      <c r="F748" s="886"/>
      <c r="G748" s="886"/>
      <c r="H748" s="886"/>
      <c r="I748" s="886"/>
      <c r="J748" s="886"/>
      <c r="K748" s="886"/>
      <c r="L748" s="886"/>
      <c r="M748" s="886"/>
      <c r="N748" s="886"/>
      <c r="O748" s="886"/>
      <c r="P748" s="886"/>
      <c r="Q748" s="886"/>
      <c r="R748" s="886"/>
      <c r="S748" s="886"/>
      <c r="T748" s="886"/>
      <c r="U748" s="886"/>
      <c r="V748" s="886"/>
      <c r="W748" s="886"/>
      <c r="X748" s="886"/>
      <c r="Y748" s="886"/>
      <c r="Z748" s="886"/>
      <c r="AA748" s="886"/>
      <c r="AB748" s="886"/>
      <c r="AC748" s="886"/>
      <c r="AD748" s="886"/>
      <c r="AE748" s="886"/>
      <c r="AF748" s="886"/>
      <c r="AG748" s="886"/>
      <c r="AH748" s="886"/>
      <c r="AI748" s="886"/>
      <c r="AJ748" s="886"/>
      <c r="AK748" s="886"/>
      <c r="AL748" s="886"/>
      <c r="AM748" s="886"/>
      <c r="AN748" s="886"/>
      <c r="AO748" s="886"/>
      <c r="AP748" s="886"/>
      <c r="AQ748" s="886"/>
      <c r="AR748" s="886"/>
      <c r="AS748" s="886"/>
      <c r="AT748" s="886"/>
      <c r="AU748" s="886"/>
      <c r="AV748" s="886"/>
      <c r="AW748" s="886"/>
      <c r="AX748" s="886"/>
      <c r="AY748" s="886"/>
      <c r="AZ748" s="886"/>
      <c r="BA748" s="886"/>
      <c r="BB748" s="886"/>
      <c r="BC748" s="886"/>
      <c r="BD748" s="886"/>
      <c r="BE748" s="886"/>
      <c r="BF748" s="886"/>
      <c r="BG748" s="886"/>
      <c r="BH748" s="886"/>
      <c r="BI748" s="886"/>
      <c r="BJ748" s="886"/>
      <c r="BK748" s="886"/>
      <c r="BL748" s="886"/>
      <c r="BM748" s="886"/>
      <c r="BN748" s="886"/>
      <c r="BO748" s="886"/>
      <c r="BP748" s="886"/>
      <c r="BQ748" s="886"/>
    </row>
    <row r="749">
      <c r="A749" s="886"/>
      <c r="B749" s="886"/>
      <c r="C749" s="886"/>
      <c r="D749" s="887"/>
      <c r="E749" s="886"/>
      <c r="F749" s="886"/>
      <c r="G749" s="886"/>
      <c r="H749" s="886"/>
      <c r="I749" s="886"/>
      <c r="J749" s="886"/>
      <c r="K749" s="886"/>
      <c r="L749" s="886"/>
      <c r="M749" s="886"/>
      <c r="N749" s="886"/>
      <c r="O749" s="886"/>
      <c r="P749" s="886"/>
      <c r="Q749" s="886"/>
      <c r="R749" s="886"/>
      <c r="S749" s="886"/>
      <c r="T749" s="886"/>
      <c r="U749" s="886"/>
      <c r="V749" s="886"/>
      <c r="W749" s="886"/>
      <c r="X749" s="886"/>
      <c r="Y749" s="886"/>
      <c r="Z749" s="886"/>
      <c r="AA749" s="886"/>
      <c r="AB749" s="886"/>
      <c r="AC749" s="886"/>
      <c r="AD749" s="886"/>
      <c r="AE749" s="886"/>
      <c r="AF749" s="886"/>
      <c r="AG749" s="886"/>
      <c r="AH749" s="886"/>
      <c r="AI749" s="886"/>
      <c r="AJ749" s="886"/>
      <c r="AK749" s="886"/>
      <c r="AL749" s="886"/>
      <c r="AM749" s="886"/>
      <c r="AN749" s="886"/>
      <c r="AO749" s="886"/>
      <c r="AP749" s="886"/>
      <c r="AQ749" s="886"/>
      <c r="AR749" s="886"/>
      <c r="AS749" s="886"/>
      <c r="AT749" s="886"/>
      <c r="AU749" s="886"/>
      <c r="AV749" s="886"/>
      <c r="AW749" s="886"/>
      <c r="AX749" s="886"/>
      <c r="AY749" s="886"/>
      <c r="AZ749" s="886"/>
      <c r="BA749" s="886"/>
      <c r="BB749" s="886"/>
      <c r="BC749" s="886"/>
      <c r="BD749" s="886"/>
      <c r="BE749" s="886"/>
      <c r="BF749" s="886"/>
      <c r="BG749" s="886"/>
      <c r="BH749" s="886"/>
      <c r="BI749" s="886"/>
      <c r="BJ749" s="886"/>
      <c r="BK749" s="886"/>
      <c r="BL749" s="886"/>
      <c r="BM749" s="886"/>
      <c r="BN749" s="886"/>
      <c r="BO749" s="886"/>
      <c r="BP749" s="886"/>
      <c r="BQ749" s="886"/>
    </row>
    <row r="750">
      <c r="A750" s="886"/>
      <c r="B750" s="886"/>
      <c r="C750" s="886"/>
      <c r="D750" s="887"/>
      <c r="E750" s="886"/>
      <c r="F750" s="886"/>
      <c r="G750" s="886"/>
      <c r="H750" s="886"/>
      <c r="I750" s="886"/>
      <c r="J750" s="886"/>
      <c r="K750" s="886"/>
      <c r="L750" s="886"/>
      <c r="M750" s="886"/>
      <c r="N750" s="886"/>
      <c r="O750" s="886"/>
      <c r="P750" s="886"/>
      <c r="Q750" s="886"/>
      <c r="R750" s="886"/>
      <c r="S750" s="886"/>
      <c r="T750" s="886"/>
      <c r="U750" s="886"/>
      <c r="V750" s="886"/>
      <c r="W750" s="886"/>
      <c r="X750" s="886"/>
      <c r="Y750" s="886"/>
      <c r="Z750" s="886"/>
      <c r="AA750" s="886"/>
      <c r="AB750" s="886"/>
      <c r="AC750" s="886"/>
      <c r="AD750" s="886"/>
      <c r="AE750" s="886"/>
      <c r="AF750" s="886"/>
      <c r="AG750" s="886"/>
      <c r="AH750" s="886"/>
      <c r="AI750" s="886"/>
      <c r="AJ750" s="886"/>
      <c r="AK750" s="886"/>
      <c r="AL750" s="886"/>
      <c r="AM750" s="886"/>
      <c r="AN750" s="886"/>
      <c r="AO750" s="886"/>
      <c r="AP750" s="886"/>
      <c r="AQ750" s="886"/>
      <c r="AR750" s="886"/>
      <c r="AS750" s="886"/>
      <c r="AT750" s="886"/>
      <c r="AU750" s="886"/>
      <c r="AV750" s="886"/>
      <c r="AW750" s="886"/>
      <c r="AX750" s="886"/>
      <c r="AY750" s="886"/>
      <c r="AZ750" s="886"/>
      <c r="BA750" s="886"/>
      <c r="BB750" s="886"/>
      <c r="BC750" s="886"/>
      <c r="BD750" s="886"/>
      <c r="BE750" s="886"/>
      <c r="BF750" s="886"/>
      <c r="BG750" s="886"/>
      <c r="BH750" s="886"/>
      <c r="BI750" s="886"/>
      <c r="BJ750" s="886"/>
      <c r="BK750" s="886"/>
      <c r="BL750" s="886"/>
      <c r="BM750" s="886"/>
      <c r="BN750" s="886"/>
      <c r="BO750" s="886"/>
      <c r="BP750" s="886"/>
      <c r="BQ750" s="886"/>
    </row>
    <row r="751">
      <c r="A751" s="886"/>
      <c r="B751" s="886"/>
      <c r="C751" s="886"/>
      <c r="D751" s="887"/>
      <c r="E751" s="886"/>
      <c r="F751" s="886"/>
      <c r="G751" s="886"/>
      <c r="H751" s="886"/>
      <c r="I751" s="886"/>
      <c r="J751" s="886"/>
      <c r="K751" s="886"/>
      <c r="L751" s="886"/>
      <c r="M751" s="886"/>
      <c r="N751" s="886"/>
      <c r="O751" s="886"/>
      <c r="P751" s="886"/>
      <c r="Q751" s="886"/>
      <c r="R751" s="886"/>
      <c r="S751" s="886"/>
      <c r="T751" s="886"/>
      <c r="U751" s="886"/>
      <c r="V751" s="886"/>
      <c r="W751" s="886"/>
      <c r="X751" s="886"/>
      <c r="Y751" s="886"/>
      <c r="Z751" s="886"/>
      <c r="AA751" s="886"/>
      <c r="AB751" s="886"/>
      <c r="AC751" s="886"/>
      <c r="AD751" s="886"/>
      <c r="AE751" s="886"/>
      <c r="AF751" s="886"/>
      <c r="AG751" s="886"/>
      <c r="AH751" s="886"/>
      <c r="AI751" s="886"/>
      <c r="AJ751" s="886"/>
      <c r="AK751" s="886"/>
      <c r="AL751" s="886"/>
      <c r="AM751" s="886"/>
      <c r="AN751" s="886"/>
      <c r="AO751" s="886"/>
      <c r="AP751" s="886"/>
      <c r="AQ751" s="886"/>
      <c r="AR751" s="886"/>
      <c r="AS751" s="886"/>
      <c r="AT751" s="886"/>
      <c r="AU751" s="886"/>
      <c r="AV751" s="886"/>
      <c r="AW751" s="886"/>
      <c r="AX751" s="886"/>
      <c r="AY751" s="886"/>
      <c r="AZ751" s="886"/>
      <c r="BA751" s="886"/>
      <c r="BB751" s="886"/>
      <c r="BC751" s="886"/>
      <c r="BD751" s="886"/>
      <c r="BE751" s="886"/>
      <c r="BF751" s="886"/>
      <c r="BG751" s="886"/>
      <c r="BH751" s="886"/>
      <c r="BI751" s="886"/>
      <c r="BJ751" s="886"/>
      <c r="BK751" s="886"/>
      <c r="BL751" s="886"/>
      <c r="BM751" s="886"/>
      <c r="BN751" s="886"/>
      <c r="BO751" s="886"/>
      <c r="BP751" s="886"/>
      <c r="BQ751" s="886"/>
    </row>
    <row r="752">
      <c r="A752" s="886"/>
      <c r="B752" s="886"/>
      <c r="C752" s="886"/>
      <c r="D752" s="887"/>
      <c r="E752" s="886"/>
      <c r="F752" s="886"/>
      <c r="G752" s="886"/>
      <c r="H752" s="886"/>
      <c r="I752" s="886"/>
      <c r="J752" s="886"/>
      <c r="K752" s="886"/>
      <c r="L752" s="886"/>
      <c r="M752" s="886"/>
      <c r="N752" s="886"/>
      <c r="O752" s="886"/>
      <c r="P752" s="886"/>
      <c r="Q752" s="886"/>
      <c r="R752" s="886"/>
      <c r="S752" s="886"/>
      <c r="T752" s="886"/>
      <c r="U752" s="886"/>
      <c r="V752" s="886"/>
      <c r="W752" s="886"/>
      <c r="X752" s="886"/>
      <c r="Y752" s="886"/>
      <c r="Z752" s="886"/>
      <c r="AA752" s="886"/>
      <c r="AB752" s="886"/>
      <c r="AC752" s="886"/>
      <c r="AD752" s="886"/>
      <c r="AE752" s="886"/>
      <c r="AF752" s="886"/>
      <c r="AG752" s="886"/>
      <c r="AH752" s="886"/>
      <c r="AI752" s="886"/>
      <c r="AJ752" s="886"/>
      <c r="AK752" s="886"/>
      <c r="AL752" s="886"/>
      <c r="AM752" s="886"/>
      <c r="AN752" s="886"/>
      <c r="AO752" s="886"/>
      <c r="AP752" s="886"/>
      <c r="AQ752" s="886"/>
      <c r="AR752" s="886"/>
      <c r="AS752" s="886"/>
      <c r="AT752" s="886"/>
      <c r="AU752" s="886"/>
      <c r="AV752" s="886"/>
      <c r="AW752" s="886"/>
      <c r="AX752" s="886"/>
      <c r="AY752" s="886"/>
      <c r="AZ752" s="886"/>
      <c r="BA752" s="886"/>
      <c r="BB752" s="886"/>
      <c r="BC752" s="886"/>
      <c r="BD752" s="886"/>
      <c r="BE752" s="886"/>
      <c r="BF752" s="886"/>
      <c r="BG752" s="886"/>
      <c r="BH752" s="886"/>
      <c r="BI752" s="886"/>
      <c r="BJ752" s="886"/>
      <c r="BK752" s="886"/>
      <c r="BL752" s="886"/>
      <c r="BM752" s="886"/>
      <c r="BN752" s="886"/>
      <c r="BO752" s="886"/>
      <c r="BP752" s="886"/>
      <c r="BQ752" s="886"/>
    </row>
    <row r="753">
      <c r="A753" s="886"/>
      <c r="B753" s="886"/>
      <c r="C753" s="886"/>
      <c r="D753" s="887"/>
      <c r="E753" s="886"/>
      <c r="F753" s="886"/>
      <c r="G753" s="886"/>
      <c r="H753" s="886"/>
      <c r="I753" s="886"/>
      <c r="J753" s="886"/>
      <c r="K753" s="886"/>
      <c r="L753" s="886"/>
      <c r="M753" s="886"/>
      <c r="N753" s="886"/>
      <c r="O753" s="886"/>
      <c r="P753" s="886"/>
      <c r="Q753" s="886"/>
      <c r="R753" s="886"/>
      <c r="S753" s="886"/>
      <c r="T753" s="886"/>
      <c r="U753" s="886"/>
      <c r="V753" s="886"/>
      <c r="W753" s="886"/>
      <c r="X753" s="886"/>
      <c r="Y753" s="886"/>
      <c r="Z753" s="886"/>
      <c r="AA753" s="886"/>
      <c r="AB753" s="886"/>
      <c r="AC753" s="886"/>
      <c r="AD753" s="886"/>
      <c r="AE753" s="886"/>
      <c r="AF753" s="886"/>
      <c r="AG753" s="886"/>
      <c r="AH753" s="886"/>
      <c r="AI753" s="886"/>
      <c r="AJ753" s="886"/>
      <c r="AK753" s="886"/>
      <c r="AL753" s="886"/>
      <c r="AM753" s="886"/>
      <c r="AN753" s="886"/>
      <c r="AO753" s="886"/>
      <c r="AP753" s="886"/>
      <c r="AQ753" s="886"/>
      <c r="AR753" s="886"/>
      <c r="AS753" s="886"/>
      <c r="AT753" s="886"/>
      <c r="AU753" s="886"/>
      <c r="AV753" s="886"/>
      <c r="AW753" s="886"/>
      <c r="AX753" s="886"/>
      <c r="AY753" s="886"/>
      <c r="AZ753" s="886"/>
      <c r="BA753" s="886"/>
      <c r="BB753" s="886"/>
      <c r="BC753" s="886"/>
      <c r="BD753" s="886"/>
      <c r="BE753" s="886"/>
      <c r="BF753" s="886"/>
      <c r="BG753" s="886"/>
      <c r="BH753" s="886"/>
      <c r="BI753" s="886"/>
      <c r="BJ753" s="886"/>
      <c r="BK753" s="886"/>
      <c r="BL753" s="886"/>
      <c r="BM753" s="886"/>
      <c r="BN753" s="886"/>
      <c r="BO753" s="886"/>
      <c r="BP753" s="886"/>
      <c r="BQ753" s="886"/>
    </row>
    <row r="754">
      <c r="A754" s="886"/>
      <c r="B754" s="886"/>
      <c r="C754" s="886"/>
      <c r="D754" s="887"/>
      <c r="E754" s="886"/>
      <c r="F754" s="886"/>
      <c r="G754" s="886"/>
      <c r="H754" s="886"/>
      <c r="I754" s="886"/>
      <c r="J754" s="886"/>
      <c r="K754" s="886"/>
      <c r="L754" s="886"/>
      <c r="M754" s="886"/>
      <c r="N754" s="886"/>
      <c r="O754" s="886"/>
      <c r="P754" s="886"/>
      <c r="Q754" s="886"/>
      <c r="R754" s="886"/>
      <c r="S754" s="886"/>
      <c r="T754" s="886"/>
      <c r="U754" s="886"/>
      <c r="V754" s="886"/>
      <c r="W754" s="886"/>
      <c r="X754" s="886"/>
      <c r="Y754" s="886"/>
      <c r="Z754" s="886"/>
      <c r="AA754" s="886"/>
      <c r="AB754" s="886"/>
      <c r="AC754" s="886"/>
      <c r="AD754" s="886"/>
      <c r="AE754" s="886"/>
      <c r="AF754" s="886"/>
      <c r="AG754" s="886"/>
      <c r="AH754" s="886"/>
      <c r="AI754" s="886"/>
      <c r="AJ754" s="886"/>
      <c r="AK754" s="886"/>
      <c r="AL754" s="886"/>
      <c r="AM754" s="886"/>
      <c r="AN754" s="886"/>
      <c r="AO754" s="886"/>
      <c r="AP754" s="886"/>
      <c r="AQ754" s="886"/>
      <c r="AR754" s="886"/>
      <c r="AS754" s="886"/>
      <c r="AT754" s="886"/>
      <c r="AU754" s="886"/>
      <c r="AV754" s="886"/>
      <c r="AW754" s="886"/>
      <c r="AX754" s="886"/>
      <c r="AY754" s="886"/>
      <c r="AZ754" s="886"/>
      <c r="BA754" s="886"/>
      <c r="BB754" s="886"/>
      <c r="BC754" s="886"/>
      <c r="BD754" s="886"/>
      <c r="BE754" s="886"/>
      <c r="BF754" s="886"/>
      <c r="BG754" s="886"/>
      <c r="BH754" s="886"/>
      <c r="BI754" s="886"/>
      <c r="BJ754" s="886"/>
      <c r="BK754" s="886"/>
      <c r="BL754" s="886"/>
      <c r="BM754" s="886"/>
      <c r="BN754" s="886"/>
      <c r="BO754" s="886"/>
      <c r="BP754" s="886"/>
      <c r="BQ754" s="886"/>
    </row>
    <row r="755">
      <c r="A755" s="886"/>
      <c r="B755" s="886"/>
      <c r="C755" s="886"/>
      <c r="D755" s="887"/>
      <c r="E755" s="886"/>
      <c r="F755" s="886"/>
      <c r="G755" s="886"/>
      <c r="H755" s="886"/>
      <c r="I755" s="886"/>
      <c r="J755" s="886"/>
      <c r="K755" s="886"/>
      <c r="L755" s="886"/>
      <c r="M755" s="886"/>
      <c r="N755" s="886"/>
      <c r="O755" s="886"/>
      <c r="P755" s="886"/>
      <c r="Q755" s="886"/>
      <c r="R755" s="886"/>
      <c r="S755" s="886"/>
      <c r="T755" s="886"/>
      <c r="U755" s="886"/>
      <c r="V755" s="886"/>
      <c r="W755" s="886"/>
      <c r="X755" s="886"/>
      <c r="Y755" s="886"/>
      <c r="Z755" s="886"/>
      <c r="AA755" s="886"/>
      <c r="AB755" s="886"/>
      <c r="AC755" s="886"/>
      <c r="AD755" s="886"/>
      <c r="AE755" s="886"/>
      <c r="AF755" s="886"/>
      <c r="AG755" s="886"/>
      <c r="AH755" s="886"/>
      <c r="AI755" s="886"/>
      <c r="AJ755" s="886"/>
      <c r="AK755" s="886"/>
      <c r="AL755" s="886"/>
      <c r="AM755" s="886"/>
      <c r="AN755" s="886"/>
      <c r="AO755" s="886"/>
      <c r="AP755" s="886"/>
      <c r="AQ755" s="886"/>
      <c r="AR755" s="886"/>
      <c r="AS755" s="886"/>
      <c r="AT755" s="886"/>
      <c r="AU755" s="886"/>
      <c r="AV755" s="886"/>
      <c r="AW755" s="886"/>
      <c r="AX755" s="886"/>
      <c r="AY755" s="886"/>
      <c r="AZ755" s="886"/>
      <c r="BA755" s="886"/>
      <c r="BB755" s="886"/>
      <c r="BC755" s="886"/>
      <c r="BD755" s="886"/>
      <c r="BE755" s="886"/>
      <c r="BF755" s="886"/>
      <c r="BG755" s="886"/>
      <c r="BH755" s="886"/>
      <c r="BI755" s="886"/>
      <c r="BJ755" s="886"/>
      <c r="BK755" s="886"/>
      <c r="BL755" s="886"/>
      <c r="BM755" s="886"/>
      <c r="BN755" s="886"/>
      <c r="BO755" s="886"/>
      <c r="BP755" s="886"/>
      <c r="BQ755" s="886"/>
    </row>
    <row r="756">
      <c r="A756" s="886"/>
      <c r="B756" s="886"/>
      <c r="C756" s="886"/>
      <c r="D756" s="887"/>
      <c r="E756" s="886"/>
      <c r="F756" s="886"/>
      <c r="G756" s="886"/>
      <c r="H756" s="886"/>
      <c r="I756" s="886"/>
      <c r="J756" s="886"/>
      <c r="K756" s="886"/>
      <c r="L756" s="886"/>
      <c r="M756" s="886"/>
      <c r="N756" s="886"/>
      <c r="O756" s="886"/>
      <c r="P756" s="886"/>
      <c r="Q756" s="886"/>
      <c r="R756" s="886"/>
      <c r="S756" s="886"/>
      <c r="T756" s="886"/>
      <c r="U756" s="886"/>
      <c r="V756" s="886"/>
      <c r="W756" s="886"/>
      <c r="X756" s="886"/>
      <c r="Y756" s="886"/>
      <c r="Z756" s="886"/>
      <c r="AA756" s="886"/>
      <c r="AB756" s="886"/>
      <c r="AC756" s="886"/>
      <c r="AD756" s="886"/>
      <c r="AE756" s="886"/>
      <c r="AF756" s="886"/>
      <c r="AG756" s="886"/>
      <c r="AH756" s="886"/>
      <c r="AI756" s="886"/>
      <c r="AJ756" s="886"/>
      <c r="AK756" s="886"/>
      <c r="AL756" s="886"/>
      <c r="AM756" s="886"/>
      <c r="AN756" s="886"/>
      <c r="AO756" s="886"/>
      <c r="AP756" s="886"/>
      <c r="AQ756" s="886"/>
      <c r="AR756" s="886"/>
      <c r="AS756" s="886"/>
      <c r="AT756" s="886"/>
      <c r="AU756" s="886"/>
      <c r="AV756" s="886"/>
      <c r="AW756" s="886"/>
      <c r="AX756" s="886"/>
      <c r="AY756" s="886"/>
      <c r="AZ756" s="886"/>
      <c r="BA756" s="886"/>
      <c r="BB756" s="886"/>
      <c r="BC756" s="886"/>
      <c r="BD756" s="886"/>
      <c r="BE756" s="886"/>
      <c r="BF756" s="886"/>
      <c r="BG756" s="886"/>
      <c r="BH756" s="886"/>
      <c r="BI756" s="886"/>
      <c r="BJ756" s="886"/>
      <c r="BK756" s="886"/>
      <c r="BL756" s="886"/>
      <c r="BM756" s="886"/>
      <c r="BN756" s="886"/>
      <c r="BO756" s="886"/>
      <c r="BP756" s="886"/>
      <c r="BQ756" s="886"/>
    </row>
    <row r="757">
      <c r="A757" s="886"/>
      <c r="B757" s="886"/>
      <c r="C757" s="886"/>
      <c r="D757" s="887"/>
      <c r="E757" s="886"/>
      <c r="F757" s="886"/>
      <c r="G757" s="886"/>
      <c r="H757" s="886"/>
      <c r="I757" s="886"/>
      <c r="J757" s="886"/>
      <c r="K757" s="886"/>
      <c r="L757" s="886"/>
      <c r="M757" s="886"/>
      <c r="N757" s="886"/>
      <c r="O757" s="886"/>
      <c r="P757" s="886"/>
      <c r="Q757" s="886"/>
      <c r="R757" s="886"/>
      <c r="S757" s="886"/>
      <c r="T757" s="886"/>
      <c r="U757" s="886"/>
      <c r="V757" s="886"/>
      <c r="W757" s="886"/>
      <c r="X757" s="886"/>
      <c r="Y757" s="886"/>
      <c r="Z757" s="886"/>
      <c r="AA757" s="886"/>
      <c r="AB757" s="886"/>
      <c r="AC757" s="886"/>
      <c r="AD757" s="886"/>
      <c r="AE757" s="886"/>
      <c r="AF757" s="886"/>
      <c r="AG757" s="886"/>
      <c r="AH757" s="886"/>
      <c r="AI757" s="886"/>
      <c r="AJ757" s="886"/>
      <c r="AK757" s="886"/>
      <c r="AL757" s="886"/>
      <c r="AM757" s="886"/>
      <c r="AN757" s="886"/>
      <c r="AO757" s="886"/>
      <c r="AP757" s="886"/>
      <c r="AQ757" s="886"/>
      <c r="AR757" s="886"/>
      <c r="AS757" s="886"/>
      <c r="AT757" s="886"/>
      <c r="AU757" s="886"/>
      <c r="AV757" s="886"/>
      <c r="AW757" s="886"/>
      <c r="AX757" s="886"/>
      <c r="AY757" s="886"/>
      <c r="AZ757" s="886"/>
      <c r="BA757" s="886"/>
      <c r="BB757" s="886"/>
      <c r="BC757" s="886"/>
      <c r="BD757" s="886"/>
      <c r="BE757" s="886"/>
      <c r="BF757" s="886"/>
      <c r="BG757" s="886"/>
      <c r="BH757" s="886"/>
      <c r="BI757" s="886"/>
      <c r="BJ757" s="886"/>
      <c r="BK757" s="886"/>
      <c r="BL757" s="886"/>
      <c r="BM757" s="886"/>
      <c r="BN757" s="886"/>
      <c r="BO757" s="886"/>
      <c r="BP757" s="886"/>
      <c r="BQ757" s="886"/>
    </row>
    <row r="758">
      <c r="A758" s="886"/>
      <c r="B758" s="886"/>
      <c r="C758" s="886"/>
      <c r="D758" s="887"/>
      <c r="E758" s="886"/>
      <c r="F758" s="886"/>
      <c r="G758" s="886"/>
      <c r="H758" s="886"/>
      <c r="I758" s="886"/>
      <c r="J758" s="886"/>
      <c r="K758" s="886"/>
      <c r="L758" s="886"/>
      <c r="M758" s="886"/>
      <c r="N758" s="886"/>
      <c r="O758" s="886"/>
      <c r="P758" s="886"/>
      <c r="Q758" s="886"/>
      <c r="R758" s="886"/>
      <c r="S758" s="886"/>
      <c r="T758" s="886"/>
      <c r="U758" s="886"/>
      <c r="V758" s="886"/>
      <c r="W758" s="886"/>
      <c r="X758" s="886"/>
      <c r="Y758" s="886"/>
      <c r="Z758" s="886"/>
      <c r="AA758" s="886"/>
      <c r="AB758" s="886"/>
      <c r="AC758" s="886"/>
      <c r="AD758" s="886"/>
      <c r="AE758" s="886"/>
      <c r="AF758" s="886"/>
      <c r="AG758" s="886"/>
      <c r="AH758" s="886"/>
      <c r="AI758" s="886"/>
      <c r="AJ758" s="886"/>
      <c r="AK758" s="886"/>
      <c r="AL758" s="886"/>
      <c r="AM758" s="886"/>
      <c r="AN758" s="886"/>
      <c r="AO758" s="886"/>
      <c r="AP758" s="886"/>
      <c r="AQ758" s="886"/>
      <c r="AR758" s="886"/>
      <c r="AS758" s="886"/>
      <c r="AT758" s="886"/>
      <c r="AU758" s="886"/>
      <c r="AV758" s="886"/>
      <c r="AW758" s="886"/>
      <c r="AX758" s="886"/>
      <c r="AY758" s="886"/>
      <c r="AZ758" s="886"/>
      <c r="BA758" s="886"/>
      <c r="BB758" s="886"/>
      <c r="BC758" s="886"/>
      <c r="BD758" s="886"/>
      <c r="BE758" s="886"/>
      <c r="BF758" s="886"/>
      <c r="BG758" s="886"/>
      <c r="BH758" s="886"/>
      <c r="BI758" s="886"/>
      <c r="BJ758" s="886"/>
      <c r="BK758" s="886"/>
      <c r="BL758" s="886"/>
      <c r="BM758" s="886"/>
      <c r="BN758" s="886"/>
      <c r="BO758" s="886"/>
      <c r="BP758" s="886"/>
      <c r="BQ758" s="886"/>
    </row>
    <row r="759">
      <c r="A759" s="886"/>
      <c r="B759" s="886"/>
      <c r="C759" s="886"/>
      <c r="D759" s="887"/>
      <c r="E759" s="886"/>
      <c r="F759" s="886"/>
      <c r="G759" s="886"/>
      <c r="H759" s="886"/>
      <c r="I759" s="886"/>
      <c r="J759" s="886"/>
      <c r="K759" s="886"/>
      <c r="L759" s="886"/>
      <c r="M759" s="886"/>
      <c r="N759" s="886"/>
      <c r="O759" s="886"/>
      <c r="P759" s="886"/>
      <c r="Q759" s="886"/>
      <c r="R759" s="886"/>
      <c r="S759" s="886"/>
      <c r="T759" s="886"/>
      <c r="U759" s="886"/>
      <c r="V759" s="886"/>
      <c r="W759" s="886"/>
      <c r="X759" s="886"/>
      <c r="Y759" s="886"/>
      <c r="Z759" s="886"/>
      <c r="AA759" s="886"/>
      <c r="AB759" s="886"/>
      <c r="AC759" s="886"/>
      <c r="AD759" s="886"/>
      <c r="AE759" s="886"/>
      <c r="AF759" s="886"/>
      <c r="AG759" s="886"/>
      <c r="AH759" s="886"/>
      <c r="AI759" s="886"/>
      <c r="AJ759" s="886"/>
      <c r="AK759" s="886"/>
      <c r="AL759" s="886"/>
      <c r="AM759" s="886"/>
      <c r="AN759" s="886"/>
      <c r="AO759" s="886"/>
      <c r="AP759" s="886"/>
      <c r="AQ759" s="886"/>
      <c r="AR759" s="886"/>
      <c r="AS759" s="886"/>
      <c r="AT759" s="886"/>
      <c r="AU759" s="886"/>
      <c r="AV759" s="886"/>
      <c r="AW759" s="886"/>
      <c r="AX759" s="886"/>
      <c r="AY759" s="886"/>
      <c r="AZ759" s="886"/>
      <c r="BA759" s="886"/>
      <c r="BB759" s="886"/>
      <c r="BC759" s="886"/>
      <c r="BD759" s="886"/>
      <c r="BE759" s="886"/>
      <c r="BF759" s="886"/>
      <c r="BG759" s="886"/>
      <c r="BH759" s="886"/>
      <c r="BI759" s="886"/>
      <c r="BJ759" s="886"/>
      <c r="BK759" s="886"/>
      <c r="BL759" s="886"/>
      <c r="BM759" s="886"/>
      <c r="BN759" s="886"/>
      <c r="BO759" s="886"/>
      <c r="BP759" s="886"/>
      <c r="BQ759" s="886"/>
    </row>
    <row r="760">
      <c r="A760" s="886"/>
      <c r="B760" s="886"/>
      <c r="C760" s="886"/>
      <c r="D760" s="887"/>
      <c r="E760" s="886"/>
      <c r="F760" s="886"/>
      <c r="G760" s="886"/>
      <c r="H760" s="886"/>
      <c r="I760" s="886"/>
      <c r="J760" s="886"/>
      <c r="K760" s="886"/>
      <c r="L760" s="886"/>
      <c r="M760" s="886"/>
      <c r="N760" s="886"/>
      <c r="O760" s="886"/>
      <c r="P760" s="886"/>
      <c r="Q760" s="886"/>
      <c r="R760" s="886"/>
      <c r="S760" s="886"/>
      <c r="T760" s="886"/>
      <c r="U760" s="886"/>
      <c r="V760" s="886"/>
      <c r="W760" s="886"/>
      <c r="X760" s="886"/>
      <c r="Y760" s="886"/>
      <c r="Z760" s="886"/>
      <c r="AA760" s="886"/>
      <c r="AB760" s="886"/>
      <c r="AC760" s="886"/>
      <c r="AD760" s="886"/>
      <c r="AE760" s="886"/>
      <c r="AF760" s="886"/>
      <c r="AG760" s="886"/>
      <c r="AH760" s="886"/>
      <c r="AI760" s="886"/>
      <c r="AJ760" s="886"/>
      <c r="AK760" s="886"/>
      <c r="AL760" s="886"/>
      <c r="AM760" s="886"/>
      <c r="AN760" s="886"/>
      <c r="AO760" s="886"/>
      <c r="AP760" s="886"/>
      <c r="AQ760" s="886"/>
      <c r="AR760" s="886"/>
      <c r="AS760" s="886"/>
      <c r="AT760" s="886"/>
      <c r="AU760" s="886"/>
      <c r="AV760" s="886"/>
      <c r="AW760" s="886"/>
      <c r="AX760" s="886"/>
      <c r="AY760" s="886"/>
      <c r="AZ760" s="886"/>
      <c r="BA760" s="886"/>
      <c r="BB760" s="886"/>
      <c r="BC760" s="886"/>
      <c r="BD760" s="886"/>
      <c r="BE760" s="886"/>
      <c r="BF760" s="886"/>
      <c r="BG760" s="886"/>
      <c r="BH760" s="886"/>
      <c r="BI760" s="886"/>
      <c r="BJ760" s="886"/>
      <c r="BK760" s="886"/>
      <c r="BL760" s="886"/>
      <c r="BM760" s="886"/>
      <c r="BN760" s="886"/>
      <c r="BO760" s="886"/>
      <c r="BP760" s="886"/>
      <c r="BQ760" s="886"/>
    </row>
    <row r="761">
      <c r="A761" s="886"/>
      <c r="B761" s="886"/>
      <c r="C761" s="886"/>
      <c r="D761" s="887"/>
      <c r="E761" s="886"/>
      <c r="F761" s="886"/>
      <c r="G761" s="886"/>
      <c r="H761" s="886"/>
      <c r="I761" s="886"/>
      <c r="J761" s="886"/>
      <c r="K761" s="886"/>
      <c r="L761" s="886"/>
      <c r="M761" s="886"/>
      <c r="N761" s="886"/>
      <c r="O761" s="886"/>
      <c r="P761" s="886"/>
      <c r="Q761" s="886"/>
      <c r="R761" s="886"/>
      <c r="S761" s="886"/>
      <c r="T761" s="886"/>
      <c r="U761" s="886"/>
      <c r="V761" s="886"/>
      <c r="W761" s="886"/>
      <c r="X761" s="886"/>
      <c r="Y761" s="886"/>
      <c r="Z761" s="886"/>
      <c r="AA761" s="886"/>
      <c r="AB761" s="886"/>
      <c r="AC761" s="886"/>
      <c r="AD761" s="886"/>
      <c r="AE761" s="886"/>
      <c r="AF761" s="886"/>
      <c r="AG761" s="886"/>
      <c r="AH761" s="886"/>
      <c r="AI761" s="886"/>
      <c r="AJ761" s="886"/>
      <c r="AK761" s="886"/>
      <c r="AL761" s="886"/>
      <c r="AM761" s="886"/>
      <c r="AN761" s="886"/>
      <c r="AO761" s="886"/>
      <c r="AP761" s="886"/>
      <c r="AQ761" s="886"/>
      <c r="AR761" s="886"/>
      <c r="AS761" s="886"/>
      <c r="AT761" s="886"/>
      <c r="AU761" s="886"/>
      <c r="AV761" s="886"/>
      <c r="AW761" s="886"/>
      <c r="AX761" s="886"/>
      <c r="AY761" s="886"/>
      <c r="AZ761" s="886"/>
      <c r="BA761" s="886"/>
      <c r="BB761" s="886"/>
      <c r="BC761" s="886"/>
      <c r="BD761" s="886"/>
      <c r="BE761" s="886"/>
      <c r="BF761" s="886"/>
      <c r="BG761" s="886"/>
      <c r="BH761" s="886"/>
      <c r="BI761" s="886"/>
      <c r="BJ761" s="886"/>
      <c r="BK761" s="886"/>
      <c r="BL761" s="886"/>
      <c r="BM761" s="886"/>
      <c r="BN761" s="886"/>
      <c r="BO761" s="886"/>
      <c r="BP761" s="886"/>
      <c r="BQ761" s="886"/>
    </row>
    <row r="762">
      <c r="A762" s="886"/>
      <c r="B762" s="886"/>
      <c r="C762" s="886"/>
      <c r="D762" s="887"/>
      <c r="E762" s="886"/>
      <c r="F762" s="886"/>
      <c r="G762" s="886"/>
      <c r="H762" s="886"/>
      <c r="I762" s="886"/>
      <c r="J762" s="886"/>
      <c r="K762" s="886"/>
      <c r="L762" s="886"/>
      <c r="M762" s="886"/>
      <c r="N762" s="886"/>
      <c r="O762" s="886"/>
      <c r="P762" s="886"/>
      <c r="Q762" s="886"/>
      <c r="R762" s="886"/>
      <c r="S762" s="886"/>
      <c r="T762" s="886"/>
      <c r="U762" s="886"/>
      <c r="V762" s="886"/>
      <c r="W762" s="886"/>
      <c r="X762" s="886"/>
      <c r="Y762" s="886"/>
      <c r="Z762" s="886"/>
      <c r="AA762" s="886"/>
      <c r="AB762" s="886"/>
      <c r="AC762" s="886"/>
      <c r="AD762" s="886"/>
      <c r="AE762" s="886"/>
      <c r="AF762" s="886"/>
      <c r="AG762" s="886"/>
      <c r="AH762" s="886"/>
      <c r="AI762" s="886"/>
      <c r="AJ762" s="886"/>
      <c r="AK762" s="886"/>
      <c r="AL762" s="886"/>
      <c r="AM762" s="886"/>
      <c r="AN762" s="886"/>
      <c r="AO762" s="886"/>
      <c r="AP762" s="886"/>
      <c r="AQ762" s="886"/>
      <c r="AR762" s="886"/>
      <c r="AS762" s="886"/>
      <c r="AT762" s="886"/>
      <c r="AU762" s="886"/>
      <c r="AV762" s="886"/>
      <c r="AW762" s="886"/>
      <c r="AX762" s="886"/>
      <c r="AY762" s="886"/>
      <c r="AZ762" s="886"/>
      <c r="BA762" s="886"/>
      <c r="BB762" s="886"/>
      <c r="BC762" s="886"/>
      <c r="BD762" s="886"/>
      <c r="BE762" s="886"/>
      <c r="BF762" s="886"/>
      <c r="BG762" s="886"/>
      <c r="BH762" s="886"/>
      <c r="BI762" s="886"/>
      <c r="BJ762" s="886"/>
      <c r="BK762" s="886"/>
      <c r="BL762" s="886"/>
      <c r="BM762" s="886"/>
      <c r="BN762" s="886"/>
      <c r="BO762" s="886"/>
      <c r="BP762" s="886"/>
      <c r="BQ762" s="886"/>
    </row>
    <row r="763">
      <c r="A763" s="886"/>
      <c r="B763" s="886"/>
      <c r="C763" s="886"/>
      <c r="D763" s="887"/>
      <c r="E763" s="886"/>
      <c r="F763" s="886"/>
      <c r="G763" s="886"/>
      <c r="H763" s="886"/>
      <c r="I763" s="886"/>
      <c r="J763" s="886"/>
      <c r="K763" s="886"/>
      <c r="L763" s="886"/>
      <c r="M763" s="886"/>
      <c r="N763" s="886"/>
      <c r="O763" s="886"/>
      <c r="P763" s="886"/>
      <c r="Q763" s="886"/>
      <c r="R763" s="886"/>
      <c r="S763" s="886"/>
      <c r="T763" s="886"/>
      <c r="U763" s="886"/>
      <c r="V763" s="886"/>
      <c r="W763" s="886"/>
      <c r="X763" s="886"/>
      <c r="Y763" s="886"/>
      <c r="Z763" s="886"/>
      <c r="AA763" s="886"/>
      <c r="AB763" s="886"/>
      <c r="AC763" s="886"/>
      <c r="AD763" s="886"/>
      <c r="AE763" s="886"/>
      <c r="AF763" s="886"/>
      <c r="AG763" s="886"/>
      <c r="AH763" s="886"/>
      <c r="AI763" s="886"/>
      <c r="AJ763" s="886"/>
      <c r="AK763" s="886"/>
      <c r="AL763" s="886"/>
      <c r="AM763" s="886"/>
      <c r="AN763" s="886"/>
      <c r="AO763" s="886"/>
      <c r="AP763" s="886"/>
      <c r="AQ763" s="886"/>
      <c r="AR763" s="886"/>
      <c r="AS763" s="886"/>
      <c r="AT763" s="886"/>
      <c r="AU763" s="886"/>
      <c r="AV763" s="886"/>
      <c r="AW763" s="886"/>
      <c r="AX763" s="886"/>
      <c r="AY763" s="886"/>
      <c r="AZ763" s="886"/>
      <c r="BA763" s="886"/>
      <c r="BB763" s="886"/>
      <c r="BC763" s="886"/>
      <c r="BD763" s="886"/>
      <c r="BE763" s="886"/>
      <c r="BF763" s="886"/>
      <c r="BG763" s="886"/>
      <c r="BH763" s="886"/>
      <c r="BI763" s="886"/>
      <c r="BJ763" s="886"/>
      <c r="BK763" s="886"/>
      <c r="BL763" s="886"/>
      <c r="BM763" s="886"/>
      <c r="BN763" s="886"/>
      <c r="BO763" s="886"/>
      <c r="BP763" s="886"/>
      <c r="BQ763" s="886"/>
    </row>
    <row r="764">
      <c r="A764" s="886"/>
      <c r="B764" s="886"/>
      <c r="C764" s="886"/>
      <c r="D764" s="887"/>
      <c r="E764" s="886"/>
      <c r="F764" s="886"/>
      <c r="G764" s="886"/>
      <c r="H764" s="886"/>
      <c r="I764" s="886"/>
      <c r="J764" s="886"/>
      <c r="K764" s="886"/>
      <c r="L764" s="886"/>
      <c r="M764" s="886"/>
      <c r="N764" s="886"/>
      <c r="O764" s="886"/>
      <c r="P764" s="886"/>
      <c r="Q764" s="886"/>
      <c r="R764" s="886"/>
      <c r="S764" s="886"/>
      <c r="T764" s="886"/>
      <c r="U764" s="886"/>
      <c r="V764" s="886"/>
      <c r="W764" s="886"/>
      <c r="X764" s="886"/>
      <c r="Y764" s="886"/>
      <c r="Z764" s="886"/>
      <c r="AA764" s="886"/>
      <c r="AB764" s="886"/>
      <c r="AC764" s="886"/>
      <c r="AD764" s="886"/>
      <c r="AE764" s="886"/>
      <c r="AF764" s="886"/>
      <c r="AG764" s="886"/>
      <c r="AH764" s="886"/>
      <c r="AI764" s="886"/>
      <c r="AJ764" s="886"/>
      <c r="AK764" s="886"/>
      <c r="AL764" s="886"/>
      <c r="AM764" s="886"/>
      <c r="AN764" s="886"/>
      <c r="AO764" s="886"/>
      <c r="AP764" s="886"/>
      <c r="AQ764" s="886"/>
      <c r="AR764" s="886"/>
      <c r="AS764" s="886"/>
      <c r="AT764" s="886"/>
      <c r="AU764" s="886"/>
      <c r="AV764" s="886"/>
      <c r="AW764" s="886"/>
      <c r="AX764" s="886"/>
      <c r="AY764" s="886"/>
      <c r="AZ764" s="886"/>
      <c r="BA764" s="886"/>
      <c r="BB764" s="886"/>
      <c r="BC764" s="886"/>
      <c r="BD764" s="886"/>
      <c r="BE764" s="886"/>
      <c r="BF764" s="886"/>
      <c r="BG764" s="886"/>
      <c r="BH764" s="886"/>
      <c r="BI764" s="886"/>
      <c r="BJ764" s="886"/>
      <c r="BK764" s="886"/>
      <c r="BL764" s="886"/>
      <c r="BM764" s="886"/>
      <c r="BN764" s="886"/>
      <c r="BO764" s="886"/>
      <c r="BP764" s="886"/>
      <c r="BQ764" s="886"/>
    </row>
    <row r="765">
      <c r="A765" s="886"/>
      <c r="B765" s="886"/>
      <c r="C765" s="886"/>
      <c r="D765" s="887"/>
      <c r="E765" s="886"/>
      <c r="F765" s="886"/>
      <c r="G765" s="886"/>
      <c r="H765" s="886"/>
      <c r="I765" s="886"/>
      <c r="J765" s="886"/>
      <c r="K765" s="886"/>
      <c r="L765" s="886"/>
      <c r="M765" s="886"/>
      <c r="N765" s="886"/>
      <c r="O765" s="886"/>
      <c r="P765" s="886"/>
      <c r="Q765" s="886"/>
      <c r="R765" s="886"/>
      <c r="S765" s="886"/>
      <c r="T765" s="886"/>
      <c r="U765" s="886"/>
      <c r="V765" s="886"/>
      <c r="W765" s="886"/>
      <c r="X765" s="886"/>
      <c r="Y765" s="886"/>
      <c r="Z765" s="886"/>
      <c r="AA765" s="886"/>
      <c r="AB765" s="886"/>
      <c r="AC765" s="886"/>
      <c r="AD765" s="886"/>
      <c r="AE765" s="886"/>
      <c r="AF765" s="886"/>
      <c r="AG765" s="886"/>
      <c r="AH765" s="886"/>
      <c r="AI765" s="886"/>
      <c r="AJ765" s="886"/>
      <c r="AK765" s="886"/>
      <c r="AL765" s="886"/>
      <c r="AM765" s="886"/>
      <c r="AN765" s="886"/>
      <c r="AO765" s="886"/>
      <c r="AP765" s="886"/>
      <c r="AQ765" s="886"/>
      <c r="AR765" s="886"/>
      <c r="AS765" s="886"/>
      <c r="AT765" s="886"/>
      <c r="AU765" s="886"/>
      <c r="AV765" s="886"/>
      <c r="AW765" s="886"/>
      <c r="AX765" s="886"/>
      <c r="AY765" s="886"/>
      <c r="AZ765" s="886"/>
      <c r="BA765" s="886"/>
      <c r="BB765" s="886"/>
      <c r="BC765" s="886"/>
      <c r="BD765" s="886"/>
      <c r="BE765" s="886"/>
      <c r="BF765" s="886"/>
      <c r="BG765" s="886"/>
      <c r="BH765" s="886"/>
      <c r="BI765" s="886"/>
      <c r="BJ765" s="886"/>
      <c r="BK765" s="886"/>
      <c r="BL765" s="886"/>
      <c r="BM765" s="886"/>
      <c r="BN765" s="886"/>
      <c r="BO765" s="886"/>
      <c r="BP765" s="886"/>
      <c r="BQ765" s="886"/>
    </row>
    <row r="766">
      <c r="A766" s="886"/>
      <c r="B766" s="886"/>
      <c r="C766" s="886"/>
      <c r="D766" s="887"/>
      <c r="E766" s="886"/>
      <c r="F766" s="886"/>
      <c r="G766" s="886"/>
      <c r="H766" s="886"/>
      <c r="I766" s="886"/>
      <c r="J766" s="886"/>
      <c r="K766" s="886"/>
      <c r="L766" s="886"/>
      <c r="M766" s="886"/>
      <c r="N766" s="886"/>
      <c r="O766" s="886"/>
      <c r="P766" s="886"/>
      <c r="Q766" s="886"/>
      <c r="R766" s="886"/>
      <c r="S766" s="886"/>
      <c r="T766" s="886"/>
      <c r="U766" s="886"/>
      <c r="V766" s="886"/>
      <c r="W766" s="886"/>
      <c r="X766" s="886"/>
      <c r="Y766" s="886"/>
      <c r="Z766" s="886"/>
      <c r="AA766" s="886"/>
      <c r="AB766" s="886"/>
      <c r="AC766" s="886"/>
      <c r="AD766" s="886"/>
      <c r="AE766" s="886"/>
      <c r="AF766" s="886"/>
      <c r="AG766" s="886"/>
      <c r="AH766" s="886"/>
      <c r="AI766" s="886"/>
      <c r="AJ766" s="886"/>
      <c r="AK766" s="886"/>
      <c r="AL766" s="886"/>
      <c r="AM766" s="886"/>
      <c r="AN766" s="886"/>
      <c r="AO766" s="886"/>
      <c r="AP766" s="886"/>
      <c r="AQ766" s="886"/>
      <c r="AR766" s="886"/>
      <c r="AS766" s="886"/>
      <c r="AT766" s="886"/>
      <c r="AU766" s="886"/>
      <c r="AV766" s="886"/>
      <c r="AW766" s="886"/>
      <c r="AX766" s="886"/>
      <c r="AY766" s="886"/>
      <c r="AZ766" s="886"/>
      <c r="BA766" s="886"/>
      <c r="BB766" s="886"/>
      <c r="BC766" s="886"/>
      <c r="BD766" s="886"/>
      <c r="BE766" s="886"/>
      <c r="BF766" s="886"/>
      <c r="BG766" s="886"/>
      <c r="BH766" s="886"/>
      <c r="BI766" s="886"/>
      <c r="BJ766" s="886"/>
      <c r="BK766" s="886"/>
      <c r="BL766" s="886"/>
      <c r="BM766" s="886"/>
      <c r="BN766" s="886"/>
      <c r="BO766" s="886"/>
      <c r="BP766" s="886"/>
      <c r="BQ766" s="886"/>
    </row>
    <row r="767">
      <c r="A767" s="886"/>
      <c r="B767" s="886"/>
      <c r="C767" s="886"/>
      <c r="D767" s="887"/>
      <c r="E767" s="886"/>
      <c r="F767" s="886"/>
      <c r="G767" s="886"/>
      <c r="H767" s="886"/>
      <c r="I767" s="886"/>
      <c r="J767" s="886"/>
      <c r="K767" s="886"/>
      <c r="L767" s="886"/>
      <c r="M767" s="886"/>
      <c r="N767" s="886"/>
      <c r="O767" s="886"/>
      <c r="P767" s="886"/>
      <c r="Q767" s="886"/>
      <c r="R767" s="886"/>
      <c r="S767" s="886"/>
      <c r="T767" s="886"/>
      <c r="U767" s="886"/>
      <c r="V767" s="886"/>
      <c r="W767" s="886"/>
      <c r="X767" s="886"/>
      <c r="Y767" s="886"/>
      <c r="Z767" s="886"/>
      <c r="AA767" s="886"/>
      <c r="AB767" s="886"/>
      <c r="AC767" s="886"/>
      <c r="AD767" s="886"/>
      <c r="AE767" s="886"/>
      <c r="AF767" s="886"/>
      <c r="AG767" s="886"/>
      <c r="AH767" s="886"/>
      <c r="AI767" s="886"/>
      <c r="AJ767" s="886"/>
      <c r="AK767" s="886"/>
      <c r="AL767" s="886"/>
      <c r="AM767" s="886"/>
      <c r="AN767" s="886"/>
      <c r="AO767" s="886"/>
      <c r="AP767" s="886"/>
      <c r="AQ767" s="886"/>
      <c r="AR767" s="886"/>
      <c r="AS767" s="886"/>
      <c r="AT767" s="886"/>
      <c r="AU767" s="886"/>
      <c r="AV767" s="886"/>
      <c r="AW767" s="886"/>
      <c r="AX767" s="886"/>
      <c r="AY767" s="886"/>
      <c r="AZ767" s="886"/>
      <c r="BA767" s="886"/>
      <c r="BB767" s="886"/>
      <c r="BC767" s="886"/>
      <c r="BD767" s="886"/>
      <c r="BE767" s="886"/>
      <c r="BF767" s="886"/>
      <c r="BG767" s="886"/>
      <c r="BH767" s="886"/>
      <c r="BI767" s="886"/>
      <c r="BJ767" s="886"/>
      <c r="BK767" s="886"/>
      <c r="BL767" s="886"/>
      <c r="BM767" s="886"/>
      <c r="BN767" s="886"/>
      <c r="BO767" s="886"/>
      <c r="BP767" s="886"/>
      <c r="BQ767" s="886"/>
    </row>
    <row r="768">
      <c r="A768" s="886"/>
      <c r="B768" s="886"/>
      <c r="C768" s="886"/>
      <c r="D768" s="887"/>
      <c r="E768" s="886"/>
      <c r="F768" s="886"/>
      <c r="G768" s="886"/>
      <c r="H768" s="886"/>
      <c r="I768" s="886"/>
      <c r="J768" s="886"/>
      <c r="K768" s="886"/>
      <c r="L768" s="886"/>
      <c r="M768" s="886"/>
      <c r="N768" s="886"/>
      <c r="O768" s="886"/>
      <c r="P768" s="886"/>
      <c r="Q768" s="886"/>
      <c r="R768" s="886"/>
      <c r="S768" s="886"/>
      <c r="T768" s="886"/>
      <c r="U768" s="886"/>
      <c r="V768" s="886"/>
      <c r="W768" s="886"/>
      <c r="X768" s="886"/>
      <c r="Y768" s="886"/>
      <c r="Z768" s="886"/>
      <c r="AA768" s="886"/>
      <c r="AB768" s="886"/>
      <c r="AC768" s="886"/>
      <c r="AD768" s="886"/>
      <c r="AE768" s="886"/>
      <c r="AF768" s="886"/>
      <c r="AG768" s="886"/>
      <c r="AH768" s="886"/>
      <c r="AI768" s="886"/>
      <c r="AJ768" s="886"/>
      <c r="AK768" s="886"/>
      <c r="AL768" s="886"/>
      <c r="AM768" s="886"/>
      <c r="AN768" s="886"/>
      <c r="AO768" s="886"/>
      <c r="AP768" s="886"/>
      <c r="AQ768" s="886"/>
      <c r="AR768" s="886"/>
      <c r="AS768" s="886"/>
      <c r="AT768" s="886"/>
      <c r="AU768" s="886"/>
      <c r="AV768" s="886"/>
      <c r="AW768" s="886"/>
      <c r="AX768" s="886"/>
      <c r="AY768" s="886"/>
      <c r="AZ768" s="886"/>
      <c r="BA768" s="886"/>
      <c r="BB768" s="886"/>
      <c r="BC768" s="886"/>
      <c r="BD768" s="886"/>
      <c r="BE768" s="886"/>
      <c r="BF768" s="886"/>
      <c r="BG768" s="886"/>
      <c r="BH768" s="886"/>
      <c r="BI768" s="886"/>
      <c r="BJ768" s="886"/>
      <c r="BK768" s="886"/>
      <c r="BL768" s="886"/>
      <c r="BM768" s="886"/>
      <c r="BN768" s="886"/>
      <c r="BO768" s="886"/>
      <c r="BP768" s="886"/>
      <c r="BQ768" s="886"/>
    </row>
    <row r="769">
      <c r="A769" s="886"/>
      <c r="B769" s="886"/>
      <c r="C769" s="886"/>
      <c r="D769" s="887"/>
      <c r="E769" s="886"/>
      <c r="F769" s="886"/>
      <c r="G769" s="886"/>
      <c r="H769" s="886"/>
      <c r="I769" s="886"/>
      <c r="J769" s="886"/>
      <c r="K769" s="886"/>
      <c r="L769" s="886"/>
      <c r="M769" s="886"/>
      <c r="N769" s="886"/>
      <c r="O769" s="886"/>
      <c r="P769" s="886"/>
      <c r="Q769" s="886"/>
      <c r="R769" s="886"/>
      <c r="S769" s="886"/>
      <c r="T769" s="886"/>
      <c r="U769" s="886"/>
      <c r="V769" s="886"/>
      <c r="W769" s="886"/>
      <c r="X769" s="886"/>
      <c r="Y769" s="886"/>
      <c r="Z769" s="886"/>
      <c r="AA769" s="886"/>
      <c r="AB769" s="886"/>
      <c r="AC769" s="886"/>
      <c r="AD769" s="886"/>
      <c r="AE769" s="886"/>
      <c r="AF769" s="886"/>
      <c r="AG769" s="886"/>
      <c r="AH769" s="886"/>
      <c r="AI769" s="886"/>
      <c r="AJ769" s="886"/>
      <c r="AK769" s="886"/>
      <c r="AL769" s="886"/>
      <c r="AM769" s="886"/>
      <c r="AN769" s="886"/>
      <c r="AO769" s="886"/>
      <c r="AP769" s="886"/>
      <c r="AQ769" s="886"/>
      <c r="AR769" s="886"/>
      <c r="AS769" s="886"/>
      <c r="AT769" s="886"/>
      <c r="AU769" s="886"/>
      <c r="AV769" s="886"/>
      <c r="AW769" s="886"/>
      <c r="AX769" s="886"/>
      <c r="AY769" s="886"/>
      <c r="AZ769" s="886"/>
      <c r="BA769" s="886"/>
      <c r="BB769" s="886"/>
      <c r="BC769" s="886"/>
      <c r="BD769" s="886"/>
      <c r="BE769" s="886"/>
      <c r="BF769" s="886"/>
      <c r="BG769" s="886"/>
      <c r="BH769" s="886"/>
      <c r="BI769" s="886"/>
      <c r="BJ769" s="886"/>
      <c r="BK769" s="886"/>
      <c r="BL769" s="886"/>
      <c r="BM769" s="886"/>
      <c r="BN769" s="886"/>
      <c r="BO769" s="886"/>
      <c r="BP769" s="886"/>
      <c r="BQ769" s="886"/>
    </row>
    <row r="770">
      <c r="A770" s="886"/>
      <c r="B770" s="886"/>
      <c r="C770" s="886"/>
      <c r="D770" s="887"/>
      <c r="E770" s="886"/>
      <c r="F770" s="886"/>
      <c r="G770" s="886"/>
      <c r="H770" s="886"/>
      <c r="I770" s="886"/>
      <c r="J770" s="886"/>
      <c r="K770" s="886"/>
      <c r="L770" s="886"/>
      <c r="M770" s="886"/>
      <c r="N770" s="886"/>
      <c r="O770" s="886"/>
      <c r="P770" s="886"/>
      <c r="Q770" s="886"/>
      <c r="R770" s="886"/>
      <c r="S770" s="886"/>
      <c r="T770" s="886"/>
      <c r="U770" s="886"/>
      <c r="V770" s="886"/>
      <c r="W770" s="886"/>
      <c r="X770" s="886"/>
      <c r="Y770" s="886"/>
      <c r="Z770" s="886"/>
      <c r="AA770" s="886"/>
      <c r="AB770" s="886"/>
      <c r="AC770" s="886"/>
      <c r="AD770" s="886"/>
      <c r="AE770" s="886"/>
      <c r="AF770" s="886"/>
      <c r="AG770" s="886"/>
      <c r="AH770" s="886"/>
      <c r="AI770" s="886"/>
      <c r="AJ770" s="886"/>
      <c r="AK770" s="886"/>
      <c r="AL770" s="886"/>
      <c r="AM770" s="886"/>
      <c r="AN770" s="886"/>
      <c r="AO770" s="886"/>
      <c r="AP770" s="886"/>
      <c r="AQ770" s="886"/>
      <c r="AR770" s="886"/>
      <c r="AS770" s="886"/>
      <c r="AT770" s="886"/>
      <c r="AU770" s="886"/>
      <c r="AV770" s="886"/>
      <c r="AW770" s="886"/>
      <c r="AX770" s="886"/>
      <c r="AY770" s="886"/>
      <c r="AZ770" s="886"/>
      <c r="BA770" s="886"/>
      <c r="BB770" s="886"/>
      <c r="BC770" s="886"/>
      <c r="BD770" s="886"/>
      <c r="BE770" s="886"/>
      <c r="BF770" s="886"/>
      <c r="BG770" s="886"/>
      <c r="BH770" s="886"/>
      <c r="BI770" s="886"/>
      <c r="BJ770" s="886"/>
      <c r="BK770" s="886"/>
      <c r="BL770" s="886"/>
      <c r="BM770" s="886"/>
      <c r="BN770" s="886"/>
      <c r="BO770" s="886"/>
      <c r="BP770" s="886"/>
      <c r="BQ770" s="886"/>
    </row>
    <row r="771">
      <c r="A771" s="886"/>
      <c r="B771" s="886"/>
      <c r="C771" s="886"/>
      <c r="D771" s="887"/>
      <c r="E771" s="886"/>
      <c r="F771" s="886"/>
      <c r="G771" s="886"/>
      <c r="H771" s="886"/>
      <c r="I771" s="886"/>
      <c r="J771" s="886"/>
      <c r="K771" s="886"/>
      <c r="L771" s="886"/>
      <c r="M771" s="886"/>
      <c r="N771" s="886"/>
      <c r="O771" s="886"/>
      <c r="P771" s="886"/>
      <c r="Q771" s="886"/>
      <c r="R771" s="886"/>
      <c r="S771" s="886"/>
      <c r="T771" s="886"/>
      <c r="U771" s="886"/>
      <c r="V771" s="886"/>
      <c r="W771" s="886"/>
      <c r="X771" s="886"/>
      <c r="Y771" s="886"/>
      <c r="Z771" s="886"/>
      <c r="AA771" s="886"/>
      <c r="AB771" s="886"/>
      <c r="AC771" s="886"/>
      <c r="AD771" s="886"/>
      <c r="AE771" s="886"/>
      <c r="AF771" s="886"/>
      <c r="AG771" s="886"/>
      <c r="AH771" s="886"/>
      <c r="AI771" s="886"/>
      <c r="AJ771" s="886"/>
      <c r="AK771" s="886"/>
      <c r="AL771" s="886"/>
      <c r="AM771" s="886"/>
      <c r="AN771" s="886"/>
      <c r="AO771" s="886"/>
      <c r="AP771" s="886"/>
      <c r="AQ771" s="886"/>
      <c r="AR771" s="886"/>
      <c r="AS771" s="886"/>
      <c r="AT771" s="886"/>
      <c r="AU771" s="886"/>
      <c r="AV771" s="886"/>
      <c r="AW771" s="886"/>
      <c r="AX771" s="886"/>
      <c r="AY771" s="886"/>
      <c r="AZ771" s="886"/>
      <c r="BA771" s="886"/>
      <c r="BB771" s="886"/>
      <c r="BC771" s="886"/>
      <c r="BD771" s="886"/>
      <c r="BE771" s="886"/>
      <c r="BF771" s="886"/>
      <c r="BG771" s="886"/>
      <c r="BH771" s="886"/>
      <c r="BI771" s="886"/>
      <c r="BJ771" s="886"/>
      <c r="BK771" s="886"/>
      <c r="BL771" s="886"/>
      <c r="BM771" s="886"/>
      <c r="BN771" s="886"/>
      <c r="BO771" s="886"/>
      <c r="BP771" s="886"/>
      <c r="BQ771" s="886"/>
    </row>
    <row r="772">
      <c r="A772" s="886"/>
      <c r="B772" s="886"/>
      <c r="C772" s="886"/>
      <c r="D772" s="887"/>
      <c r="E772" s="886"/>
      <c r="F772" s="886"/>
      <c r="G772" s="886"/>
      <c r="H772" s="886"/>
      <c r="I772" s="886"/>
      <c r="J772" s="886"/>
      <c r="K772" s="886"/>
      <c r="L772" s="886"/>
      <c r="M772" s="886"/>
      <c r="N772" s="886"/>
      <c r="O772" s="886"/>
      <c r="P772" s="886"/>
      <c r="Q772" s="886"/>
      <c r="R772" s="886"/>
      <c r="S772" s="886"/>
      <c r="T772" s="886"/>
      <c r="U772" s="886"/>
      <c r="V772" s="886"/>
      <c r="W772" s="886"/>
      <c r="X772" s="886"/>
      <c r="Y772" s="886"/>
      <c r="Z772" s="886"/>
      <c r="AA772" s="886"/>
      <c r="AB772" s="886"/>
      <c r="AC772" s="886"/>
      <c r="AD772" s="886"/>
      <c r="AE772" s="886"/>
      <c r="AF772" s="886"/>
      <c r="AG772" s="886"/>
      <c r="AH772" s="886"/>
      <c r="AI772" s="886"/>
      <c r="AJ772" s="886"/>
      <c r="AK772" s="886"/>
      <c r="AL772" s="886"/>
      <c r="AM772" s="886"/>
      <c r="AN772" s="886"/>
      <c r="AO772" s="886"/>
      <c r="AP772" s="886"/>
      <c r="AQ772" s="886"/>
      <c r="AR772" s="886"/>
      <c r="AS772" s="886"/>
      <c r="AT772" s="886"/>
      <c r="AU772" s="886"/>
      <c r="AV772" s="886"/>
      <c r="AW772" s="886"/>
      <c r="AX772" s="886"/>
      <c r="AY772" s="886"/>
      <c r="AZ772" s="886"/>
      <c r="BA772" s="886"/>
      <c r="BB772" s="886"/>
      <c r="BC772" s="886"/>
      <c r="BD772" s="886"/>
      <c r="BE772" s="886"/>
      <c r="BF772" s="886"/>
      <c r="BG772" s="886"/>
      <c r="BH772" s="886"/>
      <c r="BI772" s="886"/>
      <c r="BJ772" s="886"/>
      <c r="BK772" s="886"/>
      <c r="BL772" s="886"/>
      <c r="BM772" s="886"/>
      <c r="BN772" s="886"/>
      <c r="BO772" s="886"/>
      <c r="BP772" s="886"/>
      <c r="BQ772" s="886"/>
    </row>
    <row r="773">
      <c r="A773" s="886"/>
      <c r="B773" s="886"/>
      <c r="C773" s="886"/>
      <c r="D773" s="887"/>
      <c r="E773" s="886"/>
      <c r="F773" s="886"/>
      <c r="G773" s="886"/>
      <c r="H773" s="886"/>
      <c r="I773" s="886"/>
      <c r="J773" s="886"/>
      <c r="K773" s="886"/>
      <c r="L773" s="886"/>
      <c r="M773" s="886"/>
      <c r="N773" s="886"/>
      <c r="O773" s="886"/>
      <c r="P773" s="886"/>
      <c r="Q773" s="886"/>
      <c r="R773" s="886"/>
      <c r="S773" s="886"/>
      <c r="T773" s="886"/>
      <c r="U773" s="886"/>
      <c r="V773" s="886"/>
      <c r="W773" s="886"/>
      <c r="X773" s="886"/>
      <c r="Y773" s="886"/>
      <c r="Z773" s="886"/>
      <c r="AA773" s="886"/>
      <c r="AB773" s="886"/>
      <c r="AC773" s="886"/>
      <c r="AD773" s="886"/>
      <c r="AE773" s="886"/>
      <c r="AF773" s="886"/>
      <c r="AG773" s="886"/>
      <c r="AH773" s="886"/>
      <c r="AI773" s="886"/>
      <c r="AJ773" s="886"/>
      <c r="AK773" s="886"/>
      <c r="AL773" s="886"/>
      <c r="AM773" s="886"/>
      <c r="AN773" s="886"/>
      <c r="AO773" s="886"/>
      <c r="AP773" s="886"/>
      <c r="AQ773" s="886"/>
      <c r="AR773" s="886"/>
      <c r="AS773" s="886"/>
      <c r="AT773" s="886"/>
      <c r="AU773" s="886"/>
      <c r="AV773" s="886"/>
      <c r="AW773" s="886"/>
      <c r="AX773" s="886"/>
      <c r="AY773" s="886"/>
      <c r="AZ773" s="886"/>
      <c r="BA773" s="886"/>
      <c r="BB773" s="886"/>
      <c r="BC773" s="886"/>
      <c r="BD773" s="886"/>
      <c r="BE773" s="886"/>
      <c r="BF773" s="886"/>
      <c r="BG773" s="886"/>
      <c r="BH773" s="886"/>
      <c r="BI773" s="886"/>
      <c r="BJ773" s="886"/>
      <c r="BK773" s="886"/>
      <c r="BL773" s="886"/>
      <c r="BM773" s="886"/>
      <c r="BN773" s="886"/>
      <c r="BO773" s="886"/>
      <c r="BP773" s="886"/>
      <c r="BQ773" s="886"/>
    </row>
    <row r="774">
      <c r="A774" s="886"/>
      <c r="B774" s="886"/>
      <c r="C774" s="886"/>
      <c r="D774" s="887"/>
      <c r="E774" s="886"/>
      <c r="F774" s="886"/>
      <c r="G774" s="886"/>
      <c r="H774" s="886"/>
      <c r="I774" s="886"/>
      <c r="J774" s="886"/>
      <c r="K774" s="886"/>
      <c r="L774" s="886"/>
      <c r="M774" s="886"/>
      <c r="N774" s="886"/>
      <c r="O774" s="886"/>
      <c r="P774" s="886"/>
      <c r="Q774" s="886"/>
      <c r="R774" s="886"/>
      <c r="S774" s="886"/>
      <c r="T774" s="886"/>
      <c r="U774" s="886"/>
      <c r="V774" s="886"/>
      <c r="W774" s="886"/>
      <c r="X774" s="886"/>
      <c r="Y774" s="886"/>
      <c r="Z774" s="886"/>
      <c r="AA774" s="886"/>
      <c r="AB774" s="886"/>
      <c r="AC774" s="886"/>
      <c r="AD774" s="886"/>
      <c r="AE774" s="886"/>
      <c r="AF774" s="886"/>
      <c r="AG774" s="886"/>
      <c r="AH774" s="886"/>
      <c r="AI774" s="886"/>
      <c r="AJ774" s="886"/>
      <c r="AK774" s="886"/>
      <c r="AL774" s="886"/>
      <c r="AM774" s="886"/>
      <c r="AN774" s="886"/>
      <c r="AO774" s="886"/>
      <c r="AP774" s="886"/>
      <c r="AQ774" s="886"/>
      <c r="AR774" s="886"/>
      <c r="AS774" s="886"/>
      <c r="AT774" s="886"/>
      <c r="AU774" s="886"/>
      <c r="AV774" s="886"/>
      <c r="AW774" s="886"/>
      <c r="AX774" s="886"/>
      <c r="AY774" s="886"/>
      <c r="AZ774" s="886"/>
      <c r="BA774" s="886"/>
      <c r="BB774" s="886"/>
      <c r="BC774" s="886"/>
      <c r="BD774" s="886"/>
      <c r="BE774" s="886"/>
      <c r="BF774" s="886"/>
      <c r="BG774" s="886"/>
      <c r="BH774" s="886"/>
      <c r="BI774" s="886"/>
      <c r="BJ774" s="886"/>
      <c r="BK774" s="886"/>
      <c r="BL774" s="886"/>
      <c r="BM774" s="886"/>
      <c r="BN774" s="886"/>
      <c r="BO774" s="886"/>
      <c r="BP774" s="886"/>
      <c r="BQ774" s="886"/>
    </row>
    <row r="775">
      <c r="A775" s="886"/>
      <c r="B775" s="886"/>
      <c r="C775" s="886"/>
      <c r="D775" s="887"/>
      <c r="E775" s="886"/>
      <c r="F775" s="886"/>
      <c r="G775" s="886"/>
      <c r="H775" s="886"/>
      <c r="I775" s="886"/>
      <c r="J775" s="886"/>
      <c r="K775" s="886"/>
      <c r="L775" s="886"/>
      <c r="M775" s="886"/>
      <c r="N775" s="886"/>
      <c r="O775" s="886"/>
      <c r="P775" s="886"/>
      <c r="Q775" s="886"/>
      <c r="R775" s="886"/>
      <c r="S775" s="886"/>
      <c r="T775" s="886"/>
      <c r="U775" s="886"/>
      <c r="V775" s="886"/>
      <c r="W775" s="886"/>
      <c r="X775" s="886"/>
      <c r="Y775" s="886"/>
      <c r="Z775" s="886"/>
      <c r="AA775" s="886"/>
      <c r="AB775" s="886"/>
      <c r="AC775" s="886"/>
      <c r="AD775" s="886"/>
      <c r="AE775" s="886"/>
      <c r="AF775" s="886"/>
      <c r="AG775" s="886"/>
      <c r="AH775" s="886"/>
      <c r="AI775" s="886"/>
      <c r="AJ775" s="886"/>
      <c r="AK775" s="886"/>
      <c r="AL775" s="886"/>
      <c r="AM775" s="886"/>
      <c r="AN775" s="886"/>
      <c r="AO775" s="886"/>
      <c r="AP775" s="886"/>
      <c r="AQ775" s="886"/>
      <c r="AR775" s="886"/>
      <c r="AS775" s="886"/>
      <c r="AT775" s="886"/>
      <c r="AU775" s="886"/>
      <c r="AV775" s="886"/>
      <c r="AW775" s="886"/>
      <c r="AX775" s="886"/>
      <c r="AY775" s="886"/>
      <c r="AZ775" s="886"/>
      <c r="BA775" s="886"/>
      <c r="BB775" s="886"/>
      <c r="BC775" s="886"/>
      <c r="BD775" s="886"/>
      <c r="BE775" s="886"/>
      <c r="BF775" s="886"/>
      <c r="BG775" s="886"/>
      <c r="BH775" s="886"/>
      <c r="BI775" s="886"/>
      <c r="BJ775" s="886"/>
      <c r="BK775" s="886"/>
      <c r="BL775" s="886"/>
      <c r="BM775" s="886"/>
      <c r="BN775" s="886"/>
      <c r="BO775" s="886"/>
      <c r="BP775" s="886"/>
      <c r="BQ775" s="886"/>
    </row>
    <row r="776">
      <c r="A776" s="886"/>
      <c r="B776" s="886"/>
      <c r="C776" s="886"/>
      <c r="D776" s="887"/>
      <c r="E776" s="886"/>
      <c r="F776" s="886"/>
      <c r="G776" s="886"/>
      <c r="H776" s="886"/>
      <c r="I776" s="886"/>
      <c r="J776" s="886"/>
      <c r="K776" s="886"/>
      <c r="L776" s="886"/>
      <c r="M776" s="886"/>
      <c r="N776" s="886"/>
      <c r="O776" s="886"/>
      <c r="P776" s="886"/>
      <c r="Q776" s="886"/>
      <c r="R776" s="886"/>
      <c r="S776" s="886"/>
      <c r="T776" s="886"/>
      <c r="U776" s="886"/>
      <c r="V776" s="886"/>
      <c r="W776" s="886"/>
      <c r="X776" s="886"/>
      <c r="Y776" s="886"/>
      <c r="Z776" s="886"/>
      <c r="AA776" s="886"/>
      <c r="AB776" s="886"/>
      <c r="AC776" s="886"/>
      <c r="AD776" s="886"/>
      <c r="AE776" s="886"/>
      <c r="AF776" s="886"/>
      <c r="AG776" s="886"/>
      <c r="AH776" s="886"/>
      <c r="AI776" s="886"/>
      <c r="AJ776" s="886"/>
      <c r="AK776" s="886"/>
      <c r="AL776" s="886"/>
      <c r="AM776" s="886"/>
      <c r="AN776" s="886"/>
      <c r="AO776" s="886"/>
      <c r="AP776" s="886"/>
      <c r="AQ776" s="886"/>
      <c r="AR776" s="886"/>
      <c r="AS776" s="886"/>
      <c r="AT776" s="886"/>
      <c r="AU776" s="886"/>
      <c r="AV776" s="886"/>
      <c r="AW776" s="886"/>
      <c r="AX776" s="886"/>
      <c r="AY776" s="886"/>
      <c r="AZ776" s="886"/>
      <c r="BA776" s="886"/>
      <c r="BB776" s="886"/>
      <c r="BC776" s="886"/>
      <c r="BD776" s="886"/>
      <c r="BE776" s="886"/>
      <c r="BF776" s="886"/>
      <c r="BG776" s="886"/>
      <c r="BH776" s="886"/>
      <c r="BI776" s="886"/>
      <c r="BJ776" s="886"/>
      <c r="BK776" s="886"/>
      <c r="BL776" s="886"/>
      <c r="BM776" s="886"/>
      <c r="BN776" s="886"/>
      <c r="BO776" s="886"/>
      <c r="BP776" s="886"/>
      <c r="BQ776" s="886"/>
    </row>
    <row r="777">
      <c r="A777" s="886"/>
      <c r="B777" s="886"/>
      <c r="C777" s="886"/>
      <c r="D777" s="887"/>
      <c r="E777" s="886"/>
      <c r="F777" s="886"/>
      <c r="G777" s="886"/>
      <c r="H777" s="886"/>
      <c r="I777" s="886"/>
      <c r="J777" s="886"/>
      <c r="K777" s="886"/>
      <c r="L777" s="886"/>
      <c r="M777" s="886"/>
      <c r="N777" s="886"/>
      <c r="O777" s="886"/>
      <c r="P777" s="886"/>
      <c r="Q777" s="886"/>
      <c r="R777" s="886"/>
      <c r="S777" s="886"/>
      <c r="T777" s="886"/>
      <c r="U777" s="886"/>
      <c r="V777" s="886"/>
      <c r="W777" s="886"/>
      <c r="X777" s="886"/>
      <c r="Y777" s="886"/>
      <c r="Z777" s="886"/>
      <c r="AA777" s="886"/>
      <c r="AB777" s="886"/>
      <c r="AC777" s="886"/>
      <c r="AD777" s="886"/>
      <c r="AE777" s="886"/>
      <c r="AF777" s="886"/>
      <c r="AG777" s="886"/>
      <c r="AH777" s="886"/>
      <c r="AI777" s="886"/>
      <c r="AJ777" s="886"/>
      <c r="AK777" s="886"/>
      <c r="AL777" s="886"/>
      <c r="AM777" s="886"/>
      <c r="AN777" s="886"/>
      <c r="AO777" s="886"/>
      <c r="AP777" s="886"/>
      <c r="AQ777" s="886"/>
      <c r="AR777" s="886"/>
      <c r="AS777" s="886"/>
      <c r="AT777" s="886"/>
      <c r="AU777" s="886"/>
      <c r="AV777" s="886"/>
      <c r="AW777" s="886"/>
      <c r="AX777" s="886"/>
      <c r="AY777" s="886"/>
      <c r="AZ777" s="886"/>
      <c r="BA777" s="886"/>
      <c r="BB777" s="886"/>
      <c r="BC777" s="886"/>
      <c r="BD777" s="886"/>
      <c r="BE777" s="886"/>
      <c r="BF777" s="886"/>
      <c r="BG777" s="886"/>
      <c r="BH777" s="886"/>
      <c r="BI777" s="886"/>
      <c r="BJ777" s="886"/>
      <c r="BK777" s="886"/>
      <c r="BL777" s="886"/>
      <c r="BM777" s="886"/>
      <c r="BN777" s="886"/>
      <c r="BO777" s="886"/>
      <c r="BP777" s="886"/>
      <c r="BQ777" s="886"/>
    </row>
    <row r="778">
      <c r="A778" s="886"/>
      <c r="B778" s="886"/>
      <c r="C778" s="886"/>
      <c r="D778" s="887"/>
      <c r="E778" s="886"/>
      <c r="F778" s="886"/>
      <c r="G778" s="886"/>
      <c r="H778" s="886"/>
      <c r="I778" s="886"/>
      <c r="J778" s="886"/>
      <c r="K778" s="886"/>
      <c r="L778" s="886"/>
      <c r="M778" s="886"/>
      <c r="N778" s="886"/>
      <c r="O778" s="886"/>
      <c r="P778" s="886"/>
      <c r="Q778" s="886"/>
      <c r="R778" s="886"/>
      <c r="S778" s="886"/>
      <c r="T778" s="886"/>
      <c r="U778" s="886"/>
      <c r="V778" s="886"/>
      <c r="W778" s="886"/>
      <c r="X778" s="886"/>
      <c r="Y778" s="886"/>
      <c r="Z778" s="886"/>
      <c r="AA778" s="886"/>
      <c r="AB778" s="886"/>
      <c r="AC778" s="886"/>
      <c r="AD778" s="886"/>
      <c r="AE778" s="886"/>
      <c r="AF778" s="886"/>
      <c r="AG778" s="886"/>
      <c r="AH778" s="886"/>
      <c r="AI778" s="886"/>
      <c r="AJ778" s="886"/>
      <c r="AK778" s="886"/>
      <c r="AL778" s="886"/>
      <c r="AM778" s="886"/>
      <c r="AN778" s="886"/>
      <c r="AO778" s="886"/>
      <c r="AP778" s="886"/>
      <c r="AQ778" s="886"/>
      <c r="AR778" s="886"/>
      <c r="AS778" s="886"/>
      <c r="AT778" s="886"/>
      <c r="AU778" s="886"/>
      <c r="AV778" s="886"/>
      <c r="AW778" s="886"/>
      <c r="AX778" s="886"/>
      <c r="AY778" s="886"/>
      <c r="AZ778" s="886"/>
      <c r="BA778" s="886"/>
      <c r="BB778" s="886"/>
      <c r="BC778" s="886"/>
      <c r="BD778" s="886"/>
      <c r="BE778" s="886"/>
      <c r="BF778" s="886"/>
      <c r="BG778" s="886"/>
      <c r="BH778" s="886"/>
      <c r="BI778" s="886"/>
      <c r="BJ778" s="886"/>
      <c r="BK778" s="886"/>
      <c r="BL778" s="886"/>
      <c r="BM778" s="886"/>
      <c r="BN778" s="886"/>
      <c r="BO778" s="886"/>
      <c r="BP778" s="886"/>
      <c r="BQ778" s="886"/>
    </row>
    <row r="779">
      <c r="A779" s="886"/>
      <c r="B779" s="886"/>
      <c r="C779" s="886"/>
      <c r="D779" s="887"/>
      <c r="E779" s="886"/>
      <c r="F779" s="886"/>
      <c r="G779" s="886"/>
      <c r="H779" s="886"/>
      <c r="I779" s="886"/>
      <c r="J779" s="886"/>
      <c r="K779" s="886"/>
      <c r="L779" s="886"/>
      <c r="M779" s="886"/>
      <c r="N779" s="886"/>
      <c r="O779" s="886"/>
      <c r="P779" s="886"/>
      <c r="Q779" s="886"/>
      <c r="R779" s="886"/>
      <c r="S779" s="886"/>
      <c r="T779" s="886"/>
      <c r="U779" s="886"/>
      <c r="V779" s="886"/>
      <c r="W779" s="886"/>
      <c r="X779" s="886"/>
      <c r="Y779" s="886"/>
      <c r="Z779" s="886"/>
      <c r="AA779" s="886"/>
      <c r="AB779" s="886"/>
      <c r="AC779" s="886"/>
      <c r="AD779" s="886"/>
      <c r="AE779" s="886"/>
      <c r="AF779" s="886"/>
      <c r="AG779" s="886"/>
      <c r="AH779" s="886"/>
      <c r="AI779" s="886"/>
      <c r="AJ779" s="886"/>
      <c r="AK779" s="886"/>
      <c r="AL779" s="886"/>
      <c r="AM779" s="886"/>
      <c r="AN779" s="886"/>
      <c r="AO779" s="886"/>
      <c r="AP779" s="886"/>
      <c r="AQ779" s="886"/>
      <c r="AR779" s="886"/>
      <c r="AS779" s="886"/>
      <c r="AT779" s="886"/>
      <c r="AU779" s="886"/>
      <c r="AV779" s="886"/>
      <c r="AW779" s="886"/>
      <c r="AX779" s="886"/>
      <c r="AY779" s="886"/>
      <c r="AZ779" s="886"/>
      <c r="BA779" s="886"/>
      <c r="BB779" s="886"/>
      <c r="BC779" s="886"/>
      <c r="BD779" s="886"/>
      <c r="BE779" s="886"/>
      <c r="BF779" s="886"/>
      <c r="BG779" s="886"/>
      <c r="BH779" s="886"/>
      <c r="BI779" s="886"/>
      <c r="BJ779" s="886"/>
      <c r="BK779" s="886"/>
      <c r="BL779" s="886"/>
      <c r="BM779" s="886"/>
      <c r="BN779" s="886"/>
      <c r="BO779" s="886"/>
      <c r="BP779" s="886"/>
      <c r="BQ779" s="886"/>
    </row>
    <row r="780">
      <c r="A780" s="886"/>
      <c r="B780" s="886"/>
      <c r="C780" s="886"/>
      <c r="D780" s="887"/>
      <c r="E780" s="886"/>
      <c r="F780" s="886"/>
      <c r="G780" s="886"/>
      <c r="H780" s="886"/>
      <c r="I780" s="886"/>
      <c r="J780" s="886"/>
      <c r="K780" s="886"/>
      <c r="L780" s="886"/>
      <c r="M780" s="886"/>
      <c r="N780" s="886"/>
      <c r="O780" s="886"/>
      <c r="P780" s="886"/>
      <c r="Q780" s="886"/>
      <c r="R780" s="886"/>
      <c r="S780" s="886"/>
      <c r="T780" s="886"/>
      <c r="U780" s="886"/>
      <c r="V780" s="886"/>
      <c r="W780" s="886"/>
      <c r="X780" s="886"/>
      <c r="Y780" s="886"/>
      <c r="Z780" s="886"/>
      <c r="AA780" s="886"/>
      <c r="AB780" s="886"/>
      <c r="AC780" s="886"/>
      <c r="AD780" s="886"/>
      <c r="AE780" s="886"/>
      <c r="AF780" s="886"/>
      <c r="AG780" s="886"/>
      <c r="AH780" s="886"/>
      <c r="AI780" s="886"/>
      <c r="AJ780" s="886"/>
      <c r="AK780" s="886"/>
      <c r="AL780" s="886"/>
      <c r="AM780" s="886"/>
      <c r="AN780" s="886"/>
      <c r="AO780" s="886"/>
      <c r="AP780" s="886"/>
      <c r="AQ780" s="886"/>
      <c r="AR780" s="886"/>
      <c r="AS780" s="886"/>
      <c r="AT780" s="886"/>
      <c r="AU780" s="886"/>
      <c r="AV780" s="886"/>
      <c r="AW780" s="886"/>
      <c r="AX780" s="886"/>
      <c r="AY780" s="886"/>
      <c r="AZ780" s="886"/>
      <c r="BA780" s="886"/>
      <c r="BB780" s="886"/>
      <c r="BC780" s="886"/>
      <c r="BD780" s="886"/>
      <c r="BE780" s="886"/>
      <c r="BF780" s="886"/>
      <c r="BG780" s="886"/>
      <c r="BH780" s="886"/>
      <c r="BI780" s="886"/>
      <c r="BJ780" s="886"/>
      <c r="BK780" s="886"/>
      <c r="BL780" s="886"/>
      <c r="BM780" s="886"/>
      <c r="BN780" s="886"/>
      <c r="BO780" s="886"/>
      <c r="BP780" s="886"/>
      <c r="BQ780" s="886"/>
    </row>
    <row r="781">
      <c r="A781" s="886"/>
      <c r="B781" s="886"/>
      <c r="C781" s="886"/>
      <c r="D781" s="887"/>
      <c r="E781" s="886"/>
      <c r="F781" s="886"/>
      <c r="G781" s="886"/>
      <c r="H781" s="886"/>
      <c r="I781" s="886"/>
      <c r="J781" s="886"/>
      <c r="K781" s="886"/>
      <c r="L781" s="886"/>
      <c r="M781" s="886"/>
      <c r="N781" s="886"/>
      <c r="O781" s="886"/>
      <c r="P781" s="886"/>
      <c r="Q781" s="886"/>
      <c r="R781" s="886"/>
      <c r="S781" s="886"/>
      <c r="T781" s="886"/>
      <c r="U781" s="886"/>
      <c r="V781" s="886"/>
      <c r="W781" s="886"/>
      <c r="X781" s="886"/>
      <c r="Y781" s="886"/>
      <c r="Z781" s="886"/>
      <c r="AA781" s="886"/>
      <c r="AB781" s="886"/>
      <c r="AC781" s="886"/>
      <c r="AD781" s="886"/>
      <c r="AE781" s="886"/>
      <c r="AF781" s="886"/>
      <c r="AG781" s="886"/>
      <c r="AH781" s="886"/>
      <c r="AI781" s="886"/>
      <c r="AJ781" s="886"/>
      <c r="AK781" s="886"/>
      <c r="AL781" s="886"/>
      <c r="AM781" s="886"/>
      <c r="AN781" s="886"/>
      <c r="AO781" s="886"/>
      <c r="AP781" s="886"/>
      <c r="AQ781" s="886"/>
      <c r="AR781" s="886"/>
      <c r="AS781" s="886"/>
      <c r="AT781" s="886"/>
      <c r="AU781" s="886"/>
      <c r="AV781" s="886"/>
      <c r="AW781" s="886"/>
      <c r="AX781" s="886"/>
      <c r="AY781" s="886"/>
      <c r="AZ781" s="886"/>
      <c r="BA781" s="886"/>
      <c r="BB781" s="886"/>
      <c r="BC781" s="886"/>
      <c r="BD781" s="886"/>
      <c r="BE781" s="886"/>
      <c r="BF781" s="886"/>
      <c r="BG781" s="886"/>
      <c r="BH781" s="886"/>
      <c r="BI781" s="886"/>
      <c r="BJ781" s="886"/>
      <c r="BK781" s="886"/>
      <c r="BL781" s="886"/>
      <c r="BM781" s="886"/>
      <c r="BN781" s="886"/>
      <c r="BO781" s="886"/>
      <c r="BP781" s="886"/>
      <c r="BQ781" s="886"/>
    </row>
    <row r="782">
      <c r="A782" s="886"/>
      <c r="B782" s="886"/>
      <c r="C782" s="886"/>
      <c r="D782" s="887"/>
      <c r="E782" s="886"/>
      <c r="F782" s="886"/>
      <c r="G782" s="886"/>
      <c r="H782" s="886"/>
      <c r="I782" s="886"/>
      <c r="J782" s="886"/>
      <c r="K782" s="886"/>
      <c r="L782" s="886"/>
      <c r="M782" s="886"/>
      <c r="N782" s="886"/>
      <c r="O782" s="886"/>
      <c r="P782" s="886"/>
      <c r="Q782" s="886"/>
      <c r="R782" s="886"/>
      <c r="S782" s="886"/>
      <c r="T782" s="886"/>
      <c r="U782" s="886"/>
      <c r="V782" s="886"/>
      <c r="W782" s="886"/>
      <c r="X782" s="886"/>
      <c r="Y782" s="886"/>
      <c r="Z782" s="886"/>
      <c r="AA782" s="886"/>
      <c r="AB782" s="886"/>
      <c r="AC782" s="886"/>
      <c r="AD782" s="886"/>
      <c r="AE782" s="886"/>
      <c r="AF782" s="886"/>
      <c r="AG782" s="886"/>
      <c r="AH782" s="886"/>
      <c r="AI782" s="886"/>
      <c r="AJ782" s="886"/>
      <c r="AK782" s="886"/>
      <c r="AL782" s="886"/>
      <c r="AM782" s="886"/>
      <c r="AN782" s="886"/>
      <c r="AO782" s="886"/>
      <c r="AP782" s="886"/>
      <c r="AQ782" s="886"/>
      <c r="AR782" s="886"/>
      <c r="AS782" s="886"/>
      <c r="AT782" s="886"/>
      <c r="AU782" s="886"/>
      <c r="AV782" s="886"/>
      <c r="AW782" s="886"/>
      <c r="AX782" s="886"/>
      <c r="AY782" s="886"/>
      <c r="AZ782" s="886"/>
      <c r="BA782" s="886"/>
      <c r="BB782" s="886"/>
      <c r="BC782" s="886"/>
      <c r="BD782" s="886"/>
      <c r="BE782" s="886"/>
      <c r="BF782" s="886"/>
      <c r="BG782" s="886"/>
      <c r="BH782" s="886"/>
      <c r="BI782" s="886"/>
      <c r="BJ782" s="886"/>
      <c r="BK782" s="886"/>
      <c r="BL782" s="886"/>
      <c r="BM782" s="886"/>
      <c r="BN782" s="886"/>
      <c r="BO782" s="886"/>
      <c r="BP782" s="886"/>
      <c r="BQ782" s="886"/>
    </row>
    <row r="783">
      <c r="A783" s="886"/>
      <c r="B783" s="886"/>
      <c r="C783" s="886"/>
      <c r="D783" s="887"/>
      <c r="E783" s="886"/>
      <c r="F783" s="886"/>
      <c r="G783" s="886"/>
      <c r="H783" s="886"/>
      <c r="I783" s="886"/>
      <c r="J783" s="886"/>
      <c r="K783" s="886"/>
      <c r="L783" s="886"/>
      <c r="M783" s="886"/>
      <c r="N783" s="886"/>
      <c r="O783" s="886"/>
      <c r="P783" s="886"/>
      <c r="Q783" s="886"/>
      <c r="R783" s="886"/>
      <c r="S783" s="886"/>
      <c r="T783" s="886"/>
      <c r="U783" s="886"/>
      <c r="V783" s="886"/>
      <c r="W783" s="886"/>
      <c r="X783" s="886"/>
      <c r="Y783" s="886"/>
      <c r="Z783" s="886"/>
      <c r="AA783" s="886"/>
      <c r="AB783" s="886"/>
      <c r="AC783" s="886"/>
      <c r="AD783" s="886"/>
      <c r="AE783" s="886"/>
      <c r="AF783" s="886"/>
      <c r="AG783" s="886"/>
      <c r="AH783" s="886"/>
      <c r="AI783" s="886"/>
      <c r="AJ783" s="886"/>
      <c r="AK783" s="886"/>
      <c r="AL783" s="886"/>
      <c r="AM783" s="886"/>
      <c r="AN783" s="886"/>
      <c r="AO783" s="886"/>
      <c r="AP783" s="886"/>
      <c r="AQ783" s="886"/>
      <c r="AR783" s="886"/>
      <c r="AS783" s="886"/>
      <c r="AT783" s="886"/>
      <c r="AU783" s="886"/>
      <c r="AV783" s="886"/>
      <c r="AW783" s="886"/>
      <c r="AX783" s="886"/>
      <c r="AY783" s="886"/>
      <c r="AZ783" s="886"/>
      <c r="BA783" s="886"/>
      <c r="BB783" s="886"/>
      <c r="BC783" s="886"/>
      <c r="BD783" s="886"/>
      <c r="BE783" s="886"/>
      <c r="BF783" s="886"/>
      <c r="BG783" s="886"/>
      <c r="BH783" s="886"/>
      <c r="BI783" s="886"/>
      <c r="BJ783" s="886"/>
      <c r="BK783" s="886"/>
      <c r="BL783" s="886"/>
      <c r="BM783" s="886"/>
      <c r="BN783" s="886"/>
      <c r="BO783" s="886"/>
      <c r="BP783" s="886"/>
      <c r="BQ783" s="886"/>
    </row>
    <row r="784">
      <c r="A784" s="886"/>
      <c r="B784" s="886"/>
      <c r="C784" s="886"/>
      <c r="D784" s="887"/>
      <c r="E784" s="886"/>
      <c r="F784" s="886"/>
      <c r="G784" s="886"/>
      <c r="H784" s="886"/>
      <c r="I784" s="886"/>
      <c r="J784" s="886"/>
      <c r="K784" s="886"/>
      <c r="L784" s="886"/>
      <c r="M784" s="886"/>
      <c r="N784" s="886"/>
      <c r="O784" s="886"/>
      <c r="P784" s="886"/>
      <c r="Q784" s="886"/>
      <c r="R784" s="886"/>
      <c r="S784" s="886"/>
      <c r="T784" s="886"/>
      <c r="U784" s="886"/>
      <c r="V784" s="886"/>
      <c r="W784" s="886"/>
      <c r="X784" s="886"/>
      <c r="Y784" s="886"/>
      <c r="Z784" s="886"/>
      <c r="AA784" s="886"/>
      <c r="AB784" s="886"/>
      <c r="AC784" s="886"/>
      <c r="AD784" s="886"/>
      <c r="AE784" s="886"/>
      <c r="AF784" s="886"/>
      <c r="AG784" s="886"/>
      <c r="AH784" s="886"/>
      <c r="AI784" s="886"/>
      <c r="AJ784" s="886"/>
      <c r="AK784" s="886"/>
      <c r="AL784" s="886"/>
      <c r="AM784" s="886"/>
      <c r="AN784" s="886"/>
      <c r="AO784" s="886"/>
      <c r="AP784" s="886"/>
      <c r="AQ784" s="886"/>
      <c r="AR784" s="886"/>
      <c r="AS784" s="886"/>
      <c r="AT784" s="886"/>
      <c r="AU784" s="886"/>
      <c r="AV784" s="886"/>
      <c r="AW784" s="886"/>
      <c r="AX784" s="886"/>
      <c r="AY784" s="886"/>
      <c r="AZ784" s="886"/>
      <c r="BA784" s="886"/>
      <c r="BB784" s="886"/>
      <c r="BC784" s="886"/>
      <c r="BD784" s="886"/>
      <c r="BE784" s="886"/>
      <c r="BF784" s="886"/>
      <c r="BG784" s="886"/>
      <c r="BH784" s="886"/>
      <c r="BI784" s="886"/>
      <c r="BJ784" s="886"/>
      <c r="BK784" s="886"/>
      <c r="BL784" s="886"/>
      <c r="BM784" s="886"/>
      <c r="BN784" s="886"/>
      <c r="BO784" s="886"/>
      <c r="BP784" s="886"/>
      <c r="BQ784" s="886"/>
    </row>
    <row r="785">
      <c r="A785" s="886"/>
      <c r="B785" s="886"/>
      <c r="C785" s="886"/>
      <c r="D785" s="887"/>
      <c r="E785" s="886"/>
      <c r="F785" s="886"/>
      <c r="G785" s="886"/>
      <c r="H785" s="886"/>
      <c r="I785" s="886"/>
      <c r="J785" s="886"/>
      <c r="K785" s="886"/>
      <c r="L785" s="886"/>
      <c r="M785" s="886"/>
      <c r="N785" s="886"/>
      <c r="O785" s="886"/>
      <c r="P785" s="886"/>
      <c r="Q785" s="886"/>
      <c r="R785" s="886"/>
      <c r="S785" s="886"/>
      <c r="T785" s="886"/>
      <c r="U785" s="886"/>
      <c r="V785" s="886"/>
      <c r="W785" s="886"/>
      <c r="X785" s="886"/>
      <c r="Y785" s="886"/>
      <c r="Z785" s="886"/>
      <c r="AA785" s="886"/>
      <c r="AB785" s="886"/>
      <c r="AC785" s="886"/>
      <c r="AD785" s="886"/>
      <c r="AE785" s="886"/>
      <c r="AF785" s="886"/>
      <c r="AG785" s="886"/>
      <c r="AH785" s="886"/>
      <c r="AI785" s="886"/>
      <c r="AJ785" s="886"/>
      <c r="AK785" s="886"/>
      <c r="AL785" s="886"/>
      <c r="AM785" s="886"/>
      <c r="AN785" s="886"/>
      <c r="AO785" s="886"/>
      <c r="AP785" s="886"/>
      <c r="AQ785" s="886"/>
      <c r="AR785" s="886"/>
      <c r="AS785" s="886"/>
      <c r="AT785" s="886"/>
      <c r="AU785" s="886"/>
      <c r="AV785" s="886"/>
      <c r="AW785" s="886"/>
      <c r="AX785" s="886"/>
      <c r="AY785" s="886"/>
      <c r="AZ785" s="886"/>
      <c r="BA785" s="886"/>
      <c r="BB785" s="886"/>
      <c r="BC785" s="886"/>
      <c r="BD785" s="886"/>
      <c r="BE785" s="886"/>
      <c r="BF785" s="886"/>
      <c r="BG785" s="886"/>
      <c r="BH785" s="886"/>
      <c r="BI785" s="886"/>
      <c r="BJ785" s="886"/>
      <c r="BK785" s="886"/>
      <c r="BL785" s="886"/>
      <c r="BM785" s="886"/>
      <c r="BN785" s="886"/>
      <c r="BO785" s="886"/>
      <c r="BP785" s="886"/>
      <c r="BQ785" s="886"/>
    </row>
    <row r="786">
      <c r="A786" s="886"/>
      <c r="B786" s="886"/>
      <c r="C786" s="886"/>
      <c r="D786" s="887"/>
      <c r="E786" s="886"/>
      <c r="F786" s="886"/>
      <c r="G786" s="886"/>
      <c r="H786" s="886"/>
      <c r="I786" s="886"/>
      <c r="J786" s="886"/>
      <c r="K786" s="886"/>
      <c r="L786" s="886"/>
      <c r="M786" s="886"/>
      <c r="N786" s="886"/>
      <c r="O786" s="886"/>
      <c r="P786" s="886"/>
      <c r="Q786" s="886"/>
      <c r="R786" s="886"/>
      <c r="S786" s="886"/>
      <c r="T786" s="886"/>
      <c r="U786" s="886"/>
      <c r="V786" s="886"/>
      <c r="W786" s="886"/>
      <c r="X786" s="886"/>
      <c r="Y786" s="886"/>
      <c r="Z786" s="886"/>
      <c r="AA786" s="886"/>
      <c r="AB786" s="886"/>
      <c r="AC786" s="886"/>
      <c r="AD786" s="886"/>
      <c r="AE786" s="886"/>
      <c r="AF786" s="886"/>
      <c r="AG786" s="886"/>
      <c r="AH786" s="886"/>
      <c r="AI786" s="886"/>
      <c r="AJ786" s="886"/>
      <c r="AK786" s="886"/>
      <c r="AL786" s="886"/>
      <c r="AM786" s="886"/>
      <c r="AN786" s="886"/>
      <c r="AO786" s="886"/>
      <c r="AP786" s="886"/>
      <c r="AQ786" s="886"/>
      <c r="AR786" s="886"/>
      <c r="AS786" s="886"/>
      <c r="AT786" s="886"/>
      <c r="AU786" s="886"/>
      <c r="AV786" s="886"/>
      <c r="AW786" s="886"/>
      <c r="AX786" s="886"/>
      <c r="AY786" s="886"/>
      <c r="AZ786" s="886"/>
      <c r="BA786" s="886"/>
      <c r="BB786" s="886"/>
      <c r="BC786" s="886"/>
      <c r="BD786" s="886"/>
      <c r="BE786" s="886"/>
      <c r="BF786" s="886"/>
      <c r="BG786" s="886"/>
      <c r="BH786" s="886"/>
      <c r="BI786" s="886"/>
      <c r="BJ786" s="886"/>
      <c r="BK786" s="886"/>
      <c r="BL786" s="886"/>
      <c r="BM786" s="886"/>
      <c r="BN786" s="886"/>
      <c r="BO786" s="886"/>
      <c r="BP786" s="886"/>
      <c r="BQ786" s="886"/>
    </row>
    <row r="787">
      <c r="A787" s="886"/>
      <c r="B787" s="886"/>
      <c r="C787" s="886"/>
      <c r="D787" s="887"/>
      <c r="E787" s="886"/>
      <c r="F787" s="886"/>
      <c r="G787" s="886"/>
      <c r="H787" s="886"/>
      <c r="I787" s="886"/>
      <c r="J787" s="886"/>
      <c r="K787" s="886"/>
      <c r="L787" s="886"/>
      <c r="M787" s="886"/>
      <c r="N787" s="886"/>
      <c r="O787" s="886"/>
      <c r="P787" s="886"/>
      <c r="Q787" s="886"/>
      <c r="R787" s="886"/>
      <c r="S787" s="886"/>
      <c r="T787" s="886"/>
      <c r="U787" s="886"/>
      <c r="V787" s="886"/>
      <c r="W787" s="886"/>
      <c r="X787" s="886"/>
      <c r="Y787" s="886"/>
      <c r="Z787" s="886"/>
      <c r="AA787" s="886"/>
      <c r="AB787" s="886"/>
      <c r="AC787" s="886"/>
      <c r="AD787" s="886"/>
      <c r="AE787" s="886"/>
      <c r="AF787" s="886"/>
      <c r="AG787" s="886"/>
      <c r="AH787" s="886"/>
      <c r="AI787" s="886"/>
      <c r="AJ787" s="886"/>
      <c r="AK787" s="886"/>
      <c r="AL787" s="886"/>
      <c r="AM787" s="886"/>
      <c r="AN787" s="886"/>
      <c r="AO787" s="886"/>
      <c r="AP787" s="886"/>
      <c r="AQ787" s="886"/>
      <c r="AR787" s="886"/>
      <c r="AS787" s="886"/>
      <c r="AT787" s="886"/>
      <c r="AU787" s="886"/>
      <c r="AV787" s="886"/>
      <c r="AW787" s="886"/>
      <c r="AX787" s="886"/>
      <c r="AY787" s="886"/>
      <c r="AZ787" s="886"/>
      <c r="BA787" s="886"/>
      <c r="BB787" s="886"/>
      <c r="BC787" s="886"/>
      <c r="BD787" s="886"/>
      <c r="BE787" s="886"/>
      <c r="BF787" s="886"/>
      <c r="BG787" s="886"/>
      <c r="BH787" s="886"/>
      <c r="BI787" s="886"/>
      <c r="BJ787" s="886"/>
      <c r="BK787" s="886"/>
      <c r="BL787" s="886"/>
      <c r="BM787" s="886"/>
      <c r="BN787" s="886"/>
      <c r="BO787" s="886"/>
      <c r="BP787" s="886"/>
      <c r="BQ787" s="886"/>
    </row>
    <row r="788">
      <c r="A788" s="886"/>
      <c r="B788" s="886"/>
      <c r="C788" s="886"/>
      <c r="D788" s="887"/>
      <c r="E788" s="886"/>
      <c r="F788" s="886"/>
      <c r="G788" s="886"/>
      <c r="H788" s="886"/>
      <c r="I788" s="886"/>
      <c r="J788" s="886"/>
      <c r="K788" s="886"/>
      <c r="L788" s="886"/>
      <c r="M788" s="886"/>
      <c r="N788" s="886"/>
      <c r="O788" s="886"/>
      <c r="P788" s="886"/>
      <c r="Q788" s="886"/>
      <c r="R788" s="886"/>
      <c r="S788" s="886"/>
      <c r="T788" s="886"/>
      <c r="U788" s="886"/>
      <c r="V788" s="886"/>
      <c r="W788" s="886"/>
      <c r="X788" s="886"/>
      <c r="Y788" s="886"/>
      <c r="Z788" s="886"/>
      <c r="AA788" s="886"/>
      <c r="AB788" s="886"/>
      <c r="AC788" s="886"/>
      <c r="AD788" s="886"/>
      <c r="AE788" s="886"/>
      <c r="AF788" s="886"/>
      <c r="AG788" s="886"/>
      <c r="AH788" s="886"/>
      <c r="AI788" s="886"/>
      <c r="AJ788" s="886"/>
      <c r="AK788" s="886"/>
      <c r="AL788" s="886"/>
      <c r="AM788" s="886"/>
      <c r="AN788" s="886"/>
      <c r="AO788" s="886"/>
      <c r="AP788" s="886"/>
      <c r="AQ788" s="886"/>
      <c r="AR788" s="886"/>
      <c r="AS788" s="886"/>
      <c r="AT788" s="886"/>
      <c r="AU788" s="886"/>
      <c r="AV788" s="886"/>
      <c r="AW788" s="886"/>
      <c r="AX788" s="886"/>
      <c r="AY788" s="886"/>
      <c r="AZ788" s="886"/>
      <c r="BA788" s="886"/>
      <c r="BB788" s="886"/>
      <c r="BC788" s="886"/>
      <c r="BD788" s="886"/>
      <c r="BE788" s="886"/>
      <c r="BF788" s="886"/>
      <c r="BG788" s="886"/>
      <c r="BH788" s="886"/>
      <c r="BI788" s="886"/>
      <c r="BJ788" s="886"/>
      <c r="BK788" s="886"/>
      <c r="BL788" s="886"/>
      <c r="BM788" s="886"/>
      <c r="BN788" s="886"/>
      <c r="BO788" s="886"/>
      <c r="BP788" s="886"/>
      <c r="BQ788" s="886"/>
    </row>
    <row r="789">
      <c r="A789" s="886"/>
      <c r="B789" s="886"/>
      <c r="C789" s="886"/>
      <c r="D789" s="887"/>
      <c r="E789" s="886"/>
      <c r="F789" s="886"/>
      <c r="G789" s="886"/>
      <c r="H789" s="886"/>
      <c r="I789" s="886"/>
      <c r="J789" s="886"/>
      <c r="K789" s="886"/>
      <c r="L789" s="886"/>
      <c r="M789" s="886"/>
      <c r="N789" s="886"/>
      <c r="O789" s="886"/>
      <c r="P789" s="886"/>
      <c r="Q789" s="886"/>
      <c r="R789" s="886"/>
      <c r="S789" s="886"/>
      <c r="T789" s="886"/>
      <c r="U789" s="886"/>
      <c r="V789" s="886"/>
      <c r="W789" s="886"/>
      <c r="X789" s="886"/>
      <c r="Y789" s="886"/>
      <c r="Z789" s="886"/>
      <c r="AA789" s="886"/>
      <c r="AB789" s="886"/>
      <c r="AC789" s="886"/>
      <c r="AD789" s="886"/>
      <c r="AE789" s="886"/>
      <c r="AF789" s="886"/>
      <c r="AG789" s="886"/>
      <c r="AH789" s="886"/>
      <c r="AI789" s="886"/>
      <c r="AJ789" s="886"/>
      <c r="AK789" s="886"/>
      <c r="AL789" s="886"/>
      <c r="AM789" s="886"/>
      <c r="AN789" s="886"/>
      <c r="AO789" s="886"/>
      <c r="AP789" s="886"/>
      <c r="AQ789" s="886"/>
      <c r="AR789" s="886"/>
      <c r="AS789" s="886"/>
      <c r="AT789" s="886"/>
      <c r="AU789" s="886"/>
      <c r="AV789" s="886"/>
      <c r="AW789" s="886"/>
      <c r="AX789" s="886"/>
      <c r="AY789" s="886"/>
      <c r="AZ789" s="886"/>
      <c r="BA789" s="886"/>
      <c r="BB789" s="886"/>
      <c r="BC789" s="886"/>
      <c r="BD789" s="886"/>
      <c r="BE789" s="886"/>
      <c r="BF789" s="886"/>
      <c r="BG789" s="886"/>
      <c r="BH789" s="886"/>
      <c r="BI789" s="886"/>
      <c r="BJ789" s="886"/>
      <c r="BK789" s="886"/>
      <c r="BL789" s="886"/>
      <c r="BM789" s="886"/>
      <c r="BN789" s="886"/>
      <c r="BO789" s="886"/>
      <c r="BP789" s="886"/>
      <c r="BQ789" s="886"/>
    </row>
    <row r="790">
      <c r="A790" s="886"/>
      <c r="B790" s="886"/>
      <c r="C790" s="886"/>
      <c r="D790" s="887"/>
      <c r="E790" s="886"/>
      <c r="F790" s="886"/>
      <c r="G790" s="886"/>
      <c r="H790" s="886"/>
      <c r="I790" s="886"/>
      <c r="J790" s="886"/>
      <c r="K790" s="886"/>
      <c r="L790" s="886"/>
      <c r="M790" s="886"/>
      <c r="N790" s="886"/>
      <c r="O790" s="886"/>
      <c r="P790" s="886"/>
      <c r="Q790" s="886"/>
      <c r="R790" s="886"/>
      <c r="S790" s="886"/>
      <c r="T790" s="886"/>
      <c r="U790" s="886"/>
      <c r="V790" s="886"/>
      <c r="W790" s="886"/>
      <c r="X790" s="886"/>
      <c r="Y790" s="886"/>
      <c r="Z790" s="886"/>
      <c r="AA790" s="886"/>
      <c r="AB790" s="886"/>
      <c r="AC790" s="886"/>
      <c r="AD790" s="886"/>
      <c r="AE790" s="886"/>
      <c r="AF790" s="886"/>
      <c r="AG790" s="886"/>
      <c r="AH790" s="886"/>
      <c r="AI790" s="886"/>
      <c r="AJ790" s="886"/>
      <c r="AK790" s="886"/>
      <c r="AL790" s="886"/>
      <c r="AM790" s="886"/>
      <c r="AN790" s="886"/>
      <c r="AO790" s="886"/>
      <c r="AP790" s="886"/>
      <c r="AQ790" s="886"/>
      <c r="AR790" s="886"/>
      <c r="AS790" s="886"/>
      <c r="AT790" s="886"/>
      <c r="AU790" s="886"/>
      <c r="AV790" s="886"/>
      <c r="AW790" s="886"/>
      <c r="AX790" s="886"/>
      <c r="AY790" s="886"/>
      <c r="AZ790" s="886"/>
      <c r="BA790" s="886"/>
      <c r="BB790" s="886"/>
      <c r="BC790" s="886"/>
      <c r="BD790" s="886"/>
      <c r="BE790" s="886"/>
      <c r="BF790" s="886"/>
      <c r="BG790" s="886"/>
      <c r="BH790" s="886"/>
      <c r="BI790" s="886"/>
      <c r="BJ790" s="886"/>
      <c r="BK790" s="886"/>
      <c r="BL790" s="886"/>
      <c r="BM790" s="886"/>
      <c r="BN790" s="886"/>
      <c r="BO790" s="886"/>
      <c r="BP790" s="886"/>
      <c r="BQ790" s="886"/>
    </row>
    <row r="791">
      <c r="A791" s="886"/>
      <c r="B791" s="886"/>
      <c r="C791" s="886"/>
      <c r="D791" s="887"/>
      <c r="E791" s="886"/>
      <c r="F791" s="886"/>
      <c r="G791" s="886"/>
      <c r="H791" s="886"/>
      <c r="I791" s="886"/>
      <c r="J791" s="886"/>
      <c r="K791" s="886"/>
      <c r="L791" s="886"/>
      <c r="M791" s="886"/>
      <c r="N791" s="886"/>
      <c r="O791" s="886"/>
      <c r="P791" s="886"/>
      <c r="Q791" s="886"/>
      <c r="R791" s="886"/>
      <c r="S791" s="886"/>
      <c r="T791" s="886"/>
      <c r="U791" s="886"/>
      <c r="V791" s="886"/>
      <c r="W791" s="886"/>
      <c r="X791" s="886"/>
      <c r="Y791" s="886"/>
      <c r="Z791" s="886"/>
      <c r="AA791" s="886"/>
      <c r="AB791" s="886"/>
      <c r="AC791" s="886"/>
      <c r="AD791" s="886"/>
      <c r="AE791" s="886"/>
      <c r="AF791" s="886"/>
      <c r="AG791" s="886"/>
      <c r="AH791" s="886"/>
      <c r="AI791" s="886"/>
      <c r="AJ791" s="886"/>
      <c r="AK791" s="886"/>
      <c r="AL791" s="886"/>
      <c r="AM791" s="886"/>
      <c r="AN791" s="886"/>
      <c r="AO791" s="886"/>
      <c r="AP791" s="886"/>
      <c r="AQ791" s="886"/>
      <c r="AR791" s="886"/>
      <c r="AS791" s="886"/>
      <c r="AT791" s="886"/>
      <c r="AU791" s="886"/>
      <c r="AV791" s="886"/>
      <c r="AW791" s="886"/>
      <c r="AX791" s="886"/>
      <c r="AY791" s="886"/>
      <c r="AZ791" s="886"/>
      <c r="BA791" s="886"/>
      <c r="BB791" s="886"/>
      <c r="BC791" s="886"/>
      <c r="BD791" s="886"/>
      <c r="BE791" s="886"/>
      <c r="BF791" s="886"/>
      <c r="BG791" s="886"/>
      <c r="BH791" s="886"/>
      <c r="BI791" s="886"/>
      <c r="BJ791" s="886"/>
      <c r="BK791" s="886"/>
      <c r="BL791" s="886"/>
      <c r="BM791" s="886"/>
      <c r="BN791" s="886"/>
      <c r="BO791" s="886"/>
      <c r="BP791" s="886"/>
      <c r="BQ791" s="886"/>
    </row>
    <row r="792">
      <c r="A792" s="886"/>
      <c r="B792" s="886"/>
      <c r="C792" s="886"/>
      <c r="D792" s="887"/>
      <c r="E792" s="886"/>
      <c r="F792" s="886"/>
      <c r="G792" s="886"/>
      <c r="H792" s="886"/>
      <c r="I792" s="886"/>
      <c r="J792" s="886"/>
      <c r="K792" s="886"/>
      <c r="L792" s="886"/>
      <c r="M792" s="886"/>
      <c r="N792" s="886"/>
      <c r="O792" s="886"/>
      <c r="P792" s="886"/>
      <c r="Q792" s="886"/>
      <c r="R792" s="886"/>
      <c r="S792" s="886"/>
      <c r="T792" s="886"/>
      <c r="U792" s="886"/>
      <c r="V792" s="886"/>
      <c r="W792" s="886"/>
      <c r="X792" s="886"/>
      <c r="Y792" s="886"/>
      <c r="Z792" s="886"/>
      <c r="AA792" s="886"/>
      <c r="AB792" s="886"/>
      <c r="AC792" s="886"/>
      <c r="AD792" s="886"/>
      <c r="AE792" s="886"/>
      <c r="AF792" s="886"/>
      <c r="AG792" s="886"/>
      <c r="AH792" s="886"/>
      <c r="AI792" s="886"/>
      <c r="AJ792" s="886"/>
      <c r="AK792" s="886"/>
      <c r="AL792" s="886"/>
      <c r="AM792" s="886"/>
      <c r="AN792" s="886"/>
      <c r="AO792" s="886"/>
      <c r="AP792" s="886"/>
      <c r="AQ792" s="886"/>
      <c r="AR792" s="886"/>
      <c r="AS792" s="886"/>
      <c r="AT792" s="886"/>
      <c r="AU792" s="886"/>
      <c r="AV792" s="886"/>
      <c r="AW792" s="886"/>
      <c r="AX792" s="886"/>
      <c r="AY792" s="886"/>
      <c r="AZ792" s="886"/>
      <c r="BA792" s="886"/>
      <c r="BB792" s="886"/>
      <c r="BC792" s="886"/>
      <c r="BD792" s="886"/>
      <c r="BE792" s="886"/>
      <c r="BF792" s="886"/>
      <c r="BG792" s="886"/>
      <c r="BH792" s="886"/>
      <c r="BI792" s="886"/>
      <c r="BJ792" s="886"/>
      <c r="BK792" s="886"/>
      <c r="BL792" s="886"/>
      <c r="BM792" s="886"/>
      <c r="BN792" s="886"/>
      <c r="BO792" s="886"/>
      <c r="BP792" s="886"/>
      <c r="BQ792" s="886"/>
    </row>
    <row r="793">
      <c r="A793" s="886"/>
      <c r="B793" s="886"/>
      <c r="C793" s="886"/>
      <c r="D793" s="887"/>
      <c r="E793" s="886"/>
      <c r="F793" s="886"/>
      <c r="G793" s="886"/>
      <c r="H793" s="886"/>
      <c r="I793" s="886"/>
      <c r="J793" s="886"/>
      <c r="K793" s="886"/>
      <c r="L793" s="886"/>
      <c r="M793" s="886"/>
      <c r="N793" s="886"/>
      <c r="O793" s="886"/>
      <c r="P793" s="886"/>
      <c r="Q793" s="886"/>
      <c r="R793" s="886"/>
      <c r="S793" s="886"/>
      <c r="T793" s="886"/>
      <c r="U793" s="886"/>
      <c r="V793" s="886"/>
      <c r="W793" s="886"/>
      <c r="X793" s="886"/>
      <c r="Y793" s="886"/>
      <c r="Z793" s="886"/>
      <c r="AA793" s="886"/>
      <c r="AB793" s="886"/>
      <c r="AC793" s="886"/>
      <c r="AD793" s="886"/>
      <c r="AE793" s="886"/>
      <c r="AF793" s="886"/>
      <c r="AG793" s="886"/>
      <c r="AH793" s="886"/>
      <c r="AI793" s="886"/>
      <c r="AJ793" s="886"/>
      <c r="AK793" s="886"/>
      <c r="AL793" s="886"/>
      <c r="AM793" s="886"/>
      <c r="AN793" s="886"/>
      <c r="AO793" s="886"/>
      <c r="AP793" s="886"/>
      <c r="AQ793" s="886"/>
      <c r="AR793" s="886"/>
      <c r="AS793" s="886"/>
      <c r="AT793" s="886"/>
      <c r="AU793" s="886"/>
      <c r="AV793" s="886"/>
      <c r="AW793" s="886"/>
      <c r="AX793" s="886"/>
      <c r="AY793" s="886"/>
      <c r="AZ793" s="886"/>
      <c r="BA793" s="886"/>
      <c r="BB793" s="886"/>
      <c r="BC793" s="886"/>
      <c r="BD793" s="886"/>
      <c r="BE793" s="886"/>
      <c r="BF793" s="886"/>
      <c r="BG793" s="886"/>
      <c r="BH793" s="886"/>
      <c r="BI793" s="886"/>
      <c r="BJ793" s="886"/>
      <c r="BK793" s="886"/>
      <c r="BL793" s="886"/>
      <c r="BM793" s="886"/>
      <c r="BN793" s="886"/>
      <c r="BO793" s="886"/>
      <c r="BP793" s="886"/>
      <c r="BQ793" s="886"/>
    </row>
    <row r="794">
      <c r="A794" s="886"/>
      <c r="B794" s="886"/>
      <c r="C794" s="886"/>
      <c r="D794" s="887"/>
      <c r="E794" s="886"/>
      <c r="F794" s="886"/>
      <c r="G794" s="886"/>
      <c r="H794" s="886"/>
      <c r="I794" s="886"/>
      <c r="J794" s="886"/>
      <c r="K794" s="886"/>
      <c r="L794" s="886"/>
      <c r="M794" s="886"/>
      <c r="N794" s="886"/>
      <c r="O794" s="886"/>
      <c r="P794" s="886"/>
      <c r="Q794" s="886"/>
      <c r="R794" s="886"/>
      <c r="S794" s="886"/>
      <c r="T794" s="886"/>
      <c r="U794" s="886"/>
      <c r="V794" s="886"/>
      <c r="W794" s="886"/>
      <c r="X794" s="886"/>
      <c r="Y794" s="886"/>
      <c r="Z794" s="886"/>
      <c r="AA794" s="886"/>
      <c r="AB794" s="886"/>
      <c r="AC794" s="886"/>
      <c r="AD794" s="886"/>
      <c r="AE794" s="886"/>
      <c r="AF794" s="886"/>
      <c r="AG794" s="886"/>
      <c r="AH794" s="886"/>
      <c r="AI794" s="886"/>
      <c r="AJ794" s="886"/>
      <c r="AK794" s="886"/>
      <c r="AL794" s="886"/>
      <c r="AM794" s="886"/>
      <c r="AN794" s="886"/>
      <c r="AO794" s="886"/>
      <c r="AP794" s="886"/>
      <c r="AQ794" s="886"/>
      <c r="AR794" s="886"/>
      <c r="AS794" s="886"/>
      <c r="AT794" s="886"/>
      <c r="AU794" s="886"/>
      <c r="AV794" s="886"/>
      <c r="AW794" s="886"/>
      <c r="AX794" s="886"/>
      <c r="AY794" s="886"/>
      <c r="AZ794" s="886"/>
      <c r="BA794" s="886"/>
      <c r="BB794" s="886"/>
      <c r="BC794" s="886"/>
      <c r="BD794" s="886"/>
      <c r="BE794" s="886"/>
      <c r="BF794" s="886"/>
      <c r="BG794" s="886"/>
      <c r="BH794" s="886"/>
      <c r="BI794" s="886"/>
      <c r="BJ794" s="886"/>
      <c r="BK794" s="886"/>
      <c r="BL794" s="886"/>
      <c r="BM794" s="886"/>
      <c r="BN794" s="886"/>
      <c r="BO794" s="886"/>
      <c r="BP794" s="886"/>
      <c r="BQ794" s="886"/>
    </row>
    <row r="795">
      <c r="A795" s="886"/>
      <c r="B795" s="886"/>
      <c r="C795" s="886"/>
      <c r="D795" s="887"/>
      <c r="E795" s="886"/>
      <c r="F795" s="886"/>
      <c r="G795" s="886"/>
      <c r="H795" s="886"/>
      <c r="I795" s="886"/>
      <c r="J795" s="886"/>
      <c r="K795" s="886"/>
      <c r="L795" s="886"/>
      <c r="M795" s="886"/>
      <c r="N795" s="886"/>
      <c r="O795" s="886"/>
      <c r="P795" s="886"/>
      <c r="Q795" s="886"/>
      <c r="R795" s="886"/>
      <c r="S795" s="886"/>
      <c r="T795" s="886"/>
      <c r="U795" s="886"/>
      <c r="V795" s="886"/>
      <c r="W795" s="886"/>
      <c r="X795" s="886"/>
      <c r="Y795" s="886"/>
      <c r="Z795" s="886"/>
      <c r="AA795" s="886"/>
      <c r="AB795" s="886"/>
      <c r="AC795" s="886"/>
      <c r="AD795" s="886"/>
      <c r="AE795" s="886"/>
      <c r="AF795" s="886"/>
      <c r="AG795" s="886"/>
      <c r="AH795" s="886"/>
      <c r="AI795" s="886"/>
      <c r="AJ795" s="886"/>
      <c r="AK795" s="886"/>
      <c r="AL795" s="886"/>
      <c r="AM795" s="886"/>
      <c r="AN795" s="886"/>
      <c r="AO795" s="886"/>
      <c r="AP795" s="886"/>
      <c r="AQ795" s="886"/>
      <c r="AR795" s="886"/>
      <c r="AS795" s="886"/>
      <c r="AT795" s="886"/>
      <c r="AU795" s="886"/>
      <c r="AV795" s="886"/>
      <c r="AW795" s="886"/>
      <c r="AX795" s="886"/>
      <c r="AY795" s="886"/>
      <c r="AZ795" s="886"/>
      <c r="BA795" s="886"/>
      <c r="BB795" s="886"/>
      <c r="BC795" s="886"/>
      <c r="BD795" s="886"/>
      <c r="BE795" s="886"/>
      <c r="BF795" s="886"/>
      <c r="BG795" s="886"/>
      <c r="BH795" s="886"/>
      <c r="BI795" s="886"/>
      <c r="BJ795" s="886"/>
      <c r="BK795" s="886"/>
      <c r="BL795" s="886"/>
      <c r="BM795" s="886"/>
      <c r="BN795" s="886"/>
      <c r="BO795" s="886"/>
      <c r="BP795" s="886"/>
      <c r="BQ795" s="886"/>
    </row>
    <row r="796">
      <c r="A796" s="886"/>
      <c r="B796" s="886"/>
      <c r="C796" s="886"/>
      <c r="D796" s="887"/>
      <c r="E796" s="886"/>
      <c r="F796" s="886"/>
      <c r="G796" s="886"/>
      <c r="H796" s="886"/>
      <c r="I796" s="886"/>
      <c r="J796" s="886"/>
      <c r="K796" s="886"/>
      <c r="L796" s="886"/>
      <c r="M796" s="886"/>
      <c r="N796" s="886"/>
      <c r="O796" s="886"/>
      <c r="P796" s="886"/>
      <c r="Q796" s="886"/>
      <c r="R796" s="886"/>
      <c r="S796" s="886"/>
      <c r="T796" s="886"/>
      <c r="U796" s="886"/>
      <c r="V796" s="886"/>
      <c r="W796" s="886"/>
      <c r="X796" s="886"/>
      <c r="Y796" s="886"/>
      <c r="Z796" s="886"/>
      <c r="AA796" s="886"/>
      <c r="AB796" s="886"/>
      <c r="AC796" s="886"/>
      <c r="AD796" s="886"/>
      <c r="AE796" s="886"/>
      <c r="AF796" s="886"/>
      <c r="AG796" s="886"/>
      <c r="AH796" s="886"/>
      <c r="AI796" s="886"/>
      <c r="AJ796" s="886"/>
      <c r="AK796" s="886"/>
      <c r="AL796" s="886"/>
      <c r="AM796" s="886"/>
      <c r="AN796" s="886"/>
      <c r="AO796" s="886"/>
      <c r="AP796" s="886"/>
      <c r="AQ796" s="886"/>
      <c r="AR796" s="886"/>
      <c r="AS796" s="886"/>
      <c r="AT796" s="886"/>
      <c r="AU796" s="886"/>
      <c r="AV796" s="886"/>
      <c r="AW796" s="886"/>
      <c r="AX796" s="886"/>
      <c r="AY796" s="886"/>
      <c r="AZ796" s="886"/>
      <c r="BA796" s="886"/>
      <c r="BB796" s="886"/>
      <c r="BC796" s="886"/>
      <c r="BD796" s="886"/>
      <c r="BE796" s="886"/>
      <c r="BF796" s="886"/>
      <c r="BG796" s="886"/>
      <c r="BH796" s="886"/>
      <c r="BI796" s="886"/>
      <c r="BJ796" s="886"/>
      <c r="BK796" s="886"/>
      <c r="BL796" s="886"/>
      <c r="BM796" s="886"/>
      <c r="BN796" s="886"/>
      <c r="BO796" s="886"/>
      <c r="BP796" s="886"/>
      <c r="BQ796" s="886"/>
    </row>
    <row r="797">
      <c r="A797" s="886"/>
      <c r="B797" s="886"/>
      <c r="C797" s="886"/>
      <c r="D797" s="887"/>
      <c r="E797" s="886"/>
      <c r="F797" s="886"/>
      <c r="G797" s="886"/>
      <c r="H797" s="886"/>
      <c r="I797" s="886"/>
      <c r="J797" s="886"/>
      <c r="K797" s="886"/>
      <c r="L797" s="886"/>
      <c r="M797" s="886"/>
      <c r="N797" s="886"/>
      <c r="O797" s="886"/>
      <c r="P797" s="886"/>
      <c r="Q797" s="886"/>
      <c r="R797" s="886"/>
      <c r="S797" s="886"/>
      <c r="T797" s="886"/>
      <c r="U797" s="886"/>
      <c r="V797" s="886"/>
      <c r="W797" s="886"/>
      <c r="X797" s="886"/>
      <c r="Y797" s="886"/>
      <c r="Z797" s="886"/>
      <c r="AA797" s="886"/>
      <c r="AB797" s="886"/>
      <c r="AC797" s="886"/>
      <c r="AD797" s="886"/>
      <c r="AE797" s="886"/>
      <c r="AF797" s="886"/>
      <c r="AG797" s="886"/>
      <c r="AH797" s="886"/>
      <c r="AI797" s="886"/>
      <c r="AJ797" s="886"/>
      <c r="AK797" s="886"/>
      <c r="AL797" s="886"/>
      <c r="AM797" s="886"/>
      <c r="AN797" s="886"/>
      <c r="AO797" s="886"/>
      <c r="AP797" s="886"/>
      <c r="AQ797" s="886"/>
      <c r="AR797" s="886"/>
      <c r="AS797" s="886"/>
      <c r="AT797" s="886"/>
      <c r="AU797" s="886"/>
      <c r="AV797" s="886"/>
      <c r="AW797" s="886"/>
      <c r="AX797" s="886"/>
      <c r="AY797" s="886"/>
      <c r="AZ797" s="886"/>
      <c r="BA797" s="886"/>
      <c r="BB797" s="886"/>
      <c r="BC797" s="886"/>
      <c r="BD797" s="886"/>
      <c r="BE797" s="886"/>
      <c r="BF797" s="886"/>
      <c r="BG797" s="886"/>
      <c r="BH797" s="886"/>
      <c r="BI797" s="886"/>
      <c r="BJ797" s="886"/>
      <c r="BK797" s="886"/>
      <c r="BL797" s="886"/>
      <c r="BM797" s="886"/>
      <c r="BN797" s="886"/>
      <c r="BO797" s="886"/>
      <c r="BP797" s="886"/>
      <c r="BQ797" s="886"/>
    </row>
    <row r="798">
      <c r="A798" s="886"/>
      <c r="B798" s="886"/>
      <c r="C798" s="886"/>
      <c r="D798" s="887"/>
      <c r="E798" s="886"/>
      <c r="F798" s="886"/>
      <c r="G798" s="886"/>
      <c r="H798" s="886"/>
      <c r="I798" s="886"/>
      <c r="J798" s="886"/>
      <c r="K798" s="886"/>
      <c r="L798" s="886"/>
      <c r="M798" s="886"/>
      <c r="N798" s="886"/>
      <c r="O798" s="886"/>
      <c r="P798" s="886"/>
      <c r="Q798" s="886"/>
      <c r="R798" s="886"/>
      <c r="S798" s="886"/>
      <c r="T798" s="886"/>
      <c r="U798" s="886"/>
      <c r="V798" s="886"/>
      <c r="W798" s="886"/>
      <c r="X798" s="886"/>
      <c r="Y798" s="886"/>
      <c r="Z798" s="886"/>
      <c r="AA798" s="886"/>
      <c r="AB798" s="886"/>
      <c r="AC798" s="886"/>
      <c r="AD798" s="886"/>
      <c r="AE798" s="886"/>
      <c r="AF798" s="886"/>
      <c r="AG798" s="886"/>
      <c r="AH798" s="886"/>
      <c r="AI798" s="886"/>
      <c r="AJ798" s="886"/>
      <c r="AK798" s="886"/>
      <c r="AL798" s="886"/>
      <c r="AM798" s="886"/>
      <c r="AN798" s="886"/>
      <c r="AO798" s="886"/>
      <c r="AP798" s="886"/>
      <c r="AQ798" s="886"/>
      <c r="AR798" s="886"/>
      <c r="AS798" s="886"/>
      <c r="AT798" s="886"/>
      <c r="AU798" s="886"/>
      <c r="AV798" s="886"/>
      <c r="AW798" s="886"/>
      <c r="AX798" s="886"/>
      <c r="AY798" s="886"/>
      <c r="AZ798" s="886"/>
      <c r="BA798" s="886"/>
      <c r="BB798" s="886"/>
      <c r="BC798" s="886"/>
      <c r="BD798" s="886"/>
      <c r="BE798" s="886"/>
      <c r="BF798" s="886"/>
      <c r="BG798" s="886"/>
      <c r="BH798" s="886"/>
      <c r="BI798" s="886"/>
      <c r="BJ798" s="886"/>
      <c r="BK798" s="886"/>
      <c r="BL798" s="886"/>
      <c r="BM798" s="886"/>
      <c r="BN798" s="886"/>
      <c r="BO798" s="886"/>
      <c r="BP798" s="886"/>
      <c r="BQ798" s="886"/>
    </row>
    <row r="799">
      <c r="A799" s="886"/>
      <c r="B799" s="886"/>
      <c r="C799" s="886"/>
      <c r="D799" s="887"/>
      <c r="E799" s="886"/>
      <c r="F799" s="886"/>
      <c r="G799" s="886"/>
      <c r="H799" s="886"/>
      <c r="I799" s="886"/>
      <c r="J799" s="886"/>
      <c r="K799" s="886"/>
      <c r="L799" s="886"/>
      <c r="M799" s="886"/>
      <c r="N799" s="886"/>
      <c r="O799" s="886"/>
      <c r="P799" s="886"/>
      <c r="Q799" s="886"/>
      <c r="R799" s="886"/>
      <c r="S799" s="886"/>
      <c r="T799" s="886"/>
      <c r="U799" s="886"/>
      <c r="V799" s="886"/>
      <c r="W799" s="886"/>
      <c r="X799" s="886"/>
      <c r="Y799" s="886"/>
      <c r="Z799" s="886"/>
      <c r="AA799" s="886"/>
      <c r="AB799" s="886"/>
      <c r="AC799" s="886"/>
      <c r="AD799" s="886"/>
      <c r="AE799" s="886"/>
      <c r="AF799" s="886"/>
      <c r="AG799" s="886"/>
      <c r="AH799" s="886"/>
      <c r="AI799" s="886"/>
      <c r="AJ799" s="886"/>
      <c r="AK799" s="886"/>
      <c r="AL799" s="886"/>
      <c r="AM799" s="886"/>
      <c r="AN799" s="886"/>
      <c r="AO799" s="886"/>
      <c r="AP799" s="886"/>
      <c r="AQ799" s="886"/>
      <c r="AR799" s="886"/>
      <c r="AS799" s="886"/>
      <c r="AT799" s="886"/>
      <c r="AU799" s="886"/>
      <c r="AV799" s="886"/>
      <c r="AW799" s="886"/>
      <c r="AX799" s="886"/>
      <c r="AY799" s="886"/>
      <c r="AZ799" s="886"/>
      <c r="BA799" s="886"/>
      <c r="BB799" s="886"/>
      <c r="BC799" s="886"/>
      <c r="BD799" s="886"/>
      <c r="BE799" s="886"/>
      <c r="BF799" s="886"/>
      <c r="BG799" s="886"/>
      <c r="BH799" s="886"/>
      <c r="BI799" s="886"/>
      <c r="BJ799" s="886"/>
      <c r="BK799" s="886"/>
      <c r="BL799" s="886"/>
      <c r="BM799" s="886"/>
      <c r="BN799" s="886"/>
      <c r="BO799" s="886"/>
      <c r="BP799" s="886"/>
      <c r="BQ799" s="886"/>
    </row>
    <row r="800">
      <c r="A800" s="886"/>
      <c r="B800" s="886"/>
      <c r="C800" s="886"/>
      <c r="D800" s="887"/>
      <c r="E800" s="886"/>
      <c r="F800" s="886"/>
      <c r="G800" s="886"/>
      <c r="H800" s="886"/>
      <c r="I800" s="886"/>
      <c r="J800" s="886"/>
      <c r="K800" s="886"/>
      <c r="L800" s="886"/>
      <c r="M800" s="886"/>
      <c r="N800" s="886"/>
      <c r="O800" s="886"/>
      <c r="P800" s="886"/>
      <c r="Q800" s="886"/>
      <c r="R800" s="886"/>
      <c r="S800" s="886"/>
      <c r="T800" s="886"/>
      <c r="U800" s="886"/>
      <c r="V800" s="886"/>
      <c r="W800" s="886"/>
      <c r="X800" s="886"/>
      <c r="Y800" s="886"/>
      <c r="Z800" s="886"/>
      <c r="AA800" s="886"/>
      <c r="AB800" s="886"/>
      <c r="AC800" s="886"/>
      <c r="AD800" s="886"/>
      <c r="AE800" s="886"/>
      <c r="AF800" s="886"/>
      <c r="AG800" s="886"/>
      <c r="AH800" s="886"/>
      <c r="AI800" s="886"/>
      <c r="AJ800" s="886"/>
      <c r="AK800" s="886"/>
      <c r="AL800" s="886"/>
      <c r="AM800" s="886"/>
      <c r="AN800" s="886"/>
      <c r="AO800" s="886"/>
      <c r="AP800" s="886"/>
      <c r="AQ800" s="886"/>
      <c r="AR800" s="886"/>
      <c r="AS800" s="886"/>
      <c r="AT800" s="886"/>
      <c r="AU800" s="886"/>
      <c r="AV800" s="886"/>
      <c r="AW800" s="886"/>
      <c r="AX800" s="886"/>
      <c r="AY800" s="886"/>
      <c r="AZ800" s="886"/>
      <c r="BA800" s="886"/>
      <c r="BB800" s="886"/>
      <c r="BC800" s="886"/>
      <c r="BD800" s="886"/>
      <c r="BE800" s="886"/>
      <c r="BF800" s="886"/>
      <c r="BG800" s="886"/>
      <c r="BH800" s="886"/>
      <c r="BI800" s="886"/>
      <c r="BJ800" s="886"/>
      <c r="BK800" s="886"/>
      <c r="BL800" s="886"/>
      <c r="BM800" s="886"/>
      <c r="BN800" s="886"/>
      <c r="BO800" s="886"/>
      <c r="BP800" s="886"/>
      <c r="BQ800" s="886"/>
    </row>
    <row r="801">
      <c r="A801" s="886"/>
      <c r="B801" s="886"/>
      <c r="C801" s="886"/>
      <c r="D801" s="887"/>
      <c r="E801" s="886"/>
      <c r="F801" s="886"/>
      <c r="G801" s="886"/>
      <c r="H801" s="886"/>
      <c r="I801" s="886"/>
      <c r="J801" s="886"/>
      <c r="K801" s="886"/>
      <c r="L801" s="886"/>
      <c r="M801" s="886"/>
      <c r="N801" s="886"/>
      <c r="O801" s="886"/>
      <c r="P801" s="886"/>
      <c r="Q801" s="886"/>
      <c r="R801" s="886"/>
      <c r="S801" s="886"/>
      <c r="T801" s="886"/>
      <c r="U801" s="886"/>
      <c r="V801" s="886"/>
      <c r="W801" s="886"/>
      <c r="X801" s="886"/>
      <c r="Y801" s="886"/>
      <c r="Z801" s="886"/>
      <c r="AA801" s="886"/>
      <c r="AB801" s="886"/>
      <c r="AC801" s="886"/>
      <c r="AD801" s="886"/>
      <c r="AE801" s="886"/>
      <c r="AF801" s="886"/>
      <c r="AG801" s="886"/>
      <c r="AH801" s="886"/>
      <c r="AI801" s="886"/>
      <c r="AJ801" s="886"/>
      <c r="AK801" s="886"/>
      <c r="AL801" s="886"/>
      <c r="AM801" s="886"/>
      <c r="AN801" s="886"/>
      <c r="AO801" s="886"/>
      <c r="AP801" s="886"/>
      <c r="AQ801" s="886"/>
      <c r="AR801" s="886"/>
      <c r="AS801" s="886"/>
      <c r="AT801" s="886"/>
      <c r="AU801" s="886"/>
      <c r="AV801" s="886"/>
      <c r="AW801" s="886"/>
      <c r="AX801" s="886"/>
      <c r="AY801" s="886"/>
      <c r="AZ801" s="886"/>
      <c r="BA801" s="886"/>
      <c r="BB801" s="886"/>
      <c r="BC801" s="886"/>
      <c r="BD801" s="886"/>
      <c r="BE801" s="886"/>
      <c r="BF801" s="886"/>
      <c r="BG801" s="886"/>
      <c r="BH801" s="886"/>
      <c r="BI801" s="886"/>
      <c r="BJ801" s="886"/>
      <c r="BK801" s="886"/>
      <c r="BL801" s="886"/>
      <c r="BM801" s="886"/>
      <c r="BN801" s="886"/>
      <c r="BO801" s="886"/>
      <c r="BP801" s="886"/>
      <c r="BQ801" s="886"/>
    </row>
    <row r="802">
      <c r="A802" s="886"/>
      <c r="B802" s="886"/>
      <c r="C802" s="886"/>
      <c r="D802" s="887"/>
      <c r="E802" s="886"/>
      <c r="F802" s="886"/>
      <c r="G802" s="886"/>
      <c r="H802" s="886"/>
      <c r="I802" s="886"/>
      <c r="J802" s="886"/>
      <c r="K802" s="886"/>
      <c r="L802" s="886"/>
      <c r="M802" s="886"/>
      <c r="N802" s="886"/>
      <c r="O802" s="886"/>
      <c r="P802" s="886"/>
      <c r="Q802" s="886"/>
      <c r="R802" s="886"/>
      <c r="S802" s="886"/>
      <c r="T802" s="886"/>
      <c r="U802" s="886"/>
      <c r="V802" s="886"/>
      <c r="W802" s="886"/>
      <c r="X802" s="886"/>
      <c r="Y802" s="886"/>
      <c r="Z802" s="886"/>
      <c r="AA802" s="886"/>
      <c r="AB802" s="886"/>
      <c r="AC802" s="886"/>
      <c r="AD802" s="886"/>
      <c r="AE802" s="886"/>
      <c r="AF802" s="886"/>
      <c r="AG802" s="886"/>
      <c r="AH802" s="886"/>
      <c r="AI802" s="886"/>
      <c r="AJ802" s="886"/>
      <c r="AK802" s="886"/>
      <c r="AL802" s="886"/>
      <c r="AM802" s="886"/>
      <c r="AN802" s="886"/>
      <c r="AO802" s="886"/>
      <c r="AP802" s="886"/>
      <c r="AQ802" s="886"/>
      <c r="AR802" s="886"/>
      <c r="AS802" s="886"/>
      <c r="AT802" s="886"/>
      <c r="AU802" s="886"/>
      <c r="AV802" s="886"/>
      <c r="AW802" s="886"/>
      <c r="AX802" s="886"/>
      <c r="AY802" s="886"/>
      <c r="AZ802" s="886"/>
      <c r="BA802" s="886"/>
      <c r="BB802" s="886"/>
      <c r="BC802" s="886"/>
      <c r="BD802" s="886"/>
      <c r="BE802" s="886"/>
      <c r="BF802" s="886"/>
      <c r="BG802" s="886"/>
      <c r="BH802" s="886"/>
      <c r="BI802" s="886"/>
      <c r="BJ802" s="886"/>
      <c r="BK802" s="886"/>
      <c r="BL802" s="886"/>
      <c r="BM802" s="886"/>
      <c r="BN802" s="886"/>
      <c r="BO802" s="886"/>
      <c r="BP802" s="886"/>
      <c r="BQ802" s="886"/>
    </row>
    <row r="803">
      <c r="A803" s="886"/>
      <c r="B803" s="886"/>
      <c r="C803" s="886"/>
      <c r="D803" s="887"/>
      <c r="E803" s="886"/>
      <c r="F803" s="886"/>
      <c r="G803" s="886"/>
      <c r="H803" s="886"/>
      <c r="I803" s="886"/>
      <c r="J803" s="886"/>
      <c r="K803" s="886"/>
      <c r="L803" s="886"/>
      <c r="M803" s="886"/>
      <c r="N803" s="886"/>
      <c r="O803" s="886"/>
      <c r="P803" s="886"/>
      <c r="Q803" s="886"/>
      <c r="R803" s="886"/>
      <c r="S803" s="886"/>
      <c r="T803" s="886"/>
      <c r="U803" s="886"/>
      <c r="V803" s="886"/>
      <c r="W803" s="886"/>
      <c r="X803" s="886"/>
      <c r="Y803" s="886"/>
      <c r="Z803" s="886"/>
      <c r="AA803" s="886"/>
      <c r="AB803" s="886"/>
      <c r="AC803" s="886"/>
      <c r="AD803" s="886"/>
      <c r="AE803" s="886"/>
      <c r="AF803" s="886"/>
      <c r="AG803" s="886"/>
      <c r="AH803" s="886"/>
      <c r="AI803" s="886"/>
      <c r="AJ803" s="886"/>
      <c r="AK803" s="886"/>
      <c r="AL803" s="886"/>
      <c r="AM803" s="886"/>
      <c r="AN803" s="886"/>
      <c r="AO803" s="886"/>
      <c r="AP803" s="886"/>
      <c r="AQ803" s="886"/>
      <c r="AR803" s="886"/>
      <c r="AS803" s="886"/>
      <c r="AT803" s="886"/>
      <c r="AU803" s="886"/>
      <c r="AV803" s="886"/>
      <c r="AW803" s="886"/>
      <c r="AX803" s="886"/>
      <c r="AY803" s="886"/>
      <c r="AZ803" s="886"/>
      <c r="BA803" s="886"/>
      <c r="BB803" s="886"/>
      <c r="BC803" s="886"/>
      <c r="BD803" s="886"/>
      <c r="BE803" s="886"/>
      <c r="BF803" s="886"/>
      <c r="BG803" s="886"/>
      <c r="BH803" s="886"/>
      <c r="BI803" s="886"/>
      <c r="BJ803" s="886"/>
      <c r="BK803" s="886"/>
      <c r="BL803" s="886"/>
      <c r="BM803" s="886"/>
      <c r="BN803" s="886"/>
      <c r="BO803" s="886"/>
      <c r="BP803" s="886"/>
      <c r="BQ803" s="886"/>
    </row>
    <row r="804">
      <c r="A804" s="886"/>
      <c r="B804" s="886"/>
      <c r="C804" s="886"/>
      <c r="D804" s="887"/>
      <c r="E804" s="886"/>
      <c r="F804" s="886"/>
      <c r="G804" s="886"/>
      <c r="H804" s="886"/>
      <c r="I804" s="886"/>
      <c r="J804" s="886"/>
      <c r="K804" s="886"/>
      <c r="L804" s="886"/>
      <c r="M804" s="886"/>
      <c r="N804" s="886"/>
      <c r="O804" s="886"/>
      <c r="P804" s="886"/>
      <c r="Q804" s="886"/>
      <c r="R804" s="886"/>
      <c r="S804" s="886"/>
      <c r="T804" s="886"/>
      <c r="U804" s="886"/>
      <c r="V804" s="886"/>
      <c r="W804" s="886"/>
      <c r="X804" s="886"/>
      <c r="Y804" s="886"/>
      <c r="Z804" s="886"/>
      <c r="AA804" s="886"/>
      <c r="AB804" s="886"/>
      <c r="AC804" s="886"/>
      <c r="AD804" s="886"/>
      <c r="AE804" s="886"/>
      <c r="AF804" s="886"/>
      <c r="AG804" s="886"/>
      <c r="AH804" s="886"/>
      <c r="AI804" s="886"/>
      <c r="AJ804" s="886"/>
      <c r="AK804" s="886"/>
      <c r="AL804" s="886"/>
      <c r="AM804" s="886"/>
      <c r="AN804" s="886"/>
      <c r="AO804" s="886"/>
      <c r="AP804" s="886"/>
      <c r="AQ804" s="886"/>
      <c r="AR804" s="886"/>
      <c r="AS804" s="886"/>
      <c r="AT804" s="886"/>
      <c r="AU804" s="886"/>
      <c r="AV804" s="886"/>
      <c r="AW804" s="886"/>
      <c r="AX804" s="886"/>
      <c r="AY804" s="886"/>
      <c r="AZ804" s="886"/>
      <c r="BA804" s="886"/>
      <c r="BB804" s="886"/>
      <c r="BC804" s="886"/>
      <c r="BD804" s="886"/>
      <c r="BE804" s="886"/>
      <c r="BF804" s="886"/>
      <c r="BG804" s="886"/>
      <c r="BH804" s="886"/>
      <c r="BI804" s="886"/>
      <c r="BJ804" s="886"/>
      <c r="BK804" s="886"/>
      <c r="BL804" s="886"/>
      <c r="BM804" s="886"/>
      <c r="BN804" s="886"/>
      <c r="BO804" s="886"/>
      <c r="BP804" s="886"/>
      <c r="BQ804" s="886"/>
    </row>
    <row r="805">
      <c r="A805" s="886"/>
      <c r="B805" s="886"/>
      <c r="C805" s="886"/>
      <c r="D805" s="887"/>
      <c r="E805" s="886"/>
      <c r="F805" s="886"/>
      <c r="G805" s="886"/>
      <c r="H805" s="886"/>
      <c r="I805" s="886"/>
      <c r="J805" s="886"/>
      <c r="K805" s="886"/>
      <c r="L805" s="886"/>
      <c r="M805" s="886"/>
      <c r="N805" s="886"/>
      <c r="O805" s="886"/>
      <c r="P805" s="886"/>
      <c r="Q805" s="886"/>
      <c r="R805" s="886"/>
      <c r="S805" s="886"/>
      <c r="T805" s="886"/>
      <c r="U805" s="886"/>
      <c r="V805" s="886"/>
      <c r="W805" s="886"/>
      <c r="X805" s="886"/>
      <c r="Y805" s="886"/>
      <c r="Z805" s="886"/>
      <c r="AA805" s="886"/>
      <c r="AB805" s="886"/>
      <c r="AC805" s="886"/>
      <c r="AD805" s="886"/>
      <c r="AE805" s="886"/>
      <c r="AF805" s="886"/>
      <c r="AG805" s="886"/>
      <c r="AH805" s="886"/>
      <c r="AI805" s="886"/>
      <c r="AJ805" s="886"/>
      <c r="AK805" s="886"/>
      <c r="AL805" s="886"/>
      <c r="AM805" s="886"/>
      <c r="AN805" s="886"/>
      <c r="AO805" s="886"/>
      <c r="AP805" s="886"/>
      <c r="AQ805" s="886"/>
      <c r="AR805" s="886"/>
      <c r="AS805" s="886"/>
      <c r="AT805" s="886"/>
      <c r="AU805" s="886"/>
      <c r="AV805" s="886"/>
      <c r="AW805" s="886"/>
      <c r="AX805" s="886"/>
      <c r="AY805" s="886"/>
      <c r="AZ805" s="886"/>
      <c r="BA805" s="886"/>
      <c r="BB805" s="886"/>
      <c r="BC805" s="886"/>
      <c r="BD805" s="886"/>
      <c r="BE805" s="886"/>
      <c r="BF805" s="886"/>
      <c r="BG805" s="886"/>
      <c r="BH805" s="886"/>
      <c r="BI805" s="886"/>
      <c r="BJ805" s="886"/>
      <c r="BK805" s="886"/>
      <c r="BL805" s="886"/>
      <c r="BM805" s="886"/>
      <c r="BN805" s="886"/>
      <c r="BO805" s="886"/>
      <c r="BP805" s="886"/>
      <c r="BQ805" s="886"/>
    </row>
    <row r="806">
      <c r="A806" s="886"/>
      <c r="B806" s="886"/>
      <c r="C806" s="886"/>
      <c r="D806" s="887"/>
      <c r="E806" s="886"/>
      <c r="F806" s="886"/>
      <c r="G806" s="886"/>
      <c r="H806" s="886"/>
      <c r="I806" s="886"/>
      <c r="J806" s="886"/>
      <c r="K806" s="886"/>
      <c r="L806" s="886"/>
      <c r="M806" s="886"/>
      <c r="N806" s="886"/>
      <c r="O806" s="886"/>
      <c r="P806" s="886"/>
      <c r="Q806" s="886"/>
      <c r="R806" s="886"/>
      <c r="S806" s="886"/>
      <c r="T806" s="886"/>
      <c r="U806" s="886"/>
      <c r="V806" s="886"/>
      <c r="W806" s="886"/>
      <c r="X806" s="886"/>
      <c r="Y806" s="886"/>
      <c r="Z806" s="886"/>
      <c r="AA806" s="886"/>
      <c r="AB806" s="886"/>
      <c r="AC806" s="886"/>
      <c r="AD806" s="886"/>
      <c r="AE806" s="886"/>
      <c r="AF806" s="886"/>
      <c r="AG806" s="886"/>
      <c r="AH806" s="886"/>
      <c r="AI806" s="886"/>
      <c r="AJ806" s="886"/>
      <c r="AK806" s="886"/>
      <c r="AL806" s="886"/>
      <c r="AM806" s="886"/>
      <c r="AN806" s="886"/>
      <c r="AO806" s="886"/>
      <c r="AP806" s="886"/>
      <c r="AQ806" s="886"/>
      <c r="AR806" s="886"/>
      <c r="AS806" s="886"/>
      <c r="AT806" s="886"/>
      <c r="AU806" s="886"/>
      <c r="AV806" s="886"/>
      <c r="AW806" s="886"/>
      <c r="AX806" s="886"/>
      <c r="AY806" s="886"/>
      <c r="AZ806" s="886"/>
      <c r="BA806" s="886"/>
      <c r="BB806" s="886"/>
      <c r="BC806" s="886"/>
      <c r="BD806" s="886"/>
      <c r="BE806" s="886"/>
      <c r="BF806" s="886"/>
      <c r="BG806" s="886"/>
      <c r="BH806" s="886"/>
      <c r="BI806" s="886"/>
      <c r="BJ806" s="886"/>
      <c r="BK806" s="886"/>
      <c r="BL806" s="886"/>
      <c r="BM806" s="886"/>
      <c r="BN806" s="886"/>
      <c r="BO806" s="886"/>
      <c r="BP806" s="886"/>
      <c r="BQ806" s="886"/>
    </row>
    <row r="807">
      <c r="A807" s="886"/>
      <c r="B807" s="886"/>
      <c r="C807" s="886"/>
      <c r="D807" s="887"/>
      <c r="E807" s="886"/>
      <c r="F807" s="886"/>
      <c r="G807" s="886"/>
      <c r="H807" s="886"/>
      <c r="I807" s="886"/>
      <c r="J807" s="886"/>
      <c r="K807" s="886"/>
      <c r="L807" s="886"/>
      <c r="M807" s="886"/>
      <c r="N807" s="886"/>
      <c r="O807" s="886"/>
      <c r="P807" s="886"/>
      <c r="Q807" s="886"/>
      <c r="R807" s="886"/>
      <c r="S807" s="886"/>
      <c r="T807" s="886"/>
      <c r="U807" s="886"/>
      <c r="V807" s="886"/>
      <c r="W807" s="886"/>
      <c r="X807" s="886"/>
      <c r="Y807" s="886"/>
      <c r="Z807" s="886"/>
      <c r="AA807" s="886"/>
      <c r="AB807" s="886"/>
      <c r="AC807" s="886"/>
      <c r="AD807" s="886"/>
      <c r="AE807" s="886"/>
      <c r="AF807" s="886"/>
      <c r="AG807" s="886"/>
      <c r="AH807" s="886"/>
      <c r="AI807" s="886"/>
      <c r="AJ807" s="886"/>
      <c r="AK807" s="886"/>
      <c r="AL807" s="886"/>
      <c r="AM807" s="886"/>
      <c r="AN807" s="886"/>
      <c r="AO807" s="886"/>
      <c r="AP807" s="886"/>
      <c r="AQ807" s="886"/>
      <c r="AR807" s="886"/>
      <c r="AS807" s="886"/>
      <c r="AT807" s="886"/>
      <c r="AU807" s="886"/>
      <c r="AV807" s="886"/>
      <c r="AW807" s="886"/>
      <c r="AX807" s="886"/>
      <c r="AY807" s="886"/>
      <c r="AZ807" s="886"/>
      <c r="BA807" s="886"/>
      <c r="BB807" s="886"/>
      <c r="BC807" s="886"/>
      <c r="BD807" s="886"/>
      <c r="BE807" s="886"/>
      <c r="BF807" s="886"/>
      <c r="BG807" s="886"/>
      <c r="BH807" s="886"/>
      <c r="BI807" s="886"/>
      <c r="BJ807" s="886"/>
      <c r="BK807" s="886"/>
      <c r="BL807" s="886"/>
      <c r="BM807" s="886"/>
      <c r="BN807" s="886"/>
      <c r="BO807" s="886"/>
      <c r="BP807" s="886"/>
      <c r="BQ807" s="886"/>
    </row>
    <row r="808">
      <c r="A808" s="886"/>
      <c r="B808" s="886"/>
      <c r="C808" s="886"/>
      <c r="D808" s="887"/>
      <c r="E808" s="886"/>
      <c r="F808" s="886"/>
      <c r="G808" s="886"/>
      <c r="H808" s="886"/>
      <c r="I808" s="886"/>
      <c r="J808" s="886"/>
      <c r="K808" s="886"/>
      <c r="L808" s="886"/>
      <c r="M808" s="886"/>
      <c r="N808" s="886"/>
      <c r="O808" s="886"/>
      <c r="P808" s="886"/>
      <c r="Q808" s="886"/>
      <c r="R808" s="886"/>
      <c r="S808" s="886"/>
      <c r="T808" s="886"/>
      <c r="U808" s="886"/>
      <c r="V808" s="886"/>
      <c r="W808" s="886"/>
      <c r="X808" s="886"/>
      <c r="Y808" s="886"/>
      <c r="Z808" s="886"/>
      <c r="AA808" s="886"/>
      <c r="AB808" s="886"/>
      <c r="AC808" s="886"/>
      <c r="AD808" s="886"/>
      <c r="AE808" s="886"/>
      <c r="AF808" s="886"/>
      <c r="AG808" s="886"/>
      <c r="AH808" s="886"/>
      <c r="AI808" s="886"/>
      <c r="AJ808" s="886"/>
      <c r="AK808" s="886"/>
      <c r="AL808" s="886"/>
      <c r="AM808" s="886"/>
      <c r="AN808" s="886"/>
      <c r="AO808" s="886"/>
      <c r="AP808" s="886"/>
      <c r="AQ808" s="886"/>
      <c r="AR808" s="886"/>
      <c r="AS808" s="886"/>
      <c r="AT808" s="886"/>
      <c r="AU808" s="886"/>
      <c r="AV808" s="886"/>
      <c r="AW808" s="886"/>
      <c r="AX808" s="886"/>
      <c r="AY808" s="886"/>
      <c r="AZ808" s="886"/>
      <c r="BA808" s="886"/>
      <c r="BB808" s="886"/>
      <c r="BC808" s="886"/>
      <c r="BD808" s="886"/>
      <c r="BE808" s="886"/>
      <c r="BF808" s="886"/>
      <c r="BG808" s="886"/>
      <c r="BH808" s="886"/>
      <c r="BI808" s="886"/>
      <c r="BJ808" s="886"/>
      <c r="BK808" s="886"/>
      <c r="BL808" s="886"/>
      <c r="BM808" s="886"/>
      <c r="BN808" s="886"/>
      <c r="BO808" s="886"/>
      <c r="BP808" s="886"/>
      <c r="BQ808" s="886"/>
    </row>
    <row r="809">
      <c r="A809" s="886"/>
      <c r="B809" s="886"/>
      <c r="C809" s="886"/>
      <c r="D809" s="887"/>
      <c r="E809" s="886"/>
      <c r="F809" s="886"/>
      <c r="G809" s="886"/>
      <c r="H809" s="886"/>
      <c r="I809" s="886"/>
      <c r="J809" s="886"/>
      <c r="K809" s="886"/>
      <c r="L809" s="886"/>
      <c r="M809" s="886"/>
      <c r="N809" s="886"/>
      <c r="O809" s="886"/>
      <c r="P809" s="886"/>
      <c r="Q809" s="886"/>
      <c r="R809" s="886"/>
      <c r="S809" s="886"/>
      <c r="T809" s="886"/>
      <c r="U809" s="886"/>
      <c r="V809" s="886"/>
      <c r="W809" s="886"/>
      <c r="X809" s="886"/>
      <c r="Y809" s="886"/>
      <c r="Z809" s="886"/>
      <c r="AA809" s="886"/>
      <c r="AB809" s="886"/>
      <c r="AC809" s="886"/>
      <c r="AD809" s="886"/>
      <c r="AE809" s="886"/>
      <c r="AF809" s="886"/>
      <c r="AG809" s="886"/>
      <c r="AH809" s="886"/>
      <c r="AI809" s="886"/>
      <c r="AJ809" s="886"/>
      <c r="AK809" s="886"/>
      <c r="AL809" s="886"/>
      <c r="AM809" s="886"/>
      <c r="AN809" s="886"/>
      <c r="AO809" s="886"/>
      <c r="AP809" s="886"/>
      <c r="AQ809" s="886"/>
      <c r="AR809" s="886"/>
      <c r="AS809" s="886"/>
      <c r="AT809" s="886"/>
      <c r="AU809" s="886"/>
      <c r="AV809" s="886"/>
      <c r="AW809" s="886"/>
      <c r="AX809" s="886"/>
      <c r="AY809" s="886"/>
      <c r="AZ809" s="886"/>
      <c r="BA809" s="886"/>
      <c r="BB809" s="886"/>
      <c r="BC809" s="886"/>
      <c r="BD809" s="886"/>
      <c r="BE809" s="886"/>
      <c r="BF809" s="886"/>
      <c r="BG809" s="886"/>
      <c r="BH809" s="886"/>
      <c r="BI809" s="886"/>
      <c r="BJ809" s="886"/>
      <c r="BK809" s="886"/>
      <c r="BL809" s="886"/>
      <c r="BM809" s="886"/>
      <c r="BN809" s="886"/>
      <c r="BO809" s="886"/>
      <c r="BP809" s="886"/>
      <c r="BQ809" s="886"/>
    </row>
    <row r="810">
      <c r="A810" s="886"/>
      <c r="B810" s="886"/>
      <c r="C810" s="886"/>
      <c r="D810" s="887"/>
      <c r="E810" s="886"/>
      <c r="F810" s="886"/>
      <c r="G810" s="886"/>
      <c r="H810" s="886"/>
      <c r="I810" s="886"/>
      <c r="J810" s="886"/>
      <c r="K810" s="886"/>
      <c r="L810" s="886"/>
      <c r="M810" s="886"/>
      <c r="N810" s="886"/>
      <c r="O810" s="886"/>
      <c r="P810" s="886"/>
      <c r="Q810" s="886"/>
      <c r="R810" s="886"/>
      <c r="S810" s="886"/>
      <c r="T810" s="886"/>
      <c r="U810" s="886"/>
      <c r="V810" s="886"/>
      <c r="W810" s="886"/>
      <c r="X810" s="886"/>
      <c r="Y810" s="886"/>
      <c r="Z810" s="886"/>
      <c r="AA810" s="886"/>
      <c r="AB810" s="886"/>
      <c r="AC810" s="886"/>
      <c r="AD810" s="886"/>
      <c r="AE810" s="886"/>
      <c r="AF810" s="886"/>
      <c r="AG810" s="886"/>
      <c r="AH810" s="886"/>
      <c r="AI810" s="886"/>
      <c r="AJ810" s="886"/>
      <c r="AK810" s="886"/>
      <c r="AL810" s="886"/>
      <c r="AM810" s="886"/>
      <c r="AN810" s="886"/>
      <c r="AO810" s="886"/>
      <c r="AP810" s="886"/>
      <c r="AQ810" s="886"/>
      <c r="AR810" s="886"/>
      <c r="AS810" s="886"/>
      <c r="AT810" s="886"/>
      <c r="AU810" s="886"/>
      <c r="AV810" s="886"/>
      <c r="AW810" s="886"/>
      <c r="AX810" s="886"/>
      <c r="AY810" s="886"/>
      <c r="AZ810" s="886"/>
      <c r="BA810" s="886"/>
      <c r="BB810" s="886"/>
      <c r="BC810" s="886"/>
      <c r="BD810" s="886"/>
      <c r="BE810" s="886"/>
      <c r="BF810" s="886"/>
      <c r="BG810" s="886"/>
      <c r="BH810" s="886"/>
      <c r="BI810" s="886"/>
      <c r="BJ810" s="886"/>
      <c r="BK810" s="886"/>
      <c r="BL810" s="886"/>
      <c r="BM810" s="886"/>
      <c r="BN810" s="886"/>
      <c r="BO810" s="886"/>
      <c r="BP810" s="886"/>
      <c r="BQ810" s="886"/>
    </row>
    <row r="811">
      <c r="A811" s="886"/>
      <c r="B811" s="886"/>
      <c r="C811" s="886"/>
      <c r="D811" s="887"/>
      <c r="E811" s="886"/>
      <c r="F811" s="886"/>
      <c r="G811" s="886"/>
      <c r="H811" s="886"/>
      <c r="I811" s="886"/>
      <c r="J811" s="886"/>
      <c r="K811" s="886"/>
      <c r="L811" s="886"/>
      <c r="M811" s="886"/>
      <c r="N811" s="886"/>
      <c r="O811" s="886"/>
      <c r="P811" s="886"/>
      <c r="Q811" s="886"/>
      <c r="R811" s="886"/>
      <c r="S811" s="886"/>
      <c r="T811" s="886"/>
      <c r="U811" s="886"/>
      <c r="V811" s="886"/>
      <c r="W811" s="886"/>
      <c r="X811" s="886"/>
      <c r="Y811" s="886"/>
      <c r="Z811" s="886"/>
      <c r="AA811" s="886"/>
      <c r="AB811" s="886"/>
      <c r="AC811" s="886"/>
      <c r="AD811" s="886"/>
      <c r="AE811" s="886"/>
      <c r="AF811" s="886"/>
      <c r="AG811" s="886"/>
      <c r="AH811" s="886"/>
      <c r="AI811" s="886"/>
      <c r="AJ811" s="886"/>
      <c r="AK811" s="886"/>
      <c r="AL811" s="886"/>
      <c r="AM811" s="886"/>
      <c r="AN811" s="886"/>
      <c r="AO811" s="886"/>
      <c r="AP811" s="886"/>
      <c r="AQ811" s="886"/>
      <c r="AR811" s="886"/>
      <c r="AS811" s="886"/>
      <c r="AT811" s="886"/>
      <c r="AU811" s="886"/>
      <c r="AV811" s="886"/>
      <c r="AW811" s="886"/>
      <c r="AX811" s="886"/>
      <c r="AY811" s="886"/>
      <c r="AZ811" s="886"/>
      <c r="BA811" s="886"/>
      <c r="BB811" s="886"/>
      <c r="BC811" s="886"/>
      <c r="BD811" s="886"/>
      <c r="BE811" s="886"/>
      <c r="BF811" s="886"/>
      <c r="BG811" s="886"/>
      <c r="BH811" s="886"/>
      <c r="BI811" s="886"/>
      <c r="BJ811" s="886"/>
      <c r="BK811" s="886"/>
      <c r="BL811" s="886"/>
      <c r="BM811" s="886"/>
      <c r="BN811" s="886"/>
      <c r="BO811" s="886"/>
      <c r="BP811" s="886"/>
      <c r="BQ811" s="886"/>
    </row>
    <row r="812">
      <c r="A812" s="886"/>
      <c r="B812" s="886"/>
      <c r="C812" s="886"/>
      <c r="D812" s="887"/>
      <c r="E812" s="886"/>
      <c r="F812" s="886"/>
      <c r="G812" s="886"/>
      <c r="H812" s="886"/>
      <c r="I812" s="886"/>
      <c r="J812" s="886"/>
      <c r="K812" s="886"/>
      <c r="L812" s="886"/>
      <c r="M812" s="886"/>
      <c r="N812" s="886"/>
      <c r="O812" s="886"/>
      <c r="P812" s="886"/>
      <c r="Q812" s="886"/>
      <c r="R812" s="886"/>
      <c r="S812" s="886"/>
      <c r="T812" s="886"/>
      <c r="U812" s="886"/>
      <c r="V812" s="886"/>
      <c r="W812" s="886"/>
      <c r="X812" s="886"/>
      <c r="Y812" s="886"/>
      <c r="Z812" s="886"/>
      <c r="AA812" s="886"/>
      <c r="AB812" s="886"/>
      <c r="AC812" s="886"/>
      <c r="AD812" s="886"/>
      <c r="AE812" s="886"/>
      <c r="AF812" s="886"/>
      <c r="AG812" s="886"/>
      <c r="AH812" s="886"/>
      <c r="AI812" s="886"/>
      <c r="AJ812" s="886"/>
      <c r="AK812" s="886"/>
      <c r="AL812" s="886"/>
      <c r="AM812" s="886"/>
      <c r="AN812" s="886"/>
      <c r="AO812" s="886"/>
      <c r="AP812" s="886"/>
      <c r="AQ812" s="886"/>
      <c r="AR812" s="886"/>
      <c r="AS812" s="886"/>
      <c r="AT812" s="886"/>
      <c r="AU812" s="886"/>
      <c r="AV812" s="886"/>
      <c r="AW812" s="886"/>
      <c r="AX812" s="886"/>
      <c r="AY812" s="886"/>
      <c r="AZ812" s="886"/>
      <c r="BA812" s="886"/>
      <c r="BB812" s="886"/>
      <c r="BC812" s="886"/>
      <c r="BD812" s="886"/>
      <c r="BE812" s="886"/>
      <c r="BF812" s="886"/>
      <c r="BG812" s="886"/>
      <c r="BH812" s="886"/>
      <c r="BI812" s="886"/>
      <c r="BJ812" s="886"/>
      <c r="BK812" s="886"/>
      <c r="BL812" s="886"/>
      <c r="BM812" s="886"/>
      <c r="BN812" s="886"/>
      <c r="BO812" s="886"/>
      <c r="BP812" s="886"/>
      <c r="BQ812" s="886"/>
    </row>
    <row r="813">
      <c r="A813" s="886"/>
      <c r="B813" s="886"/>
      <c r="C813" s="886"/>
      <c r="D813" s="887"/>
      <c r="E813" s="886"/>
      <c r="F813" s="886"/>
      <c r="G813" s="886"/>
      <c r="H813" s="886"/>
      <c r="I813" s="886"/>
      <c r="J813" s="886"/>
      <c r="K813" s="886"/>
      <c r="L813" s="886"/>
      <c r="M813" s="886"/>
      <c r="N813" s="886"/>
      <c r="O813" s="886"/>
      <c r="P813" s="886"/>
      <c r="Q813" s="886"/>
      <c r="R813" s="886"/>
      <c r="S813" s="886"/>
      <c r="T813" s="886"/>
      <c r="U813" s="886"/>
      <c r="V813" s="886"/>
      <c r="W813" s="886"/>
      <c r="X813" s="886"/>
      <c r="Y813" s="886"/>
      <c r="Z813" s="886"/>
      <c r="AA813" s="886"/>
      <c r="AB813" s="886"/>
      <c r="AC813" s="886"/>
      <c r="AD813" s="886"/>
      <c r="AE813" s="886"/>
      <c r="AF813" s="886"/>
      <c r="AG813" s="886"/>
      <c r="AH813" s="886"/>
      <c r="AI813" s="886"/>
      <c r="AJ813" s="886"/>
      <c r="AK813" s="886"/>
      <c r="AL813" s="886"/>
      <c r="AM813" s="886"/>
      <c r="AN813" s="886"/>
      <c r="AO813" s="886"/>
      <c r="AP813" s="886"/>
      <c r="AQ813" s="886"/>
      <c r="AR813" s="886"/>
      <c r="AS813" s="886"/>
      <c r="AT813" s="886"/>
      <c r="AU813" s="886"/>
      <c r="AV813" s="886"/>
      <c r="AW813" s="886"/>
      <c r="AX813" s="886"/>
      <c r="AY813" s="886"/>
      <c r="AZ813" s="886"/>
      <c r="BA813" s="886"/>
      <c r="BB813" s="886"/>
      <c r="BC813" s="886"/>
      <c r="BD813" s="886"/>
      <c r="BE813" s="886"/>
      <c r="BF813" s="886"/>
      <c r="BG813" s="886"/>
      <c r="BH813" s="886"/>
      <c r="BI813" s="886"/>
      <c r="BJ813" s="886"/>
      <c r="BK813" s="886"/>
      <c r="BL813" s="886"/>
      <c r="BM813" s="886"/>
      <c r="BN813" s="886"/>
      <c r="BO813" s="886"/>
      <c r="BP813" s="886"/>
      <c r="BQ813" s="886"/>
    </row>
    <row r="814">
      <c r="A814" s="886"/>
      <c r="B814" s="886"/>
      <c r="C814" s="886"/>
      <c r="D814" s="887"/>
      <c r="E814" s="886"/>
      <c r="F814" s="886"/>
      <c r="G814" s="886"/>
      <c r="H814" s="886"/>
      <c r="I814" s="886"/>
      <c r="J814" s="886"/>
      <c r="K814" s="886"/>
      <c r="L814" s="886"/>
      <c r="M814" s="886"/>
      <c r="N814" s="886"/>
      <c r="O814" s="886"/>
      <c r="P814" s="886"/>
      <c r="Q814" s="886"/>
      <c r="R814" s="886"/>
      <c r="S814" s="886"/>
      <c r="T814" s="886"/>
      <c r="U814" s="886"/>
      <c r="V814" s="886"/>
      <c r="W814" s="886"/>
      <c r="X814" s="886"/>
      <c r="Y814" s="886"/>
      <c r="Z814" s="886"/>
      <c r="AA814" s="886"/>
      <c r="AB814" s="886"/>
      <c r="AC814" s="886"/>
      <c r="AD814" s="886"/>
      <c r="AE814" s="886"/>
      <c r="AF814" s="886"/>
      <c r="AG814" s="886"/>
      <c r="AH814" s="886"/>
      <c r="AI814" s="886"/>
      <c r="AJ814" s="886"/>
      <c r="AK814" s="886"/>
      <c r="AL814" s="886"/>
      <c r="AM814" s="886"/>
      <c r="AN814" s="886"/>
      <c r="AO814" s="886"/>
      <c r="AP814" s="886"/>
      <c r="AQ814" s="886"/>
      <c r="AR814" s="886"/>
      <c r="AS814" s="886"/>
      <c r="AT814" s="886"/>
      <c r="AU814" s="886"/>
      <c r="AV814" s="886"/>
      <c r="AW814" s="886"/>
      <c r="AX814" s="886"/>
      <c r="AY814" s="886"/>
      <c r="AZ814" s="886"/>
      <c r="BA814" s="886"/>
      <c r="BB814" s="886"/>
      <c r="BC814" s="886"/>
      <c r="BD814" s="886"/>
      <c r="BE814" s="886"/>
      <c r="BF814" s="886"/>
      <c r="BG814" s="886"/>
      <c r="BH814" s="886"/>
      <c r="BI814" s="886"/>
      <c r="BJ814" s="886"/>
      <c r="BK814" s="886"/>
      <c r="BL814" s="886"/>
      <c r="BM814" s="886"/>
      <c r="BN814" s="886"/>
      <c r="BO814" s="886"/>
      <c r="BP814" s="886"/>
      <c r="BQ814" s="886"/>
    </row>
    <row r="815">
      <c r="A815" s="886"/>
      <c r="B815" s="886"/>
      <c r="C815" s="886"/>
      <c r="D815" s="887"/>
      <c r="E815" s="886"/>
      <c r="F815" s="886"/>
      <c r="G815" s="886"/>
      <c r="H815" s="886"/>
      <c r="I815" s="886"/>
      <c r="J815" s="886"/>
      <c r="K815" s="886"/>
      <c r="L815" s="886"/>
      <c r="M815" s="886"/>
      <c r="N815" s="886"/>
      <c r="O815" s="886"/>
      <c r="P815" s="886"/>
      <c r="Q815" s="886"/>
      <c r="R815" s="886"/>
      <c r="S815" s="886"/>
      <c r="T815" s="886"/>
      <c r="U815" s="886"/>
      <c r="V815" s="886"/>
      <c r="W815" s="886"/>
      <c r="X815" s="886"/>
      <c r="Y815" s="886"/>
      <c r="Z815" s="886"/>
      <c r="AA815" s="886"/>
      <c r="AB815" s="886"/>
      <c r="AC815" s="886"/>
      <c r="AD815" s="886"/>
      <c r="AE815" s="886"/>
      <c r="AF815" s="886"/>
      <c r="AG815" s="886"/>
      <c r="AH815" s="886"/>
      <c r="AI815" s="886"/>
      <c r="AJ815" s="886"/>
      <c r="AK815" s="886"/>
      <c r="AL815" s="886"/>
      <c r="AM815" s="886"/>
      <c r="AN815" s="886"/>
      <c r="AO815" s="886"/>
      <c r="AP815" s="886"/>
      <c r="AQ815" s="886"/>
      <c r="AR815" s="886"/>
      <c r="AS815" s="886"/>
      <c r="AT815" s="886"/>
      <c r="AU815" s="886"/>
      <c r="AV815" s="886"/>
      <c r="AW815" s="886"/>
      <c r="AX815" s="886"/>
      <c r="AY815" s="886"/>
      <c r="AZ815" s="886"/>
      <c r="BA815" s="886"/>
      <c r="BB815" s="886"/>
      <c r="BC815" s="886"/>
      <c r="BD815" s="886"/>
      <c r="BE815" s="886"/>
      <c r="BF815" s="886"/>
      <c r="BG815" s="886"/>
      <c r="BH815" s="886"/>
      <c r="BI815" s="886"/>
      <c r="BJ815" s="886"/>
      <c r="BK815" s="886"/>
      <c r="BL815" s="886"/>
      <c r="BM815" s="886"/>
      <c r="BN815" s="886"/>
      <c r="BO815" s="886"/>
      <c r="BP815" s="886"/>
      <c r="BQ815" s="886"/>
    </row>
    <row r="816">
      <c r="A816" s="886"/>
      <c r="B816" s="886"/>
      <c r="C816" s="886"/>
      <c r="D816" s="887"/>
      <c r="E816" s="886"/>
      <c r="F816" s="886"/>
      <c r="G816" s="886"/>
      <c r="H816" s="886"/>
      <c r="I816" s="886"/>
      <c r="J816" s="886"/>
      <c r="K816" s="886"/>
      <c r="L816" s="886"/>
      <c r="M816" s="886"/>
      <c r="N816" s="886"/>
      <c r="O816" s="886"/>
      <c r="P816" s="886"/>
      <c r="Q816" s="886"/>
      <c r="R816" s="886"/>
      <c r="S816" s="886"/>
      <c r="T816" s="886"/>
      <c r="U816" s="886"/>
      <c r="V816" s="886"/>
      <c r="W816" s="886"/>
      <c r="X816" s="886"/>
      <c r="Y816" s="886"/>
      <c r="Z816" s="886"/>
      <c r="AA816" s="886"/>
      <c r="AB816" s="886"/>
      <c r="AC816" s="886"/>
      <c r="AD816" s="886"/>
      <c r="AE816" s="886"/>
      <c r="AF816" s="886"/>
      <c r="AG816" s="886"/>
      <c r="AH816" s="886"/>
      <c r="AI816" s="886"/>
      <c r="AJ816" s="886"/>
      <c r="AK816" s="886"/>
      <c r="AL816" s="886"/>
      <c r="AM816" s="886"/>
      <c r="AN816" s="886"/>
      <c r="AO816" s="886"/>
      <c r="AP816" s="886"/>
      <c r="AQ816" s="886"/>
      <c r="AR816" s="886"/>
      <c r="AS816" s="886"/>
      <c r="AT816" s="886"/>
      <c r="AU816" s="886"/>
      <c r="AV816" s="886"/>
      <c r="AW816" s="886"/>
      <c r="AX816" s="886"/>
      <c r="AY816" s="886"/>
      <c r="AZ816" s="886"/>
      <c r="BA816" s="886"/>
      <c r="BB816" s="886"/>
      <c r="BC816" s="886"/>
      <c r="BD816" s="886"/>
      <c r="BE816" s="886"/>
      <c r="BF816" s="886"/>
      <c r="BG816" s="886"/>
      <c r="BH816" s="886"/>
      <c r="BI816" s="886"/>
      <c r="BJ816" s="886"/>
      <c r="BK816" s="886"/>
      <c r="BL816" s="886"/>
      <c r="BM816" s="886"/>
      <c r="BN816" s="886"/>
      <c r="BO816" s="886"/>
      <c r="BP816" s="886"/>
      <c r="BQ816" s="886"/>
    </row>
    <row r="817">
      <c r="A817" s="886"/>
      <c r="B817" s="886"/>
      <c r="C817" s="886"/>
      <c r="D817" s="887"/>
      <c r="E817" s="886"/>
      <c r="F817" s="886"/>
      <c r="G817" s="886"/>
      <c r="H817" s="886"/>
      <c r="I817" s="886"/>
      <c r="J817" s="886"/>
      <c r="K817" s="886"/>
      <c r="L817" s="886"/>
      <c r="M817" s="886"/>
      <c r="N817" s="886"/>
      <c r="O817" s="886"/>
      <c r="P817" s="886"/>
      <c r="Q817" s="886"/>
      <c r="R817" s="886"/>
      <c r="S817" s="886"/>
      <c r="T817" s="886"/>
      <c r="U817" s="886"/>
      <c r="V817" s="886"/>
      <c r="W817" s="886"/>
      <c r="X817" s="886"/>
      <c r="Y817" s="886"/>
      <c r="Z817" s="886"/>
      <c r="AA817" s="886"/>
      <c r="AB817" s="886"/>
      <c r="AC817" s="886"/>
      <c r="AD817" s="886"/>
      <c r="AE817" s="886"/>
      <c r="AF817" s="886"/>
      <c r="AG817" s="886"/>
      <c r="AH817" s="886"/>
      <c r="AI817" s="886"/>
      <c r="AJ817" s="886"/>
      <c r="AK817" s="886"/>
      <c r="AL817" s="886"/>
      <c r="AM817" s="886"/>
      <c r="AN817" s="886"/>
      <c r="AO817" s="886"/>
      <c r="AP817" s="886"/>
      <c r="AQ817" s="886"/>
      <c r="AR817" s="886"/>
      <c r="AS817" s="886"/>
      <c r="AT817" s="886"/>
      <c r="AU817" s="886"/>
      <c r="AV817" s="886"/>
      <c r="AW817" s="886"/>
      <c r="AX817" s="886"/>
      <c r="AY817" s="886"/>
      <c r="AZ817" s="886"/>
      <c r="BA817" s="886"/>
      <c r="BB817" s="886"/>
      <c r="BC817" s="886"/>
      <c r="BD817" s="886"/>
      <c r="BE817" s="886"/>
      <c r="BF817" s="886"/>
      <c r="BG817" s="886"/>
      <c r="BH817" s="886"/>
      <c r="BI817" s="886"/>
      <c r="BJ817" s="886"/>
      <c r="BK817" s="886"/>
      <c r="BL817" s="886"/>
      <c r="BM817" s="886"/>
      <c r="BN817" s="886"/>
      <c r="BO817" s="886"/>
      <c r="BP817" s="886"/>
      <c r="BQ817" s="886"/>
    </row>
    <row r="818">
      <c r="A818" s="886"/>
      <c r="B818" s="886"/>
      <c r="C818" s="886"/>
      <c r="D818" s="887"/>
      <c r="E818" s="886"/>
      <c r="F818" s="886"/>
      <c r="G818" s="886"/>
      <c r="H818" s="886"/>
      <c r="I818" s="886"/>
      <c r="J818" s="886"/>
      <c r="K818" s="886"/>
      <c r="L818" s="886"/>
      <c r="M818" s="886"/>
      <c r="N818" s="886"/>
      <c r="O818" s="886"/>
      <c r="P818" s="886"/>
      <c r="Q818" s="886"/>
      <c r="R818" s="886"/>
      <c r="S818" s="886"/>
      <c r="T818" s="886"/>
      <c r="U818" s="886"/>
      <c r="V818" s="886"/>
      <c r="W818" s="886"/>
      <c r="X818" s="886"/>
      <c r="Y818" s="886"/>
      <c r="Z818" s="886"/>
      <c r="AA818" s="886"/>
      <c r="AB818" s="886"/>
      <c r="AC818" s="886"/>
      <c r="AD818" s="886"/>
      <c r="AE818" s="886"/>
      <c r="AF818" s="886"/>
      <c r="AG818" s="886"/>
      <c r="AH818" s="886"/>
      <c r="AI818" s="886"/>
      <c r="AJ818" s="886"/>
      <c r="AK818" s="886"/>
      <c r="AL818" s="886"/>
      <c r="AM818" s="886"/>
      <c r="AN818" s="886"/>
      <c r="AO818" s="886"/>
      <c r="AP818" s="886"/>
      <c r="AQ818" s="886"/>
      <c r="AR818" s="886"/>
      <c r="AS818" s="886"/>
      <c r="AT818" s="886"/>
      <c r="AU818" s="886"/>
      <c r="AV818" s="886"/>
      <c r="AW818" s="886"/>
      <c r="AX818" s="886"/>
      <c r="AY818" s="886"/>
      <c r="AZ818" s="886"/>
      <c r="BA818" s="886"/>
      <c r="BB818" s="886"/>
      <c r="BC818" s="886"/>
      <c r="BD818" s="886"/>
      <c r="BE818" s="886"/>
      <c r="BF818" s="886"/>
      <c r="BG818" s="886"/>
      <c r="BH818" s="886"/>
      <c r="BI818" s="886"/>
      <c r="BJ818" s="886"/>
      <c r="BK818" s="886"/>
      <c r="BL818" s="886"/>
      <c r="BM818" s="886"/>
      <c r="BN818" s="886"/>
      <c r="BO818" s="886"/>
      <c r="BP818" s="886"/>
      <c r="BQ818" s="886"/>
    </row>
    <row r="819">
      <c r="A819" s="886"/>
      <c r="B819" s="886"/>
      <c r="C819" s="886"/>
      <c r="D819" s="887"/>
      <c r="E819" s="886"/>
      <c r="F819" s="886"/>
      <c r="G819" s="886"/>
      <c r="H819" s="886"/>
      <c r="I819" s="886"/>
      <c r="J819" s="886"/>
      <c r="K819" s="886"/>
      <c r="L819" s="886"/>
      <c r="M819" s="886"/>
      <c r="N819" s="886"/>
      <c r="O819" s="886"/>
      <c r="P819" s="886"/>
      <c r="Q819" s="886"/>
      <c r="R819" s="886"/>
      <c r="S819" s="886"/>
      <c r="T819" s="886"/>
      <c r="U819" s="886"/>
      <c r="V819" s="886"/>
      <c r="W819" s="886"/>
      <c r="X819" s="886"/>
      <c r="Y819" s="886"/>
      <c r="Z819" s="886"/>
      <c r="AA819" s="886"/>
      <c r="AB819" s="886"/>
      <c r="AC819" s="886"/>
      <c r="AD819" s="886"/>
      <c r="AE819" s="886"/>
      <c r="AF819" s="886"/>
      <c r="AG819" s="886"/>
      <c r="AH819" s="886"/>
      <c r="AI819" s="886"/>
      <c r="AJ819" s="886"/>
      <c r="AK819" s="886"/>
      <c r="AL819" s="886"/>
      <c r="AM819" s="886"/>
      <c r="AN819" s="886"/>
      <c r="AO819" s="886"/>
      <c r="AP819" s="886"/>
      <c r="AQ819" s="886"/>
      <c r="AR819" s="886"/>
      <c r="AS819" s="886"/>
      <c r="AT819" s="886"/>
      <c r="AU819" s="886"/>
      <c r="AV819" s="886"/>
      <c r="AW819" s="886"/>
      <c r="AX819" s="886"/>
      <c r="AY819" s="886"/>
      <c r="AZ819" s="886"/>
      <c r="BA819" s="886"/>
      <c r="BB819" s="886"/>
      <c r="BC819" s="886"/>
      <c r="BD819" s="886"/>
      <c r="BE819" s="886"/>
      <c r="BF819" s="886"/>
      <c r="BG819" s="886"/>
      <c r="BH819" s="886"/>
      <c r="BI819" s="886"/>
      <c r="BJ819" s="886"/>
      <c r="BK819" s="886"/>
      <c r="BL819" s="886"/>
      <c r="BM819" s="886"/>
      <c r="BN819" s="886"/>
      <c r="BO819" s="886"/>
      <c r="BP819" s="886"/>
      <c r="BQ819" s="886"/>
    </row>
    <row r="820">
      <c r="A820" s="886"/>
      <c r="B820" s="886"/>
      <c r="C820" s="886"/>
      <c r="D820" s="887"/>
      <c r="E820" s="886"/>
      <c r="F820" s="886"/>
      <c r="G820" s="886"/>
      <c r="H820" s="886"/>
      <c r="I820" s="886"/>
      <c r="J820" s="886"/>
      <c r="K820" s="886"/>
      <c r="L820" s="886"/>
      <c r="M820" s="886"/>
      <c r="N820" s="886"/>
      <c r="O820" s="886"/>
      <c r="P820" s="886"/>
      <c r="Q820" s="886"/>
      <c r="R820" s="886"/>
      <c r="S820" s="886"/>
      <c r="T820" s="886"/>
      <c r="U820" s="886"/>
      <c r="V820" s="886"/>
      <c r="W820" s="886"/>
      <c r="X820" s="886"/>
      <c r="Y820" s="886"/>
      <c r="Z820" s="886"/>
      <c r="AA820" s="886"/>
      <c r="AB820" s="886"/>
      <c r="AC820" s="886"/>
      <c r="AD820" s="886"/>
      <c r="AE820" s="886"/>
      <c r="AF820" s="886"/>
      <c r="AG820" s="886"/>
      <c r="AH820" s="886"/>
      <c r="AI820" s="886"/>
      <c r="AJ820" s="886"/>
      <c r="AK820" s="886"/>
      <c r="AL820" s="886"/>
      <c r="AM820" s="886"/>
      <c r="AN820" s="886"/>
      <c r="AO820" s="886"/>
      <c r="AP820" s="886"/>
      <c r="AQ820" s="886"/>
      <c r="AR820" s="886"/>
      <c r="AS820" s="886"/>
      <c r="AT820" s="886"/>
      <c r="AU820" s="886"/>
      <c r="AV820" s="886"/>
      <c r="AW820" s="886"/>
      <c r="AX820" s="886"/>
      <c r="AY820" s="886"/>
      <c r="AZ820" s="886"/>
      <c r="BA820" s="886"/>
      <c r="BB820" s="886"/>
      <c r="BC820" s="886"/>
      <c r="BD820" s="886"/>
      <c r="BE820" s="886"/>
      <c r="BF820" s="886"/>
      <c r="BG820" s="886"/>
      <c r="BH820" s="886"/>
      <c r="BI820" s="886"/>
      <c r="BJ820" s="886"/>
      <c r="BK820" s="886"/>
      <c r="BL820" s="886"/>
      <c r="BM820" s="886"/>
      <c r="BN820" s="886"/>
      <c r="BO820" s="886"/>
      <c r="BP820" s="886"/>
      <c r="BQ820" s="886"/>
    </row>
    <row r="821">
      <c r="A821" s="886"/>
      <c r="B821" s="886"/>
      <c r="C821" s="886"/>
      <c r="D821" s="887"/>
      <c r="E821" s="886"/>
      <c r="F821" s="886"/>
      <c r="G821" s="886"/>
      <c r="H821" s="886"/>
      <c r="I821" s="886"/>
      <c r="J821" s="886"/>
      <c r="K821" s="886"/>
      <c r="L821" s="886"/>
      <c r="M821" s="886"/>
      <c r="N821" s="886"/>
      <c r="O821" s="886"/>
      <c r="P821" s="886"/>
      <c r="Q821" s="886"/>
      <c r="R821" s="886"/>
      <c r="S821" s="886"/>
      <c r="T821" s="886"/>
      <c r="U821" s="886"/>
      <c r="V821" s="886"/>
      <c r="W821" s="886"/>
      <c r="X821" s="886"/>
      <c r="Y821" s="886"/>
      <c r="Z821" s="886"/>
      <c r="AA821" s="886"/>
      <c r="AB821" s="886"/>
      <c r="AC821" s="886"/>
      <c r="AD821" s="886"/>
      <c r="AE821" s="886"/>
      <c r="AF821" s="886"/>
      <c r="AG821" s="886"/>
      <c r="AH821" s="886"/>
      <c r="AI821" s="886"/>
      <c r="AJ821" s="886"/>
      <c r="AK821" s="886"/>
      <c r="AL821" s="886"/>
      <c r="AM821" s="886"/>
      <c r="AN821" s="886"/>
      <c r="AO821" s="886"/>
      <c r="AP821" s="886"/>
      <c r="AQ821" s="886"/>
      <c r="AR821" s="886"/>
      <c r="AS821" s="886"/>
      <c r="AT821" s="886"/>
      <c r="AU821" s="886"/>
      <c r="AV821" s="886"/>
      <c r="AW821" s="886"/>
      <c r="AX821" s="886"/>
      <c r="AY821" s="886"/>
      <c r="AZ821" s="886"/>
      <c r="BA821" s="886"/>
      <c r="BB821" s="886"/>
      <c r="BC821" s="886"/>
      <c r="BD821" s="886"/>
      <c r="BE821" s="886"/>
      <c r="BF821" s="886"/>
      <c r="BG821" s="886"/>
      <c r="BH821" s="886"/>
      <c r="BI821" s="886"/>
      <c r="BJ821" s="886"/>
      <c r="BK821" s="886"/>
      <c r="BL821" s="886"/>
      <c r="BM821" s="886"/>
      <c r="BN821" s="886"/>
      <c r="BO821" s="886"/>
      <c r="BP821" s="886"/>
      <c r="BQ821" s="886"/>
    </row>
    <row r="822">
      <c r="A822" s="886"/>
      <c r="B822" s="886"/>
      <c r="C822" s="886"/>
      <c r="D822" s="887"/>
      <c r="E822" s="886"/>
      <c r="F822" s="886"/>
      <c r="G822" s="886"/>
      <c r="H822" s="886"/>
      <c r="I822" s="886"/>
      <c r="J822" s="886"/>
      <c r="K822" s="886"/>
      <c r="L822" s="886"/>
      <c r="M822" s="886"/>
      <c r="N822" s="886"/>
      <c r="O822" s="886"/>
      <c r="P822" s="886"/>
      <c r="Q822" s="886"/>
      <c r="R822" s="886"/>
      <c r="S822" s="886"/>
      <c r="T822" s="886"/>
      <c r="U822" s="886"/>
      <c r="V822" s="886"/>
      <c r="W822" s="886"/>
      <c r="X822" s="886"/>
      <c r="Y822" s="886"/>
      <c r="Z822" s="886"/>
      <c r="AA822" s="886"/>
      <c r="AB822" s="886"/>
      <c r="AC822" s="886"/>
      <c r="AD822" s="886"/>
      <c r="AE822" s="886"/>
      <c r="AF822" s="886"/>
      <c r="AG822" s="886"/>
      <c r="AH822" s="886"/>
      <c r="AI822" s="886"/>
      <c r="AJ822" s="886"/>
      <c r="AK822" s="886"/>
      <c r="AL822" s="886"/>
      <c r="AM822" s="886"/>
      <c r="AN822" s="886"/>
      <c r="AO822" s="886"/>
      <c r="AP822" s="886"/>
      <c r="AQ822" s="886"/>
      <c r="AR822" s="886"/>
      <c r="AS822" s="886"/>
      <c r="AT822" s="886"/>
      <c r="AU822" s="886"/>
      <c r="AV822" s="886"/>
      <c r="AW822" s="886"/>
      <c r="AX822" s="886"/>
      <c r="AY822" s="886"/>
      <c r="AZ822" s="886"/>
      <c r="BA822" s="886"/>
      <c r="BB822" s="886"/>
      <c r="BC822" s="886"/>
      <c r="BD822" s="886"/>
      <c r="BE822" s="886"/>
      <c r="BF822" s="886"/>
      <c r="BG822" s="886"/>
      <c r="BH822" s="886"/>
      <c r="BI822" s="886"/>
      <c r="BJ822" s="886"/>
      <c r="BK822" s="886"/>
      <c r="BL822" s="886"/>
      <c r="BM822" s="886"/>
      <c r="BN822" s="886"/>
      <c r="BO822" s="886"/>
      <c r="BP822" s="886"/>
      <c r="BQ822" s="886"/>
    </row>
    <row r="823">
      <c r="A823" s="886"/>
      <c r="B823" s="886"/>
      <c r="C823" s="886"/>
      <c r="D823" s="887"/>
      <c r="E823" s="886"/>
      <c r="F823" s="886"/>
      <c r="G823" s="886"/>
      <c r="H823" s="886"/>
      <c r="I823" s="886"/>
      <c r="J823" s="886"/>
      <c r="K823" s="886"/>
      <c r="L823" s="886"/>
      <c r="M823" s="886"/>
      <c r="N823" s="886"/>
      <c r="O823" s="886"/>
      <c r="P823" s="886"/>
      <c r="Q823" s="886"/>
      <c r="R823" s="886"/>
      <c r="S823" s="886"/>
      <c r="T823" s="886"/>
      <c r="U823" s="886"/>
      <c r="V823" s="886"/>
      <c r="W823" s="886"/>
      <c r="X823" s="886"/>
      <c r="Y823" s="886"/>
      <c r="Z823" s="886"/>
      <c r="AA823" s="886"/>
      <c r="AB823" s="886"/>
      <c r="AC823" s="886"/>
      <c r="AD823" s="886"/>
      <c r="AE823" s="886"/>
      <c r="AF823" s="886"/>
      <c r="AG823" s="886"/>
      <c r="AH823" s="886"/>
      <c r="AI823" s="886"/>
      <c r="AJ823" s="886"/>
      <c r="AK823" s="886"/>
      <c r="AL823" s="886"/>
      <c r="AM823" s="886"/>
      <c r="AN823" s="886"/>
      <c r="AO823" s="886"/>
      <c r="AP823" s="886"/>
      <c r="AQ823" s="886"/>
      <c r="AR823" s="886"/>
      <c r="AS823" s="886"/>
      <c r="AT823" s="886"/>
      <c r="AU823" s="886"/>
      <c r="AV823" s="886"/>
      <c r="AW823" s="886"/>
      <c r="AX823" s="886"/>
      <c r="AY823" s="886"/>
      <c r="AZ823" s="886"/>
      <c r="BA823" s="886"/>
      <c r="BB823" s="886"/>
      <c r="BC823" s="886"/>
      <c r="BD823" s="886"/>
      <c r="BE823" s="886"/>
      <c r="BF823" s="886"/>
      <c r="BG823" s="886"/>
      <c r="BH823" s="886"/>
      <c r="BI823" s="886"/>
      <c r="BJ823" s="886"/>
      <c r="BK823" s="886"/>
      <c r="BL823" s="886"/>
      <c r="BM823" s="886"/>
      <c r="BN823" s="886"/>
      <c r="BO823" s="886"/>
      <c r="BP823" s="886"/>
      <c r="BQ823" s="886"/>
    </row>
    <row r="824">
      <c r="A824" s="886"/>
      <c r="B824" s="886"/>
      <c r="C824" s="886"/>
      <c r="D824" s="887"/>
      <c r="E824" s="886"/>
      <c r="F824" s="886"/>
      <c r="G824" s="886"/>
      <c r="H824" s="886"/>
      <c r="I824" s="886"/>
      <c r="J824" s="886"/>
      <c r="K824" s="886"/>
      <c r="L824" s="886"/>
      <c r="M824" s="886"/>
      <c r="N824" s="886"/>
      <c r="O824" s="886"/>
      <c r="P824" s="886"/>
      <c r="Q824" s="886"/>
      <c r="R824" s="886"/>
      <c r="S824" s="886"/>
      <c r="T824" s="886"/>
      <c r="U824" s="886"/>
      <c r="V824" s="886"/>
      <c r="W824" s="886"/>
      <c r="X824" s="886"/>
      <c r="Y824" s="886"/>
      <c r="Z824" s="886"/>
      <c r="AA824" s="886"/>
      <c r="AB824" s="886"/>
      <c r="AC824" s="886"/>
      <c r="AD824" s="886"/>
      <c r="AE824" s="886"/>
      <c r="AF824" s="886"/>
      <c r="AG824" s="886"/>
      <c r="AH824" s="886"/>
      <c r="AI824" s="886"/>
      <c r="AJ824" s="886"/>
      <c r="AK824" s="886"/>
      <c r="AL824" s="886"/>
      <c r="AM824" s="886"/>
      <c r="AN824" s="886"/>
      <c r="AO824" s="886"/>
      <c r="AP824" s="886"/>
      <c r="AQ824" s="886"/>
      <c r="AR824" s="886"/>
      <c r="AS824" s="886"/>
      <c r="AT824" s="886"/>
      <c r="AU824" s="886"/>
      <c r="AV824" s="886"/>
      <c r="AW824" s="886"/>
      <c r="AX824" s="886"/>
      <c r="AY824" s="886"/>
      <c r="AZ824" s="886"/>
      <c r="BA824" s="886"/>
      <c r="BB824" s="886"/>
      <c r="BC824" s="886"/>
      <c r="BD824" s="886"/>
      <c r="BE824" s="886"/>
      <c r="BF824" s="886"/>
      <c r="BG824" s="886"/>
      <c r="BH824" s="886"/>
      <c r="BI824" s="886"/>
      <c r="BJ824" s="886"/>
      <c r="BK824" s="886"/>
      <c r="BL824" s="886"/>
      <c r="BM824" s="886"/>
      <c r="BN824" s="886"/>
      <c r="BO824" s="886"/>
      <c r="BP824" s="886"/>
      <c r="BQ824" s="886"/>
    </row>
    <row r="825">
      <c r="A825" s="886"/>
      <c r="B825" s="886"/>
      <c r="C825" s="886"/>
      <c r="D825" s="887"/>
      <c r="E825" s="886"/>
      <c r="F825" s="886"/>
      <c r="G825" s="886"/>
      <c r="H825" s="886"/>
      <c r="I825" s="886"/>
      <c r="J825" s="886"/>
      <c r="K825" s="886"/>
      <c r="L825" s="886"/>
      <c r="M825" s="886"/>
      <c r="N825" s="886"/>
      <c r="O825" s="886"/>
      <c r="P825" s="886"/>
      <c r="Q825" s="886"/>
      <c r="R825" s="886"/>
      <c r="S825" s="886"/>
      <c r="T825" s="886"/>
      <c r="U825" s="886"/>
      <c r="V825" s="886"/>
      <c r="W825" s="886"/>
      <c r="X825" s="886"/>
      <c r="Y825" s="886"/>
      <c r="Z825" s="886"/>
      <c r="AA825" s="886"/>
      <c r="AB825" s="886"/>
      <c r="AC825" s="886"/>
      <c r="AD825" s="886"/>
      <c r="AE825" s="886"/>
      <c r="AF825" s="886"/>
      <c r="AG825" s="886"/>
      <c r="AH825" s="886"/>
      <c r="AI825" s="886"/>
      <c r="AJ825" s="886"/>
      <c r="AK825" s="886"/>
      <c r="AL825" s="886"/>
      <c r="AM825" s="886"/>
      <c r="AN825" s="886"/>
      <c r="AO825" s="886"/>
      <c r="AP825" s="886"/>
      <c r="AQ825" s="886"/>
      <c r="AR825" s="886"/>
      <c r="AS825" s="886"/>
      <c r="AT825" s="886"/>
      <c r="AU825" s="886"/>
      <c r="AV825" s="886"/>
      <c r="AW825" s="886"/>
      <c r="AX825" s="886"/>
      <c r="AY825" s="886"/>
      <c r="AZ825" s="886"/>
      <c r="BA825" s="886"/>
      <c r="BB825" s="886"/>
      <c r="BC825" s="886"/>
      <c r="BD825" s="886"/>
      <c r="BE825" s="886"/>
      <c r="BF825" s="886"/>
      <c r="BG825" s="886"/>
      <c r="BH825" s="886"/>
      <c r="BI825" s="886"/>
      <c r="BJ825" s="886"/>
      <c r="BK825" s="886"/>
      <c r="BL825" s="886"/>
      <c r="BM825" s="886"/>
      <c r="BN825" s="886"/>
      <c r="BO825" s="886"/>
      <c r="BP825" s="886"/>
      <c r="BQ825" s="886"/>
    </row>
    <row r="826">
      <c r="A826" s="886"/>
      <c r="B826" s="886"/>
      <c r="C826" s="886"/>
      <c r="D826" s="887"/>
      <c r="E826" s="886"/>
      <c r="F826" s="886"/>
      <c r="G826" s="886"/>
      <c r="H826" s="886"/>
      <c r="I826" s="886"/>
      <c r="J826" s="886"/>
      <c r="K826" s="886"/>
      <c r="L826" s="886"/>
      <c r="M826" s="886"/>
      <c r="N826" s="886"/>
      <c r="O826" s="886"/>
      <c r="P826" s="886"/>
      <c r="Q826" s="886"/>
      <c r="R826" s="886"/>
      <c r="S826" s="886"/>
      <c r="T826" s="886"/>
      <c r="U826" s="886"/>
      <c r="V826" s="886"/>
      <c r="W826" s="886"/>
      <c r="X826" s="886"/>
      <c r="Y826" s="886"/>
      <c r="Z826" s="886"/>
      <c r="AA826" s="886"/>
      <c r="AB826" s="886"/>
      <c r="AC826" s="886"/>
      <c r="AD826" s="886"/>
      <c r="AE826" s="886"/>
      <c r="AF826" s="886"/>
      <c r="AG826" s="886"/>
      <c r="AH826" s="886"/>
      <c r="AI826" s="886"/>
      <c r="AJ826" s="886"/>
      <c r="AK826" s="886"/>
      <c r="AL826" s="886"/>
      <c r="AM826" s="886"/>
      <c r="AN826" s="886"/>
      <c r="AO826" s="886"/>
      <c r="AP826" s="886"/>
      <c r="AQ826" s="886"/>
      <c r="AR826" s="886"/>
      <c r="AS826" s="886"/>
      <c r="AT826" s="886"/>
      <c r="AU826" s="886"/>
      <c r="AV826" s="886"/>
      <c r="AW826" s="886"/>
      <c r="AX826" s="886"/>
      <c r="AY826" s="886"/>
      <c r="AZ826" s="886"/>
      <c r="BA826" s="886"/>
      <c r="BB826" s="886"/>
      <c r="BC826" s="886"/>
      <c r="BD826" s="886"/>
      <c r="BE826" s="886"/>
      <c r="BF826" s="886"/>
      <c r="BG826" s="886"/>
      <c r="BH826" s="886"/>
      <c r="BI826" s="886"/>
      <c r="BJ826" s="886"/>
      <c r="BK826" s="886"/>
      <c r="BL826" s="886"/>
      <c r="BM826" s="886"/>
      <c r="BN826" s="886"/>
      <c r="BO826" s="886"/>
      <c r="BP826" s="886"/>
      <c r="BQ826" s="886"/>
    </row>
    <row r="827">
      <c r="A827" s="886"/>
      <c r="B827" s="886"/>
      <c r="C827" s="886"/>
      <c r="D827" s="887"/>
      <c r="E827" s="886"/>
      <c r="F827" s="886"/>
      <c r="G827" s="886"/>
      <c r="H827" s="886"/>
      <c r="I827" s="886"/>
      <c r="J827" s="886"/>
      <c r="K827" s="886"/>
      <c r="L827" s="886"/>
      <c r="M827" s="886"/>
      <c r="N827" s="886"/>
      <c r="O827" s="886"/>
      <c r="P827" s="886"/>
      <c r="Q827" s="886"/>
      <c r="R827" s="886"/>
      <c r="S827" s="886"/>
      <c r="T827" s="886"/>
      <c r="U827" s="886"/>
      <c r="V827" s="886"/>
      <c r="W827" s="886"/>
      <c r="X827" s="886"/>
      <c r="Y827" s="886"/>
      <c r="Z827" s="886"/>
      <c r="AA827" s="886"/>
      <c r="AB827" s="886"/>
      <c r="AC827" s="886"/>
      <c r="AD827" s="886"/>
      <c r="AE827" s="886"/>
      <c r="AF827" s="886"/>
      <c r="AG827" s="886"/>
      <c r="AH827" s="886"/>
      <c r="AI827" s="886"/>
      <c r="AJ827" s="886"/>
      <c r="AK827" s="886"/>
      <c r="AL827" s="886"/>
      <c r="AM827" s="886"/>
      <c r="AN827" s="886"/>
      <c r="AO827" s="886"/>
      <c r="AP827" s="886"/>
      <c r="AQ827" s="886"/>
      <c r="AR827" s="886"/>
      <c r="AS827" s="886"/>
      <c r="AT827" s="886"/>
      <c r="AU827" s="886"/>
      <c r="AV827" s="886"/>
      <c r="AW827" s="886"/>
      <c r="AX827" s="886"/>
      <c r="AY827" s="886"/>
      <c r="AZ827" s="886"/>
      <c r="BA827" s="886"/>
      <c r="BB827" s="886"/>
      <c r="BC827" s="886"/>
      <c r="BD827" s="886"/>
      <c r="BE827" s="886"/>
      <c r="BF827" s="886"/>
      <c r="BG827" s="886"/>
      <c r="BH827" s="886"/>
      <c r="BI827" s="886"/>
      <c r="BJ827" s="886"/>
      <c r="BK827" s="886"/>
      <c r="BL827" s="886"/>
      <c r="BM827" s="886"/>
      <c r="BN827" s="886"/>
      <c r="BO827" s="886"/>
      <c r="BP827" s="886"/>
      <c r="BQ827" s="886"/>
    </row>
    <row r="828">
      <c r="A828" s="886"/>
      <c r="B828" s="886"/>
      <c r="C828" s="886"/>
      <c r="D828" s="887"/>
      <c r="E828" s="886"/>
      <c r="F828" s="886"/>
      <c r="G828" s="886"/>
      <c r="H828" s="886"/>
      <c r="I828" s="886"/>
      <c r="J828" s="886"/>
      <c r="K828" s="886"/>
      <c r="L828" s="886"/>
      <c r="M828" s="886"/>
      <c r="N828" s="886"/>
      <c r="O828" s="886"/>
      <c r="P828" s="886"/>
      <c r="Q828" s="886"/>
      <c r="R828" s="886"/>
      <c r="S828" s="886"/>
      <c r="T828" s="886"/>
      <c r="U828" s="886"/>
      <c r="V828" s="886"/>
      <c r="W828" s="886"/>
      <c r="X828" s="886"/>
      <c r="Y828" s="886"/>
      <c r="Z828" s="886"/>
      <c r="AA828" s="886"/>
      <c r="AB828" s="886"/>
      <c r="AC828" s="886"/>
      <c r="AD828" s="886"/>
      <c r="AE828" s="886"/>
      <c r="AF828" s="886"/>
      <c r="AG828" s="886"/>
      <c r="AH828" s="886"/>
      <c r="AI828" s="886"/>
      <c r="AJ828" s="886"/>
      <c r="AK828" s="886"/>
      <c r="AL828" s="886"/>
      <c r="AM828" s="886"/>
      <c r="AN828" s="886"/>
      <c r="AO828" s="886"/>
      <c r="AP828" s="886"/>
      <c r="AQ828" s="886"/>
      <c r="AR828" s="886"/>
      <c r="AS828" s="886"/>
      <c r="AT828" s="886"/>
      <c r="AU828" s="886"/>
      <c r="AV828" s="886"/>
      <c r="AW828" s="886"/>
      <c r="AX828" s="886"/>
      <c r="AY828" s="886"/>
      <c r="AZ828" s="886"/>
      <c r="BA828" s="886"/>
      <c r="BB828" s="886"/>
      <c r="BC828" s="886"/>
      <c r="BD828" s="886"/>
      <c r="BE828" s="886"/>
      <c r="BF828" s="886"/>
      <c r="BG828" s="886"/>
      <c r="BH828" s="886"/>
      <c r="BI828" s="886"/>
      <c r="BJ828" s="886"/>
      <c r="BK828" s="886"/>
      <c r="BL828" s="886"/>
      <c r="BM828" s="886"/>
      <c r="BN828" s="886"/>
      <c r="BO828" s="886"/>
      <c r="BP828" s="886"/>
      <c r="BQ828" s="886"/>
    </row>
    <row r="829">
      <c r="A829" s="886"/>
      <c r="B829" s="886"/>
      <c r="C829" s="886"/>
      <c r="D829" s="887"/>
      <c r="E829" s="886"/>
      <c r="F829" s="886"/>
      <c r="G829" s="886"/>
      <c r="H829" s="886"/>
      <c r="I829" s="886"/>
      <c r="J829" s="886"/>
      <c r="K829" s="886"/>
      <c r="L829" s="886"/>
      <c r="M829" s="886"/>
      <c r="N829" s="886"/>
      <c r="O829" s="886"/>
      <c r="P829" s="886"/>
      <c r="Q829" s="886"/>
      <c r="R829" s="886"/>
      <c r="S829" s="886"/>
      <c r="T829" s="886"/>
      <c r="U829" s="886"/>
      <c r="V829" s="886"/>
      <c r="W829" s="886"/>
      <c r="X829" s="886"/>
      <c r="Y829" s="886"/>
      <c r="Z829" s="886"/>
      <c r="AA829" s="886"/>
      <c r="AB829" s="886"/>
      <c r="AC829" s="886"/>
      <c r="AD829" s="886"/>
      <c r="AE829" s="886"/>
      <c r="AF829" s="886"/>
      <c r="AG829" s="886"/>
      <c r="AH829" s="886"/>
      <c r="AI829" s="886"/>
      <c r="AJ829" s="886"/>
      <c r="AK829" s="886"/>
      <c r="AL829" s="886"/>
      <c r="AM829" s="886"/>
      <c r="AN829" s="886"/>
      <c r="AO829" s="886"/>
      <c r="AP829" s="886"/>
      <c r="AQ829" s="886"/>
      <c r="AR829" s="886"/>
      <c r="AS829" s="886"/>
      <c r="AT829" s="886"/>
      <c r="AU829" s="886"/>
      <c r="AV829" s="886"/>
      <c r="AW829" s="886"/>
      <c r="AX829" s="886"/>
      <c r="AY829" s="886"/>
      <c r="AZ829" s="886"/>
      <c r="BA829" s="886"/>
      <c r="BB829" s="886"/>
      <c r="BC829" s="886"/>
      <c r="BD829" s="886"/>
      <c r="BE829" s="886"/>
      <c r="BF829" s="886"/>
      <c r="BG829" s="886"/>
      <c r="BH829" s="886"/>
      <c r="BI829" s="886"/>
      <c r="BJ829" s="886"/>
      <c r="BK829" s="886"/>
      <c r="BL829" s="886"/>
      <c r="BM829" s="886"/>
      <c r="BN829" s="886"/>
      <c r="BO829" s="886"/>
      <c r="BP829" s="886"/>
      <c r="BQ829" s="886"/>
    </row>
    <row r="830">
      <c r="A830" s="886"/>
      <c r="B830" s="886"/>
      <c r="C830" s="886"/>
      <c r="D830" s="887"/>
      <c r="E830" s="886"/>
      <c r="F830" s="886"/>
      <c r="G830" s="886"/>
      <c r="H830" s="886"/>
      <c r="I830" s="886"/>
      <c r="J830" s="886"/>
      <c r="K830" s="886"/>
      <c r="L830" s="886"/>
      <c r="M830" s="886"/>
      <c r="N830" s="886"/>
      <c r="O830" s="886"/>
      <c r="P830" s="886"/>
      <c r="Q830" s="886"/>
      <c r="R830" s="886"/>
      <c r="S830" s="886"/>
      <c r="T830" s="886"/>
      <c r="U830" s="886"/>
      <c r="V830" s="886"/>
      <c r="W830" s="886"/>
      <c r="X830" s="886"/>
      <c r="Y830" s="886"/>
      <c r="Z830" s="886"/>
      <c r="AA830" s="886"/>
      <c r="AB830" s="886"/>
      <c r="AC830" s="886"/>
      <c r="AD830" s="886"/>
      <c r="AE830" s="886"/>
      <c r="AF830" s="886"/>
      <c r="AG830" s="886"/>
      <c r="AH830" s="886"/>
      <c r="AI830" s="886"/>
      <c r="AJ830" s="886"/>
      <c r="AK830" s="886"/>
      <c r="AL830" s="886"/>
      <c r="AM830" s="886"/>
      <c r="AN830" s="886"/>
      <c r="AO830" s="886"/>
      <c r="AP830" s="886"/>
      <c r="AQ830" s="886"/>
      <c r="AR830" s="886"/>
      <c r="AS830" s="886"/>
      <c r="AT830" s="886"/>
      <c r="AU830" s="886"/>
      <c r="AV830" s="886"/>
      <c r="AW830" s="886"/>
      <c r="AX830" s="886"/>
      <c r="AY830" s="886"/>
      <c r="AZ830" s="886"/>
      <c r="BA830" s="886"/>
      <c r="BB830" s="886"/>
      <c r="BC830" s="886"/>
      <c r="BD830" s="886"/>
      <c r="BE830" s="886"/>
      <c r="BF830" s="886"/>
      <c r="BG830" s="886"/>
      <c r="BH830" s="886"/>
      <c r="BI830" s="886"/>
      <c r="BJ830" s="886"/>
      <c r="BK830" s="886"/>
      <c r="BL830" s="886"/>
      <c r="BM830" s="886"/>
      <c r="BN830" s="886"/>
      <c r="BO830" s="886"/>
      <c r="BP830" s="886"/>
      <c r="BQ830" s="886"/>
    </row>
    <row r="831">
      <c r="A831" s="886"/>
      <c r="B831" s="886"/>
      <c r="C831" s="886"/>
      <c r="D831" s="887"/>
      <c r="E831" s="886"/>
      <c r="F831" s="886"/>
      <c r="G831" s="886"/>
      <c r="H831" s="886"/>
      <c r="I831" s="886"/>
      <c r="J831" s="886"/>
      <c r="K831" s="886"/>
      <c r="L831" s="886"/>
      <c r="M831" s="886"/>
      <c r="N831" s="886"/>
      <c r="O831" s="886"/>
      <c r="P831" s="886"/>
      <c r="Q831" s="886"/>
      <c r="R831" s="886"/>
      <c r="S831" s="886"/>
      <c r="T831" s="886"/>
      <c r="U831" s="886"/>
      <c r="V831" s="886"/>
      <c r="W831" s="886"/>
      <c r="X831" s="886"/>
      <c r="Y831" s="886"/>
      <c r="Z831" s="886"/>
      <c r="AA831" s="886"/>
      <c r="AB831" s="886"/>
      <c r="AC831" s="886"/>
      <c r="AD831" s="886"/>
      <c r="AE831" s="886"/>
      <c r="AF831" s="886"/>
      <c r="AG831" s="886"/>
      <c r="AH831" s="886"/>
      <c r="AI831" s="886"/>
      <c r="AJ831" s="886"/>
      <c r="AK831" s="886"/>
      <c r="AL831" s="886"/>
      <c r="AM831" s="886"/>
      <c r="AN831" s="886"/>
      <c r="AO831" s="886"/>
      <c r="AP831" s="886"/>
      <c r="AQ831" s="886"/>
      <c r="AR831" s="886"/>
      <c r="AS831" s="886"/>
      <c r="AT831" s="886"/>
      <c r="AU831" s="886"/>
      <c r="AV831" s="886"/>
      <c r="AW831" s="886"/>
      <c r="AX831" s="886"/>
      <c r="AY831" s="886"/>
      <c r="AZ831" s="886"/>
      <c r="BA831" s="886"/>
      <c r="BB831" s="886"/>
      <c r="BC831" s="886"/>
      <c r="BD831" s="886"/>
      <c r="BE831" s="886"/>
      <c r="BF831" s="886"/>
      <c r="BG831" s="886"/>
      <c r="BH831" s="886"/>
      <c r="BI831" s="886"/>
      <c r="BJ831" s="886"/>
      <c r="BK831" s="886"/>
      <c r="BL831" s="886"/>
      <c r="BM831" s="886"/>
      <c r="BN831" s="886"/>
      <c r="BO831" s="886"/>
      <c r="BP831" s="886"/>
      <c r="BQ831" s="886"/>
    </row>
    <row r="832">
      <c r="A832" s="886"/>
      <c r="B832" s="886"/>
      <c r="C832" s="886"/>
      <c r="D832" s="887"/>
      <c r="E832" s="886"/>
      <c r="F832" s="886"/>
      <c r="G832" s="886"/>
      <c r="H832" s="886"/>
      <c r="I832" s="886"/>
      <c r="J832" s="886"/>
      <c r="K832" s="886"/>
      <c r="L832" s="886"/>
      <c r="M832" s="886"/>
      <c r="N832" s="886"/>
      <c r="O832" s="886"/>
      <c r="P832" s="886"/>
      <c r="Q832" s="886"/>
      <c r="R832" s="886"/>
      <c r="S832" s="886"/>
      <c r="T832" s="886"/>
      <c r="U832" s="886"/>
      <c r="V832" s="886"/>
      <c r="W832" s="886"/>
      <c r="X832" s="886"/>
      <c r="Y832" s="886"/>
      <c r="Z832" s="886"/>
      <c r="AA832" s="886"/>
      <c r="AB832" s="886"/>
      <c r="AC832" s="886"/>
      <c r="AD832" s="886"/>
      <c r="AE832" s="886"/>
      <c r="AF832" s="886"/>
      <c r="AG832" s="886"/>
      <c r="AH832" s="886"/>
      <c r="AI832" s="886"/>
      <c r="AJ832" s="886"/>
      <c r="AK832" s="886"/>
      <c r="AL832" s="886"/>
      <c r="AM832" s="886"/>
      <c r="AN832" s="886"/>
      <c r="AO832" s="886"/>
      <c r="AP832" s="886"/>
      <c r="AQ832" s="886"/>
      <c r="AR832" s="886"/>
      <c r="AS832" s="886"/>
      <c r="AT832" s="886"/>
      <c r="AU832" s="886"/>
      <c r="AV832" s="886"/>
      <c r="AW832" s="886"/>
      <c r="AX832" s="886"/>
      <c r="AY832" s="886"/>
      <c r="AZ832" s="886"/>
      <c r="BA832" s="886"/>
      <c r="BB832" s="886"/>
      <c r="BC832" s="886"/>
      <c r="BD832" s="886"/>
      <c r="BE832" s="886"/>
      <c r="BF832" s="886"/>
      <c r="BG832" s="886"/>
      <c r="BH832" s="886"/>
      <c r="BI832" s="886"/>
      <c r="BJ832" s="886"/>
      <c r="BK832" s="886"/>
      <c r="BL832" s="886"/>
      <c r="BM832" s="886"/>
      <c r="BN832" s="886"/>
      <c r="BO832" s="886"/>
      <c r="BP832" s="886"/>
      <c r="BQ832" s="886"/>
    </row>
    <row r="833">
      <c r="A833" s="886"/>
      <c r="B833" s="886"/>
      <c r="C833" s="886"/>
      <c r="D833" s="887"/>
      <c r="E833" s="886"/>
      <c r="F833" s="886"/>
      <c r="G833" s="886"/>
      <c r="H833" s="886"/>
      <c r="I833" s="886"/>
      <c r="J833" s="886"/>
      <c r="K833" s="886"/>
      <c r="L833" s="886"/>
      <c r="M833" s="886"/>
      <c r="N833" s="886"/>
      <c r="O833" s="886"/>
      <c r="P833" s="886"/>
      <c r="Q833" s="886"/>
      <c r="R833" s="886"/>
      <c r="S833" s="886"/>
      <c r="T833" s="886"/>
      <c r="U833" s="886"/>
      <c r="V833" s="886"/>
      <c r="W833" s="886"/>
      <c r="X833" s="886"/>
      <c r="Y833" s="886"/>
      <c r="Z833" s="886"/>
      <c r="AA833" s="886"/>
      <c r="AB833" s="886"/>
      <c r="AC833" s="886"/>
      <c r="AD833" s="886"/>
      <c r="AE833" s="886"/>
      <c r="AF833" s="886"/>
      <c r="AG833" s="886"/>
      <c r="AH833" s="886"/>
      <c r="AI833" s="886"/>
      <c r="AJ833" s="886"/>
      <c r="AK833" s="886"/>
      <c r="AL833" s="886"/>
      <c r="AM833" s="886"/>
      <c r="AN833" s="886"/>
      <c r="AO833" s="886"/>
      <c r="AP833" s="886"/>
      <c r="AQ833" s="886"/>
      <c r="AR833" s="886"/>
      <c r="AS833" s="886"/>
      <c r="AT833" s="886"/>
      <c r="AU833" s="886"/>
      <c r="AV833" s="886"/>
      <c r="AW833" s="886"/>
      <c r="AX833" s="886"/>
      <c r="AY833" s="886"/>
      <c r="AZ833" s="886"/>
      <c r="BA833" s="886"/>
      <c r="BB833" s="886"/>
      <c r="BC833" s="886"/>
      <c r="BD833" s="886"/>
      <c r="BE833" s="886"/>
      <c r="BF833" s="886"/>
      <c r="BG833" s="886"/>
      <c r="BH833" s="886"/>
      <c r="BI833" s="886"/>
      <c r="BJ833" s="886"/>
      <c r="BK833" s="886"/>
      <c r="BL833" s="886"/>
      <c r="BM833" s="886"/>
      <c r="BN833" s="886"/>
      <c r="BO833" s="886"/>
      <c r="BP833" s="886"/>
      <c r="BQ833" s="886"/>
    </row>
    <row r="834">
      <c r="A834" s="886"/>
      <c r="B834" s="886"/>
      <c r="C834" s="886"/>
      <c r="D834" s="887"/>
      <c r="E834" s="886"/>
      <c r="F834" s="886"/>
      <c r="G834" s="886"/>
      <c r="H834" s="886"/>
      <c r="I834" s="886"/>
      <c r="J834" s="886"/>
      <c r="K834" s="886"/>
      <c r="L834" s="886"/>
      <c r="M834" s="886"/>
      <c r="N834" s="886"/>
      <c r="O834" s="886"/>
      <c r="P834" s="886"/>
      <c r="Q834" s="886"/>
      <c r="R834" s="886"/>
      <c r="S834" s="886"/>
      <c r="T834" s="886"/>
      <c r="U834" s="886"/>
      <c r="V834" s="886"/>
      <c r="W834" s="886"/>
      <c r="X834" s="886"/>
      <c r="Y834" s="886"/>
      <c r="Z834" s="886"/>
      <c r="AA834" s="886"/>
      <c r="AB834" s="886"/>
      <c r="AC834" s="886"/>
      <c r="AD834" s="886"/>
      <c r="AE834" s="886"/>
      <c r="AF834" s="886"/>
      <c r="AG834" s="886"/>
      <c r="AH834" s="886"/>
      <c r="AI834" s="886"/>
      <c r="AJ834" s="886"/>
      <c r="AK834" s="886"/>
      <c r="AL834" s="886"/>
      <c r="AM834" s="886"/>
      <c r="AN834" s="886"/>
      <c r="AO834" s="886"/>
      <c r="AP834" s="886"/>
      <c r="AQ834" s="886"/>
      <c r="AR834" s="886"/>
      <c r="AS834" s="886"/>
      <c r="AT834" s="886"/>
      <c r="AU834" s="886"/>
      <c r="AV834" s="886"/>
      <c r="AW834" s="886"/>
      <c r="AX834" s="886"/>
      <c r="AY834" s="886"/>
      <c r="AZ834" s="886"/>
      <c r="BA834" s="886"/>
      <c r="BB834" s="886"/>
      <c r="BC834" s="886"/>
      <c r="BD834" s="886"/>
      <c r="BE834" s="886"/>
      <c r="BF834" s="886"/>
      <c r="BG834" s="886"/>
      <c r="BH834" s="886"/>
      <c r="BI834" s="886"/>
      <c r="BJ834" s="886"/>
      <c r="BK834" s="886"/>
      <c r="BL834" s="886"/>
      <c r="BM834" s="886"/>
      <c r="BN834" s="886"/>
      <c r="BO834" s="886"/>
      <c r="BP834" s="886"/>
      <c r="BQ834" s="886"/>
    </row>
    <row r="835">
      <c r="A835" s="886"/>
      <c r="B835" s="886"/>
      <c r="C835" s="886"/>
      <c r="D835" s="887"/>
      <c r="E835" s="886"/>
      <c r="F835" s="886"/>
      <c r="G835" s="886"/>
      <c r="H835" s="886"/>
      <c r="I835" s="886"/>
      <c r="J835" s="886"/>
      <c r="K835" s="886"/>
      <c r="L835" s="886"/>
      <c r="M835" s="886"/>
      <c r="N835" s="886"/>
      <c r="O835" s="886"/>
      <c r="P835" s="886"/>
      <c r="Q835" s="886"/>
      <c r="R835" s="886"/>
      <c r="S835" s="886"/>
      <c r="T835" s="886"/>
      <c r="U835" s="886"/>
      <c r="V835" s="886"/>
      <c r="W835" s="886"/>
      <c r="X835" s="886"/>
      <c r="Y835" s="886"/>
      <c r="Z835" s="886"/>
      <c r="AA835" s="886"/>
      <c r="AB835" s="886"/>
      <c r="AC835" s="886"/>
      <c r="AD835" s="886"/>
      <c r="AE835" s="886"/>
      <c r="AF835" s="886"/>
      <c r="AG835" s="886"/>
      <c r="AH835" s="886"/>
      <c r="AI835" s="886"/>
      <c r="AJ835" s="886"/>
      <c r="AK835" s="886"/>
      <c r="AL835" s="886"/>
      <c r="AM835" s="886"/>
      <c r="AN835" s="886"/>
      <c r="AO835" s="886"/>
      <c r="AP835" s="886"/>
      <c r="AQ835" s="886"/>
      <c r="AR835" s="886"/>
      <c r="AS835" s="886"/>
      <c r="AT835" s="886"/>
      <c r="AU835" s="886"/>
      <c r="AV835" s="886"/>
      <c r="AW835" s="886"/>
      <c r="AX835" s="886"/>
      <c r="AY835" s="886"/>
      <c r="AZ835" s="886"/>
      <c r="BA835" s="886"/>
      <c r="BB835" s="886"/>
      <c r="BC835" s="886"/>
      <c r="BD835" s="886"/>
      <c r="BE835" s="886"/>
      <c r="BF835" s="886"/>
      <c r="BG835" s="886"/>
      <c r="BH835" s="886"/>
      <c r="BI835" s="886"/>
      <c r="BJ835" s="886"/>
      <c r="BK835" s="886"/>
      <c r="BL835" s="886"/>
      <c r="BM835" s="886"/>
      <c r="BN835" s="886"/>
      <c r="BO835" s="886"/>
      <c r="BP835" s="886"/>
      <c r="BQ835" s="886"/>
    </row>
    <row r="836">
      <c r="A836" s="886"/>
      <c r="B836" s="886"/>
      <c r="C836" s="886"/>
      <c r="D836" s="887"/>
      <c r="E836" s="886"/>
      <c r="F836" s="886"/>
      <c r="G836" s="886"/>
      <c r="H836" s="886"/>
      <c r="I836" s="886"/>
      <c r="J836" s="886"/>
      <c r="K836" s="886"/>
      <c r="L836" s="886"/>
      <c r="M836" s="886"/>
      <c r="N836" s="886"/>
      <c r="O836" s="886"/>
      <c r="P836" s="886"/>
      <c r="Q836" s="886"/>
      <c r="R836" s="886"/>
      <c r="S836" s="886"/>
      <c r="T836" s="886"/>
      <c r="U836" s="886"/>
      <c r="V836" s="886"/>
      <c r="W836" s="886"/>
      <c r="X836" s="886"/>
      <c r="Y836" s="886"/>
      <c r="Z836" s="886"/>
      <c r="AA836" s="886"/>
      <c r="AB836" s="886"/>
      <c r="AC836" s="886"/>
      <c r="AD836" s="886"/>
      <c r="AE836" s="886"/>
      <c r="AF836" s="886"/>
      <c r="AG836" s="886"/>
      <c r="AH836" s="886"/>
      <c r="AI836" s="886"/>
      <c r="AJ836" s="886"/>
      <c r="AK836" s="886"/>
      <c r="AL836" s="886"/>
      <c r="AM836" s="886"/>
      <c r="AN836" s="886"/>
      <c r="AO836" s="886"/>
      <c r="AP836" s="886"/>
      <c r="AQ836" s="886"/>
      <c r="AR836" s="886"/>
      <c r="AS836" s="886"/>
      <c r="AT836" s="886"/>
      <c r="AU836" s="886"/>
      <c r="AV836" s="886"/>
      <c r="AW836" s="886"/>
      <c r="AX836" s="886"/>
      <c r="AY836" s="886"/>
      <c r="AZ836" s="886"/>
      <c r="BA836" s="886"/>
      <c r="BB836" s="886"/>
      <c r="BC836" s="886"/>
      <c r="BD836" s="886"/>
      <c r="BE836" s="886"/>
      <c r="BF836" s="886"/>
      <c r="BG836" s="886"/>
      <c r="BH836" s="886"/>
      <c r="BI836" s="886"/>
      <c r="BJ836" s="886"/>
      <c r="BK836" s="886"/>
      <c r="BL836" s="886"/>
      <c r="BM836" s="886"/>
      <c r="BN836" s="886"/>
      <c r="BO836" s="886"/>
      <c r="BP836" s="886"/>
      <c r="BQ836" s="886"/>
    </row>
    <row r="837">
      <c r="A837" s="886"/>
      <c r="B837" s="886"/>
      <c r="C837" s="886"/>
      <c r="D837" s="887"/>
      <c r="E837" s="886"/>
      <c r="F837" s="886"/>
      <c r="G837" s="886"/>
      <c r="H837" s="886"/>
      <c r="I837" s="886"/>
      <c r="J837" s="886"/>
      <c r="K837" s="886"/>
      <c r="L837" s="886"/>
      <c r="M837" s="886"/>
      <c r="N837" s="886"/>
      <c r="O837" s="886"/>
      <c r="P837" s="886"/>
      <c r="Q837" s="886"/>
      <c r="R837" s="886"/>
      <c r="S837" s="886"/>
      <c r="T837" s="886"/>
      <c r="U837" s="886"/>
      <c r="V837" s="886"/>
      <c r="W837" s="886"/>
      <c r="X837" s="886"/>
      <c r="Y837" s="886"/>
      <c r="Z837" s="886"/>
      <c r="AA837" s="886"/>
      <c r="AB837" s="886"/>
      <c r="AC837" s="886"/>
      <c r="AD837" s="886"/>
      <c r="AE837" s="886"/>
      <c r="AF837" s="886"/>
      <c r="AG837" s="886"/>
      <c r="AH837" s="886"/>
      <c r="AI837" s="886"/>
      <c r="AJ837" s="886"/>
      <c r="AK837" s="886"/>
      <c r="AL837" s="886"/>
      <c r="AM837" s="886"/>
      <c r="AN837" s="886"/>
      <c r="AO837" s="886"/>
      <c r="AP837" s="886"/>
      <c r="AQ837" s="886"/>
      <c r="AR837" s="886"/>
      <c r="AS837" s="886"/>
      <c r="AT837" s="886"/>
      <c r="AU837" s="886"/>
      <c r="AV837" s="886"/>
      <c r="AW837" s="886"/>
      <c r="AX837" s="886"/>
      <c r="AY837" s="886"/>
      <c r="AZ837" s="886"/>
      <c r="BA837" s="886"/>
      <c r="BB837" s="886"/>
      <c r="BC837" s="886"/>
      <c r="BD837" s="886"/>
      <c r="BE837" s="886"/>
      <c r="BF837" s="886"/>
      <c r="BG837" s="886"/>
      <c r="BH837" s="886"/>
      <c r="BI837" s="886"/>
      <c r="BJ837" s="886"/>
      <c r="BK837" s="886"/>
      <c r="BL837" s="886"/>
      <c r="BM837" s="886"/>
      <c r="BN837" s="886"/>
      <c r="BO837" s="886"/>
      <c r="BP837" s="886"/>
      <c r="BQ837" s="886"/>
    </row>
    <row r="838">
      <c r="A838" s="886"/>
      <c r="B838" s="886"/>
      <c r="C838" s="886"/>
      <c r="D838" s="887"/>
      <c r="E838" s="886"/>
      <c r="F838" s="886"/>
      <c r="G838" s="886"/>
      <c r="H838" s="886"/>
      <c r="I838" s="886"/>
      <c r="J838" s="886"/>
      <c r="K838" s="886"/>
      <c r="L838" s="886"/>
      <c r="M838" s="886"/>
      <c r="N838" s="886"/>
      <c r="O838" s="886"/>
      <c r="P838" s="886"/>
      <c r="Q838" s="886"/>
      <c r="R838" s="886"/>
      <c r="S838" s="886"/>
      <c r="T838" s="886"/>
      <c r="U838" s="886"/>
      <c r="V838" s="886"/>
      <c r="W838" s="886"/>
      <c r="X838" s="886"/>
      <c r="Y838" s="886"/>
      <c r="Z838" s="886"/>
      <c r="AA838" s="886"/>
      <c r="AB838" s="886"/>
      <c r="AC838" s="886"/>
      <c r="AD838" s="886"/>
      <c r="AE838" s="886"/>
      <c r="AF838" s="886"/>
      <c r="AG838" s="886"/>
      <c r="AH838" s="886"/>
      <c r="AI838" s="886"/>
      <c r="AJ838" s="886"/>
      <c r="AK838" s="886"/>
      <c r="AL838" s="886"/>
      <c r="AM838" s="886"/>
      <c r="AN838" s="886"/>
      <c r="AO838" s="886"/>
      <c r="AP838" s="886"/>
      <c r="AQ838" s="886"/>
      <c r="AR838" s="886"/>
      <c r="AS838" s="886"/>
      <c r="AT838" s="886"/>
      <c r="AU838" s="886"/>
      <c r="AV838" s="886"/>
      <c r="AW838" s="886"/>
      <c r="AX838" s="886"/>
      <c r="AY838" s="886"/>
      <c r="AZ838" s="886"/>
      <c r="BA838" s="886"/>
      <c r="BB838" s="886"/>
      <c r="BC838" s="886"/>
      <c r="BD838" s="886"/>
      <c r="BE838" s="886"/>
      <c r="BF838" s="886"/>
      <c r="BG838" s="886"/>
      <c r="BH838" s="886"/>
      <c r="BI838" s="886"/>
      <c r="BJ838" s="886"/>
      <c r="BK838" s="886"/>
      <c r="BL838" s="886"/>
      <c r="BM838" s="886"/>
      <c r="BN838" s="886"/>
      <c r="BO838" s="886"/>
      <c r="BP838" s="886"/>
      <c r="BQ838" s="886"/>
    </row>
    <row r="839">
      <c r="A839" s="886"/>
      <c r="B839" s="886"/>
      <c r="C839" s="886"/>
      <c r="D839" s="887"/>
      <c r="E839" s="886"/>
      <c r="F839" s="886"/>
      <c r="G839" s="886"/>
      <c r="H839" s="886"/>
      <c r="I839" s="886"/>
      <c r="J839" s="886"/>
      <c r="K839" s="886"/>
      <c r="L839" s="886"/>
      <c r="M839" s="886"/>
      <c r="N839" s="886"/>
      <c r="O839" s="886"/>
      <c r="P839" s="886"/>
      <c r="Q839" s="886"/>
      <c r="R839" s="886"/>
      <c r="S839" s="886"/>
      <c r="T839" s="886"/>
      <c r="U839" s="886"/>
      <c r="V839" s="886"/>
      <c r="W839" s="886"/>
      <c r="X839" s="886"/>
      <c r="Y839" s="886"/>
      <c r="Z839" s="886"/>
      <c r="AA839" s="886"/>
      <c r="AB839" s="886"/>
      <c r="AC839" s="886"/>
      <c r="AD839" s="886"/>
      <c r="AE839" s="886"/>
      <c r="AF839" s="886"/>
      <c r="AG839" s="886"/>
      <c r="AH839" s="886"/>
      <c r="AI839" s="886"/>
      <c r="AJ839" s="886"/>
      <c r="AK839" s="886"/>
      <c r="AL839" s="886"/>
      <c r="AM839" s="886"/>
      <c r="AN839" s="886"/>
      <c r="AO839" s="886"/>
      <c r="AP839" s="886"/>
      <c r="AQ839" s="886"/>
      <c r="AR839" s="886"/>
      <c r="AS839" s="886"/>
      <c r="AT839" s="886"/>
      <c r="AU839" s="886"/>
      <c r="AV839" s="886"/>
      <c r="AW839" s="886"/>
      <c r="AX839" s="886"/>
      <c r="AY839" s="886"/>
      <c r="AZ839" s="886"/>
      <c r="BA839" s="886"/>
      <c r="BB839" s="886"/>
      <c r="BC839" s="886"/>
      <c r="BD839" s="886"/>
      <c r="BE839" s="886"/>
      <c r="BF839" s="886"/>
      <c r="BG839" s="886"/>
      <c r="BH839" s="886"/>
      <c r="BI839" s="886"/>
      <c r="BJ839" s="886"/>
      <c r="BK839" s="886"/>
      <c r="BL839" s="886"/>
      <c r="BM839" s="886"/>
      <c r="BN839" s="886"/>
      <c r="BO839" s="886"/>
      <c r="BP839" s="886"/>
      <c r="BQ839" s="886"/>
    </row>
    <row r="840">
      <c r="A840" s="886"/>
      <c r="B840" s="886"/>
      <c r="C840" s="886"/>
      <c r="D840" s="887"/>
      <c r="E840" s="886"/>
      <c r="F840" s="886"/>
      <c r="G840" s="886"/>
      <c r="H840" s="886"/>
      <c r="I840" s="886"/>
      <c r="J840" s="886"/>
      <c r="K840" s="886"/>
      <c r="L840" s="886"/>
      <c r="M840" s="886"/>
      <c r="N840" s="886"/>
      <c r="O840" s="886"/>
      <c r="P840" s="886"/>
      <c r="Q840" s="886"/>
      <c r="R840" s="886"/>
      <c r="S840" s="886"/>
      <c r="T840" s="886"/>
      <c r="U840" s="886"/>
      <c r="V840" s="886"/>
      <c r="W840" s="886"/>
      <c r="X840" s="886"/>
      <c r="Y840" s="886"/>
      <c r="Z840" s="886"/>
      <c r="AA840" s="886"/>
      <c r="AB840" s="886"/>
      <c r="AC840" s="886"/>
      <c r="AD840" s="886"/>
      <c r="AE840" s="886"/>
      <c r="AF840" s="886"/>
      <c r="AG840" s="886"/>
      <c r="AH840" s="886"/>
      <c r="AI840" s="886"/>
      <c r="AJ840" s="886"/>
      <c r="AK840" s="886"/>
      <c r="AL840" s="886"/>
      <c r="AM840" s="886"/>
      <c r="AN840" s="886"/>
      <c r="AO840" s="886"/>
      <c r="AP840" s="886"/>
      <c r="AQ840" s="886"/>
      <c r="AR840" s="886"/>
      <c r="AS840" s="886"/>
      <c r="AT840" s="886"/>
      <c r="AU840" s="886"/>
      <c r="AV840" s="886"/>
      <c r="AW840" s="886"/>
      <c r="AX840" s="886"/>
      <c r="AY840" s="886"/>
      <c r="AZ840" s="886"/>
      <c r="BA840" s="886"/>
      <c r="BB840" s="886"/>
      <c r="BC840" s="886"/>
      <c r="BD840" s="886"/>
      <c r="BE840" s="886"/>
      <c r="BF840" s="886"/>
      <c r="BG840" s="886"/>
      <c r="BH840" s="886"/>
      <c r="BI840" s="886"/>
      <c r="BJ840" s="886"/>
      <c r="BK840" s="886"/>
      <c r="BL840" s="886"/>
      <c r="BM840" s="886"/>
      <c r="BN840" s="886"/>
      <c r="BO840" s="886"/>
      <c r="BP840" s="886"/>
      <c r="BQ840" s="886"/>
    </row>
    <row r="841">
      <c r="A841" s="886"/>
      <c r="B841" s="886"/>
      <c r="C841" s="886"/>
      <c r="D841" s="887"/>
      <c r="E841" s="886"/>
      <c r="F841" s="886"/>
      <c r="G841" s="886"/>
      <c r="H841" s="886"/>
      <c r="I841" s="886"/>
      <c r="J841" s="886"/>
      <c r="K841" s="886"/>
      <c r="L841" s="886"/>
      <c r="M841" s="886"/>
      <c r="N841" s="886"/>
      <c r="O841" s="886"/>
      <c r="P841" s="886"/>
      <c r="Q841" s="886"/>
      <c r="R841" s="886"/>
      <c r="S841" s="886"/>
      <c r="T841" s="886"/>
      <c r="U841" s="886"/>
      <c r="V841" s="886"/>
      <c r="W841" s="886"/>
      <c r="X841" s="886"/>
      <c r="Y841" s="886"/>
      <c r="Z841" s="886"/>
      <c r="AA841" s="886"/>
      <c r="AB841" s="886"/>
      <c r="AC841" s="886"/>
      <c r="AD841" s="886"/>
      <c r="AE841" s="886"/>
      <c r="AF841" s="886"/>
      <c r="AG841" s="886"/>
      <c r="AH841" s="886"/>
      <c r="AI841" s="886"/>
      <c r="AJ841" s="886"/>
      <c r="AK841" s="886"/>
      <c r="AL841" s="886"/>
      <c r="AM841" s="886"/>
      <c r="AN841" s="886"/>
      <c r="AO841" s="886"/>
      <c r="AP841" s="886"/>
      <c r="AQ841" s="886"/>
      <c r="AR841" s="886"/>
      <c r="AS841" s="886"/>
      <c r="AT841" s="886"/>
      <c r="AU841" s="886"/>
      <c r="AV841" s="886"/>
      <c r="AW841" s="886"/>
      <c r="AX841" s="886"/>
      <c r="AY841" s="886"/>
      <c r="AZ841" s="886"/>
      <c r="BA841" s="886"/>
      <c r="BB841" s="886"/>
      <c r="BC841" s="886"/>
      <c r="BD841" s="886"/>
      <c r="BE841" s="886"/>
      <c r="BF841" s="886"/>
      <c r="BG841" s="886"/>
      <c r="BH841" s="886"/>
      <c r="BI841" s="886"/>
      <c r="BJ841" s="886"/>
      <c r="BK841" s="886"/>
      <c r="BL841" s="886"/>
      <c r="BM841" s="886"/>
      <c r="BN841" s="886"/>
      <c r="BO841" s="886"/>
      <c r="BP841" s="886"/>
      <c r="BQ841" s="886"/>
    </row>
    <row r="842">
      <c r="A842" s="886"/>
      <c r="B842" s="886"/>
      <c r="C842" s="886"/>
      <c r="D842" s="887"/>
      <c r="E842" s="886"/>
      <c r="F842" s="886"/>
      <c r="G842" s="886"/>
      <c r="H842" s="886"/>
      <c r="I842" s="886"/>
      <c r="J842" s="886"/>
      <c r="K842" s="886"/>
      <c r="L842" s="886"/>
      <c r="M842" s="886"/>
      <c r="N842" s="886"/>
      <c r="O842" s="886"/>
      <c r="P842" s="886"/>
      <c r="Q842" s="886"/>
      <c r="R842" s="886"/>
      <c r="S842" s="886"/>
      <c r="T842" s="886"/>
      <c r="U842" s="886"/>
      <c r="V842" s="886"/>
      <c r="W842" s="886"/>
      <c r="X842" s="886"/>
      <c r="Y842" s="886"/>
      <c r="Z842" s="886"/>
      <c r="AA842" s="886"/>
      <c r="AB842" s="886"/>
      <c r="AC842" s="886"/>
      <c r="AD842" s="886"/>
      <c r="AE842" s="886"/>
      <c r="AF842" s="886"/>
      <c r="AG842" s="886"/>
      <c r="AH842" s="886"/>
      <c r="AI842" s="886"/>
      <c r="AJ842" s="886"/>
      <c r="AK842" s="886"/>
      <c r="AL842" s="886"/>
      <c r="AM842" s="886"/>
      <c r="AN842" s="886"/>
      <c r="AO842" s="886"/>
      <c r="AP842" s="886"/>
      <c r="AQ842" s="886"/>
      <c r="AR842" s="886"/>
      <c r="AS842" s="886"/>
      <c r="AT842" s="886"/>
      <c r="AU842" s="886"/>
      <c r="AV842" s="886"/>
      <c r="AW842" s="886"/>
      <c r="AX842" s="886"/>
      <c r="AY842" s="886"/>
      <c r="AZ842" s="886"/>
      <c r="BA842" s="886"/>
      <c r="BB842" s="886"/>
      <c r="BC842" s="886"/>
      <c r="BD842" s="886"/>
      <c r="BE842" s="886"/>
      <c r="BF842" s="886"/>
      <c r="BG842" s="886"/>
      <c r="BH842" s="886"/>
      <c r="BI842" s="886"/>
      <c r="BJ842" s="886"/>
      <c r="BK842" s="886"/>
      <c r="BL842" s="886"/>
      <c r="BM842" s="886"/>
      <c r="BN842" s="886"/>
      <c r="BO842" s="886"/>
      <c r="BP842" s="886"/>
      <c r="BQ842" s="886"/>
    </row>
    <row r="843">
      <c r="A843" s="886"/>
      <c r="B843" s="886"/>
      <c r="C843" s="886"/>
      <c r="D843" s="887"/>
      <c r="E843" s="886"/>
      <c r="F843" s="886"/>
      <c r="G843" s="886"/>
      <c r="H843" s="886"/>
      <c r="I843" s="886"/>
      <c r="J843" s="886"/>
      <c r="K843" s="886"/>
      <c r="L843" s="886"/>
      <c r="M843" s="886"/>
      <c r="N843" s="886"/>
      <c r="O843" s="886"/>
      <c r="P843" s="886"/>
      <c r="Q843" s="886"/>
      <c r="R843" s="886"/>
      <c r="S843" s="886"/>
      <c r="T843" s="886"/>
      <c r="U843" s="886"/>
      <c r="V843" s="886"/>
      <c r="W843" s="886"/>
      <c r="X843" s="886"/>
      <c r="Y843" s="886"/>
      <c r="Z843" s="886"/>
      <c r="AA843" s="886"/>
      <c r="AB843" s="886"/>
      <c r="AC843" s="886"/>
      <c r="AD843" s="886"/>
      <c r="AE843" s="886"/>
      <c r="AF843" s="886"/>
      <c r="AG843" s="886"/>
      <c r="AH843" s="886"/>
      <c r="AI843" s="886"/>
      <c r="AJ843" s="886"/>
      <c r="AK843" s="886"/>
      <c r="AL843" s="886"/>
      <c r="AM843" s="886"/>
      <c r="AN843" s="886"/>
      <c r="AO843" s="886"/>
      <c r="AP843" s="886"/>
      <c r="AQ843" s="886"/>
      <c r="AR843" s="886"/>
      <c r="AS843" s="886"/>
      <c r="AT843" s="886"/>
      <c r="AU843" s="886"/>
      <c r="AV843" s="886"/>
      <c r="AW843" s="886"/>
      <c r="AX843" s="886"/>
      <c r="AY843" s="886"/>
      <c r="AZ843" s="886"/>
      <c r="BA843" s="886"/>
      <c r="BB843" s="886"/>
      <c r="BC843" s="886"/>
      <c r="BD843" s="886"/>
      <c r="BE843" s="886"/>
      <c r="BF843" s="886"/>
      <c r="BG843" s="886"/>
      <c r="BH843" s="886"/>
      <c r="BI843" s="886"/>
      <c r="BJ843" s="886"/>
      <c r="BK843" s="886"/>
      <c r="BL843" s="886"/>
      <c r="BM843" s="886"/>
      <c r="BN843" s="886"/>
      <c r="BO843" s="886"/>
      <c r="BP843" s="886"/>
      <c r="BQ843" s="886"/>
    </row>
    <row r="844">
      <c r="A844" s="886"/>
      <c r="B844" s="886"/>
      <c r="C844" s="886"/>
      <c r="D844" s="887"/>
      <c r="E844" s="886"/>
      <c r="F844" s="886"/>
      <c r="G844" s="886"/>
      <c r="H844" s="886"/>
      <c r="I844" s="886"/>
      <c r="J844" s="886"/>
      <c r="K844" s="886"/>
      <c r="L844" s="886"/>
      <c r="M844" s="886"/>
      <c r="N844" s="886"/>
      <c r="O844" s="886"/>
      <c r="P844" s="886"/>
      <c r="Q844" s="886"/>
      <c r="R844" s="886"/>
      <c r="S844" s="886"/>
      <c r="T844" s="886"/>
      <c r="U844" s="886"/>
      <c r="V844" s="886"/>
      <c r="W844" s="886"/>
      <c r="X844" s="886"/>
      <c r="Y844" s="886"/>
      <c r="Z844" s="886"/>
      <c r="AA844" s="886"/>
      <c r="AB844" s="886"/>
      <c r="AC844" s="886"/>
      <c r="AD844" s="886"/>
      <c r="AE844" s="886"/>
      <c r="AF844" s="886"/>
      <c r="AG844" s="886"/>
      <c r="AH844" s="886"/>
      <c r="AI844" s="886"/>
      <c r="AJ844" s="886"/>
      <c r="AK844" s="886"/>
      <c r="AL844" s="886"/>
      <c r="AM844" s="886"/>
      <c r="AN844" s="886"/>
      <c r="AO844" s="886"/>
      <c r="AP844" s="886"/>
      <c r="AQ844" s="886"/>
      <c r="AR844" s="886"/>
      <c r="AS844" s="886"/>
      <c r="AT844" s="886"/>
      <c r="AU844" s="886"/>
      <c r="AV844" s="886"/>
      <c r="AW844" s="886"/>
      <c r="AX844" s="886"/>
      <c r="AY844" s="886"/>
      <c r="AZ844" s="886"/>
      <c r="BA844" s="886"/>
      <c r="BB844" s="886"/>
      <c r="BC844" s="886"/>
      <c r="BD844" s="886"/>
      <c r="BE844" s="886"/>
      <c r="BF844" s="886"/>
      <c r="BG844" s="886"/>
      <c r="BH844" s="886"/>
      <c r="BI844" s="886"/>
      <c r="BJ844" s="886"/>
      <c r="BK844" s="886"/>
      <c r="BL844" s="886"/>
      <c r="BM844" s="886"/>
      <c r="BN844" s="886"/>
      <c r="BO844" s="886"/>
      <c r="BP844" s="886"/>
      <c r="BQ844" s="886"/>
    </row>
    <row r="845">
      <c r="A845" s="886"/>
      <c r="B845" s="886"/>
      <c r="C845" s="886"/>
      <c r="D845" s="887"/>
      <c r="E845" s="886"/>
      <c r="F845" s="886"/>
      <c r="G845" s="886"/>
      <c r="H845" s="886"/>
      <c r="I845" s="886"/>
      <c r="J845" s="886"/>
      <c r="K845" s="886"/>
      <c r="L845" s="886"/>
      <c r="M845" s="886"/>
      <c r="N845" s="886"/>
      <c r="O845" s="886"/>
      <c r="P845" s="886"/>
      <c r="Q845" s="886"/>
      <c r="R845" s="886"/>
      <c r="S845" s="886"/>
      <c r="T845" s="886"/>
      <c r="U845" s="886"/>
      <c r="V845" s="886"/>
      <c r="W845" s="886"/>
      <c r="X845" s="886"/>
      <c r="Y845" s="886"/>
      <c r="Z845" s="886"/>
      <c r="AA845" s="886"/>
      <c r="AB845" s="886"/>
      <c r="AC845" s="886"/>
      <c r="AD845" s="886"/>
      <c r="AE845" s="886"/>
      <c r="AF845" s="886"/>
      <c r="AG845" s="886"/>
      <c r="AH845" s="886"/>
      <c r="AI845" s="886"/>
      <c r="AJ845" s="886"/>
      <c r="AK845" s="886"/>
      <c r="AL845" s="886"/>
      <c r="AM845" s="886"/>
      <c r="AN845" s="886"/>
      <c r="AO845" s="886"/>
      <c r="AP845" s="886"/>
      <c r="AQ845" s="886"/>
      <c r="AR845" s="886"/>
      <c r="AS845" s="886"/>
      <c r="AT845" s="886"/>
      <c r="AU845" s="886"/>
      <c r="AV845" s="886"/>
      <c r="AW845" s="886"/>
      <c r="AX845" s="886"/>
      <c r="AY845" s="886"/>
      <c r="AZ845" s="886"/>
      <c r="BA845" s="886"/>
      <c r="BB845" s="886"/>
      <c r="BC845" s="886"/>
      <c r="BD845" s="886"/>
      <c r="BE845" s="886"/>
      <c r="BF845" s="886"/>
      <c r="BG845" s="886"/>
      <c r="BH845" s="886"/>
      <c r="BI845" s="886"/>
      <c r="BJ845" s="886"/>
      <c r="BK845" s="886"/>
      <c r="BL845" s="886"/>
      <c r="BM845" s="886"/>
      <c r="BN845" s="886"/>
      <c r="BO845" s="886"/>
      <c r="BP845" s="886"/>
      <c r="BQ845" s="886"/>
    </row>
    <row r="846">
      <c r="A846" s="886"/>
      <c r="B846" s="886"/>
      <c r="C846" s="886"/>
      <c r="D846" s="887"/>
      <c r="E846" s="886"/>
      <c r="F846" s="886"/>
      <c r="G846" s="886"/>
      <c r="H846" s="886"/>
      <c r="I846" s="886"/>
      <c r="J846" s="886"/>
      <c r="K846" s="886"/>
      <c r="L846" s="886"/>
      <c r="M846" s="886"/>
      <c r="N846" s="886"/>
      <c r="O846" s="886"/>
      <c r="P846" s="886"/>
      <c r="Q846" s="886"/>
      <c r="R846" s="886"/>
      <c r="S846" s="886"/>
      <c r="T846" s="886"/>
      <c r="U846" s="886"/>
      <c r="V846" s="886"/>
      <c r="W846" s="886"/>
      <c r="X846" s="886"/>
      <c r="Y846" s="886"/>
      <c r="Z846" s="886"/>
      <c r="AA846" s="886"/>
      <c r="AB846" s="886"/>
      <c r="AC846" s="886"/>
      <c r="AD846" s="886"/>
      <c r="AE846" s="886"/>
      <c r="AF846" s="886"/>
      <c r="AG846" s="886"/>
      <c r="AH846" s="886"/>
      <c r="AI846" s="886"/>
      <c r="AJ846" s="886"/>
      <c r="AK846" s="886"/>
      <c r="AL846" s="886"/>
      <c r="AM846" s="886"/>
      <c r="AN846" s="886"/>
      <c r="AO846" s="886"/>
      <c r="AP846" s="886"/>
      <c r="AQ846" s="886"/>
      <c r="AR846" s="886"/>
      <c r="AS846" s="886"/>
      <c r="AT846" s="886"/>
      <c r="AU846" s="886"/>
      <c r="AV846" s="886"/>
      <c r="AW846" s="886"/>
      <c r="AX846" s="886"/>
      <c r="AY846" s="886"/>
      <c r="AZ846" s="886"/>
      <c r="BA846" s="886"/>
      <c r="BB846" s="886"/>
      <c r="BC846" s="886"/>
      <c r="BD846" s="886"/>
      <c r="BE846" s="886"/>
      <c r="BF846" s="886"/>
      <c r="BG846" s="886"/>
      <c r="BH846" s="886"/>
      <c r="BI846" s="886"/>
      <c r="BJ846" s="886"/>
      <c r="BK846" s="886"/>
      <c r="BL846" s="886"/>
      <c r="BM846" s="886"/>
      <c r="BN846" s="886"/>
      <c r="BO846" s="886"/>
      <c r="BP846" s="886"/>
      <c r="BQ846" s="886"/>
    </row>
    <row r="847">
      <c r="A847" s="886"/>
      <c r="B847" s="886"/>
      <c r="C847" s="886"/>
      <c r="D847" s="887"/>
      <c r="E847" s="886"/>
      <c r="F847" s="886"/>
      <c r="G847" s="886"/>
      <c r="H847" s="886"/>
      <c r="I847" s="886"/>
      <c r="J847" s="886"/>
      <c r="K847" s="886"/>
      <c r="L847" s="886"/>
      <c r="M847" s="886"/>
      <c r="N847" s="886"/>
      <c r="O847" s="886"/>
      <c r="P847" s="886"/>
      <c r="Q847" s="886"/>
      <c r="R847" s="886"/>
      <c r="S847" s="886"/>
      <c r="T847" s="886"/>
      <c r="U847" s="886"/>
      <c r="V847" s="886"/>
      <c r="W847" s="886"/>
      <c r="X847" s="886"/>
      <c r="Y847" s="886"/>
      <c r="Z847" s="886"/>
      <c r="AA847" s="886"/>
      <c r="AB847" s="886"/>
      <c r="AC847" s="886"/>
      <c r="AD847" s="886"/>
      <c r="AE847" s="886"/>
      <c r="AF847" s="886"/>
      <c r="AG847" s="886"/>
      <c r="AH847" s="886"/>
      <c r="AI847" s="886"/>
      <c r="AJ847" s="886"/>
      <c r="AK847" s="886"/>
      <c r="AL847" s="886"/>
      <c r="AM847" s="886"/>
      <c r="AN847" s="886"/>
      <c r="AO847" s="886"/>
      <c r="AP847" s="886"/>
      <c r="AQ847" s="886"/>
      <c r="AR847" s="886"/>
      <c r="AS847" s="886"/>
      <c r="AT847" s="886"/>
      <c r="AU847" s="886"/>
      <c r="AV847" s="886"/>
      <c r="AW847" s="886"/>
      <c r="AX847" s="886"/>
      <c r="AY847" s="886"/>
      <c r="AZ847" s="886"/>
      <c r="BA847" s="886"/>
      <c r="BB847" s="886"/>
      <c r="BC847" s="886"/>
      <c r="BD847" s="886"/>
      <c r="BE847" s="886"/>
      <c r="BF847" s="886"/>
      <c r="BG847" s="886"/>
      <c r="BH847" s="886"/>
      <c r="BI847" s="886"/>
      <c r="BJ847" s="886"/>
      <c r="BK847" s="886"/>
      <c r="BL847" s="886"/>
      <c r="BM847" s="886"/>
      <c r="BN847" s="886"/>
      <c r="BO847" s="886"/>
      <c r="BP847" s="886"/>
      <c r="BQ847" s="886"/>
    </row>
    <row r="848">
      <c r="A848" s="886"/>
      <c r="B848" s="886"/>
      <c r="C848" s="886"/>
      <c r="D848" s="887"/>
      <c r="E848" s="886"/>
      <c r="F848" s="886"/>
      <c r="G848" s="886"/>
      <c r="H848" s="886"/>
      <c r="I848" s="886"/>
      <c r="J848" s="886"/>
      <c r="K848" s="886"/>
      <c r="L848" s="886"/>
      <c r="M848" s="886"/>
      <c r="N848" s="886"/>
      <c r="O848" s="886"/>
      <c r="P848" s="886"/>
      <c r="Q848" s="886"/>
      <c r="R848" s="886"/>
      <c r="S848" s="886"/>
      <c r="T848" s="886"/>
      <c r="U848" s="886"/>
      <c r="V848" s="886"/>
      <c r="W848" s="886"/>
      <c r="X848" s="886"/>
      <c r="Y848" s="886"/>
      <c r="Z848" s="886"/>
      <c r="AA848" s="886"/>
      <c r="AB848" s="886"/>
      <c r="AC848" s="886"/>
      <c r="AD848" s="886"/>
      <c r="AE848" s="886"/>
      <c r="AF848" s="886"/>
      <c r="AG848" s="886"/>
      <c r="AH848" s="886"/>
      <c r="AI848" s="886"/>
      <c r="AJ848" s="886"/>
      <c r="AK848" s="886"/>
      <c r="AL848" s="886"/>
      <c r="AM848" s="886"/>
      <c r="AN848" s="886"/>
      <c r="AO848" s="886"/>
      <c r="AP848" s="886"/>
      <c r="AQ848" s="886"/>
      <c r="AR848" s="886"/>
      <c r="AS848" s="886"/>
      <c r="AT848" s="886"/>
      <c r="AU848" s="886"/>
      <c r="AV848" s="886"/>
      <c r="AW848" s="886"/>
      <c r="AX848" s="886"/>
      <c r="AY848" s="886"/>
      <c r="AZ848" s="886"/>
      <c r="BA848" s="886"/>
      <c r="BB848" s="886"/>
      <c r="BC848" s="886"/>
      <c r="BD848" s="886"/>
      <c r="BE848" s="886"/>
      <c r="BF848" s="886"/>
      <c r="BG848" s="886"/>
      <c r="BH848" s="886"/>
      <c r="BI848" s="886"/>
      <c r="BJ848" s="886"/>
      <c r="BK848" s="886"/>
      <c r="BL848" s="886"/>
      <c r="BM848" s="886"/>
      <c r="BN848" s="886"/>
      <c r="BO848" s="886"/>
      <c r="BP848" s="886"/>
      <c r="BQ848" s="886"/>
    </row>
    <row r="849">
      <c r="A849" s="886"/>
      <c r="B849" s="886"/>
      <c r="C849" s="886"/>
      <c r="D849" s="887"/>
      <c r="E849" s="886"/>
      <c r="F849" s="886"/>
      <c r="G849" s="886"/>
      <c r="H849" s="886"/>
      <c r="I849" s="886"/>
      <c r="J849" s="886"/>
      <c r="K849" s="886"/>
      <c r="L849" s="886"/>
      <c r="M849" s="886"/>
      <c r="N849" s="886"/>
      <c r="O849" s="886"/>
      <c r="P849" s="886"/>
      <c r="Q849" s="886"/>
      <c r="R849" s="886"/>
      <c r="S849" s="886"/>
      <c r="T849" s="886"/>
      <c r="U849" s="886"/>
      <c r="V849" s="886"/>
      <c r="W849" s="886"/>
      <c r="X849" s="886"/>
      <c r="Y849" s="886"/>
      <c r="Z849" s="886"/>
      <c r="AA849" s="886"/>
      <c r="AB849" s="886"/>
      <c r="AC849" s="886"/>
      <c r="AD849" s="886"/>
      <c r="AE849" s="886"/>
      <c r="AF849" s="886"/>
      <c r="AG849" s="886"/>
      <c r="AH849" s="886"/>
      <c r="AI849" s="886"/>
      <c r="AJ849" s="886"/>
      <c r="AK849" s="886"/>
      <c r="AL849" s="886"/>
      <c r="AM849" s="886"/>
      <c r="AN849" s="886"/>
      <c r="AO849" s="886"/>
      <c r="AP849" s="886"/>
      <c r="AQ849" s="886"/>
      <c r="AR849" s="886"/>
      <c r="AS849" s="886"/>
      <c r="AT849" s="886"/>
      <c r="AU849" s="886"/>
      <c r="AV849" s="886"/>
      <c r="AW849" s="886"/>
      <c r="AX849" s="886"/>
      <c r="AY849" s="886"/>
      <c r="AZ849" s="886"/>
      <c r="BA849" s="886"/>
      <c r="BB849" s="886"/>
      <c r="BC849" s="886"/>
      <c r="BD849" s="886"/>
      <c r="BE849" s="886"/>
      <c r="BF849" s="886"/>
      <c r="BG849" s="886"/>
      <c r="BH849" s="886"/>
      <c r="BI849" s="886"/>
      <c r="BJ849" s="886"/>
      <c r="BK849" s="886"/>
      <c r="BL849" s="886"/>
      <c r="BM849" s="886"/>
      <c r="BN849" s="886"/>
      <c r="BO849" s="886"/>
      <c r="BP849" s="886"/>
      <c r="BQ849" s="886"/>
    </row>
    <row r="850">
      <c r="A850" s="886"/>
      <c r="B850" s="886"/>
      <c r="C850" s="886"/>
      <c r="D850" s="887"/>
      <c r="E850" s="886"/>
      <c r="F850" s="886"/>
      <c r="G850" s="886"/>
      <c r="H850" s="886"/>
      <c r="I850" s="886"/>
      <c r="J850" s="886"/>
      <c r="K850" s="886"/>
      <c r="L850" s="886"/>
      <c r="M850" s="886"/>
      <c r="N850" s="886"/>
      <c r="O850" s="886"/>
      <c r="P850" s="886"/>
      <c r="Q850" s="886"/>
      <c r="R850" s="886"/>
      <c r="S850" s="886"/>
      <c r="T850" s="886"/>
      <c r="U850" s="886"/>
      <c r="V850" s="886"/>
      <c r="W850" s="886"/>
      <c r="X850" s="886"/>
      <c r="Y850" s="886"/>
      <c r="Z850" s="886"/>
      <c r="AA850" s="886"/>
      <c r="AB850" s="886"/>
      <c r="AC850" s="886"/>
      <c r="AD850" s="886"/>
      <c r="AE850" s="886"/>
      <c r="AF850" s="886"/>
      <c r="AG850" s="886"/>
      <c r="AH850" s="886"/>
      <c r="AI850" s="886"/>
      <c r="AJ850" s="886"/>
      <c r="AK850" s="886"/>
      <c r="AL850" s="886"/>
      <c r="AM850" s="886"/>
      <c r="AN850" s="886"/>
      <c r="AO850" s="886"/>
      <c r="AP850" s="886"/>
      <c r="AQ850" s="886"/>
      <c r="AR850" s="886"/>
      <c r="AS850" s="886"/>
      <c r="AT850" s="886"/>
      <c r="AU850" s="886"/>
      <c r="AV850" s="886"/>
      <c r="AW850" s="886"/>
      <c r="AX850" s="886"/>
      <c r="AY850" s="886"/>
      <c r="AZ850" s="886"/>
      <c r="BA850" s="886"/>
      <c r="BB850" s="886"/>
      <c r="BC850" s="886"/>
      <c r="BD850" s="886"/>
      <c r="BE850" s="886"/>
      <c r="BF850" s="886"/>
      <c r="BG850" s="886"/>
      <c r="BH850" s="886"/>
      <c r="BI850" s="886"/>
      <c r="BJ850" s="886"/>
      <c r="BK850" s="886"/>
      <c r="BL850" s="886"/>
      <c r="BM850" s="886"/>
      <c r="BN850" s="886"/>
      <c r="BO850" s="886"/>
      <c r="BP850" s="886"/>
      <c r="BQ850" s="886"/>
    </row>
    <row r="851">
      <c r="A851" s="886"/>
      <c r="B851" s="886"/>
      <c r="C851" s="886"/>
      <c r="D851" s="887"/>
      <c r="E851" s="886"/>
      <c r="F851" s="886"/>
      <c r="G851" s="886"/>
      <c r="H851" s="886"/>
      <c r="I851" s="886"/>
      <c r="J851" s="886"/>
      <c r="K851" s="886"/>
      <c r="L851" s="886"/>
      <c r="M851" s="886"/>
      <c r="N851" s="886"/>
      <c r="O851" s="886"/>
      <c r="P851" s="886"/>
      <c r="Q851" s="886"/>
      <c r="R851" s="886"/>
      <c r="S851" s="886"/>
      <c r="T851" s="886"/>
      <c r="U851" s="886"/>
      <c r="V851" s="886"/>
      <c r="W851" s="886"/>
      <c r="X851" s="886"/>
      <c r="Y851" s="886"/>
      <c r="Z851" s="886"/>
      <c r="AA851" s="886"/>
      <c r="AB851" s="886"/>
      <c r="AC851" s="886"/>
      <c r="AD851" s="886"/>
      <c r="AE851" s="886"/>
      <c r="AF851" s="886"/>
      <c r="AG851" s="886"/>
      <c r="AH851" s="886"/>
      <c r="AI851" s="886"/>
      <c r="AJ851" s="886"/>
      <c r="AK851" s="886"/>
      <c r="AL851" s="886"/>
      <c r="AM851" s="886"/>
      <c r="AN851" s="886"/>
      <c r="AO851" s="886"/>
      <c r="AP851" s="886"/>
      <c r="AQ851" s="886"/>
      <c r="AR851" s="886"/>
      <c r="AS851" s="886"/>
      <c r="AT851" s="886"/>
      <c r="AU851" s="886"/>
      <c r="AV851" s="886"/>
      <c r="AW851" s="886"/>
      <c r="AX851" s="886"/>
      <c r="AY851" s="886"/>
      <c r="AZ851" s="886"/>
      <c r="BA851" s="886"/>
      <c r="BB851" s="886"/>
      <c r="BC851" s="886"/>
      <c r="BD851" s="886"/>
      <c r="BE851" s="886"/>
      <c r="BF851" s="886"/>
      <c r="BG851" s="886"/>
      <c r="BH851" s="886"/>
      <c r="BI851" s="886"/>
      <c r="BJ851" s="886"/>
      <c r="BK851" s="886"/>
      <c r="BL851" s="886"/>
      <c r="BM851" s="886"/>
      <c r="BN851" s="886"/>
      <c r="BO851" s="886"/>
      <c r="BP851" s="886"/>
      <c r="BQ851" s="886"/>
    </row>
    <row r="852">
      <c r="A852" s="886"/>
      <c r="B852" s="886"/>
      <c r="C852" s="886"/>
      <c r="D852" s="887"/>
      <c r="E852" s="886"/>
      <c r="F852" s="886"/>
      <c r="G852" s="886"/>
      <c r="H852" s="886"/>
      <c r="I852" s="886"/>
      <c r="J852" s="886"/>
      <c r="K852" s="886"/>
      <c r="L852" s="886"/>
      <c r="M852" s="886"/>
      <c r="N852" s="886"/>
      <c r="O852" s="886"/>
      <c r="P852" s="886"/>
      <c r="Q852" s="886"/>
      <c r="R852" s="886"/>
      <c r="S852" s="886"/>
      <c r="T852" s="886"/>
      <c r="U852" s="886"/>
      <c r="V852" s="886"/>
      <c r="W852" s="886"/>
      <c r="X852" s="886"/>
      <c r="Y852" s="886"/>
      <c r="Z852" s="886"/>
      <c r="AA852" s="886"/>
      <c r="AB852" s="886"/>
      <c r="AC852" s="886"/>
      <c r="AD852" s="886"/>
      <c r="AE852" s="886"/>
      <c r="AF852" s="886"/>
      <c r="AG852" s="886"/>
      <c r="AH852" s="886"/>
      <c r="AI852" s="886"/>
      <c r="AJ852" s="886"/>
      <c r="AK852" s="886"/>
      <c r="AL852" s="886"/>
      <c r="AM852" s="886"/>
      <c r="AN852" s="886"/>
      <c r="AO852" s="886"/>
      <c r="AP852" s="886"/>
      <c r="AQ852" s="886"/>
      <c r="AR852" s="886"/>
      <c r="AS852" s="886"/>
      <c r="AT852" s="886"/>
      <c r="AU852" s="886"/>
      <c r="AV852" s="886"/>
      <c r="AW852" s="886"/>
      <c r="AX852" s="886"/>
      <c r="AY852" s="886"/>
      <c r="AZ852" s="886"/>
      <c r="BA852" s="886"/>
      <c r="BB852" s="886"/>
      <c r="BC852" s="886"/>
      <c r="BD852" s="886"/>
      <c r="BE852" s="886"/>
      <c r="BF852" s="886"/>
      <c r="BG852" s="886"/>
      <c r="BH852" s="886"/>
      <c r="BI852" s="886"/>
      <c r="BJ852" s="886"/>
      <c r="BK852" s="886"/>
      <c r="BL852" s="886"/>
      <c r="BM852" s="886"/>
      <c r="BN852" s="886"/>
      <c r="BO852" s="886"/>
      <c r="BP852" s="886"/>
      <c r="BQ852" s="886"/>
    </row>
    <row r="853">
      <c r="A853" s="886"/>
      <c r="B853" s="886"/>
      <c r="C853" s="886"/>
      <c r="D853" s="887"/>
      <c r="E853" s="886"/>
      <c r="F853" s="886"/>
      <c r="G853" s="886"/>
      <c r="H853" s="886"/>
      <c r="I853" s="886"/>
      <c r="J853" s="886"/>
      <c r="K853" s="886"/>
      <c r="L853" s="886"/>
      <c r="M853" s="886"/>
      <c r="N853" s="886"/>
      <c r="O853" s="886"/>
      <c r="P853" s="886"/>
      <c r="Q853" s="886"/>
      <c r="R853" s="886"/>
      <c r="S853" s="886"/>
      <c r="T853" s="886"/>
      <c r="U853" s="886"/>
      <c r="V853" s="886"/>
      <c r="W853" s="886"/>
      <c r="X853" s="886"/>
      <c r="Y853" s="886"/>
      <c r="Z853" s="886"/>
      <c r="AA853" s="886"/>
      <c r="AB853" s="886"/>
      <c r="AC853" s="886"/>
      <c r="AD853" s="886"/>
      <c r="AE853" s="886"/>
      <c r="AF853" s="886"/>
      <c r="AG853" s="886"/>
      <c r="AH853" s="886"/>
      <c r="AI853" s="886"/>
      <c r="AJ853" s="886"/>
      <c r="AK853" s="886"/>
      <c r="AL853" s="886"/>
      <c r="AM853" s="886"/>
      <c r="AN853" s="886"/>
      <c r="AO853" s="886"/>
      <c r="AP853" s="886"/>
      <c r="AQ853" s="886"/>
      <c r="AR853" s="886"/>
      <c r="AS853" s="886"/>
      <c r="AT853" s="886"/>
      <c r="AU853" s="886"/>
      <c r="AV853" s="886"/>
      <c r="AW853" s="886"/>
      <c r="AX853" s="886"/>
      <c r="AY853" s="886"/>
      <c r="AZ853" s="886"/>
      <c r="BA853" s="886"/>
      <c r="BB853" s="886"/>
      <c r="BC853" s="886"/>
      <c r="BD853" s="886"/>
      <c r="BE853" s="886"/>
      <c r="BF853" s="886"/>
      <c r="BG853" s="886"/>
      <c r="BH853" s="886"/>
      <c r="BI853" s="886"/>
      <c r="BJ853" s="886"/>
      <c r="BK853" s="886"/>
      <c r="BL853" s="886"/>
      <c r="BM853" s="886"/>
      <c r="BN853" s="886"/>
      <c r="BO853" s="886"/>
      <c r="BP853" s="886"/>
      <c r="BQ853" s="886"/>
    </row>
    <row r="854">
      <c r="A854" s="886"/>
      <c r="B854" s="886"/>
      <c r="C854" s="886"/>
      <c r="D854" s="887"/>
      <c r="E854" s="886"/>
      <c r="F854" s="886"/>
      <c r="G854" s="886"/>
      <c r="H854" s="886"/>
      <c r="I854" s="886"/>
      <c r="J854" s="886"/>
      <c r="K854" s="886"/>
      <c r="L854" s="886"/>
      <c r="M854" s="886"/>
      <c r="N854" s="886"/>
      <c r="O854" s="886"/>
      <c r="P854" s="886"/>
      <c r="Q854" s="886"/>
      <c r="R854" s="886"/>
      <c r="S854" s="886"/>
      <c r="T854" s="886"/>
      <c r="U854" s="886"/>
      <c r="V854" s="886"/>
      <c r="W854" s="886"/>
      <c r="X854" s="886"/>
      <c r="Y854" s="886"/>
      <c r="Z854" s="886"/>
      <c r="AA854" s="886"/>
      <c r="AB854" s="886"/>
      <c r="AC854" s="886"/>
      <c r="AD854" s="886"/>
      <c r="AE854" s="886"/>
      <c r="AF854" s="886"/>
      <c r="AG854" s="886"/>
      <c r="AH854" s="886"/>
      <c r="AI854" s="886"/>
      <c r="AJ854" s="886"/>
      <c r="AK854" s="886"/>
      <c r="AL854" s="886"/>
      <c r="AM854" s="886"/>
      <c r="AN854" s="886"/>
      <c r="AO854" s="886"/>
      <c r="AP854" s="886"/>
      <c r="AQ854" s="886"/>
      <c r="AR854" s="886"/>
      <c r="AS854" s="886"/>
      <c r="AT854" s="886"/>
      <c r="AU854" s="886"/>
      <c r="AV854" s="886"/>
      <c r="AW854" s="886"/>
      <c r="AX854" s="886"/>
      <c r="AY854" s="886"/>
      <c r="AZ854" s="886"/>
      <c r="BA854" s="886"/>
      <c r="BB854" s="886"/>
      <c r="BC854" s="886"/>
      <c r="BD854" s="886"/>
      <c r="BE854" s="886"/>
      <c r="BF854" s="886"/>
      <c r="BG854" s="886"/>
      <c r="BH854" s="886"/>
      <c r="BI854" s="886"/>
      <c r="BJ854" s="886"/>
      <c r="BK854" s="886"/>
      <c r="BL854" s="886"/>
      <c r="BM854" s="886"/>
      <c r="BN854" s="886"/>
      <c r="BO854" s="886"/>
      <c r="BP854" s="886"/>
      <c r="BQ854" s="886"/>
    </row>
    <row r="855">
      <c r="A855" s="886"/>
      <c r="B855" s="886"/>
      <c r="C855" s="886"/>
      <c r="D855" s="887"/>
      <c r="E855" s="886"/>
      <c r="F855" s="886"/>
      <c r="G855" s="886"/>
      <c r="H855" s="886"/>
      <c r="I855" s="886"/>
      <c r="J855" s="886"/>
      <c r="K855" s="886"/>
      <c r="L855" s="886"/>
      <c r="M855" s="886"/>
      <c r="N855" s="886"/>
      <c r="O855" s="886"/>
      <c r="P855" s="886"/>
      <c r="Q855" s="886"/>
      <c r="R855" s="886"/>
      <c r="S855" s="886"/>
      <c r="T855" s="886"/>
      <c r="U855" s="886"/>
      <c r="V855" s="886"/>
      <c r="W855" s="886"/>
      <c r="X855" s="886"/>
      <c r="Y855" s="886"/>
      <c r="Z855" s="886"/>
      <c r="AA855" s="886"/>
      <c r="AB855" s="886"/>
      <c r="AC855" s="886"/>
      <c r="AD855" s="886"/>
      <c r="AE855" s="886"/>
      <c r="AF855" s="886"/>
      <c r="AG855" s="886"/>
      <c r="AH855" s="886"/>
      <c r="AI855" s="886"/>
      <c r="AJ855" s="886"/>
      <c r="AK855" s="886"/>
      <c r="AL855" s="886"/>
      <c r="AM855" s="886"/>
      <c r="AN855" s="886"/>
      <c r="AO855" s="886"/>
      <c r="AP855" s="886"/>
      <c r="AQ855" s="886"/>
      <c r="AR855" s="886"/>
      <c r="AS855" s="886"/>
      <c r="AT855" s="886"/>
      <c r="AU855" s="886"/>
      <c r="AV855" s="886"/>
      <c r="AW855" s="886"/>
      <c r="AX855" s="886"/>
      <c r="AY855" s="886"/>
      <c r="AZ855" s="886"/>
      <c r="BA855" s="886"/>
      <c r="BB855" s="886"/>
      <c r="BC855" s="886"/>
      <c r="BD855" s="886"/>
      <c r="BE855" s="886"/>
      <c r="BF855" s="886"/>
      <c r="BG855" s="886"/>
      <c r="BH855" s="886"/>
      <c r="BI855" s="886"/>
      <c r="BJ855" s="886"/>
      <c r="BK855" s="886"/>
      <c r="BL855" s="886"/>
      <c r="BM855" s="886"/>
      <c r="BN855" s="886"/>
      <c r="BO855" s="886"/>
      <c r="BP855" s="886"/>
      <c r="BQ855" s="886"/>
    </row>
    <row r="856">
      <c r="A856" s="886"/>
      <c r="B856" s="886"/>
      <c r="C856" s="886"/>
      <c r="D856" s="887"/>
      <c r="E856" s="886"/>
      <c r="F856" s="886"/>
      <c r="G856" s="886"/>
      <c r="H856" s="886"/>
      <c r="I856" s="886"/>
      <c r="J856" s="886"/>
      <c r="K856" s="886"/>
      <c r="L856" s="886"/>
      <c r="M856" s="886"/>
      <c r="N856" s="886"/>
      <c r="O856" s="886"/>
      <c r="P856" s="886"/>
      <c r="Q856" s="886"/>
      <c r="R856" s="886"/>
      <c r="S856" s="886"/>
      <c r="T856" s="886"/>
      <c r="U856" s="886"/>
      <c r="V856" s="886"/>
      <c r="W856" s="886"/>
      <c r="X856" s="886"/>
      <c r="Y856" s="886"/>
      <c r="Z856" s="886"/>
      <c r="AA856" s="886"/>
      <c r="AB856" s="886"/>
      <c r="AC856" s="886"/>
      <c r="AD856" s="886"/>
      <c r="AE856" s="886"/>
      <c r="AF856" s="886"/>
      <c r="AG856" s="886"/>
      <c r="AH856" s="886"/>
      <c r="AI856" s="886"/>
      <c r="AJ856" s="886"/>
      <c r="AK856" s="886"/>
      <c r="AL856" s="886"/>
      <c r="AM856" s="886"/>
      <c r="AN856" s="886"/>
      <c r="AO856" s="886"/>
      <c r="AP856" s="886"/>
      <c r="AQ856" s="886"/>
      <c r="AR856" s="886"/>
      <c r="AS856" s="886"/>
      <c r="AT856" s="886"/>
      <c r="AU856" s="886"/>
      <c r="AV856" s="886"/>
      <c r="AW856" s="886"/>
      <c r="AX856" s="886"/>
      <c r="AY856" s="886"/>
      <c r="AZ856" s="886"/>
      <c r="BA856" s="886"/>
      <c r="BB856" s="886"/>
      <c r="BC856" s="886"/>
      <c r="BD856" s="886"/>
      <c r="BE856" s="886"/>
      <c r="BF856" s="886"/>
      <c r="BG856" s="886"/>
      <c r="BH856" s="886"/>
      <c r="BI856" s="886"/>
      <c r="BJ856" s="886"/>
      <c r="BK856" s="886"/>
      <c r="BL856" s="886"/>
      <c r="BM856" s="886"/>
      <c r="BN856" s="886"/>
      <c r="BO856" s="886"/>
      <c r="BP856" s="886"/>
      <c r="BQ856" s="886"/>
    </row>
    <row r="857">
      <c r="A857" s="886"/>
      <c r="B857" s="886"/>
      <c r="C857" s="886"/>
      <c r="D857" s="887"/>
      <c r="E857" s="886"/>
      <c r="F857" s="886"/>
      <c r="G857" s="886"/>
      <c r="H857" s="886"/>
      <c r="I857" s="886"/>
      <c r="J857" s="886"/>
      <c r="K857" s="886"/>
      <c r="L857" s="886"/>
      <c r="M857" s="886"/>
      <c r="N857" s="886"/>
      <c r="O857" s="886"/>
      <c r="P857" s="886"/>
      <c r="Q857" s="886"/>
      <c r="R857" s="886"/>
      <c r="S857" s="886"/>
      <c r="T857" s="886"/>
      <c r="U857" s="886"/>
      <c r="V857" s="886"/>
      <c r="W857" s="886"/>
      <c r="X857" s="886"/>
      <c r="Y857" s="886"/>
      <c r="Z857" s="886"/>
      <c r="AA857" s="886"/>
      <c r="AB857" s="886"/>
      <c r="AC857" s="886"/>
      <c r="AD857" s="886"/>
      <c r="AE857" s="886"/>
      <c r="AF857" s="886"/>
      <c r="AG857" s="886"/>
      <c r="AH857" s="886"/>
      <c r="AI857" s="886"/>
      <c r="AJ857" s="886"/>
      <c r="AK857" s="886"/>
      <c r="AL857" s="886"/>
      <c r="AM857" s="886"/>
      <c r="AN857" s="886"/>
      <c r="AO857" s="886"/>
      <c r="AP857" s="886"/>
      <c r="AQ857" s="886"/>
      <c r="AR857" s="886"/>
      <c r="AS857" s="886"/>
      <c r="AT857" s="886"/>
      <c r="AU857" s="886"/>
      <c r="AV857" s="886"/>
      <c r="AW857" s="886"/>
      <c r="AX857" s="886"/>
      <c r="AY857" s="886"/>
      <c r="AZ857" s="886"/>
      <c r="BA857" s="886"/>
      <c r="BB857" s="886"/>
      <c r="BC857" s="886"/>
      <c r="BD857" s="886"/>
      <c r="BE857" s="886"/>
      <c r="BF857" s="886"/>
      <c r="BG857" s="886"/>
      <c r="BH857" s="886"/>
      <c r="BI857" s="886"/>
      <c r="BJ857" s="886"/>
      <c r="BK857" s="886"/>
      <c r="BL857" s="886"/>
      <c r="BM857" s="886"/>
      <c r="BN857" s="886"/>
      <c r="BO857" s="886"/>
      <c r="BP857" s="886"/>
      <c r="BQ857" s="886"/>
    </row>
    <row r="858">
      <c r="A858" s="886"/>
      <c r="B858" s="886"/>
      <c r="C858" s="886"/>
      <c r="D858" s="887"/>
      <c r="E858" s="886"/>
      <c r="F858" s="886"/>
      <c r="G858" s="886"/>
      <c r="H858" s="886"/>
      <c r="I858" s="886"/>
      <c r="J858" s="886"/>
      <c r="K858" s="886"/>
      <c r="L858" s="886"/>
      <c r="M858" s="886"/>
      <c r="N858" s="886"/>
      <c r="O858" s="886"/>
      <c r="P858" s="886"/>
      <c r="Q858" s="886"/>
      <c r="R858" s="886"/>
      <c r="S858" s="886"/>
      <c r="T858" s="886"/>
      <c r="U858" s="886"/>
      <c r="V858" s="886"/>
      <c r="W858" s="886"/>
      <c r="X858" s="886"/>
      <c r="Y858" s="886"/>
      <c r="Z858" s="886"/>
      <c r="AA858" s="886"/>
      <c r="AB858" s="886"/>
      <c r="AC858" s="886"/>
      <c r="AD858" s="886"/>
      <c r="AE858" s="886"/>
      <c r="AF858" s="886"/>
      <c r="AG858" s="886"/>
      <c r="AH858" s="886"/>
      <c r="AI858" s="886"/>
      <c r="AJ858" s="886"/>
      <c r="AK858" s="886"/>
      <c r="AL858" s="886"/>
      <c r="AM858" s="886"/>
      <c r="AN858" s="886"/>
      <c r="AO858" s="886"/>
      <c r="AP858" s="886"/>
      <c r="AQ858" s="886"/>
      <c r="AR858" s="886"/>
      <c r="AS858" s="886"/>
      <c r="AT858" s="886"/>
      <c r="AU858" s="886"/>
      <c r="AV858" s="886"/>
      <c r="AW858" s="886"/>
      <c r="AX858" s="886"/>
      <c r="AY858" s="886"/>
      <c r="AZ858" s="886"/>
      <c r="BA858" s="886"/>
      <c r="BB858" s="886"/>
      <c r="BC858" s="886"/>
      <c r="BD858" s="886"/>
      <c r="BE858" s="886"/>
      <c r="BF858" s="886"/>
      <c r="BG858" s="886"/>
      <c r="BH858" s="886"/>
      <c r="BI858" s="886"/>
      <c r="BJ858" s="886"/>
      <c r="BK858" s="886"/>
      <c r="BL858" s="886"/>
      <c r="BM858" s="886"/>
      <c r="BN858" s="886"/>
      <c r="BO858" s="886"/>
      <c r="BP858" s="886"/>
      <c r="BQ858" s="886"/>
    </row>
    <row r="859">
      <c r="A859" s="886"/>
      <c r="B859" s="886"/>
      <c r="C859" s="886"/>
      <c r="D859" s="887"/>
      <c r="E859" s="886"/>
      <c r="F859" s="886"/>
      <c r="G859" s="886"/>
      <c r="H859" s="886"/>
      <c r="I859" s="886"/>
      <c r="J859" s="886"/>
      <c r="K859" s="886"/>
      <c r="L859" s="886"/>
      <c r="M859" s="886"/>
      <c r="N859" s="886"/>
      <c r="O859" s="886"/>
      <c r="P859" s="886"/>
      <c r="Q859" s="886"/>
      <c r="R859" s="886"/>
      <c r="S859" s="886"/>
      <c r="T859" s="886"/>
      <c r="U859" s="886"/>
      <c r="V859" s="886"/>
      <c r="W859" s="886"/>
      <c r="X859" s="886"/>
      <c r="Y859" s="886"/>
      <c r="Z859" s="886"/>
      <c r="AA859" s="886"/>
      <c r="AB859" s="886"/>
      <c r="AC859" s="886"/>
      <c r="AD859" s="886"/>
      <c r="AE859" s="886"/>
      <c r="AF859" s="886"/>
      <c r="AG859" s="886"/>
      <c r="AH859" s="886"/>
      <c r="AI859" s="886"/>
      <c r="AJ859" s="886"/>
      <c r="AK859" s="886"/>
      <c r="AL859" s="886"/>
      <c r="AM859" s="886"/>
      <c r="AN859" s="886"/>
      <c r="AO859" s="886"/>
      <c r="AP859" s="886"/>
      <c r="AQ859" s="886"/>
      <c r="AR859" s="886"/>
      <c r="AS859" s="886"/>
      <c r="AT859" s="886"/>
      <c r="AU859" s="886"/>
      <c r="AV859" s="886"/>
      <c r="AW859" s="886"/>
      <c r="AX859" s="886"/>
      <c r="AY859" s="886"/>
      <c r="AZ859" s="886"/>
      <c r="BA859" s="886"/>
      <c r="BB859" s="886"/>
      <c r="BC859" s="886"/>
      <c r="BD859" s="886"/>
      <c r="BE859" s="886"/>
      <c r="BF859" s="886"/>
      <c r="BG859" s="886"/>
      <c r="BH859" s="886"/>
      <c r="BI859" s="886"/>
      <c r="BJ859" s="886"/>
      <c r="BK859" s="886"/>
      <c r="BL859" s="886"/>
      <c r="BM859" s="886"/>
      <c r="BN859" s="886"/>
      <c r="BO859" s="886"/>
      <c r="BP859" s="886"/>
      <c r="BQ859" s="886"/>
    </row>
    <row r="860">
      <c r="A860" s="886"/>
      <c r="B860" s="886"/>
      <c r="C860" s="886"/>
      <c r="D860" s="887"/>
      <c r="E860" s="886"/>
      <c r="F860" s="886"/>
      <c r="G860" s="886"/>
      <c r="H860" s="886"/>
      <c r="I860" s="886"/>
      <c r="J860" s="886"/>
      <c r="K860" s="886"/>
      <c r="L860" s="886"/>
      <c r="M860" s="886"/>
      <c r="N860" s="886"/>
      <c r="O860" s="886"/>
      <c r="P860" s="886"/>
      <c r="Q860" s="886"/>
      <c r="R860" s="886"/>
      <c r="S860" s="886"/>
      <c r="T860" s="886"/>
      <c r="U860" s="886"/>
      <c r="V860" s="886"/>
      <c r="W860" s="886"/>
      <c r="X860" s="886"/>
      <c r="Y860" s="886"/>
      <c r="Z860" s="886"/>
      <c r="AA860" s="886"/>
      <c r="AB860" s="886"/>
      <c r="AC860" s="886"/>
      <c r="AD860" s="886"/>
      <c r="AE860" s="886"/>
      <c r="AF860" s="886"/>
      <c r="AG860" s="886"/>
      <c r="AH860" s="886"/>
      <c r="AI860" s="886"/>
      <c r="AJ860" s="886"/>
      <c r="AK860" s="886"/>
      <c r="AL860" s="886"/>
      <c r="AM860" s="886"/>
      <c r="AN860" s="886"/>
      <c r="AO860" s="886"/>
      <c r="AP860" s="886"/>
      <c r="AQ860" s="886"/>
      <c r="AR860" s="886"/>
      <c r="AS860" s="886"/>
      <c r="AT860" s="886"/>
      <c r="AU860" s="886"/>
      <c r="AV860" s="886"/>
      <c r="AW860" s="886"/>
      <c r="AX860" s="886"/>
      <c r="AY860" s="886"/>
      <c r="AZ860" s="886"/>
      <c r="BA860" s="886"/>
      <c r="BB860" s="886"/>
      <c r="BC860" s="886"/>
      <c r="BD860" s="886"/>
      <c r="BE860" s="886"/>
      <c r="BF860" s="886"/>
      <c r="BG860" s="886"/>
      <c r="BH860" s="886"/>
      <c r="BI860" s="886"/>
      <c r="BJ860" s="886"/>
      <c r="BK860" s="886"/>
      <c r="BL860" s="886"/>
      <c r="BM860" s="886"/>
      <c r="BN860" s="886"/>
      <c r="BO860" s="886"/>
      <c r="BP860" s="886"/>
      <c r="BQ860" s="886"/>
    </row>
    <row r="861">
      <c r="A861" s="886"/>
      <c r="B861" s="886"/>
      <c r="C861" s="886"/>
      <c r="D861" s="887"/>
      <c r="E861" s="886"/>
      <c r="F861" s="886"/>
      <c r="G861" s="886"/>
      <c r="H861" s="886"/>
      <c r="I861" s="886"/>
      <c r="J861" s="886"/>
      <c r="K861" s="886"/>
      <c r="L861" s="886"/>
      <c r="M861" s="886"/>
      <c r="N861" s="886"/>
      <c r="O861" s="886"/>
      <c r="P861" s="886"/>
      <c r="Q861" s="886"/>
      <c r="R861" s="886"/>
      <c r="S861" s="886"/>
      <c r="T861" s="886"/>
      <c r="U861" s="886"/>
      <c r="V861" s="886"/>
      <c r="W861" s="886"/>
      <c r="X861" s="886"/>
      <c r="Y861" s="886"/>
      <c r="Z861" s="886"/>
      <c r="AA861" s="886"/>
      <c r="AB861" s="886"/>
      <c r="AC861" s="886"/>
      <c r="AD861" s="886"/>
      <c r="AE861" s="886"/>
      <c r="AF861" s="886"/>
      <c r="AG861" s="886"/>
      <c r="AH861" s="886"/>
      <c r="AI861" s="886"/>
      <c r="AJ861" s="886"/>
      <c r="AK861" s="886"/>
      <c r="AL861" s="886"/>
      <c r="AM861" s="886"/>
      <c r="AN861" s="886"/>
      <c r="AO861" s="886"/>
      <c r="AP861" s="886"/>
      <c r="AQ861" s="886"/>
      <c r="AR861" s="886"/>
      <c r="AS861" s="886"/>
      <c r="AT861" s="886"/>
      <c r="AU861" s="886"/>
      <c r="AV861" s="886"/>
      <c r="AW861" s="886"/>
      <c r="AX861" s="886"/>
      <c r="AY861" s="886"/>
      <c r="AZ861" s="886"/>
      <c r="BA861" s="886"/>
      <c r="BB861" s="886"/>
      <c r="BC861" s="886"/>
      <c r="BD861" s="886"/>
      <c r="BE861" s="886"/>
      <c r="BF861" s="886"/>
      <c r="BG861" s="886"/>
      <c r="BH861" s="886"/>
      <c r="BI861" s="886"/>
      <c r="BJ861" s="886"/>
      <c r="BK861" s="886"/>
      <c r="BL861" s="886"/>
      <c r="BM861" s="886"/>
      <c r="BN861" s="886"/>
      <c r="BO861" s="886"/>
      <c r="BP861" s="886"/>
      <c r="BQ861" s="886"/>
    </row>
    <row r="862">
      <c r="A862" s="886"/>
      <c r="B862" s="886"/>
      <c r="C862" s="886"/>
      <c r="D862" s="887"/>
      <c r="E862" s="886"/>
      <c r="F862" s="886"/>
      <c r="G862" s="886"/>
      <c r="H862" s="886"/>
      <c r="I862" s="886"/>
      <c r="J862" s="886"/>
      <c r="K862" s="886"/>
      <c r="L862" s="886"/>
      <c r="M862" s="886"/>
      <c r="N862" s="886"/>
      <c r="O862" s="886"/>
      <c r="P862" s="886"/>
      <c r="Q862" s="886"/>
      <c r="R862" s="886"/>
      <c r="S862" s="886"/>
      <c r="T862" s="886"/>
      <c r="U862" s="886"/>
      <c r="V862" s="886"/>
      <c r="W862" s="886"/>
      <c r="X862" s="886"/>
      <c r="Y862" s="886"/>
      <c r="Z862" s="886"/>
      <c r="AA862" s="886"/>
      <c r="AB862" s="886"/>
      <c r="AC862" s="886"/>
      <c r="AD862" s="886"/>
      <c r="AE862" s="886"/>
      <c r="AF862" s="886"/>
      <c r="AG862" s="886"/>
      <c r="AH862" s="886"/>
      <c r="AI862" s="886"/>
      <c r="AJ862" s="886"/>
      <c r="AK862" s="886"/>
      <c r="AL862" s="886"/>
      <c r="AM862" s="886"/>
      <c r="AN862" s="886"/>
      <c r="AO862" s="886"/>
      <c r="AP862" s="886"/>
      <c r="AQ862" s="886"/>
      <c r="AR862" s="886"/>
      <c r="AS862" s="886"/>
      <c r="AT862" s="886"/>
      <c r="AU862" s="886"/>
      <c r="AV862" s="886"/>
      <c r="AW862" s="886"/>
      <c r="AX862" s="886"/>
      <c r="AY862" s="886"/>
      <c r="AZ862" s="886"/>
      <c r="BA862" s="886"/>
      <c r="BB862" s="886"/>
      <c r="BC862" s="886"/>
      <c r="BD862" s="886"/>
      <c r="BE862" s="886"/>
      <c r="BF862" s="886"/>
      <c r="BG862" s="886"/>
      <c r="BH862" s="886"/>
      <c r="BI862" s="886"/>
      <c r="BJ862" s="886"/>
      <c r="BK862" s="886"/>
      <c r="BL862" s="886"/>
      <c r="BM862" s="886"/>
      <c r="BN862" s="886"/>
      <c r="BO862" s="886"/>
      <c r="BP862" s="886"/>
      <c r="BQ862" s="886"/>
    </row>
    <row r="863">
      <c r="A863" s="886"/>
      <c r="B863" s="886"/>
      <c r="C863" s="886"/>
      <c r="D863" s="887"/>
      <c r="E863" s="886"/>
      <c r="F863" s="886"/>
      <c r="G863" s="886"/>
      <c r="H863" s="886"/>
      <c r="I863" s="886"/>
      <c r="J863" s="886"/>
      <c r="K863" s="886"/>
      <c r="L863" s="886"/>
      <c r="M863" s="886"/>
      <c r="N863" s="886"/>
      <c r="O863" s="886"/>
      <c r="P863" s="886"/>
      <c r="Q863" s="886"/>
      <c r="R863" s="886"/>
      <c r="S863" s="886"/>
      <c r="T863" s="886"/>
      <c r="U863" s="886"/>
      <c r="V863" s="886"/>
      <c r="W863" s="886"/>
      <c r="X863" s="886"/>
      <c r="Y863" s="886"/>
      <c r="Z863" s="886"/>
      <c r="AA863" s="886"/>
      <c r="AB863" s="886"/>
      <c r="AC863" s="886"/>
      <c r="AD863" s="886"/>
      <c r="AE863" s="886"/>
      <c r="AF863" s="886"/>
      <c r="AG863" s="886"/>
      <c r="AH863" s="886"/>
      <c r="AI863" s="886"/>
      <c r="AJ863" s="886"/>
      <c r="AK863" s="886"/>
      <c r="AL863" s="886"/>
      <c r="AM863" s="886"/>
      <c r="AN863" s="886"/>
      <c r="AO863" s="886"/>
      <c r="AP863" s="886"/>
      <c r="AQ863" s="886"/>
      <c r="AR863" s="886"/>
      <c r="AS863" s="886"/>
      <c r="AT863" s="886"/>
      <c r="AU863" s="886"/>
      <c r="AV863" s="886"/>
      <c r="AW863" s="886"/>
      <c r="AX863" s="886"/>
      <c r="AY863" s="886"/>
      <c r="AZ863" s="886"/>
      <c r="BA863" s="886"/>
      <c r="BB863" s="886"/>
      <c r="BC863" s="886"/>
      <c r="BD863" s="886"/>
      <c r="BE863" s="886"/>
      <c r="BF863" s="886"/>
      <c r="BG863" s="886"/>
      <c r="BH863" s="886"/>
      <c r="BI863" s="886"/>
      <c r="BJ863" s="886"/>
      <c r="BK863" s="886"/>
      <c r="BL863" s="886"/>
      <c r="BM863" s="886"/>
      <c r="BN863" s="886"/>
      <c r="BO863" s="886"/>
      <c r="BP863" s="886"/>
      <c r="BQ863" s="886"/>
    </row>
    <row r="864">
      <c r="A864" s="886"/>
      <c r="B864" s="886"/>
      <c r="C864" s="886"/>
      <c r="D864" s="887"/>
      <c r="E864" s="886"/>
      <c r="F864" s="886"/>
      <c r="G864" s="886"/>
      <c r="H864" s="886"/>
      <c r="I864" s="886"/>
      <c r="J864" s="886"/>
      <c r="K864" s="886"/>
      <c r="L864" s="886"/>
      <c r="M864" s="886"/>
      <c r="N864" s="886"/>
      <c r="O864" s="886"/>
      <c r="P864" s="886"/>
      <c r="Q864" s="886"/>
      <c r="R864" s="886"/>
      <c r="S864" s="886"/>
      <c r="T864" s="886"/>
      <c r="U864" s="886"/>
      <c r="V864" s="886"/>
      <c r="W864" s="886"/>
      <c r="X864" s="886"/>
      <c r="Y864" s="886"/>
      <c r="Z864" s="886"/>
      <c r="AA864" s="886"/>
      <c r="AB864" s="886"/>
      <c r="AC864" s="886"/>
      <c r="AD864" s="886"/>
      <c r="AE864" s="886"/>
      <c r="AF864" s="886"/>
      <c r="AG864" s="886"/>
      <c r="AH864" s="886"/>
      <c r="AI864" s="886"/>
      <c r="AJ864" s="886"/>
      <c r="AK864" s="886"/>
      <c r="AL864" s="886"/>
      <c r="AM864" s="886"/>
      <c r="AN864" s="886"/>
      <c r="AO864" s="886"/>
      <c r="AP864" s="886"/>
      <c r="AQ864" s="886"/>
      <c r="AR864" s="886"/>
      <c r="AS864" s="886"/>
      <c r="AT864" s="886"/>
      <c r="AU864" s="886"/>
      <c r="AV864" s="886"/>
      <c r="AW864" s="886"/>
      <c r="AX864" s="886"/>
      <c r="AY864" s="886"/>
      <c r="AZ864" s="886"/>
      <c r="BA864" s="886"/>
      <c r="BB864" s="886"/>
      <c r="BC864" s="886"/>
      <c r="BD864" s="886"/>
      <c r="BE864" s="886"/>
      <c r="BF864" s="886"/>
      <c r="BG864" s="886"/>
      <c r="BH864" s="886"/>
      <c r="BI864" s="886"/>
      <c r="BJ864" s="886"/>
      <c r="BK864" s="886"/>
      <c r="BL864" s="886"/>
      <c r="BM864" s="886"/>
      <c r="BN864" s="886"/>
      <c r="BO864" s="886"/>
      <c r="BP864" s="886"/>
      <c r="BQ864" s="886"/>
    </row>
    <row r="865">
      <c r="A865" s="886"/>
      <c r="B865" s="886"/>
      <c r="C865" s="886"/>
      <c r="D865" s="887"/>
      <c r="E865" s="886"/>
      <c r="F865" s="886"/>
      <c r="G865" s="886"/>
      <c r="H865" s="886"/>
      <c r="I865" s="886"/>
      <c r="J865" s="886"/>
      <c r="K865" s="886"/>
      <c r="L865" s="886"/>
      <c r="M865" s="886"/>
      <c r="N865" s="886"/>
      <c r="O865" s="886"/>
      <c r="P865" s="886"/>
      <c r="Q865" s="886"/>
      <c r="R865" s="886"/>
      <c r="S865" s="886"/>
      <c r="T865" s="886"/>
      <c r="U865" s="886"/>
      <c r="V865" s="886"/>
      <c r="W865" s="886"/>
      <c r="X865" s="886"/>
      <c r="Y865" s="886"/>
      <c r="Z865" s="886"/>
      <c r="AA865" s="886"/>
      <c r="AB865" s="886"/>
      <c r="AC865" s="886"/>
      <c r="AD865" s="886"/>
      <c r="AE865" s="886"/>
      <c r="AF865" s="886"/>
      <c r="AG865" s="886"/>
      <c r="AH865" s="886"/>
      <c r="AI865" s="886"/>
      <c r="AJ865" s="886"/>
      <c r="AK865" s="886"/>
      <c r="AL865" s="886"/>
      <c r="AM865" s="886"/>
      <c r="AN865" s="886"/>
      <c r="AO865" s="886"/>
      <c r="AP865" s="886"/>
      <c r="AQ865" s="886"/>
      <c r="AR865" s="886"/>
      <c r="AS865" s="886"/>
      <c r="AT865" s="886"/>
      <c r="AU865" s="886"/>
      <c r="AV865" s="886"/>
      <c r="AW865" s="886"/>
      <c r="AX865" s="886"/>
      <c r="AY865" s="886"/>
      <c r="AZ865" s="886"/>
      <c r="BA865" s="886"/>
      <c r="BB865" s="886"/>
      <c r="BC865" s="886"/>
      <c r="BD865" s="886"/>
      <c r="BE865" s="886"/>
      <c r="BF865" s="886"/>
      <c r="BG865" s="886"/>
      <c r="BH865" s="886"/>
      <c r="BI865" s="886"/>
      <c r="BJ865" s="886"/>
      <c r="BK865" s="886"/>
      <c r="BL865" s="886"/>
      <c r="BM865" s="886"/>
      <c r="BN865" s="886"/>
      <c r="BO865" s="886"/>
      <c r="BP865" s="886"/>
      <c r="BQ865" s="886"/>
    </row>
    <row r="866">
      <c r="A866" s="886"/>
      <c r="B866" s="886"/>
      <c r="C866" s="886"/>
      <c r="D866" s="887"/>
      <c r="E866" s="886"/>
      <c r="F866" s="886"/>
      <c r="G866" s="886"/>
      <c r="H866" s="886"/>
      <c r="I866" s="886"/>
      <c r="J866" s="886"/>
      <c r="K866" s="886"/>
      <c r="L866" s="886"/>
      <c r="M866" s="886"/>
      <c r="N866" s="886"/>
      <c r="O866" s="886"/>
      <c r="P866" s="886"/>
      <c r="Q866" s="886"/>
      <c r="R866" s="886"/>
      <c r="S866" s="886"/>
      <c r="T866" s="886"/>
      <c r="U866" s="886"/>
      <c r="V866" s="886"/>
      <c r="W866" s="886"/>
      <c r="X866" s="886"/>
      <c r="Y866" s="886"/>
      <c r="Z866" s="886"/>
      <c r="AA866" s="886"/>
      <c r="AB866" s="886"/>
      <c r="AC866" s="886"/>
      <c r="AD866" s="886"/>
      <c r="AE866" s="886"/>
      <c r="AF866" s="886"/>
      <c r="AG866" s="886"/>
      <c r="AH866" s="886"/>
      <c r="AI866" s="886"/>
      <c r="AJ866" s="886"/>
      <c r="AK866" s="886"/>
      <c r="AL866" s="886"/>
      <c r="AM866" s="886"/>
      <c r="AN866" s="886"/>
      <c r="AO866" s="886"/>
      <c r="AP866" s="886"/>
      <c r="AQ866" s="886"/>
      <c r="AR866" s="886"/>
      <c r="AS866" s="886"/>
      <c r="AT866" s="886"/>
      <c r="AU866" s="886"/>
      <c r="AV866" s="886"/>
      <c r="AW866" s="886"/>
      <c r="AX866" s="886"/>
      <c r="AY866" s="886"/>
      <c r="AZ866" s="886"/>
      <c r="BA866" s="886"/>
      <c r="BB866" s="886"/>
      <c r="BC866" s="886"/>
      <c r="BD866" s="886"/>
      <c r="BE866" s="886"/>
      <c r="BF866" s="886"/>
      <c r="BG866" s="886"/>
      <c r="BH866" s="886"/>
      <c r="BI866" s="886"/>
      <c r="BJ866" s="886"/>
      <c r="BK866" s="886"/>
      <c r="BL866" s="886"/>
      <c r="BM866" s="886"/>
      <c r="BN866" s="886"/>
      <c r="BO866" s="886"/>
      <c r="BP866" s="886"/>
      <c r="BQ866" s="886"/>
    </row>
    <row r="867">
      <c r="A867" s="886"/>
      <c r="B867" s="886"/>
      <c r="C867" s="886"/>
      <c r="D867" s="887"/>
      <c r="E867" s="886"/>
      <c r="F867" s="886"/>
      <c r="G867" s="886"/>
      <c r="H867" s="886"/>
      <c r="I867" s="886"/>
      <c r="J867" s="886"/>
      <c r="K867" s="886"/>
      <c r="L867" s="886"/>
      <c r="M867" s="886"/>
      <c r="N867" s="886"/>
      <c r="O867" s="886"/>
      <c r="P867" s="886"/>
      <c r="Q867" s="886"/>
      <c r="R867" s="886"/>
      <c r="S867" s="886"/>
      <c r="T867" s="886"/>
      <c r="U867" s="886"/>
      <c r="V867" s="886"/>
      <c r="W867" s="886"/>
      <c r="X867" s="886"/>
      <c r="Y867" s="886"/>
      <c r="Z867" s="886"/>
      <c r="AA867" s="886"/>
      <c r="AB867" s="886"/>
      <c r="AC867" s="886"/>
      <c r="AD867" s="886"/>
      <c r="AE867" s="886"/>
      <c r="AF867" s="886"/>
      <c r="AG867" s="886"/>
      <c r="AH867" s="886"/>
      <c r="AI867" s="886"/>
      <c r="AJ867" s="886"/>
      <c r="AK867" s="886"/>
      <c r="AL867" s="886"/>
      <c r="AM867" s="886"/>
      <c r="AN867" s="886"/>
      <c r="AO867" s="886"/>
      <c r="AP867" s="886"/>
      <c r="AQ867" s="886"/>
      <c r="AR867" s="886"/>
      <c r="AS867" s="886"/>
      <c r="AT867" s="886"/>
      <c r="AU867" s="886"/>
      <c r="AV867" s="886"/>
      <c r="AW867" s="886"/>
      <c r="AX867" s="886"/>
      <c r="AY867" s="886"/>
      <c r="AZ867" s="886"/>
      <c r="BA867" s="886"/>
      <c r="BB867" s="886"/>
      <c r="BC867" s="886"/>
      <c r="BD867" s="886"/>
      <c r="BE867" s="886"/>
      <c r="BF867" s="886"/>
      <c r="BG867" s="886"/>
      <c r="BH867" s="886"/>
      <c r="BI867" s="886"/>
      <c r="BJ867" s="886"/>
      <c r="BK867" s="886"/>
      <c r="BL867" s="886"/>
      <c r="BM867" s="886"/>
      <c r="BN867" s="886"/>
      <c r="BO867" s="886"/>
      <c r="BP867" s="886"/>
      <c r="BQ867" s="886"/>
    </row>
    <row r="868">
      <c r="A868" s="886"/>
      <c r="B868" s="886"/>
      <c r="C868" s="886"/>
      <c r="D868" s="887"/>
      <c r="E868" s="886"/>
      <c r="F868" s="886"/>
      <c r="G868" s="886"/>
      <c r="H868" s="886"/>
      <c r="I868" s="886"/>
      <c r="J868" s="886"/>
      <c r="K868" s="886"/>
      <c r="L868" s="886"/>
      <c r="M868" s="886"/>
      <c r="N868" s="886"/>
      <c r="O868" s="886"/>
      <c r="P868" s="886"/>
      <c r="Q868" s="886"/>
      <c r="R868" s="886"/>
      <c r="S868" s="886"/>
      <c r="T868" s="886"/>
      <c r="U868" s="886"/>
      <c r="V868" s="886"/>
      <c r="W868" s="886"/>
      <c r="X868" s="886"/>
      <c r="Y868" s="886"/>
      <c r="Z868" s="886"/>
      <c r="AA868" s="886"/>
      <c r="AB868" s="886"/>
      <c r="AC868" s="886"/>
      <c r="AD868" s="886"/>
      <c r="AE868" s="886"/>
      <c r="AF868" s="886"/>
      <c r="AG868" s="886"/>
      <c r="AH868" s="886"/>
      <c r="AI868" s="886"/>
      <c r="AJ868" s="886"/>
      <c r="AK868" s="886"/>
      <c r="AL868" s="886"/>
      <c r="AM868" s="886"/>
      <c r="AN868" s="886"/>
      <c r="AO868" s="886"/>
      <c r="AP868" s="886"/>
      <c r="AQ868" s="886"/>
      <c r="AR868" s="886"/>
      <c r="AS868" s="886"/>
      <c r="AT868" s="886"/>
      <c r="AU868" s="886"/>
      <c r="AV868" s="886"/>
      <c r="AW868" s="886"/>
      <c r="AX868" s="886"/>
      <c r="AY868" s="886"/>
      <c r="AZ868" s="886"/>
      <c r="BA868" s="886"/>
      <c r="BB868" s="886"/>
      <c r="BC868" s="886"/>
      <c r="BD868" s="886"/>
      <c r="BE868" s="886"/>
      <c r="BF868" s="886"/>
      <c r="BG868" s="886"/>
      <c r="BH868" s="886"/>
      <c r="BI868" s="886"/>
      <c r="BJ868" s="886"/>
      <c r="BK868" s="886"/>
      <c r="BL868" s="886"/>
      <c r="BM868" s="886"/>
      <c r="BN868" s="886"/>
      <c r="BO868" s="886"/>
      <c r="BP868" s="886"/>
      <c r="BQ868" s="886"/>
    </row>
    <row r="869">
      <c r="A869" s="886"/>
      <c r="B869" s="886"/>
      <c r="C869" s="886"/>
      <c r="D869" s="887"/>
      <c r="E869" s="886"/>
      <c r="F869" s="886"/>
      <c r="G869" s="886"/>
      <c r="H869" s="886"/>
      <c r="I869" s="886"/>
      <c r="J869" s="886"/>
      <c r="K869" s="886"/>
      <c r="L869" s="886"/>
      <c r="M869" s="886"/>
      <c r="N869" s="886"/>
      <c r="O869" s="886"/>
      <c r="P869" s="886"/>
      <c r="Q869" s="886"/>
      <c r="R869" s="886"/>
      <c r="S869" s="886"/>
      <c r="T869" s="886"/>
      <c r="U869" s="886"/>
      <c r="V869" s="886"/>
      <c r="W869" s="886"/>
      <c r="X869" s="886"/>
      <c r="Y869" s="886"/>
      <c r="Z869" s="886"/>
      <c r="AA869" s="886"/>
      <c r="AB869" s="886"/>
      <c r="AC869" s="886"/>
      <c r="AD869" s="886"/>
      <c r="AE869" s="886"/>
      <c r="AF869" s="886"/>
      <c r="AG869" s="886"/>
      <c r="AH869" s="886"/>
      <c r="AI869" s="886"/>
      <c r="AJ869" s="886"/>
      <c r="AK869" s="886"/>
      <c r="AL869" s="886"/>
      <c r="AM869" s="886"/>
      <c r="AN869" s="886"/>
      <c r="AO869" s="886"/>
      <c r="AP869" s="886"/>
      <c r="AQ869" s="886"/>
      <c r="AR869" s="886"/>
      <c r="AS869" s="886"/>
      <c r="AT869" s="886"/>
      <c r="AU869" s="886"/>
      <c r="AV869" s="886"/>
      <c r="AW869" s="886"/>
      <c r="AX869" s="886"/>
      <c r="AY869" s="886"/>
      <c r="AZ869" s="886"/>
      <c r="BA869" s="886"/>
      <c r="BB869" s="886"/>
      <c r="BC869" s="886"/>
      <c r="BD869" s="886"/>
      <c r="BE869" s="886"/>
      <c r="BF869" s="886"/>
      <c r="BG869" s="886"/>
      <c r="BH869" s="886"/>
      <c r="BI869" s="886"/>
      <c r="BJ869" s="886"/>
      <c r="BK869" s="886"/>
      <c r="BL869" s="886"/>
      <c r="BM869" s="886"/>
      <c r="BN869" s="886"/>
      <c r="BO869" s="886"/>
      <c r="BP869" s="886"/>
      <c r="BQ869" s="886"/>
    </row>
    <row r="870">
      <c r="A870" s="886"/>
      <c r="B870" s="886"/>
      <c r="C870" s="886"/>
      <c r="D870" s="887"/>
      <c r="E870" s="886"/>
      <c r="F870" s="886"/>
      <c r="G870" s="886"/>
      <c r="H870" s="886"/>
      <c r="I870" s="886"/>
      <c r="J870" s="886"/>
      <c r="K870" s="886"/>
      <c r="L870" s="886"/>
      <c r="M870" s="886"/>
      <c r="N870" s="886"/>
      <c r="O870" s="886"/>
      <c r="P870" s="886"/>
      <c r="Q870" s="886"/>
      <c r="R870" s="886"/>
      <c r="S870" s="886"/>
      <c r="T870" s="886"/>
      <c r="U870" s="886"/>
      <c r="V870" s="886"/>
      <c r="W870" s="886"/>
      <c r="X870" s="886"/>
      <c r="Y870" s="886"/>
      <c r="Z870" s="886"/>
      <c r="AA870" s="886"/>
      <c r="AB870" s="886"/>
      <c r="AC870" s="886"/>
      <c r="AD870" s="886"/>
      <c r="AE870" s="886"/>
      <c r="AF870" s="886"/>
      <c r="AG870" s="886"/>
      <c r="AH870" s="886"/>
      <c r="AI870" s="886"/>
      <c r="AJ870" s="886"/>
      <c r="AK870" s="886"/>
      <c r="AL870" s="886"/>
      <c r="AM870" s="886"/>
      <c r="AN870" s="886"/>
      <c r="AO870" s="886"/>
      <c r="AP870" s="886"/>
      <c r="AQ870" s="886"/>
      <c r="AR870" s="886"/>
      <c r="AS870" s="886"/>
      <c r="AT870" s="886"/>
      <c r="AU870" s="886"/>
      <c r="AV870" s="886"/>
      <c r="AW870" s="886"/>
      <c r="AX870" s="886"/>
      <c r="AY870" s="886"/>
      <c r="AZ870" s="886"/>
      <c r="BA870" s="886"/>
      <c r="BB870" s="886"/>
      <c r="BC870" s="886"/>
      <c r="BD870" s="886"/>
      <c r="BE870" s="886"/>
      <c r="BF870" s="886"/>
      <c r="BG870" s="886"/>
      <c r="BH870" s="886"/>
      <c r="BI870" s="886"/>
      <c r="BJ870" s="886"/>
      <c r="BK870" s="886"/>
      <c r="BL870" s="886"/>
      <c r="BM870" s="886"/>
      <c r="BN870" s="886"/>
      <c r="BO870" s="886"/>
      <c r="BP870" s="886"/>
      <c r="BQ870" s="886"/>
    </row>
    <row r="871">
      <c r="A871" s="886"/>
      <c r="B871" s="886"/>
      <c r="C871" s="886"/>
      <c r="D871" s="887"/>
      <c r="E871" s="886"/>
      <c r="F871" s="886"/>
      <c r="G871" s="886"/>
      <c r="H871" s="886"/>
      <c r="I871" s="886"/>
      <c r="J871" s="886"/>
      <c r="K871" s="886"/>
      <c r="L871" s="886"/>
      <c r="M871" s="886"/>
      <c r="N871" s="886"/>
      <c r="O871" s="886"/>
      <c r="P871" s="886"/>
      <c r="Q871" s="886"/>
      <c r="R871" s="886"/>
      <c r="S871" s="886"/>
      <c r="T871" s="886"/>
      <c r="U871" s="886"/>
      <c r="V871" s="886"/>
      <c r="W871" s="886"/>
      <c r="X871" s="886"/>
      <c r="Y871" s="886"/>
      <c r="Z871" s="886"/>
      <c r="AA871" s="886"/>
      <c r="AB871" s="886"/>
      <c r="AC871" s="886"/>
      <c r="AD871" s="886"/>
      <c r="AE871" s="886"/>
      <c r="AF871" s="886"/>
      <c r="AG871" s="886"/>
      <c r="AH871" s="886"/>
      <c r="AI871" s="886"/>
      <c r="AJ871" s="886"/>
      <c r="AK871" s="886"/>
      <c r="AL871" s="886"/>
      <c r="AM871" s="886"/>
      <c r="AN871" s="886"/>
      <c r="AO871" s="886"/>
      <c r="AP871" s="886"/>
      <c r="AQ871" s="886"/>
      <c r="AR871" s="886"/>
      <c r="AS871" s="886"/>
      <c r="AT871" s="886"/>
      <c r="AU871" s="886"/>
      <c r="AV871" s="886"/>
      <c r="AW871" s="886"/>
      <c r="AX871" s="886"/>
      <c r="AY871" s="886"/>
      <c r="AZ871" s="886"/>
      <c r="BA871" s="886"/>
      <c r="BB871" s="886"/>
      <c r="BC871" s="886"/>
      <c r="BD871" s="886"/>
      <c r="BE871" s="886"/>
      <c r="BF871" s="886"/>
      <c r="BG871" s="886"/>
      <c r="BH871" s="886"/>
      <c r="BI871" s="886"/>
      <c r="BJ871" s="886"/>
      <c r="BK871" s="886"/>
      <c r="BL871" s="886"/>
      <c r="BM871" s="886"/>
      <c r="BN871" s="886"/>
      <c r="BO871" s="886"/>
      <c r="BP871" s="886"/>
      <c r="BQ871" s="886"/>
    </row>
    <row r="872">
      <c r="A872" s="886"/>
      <c r="B872" s="886"/>
      <c r="C872" s="886"/>
      <c r="D872" s="887"/>
      <c r="E872" s="886"/>
      <c r="F872" s="886"/>
      <c r="G872" s="886"/>
      <c r="H872" s="886"/>
      <c r="I872" s="886"/>
      <c r="J872" s="886"/>
      <c r="K872" s="886"/>
      <c r="L872" s="886"/>
      <c r="M872" s="886"/>
      <c r="N872" s="886"/>
      <c r="O872" s="886"/>
      <c r="P872" s="886"/>
      <c r="Q872" s="886"/>
      <c r="R872" s="886"/>
      <c r="S872" s="886"/>
      <c r="T872" s="886"/>
      <c r="U872" s="886"/>
      <c r="V872" s="886"/>
      <c r="W872" s="886"/>
      <c r="X872" s="886"/>
      <c r="Y872" s="886"/>
      <c r="Z872" s="886"/>
      <c r="AA872" s="886"/>
      <c r="AB872" s="886"/>
      <c r="AC872" s="886"/>
      <c r="AD872" s="886"/>
      <c r="AE872" s="886"/>
      <c r="AF872" s="886"/>
      <c r="AG872" s="886"/>
      <c r="AH872" s="886"/>
      <c r="AI872" s="886"/>
      <c r="AJ872" s="886"/>
      <c r="AK872" s="886"/>
      <c r="AL872" s="886"/>
      <c r="AM872" s="886"/>
      <c r="AN872" s="886"/>
      <c r="AO872" s="886"/>
      <c r="AP872" s="886"/>
      <c r="AQ872" s="886"/>
      <c r="AR872" s="886"/>
      <c r="AS872" s="886"/>
      <c r="AT872" s="886"/>
      <c r="AU872" s="886"/>
      <c r="AV872" s="886"/>
      <c r="AW872" s="886"/>
      <c r="AX872" s="886"/>
      <c r="AY872" s="886"/>
      <c r="AZ872" s="886"/>
      <c r="BA872" s="886"/>
      <c r="BB872" s="886"/>
      <c r="BC872" s="886"/>
      <c r="BD872" s="886"/>
      <c r="BE872" s="886"/>
      <c r="BF872" s="886"/>
      <c r="BG872" s="886"/>
      <c r="BH872" s="886"/>
      <c r="BI872" s="886"/>
      <c r="BJ872" s="886"/>
      <c r="BK872" s="886"/>
      <c r="BL872" s="886"/>
      <c r="BM872" s="886"/>
      <c r="BN872" s="886"/>
      <c r="BO872" s="886"/>
      <c r="BP872" s="886"/>
      <c r="BQ872" s="886"/>
    </row>
    <row r="873">
      <c r="A873" s="886"/>
      <c r="B873" s="886"/>
      <c r="C873" s="886"/>
      <c r="D873" s="887"/>
      <c r="E873" s="886"/>
      <c r="F873" s="886"/>
      <c r="G873" s="886"/>
      <c r="H873" s="886"/>
      <c r="I873" s="886"/>
      <c r="J873" s="886"/>
      <c r="K873" s="886"/>
      <c r="L873" s="886"/>
      <c r="M873" s="886"/>
      <c r="N873" s="886"/>
      <c r="O873" s="886"/>
      <c r="P873" s="886"/>
      <c r="Q873" s="886"/>
      <c r="R873" s="886"/>
      <c r="S873" s="886"/>
      <c r="T873" s="886"/>
      <c r="U873" s="886"/>
      <c r="V873" s="886"/>
      <c r="W873" s="886"/>
      <c r="X873" s="886"/>
      <c r="Y873" s="886"/>
      <c r="Z873" s="886"/>
      <c r="AA873" s="886"/>
      <c r="AB873" s="886"/>
      <c r="AC873" s="886"/>
      <c r="AD873" s="886"/>
      <c r="AE873" s="886"/>
      <c r="AF873" s="886"/>
      <c r="AG873" s="886"/>
      <c r="AH873" s="886"/>
      <c r="AI873" s="886"/>
      <c r="AJ873" s="886"/>
      <c r="AK873" s="886"/>
      <c r="AL873" s="886"/>
      <c r="AM873" s="886"/>
      <c r="AN873" s="886"/>
      <c r="AO873" s="886"/>
      <c r="AP873" s="886"/>
      <c r="AQ873" s="886"/>
      <c r="AR873" s="886"/>
      <c r="AS873" s="886"/>
      <c r="AT873" s="886"/>
      <c r="AU873" s="886"/>
      <c r="AV873" s="886"/>
      <c r="AW873" s="886"/>
      <c r="AX873" s="886"/>
      <c r="AY873" s="886"/>
      <c r="AZ873" s="886"/>
      <c r="BA873" s="886"/>
      <c r="BB873" s="886"/>
      <c r="BC873" s="886"/>
      <c r="BD873" s="886"/>
      <c r="BE873" s="886"/>
      <c r="BF873" s="886"/>
      <c r="BG873" s="886"/>
      <c r="BH873" s="886"/>
      <c r="BI873" s="886"/>
      <c r="BJ873" s="886"/>
      <c r="BK873" s="886"/>
      <c r="BL873" s="886"/>
      <c r="BM873" s="886"/>
      <c r="BN873" s="886"/>
      <c r="BO873" s="886"/>
      <c r="BP873" s="886"/>
      <c r="BQ873" s="886"/>
    </row>
    <row r="874">
      <c r="A874" s="886"/>
      <c r="B874" s="886"/>
      <c r="C874" s="886"/>
      <c r="D874" s="887"/>
      <c r="E874" s="886"/>
      <c r="F874" s="886"/>
      <c r="G874" s="886"/>
      <c r="H874" s="886"/>
      <c r="I874" s="886"/>
      <c r="J874" s="886"/>
      <c r="K874" s="886"/>
      <c r="L874" s="886"/>
      <c r="M874" s="886"/>
      <c r="N874" s="886"/>
      <c r="O874" s="886"/>
      <c r="P874" s="886"/>
      <c r="Q874" s="886"/>
      <c r="R874" s="886"/>
      <c r="S874" s="886"/>
      <c r="T874" s="886"/>
      <c r="U874" s="886"/>
      <c r="V874" s="886"/>
      <c r="W874" s="886"/>
      <c r="X874" s="886"/>
      <c r="Y874" s="886"/>
      <c r="Z874" s="886"/>
      <c r="AA874" s="886"/>
      <c r="AB874" s="886"/>
      <c r="AC874" s="886"/>
      <c r="AD874" s="886"/>
      <c r="AE874" s="886"/>
      <c r="AF874" s="886"/>
      <c r="AG874" s="886"/>
      <c r="AH874" s="886"/>
      <c r="AI874" s="886"/>
      <c r="AJ874" s="886"/>
      <c r="AK874" s="886"/>
      <c r="AL874" s="886"/>
      <c r="AM874" s="886"/>
      <c r="AN874" s="886"/>
      <c r="AO874" s="886"/>
      <c r="AP874" s="886"/>
      <c r="AQ874" s="886"/>
      <c r="AR874" s="886"/>
      <c r="AS874" s="886"/>
      <c r="AT874" s="886"/>
      <c r="AU874" s="886"/>
      <c r="AV874" s="886"/>
      <c r="AW874" s="886"/>
      <c r="AX874" s="886"/>
      <c r="AY874" s="886"/>
      <c r="AZ874" s="886"/>
      <c r="BA874" s="886"/>
      <c r="BB874" s="886"/>
      <c r="BC874" s="886"/>
      <c r="BD874" s="886"/>
      <c r="BE874" s="886"/>
      <c r="BF874" s="886"/>
      <c r="BG874" s="886"/>
      <c r="BH874" s="886"/>
      <c r="BI874" s="886"/>
      <c r="BJ874" s="886"/>
      <c r="BK874" s="886"/>
      <c r="BL874" s="886"/>
      <c r="BM874" s="886"/>
      <c r="BN874" s="886"/>
      <c r="BO874" s="886"/>
      <c r="BP874" s="886"/>
      <c r="BQ874" s="886"/>
    </row>
    <row r="875">
      <c r="A875" s="886"/>
      <c r="B875" s="886"/>
      <c r="C875" s="886"/>
      <c r="D875" s="887"/>
      <c r="E875" s="886"/>
      <c r="F875" s="886"/>
      <c r="G875" s="886"/>
      <c r="H875" s="886"/>
      <c r="I875" s="886"/>
      <c r="J875" s="886"/>
      <c r="K875" s="886"/>
      <c r="L875" s="886"/>
      <c r="M875" s="886"/>
      <c r="N875" s="886"/>
      <c r="O875" s="886"/>
      <c r="P875" s="886"/>
      <c r="Q875" s="886"/>
      <c r="R875" s="886"/>
      <c r="S875" s="886"/>
      <c r="T875" s="886"/>
      <c r="U875" s="886"/>
      <c r="V875" s="886"/>
      <c r="W875" s="886"/>
      <c r="X875" s="886"/>
      <c r="Y875" s="886"/>
      <c r="Z875" s="886"/>
      <c r="AA875" s="886"/>
      <c r="AB875" s="886"/>
      <c r="AC875" s="886"/>
      <c r="AD875" s="886"/>
      <c r="AE875" s="886"/>
      <c r="AF875" s="886"/>
      <c r="AG875" s="886"/>
      <c r="AH875" s="886"/>
      <c r="AI875" s="886"/>
      <c r="AJ875" s="886"/>
      <c r="AK875" s="886"/>
      <c r="AL875" s="886"/>
      <c r="AM875" s="886"/>
      <c r="AN875" s="886"/>
      <c r="AO875" s="886"/>
      <c r="AP875" s="886"/>
      <c r="AQ875" s="886"/>
      <c r="AR875" s="886"/>
      <c r="AS875" s="886"/>
      <c r="AT875" s="886"/>
      <c r="AU875" s="886"/>
      <c r="AV875" s="886"/>
      <c r="AW875" s="886"/>
      <c r="AX875" s="886"/>
      <c r="AY875" s="886"/>
      <c r="AZ875" s="886"/>
      <c r="BA875" s="886"/>
      <c r="BB875" s="886"/>
      <c r="BC875" s="886"/>
      <c r="BD875" s="886"/>
      <c r="BE875" s="886"/>
      <c r="BF875" s="886"/>
      <c r="BG875" s="886"/>
      <c r="BH875" s="886"/>
      <c r="BI875" s="886"/>
      <c r="BJ875" s="886"/>
      <c r="BK875" s="886"/>
      <c r="BL875" s="886"/>
      <c r="BM875" s="886"/>
      <c r="BN875" s="886"/>
      <c r="BO875" s="886"/>
      <c r="BP875" s="886"/>
      <c r="BQ875" s="886"/>
    </row>
    <row r="876">
      <c r="A876" s="886"/>
      <c r="B876" s="886"/>
      <c r="C876" s="886"/>
      <c r="D876" s="887"/>
      <c r="E876" s="886"/>
      <c r="F876" s="886"/>
      <c r="G876" s="886"/>
      <c r="H876" s="886"/>
      <c r="I876" s="886"/>
      <c r="J876" s="886"/>
      <c r="K876" s="886"/>
      <c r="L876" s="886"/>
      <c r="M876" s="886"/>
      <c r="N876" s="886"/>
      <c r="O876" s="886"/>
      <c r="P876" s="886"/>
      <c r="Q876" s="886"/>
      <c r="R876" s="886"/>
      <c r="S876" s="886"/>
      <c r="T876" s="886"/>
      <c r="U876" s="886"/>
      <c r="V876" s="886"/>
      <c r="W876" s="886"/>
      <c r="X876" s="886"/>
      <c r="Y876" s="886"/>
      <c r="Z876" s="886"/>
      <c r="AA876" s="886"/>
      <c r="AB876" s="886"/>
      <c r="AC876" s="886"/>
      <c r="AD876" s="886"/>
      <c r="AE876" s="886"/>
      <c r="AF876" s="886"/>
      <c r="AG876" s="886"/>
      <c r="AH876" s="886"/>
      <c r="AI876" s="886"/>
      <c r="AJ876" s="886"/>
      <c r="AK876" s="886"/>
      <c r="AL876" s="886"/>
      <c r="AM876" s="886"/>
      <c r="AN876" s="886"/>
      <c r="AO876" s="886"/>
      <c r="AP876" s="886"/>
      <c r="AQ876" s="886"/>
      <c r="AR876" s="886"/>
      <c r="AS876" s="886"/>
      <c r="AT876" s="886"/>
      <c r="AU876" s="886"/>
      <c r="AV876" s="886"/>
      <c r="AW876" s="886"/>
      <c r="AX876" s="886"/>
      <c r="AY876" s="886"/>
      <c r="AZ876" s="886"/>
      <c r="BA876" s="886"/>
      <c r="BB876" s="886"/>
      <c r="BC876" s="886"/>
      <c r="BD876" s="886"/>
      <c r="BE876" s="886"/>
      <c r="BF876" s="886"/>
      <c r="BG876" s="886"/>
      <c r="BH876" s="886"/>
      <c r="BI876" s="886"/>
      <c r="BJ876" s="886"/>
      <c r="BK876" s="886"/>
      <c r="BL876" s="886"/>
      <c r="BM876" s="886"/>
      <c r="BN876" s="886"/>
      <c r="BO876" s="886"/>
      <c r="BP876" s="886"/>
      <c r="BQ876" s="886"/>
    </row>
    <row r="877">
      <c r="A877" s="886"/>
      <c r="B877" s="886"/>
      <c r="C877" s="886"/>
      <c r="D877" s="887"/>
      <c r="E877" s="886"/>
      <c r="F877" s="886"/>
      <c r="G877" s="886"/>
      <c r="H877" s="886"/>
      <c r="I877" s="886"/>
      <c r="J877" s="886"/>
      <c r="K877" s="886"/>
      <c r="L877" s="886"/>
      <c r="M877" s="886"/>
      <c r="N877" s="886"/>
      <c r="O877" s="886"/>
      <c r="P877" s="886"/>
      <c r="Q877" s="886"/>
      <c r="R877" s="886"/>
      <c r="S877" s="886"/>
      <c r="T877" s="886"/>
      <c r="U877" s="886"/>
      <c r="V877" s="886"/>
      <c r="W877" s="886"/>
      <c r="X877" s="886"/>
      <c r="Y877" s="886"/>
      <c r="Z877" s="886"/>
      <c r="AA877" s="886"/>
      <c r="AB877" s="886"/>
      <c r="AC877" s="886"/>
      <c r="AD877" s="886"/>
      <c r="AE877" s="886"/>
      <c r="AF877" s="886"/>
      <c r="AG877" s="886"/>
      <c r="AH877" s="886"/>
      <c r="AI877" s="886"/>
      <c r="AJ877" s="886"/>
      <c r="AK877" s="886"/>
      <c r="AL877" s="886"/>
      <c r="AM877" s="886"/>
      <c r="AN877" s="886"/>
      <c r="AO877" s="886"/>
      <c r="AP877" s="886"/>
      <c r="AQ877" s="886"/>
      <c r="AR877" s="886"/>
      <c r="AS877" s="886"/>
      <c r="AT877" s="886"/>
      <c r="AU877" s="886"/>
      <c r="AV877" s="886"/>
      <c r="AW877" s="886"/>
      <c r="AX877" s="886"/>
      <c r="AY877" s="886"/>
      <c r="AZ877" s="886"/>
      <c r="BA877" s="886"/>
      <c r="BB877" s="886"/>
      <c r="BC877" s="886"/>
      <c r="BD877" s="886"/>
      <c r="BE877" s="886"/>
      <c r="BF877" s="886"/>
      <c r="BG877" s="886"/>
      <c r="BH877" s="886"/>
      <c r="BI877" s="886"/>
      <c r="BJ877" s="886"/>
      <c r="BK877" s="886"/>
      <c r="BL877" s="886"/>
      <c r="BM877" s="886"/>
      <c r="BN877" s="886"/>
      <c r="BO877" s="886"/>
      <c r="BP877" s="886"/>
      <c r="BQ877" s="886"/>
    </row>
    <row r="878">
      <c r="A878" s="886"/>
      <c r="B878" s="886"/>
      <c r="C878" s="886"/>
      <c r="D878" s="887"/>
      <c r="E878" s="886"/>
      <c r="F878" s="886"/>
      <c r="G878" s="886"/>
      <c r="H878" s="886"/>
      <c r="I878" s="886"/>
      <c r="J878" s="886"/>
      <c r="K878" s="886"/>
      <c r="L878" s="886"/>
      <c r="M878" s="886"/>
      <c r="N878" s="886"/>
      <c r="O878" s="886"/>
      <c r="P878" s="886"/>
      <c r="Q878" s="886"/>
      <c r="R878" s="886"/>
      <c r="S878" s="886"/>
      <c r="T878" s="886"/>
      <c r="U878" s="886"/>
      <c r="V878" s="886"/>
      <c r="W878" s="886"/>
      <c r="X878" s="886"/>
      <c r="Y878" s="886"/>
      <c r="Z878" s="886"/>
      <c r="AA878" s="886"/>
      <c r="AB878" s="886"/>
      <c r="AC878" s="886"/>
      <c r="AD878" s="886"/>
      <c r="AE878" s="886"/>
      <c r="AF878" s="886"/>
      <c r="AG878" s="886"/>
      <c r="AH878" s="886"/>
      <c r="AI878" s="886"/>
      <c r="AJ878" s="886"/>
      <c r="AK878" s="886"/>
      <c r="AL878" s="886"/>
      <c r="AM878" s="886"/>
      <c r="AN878" s="886"/>
      <c r="AO878" s="886"/>
      <c r="AP878" s="886"/>
      <c r="AQ878" s="886"/>
      <c r="AR878" s="886"/>
      <c r="AS878" s="886"/>
      <c r="AT878" s="886"/>
      <c r="AU878" s="886"/>
      <c r="AV878" s="886"/>
      <c r="AW878" s="886"/>
      <c r="AX878" s="886"/>
      <c r="AY878" s="886"/>
      <c r="AZ878" s="886"/>
      <c r="BA878" s="886"/>
      <c r="BB878" s="886"/>
      <c r="BC878" s="886"/>
      <c r="BD878" s="886"/>
      <c r="BE878" s="886"/>
      <c r="BF878" s="886"/>
      <c r="BG878" s="886"/>
      <c r="BH878" s="886"/>
      <c r="BI878" s="886"/>
      <c r="BJ878" s="886"/>
      <c r="BK878" s="886"/>
      <c r="BL878" s="886"/>
      <c r="BM878" s="886"/>
      <c r="BN878" s="886"/>
      <c r="BO878" s="886"/>
      <c r="BP878" s="886"/>
      <c r="BQ878" s="886"/>
    </row>
    <row r="879">
      <c r="A879" s="886"/>
      <c r="B879" s="886"/>
      <c r="C879" s="886"/>
      <c r="D879" s="887"/>
      <c r="E879" s="886"/>
      <c r="F879" s="886"/>
      <c r="G879" s="886"/>
      <c r="H879" s="886"/>
      <c r="I879" s="886"/>
      <c r="J879" s="886"/>
      <c r="K879" s="886"/>
      <c r="L879" s="886"/>
      <c r="M879" s="886"/>
      <c r="N879" s="886"/>
      <c r="O879" s="886"/>
      <c r="P879" s="886"/>
      <c r="Q879" s="886"/>
      <c r="R879" s="886"/>
      <c r="S879" s="886"/>
      <c r="T879" s="886"/>
      <c r="U879" s="886"/>
      <c r="V879" s="886"/>
      <c r="W879" s="886"/>
      <c r="X879" s="886"/>
      <c r="Y879" s="886"/>
      <c r="Z879" s="886"/>
      <c r="AA879" s="886"/>
      <c r="AB879" s="886"/>
      <c r="AC879" s="886"/>
      <c r="AD879" s="886"/>
      <c r="AE879" s="886"/>
      <c r="AF879" s="886"/>
      <c r="AG879" s="886"/>
      <c r="AH879" s="886"/>
      <c r="AI879" s="886"/>
      <c r="AJ879" s="886"/>
      <c r="AK879" s="886"/>
      <c r="AL879" s="886"/>
      <c r="AM879" s="886"/>
      <c r="AN879" s="886"/>
      <c r="AO879" s="886"/>
      <c r="AP879" s="886"/>
      <c r="AQ879" s="886"/>
      <c r="AR879" s="886"/>
      <c r="AS879" s="886"/>
      <c r="AT879" s="886"/>
      <c r="AU879" s="886"/>
      <c r="AV879" s="886"/>
      <c r="AW879" s="886"/>
      <c r="AX879" s="886"/>
      <c r="AY879" s="886"/>
      <c r="AZ879" s="886"/>
      <c r="BA879" s="886"/>
      <c r="BB879" s="886"/>
      <c r="BC879" s="886"/>
      <c r="BD879" s="886"/>
      <c r="BE879" s="886"/>
      <c r="BF879" s="886"/>
      <c r="BG879" s="886"/>
      <c r="BH879" s="886"/>
      <c r="BI879" s="886"/>
      <c r="BJ879" s="886"/>
      <c r="BK879" s="886"/>
      <c r="BL879" s="886"/>
      <c r="BM879" s="886"/>
      <c r="BN879" s="886"/>
      <c r="BO879" s="886"/>
      <c r="BP879" s="886"/>
      <c r="BQ879" s="886"/>
    </row>
    <row r="880">
      <c r="A880" s="886"/>
      <c r="B880" s="886"/>
      <c r="C880" s="886"/>
      <c r="D880" s="887"/>
      <c r="E880" s="886"/>
      <c r="F880" s="886"/>
      <c r="G880" s="886"/>
      <c r="H880" s="886"/>
      <c r="I880" s="886"/>
      <c r="J880" s="886"/>
      <c r="K880" s="886"/>
      <c r="L880" s="886"/>
      <c r="M880" s="886"/>
      <c r="N880" s="886"/>
      <c r="O880" s="886"/>
      <c r="P880" s="886"/>
      <c r="Q880" s="886"/>
      <c r="R880" s="886"/>
      <c r="S880" s="886"/>
      <c r="T880" s="886"/>
      <c r="U880" s="886"/>
      <c r="V880" s="886"/>
      <c r="W880" s="886"/>
      <c r="X880" s="886"/>
      <c r="Y880" s="886"/>
      <c r="Z880" s="886"/>
      <c r="AA880" s="886"/>
      <c r="AB880" s="886"/>
      <c r="AC880" s="886"/>
      <c r="AD880" s="886"/>
      <c r="AE880" s="886"/>
      <c r="AF880" s="886"/>
      <c r="AG880" s="886"/>
      <c r="AH880" s="886"/>
      <c r="AI880" s="886"/>
      <c r="AJ880" s="886"/>
      <c r="AK880" s="886"/>
      <c r="AL880" s="886"/>
      <c r="AM880" s="886"/>
      <c r="AN880" s="886"/>
      <c r="AO880" s="886"/>
      <c r="AP880" s="886"/>
      <c r="AQ880" s="886"/>
      <c r="AR880" s="886"/>
      <c r="AS880" s="886"/>
      <c r="AT880" s="886"/>
      <c r="AU880" s="886"/>
      <c r="AV880" s="886"/>
      <c r="AW880" s="886"/>
      <c r="AX880" s="886"/>
      <c r="AY880" s="886"/>
      <c r="AZ880" s="886"/>
      <c r="BA880" s="886"/>
      <c r="BB880" s="886"/>
      <c r="BC880" s="886"/>
      <c r="BD880" s="886"/>
      <c r="BE880" s="886"/>
      <c r="BF880" s="886"/>
      <c r="BG880" s="886"/>
      <c r="BH880" s="886"/>
      <c r="BI880" s="886"/>
      <c r="BJ880" s="886"/>
      <c r="BK880" s="886"/>
      <c r="BL880" s="886"/>
      <c r="BM880" s="886"/>
      <c r="BN880" s="886"/>
      <c r="BO880" s="886"/>
      <c r="BP880" s="886"/>
      <c r="BQ880" s="886"/>
    </row>
    <row r="881">
      <c r="A881" s="886"/>
      <c r="B881" s="886"/>
      <c r="C881" s="886"/>
      <c r="D881" s="887"/>
      <c r="E881" s="886"/>
      <c r="F881" s="886"/>
      <c r="G881" s="886"/>
      <c r="H881" s="886"/>
      <c r="I881" s="886"/>
      <c r="J881" s="886"/>
      <c r="K881" s="886"/>
      <c r="L881" s="886"/>
      <c r="M881" s="886"/>
      <c r="N881" s="886"/>
      <c r="O881" s="886"/>
      <c r="P881" s="886"/>
      <c r="Q881" s="886"/>
      <c r="R881" s="886"/>
      <c r="S881" s="886"/>
      <c r="T881" s="886"/>
      <c r="U881" s="886"/>
      <c r="V881" s="886"/>
      <c r="W881" s="886"/>
      <c r="X881" s="886"/>
      <c r="Y881" s="886"/>
      <c r="Z881" s="886"/>
      <c r="AA881" s="886"/>
      <c r="AB881" s="886"/>
      <c r="AC881" s="886"/>
      <c r="AD881" s="886"/>
      <c r="AE881" s="886"/>
      <c r="AF881" s="886"/>
      <c r="AG881" s="886"/>
      <c r="AH881" s="886"/>
      <c r="AI881" s="886"/>
      <c r="AJ881" s="886"/>
      <c r="AK881" s="886"/>
      <c r="AL881" s="886"/>
      <c r="AM881" s="886"/>
      <c r="AN881" s="886"/>
      <c r="AO881" s="886"/>
      <c r="AP881" s="886"/>
      <c r="AQ881" s="886"/>
      <c r="AR881" s="886"/>
      <c r="AS881" s="886"/>
      <c r="AT881" s="886"/>
      <c r="AU881" s="886"/>
      <c r="AV881" s="886"/>
      <c r="AW881" s="886"/>
      <c r="AX881" s="886"/>
      <c r="AY881" s="886"/>
      <c r="AZ881" s="886"/>
      <c r="BA881" s="886"/>
      <c r="BB881" s="886"/>
      <c r="BC881" s="886"/>
      <c r="BD881" s="886"/>
      <c r="BE881" s="886"/>
      <c r="BF881" s="886"/>
      <c r="BG881" s="886"/>
      <c r="BH881" s="886"/>
      <c r="BI881" s="886"/>
      <c r="BJ881" s="886"/>
      <c r="BK881" s="886"/>
      <c r="BL881" s="886"/>
      <c r="BM881" s="886"/>
      <c r="BN881" s="886"/>
      <c r="BO881" s="886"/>
      <c r="BP881" s="886"/>
      <c r="BQ881" s="886"/>
    </row>
    <row r="882">
      <c r="A882" s="886"/>
      <c r="B882" s="886"/>
      <c r="C882" s="886"/>
      <c r="D882" s="887"/>
      <c r="E882" s="886"/>
      <c r="F882" s="886"/>
      <c r="G882" s="886"/>
      <c r="H882" s="886"/>
      <c r="I882" s="886"/>
      <c r="J882" s="886"/>
      <c r="K882" s="886"/>
      <c r="L882" s="886"/>
      <c r="M882" s="886"/>
      <c r="N882" s="886"/>
      <c r="O882" s="886"/>
      <c r="P882" s="886"/>
      <c r="Q882" s="886"/>
      <c r="R882" s="886"/>
      <c r="S882" s="886"/>
      <c r="T882" s="886"/>
      <c r="U882" s="886"/>
      <c r="V882" s="886"/>
      <c r="W882" s="886"/>
      <c r="X882" s="886"/>
      <c r="Y882" s="886"/>
      <c r="Z882" s="886"/>
      <c r="AA882" s="886"/>
      <c r="AB882" s="886"/>
      <c r="AC882" s="886"/>
      <c r="AD882" s="886"/>
      <c r="AE882" s="886"/>
      <c r="AF882" s="886"/>
      <c r="AG882" s="886"/>
      <c r="AH882" s="886"/>
      <c r="AI882" s="886"/>
      <c r="AJ882" s="886"/>
      <c r="AK882" s="886"/>
      <c r="AL882" s="886"/>
      <c r="AM882" s="886"/>
      <c r="AN882" s="886"/>
      <c r="AO882" s="886"/>
      <c r="AP882" s="886"/>
      <c r="AQ882" s="886"/>
      <c r="AR882" s="886"/>
      <c r="AS882" s="886"/>
      <c r="AT882" s="886"/>
      <c r="AU882" s="886"/>
      <c r="AV882" s="886"/>
      <c r="AW882" s="886"/>
      <c r="AX882" s="886"/>
      <c r="AY882" s="886"/>
      <c r="AZ882" s="886"/>
      <c r="BA882" s="886"/>
      <c r="BB882" s="886"/>
      <c r="BC882" s="886"/>
      <c r="BD882" s="886"/>
      <c r="BE882" s="886"/>
      <c r="BF882" s="886"/>
      <c r="BG882" s="886"/>
      <c r="BH882" s="886"/>
      <c r="BI882" s="886"/>
      <c r="BJ882" s="886"/>
      <c r="BK882" s="886"/>
      <c r="BL882" s="886"/>
      <c r="BM882" s="886"/>
      <c r="BN882" s="886"/>
      <c r="BO882" s="886"/>
      <c r="BP882" s="886"/>
      <c r="BQ882" s="886"/>
    </row>
    <row r="883">
      <c r="A883" s="886"/>
      <c r="B883" s="886"/>
      <c r="C883" s="886"/>
      <c r="D883" s="887"/>
      <c r="E883" s="886"/>
      <c r="F883" s="886"/>
      <c r="G883" s="886"/>
      <c r="H883" s="886"/>
      <c r="I883" s="886"/>
      <c r="J883" s="886"/>
      <c r="K883" s="886"/>
      <c r="L883" s="886"/>
      <c r="M883" s="886"/>
      <c r="N883" s="886"/>
      <c r="O883" s="886"/>
      <c r="P883" s="886"/>
      <c r="Q883" s="886"/>
      <c r="R883" s="886"/>
      <c r="S883" s="886"/>
      <c r="T883" s="886"/>
      <c r="U883" s="886"/>
      <c r="V883" s="886"/>
      <c r="W883" s="886"/>
      <c r="X883" s="886"/>
      <c r="Y883" s="886"/>
      <c r="Z883" s="886"/>
      <c r="AA883" s="886"/>
      <c r="AB883" s="886"/>
      <c r="AC883" s="886"/>
      <c r="AD883" s="886"/>
      <c r="AE883" s="886"/>
      <c r="AF883" s="886"/>
      <c r="AG883" s="886"/>
      <c r="AH883" s="886"/>
      <c r="AI883" s="886"/>
      <c r="AJ883" s="886"/>
      <c r="AK883" s="886"/>
      <c r="AL883" s="886"/>
      <c r="AM883" s="886"/>
      <c r="AN883" s="886"/>
      <c r="AO883" s="886"/>
      <c r="AP883" s="886"/>
      <c r="AQ883" s="886"/>
      <c r="AR883" s="886"/>
      <c r="AS883" s="886"/>
      <c r="AT883" s="886"/>
      <c r="AU883" s="886"/>
      <c r="AV883" s="886"/>
      <c r="AW883" s="886"/>
      <c r="AX883" s="886"/>
      <c r="AY883" s="886"/>
      <c r="AZ883" s="886"/>
      <c r="BA883" s="886"/>
      <c r="BB883" s="886"/>
      <c r="BC883" s="886"/>
      <c r="BD883" s="886"/>
      <c r="BE883" s="886"/>
      <c r="BF883" s="886"/>
      <c r="BG883" s="886"/>
      <c r="BH883" s="886"/>
      <c r="BI883" s="886"/>
      <c r="BJ883" s="886"/>
      <c r="BK883" s="886"/>
      <c r="BL883" s="886"/>
      <c r="BM883" s="886"/>
      <c r="BN883" s="886"/>
      <c r="BO883" s="886"/>
      <c r="BP883" s="886"/>
      <c r="BQ883" s="886"/>
    </row>
    <row r="884">
      <c r="A884" s="886"/>
      <c r="B884" s="886"/>
      <c r="C884" s="886"/>
      <c r="D884" s="887"/>
      <c r="E884" s="886"/>
      <c r="F884" s="886"/>
      <c r="G884" s="886"/>
      <c r="H884" s="886"/>
      <c r="I884" s="886"/>
      <c r="J884" s="886"/>
      <c r="K884" s="886"/>
      <c r="L884" s="886"/>
      <c r="M884" s="886"/>
      <c r="N884" s="886"/>
      <c r="O884" s="886"/>
      <c r="P884" s="886"/>
      <c r="Q884" s="886"/>
      <c r="R884" s="886"/>
      <c r="S884" s="886"/>
      <c r="T884" s="886"/>
      <c r="U884" s="886"/>
      <c r="V884" s="886"/>
      <c r="W884" s="886"/>
      <c r="X884" s="886"/>
      <c r="Y884" s="886"/>
      <c r="Z884" s="886"/>
      <c r="AA884" s="886"/>
      <c r="AB884" s="886"/>
      <c r="AC884" s="886"/>
      <c r="AD884" s="886"/>
      <c r="AE884" s="886"/>
      <c r="AF884" s="886"/>
      <c r="AG884" s="886"/>
      <c r="AH884" s="886"/>
      <c r="AI884" s="886"/>
      <c r="AJ884" s="886"/>
      <c r="AK884" s="886"/>
      <c r="AL884" s="886"/>
      <c r="AM884" s="886"/>
      <c r="AN884" s="886"/>
      <c r="AO884" s="886"/>
      <c r="AP884" s="886"/>
      <c r="AQ884" s="886"/>
      <c r="AR884" s="886"/>
      <c r="AS884" s="886"/>
      <c r="AT884" s="886"/>
      <c r="AU884" s="886"/>
      <c r="AV884" s="886"/>
      <c r="AW884" s="886"/>
      <c r="AX884" s="886"/>
      <c r="AY884" s="886"/>
      <c r="AZ884" s="886"/>
      <c r="BA884" s="886"/>
      <c r="BB884" s="886"/>
      <c r="BC884" s="886"/>
      <c r="BD884" s="886"/>
      <c r="BE884" s="886"/>
      <c r="BF884" s="886"/>
      <c r="BG884" s="886"/>
      <c r="BH884" s="886"/>
      <c r="BI884" s="886"/>
      <c r="BJ884" s="886"/>
      <c r="BK884" s="886"/>
      <c r="BL884" s="886"/>
      <c r="BM884" s="886"/>
      <c r="BN884" s="886"/>
      <c r="BO884" s="886"/>
      <c r="BP884" s="886"/>
      <c r="BQ884" s="886"/>
    </row>
    <row r="885">
      <c r="A885" s="886"/>
      <c r="B885" s="886"/>
      <c r="C885" s="886"/>
      <c r="D885" s="887"/>
      <c r="E885" s="886"/>
      <c r="F885" s="886"/>
      <c r="G885" s="886"/>
      <c r="H885" s="886"/>
      <c r="I885" s="886"/>
      <c r="J885" s="886"/>
      <c r="K885" s="886"/>
      <c r="L885" s="886"/>
      <c r="M885" s="886"/>
      <c r="N885" s="886"/>
      <c r="O885" s="886"/>
      <c r="P885" s="886"/>
      <c r="Q885" s="886"/>
      <c r="R885" s="886"/>
      <c r="S885" s="886"/>
      <c r="T885" s="886"/>
      <c r="U885" s="886"/>
      <c r="V885" s="886"/>
      <c r="W885" s="886"/>
      <c r="X885" s="886"/>
      <c r="Y885" s="886"/>
      <c r="Z885" s="886"/>
      <c r="AA885" s="886"/>
      <c r="AB885" s="886"/>
      <c r="AC885" s="886"/>
      <c r="AD885" s="886"/>
      <c r="AE885" s="886"/>
      <c r="AF885" s="886"/>
      <c r="AG885" s="886"/>
      <c r="AH885" s="886"/>
      <c r="AI885" s="886"/>
      <c r="AJ885" s="886"/>
      <c r="AK885" s="886"/>
      <c r="AL885" s="886"/>
      <c r="AM885" s="886"/>
      <c r="AN885" s="886"/>
      <c r="AO885" s="886"/>
      <c r="AP885" s="886"/>
      <c r="AQ885" s="886"/>
      <c r="AR885" s="886"/>
      <c r="AS885" s="886"/>
      <c r="AT885" s="886"/>
      <c r="AU885" s="886"/>
      <c r="AV885" s="886"/>
      <c r="AW885" s="886"/>
      <c r="AX885" s="886"/>
      <c r="AY885" s="886"/>
      <c r="AZ885" s="886"/>
      <c r="BA885" s="886"/>
      <c r="BB885" s="886"/>
      <c r="BC885" s="886"/>
      <c r="BD885" s="886"/>
      <c r="BE885" s="886"/>
      <c r="BF885" s="886"/>
      <c r="BG885" s="886"/>
      <c r="BH885" s="886"/>
      <c r="BI885" s="886"/>
      <c r="BJ885" s="886"/>
      <c r="BK885" s="886"/>
      <c r="BL885" s="886"/>
      <c r="BM885" s="886"/>
      <c r="BN885" s="886"/>
      <c r="BO885" s="886"/>
      <c r="BP885" s="886"/>
      <c r="BQ885" s="886"/>
    </row>
    <row r="886">
      <c r="A886" s="886"/>
      <c r="B886" s="886"/>
      <c r="C886" s="886"/>
      <c r="D886" s="887"/>
      <c r="E886" s="886"/>
      <c r="F886" s="886"/>
      <c r="G886" s="886"/>
      <c r="H886" s="886"/>
      <c r="I886" s="886"/>
      <c r="J886" s="886"/>
      <c r="K886" s="886"/>
      <c r="L886" s="886"/>
      <c r="M886" s="886"/>
      <c r="N886" s="886"/>
      <c r="O886" s="886"/>
      <c r="P886" s="886"/>
      <c r="Q886" s="886"/>
      <c r="R886" s="886"/>
      <c r="S886" s="886"/>
      <c r="T886" s="886"/>
      <c r="U886" s="886"/>
      <c r="V886" s="886"/>
      <c r="W886" s="886"/>
      <c r="X886" s="886"/>
      <c r="Y886" s="886"/>
      <c r="Z886" s="886"/>
      <c r="AA886" s="886"/>
      <c r="AB886" s="886"/>
      <c r="AC886" s="886"/>
      <c r="AD886" s="886"/>
      <c r="AE886" s="886"/>
      <c r="AF886" s="886"/>
      <c r="AG886" s="886"/>
      <c r="AH886" s="886"/>
      <c r="AI886" s="886"/>
      <c r="AJ886" s="886"/>
      <c r="AK886" s="886"/>
      <c r="AL886" s="886"/>
      <c r="AM886" s="886"/>
      <c r="AN886" s="886"/>
      <c r="AO886" s="886"/>
      <c r="AP886" s="886"/>
      <c r="AQ886" s="886"/>
      <c r="AR886" s="886"/>
      <c r="AS886" s="886"/>
      <c r="AT886" s="886"/>
      <c r="AU886" s="886"/>
      <c r="AV886" s="886"/>
      <c r="AW886" s="886"/>
      <c r="AX886" s="886"/>
      <c r="AY886" s="886"/>
      <c r="AZ886" s="886"/>
      <c r="BA886" s="886"/>
      <c r="BB886" s="886"/>
      <c r="BC886" s="886"/>
      <c r="BD886" s="886"/>
      <c r="BE886" s="886"/>
      <c r="BF886" s="886"/>
      <c r="BG886" s="886"/>
      <c r="BH886" s="886"/>
      <c r="BI886" s="886"/>
      <c r="BJ886" s="886"/>
      <c r="BK886" s="886"/>
      <c r="BL886" s="886"/>
      <c r="BM886" s="886"/>
      <c r="BN886" s="886"/>
      <c r="BO886" s="886"/>
      <c r="BP886" s="886"/>
      <c r="BQ886" s="886"/>
    </row>
    <row r="887">
      <c r="A887" s="886"/>
      <c r="B887" s="886"/>
      <c r="C887" s="886"/>
      <c r="D887" s="887"/>
      <c r="E887" s="886"/>
      <c r="F887" s="886"/>
      <c r="G887" s="886"/>
      <c r="H887" s="886"/>
      <c r="I887" s="886"/>
      <c r="J887" s="886"/>
      <c r="K887" s="886"/>
      <c r="L887" s="886"/>
      <c r="M887" s="886"/>
      <c r="N887" s="886"/>
      <c r="O887" s="886"/>
      <c r="P887" s="886"/>
      <c r="Q887" s="886"/>
      <c r="R887" s="886"/>
      <c r="S887" s="886"/>
      <c r="T887" s="886"/>
      <c r="U887" s="886"/>
      <c r="V887" s="886"/>
      <c r="W887" s="886"/>
      <c r="X887" s="886"/>
      <c r="Y887" s="886"/>
      <c r="Z887" s="886"/>
      <c r="AA887" s="886"/>
      <c r="AB887" s="886"/>
      <c r="AC887" s="886"/>
      <c r="AD887" s="886"/>
      <c r="AE887" s="886"/>
      <c r="AF887" s="886"/>
      <c r="AG887" s="886"/>
      <c r="AH887" s="886"/>
      <c r="AI887" s="886"/>
      <c r="AJ887" s="886"/>
      <c r="AK887" s="886"/>
      <c r="AL887" s="886"/>
      <c r="AM887" s="886"/>
      <c r="AN887" s="886"/>
      <c r="AO887" s="886"/>
      <c r="AP887" s="886"/>
      <c r="AQ887" s="886"/>
      <c r="AR887" s="886"/>
      <c r="AS887" s="886"/>
      <c r="AT887" s="886"/>
      <c r="AU887" s="886"/>
      <c r="AV887" s="886"/>
      <c r="AW887" s="886"/>
      <c r="AX887" s="886"/>
      <c r="AY887" s="886"/>
      <c r="AZ887" s="886"/>
      <c r="BA887" s="886"/>
      <c r="BB887" s="886"/>
      <c r="BC887" s="886"/>
      <c r="BD887" s="886"/>
      <c r="BE887" s="886"/>
      <c r="BF887" s="886"/>
      <c r="BG887" s="886"/>
      <c r="BH887" s="886"/>
      <c r="BI887" s="886"/>
      <c r="BJ887" s="886"/>
      <c r="BK887" s="886"/>
      <c r="BL887" s="886"/>
      <c r="BM887" s="886"/>
      <c r="BN887" s="886"/>
      <c r="BO887" s="886"/>
      <c r="BP887" s="886"/>
      <c r="BQ887" s="886"/>
    </row>
    <row r="888">
      <c r="A888" s="886"/>
      <c r="B888" s="886"/>
      <c r="C888" s="886"/>
      <c r="D888" s="887"/>
      <c r="E888" s="886"/>
      <c r="F888" s="886"/>
      <c r="G888" s="886"/>
      <c r="H888" s="886"/>
      <c r="I888" s="886"/>
      <c r="J888" s="886"/>
      <c r="K888" s="886"/>
      <c r="L888" s="886"/>
      <c r="M888" s="886"/>
      <c r="N888" s="886"/>
      <c r="O888" s="886"/>
      <c r="P888" s="886"/>
      <c r="Q888" s="886"/>
      <c r="R888" s="886"/>
      <c r="S888" s="886"/>
      <c r="T888" s="886"/>
      <c r="U888" s="886"/>
      <c r="V888" s="886"/>
      <c r="W888" s="886"/>
      <c r="X888" s="886"/>
      <c r="Y888" s="886"/>
      <c r="Z888" s="886"/>
      <c r="AA888" s="886"/>
      <c r="AB888" s="886"/>
      <c r="AC888" s="886"/>
      <c r="AD888" s="886"/>
      <c r="AE888" s="886"/>
      <c r="AF888" s="886"/>
      <c r="AG888" s="886"/>
      <c r="AH888" s="886"/>
      <c r="AI888" s="886"/>
      <c r="AJ888" s="886"/>
      <c r="AK888" s="886"/>
      <c r="AL888" s="886"/>
      <c r="AM888" s="886"/>
      <c r="AN888" s="886"/>
      <c r="AO888" s="886"/>
      <c r="AP888" s="886"/>
      <c r="AQ888" s="886"/>
      <c r="AR888" s="886"/>
      <c r="AS888" s="886"/>
      <c r="AT888" s="886"/>
      <c r="AU888" s="886"/>
      <c r="AV888" s="886"/>
      <c r="AW888" s="886"/>
      <c r="AX888" s="886"/>
      <c r="AY888" s="886"/>
      <c r="AZ888" s="886"/>
      <c r="BA888" s="886"/>
      <c r="BB888" s="886"/>
      <c r="BC888" s="886"/>
      <c r="BD888" s="886"/>
      <c r="BE888" s="886"/>
      <c r="BF888" s="886"/>
      <c r="BG888" s="886"/>
      <c r="BH888" s="886"/>
      <c r="BI888" s="886"/>
      <c r="BJ888" s="886"/>
      <c r="BK888" s="886"/>
      <c r="BL888" s="886"/>
      <c r="BM888" s="886"/>
      <c r="BN888" s="886"/>
      <c r="BO888" s="886"/>
      <c r="BP888" s="886"/>
      <c r="BQ888" s="886"/>
    </row>
    <row r="889">
      <c r="A889" s="886"/>
      <c r="B889" s="886"/>
      <c r="C889" s="886"/>
      <c r="D889" s="887"/>
      <c r="E889" s="886"/>
      <c r="F889" s="886"/>
      <c r="G889" s="886"/>
      <c r="H889" s="886"/>
      <c r="I889" s="886"/>
      <c r="J889" s="886"/>
      <c r="K889" s="886"/>
      <c r="L889" s="886"/>
      <c r="M889" s="886"/>
      <c r="N889" s="886"/>
      <c r="O889" s="886"/>
      <c r="P889" s="886"/>
      <c r="Q889" s="886"/>
      <c r="R889" s="886"/>
      <c r="S889" s="886"/>
      <c r="T889" s="886"/>
      <c r="U889" s="886"/>
      <c r="V889" s="886"/>
      <c r="W889" s="886"/>
      <c r="X889" s="886"/>
      <c r="Y889" s="886"/>
      <c r="Z889" s="886"/>
      <c r="AA889" s="886"/>
      <c r="AB889" s="886"/>
      <c r="AC889" s="886"/>
      <c r="AD889" s="886"/>
      <c r="AE889" s="886"/>
      <c r="AF889" s="886"/>
      <c r="AG889" s="886"/>
      <c r="AH889" s="886"/>
      <c r="AI889" s="886"/>
      <c r="AJ889" s="886"/>
      <c r="AK889" s="886"/>
      <c r="AL889" s="886"/>
      <c r="AM889" s="886"/>
      <c r="AN889" s="886"/>
      <c r="AO889" s="886"/>
      <c r="AP889" s="886"/>
      <c r="AQ889" s="886"/>
      <c r="AR889" s="886"/>
      <c r="AS889" s="886"/>
      <c r="AT889" s="886"/>
      <c r="AU889" s="886"/>
      <c r="AV889" s="886"/>
      <c r="AW889" s="886"/>
      <c r="AX889" s="886"/>
      <c r="AY889" s="886"/>
      <c r="AZ889" s="886"/>
      <c r="BA889" s="886"/>
      <c r="BB889" s="886"/>
      <c r="BC889" s="886"/>
      <c r="BD889" s="886"/>
      <c r="BE889" s="886"/>
      <c r="BF889" s="886"/>
      <c r="BG889" s="886"/>
      <c r="BH889" s="886"/>
      <c r="BI889" s="886"/>
      <c r="BJ889" s="886"/>
      <c r="BK889" s="886"/>
      <c r="BL889" s="886"/>
      <c r="BM889" s="886"/>
      <c r="BN889" s="886"/>
      <c r="BO889" s="886"/>
      <c r="BP889" s="886"/>
      <c r="BQ889" s="886"/>
    </row>
    <row r="890">
      <c r="A890" s="886"/>
      <c r="B890" s="886"/>
      <c r="C890" s="886"/>
      <c r="D890" s="887"/>
      <c r="E890" s="886"/>
      <c r="F890" s="886"/>
      <c r="G890" s="886"/>
      <c r="H890" s="886"/>
      <c r="I890" s="886"/>
      <c r="J890" s="886"/>
      <c r="K890" s="886"/>
      <c r="L890" s="886"/>
      <c r="M890" s="886"/>
      <c r="N890" s="886"/>
      <c r="O890" s="886"/>
      <c r="P890" s="886"/>
      <c r="Q890" s="886"/>
      <c r="R890" s="886"/>
      <c r="S890" s="886"/>
      <c r="T890" s="886"/>
      <c r="U890" s="886"/>
      <c r="V890" s="886"/>
      <c r="W890" s="886"/>
      <c r="X890" s="886"/>
      <c r="Y890" s="886"/>
      <c r="Z890" s="886"/>
      <c r="AA890" s="886"/>
      <c r="AB890" s="886"/>
      <c r="AC890" s="886"/>
      <c r="AD890" s="886"/>
      <c r="AE890" s="886"/>
      <c r="AF890" s="886"/>
      <c r="AG890" s="886"/>
      <c r="AH890" s="886"/>
      <c r="AI890" s="886"/>
      <c r="AJ890" s="886"/>
      <c r="AK890" s="886"/>
      <c r="AL890" s="886"/>
      <c r="AM890" s="886"/>
      <c r="AN890" s="886"/>
      <c r="AO890" s="886"/>
      <c r="AP890" s="886"/>
      <c r="AQ890" s="886"/>
      <c r="AR890" s="886"/>
      <c r="AS890" s="886"/>
      <c r="AT890" s="886"/>
      <c r="AU890" s="886"/>
      <c r="AV890" s="886"/>
      <c r="AW890" s="886"/>
      <c r="AX890" s="886"/>
      <c r="AY890" s="886"/>
      <c r="AZ890" s="886"/>
      <c r="BA890" s="886"/>
      <c r="BB890" s="886"/>
      <c r="BC890" s="886"/>
      <c r="BD890" s="886"/>
      <c r="BE890" s="886"/>
      <c r="BF890" s="886"/>
      <c r="BG890" s="886"/>
      <c r="BH890" s="886"/>
      <c r="BI890" s="886"/>
      <c r="BJ890" s="886"/>
      <c r="BK890" s="886"/>
      <c r="BL890" s="886"/>
      <c r="BM890" s="886"/>
      <c r="BN890" s="886"/>
      <c r="BO890" s="886"/>
      <c r="BP890" s="886"/>
      <c r="BQ890" s="886"/>
    </row>
    <row r="891">
      <c r="A891" s="886"/>
      <c r="B891" s="886"/>
      <c r="C891" s="886"/>
      <c r="D891" s="887"/>
      <c r="E891" s="886"/>
      <c r="F891" s="886"/>
      <c r="G891" s="886"/>
      <c r="H891" s="886"/>
      <c r="I891" s="886"/>
      <c r="J891" s="886"/>
      <c r="K891" s="886"/>
      <c r="L891" s="886"/>
      <c r="M891" s="886"/>
      <c r="N891" s="886"/>
      <c r="O891" s="886"/>
      <c r="P891" s="886"/>
      <c r="Q891" s="886"/>
      <c r="R891" s="886"/>
      <c r="S891" s="886"/>
      <c r="T891" s="886"/>
      <c r="U891" s="886"/>
      <c r="V891" s="886"/>
      <c r="W891" s="886"/>
      <c r="X891" s="886"/>
      <c r="Y891" s="886"/>
      <c r="Z891" s="886"/>
      <c r="AA891" s="886"/>
      <c r="AB891" s="886"/>
      <c r="AC891" s="886"/>
      <c r="AD891" s="886"/>
      <c r="AE891" s="886"/>
      <c r="AF891" s="886"/>
      <c r="AG891" s="886"/>
      <c r="AH891" s="886"/>
      <c r="AI891" s="886"/>
      <c r="AJ891" s="886"/>
      <c r="AK891" s="886"/>
      <c r="AL891" s="886"/>
      <c r="AM891" s="886"/>
      <c r="AN891" s="886"/>
      <c r="AO891" s="886"/>
      <c r="AP891" s="886"/>
      <c r="AQ891" s="886"/>
      <c r="AR891" s="886"/>
      <c r="AS891" s="886"/>
      <c r="AT891" s="886"/>
      <c r="AU891" s="886"/>
      <c r="AV891" s="886"/>
      <c r="AW891" s="886"/>
      <c r="AX891" s="886"/>
      <c r="AY891" s="886"/>
      <c r="AZ891" s="886"/>
      <c r="BA891" s="886"/>
      <c r="BB891" s="886"/>
      <c r="BC891" s="886"/>
      <c r="BD891" s="886"/>
      <c r="BE891" s="886"/>
      <c r="BF891" s="886"/>
      <c r="BG891" s="886"/>
      <c r="BH891" s="886"/>
      <c r="BI891" s="886"/>
      <c r="BJ891" s="886"/>
      <c r="BK891" s="886"/>
      <c r="BL891" s="886"/>
      <c r="BM891" s="886"/>
      <c r="BN891" s="886"/>
      <c r="BO891" s="886"/>
      <c r="BP891" s="886"/>
      <c r="BQ891" s="886"/>
    </row>
    <row r="892">
      <c r="A892" s="886"/>
      <c r="B892" s="886"/>
      <c r="C892" s="886"/>
      <c r="D892" s="887"/>
      <c r="E892" s="886"/>
      <c r="F892" s="886"/>
      <c r="G892" s="886"/>
      <c r="H892" s="886"/>
      <c r="I892" s="886"/>
      <c r="J892" s="886"/>
      <c r="K892" s="886"/>
      <c r="L892" s="886"/>
      <c r="M892" s="886"/>
      <c r="N892" s="886"/>
      <c r="O892" s="886"/>
      <c r="P892" s="886"/>
      <c r="Q892" s="886"/>
      <c r="R892" s="886"/>
      <c r="S892" s="886"/>
      <c r="T892" s="886"/>
      <c r="U892" s="886"/>
      <c r="V892" s="886"/>
      <c r="W892" s="886"/>
      <c r="X892" s="886"/>
      <c r="Y892" s="886"/>
      <c r="Z892" s="886"/>
      <c r="AA892" s="886"/>
      <c r="AB892" s="886"/>
      <c r="AC892" s="886"/>
      <c r="AD892" s="886"/>
      <c r="AE892" s="886"/>
      <c r="AF892" s="886"/>
      <c r="AG892" s="886"/>
      <c r="AH892" s="886"/>
      <c r="AI892" s="886"/>
      <c r="AJ892" s="886"/>
      <c r="AK892" s="886"/>
      <c r="AL892" s="886"/>
      <c r="AM892" s="886"/>
      <c r="AN892" s="886"/>
      <c r="AO892" s="886"/>
      <c r="AP892" s="886"/>
      <c r="AQ892" s="886"/>
      <c r="AR892" s="886"/>
      <c r="AS892" s="886"/>
      <c r="AT892" s="886"/>
      <c r="AU892" s="886"/>
      <c r="AV892" s="886"/>
      <c r="AW892" s="886"/>
      <c r="AX892" s="886"/>
      <c r="AY892" s="886"/>
      <c r="AZ892" s="886"/>
      <c r="BA892" s="886"/>
      <c r="BB892" s="886"/>
      <c r="BC892" s="886"/>
      <c r="BD892" s="886"/>
      <c r="BE892" s="886"/>
      <c r="BF892" s="886"/>
      <c r="BG892" s="886"/>
      <c r="BH892" s="886"/>
      <c r="BI892" s="886"/>
      <c r="BJ892" s="886"/>
      <c r="BK892" s="886"/>
      <c r="BL892" s="886"/>
      <c r="BM892" s="886"/>
      <c r="BN892" s="886"/>
      <c r="BO892" s="886"/>
      <c r="BP892" s="886"/>
      <c r="BQ892" s="886"/>
    </row>
    <row r="893">
      <c r="A893" s="886"/>
      <c r="B893" s="886"/>
      <c r="C893" s="886"/>
      <c r="D893" s="887"/>
      <c r="E893" s="886"/>
      <c r="F893" s="886"/>
      <c r="G893" s="886"/>
      <c r="H893" s="886"/>
      <c r="I893" s="886"/>
      <c r="J893" s="886"/>
      <c r="K893" s="886"/>
      <c r="L893" s="886"/>
      <c r="M893" s="886"/>
      <c r="N893" s="886"/>
      <c r="O893" s="886"/>
      <c r="P893" s="886"/>
      <c r="Q893" s="886"/>
      <c r="R893" s="886"/>
      <c r="S893" s="886"/>
      <c r="T893" s="886"/>
      <c r="U893" s="886"/>
      <c r="V893" s="886"/>
      <c r="W893" s="886"/>
      <c r="X893" s="886"/>
      <c r="Y893" s="886"/>
      <c r="Z893" s="886"/>
      <c r="AA893" s="886"/>
      <c r="AB893" s="886"/>
      <c r="AC893" s="886"/>
      <c r="AD893" s="886"/>
      <c r="AE893" s="886"/>
      <c r="AF893" s="886"/>
      <c r="AG893" s="886"/>
      <c r="AH893" s="886"/>
      <c r="AI893" s="886"/>
      <c r="AJ893" s="886"/>
      <c r="AK893" s="886"/>
      <c r="AL893" s="886"/>
      <c r="AM893" s="886"/>
      <c r="AN893" s="886"/>
      <c r="AO893" s="886"/>
      <c r="AP893" s="886"/>
      <c r="AQ893" s="886"/>
      <c r="AR893" s="886"/>
      <c r="AS893" s="886"/>
      <c r="AT893" s="886"/>
      <c r="AU893" s="886"/>
      <c r="AV893" s="886"/>
      <c r="AW893" s="886"/>
      <c r="AX893" s="886"/>
      <c r="AY893" s="886"/>
      <c r="AZ893" s="886"/>
      <c r="BA893" s="886"/>
      <c r="BB893" s="886"/>
      <c r="BC893" s="886"/>
      <c r="BD893" s="886"/>
      <c r="BE893" s="886"/>
      <c r="BF893" s="886"/>
      <c r="BG893" s="886"/>
      <c r="BH893" s="886"/>
      <c r="BI893" s="886"/>
      <c r="BJ893" s="886"/>
      <c r="BK893" s="886"/>
      <c r="BL893" s="886"/>
      <c r="BM893" s="886"/>
      <c r="BN893" s="886"/>
      <c r="BO893" s="886"/>
      <c r="BP893" s="886"/>
      <c r="BQ893" s="886"/>
    </row>
    <row r="894">
      <c r="A894" s="886"/>
      <c r="B894" s="886"/>
      <c r="C894" s="886"/>
      <c r="D894" s="887"/>
      <c r="E894" s="886"/>
      <c r="F894" s="886"/>
      <c r="G894" s="886"/>
      <c r="H894" s="886"/>
      <c r="I894" s="886"/>
      <c r="J894" s="886"/>
      <c r="K894" s="886"/>
      <c r="L894" s="886"/>
      <c r="M894" s="886"/>
      <c r="N894" s="886"/>
      <c r="O894" s="886"/>
      <c r="P894" s="886"/>
      <c r="Q894" s="886"/>
      <c r="R894" s="886"/>
      <c r="S894" s="886"/>
      <c r="T894" s="886"/>
      <c r="U894" s="886"/>
      <c r="V894" s="886"/>
      <c r="W894" s="886"/>
      <c r="X894" s="886"/>
      <c r="Y894" s="886"/>
      <c r="Z894" s="886"/>
      <c r="AA894" s="886"/>
      <c r="AB894" s="886"/>
      <c r="AC894" s="886"/>
      <c r="AD894" s="886"/>
      <c r="AE894" s="886"/>
      <c r="AF894" s="886"/>
      <c r="AG894" s="886"/>
      <c r="AH894" s="886"/>
      <c r="AI894" s="886"/>
      <c r="AJ894" s="886"/>
      <c r="AK894" s="886"/>
      <c r="AL894" s="886"/>
      <c r="AM894" s="886"/>
      <c r="AN894" s="886"/>
      <c r="AO894" s="886"/>
      <c r="AP894" s="886"/>
      <c r="AQ894" s="886"/>
      <c r="AR894" s="886"/>
      <c r="AS894" s="886"/>
      <c r="AT894" s="886"/>
      <c r="AU894" s="886"/>
      <c r="AV894" s="886"/>
      <c r="AW894" s="886"/>
      <c r="AX894" s="886"/>
      <c r="AY894" s="886"/>
      <c r="AZ894" s="886"/>
      <c r="BA894" s="886"/>
      <c r="BB894" s="886"/>
      <c r="BC894" s="886"/>
      <c r="BD894" s="886"/>
      <c r="BE894" s="886"/>
      <c r="BF894" s="886"/>
      <c r="BG894" s="886"/>
      <c r="BH894" s="886"/>
      <c r="BI894" s="886"/>
      <c r="BJ894" s="886"/>
      <c r="BK894" s="886"/>
      <c r="BL894" s="886"/>
      <c r="BM894" s="886"/>
      <c r="BN894" s="886"/>
      <c r="BO894" s="886"/>
      <c r="BP894" s="886"/>
      <c r="BQ894" s="886"/>
    </row>
    <row r="895">
      <c r="A895" s="886"/>
      <c r="B895" s="886"/>
      <c r="C895" s="886"/>
      <c r="D895" s="887"/>
      <c r="E895" s="886"/>
      <c r="F895" s="886"/>
      <c r="G895" s="886"/>
      <c r="H895" s="886"/>
      <c r="I895" s="886"/>
      <c r="J895" s="886"/>
      <c r="K895" s="886"/>
      <c r="L895" s="886"/>
      <c r="M895" s="886"/>
      <c r="N895" s="886"/>
      <c r="O895" s="886"/>
      <c r="P895" s="886"/>
      <c r="Q895" s="886"/>
      <c r="R895" s="886"/>
      <c r="S895" s="886"/>
      <c r="T895" s="886"/>
      <c r="U895" s="886"/>
      <c r="V895" s="886"/>
      <c r="W895" s="886"/>
      <c r="X895" s="886"/>
      <c r="Y895" s="886"/>
      <c r="Z895" s="886"/>
      <c r="AA895" s="886"/>
      <c r="AB895" s="886"/>
      <c r="AC895" s="886"/>
      <c r="AD895" s="886"/>
      <c r="AE895" s="886"/>
      <c r="AF895" s="886"/>
      <c r="AG895" s="886"/>
      <c r="AH895" s="886"/>
      <c r="AI895" s="886"/>
      <c r="AJ895" s="886"/>
      <c r="AK895" s="886"/>
      <c r="AL895" s="886"/>
      <c r="AM895" s="886"/>
      <c r="AN895" s="886"/>
      <c r="AO895" s="886"/>
      <c r="AP895" s="886"/>
      <c r="AQ895" s="886"/>
      <c r="AR895" s="886"/>
      <c r="AS895" s="886"/>
      <c r="AT895" s="886"/>
      <c r="AU895" s="886"/>
      <c r="AV895" s="886"/>
      <c r="AW895" s="886"/>
      <c r="AX895" s="886"/>
      <c r="AY895" s="886"/>
      <c r="AZ895" s="886"/>
      <c r="BA895" s="886"/>
      <c r="BB895" s="886"/>
      <c r="BC895" s="886"/>
      <c r="BD895" s="886"/>
      <c r="BE895" s="886"/>
      <c r="BF895" s="886"/>
      <c r="BG895" s="886"/>
      <c r="BH895" s="886"/>
      <c r="BI895" s="886"/>
      <c r="BJ895" s="886"/>
      <c r="BK895" s="886"/>
      <c r="BL895" s="886"/>
      <c r="BM895" s="886"/>
      <c r="BN895" s="886"/>
      <c r="BO895" s="886"/>
      <c r="BP895" s="886"/>
      <c r="BQ895" s="886"/>
    </row>
    <row r="896">
      <c r="A896" s="886"/>
      <c r="B896" s="886"/>
      <c r="C896" s="886"/>
      <c r="D896" s="887"/>
      <c r="E896" s="886"/>
      <c r="F896" s="886"/>
      <c r="G896" s="886"/>
      <c r="H896" s="886"/>
      <c r="I896" s="886"/>
      <c r="J896" s="886"/>
      <c r="K896" s="886"/>
      <c r="L896" s="886"/>
      <c r="M896" s="886"/>
      <c r="N896" s="886"/>
      <c r="O896" s="886"/>
      <c r="P896" s="886"/>
      <c r="Q896" s="886"/>
      <c r="R896" s="886"/>
      <c r="S896" s="886"/>
      <c r="T896" s="886"/>
      <c r="U896" s="886"/>
      <c r="V896" s="886"/>
      <c r="W896" s="886"/>
      <c r="X896" s="886"/>
      <c r="Y896" s="886"/>
      <c r="Z896" s="886"/>
      <c r="AA896" s="886"/>
      <c r="AB896" s="886"/>
      <c r="AC896" s="886"/>
      <c r="AD896" s="886"/>
      <c r="AE896" s="886"/>
      <c r="AF896" s="886"/>
      <c r="AG896" s="886"/>
      <c r="AH896" s="886"/>
      <c r="AI896" s="886"/>
      <c r="AJ896" s="886"/>
      <c r="AK896" s="886"/>
      <c r="AL896" s="886"/>
      <c r="AM896" s="886"/>
      <c r="AN896" s="886"/>
      <c r="AO896" s="886"/>
      <c r="AP896" s="886"/>
      <c r="AQ896" s="886"/>
      <c r="AR896" s="886"/>
      <c r="AS896" s="886"/>
      <c r="AT896" s="886"/>
      <c r="AU896" s="886"/>
      <c r="AV896" s="886"/>
      <c r="AW896" s="886"/>
      <c r="AX896" s="886"/>
      <c r="AY896" s="886"/>
      <c r="AZ896" s="886"/>
      <c r="BA896" s="886"/>
      <c r="BB896" s="886"/>
      <c r="BC896" s="886"/>
      <c r="BD896" s="886"/>
      <c r="BE896" s="886"/>
      <c r="BF896" s="886"/>
      <c r="BG896" s="886"/>
      <c r="BH896" s="886"/>
      <c r="BI896" s="886"/>
      <c r="BJ896" s="886"/>
      <c r="BK896" s="886"/>
      <c r="BL896" s="886"/>
      <c r="BM896" s="886"/>
      <c r="BN896" s="886"/>
      <c r="BO896" s="886"/>
      <c r="BP896" s="886"/>
      <c r="BQ896" s="886"/>
    </row>
    <row r="897">
      <c r="A897" s="886"/>
      <c r="B897" s="886"/>
      <c r="C897" s="886"/>
      <c r="D897" s="887"/>
      <c r="E897" s="886"/>
      <c r="F897" s="886"/>
      <c r="G897" s="886"/>
      <c r="H897" s="886"/>
      <c r="I897" s="886"/>
      <c r="J897" s="886"/>
      <c r="K897" s="886"/>
      <c r="L897" s="886"/>
      <c r="M897" s="886"/>
      <c r="N897" s="886"/>
      <c r="O897" s="886"/>
      <c r="P897" s="886"/>
      <c r="Q897" s="886"/>
      <c r="R897" s="886"/>
      <c r="S897" s="886"/>
      <c r="T897" s="886"/>
      <c r="U897" s="886"/>
      <c r="V897" s="886"/>
      <c r="W897" s="886"/>
      <c r="X897" s="886"/>
      <c r="Y897" s="886"/>
      <c r="Z897" s="886"/>
      <c r="AA897" s="886"/>
      <c r="AB897" s="886"/>
      <c r="AC897" s="886"/>
      <c r="AD897" s="886"/>
      <c r="AE897" s="886"/>
      <c r="AF897" s="886"/>
      <c r="AG897" s="886"/>
      <c r="AH897" s="886"/>
      <c r="AI897" s="886"/>
      <c r="AJ897" s="886"/>
      <c r="AK897" s="886"/>
      <c r="AL897" s="886"/>
      <c r="AM897" s="886"/>
      <c r="AN897" s="886"/>
      <c r="AO897" s="886"/>
      <c r="AP897" s="886"/>
      <c r="AQ897" s="886"/>
      <c r="AR897" s="886"/>
      <c r="AS897" s="886"/>
      <c r="AT897" s="886"/>
      <c r="AU897" s="886"/>
      <c r="AV897" s="886"/>
      <c r="AW897" s="886"/>
      <c r="AX897" s="886"/>
      <c r="AY897" s="886"/>
      <c r="AZ897" s="886"/>
      <c r="BA897" s="886"/>
      <c r="BB897" s="886"/>
      <c r="BC897" s="886"/>
      <c r="BD897" s="886"/>
      <c r="BE897" s="886"/>
      <c r="BF897" s="886"/>
      <c r="BG897" s="886"/>
      <c r="BH897" s="886"/>
      <c r="BI897" s="886"/>
      <c r="BJ897" s="886"/>
      <c r="BK897" s="886"/>
      <c r="BL897" s="886"/>
      <c r="BM897" s="886"/>
      <c r="BN897" s="886"/>
      <c r="BO897" s="886"/>
      <c r="BP897" s="886"/>
      <c r="BQ897" s="886"/>
    </row>
    <row r="898">
      <c r="A898" s="886"/>
      <c r="B898" s="886"/>
      <c r="C898" s="886"/>
      <c r="D898" s="887"/>
      <c r="E898" s="886"/>
      <c r="F898" s="886"/>
      <c r="G898" s="886"/>
      <c r="H898" s="886"/>
      <c r="I898" s="886"/>
      <c r="J898" s="886"/>
      <c r="K898" s="886"/>
      <c r="L898" s="886"/>
      <c r="M898" s="886"/>
      <c r="N898" s="886"/>
      <c r="O898" s="886"/>
      <c r="P898" s="886"/>
      <c r="Q898" s="886"/>
      <c r="R898" s="886"/>
      <c r="S898" s="886"/>
      <c r="T898" s="886"/>
      <c r="U898" s="886"/>
      <c r="V898" s="886"/>
      <c r="W898" s="886"/>
      <c r="X898" s="886"/>
      <c r="Y898" s="886"/>
      <c r="Z898" s="886"/>
      <c r="AA898" s="886"/>
      <c r="AB898" s="886"/>
      <c r="AC898" s="886"/>
      <c r="AD898" s="886"/>
      <c r="AE898" s="886"/>
      <c r="AF898" s="886"/>
      <c r="AG898" s="886"/>
      <c r="AH898" s="886"/>
      <c r="AI898" s="886"/>
      <c r="AJ898" s="886"/>
      <c r="AK898" s="886"/>
      <c r="AL898" s="886"/>
      <c r="AM898" s="886"/>
      <c r="AN898" s="886"/>
      <c r="AO898" s="886"/>
      <c r="AP898" s="886"/>
      <c r="AQ898" s="886"/>
      <c r="AR898" s="886"/>
      <c r="AS898" s="886"/>
      <c r="AT898" s="886"/>
      <c r="AU898" s="886"/>
      <c r="AV898" s="886"/>
      <c r="AW898" s="886"/>
      <c r="AX898" s="886"/>
      <c r="AY898" s="886"/>
      <c r="AZ898" s="886"/>
      <c r="BA898" s="886"/>
      <c r="BB898" s="886"/>
      <c r="BC898" s="886"/>
      <c r="BD898" s="886"/>
      <c r="BE898" s="886"/>
      <c r="BF898" s="886"/>
      <c r="BG898" s="886"/>
      <c r="BH898" s="886"/>
      <c r="BI898" s="886"/>
      <c r="BJ898" s="886"/>
      <c r="BK898" s="886"/>
      <c r="BL898" s="886"/>
      <c r="BM898" s="886"/>
      <c r="BN898" s="886"/>
      <c r="BO898" s="886"/>
      <c r="BP898" s="886"/>
      <c r="BQ898" s="886"/>
    </row>
    <row r="899">
      <c r="A899" s="886"/>
      <c r="B899" s="886"/>
      <c r="C899" s="886"/>
      <c r="D899" s="887"/>
      <c r="E899" s="886"/>
      <c r="F899" s="886"/>
      <c r="G899" s="886"/>
      <c r="H899" s="886"/>
      <c r="I899" s="886"/>
      <c r="J899" s="886"/>
      <c r="K899" s="886"/>
      <c r="L899" s="886"/>
      <c r="M899" s="886"/>
      <c r="N899" s="886"/>
      <c r="O899" s="886"/>
      <c r="P899" s="886"/>
      <c r="Q899" s="886"/>
      <c r="R899" s="886"/>
      <c r="S899" s="886"/>
      <c r="T899" s="886"/>
      <c r="U899" s="886"/>
      <c r="V899" s="886"/>
      <c r="W899" s="886"/>
      <c r="X899" s="886"/>
      <c r="Y899" s="886"/>
      <c r="Z899" s="886"/>
      <c r="AA899" s="886"/>
      <c r="AB899" s="886"/>
      <c r="AC899" s="886"/>
      <c r="AD899" s="886"/>
      <c r="AE899" s="886"/>
      <c r="AF899" s="886"/>
      <c r="AG899" s="886"/>
      <c r="AH899" s="886"/>
      <c r="AI899" s="886"/>
      <c r="AJ899" s="886"/>
      <c r="AK899" s="886"/>
      <c r="AL899" s="886"/>
      <c r="AM899" s="886"/>
      <c r="AN899" s="886"/>
      <c r="AO899" s="886"/>
      <c r="AP899" s="886"/>
      <c r="AQ899" s="886"/>
      <c r="AR899" s="886"/>
      <c r="AS899" s="886"/>
      <c r="AT899" s="886"/>
      <c r="AU899" s="886"/>
      <c r="AV899" s="886"/>
      <c r="AW899" s="886"/>
      <c r="AX899" s="886"/>
      <c r="AY899" s="886"/>
      <c r="AZ899" s="886"/>
      <c r="BA899" s="886"/>
      <c r="BB899" s="886"/>
      <c r="BC899" s="886"/>
      <c r="BD899" s="886"/>
      <c r="BE899" s="886"/>
      <c r="BF899" s="886"/>
      <c r="BG899" s="886"/>
      <c r="BH899" s="886"/>
      <c r="BI899" s="886"/>
      <c r="BJ899" s="886"/>
      <c r="BK899" s="886"/>
      <c r="BL899" s="886"/>
      <c r="BM899" s="886"/>
      <c r="BN899" s="886"/>
      <c r="BO899" s="886"/>
      <c r="BP899" s="886"/>
      <c r="BQ899" s="886"/>
    </row>
    <row r="900">
      <c r="A900" s="886"/>
      <c r="B900" s="886"/>
      <c r="C900" s="886"/>
      <c r="D900" s="887"/>
      <c r="E900" s="886"/>
      <c r="F900" s="886"/>
      <c r="G900" s="886"/>
      <c r="H900" s="886"/>
      <c r="I900" s="886"/>
      <c r="J900" s="886"/>
      <c r="K900" s="886"/>
      <c r="L900" s="886"/>
      <c r="M900" s="886"/>
      <c r="N900" s="886"/>
      <c r="O900" s="886"/>
      <c r="P900" s="886"/>
      <c r="Q900" s="886"/>
      <c r="R900" s="886"/>
      <c r="S900" s="886"/>
      <c r="T900" s="886"/>
      <c r="U900" s="886"/>
      <c r="V900" s="886"/>
      <c r="W900" s="886"/>
      <c r="X900" s="886"/>
      <c r="Y900" s="886"/>
      <c r="Z900" s="886"/>
      <c r="AA900" s="886"/>
      <c r="AB900" s="886"/>
      <c r="AC900" s="886"/>
      <c r="AD900" s="886"/>
      <c r="AE900" s="886"/>
      <c r="AF900" s="886"/>
      <c r="AG900" s="886"/>
      <c r="AH900" s="886"/>
      <c r="AI900" s="886"/>
      <c r="AJ900" s="886"/>
      <c r="AK900" s="886"/>
      <c r="AL900" s="886"/>
      <c r="AM900" s="886"/>
      <c r="AN900" s="886"/>
      <c r="AO900" s="886"/>
      <c r="AP900" s="886"/>
      <c r="AQ900" s="886"/>
      <c r="AR900" s="886"/>
      <c r="AS900" s="886"/>
      <c r="AT900" s="886"/>
      <c r="AU900" s="886"/>
      <c r="AV900" s="886"/>
      <c r="AW900" s="886"/>
      <c r="AX900" s="886"/>
      <c r="AY900" s="886"/>
      <c r="AZ900" s="886"/>
      <c r="BA900" s="886"/>
      <c r="BB900" s="886"/>
      <c r="BC900" s="886"/>
      <c r="BD900" s="886"/>
      <c r="BE900" s="886"/>
      <c r="BF900" s="886"/>
      <c r="BG900" s="886"/>
      <c r="BH900" s="886"/>
      <c r="BI900" s="886"/>
      <c r="BJ900" s="886"/>
      <c r="BK900" s="886"/>
      <c r="BL900" s="886"/>
      <c r="BM900" s="886"/>
      <c r="BN900" s="886"/>
      <c r="BO900" s="886"/>
      <c r="BP900" s="886"/>
      <c r="BQ900" s="886"/>
    </row>
    <row r="901">
      <c r="A901" s="886"/>
      <c r="B901" s="886"/>
      <c r="C901" s="886"/>
      <c r="D901" s="887"/>
      <c r="E901" s="886"/>
      <c r="F901" s="886"/>
      <c r="G901" s="886"/>
      <c r="H901" s="886"/>
      <c r="I901" s="886"/>
      <c r="J901" s="886"/>
      <c r="K901" s="886"/>
      <c r="L901" s="886"/>
      <c r="M901" s="886"/>
      <c r="N901" s="886"/>
      <c r="O901" s="886"/>
      <c r="P901" s="886"/>
      <c r="Q901" s="886"/>
      <c r="R901" s="886"/>
      <c r="S901" s="886"/>
      <c r="T901" s="886"/>
      <c r="U901" s="886"/>
      <c r="V901" s="886"/>
      <c r="W901" s="886"/>
      <c r="X901" s="886"/>
      <c r="Y901" s="886"/>
      <c r="Z901" s="886"/>
      <c r="AA901" s="886"/>
      <c r="AB901" s="886"/>
      <c r="AC901" s="886"/>
      <c r="AD901" s="886"/>
      <c r="AE901" s="886"/>
      <c r="AF901" s="886"/>
      <c r="AG901" s="886"/>
      <c r="AH901" s="886"/>
      <c r="AI901" s="886"/>
      <c r="AJ901" s="886"/>
      <c r="AK901" s="886"/>
      <c r="AL901" s="886"/>
      <c r="AM901" s="886"/>
      <c r="AN901" s="886"/>
      <c r="AO901" s="886"/>
      <c r="AP901" s="886"/>
      <c r="AQ901" s="886"/>
      <c r="AR901" s="886"/>
      <c r="AS901" s="886"/>
      <c r="AT901" s="886"/>
      <c r="AU901" s="886"/>
      <c r="AV901" s="886"/>
      <c r="AW901" s="886"/>
      <c r="AX901" s="886"/>
      <c r="AY901" s="886"/>
      <c r="AZ901" s="886"/>
      <c r="BA901" s="886"/>
      <c r="BB901" s="886"/>
      <c r="BC901" s="886"/>
      <c r="BD901" s="886"/>
      <c r="BE901" s="886"/>
      <c r="BF901" s="886"/>
      <c r="BG901" s="886"/>
      <c r="BH901" s="886"/>
      <c r="BI901" s="886"/>
      <c r="BJ901" s="886"/>
      <c r="BK901" s="886"/>
      <c r="BL901" s="886"/>
      <c r="BM901" s="886"/>
      <c r="BN901" s="886"/>
      <c r="BO901" s="886"/>
      <c r="BP901" s="886"/>
      <c r="BQ901" s="886"/>
    </row>
    <row r="902">
      <c r="A902" s="886"/>
      <c r="B902" s="886"/>
      <c r="C902" s="886"/>
      <c r="D902" s="887"/>
      <c r="E902" s="886"/>
      <c r="F902" s="886"/>
      <c r="G902" s="886"/>
      <c r="H902" s="886"/>
      <c r="I902" s="886"/>
      <c r="J902" s="886"/>
      <c r="K902" s="886"/>
      <c r="L902" s="886"/>
      <c r="M902" s="886"/>
      <c r="N902" s="886"/>
      <c r="O902" s="886"/>
      <c r="P902" s="886"/>
      <c r="Q902" s="886"/>
      <c r="R902" s="886"/>
      <c r="S902" s="886"/>
      <c r="T902" s="886"/>
      <c r="U902" s="886"/>
      <c r="V902" s="886"/>
      <c r="W902" s="886"/>
      <c r="X902" s="886"/>
      <c r="Y902" s="886"/>
      <c r="Z902" s="886"/>
      <c r="AA902" s="886"/>
      <c r="AB902" s="886"/>
      <c r="AC902" s="886"/>
      <c r="AD902" s="886"/>
      <c r="AE902" s="886"/>
      <c r="AF902" s="886"/>
      <c r="AG902" s="886"/>
      <c r="AH902" s="886"/>
      <c r="AI902" s="886"/>
      <c r="AJ902" s="886"/>
      <c r="AK902" s="886"/>
      <c r="AL902" s="886"/>
      <c r="AM902" s="886"/>
      <c r="AN902" s="886"/>
      <c r="AO902" s="886"/>
      <c r="AP902" s="886"/>
      <c r="AQ902" s="886"/>
      <c r="AR902" s="886"/>
      <c r="AS902" s="886"/>
      <c r="AT902" s="886"/>
      <c r="AU902" s="886"/>
      <c r="AV902" s="886"/>
      <c r="AW902" s="886"/>
      <c r="AX902" s="886"/>
      <c r="AY902" s="886"/>
      <c r="AZ902" s="886"/>
      <c r="BA902" s="886"/>
      <c r="BB902" s="886"/>
      <c r="BC902" s="886"/>
      <c r="BD902" s="886"/>
      <c r="BE902" s="886"/>
      <c r="BF902" s="886"/>
      <c r="BG902" s="886"/>
      <c r="BH902" s="886"/>
      <c r="BI902" s="886"/>
      <c r="BJ902" s="886"/>
      <c r="BK902" s="886"/>
      <c r="BL902" s="886"/>
      <c r="BM902" s="886"/>
      <c r="BN902" s="886"/>
      <c r="BO902" s="886"/>
      <c r="BP902" s="886"/>
      <c r="BQ902" s="886"/>
    </row>
    <row r="903">
      <c r="A903" s="886"/>
      <c r="B903" s="886"/>
      <c r="C903" s="886"/>
      <c r="D903" s="887"/>
      <c r="E903" s="886"/>
      <c r="F903" s="886"/>
      <c r="G903" s="886"/>
      <c r="H903" s="886"/>
      <c r="I903" s="886"/>
      <c r="J903" s="886"/>
      <c r="K903" s="886"/>
      <c r="L903" s="886"/>
      <c r="M903" s="886"/>
      <c r="N903" s="886"/>
      <c r="O903" s="886"/>
      <c r="P903" s="886"/>
      <c r="Q903" s="886"/>
      <c r="R903" s="886"/>
      <c r="S903" s="886"/>
      <c r="T903" s="886"/>
      <c r="U903" s="886"/>
      <c r="V903" s="886"/>
      <c r="W903" s="886"/>
      <c r="X903" s="886"/>
      <c r="Y903" s="886"/>
      <c r="Z903" s="886"/>
      <c r="AA903" s="886"/>
      <c r="AB903" s="886"/>
      <c r="AC903" s="886"/>
      <c r="AD903" s="886"/>
      <c r="AE903" s="886"/>
      <c r="AF903" s="886"/>
      <c r="AG903" s="886"/>
      <c r="AH903" s="886"/>
      <c r="AI903" s="886"/>
      <c r="AJ903" s="886"/>
      <c r="AK903" s="886"/>
      <c r="AL903" s="886"/>
      <c r="AM903" s="886"/>
      <c r="AN903" s="886"/>
      <c r="AO903" s="886"/>
      <c r="AP903" s="886"/>
      <c r="AQ903" s="886"/>
      <c r="AR903" s="886"/>
      <c r="AS903" s="886"/>
      <c r="AT903" s="886"/>
      <c r="AU903" s="886"/>
      <c r="AV903" s="886"/>
      <c r="AW903" s="886"/>
      <c r="AX903" s="886"/>
      <c r="AY903" s="886"/>
      <c r="AZ903" s="886"/>
      <c r="BA903" s="886"/>
      <c r="BB903" s="886"/>
      <c r="BC903" s="886"/>
      <c r="BD903" s="886"/>
      <c r="BE903" s="886"/>
      <c r="BF903" s="886"/>
      <c r="BG903" s="886"/>
      <c r="BH903" s="886"/>
      <c r="BI903" s="886"/>
      <c r="BJ903" s="886"/>
      <c r="BK903" s="886"/>
      <c r="BL903" s="886"/>
      <c r="BM903" s="886"/>
      <c r="BN903" s="886"/>
      <c r="BO903" s="886"/>
      <c r="BP903" s="886"/>
      <c r="BQ903" s="886"/>
    </row>
    <row r="904">
      <c r="A904" s="886"/>
      <c r="B904" s="886"/>
      <c r="C904" s="886"/>
      <c r="D904" s="887"/>
      <c r="E904" s="886"/>
      <c r="F904" s="886"/>
      <c r="G904" s="886"/>
      <c r="H904" s="886"/>
      <c r="I904" s="886"/>
      <c r="J904" s="886"/>
      <c r="K904" s="886"/>
      <c r="L904" s="886"/>
      <c r="M904" s="886"/>
      <c r="N904" s="886"/>
      <c r="O904" s="886"/>
      <c r="P904" s="886"/>
      <c r="Q904" s="886"/>
      <c r="R904" s="886"/>
      <c r="S904" s="886"/>
      <c r="T904" s="886"/>
      <c r="U904" s="886"/>
      <c r="V904" s="886"/>
      <c r="W904" s="886"/>
      <c r="X904" s="886"/>
      <c r="Y904" s="886"/>
      <c r="Z904" s="886"/>
      <c r="AA904" s="886"/>
      <c r="AB904" s="886"/>
      <c r="AC904" s="886"/>
      <c r="AD904" s="886"/>
      <c r="AE904" s="886"/>
      <c r="AF904" s="886"/>
      <c r="AG904" s="886"/>
      <c r="AH904" s="886"/>
      <c r="AI904" s="886"/>
      <c r="AJ904" s="886"/>
      <c r="AK904" s="886"/>
      <c r="AL904" s="886"/>
      <c r="AM904" s="886"/>
      <c r="AN904" s="886"/>
      <c r="AO904" s="886"/>
      <c r="AP904" s="886"/>
      <c r="AQ904" s="886"/>
      <c r="AR904" s="886"/>
      <c r="AS904" s="886"/>
      <c r="AT904" s="886"/>
      <c r="AU904" s="886"/>
      <c r="AV904" s="886"/>
      <c r="AW904" s="886"/>
      <c r="AX904" s="886"/>
      <c r="AY904" s="886"/>
      <c r="AZ904" s="886"/>
      <c r="BA904" s="886"/>
      <c r="BB904" s="886"/>
      <c r="BC904" s="886"/>
      <c r="BD904" s="886"/>
      <c r="BE904" s="886"/>
      <c r="BF904" s="886"/>
      <c r="BG904" s="886"/>
      <c r="BH904" s="886"/>
      <c r="BI904" s="886"/>
      <c r="BJ904" s="886"/>
      <c r="BK904" s="886"/>
      <c r="BL904" s="886"/>
      <c r="BM904" s="886"/>
      <c r="BN904" s="886"/>
      <c r="BO904" s="886"/>
      <c r="BP904" s="886"/>
      <c r="BQ904" s="886"/>
    </row>
    <row r="905">
      <c r="A905" s="886"/>
      <c r="B905" s="886"/>
      <c r="C905" s="886"/>
      <c r="D905" s="887"/>
      <c r="E905" s="886"/>
      <c r="F905" s="886"/>
      <c r="G905" s="886"/>
      <c r="H905" s="886"/>
      <c r="I905" s="886"/>
      <c r="J905" s="886"/>
      <c r="K905" s="886"/>
      <c r="L905" s="886"/>
      <c r="M905" s="886"/>
      <c r="N905" s="886"/>
      <c r="O905" s="886"/>
      <c r="P905" s="886"/>
      <c r="Q905" s="886"/>
      <c r="R905" s="886"/>
      <c r="S905" s="886"/>
      <c r="T905" s="886"/>
      <c r="U905" s="886"/>
      <c r="V905" s="886"/>
      <c r="W905" s="886"/>
      <c r="X905" s="886"/>
      <c r="Y905" s="886"/>
      <c r="Z905" s="886"/>
      <c r="AA905" s="886"/>
      <c r="AB905" s="886"/>
      <c r="AC905" s="886"/>
      <c r="AD905" s="886"/>
      <c r="AE905" s="886"/>
      <c r="AF905" s="886"/>
      <c r="AG905" s="886"/>
      <c r="AH905" s="886"/>
      <c r="AI905" s="886"/>
      <c r="AJ905" s="886"/>
      <c r="AK905" s="886"/>
      <c r="AL905" s="886"/>
      <c r="AM905" s="886"/>
      <c r="AN905" s="886"/>
      <c r="AO905" s="886"/>
      <c r="AP905" s="886"/>
      <c r="AQ905" s="886"/>
      <c r="AR905" s="886"/>
      <c r="AS905" s="886"/>
      <c r="AT905" s="886"/>
      <c r="AU905" s="886"/>
      <c r="AV905" s="886"/>
      <c r="AW905" s="886"/>
      <c r="AX905" s="886"/>
      <c r="AY905" s="886"/>
      <c r="AZ905" s="886"/>
      <c r="BA905" s="886"/>
      <c r="BB905" s="886"/>
      <c r="BC905" s="886"/>
      <c r="BD905" s="886"/>
      <c r="BE905" s="886"/>
      <c r="BF905" s="886"/>
      <c r="BG905" s="886"/>
      <c r="BH905" s="886"/>
      <c r="BI905" s="886"/>
      <c r="BJ905" s="886"/>
      <c r="BK905" s="886"/>
      <c r="BL905" s="886"/>
      <c r="BM905" s="886"/>
      <c r="BN905" s="886"/>
      <c r="BO905" s="886"/>
      <c r="BP905" s="886"/>
      <c r="BQ905" s="886"/>
    </row>
    <row r="906">
      <c r="A906" s="886"/>
      <c r="B906" s="886"/>
      <c r="C906" s="886"/>
      <c r="D906" s="887"/>
      <c r="E906" s="886"/>
      <c r="F906" s="886"/>
      <c r="G906" s="886"/>
      <c r="H906" s="886"/>
      <c r="I906" s="886"/>
      <c r="J906" s="886"/>
      <c r="K906" s="886"/>
      <c r="L906" s="886"/>
      <c r="M906" s="886"/>
      <c r="N906" s="886"/>
      <c r="O906" s="886"/>
      <c r="P906" s="886"/>
      <c r="Q906" s="886"/>
      <c r="R906" s="886"/>
      <c r="S906" s="886"/>
      <c r="T906" s="886"/>
      <c r="U906" s="886"/>
      <c r="V906" s="886"/>
      <c r="W906" s="886"/>
      <c r="X906" s="886"/>
      <c r="Y906" s="886"/>
      <c r="Z906" s="886"/>
      <c r="AA906" s="886"/>
      <c r="AB906" s="886"/>
      <c r="AC906" s="886"/>
      <c r="AD906" s="886"/>
      <c r="AE906" s="886"/>
      <c r="AF906" s="886"/>
      <c r="AG906" s="886"/>
      <c r="AH906" s="886"/>
      <c r="AI906" s="886"/>
      <c r="AJ906" s="886"/>
      <c r="AK906" s="886"/>
      <c r="AL906" s="886"/>
      <c r="AM906" s="886"/>
      <c r="AN906" s="886"/>
      <c r="AO906" s="886"/>
      <c r="AP906" s="886"/>
      <c r="AQ906" s="886"/>
      <c r="AR906" s="886"/>
      <c r="AS906" s="886"/>
      <c r="AT906" s="886"/>
      <c r="AU906" s="886"/>
      <c r="AV906" s="886"/>
      <c r="AW906" s="886"/>
      <c r="AX906" s="886"/>
      <c r="AY906" s="886"/>
      <c r="AZ906" s="886"/>
      <c r="BA906" s="886"/>
      <c r="BB906" s="886"/>
      <c r="BC906" s="886"/>
      <c r="BD906" s="886"/>
      <c r="BE906" s="886"/>
      <c r="BF906" s="886"/>
      <c r="BG906" s="886"/>
      <c r="BH906" s="886"/>
      <c r="BI906" s="886"/>
      <c r="BJ906" s="886"/>
      <c r="BK906" s="886"/>
      <c r="BL906" s="886"/>
      <c r="BM906" s="886"/>
      <c r="BN906" s="886"/>
      <c r="BO906" s="886"/>
      <c r="BP906" s="886"/>
      <c r="BQ906" s="886"/>
    </row>
    <row r="907">
      <c r="A907" s="886"/>
      <c r="B907" s="886"/>
      <c r="C907" s="886"/>
      <c r="D907" s="887"/>
      <c r="E907" s="886"/>
      <c r="F907" s="886"/>
      <c r="G907" s="886"/>
      <c r="H907" s="886"/>
      <c r="I907" s="886"/>
      <c r="J907" s="886"/>
      <c r="K907" s="886"/>
      <c r="L907" s="886"/>
      <c r="M907" s="886"/>
      <c r="N907" s="886"/>
      <c r="O907" s="886"/>
      <c r="P907" s="886"/>
      <c r="Q907" s="886"/>
      <c r="R907" s="886"/>
      <c r="S907" s="886"/>
      <c r="T907" s="886"/>
      <c r="U907" s="886"/>
      <c r="V907" s="886"/>
      <c r="W907" s="886"/>
      <c r="X907" s="886"/>
      <c r="Y907" s="886"/>
      <c r="Z907" s="886"/>
      <c r="AA907" s="886"/>
      <c r="AB907" s="886"/>
      <c r="AC907" s="886"/>
      <c r="AD907" s="886"/>
      <c r="AE907" s="886"/>
      <c r="AF907" s="886"/>
      <c r="AG907" s="886"/>
      <c r="AH907" s="886"/>
      <c r="AI907" s="886"/>
      <c r="AJ907" s="886"/>
      <c r="AK907" s="886"/>
      <c r="AL907" s="886"/>
      <c r="AM907" s="886"/>
      <c r="AN907" s="886"/>
      <c r="AO907" s="886"/>
      <c r="AP907" s="886"/>
      <c r="AQ907" s="886"/>
      <c r="AR907" s="886"/>
      <c r="AS907" s="886"/>
      <c r="AT907" s="886"/>
      <c r="AU907" s="886"/>
      <c r="AV907" s="886"/>
      <c r="AW907" s="886"/>
      <c r="AX907" s="886"/>
      <c r="AY907" s="886"/>
      <c r="AZ907" s="886"/>
      <c r="BA907" s="886"/>
      <c r="BB907" s="886"/>
      <c r="BC907" s="886"/>
      <c r="BD907" s="886"/>
      <c r="BE907" s="886"/>
      <c r="BF907" s="886"/>
      <c r="BG907" s="886"/>
      <c r="BH907" s="886"/>
      <c r="BI907" s="886"/>
      <c r="BJ907" s="886"/>
      <c r="BK907" s="886"/>
      <c r="BL907" s="886"/>
      <c r="BM907" s="886"/>
      <c r="BN907" s="886"/>
      <c r="BO907" s="886"/>
      <c r="BP907" s="886"/>
      <c r="BQ907" s="886"/>
    </row>
    <row r="908">
      <c r="A908" s="886"/>
      <c r="B908" s="886"/>
      <c r="C908" s="886"/>
      <c r="D908" s="887"/>
      <c r="E908" s="886"/>
      <c r="F908" s="886"/>
      <c r="G908" s="886"/>
      <c r="H908" s="886"/>
      <c r="I908" s="886"/>
      <c r="J908" s="886"/>
      <c r="K908" s="886"/>
      <c r="L908" s="886"/>
      <c r="M908" s="886"/>
      <c r="N908" s="886"/>
      <c r="O908" s="886"/>
      <c r="P908" s="886"/>
      <c r="Q908" s="886"/>
      <c r="R908" s="886"/>
      <c r="S908" s="886"/>
      <c r="T908" s="886"/>
      <c r="U908" s="886"/>
      <c r="V908" s="886"/>
      <c r="W908" s="886"/>
      <c r="X908" s="886"/>
      <c r="Y908" s="886"/>
      <c r="Z908" s="886"/>
      <c r="AA908" s="886"/>
      <c r="AB908" s="886"/>
      <c r="AC908" s="886"/>
      <c r="AD908" s="886"/>
      <c r="AE908" s="886"/>
      <c r="AF908" s="886"/>
      <c r="AG908" s="886"/>
      <c r="AH908" s="886"/>
      <c r="AI908" s="886"/>
      <c r="AJ908" s="886"/>
      <c r="AK908" s="886"/>
      <c r="AL908" s="886"/>
      <c r="AM908" s="886"/>
      <c r="AN908" s="886"/>
      <c r="AO908" s="886"/>
      <c r="AP908" s="886"/>
      <c r="AQ908" s="886"/>
      <c r="AR908" s="886"/>
      <c r="AS908" s="886"/>
      <c r="AT908" s="886"/>
      <c r="AU908" s="886"/>
      <c r="AV908" s="886"/>
      <c r="AW908" s="886"/>
      <c r="AX908" s="886"/>
      <c r="AY908" s="886"/>
      <c r="AZ908" s="886"/>
      <c r="BA908" s="886"/>
      <c r="BB908" s="886"/>
      <c r="BC908" s="886"/>
      <c r="BD908" s="886"/>
      <c r="BE908" s="886"/>
      <c r="BF908" s="886"/>
      <c r="BG908" s="886"/>
      <c r="BH908" s="886"/>
      <c r="BI908" s="886"/>
      <c r="BJ908" s="886"/>
      <c r="BK908" s="886"/>
      <c r="BL908" s="886"/>
      <c r="BM908" s="886"/>
      <c r="BN908" s="886"/>
      <c r="BO908" s="886"/>
      <c r="BP908" s="886"/>
      <c r="BQ908" s="886"/>
    </row>
    <row r="909">
      <c r="A909" s="886"/>
      <c r="B909" s="886"/>
      <c r="C909" s="886"/>
      <c r="D909" s="887"/>
      <c r="E909" s="886"/>
      <c r="F909" s="886"/>
      <c r="G909" s="886"/>
      <c r="H909" s="886"/>
      <c r="I909" s="886"/>
      <c r="J909" s="886"/>
      <c r="K909" s="886"/>
      <c r="L909" s="886"/>
      <c r="M909" s="886"/>
      <c r="N909" s="886"/>
      <c r="O909" s="886"/>
      <c r="P909" s="886"/>
      <c r="Q909" s="886"/>
      <c r="R909" s="886"/>
      <c r="S909" s="886"/>
      <c r="T909" s="886"/>
      <c r="U909" s="886"/>
      <c r="V909" s="886"/>
      <c r="W909" s="886"/>
      <c r="X909" s="886"/>
      <c r="Y909" s="886"/>
      <c r="Z909" s="886"/>
      <c r="AA909" s="886"/>
      <c r="AB909" s="886"/>
      <c r="AC909" s="886"/>
      <c r="AD909" s="886"/>
      <c r="AE909" s="886"/>
      <c r="AF909" s="886"/>
      <c r="AG909" s="886"/>
      <c r="AH909" s="886"/>
      <c r="AI909" s="886"/>
      <c r="AJ909" s="886"/>
      <c r="AK909" s="886"/>
      <c r="AL909" s="886"/>
      <c r="AM909" s="886"/>
      <c r="AN909" s="886"/>
      <c r="AO909" s="886"/>
      <c r="AP909" s="886"/>
      <c r="AQ909" s="886"/>
      <c r="AR909" s="886"/>
      <c r="AS909" s="886"/>
      <c r="AT909" s="886"/>
      <c r="AU909" s="886"/>
      <c r="AV909" s="886"/>
      <c r="AW909" s="886"/>
      <c r="AX909" s="886"/>
      <c r="AY909" s="886"/>
      <c r="AZ909" s="886"/>
      <c r="BA909" s="886"/>
      <c r="BB909" s="886"/>
      <c r="BC909" s="886"/>
      <c r="BD909" s="886"/>
      <c r="BE909" s="886"/>
      <c r="BF909" s="886"/>
      <c r="BG909" s="886"/>
      <c r="BH909" s="886"/>
      <c r="BI909" s="886"/>
      <c r="BJ909" s="886"/>
      <c r="BK909" s="886"/>
      <c r="BL909" s="886"/>
      <c r="BM909" s="886"/>
      <c r="BN909" s="886"/>
      <c r="BO909" s="886"/>
      <c r="BP909" s="886"/>
      <c r="BQ909" s="886"/>
    </row>
    <row r="910">
      <c r="A910" s="886"/>
      <c r="B910" s="886"/>
      <c r="C910" s="886"/>
      <c r="D910" s="887"/>
      <c r="E910" s="886"/>
      <c r="F910" s="886"/>
      <c r="G910" s="886"/>
      <c r="H910" s="886"/>
      <c r="I910" s="886"/>
      <c r="J910" s="886"/>
      <c r="K910" s="886"/>
      <c r="L910" s="886"/>
      <c r="M910" s="886"/>
      <c r="N910" s="886"/>
      <c r="O910" s="886"/>
      <c r="P910" s="886"/>
      <c r="Q910" s="886"/>
      <c r="R910" s="886"/>
      <c r="S910" s="886"/>
      <c r="T910" s="886"/>
      <c r="U910" s="886"/>
      <c r="V910" s="886"/>
      <c r="W910" s="886"/>
      <c r="X910" s="886"/>
      <c r="Y910" s="886"/>
      <c r="Z910" s="886"/>
      <c r="AA910" s="886"/>
      <c r="AB910" s="886"/>
      <c r="AC910" s="886"/>
      <c r="AD910" s="886"/>
      <c r="AE910" s="886"/>
      <c r="AF910" s="886"/>
      <c r="AG910" s="886"/>
      <c r="AH910" s="886"/>
      <c r="AI910" s="886"/>
      <c r="AJ910" s="886"/>
      <c r="AK910" s="886"/>
      <c r="AL910" s="886"/>
      <c r="AM910" s="886"/>
      <c r="AN910" s="886"/>
      <c r="AO910" s="886"/>
      <c r="AP910" s="886"/>
      <c r="AQ910" s="886"/>
      <c r="AR910" s="886"/>
      <c r="AS910" s="886"/>
      <c r="AT910" s="886"/>
      <c r="AU910" s="886"/>
      <c r="AV910" s="886"/>
      <c r="AW910" s="886"/>
      <c r="AX910" s="886"/>
      <c r="AY910" s="886"/>
      <c r="AZ910" s="886"/>
      <c r="BA910" s="886"/>
      <c r="BB910" s="886"/>
      <c r="BC910" s="886"/>
      <c r="BD910" s="886"/>
      <c r="BE910" s="886"/>
      <c r="BF910" s="886"/>
      <c r="BG910" s="886"/>
      <c r="BH910" s="886"/>
      <c r="BI910" s="886"/>
      <c r="BJ910" s="886"/>
      <c r="BK910" s="886"/>
      <c r="BL910" s="886"/>
      <c r="BM910" s="886"/>
      <c r="BN910" s="886"/>
      <c r="BO910" s="886"/>
      <c r="BP910" s="886"/>
      <c r="BQ910" s="886"/>
    </row>
    <row r="911">
      <c r="A911" s="886"/>
      <c r="B911" s="886"/>
      <c r="C911" s="886"/>
      <c r="D911" s="887"/>
      <c r="E911" s="886"/>
      <c r="F911" s="886"/>
      <c r="G911" s="886"/>
      <c r="H911" s="886"/>
      <c r="I911" s="886"/>
      <c r="J911" s="886"/>
      <c r="K911" s="886"/>
      <c r="L911" s="886"/>
      <c r="M911" s="886"/>
      <c r="N911" s="886"/>
      <c r="O911" s="886"/>
      <c r="P911" s="886"/>
      <c r="Q911" s="886"/>
      <c r="R911" s="886"/>
      <c r="S911" s="886"/>
      <c r="T911" s="886"/>
      <c r="U911" s="886"/>
      <c r="V911" s="886"/>
      <c r="W911" s="886"/>
      <c r="X911" s="886"/>
      <c r="Y911" s="886"/>
      <c r="Z911" s="886"/>
      <c r="AA911" s="886"/>
      <c r="AB911" s="886"/>
      <c r="AC911" s="886"/>
      <c r="AD911" s="886"/>
      <c r="AE911" s="886"/>
      <c r="AF911" s="886"/>
      <c r="AG911" s="886"/>
      <c r="AH911" s="886"/>
      <c r="AI911" s="886"/>
      <c r="AJ911" s="886"/>
      <c r="AK911" s="886"/>
      <c r="AL911" s="886"/>
      <c r="AM911" s="886"/>
      <c r="AN911" s="886"/>
      <c r="AO911" s="886"/>
      <c r="AP911" s="886"/>
      <c r="AQ911" s="886"/>
      <c r="AR911" s="886"/>
      <c r="AS911" s="886"/>
      <c r="AT911" s="886"/>
      <c r="AU911" s="886"/>
      <c r="AV911" s="886"/>
      <c r="AW911" s="886"/>
      <c r="AX911" s="886"/>
      <c r="AY911" s="886"/>
      <c r="AZ911" s="886"/>
      <c r="BA911" s="886"/>
      <c r="BB911" s="886"/>
      <c r="BC911" s="886"/>
      <c r="BD911" s="886"/>
      <c r="BE911" s="886"/>
      <c r="BF911" s="886"/>
      <c r="BG911" s="886"/>
      <c r="BH911" s="886"/>
      <c r="BI911" s="886"/>
      <c r="BJ911" s="886"/>
      <c r="BK911" s="886"/>
      <c r="BL911" s="886"/>
      <c r="BM911" s="886"/>
      <c r="BN911" s="886"/>
      <c r="BO911" s="886"/>
      <c r="BP911" s="886"/>
      <c r="BQ911" s="886"/>
    </row>
    <row r="912">
      <c r="A912" s="886"/>
      <c r="B912" s="886"/>
      <c r="C912" s="886"/>
      <c r="D912" s="887"/>
      <c r="E912" s="886"/>
      <c r="F912" s="886"/>
      <c r="G912" s="886"/>
      <c r="H912" s="886"/>
      <c r="I912" s="886"/>
      <c r="J912" s="886"/>
      <c r="K912" s="886"/>
      <c r="L912" s="886"/>
      <c r="M912" s="886"/>
      <c r="N912" s="886"/>
      <c r="O912" s="886"/>
      <c r="P912" s="886"/>
      <c r="Q912" s="886"/>
      <c r="R912" s="886"/>
      <c r="S912" s="886"/>
      <c r="T912" s="886"/>
      <c r="U912" s="886"/>
      <c r="V912" s="886"/>
      <c r="W912" s="886"/>
      <c r="X912" s="886"/>
      <c r="Y912" s="886"/>
      <c r="Z912" s="886"/>
      <c r="AA912" s="886"/>
      <c r="AB912" s="886"/>
      <c r="AC912" s="886"/>
      <c r="AD912" s="886"/>
      <c r="AE912" s="886"/>
      <c r="AF912" s="886"/>
      <c r="AG912" s="886"/>
      <c r="AH912" s="886"/>
      <c r="AI912" s="886"/>
      <c r="AJ912" s="886"/>
      <c r="AK912" s="886"/>
      <c r="AL912" s="886"/>
      <c r="AM912" s="886"/>
      <c r="AN912" s="886"/>
      <c r="AO912" s="886"/>
      <c r="AP912" s="886"/>
      <c r="AQ912" s="886"/>
      <c r="AR912" s="886"/>
      <c r="AS912" s="886"/>
      <c r="AT912" s="886"/>
      <c r="AU912" s="886"/>
      <c r="AV912" s="886"/>
      <c r="AW912" s="886"/>
      <c r="AX912" s="886"/>
      <c r="AY912" s="886"/>
      <c r="AZ912" s="886"/>
      <c r="BA912" s="886"/>
      <c r="BB912" s="886"/>
      <c r="BC912" s="886"/>
      <c r="BD912" s="886"/>
      <c r="BE912" s="886"/>
      <c r="BF912" s="886"/>
      <c r="BG912" s="886"/>
      <c r="BH912" s="886"/>
      <c r="BI912" s="886"/>
      <c r="BJ912" s="886"/>
      <c r="BK912" s="886"/>
      <c r="BL912" s="886"/>
      <c r="BM912" s="886"/>
      <c r="BN912" s="886"/>
      <c r="BO912" s="886"/>
      <c r="BP912" s="886"/>
      <c r="BQ912" s="886"/>
    </row>
    <row r="913">
      <c r="A913" s="886"/>
      <c r="B913" s="886"/>
      <c r="C913" s="886"/>
      <c r="D913" s="887"/>
      <c r="E913" s="886"/>
      <c r="F913" s="886"/>
      <c r="G913" s="886"/>
      <c r="H913" s="886"/>
      <c r="I913" s="886"/>
      <c r="J913" s="886"/>
      <c r="K913" s="886"/>
      <c r="L913" s="886"/>
      <c r="M913" s="886"/>
      <c r="N913" s="886"/>
      <c r="O913" s="886"/>
      <c r="P913" s="886"/>
      <c r="Q913" s="886"/>
      <c r="R913" s="886"/>
      <c r="S913" s="886"/>
      <c r="T913" s="886"/>
      <c r="U913" s="886"/>
      <c r="V913" s="886"/>
      <c r="W913" s="886"/>
      <c r="X913" s="886"/>
      <c r="Y913" s="886"/>
      <c r="Z913" s="886"/>
      <c r="AA913" s="886"/>
      <c r="AB913" s="886"/>
      <c r="AC913" s="886"/>
      <c r="AD913" s="886"/>
      <c r="AE913" s="886"/>
      <c r="AF913" s="886"/>
      <c r="AG913" s="886"/>
      <c r="AH913" s="886"/>
      <c r="AI913" s="886"/>
      <c r="AJ913" s="886"/>
      <c r="AK913" s="886"/>
      <c r="AL913" s="886"/>
      <c r="AM913" s="886"/>
      <c r="AN913" s="886"/>
      <c r="AO913" s="886"/>
      <c r="AP913" s="886"/>
      <c r="AQ913" s="886"/>
      <c r="AR913" s="886"/>
      <c r="AS913" s="886"/>
      <c r="AT913" s="886"/>
      <c r="AU913" s="886"/>
      <c r="AV913" s="886"/>
      <c r="AW913" s="886"/>
      <c r="AX913" s="886"/>
      <c r="AY913" s="886"/>
      <c r="AZ913" s="886"/>
      <c r="BA913" s="886"/>
      <c r="BB913" s="886"/>
      <c r="BC913" s="886"/>
      <c r="BD913" s="886"/>
      <c r="BE913" s="886"/>
      <c r="BF913" s="886"/>
      <c r="BG913" s="886"/>
      <c r="BH913" s="886"/>
      <c r="BI913" s="886"/>
      <c r="BJ913" s="886"/>
      <c r="BK913" s="886"/>
      <c r="BL913" s="886"/>
      <c r="BM913" s="886"/>
      <c r="BN913" s="886"/>
      <c r="BO913" s="886"/>
      <c r="BP913" s="886"/>
      <c r="BQ913" s="886"/>
    </row>
    <row r="914">
      <c r="A914" s="886"/>
      <c r="B914" s="886"/>
      <c r="C914" s="886"/>
      <c r="D914" s="887"/>
      <c r="E914" s="886"/>
      <c r="F914" s="886"/>
      <c r="G914" s="886"/>
      <c r="H914" s="886"/>
      <c r="I914" s="886"/>
      <c r="J914" s="886"/>
      <c r="K914" s="886"/>
      <c r="L914" s="886"/>
      <c r="M914" s="886"/>
      <c r="N914" s="886"/>
      <c r="O914" s="886"/>
      <c r="P914" s="886"/>
      <c r="Q914" s="886"/>
      <c r="R914" s="886"/>
      <c r="S914" s="886"/>
      <c r="T914" s="886"/>
      <c r="U914" s="886"/>
      <c r="V914" s="886"/>
      <c r="W914" s="886"/>
      <c r="X914" s="886"/>
      <c r="Y914" s="886"/>
      <c r="Z914" s="886"/>
      <c r="AA914" s="886"/>
      <c r="AB914" s="886"/>
      <c r="AC914" s="886"/>
      <c r="AD914" s="886"/>
      <c r="AE914" s="886"/>
      <c r="AF914" s="886"/>
      <c r="AG914" s="886"/>
      <c r="AH914" s="886"/>
      <c r="AI914" s="886"/>
      <c r="AJ914" s="886"/>
      <c r="AK914" s="886"/>
      <c r="AL914" s="886"/>
      <c r="AM914" s="886"/>
      <c r="AN914" s="886"/>
      <c r="AO914" s="886"/>
      <c r="AP914" s="886"/>
      <c r="AQ914" s="886"/>
      <c r="AR914" s="886"/>
      <c r="AS914" s="886"/>
      <c r="AT914" s="886"/>
      <c r="AU914" s="886"/>
      <c r="AV914" s="886"/>
      <c r="AW914" s="886"/>
      <c r="AX914" s="886"/>
      <c r="AY914" s="886"/>
      <c r="AZ914" s="886"/>
      <c r="BA914" s="886"/>
      <c r="BB914" s="886"/>
      <c r="BC914" s="886"/>
      <c r="BD914" s="886"/>
      <c r="BE914" s="886"/>
      <c r="BF914" s="886"/>
      <c r="BG914" s="886"/>
      <c r="BH914" s="886"/>
      <c r="BI914" s="886"/>
      <c r="BJ914" s="886"/>
      <c r="BK914" s="886"/>
      <c r="BL914" s="886"/>
      <c r="BM914" s="886"/>
      <c r="BN914" s="886"/>
      <c r="BO914" s="886"/>
      <c r="BP914" s="886"/>
      <c r="BQ914" s="886"/>
    </row>
    <row r="915">
      <c r="A915" s="886"/>
      <c r="B915" s="886"/>
      <c r="C915" s="886"/>
      <c r="D915" s="887"/>
      <c r="E915" s="886"/>
      <c r="F915" s="886"/>
      <c r="G915" s="886"/>
      <c r="H915" s="886"/>
      <c r="I915" s="886"/>
      <c r="J915" s="886"/>
      <c r="K915" s="886"/>
      <c r="L915" s="886"/>
      <c r="M915" s="886"/>
      <c r="N915" s="886"/>
      <c r="O915" s="886"/>
      <c r="P915" s="886"/>
      <c r="Q915" s="886"/>
      <c r="R915" s="886"/>
      <c r="S915" s="886"/>
      <c r="T915" s="886"/>
      <c r="U915" s="886"/>
      <c r="V915" s="886"/>
      <c r="W915" s="886"/>
      <c r="X915" s="886"/>
      <c r="Y915" s="886"/>
      <c r="Z915" s="886"/>
      <c r="AA915" s="886"/>
      <c r="AB915" s="886"/>
      <c r="AC915" s="886"/>
      <c r="AD915" s="886"/>
      <c r="AE915" s="886"/>
      <c r="AF915" s="886"/>
      <c r="AG915" s="886"/>
      <c r="AH915" s="886"/>
      <c r="AI915" s="886"/>
      <c r="AJ915" s="886"/>
      <c r="AK915" s="886"/>
      <c r="AL915" s="886"/>
      <c r="AM915" s="886"/>
      <c r="AN915" s="886"/>
      <c r="AO915" s="886"/>
      <c r="AP915" s="886"/>
      <c r="AQ915" s="886"/>
      <c r="AR915" s="886"/>
      <c r="AS915" s="886"/>
      <c r="AT915" s="886"/>
      <c r="AU915" s="886"/>
      <c r="AV915" s="886"/>
      <c r="AW915" s="886"/>
      <c r="AX915" s="886"/>
      <c r="AY915" s="886"/>
      <c r="AZ915" s="886"/>
      <c r="BA915" s="886"/>
      <c r="BB915" s="886"/>
      <c r="BC915" s="886"/>
      <c r="BD915" s="886"/>
      <c r="BE915" s="886"/>
      <c r="BF915" s="886"/>
      <c r="BG915" s="886"/>
      <c r="BH915" s="886"/>
      <c r="BI915" s="886"/>
      <c r="BJ915" s="886"/>
      <c r="BK915" s="886"/>
      <c r="BL915" s="886"/>
      <c r="BM915" s="886"/>
      <c r="BN915" s="886"/>
      <c r="BO915" s="886"/>
      <c r="BP915" s="886"/>
      <c r="BQ915" s="886"/>
    </row>
    <row r="916">
      <c r="A916" s="886"/>
      <c r="B916" s="886"/>
      <c r="C916" s="886"/>
      <c r="D916" s="887"/>
      <c r="E916" s="886"/>
      <c r="F916" s="886"/>
      <c r="G916" s="886"/>
      <c r="H916" s="886"/>
      <c r="I916" s="886"/>
      <c r="J916" s="886"/>
      <c r="K916" s="886"/>
      <c r="L916" s="886"/>
      <c r="M916" s="886"/>
      <c r="N916" s="886"/>
      <c r="O916" s="886"/>
      <c r="P916" s="886"/>
      <c r="Q916" s="886"/>
      <c r="R916" s="886"/>
      <c r="S916" s="886"/>
      <c r="T916" s="886"/>
      <c r="U916" s="886"/>
      <c r="V916" s="886"/>
      <c r="W916" s="886"/>
      <c r="X916" s="886"/>
      <c r="Y916" s="886"/>
      <c r="Z916" s="886"/>
      <c r="AA916" s="886"/>
      <c r="AB916" s="886"/>
      <c r="AC916" s="886"/>
      <c r="AD916" s="886"/>
      <c r="AE916" s="886"/>
      <c r="AF916" s="886"/>
      <c r="AG916" s="886"/>
      <c r="AH916" s="886"/>
      <c r="AI916" s="886"/>
      <c r="AJ916" s="886"/>
      <c r="AK916" s="886"/>
      <c r="AL916" s="886"/>
      <c r="AM916" s="886"/>
      <c r="AN916" s="886"/>
      <c r="AO916" s="886"/>
      <c r="AP916" s="886"/>
      <c r="AQ916" s="886"/>
      <c r="AR916" s="886"/>
      <c r="AS916" s="886"/>
      <c r="AT916" s="886"/>
      <c r="AU916" s="886"/>
      <c r="AV916" s="886"/>
      <c r="AW916" s="886"/>
      <c r="AX916" s="886"/>
      <c r="AY916" s="886"/>
      <c r="AZ916" s="886"/>
      <c r="BA916" s="886"/>
      <c r="BB916" s="886"/>
      <c r="BC916" s="886"/>
      <c r="BD916" s="886"/>
      <c r="BE916" s="886"/>
      <c r="BF916" s="886"/>
      <c r="BG916" s="886"/>
      <c r="BH916" s="886"/>
      <c r="BI916" s="886"/>
      <c r="BJ916" s="886"/>
      <c r="BK916" s="886"/>
      <c r="BL916" s="886"/>
      <c r="BM916" s="886"/>
      <c r="BN916" s="886"/>
      <c r="BO916" s="886"/>
      <c r="BP916" s="886"/>
      <c r="BQ916" s="886"/>
    </row>
    <row r="917">
      <c r="A917" s="886"/>
      <c r="B917" s="886"/>
      <c r="C917" s="886"/>
      <c r="D917" s="887"/>
      <c r="E917" s="886"/>
      <c r="F917" s="886"/>
      <c r="G917" s="886"/>
      <c r="H917" s="886"/>
      <c r="I917" s="886"/>
      <c r="J917" s="886"/>
      <c r="K917" s="886"/>
      <c r="L917" s="886"/>
      <c r="M917" s="886"/>
      <c r="N917" s="886"/>
      <c r="O917" s="886"/>
      <c r="P917" s="886"/>
      <c r="Q917" s="886"/>
      <c r="R917" s="886"/>
      <c r="S917" s="886"/>
      <c r="T917" s="886"/>
      <c r="U917" s="886"/>
      <c r="V917" s="886"/>
      <c r="W917" s="886"/>
      <c r="X917" s="886"/>
      <c r="Y917" s="886"/>
      <c r="Z917" s="886"/>
      <c r="AA917" s="886"/>
      <c r="AB917" s="886"/>
      <c r="AC917" s="886"/>
      <c r="AD917" s="886"/>
      <c r="AE917" s="886"/>
      <c r="AF917" s="886"/>
      <c r="AG917" s="886"/>
      <c r="AH917" s="886"/>
      <c r="AI917" s="886"/>
      <c r="AJ917" s="886"/>
      <c r="AK917" s="886"/>
      <c r="AL917" s="886"/>
      <c r="AM917" s="886"/>
      <c r="AN917" s="886"/>
      <c r="AO917" s="886"/>
      <c r="AP917" s="886"/>
      <c r="AQ917" s="886"/>
      <c r="AR917" s="886"/>
      <c r="AS917" s="886"/>
      <c r="AT917" s="886"/>
      <c r="AU917" s="886"/>
      <c r="AV917" s="886"/>
      <c r="AW917" s="886"/>
      <c r="AX917" s="886"/>
      <c r="AY917" s="886"/>
      <c r="AZ917" s="886"/>
      <c r="BA917" s="886"/>
      <c r="BB917" s="886"/>
      <c r="BC917" s="886"/>
      <c r="BD917" s="886"/>
      <c r="BE917" s="886"/>
      <c r="BF917" s="886"/>
      <c r="BG917" s="886"/>
      <c r="BH917" s="886"/>
      <c r="BI917" s="886"/>
      <c r="BJ917" s="886"/>
      <c r="BK917" s="886"/>
      <c r="BL917" s="886"/>
      <c r="BM917" s="886"/>
      <c r="BN917" s="886"/>
      <c r="BO917" s="886"/>
      <c r="BP917" s="886"/>
      <c r="BQ917" s="886"/>
    </row>
    <row r="918">
      <c r="A918" s="886"/>
      <c r="B918" s="886"/>
      <c r="C918" s="886"/>
      <c r="D918" s="887"/>
      <c r="E918" s="886"/>
      <c r="F918" s="886"/>
      <c r="G918" s="886"/>
      <c r="H918" s="886"/>
      <c r="I918" s="886"/>
      <c r="J918" s="886"/>
      <c r="K918" s="886"/>
      <c r="L918" s="886"/>
      <c r="M918" s="886"/>
      <c r="N918" s="886"/>
      <c r="O918" s="886"/>
      <c r="P918" s="886"/>
      <c r="Q918" s="886"/>
      <c r="R918" s="886"/>
      <c r="S918" s="886"/>
      <c r="T918" s="886"/>
      <c r="U918" s="886"/>
      <c r="V918" s="886"/>
      <c r="W918" s="886"/>
      <c r="X918" s="886"/>
      <c r="Y918" s="886"/>
      <c r="Z918" s="886"/>
      <c r="AA918" s="886"/>
      <c r="AB918" s="886"/>
      <c r="AC918" s="886"/>
      <c r="AD918" s="886"/>
      <c r="AE918" s="886"/>
      <c r="AF918" s="886"/>
      <c r="AG918" s="886"/>
      <c r="AH918" s="886"/>
      <c r="AI918" s="886"/>
      <c r="AJ918" s="886"/>
      <c r="AK918" s="886"/>
      <c r="AL918" s="886"/>
      <c r="AM918" s="886"/>
      <c r="AN918" s="886"/>
      <c r="AO918" s="886"/>
      <c r="AP918" s="886"/>
      <c r="AQ918" s="886"/>
      <c r="AR918" s="886"/>
      <c r="AS918" s="886"/>
      <c r="AT918" s="886"/>
      <c r="AU918" s="886"/>
      <c r="AV918" s="886"/>
      <c r="AW918" s="886"/>
      <c r="AX918" s="886"/>
      <c r="AY918" s="886"/>
      <c r="AZ918" s="886"/>
      <c r="BA918" s="886"/>
      <c r="BB918" s="886"/>
      <c r="BC918" s="886"/>
      <c r="BD918" s="886"/>
      <c r="BE918" s="886"/>
      <c r="BF918" s="886"/>
      <c r="BG918" s="886"/>
      <c r="BH918" s="886"/>
      <c r="BI918" s="886"/>
      <c r="BJ918" s="886"/>
      <c r="BK918" s="886"/>
      <c r="BL918" s="886"/>
      <c r="BM918" s="886"/>
      <c r="BN918" s="886"/>
      <c r="BO918" s="886"/>
      <c r="BP918" s="886"/>
      <c r="BQ918" s="886"/>
    </row>
    <row r="919">
      <c r="A919" s="886"/>
      <c r="B919" s="886"/>
      <c r="C919" s="886"/>
      <c r="D919" s="887"/>
      <c r="E919" s="886"/>
      <c r="F919" s="886"/>
      <c r="G919" s="886"/>
      <c r="H919" s="886"/>
      <c r="I919" s="886"/>
      <c r="J919" s="886"/>
      <c r="K919" s="886"/>
      <c r="L919" s="886"/>
      <c r="M919" s="886"/>
      <c r="N919" s="886"/>
      <c r="O919" s="886"/>
      <c r="P919" s="886"/>
      <c r="Q919" s="886"/>
      <c r="R919" s="886"/>
      <c r="S919" s="886"/>
      <c r="T919" s="886"/>
      <c r="U919" s="886"/>
      <c r="V919" s="886"/>
      <c r="W919" s="886"/>
      <c r="X919" s="886"/>
      <c r="Y919" s="886"/>
      <c r="Z919" s="886"/>
      <c r="AA919" s="886"/>
      <c r="AB919" s="886"/>
      <c r="AC919" s="886"/>
      <c r="AD919" s="886"/>
      <c r="AE919" s="886"/>
      <c r="AF919" s="886"/>
      <c r="AG919" s="886"/>
      <c r="AH919" s="886"/>
      <c r="AI919" s="886"/>
      <c r="AJ919" s="886"/>
      <c r="AK919" s="886"/>
      <c r="AL919" s="886"/>
      <c r="AM919" s="886"/>
      <c r="AN919" s="886"/>
      <c r="AO919" s="886"/>
      <c r="AP919" s="886"/>
      <c r="AQ919" s="886"/>
      <c r="AR919" s="886"/>
      <c r="AS919" s="886"/>
      <c r="AT919" s="886"/>
      <c r="AU919" s="886"/>
      <c r="AV919" s="886"/>
      <c r="AW919" s="886"/>
      <c r="AX919" s="886"/>
      <c r="AY919" s="886"/>
      <c r="AZ919" s="886"/>
      <c r="BA919" s="886"/>
      <c r="BB919" s="886"/>
      <c r="BC919" s="886"/>
      <c r="BD919" s="886"/>
      <c r="BE919" s="886"/>
      <c r="BF919" s="886"/>
      <c r="BG919" s="886"/>
      <c r="BH919" s="886"/>
      <c r="BI919" s="886"/>
      <c r="BJ919" s="886"/>
      <c r="BK919" s="886"/>
      <c r="BL919" s="886"/>
      <c r="BM919" s="886"/>
      <c r="BN919" s="886"/>
      <c r="BO919" s="886"/>
      <c r="BP919" s="886"/>
      <c r="BQ919" s="886"/>
    </row>
    <row r="920">
      <c r="A920" s="886"/>
      <c r="B920" s="886"/>
      <c r="C920" s="886"/>
      <c r="D920" s="887"/>
      <c r="E920" s="886"/>
      <c r="F920" s="886"/>
      <c r="G920" s="886"/>
      <c r="H920" s="886"/>
      <c r="I920" s="886"/>
      <c r="J920" s="886"/>
      <c r="K920" s="886"/>
      <c r="L920" s="886"/>
      <c r="M920" s="886"/>
      <c r="N920" s="886"/>
      <c r="O920" s="886"/>
      <c r="P920" s="886"/>
      <c r="Q920" s="886"/>
      <c r="R920" s="886"/>
      <c r="S920" s="886"/>
      <c r="T920" s="886"/>
      <c r="U920" s="886"/>
      <c r="V920" s="886"/>
      <c r="W920" s="886"/>
      <c r="X920" s="886"/>
      <c r="Y920" s="886"/>
      <c r="Z920" s="886"/>
      <c r="AA920" s="886"/>
      <c r="AB920" s="886"/>
      <c r="AC920" s="886"/>
      <c r="AD920" s="886"/>
      <c r="AE920" s="886"/>
      <c r="AF920" s="886"/>
      <c r="AG920" s="886"/>
      <c r="AH920" s="886"/>
      <c r="AI920" s="886"/>
      <c r="AJ920" s="886"/>
      <c r="AK920" s="886"/>
      <c r="AL920" s="886"/>
      <c r="AM920" s="886"/>
      <c r="AN920" s="886"/>
      <c r="AO920" s="886"/>
      <c r="AP920" s="886"/>
      <c r="AQ920" s="886"/>
      <c r="AR920" s="886"/>
      <c r="AS920" s="886"/>
      <c r="AT920" s="886"/>
      <c r="AU920" s="886"/>
      <c r="AV920" s="886"/>
      <c r="AW920" s="886"/>
      <c r="AX920" s="886"/>
      <c r="AY920" s="886"/>
      <c r="AZ920" s="886"/>
      <c r="BA920" s="886"/>
      <c r="BB920" s="886"/>
      <c r="BC920" s="886"/>
      <c r="BD920" s="886"/>
      <c r="BE920" s="886"/>
      <c r="BF920" s="886"/>
      <c r="BG920" s="886"/>
      <c r="BH920" s="886"/>
      <c r="BI920" s="886"/>
      <c r="BJ920" s="886"/>
      <c r="BK920" s="886"/>
      <c r="BL920" s="886"/>
      <c r="BM920" s="886"/>
      <c r="BN920" s="886"/>
      <c r="BO920" s="886"/>
      <c r="BP920" s="886"/>
      <c r="BQ920" s="886"/>
    </row>
    <row r="921">
      <c r="A921" s="886"/>
      <c r="B921" s="886"/>
      <c r="C921" s="886"/>
      <c r="D921" s="887"/>
      <c r="E921" s="886"/>
      <c r="F921" s="886"/>
      <c r="G921" s="886"/>
      <c r="H921" s="886"/>
      <c r="I921" s="886"/>
      <c r="J921" s="886"/>
      <c r="K921" s="886"/>
      <c r="L921" s="886"/>
      <c r="M921" s="886"/>
      <c r="N921" s="886"/>
      <c r="O921" s="886"/>
      <c r="P921" s="886"/>
      <c r="Q921" s="886"/>
      <c r="R921" s="886"/>
      <c r="S921" s="886"/>
      <c r="T921" s="886"/>
      <c r="U921" s="886"/>
      <c r="V921" s="886"/>
      <c r="W921" s="886"/>
      <c r="X921" s="886"/>
      <c r="Y921" s="886"/>
      <c r="Z921" s="886"/>
      <c r="AA921" s="886"/>
      <c r="AB921" s="886"/>
      <c r="AC921" s="886"/>
      <c r="AD921" s="886"/>
      <c r="AE921" s="886"/>
      <c r="AF921" s="886"/>
      <c r="AG921" s="886"/>
      <c r="AH921" s="886"/>
      <c r="AI921" s="886"/>
      <c r="AJ921" s="886"/>
      <c r="AK921" s="886"/>
      <c r="AL921" s="886"/>
      <c r="AM921" s="886"/>
      <c r="AN921" s="886"/>
      <c r="AO921" s="886"/>
      <c r="AP921" s="886"/>
      <c r="AQ921" s="886"/>
      <c r="AR921" s="886"/>
      <c r="AS921" s="886"/>
      <c r="AT921" s="886"/>
      <c r="AU921" s="886"/>
      <c r="AV921" s="886"/>
      <c r="AW921" s="886"/>
      <c r="AX921" s="886"/>
      <c r="AY921" s="886"/>
      <c r="AZ921" s="886"/>
      <c r="BA921" s="886"/>
      <c r="BB921" s="886"/>
      <c r="BC921" s="886"/>
      <c r="BD921" s="886"/>
      <c r="BE921" s="886"/>
      <c r="BF921" s="886"/>
      <c r="BG921" s="886"/>
      <c r="BH921" s="886"/>
      <c r="BI921" s="886"/>
      <c r="BJ921" s="886"/>
      <c r="BK921" s="886"/>
      <c r="BL921" s="886"/>
      <c r="BM921" s="886"/>
      <c r="BN921" s="886"/>
      <c r="BO921" s="886"/>
      <c r="BP921" s="886"/>
      <c r="BQ921" s="886"/>
    </row>
    <row r="922">
      <c r="A922" s="886"/>
      <c r="B922" s="886"/>
      <c r="C922" s="886"/>
      <c r="D922" s="887"/>
      <c r="E922" s="886"/>
      <c r="F922" s="886"/>
      <c r="G922" s="886"/>
      <c r="H922" s="886"/>
      <c r="I922" s="886"/>
      <c r="J922" s="886"/>
      <c r="K922" s="886"/>
      <c r="L922" s="886"/>
      <c r="M922" s="886"/>
      <c r="N922" s="886"/>
      <c r="O922" s="886"/>
      <c r="P922" s="886"/>
      <c r="Q922" s="886"/>
      <c r="R922" s="886"/>
      <c r="S922" s="886"/>
      <c r="T922" s="886"/>
      <c r="U922" s="886"/>
      <c r="V922" s="886"/>
      <c r="W922" s="886"/>
      <c r="X922" s="886"/>
      <c r="Y922" s="886"/>
      <c r="Z922" s="886"/>
      <c r="AA922" s="886"/>
      <c r="AB922" s="886"/>
      <c r="AC922" s="886"/>
      <c r="AD922" s="886"/>
      <c r="AE922" s="886"/>
      <c r="AF922" s="886"/>
      <c r="AG922" s="886"/>
      <c r="AH922" s="886"/>
      <c r="AI922" s="886"/>
      <c r="AJ922" s="886"/>
      <c r="AK922" s="886"/>
      <c r="AL922" s="886"/>
      <c r="AM922" s="886"/>
      <c r="AN922" s="886"/>
      <c r="AO922" s="886"/>
      <c r="AP922" s="886"/>
      <c r="AQ922" s="886"/>
      <c r="AR922" s="886"/>
      <c r="AS922" s="886"/>
      <c r="AT922" s="886"/>
      <c r="AU922" s="886"/>
      <c r="AV922" s="886"/>
      <c r="AW922" s="886"/>
      <c r="AX922" s="886"/>
      <c r="AY922" s="886"/>
      <c r="AZ922" s="886"/>
      <c r="BA922" s="886"/>
      <c r="BB922" s="886"/>
      <c r="BC922" s="886"/>
      <c r="BD922" s="886"/>
      <c r="BE922" s="886"/>
      <c r="BF922" s="886"/>
      <c r="BG922" s="886"/>
      <c r="BH922" s="886"/>
      <c r="BI922" s="886"/>
      <c r="BJ922" s="886"/>
      <c r="BK922" s="886"/>
      <c r="BL922" s="886"/>
      <c r="BM922" s="886"/>
      <c r="BN922" s="886"/>
      <c r="BO922" s="886"/>
      <c r="BP922" s="886"/>
      <c r="BQ922" s="886"/>
    </row>
    <row r="923">
      <c r="A923" s="886"/>
      <c r="B923" s="886"/>
      <c r="C923" s="886"/>
      <c r="D923" s="887"/>
      <c r="E923" s="886"/>
      <c r="F923" s="886"/>
      <c r="G923" s="886"/>
      <c r="H923" s="886"/>
      <c r="I923" s="886"/>
      <c r="J923" s="886"/>
      <c r="K923" s="886"/>
      <c r="L923" s="886"/>
      <c r="M923" s="886"/>
      <c r="N923" s="886"/>
      <c r="O923" s="886"/>
      <c r="P923" s="886"/>
      <c r="Q923" s="886"/>
      <c r="R923" s="886"/>
      <c r="S923" s="886"/>
      <c r="T923" s="886"/>
      <c r="U923" s="886"/>
      <c r="V923" s="886"/>
      <c r="W923" s="886"/>
      <c r="X923" s="886"/>
      <c r="Y923" s="886"/>
      <c r="Z923" s="886"/>
      <c r="AA923" s="886"/>
      <c r="AB923" s="886"/>
      <c r="AC923" s="886"/>
      <c r="AD923" s="886"/>
      <c r="AE923" s="886"/>
      <c r="AF923" s="886"/>
      <c r="AG923" s="886"/>
      <c r="AH923" s="886"/>
      <c r="AI923" s="886"/>
      <c r="AJ923" s="886"/>
      <c r="AK923" s="886"/>
      <c r="AL923" s="886"/>
      <c r="AM923" s="886"/>
      <c r="AN923" s="886"/>
      <c r="AO923" s="886"/>
      <c r="AP923" s="886"/>
      <c r="AQ923" s="886"/>
      <c r="AR923" s="886"/>
      <c r="AS923" s="886"/>
      <c r="AT923" s="886"/>
      <c r="AU923" s="886"/>
      <c r="AV923" s="886"/>
      <c r="AW923" s="886"/>
      <c r="AX923" s="886"/>
      <c r="AY923" s="886"/>
      <c r="AZ923" s="886"/>
      <c r="BA923" s="886"/>
      <c r="BB923" s="886"/>
      <c r="BC923" s="886"/>
      <c r="BD923" s="886"/>
      <c r="BE923" s="886"/>
      <c r="BF923" s="886"/>
      <c r="BG923" s="886"/>
      <c r="BH923" s="886"/>
      <c r="BI923" s="886"/>
      <c r="BJ923" s="886"/>
      <c r="BK923" s="886"/>
      <c r="BL923" s="886"/>
      <c r="BM923" s="886"/>
      <c r="BN923" s="886"/>
      <c r="BO923" s="886"/>
      <c r="BP923" s="886"/>
      <c r="BQ923" s="886"/>
    </row>
    <row r="924">
      <c r="A924" s="886"/>
      <c r="B924" s="886"/>
      <c r="C924" s="886"/>
      <c r="D924" s="887"/>
      <c r="E924" s="886"/>
      <c r="F924" s="886"/>
      <c r="G924" s="886"/>
      <c r="H924" s="886"/>
      <c r="I924" s="886"/>
      <c r="J924" s="886"/>
      <c r="K924" s="886"/>
      <c r="L924" s="886"/>
      <c r="M924" s="886"/>
      <c r="N924" s="886"/>
      <c r="O924" s="886"/>
      <c r="P924" s="886"/>
      <c r="Q924" s="886"/>
      <c r="R924" s="886"/>
      <c r="S924" s="886"/>
      <c r="T924" s="886"/>
      <c r="U924" s="886"/>
      <c r="V924" s="886"/>
      <c r="W924" s="886"/>
      <c r="X924" s="886"/>
      <c r="Y924" s="886"/>
      <c r="Z924" s="886"/>
      <c r="AA924" s="886"/>
      <c r="AB924" s="886"/>
      <c r="AC924" s="886"/>
      <c r="AD924" s="886"/>
      <c r="AE924" s="886"/>
      <c r="AF924" s="886"/>
      <c r="AG924" s="886"/>
      <c r="AH924" s="886"/>
      <c r="AI924" s="886"/>
      <c r="AJ924" s="886"/>
      <c r="AK924" s="886"/>
      <c r="AL924" s="886"/>
      <c r="AM924" s="886"/>
      <c r="AN924" s="886"/>
      <c r="AO924" s="886"/>
      <c r="AP924" s="886"/>
      <c r="AQ924" s="886"/>
      <c r="AR924" s="886"/>
      <c r="AS924" s="886"/>
      <c r="AT924" s="886"/>
      <c r="AU924" s="886"/>
      <c r="AV924" s="886"/>
      <c r="AW924" s="886"/>
      <c r="AX924" s="886"/>
      <c r="AY924" s="886"/>
      <c r="AZ924" s="886"/>
      <c r="BA924" s="886"/>
      <c r="BB924" s="886"/>
      <c r="BC924" s="886"/>
      <c r="BD924" s="886"/>
      <c r="BE924" s="886"/>
      <c r="BF924" s="886"/>
      <c r="BG924" s="886"/>
      <c r="BH924" s="886"/>
      <c r="BI924" s="886"/>
      <c r="BJ924" s="886"/>
      <c r="BK924" s="886"/>
      <c r="BL924" s="886"/>
      <c r="BM924" s="886"/>
      <c r="BN924" s="886"/>
      <c r="BO924" s="886"/>
      <c r="BP924" s="886"/>
      <c r="BQ924" s="886"/>
    </row>
    <row r="925">
      <c r="A925" s="886"/>
      <c r="B925" s="886"/>
      <c r="C925" s="886"/>
      <c r="D925" s="887"/>
      <c r="E925" s="886"/>
      <c r="F925" s="886"/>
      <c r="G925" s="886"/>
      <c r="H925" s="886"/>
      <c r="I925" s="886"/>
      <c r="J925" s="886"/>
      <c r="K925" s="886"/>
      <c r="L925" s="886"/>
      <c r="M925" s="886"/>
      <c r="N925" s="886"/>
      <c r="O925" s="886"/>
      <c r="P925" s="886"/>
      <c r="Q925" s="886"/>
      <c r="R925" s="886"/>
      <c r="S925" s="886"/>
      <c r="T925" s="886"/>
      <c r="U925" s="886"/>
      <c r="V925" s="886"/>
      <c r="W925" s="886"/>
      <c r="X925" s="886"/>
      <c r="Y925" s="886"/>
      <c r="Z925" s="886"/>
      <c r="AA925" s="886"/>
      <c r="AB925" s="886"/>
      <c r="AC925" s="886"/>
      <c r="AD925" s="886"/>
      <c r="AE925" s="886"/>
      <c r="AF925" s="886"/>
      <c r="AG925" s="886"/>
      <c r="AH925" s="886"/>
      <c r="AI925" s="886"/>
      <c r="AJ925" s="886"/>
      <c r="AK925" s="886"/>
      <c r="AL925" s="886"/>
      <c r="AM925" s="886"/>
      <c r="AN925" s="886"/>
      <c r="AO925" s="886"/>
      <c r="AP925" s="886"/>
      <c r="AQ925" s="886"/>
      <c r="AR925" s="886"/>
      <c r="AS925" s="886"/>
      <c r="AT925" s="886"/>
      <c r="AU925" s="886"/>
      <c r="AV925" s="886"/>
      <c r="AW925" s="886"/>
      <c r="AX925" s="886"/>
      <c r="AY925" s="886"/>
      <c r="AZ925" s="886"/>
      <c r="BA925" s="886"/>
      <c r="BB925" s="886"/>
      <c r="BC925" s="886"/>
      <c r="BD925" s="886"/>
      <c r="BE925" s="886"/>
      <c r="BF925" s="886"/>
      <c r="BG925" s="886"/>
      <c r="BH925" s="886"/>
      <c r="BI925" s="886"/>
      <c r="BJ925" s="886"/>
      <c r="BK925" s="886"/>
      <c r="BL925" s="886"/>
      <c r="BM925" s="886"/>
      <c r="BN925" s="886"/>
      <c r="BO925" s="886"/>
      <c r="BP925" s="886"/>
      <c r="BQ925" s="886"/>
    </row>
    <row r="926">
      <c r="A926" s="886"/>
      <c r="B926" s="886"/>
      <c r="C926" s="886"/>
      <c r="D926" s="887"/>
      <c r="E926" s="886"/>
      <c r="F926" s="886"/>
      <c r="G926" s="886"/>
      <c r="H926" s="886"/>
      <c r="I926" s="886"/>
      <c r="J926" s="886"/>
      <c r="K926" s="886"/>
      <c r="L926" s="886"/>
      <c r="M926" s="886"/>
      <c r="N926" s="886"/>
      <c r="O926" s="886"/>
      <c r="P926" s="886"/>
      <c r="Q926" s="886"/>
      <c r="R926" s="886"/>
      <c r="S926" s="886"/>
      <c r="T926" s="886"/>
      <c r="U926" s="886"/>
      <c r="V926" s="886"/>
      <c r="W926" s="886"/>
      <c r="X926" s="886"/>
      <c r="Y926" s="886"/>
      <c r="Z926" s="886"/>
      <c r="AA926" s="886"/>
      <c r="AB926" s="886"/>
      <c r="AC926" s="886"/>
      <c r="AD926" s="886"/>
      <c r="AE926" s="886"/>
      <c r="AF926" s="886"/>
      <c r="AG926" s="886"/>
      <c r="AH926" s="886"/>
      <c r="AI926" s="886"/>
      <c r="AJ926" s="886"/>
      <c r="AK926" s="886"/>
      <c r="AL926" s="886"/>
      <c r="AM926" s="886"/>
      <c r="AN926" s="886"/>
      <c r="AO926" s="886"/>
      <c r="AP926" s="886"/>
      <c r="AQ926" s="886"/>
      <c r="AR926" s="886"/>
      <c r="AS926" s="886"/>
      <c r="AT926" s="886"/>
      <c r="AU926" s="886"/>
      <c r="AV926" s="886"/>
      <c r="AW926" s="886"/>
      <c r="AX926" s="886"/>
      <c r="AY926" s="886"/>
      <c r="AZ926" s="886"/>
      <c r="BA926" s="886"/>
      <c r="BB926" s="886"/>
      <c r="BC926" s="886"/>
      <c r="BD926" s="886"/>
      <c r="BE926" s="886"/>
      <c r="BF926" s="886"/>
      <c r="BG926" s="886"/>
      <c r="BH926" s="886"/>
      <c r="BI926" s="886"/>
      <c r="BJ926" s="886"/>
      <c r="BK926" s="886"/>
      <c r="BL926" s="886"/>
      <c r="BM926" s="886"/>
      <c r="BN926" s="886"/>
      <c r="BO926" s="886"/>
      <c r="BP926" s="886"/>
      <c r="BQ926" s="886"/>
    </row>
    <row r="927">
      <c r="A927" s="886"/>
      <c r="B927" s="886"/>
      <c r="C927" s="886"/>
      <c r="D927" s="887"/>
      <c r="E927" s="886"/>
      <c r="F927" s="886"/>
      <c r="G927" s="886"/>
      <c r="H927" s="886"/>
      <c r="I927" s="886"/>
      <c r="J927" s="886"/>
      <c r="K927" s="886"/>
      <c r="L927" s="886"/>
      <c r="M927" s="886"/>
      <c r="N927" s="886"/>
      <c r="O927" s="886"/>
      <c r="P927" s="886"/>
      <c r="Q927" s="886"/>
      <c r="R927" s="886"/>
      <c r="S927" s="886"/>
      <c r="T927" s="886"/>
      <c r="U927" s="886"/>
      <c r="V927" s="886"/>
      <c r="W927" s="886"/>
      <c r="X927" s="886"/>
      <c r="Y927" s="886"/>
      <c r="Z927" s="886"/>
      <c r="AA927" s="886"/>
      <c r="AB927" s="886"/>
      <c r="AC927" s="886"/>
      <c r="AD927" s="886"/>
      <c r="AE927" s="886"/>
      <c r="AF927" s="886"/>
      <c r="AG927" s="886"/>
      <c r="AH927" s="886"/>
      <c r="AI927" s="886"/>
      <c r="AJ927" s="886"/>
      <c r="AK927" s="886"/>
      <c r="AL927" s="886"/>
      <c r="AM927" s="886"/>
      <c r="AN927" s="886"/>
      <c r="AO927" s="886"/>
      <c r="AP927" s="886"/>
      <c r="AQ927" s="886"/>
      <c r="AR927" s="886"/>
      <c r="AS927" s="886"/>
      <c r="AT927" s="886"/>
      <c r="AU927" s="886"/>
      <c r="AV927" s="886"/>
      <c r="AW927" s="886"/>
      <c r="AX927" s="886"/>
      <c r="AY927" s="886"/>
      <c r="AZ927" s="886"/>
      <c r="BA927" s="886"/>
      <c r="BB927" s="886"/>
      <c r="BC927" s="886"/>
      <c r="BD927" s="886"/>
      <c r="BE927" s="886"/>
      <c r="BF927" s="886"/>
      <c r="BG927" s="886"/>
      <c r="BH927" s="886"/>
      <c r="BI927" s="886"/>
      <c r="BJ927" s="886"/>
      <c r="BK927" s="886"/>
      <c r="BL927" s="886"/>
      <c r="BM927" s="886"/>
      <c r="BN927" s="886"/>
      <c r="BO927" s="886"/>
      <c r="BP927" s="886"/>
      <c r="BQ927" s="886"/>
    </row>
    <row r="928">
      <c r="A928" s="886"/>
      <c r="B928" s="886"/>
      <c r="C928" s="886"/>
      <c r="D928" s="887"/>
      <c r="E928" s="886"/>
      <c r="F928" s="886"/>
      <c r="G928" s="886"/>
      <c r="H928" s="886"/>
      <c r="I928" s="886"/>
      <c r="J928" s="886"/>
      <c r="K928" s="886"/>
      <c r="L928" s="886"/>
      <c r="M928" s="886"/>
      <c r="N928" s="886"/>
      <c r="O928" s="886"/>
      <c r="P928" s="886"/>
      <c r="Q928" s="886"/>
      <c r="R928" s="886"/>
      <c r="S928" s="886"/>
      <c r="T928" s="886"/>
      <c r="U928" s="886"/>
      <c r="V928" s="886"/>
      <c r="W928" s="886"/>
      <c r="X928" s="886"/>
      <c r="Y928" s="886"/>
      <c r="Z928" s="886"/>
      <c r="AA928" s="886"/>
      <c r="AB928" s="886"/>
      <c r="AC928" s="886"/>
      <c r="AD928" s="886"/>
      <c r="AE928" s="886"/>
      <c r="AF928" s="886"/>
      <c r="AG928" s="886"/>
      <c r="AH928" s="886"/>
      <c r="AI928" s="886"/>
      <c r="AJ928" s="886"/>
      <c r="AK928" s="886"/>
      <c r="AL928" s="886"/>
      <c r="AM928" s="886"/>
      <c r="AN928" s="886"/>
      <c r="AO928" s="886"/>
      <c r="AP928" s="886"/>
      <c r="AQ928" s="886"/>
      <c r="AR928" s="886"/>
      <c r="AS928" s="886"/>
      <c r="AT928" s="886"/>
      <c r="AU928" s="886"/>
      <c r="AV928" s="886"/>
      <c r="AW928" s="886"/>
      <c r="AX928" s="886"/>
      <c r="AY928" s="886"/>
      <c r="AZ928" s="886"/>
      <c r="BA928" s="886"/>
      <c r="BB928" s="886"/>
      <c r="BC928" s="886"/>
      <c r="BD928" s="886"/>
      <c r="BE928" s="886"/>
      <c r="BF928" s="886"/>
      <c r="BG928" s="886"/>
      <c r="BH928" s="886"/>
      <c r="BI928" s="886"/>
      <c r="BJ928" s="886"/>
      <c r="BK928" s="886"/>
      <c r="BL928" s="886"/>
      <c r="BM928" s="886"/>
      <c r="BN928" s="886"/>
      <c r="BO928" s="886"/>
      <c r="BP928" s="886"/>
      <c r="BQ928" s="886"/>
    </row>
    <row r="929">
      <c r="A929" s="886"/>
      <c r="B929" s="886"/>
      <c r="C929" s="886"/>
      <c r="D929" s="887"/>
      <c r="E929" s="886"/>
      <c r="F929" s="886"/>
      <c r="G929" s="886"/>
      <c r="H929" s="886"/>
      <c r="I929" s="886"/>
      <c r="J929" s="886"/>
      <c r="K929" s="886"/>
      <c r="L929" s="886"/>
      <c r="M929" s="886"/>
      <c r="N929" s="886"/>
      <c r="O929" s="886"/>
      <c r="P929" s="886"/>
      <c r="Q929" s="886"/>
      <c r="R929" s="886"/>
      <c r="S929" s="886"/>
      <c r="T929" s="886"/>
      <c r="U929" s="886"/>
      <c r="V929" s="886"/>
      <c r="W929" s="886"/>
      <c r="X929" s="886"/>
      <c r="Y929" s="886"/>
      <c r="Z929" s="886"/>
      <c r="AA929" s="886"/>
      <c r="AB929" s="886"/>
      <c r="AC929" s="886"/>
      <c r="AD929" s="886"/>
      <c r="AE929" s="886"/>
      <c r="AF929" s="886"/>
      <c r="AG929" s="886"/>
      <c r="AH929" s="886"/>
      <c r="AI929" s="886"/>
      <c r="AJ929" s="886"/>
      <c r="AK929" s="886"/>
      <c r="AL929" s="886"/>
      <c r="AM929" s="886"/>
      <c r="AN929" s="886"/>
      <c r="AO929" s="886"/>
      <c r="AP929" s="886"/>
      <c r="AQ929" s="886"/>
      <c r="AR929" s="886"/>
      <c r="AS929" s="886"/>
      <c r="AT929" s="886"/>
      <c r="AU929" s="886"/>
      <c r="AV929" s="886"/>
      <c r="AW929" s="886"/>
      <c r="AX929" s="886"/>
      <c r="AY929" s="886"/>
      <c r="AZ929" s="886"/>
      <c r="BA929" s="886"/>
      <c r="BB929" s="886"/>
      <c r="BC929" s="886"/>
      <c r="BD929" s="886"/>
      <c r="BE929" s="886"/>
      <c r="BF929" s="886"/>
      <c r="BG929" s="886"/>
      <c r="BH929" s="886"/>
      <c r="BI929" s="886"/>
      <c r="BJ929" s="886"/>
      <c r="BK929" s="886"/>
      <c r="BL929" s="886"/>
      <c r="BM929" s="886"/>
      <c r="BN929" s="886"/>
      <c r="BO929" s="886"/>
      <c r="BP929" s="886"/>
      <c r="BQ929" s="886"/>
    </row>
    <row r="930">
      <c r="A930" s="886"/>
      <c r="B930" s="886"/>
      <c r="C930" s="886"/>
      <c r="D930" s="887"/>
      <c r="E930" s="886"/>
      <c r="F930" s="886"/>
      <c r="G930" s="886"/>
      <c r="H930" s="886"/>
      <c r="I930" s="886"/>
      <c r="J930" s="886"/>
      <c r="K930" s="886"/>
      <c r="L930" s="886"/>
      <c r="M930" s="886"/>
      <c r="N930" s="886"/>
      <c r="O930" s="886"/>
      <c r="P930" s="886"/>
      <c r="Q930" s="886"/>
      <c r="R930" s="886"/>
      <c r="S930" s="886"/>
      <c r="T930" s="886"/>
      <c r="U930" s="886"/>
      <c r="V930" s="886"/>
      <c r="W930" s="886"/>
      <c r="X930" s="886"/>
      <c r="Y930" s="886"/>
      <c r="Z930" s="886"/>
      <c r="AA930" s="886"/>
      <c r="AB930" s="886"/>
      <c r="AC930" s="886"/>
      <c r="AD930" s="886"/>
      <c r="AE930" s="886"/>
      <c r="AF930" s="886"/>
      <c r="AG930" s="886"/>
      <c r="AH930" s="886"/>
      <c r="AI930" s="886"/>
      <c r="AJ930" s="886"/>
      <c r="AK930" s="886"/>
      <c r="AL930" s="886"/>
      <c r="AM930" s="886"/>
      <c r="AN930" s="886"/>
      <c r="AO930" s="886"/>
      <c r="AP930" s="886"/>
      <c r="AQ930" s="886"/>
      <c r="AR930" s="886"/>
      <c r="AS930" s="886"/>
      <c r="AT930" s="886"/>
      <c r="AU930" s="886"/>
      <c r="AV930" s="886"/>
      <c r="AW930" s="886"/>
      <c r="AX930" s="886"/>
      <c r="AY930" s="886"/>
      <c r="AZ930" s="886"/>
      <c r="BA930" s="886"/>
      <c r="BB930" s="886"/>
      <c r="BC930" s="886"/>
      <c r="BD930" s="886"/>
      <c r="BE930" s="886"/>
      <c r="BF930" s="886"/>
      <c r="BG930" s="886"/>
      <c r="BH930" s="886"/>
      <c r="BI930" s="886"/>
      <c r="BJ930" s="886"/>
      <c r="BK930" s="886"/>
      <c r="BL930" s="886"/>
      <c r="BM930" s="886"/>
      <c r="BN930" s="886"/>
      <c r="BO930" s="886"/>
      <c r="BP930" s="886"/>
      <c r="BQ930" s="886"/>
    </row>
    <row r="931">
      <c r="A931" s="886"/>
      <c r="B931" s="886"/>
      <c r="C931" s="886"/>
      <c r="D931" s="887"/>
      <c r="E931" s="886"/>
      <c r="F931" s="886"/>
      <c r="G931" s="886"/>
      <c r="H931" s="886"/>
      <c r="I931" s="886"/>
      <c r="J931" s="886"/>
      <c r="K931" s="886"/>
      <c r="L931" s="886"/>
      <c r="M931" s="886"/>
      <c r="N931" s="886"/>
      <c r="O931" s="886"/>
      <c r="P931" s="886"/>
      <c r="Q931" s="886"/>
      <c r="R931" s="886"/>
      <c r="S931" s="886"/>
      <c r="T931" s="886"/>
      <c r="U931" s="886"/>
      <c r="V931" s="886"/>
      <c r="W931" s="886"/>
      <c r="X931" s="886"/>
      <c r="Y931" s="886"/>
      <c r="Z931" s="886"/>
      <c r="AA931" s="886"/>
      <c r="AB931" s="886"/>
      <c r="AC931" s="886"/>
      <c r="AD931" s="886"/>
      <c r="AE931" s="886"/>
      <c r="AF931" s="886"/>
      <c r="AG931" s="886"/>
      <c r="AH931" s="886"/>
      <c r="AI931" s="886"/>
      <c r="AJ931" s="886"/>
      <c r="AK931" s="886"/>
      <c r="AL931" s="886"/>
      <c r="AM931" s="886"/>
      <c r="AN931" s="886"/>
      <c r="AO931" s="886"/>
      <c r="AP931" s="886"/>
      <c r="AQ931" s="886"/>
      <c r="AR931" s="886"/>
      <c r="AS931" s="886"/>
      <c r="AT931" s="886"/>
      <c r="AU931" s="886"/>
      <c r="AV931" s="886"/>
      <c r="AW931" s="886"/>
      <c r="AX931" s="886"/>
      <c r="AY931" s="886"/>
      <c r="AZ931" s="886"/>
      <c r="BA931" s="886"/>
      <c r="BB931" s="886"/>
      <c r="BC931" s="886"/>
      <c r="BD931" s="886"/>
      <c r="BE931" s="886"/>
      <c r="BF931" s="886"/>
      <c r="BG931" s="886"/>
      <c r="BH931" s="886"/>
      <c r="BI931" s="886"/>
      <c r="BJ931" s="886"/>
      <c r="BK931" s="886"/>
      <c r="BL931" s="886"/>
      <c r="BM931" s="886"/>
      <c r="BN931" s="886"/>
      <c r="BO931" s="886"/>
      <c r="BP931" s="886"/>
      <c r="BQ931" s="886"/>
    </row>
    <row r="932">
      <c r="A932" s="886"/>
      <c r="B932" s="886"/>
      <c r="C932" s="886"/>
      <c r="D932" s="887"/>
      <c r="E932" s="886"/>
      <c r="F932" s="886"/>
      <c r="G932" s="886"/>
      <c r="H932" s="886"/>
      <c r="I932" s="886"/>
      <c r="J932" s="886"/>
      <c r="K932" s="886"/>
      <c r="L932" s="886"/>
      <c r="M932" s="886"/>
      <c r="N932" s="886"/>
      <c r="O932" s="886"/>
      <c r="P932" s="886"/>
      <c r="Q932" s="886"/>
      <c r="R932" s="886"/>
      <c r="S932" s="886"/>
      <c r="T932" s="886"/>
      <c r="U932" s="886"/>
      <c r="V932" s="886"/>
      <c r="W932" s="886"/>
      <c r="X932" s="886"/>
      <c r="Y932" s="886"/>
      <c r="Z932" s="886"/>
      <c r="AA932" s="886"/>
      <c r="AB932" s="886"/>
      <c r="AC932" s="886"/>
      <c r="AD932" s="886"/>
      <c r="AE932" s="886"/>
      <c r="AF932" s="886"/>
      <c r="AG932" s="886"/>
      <c r="AH932" s="886"/>
      <c r="AI932" s="886"/>
      <c r="AJ932" s="886"/>
      <c r="AK932" s="886"/>
      <c r="AL932" s="886"/>
      <c r="AM932" s="886"/>
      <c r="AN932" s="886"/>
      <c r="AO932" s="886"/>
      <c r="AP932" s="886"/>
      <c r="AQ932" s="886"/>
      <c r="AR932" s="886"/>
      <c r="AS932" s="886"/>
      <c r="AT932" s="886"/>
      <c r="AU932" s="886"/>
      <c r="AV932" s="886"/>
      <c r="AW932" s="886"/>
      <c r="AX932" s="886"/>
      <c r="AY932" s="886"/>
      <c r="AZ932" s="886"/>
      <c r="BA932" s="886"/>
      <c r="BB932" s="886"/>
      <c r="BC932" s="886"/>
      <c r="BD932" s="886"/>
      <c r="BE932" s="886"/>
      <c r="BF932" s="886"/>
      <c r="BG932" s="886"/>
      <c r="BH932" s="886"/>
      <c r="BI932" s="886"/>
      <c r="BJ932" s="886"/>
      <c r="BK932" s="886"/>
      <c r="BL932" s="886"/>
      <c r="BM932" s="886"/>
      <c r="BN932" s="886"/>
      <c r="BO932" s="886"/>
      <c r="BP932" s="886"/>
      <c r="BQ932" s="886"/>
    </row>
    <row r="933">
      <c r="A933" s="886"/>
      <c r="B933" s="886"/>
      <c r="C933" s="886"/>
      <c r="D933" s="887"/>
      <c r="E933" s="886"/>
      <c r="F933" s="886"/>
      <c r="G933" s="886"/>
      <c r="H933" s="886"/>
      <c r="I933" s="886"/>
      <c r="J933" s="886"/>
      <c r="K933" s="886"/>
      <c r="L933" s="886"/>
      <c r="M933" s="886"/>
      <c r="N933" s="886"/>
      <c r="O933" s="886"/>
      <c r="P933" s="886"/>
      <c r="Q933" s="886"/>
      <c r="R933" s="886"/>
      <c r="S933" s="886"/>
      <c r="T933" s="886"/>
      <c r="U933" s="886"/>
      <c r="V933" s="886"/>
      <c r="W933" s="886"/>
      <c r="X933" s="886"/>
      <c r="Y933" s="886"/>
      <c r="Z933" s="886"/>
      <c r="AA933" s="886"/>
      <c r="AB933" s="886"/>
      <c r="AC933" s="886"/>
      <c r="AD933" s="886"/>
      <c r="AE933" s="886"/>
      <c r="AF933" s="886"/>
      <c r="AG933" s="886"/>
      <c r="AH933" s="886"/>
      <c r="AI933" s="886"/>
      <c r="AJ933" s="886"/>
      <c r="AK933" s="886"/>
      <c r="AL933" s="886"/>
      <c r="AM933" s="886"/>
      <c r="AN933" s="886"/>
      <c r="AO933" s="886"/>
      <c r="AP933" s="886"/>
      <c r="AQ933" s="886"/>
      <c r="AR933" s="886"/>
      <c r="AS933" s="886"/>
      <c r="AT933" s="886"/>
      <c r="AU933" s="886"/>
      <c r="AV933" s="886"/>
      <c r="AW933" s="886"/>
      <c r="AX933" s="886"/>
      <c r="AY933" s="886"/>
      <c r="AZ933" s="886"/>
      <c r="BA933" s="886"/>
      <c r="BB933" s="886"/>
      <c r="BC933" s="886"/>
      <c r="BD933" s="886"/>
      <c r="BE933" s="886"/>
      <c r="BF933" s="886"/>
      <c r="BG933" s="886"/>
      <c r="BH933" s="886"/>
      <c r="BI933" s="886"/>
      <c r="BJ933" s="886"/>
      <c r="BK933" s="886"/>
      <c r="BL933" s="886"/>
      <c r="BM933" s="886"/>
      <c r="BN933" s="886"/>
      <c r="BO933" s="886"/>
      <c r="BP933" s="886"/>
      <c r="BQ933" s="886"/>
    </row>
    <row r="934">
      <c r="A934" s="886"/>
      <c r="B934" s="886"/>
      <c r="C934" s="886"/>
      <c r="D934" s="887"/>
      <c r="E934" s="886"/>
      <c r="F934" s="886"/>
      <c r="G934" s="886"/>
      <c r="H934" s="886"/>
      <c r="I934" s="886"/>
      <c r="J934" s="886"/>
      <c r="K934" s="886"/>
      <c r="L934" s="886"/>
      <c r="M934" s="886"/>
      <c r="N934" s="886"/>
      <c r="O934" s="886"/>
      <c r="P934" s="886"/>
      <c r="Q934" s="886"/>
      <c r="R934" s="886"/>
      <c r="S934" s="886"/>
      <c r="T934" s="886"/>
      <c r="U934" s="886"/>
      <c r="V934" s="886"/>
      <c r="W934" s="886"/>
      <c r="X934" s="886"/>
      <c r="Y934" s="886"/>
      <c r="Z934" s="886"/>
      <c r="AA934" s="886"/>
      <c r="AB934" s="886"/>
      <c r="AC934" s="886"/>
      <c r="AD934" s="886"/>
      <c r="AE934" s="886"/>
      <c r="AF934" s="886"/>
      <c r="AG934" s="886"/>
      <c r="AH934" s="886"/>
      <c r="AI934" s="886"/>
      <c r="AJ934" s="886"/>
      <c r="AK934" s="886"/>
      <c r="AL934" s="886"/>
      <c r="AM934" s="886"/>
      <c r="AN934" s="886"/>
      <c r="AO934" s="886"/>
      <c r="AP934" s="886"/>
      <c r="AQ934" s="886"/>
      <c r="AR934" s="886"/>
      <c r="AS934" s="886"/>
      <c r="AT934" s="886"/>
      <c r="AU934" s="886"/>
      <c r="AV934" s="886"/>
      <c r="AW934" s="886"/>
      <c r="AX934" s="886"/>
      <c r="AY934" s="886"/>
      <c r="AZ934" s="886"/>
      <c r="BA934" s="886"/>
      <c r="BB934" s="886"/>
      <c r="BC934" s="886"/>
      <c r="BD934" s="886"/>
      <c r="BE934" s="886"/>
      <c r="BF934" s="886"/>
      <c r="BG934" s="886"/>
      <c r="BH934" s="886"/>
      <c r="BI934" s="886"/>
      <c r="BJ934" s="886"/>
      <c r="BK934" s="886"/>
      <c r="BL934" s="886"/>
      <c r="BM934" s="886"/>
      <c r="BN934" s="886"/>
      <c r="BO934" s="886"/>
      <c r="BP934" s="886"/>
      <c r="BQ934" s="886"/>
    </row>
    <row r="935">
      <c r="A935" s="886"/>
      <c r="B935" s="886"/>
      <c r="C935" s="886"/>
      <c r="D935" s="887"/>
      <c r="E935" s="886"/>
      <c r="F935" s="886"/>
      <c r="G935" s="886"/>
      <c r="H935" s="886"/>
      <c r="I935" s="886"/>
      <c r="J935" s="886"/>
      <c r="K935" s="886"/>
      <c r="L935" s="886"/>
      <c r="M935" s="886"/>
      <c r="N935" s="886"/>
      <c r="O935" s="886"/>
      <c r="P935" s="886"/>
      <c r="Q935" s="886"/>
      <c r="R935" s="886"/>
      <c r="S935" s="886"/>
      <c r="T935" s="886"/>
      <c r="U935" s="886"/>
      <c r="V935" s="886"/>
      <c r="W935" s="886"/>
      <c r="X935" s="886"/>
      <c r="Y935" s="886"/>
      <c r="Z935" s="886"/>
      <c r="AA935" s="886"/>
      <c r="AB935" s="886"/>
      <c r="AC935" s="886"/>
      <c r="AD935" s="886"/>
      <c r="AE935" s="886"/>
      <c r="AF935" s="886"/>
      <c r="AG935" s="886"/>
      <c r="AH935" s="886"/>
      <c r="AI935" s="886"/>
      <c r="AJ935" s="886"/>
      <c r="AK935" s="886"/>
      <c r="AL935" s="886"/>
      <c r="AM935" s="886"/>
      <c r="AN935" s="886"/>
      <c r="AO935" s="886"/>
      <c r="AP935" s="886"/>
      <c r="AQ935" s="886"/>
      <c r="AR935" s="886"/>
      <c r="AS935" s="886"/>
      <c r="AT935" s="886"/>
      <c r="AU935" s="886"/>
      <c r="AV935" s="886"/>
      <c r="AW935" s="886"/>
      <c r="AX935" s="886"/>
      <c r="AY935" s="886"/>
      <c r="AZ935" s="886"/>
      <c r="BA935" s="886"/>
      <c r="BB935" s="886"/>
      <c r="BC935" s="886"/>
      <c r="BD935" s="886"/>
      <c r="BE935" s="886"/>
      <c r="BF935" s="886"/>
      <c r="BG935" s="886"/>
      <c r="BH935" s="886"/>
      <c r="BI935" s="886"/>
      <c r="BJ935" s="886"/>
      <c r="BK935" s="886"/>
      <c r="BL935" s="886"/>
      <c r="BM935" s="886"/>
      <c r="BN935" s="886"/>
      <c r="BO935" s="886"/>
      <c r="BP935" s="886"/>
      <c r="BQ935" s="886"/>
    </row>
    <row r="936">
      <c r="A936" s="886"/>
      <c r="B936" s="886"/>
      <c r="C936" s="886"/>
      <c r="D936" s="887"/>
      <c r="E936" s="886"/>
      <c r="F936" s="886"/>
      <c r="G936" s="886"/>
      <c r="H936" s="886"/>
      <c r="I936" s="886"/>
      <c r="J936" s="886"/>
      <c r="K936" s="886"/>
      <c r="L936" s="886"/>
      <c r="M936" s="886"/>
      <c r="N936" s="886"/>
      <c r="O936" s="886"/>
      <c r="P936" s="886"/>
      <c r="Q936" s="886"/>
      <c r="R936" s="886"/>
      <c r="S936" s="886"/>
      <c r="T936" s="886"/>
      <c r="U936" s="886"/>
      <c r="V936" s="886"/>
      <c r="W936" s="886"/>
      <c r="X936" s="886"/>
      <c r="Y936" s="886"/>
      <c r="Z936" s="886"/>
      <c r="AA936" s="886"/>
      <c r="AB936" s="886"/>
      <c r="AC936" s="886"/>
      <c r="AD936" s="886"/>
      <c r="AE936" s="886"/>
      <c r="AF936" s="886"/>
      <c r="AG936" s="886"/>
      <c r="AH936" s="886"/>
      <c r="AI936" s="886"/>
      <c r="AJ936" s="886"/>
      <c r="AK936" s="886"/>
      <c r="AL936" s="886"/>
      <c r="AM936" s="886"/>
      <c r="AN936" s="886"/>
      <c r="AO936" s="886"/>
      <c r="AP936" s="886"/>
      <c r="AQ936" s="886"/>
      <c r="AR936" s="886"/>
      <c r="AS936" s="886"/>
      <c r="AT936" s="886"/>
      <c r="AU936" s="886"/>
      <c r="AV936" s="886"/>
      <c r="AW936" s="886"/>
      <c r="AX936" s="886"/>
      <c r="AY936" s="886"/>
      <c r="AZ936" s="886"/>
      <c r="BA936" s="886"/>
      <c r="BB936" s="886"/>
      <c r="BC936" s="886"/>
      <c r="BD936" s="886"/>
      <c r="BE936" s="886"/>
      <c r="BF936" s="886"/>
      <c r="BG936" s="886"/>
      <c r="BH936" s="886"/>
      <c r="BI936" s="886"/>
      <c r="BJ936" s="886"/>
      <c r="BK936" s="886"/>
      <c r="BL936" s="886"/>
      <c r="BM936" s="886"/>
      <c r="BN936" s="886"/>
      <c r="BO936" s="886"/>
      <c r="BP936" s="886"/>
      <c r="BQ936" s="886"/>
    </row>
    <row r="937">
      <c r="A937" s="886"/>
      <c r="B937" s="886"/>
      <c r="C937" s="886"/>
      <c r="D937" s="887"/>
      <c r="E937" s="886"/>
      <c r="F937" s="886"/>
      <c r="G937" s="886"/>
      <c r="H937" s="886"/>
      <c r="I937" s="886"/>
      <c r="J937" s="886"/>
      <c r="K937" s="886"/>
      <c r="L937" s="886"/>
      <c r="M937" s="886"/>
      <c r="N937" s="886"/>
      <c r="O937" s="886"/>
      <c r="P937" s="886"/>
      <c r="Q937" s="886"/>
      <c r="R937" s="886"/>
      <c r="S937" s="886"/>
      <c r="T937" s="886"/>
      <c r="U937" s="886"/>
      <c r="V937" s="886"/>
      <c r="W937" s="886"/>
      <c r="X937" s="886"/>
      <c r="Y937" s="886"/>
      <c r="Z937" s="886"/>
      <c r="AA937" s="886"/>
      <c r="AB937" s="886"/>
      <c r="AC937" s="886"/>
      <c r="AD937" s="886"/>
      <c r="AE937" s="886"/>
      <c r="AF937" s="886"/>
      <c r="AG937" s="886"/>
      <c r="AH937" s="886"/>
      <c r="AI937" s="886"/>
      <c r="AJ937" s="886"/>
      <c r="AK937" s="886"/>
      <c r="AL937" s="886"/>
      <c r="AM937" s="886"/>
      <c r="AN937" s="886"/>
      <c r="AO937" s="886"/>
      <c r="AP937" s="886"/>
      <c r="AQ937" s="886"/>
      <c r="AR937" s="886"/>
      <c r="AS937" s="886"/>
      <c r="AT937" s="886"/>
      <c r="AU937" s="886"/>
      <c r="AV937" s="886"/>
      <c r="AW937" s="886"/>
      <c r="AX937" s="886"/>
      <c r="AY937" s="886"/>
      <c r="AZ937" s="886"/>
      <c r="BA937" s="886"/>
      <c r="BB937" s="886"/>
      <c r="BC937" s="886"/>
      <c r="BD937" s="886"/>
      <c r="BE937" s="886"/>
      <c r="BF937" s="886"/>
      <c r="BG937" s="886"/>
      <c r="BH937" s="886"/>
      <c r="BI937" s="886"/>
      <c r="BJ937" s="886"/>
      <c r="BK937" s="886"/>
      <c r="BL937" s="886"/>
      <c r="BM937" s="886"/>
      <c r="BN937" s="886"/>
      <c r="BO937" s="886"/>
      <c r="BP937" s="886"/>
      <c r="BQ937" s="886"/>
    </row>
    <row r="938">
      <c r="A938" s="886"/>
      <c r="B938" s="886"/>
      <c r="C938" s="886"/>
      <c r="D938" s="887"/>
      <c r="E938" s="886"/>
      <c r="F938" s="886"/>
      <c r="G938" s="886"/>
      <c r="H938" s="886"/>
      <c r="I938" s="886"/>
      <c r="J938" s="886"/>
      <c r="K938" s="886"/>
      <c r="L938" s="886"/>
      <c r="M938" s="886"/>
      <c r="N938" s="886"/>
      <c r="O938" s="886"/>
      <c r="P938" s="886"/>
      <c r="Q938" s="886"/>
      <c r="R938" s="886"/>
      <c r="S938" s="886"/>
      <c r="T938" s="886"/>
      <c r="U938" s="886"/>
      <c r="V938" s="886"/>
      <c r="W938" s="886"/>
      <c r="X938" s="886"/>
      <c r="Y938" s="886"/>
      <c r="Z938" s="886"/>
      <c r="AA938" s="886"/>
      <c r="AB938" s="886"/>
      <c r="AC938" s="886"/>
      <c r="AD938" s="886"/>
      <c r="AE938" s="886"/>
      <c r="AF938" s="886"/>
      <c r="AG938" s="886"/>
      <c r="AH938" s="886"/>
      <c r="AI938" s="886"/>
      <c r="AJ938" s="886"/>
      <c r="AK938" s="886"/>
      <c r="AL938" s="886"/>
      <c r="AM938" s="886"/>
      <c r="AN938" s="886"/>
      <c r="AO938" s="886"/>
      <c r="AP938" s="886"/>
      <c r="AQ938" s="886"/>
      <c r="AR938" s="886"/>
      <c r="AS938" s="886"/>
      <c r="AT938" s="886"/>
      <c r="AU938" s="886"/>
      <c r="AV938" s="886"/>
      <c r="AW938" s="886"/>
      <c r="AX938" s="886"/>
      <c r="AY938" s="886"/>
      <c r="AZ938" s="886"/>
      <c r="BA938" s="886"/>
      <c r="BB938" s="886"/>
      <c r="BC938" s="886"/>
      <c r="BD938" s="886"/>
      <c r="BE938" s="886"/>
      <c r="BF938" s="886"/>
      <c r="BG938" s="886"/>
      <c r="BH938" s="886"/>
      <c r="BI938" s="886"/>
      <c r="BJ938" s="886"/>
      <c r="BK938" s="886"/>
      <c r="BL938" s="886"/>
      <c r="BM938" s="886"/>
      <c r="BN938" s="886"/>
      <c r="BO938" s="886"/>
      <c r="BP938" s="886"/>
      <c r="BQ938" s="886"/>
    </row>
    <row r="939">
      <c r="A939" s="886"/>
      <c r="B939" s="886"/>
      <c r="C939" s="886"/>
      <c r="D939" s="887"/>
      <c r="E939" s="886"/>
      <c r="F939" s="886"/>
      <c r="G939" s="886"/>
      <c r="H939" s="886"/>
      <c r="I939" s="886"/>
      <c r="J939" s="886"/>
      <c r="K939" s="886"/>
      <c r="L939" s="886"/>
      <c r="M939" s="886"/>
      <c r="N939" s="886"/>
      <c r="O939" s="886"/>
      <c r="P939" s="886"/>
      <c r="Q939" s="886"/>
      <c r="R939" s="886"/>
      <c r="S939" s="886"/>
      <c r="T939" s="886"/>
      <c r="U939" s="886"/>
      <c r="V939" s="886"/>
      <c r="W939" s="886"/>
      <c r="X939" s="886"/>
      <c r="Y939" s="886"/>
      <c r="Z939" s="886"/>
      <c r="AA939" s="886"/>
      <c r="AB939" s="886"/>
      <c r="AC939" s="886"/>
      <c r="AD939" s="886"/>
      <c r="AE939" s="886"/>
      <c r="AF939" s="886"/>
      <c r="AG939" s="886"/>
      <c r="AH939" s="886"/>
      <c r="AI939" s="886"/>
      <c r="AJ939" s="886"/>
      <c r="AK939" s="886"/>
      <c r="AL939" s="886"/>
      <c r="AM939" s="886"/>
      <c r="AN939" s="886"/>
      <c r="AO939" s="886"/>
      <c r="AP939" s="886"/>
      <c r="AQ939" s="886"/>
      <c r="AR939" s="886"/>
      <c r="AS939" s="886"/>
      <c r="AT939" s="886"/>
      <c r="AU939" s="886"/>
      <c r="AV939" s="886"/>
      <c r="AW939" s="886"/>
      <c r="AX939" s="886"/>
      <c r="AY939" s="886"/>
      <c r="AZ939" s="886"/>
      <c r="BA939" s="886"/>
      <c r="BB939" s="886"/>
      <c r="BC939" s="886"/>
      <c r="BD939" s="886"/>
      <c r="BE939" s="886"/>
      <c r="BF939" s="886"/>
      <c r="BG939" s="886"/>
      <c r="BH939" s="886"/>
      <c r="BI939" s="886"/>
      <c r="BJ939" s="886"/>
      <c r="BK939" s="886"/>
      <c r="BL939" s="886"/>
      <c r="BM939" s="886"/>
      <c r="BN939" s="886"/>
      <c r="BO939" s="886"/>
      <c r="BP939" s="886"/>
      <c r="BQ939" s="886"/>
    </row>
    <row r="940">
      <c r="A940" s="886"/>
      <c r="B940" s="886"/>
      <c r="C940" s="886"/>
      <c r="D940" s="887"/>
      <c r="E940" s="886"/>
      <c r="F940" s="886"/>
      <c r="G940" s="886"/>
      <c r="H940" s="886"/>
      <c r="I940" s="886"/>
      <c r="J940" s="886"/>
      <c r="K940" s="886"/>
      <c r="L940" s="886"/>
      <c r="M940" s="886"/>
      <c r="N940" s="886"/>
      <c r="O940" s="886"/>
      <c r="P940" s="886"/>
      <c r="Q940" s="886"/>
      <c r="R940" s="886"/>
      <c r="S940" s="886"/>
      <c r="T940" s="886"/>
      <c r="U940" s="886"/>
      <c r="V940" s="886"/>
      <c r="W940" s="886"/>
      <c r="X940" s="886"/>
      <c r="Y940" s="886"/>
      <c r="Z940" s="886"/>
      <c r="AA940" s="886"/>
      <c r="AB940" s="886"/>
      <c r="AC940" s="886"/>
      <c r="AD940" s="886"/>
      <c r="AE940" s="886"/>
      <c r="AF940" s="886"/>
      <c r="AG940" s="886"/>
      <c r="AH940" s="886"/>
      <c r="AI940" s="886"/>
      <c r="AJ940" s="886"/>
      <c r="AK940" s="886"/>
      <c r="AL940" s="886"/>
      <c r="AM940" s="886"/>
      <c r="AN940" s="886"/>
      <c r="AO940" s="886"/>
      <c r="AP940" s="886"/>
      <c r="AQ940" s="886"/>
      <c r="AR940" s="886"/>
      <c r="AS940" s="886"/>
      <c r="AT940" s="886"/>
      <c r="AU940" s="886"/>
      <c r="AV940" s="886"/>
      <c r="AW940" s="886"/>
      <c r="AX940" s="886"/>
      <c r="AY940" s="886"/>
      <c r="AZ940" s="886"/>
      <c r="BA940" s="886"/>
      <c r="BB940" s="886"/>
      <c r="BC940" s="886"/>
      <c r="BD940" s="886"/>
      <c r="BE940" s="886"/>
      <c r="BF940" s="886"/>
      <c r="BG940" s="886"/>
      <c r="BH940" s="886"/>
      <c r="BI940" s="886"/>
      <c r="BJ940" s="886"/>
      <c r="BK940" s="886"/>
      <c r="BL940" s="886"/>
      <c r="BM940" s="886"/>
      <c r="BN940" s="886"/>
      <c r="BO940" s="886"/>
      <c r="BP940" s="886"/>
      <c r="BQ940" s="886"/>
    </row>
    <row r="941">
      <c r="A941" s="886"/>
      <c r="B941" s="886"/>
      <c r="C941" s="886"/>
      <c r="D941" s="887"/>
      <c r="E941" s="886"/>
      <c r="F941" s="886"/>
      <c r="G941" s="886"/>
      <c r="H941" s="886"/>
      <c r="I941" s="886"/>
      <c r="J941" s="886"/>
      <c r="K941" s="886"/>
      <c r="L941" s="886"/>
      <c r="M941" s="886"/>
      <c r="N941" s="886"/>
      <c r="O941" s="886"/>
      <c r="P941" s="886"/>
      <c r="Q941" s="886"/>
      <c r="R941" s="886"/>
      <c r="S941" s="886"/>
      <c r="T941" s="886"/>
      <c r="U941" s="886"/>
      <c r="V941" s="886"/>
      <c r="W941" s="886"/>
      <c r="X941" s="886"/>
      <c r="Y941" s="886"/>
      <c r="Z941" s="886"/>
      <c r="AA941" s="886"/>
      <c r="AB941" s="886"/>
      <c r="AC941" s="886"/>
      <c r="AD941" s="886"/>
      <c r="AE941" s="886"/>
      <c r="AF941" s="886"/>
      <c r="AG941" s="886"/>
      <c r="AH941" s="886"/>
      <c r="AI941" s="886"/>
      <c r="AJ941" s="886"/>
      <c r="AK941" s="886"/>
      <c r="AL941" s="886"/>
      <c r="AM941" s="886"/>
      <c r="AN941" s="886"/>
      <c r="AO941" s="886"/>
      <c r="AP941" s="886"/>
      <c r="AQ941" s="886"/>
      <c r="AR941" s="886"/>
      <c r="AS941" s="886"/>
      <c r="AT941" s="886"/>
      <c r="AU941" s="886"/>
      <c r="AV941" s="886"/>
      <c r="AW941" s="886"/>
      <c r="AX941" s="886"/>
      <c r="AY941" s="886"/>
      <c r="AZ941" s="886"/>
      <c r="BA941" s="886"/>
      <c r="BB941" s="886"/>
      <c r="BC941" s="886"/>
      <c r="BD941" s="886"/>
      <c r="BE941" s="886"/>
      <c r="BF941" s="886"/>
      <c r="BG941" s="886"/>
      <c r="BH941" s="886"/>
      <c r="BI941" s="886"/>
      <c r="BJ941" s="886"/>
      <c r="BK941" s="886"/>
      <c r="BL941" s="886"/>
      <c r="BM941" s="886"/>
      <c r="BN941" s="886"/>
      <c r="BO941" s="886"/>
      <c r="BP941" s="886"/>
      <c r="BQ941" s="886"/>
    </row>
    <row r="942">
      <c r="A942" s="886"/>
      <c r="B942" s="886"/>
      <c r="C942" s="886"/>
      <c r="D942" s="887"/>
      <c r="E942" s="886"/>
      <c r="F942" s="886"/>
      <c r="G942" s="886"/>
      <c r="H942" s="886"/>
      <c r="I942" s="886"/>
      <c r="J942" s="886"/>
      <c r="K942" s="886"/>
      <c r="L942" s="886"/>
      <c r="M942" s="886"/>
      <c r="N942" s="886"/>
      <c r="O942" s="886"/>
      <c r="P942" s="886"/>
      <c r="Q942" s="886"/>
      <c r="R942" s="886"/>
      <c r="S942" s="886"/>
      <c r="T942" s="886"/>
      <c r="U942" s="886"/>
      <c r="V942" s="886"/>
      <c r="W942" s="886"/>
      <c r="X942" s="886"/>
      <c r="Y942" s="886"/>
      <c r="Z942" s="886"/>
      <c r="AA942" s="886"/>
      <c r="AB942" s="886"/>
      <c r="AC942" s="886"/>
      <c r="AD942" s="886"/>
      <c r="AE942" s="886"/>
      <c r="AF942" s="886"/>
      <c r="AG942" s="886"/>
      <c r="AH942" s="886"/>
      <c r="AI942" s="886"/>
      <c r="AJ942" s="886"/>
      <c r="AK942" s="886"/>
      <c r="AL942" s="886"/>
      <c r="AM942" s="886"/>
      <c r="AN942" s="886"/>
      <c r="AO942" s="886"/>
      <c r="AP942" s="886"/>
      <c r="AQ942" s="886"/>
      <c r="AR942" s="886"/>
      <c r="AS942" s="886"/>
      <c r="AT942" s="886"/>
      <c r="AU942" s="886"/>
      <c r="AV942" s="886"/>
      <c r="AW942" s="886"/>
      <c r="AX942" s="886"/>
      <c r="AY942" s="886"/>
      <c r="AZ942" s="886"/>
      <c r="BA942" s="886"/>
      <c r="BB942" s="886"/>
      <c r="BC942" s="886"/>
      <c r="BD942" s="886"/>
      <c r="BE942" s="886"/>
      <c r="BF942" s="886"/>
      <c r="BG942" s="886"/>
      <c r="BH942" s="886"/>
      <c r="BI942" s="886"/>
      <c r="BJ942" s="886"/>
      <c r="BK942" s="886"/>
      <c r="BL942" s="886"/>
      <c r="BM942" s="886"/>
      <c r="BN942" s="886"/>
      <c r="BO942" s="886"/>
      <c r="BP942" s="886"/>
      <c r="BQ942" s="886"/>
    </row>
    <row r="943">
      <c r="A943" s="886"/>
      <c r="B943" s="886"/>
      <c r="C943" s="886"/>
      <c r="D943" s="887"/>
      <c r="E943" s="886"/>
      <c r="F943" s="886"/>
      <c r="G943" s="886"/>
      <c r="H943" s="886"/>
      <c r="I943" s="886"/>
      <c r="J943" s="886"/>
      <c r="K943" s="886"/>
      <c r="L943" s="886"/>
      <c r="M943" s="886"/>
      <c r="N943" s="886"/>
      <c r="O943" s="886"/>
      <c r="P943" s="886"/>
      <c r="Q943" s="886"/>
      <c r="R943" s="886"/>
      <c r="S943" s="886"/>
      <c r="T943" s="886"/>
      <c r="U943" s="886"/>
      <c r="V943" s="886"/>
      <c r="W943" s="886"/>
      <c r="X943" s="886"/>
      <c r="Y943" s="886"/>
      <c r="Z943" s="886"/>
      <c r="AA943" s="886"/>
      <c r="AB943" s="886"/>
      <c r="AC943" s="886"/>
      <c r="AD943" s="886"/>
      <c r="AE943" s="886"/>
      <c r="AF943" s="886"/>
      <c r="AG943" s="886"/>
      <c r="AH943" s="886"/>
      <c r="AI943" s="886"/>
      <c r="AJ943" s="886"/>
      <c r="AK943" s="886"/>
      <c r="AL943" s="886"/>
      <c r="AM943" s="886"/>
      <c r="AN943" s="886"/>
      <c r="AO943" s="886"/>
      <c r="AP943" s="886"/>
      <c r="AQ943" s="886"/>
      <c r="AR943" s="886"/>
      <c r="AS943" s="886"/>
      <c r="AT943" s="886"/>
      <c r="AU943" s="886"/>
      <c r="AV943" s="886"/>
      <c r="AW943" s="886"/>
      <c r="AX943" s="886"/>
      <c r="AY943" s="886"/>
      <c r="AZ943" s="886"/>
      <c r="BA943" s="886"/>
      <c r="BB943" s="886"/>
      <c r="BC943" s="886"/>
      <c r="BD943" s="886"/>
      <c r="BE943" s="886"/>
      <c r="BF943" s="886"/>
      <c r="BG943" s="886"/>
      <c r="BH943" s="886"/>
      <c r="BI943" s="886"/>
      <c r="BJ943" s="886"/>
      <c r="BK943" s="886"/>
      <c r="BL943" s="886"/>
      <c r="BM943" s="886"/>
      <c r="BN943" s="886"/>
      <c r="BO943" s="886"/>
      <c r="BP943" s="886"/>
      <c r="BQ943" s="886"/>
    </row>
    <row r="944">
      <c r="A944" s="886"/>
      <c r="B944" s="886"/>
      <c r="C944" s="886"/>
      <c r="D944" s="887"/>
      <c r="E944" s="886"/>
      <c r="F944" s="886"/>
      <c r="G944" s="886"/>
      <c r="H944" s="886"/>
      <c r="I944" s="886"/>
      <c r="J944" s="886"/>
      <c r="K944" s="886"/>
      <c r="L944" s="886"/>
      <c r="M944" s="886"/>
      <c r="N944" s="886"/>
      <c r="O944" s="886"/>
      <c r="P944" s="886"/>
      <c r="Q944" s="886"/>
      <c r="R944" s="886"/>
      <c r="S944" s="886"/>
      <c r="T944" s="886"/>
      <c r="U944" s="886"/>
      <c r="V944" s="886"/>
      <c r="W944" s="886"/>
      <c r="X944" s="886"/>
      <c r="Y944" s="886"/>
      <c r="Z944" s="886"/>
      <c r="AA944" s="886"/>
      <c r="AB944" s="886"/>
      <c r="AC944" s="886"/>
      <c r="AD944" s="886"/>
      <c r="AE944" s="886"/>
      <c r="AF944" s="886"/>
      <c r="AG944" s="886"/>
      <c r="AH944" s="886"/>
      <c r="AI944" s="886"/>
      <c r="AJ944" s="886"/>
      <c r="AK944" s="886"/>
      <c r="AL944" s="886"/>
      <c r="AM944" s="886"/>
      <c r="AN944" s="886"/>
      <c r="AO944" s="886"/>
      <c r="AP944" s="886"/>
      <c r="AQ944" s="886"/>
      <c r="AR944" s="886"/>
      <c r="AS944" s="886"/>
      <c r="AT944" s="886"/>
      <c r="AU944" s="886"/>
      <c r="AV944" s="886"/>
      <c r="AW944" s="886"/>
      <c r="AX944" s="886"/>
      <c r="AY944" s="886"/>
      <c r="AZ944" s="886"/>
      <c r="BA944" s="886"/>
      <c r="BB944" s="886"/>
      <c r="BC944" s="886"/>
      <c r="BD944" s="886"/>
      <c r="BE944" s="886"/>
      <c r="BF944" s="886"/>
      <c r="BG944" s="886"/>
      <c r="BH944" s="886"/>
      <c r="BI944" s="886"/>
      <c r="BJ944" s="886"/>
      <c r="BK944" s="886"/>
      <c r="BL944" s="886"/>
      <c r="BM944" s="886"/>
      <c r="BN944" s="886"/>
      <c r="BO944" s="886"/>
      <c r="BP944" s="886"/>
      <c r="BQ944" s="886"/>
    </row>
    <row r="945">
      <c r="A945" s="886"/>
      <c r="B945" s="886"/>
      <c r="C945" s="886"/>
      <c r="D945" s="887"/>
      <c r="E945" s="886"/>
      <c r="F945" s="886"/>
      <c r="G945" s="886"/>
      <c r="H945" s="886"/>
      <c r="I945" s="886"/>
      <c r="J945" s="886"/>
      <c r="K945" s="886"/>
      <c r="L945" s="886"/>
      <c r="M945" s="886"/>
      <c r="N945" s="886"/>
      <c r="O945" s="886"/>
      <c r="P945" s="886"/>
      <c r="Q945" s="886"/>
      <c r="R945" s="886"/>
      <c r="S945" s="886"/>
      <c r="T945" s="886"/>
      <c r="U945" s="886"/>
      <c r="V945" s="886"/>
      <c r="W945" s="886"/>
      <c r="X945" s="886"/>
      <c r="Y945" s="886"/>
      <c r="Z945" s="886"/>
      <c r="AA945" s="886"/>
      <c r="AB945" s="886"/>
      <c r="AC945" s="886"/>
      <c r="AD945" s="886"/>
      <c r="AE945" s="886"/>
      <c r="AF945" s="886"/>
      <c r="AG945" s="886"/>
      <c r="AH945" s="886"/>
      <c r="AI945" s="886"/>
      <c r="AJ945" s="886"/>
      <c r="AK945" s="886"/>
      <c r="AL945" s="886"/>
      <c r="AM945" s="886"/>
      <c r="AN945" s="886"/>
      <c r="AO945" s="886"/>
      <c r="AP945" s="886"/>
      <c r="AQ945" s="886"/>
      <c r="AR945" s="886"/>
      <c r="AS945" s="886"/>
      <c r="AT945" s="886"/>
      <c r="AU945" s="886"/>
      <c r="AV945" s="886"/>
      <c r="AW945" s="886"/>
      <c r="AX945" s="886"/>
      <c r="AY945" s="886"/>
      <c r="AZ945" s="886"/>
      <c r="BA945" s="886"/>
      <c r="BB945" s="886"/>
      <c r="BC945" s="886"/>
      <c r="BD945" s="886"/>
      <c r="BE945" s="886"/>
      <c r="BF945" s="886"/>
      <c r="BG945" s="886"/>
      <c r="BH945" s="886"/>
      <c r="BI945" s="886"/>
      <c r="BJ945" s="886"/>
      <c r="BK945" s="886"/>
      <c r="BL945" s="886"/>
      <c r="BM945" s="886"/>
      <c r="BN945" s="886"/>
      <c r="BO945" s="886"/>
      <c r="BP945" s="886"/>
      <c r="BQ945" s="886"/>
    </row>
    <row r="946">
      <c r="A946" s="886"/>
      <c r="B946" s="886"/>
      <c r="C946" s="886"/>
      <c r="D946" s="887"/>
      <c r="E946" s="886"/>
      <c r="F946" s="886"/>
      <c r="G946" s="886"/>
      <c r="H946" s="886"/>
      <c r="I946" s="886"/>
      <c r="J946" s="886"/>
      <c r="K946" s="886"/>
      <c r="L946" s="886"/>
      <c r="M946" s="886"/>
      <c r="N946" s="886"/>
      <c r="O946" s="886"/>
      <c r="P946" s="886"/>
      <c r="Q946" s="886"/>
      <c r="R946" s="886"/>
      <c r="S946" s="886"/>
      <c r="T946" s="886"/>
      <c r="U946" s="886"/>
      <c r="V946" s="886"/>
      <c r="W946" s="886"/>
      <c r="X946" s="886"/>
      <c r="Y946" s="886"/>
      <c r="Z946" s="886"/>
      <c r="AA946" s="886"/>
      <c r="AB946" s="886"/>
      <c r="AC946" s="886"/>
      <c r="AD946" s="886"/>
      <c r="AE946" s="886"/>
      <c r="AF946" s="886"/>
      <c r="AG946" s="886"/>
      <c r="AH946" s="886"/>
      <c r="AI946" s="886"/>
      <c r="AJ946" s="886"/>
      <c r="AK946" s="886"/>
      <c r="AL946" s="886"/>
      <c r="AM946" s="886"/>
      <c r="AN946" s="886"/>
      <c r="AO946" s="886"/>
      <c r="AP946" s="886"/>
      <c r="AQ946" s="886"/>
      <c r="AR946" s="886"/>
      <c r="AS946" s="886"/>
      <c r="AT946" s="886"/>
      <c r="AU946" s="886"/>
      <c r="AV946" s="886"/>
      <c r="AW946" s="886"/>
      <c r="AX946" s="886"/>
      <c r="AY946" s="886"/>
      <c r="AZ946" s="886"/>
      <c r="BA946" s="886"/>
      <c r="BB946" s="886"/>
      <c r="BC946" s="886"/>
      <c r="BD946" s="886"/>
      <c r="BE946" s="886"/>
      <c r="BF946" s="886"/>
      <c r="BG946" s="886"/>
      <c r="BH946" s="886"/>
      <c r="BI946" s="886"/>
      <c r="BJ946" s="886"/>
      <c r="BK946" s="886"/>
      <c r="BL946" s="886"/>
      <c r="BM946" s="886"/>
      <c r="BN946" s="886"/>
      <c r="BO946" s="886"/>
      <c r="BP946" s="886"/>
      <c r="BQ946" s="886"/>
    </row>
    <row r="947">
      <c r="A947" s="886"/>
      <c r="B947" s="886"/>
      <c r="C947" s="886"/>
      <c r="D947" s="887"/>
      <c r="E947" s="886"/>
      <c r="F947" s="886"/>
      <c r="G947" s="886"/>
      <c r="H947" s="886"/>
      <c r="I947" s="886"/>
      <c r="J947" s="886"/>
      <c r="K947" s="886"/>
      <c r="L947" s="886"/>
      <c r="M947" s="886"/>
      <c r="N947" s="886"/>
      <c r="O947" s="886"/>
      <c r="P947" s="886"/>
      <c r="Q947" s="886"/>
      <c r="R947" s="886"/>
      <c r="S947" s="886"/>
      <c r="T947" s="886"/>
      <c r="U947" s="886"/>
      <c r="V947" s="886"/>
      <c r="W947" s="886"/>
      <c r="X947" s="886"/>
      <c r="Y947" s="886"/>
      <c r="Z947" s="886"/>
      <c r="AA947" s="886"/>
      <c r="AB947" s="886"/>
      <c r="AC947" s="886"/>
      <c r="AD947" s="886"/>
      <c r="AE947" s="886"/>
      <c r="AF947" s="886"/>
      <c r="AG947" s="886"/>
      <c r="AH947" s="886"/>
      <c r="AI947" s="886"/>
      <c r="AJ947" s="886"/>
      <c r="AK947" s="886"/>
      <c r="AL947" s="886"/>
      <c r="AM947" s="886"/>
      <c r="AN947" s="886"/>
      <c r="AO947" s="886"/>
      <c r="AP947" s="886"/>
      <c r="AQ947" s="886"/>
      <c r="AR947" s="886"/>
      <c r="AS947" s="886"/>
      <c r="AT947" s="886"/>
      <c r="AU947" s="886"/>
      <c r="AV947" s="886"/>
      <c r="AW947" s="886"/>
      <c r="AX947" s="886"/>
      <c r="AY947" s="886"/>
      <c r="AZ947" s="886"/>
      <c r="BA947" s="886"/>
      <c r="BB947" s="886"/>
      <c r="BC947" s="886"/>
      <c r="BD947" s="886"/>
      <c r="BE947" s="886"/>
      <c r="BF947" s="886"/>
      <c r="BG947" s="886"/>
      <c r="BH947" s="886"/>
      <c r="BI947" s="886"/>
      <c r="BJ947" s="886"/>
      <c r="BK947" s="886"/>
      <c r="BL947" s="886"/>
      <c r="BM947" s="886"/>
      <c r="BN947" s="886"/>
      <c r="BO947" s="886"/>
      <c r="BP947" s="886"/>
      <c r="BQ947" s="886"/>
    </row>
    <row r="948">
      <c r="A948" s="886"/>
      <c r="B948" s="886"/>
      <c r="C948" s="886"/>
      <c r="D948" s="887"/>
      <c r="E948" s="886"/>
      <c r="F948" s="886"/>
      <c r="G948" s="886"/>
      <c r="H948" s="886"/>
      <c r="I948" s="886"/>
      <c r="J948" s="886"/>
      <c r="K948" s="886"/>
      <c r="L948" s="886"/>
      <c r="M948" s="886"/>
      <c r="N948" s="886"/>
      <c r="O948" s="886"/>
      <c r="P948" s="886"/>
      <c r="Q948" s="886"/>
      <c r="R948" s="886"/>
      <c r="S948" s="886"/>
      <c r="T948" s="886"/>
      <c r="U948" s="886"/>
      <c r="V948" s="886"/>
      <c r="W948" s="886"/>
      <c r="X948" s="886"/>
      <c r="Y948" s="886"/>
      <c r="Z948" s="886"/>
      <c r="AA948" s="886"/>
      <c r="AB948" s="886"/>
      <c r="AC948" s="886"/>
      <c r="AD948" s="886"/>
      <c r="AE948" s="886"/>
      <c r="AF948" s="886"/>
      <c r="AG948" s="886"/>
      <c r="AH948" s="886"/>
      <c r="AI948" s="886"/>
      <c r="AJ948" s="886"/>
      <c r="AK948" s="886"/>
      <c r="AL948" s="886"/>
      <c r="AM948" s="886"/>
      <c r="AN948" s="886"/>
      <c r="AO948" s="886"/>
      <c r="AP948" s="886"/>
      <c r="AQ948" s="886"/>
      <c r="AR948" s="886"/>
      <c r="AS948" s="886"/>
      <c r="AT948" s="886"/>
      <c r="AU948" s="886"/>
      <c r="AV948" s="886"/>
      <c r="AW948" s="886"/>
      <c r="AX948" s="886"/>
      <c r="AY948" s="886"/>
      <c r="AZ948" s="886"/>
      <c r="BA948" s="886"/>
      <c r="BB948" s="886"/>
      <c r="BC948" s="886"/>
      <c r="BD948" s="886"/>
      <c r="BE948" s="886"/>
      <c r="BF948" s="886"/>
      <c r="BG948" s="886"/>
      <c r="BH948" s="886"/>
      <c r="BI948" s="886"/>
      <c r="BJ948" s="886"/>
      <c r="BK948" s="886"/>
      <c r="BL948" s="886"/>
      <c r="BM948" s="886"/>
      <c r="BN948" s="886"/>
      <c r="BO948" s="886"/>
      <c r="BP948" s="886"/>
      <c r="BQ948" s="886"/>
    </row>
    <row r="949">
      <c r="A949" s="886"/>
      <c r="B949" s="886"/>
      <c r="C949" s="886"/>
      <c r="D949" s="887"/>
      <c r="E949" s="886"/>
      <c r="F949" s="886"/>
      <c r="G949" s="886"/>
      <c r="H949" s="886"/>
      <c r="I949" s="886"/>
      <c r="J949" s="886"/>
      <c r="K949" s="886"/>
      <c r="L949" s="886"/>
      <c r="M949" s="886"/>
      <c r="N949" s="886"/>
      <c r="O949" s="886"/>
      <c r="P949" s="886"/>
      <c r="Q949" s="886"/>
      <c r="R949" s="886"/>
      <c r="S949" s="886"/>
      <c r="T949" s="886"/>
      <c r="U949" s="886"/>
      <c r="V949" s="886"/>
      <c r="W949" s="886"/>
      <c r="X949" s="886"/>
      <c r="Y949" s="886"/>
      <c r="Z949" s="886"/>
      <c r="AA949" s="886"/>
      <c r="AB949" s="886"/>
      <c r="AC949" s="886"/>
      <c r="AD949" s="886"/>
      <c r="AE949" s="886"/>
      <c r="AF949" s="886"/>
      <c r="AG949" s="886"/>
      <c r="AH949" s="886"/>
      <c r="AI949" s="886"/>
      <c r="AJ949" s="886"/>
      <c r="AK949" s="886"/>
      <c r="AL949" s="886"/>
      <c r="AM949" s="886"/>
      <c r="AN949" s="886"/>
      <c r="AO949" s="886"/>
      <c r="AP949" s="886"/>
      <c r="AQ949" s="886"/>
      <c r="AR949" s="886"/>
      <c r="AS949" s="886"/>
      <c r="AT949" s="886"/>
      <c r="AU949" s="886"/>
      <c r="AV949" s="886"/>
      <c r="AW949" s="886"/>
      <c r="AX949" s="886"/>
      <c r="AY949" s="886"/>
      <c r="AZ949" s="886"/>
      <c r="BA949" s="886"/>
      <c r="BB949" s="886"/>
      <c r="BC949" s="886"/>
      <c r="BD949" s="886"/>
      <c r="BE949" s="886"/>
      <c r="BF949" s="886"/>
      <c r="BG949" s="886"/>
      <c r="BH949" s="886"/>
      <c r="BI949" s="886"/>
      <c r="BJ949" s="886"/>
      <c r="BK949" s="886"/>
      <c r="BL949" s="886"/>
      <c r="BM949" s="886"/>
      <c r="BN949" s="886"/>
      <c r="BO949" s="886"/>
      <c r="BP949" s="886"/>
      <c r="BQ949" s="886"/>
    </row>
    <row r="950">
      <c r="A950" s="886"/>
      <c r="B950" s="886"/>
      <c r="C950" s="886"/>
      <c r="D950" s="887"/>
      <c r="E950" s="886"/>
      <c r="F950" s="886"/>
      <c r="G950" s="886"/>
      <c r="H950" s="886"/>
      <c r="I950" s="886"/>
      <c r="J950" s="886"/>
      <c r="K950" s="886"/>
      <c r="L950" s="886"/>
      <c r="M950" s="886"/>
      <c r="N950" s="886"/>
      <c r="O950" s="886"/>
      <c r="P950" s="886"/>
      <c r="Q950" s="886"/>
      <c r="R950" s="886"/>
      <c r="S950" s="886"/>
      <c r="T950" s="886"/>
      <c r="U950" s="886"/>
      <c r="V950" s="886"/>
      <c r="W950" s="886"/>
      <c r="X950" s="886"/>
      <c r="Y950" s="886"/>
      <c r="Z950" s="886"/>
      <c r="AA950" s="886"/>
      <c r="AB950" s="886"/>
      <c r="AC950" s="886"/>
      <c r="AD950" s="886"/>
      <c r="AE950" s="886"/>
      <c r="AF950" s="886"/>
      <c r="AG950" s="886"/>
      <c r="AH950" s="886"/>
      <c r="AI950" s="886"/>
      <c r="AJ950" s="886"/>
      <c r="AK950" s="886"/>
      <c r="AL950" s="886"/>
      <c r="AM950" s="886"/>
      <c r="AN950" s="886"/>
      <c r="AO950" s="886"/>
      <c r="AP950" s="886"/>
      <c r="AQ950" s="886"/>
      <c r="AR950" s="886"/>
      <c r="AS950" s="886"/>
      <c r="AT950" s="886"/>
      <c r="AU950" s="886"/>
      <c r="AV950" s="886"/>
      <c r="AW950" s="886"/>
      <c r="AX950" s="886"/>
      <c r="AY950" s="886"/>
      <c r="AZ950" s="886"/>
      <c r="BA950" s="886"/>
      <c r="BB950" s="886"/>
      <c r="BC950" s="886"/>
      <c r="BD950" s="886"/>
      <c r="BE950" s="886"/>
      <c r="BF950" s="886"/>
      <c r="BG950" s="886"/>
      <c r="BH950" s="886"/>
      <c r="BI950" s="886"/>
      <c r="BJ950" s="886"/>
      <c r="BK950" s="886"/>
      <c r="BL950" s="886"/>
      <c r="BM950" s="886"/>
      <c r="BN950" s="886"/>
      <c r="BO950" s="886"/>
      <c r="BP950" s="886"/>
      <c r="BQ950" s="886"/>
    </row>
    <row r="951">
      <c r="A951" s="886"/>
      <c r="B951" s="886"/>
      <c r="C951" s="886"/>
      <c r="D951" s="887"/>
      <c r="E951" s="886"/>
      <c r="F951" s="886"/>
      <c r="G951" s="886"/>
      <c r="H951" s="886"/>
      <c r="I951" s="886"/>
      <c r="J951" s="886"/>
      <c r="K951" s="886"/>
      <c r="L951" s="886"/>
      <c r="M951" s="886"/>
      <c r="N951" s="886"/>
      <c r="O951" s="886"/>
      <c r="P951" s="886"/>
      <c r="Q951" s="886"/>
      <c r="R951" s="886"/>
      <c r="S951" s="886"/>
      <c r="T951" s="886"/>
      <c r="U951" s="886"/>
      <c r="V951" s="886"/>
      <c r="W951" s="886"/>
      <c r="X951" s="886"/>
      <c r="Y951" s="886"/>
      <c r="Z951" s="886"/>
      <c r="AA951" s="886"/>
      <c r="AB951" s="886"/>
      <c r="AC951" s="886"/>
      <c r="AD951" s="886"/>
      <c r="AE951" s="886"/>
      <c r="AF951" s="886"/>
      <c r="AG951" s="886"/>
      <c r="AH951" s="886"/>
      <c r="AI951" s="886"/>
      <c r="AJ951" s="886"/>
      <c r="AK951" s="886"/>
      <c r="AL951" s="886"/>
      <c r="AM951" s="886"/>
      <c r="AN951" s="886"/>
      <c r="AO951" s="886"/>
      <c r="AP951" s="886"/>
      <c r="AQ951" s="886"/>
      <c r="AR951" s="886"/>
      <c r="AS951" s="886"/>
      <c r="AT951" s="886"/>
      <c r="AU951" s="886"/>
      <c r="AV951" s="886"/>
      <c r="AW951" s="886"/>
      <c r="AX951" s="886"/>
      <c r="AY951" s="886"/>
      <c r="AZ951" s="886"/>
      <c r="BA951" s="886"/>
      <c r="BB951" s="886"/>
      <c r="BC951" s="886"/>
      <c r="BD951" s="886"/>
      <c r="BE951" s="886"/>
      <c r="BF951" s="886"/>
      <c r="BG951" s="886"/>
      <c r="BH951" s="886"/>
      <c r="BI951" s="886"/>
      <c r="BJ951" s="886"/>
      <c r="BK951" s="886"/>
      <c r="BL951" s="886"/>
      <c r="BM951" s="886"/>
      <c r="BN951" s="886"/>
      <c r="BO951" s="886"/>
      <c r="BP951" s="886"/>
      <c r="BQ951" s="886"/>
    </row>
    <row r="952">
      <c r="A952" s="886"/>
      <c r="B952" s="886"/>
      <c r="C952" s="886"/>
      <c r="D952" s="887"/>
      <c r="E952" s="886"/>
      <c r="F952" s="886"/>
      <c r="G952" s="886"/>
      <c r="H952" s="886"/>
      <c r="I952" s="886"/>
      <c r="J952" s="886"/>
      <c r="K952" s="886"/>
      <c r="L952" s="886"/>
      <c r="M952" s="886"/>
      <c r="N952" s="886"/>
      <c r="O952" s="886"/>
      <c r="P952" s="886"/>
      <c r="Q952" s="886"/>
      <c r="R952" s="886"/>
      <c r="S952" s="886"/>
      <c r="T952" s="886"/>
      <c r="U952" s="886"/>
      <c r="V952" s="886"/>
      <c r="W952" s="886"/>
      <c r="X952" s="886"/>
      <c r="Y952" s="886"/>
      <c r="Z952" s="886"/>
      <c r="AA952" s="886"/>
      <c r="AB952" s="886"/>
      <c r="AC952" s="886"/>
      <c r="AD952" s="886"/>
      <c r="AE952" s="886"/>
      <c r="AF952" s="886"/>
      <c r="AG952" s="886"/>
      <c r="AH952" s="886"/>
      <c r="AI952" s="886"/>
      <c r="AJ952" s="886"/>
      <c r="AK952" s="886"/>
      <c r="AL952" s="886"/>
      <c r="AM952" s="886"/>
      <c r="AN952" s="886"/>
      <c r="AO952" s="886"/>
      <c r="AP952" s="886"/>
      <c r="AQ952" s="886"/>
      <c r="AR952" s="886"/>
      <c r="AS952" s="886"/>
      <c r="AT952" s="886"/>
      <c r="AU952" s="886"/>
      <c r="AV952" s="886"/>
      <c r="AW952" s="886"/>
      <c r="AX952" s="886"/>
      <c r="AY952" s="886"/>
      <c r="AZ952" s="886"/>
      <c r="BA952" s="886"/>
      <c r="BB952" s="886"/>
      <c r="BC952" s="886"/>
      <c r="BD952" s="886"/>
      <c r="BE952" s="886"/>
      <c r="BF952" s="886"/>
      <c r="BG952" s="886"/>
      <c r="BH952" s="886"/>
      <c r="BI952" s="886"/>
      <c r="BJ952" s="886"/>
      <c r="BK952" s="886"/>
      <c r="BL952" s="886"/>
      <c r="BM952" s="886"/>
      <c r="BN952" s="886"/>
      <c r="BO952" s="886"/>
      <c r="BP952" s="886"/>
      <c r="BQ952" s="886"/>
    </row>
    <row r="953">
      <c r="A953" s="886"/>
      <c r="B953" s="886"/>
      <c r="C953" s="886"/>
      <c r="D953" s="887"/>
      <c r="E953" s="886"/>
      <c r="F953" s="886"/>
      <c r="G953" s="886"/>
      <c r="H953" s="886"/>
      <c r="I953" s="886"/>
      <c r="J953" s="886"/>
      <c r="K953" s="886"/>
      <c r="L953" s="886"/>
      <c r="M953" s="886"/>
      <c r="N953" s="886"/>
      <c r="O953" s="886"/>
      <c r="P953" s="886"/>
      <c r="Q953" s="886"/>
      <c r="R953" s="886"/>
      <c r="S953" s="886"/>
      <c r="T953" s="886"/>
      <c r="U953" s="886"/>
      <c r="V953" s="886"/>
      <c r="W953" s="886"/>
      <c r="X953" s="886"/>
      <c r="Y953" s="886"/>
      <c r="Z953" s="886"/>
      <c r="AA953" s="886"/>
      <c r="AB953" s="886"/>
      <c r="AC953" s="886"/>
      <c r="AD953" s="886"/>
      <c r="AE953" s="886"/>
      <c r="AF953" s="886"/>
      <c r="AG953" s="886"/>
      <c r="AH953" s="886"/>
      <c r="AI953" s="886"/>
      <c r="AJ953" s="886"/>
      <c r="AK953" s="886"/>
      <c r="AL953" s="886"/>
      <c r="AM953" s="886"/>
      <c r="AN953" s="886"/>
      <c r="AO953" s="886"/>
      <c r="AP953" s="886"/>
      <c r="AQ953" s="886"/>
      <c r="AR953" s="886"/>
      <c r="AS953" s="886"/>
      <c r="AT953" s="886"/>
      <c r="AU953" s="886"/>
      <c r="AV953" s="886"/>
      <c r="AW953" s="886"/>
      <c r="AX953" s="886"/>
      <c r="AY953" s="886"/>
      <c r="AZ953" s="886"/>
      <c r="BA953" s="886"/>
      <c r="BB953" s="886"/>
      <c r="BC953" s="886"/>
      <c r="BD953" s="886"/>
      <c r="BE953" s="886"/>
      <c r="BF953" s="886"/>
      <c r="BG953" s="886"/>
      <c r="BH953" s="886"/>
      <c r="BI953" s="886"/>
      <c r="BJ953" s="886"/>
      <c r="BK953" s="886"/>
      <c r="BL953" s="886"/>
      <c r="BM953" s="886"/>
      <c r="BN953" s="886"/>
      <c r="BO953" s="886"/>
      <c r="BP953" s="886"/>
      <c r="BQ953" s="886"/>
    </row>
    <row r="954">
      <c r="A954" s="886"/>
      <c r="B954" s="886"/>
      <c r="C954" s="886"/>
      <c r="D954" s="887"/>
      <c r="E954" s="886"/>
      <c r="F954" s="886"/>
      <c r="G954" s="886"/>
      <c r="H954" s="886"/>
      <c r="I954" s="886"/>
      <c r="J954" s="886"/>
      <c r="K954" s="886"/>
      <c r="L954" s="886"/>
      <c r="M954" s="886"/>
      <c r="N954" s="886"/>
      <c r="O954" s="886"/>
      <c r="P954" s="886"/>
      <c r="Q954" s="886"/>
      <c r="R954" s="886"/>
      <c r="S954" s="886"/>
      <c r="T954" s="886"/>
      <c r="U954" s="886"/>
      <c r="V954" s="886"/>
      <c r="W954" s="886"/>
      <c r="X954" s="886"/>
      <c r="Y954" s="886"/>
      <c r="Z954" s="886"/>
      <c r="AA954" s="886"/>
      <c r="AB954" s="886"/>
      <c r="AC954" s="886"/>
      <c r="AD954" s="886"/>
      <c r="AE954" s="886"/>
      <c r="AF954" s="886"/>
      <c r="AG954" s="886"/>
      <c r="AH954" s="886"/>
      <c r="AI954" s="886"/>
      <c r="AJ954" s="886"/>
      <c r="AK954" s="886"/>
      <c r="AL954" s="886"/>
      <c r="AM954" s="886"/>
      <c r="AN954" s="886"/>
      <c r="AO954" s="886"/>
      <c r="AP954" s="886"/>
      <c r="AQ954" s="886"/>
      <c r="AR954" s="886"/>
      <c r="AS954" s="886"/>
      <c r="AT954" s="886"/>
      <c r="AU954" s="886"/>
      <c r="AV954" s="886"/>
      <c r="AW954" s="886"/>
      <c r="AX954" s="886"/>
      <c r="AY954" s="886"/>
      <c r="AZ954" s="886"/>
      <c r="BA954" s="886"/>
      <c r="BB954" s="886"/>
      <c r="BC954" s="886"/>
      <c r="BD954" s="886"/>
      <c r="BE954" s="886"/>
      <c r="BF954" s="886"/>
      <c r="BG954" s="886"/>
      <c r="BH954" s="886"/>
      <c r="BI954" s="886"/>
      <c r="BJ954" s="886"/>
      <c r="BK954" s="886"/>
      <c r="BL954" s="886"/>
      <c r="BM954" s="886"/>
      <c r="BN954" s="886"/>
      <c r="BO954" s="886"/>
      <c r="BP954" s="886"/>
      <c r="BQ954" s="886"/>
    </row>
    <row r="955">
      <c r="A955" s="886"/>
      <c r="B955" s="886"/>
      <c r="C955" s="886"/>
      <c r="D955" s="887"/>
      <c r="E955" s="886"/>
      <c r="F955" s="886"/>
      <c r="G955" s="886"/>
      <c r="H955" s="886"/>
      <c r="I955" s="886"/>
      <c r="J955" s="886"/>
      <c r="K955" s="886"/>
      <c r="L955" s="886"/>
      <c r="M955" s="886"/>
      <c r="N955" s="886"/>
      <c r="O955" s="886"/>
      <c r="P955" s="886"/>
      <c r="Q955" s="886"/>
      <c r="R955" s="886"/>
      <c r="S955" s="886"/>
      <c r="T955" s="886"/>
      <c r="U955" s="886"/>
      <c r="V955" s="886"/>
      <c r="W955" s="886"/>
      <c r="X955" s="886"/>
      <c r="Y955" s="886"/>
      <c r="Z955" s="886"/>
      <c r="AA955" s="886"/>
      <c r="AB955" s="886"/>
      <c r="AC955" s="886"/>
      <c r="AD955" s="886"/>
      <c r="AE955" s="886"/>
      <c r="AF955" s="886"/>
      <c r="AG955" s="886"/>
      <c r="AH955" s="886"/>
      <c r="AI955" s="886"/>
      <c r="AJ955" s="886"/>
      <c r="AK955" s="886"/>
      <c r="AL955" s="886"/>
      <c r="AM955" s="886"/>
      <c r="AN955" s="886"/>
      <c r="AO955" s="886"/>
      <c r="AP955" s="886"/>
      <c r="AQ955" s="886"/>
      <c r="AR955" s="886"/>
      <c r="AS955" s="886"/>
      <c r="AT955" s="886"/>
      <c r="AU955" s="886"/>
      <c r="AV955" s="886"/>
      <c r="AW955" s="886"/>
      <c r="AX955" s="886"/>
      <c r="AY955" s="886"/>
      <c r="AZ955" s="886"/>
      <c r="BA955" s="886"/>
      <c r="BB955" s="886"/>
      <c r="BC955" s="886"/>
      <c r="BD955" s="886"/>
      <c r="BE955" s="886"/>
      <c r="BF955" s="886"/>
      <c r="BG955" s="886"/>
      <c r="BH955" s="886"/>
      <c r="BI955" s="886"/>
      <c r="BJ955" s="886"/>
      <c r="BK955" s="886"/>
      <c r="BL955" s="886"/>
      <c r="BM955" s="886"/>
      <c r="BN955" s="886"/>
      <c r="BO955" s="886"/>
      <c r="BP955" s="886"/>
      <c r="BQ955" s="886"/>
    </row>
    <row r="956">
      <c r="A956" s="886"/>
      <c r="B956" s="886"/>
      <c r="C956" s="886"/>
      <c r="D956" s="887"/>
      <c r="E956" s="886"/>
      <c r="F956" s="886"/>
      <c r="G956" s="886"/>
      <c r="H956" s="886"/>
      <c r="I956" s="886"/>
      <c r="J956" s="886"/>
      <c r="K956" s="886"/>
      <c r="L956" s="886"/>
      <c r="M956" s="886"/>
      <c r="N956" s="886"/>
      <c r="O956" s="886"/>
      <c r="P956" s="886"/>
      <c r="Q956" s="886"/>
      <c r="R956" s="886"/>
      <c r="S956" s="886"/>
      <c r="T956" s="886"/>
      <c r="U956" s="886"/>
      <c r="V956" s="886"/>
      <c r="W956" s="886"/>
      <c r="X956" s="886"/>
      <c r="Y956" s="886"/>
      <c r="Z956" s="886"/>
      <c r="AA956" s="886"/>
      <c r="AB956" s="886"/>
      <c r="AC956" s="886"/>
      <c r="AD956" s="886"/>
      <c r="AE956" s="886"/>
      <c r="AF956" s="886"/>
      <c r="AG956" s="886"/>
      <c r="AH956" s="886"/>
      <c r="AI956" s="886"/>
      <c r="AJ956" s="886"/>
      <c r="AK956" s="886"/>
      <c r="AL956" s="886"/>
      <c r="AM956" s="886"/>
      <c r="AN956" s="886"/>
      <c r="AO956" s="886"/>
      <c r="AP956" s="886"/>
      <c r="AQ956" s="886"/>
      <c r="AR956" s="886"/>
      <c r="AS956" s="886"/>
      <c r="AT956" s="886"/>
      <c r="AU956" s="886"/>
      <c r="AV956" s="886"/>
      <c r="AW956" s="886"/>
      <c r="AX956" s="886"/>
      <c r="AY956" s="886"/>
      <c r="AZ956" s="886"/>
      <c r="BA956" s="886"/>
      <c r="BB956" s="886"/>
      <c r="BC956" s="886"/>
      <c r="BD956" s="886"/>
      <c r="BE956" s="886"/>
      <c r="BF956" s="886"/>
      <c r="BG956" s="886"/>
      <c r="BH956" s="886"/>
      <c r="BI956" s="886"/>
      <c r="BJ956" s="886"/>
      <c r="BK956" s="886"/>
      <c r="BL956" s="886"/>
      <c r="BM956" s="886"/>
      <c r="BN956" s="886"/>
      <c r="BO956" s="886"/>
      <c r="BP956" s="886"/>
      <c r="BQ956" s="886"/>
    </row>
    <row r="957">
      <c r="A957" s="886"/>
      <c r="B957" s="886"/>
      <c r="C957" s="886"/>
      <c r="D957" s="887"/>
      <c r="E957" s="886"/>
      <c r="F957" s="886"/>
      <c r="G957" s="886"/>
      <c r="H957" s="886"/>
      <c r="I957" s="886"/>
      <c r="J957" s="886"/>
      <c r="K957" s="886"/>
      <c r="L957" s="886"/>
      <c r="M957" s="886"/>
      <c r="N957" s="886"/>
      <c r="O957" s="886"/>
      <c r="P957" s="886"/>
      <c r="Q957" s="886"/>
      <c r="R957" s="886"/>
      <c r="S957" s="886"/>
      <c r="T957" s="886"/>
      <c r="U957" s="886"/>
      <c r="V957" s="886"/>
      <c r="W957" s="886"/>
      <c r="X957" s="886"/>
      <c r="Y957" s="886"/>
      <c r="Z957" s="886"/>
      <c r="AA957" s="886"/>
      <c r="AB957" s="886"/>
      <c r="AC957" s="886"/>
      <c r="AD957" s="886"/>
      <c r="AE957" s="886"/>
      <c r="AF957" s="886"/>
      <c r="AG957" s="886"/>
      <c r="AH957" s="886"/>
      <c r="AI957" s="886"/>
      <c r="AJ957" s="886"/>
      <c r="AK957" s="886"/>
      <c r="AL957" s="886"/>
      <c r="AM957" s="886"/>
      <c r="AN957" s="886"/>
      <c r="AO957" s="886"/>
      <c r="AP957" s="886"/>
      <c r="AQ957" s="886"/>
      <c r="AR957" s="886"/>
      <c r="AS957" s="886"/>
      <c r="AT957" s="886"/>
      <c r="AU957" s="886"/>
      <c r="AV957" s="886"/>
      <c r="AW957" s="886"/>
      <c r="AX957" s="886"/>
      <c r="AY957" s="886"/>
      <c r="AZ957" s="886"/>
      <c r="BA957" s="886"/>
      <c r="BB957" s="886"/>
      <c r="BC957" s="886"/>
      <c r="BD957" s="886"/>
      <c r="BE957" s="886"/>
      <c r="BF957" s="886"/>
      <c r="BG957" s="886"/>
      <c r="BH957" s="886"/>
      <c r="BI957" s="886"/>
      <c r="BJ957" s="886"/>
      <c r="BK957" s="886"/>
      <c r="BL957" s="886"/>
      <c r="BM957" s="886"/>
      <c r="BN957" s="886"/>
      <c r="BO957" s="886"/>
      <c r="BP957" s="886"/>
      <c r="BQ957" s="886"/>
    </row>
    <row r="958">
      <c r="A958" s="886"/>
      <c r="B958" s="886"/>
      <c r="C958" s="886"/>
      <c r="D958" s="887"/>
      <c r="E958" s="886"/>
      <c r="F958" s="886"/>
      <c r="G958" s="886"/>
      <c r="H958" s="886"/>
      <c r="I958" s="886"/>
      <c r="J958" s="886"/>
      <c r="K958" s="886"/>
      <c r="L958" s="886"/>
      <c r="M958" s="886"/>
      <c r="N958" s="886"/>
      <c r="O958" s="886"/>
      <c r="P958" s="886"/>
      <c r="Q958" s="886"/>
      <c r="R958" s="886"/>
      <c r="S958" s="886"/>
      <c r="T958" s="886"/>
      <c r="U958" s="886"/>
      <c r="V958" s="886"/>
      <c r="W958" s="886"/>
      <c r="X958" s="886"/>
      <c r="Y958" s="886"/>
      <c r="Z958" s="886"/>
      <c r="AA958" s="886"/>
      <c r="AB958" s="886"/>
      <c r="AC958" s="886"/>
      <c r="AD958" s="886"/>
      <c r="AE958" s="886"/>
      <c r="AF958" s="886"/>
      <c r="AG958" s="886"/>
      <c r="AH958" s="886"/>
      <c r="AI958" s="886"/>
      <c r="AJ958" s="886"/>
      <c r="AK958" s="886"/>
      <c r="AL958" s="886"/>
      <c r="AM958" s="886"/>
      <c r="AN958" s="886"/>
      <c r="AO958" s="886"/>
      <c r="AP958" s="886"/>
      <c r="AQ958" s="886"/>
      <c r="AR958" s="886"/>
      <c r="AS958" s="886"/>
      <c r="AT958" s="886"/>
      <c r="AU958" s="886"/>
      <c r="AV958" s="886"/>
      <c r="AW958" s="886"/>
      <c r="AX958" s="886"/>
      <c r="AY958" s="886"/>
      <c r="AZ958" s="886"/>
      <c r="BA958" s="886"/>
      <c r="BB958" s="886"/>
      <c r="BC958" s="886"/>
      <c r="BD958" s="886"/>
      <c r="BE958" s="886"/>
      <c r="BF958" s="886"/>
      <c r="BG958" s="886"/>
      <c r="BH958" s="886"/>
      <c r="BI958" s="886"/>
      <c r="BJ958" s="886"/>
      <c r="BK958" s="886"/>
      <c r="BL958" s="886"/>
      <c r="BM958" s="886"/>
      <c r="BN958" s="886"/>
      <c r="BO958" s="886"/>
      <c r="BP958" s="886"/>
      <c r="BQ958" s="886"/>
    </row>
    <row r="959">
      <c r="A959" s="886"/>
      <c r="B959" s="886"/>
      <c r="C959" s="886"/>
      <c r="D959" s="887"/>
      <c r="E959" s="886"/>
      <c r="F959" s="886"/>
      <c r="G959" s="886"/>
      <c r="H959" s="886"/>
      <c r="I959" s="886"/>
      <c r="J959" s="886"/>
      <c r="K959" s="886"/>
      <c r="L959" s="886"/>
      <c r="M959" s="886"/>
      <c r="N959" s="886"/>
      <c r="O959" s="886"/>
      <c r="P959" s="886"/>
      <c r="Q959" s="886"/>
      <c r="R959" s="886"/>
      <c r="S959" s="886"/>
      <c r="T959" s="886"/>
      <c r="U959" s="886"/>
      <c r="V959" s="886"/>
      <c r="W959" s="886"/>
      <c r="X959" s="886"/>
      <c r="Y959" s="886"/>
      <c r="Z959" s="886"/>
      <c r="AA959" s="886"/>
      <c r="AB959" s="886"/>
      <c r="AC959" s="886"/>
      <c r="AD959" s="886"/>
      <c r="AE959" s="886"/>
      <c r="AF959" s="886"/>
      <c r="AG959" s="886"/>
      <c r="AH959" s="886"/>
      <c r="AI959" s="886"/>
      <c r="AJ959" s="886"/>
      <c r="AK959" s="886"/>
      <c r="AL959" s="886"/>
      <c r="AM959" s="886"/>
      <c r="AN959" s="886"/>
      <c r="AO959" s="886"/>
      <c r="AP959" s="886"/>
      <c r="AQ959" s="886"/>
      <c r="AR959" s="886"/>
      <c r="AS959" s="886"/>
      <c r="AT959" s="886"/>
      <c r="AU959" s="886"/>
      <c r="AV959" s="886"/>
      <c r="AW959" s="886"/>
      <c r="AX959" s="886"/>
      <c r="AY959" s="886"/>
      <c r="AZ959" s="886"/>
      <c r="BA959" s="886"/>
      <c r="BB959" s="886"/>
      <c r="BC959" s="886"/>
      <c r="BD959" s="886"/>
      <c r="BE959" s="886"/>
      <c r="BF959" s="886"/>
      <c r="BG959" s="886"/>
      <c r="BH959" s="886"/>
      <c r="BI959" s="886"/>
      <c r="BJ959" s="886"/>
      <c r="BK959" s="886"/>
      <c r="BL959" s="886"/>
      <c r="BM959" s="886"/>
      <c r="BN959" s="886"/>
      <c r="BO959" s="886"/>
      <c r="BP959" s="886"/>
      <c r="BQ959" s="886"/>
    </row>
    <row r="960">
      <c r="A960" s="886"/>
      <c r="B960" s="886"/>
      <c r="C960" s="886"/>
      <c r="D960" s="887"/>
      <c r="E960" s="886"/>
      <c r="F960" s="886"/>
      <c r="G960" s="886"/>
      <c r="H960" s="886"/>
      <c r="I960" s="886"/>
      <c r="J960" s="886"/>
      <c r="K960" s="886"/>
      <c r="L960" s="886"/>
      <c r="M960" s="886"/>
      <c r="N960" s="886"/>
      <c r="O960" s="886"/>
      <c r="P960" s="886"/>
      <c r="Q960" s="886"/>
      <c r="R960" s="886"/>
      <c r="S960" s="886"/>
      <c r="T960" s="886"/>
      <c r="U960" s="886"/>
      <c r="V960" s="886"/>
      <c r="W960" s="886"/>
      <c r="X960" s="886"/>
      <c r="Y960" s="886"/>
      <c r="Z960" s="886"/>
      <c r="AA960" s="886"/>
      <c r="AB960" s="886"/>
      <c r="AC960" s="886"/>
      <c r="AD960" s="886"/>
      <c r="AE960" s="886"/>
      <c r="AF960" s="886"/>
      <c r="AG960" s="886"/>
      <c r="AH960" s="886"/>
      <c r="AI960" s="886"/>
      <c r="AJ960" s="886"/>
      <c r="AK960" s="886"/>
      <c r="AL960" s="886"/>
      <c r="AM960" s="886"/>
      <c r="AN960" s="886"/>
      <c r="AO960" s="886"/>
      <c r="AP960" s="886"/>
      <c r="AQ960" s="886"/>
      <c r="AR960" s="886"/>
      <c r="AS960" s="886"/>
      <c r="AT960" s="886"/>
      <c r="AU960" s="886"/>
      <c r="AV960" s="886"/>
      <c r="AW960" s="886"/>
      <c r="AX960" s="886"/>
      <c r="AY960" s="886"/>
      <c r="AZ960" s="886"/>
      <c r="BA960" s="886"/>
      <c r="BB960" s="886"/>
      <c r="BC960" s="886"/>
      <c r="BD960" s="886"/>
      <c r="BE960" s="886"/>
      <c r="BF960" s="886"/>
      <c r="BG960" s="886"/>
      <c r="BH960" s="886"/>
      <c r="BI960" s="886"/>
      <c r="BJ960" s="886"/>
      <c r="BK960" s="886"/>
      <c r="BL960" s="886"/>
      <c r="BM960" s="886"/>
      <c r="BN960" s="886"/>
      <c r="BO960" s="886"/>
      <c r="BP960" s="886"/>
      <c r="BQ960" s="886"/>
    </row>
    <row r="961">
      <c r="A961" s="886"/>
      <c r="B961" s="886"/>
      <c r="C961" s="886"/>
      <c r="D961" s="887"/>
      <c r="E961" s="886"/>
      <c r="F961" s="886"/>
      <c r="G961" s="886"/>
      <c r="H961" s="886"/>
      <c r="I961" s="886"/>
      <c r="J961" s="886"/>
      <c r="K961" s="886"/>
      <c r="L961" s="886"/>
      <c r="M961" s="886"/>
      <c r="N961" s="886"/>
      <c r="O961" s="886"/>
      <c r="P961" s="886"/>
      <c r="Q961" s="886"/>
      <c r="R961" s="886"/>
      <c r="S961" s="886"/>
      <c r="T961" s="886"/>
      <c r="U961" s="886"/>
      <c r="V961" s="886"/>
      <c r="W961" s="886"/>
      <c r="X961" s="886"/>
      <c r="Y961" s="886"/>
      <c r="Z961" s="886"/>
      <c r="AA961" s="886"/>
      <c r="AB961" s="886"/>
      <c r="AC961" s="886"/>
      <c r="AD961" s="886"/>
      <c r="AE961" s="886"/>
      <c r="AF961" s="886"/>
      <c r="AG961" s="886"/>
      <c r="AH961" s="886"/>
      <c r="AI961" s="886"/>
      <c r="AJ961" s="886"/>
      <c r="AK961" s="886"/>
      <c r="AL961" s="886"/>
      <c r="AM961" s="886"/>
      <c r="AN961" s="886"/>
      <c r="AO961" s="886"/>
      <c r="AP961" s="886"/>
      <c r="AQ961" s="886"/>
      <c r="AR961" s="886"/>
      <c r="AS961" s="886"/>
      <c r="AT961" s="886"/>
      <c r="AU961" s="886"/>
      <c r="AV961" s="886"/>
      <c r="AW961" s="886"/>
      <c r="AX961" s="886"/>
      <c r="AY961" s="886"/>
      <c r="AZ961" s="886"/>
      <c r="BA961" s="886"/>
      <c r="BB961" s="886"/>
      <c r="BC961" s="886"/>
      <c r="BD961" s="886"/>
      <c r="BE961" s="886"/>
      <c r="BF961" s="886"/>
      <c r="BG961" s="886"/>
      <c r="BH961" s="886"/>
      <c r="BI961" s="886"/>
      <c r="BJ961" s="886"/>
      <c r="BK961" s="886"/>
      <c r="BL961" s="886"/>
      <c r="BM961" s="886"/>
      <c r="BN961" s="886"/>
      <c r="BO961" s="886"/>
      <c r="BP961" s="886"/>
      <c r="BQ961" s="886"/>
    </row>
    <row r="962">
      <c r="A962" s="886"/>
      <c r="B962" s="886"/>
      <c r="C962" s="886"/>
      <c r="D962" s="887"/>
      <c r="E962" s="886"/>
      <c r="F962" s="886"/>
      <c r="G962" s="886"/>
      <c r="H962" s="886"/>
      <c r="I962" s="886"/>
      <c r="J962" s="886"/>
      <c r="K962" s="886"/>
      <c r="L962" s="886"/>
      <c r="M962" s="886"/>
      <c r="N962" s="886"/>
      <c r="O962" s="886"/>
      <c r="P962" s="886"/>
      <c r="Q962" s="886"/>
      <c r="R962" s="886"/>
      <c r="S962" s="886"/>
      <c r="T962" s="886"/>
      <c r="U962" s="886"/>
      <c r="V962" s="886"/>
      <c r="W962" s="886"/>
      <c r="X962" s="886"/>
      <c r="Y962" s="886"/>
      <c r="Z962" s="886"/>
      <c r="AA962" s="886"/>
      <c r="AB962" s="886"/>
      <c r="AC962" s="886"/>
      <c r="AD962" s="886"/>
      <c r="AE962" s="886"/>
      <c r="AF962" s="886"/>
      <c r="AG962" s="886"/>
      <c r="AH962" s="886"/>
      <c r="AI962" s="886"/>
      <c r="AJ962" s="886"/>
      <c r="AK962" s="886"/>
      <c r="AL962" s="886"/>
      <c r="AM962" s="886"/>
      <c r="AN962" s="886"/>
      <c r="AO962" s="886"/>
      <c r="AP962" s="886"/>
      <c r="AQ962" s="886"/>
      <c r="AR962" s="886"/>
      <c r="AS962" s="886"/>
      <c r="AT962" s="886"/>
      <c r="AU962" s="886"/>
      <c r="AV962" s="886"/>
      <c r="AW962" s="886"/>
      <c r="AX962" s="886"/>
      <c r="AY962" s="886"/>
      <c r="AZ962" s="886"/>
      <c r="BA962" s="886"/>
      <c r="BB962" s="886"/>
      <c r="BC962" s="886"/>
      <c r="BD962" s="886"/>
      <c r="BE962" s="886"/>
      <c r="BF962" s="886"/>
      <c r="BG962" s="886"/>
      <c r="BH962" s="886"/>
      <c r="BI962" s="886"/>
      <c r="BJ962" s="886"/>
      <c r="BK962" s="886"/>
      <c r="BL962" s="886"/>
      <c r="BM962" s="886"/>
      <c r="BN962" s="886"/>
      <c r="BO962" s="886"/>
      <c r="BP962" s="886"/>
      <c r="BQ962" s="886"/>
    </row>
    <row r="963">
      <c r="A963" s="886"/>
      <c r="B963" s="886"/>
      <c r="C963" s="886"/>
      <c r="D963" s="887"/>
      <c r="E963" s="886"/>
      <c r="F963" s="886"/>
      <c r="G963" s="886"/>
      <c r="H963" s="886"/>
      <c r="I963" s="886"/>
      <c r="J963" s="886"/>
      <c r="K963" s="886"/>
      <c r="L963" s="886"/>
      <c r="M963" s="886"/>
      <c r="N963" s="886"/>
      <c r="O963" s="886"/>
      <c r="P963" s="886"/>
      <c r="Q963" s="886"/>
      <c r="R963" s="886"/>
      <c r="S963" s="886"/>
      <c r="T963" s="886"/>
      <c r="U963" s="886"/>
      <c r="V963" s="886"/>
      <c r="W963" s="886"/>
      <c r="X963" s="886"/>
      <c r="Y963" s="886"/>
      <c r="Z963" s="886"/>
      <c r="AA963" s="886"/>
      <c r="AB963" s="886"/>
      <c r="AC963" s="886"/>
      <c r="AD963" s="886"/>
      <c r="AE963" s="886"/>
      <c r="AF963" s="886"/>
      <c r="AG963" s="886"/>
      <c r="AH963" s="886"/>
      <c r="AI963" s="886"/>
      <c r="AJ963" s="886"/>
      <c r="AK963" s="886"/>
      <c r="AL963" s="886"/>
      <c r="AM963" s="886"/>
      <c r="AN963" s="886"/>
      <c r="AO963" s="886"/>
      <c r="AP963" s="886"/>
      <c r="AQ963" s="886"/>
      <c r="AR963" s="886"/>
      <c r="AS963" s="886"/>
      <c r="AT963" s="886"/>
      <c r="AU963" s="886"/>
      <c r="AV963" s="886"/>
      <c r="AW963" s="886"/>
      <c r="AX963" s="886"/>
      <c r="AY963" s="886"/>
      <c r="AZ963" s="886"/>
      <c r="BA963" s="886"/>
      <c r="BB963" s="886"/>
      <c r="BC963" s="886"/>
      <c r="BD963" s="886"/>
      <c r="BE963" s="886"/>
      <c r="BF963" s="886"/>
      <c r="BG963" s="886"/>
      <c r="BH963" s="886"/>
      <c r="BI963" s="886"/>
      <c r="BJ963" s="886"/>
      <c r="BK963" s="886"/>
      <c r="BL963" s="886"/>
      <c r="BM963" s="886"/>
      <c r="BN963" s="886"/>
      <c r="BO963" s="886"/>
      <c r="BP963" s="886"/>
      <c r="BQ963" s="886"/>
    </row>
    <row r="964">
      <c r="A964" s="886"/>
      <c r="B964" s="886"/>
      <c r="C964" s="886"/>
      <c r="D964" s="887"/>
      <c r="E964" s="886"/>
      <c r="F964" s="886"/>
      <c r="G964" s="886"/>
      <c r="H964" s="886"/>
      <c r="I964" s="886"/>
      <c r="J964" s="886"/>
      <c r="K964" s="886"/>
      <c r="L964" s="886"/>
      <c r="M964" s="886"/>
      <c r="N964" s="886"/>
      <c r="O964" s="886"/>
      <c r="P964" s="886"/>
      <c r="Q964" s="886"/>
      <c r="R964" s="886"/>
      <c r="S964" s="886"/>
      <c r="T964" s="886"/>
      <c r="U964" s="886"/>
      <c r="V964" s="886"/>
      <c r="W964" s="886"/>
      <c r="X964" s="886"/>
      <c r="Y964" s="886"/>
      <c r="Z964" s="886"/>
      <c r="AA964" s="886"/>
      <c r="AB964" s="886"/>
      <c r="AC964" s="886"/>
      <c r="AD964" s="886"/>
      <c r="AE964" s="886"/>
      <c r="AF964" s="886"/>
      <c r="AG964" s="886"/>
      <c r="AH964" s="886"/>
      <c r="AI964" s="886"/>
      <c r="AJ964" s="886"/>
      <c r="AK964" s="886"/>
      <c r="AL964" s="886"/>
      <c r="AM964" s="886"/>
      <c r="AN964" s="886"/>
      <c r="AO964" s="886"/>
      <c r="AP964" s="886"/>
      <c r="AQ964" s="886"/>
      <c r="AR964" s="886"/>
      <c r="AS964" s="886"/>
      <c r="AT964" s="886"/>
      <c r="AU964" s="886"/>
      <c r="AV964" s="886"/>
      <c r="AW964" s="886"/>
      <c r="AX964" s="886"/>
      <c r="AY964" s="886"/>
      <c r="AZ964" s="886"/>
      <c r="BA964" s="886"/>
      <c r="BB964" s="886"/>
      <c r="BC964" s="886"/>
      <c r="BD964" s="886"/>
      <c r="BE964" s="886"/>
      <c r="BF964" s="886"/>
      <c r="BG964" s="886"/>
      <c r="BH964" s="886"/>
      <c r="BI964" s="886"/>
      <c r="BJ964" s="886"/>
      <c r="BK964" s="886"/>
      <c r="BL964" s="886"/>
      <c r="BM964" s="886"/>
      <c r="BN964" s="886"/>
      <c r="BO964" s="886"/>
      <c r="BP964" s="886"/>
      <c r="BQ964" s="886"/>
    </row>
    <row r="965">
      <c r="A965" s="886"/>
      <c r="B965" s="886"/>
      <c r="C965" s="886"/>
      <c r="D965" s="887"/>
      <c r="E965" s="886"/>
      <c r="F965" s="886"/>
      <c r="G965" s="886"/>
      <c r="H965" s="886"/>
      <c r="I965" s="886"/>
      <c r="J965" s="886"/>
      <c r="K965" s="886"/>
      <c r="L965" s="886"/>
      <c r="M965" s="886"/>
      <c r="N965" s="886"/>
      <c r="O965" s="886"/>
      <c r="P965" s="886"/>
      <c r="Q965" s="886"/>
      <c r="R965" s="886"/>
      <c r="S965" s="886"/>
      <c r="T965" s="886"/>
      <c r="U965" s="886"/>
      <c r="V965" s="886"/>
      <c r="W965" s="886"/>
      <c r="X965" s="886"/>
      <c r="Y965" s="886"/>
      <c r="Z965" s="886"/>
      <c r="AA965" s="886"/>
      <c r="AB965" s="886"/>
      <c r="AC965" s="886"/>
      <c r="AD965" s="886"/>
      <c r="AE965" s="886"/>
      <c r="AF965" s="886"/>
      <c r="AG965" s="886"/>
      <c r="AH965" s="886"/>
      <c r="AI965" s="886"/>
      <c r="AJ965" s="886"/>
      <c r="AK965" s="886"/>
      <c r="AL965" s="886"/>
      <c r="AM965" s="886"/>
      <c r="AN965" s="886"/>
      <c r="AO965" s="886"/>
      <c r="AP965" s="886"/>
      <c r="AQ965" s="886"/>
      <c r="AR965" s="886"/>
      <c r="AS965" s="886"/>
      <c r="AT965" s="886"/>
      <c r="AU965" s="886"/>
      <c r="AV965" s="886"/>
      <c r="AW965" s="886"/>
      <c r="AX965" s="886"/>
      <c r="AY965" s="886"/>
      <c r="AZ965" s="886"/>
      <c r="BA965" s="886"/>
      <c r="BB965" s="886"/>
      <c r="BC965" s="886"/>
      <c r="BD965" s="886"/>
      <c r="BE965" s="886"/>
      <c r="BF965" s="886"/>
      <c r="BG965" s="886"/>
      <c r="BH965" s="886"/>
      <c r="BI965" s="886"/>
      <c r="BJ965" s="886"/>
      <c r="BK965" s="886"/>
      <c r="BL965" s="886"/>
      <c r="BM965" s="886"/>
      <c r="BN965" s="886"/>
      <c r="BO965" s="886"/>
      <c r="BP965" s="886"/>
      <c r="BQ965" s="886"/>
    </row>
    <row r="966">
      <c r="A966" s="886"/>
      <c r="B966" s="886"/>
      <c r="C966" s="886"/>
      <c r="D966" s="887"/>
      <c r="E966" s="886"/>
      <c r="F966" s="886"/>
      <c r="G966" s="886"/>
      <c r="H966" s="886"/>
      <c r="I966" s="886"/>
      <c r="J966" s="886"/>
      <c r="K966" s="886"/>
      <c r="L966" s="886"/>
      <c r="M966" s="886"/>
      <c r="N966" s="886"/>
      <c r="O966" s="886"/>
      <c r="P966" s="886"/>
      <c r="Q966" s="886"/>
      <c r="R966" s="886"/>
      <c r="S966" s="886"/>
      <c r="T966" s="886"/>
      <c r="U966" s="886"/>
      <c r="V966" s="886"/>
      <c r="W966" s="886"/>
      <c r="X966" s="886"/>
      <c r="Y966" s="886"/>
      <c r="Z966" s="886"/>
      <c r="AA966" s="886"/>
      <c r="AB966" s="886"/>
      <c r="AC966" s="886"/>
      <c r="AD966" s="886"/>
      <c r="AE966" s="886"/>
      <c r="AF966" s="886"/>
      <c r="AG966" s="886"/>
      <c r="AH966" s="886"/>
      <c r="AI966" s="886"/>
      <c r="AJ966" s="886"/>
      <c r="AK966" s="886"/>
      <c r="AL966" s="886"/>
      <c r="AM966" s="886"/>
      <c r="AN966" s="886"/>
      <c r="AO966" s="886"/>
      <c r="AP966" s="886"/>
      <c r="AQ966" s="886"/>
      <c r="AR966" s="886"/>
      <c r="AS966" s="886"/>
      <c r="AT966" s="886"/>
      <c r="AU966" s="886"/>
      <c r="AV966" s="886"/>
      <c r="AW966" s="886"/>
      <c r="AX966" s="886"/>
      <c r="AY966" s="886"/>
      <c r="AZ966" s="886"/>
      <c r="BA966" s="886"/>
      <c r="BB966" s="886"/>
      <c r="BC966" s="886"/>
      <c r="BD966" s="886"/>
      <c r="BE966" s="886"/>
      <c r="BF966" s="886"/>
      <c r="BG966" s="886"/>
      <c r="BH966" s="886"/>
      <c r="BI966" s="886"/>
      <c r="BJ966" s="886"/>
      <c r="BK966" s="886"/>
      <c r="BL966" s="886"/>
      <c r="BM966" s="886"/>
      <c r="BN966" s="886"/>
      <c r="BO966" s="886"/>
      <c r="BP966" s="886"/>
      <c r="BQ966" s="886"/>
    </row>
    <row r="967">
      <c r="A967" s="886"/>
      <c r="B967" s="886"/>
      <c r="C967" s="886"/>
      <c r="D967" s="887"/>
      <c r="E967" s="886"/>
      <c r="F967" s="886"/>
      <c r="G967" s="886"/>
      <c r="H967" s="886"/>
      <c r="I967" s="886"/>
      <c r="J967" s="886"/>
      <c r="K967" s="886"/>
      <c r="L967" s="886"/>
      <c r="M967" s="886"/>
      <c r="N967" s="886"/>
      <c r="O967" s="886"/>
      <c r="P967" s="886"/>
      <c r="Q967" s="886"/>
      <c r="R967" s="886"/>
      <c r="S967" s="886"/>
      <c r="T967" s="886"/>
      <c r="U967" s="886"/>
      <c r="V967" s="886"/>
      <c r="W967" s="886"/>
      <c r="X967" s="886"/>
      <c r="Y967" s="886"/>
      <c r="Z967" s="886"/>
      <c r="AA967" s="886"/>
      <c r="AB967" s="886"/>
      <c r="AC967" s="886"/>
      <c r="AD967" s="886"/>
      <c r="AE967" s="886"/>
      <c r="AF967" s="886"/>
      <c r="AG967" s="886"/>
      <c r="AH967" s="886"/>
      <c r="AI967" s="886"/>
      <c r="AJ967" s="886"/>
      <c r="AK967" s="886"/>
      <c r="AL967" s="886"/>
      <c r="AM967" s="886"/>
      <c r="AN967" s="886"/>
      <c r="AO967" s="886"/>
      <c r="AP967" s="886"/>
      <c r="AQ967" s="886"/>
      <c r="AR967" s="886"/>
      <c r="AS967" s="886"/>
      <c r="AT967" s="886"/>
      <c r="AU967" s="886"/>
      <c r="AV967" s="886"/>
      <c r="AW967" s="886"/>
      <c r="AX967" s="886"/>
      <c r="AY967" s="886"/>
      <c r="AZ967" s="886"/>
      <c r="BA967" s="886"/>
      <c r="BB967" s="886"/>
      <c r="BC967" s="886"/>
      <c r="BD967" s="886"/>
      <c r="BE967" s="886"/>
      <c r="BF967" s="886"/>
      <c r="BG967" s="886"/>
      <c r="BH967" s="886"/>
      <c r="BI967" s="886"/>
      <c r="BJ967" s="886"/>
      <c r="BK967" s="886"/>
      <c r="BL967" s="886"/>
      <c r="BM967" s="886"/>
      <c r="BN967" s="886"/>
      <c r="BO967" s="886"/>
      <c r="BP967" s="886"/>
      <c r="BQ967" s="886"/>
    </row>
    <row r="968">
      <c r="A968" s="886"/>
      <c r="B968" s="886"/>
      <c r="C968" s="886"/>
      <c r="D968" s="887"/>
      <c r="E968" s="886"/>
      <c r="F968" s="886"/>
      <c r="G968" s="886"/>
      <c r="H968" s="886"/>
      <c r="I968" s="886"/>
      <c r="J968" s="886"/>
      <c r="K968" s="886"/>
      <c r="L968" s="886"/>
      <c r="M968" s="886"/>
      <c r="N968" s="886"/>
      <c r="O968" s="886"/>
      <c r="P968" s="886"/>
      <c r="Q968" s="886"/>
      <c r="R968" s="886"/>
      <c r="S968" s="886"/>
      <c r="T968" s="886"/>
      <c r="U968" s="886"/>
      <c r="V968" s="886"/>
      <c r="W968" s="886"/>
      <c r="X968" s="886"/>
      <c r="Y968" s="886"/>
      <c r="Z968" s="886"/>
      <c r="AA968" s="886"/>
      <c r="AB968" s="886"/>
      <c r="AC968" s="886"/>
      <c r="AD968" s="886"/>
      <c r="AE968" s="886"/>
      <c r="AF968" s="886"/>
      <c r="AG968" s="886"/>
      <c r="AH968" s="886"/>
      <c r="AI968" s="886"/>
      <c r="AJ968" s="886"/>
      <c r="AK968" s="886"/>
      <c r="AL968" s="886"/>
      <c r="AM968" s="886"/>
      <c r="AN968" s="886"/>
      <c r="AO968" s="886"/>
      <c r="AP968" s="886"/>
      <c r="AQ968" s="886"/>
      <c r="AR968" s="886"/>
      <c r="AS968" s="886"/>
      <c r="AT968" s="886"/>
      <c r="AU968" s="886"/>
      <c r="AV968" s="886"/>
      <c r="AW968" s="886"/>
      <c r="AX968" s="886"/>
      <c r="AY968" s="886"/>
      <c r="AZ968" s="886"/>
      <c r="BA968" s="886"/>
      <c r="BB968" s="886"/>
      <c r="BC968" s="886"/>
      <c r="BD968" s="886"/>
      <c r="BE968" s="886"/>
      <c r="BF968" s="886"/>
      <c r="BG968" s="886"/>
      <c r="BH968" s="886"/>
      <c r="BI968" s="886"/>
      <c r="BJ968" s="886"/>
      <c r="BK968" s="886"/>
      <c r="BL968" s="886"/>
      <c r="BM968" s="886"/>
      <c r="BN968" s="886"/>
      <c r="BO968" s="886"/>
      <c r="BP968" s="886"/>
      <c r="BQ968" s="886"/>
    </row>
    <row r="969">
      <c r="A969" s="886"/>
      <c r="B969" s="886"/>
      <c r="C969" s="886"/>
      <c r="D969" s="887"/>
      <c r="E969" s="886"/>
      <c r="F969" s="886"/>
      <c r="G969" s="886"/>
      <c r="H969" s="886"/>
      <c r="I969" s="886"/>
      <c r="J969" s="886"/>
      <c r="K969" s="886"/>
      <c r="L969" s="886"/>
      <c r="M969" s="886"/>
      <c r="N969" s="886"/>
      <c r="O969" s="886"/>
      <c r="P969" s="886"/>
      <c r="Q969" s="886"/>
      <c r="R969" s="886"/>
      <c r="S969" s="886"/>
      <c r="T969" s="886"/>
      <c r="U969" s="886"/>
      <c r="V969" s="886"/>
      <c r="W969" s="886"/>
      <c r="X969" s="886"/>
      <c r="Y969" s="886"/>
      <c r="Z969" s="886"/>
      <c r="AA969" s="886"/>
      <c r="AB969" s="886"/>
      <c r="AC969" s="886"/>
      <c r="AD969" s="886"/>
      <c r="AE969" s="886"/>
      <c r="AF969" s="886"/>
      <c r="AG969" s="886"/>
      <c r="AH969" s="886"/>
      <c r="AI969" s="886"/>
      <c r="AJ969" s="886"/>
      <c r="AK969" s="886"/>
      <c r="AL969" s="886"/>
      <c r="AM969" s="886"/>
      <c r="AN969" s="886"/>
      <c r="AO969" s="886"/>
      <c r="AP969" s="886"/>
      <c r="AQ969" s="886"/>
      <c r="AR969" s="886"/>
      <c r="AS969" s="886"/>
      <c r="AT969" s="886"/>
      <c r="AU969" s="886"/>
      <c r="AV969" s="886"/>
      <c r="AW969" s="886"/>
      <c r="AX969" s="886"/>
      <c r="AY969" s="886"/>
      <c r="AZ969" s="886"/>
      <c r="BA969" s="886"/>
      <c r="BB969" s="886"/>
      <c r="BC969" s="886"/>
      <c r="BD969" s="886"/>
      <c r="BE969" s="886"/>
      <c r="BF969" s="886"/>
      <c r="BG969" s="886"/>
      <c r="BH969" s="886"/>
      <c r="BI969" s="886"/>
      <c r="BJ969" s="886"/>
      <c r="BK969" s="886"/>
      <c r="BL969" s="886"/>
      <c r="BM969" s="886"/>
      <c r="BN969" s="886"/>
      <c r="BO969" s="886"/>
      <c r="BP969" s="886"/>
      <c r="BQ969" s="886"/>
    </row>
    <row r="970">
      <c r="A970" s="886"/>
      <c r="B970" s="886"/>
      <c r="C970" s="886"/>
      <c r="D970" s="887"/>
      <c r="E970" s="886"/>
      <c r="F970" s="886"/>
      <c r="G970" s="886"/>
      <c r="H970" s="886"/>
      <c r="I970" s="886"/>
      <c r="J970" s="886"/>
      <c r="K970" s="886"/>
      <c r="L970" s="886"/>
      <c r="M970" s="886"/>
      <c r="N970" s="886"/>
      <c r="O970" s="886"/>
      <c r="P970" s="886"/>
      <c r="Q970" s="886"/>
      <c r="R970" s="886"/>
      <c r="S970" s="886"/>
      <c r="T970" s="886"/>
      <c r="U970" s="886"/>
      <c r="V970" s="886"/>
      <c r="W970" s="886"/>
      <c r="X970" s="886"/>
      <c r="Y970" s="886"/>
      <c r="Z970" s="886"/>
      <c r="AA970" s="886"/>
      <c r="AB970" s="886"/>
      <c r="AC970" s="886"/>
      <c r="AD970" s="886"/>
      <c r="AE970" s="886"/>
      <c r="AF970" s="886"/>
      <c r="AG970" s="886"/>
      <c r="AH970" s="886"/>
      <c r="AI970" s="886"/>
      <c r="AJ970" s="886"/>
      <c r="AK970" s="886"/>
      <c r="AL970" s="886"/>
      <c r="AM970" s="886"/>
      <c r="AN970" s="886"/>
      <c r="AO970" s="886"/>
      <c r="AP970" s="886"/>
      <c r="AQ970" s="886"/>
      <c r="AR970" s="886"/>
      <c r="AS970" s="886"/>
      <c r="AT970" s="886"/>
      <c r="AU970" s="886"/>
      <c r="AV970" s="886"/>
      <c r="AW970" s="886"/>
      <c r="AX970" s="886"/>
      <c r="AY970" s="886"/>
      <c r="AZ970" s="886"/>
      <c r="BA970" s="886"/>
      <c r="BB970" s="886"/>
      <c r="BC970" s="886"/>
      <c r="BD970" s="886"/>
      <c r="BE970" s="886"/>
      <c r="BF970" s="886"/>
      <c r="BG970" s="886"/>
      <c r="BH970" s="886"/>
      <c r="BI970" s="886"/>
      <c r="BJ970" s="886"/>
      <c r="BK970" s="886"/>
      <c r="BL970" s="886"/>
      <c r="BM970" s="886"/>
      <c r="BN970" s="886"/>
      <c r="BO970" s="886"/>
      <c r="BP970" s="886"/>
      <c r="BQ970" s="886"/>
    </row>
    <row r="971">
      <c r="A971" s="886"/>
      <c r="B971" s="886"/>
      <c r="C971" s="886"/>
      <c r="D971" s="887"/>
      <c r="E971" s="886"/>
      <c r="F971" s="886"/>
      <c r="G971" s="886"/>
      <c r="H971" s="886"/>
      <c r="I971" s="886"/>
      <c r="J971" s="886"/>
      <c r="K971" s="886"/>
      <c r="L971" s="886"/>
      <c r="M971" s="886"/>
      <c r="N971" s="886"/>
      <c r="O971" s="886"/>
      <c r="P971" s="886"/>
      <c r="Q971" s="886"/>
      <c r="R971" s="886"/>
      <c r="S971" s="886"/>
      <c r="T971" s="886"/>
      <c r="U971" s="886"/>
      <c r="V971" s="886"/>
      <c r="W971" s="886"/>
      <c r="X971" s="886"/>
      <c r="Y971" s="886"/>
      <c r="Z971" s="886"/>
      <c r="AA971" s="886"/>
      <c r="AB971" s="886"/>
      <c r="AC971" s="886"/>
      <c r="AD971" s="886"/>
      <c r="AE971" s="886"/>
      <c r="AF971" s="886"/>
      <c r="AG971" s="886"/>
      <c r="AH971" s="886"/>
      <c r="AI971" s="886"/>
      <c r="AJ971" s="886"/>
      <c r="AK971" s="886"/>
      <c r="AL971" s="886"/>
      <c r="AM971" s="886"/>
      <c r="AN971" s="886"/>
      <c r="AO971" s="886"/>
      <c r="AP971" s="886"/>
      <c r="AQ971" s="886"/>
      <c r="AR971" s="886"/>
      <c r="AS971" s="886"/>
      <c r="AT971" s="886"/>
      <c r="AU971" s="886"/>
      <c r="AV971" s="886"/>
      <c r="AW971" s="886"/>
      <c r="AX971" s="886"/>
      <c r="AY971" s="886"/>
      <c r="AZ971" s="886"/>
      <c r="BA971" s="886"/>
      <c r="BB971" s="886"/>
      <c r="BC971" s="886"/>
      <c r="BD971" s="886"/>
      <c r="BE971" s="886"/>
      <c r="BF971" s="886"/>
      <c r="BG971" s="886"/>
      <c r="BH971" s="886"/>
      <c r="BI971" s="886"/>
      <c r="BJ971" s="886"/>
      <c r="BK971" s="886"/>
      <c r="BL971" s="886"/>
      <c r="BM971" s="886"/>
      <c r="BN971" s="886"/>
      <c r="BO971" s="886"/>
      <c r="BP971" s="886"/>
      <c r="BQ971" s="886"/>
    </row>
    <row r="972">
      <c r="A972" s="886"/>
      <c r="B972" s="886"/>
      <c r="C972" s="886"/>
      <c r="D972" s="887"/>
      <c r="E972" s="886"/>
      <c r="F972" s="886"/>
      <c r="G972" s="886"/>
      <c r="H972" s="886"/>
      <c r="I972" s="886"/>
      <c r="J972" s="886"/>
      <c r="K972" s="886"/>
      <c r="L972" s="886"/>
      <c r="M972" s="886"/>
      <c r="N972" s="886"/>
      <c r="O972" s="886"/>
      <c r="P972" s="886"/>
      <c r="Q972" s="886"/>
      <c r="R972" s="886"/>
      <c r="S972" s="886"/>
      <c r="T972" s="886"/>
      <c r="U972" s="886"/>
      <c r="V972" s="886"/>
      <c r="W972" s="886"/>
      <c r="X972" s="886"/>
      <c r="Y972" s="886"/>
      <c r="Z972" s="886"/>
      <c r="AA972" s="886"/>
      <c r="AB972" s="886"/>
      <c r="AC972" s="886"/>
      <c r="AD972" s="886"/>
      <c r="AE972" s="886"/>
      <c r="AF972" s="886"/>
      <c r="AG972" s="886"/>
      <c r="AH972" s="886"/>
      <c r="AI972" s="886"/>
      <c r="AJ972" s="886"/>
      <c r="AK972" s="886"/>
      <c r="AL972" s="886"/>
      <c r="AM972" s="886"/>
      <c r="AN972" s="886"/>
      <c r="AO972" s="886"/>
      <c r="AP972" s="886"/>
      <c r="AQ972" s="886"/>
      <c r="AR972" s="886"/>
      <c r="AS972" s="886"/>
      <c r="AT972" s="886"/>
      <c r="AU972" s="886"/>
      <c r="AV972" s="886"/>
      <c r="AW972" s="886"/>
      <c r="AX972" s="886"/>
      <c r="AY972" s="886"/>
      <c r="AZ972" s="886"/>
      <c r="BA972" s="886"/>
      <c r="BB972" s="886"/>
      <c r="BC972" s="886"/>
      <c r="BD972" s="886"/>
      <c r="BE972" s="886"/>
      <c r="BF972" s="886"/>
      <c r="BG972" s="886"/>
      <c r="BH972" s="886"/>
      <c r="BI972" s="886"/>
      <c r="BJ972" s="886"/>
      <c r="BK972" s="886"/>
      <c r="BL972" s="886"/>
      <c r="BM972" s="886"/>
      <c r="BN972" s="886"/>
      <c r="BO972" s="886"/>
      <c r="BP972" s="886"/>
      <c r="BQ972" s="886"/>
    </row>
    <row r="973">
      <c r="A973" s="886"/>
      <c r="B973" s="886"/>
      <c r="C973" s="886"/>
      <c r="D973" s="887"/>
      <c r="E973" s="886"/>
      <c r="F973" s="886"/>
      <c r="G973" s="886"/>
      <c r="H973" s="886"/>
      <c r="I973" s="886"/>
      <c r="J973" s="886"/>
      <c r="K973" s="886"/>
      <c r="L973" s="886"/>
      <c r="M973" s="886"/>
      <c r="N973" s="886"/>
      <c r="O973" s="886"/>
      <c r="P973" s="886"/>
      <c r="Q973" s="886"/>
      <c r="R973" s="886"/>
      <c r="S973" s="886"/>
      <c r="T973" s="886"/>
      <c r="U973" s="886"/>
      <c r="V973" s="886"/>
      <c r="W973" s="886"/>
      <c r="X973" s="886"/>
      <c r="Y973" s="886"/>
      <c r="Z973" s="886"/>
      <c r="AA973" s="886"/>
      <c r="AB973" s="886"/>
      <c r="AC973" s="886"/>
      <c r="AD973" s="886"/>
      <c r="AE973" s="886"/>
      <c r="AF973" s="886"/>
      <c r="AG973" s="886"/>
      <c r="AH973" s="886"/>
      <c r="AI973" s="886"/>
      <c r="AJ973" s="886"/>
      <c r="AK973" s="886"/>
      <c r="AL973" s="886"/>
      <c r="AM973" s="886"/>
      <c r="AN973" s="886"/>
      <c r="AO973" s="886"/>
      <c r="AP973" s="886"/>
      <c r="AQ973" s="886"/>
      <c r="AR973" s="886"/>
      <c r="AS973" s="886"/>
      <c r="AT973" s="886"/>
      <c r="AU973" s="886"/>
      <c r="AV973" s="886"/>
      <c r="AW973" s="886"/>
      <c r="AX973" s="886"/>
      <c r="AY973" s="886"/>
      <c r="AZ973" s="886"/>
      <c r="BA973" s="886"/>
      <c r="BB973" s="886"/>
      <c r="BC973" s="886"/>
      <c r="BD973" s="886"/>
      <c r="BE973" s="886"/>
      <c r="BF973" s="886"/>
      <c r="BG973" s="886"/>
      <c r="BH973" s="886"/>
      <c r="BI973" s="886"/>
      <c r="BJ973" s="886"/>
      <c r="BK973" s="886"/>
      <c r="BL973" s="886"/>
      <c r="BM973" s="886"/>
      <c r="BN973" s="886"/>
      <c r="BO973" s="886"/>
      <c r="BP973" s="886"/>
      <c r="BQ973" s="886"/>
    </row>
    <row r="974">
      <c r="A974" s="886"/>
      <c r="B974" s="886"/>
      <c r="C974" s="886"/>
      <c r="D974" s="887"/>
      <c r="E974" s="886"/>
      <c r="F974" s="886"/>
      <c r="G974" s="886"/>
      <c r="H974" s="886"/>
      <c r="I974" s="886"/>
      <c r="J974" s="886"/>
      <c r="K974" s="886"/>
      <c r="L974" s="886"/>
      <c r="M974" s="886"/>
      <c r="N974" s="886"/>
      <c r="O974" s="886"/>
      <c r="P974" s="886"/>
      <c r="Q974" s="886"/>
      <c r="R974" s="886"/>
      <c r="S974" s="886"/>
      <c r="T974" s="886"/>
      <c r="U974" s="886"/>
      <c r="V974" s="886"/>
      <c r="W974" s="886"/>
      <c r="X974" s="886"/>
      <c r="Y974" s="886"/>
      <c r="Z974" s="886"/>
      <c r="AA974" s="886"/>
      <c r="AB974" s="886"/>
      <c r="AC974" s="886"/>
      <c r="AD974" s="886"/>
      <c r="AE974" s="886"/>
      <c r="AF974" s="886"/>
      <c r="AG974" s="886"/>
      <c r="AH974" s="886"/>
      <c r="AI974" s="886"/>
      <c r="AJ974" s="886"/>
      <c r="AK974" s="886"/>
      <c r="AL974" s="886"/>
      <c r="AM974" s="886"/>
      <c r="AN974" s="886"/>
      <c r="AO974" s="886"/>
      <c r="AP974" s="886"/>
      <c r="AQ974" s="886"/>
      <c r="AR974" s="886"/>
      <c r="AS974" s="886"/>
      <c r="AT974" s="886"/>
      <c r="AU974" s="886"/>
      <c r="AV974" s="886"/>
      <c r="AW974" s="886"/>
      <c r="AX974" s="886"/>
      <c r="AY974" s="886"/>
      <c r="AZ974" s="886"/>
      <c r="BA974" s="886"/>
      <c r="BB974" s="886"/>
      <c r="BC974" s="886"/>
      <c r="BD974" s="886"/>
      <c r="BE974" s="886"/>
      <c r="BF974" s="886"/>
      <c r="BG974" s="886"/>
      <c r="BH974" s="886"/>
      <c r="BI974" s="886"/>
      <c r="BJ974" s="886"/>
      <c r="BK974" s="886"/>
      <c r="BL974" s="886"/>
      <c r="BM974" s="886"/>
      <c r="BN974" s="886"/>
      <c r="BO974" s="886"/>
      <c r="BP974" s="886"/>
      <c r="BQ974" s="886"/>
    </row>
    <row r="975">
      <c r="A975" s="886"/>
      <c r="B975" s="886"/>
      <c r="C975" s="886"/>
      <c r="D975" s="887"/>
      <c r="E975" s="886"/>
      <c r="F975" s="886"/>
      <c r="G975" s="886"/>
      <c r="H975" s="886"/>
      <c r="I975" s="886"/>
      <c r="J975" s="886"/>
      <c r="K975" s="886"/>
      <c r="L975" s="886"/>
      <c r="M975" s="886"/>
      <c r="N975" s="886"/>
      <c r="O975" s="886"/>
      <c r="P975" s="886"/>
      <c r="Q975" s="886"/>
      <c r="R975" s="886"/>
      <c r="S975" s="886"/>
      <c r="T975" s="886"/>
      <c r="U975" s="886"/>
      <c r="V975" s="886"/>
      <c r="W975" s="886"/>
      <c r="X975" s="886"/>
      <c r="Y975" s="886"/>
      <c r="Z975" s="886"/>
      <c r="AA975" s="886"/>
      <c r="AB975" s="886"/>
      <c r="AC975" s="886"/>
      <c r="AD975" s="886"/>
      <c r="AE975" s="886"/>
      <c r="AF975" s="886"/>
      <c r="AG975" s="886"/>
      <c r="AH975" s="886"/>
      <c r="AI975" s="886"/>
      <c r="AJ975" s="886"/>
      <c r="AK975" s="886"/>
      <c r="AL975" s="886"/>
      <c r="AM975" s="886"/>
      <c r="AN975" s="886"/>
      <c r="AO975" s="886"/>
      <c r="AP975" s="886"/>
      <c r="AQ975" s="886"/>
      <c r="AR975" s="886"/>
      <c r="AS975" s="886"/>
      <c r="AT975" s="886"/>
      <c r="AU975" s="886"/>
      <c r="AV975" s="886"/>
      <c r="AW975" s="886"/>
      <c r="AX975" s="886"/>
      <c r="AY975" s="886"/>
      <c r="AZ975" s="886"/>
      <c r="BA975" s="886"/>
      <c r="BB975" s="886"/>
      <c r="BC975" s="886"/>
      <c r="BD975" s="886"/>
      <c r="BE975" s="886"/>
      <c r="BF975" s="886"/>
      <c r="BG975" s="886"/>
      <c r="BH975" s="886"/>
      <c r="BI975" s="886"/>
      <c r="BJ975" s="886"/>
      <c r="BK975" s="886"/>
      <c r="BL975" s="886"/>
      <c r="BM975" s="886"/>
      <c r="BN975" s="886"/>
      <c r="BO975" s="886"/>
      <c r="BP975" s="886"/>
      <c r="BQ975" s="886"/>
    </row>
    <row r="976">
      <c r="A976" s="886"/>
      <c r="B976" s="886"/>
      <c r="C976" s="886"/>
      <c r="D976" s="887"/>
      <c r="E976" s="886"/>
      <c r="F976" s="886"/>
      <c r="G976" s="886"/>
      <c r="H976" s="886"/>
      <c r="I976" s="886"/>
      <c r="J976" s="886"/>
      <c r="K976" s="886"/>
      <c r="L976" s="886"/>
      <c r="M976" s="886"/>
      <c r="N976" s="886"/>
      <c r="O976" s="886"/>
      <c r="P976" s="886"/>
      <c r="Q976" s="886"/>
      <c r="R976" s="886"/>
      <c r="S976" s="886"/>
      <c r="T976" s="886"/>
      <c r="U976" s="886"/>
      <c r="V976" s="886"/>
      <c r="W976" s="886"/>
      <c r="X976" s="886"/>
      <c r="Y976" s="886"/>
      <c r="Z976" s="886"/>
      <c r="AA976" s="886"/>
      <c r="AB976" s="886"/>
      <c r="AC976" s="886"/>
      <c r="AD976" s="886"/>
      <c r="AE976" s="886"/>
      <c r="AF976" s="886"/>
      <c r="AG976" s="886"/>
      <c r="AH976" s="886"/>
      <c r="AI976" s="886"/>
      <c r="AJ976" s="886"/>
      <c r="AK976" s="886"/>
      <c r="AL976" s="886"/>
      <c r="AM976" s="886"/>
      <c r="AN976" s="886"/>
      <c r="AO976" s="886"/>
      <c r="AP976" s="886"/>
      <c r="AQ976" s="886"/>
      <c r="AR976" s="886"/>
      <c r="AS976" s="886"/>
      <c r="AT976" s="886"/>
      <c r="AU976" s="886"/>
      <c r="AV976" s="886"/>
      <c r="AW976" s="886"/>
      <c r="AX976" s="886"/>
      <c r="AY976" s="886"/>
      <c r="AZ976" s="886"/>
      <c r="BA976" s="886"/>
      <c r="BB976" s="886"/>
      <c r="BC976" s="886"/>
      <c r="BD976" s="886"/>
      <c r="BE976" s="886"/>
      <c r="BF976" s="886"/>
      <c r="BG976" s="886"/>
      <c r="BH976" s="886"/>
      <c r="BI976" s="886"/>
      <c r="BJ976" s="886"/>
      <c r="BK976" s="886"/>
      <c r="BL976" s="886"/>
      <c r="BM976" s="886"/>
      <c r="BN976" s="886"/>
      <c r="BO976" s="886"/>
      <c r="BP976" s="886"/>
      <c r="BQ976" s="886"/>
    </row>
    <row r="977">
      <c r="A977" s="886"/>
      <c r="B977" s="886"/>
      <c r="C977" s="886"/>
      <c r="D977" s="887"/>
      <c r="E977" s="886"/>
      <c r="F977" s="886"/>
      <c r="G977" s="886"/>
      <c r="H977" s="886"/>
      <c r="I977" s="886"/>
      <c r="J977" s="886"/>
      <c r="K977" s="886"/>
      <c r="L977" s="886"/>
      <c r="M977" s="886"/>
      <c r="N977" s="886"/>
      <c r="O977" s="886"/>
      <c r="P977" s="886"/>
      <c r="Q977" s="886"/>
      <c r="R977" s="886"/>
      <c r="S977" s="886"/>
      <c r="T977" s="886"/>
      <c r="U977" s="886"/>
      <c r="V977" s="886"/>
      <c r="W977" s="886"/>
      <c r="X977" s="886"/>
      <c r="Y977" s="886"/>
      <c r="Z977" s="886"/>
      <c r="AA977" s="886"/>
      <c r="AB977" s="886"/>
      <c r="AC977" s="886"/>
      <c r="AD977" s="886"/>
      <c r="AE977" s="886"/>
      <c r="AF977" s="886"/>
      <c r="AG977" s="886"/>
      <c r="AH977" s="886"/>
      <c r="AI977" s="886"/>
      <c r="AJ977" s="886"/>
      <c r="AK977" s="886"/>
      <c r="AL977" s="886"/>
      <c r="AM977" s="886"/>
      <c r="AN977" s="886"/>
      <c r="AO977" s="886"/>
      <c r="AP977" s="886"/>
      <c r="AQ977" s="886"/>
      <c r="AR977" s="886"/>
      <c r="AS977" s="886"/>
      <c r="AT977" s="886"/>
      <c r="AU977" s="886"/>
      <c r="AV977" s="886"/>
      <c r="AW977" s="886"/>
      <c r="AX977" s="886"/>
      <c r="AY977" s="886"/>
      <c r="AZ977" s="886"/>
      <c r="BA977" s="886"/>
      <c r="BB977" s="886"/>
      <c r="BC977" s="886"/>
      <c r="BD977" s="886"/>
      <c r="BE977" s="886"/>
      <c r="BF977" s="886"/>
      <c r="BG977" s="886"/>
      <c r="BH977" s="886"/>
      <c r="BI977" s="886"/>
      <c r="BJ977" s="886"/>
      <c r="BK977" s="886"/>
      <c r="BL977" s="886"/>
      <c r="BM977" s="886"/>
      <c r="BN977" s="886"/>
      <c r="BO977" s="886"/>
      <c r="BP977" s="886"/>
      <c r="BQ977" s="886"/>
    </row>
    <row r="978">
      <c r="A978" s="886"/>
      <c r="B978" s="886"/>
      <c r="C978" s="886"/>
      <c r="D978" s="887"/>
      <c r="E978" s="886"/>
      <c r="F978" s="886"/>
      <c r="G978" s="886"/>
      <c r="H978" s="886"/>
      <c r="I978" s="886"/>
      <c r="J978" s="886"/>
      <c r="K978" s="886"/>
      <c r="L978" s="886"/>
      <c r="M978" s="886"/>
      <c r="N978" s="886"/>
      <c r="O978" s="886"/>
      <c r="P978" s="886"/>
      <c r="Q978" s="886"/>
      <c r="R978" s="886"/>
      <c r="S978" s="886"/>
      <c r="T978" s="886"/>
      <c r="U978" s="886"/>
      <c r="V978" s="886"/>
      <c r="W978" s="886"/>
      <c r="X978" s="886"/>
      <c r="Y978" s="886"/>
      <c r="Z978" s="886"/>
      <c r="AA978" s="886"/>
      <c r="AB978" s="886"/>
      <c r="AC978" s="886"/>
      <c r="AD978" s="886"/>
      <c r="AE978" s="886"/>
      <c r="AF978" s="886"/>
      <c r="AG978" s="886"/>
      <c r="AH978" s="886"/>
      <c r="AI978" s="886"/>
      <c r="AJ978" s="886"/>
      <c r="AK978" s="886"/>
      <c r="AL978" s="886"/>
      <c r="AM978" s="886"/>
      <c r="AN978" s="886"/>
      <c r="AO978" s="886"/>
      <c r="AP978" s="886"/>
      <c r="AQ978" s="886"/>
      <c r="AR978" s="886"/>
      <c r="AS978" s="886"/>
      <c r="AT978" s="886"/>
      <c r="AU978" s="886"/>
      <c r="AV978" s="886"/>
      <c r="AW978" s="886"/>
      <c r="AX978" s="886"/>
      <c r="AY978" s="886"/>
      <c r="AZ978" s="886"/>
      <c r="BA978" s="886"/>
      <c r="BB978" s="886"/>
      <c r="BC978" s="886"/>
      <c r="BD978" s="886"/>
      <c r="BE978" s="886"/>
      <c r="BF978" s="886"/>
      <c r="BG978" s="886"/>
      <c r="BH978" s="886"/>
      <c r="BI978" s="886"/>
      <c r="BJ978" s="886"/>
      <c r="BK978" s="886"/>
      <c r="BL978" s="886"/>
      <c r="BM978" s="886"/>
      <c r="BN978" s="886"/>
      <c r="BO978" s="886"/>
      <c r="BP978" s="886"/>
      <c r="BQ978" s="886"/>
    </row>
    <row r="979">
      <c r="A979" s="886"/>
      <c r="B979" s="886"/>
      <c r="C979" s="886"/>
      <c r="D979" s="887"/>
      <c r="E979" s="886"/>
      <c r="F979" s="886"/>
      <c r="G979" s="886"/>
      <c r="H979" s="886"/>
      <c r="I979" s="886"/>
      <c r="J979" s="886"/>
      <c r="K979" s="886"/>
      <c r="L979" s="886"/>
      <c r="M979" s="886"/>
      <c r="N979" s="886"/>
      <c r="O979" s="886"/>
      <c r="P979" s="886"/>
      <c r="Q979" s="886"/>
      <c r="R979" s="886"/>
      <c r="S979" s="886"/>
      <c r="T979" s="886"/>
      <c r="U979" s="886"/>
      <c r="V979" s="886"/>
      <c r="W979" s="886"/>
      <c r="X979" s="886"/>
      <c r="Y979" s="886"/>
      <c r="Z979" s="886"/>
      <c r="AA979" s="886"/>
      <c r="AB979" s="886"/>
      <c r="AC979" s="886"/>
      <c r="AD979" s="886"/>
      <c r="AE979" s="886"/>
      <c r="AF979" s="886"/>
      <c r="AG979" s="886"/>
      <c r="AH979" s="886"/>
      <c r="AI979" s="886"/>
      <c r="AJ979" s="886"/>
      <c r="AK979" s="886"/>
      <c r="AL979" s="886"/>
      <c r="AM979" s="886"/>
      <c r="AN979" s="886"/>
      <c r="AO979" s="886"/>
      <c r="AP979" s="886"/>
      <c r="AQ979" s="886"/>
      <c r="AR979" s="886"/>
      <c r="AS979" s="886"/>
      <c r="AT979" s="886"/>
      <c r="AU979" s="886"/>
      <c r="AV979" s="886"/>
      <c r="AW979" s="886"/>
      <c r="AX979" s="886"/>
      <c r="AY979" s="886"/>
      <c r="AZ979" s="886"/>
      <c r="BA979" s="886"/>
      <c r="BB979" s="886"/>
      <c r="BC979" s="886"/>
      <c r="BD979" s="886"/>
      <c r="BE979" s="886"/>
      <c r="BF979" s="886"/>
      <c r="BG979" s="886"/>
      <c r="BH979" s="886"/>
      <c r="BI979" s="886"/>
      <c r="BJ979" s="886"/>
      <c r="BK979" s="886"/>
      <c r="BL979" s="886"/>
      <c r="BM979" s="886"/>
      <c r="BN979" s="886"/>
      <c r="BO979" s="886"/>
      <c r="BP979" s="886"/>
      <c r="BQ979" s="886"/>
    </row>
    <row r="980">
      <c r="A980" s="886"/>
      <c r="B980" s="886"/>
      <c r="C980" s="886"/>
      <c r="D980" s="887"/>
      <c r="E980" s="886"/>
      <c r="F980" s="886"/>
      <c r="G980" s="886"/>
      <c r="H980" s="886"/>
      <c r="I980" s="886"/>
      <c r="J980" s="886"/>
      <c r="K980" s="886"/>
      <c r="L980" s="886"/>
      <c r="M980" s="886"/>
      <c r="N980" s="886"/>
      <c r="O980" s="886"/>
      <c r="P980" s="886"/>
      <c r="Q980" s="886"/>
      <c r="R980" s="886"/>
      <c r="S980" s="886"/>
      <c r="T980" s="886"/>
      <c r="U980" s="886"/>
      <c r="V980" s="886"/>
      <c r="W980" s="886"/>
      <c r="X980" s="886"/>
      <c r="Y980" s="886"/>
      <c r="Z980" s="886"/>
      <c r="AA980" s="886"/>
      <c r="AB980" s="886"/>
      <c r="AC980" s="886"/>
      <c r="AD980" s="886"/>
      <c r="AE980" s="886"/>
      <c r="AF980" s="886"/>
      <c r="AG980" s="886"/>
      <c r="AH980" s="886"/>
      <c r="AI980" s="886"/>
      <c r="AJ980" s="886"/>
      <c r="AK980" s="886"/>
      <c r="AL980" s="886"/>
      <c r="AM980" s="886"/>
      <c r="AN980" s="886"/>
      <c r="AO980" s="886"/>
      <c r="AP980" s="886"/>
      <c r="AQ980" s="886"/>
      <c r="AR980" s="886"/>
      <c r="AS980" s="886"/>
      <c r="AT980" s="886"/>
      <c r="AU980" s="886"/>
      <c r="AV980" s="886"/>
      <c r="AW980" s="886"/>
      <c r="AX980" s="886"/>
      <c r="AY980" s="886"/>
      <c r="AZ980" s="886"/>
      <c r="BA980" s="886"/>
      <c r="BB980" s="886"/>
      <c r="BC980" s="886"/>
      <c r="BD980" s="886"/>
      <c r="BE980" s="886"/>
      <c r="BF980" s="886"/>
      <c r="BG980" s="886"/>
      <c r="BH980" s="886"/>
      <c r="BI980" s="886"/>
      <c r="BJ980" s="886"/>
      <c r="BK980" s="886"/>
      <c r="BL980" s="886"/>
      <c r="BM980" s="886"/>
      <c r="BN980" s="886"/>
      <c r="BO980" s="886"/>
      <c r="BP980" s="886"/>
      <c r="BQ980" s="886"/>
    </row>
    <row r="981">
      <c r="A981" s="886"/>
      <c r="B981" s="886"/>
      <c r="C981" s="886"/>
      <c r="D981" s="887"/>
      <c r="E981" s="886"/>
      <c r="F981" s="886"/>
      <c r="G981" s="886"/>
      <c r="H981" s="886"/>
      <c r="I981" s="886"/>
      <c r="J981" s="886"/>
      <c r="K981" s="886"/>
      <c r="L981" s="886"/>
      <c r="M981" s="886"/>
      <c r="N981" s="886"/>
      <c r="O981" s="886"/>
      <c r="P981" s="886"/>
      <c r="Q981" s="886"/>
      <c r="R981" s="886"/>
      <c r="S981" s="886"/>
      <c r="T981" s="886"/>
      <c r="U981" s="886"/>
      <c r="V981" s="886"/>
      <c r="W981" s="886"/>
      <c r="X981" s="886"/>
      <c r="Y981" s="886"/>
      <c r="Z981" s="886"/>
      <c r="AA981" s="886"/>
      <c r="AB981" s="886"/>
      <c r="AC981" s="886"/>
      <c r="AD981" s="886"/>
      <c r="AE981" s="886"/>
      <c r="AF981" s="886"/>
      <c r="AG981" s="886"/>
      <c r="AH981" s="886"/>
      <c r="AI981" s="886"/>
      <c r="AJ981" s="886"/>
      <c r="AK981" s="886"/>
      <c r="AL981" s="886"/>
      <c r="AM981" s="886"/>
      <c r="AN981" s="886"/>
      <c r="AO981" s="886"/>
      <c r="AP981" s="886"/>
      <c r="AQ981" s="886"/>
      <c r="AR981" s="886"/>
      <c r="AS981" s="886"/>
      <c r="AT981" s="886"/>
      <c r="AU981" s="886"/>
      <c r="AV981" s="886"/>
      <c r="AW981" s="886"/>
      <c r="AX981" s="886"/>
      <c r="AY981" s="886"/>
      <c r="AZ981" s="886"/>
      <c r="BA981" s="886"/>
      <c r="BB981" s="886"/>
      <c r="BC981" s="886"/>
      <c r="BD981" s="886"/>
      <c r="BE981" s="886"/>
      <c r="BF981" s="886"/>
      <c r="BG981" s="886"/>
      <c r="BH981" s="886"/>
      <c r="BI981" s="886"/>
      <c r="BJ981" s="886"/>
      <c r="BK981" s="886"/>
      <c r="BL981" s="886"/>
      <c r="BM981" s="886"/>
      <c r="BN981" s="886"/>
      <c r="BO981" s="886"/>
      <c r="BP981" s="886"/>
      <c r="BQ981" s="886"/>
    </row>
    <row r="982">
      <c r="A982" s="886"/>
      <c r="B982" s="886"/>
      <c r="C982" s="886"/>
      <c r="D982" s="887"/>
      <c r="E982" s="886"/>
      <c r="F982" s="886"/>
      <c r="G982" s="886"/>
      <c r="H982" s="886"/>
      <c r="I982" s="886"/>
      <c r="J982" s="886"/>
      <c r="K982" s="886"/>
      <c r="L982" s="886"/>
      <c r="M982" s="886"/>
      <c r="N982" s="886"/>
      <c r="O982" s="886"/>
      <c r="P982" s="886"/>
      <c r="Q982" s="886"/>
      <c r="R982" s="886"/>
      <c r="S982" s="886"/>
      <c r="T982" s="886"/>
      <c r="U982" s="886"/>
      <c r="V982" s="886"/>
      <c r="W982" s="886"/>
      <c r="X982" s="886"/>
      <c r="Y982" s="886"/>
      <c r="Z982" s="886"/>
      <c r="AA982" s="886"/>
      <c r="AB982" s="886"/>
      <c r="AC982" s="886"/>
      <c r="AD982" s="886"/>
      <c r="AE982" s="886"/>
      <c r="AF982" s="886"/>
      <c r="AG982" s="886"/>
      <c r="AH982" s="886"/>
      <c r="AI982" s="886"/>
      <c r="AJ982" s="886"/>
      <c r="AK982" s="886"/>
      <c r="AL982" s="886"/>
      <c r="AM982" s="886"/>
      <c r="AN982" s="886"/>
      <c r="AO982" s="886"/>
      <c r="AP982" s="886"/>
      <c r="AQ982" s="886"/>
      <c r="AR982" s="886"/>
      <c r="AS982" s="886"/>
      <c r="AT982" s="886"/>
      <c r="AU982" s="886"/>
      <c r="AV982" s="886"/>
      <c r="AW982" s="886"/>
      <c r="AX982" s="886"/>
      <c r="AY982" s="886"/>
      <c r="AZ982" s="886"/>
      <c r="BA982" s="886"/>
      <c r="BB982" s="886"/>
      <c r="BC982" s="886"/>
      <c r="BD982" s="886"/>
      <c r="BE982" s="886"/>
      <c r="BF982" s="886"/>
      <c r="BG982" s="886"/>
      <c r="BH982" s="886"/>
      <c r="BI982" s="886"/>
      <c r="BJ982" s="886"/>
      <c r="BK982" s="886"/>
      <c r="BL982" s="886"/>
      <c r="BM982" s="886"/>
      <c r="BN982" s="886"/>
      <c r="BO982" s="886"/>
      <c r="BP982" s="886"/>
      <c r="BQ982" s="886"/>
    </row>
    <row r="983">
      <c r="A983" s="886"/>
      <c r="B983" s="886"/>
      <c r="C983" s="886"/>
      <c r="D983" s="887"/>
      <c r="E983" s="886"/>
      <c r="F983" s="886"/>
      <c r="G983" s="886"/>
      <c r="H983" s="886"/>
      <c r="I983" s="886"/>
      <c r="J983" s="886"/>
      <c r="K983" s="886"/>
      <c r="L983" s="886"/>
      <c r="M983" s="886"/>
      <c r="N983" s="886"/>
      <c r="O983" s="886"/>
      <c r="P983" s="886"/>
      <c r="Q983" s="886"/>
      <c r="R983" s="886"/>
      <c r="S983" s="886"/>
      <c r="T983" s="886"/>
      <c r="U983" s="886"/>
      <c r="V983" s="886"/>
      <c r="W983" s="886"/>
      <c r="X983" s="886"/>
      <c r="Y983" s="886"/>
      <c r="Z983" s="886"/>
      <c r="AA983" s="886"/>
      <c r="AB983" s="886"/>
      <c r="AC983" s="886"/>
      <c r="AD983" s="886"/>
      <c r="AE983" s="886"/>
      <c r="AF983" s="886"/>
      <c r="AG983" s="886"/>
      <c r="AH983" s="886"/>
      <c r="AI983" s="886"/>
      <c r="AJ983" s="886"/>
      <c r="AK983" s="886"/>
      <c r="AL983" s="886"/>
      <c r="AM983" s="886"/>
      <c r="AN983" s="886"/>
      <c r="AO983" s="886"/>
      <c r="AP983" s="886"/>
      <c r="AQ983" s="886"/>
      <c r="AR983" s="886"/>
      <c r="AS983" s="886"/>
      <c r="AT983" s="886"/>
      <c r="AU983" s="886"/>
      <c r="AV983" s="886"/>
      <c r="AW983" s="886"/>
      <c r="AX983" s="886"/>
      <c r="AY983" s="886"/>
      <c r="AZ983" s="886"/>
      <c r="BA983" s="886"/>
      <c r="BB983" s="886"/>
      <c r="BC983" s="886"/>
      <c r="BD983" s="886"/>
      <c r="BE983" s="886"/>
      <c r="BF983" s="886"/>
      <c r="BG983" s="886"/>
      <c r="BH983" s="886"/>
      <c r="BI983" s="886"/>
      <c r="BJ983" s="886"/>
      <c r="BK983" s="886"/>
      <c r="BL983" s="886"/>
      <c r="BM983" s="886"/>
      <c r="BN983" s="886"/>
      <c r="BO983" s="886"/>
      <c r="BP983" s="886"/>
      <c r="BQ983" s="886"/>
    </row>
    <row r="984">
      <c r="A984" s="886"/>
      <c r="B984" s="886"/>
      <c r="C984" s="886"/>
      <c r="D984" s="887"/>
      <c r="E984" s="886"/>
      <c r="F984" s="886"/>
      <c r="G984" s="886"/>
      <c r="H984" s="886"/>
      <c r="I984" s="886"/>
      <c r="J984" s="886"/>
      <c r="K984" s="886"/>
      <c r="L984" s="886"/>
      <c r="M984" s="886"/>
      <c r="N984" s="886"/>
      <c r="O984" s="886"/>
      <c r="P984" s="886"/>
      <c r="Q984" s="886"/>
      <c r="R984" s="886"/>
      <c r="S984" s="886"/>
      <c r="T984" s="886"/>
      <c r="U984" s="886"/>
      <c r="V984" s="886"/>
      <c r="W984" s="886"/>
      <c r="X984" s="886"/>
      <c r="Y984" s="886"/>
      <c r="Z984" s="886"/>
      <c r="AA984" s="886"/>
      <c r="AB984" s="886"/>
      <c r="AC984" s="886"/>
      <c r="AD984" s="886"/>
      <c r="AE984" s="886"/>
      <c r="AF984" s="886"/>
      <c r="AG984" s="886"/>
      <c r="AH984" s="886"/>
      <c r="AI984" s="886"/>
      <c r="AJ984" s="886"/>
      <c r="AK984" s="886"/>
      <c r="AL984" s="886"/>
      <c r="AM984" s="886"/>
      <c r="AN984" s="886"/>
      <c r="AO984" s="886"/>
      <c r="AP984" s="886"/>
      <c r="AQ984" s="886"/>
      <c r="AR984" s="886"/>
      <c r="AS984" s="886"/>
      <c r="AT984" s="886"/>
      <c r="AU984" s="886"/>
      <c r="AV984" s="886"/>
      <c r="AW984" s="886"/>
      <c r="AX984" s="886"/>
      <c r="AY984" s="886"/>
      <c r="AZ984" s="886"/>
      <c r="BA984" s="886"/>
      <c r="BB984" s="886"/>
      <c r="BC984" s="886"/>
      <c r="BD984" s="886"/>
      <c r="BE984" s="886"/>
      <c r="BF984" s="886"/>
      <c r="BG984" s="886"/>
      <c r="BH984" s="886"/>
      <c r="BI984" s="886"/>
      <c r="BJ984" s="886"/>
      <c r="BK984" s="886"/>
      <c r="BL984" s="886"/>
      <c r="BM984" s="886"/>
      <c r="BN984" s="886"/>
      <c r="BO984" s="886"/>
      <c r="BP984" s="886"/>
      <c r="BQ984" s="886"/>
    </row>
    <row r="985">
      <c r="A985" s="886"/>
      <c r="B985" s="886"/>
      <c r="C985" s="886"/>
      <c r="D985" s="887"/>
      <c r="E985" s="886"/>
      <c r="F985" s="886"/>
      <c r="G985" s="886"/>
      <c r="H985" s="886"/>
      <c r="I985" s="886"/>
      <c r="J985" s="886"/>
      <c r="K985" s="886"/>
      <c r="L985" s="886"/>
      <c r="M985" s="886"/>
      <c r="N985" s="886"/>
      <c r="O985" s="886"/>
      <c r="P985" s="886"/>
      <c r="Q985" s="886"/>
      <c r="R985" s="886"/>
      <c r="S985" s="886"/>
      <c r="T985" s="886"/>
      <c r="U985" s="886"/>
      <c r="V985" s="886"/>
      <c r="W985" s="886"/>
      <c r="X985" s="886"/>
      <c r="Y985" s="886"/>
      <c r="Z985" s="886"/>
      <c r="AA985" s="886"/>
      <c r="AB985" s="886"/>
      <c r="AC985" s="886"/>
      <c r="AD985" s="886"/>
      <c r="AE985" s="886"/>
      <c r="AF985" s="886"/>
      <c r="AG985" s="886"/>
      <c r="AH985" s="886"/>
      <c r="AI985" s="886"/>
      <c r="AJ985" s="886"/>
      <c r="AK985" s="886"/>
      <c r="AL985" s="886"/>
      <c r="AM985" s="886"/>
      <c r="AN985" s="886"/>
      <c r="AO985" s="886"/>
      <c r="AP985" s="886"/>
      <c r="AQ985" s="886"/>
      <c r="AR985" s="886"/>
      <c r="AS985" s="886"/>
      <c r="AT985" s="886"/>
      <c r="AU985" s="886"/>
      <c r="AV985" s="886"/>
      <c r="AW985" s="886"/>
      <c r="AX985" s="886"/>
      <c r="AY985" s="886"/>
      <c r="AZ985" s="886"/>
      <c r="BA985" s="886"/>
      <c r="BB985" s="886"/>
      <c r="BC985" s="886"/>
      <c r="BD985" s="886"/>
      <c r="BE985" s="886"/>
      <c r="BF985" s="886"/>
      <c r="BG985" s="886"/>
      <c r="BH985" s="886"/>
      <c r="BI985" s="886"/>
      <c r="BJ985" s="886"/>
      <c r="BK985" s="886"/>
      <c r="BL985" s="886"/>
      <c r="BM985" s="886"/>
      <c r="BN985" s="886"/>
      <c r="BO985" s="886"/>
      <c r="BP985" s="886"/>
      <c r="BQ985" s="886"/>
    </row>
    <row r="986">
      <c r="A986" s="886"/>
      <c r="B986" s="886"/>
      <c r="C986" s="886"/>
      <c r="D986" s="887"/>
      <c r="E986" s="886"/>
      <c r="F986" s="886"/>
      <c r="G986" s="886"/>
      <c r="H986" s="886"/>
      <c r="I986" s="886"/>
      <c r="J986" s="886"/>
      <c r="K986" s="886"/>
      <c r="L986" s="886"/>
      <c r="M986" s="886"/>
      <c r="N986" s="886"/>
      <c r="O986" s="886"/>
      <c r="P986" s="886"/>
      <c r="Q986" s="886"/>
      <c r="R986" s="886"/>
      <c r="S986" s="886"/>
      <c r="T986" s="886"/>
      <c r="U986" s="886"/>
      <c r="V986" s="886"/>
      <c r="W986" s="886"/>
      <c r="X986" s="886"/>
      <c r="Y986" s="886"/>
      <c r="Z986" s="886"/>
      <c r="AA986" s="886"/>
      <c r="AB986" s="886"/>
      <c r="AC986" s="886"/>
      <c r="AD986" s="886"/>
      <c r="AE986" s="886"/>
      <c r="AF986" s="886"/>
      <c r="AG986" s="886"/>
      <c r="AH986" s="886"/>
      <c r="AI986" s="886"/>
      <c r="AJ986" s="886"/>
      <c r="AK986" s="886"/>
      <c r="AL986" s="886"/>
      <c r="AM986" s="886"/>
      <c r="AN986" s="886"/>
      <c r="AO986" s="886"/>
      <c r="AP986" s="886"/>
      <c r="AQ986" s="886"/>
      <c r="AR986" s="886"/>
      <c r="AS986" s="886"/>
      <c r="AT986" s="886"/>
      <c r="AU986" s="886"/>
      <c r="AV986" s="886"/>
      <c r="AW986" s="886"/>
      <c r="AX986" s="886"/>
      <c r="AY986" s="886"/>
      <c r="AZ986" s="886"/>
      <c r="BA986" s="886"/>
      <c r="BB986" s="886"/>
      <c r="BC986" s="886"/>
      <c r="BD986" s="886"/>
      <c r="BE986" s="886"/>
      <c r="BF986" s="886"/>
      <c r="BG986" s="886"/>
      <c r="BH986" s="886"/>
      <c r="BI986" s="886"/>
      <c r="BJ986" s="886"/>
      <c r="BK986" s="886"/>
      <c r="BL986" s="886"/>
      <c r="BM986" s="886"/>
      <c r="BN986" s="886"/>
      <c r="BO986" s="886"/>
      <c r="BP986" s="886"/>
      <c r="BQ986" s="886"/>
    </row>
    <row r="987">
      <c r="A987" s="886"/>
      <c r="B987" s="886"/>
      <c r="C987" s="886"/>
      <c r="D987" s="887"/>
      <c r="E987" s="886"/>
      <c r="F987" s="886"/>
      <c r="G987" s="886"/>
      <c r="H987" s="886"/>
      <c r="I987" s="886"/>
      <c r="J987" s="886"/>
      <c r="K987" s="886"/>
      <c r="L987" s="886"/>
      <c r="M987" s="886"/>
      <c r="N987" s="886"/>
      <c r="O987" s="886"/>
      <c r="P987" s="886"/>
      <c r="Q987" s="886"/>
      <c r="R987" s="886"/>
      <c r="S987" s="886"/>
      <c r="T987" s="886"/>
      <c r="U987" s="886"/>
      <c r="V987" s="886"/>
      <c r="W987" s="886"/>
      <c r="X987" s="886"/>
      <c r="Y987" s="886"/>
      <c r="Z987" s="886"/>
      <c r="AA987" s="886"/>
      <c r="AB987" s="886"/>
      <c r="AC987" s="886"/>
      <c r="AD987" s="886"/>
      <c r="AE987" s="886"/>
      <c r="AF987" s="886"/>
      <c r="AG987" s="886"/>
      <c r="AH987" s="886"/>
      <c r="AI987" s="886"/>
      <c r="AJ987" s="886"/>
      <c r="AK987" s="886"/>
      <c r="AL987" s="886"/>
      <c r="AM987" s="886"/>
      <c r="AN987" s="886"/>
      <c r="AO987" s="886"/>
      <c r="AP987" s="886"/>
      <c r="AQ987" s="886"/>
      <c r="AR987" s="886"/>
      <c r="AS987" s="886"/>
      <c r="AT987" s="886"/>
      <c r="AU987" s="886"/>
      <c r="AV987" s="886"/>
      <c r="AW987" s="886"/>
      <c r="AX987" s="886"/>
      <c r="AY987" s="886"/>
      <c r="AZ987" s="886"/>
      <c r="BA987" s="886"/>
      <c r="BB987" s="886"/>
      <c r="BC987" s="886"/>
      <c r="BD987" s="886"/>
      <c r="BE987" s="886"/>
      <c r="BF987" s="886"/>
      <c r="BG987" s="886"/>
      <c r="BH987" s="886"/>
      <c r="BI987" s="886"/>
      <c r="BJ987" s="886"/>
      <c r="BK987" s="886"/>
      <c r="BL987" s="886"/>
      <c r="BM987" s="886"/>
      <c r="BN987" s="886"/>
      <c r="BO987" s="886"/>
      <c r="BP987" s="886"/>
      <c r="BQ987" s="886"/>
    </row>
    <row r="988">
      <c r="A988" s="886"/>
      <c r="B988" s="886"/>
      <c r="C988" s="886"/>
      <c r="D988" s="887"/>
      <c r="E988" s="886"/>
      <c r="F988" s="886"/>
      <c r="G988" s="886"/>
      <c r="H988" s="886"/>
      <c r="I988" s="886"/>
      <c r="J988" s="886"/>
      <c r="K988" s="886"/>
      <c r="L988" s="886"/>
      <c r="M988" s="886"/>
      <c r="N988" s="886"/>
      <c r="O988" s="886"/>
      <c r="P988" s="886"/>
      <c r="Q988" s="886"/>
      <c r="R988" s="886"/>
      <c r="S988" s="886"/>
      <c r="T988" s="886"/>
      <c r="U988" s="886"/>
      <c r="V988" s="886"/>
      <c r="W988" s="886"/>
      <c r="X988" s="886"/>
      <c r="Y988" s="886"/>
      <c r="Z988" s="886"/>
      <c r="AA988" s="886"/>
      <c r="AB988" s="886"/>
      <c r="AC988" s="886"/>
      <c r="AD988" s="886"/>
      <c r="AE988" s="886"/>
      <c r="AF988" s="886"/>
      <c r="AG988" s="886"/>
      <c r="AH988" s="886"/>
      <c r="AI988" s="886"/>
      <c r="AJ988" s="886"/>
      <c r="AK988" s="886"/>
      <c r="AL988" s="886"/>
      <c r="AM988" s="886"/>
      <c r="AN988" s="886"/>
      <c r="AO988" s="886"/>
      <c r="AP988" s="886"/>
      <c r="AQ988" s="886"/>
      <c r="AR988" s="886"/>
      <c r="AS988" s="886"/>
      <c r="AT988" s="886"/>
      <c r="AU988" s="886"/>
      <c r="AV988" s="886"/>
      <c r="AW988" s="886"/>
      <c r="AX988" s="886"/>
      <c r="AY988" s="886"/>
      <c r="AZ988" s="886"/>
      <c r="BA988" s="886"/>
      <c r="BB988" s="886"/>
      <c r="BC988" s="886"/>
      <c r="BD988" s="886"/>
      <c r="BE988" s="886"/>
      <c r="BF988" s="886"/>
      <c r="BG988" s="886"/>
      <c r="BH988" s="886"/>
      <c r="BI988" s="886"/>
      <c r="BJ988" s="886"/>
      <c r="BK988" s="886"/>
      <c r="BL988" s="886"/>
      <c r="BM988" s="886"/>
      <c r="BN988" s="886"/>
      <c r="BO988" s="886"/>
      <c r="BP988" s="886"/>
      <c r="BQ988" s="886"/>
    </row>
  </sheetData>
  <autoFilter ref="$A$2:$AI$37">
    <sortState ref="A2:AI37">
      <sortCondition ref="B2:B37"/>
      <sortCondition ref="A2:A37"/>
    </sortState>
  </autoFilter>
  <customSheetViews>
    <customSheetView guid="{10E87158-3084-44A6-A46B-5F2899327C49}" filter="1" showAutoFilter="1">
      <autoFilter ref="$A$2:$AI$37">
        <sortState ref="A2:AI37">
          <sortCondition ref="A2:A37"/>
        </sortState>
      </autoFilter>
    </customSheetView>
  </customSheetViews>
  <mergeCells count="1">
    <mergeCell ref="A1:B1"/>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EABE3"/>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 width="21.5"/>
    <col customWidth="1" min="4" max="4" width="6.0"/>
    <col customWidth="1" min="5" max="5" width="1.38"/>
    <col customWidth="1" min="6" max="6" width="27.75"/>
    <col customWidth="1" min="7" max="7" width="6.75"/>
    <col customWidth="1" min="8" max="8" width="27.75"/>
    <col customWidth="1" min="9" max="12" width="16.0"/>
  </cols>
  <sheetData>
    <row r="1">
      <c r="A1" s="889" t="s">
        <v>753</v>
      </c>
      <c r="B1" s="890" t="str">
        <f>Assumptions!C8</f>
        <v/>
      </c>
      <c r="C1" s="891" t="s">
        <v>5</v>
      </c>
      <c r="D1" s="892"/>
      <c r="E1" s="892"/>
      <c r="F1" s="893" t="s">
        <v>754</v>
      </c>
      <c r="G1" s="894">
        <f>SUM(J6:J78)</f>
        <v>0</v>
      </c>
      <c r="H1" s="895"/>
      <c r="I1" s="896" t="s">
        <v>755</v>
      </c>
      <c r="J1" s="897"/>
      <c r="K1" s="24"/>
      <c r="L1" s="16"/>
    </row>
    <row r="2">
      <c r="B2" s="454" t="str">
        <f>concat(B1,"P")</f>
        <v>P</v>
      </c>
      <c r="C2" s="891" t="s">
        <v>756</v>
      </c>
      <c r="D2" s="898"/>
      <c r="E2" s="898"/>
      <c r="F2" s="899" t="s">
        <v>757</v>
      </c>
      <c r="G2" s="900">
        <f>'Internal Staffing Calculator'!C124</f>
        <v>0</v>
      </c>
      <c r="H2" s="16"/>
      <c r="I2" s="901"/>
      <c r="J2" s="902" t="s">
        <v>758</v>
      </c>
      <c r="K2" s="903" t="s">
        <v>759</v>
      </c>
      <c r="L2" s="904"/>
    </row>
    <row r="3">
      <c r="B3" s="905" t="s">
        <v>760</v>
      </c>
      <c r="E3" s="906"/>
      <c r="F3" s="907" t="s">
        <v>761</v>
      </c>
      <c r="G3" s="908">
        <f>'Internal Staffing Calculator'!C123</f>
        <v>0</v>
      </c>
      <c r="H3" s="16"/>
      <c r="I3" s="909" t="s">
        <v>762</v>
      </c>
      <c r="J3" s="902">
        <f>sumif('Internal Staffing Calculator'!C:C,true,'Internal Staffing Calculator'!L:L)</f>
        <v>0</v>
      </c>
      <c r="K3" s="910">
        <f>'Internal Staffing Calculator'!C124</f>
        <v>0</v>
      </c>
      <c r="L3" s="355"/>
    </row>
    <row r="4">
      <c r="A4" s="911" t="s">
        <v>763</v>
      </c>
      <c r="E4" s="906"/>
      <c r="F4" s="912"/>
      <c r="G4" s="913"/>
      <c r="H4" s="16"/>
      <c r="I4" s="914" t="s">
        <v>764</v>
      </c>
      <c r="J4" s="915">
        <f>sumif(G8:G23500,true,I8:I23500)</f>
        <v>0</v>
      </c>
      <c r="K4" s="916">
        <f>sum(I7:I159)</f>
        <v>0</v>
      </c>
      <c r="L4" s="355"/>
    </row>
    <row r="5" ht="12.0" customHeight="1">
      <c r="A5" s="917">
        <f>max(B7:B23500)</f>
        <v>0</v>
      </c>
      <c r="E5" s="906"/>
      <c r="F5" s="918"/>
      <c r="I5" s="919"/>
      <c r="J5" s="919"/>
      <c r="K5" s="919"/>
      <c r="L5" s="919"/>
    </row>
    <row r="6">
      <c r="A6" s="920" t="s">
        <v>765</v>
      </c>
      <c r="B6" s="921" t="s">
        <v>766</v>
      </c>
      <c r="C6" s="922" t="s">
        <v>767</v>
      </c>
      <c r="D6" s="923"/>
      <c r="E6" s="924"/>
      <c r="F6" s="925" t="s">
        <v>466</v>
      </c>
      <c r="G6" s="925" t="s">
        <v>464</v>
      </c>
      <c r="H6" s="926" t="s">
        <v>768</v>
      </c>
      <c r="I6" s="926" t="s">
        <v>769</v>
      </c>
      <c r="J6" s="926" t="s">
        <v>770</v>
      </c>
      <c r="K6" s="926" t="s">
        <v>427</v>
      </c>
      <c r="L6" s="926" t="s">
        <v>771</v>
      </c>
    </row>
    <row r="7">
      <c r="A7" s="454" t="str">
        <f>IFERROR(__xludf.DUMMYFUNCTION("query('Hours Report Template'!G4:J23500, ""select G,H,J"")"),"#REF!")</f>
        <v>#REF!</v>
      </c>
      <c r="B7" s="927"/>
      <c r="C7" s="580"/>
      <c r="D7" s="928"/>
      <c r="E7" s="929"/>
      <c r="F7" s="930" t="str">
        <f t="array" ref="F7">unique(tocol(('Hours Report Template'!M3:N23500)))</f>
        <v>#REF!</v>
      </c>
      <c r="G7" s="931" t="s">
        <v>772</v>
      </c>
      <c r="H7" s="62"/>
      <c r="I7" s="932"/>
      <c r="J7" s="932"/>
      <c r="K7" s="933"/>
      <c r="L7" s="934"/>
    </row>
    <row r="8">
      <c r="A8" s="454"/>
      <c r="B8" s="927"/>
      <c r="C8" s="580"/>
      <c r="D8" s="935"/>
      <c r="E8" s="936"/>
      <c r="F8" s="937"/>
      <c r="G8" s="937" t="str">
        <f t="array" ref="G8">xlookup(F8,'Internal Staffing Calculator'!E:E,'Internal Staffing Calculator'!C:C,"")</f>
        <v/>
      </c>
      <c r="H8" s="932" t="str">
        <f t="array" ref="H8">if(F8&lt;&gt;"", iferror(index('Internal Staffing Calculator'!B$8:B23500,match(F8,'Internal Staffing Calculator'!E$8:E23500,0)), "Not In Budget"),"")</f>
        <v/>
      </c>
      <c r="I8" s="932" t="str">
        <f t="array" ref="I8">iferror(index('Internal Staffing Calculator'!L$8:L23500,match(F8,'Internal Staffing Calculator'!E$8:E23500,0),0),"")</f>
        <v/>
      </c>
      <c r="J8" s="932">
        <f t="shared" ref="J8:J1563" si="1">sumif(A:A,F8,C:C)</f>
        <v>0</v>
      </c>
      <c r="K8" s="932">
        <f t="shared" ref="K8:K1563" si="2">I8-J8</f>
        <v>0</v>
      </c>
      <c r="L8" s="938" t="str">
        <f t="array" ref="L8">iferror(index('Internal Staffing Calculator'!F$8:F23500,match($F8,'Internal Staffing Calculator'!$E$8:$E23500,0),0),"")</f>
        <v/>
      </c>
    </row>
    <row r="9">
      <c r="A9" s="454"/>
      <c r="B9" s="927"/>
      <c r="C9" s="580"/>
      <c r="D9" s="935"/>
      <c r="E9" s="936"/>
      <c r="F9" s="937"/>
      <c r="G9" s="937" t="str">
        <f t="array" ref="G9">xlookup(F9,'Internal Staffing Calculator'!E:E,'Internal Staffing Calculator'!C:C,"")</f>
        <v/>
      </c>
      <c r="H9" s="932" t="str">
        <f t="array" ref="H9">if(F9&lt;&gt;"", iferror(index('Internal Staffing Calculator'!B$8:B23500,match(F9,'Internal Staffing Calculator'!$E$8:$E23500,0)), "Not In Budget"),"")</f>
        <v/>
      </c>
      <c r="I9" s="932" t="str">
        <f t="array" ref="I9">iferror(index('Internal Staffing Calculator'!L$8:L23500,match($F9,'Internal Staffing Calculator'!E$8:E23500,0),0),"")</f>
        <v/>
      </c>
      <c r="J9" s="932">
        <f t="shared" si="1"/>
        <v>0</v>
      </c>
      <c r="K9" s="932">
        <f t="shared" si="2"/>
        <v>0</v>
      </c>
      <c r="L9" s="938" t="str">
        <f t="array" ref="L9">iferror(index('Internal Staffing Calculator'!F$8:F23500,match($F9,'Internal Staffing Calculator'!$E$8:$E23500,0),0),"")</f>
        <v/>
      </c>
    </row>
    <row r="10">
      <c r="A10" s="454"/>
      <c r="B10" s="927"/>
      <c r="C10" s="580"/>
      <c r="D10" s="935"/>
      <c r="E10" s="936"/>
      <c r="F10" s="937"/>
      <c r="G10" s="937" t="str">
        <f t="array" ref="G10">xlookup(F10,'Internal Staffing Calculator'!E:E,'Internal Staffing Calculator'!C:C,"")</f>
        <v/>
      </c>
      <c r="H10" s="932" t="str">
        <f t="array" ref="H10">if(F10&lt;&gt;"", iferror(index('Internal Staffing Calculator'!B$8:B23500,match(F10,'Internal Staffing Calculator'!E$8:E23500,0)), "Not In Budget"),"")</f>
        <v/>
      </c>
      <c r="I10" s="932" t="str">
        <f t="array" ref="I10">iferror(index('Internal Staffing Calculator'!L$8:L23500,match(F10,'Internal Staffing Calculator'!E$8:E23500,0),0),"")</f>
        <v/>
      </c>
      <c r="J10" s="932">
        <f t="shared" si="1"/>
        <v>0</v>
      </c>
      <c r="K10" s="932">
        <f t="shared" si="2"/>
        <v>0</v>
      </c>
      <c r="L10" s="938" t="str">
        <f t="array" ref="L10">iferror(index('Internal Staffing Calculator'!F$8:F23500,match($F10,'Internal Staffing Calculator'!$E$8:$E23500,0),0),"")</f>
        <v/>
      </c>
    </row>
    <row r="11">
      <c r="A11" s="454"/>
      <c r="B11" s="927"/>
      <c r="C11" s="580"/>
      <c r="D11" s="935"/>
      <c r="E11" s="936"/>
      <c r="F11" s="937"/>
      <c r="G11" s="937" t="str">
        <f t="array" ref="G11">xlookup(F11,'Internal Staffing Calculator'!E:E,'Internal Staffing Calculator'!C:C,"")</f>
        <v/>
      </c>
      <c r="H11" s="932" t="str">
        <f t="array" ref="H11">if(F11&lt;&gt;"", iferror(index('Internal Staffing Calculator'!B$8:B23500,match(F11,'Internal Staffing Calculator'!E$8:E23500,0)), "Not In Budget"),"")</f>
        <v/>
      </c>
      <c r="I11" s="932" t="str">
        <f t="array" ref="I11">iferror(index('Internal Staffing Calculator'!L$8:L23500,match(F11,'Internal Staffing Calculator'!E$8:E23500,0),0),"")</f>
        <v/>
      </c>
      <c r="J11" s="932">
        <f t="shared" si="1"/>
        <v>0</v>
      </c>
      <c r="K11" s="932">
        <f t="shared" si="2"/>
        <v>0</v>
      </c>
      <c r="L11" s="938" t="str">
        <f t="array" ref="L11">iferror(index('Internal Staffing Calculator'!F$8:F23500,match($F11,'Internal Staffing Calculator'!$E$8:$E23500,0),0),"")</f>
        <v/>
      </c>
    </row>
    <row r="12">
      <c r="A12" s="454"/>
      <c r="B12" s="927"/>
      <c r="C12" s="580"/>
      <c r="D12" s="935"/>
      <c r="E12" s="936"/>
      <c r="F12" s="937"/>
      <c r="G12" s="937" t="str">
        <f t="array" ref="G12">xlookup(F12,'Internal Staffing Calculator'!E:E,'Internal Staffing Calculator'!C:C,"")</f>
        <v/>
      </c>
      <c r="H12" s="932" t="str">
        <f t="array" ref="H12">if(F12&lt;&gt;"", iferror(index('Internal Staffing Calculator'!B$8:B23500,match(F12,'Internal Staffing Calculator'!E$8:E23500,0)), "Not In Budget"),"")</f>
        <v/>
      </c>
      <c r="I12" s="932" t="str">
        <f t="array" ref="I12">iferror(index('Internal Staffing Calculator'!L$8:L23500,match(F12,'Internal Staffing Calculator'!E$8:E23500,0),0),"")</f>
        <v/>
      </c>
      <c r="J12" s="932">
        <f t="shared" si="1"/>
        <v>0</v>
      </c>
      <c r="K12" s="932">
        <f t="shared" si="2"/>
        <v>0</v>
      </c>
      <c r="L12" s="938" t="str">
        <f t="array" ref="L12">iferror(index('Internal Staffing Calculator'!F$8:F23500,match($F12,'Internal Staffing Calculator'!$E$8:$E23500,0),0),"")</f>
        <v/>
      </c>
    </row>
    <row r="13">
      <c r="A13" s="454"/>
      <c r="B13" s="927"/>
      <c r="C13" s="580"/>
      <c r="D13" s="935"/>
      <c r="E13" s="936"/>
      <c r="F13" s="937"/>
      <c r="G13" s="937" t="str">
        <f t="array" ref="G13">xlookup(F13,'Internal Staffing Calculator'!E:E,'Internal Staffing Calculator'!C:C,"")</f>
        <v/>
      </c>
      <c r="H13" s="932" t="str">
        <f t="array" ref="H13">if(F13&lt;&gt;"", iferror(index('Internal Staffing Calculator'!B$8:B23500,match(F13,'Internal Staffing Calculator'!E$8:E23500,0)), "Not In Budget"),"")</f>
        <v/>
      </c>
      <c r="I13" s="932" t="str">
        <f t="array" ref="I13">iferror(index('Internal Staffing Calculator'!L$8:L23500,match(F13,'Internal Staffing Calculator'!E$8:E23500,0),0),"")</f>
        <v/>
      </c>
      <c r="J13" s="932">
        <f t="shared" si="1"/>
        <v>0</v>
      </c>
      <c r="K13" s="932">
        <f t="shared" si="2"/>
        <v>0</v>
      </c>
      <c r="L13" s="938" t="str">
        <f t="array" ref="L13">iferror(index('Internal Staffing Calculator'!F$8:F23500,match($F13,'Internal Staffing Calculator'!$E$8:$E23500,0),0),"")</f>
        <v/>
      </c>
    </row>
    <row r="14">
      <c r="A14" s="454"/>
      <c r="B14" s="927"/>
      <c r="C14" s="580"/>
      <c r="D14" s="935"/>
      <c r="E14" s="936"/>
      <c r="F14" s="937"/>
      <c r="G14" s="937" t="str">
        <f t="array" ref="G14">xlookup(F14,'Internal Staffing Calculator'!E:E,'Internal Staffing Calculator'!C:C,"")</f>
        <v/>
      </c>
      <c r="H14" s="932" t="str">
        <f t="array" ref="H14">if(F14&lt;&gt;"", iferror(index('Internal Staffing Calculator'!B$8:B23500,match(F14,'Internal Staffing Calculator'!E$8:E23500,0)), "Not In Budget"),"")</f>
        <v/>
      </c>
      <c r="I14" s="932" t="str">
        <f t="array" ref="I14">iferror(index('Internal Staffing Calculator'!L$8:L23500,match(F14,'Internal Staffing Calculator'!E$8:E23500,0),0),"")</f>
        <v/>
      </c>
      <c r="J14" s="932">
        <f t="shared" si="1"/>
        <v>0</v>
      </c>
      <c r="K14" s="932">
        <f t="shared" si="2"/>
        <v>0</v>
      </c>
      <c r="L14" s="938" t="str">
        <f t="array" ref="L14">iferror(index('Internal Staffing Calculator'!F$8:F23500,match($F14,'Internal Staffing Calculator'!$E$8:$E23500,0),0),"")</f>
        <v/>
      </c>
    </row>
    <row r="15">
      <c r="A15" s="454"/>
      <c r="B15" s="927"/>
      <c r="C15" s="580"/>
      <c r="D15" s="935"/>
      <c r="E15" s="936"/>
      <c r="F15" s="937"/>
      <c r="G15" s="937" t="str">
        <f t="array" ref="G15">xlookup(F15,'Internal Staffing Calculator'!E:E,'Internal Staffing Calculator'!C:C,"")</f>
        <v/>
      </c>
      <c r="H15" s="932" t="str">
        <f t="array" ref="H15">if(F15&lt;&gt;"", iferror(index('Internal Staffing Calculator'!B$8:B23500,match(F15,'Internal Staffing Calculator'!E$8:E23500,0)), "Not In Budget"),"")</f>
        <v/>
      </c>
      <c r="I15" s="932" t="str">
        <f t="array" ref="I15">iferror(index('Internal Staffing Calculator'!L$8:L23500,match(F15,'Internal Staffing Calculator'!E$8:E23500,0),0),"")</f>
        <v/>
      </c>
      <c r="J15" s="932">
        <f t="shared" si="1"/>
        <v>0</v>
      </c>
      <c r="K15" s="932">
        <f t="shared" si="2"/>
        <v>0</v>
      </c>
      <c r="L15" s="938" t="str">
        <f t="array" ref="L15">iferror(index('Internal Staffing Calculator'!F$8:F23500,match($F15,'Internal Staffing Calculator'!$E$8:$E23500,0),0),"")</f>
        <v/>
      </c>
    </row>
    <row r="16">
      <c r="A16" s="454"/>
      <c r="B16" s="927"/>
      <c r="C16" s="580"/>
      <c r="D16" s="935"/>
      <c r="E16" s="936"/>
      <c r="F16" s="937"/>
      <c r="G16" s="937" t="str">
        <f t="array" ref="G16">xlookup(F16,'Internal Staffing Calculator'!E:E,'Internal Staffing Calculator'!C:C,"")</f>
        <v/>
      </c>
      <c r="H16" s="932" t="str">
        <f t="array" ref="H16">if(F16&lt;&gt;"", iferror(index('Internal Staffing Calculator'!B$8:B23500,match(F16,'Internal Staffing Calculator'!E$8:E23500,0)), "Not In Budget"),"")</f>
        <v/>
      </c>
      <c r="I16" s="932" t="str">
        <f t="array" ref="I16">iferror(index('Internal Staffing Calculator'!L$8:L23500,match(F16,'Internal Staffing Calculator'!E$8:E23500,0),0),"")</f>
        <v/>
      </c>
      <c r="J16" s="932">
        <f t="shared" si="1"/>
        <v>0</v>
      </c>
      <c r="K16" s="932">
        <f t="shared" si="2"/>
        <v>0</v>
      </c>
      <c r="L16" s="938" t="str">
        <f t="array" ref="L16">iferror(index('Internal Staffing Calculator'!F$8:F23500,match($F16,'Internal Staffing Calculator'!$E$8:$E23500,0),0),"")</f>
        <v/>
      </c>
    </row>
    <row r="17">
      <c r="A17" s="454"/>
      <c r="B17" s="927"/>
      <c r="C17" s="580"/>
      <c r="D17" s="935"/>
      <c r="E17" s="936"/>
      <c r="F17" s="937"/>
      <c r="G17" s="937" t="str">
        <f t="array" ref="G17">xlookup(F17,'Internal Staffing Calculator'!E:E,'Internal Staffing Calculator'!C:C,"")</f>
        <v/>
      </c>
      <c r="H17" s="932" t="str">
        <f t="array" ref="H17">if(F17&lt;&gt;"", iferror(index('Internal Staffing Calculator'!B$8:B23500,match(F17,'Internal Staffing Calculator'!E$8:E23500,0)), "Not In Budget"),"")</f>
        <v/>
      </c>
      <c r="I17" s="932" t="str">
        <f t="array" ref="I17">iferror(index('Internal Staffing Calculator'!L$8:L23500,match(F17,'Internal Staffing Calculator'!E$8:E23500,0),0),"")</f>
        <v/>
      </c>
      <c r="J17" s="932">
        <f t="shared" si="1"/>
        <v>0</v>
      </c>
      <c r="K17" s="932">
        <f t="shared" si="2"/>
        <v>0</v>
      </c>
      <c r="L17" s="938" t="str">
        <f t="array" ref="L17">iferror(index('Internal Staffing Calculator'!F$8:F23500,match($F17,'Internal Staffing Calculator'!$E$8:$E23500,0),0),"")</f>
        <v/>
      </c>
    </row>
    <row r="18">
      <c r="A18" s="454"/>
      <c r="B18" s="927"/>
      <c r="C18" s="580"/>
      <c r="D18" s="935"/>
      <c r="E18" s="936"/>
      <c r="F18" s="937"/>
      <c r="G18" s="937" t="str">
        <f t="array" ref="G18">xlookup(F18,'Internal Staffing Calculator'!E:E,'Internal Staffing Calculator'!C:C,"")</f>
        <v/>
      </c>
      <c r="H18" s="932" t="str">
        <f t="array" ref="H18">if(F18&lt;&gt;"", iferror(index('Internal Staffing Calculator'!B$8:B23500,match(F18,'Internal Staffing Calculator'!E$8:E23500,0)), "Not In Budget"),"")</f>
        <v/>
      </c>
      <c r="I18" s="932" t="str">
        <f t="array" ref="I18">iferror(index('Internal Staffing Calculator'!L$8:L23500,match(F18,'Internal Staffing Calculator'!E$8:E23500,0),0),"")</f>
        <v/>
      </c>
      <c r="J18" s="932">
        <f t="shared" si="1"/>
        <v>0</v>
      </c>
      <c r="K18" s="932">
        <f t="shared" si="2"/>
        <v>0</v>
      </c>
      <c r="L18" s="938" t="str">
        <f t="array" ref="L18">iferror(index('Internal Staffing Calculator'!F$8:F23500,match($F18,'Internal Staffing Calculator'!$E$8:$E23500,0),0),"")</f>
        <v/>
      </c>
    </row>
    <row r="19">
      <c r="A19" s="454"/>
      <c r="B19" s="927"/>
      <c r="C19" s="580"/>
      <c r="D19" s="935"/>
      <c r="E19" s="936"/>
      <c r="F19" s="937"/>
      <c r="G19" s="937" t="str">
        <f t="array" ref="G19">xlookup(F19,'Internal Staffing Calculator'!E:E,'Internal Staffing Calculator'!C:C,"")</f>
        <v/>
      </c>
      <c r="H19" s="932" t="str">
        <f t="array" ref="H19">if(F19&lt;&gt;"", iferror(index('Internal Staffing Calculator'!B$8:B23500,match(F19,'Internal Staffing Calculator'!E$8:E23500,0)), "Not In Budget"),"")</f>
        <v/>
      </c>
      <c r="I19" s="932" t="str">
        <f t="array" ref="I19">iferror(index('Internal Staffing Calculator'!L$8:L23500,match(F19,'Internal Staffing Calculator'!E$8:E23500,0),0),"")</f>
        <v/>
      </c>
      <c r="J19" s="932">
        <f t="shared" si="1"/>
        <v>0</v>
      </c>
      <c r="K19" s="932">
        <f t="shared" si="2"/>
        <v>0</v>
      </c>
      <c r="L19" s="938" t="str">
        <f t="array" ref="L19">iferror(index('Internal Staffing Calculator'!F$8:F23500,match($F19,'Internal Staffing Calculator'!$E$8:$E23500,0),0),"")</f>
        <v/>
      </c>
    </row>
    <row r="20">
      <c r="A20" s="454"/>
      <c r="B20" s="927"/>
      <c r="C20" s="580"/>
      <c r="D20" s="935"/>
      <c r="E20" s="936"/>
      <c r="F20" s="937"/>
      <c r="G20" s="937" t="str">
        <f t="array" ref="G20">xlookup(F20,'Internal Staffing Calculator'!E:E,'Internal Staffing Calculator'!C:C,"")</f>
        <v/>
      </c>
      <c r="H20" s="932" t="str">
        <f t="array" ref="H20">if(F20&lt;&gt;"", iferror(index('Internal Staffing Calculator'!B$8:B23500,match(F20,'Internal Staffing Calculator'!E$8:E23500,0)), "Not In Budget"),"")</f>
        <v/>
      </c>
      <c r="I20" s="932" t="str">
        <f t="array" ref="I20">iferror(index('Internal Staffing Calculator'!L$8:L23500,match(F20,'Internal Staffing Calculator'!E$8:E23500,0),0),"")</f>
        <v/>
      </c>
      <c r="J20" s="932">
        <f t="shared" si="1"/>
        <v>0</v>
      </c>
      <c r="K20" s="932">
        <f t="shared" si="2"/>
        <v>0</v>
      </c>
      <c r="L20" s="938" t="str">
        <f t="array" ref="L20">iferror(index('Internal Staffing Calculator'!F$8:F23500,match($F20,'Internal Staffing Calculator'!$E$8:$E23500,0),0),"")</f>
        <v/>
      </c>
    </row>
    <row r="21">
      <c r="A21" s="454"/>
      <c r="B21" s="927"/>
      <c r="C21" s="580"/>
      <c r="D21" s="935"/>
      <c r="E21" s="936"/>
      <c r="F21" s="937"/>
      <c r="G21" s="937" t="str">
        <f t="array" ref="G21">xlookup(F21,'Internal Staffing Calculator'!E:E,'Internal Staffing Calculator'!C:C,"")</f>
        <v/>
      </c>
      <c r="H21" s="932" t="str">
        <f t="array" ref="H21">if(F21&lt;&gt;"", iferror(index('Internal Staffing Calculator'!B$8:B23500,match(F21,'Internal Staffing Calculator'!E$8:E23500,0)), "Not In Budget"),"")</f>
        <v/>
      </c>
      <c r="I21" s="932" t="str">
        <f t="array" ref="I21">iferror(index('Internal Staffing Calculator'!L$8:L23500,match(F21,'Internal Staffing Calculator'!E$8:E23500,0),0),"")</f>
        <v/>
      </c>
      <c r="J21" s="932">
        <f t="shared" si="1"/>
        <v>0</v>
      </c>
      <c r="K21" s="932">
        <f t="shared" si="2"/>
        <v>0</v>
      </c>
      <c r="L21" s="938" t="str">
        <f t="array" ref="L21">iferror(index('Internal Staffing Calculator'!F$8:F23500,match($F21,'Internal Staffing Calculator'!$E$8:$E23500,0),0),"")</f>
        <v/>
      </c>
    </row>
    <row r="22">
      <c r="A22" s="454"/>
      <c r="B22" s="927"/>
      <c r="C22" s="580"/>
      <c r="D22" s="935"/>
      <c r="E22" s="936"/>
      <c r="F22" s="937"/>
      <c r="G22" s="937" t="str">
        <f t="array" ref="G22">xlookup(F22,'Internal Staffing Calculator'!E:E,'Internal Staffing Calculator'!C:C,"")</f>
        <v/>
      </c>
      <c r="H22" s="932" t="str">
        <f t="array" ref="H22">if(F22&lt;&gt;"", iferror(index('Internal Staffing Calculator'!B$8:B23500,match(F22,'Internal Staffing Calculator'!E$8:E23500,0)), "Not In Budget"),"")</f>
        <v/>
      </c>
      <c r="I22" s="932" t="str">
        <f t="array" ref="I22">iferror(index('Internal Staffing Calculator'!L$8:L23500,match(F22,'Internal Staffing Calculator'!E$8:E23500,0),0),"")</f>
        <v/>
      </c>
      <c r="J22" s="932">
        <f t="shared" si="1"/>
        <v>0</v>
      </c>
      <c r="K22" s="932">
        <f t="shared" si="2"/>
        <v>0</v>
      </c>
      <c r="L22" s="938" t="str">
        <f t="array" ref="L22">iferror(index('Internal Staffing Calculator'!F$8:F23500,match($F22,'Internal Staffing Calculator'!$E$8:$E23500,0),0),"")</f>
        <v/>
      </c>
    </row>
    <row r="23">
      <c r="A23" s="454"/>
      <c r="B23" s="927"/>
      <c r="C23" s="580"/>
      <c r="D23" s="935"/>
      <c r="E23" s="936"/>
      <c r="F23" s="937"/>
      <c r="G23" s="937" t="str">
        <f t="array" ref="G23">xlookup(F23,'Internal Staffing Calculator'!E:E,'Internal Staffing Calculator'!C:C,"")</f>
        <v/>
      </c>
      <c r="H23" s="932" t="str">
        <f t="array" ref="H23">if(F23&lt;&gt;"", iferror(index('Internal Staffing Calculator'!B$8:B23500,match(F23,'Internal Staffing Calculator'!E$8:E23500,0)), "Not In Budget"),"")</f>
        <v/>
      </c>
      <c r="I23" s="932" t="str">
        <f t="array" ref="I23">iferror(index('Internal Staffing Calculator'!L$8:L23500,match(F23,'Internal Staffing Calculator'!E$8:E23500,0),0),"")</f>
        <v/>
      </c>
      <c r="J23" s="932">
        <f t="shared" si="1"/>
        <v>0</v>
      </c>
      <c r="K23" s="932">
        <f t="shared" si="2"/>
        <v>0</v>
      </c>
      <c r="L23" s="938" t="str">
        <f t="array" ref="L23">iferror(index('Internal Staffing Calculator'!F$8:F23500,match($F23,'Internal Staffing Calculator'!$E$8:$E23500,0),0),"")</f>
        <v/>
      </c>
    </row>
    <row r="24">
      <c r="A24" s="454"/>
      <c r="B24" s="927"/>
      <c r="C24" s="580"/>
      <c r="D24" s="935"/>
      <c r="E24" s="936"/>
      <c r="F24" s="937"/>
      <c r="G24" s="937" t="str">
        <f t="array" ref="G24">xlookup(F24,'Internal Staffing Calculator'!E:E,'Internal Staffing Calculator'!C:C,"")</f>
        <v/>
      </c>
      <c r="H24" s="932" t="str">
        <f t="array" ref="H24">if(F24&lt;&gt;"", iferror(index('Internal Staffing Calculator'!B$8:B23500,match(F24,'Internal Staffing Calculator'!E$8:E23500,0)), "Not In Budget"),"")</f>
        <v/>
      </c>
      <c r="I24" s="932" t="str">
        <f t="array" ref="I24">iferror(index('Internal Staffing Calculator'!L$8:L23500,match(F24,'Internal Staffing Calculator'!E$8:E23500,0),0),"")</f>
        <v/>
      </c>
      <c r="J24" s="932">
        <f t="shared" si="1"/>
        <v>0</v>
      </c>
      <c r="K24" s="932">
        <f t="shared" si="2"/>
        <v>0</v>
      </c>
      <c r="L24" s="938" t="str">
        <f t="array" ref="L24">iferror(index('Internal Staffing Calculator'!F$8:F23500,match($F24,'Internal Staffing Calculator'!$E$8:$E23500,0),0),"")</f>
        <v/>
      </c>
    </row>
    <row r="25">
      <c r="A25" s="454"/>
      <c r="B25" s="927"/>
      <c r="C25" s="580"/>
      <c r="D25" s="935"/>
      <c r="E25" s="936"/>
      <c r="F25" s="937"/>
      <c r="G25" s="937" t="str">
        <f t="array" ref="G25">xlookup(F25,'Internal Staffing Calculator'!E:E,'Internal Staffing Calculator'!C:C,"")</f>
        <v/>
      </c>
      <c r="H25" s="932" t="str">
        <f t="array" ref="H25">if(F25&lt;&gt;"", iferror(index('Internal Staffing Calculator'!B$8:B23500,match(F25,'Internal Staffing Calculator'!E$8:E23500,0)), "Not In Budget"),"")</f>
        <v/>
      </c>
      <c r="I25" s="932" t="str">
        <f t="array" ref="I25">iferror(index('Internal Staffing Calculator'!L$8:L23500,match(F25,'Internal Staffing Calculator'!E$8:E23500,0),0),"")</f>
        <v/>
      </c>
      <c r="J25" s="932">
        <f t="shared" si="1"/>
        <v>0</v>
      </c>
      <c r="K25" s="932">
        <f t="shared" si="2"/>
        <v>0</v>
      </c>
      <c r="L25" s="938" t="str">
        <f t="array" ref="L25">iferror(index('Internal Staffing Calculator'!F$8:F23500,match($F25,'Internal Staffing Calculator'!$E$8:$E23500,0),0),"")</f>
        <v/>
      </c>
    </row>
    <row r="26">
      <c r="A26" s="454"/>
      <c r="B26" s="927"/>
      <c r="C26" s="580"/>
      <c r="D26" s="935"/>
      <c r="E26" s="936"/>
      <c r="F26" s="937"/>
      <c r="G26" s="937" t="str">
        <f t="array" ref="G26">xlookup(F26,'Internal Staffing Calculator'!E:E,'Internal Staffing Calculator'!C:C,"")</f>
        <v/>
      </c>
      <c r="H26" s="932" t="str">
        <f t="array" ref="H26">if(F26&lt;&gt;"", iferror(index('Internal Staffing Calculator'!B$8:B23500,match(F26,'Internal Staffing Calculator'!E$8:E23500,0)), "Not In Budget"),"")</f>
        <v/>
      </c>
      <c r="I26" s="932" t="str">
        <f t="array" ref="I26">iferror(index('Internal Staffing Calculator'!L$8:L23500,match(F26,'Internal Staffing Calculator'!E$8:E23500,0),0),"")</f>
        <v/>
      </c>
      <c r="J26" s="932">
        <f t="shared" si="1"/>
        <v>0</v>
      </c>
      <c r="K26" s="932">
        <f t="shared" si="2"/>
        <v>0</v>
      </c>
      <c r="L26" s="938" t="str">
        <f t="array" ref="L26">iferror(index('Internal Staffing Calculator'!F$8:F23500,match($F26,'Internal Staffing Calculator'!$E$8:$E23500,0),0),"")</f>
        <v/>
      </c>
    </row>
    <row r="27">
      <c r="A27" s="454"/>
      <c r="B27" s="927"/>
      <c r="C27" s="580"/>
      <c r="D27" s="935"/>
      <c r="E27" s="936"/>
      <c r="F27" s="937"/>
      <c r="G27" s="937" t="str">
        <f t="array" ref="G27">xlookup(F27,'Internal Staffing Calculator'!E:E,'Internal Staffing Calculator'!C:C,"")</f>
        <v/>
      </c>
      <c r="H27" s="932" t="str">
        <f t="array" ref="H27">if(F27&lt;&gt;"", iferror(index('Internal Staffing Calculator'!B$8:B23500,match(F27,'Internal Staffing Calculator'!E$8:E23500,0)), "Not In Budget"),"")</f>
        <v/>
      </c>
      <c r="I27" s="932" t="str">
        <f t="array" ref="I27">iferror(index('Internal Staffing Calculator'!L$8:L23500,match(F27,'Internal Staffing Calculator'!E$8:E23500,0),0),"")</f>
        <v/>
      </c>
      <c r="J27" s="932">
        <f t="shared" si="1"/>
        <v>0</v>
      </c>
      <c r="K27" s="932">
        <f t="shared" si="2"/>
        <v>0</v>
      </c>
      <c r="L27" s="938" t="str">
        <f t="array" ref="L27">iferror(index('Internal Staffing Calculator'!F$8:F23500,match($F27,'Internal Staffing Calculator'!$E$8:$E23500,0),0),"")</f>
        <v/>
      </c>
    </row>
    <row r="28">
      <c r="A28" s="454"/>
      <c r="B28" s="927"/>
      <c r="C28" s="580"/>
      <c r="D28" s="935"/>
      <c r="E28" s="936"/>
      <c r="F28" s="937"/>
      <c r="G28" s="937" t="str">
        <f t="array" ref="G28">xlookup(F28,'Internal Staffing Calculator'!E:E,'Internal Staffing Calculator'!C:C,"")</f>
        <v/>
      </c>
      <c r="H28" s="932" t="str">
        <f t="array" ref="H28">if(F28&lt;&gt;"", iferror(index('Internal Staffing Calculator'!B$8:B23500,match(F28,'Internal Staffing Calculator'!E$8:E23500,0)), "Not In Budget"),"")</f>
        <v/>
      </c>
      <c r="I28" s="932" t="str">
        <f t="array" ref="I28">iferror(index('Internal Staffing Calculator'!L$8:L23500,match(F28,'Internal Staffing Calculator'!E$8:E23500,0),0),"")</f>
        <v/>
      </c>
      <c r="J28" s="932">
        <f t="shared" si="1"/>
        <v>0</v>
      </c>
      <c r="K28" s="932">
        <f t="shared" si="2"/>
        <v>0</v>
      </c>
      <c r="L28" s="938" t="str">
        <f t="array" ref="L28">iferror(index('Internal Staffing Calculator'!F$8:F23500,match($F28,'Internal Staffing Calculator'!$E$8:$E23500,0),0),"")</f>
        <v/>
      </c>
    </row>
    <row r="29">
      <c r="A29" s="454"/>
      <c r="B29" s="927"/>
      <c r="C29" s="580"/>
      <c r="D29" s="935"/>
      <c r="E29" s="936"/>
      <c r="F29" s="937"/>
      <c r="G29" s="937" t="str">
        <f t="array" ref="G29">xlookup(F29,'Internal Staffing Calculator'!E:E,'Internal Staffing Calculator'!C:C,"")</f>
        <v/>
      </c>
      <c r="H29" s="932" t="str">
        <f t="array" ref="H29">if(F29&lt;&gt;"", iferror(index('Internal Staffing Calculator'!B$8:B23500,match(F29,'Internal Staffing Calculator'!E$8:E23500,0)), "Not In Budget"),"")</f>
        <v/>
      </c>
      <c r="I29" s="932" t="str">
        <f t="array" ref="I29">iferror(index('Internal Staffing Calculator'!L$8:L23500,match(F29,'Internal Staffing Calculator'!E$8:E23500,0),0),"")</f>
        <v/>
      </c>
      <c r="J29" s="932">
        <f t="shared" si="1"/>
        <v>0</v>
      </c>
      <c r="K29" s="932">
        <f t="shared" si="2"/>
        <v>0</v>
      </c>
      <c r="L29" s="938" t="str">
        <f t="array" ref="L29">iferror(index('Internal Staffing Calculator'!F$8:F23500,match($F29,'Internal Staffing Calculator'!$E$8:$E23500,0),0),"")</f>
        <v/>
      </c>
    </row>
    <row r="30">
      <c r="A30" s="454"/>
      <c r="B30" s="927"/>
      <c r="C30" s="580"/>
      <c r="D30" s="935"/>
      <c r="E30" s="936"/>
      <c r="F30" s="937"/>
      <c r="G30" s="937" t="str">
        <f t="array" ref="G30">xlookup(F30,'Internal Staffing Calculator'!E:E,'Internal Staffing Calculator'!C:C,"")</f>
        <v/>
      </c>
      <c r="H30" s="932" t="str">
        <f t="array" ref="H30">if(F30&lt;&gt;"", iferror(index('Internal Staffing Calculator'!B$8:B23500,match(F30,'Internal Staffing Calculator'!E$8:E23500,0)), "Not In Budget"),"")</f>
        <v/>
      </c>
      <c r="I30" s="932" t="str">
        <f t="array" ref="I30">iferror(index('Internal Staffing Calculator'!L$8:L23500,match(F30,'Internal Staffing Calculator'!E$8:E23500,0),0),"")</f>
        <v/>
      </c>
      <c r="J30" s="932">
        <f t="shared" si="1"/>
        <v>0</v>
      </c>
      <c r="K30" s="932">
        <f t="shared" si="2"/>
        <v>0</v>
      </c>
      <c r="L30" s="938" t="str">
        <f t="array" ref="L30">iferror(index('Internal Staffing Calculator'!F$8:F23500,match($F30,'Internal Staffing Calculator'!$E$8:$E23500,0),0),"")</f>
        <v/>
      </c>
    </row>
    <row r="31">
      <c r="A31" s="454"/>
      <c r="B31" s="927"/>
      <c r="C31" s="580"/>
      <c r="D31" s="935"/>
      <c r="E31" s="936"/>
      <c r="F31" s="937"/>
      <c r="G31" s="937" t="str">
        <f t="array" ref="G31">xlookup(F31,'Internal Staffing Calculator'!E:E,'Internal Staffing Calculator'!C:C,"")</f>
        <v/>
      </c>
      <c r="H31" s="932" t="str">
        <f t="array" ref="H31">if(F31&lt;&gt;"", iferror(index('Internal Staffing Calculator'!B$8:B23500,match(F31,'Internal Staffing Calculator'!E$8:E23500,0)), "Not In Budget"),"")</f>
        <v/>
      </c>
      <c r="I31" s="932" t="str">
        <f t="array" ref="I31">iferror(index('Internal Staffing Calculator'!L$8:L23500,match(F31,'Internal Staffing Calculator'!E$8:E23500,0),0),"")</f>
        <v/>
      </c>
      <c r="J31" s="932">
        <f t="shared" si="1"/>
        <v>0</v>
      </c>
      <c r="K31" s="932">
        <f t="shared" si="2"/>
        <v>0</v>
      </c>
      <c r="L31" s="938" t="str">
        <f t="array" ref="L31">iferror(index('Internal Staffing Calculator'!F$8:F23500,match($F31,'Internal Staffing Calculator'!$E$8:$E23500,0),0),"")</f>
        <v/>
      </c>
    </row>
    <row r="32">
      <c r="A32" s="454"/>
      <c r="B32" s="927"/>
      <c r="C32" s="580"/>
      <c r="D32" s="935"/>
      <c r="E32" s="936"/>
      <c r="F32" s="937"/>
      <c r="G32" s="937" t="str">
        <f t="array" ref="G32">xlookup(F32,'Internal Staffing Calculator'!E:E,'Internal Staffing Calculator'!C:C,"")</f>
        <v/>
      </c>
      <c r="H32" s="932" t="str">
        <f t="array" ref="H32">if(F32&lt;&gt;"", iferror(index('Internal Staffing Calculator'!B$8:B23500,match(F32,'Internal Staffing Calculator'!E$8:E23500,0)), "Not In Budget"),"")</f>
        <v/>
      </c>
      <c r="I32" s="932" t="str">
        <f t="array" ref="I32">iferror(index('Internal Staffing Calculator'!L$8:L23500,match(F32,'Internal Staffing Calculator'!E$8:E23500,0),0),"")</f>
        <v/>
      </c>
      <c r="J32" s="932">
        <f t="shared" si="1"/>
        <v>0</v>
      </c>
      <c r="K32" s="932">
        <f t="shared" si="2"/>
        <v>0</v>
      </c>
      <c r="L32" s="938" t="str">
        <f t="array" ref="L32">iferror(index('Internal Staffing Calculator'!F$8:F23500,match($F32,'Internal Staffing Calculator'!$E$8:$E23500,0),0),"")</f>
        <v/>
      </c>
    </row>
    <row r="33">
      <c r="A33" s="454"/>
      <c r="B33" s="927"/>
      <c r="C33" s="580"/>
      <c r="D33" s="935"/>
      <c r="E33" s="936"/>
      <c r="F33" s="937"/>
      <c r="G33" s="937" t="str">
        <f t="array" ref="G33">xlookup(F33,'Internal Staffing Calculator'!E:E,'Internal Staffing Calculator'!C:C,"")</f>
        <v/>
      </c>
      <c r="H33" s="932" t="str">
        <f t="array" ref="H33">if(F33&lt;&gt;"", iferror(index('Internal Staffing Calculator'!B$8:B23500,match(F33,'Internal Staffing Calculator'!E$8:E23500,0)), "Not In Budget"),"")</f>
        <v/>
      </c>
      <c r="I33" s="932" t="str">
        <f t="array" ref="I33">iferror(index('Internal Staffing Calculator'!L$8:L23500,match(F33,'Internal Staffing Calculator'!E$8:E23500,0),0),"")</f>
        <v/>
      </c>
      <c r="J33" s="932">
        <f t="shared" si="1"/>
        <v>0</v>
      </c>
      <c r="K33" s="932">
        <f t="shared" si="2"/>
        <v>0</v>
      </c>
      <c r="L33" s="938" t="str">
        <f t="array" ref="L33">iferror(index('Internal Staffing Calculator'!F$8:F23500,match($F33,'Internal Staffing Calculator'!$E$8:$E23500,0),0),"")</f>
        <v/>
      </c>
    </row>
    <row r="34">
      <c r="A34" s="454"/>
      <c r="B34" s="927"/>
      <c r="C34" s="580"/>
      <c r="D34" s="935"/>
      <c r="E34" s="936"/>
      <c r="F34" s="937"/>
      <c r="G34" s="937" t="str">
        <f t="array" ref="G34">xlookup(F34,'Internal Staffing Calculator'!E:E,'Internal Staffing Calculator'!C:C,"")</f>
        <v/>
      </c>
      <c r="H34" s="932" t="str">
        <f t="array" ref="H34">if(F34&lt;&gt;"", iferror(index('Internal Staffing Calculator'!B$8:B23500,match(F34,'Internal Staffing Calculator'!E$8:E23500,0)), "Not In Budget"),"")</f>
        <v/>
      </c>
      <c r="I34" s="932" t="str">
        <f t="array" ref="I34">iferror(index('Internal Staffing Calculator'!L$8:L23500,match(F34,'Internal Staffing Calculator'!E$8:E23500,0),0),"")</f>
        <v/>
      </c>
      <c r="J34" s="932">
        <f t="shared" si="1"/>
        <v>0</v>
      </c>
      <c r="K34" s="932">
        <f t="shared" si="2"/>
        <v>0</v>
      </c>
      <c r="L34" s="938" t="str">
        <f t="array" ref="L34">iferror(index('Internal Staffing Calculator'!F$8:F23500,match($F34,'Internal Staffing Calculator'!$E$8:$E23500,0),0),"")</f>
        <v/>
      </c>
    </row>
    <row r="35">
      <c r="A35" s="454"/>
      <c r="B35" s="927"/>
      <c r="C35" s="580"/>
      <c r="D35" s="935"/>
      <c r="E35" s="936"/>
      <c r="F35" s="937"/>
      <c r="G35" s="937" t="str">
        <f t="array" ref="G35">xlookup(F35,'Internal Staffing Calculator'!E:E,'Internal Staffing Calculator'!C:C,"")</f>
        <v/>
      </c>
      <c r="H35" s="932" t="str">
        <f t="array" ref="H35">if(F35&lt;&gt;"", iferror(index('Internal Staffing Calculator'!B$8:B23500,match(F35,'Internal Staffing Calculator'!E$8:E23500,0)), "Not In Budget"),"")</f>
        <v/>
      </c>
      <c r="I35" s="932" t="str">
        <f t="array" ref="I35">iferror(index('Internal Staffing Calculator'!L$8:L23500,match(F35,'Internal Staffing Calculator'!E$8:E23500,0),0),"")</f>
        <v/>
      </c>
      <c r="J35" s="932">
        <f t="shared" si="1"/>
        <v>0</v>
      </c>
      <c r="K35" s="932">
        <f t="shared" si="2"/>
        <v>0</v>
      </c>
      <c r="L35" s="938" t="str">
        <f t="array" ref="L35">iferror(index('Internal Staffing Calculator'!F$8:F23500,match($F35,'Internal Staffing Calculator'!$E$8:$E23500,0),0),"")</f>
        <v/>
      </c>
    </row>
    <row r="36">
      <c r="A36" s="454"/>
      <c r="B36" s="927"/>
      <c r="C36" s="580"/>
      <c r="D36" s="935"/>
      <c r="E36" s="936"/>
      <c r="F36" s="937"/>
      <c r="G36" s="937" t="str">
        <f t="array" ref="G36">xlookup(F36,'Internal Staffing Calculator'!E:E,'Internal Staffing Calculator'!C:C,"")</f>
        <v/>
      </c>
      <c r="H36" s="932" t="str">
        <f t="array" ref="H36">if(F36&lt;&gt;"", iferror(index('Internal Staffing Calculator'!B$8:B23500,match(F36,'Internal Staffing Calculator'!E$8:E23500,0)), "Not In Budget"),"")</f>
        <v/>
      </c>
      <c r="I36" s="932" t="str">
        <f t="array" ref="I36">iferror(index('Internal Staffing Calculator'!L$8:L23500,match(F36,'Internal Staffing Calculator'!E$8:E23500,0),0),"")</f>
        <v/>
      </c>
      <c r="J36" s="932">
        <f t="shared" si="1"/>
        <v>0</v>
      </c>
      <c r="K36" s="932">
        <f t="shared" si="2"/>
        <v>0</v>
      </c>
      <c r="L36" s="938" t="str">
        <f t="array" ref="L36">iferror(index('Internal Staffing Calculator'!F$8:F23500,match($F36,'Internal Staffing Calculator'!$E$8:$E23500,0),0),"")</f>
        <v/>
      </c>
    </row>
    <row r="37">
      <c r="A37" s="454"/>
      <c r="B37" s="927"/>
      <c r="C37" s="580"/>
      <c r="D37" s="935"/>
      <c r="E37" s="936"/>
      <c r="F37" s="937"/>
      <c r="G37" s="937" t="str">
        <f t="array" ref="G37">xlookup(F37,'Internal Staffing Calculator'!E:E,'Internal Staffing Calculator'!C:C,"")</f>
        <v/>
      </c>
      <c r="H37" s="932" t="str">
        <f t="array" ref="H37">if(F37&lt;&gt;"", iferror(index('Internal Staffing Calculator'!B$8:B23500,match(F37,'Internal Staffing Calculator'!E$8:E23500,0)), "Not In Budget"),"")</f>
        <v/>
      </c>
      <c r="I37" s="932" t="str">
        <f t="array" ref="I37">iferror(index('Internal Staffing Calculator'!L$8:L23500,match(F37,'Internal Staffing Calculator'!E$8:E23500,0),0),"")</f>
        <v/>
      </c>
      <c r="J37" s="932">
        <f t="shared" si="1"/>
        <v>0</v>
      </c>
      <c r="K37" s="932">
        <f t="shared" si="2"/>
        <v>0</v>
      </c>
      <c r="L37" s="938" t="str">
        <f t="array" ref="L37">iferror(index('Internal Staffing Calculator'!F$8:F23500,match($F37,'Internal Staffing Calculator'!$E$8:$E23500,0),0),"")</f>
        <v/>
      </c>
    </row>
    <row r="38">
      <c r="A38" s="454"/>
      <c r="B38" s="927"/>
      <c r="C38" s="580"/>
      <c r="D38" s="935"/>
      <c r="E38" s="936"/>
      <c r="F38" s="937"/>
      <c r="G38" s="937" t="str">
        <f t="array" ref="G38">xlookup(F38,'Internal Staffing Calculator'!E:E,'Internal Staffing Calculator'!C:C,"")</f>
        <v/>
      </c>
      <c r="H38" s="932" t="str">
        <f t="array" ref="H38">if(F38&lt;&gt;"", iferror(index('Internal Staffing Calculator'!B$8:B23500,match(F38,'Internal Staffing Calculator'!E$8:E23500,0)), "Not In Budget"),"")</f>
        <v/>
      </c>
      <c r="I38" s="932" t="str">
        <f t="array" ref="I38">iferror(index('Internal Staffing Calculator'!L$8:L23500,match(F38,'Internal Staffing Calculator'!E$8:E23500,0),0),"")</f>
        <v/>
      </c>
      <c r="J38" s="932">
        <f t="shared" si="1"/>
        <v>0</v>
      </c>
      <c r="K38" s="932">
        <f t="shared" si="2"/>
        <v>0</v>
      </c>
      <c r="L38" s="938" t="str">
        <f t="array" ref="L38">iferror(index('Internal Staffing Calculator'!F$8:F23500,match($F38,'Internal Staffing Calculator'!$E$8:$E23500,0),0),"")</f>
        <v/>
      </c>
    </row>
    <row r="39">
      <c r="A39" s="454"/>
      <c r="B39" s="927"/>
      <c r="C39" s="580"/>
      <c r="D39" s="935"/>
      <c r="E39" s="936"/>
      <c r="F39" s="937"/>
      <c r="G39" s="937" t="str">
        <f t="array" ref="G39">xlookup(F39,'Internal Staffing Calculator'!E:E,'Internal Staffing Calculator'!C:C,"")</f>
        <v/>
      </c>
      <c r="H39" s="932" t="str">
        <f t="array" ref="H39">if(F39&lt;&gt;"", iferror(index('Internal Staffing Calculator'!B$8:B23500,match(F39,'Internal Staffing Calculator'!E$8:E23500,0)), "Not In Budget"),"")</f>
        <v/>
      </c>
      <c r="I39" s="932" t="str">
        <f t="array" ref="I39">iferror(index('Internal Staffing Calculator'!L$8:L23500,match(F39,'Internal Staffing Calculator'!E$8:E23500,0),0),"")</f>
        <v/>
      </c>
      <c r="J39" s="932">
        <f t="shared" si="1"/>
        <v>0</v>
      </c>
      <c r="K39" s="932">
        <f t="shared" si="2"/>
        <v>0</v>
      </c>
      <c r="L39" s="938" t="str">
        <f t="array" ref="L39">iferror(index('Internal Staffing Calculator'!F$8:F23500,match($F39,'Internal Staffing Calculator'!$E$8:$E23500,0),0),"")</f>
        <v/>
      </c>
    </row>
    <row r="40">
      <c r="A40" s="454"/>
      <c r="B40" s="927"/>
      <c r="C40" s="580"/>
      <c r="D40" s="935"/>
      <c r="E40" s="936"/>
      <c r="F40" s="937"/>
      <c r="G40" s="937" t="str">
        <f t="array" ref="G40">xlookup(F40,'Internal Staffing Calculator'!E:E,'Internal Staffing Calculator'!C:C,"")</f>
        <v/>
      </c>
      <c r="H40" s="932" t="str">
        <f t="array" ref="H40">if(F40&lt;&gt;"", iferror(index('Internal Staffing Calculator'!B$8:B23500,match(F40,'Internal Staffing Calculator'!E$8:E23500,0)), "Not In Budget"),"")</f>
        <v/>
      </c>
      <c r="I40" s="932" t="str">
        <f t="array" ref="I40">iferror(index('Internal Staffing Calculator'!L$8:L23500,match(F40,'Internal Staffing Calculator'!E$8:E23500,0),0),"")</f>
        <v/>
      </c>
      <c r="J40" s="932">
        <f t="shared" si="1"/>
        <v>0</v>
      </c>
      <c r="K40" s="932">
        <f t="shared" si="2"/>
        <v>0</v>
      </c>
      <c r="L40" s="938" t="str">
        <f t="array" ref="L40">iferror(index('Internal Staffing Calculator'!F$8:F23500,match($F40,'Internal Staffing Calculator'!$E$8:$E23500,0),0),"")</f>
        <v/>
      </c>
    </row>
    <row r="41">
      <c r="A41" s="454"/>
      <c r="B41" s="927"/>
      <c r="C41" s="580"/>
      <c r="D41" s="935"/>
      <c r="E41" s="936"/>
      <c r="F41" s="937"/>
      <c r="G41" s="937" t="str">
        <f t="array" ref="G41">xlookup(F41,'Internal Staffing Calculator'!E:E,'Internal Staffing Calculator'!C:C,"")</f>
        <v/>
      </c>
      <c r="H41" s="932" t="str">
        <f t="array" ref="H41">if(F41&lt;&gt;"", iferror(index('Internal Staffing Calculator'!B$8:B23500,match(F41,'Internal Staffing Calculator'!E$8:E23500,0)), "Not In Budget"),"")</f>
        <v/>
      </c>
      <c r="I41" s="932" t="str">
        <f t="array" ref="I41">iferror(index('Internal Staffing Calculator'!L$8:L23500,match(F41,'Internal Staffing Calculator'!E$8:E23500,0),0),"")</f>
        <v/>
      </c>
      <c r="J41" s="932">
        <f t="shared" si="1"/>
        <v>0</v>
      </c>
      <c r="K41" s="932">
        <f t="shared" si="2"/>
        <v>0</v>
      </c>
      <c r="L41" s="938" t="str">
        <f t="array" ref="L41">iferror(index('Internal Staffing Calculator'!F$8:F23500,match($F41,'Internal Staffing Calculator'!$E$8:$E23500,0),0),"")</f>
        <v/>
      </c>
    </row>
    <row r="42">
      <c r="A42" s="454"/>
      <c r="B42" s="927"/>
      <c r="C42" s="580"/>
      <c r="D42" s="935"/>
      <c r="E42" s="936"/>
      <c r="F42" s="937"/>
      <c r="G42" s="937" t="str">
        <f t="array" ref="G42">xlookup(F42,'Internal Staffing Calculator'!E:E,'Internal Staffing Calculator'!C:C,"")</f>
        <v/>
      </c>
      <c r="H42" s="932" t="str">
        <f t="array" ref="H42">if(F42&lt;&gt;"", iferror(index('Internal Staffing Calculator'!B$8:B23500,match(F42,'Internal Staffing Calculator'!E$8:E23500,0)), "Not In Budget"),"")</f>
        <v/>
      </c>
      <c r="I42" s="932" t="str">
        <f t="array" ref="I42">iferror(index('Internal Staffing Calculator'!L$8:L23500,match(F42,'Internal Staffing Calculator'!E$8:E23500,0),0),"")</f>
        <v/>
      </c>
      <c r="J42" s="932">
        <f t="shared" si="1"/>
        <v>0</v>
      </c>
      <c r="K42" s="932">
        <f t="shared" si="2"/>
        <v>0</v>
      </c>
      <c r="L42" s="938" t="str">
        <f t="array" ref="L42">iferror(index('Internal Staffing Calculator'!F$8:F23500,match($F42,'Internal Staffing Calculator'!$E$8:$E23500,0),0),"")</f>
        <v/>
      </c>
    </row>
    <row r="43">
      <c r="A43" s="454"/>
      <c r="B43" s="927"/>
      <c r="C43" s="580"/>
      <c r="D43" s="935"/>
      <c r="E43" s="936"/>
      <c r="F43" s="937"/>
      <c r="G43" s="937" t="str">
        <f t="array" ref="G43">xlookup(F43,'Internal Staffing Calculator'!E:E,'Internal Staffing Calculator'!C:C,"")</f>
        <v/>
      </c>
      <c r="H43" s="932" t="str">
        <f t="array" ref="H43">if(F43&lt;&gt;"", iferror(index('Internal Staffing Calculator'!B$8:B23500,match(F43,'Internal Staffing Calculator'!E$8:E23500,0)), "Not In Budget"),"")</f>
        <v/>
      </c>
      <c r="I43" s="932" t="str">
        <f t="array" ref="I43">iferror(index('Internal Staffing Calculator'!L$8:L23500,match(F43,'Internal Staffing Calculator'!E$8:E23500,0),0),"")</f>
        <v/>
      </c>
      <c r="J43" s="932">
        <f t="shared" si="1"/>
        <v>0</v>
      </c>
      <c r="K43" s="932">
        <f t="shared" si="2"/>
        <v>0</v>
      </c>
      <c r="L43" s="938" t="str">
        <f t="array" ref="L43">iferror(index('Internal Staffing Calculator'!F$8:F23500,match($F43,'Internal Staffing Calculator'!$E$8:$E23500,0),0),"")</f>
        <v/>
      </c>
    </row>
    <row r="44">
      <c r="A44" s="454"/>
      <c r="B44" s="927"/>
      <c r="C44" s="580"/>
      <c r="D44" s="935"/>
      <c r="E44" s="936"/>
      <c r="F44" s="937"/>
      <c r="G44" s="937" t="str">
        <f t="array" ref="G44">xlookup(F44,'Internal Staffing Calculator'!E:E,'Internal Staffing Calculator'!C:C,"")</f>
        <v/>
      </c>
      <c r="H44" s="932" t="str">
        <f t="array" ref="H44">if(F44&lt;&gt;"", iferror(index('Internal Staffing Calculator'!B$8:B23500,match(F44,'Internal Staffing Calculator'!E$8:E23500,0)), "Not In Budget"),"")</f>
        <v/>
      </c>
      <c r="I44" s="932" t="str">
        <f t="array" ref="I44">iferror(index('Internal Staffing Calculator'!L$8:L23500,match(F44,'Internal Staffing Calculator'!E$8:E23500,0),0),"")</f>
        <v/>
      </c>
      <c r="J44" s="932">
        <f t="shared" si="1"/>
        <v>0</v>
      </c>
      <c r="K44" s="932">
        <f t="shared" si="2"/>
        <v>0</v>
      </c>
      <c r="L44" s="938" t="str">
        <f t="array" ref="L44">iferror(index('Internal Staffing Calculator'!F$8:F23500,match($F44,'Internal Staffing Calculator'!$E$8:$E23500,0),0),"")</f>
        <v/>
      </c>
    </row>
    <row r="45">
      <c r="A45" s="454"/>
      <c r="B45" s="927"/>
      <c r="C45" s="580"/>
      <c r="D45" s="935"/>
      <c r="E45" s="936"/>
      <c r="F45" s="937"/>
      <c r="G45" s="937" t="str">
        <f t="array" ref="G45">xlookup(F45,'Internal Staffing Calculator'!E:E,'Internal Staffing Calculator'!C:C,"")</f>
        <v/>
      </c>
      <c r="H45" s="932" t="str">
        <f t="array" ref="H45">if(F45&lt;&gt;"", iferror(index('Internal Staffing Calculator'!B$8:B23500,match(F45,'Internal Staffing Calculator'!E$8:E23500,0)), "Not In Budget"),"")</f>
        <v/>
      </c>
      <c r="I45" s="932" t="str">
        <f t="array" ref="I45">iferror(index('Internal Staffing Calculator'!L$8:L23500,match(F45,'Internal Staffing Calculator'!E$8:E23500,0),0),"")</f>
        <v/>
      </c>
      <c r="J45" s="932">
        <f t="shared" si="1"/>
        <v>0</v>
      </c>
      <c r="K45" s="932">
        <f t="shared" si="2"/>
        <v>0</v>
      </c>
      <c r="L45" s="938" t="str">
        <f t="array" ref="L45">iferror(index('Internal Staffing Calculator'!F$8:F23500,match($F45,'Internal Staffing Calculator'!$E$8:$E23500,0),0),"")</f>
        <v/>
      </c>
    </row>
    <row r="46">
      <c r="A46" s="454"/>
      <c r="B46" s="927"/>
      <c r="C46" s="580"/>
      <c r="D46" s="935"/>
      <c r="E46" s="936"/>
      <c r="F46" s="937"/>
      <c r="G46" s="937" t="str">
        <f t="array" ref="G46">xlookup(F46,'Internal Staffing Calculator'!E:E,'Internal Staffing Calculator'!C:C,"")</f>
        <v/>
      </c>
      <c r="H46" s="932" t="str">
        <f t="array" ref="H46">if(F46&lt;&gt;"", iferror(index('Internal Staffing Calculator'!B$8:B23500,match(F46,'Internal Staffing Calculator'!E$8:E23500,0)), "Not In Budget"),"")</f>
        <v/>
      </c>
      <c r="I46" s="932" t="str">
        <f t="array" ref="I46">iferror(index('Internal Staffing Calculator'!L$8:L23500,match(F46,'Internal Staffing Calculator'!E$8:E23500,0),0),"")</f>
        <v/>
      </c>
      <c r="J46" s="932">
        <f t="shared" si="1"/>
        <v>0</v>
      </c>
      <c r="K46" s="932">
        <f t="shared" si="2"/>
        <v>0</v>
      </c>
      <c r="L46" s="938" t="str">
        <f t="array" ref="L46">iferror(index('Internal Staffing Calculator'!F$8:F23500,match($F46,'Internal Staffing Calculator'!$E$8:$E23500,0),0),"")</f>
        <v/>
      </c>
    </row>
    <row r="47">
      <c r="A47" s="454"/>
      <c r="B47" s="927"/>
      <c r="C47" s="580"/>
      <c r="D47" s="935"/>
      <c r="E47" s="936"/>
      <c r="F47" s="937"/>
      <c r="G47" s="937" t="str">
        <f t="array" ref="G47">xlookup(F47,'Internal Staffing Calculator'!E:E,'Internal Staffing Calculator'!C:C,"")</f>
        <v/>
      </c>
      <c r="H47" s="932" t="str">
        <f t="array" ref="H47">if(F47&lt;&gt;"", iferror(index('Internal Staffing Calculator'!B$8:B23500,match(F47,'Internal Staffing Calculator'!E$8:E23500,0)), "Not In Budget"),"")</f>
        <v/>
      </c>
      <c r="I47" s="932" t="str">
        <f t="array" ref="I47">iferror(index('Internal Staffing Calculator'!L$8:L23500,match(F47,'Internal Staffing Calculator'!E$8:E23500,0),0),"")</f>
        <v/>
      </c>
      <c r="J47" s="932">
        <f t="shared" si="1"/>
        <v>0</v>
      </c>
      <c r="K47" s="932">
        <f t="shared" si="2"/>
        <v>0</v>
      </c>
      <c r="L47" s="938" t="str">
        <f t="array" ref="L47">iferror(index('Internal Staffing Calculator'!F$8:F23500,match($F47,'Internal Staffing Calculator'!$E$8:$E23500,0),0),"")</f>
        <v/>
      </c>
    </row>
    <row r="48">
      <c r="A48" s="454"/>
      <c r="B48" s="927"/>
      <c r="C48" s="580"/>
      <c r="D48" s="935"/>
      <c r="E48" s="936"/>
      <c r="F48" s="937"/>
      <c r="G48" s="937" t="str">
        <f t="array" ref="G48">xlookup(F48,'Internal Staffing Calculator'!E:E,'Internal Staffing Calculator'!C:C,"")</f>
        <v/>
      </c>
      <c r="H48" s="932" t="str">
        <f t="array" ref="H48">if(F48&lt;&gt;"", iferror(index('Internal Staffing Calculator'!B$8:B23500,match(F48,'Internal Staffing Calculator'!E$8:E23500,0)), "Not In Budget"),"")</f>
        <v/>
      </c>
      <c r="I48" s="932" t="str">
        <f t="array" ref="I48">iferror(index('Internal Staffing Calculator'!L$8:L23500,match(F48,'Internal Staffing Calculator'!E$8:E23500,0),0),"")</f>
        <v/>
      </c>
      <c r="J48" s="932">
        <f t="shared" si="1"/>
        <v>0</v>
      </c>
      <c r="K48" s="932">
        <f t="shared" si="2"/>
        <v>0</v>
      </c>
      <c r="L48" s="938" t="str">
        <f t="array" ref="L48">iferror(index('Internal Staffing Calculator'!F$8:F23500,match($F48,'Internal Staffing Calculator'!$E$8:$E23500,0),0),"")</f>
        <v/>
      </c>
    </row>
    <row r="49">
      <c r="A49" s="454"/>
      <c r="B49" s="927"/>
      <c r="C49" s="580"/>
      <c r="D49" s="935"/>
      <c r="E49" s="936"/>
      <c r="F49" s="937"/>
      <c r="G49" s="937" t="str">
        <f t="array" ref="G49">xlookup(F49,'Internal Staffing Calculator'!E:E,'Internal Staffing Calculator'!C:C,"")</f>
        <v/>
      </c>
      <c r="H49" s="932" t="str">
        <f t="array" ref="H49">if(F49&lt;&gt;"", iferror(index('Internal Staffing Calculator'!B$8:B23500,match(F49,'Internal Staffing Calculator'!E$8:E23500,0)), "Not In Budget"),"")</f>
        <v/>
      </c>
      <c r="I49" s="932" t="str">
        <f t="array" ref="I49">iferror(index('Internal Staffing Calculator'!L$8:L23500,match(F49,'Internal Staffing Calculator'!E$8:E23500,0),0),"")</f>
        <v/>
      </c>
      <c r="J49" s="932">
        <f t="shared" si="1"/>
        <v>0</v>
      </c>
      <c r="K49" s="932">
        <f t="shared" si="2"/>
        <v>0</v>
      </c>
      <c r="L49" s="938" t="str">
        <f t="array" ref="L49">iferror(index('Internal Staffing Calculator'!F$8:F23500,match($F49,'Internal Staffing Calculator'!$E$8:$E23500,0),0),"")</f>
        <v/>
      </c>
    </row>
    <row r="50">
      <c r="A50" s="454"/>
      <c r="B50" s="927"/>
      <c r="C50" s="580"/>
      <c r="D50" s="935"/>
      <c r="E50" s="936"/>
      <c r="F50" s="937"/>
      <c r="G50" s="937" t="str">
        <f t="array" ref="G50">xlookup(F50,'Internal Staffing Calculator'!E:E,'Internal Staffing Calculator'!C:C,"")</f>
        <v/>
      </c>
      <c r="H50" s="932" t="str">
        <f t="array" ref="H50">if(F50&lt;&gt;"", iferror(index('Internal Staffing Calculator'!B$8:B23500,match(F50,'Internal Staffing Calculator'!E$8:E23500,0)), "Not In Budget"),"")</f>
        <v/>
      </c>
      <c r="I50" s="932" t="str">
        <f t="array" ref="I50">iferror(index('Internal Staffing Calculator'!L$8:L23500,match(F50,'Internal Staffing Calculator'!E$8:E23500,0),0),"")</f>
        <v/>
      </c>
      <c r="J50" s="932">
        <f t="shared" si="1"/>
        <v>0</v>
      </c>
      <c r="K50" s="932">
        <f t="shared" si="2"/>
        <v>0</v>
      </c>
      <c r="L50" s="938" t="str">
        <f t="array" ref="L50">iferror(index('Internal Staffing Calculator'!F$8:F23500,match($F50,'Internal Staffing Calculator'!$E$8:$E23500,0),0),"")</f>
        <v/>
      </c>
    </row>
    <row r="51">
      <c r="A51" s="454"/>
      <c r="B51" s="927"/>
      <c r="C51" s="580"/>
      <c r="D51" s="935"/>
      <c r="E51" s="936"/>
      <c r="F51" s="937"/>
      <c r="G51" s="937" t="str">
        <f t="array" ref="G51">xlookup(F51,'Internal Staffing Calculator'!E:E,'Internal Staffing Calculator'!C:C,"")</f>
        <v/>
      </c>
      <c r="H51" s="932" t="str">
        <f t="array" ref="H51">if(F51&lt;&gt;"", iferror(index('Internal Staffing Calculator'!B$8:B23500,match(F51,'Internal Staffing Calculator'!E$8:E23500,0)), "Not In Budget"),"")</f>
        <v/>
      </c>
      <c r="I51" s="932" t="str">
        <f t="array" ref="I51">iferror(index('Internal Staffing Calculator'!L$8:L23500,match(F51,'Internal Staffing Calculator'!E$8:E23500,0),0),"")</f>
        <v/>
      </c>
      <c r="J51" s="932">
        <f t="shared" si="1"/>
        <v>0</v>
      </c>
      <c r="K51" s="932">
        <f t="shared" si="2"/>
        <v>0</v>
      </c>
      <c r="L51" s="938" t="str">
        <f t="array" ref="L51">iferror(index('Internal Staffing Calculator'!F$8:F23500,match($F51,'Internal Staffing Calculator'!$E$8:$E23500,0),0),"")</f>
        <v/>
      </c>
    </row>
    <row r="52">
      <c r="A52" s="454"/>
      <c r="B52" s="927"/>
      <c r="C52" s="580"/>
      <c r="D52" s="935"/>
      <c r="E52" s="936"/>
      <c r="F52" s="937"/>
      <c r="G52" s="937" t="str">
        <f t="array" ref="G52">xlookup(F52,'Internal Staffing Calculator'!E:E,'Internal Staffing Calculator'!C:C,"")</f>
        <v/>
      </c>
      <c r="H52" s="932" t="str">
        <f t="array" ref="H52">if(F52&lt;&gt;"", iferror(index('Internal Staffing Calculator'!B$8:B23500,match(F52,'Internal Staffing Calculator'!E$8:E23500,0)), "Not In Budget"),"")</f>
        <v/>
      </c>
      <c r="I52" s="932" t="str">
        <f t="array" ref="I52">iferror(index('Internal Staffing Calculator'!L$8:L23500,match(F52,'Internal Staffing Calculator'!E$8:E23500,0),0),"")</f>
        <v/>
      </c>
      <c r="J52" s="932">
        <f t="shared" si="1"/>
        <v>0</v>
      </c>
      <c r="K52" s="932">
        <f t="shared" si="2"/>
        <v>0</v>
      </c>
      <c r="L52" s="938" t="str">
        <f t="array" ref="L52">iferror(index('Internal Staffing Calculator'!F$8:F23500,match($F52,'Internal Staffing Calculator'!$E$8:$E23500,0),0),"")</f>
        <v/>
      </c>
    </row>
    <row r="53">
      <c r="A53" s="454"/>
      <c r="B53" s="927"/>
      <c r="C53" s="580"/>
      <c r="D53" s="935"/>
      <c r="E53" s="936"/>
      <c r="F53" s="937"/>
      <c r="G53" s="937" t="str">
        <f t="array" ref="G53">xlookup(F53,'Internal Staffing Calculator'!E:E,'Internal Staffing Calculator'!C:C,"")</f>
        <v/>
      </c>
      <c r="H53" s="932" t="str">
        <f t="array" ref="H53">if(F53&lt;&gt;"", iferror(index('Internal Staffing Calculator'!B$8:B23500,match(F53,'Internal Staffing Calculator'!E$8:E23500,0)), "Not In Budget"),"")</f>
        <v/>
      </c>
      <c r="I53" s="932" t="str">
        <f t="array" ref="I53">iferror(index('Internal Staffing Calculator'!L$8:L23500,match(F53,'Internal Staffing Calculator'!E$8:E23500,0),0),"")</f>
        <v/>
      </c>
      <c r="J53" s="932">
        <f t="shared" si="1"/>
        <v>0</v>
      </c>
      <c r="K53" s="932">
        <f t="shared" si="2"/>
        <v>0</v>
      </c>
      <c r="L53" s="938" t="str">
        <f t="array" ref="L53">iferror(index('Internal Staffing Calculator'!F$8:F23500,match($F53,'Internal Staffing Calculator'!$E$8:$E23500,0),0),"")</f>
        <v/>
      </c>
    </row>
    <row r="54">
      <c r="A54" s="454"/>
      <c r="B54" s="927"/>
      <c r="C54" s="580"/>
      <c r="D54" s="935"/>
      <c r="E54" s="936"/>
      <c r="F54" s="937"/>
      <c r="G54" s="937" t="str">
        <f t="array" ref="G54">xlookup(F54,'Internal Staffing Calculator'!E:E,'Internal Staffing Calculator'!C:C,"")</f>
        <v/>
      </c>
      <c r="H54" s="932" t="str">
        <f t="array" ref="H54">if(F54&lt;&gt;"", iferror(index('Internal Staffing Calculator'!B$8:B23500,match(F54,'Internal Staffing Calculator'!E$8:E23500,0)), "Not In Budget"),"")</f>
        <v/>
      </c>
      <c r="I54" s="932" t="str">
        <f t="array" ref="I54">iferror(index('Internal Staffing Calculator'!L$8:L23500,match(F54,'Internal Staffing Calculator'!E$8:E23500,0),0),"")</f>
        <v/>
      </c>
      <c r="J54" s="932">
        <f t="shared" si="1"/>
        <v>0</v>
      </c>
      <c r="K54" s="932">
        <f t="shared" si="2"/>
        <v>0</v>
      </c>
      <c r="L54" s="938" t="str">
        <f t="array" ref="L54">iferror(index('Internal Staffing Calculator'!F$8:F23500,match($F54,'Internal Staffing Calculator'!$E$8:$E23500,0),0),"")</f>
        <v/>
      </c>
    </row>
    <row r="55">
      <c r="A55" s="454"/>
      <c r="B55" s="927"/>
      <c r="C55" s="580"/>
      <c r="D55" s="935"/>
      <c r="E55" s="936"/>
      <c r="F55" s="937"/>
      <c r="G55" s="937" t="str">
        <f t="array" ref="G55">xlookup(F55,'Internal Staffing Calculator'!E:E,'Internal Staffing Calculator'!C:C,"")</f>
        <v/>
      </c>
      <c r="H55" s="932" t="str">
        <f t="array" ref="H55">if(F55&lt;&gt;"", iferror(index('Internal Staffing Calculator'!B$8:B23500,match(F55,'Internal Staffing Calculator'!E$8:E23500,0)), "Not In Budget"),"")</f>
        <v/>
      </c>
      <c r="I55" s="932" t="str">
        <f t="array" ref="I55">iferror(index('Internal Staffing Calculator'!L$8:L23500,match(F55,'Internal Staffing Calculator'!E$8:E23500,0),0),"")</f>
        <v/>
      </c>
      <c r="J55" s="932">
        <f t="shared" si="1"/>
        <v>0</v>
      </c>
      <c r="K55" s="932">
        <f t="shared" si="2"/>
        <v>0</v>
      </c>
      <c r="L55" s="938" t="str">
        <f t="array" ref="L55">iferror(index('Internal Staffing Calculator'!F$8:F23500,match($F55,'Internal Staffing Calculator'!$E$8:$E23500,0),0),"")</f>
        <v/>
      </c>
    </row>
    <row r="56">
      <c r="A56" s="454"/>
      <c r="B56" s="927"/>
      <c r="C56" s="580"/>
      <c r="D56" s="935"/>
      <c r="E56" s="936"/>
      <c r="F56" s="937"/>
      <c r="G56" s="937" t="str">
        <f t="array" ref="G56">xlookup(F56,'Internal Staffing Calculator'!E:E,'Internal Staffing Calculator'!C:C,"")</f>
        <v/>
      </c>
      <c r="H56" s="932" t="str">
        <f t="array" ref="H56">if(F56&lt;&gt;"", iferror(index('Internal Staffing Calculator'!B$8:B23500,match(F56,'Internal Staffing Calculator'!E$8:E23500,0)), "Not In Budget"),"")</f>
        <v/>
      </c>
      <c r="I56" s="932" t="str">
        <f t="array" ref="I56">iferror(index('Internal Staffing Calculator'!L$8:L23500,match(F56,'Internal Staffing Calculator'!E$8:E23500,0),0),"")</f>
        <v/>
      </c>
      <c r="J56" s="932">
        <f t="shared" si="1"/>
        <v>0</v>
      </c>
      <c r="K56" s="932">
        <f t="shared" si="2"/>
        <v>0</v>
      </c>
      <c r="L56" s="938" t="str">
        <f t="array" ref="L56">iferror(index('Internal Staffing Calculator'!F$8:F23500,match($F56,'Internal Staffing Calculator'!$E$8:$E23500,0),0),"")</f>
        <v/>
      </c>
    </row>
    <row r="57">
      <c r="A57" s="454"/>
      <c r="B57" s="927"/>
      <c r="C57" s="580"/>
      <c r="D57" s="935"/>
      <c r="E57" s="936"/>
      <c r="F57" s="937"/>
      <c r="G57" s="937" t="str">
        <f t="array" ref="G57">xlookup(F57,'Internal Staffing Calculator'!E:E,'Internal Staffing Calculator'!C:C,"")</f>
        <v/>
      </c>
      <c r="H57" s="932" t="str">
        <f t="array" ref="H57">if(F57&lt;&gt;"", iferror(index('Internal Staffing Calculator'!B$8:B23500,match(F57,'Internal Staffing Calculator'!E$8:E23500,0)), "Not In Budget"),"")</f>
        <v/>
      </c>
      <c r="I57" s="932" t="str">
        <f t="array" ref="I57">iferror(index('Internal Staffing Calculator'!L$8:L23500,match(F57,'Internal Staffing Calculator'!E$8:E23500,0),0),"")</f>
        <v/>
      </c>
      <c r="J57" s="932">
        <f t="shared" si="1"/>
        <v>0</v>
      </c>
      <c r="K57" s="932">
        <f t="shared" si="2"/>
        <v>0</v>
      </c>
      <c r="L57" s="938" t="str">
        <f t="array" ref="L57">iferror(index('Internal Staffing Calculator'!F$8:F23500,match($F57,'Internal Staffing Calculator'!$E$8:$E23500,0),0),"")</f>
        <v/>
      </c>
    </row>
    <row r="58">
      <c r="A58" s="454"/>
      <c r="B58" s="927"/>
      <c r="C58" s="580"/>
      <c r="D58" s="935"/>
      <c r="E58" s="936"/>
      <c r="F58" s="937"/>
      <c r="G58" s="937" t="str">
        <f t="array" ref="G58">xlookup(F58,'Internal Staffing Calculator'!E:E,'Internal Staffing Calculator'!C:C,"")</f>
        <v/>
      </c>
      <c r="H58" s="932" t="str">
        <f t="array" ref="H58">if(F58&lt;&gt;"", iferror(index('Internal Staffing Calculator'!B$8:B23500,match(F58,'Internal Staffing Calculator'!E$8:E23500,0)), "Not In Budget"),"")</f>
        <v/>
      </c>
      <c r="I58" s="932" t="str">
        <f t="array" ref="I58">iferror(index('Internal Staffing Calculator'!L$8:L23500,match(F58,'Internal Staffing Calculator'!E$8:E23500,0),0),"")</f>
        <v/>
      </c>
      <c r="J58" s="932">
        <f t="shared" si="1"/>
        <v>0</v>
      </c>
      <c r="K58" s="932">
        <f t="shared" si="2"/>
        <v>0</v>
      </c>
      <c r="L58" s="938" t="str">
        <f t="array" ref="L58">iferror(index('Internal Staffing Calculator'!F$8:F23500,match($F58,'Internal Staffing Calculator'!$E$8:$E23500,0),0),"")</f>
        <v/>
      </c>
    </row>
    <row r="59">
      <c r="A59" s="454"/>
      <c r="B59" s="927"/>
      <c r="C59" s="580"/>
      <c r="D59" s="935"/>
      <c r="E59" s="936"/>
      <c r="F59" s="937"/>
      <c r="G59" s="937" t="str">
        <f t="array" ref="G59">xlookup(F59,'Internal Staffing Calculator'!E:E,'Internal Staffing Calculator'!C:C,"")</f>
        <v/>
      </c>
      <c r="H59" s="932" t="str">
        <f t="array" ref="H59">if(F59&lt;&gt;"", iferror(index('Internal Staffing Calculator'!B$8:B23500,match(F59,'Internal Staffing Calculator'!E$8:E23500,0)), "Not In Budget"),"")</f>
        <v/>
      </c>
      <c r="I59" s="932" t="str">
        <f t="array" ref="I59">iferror(index('Internal Staffing Calculator'!L$8:L23500,match(F59,'Internal Staffing Calculator'!E$8:E23500,0),0),"")</f>
        <v/>
      </c>
      <c r="J59" s="932">
        <f t="shared" si="1"/>
        <v>0</v>
      </c>
      <c r="K59" s="932">
        <f t="shared" si="2"/>
        <v>0</v>
      </c>
      <c r="L59" s="938" t="str">
        <f t="array" ref="L59">iferror(index('Internal Staffing Calculator'!F$8:F23500,match($F59,'Internal Staffing Calculator'!$E$8:$E23500,0),0),"")</f>
        <v/>
      </c>
    </row>
    <row r="60">
      <c r="A60" s="454"/>
      <c r="B60" s="927"/>
      <c r="C60" s="580"/>
      <c r="D60" s="935"/>
      <c r="E60" s="936"/>
      <c r="F60" s="937"/>
      <c r="G60" s="937" t="str">
        <f t="array" ref="G60">xlookup(F60,'Internal Staffing Calculator'!E:E,'Internal Staffing Calculator'!C:C,"")</f>
        <v/>
      </c>
      <c r="H60" s="932" t="str">
        <f t="array" ref="H60">if(F60&lt;&gt;"", iferror(index('Internal Staffing Calculator'!B$8:B23500,match(F60,'Internal Staffing Calculator'!E$8:E23500,0)), "Not In Budget"),"")</f>
        <v/>
      </c>
      <c r="I60" s="932" t="str">
        <f t="array" ref="I60">iferror(index('Internal Staffing Calculator'!L$8:L23500,match(F60,'Internal Staffing Calculator'!E$8:E23500,0),0),"")</f>
        <v/>
      </c>
      <c r="J60" s="932">
        <f t="shared" si="1"/>
        <v>0</v>
      </c>
      <c r="K60" s="932">
        <f t="shared" si="2"/>
        <v>0</v>
      </c>
      <c r="L60" s="938" t="str">
        <f t="array" ref="L60">iferror(index('Internal Staffing Calculator'!F$8:F23500,match($F60,'Internal Staffing Calculator'!$E$8:$E23500,0),0),"")</f>
        <v/>
      </c>
    </row>
    <row r="61">
      <c r="A61" s="454"/>
      <c r="B61" s="927"/>
      <c r="C61" s="580"/>
      <c r="D61" s="935"/>
      <c r="E61" s="936"/>
      <c r="F61" s="937"/>
      <c r="G61" s="937" t="str">
        <f t="array" ref="G61">xlookup(F61,'Internal Staffing Calculator'!E:E,'Internal Staffing Calculator'!C:C,"")</f>
        <v/>
      </c>
      <c r="H61" s="932" t="str">
        <f t="array" ref="H61">if(F61&lt;&gt;"", iferror(index('Internal Staffing Calculator'!B$8:B23500,match(F61,'Internal Staffing Calculator'!E$8:E23500,0)), "Not In Budget"),"")</f>
        <v/>
      </c>
      <c r="I61" s="932" t="str">
        <f t="array" ref="I61">iferror(index('Internal Staffing Calculator'!L$8:L23500,match(F61,'Internal Staffing Calculator'!E$8:E23500,0),0),"")</f>
        <v/>
      </c>
      <c r="J61" s="932">
        <f t="shared" si="1"/>
        <v>0</v>
      </c>
      <c r="K61" s="932">
        <f t="shared" si="2"/>
        <v>0</v>
      </c>
      <c r="L61" s="938" t="str">
        <f t="array" ref="L61">iferror(index('Internal Staffing Calculator'!F$8:F23500,match($F61,'Internal Staffing Calculator'!$E$8:$E23500,0),0),"")</f>
        <v/>
      </c>
    </row>
    <row r="62">
      <c r="A62" s="454"/>
      <c r="B62" s="927"/>
      <c r="C62" s="580"/>
      <c r="D62" s="935"/>
      <c r="E62" s="936"/>
      <c r="F62" s="937"/>
      <c r="G62" s="937" t="str">
        <f t="array" ref="G62">xlookup(F62,'Internal Staffing Calculator'!E:E,'Internal Staffing Calculator'!C:C,"")</f>
        <v/>
      </c>
      <c r="H62" s="932" t="str">
        <f t="array" ref="H62">if(F62&lt;&gt;"", iferror(index('Internal Staffing Calculator'!B$8:B23500,match(F62,'Internal Staffing Calculator'!E$8:E23500,0)), "Not In Budget"),"")</f>
        <v/>
      </c>
      <c r="I62" s="932" t="str">
        <f t="array" ref="I62">iferror(index('Internal Staffing Calculator'!L$8:L23500,match(F62,'Internal Staffing Calculator'!E$8:E23500,0),0),"")</f>
        <v/>
      </c>
      <c r="J62" s="932">
        <f t="shared" si="1"/>
        <v>0</v>
      </c>
      <c r="K62" s="932">
        <f t="shared" si="2"/>
        <v>0</v>
      </c>
      <c r="L62" s="938" t="str">
        <f t="array" ref="L62">iferror(index('Internal Staffing Calculator'!F$8:F23500,match($F62,'Internal Staffing Calculator'!$E$8:$E23500,0),0),"")</f>
        <v/>
      </c>
    </row>
    <row r="63">
      <c r="A63" s="454"/>
      <c r="B63" s="927"/>
      <c r="C63" s="580"/>
      <c r="D63" s="935"/>
      <c r="E63" s="936"/>
      <c r="F63" s="937"/>
      <c r="G63" s="937" t="str">
        <f t="array" ref="G63">xlookup(F63,'Internal Staffing Calculator'!E:E,'Internal Staffing Calculator'!C:C,"")</f>
        <v/>
      </c>
      <c r="H63" s="932" t="str">
        <f t="array" ref="H63">if(F63&lt;&gt;"", iferror(index('Internal Staffing Calculator'!B$8:B23500,match(F63,'Internal Staffing Calculator'!E$8:E23500,0)), "Not In Budget"),"")</f>
        <v/>
      </c>
      <c r="I63" s="932" t="str">
        <f t="array" ref="I63">iferror(index('Internal Staffing Calculator'!L$8:L23500,match(F63,'Internal Staffing Calculator'!E$8:E23500,0),0),"")</f>
        <v/>
      </c>
      <c r="J63" s="932">
        <f t="shared" si="1"/>
        <v>0</v>
      </c>
      <c r="K63" s="932">
        <f t="shared" si="2"/>
        <v>0</v>
      </c>
      <c r="L63" s="938" t="str">
        <f t="array" ref="L63">iferror(index('Internal Staffing Calculator'!F$8:F23500,match($F63,'Internal Staffing Calculator'!$E$8:$E23500,0),0),"")</f>
        <v/>
      </c>
    </row>
    <row r="64">
      <c r="A64" s="454"/>
      <c r="B64" s="927"/>
      <c r="C64" s="580"/>
      <c r="D64" s="935"/>
      <c r="E64" s="936"/>
      <c r="F64" s="937"/>
      <c r="G64" s="937" t="str">
        <f t="array" ref="G64">xlookup(F64,'Internal Staffing Calculator'!E:E,'Internal Staffing Calculator'!C:C,"")</f>
        <v/>
      </c>
      <c r="H64" s="932" t="str">
        <f t="array" ref="H64">if(F64&lt;&gt;"", iferror(index('Internal Staffing Calculator'!B$8:B23500,match(F64,'Internal Staffing Calculator'!E$8:E23500,0)), "Not In Budget"),"")</f>
        <v/>
      </c>
      <c r="I64" s="932" t="str">
        <f t="array" ref="I64">iferror(index('Internal Staffing Calculator'!L$8:L23500,match(F64,'Internal Staffing Calculator'!E$8:E23500,0),0),"")</f>
        <v/>
      </c>
      <c r="J64" s="932">
        <f t="shared" si="1"/>
        <v>0</v>
      </c>
      <c r="K64" s="932">
        <f t="shared" si="2"/>
        <v>0</v>
      </c>
      <c r="L64" s="938" t="str">
        <f t="array" ref="L64">iferror(index('Internal Staffing Calculator'!F$8:F23500,match($F64,'Internal Staffing Calculator'!$E$8:$E23500,0),0),"")</f>
        <v/>
      </c>
    </row>
    <row r="65">
      <c r="A65" s="454"/>
      <c r="B65" s="927"/>
      <c r="C65" s="580"/>
      <c r="D65" s="935"/>
      <c r="E65" s="936"/>
      <c r="F65" s="937"/>
      <c r="G65" s="937" t="str">
        <f t="array" ref="G65">xlookup(F65,'Internal Staffing Calculator'!E:E,'Internal Staffing Calculator'!C:C,"")</f>
        <v/>
      </c>
      <c r="H65" s="932" t="str">
        <f t="array" ref="H65">if(F65&lt;&gt;"", iferror(index('Internal Staffing Calculator'!B$8:B23500,match(F65,'Internal Staffing Calculator'!E$8:E23500,0)), "Not In Budget"),"")</f>
        <v/>
      </c>
      <c r="I65" s="932" t="str">
        <f t="array" ref="I65">iferror(index('Internal Staffing Calculator'!L$8:L23500,match(F65,'Internal Staffing Calculator'!E$8:E23500,0),0),"")</f>
        <v/>
      </c>
      <c r="J65" s="932">
        <f t="shared" si="1"/>
        <v>0</v>
      </c>
      <c r="K65" s="932">
        <f t="shared" si="2"/>
        <v>0</v>
      </c>
      <c r="L65" s="938" t="str">
        <f t="array" ref="L65">iferror(index('Internal Staffing Calculator'!F$8:F23500,match($F65,'Internal Staffing Calculator'!$E$8:$E23500,0),0),"")</f>
        <v/>
      </c>
    </row>
    <row r="66">
      <c r="A66" s="454"/>
      <c r="B66" s="927"/>
      <c r="C66" s="580"/>
      <c r="D66" s="935"/>
      <c r="E66" s="936"/>
      <c r="F66" s="937"/>
      <c r="G66" s="937" t="str">
        <f t="array" ref="G66">xlookup(F66,'Internal Staffing Calculator'!E:E,'Internal Staffing Calculator'!C:C,"")</f>
        <v/>
      </c>
      <c r="H66" s="932" t="str">
        <f t="array" ref="H66">if(F66&lt;&gt;"", iferror(index('Internal Staffing Calculator'!B$8:B23500,match(F66,'Internal Staffing Calculator'!E$8:E23500,0)), "Not In Budget"),"")</f>
        <v/>
      </c>
      <c r="I66" s="932" t="str">
        <f t="array" ref="I66">iferror(index('Internal Staffing Calculator'!L$8:L23500,match(F66,'Internal Staffing Calculator'!E$8:E23500,0),0),"")</f>
        <v/>
      </c>
      <c r="J66" s="932">
        <f t="shared" si="1"/>
        <v>0</v>
      </c>
      <c r="K66" s="932">
        <f t="shared" si="2"/>
        <v>0</v>
      </c>
      <c r="L66" s="938" t="str">
        <f t="array" ref="L66">iferror(index('Internal Staffing Calculator'!F$8:F23500,match($F66,'Internal Staffing Calculator'!$E$8:$E23500,0),0),"")</f>
        <v/>
      </c>
    </row>
    <row r="67">
      <c r="A67" s="454"/>
      <c r="B67" s="927"/>
      <c r="C67" s="580"/>
      <c r="D67" s="935"/>
      <c r="E67" s="936"/>
      <c r="F67" s="937"/>
      <c r="G67" s="937" t="str">
        <f t="array" ref="G67">xlookup(F67,'Internal Staffing Calculator'!E:E,'Internal Staffing Calculator'!C:C,"")</f>
        <v/>
      </c>
      <c r="H67" s="932" t="str">
        <f t="array" ref="H67">if(F67&lt;&gt;"", iferror(index('Internal Staffing Calculator'!B$8:B23500,match(F67,'Internal Staffing Calculator'!E$8:E23500,0)), "Not In Budget"),"")</f>
        <v/>
      </c>
      <c r="I67" s="932" t="str">
        <f t="array" ref="I67">iferror(index('Internal Staffing Calculator'!L$8:L23500,match(F67,'Internal Staffing Calculator'!E$8:E23500,0),0),"")</f>
        <v/>
      </c>
      <c r="J67" s="932">
        <f t="shared" si="1"/>
        <v>0</v>
      </c>
      <c r="K67" s="932">
        <f t="shared" si="2"/>
        <v>0</v>
      </c>
      <c r="L67" s="938" t="str">
        <f t="array" ref="L67">iferror(index('Internal Staffing Calculator'!F$8:F23500,match($F67,'Internal Staffing Calculator'!$E$8:$E23500,0),0),"")</f>
        <v/>
      </c>
    </row>
    <row r="68">
      <c r="A68" s="454"/>
      <c r="B68" s="927"/>
      <c r="C68" s="580"/>
      <c r="D68" s="935"/>
      <c r="E68" s="936"/>
      <c r="F68" s="937"/>
      <c r="G68" s="937" t="str">
        <f t="array" ref="G68">xlookup(F68,'Internal Staffing Calculator'!E:E,'Internal Staffing Calculator'!C:C,"")</f>
        <v/>
      </c>
      <c r="H68" s="932" t="str">
        <f t="array" ref="H68">if(F68&lt;&gt;"", iferror(index('Internal Staffing Calculator'!B$8:B23500,match(F68,'Internal Staffing Calculator'!E$8:E23500,0)), "Not In Budget"),"")</f>
        <v/>
      </c>
      <c r="I68" s="932" t="str">
        <f t="array" ref="I68">iferror(index('Internal Staffing Calculator'!L$8:L23500,match(F68,'Internal Staffing Calculator'!E$8:E23500,0),0),"")</f>
        <v/>
      </c>
      <c r="J68" s="932">
        <f t="shared" si="1"/>
        <v>0</v>
      </c>
      <c r="K68" s="932">
        <f t="shared" si="2"/>
        <v>0</v>
      </c>
      <c r="L68" s="938" t="str">
        <f t="array" ref="L68">iferror(index('Internal Staffing Calculator'!F$8:F23500,match($F68,'Internal Staffing Calculator'!$E$8:$E23500,0),0),"")</f>
        <v/>
      </c>
    </row>
    <row r="69">
      <c r="A69" s="454"/>
      <c r="B69" s="927"/>
      <c r="C69" s="580"/>
      <c r="D69" s="939"/>
      <c r="E69" s="940"/>
      <c r="F69" s="937"/>
      <c r="G69" s="937" t="str">
        <f t="array" ref="G69">xlookup(F69,'Internal Staffing Calculator'!E:E,'Internal Staffing Calculator'!C:C,"")</f>
        <v/>
      </c>
      <c r="H69" s="932" t="str">
        <f t="array" ref="H69">if(F69&lt;&gt;"", iferror(index('Internal Staffing Calculator'!B$8:B23500,match(F69,'Internal Staffing Calculator'!E$8:E23500,0)), "Not In Budget"),"")</f>
        <v/>
      </c>
      <c r="I69" s="932" t="str">
        <f t="array" ref="I69">iferror(index('Internal Staffing Calculator'!L$8:L23500,match(F69,'Internal Staffing Calculator'!E$8:E23500,0),0),"")</f>
        <v/>
      </c>
      <c r="J69" s="932">
        <f t="shared" si="1"/>
        <v>0</v>
      </c>
      <c r="K69" s="932">
        <f t="shared" si="2"/>
        <v>0</v>
      </c>
      <c r="L69" s="938" t="str">
        <f t="array" ref="L69">iferror(index('Internal Staffing Calculator'!F$8:F23500,match($F69,'Internal Staffing Calculator'!$E$8:$E23500,0),0),"")</f>
        <v/>
      </c>
    </row>
    <row r="70">
      <c r="A70" s="454"/>
      <c r="B70" s="927"/>
      <c r="C70" s="580"/>
      <c r="D70" s="939"/>
      <c r="E70" s="940"/>
      <c r="F70" s="937"/>
      <c r="G70" s="937" t="str">
        <f t="array" ref="G70">xlookup(F70,'Internal Staffing Calculator'!E:E,'Internal Staffing Calculator'!C:C,"")</f>
        <v/>
      </c>
      <c r="H70" s="932" t="str">
        <f t="array" ref="H70">if(F70&lt;&gt;"", iferror(index('Internal Staffing Calculator'!B$8:B23500,match(F70,'Internal Staffing Calculator'!E$8:E23500,0)), "Not In Budget"),"")</f>
        <v/>
      </c>
      <c r="I70" s="932" t="str">
        <f t="array" ref="I70">iferror(index('Internal Staffing Calculator'!L$8:L23500,match(F70,'Internal Staffing Calculator'!E$8:E23500,0),0),"")</f>
        <v/>
      </c>
      <c r="J70" s="932">
        <f t="shared" si="1"/>
        <v>0</v>
      </c>
      <c r="K70" s="932">
        <f t="shared" si="2"/>
        <v>0</v>
      </c>
      <c r="L70" s="938" t="str">
        <f t="array" ref="L70">iferror(index('Internal Staffing Calculator'!F$8:F23500,match($F70,'Internal Staffing Calculator'!$E$8:$E23500,0),0),"")</f>
        <v/>
      </c>
    </row>
    <row r="71">
      <c r="A71" s="454"/>
      <c r="B71" s="927"/>
      <c r="C71" s="580"/>
      <c r="D71" s="939"/>
      <c r="E71" s="940"/>
      <c r="F71" s="937"/>
      <c r="G71" s="937" t="str">
        <f t="array" ref="G71">xlookup(F71,'Internal Staffing Calculator'!E:E,'Internal Staffing Calculator'!C:C,"")</f>
        <v/>
      </c>
      <c r="H71" s="932" t="str">
        <f t="array" ref="H71">if(F71&lt;&gt;"", iferror(index('Internal Staffing Calculator'!B$8:B23500,match(F71,'Internal Staffing Calculator'!E$8:E23500,0)), "Not In Budget"),"")</f>
        <v/>
      </c>
      <c r="I71" s="932" t="str">
        <f t="array" ref="I71">iferror(index('Internal Staffing Calculator'!L$8:L23500,match(F71,'Internal Staffing Calculator'!E$8:E23500,0),0),"")</f>
        <v/>
      </c>
      <c r="J71" s="932">
        <f t="shared" si="1"/>
        <v>0</v>
      </c>
      <c r="K71" s="932">
        <f t="shared" si="2"/>
        <v>0</v>
      </c>
      <c r="L71" s="938" t="str">
        <f t="array" ref="L71">iferror(index('Internal Staffing Calculator'!F$8:F23500,match($F71,'Internal Staffing Calculator'!$E$8:$E23500,0),0),"")</f>
        <v/>
      </c>
    </row>
    <row r="72">
      <c r="A72" s="454"/>
      <c r="B72" s="927"/>
      <c r="C72" s="580"/>
      <c r="D72" s="939"/>
      <c r="E72" s="940"/>
      <c r="F72" s="937"/>
      <c r="G72" s="937" t="str">
        <f t="array" ref="G72">xlookup(F72,'Internal Staffing Calculator'!E:E,'Internal Staffing Calculator'!C:C,"")</f>
        <v/>
      </c>
      <c r="H72" s="932" t="str">
        <f t="array" ref="H72">if(F72&lt;&gt;"", iferror(index('Internal Staffing Calculator'!B$8:B23500,match(F72,'Internal Staffing Calculator'!E$8:E23500,0)), "Not In Budget"),"")</f>
        <v/>
      </c>
      <c r="I72" s="932" t="str">
        <f t="array" ref="I72">iferror(index('Internal Staffing Calculator'!L$8:L23500,match(F72,'Internal Staffing Calculator'!E$8:E23500,0),0),"")</f>
        <v/>
      </c>
      <c r="J72" s="932">
        <f t="shared" si="1"/>
        <v>0</v>
      </c>
      <c r="K72" s="932">
        <f t="shared" si="2"/>
        <v>0</v>
      </c>
      <c r="L72" s="938" t="str">
        <f t="array" ref="L72">iferror(index('Internal Staffing Calculator'!F$8:F23500,match($F72,'Internal Staffing Calculator'!$E$8:$E23500,0),0),"")</f>
        <v/>
      </c>
    </row>
    <row r="73">
      <c r="A73" s="454"/>
      <c r="B73" s="927"/>
      <c r="C73" s="580"/>
      <c r="D73" s="939"/>
      <c r="E73" s="940"/>
      <c r="F73" s="937"/>
      <c r="G73" s="937" t="str">
        <f t="array" ref="G73">xlookup(F73,'Internal Staffing Calculator'!E:E,'Internal Staffing Calculator'!C:C,"")</f>
        <v/>
      </c>
      <c r="H73" s="932" t="str">
        <f t="array" ref="H73">if(F73&lt;&gt;"", iferror(index('Internal Staffing Calculator'!B$8:B23500,match(F73,'Internal Staffing Calculator'!E$8:E23500,0)), "Not In Budget"),"")</f>
        <v/>
      </c>
      <c r="I73" s="932" t="str">
        <f t="array" ref="I73">iferror(index('Internal Staffing Calculator'!L$8:L23500,match(F73,'Internal Staffing Calculator'!E$8:E23500,0),0),"")</f>
        <v/>
      </c>
      <c r="J73" s="932">
        <f t="shared" si="1"/>
        <v>0</v>
      </c>
      <c r="K73" s="932">
        <f t="shared" si="2"/>
        <v>0</v>
      </c>
      <c r="L73" s="938" t="str">
        <f t="array" ref="L73">iferror(index('Internal Staffing Calculator'!F$8:F23500,match($F73,'Internal Staffing Calculator'!$E$8:$E23500,0),0),"")</f>
        <v/>
      </c>
    </row>
    <row r="74">
      <c r="A74" s="454"/>
      <c r="B74" s="927"/>
      <c r="C74" s="580"/>
      <c r="D74" s="939"/>
      <c r="E74" s="940"/>
      <c r="F74" s="937"/>
      <c r="G74" s="937" t="str">
        <f t="array" ref="G74">xlookup(F74,'Internal Staffing Calculator'!E:E,'Internal Staffing Calculator'!C:C,"")</f>
        <v/>
      </c>
      <c r="H74" s="932" t="str">
        <f t="array" ref="H74">if(F74&lt;&gt;"", iferror(index('Internal Staffing Calculator'!B$8:B23500,match(F74,'Internal Staffing Calculator'!E$8:E23500,0)), "Not In Budget"),"")</f>
        <v/>
      </c>
      <c r="I74" s="932" t="str">
        <f t="array" ref="I74">iferror(index('Internal Staffing Calculator'!L$8:L23500,match(F74,'Internal Staffing Calculator'!E$8:E23500,0),0),"")</f>
        <v/>
      </c>
      <c r="J74" s="932">
        <f t="shared" si="1"/>
        <v>0</v>
      </c>
      <c r="K74" s="932">
        <f t="shared" si="2"/>
        <v>0</v>
      </c>
      <c r="L74" s="938" t="str">
        <f t="array" ref="L74">iferror(index('Internal Staffing Calculator'!F$8:F23500,match($F74,'Internal Staffing Calculator'!$E$8:$E23500,0),0),"")</f>
        <v/>
      </c>
    </row>
    <row r="75">
      <c r="A75" s="454"/>
      <c r="B75" s="927"/>
      <c r="C75" s="580"/>
      <c r="D75" s="939"/>
      <c r="E75" s="940"/>
      <c r="F75" s="937"/>
      <c r="G75" s="937" t="str">
        <f t="array" ref="G75">xlookup(F75,'Internal Staffing Calculator'!E:E,'Internal Staffing Calculator'!C:C,"")</f>
        <v/>
      </c>
      <c r="H75" s="932" t="str">
        <f t="array" ref="H75">if(F75&lt;&gt;"", iferror(index('Internal Staffing Calculator'!B$8:B23500,match(F75,'Internal Staffing Calculator'!E$8:E23500,0)), "Not In Budget"),"")</f>
        <v/>
      </c>
      <c r="I75" s="932" t="str">
        <f t="array" ref="I75">iferror(index('Internal Staffing Calculator'!L$8:L23500,match(F75,'Internal Staffing Calculator'!E$8:E23500,0),0),"")</f>
        <v/>
      </c>
      <c r="J75" s="932">
        <f t="shared" si="1"/>
        <v>0</v>
      </c>
      <c r="K75" s="932">
        <f t="shared" si="2"/>
        <v>0</v>
      </c>
      <c r="L75" s="938" t="str">
        <f t="array" ref="L75">iferror(index('Internal Staffing Calculator'!F$8:F23500,match($F75,'Internal Staffing Calculator'!$E$8:$E23500,0),0),"")</f>
        <v/>
      </c>
    </row>
    <row r="76">
      <c r="A76" s="454"/>
      <c r="B76" s="927"/>
      <c r="C76" s="580"/>
      <c r="D76" s="939"/>
      <c r="E76" s="940"/>
      <c r="F76" s="937"/>
      <c r="G76" s="937" t="str">
        <f t="array" ref="G76">xlookup(F76,'Internal Staffing Calculator'!E:E,'Internal Staffing Calculator'!C:C,"")</f>
        <v/>
      </c>
      <c r="H76" s="932" t="str">
        <f t="array" ref="H76">if(F76&lt;&gt;"", iferror(index('Internal Staffing Calculator'!B$8:B23500,match(F76,'Internal Staffing Calculator'!E$8:E23500,0)), "Not In Budget"),"")</f>
        <v/>
      </c>
      <c r="I76" s="932" t="str">
        <f t="array" ref="I76">iferror(index('Internal Staffing Calculator'!L$8:L23500,match(F76,'Internal Staffing Calculator'!E$8:E23500,0),0),"")</f>
        <v/>
      </c>
      <c r="J76" s="932">
        <f t="shared" si="1"/>
        <v>0</v>
      </c>
      <c r="K76" s="932">
        <f t="shared" si="2"/>
        <v>0</v>
      </c>
      <c r="L76" s="938" t="str">
        <f t="array" ref="L76">iferror(index('Internal Staffing Calculator'!F$8:F23500,match($F76,'Internal Staffing Calculator'!$E$8:$E23500,0),0),"")</f>
        <v/>
      </c>
    </row>
    <row r="77">
      <c r="A77" s="454"/>
      <c r="B77" s="927"/>
      <c r="C77" s="580"/>
      <c r="D77" s="939"/>
      <c r="E77" s="940"/>
      <c r="F77" s="937"/>
      <c r="G77" s="937" t="str">
        <f t="array" ref="G77">xlookup(F77,'Internal Staffing Calculator'!E:E,'Internal Staffing Calculator'!C:C,"")</f>
        <v/>
      </c>
      <c r="H77" s="932" t="str">
        <f t="array" ref="H77">if(F77&lt;&gt;"", iferror(index('Internal Staffing Calculator'!B$8:B23500,match(F77,'Internal Staffing Calculator'!E$8:E23500,0)), "Not In Budget"),"")</f>
        <v/>
      </c>
      <c r="I77" s="932" t="str">
        <f t="array" ref="I77">iferror(index('Internal Staffing Calculator'!L$8:L23500,match(F77,'Internal Staffing Calculator'!E$8:E23500,0),0),"")</f>
        <v/>
      </c>
      <c r="J77" s="932">
        <f t="shared" si="1"/>
        <v>0</v>
      </c>
      <c r="K77" s="932">
        <f t="shared" si="2"/>
        <v>0</v>
      </c>
      <c r="L77" s="938" t="str">
        <f t="array" ref="L77">iferror(index('Internal Staffing Calculator'!F$8:F23500,match($F77,'Internal Staffing Calculator'!$E$8:$E23500,0),0),"")</f>
        <v/>
      </c>
    </row>
    <row r="78">
      <c r="A78" s="454"/>
      <c r="B78" s="927"/>
      <c r="C78" s="580"/>
      <c r="D78" s="939"/>
      <c r="E78" s="940"/>
      <c r="F78" s="937"/>
      <c r="G78" s="937" t="str">
        <f t="array" ref="G78">xlookup(F78,'Internal Staffing Calculator'!E:E,'Internal Staffing Calculator'!C:C,"")</f>
        <v/>
      </c>
      <c r="H78" s="932" t="str">
        <f t="array" ref="H78">if(F78&lt;&gt;"", iferror(index('Internal Staffing Calculator'!B$8:B23500,match(F78,'Internal Staffing Calculator'!E$8:E23500,0)), "Not In Budget"),"")</f>
        <v/>
      </c>
      <c r="I78" s="932" t="str">
        <f t="array" ref="I78">iferror(index('Internal Staffing Calculator'!L$8:L23500,match(F78,'Internal Staffing Calculator'!E$8:E23500,0),0),"")</f>
        <v/>
      </c>
      <c r="J78" s="932">
        <f t="shared" si="1"/>
        <v>0</v>
      </c>
      <c r="K78" s="932">
        <f t="shared" si="2"/>
        <v>0</v>
      </c>
      <c r="L78" s="938" t="str">
        <f t="array" ref="L78">iferror(index('Internal Staffing Calculator'!F$8:F23500,match($F78,'Internal Staffing Calculator'!$E$8:$E23500,0),0),"")</f>
        <v/>
      </c>
    </row>
    <row r="79">
      <c r="A79" s="454"/>
      <c r="B79" s="927"/>
      <c r="C79" s="580"/>
      <c r="D79" s="939"/>
      <c r="E79" s="940"/>
      <c r="F79" s="941"/>
      <c r="G79" s="937" t="str">
        <f t="array" ref="G79">xlookup(F79,'Internal Staffing Calculator'!E:E,'Internal Staffing Calculator'!C:C,"")</f>
        <v/>
      </c>
      <c r="H79" s="932" t="str">
        <f t="array" ref="H79">if(F79&lt;&gt;"", iferror(index('Internal Staffing Calculator'!B$8:B23500,match(F79,'Internal Staffing Calculator'!E$8:E23500,0)), "Not In Budget"),"")</f>
        <v/>
      </c>
      <c r="I79" s="932" t="str">
        <f t="array" ref="I79">iferror(index('Internal Staffing Calculator'!L$8:L23500,match(F79,'Internal Staffing Calculator'!E$8:E23500,0),0),"")</f>
        <v/>
      </c>
      <c r="J79" s="932">
        <f t="shared" si="1"/>
        <v>0</v>
      </c>
      <c r="K79" s="932">
        <f t="shared" si="2"/>
        <v>0</v>
      </c>
      <c r="L79" s="938" t="str">
        <f t="array" ref="L79">iferror(index('Internal Staffing Calculator'!F$8:F23500,match($F79,'Internal Staffing Calculator'!$E$8:$E23500,0),0),"")</f>
        <v/>
      </c>
    </row>
    <row r="80">
      <c r="A80" s="454"/>
      <c r="B80" s="927"/>
      <c r="C80" s="580"/>
      <c r="D80" s="939"/>
      <c r="E80" s="940"/>
      <c r="F80" s="941"/>
      <c r="G80" s="937" t="str">
        <f t="array" ref="G80">xlookup(F80,'Internal Staffing Calculator'!E:E,'Internal Staffing Calculator'!C:C,"")</f>
        <v/>
      </c>
      <c r="H80" s="932" t="str">
        <f t="array" ref="H80">if(F80&lt;&gt;"", iferror(index('Internal Staffing Calculator'!B$8:B23500,match(F80,'Internal Staffing Calculator'!E$8:E23500,0)), "Not In Budget"),"")</f>
        <v/>
      </c>
      <c r="I80" s="932" t="str">
        <f t="array" ref="I80">iferror(index('Internal Staffing Calculator'!L$8:L23500,match(F80,'Internal Staffing Calculator'!E$8:E23500,0),0),"")</f>
        <v/>
      </c>
      <c r="J80" s="932">
        <f t="shared" si="1"/>
        <v>0</v>
      </c>
      <c r="K80" s="932">
        <f t="shared" si="2"/>
        <v>0</v>
      </c>
      <c r="L80" s="938" t="str">
        <f t="array" ref="L80">iferror(index('Internal Staffing Calculator'!F$8:F23500,match($F80,'Internal Staffing Calculator'!$E$8:$E23500,0),0),"")</f>
        <v/>
      </c>
    </row>
    <row r="81">
      <c r="A81" s="454"/>
      <c r="B81" s="927"/>
      <c r="C81" s="580"/>
      <c r="D81" s="939"/>
      <c r="E81" s="940"/>
      <c r="F81" s="941"/>
      <c r="G81" s="937" t="str">
        <f t="array" ref="G81">xlookup(F81,'Internal Staffing Calculator'!E:E,'Internal Staffing Calculator'!C:C,"")</f>
        <v/>
      </c>
      <c r="H81" s="932" t="str">
        <f t="array" ref="H81">if(F81&lt;&gt;"", iferror(index('Internal Staffing Calculator'!B$8:B23500,match(F81,'Internal Staffing Calculator'!E$8:E23500,0)), "Not In Budget"),"")</f>
        <v/>
      </c>
      <c r="I81" s="932" t="str">
        <f t="array" ref="I81">iferror(index('Internal Staffing Calculator'!L$8:L23500,match(F81,'Internal Staffing Calculator'!E$8:E23500,0),0),"")</f>
        <v/>
      </c>
      <c r="J81" s="932">
        <f t="shared" si="1"/>
        <v>0</v>
      </c>
      <c r="K81" s="932">
        <f t="shared" si="2"/>
        <v>0</v>
      </c>
      <c r="L81" s="938" t="str">
        <f t="array" ref="L81">iferror(index('Internal Staffing Calculator'!F$8:F23500,match($F81,'Internal Staffing Calculator'!$E$8:$E23500,0),0),"")</f>
        <v/>
      </c>
    </row>
    <row r="82">
      <c r="A82" s="454"/>
      <c r="B82" s="927"/>
      <c r="C82" s="580"/>
      <c r="D82" s="939"/>
      <c r="E82" s="940"/>
      <c r="F82" s="941"/>
      <c r="G82" s="937" t="str">
        <f t="array" ref="G82">xlookup(F82,'Internal Staffing Calculator'!E:E,'Internal Staffing Calculator'!C:C,"")</f>
        <v/>
      </c>
      <c r="H82" s="932" t="str">
        <f t="array" ref="H82">if(F82&lt;&gt;"", iferror(index('Internal Staffing Calculator'!B$8:B23500,match(F82,'Internal Staffing Calculator'!E$8:E23500,0)), "Not In Budget"),"")</f>
        <v/>
      </c>
      <c r="I82" s="932" t="str">
        <f t="array" ref="I82">iferror(index('Internal Staffing Calculator'!L$8:L23500,match(F82,'Internal Staffing Calculator'!E$8:E23500,0),0),"")</f>
        <v/>
      </c>
      <c r="J82" s="932">
        <f t="shared" si="1"/>
        <v>0</v>
      </c>
      <c r="K82" s="932">
        <f t="shared" si="2"/>
        <v>0</v>
      </c>
      <c r="L82" s="938" t="str">
        <f t="array" ref="L82">iferror(index('Internal Staffing Calculator'!F$8:F23500,match($F82,'Internal Staffing Calculator'!$E$8:$E23500,0),0),"")</f>
        <v/>
      </c>
    </row>
    <row r="83">
      <c r="A83" s="454"/>
      <c r="B83" s="927"/>
      <c r="C83" s="580"/>
      <c r="D83" s="939"/>
      <c r="E83" s="940"/>
      <c r="F83" s="941"/>
      <c r="G83" s="937" t="str">
        <f t="array" ref="G83">xlookup(F83,'Internal Staffing Calculator'!E:E,'Internal Staffing Calculator'!C:C,"")</f>
        <v/>
      </c>
      <c r="H83" s="932" t="str">
        <f t="array" ref="H83">if(F83&lt;&gt;"", iferror(index('Internal Staffing Calculator'!B$8:B23500,match(F83,'Internal Staffing Calculator'!E$8:E23500,0)), "Not In Budget"),"")</f>
        <v/>
      </c>
      <c r="I83" s="932" t="str">
        <f t="array" ref="I83">iferror(index('Internal Staffing Calculator'!L$8:L23500,match(F83,'Internal Staffing Calculator'!E$8:E23500,0),0),"")</f>
        <v/>
      </c>
      <c r="J83" s="932">
        <f t="shared" si="1"/>
        <v>0</v>
      </c>
      <c r="K83" s="932">
        <f t="shared" si="2"/>
        <v>0</v>
      </c>
      <c r="L83" s="938" t="str">
        <f t="array" ref="L83">iferror(index('Internal Staffing Calculator'!F$8:F23500,match($F83,'Internal Staffing Calculator'!$E$8:$E23500,0),0),"")</f>
        <v/>
      </c>
    </row>
    <row r="84">
      <c r="A84" s="454"/>
      <c r="B84" s="927"/>
      <c r="C84" s="580"/>
      <c r="D84" s="939"/>
      <c r="E84" s="940"/>
      <c r="F84" s="941"/>
      <c r="G84" s="937" t="str">
        <f t="array" ref="G84">xlookup(F84,'Internal Staffing Calculator'!E:E,'Internal Staffing Calculator'!C:C,"")</f>
        <v/>
      </c>
      <c r="H84" s="932" t="str">
        <f t="array" ref="H84">if(F84&lt;&gt;"", iferror(index('Internal Staffing Calculator'!B$8:B23500,match(F84,'Internal Staffing Calculator'!E$8:E23500,0)), "Not In Budget"),"")</f>
        <v/>
      </c>
      <c r="I84" s="932" t="str">
        <f t="array" ref="I84">iferror(index('Internal Staffing Calculator'!L$8:L23500,match(F84,'Internal Staffing Calculator'!E$8:E23500,0),0),"")</f>
        <v/>
      </c>
      <c r="J84" s="932">
        <f t="shared" si="1"/>
        <v>0</v>
      </c>
      <c r="K84" s="932">
        <f t="shared" si="2"/>
        <v>0</v>
      </c>
      <c r="L84" s="938" t="str">
        <f t="array" ref="L84">iferror(index('Internal Staffing Calculator'!F$8:F23500,match($F84,'Internal Staffing Calculator'!$E$8:$E23500,0),0),"")</f>
        <v/>
      </c>
    </row>
    <row r="85">
      <c r="A85" s="454"/>
      <c r="B85" s="927"/>
      <c r="C85" s="580"/>
      <c r="D85" s="939"/>
      <c r="E85" s="940"/>
      <c r="F85" s="941"/>
      <c r="G85" s="937" t="str">
        <f t="array" ref="G85">xlookup(F85,'Internal Staffing Calculator'!E:E,'Internal Staffing Calculator'!C:C,"")</f>
        <v/>
      </c>
      <c r="H85" s="932" t="str">
        <f t="array" ref="H85">if(F85&lt;&gt;"", iferror(index('Internal Staffing Calculator'!B$8:B23500,match(F85,'Internal Staffing Calculator'!E$8:E23500,0)), "Not In Budget"),"")</f>
        <v/>
      </c>
      <c r="I85" s="932" t="str">
        <f t="array" ref="I85">iferror(index('Internal Staffing Calculator'!L$8:L23500,match(F85,'Internal Staffing Calculator'!E$8:E23500,0),0),"")</f>
        <v/>
      </c>
      <c r="J85" s="932">
        <f t="shared" si="1"/>
        <v>0</v>
      </c>
      <c r="K85" s="932">
        <f t="shared" si="2"/>
        <v>0</v>
      </c>
      <c r="L85" s="938" t="str">
        <f t="array" ref="L85">iferror(index('Internal Staffing Calculator'!F$8:F23500,match($F85,'Internal Staffing Calculator'!$E$8:$E23500,0),0),"")</f>
        <v/>
      </c>
    </row>
    <row r="86">
      <c r="A86" s="454"/>
      <c r="B86" s="927"/>
      <c r="C86" s="580"/>
      <c r="D86" s="939"/>
      <c r="E86" s="940"/>
      <c r="F86" s="941"/>
      <c r="G86" s="937" t="str">
        <f t="array" ref="G86">xlookup(F86,'Internal Staffing Calculator'!E:E,'Internal Staffing Calculator'!C:C,"")</f>
        <v/>
      </c>
      <c r="H86" s="932" t="str">
        <f t="array" ref="H86">if(F86&lt;&gt;"", iferror(index('Internal Staffing Calculator'!B$8:B23500,match(F86,'Internal Staffing Calculator'!E$8:E23500,0)), "Not In Budget"),"")</f>
        <v/>
      </c>
      <c r="I86" s="932" t="str">
        <f t="array" ref="I86">iferror(index('Internal Staffing Calculator'!L$8:L23500,match(F86,'Internal Staffing Calculator'!E$8:E23500,0),0),"")</f>
        <v/>
      </c>
      <c r="J86" s="932">
        <f t="shared" si="1"/>
        <v>0</v>
      </c>
      <c r="K86" s="932">
        <f t="shared" si="2"/>
        <v>0</v>
      </c>
      <c r="L86" s="938" t="str">
        <f t="array" ref="L86">iferror(index('Internal Staffing Calculator'!F$8:F23500,match($F86,'Internal Staffing Calculator'!$E$8:$E23500,0),0),"")</f>
        <v/>
      </c>
    </row>
    <row r="87">
      <c r="A87" s="454"/>
      <c r="B87" s="927"/>
      <c r="C87" s="580"/>
      <c r="D87" s="939"/>
      <c r="E87" s="940"/>
      <c r="F87" s="941"/>
      <c r="G87" s="937" t="str">
        <f t="array" ref="G87">xlookup(F87,'Internal Staffing Calculator'!E:E,'Internal Staffing Calculator'!C:C,"")</f>
        <v/>
      </c>
      <c r="H87" s="932" t="str">
        <f t="array" ref="H87">if(F87&lt;&gt;"", iferror(index('Internal Staffing Calculator'!B$8:B23500,match(F87,'Internal Staffing Calculator'!E$8:E23500,0)), "Not In Budget"),"")</f>
        <v/>
      </c>
      <c r="I87" s="932" t="str">
        <f t="array" ref="I87">iferror(index('Internal Staffing Calculator'!L$8:L23500,match(F87,'Internal Staffing Calculator'!E$8:E23500,0),0),"")</f>
        <v/>
      </c>
      <c r="J87" s="932">
        <f t="shared" si="1"/>
        <v>0</v>
      </c>
      <c r="K87" s="932">
        <f t="shared" si="2"/>
        <v>0</v>
      </c>
      <c r="L87" s="938" t="str">
        <f t="array" ref="L87">iferror(index('Internal Staffing Calculator'!F$8:F23500,match($F87,'Internal Staffing Calculator'!$E$8:$E23500,0),0),"")</f>
        <v/>
      </c>
    </row>
    <row r="88">
      <c r="A88" s="454"/>
      <c r="B88" s="927"/>
      <c r="C88" s="580"/>
      <c r="D88" s="939"/>
      <c r="E88" s="940"/>
      <c r="F88" s="941"/>
      <c r="G88" s="937" t="str">
        <f t="array" ref="G88">xlookup(F88,'Internal Staffing Calculator'!E:E,'Internal Staffing Calculator'!C:C,"")</f>
        <v/>
      </c>
      <c r="H88" s="932" t="str">
        <f t="array" ref="H88">if(F88&lt;&gt;"", iferror(index('Internal Staffing Calculator'!B$8:B23500,match(F88,'Internal Staffing Calculator'!E$8:E23500,0)), "Not In Budget"),"")</f>
        <v/>
      </c>
      <c r="I88" s="932" t="str">
        <f t="array" ref="I88">iferror(index('Internal Staffing Calculator'!L$8:L23500,match(F88,'Internal Staffing Calculator'!E$8:E23500,0),0),"")</f>
        <v/>
      </c>
      <c r="J88" s="932">
        <f t="shared" si="1"/>
        <v>0</v>
      </c>
      <c r="K88" s="932">
        <f t="shared" si="2"/>
        <v>0</v>
      </c>
      <c r="L88" s="938" t="str">
        <f t="array" ref="L88">iferror(index('Internal Staffing Calculator'!F$8:F23500,match($F88,'Internal Staffing Calculator'!$E$8:$E23500,0),0),"")</f>
        <v/>
      </c>
    </row>
    <row r="89">
      <c r="A89" s="454"/>
      <c r="B89" s="927"/>
      <c r="C89" s="580"/>
      <c r="D89" s="939"/>
      <c r="E89" s="940"/>
      <c r="F89" s="941"/>
      <c r="G89" s="937" t="str">
        <f t="array" ref="G89">xlookup(F89,'Internal Staffing Calculator'!E:E,'Internal Staffing Calculator'!C:C,"")</f>
        <v/>
      </c>
      <c r="H89" s="932" t="str">
        <f t="array" ref="H89">if(F89&lt;&gt;"", iferror(index('Internal Staffing Calculator'!B$8:B23500,match(F89,'Internal Staffing Calculator'!E$8:E23500,0)), "Not In Budget"),"")</f>
        <v/>
      </c>
      <c r="I89" s="932" t="str">
        <f t="array" ref="I89">iferror(index('Internal Staffing Calculator'!L$8:L23500,match(F89,'Internal Staffing Calculator'!E$8:E23500,0),0),"")</f>
        <v/>
      </c>
      <c r="J89" s="932">
        <f t="shared" si="1"/>
        <v>0</v>
      </c>
      <c r="K89" s="932">
        <f t="shared" si="2"/>
        <v>0</v>
      </c>
      <c r="L89" s="938" t="str">
        <f t="array" ref="L89">iferror(index('Internal Staffing Calculator'!F$8:F23500,match($F89,'Internal Staffing Calculator'!$E$8:$E23500,0),0),"")</f>
        <v/>
      </c>
    </row>
    <row r="90">
      <c r="A90" s="454"/>
      <c r="B90" s="927"/>
      <c r="C90" s="580"/>
      <c r="D90" s="939"/>
      <c r="E90" s="940"/>
      <c r="F90" s="941"/>
      <c r="G90" s="937" t="str">
        <f t="array" ref="G90">xlookup(F90,'Internal Staffing Calculator'!E:E,'Internal Staffing Calculator'!C:C,"")</f>
        <v/>
      </c>
      <c r="H90" s="932" t="str">
        <f t="array" ref="H90">if(F90&lt;&gt;"", iferror(index('Internal Staffing Calculator'!B$8:B23500,match(F90,'Internal Staffing Calculator'!E$8:E23500,0)), "Not In Budget"),"")</f>
        <v/>
      </c>
      <c r="I90" s="932" t="str">
        <f t="array" ref="I90">iferror(index('Internal Staffing Calculator'!L$8:L23500,match(F90,'Internal Staffing Calculator'!E$8:E23500,0),0),"")</f>
        <v/>
      </c>
      <c r="J90" s="932">
        <f t="shared" si="1"/>
        <v>0</v>
      </c>
      <c r="K90" s="932">
        <f t="shared" si="2"/>
        <v>0</v>
      </c>
      <c r="L90" s="938" t="str">
        <f t="array" ref="L90">iferror(index('Internal Staffing Calculator'!F$8:F23500,match($F90,'Internal Staffing Calculator'!$E$8:$E23500,0),0),"")</f>
        <v/>
      </c>
    </row>
    <row r="91">
      <c r="A91" s="454"/>
      <c r="B91" s="927"/>
      <c r="C91" s="580"/>
      <c r="D91" s="939"/>
      <c r="E91" s="940"/>
      <c r="F91" s="941"/>
      <c r="G91" s="937" t="str">
        <f t="array" ref="G91">xlookup(F91,'Internal Staffing Calculator'!E:E,'Internal Staffing Calculator'!C:C,"")</f>
        <v/>
      </c>
      <c r="H91" s="932" t="str">
        <f t="array" ref="H91">if(F91&lt;&gt;"", iferror(index('Internal Staffing Calculator'!B$8:B23500,match(F91,'Internal Staffing Calculator'!E$8:E23500,0)), "Not In Budget"),"")</f>
        <v/>
      </c>
      <c r="I91" s="932" t="str">
        <f t="array" ref="I91">iferror(index('Internal Staffing Calculator'!L$8:L23500,match(F91,'Internal Staffing Calculator'!E$8:E23500,0),0),"")</f>
        <v/>
      </c>
      <c r="J91" s="932">
        <f t="shared" si="1"/>
        <v>0</v>
      </c>
      <c r="K91" s="932">
        <f t="shared" si="2"/>
        <v>0</v>
      </c>
      <c r="L91" s="938" t="str">
        <f t="array" ref="L91">iferror(index('Internal Staffing Calculator'!F$8:F23500,match($F91,'Internal Staffing Calculator'!$E$8:$E23500,0),0),"")</f>
        <v/>
      </c>
    </row>
    <row r="92">
      <c r="A92" s="454"/>
      <c r="B92" s="927"/>
      <c r="C92" s="580"/>
      <c r="D92" s="939"/>
      <c r="E92" s="940"/>
      <c r="F92" s="941"/>
      <c r="G92" s="937" t="str">
        <f t="array" ref="G92">xlookup(F92,'Internal Staffing Calculator'!E:E,'Internal Staffing Calculator'!C:C,"")</f>
        <v/>
      </c>
      <c r="H92" s="932" t="str">
        <f t="array" ref="H92">if(F92&lt;&gt;"", iferror(index('Internal Staffing Calculator'!B$8:B23500,match(F92,'Internal Staffing Calculator'!E$8:E23500,0)), "Not In Budget"),"")</f>
        <v/>
      </c>
      <c r="I92" s="932" t="str">
        <f t="array" ref="I92">iferror(index('Internal Staffing Calculator'!L$8:L23500,match(F92,'Internal Staffing Calculator'!E$8:E23500,0),0),"")</f>
        <v/>
      </c>
      <c r="J92" s="932">
        <f t="shared" si="1"/>
        <v>0</v>
      </c>
      <c r="K92" s="932">
        <f t="shared" si="2"/>
        <v>0</v>
      </c>
      <c r="L92" s="938" t="str">
        <f t="array" ref="L92">iferror(index('Internal Staffing Calculator'!F$8:F23500,match($F92,'Internal Staffing Calculator'!$E$8:$E23500,0),0),"")</f>
        <v/>
      </c>
    </row>
    <row r="93">
      <c r="A93" s="454"/>
      <c r="B93" s="927"/>
      <c r="C93" s="580"/>
      <c r="D93" s="939"/>
      <c r="E93" s="940"/>
      <c r="F93" s="941"/>
      <c r="G93" s="937" t="str">
        <f t="array" ref="G93">xlookup(F93,'Internal Staffing Calculator'!E:E,'Internal Staffing Calculator'!C:C,"")</f>
        <v/>
      </c>
      <c r="H93" s="932" t="str">
        <f t="array" ref="H93">if(F93&lt;&gt;"", iferror(index('Internal Staffing Calculator'!B$8:B23500,match(F93,'Internal Staffing Calculator'!E$8:E23500,0)), "Not In Budget"),"")</f>
        <v/>
      </c>
      <c r="I93" s="932" t="str">
        <f t="array" ref="I93">iferror(index('Internal Staffing Calculator'!L$8:L23500,match(F93,'Internal Staffing Calculator'!E$8:E23500,0),0),"")</f>
        <v/>
      </c>
      <c r="J93" s="932">
        <f t="shared" si="1"/>
        <v>0</v>
      </c>
      <c r="K93" s="932">
        <f t="shared" si="2"/>
        <v>0</v>
      </c>
      <c r="L93" s="938" t="str">
        <f t="array" ref="L93">iferror(index('Internal Staffing Calculator'!F$8:F23500,match($F93,'Internal Staffing Calculator'!$E$8:$E23500,0),0),"")</f>
        <v/>
      </c>
    </row>
    <row r="94">
      <c r="A94" s="454"/>
      <c r="B94" s="927"/>
      <c r="C94" s="580"/>
      <c r="D94" s="939"/>
      <c r="E94" s="940"/>
      <c r="F94" s="941"/>
      <c r="G94" s="937" t="str">
        <f t="array" ref="G94">xlookup(F94,'Internal Staffing Calculator'!E:E,'Internal Staffing Calculator'!C:C,"")</f>
        <v/>
      </c>
      <c r="H94" s="932" t="str">
        <f t="array" ref="H94">if(F94&lt;&gt;"", iferror(index('Internal Staffing Calculator'!B$8:B23500,match(F94,'Internal Staffing Calculator'!E$8:E23500,0)), "Not In Budget"),"")</f>
        <v/>
      </c>
      <c r="I94" s="932" t="str">
        <f t="array" ref="I94">iferror(index('Internal Staffing Calculator'!L$8:L23500,match(F94,'Internal Staffing Calculator'!E$8:E23500,0),0),"")</f>
        <v/>
      </c>
      <c r="J94" s="932">
        <f t="shared" si="1"/>
        <v>0</v>
      </c>
      <c r="K94" s="932">
        <f t="shared" si="2"/>
        <v>0</v>
      </c>
      <c r="L94" s="938" t="str">
        <f t="array" ref="L94">iferror(index('Internal Staffing Calculator'!F$8:F23500,match($F94,'Internal Staffing Calculator'!$E$8:$E23500,0),0),"")</f>
        <v/>
      </c>
    </row>
    <row r="95">
      <c r="A95" s="454"/>
      <c r="B95" s="927"/>
      <c r="C95" s="580"/>
      <c r="D95" s="939"/>
      <c r="E95" s="940"/>
      <c r="F95" s="941"/>
      <c r="G95" s="937" t="str">
        <f t="array" ref="G95">xlookup(F95,'Internal Staffing Calculator'!E:E,'Internal Staffing Calculator'!C:C,"")</f>
        <v/>
      </c>
      <c r="H95" s="932" t="str">
        <f t="array" ref="H95">if(F95&lt;&gt;"", iferror(index('Internal Staffing Calculator'!B$8:B23500,match(F95,'Internal Staffing Calculator'!E$8:E23500,0)), "Not In Budget"),"")</f>
        <v/>
      </c>
      <c r="I95" s="932" t="str">
        <f t="array" ref="I95">iferror(index('Internal Staffing Calculator'!L$8:L23500,match(F95,'Internal Staffing Calculator'!E$8:E23500,0),0),"")</f>
        <v/>
      </c>
      <c r="J95" s="932">
        <f t="shared" si="1"/>
        <v>0</v>
      </c>
      <c r="K95" s="932">
        <f t="shared" si="2"/>
        <v>0</v>
      </c>
      <c r="L95" s="938" t="str">
        <f t="array" ref="L95">iferror(index('Internal Staffing Calculator'!F$8:F23500,match($F95,'Internal Staffing Calculator'!$E$8:$E23500,0),0),"")</f>
        <v/>
      </c>
    </row>
    <row r="96">
      <c r="A96" s="454"/>
      <c r="B96" s="927"/>
      <c r="C96" s="580"/>
      <c r="D96" s="939"/>
      <c r="E96" s="940"/>
      <c r="F96" s="941"/>
      <c r="G96" s="937" t="str">
        <f t="array" ref="G96">xlookup(F96,'Internal Staffing Calculator'!E:E,'Internal Staffing Calculator'!C:C,"")</f>
        <v/>
      </c>
      <c r="H96" s="932" t="str">
        <f t="array" ref="H96">if(F96&lt;&gt;"", iferror(index('Internal Staffing Calculator'!B$8:B23500,match(F96,'Internal Staffing Calculator'!E$8:E23500,0)), "Not In Budget"),"")</f>
        <v/>
      </c>
      <c r="I96" s="932" t="str">
        <f t="array" ref="I96">iferror(index('Internal Staffing Calculator'!L$8:L23500,match(F96,'Internal Staffing Calculator'!E$8:E23500,0),0),"")</f>
        <v/>
      </c>
      <c r="J96" s="932">
        <f t="shared" si="1"/>
        <v>0</v>
      </c>
      <c r="K96" s="932">
        <f t="shared" si="2"/>
        <v>0</v>
      </c>
      <c r="L96" s="938" t="str">
        <f t="array" ref="L96">iferror(index('Internal Staffing Calculator'!F$8:F23500,match($F96,'Internal Staffing Calculator'!$E$8:$E23500,0),0),"")</f>
        <v/>
      </c>
    </row>
    <row r="97">
      <c r="A97" s="454"/>
      <c r="B97" s="927"/>
      <c r="C97" s="580"/>
      <c r="D97" s="939"/>
      <c r="E97" s="940"/>
      <c r="F97" s="941"/>
      <c r="G97" s="937" t="str">
        <f t="array" ref="G97">xlookup(F97,'Internal Staffing Calculator'!E:E,'Internal Staffing Calculator'!C:C,"")</f>
        <v/>
      </c>
      <c r="H97" s="932" t="str">
        <f t="array" ref="H97">if(F97&lt;&gt;"", iferror(index('Internal Staffing Calculator'!B$8:B23500,match(F97,'Internal Staffing Calculator'!E$8:E23500,0)), "Not In Budget"),"")</f>
        <v/>
      </c>
      <c r="I97" s="932" t="str">
        <f t="array" ref="I97">iferror(index('Internal Staffing Calculator'!L$8:L23500,match(F97,'Internal Staffing Calculator'!E$8:E23500,0),0),"")</f>
        <v/>
      </c>
      <c r="J97" s="932">
        <f t="shared" si="1"/>
        <v>0</v>
      </c>
      <c r="K97" s="932">
        <f t="shared" si="2"/>
        <v>0</v>
      </c>
      <c r="L97" s="938" t="str">
        <f t="array" ref="L97">iferror(index('Internal Staffing Calculator'!F$8:F23500,match($F97,'Internal Staffing Calculator'!$E$8:$E23500,0),0),"")</f>
        <v/>
      </c>
    </row>
    <row r="98">
      <c r="A98" s="454"/>
      <c r="B98" s="927"/>
      <c r="C98" s="580"/>
      <c r="D98" s="939"/>
      <c r="E98" s="940"/>
      <c r="F98" s="941"/>
      <c r="G98" s="937" t="str">
        <f t="array" ref="G98">xlookup(F98,'Internal Staffing Calculator'!E:E,'Internal Staffing Calculator'!C:C,"")</f>
        <v/>
      </c>
      <c r="H98" s="932" t="str">
        <f t="array" ref="H98">if(F98&lt;&gt;"", iferror(index('Internal Staffing Calculator'!B$8:B23500,match(F98,'Internal Staffing Calculator'!E$8:E23500,0)), "Not In Budget"),"")</f>
        <v/>
      </c>
      <c r="I98" s="932" t="str">
        <f t="array" ref="I98">iferror(index('Internal Staffing Calculator'!L$8:L23500,match(F98,'Internal Staffing Calculator'!E$8:E23500,0),0),"")</f>
        <v/>
      </c>
      <c r="J98" s="932">
        <f t="shared" si="1"/>
        <v>0</v>
      </c>
      <c r="K98" s="932">
        <f t="shared" si="2"/>
        <v>0</v>
      </c>
      <c r="L98" s="938" t="str">
        <f t="array" ref="L98">iferror(index('Internal Staffing Calculator'!F$8:F23500,match($F98,'Internal Staffing Calculator'!$E$8:$E23500,0),0),"")</f>
        <v/>
      </c>
    </row>
    <row r="99">
      <c r="A99" s="454"/>
      <c r="B99" s="927"/>
      <c r="C99" s="580"/>
      <c r="D99" s="939"/>
      <c r="E99" s="940"/>
      <c r="F99" s="941"/>
      <c r="G99" s="937" t="str">
        <f t="array" ref="G99">xlookup(F99,'Internal Staffing Calculator'!E:E,'Internal Staffing Calculator'!C:C,"")</f>
        <v/>
      </c>
      <c r="H99" s="932" t="str">
        <f t="array" ref="H99">if(F99&lt;&gt;"", iferror(index('Internal Staffing Calculator'!B$8:B23500,match(F99,'Internal Staffing Calculator'!E$8:E23500,0)), "Not In Budget"),"")</f>
        <v/>
      </c>
      <c r="I99" s="932" t="str">
        <f t="array" ref="I99">iferror(index('Internal Staffing Calculator'!L$8:L23500,match(F99,'Internal Staffing Calculator'!E$8:E23500,0),0),"")</f>
        <v/>
      </c>
      <c r="J99" s="932">
        <f t="shared" si="1"/>
        <v>0</v>
      </c>
      <c r="K99" s="932">
        <f t="shared" si="2"/>
        <v>0</v>
      </c>
      <c r="L99" s="938" t="str">
        <f t="array" ref="L99">iferror(index('Internal Staffing Calculator'!F$8:F23500,match($F99,'Internal Staffing Calculator'!$E$8:$E23500,0),0),"")</f>
        <v/>
      </c>
    </row>
    <row r="100">
      <c r="A100" s="454"/>
      <c r="B100" s="927"/>
      <c r="C100" s="580"/>
      <c r="D100" s="939"/>
      <c r="E100" s="940"/>
      <c r="F100" s="941"/>
      <c r="G100" s="937" t="str">
        <f t="array" ref="G100">xlookup(F100,'Internal Staffing Calculator'!E:E,'Internal Staffing Calculator'!C:C,"")</f>
        <v/>
      </c>
      <c r="H100" s="932" t="str">
        <f t="array" ref="H100">if(F100&lt;&gt;"", iferror(index('Internal Staffing Calculator'!B$8:B23500,match(F100,'Internal Staffing Calculator'!E$8:E23500,0)), "Not In Budget"),"")</f>
        <v/>
      </c>
      <c r="I100" s="932" t="str">
        <f t="array" ref="I100">iferror(index('Internal Staffing Calculator'!L$8:L23500,match(F100,'Internal Staffing Calculator'!E$8:E23500,0),0),"")</f>
        <v/>
      </c>
      <c r="J100" s="932">
        <f t="shared" si="1"/>
        <v>0</v>
      </c>
      <c r="K100" s="932">
        <f t="shared" si="2"/>
        <v>0</v>
      </c>
      <c r="L100" s="938" t="str">
        <f t="array" ref="L100">iferror(index('Internal Staffing Calculator'!F$8:F23500,match($F100,'Internal Staffing Calculator'!$E$8:$E23500,0),0),"")</f>
        <v/>
      </c>
    </row>
    <row r="101">
      <c r="A101" s="454"/>
      <c r="B101" s="927"/>
      <c r="C101" s="580"/>
      <c r="D101" s="939"/>
      <c r="E101" s="940"/>
      <c r="F101" s="941"/>
      <c r="G101" s="937" t="str">
        <f t="array" ref="G101">xlookup(F101,'Internal Staffing Calculator'!E:E,'Internal Staffing Calculator'!C:C,"")</f>
        <v/>
      </c>
      <c r="H101" s="932" t="str">
        <f t="array" ref="H101">if(F101&lt;&gt;"", iferror(index('Internal Staffing Calculator'!B$8:B23500,match(F101,'Internal Staffing Calculator'!E$8:E23500,0)), "Not In Budget"),"")</f>
        <v/>
      </c>
      <c r="I101" s="932" t="str">
        <f t="array" ref="I101">iferror(index('Internal Staffing Calculator'!L$8:L23500,match(F101,'Internal Staffing Calculator'!E$8:E23500,0),0),"")</f>
        <v/>
      </c>
      <c r="J101" s="932">
        <f t="shared" si="1"/>
        <v>0</v>
      </c>
      <c r="K101" s="932">
        <f t="shared" si="2"/>
        <v>0</v>
      </c>
      <c r="L101" s="938" t="str">
        <f t="array" ref="L101">iferror(index('Internal Staffing Calculator'!F$8:F23500,match($F101,'Internal Staffing Calculator'!$E$8:$E23500,0),0),"")</f>
        <v/>
      </c>
    </row>
    <row r="102">
      <c r="A102" s="454"/>
      <c r="B102" s="927"/>
      <c r="C102" s="580"/>
      <c r="D102" s="939"/>
      <c r="E102" s="940"/>
      <c r="F102" s="941"/>
      <c r="G102" s="937" t="str">
        <f t="array" ref="G102">xlookup(F102,'Internal Staffing Calculator'!E:E,'Internal Staffing Calculator'!C:C,"")</f>
        <v/>
      </c>
      <c r="H102" s="932" t="str">
        <f t="array" ref="H102">if(F102&lt;&gt;"", iferror(index('Internal Staffing Calculator'!B$8:B23500,match(F102,'Internal Staffing Calculator'!E$8:E23500,0)), "Not In Budget"),"")</f>
        <v/>
      </c>
      <c r="I102" s="932" t="str">
        <f t="array" ref="I102">iferror(index('Internal Staffing Calculator'!L$8:L23500,match(F102,'Internal Staffing Calculator'!E$8:E23500,0),0),"")</f>
        <v/>
      </c>
      <c r="J102" s="932">
        <f t="shared" si="1"/>
        <v>0</v>
      </c>
      <c r="K102" s="932">
        <f t="shared" si="2"/>
        <v>0</v>
      </c>
      <c r="L102" s="938" t="str">
        <f t="array" ref="L102">iferror(index('Internal Staffing Calculator'!F$8:F23500,match($F102,'Internal Staffing Calculator'!$E$8:$E23500,0),0),"")</f>
        <v/>
      </c>
    </row>
    <row r="103">
      <c r="A103" s="454"/>
      <c r="B103" s="927"/>
      <c r="C103" s="580"/>
      <c r="D103" s="939"/>
      <c r="E103" s="940"/>
      <c r="F103" s="941"/>
      <c r="G103" s="937" t="str">
        <f t="array" ref="G103">xlookup(F103,'Internal Staffing Calculator'!E:E,'Internal Staffing Calculator'!C:C,"")</f>
        <v/>
      </c>
      <c r="H103" s="932" t="str">
        <f t="array" ref="H103">if(F103&lt;&gt;"", iferror(index('Internal Staffing Calculator'!B$8:B23500,match(F103,'Internal Staffing Calculator'!E$8:E23500,0)), "Not In Budget"),"")</f>
        <v/>
      </c>
      <c r="I103" s="932" t="str">
        <f t="array" ref="I103">iferror(index('Internal Staffing Calculator'!L$8:L23500,match(F103,'Internal Staffing Calculator'!E$8:E23500,0),0),"")</f>
        <v/>
      </c>
      <c r="J103" s="932">
        <f t="shared" si="1"/>
        <v>0</v>
      </c>
      <c r="K103" s="932">
        <f t="shared" si="2"/>
        <v>0</v>
      </c>
      <c r="L103" s="938" t="str">
        <f t="array" ref="L103">iferror(index('Internal Staffing Calculator'!F$8:F23500,match($F103,'Internal Staffing Calculator'!$E$8:$E23500,0),0),"")</f>
        <v/>
      </c>
    </row>
    <row r="104">
      <c r="A104" s="454"/>
      <c r="B104" s="927"/>
      <c r="C104" s="580"/>
      <c r="D104" s="939"/>
      <c r="E104" s="940"/>
      <c r="F104" s="941"/>
      <c r="G104" s="937" t="str">
        <f t="array" ref="G104">xlookup(F104,'Internal Staffing Calculator'!E:E,'Internal Staffing Calculator'!C:C,"")</f>
        <v/>
      </c>
      <c r="H104" s="932" t="str">
        <f t="array" ref="H104">if(F104&lt;&gt;"", iferror(index('Internal Staffing Calculator'!B$8:B23500,match(F104,'Internal Staffing Calculator'!E$8:E23500,0)), "Not In Budget"),"")</f>
        <v/>
      </c>
      <c r="I104" s="932" t="str">
        <f t="array" ref="I104">iferror(index('Internal Staffing Calculator'!L$8:L23500,match(F104,'Internal Staffing Calculator'!E$8:E23500,0),0),"")</f>
        <v/>
      </c>
      <c r="J104" s="932">
        <f t="shared" si="1"/>
        <v>0</v>
      </c>
      <c r="K104" s="932">
        <f t="shared" si="2"/>
        <v>0</v>
      </c>
      <c r="L104" s="938" t="str">
        <f t="array" ref="L104">iferror(index('Internal Staffing Calculator'!F$8:F23500,match($F104,'Internal Staffing Calculator'!$E$8:$E23500,0),0),"")</f>
        <v/>
      </c>
    </row>
    <row r="105">
      <c r="A105" s="454"/>
      <c r="B105" s="927"/>
      <c r="C105" s="580"/>
      <c r="D105" s="939"/>
      <c r="E105" s="940"/>
      <c r="F105" s="941"/>
      <c r="G105" s="937" t="str">
        <f t="array" ref="G105">xlookup(F105,'Internal Staffing Calculator'!E:E,'Internal Staffing Calculator'!C:C,"")</f>
        <v/>
      </c>
      <c r="H105" s="932" t="str">
        <f t="array" ref="H105">if(F105&lt;&gt;"", iferror(index('Internal Staffing Calculator'!B$8:B23500,match(F105,'Internal Staffing Calculator'!E$8:E23500,0)), "Not In Budget"),"")</f>
        <v/>
      </c>
      <c r="I105" s="932" t="str">
        <f t="array" ref="I105">iferror(index('Internal Staffing Calculator'!L$8:L23500,match(F105,'Internal Staffing Calculator'!E$8:E23500,0),0),"")</f>
        <v/>
      </c>
      <c r="J105" s="932">
        <f t="shared" si="1"/>
        <v>0</v>
      </c>
      <c r="K105" s="932">
        <f t="shared" si="2"/>
        <v>0</v>
      </c>
      <c r="L105" s="938" t="str">
        <f t="array" ref="L105">iferror(index('Internal Staffing Calculator'!F$8:F23500,match($F105,'Internal Staffing Calculator'!$E$8:$E23500,0),0),"")</f>
        <v/>
      </c>
    </row>
    <row r="106">
      <c r="A106" s="454"/>
      <c r="B106" s="927"/>
      <c r="C106" s="580"/>
      <c r="D106" s="939"/>
      <c r="E106" s="940"/>
      <c r="F106" s="941"/>
      <c r="G106" s="937" t="str">
        <f t="array" ref="G106">xlookup(F106,'Internal Staffing Calculator'!E:E,'Internal Staffing Calculator'!C:C,"")</f>
        <v/>
      </c>
      <c r="H106" s="932" t="str">
        <f t="array" ref="H106">if(F106&lt;&gt;"", iferror(index('Internal Staffing Calculator'!B$8:B23500,match(F106,'Internal Staffing Calculator'!E$8:E23500,0)), "Not In Budget"),"")</f>
        <v/>
      </c>
      <c r="I106" s="932" t="str">
        <f t="array" ref="I106">iferror(index('Internal Staffing Calculator'!L$8:L23500,match(F106,'Internal Staffing Calculator'!E$8:E23500,0),0),"")</f>
        <v/>
      </c>
      <c r="J106" s="932">
        <f t="shared" si="1"/>
        <v>0</v>
      </c>
      <c r="K106" s="932">
        <f t="shared" si="2"/>
        <v>0</v>
      </c>
      <c r="L106" s="938" t="str">
        <f t="array" ref="L106">iferror(index('Internal Staffing Calculator'!F$8:F23500,match($F106,'Internal Staffing Calculator'!$E$8:$E23500,0),0),"")</f>
        <v/>
      </c>
    </row>
    <row r="107">
      <c r="A107" s="454"/>
      <c r="B107" s="927"/>
      <c r="C107" s="580"/>
      <c r="D107" s="939"/>
      <c r="E107" s="940"/>
      <c r="F107" s="941"/>
      <c r="G107" s="937" t="str">
        <f t="array" ref="G107">xlookup(F107,'Internal Staffing Calculator'!E:E,'Internal Staffing Calculator'!C:C,"")</f>
        <v/>
      </c>
      <c r="H107" s="932" t="str">
        <f t="array" ref="H107">if(F107&lt;&gt;"", iferror(index('Internal Staffing Calculator'!B$8:B23500,match(F107,'Internal Staffing Calculator'!E$8:E23500,0)), "Not In Budget"),"")</f>
        <v/>
      </c>
      <c r="I107" s="932" t="str">
        <f t="array" ref="I107">iferror(index('Internal Staffing Calculator'!L$8:L23500,match(F107,'Internal Staffing Calculator'!E$8:E23500,0),0),"")</f>
        <v/>
      </c>
      <c r="J107" s="932">
        <f t="shared" si="1"/>
        <v>0</v>
      </c>
      <c r="K107" s="932">
        <f t="shared" si="2"/>
        <v>0</v>
      </c>
      <c r="L107" s="938" t="str">
        <f t="array" ref="L107">iferror(index('Internal Staffing Calculator'!F$8:F23500,match($F107,'Internal Staffing Calculator'!$E$8:$E23500,0),0),"")</f>
        <v/>
      </c>
    </row>
    <row r="108">
      <c r="A108" s="454"/>
      <c r="B108" s="927"/>
      <c r="C108" s="580"/>
      <c r="D108" s="939"/>
      <c r="E108" s="940"/>
      <c r="F108" s="941"/>
      <c r="G108" s="937" t="str">
        <f t="array" ref="G108">xlookup(F108,'Internal Staffing Calculator'!E:E,'Internal Staffing Calculator'!C:C,"")</f>
        <v/>
      </c>
      <c r="H108" s="932" t="str">
        <f t="array" ref="H108">if(F108&lt;&gt;"", iferror(index('Internal Staffing Calculator'!B$8:B23500,match(F108,'Internal Staffing Calculator'!E$8:E23500,0)), "Not In Budget"),"")</f>
        <v/>
      </c>
      <c r="I108" s="932" t="str">
        <f t="array" ref="I108">iferror(index('Internal Staffing Calculator'!L$8:L23500,match(F108,'Internal Staffing Calculator'!E$8:E23500,0),0),"")</f>
        <v/>
      </c>
      <c r="J108" s="932">
        <f t="shared" si="1"/>
        <v>0</v>
      </c>
      <c r="K108" s="932">
        <f t="shared" si="2"/>
        <v>0</v>
      </c>
      <c r="L108" s="938" t="str">
        <f t="array" ref="L108">iferror(index('Internal Staffing Calculator'!F$8:F23500,match($F108,'Internal Staffing Calculator'!$E$8:$E23500,0),0),"")</f>
        <v/>
      </c>
    </row>
    <row r="109">
      <c r="A109" s="454"/>
      <c r="B109" s="927"/>
      <c r="C109" s="580"/>
      <c r="D109" s="939"/>
      <c r="E109" s="940"/>
      <c r="F109" s="941"/>
      <c r="G109" s="937" t="str">
        <f t="array" ref="G109">xlookup(F109,'Internal Staffing Calculator'!E:E,'Internal Staffing Calculator'!C:C,"")</f>
        <v/>
      </c>
      <c r="H109" s="932" t="str">
        <f t="array" ref="H109">if(F109&lt;&gt;"", iferror(index('Internal Staffing Calculator'!B$8:B23500,match(F109,'Internal Staffing Calculator'!E$8:E23500,0)), "Not In Budget"),"")</f>
        <v/>
      </c>
      <c r="I109" s="932" t="str">
        <f t="array" ref="I109">iferror(index('Internal Staffing Calculator'!L$8:L23500,match(F109,'Internal Staffing Calculator'!E$8:E23500,0),0),"")</f>
        <v/>
      </c>
      <c r="J109" s="932">
        <f t="shared" si="1"/>
        <v>0</v>
      </c>
      <c r="K109" s="932">
        <f t="shared" si="2"/>
        <v>0</v>
      </c>
      <c r="L109" s="938" t="str">
        <f t="array" ref="L109">iferror(index('Internal Staffing Calculator'!F$8:F23500,match($F109,'Internal Staffing Calculator'!$E$8:$E23500,0),0),"")</f>
        <v/>
      </c>
    </row>
    <row r="110">
      <c r="A110" s="454"/>
      <c r="B110" s="927"/>
      <c r="C110" s="580"/>
      <c r="D110" s="939"/>
      <c r="E110" s="940"/>
      <c r="F110" s="941"/>
      <c r="G110" s="937" t="str">
        <f t="array" ref="G110">xlookup(F110,'Internal Staffing Calculator'!E:E,'Internal Staffing Calculator'!C:C,"")</f>
        <v/>
      </c>
      <c r="H110" s="932" t="str">
        <f t="array" ref="H110">if(F110&lt;&gt;"", iferror(index('Internal Staffing Calculator'!B$8:B23500,match(F110,'Internal Staffing Calculator'!E$8:E23500,0)), "Not In Budget"),"")</f>
        <v/>
      </c>
      <c r="I110" s="932" t="str">
        <f t="array" ref="I110">iferror(index('Internal Staffing Calculator'!L$8:L23500,match(F110,'Internal Staffing Calculator'!E$8:E23500,0),0),"")</f>
        <v/>
      </c>
      <c r="J110" s="932">
        <f t="shared" si="1"/>
        <v>0</v>
      </c>
      <c r="K110" s="932">
        <f t="shared" si="2"/>
        <v>0</v>
      </c>
      <c r="L110" s="938" t="str">
        <f t="array" ref="L110">iferror(index('Internal Staffing Calculator'!F$8:F23500,match($F110,'Internal Staffing Calculator'!$E$8:$E23500,0),0),"")</f>
        <v/>
      </c>
    </row>
    <row r="111">
      <c r="A111" s="454"/>
      <c r="B111" s="927"/>
      <c r="C111" s="580"/>
      <c r="D111" s="939"/>
      <c r="E111" s="940"/>
      <c r="F111" s="941"/>
      <c r="G111" s="937" t="str">
        <f t="array" ref="G111">xlookup(F111,'Internal Staffing Calculator'!E:E,'Internal Staffing Calculator'!C:C,"")</f>
        <v/>
      </c>
      <c r="H111" s="932" t="str">
        <f t="array" ref="H111">if(F111&lt;&gt;"", iferror(index('Internal Staffing Calculator'!B$8:B23500,match(F111,'Internal Staffing Calculator'!E$8:E23500,0)), "Not In Budget"),"")</f>
        <v/>
      </c>
      <c r="I111" s="932" t="str">
        <f t="array" ref="I111">iferror(index('Internal Staffing Calculator'!L$8:L23500,match(F111,'Internal Staffing Calculator'!E$8:E23500,0),0),"")</f>
        <v/>
      </c>
      <c r="J111" s="932">
        <f t="shared" si="1"/>
        <v>0</v>
      </c>
      <c r="K111" s="932">
        <f t="shared" si="2"/>
        <v>0</v>
      </c>
      <c r="L111" s="938" t="str">
        <f t="array" ref="L111">iferror(index('Internal Staffing Calculator'!F$8:F23500,match($F111,'Internal Staffing Calculator'!$E$8:$E23500,0),0),"")</f>
        <v/>
      </c>
    </row>
    <row r="112">
      <c r="A112" s="454"/>
      <c r="B112" s="927"/>
      <c r="C112" s="580"/>
      <c r="D112" s="939"/>
      <c r="E112" s="940"/>
      <c r="F112" s="941"/>
      <c r="G112" s="937" t="str">
        <f t="array" ref="G112">xlookup(F112,'Internal Staffing Calculator'!E:E,'Internal Staffing Calculator'!C:C,"")</f>
        <v/>
      </c>
      <c r="H112" s="932" t="str">
        <f t="array" ref="H112">if(F112&lt;&gt;"", iferror(index('Internal Staffing Calculator'!B$8:B23500,match(F112,'Internal Staffing Calculator'!E$8:E23500,0)), "Not In Budget"),"")</f>
        <v/>
      </c>
      <c r="I112" s="932" t="str">
        <f t="array" ref="I112">iferror(index('Internal Staffing Calculator'!L$8:L23500,match(F112,'Internal Staffing Calculator'!E$8:E23500,0),0),"")</f>
        <v/>
      </c>
      <c r="J112" s="932">
        <f t="shared" si="1"/>
        <v>0</v>
      </c>
      <c r="K112" s="932">
        <f t="shared" si="2"/>
        <v>0</v>
      </c>
      <c r="L112" s="938" t="str">
        <f t="array" ref="L112">iferror(index('Internal Staffing Calculator'!F$8:F23500,match($F112,'Internal Staffing Calculator'!$E$8:$E23500,0),0),"")</f>
        <v/>
      </c>
    </row>
    <row r="113">
      <c r="A113" s="454"/>
      <c r="B113" s="927"/>
      <c r="C113" s="580"/>
      <c r="D113" s="939"/>
      <c r="E113" s="940"/>
      <c r="F113" s="941"/>
      <c r="G113" s="937" t="str">
        <f t="array" ref="G113">xlookup(F113,'Internal Staffing Calculator'!E:E,'Internal Staffing Calculator'!C:C,"")</f>
        <v/>
      </c>
      <c r="H113" s="932" t="str">
        <f t="array" ref="H113">if(F113&lt;&gt;"", iferror(index('Internal Staffing Calculator'!B$8:B23500,match(F113,'Internal Staffing Calculator'!E$8:E23500,0)), "Not In Budget"),"")</f>
        <v/>
      </c>
      <c r="I113" s="932" t="str">
        <f t="array" ref="I113">iferror(index('Internal Staffing Calculator'!L$8:L23500,match(F113,'Internal Staffing Calculator'!E$8:E23500,0),0),"")</f>
        <v/>
      </c>
      <c r="J113" s="932">
        <f t="shared" si="1"/>
        <v>0</v>
      </c>
      <c r="K113" s="932">
        <f t="shared" si="2"/>
        <v>0</v>
      </c>
      <c r="L113" s="938" t="str">
        <f t="array" ref="L113">iferror(index('Internal Staffing Calculator'!F$8:F23500,match($F113,'Internal Staffing Calculator'!$E$8:$E23500,0),0),"")</f>
        <v/>
      </c>
    </row>
    <row r="114">
      <c r="A114" s="454"/>
      <c r="B114" s="927"/>
      <c r="C114" s="580"/>
      <c r="D114" s="939"/>
      <c r="E114" s="940"/>
      <c r="F114" s="941"/>
      <c r="G114" s="937" t="str">
        <f t="array" ref="G114">xlookup(F114,'Internal Staffing Calculator'!E:E,'Internal Staffing Calculator'!C:C,"")</f>
        <v/>
      </c>
      <c r="H114" s="932" t="str">
        <f t="array" ref="H114">if(F114&lt;&gt;"", iferror(index('Internal Staffing Calculator'!B$8:B23500,match(F114,'Internal Staffing Calculator'!E$8:E23500,0)), "Not In Budget"),"")</f>
        <v/>
      </c>
      <c r="I114" s="932" t="str">
        <f t="array" ref="I114">iferror(index('Internal Staffing Calculator'!L$8:L23500,match(F114,'Internal Staffing Calculator'!E$8:E23500,0),0),"")</f>
        <v/>
      </c>
      <c r="J114" s="932">
        <f t="shared" si="1"/>
        <v>0</v>
      </c>
      <c r="K114" s="932">
        <f t="shared" si="2"/>
        <v>0</v>
      </c>
      <c r="L114" s="938" t="str">
        <f t="array" ref="L114">iferror(index('Internal Staffing Calculator'!F$8:F23500,match($F114,'Internal Staffing Calculator'!$E$8:$E23500,0),0),"")</f>
        <v/>
      </c>
    </row>
    <row r="115">
      <c r="A115" s="454"/>
      <c r="B115" s="927"/>
      <c r="C115" s="580"/>
      <c r="D115" s="939"/>
      <c r="E115" s="940"/>
      <c r="F115" s="941"/>
      <c r="G115" s="937" t="str">
        <f t="array" ref="G115">xlookup(F115,'Internal Staffing Calculator'!E:E,'Internal Staffing Calculator'!C:C,"")</f>
        <v/>
      </c>
      <c r="H115" s="932" t="str">
        <f t="array" ref="H115">if(F115&lt;&gt;"", iferror(index('Internal Staffing Calculator'!B$8:B23500,match(F115,'Internal Staffing Calculator'!E$8:E23500,0)), "Not In Budget"),"")</f>
        <v/>
      </c>
      <c r="I115" s="932" t="str">
        <f t="array" ref="I115">iferror(index('Internal Staffing Calculator'!L$8:L23500,match(F115,'Internal Staffing Calculator'!E$8:E23500,0),0),"")</f>
        <v/>
      </c>
      <c r="J115" s="932">
        <f t="shared" si="1"/>
        <v>0</v>
      </c>
      <c r="K115" s="932">
        <f t="shared" si="2"/>
        <v>0</v>
      </c>
      <c r="L115" s="938" t="str">
        <f t="array" ref="L115">iferror(index('Internal Staffing Calculator'!F$8:F23500,match($F115,'Internal Staffing Calculator'!$E$8:$E23500,0),0),"")</f>
        <v/>
      </c>
    </row>
    <row r="116">
      <c r="A116" s="454"/>
      <c r="B116" s="927"/>
      <c r="C116" s="580"/>
      <c r="D116" s="939"/>
      <c r="E116" s="940"/>
      <c r="F116" s="941"/>
      <c r="G116" s="937" t="str">
        <f t="array" ref="G116">xlookup(F116,'Internal Staffing Calculator'!E:E,'Internal Staffing Calculator'!C:C,"")</f>
        <v/>
      </c>
      <c r="H116" s="932" t="str">
        <f t="array" ref="H116">if(F116&lt;&gt;"", iferror(index('Internal Staffing Calculator'!B$8:B23500,match(F116,'Internal Staffing Calculator'!E$8:E23500,0)), "Not In Budget"),"")</f>
        <v/>
      </c>
      <c r="I116" s="932" t="str">
        <f t="array" ref="I116">iferror(index('Internal Staffing Calculator'!L$8:L23500,match(F116,'Internal Staffing Calculator'!E$8:E23500,0),0),"")</f>
        <v/>
      </c>
      <c r="J116" s="932">
        <f t="shared" si="1"/>
        <v>0</v>
      </c>
      <c r="K116" s="932">
        <f t="shared" si="2"/>
        <v>0</v>
      </c>
      <c r="L116" s="938" t="str">
        <f t="array" ref="L116">iferror(index('Internal Staffing Calculator'!F$8:F23500,match($F116,'Internal Staffing Calculator'!$E$8:$E23500,0),0),"")</f>
        <v/>
      </c>
    </row>
    <row r="117">
      <c r="A117" s="454"/>
      <c r="B117" s="927"/>
      <c r="C117" s="580"/>
      <c r="D117" s="939"/>
      <c r="E117" s="940"/>
      <c r="F117" s="941"/>
      <c r="G117" s="937" t="str">
        <f t="array" ref="G117">xlookup(F117,'Internal Staffing Calculator'!E:E,'Internal Staffing Calculator'!C:C,"")</f>
        <v/>
      </c>
      <c r="H117" s="932" t="str">
        <f t="array" ref="H117">if(F117&lt;&gt;"", iferror(index('Internal Staffing Calculator'!B$8:B23500,match(F117,'Internal Staffing Calculator'!E$8:E23500,0)), "Not In Budget"),"")</f>
        <v/>
      </c>
      <c r="I117" s="932" t="str">
        <f t="array" ref="I117">iferror(index('Internal Staffing Calculator'!L$8:L23500,match(F117,'Internal Staffing Calculator'!E$8:E23500,0),0),"")</f>
        <v/>
      </c>
      <c r="J117" s="932">
        <f t="shared" si="1"/>
        <v>0</v>
      </c>
      <c r="K117" s="932">
        <f t="shared" si="2"/>
        <v>0</v>
      </c>
      <c r="L117" s="938" t="str">
        <f t="array" ref="L117">iferror(index('Internal Staffing Calculator'!F$8:F23500,match($F117,'Internal Staffing Calculator'!$E$8:$E23500,0),0),"")</f>
        <v/>
      </c>
    </row>
    <row r="118">
      <c r="A118" s="454"/>
      <c r="B118" s="927"/>
      <c r="C118" s="580"/>
      <c r="D118" s="939"/>
      <c r="E118" s="940"/>
      <c r="F118" s="941"/>
      <c r="G118" s="937" t="str">
        <f t="array" ref="G118">xlookup(F118,'Internal Staffing Calculator'!E:E,'Internal Staffing Calculator'!C:C,"")</f>
        <v/>
      </c>
      <c r="H118" s="932" t="str">
        <f t="array" ref="H118">if(F118&lt;&gt;"", iferror(index('Internal Staffing Calculator'!B$8:B23500,match(F118,'Internal Staffing Calculator'!E$8:E23500,0)), "Not In Budget"),"")</f>
        <v/>
      </c>
      <c r="I118" s="932" t="str">
        <f t="array" ref="I118">iferror(index('Internal Staffing Calculator'!L$8:L23500,match(F118,'Internal Staffing Calculator'!E$8:E23500,0),0),"")</f>
        <v/>
      </c>
      <c r="J118" s="932">
        <f t="shared" si="1"/>
        <v>0</v>
      </c>
      <c r="K118" s="932">
        <f t="shared" si="2"/>
        <v>0</v>
      </c>
      <c r="L118" s="938" t="str">
        <f t="array" ref="L118">iferror(index('Internal Staffing Calculator'!F$8:F23500,match($F118,'Internal Staffing Calculator'!$E$8:$E23500,0),0),"")</f>
        <v/>
      </c>
    </row>
    <row r="119">
      <c r="A119" s="454"/>
      <c r="B119" s="927"/>
      <c r="C119" s="580"/>
      <c r="D119" s="939"/>
      <c r="E119" s="940"/>
      <c r="F119" s="941"/>
      <c r="G119" s="937" t="str">
        <f t="array" ref="G119">xlookup(F119,'Internal Staffing Calculator'!E:E,'Internal Staffing Calculator'!C:C,"")</f>
        <v/>
      </c>
      <c r="H119" s="932" t="str">
        <f t="array" ref="H119">if(F119&lt;&gt;"", iferror(index('Internal Staffing Calculator'!B$8:B23500,match(F119,'Internal Staffing Calculator'!E$8:E23500,0)), "Not In Budget"),"")</f>
        <v/>
      </c>
      <c r="I119" s="932" t="str">
        <f t="array" ref="I119">iferror(index('Internal Staffing Calculator'!L$8:L23500,match(F119,'Internal Staffing Calculator'!E$8:E23500,0),0),"")</f>
        <v/>
      </c>
      <c r="J119" s="932">
        <f t="shared" si="1"/>
        <v>0</v>
      </c>
      <c r="K119" s="932">
        <f t="shared" si="2"/>
        <v>0</v>
      </c>
      <c r="L119" s="938" t="str">
        <f t="array" ref="L119">iferror(index('Internal Staffing Calculator'!F$8:F23500,match($F119,'Internal Staffing Calculator'!$E$8:$E23500,0),0),"")</f>
        <v/>
      </c>
    </row>
    <row r="120">
      <c r="A120" s="454"/>
      <c r="B120" s="927"/>
      <c r="C120" s="580"/>
      <c r="D120" s="939"/>
      <c r="E120" s="940"/>
      <c r="F120" s="941"/>
      <c r="G120" s="937" t="str">
        <f t="array" ref="G120">xlookup(F120,'Internal Staffing Calculator'!E:E,'Internal Staffing Calculator'!C:C,"")</f>
        <v/>
      </c>
      <c r="H120" s="932" t="str">
        <f t="array" ref="H120">if(F120&lt;&gt;"", iferror(index('Internal Staffing Calculator'!B$8:B23500,match(F120,'Internal Staffing Calculator'!E$8:E23500,0)), "Not In Budget"),"")</f>
        <v/>
      </c>
      <c r="I120" s="932" t="str">
        <f t="array" ref="I120">iferror(index('Internal Staffing Calculator'!L$8:L23500,match(F120,'Internal Staffing Calculator'!E$8:E23500,0),0),"")</f>
        <v/>
      </c>
      <c r="J120" s="932">
        <f t="shared" si="1"/>
        <v>0</v>
      </c>
      <c r="K120" s="932">
        <f t="shared" si="2"/>
        <v>0</v>
      </c>
      <c r="L120" s="938" t="str">
        <f t="array" ref="L120">iferror(index('Internal Staffing Calculator'!F$8:F23500,match($F120,'Internal Staffing Calculator'!$E$8:$E23500,0),0),"")</f>
        <v/>
      </c>
    </row>
    <row r="121">
      <c r="A121" s="454"/>
      <c r="B121" s="927"/>
      <c r="C121" s="580"/>
      <c r="D121" s="939"/>
      <c r="E121" s="940"/>
      <c r="F121" s="941"/>
      <c r="G121" s="937" t="str">
        <f t="array" ref="G121">xlookup(F121,'Internal Staffing Calculator'!E:E,'Internal Staffing Calculator'!C:C,"")</f>
        <v/>
      </c>
      <c r="H121" s="932" t="str">
        <f t="array" ref="H121">if(F121&lt;&gt;"", iferror(index('Internal Staffing Calculator'!B$8:B23500,match(F121,'Internal Staffing Calculator'!E$8:E23500,0)), "Not In Budget"),"")</f>
        <v/>
      </c>
      <c r="I121" s="932" t="str">
        <f t="array" ref="I121">iferror(index('Internal Staffing Calculator'!L$8:L23500,match(F121,'Internal Staffing Calculator'!E$8:E23500,0),0),"")</f>
        <v/>
      </c>
      <c r="J121" s="932">
        <f t="shared" si="1"/>
        <v>0</v>
      </c>
      <c r="K121" s="932">
        <f t="shared" si="2"/>
        <v>0</v>
      </c>
      <c r="L121" s="938" t="str">
        <f t="array" ref="L121">iferror(index('Internal Staffing Calculator'!F$8:F23500,match($F121,'Internal Staffing Calculator'!$E$8:$E23500,0),0),"")</f>
        <v/>
      </c>
    </row>
    <row r="122">
      <c r="A122" s="454"/>
      <c r="B122" s="927"/>
      <c r="C122" s="580"/>
      <c r="D122" s="939"/>
      <c r="E122" s="940"/>
      <c r="F122" s="941"/>
      <c r="G122" s="937" t="str">
        <f t="array" ref="G122">xlookup(F122,'Internal Staffing Calculator'!E:E,'Internal Staffing Calculator'!C:C,"")</f>
        <v/>
      </c>
      <c r="H122" s="932" t="str">
        <f t="array" ref="H122">if(F122&lt;&gt;"", iferror(index('Internal Staffing Calculator'!B$8:B23500,match(F122,'Internal Staffing Calculator'!E$8:E23500,0)), "Not In Budget"),"")</f>
        <v/>
      </c>
      <c r="I122" s="932" t="str">
        <f t="array" ref="I122">iferror(index('Internal Staffing Calculator'!L$8:L23500,match(F122,'Internal Staffing Calculator'!E$8:E23500,0),0),"")</f>
        <v/>
      </c>
      <c r="J122" s="932">
        <f t="shared" si="1"/>
        <v>0</v>
      </c>
      <c r="K122" s="932">
        <f t="shared" si="2"/>
        <v>0</v>
      </c>
      <c r="L122" s="938" t="str">
        <f t="array" ref="L122">iferror(index('Internal Staffing Calculator'!F$8:F23500,match($F122,'Internal Staffing Calculator'!$E$8:$E23500,0),0),"")</f>
        <v/>
      </c>
    </row>
    <row r="123">
      <c r="A123" s="454"/>
      <c r="B123" s="927"/>
      <c r="C123" s="580"/>
      <c r="D123" s="939"/>
      <c r="E123" s="940"/>
      <c r="F123" s="941"/>
      <c r="G123" s="937" t="str">
        <f t="array" ref="G123">xlookup(F123,'Internal Staffing Calculator'!E:E,'Internal Staffing Calculator'!C:C,"")</f>
        <v/>
      </c>
      <c r="H123" s="932" t="str">
        <f t="array" ref="H123">if(F123&lt;&gt;"", iferror(index('Internal Staffing Calculator'!B$8:B23500,match(F123,'Internal Staffing Calculator'!E$8:E23500,0)), "Not In Budget"),"")</f>
        <v/>
      </c>
      <c r="I123" s="932" t="str">
        <f t="array" ref="I123">iferror(index('Internal Staffing Calculator'!L$8:L23500,match(F123,'Internal Staffing Calculator'!E$8:E23500,0),0),"")</f>
        <v/>
      </c>
      <c r="J123" s="932">
        <f t="shared" si="1"/>
        <v>0</v>
      </c>
      <c r="K123" s="932">
        <f t="shared" si="2"/>
        <v>0</v>
      </c>
      <c r="L123" s="938" t="str">
        <f t="array" ref="L123">iferror(index('Internal Staffing Calculator'!F$8:F23500,match($F123,'Internal Staffing Calculator'!$E$8:$E23500,0),0),"")</f>
        <v/>
      </c>
    </row>
    <row r="124">
      <c r="A124" s="454"/>
      <c r="B124" s="927"/>
      <c r="C124" s="580"/>
      <c r="D124" s="939"/>
      <c r="E124" s="940"/>
      <c r="F124" s="941"/>
      <c r="G124" s="937" t="str">
        <f t="array" ref="G124">xlookup(F124,'Internal Staffing Calculator'!E:E,'Internal Staffing Calculator'!C:C,"")</f>
        <v/>
      </c>
      <c r="H124" s="932" t="str">
        <f t="array" ref="H124">if(F124&lt;&gt;"", iferror(index('Internal Staffing Calculator'!B$8:B23500,match(F124,'Internal Staffing Calculator'!E$8:E23500,0)), "Not In Budget"),"")</f>
        <v/>
      </c>
      <c r="I124" s="932" t="str">
        <f t="array" ref="I124">iferror(index('Internal Staffing Calculator'!L$8:L23500,match(F124,'Internal Staffing Calculator'!E$8:E23500,0),0),"")</f>
        <v/>
      </c>
      <c r="J124" s="932">
        <f t="shared" si="1"/>
        <v>0</v>
      </c>
      <c r="K124" s="932">
        <f t="shared" si="2"/>
        <v>0</v>
      </c>
      <c r="L124" s="938" t="str">
        <f t="array" ref="L124">iferror(index('Internal Staffing Calculator'!F$8:F23500,match($F124,'Internal Staffing Calculator'!$E$8:$E23500,0),0),"")</f>
        <v/>
      </c>
    </row>
    <row r="125">
      <c r="A125" s="454"/>
      <c r="B125" s="927"/>
      <c r="C125" s="580"/>
      <c r="D125" s="939"/>
      <c r="E125" s="940"/>
      <c r="F125" s="941"/>
      <c r="G125" s="937" t="str">
        <f t="array" ref="G125">xlookup(F125,'Internal Staffing Calculator'!E:E,'Internal Staffing Calculator'!C:C,"")</f>
        <v/>
      </c>
      <c r="H125" s="932" t="str">
        <f t="array" ref="H125">if(F125&lt;&gt;"", iferror(index('Internal Staffing Calculator'!B$8:B23500,match(F125,'Internal Staffing Calculator'!E$8:E23500,0)), "Not In Budget"),"")</f>
        <v/>
      </c>
      <c r="I125" s="932" t="str">
        <f t="array" ref="I125">iferror(index('Internal Staffing Calculator'!L$8:L23500,match(F125,'Internal Staffing Calculator'!E$8:E23500,0),0),"")</f>
        <v/>
      </c>
      <c r="J125" s="932">
        <f t="shared" si="1"/>
        <v>0</v>
      </c>
      <c r="K125" s="932">
        <f t="shared" si="2"/>
        <v>0</v>
      </c>
      <c r="L125" s="938" t="str">
        <f t="array" ref="L125">iferror(index('Internal Staffing Calculator'!F$8:F23500,match($F125,'Internal Staffing Calculator'!$E$8:$E23500,0),0),"")</f>
        <v/>
      </c>
    </row>
    <row r="126">
      <c r="A126" s="454"/>
      <c r="B126" s="927"/>
      <c r="C126" s="580"/>
      <c r="D126" s="939"/>
      <c r="E126" s="940"/>
      <c r="F126" s="941"/>
      <c r="G126" s="937" t="str">
        <f t="array" ref="G126">xlookup(F126,'Internal Staffing Calculator'!E:E,'Internal Staffing Calculator'!C:C,"")</f>
        <v/>
      </c>
      <c r="H126" s="932" t="str">
        <f t="array" ref="H126">if(F126&lt;&gt;"", iferror(index('Internal Staffing Calculator'!B$8:B23500,match(F126,'Internal Staffing Calculator'!E$8:E23500,0)), "Not In Budget"),"")</f>
        <v/>
      </c>
      <c r="I126" s="932" t="str">
        <f t="array" ref="I126">iferror(index('Internal Staffing Calculator'!L$8:L23500,match(F126,'Internal Staffing Calculator'!E$8:E23500,0),0),"")</f>
        <v/>
      </c>
      <c r="J126" s="932">
        <f t="shared" si="1"/>
        <v>0</v>
      </c>
      <c r="K126" s="932">
        <f t="shared" si="2"/>
        <v>0</v>
      </c>
      <c r="L126" s="938" t="str">
        <f t="array" ref="L126">iferror(index('Internal Staffing Calculator'!F$8:F23500,match($F126,'Internal Staffing Calculator'!$E$8:$E23500,0),0),"")</f>
        <v/>
      </c>
    </row>
    <row r="127">
      <c r="A127" s="454"/>
      <c r="B127" s="927"/>
      <c r="C127" s="580"/>
      <c r="D127" s="939"/>
      <c r="E127" s="940"/>
      <c r="F127" s="941"/>
      <c r="G127" s="937" t="str">
        <f t="array" ref="G127">xlookup(F127,'Internal Staffing Calculator'!E:E,'Internal Staffing Calculator'!C:C,"")</f>
        <v/>
      </c>
      <c r="H127" s="932" t="str">
        <f t="array" ref="H127">if(F127&lt;&gt;"", iferror(index('Internal Staffing Calculator'!B$8:B23500,match(F127,'Internal Staffing Calculator'!E$8:E23500,0)), "Not In Budget"),"")</f>
        <v/>
      </c>
      <c r="I127" s="932" t="str">
        <f t="array" ref="I127">iferror(index('Internal Staffing Calculator'!L$8:L23500,match(F127,'Internal Staffing Calculator'!E$8:E23500,0),0),"")</f>
        <v/>
      </c>
      <c r="J127" s="932">
        <f t="shared" si="1"/>
        <v>0</v>
      </c>
      <c r="K127" s="932">
        <f t="shared" si="2"/>
        <v>0</v>
      </c>
      <c r="L127" s="938" t="str">
        <f t="array" ref="L127">iferror(index('Internal Staffing Calculator'!F$8:F23500,match($F127,'Internal Staffing Calculator'!$E$8:$E23500,0),0),"")</f>
        <v/>
      </c>
    </row>
    <row r="128">
      <c r="A128" s="454"/>
      <c r="B128" s="927"/>
      <c r="C128" s="580"/>
      <c r="D128" s="939"/>
      <c r="E128" s="940"/>
      <c r="F128" s="941"/>
      <c r="G128" s="937" t="str">
        <f t="array" ref="G128">xlookup(F128,'Internal Staffing Calculator'!E:E,'Internal Staffing Calculator'!C:C,"")</f>
        <v/>
      </c>
      <c r="H128" s="932" t="str">
        <f t="array" ref="H128">if(F128&lt;&gt;"", iferror(index('Internal Staffing Calculator'!B$8:B23500,match(F128,'Internal Staffing Calculator'!E$8:E23500,0)), "Not In Budget"),"")</f>
        <v/>
      </c>
      <c r="I128" s="932" t="str">
        <f t="array" ref="I128">iferror(index('Internal Staffing Calculator'!L$8:L23500,match(F128,'Internal Staffing Calculator'!E$8:E23500,0),0),"")</f>
        <v/>
      </c>
      <c r="J128" s="932">
        <f t="shared" si="1"/>
        <v>0</v>
      </c>
      <c r="K128" s="932">
        <f t="shared" si="2"/>
        <v>0</v>
      </c>
      <c r="L128" s="938" t="str">
        <f t="array" ref="L128">iferror(index('Internal Staffing Calculator'!F$8:F23500,match($F128,'Internal Staffing Calculator'!$E$8:$E23500,0),0),"")</f>
        <v/>
      </c>
    </row>
    <row r="129">
      <c r="A129" s="454"/>
      <c r="B129" s="927"/>
      <c r="C129" s="580"/>
      <c r="D129" s="939"/>
      <c r="E129" s="940"/>
      <c r="F129" s="941"/>
      <c r="G129" s="937" t="str">
        <f t="array" ref="G129">xlookup(F129,'Internal Staffing Calculator'!E:E,'Internal Staffing Calculator'!C:C,"")</f>
        <v/>
      </c>
      <c r="H129" s="932" t="str">
        <f t="array" ref="H129">if(F129&lt;&gt;"", iferror(index('Internal Staffing Calculator'!B$8:B23500,match(F129,'Internal Staffing Calculator'!E$8:E23500,0)), "Not In Budget"),"")</f>
        <v/>
      </c>
      <c r="I129" s="932" t="str">
        <f t="array" ref="I129">iferror(index('Internal Staffing Calculator'!L$8:L23500,match(F129,'Internal Staffing Calculator'!E$8:E23500,0),0),"")</f>
        <v/>
      </c>
      <c r="J129" s="932">
        <f t="shared" si="1"/>
        <v>0</v>
      </c>
      <c r="K129" s="932">
        <f t="shared" si="2"/>
        <v>0</v>
      </c>
      <c r="L129" s="938" t="str">
        <f t="array" ref="L129">iferror(index('Internal Staffing Calculator'!F$8:F23500,match($F129,'Internal Staffing Calculator'!$E$8:$E23500,0),0),"")</f>
        <v/>
      </c>
    </row>
    <row r="130">
      <c r="A130" s="454"/>
      <c r="B130" s="927"/>
      <c r="C130" s="580"/>
      <c r="D130" s="939"/>
      <c r="E130" s="940"/>
      <c r="F130" s="941"/>
      <c r="G130" s="937" t="str">
        <f t="array" ref="G130">xlookup(F130,'Internal Staffing Calculator'!E:E,'Internal Staffing Calculator'!C:C,"")</f>
        <v/>
      </c>
      <c r="H130" s="932" t="str">
        <f t="array" ref="H130">if(F130&lt;&gt;"", iferror(index('Internal Staffing Calculator'!B$8:B23500,match(F130,'Internal Staffing Calculator'!E$8:E23500,0)), "Not In Budget"),"")</f>
        <v/>
      </c>
      <c r="I130" s="932" t="str">
        <f t="array" ref="I130">iferror(index('Internal Staffing Calculator'!L$8:L23500,match(F130,'Internal Staffing Calculator'!E$8:E23500,0),0),"")</f>
        <v/>
      </c>
      <c r="J130" s="932">
        <f t="shared" si="1"/>
        <v>0</v>
      </c>
      <c r="K130" s="932">
        <f t="shared" si="2"/>
        <v>0</v>
      </c>
      <c r="L130" s="938" t="str">
        <f t="array" ref="L130">iferror(index('Internal Staffing Calculator'!F$8:F23500,match($F130,'Internal Staffing Calculator'!$E$8:$E23500,0),0),"")</f>
        <v/>
      </c>
    </row>
    <row r="131">
      <c r="A131" s="454"/>
      <c r="B131" s="927"/>
      <c r="C131" s="580"/>
      <c r="D131" s="939"/>
      <c r="E131" s="940"/>
      <c r="F131" s="941"/>
      <c r="G131" s="937" t="str">
        <f t="array" ref="G131">xlookup(F131,'Internal Staffing Calculator'!E:E,'Internal Staffing Calculator'!C:C,"")</f>
        <v/>
      </c>
      <c r="H131" s="932" t="str">
        <f t="array" ref="H131">if(F131&lt;&gt;"", iferror(index('Internal Staffing Calculator'!B$8:B23500,match(F131,'Internal Staffing Calculator'!E$8:E23500,0)), "Not In Budget"),"")</f>
        <v/>
      </c>
      <c r="I131" s="932" t="str">
        <f t="array" ref="I131">iferror(index('Internal Staffing Calculator'!L$8:L23500,match(F131,'Internal Staffing Calculator'!E$8:E23500,0),0),"")</f>
        <v/>
      </c>
      <c r="J131" s="932">
        <f t="shared" si="1"/>
        <v>0</v>
      </c>
      <c r="K131" s="932">
        <f t="shared" si="2"/>
        <v>0</v>
      </c>
      <c r="L131" s="938" t="str">
        <f t="array" ref="L131">iferror(index('Internal Staffing Calculator'!F$8:F23500,match($F131,'Internal Staffing Calculator'!$E$8:$E23500,0),0),"")</f>
        <v/>
      </c>
    </row>
    <row r="132">
      <c r="A132" s="454"/>
      <c r="B132" s="927"/>
      <c r="C132" s="580"/>
      <c r="D132" s="939"/>
      <c r="E132" s="940"/>
      <c r="F132" s="941"/>
      <c r="G132" s="937" t="str">
        <f t="array" ref="G132">xlookup(F132,'Internal Staffing Calculator'!E:E,'Internal Staffing Calculator'!C:C,"")</f>
        <v/>
      </c>
      <c r="H132" s="932" t="str">
        <f t="array" ref="H132">if(F132&lt;&gt;"", iferror(index('Internal Staffing Calculator'!B$8:B23500,match(F132,'Internal Staffing Calculator'!E$8:E23500,0)), "Not In Budget"),"")</f>
        <v/>
      </c>
      <c r="I132" s="932" t="str">
        <f t="array" ref="I132">iferror(index('Internal Staffing Calculator'!L$8:L23500,match(F132,'Internal Staffing Calculator'!E$8:E23500,0),0),"")</f>
        <v/>
      </c>
      <c r="J132" s="932">
        <f t="shared" si="1"/>
        <v>0</v>
      </c>
      <c r="K132" s="932">
        <f t="shared" si="2"/>
        <v>0</v>
      </c>
      <c r="L132" s="938" t="str">
        <f t="array" ref="L132">iferror(index('Internal Staffing Calculator'!F$8:F23500,match($F132,'Internal Staffing Calculator'!$E$8:$E23500,0),0),"")</f>
        <v/>
      </c>
    </row>
    <row r="133">
      <c r="A133" s="454"/>
      <c r="B133" s="927"/>
      <c r="C133" s="580"/>
      <c r="D133" s="939"/>
      <c r="E133" s="940"/>
      <c r="F133" s="941"/>
      <c r="G133" s="937" t="str">
        <f t="array" ref="G133">xlookup(F133,'Internal Staffing Calculator'!E:E,'Internal Staffing Calculator'!C:C,"")</f>
        <v/>
      </c>
      <c r="H133" s="932" t="str">
        <f t="array" ref="H133">if(F133&lt;&gt;"", iferror(index('Internal Staffing Calculator'!B$8:B23500,match(F133,'Internal Staffing Calculator'!E$8:E23500,0)), "Not In Budget"),"")</f>
        <v/>
      </c>
      <c r="I133" s="932" t="str">
        <f t="array" ref="I133">iferror(index('Internal Staffing Calculator'!L$8:L23500,match(F133,'Internal Staffing Calculator'!E$8:E23500,0),0),"")</f>
        <v/>
      </c>
      <c r="J133" s="932">
        <f t="shared" si="1"/>
        <v>0</v>
      </c>
      <c r="K133" s="932">
        <f t="shared" si="2"/>
        <v>0</v>
      </c>
      <c r="L133" s="938" t="str">
        <f t="array" ref="L133">iferror(index('Internal Staffing Calculator'!F$8:F23500,match($F133,'Internal Staffing Calculator'!$E$8:$E23500,0),0),"")</f>
        <v/>
      </c>
    </row>
    <row r="134">
      <c r="A134" s="454"/>
      <c r="B134" s="927"/>
      <c r="C134" s="580"/>
      <c r="D134" s="939"/>
      <c r="E134" s="940"/>
      <c r="F134" s="941"/>
      <c r="G134" s="937" t="str">
        <f t="array" ref="G134">xlookup(F134,'Internal Staffing Calculator'!E:E,'Internal Staffing Calculator'!C:C,"")</f>
        <v/>
      </c>
      <c r="H134" s="932" t="str">
        <f t="array" ref="H134">if(F134&lt;&gt;"", iferror(index('Internal Staffing Calculator'!B$8:B23500,match(F134,'Internal Staffing Calculator'!E$8:E23500,0)), "Not In Budget"),"")</f>
        <v/>
      </c>
      <c r="I134" s="932" t="str">
        <f t="array" ref="I134">iferror(index('Internal Staffing Calculator'!L$8:L23500,match(F134,'Internal Staffing Calculator'!E$8:E23500,0),0),"")</f>
        <v/>
      </c>
      <c r="J134" s="932">
        <f t="shared" si="1"/>
        <v>0</v>
      </c>
      <c r="K134" s="932">
        <f t="shared" si="2"/>
        <v>0</v>
      </c>
      <c r="L134" s="938" t="str">
        <f t="array" ref="L134">iferror(index('Internal Staffing Calculator'!F$8:F23500,match($F134,'Internal Staffing Calculator'!$E$8:$E23500,0),0),"")</f>
        <v/>
      </c>
    </row>
    <row r="135">
      <c r="A135" s="454"/>
      <c r="B135" s="927"/>
      <c r="C135" s="580"/>
      <c r="D135" s="939"/>
      <c r="E135" s="940"/>
      <c r="F135" s="941"/>
      <c r="G135" s="937" t="str">
        <f t="array" ref="G135">xlookup(F135,'Internal Staffing Calculator'!E:E,'Internal Staffing Calculator'!C:C,"")</f>
        <v/>
      </c>
      <c r="H135" s="932" t="str">
        <f t="array" ref="H135">if(F135&lt;&gt;"", iferror(index('Internal Staffing Calculator'!B$8:B23500,match(F135,'Internal Staffing Calculator'!E$8:E23500,0)), "Not In Budget"),"")</f>
        <v/>
      </c>
      <c r="I135" s="932" t="str">
        <f t="array" ref="I135">iferror(index('Internal Staffing Calculator'!L$8:L23500,match(F135,'Internal Staffing Calculator'!E$8:E23500,0),0),"")</f>
        <v/>
      </c>
      <c r="J135" s="932">
        <f t="shared" si="1"/>
        <v>0</v>
      </c>
      <c r="K135" s="932">
        <f t="shared" si="2"/>
        <v>0</v>
      </c>
      <c r="L135" s="938" t="str">
        <f t="array" ref="L135">iferror(index('Internal Staffing Calculator'!F$8:F23500,match($F135,'Internal Staffing Calculator'!$E$8:$E23500,0),0),"")</f>
        <v/>
      </c>
    </row>
    <row r="136">
      <c r="A136" s="454"/>
      <c r="B136" s="927"/>
      <c r="C136" s="580"/>
      <c r="D136" s="939"/>
      <c r="E136" s="940"/>
      <c r="F136" s="941"/>
      <c r="G136" s="937" t="str">
        <f t="array" ref="G136">xlookup(F136,'Internal Staffing Calculator'!E:E,'Internal Staffing Calculator'!C:C,"")</f>
        <v/>
      </c>
      <c r="H136" s="932" t="str">
        <f t="array" ref="H136">if(F136&lt;&gt;"", iferror(index('Internal Staffing Calculator'!B$8:B23500,match(F136,'Internal Staffing Calculator'!E$8:E23500,0)), "Not In Budget"),"")</f>
        <v/>
      </c>
      <c r="I136" s="932" t="str">
        <f t="array" ref="I136">iferror(index('Internal Staffing Calculator'!L$8:L23500,match(F136,'Internal Staffing Calculator'!E$8:E23500,0),0),"")</f>
        <v/>
      </c>
      <c r="J136" s="932">
        <f t="shared" si="1"/>
        <v>0</v>
      </c>
      <c r="K136" s="932">
        <f t="shared" si="2"/>
        <v>0</v>
      </c>
      <c r="L136" s="938" t="str">
        <f t="array" ref="L136">iferror(index('Internal Staffing Calculator'!F$8:F23500,match($F136,'Internal Staffing Calculator'!$E$8:$E23500,0),0),"")</f>
        <v/>
      </c>
    </row>
    <row r="137">
      <c r="A137" s="454"/>
      <c r="B137" s="927"/>
      <c r="C137" s="580"/>
      <c r="D137" s="939"/>
      <c r="E137" s="940"/>
      <c r="F137" s="941"/>
      <c r="G137" s="937" t="str">
        <f t="array" ref="G137">xlookup(F137,'Internal Staffing Calculator'!E:E,'Internal Staffing Calculator'!C:C,"")</f>
        <v/>
      </c>
      <c r="H137" s="932" t="str">
        <f t="array" ref="H137">if(F137&lt;&gt;"", iferror(index('Internal Staffing Calculator'!B$8:B23500,match(F137,'Internal Staffing Calculator'!E$8:E23500,0)), "Not In Budget"),"")</f>
        <v/>
      </c>
      <c r="I137" s="932" t="str">
        <f t="array" ref="I137">iferror(index('Internal Staffing Calculator'!L$8:L23500,match(F137,'Internal Staffing Calculator'!E$8:E23500,0),0),"")</f>
        <v/>
      </c>
      <c r="J137" s="932">
        <f t="shared" si="1"/>
        <v>0</v>
      </c>
      <c r="K137" s="932">
        <f t="shared" si="2"/>
        <v>0</v>
      </c>
      <c r="L137" s="938" t="str">
        <f t="array" ref="L137">iferror(index('Internal Staffing Calculator'!F$8:F23500,match($F137,'Internal Staffing Calculator'!$E$8:$E23500,0),0),"")</f>
        <v/>
      </c>
    </row>
    <row r="138">
      <c r="A138" s="454"/>
      <c r="B138" s="927"/>
      <c r="C138" s="580"/>
      <c r="D138" s="939"/>
      <c r="E138" s="940"/>
      <c r="F138" s="941"/>
      <c r="G138" s="937" t="str">
        <f t="array" ref="G138">xlookup(F138,'Internal Staffing Calculator'!E:E,'Internal Staffing Calculator'!C:C,"")</f>
        <v/>
      </c>
      <c r="H138" s="932" t="str">
        <f t="array" ref="H138">if(F138&lt;&gt;"", iferror(index('Internal Staffing Calculator'!B$8:B23500,match(F138,'Internal Staffing Calculator'!E$8:E23500,0)), "Not In Budget"),"")</f>
        <v/>
      </c>
      <c r="I138" s="932" t="str">
        <f t="array" ref="I138">iferror(index('Internal Staffing Calculator'!L$8:L23500,match(F138,'Internal Staffing Calculator'!E$8:E23500,0),0),"")</f>
        <v/>
      </c>
      <c r="J138" s="932">
        <f t="shared" si="1"/>
        <v>0</v>
      </c>
      <c r="K138" s="932">
        <f t="shared" si="2"/>
        <v>0</v>
      </c>
      <c r="L138" s="938" t="str">
        <f t="array" ref="L138">iferror(index('Internal Staffing Calculator'!F$8:F23500,match($F138,'Internal Staffing Calculator'!$E$8:$E23500,0),0),"")</f>
        <v/>
      </c>
    </row>
    <row r="139">
      <c r="A139" s="454"/>
      <c r="B139" s="927"/>
      <c r="C139" s="580"/>
      <c r="D139" s="939"/>
      <c r="E139" s="940"/>
      <c r="F139" s="941"/>
      <c r="G139" s="937" t="str">
        <f t="array" ref="G139">xlookup(F139,'Internal Staffing Calculator'!E:E,'Internal Staffing Calculator'!C:C,"")</f>
        <v/>
      </c>
      <c r="H139" s="932" t="str">
        <f t="array" ref="H139">if(F139&lt;&gt;"", iferror(index('Internal Staffing Calculator'!B$8:B23500,match(F139,'Internal Staffing Calculator'!E$8:E23500,0)), "Not In Budget"),"")</f>
        <v/>
      </c>
      <c r="I139" s="932" t="str">
        <f t="array" ref="I139">iferror(index('Internal Staffing Calculator'!L$8:L23500,match(F139,'Internal Staffing Calculator'!E$8:E23500,0),0),"")</f>
        <v/>
      </c>
      <c r="J139" s="932">
        <f t="shared" si="1"/>
        <v>0</v>
      </c>
      <c r="K139" s="932">
        <f t="shared" si="2"/>
        <v>0</v>
      </c>
      <c r="L139" s="938" t="str">
        <f t="array" ref="L139">iferror(index('Internal Staffing Calculator'!F$8:F23500,match($F139,'Internal Staffing Calculator'!$E$8:$E23500,0),0),"")</f>
        <v/>
      </c>
    </row>
    <row r="140">
      <c r="A140" s="454"/>
      <c r="B140" s="927"/>
      <c r="C140" s="580"/>
      <c r="D140" s="939"/>
      <c r="E140" s="940"/>
      <c r="F140" s="941"/>
      <c r="G140" s="937" t="str">
        <f t="array" ref="G140">xlookup(F140,'Internal Staffing Calculator'!E:E,'Internal Staffing Calculator'!C:C,"")</f>
        <v/>
      </c>
      <c r="H140" s="932" t="str">
        <f t="array" ref="H140">if(F140&lt;&gt;"", iferror(index('Internal Staffing Calculator'!B$8:B23500,match(F140,'Internal Staffing Calculator'!E$8:E23500,0)), "Not In Budget"),"")</f>
        <v/>
      </c>
      <c r="I140" s="932" t="str">
        <f t="array" ref="I140">iferror(index('Internal Staffing Calculator'!L$8:L23500,match(F140,'Internal Staffing Calculator'!E$8:E23500,0),0),"")</f>
        <v/>
      </c>
      <c r="J140" s="932">
        <f t="shared" si="1"/>
        <v>0</v>
      </c>
      <c r="K140" s="932">
        <f t="shared" si="2"/>
        <v>0</v>
      </c>
      <c r="L140" s="938" t="str">
        <f t="array" ref="L140">iferror(index('Internal Staffing Calculator'!F$8:F23500,match($F140,'Internal Staffing Calculator'!$E$8:$E23500,0),0),"")</f>
        <v/>
      </c>
    </row>
    <row r="141">
      <c r="A141" s="454"/>
      <c r="B141" s="927"/>
      <c r="C141" s="580"/>
      <c r="D141" s="939"/>
      <c r="E141" s="940"/>
      <c r="F141" s="941"/>
      <c r="G141" s="937" t="str">
        <f t="array" ref="G141">xlookup(F141,'Internal Staffing Calculator'!E:E,'Internal Staffing Calculator'!C:C,"")</f>
        <v/>
      </c>
      <c r="H141" s="932" t="str">
        <f t="array" ref="H141">if(F141&lt;&gt;"", iferror(index('Internal Staffing Calculator'!B$8:B23500,match(F141,'Internal Staffing Calculator'!E$8:E23500,0)), "Not In Budget"),"")</f>
        <v/>
      </c>
      <c r="I141" s="932" t="str">
        <f t="array" ref="I141">iferror(index('Internal Staffing Calculator'!L$8:L23500,match(F141,'Internal Staffing Calculator'!E$8:E23500,0),0),"")</f>
        <v/>
      </c>
      <c r="J141" s="932">
        <f t="shared" si="1"/>
        <v>0</v>
      </c>
      <c r="K141" s="932">
        <f t="shared" si="2"/>
        <v>0</v>
      </c>
      <c r="L141" s="938" t="str">
        <f t="array" ref="L141">iferror(index('Internal Staffing Calculator'!F$8:F23500,match($F141,'Internal Staffing Calculator'!$E$8:$E23500,0),0),"")</f>
        <v/>
      </c>
    </row>
    <row r="142">
      <c r="A142" s="454"/>
      <c r="B142" s="927"/>
      <c r="C142" s="580"/>
      <c r="D142" s="939"/>
      <c r="E142" s="940"/>
      <c r="F142" s="941"/>
      <c r="G142" s="937" t="str">
        <f t="array" ref="G142">xlookup(F142,'Internal Staffing Calculator'!E:E,'Internal Staffing Calculator'!C:C,"")</f>
        <v/>
      </c>
      <c r="H142" s="932" t="str">
        <f t="array" ref="H142">if(F142&lt;&gt;"", iferror(index('Internal Staffing Calculator'!B$8:B23500,match(F142,'Internal Staffing Calculator'!E$8:E23500,0)), "Not In Budget"),"")</f>
        <v/>
      </c>
      <c r="I142" s="932" t="str">
        <f t="array" ref="I142">iferror(index('Internal Staffing Calculator'!L$8:L23500,match(F142,'Internal Staffing Calculator'!E$8:E23500,0),0),"")</f>
        <v/>
      </c>
      <c r="J142" s="932">
        <f t="shared" si="1"/>
        <v>0</v>
      </c>
      <c r="K142" s="932">
        <f t="shared" si="2"/>
        <v>0</v>
      </c>
      <c r="L142" s="938" t="str">
        <f t="array" ref="L142">iferror(index('Internal Staffing Calculator'!F$8:F23500,match($F142,'Internal Staffing Calculator'!$E$8:$E23500,0),0),"")</f>
        <v/>
      </c>
    </row>
    <row r="143">
      <c r="A143" s="454"/>
      <c r="B143" s="927"/>
      <c r="C143" s="580"/>
      <c r="D143" s="939"/>
      <c r="E143" s="940"/>
      <c r="F143" s="941"/>
      <c r="G143" s="937" t="str">
        <f t="array" ref="G143">xlookup(F143,'Internal Staffing Calculator'!E:E,'Internal Staffing Calculator'!C:C,"")</f>
        <v/>
      </c>
      <c r="H143" s="932" t="str">
        <f t="array" ref="H143">if(F143&lt;&gt;"", iferror(index('Internal Staffing Calculator'!B$8:B23500,match(F143,'Internal Staffing Calculator'!E$8:E23500,0)), "Not In Budget"),"")</f>
        <v/>
      </c>
      <c r="I143" s="932" t="str">
        <f t="array" ref="I143">iferror(index('Internal Staffing Calculator'!L$8:L23500,match(F143,'Internal Staffing Calculator'!E$8:E23500,0),0),"")</f>
        <v/>
      </c>
      <c r="J143" s="932">
        <f t="shared" si="1"/>
        <v>0</v>
      </c>
      <c r="K143" s="932">
        <f t="shared" si="2"/>
        <v>0</v>
      </c>
      <c r="L143" s="938" t="str">
        <f t="array" ref="L143">iferror(index('Internal Staffing Calculator'!F$8:F23500,match($F143,'Internal Staffing Calculator'!$E$8:$E23500,0),0),"")</f>
        <v/>
      </c>
    </row>
    <row r="144">
      <c r="A144" s="454"/>
      <c r="B144" s="927"/>
      <c r="C144" s="580"/>
      <c r="D144" s="939"/>
      <c r="E144" s="940"/>
      <c r="F144" s="941"/>
      <c r="G144" s="937" t="str">
        <f t="array" ref="G144">xlookup(F144,'Internal Staffing Calculator'!E:E,'Internal Staffing Calculator'!C:C,"")</f>
        <v/>
      </c>
      <c r="H144" s="932" t="str">
        <f t="array" ref="H144">if(F144&lt;&gt;"", iferror(index('Internal Staffing Calculator'!B$8:B23500,match(F144,'Internal Staffing Calculator'!E$8:E23500,0)), "Not In Budget"),"")</f>
        <v/>
      </c>
      <c r="I144" s="932" t="str">
        <f t="array" ref="I144">iferror(index('Internal Staffing Calculator'!L$8:L23500,match(F144,'Internal Staffing Calculator'!E$8:E23500,0),0),"")</f>
        <v/>
      </c>
      <c r="J144" s="932">
        <f t="shared" si="1"/>
        <v>0</v>
      </c>
      <c r="K144" s="932">
        <f t="shared" si="2"/>
        <v>0</v>
      </c>
      <c r="L144" s="938" t="str">
        <f t="array" ref="L144">iferror(index('Internal Staffing Calculator'!F$8:F23500,match($F144,'Internal Staffing Calculator'!$E$8:$E23500,0),0),"")</f>
        <v/>
      </c>
    </row>
    <row r="145">
      <c r="A145" s="454"/>
      <c r="B145" s="927"/>
      <c r="C145" s="580"/>
      <c r="D145" s="939"/>
      <c r="E145" s="940"/>
      <c r="F145" s="941"/>
      <c r="G145" s="937" t="str">
        <f t="array" ref="G145">xlookup(F145,'Internal Staffing Calculator'!E:E,'Internal Staffing Calculator'!C:C,"")</f>
        <v/>
      </c>
      <c r="H145" s="932" t="str">
        <f t="array" ref="H145">if(F145&lt;&gt;"", iferror(index('Internal Staffing Calculator'!B$8:B23500,match(F145,'Internal Staffing Calculator'!E$8:E23500,0)), "Not In Budget"),"")</f>
        <v/>
      </c>
      <c r="I145" s="932" t="str">
        <f t="array" ref="I145">iferror(index('Internal Staffing Calculator'!L$8:L23500,match(F145,'Internal Staffing Calculator'!E$8:E23500,0),0),"")</f>
        <v/>
      </c>
      <c r="J145" s="932">
        <f t="shared" si="1"/>
        <v>0</v>
      </c>
      <c r="K145" s="932">
        <f t="shared" si="2"/>
        <v>0</v>
      </c>
      <c r="L145" s="938" t="str">
        <f t="array" ref="L145">iferror(index('Internal Staffing Calculator'!F$8:F23500,match($F145,'Internal Staffing Calculator'!$E$8:$E23500,0),0),"")</f>
        <v/>
      </c>
    </row>
    <row r="146">
      <c r="A146" s="454"/>
      <c r="B146" s="927"/>
      <c r="C146" s="580"/>
      <c r="D146" s="939"/>
      <c r="E146" s="940"/>
      <c r="F146" s="941"/>
      <c r="G146" s="937" t="str">
        <f t="array" ref="G146">xlookup(F146,'Internal Staffing Calculator'!E:E,'Internal Staffing Calculator'!C:C,"")</f>
        <v/>
      </c>
      <c r="H146" s="932" t="str">
        <f t="array" ref="H146">if(F146&lt;&gt;"", iferror(index('Internal Staffing Calculator'!B$8:B23500,match(F146,'Internal Staffing Calculator'!E$8:E23500,0)), "Not In Budget"),"")</f>
        <v/>
      </c>
      <c r="I146" s="932" t="str">
        <f t="array" ref="I146">iferror(index('Internal Staffing Calculator'!L$8:L23500,match(F146,'Internal Staffing Calculator'!E$8:E23500,0),0),"")</f>
        <v/>
      </c>
      <c r="J146" s="932">
        <f t="shared" si="1"/>
        <v>0</v>
      </c>
      <c r="K146" s="932">
        <f t="shared" si="2"/>
        <v>0</v>
      </c>
      <c r="L146" s="938" t="str">
        <f t="array" ref="L146">iferror(index('Internal Staffing Calculator'!F$8:F23500,match($F146,'Internal Staffing Calculator'!$E$8:$E23500,0),0),"")</f>
        <v/>
      </c>
    </row>
    <row r="147">
      <c r="A147" s="454"/>
      <c r="B147" s="927"/>
      <c r="C147" s="580"/>
      <c r="D147" s="939"/>
      <c r="E147" s="940"/>
      <c r="F147" s="941"/>
      <c r="G147" s="937" t="str">
        <f t="array" ref="G147">xlookup(F147,'Internal Staffing Calculator'!E:E,'Internal Staffing Calculator'!C:C,"")</f>
        <v/>
      </c>
      <c r="H147" s="932" t="str">
        <f t="array" ref="H147">if(F147&lt;&gt;"", iferror(index('Internal Staffing Calculator'!B$8:B23500,match(F147,'Internal Staffing Calculator'!E$8:E23500,0)), "Not In Budget"),"")</f>
        <v/>
      </c>
      <c r="I147" s="932" t="str">
        <f t="array" ref="I147">iferror(index('Internal Staffing Calculator'!L$8:L23500,match(F147,'Internal Staffing Calculator'!E$8:E23500,0),0),"")</f>
        <v/>
      </c>
      <c r="J147" s="932">
        <f t="shared" si="1"/>
        <v>0</v>
      </c>
      <c r="K147" s="932">
        <f t="shared" si="2"/>
        <v>0</v>
      </c>
      <c r="L147" s="938" t="str">
        <f t="array" ref="L147">iferror(index('Internal Staffing Calculator'!F$8:F23500,match($F147,'Internal Staffing Calculator'!$E$8:$E23500,0),0),"")</f>
        <v/>
      </c>
    </row>
    <row r="148">
      <c r="A148" s="454"/>
      <c r="B148" s="927"/>
      <c r="C148" s="580"/>
      <c r="D148" s="939"/>
      <c r="E148" s="940"/>
      <c r="F148" s="941"/>
      <c r="G148" s="937" t="str">
        <f t="array" ref="G148">xlookup(F148,'Internal Staffing Calculator'!E:E,'Internal Staffing Calculator'!C:C,"")</f>
        <v/>
      </c>
      <c r="H148" s="932" t="str">
        <f t="array" ref="H148">if(F148&lt;&gt;"", iferror(index('Internal Staffing Calculator'!B$8:B23500,match(F148,'Internal Staffing Calculator'!E$8:E23500,0)), "Not In Budget"),"")</f>
        <v/>
      </c>
      <c r="I148" s="932" t="str">
        <f t="array" ref="I148">iferror(index('Internal Staffing Calculator'!L$8:L23500,match(F148,'Internal Staffing Calculator'!E$8:E23500,0),0),"")</f>
        <v/>
      </c>
      <c r="J148" s="932">
        <f t="shared" si="1"/>
        <v>0</v>
      </c>
      <c r="K148" s="932">
        <f t="shared" si="2"/>
        <v>0</v>
      </c>
      <c r="L148" s="938" t="str">
        <f t="array" ref="L148">iferror(index('Internal Staffing Calculator'!F$8:F23500,match($F148,'Internal Staffing Calculator'!$E$8:$E23500,0),0),"")</f>
        <v/>
      </c>
    </row>
    <row r="149">
      <c r="A149" s="454"/>
      <c r="B149" s="927"/>
      <c r="C149" s="580"/>
      <c r="D149" s="939"/>
      <c r="E149" s="940"/>
      <c r="F149" s="941"/>
      <c r="G149" s="937" t="str">
        <f t="array" ref="G149">xlookup(F149,'Internal Staffing Calculator'!E:E,'Internal Staffing Calculator'!C:C,"")</f>
        <v/>
      </c>
      <c r="H149" s="932" t="str">
        <f t="array" ref="H149">if(F149&lt;&gt;"", iferror(index('Internal Staffing Calculator'!B$8:B23500,match(F149,'Internal Staffing Calculator'!E$8:E23500,0)), "Not In Budget"),"")</f>
        <v/>
      </c>
      <c r="I149" s="932" t="str">
        <f t="array" ref="I149">iferror(index('Internal Staffing Calculator'!L$8:L23500,match(F149,'Internal Staffing Calculator'!E$8:E23500,0),0),"")</f>
        <v/>
      </c>
      <c r="J149" s="932">
        <f t="shared" si="1"/>
        <v>0</v>
      </c>
      <c r="K149" s="932">
        <f t="shared" si="2"/>
        <v>0</v>
      </c>
      <c r="L149" s="938" t="str">
        <f t="array" ref="L149">iferror(index('Internal Staffing Calculator'!F$8:F23500,match($F149,'Internal Staffing Calculator'!$E$8:$E23500,0),0),"")</f>
        <v/>
      </c>
    </row>
    <row r="150">
      <c r="A150" s="454"/>
      <c r="B150" s="927"/>
      <c r="C150" s="580"/>
      <c r="D150" s="939"/>
      <c r="E150" s="940"/>
      <c r="F150" s="941"/>
      <c r="G150" s="937" t="str">
        <f t="array" ref="G150">xlookup(F150,'Internal Staffing Calculator'!E:E,'Internal Staffing Calculator'!C:C,"")</f>
        <v/>
      </c>
      <c r="H150" s="932" t="str">
        <f t="array" ref="H150">if(F150&lt;&gt;"", iferror(index('Internal Staffing Calculator'!B$8:B23500,match(F150,'Internal Staffing Calculator'!E$8:E23500,0)), "Not In Budget"),"")</f>
        <v/>
      </c>
      <c r="I150" s="932" t="str">
        <f t="array" ref="I150">iferror(index('Internal Staffing Calculator'!L$8:L23500,match(F150,'Internal Staffing Calculator'!E$8:E23500,0),0),"")</f>
        <v/>
      </c>
      <c r="J150" s="932">
        <f t="shared" si="1"/>
        <v>0</v>
      </c>
      <c r="K150" s="932">
        <f t="shared" si="2"/>
        <v>0</v>
      </c>
      <c r="L150" s="938" t="str">
        <f t="array" ref="L150">iferror(index('Internal Staffing Calculator'!F$8:F23500,match($F150,'Internal Staffing Calculator'!$E$8:$E23500,0),0),"")</f>
        <v/>
      </c>
    </row>
    <row r="151">
      <c r="A151" s="454"/>
      <c r="B151" s="927"/>
      <c r="C151" s="580"/>
      <c r="D151" s="939"/>
      <c r="E151" s="940"/>
      <c r="F151" s="941"/>
      <c r="G151" s="937" t="str">
        <f t="array" ref="G151">xlookup(F151,'Internal Staffing Calculator'!E:E,'Internal Staffing Calculator'!C:C,"")</f>
        <v/>
      </c>
      <c r="H151" s="932" t="str">
        <f t="array" ref="H151">if(F151&lt;&gt;"", iferror(index('Internal Staffing Calculator'!B$8:B23500,match(F151,'Internal Staffing Calculator'!E$8:E23500,0)), "Not In Budget"),"")</f>
        <v/>
      </c>
      <c r="I151" s="932" t="str">
        <f t="array" ref="I151">iferror(index('Internal Staffing Calculator'!L$8:L23500,match(F151,'Internal Staffing Calculator'!E$8:E23500,0),0),"")</f>
        <v/>
      </c>
      <c r="J151" s="932">
        <f t="shared" si="1"/>
        <v>0</v>
      </c>
      <c r="K151" s="932">
        <f t="shared" si="2"/>
        <v>0</v>
      </c>
      <c r="L151" s="938" t="str">
        <f t="array" ref="L151">iferror(index('Internal Staffing Calculator'!F$8:F23500,match($F151,'Internal Staffing Calculator'!$E$8:$E23500,0),0),"")</f>
        <v/>
      </c>
    </row>
    <row r="152">
      <c r="A152" s="454"/>
      <c r="B152" s="927"/>
      <c r="C152" s="580"/>
      <c r="D152" s="939"/>
      <c r="E152" s="940"/>
      <c r="F152" s="941"/>
      <c r="G152" s="937" t="str">
        <f t="array" ref="G152">xlookup(F152,'Internal Staffing Calculator'!E:E,'Internal Staffing Calculator'!C:C,"")</f>
        <v/>
      </c>
      <c r="H152" s="932" t="str">
        <f t="array" ref="H152">if(F152&lt;&gt;"", iferror(index('Internal Staffing Calculator'!B$8:B23500,match(F152,'Internal Staffing Calculator'!E$8:E23500,0)), "Not In Budget"),"")</f>
        <v/>
      </c>
      <c r="I152" s="932" t="str">
        <f t="array" ref="I152">iferror(index('Internal Staffing Calculator'!L$8:L23500,match(F152,'Internal Staffing Calculator'!E$8:E23500,0),0),"")</f>
        <v/>
      </c>
      <c r="J152" s="932">
        <f t="shared" si="1"/>
        <v>0</v>
      </c>
      <c r="K152" s="932">
        <f t="shared" si="2"/>
        <v>0</v>
      </c>
      <c r="L152" s="938" t="str">
        <f t="array" ref="L152">iferror(index('Internal Staffing Calculator'!F$8:F23500,match($F152,'Internal Staffing Calculator'!$E$8:$E23500,0),0),"")</f>
        <v/>
      </c>
    </row>
    <row r="153">
      <c r="A153" s="454"/>
      <c r="B153" s="927"/>
      <c r="C153" s="580"/>
      <c r="D153" s="939"/>
      <c r="E153" s="940"/>
      <c r="F153" s="941"/>
      <c r="G153" s="937" t="str">
        <f t="array" ref="G153">xlookup(F153,'Internal Staffing Calculator'!E:E,'Internal Staffing Calculator'!C:C,"")</f>
        <v/>
      </c>
      <c r="H153" s="932" t="str">
        <f t="array" ref="H153">if(F153&lt;&gt;"", iferror(index('Internal Staffing Calculator'!B$8:B23500,match(F153,'Internal Staffing Calculator'!E$8:E23500,0)), "Not In Budget"),"")</f>
        <v/>
      </c>
      <c r="I153" s="932" t="str">
        <f t="array" ref="I153">iferror(index('Internal Staffing Calculator'!L$8:L23500,match(F153,'Internal Staffing Calculator'!E$8:E23500,0),0),"")</f>
        <v/>
      </c>
      <c r="J153" s="932">
        <f t="shared" si="1"/>
        <v>0</v>
      </c>
      <c r="K153" s="932">
        <f t="shared" si="2"/>
        <v>0</v>
      </c>
      <c r="L153" s="938" t="str">
        <f t="array" ref="L153">iferror(index('Internal Staffing Calculator'!F$8:F23500,match($F153,'Internal Staffing Calculator'!$E$8:$E23500,0),0),"")</f>
        <v/>
      </c>
    </row>
    <row r="154">
      <c r="A154" s="454"/>
      <c r="B154" s="927"/>
      <c r="C154" s="580"/>
      <c r="D154" s="939"/>
      <c r="E154" s="940"/>
      <c r="F154" s="941"/>
      <c r="G154" s="937" t="str">
        <f t="array" ref="G154">xlookup(F154,'Internal Staffing Calculator'!E:E,'Internal Staffing Calculator'!C:C,"")</f>
        <v/>
      </c>
      <c r="H154" s="932" t="str">
        <f t="array" ref="H154">if(F154&lt;&gt;"", iferror(index('Internal Staffing Calculator'!B$8:B23500,match(F154,'Internal Staffing Calculator'!E$8:E23500,0)), "Not In Budget"),"")</f>
        <v/>
      </c>
      <c r="I154" s="932" t="str">
        <f t="array" ref="I154">iferror(index('Internal Staffing Calculator'!L$8:L23500,match(F154,'Internal Staffing Calculator'!E$8:E23500,0),0),"")</f>
        <v/>
      </c>
      <c r="J154" s="932">
        <f t="shared" si="1"/>
        <v>0</v>
      </c>
      <c r="K154" s="932">
        <f t="shared" si="2"/>
        <v>0</v>
      </c>
      <c r="L154" s="938" t="str">
        <f t="array" ref="L154">iferror(index('Internal Staffing Calculator'!F$8:F23500,match($F154,'Internal Staffing Calculator'!$E$8:$E23500,0),0),"")</f>
        <v/>
      </c>
    </row>
    <row r="155">
      <c r="A155" s="454"/>
      <c r="B155" s="927"/>
      <c r="C155" s="580"/>
      <c r="D155" s="939"/>
      <c r="E155" s="940"/>
      <c r="F155" s="941"/>
      <c r="G155" s="937" t="str">
        <f t="array" ref="G155">xlookup(F155,'Internal Staffing Calculator'!E:E,'Internal Staffing Calculator'!C:C,"")</f>
        <v/>
      </c>
      <c r="H155" s="932" t="str">
        <f t="array" ref="H155">if(F155&lt;&gt;"", iferror(index('Internal Staffing Calculator'!B$8:B23500,match(F155,'Internal Staffing Calculator'!E$8:E23500,0)), "Not In Budget"),"")</f>
        <v/>
      </c>
      <c r="I155" s="932" t="str">
        <f t="array" ref="I155">iferror(index('Internal Staffing Calculator'!L$8:L23500,match(F155,'Internal Staffing Calculator'!E$8:E23500,0),0),"")</f>
        <v/>
      </c>
      <c r="J155" s="932">
        <f t="shared" si="1"/>
        <v>0</v>
      </c>
      <c r="K155" s="932">
        <f t="shared" si="2"/>
        <v>0</v>
      </c>
      <c r="L155" s="938" t="str">
        <f t="array" ref="L155">iferror(index('Internal Staffing Calculator'!F$8:F23500,match($F155,'Internal Staffing Calculator'!$E$8:$E23500,0),0),"")</f>
        <v/>
      </c>
    </row>
    <row r="156">
      <c r="A156" s="454"/>
      <c r="B156" s="927"/>
      <c r="C156" s="580"/>
      <c r="D156" s="939"/>
      <c r="E156" s="940"/>
      <c r="F156" s="941"/>
      <c r="G156" s="937" t="str">
        <f t="array" ref="G156">xlookup(F156,'Internal Staffing Calculator'!E:E,'Internal Staffing Calculator'!C:C,"")</f>
        <v/>
      </c>
      <c r="H156" s="932" t="str">
        <f t="array" ref="H156">if(F156&lt;&gt;"", iferror(index('Internal Staffing Calculator'!B$8:B23500,match(F156,'Internal Staffing Calculator'!E$8:E23500,0)), "Not In Budget"),"")</f>
        <v/>
      </c>
      <c r="I156" s="932" t="str">
        <f t="array" ref="I156">iferror(index('Internal Staffing Calculator'!L$8:L23500,match(F156,'Internal Staffing Calculator'!E$8:E23500,0),0),"")</f>
        <v/>
      </c>
      <c r="J156" s="932">
        <f t="shared" si="1"/>
        <v>0</v>
      </c>
      <c r="K156" s="932">
        <f t="shared" si="2"/>
        <v>0</v>
      </c>
      <c r="L156" s="938" t="str">
        <f t="array" ref="L156">iferror(index('Internal Staffing Calculator'!F$8:F23500,match($F156,'Internal Staffing Calculator'!$E$8:$E23500,0),0),"")</f>
        <v/>
      </c>
    </row>
    <row r="157">
      <c r="A157" s="454"/>
      <c r="B157" s="927"/>
      <c r="C157" s="580"/>
      <c r="D157" s="939"/>
      <c r="E157" s="940"/>
      <c r="F157" s="941"/>
      <c r="G157" s="937" t="str">
        <f t="array" ref="G157">xlookup(F157,'Internal Staffing Calculator'!E:E,'Internal Staffing Calculator'!C:C,"")</f>
        <v/>
      </c>
      <c r="H157" s="932" t="str">
        <f t="array" ref="H157">if(F157&lt;&gt;"", iferror(index('Internal Staffing Calculator'!B$8:B23500,match(F157,'Internal Staffing Calculator'!E$8:E23500,0)), "Not In Budget"),"")</f>
        <v/>
      </c>
      <c r="I157" s="932" t="str">
        <f t="array" ref="I157">iferror(index('Internal Staffing Calculator'!L$8:L23500,match(F157,'Internal Staffing Calculator'!E$8:E23500,0),0),"")</f>
        <v/>
      </c>
      <c r="J157" s="932">
        <f t="shared" si="1"/>
        <v>0</v>
      </c>
      <c r="K157" s="932">
        <f t="shared" si="2"/>
        <v>0</v>
      </c>
      <c r="L157" s="938" t="str">
        <f t="array" ref="L157">iferror(index('Internal Staffing Calculator'!F$8:F23500,match($F157,'Internal Staffing Calculator'!$E$8:$E23500,0),0),"")</f>
        <v/>
      </c>
    </row>
    <row r="158">
      <c r="A158" s="454"/>
      <c r="B158" s="927"/>
      <c r="C158" s="580"/>
      <c r="D158" s="939"/>
      <c r="E158" s="940"/>
      <c r="F158" s="941"/>
      <c r="G158" s="937" t="str">
        <f t="array" ref="G158">xlookup(F158,'Internal Staffing Calculator'!E:E,'Internal Staffing Calculator'!C:C,"")</f>
        <v/>
      </c>
      <c r="H158" s="932" t="str">
        <f t="array" ref="H158">if(F158&lt;&gt;"", iferror(index('Internal Staffing Calculator'!B$8:B23500,match(F158,'Internal Staffing Calculator'!E$8:E23500,0)), "Not In Budget"),"")</f>
        <v/>
      </c>
      <c r="I158" s="932" t="str">
        <f t="array" ref="I158">iferror(index('Internal Staffing Calculator'!L$8:L23500,match(F158,'Internal Staffing Calculator'!E$8:E23500,0),0),"")</f>
        <v/>
      </c>
      <c r="J158" s="932">
        <f t="shared" si="1"/>
        <v>0</v>
      </c>
      <c r="K158" s="932">
        <f t="shared" si="2"/>
        <v>0</v>
      </c>
      <c r="L158" s="938" t="str">
        <f t="array" ref="L158">iferror(index('Internal Staffing Calculator'!F$8:F23500,match($F158,'Internal Staffing Calculator'!$E$8:$E23500,0),0),"")</f>
        <v/>
      </c>
    </row>
    <row r="159">
      <c r="A159" s="454"/>
      <c r="B159" s="927"/>
      <c r="C159" s="580"/>
      <c r="D159" s="939"/>
      <c r="E159" s="940"/>
      <c r="F159" s="941"/>
      <c r="G159" s="937" t="str">
        <f t="array" ref="G159">xlookup(F159,'Internal Staffing Calculator'!E:E,'Internal Staffing Calculator'!C:C,"")</f>
        <v/>
      </c>
      <c r="H159" s="932" t="str">
        <f t="array" ref="H159">if(F159&lt;&gt;"", iferror(index('Internal Staffing Calculator'!B$8:B23500,match(F159,'Internal Staffing Calculator'!E$8:E23500,0)), "Not In Budget"),"")</f>
        <v/>
      </c>
      <c r="I159" s="932" t="str">
        <f t="array" ref="I159">iferror(index('Internal Staffing Calculator'!L$8:L23500,match(F159,'Internal Staffing Calculator'!E$8:E23500,0),0),"")</f>
        <v/>
      </c>
      <c r="J159" s="932">
        <f t="shared" si="1"/>
        <v>0</v>
      </c>
      <c r="K159" s="932">
        <f t="shared" si="2"/>
        <v>0</v>
      </c>
      <c r="L159" s="938" t="str">
        <f t="array" ref="L159">iferror(index('Internal Staffing Calculator'!F$8:F23500,match($F159,'Internal Staffing Calculator'!$E$8:$E23500,0),0),"")</f>
        <v/>
      </c>
    </row>
    <row r="160">
      <c r="A160" s="454"/>
      <c r="B160" s="927"/>
      <c r="C160" s="580"/>
      <c r="D160" s="939"/>
      <c r="E160" s="940"/>
      <c r="F160" s="941"/>
      <c r="G160" s="937" t="str">
        <f t="array" ref="G160">xlookup(F160,'Internal Staffing Calculator'!E:E,'Internal Staffing Calculator'!C:C,"")</f>
        <v/>
      </c>
      <c r="H160" s="932" t="str">
        <f t="array" ref="H160">if(F160&lt;&gt;"", iferror(index('Internal Staffing Calculator'!B$8:B23500,match(F160,'Internal Staffing Calculator'!E$8:E23500,0)), "Not In Budget"),"")</f>
        <v/>
      </c>
      <c r="I160" s="184"/>
      <c r="J160" s="932">
        <f t="shared" si="1"/>
        <v>0</v>
      </c>
      <c r="K160" s="932">
        <f t="shared" si="2"/>
        <v>0</v>
      </c>
      <c r="L160" s="938" t="str">
        <f t="array" ref="L160">iferror(index('Internal Staffing Calculator'!F$8:F23500,match($F160,'Internal Staffing Calculator'!$E$8:$E23500,0),0),"")</f>
        <v/>
      </c>
    </row>
    <row r="161">
      <c r="A161" s="454"/>
      <c r="B161" s="927"/>
      <c r="C161" s="580"/>
      <c r="D161" s="939"/>
      <c r="E161" s="940"/>
      <c r="F161" s="941"/>
      <c r="G161" s="937" t="str">
        <f t="array" ref="G161">xlookup(F161,'Internal Staffing Calculator'!E:E,'Internal Staffing Calculator'!C:C,"")</f>
        <v/>
      </c>
      <c r="H161" s="932" t="str">
        <f t="array" ref="H161">if(F161&lt;&gt;"", iferror(index('Internal Staffing Calculator'!B$8:B23500,match(F161,'Internal Staffing Calculator'!E$8:E23500,0)), "Not In Budget"),"")</f>
        <v/>
      </c>
      <c r="I161" s="184"/>
      <c r="J161" s="932">
        <f t="shared" si="1"/>
        <v>0</v>
      </c>
      <c r="K161" s="932">
        <f t="shared" si="2"/>
        <v>0</v>
      </c>
      <c r="L161" s="938" t="str">
        <f t="array" ref="L161">iferror(index('Internal Staffing Calculator'!F$8:F23500,match($F161,'Internal Staffing Calculator'!$E$8:$E23500,0),0),"")</f>
        <v/>
      </c>
    </row>
    <row r="162">
      <c r="A162" s="454"/>
      <c r="B162" s="927"/>
      <c r="C162" s="580"/>
      <c r="D162" s="939"/>
      <c r="E162" s="940"/>
      <c r="F162" s="941"/>
      <c r="G162" s="937" t="str">
        <f t="array" ref="G162">xlookup(F162,'Internal Staffing Calculator'!E:E,'Internal Staffing Calculator'!C:C,"")</f>
        <v/>
      </c>
      <c r="H162" s="932" t="str">
        <f t="array" ref="H162">if(F162&lt;&gt;"", iferror(index('Internal Staffing Calculator'!B$8:B23500,match(F162,'Internal Staffing Calculator'!E$8:E23500,0)), "Not In Budget"),"")</f>
        <v/>
      </c>
      <c r="I162" s="184"/>
      <c r="J162" s="932">
        <f t="shared" si="1"/>
        <v>0</v>
      </c>
      <c r="K162" s="932">
        <f t="shared" si="2"/>
        <v>0</v>
      </c>
      <c r="L162" s="938" t="str">
        <f t="array" ref="L162">iferror(index('Internal Staffing Calculator'!F$8:F23500,match($F162,'Internal Staffing Calculator'!$E$8:$E23500,0),0),"")</f>
        <v/>
      </c>
    </row>
    <row r="163">
      <c r="A163" s="454"/>
      <c r="B163" s="927"/>
      <c r="C163" s="580"/>
      <c r="D163" s="939"/>
      <c r="E163" s="940"/>
      <c r="F163" s="941"/>
      <c r="G163" s="937" t="str">
        <f t="array" ref="G163">xlookup(F163,'Internal Staffing Calculator'!E:E,'Internal Staffing Calculator'!C:C,"")</f>
        <v/>
      </c>
      <c r="H163" s="932" t="str">
        <f t="array" ref="H163">if(F163&lt;&gt;"", iferror(index('Internal Staffing Calculator'!B$8:B23500,match(F163,'Internal Staffing Calculator'!E$8:E23500,0)), "Not In Budget"),"")</f>
        <v/>
      </c>
      <c r="I163" s="184"/>
      <c r="J163" s="932">
        <f t="shared" si="1"/>
        <v>0</v>
      </c>
      <c r="K163" s="932">
        <f t="shared" si="2"/>
        <v>0</v>
      </c>
      <c r="L163" s="938" t="str">
        <f t="array" ref="L163">iferror(index('Internal Staffing Calculator'!F$8:F23500,match($F163,'Internal Staffing Calculator'!$E$8:$E23500,0),0),"")</f>
        <v/>
      </c>
    </row>
    <row r="164">
      <c r="A164" s="454"/>
      <c r="B164" s="927"/>
      <c r="C164" s="580"/>
      <c r="D164" s="939"/>
      <c r="E164" s="940"/>
      <c r="F164" s="941"/>
      <c r="G164" s="937" t="str">
        <f t="array" ref="G164">xlookup(F164,'Internal Staffing Calculator'!E:E,'Internal Staffing Calculator'!C:C,"")</f>
        <v/>
      </c>
      <c r="H164" s="932" t="str">
        <f t="array" ref="H164">if(F164&lt;&gt;"", iferror(index('Internal Staffing Calculator'!B$8:B23500,match(F164,'Internal Staffing Calculator'!E$8:E23500,0)), "Not In Budget"),"")</f>
        <v/>
      </c>
      <c r="I164" s="184"/>
      <c r="J164" s="932">
        <f t="shared" si="1"/>
        <v>0</v>
      </c>
      <c r="K164" s="932">
        <f t="shared" si="2"/>
        <v>0</v>
      </c>
      <c r="L164" s="938" t="str">
        <f t="array" ref="L164">iferror(index('Internal Staffing Calculator'!F$8:F23500,match($F164,'Internal Staffing Calculator'!$E$8:$E23500,0),0),"")</f>
        <v/>
      </c>
    </row>
    <row r="165">
      <c r="A165" s="454"/>
      <c r="B165" s="927"/>
      <c r="C165" s="580"/>
      <c r="D165" s="939"/>
      <c r="E165" s="940"/>
      <c r="F165" s="941"/>
      <c r="G165" s="937" t="str">
        <f t="array" ref="G165">xlookup(F165,'Internal Staffing Calculator'!E:E,'Internal Staffing Calculator'!C:C,"")</f>
        <v/>
      </c>
      <c r="H165" s="932" t="str">
        <f t="array" ref="H165">if(F165&lt;&gt;"", iferror(index('Internal Staffing Calculator'!B$8:B23500,match(F165,'Internal Staffing Calculator'!E$8:E23500,0)), "Not In Budget"),"")</f>
        <v/>
      </c>
      <c r="I165" s="184"/>
      <c r="J165" s="932">
        <f t="shared" si="1"/>
        <v>0</v>
      </c>
      <c r="K165" s="932">
        <f t="shared" si="2"/>
        <v>0</v>
      </c>
      <c r="L165" s="938" t="str">
        <f t="array" ref="L165">iferror(index('Internal Staffing Calculator'!F$8:F23500,match($F165,'Internal Staffing Calculator'!$E$8:$E23500,0),0),"")</f>
        <v/>
      </c>
    </row>
    <row r="166">
      <c r="A166" s="454"/>
      <c r="B166" s="927"/>
      <c r="C166" s="580"/>
      <c r="D166" s="939"/>
      <c r="E166" s="940"/>
      <c r="F166" s="941"/>
      <c r="G166" s="937" t="str">
        <f t="array" ref="G166">xlookup(F166,'Internal Staffing Calculator'!E:E,'Internal Staffing Calculator'!C:C,"")</f>
        <v/>
      </c>
      <c r="H166" s="932" t="str">
        <f t="array" ref="H166">if(F166&lt;&gt;"", iferror(index('Internal Staffing Calculator'!B$8:B23500,match(F166,'Internal Staffing Calculator'!E$8:E23500,0)), "Not In Budget"),"")</f>
        <v/>
      </c>
      <c r="I166" s="184"/>
      <c r="J166" s="932">
        <f t="shared" si="1"/>
        <v>0</v>
      </c>
      <c r="K166" s="932">
        <f t="shared" si="2"/>
        <v>0</v>
      </c>
      <c r="L166" s="938" t="str">
        <f t="array" ref="L166">iferror(index('Internal Staffing Calculator'!F$8:F23500,match($F166,'Internal Staffing Calculator'!$E$8:$E23500,0),0),"")</f>
        <v/>
      </c>
    </row>
    <row r="167">
      <c r="A167" s="454"/>
      <c r="B167" s="927"/>
      <c r="C167" s="580"/>
      <c r="D167" s="939"/>
      <c r="E167" s="940"/>
      <c r="F167" s="941"/>
      <c r="G167" s="937" t="str">
        <f t="array" ref="G167">xlookup(F167,'Internal Staffing Calculator'!E:E,'Internal Staffing Calculator'!C:C,"")</f>
        <v/>
      </c>
      <c r="H167" s="932" t="str">
        <f t="array" ref="H167">if(F167&lt;&gt;"", iferror(index('Internal Staffing Calculator'!B$8:B23500,match(F167,'Internal Staffing Calculator'!E$8:E23500,0)), "Not In Budget"),"")</f>
        <v/>
      </c>
      <c r="I167" s="184"/>
      <c r="J167" s="932">
        <f t="shared" si="1"/>
        <v>0</v>
      </c>
      <c r="K167" s="932">
        <f t="shared" si="2"/>
        <v>0</v>
      </c>
      <c r="L167" s="938" t="str">
        <f t="array" ref="L167">iferror(index('Internal Staffing Calculator'!F$8:F23500,match($F167,'Internal Staffing Calculator'!$E$8:$E23500,0),0),"")</f>
        <v/>
      </c>
    </row>
    <row r="168">
      <c r="A168" s="454"/>
      <c r="B168" s="927"/>
      <c r="C168" s="580"/>
      <c r="D168" s="939"/>
      <c r="E168" s="940"/>
      <c r="F168" s="941"/>
      <c r="G168" s="937" t="str">
        <f t="array" ref="G168">xlookup(F168,'Internal Staffing Calculator'!E:E,'Internal Staffing Calculator'!C:C,"")</f>
        <v/>
      </c>
      <c r="H168" s="932" t="str">
        <f t="array" ref="H168">if(F168&lt;&gt;"", iferror(index('Internal Staffing Calculator'!B$8:B23500,match(F168,'Internal Staffing Calculator'!E$8:E23500,0)), "Not In Budget"),"")</f>
        <v/>
      </c>
      <c r="I168" s="184"/>
      <c r="J168" s="932">
        <f t="shared" si="1"/>
        <v>0</v>
      </c>
      <c r="K168" s="932">
        <f t="shared" si="2"/>
        <v>0</v>
      </c>
      <c r="L168" s="938" t="str">
        <f t="array" ref="L168">iferror(index('Internal Staffing Calculator'!F$8:F23500,match($F168,'Internal Staffing Calculator'!$E$8:$E23500,0),0),"")</f>
        <v/>
      </c>
    </row>
    <row r="169">
      <c r="A169" s="454"/>
      <c r="B169" s="927"/>
      <c r="C169" s="580"/>
      <c r="D169" s="939"/>
      <c r="E169" s="940"/>
      <c r="F169" s="941"/>
      <c r="G169" s="937" t="str">
        <f t="array" ref="G169">xlookup(F169,'Internal Staffing Calculator'!E:E,'Internal Staffing Calculator'!C:C,"")</f>
        <v/>
      </c>
      <c r="H169" s="932" t="str">
        <f t="array" ref="H169">if(F169&lt;&gt;"", iferror(index('Internal Staffing Calculator'!B$8:B23500,match(F169,'Internal Staffing Calculator'!E$8:E23500,0)), "Not In Budget"),"")</f>
        <v/>
      </c>
      <c r="I169" s="184"/>
      <c r="J169" s="932">
        <f t="shared" si="1"/>
        <v>0</v>
      </c>
      <c r="K169" s="932">
        <f t="shared" si="2"/>
        <v>0</v>
      </c>
      <c r="L169" s="938" t="str">
        <f t="array" ref="L169">iferror(index('Internal Staffing Calculator'!F$8:F23500,match($F169,'Internal Staffing Calculator'!$E$8:$E23500,0),0),"")</f>
        <v/>
      </c>
    </row>
    <row r="170">
      <c r="A170" s="454"/>
      <c r="B170" s="927"/>
      <c r="C170" s="580"/>
      <c r="D170" s="939"/>
      <c r="E170" s="940"/>
      <c r="F170" s="941"/>
      <c r="G170" s="937" t="str">
        <f t="array" ref="G170">xlookup(F170,'Internal Staffing Calculator'!E:E,'Internal Staffing Calculator'!C:C,"")</f>
        <v/>
      </c>
      <c r="H170" s="932" t="str">
        <f t="array" ref="H170">if(F170&lt;&gt;"", iferror(index('Internal Staffing Calculator'!B$8:B23500,match(F170,'Internal Staffing Calculator'!E$8:E23500,0)), "Not In Budget"),"")</f>
        <v/>
      </c>
      <c r="I170" s="184"/>
      <c r="J170" s="932">
        <f t="shared" si="1"/>
        <v>0</v>
      </c>
      <c r="K170" s="932">
        <f t="shared" si="2"/>
        <v>0</v>
      </c>
      <c r="L170" s="938" t="str">
        <f t="array" ref="L170">iferror(index('Internal Staffing Calculator'!F$8:F23500,match($F170,'Internal Staffing Calculator'!$E$8:$E23500,0),0),"")</f>
        <v/>
      </c>
    </row>
    <row r="171">
      <c r="A171" s="454"/>
      <c r="B171" s="927"/>
      <c r="C171" s="580"/>
      <c r="D171" s="939"/>
      <c r="E171" s="940"/>
      <c r="F171" s="941"/>
      <c r="G171" s="937" t="str">
        <f t="array" ref="G171">xlookup(F171,'Internal Staffing Calculator'!E:E,'Internal Staffing Calculator'!C:C,"")</f>
        <v/>
      </c>
      <c r="H171" s="932" t="str">
        <f t="array" ref="H171">if(F171&lt;&gt;"", iferror(index('Internal Staffing Calculator'!B$8:B23500,match(F171,'Internal Staffing Calculator'!E$8:E23500,0)), "Not In Budget"),"")</f>
        <v/>
      </c>
      <c r="I171" s="184"/>
      <c r="J171" s="932">
        <f t="shared" si="1"/>
        <v>0</v>
      </c>
      <c r="K171" s="932">
        <f t="shared" si="2"/>
        <v>0</v>
      </c>
      <c r="L171" s="938" t="str">
        <f t="array" ref="L171">iferror(index('Internal Staffing Calculator'!F$8:F23500,match($F171,'Internal Staffing Calculator'!$E$8:$E23500,0),0),"")</f>
        <v/>
      </c>
    </row>
    <row r="172">
      <c r="A172" s="454"/>
      <c r="B172" s="927"/>
      <c r="C172" s="580"/>
      <c r="D172" s="939"/>
      <c r="E172" s="940"/>
      <c r="F172" s="941"/>
      <c r="G172" s="937" t="str">
        <f t="array" ref="G172">xlookup(F172,'Internal Staffing Calculator'!E:E,'Internal Staffing Calculator'!C:C,"")</f>
        <v/>
      </c>
      <c r="H172" s="932" t="str">
        <f t="array" ref="H172">if(F172&lt;&gt;"", iferror(index('Internal Staffing Calculator'!B$8:B23500,match(F172,'Internal Staffing Calculator'!E$8:E23500,0)), "Not In Budget"),"")</f>
        <v/>
      </c>
      <c r="I172" s="184"/>
      <c r="J172" s="932">
        <f t="shared" si="1"/>
        <v>0</v>
      </c>
      <c r="K172" s="932">
        <f t="shared" si="2"/>
        <v>0</v>
      </c>
      <c r="L172" s="938" t="str">
        <f t="array" ref="L172">iferror(index('Internal Staffing Calculator'!F$8:F23500,match($F172,'Internal Staffing Calculator'!$E$8:$E23500,0),0),"")</f>
        <v/>
      </c>
    </row>
    <row r="173">
      <c r="A173" s="454"/>
      <c r="B173" s="927"/>
      <c r="C173" s="580"/>
      <c r="D173" s="939"/>
      <c r="E173" s="940"/>
      <c r="F173" s="941"/>
      <c r="G173" s="937" t="str">
        <f t="array" ref="G173">xlookup(F173,'Internal Staffing Calculator'!E:E,'Internal Staffing Calculator'!C:C,"")</f>
        <v/>
      </c>
      <c r="H173" s="932" t="str">
        <f t="array" ref="H173">if(F173&lt;&gt;"", iferror(index('Internal Staffing Calculator'!B$8:B23500,match(F173,'Internal Staffing Calculator'!E$8:E23500,0)), "Not In Budget"),"")</f>
        <v/>
      </c>
      <c r="I173" s="184"/>
      <c r="J173" s="932">
        <f t="shared" si="1"/>
        <v>0</v>
      </c>
      <c r="K173" s="932">
        <f t="shared" si="2"/>
        <v>0</v>
      </c>
      <c r="L173" s="938" t="str">
        <f t="array" ref="L173">iferror(index('Internal Staffing Calculator'!F$8:F23500,match($F173,'Internal Staffing Calculator'!$E$8:$E23500,0),0),"")</f>
        <v/>
      </c>
    </row>
    <row r="174">
      <c r="A174" s="454"/>
      <c r="B174" s="927"/>
      <c r="C174" s="580"/>
      <c r="D174" s="939"/>
      <c r="E174" s="940"/>
      <c r="F174" s="941"/>
      <c r="G174" s="937" t="str">
        <f t="array" ref="G174">xlookup(F174,'Internal Staffing Calculator'!E:E,'Internal Staffing Calculator'!C:C,"")</f>
        <v/>
      </c>
      <c r="H174" s="932" t="str">
        <f t="array" ref="H174">if(F174&lt;&gt;"", iferror(index('Internal Staffing Calculator'!B$8:B23500,match(F174,'Internal Staffing Calculator'!E$8:E23500,0)), "Not In Budget"),"")</f>
        <v/>
      </c>
      <c r="I174" s="184"/>
      <c r="J174" s="932">
        <f t="shared" si="1"/>
        <v>0</v>
      </c>
      <c r="K174" s="932">
        <f t="shared" si="2"/>
        <v>0</v>
      </c>
      <c r="L174" s="938" t="str">
        <f t="array" ref="L174">iferror(index('Internal Staffing Calculator'!F$8:F23500,match($F174,'Internal Staffing Calculator'!$E$8:$E23500,0),0),"")</f>
        <v/>
      </c>
    </row>
    <row r="175">
      <c r="A175" s="454"/>
      <c r="B175" s="927"/>
      <c r="C175" s="580"/>
      <c r="D175" s="939"/>
      <c r="E175" s="940"/>
      <c r="F175" s="941"/>
      <c r="G175" s="937" t="str">
        <f t="array" ref="G175">xlookup(F175,'Internal Staffing Calculator'!E:E,'Internal Staffing Calculator'!C:C,"")</f>
        <v/>
      </c>
      <c r="H175" s="932" t="str">
        <f t="array" ref="H175">if(F175&lt;&gt;"", iferror(index('Internal Staffing Calculator'!B$8:B23500,match(F175,'Internal Staffing Calculator'!E$8:E23500,0)), "Not In Budget"),"")</f>
        <v/>
      </c>
      <c r="I175" s="184"/>
      <c r="J175" s="932">
        <f t="shared" si="1"/>
        <v>0</v>
      </c>
      <c r="K175" s="932">
        <f t="shared" si="2"/>
        <v>0</v>
      </c>
      <c r="L175" s="938" t="str">
        <f t="array" ref="L175">iferror(index('Internal Staffing Calculator'!F$8:F23500,match($F175,'Internal Staffing Calculator'!$E$8:$E23500,0),0),"")</f>
        <v/>
      </c>
    </row>
    <row r="176">
      <c r="A176" s="454"/>
      <c r="B176" s="927"/>
      <c r="C176" s="580"/>
      <c r="D176" s="939"/>
      <c r="E176" s="940"/>
      <c r="F176" s="941"/>
      <c r="G176" s="937" t="str">
        <f t="array" ref="G176">xlookup(F176,'Internal Staffing Calculator'!E:E,'Internal Staffing Calculator'!C:C,"")</f>
        <v/>
      </c>
      <c r="H176" s="932" t="str">
        <f t="array" ref="H176">if(F176&lt;&gt;"", iferror(index('Internal Staffing Calculator'!B$8:B23500,match(F176,'Internal Staffing Calculator'!E$8:E23500,0)), "Not In Budget"),"")</f>
        <v/>
      </c>
      <c r="I176" s="184"/>
      <c r="J176" s="932">
        <f t="shared" si="1"/>
        <v>0</v>
      </c>
      <c r="K176" s="932">
        <f t="shared" si="2"/>
        <v>0</v>
      </c>
      <c r="L176" s="938" t="str">
        <f t="array" ref="L176">iferror(index('Internal Staffing Calculator'!F$8:F23500,match($F176,'Internal Staffing Calculator'!$E$8:$E23500,0),0),"")</f>
        <v/>
      </c>
    </row>
    <row r="177">
      <c r="A177" s="454"/>
      <c r="B177" s="927"/>
      <c r="C177" s="580"/>
      <c r="D177" s="939"/>
      <c r="E177" s="940"/>
      <c r="F177" s="941"/>
      <c r="G177" s="937" t="str">
        <f t="array" ref="G177">xlookup(F177,'Internal Staffing Calculator'!E:E,'Internal Staffing Calculator'!C:C,"")</f>
        <v/>
      </c>
      <c r="H177" s="932" t="str">
        <f t="array" ref="H177">if(F177&lt;&gt;"", iferror(index('Internal Staffing Calculator'!B$8:B23500,match(F177,'Internal Staffing Calculator'!E$8:E23500,0)), "Not In Budget"),"")</f>
        <v/>
      </c>
      <c r="I177" s="184"/>
      <c r="J177" s="932">
        <f t="shared" si="1"/>
        <v>0</v>
      </c>
      <c r="K177" s="932">
        <f t="shared" si="2"/>
        <v>0</v>
      </c>
      <c r="L177" s="938" t="str">
        <f t="array" ref="L177">iferror(index('Internal Staffing Calculator'!F$8:F23500,match($F177,'Internal Staffing Calculator'!$E$8:$E23500,0),0),"")</f>
        <v/>
      </c>
    </row>
    <row r="178">
      <c r="A178" s="454"/>
      <c r="B178" s="927"/>
      <c r="C178" s="580"/>
      <c r="D178" s="939"/>
      <c r="E178" s="940"/>
      <c r="F178" s="941"/>
      <c r="G178" s="937" t="str">
        <f t="array" ref="G178">xlookup(F178,'Internal Staffing Calculator'!E:E,'Internal Staffing Calculator'!C:C,"")</f>
        <v/>
      </c>
      <c r="H178" s="932" t="str">
        <f t="array" ref="H178">if(F178&lt;&gt;"", iferror(index('Internal Staffing Calculator'!B$8:B23500,match(F178,'Internal Staffing Calculator'!E$8:E23500,0)), "Not In Budget"),"")</f>
        <v/>
      </c>
      <c r="I178" s="184"/>
      <c r="J178" s="932">
        <f t="shared" si="1"/>
        <v>0</v>
      </c>
      <c r="K178" s="932">
        <f t="shared" si="2"/>
        <v>0</v>
      </c>
      <c r="L178" s="938" t="str">
        <f t="array" ref="L178">iferror(index('Internal Staffing Calculator'!F$8:F23500,match($F178,'Internal Staffing Calculator'!$E$8:$E23500,0),0),"")</f>
        <v/>
      </c>
    </row>
    <row r="179">
      <c r="A179" s="454"/>
      <c r="B179" s="927"/>
      <c r="C179" s="580"/>
      <c r="D179" s="939"/>
      <c r="E179" s="940"/>
      <c r="F179" s="941"/>
      <c r="G179" s="937" t="str">
        <f t="array" ref="G179">xlookup(F179,'Internal Staffing Calculator'!E:E,'Internal Staffing Calculator'!C:C,"")</f>
        <v/>
      </c>
      <c r="H179" s="932" t="str">
        <f t="array" ref="H179">if(F179&lt;&gt;"", iferror(index('Internal Staffing Calculator'!B$8:B23500,match(F179,'Internal Staffing Calculator'!E$8:E23500,0)), "Not In Budget"),"")</f>
        <v/>
      </c>
      <c r="I179" s="184"/>
      <c r="J179" s="932">
        <f t="shared" si="1"/>
        <v>0</v>
      </c>
      <c r="K179" s="932">
        <f t="shared" si="2"/>
        <v>0</v>
      </c>
      <c r="L179" s="938" t="str">
        <f t="array" ref="L179">iferror(index('Internal Staffing Calculator'!F$8:F23500,match($F179,'Internal Staffing Calculator'!$E$8:$E23500,0),0),"")</f>
        <v/>
      </c>
    </row>
    <row r="180">
      <c r="A180" s="454"/>
      <c r="B180" s="927"/>
      <c r="C180" s="580"/>
      <c r="D180" s="939"/>
      <c r="E180" s="940"/>
      <c r="F180" s="941"/>
      <c r="G180" s="937" t="str">
        <f t="array" ref="G180">xlookup(F180,'Internal Staffing Calculator'!E:E,'Internal Staffing Calculator'!C:C,"")</f>
        <v/>
      </c>
      <c r="H180" s="932" t="str">
        <f t="array" ref="H180">if(F180&lt;&gt;"", iferror(index('Internal Staffing Calculator'!B$8:B23500,match(F180,'Internal Staffing Calculator'!E$8:E23500,0)), "Not In Budget"),"")</f>
        <v/>
      </c>
      <c r="I180" s="184"/>
      <c r="J180" s="932">
        <f t="shared" si="1"/>
        <v>0</v>
      </c>
      <c r="K180" s="932">
        <f t="shared" si="2"/>
        <v>0</v>
      </c>
      <c r="L180" s="938" t="str">
        <f t="array" ref="L180">iferror(index('Internal Staffing Calculator'!F$8:F23500,match($F180,'Internal Staffing Calculator'!$E$8:$E23500,0),0),"")</f>
        <v/>
      </c>
    </row>
    <row r="181">
      <c r="A181" s="454"/>
      <c r="B181" s="927"/>
      <c r="C181" s="580"/>
      <c r="D181" s="939"/>
      <c r="E181" s="940"/>
      <c r="F181" s="941"/>
      <c r="G181" s="937" t="str">
        <f t="array" ref="G181">xlookup(F181,'Internal Staffing Calculator'!E:E,'Internal Staffing Calculator'!C:C,"")</f>
        <v/>
      </c>
      <c r="H181" s="932" t="str">
        <f t="array" ref="H181">if(F181&lt;&gt;"", iferror(index('Internal Staffing Calculator'!B$8:B23500,match(F181,'Internal Staffing Calculator'!E$8:E23500,0)), "Not In Budget"),"")</f>
        <v/>
      </c>
      <c r="I181" s="184"/>
      <c r="J181" s="932">
        <f t="shared" si="1"/>
        <v>0</v>
      </c>
      <c r="K181" s="932">
        <f t="shared" si="2"/>
        <v>0</v>
      </c>
      <c r="L181" s="938" t="str">
        <f t="array" ref="L181">iferror(index('Internal Staffing Calculator'!F$8:F23500,match($F181,'Internal Staffing Calculator'!$E$8:$E23500,0),0),"")</f>
        <v/>
      </c>
    </row>
    <row r="182">
      <c r="A182" s="454"/>
      <c r="B182" s="927"/>
      <c r="C182" s="580"/>
      <c r="D182" s="939"/>
      <c r="E182" s="940"/>
      <c r="F182" s="941"/>
      <c r="G182" s="937" t="str">
        <f t="array" ref="G182">xlookup(F182,'Internal Staffing Calculator'!E:E,'Internal Staffing Calculator'!C:C,"")</f>
        <v/>
      </c>
      <c r="H182" s="932" t="str">
        <f t="array" ref="H182">if(F182&lt;&gt;"", iferror(index('Internal Staffing Calculator'!B$8:B23500,match(F182,'Internal Staffing Calculator'!E$8:E23500,0)), "Not In Budget"),"")</f>
        <v/>
      </c>
      <c r="I182" s="184"/>
      <c r="J182" s="932">
        <f t="shared" si="1"/>
        <v>0</v>
      </c>
      <c r="K182" s="932">
        <f t="shared" si="2"/>
        <v>0</v>
      </c>
      <c r="L182" s="938" t="str">
        <f t="array" ref="L182">iferror(index('Internal Staffing Calculator'!F$8:F23500,match($F182,'Internal Staffing Calculator'!$E$8:$E23500,0),0),"")</f>
        <v/>
      </c>
    </row>
    <row r="183">
      <c r="A183" s="454"/>
      <c r="B183" s="927"/>
      <c r="C183" s="580"/>
      <c r="D183" s="939"/>
      <c r="E183" s="940"/>
      <c r="F183" s="941"/>
      <c r="G183" s="937" t="str">
        <f t="array" ref="G183">xlookup(F183,'Internal Staffing Calculator'!E:E,'Internal Staffing Calculator'!C:C,"")</f>
        <v/>
      </c>
      <c r="H183" s="932" t="str">
        <f t="array" ref="H183">if(F183&lt;&gt;"", iferror(index('Internal Staffing Calculator'!B$8:B23500,match(F183,'Internal Staffing Calculator'!E$8:E23500,0)), "Not In Budget"),"")</f>
        <v/>
      </c>
      <c r="I183" s="184"/>
      <c r="J183" s="932">
        <f t="shared" si="1"/>
        <v>0</v>
      </c>
      <c r="K183" s="932">
        <f t="shared" si="2"/>
        <v>0</v>
      </c>
      <c r="L183" s="938" t="str">
        <f t="array" ref="L183">iferror(index('Internal Staffing Calculator'!F$8:F23500,match($F183,'Internal Staffing Calculator'!$E$8:$E23500,0),0),"")</f>
        <v/>
      </c>
    </row>
    <row r="184">
      <c r="A184" s="454"/>
      <c r="B184" s="927"/>
      <c r="C184" s="580"/>
      <c r="D184" s="939"/>
      <c r="E184" s="940"/>
      <c r="F184" s="941"/>
      <c r="G184" s="937" t="str">
        <f t="array" ref="G184">xlookup(F184,'Internal Staffing Calculator'!E:E,'Internal Staffing Calculator'!C:C,"")</f>
        <v/>
      </c>
      <c r="H184" s="932" t="str">
        <f t="array" ref="H184">if(F184&lt;&gt;"", iferror(index('Internal Staffing Calculator'!B$8:B23500,match(F184,'Internal Staffing Calculator'!E$8:E23500,0)), "Not In Budget"),"")</f>
        <v/>
      </c>
      <c r="I184" s="184"/>
      <c r="J184" s="932">
        <f t="shared" si="1"/>
        <v>0</v>
      </c>
      <c r="K184" s="932">
        <f t="shared" si="2"/>
        <v>0</v>
      </c>
      <c r="L184" s="938" t="str">
        <f t="array" ref="L184">iferror(index('Internal Staffing Calculator'!F$8:F23500,match($F184,'Internal Staffing Calculator'!$E$8:$E23500,0),0),"")</f>
        <v/>
      </c>
    </row>
    <row r="185">
      <c r="A185" s="454"/>
      <c r="B185" s="927"/>
      <c r="C185" s="580"/>
      <c r="D185" s="939"/>
      <c r="E185" s="940"/>
      <c r="F185" s="941"/>
      <c r="G185" s="937" t="str">
        <f t="array" ref="G185">xlookup(F185,'Internal Staffing Calculator'!E:E,'Internal Staffing Calculator'!C:C,"")</f>
        <v/>
      </c>
      <c r="H185" s="932" t="str">
        <f t="array" ref="H185">if(F185&lt;&gt;"", iferror(index('Internal Staffing Calculator'!B$8:B23500,match(F185,'Internal Staffing Calculator'!E$8:E23500,0)), "Not In Budget"),"")</f>
        <v/>
      </c>
      <c r="I185" s="184"/>
      <c r="J185" s="932">
        <f t="shared" si="1"/>
        <v>0</v>
      </c>
      <c r="K185" s="932">
        <f t="shared" si="2"/>
        <v>0</v>
      </c>
      <c r="L185" s="938" t="str">
        <f t="array" ref="L185">iferror(index('Internal Staffing Calculator'!F$8:F23500,match($F185,'Internal Staffing Calculator'!$E$8:$E23500,0),0),"")</f>
        <v/>
      </c>
    </row>
    <row r="186">
      <c r="A186" s="454"/>
      <c r="B186" s="927"/>
      <c r="C186" s="580"/>
      <c r="D186" s="939"/>
      <c r="E186" s="940"/>
      <c r="F186" s="941"/>
      <c r="G186" s="937" t="str">
        <f t="array" ref="G186">xlookup(F186,'Internal Staffing Calculator'!E:E,'Internal Staffing Calculator'!C:C,"")</f>
        <v/>
      </c>
      <c r="H186" s="932" t="str">
        <f t="array" ref="H186">if(F186&lt;&gt;"", iferror(index('Internal Staffing Calculator'!B$8:B23500,match(F186,'Internal Staffing Calculator'!E$8:E23500,0)), "Not In Budget"),"")</f>
        <v/>
      </c>
      <c r="I186" s="184"/>
      <c r="J186" s="932">
        <f t="shared" si="1"/>
        <v>0</v>
      </c>
      <c r="K186" s="932">
        <f t="shared" si="2"/>
        <v>0</v>
      </c>
      <c r="L186" s="938" t="str">
        <f t="array" ref="L186">iferror(index('Internal Staffing Calculator'!F$8:F23500,match($F186,'Internal Staffing Calculator'!$E$8:$E23500,0),0),"")</f>
        <v/>
      </c>
    </row>
    <row r="187">
      <c r="A187" s="454"/>
      <c r="B187" s="927"/>
      <c r="C187" s="580"/>
      <c r="D187" s="939"/>
      <c r="E187" s="940"/>
      <c r="F187" s="941"/>
      <c r="G187" s="937" t="str">
        <f t="array" ref="G187">xlookup(F187,'Internal Staffing Calculator'!E:E,'Internal Staffing Calculator'!C:C,"")</f>
        <v/>
      </c>
      <c r="H187" s="932" t="str">
        <f t="array" ref="H187">if(F187&lt;&gt;"", iferror(index('Internal Staffing Calculator'!B$8:B23500,match(F187,'Internal Staffing Calculator'!E$8:E23500,0)), "Not In Budget"),"")</f>
        <v/>
      </c>
      <c r="I187" s="184"/>
      <c r="J187" s="932">
        <f t="shared" si="1"/>
        <v>0</v>
      </c>
      <c r="K187" s="932">
        <f t="shared" si="2"/>
        <v>0</v>
      </c>
      <c r="L187" s="938" t="str">
        <f t="array" ref="L187">iferror(index('Internal Staffing Calculator'!F$8:F23500,match($F187,'Internal Staffing Calculator'!$E$8:$E23500,0),0),"")</f>
        <v/>
      </c>
    </row>
    <row r="188">
      <c r="A188" s="454"/>
      <c r="B188" s="927"/>
      <c r="C188" s="580"/>
      <c r="D188" s="939"/>
      <c r="E188" s="940"/>
      <c r="F188" s="941"/>
      <c r="G188" s="937" t="str">
        <f t="array" ref="G188">xlookup(F188,'Internal Staffing Calculator'!E:E,'Internal Staffing Calculator'!C:C,"")</f>
        <v/>
      </c>
      <c r="H188" s="932" t="str">
        <f t="array" ref="H188">if(F188&lt;&gt;"", iferror(index('Internal Staffing Calculator'!B$8:B23500,match(F188,'Internal Staffing Calculator'!E$8:E23500,0)), "Not In Budget"),"")</f>
        <v/>
      </c>
      <c r="I188" s="184"/>
      <c r="J188" s="932">
        <f t="shared" si="1"/>
        <v>0</v>
      </c>
      <c r="K188" s="932">
        <f t="shared" si="2"/>
        <v>0</v>
      </c>
      <c r="L188" s="938" t="str">
        <f t="array" ref="L188">iferror(index('Internal Staffing Calculator'!F$8:F23500,match($F188,'Internal Staffing Calculator'!$E$8:$E23500,0),0),"")</f>
        <v/>
      </c>
    </row>
    <row r="189">
      <c r="A189" s="454"/>
      <c r="B189" s="927"/>
      <c r="C189" s="580"/>
      <c r="D189" s="939"/>
      <c r="E189" s="940"/>
      <c r="F189" s="941"/>
      <c r="G189" s="937" t="str">
        <f t="array" ref="G189">xlookup(F189,'Internal Staffing Calculator'!E:E,'Internal Staffing Calculator'!C:C,"")</f>
        <v/>
      </c>
      <c r="H189" s="932" t="str">
        <f t="array" ref="H189">if(F189&lt;&gt;"", iferror(index('Internal Staffing Calculator'!B$8:B23500,match(F189,'Internal Staffing Calculator'!E$8:E23500,0)), "Not In Budget"),"")</f>
        <v/>
      </c>
      <c r="I189" s="184"/>
      <c r="J189" s="932">
        <f t="shared" si="1"/>
        <v>0</v>
      </c>
      <c r="K189" s="932">
        <f t="shared" si="2"/>
        <v>0</v>
      </c>
      <c r="L189" s="938" t="str">
        <f t="array" ref="L189">iferror(index('Internal Staffing Calculator'!F$8:F23500,match($F189,'Internal Staffing Calculator'!$E$8:$E23500,0),0),"")</f>
        <v/>
      </c>
    </row>
    <row r="190">
      <c r="A190" s="454"/>
      <c r="B190" s="927"/>
      <c r="C190" s="580"/>
      <c r="D190" s="939"/>
      <c r="E190" s="940"/>
      <c r="F190" s="941"/>
      <c r="G190" s="937" t="str">
        <f t="array" ref="G190">xlookup(F190,'Internal Staffing Calculator'!E:E,'Internal Staffing Calculator'!C:C,"")</f>
        <v/>
      </c>
      <c r="H190" s="932" t="str">
        <f t="array" ref="H190">if(F190&lt;&gt;"", iferror(index('Internal Staffing Calculator'!B$8:B23500,match(F190,'Internal Staffing Calculator'!E$8:E23500,0)), "Not In Budget"),"")</f>
        <v/>
      </c>
      <c r="I190" s="184"/>
      <c r="J190" s="932">
        <f t="shared" si="1"/>
        <v>0</v>
      </c>
      <c r="K190" s="932">
        <f t="shared" si="2"/>
        <v>0</v>
      </c>
      <c r="L190" s="938" t="str">
        <f t="array" ref="L190">iferror(index('Internal Staffing Calculator'!F$8:F23500,match($F190,'Internal Staffing Calculator'!$E$8:$E23500,0),0),"")</f>
        <v/>
      </c>
    </row>
    <row r="191">
      <c r="A191" s="454"/>
      <c r="B191" s="927"/>
      <c r="C191" s="580"/>
      <c r="D191" s="939"/>
      <c r="E191" s="940"/>
      <c r="F191" s="941"/>
      <c r="G191" s="937" t="str">
        <f t="array" ref="G191">xlookup(F191,'Internal Staffing Calculator'!E:E,'Internal Staffing Calculator'!C:C,"")</f>
        <v/>
      </c>
      <c r="H191" s="932" t="str">
        <f t="array" ref="H191">if(F191&lt;&gt;"", iferror(index('Internal Staffing Calculator'!B$8:B23500,match(F191,'Internal Staffing Calculator'!E$8:E23500,0)), "Not In Budget"),"")</f>
        <v/>
      </c>
      <c r="I191" s="184"/>
      <c r="J191" s="932">
        <f t="shared" si="1"/>
        <v>0</v>
      </c>
      <c r="K191" s="932">
        <f t="shared" si="2"/>
        <v>0</v>
      </c>
      <c r="L191" s="938" t="str">
        <f t="array" ref="L191">iferror(index('Internal Staffing Calculator'!F$8:F23500,match($F191,'Internal Staffing Calculator'!$E$8:$E23500,0),0),"")</f>
        <v/>
      </c>
    </row>
    <row r="192">
      <c r="A192" s="454"/>
      <c r="B192" s="927"/>
      <c r="C192" s="580"/>
      <c r="D192" s="939"/>
      <c r="E192" s="940"/>
      <c r="F192" s="941"/>
      <c r="G192" s="937" t="str">
        <f t="array" ref="G192">xlookup(F192,'Internal Staffing Calculator'!E:E,'Internal Staffing Calculator'!C:C,"")</f>
        <v/>
      </c>
      <c r="H192" s="932" t="str">
        <f t="array" ref="H192">if(F192&lt;&gt;"", iferror(index('Internal Staffing Calculator'!B$8:B23500,match(F192,'Internal Staffing Calculator'!E$8:E23500,0)), "Not In Budget"),"")</f>
        <v/>
      </c>
      <c r="I192" s="184"/>
      <c r="J192" s="932">
        <f t="shared" si="1"/>
        <v>0</v>
      </c>
      <c r="K192" s="932">
        <f t="shared" si="2"/>
        <v>0</v>
      </c>
      <c r="L192" s="938" t="str">
        <f t="array" ref="L192">iferror(index('Internal Staffing Calculator'!F$8:F23500,match($F192,'Internal Staffing Calculator'!$E$8:$E23500,0),0),"")</f>
        <v/>
      </c>
    </row>
    <row r="193">
      <c r="A193" s="454"/>
      <c r="B193" s="927"/>
      <c r="C193" s="580"/>
      <c r="D193" s="939"/>
      <c r="E193" s="940"/>
      <c r="F193" s="941"/>
      <c r="G193" s="937" t="str">
        <f t="array" ref="G193">xlookup(F193,'Internal Staffing Calculator'!E:E,'Internal Staffing Calculator'!C:C,"")</f>
        <v/>
      </c>
      <c r="H193" s="932" t="str">
        <f t="array" ref="H193">if(F193&lt;&gt;"", iferror(index('Internal Staffing Calculator'!B$8:B23500,match(F193,'Internal Staffing Calculator'!E$8:E23500,0)), "Not In Budget"),"")</f>
        <v/>
      </c>
      <c r="I193" s="184"/>
      <c r="J193" s="932">
        <f t="shared" si="1"/>
        <v>0</v>
      </c>
      <c r="K193" s="932">
        <f t="shared" si="2"/>
        <v>0</v>
      </c>
      <c r="L193" s="938" t="str">
        <f t="array" ref="L193">iferror(index('Internal Staffing Calculator'!F$8:F23500,match($F193,'Internal Staffing Calculator'!$E$8:$E23500,0),0),"")</f>
        <v/>
      </c>
    </row>
    <row r="194">
      <c r="A194" s="454"/>
      <c r="B194" s="927"/>
      <c r="C194" s="580"/>
      <c r="D194" s="939"/>
      <c r="E194" s="940"/>
      <c r="F194" s="941"/>
      <c r="G194" s="937" t="str">
        <f t="array" ref="G194">xlookup(F194,'Internal Staffing Calculator'!E:E,'Internal Staffing Calculator'!C:C,"")</f>
        <v/>
      </c>
      <c r="H194" s="932" t="str">
        <f t="array" ref="H194">if(F194&lt;&gt;"", iferror(index('Internal Staffing Calculator'!B$8:B23500,match(F194,'Internal Staffing Calculator'!E$8:E23500,0)), "Not In Budget"),"")</f>
        <v/>
      </c>
      <c r="I194" s="184"/>
      <c r="J194" s="932">
        <f t="shared" si="1"/>
        <v>0</v>
      </c>
      <c r="K194" s="932">
        <f t="shared" si="2"/>
        <v>0</v>
      </c>
      <c r="L194" s="938" t="str">
        <f t="array" ref="L194">iferror(index('Internal Staffing Calculator'!F$8:F23500,match($F194,'Internal Staffing Calculator'!$E$8:$E23500,0),0),"")</f>
        <v/>
      </c>
    </row>
    <row r="195">
      <c r="A195" s="454"/>
      <c r="B195" s="927"/>
      <c r="C195" s="580"/>
      <c r="D195" s="939"/>
      <c r="E195" s="940"/>
      <c r="F195" s="941"/>
      <c r="G195" s="937" t="str">
        <f t="array" ref="G195">xlookup(F195,'Internal Staffing Calculator'!E:E,'Internal Staffing Calculator'!C:C,"")</f>
        <v/>
      </c>
      <c r="H195" s="932" t="str">
        <f t="array" ref="H195">if(F195&lt;&gt;"", iferror(index('Internal Staffing Calculator'!B$8:B23500,match(F195,'Internal Staffing Calculator'!E$8:E23500,0)), "Not In Budget"),"")</f>
        <v/>
      </c>
      <c r="I195" s="184"/>
      <c r="J195" s="932">
        <f t="shared" si="1"/>
        <v>0</v>
      </c>
      <c r="K195" s="932">
        <f t="shared" si="2"/>
        <v>0</v>
      </c>
      <c r="L195" s="938" t="str">
        <f t="array" ref="L195">iferror(index('Internal Staffing Calculator'!F$8:F23500,match($F195,'Internal Staffing Calculator'!$E$8:$E23500,0),0),"")</f>
        <v/>
      </c>
    </row>
    <row r="196">
      <c r="A196" s="454"/>
      <c r="B196" s="927"/>
      <c r="C196" s="580"/>
      <c r="D196" s="939"/>
      <c r="E196" s="940"/>
      <c r="F196" s="941"/>
      <c r="G196" s="937" t="str">
        <f t="array" ref="G196">xlookup(F196,'Internal Staffing Calculator'!E:E,'Internal Staffing Calculator'!C:C,"")</f>
        <v/>
      </c>
      <c r="H196" s="932" t="str">
        <f t="array" ref="H196">if(F196&lt;&gt;"", iferror(index('Internal Staffing Calculator'!B$8:B23500,match(F196,'Internal Staffing Calculator'!E$8:E23500,0)), "Not In Budget"),"")</f>
        <v/>
      </c>
      <c r="I196" s="184"/>
      <c r="J196" s="932">
        <f t="shared" si="1"/>
        <v>0</v>
      </c>
      <c r="K196" s="932">
        <f t="shared" si="2"/>
        <v>0</v>
      </c>
      <c r="L196" s="938" t="str">
        <f t="array" ref="L196">iferror(index('Internal Staffing Calculator'!F$8:F23500,match($F196,'Internal Staffing Calculator'!$E$8:$E23500,0),0),"")</f>
        <v/>
      </c>
    </row>
    <row r="197">
      <c r="A197" s="454"/>
      <c r="B197" s="927"/>
      <c r="C197" s="580"/>
      <c r="D197" s="939"/>
      <c r="E197" s="940"/>
      <c r="F197" s="941"/>
      <c r="G197" s="937" t="str">
        <f t="array" ref="G197">xlookup(F197,'Internal Staffing Calculator'!E:E,'Internal Staffing Calculator'!C:C,"")</f>
        <v/>
      </c>
      <c r="H197" s="932" t="str">
        <f t="array" ref="H197">if(F197&lt;&gt;"", iferror(index('Internal Staffing Calculator'!B$8:B23500,match(F197,'Internal Staffing Calculator'!E$8:E23500,0)), "Not In Budget"),"")</f>
        <v/>
      </c>
      <c r="I197" s="184"/>
      <c r="J197" s="932">
        <f t="shared" si="1"/>
        <v>0</v>
      </c>
      <c r="K197" s="932">
        <f t="shared" si="2"/>
        <v>0</v>
      </c>
      <c r="L197" s="938" t="str">
        <f t="array" ref="L197">iferror(index('Internal Staffing Calculator'!F$8:F23500,match($F197,'Internal Staffing Calculator'!$E$8:$E23500,0),0),"")</f>
        <v/>
      </c>
    </row>
    <row r="198">
      <c r="A198" s="454"/>
      <c r="B198" s="927"/>
      <c r="C198" s="580"/>
      <c r="D198" s="939"/>
      <c r="E198" s="940"/>
      <c r="F198" s="941"/>
      <c r="G198" s="937" t="str">
        <f t="array" ref="G198">xlookup(F198,'Internal Staffing Calculator'!E:E,'Internal Staffing Calculator'!C:C,"")</f>
        <v/>
      </c>
      <c r="H198" s="932" t="str">
        <f t="array" ref="H198">if(F198&lt;&gt;"", iferror(index('Internal Staffing Calculator'!B$8:B23500,match(F198,'Internal Staffing Calculator'!E$8:E23500,0)), "Not In Budget"),"")</f>
        <v/>
      </c>
      <c r="I198" s="184"/>
      <c r="J198" s="932">
        <f t="shared" si="1"/>
        <v>0</v>
      </c>
      <c r="K198" s="932">
        <f t="shared" si="2"/>
        <v>0</v>
      </c>
      <c r="L198" s="938" t="str">
        <f t="array" ref="L198">iferror(index('Internal Staffing Calculator'!F$8:F23500,match($F198,'Internal Staffing Calculator'!$E$8:$E23500,0),0),"")</f>
        <v/>
      </c>
    </row>
    <row r="199">
      <c r="A199" s="454"/>
      <c r="B199" s="927"/>
      <c r="C199" s="580"/>
      <c r="D199" s="939"/>
      <c r="E199" s="940"/>
      <c r="F199" s="941"/>
      <c r="G199" s="937" t="str">
        <f t="array" ref="G199">xlookup(F199,'Internal Staffing Calculator'!E:E,'Internal Staffing Calculator'!C:C,"")</f>
        <v/>
      </c>
      <c r="H199" s="932" t="str">
        <f t="array" ref="H199">if(F199&lt;&gt;"", iferror(index('Internal Staffing Calculator'!B$8:B23500,match(F199,'Internal Staffing Calculator'!E$8:E23500,0)), "Not In Budget"),"")</f>
        <v/>
      </c>
      <c r="I199" s="184"/>
      <c r="J199" s="932">
        <f t="shared" si="1"/>
        <v>0</v>
      </c>
      <c r="K199" s="932">
        <f t="shared" si="2"/>
        <v>0</v>
      </c>
      <c r="L199" s="938" t="str">
        <f t="array" ref="L199">iferror(index('Internal Staffing Calculator'!F$8:F23500,match($F199,'Internal Staffing Calculator'!$E$8:$E23500,0),0),"")</f>
        <v/>
      </c>
    </row>
    <row r="200">
      <c r="A200" s="454"/>
      <c r="B200" s="927"/>
      <c r="C200" s="580"/>
      <c r="D200" s="939"/>
      <c r="E200" s="940"/>
      <c r="F200" s="941"/>
      <c r="G200" s="937" t="str">
        <f t="array" ref="G200">xlookup(F200,'Internal Staffing Calculator'!E:E,'Internal Staffing Calculator'!C:C,"")</f>
        <v/>
      </c>
      <c r="H200" s="932" t="str">
        <f t="array" ref="H200">if(F200&lt;&gt;"", iferror(index('Internal Staffing Calculator'!B$8:B23500,match(F200,'Internal Staffing Calculator'!E$8:E23500,0)), "Not In Budget"),"")</f>
        <v/>
      </c>
      <c r="I200" s="184"/>
      <c r="J200" s="932">
        <f t="shared" si="1"/>
        <v>0</v>
      </c>
      <c r="K200" s="932">
        <f t="shared" si="2"/>
        <v>0</v>
      </c>
      <c r="L200" s="938" t="str">
        <f t="array" ref="L200">iferror(index('Internal Staffing Calculator'!F$8:F23500,match($F200,'Internal Staffing Calculator'!$E$8:$E23500,0),0),"")</f>
        <v/>
      </c>
    </row>
    <row r="201">
      <c r="A201" s="454"/>
      <c r="B201" s="927"/>
      <c r="C201" s="580"/>
      <c r="D201" s="939"/>
      <c r="E201" s="940"/>
      <c r="F201" s="941"/>
      <c r="G201" s="937" t="str">
        <f t="array" ref="G201">xlookup(F201,'Internal Staffing Calculator'!E:E,'Internal Staffing Calculator'!C:C,"")</f>
        <v/>
      </c>
      <c r="H201" s="932" t="str">
        <f t="array" ref="H201">if(F201&lt;&gt;"", iferror(index('Internal Staffing Calculator'!B$8:B23500,match(F201,'Internal Staffing Calculator'!E$8:E23500,0)), "Not In Budget"),"")</f>
        <v/>
      </c>
      <c r="I201" s="184"/>
      <c r="J201" s="932">
        <f t="shared" si="1"/>
        <v>0</v>
      </c>
      <c r="K201" s="932">
        <f t="shared" si="2"/>
        <v>0</v>
      </c>
      <c r="L201" s="938" t="str">
        <f t="array" ref="L201">iferror(index('Internal Staffing Calculator'!F$8:F23500,match($F201,'Internal Staffing Calculator'!$E$8:$E23500,0),0),"")</f>
        <v/>
      </c>
    </row>
    <row r="202">
      <c r="A202" s="454"/>
      <c r="B202" s="927"/>
      <c r="C202" s="580"/>
      <c r="D202" s="939"/>
      <c r="E202" s="940"/>
      <c r="F202" s="941"/>
      <c r="G202" s="937" t="str">
        <f t="array" ref="G202">xlookup(F202,'Internal Staffing Calculator'!E:E,'Internal Staffing Calculator'!C:C,"")</f>
        <v/>
      </c>
      <c r="H202" s="932" t="str">
        <f t="array" ref="H202">if(F202&lt;&gt;"", iferror(index('Internal Staffing Calculator'!B$8:B23500,match(F202,'Internal Staffing Calculator'!E$8:E23500,0)), "Not In Budget"),"")</f>
        <v/>
      </c>
      <c r="I202" s="184"/>
      <c r="J202" s="932">
        <f t="shared" si="1"/>
        <v>0</v>
      </c>
      <c r="K202" s="932">
        <f t="shared" si="2"/>
        <v>0</v>
      </c>
      <c r="L202" s="938" t="str">
        <f t="array" ref="L202">iferror(index('Internal Staffing Calculator'!F$8:F23500,match($F202,'Internal Staffing Calculator'!$E$8:$E23500,0),0),"")</f>
        <v/>
      </c>
    </row>
    <row r="203">
      <c r="A203" s="454"/>
      <c r="B203" s="927"/>
      <c r="C203" s="580"/>
      <c r="D203" s="939"/>
      <c r="E203" s="940"/>
      <c r="F203" s="941"/>
      <c r="G203" s="937" t="str">
        <f t="array" ref="G203">xlookup(F203,'Internal Staffing Calculator'!E:E,'Internal Staffing Calculator'!C:C,"")</f>
        <v/>
      </c>
      <c r="H203" s="932" t="str">
        <f t="array" ref="H203">if(F203&lt;&gt;"", iferror(index('Internal Staffing Calculator'!B$8:B23500,match(F203,'Internal Staffing Calculator'!E$8:E23500,0)), "Not In Budget"),"")</f>
        <v/>
      </c>
      <c r="I203" s="184"/>
      <c r="J203" s="932">
        <f t="shared" si="1"/>
        <v>0</v>
      </c>
      <c r="K203" s="932">
        <f t="shared" si="2"/>
        <v>0</v>
      </c>
      <c r="L203" s="938" t="str">
        <f t="array" ref="L203">iferror(index('Internal Staffing Calculator'!F$8:F23500,match($F203,'Internal Staffing Calculator'!$E$8:$E23500,0),0),"")</f>
        <v/>
      </c>
    </row>
    <row r="204">
      <c r="A204" s="454"/>
      <c r="B204" s="927"/>
      <c r="C204" s="580"/>
      <c r="D204" s="939"/>
      <c r="E204" s="940"/>
      <c r="F204" s="941"/>
      <c r="G204" s="937" t="str">
        <f t="array" ref="G204">xlookup(F204,'Internal Staffing Calculator'!E:E,'Internal Staffing Calculator'!C:C,"")</f>
        <v/>
      </c>
      <c r="H204" s="932" t="str">
        <f t="array" ref="H204">if(F204&lt;&gt;"", iferror(index('Internal Staffing Calculator'!B$8:B23500,match(F204,'Internal Staffing Calculator'!E$8:E23500,0)), "Not In Budget"),"")</f>
        <v/>
      </c>
      <c r="I204" s="184"/>
      <c r="J204" s="932">
        <f t="shared" si="1"/>
        <v>0</v>
      </c>
      <c r="K204" s="932">
        <f t="shared" si="2"/>
        <v>0</v>
      </c>
      <c r="L204" s="938" t="str">
        <f t="array" ref="L204">iferror(index('Internal Staffing Calculator'!F$8:F23500,match($F204,'Internal Staffing Calculator'!$E$8:$E23500,0),0),"")</f>
        <v/>
      </c>
    </row>
    <row r="205">
      <c r="A205" s="454"/>
      <c r="B205" s="927"/>
      <c r="C205" s="580"/>
      <c r="D205" s="939"/>
      <c r="E205" s="940"/>
      <c r="F205" s="941"/>
      <c r="G205" s="937" t="str">
        <f t="array" ref="G205">xlookup(F205,'Internal Staffing Calculator'!E:E,'Internal Staffing Calculator'!C:C,"")</f>
        <v/>
      </c>
      <c r="H205" s="932" t="str">
        <f t="array" ref="H205">if(F205&lt;&gt;"", iferror(index('Internal Staffing Calculator'!B$8:B23500,match(F205,'Internal Staffing Calculator'!E$8:E23500,0)), "Not In Budget"),"")</f>
        <v/>
      </c>
      <c r="I205" s="184"/>
      <c r="J205" s="932">
        <f t="shared" si="1"/>
        <v>0</v>
      </c>
      <c r="K205" s="932">
        <f t="shared" si="2"/>
        <v>0</v>
      </c>
      <c r="L205" s="938" t="str">
        <f t="array" ref="L205">iferror(index('Internal Staffing Calculator'!F$8:F23500,match($F205,'Internal Staffing Calculator'!$E$8:$E23500,0),0),"")</f>
        <v/>
      </c>
    </row>
    <row r="206">
      <c r="A206" s="454"/>
      <c r="B206" s="927"/>
      <c r="C206" s="580"/>
      <c r="D206" s="939"/>
      <c r="E206" s="940"/>
      <c r="F206" s="941"/>
      <c r="G206" s="937" t="str">
        <f t="array" ref="G206">xlookup(F206,'Internal Staffing Calculator'!E:E,'Internal Staffing Calculator'!C:C,"")</f>
        <v/>
      </c>
      <c r="H206" s="932" t="str">
        <f t="array" ref="H206">if(F206&lt;&gt;"", iferror(index('Internal Staffing Calculator'!B$8:B23500,match(F206,'Internal Staffing Calculator'!E$8:E23500,0)), "Not In Budget"),"")</f>
        <v/>
      </c>
      <c r="I206" s="184"/>
      <c r="J206" s="932">
        <f t="shared" si="1"/>
        <v>0</v>
      </c>
      <c r="K206" s="932">
        <f t="shared" si="2"/>
        <v>0</v>
      </c>
      <c r="L206" s="938" t="str">
        <f t="array" ref="L206">iferror(index('Internal Staffing Calculator'!F$8:F23500,match($F206,'Internal Staffing Calculator'!$E$8:$E23500,0),0),"")</f>
        <v/>
      </c>
    </row>
    <row r="207">
      <c r="A207" s="454"/>
      <c r="B207" s="927"/>
      <c r="C207" s="580"/>
      <c r="D207" s="939"/>
      <c r="E207" s="940"/>
      <c r="F207" s="941"/>
      <c r="G207" s="937" t="str">
        <f t="array" ref="G207">xlookup(F207,'Internal Staffing Calculator'!E:E,'Internal Staffing Calculator'!C:C,"")</f>
        <v/>
      </c>
      <c r="H207" s="932" t="str">
        <f t="array" ref="H207">if(F207&lt;&gt;"", iferror(index('Internal Staffing Calculator'!B$8:B23500,match(F207,'Internal Staffing Calculator'!E$8:E23500,0)), "Not In Budget"),"")</f>
        <v/>
      </c>
      <c r="I207" s="184"/>
      <c r="J207" s="932">
        <f t="shared" si="1"/>
        <v>0</v>
      </c>
      <c r="K207" s="932">
        <f t="shared" si="2"/>
        <v>0</v>
      </c>
      <c r="L207" s="938" t="str">
        <f t="array" ref="L207">iferror(index('Internal Staffing Calculator'!F$8:F23500,match($F207,'Internal Staffing Calculator'!$E$8:$E23500,0),0),"")</f>
        <v/>
      </c>
    </row>
    <row r="208">
      <c r="A208" s="454"/>
      <c r="B208" s="927"/>
      <c r="C208" s="580"/>
      <c r="D208" s="939"/>
      <c r="E208" s="940"/>
      <c r="F208" s="941"/>
      <c r="G208" s="937" t="str">
        <f t="array" ref="G208">xlookup(F208,'Internal Staffing Calculator'!E:E,'Internal Staffing Calculator'!C:C,"")</f>
        <v/>
      </c>
      <c r="H208" s="932" t="str">
        <f t="array" ref="H208">if(F208&lt;&gt;"", iferror(index('Internal Staffing Calculator'!B$8:B23500,match(F208,'Internal Staffing Calculator'!E$8:E23500,0)), "Not In Budget"),"")</f>
        <v/>
      </c>
      <c r="I208" s="184"/>
      <c r="J208" s="932">
        <f t="shared" si="1"/>
        <v>0</v>
      </c>
      <c r="K208" s="932">
        <f t="shared" si="2"/>
        <v>0</v>
      </c>
      <c r="L208" s="938" t="str">
        <f t="array" ref="L208">iferror(index('Internal Staffing Calculator'!F$8:F23500,match($F208,'Internal Staffing Calculator'!$E$8:$E23500,0),0),"")</f>
        <v/>
      </c>
    </row>
    <row r="209">
      <c r="A209" s="454"/>
      <c r="B209" s="927"/>
      <c r="C209" s="580"/>
      <c r="D209" s="939"/>
      <c r="E209" s="940"/>
      <c r="F209" s="941"/>
      <c r="G209" s="937" t="str">
        <f t="array" ref="G209">xlookup(F209,'Internal Staffing Calculator'!E:E,'Internal Staffing Calculator'!C:C,"")</f>
        <v/>
      </c>
      <c r="H209" s="932" t="str">
        <f t="array" ref="H209">if(F209&lt;&gt;"", iferror(index('Internal Staffing Calculator'!B$8:B23500,match(F209,'Internal Staffing Calculator'!E$8:E23500,0)), "Not In Budget"),"")</f>
        <v/>
      </c>
      <c r="I209" s="184"/>
      <c r="J209" s="932">
        <f t="shared" si="1"/>
        <v>0</v>
      </c>
      <c r="K209" s="932">
        <f t="shared" si="2"/>
        <v>0</v>
      </c>
      <c r="L209" s="938" t="str">
        <f t="array" ref="L209">iferror(index('Internal Staffing Calculator'!F$8:F23500,match($F209,'Internal Staffing Calculator'!$E$8:$E23500,0),0),"")</f>
        <v/>
      </c>
    </row>
    <row r="210">
      <c r="A210" s="454"/>
      <c r="B210" s="927"/>
      <c r="C210" s="580"/>
      <c r="D210" s="939"/>
      <c r="E210" s="940"/>
      <c r="F210" s="941"/>
      <c r="G210" s="937" t="str">
        <f t="array" ref="G210">xlookup(F210,'Internal Staffing Calculator'!E:E,'Internal Staffing Calculator'!C:C,"")</f>
        <v/>
      </c>
      <c r="H210" s="932" t="str">
        <f t="array" ref="H210">if(F210&lt;&gt;"", iferror(index('Internal Staffing Calculator'!B$8:B23500,match(F210,'Internal Staffing Calculator'!E$8:E23500,0)), "Not In Budget"),"")</f>
        <v/>
      </c>
      <c r="I210" s="184"/>
      <c r="J210" s="932">
        <f t="shared" si="1"/>
        <v>0</v>
      </c>
      <c r="K210" s="932">
        <f t="shared" si="2"/>
        <v>0</v>
      </c>
      <c r="L210" s="938" t="str">
        <f t="array" ref="L210">iferror(index('Internal Staffing Calculator'!F$8:F23500,match($F210,'Internal Staffing Calculator'!$E$8:$E23500,0),0),"")</f>
        <v/>
      </c>
    </row>
    <row r="211">
      <c r="A211" s="454"/>
      <c r="B211" s="927"/>
      <c r="C211" s="580"/>
      <c r="D211" s="939"/>
      <c r="E211" s="940"/>
      <c r="F211" s="941"/>
      <c r="G211" s="937" t="str">
        <f t="array" ref="G211">xlookup(F211,'Internal Staffing Calculator'!E:E,'Internal Staffing Calculator'!C:C,"")</f>
        <v/>
      </c>
      <c r="H211" s="932" t="str">
        <f t="array" ref="H211">if(F211&lt;&gt;"", iferror(index('Internal Staffing Calculator'!B$8:B23500,match(F211,'Internal Staffing Calculator'!E$8:E23500,0)), "Not In Budget"),"")</f>
        <v/>
      </c>
      <c r="I211" s="184"/>
      <c r="J211" s="932">
        <f t="shared" si="1"/>
        <v>0</v>
      </c>
      <c r="K211" s="932">
        <f t="shared" si="2"/>
        <v>0</v>
      </c>
      <c r="L211" s="938" t="str">
        <f t="array" ref="L211">iferror(index('Internal Staffing Calculator'!F$8:F23500,match($F211,'Internal Staffing Calculator'!$E$8:$E23500,0),0),"")</f>
        <v/>
      </c>
    </row>
    <row r="212">
      <c r="A212" s="454"/>
      <c r="B212" s="927"/>
      <c r="C212" s="580"/>
      <c r="D212" s="939"/>
      <c r="E212" s="940"/>
      <c r="F212" s="941"/>
      <c r="G212" s="937" t="str">
        <f t="array" ref="G212">xlookup(F212,'Internal Staffing Calculator'!E:E,'Internal Staffing Calculator'!C:C,"")</f>
        <v/>
      </c>
      <c r="H212" s="932" t="str">
        <f t="array" ref="H212">if(F212&lt;&gt;"", iferror(index('Internal Staffing Calculator'!B$8:B23500,match(F212,'Internal Staffing Calculator'!E$8:E23500,0)), "Not In Budget"),"")</f>
        <v/>
      </c>
      <c r="I212" s="184"/>
      <c r="J212" s="932">
        <f t="shared" si="1"/>
        <v>0</v>
      </c>
      <c r="K212" s="932">
        <f t="shared" si="2"/>
        <v>0</v>
      </c>
      <c r="L212" s="938" t="str">
        <f t="array" ref="L212">iferror(index('Internal Staffing Calculator'!F$8:F23500,match($F212,'Internal Staffing Calculator'!$E$8:$E23500,0),0),"")</f>
        <v/>
      </c>
    </row>
    <row r="213">
      <c r="A213" s="454"/>
      <c r="B213" s="927"/>
      <c r="C213" s="580"/>
      <c r="D213" s="939"/>
      <c r="E213" s="940"/>
      <c r="F213" s="941"/>
      <c r="G213" s="937" t="str">
        <f t="array" ref="G213">xlookup(F213,'Internal Staffing Calculator'!E:E,'Internal Staffing Calculator'!C:C,"")</f>
        <v/>
      </c>
      <c r="H213" s="932" t="str">
        <f t="array" ref="H213">if(F213&lt;&gt;"", iferror(index('Internal Staffing Calculator'!B$8:B23500,match(F213,'Internal Staffing Calculator'!E$8:E23500,0)), "Not In Budget"),"")</f>
        <v/>
      </c>
      <c r="I213" s="184"/>
      <c r="J213" s="932">
        <f t="shared" si="1"/>
        <v>0</v>
      </c>
      <c r="K213" s="932">
        <f t="shared" si="2"/>
        <v>0</v>
      </c>
      <c r="L213" s="938" t="str">
        <f t="array" ref="L213">iferror(index('Internal Staffing Calculator'!F$8:F23500,match($F213,'Internal Staffing Calculator'!$E$8:$E23500,0),0),"")</f>
        <v/>
      </c>
    </row>
    <row r="214">
      <c r="A214" s="454"/>
      <c r="B214" s="927"/>
      <c r="C214" s="580"/>
      <c r="D214" s="939"/>
      <c r="E214" s="940"/>
      <c r="F214" s="941"/>
      <c r="G214" s="937" t="str">
        <f t="array" ref="G214">xlookup(F214,'Internal Staffing Calculator'!E:E,'Internal Staffing Calculator'!C:C,"")</f>
        <v/>
      </c>
      <c r="H214" s="932" t="str">
        <f t="array" ref="H214">if(F214&lt;&gt;"", iferror(index('Internal Staffing Calculator'!B$8:B23500,match(F214,'Internal Staffing Calculator'!E$8:E23500,0)), "Not In Budget"),"")</f>
        <v/>
      </c>
      <c r="I214" s="184"/>
      <c r="J214" s="932">
        <f t="shared" si="1"/>
        <v>0</v>
      </c>
      <c r="K214" s="932">
        <f t="shared" si="2"/>
        <v>0</v>
      </c>
      <c r="L214" s="938" t="str">
        <f t="array" ref="L214">iferror(index('Internal Staffing Calculator'!F$8:F23500,match($F214,'Internal Staffing Calculator'!$E$8:$E23500,0),0),"")</f>
        <v/>
      </c>
    </row>
    <row r="215">
      <c r="A215" s="454"/>
      <c r="B215" s="927"/>
      <c r="C215" s="580"/>
      <c r="D215" s="939"/>
      <c r="E215" s="940"/>
      <c r="F215" s="941"/>
      <c r="G215" s="937" t="str">
        <f t="array" ref="G215">xlookup(F215,'Internal Staffing Calculator'!E:E,'Internal Staffing Calculator'!C:C,"")</f>
        <v/>
      </c>
      <c r="H215" s="932" t="str">
        <f t="array" ref="H215">if(F215&lt;&gt;"", iferror(index('Internal Staffing Calculator'!B$8:B23500,match(F215,'Internal Staffing Calculator'!E$8:E23500,0)), "Not In Budget"),"")</f>
        <v/>
      </c>
      <c r="I215" s="184"/>
      <c r="J215" s="932">
        <f t="shared" si="1"/>
        <v>0</v>
      </c>
      <c r="K215" s="932">
        <f t="shared" si="2"/>
        <v>0</v>
      </c>
      <c r="L215" s="938" t="str">
        <f t="array" ref="L215">iferror(index('Internal Staffing Calculator'!F$8:F23500,match($F215,'Internal Staffing Calculator'!$E$8:$E23500,0),0),"")</f>
        <v/>
      </c>
    </row>
    <row r="216">
      <c r="A216" s="454"/>
      <c r="B216" s="927"/>
      <c r="C216" s="580"/>
      <c r="D216" s="939"/>
      <c r="E216" s="940"/>
      <c r="F216" s="941"/>
      <c r="G216" s="937" t="str">
        <f t="array" ref="G216">xlookup(F216,'Internal Staffing Calculator'!E:E,'Internal Staffing Calculator'!C:C,"")</f>
        <v/>
      </c>
      <c r="H216" s="932" t="str">
        <f t="array" ref="H216">if(F216&lt;&gt;"", iferror(index('Internal Staffing Calculator'!B$8:B23500,match(F216,'Internal Staffing Calculator'!E$8:E23500,0)), "Not In Budget"),"")</f>
        <v/>
      </c>
      <c r="I216" s="184"/>
      <c r="J216" s="932">
        <f t="shared" si="1"/>
        <v>0</v>
      </c>
      <c r="K216" s="932">
        <f t="shared" si="2"/>
        <v>0</v>
      </c>
      <c r="L216" s="938" t="str">
        <f t="array" ref="L216">iferror(index('Internal Staffing Calculator'!F$8:F23500,match($F216,'Internal Staffing Calculator'!$E$8:$E23500,0),0),"")</f>
        <v/>
      </c>
    </row>
    <row r="217">
      <c r="A217" s="454"/>
      <c r="B217" s="927"/>
      <c r="C217" s="580"/>
      <c r="D217" s="939"/>
      <c r="E217" s="940"/>
      <c r="F217" s="941"/>
      <c r="G217" s="937" t="str">
        <f t="array" ref="G217">xlookup(F217,'Internal Staffing Calculator'!E:E,'Internal Staffing Calculator'!C:C,"")</f>
        <v/>
      </c>
      <c r="H217" s="932" t="str">
        <f t="array" ref="H217">if(F217&lt;&gt;"", iferror(index('Internal Staffing Calculator'!B$8:B23500,match(F217,'Internal Staffing Calculator'!E$8:E23500,0)), "Not In Budget"),"")</f>
        <v/>
      </c>
      <c r="I217" s="184"/>
      <c r="J217" s="932">
        <f t="shared" si="1"/>
        <v>0</v>
      </c>
      <c r="K217" s="932">
        <f t="shared" si="2"/>
        <v>0</v>
      </c>
      <c r="L217" s="938" t="str">
        <f t="array" ref="L217">iferror(index('Internal Staffing Calculator'!F$8:F23500,match($F217,'Internal Staffing Calculator'!$E$8:$E23500,0),0),"")</f>
        <v/>
      </c>
    </row>
    <row r="218">
      <c r="A218" s="454"/>
      <c r="B218" s="927"/>
      <c r="C218" s="580"/>
      <c r="D218" s="939"/>
      <c r="E218" s="940"/>
      <c r="F218" s="941"/>
      <c r="G218" s="937" t="str">
        <f t="array" ref="G218">xlookup(F218,'Internal Staffing Calculator'!E:E,'Internal Staffing Calculator'!C:C,"")</f>
        <v/>
      </c>
      <c r="H218" s="932" t="str">
        <f t="array" ref="H218">if(F218&lt;&gt;"", iferror(index('Internal Staffing Calculator'!B$8:B23500,match(F218,'Internal Staffing Calculator'!E$8:E23500,0)), "Not In Budget"),"")</f>
        <v/>
      </c>
      <c r="I218" s="184"/>
      <c r="J218" s="932">
        <f t="shared" si="1"/>
        <v>0</v>
      </c>
      <c r="K218" s="932">
        <f t="shared" si="2"/>
        <v>0</v>
      </c>
      <c r="L218" s="938" t="str">
        <f t="array" ref="L218">iferror(index('Internal Staffing Calculator'!F$8:F23500,match($F218,'Internal Staffing Calculator'!$E$8:$E23500,0),0),"")</f>
        <v/>
      </c>
    </row>
    <row r="219">
      <c r="A219" s="454"/>
      <c r="B219" s="927"/>
      <c r="C219" s="580"/>
      <c r="D219" s="939"/>
      <c r="E219" s="940"/>
      <c r="F219" s="941"/>
      <c r="G219" s="937" t="str">
        <f t="array" ref="G219">xlookup(F219,'Internal Staffing Calculator'!E:E,'Internal Staffing Calculator'!C:C,"")</f>
        <v/>
      </c>
      <c r="H219" s="932" t="str">
        <f t="array" ref="H219">if(F219&lt;&gt;"", iferror(index('Internal Staffing Calculator'!B$8:B23500,match(F219,'Internal Staffing Calculator'!E$8:E23500,0)), "Not In Budget"),"")</f>
        <v/>
      </c>
      <c r="I219" s="184"/>
      <c r="J219" s="932">
        <f t="shared" si="1"/>
        <v>0</v>
      </c>
      <c r="K219" s="932">
        <f t="shared" si="2"/>
        <v>0</v>
      </c>
      <c r="L219" s="938" t="str">
        <f t="array" ref="L219">iferror(index('Internal Staffing Calculator'!F$8:F23500,match($F219,'Internal Staffing Calculator'!$E$8:$E23500,0),0),"")</f>
        <v/>
      </c>
    </row>
    <row r="220">
      <c r="A220" s="454"/>
      <c r="B220" s="927"/>
      <c r="C220" s="580"/>
      <c r="D220" s="939"/>
      <c r="E220" s="940"/>
      <c r="F220" s="941"/>
      <c r="G220" s="937" t="str">
        <f t="array" ref="G220">xlookup(F220,'Internal Staffing Calculator'!E:E,'Internal Staffing Calculator'!C:C,"")</f>
        <v/>
      </c>
      <c r="H220" s="932" t="str">
        <f t="array" ref="H220">if(F220&lt;&gt;"", iferror(index('Internal Staffing Calculator'!B$8:B23500,match(F220,'Internal Staffing Calculator'!E$8:E23500,0)), "Not In Budget"),"")</f>
        <v/>
      </c>
      <c r="I220" s="184"/>
      <c r="J220" s="932">
        <f t="shared" si="1"/>
        <v>0</v>
      </c>
      <c r="K220" s="932">
        <f t="shared" si="2"/>
        <v>0</v>
      </c>
      <c r="L220" s="938" t="str">
        <f t="array" ref="L220">iferror(index('Internal Staffing Calculator'!F$8:F23500,match($F220,'Internal Staffing Calculator'!$E$8:$E23500,0),0),"")</f>
        <v/>
      </c>
    </row>
    <row r="221">
      <c r="A221" s="454"/>
      <c r="B221" s="927"/>
      <c r="C221" s="580"/>
      <c r="D221" s="939"/>
      <c r="E221" s="940"/>
      <c r="F221" s="941"/>
      <c r="G221" s="937" t="str">
        <f t="array" ref="G221">xlookup(F221,'Internal Staffing Calculator'!E:E,'Internal Staffing Calculator'!C:C,"")</f>
        <v/>
      </c>
      <c r="H221" s="932" t="str">
        <f t="array" ref="H221">if(F221&lt;&gt;"", iferror(index('Internal Staffing Calculator'!B$8:B23500,match(F221,'Internal Staffing Calculator'!E$8:E23500,0)), "Not In Budget"),"")</f>
        <v/>
      </c>
      <c r="I221" s="184"/>
      <c r="J221" s="932">
        <f t="shared" si="1"/>
        <v>0</v>
      </c>
      <c r="K221" s="932">
        <f t="shared" si="2"/>
        <v>0</v>
      </c>
      <c r="L221" s="938" t="str">
        <f t="array" ref="L221">iferror(index('Internal Staffing Calculator'!F$8:F23500,match($F221,'Internal Staffing Calculator'!$E$8:$E23500,0),0),"")</f>
        <v/>
      </c>
    </row>
    <row r="222">
      <c r="A222" s="454"/>
      <c r="B222" s="927"/>
      <c r="C222" s="580"/>
      <c r="D222" s="939"/>
      <c r="E222" s="940"/>
      <c r="F222" s="941"/>
      <c r="G222" s="937" t="str">
        <f t="array" ref="G222">xlookup(F222,'Internal Staffing Calculator'!E:E,'Internal Staffing Calculator'!C:C,"")</f>
        <v/>
      </c>
      <c r="H222" s="932" t="str">
        <f t="array" ref="H222">if(F222&lt;&gt;"", iferror(index('Internal Staffing Calculator'!B$8:B23500,match(F222,'Internal Staffing Calculator'!E$8:E23500,0)), "Not In Budget"),"")</f>
        <v/>
      </c>
      <c r="I222" s="184"/>
      <c r="J222" s="932">
        <f t="shared" si="1"/>
        <v>0</v>
      </c>
      <c r="K222" s="932">
        <f t="shared" si="2"/>
        <v>0</v>
      </c>
      <c r="L222" s="938" t="str">
        <f t="array" ref="L222">iferror(index('Internal Staffing Calculator'!F$8:F23500,match($F222,'Internal Staffing Calculator'!$E$8:$E23500,0),0),"")</f>
        <v/>
      </c>
    </row>
    <row r="223">
      <c r="A223" s="454"/>
      <c r="B223" s="927"/>
      <c r="C223" s="580"/>
      <c r="D223" s="939"/>
      <c r="E223" s="940"/>
      <c r="F223" s="941"/>
      <c r="G223" s="937" t="str">
        <f t="array" ref="G223">xlookup(F223,'Internal Staffing Calculator'!E:E,'Internal Staffing Calculator'!C:C,"")</f>
        <v/>
      </c>
      <c r="H223" s="932" t="str">
        <f t="array" ref="H223">if(F223&lt;&gt;"", iferror(index('Internal Staffing Calculator'!B$8:B23500,match(F223,'Internal Staffing Calculator'!E$8:E23500,0)), "Not In Budget"),"")</f>
        <v/>
      </c>
      <c r="I223" s="184"/>
      <c r="J223" s="932">
        <f t="shared" si="1"/>
        <v>0</v>
      </c>
      <c r="K223" s="932">
        <f t="shared" si="2"/>
        <v>0</v>
      </c>
      <c r="L223" s="938" t="str">
        <f t="array" ref="L223">iferror(index('Internal Staffing Calculator'!F$8:F23500,match($F223,'Internal Staffing Calculator'!$E$8:$E23500,0),0),"")</f>
        <v/>
      </c>
    </row>
    <row r="224">
      <c r="A224" s="454"/>
      <c r="B224" s="927"/>
      <c r="C224" s="580"/>
      <c r="D224" s="939"/>
      <c r="E224" s="940"/>
      <c r="F224" s="941"/>
      <c r="G224" s="937" t="str">
        <f t="array" ref="G224">xlookup(F224,'Internal Staffing Calculator'!E:E,'Internal Staffing Calculator'!C:C,"")</f>
        <v/>
      </c>
      <c r="H224" s="932" t="str">
        <f t="array" ref="H224">if(F224&lt;&gt;"", iferror(index('Internal Staffing Calculator'!B$8:B23500,match(F224,'Internal Staffing Calculator'!E$8:E23500,0)), "Not In Budget"),"")</f>
        <v/>
      </c>
      <c r="I224" s="184"/>
      <c r="J224" s="932">
        <f t="shared" si="1"/>
        <v>0</v>
      </c>
      <c r="K224" s="932">
        <f t="shared" si="2"/>
        <v>0</v>
      </c>
      <c r="L224" s="938" t="str">
        <f t="array" ref="L224">iferror(index('Internal Staffing Calculator'!F$8:F23500,match($F224,'Internal Staffing Calculator'!$E$8:$E23500,0),0),"")</f>
        <v/>
      </c>
    </row>
    <row r="225">
      <c r="A225" s="454"/>
      <c r="B225" s="927"/>
      <c r="C225" s="580"/>
      <c r="D225" s="939"/>
      <c r="E225" s="940"/>
      <c r="F225" s="941"/>
      <c r="G225" s="937" t="str">
        <f t="array" ref="G225">xlookup(F225,'Internal Staffing Calculator'!E:E,'Internal Staffing Calculator'!C:C,"")</f>
        <v/>
      </c>
      <c r="H225" s="932" t="str">
        <f t="array" ref="H225">if(F225&lt;&gt;"", iferror(index('Internal Staffing Calculator'!B$8:B23500,match(F225,'Internal Staffing Calculator'!E$8:E23500,0)), "Not In Budget"),"")</f>
        <v/>
      </c>
      <c r="I225" s="184"/>
      <c r="J225" s="932">
        <f t="shared" si="1"/>
        <v>0</v>
      </c>
      <c r="K225" s="932">
        <f t="shared" si="2"/>
        <v>0</v>
      </c>
      <c r="L225" s="938" t="str">
        <f t="array" ref="L225">iferror(index('Internal Staffing Calculator'!F$8:F23500,match($F225,'Internal Staffing Calculator'!$E$8:$E23500,0),0),"")</f>
        <v/>
      </c>
    </row>
    <row r="226">
      <c r="A226" s="454"/>
      <c r="B226" s="927"/>
      <c r="C226" s="580"/>
      <c r="D226" s="939"/>
      <c r="E226" s="940"/>
      <c r="F226" s="941"/>
      <c r="G226" s="937" t="str">
        <f t="array" ref="G226">xlookup(F226,'Internal Staffing Calculator'!E:E,'Internal Staffing Calculator'!C:C,"")</f>
        <v/>
      </c>
      <c r="H226" s="932" t="str">
        <f t="array" ref="H226">if(F226&lt;&gt;"", iferror(index('Internal Staffing Calculator'!B$8:B23500,match(F226,'Internal Staffing Calculator'!E$8:E23500,0)), "Not In Budget"),"")</f>
        <v/>
      </c>
      <c r="I226" s="184"/>
      <c r="J226" s="932">
        <f t="shared" si="1"/>
        <v>0</v>
      </c>
      <c r="K226" s="932">
        <f t="shared" si="2"/>
        <v>0</v>
      </c>
      <c r="L226" s="938" t="str">
        <f t="array" ref="L226">iferror(index('Internal Staffing Calculator'!F$8:F23500,match($F226,'Internal Staffing Calculator'!$E$8:$E23500,0),0),"")</f>
        <v/>
      </c>
    </row>
    <row r="227">
      <c r="A227" s="454"/>
      <c r="B227" s="927"/>
      <c r="C227" s="580"/>
      <c r="D227" s="939"/>
      <c r="E227" s="940"/>
      <c r="F227" s="941"/>
      <c r="G227" s="937" t="str">
        <f t="array" ref="G227">xlookup(F227,'Internal Staffing Calculator'!E:E,'Internal Staffing Calculator'!C:C,"")</f>
        <v/>
      </c>
      <c r="H227" s="932" t="str">
        <f t="array" ref="H227">if(F227&lt;&gt;"", iferror(index('Internal Staffing Calculator'!B$8:B23500,match(F227,'Internal Staffing Calculator'!E$8:E23500,0)), "Not In Budget"),"")</f>
        <v/>
      </c>
      <c r="I227" s="184"/>
      <c r="J227" s="932">
        <f t="shared" si="1"/>
        <v>0</v>
      </c>
      <c r="K227" s="932">
        <f t="shared" si="2"/>
        <v>0</v>
      </c>
      <c r="L227" s="938" t="str">
        <f t="array" ref="L227">iferror(index('Internal Staffing Calculator'!F$8:F23500,match($F227,'Internal Staffing Calculator'!$E$8:$E23500,0),0),"")</f>
        <v/>
      </c>
    </row>
    <row r="228">
      <c r="A228" s="454"/>
      <c r="B228" s="927"/>
      <c r="C228" s="580"/>
      <c r="D228" s="939"/>
      <c r="E228" s="940"/>
      <c r="F228" s="941"/>
      <c r="G228" s="937" t="str">
        <f t="array" ref="G228">xlookup(F228,'Internal Staffing Calculator'!E:E,'Internal Staffing Calculator'!C:C,"")</f>
        <v/>
      </c>
      <c r="H228" s="932" t="str">
        <f t="array" ref="H228">if(F228&lt;&gt;"", iferror(index('Internal Staffing Calculator'!B$8:B23500,match(F228,'Internal Staffing Calculator'!E$8:E23500,0)), "Not In Budget"),"")</f>
        <v/>
      </c>
      <c r="I228" s="184"/>
      <c r="J228" s="932">
        <f t="shared" si="1"/>
        <v>0</v>
      </c>
      <c r="K228" s="932">
        <f t="shared" si="2"/>
        <v>0</v>
      </c>
      <c r="L228" s="938" t="str">
        <f t="array" ref="L228">iferror(index('Internal Staffing Calculator'!F$8:F23500,match($F228,'Internal Staffing Calculator'!$E$8:$E23500,0),0),"")</f>
        <v/>
      </c>
    </row>
    <row r="229">
      <c r="A229" s="454"/>
      <c r="B229" s="927"/>
      <c r="C229" s="580"/>
      <c r="D229" s="939"/>
      <c r="E229" s="940"/>
      <c r="F229" s="941"/>
      <c r="G229" s="937" t="str">
        <f t="array" ref="G229">xlookup(F229,'Internal Staffing Calculator'!E:E,'Internal Staffing Calculator'!C:C,"")</f>
        <v/>
      </c>
      <c r="H229" s="932" t="str">
        <f t="array" ref="H229">if(F229&lt;&gt;"", iferror(index('Internal Staffing Calculator'!B$8:B23500,match(F229,'Internal Staffing Calculator'!E$8:E23500,0)), "Not In Budget"),"")</f>
        <v/>
      </c>
      <c r="I229" s="184"/>
      <c r="J229" s="932">
        <f t="shared" si="1"/>
        <v>0</v>
      </c>
      <c r="K229" s="932">
        <f t="shared" si="2"/>
        <v>0</v>
      </c>
      <c r="L229" s="938" t="str">
        <f t="array" ref="L229">iferror(index('Internal Staffing Calculator'!F$8:F23500,match($F229,'Internal Staffing Calculator'!$E$8:$E23500,0),0),"")</f>
        <v/>
      </c>
    </row>
    <row r="230">
      <c r="A230" s="454"/>
      <c r="B230" s="927"/>
      <c r="C230" s="580"/>
      <c r="D230" s="939"/>
      <c r="E230" s="940"/>
      <c r="F230" s="941"/>
      <c r="G230" s="937" t="str">
        <f t="array" ref="G230">xlookup(F230,'Internal Staffing Calculator'!E:E,'Internal Staffing Calculator'!C:C,"")</f>
        <v/>
      </c>
      <c r="H230" s="932" t="str">
        <f t="array" ref="H230">if(F230&lt;&gt;"", iferror(index('Internal Staffing Calculator'!B$8:B23500,match(F230,'Internal Staffing Calculator'!E$8:E23500,0)), "Not In Budget"),"")</f>
        <v/>
      </c>
      <c r="I230" s="184"/>
      <c r="J230" s="932">
        <f t="shared" si="1"/>
        <v>0</v>
      </c>
      <c r="K230" s="932">
        <f t="shared" si="2"/>
        <v>0</v>
      </c>
      <c r="L230" s="938" t="str">
        <f t="array" ref="L230">iferror(index('Internal Staffing Calculator'!F$8:F23500,match($F230,'Internal Staffing Calculator'!$E$8:$E23500,0),0),"")</f>
        <v/>
      </c>
    </row>
    <row r="231">
      <c r="A231" s="454"/>
      <c r="B231" s="927"/>
      <c r="C231" s="580"/>
      <c r="D231" s="939"/>
      <c r="E231" s="940"/>
      <c r="F231" s="941"/>
      <c r="G231" s="937" t="str">
        <f t="array" ref="G231">xlookup(F231,'Internal Staffing Calculator'!E:E,'Internal Staffing Calculator'!C:C,"")</f>
        <v/>
      </c>
      <c r="H231" s="932" t="str">
        <f t="array" ref="H231">if(F231&lt;&gt;"", iferror(index('Internal Staffing Calculator'!B$8:B23500,match(F231,'Internal Staffing Calculator'!E$8:E23500,0)), "Not In Budget"),"")</f>
        <v/>
      </c>
      <c r="I231" s="184"/>
      <c r="J231" s="932">
        <f t="shared" si="1"/>
        <v>0</v>
      </c>
      <c r="K231" s="932">
        <f t="shared" si="2"/>
        <v>0</v>
      </c>
      <c r="L231" s="938" t="str">
        <f t="array" ref="L231">iferror(index('Internal Staffing Calculator'!F$8:F23500,match($F231,'Internal Staffing Calculator'!$E$8:$E23500,0),0),"")</f>
        <v/>
      </c>
    </row>
    <row r="232">
      <c r="A232" s="454"/>
      <c r="B232" s="927"/>
      <c r="C232" s="580"/>
      <c r="D232" s="939"/>
      <c r="E232" s="940"/>
      <c r="F232" s="941"/>
      <c r="G232" s="937" t="str">
        <f t="array" ref="G232">xlookup(F232,'Internal Staffing Calculator'!E:E,'Internal Staffing Calculator'!C:C,"")</f>
        <v/>
      </c>
      <c r="H232" s="932" t="str">
        <f t="array" ref="H232">if(F232&lt;&gt;"", iferror(index('Internal Staffing Calculator'!B$8:B23500,match(F232,'Internal Staffing Calculator'!E$8:E23500,0)), "Not In Budget"),"")</f>
        <v/>
      </c>
      <c r="I232" s="184"/>
      <c r="J232" s="932">
        <f t="shared" si="1"/>
        <v>0</v>
      </c>
      <c r="K232" s="932">
        <f t="shared" si="2"/>
        <v>0</v>
      </c>
      <c r="L232" s="938" t="str">
        <f t="array" ref="L232">iferror(index('Internal Staffing Calculator'!F$8:F23500,match($F232,'Internal Staffing Calculator'!$E$8:$E23500,0),0),"")</f>
        <v/>
      </c>
    </row>
    <row r="233">
      <c r="A233" s="454"/>
      <c r="B233" s="927"/>
      <c r="C233" s="580"/>
      <c r="D233" s="939"/>
      <c r="E233" s="940"/>
      <c r="F233" s="941"/>
      <c r="G233" s="937" t="str">
        <f t="array" ref="G233">xlookup(F233,'Internal Staffing Calculator'!E:E,'Internal Staffing Calculator'!C:C,"")</f>
        <v/>
      </c>
      <c r="H233" s="932" t="str">
        <f t="array" ref="H233">if(F233&lt;&gt;"", iferror(index('Internal Staffing Calculator'!B$8:B23500,match(F233,'Internal Staffing Calculator'!E$8:E23500,0)), "Not In Budget"),"")</f>
        <v/>
      </c>
      <c r="I233" s="184"/>
      <c r="J233" s="932">
        <f t="shared" si="1"/>
        <v>0</v>
      </c>
      <c r="K233" s="932">
        <f t="shared" si="2"/>
        <v>0</v>
      </c>
      <c r="L233" s="938" t="str">
        <f t="array" ref="L233">iferror(index('Internal Staffing Calculator'!F$8:F23500,match($F233,'Internal Staffing Calculator'!$E$8:$E23500,0),0),"")</f>
        <v/>
      </c>
    </row>
    <row r="234">
      <c r="A234" s="454"/>
      <c r="B234" s="927"/>
      <c r="C234" s="580"/>
      <c r="D234" s="939"/>
      <c r="E234" s="940"/>
      <c r="F234" s="941"/>
      <c r="G234" s="937" t="str">
        <f t="array" ref="G234">xlookup(F234,'Internal Staffing Calculator'!E:E,'Internal Staffing Calculator'!C:C,"")</f>
        <v/>
      </c>
      <c r="H234" s="932" t="str">
        <f t="array" ref="H234">if(F234&lt;&gt;"", iferror(index('Internal Staffing Calculator'!B$8:B23500,match(F234,'Internal Staffing Calculator'!E$8:E23500,0)), "Not In Budget"),"")</f>
        <v/>
      </c>
      <c r="I234" s="184"/>
      <c r="J234" s="932">
        <f t="shared" si="1"/>
        <v>0</v>
      </c>
      <c r="K234" s="932">
        <f t="shared" si="2"/>
        <v>0</v>
      </c>
      <c r="L234" s="938" t="str">
        <f t="array" ref="L234">iferror(index('Internal Staffing Calculator'!F$8:F23500,match($F234,'Internal Staffing Calculator'!$E$8:$E23500,0),0),"")</f>
        <v/>
      </c>
    </row>
    <row r="235">
      <c r="A235" s="454"/>
      <c r="B235" s="927"/>
      <c r="C235" s="580"/>
      <c r="D235" s="939"/>
      <c r="E235" s="940"/>
      <c r="F235" s="941"/>
      <c r="G235" s="937" t="str">
        <f t="array" ref="G235">xlookup(F235,'Internal Staffing Calculator'!E:E,'Internal Staffing Calculator'!C:C,"")</f>
        <v/>
      </c>
      <c r="H235" s="932" t="str">
        <f t="array" ref="H235">if(F235&lt;&gt;"", iferror(index('Internal Staffing Calculator'!B$8:B23500,match(F235,'Internal Staffing Calculator'!E$8:E23500,0)), "Not In Budget"),"")</f>
        <v/>
      </c>
      <c r="I235" s="184"/>
      <c r="J235" s="932">
        <f t="shared" si="1"/>
        <v>0</v>
      </c>
      <c r="K235" s="932">
        <f t="shared" si="2"/>
        <v>0</v>
      </c>
      <c r="L235" s="938" t="str">
        <f t="array" ref="L235">iferror(index('Internal Staffing Calculator'!F$8:F23500,match($F235,'Internal Staffing Calculator'!$E$8:$E23500,0),0),"")</f>
        <v/>
      </c>
    </row>
    <row r="236">
      <c r="A236" s="454"/>
      <c r="B236" s="927"/>
      <c r="C236" s="580"/>
      <c r="D236" s="939"/>
      <c r="E236" s="940"/>
      <c r="F236" s="941"/>
      <c r="G236" s="937" t="str">
        <f t="array" ref="G236">xlookup(F236,'Internal Staffing Calculator'!E:E,'Internal Staffing Calculator'!C:C,"")</f>
        <v/>
      </c>
      <c r="H236" s="932" t="str">
        <f t="array" ref="H236">if(F236&lt;&gt;"", iferror(index('Internal Staffing Calculator'!B$8:B23500,match(F236,'Internal Staffing Calculator'!E$8:E23500,0)), "Not In Budget"),"")</f>
        <v/>
      </c>
      <c r="I236" s="184"/>
      <c r="J236" s="932">
        <f t="shared" si="1"/>
        <v>0</v>
      </c>
      <c r="K236" s="932">
        <f t="shared" si="2"/>
        <v>0</v>
      </c>
      <c r="L236" s="938" t="str">
        <f t="array" ref="L236">iferror(index('Internal Staffing Calculator'!F$8:F23500,match($F236,'Internal Staffing Calculator'!$E$8:$E23500,0),0),"")</f>
        <v/>
      </c>
    </row>
    <row r="237">
      <c r="A237" s="454"/>
      <c r="B237" s="927"/>
      <c r="C237" s="580"/>
      <c r="D237" s="939"/>
      <c r="E237" s="940"/>
      <c r="F237" s="941"/>
      <c r="G237" s="937" t="str">
        <f t="array" ref="G237">xlookup(F237,'Internal Staffing Calculator'!E:E,'Internal Staffing Calculator'!C:C,"")</f>
        <v/>
      </c>
      <c r="H237" s="932" t="str">
        <f t="array" ref="H237">if(F237&lt;&gt;"", iferror(index('Internal Staffing Calculator'!B$8:B23500,match(F237,'Internal Staffing Calculator'!E$8:E23500,0)), "Not In Budget"),"")</f>
        <v/>
      </c>
      <c r="I237" s="184"/>
      <c r="J237" s="932">
        <f t="shared" si="1"/>
        <v>0</v>
      </c>
      <c r="K237" s="932">
        <f t="shared" si="2"/>
        <v>0</v>
      </c>
      <c r="L237" s="938" t="str">
        <f t="array" ref="L237">iferror(index('Internal Staffing Calculator'!F$8:F23500,match($F237,'Internal Staffing Calculator'!$E$8:$E23500,0),0),"")</f>
        <v/>
      </c>
    </row>
    <row r="238">
      <c r="A238" s="454"/>
      <c r="B238" s="927"/>
      <c r="C238" s="580"/>
      <c r="D238" s="939"/>
      <c r="E238" s="940"/>
      <c r="F238" s="941"/>
      <c r="G238" s="937" t="str">
        <f t="array" ref="G238">xlookup(F238,'Internal Staffing Calculator'!E:E,'Internal Staffing Calculator'!C:C,"")</f>
        <v/>
      </c>
      <c r="H238" s="932" t="str">
        <f t="array" ref="H238">if(F238&lt;&gt;"", iferror(index('Internal Staffing Calculator'!B$8:B23500,match(F238,'Internal Staffing Calculator'!E$8:E23500,0)), "Not In Budget"),"")</f>
        <v/>
      </c>
      <c r="I238" s="184"/>
      <c r="J238" s="932">
        <f t="shared" si="1"/>
        <v>0</v>
      </c>
      <c r="K238" s="932">
        <f t="shared" si="2"/>
        <v>0</v>
      </c>
      <c r="L238" s="938" t="str">
        <f t="array" ref="L238">iferror(index('Internal Staffing Calculator'!F$8:F23500,match($F238,'Internal Staffing Calculator'!$E$8:$E23500,0),0),"")</f>
        <v/>
      </c>
    </row>
    <row r="239">
      <c r="A239" s="454"/>
      <c r="B239" s="927"/>
      <c r="C239" s="580"/>
      <c r="D239" s="939"/>
      <c r="E239" s="940"/>
      <c r="F239" s="941"/>
      <c r="G239" s="937" t="str">
        <f t="array" ref="G239">xlookup(F239,'Internal Staffing Calculator'!E:E,'Internal Staffing Calculator'!C:C,"")</f>
        <v/>
      </c>
      <c r="H239" s="932" t="str">
        <f t="array" ref="H239">if(F239&lt;&gt;"", iferror(index('Internal Staffing Calculator'!B$8:B23500,match(F239,'Internal Staffing Calculator'!E$8:E23500,0)), "Not In Budget"),"")</f>
        <v/>
      </c>
      <c r="I239" s="184"/>
      <c r="J239" s="932">
        <f t="shared" si="1"/>
        <v>0</v>
      </c>
      <c r="K239" s="932">
        <f t="shared" si="2"/>
        <v>0</v>
      </c>
      <c r="L239" s="938" t="str">
        <f t="array" ref="L239">iferror(index('Internal Staffing Calculator'!F$8:F23500,match($F239,'Internal Staffing Calculator'!$E$8:$E23500,0),0),"")</f>
        <v/>
      </c>
    </row>
    <row r="240">
      <c r="A240" s="454"/>
      <c r="B240" s="927"/>
      <c r="C240" s="580"/>
      <c r="D240" s="939"/>
      <c r="E240" s="940"/>
      <c r="F240" s="941"/>
      <c r="G240" s="937" t="str">
        <f t="array" ref="G240">xlookup(F240,'Internal Staffing Calculator'!E:E,'Internal Staffing Calculator'!C:C,"")</f>
        <v/>
      </c>
      <c r="H240" s="932" t="str">
        <f t="array" ref="H240">if(F240&lt;&gt;"", iferror(index('Internal Staffing Calculator'!B$8:B23500,match(F240,'Internal Staffing Calculator'!E$8:E23500,0)), "Not In Budget"),"")</f>
        <v/>
      </c>
      <c r="I240" s="184"/>
      <c r="J240" s="932">
        <f t="shared" si="1"/>
        <v>0</v>
      </c>
      <c r="K240" s="932">
        <f t="shared" si="2"/>
        <v>0</v>
      </c>
      <c r="L240" s="938" t="str">
        <f t="array" ref="L240">iferror(index('Internal Staffing Calculator'!F$8:F23500,match($F240,'Internal Staffing Calculator'!$E$8:$E23500,0),0),"")</f>
        <v/>
      </c>
    </row>
    <row r="241">
      <c r="A241" s="454"/>
      <c r="B241" s="927"/>
      <c r="C241" s="580"/>
      <c r="D241" s="939"/>
      <c r="E241" s="940"/>
      <c r="F241" s="941"/>
      <c r="G241" s="937" t="str">
        <f t="array" ref="G241">xlookup(F241,'Internal Staffing Calculator'!E:E,'Internal Staffing Calculator'!C:C,"")</f>
        <v/>
      </c>
      <c r="H241" s="932" t="str">
        <f t="array" ref="H241">if(F241&lt;&gt;"", iferror(index('Internal Staffing Calculator'!B$8:B23500,match(F241,'Internal Staffing Calculator'!E$8:E23500,0)), "Not In Budget"),"")</f>
        <v/>
      </c>
      <c r="I241" s="184"/>
      <c r="J241" s="932">
        <f t="shared" si="1"/>
        <v>0</v>
      </c>
      <c r="K241" s="932">
        <f t="shared" si="2"/>
        <v>0</v>
      </c>
      <c r="L241" s="938" t="str">
        <f t="array" ref="L241">iferror(index('Internal Staffing Calculator'!F$8:F23500,match($F241,'Internal Staffing Calculator'!$E$8:$E23500,0),0),"")</f>
        <v/>
      </c>
    </row>
    <row r="242">
      <c r="A242" s="454"/>
      <c r="B242" s="927"/>
      <c r="C242" s="580"/>
      <c r="D242" s="939"/>
      <c r="E242" s="940"/>
      <c r="F242" s="941"/>
      <c r="G242" s="937" t="str">
        <f t="array" ref="G242">xlookup(F242,'Internal Staffing Calculator'!E:E,'Internal Staffing Calculator'!C:C,"")</f>
        <v/>
      </c>
      <c r="H242" s="932" t="str">
        <f t="array" ref="H242">if(F242&lt;&gt;"", iferror(index('Internal Staffing Calculator'!B$8:B23500,match(F242,'Internal Staffing Calculator'!E$8:E23500,0)), "Not In Budget"),"")</f>
        <v/>
      </c>
      <c r="I242" s="184"/>
      <c r="J242" s="932">
        <f t="shared" si="1"/>
        <v>0</v>
      </c>
      <c r="K242" s="932">
        <f t="shared" si="2"/>
        <v>0</v>
      </c>
      <c r="L242" s="938" t="str">
        <f t="array" ref="L242">iferror(index('Internal Staffing Calculator'!F$8:F23500,match($F242,'Internal Staffing Calculator'!$E$8:$E23500,0),0),"")</f>
        <v/>
      </c>
    </row>
    <row r="243">
      <c r="A243" s="454"/>
      <c r="B243" s="927"/>
      <c r="C243" s="580"/>
      <c r="D243" s="939"/>
      <c r="E243" s="940"/>
      <c r="F243" s="941"/>
      <c r="G243" s="937" t="str">
        <f t="array" ref="G243">xlookup(F243,'Internal Staffing Calculator'!E:E,'Internal Staffing Calculator'!C:C,"")</f>
        <v/>
      </c>
      <c r="H243" s="932" t="str">
        <f t="array" ref="H243">if(F243&lt;&gt;"", iferror(index('Internal Staffing Calculator'!B$8:B23500,match(F243,'Internal Staffing Calculator'!E$8:E23500,0)), "Not In Budget"),"")</f>
        <v/>
      </c>
      <c r="I243" s="184"/>
      <c r="J243" s="932">
        <f t="shared" si="1"/>
        <v>0</v>
      </c>
      <c r="K243" s="932">
        <f t="shared" si="2"/>
        <v>0</v>
      </c>
      <c r="L243" s="938" t="str">
        <f t="array" ref="L243">iferror(index('Internal Staffing Calculator'!F$8:F23500,match($F243,'Internal Staffing Calculator'!$E$8:$E23500,0),0),"")</f>
        <v/>
      </c>
    </row>
    <row r="244">
      <c r="A244" s="454"/>
      <c r="B244" s="927"/>
      <c r="C244" s="580"/>
      <c r="D244" s="939"/>
      <c r="E244" s="940"/>
      <c r="F244" s="941"/>
      <c r="G244" s="937" t="str">
        <f t="array" ref="G244">xlookup(F244,'Internal Staffing Calculator'!E:E,'Internal Staffing Calculator'!C:C,"")</f>
        <v/>
      </c>
      <c r="H244" s="932" t="str">
        <f t="array" ref="H244">if(F244&lt;&gt;"", iferror(index('Internal Staffing Calculator'!B$8:B23500,match(F244,'Internal Staffing Calculator'!E$8:E23500,0)), "Not In Budget"),"")</f>
        <v/>
      </c>
      <c r="I244" s="184"/>
      <c r="J244" s="932">
        <f t="shared" si="1"/>
        <v>0</v>
      </c>
      <c r="K244" s="932">
        <f t="shared" si="2"/>
        <v>0</v>
      </c>
      <c r="L244" s="938" t="str">
        <f t="array" ref="L244">iferror(index('Internal Staffing Calculator'!F$8:F23500,match($F244,'Internal Staffing Calculator'!$E$8:$E23500,0),0),"")</f>
        <v/>
      </c>
    </row>
    <row r="245">
      <c r="A245" s="454"/>
      <c r="B245" s="927"/>
      <c r="C245" s="580"/>
      <c r="D245" s="939"/>
      <c r="E245" s="940"/>
      <c r="F245" s="941"/>
      <c r="G245" s="937" t="str">
        <f t="array" ref="G245">xlookup(F245,'Internal Staffing Calculator'!E:E,'Internal Staffing Calculator'!C:C,"")</f>
        <v/>
      </c>
      <c r="H245" s="932" t="str">
        <f t="array" ref="H245">if(F245&lt;&gt;"", iferror(index('Internal Staffing Calculator'!B$8:B23500,match(F245,'Internal Staffing Calculator'!E$8:E23500,0)), "Not In Budget"),"")</f>
        <v/>
      </c>
      <c r="I245" s="184"/>
      <c r="J245" s="932">
        <f t="shared" si="1"/>
        <v>0</v>
      </c>
      <c r="K245" s="932">
        <f t="shared" si="2"/>
        <v>0</v>
      </c>
      <c r="L245" s="938" t="str">
        <f t="array" ref="L245">iferror(index('Internal Staffing Calculator'!F$8:F23500,match($F245,'Internal Staffing Calculator'!$E$8:$E23500,0),0),"")</f>
        <v/>
      </c>
    </row>
    <row r="246">
      <c r="A246" s="454"/>
      <c r="B246" s="927"/>
      <c r="C246" s="580"/>
      <c r="D246" s="939"/>
      <c r="E246" s="940"/>
      <c r="F246" s="941"/>
      <c r="G246" s="937" t="str">
        <f t="array" ref="G246">xlookup(F246,'Internal Staffing Calculator'!E:E,'Internal Staffing Calculator'!C:C,"")</f>
        <v/>
      </c>
      <c r="H246" s="932" t="str">
        <f t="array" ref="H246">if(F246&lt;&gt;"", iferror(index('Internal Staffing Calculator'!B$8:B23500,match(F246,'Internal Staffing Calculator'!E$8:E23500,0)), "Not In Budget"),"")</f>
        <v/>
      </c>
      <c r="I246" s="184"/>
      <c r="J246" s="932">
        <f t="shared" si="1"/>
        <v>0</v>
      </c>
      <c r="K246" s="932">
        <f t="shared" si="2"/>
        <v>0</v>
      </c>
      <c r="L246" s="938" t="str">
        <f t="array" ref="L246">iferror(index('Internal Staffing Calculator'!F$8:F23500,match($F246,'Internal Staffing Calculator'!$E$8:$E23500,0),0),"")</f>
        <v/>
      </c>
    </row>
    <row r="247">
      <c r="A247" s="454"/>
      <c r="B247" s="927"/>
      <c r="C247" s="580"/>
      <c r="D247" s="939"/>
      <c r="E247" s="940"/>
      <c r="F247" s="941"/>
      <c r="G247" s="937" t="str">
        <f t="array" ref="G247">xlookup(F247,'Internal Staffing Calculator'!E:E,'Internal Staffing Calculator'!C:C,"")</f>
        <v/>
      </c>
      <c r="H247" s="932" t="str">
        <f t="array" ref="H247">if(F247&lt;&gt;"", iferror(index('Internal Staffing Calculator'!B$8:B23500,match(F247,'Internal Staffing Calculator'!E$8:E23500,0)), "Not In Budget"),"")</f>
        <v/>
      </c>
      <c r="I247" s="184"/>
      <c r="J247" s="932">
        <f t="shared" si="1"/>
        <v>0</v>
      </c>
      <c r="K247" s="932">
        <f t="shared" si="2"/>
        <v>0</v>
      </c>
      <c r="L247" s="938" t="str">
        <f t="array" ref="L247">iferror(index('Internal Staffing Calculator'!F$8:F23500,match($F247,'Internal Staffing Calculator'!$E$8:$E23500,0),0),"")</f>
        <v/>
      </c>
    </row>
    <row r="248">
      <c r="A248" s="454"/>
      <c r="B248" s="927"/>
      <c r="C248" s="580"/>
      <c r="D248" s="939"/>
      <c r="E248" s="940"/>
      <c r="F248" s="941"/>
      <c r="G248" s="937" t="str">
        <f t="array" ref="G248">xlookup(F248,'Internal Staffing Calculator'!E:E,'Internal Staffing Calculator'!C:C,"")</f>
        <v/>
      </c>
      <c r="H248" s="932" t="str">
        <f t="array" ref="H248">if(F248&lt;&gt;"", iferror(index('Internal Staffing Calculator'!B$8:B23500,match(F248,'Internal Staffing Calculator'!E$8:E23500,0)), "Not In Budget"),"")</f>
        <v/>
      </c>
      <c r="I248" s="184"/>
      <c r="J248" s="932">
        <f t="shared" si="1"/>
        <v>0</v>
      </c>
      <c r="K248" s="932">
        <f t="shared" si="2"/>
        <v>0</v>
      </c>
      <c r="L248" s="938" t="str">
        <f t="array" ref="L248">iferror(index('Internal Staffing Calculator'!F$8:F23500,match($F248,'Internal Staffing Calculator'!$E$8:$E23500,0),0),"")</f>
        <v/>
      </c>
    </row>
    <row r="249">
      <c r="A249" s="454"/>
      <c r="B249" s="927"/>
      <c r="C249" s="580"/>
      <c r="D249" s="939"/>
      <c r="E249" s="940"/>
      <c r="F249" s="941"/>
      <c r="G249" s="937" t="str">
        <f t="array" ref="G249">xlookup(F249,'Internal Staffing Calculator'!E:E,'Internal Staffing Calculator'!C:C,"")</f>
        <v/>
      </c>
      <c r="H249" s="932" t="str">
        <f t="array" ref="H249">if(F249&lt;&gt;"", iferror(index('Internal Staffing Calculator'!B$8:B23500,match(F249,'Internal Staffing Calculator'!E$8:E23500,0)), "Not In Budget"),"")</f>
        <v/>
      </c>
      <c r="I249" s="184"/>
      <c r="J249" s="932">
        <f t="shared" si="1"/>
        <v>0</v>
      </c>
      <c r="K249" s="932">
        <f t="shared" si="2"/>
        <v>0</v>
      </c>
      <c r="L249" s="938" t="str">
        <f t="array" ref="L249">iferror(index('Internal Staffing Calculator'!F$8:F23500,match($F249,'Internal Staffing Calculator'!$E$8:$E23500,0),0),"")</f>
        <v/>
      </c>
    </row>
    <row r="250">
      <c r="A250" s="454"/>
      <c r="B250" s="927"/>
      <c r="C250" s="580"/>
      <c r="D250" s="939"/>
      <c r="E250" s="940"/>
      <c r="F250" s="941"/>
      <c r="G250" s="937" t="str">
        <f t="array" ref="G250">xlookup(F250,'Internal Staffing Calculator'!E:E,'Internal Staffing Calculator'!C:C,"")</f>
        <v/>
      </c>
      <c r="H250" s="932" t="str">
        <f t="array" ref="H250">if(F250&lt;&gt;"", iferror(index('Internal Staffing Calculator'!B$8:B23500,match(F250,'Internal Staffing Calculator'!E$8:E23500,0)), "Not In Budget"),"")</f>
        <v/>
      </c>
      <c r="I250" s="184"/>
      <c r="J250" s="932">
        <f t="shared" si="1"/>
        <v>0</v>
      </c>
      <c r="K250" s="932">
        <f t="shared" si="2"/>
        <v>0</v>
      </c>
      <c r="L250" s="938" t="str">
        <f t="array" ref="L250">iferror(index('Internal Staffing Calculator'!F$8:F23500,match($F250,'Internal Staffing Calculator'!$E$8:$E23500,0),0),"")</f>
        <v/>
      </c>
    </row>
    <row r="251">
      <c r="A251" s="454"/>
      <c r="B251" s="927"/>
      <c r="C251" s="580"/>
      <c r="D251" s="939"/>
      <c r="E251" s="940"/>
      <c r="F251" s="941"/>
      <c r="G251" s="937" t="str">
        <f t="array" ref="G251">xlookup(F251,'Internal Staffing Calculator'!E:E,'Internal Staffing Calculator'!C:C,"")</f>
        <v/>
      </c>
      <c r="H251" s="932" t="str">
        <f t="array" ref="H251">if(F251&lt;&gt;"", iferror(index('Internal Staffing Calculator'!B$8:B23500,match(F251,'Internal Staffing Calculator'!E$8:E23500,0)), "Not In Budget"),"")</f>
        <v/>
      </c>
      <c r="I251" s="184"/>
      <c r="J251" s="932">
        <f t="shared" si="1"/>
        <v>0</v>
      </c>
      <c r="K251" s="932">
        <f t="shared" si="2"/>
        <v>0</v>
      </c>
      <c r="L251" s="938" t="str">
        <f t="array" ref="L251">iferror(index('Internal Staffing Calculator'!F$8:F23500,match($F251,'Internal Staffing Calculator'!$E$8:$E23500,0),0),"")</f>
        <v/>
      </c>
    </row>
    <row r="252">
      <c r="A252" s="454"/>
      <c r="B252" s="927"/>
      <c r="C252" s="580"/>
      <c r="D252" s="939"/>
      <c r="E252" s="940"/>
      <c r="F252" s="941"/>
      <c r="G252" s="937" t="str">
        <f t="array" ref="G252">xlookup(F252,'Internal Staffing Calculator'!E:E,'Internal Staffing Calculator'!C:C,"")</f>
        <v/>
      </c>
      <c r="H252" s="932" t="str">
        <f t="array" ref="H252">if(F252&lt;&gt;"", iferror(index('Internal Staffing Calculator'!B$8:B23500,match(F252,'Internal Staffing Calculator'!E$8:E23500,0)), "Not In Budget"),"")</f>
        <v/>
      </c>
      <c r="I252" s="184"/>
      <c r="J252" s="932">
        <f t="shared" si="1"/>
        <v>0</v>
      </c>
      <c r="K252" s="932">
        <f t="shared" si="2"/>
        <v>0</v>
      </c>
      <c r="L252" s="938" t="str">
        <f t="array" ref="L252">iferror(index('Internal Staffing Calculator'!F$8:F23500,match($F252,'Internal Staffing Calculator'!$E$8:$E23500,0),0),"")</f>
        <v/>
      </c>
    </row>
    <row r="253">
      <c r="A253" s="454"/>
      <c r="B253" s="927"/>
      <c r="C253" s="580"/>
      <c r="D253" s="939"/>
      <c r="E253" s="940"/>
      <c r="F253" s="941"/>
      <c r="G253" s="937" t="str">
        <f t="array" ref="G253">xlookup(F253,'Internal Staffing Calculator'!E:E,'Internal Staffing Calculator'!C:C,"")</f>
        <v/>
      </c>
      <c r="H253" s="932" t="str">
        <f t="array" ref="H253">if(F253&lt;&gt;"", iferror(index('Internal Staffing Calculator'!B$8:B23500,match(F253,'Internal Staffing Calculator'!E$8:E23500,0)), "Not In Budget"),"")</f>
        <v/>
      </c>
      <c r="I253" s="184"/>
      <c r="J253" s="932">
        <f t="shared" si="1"/>
        <v>0</v>
      </c>
      <c r="K253" s="932">
        <f t="shared" si="2"/>
        <v>0</v>
      </c>
      <c r="L253" s="938" t="str">
        <f t="array" ref="L253">iferror(index('Internal Staffing Calculator'!F$8:F23500,match($F253,'Internal Staffing Calculator'!$E$8:$E23500,0),0),"")</f>
        <v/>
      </c>
    </row>
    <row r="254">
      <c r="A254" s="454"/>
      <c r="B254" s="927"/>
      <c r="C254" s="580"/>
      <c r="D254" s="939"/>
      <c r="E254" s="940"/>
      <c r="F254" s="941"/>
      <c r="G254" s="937" t="str">
        <f t="array" ref="G254">xlookup(F254,'Internal Staffing Calculator'!E:E,'Internal Staffing Calculator'!C:C,"")</f>
        <v/>
      </c>
      <c r="H254" s="932" t="str">
        <f t="array" ref="H254">if(F254&lt;&gt;"", iferror(index('Internal Staffing Calculator'!B$8:B23500,match(F254,'Internal Staffing Calculator'!E$8:E23500,0)), "Not In Budget"),"")</f>
        <v/>
      </c>
      <c r="I254" s="184"/>
      <c r="J254" s="932">
        <f t="shared" si="1"/>
        <v>0</v>
      </c>
      <c r="K254" s="932">
        <f t="shared" si="2"/>
        <v>0</v>
      </c>
      <c r="L254" s="938" t="str">
        <f t="array" ref="L254">iferror(index('Internal Staffing Calculator'!F$8:F23500,match($F254,'Internal Staffing Calculator'!$E$8:$E23500,0),0),"")</f>
        <v/>
      </c>
    </row>
    <row r="255">
      <c r="A255" s="454"/>
      <c r="B255" s="927"/>
      <c r="C255" s="580"/>
      <c r="D255" s="939"/>
      <c r="E255" s="940"/>
      <c r="F255" s="941"/>
      <c r="G255" s="937" t="str">
        <f t="array" ref="G255">xlookup(F255,'Internal Staffing Calculator'!E:E,'Internal Staffing Calculator'!C:C,"")</f>
        <v/>
      </c>
      <c r="H255" s="932" t="str">
        <f t="array" ref="H255">if(F255&lt;&gt;"", iferror(index('Internal Staffing Calculator'!B$8:B23500,match(F255,'Internal Staffing Calculator'!E$8:E23500,0)), "Not In Budget"),"")</f>
        <v/>
      </c>
      <c r="I255" s="184"/>
      <c r="J255" s="932">
        <f t="shared" si="1"/>
        <v>0</v>
      </c>
      <c r="K255" s="932">
        <f t="shared" si="2"/>
        <v>0</v>
      </c>
      <c r="L255" s="938" t="str">
        <f t="array" ref="L255">iferror(index('Internal Staffing Calculator'!F$8:F23500,match($F255,'Internal Staffing Calculator'!$E$8:$E23500,0),0),"")</f>
        <v/>
      </c>
    </row>
    <row r="256">
      <c r="A256" s="454"/>
      <c r="B256" s="927"/>
      <c r="C256" s="580"/>
      <c r="D256" s="939"/>
      <c r="E256" s="940"/>
      <c r="F256" s="941"/>
      <c r="G256" s="937" t="str">
        <f t="array" ref="G256">xlookup(F256,'Internal Staffing Calculator'!E:E,'Internal Staffing Calculator'!C:C,"")</f>
        <v/>
      </c>
      <c r="H256" s="932" t="str">
        <f t="array" ref="H256">if(F256&lt;&gt;"", iferror(index('Internal Staffing Calculator'!B$8:B23500,match(F256,'Internal Staffing Calculator'!E$8:E23500,0)), "Not In Budget"),"")</f>
        <v/>
      </c>
      <c r="I256" s="184"/>
      <c r="J256" s="932">
        <f t="shared" si="1"/>
        <v>0</v>
      </c>
      <c r="K256" s="932">
        <f t="shared" si="2"/>
        <v>0</v>
      </c>
      <c r="L256" s="938" t="str">
        <f t="array" ref="L256">iferror(index('Internal Staffing Calculator'!F$8:F23500,match($F256,'Internal Staffing Calculator'!$E$8:$E23500,0),0),"")</f>
        <v/>
      </c>
    </row>
    <row r="257">
      <c r="A257" s="454"/>
      <c r="B257" s="927"/>
      <c r="C257" s="580"/>
      <c r="D257" s="939"/>
      <c r="E257" s="940"/>
      <c r="F257" s="941"/>
      <c r="G257" s="937" t="str">
        <f t="array" ref="G257">xlookup(F257,'Internal Staffing Calculator'!E:E,'Internal Staffing Calculator'!C:C,"")</f>
        <v/>
      </c>
      <c r="H257" s="932" t="str">
        <f t="array" ref="H257">if(F257&lt;&gt;"", iferror(index('Internal Staffing Calculator'!B$8:B23500,match(F257,'Internal Staffing Calculator'!E$8:E23500,0)), "Not In Budget"),"")</f>
        <v/>
      </c>
      <c r="I257" s="184"/>
      <c r="J257" s="932">
        <f t="shared" si="1"/>
        <v>0</v>
      </c>
      <c r="K257" s="932">
        <f t="shared" si="2"/>
        <v>0</v>
      </c>
      <c r="L257" s="938" t="str">
        <f t="array" ref="L257">iferror(index('Internal Staffing Calculator'!F$8:F23500,match($F257,'Internal Staffing Calculator'!$E$8:$E23500,0),0),"")</f>
        <v/>
      </c>
    </row>
    <row r="258">
      <c r="A258" s="454"/>
      <c r="B258" s="927"/>
      <c r="C258" s="580"/>
      <c r="D258" s="939"/>
      <c r="E258" s="940"/>
      <c r="F258" s="941"/>
      <c r="G258" s="937" t="str">
        <f t="array" ref="G258">xlookup(F258,'Internal Staffing Calculator'!E:E,'Internal Staffing Calculator'!C:C,"")</f>
        <v/>
      </c>
      <c r="H258" s="932" t="str">
        <f t="array" ref="H258">if(F258&lt;&gt;"", iferror(index('Internal Staffing Calculator'!B$8:B23500,match(F258,'Internal Staffing Calculator'!E$8:E23500,0)), "Not In Budget"),"")</f>
        <v/>
      </c>
      <c r="I258" s="184"/>
      <c r="J258" s="932">
        <f t="shared" si="1"/>
        <v>0</v>
      </c>
      <c r="K258" s="932">
        <f t="shared" si="2"/>
        <v>0</v>
      </c>
      <c r="L258" s="938" t="str">
        <f t="array" ref="L258">iferror(index('Internal Staffing Calculator'!F$8:F23500,match($F258,'Internal Staffing Calculator'!$E$8:$E23500,0),0),"")</f>
        <v/>
      </c>
    </row>
    <row r="259">
      <c r="A259" s="454"/>
      <c r="B259" s="927"/>
      <c r="C259" s="580"/>
      <c r="D259" s="939"/>
      <c r="E259" s="940"/>
      <c r="F259" s="941"/>
      <c r="G259" s="937" t="str">
        <f t="array" ref="G259">xlookup(F259,'Internal Staffing Calculator'!E:E,'Internal Staffing Calculator'!C:C,"")</f>
        <v/>
      </c>
      <c r="H259" s="932" t="str">
        <f t="array" ref="H259">if(F259&lt;&gt;"", iferror(index('Internal Staffing Calculator'!B$8:B23500,match(F259,'Internal Staffing Calculator'!E$8:E23500,0)), "Not In Budget"),"")</f>
        <v/>
      </c>
      <c r="I259" s="184"/>
      <c r="J259" s="932">
        <f t="shared" si="1"/>
        <v>0</v>
      </c>
      <c r="K259" s="932">
        <f t="shared" si="2"/>
        <v>0</v>
      </c>
      <c r="L259" s="938" t="str">
        <f t="array" ref="L259">iferror(index('Internal Staffing Calculator'!F$8:F23500,match($F259,'Internal Staffing Calculator'!$E$8:$E23500,0),0),"")</f>
        <v/>
      </c>
    </row>
    <row r="260">
      <c r="A260" s="454"/>
      <c r="B260" s="927"/>
      <c r="C260" s="580"/>
      <c r="D260" s="939"/>
      <c r="E260" s="940"/>
      <c r="F260" s="941"/>
      <c r="G260" s="937" t="str">
        <f t="array" ref="G260">xlookup(F260,'Internal Staffing Calculator'!E:E,'Internal Staffing Calculator'!C:C,"")</f>
        <v/>
      </c>
      <c r="H260" s="932" t="str">
        <f t="array" ref="H260">if(F260&lt;&gt;"", iferror(index('Internal Staffing Calculator'!B$8:B23500,match(F260,'Internal Staffing Calculator'!E$8:E23500,0)), "Not In Budget"),"")</f>
        <v/>
      </c>
      <c r="I260" s="184"/>
      <c r="J260" s="932">
        <f t="shared" si="1"/>
        <v>0</v>
      </c>
      <c r="K260" s="932">
        <f t="shared" si="2"/>
        <v>0</v>
      </c>
      <c r="L260" s="938" t="str">
        <f t="array" ref="L260">iferror(index('Internal Staffing Calculator'!F$8:F23500,match($F260,'Internal Staffing Calculator'!$E$8:$E23500,0),0),"")</f>
        <v/>
      </c>
    </row>
    <row r="261">
      <c r="A261" s="454"/>
      <c r="B261" s="927"/>
      <c r="C261" s="580"/>
      <c r="D261" s="939"/>
      <c r="E261" s="940"/>
      <c r="F261" s="941"/>
      <c r="G261" s="937" t="str">
        <f t="array" ref="G261">xlookup(F261,'Internal Staffing Calculator'!E:E,'Internal Staffing Calculator'!C:C,"")</f>
        <v/>
      </c>
      <c r="H261" s="932" t="str">
        <f t="array" ref="H261">if(F261&lt;&gt;"", iferror(index('Internal Staffing Calculator'!B$8:B23500,match(F261,'Internal Staffing Calculator'!E$8:E23500,0)), "Not In Budget"),"")</f>
        <v/>
      </c>
      <c r="I261" s="184"/>
      <c r="J261" s="932">
        <f t="shared" si="1"/>
        <v>0</v>
      </c>
      <c r="K261" s="932">
        <f t="shared" si="2"/>
        <v>0</v>
      </c>
      <c r="L261" s="938" t="str">
        <f t="array" ref="L261">iferror(index('Internal Staffing Calculator'!F$8:F23500,match($F261,'Internal Staffing Calculator'!$E$8:$E23500,0),0),"")</f>
        <v/>
      </c>
    </row>
    <row r="262">
      <c r="A262" s="454"/>
      <c r="B262" s="927"/>
      <c r="C262" s="580"/>
      <c r="D262" s="939"/>
      <c r="E262" s="940"/>
      <c r="F262" s="941"/>
      <c r="G262" s="937" t="str">
        <f t="array" ref="G262">xlookup(F262,'Internal Staffing Calculator'!E:E,'Internal Staffing Calculator'!C:C,"")</f>
        <v/>
      </c>
      <c r="H262" s="932" t="str">
        <f t="array" ref="H262">if(F262&lt;&gt;"", iferror(index('Internal Staffing Calculator'!B$8:B23500,match(F262,'Internal Staffing Calculator'!E$8:E23500,0)), "Not In Budget"),"")</f>
        <v/>
      </c>
      <c r="I262" s="184"/>
      <c r="J262" s="932">
        <f t="shared" si="1"/>
        <v>0</v>
      </c>
      <c r="K262" s="932">
        <f t="shared" si="2"/>
        <v>0</v>
      </c>
      <c r="L262" s="938" t="str">
        <f t="array" ref="L262">iferror(index('Internal Staffing Calculator'!F$8:F23500,match($F262,'Internal Staffing Calculator'!$E$8:$E23500,0),0),"")</f>
        <v/>
      </c>
    </row>
    <row r="263">
      <c r="A263" s="454"/>
      <c r="B263" s="927"/>
      <c r="C263" s="580"/>
      <c r="D263" s="939"/>
      <c r="E263" s="940"/>
      <c r="F263" s="941"/>
      <c r="G263" s="937" t="str">
        <f t="array" ref="G263">xlookup(F263,'Internal Staffing Calculator'!E:E,'Internal Staffing Calculator'!C:C,"")</f>
        <v/>
      </c>
      <c r="H263" s="932" t="str">
        <f t="array" ref="H263">if(F263&lt;&gt;"", iferror(index('Internal Staffing Calculator'!B$8:B23500,match(F263,'Internal Staffing Calculator'!E$8:E23500,0)), "Not In Budget"),"")</f>
        <v/>
      </c>
      <c r="I263" s="184"/>
      <c r="J263" s="932">
        <f t="shared" si="1"/>
        <v>0</v>
      </c>
      <c r="K263" s="932">
        <f t="shared" si="2"/>
        <v>0</v>
      </c>
      <c r="L263" s="938" t="str">
        <f t="array" ref="L263">iferror(index('Internal Staffing Calculator'!F$8:F23500,match($F263,'Internal Staffing Calculator'!$E$8:$E23500,0),0),"")</f>
        <v/>
      </c>
    </row>
    <row r="264">
      <c r="A264" s="454"/>
      <c r="B264" s="927"/>
      <c r="C264" s="580"/>
      <c r="D264" s="939"/>
      <c r="E264" s="940"/>
      <c r="F264" s="941"/>
      <c r="G264" s="937" t="str">
        <f t="array" ref="G264">xlookup(F264,'Internal Staffing Calculator'!E:E,'Internal Staffing Calculator'!C:C,"")</f>
        <v/>
      </c>
      <c r="H264" s="932" t="str">
        <f t="array" ref="H264">if(F264&lt;&gt;"", iferror(index('Internal Staffing Calculator'!B$8:B23500,match(F264,'Internal Staffing Calculator'!E$8:E23500,0)), "Not In Budget"),"")</f>
        <v/>
      </c>
      <c r="I264" s="184"/>
      <c r="J264" s="932">
        <f t="shared" si="1"/>
        <v>0</v>
      </c>
      <c r="K264" s="932">
        <f t="shared" si="2"/>
        <v>0</v>
      </c>
      <c r="L264" s="938" t="str">
        <f t="array" ref="L264">iferror(index('Internal Staffing Calculator'!F$8:F23500,match($F264,'Internal Staffing Calculator'!$E$8:$E23500,0),0),"")</f>
        <v/>
      </c>
    </row>
    <row r="265">
      <c r="A265" s="454"/>
      <c r="B265" s="927"/>
      <c r="C265" s="580"/>
      <c r="D265" s="939"/>
      <c r="E265" s="940"/>
      <c r="F265" s="941"/>
      <c r="G265" s="937" t="str">
        <f t="array" ref="G265">xlookup(F265,'Internal Staffing Calculator'!E:E,'Internal Staffing Calculator'!C:C,"")</f>
        <v/>
      </c>
      <c r="H265" s="932" t="str">
        <f t="array" ref="H265">if(F265&lt;&gt;"", iferror(index('Internal Staffing Calculator'!B$8:B23500,match(F265,'Internal Staffing Calculator'!E$8:E23500,0)), "Not In Budget"),"")</f>
        <v/>
      </c>
      <c r="I265" s="184"/>
      <c r="J265" s="932">
        <f t="shared" si="1"/>
        <v>0</v>
      </c>
      <c r="K265" s="932">
        <f t="shared" si="2"/>
        <v>0</v>
      </c>
      <c r="L265" s="938" t="str">
        <f t="array" ref="L265">iferror(index('Internal Staffing Calculator'!F$8:F23500,match($F265,'Internal Staffing Calculator'!$E$8:$E23500,0),0),"")</f>
        <v/>
      </c>
    </row>
    <row r="266">
      <c r="A266" s="454"/>
      <c r="B266" s="927"/>
      <c r="C266" s="580"/>
      <c r="D266" s="939"/>
      <c r="E266" s="940"/>
      <c r="F266" s="941"/>
      <c r="G266" s="937" t="str">
        <f t="array" ref="G266">xlookup(F266,'Internal Staffing Calculator'!E:E,'Internal Staffing Calculator'!C:C,"")</f>
        <v/>
      </c>
      <c r="H266" s="932" t="str">
        <f t="array" ref="H266">if(F266&lt;&gt;"", iferror(index('Internal Staffing Calculator'!B$8:B23500,match(F266,'Internal Staffing Calculator'!E$8:E23500,0)), "Not In Budget"),"")</f>
        <v/>
      </c>
      <c r="I266" s="184"/>
      <c r="J266" s="932">
        <f t="shared" si="1"/>
        <v>0</v>
      </c>
      <c r="K266" s="932">
        <f t="shared" si="2"/>
        <v>0</v>
      </c>
      <c r="L266" s="938" t="str">
        <f t="array" ref="L266">iferror(index('Internal Staffing Calculator'!F$8:F23500,match($F266,'Internal Staffing Calculator'!$E$8:$E23500,0),0),"")</f>
        <v/>
      </c>
    </row>
    <row r="267">
      <c r="A267" s="454"/>
      <c r="B267" s="927"/>
      <c r="C267" s="580"/>
      <c r="D267" s="939"/>
      <c r="E267" s="940"/>
      <c r="F267" s="941"/>
      <c r="G267" s="937" t="str">
        <f t="array" ref="G267">xlookup(F267,'Internal Staffing Calculator'!E:E,'Internal Staffing Calculator'!C:C,"")</f>
        <v/>
      </c>
      <c r="H267" s="932" t="str">
        <f t="array" ref="H267">if(F267&lt;&gt;"", iferror(index('Internal Staffing Calculator'!B$8:B23500,match(F267,'Internal Staffing Calculator'!E$8:E23500,0)), "Not In Budget"),"")</f>
        <v/>
      </c>
      <c r="I267" s="184"/>
      <c r="J267" s="932">
        <f t="shared" si="1"/>
        <v>0</v>
      </c>
      <c r="K267" s="932">
        <f t="shared" si="2"/>
        <v>0</v>
      </c>
      <c r="L267" s="938" t="str">
        <f t="array" ref="L267">iferror(index('Internal Staffing Calculator'!F$8:F23500,match($F267,'Internal Staffing Calculator'!$E$8:$E23500,0),0),"")</f>
        <v/>
      </c>
    </row>
    <row r="268">
      <c r="A268" s="454"/>
      <c r="B268" s="927"/>
      <c r="C268" s="580"/>
      <c r="D268" s="939"/>
      <c r="E268" s="940"/>
      <c r="F268" s="941"/>
      <c r="G268" s="937" t="str">
        <f t="array" ref="G268">xlookup(F268,'Internal Staffing Calculator'!E:E,'Internal Staffing Calculator'!C:C,"")</f>
        <v/>
      </c>
      <c r="H268" s="932" t="str">
        <f t="array" ref="H268">if(F268&lt;&gt;"", iferror(index('Internal Staffing Calculator'!B$8:B23500,match(F268,'Internal Staffing Calculator'!E$8:E23500,0)), "Not In Budget"),"")</f>
        <v/>
      </c>
      <c r="I268" s="184"/>
      <c r="J268" s="932">
        <f t="shared" si="1"/>
        <v>0</v>
      </c>
      <c r="K268" s="932">
        <f t="shared" si="2"/>
        <v>0</v>
      </c>
      <c r="L268" s="938" t="str">
        <f t="array" ref="L268">iferror(index('Internal Staffing Calculator'!F$8:F23500,match($F268,'Internal Staffing Calculator'!$E$8:$E23500,0),0),"")</f>
        <v/>
      </c>
    </row>
    <row r="269">
      <c r="A269" s="454"/>
      <c r="B269" s="927"/>
      <c r="C269" s="580"/>
      <c r="D269" s="939"/>
      <c r="E269" s="940"/>
      <c r="F269" s="941"/>
      <c r="G269" s="937" t="str">
        <f t="array" ref="G269">xlookup(F269,'Internal Staffing Calculator'!E:E,'Internal Staffing Calculator'!C:C,"")</f>
        <v/>
      </c>
      <c r="H269" s="932" t="str">
        <f t="array" ref="H269">if(F269&lt;&gt;"", iferror(index('Internal Staffing Calculator'!B$8:B23500,match(F269,'Internal Staffing Calculator'!E$8:E23500,0)), "Not In Budget"),"")</f>
        <v/>
      </c>
      <c r="I269" s="184"/>
      <c r="J269" s="932">
        <f t="shared" si="1"/>
        <v>0</v>
      </c>
      <c r="K269" s="932">
        <f t="shared" si="2"/>
        <v>0</v>
      </c>
      <c r="L269" s="938" t="str">
        <f t="array" ref="L269">iferror(index('Internal Staffing Calculator'!F$8:F23500,match($F269,'Internal Staffing Calculator'!$E$8:$E23500,0),0),"")</f>
        <v/>
      </c>
    </row>
    <row r="270">
      <c r="A270" s="454"/>
      <c r="B270" s="927"/>
      <c r="C270" s="580"/>
      <c r="D270" s="939"/>
      <c r="E270" s="940"/>
      <c r="F270" s="941"/>
      <c r="G270" s="937" t="str">
        <f t="array" ref="G270">xlookup(F270,'Internal Staffing Calculator'!E:E,'Internal Staffing Calculator'!C:C,"")</f>
        <v/>
      </c>
      <c r="H270" s="932" t="str">
        <f t="array" ref="H270">if(F270&lt;&gt;"", iferror(index('Internal Staffing Calculator'!B$8:B23500,match(F270,'Internal Staffing Calculator'!E$8:E23500,0)), "Not In Budget"),"")</f>
        <v/>
      </c>
      <c r="I270" s="184"/>
      <c r="J270" s="932">
        <f t="shared" si="1"/>
        <v>0</v>
      </c>
      <c r="K270" s="932">
        <f t="shared" si="2"/>
        <v>0</v>
      </c>
      <c r="L270" s="938" t="str">
        <f t="array" ref="L270">iferror(index('Internal Staffing Calculator'!F$8:F23500,match($F270,'Internal Staffing Calculator'!$E$8:$E23500,0),0),"")</f>
        <v/>
      </c>
    </row>
    <row r="271">
      <c r="A271" s="454"/>
      <c r="B271" s="927"/>
      <c r="C271" s="580"/>
      <c r="D271" s="939"/>
      <c r="E271" s="940"/>
      <c r="F271" s="941"/>
      <c r="G271" s="937" t="str">
        <f t="array" ref="G271">xlookup(F271,'Internal Staffing Calculator'!E:E,'Internal Staffing Calculator'!C:C,"")</f>
        <v/>
      </c>
      <c r="H271" s="932" t="str">
        <f t="array" ref="H271">if(F271&lt;&gt;"", iferror(index('Internal Staffing Calculator'!B$8:B23500,match(F271,'Internal Staffing Calculator'!E$8:E23500,0)), "Not In Budget"),"")</f>
        <v/>
      </c>
      <c r="I271" s="184"/>
      <c r="J271" s="932">
        <f t="shared" si="1"/>
        <v>0</v>
      </c>
      <c r="K271" s="932">
        <f t="shared" si="2"/>
        <v>0</v>
      </c>
      <c r="L271" s="938" t="str">
        <f t="array" ref="L271">iferror(index('Internal Staffing Calculator'!F$8:F23500,match($F271,'Internal Staffing Calculator'!$E$8:$E23500,0),0),"")</f>
        <v/>
      </c>
    </row>
    <row r="272">
      <c r="A272" s="454"/>
      <c r="B272" s="927"/>
      <c r="C272" s="580"/>
      <c r="D272" s="939"/>
      <c r="E272" s="940"/>
      <c r="F272" s="941"/>
      <c r="G272" s="937" t="str">
        <f t="array" ref="G272">xlookup(F272,'Internal Staffing Calculator'!E:E,'Internal Staffing Calculator'!C:C,"")</f>
        <v/>
      </c>
      <c r="H272" s="932" t="str">
        <f t="array" ref="H272">if(F272&lt;&gt;"", iferror(index('Internal Staffing Calculator'!B$8:B23500,match(F272,'Internal Staffing Calculator'!E$8:E23500,0)), "Not In Budget"),"")</f>
        <v/>
      </c>
      <c r="I272" s="184"/>
      <c r="J272" s="932">
        <f t="shared" si="1"/>
        <v>0</v>
      </c>
      <c r="K272" s="932">
        <f t="shared" si="2"/>
        <v>0</v>
      </c>
      <c r="L272" s="938" t="str">
        <f t="array" ref="L272">iferror(index('Internal Staffing Calculator'!F$8:F23500,match($F272,'Internal Staffing Calculator'!$E$8:$E23500,0),0),"")</f>
        <v/>
      </c>
    </row>
    <row r="273">
      <c r="A273" s="454"/>
      <c r="B273" s="927"/>
      <c r="C273" s="580"/>
      <c r="D273" s="939"/>
      <c r="E273" s="940"/>
      <c r="F273" s="941"/>
      <c r="G273" s="937" t="str">
        <f t="array" ref="G273">xlookup(F273,'Internal Staffing Calculator'!E:E,'Internal Staffing Calculator'!C:C,"")</f>
        <v/>
      </c>
      <c r="H273" s="932" t="str">
        <f t="array" ref="H273">if(F273&lt;&gt;"", iferror(index('Internal Staffing Calculator'!B$8:B23500,match(F273,'Internal Staffing Calculator'!E$8:E23500,0)), "Not In Budget"),"")</f>
        <v/>
      </c>
      <c r="I273" s="184"/>
      <c r="J273" s="932">
        <f t="shared" si="1"/>
        <v>0</v>
      </c>
      <c r="K273" s="932">
        <f t="shared" si="2"/>
        <v>0</v>
      </c>
      <c r="L273" s="938" t="str">
        <f t="array" ref="L273">iferror(index('Internal Staffing Calculator'!F$8:F23500,match($F273,'Internal Staffing Calculator'!$E$8:$E23500,0),0),"")</f>
        <v/>
      </c>
    </row>
    <row r="274">
      <c r="A274" s="454"/>
      <c r="B274" s="927"/>
      <c r="C274" s="580"/>
      <c r="D274" s="939"/>
      <c r="E274" s="940"/>
      <c r="F274" s="941"/>
      <c r="G274" s="937" t="str">
        <f t="array" ref="G274">xlookup(F274,'Internal Staffing Calculator'!E:E,'Internal Staffing Calculator'!C:C,"")</f>
        <v/>
      </c>
      <c r="H274" s="932" t="str">
        <f t="array" ref="H274">if(F274&lt;&gt;"", iferror(index('Internal Staffing Calculator'!B$8:B23500,match(F274,'Internal Staffing Calculator'!E$8:E23500,0)), "Not In Budget"),"")</f>
        <v/>
      </c>
      <c r="I274" s="184"/>
      <c r="J274" s="932">
        <f t="shared" si="1"/>
        <v>0</v>
      </c>
      <c r="K274" s="932">
        <f t="shared" si="2"/>
        <v>0</v>
      </c>
      <c r="L274" s="938" t="str">
        <f t="array" ref="L274">iferror(index('Internal Staffing Calculator'!F$8:F23500,match($F274,'Internal Staffing Calculator'!$E$8:$E23500,0),0),"")</f>
        <v/>
      </c>
    </row>
    <row r="275">
      <c r="A275" s="454"/>
      <c r="B275" s="927"/>
      <c r="C275" s="580"/>
      <c r="D275" s="939"/>
      <c r="E275" s="940"/>
      <c r="F275" s="941"/>
      <c r="G275" s="937" t="str">
        <f t="array" ref="G275">xlookup(F275,'Internal Staffing Calculator'!E:E,'Internal Staffing Calculator'!C:C,"")</f>
        <v/>
      </c>
      <c r="H275" s="932" t="str">
        <f t="array" ref="H275">if(F275&lt;&gt;"", iferror(index('Internal Staffing Calculator'!B$8:B23500,match(F275,'Internal Staffing Calculator'!E$8:E23500,0)), "Not In Budget"),"")</f>
        <v/>
      </c>
      <c r="I275" s="184"/>
      <c r="J275" s="932">
        <f t="shared" si="1"/>
        <v>0</v>
      </c>
      <c r="K275" s="932">
        <f t="shared" si="2"/>
        <v>0</v>
      </c>
      <c r="L275" s="938" t="str">
        <f t="array" ref="L275">iferror(index('Internal Staffing Calculator'!F$8:F23500,match($F275,'Internal Staffing Calculator'!$E$8:$E23500,0),0),"")</f>
        <v/>
      </c>
    </row>
    <row r="276">
      <c r="A276" s="454"/>
      <c r="B276" s="927"/>
      <c r="C276" s="580"/>
      <c r="D276" s="939"/>
      <c r="E276" s="940"/>
      <c r="F276" s="941"/>
      <c r="G276" s="937" t="str">
        <f t="array" ref="G276">xlookup(F276,'Internal Staffing Calculator'!E:E,'Internal Staffing Calculator'!C:C,"")</f>
        <v/>
      </c>
      <c r="H276" s="932" t="str">
        <f t="array" ref="H276">if(F276&lt;&gt;"", iferror(index('Internal Staffing Calculator'!B$8:B23500,match(F276,'Internal Staffing Calculator'!E$8:E23500,0)), "Not In Budget"),"")</f>
        <v/>
      </c>
      <c r="I276" s="184"/>
      <c r="J276" s="932">
        <f t="shared" si="1"/>
        <v>0</v>
      </c>
      <c r="K276" s="932">
        <f t="shared" si="2"/>
        <v>0</v>
      </c>
      <c r="L276" s="938" t="str">
        <f t="array" ref="L276">iferror(index('Internal Staffing Calculator'!F$8:F23500,match($F276,'Internal Staffing Calculator'!$E$8:$E23500,0),0),"")</f>
        <v/>
      </c>
    </row>
    <row r="277">
      <c r="A277" s="454"/>
      <c r="B277" s="927"/>
      <c r="C277" s="580"/>
      <c r="D277" s="939"/>
      <c r="E277" s="940"/>
      <c r="F277" s="941"/>
      <c r="G277" s="937" t="str">
        <f t="array" ref="G277">xlookup(F277,'Internal Staffing Calculator'!E:E,'Internal Staffing Calculator'!C:C,"")</f>
        <v/>
      </c>
      <c r="H277" s="932" t="str">
        <f t="array" ref="H277">if(F277&lt;&gt;"", iferror(index('Internal Staffing Calculator'!B$8:B23500,match(F277,'Internal Staffing Calculator'!E$8:E23500,0)), "Not In Budget"),"")</f>
        <v/>
      </c>
      <c r="I277" s="184"/>
      <c r="J277" s="932">
        <f t="shared" si="1"/>
        <v>0</v>
      </c>
      <c r="K277" s="932">
        <f t="shared" si="2"/>
        <v>0</v>
      </c>
      <c r="L277" s="938" t="str">
        <f t="array" ref="L277">iferror(index('Internal Staffing Calculator'!F$8:F23500,match($F277,'Internal Staffing Calculator'!$E$8:$E23500,0),0),"")</f>
        <v/>
      </c>
    </row>
    <row r="278">
      <c r="A278" s="454"/>
      <c r="B278" s="927"/>
      <c r="C278" s="580"/>
      <c r="D278" s="939"/>
      <c r="E278" s="940"/>
      <c r="F278" s="941"/>
      <c r="G278" s="937" t="str">
        <f t="array" ref="G278">xlookup(F278,'Internal Staffing Calculator'!E:E,'Internal Staffing Calculator'!C:C,"")</f>
        <v/>
      </c>
      <c r="H278" s="932" t="str">
        <f t="array" ref="H278">if(F278&lt;&gt;"", iferror(index('Internal Staffing Calculator'!B$8:B23500,match(F278,'Internal Staffing Calculator'!E$8:E23500,0)), "Not In Budget"),"")</f>
        <v/>
      </c>
      <c r="I278" s="184"/>
      <c r="J278" s="932">
        <f t="shared" si="1"/>
        <v>0</v>
      </c>
      <c r="K278" s="932">
        <f t="shared" si="2"/>
        <v>0</v>
      </c>
      <c r="L278" s="938" t="str">
        <f t="array" ref="L278">iferror(index('Internal Staffing Calculator'!F$8:F23500,match($F278,'Internal Staffing Calculator'!$E$8:$E23500,0),0),"")</f>
        <v/>
      </c>
    </row>
    <row r="279">
      <c r="A279" s="454"/>
      <c r="B279" s="927"/>
      <c r="C279" s="580"/>
      <c r="D279" s="939"/>
      <c r="E279" s="940"/>
      <c r="F279" s="941"/>
      <c r="G279" s="937" t="str">
        <f t="array" ref="G279">xlookup(F279,'Internal Staffing Calculator'!E:E,'Internal Staffing Calculator'!C:C,"")</f>
        <v/>
      </c>
      <c r="H279" s="932" t="str">
        <f t="array" ref="H279">if(F279&lt;&gt;"", iferror(index('Internal Staffing Calculator'!B$8:B23500,match(F279,'Internal Staffing Calculator'!E$8:E23500,0)), "Not In Budget"),"")</f>
        <v/>
      </c>
      <c r="I279" s="184"/>
      <c r="J279" s="932">
        <f t="shared" si="1"/>
        <v>0</v>
      </c>
      <c r="K279" s="932">
        <f t="shared" si="2"/>
        <v>0</v>
      </c>
      <c r="L279" s="938" t="str">
        <f t="array" ref="L279">iferror(index('Internal Staffing Calculator'!F$8:F23500,match($F279,'Internal Staffing Calculator'!$E$8:$E23500,0),0),"")</f>
        <v/>
      </c>
    </row>
    <row r="280">
      <c r="A280" s="454"/>
      <c r="B280" s="927"/>
      <c r="C280" s="580"/>
      <c r="D280" s="939"/>
      <c r="E280" s="940"/>
      <c r="F280" s="941"/>
      <c r="G280" s="937" t="str">
        <f t="array" ref="G280">xlookup(F280,'Internal Staffing Calculator'!E:E,'Internal Staffing Calculator'!C:C,"")</f>
        <v/>
      </c>
      <c r="H280" s="932" t="str">
        <f t="array" ref="H280">if(F280&lt;&gt;"", iferror(index('Internal Staffing Calculator'!B$8:B23500,match(F280,'Internal Staffing Calculator'!E$8:E23500,0)), "Not In Budget"),"")</f>
        <v/>
      </c>
      <c r="I280" s="184"/>
      <c r="J280" s="932">
        <f t="shared" si="1"/>
        <v>0</v>
      </c>
      <c r="K280" s="932">
        <f t="shared" si="2"/>
        <v>0</v>
      </c>
      <c r="L280" s="938" t="str">
        <f t="array" ref="L280">iferror(index('Internal Staffing Calculator'!F$8:F23500,match($F280,'Internal Staffing Calculator'!$E$8:$E23500,0),0),"")</f>
        <v/>
      </c>
    </row>
    <row r="281">
      <c r="A281" s="454"/>
      <c r="B281" s="927"/>
      <c r="C281" s="580"/>
      <c r="D281" s="939"/>
      <c r="E281" s="940"/>
      <c r="F281" s="941"/>
      <c r="G281" s="937" t="str">
        <f t="array" ref="G281">xlookup(F281,'Internal Staffing Calculator'!E:E,'Internal Staffing Calculator'!C:C,"")</f>
        <v/>
      </c>
      <c r="H281" s="932" t="str">
        <f t="array" ref="H281">if(F281&lt;&gt;"", iferror(index('Internal Staffing Calculator'!B$8:B23500,match(F281,'Internal Staffing Calculator'!E$8:E23500,0)), "Not In Budget"),"")</f>
        <v/>
      </c>
      <c r="I281" s="184"/>
      <c r="J281" s="932">
        <f t="shared" si="1"/>
        <v>0</v>
      </c>
      <c r="K281" s="932">
        <f t="shared" si="2"/>
        <v>0</v>
      </c>
      <c r="L281" s="938" t="str">
        <f t="array" ref="L281">iferror(index('Internal Staffing Calculator'!F$8:F23500,match($F281,'Internal Staffing Calculator'!$E$8:$E23500,0),0),"")</f>
        <v/>
      </c>
    </row>
    <row r="282">
      <c r="A282" s="454"/>
      <c r="B282" s="927"/>
      <c r="C282" s="580"/>
      <c r="D282" s="939"/>
      <c r="E282" s="940"/>
      <c r="F282" s="941"/>
      <c r="G282" s="937" t="str">
        <f t="array" ref="G282">xlookup(F282,'Internal Staffing Calculator'!E:E,'Internal Staffing Calculator'!C:C,"")</f>
        <v/>
      </c>
      <c r="H282" s="932" t="str">
        <f t="array" ref="H282">if(F282&lt;&gt;"", iferror(index('Internal Staffing Calculator'!B$8:B23500,match(F282,'Internal Staffing Calculator'!E$8:E23500,0)), "Not In Budget"),"")</f>
        <v/>
      </c>
      <c r="I282" s="184"/>
      <c r="J282" s="932">
        <f t="shared" si="1"/>
        <v>0</v>
      </c>
      <c r="K282" s="932">
        <f t="shared" si="2"/>
        <v>0</v>
      </c>
      <c r="L282" s="938" t="str">
        <f t="array" ref="L282">iferror(index('Internal Staffing Calculator'!F$8:F23500,match($F282,'Internal Staffing Calculator'!$E$8:$E23500,0),0),"")</f>
        <v/>
      </c>
    </row>
    <row r="283">
      <c r="A283" s="454"/>
      <c r="B283" s="927"/>
      <c r="C283" s="580"/>
      <c r="D283" s="939"/>
      <c r="E283" s="940"/>
      <c r="F283" s="941"/>
      <c r="G283" s="937" t="str">
        <f t="array" ref="G283">xlookup(F283,'Internal Staffing Calculator'!E:E,'Internal Staffing Calculator'!C:C,"")</f>
        <v/>
      </c>
      <c r="H283" s="932" t="str">
        <f t="array" ref="H283">if(F283&lt;&gt;"", iferror(index('Internal Staffing Calculator'!B$8:B23500,match(F283,'Internal Staffing Calculator'!E$8:E23500,0)), "Not In Budget"),"")</f>
        <v/>
      </c>
      <c r="I283" s="184"/>
      <c r="J283" s="932">
        <f t="shared" si="1"/>
        <v>0</v>
      </c>
      <c r="K283" s="932">
        <f t="shared" si="2"/>
        <v>0</v>
      </c>
      <c r="L283" s="938" t="str">
        <f t="array" ref="L283">iferror(index('Internal Staffing Calculator'!F$8:F23500,match($F283,'Internal Staffing Calculator'!$E$8:$E23500,0),0),"")</f>
        <v/>
      </c>
    </row>
    <row r="284">
      <c r="A284" s="454"/>
      <c r="B284" s="927"/>
      <c r="C284" s="580"/>
      <c r="D284" s="939"/>
      <c r="E284" s="940"/>
      <c r="F284" s="941"/>
      <c r="G284" s="937" t="str">
        <f t="array" ref="G284">xlookup(F284,'Internal Staffing Calculator'!E:E,'Internal Staffing Calculator'!C:C,"")</f>
        <v/>
      </c>
      <c r="H284" s="932" t="str">
        <f t="array" ref="H284">if(F284&lt;&gt;"", iferror(index('Internal Staffing Calculator'!B$8:B23500,match(F284,'Internal Staffing Calculator'!E$8:E23500,0)), "Not In Budget"),"")</f>
        <v/>
      </c>
      <c r="I284" s="184"/>
      <c r="J284" s="932">
        <f t="shared" si="1"/>
        <v>0</v>
      </c>
      <c r="K284" s="932">
        <f t="shared" si="2"/>
        <v>0</v>
      </c>
      <c r="L284" s="938" t="str">
        <f t="array" ref="L284">iferror(index('Internal Staffing Calculator'!F$8:F23500,match($F284,'Internal Staffing Calculator'!$E$8:$E23500,0),0),"")</f>
        <v/>
      </c>
    </row>
    <row r="285">
      <c r="A285" s="454"/>
      <c r="B285" s="927"/>
      <c r="C285" s="580"/>
      <c r="D285" s="939"/>
      <c r="E285" s="940"/>
      <c r="F285" s="941"/>
      <c r="G285" s="937" t="str">
        <f t="array" ref="G285">xlookup(F285,'Internal Staffing Calculator'!E:E,'Internal Staffing Calculator'!C:C,"")</f>
        <v/>
      </c>
      <c r="H285" s="932" t="str">
        <f t="array" ref="H285">if(F285&lt;&gt;"", iferror(index('Internal Staffing Calculator'!B$8:B23500,match(F285,'Internal Staffing Calculator'!E$8:E23500,0)), "Not In Budget"),"")</f>
        <v/>
      </c>
      <c r="I285" s="184"/>
      <c r="J285" s="932">
        <f t="shared" si="1"/>
        <v>0</v>
      </c>
      <c r="K285" s="932">
        <f t="shared" si="2"/>
        <v>0</v>
      </c>
      <c r="L285" s="938" t="str">
        <f t="array" ref="L285">iferror(index('Internal Staffing Calculator'!F$8:F23500,match($F285,'Internal Staffing Calculator'!$E$8:$E23500,0),0),"")</f>
        <v/>
      </c>
    </row>
    <row r="286">
      <c r="A286" s="454"/>
      <c r="B286" s="927"/>
      <c r="C286" s="580"/>
      <c r="D286" s="939"/>
      <c r="E286" s="940"/>
      <c r="F286" s="941"/>
      <c r="G286" s="937" t="str">
        <f t="array" ref="G286">xlookup(F286,'Internal Staffing Calculator'!E:E,'Internal Staffing Calculator'!C:C,"")</f>
        <v/>
      </c>
      <c r="H286" s="932" t="str">
        <f t="array" ref="H286">if(F286&lt;&gt;"", iferror(index('Internal Staffing Calculator'!B$8:B23500,match(F286,'Internal Staffing Calculator'!E$8:E23500,0)), "Not In Budget"),"")</f>
        <v/>
      </c>
      <c r="I286" s="184"/>
      <c r="J286" s="932">
        <f t="shared" si="1"/>
        <v>0</v>
      </c>
      <c r="K286" s="932">
        <f t="shared" si="2"/>
        <v>0</v>
      </c>
      <c r="L286" s="938" t="str">
        <f t="array" ref="L286">iferror(index('Internal Staffing Calculator'!F$8:F23500,match($F286,'Internal Staffing Calculator'!$E$8:$E23500,0),0),"")</f>
        <v/>
      </c>
    </row>
    <row r="287">
      <c r="A287" s="454"/>
      <c r="B287" s="927"/>
      <c r="C287" s="580"/>
      <c r="D287" s="939"/>
      <c r="E287" s="940"/>
      <c r="F287" s="941"/>
      <c r="G287" s="937" t="str">
        <f t="array" ref="G287">xlookup(F287,'Internal Staffing Calculator'!E:E,'Internal Staffing Calculator'!C:C,"")</f>
        <v/>
      </c>
      <c r="H287" s="932" t="str">
        <f t="array" ref="H287">if(F287&lt;&gt;"", iferror(index('Internal Staffing Calculator'!B$8:B23500,match(F287,'Internal Staffing Calculator'!E$8:E23500,0)), "Not In Budget"),"")</f>
        <v/>
      </c>
      <c r="I287" s="184"/>
      <c r="J287" s="932">
        <f t="shared" si="1"/>
        <v>0</v>
      </c>
      <c r="K287" s="932">
        <f t="shared" si="2"/>
        <v>0</v>
      </c>
      <c r="L287" s="938" t="str">
        <f t="array" ref="L287">iferror(index('Internal Staffing Calculator'!F$8:F23500,match($F287,'Internal Staffing Calculator'!$E$8:$E23500,0),0),"")</f>
        <v/>
      </c>
    </row>
    <row r="288">
      <c r="A288" s="454"/>
      <c r="B288" s="927"/>
      <c r="C288" s="580"/>
      <c r="D288" s="939"/>
      <c r="E288" s="940"/>
      <c r="F288" s="941"/>
      <c r="G288" s="937" t="str">
        <f t="array" ref="G288">xlookup(F288,'Internal Staffing Calculator'!E:E,'Internal Staffing Calculator'!C:C,"")</f>
        <v/>
      </c>
      <c r="H288" s="932" t="str">
        <f t="array" ref="H288">if(F288&lt;&gt;"", iferror(index('Internal Staffing Calculator'!B$8:B23500,match(F288,'Internal Staffing Calculator'!E$8:E23500,0)), "Not In Budget"),"")</f>
        <v/>
      </c>
      <c r="I288" s="184"/>
      <c r="J288" s="932">
        <f t="shared" si="1"/>
        <v>0</v>
      </c>
      <c r="K288" s="932">
        <f t="shared" si="2"/>
        <v>0</v>
      </c>
      <c r="L288" s="938" t="str">
        <f t="array" ref="L288">iferror(index('Internal Staffing Calculator'!F$8:F23500,match($F288,'Internal Staffing Calculator'!$E$8:$E23500,0),0),"")</f>
        <v/>
      </c>
    </row>
    <row r="289">
      <c r="A289" s="454"/>
      <c r="B289" s="927"/>
      <c r="C289" s="580"/>
      <c r="D289" s="939"/>
      <c r="E289" s="940"/>
      <c r="F289" s="941"/>
      <c r="G289" s="937" t="str">
        <f t="array" ref="G289">xlookup(F289,'Internal Staffing Calculator'!E:E,'Internal Staffing Calculator'!C:C,"")</f>
        <v/>
      </c>
      <c r="H289" s="932" t="str">
        <f t="array" ref="H289">if(F289&lt;&gt;"", iferror(index('Internal Staffing Calculator'!B$8:B23500,match(F289,'Internal Staffing Calculator'!E$8:E23500,0)), "Not In Budget"),"")</f>
        <v/>
      </c>
      <c r="I289" s="184"/>
      <c r="J289" s="932">
        <f t="shared" si="1"/>
        <v>0</v>
      </c>
      <c r="K289" s="932">
        <f t="shared" si="2"/>
        <v>0</v>
      </c>
      <c r="L289" s="938" t="str">
        <f t="array" ref="L289">iferror(index('Internal Staffing Calculator'!F$8:F23500,match($F289,'Internal Staffing Calculator'!$E$8:$E23500,0),0),"")</f>
        <v/>
      </c>
    </row>
    <row r="290">
      <c r="A290" s="454"/>
      <c r="B290" s="927"/>
      <c r="C290" s="580"/>
      <c r="D290" s="939"/>
      <c r="E290" s="940"/>
      <c r="F290" s="941"/>
      <c r="G290" s="937" t="str">
        <f t="array" ref="G290">xlookup(F290,'Internal Staffing Calculator'!E:E,'Internal Staffing Calculator'!C:C,"")</f>
        <v/>
      </c>
      <c r="H290" s="932" t="str">
        <f t="array" ref="H290">if(F290&lt;&gt;"", iferror(index('Internal Staffing Calculator'!B$8:B23500,match(F290,'Internal Staffing Calculator'!E$8:E23500,0)), "Not In Budget"),"")</f>
        <v/>
      </c>
      <c r="I290" s="184"/>
      <c r="J290" s="932">
        <f t="shared" si="1"/>
        <v>0</v>
      </c>
      <c r="K290" s="932">
        <f t="shared" si="2"/>
        <v>0</v>
      </c>
      <c r="L290" s="938" t="str">
        <f t="array" ref="L290">iferror(index('Internal Staffing Calculator'!F$8:F23500,match($F290,'Internal Staffing Calculator'!$E$8:$E23500,0),0),"")</f>
        <v/>
      </c>
    </row>
    <row r="291">
      <c r="A291" s="454"/>
      <c r="B291" s="927"/>
      <c r="C291" s="580"/>
      <c r="D291" s="939"/>
      <c r="E291" s="940"/>
      <c r="F291" s="941"/>
      <c r="G291" s="937" t="str">
        <f t="array" ref="G291">xlookup(F291,'Internal Staffing Calculator'!E:E,'Internal Staffing Calculator'!C:C,"")</f>
        <v/>
      </c>
      <c r="H291" s="932" t="str">
        <f t="array" ref="H291">if(F291&lt;&gt;"", iferror(index('Internal Staffing Calculator'!B$8:B23500,match(F291,'Internal Staffing Calculator'!E$8:E23500,0)), "Not In Budget"),"")</f>
        <v/>
      </c>
      <c r="I291" s="184"/>
      <c r="J291" s="932">
        <f t="shared" si="1"/>
        <v>0</v>
      </c>
      <c r="K291" s="932">
        <f t="shared" si="2"/>
        <v>0</v>
      </c>
      <c r="L291" s="938" t="str">
        <f t="array" ref="L291">iferror(index('Internal Staffing Calculator'!F$8:F23500,match($F291,'Internal Staffing Calculator'!$E$8:$E23500,0),0),"")</f>
        <v/>
      </c>
    </row>
    <row r="292">
      <c r="A292" s="454"/>
      <c r="B292" s="927"/>
      <c r="C292" s="580"/>
      <c r="D292" s="939"/>
      <c r="E292" s="940"/>
      <c r="F292" s="941"/>
      <c r="G292" s="937" t="str">
        <f t="array" ref="G292">xlookup(F292,'Internal Staffing Calculator'!E:E,'Internal Staffing Calculator'!C:C,"")</f>
        <v/>
      </c>
      <c r="H292" s="932" t="str">
        <f t="array" ref="H292">if(F292&lt;&gt;"", iferror(index('Internal Staffing Calculator'!B$8:B23500,match(F292,'Internal Staffing Calculator'!E$8:E23500,0)), "Not In Budget"),"")</f>
        <v/>
      </c>
      <c r="I292" s="184"/>
      <c r="J292" s="932">
        <f t="shared" si="1"/>
        <v>0</v>
      </c>
      <c r="K292" s="932">
        <f t="shared" si="2"/>
        <v>0</v>
      </c>
      <c r="L292" s="938" t="str">
        <f t="array" ref="L292">iferror(index('Internal Staffing Calculator'!F$8:F23500,match($F292,'Internal Staffing Calculator'!$E$8:$E23500,0),0),"")</f>
        <v/>
      </c>
    </row>
    <row r="293">
      <c r="A293" s="454"/>
      <c r="B293" s="927"/>
      <c r="C293" s="580"/>
      <c r="D293" s="939"/>
      <c r="E293" s="940"/>
      <c r="F293" s="941"/>
      <c r="G293" s="937" t="str">
        <f t="array" ref="G293">xlookup(F293,'Internal Staffing Calculator'!E:E,'Internal Staffing Calculator'!C:C,"")</f>
        <v/>
      </c>
      <c r="H293" s="932" t="str">
        <f t="array" ref="H293">if(F293&lt;&gt;"", iferror(index('Internal Staffing Calculator'!B$8:B23500,match(F293,'Internal Staffing Calculator'!E$8:E23500,0)), "Not In Budget"),"")</f>
        <v/>
      </c>
      <c r="I293" s="184"/>
      <c r="J293" s="932">
        <f t="shared" si="1"/>
        <v>0</v>
      </c>
      <c r="K293" s="932">
        <f t="shared" si="2"/>
        <v>0</v>
      </c>
      <c r="L293" s="938" t="str">
        <f t="array" ref="L293">iferror(index('Internal Staffing Calculator'!F$8:F23500,match($F293,'Internal Staffing Calculator'!$E$8:$E23500,0),0),"")</f>
        <v/>
      </c>
    </row>
    <row r="294">
      <c r="A294" s="454"/>
      <c r="B294" s="927"/>
      <c r="C294" s="580"/>
      <c r="D294" s="939"/>
      <c r="E294" s="940"/>
      <c r="F294" s="941"/>
      <c r="G294" s="937" t="str">
        <f t="array" ref="G294">xlookup(F294,'Internal Staffing Calculator'!E:E,'Internal Staffing Calculator'!C:C,"")</f>
        <v/>
      </c>
      <c r="H294" s="932" t="str">
        <f t="array" ref="H294">if(F294&lt;&gt;"", iferror(index('Internal Staffing Calculator'!B$8:B23500,match(F294,'Internal Staffing Calculator'!E$8:E23500,0)), "Not In Budget"),"")</f>
        <v/>
      </c>
      <c r="I294" s="184"/>
      <c r="J294" s="932">
        <f t="shared" si="1"/>
        <v>0</v>
      </c>
      <c r="K294" s="932">
        <f t="shared" si="2"/>
        <v>0</v>
      </c>
      <c r="L294" s="938" t="str">
        <f t="array" ref="L294">iferror(index('Internal Staffing Calculator'!F$8:F23500,match($F294,'Internal Staffing Calculator'!$E$8:$E23500,0),0),"")</f>
        <v/>
      </c>
    </row>
    <row r="295">
      <c r="A295" s="454"/>
      <c r="B295" s="927"/>
      <c r="C295" s="580"/>
      <c r="D295" s="939"/>
      <c r="E295" s="940"/>
      <c r="F295" s="941"/>
      <c r="G295" s="937" t="str">
        <f t="array" ref="G295">xlookup(F295,'Internal Staffing Calculator'!E:E,'Internal Staffing Calculator'!C:C,"")</f>
        <v/>
      </c>
      <c r="H295" s="932" t="str">
        <f t="array" ref="H295">if(F295&lt;&gt;"", iferror(index('Internal Staffing Calculator'!B$8:B23500,match(F295,'Internal Staffing Calculator'!E$8:E23500,0)), "Not In Budget"),"")</f>
        <v/>
      </c>
      <c r="I295" s="184"/>
      <c r="J295" s="932">
        <f t="shared" si="1"/>
        <v>0</v>
      </c>
      <c r="K295" s="932">
        <f t="shared" si="2"/>
        <v>0</v>
      </c>
      <c r="L295" s="938" t="str">
        <f t="array" ref="L295">iferror(index('Internal Staffing Calculator'!F$8:F23500,match($F295,'Internal Staffing Calculator'!$E$8:$E23500,0),0),"")</f>
        <v/>
      </c>
    </row>
    <row r="296">
      <c r="A296" s="454"/>
      <c r="B296" s="927"/>
      <c r="C296" s="580"/>
      <c r="D296" s="939"/>
      <c r="E296" s="940"/>
      <c r="F296" s="941"/>
      <c r="G296" s="937" t="str">
        <f t="array" ref="G296">xlookup(F296,'Internal Staffing Calculator'!E:E,'Internal Staffing Calculator'!C:C,"")</f>
        <v/>
      </c>
      <c r="H296" s="932" t="str">
        <f t="array" ref="H296">if(F296&lt;&gt;"", iferror(index('Internal Staffing Calculator'!B$8:B23500,match(F296,'Internal Staffing Calculator'!E$8:E23500,0)), "Not In Budget"),"")</f>
        <v/>
      </c>
      <c r="I296" s="184"/>
      <c r="J296" s="932">
        <f t="shared" si="1"/>
        <v>0</v>
      </c>
      <c r="K296" s="932">
        <f t="shared" si="2"/>
        <v>0</v>
      </c>
      <c r="L296" s="938" t="str">
        <f t="array" ref="L296">iferror(index('Internal Staffing Calculator'!F$8:F23500,match($F296,'Internal Staffing Calculator'!$E$8:$E23500,0),0),"")</f>
        <v/>
      </c>
    </row>
    <row r="297">
      <c r="A297" s="454"/>
      <c r="B297" s="927"/>
      <c r="C297" s="580"/>
      <c r="D297" s="939"/>
      <c r="E297" s="940"/>
      <c r="F297" s="941"/>
      <c r="G297" s="937" t="str">
        <f t="array" ref="G297">xlookup(F297,'Internal Staffing Calculator'!E:E,'Internal Staffing Calculator'!C:C,"")</f>
        <v/>
      </c>
      <c r="H297" s="932" t="str">
        <f t="array" ref="H297">if(F297&lt;&gt;"", iferror(index('Internal Staffing Calculator'!B$8:B23500,match(F297,'Internal Staffing Calculator'!E$8:E23500,0)), "Not In Budget"),"")</f>
        <v/>
      </c>
      <c r="I297" s="184"/>
      <c r="J297" s="932">
        <f t="shared" si="1"/>
        <v>0</v>
      </c>
      <c r="K297" s="932">
        <f t="shared" si="2"/>
        <v>0</v>
      </c>
      <c r="L297" s="938" t="str">
        <f t="array" ref="L297">iferror(index('Internal Staffing Calculator'!F$8:F23500,match($F297,'Internal Staffing Calculator'!$E$8:$E23500,0),0),"")</f>
        <v/>
      </c>
    </row>
    <row r="298">
      <c r="A298" s="454"/>
      <c r="B298" s="927"/>
      <c r="C298" s="580"/>
      <c r="D298" s="939"/>
      <c r="E298" s="940"/>
      <c r="F298" s="941"/>
      <c r="G298" s="937" t="str">
        <f t="array" ref="G298">xlookup(F298,'Internal Staffing Calculator'!E:E,'Internal Staffing Calculator'!C:C,"")</f>
        <v/>
      </c>
      <c r="H298" s="932" t="str">
        <f t="array" ref="H298">if(F298&lt;&gt;"", iferror(index('Internal Staffing Calculator'!B$8:B23500,match(F298,'Internal Staffing Calculator'!E$8:E23500,0)), "Not In Budget"),"")</f>
        <v/>
      </c>
      <c r="I298" s="184"/>
      <c r="J298" s="932">
        <f t="shared" si="1"/>
        <v>0</v>
      </c>
      <c r="K298" s="932">
        <f t="shared" si="2"/>
        <v>0</v>
      </c>
      <c r="L298" s="938" t="str">
        <f t="array" ref="L298">iferror(index('Internal Staffing Calculator'!F$8:F23500,match($F298,'Internal Staffing Calculator'!$E$8:$E23500,0),0),"")</f>
        <v/>
      </c>
    </row>
    <row r="299">
      <c r="A299" s="454"/>
      <c r="B299" s="927"/>
      <c r="C299" s="580"/>
      <c r="D299" s="939"/>
      <c r="E299" s="940"/>
      <c r="F299" s="941"/>
      <c r="G299" s="937" t="str">
        <f t="array" ref="G299">xlookup(F299,'Internal Staffing Calculator'!E:E,'Internal Staffing Calculator'!C:C,"")</f>
        <v/>
      </c>
      <c r="H299" s="932" t="str">
        <f t="array" ref="H299">if(F299&lt;&gt;"", iferror(index('Internal Staffing Calculator'!B$8:B23500,match(F299,'Internal Staffing Calculator'!E$8:E23500,0)), "Not In Budget"),"")</f>
        <v/>
      </c>
      <c r="I299" s="184"/>
      <c r="J299" s="932">
        <f t="shared" si="1"/>
        <v>0</v>
      </c>
      <c r="K299" s="932">
        <f t="shared" si="2"/>
        <v>0</v>
      </c>
      <c r="L299" s="938" t="str">
        <f t="array" ref="L299">iferror(index('Internal Staffing Calculator'!F$8:F23500,match($F299,'Internal Staffing Calculator'!$E$8:$E23500,0),0),"")</f>
        <v/>
      </c>
    </row>
    <row r="300">
      <c r="A300" s="454"/>
      <c r="B300" s="927"/>
      <c r="C300" s="580"/>
      <c r="D300" s="939"/>
      <c r="E300" s="940"/>
      <c r="F300" s="941"/>
      <c r="G300" s="937" t="str">
        <f t="array" ref="G300">xlookup(F300,'Internal Staffing Calculator'!E:E,'Internal Staffing Calculator'!C:C,"")</f>
        <v/>
      </c>
      <c r="H300" s="932" t="str">
        <f t="array" ref="H300">if(F300&lt;&gt;"", iferror(index('Internal Staffing Calculator'!B$8:B23500,match(F300,'Internal Staffing Calculator'!E$8:E23500,0)), "Not In Budget"),"")</f>
        <v/>
      </c>
      <c r="I300" s="184"/>
      <c r="J300" s="932">
        <f t="shared" si="1"/>
        <v>0</v>
      </c>
      <c r="K300" s="932">
        <f t="shared" si="2"/>
        <v>0</v>
      </c>
      <c r="L300" s="938" t="str">
        <f t="array" ref="L300">iferror(index('Internal Staffing Calculator'!F$8:F23500,match($F300,'Internal Staffing Calculator'!$E$8:$E23500,0),0),"")</f>
        <v/>
      </c>
    </row>
    <row r="301">
      <c r="A301" s="454"/>
      <c r="B301" s="927"/>
      <c r="C301" s="580"/>
      <c r="D301" s="939"/>
      <c r="E301" s="940"/>
      <c r="F301" s="941"/>
      <c r="G301" s="937" t="str">
        <f t="array" ref="G301">xlookup(F301,'Internal Staffing Calculator'!E:E,'Internal Staffing Calculator'!C:C,"")</f>
        <v/>
      </c>
      <c r="H301" s="932" t="str">
        <f t="array" ref="H301">if(F301&lt;&gt;"", iferror(index('Internal Staffing Calculator'!B$8:B23500,match(F301,'Internal Staffing Calculator'!E$8:E23500,0)), "Not In Budget"),"")</f>
        <v/>
      </c>
      <c r="I301" s="184"/>
      <c r="J301" s="932">
        <f t="shared" si="1"/>
        <v>0</v>
      </c>
      <c r="K301" s="932">
        <f t="shared" si="2"/>
        <v>0</v>
      </c>
      <c r="L301" s="938" t="str">
        <f t="array" ref="L301">iferror(index('Internal Staffing Calculator'!F$8:F23500,match($F301,'Internal Staffing Calculator'!$E$8:$E23500,0),0),"")</f>
        <v/>
      </c>
    </row>
    <row r="302">
      <c r="A302" s="454"/>
      <c r="B302" s="927"/>
      <c r="C302" s="580"/>
      <c r="D302" s="939"/>
      <c r="E302" s="940"/>
      <c r="F302" s="941"/>
      <c r="G302" s="937" t="str">
        <f t="array" ref="G302">xlookup(F302,'Internal Staffing Calculator'!E:E,'Internal Staffing Calculator'!C:C,"")</f>
        <v/>
      </c>
      <c r="H302" s="932" t="str">
        <f t="array" ref="H302">if(F302&lt;&gt;"", iferror(index('Internal Staffing Calculator'!B$8:B23500,match(F302,'Internal Staffing Calculator'!E$8:E23500,0)), "Not In Budget"),"")</f>
        <v/>
      </c>
      <c r="I302" s="184"/>
      <c r="J302" s="932">
        <f t="shared" si="1"/>
        <v>0</v>
      </c>
      <c r="K302" s="932">
        <f t="shared" si="2"/>
        <v>0</v>
      </c>
      <c r="L302" s="938" t="str">
        <f t="array" ref="L302">iferror(index('Internal Staffing Calculator'!F$8:F23500,match($F302,'Internal Staffing Calculator'!$E$8:$E23500,0),0),"")</f>
        <v/>
      </c>
    </row>
    <row r="303">
      <c r="A303" s="454"/>
      <c r="B303" s="927"/>
      <c r="C303" s="580"/>
      <c r="D303" s="939"/>
      <c r="E303" s="940"/>
      <c r="F303" s="941"/>
      <c r="G303" s="937" t="str">
        <f t="array" ref="G303">xlookup(F303,'Internal Staffing Calculator'!E:E,'Internal Staffing Calculator'!C:C,"")</f>
        <v/>
      </c>
      <c r="H303" s="932" t="str">
        <f t="array" ref="H303">if(F303&lt;&gt;"", iferror(index('Internal Staffing Calculator'!B$8:B23500,match(F303,'Internal Staffing Calculator'!E$8:E23500,0)), "Not In Budget"),"")</f>
        <v/>
      </c>
      <c r="I303" s="184"/>
      <c r="J303" s="932">
        <f t="shared" si="1"/>
        <v>0</v>
      </c>
      <c r="K303" s="932">
        <f t="shared" si="2"/>
        <v>0</v>
      </c>
      <c r="L303" s="938" t="str">
        <f t="array" ref="L303">iferror(index('Internal Staffing Calculator'!F$8:F23500,match($F303,'Internal Staffing Calculator'!$E$8:$E23500,0),0),"")</f>
        <v/>
      </c>
    </row>
    <row r="304">
      <c r="A304" s="454"/>
      <c r="B304" s="927"/>
      <c r="C304" s="580"/>
      <c r="D304" s="939"/>
      <c r="E304" s="940"/>
      <c r="F304" s="941"/>
      <c r="G304" s="937" t="str">
        <f t="array" ref="G304">xlookup(F304,'Internal Staffing Calculator'!E:E,'Internal Staffing Calculator'!C:C,"")</f>
        <v/>
      </c>
      <c r="H304" s="932" t="str">
        <f t="array" ref="H304">if(F304&lt;&gt;"", iferror(index('Internal Staffing Calculator'!B$8:B23500,match(F304,'Internal Staffing Calculator'!E$8:E23500,0)), "Not In Budget"),"")</f>
        <v/>
      </c>
      <c r="I304" s="184"/>
      <c r="J304" s="932">
        <f t="shared" si="1"/>
        <v>0</v>
      </c>
      <c r="K304" s="932">
        <f t="shared" si="2"/>
        <v>0</v>
      </c>
      <c r="L304" s="938" t="str">
        <f t="array" ref="L304">iferror(index('Internal Staffing Calculator'!F$8:F23500,match($F304,'Internal Staffing Calculator'!$E$8:$E23500,0),0),"")</f>
        <v/>
      </c>
    </row>
    <row r="305">
      <c r="A305" s="454"/>
      <c r="B305" s="927"/>
      <c r="C305" s="580"/>
      <c r="D305" s="939"/>
      <c r="E305" s="940"/>
      <c r="F305" s="941"/>
      <c r="G305" s="937" t="str">
        <f t="array" ref="G305">xlookup(F305,'Internal Staffing Calculator'!E:E,'Internal Staffing Calculator'!C:C,"")</f>
        <v/>
      </c>
      <c r="H305" s="932" t="str">
        <f t="array" ref="H305">if(F305&lt;&gt;"", iferror(index('Internal Staffing Calculator'!B$8:B23500,match(F305,'Internal Staffing Calculator'!E$8:E23500,0)), "Not In Budget"),"")</f>
        <v/>
      </c>
      <c r="I305" s="184"/>
      <c r="J305" s="932">
        <f t="shared" si="1"/>
        <v>0</v>
      </c>
      <c r="K305" s="932">
        <f t="shared" si="2"/>
        <v>0</v>
      </c>
      <c r="L305" s="938" t="str">
        <f t="array" ref="L305">iferror(index('Internal Staffing Calculator'!F$8:F23500,match($F305,'Internal Staffing Calculator'!$E$8:$E23500,0),0),"")</f>
        <v/>
      </c>
    </row>
    <row r="306">
      <c r="A306" s="454"/>
      <c r="B306" s="927"/>
      <c r="C306" s="580"/>
      <c r="D306" s="939"/>
      <c r="E306" s="940"/>
      <c r="F306" s="941"/>
      <c r="G306" s="937" t="str">
        <f t="array" ref="G306">xlookup(F306,'Internal Staffing Calculator'!E:E,'Internal Staffing Calculator'!C:C,"")</f>
        <v/>
      </c>
      <c r="H306" s="932" t="str">
        <f t="array" ref="H306">if(F306&lt;&gt;"", iferror(index('Internal Staffing Calculator'!B$8:B23500,match(F306,'Internal Staffing Calculator'!E$8:E23500,0)), "Not In Budget"),"")</f>
        <v/>
      </c>
      <c r="I306" s="184"/>
      <c r="J306" s="932">
        <f t="shared" si="1"/>
        <v>0</v>
      </c>
      <c r="K306" s="932">
        <f t="shared" si="2"/>
        <v>0</v>
      </c>
      <c r="L306" s="938" t="str">
        <f t="array" ref="L306">iferror(index('Internal Staffing Calculator'!F$8:F23500,match($F306,'Internal Staffing Calculator'!$E$8:$E23500,0),0),"")</f>
        <v/>
      </c>
    </row>
    <row r="307">
      <c r="A307" s="454"/>
      <c r="B307" s="927"/>
      <c r="C307" s="580"/>
      <c r="D307" s="939"/>
      <c r="E307" s="940"/>
      <c r="F307" s="941"/>
      <c r="G307" s="937" t="str">
        <f t="array" ref="G307">xlookup(F307,'Internal Staffing Calculator'!E:E,'Internal Staffing Calculator'!C:C,"")</f>
        <v/>
      </c>
      <c r="H307" s="932" t="str">
        <f t="array" ref="H307">if(F307&lt;&gt;"", iferror(index('Internal Staffing Calculator'!B$8:B23500,match(F307,'Internal Staffing Calculator'!E$8:E23500,0)), "Not In Budget"),"")</f>
        <v/>
      </c>
      <c r="I307" s="184"/>
      <c r="J307" s="932">
        <f t="shared" si="1"/>
        <v>0</v>
      </c>
      <c r="K307" s="932">
        <f t="shared" si="2"/>
        <v>0</v>
      </c>
      <c r="L307" s="938" t="str">
        <f t="array" ref="L307">iferror(index('Internal Staffing Calculator'!F$8:F23500,match($F307,'Internal Staffing Calculator'!$E$8:$E23500,0),0),"")</f>
        <v/>
      </c>
    </row>
    <row r="308">
      <c r="A308" s="454"/>
      <c r="B308" s="927"/>
      <c r="C308" s="580"/>
      <c r="D308" s="939"/>
      <c r="E308" s="940"/>
      <c r="F308" s="941"/>
      <c r="G308" s="937" t="str">
        <f t="array" ref="G308">xlookup(F308,'Internal Staffing Calculator'!E:E,'Internal Staffing Calculator'!C:C,"")</f>
        <v/>
      </c>
      <c r="H308" s="932" t="str">
        <f t="array" ref="H308">if(F308&lt;&gt;"", iferror(index('Internal Staffing Calculator'!B$8:B23500,match(F308,'Internal Staffing Calculator'!E$8:E23500,0)), "Not In Budget"),"")</f>
        <v/>
      </c>
      <c r="I308" s="184"/>
      <c r="J308" s="932">
        <f t="shared" si="1"/>
        <v>0</v>
      </c>
      <c r="K308" s="932">
        <f t="shared" si="2"/>
        <v>0</v>
      </c>
      <c r="L308" s="938" t="str">
        <f t="array" ref="L308">iferror(index('Internal Staffing Calculator'!F$8:F23500,match($F308,'Internal Staffing Calculator'!$E$8:$E23500,0),0),"")</f>
        <v/>
      </c>
    </row>
    <row r="309">
      <c r="A309" s="454"/>
      <c r="B309" s="927"/>
      <c r="C309" s="580"/>
      <c r="D309" s="939"/>
      <c r="E309" s="940"/>
      <c r="F309" s="941"/>
      <c r="G309" s="937" t="str">
        <f t="array" ref="G309">xlookup(F309,'Internal Staffing Calculator'!E:E,'Internal Staffing Calculator'!C:C,"")</f>
        <v/>
      </c>
      <c r="H309" s="932" t="str">
        <f t="array" ref="H309">if(F309&lt;&gt;"", iferror(index('Internal Staffing Calculator'!B$8:B23500,match(F309,'Internal Staffing Calculator'!E$8:E23500,0)), "Not In Budget"),"")</f>
        <v/>
      </c>
      <c r="I309" s="184"/>
      <c r="J309" s="932">
        <f t="shared" si="1"/>
        <v>0</v>
      </c>
      <c r="K309" s="932">
        <f t="shared" si="2"/>
        <v>0</v>
      </c>
      <c r="L309" s="938" t="str">
        <f t="array" ref="L309">iferror(index('Internal Staffing Calculator'!F$8:F23500,match($F309,'Internal Staffing Calculator'!$E$8:$E23500,0),0),"")</f>
        <v/>
      </c>
    </row>
    <row r="310">
      <c r="A310" s="454"/>
      <c r="B310" s="927"/>
      <c r="C310" s="580"/>
      <c r="D310" s="939"/>
      <c r="E310" s="940"/>
      <c r="F310" s="941"/>
      <c r="G310" s="937" t="str">
        <f t="array" ref="G310">xlookup(F310,'Internal Staffing Calculator'!E:E,'Internal Staffing Calculator'!C:C,"")</f>
        <v/>
      </c>
      <c r="H310" s="932" t="str">
        <f t="array" ref="H310">if(F310&lt;&gt;"", iferror(index('Internal Staffing Calculator'!B$8:B23500,match(F310,'Internal Staffing Calculator'!E$8:E23500,0)), "Not In Budget"),"")</f>
        <v/>
      </c>
      <c r="I310" s="184"/>
      <c r="J310" s="932">
        <f t="shared" si="1"/>
        <v>0</v>
      </c>
      <c r="K310" s="932">
        <f t="shared" si="2"/>
        <v>0</v>
      </c>
      <c r="L310" s="938" t="str">
        <f t="array" ref="L310">iferror(index('Internal Staffing Calculator'!F$8:F23500,match($F310,'Internal Staffing Calculator'!$E$8:$E23500,0),0),"")</f>
        <v/>
      </c>
    </row>
    <row r="311">
      <c r="A311" s="454"/>
      <c r="B311" s="927"/>
      <c r="C311" s="580"/>
      <c r="D311" s="939"/>
      <c r="E311" s="940"/>
      <c r="F311" s="941"/>
      <c r="G311" s="937" t="str">
        <f t="array" ref="G311">xlookup(F311,'Internal Staffing Calculator'!E:E,'Internal Staffing Calculator'!C:C,"")</f>
        <v/>
      </c>
      <c r="H311" s="932" t="str">
        <f t="array" ref="H311">if(F311&lt;&gt;"", iferror(index('Internal Staffing Calculator'!B$8:B23500,match(F311,'Internal Staffing Calculator'!E$8:E23500,0)), "Not In Budget"),"")</f>
        <v/>
      </c>
      <c r="I311" s="184"/>
      <c r="J311" s="932">
        <f t="shared" si="1"/>
        <v>0</v>
      </c>
      <c r="K311" s="932">
        <f t="shared" si="2"/>
        <v>0</v>
      </c>
      <c r="L311" s="938" t="str">
        <f t="array" ref="L311">iferror(index('Internal Staffing Calculator'!F$8:F23500,match($F311,'Internal Staffing Calculator'!$E$8:$E23500,0),0),"")</f>
        <v/>
      </c>
    </row>
    <row r="312">
      <c r="A312" s="454"/>
      <c r="B312" s="927"/>
      <c r="C312" s="580"/>
      <c r="D312" s="939"/>
      <c r="E312" s="940"/>
      <c r="F312" s="941"/>
      <c r="G312" s="937" t="str">
        <f t="array" ref="G312">xlookup(F312,'Internal Staffing Calculator'!E:E,'Internal Staffing Calculator'!C:C,"")</f>
        <v/>
      </c>
      <c r="H312" s="932" t="str">
        <f t="array" ref="H312">if(F312&lt;&gt;"", iferror(index('Internal Staffing Calculator'!B$8:B23500,match(F312,'Internal Staffing Calculator'!E$8:E23500,0)), "Not In Budget"),"")</f>
        <v/>
      </c>
      <c r="I312" s="184"/>
      <c r="J312" s="932">
        <f t="shared" si="1"/>
        <v>0</v>
      </c>
      <c r="K312" s="932">
        <f t="shared" si="2"/>
        <v>0</v>
      </c>
      <c r="L312" s="938" t="str">
        <f t="array" ref="L312">iferror(index('Internal Staffing Calculator'!F$8:F23500,match($F312,'Internal Staffing Calculator'!$E$8:$E23500,0),0),"")</f>
        <v/>
      </c>
    </row>
    <row r="313">
      <c r="A313" s="454"/>
      <c r="B313" s="927"/>
      <c r="C313" s="580"/>
      <c r="D313" s="939"/>
      <c r="E313" s="940"/>
      <c r="F313" s="941"/>
      <c r="G313" s="937" t="str">
        <f t="array" ref="G313">xlookup(F313,'Internal Staffing Calculator'!E:E,'Internal Staffing Calculator'!C:C,"")</f>
        <v/>
      </c>
      <c r="H313" s="932" t="str">
        <f t="array" ref="H313">if(F313&lt;&gt;"", iferror(index('Internal Staffing Calculator'!B$8:B23500,match(F313,'Internal Staffing Calculator'!E$8:E23500,0)), "Not In Budget"),"")</f>
        <v/>
      </c>
      <c r="I313" s="184"/>
      <c r="J313" s="932">
        <f t="shared" si="1"/>
        <v>0</v>
      </c>
      <c r="K313" s="932">
        <f t="shared" si="2"/>
        <v>0</v>
      </c>
      <c r="L313" s="938" t="str">
        <f t="array" ref="L313">iferror(index('Internal Staffing Calculator'!F$8:F23500,match($F313,'Internal Staffing Calculator'!$E$8:$E23500,0),0),"")</f>
        <v/>
      </c>
    </row>
    <row r="314">
      <c r="A314" s="454"/>
      <c r="B314" s="927"/>
      <c r="C314" s="580"/>
      <c r="D314" s="939"/>
      <c r="E314" s="940"/>
      <c r="F314" s="941"/>
      <c r="G314" s="937" t="str">
        <f t="array" ref="G314">xlookup(F314,'Internal Staffing Calculator'!E:E,'Internal Staffing Calculator'!C:C,"")</f>
        <v/>
      </c>
      <c r="H314" s="932" t="str">
        <f t="array" ref="H314">if(F314&lt;&gt;"", iferror(index('Internal Staffing Calculator'!B$8:B23500,match(F314,'Internal Staffing Calculator'!E$8:E23500,0)), "Not In Budget"),"")</f>
        <v/>
      </c>
      <c r="I314" s="184"/>
      <c r="J314" s="932">
        <f t="shared" si="1"/>
        <v>0</v>
      </c>
      <c r="K314" s="932">
        <f t="shared" si="2"/>
        <v>0</v>
      </c>
      <c r="L314" s="938" t="str">
        <f t="array" ref="L314">iferror(index('Internal Staffing Calculator'!F$8:F23500,match($F314,'Internal Staffing Calculator'!$E$8:$E23500,0),0),"")</f>
        <v/>
      </c>
    </row>
    <row r="315">
      <c r="A315" s="454"/>
      <c r="B315" s="927"/>
      <c r="C315" s="580"/>
      <c r="D315" s="939"/>
      <c r="E315" s="940"/>
      <c r="F315" s="941"/>
      <c r="G315" s="937" t="str">
        <f t="array" ref="G315">xlookup(F315,'Internal Staffing Calculator'!E:E,'Internal Staffing Calculator'!C:C,"")</f>
        <v/>
      </c>
      <c r="H315" s="932" t="str">
        <f t="array" ref="H315">if(F315&lt;&gt;"", iferror(index('Internal Staffing Calculator'!B$8:B23500,match(F315,'Internal Staffing Calculator'!E$8:E23500,0)), "Not In Budget"),"")</f>
        <v/>
      </c>
      <c r="I315" s="184"/>
      <c r="J315" s="932">
        <f t="shared" si="1"/>
        <v>0</v>
      </c>
      <c r="K315" s="932">
        <f t="shared" si="2"/>
        <v>0</v>
      </c>
      <c r="L315" s="938" t="str">
        <f t="array" ref="L315">iferror(index('Internal Staffing Calculator'!F$8:F23500,match($F315,'Internal Staffing Calculator'!$E$8:$E23500,0),0),"")</f>
        <v/>
      </c>
    </row>
    <row r="316">
      <c r="A316" s="454"/>
      <c r="B316" s="927"/>
      <c r="C316" s="580"/>
      <c r="D316" s="939"/>
      <c r="E316" s="940"/>
      <c r="F316" s="941"/>
      <c r="G316" s="937" t="str">
        <f t="array" ref="G316">xlookup(F316,'Internal Staffing Calculator'!E:E,'Internal Staffing Calculator'!C:C,"")</f>
        <v/>
      </c>
      <c r="H316" s="932" t="str">
        <f t="array" ref="H316">if(F316&lt;&gt;"", iferror(index('Internal Staffing Calculator'!B$8:B23500,match(F316,'Internal Staffing Calculator'!E$8:E23500,0)), "Not In Budget"),"")</f>
        <v/>
      </c>
      <c r="I316" s="184"/>
      <c r="J316" s="932">
        <f t="shared" si="1"/>
        <v>0</v>
      </c>
      <c r="K316" s="932">
        <f t="shared" si="2"/>
        <v>0</v>
      </c>
      <c r="L316" s="938" t="str">
        <f t="array" ref="L316">iferror(index('Internal Staffing Calculator'!F$8:F23500,match($F316,'Internal Staffing Calculator'!$E$8:$E23500,0),0),"")</f>
        <v/>
      </c>
    </row>
    <row r="317">
      <c r="A317" s="454"/>
      <c r="B317" s="927"/>
      <c r="C317" s="580"/>
      <c r="D317" s="939"/>
      <c r="E317" s="940"/>
      <c r="F317" s="941"/>
      <c r="G317" s="937" t="str">
        <f t="array" ref="G317">xlookup(F317,'Internal Staffing Calculator'!E:E,'Internal Staffing Calculator'!C:C,"")</f>
        <v/>
      </c>
      <c r="H317" s="932" t="str">
        <f t="array" ref="H317">if(F317&lt;&gt;"", iferror(index('Internal Staffing Calculator'!B$8:B23500,match(F317,'Internal Staffing Calculator'!E$8:E23500,0)), "Not In Budget"),"")</f>
        <v/>
      </c>
      <c r="I317" s="184"/>
      <c r="J317" s="932">
        <f t="shared" si="1"/>
        <v>0</v>
      </c>
      <c r="K317" s="932">
        <f t="shared" si="2"/>
        <v>0</v>
      </c>
      <c r="L317" s="938" t="str">
        <f t="array" ref="L317">iferror(index('Internal Staffing Calculator'!F$8:F23500,match($F317,'Internal Staffing Calculator'!$E$8:$E23500,0),0),"")</f>
        <v/>
      </c>
    </row>
    <row r="318">
      <c r="A318" s="454"/>
      <c r="B318" s="927"/>
      <c r="C318" s="580"/>
      <c r="D318" s="939"/>
      <c r="E318" s="940"/>
      <c r="F318" s="941"/>
      <c r="G318" s="937" t="str">
        <f t="array" ref="G318">xlookup(F318,'Internal Staffing Calculator'!E:E,'Internal Staffing Calculator'!C:C,"")</f>
        <v/>
      </c>
      <c r="H318" s="932" t="str">
        <f t="array" ref="H318">if(F318&lt;&gt;"", iferror(index('Internal Staffing Calculator'!B$8:B23500,match(F318,'Internal Staffing Calculator'!E$8:E23500,0)), "Not In Budget"),"")</f>
        <v/>
      </c>
      <c r="I318" s="184"/>
      <c r="J318" s="932">
        <f t="shared" si="1"/>
        <v>0</v>
      </c>
      <c r="K318" s="932">
        <f t="shared" si="2"/>
        <v>0</v>
      </c>
      <c r="L318" s="938" t="str">
        <f t="array" ref="L318">iferror(index('Internal Staffing Calculator'!F$8:F23500,match($F318,'Internal Staffing Calculator'!$E$8:$E23500,0),0),"")</f>
        <v/>
      </c>
    </row>
    <row r="319">
      <c r="A319" s="454"/>
      <c r="B319" s="927"/>
      <c r="C319" s="580"/>
      <c r="D319" s="939"/>
      <c r="E319" s="940"/>
      <c r="F319" s="941"/>
      <c r="G319" s="937" t="str">
        <f t="array" ref="G319">xlookup(F319,'Internal Staffing Calculator'!E:E,'Internal Staffing Calculator'!C:C,"")</f>
        <v/>
      </c>
      <c r="H319" s="932" t="str">
        <f t="array" ref="H319">if(F319&lt;&gt;"", iferror(index('Internal Staffing Calculator'!B$8:B23500,match(F319,'Internal Staffing Calculator'!E$8:E23500,0)), "Not In Budget"),"")</f>
        <v/>
      </c>
      <c r="I319" s="184"/>
      <c r="J319" s="932">
        <f t="shared" si="1"/>
        <v>0</v>
      </c>
      <c r="K319" s="932">
        <f t="shared" si="2"/>
        <v>0</v>
      </c>
      <c r="L319" s="938" t="str">
        <f t="array" ref="L319">iferror(index('Internal Staffing Calculator'!F$8:F23500,match($F319,'Internal Staffing Calculator'!$E$8:$E23500,0),0),"")</f>
        <v/>
      </c>
    </row>
    <row r="320">
      <c r="A320" s="454"/>
      <c r="B320" s="927"/>
      <c r="C320" s="580"/>
      <c r="D320" s="939"/>
      <c r="E320" s="940"/>
      <c r="F320" s="941"/>
      <c r="G320" s="937" t="str">
        <f t="array" ref="G320">xlookup(F320,'Internal Staffing Calculator'!E:E,'Internal Staffing Calculator'!C:C,"")</f>
        <v/>
      </c>
      <c r="H320" s="932" t="str">
        <f t="array" ref="H320">if(F320&lt;&gt;"", iferror(index('Internal Staffing Calculator'!B$8:B23500,match(F320,'Internal Staffing Calculator'!E$8:E23500,0)), "Not In Budget"),"")</f>
        <v/>
      </c>
      <c r="I320" s="184"/>
      <c r="J320" s="932">
        <f t="shared" si="1"/>
        <v>0</v>
      </c>
      <c r="K320" s="932">
        <f t="shared" si="2"/>
        <v>0</v>
      </c>
      <c r="L320" s="938" t="str">
        <f t="array" ref="L320">iferror(index('Internal Staffing Calculator'!F$8:F23500,match($F320,'Internal Staffing Calculator'!$E$8:$E23500,0),0),"")</f>
        <v/>
      </c>
    </row>
    <row r="321">
      <c r="A321" s="454"/>
      <c r="B321" s="927"/>
      <c r="C321" s="580"/>
      <c r="D321" s="939"/>
      <c r="E321" s="940"/>
      <c r="F321" s="941"/>
      <c r="G321" s="937" t="str">
        <f t="array" ref="G321">xlookup(F321,'Internal Staffing Calculator'!E:E,'Internal Staffing Calculator'!C:C,"")</f>
        <v/>
      </c>
      <c r="H321" s="932" t="str">
        <f t="array" ref="H321">if(F321&lt;&gt;"", iferror(index('Internal Staffing Calculator'!B$8:B23500,match(F321,'Internal Staffing Calculator'!E$8:E23500,0)), "Not In Budget"),"")</f>
        <v/>
      </c>
      <c r="I321" s="184"/>
      <c r="J321" s="932">
        <f t="shared" si="1"/>
        <v>0</v>
      </c>
      <c r="K321" s="932">
        <f t="shared" si="2"/>
        <v>0</v>
      </c>
      <c r="L321" s="938" t="str">
        <f t="array" ref="L321">iferror(index('Internal Staffing Calculator'!F$8:F23500,match($F321,'Internal Staffing Calculator'!$E$8:$E23500,0),0),"")</f>
        <v/>
      </c>
    </row>
    <row r="322">
      <c r="A322" s="454"/>
      <c r="B322" s="927"/>
      <c r="C322" s="580"/>
      <c r="D322" s="939"/>
      <c r="E322" s="940"/>
      <c r="F322" s="941"/>
      <c r="G322" s="937" t="str">
        <f t="array" ref="G322">xlookup(F322,'Internal Staffing Calculator'!E:E,'Internal Staffing Calculator'!C:C,"")</f>
        <v/>
      </c>
      <c r="H322" s="932" t="str">
        <f t="array" ref="H322">if(F322&lt;&gt;"", iferror(index('Internal Staffing Calculator'!B$8:B23500,match(F322,'Internal Staffing Calculator'!E$8:E23500,0)), "Not In Budget"),"")</f>
        <v/>
      </c>
      <c r="I322" s="184"/>
      <c r="J322" s="932">
        <f t="shared" si="1"/>
        <v>0</v>
      </c>
      <c r="K322" s="932">
        <f t="shared" si="2"/>
        <v>0</v>
      </c>
      <c r="L322" s="938" t="str">
        <f t="array" ref="L322">iferror(index('Internal Staffing Calculator'!F$8:F23500,match($F322,'Internal Staffing Calculator'!$E$8:$E23500,0),0),"")</f>
        <v/>
      </c>
    </row>
    <row r="323">
      <c r="A323" s="454"/>
      <c r="B323" s="927"/>
      <c r="C323" s="580"/>
      <c r="D323" s="939"/>
      <c r="E323" s="940"/>
      <c r="F323" s="941"/>
      <c r="G323" s="937" t="str">
        <f t="array" ref="G323">xlookup(F323,'Internal Staffing Calculator'!E:E,'Internal Staffing Calculator'!C:C,"")</f>
        <v/>
      </c>
      <c r="H323" s="932" t="str">
        <f t="array" ref="H323">if(F323&lt;&gt;"", iferror(index('Internal Staffing Calculator'!B$8:B23500,match(F323,'Internal Staffing Calculator'!E$8:E23500,0)), "Not In Budget"),"")</f>
        <v/>
      </c>
      <c r="I323" s="184"/>
      <c r="J323" s="932">
        <f t="shared" si="1"/>
        <v>0</v>
      </c>
      <c r="K323" s="932">
        <f t="shared" si="2"/>
        <v>0</v>
      </c>
      <c r="L323" s="938" t="str">
        <f t="array" ref="L323">iferror(index('Internal Staffing Calculator'!F$8:F23500,match($F323,'Internal Staffing Calculator'!$E$8:$E23500,0),0),"")</f>
        <v/>
      </c>
    </row>
    <row r="324">
      <c r="A324" s="454"/>
      <c r="B324" s="927"/>
      <c r="C324" s="580"/>
      <c r="D324" s="939"/>
      <c r="E324" s="940"/>
      <c r="F324" s="941"/>
      <c r="G324" s="937" t="str">
        <f t="array" ref="G324">xlookup(F324,'Internal Staffing Calculator'!E:E,'Internal Staffing Calculator'!C:C,"")</f>
        <v/>
      </c>
      <c r="H324" s="932" t="str">
        <f t="array" ref="H324">if(F324&lt;&gt;"", iferror(index('Internal Staffing Calculator'!B$8:B23500,match(F324,'Internal Staffing Calculator'!E$8:E23500,0)), "Not In Budget"),"")</f>
        <v/>
      </c>
      <c r="I324" s="184"/>
      <c r="J324" s="932">
        <f t="shared" si="1"/>
        <v>0</v>
      </c>
      <c r="K324" s="932">
        <f t="shared" si="2"/>
        <v>0</v>
      </c>
      <c r="L324" s="938" t="str">
        <f t="array" ref="L324">iferror(index('Internal Staffing Calculator'!F$8:F23500,match($F324,'Internal Staffing Calculator'!$E$8:$E23500,0),0),"")</f>
        <v/>
      </c>
    </row>
    <row r="325">
      <c r="A325" s="454"/>
      <c r="B325" s="927"/>
      <c r="C325" s="580"/>
      <c r="D325" s="939"/>
      <c r="E325" s="940"/>
      <c r="F325" s="941"/>
      <c r="G325" s="937" t="str">
        <f t="array" ref="G325">xlookup(F325,'Internal Staffing Calculator'!E:E,'Internal Staffing Calculator'!C:C,"")</f>
        <v/>
      </c>
      <c r="H325" s="932" t="str">
        <f t="array" ref="H325">if(F325&lt;&gt;"", iferror(index('Internal Staffing Calculator'!B$8:B23500,match(F325,'Internal Staffing Calculator'!E$8:E23500,0)), "Not In Budget"),"")</f>
        <v/>
      </c>
      <c r="I325" s="184"/>
      <c r="J325" s="932">
        <f t="shared" si="1"/>
        <v>0</v>
      </c>
      <c r="K325" s="932">
        <f t="shared" si="2"/>
        <v>0</v>
      </c>
      <c r="L325" s="938" t="str">
        <f t="array" ref="L325">iferror(index('Internal Staffing Calculator'!F$8:F23500,match($F325,'Internal Staffing Calculator'!$E$8:$E23500,0),0),"")</f>
        <v/>
      </c>
    </row>
    <row r="326">
      <c r="A326" s="454"/>
      <c r="B326" s="927"/>
      <c r="C326" s="580"/>
      <c r="D326" s="939"/>
      <c r="E326" s="940"/>
      <c r="F326" s="941"/>
      <c r="G326" s="937" t="str">
        <f t="array" ref="G326">xlookup(F326,'Internal Staffing Calculator'!E:E,'Internal Staffing Calculator'!C:C,"")</f>
        <v/>
      </c>
      <c r="H326" s="932" t="str">
        <f t="array" ref="H326">if(F326&lt;&gt;"", iferror(index('Internal Staffing Calculator'!B$8:B23500,match(F326,'Internal Staffing Calculator'!E$8:E23500,0)), "Not In Budget"),"")</f>
        <v/>
      </c>
      <c r="I326" s="184"/>
      <c r="J326" s="932">
        <f t="shared" si="1"/>
        <v>0</v>
      </c>
      <c r="K326" s="932">
        <f t="shared" si="2"/>
        <v>0</v>
      </c>
      <c r="L326" s="938" t="str">
        <f t="array" ref="L326">iferror(index('Internal Staffing Calculator'!F$8:F23500,match($F326,'Internal Staffing Calculator'!$E$8:$E23500,0),0),"")</f>
        <v/>
      </c>
    </row>
    <row r="327">
      <c r="A327" s="454"/>
      <c r="B327" s="927"/>
      <c r="C327" s="580"/>
      <c r="D327" s="939"/>
      <c r="E327" s="940"/>
      <c r="F327" s="941"/>
      <c r="G327" s="937" t="str">
        <f t="array" ref="G327">xlookup(F327,'Internal Staffing Calculator'!E:E,'Internal Staffing Calculator'!C:C,"")</f>
        <v/>
      </c>
      <c r="H327" s="932" t="str">
        <f t="array" ref="H327">if(F327&lt;&gt;"", iferror(index('Internal Staffing Calculator'!B$8:B23500,match(F327,'Internal Staffing Calculator'!E$8:E23500,0)), "Not In Budget"),"")</f>
        <v/>
      </c>
      <c r="I327" s="184"/>
      <c r="J327" s="932">
        <f t="shared" si="1"/>
        <v>0</v>
      </c>
      <c r="K327" s="932">
        <f t="shared" si="2"/>
        <v>0</v>
      </c>
      <c r="L327" s="938" t="str">
        <f t="array" ref="L327">iferror(index('Internal Staffing Calculator'!F$8:F23500,match($F327,'Internal Staffing Calculator'!$E$8:$E23500,0),0),"")</f>
        <v/>
      </c>
    </row>
    <row r="328">
      <c r="A328" s="454"/>
      <c r="B328" s="927"/>
      <c r="C328" s="580"/>
      <c r="D328" s="939"/>
      <c r="E328" s="940"/>
      <c r="F328" s="941"/>
      <c r="G328" s="937" t="str">
        <f t="array" ref="G328">xlookup(F328,'Internal Staffing Calculator'!E:E,'Internal Staffing Calculator'!C:C,"")</f>
        <v/>
      </c>
      <c r="H328" s="932" t="str">
        <f t="array" ref="H328">if(F328&lt;&gt;"", iferror(index('Internal Staffing Calculator'!B$8:B23500,match(F328,'Internal Staffing Calculator'!E$8:E23500,0)), "Not In Budget"),"")</f>
        <v/>
      </c>
      <c r="I328" s="184"/>
      <c r="J328" s="932">
        <f t="shared" si="1"/>
        <v>0</v>
      </c>
      <c r="K328" s="932">
        <f t="shared" si="2"/>
        <v>0</v>
      </c>
      <c r="L328" s="938" t="str">
        <f t="array" ref="L328">iferror(index('Internal Staffing Calculator'!F$8:F23500,match($F328,'Internal Staffing Calculator'!$E$8:$E23500,0),0),"")</f>
        <v/>
      </c>
    </row>
    <row r="329">
      <c r="A329" s="454"/>
      <c r="B329" s="927"/>
      <c r="C329" s="580"/>
      <c r="D329" s="939"/>
      <c r="E329" s="940"/>
      <c r="F329" s="941"/>
      <c r="G329" s="937" t="str">
        <f t="array" ref="G329">xlookup(F329,'Internal Staffing Calculator'!E:E,'Internal Staffing Calculator'!C:C,"")</f>
        <v/>
      </c>
      <c r="H329" s="932" t="str">
        <f t="array" ref="H329">if(F329&lt;&gt;"", iferror(index('Internal Staffing Calculator'!B$8:B23500,match(F329,'Internal Staffing Calculator'!E$8:E23500,0)), "Not In Budget"),"")</f>
        <v/>
      </c>
      <c r="I329" s="184"/>
      <c r="J329" s="932">
        <f t="shared" si="1"/>
        <v>0</v>
      </c>
      <c r="K329" s="932">
        <f t="shared" si="2"/>
        <v>0</v>
      </c>
      <c r="L329" s="938" t="str">
        <f t="array" ref="L329">iferror(index('Internal Staffing Calculator'!F$8:F23500,match($F329,'Internal Staffing Calculator'!$E$8:$E23500,0),0),"")</f>
        <v/>
      </c>
    </row>
    <row r="330">
      <c r="A330" s="454"/>
      <c r="B330" s="927"/>
      <c r="C330" s="580"/>
      <c r="D330" s="939"/>
      <c r="E330" s="940"/>
      <c r="F330" s="941"/>
      <c r="G330" s="937" t="str">
        <f t="array" ref="G330">xlookup(F330,'Internal Staffing Calculator'!E:E,'Internal Staffing Calculator'!C:C,"")</f>
        <v/>
      </c>
      <c r="H330" s="932" t="str">
        <f t="array" ref="H330">if(F330&lt;&gt;"", iferror(index('Internal Staffing Calculator'!B$8:B23500,match(F330,'Internal Staffing Calculator'!E$8:E23500,0)), "Not In Budget"),"")</f>
        <v/>
      </c>
      <c r="I330" s="184"/>
      <c r="J330" s="932">
        <f t="shared" si="1"/>
        <v>0</v>
      </c>
      <c r="K330" s="932">
        <f t="shared" si="2"/>
        <v>0</v>
      </c>
      <c r="L330" s="938" t="str">
        <f t="array" ref="L330">iferror(index('Internal Staffing Calculator'!F$8:F23500,match($F330,'Internal Staffing Calculator'!$E$8:$E23500,0),0),"")</f>
        <v/>
      </c>
    </row>
    <row r="331">
      <c r="A331" s="454"/>
      <c r="B331" s="927"/>
      <c r="C331" s="580"/>
      <c r="D331" s="939"/>
      <c r="E331" s="940"/>
      <c r="F331" s="941"/>
      <c r="G331" s="937" t="str">
        <f t="array" ref="G331">xlookup(F331,'Internal Staffing Calculator'!E:E,'Internal Staffing Calculator'!C:C,"")</f>
        <v/>
      </c>
      <c r="H331" s="932" t="str">
        <f t="array" ref="H331">if(F331&lt;&gt;"", iferror(index('Internal Staffing Calculator'!B$8:B23500,match(F331,'Internal Staffing Calculator'!E$8:E23500,0)), "Not In Budget"),"")</f>
        <v/>
      </c>
      <c r="I331" s="184"/>
      <c r="J331" s="932">
        <f t="shared" si="1"/>
        <v>0</v>
      </c>
      <c r="K331" s="932">
        <f t="shared" si="2"/>
        <v>0</v>
      </c>
      <c r="L331" s="938" t="str">
        <f t="array" ref="L331">iferror(index('Internal Staffing Calculator'!F$8:F23500,match($F331,'Internal Staffing Calculator'!$E$8:$E23500,0),0),"")</f>
        <v/>
      </c>
    </row>
    <row r="332">
      <c r="A332" s="454"/>
      <c r="B332" s="927"/>
      <c r="C332" s="580"/>
      <c r="D332" s="939"/>
      <c r="E332" s="940"/>
      <c r="F332" s="941"/>
      <c r="G332" s="937" t="str">
        <f t="array" ref="G332">xlookup(F332,'Internal Staffing Calculator'!E:E,'Internal Staffing Calculator'!C:C,"")</f>
        <v/>
      </c>
      <c r="H332" s="932" t="str">
        <f t="array" ref="H332">if(F332&lt;&gt;"", iferror(index('Internal Staffing Calculator'!B$8:B23500,match(F332,'Internal Staffing Calculator'!E$8:E23500,0)), "Not In Budget"),"")</f>
        <v/>
      </c>
      <c r="I332" s="184"/>
      <c r="J332" s="932">
        <f t="shared" si="1"/>
        <v>0</v>
      </c>
      <c r="K332" s="932">
        <f t="shared" si="2"/>
        <v>0</v>
      </c>
      <c r="L332" s="938" t="str">
        <f t="array" ref="L332">iferror(index('Internal Staffing Calculator'!F$8:F23500,match($F332,'Internal Staffing Calculator'!$E$8:$E23500,0),0),"")</f>
        <v/>
      </c>
    </row>
    <row r="333">
      <c r="A333" s="454"/>
      <c r="B333" s="927"/>
      <c r="C333" s="580"/>
      <c r="D333" s="939"/>
      <c r="E333" s="940"/>
      <c r="F333" s="941"/>
      <c r="G333" s="937" t="str">
        <f t="array" ref="G333">xlookup(F333,'Internal Staffing Calculator'!E:E,'Internal Staffing Calculator'!C:C,"")</f>
        <v/>
      </c>
      <c r="H333" s="932" t="str">
        <f t="array" ref="H333">if(F333&lt;&gt;"", iferror(index('Internal Staffing Calculator'!B$8:B23500,match(F333,'Internal Staffing Calculator'!E$8:E23500,0)), "Not In Budget"),"")</f>
        <v/>
      </c>
      <c r="I333" s="184"/>
      <c r="J333" s="932">
        <f t="shared" si="1"/>
        <v>0</v>
      </c>
      <c r="K333" s="932">
        <f t="shared" si="2"/>
        <v>0</v>
      </c>
      <c r="L333" s="938" t="str">
        <f t="array" ref="L333">iferror(index('Internal Staffing Calculator'!F$8:F23500,match($F333,'Internal Staffing Calculator'!$E$8:$E23500,0),0),"")</f>
        <v/>
      </c>
    </row>
    <row r="334">
      <c r="A334" s="454"/>
      <c r="B334" s="927"/>
      <c r="C334" s="580"/>
      <c r="D334" s="939"/>
      <c r="E334" s="940"/>
      <c r="F334" s="941"/>
      <c r="G334" s="937" t="str">
        <f t="array" ref="G334">xlookup(F334,'Internal Staffing Calculator'!E:E,'Internal Staffing Calculator'!C:C,"")</f>
        <v/>
      </c>
      <c r="H334" s="932" t="str">
        <f t="array" ref="H334">if(F334&lt;&gt;"", iferror(index('Internal Staffing Calculator'!B$8:B23500,match(F334,'Internal Staffing Calculator'!E$8:E23500,0)), "Not In Budget"),"")</f>
        <v/>
      </c>
      <c r="I334" s="184"/>
      <c r="J334" s="932">
        <f t="shared" si="1"/>
        <v>0</v>
      </c>
      <c r="K334" s="932">
        <f t="shared" si="2"/>
        <v>0</v>
      </c>
      <c r="L334" s="938" t="str">
        <f t="array" ref="L334">iferror(index('Internal Staffing Calculator'!F$8:F23500,match($F334,'Internal Staffing Calculator'!$E$8:$E23500,0),0),"")</f>
        <v/>
      </c>
    </row>
    <row r="335">
      <c r="A335" s="454"/>
      <c r="B335" s="927"/>
      <c r="C335" s="580"/>
      <c r="D335" s="939"/>
      <c r="E335" s="940"/>
      <c r="F335" s="941"/>
      <c r="G335" s="937" t="str">
        <f t="array" ref="G335">xlookup(F335,'Internal Staffing Calculator'!E:E,'Internal Staffing Calculator'!C:C,"")</f>
        <v/>
      </c>
      <c r="H335" s="932" t="str">
        <f t="array" ref="H335">if(F335&lt;&gt;"", iferror(index('Internal Staffing Calculator'!B$8:B23500,match(F335,'Internal Staffing Calculator'!E$8:E23500,0)), "Not In Budget"),"")</f>
        <v/>
      </c>
      <c r="I335" s="184"/>
      <c r="J335" s="932">
        <f t="shared" si="1"/>
        <v>0</v>
      </c>
      <c r="K335" s="932">
        <f t="shared" si="2"/>
        <v>0</v>
      </c>
      <c r="L335" s="938" t="str">
        <f t="array" ref="L335">iferror(index('Internal Staffing Calculator'!F$8:F23500,match($F335,'Internal Staffing Calculator'!$E$8:$E23500,0),0),"")</f>
        <v/>
      </c>
    </row>
    <row r="336">
      <c r="A336" s="454"/>
      <c r="B336" s="927"/>
      <c r="C336" s="580"/>
      <c r="D336" s="939"/>
      <c r="E336" s="940"/>
      <c r="F336" s="941"/>
      <c r="G336" s="937" t="str">
        <f t="array" ref="G336">xlookup(F336,'Internal Staffing Calculator'!E:E,'Internal Staffing Calculator'!C:C,"")</f>
        <v/>
      </c>
      <c r="H336" s="932" t="str">
        <f t="array" ref="H336">if(F336&lt;&gt;"", iferror(index('Internal Staffing Calculator'!B$8:B23500,match(F336,'Internal Staffing Calculator'!E$8:E23500,0)), "Not In Budget"),"")</f>
        <v/>
      </c>
      <c r="I336" s="184"/>
      <c r="J336" s="932">
        <f t="shared" si="1"/>
        <v>0</v>
      </c>
      <c r="K336" s="932">
        <f t="shared" si="2"/>
        <v>0</v>
      </c>
      <c r="L336" s="938" t="str">
        <f t="array" ref="L336">iferror(index('Internal Staffing Calculator'!F$8:F23500,match($F336,'Internal Staffing Calculator'!$E$8:$E23500,0),0),"")</f>
        <v/>
      </c>
    </row>
    <row r="337">
      <c r="A337" s="454"/>
      <c r="B337" s="927"/>
      <c r="C337" s="580"/>
      <c r="D337" s="939"/>
      <c r="E337" s="940"/>
      <c r="F337" s="941"/>
      <c r="G337" s="937" t="str">
        <f t="array" ref="G337">xlookup(F337,'Internal Staffing Calculator'!E:E,'Internal Staffing Calculator'!C:C,"")</f>
        <v/>
      </c>
      <c r="H337" s="932" t="str">
        <f t="array" ref="H337">if(F337&lt;&gt;"", iferror(index('Internal Staffing Calculator'!B$8:B23500,match(F337,'Internal Staffing Calculator'!E$8:E23500,0)), "Not In Budget"),"")</f>
        <v/>
      </c>
      <c r="I337" s="184"/>
      <c r="J337" s="932">
        <f t="shared" si="1"/>
        <v>0</v>
      </c>
      <c r="K337" s="932">
        <f t="shared" si="2"/>
        <v>0</v>
      </c>
      <c r="L337" s="938" t="str">
        <f t="array" ref="L337">iferror(index('Internal Staffing Calculator'!F$8:F23500,match($F337,'Internal Staffing Calculator'!$E$8:$E23500,0),0),"")</f>
        <v/>
      </c>
    </row>
    <row r="338">
      <c r="A338" s="454"/>
      <c r="B338" s="927"/>
      <c r="C338" s="580"/>
      <c r="D338" s="939"/>
      <c r="E338" s="940"/>
      <c r="F338" s="941"/>
      <c r="G338" s="937" t="str">
        <f t="array" ref="G338">xlookup(F338,'Internal Staffing Calculator'!E:E,'Internal Staffing Calculator'!C:C,"")</f>
        <v/>
      </c>
      <c r="H338" s="932" t="str">
        <f t="array" ref="H338">if(F338&lt;&gt;"", iferror(index('Internal Staffing Calculator'!B$8:B23500,match(F338,'Internal Staffing Calculator'!E$8:E23500,0)), "Not In Budget"),"")</f>
        <v/>
      </c>
      <c r="I338" s="184"/>
      <c r="J338" s="932">
        <f t="shared" si="1"/>
        <v>0</v>
      </c>
      <c r="K338" s="932">
        <f t="shared" si="2"/>
        <v>0</v>
      </c>
      <c r="L338" s="938" t="str">
        <f t="array" ref="L338">iferror(index('Internal Staffing Calculator'!F$8:F23500,match($F338,'Internal Staffing Calculator'!$E$8:$E23500,0),0),"")</f>
        <v/>
      </c>
    </row>
    <row r="339">
      <c r="A339" s="454"/>
      <c r="B339" s="927"/>
      <c r="C339" s="580"/>
      <c r="D339" s="939"/>
      <c r="E339" s="940"/>
      <c r="F339" s="941"/>
      <c r="G339" s="937" t="str">
        <f t="array" ref="G339">xlookup(F339,'Internal Staffing Calculator'!E:E,'Internal Staffing Calculator'!C:C,"")</f>
        <v/>
      </c>
      <c r="H339" s="932" t="str">
        <f t="array" ref="H339">if(F339&lt;&gt;"", iferror(index('Internal Staffing Calculator'!B$8:B23500,match(F339,'Internal Staffing Calculator'!E$8:E23500,0)), "Not In Budget"),"")</f>
        <v/>
      </c>
      <c r="I339" s="184"/>
      <c r="J339" s="932">
        <f t="shared" si="1"/>
        <v>0</v>
      </c>
      <c r="K339" s="932">
        <f t="shared" si="2"/>
        <v>0</v>
      </c>
      <c r="L339" s="938" t="str">
        <f t="array" ref="L339">iferror(index('Internal Staffing Calculator'!F$8:F23500,match($F339,'Internal Staffing Calculator'!$E$8:$E23500,0),0),"")</f>
        <v/>
      </c>
    </row>
    <row r="340">
      <c r="A340" s="454"/>
      <c r="B340" s="927"/>
      <c r="C340" s="580"/>
      <c r="D340" s="939"/>
      <c r="E340" s="940"/>
      <c r="F340" s="941"/>
      <c r="G340" s="937" t="str">
        <f t="array" ref="G340">xlookup(F340,'Internal Staffing Calculator'!E:E,'Internal Staffing Calculator'!C:C,"")</f>
        <v/>
      </c>
      <c r="H340" s="932" t="str">
        <f t="array" ref="H340">if(F340&lt;&gt;"", iferror(index('Internal Staffing Calculator'!B$8:B23500,match(F340,'Internal Staffing Calculator'!E$8:E23500,0)), "Not In Budget"),"")</f>
        <v/>
      </c>
      <c r="I340" s="184"/>
      <c r="J340" s="932">
        <f t="shared" si="1"/>
        <v>0</v>
      </c>
      <c r="K340" s="932">
        <f t="shared" si="2"/>
        <v>0</v>
      </c>
      <c r="L340" s="938" t="str">
        <f t="array" ref="L340">iferror(index('Internal Staffing Calculator'!F$8:F23500,match($F340,'Internal Staffing Calculator'!$E$8:$E23500,0),0),"")</f>
        <v/>
      </c>
    </row>
    <row r="341">
      <c r="A341" s="454"/>
      <c r="B341" s="927"/>
      <c r="C341" s="580"/>
      <c r="D341" s="939"/>
      <c r="E341" s="940"/>
      <c r="F341" s="941"/>
      <c r="G341" s="937" t="str">
        <f t="array" ref="G341">xlookup(F341,'Internal Staffing Calculator'!E:E,'Internal Staffing Calculator'!C:C,"")</f>
        <v/>
      </c>
      <c r="H341" s="932" t="str">
        <f t="array" ref="H341">if(F341&lt;&gt;"", iferror(index('Internal Staffing Calculator'!B$8:B23500,match(F341,'Internal Staffing Calculator'!E$8:E23500,0)), "Not In Budget"),"")</f>
        <v/>
      </c>
      <c r="I341" s="184"/>
      <c r="J341" s="932">
        <f t="shared" si="1"/>
        <v>0</v>
      </c>
      <c r="K341" s="932">
        <f t="shared" si="2"/>
        <v>0</v>
      </c>
      <c r="L341" s="938" t="str">
        <f t="array" ref="L341">iferror(index('Internal Staffing Calculator'!F$8:F23500,match($F341,'Internal Staffing Calculator'!$E$8:$E23500,0),0),"")</f>
        <v/>
      </c>
    </row>
    <row r="342">
      <c r="A342" s="454"/>
      <c r="B342" s="927"/>
      <c r="C342" s="580"/>
      <c r="D342" s="939"/>
      <c r="E342" s="940"/>
      <c r="F342" s="941"/>
      <c r="G342" s="937" t="str">
        <f t="array" ref="G342">xlookup(F342,'Internal Staffing Calculator'!E:E,'Internal Staffing Calculator'!C:C,"")</f>
        <v/>
      </c>
      <c r="H342" s="932" t="str">
        <f t="array" ref="H342">if(F342&lt;&gt;"", iferror(index('Internal Staffing Calculator'!B$8:B23500,match(F342,'Internal Staffing Calculator'!E$8:E23500,0)), "Not In Budget"),"")</f>
        <v/>
      </c>
      <c r="I342" s="184"/>
      <c r="J342" s="932">
        <f t="shared" si="1"/>
        <v>0</v>
      </c>
      <c r="K342" s="932">
        <f t="shared" si="2"/>
        <v>0</v>
      </c>
      <c r="L342" s="938" t="str">
        <f t="array" ref="L342">iferror(index('Internal Staffing Calculator'!F$8:F23500,match($F342,'Internal Staffing Calculator'!$E$8:$E23500,0),0),"")</f>
        <v/>
      </c>
    </row>
    <row r="343">
      <c r="A343" s="454"/>
      <c r="B343" s="927"/>
      <c r="C343" s="580"/>
      <c r="D343" s="939"/>
      <c r="E343" s="940"/>
      <c r="F343" s="941"/>
      <c r="G343" s="937" t="str">
        <f t="array" ref="G343">xlookup(F343,'Internal Staffing Calculator'!E:E,'Internal Staffing Calculator'!C:C,"")</f>
        <v/>
      </c>
      <c r="H343" s="932" t="str">
        <f t="array" ref="H343">if(F343&lt;&gt;"", iferror(index('Internal Staffing Calculator'!B$8:B23500,match(F343,'Internal Staffing Calculator'!E$8:E23500,0)), "Not In Budget"),"")</f>
        <v/>
      </c>
      <c r="I343" s="184"/>
      <c r="J343" s="932">
        <f t="shared" si="1"/>
        <v>0</v>
      </c>
      <c r="K343" s="932">
        <f t="shared" si="2"/>
        <v>0</v>
      </c>
      <c r="L343" s="938" t="str">
        <f t="array" ref="L343">iferror(index('Internal Staffing Calculator'!F$8:F23500,match($F343,'Internal Staffing Calculator'!$E$8:$E23500,0),0),"")</f>
        <v/>
      </c>
    </row>
    <row r="344">
      <c r="A344" s="454"/>
      <c r="B344" s="927"/>
      <c r="C344" s="580"/>
      <c r="D344" s="939"/>
      <c r="E344" s="940"/>
      <c r="F344" s="941"/>
      <c r="G344" s="937" t="str">
        <f t="array" ref="G344">xlookup(F344,'Internal Staffing Calculator'!E:E,'Internal Staffing Calculator'!C:C,"")</f>
        <v/>
      </c>
      <c r="H344" s="932" t="str">
        <f t="array" ref="H344">if(F344&lt;&gt;"", iferror(index('Internal Staffing Calculator'!B$8:B23500,match(F344,'Internal Staffing Calculator'!E$8:E23500,0)), "Not In Budget"),"")</f>
        <v/>
      </c>
      <c r="I344" s="184"/>
      <c r="J344" s="932">
        <f t="shared" si="1"/>
        <v>0</v>
      </c>
      <c r="K344" s="932">
        <f t="shared" si="2"/>
        <v>0</v>
      </c>
      <c r="L344" s="938" t="str">
        <f t="array" ref="L344">iferror(index('Internal Staffing Calculator'!F$8:F23500,match($F344,'Internal Staffing Calculator'!$E$8:$E23500,0),0),"")</f>
        <v/>
      </c>
    </row>
    <row r="345">
      <c r="A345" s="454"/>
      <c r="B345" s="927"/>
      <c r="C345" s="580"/>
      <c r="D345" s="939"/>
      <c r="E345" s="940"/>
      <c r="F345" s="941"/>
      <c r="G345" s="937" t="str">
        <f t="array" ref="G345">xlookup(F345,'Internal Staffing Calculator'!E:E,'Internal Staffing Calculator'!C:C,"")</f>
        <v/>
      </c>
      <c r="H345" s="932" t="str">
        <f t="array" ref="H345">if(F345&lt;&gt;"", iferror(index('Internal Staffing Calculator'!B$8:B23500,match(F345,'Internal Staffing Calculator'!E$8:E23500,0)), "Not In Budget"),"")</f>
        <v/>
      </c>
      <c r="I345" s="184"/>
      <c r="J345" s="932">
        <f t="shared" si="1"/>
        <v>0</v>
      </c>
      <c r="K345" s="932">
        <f t="shared" si="2"/>
        <v>0</v>
      </c>
      <c r="L345" s="938" t="str">
        <f t="array" ref="L345">iferror(index('Internal Staffing Calculator'!F$8:F23500,match($F345,'Internal Staffing Calculator'!$E$8:$E23500,0),0),"")</f>
        <v/>
      </c>
    </row>
    <row r="346">
      <c r="A346" s="454"/>
      <c r="B346" s="927"/>
      <c r="C346" s="580"/>
      <c r="D346" s="939"/>
      <c r="E346" s="940"/>
      <c r="F346" s="941"/>
      <c r="G346" s="937" t="str">
        <f t="array" ref="G346">xlookup(F346,'Internal Staffing Calculator'!E:E,'Internal Staffing Calculator'!C:C,"")</f>
        <v/>
      </c>
      <c r="H346" s="932" t="str">
        <f t="array" ref="H346">if(F346&lt;&gt;"", iferror(index('Internal Staffing Calculator'!B$8:B23500,match(F346,'Internal Staffing Calculator'!E$8:E23500,0)), "Not In Budget"),"")</f>
        <v/>
      </c>
      <c r="I346" s="184"/>
      <c r="J346" s="932">
        <f t="shared" si="1"/>
        <v>0</v>
      </c>
      <c r="K346" s="932">
        <f t="shared" si="2"/>
        <v>0</v>
      </c>
      <c r="L346" s="938" t="str">
        <f t="array" ref="L346">iferror(index('Internal Staffing Calculator'!F$8:F23500,match($F346,'Internal Staffing Calculator'!$E$8:$E23500,0),0),"")</f>
        <v/>
      </c>
    </row>
    <row r="347">
      <c r="A347" s="454"/>
      <c r="B347" s="927"/>
      <c r="C347" s="580"/>
      <c r="D347" s="939"/>
      <c r="E347" s="940"/>
      <c r="F347" s="941"/>
      <c r="G347" s="937" t="str">
        <f t="array" ref="G347">xlookup(F347,'Internal Staffing Calculator'!E:E,'Internal Staffing Calculator'!C:C,"")</f>
        <v/>
      </c>
      <c r="H347" s="932" t="str">
        <f t="array" ref="H347">if(F347&lt;&gt;"", iferror(index('Internal Staffing Calculator'!B$8:B23500,match(F347,'Internal Staffing Calculator'!E$8:E23500,0)), "Not In Budget"),"")</f>
        <v/>
      </c>
      <c r="I347" s="184"/>
      <c r="J347" s="932">
        <f t="shared" si="1"/>
        <v>0</v>
      </c>
      <c r="K347" s="932">
        <f t="shared" si="2"/>
        <v>0</v>
      </c>
      <c r="L347" s="938" t="str">
        <f t="array" ref="L347">iferror(index('Internal Staffing Calculator'!F$8:F23500,match($F347,'Internal Staffing Calculator'!$E$8:$E23500,0),0),"")</f>
        <v/>
      </c>
    </row>
    <row r="348">
      <c r="A348" s="454"/>
      <c r="B348" s="927"/>
      <c r="C348" s="580"/>
      <c r="D348" s="939"/>
      <c r="E348" s="940"/>
      <c r="F348" s="941"/>
      <c r="G348" s="937" t="str">
        <f t="array" ref="G348">xlookup(F348,'Internal Staffing Calculator'!E:E,'Internal Staffing Calculator'!C:C,"")</f>
        <v/>
      </c>
      <c r="H348" s="932" t="str">
        <f t="array" ref="H348">if(F348&lt;&gt;"", iferror(index('Internal Staffing Calculator'!B$8:B23500,match(F348,'Internal Staffing Calculator'!E$8:E23500,0)), "Not In Budget"),"")</f>
        <v/>
      </c>
      <c r="I348" s="184"/>
      <c r="J348" s="932">
        <f t="shared" si="1"/>
        <v>0</v>
      </c>
      <c r="K348" s="932">
        <f t="shared" si="2"/>
        <v>0</v>
      </c>
      <c r="L348" s="938" t="str">
        <f t="array" ref="L348">iferror(index('Internal Staffing Calculator'!F$8:F23500,match($F348,'Internal Staffing Calculator'!$E$8:$E23500,0),0),"")</f>
        <v/>
      </c>
    </row>
    <row r="349">
      <c r="A349" s="454"/>
      <c r="B349" s="927"/>
      <c r="C349" s="580"/>
      <c r="D349" s="939"/>
      <c r="E349" s="940"/>
      <c r="F349" s="941"/>
      <c r="G349" s="937" t="str">
        <f t="array" ref="G349">xlookup(F349,'Internal Staffing Calculator'!E:E,'Internal Staffing Calculator'!C:C,"")</f>
        <v/>
      </c>
      <c r="H349" s="932" t="str">
        <f t="array" ref="H349">if(F349&lt;&gt;"", iferror(index('Internal Staffing Calculator'!B$8:B23500,match(F349,'Internal Staffing Calculator'!E$8:E23500,0)), "Not In Budget"),"")</f>
        <v/>
      </c>
      <c r="I349" s="184"/>
      <c r="J349" s="932">
        <f t="shared" si="1"/>
        <v>0</v>
      </c>
      <c r="K349" s="932">
        <f t="shared" si="2"/>
        <v>0</v>
      </c>
      <c r="L349" s="938" t="str">
        <f t="array" ref="L349">iferror(index('Internal Staffing Calculator'!F$8:F23500,match($F349,'Internal Staffing Calculator'!$E$8:$E23500,0),0),"")</f>
        <v/>
      </c>
    </row>
    <row r="350">
      <c r="A350" s="454"/>
      <c r="B350" s="927"/>
      <c r="C350" s="580"/>
      <c r="D350" s="939"/>
      <c r="E350" s="940"/>
      <c r="F350" s="941"/>
      <c r="G350" s="937" t="str">
        <f t="array" ref="G350">xlookup(F350,'Internal Staffing Calculator'!E:E,'Internal Staffing Calculator'!C:C,"")</f>
        <v/>
      </c>
      <c r="H350" s="932" t="str">
        <f t="array" ref="H350">if(F350&lt;&gt;"", iferror(index('Internal Staffing Calculator'!B$8:B23500,match(F350,'Internal Staffing Calculator'!E$8:E23500,0)), "Not In Budget"),"")</f>
        <v/>
      </c>
      <c r="I350" s="184"/>
      <c r="J350" s="932">
        <f t="shared" si="1"/>
        <v>0</v>
      </c>
      <c r="K350" s="932">
        <f t="shared" si="2"/>
        <v>0</v>
      </c>
      <c r="L350" s="938" t="str">
        <f t="array" ref="L350">iferror(index('Internal Staffing Calculator'!F$8:F23500,match($F350,'Internal Staffing Calculator'!$E$8:$E23500,0),0),"")</f>
        <v/>
      </c>
    </row>
    <row r="351">
      <c r="A351" s="454"/>
      <c r="B351" s="927"/>
      <c r="C351" s="580"/>
      <c r="D351" s="939"/>
      <c r="E351" s="940"/>
      <c r="F351" s="941"/>
      <c r="G351" s="937" t="str">
        <f t="array" ref="G351">xlookup(F351,'Internal Staffing Calculator'!E:E,'Internal Staffing Calculator'!C:C,"")</f>
        <v/>
      </c>
      <c r="H351" s="932" t="str">
        <f t="array" ref="H351">if(F351&lt;&gt;"", iferror(index('Internal Staffing Calculator'!B$8:B23500,match(F351,'Internal Staffing Calculator'!E$8:E23500,0)), "Not In Budget"),"")</f>
        <v/>
      </c>
      <c r="I351" s="184"/>
      <c r="J351" s="932">
        <f t="shared" si="1"/>
        <v>0</v>
      </c>
      <c r="K351" s="932">
        <f t="shared" si="2"/>
        <v>0</v>
      </c>
      <c r="L351" s="938" t="str">
        <f t="array" ref="L351">iferror(index('Internal Staffing Calculator'!F$8:F23500,match($F351,'Internal Staffing Calculator'!$E$8:$E23500,0),0),"")</f>
        <v/>
      </c>
    </row>
    <row r="352">
      <c r="A352" s="454"/>
      <c r="B352" s="927"/>
      <c r="C352" s="580"/>
      <c r="D352" s="939"/>
      <c r="E352" s="940"/>
      <c r="F352" s="941"/>
      <c r="G352" s="937" t="str">
        <f t="array" ref="G352">xlookup(F352,'Internal Staffing Calculator'!E:E,'Internal Staffing Calculator'!C:C,"")</f>
        <v/>
      </c>
      <c r="H352" s="932" t="str">
        <f t="array" ref="H352">if(F352&lt;&gt;"", iferror(index('Internal Staffing Calculator'!B$8:B23500,match(F352,'Internal Staffing Calculator'!E$8:E23500,0)), "Not In Budget"),"")</f>
        <v/>
      </c>
      <c r="I352" s="184"/>
      <c r="J352" s="932">
        <f t="shared" si="1"/>
        <v>0</v>
      </c>
      <c r="K352" s="932">
        <f t="shared" si="2"/>
        <v>0</v>
      </c>
      <c r="L352" s="938" t="str">
        <f t="array" ref="L352">iferror(index('Internal Staffing Calculator'!F$8:F23500,match($F352,'Internal Staffing Calculator'!$E$8:$E23500,0),0),"")</f>
        <v/>
      </c>
    </row>
    <row r="353">
      <c r="A353" s="454"/>
      <c r="B353" s="927"/>
      <c r="C353" s="580"/>
      <c r="D353" s="939"/>
      <c r="E353" s="940"/>
      <c r="F353" s="941"/>
      <c r="G353" s="937" t="str">
        <f t="array" ref="G353">xlookup(F353,'Internal Staffing Calculator'!E:E,'Internal Staffing Calculator'!C:C,"")</f>
        <v/>
      </c>
      <c r="H353" s="932" t="str">
        <f t="array" ref="H353">if(F353&lt;&gt;"", iferror(index('Internal Staffing Calculator'!B$8:B23500,match(F353,'Internal Staffing Calculator'!E$8:E23500,0)), "Not In Budget"),"")</f>
        <v/>
      </c>
      <c r="I353" s="184"/>
      <c r="J353" s="932">
        <f t="shared" si="1"/>
        <v>0</v>
      </c>
      <c r="K353" s="932">
        <f t="shared" si="2"/>
        <v>0</v>
      </c>
      <c r="L353" s="938" t="str">
        <f t="array" ref="L353">iferror(index('Internal Staffing Calculator'!F$8:F23500,match($F353,'Internal Staffing Calculator'!$E$8:$E23500,0),0),"")</f>
        <v/>
      </c>
    </row>
    <row r="354">
      <c r="A354" s="454"/>
      <c r="B354" s="927"/>
      <c r="C354" s="580"/>
      <c r="D354" s="939"/>
      <c r="E354" s="940"/>
      <c r="F354" s="941"/>
      <c r="G354" s="937" t="str">
        <f t="array" ref="G354">xlookup(F354,'Internal Staffing Calculator'!E:E,'Internal Staffing Calculator'!C:C,"")</f>
        <v/>
      </c>
      <c r="H354" s="932" t="str">
        <f t="array" ref="H354">if(F354&lt;&gt;"", iferror(index('Internal Staffing Calculator'!B$8:B23500,match(F354,'Internal Staffing Calculator'!E$8:E23500,0)), "Not In Budget"),"")</f>
        <v/>
      </c>
      <c r="I354" s="184"/>
      <c r="J354" s="932">
        <f t="shared" si="1"/>
        <v>0</v>
      </c>
      <c r="K354" s="932">
        <f t="shared" si="2"/>
        <v>0</v>
      </c>
      <c r="L354" s="938" t="str">
        <f t="array" ref="L354">iferror(index('Internal Staffing Calculator'!F$8:F23500,match($F354,'Internal Staffing Calculator'!$E$8:$E23500,0),0),"")</f>
        <v/>
      </c>
    </row>
    <row r="355">
      <c r="A355" s="454"/>
      <c r="B355" s="927"/>
      <c r="C355" s="580"/>
      <c r="D355" s="939"/>
      <c r="E355" s="940"/>
      <c r="F355" s="941"/>
      <c r="G355" s="937" t="str">
        <f t="array" ref="G355">xlookup(F355,'Internal Staffing Calculator'!E:E,'Internal Staffing Calculator'!C:C,"")</f>
        <v/>
      </c>
      <c r="H355" s="932" t="str">
        <f t="array" ref="H355">if(F355&lt;&gt;"", iferror(index('Internal Staffing Calculator'!B$8:B23500,match(F355,'Internal Staffing Calculator'!E$8:E23500,0)), "Not In Budget"),"")</f>
        <v/>
      </c>
      <c r="I355" s="184"/>
      <c r="J355" s="932">
        <f t="shared" si="1"/>
        <v>0</v>
      </c>
      <c r="K355" s="932">
        <f t="shared" si="2"/>
        <v>0</v>
      </c>
      <c r="L355" s="938" t="str">
        <f t="array" ref="L355">iferror(index('Internal Staffing Calculator'!F$8:F23500,match($F355,'Internal Staffing Calculator'!$E$8:$E23500,0),0),"")</f>
        <v/>
      </c>
    </row>
    <row r="356">
      <c r="A356" s="454"/>
      <c r="B356" s="927"/>
      <c r="C356" s="580"/>
      <c r="D356" s="939"/>
      <c r="E356" s="940"/>
      <c r="F356" s="941"/>
      <c r="G356" s="937" t="str">
        <f t="array" ref="G356">xlookup(F356,'Internal Staffing Calculator'!E:E,'Internal Staffing Calculator'!C:C,"")</f>
        <v/>
      </c>
      <c r="H356" s="932" t="str">
        <f t="array" ref="H356">if(F356&lt;&gt;"", iferror(index('Internal Staffing Calculator'!B$8:B23500,match(F356,'Internal Staffing Calculator'!E$8:E23500,0)), "Not In Budget"),"")</f>
        <v/>
      </c>
      <c r="I356" s="184"/>
      <c r="J356" s="932">
        <f t="shared" si="1"/>
        <v>0</v>
      </c>
      <c r="K356" s="932">
        <f t="shared" si="2"/>
        <v>0</v>
      </c>
      <c r="L356" s="938" t="str">
        <f t="array" ref="L356">iferror(index('Internal Staffing Calculator'!F$8:F23500,match($F356,'Internal Staffing Calculator'!$E$8:$E23500,0),0),"")</f>
        <v/>
      </c>
    </row>
    <row r="357">
      <c r="A357" s="454"/>
      <c r="B357" s="927"/>
      <c r="C357" s="580"/>
      <c r="D357" s="939"/>
      <c r="E357" s="940"/>
      <c r="F357" s="941"/>
      <c r="G357" s="937" t="str">
        <f t="array" ref="G357">xlookup(F357,'Internal Staffing Calculator'!E:E,'Internal Staffing Calculator'!C:C,"")</f>
        <v/>
      </c>
      <c r="H357" s="932" t="str">
        <f t="array" ref="H357">if(F357&lt;&gt;"", iferror(index('Internal Staffing Calculator'!B$8:B23500,match(F357,'Internal Staffing Calculator'!E$8:E23500,0)), "Not In Budget"),"")</f>
        <v/>
      </c>
      <c r="I357" s="184"/>
      <c r="J357" s="932">
        <f t="shared" si="1"/>
        <v>0</v>
      </c>
      <c r="K357" s="932">
        <f t="shared" si="2"/>
        <v>0</v>
      </c>
      <c r="L357" s="938" t="str">
        <f t="array" ref="L357">iferror(index('Internal Staffing Calculator'!F$8:F23500,match($F357,'Internal Staffing Calculator'!$E$8:$E23500,0),0),"")</f>
        <v/>
      </c>
    </row>
    <row r="358">
      <c r="A358" s="454"/>
      <c r="B358" s="927"/>
      <c r="C358" s="580"/>
      <c r="D358" s="939"/>
      <c r="E358" s="940"/>
      <c r="F358" s="941"/>
      <c r="G358" s="937" t="str">
        <f t="array" ref="G358">xlookup(F358,'Internal Staffing Calculator'!E:E,'Internal Staffing Calculator'!C:C,"")</f>
        <v/>
      </c>
      <c r="H358" s="932" t="str">
        <f t="array" ref="H358">if(F358&lt;&gt;"", iferror(index('Internal Staffing Calculator'!B$8:B23500,match(F358,'Internal Staffing Calculator'!E$8:E23500,0)), "Not In Budget"),"")</f>
        <v/>
      </c>
      <c r="I358" s="184"/>
      <c r="J358" s="932">
        <f t="shared" si="1"/>
        <v>0</v>
      </c>
      <c r="K358" s="932">
        <f t="shared" si="2"/>
        <v>0</v>
      </c>
      <c r="L358" s="938" t="str">
        <f t="array" ref="L358">iferror(index('Internal Staffing Calculator'!F$8:F23500,match($F358,'Internal Staffing Calculator'!$E$8:$E23500,0),0),"")</f>
        <v/>
      </c>
    </row>
    <row r="359">
      <c r="A359" s="454"/>
      <c r="B359" s="927"/>
      <c r="C359" s="580"/>
      <c r="D359" s="939"/>
      <c r="E359" s="940"/>
      <c r="F359" s="941"/>
      <c r="G359" s="937" t="str">
        <f t="array" ref="G359">xlookup(F359,'Internal Staffing Calculator'!E:E,'Internal Staffing Calculator'!C:C,"")</f>
        <v/>
      </c>
      <c r="H359" s="932" t="str">
        <f t="array" ref="H359">if(F359&lt;&gt;"", iferror(index('Internal Staffing Calculator'!B$8:B23500,match(F359,'Internal Staffing Calculator'!E$8:E23500,0)), "Not In Budget"),"")</f>
        <v/>
      </c>
      <c r="I359" s="184"/>
      <c r="J359" s="932">
        <f t="shared" si="1"/>
        <v>0</v>
      </c>
      <c r="K359" s="932">
        <f t="shared" si="2"/>
        <v>0</v>
      </c>
      <c r="L359" s="938" t="str">
        <f t="array" ref="L359">iferror(index('Internal Staffing Calculator'!F$8:F23500,match($F359,'Internal Staffing Calculator'!$E$8:$E23500,0),0),"")</f>
        <v/>
      </c>
    </row>
    <row r="360">
      <c r="A360" s="454"/>
      <c r="B360" s="927"/>
      <c r="C360" s="580"/>
      <c r="D360" s="939"/>
      <c r="E360" s="940"/>
      <c r="F360" s="941"/>
      <c r="G360" s="937" t="str">
        <f t="array" ref="G360">xlookup(F360,'Internal Staffing Calculator'!E:E,'Internal Staffing Calculator'!C:C,"")</f>
        <v/>
      </c>
      <c r="H360" s="932" t="str">
        <f t="array" ref="H360">if(F360&lt;&gt;"", iferror(index('Internal Staffing Calculator'!B$8:B23500,match(F360,'Internal Staffing Calculator'!E$8:E23500,0)), "Not In Budget"),"")</f>
        <v/>
      </c>
      <c r="I360" s="184"/>
      <c r="J360" s="932">
        <f t="shared" si="1"/>
        <v>0</v>
      </c>
      <c r="K360" s="932">
        <f t="shared" si="2"/>
        <v>0</v>
      </c>
      <c r="L360" s="938" t="str">
        <f t="array" ref="L360">iferror(index('Internal Staffing Calculator'!F$8:F23500,match($F360,'Internal Staffing Calculator'!$E$8:$E23500,0),0),"")</f>
        <v/>
      </c>
    </row>
    <row r="361">
      <c r="A361" s="454"/>
      <c r="B361" s="927"/>
      <c r="C361" s="580"/>
      <c r="D361" s="939"/>
      <c r="E361" s="940"/>
      <c r="F361" s="941"/>
      <c r="G361" s="937" t="str">
        <f t="array" ref="G361">xlookup(F361,'Internal Staffing Calculator'!E:E,'Internal Staffing Calculator'!C:C,"")</f>
        <v/>
      </c>
      <c r="H361" s="932" t="str">
        <f t="array" ref="H361">if(F361&lt;&gt;"", iferror(index('Internal Staffing Calculator'!B$8:B23500,match(F361,'Internal Staffing Calculator'!E$8:E23500,0)), "Not In Budget"),"")</f>
        <v/>
      </c>
      <c r="I361" s="184"/>
      <c r="J361" s="932">
        <f t="shared" si="1"/>
        <v>0</v>
      </c>
      <c r="K361" s="932">
        <f t="shared" si="2"/>
        <v>0</v>
      </c>
      <c r="L361" s="938" t="str">
        <f t="array" ref="L361">iferror(index('Internal Staffing Calculator'!F$8:F23500,match($F361,'Internal Staffing Calculator'!$E$8:$E23500,0),0),"")</f>
        <v/>
      </c>
    </row>
    <row r="362">
      <c r="A362" s="454"/>
      <c r="B362" s="927"/>
      <c r="C362" s="580"/>
      <c r="D362" s="939"/>
      <c r="E362" s="940"/>
      <c r="F362" s="941"/>
      <c r="G362" s="937" t="str">
        <f t="array" ref="G362">xlookup(F362,'Internal Staffing Calculator'!E:E,'Internal Staffing Calculator'!C:C,"")</f>
        <v/>
      </c>
      <c r="H362" s="932" t="str">
        <f t="array" ref="H362">if(F362&lt;&gt;"", iferror(index('Internal Staffing Calculator'!B$8:B23500,match(F362,'Internal Staffing Calculator'!E$8:E23500,0)), "Not In Budget"),"")</f>
        <v/>
      </c>
      <c r="I362" s="184"/>
      <c r="J362" s="932">
        <f t="shared" si="1"/>
        <v>0</v>
      </c>
      <c r="K362" s="932">
        <f t="shared" si="2"/>
        <v>0</v>
      </c>
      <c r="L362" s="938" t="str">
        <f t="array" ref="L362">iferror(index('Internal Staffing Calculator'!F$8:F23500,match($F362,'Internal Staffing Calculator'!$E$8:$E23500,0),0),"")</f>
        <v/>
      </c>
    </row>
    <row r="363">
      <c r="A363" s="454"/>
      <c r="B363" s="927"/>
      <c r="C363" s="580"/>
      <c r="D363" s="939"/>
      <c r="E363" s="940"/>
      <c r="F363" s="941"/>
      <c r="G363" s="937" t="str">
        <f t="array" ref="G363">xlookup(F363,'Internal Staffing Calculator'!E:E,'Internal Staffing Calculator'!C:C,"")</f>
        <v/>
      </c>
      <c r="H363" s="932" t="str">
        <f t="array" ref="H363">if(F363&lt;&gt;"", iferror(index('Internal Staffing Calculator'!B$8:B23500,match(F363,'Internal Staffing Calculator'!E$8:E23500,0)), "Not In Budget"),"")</f>
        <v/>
      </c>
      <c r="I363" s="184"/>
      <c r="J363" s="932">
        <f t="shared" si="1"/>
        <v>0</v>
      </c>
      <c r="K363" s="932">
        <f t="shared" si="2"/>
        <v>0</v>
      </c>
      <c r="L363" s="938" t="str">
        <f t="array" ref="L363">iferror(index('Internal Staffing Calculator'!F$8:F23500,match($F363,'Internal Staffing Calculator'!$E$8:$E23500,0),0),"")</f>
        <v/>
      </c>
    </row>
    <row r="364">
      <c r="A364" s="454"/>
      <c r="B364" s="927"/>
      <c r="C364" s="580"/>
      <c r="D364" s="939"/>
      <c r="E364" s="940"/>
      <c r="F364" s="941"/>
      <c r="G364" s="937" t="str">
        <f t="array" ref="G364">xlookup(F364,'Internal Staffing Calculator'!E:E,'Internal Staffing Calculator'!C:C,"")</f>
        <v/>
      </c>
      <c r="H364" s="932" t="str">
        <f t="array" ref="H364">if(F364&lt;&gt;"", iferror(index('Internal Staffing Calculator'!B$8:B23500,match(F364,'Internal Staffing Calculator'!E$8:E23500,0)), "Not In Budget"),"")</f>
        <v/>
      </c>
      <c r="I364" s="184"/>
      <c r="J364" s="932">
        <f t="shared" si="1"/>
        <v>0</v>
      </c>
      <c r="K364" s="932">
        <f t="shared" si="2"/>
        <v>0</v>
      </c>
      <c r="L364" s="938" t="str">
        <f t="array" ref="L364">iferror(index('Internal Staffing Calculator'!F$8:F23500,match($F364,'Internal Staffing Calculator'!$E$8:$E23500,0),0),"")</f>
        <v/>
      </c>
    </row>
    <row r="365">
      <c r="A365" s="454"/>
      <c r="B365" s="927"/>
      <c r="C365" s="580"/>
      <c r="D365" s="939"/>
      <c r="E365" s="940"/>
      <c r="F365" s="941"/>
      <c r="G365" s="937" t="str">
        <f t="array" ref="G365">xlookup(F365,'Internal Staffing Calculator'!E:E,'Internal Staffing Calculator'!C:C,"")</f>
        <v/>
      </c>
      <c r="H365" s="932" t="str">
        <f t="array" ref="H365">if(F365&lt;&gt;"", iferror(index('Internal Staffing Calculator'!B$8:B23500,match(F365,'Internal Staffing Calculator'!E$8:E23500,0)), "Not In Budget"),"")</f>
        <v/>
      </c>
      <c r="I365" s="184"/>
      <c r="J365" s="932">
        <f t="shared" si="1"/>
        <v>0</v>
      </c>
      <c r="K365" s="932">
        <f t="shared" si="2"/>
        <v>0</v>
      </c>
      <c r="L365" s="938" t="str">
        <f t="array" ref="L365">iferror(index('Internal Staffing Calculator'!F$8:F23500,match($F365,'Internal Staffing Calculator'!$E$8:$E23500,0),0),"")</f>
        <v/>
      </c>
    </row>
    <row r="366">
      <c r="A366" s="454"/>
      <c r="B366" s="927"/>
      <c r="C366" s="580"/>
      <c r="D366" s="939"/>
      <c r="E366" s="940"/>
      <c r="F366" s="941"/>
      <c r="G366" s="937" t="str">
        <f t="array" ref="G366">xlookup(F366,'Internal Staffing Calculator'!E:E,'Internal Staffing Calculator'!C:C,"")</f>
        <v/>
      </c>
      <c r="H366" s="932" t="str">
        <f t="array" ref="H366">if(F366&lt;&gt;"", iferror(index('Internal Staffing Calculator'!B$8:B23500,match(F366,'Internal Staffing Calculator'!E$8:E23500,0)), "Not In Budget"),"")</f>
        <v/>
      </c>
      <c r="I366" s="184"/>
      <c r="J366" s="932">
        <f t="shared" si="1"/>
        <v>0</v>
      </c>
      <c r="K366" s="932">
        <f t="shared" si="2"/>
        <v>0</v>
      </c>
      <c r="L366" s="938" t="str">
        <f t="array" ref="L366">iferror(index('Internal Staffing Calculator'!F$8:F23500,match($F366,'Internal Staffing Calculator'!$E$8:$E23500,0),0),"")</f>
        <v/>
      </c>
    </row>
    <row r="367">
      <c r="A367" s="454"/>
      <c r="B367" s="927"/>
      <c r="C367" s="580"/>
      <c r="D367" s="939"/>
      <c r="E367" s="940"/>
      <c r="F367" s="941"/>
      <c r="G367" s="937" t="str">
        <f t="array" ref="G367">xlookup(F367,'Internal Staffing Calculator'!E:E,'Internal Staffing Calculator'!C:C,"")</f>
        <v/>
      </c>
      <c r="H367" s="932" t="str">
        <f t="array" ref="H367">if(F367&lt;&gt;"", iferror(index('Internal Staffing Calculator'!B$8:B23500,match(F367,'Internal Staffing Calculator'!E$8:E23500,0)), "Not In Budget"),"")</f>
        <v/>
      </c>
      <c r="I367" s="184"/>
      <c r="J367" s="932">
        <f t="shared" si="1"/>
        <v>0</v>
      </c>
      <c r="K367" s="932">
        <f t="shared" si="2"/>
        <v>0</v>
      </c>
      <c r="L367" s="938" t="str">
        <f t="array" ref="L367">iferror(index('Internal Staffing Calculator'!F$8:F23500,match($F367,'Internal Staffing Calculator'!$E$8:$E23500,0),0),"")</f>
        <v/>
      </c>
    </row>
    <row r="368">
      <c r="A368" s="454"/>
      <c r="B368" s="927"/>
      <c r="C368" s="580"/>
      <c r="D368" s="939"/>
      <c r="E368" s="940"/>
      <c r="F368" s="941"/>
      <c r="G368" s="937" t="str">
        <f t="array" ref="G368">xlookup(F368,'Internal Staffing Calculator'!E:E,'Internal Staffing Calculator'!C:C,"")</f>
        <v/>
      </c>
      <c r="H368" s="932" t="str">
        <f t="array" ref="H368">if(F368&lt;&gt;"", iferror(index('Internal Staffing Calculator'!B$8:B23500,match(F368,'Internal Staffing Calculator'!E$8:E23500,0)), "Not In Budget"),"")</f>
        <v/>
      </c>
      <c r="I368" s="184"/>
      <c r="J368" s="932">
        <f t="shared" si="1"/>
        <v>0</v>
      </c>
      <c r="K368" s="932">
        <f t="shared" si="2"/>
        <v>0</v>
      </c>
      <c r="L368" s="938" t="str">
        <f t="array" ref="L368">iferror(index('Internal Staffing Calculator'!F$8:F23500,match($F368,'Internal Staffing Calculator'!$E$8:$E23500,0),0),"")</f>
        <v/>
      </c>
    </row>
    <row r="369">
      <c r="A369" s="454"/>
      <c r="B369" s="927"/>
      <c r="C369" s="580"/>
      <c r="D369" s="939"/>
      <c r="E369" s="940"/>
      <c r="F369" s="941"/>
      <c r="G369" s="937" t="str">
        <f t="array" ref="G369">xlookup(F369,'Internal Staffing Calculator'!E:E,'Internal Staffing Calculator'!C:C,"")</f>
        <v/>
      </c>
      <c r="H369" s="932" t="str">
        <f t="array" ref="H369">if(F369&lt;&gt;"", iferror(index('Internal Staffing Calculator'!B$8:B23500,match(F369,'Internal Staffing Calculator'!E$8:E23500,0)), "Not In Budget"),"")</f>
        <v/>
      </c>
      <c r="I369" s="184"/>
      <c r="J369" s="932">
        <f t="shared" si="1"/>
        <v>0</v>
      </c>
      <c r="K369" s="932">
        <f t="shared" si="2"/>
        <v>0</v>
      </c>
      <c r="L369" s="938" t="str">
        <f t="array" ref="L369">iferror(index('Internal Staffing Calculator'!F$8:F23500,match($F369,'Internal Staffing Calculator'!$E$8:$E23500,0),0),"")</f>
        <v/>
      </c>
    </row>
    <row r="370">
      <c r="A370" s="454"/>
      <c r="B370" s="927"/>
      <c r="C370" s="580"/>
      <c r="D370" s="939"/>
      <c r="E370" s="940"/>
      <c r="F370" s="941"/>
      <c r="G370" s="937" t="str">
        <f t="array" ref="G370">xlookup(F370,'Internal Staffing Calculator'!E:E,'Internal Staffing Calculator'!C:C,"")</f>
        <v/>
      </c>
      <c r="H370" s="932" t="str">
        <f t="array" ref="H370">if(F370&lt;&gt;"", iferror(index('Internal Staffing Calculator'!B$8:B23500,match(F370,'Internal Staffing Calculator'!E$8:E23500,0)), "Not In Budget"),"")</f>
        <v/>
      </c>
      <c r="I370" s="184"/>
      <c r="J370" s="932">
        <f t="shared" si="1"/>
        <v>0</v>
      </c>
      <c r="K370" s="932">
        <f t="shared" si="2"/>
        <v>0</v>
      </c>
      <c r="L370" s="938" t="str">
        <f t="array" ref="L370">iferror(index('Internal Staffing Calculator'!F$8:F23500,match($F370,'Internal Staffing Calculator'!$E$8:$E23500,0),0),"")</f>
        <v/>
      </c>
    </row>
    <row r="371">
      <c r="A371" s="454"/>
      <c r="B371" s="927"/>
      <c r="C371" s="580"/>
      <c r="D371" s="939"/>
      <c r="E371" s="940"/>
      <c r="F371" s="941"/>
      <c r="G371" s="937" t="str">
        <f t="array" ref="G371">xlookup(F371,'Internal Staffing Calculator'!E:E,'Internal Staffing Calculator'!C:C,"")</f>
        <v/>
      </c>
      <c r="H371" s="932" t="str">
        <f t="array" ref="H371">if(F371&lt;&gt;"", iferror(index('Internal Staffing Calculator'!B$8:B23500,match(F371,'Internal Staffing Calculator'!E$8:E23500,0)), "Not In Budget"),"")</f>
        <v/>
      </c>
      <c r="I371" s="184"/>
      <c r="J371" s="932">
        <f t="shared" si="1"/>
        <v>0</v>
      </c>
      <c r="K371" s="932">
        <f t="shared" si="2"/>
        <v>0</v>
      </c>
      <c r="L371" s="938" t="str">
        <f t="array" ref="L371">iferror(index('Internal Staffing Calculator'!F$8:F23500,match($F371,'Internal Staffing Calculator'!$E$8:$E23500,0),0),"")</f>
        <v/>
      </c>
    </row>
    <row r="372">
      <c r="A372" s="454"/>
      <c r="B372" s="927"/>
      <c r="C372" s="580"/>
      <c r="D372" s="939"/>
      <c r="E372" s="940"/>
      <c r="F372" s="941"/>
      <c r="G372" s="937" t="str">
        <f t="array" ref="G372">xlookup(F372,'Internal Staffing Calculator'!E:E,'Internal Staffing Calculator'!C:C,"")</f>
        <v/>
      </c>
      <c r="H372" s="932" t="str">
        <f t="array" ref="H372">if(F372&lt;&gt;"", iferror(index('Internal Staffing Calculator'!B$8:B23500,match(F372,'Internal Staffing Calculator'!E$8:E23500,0)), "Not In Budget"),"")</f>
        <v/>
      </c>
      <c r="I372" s="184"/>
      <c r="J372" s="932">
        <f t="shared" si="1"/>
        <v>0</v>
      </c>
      <c r="K372" s="932">
        <f t="shared" si="2"/>
        <v>0</v>
      </c>
      <c r="L372" s="938" t="str">
        <f t="array" ref="L372">iferror(index('Internal Staffing Calculator'!F$8:F23500,match($F372,'Internal Staffing Calculator'!$E$8:$E23500,0),0),"")</f>
        <v/>
      </c>
    </row>
    <row r="373">
      <c r="A373" s="454"/>
      <c r="B373" s="927"/>
      <c r="C373" s="580"/>
      <c r="D373" s="939"/>
      <c r="E373" s="940"/>
      <c r="F373" s="941"/>
      <c r="G373" s="937" t="str">
        <f t="array" ref="G373">xlookup(F373,'Internal Staffing Calculator'!E:E,'Internal Staffing Calculator'!C:C,"")</f>
        <v/>
      </c>
      <c r="H373" s="932" t="str">
        <f t="array" ref="H373">if(F373&lt;&gt;"", iferror(index('Internal Staffing Calculator'!B$8:B23500,match(F373,'Internal Staffing Calculator'!E$8:E23500,0)), "Not In Budget"),"")</f>
        <v/>
      </c>
      <c r="I373" s="184"/>
      <c r="J373" s="932">
        <f t="shared" si="1"/>
        <v>0</v>
      </c>
      <c r="K373" s="932">
        <f t="shared" si="2"/>
        <v>0</v>
      </c>
      <c r="L373" s="938" t="str">
        <f t="array" ref="L373">iferror(index('Internal Staffing Calculator'!F$8:F23500,match($F373,'Internal Staffing Calculator'!$E$8:$E23500,0),0),"")</f>
        <v/>
      </c>
    </row>
    <row r="374">
      <c r="A374" s="454"/>
      <c r="B374" s="927"/>
      <c r="C374" s="580"/>
      <c r="D374" s="939"/>
      <c r="E374" s="940"/>
      <c r="F374" s="941"/>
      <c r="G374" s="937" t="str">
        <f t="array" ref="G374">xlookup(F374,'Internal Staffing Calculator'!E:E,'Internal Staffing Calculator'!C:C,"")</f>
        <v/>
      </c>
      <c r="H374" s="932" t="str">
        <f t="array" ref="H374">if(F374&lt;&gt;"", iferror(index('Internal Staffing Calculator'!B$8:B23500,match(F374,'Internal Staffing Calculator'!E$8:E23500,0)), "Not In Budget"),"")</f>
        <v/>
      </c>
      <c r="I374" s="184"/>
      <c r="J374" s="932">
        <f t="shared" si="1"/>
        <v>0</v>
      </c>
      <c r="K374" s="932">
        <f t="shared" si="2"/>
        <v>0</v>
      </c>
      <c r="L374" s="938" t="str">
        <f t="array" ref="L374">iferror(index('Internal Staffing Calculator'!F$8:F23500,match($F374,'Internal Staffing Calculator'!$E$8:$E23500,0),0),"")</f>
        <v/>
      </c>
    </row>
    <row r="375">
      <c r="A375" s="454"/>
      <c r="B375" s="927"/>
      <c r="C375" s="580"/>
      <c r="D375" s="939"/>
      <c r="E375" s="940"/>
      <c r="F375" s="941"/>
      <c r="G375" s="937" t="str">
        <f t="array" ref="G375">xlookup(F375,'Internal Staffing Calculator'!E:E,'Internal Staffing Calculator'!C:C,"")</f>
        <v/>
      </c>
      <c r="H375" s="932" t="str">
        <f t="array" ref="H375">if(F375&lt;&gt;"", iferror(index('Internal Staffing Calculator'!B$8:B23500,match(F375,'Internal Staffing Calculator'!E$8:E23500,0)), "Not In Budget"),"")</f>
        <v/>
      </c>
      <c r="I375" s="184"/>
      <c r="J375" s="932">
        <f t="shared" si="1"/>
        <v>0</v>
      </c>
      <c r="K375" s="932">
        <f t="shared" si="2"/>
        <v>0</v>
      </c>
      <c r="L375" s="938" t="str">
        <f t="array" ref="L375">iferror(index('Internal Staffing Calculator'!F$8:F23500,match($F375,'Internal Staffing Calculator'!$E$8:$E23500,0),0),"")</f>
        <v/>
      </c>
    </row>
    <row r="376">
      <c r="A376" s="454"/>
      <c r="B376" s="927"/>
      <c r="C376" s="580"/>
      <c r="D376" s="939"/>
      <c r="E376" s="940"/>
      <c r="F376" s="941"/>
      <c r="G376" s="937" t="str">
        <f t="array" ref="G376">xlookup(F376,'Internal Staffing Calculator'!E:E,'Internal Staffing Calculator'!C:C,"")</f>
        <v/>
      </c>
      <c r="H376" s="932" t="str">
        <f t="array" ref="H376">if(F376&lt;&gt;"", iferror(index('Internal Staffing Calculator'!B$8:B23500,match(F376,'Internal Staffing Calculator'!E$8:E23500,0)), "Not In Budget"),"")</f>
        <v/>
      </c>
      <c r="I376" s="184"/>
      <c r="J376" s="932">
        <f t="shared" si="1"/>
        <v>0</v>
      </c>
      <c r="K376" s="932">
        <f t="shared" si="2"/>
        <v>0</v>
      </c>
      <c r="L376" s="938" t="str">
        <f t="array" ref="L376">iferror(index('Internal Staffing Calculator'!F$8:F23500,match($F376,'Internal Staffing Calculator'!$E$8:$E23500,0),0),"")</f>
        <v/>
      </c>
    </row>
    <row r="377">
      <c r="A377" s="454"/>
      <c r="B377" s="927"/>
      <c r="C377" s="580"/>
      <c r="D377" s="939"/>
      <c r="E377" s="940"/>
      <c r="F377" s="941"/>
      <c r="G377" s="937" t="str">
        <f t="array" ref="G377">xlookup(F377,'Internal Staffing Calculator'!E:E,'Internal Staffing Calculator'!C:C,"")</f>
        <v/>
      </c>
      <c r="H377" s="932" t="str">
        <f t="array" ref="H377">if(F377&lt;&gt;"", iferror(index('Internal Staffing Calculator'!B$8:B23500,match(F377,'Internal Staffing Calculator'!E$8:E23500,0)), "Not In Budget"),"")</f>
        <v/>
      </c>
      <c r="I377" s="184"/>
      <c r="J377" s="932">
        <f t="shared" si="1"/>
        <v>0</v>
      </c>
      <c r="K377" s="932">
        <f t="shared" si="2"/>
        <v>0</v>
      </c>
      <c r="L377" s="938" t="str">
        <f t="array" ref="L377">iferror(index('Internal Staffing Calculator'!F$8:F23500,match($F377,'Internal Staffing Calculator'!$E$8:$E23500,0),0),"")</f>
        <v/>
      </c>
    </row>
    <row r="378">
      <c r="A378" s="454"/>
      <c r="B378" s="927"/>
      <c r="C378" s="580"/>
      <c r="D378" s="939"/>
      <c r="E378" s="940"/>
      <c r="F378" s="941"/>
      <c r="G378" s="937" t="str">
        <f t="array" ref="G378">xlookup(F378,'Internal Staffing Calculator'!E:E,'Internal Staffing Calculator'!C:C,"")</f>
        <v/>
      </c>
      <c r="H378" s="932" t="str">
        <f t="array" ref="H378">if(F378&lt;&gt;"", iferror(index('Internal Staffing Calculator'!B$8:B23500,match(F378,'Internal Staffing Calculator'!E$8:E23500,0)), "Not In Budget"),"")</f>
        <v/>
      </c>
      <c r="I378" s="184"/>
      <c r="J378" s="932">
        <f t="shared" si="1"/>
        <v>0</v>
      </c>
      <c r="K378" s="932">
        <f t="shared" si="2"/>
        <v>0</v>
      </c>
      <c r="L378" s="938" t="str">
        <f t="array" ref="L378">iferror(index('Internal Staffing Calculator'!F$8:F23500,match($F378,'Internal Staffing Calculator'!$E$8:$E23500,0),0),"")</f>
        <v/>
      </c>
    </row>
    <row r="379">
      <c r="A379" s="454"/>
      <c r="B379" s="927"/>
      <c r="C379" s="580"/>
      <c r="D379" s="939"/>
      <c r="E379" s="940"/>
      <c r="F379" s="941"/>
      <c r="G379" s="937" t="str">
        <f t="array" ref="G379">xlookup(F379,'Internal Staffing Calculator'!E:E,'Internal Staffing Calculator'!C:C,"")</f>
        <v/>
      </c>
      <c r="H379" s="932" t="str">
        <f t="array" ref="H379">if(F379&lt;&gt;"", iferror(index('Internal Staffing Calculator'!B$8:B23500,match(F379,'Internal Staffing Calculator'!E$8:E23500,0)), "Not In Budget"),"")</f>
        <v/>
      </c>
      <c r="I379" s="184"/>
      <c r="J379" s="932">
        <f t="shared" si="1"/>
        <v>0</v>
      </c>
      <c r="K379" s="932">
        <f t="shared" si="2"/>
        <v>0</v>
      </c>
      <c r="L379" s="938" t="str">
        <f t="array" ref="L379">iferror(index('Internal Staffing Calculator'!F$8:F23500,match($F379,'Internal Staffing Calculator'!$E$8:$E23500,0),0),"")</f>
        <v/>
      </c>
    </row>
    <row r="380">
      <c r="A380" s="454"/>
      <c r="B380" s="927"/>
      <c r="C380" s="580"/>
      <c r="D380" s="939"/>
      <c r="E380" s="940"/>
      <c r="F380" s="941"/>
      <c r="G380" s="937" t="str">
        <f t="array" ref="G380">xlookup(F380,'Internal Staffing Calculator'!E:E,'Internal Staffing Calculator'!C:C,"")</f>
        <v/>
      </c>
      <c r="H380" s="932" t="str">
        <f t="array" ref="H380">if(F380&lt;&gt;"", iferror(index('Internal Staffing Calculator'!B$8:B23500,match(F380,'Internal Staffing Calculator'!E$8:E23500,0)), "Not In Budget"),"")</f>
        <v/>
      </c>
      <c r="I380" s="184"/>
      <c r="J380" s="932">
        <f t="shared" si="1"/>
        <v>0</v>
      </c>
      <c r="K380" s="932">
        <f t="shared" si="2"/>
        <v>0</v>
      </c>
      <c r="L380" s="938" t="str">
        <f t="array" ref="L380">iferror(index('Internal Staffing Calculator'!F$8:F23500,match($F380,'Internal Staffing Calculator'!$E$8:$E23500,0),0),"")</f>
        <v/>
      </c>
    </row>
    <row r="381">
      <c r="A381" s="454"/>
      <c r="B381" s="927"/>
      <c r="C381" s="580"/>
      <c r="D381" s="939"/>
      <c r="E381" s="940"/>
      <c r="F381" s="941"/>
      <c r="G381" s="937" t="str">
        <f t="array" ref="G381">xlookup(F381,'Internal Staffing Calculator'!E:E,'Internal Staffing Calculator'!C:C,"")</f>
        <v/>
      </c>
      <c r="H381" s="932" t="str">
        <f t="array" ref="H381">if(F381&lt;&gt;"", iferror(index('Internal Staffing Calculator'!B$8:B23500,match(F381,'Internal Staffing Calculator'!E$8:E23500,0)), "Not In Budget"),"")</f>
        <v/>
      </c>
      <c r="I381" s="184"/>
      <c r="J381" s="932">
        <f t="shared" si="1"/>
        <v>0</v>
      </c>
      <c r="K381" s="932">
        <f t="shared" si="2"/>
        <v>0</v>
      </c>
      <c r="L381" s="938" t="str">
        <f t="array" ref="L381">iferror(index('Internal Staffing Calculator'!F$8:F23500,match($F381,'Internal Staffing Calculator'!$E$8:$E23500,0),0),"")</f>
        <v/>
      </c>
    </row>
    <row r="382">
      <c r="A382" s="454"/>
      <c r="B382" s="927"/>
      <c r="C382" s="580"/>
      <c r="D382" s="939"/>
      <c r="E382" s="940"/>
      <c r="F382" s="941"/>
      <c r="G382" s="937" t="str">
        <f t="array" ref="G382">xlookup(F382,'Internal Staffing Calculator'!E:E,'Internal Staffing Calculator'!C:C,"")</f>
        <v/>
      </c>
      <c r="H382" s="932" t="str">
        <f t="array" ref="H382">if(F382&lt;&gt;"", iferror(index('Internal Staffing Calculator'!B$8:B23500,match(F382,'Internal Staffing Calculator'!E$8:E23500,0)), "Not In Budget"),"")</f>
        <v/>
      </c>
      <c r="I382" s="184"/>
      <c r="J382" s="932">
        <f t="shared" si="1"/>
        <v>0</v>
      </c>
      <c r="K382" s="932">
        <f t="shared" si="2"/>
        <v>0</v>
      </c>
      <c r="L382" s="938" t="str">
        <f t="array" ref="L382">iferror(index('Internal Staffing Calculator'!F$8:F23500,match($F382,'Internal Staffing Calculator'!$E$8:$E23500,0),0),"")</f>
        <v/>
      </c>
    </row>
    <row r="383">
      <c r="A383" s="454"/>
      <c r="B383" s="927"/>
      <c r="C383" s="580"/>
      <c r="D383" s="939"/>
      <c r="E383" s="940"/>
      <c r="F383" s="941"/>
      <c r="G383" s="937" t="str">
        <f t="array" ref="G383">xlookup(F383,'Internal Staffing Calculator'!E:E,'Internal Staffing Calculator'!C:C,"")</f>
        <v/>
      </c>
      <c r="H383" s="932" t="str">
        <f t="array" ref="H383">if(F383&lt;&gt;"", iferror(index('Internal Staffing Calculator'!B$8:B23500,match(F383,'Internal Staffing Calculator'!E$8:E23500,0)), "Not In Budget"),"")</f>
        <v/>
      </c>
      <c r="I383" s="184"/>
      <c r="J383" s="932">
        <f t="shared" si="1"/>
        <v>0</v>
      </c>
      <c r="K383" s="932">
        <f t="shared" si="2"/>
        <v>0</v>
      </c>
      <c r="L383" s="938" t="str">
        <f t="array" ref="L383">iferror(index('Internal Staffing Calculator'!F$8:F23500,match($F383,'Internal Staffing Calculator'!$E$8:$E23500,0),0),"")</f>
        <v/>
      </c>
    </row>
    <row r="384">
      <c r="A384" s="454"/>
      <c r="B384" s="927"/>
      <c r="C384" s="580"/>
      <c r="D384" s="939"/>
      <c r="E384" s="940"/>
      <c r="F384" s="941"/>
      <c r="G384" s="937" t="str">
        <f t="array" ref="G384">xlookup(F384,'Internal Staffing Calculator'!E:E,'Internal Staffing Calculator'!C:C,"")</f>
        <v/>
      </c>
      <c r="H384" s="932" t="str">
        <f t="array" ref="H384">if(F384&lt;&gt;"", iferror(index('Internal Staffing Calculator'!B$8:B23500,match(F384,'Internal Staffing Calculator'!E$8:E23500,0)), "Not In Budget"),"")</f>
        <v/>
      </c>
      <c r="I384" s="184"/>
      <c r="J384" s="932">
        <f t="shared" si="1"/>
        <v>0</v>
      </c>
      <c r="K384" s="932">
        <f t="shared" si="2"/>
        <v>0</v>
      </c>
      <c r="L384" s="938" t="str">
        <f t="array" ref="L384">iferror(index('Internal Staffing Calculator'!F$8:F23500,match($F384,'Internal Staffing Calculator'!$E$8:$E23500,0),0),"")</f>
        <v/>
      </c>
    </row>
    <row r="385">
      <c r="A385" s="454"/>
      <c r="B385" s="927"/>
      <c r="C385" s="580"/>
      <c r="D385" s="939"/>
      <c r="E385" s="940"/>
      <c r="F385" s="941"/>
      <c r="G385" s="937" t="str">
        <f t="array" ref="G385">xlookup(F385,'Internal Staffing Calculator'!E:E,'Internal Staffing Calculator'!C:C,"")</f>
        <v/>
      </c>
      <c r="H385" s="932" t="str">
        <f t="array" ref="H385">if(F385&lt;&gt;"", iferror(index('Internal Staffing Calculator'!B$8:B23500,match(F385,'Internal Staffing Calculator'!E$8:E23500,0)), "Not In Budget"),"")</f>
        <v/>
      </c>
      <c r="I385" s="184"/>
      <c r="J385" s="932">
        <f t="shared" si="1"/>
        <v>0</v>
      </c>
      <c r="K385" s="932">
        <f t="shared" si="2"/>
        <v>0</v>
      </c>
      <c r="L385" s="938" t="str">
        <f t="array" ref="L385">iferror(index('Internal Staffing Calculator'!F$8:F23500,match($F385,'Internal Staffing Calculator'!$E$8:$E23500,0),0),"")</f>
        <v/>
      </c>
    </row>
    <row r="386">
      <c r="A386" s="454"/>
      <c r="B386" s="927"/>
      <c r="C386" s="580"/>
      <c r="D386" s="939"/>
      <c r="E386" s="940"/>
      <c r="F386" s="941"/>
      <c r="G386" s="937" t="str">
        <f t="array" ref="G386">xlookup(F386,'Internal Staffing Calculator'!E:E,'Internal Staffing Calculator'!C:C,"")</f>
        <v/>
      </c>
      <c r="H386" s="932" t="str">
        <f t="array" ref="H386">if(F386&lt;&gt;"", iferror(index('Internal Staffing Calculator'!B$8:B23500,match(F386,'Internal Staffing Calculator'!E$8:E23500,0)), "Not In Budget"),"")</f>
        <v/>
      </c>
      <c r="I386" s="184"/>
      <c r="J386" s="932">
        <f t="shared" si="1"/>
        <v>0</v>
      </c>
      <c r="K386" s="932">
        <f t="shared" si="2"/>
        <v>0</v>
      </c>
      <c r="L386" s="938" t="str">
        <f t="array" ref="L386">iferror(index('Internal Staffing Calculator'!F$8:F23500,match($F386,'Internal Staffing Calculator'!$E$8:$E23500,0),0),"")</f>
        <v/>
      </c>
    </row>
    <row r="387">
      <c r="A387" s="454"/>
      <c r="B387" s="927"/>
      <c r="C387" s="580"/>
      <c r="D387" s="939"/>
      <c r="E387" s="940"/>
      <c r="F387" s="941"/>
      <c r="G387" s="937" t="str">
        <f t="array" ref="G387">xlookup(F387,'Internal Staffing Calculator'!E:E,'Internal Staffing Calculator'!C:C,"")</f>
        <v/>
      </c>
      <c r="H387" s="932" t="str">
        <f t="array" ref="H387">if(F387&lt;&gt;"", iferror(index('Internal Staffing Calculator'!B$8:B23500,match(F387,'Internal Staffing Calculator'!E$8:E23500,0)), "Not In Budget"),"")</f>
        <v/>
      </c>
      <c r="I387" s="184"/>
      <c r="J387" s="932">
        <f t="shared" si="1"/>
        <v>0</v>
      </c>
      <c r="K387" s="932">
        <f t="shared" si="2"/>
        <v>0</v>
      </c>
      <c r="L387" s="938" t="str">
        <f t="array" ref="L387">iferror(index('Internal Staffing Calculator'!F$8:F23500,match($F387,'Internal Staffing Calculator'!$E$8:$E23500,0),0),"")</f>
        <v/>
      </c>
    </row>
    <row r="388">
      <c r="A388" s="454"/>
      <c r="B388" s="927"/>
      <c r="C388" s="580"/>
      <c r="D388" s="939"/>
      <c r="E388" s="940"/>
      <c r="F388" s="941"/>
      <c r="G388" s="937" t="str">
        <f t="array" ref="G388">xlookup(F388,'Internal Staffing Calculator'!E:E,'Internal Staffing Calculator'!C:C,"")</f>
        <v/>
      </c>
      <c r="H388" s="932" t="str">
        <f t="array" ref="H388">if(F388&lt;&gt;"", iferror(index('Internal Staffing Calculator'!B$8:B23500,match(F388,'Internal Staffing Calculator'!E$8:E23500,0)), "Not In Budget"),"")</f>
        <v/>
      </c>
      <c r="I388" s="184"/>
      <c r="J388" s="932">
        <f t="shared" si="1"/>
        <v>0</v>
      </c>
      <c r="K388" s="932">
        <f t="shared" si="2"/>
        <v>0</v>
      </c>
      <c r="L388" s="938" t="str">
        <f t="array" ref="L388">iferror(index('Internal Staffing Calculator'!F$8:F23500,match($F388,'Internal Staffing Calculator'!$E$8:$E23500,0),0),"")</f>
        <v/>
      </c>
    </row>
    <row r="389">
      <c r="A389" s="454"/>
      <c r="B389" s="927"/>
      <c r="C389" s="580"/>
      <c r="D389" s="939"/>
      <c r="E389" s="940"/>
      <c r="F389" s="941"/>
      <c r="G389" s="937" t="str">
        <f t="array" ref="G389">xlookup(F389,'Internal Staffing Calculator'!E:E,'Internal Staffing Calculator'!C:C,"")</f>
        <v/>
      </c>
      <c r="H389" s="932" t="str">
        <f t="array" ref="H389">if(F389&lt;&gt;"", iferror(index('Internal Staffing Calculator'!B$8:B23500,match(F389,'Internal Staffing Calculator'!E$8:E23500,0)), "Not In Budget"),"")</f>
        <v/>
      </c>
      <c r="I389" s="184"/>
      <c r="J389" s="932">
        <f t="shared" si="1"/>
        <v>0</v>
      </c>
      <c r="K389" s="932">
        <f t="shared" si="2"/>
        <v>0</v>
      </c>
      <c r="L389" s="938" t="str">
        <f t="array" ref="L389">iferror(index('Internal Staffing Calculator'!F$8:F23500,match($F389,'Internal Staffing Calculator'!$E$8:$E23500,0),0),"")</f>
        <v/>
      </c>
    </row>
    <row r="390">
      <c r="A390" s="454"/>
      <c r="B390" s="927"/>
      <c r="C390" s="580"/>
      <c r="D390" s="939"/>
      <c r="E390" s="940"/>
      <c r="F390" s="941"/>
      <c r="G390" s="937" t="str">
        <f t="array" ref="G390">xlookup(F390,'Internal Staffing Calculator'!E:E,'Internal Staffing Calculator'!C:C,"")</f>
        <v/>
      </c>
      <c r="H390" s="932" t="str">
        <f t="array" ref="H390">if(F390&lt;&gt;"", iferror(index('Internal Staffing Calculator'!B$8:B23500,match(F390,'Internal Staffing Calculator'!E$8:E23500,0)), "Not In Budget"),"")</f>
        <v/>
      </c>
      <c r="I390" s="184"/>
      <c r="J390" s="932">
        <f t="shared" si="1"/>
        <v>0</v>
      </c>
      <c r="K390" s="932">
        <f t="shared" si="2"/>
        <v>0</v>
      </c>
      <c r="L390" s="938" t="str">
        <f t="array" ref="L390">iferror(index('Internal Staffing Calculator'!F$8:F23500,match($F390,'Internal Staffing Calculator'!$E$8:$E23500,0),0),"")</f>
        <v/>
      </c>
    </row>
    <row r="391">
      <c r="A391" s="454"/>
      <c r="B391" s="927"/>
      <c r="C391" s="580"/>
      <c r="D391" s="939"/>
      <c r="E391" s="940"/>
      <c r="F391" s="941"/>
      <c r="G391" s="937" t="str">
        <f t="array" ref="G391">xlookup(F391,'Internal Staffing Calculator'!E:E,'Internal Staffing Calculator'!C:C,"")</f>
        <v/>
      </c>
      <c r="H391" s="932" t="str">
        <f t="array" ref="H391">if(F391&lt;&gt;"", iferror(index('Internal Staffing Calculator'!B$8:B23500,match(F391,'Internal Staffing Calculator'!E$8:E23500,0)), "Not In Budget"),"")</f>
        <v/>
      </c>
      <c r="I391" s="184"/>
      <c r="J391" s="932">
        <f t="shared" si="1"/>
        <v>0</v>
      </c>
      <c r="K391" s="932">
        <f t="shared" si="2"/>
        <v>0</v>
      </c>
      <c r="L391" s="938" t="str">
        <f t="array" ref="L391">iferror(index('Internal Staffing Calculator'!F$8:F23500,match($F391,'Internal Staffing Calculator'!$E$8:$E23500,0),0),"")</f>
        <v/>
      </c>
    </row>
    <row r="392">
      <c r="A392" s="454"/>
      <c r="B392" s="927"/>
      <c r="C392" s="580"/>
      <c r="D392" s="939"/>
      <c r="E392" s="940"/>
      <c r="F392" s="941"/>
      <c r="G392" s="937" t="str">
        <f t="array" ref="G392">xlookup(F392,'Internal Staffing Calculator'!E:E,'Internal Staffing Calculator'!C:C,"")</f>
        <v/>
      </c>
      <c r="H392" s="932" t="str">
        <f t="array" ref="H392">if(F392&lt;&gt;"", iferror(index('Internal Staffing Calculator'!B$8:B23500,match(F392,'Internal Staffing Calculator'!E$8:E23500,0)), "Not In Budget"),"")</f>
        <v/>
      </c>
      <c r="I392" s="184"/>
      <c r="J392" s="932">
        <f t="shared" si="1"/>
        <v>0</v>
      </c>
      <c r="K392" s="932">
        <f t="shared" si="2"/>
        <v>0</v>
      </c>
      <c r="L392" s="938" t="str">
        <f t="array" ref="L392">iferror(index('Internal Staffing Calculator'!F$8:F23500,match($F392,'Internal Staffing Calculator'!$E$8:$E23500,0),0),"")</f>
        <v/>
      </c>
    </row>
    <row r="393">
      <c r="A393" s="454"/>
      <c r="B393" s="927"/>
      <c r="C393" s="580"/>
      <c r="D393" s="939"/>
      <c r="E393" s="940"/>
      <c r="F393" s="941"/>
      <c r="G393" s="937" t="str">
        <f t="array" ref="G393">xlookup(F393,'Internal Staffing Calculator'!E:E,'Internal Staffing Calculator'!C:C,"")</f>
        <v/>
      </c>
      <c r="H393" s="932" t="str">
        <f t="array" ref="H393">if(F393&lt;&gt;"", iferror(index('Internal Staffing Calculator'!B$8:B23500,match(F393,'Internal Staffing Calculator'!E$8:E23500,0)), "Not In Budget"),"")</f>
        <v/>
      </c>
      <c r="I393" s="184"/>
      <c r="J393" s="932">
        <f t="shared" si="1"/>
        <v>0</v>
      </c>
      <c r="K393" s="932">
        <f t="shared" si="2"/>
        <v>0</v>
      </c>
      <c r="L393" s="938" t="str">
        <f t="array" ref="L393">iferror(index('Internal Staffing Calculator'!F$8:F23500,match($F393,'Internal Staffing Calculator'!$E$8:$E23500,0),0),"")</f>
        <v/>
      </c>
    </row>
    <row r="394">
      <c r="A394" s="454"/>
      <c r="B394" s="927"/>
      <c r="C394" s="580"/>
      <c r="D394" s="939"/>
      <c r="E394" s="940"/>
      <c r="F394" s="941"/>
      <c r="G394" s="937" t="str">
        <f t="array" ref="G394">xlookup(F394,'Internal Staffing Calculator'!E:E,'Internal Staffing Calculator'!C:C,"")</f>
        <v/>
      </c>
      <c r="H394" s="932" t="str">
        <f t="array" ref="H394">if(F394&lt;&gt;"", iferror(index('Internal Staffing Calculator'!B$8:B23500,match(F394,'Internal Staffing Calculator'!E$8:E23500,0)), "Not In Budget"),"")</f>
        <v/>
      </c>
      <c r="I394" s="184"/>
      <c r="J394" s="932">
        <f t="shared" si="1"/>
        <v>0</v>
      </c>
      <c r="K394" s="932">
        <f t="shared" si="2"/>
        <v>0</v>
      </c>
      <c r="L394" s="938" t="str">
        <f t="array" ref="L394">iferror(index('Internal Staffing Calculator'!F$8:F23500,match($F394,'Internal Staffing Calculator'!$E$8:$E23500,0),0),"")</f>
        <v/>
      </c>
    </row>
    <row r="395">
      <c r="A395" s="454"/>
      <c r="B395" s="927"/>
      <c r="C395" s="580"/>
      <c r="D395" s="939"/>
      <c r="E395" s="940"/>
      <c r="F395" s="941"/>
      <c r="G395" s="937" t="str">
        <f t="array" ref="G395">xlookup(F395,'Internal Staffing Calculator'!E:E,'Internal Staffing Calculator'!C:C,"")</f>
        <v/>
      </c>
      <c r="H395" s="932" t="str">
        <f t="array" ref="H395">if(F395&lt;&gt;"", iferror(index('Internal Staffing Calculator'!B$8:B23500,match(F395,'Internal Staffing Calculator'!E$8:E23500,0)), "Not In Budget"),"")</f>
        <v/>
      </c>
      <c r="I395" s="184"/>
      <c r="J395" s="932">
        <f t="shared" si="1"/>
        <v>0</v>
      </c>
      <c r="K395" s="932">
        <f t="shared" si="2"/>
        <v>0</v>
      </c>
      <c r="L395" s="938" t="str">
        <f t="array" ref="L395">iferror(index('Internal Staffing Calculator'!F$8:F23500,match($F395,'Internal Staffing Calculator'!$E$8:$E23500,0),0),"")</f>
        <v/>
      </c>
    </row>
    <row r="396">
      <c r="A396" s="454"/>
      <c r="B396" s="927"/>
      <c r="C396" s="580"/>
      <c r="D396" s="939"/>
      <c r="E396" s="940"/>
      <c r="F396" s="941"/>
      <c r="G396" s="937" t="str">
        <f t="array" ref="G396">xlookup(F396,'Internal Staffing Calculator'!E:E,'Internal Staffing Calculator'!C:C,"")</f>
        <v/>
      </c>
      <c r="H396" s="932" t="str">
        <f t="array" ref="H396">if(F396&lt;&gt;"", iferror(index('Internal Staffing Calculator'!B$8:B23500,match(F396,'Internal Staffing Calculator'!E$8:E23500,0)), "Not In Budget"),"")</f>
        <v/>
      </c>
      <c r="I396" s="184"/>
      <c r="J396" s="932">
        <f t="shared" si="1"/>
        <v>0</v>
      </c>
      <c r="K396" s="932">
        <f t="shared" si="2"/>
        <v>0</v>
      </c>
      <c r="L396" s="938" t="str">
        <f t="array" ref="L396">iferror(index('Internal Staffing Calculator'!F$8:F23500,match($F396,'Internal Staffing Calculator'!$E$8:$E23500,0),0),"")</f>
        <v/>
      </c>
    </row>
    <row r="397">
      <c r="A397" s="454"/>
      <c r="B397" s="927"/>
      <c r="C397" s="580"/>
      <c r="D397" s="939"/>
      <c r="E397" s="940"/>
      <c r="F397" s="941"/>
      <c r="G397" s="937" t="str">
        <f t="array" ref="G397">xlookup(F397,'Internal Staffing Calculator'!E:E,'Internal Staffing Calculator'!C:C,"")</f>
        <v/>
      </c>
      <c r="H397" s="932" t="str">
        <f t="array" ref="H397">if(F397&lt;&gt;"", iferror(index('Internal Staffing Calculator'!B$8:B23500,match(F397,'Internal Staffing Calculator'!E$8:E23500,0)), "Not In Budget"),"")</f>
        <v/>
      </c>
      <c r="I397" s="184"/>
      <c r="J397" s="932">
        <f t="shared" si="1"/>
        <v>0</v>
      </c>
      <c r="K397" s="932">
        <f t="shared" si="2"/>
        <v>0</v>
      </c>
      <c r="L397" s="938" t="str">
        <f t="array" ref="L397">iferror(index('Internal Staffing Calculator'!F$8:F23500,match($F397,'Internal Staffing Calculator'!$E$8:$E23500,0),0),"")</f>
        <v/>
      </c>
    </row>
    <row r="398">
      <c r="A398" s="454"/>
      <c r="B398" s="927"/>
      <c r="C398" s="580"/>
      <c r="D398" s="939"/>
      <c r="E398" s="940"/>
      <c r="F398" s="941"/>
      <c r="G398" s="937" t="str">
        <f t="array" ref="G398">xlookup(F398,'Internal Staffing Calculator'!E:E,'Internal Staffing Calculator'!C:C,"")</f>
        <v/>
      </c>
      <c r="H398" s="932" t="str">
        <f t="array" ref="H398">if(F398&lt;&gt;"", iferror(index('Internal Staffing Calculator'!B$8:B23500,match(F398,'Internal Staffing Calculator'!E$8:E23500,0)), "Not In Budget"),"")</f>
        <v/>
      </c>
      <c r="I398" s="184"/>
      <c r="J398" s="932">
        <f t="shared" si="1"/>
        <v>0</v>
      </c>
      <c r="K398" s="932">
        <f t="shared" si="2"/>
        <v>0</v>
      </c>
      <c r="L398" s="938" t="str">
        <f t="array" ref="L398">iferror(index('Internal Staffing Calculator'!F$8:F23500,match($F398,'Internal Staffing Calculator'!$E$8:$E23500,0),0),"")</f>
        <v/>
      </c>
    </row>
    <row r="399">
      <c r="A399" s="454"/>
      <c r="B399" s="927"/>
      <c r="C399" s="580"/>
      <c r="D399" s="939"/>
      <c r="E399" s="940"/>
      <c r="F399" s="941"/>
      <c r="G399" s="937" t="str">
        <f t="array" ref="G399">xlookup(F399,'Internal Staffing Calculator'!E:E,'Internal Staffing Calculator'!C:C,"")</f>
        <v/>
      </c>
      <c r="H399" s="932" t="str">
        <f t="array" ref="H399">if(F399&lt;&gt;"", iferror(index('Internal Staffing Calculator'!B$8:B23500,match(F399,'Internal Staffing Calculator'!E$8:E23500,0)), "Not In Budget"),"")</f>
        <v/>
      </c>
      <c r="I399" s="184"/>
      <c r="J399" s="932">
        <f t="shared" si="1"/>
        <v>0</v>
      </c>
      <c r="K399" s="932">
        <f t="shared" si="2"/>
        <v>0</v>
      </c>
      <c r="L399" s="938" t="str">
        <f t="array" ref="L399">iferror(index('Internal Staffing Calculator'!F$8:F23500,match($F399,'Internal Staffing Calculator'!$E$8:$E23500,0),0),"")</f>
        <v/>
      </c>
    </row>
    <row r="400">
      <c r="A400" s="454"/>
      <c r="B400" s="927"/>
      <c r="C400" s="580"/>
      <c r="D400" s="939"/>
      <c r="E400" s="940"/>
      <c r="F400" s="941"/>
      <c r="G400" s="937" t="str">
        <f t="array" ref="G400">xlookup(F400,'Internal Staffing Calculator'!E:E,'Internal Staffing Calculator'!C:C,"")</f>
        <v/>
      </c>
      <c r="H400" s="932" t="str">
        <f t="array" ref="H400">if(F400&lt;&gt;"", iferror(index('Internal Staffing Calculator'!B$8:B23500,match(F400,'Internal Staffing Calculator'!E$8:E23500,0)), "Not In Budget"),"")</f>
        <v/>
      </c>
      <c r="I400" s="184"/>
      <c r="J400" s="932">
        <f t="shared" si="1"/>
        <v>0</v>
      </c>
      <c r="K400" s="932">
        <f t="shared" si="2"/>
        <v>0</v>
      </c>
      <c r="L400" s="938" t="str">
        <f t="array" ref="L400">iferror(index('Internal Staffing Calculator'!F$8:F23500,match($F400,'Internal Staffing Calculator'!$E$8:$E23500,0),0),"")</f>
        <v/>
      </c>
    </row>
    <row r="401">
      <c r="A401" s="454"/>
      <c r="B401" s="927"/>
      <c r="C401" s="580"/>
      <c r="D401" s="939"/>
      <c r="E401" s="940"/>
      <c r="F401" s="941"/>
      <c r="G401" s="937" t="str">
        <f t="array" ref="G401">xlookup(F401,'Internal Staffing Calculator'!E:E,'Internal Staffing Calculator'!C:C,"")</f>
        <v/>
      </c>
      <c r="H401" s="932" t="str">
        <f t="array" ref="H401">if(F401&lt;&gt;"", iferror(index('Internal Staffing Calculator'!B$8:B23500,match(F401,'Internal Staffing Calculator'!E$8:E23500,0)), "Not In Budget"),"")</f>
        <v/>
      </c>
      <c r="I401" s="184"/>
      <c r="J401" s="932">
        <f t="shared" si="1"/>
        <v>0</v>
      </c>
      <c r="K401" s="932">
        <f t="shared" si="2"/>
        <v>0</v>
      </c>
      <c r="L401" s="938" t="str">
        <f t="array" ref="L401">iferror(index('Internal Staffing Calculator'!F$8:F23500,match($F401,'Internal Staffing Calculator'!$E$8:$E23500,0),0),"")</f>
        <v/>
      </c>
    </row>
    <row r="402">
      <c r="A402" s="454"/>
      <c r="B402" s="927"/>
      <c r="C402" s="580"/>
      <c r="D402" s="939"/>
      <c r="E402" s="940"/>
      <c r="F402" s="941"/>
      <c r="G402" s="937" t="str">
        <f t="array" ref="G402">xlookup(F402,'Internal Staffing Calculator'!E:E,'Internal Staffing Calculator'!C:C,"")</f>
        <v/>
      </c>
      <c r="H402" s="932" t="str">
        <f t="array" ref="H402">if(F402&lt;&gt;"", iferror(index('Internal Staffing Calculator'!B$8:B23500,match(F402,'Internal Staffing Calculator'!E$8:E23500,0)), "Not In Budget"),"")</f>
        <v/>
      </c>
      <c r="I402" s="184"/>
      <c r="J402" s="932">
        <f t="shared" si="1"/>
        <v>0</v>
      </c>
      <c r="K402" s="932">
        <f t="shared" si="2"/>
        <v>0</v>
      </c>
      <c r="L402" s="938" t="str">
        <f t="array" ref="L402">iferror(index('Internal Staffing Calculator'!F$8:F23500,match($F402,'Internal Staffing Calculator'!$E$8:$E23500,0),0),"")</f>
        <v/>
      </c>
    </row>
    <row r="403">
      <c r="A403" s="454"/>
      <c r="B403" s="927"/>
      <c r="C403" s="580"/>
      <c r="D403" s="939"/>
      <c r="E403" s="940"/>
      <c r="F403" s="941"/>
      <c r="G403" s="937" t="str">
        <f t="array" ref="G403">xlookup(F403,'Internal Staffing Calculator'!E:E,'Internal Staffing Calculator'!C:C,"")</f>
        <v/>
      </c>
      <c r="H403" s="932" t="str">
        <f t="array" ref="H403">if(F403&lt;&gt;"", iferror(index('Internal Staffing Calculator'!B$8:B23500,match(F403,'Internal Staffing Calculator'!E$8:E23500,0)), "Not In Budget"),"")</f>
        <v/>
      </c>
      <c r="I403" s="184"/>
      <c r="J403" s="932">
        <f t="shared" si="1"/>
        <v>0</v>
      </c>
      <c r="K403" s="932">
        <f t="shared" si="2"/>
        <v>0</v>
      </c>
      <c r="L403" s="938" t="str">
        <f t="array" ref="L403">iferror(index('Internal Staffing Calculator'!F$8:F23500,match($F403,'Internal Staffing Calculator'!$E$8:$E23500,0),0),"")</f>
        <v/>
      </c>
    </row>
    <row r="404">
      <c r="A404" s="454"/>
      <c r="B404" s="927"/>
      <c r="C404" s="580"/>
      <c r="D404" s="939"/>
      <c r="E404" s="940"/>
      <c r="F404" s="941"/>
      <c r="G404" s="937" t="str">
        <f t="array" ref="G404">xlookup(F404,'Internal Staffing Calculator'!E:E,'Internal Staffing Calculator'!C:C,"")</f>
        <v/>
      </c>
      <c r="H404" s="932" t="str">
        <f t="array" ref="H404">if(F404&lt;&gt;"", iferror(index('Internal Staffing Calculator'!B$8:B23500,match(F404,'Internal Staffing Calculator'!E$8:E23500,0)), "Not In Budget"),"")</f>
        <v/>
      </c>
      <c r="I404" s="184"/>
      <c r="J404" s="932">
        <f t="shared" si="1"/>
        <v>0</v>
      </c>
      <c r="K404" s="932">
        <f t="shared" si="2"/>
        <v>0</v>
      </c>
      <c r="L404" s="938" t="str">
        <f t="array" ref="L404">iferror(index('Internal Staffing Calculator'!F$8:F23500,match($F404,'Internal Staffing Calculator'!$E$8:$E23500,0),0),"")</f>
        <v/>
      </c>
    </row>
    <row r="405">
      <c r="A405" s="454"/>
      <c r="B405" s="927"/>
      <c r="C405" s="580"/>
      <c r="D405" s="939"/>
      <c r="E405" s="940"/>
      <c r="F405" s="941"/>
      <c r="G405" s="937" t="str">
        <f t="array" ref="G405">xlookup(F405,'Internal Staffing Calculator'!E:E,'Internal Staffing Calculator'!C:C,"")</f>
        <v/>
      </c>
      <c r="H405" s="932" t="str">
        <f t="array" ref="H405">if(F405&lt;&gt;"", iferror(index('Internal Staffing Calculator'!B$8:B23500,match(F405,'Internal Staffing Calculator'!E$8:E23500,0)), "Not In Budget"),"")</f>
        <v/>
      </c>
      <c r="I405" s="184"/>
      <c r="J405" s="932">
        <f t="shared" si="1"/>
        <v>0</v>
      </c>
      <c r="K405" s="932">
        <f t="shared" si="2"/>
        <v>0</v>
      </c>
      <c r="L405" s="938" t="str">
        <f t="array" ref="L405">iferror(index('Internal Staffing Calculator'!F$8:F23500,match($F405,'Internal Staffing Calculator'!$E$8:$E23500,0),0),"")</f>
        <v/>
      </c>
    </row>
    <row r="406">
      <c r="A406" s="454"/>
      <c r="B406" s="927"/>
      <c r="C406" s="580"/>
      <c r="D406" s="939"/>
      <c r="E406" s="940"/>
      <c r="F406" s="941"/>
      <c r="G406" s="937" t="str">
        <f t="array" ref="G406">xlookup(F406,'Internal Staffing Calculator'!E:E,'Internal Staffing Calculator'!C:C,"")</f>
        <v/>
      </c>
      <c r="H406" s="932" t="str">
        <f t="array" ref="H406">if(F406&lt;&gt;"", iferror(index('Internal Staffing Calculator'!B$8:B23500,match(F406,'Internal Staffing Calculator'!E$8:E23500,0)), "Not In Budget"),"")</f>
        <v/>
      </c>
      <c r="I406" s="184"/>
      <c r="J406" s="932">
        <f t="shared" si="1"/>
        <v>0</v>
      </c>
      <c r="K406" s="932">
        <f t="shared" si="2"/>
        <v>0</v>
      </c>
      <c r="L406" s="938" t="str">
        <f t="array" ref="L406">iferror(index('Internal Staffing Calculator'!F$8:F23500,match($F406,'Internal Staffing Calculator'!$E$8:$E23500,0),0),"")</f>
        <v/>
      </c>
    </row>
    <row r="407">
      <c r="A407" s="454"/>
      <c r="B407" s="927"/>
      <c r="C407" s="580"/>
      <c r="D407" s="939"/>
      <c r="E407" s="940"/>
      <c r="F407" s="941"/>
      <c r="G407" s="937" t="str">
        <f t="array" ref="G407">xlookup(F407,'Internal Staffing Calculator'!E:E,'Internal Staffing Calculator'!C:C,"")</f>
        <v/>
      </c>
      <c r="H407" s="932" t="str">
        <f t="array" ref="H407">if(F407&lt;&gt;"", iferror(index('Internal Staffing Calculator'!B$8:B23500,match(F407,'Internal Staffing Calculator'!E$8:E23500,0)), "Not In Budget"),"")</f>
        <v/>
      </c>
      <c r="I407" s="184"/>
      <c r="J407" s="932">
        <f t="shared" si="1"/>
        <v>0</v>
      </c>
      <c r="K407" s="932">
        <f t="shared" si="2"/>
        <v>0</v>
      </c>
      <c r="L407" s="938" t="str">
        <f t="array" ref="L407">iferror(index('Internal Staffing Calculator'!F$8:F23500,match($F407,'Internal Staffing Calculator'!$E$8:$E23500,0),0),"")</f>
        <v/>
      </c>
    </row>
    <row r="408">
      <c r="A408" s="454"/>
      <c r="B408" s="927"/>
      <c r="C408" s="580"/>
      <c r="D408" s="939"/>
      <c r="E408" s="940"/>
      <c r="F408" s="941"/>
      <c r="G408" s="937" t="str">
        <f t="array" ref="G408">xlookup(F408,'Internal Staffing Calculator'!E:E,'Internal Staffing Calculator'!C:C,"")</f>
        <v/>
      </c>
      <c r="H408" s="932" t="str">
        <f t="array" ref="H408">if(F408&lt;&gt;"", iferror(index('Internal Staffing Calculator'!B$8:B23500,match(F408,'Internal Staffing Calculator'!E$8:E23500,0)), "Not In Budget"),"")</f>
        <v/>
      </c>
      <c r="I408" s="184"/>
      <c r="J408" s="932">
        <f t="shared" si="1"/>
        <v>0</v>
      </c>
      <c r="K408" s="932">
        <f t="shared" si="2"/>
        <v>0</v>
      </c>
      <c r="L408" s="938" t="str">
        <f t="array" ref="L408">iferror(index('Internal Staffing Calculator'!F$8:F23500,match($F408,'Internal Staffing Calculator'!$E$8:$E23500,0),0),"")</f>
        <v/>
      </c>
    </row>
    <row r="409">
      <c r="A409" s="454"/>
      <c r="B409" s="927"/>
      <c r="C409" s="580"/>
      <c r="D409" s="939"/>
      <c r="E409" s="940"/>
      <c r="F409" s="941"/>
      <c r="G409" s="937" t="str">
        <f t="array" ref="G409">xlookup(F409,'Internal Staffing Calculator'!E:E,'Internal Staffing Calculator'!C:C,"")</f>
        <v/>
      </c>
      <c r="H409" s="932" t="str">
        <f t="array" ref="H409">if(F409&lt;&gt;"", iferror(index('Internal Staffing Calculator'!B$8:B23500,match(F409,'Internal Staffing Calculator'!E$8:E23500,0)), "Not In Budget"),"")</f>
        <v/>
      </c>
      <c r="I409" s="184"/>
      <c r="J409" s="932">
        <f t="shared" si="1"/>
        <v>0</v>
      </c>
      <c r="K409" s="932">
        <f t="shared" si="2"/>
        <v>0</v>
      </c>
      <c r="L409" s="938" t="str">
        <f t="array" ref="L409">iferror(index('Internal Staffing Calculator'!F$8:F23500,match($F409,'Internal Staffing Calculator'!$E$8:$E23500,0),0),"")</f>
        <v/>
      </c>
    </row>
    <row r="410">
      <c r="A410" s="454"/>
      <c r="B410" s="927"/>
      <c r="C410" s="580"/>
      <c r="D410" s="939"/>
      <c r="E410" s="940"/>
      <c r="F410" s="941"/>
      <c r="G410" s="937" t="str">
        <f t="array" ref="G410">xlookup(F410,'Internal Staffing Calculator'!E:E,'Internal Staffing Calculator'!C:C,"")</f>
        <v/>
      </c>
      <c r="H410" s="932" t="str">
        <f t="array" ref="H410">if(F410&lt;&gt;"", iferror(index('Internal Staffing Calculator'!B$8:B23500,match(F410,'Internal Staffing Calculator'!E$8:E23500,0)), "Not In Budget"),"")</f>
        <v/>
      </c>
      <c r="I410" s="184"/>
      <c r="J410" s="932">
        <f t="shared" si="1"/>
        <v>0</v>
      </c>
      <c r="K410" s="932">
        <f t="shared" si="2"/>
        <v>0</v>
      </c>
      <c r="L410" s="938" t="str">
        <f t="array" ref="L410">iferror(index('Internal Staffing Calculator'!F$8:F23500,match($F410,'Internal Staffing Calculator'!$E$8:$E23500,0),0),"")</f>
        <v/>
      </c>
    </row>
    <row r="411">
      <c r="A411" s="454"/>
      <c r="B411" s="927"/>
      <c r="C411" s="580"/>
      <c r="D411" s="939"/>
      <c r="E411" s="940"/>
      <c r="F411" s="941"/>
      <c r="G411" s="937" t="str">
        <f t="array" ref="G411">xlookup(F411,'Internal Staffing Calculator'!E:E,'Internal Staffing Calculator'!C:C,"")</f>
        <v/>
      </c>
      <c r="H411" s="932" t="str">
        <f t="array" ref="H411">if(F411&lt;&gt;"", iferror(index('Internal Staffing Calculator'!B$8:B23500,match(F411,'Internal Staffing Calculator'!E$8:E23500,0)), "Not In Budget"),"")</f>
        <v/>
      </c>
      <c r="I411" s="184"/>
      <c r="J411" s="932">
        <f t="shared" si="1"/>
        <v>0</v>
      </c>
      <c r="K411" s="932">
        <f t="shared" si="2"/>
        <v>0</v>
      </c>
      <c r="L411" s="938" t="str">
        <f t="array" ref="L411">iferror(index('Internal Staffing Calculator'!F$8:F23500,match($F411,'Internal Staffing Calculator'!$E$8:$E23500,0),0),"")</f>
        <v/>
      </c>
    </row>
    <row r="412">
      <c r="A412" s="454"/>
      <c r="B412" s="927"/>
      <c r="C412" s="580"/>
      <c r="D412" s="939"/>
      <c r="E412" s="940"/>
      <c r="F412" s="941"/>
      <c r="G412" s="937" t="str">
        <f t="array" ref="G412">xlookup(F412,'Internal Staffing Calculator'!E:E,'Internal Staffing Calculator'!C:C,"")</f>
        <v/>
      </c>
      <c r="H412" s="932" t="str">
        <f t="array" ref="H412">if(F412&lt;&gt;"", iferror(index('Internal Staffing Calculator'!B$8:B23500,match(F412,'Internal Staffing Calculator'!E$8:E23500,0)), "Not In Budget"),"")</f>
        <v/>
      </c>
      <c r="I412" s="184"/>
      <c r="J412" s="932">
        <f t="shared" si="1"/>
        <v>0</v>
      </c>
      <c r="K412" s="932">
        <f t="shared" si="2"/>
        <v>0</v>
      </c>
      <c r="L412" s="938" t="str">
        <f t="array" ref="L412">iferror(index('Internal Staffing Calculator'!F$8:F23500,match($F412,'Internal Staffing Calculator'!$E$8:$E23500,0),0),"")</f>
        <v/>
      </c>
    </row>
    <row r="413">
      <c r="A413" s="454"/>
      <c r="B413" s="927"/>
      <c r="C413" s="580"/>
      <c r="D413" s="939"/>
      <c r="E413" s="940"/>
      <c r="F413" s="941"/>
      <c r="G413" s="937" t="str">
        <f t="array" ref="G413">xlookup(F413,'Internal Staffing Calculator'!E:E,'Internal Staffing Calculator'!C:C,"")</f>
        <v/>
      </c>
      <c r="H413" s="932" t="str">
        <f t="array" ref="H413">if(F413&lt;&gt;"", iferror(index('Internal Staffing Calculator'!B$8:B23500,match(F413,'Internal Staffing Calculator'!E$8:E23500,0)), "Not In Budget"),"")</f>
        <v/>
      </c>
      <c r="I413" s="184"/>
      <c r="J413" s="932">
        <f t="shared" si="1"/>
        <v>0</v>
      </c>
      <c r="K413" s="932">
        <f t="shared" si="2"/>
        <v>0</v>
      </c>
      <c r="L413" s="938" t="str">
        <f t="array" ref="L413">iferror(index('Internal Staffing Calculator'!F$8:F23500,match($F413,'Internal Staffing Calculator'!$E$8:$E23500,0),0),"")</f>
        <v/>
      </c>
    </row>
    <row r="414">
      <c r="A414" s="454"/>
      <c r="B414" s="927"/>
      <c r="C414" s="580"/>
      <c r="D414" s="939"/>
      <c r="E414" s="940"/>
      <c r="F414" s="941"/>
      <c r="G414" s="937" t="str">
        <f t="array" ref="G414">xlookup(F414,'Internal Staffing Calculator'!E:E,'Internal Staffing Calculator'!C:C,"")</f>
        <v/>
      </c>
      <c r="H414" s="932" t="str">
        <f t="array" ref="H414">if(F414&lt;&gt;"", iferror(index('Internal Staffing Calculator'!B$8:B23500,match(F414,'Internal Staffing Calculator'!E$8:E23500,0)), "Not In Budget"),"")</f>
        <v/>
      </c>
      <c r="I414" s="184"/>
      <c r="J414" s="932">
        <f t="shared" si="1"/>
        <v>0</v>
      </c>
      <c r="K414" s="932">
        <f t="shared" si="2"/>
        <v>0</v>
      </c>
      <c r="L414" s="938" t="str">
        <f t="array" ref="L414">iferror(index('Internal Staffing Calculator'!F$8:F23500,match($F414,'Internal Staffing Calculator'!$E$8:$E23500,0),0),"")</f>
        <v/>
      </c>
    </row>
    <row r="415">
      <c r="A415" s="454"/>
      <c r="B415" s="927"/>
      <c r="C415" s="580"/>
      <c r="D415" s="939"/>
      <c r="E415" s="940"/>
      <c r="F415" s="941"/>
      <c r="G415" s="937" t="str">
        <f t="array" ref="G415">xlookup(F415,'Internal Staffing Calculator'!E:E,'Internal Staffing Calculator'!C:C,"")</f>
        <v/>
      </c>
      <c r="H415" s="932" t="str">
        <f t="array" ref="H415">if(F415&lt;&gt;"", iferror(index('Internal Staffing Calculator'!B$8:B23500,match(F415,'Internal Staffing Calculator'!E$8:E23500,0)), "Not In Budget"),"")</f>
        <v/>
      </c>
      <c r="I415" s="184"/>
      <c r="J415" s="932">
        <f t="shared" si="1"/>
        <v>0</v>
      </c>
      <c r="K415" s="932">
        <f t="shared" si="2"/>
        <v>0</v>
      </c>
      <c r="L415" s="938" t="str">
        <f t="array" ref="L415">iferror(index('Internal Staffing Calculator'!F$8:F23500,match($F415,'Internal Staffing Calculator'!$E$8:$E23500,0),0),"")</f>
        <v/>
      </c>
    </row>
    <row r="416">
      <c r="A416" s="454"/>
      <c r="B416" s="927"/>
      <c r="C416" s="580"/>
      <c r="D416" s="939"/>
      <c r="E416" s="940"/>
      <c r="F416" s="941"/>
      <c r="G416" s="937" t="str">
        <f t="array" ref="G416">xlookup(F416,'Internal Staffing Calculator'!E:E,'Internal Staffing Calculator'!C:C,"")</f>
        <v/>
      </c>
      <c r="H416" s="932" t="str">
        <f t="array" ref="H416">if(F416&lt;&gt;"", iferror(index('Internal Staffing Calculator'!B$8:B23500,match(F416,'Internal Staffing Calculator'!E$8:E23500,0)), "Not In Budget"),"")</f>
        <v/>
      </c>
      <c r="I416" s="184"/>
      <c r="J416" s="932">
        <f t="shared" si="1"/>
        <v>0</v>
      </c>
      <c r="K416" s="932">
        <f t="shared" si="2"/>
        <v>0</v>
      </c>
      <c r="L416" s="938" t="str">
        <f t="array" ref="L416">iferror(index('Internal Staffing Calculator'!F$8:F23500,match($F416,'Internal Staffing Calculator'!$E$8:$E23500,0),0),"")</f>
        <v/>
      </c>
    </row>
    <row r="417">
      <c r="A417" s="454"/>
      <c r="B417" s="927"/>
      <c r="C417" s="580"/>
      <c r="D417" s="939"/>
      <c r="E417" s="940"/>
      <c r="F417" s="941"/>
      <c r="G417" s="937" t="str">
        <f t="array" ref="G417">xlookup(F417,'Internal Staffing Calculator'!E:E,'Internal Staffing Calculator'!C:C,"")</f>
        <v/>
      </c>
      <c r="H417" s="932" t="str">
        <f t="array" ref="H417">if(F417&lt;&gt;"", iferror(index('Internal Staffing Calculator'!B$8:B23500,match(F417,'Internal Staffing Calculator'!E$8:E23500,0)), "Not In Budget"),"")</f>
        <v/>
      </c>
      <c r="I417" s="184"/>
      <c r="J417" s="932">
        <f t="shared" si="1"/>
        <v>0</v>
      </c>
      <c r="K417" s="932">
        <f t="shared" si="2"/>
        <v>0</v>
      </c>
      <c r="L417" s="938" t="str">
        <f t="array" ref="L417">iferror(index('Internal Staffing Calculator'!F$8:F23500,match($F417,'Internal Staffing Calculator'!$E$8:$E23500,0),0),"")</f>
        <v/>
      </c>
    </row>
    <row r="418">
      <c r="A418" s="454"/>
      <c r="B418" s="927"/>
      <c r="C418" s="580"/>
      <c r="D418" s="939"/>
      <c r="E418" s="940"/>
      <c r="F418" s="941"/>
      <c r="G418" s="937" t="str">
        <f t="array" ref="G418">xlookup(F418,'Internal Staffing Calculator'!E:E,'Internal Staffing Calculator'!C:C,"")</f>
        <v/>
      </c>
      <c r="H418" s="932" t="str">
        <f t="array" ref="H418">if(F418&lt;&gt;"", iferror(index('Internal Staffing Calculator'!B$8:B23500,match(F418,'Internal Staffing Calculator'!E$8:E23500,0)), "Not In Budget"),"")</f>
        <v/>
      </c>
      <c r="I418" s="184"/>
      <c r="J418" s="932">
        <f t="shared" si="1"/>
        <v>0</v>
      </c>
      <c r="K418" s="932">
        <f t="shared" si="2"/>
        <v>0</v>
      </c>
      <c r="L418" s="938" t="str">
        <f t="array" ref="L418">iferror(index('Internal Staffing Calculator'!F$8:F23500,match($F418,'Internal Staffing Calculator'!$E$8:$E23500,0),0),"")</f>
        <v/>
      </c>
    </row>
    <row r="419">
      <c r="A419" s="454"/>
      <c r="B419" s="927"/>
      <c r="C419" s="580"/>
      <c r="D419" s="939"/>
      <c r="E419" s="940"/>
      <c r="F419" s="941"/>
      <c r="G419" s="937" t="str">
        <f t="array" ref="G419">xlookup(F419,'Internal Staffing Calculator'!E:E,'Internal Staffing Calculator'!C:C,"")</f>
        <v/>
      </c>
      <c r="H419" s="932" t="str">
        <f t="array" ref="H419">if(F419&lt;&gt;"", iferror(index('Internal Staffing Calculator'!B$8:B23500,match(F419,'Internal Staffing Calculator'!E$8:E23500,0)), "Not In Budget"),"")</f>
        <v/>
      </c>
      <c r="I419" s="184"/>
      <c r="J419" s="932">
        <f t="shared" si="1"/>
        <v>0</v>
      </c>
      <c r="K419" s="932">
        <f t="shared" si="2"/>
        <v>0</v>
      </c>
      <c r="L419" s="938" t="str">
        <f t="array" ref="L419">iferror(index('Internal Staffing Calculator'!F$8:F23500,match($F419,'Internal Staffing Calculator'!$E$8:$E23500,0),0),"")</f>
        <v/>
      </c>
    </row>
    <row r="420">
      <c r="A420" s="454"/>
      <c r="B420" s="927"/>
      <c r="C420" s="580"/>
      <c r="D420" s="939"/>
      <c r="E420" s="940"/>
      <c r="F420" s="941"/>
      <c r="G420" s="937" t="str">
        <f t="array" ref="G420">xlookup(F420,'Internal Staffing Calculator'!E:E,'Internal Staffing Calculator'!C:C,"")</f>
        <v/>
      </c>
      <c r="H420" s="932" t="str">
        <f t="array" ref="H420">if(F420&lt;&gt;"", iferror(index('Internal Staffing Calculator'!B$8:B23500,match(F420,'Internal Staffing Calculator'!E$8:E23500,0)), "Not In Budget"),"")</f>
        <v/>
      </c>
      <c r="I420" s="184"/>
      <c r="J420" s="932">
        <f t="shared" si="1"/>
        <v>0</v>
      </c>
      <c r="K420" s="932">
        <f t="shared" si="2"/>
        <v>0</v>
      </c>
      <c r="L420" s="938" t="str">
        <f t="array" ref="L420">iferror(index('Internal Staffing Calculator'!F$8:F23500,match($F420,'Internal Staffing Calculator'!$E$8:$E23500,0),0),"")</f>
        <v/>
      </c>
    </row>
    <row r="421">
      <c r="A421" s="454"/>
      <c r="B421" s="927"/>
      <c r="C421" s="580"/>
      <c r="D421" s="939"/>
      <c r="E421" s="940"/>
      <c r="F421" s="941"/>
      <c r="G421" s="937" t="str">
        <f t="array" ref="G421">xlookup(F421,'Internal Staffing Calculator'!E:E,'Internal Staffing Calculator'!C:C,"")</f>
        <v/>
      </c>
      <c r="H421" s="932" t="str">
        <f t="array" ref="H421">if(F421&lt;&gt;"", iferror(index('Internal Staffing Calculator'!B$8:B23500,match(F421,'Internal Staffing Calculator'!E$8:E23500,0)), "Not In Budget"),"")</f>
        <v/>
      </c>
      <c r="I421" s="184"/>
      <c r="J421" s="932">
        <f t="shared" si="1"/>
        <v>0</v>
      </c>
      <c r="K421" s="932">
        <f t="shared" si="2"/>
        <v>0</v>
      </c>
      <c r="L421" s="938" t="str">
        <f t="array" ref="L421">iferror(index('Internal Staffing Calculator'!F$8:F23500,match($F421,'Internal Staffing Calculator'!$E$8:$E23500,0),0),"")</f>
        <v/>
      </c>
    </row>
    <row r="422">
      <c r="A422" s="454"/>
      <c r="B422" s="927"/>
      <c r="C422" s="580"/>
      <c r="D422" s="939"/>
      <c r="E422" s="940"/>
      <c r="F422" s="941"/>
      <c r="G422" s="937" t="str">
        <f t="array" ref="G422">xlookup(F422,'Internal Staffing Calculator'!E:E,'Internal Staffing Calculator'!C:C,"")</f>
        <v/>
      </c>
      <c r="H422" s="932" t="str">
        <f t="array" ref="H422">if(F422&lt;&gt;"", iferror(index('Internal Staffing Calculator'!B$8:B23500,match(F422,'Internal Staffing Calculator'!E$8:E23500,0)), "Not In Budget"),"")</f>
        <v/>
      </c>
      <c r="I422" s="184"/>
      <c r="J422" s="932">
        <f t="shared" si="1"/>
        <v>0</v>
      </c>
      <c r="K422" s="932">
        <f t="shared" si="2"/>
        <v>0</v>
      </c>
      <c r="L422" s="938" t="str">
        <f t="array" ref="L422">iferror(index('Internal Staffing Calculator'!F$8:F23500,match($F422,'Internal Staffing Calculator'!$E$8:$E23500,0),0),"")</f>
        <v/>
      </c>
    </row>
    <row r="423">
      <c r="A423" s="454"/>
      <c r="B423" s="927"/>
      <c r="C423" s="580"/>
      <c r="D423" s="939"/>
      <c r="E423" s="940"/>
      <c r="F423" s="941"/>
      <c r="G423" s="937" t="str">
        <f t="array" ref="G423">xlookup(F423,'Internal Staffing Calculator'!E:E,'Internal Staffing Calculator'!C:C,"")</f>
        <v/>
      </c>
      <c r="H423" s="932" t="str">
        <f t="array" ref="H423">if(F423&lt;&gt;"", iferror(index('Internal Staffing Calculator'!B$8:B23500,match(F423,'Internal Staffing Calculator'!E$8:E23500,0)), "Not In Budget"),"")</f>
        <v/>
      </c>
      <c r="I423" s="184"/>
      <c r="J423" s="932">
        <f t="shared" si="1"/>
        <v>0</v>
      </c>
      <c r="K423" s="932">
        <f t="shared" si="2"/>
        <v>0</v>
      </c>
      <c r="L423" s="938" t="str">
        <f t="array" ref="L423">iferror(index('Internal Staffing Calculator'!F$8:F23500,match($F423,'Internal Staffing Calculator'!$E$8:$E23500,0),0),"")</f>
        <v/>
      </c>
    </row>
    <row r="424">
      <c r="A424" s="454"/>
      <c r="B424" s="927"/>
      <c r="C424" s="580"/>
      <c r="D424" s="939"/>
      <c r="E424" s="940"/>
      <c r="F424" s="941"/>
      <c r="G424" s="937" t="str">
        <f t="array" ref="G424">xlookup(F424,'Internal Staffing Calculator'!E:E,'Internal Staffing Calculator'!C:C,"")</f>
        <v/>
      </c>
      <c r="H424" s="932" t="str">
        <f t="array" ref="H424">if(F424&lt;&gt;"", iferror(index('Internal Staffing Calculator'!B$8:B23500,match(F424,'Internal Staffing Calculator'!E$8:E23500,0)), "Not In Budget"),"")</f>
        <v/>
      </c>
      <c r="I424" s="184"/>
      <c r="J424" s="932">
        <f t="shared" si="1"/>
        <v>0</v>
      </c>
      <c r="K424" s="932">
        <f t="shared" si="2"/>
        <v>0</v>
      </c>
      <c r="L424" s="938" t="str">
        <f t="array" ref="L424">iferror(index('Internal Staffing Calculator'!F$8:F23500,match($F424,'Internal Staffing Calculator'!$E$8:$E23500,0),0),"")</f>
        <v/>
      </c>
    </row>
    <row r="425">
      <c r="A425" s="454"/>
      <c r="B425" s="927"/>
      <c r="C425" s="580"/>
      <c r="D425" s="939"/>
      <c r="E425" s="940"/>
      <c r="F425" s="941"/>
      <c r="G425" s="937" t="str">
        <f t="array" ref="G425">xlookup(F425,'Internal Staffing Calculator'!E:E,'Internal Staffing Calculator'!C:C,"")</f>
        <v/>
      </c>
      <c r="H425" s="932" t="str">
        <f t="array" ref="H425">if(F425&lt;&gt;"", iferror(index('Internal Staffing Calculator'!B$8:B23500,match(F425,'Internal Staffing Calculator'!E$8:E23500,0)), "Not In Budget"),"")</f>
        <v/>
      </c>
      <c r="I425" s="184"/>
      <c r="J425" s="932">
        <f t="shared" si="1"/>
        <v>0</v>
      </c>
      <c r="K425" s="932">
        <f t="shared" si="2"/>
        <v>0</v>
      </c>
      <c r="L425" s="938" t="str">
        <f t="array" ref="L425">iferror(index('Internal Staffing Calculator'!F$8:F23500,match($F425,'Internal Staffing Calculator'!$E$8:$E23500,0),0),"")</f>
        <v/>
      </c>
    </row>
    <row r="426">
      <c r="A426" s="454"/>
      <c r="B426" s="927"/>
      <c r="C426" s="580"/>
      <c r="D426" s="939"/>
      <c r="E426" s="940"/>
      <c r="F426" s="941"/>
      <c r="G426" s="937" t="str">
        <f t="array" ref="G426">xlookup(F426,'Internal Staffing Calculator'!E:E,'Internal Staffing Calculator'!C:C,"")</f>
        <v/>
      </c>
      <c r="H426" s="932" t="str">
        <f t="array" ref="H426">if(F426&lt;&gt;"", iferror(index('Internal Staffing Calculator'!B$8:B23500,match(F426,'Internal Staffing Calculator'!E$8:E23500,0)), "Not In Budget"),"")</f>
        <v/>
      </c>
      <c r="I426" s="184"/>
      <c r="J426" s="932">
        <f t="shared" si="1"/>
        <v>0</v>
      </c>
      <c r="K426" s="932">
        <f t="shared" si="2"/>
        <v>0</v>
      </c>
      <c r="L426" s="938" t="str">
        <f t="array" ref="L426">iferror(index('Internal Staffing Calculator'!F$8:F23500,match($F426,'Internal Staffing Calculator'!$E$8:$E23500,0),0),"")</f>
        <v/>
      </c>
    </row>
    <row r="427">
      <c r="A427" s="454"/>
      <c r="B427" s="927"/>
      <c r="C427" s="580"/>
      <c r="D427" s="939"/>
      <c r="E427" s="940"/>
      <c r="F427" s="941"/>
      <c r="G427" s="937" t="str">
        <f t="array" ref="G427">xlookup(F427,'Internal Staffing Calculator'!E:E,'Internal Staffing Calculator'!C:C,"")</f>
        <v/>
      </c>
      <c r="H427" s="932" t="str">
        <f t="array" ref="H427">if(F427&lt;&gt;"", iferror(index('Internal Staffing Calculator'!B$8:B23500,match(F427,'Internal Staffing Calculator'!E$8:E23500,0)), "Not In Budget"),"")</f>
        <v/>
      </c>
      <c r="I427" s="184"/>
      <c r="J427" s="932">
        <f t="shared" si="1"/>
        <v>0</v>
      </c>
      <c r="K427" s="932">
        <f t="shared" si="2"/>
        <v>0</v>
      </c>
      <c r="L427" s="938" t="str">
        <f t="array" ref="L427">iferror(index('Internal Staffing Calculator'!F$8:F23500,match($F427,'Internal Staffing Calculator'!$E$8:$E23500,0),0),"")</f>
        <v/>
      </c>
    </row>
    <row r="428">
      <c r="A428" s="454"/>
      <c r="B428" s="927"/>
      <c r="C428" s="580"/>
      <c r="D428" s="939"/>
      <c r="E428" s="940"/>
      <c r="F428" s="941"/>
      <c r="G428" s="937" t="str">
        <f t="array" ref="G428">xlookup(F428,'Internal Staffing Calculator'!E:E,'Internal Staffing Calculator'!C:C,"")</f>
        <v/>
      </c>
      <c r="H428" s="932" t="str">
        <f t="array" ref="H428">if(F428&lt;&gt;"", iferror(index('Internal Staffing Calculator'!B$8:B23500,match(F428,'Internal Staffing Calculator'!E$8:E23500,0)), "Not In Budget"),"")</f>
        <v/>
      </c>
      <c r="I428" s="184"/>
      <c r="J428" s="932">
        <f t="shared" si="1"/>
        <v>0</v>
      </c>
      <c r="K428" s="932">
        <f t="shared" si="2"/>
        <v>0</v>
      </c>
      <c r="L428" s="938" t="str">
        <f t="array" ref="L428">iferror(index('Internal Staffing Calculator'!F$8:F23500,match($F428,'Internal Staffing Calculator'!$E$8:$E23500,0),0),"")</f>
        <v/>
      </c>
    </row>
    <row r="429">
      <c r="A429" s="454"/>
      <c r="B429" s="927"/>
      <c r="C429" s="580"/>
      <c r="D429" s="939"/>
      <c r="E429" s="940"/>
      <c r="F429" s="941"/>
      <c r="G429" s="937" t="str">
        <f t="array" ref="G429">xlookup(F429,'Internal Staffing Calculator'!E:E,'Internal Staffing Calculator'!C:C,"")</f>
        <v/>
      </c>
      <c r="H429" s="932" t="str">
        <f t="array" ref="H429">if(F429&lt;&gt;"", iferror(index('Internal Staffing Calculator'!B$8:B23500,match(F429,'Internal Staffing Calculator'!E$8:E23500,0)), "Not In Budget"),"")</f>
        <v/>
      </c>
      <c r="I429" s="184"/>
      <c r="J429" s="932">
        <f t="shared" si="1"/>
        <v>0</v>
      </c>
      <c r="K429" s="932">
        <f t="shared" si="2"/>
        <v>0</v>
      </c>
      <c r="L429" s="938" t="str">
        <f t="array" ref="L429">iferror(index('Internal Staffing Calculator'!F$8:F23500,match($F429,'Internal Staffing Calculator'!$E$8:$E23500,0),0),"")</f>
        <v/>
      </c>
    </row>
    <row r="430">
      <c r="A430" s="454"/>
      <c r="B430" s="927"/>
      <c r="C430" s="580"/>
      <c r="D430" s="939"/>
      <c r="E430" s="940"/>
      <c r="F430" s="941"/>
      <c r="G430" s="937" t="str">
        <f t="array" ref="G430">xlookup(F430,'Internal Staffing Calculator'!E:E,'Internal Staffing Calculator'!C:C,"")</f>
        <v/>
      </c>
      <c r="H430" s="932" t="str">
        <f t="array" ref="H430">if(F430&lt;&gt;"", iferror(index('Internal Staffing Calculator'!B$8:B23500,match(F430,'Internal Staffing Calculator'!E$8:E23500,0)), "Not In Budget"),"")</f>
        <v/>
      </c>
      <c r="I430" s="184"/>
      <c r="J430" s="932">
        <f t="shared" si="1"/>
        <v>0</v>
      </c>
      <c r="K430" s="932">
        <f t="shared" si="2"/>
        <v>0</v>
      </c>
      <c r="L430" s="938" t="str">
        <f t="array" ref="L430">iferror(index('Internal Staffing Calculator'!F$8:F23500,match($F430,'Internal Staffing Calculator'!$E$8:$E23500,0),0),"")</f>
        <v/>
      </c>
    </row>
    <row r="431">
      <c r="A431" s="454"/>
      <c r="B431" s="927"/>
      <c r="C431" s="580"/>
      <c r="D431" s="939"/>
      <c r="E431" s="940"/>
      <c r="F431" s="941"/>
      <c r="G431" s="937" t="str">
        <f t="array" ref="G431">xlookup(F431,'Internal Staffing Calculator'!E:E,'Internal Staffing Calculator'!C:C,"")</f>
        <v/>
      </c>
      <c r="H431" s="932" t="str">
        <f t="array" ref="H431">if(F431&lt;&gt;"", iferror(index('Internal Staffing Calculator'!B$8:B23500,match(F431,'Internal Staffing Calculator'!E$8:E23500,0)), "Not In Budget"),"")</f>
        <v/>
      </c>
      <c r="I431" s="184"/>
      <c r="J431" s="932">
        <f t="shared" si="1"/>
        <v>0</v>
      </c>
      <c r="K431" s="932">
        <f t="shared" si="2"/>
        <v>0</v>
      </c>
      <c r="L431" s="938" t="str">
        <f t="array" ref="L431">iferror(index('Internal Staffing Calculator'!F$8:F23500,match($F431,'Internal Staffing Calculator'!$E$8:$E23500,0),0),"")</f>
        <v/>
      </c>
    </row>
    <row r="432">
      <c r="A432" s="454"/>
      <c r="B432" s="927"/>
      <c r="C432" s="580"/>
      <c r="D432" s="939"/>
      <c r="E432" s="940"/>
      <c r="F432" s="941"/>
      <c r="G432" s="937" t="str">
        <f t="array" ref="G432">xlookup(F432,'Internal Staffing Calculator'!E:E,'Internal Staffing Calculator'!C:C,"")</f>
        <v/>
      </c>
      <c r="H432" s="932" t="str">
        <f t="array" ref="H432">if(F432&lt;&gt;"", iferror(index('Internal Staffing Calculator'!B$8:B23500,match(F432,'Internal Staffing Calculator'!E$8:E23500,0)), "Not In Budget"),"")</f>
        <v/>
      </c>
      <c r="I432" s="184"/>
      <c r="J432" s="932">
        <f t="shared" si="1"/>
        <v>0</v>
      </c>
      <c r="K432" s="932">
        <f t="shared" si="2"/>
        <v>0</v>
      </c>
      <c r="L432" s="938" t="str">
        <f t="array" ref="L432">iferror(index('Internal Staffing Calculator'!F$8:F23500,match($F432,'Internal Staffing Calculator'!$E$8:$E23500,0),0),"")</f>
        <v/>
      </c>
    </row>
    <row r="433">
      <c r="A433" s="454"/>
      <c r="B433" s="927"/>
      <c r="C433" s="580"/>
      <c r="D433" s="939"/>
      <c r="E433" s="940"/>
      <c r="F433" s="941"/>
      <c r="G433" s="937" t="str">
        <f t="array" ref="G433">xlookup(F433,'Internal Staffing Calculator'!E:E,'Internal Staffing Calculator'!C:C,"")</f>
        <v/>
      </c>
      <c r="H433" s="932" t="str">
        <f t="array" ref="H433">if(F433&lt;&gt;"", iferror(index('Internal Staffing Calculator'!B$8:B23500,match(F433,'Internal Staffing Calculator'!E$8:E23500,0)), "Not In Budget"),"")</f>
        <v/>
      </c>
      <c r="I433" s="184"/>
      <c r="J433" s="932">
        <f t="shared" si="1"/>
        <v>0</v>
      </c>
      <c r="K433" s="932">
        <f t="shared" si="2"/>
        <v>0</v>
      </c>
      <c r="L433" s="938" t="str">
        <f t="array" ref="L433">iferror(index('Internal Staffing Calculator'!F$8:F23500,match($F433,'Internal Staffing Calculator'!$E$8:$E23500,0),0),"")</f>
        <v/>
      </c>
    </row>
    <row r="434">
      <c r="A434" s="454"/>
      <c r="B434" s="927"/>
      <c r="C434" s="580"/>
      <c r="D434" s="939"/>
      <c r="E434" s="940"/>
      <c r="F434" s="941"/>
      <c r="G434" s="937" t="str">
        <f t="array" ref="G434">xlookup(F434,'Internal Staffing Calculator'!E:E,'Internal Staffing Calculator'!C:C,"")</f>
        <v/>
      </c>
      <c r="H434" s="932" t="str">
        <f t="array" ref="H434">if(F434&lt;&gt;"", iferror(index('Internal Staffing Calculator'!B$8:B23500,match(F434,'Internal Staffing Calculator'!E$8:E23500,0)), "Not In Budget"),"")</f>
        <v/>
      </c>
      <c r="I434" s="184"/>
      <c r="J434" s="932">
        <f t="shared" si="1"/>
        <v>0</v>
      </c>
      <c r="K434" s="932">
        <f t="shared" si="2"/>
        <v>0</v>
      </c>
      <c r="L434" s="938" t="str">
        <f t="array" ref="L434">iferror(index('Internal Staffing Calculator'!F$8:F23500,match($F434,'Internal Staffing Calculator'!$E$8:$E23500,0),0),"")</f>
        <v/>
      </c>
    </row>
    <row r="435">
      <c r="A435" s="454"/>
      <c r="B435" s="927"/>
      <c r="C435" s="580"/>
      <c r="D435" s="939"/>
      <c r="E435" s="940"/>
      <c r="F435" s="941"/>
      <c r="G435" s="937" t="str">
        <f t="array" ref="G435">xlookup(F435,'Internal Staffing Calculator'!E:E,'Internal Staffing Calculator'!C:C,"")</f>
        <v/>
      </c>
      <c r="H435" s="932" t="str">
        <f t="array" ref="H435">if(F435&lt;&gt;"", iferror(index('Internal Staffing Calculator'!B$8:B23500,match(F435,'Internal Staffing Calculator'!E$8:E23500,0)), "Not In Budget"),"")</f>
        <v/>
      </c>
      <c r="I435" s="184"/>
      <c r="J435" s="932">
        <f t="shared" si="1"/>
        <v>0</v>
      </c>
      <c r="K435" s="932">
        <f t="shared" si="2"/>
        <v>0</v>
      </c>
      <c r="L435" s="938" t="str">
        <f t="array" ref="L435">iferror(index('Internal Staffing Calculator'!F$8:F23500,match($F435,'Internal Staffing Calculator'!$E$8:$E23500,0),0),"")</f>
        <v/>
      </c>
    </row>
    <row r="436">
      <c r="A436" s="454"/>
      <c r="B436" s="927"/>
      <c r="C436" s="580"/>
      <c r="D436" s="939"/>
      <c r="E436" s="940"/>
      <c r="F436" s="941"/>
      <c r="G436" s="937" t="str">
        <f t="array" ref="G436">xlookup(F436,'Internal Staffing Calculator'!E:E,'Internal Staffing Calculator'!C:C,"")</f>
        <v/>
      </c>
      <c r="H436" s="932" t="str">
        <f t="array" ref="H436">if(F436&lt;&gt;"", iferror(index('Internal Staffing Calculator'!B$8:B23500,match(F436,'Internal Staffing Calculator'!E$8:E23500,0)), "Not In Budget"),"")</f>
        <v/>
      </c>
      <c r="I436" s="184"/>
      <c r="J436" s="932">
        <f t="shared" si="1"/>
        <v>0</v>
      </c>
      <c r="K436" s="932">
        <f t="shared" si="2"/>
        <v>0</v>
      </c>
      <c r="L436" s="938" t="str">
        <f t="array" ref="L436">iferror(index('Internal Staffing Calculator'!F$8:F23500,match($F436,'Internal Staffing Calculator'!$E$8:$E23500,0),0),"")</f>
        <v/>
      </c>
    </row>
    <row r="437">
      <c r="A437" s="454"/>
      <c r="B437" s="927"/>
      <c r="C437" s="580"/>
      <c r="D437" s="939"/>
      <c r="E437" s="940"/>
      <c r="F437" s="941"/>
      <c r="G437" s="937" t="str">
        <f t="array" ref="G437">xlookup(F437,'Internal Staffing Calculator'!E:E,'Internal Staffing Calculator'!C:C,"")</f>
        <v/>
      </c>
      <c r="H437" s="932" t="str">
        <f t="array" ref="H437">if(F437&lt;&gt;"", iferror(index('Internal Staffing Calculator'!B$8:B23500,match(F437,'Internal Staffing Calculator'!E$8:E23500,0)), "Not In Budget"),"")</f>
        <v/>
      </c>
      <c r="I437" s="184"/>
      <c r="J437" s="932">
        <f t="shared" si="1"/>
        <v>0</v>
      </c>
      <c r="K437" s="932">
        <f t="shared" si="2"/>
        <v>0</v>
      </c>
      <c r="L437" s="938" t="str">
        <f t="array" ref="L437">iferror(index('Internal Staffing Calculator'!F$8:F23500,match($F437,'Internal Staffing Calculator'!$E$8:$E23500,0),0),"")</f>
        <v/>
      </c>
    </row>
    <row r="438">
      <c r="A438" s="454"/>
      <c r="B438" s="927"/>
      <c r="C438" s="580"/>
      <c r="D438" s="939"/>
      <c r="E438" s="940"/>
      <c r="F438" s="941"/>
      <c r="G438" s="937" t="str">
        <f t="array" ref="G438">xlookup(F438,'Internal Staffing Calculator'!E:E,'Internal Staffing Calculator'!C:C,"")</f>
        <v/>
      </c>
      <c r="H438" s="932" t="str">
        <f t="array" ref="H438">if(F438&lt;&gt;"", iferror(index('Internal Staffing Calculator'!B$8:B23500,match(F438,'Internal Staffing Calculator'!E$8:E23500,0)), "Not In Budget"),"")</f>
        <v/>
      </c>
      <c r="I438" s="184"/>
      <c r="J438" s="932">
        <f t="shared" si="1"/>
        <v>0</v>
      </c>
      <c r="K438" s="932">
        <f t="shared" si="2"/>
        <v>0</v>
      </c>
      <c r="L438" s="938" t="str">
        <f t="array" ref="L438">iferror(index('Internal Staffing Calculator'!F$8:F23500,match($F438,'Internal Staffing Calculator'!$E$8:$E23500,0),0),"")</f>
        <v/>
      </c>
    </row>
    <row r="439">
      <c r="A439" s="454"/>
      <c r="B439" s="927"/>
      <c r="C439" s="580"/>
      <c r="D439" s="939"/>
      <c r="E439" s="940"/>
      <c r="F439" s="941"/>
      <c r="G439" s="937" t="str">
        <f t="array" ref="G439">xlookup(F439,'Internal Staffing Calculator'!E:E,'Internal Staffing Calculator'!C:C,"")</f>
        <v/>
      </c>
      <c r="H439" s="932" t="str">
        <f t="array" ref="H439">if(F439&lt;&gt;"", iferror(index('Internal Staffing Calculator'!B$8:B23500,match(F439,'Internal Staffing Calculator'!E$8:E23500,0)), "Not In Budget"),"")</f>
        <v/>
      </c>
      <c r="I439" s="184"/>
      <c r="J439" s="932">
        <f t="shared" si="1"/>
        <v>0</v>
      </c>
      <c r="K439" s="932">
        <f t="shared" si="2"/>
        <v>0</v>
      </c>
      <c r="L439" s="938" t="str">
        <f t="array" ref="L439">iferror(index('Internal Staffing Calculator'!F$8:F23500,match($F439,'Internal Staffing Calculator'!$E$8:$E23500,0),0),"")</f>
        <v/>
      </c>
    </row>
    <row r="440">
      <c r="A440" s="454"/>
      <c r="B440" s="927"/>
      <c r="C440" s="580"/>
      <c r="D440" s="939"/>
      <c r="E440" s="940"/>
      <c r="F440" s="941"/>
      <c r="G440" s="937" t="str">
        <f t="array" ref="G440">xlookup(F440,'Internal Staffing Calculator'!E:E,'Internal Staffing Calculator'!C:C,"")</f>
        <v/>
      </c>
      <c r="H440" s="932" t="str">
        <f t="array" ref="H440">if(F440&lt;&gt;"", iferror(index('Internal Staffing Calculator'!B$8:B23500,match(F440,'Internal Staffing Calculator'!E$8:E23500,0)), "Not In Budget"),"")</f>
        <v/>
      </c>
      <c r="I440" s="184"/>
      <c r="J440" s="932">
        <f t="shared" si="1"/>
        <v>0</v>
      </c>
      <c r="K440" s="932">
        <f t="shared" si="2"/>
        <v>0</v>
      </c>
      <c r="L440" s="938" t="str">
        <f t="array" ref="L440">iferror(index('Internal Staffing Calculator'!F$8:F23500,match($F440,'Internal Staffing Calculator'!$E$8:$E23500,0),0),"")</f>
        <v/>
      </c>
    </row>
    <row r="441">
      <c r="A441" s="454"/>
      <c r="B441" s="927"/>
      <c r="C441" s="580"/>
      <c r="D441" s="939"/>
      <c r="E441" s="940"/>
      <c r="F441" s="941"/>
      <c r="G441" s="937" t="str">
        <f t="array" ref="G441">xlookup(F441,'Internal Staffing Calculator'!E:E,'Internal Staffing Calculator'!C:C,"")</f>
        <v/>
      </c>
      <c r="H441" s="932" t="str">
        <f t="array" ref="H441">if(F441&lt;&gt;"", iferror(index('Internal Staffing Calculator'!B$8:B23500,match(F441,'Internal Staffing Calculator'!E$8:E23500,0)), "Not In Budget"),"")</f>
        <v/>
      </c>
      <c r="I441" s="184"/>
      <c r="J441" s="932">
        <f t="shared" si="1"/>
        <v>0</v>
      </c>
      <c r="K441" s="932">
        <f t="shared" si="2"/>
        <v>0</v>
      </c>
      <c r="L441" s="938" t="str">
        <f t="array" ref="L441">iferror(index('Internal Staffing Calculator'!F$8:F23500,match($F441,'Internal Staffing Calculator'!$E$8:$E23500,0),0),"")</f>
        <v/>
      </c>
    </row>
    <row r="442">
      <c r="A442" s="454"/>
      <c r="B442" s="927"/>
      <c r="C442" s="580"/>
      <c r="D442" s="939"/>
      <c r="E442" s="940"/>
      <c r="F442" s="941"/>
      <c r="G442" s="937" t="str">
        <f t="array" ref="G442">xlookup(F442,'Internal Staffing Calculator'!E:E,'Internal Staffing Calculator'!C:C,"")</f>
        <v/>
      </c>
      <c r="H442" s="932" t="str">
        <f t="array" ref="H442">if(F442&lt;&gt;"", iferror(index('Internal Staffing Calculator'!B$8:B23500,match(F442,'Internal Staffing Calculator'!E$8:E23500,0)), "Not In Budget"),"")</f>
        <v/>
      </c>
      <c r="I442" s="184"/>
      <c r="J442" s="932">
        <f t="shared" si="1"/>
        <v>0</v>
      </c>
      <c r="K442" s="932">
        <f t="shared" si="2"/>
        <v>0</v>
      </c>
      <c r="L442" s="938" t="str">
        <f t="array" ref="L442">iferror(index('Internal Staffing Calculator'!F$8:F23500,match($F442,'Internal Staffing Calculator'!$E$8:$E23500,0),0),"")</f>
        <v/>
      </c>
    </row>
    <row r="443">
      <c r="A443" s="454"/>
      <c r="B443" s="927"/>
      <c r="C443" s="580"/>
      <c r="D443" s="939"/>
      <c r="E443" s="940"/>
      <c r="F443" s="941"/>
      <c r="G443" s="937" t="str">
        <f t="array" ref="G443">xlookup(F443,'Internal Staffing Calculator'!E:E,'Internal Staffing Calculator'!C:C,"")</f>
        <v/>
      </c>
      <c r="H443" s="932" t="str">
        <f t="array" ref="H443">if(F443&lt;&gt;"", iferror(index('Internal Staffing Calculator'!B$8:B23500,match(F443,'Internal Staffing Calculator'!E$8:E23500,0)), "Not In Budget"),"")</f>
        <v/>
      </c>
      <c r="I443" s="184"/>
      <c r="J443" s="932">
        <f t="shared" si="1"/>
        <v>0</v>
      </c>
      <c r="K443" s="932">
        <f t="shared" si="2"/>
        <v>0</v>
      </c>
      <c r="L443" s="938" t="str">
        <f t="array" ref="L443">iferror(index('Internal Staffing Calculator'!F$8:F23500,match($F443,'Internal Staffing Calculator'!$E$8:$E23500,0),0),"")</f>
        <v/>
      </c>
    </row>
    <row r="444">
      <c r="A444" s="454"/>
      <c r="B444" s="927"/>
      <c r="C444" s="580"/>
      <c r="D444" s="939"/>
      <c r="E444" s="940"/>
      <c r="F444" s="941"/>
      <c r="G444" s="937" t="str">
        <f t="array" ref="G444">xlookup(F444,'Internal Staffing Calculator'!E:E,'Internal Staffing Calculator'!C:C,"")</f>
        <v/>
      </c>
      <c r="H444" s="932" t="str">
        <f t="array" ref="H444">if(F444&lt;&gt;"", iferror(index('Internal Staffing Calculator'!B$8:B23500,match(F444,'Internal Staffing Calculator'!E$8:E23500,0)), "Not In Budget"),"")</f>
        <v/>
      </c>
      <c r="I444" s="184"/>
      <c r="J444" s="932">
        <f t="shared" si="1"/>
        <v>0</v>
      </c>
      <c r="K444" s="932">
        <f t="shared" si="2"/>
        <v>0</v>
      </c>
      <c r="L444" s="938" t="str">
        <f t="array" ref="L444">iferror(index('Internal Staffing Calculator'!F$8:F23500,match($F444,'Internal Staffing Calculator'!$E$8:$E23500,0),0),"")</f>
        <v/>
      </c>
    </row>
    <row r="445">
      <c r="A445" s="454"/>
      <c r="B445" s="927"/>
      <c r="C445" s="580"/>
      <c r="D445" s="939"/>
      <c r="E445" s="940"/>
      <c r="F445" s="941"/>
      <c r="G445" s="937" t="str">
        <f t="array" ref="G445">xlookup(F445,'Internal Staffing Calculator'!E:E,'Internal Staffing Calculator'!C:C,"")</f>
        <v/>
      </c>
      <c r="H445" s="932" t="str">
        <f t="array" ref="H445">if(F445&lt;&gt;"", iferror(index('Internal Staffing Calculator'!B$8:B23500,match(F445,'Internal Staffing Calculator'!E$8:E23500,0)), "Not In Budget"),"")</f>
        <v/>
      </c>
      <c r="I445" s="184"/>
      <c r="J445" s="932">
        <f t="shared" si="1"/>
        <v>0</v>
      </c>
      <c r="K445" s="932">
        <f t="shared" si="2"/>
        <v>0</v>
      </c>
      <c r="L445" s="938" t="str">
        <f t="array" ref="L445">iferror(index('Internal Staffing Calculator'!F$8:F23500,match($F445,'Internal Staffing Calculator'!$E$8:$E23500,0),0),"")</f>
        <v/>
      </c>
    </row>
    <row r="446">
      <c r="A446" s="454"/>
      <c r="B446" s="927"/>
      <c r="C446" s="580"/>
      <c r="D446" s="939"/>
      <c r="E446" s="940"/>
      <c r="F446" s="941"/>
      <c r="G446" s="937" t="str">
        <f t="array" ref="G446">xlookup(F446,'Internal Staffing Calculator'!E:E,'Internal Staffing Calculator'!C:C,"")</f>
        <v/>
      </c>
      <c r="H446" s="932" t="str">
        <f t="array" ref="H446">if(F446&lt;&gt;"", iferror(index('Internal Staffing Calculator'!B$8:B23500,match(F446,'Internal Staffing Calculator'!E$8:E23500,0)), "Not In Budget"),"")</f>
        <v/>
      </c>
      <c r="I446" s="184"/>
      <c r="J446" s="932">
        <f t="shared" si="1"/>
        <v>0</v>
      </c>
      <c r="K446" s="932">
        <f t="shared" si="2"/>
        <v>0</v>
      </c>
      <c r="L446" s="938" t="str">
        <f t="array" ref="L446">iferror(index('Internal Staffing Calculator'!F$8:F23500,match($F446,'Internal Staffing Calculator'!$E$8:$E23500,0),0),"")</f>
        <v/>
      </c>
    </row>
    <row r="447">
      <c r="A447" s="454"/>
      <c r="B447" s="927"/>
      <c r="C447" s="580"/>
      <c r="D447" s="939"/>
      <c r="E447" s="940"/>
      <c r="F447" s="941"/>
      <c r="G447" s="937" t="str">
        <f t="array" ref="G447">xlookup(F447,'Internal Staffing Calculator'!E:E,'Internal Staffing Calculator'!C:C,"")</f>
        <v/>
      </c>
      <c r="H447" s="932" t="str">
        <f t="array" ref="H447">if(F447&lt;&gt;"", iferror(index('Internal Staffing Calculator'!B$8:B23500,match(F447,'Internal Staffing Calculator'!E$8:E23500,0)), "Not In Budget"),"")</f>
        <v/>
      </c>
      <c r="I447" s="184"/>
      <c r="J447" s="932">
        <f t="shared" si="1"/>
        <v>0</v>
      </c>
      <c r="K447" s="932">
        <f t="shared" si="2"/>
        <v>0</v>
      </c>
      <c r="L447" s="938" t="str">
        <f t="array" ref="L447">iferror(index('Internal Staffing Calculator'!F$8:F23500,match($F447,'Internal Staffing Calculator'!$E$8:$E23500,0),0),"")</f>
        <v/>
      </c>
    </row>
    <row r="448">
      <c r="A448" s="454"/>
      <c r="B448" s="927"/>
      <c r="C448" s="580"/>
      <c r="D448" s="939"/>
      <c r="E448" s="940"/>
      <c r="F448" s="941"/>
      <c r="G448" s="937" t="str">
        <f t="array" ref="G448">xlookup(F448,'Internal Staffing Calculator'!E:E,'Internal Staffing Calculator'!C:C,"")</f>
        <v/>
      </c>
      <c r="H448" s="932" t="str">
        <f t="array" ref="H448">if(F448&lt;&gt;"", iferror(index('Internal Staffing Calculator'!B$8:B23500,match(F448,'Internal Staffing Calculator'!E$8:E23500,0)), "Not In Budget"),"")</f>
        <v/>
      </c>
      <c r="I448" s="184"/>
      <c r="J448" s="932">
        <f t="shared" si="1"/>
        <v>0</v>
      </c>
      <c r="K448" s="932">
        <f t="shared" si="2"/>
        <v>0</v>
      </c>
      <c r="L448" s="938" t="str">
        <f t="array" ref="L448">iferror(index('Internal Staffing Calculator'!F$8:F23500,match($F448,'Internal Staffing Calculator'!$E$8:$E23500,0),0),"")</f>
        <v/>
      </c>
    </row>
    <row r="449">
      <c r="A449" s="454"/>
      <c r="B449" s="927"/>
      <c r="C449" s="580"/>
      <c r="D449" s="939"/>
      <c r="E449" s="940"/>
      <c r="F449" s="941"/>
      <c r="G449" s="937" t="str">
        <f t="array" ref="G449">xlookup(F449,'Internal Staffing Calculator'!E:E,'Internal Staffing Calculator'!C:C,"")</f>
        <v/>
      </c>
      <c r="H449" s="932" t="str">
        <f t="array" ref="H449">if(F449&lt;&gt;"", iferror(index('Internal Staffing Calculator'!B$8:B23500,match(F449,'Internal Staffing Calculator'!E$8:E23500,0)), "Not In Budget"),"")</f>
        <v/>
      </c>
      <c r="I449" s="184"/>
      <c r="J449" s="932">
        <f t="shared" si="1"/>
        <v>0</v>
      </c>
      <c r="K449" s="932">
        <f t="shared" si="2"/>
        <v>0</v>
      </c>
      <c r="L449" s="938" t="str">
        <f t="array" ref="L449">iferror(index('Internal Staffing Calculator'!F$8:F23500,match($F449,'Internal Staffing Calculator'!$E$8:$E23500,0),0),"")</f>
        <v/>
      </c>
    </row>
    <row r="450">
      <c r="A450" s="454"/>
      <c r="B450" s="927"/>
      <c r="C450" s="580"/>
      <c r="D450" s="939"/>
      <c r="E450" s="940"/>
      <c r="F450" s="941"/>
      <c r="G450" s="937" t="str">
        <f t="array" ref="G450">xlookup(F450,'Internal Staffing Calculator'!E:E,'Internal Staffing Calculator'!C:C,"")</f>
        <v/>
      </c>
      <c r="H450" s="932" t="str">
        <f t="array" ref="H450">if(F450&lt;&gt;"", iferror(index('Internal Staffing Calculator'!B$8:B23500,match(F450,'Internal Staffing Calculator'!E$8:E23500,0)), "Not In Budget"),"")</f>
        <v/>
      </c>
      <c r="I450" s="184"/>
      <c r="J450" s="932">
        <f t="shared" si="1"/>
        <v>0</v>
      </c>
      <c r="K450" s="932">
        <f t="shared" si="2"/>
        <v>0</v>
      </c>
      <c r="L450" s="938" t="str">
        <f t="array" ref="L450">iferror(index('Internal Staffing Calculator'!F$8:F23500,match($F450,'Internal Staffing Calculator'!$E$8:$E23500,0),0),"")</f>
        <v/>
      </c>
    </row>
    <row r="451">
      <c r="A451" s="454"/>
      <c r="B451" s="927"/>
      <c r="C451" s="580"/>
      <c r="D451" s="939"/>
      <c r="E451" s="940"/>
      <c r="F451" s="941"/>
      <c r="G451" s="937" t="str">
        <f t="array" ref="G451">xlookup(F451,'Internal Staffing Calculator'!E:E,'Internal Staffing Calculator'!C:C,"")</f>
        <v/>
      </c>
      <c r="H451" s="932" t="str">
        <f t="array" ref="H451">if(F451&lt;&gt;"", iferror(index('Internal Staffing Calculator'!B$8:B23500,match(F451,'Internal Staffing Calculator'!E$8:E23500,0)), "Not In Budget"),"")</f>
        <v/>
      </c>
      <c r="I451" s="184"/>
      <c r="J451" s="932">
        <f t="shared" si="1"/>
        <v>0</v>
      </c>
      <c r="K451" s="932">
        <f t="shared" si="2"/>
        <v>0</v>
      </c>
      <c r="L451" s="938" t="str">
        <f t="array" ref="L451">iferror(index('Internal Staffing Calculator'!F$8:F23500,match($F451,'Internal Staffing Calculator'!$E$8:$E23500,0),0),"")</f>
        <v/>
      </c>
    </row>
    <row r="452">
      <c r="A452" s="454"/>
      <c r="B452" s="927"/>
      <c r="C452" s="580"/>
      <c r="D452" s="939"/>
      <c r="E452" s="940"/>
      <c r="F452" s="941"/>
      <c r="G452" s="937" t="str">
        <f t="array" ref="G452">xlookup(F452,'Internal Staffing Calculator'!E:E,'Internal Staffing Calculator'!C:C,"")</f>
        <v/>
      </c>
      <c r="H452" s="932" t="str">
        <f t="array" ref="H452">if(F452&lt;&gt;"", iferror(index('Internal Staffing Calculator'!B$8:B23500,match(F452,'Internal Staffing Calculator'!E$8:E23500,0)), "Not In Budget"),"")</f>
        <v/>
      </c>
      <c r="I452" s="184"/>
      <c r="J452" s="932">
        <f t="shared" si="1"/>
        <v>0</v>
      </c>
      <c r="K452" s="932">
        <f t="shared" si="2"/>
        <v>0</v>
      </c>
      <c r="L452" s="938" t="str">
        <f t="array" ref="L452">iferror(index('Internal Staffing Calculator'!F$8:F23500,match($F452,'Internal Staffing Calculator'!$E$8:$E23500,0),0),"")</f>
        <v/>
      </c>
    </row>
    <row r="453">
      <c r="A453" s="454"/>
      <c r="B453" s="927"/>
      <c r="C453" s="580"/>
      <c r="D453" s="939"/>
      <c r="E453" s="940"/>
      <c r="F453" s="941"/>
      <c r="G453" s="937" t="str">
        <f t="array" ref="G453">xlookup(F453,'Internal Staffing Calculator'!E:E,'Internal Staffing Calculator'!C:C,"")</f>
        <v/>
      </c>
      <c r="H453" s="932" t="str">
        <f t="array" ref="H453">if(F453&lt;&gt;"", iferror(index('Internal Staffing Calculator'!B$8:B23500,match(F453,'Internal Staffing Calculator'!E$8:E23500,0)), "Not In Budget"),"")</f>
        <v/>
      </c>
      <c r="I453" s="184"/>
      <c r="J453" s="932">
        <f t="shared" si="1"/>
        <v>0</v>
      </c>
      <c r="K453" s="932">
        <f t="shared" si="2"/>
        <v>0</v>
      </c>
      <c r="L453" s="938" t="str">
        <f t="array" ref="L453">iferror(index('Internal Staffing Calculator'!F$8:F23500,match($F453,'Internal Staffing Calculator'!$E$8:$E23500,0),0),"")</f>
        <v/>
      </c>
    </row>
    <row r="454">
      <c r="A454" s="454"/>
      <c r="B454" s="927"/>
      <c r="C454" s="580"/>
      <c r="D454" s="939"/>
      <c r="E454" s="940"/>
      <c r="F454" s="941"/>
      <c r="G454" s="937" t="str">
        <f t="array" ref="G454">xlookup(F454,'Internal Staffing Calculator'!E:E,'Internal Staffing Calculator'!C:C,"")</f>
        <v/>
      </c>
      <c r="H454" s="932" t="str">
        <f t="array" ref="H454">if(F454&lt;&gt;"", iferror(index('Internal Staffing Calculator'!B$8:B23500,match(F454,'Internal Staffing Calculator'!E$8:E23500,0)), "Not In Budget"),"")</f>
        <v/>
      </c>
      <c r="I454" s="184"/>
      <c r="J454" s="932">
        <f t="shared" si="1"/>
        <v>0</v>
      </c>
      <c r="K454" s="932">
        <f t="shared" si="2"/>
        <v>0</v>
      </c>
      <c r="L454" s="938" t="str">
        <f t="array" ref="L454">iferror(index('Internal Staffing Calculator'!F$8:F23500,match($F454,'Internal Staffing Calculator'!$E$8:$E23500,0),0),"")</f>
        <v/>
      </c>
    </row>
    <row r="455">
      <c r="A455" s="454"/>
      <c r="B455" s="927"/>
      <c r="C455" s="580"/>
      <c r="D455" s="939"/>
      <c r="E455" s="940"/>
      <c r="F455" s="941"/>
      <c r="G455" s="937" t="str">
        <f t="array" ref="G455">xlookup(F455,'Internal Staffing Calculator'!E:E,'Internal Staffing Calculator'!C:C,"")</f>
        <v/>
      </c>
      <c r="H455" s="932" t="str">
        <f t="array" ref="H455">if(F455&lt;&gt;"", iferror(index('Internal Staffing Calculator'!B$8:B23500,match(F455,'Internal Staffing Calculator'!E$8:E23500,0)), "Not In Budget"),"")</f>
        <v/>
      </c>
      <c r="I455" s="184"/>
      <c r="J455" s="932">
        <f t="shared" si="1"/>
        <v>0</v>
      </c>
      <c r="K455" s="932">
        <f t="shared" si="2"/>
        <v>0</v>
      </c>
      <c r="L455" s="938" t="str">
        <f t="array" ref="L455">iferror(index('Internal Staffing Calculator'!F$8:F23500,match($F455,'Internal Staffing Calculator'!$E$8:$E23500,0),0),"")</f>
        <v/>
      </c>
    </row>
    <row r="456">
      <c r="A456" s="454"/>
      <c r="B456" s="927"/>
      <c r="C456" s="580"/>
      <c r="D456" s="939"/>
      <c r="E456" s="940"/>
      <c r="F456" s="941"/>
      <c r="G456" s="937" t="str">
        <f t="array" ref="G456">xlookup(F456,'Internal Staffing Calculator'!E:E,'Internal Staffing Calculator'!C:C,"")</f>
        <v/>
      </c>
      <c r="H456" s="932" t="str">
        <f t="array" ref="H456">if(F456&lt;&gt;"", iferror(index('Internal Staffing Calculator'!B$8:B23500,match(F456,'Internal Staffing Calculator'!E$8:E23500,0)), "Not In Budget"),"")</f>
        <v/>
      </c>
      <c r="I456" s="184"/>
      <c r="J456" s="932">
        <f t="shared" si="1"/>
        <v>0</v>
      </c>
      <c r="K456" s="932">
        <f t="shared" si="2"/>
        <v>0</v>
      </c>
      <c r="L456" s="938" t="str">
        <f t="array" ref="L456">iferror(index('Internal Staffing Calculator'!F$8:F23500,match($F456,'Internal Staffing Calculator'!$E$8:$E23500,0),0),"")</f>
        <v/>
      </c>
    </row>
    <row r="457">
      <c r="A457" s="454"/>
      <c r="B457" s="927"/>
      <c r="C457" s="580"/>
      <c r="D457" s="939"/>
      <c r="E457" s="940"/>
      <c r="F457" s="941"/>
      <c r="G457" s="937" t="str">
        <f t="array" ref="G457">xlookup(F457,'Internal Staffing Calculator'!E:E,'Internal Staffing Calculator'!C:C,"")</f>
        <v/>
      </c>
      <c r="H457" s="932" t="str">
        <f t="array" ref="H457">if(F457&lt;&gt;"", iferror(index('Internal Staffing Calculator'!B$8:B23500,match(F457,'Internal Staffing Calculator'!E$8:E23500,0)), "Not In Budget"),"")</f>
        <v/>
      </c>
      <c r="I457" s="184"/>
      <c r="J457" s="932">
        <f t="shared" si="1"/>
        <v>0</v>
      </c>
      <c r="K457" s="932">
        <f t="shared" si="2"/>
        <v>0</v>
      </c>
      <c r="L457" s="938" t="str">
        <f t="array" ref="L457">iferror(index('Internal Staffing Calculator'!F$8:F23500,match($F457,'Internal Staffing Calculator'!$E$8:$E23500,0),0),"")</f>
        <v/>
      </c>
    </row>
    <row r="458">
      <c r="A458" s="454"/>
      <c r="B458" s="927"/>
      <c r="C458" s="580"/>
      <c r="D458" s="939"/>
      <c r="E458" s="940"/>
      <c r="F458" s="941"/>
      <c r="G458" s="937" t="str">
        <f t="array" ref="G458">xlookup(F458,'Internal Staffing Calculator'!E:E,'Internal Staffing Calculator'!C:C,"")</f>
        <v/>
      </c>
      <c r="H458" s="932" t="str">
        <f t="array" ref="H458">if(F458&lt;&gt;"", iferror(index('Internal Staffing Calculator'!B$8:B23500,match(F458,'Internal Staffing Calculator'!E$8:E23500,0)), "Not In Budget"),"")</f>
        <v/>
      </c>
      <c r="I458" s="184"/>
      <c r="J458" s="932">
        <f t="shared" si="1"/>
        <v>0</v>
      </c>
      <c r="K458" s="932">
        <f t="shared" si="2"/>
        <v>0</v>
      </c>
      <c r="L458" s="938" t="str">
        <f t="array" ref="L458">iferror(index('Internal Staffing Calculator'!F$8:F23500,match($F458,'Internal Staffing Calculator'!$E$8:$E23500,0),0),"")</f>
        <v/>
      </c>
    </row>
    <row r="459">
      <c r="A459" s="454"/>
      <c r="B459" s="927"/>
      <c r="C459" s="580"/>
      <c r="D459" s="939"/>
      <c r="E459" s="940"/>
      <c r="F459" s="941"/>
      <c r="G459" s="937" t="str">
        <f t="array" ref="G459">xlookup(F459,'Internal Staffing Calculator'!E:E,'Internal Staffing Calculator'!C:C,"")</f>
        <v/>
      </c>
      <c r="H459" s="932" t="str">
        <f t="array" ref="H459">if(F459&lt;&gt;"", iferror(index('Internal Staffing Calculator'!B$8:B23500,match(F459,'Internal Staffing Calculator'!E$8:E23500,0)), "Not In Budget"),"")</f>
        <v/>
      </c>
      <c r="I459" s="184"/>
      <c r="J459" s="932">
        <f t="shared" si="1"/>
        <v>0</v>
      </c>
      <c r="K459" s="932">
        <f t="shared" si="2"/>
        <v>0</v>
      </c>
      <c r="L459" s="938" t="str">
        <f t="array" ref="L459">iferror(index('Internal Staffing Calculator'!F$8:F23500,match($F459,'Internal Staffing Calculator'!$E$8:$E23500,0),0),"")</f>
        <v/>
      </c>
    </row>
    <row r="460">
      <c r="A460" s="454"/>
      <c r="B460" s="927"/>
      <c r="C460" s="580"/>
      <c r="D460" s="939"/>
      <c r="E460" s="940"/>
      <c r="F460" s="941"/>
      <c r="G460" s="937" t="str">
        <f t="array" ref="G460">xlookup(F460,'Internal Staffing Calculator'!E:E,'Internal Staffing Calculator'!C:C,"")</f>
        <v/>
      </c>
      <c r="H460" s="932" t="str">
        <f t="array" ref="H460">if(F460&lt;&gt;"", iferror(index('Internal Staffing Calculator'!B$8:B23500,match(F460,'Internal Staffing Calculator'!E$8:E23500,0)), "Not In Budget"),"")</f>
        <v/>
      </c>
      <c r="I460" s="184"/>
      <c r="J460" s="932">
        <f t="shared" si="1"/>
        <v>0</v>
      </c>
      <c r="K460" s="932">
        <f t="shared" si="2"/>
        <v>0</v>
      </c>
      <c r="L460" s="938" t="str">
        <f t="array" ref="L460">iferror(index('Internal Staffing Calculator'!F$8:F23500,match($F460,'Internal Staffing Calculator'!$E$8:$E23500,0),0),"")</f>
        <v/>
      </c>
    </row>
    <row r="461">
      <c r="A461" s="454"/>
      <c r="B461" s="927"/>
      <c r="C461" s="580"/>
      <c r="D461" s="939"/>
      <c r="E461" s="940"/>
      <c r="F461" s="941"/>
      <c r="G461" s="937" t="str">
        <f t="array" ref="G461">xlookup(F461,'Internal Staffing Calculator'!E:E,'Internal Staffing Calculator'!C:C,"")</f>
        <v/>
      </c>
      <c r="H461" s="932" t="str">
        <f t="array" ref="H461">if(F461&lt;&gt;"", iferror(index('Internal Staffing Calculator'!B$8:B23500,match(F461,'Internal Staffing Calculator'!E$8:E23500,0)), "Not In Budget"),"")</f>
        <v/>
      </c>
      <c r="I461" s="184"/>
      <c r="J461" s="932">
        <f t="shared" si="1"/>
        <v>0</v>
      </c>
      <c r="K461" s="932">
        <f t="shared" si="2"/>
        <v>0</v>
      </c>
      <c r="L461" s="938" t="str">
        <f t="array" ref="L461">iferror(index('Internal Staffing Calculator'!F$8:F23500,match($F461,'Internal Staffing Calculator'!$E$8:$E23500,0),0),"")</f>
        <v/>
      </c>
    </row>
    <row r="462">
      <c r="A462" s="454"/>
      <c r="B462" s="927"/>
      <c r="C462" s="580"/>
      <c r="D462" s="939"/>
      <c r="E462" s="940"/>
      <c r="F462" s="941"/>
      <c r="G462" s="937" t="str">
        <f t="array" ref="G462">xlookup(F462,'Internal Staffing Calculator'!E:E,'Internal Staffing Calculator'!C:C,"")</f>
        <v/>
      </c>
      <c r="H462" s="932" t="str">
        <f t="array" ref="H462">if(F462&lt;&gt;"", iferror(index('Internal Staffing Calculator'!B$8:B23500,match(F462,'Internal Staffing Calculator'!E$8:E23500,0)), "Not In Budget"),"")</f>
        <v/>
      </c>
      <c r="I462" s="184"/>
      <c r="J462" s="932">
        <f t="shared" si="1"/>
        <v>0</v>
      </c>
      <c r="K462" s="932">
        <f t="shared" si="2"/>
        <v>0</v>
      </c>
      <c r="L462" s="938" t="str">
        <f t="array" ref="L462">iferror(index('Internal Staffing Calculator'!F$8:F23500,match($F462,'Internal Staffing Calculator'!$E$8:$E23500,0),0),"")</f>
        <v/>
      </c>
    </row>
    <row r="463">
      <c r="A463" s="454"/>
      <c r="B463" s="927"/>
      <c r="C463" s="580"/>
      <c r="D463" s="939"/>
      <c r="E463" s="940"/>
      <c r="F463" s="941"/>
      <c r="G463" s="937" t="str">
        <f t="array" ref="G463">xlookup(F463,'Internal Staffing Calculator'!E:E,'Internal Staffing Calculator'!C:C,"")</f>
        <v/>
      </c>
      <c r="H463" s="932" t="str">
        <f t="array" ref="H463">if(F463&lt;&gt;"", iferror(index('Internal Staffing Calculator'!B$8:B23500,match(F463,'Internal Staffing Calculator'!E$8:E23500,0)), "Not In Budget"),"")</f>
        <v/>
      </c>
      <c r="I463" s="184"/>
      <c r="J463" s="932">
        <f t="shared" si="1"/>
        <v>0</v>
      </c>
      <c r="K463" s="932">
        <f t="shared" si="2"/>
        <v>0</v>
      </c>
      <c r="L463" s="938" t="str">
        <f t="array" ref="L463">iferror(index('Internal Staffing Calculator'!F$8:F23500,match($F463,'Internal Staffing Calculator'!$E$8:$E23500,0),0),"")</f>
        <v/>
      </c>
    </row>
    <row r="464">
      <c r="A464" s="454"/>
      <c r="B464" s="927"/>
      <c r="C464" s="580"/>
      <c r="D464" s="939"/>
      <c r="E464" s="940"/>
      <c r="F464" s="941"/>
      <c r="G464" s="937" t="str">
        <f t="array" ref="G464">xlookup(F464,'Internal Staffing Calculator'!E:E,'Internal Staffing Calculator'!C:C,"")</f>
        <v/>
      </c>
      <c r="H464" s="932" t="str">
        <f t="array" ref="H464">if(F464&lt;&gt;"", iferror(index('Internal Staffing Calculator'!B$8:B23500,match(F464,'Internal Staffing Calculator'!E$8:E23500,0)), "Not In Budget"),"")</f>
        <v/>
      </c>
      <c r="I464" s="184"/>
      <c r="J464" s="932">
        <f t="shared" si="1"/>
        <v>0</v>
      </c>
      <c r="K464" s="932">
        <f t="shared" si="2"/>
        <v>0</v>
      </c>
      <c r="L464" s="938" t="str">
        <f t="array" ref="L464">iferror(index('Internal Staffing Calculator'!F$8:F23500,match($F464,'Internal Staffing Calculator'!$E$8:$E23500,0),0),"")</f>
        <v/>
      </c>
    </row>
    <row r="465">
      <c r="A465" s="454"/>
      <c r="B465" s="927"/>
      <c r="C465" s="580"/>
      <c r="D465" s="939"/>
      <c r="E465" s="940"/>
      <c r="F465" s="941"/>
      <c r="G465" s="937" t="str">
        <f t="array" ref="G465">xlookup(F465,'Internal Staffing Calculator'!E:E,'Internal Staffing Calculator'!C:C,"")</f>
        <v/>
      </c>
      <c r="H465" s="932" t="str">
        <f t="array" ref="H465">if(F465&lt;&gt;"", iferror(index('Internal Staffing Calculator'!B$8:B23500,match(F465,'Internal Staffing Calculator'!E$8:E23500,0)), "Not In Budget"),"")</f>
        <v/>
      </c>
      <c r="I465" s="184"/>
      <c r="J465" s="932">
        <f t="shared" si="1"/>
        <v>0</v>
      </c>
      <c r="K465" s="932">
        <f t="shared" si="2"/>
        <v>0</v>
      </c>
      <c r="L465" s="938" t="str">
        <f t="array" ref="L465">iferror(index('Internal Staffing Calculator'!F$8:F23500,match($F465,'Internal Staffing Calculator'!$E$8:$E23500,0),0),"")</f>
        <v/>
      </c>
    </row>
    <row r="466">
      <c r="A466" s="454"/>
      <c r="B466" s="927"/>
      <c r="C466" s="580"/>
      <c r="D466" s="939"/>
      <c r="E466" s="940"/>
      <c r="F466" s="941"/>
      <c r="G466" s="937" t="str">
        <f t="array" ref="G466">xlookup(F466,'Internal Staffing Calculator'!E:E,'Internal Staffing Calculator'!C:C,"")</f>
        <v/>
      </c>
      <c r="H466" s="932" t="str">
        <f t="array" ref="H466">if(F466&lt;&gt;"", iferror(index('Internal Staffing Calculator'!B$8:B23500,match(F466,'Internal Staffing Calculator'!E$8:E23500,0)), "Not In Budget"),"")</f>
        <v/>
      </c>
      <c r="I466" s="184"/>
      <c r="J466" s="932">
        <f t="shared" si="1"/>
        <v>0</v>
      </c>
      <c r="K466" s="932">
        <f t="shared" si="2"/>
        <v>0</v>
      </c>
      <c r="L466" s="938" t="str">
        <f t="array" ref="L466">iferror(index('Internal Staffing Calculator'!F$8:F23500,match($F466,'Internal Staffing Calculator'!$E$8:$E23500,0),0),"")</f>
        <v/>
      </c>
    </row>
    <row r="467">
      <c r="A467" s="454"/>
      <c r="B467" s="927"/>
      <c r="C467" s="580"/>
      <c r="D467" s="939"/>
      <c r="E467" s="940"/>
      <c r="F467" s="941"/>
      <c r="G467" s="937" t="str">
        <f t="array" ref="G467">xlookup(F467,'Internal Staffing Calculator'!E:E,'Internal Staffing Calculator'!C:C,"")</f>
        <v/>
      </c>
      <c r="H467" s="932" t="str">
        <f t="array" ref="H467">if(F467&lt;&gt;"", iferror(index('Internal Staffing Calculator'!B$8:B23500,match(F467,'Internal Staffing Calculator'!E$8:E23500,0)), "Not In Budget"),"")</f>
        <v/>
      </c>
      <c r="I467" s="184"/>
      <c r="J467" s="932">
        <f t="shared" si="1"/>
        <v>0</v>
      </c>
      <c r="K467" s="932">
        <f t="shared" si="2"/>
        <v>0</v>
      </c>
      <c r="L467" s="938" t="str">
        <f t="array" ref="L467">iferror(index('Internal Staffing Calculator'!F$8:F23500,match($F467,'Internal Staffing Calculator'!$E$8:$E23500,0),0),"")</f>
        <v/>
      </c>
    </row>
    <row r="468">
      <c r="A468" s="454"/>
      <c r="B468" s="927"/>
      <c r="C468" s="580"/>
      <c r="D468" s="939"/>
      <c r="E468" s="940"/>
      <c r="F468" s="941"/>
      <c r="G468" s="937" t="str">
        <f t="array" ref="G468">xlookup(F468,'Internal Staffing Calculator'!E:E,'Internal Staffing Calculator'!C:C,"")</f>
        <v/>
      </c>
      <c r="H468" s="932" t="str">
        <f t="array" ref="H468">if(F468&lt;&gt;"", iferror(index('Internal Staffing Calculator'!B$8:B23500,match(F468,'Internal Staffing Calculator'!E$8:E23500,0)), "Not In Budget"),"")</f>
        <v/>
      </c>
      <c r="I468" s="184"/>
      <c r="J468" s="932">
        <f t="shared" si="1"/>
        <v>0</v>
      </c>
      <c r="K468" s="932">
        <f t="shared" si="2"/>
        <v>0</v>
      </c>
      <c r="L468" s="938" t="str">
        <f t="array" ref="L468">iferror(index('Internal Staffing Calculator'!F$8:F23500,match($F468,'Internal Staffing Calculator'!$E$8:$E23500,0),0),"")</f>
        <v/>
      </c>
    </row>
    <row r="469">
      <c r="A469" s="454"/>
      <c r="B469" s="927"/>
      <c r="C469" s="580"/>
      <c r="D469" s="939"/>
      <c r="E469" s="940"/>
      <c r="F469" s="941"/>
      <c r="G469" s="937" t="str">
        <f t="array" ref="G469">xlookup(F469,'Internal Staffing Calculator'!E:E,'Internal Staffing Calculator'!C:C,"")</f>
        <v/>
      </c>
      <c r="H469" s="932" t="str">
        <f t="array" ref="H469">if(F469&lt;&gt;"", iferror(index('Internal Staffing Calculator'!B$8:B23500,match(F469,'Internal Staffing Calculator'!E$8:E23500,0)), "Not In Budget"),"")</f>
        <v/>
      </c>
      <c r="I469" s="184"/>
      <c r="J469" s="932">
        <f t="shared" si="1"/>
        <v>0</v>
      </c>
      <c r="K469" s="932">
        <f t="shared" si="2"/>
        <v>0</v>
      </c>
      <c r="L469" s="938" t="str">
        <f t="array" ref="L469">iferror(index('Internal Staffing Calculator'!F$8:F23500,match($F469,'Internal Staffing Calculator'!$E$8:$E23500,0),0),"")</f>
        <v/>
      </c>
    </row>
    <row r="470">
      <c r="A470" s="454"/>
      <c r="B470" s="927"/>
      <c r="C470" s="580"/>
      <c r="D470" s="939"/>
      <c r="E470" s="940"/>
      <c r="F470" s="941"/>
      <c r="G470" s="937" t="str">
        <f t="array" ref="G470">xlookup(F470,'Internal Staffing Calculator'!E:E,'Internal Staffing Calculator'!C:C,"")</f>
        <v/>
      </c>
      <c r="H470" s="932" t="str">
        <f t="array" ref="H470">if(F470&lt;&gt;"", iferror(index('Internal Staffing Calculator'!B$8:B23500,match(F470,'Internal Staffing Calculator'!E$8:E23500,0)), "Not In Budget"),"")</f>
        <v/>
      </c>
      <c r="I470" s="184"/>
      <c r="J470" s="932">
        <f t="shared" si="1"/>
        <v>0</v>
      </c>
      <c r="K470" s="932">
        <f t="shared" si="2"/>
        <v>0</v>
      </c>
      <c r="L470" s="938" t="str">
        <f t="array" ref="L470">iferror(index('Internal Staffing Calculator'!F$8:F23500,match($F470,'Internal Staffing Calculator'!$E$8:$E23500,0),0),"")</f>
        <v/>
      </c>
    </row>
    <row r="471">
      <c r="A471" s="454"/>
      <c r="B471" s="927"/>
      <c r="C471" s="580"/>
      <c r="D471" s="939"/>
      <c r="E471" s="940"/>
      <c r="F471" s="941"/>
      <c r="G471" s="937" t="str">
        <f t="array" ref="G471">xlookup(F471,'Internal Staffing Calculator'!E:E,'Internal Staffing Calculator'!C:C,"")</f>
        <v/>
      </c>
      <c r="H471" s="932" t="str">
        <f t="array" ref="H471">if(F471&lt;&gt;"", iferror(index('Internal Staffing Calculator'!B$8:B23500,match(F471,'Internal Staffing Calculator'!E$8:E23500,0)), "Not In Budget"),"")</f>
        <v/>
      </c>
      <c r="I471" s="184"/>
      <c r="J471" s="932">
        <f t="shared" si="1"/>
        <v>0</v>
      </c>
      <c r="K471" s="932">
        <f t="shared" si="2"/>
        <v>0</v>
      </c>
      <c r="L471" s="938" t="str">
        <f t="array" ref="L471">iferror(index('Internal Staffing Calculator'!F$8:F23500,match($F471,'Internal Staffing Calculator'!$E$8:$E23500,0),0),"")</f>
        <v/>
      </c>
    </row>
    <row r="472">
      <c r="A472" s="454"/>
      <c r="B472" s="927"/>
      <c r="C472" s="580"/>
      <c r="D472" s="939"/>
      <c r="E472" s="940"/>
      <c r="F472" s="941"/>
      <c r="G472" s="937" t="str">
        <f t="array" ref="G472">xlookup(F472,'Internal Staffing Calculator'!E:E,'Internal Staffing Calculator'!C:C,"")</f>
        <v/>
      </c>
      <c r="H472" s="932" t="str">
        <f t="array" ref="H472">if(F472&lt;&gt;"", iferror(index('Internal Staffing Calculator'!B$8:B23500,match(F472,'Internal Staffing Calculator'!E$8:E23500,0)), "Not In Budget"),"")</f>
        <v/>
      </c>
      <c r="I472" s="184"/>
      <c r="J472" s="932">
        <f t="shared" si="1"/>
        <v>0</v>
      </c>
      <c r="K472" s="932">
        <f t="shared" si="2"/>
        <v>0</v>
      </c>
      <c r="L472" s="938" t="str">
        <f t="array" ref="L472">iferror(index('Internal Staffing Calculator'!F$8:F23500,match($F472,'Internal Staffing Calculator'!$E$8:$E23500,0),0),"")</f>
        <v/>
      </c>
    </row>
    <row r="473">
      <c r="A473" s="454"/>
      <c r="B473" s="927"/>
      <c r="C473" s="580"/>
      <c r="D473" s="939"/>
      <c r="E473" s="940"/>
      <c r="F473" s="941"/>
      <c r="G473" s="937" t="str">
        <f t="array" ref="G473">xlookup(F473,'Internal Staffing Calculator'!E:E,'Internal Staffing Calculator'!C:C,"")</f>
        <v/>
      </c>
      <c r="H473" s="932" t="str">
        <f t="array" ref="H473">if(F473&lt;&gt;"", iferror(index('Internal Staffing Calculator'!B$8:B23500,match(F473,'Internal Staffing Calculator'!E$8:E23500,0)), "Not In Budget"),"")</f>
        <v/>
      </c>
      <c r="I473" s="184"/>
      <c r="J473" s="932">
        <f t="shared" si="1"/>
        <v>0</v>
      </c>
      <c r="K473" s="932">
        <f t="shared" si="2"/>
        <v>0</v>
      </c>
      <c r="L473" s="938" t="str">
        <f t="array" ref="L473">iferror(index('Internal Staffing Calculator'!F$8:F23500,match($F473,'Internal Staffing Calculator'!$E$8:$E23500,0),0),"")</f>
        <v/>
      </c>
    </row>
    <row r="474">
      <c r="A474" s="454"/>
      <c r="B474" s="927"/>
      <c r="C474" s="580"/>
      <c r="D474" s="939"/>
      <c r="E474" s="940"/>
      <c r="F474" s="941"/>
      <c r="G474" s="937" t="str">
        <f t="array" ref="G474">xlookup(F474,'Internal Staffing Calculator'!E:E,'Internal Staffing Calculator'!C:C,"")</f>
        <v/>
      </c>
      <c r="H474" s="932" t="str">
        <f t="array" ref="H474">if(F474&lt;&gt;"", iferror(index('Internal Staffing Calculator'!B$8:B23500,match(F474,'Internal Staffing Calculator'!E$8:E23500,0)), "Not In Budget"),"")</f>
        <v/>
      </c>
      <c r="I474" s="184"/>
      <c r="J474" s="932">
        <f t="shared" si="1"/>
        <v>0</v>
      </c>
      <c r="K474" s="932">
        <f t="shared" si="2"/>
        <v>0</v>
      </c>
      <c r="L474" s="938" t="str">
        <f t="array" ref="L474">iferror(index('Internal Staffing Calculator'!F$8:F23500,match($F474,'Internal Staffing Calculator'!$E$8:$E23500,0),0),"")</f>
        <v/>
      </c>
    </row>
    <row r="475">
      <c r="A475" s="454"/>
      <c r="B475" s="927"/>
      <c r="C475" s="580"/>
      <c r="D475" s="939"/>
      <c r="E475" s="940"/>
      <c r="F475" s="941"/>
      <c r="G475" s="937" t="str">
        <f t="array" ref="G475">xlookup(F475,'Internal Staffing Calculator'!E:E,'Internal Staffing Calculator'!C:C,"")</f>
        <v/>
      </c>
      <c r="H475" s="932" t="str">
        <f t="array" ref="H475">if(F475&lt;&gt;"", iferror(index('Internal Staffing Calculator'!B$8:B23500,match(F475,'Internal Staffing Calculator'!E$8:E23500,0)), "Not In Budget"),"")</f>
        <v/>
      </c>
      <c r="I475" s="184"/>
      <c r="J475" s="932">
        <f t="shared" si="1"/>
        <v>0</v>
      </c>
      <c r="K475" s="932">
        <f t="shared" si="2"/>
        <v>0</v>
      </c>
      <c r="L475" s="938" t="str">
        <f t="array" ref="L475">iferror(index('Internal Staffing Calculator'!F$8:F23500,match($F475,'Internal Staffing Calculator'!$E$8:$E23500,0),0),"")</f>
        <v/>
      </c>
    </row>
    <row r="476">
      <c r="A476" s="454"/>
      <c r="B476" s="927"/>
      <c r="C476" s="580"/>
      <c r="D476" s="939"/>
      <c r="E476" s="940"/>
      <c r="F476" s="941"/>
      <c r="G476" s="937" t="str">
        <f t="array" ref="G476">xlookup(F476,'Internal Staffing Calculator'!E:E,'Internal Staffing Calculator'!C:C,"")</f>
        <v/>
      </c>
      <c r="H476" s="932" t="str">
        <f t="array" ref="H476">if(F476&lt;&gt;"", iferror(index('Internal Staffing Calculator'!B$8:B23500,match(F476,'Internal Staffing Calculator'!E$8:E23500,0)), "Not In Budget"),"")</f>
        <v/>
      </c>
      <c r="I476" s="184"/>
      <c r="J476" s="932">
        <f t="shared" si="1"/>
        <v>0</v>
      </c>
      <c r="K476" s="932">
        <f t="shared" si="2"/>
        <v>0</v>
      </c>
      <c r="L476" s="938" t="str">
        <f t="array" ref="L476">iferror(index('Internal Staffing Calculator'!F$8:F23500,match($F476,'Internal Staffing Calculator'!$E$8:$E23500,0),0),"")</f>
        <v/>
      </c>
    </row>
    <row r="477">
      <c r="A477" s="454"/>
      <c r="B477" s="927"/>
      <c r="C477" s="580"/>
      <c r="D477" s="939"/>
      <c r="E477" s="940"/>
      <c r="F477" s="941"/>
      <c r="G477" s="937" t="str">
        <f t="array" ref="G477">xlookup(F477,'Internal Staffing Calculator'!E:E,'Internal Staffing Calculator'!C:C,"")</f>
        <v/>
      </c>
      <c r="H477" s="932" t="str">
        <f t="array" ref="H477">if(F477&lt;&gt;"", iferror(index('Internal Staffing Calculator'!B$8:B23500,match(F477,'Internal Staffing Calculator'!E$8:E23500,0)), "Not In Budget"),"")</f>
        <v/>
      </c>
      <c r="I477" s="184"/>
      <c r="J477" s="932">
        <f t="shared" si="1"/>
        <v>0</v>
      </c>
      <c r="K477" s="932">
        <f t="shared" si="2"/>
        <v>0</v>
      </c>
      <c r="L477" s="938" t="str">
        <f t="array" ref="L477">iferror(index('Internal Staffing Calculator'!F$8:F23500,match($F477,'Internal Staffing Calculator'!$E$8:$E23500,0),0),"")</f>
        <v/>
      </c>
    </row>
    <row r="478">
      <c r="A478" s="454"/>
      <c r="B478" s="927"/>
      <c r="C478" s="580"/>
      <c r="D478" s="939"/>
      <c r="E478" s="940"/>
      <c r="F478" s="941"/>
      <c r="G478" s="937" t="str">
        <f t="array" ref="G478">xlookup(F478,'Internal Staffing Calculator'!E:E,'Internal Staffing Calculator'!C:C,"")</f>
        <v/>
      </c>
      <c r="H478" s="932" t="str">
        <f t="array" ref="H478">if(F478&lt;&gt;"", iferror(index('Internal Staffing Calculator'!B$8:B23500,match(F478,'Internal Staffing Calculator'!E$8:E23500,0)), "Not In Budget"),"")</f>
        <v/>
      </c>
      <c r="I478" s="184"/>
      <c r="J478" s="932">
        <f t="shared" si="1"/>
        <v>0</v>
      </c>
      <c r="K478" s="932">
        <f t="shared" si="2"/>
        <v>0</v>
      </c>
      <c r="L478" s="938" t="str">
        <f t="array" ref="L478">iferror(index('Internal Staffing Calculator'!F$8:F23500,match($F478,'Internal Staffing Calculator'!$E$8:$E23500,0),0),"")</f>
        <v/>
      </c>
    </row>
    <row r="479">
      <c r="A479" s="454"/>
      <c r="B479" s="927"/>
      <c r="C479" s="580"/>
      <c r="D479" s="939"/>
      <c r="E479" s="940"/>
      <c r="F479" s="941"/>
      <c r="G479" s="937" t="str">
        <f t="array" ref="G479">xlookup(F479,'Internal Staffing Calculator'!E:E,'Internal Staffing Calculator'!C:C,"")</f>
        <v/>
      </c>
      <c r="H479" s="932" t="str">
        <f t="array" ref="H479">if(F479&lt;&gt;"", iferror(index('Internal Staffing Calculator'!B$8:B23500,match(F479,'Internal Staffing Calculator'!E$8:E23500,0)), "Not In Budget"),"")</f>
        <v/>
      </c>
      <c r="I479" s="184"/>
      <c r="J479" s="932">
        <f t="shared" si="1"/>
        <v>0</v>
      </c>
      <c r="K479" s="932">
        <f t="shared" si="2"/>
        <v>0</v>
      </c>
      <c r="L479" s="938" t="str">
        <f t="array" ref="L479">iferror(index('Internal Staffing Calculator'!F$8:F23500,match($F479,'Internal Staffing Calculator'!$E$8:$E23500,0),0),"")</f>
        <v/>
      </c>
    </row>
    <row r="480">
      <c r="A480" s="454"/>
      <c r="B480" s="927"/>
      <c r="C480" s="580"/>
      <c r="D480" s="939"/>
      <c r="E480" s="940"/>
      <c r="F480" s="941"/>
      <c r="G480" s="937" t="str">
        <f t="array" ref="G480">xlookup(F480,'Internal Staffing Calculator'!E:E,'Internal Staffing Calculator'!C:C,"")</f>
        <v/>
      </c>
      <c r="H480" s="932" t="str">
        <f t="array" ref="H480">if(F480&lt;&gt;"", iferror(index('Internal Staffing Calculator'!B$8:B23500,match(F480,'Internal Staffing Calculator'!E$8:E23500,0)), "Not In Budget"),"")</f>
        <v/>
      </c>
      <c r="I480" s="184"/>
      <c r="J480" s="932">
        <f t="shared" si="1"/>
        <v>0</v>
      </c>
      <c r="K480" s="932">
        <f t="shared" si="2"/>
        <v>0</v>
      </c>
      <c r="L480" s="938" t="str">
        <f t="array" ref="L480">iferror(index('Internal Staffing Calculator'!F$8:F23500,match($F480,'Internal Staffing Calculator'!$E$8:$E23500,0),0),"")</f>
        <v/>
      </c>
    </row>
    <row r="481">
      <c r="A481" s="454"/>
      <c r="B481" s="927"/>
      <c r="C481" s="580"/>
      <c r="D481" s="939"/>
      <c r="E481" s="940"/>
      <c r="F481" s="941"/>
      <c r="G481" s="937" t="str">
        <f t="array" ref="G481">xlookup(F481,'Internal Staffing Calculator'!E:E,'Internal Staffing Calculator'!C:C,"")</f>
        <v/>
      </c>
      <c r="H481" s="932" t="str">
        <f t="array" ref="H481">if(F481&lt;&gt;"", iferror(index('Internal Staffing Calculator'!B$8:B23500,match(F481,'Internal Staffing Calculator'!E$8:E23500,0)), "Not In Budget"),"")</f>
        <v/>
      </c>
      <c r="I481" s="184"/>
      <c r="J481" s="932">
        <f t="shared" si="1"/>
        <v>0</v>
      </c>
      <c r="K481" s="932">
        <f t="shared" si="2"/>
        <v>0</v>
      </c>
      <c r="L481" s="938" t="str">
        <f t="array" ref="L481">iferror(index('Internal Staffing Calculator'!F$8:F23500,match($F481,'Internal Staffing Calculator'!$E$8:$E23500,0),0),"")</f>
        <v/>
      </c>
    </row>
    <row r="482">
      <c r="A482" s="454"/>
      <c r="B482" s="927"/>
      <c r="C482" s="580"/>
      <c r="D482" s="939"/>
      <c r="E482" s="940"/>
      <c r="F482" s="941"/>
      <c r="G482" s="937" t="str">
        <f t="array" ref="G482">xlookup(F482,'Internal Staffing Calculator'!E:E,'Internal Staffing Calculator'!C:C,"")</f>
        <v/>
      </c>
      <c r="H482" s="932" t="str">
        <f t="array" ref="H482">if(F482&lt;&gt;"", iferror(index('Internal Staffing Calculator'!B$8:B23500,match(F482,'Internal Staffing Calculator'!E$8:E23500,0)), "Not In Budget"),"")</f>
        <v/>
      </c>
      <c r="I482" s="184"/>
      <c r="J482" s="932">
        <f t="shared" si="1"/>
        <v>0</v>
      </c>
      <c r="K482" s="932">
        <f t="shared" si="2"/>
        <v>0</v>
      </c>
      <c r="L482" s="938" t="str">
        <f t="array" ref="L482">iferror(index('Internal Staffing Calculator'!F$8:F23500,match($F482,'Internal Staffing Calculator'!$E$8:$E23500,0),0),"")</f>
        <v/>
      </c>
    </row>
    <row r="483">
      <c r="A483" s="454"/>
      <c r="B483" s="927"/>
      <c r="C483" s="580"/>
      <c r="D483" s="939"/>
      <c r="E483" s="940"/>
      <c r="F483" s="941"/>
      <c r="G483" s="937" t="str">
        <f t="array" ref="G483">xlookup(F483,'Internal Staffing Calculator'!E:E,'Internal Staffing Calculator'!C:C,"")</f>
        <v/>
      </c>
      <c r="H483" s="932" t="str">
        <f t="array" ref="H483">if(F483&lt;&gt;"", iferror(index('Internal Staffing Calculator'!B$8:B23500,match(F483,'Internal Staffing Calculator'!E$8:E23500,0)), "Not In Budget"),"")</f>
        <v/>
      </c>
      <c r="I483" s="184"/>
      <c r="J483" s="932">
        <f t="shared" si="1"/>
        <v>0</v>
      </c>
      <c r="K483" s="932">
        <f t="shared" si="2"/>
        <v>0</v>
      </c>
      <c r="L483" s="938" t="str">
        <f t="array" ref="L483">iferror(index('Internal Staffing Calculator'!F$8:F23500,match($F483,'Internal Staffing Calculator'!$E$8:$E23500,0),0),"")</f>
        <v/>
      </c>
    </row>
    <row r="484">
      <c r="A484" s="454"/>
      <c r="B484" s="927"/>
      <c r="C484" s="580"/>
      <c r="D484" s="939"/>
      <c r="E484" s="940"/>
      <c r="F484" s="941"/>
      <c r="G484" s="937" t="str">
        <f t="array" ref="G484">xlookup(F484,'Internal Staffing Calculator'!E:E,'Internal Staffing Calculator'!C:C,"")</f>
        <v/>
      </c>
      <c r="H484" s="932" t="str">
        <f t="array" ref="H484">if(F484&lt;&gt;"", iferror(index('Internal Staffing Calculator'!B$8:B23500,match(F484,'Internal Staffing Calculator'!E$8:E23500,0)), "Not In Budget"),"")</f>
        <v/>
      </c>
      <c r="I484" s="184"/>
      <c r="J484" s="932">
        <f t="shared" si="1"/>
        <v>0</v>
      </c>
      <c r="K484" s="932">
        <f t="shared" si="2"/>
        <v>0</v>
      </c>
      <c r="L484" s="938" t="str">
        <f t="array" ref="L484">iferror(index('Internal Staffing Calculator'!F$8:F23500,match($F484,'Internal Staffing Calculator'!$E$8:$E23500,0),0),"")</f>
        <v/>
      </c>
    </row>
    <row r="485">
      <c r="A485" s="454"/>
      <c r="B485" s="927"/>
      <c r="C485" s="580"/>
      <c r="D485" s="939"/>
      <c r="E485" s="940"/>
      <c r="F485" s="941"/>
      <c r="G485" s="937" t="str">
        <f t="array" ref="G485">xlookup(F485,'Internal Staffing Calculator'!E:E,'Internal Staffing Calculator'!C:C,"")</f>
        <v/>
      </c>
      <c r="H485" s="932" t="str">
        <f t="array" ref="H485">if(F485&lt;&gt;"", iferror(index('Internal Staffing Calculator'!B$8:B23500,match(F485,'Internal Staffing Calculator'!E$8:E23500,0)), "Not In Budget"),"")</f>
        <v/>
      </c>
      <c r="I485" s="184"/>
      <c r="J485" s="932">
        <f t="shared" si="1"/>
        <v>0</v>
      </c>
      <c r="K485" s="932">
        <f t="shared" si="2"/>
        <v>0</v>
      </c>
      <c r="L485" s="938" t="str">
        <f t="array" ref="L485">iferror(index('Internal Staffing Calculator'!F$8:F23500,match($F485,'Internal Staffing Calculator'!$E$8:$E23500,0),0),"")</f>
        <v/>
      </c>
    </row>
    <row r="486">
      <c r="A486" s="454"/>
      <c r="B486" s="927"/>
      <c r="C486" s="580"/>
      <c r="D486" s="939"/>
      <c r="E486" s="940"/>
      <c r="F486" s="941"/>
      <c r="G486" s="937" t="str">
        <f t="array" ref="G486">xlookup(F486,'Internal Staffing Calculator'!E:E,'Internal Staffing Calculator'!C:C,"")</f>
        <v/>
      </c>
      <c r="H486" s="932" t="str">
        <f t="array" ref="H486">if(F486&lt;&gt;"", iferror(index('Internal Staffing Calculator'!B$8:B23500,match(F486,'Internal Staffing Calculator'!E$8:E23500,0)), "Not In Budget"),"")</f>
        <v/>
      </c>
      <c r="I486" s="184"/>
      <c r="J486" s="932">
        <f t="shared" si="1"/>
        <v>0</v>
      </c>
      <c r="K486" s="932">
        <f t="shared" si="2"/>
        <v>0</v>
      </c>
      <c r="L486" s="938" t="str">
        <f t="array" ref="L486">iferror(index('Internal Staffing Calculator'!F$8:F23500,match($F486,'Internal Staffing Calculator'!$E$8:$E23500,0),0),"")</f>
        <v/>
      </c>
    </row>
    <row r="487">
      <c r="A487" s="454"/>
      <c r="B487" s="927"/>
      <c r="C487" s="580"/>
      <c r="D487" s="939"/>
      <c r="E487" s="940"/>
      <c r="F487" s="941"/>
      <c r="G487" s="937" t="str">
        <f t="array" ref="G487">xlookup(F487,'Internal Staffing Calculator'!E:E,'Internal Staffing Calculator'!C:C,"")</f>
        <v/>
      </c>
      <c r="H487" s="932" t="str">
        <f t="array" ref="H487">if(F487&lt;&gt;"", iferror(index('Internal Staffing Calculator'!B$8:B23500,match(F487,'Internal Staffing Calculator'!E$8:E23500,0)), "Not In Budget"),"")</f>
        <v/>
      </c>
      <c r="I487" s="184"/>
      <c r="J487" s="932">
        <f t="shared" si="1"/>
        <v>0</v>
      </c>
      <c r="K487" s="932">
        <f t="shared" si="2"/>
        <v>0</v>
      </c>
      <c r="L487" s="938" t="str">
        <f t="array" ref="L487">iferror(index('Internal Staffing Calculator'!F$8:F23500,match($F487,'Internal Staffing Calculator'!$E$8:$E23500,0),0),"")</f>
        <v/>
      </c>
    </row>
    <row r="488">
      <c r="A488" s="454"/>
      <c r="B488" s="927"/>
      <c r="C488" s="580"/>
      <c r="D488" s="939"/>
      <c r="E488" s="940"/>
      <c r="F488" s="941"/>
      <c r="G488" s="937" t="str">
        <f t="array" ref="G488">xlookup(F488,'Internal Staffing Calculator'!E:E,'Internal Staffing Calculator'!C:C,"")</f>
        <v/>
      </c>
      <c r="H488" s="932" t="str">
        <f t="array" ref="H488">if(F488&lt;&gt;"", iferror(index('Internal Staffing Calculator'!B$8:B23500,match(F488,'Internal Staffing Calculator'!E$8:E23500,0)), "Not In Budget"),"")</f>
        <v/>
      </c>
      <c r="I488" s="184"/>
      <c r="J488" s="932">
        <f t="shared" si="1"/>
        <v>0</v>
      </c>
      <c r="K488" s="932">
        <f t="shared" si="2"/>
        <v>0</v>
      </c>
      <c r="L488" s="938" t="str">
        <f t="array" ref="L488">iferror(index('Internal Staffing Calculator'!F$8:F23500,match($F488,'Internal Staffing Calculator'!$E$8:$E23500,0),0),"")</f>
        <v/>
      </c>
    </row>
    <row r="489">
      <c r="A489" s="454"/>
      <c r="B489" s="927"/>
      <c r="C489" s="580"/>
      <c r="D489" s="939"/>
      <c r="E489" s="940"/>
      <c r="F489" s="941"/>
      <c r="G489" s="937" t="str">
        <f t="array" ref="G489">xlookup(F489,'Internal Staffing Calculator'!E:E,'Internal Staffing Calculator'!C:C,"")</f>
        <v/>
      </c>
      <c r="H489" s="932" t="str">
        <f t="array" ref="H489">if(F489&lt;&gt;"", iferror(index('Internal Staffing Calculator'!B$8:B23500,match(F489,'Internal Staffing Calculator'!E$8:E23500,0)), "Not In Budget"),"")</f>
        <v/>
      </c>
      <c r="I489" s="184"/>
      <c r="J489" s="932">
        <f t="shared" si="1"/>
        <v>0</v>
      </c>
      <c r="K489" s="932">
        <f t="shared" si="2"/>
        <v>0</v>
      </c>
      <c r="L489" s="938" t="str">
        <f t="array" ref="L489">iferror(index('Internal Staffing Calculator'!F$8:F23500,match($F489,'Internal Staffing Calculator'!$E$8:$E23500,0),0),"")</f>
        <v/>
      </c>
    </row>
    <row r="490">
      <c r="A490" s="454"/>
      <c r="B490" s="927"/>
      <c r="C490" s="580"/>
      <c r="D490" s="939"/>
      <c r="E490" s="940"/>
      <c r="F490" s="941"/>
      <c r="G490" s="937" t="str">
        <f t="array" ref="G490">xlookup(F490,'Internal Staffing Calculator'!E:E,'Internal Staffing Calculator'!C:C,"")</f>
        <v/>
      </c>
      <c r="H490" s="932" t="str">
        <f t="array" ref="H490">if(F490&lt;&gt;"", iferror(index('Internal Staffing Calculator'!B$8:B23500,match(F490,'Internal Staffing Calculator'!E$8:E23500,0)), "Not In Budget"),"")</f>
        <v/>
      </c>
      <c r="I490" s="184"/>
      <c r="J490" s="932">
        <f t="shared" si="1"/>
        <v>0</v>
      </c>
      <c r="K490" s="932">
        <f t="shared" si="2"/>
        <v>0</v>
      </c>
      <c r="L490" s="938" t="str">
        <f t="array" ref="L490">iferror(index('Internal Staffing Calculator'!F$8:F23500,match($F490,'Internal Staffing Calculator'!$E$8:$E23500,0),0),"")</f>
        <v/>
      </c>
    </row>
    <row r="491">
      <c r="A491" s="454"/>
      <c r="B491" s="927"/>
      <c r="C491" s="580"/>
      <c r="D491" s="939"/>
      <c r="E491" s="940"/>
      <c r="F491" s="941"/>
      <c r="G491" s="937" t="str">
        <f t="array" ref="G491">xlookup(F491,'Internal Staffing Calculator'!E:E,'Internal Staffing Calculator'!C:C,"")</f>
        <v/>
      </c>
      <c r="H491" s="932" t="str">
        <f t="array" ref="H491">if(F491&lt;&gt;"", iferror(index('Internal Staffing Calculator'!B$8:B23500,match(F491,'Internal Staffing Calculator'!E$8:E23500,0)), "Not In Budget"),"")</f>
        <v/>
      </c>
      <c r="I491" s="184"/>
      <c r="J491" s="932">
        <f t="shared" si="1"/>
        <v>0</v>
      </c>
      <c r="K491" s="932">
        <f t="shared" si="2"/>
        <v>0</v>
      </c>
      <c r="L491" s="938" t="str">
        <f t="array" ref="L491">iferror(index('Internal Staffing Calculator'!F$8:F23500,match($F491,'Internal Staffing Calculator'!$E$8:$E23500,0),0),"")</f>
        <v/>
      </c>
    </row>
    <row r="492">
      <c r="A492" s="454"/>
      <c r="B492" s="927"/>
      <c r="C492" s="580"/>
      <c r="D492" s="939"/>
      <c r="E492" s="940"/>
      <c r="F492" s="941"/>
      <c r="G492" s="937" t="str">
        <f t="array" ref="G492">xlookup(F492,'Internal Staffing Calculator'!E:E,'Internal Staffing Calculator'!C:C,"")</f>
        <v/>
      </c>
      <c r="H492" s="932" t="str">
        <f t="array" ref="H492">if(F492&lt;&gt;"", iferror(index('Internal Staffing Calculator'!B$8:B23500,match(F492,'Internal Staffing Calculator'!E$8:E23500,0)), "Not In Budget"),"")</f>
        <v/>
      </c>
      <c r="I492" s="184"/>
      <c r="J492" s="932">
        <f t="shared" si="1"/>
        <v>0</v>
      </c>
      <c r="K492" s="932">
        <f t="shared" si="2"/>
        <v>0</v>
      </c>
      <c r="L492" s="938" t="str">
        <f t="array" ref="L492">iferror(index('Internal Staffing Calculator'!F$8:F23500,match($F492,'Internal Staffing Calculator'!$E$8:$E23500,0),0),"")</f>
        <v/>
      </c>
    </row>
    <row r="493">
      <c r="A493" s="454"/>
      <c r="B493" s="927"/>
      <c r="C493" s="580"/>
      <c r="D493" s="939"/>
      <c r="E493" s="940"/>
      <c r="F493" s="941"/>
      <c r="G493" s="937" t="str">
        <f t="array" ref="G493">xlookup(F493,'Internal Staffing Calculator'!E:E,'Internal Staffing Calculator'!C:C,"")</f>
        <v/>
      </c>
      <c r="H493" s="932" t="str">
        <f t="array" ref="H493">if(F493&lt;&gt;"", iferror(index('Internal Staffing Calculator'!B$8:B23500,match(F493,'Internal Staffing Calculator'!E$8:E23500,0)), "Not In Budget"),"")</f>
        <v/>
      </c>
      <c r="I493" s="184"/>
      <c r="J493" s="932">
        <f t="shared" si="1"/>
        <v>0</v>
      </c>
      <c r="K493" s="932">
        <f t="shared" si="2"/>
        <v>0</v>
      </c>
      <c r="L493" s="938" t="str">
        <f t="array" ref="L493">iferror(index('Internal Staffing Calculator'!F$8:F23500,match($F493,'Internal Staffing Calculator'!$E$8:$E23500,0),0),"")</f>
        <v/>
      </c>
    </row>
    <row r="494">
      <c r="A494" s="454"/>
      <c r="B494" s="927"/>
      <c r="C494" s="580"/>
      <c r="D494" s="939"/>
      <c r="E494" s="940"/>
      <c r="F494" s="941"/>
      <c r="G494" s="937" t="str">
        <f t="array" ref="G494">xlookup(F494,'Internal Staffing Calculator'!E:E,'Internal Staffing Calculator'!C:C,"")</f>
        <v/>
      </c>
      <c r="H494" s="932" t="str">
        <f t="array" ref="H494">if(F494&lt;&gt;"", iferror(index('Internal Staffing Calculator'!B$8:B23500,match(F494,'Internal Staffing Calculator'!E$8:E23500,0)), "Not In Budget"),"")</f>
        <v/>
      </c>
      <c r="I494" s="184"/>
      <c r="J494" s="932">
        <f t="shared" si="1"/>
        <v>0</v>
      </c>
      <c r="K494" s="932">
        <f t="shared" si="2"/>
        <v>0</v>
      </c>
      <c r="L494" s="938" t="str">
        <f t="array" ref="L494">iferror(index('Internal Staffing Calculator'!F$8:F23500,match($F494,'Internal Staffing Calculator'!$E$8:$E23500,0),0),"")</f>
        <v/>
      </c>
    </row>
    <row r="495">
      <c r="A495" s="454"/>
      <c r="B495" s="927"/>
      <c r="C495" s="580"/>
      <c r="D495" s="939"/>
      <c r="E495" s="940"/>
      <c r="F495" s="941"/>
      <c r="G495" s="937" t="str">
        <f t="array" ref="G495">xlookup(F495,'Internal Staffing Calculator'!E:E,'Internal Staffing Calculator'!C:C,"")</f>
        <v/>
      </c>
      <c r="H495" s="932" t="str">
        <f t="array" ref="H495">if(F495&lt;&gt;"", iferror(index('Internal Staffing Calculator'!B$8:B23500,match(F495,'Internal Staffing Calculator'!E$8:E23500,0)), "Not In Budget"),"")</f>
        <v/>
      </c>
      <c r="I495" s="184"/>
      <c r="J495" s="932">
        <f t="shared" si="1"/>
        <v>0</v>
      </c>
      <c r="K495" s="932">
        <f t="shared" si="2"/>
        <v>0</v>
      </c>
      <c r="L495" s="938" t="str">
        <f t="array" ref="L495">iferror(index('Internal Staffing Calculator'!F$8:F23500,match($F495,'Internal Staffing Calculator'!$E$8:$E23500,0),0),"")</f>
        <v/>
      </c>
    </row>
    <row r="496">
      <c r="A496" s="454"/>
      <c r="B496" s="927"/>
      <c r="C496" s="580"/>
      <c r="D496" s="939"/>
      <c r="E496" s="940"/>
      <c r="F496" s="941"/>
      <c r="G496" s="937" t="str">
        <f t="array" ref="G496">xlookup(F496,'Internal Staffing Calculator'!E:E,'Internal Staffing Calculator'!C:C,"")</f>
        <v/>
      </c>
      <c r="H496" s="932" t="str">
        <f t="array" ref="H496">if(F496&lt;&gt;"", iferror(index('Internal Staffing Calculator'!B$8:B23500,match(F496,'Internal Staffing Calculator'!E$8:E23500,0)), "Not In Budget"),"")</f>
        <v/>
      </c>
      <c r="I496" s="184"/>
      <c r="J496" s="932">
        <f t="shared" si="1"/>
        <v>0</v>
      </c>
      <c r="K496" s="932">
        <f t="shared" si="2"/>
        <v>0</v>
      </c>
      <c r="L496" s="938" t="str">
        <f t="array" ref="L496">iferror(index('Internal Staffing Calculator'!F$8:F23500,match($F496,'Internal Staffing Calculator'!$E$8:$E23500,0),0),"")</f>
        <v/>
      </c>
    </row>
    <row r="497">
      <c r="A497" s="454"/>
      <c r="B497" s="927"/>
      <c r="C497" s="580"/>
      <c r="D497" s="939"/>
      <c r="E497" s="940"/>
      <c r="F497" s="941"/>
      <c r="G497" s="937" t="str">
        <f t="array" ref="G497">xlookup(F497,'Internal Staffing Calculator'!E:E,'Internal Staffing Calculator'!C:C,"")</f>
        <v/>
      </c>
      <c r="H497" s="932" t="str">
        <f t="array" ref="H497">if(F497&lt;&gt;"", iferror(index('Internal Staffing Calculator'!B$8:B23500,match(F497,'Internal Staffing Calculator'!E$8:E23500,0)), "Not In Budget"),"")</f>
        <v/>
      </c>
      <c r="I497" s="184"/>
      <c r="J497" s="932">
        <f t="shared" si="1"/>
        <v>0</v>
      </c>
      <c r="K497" s="932">
        <f t="shared" si="2"/>
        <v>0</v>
      </c>
      <c r="L497" s="938" t="str">
        <f t="array" ref="L497">iferror(index('Internal Staffing Calculator'!F$8:F23500,match($F497,'Internal Staffing Calculator'!$E$8:$E23500,0),0),"")</f>
        <v/>
      </c>
    </row>
    <row r="498">
      <c r="A498" s="454"/>
      <c r="B498" s="927"/>
      <c r="C498" s="580"/>
      <c r="D498" s="939"/>
      <c r="E498" s="940"/>
      <c r="F498" s="941"/>
      <c r="G498" s="937" t="str">
        <f t="array" ref="G498">xlookup(F498,'Internal Staffing Calculator'!E:E,'Internal Staffing Calculator'!C:C,"")</f>
        <v/>
      </c>
      <c r="H498" s="932" t="str">
        <f t="array" ref="H498">if(F498&lt;&gt;"", iferror(index('Internal Staffing Calculator'!B$8:B23500,match(F498,'Internal Staffing Calculator'!E$8:E23500,0)), "Not In Budget"),"")</f>
        <v/>
      </c>
      <c r="I498" s="184"/>
      <c r="J498" s="932">
        <f t="shared" si="1"/>
        <v>0</v>
      </c>
      <c r="K498" s="932">
        <f t="shared" si="2"/>
        <v>0</v>
      </c>
      <c r="L498" s="938" t="str">
        <f t="array" ref="L498">iferror(index('Internal Staffing Calculator'!F$8:F23500,match($F498,'Internal Staffing Calculator'!$E$8:$E23500,0),0),"")</f>
        <v/>
      </c>
    </row>
    <row r="499">
      <c r="A499" s="454"/>
      <c r="B499" s="927"/>
      <c r="C499" s="580"/>
      <c r="D499" s="939"/>
      <c r="E499" s="940"/>
      <c r="F499" s="941"/>
      <c r="G499" s="937" t="str">
        <f t="array" ref="G499">xlookup(F499,'Internal Staffing Calculator'!E:E,'Internal Staffing Calculator'!C:C,"")</f>
        <v/>
      </c>
      <c r="H499" s="932" t="str">
        <f t="array" ref="H499">if(F499&lt;&gt;"", iferror(index('Internal Staffing Calculator'!B$8:B23500,match(F499,'Internal Staffing Calculator'!E$8:E23500,0)), "Not In Budget"),"")</f>
        <v/>
      </c>
      <c r="I499" s="184"/>
      <c r="J499" s="932">
        <f t="shared" si="1"/>
        <v>0</v>
      </c>
      <c r="K499" s="932">
        <f t="shared" si="2"/>
        <v>0</v>
      </c>
      <c r="L499" s="938" t="str">
        <f t="array" ref="L499">iferror(index('Internal Staffing Calculator'!F$8:F23500,match($F499,'Internal Staffing Calculator'!$E$8:$E23500,0),0),"")</f>
        <v/>
      </c>
    </row>
    <row r="500">
      <c r="A500" s="454"/>
      <c r="B500" s="927"/>
      <c r="C500" s="580"/>
      <c r="D500" s="939"/>
      <c r="E500" s="940"/>
      <c r="F500" s="941"/>
      <c r="G500" s="937" t="str">
        <f t="array" ref="G500">xlookup(F500,'Internal Staffing Calculator'!E:E,'Internal Staffing Calculator'!C:C,"")</f>
        <v/>
      </c>
      <c r="H500" s="932" t="str">
        <f t="array" ref="H500">if(F500&lt;&gt;"", iferror(index('Internal Staffing Calculator'!B$8:B23500,match(F500,'Internal Staffing Calculator'!E$8:E23500,0)), "Not In Budget"),"")</f>
        <v/>
      </c>
      <c r="I500" s="184"/>
      <c r="J500" s="932">
        <f t="shared" si="1"/>
        <v>0</v>
      </c>
      <c r="K500" s="932">
        <f t="shared" si="2"/>
        <v>0</v>
      </c>
      <c r="L500" s="938" t="str">
        <f t="array" ref="L500">iferror(index('Internal Staffing Calculator'!F$8:F23500,match($F500,'Internal Staffing Calculator'!$E$8:$E23500,0),0),"")</f>
        <v/>
      </c>
    </row>
    <row r="501">
      <c r="A501" s="454"/>
      <c r="B501" s="927"/>
      <c r="C501" s="580"/>
      <c r="D501" s="939"/>
      <c r="E501" s="940"/>
      <c r="F501" s="941"/>
      <c r="G501" s="937" t="str">
        <f t="array" ref="G501">xlookup(F501,'Internal Staffing Calculator'!E:E,'Internal Staffing Calculator'!C:C,"")</f>
        <v/>
      </c>
      <c r="H501" s="932" t="str">
        <f t="array" ref="H501">if(F501&lt;&gt;"", iferror(index('Internal Staffing Calculator'!B$8:B23500,match(F501,'Internal Staffing Calculator'!E$8:E23500,0)), "Not In Budget"),"")</f>
        <v/>
      </c>
      <c r="I501" s="184"/>
      <c r="J501" s="932">
        <f t="shared" si="1"/>
        <v>0</v>
      </c>
      <c r="K501" s="932">
        <f t="shared" si="2"/>
        <v>0</v>
      </c>
      <c r="L501" s="938" t="str">
        <f t="array" ref="L501">iferror(index('Internal Staffing Calculator'!F$8:F23500,match($F501,'Internal Staffing Calculator'!$E$8:$E23500,0),0),"")</f>
        <v/>
      </c>
    </row>
    <row r="502">
      <c r="A502" s="454"/>
      <c r="B502" s="927"/>
      <c r="C502" s="580"/>
      <c r="D502" s="939"/>
      <c r="E502" s="940"/>
      <c r="F502" s="941"/>
      <c r="G502" s="937" t="str">
        <f t="array" ref="G502">xlookup(F502,'Internal Staffing Calculator'!E:E,'Internal Staffing Calculator'!C:C,"")</f>
        <v/>
      </c>
      <c r="H502" s="932" t="str">
        <f t="array" ref="H502">if(F502&lt;&gt;"", iferror(index('Internal Staffing Calculator'!B$8:B23500,match(F502,'Internal Staffing Calculator'!E$8:E23500,0)), "Not In Budget"),"")</f>
        <v/>
      </c>
      <c r="I502" s="184"/>
      <c r="J502" s="932">
        <f t="shared" si="1"/>
        <v>0</v>
      </c>
      <c r="K502" s="932">
        <f t="shared" si="2"/>
        <v>0</v>
      </c>
      <c r="L502" s="938" t="str">
        <f t="array" ref="L502">iferror(index('Internal Staffing Calculator'!F$8:F23500,match($F502,'Internal Staffing Calculator'!$E$8:$E23500,0),0),"")</f>
        <v/>
      </c>
    </row>
    <row r="503">
      <c r="A503" s="454"/>
      <c r="B503" s="927"/>
      <c r="C503" s="580"/>
      <c r="D503" s="939"/>
      <c r="E503" s="940"/>
      <c r="F503" s="941"/>
      <c r="G503" s="937" t="str">
        <f t="array" ref="G503">xlookup(F503,'Internal Staffing Calculator'!E:E,'Internal Staffing Calculator'!C:C,"")</f>
        <v/>
      </c>
      <c r="H503" s="932" t="str">
        <f t="array" ref="H503">if(F503&lt;&gt;"", iferror(index('Internal Staffing Calculator'!B$8:B23500,match(F503,'Internal Staffing Calculator'!E$8:E23500,0)), "Not In Budget"),"")</f>
        <v/>
      </c>
      <c r="I503" s="184"/>
      <c r="J503" s="932">
        <f t="shared" si="1"/>
        <v>0</v>
      </c>
      <c r="K503" s="932">
        <f t="shared" si="2"/>
        <v>0</v>
      </c>
      <c r="L503" s="938" t="str">
        <f t="array" ref="L503">iferror(index('Internal Staffing Calculator'!F$8:F23500,match($F503,'Internal Staffing Calculator'!$E$8:$E23500,0),0),"")</f>
        <v/>
      </c>
    </row>
    <row r="504">
      <c r="A504" s="454"/>
      <c r="B504" s="927"/>
      <c r="C504" s="580"/>
      <c r="D504" s="939"/>
      <c r="E504" s="940"/>
      <c r="F504" s="941"/>
      <c r="G504" s="937" t="str">
        <f t="array" ref="G504">xlookup(F504,'Internal Staffing Calculator'!E:E,'Internal Staffing Calculator'!C:C,"")</f>
        <v/>
      </c>
      <c r="H504" s="932" t="str">
        <f t="array" ref="H504">if(F504&lt;&gt;"", iferror(index('Internal Staffing Calculator'!B$8:B23500,match(F504,'Internal Staffing Calculator'!E$8:E23500,0)), "Not In Budget"),"")</f>
        <v/>
      </c>
      <c r="I504" s="184"/>
      <c r="J504" s="932">
        <f t="shared" si="1"/>
        <v>0</v>
      </c>
      <c r="K504" s="932">
        <f t="shared" si="2"/>
        <v>0</v>
      </c>
      <c r="L504" s="938" t="str">
        <f t="array" ref="L504">iferror(index('Internal Staffing Calculator'!F$8:F23500,match($F504,'Internal Staffing Calculator'!$E$8:$E23500,0),0),"")</f>
        <v/>
      </c>
    </row>
    <row r="505">
      <c r="A505" s="454"/>
      <c r="B505" s="927"/>
      <c r="C505" s="580"/>
      <c r="D505" s="939"/>
      <c r="E505" s="940"/>
      <c r="F505" s="941"/>
      <c r="G505" s="937" t="str">
        <f t="array" ref="G505">xlookup(F505,'Internal Staffing Calculator'!E:E,'Internal Staffing Calculator'!C:C,"")</f>
        <v/>
      </c>
      <c r="H505" s="932" t="str">
        <f t="array" ref="H505">if(F505&lt;&gt;"", iferror(index('Internal Staffing Calculator'!B$8:B23500,match(F505,'Internal Staffing Calculator'!E$8:E23500,0)), "Not In Budget"),"")</f>
        <v/>
      </c>
      <c r="I505" s="184"/>
      <c r="J505" s="932">
        <f t="shared" si="1"/>
        <v>0</v>
      </c>
      <c r="K505" s="932">
        <f t="shared" si="2"/>
        <v>0</v>
      </c>
      <c r="L505" s="938" t="str">
        <f t="array" ref="L505">iferror(index('Internal Staffing Calculator'!F$8:F23500,match($F505,'Internal Staffing Calculator'!$E$8:$E23500,0),0),"")</f>
        <v/>
      </c>
    </row>
    <row r="506">
      <c r="A506" s="454"/>
      <c r="B506" s="927"/>
      <c r="C506" s="580"/>
      <c r="D506" s="939"/>
      <c r="E506" s="940"/>
      <c r="F506" s="941"/>
      <c r="G506" s="937" t="str">
        <f t="array" ref="G506">xlookup(F506,'Internal Staffing Calculator'!E:E,'Internal Staffing Calculator'!C:C,"")</f>
        <v/>
      </c>
      <c r="H506" s="932" t="str">
        <f t="array" ref="H506">if(F506&lt;&gt;"", iferror(index('Internal Staffing Calculator'!B$8:B23500,match(F506,'Internal Staffing Calculator'!E$8:E23500,0)), "Not In Budget"),"")</f>
        <v/>
      </c>
      <c r="I506" s="184"/>
      <c r="J506" s="932">
        <f t="shared" si="1"/>
        <v>0</v>
      </c>
      <c r="K506" s="932">
        <f t="shared" si="2"/>
        <v>0</v>
      </c>
      <c r="L506" s="938" t="str">
        <f t="array" ref="L506">iferror(index('Internal Staffing Calculator'!F$8:F23500,match($F506,'Internal Staffing Calculator'!$E$8:$E23500,0),0),"")</f>
        <v/>
      </c>
    </row>
    <row r="507">
      <c r="A507" s="454"/>
      <c r="B507" s="927"/>
      <c r="C507" s="580"/>
      <c r="D507" s="939"/>
      <c r="E507" s="940"/>
      <c r="F507" s="941"/>
      <c r="G507" s="937" t="str">
        <f t="array" ref="G507">xlookup(F507,'Internal Staffing Calculator'!E:E,'Internal Staffing Calculator'!C:C,"")</f>
        <v/>
      </c>
      <c r="H507" s="932" t="str">
        <f t="array" ref="H507">if(F507&lt;&gt;"", iferror(index('Internal Staffing Calculator'!B$8:B23500,match(F507,'Internal Staffing Calculator'!E$8:E23500,0)), "Not In Budget"),"")</f>
        <v/>
      </c>
      <c r="I507" s="184"/>
      <c r="J507" s="932">
        <f t="shared" si="1"/>
        <v>0</v>
      </c>
      <c r="K507" s="932">
        <f t="shared" si="2"/>
        <v>0</v>
      </c>
      <c r="L507" s="938" t="str">
        <f t="array" ref="L507">iferror(index('Internal Staffing Calculator'!F$8:F23500,match($F507,'Internal Staffing Calculator'!$E$8:$E23500,0),0),"")</f>
        <v/>
      </c>
    </row>
    <row r="508">
      <c r="A508" s="454"/>
      <c r="B508" s="927"/>
      <c r="C508" s="580"/>
      <c r="D508" s="939"/>
      <c r="E508" s="940"/>
      <c r="F508" s="941"/>
      <c r="G508" s="937" t="str">
        <f t="array" ref="G508">xlookup(F508,'Internal Staffing Calculator'!E:E,'Internal Staffing Calculator'!C:C,"")</f>
        <v/>
      </c>
      <c r="H508" s="932" t="str">
        <f t="array" ref="H508">if(F508&lt;&gt;"", iferror(index('Internal Staffing Calculator'!B$8:B23500,match(F508,'Internal Staffing Calculator'!E$8:E23500,0)), "Not In Budget"),"")</f>
        <v/>
      </c>
      <c r="I508" s="184"/>
      <c r="J508" s="932">
        <f t="shared" si="1"/>
        <v>0</v>
      </c>
      <c r="K508" s="932">
        <f t="shared" si="2"/>
        <v>0</v>
      </c>
      <c r="L508" s="938" t="str">
        <f t="array" ref="L508">iferror(index('Internal Staffing Calculator'!F$8:F23500,match($F508,'Internal Staffing Calculator'!$E$8:$E23500,0),0),"")</f>
        <v/>
      </c>
    </row>
    <row r="509">
      <c r="A509" s="454"/>
      <c r="B509" s="927"/>
      <c r="C509" s="580"/>
      <c r="D509" s="939"/>
      <c r="E509" s="940"/>
      <c r="F509" s="941"/>
      <c r="G509" s="937" t="str">
        <f t="array" ref="G509">xlookup(F509,'Internal Staffing Calculator'!E:E,'Internal Staffing Calculator'!C:C,"")</f>
        <v/>
      </c>
      <c r="H509" s="932" t="str">
        <f t="array" ref="H509">if(F509&lt;&gt;"", iferror(index('Internal Staffing Calculator'!B$8:B23500,match(F509,'Internal Staffing Calculator'!E$8:E23500,0)), "Not In Budget"),"")</f>
        <v/>
      </c>
      <c r="I509" s="184"/>
      <c r="J509" s="932">
        <f t="shared" si="1"/>
        <v>0</v>
      </c>
      <c r="K509" s="932">
        <f t="shared" si="2"/>
        <v>0</v>
      </c>
      <c r="L509" s="938" t="str">
        <f t="array" ref="L509">iferror(index('Internal Staffing Calculator'!F$8:F23500,match($F509,'Internal Staffing Calculator'!$E$8:$E23500,0),0),"")</f>
        <v/>
      </c>
    </row>
    <row r="510">
      <c r="A510" s="454"/>
      <c r="B510" s="927"/>
      <c r="C510" s="580"/>
      <c r="D510" s="939"/>
      <c r="E510" s="940"/>
      <c r="F510" s="941"/>
      <c r="G510" s="937" t="str">
        <f t="array" ref="G510">xlookup(F510,'Internal Staffing Calculator'!E:E,'Internal Staffing Calculator'!C:C,"")</f>
        <v/>
      </c>
      <c r="H510" s="932" t="str">
        <f t="array" ref="H510">if(F510&lt;&gt;"", iferror(index('Internal Staffing Calculator'!B$8:B23500,match(F510,'Internal Staffing Calculator'!E$8:E23500,0)), "Not In Budget"),"")</f>
        <v/>
      </c>
      <c r="I510" s="184"/>
      <c r="J510" s="932">
        <f t="shared" si="1"/>
        <v>0</v>
      </c>
      <c r="K510" s="932">
        <f t="shared" si="2"/>
        <v>0</v>
      </c>
      <c r="L510" s="938" t="str">
        <f t="array" ref="L510">iferror(index('Internal Staffing Calculator'!F$8:F23500,match($F510,'Internal Staffing Calculator'!$E$8:$E23500,0),0),"")</f>
        <v/>
      </c>
    </row>
    <row r="511">
      <c r="A511" s="454"/>
      <c r="B511" s="927"/>
      <c r="C511" s="580"/>
      <c r="D511" s="939"/>
      <c r="E511" s="940"/>
      <c r="F511" s="941"/>
      <c r="G511" s="937" t="str">
        <f t="array" ref="G511">xlookup(F511,'Internal Staffing Calculator'!E:E,'Internal Staffing Calculator'!C:C,"")</f>
        <v/>
      </c>
      <c r="H511" s="932" t="str">
        <f t="array" ref="H511">if(F511&lt;&gt;"", iferror(index('Internal Staffing Calculator'!B$8:B23500,match(F511,'Internal Staffing Calculator'!E$8:E23500,0)), "Not In Budget"),"")</f>
        <v/>
      </c>
      <c r="I511" s="184"/>
      <c r="J511" s="932">
        <f t="shared" si="1"/>
        <v>0</v>
      </c>
      <c r="K511" s="932">
        <f t="shared" si="2"/>
        <v>0</v>
      </c>
      <c r="L511" s="938" t="str">
        <f t="array" ref="L511">iferror(index('Internal Staffing Calculator'!F$8:F23500,match($F511,'Internal Staffing Calculator'!$E$8:$E23500,0),0),"")</f>
        <v/>
      </c>
    </row>
    <row r="512">
      <c r="A512" s="454"/>
      <c r="B512" s="927"/>
      <c r="C512" s="580"/>
      <c r="D512" s="939"/>
      <c r="E512" s="940"/>
      <c r="F512" s="941"/>
      <c r="G512" s="937" t="str">
        <f t="array" ref="G512">xlookup(F512,'Internal Staffing Calculator'!E:E,'Internal Staffing Calculator'!C:C,"")</f>
        <v/>
      </c>
      <c r="H512" s="932" t="str">
        <f t="array" ref="H512">if(F512&lt;&gt;"", iferror(index('Internal Staffing Calculator'!B$8:B23500,match(F512,'Internal Staffing Calculator'!E$8:E23500,0)), "Not In Budget"),"")</f>
        <v/>
      </c>
      <c r="I512" s="184"/>
      <c r="J512" s="932">
        <f t="shared" si="1"/>
        <v>0</v>
      </c>
      <c r="K512" s="932">
        <f t="shared" si="2"/>
        <v>0</v>
      </c>
      <c r="L512" s="938" t="str">
        <f t="array" ref="L512">iferror(index('Internal Staffing Calculator'!F$8:F23500,match($F512,'Internal Staffing Calculator'!$E$8:$E23500,0),0),"")</f>
        <v/>
      </c>
    </row>
    <row r="513">
      <c r="A513" s="454"/>
      <c r="B513" s="927"/>
      <c r="C513" s="580"/>
      <c r="D513" s="939"/>
      <c r="E513" s="940"/>
      <c r="F513" s="941"/>
      <c r="G513" s="937" t="str">
        <f t="array" ref="G513">xlookup(F513,'Internal Staffing Calculator'!E:E,'Internal Staffing Calculator'!C:C,"")</f>
        <v/>
      </c>
      <c r="H513" s="932" t="str">
        <f t="array" ref="H513">if(F513&lt;&gt;"", iferror(index('Internal Staffing Calculator'!B$8:B23500,match(F513,'Internal Staffing Calculator'!E$8:E23500,0)), "Not In Budget"),"")</f>
        <v/>
      </c>
      <c r="I513" s="184"/>
      <c r="J513" s="932">
        <f t="shared" si="1"/>
        <v>0</v>
      </c>
      <c r="K513" s="932">
        <f t="shared" si="2"/>
        <v>0</v>
      </c>
      <c r="L513" s="938" t="str">
        <f t="array" ref="L513">iferror(index('Internal Staffing Calculator'!F$8:F23500,match($F513,'Internal Staffing Calculator'!$E$8:$E23500,0),0),"")</f>
        <v/>
      </c>
    </row>
    <row r="514">
      <c r="A514" s="454"/>
      <c r="B514" s="927"/>
      <c r="C514" s="580"/>
      <c r="D514" s="939"/>
      <c r="E514" s="940"/>
      <c r="F514" s="941"/>
      <c r="G514" s="937" t="str">
        <f t="array" ref="G514">xlookup(F514,'Internal Staffing Calculator'!E:E,'Internal Staffing Calculator'!C:C,"")</f>
        <v/>
      </c>
      <c r="H514" s="932" t="str">
        <f t="array" ref="H514">if(F514&lt;&gt;"", iferror(index('Internal Staffing Calculator'!B$8:B23500,match(F514,'Internal Staffing Calculator'!E$8:E23500,0)), "Not In Budget"),"")</f>
        <v/>
      </c>
      <c r="I514" s="184"/>
      <c r="J514" s="932">
        <f t="shared" si="1"/>
        <v>0</v>
      </c>
      <c r="K514" s="932">
        <f t="shared" si="2"/>
        <v>0</v>
      </c>
      <c r="L514" s="938" t="str">
        <f t="array" ref="L514">iferror(index('Internal Staffing Calculator'!F$8:F23500,match($F514,'Internal Staffing Calculator'!$E$8:$E23500,0),0),"")</f>
        <v/>
      </c>
    </row>
    <row r="515">
      <c r="A515" s="454"/>
      <c r="B515" s="927"/>
      <c r="C515" s="580"/>
      <c r="D515" s="939"/>
      <c r="E515" s="940"/>
      <c r="F515" s="941"/>
      <c r="G515" s="937" t="str">
        <f t="array" ref="G515">xlookup(F515,'Internal Staffing Calculator'!E:E,'Internal Staffing Calculator'!C:C,"")</f>
        <v/>
      </c>
      <c r="H515" s="932" t="str">
        <f t="array" ref="H515">if(F515&lt;&gt;"", iferror(index('Internal Staffing Calculator'!B$8:B23500,match(F515,'Internal Staffing Calculator'!E$8:E23500,0)), "Not In Budget"),"")</f>
        <v/>
      </c>
      <c r="I515" s="184"/>
      <c r="J515" s="932">
        <f t="shared" si="1"/>
        <v>0</v>
      </c>
      <c r="K515" s="932">
        <f t="shared" si="2"/>
        <v>0</v>
      </c>
      <c r="L515" s="938" t="str">
        <f t="array" ref="L515">iferror(index('Internal Staffing Calculator'!F$8:F23500,match($F515,'Internal Staffing Calculator'!$E$8:$E23500,0),0),"")</f>
        <v/>
      </c>
    </row>
    <row r="516">
      <c r="A516" s="454"/>
      <c r="B516" s="927"/>
      <c r="C516" s="580"/>
      <c r="D516" s="939"/>
      <c r="E516" s="940"/>
      <c r="F516" s="941"/>
      <c r="G516" s="937" t="str">
        <f t="array" ref="G516">xlookup(F516,'Internal Staffing Calculator'!E:E,'Internal Staffing Calculator'!C:C,"")</f>
        <v/>
      </c>
      <c r="H516" s="932" t="str">
        <f t="array" ref="H516">if(F516&lt;&gt;"", iferror(index('Internal Staffing Calculator'!B$8:B23500,match(F516,'Internal Staffing Calculator'!E$8:E23500,0)), "Not In Budget"),"")</f>
        <v/>
      </c>
      <c r="I516" s="184"/>
      <c r="J516" s="932">
        <f t="shared" si="1"/>
        <v>0</v>
      </c>
      <c r="K516" s="932">
        <f t="shared" si="2"/>
        <v>0</v>
      </c>
      <c r="L516" s="938" t="str">
        <f t="array" ref="L516">iferror(index('Internal Staffing Calculator'!F$8:F23500,match($F516,'Internal Staffing Calculator'!$E$8:$E23500,0),0),"")</f>
        <v/>
      </c>
    </row>
    <row r="517">
      <c r="A517" s="454"/>
      <c r="B517" s="927"/>
      <c r="C517" s="580"/>
      <c r="D517" s="939"/>
      <c r="E517" s="940"/>
      <c r="F517" s="941"/>
      <c r="G517" s="937" t="str">
        <f t="array" ref="G517">xlookup(F517,'Internal Staffing Calculator'!E:E,'Internal Staffing Calculator'!C:C,"")</f>
        <v/>
      </c>
      <c r="H517" s="932" t="str">
        <f t="array" ref="H517">if(F517&lt;&gt;"", iferror(index('Internal Staffing Calculator'!B$8:B23500,match(F517,'Internal Staffing Calculator'!E$8:E23500,0)), "Not In Budget"),"")</f>
        <v/>
      </c>
      <c r="I517" s="184"/>
      <c r="J517" s="932">
        <f t="shared" si="1"/>
        <v>0</v>
      </c>
      <c r="K517" s="932">
        <f t="shared" si="2"/>
        <v>0</v>
      </c>
      <c r="L517" s="938" t="str">
        <f t="array" ref="L517">iferror(index('Internal Staffing Calculator'!F$8:F23500,match($F517,'Internal Staffing Calculator'!$E$8:$E23500,0),0),"")</f>
        <v/>
      </c>
    </row>
    <row r="518">
      <c r="A518" s="454"/>
      <c r="B518" s="927"/>
      <c r="C518" s="580"/>
      <c r="D518" s="939"/>
      <c r="E518" s="940"/>
      <c r="F518" s="941"/>
      <c r="G518" s="937" t="str">
        <f t="array" ref="G518">xlookup(F518,'Internal Staffing Calculator'!E:E,'Internal Staffing Calculator'!C:C,"")</f>
        <v/>
      </c>
      <c r="H518" s="932" t="str">
        <f t="array" ref="H518">if(F518&lt;&gt;"", iferror(index('Internal Staffing Calculator'!B$8:B23500,match(F518,'Internal Staffing Calculator'!E$8:E23500,0)), "Not In Budget"),"")</f>
        <v/>
      </c>
      <c r="I518" s="184"/>
      <c r="J518" s="932">
        <f t="shared" si="1"/>
        <v>0</v>
      </c>
      <c r="K518" s="932">
        <f t="shared" si="2"/>
        <v>0</v>
      </c>
      <c r="L518" s="938" t="str">
        <f t="array" ref="L518">iferror(index('Internal Staffing Calculator'!F$8:F23500,match($F518,'Internal Staffing Calculator'!$E$8:$E23500,0),0),"")</f>
        <v/>
      </c>
    </row>
    <row r="519">
      <c r="A519" s="454"/>
      <c r="B519" s="927"/>
      <c r="C519" s="580"/>
      <c r="D519" s="939"/>
      <c r="E519" s="940"/>
      <c r="F519" s="941"/>
      <c r="G519" s="937" t="str">
        <f t="array" ref="G519">xlookup(F519,'Internal Staffing Calculator'!E:E,'Internal Staffing Calculator'!C:C,"")</f>
        <v/>
      </c>
      <c r="H519" s="932" t="str">
        <f t="array" ref="H519">if(F519&lt;&gt;"", iferror(index('Internal Staffing Calculator'!B$8:B23500,match(F519,'Internal Staffing Calculator'!E$8:E23500,0)), "Not In Budget"),"")</f>
        <v/>
      </c>
      <c r="I519" s="184"/>
      <c r="J519" s="932">
        <f t="shared" si="1"/>
        <v>0</v>
      </c>
      <c r="K519" s="932">
        <f t="shared" si="2"/>
        <v>0</v>
      </c>
      <c r="L519" s="938" t="str">
        <f t="array" ref="L519">iferror(index('Internal Staffing Calculator'!F$8:F23500,match($F519,'Internal Staffing Calculator'!$E$8:$E23500,0),0),"")</f>
        <v/>
      </c>
    </row>
    <row r="520">
      <c r="A520" s="454"/>
      <c r="B520" s="927"/>
      <c r="C520" s="580"/>
      <c r="D520" s="939"/>
      <c r="E520" s="940"/>
      <c r="F520" s="941"/>
      <c r="G520" s="937" t="str">
        <f t="array" ref="G520">xlookup(F520,'Internal Staffing Calculator'!E:E,'Internal Staffing Calculator'!C:C,"")</f>
        <v/>
      </c>
      <c r="H520" s="932" t="str">
        <f t="array" ref="H520">if(F520&lt;&gt;"", iferror(index('Internal Staffing Calculator'!B$8:B23500,match(F520,'Internal Staffing Calculator'!E$8:E23500,0)), "Not In Budget"),"")</f>
        <v/>
      </c>
      <c r="I520" s="184"/>
      <c r="J520" s="932">
        <f t="shared" si="1"/>
        <v>0</v>
      </c>
      <c r="K520" s="932">
        <f t="shared" si="2"/>
        <v>0</v>
      </c>
      <c r="L520" s="938" t="str">
        <f t="array" ref="L520">iferror(index('Internal Staffing Calculator'!F$8:F23500,match($F520,'Internal Staffing Calculator'!$E$8:$E23500,0),0),"")</f>
        <v/>
      </c>
    </row>
    <row r="521">
      <c r="A521" s="454"/>
      <c r="B521" s="927"/>
      <c r="C521" s="580"/>
      <c r="D521" s="939"/>
      <c r="E521" s="940"/>
      <c r="F521" s="941"/>
      <c r="G521" s="937" t="str">
        <f t="array" ref="G521">xlookup(F521,'Internal Staffing Calculator'!E:E,'Internal Staffing Calculator'!C:C,"")</f>
        <v/>
      </c>
      <c r="H521" s="932" t="str">
        <f t="array" ref="H521">if(F521&lt;&gt;"", iferror(index('Internal Staffing Calculator'!B$8:B23500,match(F521,'Internal Staffing Calculator'!E$8:E23500,0)), "Not In Budget"),"")</f>
        <v/>
      </c>
      <c r="I521" s="184"/>
      <c r="J521" s="932">
        <f t="shared" si="1"/>
        <v>0</v>
      </c>
      <c r="K521" s="932">
        <f t="shared" si="2"/>
        <v>0</v>
      </c>
      <c r="L521" s="938" t="str">
        <f t="array" ref="L521">iferror(index('Internal Staffing Calculator'!F$8:F23500,match($F521,'Internal Staffing Calculator'!$E$8:$E23500,0),0),"")</f>
        <v/>
      </c>
    </row>
    <row r="522">
      <c r="A522" s="454"/>
      <c r="B522" s="927"/>
      <c r="C522" s="580"/>
      <c r="D522" s="939"/>
      <c r="E522" s="940"/>
      <c r="F522" s="941"/>
      <c r="G522" s="937" t="str">
        <f t="array" ref="G522">xlookup(F522,'Internal Staffing Calculator'!E:E,'Internal Staffing Calculator'!C:C,"")</f>
        <v/>
      </c>
      <c r="H522" s="932" t="str">
        <f t="array" ref="H522">if(F522&lt;&gt;"", iferror(index('Internal Staffing Calculator'!B$8:B23500,match(F522,'Internal Staffing Calculator'!E$8:E23500,0)), "Not In Budget"),"")</f>
        <v/>
      </c>
      <c r="I522" s="184"/>
      <c r="J522" s="932">
        <f t="shared" si="1"/>
        <v>0</v>
      </c>
      <c r="K522" s="932">
        <f t="shared" si="2"/>
        <v>0</v>
      </c>
      <c r="L522" s="938" t="str">
        <f t="array" ref="L522">iferror(index('Internal Staffing Calculator'!F$8:F23500,match($F522,'Internal Staffing Calculator'!$E$8:$E23500,0),0),"")</f>
        <v/>
      </c>
    </row>
    <row r="523">
      <c r="A523" s="454"/>
      <c r="B523" s="927"/>
      <c r="C523" s="580"/>
      <c r="D523" s="939"/>
      <c r="E523" s="940"/>
      <c r="F523" s="941"/>
      <c r="G523" s="937" t="str">
        <f t="array" ref="G523">xlookup(F523,'Internal Staffing Calculator'!E:E,'Internal Staffing Calculator'!C:C,"")</f>
        <v/>
      </c>
      <c r="H523" s="932" t="str">
        <f t="array" ref="H523">if(F523&lt;&gt;"", iferror(index('Internal Staffing Calculator'!B$8:B23500,match(F523,'Internal Staffing Calculator'!E$8:E23500,0)), "Not In Budget"),"")</f>
        <v/>
      </c>
      <c r="I523" s="184"/>
      <c r="J523" s="932">
        <f t="shared" si="1"/>
        <v>0</v>
      </c>
      <c r="K523" s="932">
        <f t="shared" si="2"/>
        <v>0</v>
      </c>
      <c r="L523" s="938" t="str">
        <f t="array" ref="L523">iferror(index('Internal Staffing Calculator'!F$8:F23500,match($F523,'Internal Staffing Calculator'!$E$8:$E23500,0),0),"")</f>
        <v/>
      </c>
    </row>
    <row r="524">
      <c r="A524" s="454"/>
      <c r="B524" s="927"/>
      <c r="C524" s="580"/>
      <c r="D524" s="939"/>
      <c r="E524" s="940"/>
      <c r="F524" s="941"/>
      <c r="G524" s="937" t="str">
        <f t="array" ref="G524">xlookup(F524,'Internal Staffing Calculator'!E:E,'Internal Staffing Calculator'!C:C,"")</f>
        <v/>
      </c>
      <c r="H524" s="932" t="str">
        <f t="array" ref="H524">if(F524&lt;&gt;"", iferror(index('Internal Staffing Calculator'!B$8:B23500,match(F524,'Internal Staffing Calculator'!E$8:E23500,0)), "Not In Budget"),"")</f>
        <v/>
      </c>
      <c r="I524" s="184"/>
      <c r="J524" s="932">
        <f t="shared" si="1"/>
        <v>0</v>
      </c>
      <c r="K524" s="932">
        <f t="shared" si="2"/>
        <v>0</v>
      </c>
      <c r="L524" s="938" t="str">
        <f t="array" ref="L524">iferror(index('Internal Staffing Calculator'!F$8:F23500,match($F524,'Internal Staffing Calculator'!$E$8:$E23500,0),0),"")</f>
        <v/>
      </c>
    </row>
    <row r="525">
      <c r="A525" s="454"/>
      <c r="B525" s="927"/>
      <c r="C525" s="580"/>
      <c r="D525" s="939"/>
      <c r="E525" s="940"/>
      <c r="F525" s="941"/>
      <c r="G525" s="937" t="str">
        <f t="array" ref="G525">xlookup(F525,'Internal Staffing Calculator'!E:E,'Internal Staffing Calculator'!C:C,"")</f>
        <v/>
      </c>
      <c r="H525" s="932" t="str">
        <f t="array" ref="H525">if(F525&lt;&gt;"", iferror(index('Internal Staffing Calculator'!B$8:B23500,match(F525,'Internal Staffing Calculator'!E$8:E23500,0)), "Not In Budget"),"")</f>
        <v/>
      </c>
      <c r="I525" s="184"/>
      <c r="J525" s="932">
        <f t="shared" si="1"/>
        <v>0</v>
      </c>
      <c r="K525" s="932">
        <f t="shared" si="2"/>
        <v>0</v>
      </c>
      <c r="L525" s="938" t="str">
        <f t="array" ref="L525">iferror(index('Internal Staffing Calculator'!F$8:F23500,match($F525,'Internal Staffing Calculator'!$E$8:$E23500,0),0),"")</f>
        <v/>
      </c>
    </row>
    <row r="526">
      <c r="A526" s="454"/>
      <c r="B526" s="927"/>
      <c r="C526" s="580"/>
      <c r="D526" s="939"/>
      <c r="E526" s="940"/>
      <c r="F526" s="941"/>
      <c r="G526" s="937" t="str">
        <f t="array" ref="G526">xlookup(F526,'Internal Staffing Calculator'!E:E,'Internal Staffing Calculator'!C:C,"")</f>
        <v/>
      </c>
      <c r="H526" s="932" t="str">
        <f t="array" ref="H526">if(F526&lt;&gt;"", iferror(index('Internal Staffing Calculator'!B$8:B23500,match(F526,'Internal Staffing Calculator'!E$8:E23500,0)), "Not In Budget"),"")</f>
        <v/>
      </c>
      <c r="I526" s="184"/>
      <c r="J526" s="932">
        <f t="shared" si="1"/>
        <v>0</v>
      </c>
      <c r="K526" s="932">
        <f t="shared" si="2"/>
        <v>0</v>
      </c>
      <c r="L526" s="938" t="str">
        <f t="array" ref="L526">iferror(index('Internal Staffing Calculator'!F$8:F23500,match($F526,'Internal Staffing Calculator'!$E$8:$E23500,0),0),"")</f>
        <v/>
      </c>
    </row>
    <row r="527">
      <c r="A527" s="454"/>
      <c r="B527" s="927"/>
      <c r="C527" s="580"/>
      <c r="D527" s="939"/>
      <c r="E527" s="940"/>
      <c r="F527" s="941"/>
      <c r="G527" s="937" t="str">
        <f t="array" ref="G527">xlookup(F527,'Internal Staffing Calculator'!E:E,'Internal Staffing Calculator'!C:C,"")</f>
        <v/>
      </c>
      <c r="H527" s="932" t="str">
        <f t="array" ref="H527">if(F527&lt;&gt;"", iferror(index('Internal Staffing Calculator'!B$8:B23500,match(F527,'Internal Staffing Calculator'!E$8:E23500,0)), "Not In Budget"),"")</f>
        <v/>
      </c>
      <c r="I527" s="184"/>
      <c r="J527" s="932">
        <f t="shared" si="1"/>
        <v>0</v>
      </c>
      <c r="K527" s="932">
        <f t="shared" si="2"/>
        <v>0</v>
      </c>
      <c r="L527" s="938" t="str">
        <f t="array" ref="L527">iferror(index('Internal Staffing Calculator'!F$8:F23500,match($F527,'Internal Staffing Calculator'!$E$8:$E23500,0),0),"")</f>
        <v/>
      </c>
    </row>
    <row r="528">
      <c r="A528" s="454"/>
      <c r="B528" s="927"/>
      <c r="C528" s="580"/>
      <c r="D528" s="939"/>
      <c r="E528" s="940"/>
      <c r="F528" s="941"/>
      <c r="G528" s="937" t="str">
        <f t="array" ref="G528">xlookup(F528,'Internal Staffing Calculator'!E:E,'Internal Staffing Calculator'!C:C,"")</f>
        <v/>
      </c>
      <c r="H528" s="932" t="str">
        <f t="array" ref="H528">if(F528&lt;&gt;"", iferror(index('Internal Staffing Calculator'!B$8:B23500,match(F528,'Internal Staffing Calculator'!E$8:E23500,0)), "Not In Budget"),"")</f>
        <v/>
      </c>
      <c r="I528" s="184"/>
      <c r="J528" s="932">
        <f t="shared" si="1"/>
        <v>0</v>
      </c>
      <c r="K528" s="932">
        <f t="shared" si="2"/>
        <v>0</v>
      </c>
      <c r="L528" s="938" t="str">
        <f t="array" ref="L528">iferror(index('Internal Staffing Calculator'!F$8:F23500,match($F528,'Internal Staffing Calculator'!$E$8:$E23500,0),0),"")</f>
        <v/>
      </c>
    </row>
    <row r="529">
      <c r="A529" s="454"/>
      <c r="B529" s="927"/>
      <c r="C529" s="580"/>
      <c r="D529" s="939"/>
      <c r="E529" s="940"/>
      <c r="F529" s="941"/>
      <c r="G529" s="937" t="str">
        <f t="array" ref="G529">xlookup(F529,'Internal Staffing Calculator'!E:E,'Internal Staffing Calculator'!C:C,"")</f>
        <v/>
      </c>
      <c r="H529" s="932" t="str">
        <f t="array" ref="H529">if(F529&lt;&gt;"", iferror(index('Internal Staffing Calculator'!B$8:B23500,match(F529,'Internal Staffing Calculator'!E$8:E23500,0)), "Not In Budget"),"")</f>
        <v/>
      </c>
      <c r="I529" s="184"/>
      <c r="J529" s="932">
        <f t="shared" si="1"/>
        <v>0</v>
      </c>
      <c r="K529" s="932">
        <f t="shared" si="2"/>
        <v>0</v>
      </c>
      <c r="L529" s="938" t="str">
        <f t="array" ref="L529">iferror(index('Internal Staffing Calculator'!F$8:F23500,match($F529,'Internal Staffing Calculator'!$E$8:$E23500,0),0),"")</f>
        <v/>
      </c>
    </row>
    <row r="530">
      <c r="A530" s="454"/>
      <c r="B530" s="927"/>
      <c r="C530" s="580"/>
      <c r="D530" s="939"/>
      <c r="E530" s="940"/>
      <c r="F530" s="941"/>
      <c r="G530" s="937" t="str">
        <f t="array" ref="G530">xlookup(F530,'Internal Staffing Calculator'!E:E,'Internal Staffing Calculator'!C:C,"")</f>
        <v/>
      </c>
      <c r="H530" s="932" t="str">
        <f t="array" ref="H530">if(F530&lt;&gt;"", iferror(index('Internal Staffing Calculator'!B$8:B23500,match(F530,'Internal Staffing Calculator'!E$8:E23500,0)), "Not In Budget"),"")</f>
        <v/>
      </c>
      <c r="I530" s="184"/>
      <c r="J530" s="932">
        <f t="shared" si="1"/>
        <v>0</v>
      </c>
      <c r="K530" s="932">
        <f t="shared" si="2"/>
        <v>0</v>
      </c>
      <c r="L530" s="938" t="str">
        <f t="array" ref="L530">iferror(index('Internal Staffing Calculator'!F$8:F23500,match($F530,'Internal Staffing Calculator'!$E$8:$E23500,0),0),"")</f>
        <v/>
      </c>
    </row>
    <row r="531">
      <c r="A531" s="454"/>
      <c r="B531" s="927"/>
      <c r="C531" s="580"/>
      <c r="D531" s="939"/>
      <c r="E531" s="940"/>
      <c r="F531" s="941"/>
      <c r="G531" s="937" t="str">
        <f t="array" ref="G531">xlookup(F531,'Internal Staffing Calculator'!E:E,'Internal Staffing Calculator'!C:C,"")</f>
        <v/>
      </c>
      <c r="H531" s="932" t="str">
        <f t="array" ref="H531">if(F531&lt;&gt;"", iferror(index('Internal Staffing Calculator'!B$8:B23500,match(F531,'Internal Staffing Calculator'!E$8:E23500,0)), "Not In Budget"),"")</f>
        <v/>
      </c>
      <c r="I531" s="184"/>
      <c r="J531" s="932">
        <f t="shared" si="1"/>
        <v>0</v>
      </c>
      <c r="K531" s="932">
        <f t="shared" si="2"/>
        <v>0</v>
      </c>
      <c r="L531" s="938" t="str">
        <f t="array" ref="L531">iferror(index('Internal Staffing Calculator'!F$8:F23500,match($F531,'Internal Staffing Calculator'!$E$8:$E23500,0),0),"")</f>
        <v/>
      </c>
    </row>
    <row r="532">
      <c r="A532" s="454"/>
      <c r="B532" s="927"/>
      <c r="C532" s="580"/>
      <c r="D532" s="939"/>
      <c r="E532" s="940"/>
      <c r="F532" s="941"/>
      <c r="G532" s="937" t="str">
        <f t="array" ref="G532">xlookup(F532,'Internal Staffing Calculator'!E:E,'Internal Staffing Calculator'!C:C,"")</f>
        <v/>
      </c>
      <c r="H532" s="932" t="str">
        <f t="array" ref="H532">if(F532&lt;&gt;"", iferror(index('Internal Staffing Calculator'!B$8:B23500,match(F532,'Internal Staffing Calculator'!E$8:E23500,0)), "Not In Budget"),"")</f>
        <v/>
      </c>
      <c r="I532" s="184"/>
      <c r="J532" s="932">
        <f t="shared" si="1"/>
        <v>0</v>
      </c>
      <c r="K532" s="932">
        <f t="shared" si="2"/>
        <v>0</v>
      </c>
      <c r="L532" s="938" t="str">
        <f t="array" ref="L532">iferror(index('Internal Staffing Calculator'!F$8:F23500,match($F532,'Internal Staffing Calculator'!$E$8:$E23500,0),0),"")</f>
        <v/>
      </c>
    </row>
    <row r="533">
      <c r="A533" s="454"/>
      <c r="B533" s="927"/>
      <c r="C533" s="580"/>
      <c r="D533" s="939"/>
      <c r="E533" s="940"/>
      <c r="F533" s="941"/>
      <c r="G533" s="937" t="str">
        <f t="array" ref="G533">xlookup(F533,'Internal Staffing Calculator'!E:E,'Internal Staffing Calculator'!C:C,"")</f>
        <v/>
      </c>
      <c r="H533" s="932" t="str">
        <f t="array" ref="H533">if(F533&lt;&gt;"", iferror(index('Internal Staffing Calculator'!B$8:B23500,match(F533,'Internal Staffing Calculator'!E$8:E23500,0)), "Not In Budget"),"")</f>
        <v/>
      </c>
      <c r="I533" s="184"/>
      <c r="J533" s="932">
        <f t="shared" si="1"/>
        <v>0</v>
      </c>
      <c r="K533" s="932">
        <f t="shared" si="2"/>
        <v>0</v>
      </c>
      <c r="L533" s="938" t="str">
        <f t="array" ref="L533">iferror(index('Internal Staffing Calculator'!F$8:F23500,match($F533,'Internal Staffing Calculator'!$E$8:$E23500,0),0),"")</f>
        <v/>
      </c>
    </row>
    <row r="534">
      <c r="A534" s="454"/>
      <c r="B534" s="927"/>
      <c r="C534" s="580"/>
      <c r="D534" s="939"/>
      <c r="E534" s="940"/>
      <c r="F534" s="941"/>
      <c r="G534" s="937" t="str">
        <f t="array" ref="G534">xlookup(F534,'Internal Staffing Calculator'!E:E,'Internal Staffing Calculator'!C:C,"")</f>
        <v/>
      </c>
      <c r="H534" s="932" t="str">
        <f t="array" ref="H534">if(F534&lt;&gt;"", iferror(index('Internal Staffing Calculator'!B$8:B23500,match(F534,'Internal Staffing Calculator'!E$8:E23500,0)), "Not In Budget"),"")</f>
        <v/>
      </c>
      <c r="I534" s="184"/>
      <c r="J534" s="932">
        <f t="shared" si="1"/>
        <v>0</v>
      </c>
      <c r="K534" s="932">
        <f t="shared" si="2"/>
        <v>0</v>
      </c>
      <c r="L534" s="938" t="str">
        <f t="array" ref="L534">iferror(index('Internal Staffing Calculator'!F$8:F23500,match($F534,'Internal Staffing Calculator'!$E$8:$E23500,0),0),"")</f>
        <v/>
      </c>
    </row>
    <row r="535">
      <c r="A535" s="454"/>
      <c r="B535" s="927"/>
      <c r="C535" s="580"/>
      <c r="D535" s="939"/>
      <c r="E535" s="940"/>
      <c r="F535" s="941"/>
      <c r="G535" s="937" t="str">
        <f t="array" ref="G535">xlookup(F535,'Internal Staffing Calculator'!E:E,'Internal Staffing Calculator'!C:C,"")</f>
        <v/>
      </c>
      <c r="H535" s="932" t="str">
        <f t="array" ref="H535">if(F535&lt;&gt;"", iferror(index('Internal Staffing Calculator'!B$8:B23500,match(F535,'Internal Staffing Calculator'!E$8:E23500,0)), "Not In Budget"),"")</f>
        <v/>
      </c>
      <c r="I535" s="184"/>
      <c r="J535" s="932">
        <f t="shared" si="1"/>
        <v>0</v>
      </c>
      <c r="K535" s="932">
        <f t="shared" si="2"/>
        <v>0</v>
      </c>
      <c r="L535" s="938" t="str">
        <f t="array" ref="L535">iferror(index('Internal Staffing Calculator'!F$8:F23500,match($F535,'Internal Staffing Calculator'!$E$8:$E23500,0),0),"")</f>
        <v/>
      </c>
    </row>
    <row r="536">
      <c r="A536" s="454"/>
      <c r="B536" s="927"/>
      <c r="C536" s="580"/>
      <c r="D536" s="939"/>
      <c r="E536" s="940"/>
      <c r="F536" s="941"/>
      <c r="G536" s="937" t="str">
        <f t="array" ref="G536">xlookup(F536,'Internal Staffing Calculator'!E:E,'Internal Staffing Calculator'!C:C,"")</f>
        <v/>
      </c>
      <c r="H536" s="932" t="str">
        <f t="array" ref="H536">if(F536&lt;&gt;"", iferror(index('Internal Staffing Calculator'!B$8:B23500,match(F536,'Internal Staffing Calculator'!E$8:E23500,0)), "Not In Budget"),"")</f>
        <v/>
      </c>
      <c r="I536" s="184"/>
      <c r="J536" s="932">
        <f t="shared" si="1"/>
        <v>0</v>
      </c>
      <c r="K536" s="932">
        <f t="shared" si="2"/>
        <v>0</v>
      </c>
      <c r="L536" s="938" t="str">
        <f t="array" ref="L536">iferror(index('Internal Staffing Calculator'!F$8:F23500,match($F536,'Internal Staffing Calculator'!$E$8:$E23500,0),0),"")</f>
        <v/>
      </c>
    </row>
    <row r="537">
      <c r="A537" s="454"/>
      <c r="B537" s="927"/>
      <c r="C537" s="580"/>
      <c r="D537" s="939"/>
      <c r="E537" s="940"/>
      <c r="F537" s="941"/>
      <c r="G537" s="937" t="str">
        <f t="array" ref="G537">xlookup(F537,'Internal Staffing Calculator'!E:E,'Internal Staffing Calculator'!C:C,"")</f>
        <v/>
      </c>
      <c r="H537" s="932" t="str">
        <f t="array" ref="H537">if(F537&lt;&gt;"", iferror(index('Internal Staffing Calculator'!B$8:B23500,match(F537,'Internal Staffing Calculator'!E$8:E23500,0)), "Not In Budget"),"")</f>
        <v/>
      </c>
      <c r="I537" s="184"/>
      <c r="J537" s="932">
        <f t="shared" si="1"/>
        <v>0</v>
      </c>
      <c r="K537" s="932">
        <f t="shared" si="2"/>
        <v>0</v>
      </c>
      <c r="L537" s="938" t="str">
        <f t="array" ref="L537">iferror(index('Internal Staffing Calculator'!F$8:F23500,match($F537,'Internal Staffing Calculator'!$E$8:$E23500,0),0),"")</f>
        <v/>
      </c>
    </row>
    <row r="538">
      <c r="A538" s="454"/>
      <c r="B538" s="927"/>
      <c r="C538" s="580"/>
      <c r="D538" s="939"/>
      <c r="E538" s="940"/>
      <c r="F538" s="941"/>
      <c r="G538" s="937" t="str">
        <f t="array" ref="G538">xlookup(F538,'Internal Staffing Calculator'!E:E,'Internal Staffing Calculator'!C:C,"")</f>
        <v/>
      </c>
      <c r="H538" s="932" t="str">
        <f t="array" ref="H538">if(F538&lt;&gt;"", iferror(index('Internal Staffing Calculator'!B$8:B23500,match(F538,'Internal Staffing Calculator'!E$8:E23500,0)), "Not In Budget"),"")</f>
        <v/>
      </c>
      <c r="I538" s="184"/>
      <c r="J538" s="932">
        <f t="shared" si="1"/>
        <v>0</v>
      </c>
      <c r="K538" s="932">
        <f t="shared" si="2"/>
        <v>0</v>
      </c>
      <c r="L538" s="938" t="str">
        <f t="array" ref="L538">iferror(index('Internal Staffing Calculator'!F$8:F23500,match($F538,'Internal Staffing Calculator'!$E$8:$E23500,0),0),"")</f>
        <v/>
      </c>
    </row>
    <row r="539">
      <c r="A539" s="454"/>
      <c r="B539" s="927"/>
      <c r="C539" s="580"/>
      <c r="D539" s="939"/>
      <c r="E539" s="940"/>
      <c r="F539" s="941"/>
      <c r="G539" s="937" t="str">
        <f t="array" ref="G539">xlookup(F539,'Internal Staffing Calculator'!E:E,'Internal Staffing Calculator'!C:C,"")</f>
        <v/>
      </c>
      <c r="H539" s="932" t="str">
        <f t="array" ref="H539">if(F539&lt;&gt;"", iferror(index('Internal Staffing Calculator'!B$8:B23500,match(F539,'Internal Staffing Calculator'!E$8:E23500,0)), "Not In Budget"),"")</f>
        <v/>
      </c>
      <c r="I539" s="184"/>
      <c r="J539" s="932">
        <f t="shared" si="1"/>
        <v>0</v>
      </c>
      <c r="K539" s="932">
        <f t="shared" si="2"/>
        <v>0</v>
      </c>
      <c r="L539" s="938" t="str">
        <f t="array" ref="L539">iferror(index('Internal Staffing Calculator'!F$8:F23500,match($F539,'Internal Staffing Calculator'!$E$8:$E23500,0),0),"")</f>
        <v/>
      </c>
    </row>
    <row r="540">
      <c r="A540" s="454"/>
      <c r="B540" s="927"/>
      <c r="C540" s="580"/>
      <c r="D540" s="939"/>
      <c r="E540" s="940"/>
      <c r="F540" s="941"/>
      <c r="G540" s="937" t="str">
        <f t="array" ref="G540">xlookup(F540,'Internal Staffing Calculator'!E:E,'Internal Staffing Calculator'!C:C,"")</f>
        <v/>
      </c>
      <c r="H540" s="932" t="str">
        <f t="array" ref="H540">if(F540&lt;&gt;"", iferror(index('Internal Staffing Calculator'!B$8:B23500,match(F540,'Internal Staffing Calculator'!E$8:E23500,0)), "Not In Budget"),"")</f>
        <v/>
      </c>
      <c r="I540" s="184"/>
      <c r="J540" s="932">
        <f t="shared" si="1"/>
        <v>0</v>
      </c>
      <c r="K540" s="932">
        <f t="shared" si="2"/>
        <v>0</v>
      </c>
      <c r="L540" s="938" t="str">
        <f t="array" ref="L540">iferror(index('Internal Staffing Calculator'!F$8:F23500,match($F540,'Internal Staffing Calculator'!$E$8:$E23500,0),0),"")</f>
        <v/>
      </c>
    </row>
    <row r="541">
      <c r="A541" s="454"/>
      <c r="B541" s="927"/>
      <c r="C541" s="580"/>
      <c r="D541" s="939"/>
      <c r="E541" s="940"/>
      <c r="F541" s="941"/>
      <c r="G541" s="937" t="str">
        <f t="array" ref="G541">xlookup(F541,'Internal Staffing Calculator'!E:E,'Internal Staffing Calculator'!C:C,"")</f>
        <v/>
      </c>
      <c r="H541" s="932" t="str">
        <f t="array" ref="H541">if(F541&lt;&gt;"", iferror(index('Internal Staffing Calculator'!B$8:B23500,match(F541,'Internal Staffing Calculator'!E$8:E23500,0)), "Not In Budget"),"")</f>
        <v/>
      </c>
      <c r="I541" s="184"/>
      <c r="J541" s="932">
        <f t="shared" si="1"/>
        <v>0</v>
      </c>
      <c r="K541" s="932">
        <f t="shared" si="2"/>
        <v>0</v>
      </c>
      <c r="L541" s="938" t="str">
        <f t="array" ref="L541">iferror(index('Internal Staffing Calculator'!F$8:F23500,match($F541,'Internal Staffing Calculator'!$E$8:$E23500,0),0),"")</f>
        <v/>
      </c>
    </row>
    <row r="542">
      <c r="A542" s="454"/>
      <c r="B542" s="927"/>
      <c r="C542" s="580"/>
      <c r="D542" s="939"/>
      <c r="E542" s="940"/>
      <c r="F542" s="941"/>
      <c r="G542" s="937" t="str">
        <f t="array" ref="G542">xlookup(F542,'Internal Staffing Calculator'!E:E,'Internal Staffing Calculator'!C:C,"")</f>
        <v/>
      </c>
      <c r="H542" s="932" t="str">
        <f t="array" ref="H542">if(F542&lt;&gt;"", iferror(index('Internal Staffing Calculator'!B$8:B23500,match(F542,'Internal Staffing Calculator'!E$8:E23500,0)), "Not In Budget"),"")</f>
        <v/>
      </c>
      <c r="I542" s="184"/>
      <c r="J542" s="932">
        <f t="shared" si="1"/>
        <v>0</v>
      </c>
      <c r="K542" s="932">
        <f t="shared" si="2"/>
        <v>0</v>
      </c>
      <c r="L542" s="938" t="str">
        <f t="array" ref="L542">iferror(index('Internal Staffing Calculator'!F$8:F23500,match($F542,'Internal Staffing Calculator'!$E$8:$E23500,0),0),"")</f>
        <v/>
      </c>
    </row>
    <row r="543">
      <c r="A543" s="454"/>
      <c r="B543" s="927"/>
      <c r="C543" s="580"/>
      <c r="D543" s="939"/>
      <c r="E543" s="940"/>
      <c r="F543" s="941"/>
      <c r="G543" s="937" t="str">
        <f t="array" ref="G543">xlookup(F543,'Internal Staffing Calculator'!E:E,'Internal Staffing Calculator'!C:C,"")</f>
        <v/>
      </c>
      <c r="H543" s="932" t="str">
        <f t="array" ref="H543">if(F543&lt;&gt;"", iferror(index('Internal Staffing Calculator'!B$8:B23500,match(F543,'Internal Staffing Calculator'!E$8:E23500,0)), "Not In Budget"),"")</f>
        <v/>
      </c>
      <c r="I543" s="184"/>
      <c r="J543" s="932">
        <f t="shared" si="1"/>
        <v>0</v>
      </c>
      <c r="K543" s="932">
        <f t="shared" si="2"/>
        <v>0</v>
      </c>
      <c r="L543" s="938" t="str">
        <f t="array" ref="L543">iferror(index('Internal Staffing Calculator'!F$8:F23500,match($F543,'Internal Staffing Calculator'!$E$8:$E23500,0),0),"")</f>
        <v/>
      </c>
    </row>
    <row r="544">
      <c r="A544" s="454"/>
      <c r="B544" s="927"/>
      <c r="C544" s="580"/>
      <c r="D544" s="939"/>
      <c r="E544" s="940"/>
      <c r="F544" s="941"/>
      <c r="G544" s="937" t="str">
        <f t="array" ref="G544">xlookup(F544,'Internal Staffing Calculator'!E:E,'Internal Staffing Calculator'!C:C,"")</f>
        <v/>
      </c>
      <c r="H544" s="932" t="str">
        <f t="array" ref="H544">if(F544&lt;&gt;"", iferror(index('Internal Staffing Calculator'!B$8:B23500,match(F544,'Internal Staffing Calculator'!E$8:E23500,0)), "Not In Budget"),"")</f>
        <v/>
      </c>
      <c r="I544" s="184"/>
      <c r="J544" s="932">
        <f t="shared" si="1"/>
        <v>0</v>
      </c>
      <c r="K544" s="932">
        <f t="shared" si="2"/>
        <v>0</v>
      </c>
      <c r="L544" s="938" t="str">
        <f t="array" ref="L544">iferror(index('Internal Staffing Calculator'!F$8:F23500,match($F544,'Internal Staffing Calculator'!$E$8:$E23500,0),0),"")</f>
        <v/>
      </c>
    </row>
    <row r="545">
      <c r="A545" s="454"/>
      <c r="B545" s="927"/>
      <c r="C545" s="580"/>
      <c r="D545" s="939"/>
      <c r="E545" s="940"/>
      <c r="F545" s="941"/>
      <c r="G545" s="937" t="str">
        <f t="array" ref="G545">xlookup(F545,'Internal Staffing Calculator'!E:E,'Internal Staffing Calculator'!C:C,"")</f>
        <v/>
      </c>
      <c r="H545" s="932" t="str">
        <f t="array" ref="H545">if(F545&lt;&gt;"", iferror(index('Internal Staffing Calculator'!B$8:B23500,match(F545,'Internal Staffing Calculator'!E$8:E23500,0)), "Not In Budget"),"")</f>
        <v/>
      </c>
      <c r="I545" s="184"/>
      <c r="J545" s="932">
        <f t="shared" si="1"/>
        <v>0</v>
      </c>
      <c r="K545" s="932">
        <f t="shared" si="2"/>
        <v>0</v>
      </c>
      <c r="L545" s="938" t="str">
        <f t="array" ref="L545">iferror(index('Internal Staffing Calculator'!F$8:F23500,match($F545,'Internal Staffing Calculator'!$E$8:$E23500,0),0),"")</f>
        <v/>
      </c>
    </row>
    <row r="546">
      <c r="A546" s="454"/>
      <c r="B546" s="927"/>
      <c r="C546" s="580"/>
      <c r="D546" s="939"/>
      <c r="E546" s="940"/>
      <c r="F546" s="941"/>
      <c r="G546" s="937" t="str">
        <f t="array" ref="G546">xlookup(F546,'Internal Staffing Calculator'!E:E,'Internal Staffing Calculator'!C:C,"")</f>
        <v/>
      </c>
      <c r="H546" s="932" t="str">
        <f t="array" ref="H546">if(F546&lt;&gt;"", iferror(index('Internal Staffing Calculator'!B$8:B23500,match(F546,'Internal Staffing Calculator'!E$8:E23500,0)), "Not In Budget"),"")</f>
        <v/>
      </c>
      <c r="I546" s="184"/>
      <c r="J546" s="932">
        <f t="shared" si="1"/>
        <v>0</v>
      </c>
      <c r="K546" s="932">
        <f t="shared" si="2"/>
        <v>0</v>
      </c>
      <c r="L546" s="938" t="str">
        <f t="array" ref="L546">iferror(index('Internal Staffing Calculator'!F$8:F23500,match($F546,'Internal Staffing Calculator'!$E$8:$E23500,0),0),"")</f>
        <v/>
      </c>
    </row>
    <row r="547">
      <c r="A547" s="454"/>
      <c r="B547" s="927"/>
      <c r="C547" s="580"/>
      <c r="D547" s="939"/>
      <c r="E547" s="940"/>
      <c r="F547" s="941"/>
      <c r="G547" s="937" t="str">
        <f t="array" ref="G547">xlookup(F547,'Internal Staffing Calculator'!E:E,'Internal Staffing Calculator'!C:C,"")</f>
        <v/>
      </c>
      <c r="H547" s="932" t="str">
        <f t="array" ref="H547">if(F547&lt;&gt;"", iferror(index('Internal Staffing Calculator'!B$8:B23500,match(F547,'Internal Staffing Calculator'!E$8:E23500,0)), "Not In Budget"),"")</f>
        <v/>
      </c>
      <c r="I547" s="184"/>
      <c r="J547" s="932">
        <f t="shared" si="1"/>
        <v>0</v>
      </c>
      <c r="K547" s="932">
        <f t="shared" si="2"/>
        <v>0</v>
      </c>
      <c r="L547" s="938" t="str">
        <f t="array" ref="L547">iferror(index('Internal Staffing Calculator'!F$8:F23500,match($F547,'Internal Staffing Calculator'!$E$8:$E23500,0),0),"")</f>
        <v/>
      </c>
    </row>
    <row r="548">
      <c r="A548" s="454"/>
      <c r="B548" s="927"/>
      <c r="C548" s="580"/>
      <c r="D548" s="939"/>
      <c r="E548" s="940"/>
      <c r="F548" s="941"/>
      <c r="G548" s="937" t="str">
        <f t="array" ref="G548">xlookup(F548,'Internal Staffing Calculator'!E:E,'Internal Staffing Calculator'!C:C,"")</f>
        <v/>
      </c>
      <c r="H548" s="932" t="str">
        <f t="array" ref="H548">if(F548&lt;&gt;"", iferror(index('Internal Staffing Calculator'!B$8:B23500,match(F548,'Internal Staffing Calculator'!E$8:E23500,0)), "Not In Budget"),"")</f>
        <v/>
      </c>
      <c r="I548" s="184"/>
      <c r="J548" s="932">
        <f t="shared" si="1"/>
        <v>0</v>
      </c>
      <c r="K548" s="932">
        <f t="shared" si="2"/>
        <v>0</v>
      </c>
      <c r="L548" s="938" t="str">
        <f t="array" ref="L548">iferror(index('Internal Staffing Calculator'!F$8:F23500,match($F548,'Internal Staffing Calculator'!$E$8:$E23500,0),0),"")</f>
        <v/>
      </c>
    </row>
    <row r="549">
      <c r="A549" s="454"/>
      <c r="B549" s="927"/>
      <c r="C549" s="580"/>
      <c r="D549" s="939"/>
      <c r="E549" s="940"/>
      <c r="F549" s="941"/>
      <c r="G549" s="937" t="str">
        <f t="array" ref="G549">xlookup(F549,'Internal Staffing Calculator'!E:E,'Internal Staffing Calculator'!C:C,"")</f>
        <v/>
      </c>
      <c r="H549" s="932" t="str">
        <f t="array" ref="H549">if(F549&lt;&gt;"", iferror(index('Internal Staffing Calculator'!B$8:B23500,match(F549,'Internal Staffing Calculator'!E$8:E23500,0)), "Not In Budget"),"")</f>
        <v/>
      </c>
      <c r="I549" s="184"/>
      <c r="J549" s="932">
        <f t="shared" si="1"/>
        <v>0</v>
      </c>
      <c r="K549" s="932">
        <f t="shared" si="2"/>
        <v>0</v>
      </c>
      <c r="L549" s="938" t="str">
        <f t="array" ref="L549">iferror(index('Internal Staffing Calculator'!F$8:F23500,match($F549,'Internal Staffing Calculator'!$E$8:$E23500,0),0),"")</f>
        <v/>
      </c>
    </row>
    <row r="550">
      <c r="A550" s="454"/>
      <c r="B550" s="927"/>
      <c r="C550" s="580"/>
      <c r="D550" s="939"/>
      <c r="E550" s="940"/>
      <c r="F550" s="941"/>
      <c r="G550" s="937" t="str">
        <f t="array" ref="G550">xlookup(F550,'Internal Staffing Calculator'!E:E,'Internal Staffing Calculator'!C:C,"")</f>
        <v/>
      </c>
      <c r="H550" s="932" t="str">
        <f t="array" ref="H550">if(F550&lt;&gt;"", iferror(index('Internal Staffing Calculator'!B$8:B23500,match(F550,'Internal Staffing Calculator'!E$8:E23500,0)), "Not In Budget"),"")</f>
        <v/>
      </c>
      <c r="I550" s="184"/>
      <c r="J550" s="932">
        <f t="shared" si="1"/>
        <v>0</v>
      </c>
      <c r="K550" s="932">
        <f t="shared" si="2"/>
        <v>0</v>
      </c>
      <c r="L550" s="938" t="str">
        <f t="array" ref="L550">iferror(index('Internal Staffing Calculator'!F$8:F23500,match($F550,'Internal Staffing Calculator'!$E$8:$E23500,0),0),"")</f>
        <v/>
      </c>
    </row>
    <row r="551">
      <c r="A551" s="454"/>
      <c r="B551" s="927"/>
      <c r="C551" s="580"/>
      <c r="D551" s="939"/>
      <c r="E551" s="940"/>
      <c r="F551" s="941"/>
      <c r="G551" s="937" t="str">
        <f t="array" ref="G551">xlookup(F551,'Internal Staffing Calculator'!E:E,'Internal Staffing Calculator'!C:C,"")</f>
        <v/>
      </c>
      <c r="H551" s="932" t="str">
        <f t="array" ref="H551">if(F551&lt;&gt;"", iferror(index('Internal Staffing Calculator'!B$8:B23500,match(F551,'Internal Staffing Calculator'!E$8:E23500,0)), "Not In Budget"),"")</f>
        <v/>
      </c>
      <c r="I551" s="184"/>
      <c r="J551" s="932">
        <f t="shared" si="1"/>
        <v>0</v>
      </c>
      <c r="K551" s="932">
        <f t="shared" si="2"/>
        <v>0</v>
      </c>
      <c r="L551" s="938" t="str">
        <f t="array" ref="L551">iferror(index('Internal Staffing Calculator'!F$8:F23500,match($F551,'Internal Staffing Calculator'!$E$8:$E23500,0),0),"")</f>
        <v/>
      </c>
    </row>
    <row r="552">
      <c r="A552" s="454"/>
      <c r="B552" s="927"/>
      <c r="C552" s="580"/>
      <c r="D552" s="939"/>
      <c r="E552" s="940"/>
      <c r="F552" s="941"/>
      <c r="G552" s="937" t="str">
        <f t="array" ref="G552">xlookup(F552,'Internal Staffing Calculator'!E:E,'Internal Staffing Calculator'!C:C,"")</f>
        <v/>
      </c>
      <c r="H552" s="932" t="str">
        <f t="array" ref="H552">if(F552&lt;&gt;"", iferror(index('Internal Staffing Calculator'!B$8:B23500,match(F552,'Internal Staffing Calculator'!E$8:E23500,0)), "Not In Budget"),"")</f>
        <v/>
      </c>
      <c r="I552" s="184"/>
      <c r="J552" s="932">
        <f t="shared" si="1"/>
        <v>0</v>
      </c>
      <c r="K552" s="932">
        <f t="shared" si="2"/>
        <v>0</v>
      </c>
      <c r="L552" s="938" t="str">
        <f t="array" ref="L552">iferror(index('Internal Staffing Calculator'!F$8:F23500,match($F552,'Internal Staffing Calculator'!$E$8:$E23500,0),0),"")</f>
        <v/>
      </c>
    </row>
    <row r="553">
      <c r="A553" s="454"/>
      <c r="B553" s="927"/>
      <c r="C553" s="580"/>
      <c r="D553" s="939"/>
      <c r="E553" s="940"/>
      <c r="F553" s="941"/>
      <c r="G553" s="937" t="str">
        <f t="array" ref="G553">xlookup(F553,'Internal Staffing Calculator'!E:E,'Internal Staffing Calculator'!C:C,"")</f>
        <v/>
      </c>
      <c r="H553" s="932" t="str">
        <f t="array" ref="H553">if(F553&lt;&gt;"", iferror(index('Internal Staffing Calculator'!B$8:B23500,match(F553,'Internal Staffing Calculator'!E$8:E23500,0)), "Not In Budget"),"")</f>
        <v/>
      </c>
      <c r="I553" s="184"/>
      <c r="J553" s="932">
        <f t="shared" si="1"/>
        <v>0</v>
      </c>
      <c r="K553" s="932">
        <f t="shared" si="2"/>
        <v>0</v>
      </c>
      <c r="L553" s="938" t="str">
        <f t="array" ref="L553">iferror(index('Internal Staffing Calculator'!F$8:F23500,match($F553,'Internal Staffing Calculator'!$E$8:$E23500,0),0),"")</f>
        <v/>
      </c>
    </row>
    <row r="554">
      <c r="A554" s="454"/>
      <c r="B554" s="927"/>
      <c r="C554" s="580"/>
      <c r="D554" s="939"/>
      <c r="E554" s="940"/>
      <c r="F554" s="941"/>
      <c r="G554" s="937" t="str">
        <f t="array" ref="G554">xlookup(F554,'Internal Staffing Calculator'!E:E,'Internal Staffing Calculator'!C:C,"")</f>
        <v/>
      </c>
      <c r="H554" s="932" t="str">
        <f t="array" ref="H554">if(F554&lt;&gt;"", iferror(index('Internal Staffing Calculator'!B$8:B23500,match(F554,'Internal Staffing Calculator'!E$8:E23500,0)), "Not In Budget"),"")</f>
        <v/>
      </c>
      <c r="I554" s="184"/>
      <c r="J554" s="932">
        <f t="shared" si="1"/>
        <v>0</v>
      </c>
      <c r="K554" s="932">
        <f t="shared" si="2"/>
        <v>0</v>
      </c>
      <c r="L554" s="938" t="str">
        <f t="array" ref="L554">iferror(index('Internal Staffing Calculator'!F$8:F23500,match($F554,'Internal Staffing Calculator'!$E$8:$E23500,0),0),"")</f>
        <v/>
      </c>
    </row>
    <row r="555">
      <c r="A555" s="454"/>
      <c r="B555" s="927"/>
      <c r="C555" s="580"/>
      <c r="D555" s="939"/>
      <c r="E555" s="940"/>
      <c r="F555" s="941"/>
      <c r="G555" s="937" t="str">
        <f t="array" ref="G555">xlookup(F555,'Internal Staffing Calculator'!E:E,'Internal Staffing Calculator'!C:C,"")</f>
        <v/>
      </c>
      <c r="H555" s="932" t="str">
        <f t="array" ref="H555">if(F555&lt;&gt;"", iferror(index('Internal Staffing Calculator'!B$8:B23500,match(F555,'Internal Staffing Calculator'!E$8:E23500,0)), "Not In Budget"),"")</f>
        <v/>
      </c>
      <c r="I555" s="184"/>
      <c r="J555" s="932">
        <f t="shared" si="1"/>
        <v>0</v>
      </c>
      <c r="K555" s="932">
        <f t="shared" si="2"/>
        <v>0</v>
      </c>
      <c r="L555" s="938" t="str">
        <f t="array" ref="L555">iferror(index('Internal Staffing Calculator'!F$8:F23500,match($F555,'Internal Staffing Calculator'!$E$8:$E23500,0),0),"")</f>
        <v/>
      </c>
    </row>
    <row r="556">
      <c r="A556" s="454"/>
      <c r="B556" s="927"/>
      <c r="C556" s="580"/>
      <c r="D556" s="939"/>
      <c r="E556" s="940"/>
      <c r="F556" s="941"/>
      <c r="G556" s="937" t="str">
        <f t="array" ref="G556">xlookup(F556,'Internal Staffing Calculator'!E:E,'Internal Staffing Calculator'!C:C,"")</f>
        <v/>
      </c>
      <c r="H556" s="932" t="str">
        <f t="array" ref="H556">if(F556&lt;&gt;"", iferror(index('Internal Staffing Calculator'!B$8:B23500,match(F556,'Internal Staffing Calculator'!E$8:E23500,0)), "Not In Budget"),"")</f>
        <v/>
      </c>
      <c r="I556" s="184"/>
      <c r="J556" s="932">
        <f t="shared" si="1"/>
        <v>0</v>
      </c>
      <c r="K556" s="932">
        <f t="shared" si="2"/>
        <v>0</v>
      </c>
      <c r="L556" s="938" t="str">
        <f t="array" ref="L556">iferror(index('Internal Staffing Calculator'!F$8:F23500,match($F556,'Internal Staffing Calculator'!$E$8:$E23500,0),0),"")</f>
        <v/>
      </c>
    </row>
    <row r="557">
      <c r="A557" s="454"/>
      <c r="B557" s="927"/>
      <c r="C557" s="580"/>
      <c r="D557" s="939"/>
      <c r="E557" s="940"/>
      <c r="F557" s="941"/>
      <c r="G557" s="937" t="str">
        <f t="array" ref="G557">xlookup(F557,'Internal Staffing Calculator'!E:E,'Internal Staffing Calculator'!C:C,"")</f>
        <v/>
      </c>
      <c r="H557" s="932" t="str">
        <f t="array" ref="H557">if(F557&lt;&gt;"", iferror(index('Internal Staffing Calculator'!B$8:B23500,match(F557,'Internal Staffing Calculator'!E$8:E23500,0)), "Not In Budget"),"")</f>
        <v/>
      </c>
      <c r="I557" s="184"/>
      <c r="J557" s="932">
        <f t="shared" si="1"/>
        <v>0</v>
      </c>
      <c r="K557" s="932">
        <f t="shared" si="2"/>
        <v>0</v>
      </c>
      <c r="L557" s="938" t="str">
        <f t="array" ref="L557">iferror(index('Internal Staffing Calculator'!F$8:F23500,match($F557,'Internal Staffing Calculator'!$E$8:$E23500,0),0),"")</f>
        <v/>
      </c>
    </row>
    <row r="558">
      <c r="A558" s="454"/>
      <c r="B558" s="927"/>
      <c r="C558" s="580"/>
      <c r="D558" s="939"/>
      <c r="E558" s="940"/>
      <c r="F558" s="941"/>
      <c r="G558" s="937" t="str">
        <f t="array" ref="G558">xlookup(F558,'Internal Staffing Calculator'!E:E,'Internal Staffing Calculator'!C:C,"")</f>
        <v/>
      </c>
      <c r="H558" s="932" t="str">
        <f t="array" ref="H558">if(F558&lt;&gt;"", iferror(index('Internal Staffing Calculator'!B$8:B23500,match(F558,'Internal Staffing Calculator'!E$8:E23500,0)), "Not In Budget"),"")</f>
        <v/>
      </c>
      <c r="I558" s="184"/>
      <c r="J558" s="932">
        <f t="shared" si="1"/>
        <v>0</v>
      </c>
      <c r="K558" s="932">
        <f t="shared" si="2"/>
        <v>0</v>
      </c>
      <c r="L558" s="938" t="str">
        <f t="array" ref="L558">iferror(index('Internal Staffing Calculator'!F$8:F23500,match($F558,'Internal Staffing Calculator'!$E$8:$E23500,0),0),"")</f>
        <v/>
      </c>
    </row>
    <row r="559">
      <c r="A559" s="454"/>
      <c r="B559" s="927"/>
      <c r="C559" s="580"/>
      <c r="D559" s="939"/>
      <c r="E559" s="940"/>
      <c r="F559" s="941"/>
      <c r="G559" s="937" t="str">
        <f t="array" ref="G559">xlookup(F559,'Internal Staffing Calculator'!E:E,'Internal Staffing Calculator'!C:C,"")</f>
        <v/>
      </c>
      <c r="H559" s="932" t="str">
        <f t="array" ref="H559">if(F559&lt;&gt;"", iferror(index('Internal Staffing Calculator'!B$8:B23500,match(F559,'Internal Staffing Calculator'!E$8:E23500,0)), "Not In Budget"),"")</f>
        <v/>
      </c>
      <c r="I559" s="184"/>
      <c r="J559" s="932">
        <f t="shared" si="1"/>
        <v>0</v>
      </c>
      <c r="K559" s="932">
        <f t="shared" si="2"/>
        <v>0</v>
      </c>
      <c r="L559" s="938" t="str">
        <f t="array" ref="L559">iferror(index('Internal Staffing Calculator'!F$8:F23500,match($F559,'Internal Staffing Calculator'!$E$8:$E23500,0),0),"")</f>
        <v/>
      </c>
    </row>
    <row r="560">
      <c r="A560" s="454"/>
      <c r="B560" s="927"/>
      <c r="C560" s="580"/>
      <c r="D560" s="939"/>
      <c r="E560" s="940"/>
      <c r="F560" s="941"/>
      <c r="G560" s="937" t="str">
        <f t="array" ref="G560">xlookup(F560,'Internal Staffing Calculator'!E:E,'Internal Staffing Calculator'!C:C,"")</f>
        <v/>
      </c>
      <c r="H560" s="932" t="str">
        <f t="array" ref="H560">if(F560&lt;&gt;"", iferror(index('Internal Staffing Calculator'!B$8:B23500,match(F560,'Internal Staffing Calculator'!E$8:E23500,0)), "Not In Budget"),"")</f>
        <v/>
      </c>
      <c r="I560" s="184"/>
      <c r="J560" s="932">
        <f t="shared" si="1"/>
        <v>0</v>
      </c>
      <c r="K560" s="932">
        <f t="shared" si="2"/>
        <v>0</v>
      </c>
      <c r="L560" s="938" t="str">
        <f t="array" ref="L560">iferror(index('Internal Staffing Calculator'!F$8:F23500,match($F560,'Internal Staffing Calculator'!$E$8:$E23500,0),0),"")</f>
        <v/>
      </c>
    </row>
    <row r="561">
      <c r="A561" s="454"/>
      <c r="B561" s="927"/>
      <c r="C561" s="580"/>
      <c r="D561" s="939"/>
      <c r="E561" s="940"/>
      <c r="F561" s="941"/>
      <c r="G561" s="937" t="str">
        <f t="array" ref="G561">xlookup(F561,'Internal Staffing Calculator'!E:E,'Internal Staffing Calculator'!C:C,"")</f>
        <v/>
      </c>
      <c r="H561" s="932" t="str">
        <f t="array" ref="H561">if(F561&lt;&gt;"", iferror(index('Internal Staffing Calculator'!B$8:B23500,match(F561,'Internal Staffing Calculator'!E$8:E23500,0)), "Not In Budget"),"")</f>
        <v/>
      </c>
      <c r="I561" s="184"/>
      <c r="J561" s="932">
        <f t="shared" si="1"/>
        <v>0</v>
      </c>
      <c r="K561" s="932">
        <f t="shared" si="2"/>
        <v>0</v>
      </c>
      <c r="L561" s="938" t="str">
        <f t="array" ref="L561">iferror(index('Internal Staffing Calculator'!F$8:F23500,match($F561,'Internal Staffing Calculator'!$E$8:$E23500,0),0),"")</f>
        <v/>
      </c>
    </row>
    <row r="562">
      <c r="A562" s="454"/>
      <c r="B562" s="927"/>
      <c r="C562" s="580"/>
      <c r="D562" s="939"/>
      <c r="E562" s="940"/>
      <c r="F562" s="941"/>
      <c r="G562" s="937" t="str">
        <f t="array" ref="G562">xlookup(F562,'Internal Staffing Calculator'!E:E,'Internal Staffing Calculator'!C:C,"")</f>
        <v/>
      </c>
      <c r="H562" s="932" t="str">
        <f t="array" ref="H562">if(F562&lt;&gt;"", iferror(index('Internal Staffing Calculator'!B$8:B23500,match(F562,'Internal Staffing Calculator'!E$8:E23500,0)), "Not In Budget"),"")</f>
        <v/>
      </c>
      <c r="I562" s="184"/>
      <c r="J562" s="932">
        <f t="shared" si="1"/>
        <v>0</v>
      </c>
      <c r="K562" s="932">
        <f t="shared" si="2"/>
        <v>0</v>
      </c>
      <c r="L562" s="938" t="str">
        <f t="array" ref="L562">iferror(index('Internal Staffing Calculator'!F$8:F23500,match($F562,'Internal Staffing Calculator'!$E$8:$E23500,0),0),"")</f>
        <v/>
      </c>
    </row>
    <row r="563">
      <c r="A563" s="454"/>
      <c r="B563" s="927"/>
      <c r="C563" s="580"/>
      <c r="D563" s="939"/>
      <c r="E563" s="940"/>
      <c r="F563" s="941"/>
      <c r="G563" s="937" t="str">
        <f t="array" ref="G563">xlookup(F563,'Internal Staffing Calculator'!E:E,'Internal Staffing Calculator'!C:C,"")</f>
        <v/>
      </c>
      <c r="H563" s="932" t="str">
        <f t="array" ref="H563">if(F563&lt;&gt;"", iferror(index('Internal Staffing Calculator'!B$8:B23500,match(F563,'Internal Staffing Calculator'!E$8:E23500,0)), "Not In Budget"),"")</f>
        <v/>
      </c>
      <c r="I563" s="184"/>
      <c r="J563" s="932">
        <f t="shared" si="1"/>
        <v>0</v>
      </c>
      <c r="K563" s="932">
        <f t="shared" si="2"/>
        <v>0</v>
      </c>
      <c r="L563" s="938" t="str">
        <f t="array" ref="L563">iferror(index('Internal Staffing Calculator'!F$8:F23500,match($F563,'Internal Staffing Calculator'!$E$8:$E23500,0),0),"")</f>
        <v/>
      </c>
    </row>
    <row r="564">
      <c r="A564" s="454"/>
      <c r="B564" s="927"/>
      <c r="C564" s="580"/>
      <c r="D564" s="939"/>
      <c r="E564" s="940"/>
      <c r="F564" s="941"/>
      <c r="G564" s="937" t="str">
        <f t="array" ref="G564">xlookup(F564,'Internal Staffing Calculator'!E:E,'Internal Staffing Calculator'!C:C,"")</f>
        <v/>
      </c>
      <c r="H564" s="932" t="str">
        <f t="array" ref="H564">if(F564&lt;&gt;"", iferror(index('Internal Staffing Calculator'!B$8:B23500,match(F564,'Internal Staffing Calculator'!E$8:E23500,0)), "Not In Budget"),"")</f>
        <v/>
      </c>
      <c r="I564" s="184"/>
      <c r="J564" s="932">
        <f t="shared" si="1"/>
        <v>0</v>
      </c>
      <c r="K564" s="932">
        <f t="shared" si="2"/>
        <v>0</v>
      </c>
      <c r="L564" s="938" t="str">
        <f t="array" ref="L564">iferror(index('Internal Staffing Calculator'!F$8:F23500,match($F564,'Internal Staffing Calculator'!$E$8:$E23500,0),0),"")</f>
        <v/>
      </c>
    </row>
    <row r="565">
      <c r="A565" s="454"/>
      <c r="B565" s="927"/>
      <c r="C565" s="580"/>
      <c r="D565" s="939"/>
      <c r="E565" s="940"/>
      <c r="F565" s="941"/>
      <c r="G565" s="937" t="str">
        <f t="array" ref="G565">xlookup(F565,'Internal Staffing Calculator'!E:E,'Internal Staffing Calculator'!C:C,"")</f>
        <v/>
      </c>
      <c r="H565" s="932" t="str">
        <f t="array" ref="H565">if(F565&lt;&gt;"", iferror(index('Internal Staffing Calculator'!B$8:B23500,match(F565,'Internal Staffing Calculator'!E$8:E23500,0)), "Not In Budget"),"")</f>
        <v/>
      </c>
      <c r="I565" s="184"/>
      <c r="J565" s="932">
        <f t="shared" si="1"/>
        <v>0</v>
      </c>
      <c r="K565" s="932">
        <f t="shared" si="2"/>
        <v>0</v>
      </c>
      <c r="L565" s="938" t="str">
        <f t="array" ref="L565">iferror(index('Internal Staffing Calculator'!F$8:F23500,match($F565,'Internal Staffing Calculator'!$E$8:$E23500,0),0),"")</f>
        <v/>
      </c>
    </row>
    <row r="566">
      <c r="A566" s="454"/>
      <c r="B566" s="927"/>
      <c r="C566" s="580"/>
      <c r="D566" s="939"/>
      <c r="E566" s="940"/>
      <c r="F566" s="941"/>
      <c r="G566" s="937" t="str">
        <f t="array" ref="G566">xlookup(F566,'Internal Staffing Calculator'!E:E,'Internal Staffing Calculator'!C:C,"")</f>
        <v/>
      </c>
      <c r="H566" s="932" t="str">
        <f t="array" ref="H566">if(F566&lt;&gt;"", iferror(index('Internal Staffing Calculator'!B$8:B23500,match(F566,'Internal Staffing Calculator'!E$8:E23500,0)), "Not In Budget"),"")</f>
        <v/>
      </c>
      <c r="I566" s="184"/>
      <c r="J566" s="932">
        <f t="shared" si="1"/>
        <v>0</v>
      </c>
      <c r="K566" s="932">
        <f t="shared" si="2"/>
        <v>0</v>
      </c>
      <c r="L566" s="938" t="str">
        <f t="array" ref="L566">iferror(index('Internal Staffing Calculator'!F$8:F23500,match($F566,'Internal Staffing Calculator'!$E$8:$E23500,0),0),"")</f>
        <v/>
      </c>
    </row>
    <row r="567">
      <c r="A567" s="454"/>
      <c r="B567" s="927"/>
      <c r="C567" s="580"/>
      <c r="D567" s="939"/>
      <c r="E567" s="940"/>
      <c r="F567" s="941"/>
      <c r="G567" s="937" t="str">
        <f t="array" ref="G567">xlookup(F567,'Internal Staffing Calculator'!E:E,'Internal Staffing Calculator'!C:C,"")</f>
        <v/>
      </c>
      <c r="H567" s="932" t="str">
        <f t="array" ref="H567">if(F567&lt;&gt;"", iferror(index('Internal Staffing Calculator'!B$8:B23500,match(F567,'Internal Staffing Calculator'!E$8:E23500,0)), "Not In Budget"),"")</f>
        <v/>
      </c>
      <c r="I567" s="184"/>
      <c r="J567" s="932">
        <f t="shared" si="1"/>
        <v>0</v>
      </c>
      <c r="K567" s="932">
        <f t="shared" si="2"/>
        <v>0</v>
      </c>
      <c r="L567" s="938" t="str">
        <f t="array" ref="L567">iferror(index('Internal Staffing Calculator'!F$8:F23500,match($F567,'Internal Staffing Calculator'!$E$8:$E23500,0),0),"")</f>
        <v/>
      </c>
    </row>
    <row r="568">
      <c r="A568" s="454"/>
      <c r="B568" s="927"/>
      <c r="C568" s="580"/>
      <c r="D568" s="939"/>
      <c r="E568" s="940"/>
      <c r="F568" s="941"/>
      <c r="G568" s="937" t="str">
        <f t="array" ref="G568">xlookup(F568,'Internal Staffing Calculator'!E:E,'Internal Staffing Calculator'!C:C,"")</f>
        <v/>
      </c>
      <c r="H568" s="932" t="str">
        <f t="array" ref="H568">if(F568&lt;&gt;"", iferror(index('Internal Staffing Calculator'!B$8:B23500,match(F568,'Internal Staffing Calculator'!E$8:E23500,0)), "Not In Budget"),"")</f>
        <v/>
      </c>
      <c r="I568" s="184"/>
      <c r="J568" s="932">
        <f t="shared" si="1"/>
        <v>0</v>
      </c>
      <c r="K568" s="932">
        <f t="shared" si="2"/>
        <v>0</v>
      </c>
      <c r="L568" s="938" t="str">
        <f t="array" ref="L568">iferror(index('Internal Staffing Calculator'!F$8:F23500,match($F568,'Internal Staffing Calculator'!$E$8:$E23500,0),0),"")</f>
        <v/>
      </c>
    </row>
    <row r="569">
      <c r="A569" s="454"/>
      <c r="B569" s="927"/>
      <c r="C569" s="580"/>
      <c r="D569" s="939"/>
      <c r="E569" s="940"/>
      <c r="F569" s="941"/>
      <c r="G569" s="937" t="str">
        <f t="array" ref="G569">xlookup(F569,'Internal Staffing Calculator'!E:E,'Internal Staffing Calculator'!C:C,"")</f>
        <v/>
      </c>
      <c r="H569" s="932" t="str">
        <f t="array" ref="H569">if(F569&lt;&gt;"", iferror(index('Internal Staffing Calculator'!B$8:B23500,match(F569,'Internal Staffing Calculator'!E$8:E23500,0)), "Not In Budget"),"")</f>
        <v/>
      </c>
      <c r="I569" s="184"/>
      <c r="J569" s="932">
        <f t="shared" si="1"/>
        <v>0</v>
      </c>
      <c r="K569" s="932">
        <f t="shared" si="2"/>
        <v>0</v>
      </c>
      <c r="L569" s="938" t="str">
        <f t="array" ref="L569">iferror(index('Internal Staffing Calculator'!F$8:F23500,match($F569,'Internal Staffing Calculator'!$E$8:$E23500,0),0),"")</f>
        <v/>
      </c>
    </row>
    <row r="570">
      <c r="A570" s="454"/>
      <c r="B570" s="927"/>
      <c r="C570" s="580"/>
      <c r="D570" s="939"/>
      <c r="E570" s="940"/>
      <c r="F570" s="941"/>
      <c r="G570" s="937" t="str">
        <f t="array" ref="G570">xlookup(F570,'Internal Staffing Calculator'!E:E,'Internal Staffing Calculator'!C:C,"")</f>
        <v/>
      </c>
      <c r="H570" s="932" t="str">
        <f t="array" ref="H570">if(F570&lt;&gt;"", iferror(index('Internal Staffing Calculator'!B$8:B23500,match(F570,'Internal Staffing Calculator'!E$8:E23500,0)), "Not In Budget"),"")</f>
        <v/>
      </c>
      <c r="I570" s="184"/>
      <c r="J570" s="932">
        <f t="shared" si="1"/>
        <v>0</v>
      </c>
      <c r="K570" s="932">
        <f t="shared" si="2"/>
        <v>0</v>
      </c>
      <c r="L570" s="938" t="str">
        <f t="array" ref="L570">iferror(index('Internal Staffing Calculator'!F$8:F23500,match($F570,'Internal Staffing Calculator'!$E$8:$E23500,0),0),"")</f>
        <v/>
      </c>
    </row>
    <row r="571">
      <c r="A571" s="454"/>
      <c r="B571" s="927"/>
      <c r="C571" s="580"/>
      <c r="D571" s="939"/>
      <c r="E571" s="940"/>
      <c r="F571" s="941"/>
      <c r="G571" s="937" t="str">
        <f t="array" ref="G571">xlookup(F571,'Internal Staffing Calculator'!E:E,'Internal Staffing Calculator'!C:C,"")</f>
        <v/>
      </c>
      <c r="H571" s="932" t="str">
        <f t="array" ref="H571">if(F571&lt;&gt;"", iferror(index('Internal Staffing Calculator'!B$8:B23500,match(F571,'Internal Staffing Calculator'!E$8:E23500,0)), "Not In Budget"),"")</f>
        <v/>
      </c>
      <c r="I571" s="184"/>
      <c r="J571" s="932">
        <f t="shared" si="1"/>
        <v>0</v>
      </c>
      <c r="K571" s="932">
        <f t="shared" si="2"/>
        <v>0</v>
      </c>
      <c r="L571" s="938" t="str">
        <f t="array" ref="L571">iferror(index('Internal Staffing Calculator'!F$8:F23500,match($F571,'Internal Staffing Calculator'!$E$8:$E23500,0),0),"")</f>
        <v/>
      </c>
    </row>
    <row r="572">
      <c r="A572" s="454"/>
      <c r="B572" s="927"/>
      <c r="C572" s="580"/>
      <c r="D572" s="939"/>
      <c r="E572" s="940"/>
      <c r="F572" s="941"/>
      <c r="G572" s="937" t="str">
        <f t="array" ref="G572">xlookup(F572,'Internal Staffing Calculator'!E:E,'Internal Staffing Calculator'!C:C,"")</f>
        <v/>
      </c>
      <c r="H572" s="932" t="str">
        <f t="array" ref="H572">if(F572&lt;&gt;"", iferror(index('Internal Staffing Calculator'!B$8:B23500,match(F572,'Internal Staffing Calculator'!E$8:E23500,0)), "Not In Budget"),"")</f>
        <v/>
      </c>
      <c r="I572" s="184"/>
      <c r="J572" s="932">
        <f t="shared" si="1"/>
        <v>0</v>
      </c>
      <c r="K572" s="932">
        <f t="shared" si="2"/>
        <v>0</v>
      </c>
      <c r="L572" s="938" t="str">
        <f t="array" ref="L572">iferror(index('Internal Staffing Calculator'!F$8:F23500,match($F572,'Internal Staffing Calculator'!$E$8:$E23500,0),0),"")</f>
        <v/>
      </c>
    </row>
    <row r="573">
      <c r="A573" s="454"/>
      <c r="B573" s="927"/>
      <c r="C573" s="580"/>
      <c r="D573" s="939"/>
      <c r="E573" s="940"/>
      <c r="F573" s="941"/>
      <c r="G573" s="937" t="str">
        <f t="array" ref="G573">xlookup(F573,'Internal Staffing Calculator'!E:E,'Internal Staffing Calculator'!C:C,"")</f>
        <v/>
      </c>
      <c r="H573" s="932" t="str">
        <f t="array" ref="H573">if(F573&lt;&gt;"", iferror(index('Internal Staffing Calculator'!B$8:B23500,match(F573,'Internal Staffing Calculator'!E$8:E23500,0)), "Not In Budget"),"")</f>
        <v/>
      </c>
      <c r="I573" s="184"/>
      <c r="J573" s="932">
        <f t="shared" si="1"/>
        <v>0</v>
      </c>
      <c r="K573" s="932">
        <f t="shared" si="2"/>
        <v>0</v>
      </c>
      <c r="L573" s="938" t="str">
        <f t="array" ref="L573">iferror(index('Internal Staffing Calculator'!F$8:F23500,match($F573,'Internal Staffing Calculator'!$E$8:$E23500,0),0),"")</f>
        <v/>
      </c>
    </row>
    <row r="574">
      <c r="A574" s="454"/>
      <c r="B574" s="927"/>
      <c r="C574" s="580"/>
      <c r="D574" s="939"/>
      <c r="E574" s="940"/>
      <c r="F574" s="941"/>
      <c r="G574" s="937" t="str">
        <f t="array" ref="G574">xlookup(F574,'Internal Staffing Calculator'!E:E,'Internal Staffing Calculator'!C:C,"")</f>
        <v/>
      </c>
      <c r="H574" s="932" t="str">
        <f t="array" ref="H574">if(F574&lt;&gt;"", iferror(index('Internal Staffing Calculator'!B$8:B23500,match(F574,'Internal Staffing Calculator'!E$8:E23500,0)), "Not In Budget"),"")</f>
        <v/>
      </c>
      <c r="I574" s="184"/>
      <c r="J574" s="932">
        <f t="shared" si="1"/>
        <v>0</v>
      </c>
      <c r="K574" s="932">
        <f t="shared" si="2"/>
        <v>0</v>
      </c>
      <c r="L574" s="938" t="str">
        <f t="array" ref="L574">iferror(index('Internal Staffing Calculator'!F$8:F23500,match($F574,'Internal Staffing Calculator'!$E$8:$E23500,0),0),"")</f>
        <v/>
      </c>
    </row>
    <row r="575">
      <c r="A575" s="454"/>
      <c r="B575" s="927"/>
      <c r="C575" s="580"/>
      <c r="D575" s="939"/>
      <c r="E575" s="940"/>
      <c r="F575" s="941"/>
      <c r="G575" s="937" t="str">
        <f t="array" ref="G575">xlookup(F575,'Internal Staffing Calculator'!E:E,'Internal Staffing Calculator'!C:C,"")</f>
        <v/>
      </c>
      <c r="H575" s="932" t="str">
        <f t="array" ref="H575">if(F575&lt;&gt;"", iferror(index('Internal Staffing Calculator'!B$8:B23500,match(F575,'Internal Staffing Calculator'!E$8:E23500,0)), "Not In Budget"),"")</f>
        <v/>
      </c>
      <c r="I575" s="184"/>
      <c r="J575" s="932">
        <f t="shared" si="1"/>
        <v>0</v>
      </c>
      <c r="K575" s="932">
        <f t="shared" si="2"/>
        <v>0</v>
      </c>
      <c r="L575" s="938" t="str">
        <f t="array" ref="L575">iferror(index('Internal Staffing Calculator'!F$8:F23500,match($F575,'Internal Staffing Calculator'!$E$8:$E23500,0),0),"")</f>
        <v/>
      </c>
    </row>
    <row r="576">
      <c r="A576" s="454"/>
      <c r="B576" s="927"/>
      <c r="C576" s="580"/>
      <c r="D576" s="939"/>
      <c r="E576" s="940"/>
      <c r="F576" s="941"/>
      <c r="G576" s="937" t="str">
        <f t="array" ref="G576">xlookup(F576,'Internal Staffing Calculator'!E:E,'Internal Staffing Calculator'!C:C,"")</f>
        <v/>
      </c>
      <c r="H576" s="932" t="str">
        <f t="array" ref="H576">if(F576&lt;&gt;"", iferror(index('Internal Staffing Calculator'!B$8:B23500,match(F576,'Internal Staffing Calculator'!E$8:E23500,0)), "Not In Budget"),"")</f>
        <v/>
      </c>
      <c r="I576" s="184"/>
      <c r="J576" s="932">
        <f t="shared" si="1"/>
        <v>0</v>
      </c>
      <c r="K576" s="932">
        <f t="shared" si="2"/>
        <v>0</v>
      </c>
      <c r="L576" s="938" t="str">
        <f t="array" ref="L576">iferror(index('Internal Staffing Calculator'!F$8:F23500,match($F576,'Internal Staffing Calculator'!$E$8:$E23500,0),0),"")</f>
        <v/>
      </c>
    </row>
    <row r="577">
      <c r="A577" s="454"/>
      <c r="B577" s="927"/>
      <c r="C577" s="580"/>
      <c r="D577" s="939"/>
      <c r="E577" s="940"/>
      <c r="F577" s="941"/>
      <c r="G577" s="937" t="str">
        <f t="array" ref="G577">xlookup(F577,'Internal Staffing Calculator'!E:E,'Internal Staffing Calculator'!C:C,"")</f>
        <v/>
      </c>
      <c r="H577" s="932" t="str">
        <f t="array" ref="H577">if(F577&lt;&gt;"", iferror(index('Internal Staffing Calculator'!B$8:B23500,match(F577,'Internal Staffing Calculator'!E$8:E23500,0)), "Not In Budget"),"")</f>
        <v/>
      </c>
      <c r="I577" s="184"/>
      <c r="J577" s="932">
        <f t="shared" si="1"/>
        <v>0</v>
      </c>
      <c r="K577" s="932">
        <f t="shared" si="2"/>
        <v>0</v>
      </c>
      <c r="L577" s="938" t="str">
        <f t="array" ref="L577">iferror(index('Internal Staffing Calculator'!F$8:F23500,match($F577,'Internal Staffing Calculator'!$E$8:$E23500,0),0),"")</f>
        <v/>
      </c>
    </row>
    <row r="578">
      <c r="A578" s="454"/>
      <c r="B578" s="927"/>
      <c r="C578" s="580"/>
      <c r="D578" s="939"/>
      <c r="E578" s="940"/>
      <c r="F578" s="941"/>
      <c r="G578" s="937" t="str">
        <f t="array" ref="G578">xlookup(F578,'Internal Staffing Calculator'!E:E,'Internal Staffing Calculator'!C:C,"")</f>
        <v/>
      </c>
      <c r="H578" s="932" t="str">
        <f t="array" ref="H578">if(F578&lt;&gt;"", iferror(index('Internal Staffing Calculator'!B$8:B23500,match(F578,'Internal Staffing Calculator'!E$8:E23500,0)), "Not In Budget"),"")</f>
        <v/>
      </c>
      <c r="I578" s="184"/>
      <c r="J578" s="932">
        <f t="shared" si="1"/>
        <v>0</v>
      </c>
      <c r="K578" s="932">
        <f t="shared" si="2"/>
        <v>0</v>
      </c>
      <c r="L578" s="938" t="str">
        <f t="array" ref="L578">iferror(index('Internal Staffing Calculator'!F$8:F23500,match($F578,'Internal Staffing Calculator'!$E$8:$E23500,0),0),"")</f>
        <v/>
      </c>
    </row>
    <row r="579">
      <c r="A579" s="454"/>
      <c r="B579" s="927"/>
      <c r="C579" s="580"/>
      <c r="D579" s="939"/>
      <c r="E579" s="940"/>
      <c r="F579" s="941"/>
      <c r="G579" s="937" t="str">
        <f t="array" ref="G579">xlookup(F579,'Internal Staffing Calculator'!E:E,'Internal Staffing Calculator'!C:C,"")</f>
        <v/>
      </c>
      <c r="H579" s="932" t="str">
        <f t="array" ref="H579">if(F579&lt;&gt;"", iferror(index('Internal Staffing Calculator'!B$8:B23500,match(F579,'Internal Staffing Calculator'!E$8:E23500,0)), "Not In Budget"),"")</f>
        <v/>
      </c>
      <c r="I579" s="184"/>
      <c r="J579" s="932">
        <f t="shared" si="1"/>
        <v>0</v>
      </c>
      <c r="K579" s="932">
        <f t="shared" si="2"/>
        <v>0</v>
      </c>
      <c r="L579" s="938" t="str">
        <f t="array" ref="L579">iferror(index('Internal Staffing Calculator'!F$8:F23500,match($F579,'Internal Staffing Calculator'!$E$8:$E23500,0),0),"")</f>
        <v/>
      </c>
    </row>
    <row r="580">
      <c r="A580" s="454"/>
      <c r="B580" s="927"/>
      <c r="C580" s="580"/>
      <c r="D580" s="939"/>
      <c r="E580" s="940"/>
      <c r="F580" s="941"/>
      <c r="G580" s="937" t="str">
        <f t="array" ref="G580">xlookup(F580,'Internal Staffing Calculator'!E:E,'Internal Staffing Calculator'!C:C,"")</f>
        <v/>
      </c>
      <c r="H580" s="932" t="str">
        <f t="array" ref="H580">if(F580&lt;&gt;"", iferror(index('Internal Staffing Calculator'!B$8:B23500,match(F580,'Internal Staffing Calculator'!E$8:E23500,0)), "Not In Budget"),"")</f>
        <v/>
      </c>
      <c r="I580" s="184"/>
      <c r="J580" s="932">
        <f t="shared" si="1"/>
        <v>0</v>
      </c>
      <c r="K580" s="932">
        <f t="shared" si="2"/>
        <v>0</v>
      </c>
      <c r="L580" s="938" t="str">
        <f t="array" ref="L580">iferror(index('Internal Staffing Calculator'!F$8:F23500,match($F580,'Internal Staffing Calculator'!$E$8:$E23500,0),0),"")</f>
        <v/>
      </c>
    </row>
    <row r="581">
      <c r="A581" s="454"/>
      <c r="B581" s="927"/>
      <c r="C581" s="580"/>
      <c r="D581" s="939"/>
      <c r="E581" s="940"/>
      <c r="F581" s="941"/>
      <c r="G581" s="937" t="str">
        <f t="array" ref="G581">xlookup(F581,'Internal Staffing Calculator'!E:E,'Internal Staffing Calculator'!C:C,"")</f>
        <v/>
      </c>
      <c r="H581" s="932" t="str">
        <f t="array" ref="H581">if(F581&lt;&gt;"", iferror(index('Internal Staffing Calculator'!B$8:B23500,match(F581,'Internal Staffing Calculator'!E$8:E23500,0)), "Not In Budget"),"")</f>
        <v/>
      </c>
      <c r="I581" s="184"/>
      <c r="J581" s="932">
        <f t="shared" si="1"/>
        <v>0</v>
      </c>
      <c r="K581" s="932">
        <f t="shared" si="2"/>
        <v>0</v>
      </c>
      <c r="L581" s="938" t="str">
        <f t="array" ref="L581">iferror(index('Internal Staffing Calculator'!F$8:F23500,match($F581,'Internal Staffing Calculator'!$E$8:$E23500,0),0),"")</f>
        <v/>
      </c>
    </row>
    <row r="582">
      <c r="A582" s="454"/>
      <c r="B582" s="927"/>
      <c r="C582" s="580"/>
      <c r="D582" s="939"/>
      <c r="E582" s="940"/>
      <c r="F582" s="941"/>
      <c r="G582" s="937" t="str">
        <f t="array" ref="G582">xlookup(F582,'Internal Staffing Calculator'!E:E,'Internal Staffing Calculator'!C:C,"")</f>
        <v/>
      </c>
      <c r="H582" s="932" t="str">
        <f t="array" ref="H582">if(F582&lt;&gt;"", iferror(index('Internal Staffing Calculator'!B$8:B23500,match(F582,'Internal Staffing Calculator'!E$8:E23500,0)), "Not In Budget"),"")</f>
        <v/>
      </c>
      <c r="I582" s="184"/>
      <c r="J582" s="932">
        <f t="shared" si="1"/>
        <v>0</v>
      </c>
      <c r="K582" s="932">
        <f t="shared" si="2"/>
        <v>0</v>
      </c>
      <c r="L582" s="938" t="str">
        <f t="array" ref="L582">iferror(index('Internal Staffing Calculator'!F$8:F23500,match($F582,'Internal Staffing Calculator'!$E$8:$E23500,0),0),"")</f>
        <v/>
      </c>
    </row>
    <row r="583">
      <c r="A583" s="454"/>
      <c r="B583" s="927"/>
      <c r="C583" s="580"/>
      <c r="D583" s="939"/>
      <c r="E583" s="940"/>
      <c r="F583" s="941"/>
      <c r="G583" s="937" t="str">
        <f t="array" ref="G583">xlookup(F583,'Internal Staffing Calculator'!E:E,'Internal Staffing Calculator'!C:C,"")</f>
        <v/>
      </c>
      <c r="H583" s="932" t="str">
        <f t="array" ref="H583">if(F583&lt;&gt;"", iferror(index('Internal Staffing Calculator'!B$8:B23500,match(F583,'Internal Staffing Calculator'!E$8:E23500,0)), "Not In Budget"),"")</f>
        <v/>
      </c>
      <c r="I583" s="184"/>
      <c r="J583" s="932">
        <f t="shared" si="1"/>
        <v>0</v>
      </c>
      <c r="K583" s="932">
        <f t="shared" si="2"/>
        <v>0</v>
      </c>
      <c r="L583" s="938" t="str">
        <f t="array" ref="L583">iferror(index('Internal Staffing Calculator'!F$8:F23500,match($F583,'Internal Staffing Calculator'!$E$8:$E23500,0),0),"")</f>
        <v/>
      </c>
    </row>
    <row r="584">
      <c r="A584" s="454"/>
      <c r="B584" s="927"/>
      <c r="C584" s="580"/>
      <c r="D584" s="939"/>
      <c r="E584" s="940"/>
      <c r="F584" s="941"/>
      <c r="G584" s="937" t="str">
        <f t="array" ref="G584">xlookup(F584,'Internal Staffing Calculator'!E:E,'Internal Staffing Calculator'!C:C,"")</f>
        <v/>
      </c>
      <c r="H584" s="932" t="str">
        <f t="array" ref="H584">if(F584&lt;&gt;"", iferror(index('Internal Staffing Calculator'!B$8:B23500,match(F584,'Internal Staffing Calculator'!E$8:E23500,0)), "Not In Budget"),"")</f>
        <v/>
      </c>
      <c r="I584" s="184"/>
      <c r="J584" s="932">
        <f t="shared" si="1"/>
        <v>0</v>
      </c>
      <c r="K584" s="932">
        <f t="shared" si="2"/>
        <v>0</v>
      </c>
      <c r="L584" s="938" t="str">
        <f t="array" ref="L584">iferror(index('Internal Staffing Calculator'!F$8:F23500,match($F584,'Internal Staffing Calculator'!$E$8:$E23500,0),0),"")</f>
        <v/>
      </c>
    </row>
    <row r="585">
      <c r="A585" s="454"/>
      <c r="B585" s="927"/>
      <c r="C585" s="580"/>
      <c r="D585" s="939"/>
      <c r="E585" s="940"/>
      <c r="F585" s="941"/>
      <c r="G585" s="937" t="str">
        <f t="array" ref="G585">xlookup(F585,'Internal Staffing Calculator'!E:E,'Internal Staffing Calculator'!C:C,"")</f>
        <v/>
      </c>
      <c r="H585" s="932" t="str">
        <f t="array" ref="H585">if(F585&lt;&gt;"", iferror(index('Internal Staffing Calculator'!B$8:B23500,match(F585,'Internal Staffing Calculator'!E$8:E23500,0)), "Not In Budget"),"")</f>
        <v/>
      </c>
      <c r="I585" s="184"/>
      <c r="J585" s="932">
        <f t="shared" si="1"/>
        <v>0</v>
      </c>
      <c r="K585" s="932">
        <f t="shared" si="2"/>
        <v>0</v>
      </c>
      <c r="L585" s="938" t="str">
        <f t="array" ref="L585">iferror(index('Internal Staffing Calculator'!F$8:F23500,match($F585,'Internal Staffing Calculator'!$E$8:$E23500,0),0),"")</f>
        <v/>
      </c>
    </row>
    <row r="586">
      <c r="A586" s="454"/>
      <c r="B586" s="927"/>
      <c r="C586" s="580"/>
      <c r="D586" s="939"/>
      <c r="E586" s="940"/>
      <c r="F586" s="941"/>
      <c r="G586" s="937" t="str">
        <f t="array" ref="G586">xlookup(F586,'Internal Staffing Calculator'!E:E,'Internal Staffing Calculator'!C:C,"")</f>
        <v/>
      </c>
      <c r="H586" s="932" t="str">
        <f t="array" ref="H586">if(F586&lt;&gt;"", iferror(index('Internal Staffing Calculator'!B$8:B23500,match(F586,'Internal Staffing Calculator'!E$8:E23500,0)), "Not In Budget"),"")</f>
        <v/>
      </c>
      <c r="I586" s="184"/>
      <c r="J586" s="932">
        <f t="shared" si="1"/>
        <v>0</v>
      </c>
      <c r="K586" s="932">
        <f t="shared" si="2"/>
        <v>0</v>
      </c>
      <c r="L586" s="938" t="str">
        <f t="array" ref="L586">iferror(index('Internal Staffing Calculator'!F$8:F23500,match($F586,'Internal Staffing Calculator'!$E$8:$E23500,0),0),"")</f>
        <v/>
      </c>
    </row>
    <row r="587">
      <c r="A587" s="454"/>
      <c r="B587" s="927"/>
      <c r="C587" s="580"/>
      <c r="D587" s="939"/>
      <c r="E587" s="940"/>
      <c r="F587" s="941"/>
      <c r="G587" s="937" t="str">
        <f t="array" ref="G587">xlookup(F587,'Internal Staffing Calculator'!E:E,'Internal Staffing Calculator'!C:C,"")</f>
        <v/>
      </c>
      <c r="H587" s="932" t="str">
        <f t="array" ref="H587">if(F587&lt;&gt;"", iferror(index('Internal Staffing Calculator'!B$8:B23500,match(F587,'Internal Staffing Calculator'!E$8:E23500,0)), "Not In Budget"),"")</f>
        <v/>
      </c>
      <c r="I587" s="184"/>
      <c r="J587" s="932">
        <f t="shared" si="1"/>
        <v>0</v>
      </c>
      <c r="K587" s="932">
        <f t="shared" si="2"/>
        <v>0</v>
      </c>
      <c r="L587" s="938" t="str">
        <f t="array" ref="L587">iferror(index('Internal Staffing Calculator'!F$8:F23500,match($F587,'Internal Staffing Calculator'!$E$8:$E23500,0),0),"")</f>
        <v/>
      </c>
    </row>
    <row r="588">
      <c r="A588" s="454"/>
      <c r="B588" s="927"/>
      <c r="C588" s="580"/>
      <c r="D588" s="939"/>
      <c r="E588" s="940"/>
      <c r="F588" s="941"/>
      <c r="G588" s="937" t="str">
        <f t="array" ref="G588">xlookup(F588,'Internal Staffing Calculator'!E:E,'Internal Staffing Calculator'!C:C,"")</f>
        <v/>
      </c>
      <c r="H588" s="932" t="str">
        <f t="array" ref="H588">if(F588&lt;&gt;"", iferror(index('Internal Staffing Calculator'!B$8:B23500,match(F588,'Internal Staffing Calculator'!E$8:E23500,0)), "Not In Budget"),"")</f>
        <v/>
      </c>
      <c r="I588" s="184"/>
      <c r="J588" s="932">
        <f t="shared" si="1"/>
        <v>0</v>
      </c>
      <c r="K588" s="932">
        <f t="shared" si="2"/>
        <v>0</v>
      </c>
      <c r="L588" s="938" t="str">
        <f t="array" ref="L588">iferror(index('Internal Staffing Calculator'!F$8:F23500,match($F588,'Internal Staffing Calculator'!$E$8:$E23500,0),0),"")</f>
        <v/>
      </c>
    </row>
    <row r="589">
      <c r="A589" s="454"/>
      <c r="B589" s="927"/>
      <c r="C589" s="580"/>
      <c r="D589" s="939"/>
      <c r="E589" s="940"/>
      <c r="F589" s="941"/>
      <c r="G589" s="937" t="str">
        <f t="array" ref="G589">xlookup(F589,'Internal Staffing Calculator'!E:E,'Internal Staffing Calculator'!C:C,"")</f>
        <v/>
      </c>
      <c r="H589" s="932" t="str">
        <f t="array" ref="H589">if(F589&lt;&gt;"", iferror(index('Internal Staffing Calculator'!B$8:B23500,match(F589,'Internal Staffing Calculator'!E$8:E23500,0)), "Not In Budget"),"")</f>
        <v/>
      </c>
      <c r="I589" s="184"/>
      <c r="J589" s="932">
        <f t="shared" si="1"/>
        <v>0</v>
      </c>
      <c r="K589" s="932">
        <f t="shared" si="2"/>
        <v>0</v>
      </c>
      <c r="L589" s="938" t="str">
        <f t="array" ref="L589">iferror(index('Internal Staffing Calculator'!F$8:F23500,match($F589,'Internal Staffing Calculator'!$E$8:$E23500,0),0),"")</f>
        <v/>
      </c>
    </row>
    <row r="590">
      <c r="A590" s="454"/>
      <c r="B590" s="927"/>
      <c r="C590" s="580"/>
      <c r="D590" s="939"/>
      <c r="E590" s="940"/>
      <c r="F590" s="941"/>
      <c r="G590" s="937" t="str">
        <f t="array" ref="G590">xlookup(F590,'Internal Staffing Calculator'!E:E,'Internal Staffing Calculator'!C:C,"")</f>
        <v/>
      </c>
      <c r="H590" s="932" t="str">
        <f t="array" ref="H590">if(F590&lt;&gt;"", iferror(index('Internal Staffing Calculator'!B$8:B23500,match(F590,'Internal Staffing Calculator'!E$8:E23500,0)), "Not In Budget"),"")</f>
        <v/>
      </c>
      <c r="I590" s="184"/>
      <c r="J590" s="932">
        <f t="shared" si="1"/>
        <v>0</v>
      </c>
      <c r="K590" s="932">
        <f t="shared" si="2"/>
        <v>0</v>
      </c>
      <c r="L590" s="938" t="str">
        <f t="array" ref="L590">iferror(index('Internal Staffing Calculator'!F$8:F23500,match($F590,'Internal Staffing Calculator'!$E$8:$E23500,0),0),"")</f>
        <v/>
      </c>
    </row>
    <row r="591">
      <c r="A591" s="454"/>
      <c r="B591" s="927"/>
      <c r="C591" s="580"/>
      <c r="D591" s="939"/>
      <c r="E591" s="940"/>
      <c r="F591" s="941"/>
      <c r="G591" s="937" t="str">
        <f t="array" ref="G591">xlookup(F591,'Internal Staffing Calculator'!E:E,'Internal Staffing Calculator'!C:C,"")</f>
        <v/>
      </c>
      <c r="H591" s="932" t="str">
        <f t="array" ref="H591">if(F591&lt;&gt;"", iferror(index('Internal Staffing Calculator'!B$8:B23500,match(F591,'Internal Staffing Calculator'!E$8:E23500,0)), "Not In Budget"),"")</f>
        <v/>
      </c>
      <c r="I591" s="184"/>
      <c r="J591" s="932">
        <f t="shared" si="1"/>
        <v>0</v>
      </c>
      <c r="K591" s="932">
        <f t="shared" si="2"/>
        <v>0</v>
      </c>
      <c r="L591" s="938" t="str">
        <f t="array" ref="L591">iferror(index('Internal Staffing Calculator'!F$8:F23500,match($F591,'Internal Staffing Calculator'!$E$8:$E23500,0),0),"")</f>
        <v/>
      </c>
    </row>
    <row r="592">
      <c r="A592" s="454"/>
      <c r="B592" s="927"/>
      <c r="C592" s="580"/>
      <c r="D592" s="939"/>
      <c r="E592" s="940"/>
      <c r="F592" s="941"/>
      <c r="G592" s="937" t="str">
        <f t="array" ref="G592">xlookup(F592,'Internal Staffing Calculator'!E:E,'Internal Staffing Calculator'!C:C,"")</f>
        <v/>
      </c>
      <c r="H592" s="932" t="str">
        <f t="array" ref="H592">if(F592&lt;&gt;"", iferror(index('Internal Staffing Calculator'!B$8:B23500,match(F592,'Internal Staffing Calculator'!E$8:E23500,0)), "Not In Budget"),"")</f>
        <v/>
      </c>
      <c r="I592" s="184"/>
      <c r="J592" s="932">
        <f t="shared" si="1"/>
        <v>0</v>
      </c>
      <c r="K592" s="932">
        <f t="shared" si="2"/>
        <v>0</v>
      </c>
      <c r="L592" s="938" t="str">
        <f t="array" ref="L592">iferror(index('Internal Staffing Calculator'!F$8:F23500,match($F592,'Internal Staffing Calculator'!$E$8:$E23500,0),0),"")</f>
        <v/>
      </c>
    </row>
    <row r="593">
      <c r="A593" s="454"/>
      <c r="B593" s="927"/>
      <c r="C593" s="580"/>
      <c r="D593" s="939"/>
      <c r="E593" s="940"/>
      <c r="F593" s="941"/>
      <c r="G593" s="937" t="str">
        <f t="array" ref="G593">xlookup(F593,'Internal Staffing Calculator'!E:E,'Internal Staffing Calculator'!C:C,"")</f>
        <v/>
      </c>
      <c r="H593" s="932" t="str">
        <f t="array" ref="H593">if(F593&lt;&gt;"", iferror(index('Internal Staffing Calculator'!B$8:B23500,match(F593,'Internal Staffing Calculator'!E$8:E23500,0)), "Not In Budget"),"")</f>
        <v/>
      </c>
      <c r="I593" s="184"/>
      <c r="J593" s="932">
        <f t="shared" si="1"/>
        <v>0</v>
      </c>
      <c r="K593" s="932">
        <f t="shared" si="2"/>
        <v>0</v>
      </c>
      <c r="L593" s="938" t="str">
        <f t="array" ref="L593">iferror(index('Internal Staffing Calculator'!F$8:F23500,match($F593,'Internal Staffing Calculator'!$E$8:$E23500,0),0),"")</f>
        <v/>
      </c>
    </row>
    <row r="594">
      <c r="A594" s="454"/>
      <c r="B594" s="927"/>
      <c r="C594" s="580"/>
      <c r="D594" s="939"/>
      <c r="E594" s="940"/>
      <c r="F594" s="941"/>
      <c r="G594" s="937" t="str">
        <f t="array" ref="G594">xlookup(F594,'Internal Staffing Calculator'!E:E,'Internal Staffing Calculator'!C:C,"")</f>
        <v/>
      </c>
      <c r="H594" s="932" t="str">
        <f t="array" ref="H594">if(F594&lt;&gt;"", iferror(index('Internal Staffing Calculator'!B$8:B23500,match(F594,'Internal Staffing Calculator'!E$8:E23500,0)), "Not In Budget"),"")</f>
        <v/>
      </c>
      <c r="I594" s="184"/>
      <c r="J594" s="932">
        <f t="shared" si="1"/>
        <v>0</v>
      </c>
      <c r="K594" s="932">
        <f t="shared" si="2"/>
        <v>0</v>
      </c>
      <c r="L594" s="938" t="str">
        <f t="array" ref="L594">iferror(index('Internal Staffing Calculator'!F$8:F23500,match($F594,'Internal Staffing Calculator'!$E$8:$E23500,0),0),"")</f>
        <v/>
      </c>
    </row>
    <row r="595">
      <c r="A595" s="454"/>
      <c r="B595" s="927"/>
      <c r="C595" s="580"/>
      <c r="D595" s="939"/>
      <c r="E595" s="940"/>
      <c r="F595" s="941"/>
      <c r="G595" s="937" t="str">
        <f t="array" ref="G595">xlookup(F595,'Internal Staffing Calculator'!E:E,'Internal Staffing Calculator'!C:C,"")</f>
        <v/>
      </c>
      <c r="H595" s="932" t="str">
        <f t="array" ref="H595">if(F595&lt;&gt;"", iferror(index('Internal Staffing Calculator'!B$8:B23500,match(F595,'Internal Staffing Calculator'!E$8:E23500,0)), "Not In Budget"),"")</f>
        <v/>
      </c>
      <c r="I595" s="184"/>
      <c r="J595" s="932">
        <f t="shared" si="1"/>
        <v>0</v>
      </c>
      <c r="K595" s="932">
        <f t="shared" si="2"/>
        <v>0</v>
      </c>
      <c r="L595" s="938" t="str">
        <f t="array" ref="L595">iferror(index('Internal Staffing Calculator'!F$8:F23500,match($F595,'Internal Staffing Calculator'!$E$8:$E23500,0),0),"")</f>
        <v/>
      </c>
    </row>
    <row r="596">
      <c r="A596" s="454"/>
      <c r="B596" s="927"/>
      <c r="C596" s="580"/>
      <c r="D596" s="939"/>
      <c r="E596" s="940"/>
      <c r="F596" s="941"/>
      <c r="G596" s="937" t="str">
        <f t="array" ref="G596">xlookup(F596,'Internal Staffing Calculator'!E:E,'Internal Staffing Calculator'!C:C,"")</f>
        <v/>
      </c>
      <c r="H596" s="932" t="str">
        <f t="array" ref="H596">if(F596&lt;&gt;"", iferror(index('Internal Staffing Calculator'!B$8:B23500,match(F596,'Internal Staffing Calculator'!E$8:E23500,0)), "Not In Budget"),"")</f>
        <v/>
      </c>
      <c r="I596" s="184"/>
      <c r="J596" s="932">
        <f t="shared" si="1"/>
        <v>0</v>
      </c>
      <c r="K596" s="932">
        <f t="shared" si="2"/>
        <v>0</v>
      </c>
      <c r="L596" s="938" t="str">
        <f t="array" ref="L596">iferror(index('Internal Staffing Calculator'!F$8:F23500,match($F596,'Internal Staffing Calculator'!$E$8:$E23500,0),0),"")</f>
        <v/>
      </c>
    </row>
    <row r="597">
      <c r="A597" s="454"/>
      <c r="B597" s="927"/>
      <c r="C597" s="580"/>
      <c r="D597" s="939"/>
      <c r="E597" s="940"/>
      <c r="F597" s="941"/>
      <c r="G597" s="937" t="str">
        <f t="array" ref="G597">xlookup(F597,'Internal Staffing Calculator'!E:E,'Internal Staffing Calculator'!C:C,"")</f>
        <v/>
      </c>
      <c r="H597" s="932" t="str">
        <f t="array" ref="H597">if(F597&lt;&gt;"", iferror(index('Internal Staffing Calculator'!B$8:B23500,match(F597,'Internal Staffing Calculator'!E$8:E23500,0)), "Not In Budget"),"")</f>
        <v/>
      </c>
      <c r="I597" s="184"/>
      <c r="J597" s="932">
        <f t="shared" si="1"/>
        <v>0</v>
      </c>
      <c r="K597" s="932">
        <f t="shared" si="2"/>
        <v>0</v>
      </c>
      <c r="L597" s="938" t="str">
        <f t="array" ref="L597">iferror(index('Internal Staffing Calculator'!F$8:F23500,match($F597,'Internal Staffing Calculator'!$E$8:$E23500,0),0),"")</f>
        <v/>
      </c>
    </row>
    <row r="598">
      <c r="A598" s="454"/>
      <c r="B598" s="927"/>
      <c r="C598" s="580"/>
      <c r="D598" s="939"/>
      <c r="E598" s="940"/>
      <c r="F598" s="941"/>
      <c r="G598" s="937" t="str">
        <f t="array" ref="G598">xlookup(F598,'Internal Staffing Calculator'!E:E,'Internal Staffing Calculator'!C:C,"")</f>
        <v/>
      </c>
      <c r="H598" s="932" t="str">
        <f t="array" ref="H598">if(F598&lt;&gt;"", iferror(index('Internal Staffing Calculator'!B$8:B23500,match(F598,'Internal Staffing Calculator'!E$8:E23500,0)), "Not In Budget"),"")</f>
        <v/>
      </c>
      <c r="I598" s="184"/>
      <c r="J598" s="932">
        <f t="shared" si="1"/>
        <v>0</v>
      </c>
      <c r="K598" s="932">
        <f t="shared" si="2"/>
        <v>0</v>
      </c>
      <c r="L598" s="938" t="str">
        <f t="array" ref="L598">iferror(index('Internal Staffing Calculator'!F$8:F23500,match($F598,'Internal Staffing Calculator'!$E$8:$E23500,0),0),"")</f>
        <v/>
      </c>
    </row>
    <row r="599">
      <c r="A599" s="454"/>
      <c r="B599" s="927"/>
      <c r="C599" s="580"/>
      <c r="D599" s="939"/>
      <c r="E599" s="940"/>
      <c r="F599" s="941"/>
      <c r="G599" s="937" t="str">
        <f t="array" ref="G599">xlookup(F599,'Internal Staffing Calculator'!E:E,'Internal Staffing Calculator'!C:C,"")</f>
        <v/>
      </c>
      <c r="H599" s="932" t="str">
        <f t="array" ref="H599">if(F599&lt;&gt;"", iferror(index('Internal Staffing Calculator'!B$8:B23500,match(F599,'Internal Staffing Calculator'!E$8:E23500,0)), "Not In Budget"),"")</f>
        <v/>
      </c>
      <c r="I599" s="184"/>
      <c r="J599" s="932">
        <f t="shared" si="1"/>
        <v>0</v>
      </c>
      <c r="K599" s="932">
        <f t="shared" si="2"/>
        <v>0</v>
      </c>
      <c r="L599" s="938" t="str">
        <f t="array" ref="L599">iferror(index('Internal Staffing Calculator'!F$8:F23500,match($F599,'Internal Staffing Calculator'!$E$8:$E23500,0),0),"")</f>
        <v/>
      </c>
    </row>
    <row r="600">
      <c r="A600" s="454"/>
      <c r="B600" s="927"/>
      <c r="C600" s="580"/>
      <c r="D600" s="939"/>
      <c r="E600" s="940"/>
      <c r="F600" s="941"/>
      <c r="G600" s="937" t="str">
        <f t="array" ref="G600">xlookup(F600,'Internal Staffing Calculator'!E:E,'Internal Staffing Calculator'!C:C,"")</f>
        <v/>
      </c>
      <c r="H600" s="932" t="str">
        <f t="array" ref="H600">if(F600&lt;&gt;"", iferror(index('Internal Staffing Calculator'!B$8:B23500,match(F600,'Internal Staffing Calculator'!E$8:E23500,0)), "Not In Budget"),"")</f>
        <v/>
      </c>
      <c r="I600" s="184"/>
      <c r="J600" s="932">
        <f t="shared" si="1"/>
        <v>0</v>
      </c>
      <c r="K600" s="932">
        <f t="shared" si="2"/>
        <v>0</v>
      </c>
      <c r="L600" s="938" t="str">
        <f t="array" ref="L600">iferror(index('Internal Staffing Calculator'!F$8:F23500,match($F600,'Internal Staffing Calculator'!$E$8:$E23500,0),0),"")</f>
        <v/>
      </c>
    </row>
    <row r="601">
      <c r="A601" s="454"/>
      <c r="B601" s="927"/>
      <c r="C601" s="580"/>
      <c r="D601" s="939"/>
      <c r="E601" s="940"/>
      <c r="F601" s="941"/>
      <c r="G601" s="937" t="str">
        <f t="array" ref="G601">xlookup(F601,'Internal Staffing Calculator'!E:E,'Internal Staffing Calculator'!C:C,"")</f>
        <v/>
      </c>
      <c r="H601" s="932" t="str">
        <f t="array" ref="H601">if(F601&lt;&gt;"", iferror(index('Internal Staffing Calculator'!B$8:B23500,match(F601,'Internal Staffing Calculator'!E$8:E23500,0)), "Not In Budget"),"")</f>
        <v/>
      </c>
      <c r="I601" s="184"/>
      <c r="J601" s="932">
        <f t="shared" si="1"/>
        <v>0</v>
      </c>
      <c r="K601" s="932">
        <f t="shared" si="2"/>
        <v>0</v>
      </c>
      <c r="L601" s="938" t="str">
        <f t="array" ref="L601">iferror(index('Internal Staffing Calculator'!F$8:F23500,match($F601,'Internal Staffing Calculator'!$E$8:$E23500,0),0),"")</f>
        <v/>
      </c>
    </row>
    <row r="602">
      <c r="A602" s="454"/>
      <c r="B602" s="927"/>
      <c r="C602" s="580"/>
      <c r="D602" s="939"/>
      <c r="E602" s="940"/>
      <c r="F602" s="941"/>
      <c r="G602" s="937" t="str">
        <f t="array" ref="G602">xlookup(F602,'Internal Staffing Calculator'!E:E,'Internal Staffing Calculator'!C:C,"")</f>
        <v/>
      </c>
      <c r="H602" s="932" t="str">
        <f t="array" ref="H602">if(F602&lt;&gt;"", iferror(index('Internal Staffing Calculator'!B$8:B23500,match(F602,'Internal Staffing Calculator'!E$8:E23500,0)), "Not In Budget"),"")</f>
        <v/>
      </c>
      <c r="I602" s="184"/>
      <c r="J602" s="932">
        <f t="shared" si="1"/>
        <v>0</v>
      </c>
      <c r="K602" s="932">
        <f t="shared" si="2"/>
        <v>0</v>
      </c>
      <c r="L602" s="938" t="str">
        <f t="array" ref="L602">iferror(index('Internal Staffing Calculator'!F$8:F23500,match($F602,'Internal Staffing Calculator'!$E$8:$E23500,0),0),"")</f>
        <v/>
      </c>
    </row>
    <row r="603">
      <c r="A603" s="454"/>
      <c r="B603" s="927"/>
      <c r="C603" s="580"/>
      <c r="D603" s="939"/>
      <c r="E603" s="940"/>
      <c r="F603" s="941"/>
      <c r="G603" s="937" t="str">
        <f t="array" ref="G603">xlookup(F603,'Internal Staffing Calculator'!E:E,'Internal Staffing Calculator'!C:C,"")</f>
        <v/>
      </c>
      <c r="H603" s="932" t="str">
        <f t="array" ref="H603">if(F603&lt;&gt;"", iferror(index('Internal Staffing Calculator'!B$8:B23500,match(F603,'Internal Staffing Calculator'!E$8:E23500,0)), "Not In Budget"),"")</f>
        <v/>
      </c>
      <c r="I603" s="184"/>
      <c r="J603" s="932">
        <f t="shared" si="1"/>
        <v>0</v>
      </c>
      <c r="K603" s="932">
        <f t="shared" si="2"/>
        <v>0</v>
      </c>
      <c r="L603" s="938" t="str">
        <f t="array" ref="L603">iferror(index('Internal Staffing Calculator'!F$8:F23500,match($F603,'Internal Staffing Calculator'!$E$8:$E23500,0),0),"")</f>
        <v/>
      </c>
    </row>
    <row r="604">
      <c r="A604" s="454"/>
      <c r="B604" s="927"/>
      <c r="C604" s="580"/>
      <c r="D604" s="939"/>
      <c r="E604" s="940"/>
      <c r="F604" s="941"/>
      <c r="G604" s="937" t="str">
        <f t="array" ref="G604">xlookup(F604,'Internal Staffing Calculator'!E:E,'Internal Staffing Calculator'!C:C,"")</f>
        <v/>
      </c>
      <c r="H604" s="932" t="str">
        <f t="array" ref="H604">if(F604&lt;&gt;"", iferror(index('Internal Staffing Calculator'!B$8:B23500,match(F604,'Internal Staffing Calculator'!E$8:E23500,0)), "Not In Budget"),"")</f>
        <v/>
      </c>
      <c r="I604" s="184"/>
      <c r="J604" s="932">
        <f t="shared" si="1"/>
        <v>0</v>
      </c>
      <c r="K604" s="932">
        <f t="shared" si="2"/>
        <v>0</v>
      </c>
      <c r="L604" s="938" t="str">
        <f t="array" ref="L604">iferror(index('Internal Staffing Calculator'!F$8:F23500,match($F604,'Internal Staffing Calculator'!$E$8:$E23500,0),0),"")</f>
        <v/>
      </c>
    </row>
    <row r="605">
      <c r="A605" s="454"/>
      <c r="B605" s="927"/>
      <c r="C605" s="580"/>
      <c r="D605" s="939"/>
      <c r="E605" s="940"/>
      <c r="F605" s="941"/>
      <c r="G605" s="937" t="str">
        <f t="array" ref="G605">xlookup(F605,'Internal Staffing Calculator'!E:E,'Internal Staffing Calculator'!C:C,"")</f>
        <v/>
      </c>
      <c r="H605" s="932" t="str">
        <f t="array" ref="H605">if(F605&lt;&gt;"", iferror(index('Internal Staffing Calculator'!B$8:B23500,match(F605,'Internal Staffing Calculator'!E$8:E23500,0)), "Not In Budget"),"")</f>
        <v/>
      </c>
      <c r="I605" s="184"/>
      <c r="J605" s="932">
        <f t="shared" si="1"/>
        <v>0</v>
      </c>
      <c r="K605" s="932">
        <f t="shared" si="2"/>
        <v>0</v>
      </c>
      <c r="L605" s="938" t="str">
        <f t="array" ref="L605">iferror(index('Internal Staffing Calculator'!F$8:F23500,match($F605,'Internal Staffing Calculator'!$E$8:$E23500,0),0),"")</f>
        <v/>
      </c>
    </row>
    <row r="606">
      <c r="A606" s="454"/>
      <c r="B606" s="927"/>
      <c r="C606" s="580"/>
      <c r="D606" s="939"/>
      <c r="E606" s="940"/>
      <c r="F606" s="941"/>
      <c r="G606" s="937" t="str">
        <f t="array" ref="G606">xlookup(F606,'Internal Staffing Calculator'!E:E,'Internal Staffing Calculator'!C:C,"")</f>
        <v/>
      </c>
      <c r="H606" s="932" t="str">
        <f t="array" ref="H606">if(F606&lt;&gt;"", iferror(index('Internal Staffing Calculator'!B$8:B23500,match(F606,'Internal Staffing Calculator'!E$8:E23500,0)), "Not In Budget"),"")</f>
        <v/>
      </c>
      <c r="I606" s="184"/>
      <c r="J606" s="932">
        <f t="shared" si="1"/>
        <v>0</v>
      </c>
      <c r="K606" s="932">
        <f t="shared" si="2"/>
        <v>0</v>
      </c>
      <c r="L606" s="938" t="str">
        <f t="array" ref="L606">iferror(index('Internal Staffing Calculator'!F$8:F23500,match($F606,'Internal Staffing Calculator'!$E$8:$E23500,0),0),"")</f>
        <v/>
      </c>
    </row>
    <row r="607">
      <c r="A607" s="454"/>
      <c r="B607" s="927"/>
      <c r="C607" s="580"/>
      <c r="D607" s="939"/>
      <c r="E607" s="940"/>
      <c r="F607" s="941"/>
      <c r="G607" s="937" t="str">
        <f t="array" ref="G607">xlookup(F607,'Internal Staffing Calculator'!E:E,'Internal Staffing Calculator'!C:C,"")</f>
        <v/>
      </c>
      <c r="H607" s="932" t="str">
        <f t="array" ref="H607">if(F607&lt;&gt;"", iferror(index('Internal Staffing Calculator'!B$8:B23500,match(F607,'Internal Staffing Calculator'!E$8:E23500,0)), "Not In Budget"),"")</f>
        <v/>
      </c>
      <c r="I607" s="184"/>
      <c r="J607" s="932">
        <f t="shared" si="1"/>
        <v>0</v>
      </c>
      <c r="K607" s="932">
        <f t="shared" si="2"/>
        <v>0</v>
      </c>
      <c r="L607" s="938" t="str">
        <f t="array" ref="L607">iferror(index('Internal Staffing Calculator'!F$8:F23500,match($F607,'Internal Staffing Calculator'!$E$8:$E23500,0),0),"")</f>
        <v/>
      </c>
    </row>
    <row r="608">
      <c r="A608" s="454"/>
      <c r="B608" s="927"/>
      <c r="C608" s="580"/>
      <c r="D608" s="939"/>
      <c r="E608" s="940"/>
      <c r="F608" s="941"/>
      <c r="G608" s="937" t="str">
        <f t="array" ref="G608">xlookup(F608,'Internal Staffing Calculator'!E:E,'Internal Staffing Calculator'!C:C,"")</f>
        <v/>
      </c>
      <c r="H608" s="932" t="str">
        <f t="array" ref="H608">if(F608&lt;&gt;"", iferror(index('Internal Staffing Calculator'!B$8:B23500,match(F608,'Internal Staffing Calculator'!E$8:E23500,0)), "Not In Budget"),"")</f>
        <v/>
      </c>
      <c r="I608" s="184"/>
      <c r="J608" s="932">
        <f t="shared" si="1"/>
        <v>0</v>
      </c>
      <c r="K608" s="932">
        <f t="shared" si="2"/>
        <v>0</v>
      </c>
      <c r="L608" s="938" t="str">
        <f t="array" ref="L608">iferror(index('Internal Staffing Calculator'!F$8:F23500,match($F608,'Internal Staffing Calculator'!$E$8:$E23500,0),0),"")</f>
        <v/>
      </c>
    </row>
    <row r="609">
      <c r="A609" s="454"/>
      <c r="B609" s="927"/>
      <c r="C609" s="580"/>
      <c r="D609" s="939"/>
      <c r="E609" s="940"/>
      <c r="F609" s="941"/>
      <c r="G609" s="937" t="str">
        <f t="array" ref="G609">xlookup(F609,'Internal Staffing Calculator'!E:E,'Internal Staffing Calculator'!C:C,"")</f>
        <v/>
      </c>
      <c r="H609" s="932" t="str">
        <f t="array" ref="H609">if(F609&lt;&gt;"", iferror(index('Internal Staffing Calculator'!B$8:B23500,match(F609,'Internal Staffing Calculator'!E$8:E23500,0)), "Not In Budget"),"")</f>
        <v/>
      </c>
      <c r="I609" s="184"/>
      <c r="J609" s="932">
        <f t="shared" si="1"/>
        <v>0</v>
      </c>
      <c r="K609" s="932">
        <f t="shared" si="2"/>
        <v>0</v>
      </c>
      <c r="L609" s="938" t="str">
        <f t="array" ref="L609">iferror(index('Internal Staffing Calculator'!F$8:F23500,match($F609,'Internal Staffing Calculator'!$E$8:$E23500,0),0),"")</f>
        <v/>
      </c>
    </row>
    <row r="610">
      <c r="A610" s="454"/>
      <c r="B610" s="927"/>
      <c r="C610" s="580"/>
      <c r="D610" s="939"/>
      <c r="E610" s="940"/>
      <c r="F610" s="941"/>
      <c r="G610" s="937" t="str">
        <f t="array" ref="G610">xlookup(F610,'Internal Staffing Calculator'!E:E,'Internal Staffing Calculator'!C:C,"")</f>
        <v/>
      </c>
      <c r="H610" s="932" t="str">
        <f t="array" ref="H610">if(F610&lt;&gt;"", iferror(index('Internal Staffing Calculator'!B$8:B23500,match(F610,'Internal Staffing Calculator'!E$8:E23500,0)), "Not In Budget"),"")</f>
        <v/>
      </c>
      <c r="I610" s="184"/>
      <c r="J610" s="932">
        <f t="shared" si="1"/>
        <v>0</v>
      </c>
      <c r="K610" s="932">
        <f t="shared" si="2"/>
        <v>0</v>
      </c>
      <c r="L610" s="938" t="str">
        <f t="array" ref="L610">iferror(index('Internal Staffing Calculator'!F$8:F23500,match($F610,'Internal Staffing Calculator'!$E$8:$E23500,0),0),"")</f>
        <v/>
      </c>
    </row>
    <row r="611">
      <c r="A611" s="454"/>
      <c r="B611" s="927"/>
      <c r="C611" s="580"/>
      <c r="D611" s="939"/>
      <c r="E611" s="940"/>
      <c r="F611" s="941"/>
      <c r="G611" s="937" t="str">
        <f t="array" ref="G611">xlookup(F611,'Internal Staffing Calculator'!E:E,'Internal Staffing Calculator'!C:C,"")</f>
        <v/>
      </c>
      <c r="H611" s="932" t="str">
        <f t="array" ref="H611">if(F611&lt;&gt;"", iferror(index('Internal Staffing Calculator'!B$8:B23500,match(F611,'Internal Staffing Calculator'!E$8:E23500,0)), "Not In Budget"),"")</f>
        <v/>
      </c>
      <c r="I611" s="184"/>
      <c r="J611" s="932">
        <f t="shared" si="1"/>
        <v>0</v>
      </c>
      <c r="K611" s="932">
        <f t="shared" si="2"/>
        <v>0</v>
      </c>
      <c r="L611" s="938" t="str">
        <f t="array" ref="L611">iferror(index('Internal Staffing Calculator'!F$8:F23500,match($F611,'Internal Staffing Calculator'!$E$8:$E23500,0),0),"")</f>
        <v/>
      </c>
    </row>
    <row r="612">
      <c r="A612" s="454"/>
      <c r="B612" s="927"/>
      <c r="C612" s="580"/>
      <c r="D612" s="939"/>
      <c r="E612" s="940"/>
      <c r="F612" s="941"/>
      <c r="G612" s="937" t="str">
        <f t="array" ref="G612">xlookup(F612,'Internal Staffing Calculator'!E:E,'Internal Staffing Calculator'!C:C,"")</f>
        <v/>
      </c>
      <c r="H612" s="932" t="str">
        <f t="array" ref="H612">if(F612&lt;&gt;"", iferror(index('Internal Staffing Calculator'!B$8:B23500,match(F612,'Internal Staffing Calculator'!E$8:E23500,0)), "Not In Budget"),"")</f>
        <v/>
      </c>
      <c r="I612" s="184"/>
      <c r="J612" s="932">
        <f t="shared" si="1"/>
        <v>0</v>
      </c>
      <c r="K612" s="932">
        <f t="shared" si="2"/>
        <v>0</v>
      </c>
      <c r="L612" s="938" t="str">
        <f t="array" ref="L612">iferror(index('Internal Staffing Calculator'!F$8:F23500,match($F612,'Internal Staffing Calculator'!$E$8:$E23500,0),0),"")</f>
        <v/>
      </c>
    </row>
    <row r="613">
      <c r="A613" s="454"/>
      <c r="B613" s="927"/>
      <c r="C613" s="580"/>
      <c r="D613" s="939"/>
      <c r="E613" s="940"/>
      <c r="F613" s="941"/>
      <c r="G613" s="937" t="str">
        <f t="array" ref="G613">xlookup(F613,'Internal Staffing Calculator'!E:E,'Internal Staffing Calculator'!C:C,"")</f>
        <v/>
      </c>
      <c r="H613" s="932" t="str">
        <f t="array" ref="H613">if(F613&lt;&gt;"", iferror(index('Internal Staffing Calculator'!B$8:B23500,match(F613,'Internal Staffing Calculator'!E$8:E23500,0)), "Not In Budget"),"")</f>
        <v/>
      </c>
      <c r="I613" s="184"/>
      <c r="J613" s="932">
        <f t="shared" si="1"/>
        <v>0</v>
      </c>
      <c r="K613" s="932">
        <f t="shared" si="2"/>
        <v>0</v>
      </c>
      <c r="L613" s="938" t="str">
        <f t="array" ref="L613">iferror(index('Internal Staffing Calculator'!F$8:F23500,match($F613,'Internal Staffing Calculator'!$E$8:$E23500,0),0),"")</f>
        <v/>
      </c>
    </row>
    <row r="614">
      <c r="A614" s="454"/>
      <c r="B614" s="927"/>
      <c r="C614" s="580"/>
      <c r="D614" s="939"/>
      <c r="E614" s="940"/>
      <c r="F614" s="941"/>
      <c r="G614" s="937" t="str">
        <f t="array" ref="G614">xlookup(F614,'Internal Staffing Calculator'!E:E,'Internal Staffing Calculator'!C:C,"")</f>
        <v/>
      </c>
      <c r="H614" s="932" t="str">
        <f t="array" ref="H614">if(F614&lt;&gt;"", iferror(index('Internal Staffing Calculator'!B$8:B23500,match(F614,'Internal Staffing Calculator'!E$8:E23500,0)), "Not In Budget"),"")</f>
        <v/>
      </c>
      <c r="I614" s="184"/>
      <c r="J614" s="932">
        <f t="shared" si="1"/>
        <v>0</v>
      </c>
      <c r="K614" s="932">
        <f t="shared" si="2"/>
        <v>0</v>
      </c>
      <c r="L614" s="938" t="str">
        <f t="array" ref="L614">iferror(index('Internal Staffing Calculator'!F$8:F23500,match($F614,'Internal Staffing Calculator'!$E$8:$E23500,0),0),"")</f>
        <v/>
      </c>
    </row>
    <row r="615">
      <c r="A615" s="454"/>
      <c r="B615" s="927"/>
      <c r="C615" s="580"/>
      <c r="D615" s="939"/>
      <c r="E615" s="940"/>
      <c r="F615" s="941"/>
      <c r="G615" s="937" t="str">
        <f t="array" ref="G615">xlookup(F615,'Internal Staffing Calculator'!E:E,'Internal Staffing Calculator'!C:C,"")</f>
        <v/>
      </c>
      <c r="H615" s="932" t="str">
        <f t="array" ref="H615">if(F615&lt;&gt;"", iferror(index('Internal Staffing Calculator'!B$8:B23500,match(F615,'Internal Staffing Calculator'!E$8:E23500,0)), "Not In Budget"),"")</f>
        <v/>
      </c>
      <c r="I615" s="184"/>
      <c r="J615" s="932">
        <f t="shared" si="1"/>
        <v>0</v>
      </c>
      <c r="K615" s="932">
        <f t="shared" si="2"/>
        <v>0</v>
      </c>
      <c r="L615" s="938" t="str">
        <f t="array" ref="L615">iferror(index('Internal Staffing Calculator'!F$8:F23500,match($F615,'Internal Staffing Calculator'!$E$8:$E23500,0),0),"")</f>
        <v/>
      </c>
    </row>
    <row r="616">
      <c r="A616" s="454"/>
      <c r="B616" s="927"/>
      <c r="C616" s="580"/>
      <c r="D616" s="939"/>
      <c r="E616" s="940"/>
      <c r="F616" s="941"/>
      <c r="G616" s="937" t="str">
        <f t="array" ref="G616">xlookup(F616,'Internal Staffing Calculator'!E:E,'Internal Staffing Calculator'!C:C,"")</f>
        <v/>
      </c>
      <c r="H616" s="932" t="str">
        <f t="array" ref="H616">if(F616&lt;&gt;"", iferror(index('Internal Staffing Calculator'!B$8:B23500,match(F616,'Internal Staffing Calculator'!E$8:E23500,0)), "Not In Budget"),"")</f>
        <v/>
      </c>
      <c r="I616" s="184"/>
      <c r="J616" s="932">
        <f t="shared" si="1"/>
        <v>0</v>
      </c>
      <c r="K616" s="932">
        <f t="shared" si="2"/>
        <v>0</v>
      </c>
      <c r="L616" s="938" t="str">
        <f t="array" ref="L616">iferror(index('Internal Staffing Calculator'!F$8:F23500,match($F616,'Internal Staffing Calculator'!$E$8:$E23500,0),0),"")</f>
        <v/>
      </c>
    </row>
    <row r="617">
      <c r="A617" s="454"/>
      <c r="B617" s="927"/>
      <c r="C617" s="580"/>
      <c r="D617" s="939"/>
      <c r="E617" s="940"/>
      <c r="F617" s="941"/>
      <c r="G617" s="937" t="str">
        <f t="array" ref="G617">xlookup(F617,'Internal Staffing Calculator'!E:E,'Internal Staffing Calculator'!C:C,"")</f>
        <v/>
      </c>
      <c r="H617" s="932" t="str">
        <f t="array" ref="H617">if(F617&lt;&gt;"", iferror(index('Internal Staffing Calculator'!B$8:B23500,match(F617,'Internal Staffing Calculator'!E$8:E23500,0)), "Not In Budget"),"")</f>
        <v/>
      </c>
      <c r="I617" s="184"/>
      <c r="J617" s="932">
        <f t="shared" si="1"/>
        <v>0</v>
      </c>
      <c r="K617" s="932">
        <f t="shared" si="2"/>
        <v>0</v>
      </c>
      <c r="L617" s="938" t="str">
        <f t="array" ref="L617">iferror(index('Internal Staffing Calculator'!F$8:F23500,match($F617,'Internal Staffing Calculator'!$E$8:$E23500,0),0),"")</f>
        <v/>
      </c>
    </row>
    <row r="618">
      <c r="A618" s="454"/>
      <c r="B618" s="927"/>
      <c r="C618" s="580"/>
      <c r="D618" s="939"/>
      <c r="E618" s="940"/>
      <c r="F618" s="941"/>
      <c r="G618" s="937" t="str">
        <f t="array" ref="G618">xlookup(F618,'Internal Staffing Calculator'!E:E,'Internal Staffing Calculator'!C:C,"")</f>
        <v/>
      </c>
      <c r="H618" s="932" t="str">
        <f t="array" ref="H618">if(F618&lt;&gt;"", iferror(index('Internal Staffing Calculator'!B$8:B23500,match(F618,'Internal Staffing Calculator'!E$8:E23500,0)), "Not In Budget"),"")</f>
        <v/>
      </c>
      <c r="I618" s="184"/>
      <c r="J618" s="932">
        <f t="shared" si="1"/>
        <v>0</v>
      </c>
      <c r="K618" s="932">
        <f t="shared" si="2"/>
        <v>0</v>
      </c>
      <c r="L618" s="938" t="str">
        <f t="array" ref="L618">iferror(index('Internal Staffing Calculator'!F$8:F23500,match($F618,'Internal Staffing Calculator'!$E$8:$E23500,0),0),"")</f>
        <v/>
      </c>
    </row>
    <row r="619">
      <c r="A619" s="454"/>
      <c r="B619" s="927"/>
      <c r="C619" s="580"/>
      <c r="D619" s="939"/>
      <c r="E619" s="940"/>
      <c r="F619" s="941"/>
      <c r="G619" s="937" t="str">
        <f t="array" ref="G619">xlookup(F619,'Internal Staffing Calculator'!E:E,'Internal Staffing Calculator'!C:C,"")</f>
        <v/>
      </c>
      <c r="H619" s="932" t="str">
        <f t="array" ref="H619">if(F619&lt;&gt;"", iferror(index('Internal Staffing Calculator'!B$8:B23500,match(F619,'Internal Staffing Calculator'!E$8:E23500,0)), "Not In Budget"),"")</f>
        <v/>
      </c>
      <c r="I619" s="184"/>
      <c r="J619" s="932">
        <f t="shared" si="1"/>
        <v>0</v>
      </c>
      <c r="K619" s="932">
        <f t="shared" si="2"/>
        <v>0</v>
      </c>
      <c r="L619" s="938" t="str">
        <f t="array" ref="L619">iferror(index('Internal Staffing Calculator'!F$8:F23500,match($F619,'Internal Staffing Calculator'!$E$8:$E23500,0),0),"")</f>
        <v/>
      </c>
    </row>
    <row r="620">
      <c r="A620" s="454"/>
      <c r="B620" s="927"/>
      <c r="C620" s="580"/>
      <c r="D620" s="939"/>
      <c r="E620" s="940"/>
      <c r="F620" s="941"/>
      <c r="G620" s="937" t="str">
        <f t="array" ref="G620">xlookup(F620,'Internal Staffing Calculator'!E:E,'Internal Staffing Calculator'!C:C,"")</f>
        <v/>
      </c>
      <c r="H620" s="932" t="str">
        <f t="array" ref="H620">if(F620&lt;&gt;"", iferror(index('Internal Staffing Calculator'!B$8:B23500,match(F620,'Internal Staffing Calculator'!E$8:E23500,0)), "Not In Budget"),"")</f>
        <v/>
      </c>
      <c r="I620" s="184"/>
      <c r="J620" s="932">
        <f t="shared" si="1"/>
        <v>0</v>
      </c>
      <c r="K620" s="932">
        <f t="shared" si="2"/>
        <v>0</v>
      </c>
      <c r="L620" s="938" t="str">
        <f t="array" ref="L620">iferror(index('Internal Staffing Calculator'!F$8:F23500,match($F620,'Internal Staffing Calculator'!$E$8:$E23500,0),0),"")</f>
        <v/>
      </c>
    </row>
    <row r="621">
      <c r="A621" s="454"/>
      <c r="B621" s="927"/>
      <c r="C621" s="580"/>
      <c r="D621" s="939"/>
      <c r="E621" s="940"/>
      <c r="F621" s="941"/>
      <c r="G621" s="937" t="str">
        <f t="array" ref="G621">xlookup(F621,'Internal Staffing Calculator'!E:E,'Internal Staffing Calculator'!C:C,"")</f>
        <v/>
      </c>
      <c r="H621" s="932" t="str">
        <f t="array" ref="H621">if(F621&lt;&gt;"", iferror(index('Internal Staffing Calculator'!B$8:B23500,match(F621,'Internal Staffing Calculator'!E$8:E23500,0)), "Not In Budget"),"")</f>
        <v/>
      </c>
      <c r="I621" s="184"/>
      <c r="J621" s="932">
        <f t="shared" si="1"/>
        <v>0</v>
      </c>
      <c r="K621" s="932">
        <f t="shared" si="2"/>
        <v>0</v>
      </c>
      <c r="L621" s="938" t="str">
        <f t="array" ref="L621">iferror(index('Internal Staffing Calculator'!F$8:F23500,match($F621,'Internal Staffing Calculator'!$E$8:$E23500,0),0),"")</f>
        <v/>
      </c>
    </row>
    <row r="622">
      <c r="A622" s="454"/>
      <c r="B622" s="927"/>
      <c r="C622" s="580"/>
      <c r="D622" s="939"/>
      <c r="E622" s="940"/>
      <c r="F622" s="941"/>
      <c r="G622" s="937" t="str">
        <f t="array" ref="G622">xlookup(F622,'Internal Staffing Calculator'!E:E,'Internal Staffing Calculator'!C:C,"")</f>
        <v/>
      </c>
      <c r="H622" s="932" t="str">
        <f t="array" ref="H622">if(F622&lt;&gt;"", iferror(index('Internal Staffing Calculator'!B$8:B23500,match(F622,'Internal Staffing Calculator'!E$8:E23500,0)), "Not In Budget"),"")</f>
        <v/>
      </c>
      <c r="I622" s="184"/>
      <c r="J622" s="932">
        <f t="shared" si="1"/>
        <v>0</v>
      </c>
      <c r="K622" s="932">
        <f t="shared" si="2"/>
        <v>0</v>
      </c>
      <c r="L622" s="938" t="str">
        <f t="array" ref="L622">iferror(index('Internal Staffing Calculator'!F$8:F23500,match($F622,'Internal Staffing Calculator'!$E$8:$E23500,0),0),"")</f>
        <v/>
      </c>
    </row>
    <row r="623">
      <c r="A623" s="454"/>
      <c r="B623" s="927"/>
      <c r="C623" s="580"/>
      <c r="D623" s="939"/>
      <c r="E623" s="940"/>
      <c r="F623" s="941"/>
      <c r="G623" s="937" t="str">
        <f t="array" ref="G623">xlookup(F623,'Internal Staffing Calculator'!E:E,'Internal Staffing Calculator'!C:C,"")</f>
        <v/>
      </c>
      <c r="H623" s="932" t="str">
        <f t="array" ref="H623">if(F623&lt;&gt;"", iferror(index('Internal Staffing Calculator'!B$8:B23500,match(F623,'Internal Staffing Calculator'!E$8:E23500,0)), "Not In Budget"),"")</f>
        <v/>
      </c>
      <c r="I623" s="184"/>
      <c r="J623" s="932">
        <f t="shared" si="1"/>
        <v>0</v>
      </c>
      <c r="K623" s="932">
        <f t="shared" si="2"/>
        <v>0</v>
      </c>
      <c r="L623" s="938" t="str">
        <f t="array" ref="L623">iferror(index('Internal Staffing Calculator'!F$8:F23500,match($F623,'Internal Staffing Calculator'!$E$8:$E23500,0),0),"")</f>
        <v/>
      </c>
    </row>
    <row r="624">
      <c r="A624" s="454"/>
      <c r="B624" s="927"/>
      <c r="C624" s="580"/>
      <c r="D624" s="939"/>
      <c r="E624" s="940"/>
      <c r="F624" s="941"/>
      <c r="G624" s="937" t="str">
        <f t="array" ref="G624">xlookup(F624,'Internal Staffing Calculator'!E:E,'Internal Staffing Calculator'!C:C,"")</f>
        <v/>
      </c>
      <c r="H624" s="932" t="str">
        <f t="array" ref="H624">if(F624&lt;&gt;"", iferror(index('Internal Staffing Calculator'!B$8:B23500,match(F624,'Internal Staffing Calculator'!E$8:E23500,0)), "Not In Budget"),"")</f>
        <v/>
      </c>
      <c r="I624" s="184"/>
      <c r="J624" s="932">
        <f t="shared" si="1"/>
        <v>0</v>
      </c>
      <c r="K624" s="932">
        <f t="shared" si="2"/>
        <v>0</v>
      </c>
      <c r="L624" s="938" t="str">
        <f t="array" ref="L624">iferror(index('Internal Staffing Calculator'!F$8:F23500,match($F624,'Internal Staffing Calculator'!$E$8:$E23500,0),0),"")</f>
        <v/>
      </c>
    </row>
    <row r="625">
      <c r="A625" s="454"/>
      <c r="B625" s="927"/>
      <c r="C625" s="580"/>
      <c r="D625" s="939"/>
      <c r="E625" s="940"/>
      <c r="F625" s="941"/>
      <c r="G625" s="937" t="str">
        <f t="array" ref="G625">xlookup(F625,'Internal Staffing Calculator'!E:E,'Internal Staffing Calculator'!C:C,"")</f>
        <v/>
      </c>
      <c r="H625" s="932" t="str">
        <f t="array" ref="H625">if(F625&lt;&gt;"", iferror(index('Internal Staffing Calculator'!B$8:B23500,match(F625,'Internal Staffing Calculator'!E$8:E23500,0)), "Not In Budget"),"")</f>
        <v/>
      </c>
      <c r="I625" s="184"/>
      <c r="J625" s="932">
        <f t="shared" si="1"/>
        <v>0</v>
      </c>
      <c r="K625" s="932">
        <f t="shared" si="2"/>
        <v>0</v>
      </c>
      <c r="L625" s="938" t="str">
        <f t="array" ref="L625">iferror(index('Internal Staffing Calculator'!F$8:F23500,match($F625,'Internal Staffing Calculator'!$E$8:$E23500,0),0),"")</f>
        <v/>
      </c>
    </row>
    <row r="626">
      <c r="A626" s="454"/>
      <c r="B626" s="927"/>
      <c r="C626" s="580"/>
      <c r="D626" s="939"/>
      <c r="E626" s="940"/>
      <c r="F626" s="941"/>
      <c r="G626" s="937" t="str">
        <f t="array" ref="G626">xlookup(F626,'Internal Staffing Calculator'!E:E,'Internal Staffing Calculator'!C:C,"")</f>
        <v/>
      </c>
      <c r="H626" s="932" t="str">
        <f t="array" ref="H626">if(F626&lt;&gt;"", iferror(index('Internal Staffing Calculator'!B$8:B23500,match(F626,'Internal Staffing Calculator'!E$8:E23500,0)), "Not In Budget"),"")</f>
        <v/>
      </c>
      <c r="I626" s="184"/>
      <c r="J626" s="932">
        <f t="shared" si="1"/>
        <v>0</v>
      </c>
      <c r="K626" s="932">
        <f t="shared" si="2"/>
        <v>0</v>
      </c>
      <c r="L626" s="938" t="str">
        <f t="array" ref="L626">iferror(index('Internal Staffing Calculator'!F$8:F23500,match($F626,'Internal Staffing Calculator'!$E$8:$E23500,0),0),"")</f>
        <v/>
      </c>
    </row>
    <row r="627">
      <c r="A627" s="454"/>
      <c r="B627" s="927"/>
      <c r="C627" s="580"/>
      <c r="D627" s="939"/>
      <c r="E627" s="940"/>
      <c r="F627" s="941"/>
      <c r="G627" s="937" t="str">
        <f t="array" ref="G627">xlookup(F627,'Internal Staffing Calculator'!E:E,'Internal Staffing Calculator'!C:C,"")</f>
        <v/>
      </c>
      <c r="H627" s="932" t="str">
        <f t="array" ref="H627">if(F627&lt;&gt;"", iferror(index('Internal Staffing Calculator'!B$8:B23500,match(F627,'Internal Staffing Calculator'!E$8:E23500,0)), "Not In Budget"),"")</f>
        <v/>
      </c>
      <c r="I627" s="184"/>
      <c r="J627" s="932">
        <f t="shared" si="1"/>
        <v>0</v>
      </c>
      <c r="K627" s="932">
        <f t="shared" si="2"/>
        <v>0</v>
      </c>
      <c r="L627" s="938" t="str">
        <f t="array" ref="L627">iferror(index('Internal Staffing Calculator'!F$8:F23500,match($F627,'Internal Staffing Calculator'!$E$8:$E23500,0),0),"")</f>
        <v/>
      </c>
    </row>
    <row r="628">
      <c r="A628" s="454"/>
      <c r="B628" s="927"/>
      <c r="C628" s="580"/>
      <c r="D628" s="939"/>
      <c r="E628" s="940"/>
      <c r="F628" s="941"/>
      <c r="G628" s="937" t="str">
        <f t="array" ref="G628">xlookup(F628,'Internal Staffing Calculator'!E:E,'Internal Staffing Calculator'!C:C,"")</f>
        <v/>
      </c>
      <c r="H628" s="932" t="str">
        <f t="array" ref="H628">if(F628&lt;&gt;"", iferror(index('Internal Staffing Calculator'!B$8:B23500,match(F628,'Internal Staffing Calculator'!E$8:E23500,0)), "Not In Budget"),"")</f>
        <v/>
      </c>
      <c r="I628" s="184"/>
      <c r="J628" s="932">
        <f t="shared" si="1"/>
        <v>0</v>
      </c>
      <c r="K628" s="932">
        <f t="shared" si="2"/>
        <v>0</v>
      </c>
      <c r="L628" s="938" t="str">
        <f t="array" ref="L628">iferror(index('Internal Staffing Calculator'!F$8:F23500,match($F628,'Internal Staffing Calculator'!$E$8:$E23500,0),0),"")</f>
        <v/>
      </c>
    </row>
    <row r="629">
      <c r="A629" s="454"/>
      <c r="B629" s="927"/>
      <c r="C629" s="580"/>
      <c r="D629" s="939"/>
      <c r="E629" s="940"/>
      <c r="F629" s="941"/>
      <c r="G629" s="937" t="str">
        <f t="array" ref="G629">xlookup(F629,'Internal Staffing Calculator'!E:E,'Internal Staffing Calculator'!C:C,"")</f>
        <v/>
      </c>
      <c r="H629" s="932" t="str">
        <f t="array" ref="H629">if(F629&lt;&gt;"", iferror(index('Internal Staffing Calculator'!B$8:B23500,match(F629,'Internal Staffing Calculator'!E$8:E23500,0)), "Not In Budget"),"")</f>
        <v/>
      </c>
      <c r="I629" s="184"/>
      <c r="J629" s="932">
        <f t="shared" si="1"/>
        <v>0</v>
      </c>
      <c r="K629" s="932">
        <f t="shared" si="2"/>
        <v>0</v>
      </c>
      <c r="L629" s="938" t="str">
        <f t="array" ref="L629">iferror(index('Internal Staffing Calculator'!F$8:F23500,match($F629,'Internal Staffing Calculator'!$E$8:$E23500,0),0),"")</f>
        <v/>
      </c>
    </row>
    <row r="630">
      <c r="A630" s="454"/>
      <c r="B630" s="927"/>
      <c r="C630" s="580"/>
      <c r="D630" s="939"/>
      <c r="E630" s="940"/>
      <c r="F630" s="941"/>
      <c r="G630" s="937" t="str">
        <f t="array" ref="G630">xlookup(F630,'Internal Staffing Calculator'!E:E,'Internal Staffing Calculator'!C:C,"")</f>
        <v/>
      </c>
      <c r="H630" s="932" t="str">
        <f t="array" ref="H630">if(F630&lt;&gt;"", iferror(index('Internal Staffing Calculator'!B$8:B23500,match(F630,'Internal Staffing Calculator'!E$8:E23500,0)), "Not In Budget"),"")</f>
        <v/>
      </c>
      <c r="I630" s="184"/>
      <c r="J630" s="932">
        <f t="shared" si="1"/>
        <v>0</v>
      </c>
      <c r="K630" s="932">
        <f t="shared" si="2"/>
        <v>0</v>
      </c>
      <c r="L630" s="938" t="str">
        <f t="array" ref="L630">iferror(index('Internal Staffing Calculator'!F$8:F23500,match($F630,'Internal Staffing Calculator'!$E$8:$E23500,0),0),"")</f>
        <v/>
      </c>
    </row>
    <row r="631">
      <c r="A631" s="454"/>
      <c r="B631" s="927"/>
      <c r="C631" s="580"/>
      <c r="D631" s="939"/>
      <c r="E631" s="940"/>
      <c r="F631" s="941"/>
      <c r="G631" s="937" t="str">
        <f t="array" ref="G631">xlookup(F631,'Internal Staffing Calculator'!E:E,'Internal Staffing Calculator'!C:C,"")</f>
        <v/>
      </c>
      <c r="H631" s="932" t="str">
        <f t="array" ref="H631">if(F631&lt;&gt;"", iferror(index('Internal Staffing Calculator'!B$8:B23500,match(F631,'Internal Staffing Calculator'!E$8:E23500,0)), "Not In Budget"),"")</f>
        <v/>
      </c>
      <c r="I631" s="184"/>
      <c r="J631" s="932">
        <f t="shared" si="1"/>
        <v>0</v>
      </c>
      <c r="K631" s="932">
        <f t="shared" si="2"/>
        <v>0</v>
      </c>
      <c r="L631" s="938" t="str">
        <f t="array" ref="L631">iferror(index('Internal Staffing Calculator'!F$8:F23500,match($F631,'Internal Staffing Calculator'!$E$8:$E23500,0),0),"")</f>
        <v/>
      </c>
    </row>
    <row r="632">
      <c r="A632" s="454"/>
      <c r="B632" s="927"/>
      <c r="C632" s="580"/>
      <c r="D632" s="939"/>
      <c r="E632" s="940"/>
      <c r="F632" s="941"/>
      <c r="G632" s="937" t="str">
        <f t="array" ref="G632">xlookup(F632,'Internal Staffing Calculator'!E:E,'Internal Staffing Calculator'!C:C,"")</f>
        <v/>
      </c>
      <c r="H632" s="932" t="str">
        <f t="array" ref="H632">if(F632&lt;&gt;"", iferror(index('Internal Staffing Calculator'!B$8:B23500,match(F632,'Internal Staffing Calculator'!E$8:E23500,0)), "Not In Budget"),"")</f>
        <v/>
      </c>
      <c r="I632" s="184"/>
      <c r="J632" s="932">
        <f t="shared" si="1"/>
        <v>0</v>
      </c>
      <c r="K632" s="932">
        <f t="shared" si="2"/>
        <v>0</v>
      </c>
      <c r="L632" s="938" t="str">
        <f t="array" ref="L632">iferror(index('Internal Staffing Calculator'!F$8:F23500,match($F632,'Internal Staffing Calculator'!$E$8:$E23500,0),0),"")</f>
        <v/>
      </c>
    </row>
    <row r="633">
      <c r="A633" s="454"/>
      <c r="B633" s="927"/>
      <c r="C633" s="580"/>
      <c r="D633" s="939"/>
      <c r="E633" s="940"/>
      <c r="F633" s="941"/>
      <c r="G633" s="937" t="str">
        <f t="array" ref="G633">xlookup(F633,'Internal Staffing Calculator'!E:E,'Internal Staffing Calculator'!C:C,"")</f>
        <v/>
      </c>
      <c r="H633" s="932" t="str">
        <f t="array" ref="H633">if(F633&lt;&gt;"", iferror(index('Internal Staffing Calculator'!B$8:B23500,match(F633,'Internal Staffing Calculator'!E$8:E23500,0)), "Not In Budget"),"")</f>
        <v/>
      </c>
      <c r="I633" s="184"/>
      <c r="J633" s="932">
        <f t="shared" si="1"/>
        <v>0</v>
      </c>
      <c r="K633" s="932">
        <f t="shared" si="2"/>
        <v>0</v>
      </c>
      <c r="L633" s="938" t="str">
        <f t="array" ref="L633">iferror(index('Internal Staffing Calculator'!F$8:F23500,match($F633,'Internal Staffing Calculator'!$E$8:$E23500,0),0),"")</f>
        <v/>
      </c>
    </row>
    <row r="634">
      <c r="A634" s="454"/>
      <c r="B634" s="927"/>
      <c r="C634" s="580"/>
      <c r="D634" s="939"/>
      <c r="E634" s="940"/>
      <c r="F634" s="941"/>
      <c r="G634" s="937" t="str">
        <f t="array" ref="G634">xlookup(F634,'Internal Staffing Calculator'!E:E,'Internal Staffing Calculator'!C:C,"")</f>
        <v/>
      </c>
      <c r="H634" s="932" t="str">
        <f t="array" ref="H634">if(F634&lt;&gt;"", iferror(index('Internal Staffing Calculator'!B$8:B23500,match(F634,'Internal Staffing Calculator'!E$8:E23500,0)), "Not In Budget"),"")</f>
        <v/>
      </c>
      <c r="I634" s="184"/>
      <c r="J634" s="932">
        <f t="shared" si="1"/>
        <v>0</v>
      </c>
      <c r="K634" s="932">
        <f t="shared" si="2"/>
        <v>0</v>
      </c>
      <c r="L634" s="938" t="str">
        <f t="array" ref="L634">iferror(index('Internal Staffing Calculator'!F$8:F23500,match($F634,'Internal Staffing Calculator'!$E$8:$E23500,0),0),"")</f>
        <v/>
      </c>
    </row>
    <row r="635">
      <c r="A635" s="454"/>
      <c r="B635" s="927"/>
      <c r="C635" s="580"/>
      <c r="D635" s="939"/>
      <c r="E635" s="940"/>
      <c r="F635" s="941"/>
      <c r="G635" s="937" t="str">
        <f t="array" ref="G635">xlookup(F635,'Internal Staffing Calculator'!E:E,'Internal Staffing Calculator'!C:C,"")</f>
        <v/>
      </c>
      <c r="H635" s="932" t="str">
        <f t="array" ref="H635">if(F635&lt;&gt;"", iferror(index('Internal Staffing Calculator'!B$8:B23500,match(F635,'Internal Staffing Calculator'!E$8:E23500,0)), "Not In Budget"),"")</f>
        <v/>
      </c>
      <c r="I635" s="184"/>
      <c r="J635" s="932">
        <f t="shared" si="1"/>
        <v>0</v>
      </c>
      <c r="K635" s="932">
        <f t="shared" si="2"/>
        <v>0</v>
      </c>
      <c r="L635" s="938" t="str">
        <f t="array" ref="L635">iferror(index('Internal Staffing Calculator'!F$8:F23500,match($F635,'Internal Staffing Calculator'!$E$8:$E23500,0),0),"")</f>
        <v/>
      </c>
    </row>
    <row r="636">
      <c r="A636" s="454"/>
      <c r="B636" s="927"/>
      <c r="C636" s="580"/>
      <c r="D636" s="939"/>
      <c r="E636" s="940"/>
      <c r="F636" s="941"/>
      <c r="G636" s="937" t="str">
        <f t="array" ref="G636">xlookup(F636,'Internal Staffing Calculator'!E:E,'Internal Staffing Calculator'!C:C,"")</f>
        <v/>
      </c>
      <c r="H636" s="932" t="str">
        <f t="array" ref="H636">if(F636&lt;&gt;"", iferror(index('Internal Staffing Calculator'!B$8:B23500,match(F636,'Internal Staffing Calculator'!E$8:E23500,0)), "Not In Budget"),"")</f>
        <v/>
      </c>
      <c r="I636" s="184"/>
      <c r="J636" s="932">
        <f t="shared" si="1"/>
        <v>0</v>
      </c>
      <c r="K636" s="932">
        <f t="shared" si="2"/>
        <v>0</v>
      </c>
      <c r="L636" s="938" t="str">
        <f t="array" ref="L636">iferror(index('Internal Staffing Calculator'!F$8:F23500,match($F636,'Internal Staffing Calculator'!$E$8:$E23500,0),0),"")</f>
        <v/>
      </c>
    </row>
    <row r="637">
      <c r="A637" s="454"/>
      <c r="B637" s="927"/>
      <c r="C637" s="580"/>
      <c r="D637" s="939"/>
      <c r="E637" s="940"/>
      <c r="F637" s="941"/>
      <c r="G637" s="937" t="str">
        <f t="array" ref="G637">xlookup(F637,'Internal Staffing Calculator'!E:E,'Internal Staffing Calculator'!C:C,"")</f>
        <v/>
      </c>
      <c r="H637" s="932" t="str">
        <f t="array" ref="H637">if(F637&lt;&gt;"", iferror(index('Internal Staffing Calculator'!B$8:B23500,match(F637,'Internal Staffing Calculator'!E$8:E23500,0)), "Not In Budget"),"")</f>
        <v/>
      </c>
      <c r="I637" s="184"/>
      <c r="J637" s="932">
        <f t="shared" si="1"/>
        <v>0</v>
      </c>
      <c r="K637" s="932">
        <f t="shared" si="2"/>
        <v>0</v>
      </c>
      <c r="L637" s="938" t="str">
        <f t="array" ref="L637">iferror(index('Internal Staffing Calculator'!F$8:F23500,match($F637,'Internal Staffing Calculator'!$E$8:$E23500,0),0),"")</f>
        <v/>
      </c>
    </row>
    <row r="638">
      <c r="A638" s="454"/>
      <c r="B638" s="927"/>
      <c r="C638" s="580"/>
      <c r="D638" s="939"/>
      <c r="E638" s="940"/>
      <c r="F638" s="941"/>
      <c r="G638" s="937" t="str">
        <f t="array" ref="G638">xlookup(F638,'Internal Staffing Calculator'!E:E,'Internal Staffing Calculator'!C:C,"")</f>
        <v/>
      </c>
      <c r="H638" s="932" t="str">
        <f t="array" ref="H638">if(F638&lt;&gt;"", iferror(index('Internal Staffing Calculator'!B$8:B23500,match(F638,'Internal Staffing Calculator'!E$8:E23500,0)), "Not In Budget"),"")</f>
        <v/>
      </c>
      <c r="I638" s="184"/>
      <c r="J638" s="932">
        <f t="shared" si="1"/>
        <v>0</v>
      </c>
      <c r="K638" s="932">
        <f t="shared" si="2"/>
        <v>0</v>
      </c>
      <c r="L638" s="938" t="str">
        <f t="array" ref="L638">iferror(index('Internal Staffing Calculator'!F$8:F23500,match($F638,'Internal Staffing Calculator'!$E$8:$E23500,0),0),"")</f>
        <v/>
      </c>
    </row>
    <row r="639">
      <c r="A639" s="454"/>
      <c r="B639" s="927"/>
      <c r="C639" s="580"/>
      <c r="D639" s="939"/>
      <c r="E639" s="940"/>
      <c r="F639" s="941"/>
      <c r="G639" s="937" t="str">
        <f t="array" ref="G639">xlookup(F639,'Internal Staffing Calculator'!E:E,'Internal Staffing Calculator'!C:C,"")</f>
        <v/>
      </c>
      <c r="H639" s="932" t="str">
        <f t="array" ref="H639">if(F639&lt;&gt;"", iferror(index('Internal Staffing Calculator'!B$8:B23500,match(F639,'Internal Staffing Calculator'!E$8:E23500,0)), "Not In Budget"),"")</f>
        <v/>
      </c>
      <c r="I639" s="184"/>
      <c r="J639" s="932">
        <f t="shared" si="1"/>
        <v>0</v>
      </c>
      <c r="K639" s="932">
        <f t="shared" si="2"/>
        <v>0</v>
      </c>
      <c r="L639" s="938" t="str">
        <f t="array" ref="L639">iferror(index('Internal Staffing Calculator'!F$8:F23500,match($F639,'Internal Staffing Calculator'!$E$8:$E23500,0),0),"")</f>
        <v/>
      </c>
    </row>
    <row r="640">
      <c r="A640" s="454"/>
      <c r="B640" s="927"/>
      <c r="C640" s="580"/>
      <c r="D640" s="939"/>
      <c r="E640" s="940"/>
      <c r="F640" s="941"/>
      <c r="G640" s="937" t="str">
        <f t="array" ref="G640">xlookup(F640,'Internal Staffing Calculator'!E:E,'Internal Staffing Calculator'!C:C,"")</f>
        <v/>
      </c>
      <c r="H640" s="932" t="str">
        <f t="array" ref="H640">if(F640&lt;&gt;"", iferror(index('Internal Staffing Calculator'!B$8:B23500,match(F640,'Internal Staffing Calculator'!E$8:E23500,0)), "Not In Budget"),"")</f>
        <v/>
      </c>
      <c r="I640" s="184"/>
      <c r="J640" s="932">
        <f t="shared" si="1"/>
        <v>0</v>
      </c>
      <c r="K640" s="932">
        <f t="shared" si="2"/>
        <v>0</v>
      </c>
      <c r="L640" s="938" t="str">
        <f t="array" ref="L640">iferror(index('Internal Staffing Calculator'!F$8:F23500,match($F640,'Internal Staffing Calculator'!$E$8:$E23500,0),0),"")</f>
        <v/>
      </c>
    </row>
    <row r="641">
      <c r="A641" s="454"/>
      <c r="B641" s="927"/>
      <c r="C641" s="580"/>
      <c r="D641" s="939"/>
      <c r="E641" s="940"/>
      <c r="F641" s="941"/>
      <c r="G641" s="937" t="str">
        <f t="array" ref="G641">xlookup(F641,'Internal Staffing Calculator'!E:E,'Internal Staffing Calculator'!C:C,"")</f>
        <v/>
      </c>
      <c r="H641" s="932" t="str">
        <f t="array" ref="H641">if(F641&lt;&gt;"", iferror(index('Internal Staffing Calculator'!B$8:B23500,match(F641,'Internal Staffing Calculator'!E$8:E23500,0)), "Not In Budget"),"")</f>
        <v/>
      </c>
      <c r="I641" s="184"/>
      <c r="J641" s="932">
        <f t="shared" si="1"/>
        <v>0</v>
      </c>
      <c r="K641" s="932">
        <f t="shared" si="2"/>
        <v>0</v>
      </c>
      <c r="L641" s="938" t="str">
        <f t="array" ref="L641">iferror(index('Internal Staffing Calculator'!F$8:F23500,match($F641,'Internal Staffing Calculator'!$E$8:$E23500,0),0),"")</f>
        <v/>
      </c>
    </row>
    <row r="642">
      <c r="A642" s="454"/>
      <c r="B642" s="927"/>
      <c r="C642" s="580"/>
      <c r="D642" s="939"/>
      <c r="E642" s="940"/>
      <c r="F642" s="941"/>
      <c r="G642" s="937" t="str">
        <f t="array" ref="G642">xlookup(F642,'Internal Staffing Calculator'!E:E,'Internal Staffing Calculator'!C:C,"")</f>
        <v/>
      </c>
      <c r="H642" s="932" t="str">
        <f t="array" ref="H642">if(F642&lt;&gt;"", iferror(index('Internal Staffing Calculator'!B$8:B23500,match(F642,'Internal Staffing Calculator'!E$8:E23500,0)), "Not In Budget"),"")</f>
        <v/>
      </c>
      <c r="I642" s="184"/>
      <c r="J642" s="932">
        <f t="shared" si="1"/>
        <v>0</v>
      </c>
      <c r="K642" s="932">
        <f t="shared" si="2"/>
        <v>0</v>
      </c>
      <c r="L642" s="938" t="str">
        <f t="array" ref="L642">iferror(index('Internal Staffing Calculator'!F$8:F23500,match($F642,'Internal Staffing Calculator'!$E$8:$E23500,0),0),"")</f>
        <v/>
      </c>
    </row>
    <row r="643">
      <c r="A643" s="454"/>
      <c r="B643" s="927"/>
      <c r="C643" s="580"/>
      <c r="D643" s="939"/>
      <c r="E643" s="940"/>
      <c r="F643" s="941"/>
      <c r="G643" s="937" t="str">
        <f t="array" ref="G643">xlookup(F643,'Internal Staffing Calculator'!E:E,'Internal Staffing Calculator'!C:C,"")</f>
        <v/>
      </c>
      <c r="H643" s="932" t="str">
        <f t="array" ref="H643">if(F643&lt;&gt;"", iferror(index('Internal Staffing Calculator'!B$8:B23500,match(F643,'Internal Staffing Calculator'!E$8:E23500,0)), "Not In Budget"),"")</f>
        <v/>
      </c>
      <c r="I643" s="184"/>
      <c r="J643" s="932">
        <f t="shared" si="1"/>
        <v>0</v>
      </c>
      <c r="K643" s="932">
        <f t="shared" si="2"/>
        <v>0</v>
      </c>
      <c r="L643" s="938" t="str">
        <f t="array" ref="L643">iferror(index('Internal Staffing Calculator'!F$8:F23500,match($F643,'Internal Staffing Calculator'!$E$8:$E23500,0),0),"")</f>
        <v/>
      </c>
    </row>
    <row r="644">
      <c r="A644" s="454"/>
      <c r="B644" s="927"/>
      <c r="C644" s="580"/>
      <c r="D644" s="939"/>
      <c r="E644" s="940"/>
      <c r="F644" s="941"/>
      <c r="G644" s="937" t="str">
        <f t="array" ref="G644">xlookup(F644,'Internal Staffing Calculator'!E:E,'Internal Staffing Calculator'!C:C,"")</f>
        <v/>
      </c>
      <c r="H644" s="932" t="str">
        <f t="array" ref="H644">if(F644&lt;&gt;"", iferror(index('Internal Staffing Calculator'!B$8:B23500,match(F644,'Internal Staffing Calculator'!E$8:E23500,0)), "Not In Budget"),"")</f>
        <v/>
      </c>
      <c r="I644" s="184"/>
      <c r="J644" s="932">
        <f t="shared" si="1"/>
        <v>0</v>
      </c>
      <c r="K644" s="932">
        <f t="shared" si="2"/>
        <v>0</v>
      </c>
      <c r="L644" s="938" t="str">
        <f t="array" ref="L644">iferror(index('Internal Staffing Calculator'!F$8:F23500,match($F644,'Internal Staffing Calculator'!$E$8:$E23500,0),0),"")</f>
        <v/>
      </c>
    </row>
    <row r="645">
      <c r="A645" s="454"/>
      <c r="B645" s="927"/>
      <c r="C645" s="580"/>
      <c r="D645" s="939"/>
      <c r="E645" s="940"/>
      <c r="F645" s="941"/>
      <c r="G645" s="937" t="str">
        <f t="array" ref="G645">xlookup(F645,'Internal Staffing Calculator'!E:E,'Internal Staffing Calculator'!C:C,"")</f>
        <v/>
      </c>
      <c r="H645" s="932" t="str">
        <f t="array" ref="H645">if(F645&lt;&gt;"", iferror(index('Internal Staffing Calculator'!B$8:B23500,match(F645,'Internal Staffing Calculator'!E$8:E23500,0)), "Not In Budget"),"")</f>
        <v/>
      </c>
      <c r="I645" s="184"/>
      <c r="J645" s="932">
        <f t="shared" si="1"/>
        <v>0</v>
      </c>
      <c r="K645" s="932">
        <f t="shared" si="2"/>
        <v>0</v>
      </c>
      <c r="L645" s="938" t="str">
        <f t="array" ref="L645">iferror(index('Internal Staffing Calculator'!F$8:F23500,match($F645,'Internal Staffing Calculator'!$E$8:$E23500,0),0),"")</f>
        <v/>
      </c>
    </row>
    <row r="646">
      <c r="A646" s="454"/>
      <c r="B646" s="927"/>
      <c r="C646" s="580"/>
      <c r="D646" s="939"/>
      <c r="E646" s="940"/>
      <c r="F646" s="941"/>
      <c r="G646" s="937" t="str">
        <f t="array" ref="G646">xlookup(F646,'Internal Staffing Calculator'!E:E,'Internal Staffing Calculator'!C:C,"")</f>
        <v/>
      </c>
      <c r="H646" s="932" t="str">
        <f t="array" ref="H646">if(F646&lt;&gt;"", iferror(index('Internal Staffing Calculator'!B$8:B23500,match(F646,'Internal Staffing Calculator'!E$8:E23500,0)), "Not In Budget"),"")</f>
        <v/>
      </c>
      <c r="I646" s="184"/>
      <c r="J646" s="932">
        <f t="shared" si="1"/>
        <v>0</v>
      </c>
      <c r="K646" s="932">
        <f t="shared" si="2"/>
        <v>0</v>
      </c>
      <c r="L646" s="938" t="str">
        <f t="array" ref="L646">iferror(index('Internal Staffing Calculator'!F$8:F23500,match($F646,'Internal Staffing Calculator'!$E$8:$E23500,0),0),"")</f>
        <v/>
      </c>
    </row>
    <row r="647">
      <c r="A647" s="454"/>
      <c r="B647" s="927"/>
      <c r="C647" s="580"/>
      <c r="D647" s="939"/>
      <c r="E647" s="940"/>
      <c r="F647" s="941"/>
      <c r="G647" s="937" t="str">
        <f t="array" ref="G647">xlookup(F647,'Internal Staffing Calculator'!E:E,'Internal Staffing Calculator'!C:C,"")</f>
        <v/>
      </c>
      <c r="H647" s="932" t="str">
        <f t="array" ref="H647">if(F647&lt;&gt;"", iferror(index('Internal Staffing Calculator'!B$8:B23500,match(F647,'Internal Staffing Calculator'!E$8:E23500,0)), "Not In Budget"),"")</f>
        <v/>
      </c>
      <c r="I647" s="184"/>
      <c r="J647" s="932">
        <f t="shared" si="1"/>
        <v>0</v>
      </c>
      <c r="K647" s="932">
        <f t="shared" si="2"/>
        <v>0</v>
      </c>
      <c r="L647" s="938" t="str">
        <f t="array" ref="L647">iferror(index('Internal Staffing Calculator'!F$8:F23500,match($F647,'Internal Staffing Calculator'!$E$8:$E23500,0),0),"")</f>
        <v/>
      </c>
    </row>
    <row r="648">
      <c r="A648" s="454"/>
      <c r="B648" s="927"/>
      <c r="C648" s="580"/>
      <c r="D648" s="939"/>
      <c r="E648" s="940"/>
      <c r="F648" s="941"/>
      <c r="G648" s="937" t="str">
        <f t="array" ref="G648">xlookup(F648,'Internal Staffing Calculator'!E:E,'Internal Staffing Calculator'!C:C,"")</f>
        <v/>
      </c>
      <c r="H648" s="932" t="str">
        <f t="array" ref="H648">if(F648&lt;&gt;"", iferror(index('Internal Staffing Calculator'!B$8:B23500,match(F648,'Internal Staffing Calculator'!E$8:E23500,0)), "Not In Budget"),"")</f>
        <v/>
      </c>
      <c r="I648" s="184"/>
      <c r="J648" s="932">
        <f t="shared" si="1"/>
        <v>0</v>
      </c>
      <c r="K648" s="932">
        <f t="shared" si="2"/>
        <v>0</v>
      </c>
      <c r="L648" s="938" t="str">
        <f t="array" ref="L648">iferror(index('Internal Staffing Calculator'!F$8:F23500,match($F648,'Internal Staffing Calculator'!$E$8:$E23500,0),0),"")</f>
        <v/>
      </c>
    </row>
    <row r="649">
      <c r="A649" s="454"/>
      <c r="B649" s="927"/>
      <c r="C649" s="580"/>
      <c r="D649" s="939"/>
      <c r="E649" s="940"/>
      <c r="F649" s="941"/>
      <c r="G649" s="937" t="str">
        <f t="array" ref="G649">xlookup(F649,'Internal Staffing Calculator'!E:E,'Internal Staffing Calculator'!C:C,"")</f>
        <v/>
      </c>
      <c r="H649" s="932" t="str">
        <f t="array" ref="H649">if(F649&lt;&gt;"", iferror(index('Internal Staffing Calculator'!B$8:B23500,match(F649,'Internal Staffing Calculator'!E$8:E23500,0)), "Not In Budget"),"")</f>
        <v/>
      </c>
      <c r="I649" s="184"/>
      <c r="J649" s="932">
        <f t="shared" si="1"/>
        <v>0</v>
      </c>
      <c r="K649" s="932">
        <f t="shared" si="2"/>
        <v>0</v>
      </c>
      <c r="L649" s="938" t="str">
        <f t="array" ref="L649">iferror(index('Internal Staffing Calculator'!F$8:F23500,match($F649,'Internal Staffing Calculator'!$E$8:$E23500,0),0),"")</f>
        <v/>
      </c>
    </row>
    <row r="650">
      <c r="A650" s="454"/>
      <c r="B650" s="927"/>
      <c r="C650" s="580"/>
      <c r="D650" s="939"/>
      <c r="E650" s="940"/>
      <c r="F650" s="941"/>
      <c r="G650" s="937" t="str">
        <f t="array" ref="G650">xlookup(F650,'Internal Staffing Calculator'!E:E,'Internal Staffing Calculator'!C:C,"")</f>
        <v/>
      </c>
      <c r="H650" s="932" t="str">
        <f t="array" ref="H650">if(F650&lt;&gt;"", iferror(index('Internal Staffing Calculator'!B$8:B23500,match(F650,'Internal Staffing Calculator'!E$8:E23500,0)), "Not In Budget"),"")</f>
        <v/>
      </c>
      <c r="I650" s="184"/>
      <c r="J650" s="932">
        <f t="shared" si="1"/>
        <v>0</v>
      </c>
      <c r="K650" s="932">
        <f t="shared" si="2"/>
        <v>0</v>
      </c>
      <c r="L650" s="938" t="str">
        <f t="array" ref="L650">iferror(index('Internal Staffing Calculator'!F$8:F23500,match($F650,'Internal Staffing Calculator'!$E$8:$E23500,0),0),"")</f>
        <v/>
      </c>
    </row>
    <row r="651">
      <c r="A651" s="454"/>
      <c r="B651" s="927"/>
      <c r="C651" s="580"/>
      <c r="D651" s="939"/>
      <c r="E651" s="940"/>
      <c r="F651" s="941"/>
      <c r="G651" s="937" t="str">
        <f t="array" ref="G651">xlookup(F651,'Internal Staffing Calculator'!E:E,'Internal Staffing Calculator'!C:C,"")</f>
        <v/>
      </c>
      <c r="H651" s="932" t="str">
        <f t="array" ref="H651">if(F651&lt;&gt;"", iferror(index('Internal Staffing Calculator'!B$8:B23500,match(F651,'Internal Staffing Calculator'!E$8:E23500,0)), "Not In Budget"),"")</f>
        <v/>
      </c>
      <c r="I651" s="184"/>
      <c r="J651" s="932">
        <f t="shared" si="1"/>
        <v>0</v>
      </c>
      <c r="K651" s="932">
        <f t="shared" si="2"/>
        <v>0</v>
      </c>
      <c r="L651" s="938" t="str">
        <f t="array" ref="L651">iferror(index('Internal Staffing Calculator'!F$8:F23500,match($F651,'Internal Staffing Calculator'!$E$8:$E23500,0),0),"")</f>
        <v/>
      </c>
    </row>
    <row r="652">
      <c r="A652" s="454"/>
      <c r="B652" s="927"/>
      <c r="C652" s="580"/>
      <c r="D652" s="939"/>
      <c r="E652" s="940"/>
      <c r="F652" s="941"/>
      <c r="G652" s="937" t="str">
        <f t="array" ref="G652">xlookup(F652,'Internal Staffing Calculator'!E:E,'Internal Staffing Calculator'!C:C,"")</f>
        <v/>
      </c>
      <c r="H652" s="932" t="str">
        <f t="array" ref="H652">if(F652&lt;&gt;"", iferror(index('Internal Staffing Calculator'!B$8:B23500,match(F652,'Internal Staffing Calculator'!E$8:E23500,0)), "Not In Budget"),"")</f>
        <v/>
      </c>
      <c r="I652" s="184"/>
      <c r="J652" s="932">
        <f t="shared" si="1"/>
        <v>0</v>
      </c>
      <c r="K652" s="932">
        <f t="shared" si="2"/>
        <v>0</v>
      </c>
      <c r="L652" s="938" t="str">
        <f t="array" ref="L652">iferror(index('Internal Staffing Calculator'!F$8:F23500,match($F652,'Internal Staffing Calculator'!$E$8:$E23500,0),0),"")</f>
        <v/>
      </c>
    </row>
    <row r="653">
      <c r="A653" s="454"/>
      <c r="B653" s="927"/>
      <c r="C653" s="580"/>
      <c r="D653" s="939"/>
      <c r="E653" s="940"/>
      <c r="F653" s="941"/>
      <c r="G653" s="937" t="str">
        <f t="array" ref="G653">xlookup(F653,'Internal Staffing Calculator'!E:E,'Internal Staffing Calculator'!C:C,"")</f>
        <v/>
      </c>
      <c r="H653" s="932" t="str">
        <f t="array" ref="H653">if(F653&lt;&gt;"", iferror(index('Internal Staffing Calculator'!B$8:B23500,match(F653,'Internal Staffing Calculator'!E$8:E23500,0)), "Not In Budget"),"")</f>
        <v/>
      </c>
      <c r="I653" s="184"/>
      <c r="J653" s="932">
        <f t="shared" si="1"/>
        <v>0</v>
      </c>
      <c r="K653" s="932">
        <f t="shared" si="2"/>
        <v>0</v>
      </c>
      <c r="L653" s="938" t="str">
        <f t="array" ref="L653">iferror(index('Internal Staffing Calculator'!F$8:F23500,match($F653,'Internal Staffing Calculator'!$E$8:$E23500,0),0),"")</f>
        <v/>
      </c>
    </row>
    <row r="654">
      <c r="A654" s="454"/>
      <c r="B654" s="927"/>
      <c r="C654" s="580"/>
      <c r="D654" s="939"/>
      <c r="E654" s="940"/>
      <c r="F654" s="941"/>
      <c r="G654" s="937" t="str">
        <f t="array" ref="G654">xlookup(F654,'Internal Staffing Calculator'!E:E,'Internal Staffing Calculator'!C:C,"")</f>
        <v/>
      </c>
      <c r="H654" s="932" t="str">
        <f t="array" ref="H654">if(F654&lt;&gt;"", iferror(index('Internal Staffing Calculator'!B$8:B23500,match(F654,'Internal Staffing Calculator'!E$8:E23500,0)), "Not In Budget"),"")</f>
        <v/>
      </c>
      <c r="I654" s="184"/>
      <c r="J654" s="932">
        <f t="shared" si="1"/>
        <v>0</v>
      </c>
      <c r="K654" s="932">
        <f t="shared" si="2"/>
        <v>0</v>
      </c>
      <c r="L654" s="938" t="str">
        <f t="array" ref="L654">iferror(index('Internal Staffing Calculator'!F$8:F23500,match($F654,'Internal Staffing Calculator'!$E$8:$E23500,0),0),"")</f>
        <v/>
      </c>
    </row>
    <row r="655">
      <c r="A655" s="454"/>
      <c r="B655" s="927"/>
      <c r="C655" s="580"/>
      <c r="D655" s="939"/>
      <c r="E655" s="940"/>
      <c r="F655" s="941"/>
      <c r="G655" s="937" t="str">
        <f t="array" ref="G655">xlookup(F655,'Internal Staffing Calculator'!E:E,'Internal Staffing Calculator'!C:C,"")</f>
        <v/>
      </c>
      <c r="H655" s="932" t="str">
        <f t="array" ref="H655">if(F655&lt;&gt;"", iferror(index('Internal Staffing Calculator'!B$8:B23500,match(F655,'Internal Staffing Calculator'!E$8:E23500,0)), "Not In Budget"),"")</f>
        <v/>
      </c>
      <c r="I655" s="184"/>
      <c r="J655" s="932">
        <f t="shared" si="1"/>
        <v>0</v>
      </c>
      <c r="K655" s="932">
        <f t="shared" si="2"/>
        <v>0</v>
      </c>
      <c r="L655" s="938" t="str">
        <f t="array" ref="L655">iferror(index('Internal Staffing Calculator'!F$8:F23500,match($F655,'Internal Staffing Calculator'!$E$8:$E23500,0),0),"")</f>
        <v/>
      </c>
    </row>
    <row r="656">
      <c r="A656" s="454"/>
      <c r="B656" s="927"/>
      <c r="C656" s="580"/>
      <c r="D656" s="939"/>
      <c r="E656" s="940"/>
      <c r="F656" s="941"/>
      <c r="G656" s="937" t="str">
        <f t="array" ref="G656">xlookup(F656,'Internal Staffing Calculator'!E:E,'Internal Staffing Calculator'!C:C,"")</f>
        <v/>
      </c>
      <c r="H656" s="932" t="str">
        <f t="array" ref="H656">if(F656&lt;&gt;"", iferror(index('Internal Staffing Calculator'!B$8:B23500,match(F656,'Internal Staffing Calculator'!E$8:E23500,0)), "Not In Budget"),"")</f>
        <v/>
      </c>
      <c r="I656" s="184"/>
      <c r="J656" s="932">
        <f t="shared" si="1"/>
        <v>0</v>
      </c>
      <c r="K656" s="932">
        <f t="shared" si="2"/>
        <v>0</v>
      </c>
      <c r="L656" s="938" t="str">
        <f t="array" ref="L656">iferror(index('Internal Staffing Calculator'!F$8:F23500,match($F656,'Internal Staffing Calculator'!$E$8:$E23500,0),0),"")</f>
        <v/>
      </c>
    </row>
    <row r="657">
      <c r="A657" s="454"/>
      <c r="B657" s="927"/>
      <c r="C657" s="580"/>
      <c r="D657" s="939"/>
      <c r="E657" s="940"/>
      <c r="F657" s="941"/>
      <c r="G657" s="937" t="str">
        <f t="array" ref="G657">xlookup(F657,'Internal Staffing Calculator'!E:E,'Internal Staffing Calculator'!C:C,"")</f>
        <v/>
      </c>
      <c r="H657" s="932" t="str">
        <f t="array" ref="H657">if(F657&lt;&gt;"", iferror(index('Internal Staffing Calculator'!B$8:B23500,match(F657,'Internal Staffing Calculator'!E$8:E23500,0)), "Not In Budget"),"")</f>
        <v/>
      </c>
      <c r="I657" s="184"/>
      <c r="J657" s="932">
        <f t="shared" si="1"/>
        <v>0</v>
      </c>
      <c r="K657" s="932">
        <f t="shared" si="2"/>
        <v>0</v>
      </c>
      <c r="L657" s="938" t="str">
        <f t="array" ref="L657">iferror(index('Internal Staffing Calculator'!F$8:F23500,match($F657,'Internal Staffing Calculator'!$E$8:$E23500,0),0),"")</f>
        <v/>
      </c>
    </row>
    <row r="658">
      <c r="A658" s="454"/>
      <c r="B658" s="927"/>
      <c r="C658" s="580"/>
      <c r="D658" s="939"/>
      <c r="E658" s="940"/>
      <c r="F658" s="941"/>
      <c r="G658" s="937" t="str">
        <f t="array" ref="G658">xlookup(F658,'Internal Staffing Calculator'!E:E,'Internal Staffing Calculator'!C:C,"")</f>
        <v/>
      </c>
      <c r="H658" s="932" t="str">
        <f t="array" ref="H658">if(F658&lt;&gt;"", iferror(index('Internal Staffing Calculator'!B$8:B23500,match(F658,'Internal Staffing Calculator'!E$8:E23500,0)), "Not In Budget"),"")</f>
        <v/>
      </c>
      <c r="I658" s="184"/>
      <c r="J658" s="932">
        <f t="shared" si="1"/>
        <v>0</v>
      </c>
      <c r="K658" s="932">
        <f t="shared" si="2"/>
        <v>0</v>
      </c>
      <c r="L658" s="938" t="str">
        <f t="array" ref="L658">iferror(index('Internal Staffing Calculator'!F$8:F23500,match($F658,'Internal Staffing Calculator'!$E$8:$E23500,0),0),"")</f>
        <v/>
      </c>
    </row>
    <row r="659">
      <c r="A659" s="454"/>
      <c r="B659" s="927"/>
      <c r="C659" s="580"/>
      <c r="D659" s="939"/>
      <c r="E659" s="940"/>
      <c r="F659" s="941"/>
      <c r="G659" s="937" t="str">
        <f t="array" ref="G659">xlookup(F659,'Internal Staffing Calculator'!E:E,'Internal Staffing Calculator'!C:C,"")</f>
        <v/>
      </c>
      <c r="H659" s="932" t="str">
        <f t="array" ref="H659">if(F659&lt;&gt;"", iferror(index('Internal Staffing Calculator'!B$8:B23500,match(F659,'Internal Staffing Calculator'!E$8:E23500,0)), "Not In Budget"),"")</f>
        <v/>
      </c>
      <c r="I659" s="184"/>
      <c r="J659" s="932">
        <f t="shared" si="1"/>
        <v>0</v>
      </c>
      <c r="K659" s="932">
        <f t="shared" si="2"/>
        <v>0</v>
      </c>
      <c r="L659" s="938" t="str">
        <f t="array" ref="L659">iferror(index('Internal Staffing Calculator'!F$8:F23500,match($F659,'Internal Staffing Calculator'!$E$8:$E23500,0),0),"")</f>
        <v/>
      </c>
    </row>
    <row r="660">
      <c r="A660" s="454"/>
      <c r="B660" s="927"/>
      <c r="C660" s="580"/>
      <c r="D660" s="939"/>
      <c r="E660" s="940"/>
      <c r="F660" s="941"/>
      <c r="G660" s="937" t="str">
        <f t="array" ref="G660">xlookup(F660,'Internal Staffing Calculator'!E:E,'Internal Staffing Calculator'!C:C,"")</f>
        <v/>
      </c>
      <c r="H660" s="932" t="str">
        <f t="array" ref="H660">if(F660&lt;&gt;"", iferror(index('Internal Staffing Calculator'!B$8:B23500,match(F660,'Internal Staffing Calculator'!E$8:E23500,0)), "Not In Budget"),"")</f>
        <v/>
      </c>
      <c r="I660" s="184"/>
      <c r="J660" s="932">
        <f t="shared" si="1"/>
        <v>0</v>
      </c>
      <c r="K660" s="932">
        <f t="shared" si="2"/>
        <v>0</v>
      </c>
      <c r="L660" s="938" t="str">
        <f t="array" ref="L660">iferror(index('Internal Staffing Calculator'!F$8:F23500,match($F660,'Internal Staffing Calculator'!$E$8:$E23500,0),0),"")</f>
        <v/>
      </c>
    </row>
    <row r="661">
      <c r="A661" s="454"/>
      <c r="B661" s="927"/>
      <c r="C661" s="580"/>
      <c r="D661" s="939"/>
      <c r="E661" s="940"/>
      <c r="F661" s="941"/>
      <c r="G661" s="937" t="str">
        <f t="array" ref="G661">xlookup(F661,'Internal Staffing Calculator'!E:E,'Internal Staffing Calculator'!C:C,"")</f>
        <v/>
      </c>
      <c r="H661" s="932" t="str">
        <f t="array" ref="H661">if(F661&lt;&gt;"", iferror(index('Internal Staffing Calculator'!B$8:B23500,match(F661,'Internal Staffing Calculator'!E$8:E23500,0)), "Not In Budget"),"")</f>
        <v/>
      </c>
      <c r="I661" s="184"/>
      <c r="J661" s="932">
        <f t="shared" si="1"/>
        <v>0</v>
      </c>
      <c r="K661" s="932">
        <f t="shared" si="2"/>
        <v>0</v>
      </c>
      <c r="L661" s="938" t="str">
        <f t="array" ref="L661">iferror(index('Internal Staffing Calculator'!F$8:F23500,match($F661,'Internal Staffing Calculator'!$E$8:$E23500,0),0),"")</f>
        <v/>
      </c>
    </row>
    <row r="662">
      <c r="A662" s="454"/>
      <c r="B662" s="927"/>
      <c r="C662" s="580"/>
      <c r="D662" s="939"/>
      <c r="E662" s="940"/>
      <c r="F662" s="941"/>
      <c r="G662" s="937" t="str">
        <f t="array" ref="G662">xlookup(F662,'Internal Staffing Calculator'!E:E,'Internal Staffing Calculator'!C:C,"")</f>
        <v/>
      </c>
      <c r="H662" s="932" t="str">
        <f t="array" ref="H662">if(F662&lt;&gt;"", iferror(index('Internal Staffing Calculator'!B$8:B23500,match(F662,'Internal Staffing Calculator'!E$8:E23500,0)), "Not In Budget"),"")</f>
        <v/>
      </c>
      <c r="I662" s="184"/>
      <c r="J662" s="932">
        <f t="shared" si="1"/>
        <v>0</v>
      </c>
      <c r="K662" s="932">
        <f t="shared" si="2"/>
        <v>0</v>
      </c>
      <c r="L662" s="938" t="str">
        <f t="array" ref="L662">iferror(index('Internal Staffing Calculator'!F$8:F23500,match($F662,'Internal Staffing Calculator'!$E$8:$E23500,0),0),"")</f>
        <v/>
      </c>
    </row>
    <row r="663">
      <c r="A663" s="454"/>
      <c r="B663" s="927"/>
      <c r="C663" s="580"/>
      <c r="D663" s="939"/>
      <c r="E663" s="940"/>
      <c r="F663" s="941"/>
      <c r="G663" s="937" t="str">
        <f t="array" ref="G663">xlookup(F663,'Internal Staffing Calculator'!E:E,'Internal Staffing Calculator'!C:C,"")</f>
        <v/>
      </c>
      <c r="H663" s="932" t="str">
        <f t="array" ref="H663">if(F663&lt;&gt;"", iferror(index('Internal Staffing Calculator'!B$8:B23500,match(F663,'Internal Staffing Calculator'!E$8:E23500,0)), "Not In Budget"),"")</f>
        <v/>
      </c>
      <c r="I663" s="184"/>
      <c r="J663" s="932">
        <f t="shared" si="1"/>
        <v>0</v>
      </c>
      <c r="K663" s="932">
        <f t="shared" si="2"/>
        <v>0</v>
      </c>
      <c r="L663" s="938" t="str">
        <f t="array" ref="L663">iferror(index('Internal Staffing Calculator'!F$8:F23500,match($F663,'Internal Staffing Calculator'!$E$8:$E23500,0),0),"")</f>
        <v/>
      </c>
    </row>
    <row r="664">
      <c r="A664" s="454"/>
      <c r="B664" s="927"/>
      <c r="C664" s="580"/>
      <c r="D664" s="939"/>
      <c r="E664" s="940"/>
      <c r="F664" s="941"/>
      <c r="G664" s="937" t="str">
        <f t="array" ref="G664">xlookup(F664,'Internal Staffing Calculator'!E:E,'Internal Staffing Calculator'!C:C,"")</f>
        <v/>
      </c>
      <c r="H664" s="932" t="str">
        <f t="array" ref="H664">if(F664&lt;&gt;"", iferror(index('Internal Staffing Calculator'!B$8:B23500,match(F664,'Internal Staffing Calculator'!E$8:E23500,0)), "Not In Budget"),"")</f>
        <v/>
      </c>
      <c r="I664" s="184"/>
      <c r="J664" s="932">
        <f t="shared" si="1"/>
        <v>0</v>
      </c>
      <c r="K664" s="932">
        <f t="shared" si="2"/>
        <v>0</v>
      </c>
      <c r="L664" s="938" t="str">
        <f t="array" ref="L664">iferror(index('Internal Staffing Calculator'!F$8:F23500,match($F664,'Internal Staffing Calculator'!$E$8:$E23500,0),0),"")</f>
        <v/>
      </c>
    </row>
    <row r="665">
      <c r="A665" s="454"/>
      <c r="B665" s="927"/>
      <c r="C665" s="580"/>
      <c r="D665" s="939"/>
      <c r="E665" s="940"/>
      <c r="F665" s="941"/>
      <c r="G665" s="937" t="str">
        <f t="array" ref="G665">xlookup(F665,'Internal Staffing Calculator'!E:E,'Internal Staffing Calculator'!C:C,"")</f>
        <v/>
      </c>
      <c r="H665" s="932" t="str">
        <f t="array" ref="H665">if(F665&lt;&gt;"", iferror(index('Internal Staffing Calculator'!B$8:B23500,match(F665,'Internal Staffing Calculator'!E$8:E23500,0)), "Not In Budget"),"")</f>
        <v/>
      </c>
      <c r="I665" s="184"/>
      <c r="J665" s="932">
        <f t="shared" si="1"/>
        <v>0</v>
      </c>
      <c r="K665" s="932">
        <f t="shared" si="2"/>
        <v>0</v>
      </c>
      <c r="L665" s="938" t="str">
        <f t="array" ref="L665">iferror(index('Internal Staffing Calculator'!F$8:F23500,match($F665,'Internal Staffing Calculator'!$E$8:$E23500,0),0),"")</f>
        <v/>
      </c>
    </row>
    <row r="666">
      <c r="A666" s="454"/>
      <c r="B666" s="927"/>
      <c r="C666" s="580"/>
      <c r="D666" s="939"/>
      <c r="E666" s="940"/>
      <c r="F666" s="941"/>
      <c r="G666" s="937" t="str">
        <f t="array" ref="G666">xlookup(F666,'Internal Staffing Calculator'!E:E,'Internal Staffing Calculator'!C:C,"")</f>
        <v/>
      </c>
      <c r="H666" s="932" t="str">
        <f t="array" ref="H666">if(F666&lt;&gt;"", iferror(index('Internal Staffing Calculator'!B$8:B23500,match(F666,'Internal Staffing Calculator'!E$8:E23500,0)), "Not In Budget"),"")</f>
        <v/>
      </c>
      <c r="I666" s="184"/>
      <c r="J666" s="932">
        <f t="shared" si="1"/>
        <v>0</v>
      </c>
      <c r="K666" s="932">
        <f t="shared" si="2"/>
        <v>0</v>
      </c>
      <c r="L666" s="938" t="str">
        <f t="array" ref="L666">iferror(index('Internal Staffing Calculator'!F$8:F23500,match($F666,'Internal Staffing Calculator'!$E$8:$E23500,0),0),"")</f>
        <v/>
      </c>
    </row>
    <row r="667">
      <c r="A667" s="454"/>
      <c r="B667" s="927"/>
      <c r="C667" s="580"/>
      <c r="D667" s="939"/>
      <c r="E667" s="940"/>
      <c r="F667" s="941"/>
      <c r="G667" s="937" t="str">
        <f t="array" ref="G667">xlookup(F667,'Internal Staffing Calculator'!E:E,'Internal Staffing Calculator'!C:C,"")</f>
        <v/>
      </c>
      <c r="H667" s="932" t="str">
        <f t="array" ref="H667">if(F667&lt;&gt;"", iferror(index('Internal Staffing Calculator'!B$8:B23500,match(F667,'Internal Staffing Calculator'!E$8:E23500,0)), "Not In Budget"),"")</f>
        <v/>
      </c>
      <c r="I667" s="184"/>
      <c r="J667" s="932">
        <f t="shared" si="1"/>
        <v>0</v>
      </c>
      <c r="K667" s="932">
        <f t="shared" si="2"/>
        <v>0</v>
      </c>
      <c r="L667" s="938" t="str">
        <f t="array" ref="L667">iferror(index('Internal Staffing Calculator'!F$8:F23500,match($F667,'Internal Staffing Calculator'!$E$8:$E23500,0),0),"")</f>
        <v/>
      </c>
    </row>
    <row r="668">
      <c r="A668" s="454"/>
      <c r="B668" s="927"/>
      <c r="C668" s="580"/>
      <c r="D668" s="939"/>
      <c r="E668" s="940"/>
      <c r="F668" s="941"/>
      <c r="G668" s="937" t="str">
        <f t="array" ref="G668">xlookup(F668,'Internal Staffing Calculator'!E:E,'Internal Staffing Calculator'!C:C,"")</f>
        <v/>
      </c>
      <c r="H668" s="932" t="str">
        <f t="array" ref="H668">if(F668&lt;&gt;"", iferror(index('Internal Staffing Calculator'!B$8:B23500,match(F668,'Internal Staffing Calculator'!E$8:E23500,0)), "Not In Budget"),"")</f>
        <v/>
      </c>
      <c r="I668" s="184"/>
      <c r="J668" s="932">
        <f t="shared" si="1"/>
        <v>0</v>
      </c>
      <c r="K668" s="932">
        <f t="shared" si="2"/>
        <v>0</v>
      </c>
      <c r="L668" s="938" t="str">
        <f t="array" ref="L668">iferror(index('Internal Staffing Calculator'!F$8:F23500,match($F668,'Internal Staffing Calculator'!$E$8:$E23500,0),0),"")</f>
        <v/>
      </c>
    </row>
    <row r="669">
      <c r="A669" s="454"/>
      <c r="B669" s="927"/>
      <c r="C669" s="580"/>
      <c r="D669" s="939"/>
      <c r="E669" s="940"/>
      <c r="F669" s="941"/>
      <c r="G669" s="937" t="str">
        <f t="array" ref="G669">xlookup(F669,'Internal Staffing Calculator'!E:E,'Internal Staffing Calculator'!C:C,"")</f>
        <v/>
      </c>
      <c r="H669" s="932" t="str">
        <f t="array" ref="H669">if(F669&lt;&gt;"", iferror(index('Internal Staffing Calculator'!B$8:B23500,match(F669,'Internal Staffing Calculator'!E$8:E23500,0)), "Not In Budget"),"")</f>
        <v/>
      </c>
      <c r="I669" s="184"/>
      <c r="J669" s="932">
        <f t="shared" si="1"/>
        <v>0</v>
      </c>
      <c r="K669" s="932">
        <f t="shared" si="2"/>
        <v>0</v>
      </c>
      <c r="L669" s="938" t="str">
        <f t="array" ref="L669">iferror(index('Internal Staffing Calculator'!F$8:F23500,match($F669,'Internal Staffing Calculator'!$E$8:$E23500,0),0),"")</f>
        <v/>
      </c>
    </row>
    <row r="670">
      <c r="A670" s="454"/>
      <c r="B670" s="927"/>
      <c r="C670" s="580"/>
      <c r="D670" s="939"/>
      <c r="E670" s="940"/>
      <c r="F670" s="941"/>
      <c r="G670" s="937" t="str">
        <f t="array" ref="G670">xlookup(F670,'Internal Staffing Calculator'!E:E,'Internal Staffing Calculator'!C:C,"")</f>
        <v/>
      </c>
      <c r="H670" s="932" t="str">
        <f t="array" ref="H670">if(F670&lt;&gt;"", iferror(index('Internal Staffing Calculator'!B$8:B23500,match(F670,'Internal Staffing Calculator'!E$8:E23500,0)), "Not In Budget"),"")</f>
        <v/>
      </c>
      <c r="I670" s="184"/>
      <c r="J670" s="932">
        <f t="shared" si="1"/>
        <v>0</v>
      </c>
      <c r="K670" s="932">
        <f t="shared" si="2"/>
        <v>0</v>
      </c>
      <c r="L670" s="938" t="str">
        <f t="array" ref="L670">iferror(index('Internal Staffing Calculator'!F$8:F23500,match($F670,'Internal Staffing Calculator'!$E$8:$E23500,0),0),"")</f>
        <v/>
      </c>
    </row>
    <row r="671">
      <c r="A671" s="454"/>
      <c r="B671" s="927"/>
      <c r="C671" s="580"/>
      <c r="D671" s="939"/>
      <c r="E671" s="940"/>
      <c r="F671" s="941"/>
      <c r="G671" s="937" t="str">
        <f t="array" ref="G671">xlookup(F671,'Internal Staffing Calculator'!E:E,'Internal Staffing Calculator'!C:C,"")</f>
        <v/>
      </c>
      <c r="H671" s="932" t="str">
        <f t="array" ref="H671">if(F671&lt;&gt;"", iferror(index('Internal Staffing Calculator'!B$8:B23500,match(F671,'Internal Staffing Calculator'!E$8:E23500,0)), "Not In Budget"),"")</f>
        <v/>
      </c>
      <c r="I671" s="184"/>
      <c r="J671" s="932">
        <f t="shared" si="1"/>
        <v>0</v>
      </c>
      <c r="K671" s="932">
        <f t="shared" si="2"/>
        <v>0</v>
      </c>
      <c r="L671" s="938" t="str">
        <f t="array" ref="L671">iferror(index('Internal Staffing Calculator'!F$8:F23500,match($F671,'Internal Staffing Calculator'!$E$8:$E23500,0),0),"")</f>
        <v/>
      </c>
    </row>
    <row r="672">
      <c r="A672" s="454"/>
      <c r="B672" s="927"/>
      <c r="C672" s="580"/>
      <c r="D672" s="939"/>
      <c r="E672" s="940"/>
      <c r="F672" s="941"/>
      <c r="G672" s="937" t="str">
        <f t="array" ref="G672">xlookup(F672,'Internal Staffing Calculator'!E:E,'Internal Staffing Calculator'!C:C,"")</f>
        <v/>
      </c>
      <c r="H672" s="932" t="str">
        <f t="array" ref="H672">if(F672&lt;&gt;"", iferror(index('Internal Staffing Calculator'!B$8:B23500,match(F672,'Internal Staffing Calculator'!E$8:E23500,0)), "Not In Budget"),"")</f>
        <v/>
      </c>
      <c r="I672" s="184"/>
      <c r="J672" s="932">
        <f t="shared" si="1"/>
        <v>0</v>
      </c>
      <c r="K672" s="932">
        <f t="shared" si="2"/>
        <v>0</v>
      </c>
      <c r="L672" s="938" t="str">
        <f t="array" ref="L672">iferror(index('Internal Staffing Calculator'!F$8:F23500,match($F672,'Internal Staffing Calculator'!$E$8:$E23500,0),0),"")</f>
        <v/>
      </c>
    </row>
    <row r="673">
      <c r="A673" s="454"/>
      <c r="B673" s="927"/>
      <c r="C673" s="580"/>
      <c r="D673" s="939"/>
      <c r="E673" s="940"/>
      <c r="F673" s="941"/>
      <c r="G673" s="937" t="str">
        <f t="array" ref="G673">xlookup(F673,'Internal Staffing Calculator'!E:E,'Internal Staffing Calculator'!C:C,"")</f>
        <v/>
      </c>
      <c r="H673" s="932" t="str">
        <f t="array" ref="H673">if(F673&lt;&gt;"", iferror(index('Internal Staffing Calculator'!B$8:B23500,match(F673,'Internal Staffing Calculator'!E$8:E23500,0)), "Not In Budget"),"")</f>
        <v/>
      </c>
      <c r="I673" s="184"/>
      <c r="J673" s="932">
        <f t="shared" si="1"/>
        <v>0</v>
      </c>
      <c r="K673" s="932">
        <f t="shared" si="2"/>
        <v>0</v>
      </c>
      <c r="L673" s="938" t="str">
        <f t="array" ref="L673">iferror(index('Internal Staffing Calculator'!F$8:F23500,match($F673,'Internal Staffing Calculator'!$E$8:$E23500,0),0),"")</f>
        <v/>
      </c>
    </row>
    <row r="674">
      <c r="A674" s="454"/>
      <c r="B674" s="927"/>
      <c r="C674" s="580"/>
      <c r="D674" s="939"/>
      <c r="E674" s="940"/>
      <c r="F674" s="941"/>
      <c r="G674" s="937" t="str">
        <f t="array" ref="G674">xlookup(F674,'Internal Staffing Calculator'!E:E,'Internal Staffing Calculator'!C:C,"")</f>
        <v/>
      </c>
      <c r="H674" s="932" t="str">
        <f t="array" ref="H674">if(F674&lt;&gt;"", iferror(index('Internal Staffing Calculator'!B$8:B23500,match(F674,'Internal Staffing Calculator'!E$8:E23500,0)), "Not In Budget"),"")</f>
        <v/>
      </c>
      <c r="I674" s="184"/>
      <c r="J674" s="932">
        <f t="shared" si="1"/>
        <v>0</v>
      </c>
      <c r="K674" s="932">
        <f t="shared" si="2"/>
        <v>0</v>
      </c>
      <c r="L674" s="938" t="str">
        <f t="array" ref="L674">iferror(index('Internal Staffing Calculator'!F$8:F23500,match($F674,'Internal Staffing Calculator'!$E$8:$E23500,0),0),"")</f>
        <v/>
      </c>
    </row>
    <row r="675">
      <c r="A675" s="454"/>
      <c r="B675" s="927"/>
      <c r="C675" s="580"/>
      <c r="D675" s="939"/>
      <c r="E675" s="940"/>
      <c r="F675" s="941"/>
      <c r="G675" s="937" t="str">
        <f t="array" ref="G675">xlookup(F675,'Internal Staffing Calculator'!E:E,'Internal Staffing Calculator'!C:C,"")</f>
        <v/>
      </c>
      <c r="H675" s="932" t="str">
        <f t="array" ref="H675">if(F675&lt;&gt;"", iferror(index('Internal Staffing Calculator'!B$8:B23500,match(F675,'Internal Staffing Calculator'!E$8:E23500,0)), "Not In Budget"),"")</f>
        <v/>
      </c>
      <c r="I675" s="184"/>
      <c r="J675" s="932">
        <f t="shared" si="1"/>
        <v>0</v>
      </c>
      <c r="K675" s="932">
        <f t="shared" si="2"/>
        <v>0</v>
      </c>
      <c r="L675" s="938" t="str">
        <f t="array" ref="L675">iferror(index('Internal Staffing Calculator'!F$8:F23500,match($F675,'Internal Staffing Calculator'!$E$8:$E23500,0),0),"")</f>
        <v/>
      </c>
    </row>
    <row r="676">
      <c r="A676" s="454"/>
      <c r="B676" s="927"/>
      <c r="C676" s="580"/>
      <c r="D676" s="939"/>
      <c r="E676" s="940"/>
      <c r="F676" s="941"/>
      <c r="G676" s="937" t="str">
        <f t="array" ref="G676">xlookup(F676,'Internal Staffing Calculator'!E:E,'Internal Staffing Calculator'!C:C,"")</f>
        <v/>
      </c>
      <c r="H676" s="932" t="str">
        <f t="array" ref="H676">if(F676&lt;&gt;"", iferror(index('Internal Staffing Calculator'!B$8:B23500,match(F676,'Internal Staffing Calculator'!E$8:E23500,0)), "Not In Budget"),"")</f>
        <v/>
      </c>
      <c r="I676" s="184"/>
      <c r="J676" s="932">
        <f t="shared" si="1"/>
        <v>0</v>
      </c>
      <c r="K676" s="932">
        <f t="shared" si="2"/>
        <v>0</v>
      </c>
      <c r="L676" s="938" t="str">
        <f t="array" ref="L676">iferror(index('Internal Staffing Calculator'!F$8:F23500,match($F676,'Internal Staffing Calculator'!$E$8:$E23500,0),0),"")</f>
        <v/>
      </c>
    </row>
    <row r="677">
      <c r="A677" s="454"/>
      <c r="B677" s="927"/>
      <c r="C677" s="580"/>
      <c r="D677" s="939"/>
      <c r="E677" s="940"/>
      <c r="F677" s="941"/>
      <c r="G677" s="937" t="str">
        <f t="array" ref="G677">xlookup(F677,'Internal Staffing Calculator'!E:E,'Internal Staffing Calculator'!C:C,"")</f>
        <v/>
      </c>
      <c r="H677" s="932" t="str">
        <f t="array" ref="H677">if(F677&lt;&gt;"", iferror(index('Internal Staffing Calculator'!B$8:B23500,match(F677,'Internal Staffing Calculator'!E$8:E23500,0)), "Not In Budget"),"")</f>
        <v/>
      </c>
      <c r="I677" s="184"/>
      <c r="J677" s="932">
        <f t="shared" si="1"/>
        <v>0</v>
      </c>
      <c r="K677" s="932">
        <f t="shared" si="2"/>
        <v>0</v>
      </c>
      <c r="L677" s="938" t="str">
        <f t="array" ref="L677">iferror(index('Internal Staffing Calculator'!F$8:F23500,match($F677,'Internal Staffing Calculator'!$E$8:$E23500,0),0),"")</f>
        <v/>
      </c>
    </row>
    <row r="678">
      <c r="A678" s="454"/>
      <c r="B678" s="927"/>
      <c r="C678" s="580"/>
      <c r="D678" s="939"/>
      <c r="E678" s="940"/>
      <c r="F678" s="941"/>
      <c r="G678" s="937" t="str">
        <f t="array" ref="G678">xlookup(F678,'Internal Staffing Calculator'!E:E,'Internal Staffing Calculator'!C:C,"")</f>
        <v/>
      </c>
      <c r="H678" s="932" t="str">
        <f t="array" ref="H678">if(F678&lt;&gt;"", iferror(index('Internal Staffing Calculator'!B$8:B23500,match(F678,'Internal Staffing Calculator'!E$8:E23500,0)), "Not In Budget"),"")</f>
        <v/>
      </c>
      <c r="I678" s="184"/>
      <c r="J678" s="932">
        <f t="shared" si="1"/>
        <v>0</v>
      </c>
      <c r="K678" s="932">
        <f t="shared" si="2"/>
        <v>0</v>
      </c>
      <c r="L678" s="938" t="str">
        <f t="array" ref="L678">iferror(index('Internal Staffing Calculator'!F$8:F23500,match($F678,'Internal Staffing Calculator'!$E$8:$E23500,0),0),"")</f>
        <v/>
      </c>
    </row>
    <row r="679">
      <c r="A679" s="454"/>
      <c r="B679" s="927"/>
      <c r="C679" s="580"/>
      <c r="D679" s="939"/>
      <c r="E679" s="940"/>
      <c r="F679" s="941"/>
      <c r="G679" s="937" t="str">
        <f t="array" ref="G679">xlookup(F679,'Internal Staffing Calculator'!E:E,'Internal Staffing Calculator'!C:C,"")</f>
        <v/>
      </c>
      <c r="H679" s="932" t="str">
        <f t="array" ref="H679">if(F679&lt;&gt;"", iferror(index('Internal Staffing Calculator'!B$8:B23500,match(F679,'Internal Staffing Calculator'!E$8:E23500,0)), "Not In Budget"),"")</f>
        <v/>
      </c>
      <c r="I679" s="184"/>
      <c r="J679" s="932">
        <f t="shared" si="1"/>
        <v>0</v>
      </c>
      <c r="K679" s="932">
        <f t="shared" si="2"/>
        <v>0</v>
      </c>
      <c r="L679" s="938" t="str">
        <f t="array" ref="L679">iferror(index('Internal Staffing Calculator'!F$8:F23500,match($F679,'Internal Staffing Calculator'!$E$8:$E23500,0),0),"")</f>
        <v/>
      </c>
    </row>
    <row r="680">
      <c r="A680" s="454"/>
      <c r="B680" s="927"/>
      <c r="C680" s="580"/>
      <c r="D680" s="939"/>
      <c r="E680" s="940"/>
      <c r="F680" s="941"/>
      <c r="G680" s="937" t="str">
        <f t="array" ref="G680">xlookup(F680,'Internal Staffing Calculator'!E:E,'Internal Staffing Calculator'!C:C,"")</f>
        <v/>
      </c>
      <c r="H680" s="932" t="str">
        <f t="array" ref="H680">if(F680&lt;&gt;"", iferror(index('Internal Staffing Calculator'!B$8:B23500,match(F680,'Internal Staffing Calculator'!E$8:E23500,0)), "Not In Budget"),"")</f>
        <v/>
      </c>
      <c r="I680" s="184"/>
      <c r="J680" s="932">
        <f t="shared" si="1"/>
        <v>0</v>
      </c>
      <c r="K680" s="932">
        <f t="shared" si="2"/>
        <v>0</v>
      </c>
      <c r="L680" s="938" t="str">
        <f t="array" ref="L680">iferror(index('Internal Staffing Calculator'!F$8:F23500,match($F680,'Internal Staffing Calculator'!$E$8:$E23500,0),0),"")</f>
        <v/>
      </c>
    </row>
    <row r="681">
      <c r="A681" s="454"/>
      <c r="B681" s="927"/>
      <c r="C681" s="580"/>
      <c r="D681" s="939"/>
      <c r="E681" s="940"/>
      <c r="F681" s="941"/>
      <c r="G681" s="937" t="str">
        <f t="array" ref="G681">xlookup(F681,'Internal Staffing Calculator'!E:E,'Internal Staffing Calculator'!C:C,"")</f>
        <v/>
      </c>
      <c r="H681" s="932" t="str">
        <f t="array" ref="H681">if(F681&lt;&gt;"", iferror(index('Internal Staffing Calculator'!B$8:B23500,match(F681,'Internal Staffing Calculator'!E$8:E23500,0)), "Not In Budget"),"")</f>
        <v/>
      </c>
      <c r="I681" s="184"/>
      <c r="J681" s="932">
        <f t="shared" si="1"/>
        <v>0</v>
      </c>
      <c r="K681" s="932">
        <f t="shared" si="2"/>
        <v>0</v>
      </c>
      <c r="L681" s="938" t="str">
        <f t="array" ref="L681">iferror(index('Internal Staffing Calculator'!F$8:F23500,match($F681,'Internal Staffing Calculator'!$E$8:$E23500,0),0),"")</f>
        <v/>
      </c>
    </row>
    <row r="682">
      <c r="A682" s="454"/>
      <c r="B682" s="927"/>
      <c r="C682" s="580"/>
      <c r="D682" s="939"/>
      <c r="E682" s="940"/>
      <c r="F682" s="941"/>
      <c r="G682" s="937" t="str">
        <f t="array" ref="G682">xlookup(F682,'Internal Staffing Calculator'!E:E,'Internal Staffing Calculator'!C:C,"")</f>
        <v/>
      </c>
      <c r="H682" s="932" t="str">
        <f t="array" ref="H682">if(F682&lt;&gt;"", iferror(index('Internal Staffing Calculator'!B$8:B23500,match(F682,'Internal Staffing Calculator'!E$8:E23500,0)), "Not In Budget"),"")</f>
        <v/>
      </c>
      <c r="I682" s="184"/>
      <c r="J682" s="932">
        <f t="shared" si="1"/>
        <v>0</v>
      </c>
      <c r="K682" s="932">
        <f t="shared" si="2"/>
        <v>0</v>
      </c>
      <c r="L682" s="938" t="str">
        <f t="array" ref="L682">iferror(index('Internal Staffing Calculator'!F$8:F23500,match($F682,'Internal Staffing Calculator'!$E$8:$E23500,0),0),"")</f>
        <v/>
      </c>
    </row>
    <row r="683">
      <c r="A683" s="454"/>
      <c r="B683" s="927"/>
      <c r="C683" s="580"/>
      <c r="D683" s="939"/>
      <c r="E683" s="940"/>
      <c r="F683" s="941"/>
      <c r="G683" s="937" t="str">
        <f t="array" ref="G683">xlookup(F683,'Internal Staffing Calculator'!E:E,'Internal Staffing Calculator'!C:C,"")</f>
        <v/>
      </c>
      <c r="H683" s="932" t="str">
        <f t="array" ref="H683">if(F683&lt;&gt;"", iferror(index('Internal Staffing Calculator'!B$8:B23500,match(F683,'Internal Staffing Calculator'!E$8:E23500,0)), "Not In Budget"),"")</f>
        <v/>
      </c>
      <c r="I683" s="184"/>
      <c r="J683" s="932">
        <f t="shared" si="1"/>
        <v>0</v>
      </c>
      <c r="K683" s="932">
        <f t="shared" si="2"/>
        <v>0</v>
      </c>
      <c r="L683" s="938" t="str">
        <f t="array" ref="L683">iferror(index('Internal Staffing Calculator'!F$8:F23500,match($F683,'Internal Staffing Calculator'!$E$8:$E23500,0),0),"")</f>
        <v/>
      </c>
    </row>
    <row r="684">
      <c r="A684" s="454"/>
      <c r="B684" s="927"/>
      <c r="C684" s="580"/>
      <c r="D684" s="939"/>
      <c r="E684" s="940"/>
      <c r="F684" s="941"/>
      <c r="G684" s="937" t="str">
        <f t="array" ref="G684">xlookup(F684,'Internal Staffing Calculator'!E:E,'Internal Staffing Calculator'!C:C,"")</f>
        <v/>
      </c>
      <c r="H684" s="932" t="str">
        <f t="array" ref="H684">if(F684&lt;&gt;"", iferror(index('Internal Staffing Calculator'!B$8:B23500,match(F684,'Internal Staffing Calculator'!E$8:E23500,0)), "Not In Budget"),"")</f>
        <v/>
      </c>
      <c r="I684" s="184"/>
      <c r="J684" s="932">
        <f t="shared" si="1"/>
        <v>0</v>
      </c>
      <c r="K684" s="932">
        <f t="shared" si="2"/>
        <v>0</v>
      </c>
      <c r="L684" s="938" t="str">
        <f t="array" ref="L684">iferror(index('Internal Staffing Calculator'!F$8:F23500,match($F684,'Internal Staffing Calculator'!$E$8:$E23500,0),0),"")</f>
        <v/>
      </c>
    </row>
    <row r="685">
      <c r="A685" s="454"/>
      <c r="B685" s="927"/>
      <c r="C685" s="580"/>
      <c r="D685" s="939"/>
      <c r="E685" s="940"/>
      <c r="F685" s="941"/>
      <c r="G685" s="937" t="str">
        <f t="array" ref="G685">xlookup(F685,'Internal Staffing Calculator'!E:E,'Internal Staffing Calculator'!C:C,"")</f>
        <v/>
      </c>
      <c r="H685" s="932" t="str">
        <f t="array" ref="H685">if(F685&lt;&gt;"", iferror(index('Internal Staffing Calculator'!B$8:B23500,match(F685,'Internal Staffing Calculator'!E$8:E23500,0)), "Not In Budget"),"")</f>
        <v/>
      </c>
      <c r="I685" s="184"/>
      <c r="J685" s="932">
        <f t="shared" si="1"/>
        <v>0</v>
      </c>
      <c r="K685" s="932">
        <f t="shared" si="2"/>
        <v>0</v>
      </c>
      <c r="L685" s="938" t="str">
        <f t="array" ref="L685">iferror(index('Internal Staffing Calculator'!F$8:F23500,match($F685,'Internal Staffing Calculator'!$E$8:$E23500,0),0),"")</f>
        <v/>
      </c>
    </row>
    <row r="686">
      <c r="A686" s="454"/>
      <c r="B686" s="927"/>
      <c r="C686" s="580"/>
      <c r="D686" s="939"/>
      <c r="E686" s="940"/>
      <c r="F686" s="941"/>
      <c r="G686" s="937" t="str">
        <f t="array" ref="G686">xlookup(F686,'Internal Staffing Calculator'!E:E,'Internal Staffing Calculator'!C:C,"")</f>
        <v/>
      </c>
      <c r="H686" s="932" t="str">
        <f t="array" ref="H686">if(F686&lt;&gt;"", iferror(index('Internal Staffing Calculator'!B$8:B23500,match(F686,'Internal Staffing Calculator'!E$8:E23500,0)), "Not In Budget"),"")</f>
        <v/>
      </c>
      <c r="I686" s="184"/>
      <c r="J686" s="932">
        <f t="shared" si="1"/>
        <v>0</v>
      </c>
      <c r="K686" s="932">
        <f t="shared" si="2"/>
        <v>0</v>
      </c>
      <c r="L686" s="938" t="str">
        <f t="array" ref="L686">iferror(index('Internal Staffing Calculator'!F$8:F23500,match($F686,'Internal Staffing Calculator'!$E$8:$E23500,0),0),"")</f>
        <v/>
      </c>
    </row>
    <row r="687">
      <c r="A687" s="454"/>
      <c r="B687" s="927"/>
      <c r="C687" s="580"/>
      <c r="D687" s="939"/>
      <c r="E687" s="940"/>
      <c r="F687" s="941"/>
      <c r="G687" s="937" t="str">
        <f t="array" ref="G687">xlookup(F687,'Internal Staffing Calculator'!E:E,'Internal Staffing Calculator'!C:C,"")</f>
        <v/>
      </c>
      <c r="H687" s="932" t="str">
        <f t="array" ref="H687">if(F687&lt;&gt;"", iferror(index('Internal Staffing Calculator'!B$8:B23500,match(F687,'Internal Staffing Calculator'!E$8:E23500,0)), "Not In Budget"),"")</f>
        <v/>
      </c>
      <c r="I687" s="184"/>
      <c r="J687" s="932">
        <f t="shared" si="1"/>
        <v>0</v>
      </c>
      <c r="K687" s="932">
        <f t="shared" si="2"/>
        <v>0</v>
      </c>
      <c r="L687" s="938" t="str">
        <f t="array" ref="L687">iferror(index('Internal Staffing Calculator'!F$8:F23500,match($F687,'Internal Staffing Calculator'!$E$8:$E23500,0),0),"")</f>
        <v/>
      </c>
    </row>
    <row r="688">
      <c r="A688" s="454"/>
      <c r="B688" s="927"/>
      <c r="C688" s="580"/>
      <c r="D688" s="939"/>
      <c r="E688" s="940"/>
      <c r="F688" s="941"/>
      <c r="G688" s="937" t="str">
        <f t="array" ref="G688">xlookup(F688,'Internal Staffing Calculator'!E:E,'Internal Staffing Calculator'!C:C,"")</f>
        <v/>
      </c>
      <c r="H688" s="932" t="str">
        <f t="array" ref="H688">if(F688&lt;&gt;"", iferror(index('Internal Staffing Calculator'!B$8:B23500,match(F688,'Internal Staffing Calculator'!E$8:E23500,0)), "Not In Budget"),"")</f>
        <v/>
      </c>
      <c r="I688" s="184"/>
      <c r="J688" s="932">
        <f t="shared" si="1"/>
        <v>0</v>
      </c>
      <c r="K688" s="932">
        <f t="shared" si="2"/>
        <v>0</v>
      </c>
      <c r="L688" s="938" t="str">
        <f t="array" ref="L688">iferror(index('Internal Staffing Calculator'!F$8:F23500,match($F688,'Internal Staffing Calculator'!$E$8:$E23500,0),0),"")</f>
        <v/>
      </c>
    </row>
    <row r="689">
      <c r="A689" s="454"/>
      <c r="B689" s="927"/>
      <c r="C689" s="580"/>
      <c r="D689" s="939"/>
      <c r="E689" s="940"/>
      <c r="F689" s="941"/>
      <c r="G689" s="937" t="str">
        <f t="array" ref="G689">xlookup(F689,'Internal Staffing Calculator'!E:E,'Internal Staffing Calculator'!C:C,"")</f>
        <v/>
      </c>
      <c r="H689" s="932" t="str">
        <f t="array" ref="H689">if(F689&lt;&gt;"", iferror(index('Internal Staffing Calculator'!B$8:B23500,match(F689,'Internal Staffing Calculator'!E$8:E23500,0)), "Not In Budget"),"")</f>
        <v/>
      </c>
      <c r="I689" s="184"/>
      <c r="J689" s="932">
        <f t="shared" si="1"/>
        <v>0</v>
      </c>
      <c r="K689" s="932">
        <f t="shared" si="2"/>
        <v>0</v>
      </c>
      <c r="L689" s="938" t="str">
        <f t="array" ref="L689">iferror(index('Internal Staffing Calculator'!F$8:F23500,match($F689,'Internal Staffing Calculator'!$E$8:$E23500,0),0),"")</f>
        <v/>
      </c>
    </row>
    <row r="690">
      <c r="A690" s="454"/>
      <c r="B690" s="927"/>
      <c r="C690" s="580"/>
      <c r="D690" s="939"/>
      <c r="E690" s="940"/>
      <c r="F690" s="941"/>
      <c r="G690" s="937" t="str">
        <f t="array" ref="G690">xlookup(F690,'Internal Staffing Calculator'!E:E,'Internal Staffing Calculator'!C:C,"")</f>
        <v/>
      </c>
      <c r="H690" s="932" t="str">
        <f t="array" ref="H690">if(F690&lt;&gt;"", iferror(index('Internal Staffing Calculator'!B$8:B23500,match(F690,'Internal Staffing Calculator'!E$8:E23500,0)), "Not In Budget"),"")</f>
        <v/>
      </c>
      <c r="I690" s="184"/>
      <c r="J690" s="932">
        <f t="shared" si="1"/>
        <v>0</v>
      </c>
      <c r="K690" s="932">
        <f t="shared" si="2"/>
        <v>0</v>
      </c>
      <c r="L690" s="938" t="str">
        <f t="array" ref="L690">iferror(index('Internal Staffing Calculator'!F$8:F23500,match($F690,'Internal Staffing Calculator'!$E$8:$E23500,0),0),"")</f>
        <v/>
      </c>
    </row>
    <row r="691">
      <c r="A691" s="454"/>
      <c r="B691" s="927"/>
      <c r="C691" s="580"/>
      <c r="D691" s="939"/>
      <c r="E691" s="940"/>
      <c r="F691" s="941"/>
      <c r="G691" s="937" t="str">
        <f t="array" ref="G691">xlookup(F691,'Internal Staffing Calculator'!E:E,'Internal Staffing Calculator'!C:C,"")</f>
        <v/>
      </c>
      <c r="H691" s="932" t="str">
        <f t="array" ref="H691">if(F691&lt;&gt;"", iferror(index('Internal Staffing Calculator'!B$8:B23500,match(F691,'Internal Staffing Calculator'!E$8:E23500,0)), "Not In Budget"),"")</f>
        <v/>
      </c>
      <c r="I691" s="184"/>
      <c r="J691" s="932">
        <f t="shared" si="1"/>
        <v>0</v>
      </c>
      <c r="K691" s="932">
        <f t="shared" si="2"/>
        <v>0</v>
      </c>
      <c r="L691" s="938" t="str">
        <f t="array" ref="L691">iferror(index('Internal Staffing Calculator'!F$8:F23500,match($F691,'Internal Staffing Calculator'!$E$8:$E23500,0),0),"")</f>
        <v/>
      </c>
    </row>
    <row r="692">
      <c r="A692" s="454"/>
      <c r="B692" s="927"/>
      <c r="C692" s="580"/>
      <c r="D692" s="939"/>
      <c r="E692" s="940"/>
      <c r="F692" s="941"/>
      <c r="G692" s="937" t="str">
        <f t="array" ref="G692">xlookup(F692,'Internal Staffing Calculator'!E:E,'Internal Staffing Calculator'!C:C,"")</f>
        <v/>
      </c>
      <c r="H692" s="932" t="str">
        <f t="array" ref="H692">if(F692&lt;&gt;"", iferror(index('Internal Staffing Calculator'!B$8:B23500,match(F692,'Internal Staffing Calculator'!E$8:E23500,0)), "Not In Budget"),"")</f>
        <v/>
      </c>
      <c r="I692" s="184"/>
      <c r="J692" s="932">
        <f t="shared" si="1"/>
        <v>0</v>
      </c>
      <c r="K692" s="932">
        <f t="shared" si="2"/>
        <v>0</v>
      </c>
      <c r="L692" s="938" t="str">
        <f t="array" ref="L692">iferror(index('Internal Staffing Calculator'!F$8:F23500,match($F692,'Internal Staffing Calculator'!$E$8:$E23500,0),0),"")</f>
        <v/>
      </c>
    </row>
    <row r="693">
      <c r="A693" s="454"/>
      <c r="B693" s="927"/>
      <c r="C693" s="580"/>
      <c r="D693" s="939"/>
      <c r="E693" s="940"/>
      <c r="F693" s="941"/>
      <c r="G693" s="937" t="str">
        <f t="array" ref="G693">xlookup(F693,'Internal Staffing Calculator'!E:E,'Internal Staffing Calculator'!C:C,"")</f>
        <v/>
      </c>
      <c r="H693" s="932" t="str">
        <f t="array" ref="H693">if(F693&lt;&gt;"", iferror(index('Internal Staffing Calculator'!B$8:B23500,match(F693,'Internal Staffing Calculator'!E$8:E23500,0)), "Not In Budget"),"")</f>
        <v/>
      </c>
      <c r="I693" s="184"/>
      <c r="J693" s="932">
        <f t="shared" si="1"/>
        <v>0</v>
      </c>
      <c r="K693" s="932">
        <f t="shared" si="2"/>
        <v>0</v>
      </c>
      <c r="L693" s="938" t="str">
        <f t="array" ref="L693">iferror(index('Internal Staffing Calculator'!F$8:F23500,match($F693,'Internal Staffing Calculator'!$E$8:$E23500,0),0),"")</f>
        <v/>
      </c>
    </row>
    <row r="694">
      <c r="A694" s="454"/>
      <c r="B694" s="927"/>
      <c r="C694" s="580"/>
      <c r="D694" s="939"/>
      <c r="E694" s="940"/>
      <c r="F694" s="941"/>
      <c r="G694" s="937" t="str">
        <f t="array" ref="G694">xlookup(F694,'Internal Staffing Calculator'!E:E,'Internal Staffing Calculator'!C:C,"")</f>
        <v/>
      </c>
      <c r="H694" s="932" t="str">
        <f t="array" ref="H694">if(F694&lt;&gt;"", iferror(index('Internal Staffing Calculator'!B$8:B23500,match(F694,'Internal Staffing Calculator'!E$8:E23500,0)), "Not In Budget"),"")</f>
        <v/>
      </c>
      <c r="I694" s="184"/>
      <c r="J694" s="932">
        <f t="shared" si="1"/>
        <v>0</v>
      </c>
      <c r="K694" s="932">
        <f t="shared" si="2"/>
        <v>0</v>
      </c>
      <c r="L694" s="938" t="str">
        <f t="array" ref="L694">iferror(index('Internal Staffing Calculator'!F$8:F23500,match($F694,'Internal Staffing Calculator'!$E$8:$E23500,0),0),"")</f>
        <v/>
      </c>
    </row>
    <row r="695">
      <c r="A695" s="454"/>
      <c r="B695" s="927"/>
      <c r="C695" s="580"/>
      <c r="D695" s="939"/>
      <c r="E695" s="940"/>
      <c r="F695" s="941"/>
      <c r="G695" s="937" t="str">
        <f t="array" ref="G695">xlookup(F695,'Internal Staffing Calculator'!E:E,'Internal Staffing Calculator'!C:C,"")</f>
        <v/>
      </c>
      <c r="H695" s="932" t="str">
        <f t="array" ref="H695">if(F695&lt;&gt;"", iferror(index('Internal Staffing Calculator'!B$8:B23500,match(F695,'Internal Staffing Calculator'!E$8:E23500,0)), "Not In Budget"),"")</f>
        <v/>
      </c>
      <c r="I695" s="184"/>
      <c r="J695" s="932">
        <f t="shared" si="1"/>
        <v>0</v>
      </c>
      <c r="K695" s="932">
        <f t="shared" si="2"/>
        <v>0</v>
      </c>
      <c r="L695" s="938" t="str">
        <f t="array" ref="L695">iferror(index('Internal Staffing Calculator'!F$8:F23500,match($F695,'Internal Staffing Calculator'!$E$8:$E23500,0),0),"")</f>
        <v/>
      </c>
    </row>
    <row r="696">
      <c r="A696" s="454"/>
      <c r="B696" s="927"/>
      <c r="C696" s="580"/>
      <c r="D696" s="939"/>
      <c r="E696" s="940"/>
      <c r="F696" s="941"/>
      <c r="G696" s="937" t="str">
        <f t="array" ref="G696">xlookup(F696,'Internal Staffing Calculator'!E:E,'Internal Staffing Calculator'!C:C,"")</f>
        <v/>
      </c>
      <c r="H696" s="932" t="str">
        <f t="array" ref="H696">if(F696&lt;&gt;"", iferror(index('Internal Staffing Calculator'!B$8:B23500,match(F696,'Internal Staffing Calculator'!E$8:E23500,0)), "Not In Budget"),"")</f>
        <v/>
      </c>
      <c r="I696" s="184"/>
      <c r="J696" s="932">
        <f t="shared" si="1"/>
        <v>0</v>
      </c>
      <c r="K696" s="932">
        <f t="shared" si="2"/>
        <v>0</v>
      </c>
      <c r="L696" s="938" t="str">
        <f t="array" ref="L696">iferror(index('Internal Staffing Calculator'!F$8:F23500,match($F696,'Internal Staffing Calculator'!$E$8:$E23500,0),0),"")</f>
        <v/>
      </c>
    </row>
    <row r="697">
      <c r="A697" s="454"/>
      <c r="B697" s="927"/>
      <c r="C697" s="580"/>
      <c r="D697" s="939"/>
      <c r="E697" s="940"/>
      <c r="F697" s="941"/>
      <c r="G697" s="937" t="str">
        <f t="array" ref="G697">xlookup(F697,'Internal Staffing Calculator'!E:E,'Internal Staffing Calculator'!C:C,"")</f>
        <v/>
      </c>
      <c r="H697" s="932" t="str">
        <f t="array" ref="H697">if(F697&lt;&gt;"", iferror(index('Internal Staffing Calculator'!B$8:B23500,match(F697,'Internal Staffing Calculator'!E$8:E23500,0)), "Not In Budget"),"")</f>
        <v/>
      </c>
      <c r="I697" s="184"/>
      <c r="J697" s="932">
        <f t="shared" si="1"/>
        <v>0</v>
      </c>
      <c r="K697" s="932">
        <f t="shared" si="2"/>
        <v>0</v>
      </c>
      <c r="L697" s="938" t="str">
        <f t="array" ref="L697">iferror(index('Internal Staffing Calculator'!F$8:F23500,match($F697,'Internal Staffing Calculator'!$E$8:$E23500,0),0),"")</f>
        <v/>
      </c>
    </row>
    <row r="698">
      <c r="A698" s="454"/>
      <c r="B698" s="927"/>
      <c r="C698" s="580"/>
      <c r="D698" s="939"/>
      <c r="E698" s="940"/>
      <c r="F698" s="941"/>
      <c r="G698" s="937" t="str">
        <f t="array" ref="G698">xlookup(F698,'Internal Staffing Calculator'!E:E,'Internal Staffing Calculator'!C:C,"")</f>
        <v/>
      </c>
      <c r="H698" s="932" t="str">
        <f t="array" ref="H698">if(F698&lt;&gt;"", iferror(index('Internal Staffing Calculator'!B$8:B23500,match(F698,'Internal Staffing Calculator'!E$8:E23500,0)), "Not In Budget"),"")</f>
        <v/>
      </c>
      <c r="I698" s="184"/>
      <c r="J698" s="932">
        <f t="shared" si="1"/>
        <v>0</v>
      </c>
      <c r="K698" s="932">
        <f t="shared" si="2"/>
        <v>0</v>
      </c>
      <c r="L698" s="938" t="str">
        <f t="array" ref="L698">iferror(index('Internal Staffing Calculator'!F$8:F23500,match($F698,'Internal Staffing Calculator'!$E$8:$E23500,0),0),"")</f>
        <v/>
      </c>
    </row>
    <row r="699">
      <c r="A699" s="454"/>
      <c r="B699" s="927"/>
      <c r="C699" s="580"/>
      <c r="D699" s="939"/>
      <c r="E699" s="940"/>
      <c r="F699" s="941"/>
      <c r="G699" s="937" t="str">
        <f t="array" ref="G699">xlookup(F699,'Internal Staffing Calculator'!E:E,'Internal Staffing Calculator'!C:C,"")</f>
        <v/>
      </c>
      <c r="H699" s="932" t="str">
        <f t="array" ref="H699">if(F699&lt;&gt;"", iferror(index('Internal Staffing Calculator'!B$8:B23500,match(F699,'Internal Staffing Calculator'!E$8:E23500,0)), "Not In Budget"),"")</f>
        <v/>
      </c>
      <c r="I699" s="184"/>
      <c r="J699" s="932">
        <f t="shared" si="1"/>
        <v>0</v>
      </c>
      <c r="K699" s="932">
        <f t="shared" si="2"/>
        <v>0</v>
      </c>
      <c r="L699" s="938" t="str">
        <f t="array" ref="L699">iferror(index('Internal Staffing Calculator'!F$8:F23500,match($F699,'Internal Staffing Calculator'!$E$8:$E23500,0),0),"")</f>
        <v/>
      </c>
    </row>
    <row r="700">
      <c r="A700" s="454"/>
      <c r="B700" s="927"/>
      <c r="C700" s="580"/>
      <c r="D700" s="939"/>
      <c r="E700" s="940"/>
      <c r="F700" s="941"/>
      <c r="G700" s="937" t="str">
        <f t="array" ref="G700">xlookup(F700,'Internal Staffing Calculator'!E:E,'Internal Staffing Calculator'!C:C,"")</f>
        <v/>
      </c>
      <c r="H700" s="932" t="str">
        <f t="array" ref="H700">if(F700&lt;&gt;"", iferror(index('Internal Staffing Calculator'!B$8:B23500,match(F700,'Internal Staffing Calculator'!E$8:E23500,0)), "Not In Budget"),"")</f>
        <v/>
      </c>
      <c r="I700" s="184"/>
      <c r="J700" s="932">
        <f t="shared" si="1"/>
        <v>0</v>
      </c>
      <c r="K700" s="932">
        <f t="shared" si="2"/>
        <v>0</v>
      </c>
      <c r="L700" s="938" t="str">
        <f t="array" ref="L700">iferror(index('Internal Staffing Calculator'!F$8:F23500,match($F700,'Internal Staffing Calculator'!$E$8:$E23500,0),0),"")</f>
        <v/>
      </c>
    </row>
    <row r="701">
      <c r="A701" s="454"/>
      <c r="B701" s="927"/>
      <c r="C701" s="580"/>
      <c r="D701" s="939"/>
      <c r="E701" s="940"/>
      <c r="F701" s="941"/>
      <c r="G701" s="937" t="str">
        <f t="array" ref="G701">xlookup(F701,'Internal Staffing Calculator'!E:E,'Internal Staffing Calculator'!C:C,"")</f>
        <v/>
      </c>
      <c r="H701" s="932" t="str">
        <f t="array" ref="H701">if(F701&lt;&gt;"", iferror(index('Internal Staffing Calculator'!B$8:B23500,match(F701,'Internal Staffing Calculator'!E$8:E23500,0)), "Not In Budget"),"")</f>
        <v/>
      </c>
      <c r="I701" s="184"/>
      <c r="J701" s="932">
        <f t="shared" si="1"/>
        <v>0</v>
      </c>
      <c r="K701" s="932">
        <f t="shared" si="2"/>
        <v>0</v>
      </c>
      <c r="L701" s="938" t="str">
        <f t="array" ref="L701">iferror(index('Internal Staffing Calculator'!F$8:F23500,match($F701,'Internal Staffing Calculator'!$E$8:$E23500,0),0),"")</f>
        <v/>
      </c>
    </row>
    <row r="702">
      <c r="A702" s="454"/>
      <c r="B702" s="927"/>
      <c r="C702" s="580"/>
      <c r="D702" s="939"/>
      <c r="E702" s="940"/>
      <c r="F702" s="941"/>
      <c r="G702" s="937" t="str">
        <f t="array" ref="G702">xlookup(F702,'Internal Staffing Calculator'!E:E,'Internal Staffing Calculator'!C:C,"")</f>
        <v/>
      </c>
      <c r="H702" s="932" t="str">
        <f t="array" ref="H702">if(F702&lt;&gt;"", iferror(index('Internal Staffing Calculator'!B$8:B23500,match(F702,'Internal Staffing Calculator'!E$8:E23500,0)), "Not In Budget"),"")</f>
        <v/>
      </c>
      <c r="I702" s="184"/>
      <c r="J702" s="932">
        <f t="shared" si="1"/>
        <v>0</v>
      </c>
      <c r="K702" s="932">
        <f t="shared" si="2"/>
        <v>0</v>
      </c>
      <c r="L702" s="938" t="str">
        <f t="array" ref="L702">iferror(index('Internal Staffing Calculator'!F$8:F23500,match($F702,'Internal Staffing Calculator'!$E$8:$E23500,0),0),"")</f>
        <v/>
      </c>
    </row>
    <row r="703">
      <c r="A703" s="454"/>
      <c r="B703" s="927"/>
      <c r="C703" s="580"/>
      <c r="D703" s="939"/>
      <c r="E703" s="940"/>
      <c r="F703" s="941"/>
      <c r="G703" s="937" t="str">
        <f t="array" ref="G703">xlookup(F703,'Internal Staffing Calculator'!E:E,'Internal Staffing Calculator'!C:C,"")</f>
        <v/>
      </c>
      <c r="H703" s="932" t="str">
        <f t="array" ref="H703">if(F703&lt;&gt;"", iferror(index('Internal Staffing Calculator'!B$8:B23500,match(F703,'Internal Staffing Calculator'!E$8:E23500,0)), "Not In Budget"),"")</f>
        <v/>
      </c>
      <c r="I703" s="184"/>
      <c r="J703" s="932">
        <f t="shared" si="1"/>
        <v>0</v>
      </c>
      <c r="K703" s="932">
        <f t="shared" si="2"/>
        <v>0</v>
      </c>
      <c r="L703" s="938" t="str">
        <f t="array" ref="L703">iferror(index('Internal Staffing Calculator'!F$8:F23500,match($F703,'Internal Staffing Calculator'!$E$8:$E23500,0),0),"")</f>
        <v/>
      </c>
    </row>
    <row r="704">
      <c r="A704" s="454"/>
      <c r="B704" s="927"/>
      <c r="C704" s="580"/>
      <c r="D704" s="939"/>
      <c r="E704" s="940"/>
      <c r="F704" s="941"/>
      <c r="G704" s="937" t="str">
        <f t="array" ref="G704">xlookup(F704,'Internal Staffing Calculator'!E:E,'Internal Staffing Calculator'!C:C,"")</f>
        <v/>
      </c>
      <c r="H704" s="932" t="str">
        <f t="array" ref="H704">if(F704&lt;&gt;"", iferror(index('Internal Staffing Calculator'!B$8:B23500,match(F704,'Internal Staffing Calculator'!E$8:E23500,0)), "Not In Budget"),"")</f>
        <v/>
      </c>
      <c r="I704" s="184"/>
      <c r="J704" s="932">
        <f t="shared" si="1"/>
        <v>0</v>
      </c>
      <c r="K704" s="932">
        <f t="shared" si="2"/>
        <v>0</v>
      </c>
      <c r="L704" s="938" t="str">
        <f t="array" ref="L704">iferror(index('Internal Staffing Calculator'!F$8:F23500,match($F704,'Internal Staffing Calculator'!$E$8:$E23500,0),0),"")</f>
        <v/>
      </c>
    </row>
    <row r="705">
      <c r="A705" s="454"/>
      <c r="B705" s="927"/>
      <c r="C705" s="580"/>
      <c r="D705" s="939"/>
      <c r="E705" s="940"/>
      <c r="F705" s="941"/>
      <c r="G705" s="937" t="str">
        <f t="array" ref="G705">xlookup(F705,'Internal Staffing Calculator'!E:E,'Internal Staffing Calculator'!C:C,"")</f>
        <v/>
      </c>
      <c r="H705" s="932" t="str">
        <f t="array" ref="H705">if(F705&lt;&gt;"", iferror(index('Internal Staffing Calculator'!B$8:B23500,match(F705,'Internal Staffing Calculator'!E$8:E23500,0)), "Not In Budget"),"")</f>
        <v/>
      </c>
      <c r="I705" s="184"/>
      <c r="J705" s="932">
        <f t="shared" si="1"/>
        <v>0</v>
      </c>
      <c r="K705" s="932">
        <f t="shared" si="2"/>
        <v>0</v>
      </c>
      <c r="L705" s="938" t="str">
        <f t="array" ref="L705">iferror(index('Internal Staffing Calculator'!F$8:F23500,match($F705,'Internal Staffing Calculator'!$E$8:$E23500,0),0),"")</f>
        <v/>
      </c>
    </row>
    <row r="706">
      <c r="A706" s="454"/>
      <c r="B706" s="927"/>
      <c r="C706" s="580"/>
      <c r="D706" s="939"/>
      <c r="E706" s="940"/>
      <c r="F706" s="941"/>
      <c r="G706" s="937" t="str">
        <f t="array" ref="G706">xlookup(F706,'Internal Staffing Calculator'!E:E,'Internal Staffing Calculator'!C:C,"")</f>
        <v/>
      </c>
      <c r="H706" s="932" t="str">
        <f t="array" ref="H706">if(F706&lt;&gt;"", iferror(index('Internal Staffing Calculator'!B$8:B23500,match(F706,'Internal Staffing Calculator'!E$8:E23500,0)), "Not In Budget"),"")</f>
        <v/>
      </c>
      <c r="I706" s="184"/>
      <c r="J706" s="932">
        <f t="shared" si="1"/>
        <v>0</v>
      </c>
      <c r="K706" s="932">
        <f t="shared" si="2"/>
        <v>0</v>
      </c>
      <c r="L706" s="938" t="str">
        <f t="array" ref="L706">iferror(index('Internal Staffing Calculator'!F$8:F23500,match($F706,'Internal Staffing Calculator'!$E$8:$E23500,0),0),"")</f>
        <v/>
      </c>
    </row>
    <row r="707">
      <c r="A707" s="454"/>
      <c r="B707" s="927"/>
      <c r="C707" s="580"/>
      <c r="D707" s="939"/>
      <c r="E707" s="940"/>
      <c r="F707" s="941"/>
      <c r="G707" s="937" t="str">
        <f t="array" ref="G707">xlookup(F707,'Internal Staffing Calculator'!E:E,'Internal Staffing Calculator'!C:C,"")</f>
        <v/>
      </c>
      <c r="H707" s="932" t="str">
        <f t="array" ref="H707">if(F707&lt;&gt;"", iferror(index('Internal Staffing Calculator'!B$8:B23500,match(F707,'Internal Staffing Calculator'!E$8:E23500,0)), "Not In Budget"),"")</f>
        <v/>
      </c>
      <c r="I707" s="184"/>
      <c r="J707" s="932">
        <f t="shared" si="1"/>
        <v>0</v>
      </c>
      <c r="K707" s="932">
        <f t="shared" si="2"/>
        <v>0</v>
      </c>
      <c r="L707" s="938" t="str">
        <f t="array" ref="L707">iferror(index('Internal Staffing Calculator'!F$8:F23500,match($F707,'Internal Staffing Calculator'!$E$8:$E23500,0),0),"")</f>
        <v/>
      </c>
    </row>
    <row r="708">
      <c r="A708" s="454"/>
      <c r="B708" s="927"/>
      <c r="C708" s="580"/>
      <c r="D708" s="939"/>
      <c r="E708" s="940"/>
      <c r="F708" s="941"/>
      <c r="G708" s="937" t="str">
        <f t="array" ref="G708">xlookup(F708,'Internal Staffing Calculator'!E:E,'Internal Staffing Calculator'!C:C,"")</f>
        <v/>
      </c>
      <c r="H708" s="932" t="str">
        <f t="array" ref="H708">if(F708&lt;&gt;"", iferror(index('Internal Staffing Calculator'!B$8:B23500,match(F708,'Internal Staffing Calculator'!E$8:E23500,0)), "Not In Budget"),"")</f>
        <v/>
      </c>
      <c r="I708" s="184"/>
      <c r="J708" s="932">
        <f t="shared" si="1"/>
        <v>0</v>
      </c>
      <c r="K708" s="932">
        <f t="shared" si="2"/>
        <v>0</v>
      </c>
      <c r="L708" s="938" t="str">
        <f t="array" ref="L708">iferror(index('Internal Staffing Calculator'!F$8:F23500,match($F708,'Internal Staffing Calculator'!$E$8:$E23500,0),0),"")</f>
        <v/>
      </c>
    </row>
    <row r="709">
      <c r="A709" s="454"/>
      <c r="B709" s="927"/>
      <c r="C709" s="580"/>
      <c r="D709" s="939"/>
      <c r="E709" s="940"/>
      <c r="F709" s="941"/>
      <c r="G709" s="937" t="str">
        <f t="array" ref="G709">xlookup(F709,'Internal Staffing Calculator'!E:E,'Internal Staffing Calculator'!C:C,"")</f>
        <v/>
      </c>
      <c r="H709" s="932" t="str">
        <f t="array" ref="H709">if(F709&lt;&gt;"", iferror(index('Internal Staffing Calculator'!B$8:B23500,match(F709,'Internal Staffing Calculator'!E$8:E23500,0)), "Not In Budget"),"")</f>
        <v/>
      </c>
      <c r="I709" s="184"/>
      <c r="J709" s="932">
        <f t="shared" si="1"/>
        <v>0</v>
      </c>
      <c r="K709" s="932">
        <f t="shared" si="2"/>
        <v>0</v>
      </c>
      <c r="L709" s="938" t="str">
        <f t="array" ref="L709">iferror(index('Internal Staffing Calculator'!F$8:F23500,match($F709,'Internal Staffing Calculator'!$E$8:$E23500,0),0),"")</f>
        <v/>
      </c>
    </row>
    <row r="710">
      <c r="A710" s="454"/>
      <c r="B710" s="927"/>
      <c r="C710" s="580"/>
      <c r="D710" s="939"/>
      <c r="E710" s="940"/>
      <c r="F710" s="941"/>
      <c r="G710" s="937" t="str">
        <f t="array" ref="G710">xlookup(F710,'Internal Staffing Calculator'!E:E,'Internal Staffing Calculator'!C:C,"")</f>
        <v/>
      </c>
      <c r="H710" s="932" t="str">
        <f t="array" ref="H710">if(F710&lt;&gt;"", iferror(index('Internal Staffing Calculator'!B$8:B23500,match(F710,'Internal Staffing Calculator'!E$8:E23500,0)), "Not In Budget"),"")</f>
        <v/>
      </c>
      <c r="I710" s="184"/>
      <c r="J710" s="932">
        <f t="shared" si="1"/>
        <v>0</v>
      </c>
      <c r="K710" s="932">
        <f t="shared" si="2"/>
        <v>0</v>
      </c>
      <c r="L710" s="938" t="str">
        <f t="array" ref="L710">iferror(index('Internal Staffing Calculator'!F$8:F23500,match($F710,'Internal Staffing Calculator'!$E$8:$E23500,0),0),"")</f>
        <v/>
      </c>
    </row>
    <row r="711">
      <c r="A711" s="454"/>
      <c r="B711" s="927"/>
      <c r="C711" s="580"/>
      <c r="D711" s="939"/>
      <c r="E711" s="940"/>
      <c r="F711" s="941"/>
      <c r="G711" s="937" t="str">
        <f t="array" ref="G711">xlookup(F711,'Internal Staffing Calculator'!E:E,'Internal Staffing Calculator'!C:C,"")</f>
        <v/>
      </c>
      <c r="H711" s="932" t="str">
        <f t="array" ref="H711">if(F711&lt;&gt;"", iferror(index('Internal Staffing Calculator'!B$8:B23500,match(F711,'Internal Staffing Calculator'!E$8:E23500,0)), "Not In Budget"),"")</f>
        <v/>
      </c>
      <c r="I711" s="184"/>
      <c r="J711" s="932">
        <f t="shared" si="1"/>
        <v>0</v>
      </c>
      <c r="K711" s="932">
        <f t="shared" si="2"/>
        <v>0</v>
      </c>
      <c r="L711" s="938" t="str">
        <f t="array" ref="L711">iferror(index('Internal Staffing Calculator'!F$8:F23500,match($F711,'Internal Staffing Calculator'!$E$8:$E23500,0),0),"")</f>
        <v/>
      </c>
    </row>
    <row r="712">
      <c r="A712" s="454"/>
      <c r="B712" s="927"/>
      <c r="C712" s="580"/>
      <c r="D712" s="939"/>
      <c r="E712" s="940"/>
      <c r="F712" s="941"/>
      <c r="G712" s="937" t="str">
        <f t="array" ref="G712">xlookup(F712,'Internal Staffing Calculator'!E:E,'Internal Staffing Calculator'!C:C,"")</f>
        <v/>
      </c>
      <c r="H712" s="932" t="str">
        <f t="array" ref="H712">if(F712&lt;&gt;"", iferror(index('Internal Staffing Calculator'!B$8:B23500,match(F712,'Internal Staffing Calculator'!E$8:E23500,0)), "Not In Budget"),"")</f>
        <v/>
      </c>
      <c r="I712" s="184"/>
      <c r="J712" s="932">
        <f t="shared" si="1"/>
        <v>0</v>
      </c>
      <c r="K712" s="932">
        <f t="shared" si="2"/>
        <v>0</v>
      </c>
      <c r="L712" s="938" t="str">
        <f t="array" ref="L712">iferror(index('Internal Staffing Calculator'!F$8:F23500,match($F712,'Internal Staffing Calculator'!$E$8:$E23500,0),0),"")</f>
        <v/>
      </c>
    </row>
    <row r="713">
      <c r="A713" s="454"/>
      <c r="B713" s="927"/>
      <c r="C713" s="580"/>
      <c r="D713" s="939"/>
      <c r="E713" s="940"/>
      <c r="F713" s="941"/>
      <c r="G713" s="937" t="str">
        <f t="array" ref="G713">xlookup(F713,'Internal Staffing Calculator'!E:E,'Internal Staffing Calculator'!C:C,"")</f>
        <v/>
      </c>
      <c r="H713" s="932" t="str">
        <f t="array" ref="H713">if(F713&lt;&gt;"", iferror(index('Internal Staffing Calculator'!B$8:B23500,match(F713,'Internal Staffing Calculator'!E$8:E23500,0)), "Not In Budget"),"")</f>
        <v/>
      </c>
      <c r="I713" s="184"/>
      <c r="J713" s="932">
        <f t="shared" si="1"/>
        <v>0</v>
      </c>
      <c r="K713" s="932">
        <f t="shared" si="2"/>
        <v>0</v>
      </c>
      <c r="L713" s="938" t="str">
        <f t="array" ref="L713">iferror(index('Internal Staffing Calculator'!F$8:F23500,match($F713,'Internal Staffing Calculator'!$E$8:$E23500,0),0),"")</f>
        <v/>
      </c>
    </row>
    <row r="714">
      <c r="A714" s="454"/>
      <c r="B714" s="927"/>
      <c r="C714" s="580"/>
      <c r="D714" s="939"/>
      <c r="E714" s="940"/>
      <c r="F714" s="941"/>
      <c r="G714" s="937" t="str">
        <f t="array" ref="G714">xlookup(F714,'Internal Staffing Calculator'!E:E,'Internal Staffing Calculator'!C:C,"")</f>
        <v/>
      </c>
      <c r="H714" s="932" t="str">
        <f t="array" ref="H714">if(F714&lt;&gt;"", iferror(index('Internal Staffing Calculator'!B$8:B23500,match(F714,'Internal Staffing Calculator'!E$8:E23500,0)), "Not In Budget"),"")</f>
        <v/>
      </c>
      <c r="I714" s="184"/>
      <c r="J714" s="932">
        <f t="shared" si="1"/>
        <v>0</v>
      </c>
      <c r="K714" s="932">
        <f t="shared" si="2"/>
        <v>0</v>
      </c>
      <c r="L714" s="938" t="str">
        <f t="array" ref="L714">iferror(index('Internal Staffing Calculator'!F$8:F23500,match($F714,'Internal Staffing Calculator'!$E$8:$E23500,0),0),"")</f>
        <v/>
      </c>
    </row>
    <row r="715">
      <c r="A715" s="454"/>
      <c r="B715" s="927"/>
      <c r="C715" s="580"/>
      <c r="D715" s="939"/>
      <c r="E715" s="940"/>
      <c r="F715" s="941"/>
      <c r="G715" s="937" t="str">
        <f t="array" ref="G715">xlookup(F715,'Internal Staffing Calculator'!E:E,'Internal Staffing Calculator'!C:C,"")</f>
        <v/>
      </c>
      <c r="H715" s="932" t="str">
        <f t="array" ref="H715">if(F715&lt;&gt;"", iferror(index('Internal Staffing Calculator'!B$8:B23500,match(F715,'Internal Staffing Calculator'!E$8:E23500,0)), "Not In Budget"),"")</f>
        <v/>
      </c>
      <c r="I715" s="184"/>
      <c r="J715" s="932">
        <f t="shared" si="1"/>
        <v>0</v>
      </c>
      <c r="K715" s="932">
        <f t="shared" si="2"/>
        <v>0</v>
      </c>
      <c r="L715" s="938" t="str">
        <f t="array" ref="L715">iferror(index('Internal Staffing Calculator'!F$8:F23500,match($F715,'Internal Staffing Calculator'!$E$8:$E23500,0),0),"")</f>
        <v/>
      </c>
    </row>
    <row r="716">
      <c r="A716" s="454"/>
      <c r="B716" s="927"/>
      <c r="C716" s="580"/>
      <c r="D716" s="939"/>
      <c r="E716" s="940"/>
      <c r="F716" s="941"/>
      <c r="G716" s="937" t="str">
        <f t="array" ref="G716">xlookup(F716,'Internal Staffing Calculator'!E:E,'Internal Staffing Calculator'!C:C,"")</f>
        <v/>
      </c>
      <c r="H716" s="932" t="str">
        <f t="array" ref="H716">if(F716&lt;&gt;"", iferror(index('Internal Staffing Calculator'!B$8:B23500,match(F716,'Internal Staffing Calculator'!E$8:E23500,0)), "Not In Budget"),"")</f>
        <v/>
      </c>
      <c r="I716" s="184"/>
      <c r="J716" s="932">
        <f t="shared" si="1"/>
        <v>0</v>
      </c>
      <c r="K716" s="932">
        <f t="shared" si="2"/>
        <v>0</v>
      </c>
      <c r="L716" s="938" t="str">
        <f t="array" ref="L716">iferror(index('Internal Staffing Calculator'!F$8:F23500,match($F716,'Internal Staffing Calculator'!$E$8:$E23500,0),0),"")</f>
        <v/>
      </c>
    </row>
    <row r="717">
      <c r="A717" s="454"/>
      <c r="B717" s="927"/>
      <c r="C717" s="580"/>
      <c r="D717" s="939"/>
      <c r="E717" s="940"/>
      <c r="F717" s="941"/>
      <c r="G717" s="937" t="str">
        <f t="array" ref="G717">xlookup(F717,'Internal Staffing Calculator'!E:E,'Internal Staffing Calculator'!C:C,"")</f>
        <v/>
      </c>
      <c r="H717" s="932" t="str">
        <f t="array" ref="H717">if(F717&lt;&gt;"", iferror(index('Internal Staffing Calculator'!B$8:B23500,match(F717,'Internal Staffing Calculator'!E$8:E23500,0)), "Not In Budget"),"")</f>
        <v/>
      </c>
      <c r="I717" s="184"/>
      <c r="J717" s="932">
        <f t="shared" si="1"/>
        <v>0</v>
      </c>
      <c r="K717" s="932">
        <f t="shared" si="2"/>
        <v>0</v>
      </c>
      <c r="L717" s="938" t="str">
        <f t="array" ref="L717">iferror(index('Internal Staffing Calculator'!F$8:F23500,match($F717,'Internal Staffing Calculator'!$E$8:$E23500,0),0),"")</f>
        <v/>
      </c>
    </row>
    <row r="718">
      <c r="A718" s="454"/>
      <c r="B718" s="927"/>
      <c r="C718" s="580"/>
      <c r="D718" s="939"/>
      <c r="E718" s="940"/>
      <c r="F718" s="941"/>
      <c r="G718" s="937" t="str">
        <f t="array" ref="G718">xlookup(F718,'Internal Staffing Calculator'!E:E,'Internal Staffing Calculator'!C:C,"")</f>
        <v/>
      </c>
      <c r="H718" s="932" t="str">
        <f t="array" ref="H718">if(F718&lt;&gt;"", iferror(index('Internal Staffing Calculator'!B$8:B23500,match(F718,'Internal Staffing Calculator'!E$8:E23500,0)), "Not In Budget"),"")</f>
        <v/>
      </c>
      <c r="I718" s="184"/>
      <c r="J718" s="932">
        <f t="shared" si="1"/>
        <v>0</v>
      </c>
      <c r="K718" s="932">
        <f t="shared" si="2"/>
        <v>0</v>
      </c>
      <c r="L718" s="938" t="str">
        <f t="array" ref="L718">iferror(index('Internal Staffing Calculator'!F$8:F23500,match($F718,'Internal Staffing Calculator'!$E$8:$E23500,0),0),"")</f>
        <v/>
      </c>
    </row>
    <row r="719">
      <c r="A719" s="454"/>
      <c r="B719" s="927"/>
      <c r="C719" s="580"/>
      <c r="D719" s="939"/>
      <c r="E719" s="940"/>
      <c r="F719" s="941"/>
      <c r="G719" s="937" t="str">
        <f t="array" ref="G719">xlookup(F719,'Internal Staffing Calculator'!E:E,'Internal Staffing Calculator'!C:C,"")</f>
        <v/>
      </c>
      <c r="H719" s="932" t="str">
        <f t="array" ref="H719">if(F719&lt;&gt;"", iferror(index('Internal Staffing Calculator'!B$8:B23500,match(F719,'Internal Staffing Calculator'!E$8:E23500,0)), "Not In Budget"),"")</f>
        <v/>
      </c>
      <c r="I719" s="184"/>
      <c r="J719" s="932">
        <f t="shared" si="1"/>
        <v>0</v>
      </c>
      <c r="K719" s="932">
        <f t="shared" si="2"/>
        <v>0</v>
      </c>
      <c r="L719" s="938" t="str">
        <f t="array" ref="L719">iferror(index('Internal Staffing Calculator'!F$8:F23500,match($F719,'Internal Staffing Calculator'!$E$8:$E23500,0),0),"")</f>
        <v/>
      </c>
    </row>
    <row r="720">
      <c r="A720" s="454"/>
      <c r="B720" s="927"/>
      <c r="C720" s="580"/>
      <c r="D720" s="939"/>
      <c r="E720" s="940"/>
      <c r="F720" s="941"/>
      <c r="G720" s="937" t="str">
        <f t="array" ref="G720">xlookup(F720,'Internal Staffing Calculator'!E:E,'Internal Staffing Calculator'!C:C,"")</f>
        <v/>
      </c>
      <c r="H720" s="932" t="str">
        <f t="array" ref="H720">if(F720&lt;&gt;"", iferror(index('Internal Staffing Calculator'!B$8:B23500,match(F720,'Internal Staffing Calculator'!E$8:E23500,0)), "Not In Budget"),"")</f>
        <v/>
      </c>
      <c r="I720" s="184"/>
      <c r="J720" s="932">
        <f t="shared" si="1"/>
        <v>0</v>
      </c>
      <c r="K720" s="932">
        <f t="shared" si="2"/>
        <v>0</v>
      </c>
      <c r="L720" s="938" t="str">
        <f t="array" ref="L720">iferror(index('Internal Staffing Calculator'!F$8:F23500,match($F720,'Internal Staffing Calculator'!$E$8:$E23500,0),0),"")</f>
        <v/>
      </c>
    </row>
    <row r="721">
      <c r="A721" s="454"/>
      <c r="B721" s="927"/>
      <c r="C721" s="580"/>
      <c r="D721" s="939"/>
      <c r="E721" s="940"/>
      <c r="F721" s="941"/>
      <c r="G721" s="937" t="str">
        <f t="array" ref="G721">xlookup(F721,'Internal Staffing Calculator'!E:E,'Internal Staffing Calculator'!C:C,"")</f>
        <v/>
      </c>
      <c r="H721" s="932" t="str">
        <f t="array" ref="H721">if(F721&lt;&gt;"", iferror(index('Internal Staffing Calculator'!B$8:B23500,match(F721,'Internal Staffing Calculator'!E$8:E23500,0)), "Not In Budget"),"")</f>
        <v/>
      </c>
      <c r="I721" s="184"/>
      <c r="J721" s="932">
        <f t="shared" si="1"/>
        <v>0</v>
      </c>
      <c r="K721" s="932">
        <f t="shared" si="2"/>
        <v>0</v>
      </c>
      <c r="L721" s="938" t="str">
        <f t="array" ref="L721">iferror(index('Internal Staffing Calculator'!F$8:F23500,match($F721,'Internal Staffing Calculator'!$E$8:$E23500,0),0),"")</f>
        <v/>
      </c>
    </row>
    <row r="722">
      <c r="A722" s="454"/>
      <c r="B722" s="927"/>
      <c r="C722" s="580"/>
      <c r="D722" s="939"/>
      <c r="E722" s="940"/>
      <c r="F722" s="941"/>
      <c r="G722" s="937" t="str">
        <f t="array" ref="G722">xlookup(F722,'Internal Staffing Calculator'!E:E,'Internal Staffing Calculator'!C:C,"")</f>
        <v/>
      </c>
      <c r="H722" s="932" t="str">
        <f t="array" ref="H722">if(F722&lt;&gt;"", iferror(index('Internal Staffing Calculator'!B$8:B23500,match(F722,'Internal Staffing Calculator'!E$8:E23500,0)), "Not In Budget"),"")</f>
        <v/>
      </c>
      <c r="I722" s="184"/>
      <c r="J722" s="932">
        <f t="shared" si="1"/>
        <v>0</v>
      </c>
      <c r="K722" s="932">
        <f t="shared" si="2"/>
        <v>0</v>
      </c>
      <c r="L722" s="938" t="str">
        <f t="array" ref="L722">iferror(index('Internal Staffing Calculator'!F$8:F23500,match($F722,'Internal Staffing Calculator'!$E$8:$E23500,0),0),"")</f>
        <v/>
      </c>
    </row>
    <row r="723">
      <c r="A723" s="454"/>
      <c r="B723" s="927"/>
      <c r="C723" s="580"/>
      <c r="D723" s="939"/>
      <c r="E723" s="940"/>
      <c r="F723" s="941"/>
      <c r="G723" s="937" t="str">
        <f t="array" ref="G723">xlookup(F723,'Internal Staffing Calculator'!E:E,'Internal Staffing Calculator'!C:C,"")</f>
        <v/>
      </c>
      <c r="H723" s="932" t="str">
        <f t="array" ref="H723">if(F723&lt;&gt;"", iferror(index('Internal Staffing Calculator'!B$8:B23500,match(F723,'Internal Staffing Calculator'!E$8:E23500,0)), "Not In Budget"),"")</f>
        <v/>
      </c>
      <c r="I723" s="184"/>
      <c r="J723" s="932">
        <f t="shared" si="1"/>
        <v>0</v>
      </c>
      <c r="K723" s="932">
        <f t="shared" si="2"/>
        <v>0</v>
      </c>
      <c r="L723" s="938" t="str">
        <f t="array" ref="L723">iferror(index('Internal Staffing Calculator'!F$8:F23500,match($F723,'Internal Staffing Calculator'!$E$8:$E23500,0),0),"")</f>
        <v/>
      </c>
    </row>
    <row r="724">
      <c r="A724" s="454"/>
      <c r="B724" s="927"/>
      <c r="C724" s="580"/>
      <c r="D724" s="939"/>
      <c r="E724" s="940"/>
      <c r="F724" s="941"/>
      <c r="G724" s="937" t="str">
        <f t="array" ref="G724">xlookup(F724,'Internal Staffing Calculator'!E:E,'Internal Staffing Calculator'!C:C,"")</f>
        <v/>
      </c>
      <c r="H724" s="932" t="str">
        <f t="array" ref="H724">if(F724&lt;&gt;"", iferror(index('Internal Staffing Calculator'!B$8:B23500,match(F724,'Internal Staffing Calculator'!E$8:E23500,0)), "Not In Budget"),"")</f>
        <v/>
      </c>
      <c r="I724" s="184"/>
      <c r="J724" s="932">
        <f t="shared" si="1"/>
        <v>0</v>
      </c>
      <c r="K724" s="932">
        <f t="shared" si="2"/>
        <v>0</v>
      </c>
      <c r="L724" s="938" t="str">
        <f t="array" ref="L724">iferror(index('Internal Staffing Calculator'!F$8:F23500,match($F724,'Internal Staffing Calculator'!$E$8:$E23500,0),0),"")</f>
        <v/>
      </c>
    </row>
    <row r="725">
      <c r="A725" s="454"/>
      <c r="B725" s="927"/>
      <c r="C725" s="580"/>
      <c r="D725" s="939"/>
      <c r="E725" s="940"/>
      <c r="F725" s="941"/>
      <c r="G725" s="937" t="str">
        <f t="array" ref="G725">xlookup(F725,'Internal Staffing Calculator'!E:E,'Internal Staffing Calculator'!C:C,"")</f>
        <v/>
      </c>
      <c r="H725" s="932" t="str">
        <f t="array" ref="H725">if(F725&lt;&gt;"", iferror(index('Internal Staffing Calculator'!B$8:B23500,match(F725,'Internal Staffing Calculator'!E$8:E23500,0)), "Not In Budget"),"")</f>
        <v/>
      </c>
      <c r="I725" s="184"/>
      <c r="J725" s="932">
        <f t="shared" si="1"/>
        <v>0</v>
      </c>
      <c r="K725" s="932">
        <f t="shared" si="2"/>
        <v>0</v>
      </c>
      <c r="L725" s="938" t="str">
        <f t="array" ref="L725">iferror(index('Internal Staffing Calculator'!F$8:F23500,match($F725,'Internal Staffing Calculator'!$E$8:$E23500,0),0),"")</f>
        <v/>
      </c>
    </row>
    <row r="726">
      <c r="A726" s="454"/>
      <c r="B726" s="927"/>
      <c r="C726" s="580"/>
      <c r="D726" s="939"/>
      <c r="E726" s="940"/>
      <c r="F726" s="941"/>
      <c r="G726" s="937" t="str">
        <f t="array" ref="G726">xlookup(F726,'Internal Staffing Calculator'!E:E,'Internal Staffing Calculator'!C:C,"")</f>
        <v/>
      </c>
      <c r="H726" s="932" t="str">
        <f t="array" ref="H726">if(F726&lt;&gt;"", iferror(index('Internal Staffing Calculator'!B$8:B23500,match(F726,'Internal Staffing Calculator'!E$8:E23500,0)), "Not In Budget"),"")</f>
        <v/>
      </c>
      <c r="I726" s="184"/>
      <c r="J726" s="932">
        <f t="shared" si="1"/>
        <v>0</v>
      </c>
      <c r="K726" s="932">
        <f t="shared" si="2"/>
        <v>0</v>
      </c>
      <c r="L726" s="938" t="str">
        <f t="array" ref="L726">iferror(index('Internal Staffing Calculator'!F$8:F23500,match($F726,'Internal Staffing Calculator'!$E$8:$E23500,0),0),"")</f>
        <v/>
      </c>
    </row>
    <row r="727">
      <c r="A727" s="454"/>
      <c r="B727" s="927"/>
      <c r="C727" s="580"/>
      <c r="D727" s="939"/>
      <c r="E727" s="940"/>
      <c r="F727" s="941"/>
      <c r="G727" s="937" t="str">
        <f t="array" ref="G727">xlookup(F727,'Internal Staffing Calculator'!E:E,'Internal Staffing Calculator'!C:C,"")</f>
        <v/>
      </c>
      <c r="H727" s="932" t="str">
        <f t="array" ref="H727">if(F727&lt;&gt;"", iferror(index('Internal Staffing Calculator'!B$8:B23500,match(F727,'Internal Staffing Calculator'!E$8:E23500,0)), "Not In Budget"),"")</f>
        <v/>
      </c>
      <c r="I727" s="184"/>
      <c r="J727" s="932">
        <f t="shared" si="1"/>
        <v>0</v>
      </c>
      <c r="K727" s="932">
        <f t="shared" si="2"/>
        <v>0</v>
      </c>
      <c r="L727" s="938" t="str">
        <f t="array" ref="L727">iferror(index('Internal Staffing Calculator'!F$8:F23500,match($F727,'Internal Staffing Calculator'!$E$8:$E23500,0),0),"")</f>
        <v/>
      </c>
    </row>
    <row r="728">
      <c r="A728" s="454"/>
      <c r="B728" s="927"/>
      <c r="C728" s="580"/>
      <c r="D728" s="939"/>
      <c r="E728" s="940"/>
      <c r="F728" s="941"/>
      <c r="G728" s="937" t="str">
        <f t="array" ref="G728">xlookup(F728,'Internal Staffing Calculator'!E:E,'Internal Staffing Calculator'!C:C,"")</f>
        <v/>
      </c>
      <c r="H728" s="932" t="str">
        <f t="array" ref="H728">if(F728&lt;&gt;"", iferror(index('Internal Staffing Calculator'!B$8:B23500,match(F728,'Internal Staffing Calculator'!E$8:E23500,0)), "Not In Budget"),"")</f>
        <v/>
      </c>
      <c r="I728" s="184"/>
      <c r="J728" s="932">
        <f t="shared" si="1"/>
        <v>0</v>
      </c>
      <c r="K728" s="932">
        <f t="shared" si="2"/>
        <v>0</v>
      </c>
      <c r="L728" s="938" t="str">
        <f t="array" ref="L728">iferror(index('Internal Staffing Calculator'!F$8:F23500,match($F728,'Internal Staffing Calculator'!$E$8:$E23500,0),0),"")</f>
        <v/>
      </c>
    </row>
    <row r="729">
      <c r="A729" s="454"/>
      <c r="B729" s="927"/>
      <c r="C729" s="580"/>
      <c r="D729" s="939"/>
      <c r="E729" s="940"/>
      <c r="F729" s="941"/>
      <c r="G729" s="937" t="str">
        <f t="array" ref="G729">xlookup(F729,'Internal Staffing Calculator'!E:E,'Internal Staffing Calculator'!C:C,"")</f>
        <v/>
      </c>
      <c r="H729" s="932" t="str">
        <f t="array" ref="H729">if(F729&lt;&gt;"", iferror(index('Internal Staffing Calculator'!B$8:B23500,match(F729,'Internal Staffing Calculator'!E$8:E23500,0)), "Not In Budget"),"")</f>
        <v/>
      </c>
      <c r="I729" s="184"/>
      <c r="J729" s="932">
        <f t="shared" si="1"/>
        <v>0</v>
      </c>
      <c r="K729" s="932">
        <f t="shared" si="2"/>
        <v>0</v>
      </c>
      <c r="L729" s="938" t="str">
        <f t="array" ref="L729">iferror(index('Internal Staffing Calculator'!F$8:F23500,match($F729,'Internal Staffing Calculator'!$E$8:$E23500,0),0),"")</f>
        <v/>
      </c>
    </row>
    <row r="730">
      <c r="A730" s="454"/>
      <c r="B730" s="927"/>
      <c r="C730" s="580"/>
      <c r="D730" s="939"/>
      <c r="E730" s="940"/>
      <c r="F730" s="941"/>
      <c r="G730" s="937" t="str">
        <f t="array" ref="G730">xlookup(F730,'Internal Staffing Calculator'!E:E,'Internal Staffing Calculator'!C:C,"")</f>
        <v/>
      </c>
      <c r="H730" s="932" t="str">
        <f t="array" ref="H730">if(F730&lt;&gt;"", iferror(index('Internal Staffing Calculator'!B$8:B23500,match(F730,'Internal Staffing Calculator'!E$8:E23500,0)), "Not In Budget"),"")</f>
        <v/>
      </c>
      <c r="I730" s="184"/>
      <c r="J730" s="932">
        <f t="shared" si="1"/>
        <v>0</v>
      </c>
      <c r="K730" s="932">
        <f t="shared" si="2"/>
        <v>0</v>
      </c>
      <c r="L730" s="938" t="str">
        <f t="array" ref="L730">iferror(index('Internal Staffing Calculator'!F$8:F23500,match($F730,'Internal Staffing Calculator'!$E$8:$E23500,0),0),"")</f>
        <v/>
      </c>
    </row>
    <row r="731">
      <c r="A731" s="454"/>
      <c r="B731" s="927"/>
      <c r="C731" s="580"/>
      <c r="D731" s="939"/>
      <c r="E731" s="940"/>
      <c r="F731" s="941"/>
      <c r="G731" s="937" t="str">
        <f t="array" ref="G731">xlookup(F731,'Internal Staffing Calculator'!E:E,'Internal Staffing Calculator'!C:C,"")</f>
        <v/>
      </c>
      <c r="H731" s="932" t="str">
        <f t="array" ref="H731">if(F731&lt;&gt;"", iferror(index('Internal Staffing Calculator'!B$8:B23500,match(F731,'Internal Staffing Calculator'!E$8:E23500,0)), "Not In Budget"),"")</f>
        <v/>
      </c>
      <c r="I731" s="184"/>
      <c r="J731" s="932">
        <f t="shared" si="1"/>
        <v>0</v>
      </c>
      <c r="K731" s="932">
        <f t="shared" si="2"/>
        <v>0</v>
      </c>
      <c r="L731" s="938" t="str">
        <f t="array" ref="L731">iferror(index('Internal Staffing Calculator'!F$8:F23500,match($F731,'Internal Staffing Calculator'!$E$8:$E23500,0),0),"")</f>
        <v/>
      </c>
    </row>
    <row r="732">
      <c r="A732" s="454"/>
      <c r="B732" s="927"/>
      <c r="C732" s="580"/>
      <c r="D732" s="939"/>
      <c r="E732" s="940"/>
      <c r="F732" s="941"/>
      <c r="G732" s="937" t="str">
        <f t="array" ref="G732">xlookup(F732,'Internal Staffing Calculator'!E:E,'Internal Staffing Calculator'!C:C,"")</f>
        <v/>
      </c>
      <c r="H732" s="932" t="str">
        <f t="array" ref="H732">if(F732&lt;&gt;"", iferror(index('Internal Staffing Calculator'!B$8:B23500,match(F732,'Internal Staffing Calculator'!E$8:E23500,0)), "Not In Budget"),"")</f>
        <v/>
      </c>
      <c r="I732" s="184"/>
      <c r="J732" s="932">
        <f t="shared" si="1"/>
        <v>0</v>
      </c>
      <c r="K732" s="932">
        <f t="shared" si="2"/>
        <v>0</v>
      </c>
      <c r="L732" s="938" t="str">
        <f t="array" ref="L732">iferror(index('Internal Staffing Calculator'!F$8:F23500,match($F732,'Internal Staffing Calculator'!$E$8:$E23500,0),0),"")</f>
        <v/>
      </c>
    </row>
    <row r="733">
      <c r="A733" s="454"/>
      <c r="B733" s="927"/>
      <c r="C733" s="580"/>
      <c r="D733" s="939"/>
      <c r="E733" s="940"/>
      <c r="F733" s="941"/>
      <c r="G733" s="937" t="str">
        <f t="array" ref="G733">xlookup(F733,'Internal Staffing Calculator'!E:E,'Internal Staffing Calculator'!C:C,"")</f>
        <v/>
      </c>
      <c r="H733" s="932" t="str">
        <f t="array" ref="H733">if(F733&lt;&gt;"", iferror(index('Internal Staffing Calculator'!B$8:B23500,match(F733,'Internal Staffing Calculator'!E$8:E23500,0)), "Not In Budget"),"")</f>
        <v/>
      </c>
      <c r="I733" s="184"/>
      <c r="J733" s="932">
        <f t="shared" si="1"/>
        <v>0</v>
      </c>
      <c r="K733" s="932">
        <f t="shared" si="2"/>
        <v>0</v>
      </c>
      <c r="L733" s="938" t="str">
        <f t="array" ref="L733">iferror(index('Internal Staffing Calculator'!F$8:F23500,match($F733,'Internal Staffing Calculator'!$E$8:$E23500,0),0),"")</f>
        <v/>
      </c>
    </row>
    <row r="734">
      <c r="A734" s="454"/>
      <c r="B734" s="927"/>
      <c r="C734" s="580"/>
      <c r="D734" s="939"/>
      <c r="E734" s="940"/>
      <c r="F734" s="941"/>
      <c r="G734" s="937" t="str">
        <f t="array" ref="G734">xlookup(F734,'Internal Staffing Calculator'!E:E,'Internal Staffing Calculator'!C:C,"")</f>
        <v/>
      </c>
      <c r="H734" s="932" t="str">
        <f t="array" ref="H734">if(F734&lt;&gt;"", iferror(index('Internal Staffing Calculator'!B$8:B23500,match(F734,'Internal Staffing Calculator'!E$8:E23500,0)), "Not In Budget"),"")</f>
        <v/>
      </c>
      <c r="I734" s="184"/>
      <c r="J734" s="932">
        <f t="shared" si="1"/>
        <v>0</v>
      </c>
      <c r="K734" s="932">
        <f t="shared" si="2"/>
        <v>0</v>
      </c>
      <c r="L734" s="938" t="str">
        <f t="array" ref="L734">iferror(index('Internal Staffing Calculator'!F$8:F23500,match($F734,'Internal Staffing Calculator'!$E$8:$E23500,0),0),"")</f>
        <v/>
      </c>
    </row>
    <row r="735">
      <c r="A735" s="454"/>
      <c r="B735" s="927"/>
      <c r="C735" s="580"/>
      <c r="D735" s="939"/>
      <c r="E735" s="940"/>
      <c r="F735" s="941"/>
      <c r="G735" s="937" t="str">
        <f t="array" ref="G735">xlookup(F735,'Internal Staffing Calculator'!E:E,'Internal Staffing Calculator'!C:C,"")</f>
        <v/>
      </c>
      <c r="H735" s="932" t="str">
        <f t="array" ref="H735">if(F735&lt;&gt;"", iferror(index('Internal Staffing Calculator'!B$8:B23500,match(F735,'Internal Staffing Calculator'!E$8:E23500,0)), "Not In Budget"),"")</f>
        <v/>
      </c>
      <c r="I735" s="184"/>
      <c r="J735" s="932">
        <f t="shared" si="1"/>
        <v>0</v>
      </c>
      <c r="K735" s="932">
        <f t="shared" si="2"/>
        <v>0</v>
      </c>
      <c r="L735" s="938" t="str">
        <f t="array" ref="L735">iferror(index('Internal Staffing Calculator'!F$8:F23500,match($F735,'Internal Staffing Calculator'!$E$8:$E23500,0),0),"")</f>
        <v/>
      </c>
    </row>
    <row r="736">
      <c r="A736" s="454"/>
      <c r="B736" s="927"/>
      <c r="C736" s="580"/>
      <c r="D736" s="939"/>
      <c r="E736" s="940"/>
      <c r="F736" s="941"/>
      <c r="G736" s="937" t="str">
        <f t="array" ref="G736">xlookup(F736,'Internal Staffing Calculator'!E:E,'Internal Staffing Calculator'!C:C,"")</f>
        <v/>
      </c>
      <c r="H736" s="932" t="str">
        <f t="array" ref="H736">if(F736&lt;&gt;"", iferror(index('Internal Staffing Calculator'!B$8:B23500,match(F736,'Internal Staffing Calculator'!E$8:E23500,0)), "Not In Budget"),"")</f>
        <v/>
      </c>
      <c r="I736" s="184"/>
      <c r="J736" s="932">
        <f t="shared" si="1"/>
        <v>0</v>
      </c>
      <c r="K736" s="932">
        <f t="shared" si="2"/>
        <v>0</v>
      </c>
      <c r="L736" s="938" t="str">
        <f t="array" ref="L736">iferror(index('Internal Staffing Calculator'!F$8:F23500,match($F736,'Internal Staffing Calculator'!$E$8:$E23500,0),0),"")</f>
        <v/>
      </c>
    </row>
    <row r="737">
      <c r="A737" s="454"/>
      <c r="B737" s="927"/>
      <c r="C737" s="580"/>
      <c r="D737" s="939"/>
      <c r="E737" s="940"/>
      <c r="F737" s="941"/>
      <c r="G737" s="937" t="str">
        <f t="array" ref="G737">xlookup(F737,'Internal Staffing Calculator'!E:E,'Internal Staffing Calculator'!C:C,"")</f>
        <v/>
      </c>
      <c r="H737" s="932" t="str">
        <f t="array" ref="H737">if(F737&lt;&gt;"", iferror(index('Internal Staffing Calculator'!B$8:B23500,match(F737,'Internal Staffing Calculator'!E$8:E23500,0)), "Not In Budget"),"")</f>
        <v/>
      </c>
      <c r="I737" s="184"/>
      <c r="J737" s="932">
        <f t="shared" si="1"/>
        <v>0</v>
      </c>
      <c r="K737" s="932">
        <f t="shared" si="2"/>
        <v>0</v>
      </c>
      <c r="L737" s="938" t="str">
        <f t="array" ref="L737">iferror(index('Internal Staffing Calculator'!F$8:F23500,match($F737,'Internal Staffing Calculator'!$E$8:$E23500,0),0),"")</f>
        <v/>
      </c>
    </row>
    <row r="738">
      <c r="A738" s="454"/>
      <c r="B738" s="927"/>
      <c r="C738" s="580"/>
      <c r="D738" s="939"/>
      <c r="E738" s="940"/>
      <c r="F738" s="941"/>
      <c r="G738" s="937" t="str">
        <f t="array" ref="G738">xlookup(F738,'Internal Staffing Calculator'!E:E,'Internal Staffing Calculator'!C:C,"")</f>
        <v/>
      </c>
      <c r="H738" s="932" t="str">
        <f t="array" ref="H738">if(F738&lt;&gt;"", iferror(index('Internal Staffing Calculator'!B$8:B23500,match(F738,'Internal Staffing Calculator'!E$8:E23500,0)), "Not In Budget"),"")</f>
        <v/>
      </c>
      <c r="I738" s="184"/>
      <c r="J738" s="932">
        <f t="shared" si="1"/>
        <v>0</v>
      </c>
      <c r="K738" s="932">
        <f t="shared" si="2"/>
        <v>0</v>
      </c>
      <c r="L738" s="938" t="str">
        <f t="array" ref="L738">iferror(index('Internal Staffing Calculator'!F$8:F23500,match($F738,'Internal Staffing Calculator'!$E$8:$E23500,0),0),"")</f>
        <v/>
      </c>
    </row>
    <row r="739">
      <c r="A739" s="454"/>
      <c r="B739" s="927"/>
      <c r="C739" s="580"/>
      <c r="D739" s="939"/>
      <c r="E739" s="940"/>
      <c r="F739" s="941"/>
      <c r="G739" s="937" t="str">
        <f t="array" ref="G739">xlookup(F739,'Internal Staffing Calculator'!E:E,'Internal Staffing Calculator'!C:C,"")</f>
        <v/>
      </c>
      <c r="H739" s="932" t="str">
        <f t="array" ref="H739">if(F739&lt;&gt;"", iferror(index('Internal Staffing Calculator'!B$8:B23500,match(F739,'Internal Staffing Calculator'!E$8:E23500,0)), "Not In Budget"),"")</f>
        <v/>
      </c>
      <c r="I739" s="184"/>
      <c r="J739" s="932">
        <f t="shared" si="1"/>
        <v>0</v>
      </c>
      <c r="K739" s="932">
        <f t="shared" si="2"/>
        <v>0</v>
      </c>
      <c r="L739" s="938" t="str">
        <f t="array" ref="L739">iferror(index('Internal Staffing Calculator'!F$8:F23500,match($F739,'Internal Staffing Calculator'!$E$8:$E23500,0),0),"")</f>
        <v/>
      </c>
    </row>
    <row r="740">
      <c r="A740" s="454"/>
      <c r="B740" s="927"/>
      <c r="C740" s="580"/>
      <c r="D740" s="939"/>
      <c r="E740" s="940"/>
      <c r="F740" s="941"/>
      <c r="G740" s="937" t="str">
        <f t="array" ref="G740">xlookup(F740,'Internal Staffing Calculator'!E:E,'Internal Staffing Calculator'!C:C,"")</f>
        <v/>
      </c>
      <c r="H740" s="932" t="str">
        <f t="array" ref="H740">if(F740&lt;&gt;"", iferror(index('Internal Staffing Calculator'!B$8:B23500,match(F740,'Internal Staffing Calculator'!E$8:E23500,0)), "Not In Budget"),"")</f>
        <v/>
      </c>
      <c r="I740" s="184"/>
      <c r="J740" s="932">
        <f t="shared" si="1"/>
        <v>0</v>
      </c>
      <c r="K740" s="932">
        <f t="shared" si="2"/>
        <v>0</v>
      </c>
      <c r="L740" s="938" t="str">
        <f t="array" ref="L740">iferror(index('Internal Staffing Calculator'!F$8:F23500,match($F740,'Internal Staffing Calculator'!$E$8:$E23500,0),0),"")</f>
        <v/>
      </c>
    </row>
    <row r="741">
      <c r="A741" s="454"/>
      <c r="B741" s="927"/>
      <c r="C741" s="580"/>
      <c r="D741" s="939"/>
      <c r="E741" s="940"/>
      <c r="F741" s="941"/>
      <c r="G741" s="937" t="str">
        <f t="array" ref="G741">xlookup(F741,'Internal Staffing Calculator'!E:E,'Internal Staffing Calculator'!C:C,"")</f>
        <v/>
      </c>
      <c r="H741" s="932" t="str">
        <f t="array" ref="H741">if(F741&lt;&gt;"", iferror(index('Internal Staffing Calculator'!B$8:B23500,match(F741,'Internal Staffing Calculator'!E$8:E23500,0)), "Not In Budget"),"")</f>
        <v/>
      </c>
      <c r="I741" s="184"/>
      <c r="J741" s="932">
        <f t="shared" si="1"/>
        <v>0</v>
      </c>
      <c r="K741" s="932">
        <f t="shared" si="2"/>
        <v>0</v>
      </c>
      <c r="L741" s="938" t="str">
        <f t="array" ref="L741">iferror(index('Internal Staffing Calculator'!F$8:F23500,match($F741,'Internal Staffing Calculator'!$E$8:$E23500,0),0),"")</f>
        <v/>
      </c>
    </row>
    <row r="742">
      <c r="A742" s="454"/>
      <c r="B742" s="927"/>
      <c r="C742" s="580"/>
      <c r="D742" s="939"/>
      <c r="E742" s="940"/>
      <c r="F742" s="941"/>
      <c r="G742" s="937" t="str">
        <f t="array" ref="G742">xlookup(F742,'Internal Staffing Calculator'!E:E,'Internal Staffing Calculator'!C:C,"")</f>
        <v/>
      </c>
      <c r="H742" s="932" t="str">
        <f t="array" ref="H742">if(F742&lt;&gt;"", iferror(index('Internal Staffing Calculator'!B$8:B23500,match(F742,'Internal Staffing Calculator'!E$8:E23500,0)), "Not In Budget"),"")</f>
        <v/>
      </c>
      <c r="I742" s="184"/>
      <c r="J742" s="932">
        <f t="shared" si="1"/>
        <v>0</v>
      </c>
      <c r="K742" s="932">
        <f t="shared" si="2"/>
        <v>0</v>
      </c>
      <c r="L742" s="938" t="str">
        <f t="array" ref="L742">iferror(index('Internal Staffing Calculator'!F$8:F23500,match($F742,'Internal Staffing Calculator'!$E$8:$E23500,0),0),"")</f>
        <v/>
      </c>
    </row>
    <row r="743">
      <c r="A743" s="454"/>
      <c r="B743" s="927"/>
      <c r="C743" s="580"/>
      <c r="D743" s="939"/>
      <c r="E743" s="940"/>
      <c r="F743" s="941"/>
      <c r="G743" s="937" t="str">
        <f t="array" ref="G743">xlookup(F743,'Internal Staffing Calculator'!E:E,'Internal Staffing Calculator'!C:C,"")</f>
        <v/>
      </c>
      <c r="H743" s="932" t="str">
        <f t="array" ref="H743">if(F743&lt;&gt;"", iferror(index('Internal Staffing Calculator'!B$8:B23500,match(F743,'Internal Staffing Calculator'!E$8:E23500,0)), "Not In Budget"),"")</f>
        <v/>
      </c>
      <c r="I743" s="184"/>
      <c r="J743" s="932">
        <f t="shared" si="1"/>
        <v>0</v>
      </c>
      <c r="K743" s="932">
        <f t="shared" si="2"/>
        <v>0</v>
      </c>
      <c r="L743" s="938" t="str">
        <f t="array" ref="L743">iferror(index('Internal Staffing Calculator'!F$8:F23500,match($F743,'Internal Staffing Calculator'!$E$8:$E23500,0),0),"")</f>
        <v/>
      </c>
    </row>
    <row r="744">
      <c r="A744" s="454"/>
      <c r="B744" s="927"/>
      <c r="C744" s="580"/>
      <c r="D744" s="939"/>
      <c r="E744" s="940"/>
      <c r="F744" s="941"/>
      <c r="G744" s="937" t="str">
        <f t="array" ref="G744">xlookup(F744,'Internal Staffing Calculator'!E:E,'Internal Staffing Calculator'!C:C,"")</f>
        <v/>
      </c>
      <c r="H744" s="932" t="str">
        <f t="array" ref="H744">if(F744&lt;&gt;"", iferror(index('Internal Staffing Calculator'!B$8:B23500,match(F744,'Internal Staffing Calculator'!E$8:E23500,0)), "Not In Budget"),"")</f>
        <v/>
      </c>
      <c r="I744" s="184"/>
      <c r="J744" s="932">
        <f t="shared" si="1"/>
        <v>0</v>
      </c>
      <c r="K744" s="932">
        <f t="shared" si="2"/>
        <v>0</v>
      </c>
      <c r="L744" s="938" t="str">
        <f t="array" ref="L744">iferror(index('Internal Staffing Calculator'!F$8:F23500,match($F744,'Internal Staffing Calculator'!$E$8:$E23500,0),0),"")</f>
        <v/>
      </c>
    </row>
    <row r="745">
      <c r="A745" s="454"/>
      <c r="B745" s="927"/>
      <c r="C745" s="580"/>
      <c r="D745" s="939"/>
      <c r="E745" s="940"/>
      <c r="F745" s="941"/>
      <c r="G745" s="937" t="str">
        <f t="array" ref="G745">xlookup(F745,'Internal Staffing Calculator'!E:E,'Internal Staffing Calculator'!C:C,"")</f>
        <v/>
      </c>
      <c r="H745" s="932" t="str">
        <f t="array" ref="H745">if(F745&lt;&gt;"", iferror(index('Internal Staffing Calculator'!B$8:B23500,match(F745,'Internal Staffing Calculator'!E$8:E23500,0)), "Not In Budget"),"")</f>
        <v/>
      </c>
      <c r="I745" s="184"/>
      <c r="J745" s="932">
        <f t="shared" si="1"/>
        <v>0</v>
      </c>
      <c r="K745" s="932">
        <f t="shared" si="2"/>
        <v>0</v>
      </c>
      <c r="L745" s="938" t="str">
        <f t="array" ref="L745">iferror(index('Internal Staffing Calculator'!F$8:F23500,match($F745,'Internal Staffing Calculator'!$E$8:$E23500,0),0),"")</f>
        <v/>
      </c>
    </row>
    <row r="746">
      <c r="A746" s="454"/>
      <c r="B746" s="927"/>
      <c r="C746" s="580"/>
      <c r="D746" s="939"/>
      <c r="E746" s="940"/>
      <c r="F746" s="941"/>
      <c r="G746" s="937" t="str">
        <f t="array" ref="G746">xlookup(F746,'Internal Staffing Calculator'!E:E,'Internal Staffing Calculator'!C:C,"")</f>
        <v/>
      </c>
      <c r="H746" s="932" t="str">
        <f t="array" ref="H746">if(F746&lt;&gt;"", iferror(index('Internal Staffing Calculator'!B$8:B23500,match(F746,'Internal Staffing Calculator'!E$8:E23500,0)), "Not In Budget"),"")</f>
        <v/>
      </c>
      <c r="I746" s="184"/>
      <c r="J746" s="932">
        <f t="shared" si="1"/>
        <v>0</v>
      </c>
      <c r="K746" s="932">
        <f t="shared" si="2"/>
        <v>0</v>
      </c>
      <c r="L746" s="938" t="str">
        <f t="array" ref="L746">iferror(index('Internal Staffing Calculator'!F$8:F23500,match($F746,'Internal Staffing Calculator'!$E$8:$E23500,0),0),"")</f>
        <v/>
      </c>
    </row>
    <row r="747">
      <c r="A747" s="454"/>
      <c r="B747" s="927"/>
      <c r="C747" s="580"/>
      <c r="D747" s="939"/>
      <c r="E747" s="940"/>
      <c r="F747" s="941"/>
      <c r="G747" s="937" t="str">
        <f t="array" ref="G747">xlookup(F747,'Internal Staffing Calculator'!E:E,'Internal Staffing Calculator'!C:C,"")</f>
        <v/>
      </c>
      <c r="H747" s="932" t="str">
        <f t="array" ref="H747">if(F747&lt;&gt;"", iferror(index('Internal Staffing Calculator'!B$8:B23500,match(F747,'Internal Staffing Calculator'!E$8:E23500,0)), "Not In Budget"),"")</f>
        <v/>
      </c>
      <c r="I747" s="184"/>
      <c r="J747" s="932">
        <f t="shared" si="1"/>
        <v>0</v>
      </c>
      <c r="K747" s="932">
        <f t="shared" si="2"/>
        <v>0</v>
      </c>
      <c r="L747" s="938" t="str">
        <f t="array" ref="L747">iferror(index('Internal Staffing Calculator'!F$8:F23500,match($F747,'Internal Staffing Calculator'!$E$8:$E23500,0),0),"")</f>
        <v/>
      </c>
    </row>
    <row r="748">
      <c r="A748" s="454"/>
      <c r="B748" s="927"/>
      <c r="C748" s="580"/>
      <c r="D748" s="939"/>
      <c r="E748" s="940"/>
      <c r="F748" s="941"/>
      <c r="G748" s="937" t="str">
        <f t="array" ref="G748">xlookup(F748,'Internal Staffing Calculator'!E:E,'Internal Staffing Calculator'!C:C,"")</f>
        <v/>
      </c>
      <c r="H748" s="932" t="str">
        <f t="array" ref="H748">if(F748&lt;&gt;"", iferror(index('Internal Staffing Calculator'!B$8:B23500,match(F748,'Internal Staffing Calculator'!E$8:E23500,0)), "Not In Budget"),"")</f>
        <v/>
      </c>
      <c r="I748" s="184"/>
      <c r="J748" s="932">
        <f t="shared" si="1"/>
        <v>0</v>
      </c>
      <c r="K748" s="932">
        <f t="shared" si="2"/>
        <v>0</v>
      </c>
      <c r="L748" s="938" t="str">
        <f t="array" ref="L748">iferror(index('Internal Staffing Calculator'!F$8:F23500,match($F748,'Internal Staffing Calculator'!$E$8:$E23500,0),0),"")</f>
        <v/>
      </c>
    </row>
    <row r="749">
      <c r="A749" s="454"/>
      <c r="B749" s="927"/>
      <c r="C749" s="580"/>
      <c r="D749" s="939"/>
      <c r="E749" s="940"/>
      <c r="F749" s="941"/>
      <c r="G749" s="937" t="str">
        <f t="array" ref="G749">xlookup(F749,'Internal Staffing Calculator'!E:E,'Internal Staffing Calculator'!C:C,"")</f>
        <v/>
      </c>
      <c r="H749" s="932" t="str">
        <f t="array" ref="H749">if(F749&lt;&gt;"", iferror(index('Internal Staffing Calculator'!B$8:B23500,match(F749,'Internal Staffing Calculator'!E$8:E23500,0)), "Not In Budget"),"")</f>
        <v/>
      </c>
      <c r="I749" s="184"/>
      <c r="J749" s="932">
        <f t="shared" si="1"/>
        <v>0</v>
      </c>
      <c r="K749" s="932">
        <f t="shared" si="2"/>
        <v>0</v>
      </c>
      <c r="L749" s="938" t="str">
        <f t="array" ref="L749">iferror(index('Internal Staffing Calculator'!F$8:F23500,match($F749,'Internal Staffing Calculator'!$E$8:$E23500,0),0),"")</f>
        <v/>
      </c>
    </row>
    <row r="750">
      <c r="A750" s="454"/>
      <c r="B750" s="927"/>
      <c r="C750" s="580"/>
      <c r="D750" s="939"/>
      <c r="E750" s="940"/>
      <c r="F750" s="941"/>
      <c r="G750" s="937" t="str">
        <f t="array" ref="G750">xlookup(F750,'Internal Staffing Calculator'!E:E,'Internal Staffing Calculator'!C:C,"")</f>
        <v/>
      </c>
      <c r="H750" s="932" t="str">
        <f t="array" ref="H750">if(F750&lt;&gt;"", iferror(index('Internal Staffing Calculator'!B$8:B23500,match(F750,'Internal Staffing Calculator'!E$8:E23500,0)), "Not In Budget"),"")</f>
        <v/>
      </c>
      <c r="I750" s="184"/>
      <c r="J750" s="932">
        <f t="shared" si="1"/>
        <v>0</v>
      </c>
      <c r="K750" s="932">
        <f t="shared" si="2"/>
        <v>0</v>
      </c>
      <c r="L750" s="938" t="str">
        <f t="array" ref="L750">iferror(index('Internal Staffing Calculator'!F$8:F23500,match($F750,'Internal Staffing Calculator'!$E$8:$E23500,0),0),"")</f>
        <v/>
      </c>
    </row>
    <row r="751">
      <c r="A751" s="454"/>
      <c r="B751" s="927"/>
      <c r="C751" s="580"/>
      <c r="D751" s="939"/>
      <c r="E751" s="940"/>
      <c r="F751" s="941"/>
      <c r="G751" s="937" t="str">
        <f t="array" ref="G751">xlookup(F751,'Internal Staffing Calculator'!E:E,'Internal Staffing Calculator'!C:C,"")</f>
        <v/>
      </c>
      <c r="H751" s="932" t="str">
        <f t="array" ref="H751">if(F751&lt;&gt;"", iferror(index('Internal Staffing Calculator'!B$8:B23500,match(F751,'Internal Staffing Calculator'!E$8:E23500,0)), "Not In Budget"),"")</f>
        <v/>
      </c>
      <c r="I751" s="184"/>
      <c r="J751" s="932">
        <f t="shared" si="1"/>
        <v>0</v>
      </c>
      <c r="K751" s="932">
        <f t="shared" si="2"/>
        <v>0</v>
      </c>
      <c r="L751" s="938" t="str">
        <f t="array" ref="L751">iferror(index('Internal Staffing Calculator'!F$8:F23500,match($F751,'Internal Staffing Calculator'!$E$8:$E23500,0),0),"")</f>
        <v/>
      </c>
    </row>
    <row r="752">
      <c r="A752" s="454"/>
      <c r="B752" s="927"/>
      <c r="C752" s="580"/>
      <c r="D752" s="939"/>
      <c r="E752" s="940"/>
      <c r="F752" s="941"/>
      <c r="G752" s="937" t="str">
        <f t="array" ref="G752">xlookup(F752,'Internal Staffing Calculator'!E:E,'Internal Staffing Calculator'!C:C,"")</f>
        <v/>
      </c>
      <c r="H752" s="932" t="str">
        <f t="array" ref="H752">if(F752&lt;&gt;"", iferror(index('Internal Staffing Calculator'!B$8:B23500,match(F752,'Internal Staffing Calculator'!E$8:E23500,0)), "Not In Budget"),"")</f>
        <v/>
      </c>
      <c r="I752" s="184"/>
      <c r="J752" s="932">
        <f t="shared" si="1"/>
        <v>0</v>
      </c>
      <c r="K752" s="932">
        <f t="shared" si="2"/>
        <v>0</v>
      </c>
      <c r="L752" s="938" t="str">
        <f t="array" ref="L752">iferror(index('Internal Staffing Calculator'!F$8:F23500,match($F752,'Internal Staffing Calculator'!$E$8:$E23500,0),0),"")</f>
        <v/>
      </c>
    </row>
    <row r="753">
      <c r="A753" s="454"/>
      <c r="B753" s="927"/>
      <c r="C753" s="580"/>
      <c r="D753" s="939"/>
      <c r="E753" s="940"/>
      <c r="F753" s="941"/>
      <c r="G753" s="937" t="str">
        <f t="array" ref="G753">xlookup(F753,'Internal Staffing Calculator'!E:E,'Internal Staffing Calculator'!C:C,"")</f>
        <v/>
      </c>
      <c r="H753" s="932" t="str">
        <f t="array" ref="H753">if(F753&lt;&gt;"", iferror(index('Internal Staffing Calculator'!B$8:B23500,match(F753,'Internal Staffing Calculator'!E$8:E23500,0)), "Not In Budget"),"")</f>
        <v/>
      </c>
      <c r="I753" s="184"/>
      <c r="J753" s="932">
        <f t="shared" si="1"/>
        <v>0</v>
      </c>
      <c r="K753" s="932">
        <f t="shared" si="2"/>
        <v>0</v>
      </c>
      <c r="L753" s="938" t="str">
        <f t="array" ref="L753">iferror(index('Internal Staffing Calculator'!F$8:F23500,match($F753,'Internal Staffing Calculator'!$E$8:$E23500,0),0),"")</f>
        <v/>
      </c>
    </row>
    <row r="754">
      <c r="A754" s="454"/>
      <c r="B754" s="927"/>
      <c r="C754" s="580"/>
      <c r="D754" s="939"/>
      <c r="E754" s="940"/>
      <c r="F754" s="941"/>
      <c r="G754" s="937" t="str">
        <f t="array" ref="G754">xlookup(F754,'Internal Staffing Calculator'!E:E,'Internal Staffing Calculator'!C:C,"")</f>
        <v/>
      </c>
      <c r="H754" s="932" t="str">
        <f t="array" ref="H754">if(F754&lt;&gt;"", iferror(index('Internal Staffing Calculator'!B$8:B23500,match(F754,'Internal Staffing Calculator'!E$8:E23500,0)), "Not In Budget"),"")</f>
        <v/>
      </c>
      <c r="I754" s="184"/>
      <c r="J754" s="932">
        <f t="shared" si="1"/>
        <v>0</v>
      </c>
      <c r="K754" s="932">
        <f t="shared" si="2"/>
        <v>0</v>
      </c>
      <c r="L754" s="938" t="str">
        <f t="array" ref="L754">iferror(index('Internal Staffing Calculator'!F$8:F23500,match($F754,'Internal Staffing Calculator'!$E$8:$E23500,0),0),"")</f>
        <v/>
      </c>
    </row>
    <row r="755">
      <c r="A755" s="454"/>
      <c r="B755" s="927"/>
      <c r="C755" s="580"/>
      <c r="D755" s="939"/>
      <c r="E755" s="940"/>
      <c r="F755" s="941"/>
      <c r="G755" s="937" t="str">
        <f t="array" ref="G755">xlookup(F755,'Internal Staffing Calculator'!E:E,'Internal Staffing Calculator'!C:C,"")</f>
        <v/>
      </c>
      <c r="H755" s="932" t="str">
        <f t="array" ref="H755">if(F755&lt;&gt;"", iferror(index('Internal Staffing Calculator'!B$8:B23500,match(F755,'Internal Staffing Calculator'!E$8:E23500,0)), "Not In Budget"),"")</f>
        <v/>
      </c>
      <c r="I755" s="184"/>
      <c r="J755" s="932">
        <f t="shared" si="1"/>
        <v>0</v>
      </c>
      <c r="K755" s="932">
        <f t="shared" si="2"/>
        <v>0</v>
      </c>
      <c r="L755" s="938" t="str">
        <f t="array" ref="L755">iferror(index('Internal Staffing Calculator'!F$8:F23500,match($F755,'Internal Staffing Calculator'!$E$8:$E23500,0),0),"")</f>
        <v/>
      </c>
    </row>
    <row r="756">
      <c r="A756" s="454"/>
      <c r="B756" s="927"/>
      <c r="C756" s="580"/>
      <c r="D756" s="939"/>
      <c r="E756" s="940"/>
      <c r="F756" s="941"/>
      <c r="G756" s="937" t="str">
        <f t="array" ref="G756">xlookup(F756,'Internal Staffing Calculator'!E:E,'Internal Staffing Calculator'!C:C,"")</f>
        <v/>
      </c>
      <c r="H756" s="932" t="str">
        <f t="array" ref="H756">if(F756&lt;&gt;"", iferror(index('Internal Staffing Calculator'!B$8:B23500,match(F756,'Internal Staffing Calculator'!E$8:E23500,0)), "Not In Budget"),"")</f>
        <v/>
      </c>
      <c r="I756" s="184"/>
      <c r="J756" s="932">
        <f t="shared" si="1"/>
        <v>0</v>
      </c>
      <c r="K756" s="932">
        <f t="shared" si="2"/>
        <v>0</v>
      </c>
      <c r="L756" s="938" t="str">
        <f t="array" ref="L756">iferror(index('Internal Staffing Calculator'!F$8:F23500,match($F756,'Internal Staffing Calculator'!$E$8:$E23500,0),0),"")</f>
        <v/>
      </c>
    </row>
    <row r="757">
      <c r="A757" s="454"/>
      <c r="B757" s="927"/>
      <c r="C757" s="580"/>
      <c r="D757" s="939"/>
      <c r="E757" s="940"/>
      <c r="F757" s="941"/>
      <c r="G757" s="937" t="str">
        <f t="array" ref="G757">xlookup(F757,'Internal Staffing Calculator'!E:E,'Internal Staffing Calculator'!C:C,"")</f>
        <v/>
      </c>
      <c r="H757" s="932" t="str">
        <f t="array" ref="H757">if(F757&lt;&gt;"", iferror(index('Internal Staffing Calculator'!B$8:B23500,match(F757,'Internal Staffing Calculator'!E$8:E23500,0)), "Not In Budget"),"")</f>
        <v/>
      </c>
      <c r="I757" s="184"/>
      <c r="J757" s="932">
        <f t="shared" si="1"/>
        <v>0</v>
      </c>
      <c r="K757" s="932">
        <f t="shared" si="2"/>
        <v>0</v>
      </c>
      <c r="L757" s="938" t="str">
        <f t="array" ref="L757">iferror(index('Internal Staffing Calculator'!F$8:F23500,match($F757,'Internal Staffing Calculator'!$E$8:$E23500,0),0),"")</f>
        <v/>
      </c>
    </row>
    <row r="758">
      <c r="A758" s="454"/>
      <c r="B758" s="927"/>
      <c r="C758" s="580"/>
      <c r="D758" s="939"/>
      <c r="E758" s="940"/>
      <c r="F758" s="941"/>
      <c r="G758" s="937" t="str">
        <f t="array" ref="G758">xlookup(F758,'Internal Staffing Calculator'!E:E,'Internal Staffing Calculator'!C:C,"")</f>
        <v/>
      </c>
      <c r="H758" s="932" t="str">
        <f t="array" ref="H758">if(F758&lt;&gt;"", iferror(index('Internal Staffing Calculator'!B$8:B23500,match(F758,'Internal Staffing Calculator'!E$8:E23500,0)), "Not In Budget"),"")</f>
        <v/>
      </c>
      <c r="I758" s="184"/>
      <c r="J758" s="932">
        <f t="shared" si="1"/>
        <v>0</v>
      </c>
      <c r="K758" s="932">
        <f t="shared" si="2"/>
        <v>0</v>
      </c>
      <c r="L758" s="938" t="str">
        <f t="array" ref="L758">iferror(index('Internal Staffing Calculator'!F$8:F23500,match($F758,'Internal Staffing Calculator'!$E$8:$E23500,0),0),"")</f>
        <v/>
      </c>
    </row>
    <row r="759">
      <c r="A759" s="454"/>
      <c r="B759" s="927"/>
      <c r="C759" s="580"/>
      <c r="D759" s="939"/>
      <c r="E759" s="940"/>
      <c r="F759" s="941"/>
      <c r="G759" s="937" t="str">
        <f t="array" ref="G759">xlookup(F759,'Internal Staffing Calculator'!E:E,'Internal Staffing Calculator'!C:C,"")</f>
        <v/>
      </c>
      <c r="H759" s="932" t="str">
        <f t="array" ref="H759">if(F759&lt;&gt;"", iferror(index('Internal Staffing Calculator'!B$8:B23500,match(F759,'Internal Staffing Calculator'!E$8:E23500,0)), "Not In Budget"),"")</f>
        <v/>
      </c>
      <c r="I759" s="184"/>
      <c r="J759" s="932">
        <f t="shared" si="1"/>
        <v>0</v>
      </c>
      <c r="K759" s="932">
        <f t="shared" si="2"/>
        <v>0</v>
      </c>
      <c r="L759" s="938" t="str">
        <f t="array" ref="L759">iferror(index('Internal Staffing Calculator'!F$8:F23500,match($F759,'Internal Staffing Calculator'!$E$8:$E23500,0),0),"")</f>
        <v/>
      </c>
    </row>
    <row r="760">
      <c r="A760" s="454"/>
      <c r="B760" s="927"/>
      <c r="C760" s="580"/>
      <c r="D760" s="939"/>
      <c r="E760" s="940"/>
      <c r="F760" s="941"/>
      <c r="G760" s="937" t="str">
        <f t="array" ref="G760">xlookup(F760,'Internal Staffing Calculator'!E:E,'Internal Staffing Calculator'!C:C,"")</f>
        <v/>
      </c>
      <c r="H760" s="932" t="str">
        <f t="array" ref="H760">if(F760&lt;&gt;"", iferror(index('Internal Staffing Calculator'!B$8:B23500,match(F760,'Internal Staffing Calculator'!E$8:E23500,0)), "Not In Budget"),"")</f>
        <v/>
      </c>
      <c r="I760" s="184"/>
      <c r="J760" s="932">
        <f t="shared" si="1"/>
        <v>0</v>
      </c>
      <c r="K760" s="932">
        <f t="shared" si="2"/>
        <v>0</v>
      </c>
      <c r="L760" s="938" t="str">
        <f t="array" ref="L760">iferror(index('Internal Staffing Calculator'!F$8:F23500,match($F760,'Internal Staffing Calculator'!$E$8:$E23500,0),0),"")</f>
        <v/>
      </c>
    </row>
    <row r="761">
      <c r="A761" s="454"/>
      <c r="B761" s="927"/>
      <c r="C761" s="580"/>
      <c r="D761" s="939"/>
      <c r="E761" s="940"/>
      <c r="F761" s="941"/>
      <c r="G761" s="937" t="str">
        <f t="array" ref="G761">xlookup(F761,'Internal Staffing Calculator'!E:E,'Internal Staffing Calculator'!C:C,"")</f>
        <v/>
      </c>
      <c r="H761" s="932" t="str">
        <f t="array" ref="H761">if(F761&lt;&gt;"", iferror(index('Internal Staffing Calculator'!B$8:B23500,match(F761,'Internal Staffing Calculator'!E$8:E23500,0)), "Not In Budget"),"")</f>
        <v/>
      </c>
      <c r="I761" s="184"/>
      <c r="J761" s="932">
        <f t="shared" si="1"/>
        <v>0</v>
      </c>
      <c r="K761" s="932">
        <f t="shared" si="2"/>
        <v>0</v>
      </c>
      <c r="L761" s="938" t="str">
        <f t="array" ref="L761">iferror(index('Internal Staffing Calculator'!F$8:F23500,match($F761,'Internal Staffing Calculator'!$E$8:$E23500,0),0),"")</f>
        <v/>
      </c>
    </row>
    <row r="762">
      <c r="A762" s="454"/>
      <c r="B762" s="927"/>
      <c r="C762" s="580"/>
      <c r="D762" s="939"/>
      <c r="E762" s="940"/>
      <c r="F762" s="941"/>
      <c r="G762" s="937" t="str">
        <f t="array" ref="G762">xlookup(F762,'Internal Staffing Calculator'!E:E,'Internal Staffing Calculator'!C:C,"")</f>
        <v/>
      </c>
      <c r="H762" s="932" t="str">
        <f t="array" ref="H762">if(F762&lt;&gt;"", iferror(index('Internal Staffing Calculator'!B$8:B23500,match(F762,'Internal Staffing Calculator'!E$8:E23500,0)), "Not In Budget"),"")</f>
        <v/>
      </c>
      <c r="I762" s="184"/>
      <c r="J762" s="932">
        <f t="shared" si="1"/>
        <v>0</v>
      </c>
      <c r="K762" s="932">
        <f t="shared" si="2"/>
        <v>0</v>
      </c>
      <c r="L762" s="938" t="str">
        <f t="array" ref="L762">iferror(index('Internal Staffing Calculator'!F$8:F23500,match($F762,'Internal Staffing Calculator'!$E$8:$E23500,0),0),"")</f>
        <v/>
      </c>
    </row>
    <row r="763">
      <c r="A763" s="454"/>
      <c r="B763" s="927"/>
      <c r="C763" s="580"/>
      <c r="D763" s="939"/>
      <c r="E763" s="940"/>
      <c r="F763" s="941"/>
      <c r="G763" s="937" t="str">
        <f t="array" ref="G763">xlookup(F763,'Internal Staffing Calculator'!E:E,'Internal Staffing Calculator'!C:C,"")</f>
        <v/>
      </c>
      <c r="H763" s="932" t="str">
        <f t="array" ref="H763">if(F763&lt;&gt;"", iferror(index('Internal Staffing Calculator'!B$8:B23500,match(F763,'Internal Staffing Calculator'!E$8:E23500,0)), "Not In Budget"),"")</f>
        <v/>
      </c>
      <c r="I763" s="184"/>
      <c r="J763" s="932">
        <f t="shared" si="1"/>
        <v>0</v>
      </c>
      <c r="K763" s="932">
        <f t="shared" si="2"/>
        <v>0</v>
      </c>
      <c r="L763" s="938" t="str">
        <f t="array" ref="L763">iferror(index('Internal Staffing Calculator'!F$8:F23500,match($F763,'Internal Staffing Calculator'!$E$8:$E23500,0),0),"")</f>
        <v/>
      </c>
    </row>
    <row r="764">
      <c r="A764" s="454"/>
      <c r="B764" s="927"/>
      <c r="C764" s="580"/>
      <c r="D764" s="939"/>
      <c r="E764" s="940"/>
      <c r="F764" s="941"/>
      <c r="G764" s="937" t="str">
        <f t="array" ref="G764">xlookup(F764,'Internal Staffing Calculator'!E:E,'Internal Staffing Calculator'!C:C,"")</f>
        <v/>
      </c>
      <c r="H764" s="932" t="str">
        <f t="array" ref="H764">if(F764&lt;&gt;"", iferror(index('Internal Staffing Calculator'!B$8:B23500,match(F764,'Internal Staffing Calculator'!E$8:E23500,0)), "Not In Budget"),"")</f>
        <v/>
      </c>
      <c r="I764" s="184"/>
      <c r="J764" s="932">
        <f t="shared" si="1"/>
        <v>0</v>
      </c>
      <c r="K764" s="932">
        <f t="shared" si="2"/>
        <v>0</v>
      </c>
      <c r="L764" s="938" t="str">
        <f t="array" ref="L764">iferror(index('Internal Staffing Calculator'!F$8:F23500,match($F764,'Internal Staffing Calculator'!$E$8:$E23500,0),0),"")</f>
        <v/>
      </c>
    </row>
    <row r="765">
      <c r="A765" s="454"/>
      <c r="B765" s="927"/>
      <c r="C765" s="580"/>
      <c r="D765" s="939"/>
      <c r="E765" s="940"/>
      <c r="F765" s="941"/>
      <c r="G765" s="937" t="str">
        <f t="array" ref="G765">xlookup(F765,'Internal Staffing Calculator'!E:E,'Internal Staffing Calculator'!C:C,"")</f>
        <v/>
      </c>
      <c r="H765" s="932" t="str">
        <f t="array" ref="H765">if(F765&lt;&gt;"", iferror(index('Internal Staffing Calculator'!B$8:B23500,match(F765,'Internal Staffing Calculator'!E$8:E23500,0)), "Not In Budget"),"")</f>
        <v/>
      </c>
      <c r="I765" s="184"/>
      <c r="J765" s="932">
        <f t="shared" si="1"/>
        <v>0</v>
      </c>
      <c r="K765" s="932">
        <f t="shared" si="2"/>
        <v>0</v>
      </c>
      <c r="L765" s="938" t="str">
        <f t="array" ref="L765">iferror(index('Internal Staffing Calculator'!F$8:F23500,match($F765,'Internal Staffing Calculator'!$E$8:$E23500,0),0),"")</f>
        <v/>
      </c>
    </row>
    <row r="766">
      <c r="A766" s="454"/>
      <c r="B766" s="927"/>
      <c r="C766" s="580"/>
      <c r="D766" s="939"/>
      <c r="E766" s="940"/>
      <c r="F766" s="941"/>
      <c r="G766" s="937" t="str">
        <f t="array" ref="G766">xlookup(F766,'Internal Staffing Calculator'!E:E,'Internal Staffing Calculator'!C:C,"")</f>
        <v/>
      </c>
      <c r="H766" s="932" t="str">
        <f t="array" ref="H766">if(F766&lt;&gt;"", iferror(index('Internal Staffing Calculator'!B$8:B23500,match(F766,'Internal Staffing Calculator'!E$8:E23500,0)), "Not In Budget"),"")</f>
        <v/>
      </c>
      <c r="I766" s="184"/>
      <c r="J766" s="932">
        <f t="shared" si="1"/>
        <v>0</v>
      </c>
      <c r="K766" s="932">
        <f t="shared" si="2"/>
        <v>0</v>
      </c>
      <c r="L766" s="938" t="str">
        <f t="array" ref="L766">iferror(index('Internal Staffing Calculator'!F$8:F23500,match($F766,'Internal Staffing Calculator'!$E$8:$E23500,0),0),"")</f>
        <v/>
      </c>
    </row>
    <row r="767">
      <c r="A767" s="454"/>
      <c r="B767" s="927"/>
      <c r="C767" s="580"/>
      <c r="D767" s="939"/>
      <c r="E767" s="940"/>
      <c r="F767" s="941"/>
      <c r="G767" s="937" t="str">
        <f t="array" ref="G767">xlookup(F767,'Internal Staffing Calculator'!E:E,'Internal Staffing Calculator'!C:C,"")</f>
        <v/>
      </c>
      <c r="H767" s="932" t="str">
        <f t="array" ref="H767">if(F767&lt;&gt;"", iferror(index('Internal Staffing Calculator'!B$8:B23500,match(F767,'Internal Staffing Calculator'!E$8:E23500,0)), "Not In Budget"),"")</f>
        <v/>
      </c>
      <c r="I767" s="184"/>
      <c r="J767" s="932">
        <f t="shared" si="1"/>
        <v>0</v>
      </c>
      <c r="K767" s="932">
        <f t="shared" si="2"/>
        <v>0</v>
      </c>
      <c r="L767" s="938" t="str">
        <f t="array" ref="L767">iferror(index('Internal Staffing Calculator'!F$8:F23500,match($F767,'Internal Staffing Calculator'!$E$8:$E23500,0),0),"")</f>
        <v/>
      </c>
    </row>
    <row r="768">
      <c r="A768" s="454"/>
      <c r="B768" s="927"/>
      <c r="C768" s="580"/>
      <c r="D768" s="939"/>
      <c r="E768" s="940"/>
      <c r="F768" s="941"/>
      <c r="G768" s="937" t="str">
        <f t="array" ref="G768">xlookup(F768,'Internal Staffing Calculator'!E:E,'Internal Staffing Calculator'!C:C,"")</f>
        <v/>
      </c>
      <c r="H768" s="932" t="str">
        <f t="array" ref="H768">if(F768&lt;&gt;"", iferror(index('Internal Staffing Calculator'!B$8:B23500,match(F768,'Internal Staffing Calculator'!E$8:E23500,0)), "Not In Budget"),"")</f>
        <v/>
      </c>
      <c r="I768" s="184"/>
      <c r="J768" s="932">
        <f t="shared" si="1"/>
        <v>0</v>
      </c>
      <c r="K768" s="932">
        <f t="shared" si="2"/>
        <v>0</v>
      </c>
      <c r="L768" s="938" t="str">
        <f t="array" ref="L768">iferror(index('Internal Staffing Calculator'!F$8:F23500,match($F768,'Internal Staffing Calculator'!$E$8:$E23500,0),0),"")</f>
        <v/>
      </c>
    </row>
    <row r="769">
      <c r="A769" s="454"/>
      <c r="B769" s="927"/>
      <c r="C769" s="580"/>
      <c r="D769" s="939"/>
      <c r="E769" s="940"/>
      <c r="F769" s="941"/>
      <c r="G769" s="937" t="str">
        <f t="array" ref="G769">xlookup(F769,'Internal Staffing Calculator'!E:E,'Internal Staffing Calculator'!C:C,"")</f>
        <v/>
      </c>
      <c r="H769" s="932" t="str">
        <f t="array" ref="H769">if(F769&lt;&gt;"", iferror(index('Internal Staffing Calculator'!B$8:B23500,match(F769,'Internal Staffing Calculator'!E$8:E23500,0)), "Not In Budget"),"")</f>
        <v/>
      </c>
      <c r="I769" s="184"/>
      <c r="J769" s="932">
        <f t="shared" si="1"/>
        <v>0</v>
      </c>
      <c r="K769" s="932">
        <f t="shared" si="2"/>
        <v>0</v>
      </c>
      <c r="L769" s="938" t="str">
        <f t="array" ref="L769">iferror(index('Internal Staffing Calculator'!F$8:F23500,match($F769,'Internal Staffing Calculator'!$E$8:$E23500,0),0),"")</f>
        <v/>
      </c>
    </row>
    <row r="770">
      <c r="A770" s="454"/>
      <c r="B770" s="927"/>
      <c r="C770" s="580"/>
      <c r="D770" s="939"/>
      <c r="E770" s="940"/>
      <c r="F770" s="941"/>
      <c r="G770" s="937" t="str">
        <f t="array" ref="G770">xlookup(F770,'Internal Staffing Calculator'!E:E,'Internal Staffing Calculator'!C:C,"")</f>
        <v/>
      </c>
      <c r="H770" s="932" t="str">
        <f t="array" ref="H770">if(F770&lt;&gt;"", iferror(index('Internal Staffing Calculator'!B$8:B23500,match(F770,'Internal Staffing Calculator'!E$8:E23500,0)), "Not In Budget"),"")</f>
        <v/>
      </c>
      <c r="I770" s="184"/>
      <c r="J770" s="932">
        <f t="shared" si="1"/>
        <v>0</v>
      </c>
      <c r="K770" s="932">
        <f t="shared" si="2"/>
        <v>0</v>
      </c>
      <c r="L770" s="938" t="str">
        <f t="array" ref="L770">iferror(index('Internal Staffing Calculator'!F$8:F23500,match($F770,'Internal Staffing Calculator'!$E$8:$E23500,0),0),"")</f>
        <v/>
      </c>
    </row>
    <row r="771">
      <c r="A771" s="454"/>
      <c r="B771" s="927"/>
      <c r="C771" s="580"/>
      <c r="D771" s="939"/>
      <c r="E771" s="940"/>
      <c r="F771" s="941"/>
      <c r="G771" s="937" t="str">
        <f t="array" ref="G771">xlookup(F771,'Internal Staffing Calculator'!E:E,'Internal Staffing Calculator'!C:C,"")</f>
        <v/>
      </c>
      <c r="H771" s="932" t="str">
        <f t="array" ref="H771">if(F771&lt;&gt;"", iferror(index('Internal Staffing Calculator'!B$8:B23500,match(F771,'Internal Staffing Calculator'!E$8:E23500,0)), "Not In Budget"),"")</f>
        <v/>
      </c>
      <c r="I771" s="184"/>
      <c r="J771" s="932">
        <f t="shared" si="1"/>
        <v>0</v>
      </c>
      <c r="K771" s="932">
        <f t="shared" si="2"/>
        <v>0</v>
      </c>
      <c r="L771" s="938" t="str">
        <f t="array" ref="L771">iferror(index('Internal Staffing Calculator'!F$8:F23500,match($F771,'Internal Staffing Calculator'!$E$8:$E23500,0),0),"")</f>
        <v/>
      </c>
    </row>
    <row r="772">
      <c r="A772" s="454"/>
      <c r="B772" s="927"/>
      <c r="C772" s="580"/>
      <c r="D772" s="939"/>
      <c r="E772" s="940"/>
      <c r="F772" s="941"/>
      <c r="G772" s="937" t="str">
        <f t="array" ref="G772">xlookup(F772,'Internal Staffing Calculator'!E:E,'Internal Staffing Calculator'!C:C,"")</f>
        <v/>
      </c>
      <c r="H772" s="932" t="str">
        <f t="array" ref="H772">if(F772&lt;&gt;"", iferror(index('Internal Staffing Calculator'!B$8:B23500,match(F772,'Internal Staffing Calculator'!E$8:E23500,0)), "Not In Budget"),"")</f>
        <v/>
      </c>
      <c r="I772" s="184"/>
      <c r="J772" s="932">
        <f t="shared" si="1"/>
        <v>0</v>
      </c>
      <c r="K772" s="932">
        <f t="shared" si="2"/>
        <v>0</v>
      </c>
      <c r="L772" s="938" t="str">
        <f t="array" ref="L772">iferror(index('Internal Staffing Calculator'!F$8:F23500,match($F772,'Internal Staffing Calculator'!$E$8:$E23500,0),0),"")</f>
        <v/>
      </c>
    </row>
    <row r="773">
      <c r="A773" s="454"/>
      <c r="B773" s="927"/>
      <c r="C773" s="580"/>
      <c r="D773" s="939"/>
      <c r="E773" s="940"/>
      <c r="F773" s="941"/>
      <c r="G773" s="937" t="str">
        <f t="array" ref="G773">xlookup(F773,'Internal Staffing Calculator'!E:E,'Internal Staffing Calculator'!C:C,"")</f>
        <v/>
      </c>
      <c r="H773" s="932" t="str">
        <f t="array" ref="H773">if(F773&lt;&gt;"", iferror(index('Internal Staffing Calculator'!B$8:B23500,match(F773,'Internal Staffing Calculator'!E$8:E23500,0)), "Not In Budget"),"")</f>
        <v/>
      </c>
      <c r="I773" s="184"/>
      <c r="J773" s="932">
        <f t="shared" si="1"/>
        <v>0</v>
      </c>
      <c r="K773" s="932">
        <f t="shared" si="2"/>
        <v>0</v>
      </c>
      <c r="L773" s="938" t="str">
        <f t="array" ref="L773">iferror(index('Internal Staffing Calculator'!F$8:F23500,match($F773,'Internal Staffing Calculator'!$E$8:$E23500,0),0),"")</f>
        <v/>
      </c>
    </row>
    <row r="774">
      <c r="A774" s="454"/>
      <c r="B774" s="927"/>
      <c r="C774" s="580"/>
      <c r="D774" s="939"/>
      <c r="E774" s="940"/>
      <c r="F774" s="941"/>
      <c r="G774" s="937" t="str">
        <f t="array" ref="G774">xlookup(F774,'Internal Staffing Calculator'!E:E,'Internal Staffing Calculator'!C:C,"")</f>
        <v/>
      </c>
      <c r="H774" s="932" t="str">
        <f t="array" ref="H774">if(F774&lt;&gt;"", iferror(index('Internal Staffing Calculator'!B$8:B23500,match(F774,'Internal Staffing Calculator'!E$8:E23500,0)), "Not In Budget"),"")</f>
        <v/>
      </c>
      <c r="I774" s="184"/>
      <c r="J774" s="932">
        <f t="shared" si="1"/>
        <v>0</v>
      </c>
      <c r="K774" s="932">
        <f t="shared" si="2"/>
        <v>0</v>
      </c>
      <c r="L774" s="938" t="str">
        <f t="array" ref="L774">iferror(index('Internal Staffing Calculator'!F$8:F23500,match($F774,'Internal Staffing Calculator'!$E$8:$E23500,0),0),"")</f>
        <v/>
      </c>
    </row>
    <row r="775">
      <c r="A775" s="454"/>
      <c r="B775" s="927"/>
      <c r="C775" s="580"/>
      <c r="D775" s="939"/>
      <c r="E775" s="940"/>
      <c r="F775" s="941"/>
      <c r="G775" s="937" t="str">
        <f t="array" ref="G775">xlookup(F775,'Internal Staffing Calculator'!E:E,'Internal Staffing Calculator'!C:C,"")</f>
        <v/>
      </c>
      <c r="H775" s="932" t="str">
        <f t="array" ref="H775">if(F775&lt;&gt;"", iferror(index('Internal Staffing Calculator'!B$8:B23500,match(F775,'Internal Staffing Calculator'!E$8:E23500,0)), "Not In Budget"),"")</f>
        <v/>
      </c>
      <c r="I775" s="184"/>
      <c r="J775" s="932">
        <f t="shared" si="1"/>
        <v>0</v>
      </c>
      <c r="K775" s="932">
        <f t="shared" si="2"/>
        <v>0</v>
      </c>
      <c r="L775" s="938" t="str">
        <f t="array" ref="L775">iferror(index('Internal Staffing Calculator'!F$8:F23500,match($F775,'Internal Staffing Calculator'!$E$8:$E23500,0),0),"")</f>
        <v/>
      </c>
    </row>
    <row r="776">
      <c r="A776" s="454"/>
      <c r="B776" s="927"/>
      <c r="C776" s="580"/>
      <c r="D776" s="939"/>
      <c r="E776" s="940"/>
      <c r="F776" s="941"/>
      <c r="G776" s="937" t="str">
        <f t="array" ref="G776">xlookup(F776,'Internal Staffing Calculator'!E:E,'Internal Staffing Calculator'!C:C,"")</f>
        <v/>
      </c>
      <c r="H776" s="932" t="str">
        <f t="array" ref="H776">if(F776&lt;&gt;"", iferror(index('Internal Staffing Calculator'!B$8:B23500,match(F776,'Internal Staffing Calculator'!E$8:E23500,0)), "Not In Budget"),"")</f>
        <v/>
      </c>
      <c r="I776" s="184"/>
      <c r="J776" s="932">
        <f t="shared" si="1"/>
        <v>0</v>
      </c>
      <c r="K776" s="932">
        <f t="shared" si="2"/>
        <v>0</v>
      </c>
      <c r="L776" s="938" t="str">
        <f t="array" ref="L776">iferror(index('Internal Staffing Calculator'!F$8:F23500,match($F776,'Internal Staffing Calculator'!$E$8:$E23500,0),0),"")</f>
        <v/>
      </c>
    </row>
    <row r="777">
      <c r="A777" s="454"/>
      <c r="B777" s="927"/>
      <c r="C777" s="580"/>
      <c r="D777" s="939"/>
      <c r="E777" s="940"/>
      <c r="F777" s="941"/>
      <c r="G777" s="937" t="str">
        <f t="array" ref="G777">xlookup(F777,'Internal Staffing Calculator'!E:E,'Internal Staffing Calculator'!C:C,"")</f>
        <v/>
      </c>
      <c r="H777" s="932" t="str">
        <f t="array" ref="H777">if(F777&lt;&gt;"", iferror(index('Internal Staffing Calculator'!B$8:B23500,match(F777,'Internal Staffing Calculator'!E$8:E23500,0)), "Not In Budget"),"")</f>
        <v/>
      </c>
      <c r="I777" s="184"/>
      <c r="J777" s="932">
        <f t="shared" si="1"/>
        <v>0</v>
      </c>
      <c r="K777" s="932">
        <f t="shared" si="2"/>
        <v>0</v>
      </c>
      <c r="L777" s="938" t="str">
        <f t="array" ref="L777">iferror(index('Internal Staffing Calculator'!F$8:F23500,match($F777,'Internal Staffing Calculator'!$E$8:$E23500,0),0),"")</f>
        <v/>
      </c>
    </row>
    <row r="778">
      <c r="A778" s="454"/>
      <c r="B778" s="927"/>
      <c r="C778" s="580"/>
      <c r="D778" s="939"/>
      <c r="E778" s="940"/>
      <c r="F778" s="941"/>
      <c r="G778" s="937" t="str">
        <f t="array" ref="G778">xlookup(F778,'Internal Staffing Calculator'!E:E,'Internal Staffing Calculator'!C:C,"")</f>
        <v/>
      </c>
      <c r="H778" s="932" t="str">
        <f t="array" ref="H778">if(F778&lt;&gt;"", iferror(index('Internal Staffing Calculator'!B$8:B23500,match(F778,'Internal Staffing Calculator'!E$8:E23500,0)), "Not In Budget"),"")</f>
        <v/>
      </c>
      <c r="I778" s="184"/>
      <c r="J778" s="932">
        <f t="shared" si="1"/>
        <v>0</v>
      </c>
      <c r="K778" s="932">
        <f t="shared" si="2"/>
        <v>0</v>
      </c>
      <c r="L778" s="938" t="str">
        <f t="array" ref="L778">iferror(index('Internal Staffing Calculator'!F$8:F23500,match($F778,'Internal Staffing Calculator'!$E$8:$E23500,0),0),"")</f>
        <v/>
      </c>
    </row>
    <row r="779">
      <c r="A779" s="454"/>
      <c r="B779" s="927"/>
      <c r="C779" s="580"/>
      <c r="D779" s="939"/>
      <c r="E779" s="940"/>
      <c r="F779" s="941"/>
      <c r="G779" s="937" t="str">
        <f t="array" ref="G779">xlookup(F779,'Internal Staffing Calculator'!E:E,'Internal Staffing Calculator'!C:C,"")</f>
        <v/>
      </c>
      <c r="H779" s="932" t="str">
        <f t="array" ref="H779">if(F779&lt;&gt;"", iferror(index('Internal Staffing Calculator'!B$8:B23500,match(F779,'Internal Staffing Calculator'!E$8:E23500,0)), "Not In Budget"),"")</f>
        <v/>
      </c>
      <c r="I779" s="184"/>
      <c r="J779" s="932">
        <f t="shared" si="1"/>
        <v>0</v>
      </c>
      <c r="K779" s="932">
        <f t="shared" si="2"/>
        <v>0</v>
      </c>
      <c r="L779" s="938" t="str">
        <f t="array" ref="L779">iferror(index('Internal Staffing Calculator'!F$8:F23500,match($F779,'Internal Staffing Calculator'!$E$8:$E23500,0),0),"")</f>
        <v/>
      </c>
    </row>
    <row r="780">
      <c r="A780" s="454"/>
      <c r="B780" s="927"/>
      <c r="C780" s="580"/>
      <c r="D780" s="939"/>
      <c r="E780" s="940"/>
      <c r="F780" s="941"/>
      <c r="G780" s="937" t="str">
        <f t="array" ref="G780">xlookup(F780,'Internal Staffing Calculator'!E:E,'Internal Staffing Calculator'!C:C,"")</f>
        <v/>
      </c>
      <c r="H780" s="932" t="str">
        <f t="array" ref="H780">if(F780&lt;&gt;"", iferror(index('Internal Staffing Calculator'!B$8:B23500,match(F780,'Internal Staffing Calculator'!E$8:E23500,0)), "Not In Budget"),"")</f>
        <v/>
      </c>
      <c r="I780" s="184"/>
      <c r="J780" s="932">
        <f t="shared" si="1"/>
        <v>0</v>
      </c>
      <c r="K780" s="932">
        <f t="shared" si="2"/>
        <v>0</v>
      </c>
      <c r="L780" s="938" t="str">
        <f t="array" ref="L780">iferror(index('Internal Staffing Calculator'!F$8:F23500,match($F780,'Internal Staffing Calculator'!$E$8:$E23500,0),0),"")</f>
        <v/>
      </c>
    </row>
    <row r="781">
      <c r="A781" s="454"/>
      <c r="B781" s="927"/>
      <c r="C781" s="580"/>
      <c r="D781" s="939"/>
      <c r="E781" s="940"/>
      <c r="F781" s="941"/>
      <c r="G781" s="937" t="str">
        <f t="array" ref="G781">xlookup(F781,'Internal Staffing Calculator'!E:E,'Internal Staffing Calculator'!C:C,"")</f>
        <v/>
      </c>
      <c r="H781" s="932" t="str">
        <f t="array" ref="H781">if(F781&lt;&gt;"", iferror(index('Internal Staffing Calculator'!B$8:B23500,match(F781,'Internal Staffing Calculator'!E$8:E23500,0)), "Not In Budget"),"")</f>
        <v/>
      </c>
      <c r="I781" s="184"/>
      <c r="J781" s="932">
        <f t="shared" si="1"/>
        <v>0</v>
      </c>
      <c r="K781" s="932">
        <f t="shared" si="2"/>
        <v>0</v>
      </c>
      <c r="L781" s="938" t="str">
        <f t="array" ref="L781">iferror(index('Internal Staffing Calculator'!F$8:F23500,match($F781,'Internal Staffing Calculator'!$E$8:$E23500,0),0),"")</f>
        <v/>
      </c>
    </row>
    <row r="782">
      <c r="A782" s="454"/>
      <c r="B782" s="927"/>
      <c r="C782" s="580"/>
      <c r="D782" s="939"/>
      <c r="E782" s="940"/>
      <c r="F782" s="941"/>
      <c r="G782" s="937" t="str">
        <f t="array" ref="G782">xlookup(F782,'Internal Staffing Calculator'!E:E,'Internal Staffing Calculator'!C:C,"")</f>
        <v/>
      </c>
      <c r="H782" s="932" t="str">
        <f t="array" ref="H782">if(F782&lt;&gt;"", iferror(index('Internal Staffing Calculator'!B$8:B23500,match(F782,'Internal Staffing Calculator'!E$8:E23500,0)), "Not In Budget"),"")</f>
        <v/>
      </c>
      <c r="I782" s="184"/>
      <c r="J782" s="932">
        <f t="shared" si="1"/>
        <v>0</v>
      </c>
      <c r="K782" s="932">
        <f t="shared" si="2"/>
        <v>0</v>
      </c>
      <c r="L782" s="938" t="str">
        <f t="array" ref="L782">iferror(index('Internal Staffing Calculator'!F$8:F23500,match($F782,'Internal Staffing Calculator'!$E$8:$E23500,0),0),"")</f>
        <v/>
      </c>
    </row>
    <row r="783">
      <c r="A783" s="454"/>
      <c r="B783" s="927"/>
      <c r="C783" s="580"/>
      <c r="D783" s="939"/>
      <c r="E783" s="940"/>
      <c r="F783" s="941"/>
      <c r="G783" s="937" t="str">
        <f t="array" ref="G783">xlookup(F783,'Internal Staffing Calculator'!E:E,'Internal Staffing Calculator'!C:C,"")</f>
        <v/>
      </c>
      <c r="H783" s="932" t="str">
        <f t="array" ref="H783">if(F783&lt;&gt;"", iferror(index('Internal Staffing Calculator'!B$8:B23500,match(F783,'Internal Staffing Calculator'!E$8:E23500,0)), "Not In Budget"),"")</f>
        <v/>
      </c>
      <c r="I783" s="184"/>
      <c r="J783" s="932">
        <f t="shared" si="1"/>
        <v>0</v>
      </c>
      <c r="K783" s="932">
        <f t="shared" si="2"/>
        <v>0</v>
      </c>
      <c r="L783" s="938" t="str">
        <f t="array" ref="L783">iferror(index('Internal Staffing Calculator'!F$8:F23500,match($F783,'Internal Staffing Calculator'!$E$8:$E23500,0),0),"")</f>
        <v/>
      </c>
    </row>
    <row r="784">
      <c r="A784" s="454"/>
      <c r="B784" s="927"/>
      <c r="C784" s="580"/>
      <c r="D784" s="939"/>
      <c r="E784" s="940"/>
      <c r="F784" s="941"/>
      <c r="G784" s="937" t="str">
        <f t="array" ref="G784">xlookup(F784,'Internal Staffing Calculator'!E:E,'Internal Staffing Calculator'!C:C,"")</f>
        <v/>
      </c>
      <c r="H784" s="932" t="str">
        <f t="array" ref="H784">if(F784&lt;&gt;"", iferror(index('Internal Staffing Calculator'!B$8:B23500,match(F784,'Internal Staffing Calculator'!E$8:E23500,0)), "Not In Budget"),"")</f>
        <v/>
      </c>
      <c r="I784" s="184"/>
      <c r="J784" s="932">
        <f t="shared" si="1"/>
        <v>0</v>
      </c>
      <c r="K784" s="932">
        <f t="shared" si="2"/>
        <v>0</v>
      </c>
      <c r="L784" s="938" t="str">
        <f t="array" ref="L784">iferror(index('Internal Staffing Calculator'!F$8:F23500,match($F784,'Internal Staffing Calculator'!$E$8:$E23500,0),0),"")</f>
        <v/>
      </c>
    </row>
    <row r="785">
      <c r="A785" s="454"/>
      <c r="B785" s="927"/>
      <c r="C785" s="580"/>
      <c r="D785" s="939"/>
      <c r="E785" s="940"/>
      <c r="F785" s="941"/>
      <c r="G785" s="937" t="str">
        <f t="array" ref="G785">xlookup(F785,'Internal Staffing Calculator'!E:E,'Internal Staffing Calculator'!C:C,"")</f>
        <v/>
      </c>
      <c r="H785" s="932" t="str">
        <f t="array" ref="H785">if(F785&lt;&gt;"", iferror(index('Internal Staffing Calculator'!B$8:B23500,match(F785,'Internal Staffing Calculator'!E$8:E23500,0)), "Not In Budget"),"")</f>
        <v/>
      </c>
      <c r="I785" s="184"/>
      <c r="J785" s="932">
        <f t="shared" si="1"/>
        <v>0</v>
      </c>
      <c r="K785" s="932">
        <f t="shared" si="2"/>
        <v>0</v>
      </c>
      <c r="L785" s="938" t="str">
        <f t="array" ref="L785">iferror(index('Internal Staffing Calculator'!F$8:F23500,match($F785,'Internal Staffing Calculator'!$E$8:$E23500,0),0),"")</f>
        <v/>
      </c>
    </row>
    <row r="786">
      <c r="A786" s="454"/>
      <c r="B786" s="927"/>
      <c r="C786" s="580"/>
      <c r="D786" s="939"/>
      <c r="E786" s="940"/>
      <c r="F786" s="941"/>
      <c r="G786" s="937" t="str">
        <f t="array" ref="G786">xlookup(F786,'Internal Staffing Calculator'!E:E,'Internal Staffing Calculator'!C:C,"")</f>
        <v/>
      </c>
      <c r="H786" s="932" t="str">
        <f t="array" ref="H786">if(F786&lt;&gt;"", iferror(index('Internal Staffing Calculator'!B$8:B23500,match(F786,'Internal Staffing Calculator'!E$8:E23500,0)), "Not In Budget"),"")</f>
        <v/>
      </c>
      <c r="I786" s="184"/>
      <c r="J786" s="932">
        <f t="shared" si="1"/>
        <v>0</v>
      </c>
      <c r="K786" s="932">
        <f t="shared" si="2"/>
        <v>0</v>
      </c>
      <c r="L786" s="938" t="str">
        <f t="array" ref="L786">iferror(index('Internal Staffing Calculator'!F$8:F23500,match($F786,'Internal Staffing Calculator'!$E$8:$E23500,0),0),"")</f>
        <v/>
      </c>
    </row>
    <row r="787">
      <c r="A787" s="454"/>
      <c r="B787" s="927"/>
      <c r="C787" s="580"/>
      <c r="D787" s="939"/>
      <c r="E787" s="940"/>
      <c r="F787" s="941"/>
      <c r="G787" s="937" t="str">
        <f t="array" ref="G787">xlookup(F787,'Internal Staffing Calculator'!E:E,'Internal Staffing Calculator'!C:C,"")</f>
        <v/>
      </c>
      <c r="H787" s="932" t="str">
        <f t="array" ref="H787">if(F787&lt;&gt;"", iferror(index('Internal Staffing Calculator'!B$8:B23500,match(F787,'Internal Staffing Calculator'!E$8:E23500,0)), "Not In Budget"),"")</f>
        <v/>
      </c>
      <c r="I787" s="184"/>
      <c r="J787" s="932">
        <f t="shared" si="1"/>
        <v>0</v>
      </c>
      <c r="K787" s="932">
        <f t="shared" si="2"/>
        <v>0</v>
      </c>
      <c r="L787" s="938" t="str">
        <f t="array" ref="L787">iferror(index('Internal Staffing Calculator'!F$8:F23500,match($F787,'Internal Staffing Calculator'!$E$8:$E23500,0),0),"")</f>
        <v/>
      </c>
    </row>
    <row r="788">
      <c r="A788" s="454"/>
      <c r="B788" s="927"/>
      <c r="C788" s="580"/>
      <c r="D788" s="939"/>
      <c r="E788" s="940"/>
      <c r="F788" s="941"/>
      <c r="G788" s="937" t="str">
        <f t="array" ref="G788">xlookup(F788,'Internal Staffing Calculator'!E:E,'Internal Staffing Calculator'!C:C,"")</f>
        <v/>
      </c>
      <c r="H788" s="932" t="str">
        <f t="array" ref="H788">if(F788&lt;&gt;"", iferror(index('Internal Staffing Calculator'!B$8:B23500,match(F788,'Internal Staffing Calculator'!E$8:E23500,0)), "Not In Budget"),"")</f>
        <v/>
      </c>
      <c r="I788" s="184"/>
      <c r="J788" s="932">
        <f t="shared" si="1"/>
        <v>0</v>
      </c>
      <c r="K788" s="932">
        <f t="shared" si="2"/>
        <v>0</v>
      </c>
      <c r="L788" s="938" t="str">
        <f t="array" ref="L788">iferror(index('Internal Staffing Calculator'!F$8:F23500,match($F788,'Internal Staffing Calculator'!$E$8:$E23500,0),0),"")</f>
        <v/>
      </c>
    </row>
    <row r="789">
      <c r="A789" s="454"/>
      <c r="B789" s="927"/>
      <c r="C789" s="580"/>
      <c r="D789" s="939"/>
      <c r="E789" s="940"/>
      <c r="F789" s="941"/>
      <c r="G789" s="937" t="str">
        <f t="array" ref="G789">xlookup(F789,'Internal Staffing Calculator'!E:E,'Internal Staffing Calculator'!C:C,"")</f>
        <v/>
      </c>
      <c r="H789" s="932" t="str">
        <f t="array" ref="H789">if(F789&lt;&gt;"", iferror(index('Internal Staffing Calculator'!B$8:B23500,match(F789,'Internal Staffing Calculator'!E$8:E23500,0)), "Not In Budget"),"")</f>
        <v/>
      </c>
      <c r="I789" s="184"/>
      <c r="J789" s="932">
        <f t="shared" si="1"/>
        <v>0</v>
      </c>
      <c r="K789" s="932">
        <f t="shared" si="2"/>
        <v>0</v>
      </c>
      <c r="L789" s="938" t="str">
        <f t="array" ref="L789">iferror(index('Internal Staffing Calculator'!F$8:F23500,match($F789,'Internal Staffing Calculator'!$E$8:$E23500,0),0),"")</f>
        <v/>
      </c>
    </row>
    <row r="790">
      <c r="A790" s="454"/>
      <c r="B790" s="927"/>
      <c r="C790" s="580"/>
      <c r="D790" s="939"/>
      <c r="E790" s="940"/>
      <c r="F790" s="941"/>
      <c r="G790" s="937" t="str">
        <f t="array" ref="G790">xlookup(F790,'Internal Staffing Calculator'!E:E,'Internal Staffing Calculator'!C:C,"")</f>
        <v/>
      </c>
      <c r="H790" s="932" t="str">
        <f t="array" ref="H790">if(F790&lt;&gt;"", iferror(index('Internal Staffing Calculator'!B$8:B23500,match(F790,'Internal Staffing Calculator'!E$8:E23500,0)), "Not In Budget"),"")</f>
        <v/>
      </c>
      <c r="I790" s="184"/>
      <c r="J790" s="932">
        <f t="shared" si="1"/>
        <v>0</v>
      </c>
      <c r="K790" s="932">
        <f t="shared" si="2"/>
        <v>0</v>
      </c>
      <c r="L790" s="938" t="str">
        <f t="array" ref="L790">iferror(index('Internal Staffing Calculator'!F$8:F23500,match($F790,'Internal Staffing Calculator'!$E$8:$E23500,0),0),"")</f>
        <v/>
      </c>
    </row>
    <row r="791">
      <c r="A791" s="454"/>
      <c r="B791" s="927"/>
      <c r="C791" s="580"/>
      <c r="D791" s="939"/>
      <c r="E791" s="940"/>
      <c r="F791" s="941"/>
      <c r="G791" s="937" t="str">
        <f t="array" ref="G791">xlookup(F791,'Internal Staffing Calculator'!E:E,'Internal Staffing Calculator'!C:C,"")</f>
        <v/>
      </c>
      <c r="H791" s="932" t="str">
        <f t="array" ref="H791">if(F791&lt;&gt;"", iferror(index('Internal Staffing Calculator'!B$8:B23500,match(F791,'Internal Staffing Calculator'!E$8:E23500,0)), "Not In Budget"),"")</f>
        <v/>
      </c>
      <c r="I791" s="184"/>
      <c r="J791" s="932">
        <f t="shared" si="1"/>
        <v>0</v>
      </c>
      <c r="K791" s="932">
        <f t="shared" si="2"/>
        <v>0</v>
      </c>
      <c r="L791" s="938" t="str">
        <f t="array" ref="L791">iferror(index('Internal Staffing Calculator'!F$8:F23500,match($F791,'Internal Staffing Calculator'!$E$8:$E23500,0),0),"")</f>
        <v/>
      </c>
    </row>
    <row r="792">
      <c r="A792" s="454"/>
      <c r="B792" s="927"/>
      <c r="C792" s="580"/>
      <c r="D792" s="939"/>
      <c r="E792" s="940"/>
      <c r="F792" s="941"/>
      <c r="G792" s="937" t="str">
        <f t="array" ref="G792">xlookup(F792,'Internal Staffing Calculator'!E:E,'Internal Staffing Calculator'!C:C,"")</f>
        <v/>
      </c>
      <c r="H792" s="932" t="str">
        <f t="array" ref="H792">if(F792&lt;&gt;"", iferror(index('Internal Staffing Calculator'!B$8:B23500,match(F792,'Internal Staffing Calculator'!E$8:E23500,0)), "Not In Budget"),"")</f>
        <v/>
      </c>
      <c r="I792" s="184"/>
      <c r="J792" s="932">
        <f t="shared" si="1"/>
        <v>0</v>
      </c>
      <c r="K792" s="932">
        <f t="shared" si="2"/>
        <v>0</v>
      </c>
      <c r="L792" s="938" t="str">
        <f t="array" ref="L792">iferror(index('Internal Staffing Calculator'!F$8:F23500,match($F792,'Internal Staffing Calculator'!$E$8:$E23500,0),0),"")</f>
        <v/>
      </c>
    </row>
    <row r="793">
      <c r="A793" s="454"/>
      <c r="B793" s="927"/>
      <c r="C793" s="580"/>
      <c r="D793" s="939"/>
      <c r="E793" s="940"/>
      <c r="F793" s="941"/>
      <c r="G793" s="937" t="str">
        <f t="array" ref="G793">xlookup(F793,'Internal Staffing Calculator'!E:E,'Internal Staffing Calculator'!C:C,"")</f>
        <v/>
      </c>
      <c r="H793" s="932" t="str">
        <f t="array" ref="H793">if(F793&lt;&gt;"", iferror(index('Internal Staffing Calculator'!B$8:B23500,match(F793,'Internal Staffing Calculator'!E$8:E23500,0)), "Not In Budget"),"")</f>
        <v/>
      </c>
      <c r="I793" s="184"/>
      <c r="J793" s="932">
        <f t="shared" si="1"/>
        <v>0</v>
      </c>
      <c r="K793" s="932">
        <f t="shared" si="2"/>
        <v>0</v>
      </c>
      <c r="L793" s="938" t="str">
        <f t="array" ref="L793">iferror(index('Internal Staffing Calculator'!F$8:F23500,match($F793,'Internal Staffing Calculator'!$E$8:$E23500,0),0),"")</f>
        <v/>
      </c>
    </row>
    <row r="794">
      <c r="A794" s="454"/>
      <c r="B794" s="927"/>
      <c r="C794" s="580"/>
      <c r="D794" s="939"/>
      <c r="E794" s="940"/>
      <c r="F794" s="941"/>
      <c r="G794" s="937" t="str">
        <f t="array" ref="G794">xlookup(F794,'Internal Staffing Calculator'!E:E,'Internal Staffing Calculator'!C:C,"")</f>
        <v/>
      </c>
      <c r="H794" s="932" t="str">
        <f t="array" ref="H794">if(F794&lt;&gt;"", iferror(index('Internal Staffing Calculator'!B$8:B23500,match(F794,'Internal Staffing Calculator'!E$8:E23500,0)), "Not In Budget"),"")</f>
        <v/>
      </c>
      <c r="I794" s="184"/>
      <c r="J794" s="932">
        <f t="shared" si="1"/>
        <v>0</v>
      </c>
      <c r="K794" s="932">
        <f t="shared" si="2"/>
        <v>0</v>
      </c>
      <c r="L794" s="938" t="str">
        <f t="array" ref="L794">iferror(index('Internal Staffing Calculator'!F$8:F23500,match($F794,'Internal Staffing Calculator'!$E$8:$E23500,0),0),"")</f>
        <v/>
      </c>
    </row>
    <row r="795">
      <c r="A795" s="454"/>
      <c r="B795" s="927"/>
      <c r="C795" s="580"/>
      <c r="D795" s="939"/>
      <c r="E795" s="940"/>
      <c r="F795" s="941"/>
      <c r="G795" s="937" t="str">
        <f t="array" ref="G795">xlookup(F795,'Internal Staffing Calculator'!E:E,'Internal Staffing Calculator'!C:C,"")</f>
        <v/>
      </c>
      <c r="H795" s="932" t="str">
        <f t="array" ref="H795">if(F795&lt;&gt;"", iferror(index('Internal Staffing Calculator'!B$8:B23500,match(F795,'Internal Staffing Calculator'!E$8:E23500,0)), "Not In Budget"),"")</f>
        <v/>
      </c>
      <c r="I795" s="184"/>
      <c r="J795" s="932">
        <f t="shared" si="1"/>
        <v>0</v>
      </c>
      <c r="K795" s="932">
        <f t="shared" si="2"/>
        <v>0</v>
      </c>
      <c r="L795" s="938" t="str">
        <f t="array" ref="L795">iferror(index('Internal Staffing Calculator'!F$8:F23500,match($F795,'Internal Staffing Calculator'!$E$8:$E23500,0),0),"")</f>
        <v/>
      </c>
    </row>
    <row r="796">
      <c r="A796" s="454"/>
      <c r="B796" s="927"/>
      <c r="C796" s="580"/>
      <c r="D796" s="939"/>
      <c r="E796" s="940"/>
      <c r="F796" s="941"/>
      <c r="G796" s="937" t="str">
        <f t="array" ref="G796">xlookup(F796,'Internal Staffing Calculator'!E:E,'Internal Staffing Calculator'!C:C,"")</f>
        <v/>
      </c>
      <c r="H796" s="932" t="str">
        <f t="array" ref="H796">if(F796&lt;&gt;"", iferror(index('Internal Staffing Calculator'!B$8:B23500,match(F796,'Internal Staffing Calculator'!E$8:E23500,0)), "Not In Budget"),"")</f>
        <v/>
      </c>
      <c r="I796" s="184"/>
      <c r="J796" s="932">
        <f t="shared" si="1"/>
        <v>0</v>
      </c>
      <c r="K796" s="932">
        <f t="shared" si="2"/>
        <v>0</v>
      </c>
      <c r="L796" s="938" t="str">
        <f t="array" ref="L796">iferror(index('Internal Staffing Calculator'!F$8:F23500,match($F796,'Internal Staffing Calculator'!$E$8:$E23500,0),0),"")</f>
        <v/>
      </c>
    </row>
    <row r="797">
      <c r="A797" s="454"/>
      <c r="B797" s="927"/>
      <c r="C797" s="580"/>
      <c r="D797" s="939"/>
      <c r="E797" s="940"/>
      <c r="F797" s="941"/>
      <c r="G797" s="937" t="str">
        <f t="array" ref="G797">xlookup(F797,'Internal Staffing Calculator'!E:E,'Internal Staffing Calculator'!C:C,"")</f>
        <v/>
      </c>
      <c r="H797" s="932" t="str">
        <f t="array" ref="H797">if(F797&lt;&gt;"", iferror(index('Internal Staffing Calculator'!B$8:B23500,match(F797,'Internal Staffing Calculator'!E$8:E23500,0)), "Not In Budget"),"")</f>
        <v/>
      </c>
      <c r="I797" s="184"/>
      <c r="J797" s="932">
        <f t="shared" si="1"/>
        <v>0</v>
      </c>
      <c r="K797" s="932">
        <f t="shared" si="2"/>
        <v>0</v>
      </c>
      <c r="L797" s="938" t="str">
        <f t="array" ref="L797">iferror(index('Internal Staffing Calculator'!F$8:F23500,match($F797,'Internal Staffing Calculator'!$E$8:$E23500,0),0),"")</f>
        <v/>
      </c>
    </row>
    <row r="798">
      <c r="A798" s="454"/>
      <c r="B798" s="927"/>
      <c r="C798" s="580"/>
      <c r="D798" s="939"/>
      <c r="E798" s="940"/>
      <c r="F798" s="941"/>
      <c r="G798" s="937" t="str">
        <f t="array" ref="G798">xlookup(F798,'Internal Staffing Calculator'!E:E,'Internal Staffing Calculator'!C:C,"")</f>
        <v/>
      </c>
      <c r="H798" s="932" t="str">
        <f t="array" ref="H798">if(F798&lt;&gt;"", iferror(index('Internal Staffing Calculator'!B$8:B23500,match(F798,'Internal Staffing Calculator'!E$8:E23500,0)), "Not In Budget"),"")</f>
        <v/>
      </c>
      <c r="I798" s="184"/>
      <c r="J798" s="932">
        <f t="shared" si="1"/>
        <v>0</v>
      </c>
      <c r="K798" s="932">
        <f t="shared" si="2"/>
        <v>0</v>
      </c>
      <c r="L798" s="938" t="str">
        <f t="array" ref="L798">iferror(index('Internal Staffing Calculator'!F$8:F23500,match($F798,'Internal Staffing Calculator'!$E$8:$E23500,0),0),"")</f>
        <v/>
      </c>
    </row>
    <row r="799">
      <c r="A799" s="454"/>
      <c r="B799" s="927"/>
      <c r="C799" s="580"/>
      <c r="D799" s="939"/>
      <c r="E799" s="940"/>
      <c r="F799" s="941"/>
      <c r="G799" s="937" t="str">
        <f t="array" ref="G799">xlookup(F799,'Internal Staffing Calculator'!E:E,'Internal Staffing Calculator'!C:C,"")</f>
        <v/>
      </c>
      <c r="H799" s="932" t="str">
        <f t="array" ref="H799">if(F799&lt;&gt;"", iferror(index('Internal Staffing Calculator'!B$8:B23500,match(F799,'Internal Staffing Calculator'!E$8:E23500,0)), "Not In Budget"),"")</f>
        <v/>
      </c>
      <c r="I799" s="184"/>
      <c r="J799" s="932">
        <f t="shared" si="1"/>
        <v>0</v>
      </c>
      <c r="K799" s="932">
        <f t="shared" si="2"/>
        <v>0</v>
      </c>
      <c r="L799" s="938" t="str">
        <f t="array" ref="L799">iferror(index('Internal Staffing Calculator'!F$8:F23500,match($F799,'Internal Staffing Calculator'!$E$8:$E23500,0),0),"")</f>
        <v/>
      </c>
    </row>
    <row r="800">
      <c r="A800" s="454"/>
      <c r="B800" s="927"/>
      <c r="C800" s="580"/>
      <c r="D800" s="939"/>
      <c r="E800" s="940"/>
      <c r="F800" s="941"/>
      <c r="G800" s="937" t="str">
        <f t="array" ref="G800">xlookup(F800,'Internal Staffing Calculator'!E:E,'Internal Staffing Calculator'!C:C,"")</f>
        <v/>
      </c>
      <c r="H800" s="932" t="str">
        <f t="array" ref="H800">if(F800&lt;&gt;"", iferror(index('Internal Staffing Calculator'!B$8:B23500,match(F800,'Internal Staffing Calculator'!E$8:E23500,0)), "Not In Budget"),"")</f>
        <v/>
      </c>
      <c r="I800" s="184"/>
      <c r="J800" s="932">
        <f t="shared" si="1"/>
        <v>0</v>
      </c>
      <c r="K800" s="932">
        <f t="shared" si="2"/>
        <v>0</v>
      </c>
      <c r="L800" s="938" t="str">
        <f t="array" ref="L800">iferror(index('Internal Staffing Calculator'!F$8:F23500,match($F800,'Internal Staffing Calculator'!$E$8:$E23500,0),0),"")</f>
        <v/>
      </c>
    </row>
    <row r="801">
      <c r="A801" s="454"/>
      <c r="B801" s="927"/>
      <c r="C801" s="580"/>
      <c r="D801" s="939"/>
      <c r="E801" s="940"/>
      <c r="F801" s="941"/>
      <c r="G801" s="937" t="str">
        <f t="array" ref="G801">xlookup(F801,'Internal Staffing Calculator'!E:E,'Internal Staffing Calculator'!C:C,"")</f>
        <v/>
      </c>
      <c r="H801" s="932" t="str">
        <f t="array" ref="H801">if(F801&lt;&gt;"", iferror(index('Internal Staffing Calculator'!B$8:B23500,match(F801,'Internal Staffing Calculator'!E$8:E23500,0)), "Not In Budget"),"")</f>
        <v/>
      </c>
      <c r="I801" s="184"/>
      <c r="J801" s="932">
        <f t="shared" si="1"/>
        <v>0</v>
      </c>
      <c r="K801" s="932">
        <f t="shared" si="2"/>
        <v>0</v>
      </c>
      <c r="L801" s="938" t="str">
        <f t="array" ref="L801">iferror(index('Internal Staffing Calculator'!F$8:F23500,match($F801,'Internal Staffing Calculator'!$E$8:$E23500,0),0),"")</f>
        <v/>
      </c>
    </row>
    <row r="802">
      <c r="A802" s="454"/>
      <c r="B802" s="927"/>
      <c r="C802" s="580"/>
      <c r="D802" s="939"/>
      <c r="E802" s="940"/>
      <c r="F802" s="941"/>
      <c r="G802" s="937" t="str">
        <f t="array" ref="G802">xlookup(F802,'Internal Staffing Calculator'!E:E,'Internal Staffing Calculator'!C:C,"")</f>
        <v/>
      </c>
      <c r="H802" s="932" t="str">
        <f t="array" ref="H802">if(F802&lt;&gt;"", iferror(index('Internal Staffing Calculator'!B$8:B23500,match(F802,'Internal Staffing Calculator'!E$8:E23500,0)), "Not In Budget"),"")</f>
        <v/>
      </c>
      <c r="I802" s="184"/>
      <c r="J802" s="932">
        <f t="shared" si="1"/>
        <v>0</v>
      </c>
      <c r="K802" s="932">
        <f t="shared" si="2"/>
        <v>0</v>
      </c>
      <c r="L802" s="938" t="str">
        <f t="array" ref="L802">iferror(index('Internal Staffing Calculator'!F$8:F23500,match($F802,'Internal Staffing Calculator'!$E$8:$E23500,0),0),"")</f>
        <v/>
      </c>
    </row>
    <row r="803">
      <c r="A803" s="454"/>
      <c r="B803" s="927"/>
      <c r="C803" s="580"/>
      <c r="D803" s="939"/>
      <c r="E803" s="940"/>
      <c r="F803" s="941"/>
      <c r="G803" s="937" t="str">
        <f t="array" ref="G803">xlookup(F803,'Internal Staffing Calculator'!E:E,'Internal Staffing Calculator'!C:C,"")</f>
        <v/>
      </c>
      <c r="H803" s="932" t="str">
        <f t="array" ref="H803">if(F803&lt;&gt;"", iferror(index('Internal Staffing Calculator'!B$8:B23500,match(F803,'Internal Staffing Calculator'!E$8:E23500,0)), "Not In Budget"),"")</f>
        <v/>
      </c>
      <c r="I803" s="184"/>
      <c r="J803" s="932">
        <f t="shared" si="1"/>
        <v>0</v>
      </c>
      <c r="K803" s="932">
        <f t="shared" si="2"/>
        <v>0</v>
      </c>
      <c r="L803" s="938" t="str">
        <f t="array" ref="L803">iferror(index('Internal Staffing Calculator'!F$8:F23500,match($F803,'Internal Staffing Calculator'!$E$8:$E23500,0),0),"")</f>
        <v/>
      </c>
    </row>
    <row r="804">
      <c r="A804" s="454"/>
      <c r="B804" s="927"/>
      <c r="C804" s="580"/>
      <c r="D804" s="939"/>
      <c r="E804" s="940"/>
      <c r="F804" s="941"/>
      <c r="G804" s="937" t="str">
        <f t="array" ref="G804">xlookup(F804,'Internal Staffing Calculator'!E:E,'Internal Staffing Calculator'!C:C,"")</f>
        <v/>
      </c>
      <c r="H804" s="932" t="str">
        <f t="array" ref="H804">if(F804&lt;&gt;"", iferror(index('Internal Staffing Calculator'!B$8:B23500,match(F804,'Internal Staffing Calculator'!E$8:E23500,0)), "Not In Budget"),"")</f>
        <v/>
      </c>
      <c r="I804" s="184"/>
      <c r="J804" s="932">
        <f t="shared" si="1"/>
        <v>0</v>
      </c>
      <c r="K804" s="932">
        <f t="shared" si="2"/>
        <v>0</v>
      </c>
      <c r="L804" s="938" t="str">
        <f t="array" ref="L804">iferror(index('Internal Staffing Calculator'!F$8:F23500,match($F804,'Internal Staffing Calculator'!$E$8:$E23500,0),0),"")</f>
        <v/>
      </c>
    </row>
    <row r="805">
      <c r="A805" s="454"/>
      <c r="B805" s="927"/>
      <c r="C805" s="580"/>
      <c r="D805" s="939"/>
      <c r="E805" s="940"/>
      <c r="F805" s="941"/>
      <c r="G805" s="937" t="str">
        <f t="array" ref="G805">xlookup(F805,'Internal Staffing Calculator'!E:E,'Internal Staffing Calculator'!C:C,"")</f>
        <v/>
      </c>
      <c r="H805" s="932" t="str">
        <f t="array" ref="H805">if(F805&lt;&gt;"", iferror(index('Internal Staffing Calculator'!B$8:B23500,match(F805,'Internal Staffing Calculator'!E$8:E23500,0)), "Not In Budget"),"")</f>
        <v/>
      </c>
      <c r="I805" s="184"/>
      <c r="J805" s="932">
        <f t="shared" si="1"/>
        <v>0</v>
      </c>
      <c r="K805" s="932">
        <f t="shared" si="2"/>
        <v>0</v>
      </c>
      <c r="L805" s="938" t="str">
        <f t="array" ref="L805">iferror(index('Internal Staffing Calculator'!F$8:F23500,match($F805,'Internal Staffing Calculator'!$E$8:$E23500,0),0),"")</f>
        <v/>
      </c>
    </row>
    <row r="806">
      <c r="A806" s="454"/>
      <c r="B806" s="927"/>
      <c r="C806" s="580"/>
      <c r="D806" s="939"/>
      <c r="E806" s="940"/>
      <c r="F806" s="941"/>
      <c r="G806" s="937" t="str">
        <f t="array" ref="G806">xlookup(F806,'Internal Staffing Calculator'!E:E,'Internal Staffing Calculator'!C:C,"")</f>
        <v/>
      </c>
      <c r="H806" s="932" t="str">
        <f t="array" ref="H806">if(F806&lt;&gt;"", iferror(index('Internal Staffing Calculator'!B$8:B23500,match(F806,'Internal Staffing Calculator'!E$8:E23500,0)), "Not In Budget"),"")</f>
        <v/>
      </c>
      <c r="I806" s="184"/>
      <c r="J806" s="932">
        <f t="shared" si="1"/>
        <v>0</v>
      </c>
      <c r="K806" s="932">
        <f t="shared" si="2"/>
        <v>0</v>
      </c>
      <c r="L806" s="938" t="str">
        <f t="array" ref="L806">iferror(index('Internal Staffing Calculator'!F$8:F23500,match($F806,'Internal Staffing Calculator'!$E$8:$E23500,0),0),"")</f>
        <v/>
      </c>
    </row>
    <row r="807">
      <c r="A807" s="454"/>
      <c r="B807" s="927"/>
      <c r="C807" s="580"/>
      <c r="D807" s="939"/>
      <c r="E807" s="940"/>
      <c r="F807" s="941"/>
      <c r="G807" s="937" t="str">
        <f t="array" ref="G807">xlookup(F807,'Internal Staffing Calculator'!E:E,'Internal Staffing Calculator'!C:C,"")</f>
        <v/>
      </c>
      <c r="H807" s="932" t="str">
        <f t="array" ref="H807">if(F807&lt;&gt;"", iferror(index('Internal Staffing Calculator'!B$8:B23500,match(F807,'Internal Staffing Calculator'!E$8:E23500,0)), "Not In Budget"),"")</f>
        <v/>
      </c>
      <c r="I807" s="184"/>
      <c r="J807" s="932">
        <f t="shared" si="1"/>
        <v>0</v>
      </c>
      <c r="K807" s="932">
        <f t="shared" si="2"/>
        <v>0</v>
      </c>
      <c r="L807" s="938" t="str">
        <f t="array" ref="L807">iferror(index('Internal Staffing Calculator'!F$8:F23500,match($F807,'Internal Staffing Calculator'!$E$8:$E23500,0),0),"")</f>
        <v/>
      </c>
    </row>
    <row r="808">
      <c r="A808" s="454"/>
      <c r="B808" s="927"/>
      <c r="C808" s="580"/>
      <c r="D808" s="939"/>
      <c r="E808" s="940"/>
      <c r="F808" s="941"/>
      <c r="G808" s="937" t="str">
        <f t="array" ref="G808">xlookup(F808,'Internal Staffing Calculator'!E:E,'Internal Staffing Calculator'!C:C,"")</f>
        <v/>
      </c>
      <c r="H808" s="932" t="str">
        <f t="array" ref="H808">if(F808&lt;&gt;"", iferror(index('Internal Staffing Calculator'!B$8:B23500,match(F808,'Internal Staffing Calculator'!E$8:E23500,0)), "Not In Budget"),"")</f>
        <v/>
      </c>
      <c r="I808" s="184"/>
      <c r="J808" s="932">
        <f t="shared" si="1"/>
        <v>0</v>
      </c>
      <c r="K808" s="932">
        <f t="shared" si="2"/>
        <v>0</v>
      </c>
      <c r="L808" s="938" t="str">
        <f t="array" ref="L808">iferror(index('Internal Staffing Calculator'!F$8:F23500,match($F808,'Internal Staffing Calculator'!$E$8:$E23500,0),0),"")</f>
        <v/>
      </c>
    </row>
    <row r="809">
      <c r="A809" s="454"/>
      <c r="B809" s="927"/>
      <c r="C809" s="580"/>
      <c r="D809" s="939"/>
      <c r="E809" s="940"/>
      <c r="F809" s="941"/>
      <c r="G809" s="937" t="str">
        <f t="array" ref="G809">xlookup(F809,'Internal Staffing Calculator'!E:E,'Internal Staffing Calculator'!C:C,"")</f>
        <v/>
      </c>
      <c r="H809" s="932" t="str">
        <f t="array" ref="H809">if(F809&lt;&gt;"", iferror(index('Internal Staffing Calculator'!B$8:B23500,match(F809,'Internal Staffing Calculator'!E$8:E23500,0)), "Not In Budget"),"")</f>
        <v/>
      </c>
      <c r="I809" s="184"/>
      <c r="J809" s="932">
        <f t="shared" si="1"/>
        <v>0</v>
      </c>
      <c r="K809" s="932">
        <f t="shared" si="2"/>
        <v>0</v>
      </c>
      <c r="L809" s="938" t="str">
        <f t="array" ref="L809">iferror(index('Internal Staffing Calculator'!F$8:F23500,match($F809,'Internal Staffing Calculator'!$E$8:$E23500,0),0),"")</f>
        <v/>
      </c>
    </row>
    <row r="810">
      <c r="A810" s="454"/>
      <c r="B810" s="927"/>
      <c r="C810" s="580"/>
      <c r="D810" s="939"/>
      <c r="E810" s="940"/>
      <c r="F810" s="941"/>
      <c r="G810" s="937" t="str">
        <f t="array" ref="G810">xlookup(F810,'Internal Staffing Calculator'!E:E,'Internal Staffing Calculator'!C:C,"")</f>
        <v/>
      </c>
      <c r="H810" s="932" t="str">
        <f t="array" ref="H810">if(F810&lt;&gt;"", iferror(index('Internal Staffing Calculator'!B$8:B23500,match(F810,'Internal Staffing Calculator'!E$8:E23500,0)), "Not In Budget"),"")</f>
        <v/>
      </c>
      <c r="I810" s="184"/>
      <c r="J810" s="932">
        <f t="shared" si="1"/>
        <v>0</v>
      </c>
      <c r="K810" s="932">
        <f t="shared" si="2"/>
        <v>0</v>
      </c>
      <c r="L810" s="938" t="str">
        <f t="array" ref="L810">iferror(index('Internal Staffing Calculator'!F$8:F23500,match($F810,'Internal Staffing Calculator'!$E$8:$E23500,0),0),"")</f>
        <v/>
      </c>
    </row>
    <row r="811">
      <c r="A811" s="454"/>
      <c r="B811" s="927"/>
      <c r="C811" s="580"/>
      <c r="D811" s="939"/>
      <c r="E811" s="940"/>
      <c r="F811" s="941"/>
      <c r="G811" s="937" t="str">
        <f t="array" ref="G811">xlookup(F811,'Internal Staffing Calculator'!E:E,'Internal Staffing Calculator'!C:C,"")</f>
        <v/>
      </c>
      <c r="H811" s="932" t="str">
        <f t="array" ref="H811">if(F811&lt;&gt;"", iferror(index('Internal Staffing Calculator'!B$8:B23500,match(F811,'Internal Staffing Calculator'!E$8:E23500,0)), "Not In Budget"),"")</f>
        <v/>
      </c>
      <c r="I811" s="184"/>
      <c r="J811" s="932">
        <f t="shared" si="1"/>
        <v>0</v>
      </c>
      <c r="K811" s="932">
        <f t="shared" si="2"/>
        <v>0</v>
      </c>
      <c r="L811" s="938" t="str">
        <f t="array" ref="L811">iferror(index('Internal Staffing Calculator'!F$8:F23500,match($F811,'Internal Staffing Calculator'!$E$8:$E23500,0),0),"")</f>
        <v/>
      </c>
    </row>
    <row r="812">
      <c r="A812" s="454"/>
      <c r="B812" s="927"/>
      <c r="C812" s="580"/>
      <c r="D812" s="939"/>
      <c r="E812" s="940"/>
      <c r="F812" s="941"/>
      <c r="G812" s="937" t="str">
        <f t="array" ref="G812">xlookup(F812,'Internal Staffing Calculator'!E:E,'Internal Staffing Calculator'!C:C,"")</f>
        <v/>
      </c>
      <c r="H812" s="932" t="str">
        <f t="array" ref="H812">if(F812&lt;&gt;"", iferror(index('Internal Staffing Calculator'!B$8:B23500,match(F812,'Internal Staffing Calculator'!E$8:E23500,0)), "Not In Budget"),"")</f>
        <v/>
      </c>
      <c r="I812" s="184"/>
      <c r="J812" s="932">
        <f t="shared" si="1"/>
        <v>0</v>
      </c>
      <c r="K812" s="932">
        <f t="shared" si="2"/>
        <v>0</v>
      </c>
      <c r="L812" s="938" t="str">
        <f t="array" ref="L812">iferror(index('Internal Staffing Calculator'!F$8:F23500,match($F812,'Internal Staffing Calculator'!$E$8:$E23500,0),0),"")</f>
        <v/>
      </c>
    </row>
    <row r="813">
      <c r="A813" s="454"/>
      <c r="B813" s="927"/>
      <c r="C813" s="580"/>
      <c r="D813" s="939"/>
      <c r="E813" s="940"/>
      <c r="F813" s="941"/>
      <c r="G813" s="937" t="str">
        <f t="array" ref="G813">xlookup(F813,'Internal Staffing Calculator'!E:E,'Internal Staffing Calculator'!C:C,"")</f>
        <v/>
      </c>
      <c r="H813" s="932" t="str">
        <f t="array" ref="H813">if(F813&lt;&gt;"", iferror(index('Internal Staffing Calculator'!B$8:B23500,match(F813,'Internal Staffing Calculator'!E$8:E23500,0)), "Not In Budget"),"")</f>
        <v/>
      </c>
      <c r="I813" s="184"/>
      <c r="J813" s="932">
        <f t="shared" si="1"/>
        <v>0</v>
      </c>
      <c r="K813" s="932">
        <f t="shared" si="2"/>
        <v>0</v>
      </c>
      <c r="L813" s="938" t="str">
        <f t="array" ref="L813">iferror(index('Internal Staffing Calculator'!F$8:F23500,match($F813,'Internal Staffing Calculator'!$E$8:$E23500,0),0),"")</f>
        <v/>
      </c>
    </row>
    <row r="814">
      <c r="A814" s="454"/>
      <c r="B814" s="927"/>
      <c r="C814" s="580"/>
      <c r="D814" s="939"/>
      <c r="E814" s="940"/>
      <c r="F814" s="941"/>
      <c r="G814" s="937" t="str">
        <f t="array" ref="G814">xlookup(F814,'Internal Staffing Calculator'!E:E,'Internal Staffing Calculator'!C:C,"")</f>
        <v/>
      </c>
      <c r="H814" s="932" t="str">
        <f t="array" ref="H814">if(F814&lt;&gt;"", iferror(index('Internal Staffing Calculator'!B$8:B23500,match(F814,'Internal Staffing Calculator'!E$8:E23500,0)), "Not In Budget"),"")</f>
        <v/>
      </c>
      <c r="I814" s="184"/>
      <c r="J814" s="932">
        <f t="shared" si="1"/>
        <v>0</v>
      </c>
      <c r="K814" s="932">
        <f t="shared" si="2"/>
        <v>0</v>
      </c>
      <c r="L814" s="938" t="str">
        <f t="array" ref="L814">iferror(index('Internal Staffing Calculator'!F$8:F23500,match($F814,'Internal Staffing Calculator'!$E$8:$E23500,0),0),"")</f>
        <v/>
      </c>
    </row>
    <row r="815">
      <c r="A815" s="454"/>
      <c r="B815" s="927"/>
      <c r="C815" s="580"/>
      <c r="D815" s="939"/>
      <c r="E815" s="940"/>
      <c r="F815" s="941"/>
      <c r="G815" s="937" t="str">
        <f t="array" ref="G815">xlookup(F815,'Internal Staffing Calculator'!E:E,'Internal Staffing Calculator'!C:C,"")</f>
        <v/>
      </c>
      <c r="H815" s="932" t="str">
        <f t="array" ref="H815">if(F815&lt;&gt;"", iferror(index('Internal Staffing Calculator'!B$8:B23500,match(F815,'Internal Staffing Calculator'!E$8:E23500,0)), "Not In Budget"),"")</f>
        <v/>
      </c>
      <c r="I815" s="184"/>
      <c r="J815" s="932">
        <f t="shared" si="1"/>
        <v>0</v>
      </c>
      <c r="K815" s="932">
        <f t="shared" si="2"/>
        <v>0</v>
      </c>
      <c r="L815" s="938" t="str">
        <f t="array" ref="L815">iferror(index('Internal Staffing Calculator'!F$8:F23500,match($F815,'Internal Staffing Calculator'!$E$8:$E23500,0),0),"")</f>
        <v/>
      </c>
    </row>
    <row r="816">
      <c r="A816" s="454"/>
      <c r="B816" s="927"/>
      <c r="C816" s="580"/>
      <c r="D816" s="939"/>
      <c r="E816" s="940"/>
      <c r="F816" s="941"/>
      <c r="G816" s="937" t="str">
        <f t="array" ref="G816">xlookup(F816,'Internal Staffing Calculator'!E:E,'Internal Staffing Calculator'!C:C,"")</f>
        <v/>
      </c>
      <c r="H816" s="932" t="str">
        <f t="array" ref="H816">if(F816&lt;&gt;"", iferror(index('Internal Staffing Calculator'!B$8:B23500,match(F816,'Internal Staffing Calculator'!E$8:E23500,0)), "Not In Budget"),"")</f>
        <v/>
      </c>
      <c r="I816" s="184"/>
      <c r="J816" s="932">
        <f t="shared" si="1"/>
        <v>0</v>
      </c>
      <c r="K816" s="932">
        <f t="shared" si="2"/>
        <v>0</v>
      </c>
      <c r="L816" s="938" t="str">
        <f t="array" ref="L816">iferror(index('Internal Staffing Calculator'!F$8:F23500,match($F816,'Internal Staffing Calculator'!$E$8:$E23500,0),0),"")</f>
        <v/>
      </c>
    </row>
    <row r="817">
      <c r="A817" s="454"/>
      <c r="B817" s="927"/>
      <c r="C817" s="580"/>
      <c r="D817" s="939"/>
      <c r="E817" s="940"/>
      <c r="F817" s="941"/>
      <c r="G817" s="937" t="str">
        <f t="array" ref="G817">xlookup(F817,'Internal Staffing Calculator'!E:E,'Internal Staffing Calculator'!C:C,"")</f>
        <v/>
      </c>
      <c r="H817" s="932" t="str">
        <f t="array" ref="H817">if(F817&lt;&gt;"", iferror(index('Internal Staffing Calculator'!B$8:B23500,match(F817,'Internal Staffing Calculator'!E$8:E23500,0)), "Not In Budget"),"")</f>
        <v/>
      </c>
      <c r="I817" s="184"/>
      <c r="J817" s="932">
        <f t="shared" si="1"/>
        <v>0</v>
      </c>
      <c r="K817" s="932">
        <f t="shared" si="2"/>
        <v>0</v>
      </c>
      <c r="L817" s="938" t="str">
        <f t="array" ref="L817">iferror(index('Internal Staffing Calculator'!F$8:F23500,match($F817,'Internal Staffing Calculator'!$E$8:$E23500,0),0),"")</f>
        <v/>
      </c>
    </row>
    <row r="818">
      <c r="A818" s="454"/>
      <c r="B818" s="927"/>
      <c r="C818" s="580"/>
      <c r="D818" s="939"/>
      <c r="E818" s="940"/>
      <c r="F818" s="941"/>
      <c r="G818" s="937" t="str">
        <f t="array" ref="G818">xlookup(F818,'Internal Staffing Calculator'!E:E,'Internal Staffing Calculator'!C:C,"")</f>
        <v/>
      </c>
      <c r="H818" s="932" t="str">
        <f t="array" ref="H818">if(F818&lt;&gt;"", iferror(index('Internal Staffing Calculator'!B$8:B23500,match(F818,'Internal Staffing Calculator'!E$8:E23500,0)), "Not In Budget"),"")</f>
        <v/>
      </c>
      <c r="I818" s="184"/>
      <c r="J818" s="932">
        <f t="shared" si="1"/>
        <v>0</v>
      </c>
      <c r="K818" s="932">
        <f t="shared" si="2"/>
        <v>0</v>
      </c>
      <c r="L818" s="938" t="str">
        <f t="array" ref="L818">iferror(index('Internal Staffing Calculator'!F$8:F23500,match($F818,'Internal Staffing Calculator'!$E$8:$E23500,0),0),"")</f>
        <v/>
      </c>
    </row>
    <row r="819">
      <c r="A819" s="454"/>
      <c r="B819" s="927"/>
      <c r="C819" s="580"/>
      <c r="D819" s="939"/>
      <c r="E819" s="940"/>
      <c r="F819" s="941"/>
      <c r="G819" s="937" t="str">
        <f t="array" ref="G819">xlookup(F819,'Internal Staffing Calculator'!E:E,'Internal Staffing Calculator'!C:C,"")</f>
        <v/>
      </c>
      <c r="H819" s="932" t="str">
        <f t="array" ref="H819">if(F819&lt;&gt;"", iferror(index('Internal Staffing Calculator'!B$8:B23500,match(F819,'Internal Staffing Calculator'!E$8:E23500,0)), "Not In Budget"),"")</f>
        <v/>
      </c>
      <c r="I819" s="184"/>
      <c r="J819" s="932">
        <f t="shared" si="1"/>
        <v>0</v>
      </c>
      <c r="K819" s="932">
        <f t="shared" si="2"/>
        <v>0</v>
      </c>
      <c r="L819" s="938" t="str">
        <f t="array" ref="L819">iferror(index('Internal Staffing Calculator'!F$8:F23500,match($F819,'Internal Staffing Calculator'!$E$8:$E23500,0),0),"")</f>
        <v/>
      </c>
    </row>
    <row r="820">
      <c r="A820" s="454"/>
      <c r="B820" s="927"/>
      <c r="C820" s="580"/>
      <c r="D820" s="939"/>
      <c r="E820" s="940"/>
      <c r="F820" s="941"/>
      <c r="G820" s="937" t="str">
        <f t="array" ref="G820">xlookup(F820,'Internal Staffing Calculator'!E:E,'Internal Staffing Calculator'!C:C,"")</f>
        <v/>
      </c>
      <c r="H820" s="932" t="str">
        <f t="array" ref="H820">if(F820&lt;&gt;"", iferror(index('Internal Staffing Calculator'!B$8:B23500,match(F820,'Internal Staffing Calculator'!E$8:E23500,0)), "Not In Budget"),"")</f>
        <v/>
      </c>
      <c r="I820" s="184"/>
      <c r="J820" s="932">
        <f t="shared" si="1"/>
        <v>0</v>
      </c>
      <c r="K820" s="932">
        <f t="shared" si="2"/>
        <v>0</v>
      </c>
      <c r="L820" s="938" t="str">
        <f t="array" ref="L820">iferror(index('Internal Staffing Calculator'!F$8:F23500,match($F820,'Internal Staffing Calculator'!$E$8:$E23500,0),0),"")</f>
        <v/>
      </c>
    </row>
    <row r="821">
      <c r="A821" s="454"/>
      <c r="B821" s="927"/>
      <c r="C821" s="580"/>
      <c r="D821" s="939"/>
      <c r="E821" s="940"/>
      <c r="F821" s="941"/>
      <c r="G821" s="937" t="str">
        <f t="array" ref="G821">xlookup(F821,'Internal Staffing Calculator'!E:E,'Internal Staffing Calculator'!C:C,"")</f>
        <v/>
      </c>
      <c r="H821" s="932" t="str">
        <f t="array" ref="H821">if(F821&lt;&gt;"", iferror(index('Internal Staffing Calculator'!B$8:B23500,match(F821,'Internal Staffing Calculator'!E$8:E23500,0)), "Not In Budget"),"")</f>
        <v/>
      </c>
      <c r="I821" s="184"/>
      <c r="J821" s="932">
        <f t="shared" si="1"/>
        <v>0</v>
      </c>
      <c r="K821" s="932">
        <f t="shared" si="2"/>
        <v>0</v>
      </c>
      <c r="L821" s="938" t="str">
        <f t="array" ref="L821">iferror(index('Internal Staffing Calculator'!F$8:F23500,match($F821,'Internal Staffing Calculator'!$E$8:$E23500,0),0),"")</f>
        <v/>
      </c>
    </row>
    <row r="822">
      <c r="A822" s="454"/>
      <c r="B822" s="927"/>
      <c r="C822" s="580"/>
      <c r="D822" s="939"/>
      <c r="E822" s="940"/>
      <c r="F822" s="941"/>
      <c r="G822" s="937" t="str">
        <f t="array" ref="G822">xlookup(F822,'Internal Staffing Calculator'!E:E,'Internal Staffing Calculator'!C:C,"")</f>
        <v/>
      </c>
      <c r="H822" s="932" t="str">
        <f t="array" ref="H822">if(F822&lt;&gt;"", iferror(index('Internal Staffing Calculator'!B$8:B23500,match(F822,'Internal Staffing Calculator'!E$8:E23500,0)), "Not In Budget"),"")</f>
        <v/>
      </c>
      <c r="I822" s="184"/>
      <c r="J822" s="932">
        <f t="shared" si="1"/>
        <v>0</v>
      </c>
      <c r="K822" s="932">
        <f t="shared" si="2"/>
        <v>0</v>
      </c>
      <c r="L822" s="938" t="str">
        <f t="array" ref="L822">iferror(index('Internal Staffing Calculator'!F$8:F23500,match($F822,'Internal Staffing Calculator'!$E$8:$E23500,0),0),"")</f>
        <v/>
      </c>
    </row>
    <row r="823">
      <c r="A823" s="454"/>
      <c r="B823" s="927"/>
      <c r="C823" s="580"/>
      <c r="D823" s="939"/>
      <c r="E823" s="940"/>
      <c r="F823" s="941"/>
      <c r="G823" s="937" t="str">
        <f t="array" ref="G823">xlookup(F823,'Internal Staffing Calculator'!E:E,'Internal Staffing Calculator'!C:C,"")</f>
        <v/>
      </c>
      <c r="H823" s="932" t="str">
        <f t="array" ref="H823">if(F823&lt;&gt;"", iferror(index('Internal Staffing Calculator'!B$8:B23500,match(F823,'Internal Staffing Calculator'!E$8:E23500,0)), "Not In Budget"),"")</f>
        <v/>
      </c>
      <c r="I823" s="184"/>
      <c r="J823" s="932">
        <f t="shared" si="1"/>
        <v>0</v>
      </c>
      <c r="K823" s="932">
        <f t="shared" si="2"/>
        <v>0</v>
      </c>
      <c r="L823" s="938" t="str">
        <f t="array" ref="L823">iferror(index('Internal Staffing Calculator'!F$8:F23500,match($F823,'Internal Staffing Calculator'!$E$8:$E23500,0),0),"")</f>
        <v/>
      </c>
    </row>
    <row r="824">
      <c r="A824" s="454"/>
      <c r="B824" s="927"/>
      <c r="C824" s="580"/>
      <c r="D824" s="939"/>
      <c r="E824" s="940"/>
      <c r="F824" s="941"/>
      <c r="G824" s="937" t="str">
        <f t="array" ref="G824">xlookup(F824,'Internal Staffing Calculator'!E:E,'Internal Staffing Calculator'!C:C,"")</f>
        <v/>
      </c>
      <c r="H824" s="932" t="str">
        <f t="array" ref="H824">if(F824&lt;&gt;"", iferror(index('Internal Staffing Calculator'!B$8:B23500,match(F824,'Internal Staffing Calculator'!E$8:E23500,0)), "Not In Budget"),"")</f>
        <v/>
      </c>
      <c r="I824" s="184"/>
      <c r="J824" s="932">
        <f t="shared" si="1"/>
        <v>0</v>
      </c>
      <c r="K824" s="932">
        <f t="shared" si="2"/>
        <v>0</v>
      </c>
      <c r="L824" s="938" t="str">
        <f t="array" ref="L824">iferror(index('Internal Staffing Calculator'!F$8:F23500,match($F824,'Internal Staffing Calculator'!$E$8:$E23500,0),0),"")</f>
        <v/>
      </c>
    </row>
    <row r="825">
      <c r="A825" s="454"/>
      <c r="B825" s="927"/>
      <c r="C825" s="580"/>
      <c r="D825" s="939"/>
      <c r="E825" s="940"/>
      <c r="F825" s="941"/>
      <c r="G825" s="937" t="str">
        <f t="array" ref="G825">xlookup(F825,'Internal Staffing Calculator'!E:E,'Internal Staffing Calculator'!C:C,"")</f>
        <v/>
      </c>
      <c r="H825" s="932" t="str">
        <f t="array" ref="H825">if(F825&lt;&gt;"", iferror(index('Internal Staffing Calculator'!B$8:B23500,match(F825,'Internal Staffing Calculator'!E$8:E23500,0)), "Not In Budget"),"")</f>
        <v/>
      </c>
      <c r="I825" s="184"/>
      <c r="J825" s="932">
        <f t="shared" si="1"/>
        <v>0</v>
      </c>
      <c r="K825" s="932">
        <f t="shared" si="2"/>
        <v>0</v>
      </c>
      <c r="L825" s="938" t="str">
        <f t="array" ref="L825">iferror(index('Internal Staffing Calculator'!F$8:F23500,match($F825,'Internal Staffing Calculator'!$E$8:$E23500,0),0),"")</f>
        <v/>
      </c>
    </row>
    <row r="826">
      <c r="A826" s="454"/>
      <c r="B826" s="927"/>
      <c r="C826" s="580"/>
      <c r="D826" s="939"/>
      <c r="E826" s="940"/>
      <c r="F826" s="941"/>
      <c r="G826" s="937" t="str">
        <f t="array" ref="G826">xlookup(F826,'Internal Staffing Calculator'!E:E,'Internal Staffing Calculator'!C:C,"")</f>
        <v/>
      </c>
      <c r="H826" s="932" t="str">
        <f t="array" ref="H826">if(F826&lt;&gt;"", iferror(index('Internal Staffing Calculator'!B$8:B23500,match(F826,'Internal Staffing Calculator'!E$8:E23500,0)), "Not In Budget"),"")</f>
        <v/>
      </c>
      <c r="I826" s="184"/>
      <c r="J826" s="932">
        <f t="shared" si="1"/>
        <v>0</v>
      </c>
      <c r="K826" s="932">
        <f t="shared" si="2"/>
        <v>0</v>
      </c>
      <c r="L826" s="938" t="str">
        <f t="array" ref="L826">iferror(index('Internal Staffing Calculator'!F$8:F23500,match($F826,'Internal Staffing Calculator'!$E$8:$E23500,0),0),"")</f>
        <v/>
      </c>
    </row>
    <row r="827">
      <c r="A827" s="454"/>
      <c r="B827" s="927"/>
      <c r="C827" s="580"/>
      <c r="D827" s="939"/>
      <c r="E827" s="940"/>
      <c r="F827" s="941"/>
      <c r="G827" s="937" t="str">
        <f t="array" ref="G827">xlookup(F827,'Internal Staffing Calculator'!E:E,'Internal Staffing Calculator'!C:C,"")</f>
        <v/>
      </c>
      <c r="H827" s="932" t="str">
        <f t="array" ref="H827">if(F827&lt;&gt;"", iferror(index('Internal Staffing Calculator'!B$8:B23500,match(F827,'Internal Staffing Calculator'!E$8:E23500,0)), "Not In Budget"),"")</f>
        <v/>
      </c>
      <c r="I827" s="184"/>
      <c r="J827" s="932">
        <f t="shared" si="1"/>
        <v>0</v>
      </c>
      <c r="K827" s="932">
        <f t="shared" si="2"/>
        <v>0</v>
      </c>
      <c r="L827" s="938" t="str">
        <f t="array" ref="L827">iferror(index('Internal Staffing Calculator'!F$8:F23500,match($F827,'Internal Staffing Calculator'!$E$8:$E23500,0),0),"")</f>
        <v/>
      </c>
    </row>
    <row r="828">
      <c r="A828" s="454"/>
      <c r="B828" s="927"/>
      <c r="C828" s="580"/>
      <c r="D828" s="939"/>
      <c r="E828" s="940"/>
      <c r="F828" s="941"/>
      <c r="G828" s="937" t="str">
        <f t="array" ref="G828">xlookup(F828,'Internal Staffing Calculator'!E:E,'Internal Staffing Calculator'!C:C,"")</f>
        <v/>
      </c>
      <c r="H828" s="932" t="str">
        <f t="array" ref="H828">if(F828&lt;&gt;"", iferror(index('Internal Staffing Calculator'!B$8:B23500,match(F828,'Internal Staffing Calculator'!E$8:E23500,0)), "Not In Budget"),"")</f>
        <v/>
      </c>
      <c r="I828" s="184"/>
      <c r="J828" s="932">
        <f t="shared" si="1"/>
        <v>0</v>
      </c>
      <c r="K828" s="932">
        <f t="shared" si="2"/>
        <v>0</v>
      </c>
      <c r="L828" s="938" t="str">
        <f t="array" ref="L828">iferror(index('Internal Staffing Calculator'!F$8:F23500,match($F828,'Internal Staffing Calculator'!$E$8:$E23500,0),0),"")</f>
        <v/>
      </c>
    </row>
    <row r="829">
      <c r="A829" s="454"/>
      <c r="B829" s="927"/>
      <c r="C829" s="580"/>
      <c r="D829" s="939"/>
      <c r="E829" s="940"/>
      <c r="F829" s="941"/>
      <c r="G829" s="937" t="str">
        <f t="array" ref="G829">xlookup(F829,'Internal Staffing Calculator'!E:E,'Internal Staffing Calculator'!C:C,"")</f>
        <v/>
      </c>
      <c r="H829" s="932" t="str">
        <f t="array" ref="H829">if(F829&lt;&gt;"", iferror(index('Internal Staffing Calculator'!B$8:B23500,match(F829,'Internal Staffing Calculator'!E$8:E23500,0)), "Not In Budget"),"")</f>
        <v/>
      </c>
      <c r="I829" s="184"/>
      <c r="J829" s="932">
        <f t="shared" si="1"/>
        <v>0</v>
      </c>
      <c r="K829" s="932">
        <f t="shared" si="2"/>
        <v>0</v>
      </c>
      <c r="L829" s="938" t="str">
        <f t="array" ref="L829">iferror(index('Internal Staffing Calculator'!F$8:F23500,match($F829,'Internal Staffing Calculator'!$E$8:$E23500,0),0),"")</f>
        <v/>
      </c>
    </row>
    <row r="830">
      <c r="A830" s="454"/>
      <c r="B830" s="927"/>
      <c r="C830" s="580"/>
      <c r="D830" s="939"/>
      <c r="E830" s="940"/>
      <c r="F830" s="941"/>
      <c r="G830" s="937" t="str">
        <f t="array" ref="G830">xlookup(F830,'Internal Staffing Calculator'!E:E,'Internal Staffing Calculator'!C:C,"")</f>
        <v/>
      </c>
      <c r="H830" s="932" t="str">
        <f t="array" ref="H830">if(F830&lt;&gt;"", iferror(index('Internal Staffing Calculator'!B$8:B23500,match(F830,'Internal Staffing Calculator'!E$8:E23500,0)), "Not In Budget"),"")</f>
        <v/>
      </c>
      <c r="I830" s="184"/>
      <c r="J830" s="932">
        <f t="shared" si="1"/>
        <v>0</v>
      </c>
      <c r="K830" s="932">
        <f t="shared" si="2"/>
        <v>0</v>
      </c>
      <c r="L830" s="938" t="str">
        <f t="array" ref="L830">iferror(index('Internal Staffing Calculator'!F$8:F23500,match($F830,'Internal Staffing Calculator'!$E$8:$E23500,0),0),"")</f>
        <v/>
      </c>
    </row>
    <row r="831">
      <c r="A831" s="454"/>
      <c r="B831" s="927"/>
      <c r="C831" s="580"/>
      <c r="D831" s="939"/>
      <c r="E831" s="940"/>
      <c r="F831" s="941"/>
      <c r="G831" s="937" t="str">
        <f t="array" ref="G831">xlookup(F831,'Internal Staffing Calculator'!E:E,'Internal Staffing Calculator'!C:C,"")</f>
        <v/>
      </c>
      <c r="H831" s="932" t="str">
        <f t="array" ref="H831">if(F831&lt;&gt;"", iferror(index('Internal Staffing Calculator'!B$8:B23500,match(F831,'Internal Staffing Calculator'!E$8:E23500,0)), "Not In Budget"),"")</f>
        <v/>
      </c>
      <c r="I831" s="184"/>
      <c r="J831" s="932">
        <f t="shared" si="1"/>
        <v>0</v>
      </c>
      <c r="K831" s="932">
        <f t="shared" si="2"/>
        <v>0</v>
      </c>
      <c r="L831" s="938" t="str">
        <f t="array" ref="L831">iferror(index('Internal Staffing Calculator'!F$8:F23500,match($F831,'Internal Staffing Calculator'!$E$8:$E23500,0),0),"")</f>
        <v/>
      </c>
    </row>
    <row r="832">
      <c r="A832" s="454"/>
      <c r="B832" s="927"/>
      <c r="C832" s="580"/>
      <c r="D832" s="939"/>
      <c r="E832" s="940"/>
      <c r="F832" s="941"/>
      <c r="G832" s="937" t="str">
        <f t="array" ref="G832">xlookup(F832,'Internal Staffing Calculator'!E:E,'Internal Staffing Calculator'!C:C,"")</f>
        <v/>
      </c>
      <c r="H832" s="932" t="str">
        <f t="array" ref="H832">if(F832&lt;&gt;"", iferror(index('Internal Staffing Calculator'!B$8:B23500,match(F832,'Internal Staffing Calculator'!E$8:E23500,0)), "Not In Budget"),"")</f>
        <v/>
      </c>
      <c r="I832" s="184"/>
      <c r="J832" s="932">
        <f t="shared" si="1"/>
        <v>0</v>
      </c>
      <c r="K832" s="932">
        <f t="shared" si="2"/>
        <v>0</v>
      </c>
      <c r="L832" s="938" t="str">
        <f t="array" ref="L832">iferror(index('Internal Staffing Calculator'!F$8:F23500,match($F832,'Internal Staffing Calculator'!$E$8:$E23500,0),0),"")</f>
        <v/>
      </c>
    </row>
    <row r="833">
      <c r="A833" s="454"/>
      <c r="B833" s="927"/>
      <c r="C833" s="580"/>
      <c r="D833" s="939"/>
      <c r="E833" s="940"/>
      <c r="F833" s="941"/>
      <c r="G833" s="937" t="str">
        <f t="array" ref="G833">xlookup(F833,'Internal Staffing Calculator'!E:E,'Internal Staffing Calculator'!C:C,"")</f>
        <v/>
      </c>
      <c r="H833" s="932" t="str">
        <f t="array" ref="H833">if(F833&lt;&gt;"", iferror(index('Internal Staffing Calculator'!B$8:B23500,match(F833,'Internal Staffing Calculator'!E$8:E23500,0)), "Not In Budget"),"")</f>
        <v/>
      </c>
      <c r="I833" s="184"/>
      <c r="J833" s="932">
        <f t="shared" si="1"/>
        <v>0</v>
      </c>
      <c r="K833" s="932">
        <f t="shared" si="2"/>
        <v>0</v>
      </c>
      <c r="L833" s="938" t="str">
        <f t="array" ref="L833">iferror(index('Internal Staffing Calculator'!F$8:F23500,match($F833,'Internal Staffing Calculator'!$E$8:$E23500,0),0),"")</f>
        <v/>
      </c>
    </row>
    <row r="834">
      <c r="A834" s="454"/>
      <c r="B834" s="927"/>
      <c r="C834" s="580"/>
      <c r="D834" s="939"/>
      <c r="E834" s="940"/>
      <c r="F834" s="941"/>
      <c r="G834" s="937" t="str">
        <f t="array" ref="G834">xlookup(F834,'Internal Staffing Calculator'!E:E,'Internal Staffing Calculator'!C:C,"")</f>
        <v/>
      </c>
      <c r="H834" s="932" t="str">
        <f t="array" ref="H834">if(F834&lt;&gt;"", iferror(index('Internal Staffing Calculator'!B$8:B23500,match(F834,'Internal Staffing Calculator'!E$8:E23500,0)), "Not In Budget"),"")</f>
        <v/>
      </c>
      <c r="I834" s="184"/>
      <c r="J834" s="932">
        <f t="shared" si="1"/>
        <v>0</v>
      </c>
      <c r="K834" s="932">
        <f t="shared" si="2"/>
        <v>0</v>
      </c>
      <c r="L834" s="938" t="str">
        <f t="array" ref="L834">iferror(index('Internal Staffing Calculator'!F$8:F23500,match($F834,'Internal Staffing Calculator'!$E$8:$E23500,0),0),"")</f>
        <v/>
      </c>
    </row>
    <row r="835">
      <c r="A835" s="454"/>
      <c r="B835" s="927"/>
      <c r="C835" s="580"/>
      <c r="D835" s="939"/>
      <c r="E835" s="940"/>
      <c r="F835" s="941"/>
      <c r="G835" s="937" t="str">
        <f t="array" ref="G835">xlookup(F835,'Internal Staffing Calculator'!E:E,'Internal Staffing Calculator'!C:C,"")</f>
        <v/>
      </c>
      <c r="H835" s="932" t="str">
        <f t="array" ref="H835">if(F835&lt;&gt;"", iferror(index('Internal Staffing Calculator'!B$8:B23500,match(F835,'Internal Staffing Calculator'!E$8:E23500,0)), "Not In Budget"),"")</f>
        <v/>
      </c>
      <c r="I835" s="184"/>
      <c r="J835" s="932">
        <f t="shared" si="1"/>
        <v>0</v>
      </c>
      <c r="K835" s="932">
        <f t="shared" si="2"/>
        <v>0</v>
      </c>
      <c r="L835" s="938" t="str">
        <f t="array" ref="L835">iferror(index('Internal Staffing Calculator'!F$8:F23500,match($F835,'Internal Staffing Calculator'!$E$8:$E23500,0),0),"")</f>
        <v/>
      </c>
    </row>
    <row r="836">
      <c r="A836" s="454"/>
      <c r="B836" s="927"/>
      <c r="C836" s="580"/>
      <c r="D836" s="939"/>
      <c r="E836" s="940"/>
      <c r="F836" s="941"/>
      <c r="G836" s="937" t="str">
        <f t="array" ref="G836">xlookup(F836,'Internal Staffing Calculator'!E:E,'Internal Staffing Calculator'!C:C,"")</f>
        <v/>
      </c>
      <c r="H836" s="932" t="str">
        <f t="array" ref="H836">if(F836&lt;&gt;"", iferror(index('Internal Staffing Calculator'!B$8:B23500,match(F836,'Internal Staffing Calculator'!E$8:E23500,0)), "Not In Budget"),"")</f>
        <v/>
      </c>
      <c r="I836" s="184"/>
      <c r="J836" s="932">
        <f t="shared" si="1"/>
        <v>0</v>
      </c>
      <c r="K836" s="932">
        <f t="shared" si="2"/>
        <v>0</v>
      </c>
      <c r="L836" s="938" t="str">
        <f t="array" ref="L836">iferror(index('Internal Staffing Calculator'!F$8:F23500,match($F836,'Internal Staffing Calculator'!$E$8:$E23500,0),0),"")</f>
        <v/>
      </c>
    </row>
    <row r="837">
      <c r="A837" s="454"/>
      <c r="B837" s="927"/>
      <c r="C837" s="580"/>
      <c r="D837" s="939"/>
      <c r="E837" s="940"/>
      <c r="F837" s="941"/>
      <c r="G837" s="937" t="str">
        <f t="array" ref="G837">xlookup(F837,'Internal Staffing Calculator'!E:E,'Internal Staffing Calculator'!C:C,"")</f>
        <v/>
      </c>
      <c r="H837" s="932" t="str">
        <f t="array" ref="H837">if(F837&lt;&gt;"", iferror(index('Internal Staffing Calculator'!B$8:B23500,match(F837,'Internal Staffing Calculator'!E$8:E23500,0)), "Not In Budget"),"")</f>
        <v/>
      </c>
      <c r="I837" s="184"/>
      <c r="J837" s="932">
        <f t="shared" si="1"/>
        <v>0</v>
      </c>
      <c r="K837" s="932">
        <f t="shared" si="2"/>
        <v>0</v>
      </c>
      <c r="L837" s="938" t="str">
        <f t="array" ref="L837">iferror(index('Internal Staffing Calculator'!F$8:F23500,match($F837,'Internal Staffing Calculator'!$E$8:$E23500,0),0),"")</f>
        <v/>
      </c>
    </row>
    <row r="838">
      <c r="A838" s="454"/>
      <c r="B838" s="927"/>
      <c r="C838" s="580"/>
      <c r="D838" s="939"/>
      <c r="E838" s="940"/>
      <c r="F838" s="941"/>
      <c r="G838" s="937" t="str">
        <f t="array" ref="G838">xlookup(F838,'Internal Staffing Calculator'!E:E,'Internal Staffing Calculator'!C:C,"")</f>
        <v/>
      </c>
      <c r="H838" s="932" t="str">
        <f t="array" ref="H838">if(F838&lt;&gt;"", iferror(index('Internal Staffing Calculator'!B$8:B23500,match(F838,'Internal Staffing Calculator'!E$8:E23500,0)), "Not In Budget"),"")</f>
        <v/>
      </c>
      <c r="I838" s="184"/>
      <c r="J838" s="932">
        <f t="shared" si="1"/>
        <v>0</v>
      </c>
      <c r="K838" s="932">
        <f t="shared" si="2"/>
        <v>0</v>
      </c>
      <c r="L838" s="938" t="str">
        <f t="array" ref="L838">iferror(index('Internal Staffing Calculator'!F$8:F23500,match($F838,'Internal Staffing Calculator'!$E$8:$E23500,0),0),"")</f>
        <v/>
      </c>
    </row>
    <row r="839">
      <c r="A839" s="454"/>
      <c r="B839" s="927"/>
      <c r="C839" s="580"/>
      <c r="D839" s="939"/>
      <c r="E839" s="940"/>
      <c r="F839" s="941"/>
      <c r="G839" s="937" t="str">
        <f t="array" ref="G839">xlookup(F839,'Internal Staffing Calculator'!E:E,'Internal Staffing Calculator'!C:C,"")</f>
        <v/>
      </c>
      <c r="H839" s="932" t="str">
        <f t="array" ref="H839">if(F839&lt;&gt;"", iferror(index('Internal Staffing Calculator'!B$8:B23500,match(F839,'Internal Staffing Calculator'!E$8:E23500,0)), "Not In Budget"),"")</f>
        <v/>
      </c>
      <c r="I839" s="184"/>
      <c r="J839" s="932">
        <f t="shared" si="1"/>
        <v>0</v>
      </c>
      <c r="K839" s="932">
        <f t="shared" si="2"/>
        <v>0</v>
      </c>
      <c r="L839" s="938" t="str">
        <f t="array" ref="L839">iferror(index('Internal Staffing Calculator'!F$8:F23500,match($F839,'Internal Staffing Calculator'!$E$8:$E23500,0),0),"")</f>
        <v/>
      </c>
    </row>
    <row r="840">
      <c r="A840" s="454"/>
      <c r="B840" s="927"/>
      <c r="C840" s="580"/>
      <c r="D840" s="939"/>
      <c r="E840" s="940"/>
      <c r="F840" s="941"/>
      <c r="G840" s="937" t="str">
        <f t="array" ref="G840">xlookup(F840,'Internal Staffing Calculator'!E:E,'Internal Staffing Calculator'!C:C,"")</f>
        <v/>
      </c>
      <c r="H840" s="932" t="str">
        <f t="array" ref="H840">if(F840&lt;&gt;"", iferror(index('Internal Staffing Calculator'!B$8:B23500,match(F840,'Internal Staffing Calculator'!E$8:E23500,0)), "Not In Budget"),"")</f>
        <v/>
      </c>
      <c r="I840" s="184"/>
      <c r="J840" s="932">
        <f t="shared" si="1"/>
        <v>0</v>
      </c>
      <c r="K840" s="932">
        <f t="shared" si="2"/>
        <v>0</v>
      </c>
      <c r="L840" s="938" t="str">
        <f t="array" ref="L840">iferror(index('Internal Staffing Calculator'!F$8:F23500,match($F840,'Internal Staffing Calculator'!$E$8:$E23500,0),0),"")</f>
        <v/>
      </c>
    </row>
    <row r="841">
      <c r="A841" s="454"/>
      <c r="B841" s="927"/>
      <c r="C841" s="580"/>
      <c r="D841" s="939"/>
      <c r="E841" s="940"/>
      <c r="F841" s="941"/>
      <c r="G841" s="937" t="str">
        <f t="array" ref="G841">xlookup(F841,'Internal Staffing Calculator'!E:E,'Internal Staffing Calculator'!C:C,"")</f>
        <v/>
      </c>
      <c r="H841" s="932" t="str">
        <f t="array" ref="H841">if(F841&lt;&gt;"", iferror(index('Internal Staffing Calculator'!B$8:B23500,match(F841,'Internal Staffing Calculator'!E$8:E23500,0)), "Not In Budget"),"")</f>
        <v/>
      </c>
      <c r="I841" s="184"/>
      <c r="J841" s="932">
        <f t="shared" si="1"/>
        <v>0</v>
      </c>
      <c r="K841" s="932">
        <f t="shared" si="2"/>
        <v>0</v>
      </c>
      <c r="L841" s="938" t="str">
        <f t="array" ref="L841">iferror(index('Internal Staffing Calculator'!F$8:F23500,match($F841,'Internal Staffing Calculator'!$E$8:$E23500,0),0),"")</f>
        <v/>
      </c>
    </row>
    <row r="842">
      <c r="A842" s="454"/>
      <c r="B842" s="927"/>
      <c r="C842" s="580"/>
      <c r="D842" s="939"/>
      <c r="E842" s="940"/>
      <c r="F842" s="941"/>
      <c r="G842" s="937" t="str">
        <f t="array" ref="G842">xlookup(F842,'Internal Staffing Calculator'!E:E,'Internal Staffing Calculator'!C:C,"")</f>
        <v/>
      </c>
      <c r="H842" s="932" t="str">
        <f t="array" ref="H842">if(F842&lt;&gt;"", iferror(index('Internal Staffing Calculator'!B$8:B23500,match(F842,'Internal Staffing Calculator'!E$8:E23500,0)), "Not In Budget"),"")</f>
        <v/>
      </c>
      <c r="I842" s="184"/>
      <c r="J842" s="932">
        <f t="shared" si="1"/>
        <v>0</v>
      </c>
      <c r="K842" s="932">
        <f t="shared" si="2"/>
        <v>0</v>
      </c>
      <c r="L842" s="938" t="str">
        <f t="array" ref="L842">iferror(index('Internal Staffing Calculator'!F$8:F23500,match($F842,'Internal Staffing Calculator'!$E$8:$E23500,0),0),"")</f>
        <v/>
      </c>
    </row>
    <row r="843">
      <c r="A843" s="454"/>
      <c r="B843" s="927"/>
      <c r="C843" s="580"/>
      <c r="D843" s="939"/>
      <c r="E843" s="940"/>
      <c r="F843" s="941"/>
      <c r="G843" s="937" t="str">
        <f t="array" ref="G843">xlookup(F843,'Internal Staffing Calculator'!E:E,'Internal Staffing Calculator'!C:C,"")</f>
        <v/>
      </c>
      <c r="H843" s="932" t="str">
        <f t="array" ref="H843">if(F843&lt;&gt;"", iferror(index('Internal Staffing Calculator'!B$8:B23500,match(F843,'Internal Staffing Calculator'!E$8:E23500,0)), "Not In Budget"),"")</f>
        <v/>
      </c>
      <c r="I843" s="184"/>
      <c r="J843" s="932">
        <f t="shared" si="1"/>
        <v>0</v>
      </c>
      <c r="K843" s="932">
        <f t="shared" si="2"/>
        <v>0</v>
      </c>
      <c r="L843" s="938" t="str">
        <f t="array" ref="L843">iferror(index('Internal Staffing Calculator'!F$8:F23500,match($F843,'Internal Staffing Calculator'!$E$8:$E23500,0),0),"")</f>
        <v/>
      </c>
    </row>
    <row r="844">
      <c r="A844" s="454"/>
      <c r="B844" s="927"/>
      <c r="C844" s="580"/>
      <c r="D844" s="939"/>
      <c r="E844" s="940"/>
      <c r="F844" s="941"/>
      <c r="G844" s="937" t="str">
        <f t="array" ref="G844">xlookup(F844,'Internal Staffing Calculator'!E:E,'Internal Staffing Calculator'!C:C,"")</f>
        <v/>
      </c>
      <c r="H844" s="932" t="str">
        <f t="array" ref="H844">if(F844&lt;&gt;"", iferror(index('Internal Staffing Calculator'!B$8:B23500,match(F844,'Internal Staffing Calculator'!E$8:E23500,0)), "Not In Budget"),"")</f>
        <v/>
      </c>
      <c r="I844" s="184"/>
      <c r="J844" s="932">
        <f t="shared" si="1"/>
        <v>0</v>
      </c>
      <c r="K844" s="932">
        <f t="shared" si="2"/>
        <v>0</v>
      </c>
      <c r="L844" s="938" t="str">
        <f t="array" ref="L844">iferror(index('Internal Staffing Calculator'!F$8:F23500,match($F844,'Internal Staffing Calculator'!$E$8:$E23500,0),0),"")</f>
        <v/>
      </c>
    </row>
    <row r="845">
      <c r="A845" s="454"/>
      <c r="B845" s="927"/>
      <c r="C845" s="580"/>
      <c r="D845" s="939"/>
      <c r="E845" s="940"/>
      <c r="F845" s="941"/>
      <c r="G845" s="937" t="str">
        <f t="array" ref="G845">xlookup(F845,'Internal Staffing Calculator'!E:E,'Internal Staffing Calculator'!C:C,"")</f>
        <v/>
      </c>
      <c r="H845" s="932" t="str">
        <f t="array" ref="H845">if(F845&lt;&gt;"", iferror(index('Internal Staffing Calculator'!B$8:B23500,match(F845,'Internal Staffing Calculator'!E$8:E23500,0)), "Not In Budget"),"")</f>
        <v/>
      </c>
      <c r="I845" s="184"/>
      <c r="J845" s="932">
        <f t="shared" si="1"/>
        <v>0</v>
      </c>
      <c r="K845" s="932">
        <f t="shared" si="2"/>
        <v>0</v>
      </c>
      <c r="L845" s="938" t="str">
        <f t="array" ref="L845">iferror(index('Internal Staffing Calculator'!F$8:F23500,match($F845,'Internal Staffing Calculator'!$E$8:$E23500,0),0),"")</f>
        <v/>
      </c>
    </row>
    <row r="846">
      <c r="A846" s="454"/>
      <c r="B846" s="927"/>
      <c r="C846" s="580"/>
      <c r="D846" s="939"/>
      <c r="E846" s="940"/>
      <c r="F846" s="941"/>
      <c r="G846" s="937" t="str">
        <f t="array" ref="G846">xlookup(F846,'Internal Staffing Calculator'!E:E,'Internal Staffing Calculator'!C:C,"")</f>
        <v/>
      </c>
      <c r="H846" s="932" t="str">
        <f t="array" ref="H846">if(F846&lt;&gt;"", iferror(index('Internal Staffing Calculator'!B$8:B23500,match(F846,'Internal Staffing Calculator'!E$8:E23500,0)), "Not In Budget"),"")</f>
        <v/>
      </c>
      <c r="I846" s="184"/>
      <c r="J846" s="932">
        <f t="shared" si="1"/>
        <v>0</v>
      </c>
      <c r="K846" s="932">
        <f t="shared" si="2"/>
        <v>0</v>
      </c>
      <c r="L846" s="938" t="str">
        <f t="array" ref="L846">iferror(index('Internal Staffing Calculator'!F$8:F23500,match($F846,'Internal Staffing Calculator'!$E$8:$E23500,0),0),"")</f>
        <v/>
      </c>
    </row>
    <row r="847">
      <c r="A847" s="454"/>
      <c r="B847" s="927"/>
      <c r="C847" s="580"/>
      <c r="D847" s="939"/>
      <c r="E847" s="940"/>
      <c r="F847" s="941"/>
      <c r="G847" s="937" t="str">
        <f t="array" ref="G847">xlookup(F847,'Internal Staffing Calculator'!E:E,'Internal Staffing Calculator'!C:C,"")</f>
        <v/>
      </c>
      <c r="H847" s="932" t="str">
        <f t="array" ref="H847">if(F847&lt;&gt;"", iferror(index('Internal Staffing Calculator'!B$8:B23500,match(F847,'Internal Staffing Calculator'!E$8:E23500,0)), "Not In Budget"),"")</f>
        <v/>
      </c>
      <c r="I847" s="184"/>
      <c r="J847" s="932">
        <f t="shared" si="1"/>
        <v>0</v>
      </c>
      <c r="K847" s="932">
        <f t="shared" si="2"/>
        <v>0</v>
      </c>
      <c r="L847" s="938" t="str">
        <f t="array" ref="L847">iferror(index('Internal Staffing Calculator'!F$8:F23500,match($F847,'Internal Staffing Calculator'!$E$8:$E23500,0),0),"")</f>
        <v/>
      </c>
    </row>
    <row r="848">
      <c r="A848" s="454"/>
      <c r="B848" s="927"/>
      <c r="C848" s="580"/>
      <c r="D848" s="939"/>
      <c r="E848" s="940"/>
      <c r="F848" s="941"/>
      <c r="G848" s="937" t="str">
        <f t="array" ref="G848">xlookup(F848,'Internal Staffing Calculator'!E:E,'Internal Staffing Calculator'!C:C,"")</f>
        <v/>
      </c>
      <c r="H848" s="932" t="str">
        <f t="array" ref="H848">if(F848&lt;&gt;"", iferror(index('Internal Staffing Calculator'!B$8:B23500,match(F848,'Internal Staffing Calculator'!E$8:E23500,0)), "Not In Budget"),"")</f>
        <v/>
      </c>
      <c r="I848" s="184"/>
      <c r="J848" s="932">
        <f t="shared" si="1"/>
        <v>0</v>
      </c>
      <c r="K848" s="932">
        <f t="shared" si="2"/>
        <v>0</v>
      </c>
      <c r="L848" s="938" t="str">
        <f t="array" ref="L848">iferror(index('Internal Staffing Calculator'!F$8:F23500,match($F848,'Internal Staffing Calculator'!$E$8:$E23500,0),0),"")</f>
        <v/>
      </c>
    </row>
    <row r="849">
      <c r="A849" s="454"/>
      <c r="B849" s="927"/>
      <c r="C849" s="580"/>
      <c r="D849" s="939"/>
      <c r="E849" s="940"/>
      <c r="F849" s="941"/>
      <c r="G849" s="937" t="str">
        <f t="array" ref="G849">xlookup(F849,'Internal Staffing Calculator'!E:E,'Internal Staffing Calculator'!C:C,"")</f>
        <v/>
      </c>
      <c r="H849" s="932" t="str">
        <f t="array" ref="H849">if(F849&lt;&gt;"", iferror(index('Internal Staffing Calculator'!B$8:B23500,match(F849,'Internal Staffing Calculator'!E$8:E23500,0)), "Not In Budget"),"")</f>
        <v/>
      </c>
      <c r="I849" s="184"/>
      <c r="J849" s="932">
        <f t="shared" si="1"/>
        <v>0</v>
      </c>
      <c r="K849" s="932">
        <f t="shared" si="2"/>
        <v>0</v>
      </c>
      <c r="L849" s="938" t="str">
        <f t="array" ref="L849">iferror(index('Internal Staffing Calculator'!F$8:F23500,match($F849,'Internal Staffing Calculator'!$E$8:$E23500,0),0),"")</f>
        <v/>
      </c>
    </row>
    <row r="850">
      <c r="A850" s="454"/>
      <c r="B850" s="927"/>
      <c r="C850" s="580"/>
      <c r="D850" s="939"/>
      <c r="E850" s="940"/>
      <c r="F850" s="941"/>
      <c r="G850" s="937" t="str">
        <f t="array" ref="G850">xlookup(F850,'Internal Staffing Calculator'!E:E,'Internal Staffing Calculator'!C:C,"")</f>
        <v/>
      </c>
      <c r="H850" s="932" t="str">
        <f t="array" ref="H850">if(F850&lt;&gt;"", iferror(index('Internal Staffing Calculator'!B$8:B23500,match(F850,'Internal Staffing Calculator'!E$8:E23500,0)), "Not In Budget"),"")</f>
        <v/>
      </c>
      <c r="I850" s="184"/>
      <c r="J850" s="932">
        <f t="shared" si="1"/>
        <v>0</v>
      </c>
      <c r="K850" s="932">
        <f t="shared" si="2"/>
        <v>0</v>
      </c>
      <c r="L850" s="938" t="str">
        <f t="array" ref="L850">iferror(index('Internal Staffing Calculator'!F$8:F23500,match($F850,'Internal Staffing Calculator'!$E$8:$E23500,0),0),"")</f>
        <v/>
      </c>
    </row>
    <row r="851">
      <c r="A851" s="454"/>
      <c r="B851" s="927"/>
      <c r="C851" s="580"/>
      <c r="D851" s="939"/>
      <c r="E851" s="940"/>
      <c r="F851" s="941"/>
      <c r="G851" s="937" t="str">
        <f t="array" ref="G851">xlookup(F851,'Internal Staffing Calculator'!E:E,'Internal Staffing Calculator'!C:C,"")</f>
        <v/>
      </c>
      <c r="H851" s="932" t="str">
        <f t="array" ref="H851">if(F851&lt;&gt;"", iferror(index('Internal Staffing Calculator'!B$8:B23500,match(F851,'Internal Staffing Calculator'!E$8:E23500,0)), "Not In Budget"),"")</f>
        <v/>
      </c>
      <c r="I851" s="184"/>
      <c r="J851" s="932">
        <f t="shared" si="1"/>
        <v>0</v>
      </c>
      <c r="K851" s="932">
        <f t="shared" si="2"/>
        <v>0</v>
      </c>
      <c r="L851" s="938" t="str">
        <f t="array" ref="L851">iferror(index('Internal Staffing Calculator'!F$8:F23500,match($F851,'Internal Staffing Calculator'!$E$8:$E23500,0),0),"")</f>
        <v/>
      </c>
    </row>
    <row r="852">
      <c r="A852" s="454"/>
      <c r="B852" s="927"/>
      <c r="C852" s="580"/>
      <c r="D852" s="939"/>
      <c r="E852" s="940"/>
      <c r="F852" s="941"/>
      <c r="G852" s="937" t="str">
        <f t="array" ref="G852">xlookup(F852,'Internal Staffing Calculator'!E:E,'Internal Staffing Calculator'!C:C,"")</f>
        <v/>
      </c>
      <c r="H852" s="932" t="str">
        <f t="array" ref="H852">if(F852&lt;&gt;"", iferror(index('Internal Staffing Calculator'!B$8:B23500,match(F852,'Internal Staffing Calculator'!E$8:E23500,0)), "Not In Budget"),"")</f>
        <v/>
      </c>
      <c r="I852" s="184"/>
      <c r="J852" s="932">
        <f t="shared" si="1"/>
        <v>0</v>
      </c>
      <c r="K852" s="932">
        <f t="shared" si="2"/>
        <v>0</v>
      </c>
      <c r="L852" s="938" t="str">
        <f t="array" ref="L852">iferror(index('Internal Staffing Calculator'!F$8:F23500,match($F852,'Internal Staffing Calculator'!$E$8:$E23500,0),0),"")</f>
        <v/>
      </c>
    </row>
    <row r="853">
      <c r="A853" s="454"/>
      <c r="B853" s="927"/>
      <c r="C853" s="580"/>
      <c r="D853" s="939"/>
      <c r="E853" s="940"/>
      <c r="F853" s="941"/>
      <c r="G853" s="937" t="str">
        <f t="array" ref="G853">xlookup(F853,'Internal Staffing Calculator'!E:E,'Internal Staffing Calculator'!C:C,"")</f>
        <v/>
      </c>
      <c r="H853" s="932" t="str">
        <f t="array" ref="H853">if(F853&lt;&gt;"", iferror(index('Internal Staffing Calculator'!B$8:B23500,match(F853,'Internal Staffing Calculator'!E$8:E23500,0)), "Not In Budget"),"")</f>
        <v/>
      </c>
      <c r="I853" s="184"/>
      <c r="J853" s="932">
        <f t="shared" si="1"/>
        <v>0</v>
      </c>
      <c r="K853" s="932">
        <f t="shared" si="2"/>
        <v>0</v>
      </c>
      <c r="L853" s="938" t="str">
        <f t="array" ref="L853">iferror(index('Internal Staffing Calculator'!F$8:F23500,match($F853,'Internal Staffing Calculator'!$E$8:$E23500,0),0),"")</f>
        <v/>
      </c>
    </row>
    <row r="854">
      <c r="A854" s="454"/>
      <c r="B854" s="927"/>
      <c r="C854" s="580"/>
      <c r="D854" s="939"/>
      <c r="E854" s="940"/>
      <c r="F854" s="941"/>
      <c r="G854" s="937" t="str">
        <f t="array" ref="G854">xlookup(F854,'Internal Staffing Calculator'!E:E,'Internal Staffing Calculator'!C:C,"")</f>
        <v/>
      </c>
      <c r="H854" s="932" t="str">
        <f t="array" ref="H854">if(F854&lt;&gt;"", iferror(index('Internal Staffing Calculator'!B$8:B23500,match(F854,'Internal Staffing Calculator'!E$8:E23500,0)), "Not In Budget"),"")</f>
        <v/>
      </c>
      <c r="I854" s="184"/>
      <c r="J854" s="932">
        <f t="shared" si="1"/>
        <v>0</v>
      </c>
      <c r="K854" s="932">
        <f t="shared" si="2"/>
        <v>0</v>
      </c>
      <c r="L854" s="938" t="str">
        <f t="array" ref="L854">iferror(index('Internal Staffing Calculator'!F$8:F23500,match($F854,'Internal Staffing Calculator'!$E$8:$E23500,0),0),"")</f>
        <v/>
      </c>
    </row>
    <row r="855">
      <c r="A855" s="454"/>
      <c r="B855" s="927"/>
      <c r="C855" s="580"/>
      <c r="D855" s="939"/>
      <c r="E855" s="940"/>
      <c r="F855" s="941"/>
      <c r="G855" s="937" t="str">
        <f t="array" ref="G855">xlookup(F855,'Internal Staffing Calculator'!E:E,'Internal Staffing Calculator'!C:C,"")</f>
        <v/>
      </c>
      <c r="H855" s="932" t="str">
        <f t="array" ref="H855">if(F855&lt;&gt;"", iferror(index('Internal Staffing Calculator'!B$8:B23500,match(F855,'Internal Staffing Calculator'!E$8:E23500,0)), "Not In Budget"),"")</f>
        <v/>
      </c>
      <c r="I855" s="184"/>
      <c r="J855" s="932">
        <f t="shared" si="1"/>
        <v>0</v>
      </c>
      <c r="K855" s="932">
        <f t="shared" si="2"/>
        <v>0</v>
      </c>
      <c r="L855" s="938" t="str">
        <f t="array" ref="L855">iferror(index('Internal Staffing Calculator'!F$8:F23500,match($F855,'Internal Staffing Calculator'!$E$8:$E23500,0),0),"")</f>
        <v/>
      </c>
    </row>
    <row r="856">
      <c r="A856" s="454"/>
      <c r="B856" s="927"/>
      <c r="C856" s="580"/>
      <c r="D856" s="939"/>
      <c r="E856" s="940"/>
      <c r="F856" s="941"/>
      <c r="G856" s="937" t="str">
        <f t="array" ref="G856">xlookup(F856,'Internal Staffing Calculator'!E:E,'Internal Staffing Calculator'!C:C,"")</f>
        <v/>
      </c>
      <c r="H856" s="932" t="str">
        <f t="array" ref="H856">if(F856&lt;&gt;"", iferror(index('Internal Staffing Calculator'!B$8:B23500,match(F856,'Internal Staffing Calculator'!E$8:E23500,0)), "Not In Budget"),"")</f>
        <v/>
      </c>
      <c r="I856" s="184"/>
      <c r="J856" s="932">
        <f t="shared" si="1"/>
        <v>0</v>
      </c>
      <c r="K856" s="932">
        <f t="shared" si="2"/>
        <v>0</v>
      </c>
      <c r="L856" s="938" t="str">
        <f t="array" ref="L856">iferror(index('Internal Staffing Calculator'!F$8:F23500,match($F856,'Internal Staffing Calculator'!$E$8:$E23500,0),0),"")</f>
        <v/>
      </c>
    </row>
    <row r="857">
      <c r="A857" s="454"/>
      <c r="B857" s="927"/>
      <c r="C857" s="580"/>
      <c r="D857" s="939"/>
      <c r="E857" s="940"/>
      <c r="F857" s="941"/>
      <c r="G857" s="937" t="str">
        <f t="array" ref="G857">xlookup(F857,'Internal Staffing Calculator'!E:E,'Internal Staffing Calculator'!C:C,"")</f>
        <v/>
      </c>
      <c r="H857" s="932" t="str">
        <f t="array" ref="H857">if(F857&lt;&gt;"", iferror(index('Internal Staffing Calculator'!B$8:B23500,match(F857,'Internal Staffing Calculator'!E$8:E23500,0)), "Not In Budget"),"")</f>
        <v/>
      </c>
      <c r="I857" s="184"/>
      <c r="J857" s="932">
        <f t="shared" si="1"/>
        <v>0</v>
      </c>
      <c r="K857" s="932">
        <f t="shared" si="2"/>
        <v>0</v>
      </c>
      <c r="L857" s="938" t="str">
        <f t="array" ref="L857">iferror(index('Internal Staffing Calculator'!F$8:F23500,match($F857,'Internal Staffing Calculator'!$E$8:$E23500,0),0),"")</f>
        <v/>
      </c>
    </row>
    <row r="858">
      <c r="A858" s="454"/>
      <c r="B858" s="927"/>
      <c r="C858" s="580"/>
      <c r="D858" s="939"/>
      <c r="E858" s="940"/>
      <c r="F858" s="941"/>
      <c r="G858" s="937" t="str">
        <f t="array" ref="G858">xlookup(F858,'Internal Staffing Calculator'!E:E,'Internal Staffing Calculator'!C:C,"")</f>
        <v/>
      </c>
      <c r="H858" s="932" t="str">
        <f t="array" ref="H858">if(F858&lt;&gt;"", iferror(index('Internal Staffing Calculator'!B$8:B23500,match(F858,'Internal Staffing Calculator'!E$8:E23500,0)), "Not In Budget"),"")</f>
        <v/>
      </c>
      <c r="I858" s="184"/>
      <c r="J858" s="932">
        <f t="shared" si="1"/>
        <v>0</v>
      </c>
      <c r="K858" s="932">
        <f t="shared" si="2"/>
        <v>0</v>
      </c>
      <c r="L858" s="938" t="str">
        <f t="array" ref="L858">iferror(index('Internal Staffing Calculator'!F$8:F23500,match($F858,'Internal Staffing Calculator'!$E$8:$E23500,0),0),"")</f>
        <v/>
      </c>
    </row>
    <row r="859">
      <c r="A859" s="454"/>
      <c r="B859" s="927"/>
      <c r="C859" s="580"/>
      <c r="D859" s="939"/>
      <c r="E859" s="940"/>
      <c r="F859" s="941"/>
      <c r="G859" s="937" t="str">
        <f t="array" ref="G859">xlookup(F859,'Internal Staffing Calculator'!E:E,'Internal Staffing Calculator'!C:C,"")</f>
        <v/>
      </c>
      <c r="H859" s="932" t="str">
        <f t="array" ref="H859">if(F859&lt;&gt;"", iferror(index('Internal Staffing Calculator'!B$8:B23500,match(F859,'Internal Staffing Calculator'!E$8:E23500,0)), "Not In Budget"),"")</f>
        <v/>
      </c>
      <c r="I859" s="184"/>
      <c r="J859" s="932">
        <f t="shared" si="1"/>
        <v>0</v>
      </c>
      <c r="K859" s="932">
        <f t="shared" si="2"/>
        <v>0</v>
      </c>
      <c r="L859" s="938" t="str">
        <f t="array" ref="L859">iferror(index('Internal Staffing Calculator'!F$8:F23500,match($F859,'Internal Staffing Calculator'!$E$8:$E23500,0),0),"")</f>
        <v/>
      </c>
    </row>
    <row r="860">
      <c r="A860" s="454"/>
      <c r="B860" s="927"/>
      <c r="C860" s="580"/>
      <c r="D860" s="939"/>
      <c r="E860" s="940"/>
      <c r="F860" s="941"/>
      <c r="G860" s="937" t="str">
        <f t="array" ref="G860">xlookup(F860,'Internal Staffing Calculator'!E:E,'Internal Staffing Calculator'!C:C,"")</f>
        <v/>
      </c>
      <c r="H860" s="932" t="str">
        <f t="array" ref="H860">if(F860&lt;&gt;"", iferror(index('Internal Staffing Calculator'!B$8:B23500,match(F860,'Internal Staffing Calculator'!E$8:E23500,0)), "Not In Budget"),"")</f>
        <v/>
      </c>
      <c r="I860" s="184"/>
      <c r="J860" s="932">
        <f t="shared" si="1"/>
        <v>0</v>
      </c>
      <c r="K860" s="932">
        <f t="shared" si="2"/>
        <v>0</v>
      </c>
      <c r="L860" s="938" t="str">
        <f t="array" ref="L860">iferror(index('Internal Staffing Calculator'!F$8:F23500,match($F860,'Internal Staffing Calculator'!$E$8:$E23500,0),0),"")</f>
        <v/>
      </c>
    </row>
    <row r="861">
      <c r="A861" s="454"/>
      <c r="B861" s="927"/>
      <c r="C861" s="580"/>
      <c r="D861" s="939"/>
      <c r="E861" s="940"/>
      <c r="F861" s="941"/>
      <c r="G861" s="937" t="str">
        <f t="array" ref="G861">xlookup(F861,'Internal Staffing Calculator'!E:E,'Internal Staffing Calculator'!C:C,"")</f>
        <v/>
      </c>
      <c r="H861" s="932" t="str">
        <f t="array" ref="H861">if(F861&lt;&gt;"", iferror(index('Internal Staffing Calculator'!B$8:B23500,match(F861,'Internal Staffing Calculator'!E$8:E23500,0)), "Not In Budget"),"")</f>
        <v/>
      </c>
      <c r="I861" s="184"/>
      <c r="J861" s="932">
        <f t="shared" si="1"/>
        <v>0</v>
      </c>
      <c r="K861" s="932">
        <f t="shared" si="2"/>
        <v>0</v>
      </c>
      <c r="L861" s="938" t="str">
        <f t="array" ref="L861">iferror(index('Internal Staffing Calculator'!F$8:F23500,match($F861,'Internal Staffing Calculator'!$E$8:$E23500,0),0),"")</f>
        <v/>
      </c>
    </row>
    <row r="862">
      <c r="A862" s="454"/>
      <c r="B862" s="927"/>
      <c r="C862" s="580"/>
      <c r="D862" s="939"/>
      <c r="E862" s="940"/>
      <c r="F862" s="941"/>
      <c r="G862" s="937" t="str">
        <f t="array" ref="G862">xlookup(F862,'Internal Staffing Calculator'!E:E,'Internal Staffing Calculator'!C:C,"")</f>
        <v/>
      </c>
      <c r="H862" s="932" t="str">
        <f t="array" ref="H862">if(F862&lt;&gt;"", iferror(index('Internal Staffing Calculator'!B$8:B23500,match(F862,'Internal Staffing Calculator'!E$8:E23500,0)), "Not In Budget"),"")</f>
        <v/>
      </c>
      <c r="I862" s="184"/>
      <c r="J862" s="932">
        <f t="shared" si="1"/>
        <v>0</v>
      </c>
      <c r="K862" s="932">
        <f t="shared" si="2"/>
        <v>0</v>
      </c>
      <c r="L862" s="938" t="str">
        <f t="array" ref="L862">iferror(index('Internal Staffing Calculator'!F$8:F23500,match($F862,'Internal Staffing Calculator'!$E$8:$E23500,0),0),"")</f>
        <v/>
      </c>
    </row>
    <row r="863">
      <c r="A863" s="454"/>
      <c r="B863" s="927"/>
      <c r="C863" s="580"/>
      <c r="D863" s="939"/>
      <c r="E863" s="940"/>
      <c r="F863" s="941"/>
      <c r="G863" s="937" t="str">
        <f t="array" ref="G863">xlookup(F863,'Internal Staffing Calculator'!E:E,'Internal Staffing Calculator'!C:C,"")</f>
        <v/>
      </c>
      <c r="H863" s="932" t="str">
        <f t="array" ref="H863">if(F863&lt;&gt;"", iferror(index('Internal Staffing Calculator'!B$8:B23500,match(F863,'Internal Staffing Calculator'!E$8:E23500,0)), "Not In Budget"),"")</f>
        <v/>
      </c>
      <c r="I863" s="184"/>
      <c r="J863" s="932">
        <f t="shared" si="1"/>
        <v>0</v>
      </c>
      <c r="K863" s="932">
        <f t="shared" si="2"/>
        <v>0</v>
      </c>
      <c r="L863" s="938" t="str">
        <f t="array" ref="L863">iferror(index('Internal Staffing Calculator'!F$8:F23500,match($F863,'Internal Staffing Calculator'!$E$8:$E23500,0),0),"")</f>
        <v/>
      </c>
    </row>
    <row r="864">
      <c r="A864" s="454"/>
      <c r="B864" s="927"/>
      <c r="C864" s="580"/>
      <c r="D864" s="939"/>
      <c r="E864" s="940"/>
      <c r="F864" s="941"/>
      <c r="G864" s="937" t="str">
        <f t="array" ref="G864">xlookup(F864,'Internal Staffing Calculator'!E:E,'Internal Staffing Calculator'!C:C,"")</f>
        <v/>
      </c>
      <c r="H864" s="932" t="str">
        <f t="array" ref="H864">if(F864&lt;&gt;"", iferror(index('Internal Staffing Calculator'!B$8:B23500,match(F864,'Internal Staffing Calculator'!E$8:E23500,0)), "Not In Budget"),"")</f>
        <v/>
      </c>
      <c r="I864" s="184"/>
      <c r="J864" s="932">
        <f t="shared" si="1"/>
        <v>0</v>
      </c>
      <c r="K864" s="932">
        <f t="shared" si="2"/>
        <v>0</v>
      </c>
      <c r="L864" s="938" t="str">
        <f t="array" ref="L864">iferror(index('Internal Staffing Calculator'!F$8:F23500,match($F864,'Internal Staffing Calculator'!$E$8:$E23500,0),0),"")</f>
        <v/>
      </c>
    </row>
    <row r="865">
      <c r="A865" s="454"/>
      <c r="B865" s="927"/>
      <c r="C865" s="580"/>
      <c r="D865" s="939"/>
      <c r="E865" s="940"/>
      <c r="F865" s="941"/>
      <c r="G865" s="937" t="str">
        <f t="array" ref="G865">xlookup(F865,'Internal Staffing Calculator'!E:E,'Internal Staffing Calculator'!C:C,"")</f>
        <v/>
      </c>
      <c r="H865" s="932" t="str">
        <f t="array" ref="H865">if(F865&lt;&gt;"", iferror(index('Internal Staffing Calculator'!B$8:B23500,match(F865,'Internal Staffing Calculator'!E$8:E23500,0)), "Not In Budget"),"")</f>
        <v/>
      </c>
      <c r="I865" s="184"/>
      <c r="J865" s="932">
        <f t="shared" si="1"/>
        <v>0</v>
      </c>
      <c r="K865" s="932">
        <f t="shared" si="2"/>
        <v>0</v>
      </c>
      <c r="L865" s="938" t="str">
        <f t="array" ref="L865">iferror(index('Internal Staffing Calculator'!F$8:F23500,match($F865,'Internal Staffing Calculator'!$E$8:$E23500,0),0),"")</f>
        <v/>
      </c>
    </row>
    <row r="866">
      <c r="A866" s="454"/>
      <c r="B866" s="927"/>
      <c r="C866" s="580"/>
      <c r="D866" s="939"/>
      <c r="E866" s="940"/>
      <c r="F866" s="941"/>
      <c r="G866" s="937" t="str">
        <f t="array" ref="G866">xlookup(F866,'Internal Staffing Calculator'!E:E,'Internal Staffing Calculator'!C:C,"")</f>
        <v/>
      </c>
      <c r="H866" s="932" t="str">
        <f t="array" ref="H866">if(F866&lt;&gt;"", iferror(index('Internal Staffing Calculator'!B$8:B23500,match(F866,'Internal Staffing Calculator'!E$8:E23500,0)), "Not In Budget"),"")</f>
        <v/>
      </c>
      <c r="I866" s="184"/>
      <c r="J866" s="932">
        <f t="shared" si="1"/>
        <v>0</v>
      </c>
      <c r="K866" s="932">
        <f t="shared" si="2"/>
        <v>0</v>
      </c>
      <c r="L866" s="938" t="str">
        <f t="array" ref="L866">iferror(index('Internal Staffing Calculator'!F$8:F23500,match($F866,'Internal Staffing Calculator'!$E$8:$E23500,0),0),"")</f>
        <v/>
      </c>
    </row>
    <row r="867">
      <c r="A867" s="454"/>
      <c r="B867" s="927"/>
      <c r="C867" s="580"/>
      <c r="D867" s="939"/>
      <c r="E867" s="940"/>
      <c r="F867" s="941"/>
      <c r="G867" s="937" t="str">
        <f t="array" ref="G867">xlookup(F867,'Internal Staffing Calculator'!E:E,'Internal Staffing Calculator'!C:C,"")</f>
        <v/>
      </c>
      <c r="H867" s="932" t="str">
        <f t="array" ref="H867">if(F867&lt;&gt;"", iferror(index('Internal Staffing Calculator'!B$8:B23500,match(F867,'Internal Staffing Calculator'!E$8:E23500,0)), "Not In Budget"),"")</f>
        <v/>
      </c>
      <c r="I867" s="184"/>
      <c r="J867" s="932">
        <f t="shared" si="1"/>
        <v>0</v>
      </c>
      <c r="K867" s="932">
        <f t="shared" si="2"/>
        <v>0</v>
      </c>
      <c r="L867" s="938" t="str">
        <f t="array" ref="L867">iferror(index('Internal Staffing Calculator'!F$8:F23500,match($F867,'Internal Staffing Calculator'!$E$8:$E23500,0),0),"")</f>
        <v/>
      </c>
    </row>
    <row r="868">
      <c r="A868" s="454"/>
      <c r="B868" s="927"/>
      <c r="C868" s="580"/>
      <c r="D868" s="939"/>
      <c r="E868" s="940"/>
      <c r="F868" s="941"/>
      <c r="G868" s="937" t="str">
        <f t="array" ref="G868">xlookup(F868,'Internal Staffing Calculator'!E:E,'Internal Staffing Calculator'!C:C,"")</f>
        <v/>
      </c>
      <c r="H868" s="932" t="str">
        <f t="array" ref="H868">if(F868&lt;&gt;"", iferror(index('Internal Staffing Calculator'!B$8:B23500,match(F868,'Internal Staffing Calculator'!E$8:E23500,0)), "Not In Budget"),"")</f>
        <v/>
      </c>
      <c r="I868" s="184"/>
      <c r="J868" s="932">
        <f t="shared" si="1"/>
        <v>0</v>
      </c>
      <c r="K868" s="932">
        <f t="shared" si="2"/>
        <v>0</v>
      </c>
      <c r="L868" s="938" t="str">
        <f t="array" ref="L868">iferror(index('Internal Staffing Calculator'!F$8:F23500,match($F868,'Internal Staffing Calculator'!$E$8:$E23500,0),0),"")</f>
        <v/>
      </c>
    </row>
    <row r="869">
      <c r="A869" s="454"/>
      <c r="B869" s="927"/>
      <c r="C869" s="580"/>
      <c r="D869" s="939"/>
      <c r="E869" s="940"/>
      <c r="F869" s="941"/>
      <c r="G869" s="937" t="str">
        <f t="array" ref="G869">xlookup(F869,'Internal Staffing Calculator'!E:E,'Internal Staffing Calculator'!C:C,"")</f>
        <v/>
      </c>
      <c r="H869" s="932" t="str">
        <f t="array" ref="H869">if(F869&lt;&gt;"", iferror(index('Internal Staffing Calculator'!B$8:B23500,match(F869,'Internal Staffing Calculator'!E$8:E23500,0)), "Not In Budget"),"")</f>
        <v/>
      </c>
      <c r="I869" s="184"/>
      <c r="J869" s="932">
        <f t="shared" si="1"/>
        <v>0</v>
      </c>
      <c r="K869" s="932">
        <f t="shared" si="2"/>
        <v>0</v>
      </c>
      <c r="L869" s="938" t="str">
        <f t="array" ref="L869">iferror(index('Internal Staffing Calculator'!F$8:F23500,match($F869,'Internal Staffing Calculator'!$E$8:$E23500,0),0),"")</f>
        <v/>
      </c>
    </row>
    <row r="870">
      <c r="A870" s="454"/>
      <c r="B870" s="927"/>
      <c r="C870" s="580"/>
      <c r="D870" s="939"/>
      <c r="E870" s="940"/>
      <c r="F870" s="941"/>
      <c r="G870" s="937" t="str">
        <f t="array" ref="G870">xlookup(F870,'Internal Staffing Calculator'!E:E,'Internal Staffing Calculator'!C:C,"")</f>
        <v/>
      </c>
      <c r="H870" s="932" t="str">
        <f t="array" ref="H870">if(F870&lt;&gt;"", iferror(index('Internal Staffing Calculator'!B$8:B23500,match(F870,'Internal Staffing Calculator'!E$8:E23500,0)), "Not In Budget"),"")</f>
        <v/>
      </c>
      <c r="I870" s="184"/>
      <c r="J870" s="932">
        <f t="shared" si="1"/>
        <v>0</v>
      </c>
      <c r="K870" s="932">
        <f t="shared" si="2"/>
        <v>0</v>
      </c>
      <c r="L870" s="938" t="str">
        <f t="array" ref="L870">iferror(index('Internal Staffing Calculator'!F$8:F23500,match($F870,'Internal Staffing Calculator'!$E$8:$E23500,0),0),"")</f>
        <v/>
      </c>
    </row>
    <row r="871">
      <c r="A871" s="454"/>
      <c r="B871" s="927"/>
      <c r="C871" s="580"/>
      <c r="D871" s="939"/>
      <c r="E871" s="940"/>
      <c r="F871" s="941"/>
      <c r="G871" s="937" t="str">
        <f t="array" ref="G871">xlookup(F871,'Internal Staffing Calculator'!E:E,'Internal Staffing Calculator'!C:C,"")</f>
        <v/>
      </c>
      <c r="H871" s="932" t="str">
        <f t="array" ref="H871">if(F871&lt;&gt;"", iferror(index('Internal Staffing Calculator'!B$8:B23500,match(F871,'Internal Staffing Calculator'!E$8:E23500,0)), "Not In Budget"),"")</f>
        <v/>
      </c>
      <c r="I871" s="184"/>
      <c r="J871" s="932">
        <f t="shared" si="1"/>
        <v>0</v>
      </c>
      <c r="K871" s="932">
        <f t="shared" si="2"/>
        <v>0</v>
      </c>
      <c r="L871" s="938" t="str">
        <f t="array" ref="L871">iferror(index('Internal Staffing Calculator'!F$8:F23500,match($F871,'Internal Staffing Calculator'!$E$8:$E23500,0),0),"")</f>
        <v/>
      </c>
    </row>
    <row r="872">
      <c r="A872" s="454"/>
      <c r="B872" s="927"/>
      <c r="C872" s="580"/>
      <c r="D872" s="939"/>
      <c r="E872" s="940"/>
      <c r="F872" s="941"/>
      <c r="G872" s="937" t="str">
        <f t="array" ref="G872">xlookup(F872,'Internal Staffing Calculator'!E:E,'Internal Staffing Calculator'!C:C,"")</f>
        <v/>
      </c>
      <c r="H872" s="932" t="str">
        <f t="array" ref="H872">if(F872&lt;&gt;"", iferror(index('Internal Staffing Calculator'!B$8:B23500,match(F872,'Internal Staffing Calculator'!E$8:E23500,0)), "Not In Budget"),"")</f>
        <v/>
      </c>
      <c r="I872" s="184"/>
      <c r="J872" s="932">
        <f t="shared" si="1"/>
        <v>0</v>
      </c>
      <c r="K872" s="932">
        <f t="shared" si="2"/>
        <v>0</v>
      </c>
      <c r="L872" s="938" t="str">
        <f t="array" ref="L872">iferror(index('Internal Staffing Calculator'!F$8:F23500,match($F872,'Internal Staffing Calculator'!$E$8:$E23500,0),0),"")</f>
        <v/>
      </c>
    </row>
    <row r="873">
      <c r="A873" s="454"/>
      <c r="B873" s="927"/>
      <c r="C873" s="580"/>
      <c r="D873" s="939"/>
      <c r="E873" s="940"/>
      <c r="F873" s="941"/>
      <c r="G873" s="937" t="str">
        <f t="array" ref="G873">xlookup(F873,'Internal Staffing Calculator'!E:E,'Internal Staffing Calculator'!C:C,"")</f>
        <v/>
      </c>
      <c r="H873" s="932" t="str">
        <f t="array" ref="H873">if(F873&lt;&gt;"", iferror(index('Internal Staffing Calculator'!B$8:B23500,match(F873,'Internal Staffing Calculator'!E$8:E23500,0)), "Not In Budget"),"")</f>
        <v/>
      </c>
      <c r="I873" s="184"/>
      <c r="J873" s="932">
        <f t="shared" si="1"/>
        <v>0</v>
      </c>
      <c r="K873" s="932">
        <f t="shared" si="2"/>
        <v>0</v>
      </c>
      <c r="L873" s="938" t="str">
        <f t="array" ref="L873">iferror(index('Internal Staffing Calculator'!F$8:F23500,match($F873,'Internal Staffing Calculator'!$E$8:$E23500,0),0),"")</f>
        <v/>
      </c>
    </row>
    <row r="874">
      <c r="A874" s="454"/>
      <c r="B874" s="927"/>
      <c r="C874" s="580"/>
      <c r="D874" s="939"/>
      <c r="E874" s="940"/>
      <c r="F874" s="941"/>
      <c r="G874" s="937" t="str">
        <f t="array" ref="G874">xlookup(F874,'Internal Staffing Calculator'!E:E,'Internal Staffing Calculator'!C:C,"")</f>
        <v/>
      </c>
      <c r="H874" s="932" t="str">
        <f t="array" ref="H874">if(F874&lt;&gt;"", iferror(index('Internal Staffing Calculator'!B$8:B23500,match(F874,'Internal Staffing Calculator'!E$8:E23500,0)), "Not In Budget"),"")</f>
        <v/>
      </c>
      <c r="I874" s="184"/>
      <c r="J874" s="932">
        <f t="shared" si="1"/>
        <v>0</v>
      </c>
      <c r="K874" s="932">
        <f t="shared" si="2"/>
        <v>0</v>
      </c>
      <c r="L874" s="938" t="str">
        <f t="array" ref="L874">iferror(index('Internal Staffing Calculator'!F$8:F23500,match($F874,'Internal Staffing Calculator'!$E$8:$E23500,0),0),"")</f>
        <v/>
      </c>
    </row>
    <row r="875">
      <c r="A875" s="454"/>
      <c r="B875" s="927"/>
      <c r="C875" s="580"/>
      <c r="D875" s="939"/>
      <c r="E875" s="940"/>
      <c r="F875" s="941"/>
      <c r="G875" s="937" t="str">
        <f t="array" ref="G875">xlookup(F875,'Internal Staffing Calculator'!E:E,'Internal Staffing Calculator'!C:C,"")</f>
        <v/>
      </c>
      <c r="H875" s="932" t="str">
        <f t="array" ref="H875">if(F875&lt;&gt;"", iferror(index('Internal Staffing Calculator'!B$8:B23500,match(F875,'Internal Staffing Calculator'!E$8:E23500,0)), "Not In Budget"),"")</f>
        <v/>
      </c>
      <c r="I875" s="184"/>
      <c r="J875" s="932">
        <f t="shared" si="1"/>
        <v>0</v>
      </c>
      <c r="K875" s="932">
        <f t="shared" si="2"/>
        <v>0</v>
      </c>
      <c r="L875" s="938" t="str">
        <f t="array" ref="L875">iferror(index('Internal Staffing Calculator'!F$8:F23500,match($F875,'Internal Staffing Calculator'!$E$8:$E23500,0),0),"")</f>
        <v/>
      </c>
    </row>
    <row r="876">
      <c r="A876" s="454"/>
      <c r="B876" s="927"/>
      <c r="C876" s="580"/>
      <c r="D876" s="939"/>
      <c r="E876" s="940"/>
      <c r="F876" s="941"/>
      <c r="G876" s="937" t="str">
        <f t="array" ref="G876">xlookup(F876,'Internal Staffing Calculator'!E:E,'Internal Staffing Calculator'!C:C,"")</f>
        <v/>
      </c>
      <c r="H876" s="932" t="str">
        <f t="array" ref="H876">if(F876&lt;&gt;"", iferror(index('Internal Staffing Calculator'!B$8:B23500,match(F876,'Internal Staffing Calculator'!E$8:E23500,0)), "Not In Budget"),"")</f>
        <v/>
      </c>
      <c r="I876" s="184"/>
      <c r="J876" s="932">
        <f t="shared" si="1"/>
        <v>0</v>
      </c>
      <c r="K876" s="932">
        <f t="shared" si="2"/>
        <v>0</v>
      </c>
      <c r="L876" s="938" t="str">
        <f t="array" ref="L876">iferror(index('Internal Staffing Calculator'!F$8:F23500,match($F876,'Internal Staffing Calculator'!$E$8:$E23500,0),0),"")</f>
        <v/>
      </c>
    </row>
    <row r="877">
      <c r="A877" s="454"/>
      <c r="B877" s="927"/>
      <c r="C877" s="580"/>
      <c r="D877" s="939"/>
      <c r="E877" s="940"/>
      <c r="F877" s="941"/>
      <c r="G877" s="937" t="str">
        <f t="array" ref="G877">xlookup(F877,'Internal Staffing Calculator'!E:E,'Internal Staffing Calculator'!C:C,"")</f>
        <v/>
      </c>
      <c r="H877" s="932" t="str">
        <f t="array" ref="H877">if(F877&lt;&gt;"", iferror(index('Internal Staffing Calculator'!B$8:B23500,match(F877,'Internal Staffing Calculator'!E$8:E23500,0)), "Not In Budget"),"")</f>
        <v/>
      </c>
      <c r="I877" s="184"/>
      <c r="J877" s="932">
        <f t="shared" si="1"/>
        <v>0</v>
      </c>
      <c r="K877" s="932">
        <f t="shared" si="2"/>
        <v>0</v>
      </c>
      <c r="L877" s="938" t="str">
        <f t="array" ref="L877">iferror(index('Internal Staffing Calculator'!F$8:F23500,match($F877,'Internal Staffing Calculator'!$E$8:$E23500,0),0),"")</f>
        <v/>
      </c>
    </row>
    <row r="878">
      <c r="A878" s="454"/>
      <c r="B878" s="927"/>
      <c r="C878" s="580"/>
      <c r="D878" s="939"/>
      <c r="E878" s="940"/>
      <c r="F878" s="941"/>
      <c r="G878" s="937" t="str">
        <f t="array" ref="G878">xlookup(F878,'Internal Staffing Calculator'!E:E,'Internal Staffing Calculator'!C:C,"")</f>
        <v/>
      </c>
      <c r="H878" s="932" t="str">
        <f t="array" ref="H878">if(F878&lt;&gt;"", iferror(index('Internal Staffing Calculator'!B$8:B23500,match(F878,'Internal Staffing Calculator'!E$8:E23500,0)), "Not In Budget"),"")</f>
        <v/>
      </c>
      <c r="I878" s="184"/>
      <c r="J878" s="932">
        <f t="shared" si="1"/>
        <v>0</v>
      </c>
      <c r="K878" s="932">
        <f t="shared" si="2"/>
        <v>0</v>
      </c>
      <c r="L878" s="938" t="str">
        <f t="array" ref="L878">iferror(index('Internal Staffing Calculator'!F$8:F23500,match($F878,'Internal Staffing Calculator'!$E$8:$E23500,0),0),"")</f>
        <v/>
      </c>
    </row>
    <row r="879">
      <c r="A879" s="454"/>
      <c r="B879" s="927"/>
      <c r="C879" s="580"/>
      <c r="D879" s="939"/>
      <c r="E879" s="940"/>
      <c r="F879" s="941"/>
      <c r="G879" s="937" t="str">
        <f t="array" ref="G879">xlookup(F879,'Internal Staffing Calculator'!E:E,'Internal Staffing Calculator'!C:C,"")</f>
        <v/>
      </c>
      <c r="H879" s="932" t="str">
        <f t="array" ref="H879">if(F879&lt;&gt;"", iferror(index('Internal Staffing Calculator'!B$8:B23500,match(F879,'Internal Staffing Calculator'!E$8:E23500,0)), "Not In Budget"),"")</f>
        <v/>
      </c>
      <c r="I879" s="184"/>
      <c r="J879" s="932">
        <f t="shared" si="1"/>
        <v>0</v>
      </c>
      <c r="K879" s="932">
        <f t="shared" si="2"/>
        <v>0</v>
      </c>
      <c r="L879" s="938" t="str">
        <f t="array" ref="L879">iferror(index('Internal Staffing Calculator'!F$8:F23500,match($F879,'Internal Staffing Calculator'!$E$8:$E23500,0),0),"")</f>
        <v/>
      </c>
    </row>
    <row r="880">
      <c r="A880" s="454"/>
      <c r="B880" s="927"/>
      <c r="C880" s="580"/>
      <c r="D880" s="939"/>
      <c r="E880" s="940"/>
      <c r="F880" s="941"/>
      <c r="G880" s="937" t="str">
        <f t="array" ref="G880">xlookup(F880,'Internal Staffing Calculator'!E:E,'Internal Staffing Calculator'!C:C,"")</f>
        <v/>
      </c>
      <c r="H880" s="932" t="str">
        <f t="array" ref="H880">if(F880&lt;&gt;"", iferror(index('Internal Staffing Calculator'!B$8:B23500,match(F880,'Internal Staffing Calculator'!E$8:E23500,0)), "Not In Budget"),"")</f>
        <v/>
      </c>
      <c r="I880" s="184"/>
      <c r="J880" s="932">
        <f t="shared" si="1"/>
        <v>0</v>
      </c>
      <c r="K880" s="932">
        <f t="shared" si="2"/>
        <v>0</v>
      </c>
      <c r="L880" s="938" t="str">
        <f t="array" ref="L880">iferror(index('Internal Staffing Calculator'!F$8:F23500,match($F880,'Internal Staffing Calculator'!$E$8:$E23500,0),0),"")</f>
        <v/>
      </c>
    </row>
    <row r="881">
      <c r="A881" s="454"/>
      <c r="B881" s="927"/>
      <c r="C881" s="580"/>
      <c r="D881" s="939"/>
      <c r="E881" s="940"/>
      <c r="F881" s="941"/>
      <c r="G881" s="937" t="str">
        <f t="array" ref="G881">xlookup(F881,'Internal Staffing Calculator'!E:E,'Internal Staffing Calculator'!C:C,"")</f>
        <v/>
      </c>
      <c r="H881" s="932" t="str">
        <f t="array" ref="H881">if(F881&lt;&gt;"", iferror(index('Internal Staffing Calculator'!B$8:B23500,match(F881,'Internal Staffing Calculator'!E$8:E23500,0)), "Not In Budget"),"")</f>
        <v/>
      </c>
      <c r="I881" s="184"/>
      <c r="J881" s="932">
        <f t="shared" si="1"/>
        <v>0</v>
      </c>
      <c r="K881" s="932">
        <f t="shared" si="2"/>
        <v>0</v>
      </c>
      <c r="L881" s="938" t="str">
        <f t="array" ref="L881">iferror(index('Internal Staffing Calculator'!F$8:F23500,match($F881,'Internal Staffing Calculator'!$E$8:$E23500,0),0),"")</f>
        <v/>
      </c>
    </row>
    <row r="882">
      <c r="A882" s="454"/>
      <c r="B882" s="927"/>
      <c r="C882" s="580"/>
      <c r="D882" s="939"/>
      <c r="E882" s="940"/>
      <c r="F882" s="941"/>
      <c r="G882" s="937" t="str">
        <f t="array" ref="G882">xlookup(F882,'Internal Staffing Calculator'!E:E,'Internal Staffing Calculator'!C:C,"")</f>
        <v/>
      </c>
      <c r="H882" s="932" t="str">
        <f t="array" ref="H882">if(F882&lt;&gt;"", iferror(index('Internal Staffing Calculator'!B$8:B23500,match(F882,'Internal Staffing Calculator'!E$8:E23500,0)), "Not In Budget"),"")</f>
        <v/>
      </c>
      <c r="I882" s="184"/>
      <c r="J882" s="932">
        <f t="shared" si="1"/>
        <v>0</v>
      </c>
      <c r="K882" s="932">
        <f t="shared" si="2"/>
        <v>0</v>
      </c>
      <c r="L882" s="938" t="str">
        <f t="array" ref="L882">iferror(index('Internal Staffing Calculator'!F$8:F23500,match($F882,'Internal Staffing Calculator'!$E$8:$E23500,0),0),"")</f>
        <v/>
      </c>
    </row>
    <row r="883">
      <c r="A883" s="454"/>
      <c r="B883" s="927"/>
      <c r="C883" s="580"/>
      <c r="D883" s="939"/>
      <c r="E883" s="940"/>
      <c r="F883" s="941"/>
      <c r="G883" s="937" t="str">
        <f t="array" ref="G883">xlookup(F883,'Internal Staffing Calculator'!E:E,'Internal Staffing Calculator'!C:C,"")</f>
        <v/>
      </c>
      <c r="H883" s="932" t="str">
        <f t="array" ref="H883">if(F883&lt;&gt;"", iferror(index('Internal Staffing Calculator'!B$8:B23500,match(F883,'Internal Staffing Calculator'!E$8:E23500,0)), "Not In Budget"),"")</f>
        <v/>
      </c>
      <c r="I883" s="184"/>
      <c r="J883" s="932">
        <f t="shared" si="1"/>
        <v>0</v>
      </c>
      <c r="K883" s="932">
        <f t="shared" si="2"/>
        <v>0</v>
      </c>
      <c r="L883" s="938" t="str">
        <f t="array" ref="L883">iferror(index('Internal Staffing Calculator'!F$8:F23500,match($F883,'Internal Staffing Calculator'!$E$8:$E23500,0),0),"")</f>
        <v/>
      </c>
    </row>
    <row r="884">
      <c r="A884" s="454"/>
      <c r="B884" s="927"/>
      <c r="C884" s="580"/>
      <c r="D884" s="939"/>
      <c r="E884" s="940"/>
      <c r="F884" s="941"/>
      <c r="G884" s="937" t="str">
        <f t="array" ref="G884">xlookup(F884,'Internal Staffing Calculator'!E:E,'Internal Staffing Calculator'!C:C,"")</f>
        <v/>
      </c>
      <c r="H884" s="932" t="str">
        <f t="array" ref="H884">if(F884&lt;&gt;"", iferror(index('Internal Staffing Calculator'!B$8:B23500,match(F884,'Internal Staffing Calculator'!E$8:E23500,0)), "Not In Budget"),"")</f>
        <v/>
      </c>
      <c r="I884" s="184"/>
      <c r="J884" s="932">
        <f t="shared" si="1"/>
        <v>0</v>
      </c>
      <c r="K884" s="932">
        <f t="shared" si="2"/>
        <v>0</v>
      </c>
      <c r="L884" s="938" t="str">
        <f t="array" ref="L884">iferror(index('Internal Staffing Calculator'!F$8:F23500,match($F884,'Internal Staffing Calculator'!$E$8:$E23500,0),0),"")</f>
        <v/>
      </c>
    </row>
    <row r="885">
      <c r="A885" s="454"/>
      <c r="B885" s="927"/>
      <c r="C885" s="580"/>
      <c r="D885" s="939"/>
      <c r="E885" s="940"/>
      <c r="F885" s="941"/>
      <c r="G885" s="937" t="str">
        <f t="array" ref="G885">xlookup(F885,'Internal Staffing Calculator'!E:E,'Internal Staffing Calculator'!C:C,"")</f>
        <v/>
      </c>
      <c r="H885" s="932" t="str">
        <f t="array" ref="H885">if(F885&lt;&gt;"", iferror(index('Internal Staffing Calculator'!B$8:B23500,match(F885,'Internal Staffing Calculator'!E$8:E23500,0)), "Not In Budget"),"")</f>
        <v/>
      </c>
      <c r="I885" s="184"/>
      <c r="J885" s="932">
        <f t="shared" si="1"/>
        <v>0</v>
      </c>
      <c r="K885" s="932">
        <f t="shared" si="2"/>
        <v>0</v>
      </c>
      <c r="L885" s="938" t="str">
        <f t="array" ref="L885">iferror(index('Internal Staffing Calculator'!F$8:F23500,match($F885,'Internal Staffing Calculator'!$E$8:$E23500,0),0),"")</f>
        <v/>
      </c>
    </row>
    <row r="886">
      <c r="A886" s="454"/>
      <c r="B886" s="927"/>
      <c r="C886" s="580"/>
      <c r="D886" s="939"/>
      <c r="E886" s="940"/>
      <c r="F886" s="941"/>
      <c r="G886" s="937" t="str">
        <f t="array" ref="G886">xlookup(F886,'Internal Staffing Calculator'!E:E,'Internal Staffing Calculator'!C:C,"")</f>
        <v/>
      </c>
      <c r="H886" s="932" t="str">
        <f t="array" ref="H886">if(F886&lt;&gt;"", iferror(index('Internal Staffing Calculator'!B$8:B23500,match(F886,'Internal Staffing Calculator'!E$8:E23500,0)), "Not In Budget"),"")</f>
        <v/>
      </c>
      <c r="I886" s="184"/>
      <c r="J886" s="932">
        <f t="shared" si="1"/>
        <v>0</v>
      </c>
      <c r="K886" s="932">
        <f t="shared" si="2"/>
        <v>0</v>
      </c>
      <c r="L886" s="938" t="str">
        <f t="array" ref="L886">iferror(index('Internal Staffing Calculator'!F$8:F23500,match($F886,'Internal Staffing Calculator'!$E$8:$E23500,0),0),"")</f>
        <v/>
      </c>
    </row>
    <row r="887">
      <c r="A887" s="454"/>
      <c r="B887" s="927"/>
      <c r="C887" s="580"/>
      <c r="D887" s="939"/>
      <c r="E887" s="940"/>
      <c r="F887" s="941"/>
      <c r="G887" s="937" t="str">
        <f t="array" ref="G887">xlookup(F887,'Internal Staffing Calculator'!E:E,'Internal Staffing Calculator'!C:C,"")</f>
        <v/>
      </c>
      <c r="H887" s="932" t="str">
        <f t="array" ref="H887">if(F887&lt;&gt;"", iferror(index('Internal Staffing Calculator'!B$8:B23500,match(F887,'Internal Staffing Calculator'!E$8:E23500,0)), "Not In Budget"),"")</f>
        <v/>
      </c>
      <c r="I887" s="184"/>
      <c r="J887" s="932">
        <f t="shared" si="1"/>
        <v>0</v>
      </c>
      <c r="K887" s="932">
        <f t="shared" si="2"/>
        <v>0</v>
      </c>
      <c r="L887" s="938" t="str">
        <f t="array" ref="L887">iferror(index('Internal Staffing Calculator'!F$8:F23500,match($F887,'Internal Staffing Calculator'!$E$8:$E23500,0),0),"")</f>
        <v/>
      </c>
    </row>
    <row r="888">
      <c r="A888" s="454"/>
      <c r="B888" s="927"/>
      <c r="C888" s="580"/>
      <c r="D888" s="939"/>
      <c r="E888" s="940"/>
      <c r="F888" s="941"/>
      <c r="G888" s="937" t="str">
        <f t="array" ref="G888">xlookup(F888,'Internal Staffing Calculator'!E:E,'Internal Staffing Calculator'!C:C,"")</f>
        <v/>
      </c>
      <c r="H888" s="932" t="str">
        <f t="array" ref="H888">if(F888&lt;&gt;"", iferror(index('Internal Staffing Calculator'!B$8:B23500,match(F888,'Internal Staffing Calculator'!E$8:E23500,0)), "Not In Budget"),"")</f>
        <v/>
      </c>
      <c r="I888" s="184"/>
      <c r="J888" s="932">
        <f t="shared" si="1"/>
        <v>0</v>
      </c>
      <c r="K888" s="932">
        <f t="shared" si="2"/>
        <v>0</v>
      </c>
      <c r="L888" s="938" t="str">
        <f t="array" ref="L888">iferror(index('Internal Staffing Calculator'!F$8:F23500,match($F888,'Internal Staffing Calculator'!$E$8:$E23500,0),0),"")</f>
        <v/>
      </c>
    </row>
    <row r="889">
      <c r="A889" s="454"/>
      <c r="B889" s="927"/>
      <c r="C889" s="580"/>
      <c r="D889" s="939"/>
      <c r="E889" s="940"/>
      <c r="F889" s="941"/>
      <c r="G889" s="937" t="str">
        <f t="array" ref="G889">xlookup(F889,'Internal Staffing Calculator'!E:E,'Internal Staffing Calculator'!C:C,"")</f>
        <v/>
      </c>
      <c r="H889" s="932" t="str">
        <f t="array" ref="H889">if(F889&lt;&gt;"", iferror(index('Internal Staffing Calculator'!B$8:B23500,match(F889,'Internal Staffing Calculator'!E$8:E23500,0)), "Not In Budget"),"")</f>
        <v/>
      </c>
      <c r="I889" s="184"/>
      <c r="J889" s="932">
        <f t="shared" si="1"/>
        <v>0</v>
      </c>
      <c r="K889" s="932">
        <f t="shared" si="2"/>
        <v>0</v>
      </c>
      <c r="L889" s="938" t="str">
        <f t="array" ref="L889">iferror(index('Internal Staffing Calculator'!F$8:F23500,match($F889,'Internal Staffing Calculator'!$E$8:$E23500,0),0),"")</f>
        <v/>
      </c>
    </row>
    <row r="890">
      <c r="A890" s="454"/>
      <c r="B890" s="927"/>
      <c r="C890" s="580"/>
      <c r="D890" s="939"/>
      <c r="E890" s="940"/>
      <c r="F890" s="941"/>
      <c r="G890" s="937" t="str">
        <f t="array" ref="G890">xlookup(F890,'Internal Staffing Calculator'!E:E,'Internal Staffing Calculator'!C:C,"")</f>
        <v/>
      </c>
      <c r="H890" s="932" t="str">
        <f t="array" ref="H890">if(F890&lt;&gt;"", iferror(index('Internal Staffing Calculator'!B$8:B23500,match(F890,'Internal Staffing Calculator'!E$8:E23500,0)), "Not In Budget"),"")</f>
        <v/>
      </c>
      <c r="I890" s="184"/>
      <c r="J890" s="932">
        <f t="shared" si="1"/>
        <v>0</v>
      </c>
      <c r="K890" s="932">
        <f t="shared" si="2"/>
        <v>0</v>
      </c>
      <c r="L890" s="938" t="str">
        <f t="array" ref="L890">iferror(index('Internal Staffing Calculator'!F$8:F23500,match($F890,'Internal Staffing Calculator'!$E$8:$E23500,0),0),"")</f>
        <v/>
      </c>
    </row>
    <row r="891">
      <c r="A891" s="454"/>
      <c r="B891" s="927"/>
      <c r="C891" s="580"/>
      <c r="D891" s="939"/>
      <c r="E891" s="940"/>
      <c r="F891" s="941"/>
      <c r="G891" s="937" t="str">
        <f t="array" ref="G891">xlookup(F891,'Internal Staffing Calculator'!E:E,'Internal Staffing Calculator'!C:C,"")</f>
        <v/>
      </c>
      <c r="H891" s="932" t="str">
        <f t="array" ref="H891">if(F891&lt;&gt;"", iferror(index('Internal Staffing Calculator'!B$8:B23500,match(F891,'Internal Staffing Calculator'!E$8:E23500,0)), "Not In Budget"),"")</f>
        <v/>
      </c>
      <c r="I891" s="184"/>
      <c r="J891" s="932">
        <f t="shared" si="1"/>
        <v>0</v>
      </c>
      <c r="K891" s="932">
        <f t="shared" si="2"/>
        <v>0</v>
      </c>
      <c r="L891" s="938" t="str">
        <f t="array" ref="L891">iferror(index('Internal Staffing Calculator'!F$8:F23500,match($F891,'Internal Staffing Calculator'!$E$8:$E23500,0),0),"")</f>
        <v/>
      </c>
    </row>
    <row r="892">
      <c r="A892" s="454"/>
      <c r="B892" s="927"/>
      <c r="C892" s="580"/>
      <c r="D892" s="939"/>
      <c r="E892" s="940"/>
      <c r="F892" s="941"/>
      <c r="G892" s="937" t="str">
        <f t="array" ref="G892">xlookup(F892,'Internal Staffing Calculator'!E:E,'Internal Staffing Calculator'!C:C,"")</f>
        <v/>
      </c>
      <c r="H892" s="932" t="str">
        <f t="array" ref="H892">if(F892&lt;&gt;"", iferror(index('Internal Staffing Calculator'!B$8:B23500,match(F892,'Internal Staffing Calculator'!E$8:E23500,0)), "Not In Budget"),"")</f>
        <v/>
      </c>
      <c r="I892" s="184"/>
      <c r="J892" s="932">
        <f t="shared" si="1"/>
        <v>0</v>
      </c>
      <c r="K892" s="932">
        <f t="shared" si="2"/>
        <v>0</v>
      </c>
      <c r="L892" s="938" t="str">
        <f t="array" ref="L892">iferror(index('Internal Staffing Calculator'!F$8:F23500,match($F892,'Internal Staffing Calculator'!$E$8:$E23500,0),0),"")</f>
        <v/>
      </c>
    </row>
    <row r="893">
      <c r="A893" s="454"/>
      <c r="B893" s="927"/>
      <c r="C893" s="580"/>
      <c r="D893" s="939"/>
      <c r="E893" s="940"/>
      <c r="F893" s="941"/>
      <c r="G893" s="937" t="str">
        <f t="array" ref="G893">xlookup(F893,'Internal Staffing Calculator'!E:E,'Internal Staffing Calculator'!C:C,"")</f>
        <v/>
      </c>
      <c r="H893" s="932" t="str">
        <f t="array" ref="H893">if(F893&lt;&gt;"", iferror(index('Internal Staffing Calculator'!B$8:B23500,match(F893,'Internal Staffing Calculator'!E$8:E23500,0)), "Not In Budget"),"")</f>
        <v/>
      </c>
      <c r="I893" s="184"/>
      <c r="J893" s="932">
        <f t="shared" si="1"/>
        <v>0</v>
      </c>
      <c r="K893" s="932">
        <f t="shared" si="2"/>
        <v>0</v>
      </c>
      <c r="L893" s="938" t="str">
        <f t="array" ref="L893">iferror(index('Internal Staffing Calculator'!F$8:F23500,match($F893,'Internal Staffing Calculator'!$E$8:$E23500,0),0),"")</f>
        <v/>
      </c>
    </row>
    <row r="894">
      <c r="A894" s="454"/>
      <c r="B894" s="927"/>
      <c r="C894" s="580"/>
      <c r="D894" s="939"/>
      <c r="E894" s="940"/>
      <c r="F894" s="941"/>
      <c r="G894" s="937" t="str">
        <f t="array" ref="G894">xlookup(F894,'Internal Staffing Calculator'!E:E,'Internal Staffing Calculator'!C:C,"")</f>
        <v/>
      </c>
      <c r="H894" s="932" t="str">
        <f t="array" ref="H894">if(F894&lt;&gt;"", iferror(index('Internal Staffing Calculator'!B$8:B23500,match(F894,'Internal Staffing Calculator'!E$8:E23500,0)), "Not In Budget"),"")</f>
        <v/>
      </c>
      <c r="I894" s="184"/>
      <c r="J894" s="932">
        <f t="shared" si="1"/>
        <v>0</v>
      </c>
      <c r="K894" s="932">
        <f t="shared" si="2"/>
        <v>0</v>
      </c>
      <c r="L894" s="938" t="str">
        <f t="array" ref="L894">iferror(index('Internal Staffing Calculator'!F$8:F23500,match($F894,'Internal Staffing Calculator'!$E$8:$E23500,0),0),"")</f>
        <v/>
      </c>
    </row>
    <row r="895">
      <c r="A895" s="454"/>
      <c r="B895" s="927"/>
      <c r="C895" s="580"/>
      <c r="D895" s="939"/>
      <c r="E895" s="940"/>
      <c r="F895" s="941"/>
      <c r="G895" s="937" t="str">
        <f t="array" ref="G895">xlookup(F895,'Internal Staffing Calculator'!E:E,'Internal Staffing Calculator'!C:C,"")</f>
        <v/>
      </c>
      <c r="H895" s="932" t="str">
        <f t="array" ref="H895">if(F895&lt;&gt;"", iferror(index('Internal Staffing Calculator'!B$8:B23500,match(F895,'Internal Staffing Calculator'!E$8:E23500,0)), "Not In Budget"),"")</f>
        <v/>
      </c>
      <c r="I895" s="184"/>
      <c r="J895" s="932">
        <f t="shared" si="1"/>
        <v>0</v>
      </c>
      <c r="K895" s="932">
        <f t="shared" si="2"/>
        <v>0</v>
      </c>
      <c r="L895" s="938" t="str">
        <f t="array" ref="L895">iferror(index('Internal Staffing Calculator'!F$8:F23500,match($F895,'Internal Staffing Calculator'!$E$8:$E23500,0),0),"")</f>
        <v/>
      </c>
    </row>
    <row r="896">
      <c r="A896" s="454"/>
      <c r="B896" s="927"/>
      <c r="C896" s="580"/>
      <c r="D896" s="939"/>
      <c r="E896" s="940"/>
      <c r="F896" s="941"/>
      <c r="G896" s="937" t="str">
        <f t="array" ref="G896">xlookup(F896,'Internal Staffing Calculator'!E:E,'Internal Staffing Calculator'!C:C,"")</f>
        <v/>
      </c>
      <c r="H896" s="932" t="str">
        <f t="array" ref="H896">if(F896&lt;&gt;"", iferror(index('Internal Staffing Calculator'!B$8:B23500,match(F896,'Internal Staffing Calculator'!E$8:E23500,0)), "Not In Budget"),"")</f>
        <v/>
      </c>
      <c r="I896" s="184"/>
      <c r="J896" s="932">
        <f t="shared" si="1"/>
        <v>0</v>
      </c>
      <c r="K896" s="932">
        <f t="shared" si="2"/>
        <v>0</v>
      </c>
      <c r="L896" s="938" t="str">
        <f t="array" ref="L896">iferror(index('Internal Staffing Calculator'!F$8:F23500,match($F896,'Internal Staffing Calculator'!$E$8:$E23500,0),0),"")</f>
        <v/>
      </c>
    </row>
    <row r="897">
      <c r="A897" s="454"/>
      <c r="B897" s="927"/>
      <c r="C897" s="580"/>
      <c r="D897" s="939"/>
      <c r="E897" s="940"/>
      <c r="F897" s="941"/>
      <c r="G897" s="937" t="str">
        <f t="array" ref="G897">xlookup(F897,'Internal Staffing Calculator'!E:E,'Internal Staffing Calculator'!C:C,"")</f>
        <v/>
      </c>
      <c r="H897" s="932" t="str">
        <f t="array" ref="H897">if(F897&lt;&gt;"", iferror(index('Internal Staffing Calculator'!B$8:B23500,match(F897,'Internal Staffing Calculator'!E$8:E23500,0)), "Not In Budget"),"")</f>
        <v/>
      </c>
      <c r="I897" s="184"/>
      <c r="J897" s="932">
        <f t="shared" si="1"/>
        <v>0</v>
      </c>
      <c r="K897" s="932">
        <f t="shared" si="2"/>
        <v>0</v>
      </c>
      <c r="L897" s="938" t="str">
        <f t="array" ref="L897">iferror(index('Internal Staffing Calculator'!F$8:F23500,match($F897,'Internal Staffing Calculator'!$E$8:$E23500,0),0),"")</f>
        <v/>
      </c>
    </row>
    <row r="898">
      <c r="A898" s="454"/>
      <c r="B898" s="927"/>
      <c r="C898" s="580"/>
      <c r="D898" s="939"/>
      <c r="E898" s="940"/>
      <c r="F898" s="941"/>
      <c r="G898" s="937" t="str">
        <f t="array" ref="G898">xlookup(F898,'Internal Staffing Calculator'!E:E,'Internal Staffing Calculator'!C:C,"")</f>
        <v/>
      </c>
      <c r="H898" s="932" t="str">
        <f t="array" ref="H898">if(F898&lt;&gt;"", iferror(index('Internal Staffing Calculator'!B$8:B23500,match(F898,'Internal Staffing Calculator'!E$8:E23500,0)), "Not In Budget"),"")</f>
        <v/>
      </c>
      <c r="I898" s="184"/>
      <c r="J898" s="932">
        <f t="shared" si="1"/>
        <v>0</v>
      </c>
      <c r="K898" s="932">
        <f t="shared" si="2"/>
        <v>0</v>
      </c>
      <c r="L898" s="938" t="str">
        <f t="array" ref="L898">iferror(index('Internal Staffing Calculator'!F$8:F23500,match($F898,'Internal Staffing Calculator'!$E$8:$E23500,0),0),"")</f>
        <v/>
      </c>
    </row>
    <row r="899">
      <c r="A899" s="454"/>
      <c r="B899" s="927"/>
      <c r="C899" s="580"/>
      <c r="D899" s="939"/>
      <c r="E899" s="940"/>
      <c r="F899" s="941"/>
      <c r="G899" s="937" t="str">
        <f t="array" ref="G899">xlookup(F899,'Internal Staffing Calculator'!E:E,'Internal Staffing Calculator'!C:C,"")</f>
        <v/>
      </c>
      <c r="H899" s="932" t="str">
        <f t="array" ref="H899">if(F899&lt;&gt;"", iferror(index('Internal Staffing Calculator'!B$8:B23500,match(F899,'Internal Staffing Calculator'!E$8:E23500,0)), "Not In Budget"),"")</f>
        <v/>
      </c>
      <c r="I899" s="184"/>
      <c r="J899" s="932">
        <f t="shared" si="1"/>
        <v>0</v>
      </c>
      <c r="K899" s="932">
        <f t="shared" si="2"/>
        <v>0</v>
      </c>
      <c r="L899" s="938" t="str">
        <f t="array" ref="L899">iferror(index('Internal Staffing Calculator'!F$8:F23500,match($F899,'Internal Staffing Calculator'!$E$8:$E23500,0),0),"")</f>
        <v/>
      </c>
    </row>
    <row r="900">
      <c r="A900" s="454"/>
      <c r="B900" s="927"/>
      <c r="C900" s="580"/>
      <c r="D900" s="939"/>
      <c r="E900" s="940"/>
      <c r="F900" s="941"/>
      <c r="G900" s="937" t="str">
        <f t="array" ref="G900">xlookup(F900,'Internal Staffing Calculator'!E:E,'Internal Staffing Calculator'!C:C,"")</f>
        <v/>
      </c>
      <c r="H900" s="932" t="str">
        <f t="array" ref="H900">if(F900&lt;&gt;"", iferror(index('Internal Staffing Calculator'!B$8:B23500,match(F900,'Internal Staffing Calculator'!E$8:E23500,0)), "Not In Budget"),"")</f>
        <v/>
      </c>
      <c r="I900" s="184"/>
      <c r="J900" s="932">
        <f t="shared" si="1"/>
        <v>0</v>
      </c>
      <c r="K900" s="932">
        <f t="shared" si="2"/>
        <v>0</v>
      </c>
      <c r="L900" s="938" t="str">
        <f t="array" ref="L900">iferror(index('Internal Staffing Calculator'!F$8:F23500,match($F900,'Internal Staffing Calculator'!$E$8:$E23500,0),0),"")</f>
        <v/>
      </c>
    </row>
    <row r="901">
      <c r="A901" s="454"/>
      <c r="B901" s="927"/>
      <c r="C901" s="580"/>
      <c r="D901" s="939"/>
      <c r="E901" s="940"/>
      <c r="F901" s="941"/>
      <c r="G901" s="937" t="str">
        <f t="array" ref="G901">xlookup(F901,'Internal Staffing Calculator'!E:E,'Internal Staffing Calculator'!C:C,"")</f>
        <v/>
      </c>
      <c r="H901" s="932" t="str">
        <f t="array" ref="H901">if(F901&lt;&gt;"", iferror(index('Internal Staffing Calculator'!B$8:B23500,match(F901,'Internal Staffing Calculator'!E$8:E23500,0)), "Not In Budget"),"")</f>
        <v/>
      </c>
      <c r="I901" s="184"/>
      <c r="J901" s="932">
        <f t="shared" si="1"/>
        <v>0</v>
      </c>
      <c r="K901" s="932">
        <f t="shared" si="2"/>
        <v>0</v>
      </c>
      <c r="L901" s="938" t="str">
        <f t="array" ref="L901">iferror(index('Internal Staffing Calculator'!F$8:F23500,match($F901,'Internal Staffing Calculator'!$E$8:$E23500,0),0),"")</f>
        <v/>
      </c>
    </row>
    <row r="902">
      <c r="A902" s="454"/>
      <c r="B902" s="927"/>
      <c r="C902" s="580"/>
      <c r="D902" s="939"/>
      <c r="E902" s="940"/>
      <c r="F902" s="941"/>
      <c r="G902" s="937" t="str">
        <f t="array" ref="G902">xlookup(F902,'Internal Staffing Calculator'!E:E,'Internal Staffing Calculator'!C:C,"")</f>
        <v/>
      </c>
      <c r="H902" s="932" t="str">
        <f t="array" ref="H902">if(F902&lt;&gt;"", iferror(index('Internal Staffing Calculator'!B$8:B23500,match(F902,'Internal Staffing Calculator'!E$8:E23500,0)), "Not In Budget"),"")</f>
        <v/>
      </c>
      <c r="I902" s="184"/>
      <c r="J902" s="932">
        <f t="shared" si="1"/>
        <v>0</v>
      </c>
      <c r="K902" s="932">
        <f t="shared" si="2"/>
        <v>0</v>
      </c>
      <c r="L902" s="938" t="str">
        <f t="array" ref="L902">iferror(index('Internal Staffing Calculator'!F$8:F23500,match($F902,'Internal Staffing Calculator'!$E$8:$E23500,0),0),"")</f>
        <v/>
      </c>
    </row>
    <row r="903">
      <c r="A903" s="454"/>
      <c r="B903" s="927"/>
      <c r="C903" s="580"/>
      <c r="D903" s="939"/>
      <c r="E903" s="940"/>
      <c r="F903" s="941"/>
      <c r="G903" s="937" t="str">
        <f t="array" ref="G903">xlookup(F903,'Internal Staffing Calculator'!E:E,'Internal Staffing Calculator'!C:C,"")</f>
        <v/>
      </c>
      <c r="H903" s="932" t="str">
        <f t="array" ref="H903">if(F903&lt;&gt;"", iferror(index('Internal Staffing Calculator'!B$8:B23500,match(F903,'Internal Staffing Calculator'!E$8:E23500,0)), "Not In Budget"),"")</f>
        <v/>
      </c>
      <c r="I903" s="184"/>
      <c r="J903" s="932">
        <f t="shared" si="1"/>
        <v>0</v>
      </c>
      <c r="K903" s="932">
        <f t="shared" si="2"/>
        <v>0</v>
      </c>
      <c r="L903" s="938" t="str">
        <f t="array" ref="L903">iferror(index('Internal Staffing Calculator'!F$8:F23500,match($F903,'Internal Staffing Calculator'!$E$8:$E23500,0),0),"")</f>
        <v/>
      </c>
    </row>
    <row r="904">
      <c r="A904" s="454"/>
      <c r="B904" s="927"/>
      <c r="C904" s="580"/>
      <c r="D904" s="939"/>
      <c r="E904" s="940"/>
      <c r="F904" s="941"/>
      <c r="G904" s="937" t="str">
        <f t="array" ref="G904">xlookup(F904,'Internal Staffing Calculator'!E:E,'Internal Staffing Calculator'!C:C,"")</f>
        <v/>
      </c>
      <c r="H904" s="932" t="str">
        <f t="array" ref="H904">if(F904&lt;&gt;"", iferror(index('Internal Staffing Calculator'!B$8:B23500,match(F904,'Internal Staffing Calculator'!E$8:E23500,0)), "Not In Budget"),"")</f>
        <v/>
      </c>
      <c r="I904" s="184"/>
      <c r="J904" s="932">
        <f t="shared" si="1"/>
        <v>0</v>
      </c>
      <c r="K904" s="932">
        <f t="shared" si="2"/>
        <v>0</v>
      </c>
      <c r="L904" s="938" t="str">
        <f t="array" ref="L904">iferror(index('Internal Staffing Calculator'!F$8:F23500,match($F904,'Internal Staffing Calculator'!$E$8:$E23500,0),0),"")</f>
        <v/>
      </c>
    </row>
    <row r="905">
      <c r="A905" s="454"/>
      <c r="B905" s="927"/>
      <c r="C905" s="580"/>
      <c r="D905" s="939"/>
      <c r="E905" s="940"/>
      <c r="F905" s="941"/>
      <c r="G905" s="937" t="str">
        <f t="array" ref="G905">xlookup(F905,'Internal Staffing Calculator'!E:E,'Internal Staffing Calculator'!C:C,"")</f>
        <v/>
      </c>
      <c r="H905" s="932" t="str">
        <f t="array" ref="H905">if(F905&lt;&gt;"", iferror(index('Internal Staffing Calculator'!B$8:B23500,match(F905,'Internal Staffing Calculator'!E$8:E23500,0)), "Not In Budget"),"")</f>
        <v/>
      </c>
      <c r="I905" s="184"/>
      <c r="J905" s="932">
        <f t="shared" si="1"/>
        <v>0</v>
      </c>
      <c r="K905" s="932">
        <f t="shared" si="2"/>
        <v>0</v>
      </c>
      <c r="L905" s="938" t="str">
        <f t="array" ref="L905">iferror(index('Internal Staffing Calculator'!F$8:F23500,match($F905,'Internal Staffing Calculator'!$E$8:$E23500,0),0),"")</f>
        <v/>
      </c>
    </row>
    <row r="906">
      <c r="A906" s="454"/>
      <c r="B906" s="927"/>
      <c r="C906" s="580"/>
      <c r="D906" s="939"/>
      <c r="E906" s="940"/>
      <c r="F906" s="941"/>
      <c r="G906" s="937" t="str">
        <f t="array" ref="G906">xlookup(F906,'Internal Staffing Calculator'!E:E,'Internal Staffing Calculator'!C:C,"")</f>
        <v/>
      </c>
      <c r="H906" s="932" t="str">
        <f t="array" ref="H906">if(F906&lt;&gt;"", iferror(index('Internal Staffing Calculator'!B$8:B23500,match(F906,'Internal Staffing Calculator'!E$8:E23500,0)), "Not In Budget"),"")</f>
        <v/>
      </c>
      <c r="I906" s="184"/>
      <c r="J906" s="932">
        <f t="shared" si="1"/>
        <v>0</v>
      </c>
      <c r="K906" s="932">
        <f t="shared" si="2"/>
        <v>0</v>
      </c>
      <c r="L906" s="938" t="str">
        <f t="array" ref="L906">iferror(index('Internal Staffing Calculator'!F$8:F23500,match($F906,'Internal Staffing Calculator'!$E$8:$E23500,0),0),"")</f>
        <v/>
      </c>
    </row>
    <row r="907">
      <c r="A907" s="454"/>
      <c r="B907" s="927"/>
      <c r="C907" s="580"/>
      <c r="D907" s="939"/>
      <c r="E907" s="940"/>
      <c r="F907" s="941"/>
      <c r="G907" s="937" t="str">
        <f t="array" ref="G907">xlookup(F907,'Internal Staffing Calculator'!E:E,'Internal Staffing Calculator'!C:C,"")</f>
        <v/>
      </c>
      <c r="H907" s="932" t="str">
        <f t="array" ref="H907">if(F907&lt;&gt;"", iferror(index('Internal Staffing Calculator'!B$8:B23500,match(F907,'Internal Staffing Calculator'!E$8:E23500,0)), "Not In Budget"),"")</f>
        <v/>
      </c>
      <c r="I907" s="184"/>
      <c r="J907" s="932">
        <f t="shared" si="1"/>
        <v>0</v>
      </c>
      <c r="K907" s="932">
        <f t="shared" si="2"/>
        <v>0</v>
      </c>
      <c r="L907" s="938" t="str">
        <f t="array" ref="L907">iferror(index('Internal Staffing Calculator'!F$8:F23500,match($F907,'Internal Staffing Calculator'!$E$8:$E23500,0),0),"")</f>
        <v/>
      </c>
    </row>
    <row r="908">
      <c r="A908" s="454"/>
      <c r="B908" s="927"/>
      <c r="C908" s="580"/>
      <c r="D908" s="939"/>
      <c r="E908" s="940"/>
      <c r="F908" s="941"/>
      <c r="G908" s="937" t="str">
        <f t="array" ref="G908">xlookup(F908,'Internal Staffing Calculator'!E:E,'Internal Staffing Calculator'!C:C,"")</f>
        <v/>
      </c>
      <c r="H908" s="932" t="str">
        <f t="array" ref="H908">if(F908&lt;&gt;"", iferror(index('Internal Staffing Calculator'!B$8:B23500,match(F908,'Internal Staffing Calculator'!E$8:E23500,0)), "Not In Budget"),"")</f>
        <v/>
      </c>
      <c r="I908" s="184"/>
      <c r="J908" s="932">
        <f t="shared" si="1"/>
        <v>0</v>
      </c>
      <c r="K908" s="932">
        <f t="shared" si="2"/>
        <v>0</v>
      </c>
      <c r="L908" s="938" t="str">
        <f t="array" ref="L908">iferror(index('Internal Staffing Calculator'!F$8:F23500,match($F908,'Internal Staffing Calculator'!$E$8:$E23500,0),0),"")</f>
        <v/>
      </c>
    </row>
    <row r="909">
      <c r="A909" s="454"/>
      <c r="B909" s="927"/>
      <c r="C909" s="580"/>
      <c r="D909" s="939"/>
      <c r="E909" s="940"/>
      <c r="F909" s="941"/>
      <c r="G909" s="937" t="str">
        <f t="array" ref="G909">xlookup(F909,'Internal Staffing Calculator'!E:E,'Internal Staffing Calculator'!C:C,"")</f>
        <v/>
      </c>
      <c r="H909" s="932" t="str">
        <f t="array" ref="H909">if(F909&lt;&gt;"", iferror(index('Internal Staffing Calculator'!B$8:B23500,match(F909,'Internal Staffing Calculator'!E$8:E23500,0)), "Not In Budget"),"")</f>
        <v/>
      </c>
      <c r="I909" s="184"/>
      <c r="J909" s="932">
        <f t="shared" si="1"/>
        <v>0</v>
      </c>
      <c r="K909" s="932">
        <f t="shared" si="2"/>
        <v>0</v>
      </c>
      <c r="L909" s="938" t="str">
        <f t="array" ref="L909">iferror(index('Internal Staffing Calculator'!F$8:F23500,match($F909,'Internal Staffing Calculator'!$E$8:$E23500,0),0),"")</f>
        <v/>
      </c>
    </row>
    <row r="910">
      <c r="A910" s="454"/>
      <c r="B910" s="927"/>
      <c r="C910" s="580"/>
      <c r="D910" s="939"/>
      <c r="E910" s="940"/>
      <c r="F910" s="941"/>
      <c r="G910" s="937" t="str">
        <f t="array" ref="G910">xlookup(F910,'Internal Staffing Calculator'!E:E,'Internal Staffing Calculator'!C:C,"")</f>
        <v/>
      </c>
      <c r="H910" s="932" t="str">
        <f t="array" ref="H910">if(F910&lt;&gt;"", iferror(index('Internal Staffing Calculator'!B$8:B23500,match(F910,'Internal Staffing Calculator'!E$8:E23500,0)), "Not In Budget"),"")</f>
        <v/>
      </c>
      <c r="I910" s="184"/>
      <c r="J910" s="932">
        <f t="shared" si="1"/>
        <v>0</v>
      </c>
      <c r="K910" s="932">
        <f t="shared" si="2"/>
        <v>0</v>
      </c>
      <c r="L910" s="938" t="str">
        <f t="array" ref="L910">iferror(index('Internal Staffing Calculator'!F$8:F23500,match($F910,'Internal Staffing Calculator'!$E$8:$E23500,0),0),"")</f>
        <v/>
      </c>
    </row>
    <row r="911">
      <c r="A911" s="454"/>
      <c r="B911" s="927"/>
      <c r="C911" s="580"/>
      <c r="D911" s="939"/>
      <c r="E911" s="940"/>
      <c r="F911" s="941"/>
      <c r="G911" s="937" t="str">
        <f t="array" ref="G911">xlookup(F911,'Internal Staffing Calculator'!E:E,'Internal Staffing Calculator'!C:C,"")</f>
        <v/>
      </c>
      <c r="H911" s="932" t="str">
        <f t="array" ref="H911">if(F911&lt;&gt;"", iferror(index('Internal Staffing Calculator'!B$8:B23500,match(F911,'Internal Staffing Calculator'!E$8:E23500,0)), "Not In Budget"),"")</f>
        <v/>
      </c>
      <c r="I911" s="184"/>
      <c r="J911" s="932">
        <f t="shared" si="1"/>
        <v>0</v>
      </c>
      <c r="K911" s="932">
        <f t="shared" si="2"/>
        <v>0</v>
      </c>
      <c r="L911" s="938" t="str">
        <f t="array" ref="L911">iferror(index('Internal Staffing Calculator'!F$8:F23500,match($F911,'Internal Staffing Calculator'!$E$8:$E23500,0),0),"")</f>
        <v/>
      </c>
    </row>
    <row r="912">
      <c r="A912" s="454"/>
      <c r="B912" s="927"/>
      <c r="C912" s="580"/>
      <c r="D912" s="939"/>
      <c r="E912" s="940"/>
      <c r="F912" s="941"/>
      <c r="G912" s="937" t="str">
        <f t="array" ref="G912">xlookup(F912,'Internal Staffing Calculator'!E:E,'Internal Staffing Calculator'!C:C,"")</f>
        <v/>
      </c>
      <c r="H912" s="932" t="str">
        <f t="array" ref="H912">if(F912&lt;&gt;"", iferror(index('Internal Staffing Calculator'!B$8:B23500,match(F912,'Internal Staffing Calculator'!E$8:E23500,0)), "Not In Budget"),"")</f>
        <v/>
      </c>
      <c r="I912" s="184"/>
      <c r="J912" s="932">
        <f t="shared" si="1"/>
        <v>0</v>
      </c>
      <c r="K912" s="932">
        <f t="shared" si="2"/>
        <v>0</v>
      </c>
      <c r="L912" s="938" t="str">
        <f t="array" ref="L912">iferror(index('Internal Staffing Calculator'!F$8:F23500,match($F912,'Internal Staffing Calculator'!$E$8:$E23500,0),0),"")</f>
        <v/>
      </c>
    </row>
    <row r="913">
      <c r="A913" s="454"/>
      <c r="B913" s="927"/>
      <c r="C913" s="580"/>
      <c r="D913" s="939"/>
      <c r="E913" s="940"/>
      <c r="F913" s="941"/>
      <c r="G913" s="937" t="str">
        <f t="array" ref="G913">xlookup(F913,'Internal Staffing Calculator'!E:E,'Internal Staffing Calculator'!C:C,"")</f>
        <v/>
      </c>
      <c r="H913" s="932" t="str">
        <f t="array" ref="H913">if(F913&lt;&gt;"", iferror(index('Internal Staffing Calculator'!B$8:B23500,match(F913,'Internal Staffing Calculator'!E$8:E23500,0)), "Not In Budget"),"")</f>
        <v/>
      </c>
      <c r="I913" s="184"/>
      <c r="J913" s="932">
        <f t="shared" si="1"/>
        <v>0</v>
      </c>
      <c r="K913" s="932">
        <f t="shared" si="2"/>
        <v>0</v>
      </c>
      <c r="L913" s="938" t="str">
        <f t="array" ref="L913">iferror(index('Internal Staffing Calculator'!F$8:F23500,match($F913,'Internal Staffing Calculator'!$E$8:$E23500,0),0),"")</f>
        <v/>
      </c>
    </row>
    <row r="914">
      <c r="A914" s="454"/>
      <c r="B914" s="927"/>
      <c r="C914" s="580"/>
      <c r="D914" s="939"/>
      <c r="E914" s="940"/>
      <c r="F914" s="941"/>
      <c r="G914" s="937" t="str">
        <f t="array" ref="G914">xlookup(F914,'Internal Staffing Calculator'!E:E,'Internal Staffing Calculator'!C:C,"")</f>
        <v/>
      </c>
      <c r="H914" s="932" t="str">
        <f t="array" ref="H914">if(F914&lt;&gt;"", iferror(index('Internal Staffing Calculator'!B$8:B23500,match(F914,'Internal Staffing Calculator'!E$8:E23500,0)), "Not In Budget"),"")</f>
        <v/>
      </c>
      <c r="I914" s="184"/>
      <c r="J914" s="932">
        <f t="shared" si="1"/>
        <v>0</v>
      </c>
      <c r="K914" s="932">
        <f t="shared" si="2"/>
        <v>0</v>
      </c>
      <c r="L914" s="938" t="str">
        <f t="array" ref="L914">iferror(index('Internal Staffing Calculator'!F$8:F23500,match($F914,'Internal Staffing Calculator'!$E$8:$E23500,0),0),"")</f>
        <v/>
      </c>
    </row>
    <row r="915">
      <c r="A915" s="454"/>
      <c r="B915" s="927"/>
      <c r="C915" s="580"/>
      <c r="D915" s="939"/>
      <c r="E915" s="940"/>
      <c r="F915" s="941"/>
      <c r="G915" s="937" t="str">
        <f t="array" ref="G915">xlookup(F915,'Internal Staffing Calculator'!E:E,'Internal Staffing Calculator'!C:C,"")</f>
        <v/>
      </c>
      <c r="H915" s="932" t="str">
        <f t="array" ref="H915">if(F915&lt;&gt;"", iferror(index('Internal Staffing Calculator'!B$8:B23500,match(F915,'Internal Staffing Calculator'!E$8:E23500,0)), "Not In Budget"),"")</f>
        <v/>
      </c>
      <c r="I915" s="184"/>
      <c r="J915" s="932">
        <f t="shared" si="1"/>
        <v>0</v>
      </c>
      <c r="K915" s="932">
        <f t="shared" si="2"/>
        <v>0</v>
      </c>
      <c r="L915" s="938" t="str">
        <f t="array" ref="L915">iferror(index('Internal Staffing Calculator'!F$8:F23500,match($F915,'Internal Staffing Calculator'!$E$8:$E23500,0),0),"")</f>
        <v/>
      </c>
    </row>
    <row r="916">
      <c r="A916" s="454"/>
      <c r="B916" s="927"/>
      <c r="C916" s="580"/>
      <c r="D916" s="939"/>
      <c r="E916" s="940"/>
      <c r="F916" s="941"/>
      <c r="G916" s="937" t="str">
        <f t="array" ref="G916">xlookup(F916,'Internal Staffing Calculator'!E:E,'Internal Staffing Calculator'!C:C,"")</f>
        <v/>
      </c>
      <c r="H916" s="932" t="str">
        <f t="array" ref="H916">if(F916&lt;&gt;"", iferror(index('Internal Staffing Calculator'!B$8:B23500,match(F916,'Internal Staffing Calculator'!E$8:E23500,0)), "Not In Budget"),"")</f>
        <v/>
      </c>
      <c r="I916" s="184"/>
      <c r="J916" s="932">
        <f t="shared" si="1"/>
        <v>0</v>
      </c>
      <c r="K916" s="932">
        <f t="shared" si="2"/>
        <v>0</v>
      </c>
      <c r="L916" s="938" t="str">
        <f t="array" ref="L916">iferror(index('Internal Staffing Calculator'!F$8:F23500,match($F916,'Internal Staffing Calculator'!$E$8:$E23500,0),0),"")</f>
        <v/>
      </c>
    </row>
    <row r="917">
      <c r="A917" s="454"/>
      <c r="B917" s="927"/>
      <c r="C917" s="580"/>
      <c r="D917" s="939"/>
      <c r="E917" s="940"/>
      <c r="F917" s="941"/>
      <c r="G917" s="937" t="str">
        <f t="array" ref="G917">xlookup(F917,'Internal Staffing Calculator'!E:E,'Internal Staffing Calculator'!C:C,"")</f>
        <v/>
      </c>
      <c r="H917" s="932" t="str">
        <f t="array" ref="H917">if(F917&lt;&gt;"", iferror(index('Internal Staffing Calculator'!B$8:B23500,match(F917,'Internal Staffing Calculator'!E$8:E23500,0)), "Not In Budget"),"")</f>
        <v/>
      </c>
      <c r="I917" s="184"/>
      <c r="J917" s="932">
        <f t="shared" si="1"/>
        <v>0</v>
      </c>
      <c r="K917" s="932">
        <f t="shared" si="2"/>
        <v>0</v>
      </c>
      <c r="L917" s="938" t="str">
        <f t="array" ref="L917">iferror(index('Internal Staffing Calculator'!F$8:F23500,match($F917,'Internal Staffing Calculator'!$E$8:$E23500,0),0),"")</f>
        <v/>
      </c>
    </row>
    <row r="918">
      <c r="A918" s="454"/>
      <c r="B918" s="927"/>
      <c r="C918" s="580"/>
      <c r="D918" s="939"/>
      <c r="E918" s="940"/>
      <c r="F918" s="941"/>
      <c r="G918" s="937" t="str">
        <f t="array" ref="G918">xlookup(F918,'Internal Staffing Calculator'!E:E,'Internal Staffing Calculator'!C:C,"")</f>
        <v/>
      </c>
      <c r="H918" s="932" t="str">
        <f t="array" ref="H918">if(F918&lt;&gt;"", iferror(index('Internal Staffing Calculator'!B$8:B23500,match(F918,'Internal Staffing Calculator'!E$8:E23500,0)), "Not In Budget"),"")</f>
        <v/>
      </c>
      <c r="I918" s="184"/>
      <c r="J918" s="932">
        <f t="shared" si="1"/>
        <v>0</v>
      </c>
      <c r="K918" s="932">
        <f t="shared" si="2"/>
        <v>0</v>
      </c>
      <c r="L918" s="938" t="str">
        <f t="array" ref="L918">iferror(index('Internal Staffing Calculator'!F$8:F23500,match($F918,'Internal Staffing Calculator'!$E$8:$E23500,0),0),"")</f>
        <v/>
      </c>
    </row>
    <row r="919">
      <c r="A919" s="454"/>
      <c r="B919" s="927"/>
      <c r="C919" s="580"/>
      <c r="D919" s="939"/>
      <c r="E919" s="940"/>
      <c r="F919" s="941"/>
      <c r="G919" s="937" t="str">
        <f t="array" ref="G919">xlookup(F919,'Internal Staffing Calculator'!E:E,'Internal Staffing Calculator'!C:C,"")</f>
        <v/>
      </c>
      <c r="H919" s="932" t="str">
        <f t="array" ref="H919">if(F919&lt;&gt;"", iferror(index('Internal Staffing Calculator'!B$8:B23500,match(F919,'Internal Staffing Calculator'!E$8:E23500,0)), "Not In Budget"),"")</f>
        <v/>
      </c>
      <c r="I919" s="184"/>
      <c r="J919" s="932">
        <f t="shared" si="1"/>
        <v>0</v>
      </c>
      <c r="K919" s="932">
        <f t="shared" si="2"/>
        <v>0</v>
      </c>
      <c r="L919" s="938" t="str">
        <f t="array" ref="L919">iferror(index('Internal Staffing Calculator'!F$8:F23500,match($F919,'Internal Staffing Calculator'!$E$8:$E23500,0),0),"")</f>
        <v/>
      </c>
    </row>
    <row r="920">
      <c r="A920" s="454"/>
      <c r="B920" s="927"/>
      <c r="C920" s="580"/>
      <c r="D920" s="939"/>
      <c r="E920" s="940"/>
      <c r="F920" s="941"/>
      <c r="G920" s="937" t="str">
        <f t="array" ref="G920">xlookup(F920,'Internal Staffing Calculator'!E:E,'Internal Staffing Calculator'!C:C,"")</f>
        <v/>
      </c>
      <c r="H920" s="932" t="str">
        <f t="array" ref="H920">if(F920&lt;&gt;"", iferror(index('Internal Staffing Calculator'!B$8:B23500,match(F920,'Internal Staffing Calculator'!E$8:E23500,0)), "Not In Budget"),"")</f>
        <v/>
      </c>
      <c r="I920" s="184"/>
      <c r="J920" s="932">
        <f t="shared" si="1"/>
        <v>0</v>
      </c>
      <c r="K920" s="932">
        <f t="shared" si="2"/>
        <v>0</v>
      </c>
      <c r="L920" s="938" t="str">
        <f t="array" ref="L920">iferror(index('Internal Staffing Calculator'!F$8:F23500,match($F920,'Internal Staffing Calculator'!$E$8:$E23500,0),0),"")</f>
        <v/>
      </c>
    </row>
    <row r="921">
      <c r="A921" s="454"/>
      <c r="B921" s="927"/>
      <c r="C921" s="580"/>
      <c r="D921" s="939"/>
      <c r="E921" s="940"/>
      <c r="F921" s="941"/>
      <c r="G921" s="937" t="str">
        <f t="array" ref="G921">xlookup(F921,'Internal Staffing Calculator'!E:E,'Internal Staffing Calculator'!C:C,"")</f>
        <v/>
      </c>
      <c r="H921" s="932" t="str">
        <f t="array" ref="H921">if(F921&lt;&gt;"", iferror(index('Internal Staffing Calculator'!B$8:B23500,match(F921,'Internal Staffing Calculator'!E$8:E23500,0)), "Not In Budget"),"")</f>
        <v/>
      </c>
      <c r="I921" s="184"/>
      <c r="J921" s="932">
        <f t="shared" si="1"/>
        <v>0</v>
      </c>
      <c r="K921" s="932">
        <f t="shared" si="2"/>
        <v>0</v>
      </c>
      <c r="L921" s="938" t="str">
        <f t="array" ref="L921">iferror(index('Internal Staffing Calculator'!F$8:F23500,match($F921,'Internal Staffing Calculator'!$E$8:$E23500,0),0),"")</f>
        <v/>
      </c>
    </row>
    <row r="922">
      <c r="A922" s="454"/>
      <c r="B922" s="927"/>
      <c r="C922" s="580"/>
      <c r="D922" s="939"/>
      <c r="E922" s="940"/>
      <c r="F922" s="941"/>
      <c r="G922" s="937" t="str">
        <f t="array" ref="G922">xlookup(F922,'Internal Staffing Calculator'!E:E,'Internal Staffing Calculator'!C:C,"")</f>
        <v/>
      </c>
      <c r="H922" s="932" t="str">
        <f t="array" ref="H922">if(F922&lt;&gt;"", iferror(index('Internal Staffing Calculator'!B$8:B23500,match(F922,'Internal Staffing Calculator'!E$8:E23500,0)), "Not In Budget"),"")</f>
        <v/>
      </c>
      <c r="I922" s="184"/>
      <c r="J922" s="932">
        <f t="shared" si="1"/>
        <v>0</v>
      </c>
      <c r="K922" s="932">
        <f t="shared" si="2"/>
        <v>0</v>
      </c>
      <c r="L922" s="938" t="str">
        <f t="array" ref="L922">iferror(index('Internal Staffing Calculator'!F$8:F23500,match($F922,'Internal Staffing Calculator'!$E$8:$E23500,0),0),"")</f>
        <v/>
      </c>
    </row>
    <row r="923">
      <c r="A923" s="454"/>
      <c r="B923" s="927"/>
      <c r="C923" s="580"/>
      <c r="D923" s="939"/>
      <c r="E923" s="940"/>
      <c r="F923" s="941"/>
      <c r="G923" s="937" t="str">
        <f t="array" ref="G923">xlookup(F923,'Internal Staffing Calculator'!E:E,'Internal Staffing Calculator'!C:C,"")</f>
        <v/>
      </c>
      <c r="H923" s="932" t="str">
        <f t="array" ref="H923">if(F923&lt;&gt;"", iferror(index('Internal Staffing Calculator'!B$8:B23500,match(F923,'Internal Staffing Calculator'!E$8:E23500,0)), "Not In Budget"),"")</f>
        <v/>
      </c>
      <c r="I923" s="184"/>
      <c r="J923" s="932">
        <f t="shared" si="1"/>
        <v>0</v>
      </c>
      <c r="K923" s="932">
        <f t="shared" si="2"/>
        <v>0</v>
      </c>
      <c r="L923" s="938" t="str">
        <f t="array" ref="L923">iferror(index('Internal Staffing Calculator'!F$8:F23500,match($F923,'Internal Staffing Calculator'!$E$8:$E23500,0),0),"")</f>
        <v/>
      </c>
    </row>
    <row r="924">
      <c r="A924" s="454"/>
      <c r="B924" s="927"/>
      <c r="C924" s="580"/>
      <c r="D924" s="939"/>
      <c r="E924" s="940"/>
      <c r="F924" s="941"/>
      <c r="G924" s="937" t="str">
        <f t="array" ref="G924">xlookup(F924,'Internal Staffing Calculator'!E:E,'Internal Staffing Calculator'!C:C,"")</f>
        <v/>
      </c>
      <c r="H924" s="932" t="str">
        <f t="array" ref="H924">if(F924&lt;&gt;"", iferror(index('Internal Staffing Calculator'!B$8:B23500,match(F924,'Internal Staffing Calculator'!E$8:E23500,0)), "Not In Budget"),"")</f>
        <v/>
      </c>
      <c r="I924" s="184"/>
      <c r="J924" s="932">
        <f t="shared" si="1"/>
        <v>0</v>
      </c>
      <c r="K924" s="932">
        <f t="shared" si="2"/>
        <v>0</v>
      </c>
      <c r="L924" s="938" t="str">
        <f t="array" ref="L924">iferror(index('Internal Staffing Calculator'!F$8:F23500,match($F924,'Internal Staffing Calculator'!$E$8:$E23500,0),0),"")</f>
        <v/>
      </c>
    </row>
    <row r="925">
      <c r="A925" s="454"/>
      <c r="B925" s="927"/>
      <c r="C925" s="580"/>
      <c r="D925" s="939"/>
      <c r="E925" s="940"/>
      <c r="F925" s="941"/>
      <c r="G925" s="937" t="str">
        <f t="array" ref="G925">xlookup(F925,'Internal Staffing Calculator'!E:E,'Internal Staffing Calculator'!C:C,"")</f>
        <v/>
      </c>
      <c r="H925" s="932" t="str">
        <f t="array" ref="H925">if(F925&lt;&gt;"", iferror(index('Internal Staffing Calculator'!B$8:B23500,match(F925,'Internal Staffing Calculator'!E$8:E23500,0)), "Not In Budget"),"")</f>
        <v/>
      </c>
      <c r="I925" s="184"/>
      <c r="J925" s="932">
        <f t="shared" si="1"/>
        <v>0</v>
      </c>
      <c r="K925" s="932">
        <f t="shared" si="2"/>
        <v>0</v>
      </c>
      <c r="L925" s="938" t="str">
        <f t="array" ref="L925">iferror(index('Internal Staffing Calculator'!F$8:F23500,match($F925,'Internal Staffing Calculator'!$E$8:$E23500,0),0),"")</f>
        <v/>
      </c>
    </row>
    <row r="926">
      <c r="A926" s="454"/>
      <c r="B926" s="927"/>
      <c r="C926" s="580"/>
      <c r="D926" s="939"/>
      <c r="E926" s="940"/>
      <c r="F926" s="941"/>
      <c r="G926" s="937" t="str">
        <f t="array" ref="G926">xlookup(F926,'Internal Staffing Calculator'!E:E,'Internal Staffing Calculator'!C:C,"")</f>
        <v/>
      </c>
      <c r="H926" s="932" t="str">
        <f t="array" ref="H926">if(F926&lt;&gt;"", iferror(index('Internal Staffing Calculator'!B$8:B23500,match(F926,'Internal Staffing Calculator'!E$8:E23500,0)), "Not In Budget"),"")</f>
        <v/>
      </c>
      <c r="I926" s="184"/>
      <c r="J926" s="932">
        <f t="shared" si="1"/>
        <v>0</v>
      </c>
      <c r="K926" s="932">
        <f t="shared" si="2"/>
        <v>0</v>
      </c>
      <c r="L926" s="938" t="str">
        <f t="array" ref="L926">iferror(index('Internal Staffing Calculator'!F$8:F23500,match($F926,'Internal Staffing Calculator'!$E$8:$E23500,0),0),"")</f>
        <v/>
      </c>
    </row>
    <row r="927">
      <c r="A927" s="454"/>
      <c r="B927" s="927"/>
      <c r="C927" s="580"/>
      <c r="D927" s="939"/>
      <c r="E927" s="940"/>
      <c r="F927" s="941"/>
      <c r="G927" s="937" t="str">
        <f t="array" ref="G927">xlookup(F927,'Internal Staffing Calculator'!E:E,'Internal Staffing Calculator'!C:C,"")</f>
        <v/>
      </c>
      <c r="H927" s="932" t="str">
        <f t="array" ref="H927">if(F927&lt;&gt;"", iferror(index('Internal Staffing Calculator'!B$8:B23500,match(F927,'Internal Staffing Calculator'!E$8:E23500,0)), "Not In Budget"),"")</f>
        <v/>
      </c>
      <c r="I927" s="184"/>
      <c r="J927" s="932">
        <f t="shared" si="1"/>
        <v>0</v>
      </c>
      <c r="K927" s="932">
        <f t="shared" si="2"/>
        <v>0</v>
      </c>
      <c r="L927" s="938" t="str">
        <f t="array" ref="L927">iferror(index('Internal Staffing Calculator'!F$8:F23500,match($F927,'Internal Staffing Calculator'!$E$8:$E23500,0),0),"")</f>
        <v/>
      </c>
    </row>
    <row r="928">
      <c r="A928" s="454"/>
      <c r="B928" s="927"/>
      <c r="C928" s="580"/>
      <c r="D928" s="939"/>
      <c r="E928" s="940"/>
      <c r="F928" s="941"/>
      <c r="G928" s="937" t="str">
        <f t="array" ref="G928">xlookup(F928,'Internal Staffing Calculator'!E:E,'Internal Staffing Calculator'!C:C,"")</f>
        <v/>
      </c>
      <c r="H928" s="932" t="str">
        <f t="array" ref="H928">if(F928&lt;&gt;"", iferror(index('Internal Staffing Calculator'!B$8:B23500,match(F928,'Internal Staffing Calculator'!E$8:E23500,0)), "Not In Budget"),"")</f>
        <v/>
      </c>
      <c r="I928" s="184"/>
      <c r="J928" s="932">
        <f t="shared" si="1"/>
        <v>0</v>
      </c>
      <c r="K928" s="932">
        <f t="shared" si="2"/>
        <v>0</v>
      </c>
      <c r="L928" s="938" t="str">
        <f t="array" ref="L928">iferror(index('Internal Staffing Calculator'!F$8:F23500,match($F928,'Internal Staffing Calculator'!$E$8:$E23500,0),0),"")</f>
        <v/>
      </c>
    </row>
    <row r="929">
      <c r="A929" s="454"/>
      <c r="B929" s="927"/>
      <c r="C929" s="580"/>
      <c r="D929" s="939"/>
      <c r="E929" s="940"/>
      <c r="F929" s="941"/>
      <c r="G929" s="937" t="str">
        <f t="array" ref="G929">xlookup(F929,'Internal Staffing Calculator'!E:E,'Internal Staffing Calculator'!C:C,"")</f>
        <v/>
      </c>
      <c r="H929" s="932" t="str">
        <f t="array" ref="H929">if(F929&lt;&gt;"", iferror(index('Internal Staffing Calculator'!B$8:B23500,match(F929,'Internal Staffing Calculator'!E$8:E23500,0)), "Not In Budget"),"")</f>
        <v/>
      </c>
      <c r="I929" s="184"/>
      <c r="J929" s="932">
        <f t="shared" si="1"/>
        <v>0</v>
      </c>
      <c r="K929" s="932">
        <f t="shared" si="2"/>
        <v>0</v>
      </c>
      <c r="L929" s="938" t="str">
        <f t="array" ref="L929">iferror(index('Internal Staffing Calculator'!F$8:F23500,match($F929,'Internal Staffing Calculator'!$E$8:$E23500,0),0),"")</f>
        <v/>
      </c>
    </row>
    <row r="930">
      <c r="A930" s="454"/>
      <c r="B930" s="927"/>
      <c r="C930" s="580"/>
      <c r="D930" s="939"/>
      <c r="E930" s="940"/>
      <c r="F930" s="941"/>
      <c r="G930" s="937" t="str">
        <f t="array" ref="G930">xlookup(F930,'Internal Staffing Calculator'!E:E,'Internal Staffing Calculator'!C:C,"")</f>
        <v/>
      </c>
      <c r="H930" s="932" t="str">
        <f t="array" ref="H930">if(F930&lt;&gt;"", iferror(index('Internal Staffing Calculator'!B$8:B23500,match(F930,'Internal Staffing Calculator'!E$8:E23500,0)), "Not In Budget"),"")</f>
        <v/>
      </c>
      <c r="I930" s="184"/>
      <c r="J930" s="932">
        <f t="shared" si="1"/>
        <v>0</v>
      </c>
      <c r="K930" s="932">
        <f t="shared" si="2"/>
        <v>0</v>
      </c>
      <c r="L930" s="938" t="str">
        <f t="array" ref="L930">iferror(index('Internal Staffing Calculator'!F$8:F23500,match($F930,'Internal Staffing Calculator'!$E$8:$E23500,0),0),"")</f>
        <v/>
      </c>
    </row>
    <row r="931">
      <c r="A931" s="454"/>
      <c r="B931" s="927"/>
      <c r="C931" s="580"/>
      <c r="D931" s="939"/>
      <c r="E931" s="940"/>
      <c r="F931" s="941"/>
      <c r="G931" s="937" t="str">
        <f t="array" ref="G931">xlookup(F931,'Internal Staffing Calculator'!E:E,'Internal Staffing Calculator'!C:C,"")</f>
        <v/>
      </c>
      <c r="H931" s="932" t="str">
        <f t="array" ref="H931">if(F931&lt;&gt;"", iferror(index('Internal Staffing Calculator'!B$8:B23500,match(F931,'Internal Staffing Calculator'!E$8:E23500,0)), "Not In Budget"),"")</f>
        <v/>
      </c>
      <c r="I931" s="184"/>
      <c r="J931" s="932">
        <f t="shared" si="1"/>
        <v>0</v>
      </c>
      <c r="K931" s="932">
        <f t="shared" si="2"/>
        <v>0</v>
      </c>
      <c r="L931" s="938" t="str">
        <f t="array" ref="L931">iferror(index('Internal Staffing Calculator'!F$8:F23500,match($F931,'Internal Staffing Calculator'!$E$8:$E23500,0),0),"")</f>
        <v/>
      </c>
    </row>
    <row r="932">
      <c r="A932" s="454"/>
      <c r="B932" s="927"/>
      <c r="C932" s="580"/>
      <c r="D932" s="939"/>
      <c r="E932" s="940"/>
      <c r="F932" s="941"/>
      <c r="G932" s="937" t="str">
        <f t="array" ref="G932">xlookup(F932,'Internal Staffing Calculator'!E:E,'Internal Staffing Calculator'!C:C,"")</f>
        <v/>
      </c>
      <c r="H932" s="932" t="str">
        <f t="array" ref="H932">if(F932&lt;&gt;"", iferror(index('Internal Staffing Calculator'!B$8:B23500,match(F932,'Internal Staffing Calculator'!E$8:E23500,0)), "Not In Budget"),"")</f>
        <v/>
      </c>
      <c r="I932" s="184"/>
      <c r="J932" s="932">
        <f t="shared" si="1"/>
        <v>0</v>
      </c>
      <c r="K932" s="932">
        <f t="shared" si="2"/>
        <v>0</v>
      </c>
      <c r="L932" s="938" t="str">
        <f t="array" ref="L932">iferror(index('Internal Staffing Calculator'!F$8:F23500,match($F932,'Internal Staffing Calculator'!$E$8:$E23500,0),0),"")</f>
        <v/>
      </c>
    </row>
    <row r="933">
      <c r="A933" s="454"/>
      <c r="B933" s="927"/>
      <c r="C933" s="580"/>
      <c r="D933" s="939"/>
      <c r="E933" s="940"/>
      <c r="F933" s="941"/>
      <c r="G933" s="937" t="str">
        <f t="array" ref="G933">xlookup(F933,'Internal Staffing Calculator'!E:E,'Internal Staffing Calculator'!C:C,"")</f>
        <v/>
      </c>
      <c r="H933" s="932" t="str">
        <f t="array" ref="H933">if(F933&lt;&gt;"", iferror(index('Internal Staffing Calculator'!B$8:B23500,match(F933,'Internal Staffing Calculator'!E$8:E23500,0)), "Not In Budget"),"")</f>
        <v/>
      </c>
      <c r="I933" s="184"/>
      <c r="J933" s="932">
        <f t="shared" si="1"/>
        <v>0</v>
      </c>
      <c r="K933" s="932">
        <f t="shared" si="2"/>
        <v>0</v>
      </c>
      <c r="L933" s="938" t="str">
        <f t="array" ref="L933">iferror(index('Internal Staffing Calculator'!F$8:F23500,match($F933,'Internal Staffing Calculator'!$E$8:$E23500,0),0),"")</f>
        <v/>
      </c>
    </row>
    <row r="934">
      <c r="A934" s="454"/>
      <c r="B934" s="927"/>
      <c r="C934" s="580"/>
      <c r="D934" s="939"/>
      <c r="E934" s="940"/>
      <c r="F934" s="941"/>
      <c r="G934" s="937" t="str">
        <f t="array" ref="G934">xlookup(F934,'Internal Staffing Calculator'!E:E,'Internal Staffing Calculator'!C:C,"")</f>
        <v/>
      </c>
      <c r="H934" s="932" t="str">
        <f t="array" ref="H934">if(F934&lt;&gt;"", iferror(index('Internal Staffing Calculator'!B$8:B23500,match(F934,'Internal Staffing Calculator'!E$8:E23500,0)), "Not In Budget"),"")</f>
        <v/>
      </c>
      <c r="I934" s="184"/>
      <c r="J934" s="932">
        <f t="shared" si="1"/>
        <v>0</v>
      </c>
      <c r="K934" s="932">
        <f t="shared" si="2"/>
        <v>0</v>
      </c>
      <c r="L934" s="938" t="str">
        <f t="array" ref="L934">iferror(index('Internal Staffing Calculator'!F$8:F23500,match($F934,'Internal Staffing Calculator'!$E$8:$E23500,0),0),"")</f>
        <v/>
      </c>
    </row>
    <row r="935">
      <c r="A935" s="454"/>
      <c r="B935" s="927"/>
      <c r="C935" s="580"/>
      <c r="D935" s="939"/>
      <c r="E935" s="940"/>
      <c r="F935" s="941"/>
      <c r="G935" s="937" t="str">
        <f t="array" ref="G935">xlookup(F935,'Internal Staffing Calculator'!E:E,'Internal Staffing Calculator'!C:C,"")</f>
        <v/>
      </c>
      <c r="H935" s="932" t="str">
        <f t="array" ref="H935">if(F935&lt;&gt;"", iferror(index('Internal Staffing Calculator'!B$8:B23500,match(F935,'Internal Staffing Calculator'!E$8:E23500,0)), "Not In Budget"),"")</f>
        <v/>
      </c>
      <c r="I935" s="184"/>
      <c r="J935" s="932">
        <f t="shared" si="1"/>
        <v>0</v>
      </c>
      <c r="K935" s="932">
        <f t="shared" si="2"/>
        <v>0</v>
      </c>
      <c r="L935" s="938" t="str">
        <f t="array" ref="L935">iferror(index('Internal Staffing Calculator'!F$8:F23500,match($F935,'Internal Staffing Calculator'!$E$8:$E23500,0),0),"")</f>
        <v/>
      </c>
    </row>
    <row r="936">
      <c r="A936" s="454"/>
      <c r="B936" s="927"/>
      <c r="C936" s="580"/>
      <c r="D936" s="939"/>
      <c r="E936" s="940"/>
      <c r="F936" s="941"/>
      <c r="G936" s="937" t="str">
        <f t="array" ref="G936">xlookup(F936,'Internal Staffing Calculator'!E:E,'Internal Staffing Calculator'!C:C,"")</f>
        <v/>
      </c>
      <c r="H936" s="932" t="str">
        <f t="array" ref="H936">if(F936&lt;&gt;"", iferror(index('Internal Staffing Calculator'!B$8:B23500,match(F936,'Internal Staffing Calculator'!E$8:E23500,0)), "Not In Budget"),"")</f>
        <v/>
      </c>
      <c r="I936" s="184"/>
      <c r="J936" s="932">
        <f t="shared" si="1"/>
        <v>0</v>
      </c>
      <c r="K936" s="932">
        <f t="shared" si="2"/>
        <v>0</v>
      </c>
      <c r="L936" s="938" t="str">
        <f t="array" ref="L936">iferror(index('Internal Staffing Calculator'!F$8:F23500,match($F936,'Internal Staffing Calculator'!$E$8:$E23500,0),0),"")</f>
        <v/>
      </c>
    </row>
    <row r="937">
      <c r="A937" s="454"/>
      <c r="B937" s="927"/>
      <c r="C937" s="580"/>
      <c r="D937" s="939"/>
      <c r="E937" s="940"/>
      <c r="F937" s="941"/>
      <c r="G937" s="937" t="str">
        <f t="array" ref="G937">xlookup(F937,'Internal Staffing Calculator'!E:E,'Internal Staffing Calculator'!C:C,"")</f>
        <v/>
      </c>
      <c r="H937" s="932" t="str">
        <f t="array" ref="H937">if(F937&lt;&gt;"", iferror(index('Internal Staffing Calculator'!B$8:B23500,match(F937,'Internal Staffing Calculator'!E$8:E23500,0)), "Not In Budget"),"")</f>
        <v/>
      </c>
      <c r="I937" s="184"/>
      <c r="J937" s="932">
        <f t="shared" si="1"/>
        <v>0</v>
      </c>
      <c r="K937" s="932">
        <f t="shared" si="2"/>
        <v>0</v>
      </c>
      <c r="L937" s="938" t="str">
        <f t="array" ref="L937">iferror(index('Internal Staffing Calculator'!F$8:F23500,match($F937,'Internal Staffing Calculator'!$E$8:$E23500,0),0),"")</f>
        <v/>
      </c>
    </row>
    <row r="938">
      <c r="A938" s="454"/>
      <c r="B938" s="927"/>
      <c r="C938" s="580"/>
      <c r="D938" s="939"/>
      <c r="E938" s="940"/>
      <c r="F938" s="941"/>
      <c r="G938" s="937" t="str">
        <f t="array" ref="G938">xlookup(F938,'Internal Staffing Calculator'!E:E,'Internal Staffing Calculator'!C:C,"")</f>
        <v/>
      </c>
      <c r="H938" s="932" t="str">
        <f t="array" ref="H938">if(F938&lt;&gt;"", iferror(index('Internal Staffing Calculator'!B$8:B23500,match(F938,'Internal Staffing Calculator'!E$8:E23500,0)), "Not In Budget"),"")</f>
        <v/>
      </c>
      <c r="I938" s="184"/>
      <c r="J938" s="932">
        <f t="shared" si="1"/>
        <v>0</v>
      </c>
      <c r="K938" s="932">
        <f t="shared" si="2"/>
        <v>0</v>
      </c>
      <c r="L938" s="938" t="str">
        <f t="array" ref="L938">iferror(index('Internal Staffing Calculator'!F$8:F23500,match($F938,'Internal Staffing Calculator'!$E$8:$E23500,0),0),"")</f>
        <v/>
      </c>
    </row>
    <row r="939">
      <c r="A939" s="454"/>
      <c r="B939" s="927"/>
      <c r="C939" s="580"/>
      <c r="D939" s="939"/>
      <c r="E939" s="940"/>
      <c r="F939" s="941"/>
      <c r="G939" s="937" t="str">
        <f t="array" ref="G939">xlookup(F939,'Internal Staffing Calculator'!E:E,'Internal Staffing Calculator'!C:C,"")</f>
        <v/>
      </c>
      <c r="H939" s="932" t="str">
        <f t="array" ref="H939">if(F939&lt;&gt;"", iferror(index('Internal Staffing Calculator'!B$8:B23500,match(F939,'Internal Staffing Calculator'!E$8:E23500,0)), "Not In Budget"),"")</f>
        <v/>
      </c>
      <c r="I939" s="184"/>
      <c r="J939" s="932">
        <f t="shared" si="1"/>
        <v>0</v>
      </c>
      <c r="K939" s="932">
        <f t="shared" si="2"/>
        <v>0</v>
      </c>
      <c r="L939" s="938" t="str">
        <f t="array" ref="L939">iferror(index('Internal Staffing Calculator'!F$8:F23500,match($F939,'Internal Staffing Calculator'!$E$8:$E23500,0),0),"")</f>
        <v/>
      </c>
    </row>
    <row r="940">
      <c r="A940" s="454"/>
      <c r="B940" s="927"/>
      <c r="C940" s="580"/>
      <c r="D940" s="939"/>
      <c r="E940" s="940"/>
      <c r="F940" s="941"/>
      <c r="G940" s="937" t="str">
        <f t="array" ref="G940">xlookup(F940,'Internal Staffing Calculator'!E:E,'Internal Staffing Calculator'!C:C,"")</f>
        <v/>
      </c>
      <c r="H940" s="932" t="str">
        <f t="array" ref="H940">if(F940&lt;&gt;"", iferror(index('Internal Staffing Calculator'!B$8:B23500,match(F940,'Internal Staffing Calculator'!E$8:E23500,0)), "Not In Budget"),"")</f>
        <v/>
      </c>
      <c r="I940" s="184"/>
      <c r="J940" s="932">
        <f t="shared" si="1"/>
        <v>0</v>
      </c>
      <c r="K940" s="932">
        <f t="shared" si="2"/>
        <v>0</v>
      </c>
      <c r="L940" s="938" t="str">
        <f t="array" ref="L940">iferror(index('Internal Staffing Calculator'!F$8:F23500,match($F940,'Internal Staffing Calculator'!$E$8:$E23500,0),0),"")</f>
        <v/>
      </c>
    </row>
    <row r="941">
      <c r="A941" s="454"/>
      <c r="B941" s="927"/>
      <c r="C941" s="580"/>
      <c r="D941" s="939"/>
      <c r="E941" s="940"/>
      <c r="F941" s="941"/>
      <c r="G941" s="937" t="str">
        <f t="array" ref="G941">xlookup(F941,'Internal Staffing Calculator'!E:E,'Internal Staffing Calculator'!C:C,"")</f>
        <v/>
      </c>
      <c r="H941" s="932" t="str">
        <f t="array" ref="H941">if(F941&lt;&gt;"", iferror(index('Internal Staffing Calculator'!B$8:B23500,match(F941,'Internal Staffing Calculator'!E$8:E23500,0)), "Not In Budget"),"")</f>
        <v/>
      </c>
      <c r="I941" s="184"/>
      <c r="J941" s="932">
        <f t="shared" si="1"/>
        <v>0</v>
      </c>
      <c r="K941" s="932">
        <f t="shared" si="2"/>
        <v>0</v>
      </c>
      <c r="L941" s="938" t="str">
        <f t="array" ref="L941">iferror(index('Internal Staffing Calculator'!F$8:F23500,match($F941,'Internal Staffing Calculator'!$E$8:$E23500,0),0),"")</f>
        <v/>
      </c>
    </row>
    <row r="942">
      <c r="A942" s="454"/>
      <c r="B942" s="927"/>
      <c r="C942" s="580"/>
      <c r="D942" s="939"/>
      <c r="E942" s="940"/>
      <c r="F942" s="941"/>
      <c r="G942" s="937" t="str">
        <f t="array" ref="G942">xlookup(F942,'Internal Staffing Calculator'!E:E,'Internal Staffing Calculator'!C:C,"")</f>
        <v/>
      </c>
      <c r="H942" s="932" t="str">
        <f t="array" ref="H942">if(F942&lt;&gt;"", iferror(index('Internal Staffing Calculator'!B$8:B23500,match(F942,'Internal Staffing Calculator'!E$8:E23500,0)), "Not In Budget"),"")</f>
        <v/>
      </c>
      <c r="I942" s="184"/>
      <c r="J942" s="932">
        <f t="shared" si="1"/>
        <v>0</v>
      </c>
      <c r="K942" s="932">
        <f t="shared" si="2"/>
        <v>0</v>
      </c>
      <c r="L942" s="938" t="str">
        <f t="array" ref="L942">iferror(index('Internal Staffing Calculator'!F$8:F23500,match($F942,'Internal Staffing Calculator'!$E$8:$E23500,0),0),"")</f>
        <v/>
      </c>
    </row>
    <row r="943">
      <c r="A943" s="454"/>
      <c r="B943" s="927"/>
      <c r="C943" s="580"/>
      <c r="D943" s="939"/>
      <c r="E943" s="940"/>
      <c r="F943" s="941"/>
      <c r="G943" s="937" t="str">
        <f t="array" ref="G943">xlookup(F943,'Internal Staffing Calculator'!E:E,'Internal Staffing Calculator'!C:C,"")</f>
        <v/>
      </c>
      <c r="H943" s="932" t="str">
        <f t="array" ref="H943">if(F943&lt;&gt;"", iferror(index('Internal Staffing Calculator'!B$8:B23500,match(F943,'Internal Staffing Calculator'!E$8:E23500,0)), "Not In Budget"),"")</f>
        <v/>
      </c>
      <c r="I943" s="184"/>
      <c r="J943" s="932">
        <f t="shared" si="1"/>
        <v>0</v>
      </c>
      <c r="K943" s="932">
        <f t="shared" si="2"/>
        <v>0</v>
      </c>
      <c r="L943" s="938" t="str">
        <f t="array" ref="L943">iferror(index('Internal Staffing Calculator'!F$8:F23500,match($F943,'Internal Staffing Calculator'!$E$8:$E23500,0),0),"")</f>
        <v/>
      </c>
    </row>
    <row r="944">
      <c r="A944" s="454"/>
      <c r="B944" s="927"/>
      <c r="C944" s="580"/>
      <c r="D944" s="939"/>
      <c r="E944" s="940"/>
      <c r="F944" s="941"/>
      <c r="G944" s="937" t="str">
        <f t="array" ref="G944">xlookup(F944,'Internal Staffing Calculator'!E:E,'Internal Staffing Calculator'!C:C,"")</f>
        <v/>
      </c>
      <c r="H944" s="932" t="str">
        <f t="array" ref="H944">if(F944&lt;&gt;"", iferror(index('Internal Staffing Calculator'!B$8:B23500,match(F944,'Internal Staffing Calculator'!E$8:E23500,0)), "Not In Budget"),"")</f>
        <v/>
      </c>
      <c r="I944" s="184"/>
      <c r="J944" s="932">
        <f t="shared" si="1"/>
        <v>0</v>
      </c>
      <c r="K944" s="932">
        <f t="shared" si="2"/>
        <v>0</v>
      </c>
      <c r="L944" s="938" t="str">
        <f t="array" ref="L944">iferror(index('Internal Staffing Calculator'!F$8:F23500,match($F944,'Internal Staffing Calculator'!$E$8:$E23500,0),0),"")</f>
        <v/>
      </c>
    </row>
    <row r="945">
      <c r="A945" s="454"/>
      <c r="B945" s="927"/>
      <c r="C945" s="580"/>
      <c r="D945" s="939"/>
      <c r="E945" s="940"/>
      <c r="F945" s="941"/>
      <c r="G945" s="937" t="str">
        <f t="array" ref="G945">xlookup(F945,'Internal Staffing Calculator'!E:E,'Internal Staffing Calculator'!C:C,"")</f>
        <v/>
      </c>
      <c r="H945" s="932" t="str">
        <f t="array" ref="H945">if(F945&lt;&gt;"", iferror(index('Internal Staffing Calculator'!B$8:B23500,match(F945,'Internal Staffing Calculator'!E$8:E23500,0)), "Not In Budget"),"")</f>
        <v/>
      </c>
      <c r="I945" s="184"/>
      <c r="J945" s="932">
        <f t="shared" si="1"/>
        <v>0</v>
      </c>
      <c r="K945" s="932">
        <f t="shared" si="2"/>
        <v>0</v>
      </c>
      <c r="L945" s="938" t="str">
        <f t="array" ref="L945">iferror(index('Internal Staffing Calculator'!F$8:F23500,match($F945,'Internal Staffing Calculator'!$E$8:$E23500,0),0),"")</f>
        <v/>
      </c>
    </row>
    <row r="946">
      <c r="A946" s="454"/>
      <c r="B946" s="927"/>
      <c r="C946" s="580"/>
      <c r="D946" s="939"/>
      <c r="E946" s="940"/>
      <c r="F946" s="941"/>
      <c r="G946" s="937" t="str">
        <f t="array" ref="G946">xlookup(F946,'Internal Staffing Calculator'!E:E,'Internal Staffing Calculator'!C:C,"")</f>
        <v/>
      </c>
      <c r="H946" s="932" t="str">
        <f t="array" ref="H946">if(F946&lt;&gt;"", iferror(index('Internal Staffing Calculator'!B$8:B23500,match(F946,'Internal Staffing Calculator'!E$8:E23500,0)), "Not In Budget"),"")</f>
        <v/>
      </c>
      <c r="I946" s="184"/>
      <c r="J946" s="932">
        <f t="shared" si="1"/>
        <v>0</v>
      </c>
      <c r="K946" s="932">
        <f t="shared" si="2"/>
        <v>0</v>
      </c>
      <c r="L946" s="938" t="str">
        <f t="array" ref="L946">iferror(index('Internal Staffing Calculator'!F$8:F23500,match($F946,'Internal Staffing Calculator'!$E$8:$E23500,0),0),"")</f>
        <v/>
      </c>
    </row>
    <row r="947">
      <c r="A947" s="454"/>
      <c r="B947" s="927"/>
      <c r="C947" s="580"/>
      <c r="D947" s="939"/>
      <c r="E947" s="940"/>
      <c r="F947" s="941"/>
      <c r="G947" s="937" t="str">
        <f t="array" ref="G947">xlookup(F947,'Internal Staffing Calculator'!E:E,'Internal Staffing Calculator'!C:C,"")</f>
        <v/>
      </c>
      <c r="H947" s="932" t="str">
        <f t="array" ref="H947">if(F947&lt;&gt;"", iferror(index('Internal Staffing Calculator'!B$8:B23500,match(F947,'Internal Staffing Calculator'!E$8:E23500,0)), "Not In Budget"),"")</f>
        <v/>
      </c>
      <c r="I947" s="184"/>
      <c r="J947" s="932">
        <f t="shared" si="1"/>
        <v>0</v>
      </c>
      <c r="K947" s="932">
        <f t="shared" si="2"/>
        <v>0</v>
      </c>
      <c r="L947" s="938" t="str">
        <f t="array" ref="L947">iferror(index('Internal Staffing Calculator'!F$8:F23500,match($F947,'Internal Staffing Calculator'!$E$8:$E23500,0),0),"")</f>
        <v/>
      </c>
    </row>
    <row r="948">
      <c r="A948" s="454"/>
      <c r="B948" s="927"/>
      <c r="C948" s="580"/>
      <c r="D948" s="939"/>
      <c r="E948" s="940"/>
      <c r="F948" s="941"/>
      <c r="G948" s="937" t="str">
        <f t="array" ref="G948">xlookup(F948,'Internal Staffing Calculator'!E:E,'Internal Staffing Calculator'!C:C,"")</f>
        <v/>
      </c>
      <c r="H948" s="932" t="str">
        <f t="array" ref="H948">if(F948&lt;&gt;"", iferror(index('Internal Staffing Calculator'!B$8:B23500,match(F948,'Internal Staffing Calculator'!E$8:E23500,0)), "Not In Budget"),"")</f>
        <v/>
      </c>
      <c r="I948" s="184"/>
      <c r="J948" s="932">
        <f t="shared" si="1"/>
        <v>0</v>
      </c>
      <c r="K948" s="932">
        <f t="shared" si="2"/>
        <v>0</v>
      </c>
      <c r="L948" s="938" t="str">
        <f t="array" ref="L948">iferror(index('Internal Staffing Calculator'!F$8:F23500,match($F948,'Internal Staffing Calculator'!$E$8:$E23500,0),0),"")</f>
        <v/>
      </c>
    </row>
    <row r="949">
      <c r="A949" s="454"/>
      <c r="B949" s="927"/>
      <c r="C949" s="580"/>
      <c r="D949" s="939"/>
      <c r="E949" s="940"/>
      <c r="F949" s="941"/>
      <c r="G949" s="937" t="str">
        <f t="array" ref="G949">xlookup(F949,'Internal Staffing Calculator'!E:E,'Internal Staffing Calculator'!C:C,"")</f>
        <v/>
      </c>
      <c r="H949" s="932" t="str">
        <f t="array" ref="H949">if(F949&lt;&gt;"", iferror(index('Internal Staffing Calculator'!B$8:B23500,match(F949,'Internal Staffing Calculator'!E$8:E23500,0)), "Not In Budget"),"")</f>
        <v/>
      </c>
      <c r="I949" s="184"/>
      <c r="J949" s="932">
        <f t="shared" si="1"/>
        <v>0</v>
      </c>
      <c r="K949" s="932">
        <f t="shared" si="2"/>
        <v>0</v>
      </c>
      <c r="L949" s="938" t="str">
        <f t="array" ref="L949">iferror(index('Internal Staffing Calculator'!F$8:F23500,match($F949,'Internal Staffing Calculator'!$E$8:$E23500,0),0),"")</f>
        <v/>
      </c>
    </row>
    <row r="950">
      <c r="A950" s="454"/>
      <c r="B950" s="927"/>
      <c r="C950" s="580"/>
      <c r="D950" s="939"/>
      <c r="E950" s="940"/>
      <c r="F950" s="941"/>
      <c r="G950" s="937" t="str">
        <f t="array" ref="G950">xlookup(F950,'Internal Staffing Calculator'!E:E,'Internal Staffing Calculator'!C:C,"")</f>
        <v/>
      </c>
      <c r="H950" s="932" t="str">
        <f t="array" ref="H950">if(F950&lt;&gt;"", iferror(index('Internal Staffing Calculator'!B$8:B23500,match(F950,'Internal Staffing Calculator'!E$8:E23500,0)), "Not In Budget"),"")</f>
        <v/>
      </c>
      <c r="I950" s="184"/>
      <c r="J950" s="932">
        <f t="shared" si="1"/>
        <v>0</v>
      </c>
      <c r="K950" s="932">
        <f t="shared" si="2"/>
        <v>0</v>
      </c>
      <c r="L950" s="938" t="str">
        <f t="array" ref="L950">iferror(index('Internal Staffing Calculator'!F$8:F23500,match($F950,'Internal Staffing Calculator'!$E$8:$E23500,0),0),"")</f>
        <v/>
      </c>
    </row>
    <row r="951">
      <c r="A951" s="454"/>
      <c r="B951" s="927"/>
      <c r="C951" s="580"/>
      <c r="D951" s="939"/>
      <c r="E951" s="940"/>
      <c r="F951" s="941"/>
      <c r="G951" s="937" t="str">
        <f t="array" ref="G951">xlookup(F951,'Internal Staffing Calculator'!E:E,'Internal Staffing Calculator'!C:C,"")</f>
        <v/>
      </c>
      <c r="H951" s="932" t="str">
        <f t="array" ref="H951">if(F951&lt;&gt;"", iferror(index('Internal Staffing Calculator'!B$8:B23500,match(F951,'Internal Staffing Calculator'!E$8:E23500,0)), "Not In Budget"),"")</f>
        <v/>
      </c>
      <c r="I951" s="184"/>
      <c r="J951" s="932">
        <f t="shared" si="1"/>
        <v>0</v>
      </c>
      <c r="K951" s="932">
        <f t="shared" si="2"/>
        <v>0</v>
      </c>
      <c r="L951" s="938" t="str">
        <f t="array" ref="L951">iferror(index('Internal Staffing Calculator'!F$8:F23500,match($F951,'Internal Staffing Calculator'!$E$8:$E23500,0),0),"")</f>
        <v/>
      </c>
    </row>
    <row r="952">
      <c r="A952" s="454"/>
      <c r="B952" s="927"/>
      <c r="C952" s="580"/>
      <c r="D952" s="939"/>
      <c r="E952" s="940"/>
      <c r="F952" s="941"/>
      <c r="G952" s="937" t="str">
        <f t="array" ref="G952">xlookup(F952,'Internal Staffing Calculator'!E:E,'Internal Staffing Calculator'!C:C,"")</f>
        <v/>
      </c>
      <c r="H952" s="932" t="str">
        <f t="array" ref="H952">if(F952&lt;&gt;"", iferror(index('Internal Staffing Calculator'!B$8:B23500,match(F952,'Internal Staffing Calculator'!E$8:E23500,0)), "Not In Budget"),"")</f>
        <v/>
      </c>
      <c r="I952" s="184"/>
      <c r="J952" s="932">
        <f t="shared" si="1"/>
        <v>0</v>
      </c>
      <c r="K952" s="932">
        <f t="shared" si="2"/>
        <v>0</v>
      </c>
      <c r="L952" s="938" t="str">
        <f t="array" ref="L952">iferror(index('Internal Staffing Calculator'!F$8:F23500,match($F952,'Internal Staffing Calculator'!$E$8:$E23500,0),0),"")</f>
        <v/>
      </c>
    </row>
    <row r="953">
      <c r="A953" s="454"/>
      <c r="B953" s="927"/>
      <c r="C953" s="580"/>
      <c r="D953" s="939"/>
      <c r="E953" s="940"/>
      <c r="F953" s="941"/>
      <c r="G953" s="937" t="str">
        <f t="array" ref="G953">xlookup(F953,'Internal Staffing Calculator'!E:E,'Internal Staffing Calculator'!C:C,"")</f>
        <v/>
      </c>
      <c r="H953" s="932" t="str">
        <f t="array" ref="H953">if(F953&lt;&gt;"", iferror(index('Internal Staffing Calculator'!B$8:B23500,match(F953,'Internal Staffing Calculator'!E$8:E23500,0)), "Not In Budget"),"")</f>
        <v/>
      </c>
      <c r="I953" s="184"/>
      <c r="J953" s="932">
        <f t="shared" si="1"/>
        <v>0</v>
      </c>
      <c r="K953" s="932">
        <f t="shared" si="2"/>
        <v>0</v>
      </c>
      <c r="L953" s="938" t="str">
        <f t="array" ref="L953">iferror(index('Internal Staffing Calculator'!F$8:F23500,match($F953,'Internal Staffing Calculator'!$E$8:$E23500,0),0),"")</f>
        <v/>
      </c>
    </row>
    <row r="954">
      <c r="A954" s="454"/>
      <c r="B954" s="927"/>
      <c r="C954" s="580"/>
      <c r="D954" s="939"/>
      <c r="E954" s="940"/>
      <c r="F954" s="941"/>
      <c r="G954" s="937" t="str">
        <f t="array" ref="G954">xlookup(F954,'Internal Staffing Calculator'!E:E,'Internal Staffing Calculator'!C:C,"")</f>
        <v/>
      </c>
      <c r="H954" s="932" t="str">
        <f t="array" ref="H954">if(F954&lt;&gt;"", iferror(index('Internal Staffing Calculator'!B$8:B23500,match(F954,'Internal Staffing Calculator'!E$8:E23500,0)), "Not In Budget"),"")</f>
        <v/>
      </c>
      <c r="I954" s="184"/>
      <c r="J954" s="932">
        <f t="shared" si="1"/>
        <v>0</v>
      </c>
      <c r="K954" s="932">
        <f t="shared" si="2"/>
        <v>0</v>
      </c>
      <c r="L954" s="938" t="str">
        <f t="array" ref="L954">iferror(index('Internal Staffing Calculator'!F$8:F23500,match($F954,'Internal Staffing Calculator'!$E$8:$E23500,0),0),"")</f>
        <v/>
      </c>
    </row>
    <row r="955">
      <c r="A955" s="454"/>
      <c r="B955" s="927"/>
      <c r="C955" s="580"/>
      <c r="D955" s="939"/>
      <c r="E955" s="940"/>
      <c r="F955" s="941"/>
      <c r="G955" s="937" t="str">
        <f t="array" ref="G955">xlookup(F955,'Internal Staffing Calculator'!E:E,'Internal Staffing Calculator'!C:C,"")</f>
        <v/>
      </c>
      <c r="H955" s="932" t="str">
        <f t="array" ref="H955">if(F955&lt;&gt;"", iferror(index('Internal Staffing Calculator'!B$8:B23500,match(F955,'Internal Staffing Calculator'!E$8:E23500,0)), "Not In Budget"),"")</f>
        <v/>
      </c>
      <c r="I955" s="184"/>
      <c r="J955" s="932">
        <f t="shared" si="1"/>
        <v>0</v>
      </c>
      <c r="K955" s="932">
        <f t="shared" si="2"/>
        <v>0</v>
      </c>
      <c r="L955" s="938" t="str">
        <f t="array" ref="L955">iferror(index('Internal Staffing Calculator'!F$8:F23500,match($F955,'Internal Staffing Calculator'!$E$8:$E23500,0),0),"")</f>
        <v/>
      </c>
    </row>
    <row r="956">
      <c r="A956" s="454"/>
      <c r="B956" s="927"/>
      <c r="C956" s="580"/>
      <c r="D956" s="939"/>
      <c r="E956" s="940"/>
      <c r="F956" s="941"/>
      <c r="G956" s="937" t="str">
        <f t="array" ref="G956">xlookup(F956,'Internal Staffing Calculator'!E:E,'Internal Staffing Calculator'!C:C,"")</f>
        <v/>
      </c>
      <c r="H956" s="932" t="str">
        <f t="array" ref="H956">if(F956&lt;&gt;"", iferror(index('Internal Staffing Calculator'!B$8:B23500,match(F956,'Internal Staffing Calculator'!E$8:E23500,0)), "Not In Budget"),"")</f>
        <v/>
      </c>
      <c r="I956" s="184"/>
      <c r="J956" s="932">
        <f t="shared" si="1"/>
        <v>0</v>
      </c>
      <c r="K956" s="932">
        <f t="shared" si="2"/>
        <v>0</v>
      </c>
      <c r="L956" s="938" t="str">
        <f t="array" ref="L956">iferror(index('Internal Staffing Calculator'!F$8:F23500,match($F956,'Internal Staffing Calculator'!$E$8:$E23500,0),0),"")</f>
        <v/>
      </c>
    </row>
    <row r="957">
      <c r="A957" s="454"/>
      <c r="B957" s="927"/>
      <c r="C957" s="580"/>
      <c r="D957" s="939"/>
      <c r="E957" s="940"/>
      <c r="F957" s="941"/>
      <c r="G957" s="937" t="str">
        <f t="array" ref="G957">xlookup(F957,'Internal Staffing Calculator'!E:E,'Internal Staffing Calculator'!C:C,"")</f>
        <v/>
      </c>
      <c r="H957" s="932" t="str">
        <f t="array" ref="H957">if(F957&lt;&gt;"", iferror(index('Internal Staffing Calculator'!B$8:B23500,match(F957,'Internal Staffing Calculator'!E$8:E23500,0)), "Not In Budget"),"")</f>
        <v/>
      </c>
      <c r="I957" s="184"/>
      <c r="J957" s="932">
        <f t="shared" si="1"/>
        <v>0</v>
      </c>
      <c r="K957" s="932">
        <f t="shared" si="2"/>
        <v>0</v>
      </c>
      <c r="L957" s="938" t="str">
        <f t="array" ref="L957">iferror(index('Internal Staffing Calculator'!F$8:F23500,match($F957,'Internal Staffing Calculator'!$E$8:$E23500,0),0),"")</f>
        <v/>
      </c>
    </row>
    <row r="958">
      <c r="A958" s="454"/>
      <c r="B958" s="927"/>
      <c r="C958" s="580"/>
      <c r="D958" s="939"/>
      <c r="E958" s="940"/>
      <c r="F958" s="941"/>
      <c r="G958" s="937" t="str">
        <f t="array" ref="G958">xlookup(F958,'Internal Staffing Calculator'!E:E,'Internal Staffing Calculator'!C:C,"")</f>
        <v/>
      </c>
      <c r="H958" s="932" t="str">
        <f t="array" ref="H958">if(F958&lt;&gt;"", iferror(index('Internal Staffing Calculator'!B$8:B23500,match(F958,'Internal Staffing Calculator'!E$8:E23500,0)), "Not In Budget"),"")</f>
        <v/>
      </c>
      <c r="I958" s="184"/>
      <c r="J958" s="932">
        <f t="shared" si="1"/>
        <v>0</v>
      </c>
      <c r="K958" s="932">
        <f t="shared" si="2"/>
        <v>0</v>
      </c>
      <c r="L958" s="938" t="str">
        <f t="array" ref="L958">iferror(index('Internal Staffing Calculator'!F$8:F23500,match($F958,'Internal Staffing Calculator'!$E$8:$E23500,0),0),"")</f>
        <v/>
      </c>
    </row>
    <row r="959">
      <c r="A959" s="454"/>
      <c r="B959" s="927"/>
      <c r="C959" s="580"/>
      <c r="D959" s="939"/>
      <c r="E959" s="940"/>
      <c r="F959" s="941"/>
      <c r="G959" s="937" t="str">
        <f t="array" ref="G959">xlookup(F959,'Internal Staffing Calculator'!E:E,'Internal Staffing Calculator'!C:C,"")</f>
        <v/>
      </c>
      <c r="H959" s="932" t="str">
        <f t="array" ref="H959">if(F959&lt;&gt;"", iferror(index('Internal Staffing Calculator'!B$8:B23500,match(F959,'Internal Staffing Calculator'!E$8:E23500,0)), "Not In Budget"),"")</f>
        <v/>
      </c>
      <c r="I959" s="184"/>
      <c r="J959" s="932">
        <f t="shared" si="1"/>
        <v>0</v>
      </c>
      <c r="K959" s="932">
        <f t="shared" si="2"/>
        <v>0</v>
      </c>
      <c r="L959" s="938" t="str">
        <f t="array" ref="L959">iferror(index('Internal Staffing Calculator'!F$8:F23500,match($F959,'Internal Staffing Calculator'!$E$8:$E23500,0),0),"")</f>
        <v/>
      </c>
    </row>
    <row r="960">
      <c r="A960" s="454"/>
      <c r="B960" s="927"/>
      <c r="C960" s="580"/>
      <c r="D960" s="939"/>
      <c r="E960" s="940"/>
      <c r="F960" s="941"/>
      <c r="G960" s="937" t="str">
        <f t="array" ref="G960">xlookup(F960,'Internal Staffing Calculator'!E:E,'Internal Staffing Calculator'!C:C,"")</f>
        <v/>
      </c>
      <c r="H960" s="932" t="str">
        <f t="array" ref="H960">if(F960&lt;&gt;"", iferror(index('Internal Staffing Calculator'!B$8:B23500,match(F960,'Internal Staffing Calculator'!E$8:E23500,0)), "Not In Budget"),"")</f>
        <v/>
      </c>
      <c r="I960" s="184"/>
      <c r="J960" s="932">
        <f t="shared" si="1"/>
        <v>0</v>
      </c>
      <c r="K960" s="932">
        <f t="shared" si="2"/>
        <v>0</v>
      </c>
      <c r="L960" s="938" t="str">
        <f t="array" ref="L960">iferror(index('Internal Staffing Calculator'!F$8:F23500,match($F960,'Internal Staffing Calculator'!$E$8:$E23500,0),0),"")</f>
        <v/>
      </c>
    </row>
    <row r="961">
      <c r="A961" s="454"/>
      <c r="B961" s="927"/>
      <c r="C961" s="580"/>
      <c r="D961" s="939"/>
      <c r="E961" s="940"/>
      <c r="F961" s="941"/>
      <c r="G961" s="937" t="str">
        <f t="array" ref="G961">xlookup(F961,'Internal Staffing Calculator'!E:E,'Internal Staffing Calculator'!C:C,"")</f>
        <v/>
      </c>
      <c r="H961" s="932" t="str">
        <f t="array" ref="H961">if(F961&lt;&gt;"", iferror(index('Internal Staffing Calculator'!B$8:B23500,match(F961,'Internal Staffing Calculator'!E$8:E23500,0)), "Not In Budget"),"")</f>
        <v/>
      </c>
      <c r="I961" s="184"/>
      <c r="J961" s="932">
        <f t="shared" si="1"/>
        <v>0</v>
      </c>
      <c r="K961" s="932">
        <f t="shared" si="2"/>
        <v>0</v>
      </c>
      <c r="L961" s="938" t="str">
        <f t="array" ref="L961">iferror(index('Internal Staffing Calculator'!F$8:F23500,match($F961,'Internal Staffing Calculator'!$E$8:$E23500,0),0),"")</f>
        <v/>
      </c>
    </row>
    <row r="962">
      <c r="A962" s="454"/>
      <c r="B962" s="927"/>
      <c r="C962" s="580"/>
      <c r="D962" s="939"/>
      <c r="E962" s="940"/>
      <c r="F962" s="941"/>
      <c r="G962" s="937" t="str">
        <f t="array" ref="G962">xlookup(F962,'Internal Staffing Calculator'!E:E,'Internal Staffing Calculator'!C:C,"")</f>
        <v/>
      </c>
      <c r="H962" s="932" t="str">
        <f t="array" ref="H962">if(F962&lt;&gt;"", iferror(index('Internal Staffing Calculator'!B$8:B23500,match(F962,'Internal Staffing Calculator'!E$8:E23500,0)), "Not In Budget"),"")</f>
        <v/>
      </c>
      <c r="I962" s="184"/>
      <c r="J962" s="932">
        <f t="shared" si="1"/>
        <v>0</v>
      </c>
      <c r="K962" s="932">
        <f t="shared" si="2"/>
        <v>0</v>
      </c>
      <c r="L962" s="938" t="str">
        <f t="array" ref="L962">iferror(index('Internal Staffing Calculator'!F$8:F23500,match($F962,'Internal Staffing Calculator'!$E$8:$E23500,0),0),"")</f>
        <v/>
      </c>
    </row>
    <row r="963">
      <c r="A963" s="454"/>
      <c r="B963" s="927"/>
      <c r="C963" s="580"/>
      <c r="D963" s="939"/>
      <c r="E963" s="940"/>
      <c r="F963" s="941"/>
      <c r="G963" s="937" t="str">
        <f t="array" ref="G963">xlookup(F963,'Internal Staffing Calculator'!E:E,'Internal Staffing Calculator'!C:C,"")</f>
        <v/>
      </c>
      <c r="H963" s="932" t="str">
        <f t="array" ref="H963">if(F963&lt;&gt;"", iferror(index('Internal Staffing Calculator'!B$8:B23500,match(F963,'Internal Staffing Calculator'!E$8:E23500,0)), "Not In Budget"),"")</f>
        <v/>
      </c>
      <c r="I963" s="184"/>
      <c r="J963" s="932">
        <f t="shared" si="1"/>
        <v>0</v>
      </c>
      <c r="K963" s="932">
        <f t="shared" si="2"/>
        <v>0</v>
      </c>
      <c r="L963" s="938" t="str">
        <f t="array" ref="L963">iferror(index('Internal Staffing Calculator'!F$8:F23500,match($F963,'Internal Staffing Calculator'!$E$8:$E23500,0),0),"")</f>
        <v/>
      </c>
    </row>
    <row r="964">
      <c r="A964" s="454"/>
      <c r="B964" s="927"/>
      <c r="C964" s="580"/>
      <c r="D964" s="939"/>
      <c r="E964" s="940"/>
      <c r="F964" s="941"/>
      <c r="G964" s="937" t="str">
        <f t="array" ref="G964">xlookup(F964,'Internal Staffing Calculator'!E:E,'Internal Staffing Calculator'!C:C,"")</f>
        <v/>
      </c>
      <c r="H964" s="932" t="str">
        <f t="array" ref="H964">if(F964&lt;&gt;"", iferror(index('Internal Staffing Calculator'!B$8:B23500,match(F964,'Internal Staffing Calculator'!E$8:E23500,0)), "Not In Budget"),"")</f>
        <v/>
      </c>
      <c r="I964" s="184"/>
      <c r="J964" s="932">
        <f t="shared" si="1"/>
        <v>0</v>
      </c>
      <c r="K964" s="932">
        <f t="shared" si="2"/>
        <v>0</v>
      </c>
      <c r="L964" s="938" t="str">
        <f t="array" ref="L964">iferror(index('Internal Staffing Calculator'!F$8:F23500,match($F964,'Internal Staffing Calculator'!$E$8:$E23500,0),0),"")</f>
        <v/>
      </c>
    </row>
    <row r="965">
      <c r="A965" s="454"/>
      <c r="B965" s="927"/>
      <c r="C965" s="580"/>
      <c r="D965" s="939"/>
      <c r="E965" s="940"/>
      <c r="F965" s="941"/>
      <c r="G965" s="937" t="str">
        <f t="array" ref="G965">xlookup(F965,'Internal Staffing Calculator'!E:E,'Internal Staffing Calculator'!C:C,"")</f>
        <v/>
      </c>
      <c r="H965" s="932" t="str">
        <f t="array" ref="H965">if(F965&lt;&gt;"", iferror(index('Internal Staffing Calculator'!B$8:B23500,match(F965,'Internal Staffing Calculator'!E$8:E23500,0)), "Not In Budget"),"")</f>
        <v/>
      </c>
      <c r="I965" s="184"/>
      <c r="J965" s="932">
        <f t="shared" si="1"/>
        <v>0</v>
      </c>
      <c r="K965" s="932">
        <f t="shared" si="2"/>
        <v>0</v>
      </c>
      <c r="L965" s="938" t="str">
        <f t="array" ref="L965">iferror(index('Internal Staffing Calculator'!F$8:F23500,match($F965,'Internal Staffing Calculator'!$E$8:$E23500,0),0),"")</f>
        <v/>
      </c>
    </row>
    <row r="966">
      <c r="A966" s="454"/>
      <c r="B966" s="927"/>
      <c r="C966" s="580"/>
      <c r="D966" s="939"/>
      <c r="E966" s="940"/>
      <c r="F966" s="941"/>
      <c r="G966" s="937" t="str">
        <f t="array" ref="G966">xlookup(F966,'Internal Staffing Calculator'!E:E,'Internal Staffing Calculator'!C:C,"")</f>
        <v/>
      </c>
      <c r="H966" s="932" t="str">
        <f t="array" ref="H966">if(F966&lt;&gt;"", iferror(index('Internal Staffing Calculator'!B$8:B23500,match(F966,'Internal Staffing Calculator'!E$8:E23500,0)), "Not In Budget"),"")</f>
        <v/>
      </c>
      <c r="I966" s="184"/>
      <c r="J966" s="932">
        <f t="shared" si="1"/>
        <v>0</v>
      </c>
      <c r="K966" s="932">
        <f t="shared" si="2"/>
        <v>0</v>
      </c>
      <c r="L966" s="938" t="str">
        <f t="array" ref="L966">iferror(index('Internal Staffing Calculator'!F$8:F23500,match($F966,'Internal Staffing Calculator'!$E$8:$E23500,0),0),"")</f>
        <v/>
      </c>
    </row>
    <row r="967">
      <c r="A967" s="454"/>
      <c r="B967" s="927"/>
      <c r="C967" s="580"/>
      <c r="D967" s="939"/>
      <c r="E967" s="940"/>
      <c r="F967" s="941"/>
      <c r="G967" s="937" t="str">
        <f t="array" ref="G967">xlookup(F967,'Internal Staffing Calculator'!E:E,'Internal Staffing Calculator'!C:C,"")</f>
        <v/>
      </c>
      <c r="H967" s="932" t="str">
        <f t="array" ref="H967">if(F967&lt;&gt;"", iferror(index('Internal Staffing Calculator'!B$8:B23500,match(F967,'Internal Staffing Calculator'!E$8:E23500,0)), "Not In Budget"),"")</f>
        <v/>
      </c>
      <c r="I967" s="184"/>
      <c r="J967" s="932">
        <f t="shared" si="1"/>
        <v>0</v>
      </c>
      <c r="K967" s="932">
        <f t="shared" si="2"/>
        <v>0</v>
      </c>
      <c r="L967" s="938" t="str">
        <f t="array" ref="L967">iferror(index('Internal Staffing Calculator'!F$8:F23500,match($F967,'Internal Staffing Calculator'!$E$8:$E23500,0),0),"")</f>
        <v/>
      </c>
    </row>
    <row r="968">
      <c r="A968" s="454"/>
      <c r="B968" s="927"/>
      <c r="C968" s="580"/>
      <c r="D968" s="939"/>
      <c r="E968" s="940"/>
      <c r="F968" s="941"/>
      <c r="G968" s="937" t="str">
        <f t="array" ref="G968">xlookup(F968,'Internal Staffing Calculator'!E:E,'Internal Staffing Calculator'!C:C,"")</f>
        <v/>
      </c>
      <c r="H968" s="932" t="str">
        <f t="array" ref="H968">if(F968&lt;&gt;"", iferror(index('Internal Staffing Calculator'!B$8:B23500,match(F968,'Internal Staffing Calculator'!E$8:E23500,0)), "Not In Budget"),"")</f>
        <v/>
      </c>
      <c r="I968" s="184"/>
      <c r="J968" s="932">
        <f t="shared" si="1"/>
        <v>0</v>
      </c>
      <c r="K968" s="932">
        <f t="shared" si="2"/>
        <v>0</v>
      </c>
      <c r="L968" s="938" t="str">
        <f t="array" ref="L968">iferror(index('Internal Staffing Calculator'!F$8:F23500,match($F968,'Internal Staffing Calculator'!$E$8:$E23500,0),0),"")</f>
        <v/>
      </c>
    </row>
    <row r="969">
      <c r="A969" s="454"/>
      <c r="B969" s="927"/>
      <c r="C969" s="580"/>
      <c r="D969" s="939"/>
      <c r="E969" s="940"/>
      <c r="F969" s="941"/>
      <c r="G969" s="937" t="str">
        <f t="array" ref="G969">xlookup(F969,'Internal Staffing Calculator'!E:E,'Internal Staffing Calculator'!C:C,"")</f>
        <v/>
      </c>
      <c r="H969" s="932" t="str">
        <f t="array" ref="H969">if(F969&lt;&gt;"", iferror(index('Internal Staffing Calculator'!B$8:B23500,match(F969,'Internal Staffing Calculator'!E$8:E23500,0)), "Not In Budget"),"")</f>
        <v/>
      </c>
      <c r="I969" s="184"/>
      <c r="J969" s="932">
        <f t="shared" si="1"/>
        <v>0</v>
      </c>
      <c r="K969" s="932">
        <f t="shared" si="2"/>
        <v>0</v>
      </c>
      <c r="L969" s="938" t="str">
        <f t="array" ref="L969">iferror(index('Internal Staffing Calculator'!F$8:F23500,match($F969,'Internal Staffing Calculator'!$E$8:$E23500,0),0),"")</f>
        <v/>
      </c>
    </row>
    <row r="970">
      <c r="A970" s="454"/>
      <c r="B970" s="927"/>
      <c r="C970" s="580"/>
      <c r="D970" s="939"/>
      <c r="E970" s="940"/>
      <c r="F970" s="941"/>
      <c r="G970" s="937" t="str">
        <f t="array" ref="G970">xlookup(F970,'Internal Staffing Calculator'!E:E,'Internal Staffing Calculator'!C:C,"")</f>
        <v/>
      </c>
      <c r="H970" s="932" t="str">
        <f t="array" ref="H970">if(F970&lt;&gt;"", iferror(index('Internal Staffing Calculator'!B$8:B23500,match(F970,'Internal Staffing Calculator'!E$8:E23500,0)), "Not In Budget"),"")</f>
        <v/>
      </c>
      <c r="I970" s="184"/>
      <c r="J970" s="932">
        <f t="shared" si="1"/>
        <v>0</v>
      </c>
      <c r="K970" s="932">
        <f t="shared" si="2"/>
        <v>0</v>
      </c>
      <c r="L970" s="938" t="str">
        <f t="array" ref="L970">iferror(index('Internal Staffing Calculator'!F$8:F23500,match($F970,'Internal Staffing Calculator'!$E$8:$E23500,0),0),"")</f>
        <v/>
      </c>
    </row>
    <row r="971">
      <c r="A971" s="454"/>
      <c r="B971" s="927"/>
      <c r="C971" s="580"/>
      <c r="D971" s="939"/>
      <c r="E971" s="940"/>
      <c r="F971" s="941"/>
      <c r="G971" s="937" t="str">
        <f t="array" ref="G971">xlookup(F971,'Internal Staffing Calculator'!E:E,'Internal Staffing Calculator'!C:C,"")</f>
        <v/>
      </c>
      <c r="H971" s="932" t="str">
        <f t="array" ref="H971">if(F971&lt;&gt;"", iferror(index('Internal Staffing Calculator'!B$8:B23500,match(F971,'Internal Staffing Calculator'!E$8:E23500,0)), "Not In Budget"),"")</f>
        <v/>
      </c>
      <c r="I971" s="184"/>
      <c r="J971" s="932">
        <f t="shared" si="1"/>
        <v>0</v>
      </c>
      <c r="K971" s="932">
        <f t="shared" si="2"/>
        <v>0</v>
      </c>
      <c r="L971" s="938" t="str">
        <f t="array" ref="L971">iferror(index('Internal Staffing Calculator'!F$8:F23500,match($F971,'Internal Staffing Calculator'!$E$8:$E23500,0),0),"")</f>
        <v/>
      </c>
    </row>
    <row r="972">
      <c r="A972" s="454"/>
      <c r="B972" s="927"/>
      <c r="C972" s="580"/>
      <c r="D972" s="939"/>
      <c r="E972" s="940"/>
      <c r="F972" s="941"/>
      <c r="G972" s="937" t="str">
        <f t="array" ref="G972">xlookup(F972,'Internal Staffing Calculator'!E:E,'Internal Staffing Calculator'!C:C,"")</f>
        <v/>
      </c>
      <c r="H972" s="932" t="str">
        <f t="array" ref="H972">if(F972&lt;&gt;"", iferror(index('Internal Staffing Calculator'!B$8:B23500,match(F972,'Internal Staffing Calculator'!E$8:E23500,0)), "Not In Budget"),"")</f>
        <v/>
      </c>
      <c r="I972" s="184"/>
      <c r="J972" s="932">
        <f t="shared" si="1"/>
        <v>0</v>
      </c>
      <c r="K972" s="932">
        <f t="shared" si="2"/>
        <v>0</v>
      </c>
      <c r="L972" s="938" t="str">
        <f t="array" ref="L972">iferror(index('Internal Staffing Calculator'!F$8:F23500,match($F972,'Internal Staffing Calculator'!$E$8:$E23500,0),0),"")</f>
        <v/>
      </c>
    </row>
    <row r="973">
      <c r="A973" s="454"/>
      <c r="B973" s="927"/>
      <c r="C973" s="580"/>
      <c r="D973" s="939"/>
      <c r="E973" s="940"/>
      <c r="F973" s="941"/>
      <c r="G973" s="937" t="str">
        <f t="array" ref="G973">xlookup(F973,'Internal Staffing Calculator'!E:E,'Internal Staffing Calculator'!C:C,"")</f>
        <v/>
      </c>
      <c r="H973" s="932" t="str">
        <f t="array" ref="H973">if(F973&lt;&gt;"", iferror(index('Internal Staffing Calculator'!B$8:B23500,match(F973,'Internal Staffing Calculator'!E$8:E23500,0)), "Not In Budget"),"")</f>
        <v/>
      </c>
      <c r="I973" s="184"/>
      <c r="J973" s="932">
        <f t="shared" si="1"/>
        <v>0</v>
      </c>
      <c r="K973" s="932">
        <f t="shared" si="2"/>
        <v>0</v>
      </c>
      <c r="L973" s="938" t="str">
        <f t="array" ref="L973">iferror(index('Internal Staffing Calculator'!F$8:F23500,match($F973,'Internal Staffing Calculator'!$E$8:$E23500,0),0),"")</f>
        <v/>
      </c>
    </row>
    <row r="974">
      <c r="A974" s="454"/>
      <c r="B974" s="927"/>
      <c r="C974" s="580"/>
      <c r="D974" s="939"/>
      <c r="E974" s="940"/>
      <c r="F974" s="941"/>
      <c r="G974" s="937" t="str">
        <f t="array" ref="G974">xlookup(F974,'Internal Staffing Calculator'!E:E,'Internal Staffing Calculator'!C:C,"")</f>
        <v/>
      </c>
      <c r="H974" s="932" t="str">
        <f t="array" ref="H974">if(F974&lt;&gt;"", iferror(index('Internal Staffing Calculator'!B$8:B23500,match(F974,'Internal Staffing Calculator'!E$8:E23500,0)), "Not In Budget"),"")</f>
        <v/>
      </c>
      <c r="I974" s="184"/>
      <c r="J974" s="932">
        <f t="shared" si="1"/>
        <v>0</v>
      </c>
      <c r="K974" s="932">
        <f t="shared" si="2"/>
        <v>0</v>
      </c>
      <c r="L974" s="938" t="str">
        <f t="array" ref="L974">iferror(index('Internal Staffing Calculator'!F$8:F23500,match($F974,'Internal Staffing Calculator'!$E$8:$E23500,0),0),"")</f>
        <v/>
      </c>
    </row>
    <row r="975">
      <c r="A975" s="454"/>
      <c r="B975" s="927"/>
      <c r="C975" s="580"/>
      <c r="D975" s="939"/>
      <c r="E975" s="940"/>
      <c r="F975" s="941"/>
      <c r="G975" s="937" t="str">
        <f t="array" ref="G975">xlookup(F975,'Internal Staffing Calculator'!E:E,'Internal Staffing Calculator'!C:C,"")</f>
        <v/>
      </c>
      <c r="H975" s="932" t="str">
        <f t="array" ref="H975">if(F975&lt;&gt;"", iferror(index('Internal Staffing Calculator'!B$8:B23500,match(F975,'Internal Staffing Calculator'!E$8:E23500,0)), "Not In Budget"),"")</f>
        <v/>
      </c>
      <c r="I975" s="184"/>
      <c r="J975" s="932">
        <f t="shared" si="1"/>
        <v>0</v>
      </c>
      <c r="K975" s="932">
        <f t="shared" si="2"/>
        <v>0</v>
      </c>
      <c r="L975" s="938" t="str">
        <f t="array" ref="L975">iferror(index('Internal Staffing Calculator'!F$8:F23500,match($F975,'Internal Staffing Calculator'!$E$8:$E23500,0),0),"")</f>
        <v/>
      </c>
    </row>
    <row r="976">
      <c r="A976" s="454"/>
      <c r="B976" s="927"/>
      <c r="C976" s="580"/>
      <c r="D976" s="939"/>
      <c r="E976" s="940"/>
      <c r="F976" s="941"/>
      <c r="G976" s="937" t="str">
        <f t="array" ref="G976">xlookup(F976,'Internal Staffing Calculator'!E:E,'Internal Staffing Calculator'!C:C,"")</f>
        <v/>
      </c>
      <c r="H976" s="932" t="str">
        <f t="array" ref="H976">if(F976&lt;&gt;"", iferror(index('Internal Staffing Calculator'!B$8:B23500,match(F976,'Internal Staffing Calculator'!E$8:E23500,0)), "Not In Budget"),"")</f>
        <v/>
      </c>
      <c r="I976" s="184"/>
      <c r="J976" s="932">
        <f t="shared" si="1"/>
        <v>0</v>
      </c>
      <c r="K976" s="932">
        <f t="shared" si="2"/>
        <v>0</v>
      </c>
      <c r="L976" s="938" t="str">
        <f t="array" ref="L976">iferror(index('Internal Staffing Calculator'!F$8:F23500,match($F976,'Internal Staffing Calculator'!$E$8:$E23500,0),0),"")</f>
        <v/>
      </c>
    </row>
    <row r="977">
      <c r="A977" s="454"/>
      <c r="B977" s="927"/>
      <c r="C977" s="580"/>
      <c r="D977" s="939"/>
      <c r="E977" s="940"/>
      <c r="F977" s="941"/>
      <c r="G977" s="937" t="str">
        <f t="array" ref="G977">xlookup(F977,'Internal Staffing Calculator'!E:E,'Internal Staffing Calculator'!C:C,"")</f>
        <v/>
      </c>
      <c r="H977" s="932" t="str">
        <f t="array" ref="H977">if(F977&lt;&gt;"", iferror(index('Internal Staffing Calculator'!B$8:B23500,match(F977,'Internal Staffing Calculator'!E$8:E23500,0)), "Not In Budget"),"")</f>
        <v/>
      </c>
      <c r="I977" s="184"/>
      <c r="J977" s="932">
        <f t="shared" si="1"/>
        <v>0</v>
      </c>
      <c r="K977" s="932">
        <f t="shared" si="2"/>
        <v>0</v>
      </c>
      <c r="L977" s="938" t="str">
        <f t="array" ref="L977">iferror(index('Internal Staffing Calculator'!F$8:F23500,match($F977,'Internal Staffing Calculator'!$E$8:$E23500,0),0),"")</f>
        <v/>
      </c>
    </row>
    <row r="978">
      <c r="A978" s="454"/>
      <c r="B978" s="927"/>
      <c r="C978" s="580"/>
      <c r="D978" s="939"/>
      <c r="E978" s="940"/>
      <c r="F978" s="941"/>
      <c r="G978" s="937" t="str">
        <f t="array" ref="G978">xlookup(F978,'Internal Staffing Calculator'!E:E,'Internal Staffing Calculator'!C:C,"")</f>
        <v/>
      </c>
      <c r="H978" s="932" t="str">
        <f t="array" ref="H978">if(F978&lt;&gt;"", iferror(index('Internal Staffing Calculator'!B$8:B23500,match(F978,'Internal Staffing Calculator'!E$8:E23500,0)), "Not In Budget"),"")</f>
        <v/>
      </c>
      <c r="I978" s="184"/>
      <c r="J978" s="932">
        <f t="shared" si="1"/>
        <v>0</v>
      </c>
      <c r="K978" s="932">
        <f t="shared" si="2"/>
        <v>0</v>
      </c>
      <c r="L978" s="938" t="str">
        <f t="array" ref="L978">iferror(index('Internal Staffing Calculator'!F$8:F23500,match($F978,'Internal Staffing Calculator'!$E$8:$E23500,0),0),"")</f>
        <v/>
      </c>
    </row>
    <row r="979">
      <c r="A979" s="454"/>
      <c r="B979" s="927"/>
      <c r="C979" s="580"/>
      <c r="D979" s="939"/>
      <c r="E979" s="940"/>
      <c r="F979" s="941"/>
      <c r="G979" s="937" t="str">
        <f t="array" ref="G979">xlookup(F979,'Internal Staffing Calculator'!E:E,'Internal Staffing Calculator'!C:C,"")</f>
        <v/>
      </c>
      <c r="H979" s="932" t="str">
        <f t="array" ref="H979">if(F979&lt;&gt;"", iferror(index('Internal Staffing Calculator'!B$8:B23500,match(F979,'Internal Staffing Calculator'!E$8:E23500,0)), "Not In Budget"),"")</f>
        <v/>
      </c>
      <c r="I979" s="184"/>
      <c r="J979" s="932">
        <f t="shared" si="1"/>
        <v>0</v>
      </c>
      <c r="K979" s="932">
        <f t="shared" si="2"/>
        <v>0</v>
      </c>
      <c r="L979" s="938" t="str">
        <f t="array" ref="L979">iferror(index('Internal Staffing Calculator'!F$8:F23500,match($F979,'Internal Staffing Calculator'!$E$8:$E23500,0),0),"")</f>
        <v/>
      </c>
    </row>
    <row r="980">
      <c r="A980" s="454"/>
      <c r="B980" s="927"/>
      <c r="C980" s="580"/>
      <c r="D980" s="939"/>
      <c r="E980" s="940"/>
      <c r="F980" s="941"/>
      <c r="G980" s="937" t="str">
        <f t="array" ref="G980">xlookup(F980,'Internal Staffing Calculator'!E:E,'Internal Staffing Calculator'!C:C,"")</f>
        <v/>
      </c>
      <c r="H980" s="932" t="str">
        <f t="array" ref="H980">if(F980&lt;&gt;"", iferror(index('Internal Staffing Calculator'!B$8:B23500,match(F980,'Internal Staffing Calculator'!E$8:E23500,0)), "Not In Budget"),"")</f>
        <v/>
      </c>
      <c r="I980" s="184"/>
      <c r="J980" s="932">
        <f t="shared" si="1"/>
        <v>0</v>
      </c>
      <c r="K980" s="932">
        <f t="shared" si="2"/>
        <v>0</v>
      </c>
      <c r="L980" s="938" t="str">
        <f t="array" ref="L980">iferror(index('Internal Staffing Calculator'!F$8:F23500,match($F980,'Internal Staffing Calculator'!$E$8:$E23500,0),0),"")</f>
        <v/>
      </c>
    </row>
    <row r="981">
      <c r="A981" s="454"/>
      <c r="B981" s="927"/>
      <c r="C981" s="580"/>
      <c r="D981" s="939"/>
      <c r="E981" s="940"/>
      <c r="F981" s="941"/>
      <c r="G981" s="937" t="str">
        <f t="array" ref="G981">xlookup(F981,'Internal Staffing Calculator'!E:E,'Internal Staffing Calculator'!C:C,"")</f>
        <v/>
      </c>
      <c r="H981" s="932" t="str">
        <f t="array" ref="H981">if(F981&lt;&gt;"", iferror(index('Internal Staffing Calculator'!B$8:B23500,match(F981,'Internal Staffing Calculator'!E$8:E23500,0)), "Not In Budget"),"")</f>
        <v/>
      </c>
      <c r="I981" s="184"/>
      <c r="J981" s="932">
        <f t="shared" si="1"/>
        <v>0</v>
      </c>
      <c r="K981" s="932">
        <f t="shared" si="2"/>
        <v>0</v>
      </c>
      <c r="L981" s="938" t="str">
        <f t="array" ref="L981">iferror(index('Internal Staffing Calculator'!F$8:F23500,match($F981,'Internal Staffing Calculator'!$E$8:$E23500,0),0),"")</f>
        <v/>
      </c>
    </row>
    <row r="982">
      <c r="A982" s="454"/>
      <c r="B982" s="927"/>
      <c r="C982" s="580"/>
      <c r="D982" s="939"/>
      <c r="E982" s="940"/>
      <c r="F982" s="941"/>
      <c r="G982" s="937" t="str">
        <f t="array" ref="G982">xlookup(F982,'Internal Staffing Calculator'!E:E,'Internal Staffing Calculator'!C:C,"")</f>
        <v/>
      </c>
      <c r="H982" s="932" t="str">
        <f t="array" ref="H982">if(F982&lt;&gt;"", iferror(index('Internal Staffing Calculator'!B$8:B23500,match(F982,'Internal Staffing Calculator'!E$8:E23500,0)), "Not In Budget"),"")</f>
        <v/>
      </c>
      <c r="I982" s="184"/>
      <c r="J982" s="932">
        <f t="shared" si="1"/>
        <v>0</v>
      </c>
      <c r="K982" s="932">
        <f t="shared" si="2"/>
        <v>0</v>
      </c>
      <c r="L982" s="938" t="str">
        <f t="array" ref="L982">iferror(index('Internal Staffing Calculator'!F$8:F23500,match($F982,'Internal Staffing Calculator'!$E$8:$E23500,0),0),"")</f>
        <v/>
      </c>
    </row>
    <row r="983">
      <c r="A983" s="454"/>
      <c r="B983" s="927"/>
      <c r="C983" s="580"/>
      <c r="D983" s="939"/>
      <c r="E983" s="940"/>
      <c r="F983" s="941"/>
      <c r="G983" s="937" t="str">
        <f t="array" ref="G983">xlookup(F983,'Internal Staffing Calculator'!E:E,'Internal Staffing Calculator'!C:C,"")</f>
        <v/>
      </c>
      <c r="H983" s="932" t="str">
        <f t="array" ref="H983">if(F983&lt;&gt;"", iferror(index('Internal Staffing Calculator'!B$8:B23500,match(F983,'Internal Staffing Calculator'!E$8:E23500,0)), "Not In Budget"),"")</f>
        <v/>
      </c>
      <c r="I983" s="184"/>
      <c r="J983" s="932">
        <f t="shared" si="1"/>
        <v>0</v>
      </c>
      <c r="K983" s="932">
        <f t="shared" si="2"/>
        <v>0</v>
      </c>
      <c r="L983" s="938" t="str">
        <f t="array" ref="L983">iferror(index('Internal Staffing Calculator'!F$8:F23500,match($F983,'Internal Staffing Calculator'!$E$8:$E23500,0),0),"")</f>
        <v/>
      </c>
    </row>
    <row r="984">
      <c r="A984" s="454"/>
      <c r="B984" s="927"/>
      <c r="C984" s="580"/>
      <c r="D984" s="939"/>
      <c r="E984" s="940"/>
      <c r="F984" s="941"/>
      <c r="G984" s="937" t="str">
        <f t="array" ref="G984">xlookup(F984,'Internal Staffing Calculator'!E:E,'Internal Staffing Calculator'!C:C,"")</f>
        <v/>
      </c>
      <c r="H984" s="932" t="str">
        <f t="array" ref="H984">if(F984&lt;&gt;"", iferror(index('Internal Staffing Calculator'!B$8:B23500,match(F984,'Internal Staffing Calculator'!E$8:E23500,0)), "Not In Budget"),"")</f>
        <v/>
      </c>
      <c r="I984" s="184"/>
      <c r="J984" s="932">
        <f t="shared" si="1"/>
        <v>0</v>
      </c>
      <c r="K984" s="932">
        <f t="shared" si="2"/>
        <v>0</v>
      </c>
      <c r="L984" s="938" t="str">
        <f t="array" ref="L984">iferror(index('Internal Staffing Calculator'!F$8:F23500,match($F984,'Internal Staffing Calculator'!$E$8:$E23500,0),0),"")</f>
        <v/>
      </c>
    </row>
    <row r="985">
      <c r="A985" s="454"/>
      <c r="B985" s="927"/>
      <c r="C985" s="580"/>
      <c r="D985" s="939"/>
      <c r="E985" s="940"/>
      <c r="F985" s="941"/>
      <c r="G985" s="937" t="str">
        <f t="array" ref="G985">xlookup(F985,'Internal Staffing Calculator'!E:E,'Internal Staffing Calculator'!C:C,"")</f>
        <v/>
      </c>
      <c r="H985" s="932" t="str">
        <f t="array" ref="H985">if(F985&lt;&gt;"", iferror(index('Internal Staffing Calculator'!B$8:B23500,match(F985,'Internal Staffing Calculator'!E$8:E23500,0)), "Not In Budget"),"")</f>
        <v/>
      </c>
      <c r="I985" s="184"/>
      <c r="J985" s="932">
        <f t="shared" si="1"/>
        <v>0</v>
      </c>
      <c r="K985" s="932">
        <f t="shared" si="2"/>
        <v>0</v>
      </c>
      <c r="L985" s="938" t="str">
        <f t="array" ref="L985">iferror(index('Internal Staffing Calculator'!F$8:F23500,match($F985,'Internal Staffing Calculator'!$E$8:$E23500,0),0),"")</f>
        <v/>
      </c>
    </row>
    <row r="986">
      <c r="A986" s="454"/>
      <c r="B986" s="927"/>
      <c r="C986" s="580"/>
      <c r="D986" s="939"/>
      <c r="E986" s="940"/>
      <c r="F986" s="941"/>
      <c r="G986" s="937" t="str">
        <f t="array" ref="G986">xlookup(F986,'Internal Staffing Calculator'!E:E,'Internal Staffing Calculator'!C:C,"")</f>
        <v/>
      </c>
      <c r="H986" s="932" t="str">
        <f t="array" ref="H986">if(F986&lt;&gt;"", iferror(index('Internal Staffing Calculator'!B$8:B23500,match(F986,'Internal Staffing Calculator'!E$8:E23500,0)), "Not In Budget"),"")</f>
        <v/>
      </c>
      <c r="I986" s="184"/>
      <c r="J986" s="932">
        <f t="shared" si="1"/>
        <v>0</v>
      </c>
      <c r="K986" s="932">
        <f t="shared" si="2"/>
        <v>0</v>
      </c>
      <c r="L986" s="938" t="str">
        <f t="array" ref="L986">iferror(index('Internal Staffing Calculator'!F$8:F23500,match($F986,'Internal Staffing Calculator'!$E$8:$E23500,0),0),"")</f>
        <v/>
      </c>
    </row>
    <row r="987">
      <c r="A987" s="454"/>
      <c r="B987" s="927"/>
      <c r="C987" s="580"/>
      <c r="D987" s="939"/>
      <c r="E987" s="940"/>
      <c r="F987" s="941"/>
      <c r="G987" s="937" t="str">
        <f t="array" ref="G987">xlookup(F987,'Internal Staffing Calculator'!E:E,'Internal Staffing Calculator'!C:C,"")</f>
        <v/>
      </c>
      <c r="H987" s="932" t="str">
        <f t="array" ref="H987">if(F987&lt;&gt;"", iferror(index('Internal Staffing Calculator'!B$8:B23500,match(F987,'Internal Staffing Calculator'!E$8:E23500,0)), "Not In Budget"),"")</f>
        <v/>
      </c>
      <c r="I987" s="184"/>
      <c r="J987" s="932">
        <f t="shared" si="1"/>
        <v>0</v>
      </c>
      <c r="K987" s="932">
        <f t="shared" si="2"/>
        <v>0</v>
      </c>
      <c r="L987" s="938" t="str">
        <f t="array" ref="L987">iferror(index('Internal Staffing Calculator'!F$8:F23500,match($F987,'Internal Staffing Calculator'!$E$8:$E23500,0),0),"")</f>
        <v/>
      </c>
    </row>
    <row r="988">
      <c r="A988" s="454"/>
      <c r="B988" s="927"/>
      <c r="C988" s="580"/>
      <c r="D988" s="939"/>
      <c r="E988" s="940"/>
      <c r="F988" s="941"/>
      <c r="G988" s="937" t="str">
        <f t="array" ref="G988">xlookup(F988,'Internal Staffing Calculator'!E:E,'Internal Staffing Calculator'!C:C,"")</f>
        <v/>
      </c>
      <c r="H988" s="932" t="str">
        <f t="array" ref="H988">if(F988&lt;&gt;"", iferror(index('Internal Staffing Calculator'!B$8:B23500,match(F988,'Internal Staffing Calculator'!E$8:E23500,0)), "Not In Budget"),"")</f>
        <v/>
      </c>
      <c r="I988" s="184"/>
      <c r="J988" s="932">
        <f t="shared" si="1"/>
        <v>0</v>
      </c>
      <c r="K988" s="932">
        <f t="shared" si="2"/>
        <v>0</v>
      </c>
      <c r="L988" s="938" t="str">
        <f t="array" ref="L988">iferror(index('Internal Staffing Calculator'!F$8:F23500,match($F988,'Internal Staffing Calculator'!$E$8:$E23500,0),0),"")</f>
        <v/>
      </c>
    </row>
    <row r="989">
      <c r="A989" s="454"/>
      <c r="B989" s="927"/>
      <c r="C989" s="580"/>
      <c r="D989" s="939"/>
      <c r="E989" s="940"/>
      <c r="F989" s="941"/>
      <c r="G989" s="937" t="str">
        <f t="array" ref="G989">xlookup(F989,'Internal Staffing Calculator'!E:E,'Internal Staffing Calculator'!C:C,"")</f>
        <v/>
      </c>
      <c r="H989" s="932" t="str">
        <f t="array" ref="H989">if(F989&lt;&gt;"", iferror(index('Internal Staffing Calculator'!B$8:B23500,match(F989,'Internal Staffing Calculator'!E$8:E23500,0)), "Not In Budget"),"")</f>
        <v/>
      </c>
      <c r="I989" s="184"/>
      <c r="J989" s="932">
        <f t="shared" si="1"/>
        <v>0</v>
      </c>
      <c r="K989" s="932">
        <f t="shared" si="2"/>
        <v>0</v>
      </c>
      <c r="L989" s="938" t="str">
        <f t="array" ref="L989">iferror(index('Internal Staffing Calculator'!F$8:F23500,match($F989,'Internal Staffing Calculator'!$E$8:$E23500,0),0),"")</f>
        <v/>
      </c>
    </row>
    <row r="990">
      <c r="A990" s="454"/>
      <c r="B990" s="927"/>
      <c r="C990" s="580"/>
      <c r="D990" s="939"/>
      <c r="E990" s="940"/>
      <c r="F990" s="941"/>
      <c r="G990" s="937" t="str">
        <f t="array" ref="G990">xlookup(F990,'Internal Staffing Calculator'!E:E,'Internal Staffing Calculator'!C:C,"")</f>
        <v/>
      </c>
      <c r="H990" s="932" t="str">
        <f t="array" ref="H990">if(F990&lt;&gt;"", iferror(index('Internal Staffing Calculator'!B$8:B23500,match(F990,'Internal Staffing Calculator'!E$8:E23500,0)), "Not In Budget"),"")</f>
        <v/>
      </c>
      <c r="I990" s="184"/>
      <c r="J990" s="932">
        <f t="shared" si="1"/>
        <v>0</v>
      </c>
      <c r="K990" s="932">
        <f t="shared" si="2"/>
        <v>0</v>
      </c>
      <c r="L990" s="938" t="str">
        <f t="array" ref="L990">iferror(index('Internal Staffing Calculator'!F$8:F23500,match($F990,'Internal Staffing Calculator'!$E$8:$E23500,0),0),"")</f>
        <v/>
      </c>
    </row>
    <row r="991">
      <c r="A991" s="454"/>
      <c r="B991" s="927"/>
      <c r="C991" s="580"/>
      <c r="D991" s="939"/>
      <c r="E991" s="940"/>
      <c r="F991" s="941"/>
      <c r="G991" s="937" t="str">
        <f t="array" ref="G991">xlookup(F991,'Internal Staffing Calculator'!E:E,'Internal Staffing Calculator'!C:C,"")</f>
        <v/>
      </c>
      <c r="H991" s="932" t="str">
        <f t="array" ref="H991">if(F991&lt;&gt;"", iferror(index('Internal Staffing Calculator'!B$8:B23500,match(F991,'Internal Staffing Calculator'!E$8:E23500,0)), "Not In Budget"),"")</f>
        <v/>
      </c>
      <c r="I991" s="184"/>
      <c r="J991" s="932">
        <f t="shared" si="1"/>
        <v>0</v>
      </c>
      <c r="K991" s="932">
        <f t="shared" si="2"/>
        <v>0</v>
      </c>
      <c r="L991" s="938" t="str">
        <f t="array" ref="L991">iferror(index('Internal Staffing Calculator'!F$8:F23500,match($F991,'Internal Staffing Calculator'!$E$8:$E23500,0),0),"")</f>
        <v/>
      </c>
    </row>
    <row r="992">
      <c r="A992" s="454"/>
      <c r="B992" s="927"/>
      <c r="C992" s="580"/>
      <c r="D992" s="939"/>
      <c r="E992" s="940"/>
      <c r="F992" s="941"/>
      <c r="G992" s="937" t="str">
        <f t="array" ref="G992">xlookup(F992,'Internal Staffing Calculator'!E:E,'Internal Staffing Calculator'!C:C,"")</f>
        <v/>
      </c>
      <c r="H992" s="932" t="str">
        <f t="array" ref="H992">if(F992&lt;&gt;"", iferror(index('Internal Staffing Calculator'!B$8:B23500,match(F992,'Internal Staffing Calculator'!E$8:E23500,0)), "Not In Budget"),"")</f>
        <v/>
      </c>
      <c r="I992" s="184"/>
      <c r="J992" s="932">
        <f t="shared" si="1"/>
        <v>0</v>
      </c>
      <c r="K992" s="932">
        <f t="shared" si="2"/>
        <v>0</v>
      </c>
      <c r="L992" s="938" t="str">
        <f t="array" ref="L992">iferror(index('Internal Staffing Calculator'!F$8:F23500,match($F992,'Internal Staffing Calculator'!$E$8:$E23500,0),0),"")</f>
        <v/>
      </c>
    </row>
    <row r="993">
      <c r="A993" s="454"/>
      <c r="B993" s="927"/>
      <c r="C993" s="580"/>
      <c r="D993" s="939"/>
      <c r="E993" s="940"/>
      <c r="F993" s="941"/>
      <c r="G993" s="937" t="str">
        <f t="array" ref="G993">xlookup(F993,'Internal Staffing Calculator'!E:E,'Internal Staffing Calculator'!C:C,"")</f>
        <v/>
      </c>
      <c r="H993" s="932" t="str">
        <f t="array" ref="H993">if(F993&lt;&gt;"", iferror(index('Internal Staffing Calculator'!B$8:B23500,match(F993,'Internal Staffing Calculator'!E$8:E23500,0)), "Not In Budget"),"")</f>
        <v/>
      </c>
      <c r="I993" s="184"/>
      <c r="J993" s="932">
        <f t="shared" si="1"/>
        <v>0</v>
      </c>
      <c r="K993" s="932">
        <f t="shared" si="2"/>
        <v>0</v>
      </c>
      <c r="L993" s="938" t="str">
        <f t="array" ref="L993">iferror(index('Internal Staffing Calculator'!F$8:F23500,match($F993,'Internal Staffing Calculator'!$E$8:$E23500,0),0),"")</f>
        <v/>
      </c>
    </row>
    <row r="994">
      <c r="A994" s="454"/>
      <c r="B994" s="927"/>
      <c r="C994" s="580"/>
      <c r="D994" s="939"/>
      <c r="E994" s="940"/>
      <c r="F994" s="941"/>
      <c r="G994" s="937" t="str">
        <f t="array" ref="G994">xlookup(F994,'Internal Staffing Calculator'!E:E,'Internal Staffing Calculator'!C:C,"")</f>
        <v/>
      </c>
      <c r="H994" s="932" t="str">
        <f t="array" ref="H994">if(F994&lt;&gt;"", iferror(index('Internal Staffing Calculator'!B$8:B23500,match(F994,'Internal Staffing Calculator'!E$8:E23500,0)), "Not In Budget"),"")</f>
        <v/>
      </c>
      <c r="I994" s="184"/>
      <c r="J994" s="932">
        <f t="shared" si="1"/>
        <v>0</v>
      </c>
      <c r="K994" s="932">
        <f t="shared" si="2"/>
        <v>0</v>
      </c>
      <c r="L994" s="938" t="str">
        <f t="array" ref="L994">iferror(index('Internal Staffing Calculator'!F$8:F23500,match($F994,'Internal Staffing Calculator'!$E$8:$E23500,0),0),"")</f>
        <v/>
      </c>
    </row>
    <row r="995">
      <c r="A995" s="454"/>
      <c r="B995" s="927"/>
      <c r="C995" s="580"/>
      <c r="D995" s="939"/>
      <c r="E995" s="940"/>
      <c r="F995" s="941"/>
      <c r="G995" s="937" t="str">
        <f t="array" ref="G995">xlookup(F995,'Internal Staffing Calculator'!E:E,'Internal Staffing Calculator'!C:C,"")</f>
        <v/>
      </c>
      <c r="H995" s="932" t="str">
        <f t="array" ref="H995">if(F995&lt;&gt;"", iferror(index('Internal Staffing Calculator'!B$8:B23500,match(F995,'Internal Staffing Calculator'!E$8:E23500,0)), "Not In Budget"),"")</f>
        <v/>
      </c>
      <c r="I995" s="184"/>
      <c r="J995" s="932">
        <f t="shared" si="1"/>
        <v>0</v>
      </c>
      <c r="K995" s="932">
        <f t="shared" si="2"/>
        <v>0</v>
      </c>
      <c r="L995" s="938" t="str">
        <f t="array" ref="L995">iferror(index('Internal Staffing Calculator'!F$8:F23500,match($F995,'Internal Staffing Calculator'!$E$8:$E23500,0),0),"")</f>
        <v/>
      </c>
    </row>
    <row r="996">
      <c r="A996" s="454"/>
      <c r="B996" s="927"/>
      <c r="C996" s="580"/>
      <c r="D996" s="939"/>
      <c r="E996" s="940"/>
      <c r="F996" s="941"/>
      <c r="G996" s="937" t="str">
        <f t="array" ref="G996">xlookup(F996,'Internal Staffing Calculator'!E:E,'Internal Staffing Calculator'!C:C,"")</f>
        <v/>
      </c>
      <c r="H996" s="932" t="str">
        <f t="array" ref="H996">if(F996&lt;&gt;"", iferror(index('Internal Staffing Calculator'!B$8:B23500,match(F996,'Internal Staffing Calculator'!E$8:E23500,0)), "Not In Budget"),"")</f>
        <v/>
      </c>
      <c r="I996" s="184"/>
      <c r="J996" s="932">
        <f t="shared" si="1"/>
        <v>0</v>
      </c>
      <c r="K996" s="932">
        <f t="shared" si="2"/>
        <v>0</v>
      </c>
      <c r="L996" s="938" t="str">
        <f t="array" ref="L996">iferror(index('Internal Staffing Calculator'!F$8:F23500,match($F996,'Internal Staffing Calculator'!$E$8:$E23500,0),0),"")</f>
        <v/>
      </c>
    </row>
    <row r="997">
      <c r="A997" s="454"/>
      <c r="B997" s="927"/>
      <c r="C997" s="580"/>
      <c r="D997" s="939"/>
      <c r="E997" s="940"/>
      <c r="F997" s="941"/>
      <c r="G997" s="937" t="str">
        <f t="array" ref="G997">xlookup(F997,'Internal Staffing Calculator'!E:E,'Internal Staffing Calculator'!C:C,"")</f>
        <v/>
      </c>
      <c r="H997" s="932" t="str">
        <f t="array" ref="H997">if(F997&lt;&gt;"", iferror(index('Internal Staffing Calculator'!B$8:B23500,match(F997,'Internal Staffing Calculator'!E$8:E23500,0)), "Not In Budget"),"")</f>
        <v/>
      </c>
      <c r="I997" s="184"/>
      <c r="J997" s="932">
        <f t="shared" si="1"/>
        <v>0</v>
      </c>
      <c r="K997" s="932">
        <f t="shared" si="2"/>
        <v>0</v>
      </c>
      <c r="L997" s="938" t="str">
        <f t="array" ref="L997">iferror(index('Internal Staffing Calculator'!F$8:F23500,match($F997,'Internal Staffing Calculator'!$E$8:$E23500,0),0),"")</f>
        <v/>
      </c>
    </row>
    <row r="998">
      <c r="A998" s="454"/>
      <c r="B998" s="927"/>
      <c r="C998" s="580"/>
      <c r="D998" s="939"/>
      <c r="E998" s="940"/>
      <c r="F998" s="941"/>
      <c r="G998" s="937" t="str">
        <f t="array" ref="G998">xlookup(F998,'Internal Staffing Calculator'!E:E,'Internal Staffing Calculator'!C:C,"")</f>
        <v/>
      </c>
      <c r="H998" s="932" t="str">
        <f t="array" ref="H998">if(F998&lt;&gt;"", iferror(index('Internal Staffing Calculator'!B$8:B23500,match(F998,'Internal Staffing Calculator'!E$8:E23500,0)), "Not In Budget"),"")</f>
        <v/>
      </c>
      <c r="I998" s="184"/>
      <c r="J998" s="932">
        <f t="shared" si="1"/>
        <v>0</v>
      </c>
      <c r="K998" s="932">
        <f t="shared" si="2"/>
        <v>0</v>
      </c>
      <c r="L998" s="938" t="str">
        <f t="array" ref="L998">iferror(index('Internal Staffing Calculator'!F$8:F23500,match($F998,'Internal Staffing Calculator'!$E$8:$E23500,0),0),"")</f>
        <v/>
      </c>
    </row>
    <row r="999">
      <c r="A999" s="454"/>
      <c r="B999" s="927"/>
      <c r="C999" s="580"/>
      <c r="D999" s="939"/>
      <c r="E999" s="940"/>
      <c r="F999" s="941"/>
      <c r="G999" s="937" t="str">
        <f t="array" ref="G999">xlookup(F999,'Internal Staffing Calculator'!E:E,'Internal Staffing Calculator'!C:C,"")</f>
        <v/>
      </c>
      <c r="H999" s="932" t="str">
        <f t="array" ref="H999">if(F999&lt;&gt;"", iferror(index('Internal Staffing Calculator'!B$8:B23500,match(F999,'Internal Staffing Calculator'!E$8:E23500,0)), "Not In Budget"),"")</f>
        <v/>
      </c>
      <c r="I999" s="184"/>
      <c r="J999" s="932">
        <f t="shared" si="1"/>
        <v>0</v>
      </c>
      <c r="K999" s="932">
        <f t="shared" si="2"/>
        <v>0</v>
      </c>
      <c r="L999" s="938" t="str">
        <f t="array" ref="L999">iferror(index('Internal Staffing Calculator'!F$8:F23500,match($F999,'Internal Staffing Calculator'!$E$8:$E23500,0),0),"")</f>
        <v/>
      </c>
    </row>
    <row r="1000">
      <c r="A1000" s="454"/>
      <c r="B1000" s="927"/>
      <c r="C1000" s="580"/>
      <c r="D1000" s="939"/>
      <c r="E1000" s="940"/>
      <c r="F1000" s="941"/>
      <c r="G1000" s="937" t="str">
        <f t="array" ref="G1000">xlookup(F1000,'Internal Staffing Calculator'!E:E,'Internal Staffing Calculator'!C:C,"")</f>
        <v/>
      </c>
      <c r="H1000" s="932" t="str">
        <f t="array" ref="H1000">if(F1000&lt;&gt;"", iferror(index('Internal Staffing Calculator'!B$8:B23500,match(F1000,'Internal Staffing Calculator'!E$8:E23500,0)), "Not In Budget"),"")</f>
        <v/>
      </c>
      <c r="I1000" s="184"/>
      <c r="J1000" s="932">
        <f t="shared" si="1"/>
        <v>0</v>
      </c>
      <c r="K1000" s="932">
        <f t="shared" si="2"/>
        <v>0</v>
      </c>
      <c r="L1000" s="938" t="str">
        <f t="array" ref="L1000">iferror(index('Internal Staffing Calculator'!F$8:F23500,match($F1000,'Internal Staffing Calculator'!$E$8:$E23500,0),0),"")</f>
        <v/>
      </c>
    </row>
    <row r="1001">
      <c r="A1001" s="454"/>
      <c r="B1001" s="927"/>
      <c r="C1001" s="580"/>
      <c r="D1001" s="939"/>
      <c r="E1001" s="940"/>
      <c r="F1001" s="941"/>
      <c r="G1001" s="937" t="str">
        <f t="array" ref="G1001">xlookup(F1001,'Internal Staffing Calculator'!E:E,'Internal Staffing Calculator'!C:C,"")</f>
        <v/>
      </c>
      <c r="H1001" s="932" t="str">
        <f t="array" ref="H1001">if(F1001&lt;&gt;"", iferror(index('Internal Staffing Calculator'!B$8:B23500,match(F1001,'Internal Staffing Calculator'!E$8:E23500,0)), "Not In Budget"),"")</f>
        <v/>
      </c>
      <c r="I1001" s="184"/>
      <c r="J1001" s="932">
        <f t="shared" si="1"/>
        <v>0</v>
      </c>
      <c r="K1001" s="932">
        <f t="shared" si="2"/>
        <v>0</v>
      </c>
      <c r="L1001" s="938" t="str">
        <f t="array" ref="L1001">iferror(index('Internal Staffing Calculator'!F$8:F23500,match($F1001,'Internal Staffing Calculator'!$E$8:$E23500,0),0),"")</f>
        <v/>
      </c>
    </row>
    <row r="1002">
      <c r="A1002" s="454"/>
      <c r="B1002" s="927"/>
      <c r="C1002" s="580"/>
      <c r="D1002" s="939"/>
      <c r="E1002" s="940"/>
      <c r="F1002" s="941"/>
      <c r="G1002" s="937" t="str">
        <f t="array" ref="G1002">xlookup(F1002,'Internal Staffing Calculator'!E:E,'Internal Staffing Calculator'!C:C,"")</f>
        <v/>
      </c>
      <c r="H1002" s="932" t="str">
        <f t="array" ref="H1002">if(F1002&lt;&gt;"", iferror(index('Internal Staffing Calculator'!B$8:B23500,match(F1002,'Internal Staffing Calculator'!E$8:E23500,0)), "Not In Budget"),"")</f>
        <v/>
      </c>
      <c r="I1002" s="184"/>
      <c r="J1002" s="932">
        <f t="shared" si="1"/>
        <v>0</v>
      </c>
      <c r="K1002" s="932">
        <f t="shared" si="2"/>
        <v>0</v>
      </c>
      <c r="L1002" s="938" t="str">
        <f t="array" ref="L1002">iferror(index('Internal Staffing Calculator'!F$8:F23500,match($F1002,'Internal Staffing Calculator'!$E$8:$E23500,0),0),"")</f>
        <v/>
      </c>
    </row>
    <row r="1003">
      <c r="A1003" s="454"/>
      <c r="B1003" s="927"/>
      <c r="C1003" s="580"/>
      <c r="D1003" s="939"/>
      <c r="E1003" s="940"/>
      <c r="F1003" s="941"/>
      <c r="G1003" s="937" t="str">
        <f t="array" ref="G1003">xlookup(F1003,'Internal Staffing Calculator'!E:E,'Internal Staffing Calculator'!C:C,"")</f>
        <v/>
      </c>
      <c r="H1003" s="932" t="str">
        <f t="array" ref="H1003">if(F1003&lt;&gt;"", iferror(index('Internal Staffing Calculator'!B$8:B23500,match(F1003,'Internal Staffing Calculator'!E$8:E23500,0)), "Not In Budget"),"")</f>
        <v/>
      </c>
      <c r="I1003" s="184"/>
      <c r="J1003" s="932">
        <f t="shared" si="1"/>
        <v>0</v>
      </c>
      <c r="K1003" s="932">
        <f t="shared" si="2"/>
        <v>0</v>
      </c>
      <c r="L1003" s="938" t="str">
        <f t="array" ref="L1003">iferror(index('Internal Staffing Calculator'!F$8:F23500,match($F1003,'Internal Staffing Calculator'!$E$8:$E23500,0),0),"")</f>
        <v/>
      </c>
    </row>
    <row r="1004">
      <c r="A1004" s="454"/>
      <c r="B1004" s="927"/>
      <c r="C1004" s="580"/>
      <c r="D1004" s="939"/>
      <c r="E1004" s="940"/>
      <c r="F1004" s="941"/>
      <c r="G1004" s="937" t="str">
        <f t="array" ref="G1004">xlookup(F1004,'Internal Staffing Calculator'!E:E,'Internal Staffing Calculator'!C:C,"")</f>
        <v/>
      </c>
      <c r="H1004" s="932" t="str">
        <f t="array" ref="H1004">if(F1004&lt;&gt;"", iferror(index('Internal Staffing Calculator'!B$8:B23500,match(F1004,'Internal Staffing Calculator'!E$8:E23500,0)), "Not In Budget"),"")</f>
        <v/>
      </c>
      <c r="I1004" s="184"/>
      <c r="J1004" s="932">
        <f t="shared" si="1"/>
        <v>0</v>
      </c>
      <c r="K1004" s="932">
        <f t="shared" si="2"/>
        <v>0</v>
      </c>
      <c r="L1004" s="938" t="str">
        <f t="array" ref="L1004">iferror(index('Internal Staffing Calculator'!F$8:F23500,match($F1004,'Internal Staffing Calculator'!$E$8:$E23500,0),0),"")</f>
        <v/>
      </c>
    </row>
    <row r="1005">
      <c r="A1005" s="454"/>
      <c r="B1005" s="927"/>
      <c r="C1005" s="580"/>
      <c r="D1005" s="939"/>
      <c r="E1005" s="940"/>
      <c r="F1005" s="941"/>
      <c r="G1005" s="937" t="str">
        <f t="array" ref="G1005">xlookup(F1005,'Internal Staffing Calculator'!E:E,'Internal Staffing Calculator'!C:C,"")</f>
        <v/>
      </c>
      <c r="H1005" s="932" t="str">
        <f t="array" ref="H1005">if(F1005&lt;&gt;"", iferror(index('Internal Staffing Calculator'!B$8:B23500,match(F1005,'Internal Staffing Calculator'!E$8:E23500,0)), "Not In Budget"),"")</f>
        <v/>
      </c>
      <c r="I1005" s="184"/>
      <c r="J1005" s="932">
        <f t="shared" si="1"/>
        <v>0</v>
      </c>
      <c r="K1005" s="932">
        <f t="shared" si="2"/>
        <v>0</v>
      </c>
      <c r="L1005" s="938" t="str">
        <f t="array" ref="L1005">iferror(index('Internal Staffing Calculator'!F$8:F23500,match($F1005,'Internal Staffing Calculator'!$E$8:$E23500,0),0),"")</f>
        <v/>
      </c>
    </row>
    <row r="1006">
      <c r="A1006" s="454"/>
      <c r="B1006" s="927"/>
      <c r="C1006" s="580"/>
      <c r="D1006" s="939"/>
      <c r="E1006" s="940"/>
      <c r="F1006" s="941"/>
      <c r="G1006" s="937" t="str">
        <f t="array" ref="G1006">xlookup(F1006,'Internal Staffing Calculator'!E:E,'Internal Staffing Calculator'!C:C,"")</f>
        <v/>
      </c>
      <c r="H1006" s="932" t="str">
        <f t="array" ref="H1006">if(F1006&lt;&gt;"", iferror(index('Internal Staffing Calculator'!B$8:B23500,match(F1006,'Internal Staffing Calculator'!E$8:E23500,0)), "Not In Budget"),"")</f>
        <v/>
      </c>
      <c r="I1006" s="184"/>
      <c r="J1006" s="932">
        <f t="shared" si="1"/>
        <v>0</v>
      </c>
      <c r="K1006" s="932">
        <f t="shared" si="2"/>
        <v>0</v>
      </c>
      <c r="L1006" s="938" t="str">
        <f t="array" ref="L1006">iferror(index('Internal Staffing Calculator'!F$8:F23500,match($F1006,'Internal Staffing Calculator'!$E$8:$E23500,0),0),"")</f>
        <v/>
      </c>
    </row>
    <row r="1007">
      <c r="A1007" s="454"/>
      <c r="B1007" s="927"/>
      <c r="C1007" s="580"/>
      <c r="D1007" s="939"/>
      <c r="E1007" s="940"/>
      <c r="F1007" s="941"/>
      <c r="G1007" s="937" t="str">
        <f t="array" ref="G1007">xlookup(F1007,'Internal Staffing Calculator'!E:E,'Internal Staffing Calculator'!C:C,"")</f>
        <v/>
      </c>
      <c r="H1007" s="932" t="str">
        <f t="array" ref="H1007">if(F1007&lt;&gt;"", iferror(index('Internal Staffing Calculator'!B$8:B23500,match(F1007,'Internal Staffing Calculator'!E$8:E23500,0)), "Not In Budget"),"")</f>
        <v/>
      </c>
      <c r="I1007" s="184"/>
      <c r="J1007" s="932">
        <f t="shared" si="1"/>
        <v>0</v>
      </c>
      <c r="K1007" s="932">
        <f t="shared" si="2"/>
        <v>0</v>
      </c>
      <c r="L1007" s="938" t="str">
        <f t="array" ref="L1007">iferror(index('Internal Staffing Calculator'!F$8:F23500,match($F1007,'Internal Staffing Calculator'!$E$8:$E23500,0),0),"")</f>
        <v/>
      </c>
    </row>
    <row r="1008">
      <c r="A1008" s="454"/>
      <c r="B1008" s="927"/>
      <c r="C1008" s="580"/>
      <c r="D1008" s="939"/>
      <c r="E1008" s="940"/>
      <c r="F1008" s="941"/>
      <c r="G1008" s="937" t="str">
        <f t="array" ref="G1008">xlookup(F1008,'Internal Staffing Calculator'!E:E,'Internal Staffing Calculator'!C:C,"")</f>
        <v/>
      </c>
      <c r="H1008" s="932" t="str">
        <f t="array" ref="H1008">if(F1008&lt;&gt;"", iferror(index('Internal Staffing Calculator'!B$8:B23500,match(F1008,'Internal Staffing Calculator'!E$8:E23500,0)), "Not In Budget"),"")</f>
        <v/>
      </c>
      <c r="I1008" s="184"/>
      <c r="J1008" s="932">
        <f t="shared" si="1"/>
        <v>0</v>
      </c>
      <c r="K1008" s="932">
        <f t="shared" si="2"/>
        <v>0</v>
      </c>
      <c r="L1008" s="938" t="str">
        <f t="array" ref="L1008">iferror(index('Internal Staffing Calculator'!F$8:F23500,match($F1008,'Internal Staffing Calculator'!$E$8:$E23500,0),0),"")</f>
        <v/>
      </c>
    </row>
    <row r="1009">
      <c r="A1009" s="454"/>
      <c r="B1009" s="927"/>
      <c r="C1009" s="580"/>
      <c r="D1009" s="939"/>
      <c r="E1009" s="940"/>
      <c r="F1009" s="941"/>
      <c r="G1009" s="937" t="str">
        <f t="array" ref="G1009">xlookup(F1009,'Internal Staffing Calculator'!E:E,'Internal Staffing Calculator'!C:C,"")</f>
        <v/>
      </c>
      <c r="H1009" s="932" t="str">
        <f t="array" ref="H1009">if(F1009&lt;&gt;"", iferror(index('Internal Staffing Calculator'!B$8:B23500,match(F1009,'Internal Staffing Calculator'!E$8:E23500,0)), "Not In Budget"),"")</f>
        <v/>
      </c>
      <c r="I1009" s="184"/>
      <c r="J1009" s="932">
        <f t="shared" si="1"/>
        <v>0</v>
      </c>
      <c r="K1009" s="932">
        <f t="shared" si="2"/>
        <v>0</v>
      </c>
      <c r="L1009" s="938" t="str">
        <f t="array" ref="L1009">iferror(index('Internal Staffing Calculator'!F$8:F23500,match($F1009,'Internal Staffing Calculator'!$E$8:$E23500,0),0),"")</f>
        <v/>
      </c>
    </row>
    <row r="1010">
      <c r="A1010" s="454"/>
      <c r="B1010" s="927"/>
      <c r="C1010" s="580"/>
      <c r="D1010" s="939"/>
      <c r="E1010" s="940"/>
      <c r="F1010" s="941"/>
      <c r="G1010" s="937" t="str">
        <f t="array" ref="G1010">xlookup(F1010,'Internal Staffing Calculator'!E:E,'Internal Staffing Calculator'!C:C,"")</f>
        <v/>
      </c>
      <c r="H1010" s="932" t="str">
        <f t="array" ref="H1010">if(F1010&lt;&gt;"", iferror(index('Internal Staffing Calculator'!B$8:B23500,match(F1010,'Internal Staffing Calculator'!E$8:E23500,0)), "Not In Budget"),"")</f>
        <v/>
      </c>
      <c r="I1010" s="184"/>
      <c r="J1010" s="932">
        <f t="shared" si="1"/>
        <v>0</v>
      </c>
      <c r="K1010" s="932">
        <f t="shared" si="2"/>
        <v>0</v>
      </c>
      <c r="L1010" s="938" t="str">
        <f t="array" ref="L1010">iferror(index('Internal Staffing Calculator'!F$8:F23500,match($F1010,'Internal Staffing Calculator'!$E$8:$E23500,0),0),"")</f>
        <v/>
      </c>
    </row>
    <row r="1011">
      <c r="A1011" s="454"/>
      <c r="B1011" s="927"/>
      <c r="C1011" s="580"/>
      <c r="D1011" s="939"/>
      <c r="E1011" s="940"/>
      <c r="F1011" s="941"/>
      <c r="G1011" s="937" t="str">
        <f t="array" ref="G1011">xlookup(F1011,'Internal Staffing Calculator'!E:E,'Internal Staffing Calculator'!C:C,"")</f>
        <v/>
      </c>
      <c r="H1011" s="932" t="str">
        <f t="array" ref="H1011">if(F1011&lt;&gt;"", iferror(index('Internal Staffing Calculator'!B$8:B23500,match(F1011,'Internal Staffing Calculator'!E$8:E23500,0)), "Not In Budget"),"")</f>
        <v/>
      </c>
      <c r="I1011" s="184"/>
      <c r="J1011" s="932">
        <f t="shared" si="1"/>
        <v>0</v>
      </c>
      <c r="K1011" s="932">
        <f t="shared" si="2"/>
        <v>0</v>
      </c>
      <c r="L1011" s="938" t="str">
        <f t="array" ref="L1011">iferror(index('Internal Staffing Calculator'!F$8:F23500,match($F1011,'Internal Staffing Calculator'!$E$8:$E23500,0),0),"")</f>
        <v/>
      </c>
    </row>
    <row r="1012">
      <c r="A1012" s="454"/>
      <c r="B1012" s="927"/>
      <c r="C1012" s="580"/>
      <c r="D1012" s="939"/>
      <c r="E1012" s="940"/>
      <c r="F1012" s="941"/>
      <c r="G1012" s="937" t="str">
        <f t="array" ref="G1012">xlookup(F1012,'Internal Staffing Calculator'!E:E,'Internal Staffing Calculator'!C:C,"")</f>
        <v/>
      </c>
      <c r="H1012" s="932" t="str">
        <f t="array" ref="H1012">if(F1012&lt;&gt;"", iferror(index('Internal Staffing Calculator'!B$8:B23500,match(F1012,'Internal Staffing Calculator'!E$8:E23500,0)), "Not In Budget"),"")</f>
        <v/>
      </c>
      <c r="I1012" s="184"/>
      <c r="J1012" s="932">
        <f t="shared" si="1"/>
        <v>0</v>
      </c>
      <c r="K1012" s="932">
        <f t="shared" si="2"/>
        <v>0</v>
      </c>
      <c r="L1012" s="938" t="str">
        <f t="array" ref="L1012">iferror(index('Internal Staffing Calculator'!F$8:F23500,match($F1012,'Internal Staffing Calculator'!$E$8:$E23500,0),0),"")</f>
        <v/>
      </c>
    </row>
    <row r="1013">
      <c r="A1013" s="454"/>
      <c r="B1013" s="927"/>
      <c r="C1013" s="580"/>
      <c r="D1013" s="939"/>
      <c r="E1013" s="940"/>
      <c r="F1013" s="941"/>
      <c r="G1013" s="937" t="str">
        <f t="array" ref="G1013">xlookup(F1013,'Internal Staffing Calculator'!E:E,'Internal Staffing Calculator'!C:C,"")</f>
        <v/>
      </c>
      <c r="H1013" s="932" t="str">
        <f t="array" ref="H1013">if(F1013&lt;&gt;"", iferror(index('Internal Staffing Calculator'!B$8:B23500,match(F1013,'Internal Staffing Calculator'!E$8:E23500,0)), "Not In Budget"),"")</f>
        <v/>
      </c>
      <c r="I1013" s="184"/>
      <c r="J1013" s="932">
        <f t="shared" si="1"/>
        <v>0</v>
      </c>
      <c r="K1013" s="932">
        <f t="shared" si="2"/>
        <v>0</v>
      </c>
      <c r="L1013" s="938" t="str">
        <f t="array" ref="L1013">iferror(index('Internal Staffing Calculator'!F$8:F23500,match($F1013,'Internal Staffing Calculator'!$E$8:$E23500,0),0),"")</f>
        <v/>
      </c>
    </row>
    <row r="1014">
      <c r="A1014" s="454"/>
      <c r="B1014" s="927"/>
      <c r="C1014" s="580"/>
      <c r="D1014" s="939"/>
      <c r="E1014" s="940"/>
      <c r="F1014" s="941"/>
      <c r="G1014" s="937" t="str">
        <f t="array" ref="G1014">xlookup(F1014,'Internal Staffing Calculator'!E:E,'Internal Staffing Calculator'!C:C,"")</f>
        <v/>
      </c>
      <c r="H1014" s="932" t="str">
        <f t="array" ref="H1014">if(F1014&lt;&gt;"", iferror(index('Internal Staffing Calculator'!B$8:B23500,match(F1014,'Internal Staffing Calculator'!E$8:E23500,0)), "Not In Budget"),"")</f>
        <v/>
      </c>
      <c r="I1014" s="184"/>
      <c r="J1014" s="932">
        <f t="shared" si="1"/>
        <v>0</v>
      </c>
      <c r="K1014" s="932">
        <f t="shared" si="2"/>
        <v>0</v>
      </c>
      <c r="L1014" s="938" t="str">
        <f t="array" ref="L1014">iferror(index('Internal Staffing Calculator'!F$8:F23500,match($F1014,'Internal Staffing Calculator'!$E$8:$E23500,0),0),"")</f>
        <v/>
      </c>
    </row>
    <row r="1015">
      <c r="A1015" s="454"/>
      <c r="B1015" s="927"/>
      <c r="C1015" s="580"/>
      <c r="D1015" s="939"/>
      <c r="E1015" s="940"/>
      <c r="F1015" s="941"/>
      <c r="G1015" s="937" t="str">
        <f t="array" ref="G1015">xlookup(F1015,'Internal Staffing Calculator'!E:E,'Internal Staffing Calculator'!C:C,"")</f>
        <v/>
      </c>
      <c r="H1015" s="932" t="str">
        <f t="array" ref="H1015">if(F1015&lt;&gt;"", iferror(index('Internal Staffing Calculator'!B$8:B23500,match(F1015,'Internal Staffing Calculator'!E$8:E23500,0)), "Not In Budget"),"")</f>
        <v/>
      </c>
      <c r="I1015" s="184"/>
      <c r="J1015" s="932">
        <f t="shared" si="1"/>
        <v>0</v>
      </c>
      <c r="K1015" s="932">
        <f t="shared" si="2"/>
        <v>0</v>
      </c>
      <c r="L1015" s="938" t="str">
        <f t="array" ref="L1015">iferror(index('Internal Staffing Calculator'!F$8:F23500,match($F1015,'Internal Staffing Calculator'!$E$8:$E23500,0),0),"")</f>
        <v/>
      </c>
    </row>
    <row r="1016">
      <c r="A1016" s="454"/>
      <c r="B1016" s="927"/>
      <c r="C1016" s="580"/>
      <c r="D1016" s="939"/>
      <c r="E1016" s="940"/>
      <c r="F1016" s="941"/>
      <c r="G1016" s="937" t="str">
        <f t="array" ref="G1016">xlookup(F1016,'Internal Staffing Calculator'!E:E,'Internal Staffing Calculator'!C:C,"")</f>
        <v/>
      </c>
      <c r="H1016" s="932" t="str">
        <f t="array" ref="H1016">if(F1016&lt;&gt;"", iferror(index('Internal Staffing Calculator'!B$8:B23500,match(F1016,'Internal Staffing Calculator'!E$8:E23500,0)), "Not In Budget"),"")</f>
        <v/>
      </c>
      <c r="I1016" s="184"/>
      <c r="J1016" s="932">
        <f t="shared" si="1"/>
        <v>0</v>
      </c>
      <c r="K1016" s="932">
        <f t="shared" si="2"/>
        <v>0</v>
      </c>
      <c r="L1016" s="938" t="str">
        <f t="array" ref="L1016">iferror(index('Internal Staffing Calculator'!F$8:F23500,match($F1016,'Internal Staffing Calculator'!$E$8:$E23500,0),0),"")</f>
        <v/>
      </c>
    </row>
    <row r="1017">
      <c r="A1017" s="454"/>
      <c r="B1017" s="927"/>
      <c r="C1017" s="580"/>
      <c r="D1017" s="939"/>
      <c r="E1017" s="940"/>
      <c r="F1017" s="941"/>
      <c r="G1017" s="937" t="str">
        <f t="array" ref="G1017">xlookup(F1017,'Internal Staffing Calculator'!E:E,'Internal Staffing Calculator'!C:C,"")</f>
        <v/>
      </c>
      <c r="H1017" s="932" t="str">
        <f t="array" ref="H1017">if(F1017&lt;&gt;"", iferror(index('Internal Staffing Calculator'!B$8:B23500,match(F1017,'Internal Staffing Calculator'!E$8:E23500,0)), "Not In Budget"),"")</f>
        <v/>
      </c>
      <c r="I1017" s="184"/>
      <c r="J1017" s="932">
        <f t="shared" si="1"/>
        <v>0</v>
      </c>
      <c r="K1017" s="932">
        <f t="shared" si="2"/>
        <v>0</v>
      </c>
      <c r="L1017" s="938" t="str">
        <f t="array" ref="L1017">iferror(index('Internal Staffing Calculator'!F$8:F23500,match($F1017,'Internal Staffing Calculator'!$E$8:$E23500,0),0),"")</f>
        <v/>
      </c>
    </row>
    <row r="1018">
      <c r="A1018" s="454"/>
      <c r="B1018" s="927"/>
      <c r="C1018" s="580"/>
      <c r="D1018" s="939"/>
      <c r="E1018" s="940"/>
      <c r="F1018" s="941"/>
      <c r="G1018" s="937" t="str">
        <f t="array" ref="G1018">xlookup(F1018,'Internal Staffing Calculator'!E:E,'Internal Staffing Calculator'!C:C,"")</f>
        <v/>
      </c>
      <c r="H1018" s="932" t="str">
        <f t="array" ref="H1018">if(F1018&lt;&gt;"", iferror(index('Internal Staffing Calculator'!B$8:B23500,match(F1018,'Internal Staffing Calculator'!E$8:E23500,0)), "Not In Budget"),"")</f>
        <v/>
      </c>
      <c r="I1018" s="184"/>
      <c r="J1018" s="932">
        <f t="shared" si="1"/>
        <v>0</v>
      </c>
      <c r="K1018" s="932">
        <f t="shared" si="2"/>
        <v>0</v>
      </c>
      <c r="L1018" s="938" t="str">
        <f t="array" ref="L1018">iferror(index('Internal Staffing Calculator'!F$8:F23500,match($F1018,'Internal Staffing Calculator'!$E$8:$E23500,0),0),"")</f>
        <v/>
      </c>
    </row>
    <row r="1019">
      <c r="A1019" s="454"/>
      <c r="B1019" s="927"/>
      <c r="C1019" s="580"/>
      <c r="D1019" s="939"/>
      <c r="E1019" s="940"/>
      <c r="F1019" s="941"/>
      <c r="G1019" s="937" t="str">
        <f t="array" ref="G1019">xlookup(F1019,'Internal Staffing Calculator'!E:E,'Internal Staffing Calculator'!C:C,"")</f>
        <v/>
      </c>
      <c r="H1019" s="932" t="str">
        <f t="array" ref="H1019">if(F1019&lt;&gt;"", iferror(index('Internal Staffing Calculator'!B$8:B23500,match(F1019,'Internal Staffing Calculator'!E$8:E23500,0)), "Not In Budget"),"")</f>
        <v/>
      </c>
      <c r="I1019" s="184"/>
      <c r="J1019" s="932">
        <f t="shared" si="1"/>
        <v>0</v>
      </c>
      <c r="K1019" s="932">
        <f t="shared" si="2"/>
        <v>0</v>
      </c>
      <c r="L1019" s="938" t="str">
        <f t="array" ref="L1019">iferror(index('Internal Staffing Calculator'!F$8:F23500,match($F1019,'Internal Staffing Calculator'!$E$8:$E23500,0),0),"")</f>
        <v/>
      </c>
    </row>
    <row r="1020">
      <c r="A1020" s="454"/>
      <c r="B1020" s="927"/>
      <c r="C1020" s="580"/>
      <c r="D1020" s="939"/>
      <c r="E1020" s="940"/>
      <c r="F1020" s="941"/>
      <c r="G1020" s="937" t="str">
        <f t="array" ref="G1020">xlookup(F1020,'Internal Staffing Calculator'!E:E,'Internal Staffing Calculator'!C:C,"")</f>
        <v/>
      </c>
      <c r="H1020" s="932" t="str">
        <f t="array" ref="H1020">if(F1020&lt;&gt;"", iferror(index('Internal Staffing Calculator'!B$8:B23500,match(F1020,'Internal Staffing Calculator'!E$8:E23500,0)), "Not In Budget"),"")</f>
        <v/>
      </c>
      <c r="I1020" s="184"/>
      <c r="J1020" s="932">
        <f t="shared" si="1"/>
        <v>0</v>
      </c>
      <c r="K1020" s="932">
        <f t="shared" si="2"/>
        <v>0</v>
      </c>
      <c r="L1020" s="938" t="str">
        <f t="array" ref="L1020">iferror(index('Internal Staffing Calculator'!F$8:F23500,match($F1020,'Internal Staffing Calculator'!$E$8:$E23500,0),0),"")</f>
        <v/>
      </c>
    </row>
    <row r="1021">
      <c r="A1021" s="454"/>
      <c r="B1021" s="927"/>
      <c r="C1021" s="580"/>
      <c r="D1021" s="939"/>
      <c r="E1021" s="940"/>
      <c r="F1021" s="941"/>
      <c r="G1021" s="937" t="str">
        <f t="array" ref="G1021">xlookup(F1021,'Internal Staffing Calculator'!E:E,'Internal Staffing Calculator'!C:C,"")</f>
        <v/>
      </c>
      <c r="H1021" s="932" t="str">
        <f t="array" ref="H1021">if(F1021&lt;&gt;"", iferror(index('Internal Staffing Calculator'!B$8:B23500,match(F1021,'Internal Staffing Calculator'!E$8:E23500,0)), "Not In Budget"),"")</f>
        <v/>
      </c>
      <c r="I1021" s="184"/>
      <c r="J1021" s="932">
        <f t="shared" si="1"/>
        <v>0</v>
      </c>
      <c r="K1021" s="932">
        <f t="shared" si="2"/>
        <v>0</v>
      </c>
      <c r="L1021" s="938" t="str">
        <f t="array" ref="L1021">iferror(index('Internal Staffing Calculator'!F$8:F23500,match($F1021,'Internal Staffing Calculator'!$E$8:$E23500,0),0),"")</f>
        <v/>
      </c>
    </row>
    <row r="1022">
      <c r="A1022" s="454"/>
      <c r="B1022" s="927"/>
      <c r="C1022" s="580"/>
      <c r="D1022" s="939"/>
      <c r="E1022" s="940"/>
      <c r="F1022" s="941"/>
      <c r="G1022" s="937" t="str">
        <f t="array" ref="G1022">xlookup(F1022,'Internal Staffing Calculator'!E:E,'Internal Staffing Calculator'!C:C,"")</f>
        <v/>
      </c>
      <c r="H1022" s="932" t="str">
        <f t="array" ref="H1022">if(F1022&lt;&gt;"", iferror(index('Internal Staffing Calculator'!B$8:B23500,match(F1022,'Internal Staffing Calculator'!E$8:E23500,0)), "Not In Budget"),"")</f>
        <v/>
      </c>
      <c r="I1022" s="184"/>
      <c r="J1022" s="932">
        <f t="shared" si="1"/>
        <v>0</v>
      </c>
      <c r="K1022" s="932">
        <f t="shared" si="2"/>
        <v>0</v>
      </c>
      <c r="L1022" s="938" t="str">
        <f t="array" ref="L1022">iferror(index('Internal Staffing Calculator'!F$8:F23500,match($F1022,'Internal Staffing Calculator'!$E$8:$E23500,0),0),"")</f>
        <v/>
      </c>
    </row>
    <row r="1023">
      <c r="A1023" s="454"/>
      <c r="B1023" s="927"/>
      <c r="C1023" s="580"/>
      <c r="D1023" s="939"/>
      <c r="E1023" s="940"/>
      <c r="F1023" s="941"/>
      <c r="G1023" s="937" t="str">
        <f t="array" ref="G1023">xlookup(F1023,'Internal Staffing Calculator'!E:E,'Internal Staffing Calculator'!C:C,"")</f>
        <v/>
      </c>
      <c r="H1023" s="932" t="str">
        <f t="array" ref="H1023">if(F1023&lt;&gt;"", iferror(index('Internal Staffing Calculator'!B$8:B23500,match(F1023,'Internal Staffing Calculator'!E$8:E23500,0)), "Not In Budget"),"")</f>
        <v/>
      </c>
      <c r="I1023" s="184"/>
      <c r="J1023" s="932">
        <f t="shared" si="1"/>
        <v>0</v>
      </c>
      <c r="K1023" s="932">
        <f t="shared" si="2"/>
        <v>0</v>
      </c>
      <c r="L1023" s="938" t="str">
        <f t="array" ref="L1023">iferror(index('Internal Staffing Calculator'!F$8:F23500,match($F1023,'Internal Staffing Calculator'!$E$8:$E23500,0),0),"")</f>
        <v/>
      </c>
    </row>
    <row r="1024">
      <c r="A1024" s="454"/>
      <c r="B1024" s="927"/>
      <c r="C1024" s="580"/>
      <c r="D1024" s="939"/>
      <c r="E1024" s="940"/>
      <c r="F1024" s="941"/>
      <c r="G1024" s="937" t="str">
        <f t="array" ref="G1024">xlookup(F1024,'Internal Staffing Calculator'!E:E,'Internal Staffing Calculator'!C:C,"")</f>
        <v/>
      </c>
      <c r="H1024" s="932" t="str">
        <f t="array" ref="H1024">if(F1024&lt;&gt;"", iferror(index('Internal Staffing Calculator'!B$8:B23500,match(F1024,'Internal Staffing Calculator'!E$8:E23500,0)), "Not In Budget"),"")</f>
        <v/>
      </c>
      <c r="I1024" s="184"/>
      <c r="J1024" s="932">
        <f t="shared" si="1"/>
        <v>0</v>
      </c>
      <c r="K1024" s="932">
        <f t="shared" si="2"/>
        <v>0</v>
      </c>
      <c r="L1024" s="938" t="str">
        <f t="array" ref="L1024">iferror(index('Internal Staffing Calculator'!F$8:F23500,match($F1024,'Internal Staffing Calculator'!$E$8:$E23500,0),0),"")</f>
        <v/>
      </c>
    </row>
    <row r="1025">
      <c r="A1025" s="454"/>
      <c r="B1025" s="927"/>
      <c r="C1025" s="580"/>
      <c r="D1025" s="939"/>
      <c r="E1025" s="940"/>
      <c r="F1025" s="941"/>
      <c r="G1025" s="937" t="str">
        <f t="array" ref="G1025">xlookup(F1025,'Internal Staffing Calculator'!E:E,'Internal Staffing Calculator'!C:C,"")</f>
        <v/>
      </c>
      <c r="H1025" s="932" t="str">
        <f t="array" ref="H1025">if(F1025&lt;&gt;"", iferror(index('Internal Staffing Calculator'!B$8:B23500,match(F1025,'Internal Staffing Calculator'!E$8:E23500,0)), "Not In Budget"),"")</f>
        <v/>
      </c>
      <c r="I1025" s="184"/>
      <c r="J1025" s="932">
        <f t="shared" si="1"/>
        <v>0</v>
      </c>
      <c r="K1025" s="932">
        <f t="shared" si="2"/>
        <v>0</v>
      </c>
      <c r="L1025" s="938" t="str">
        <f t="array" ref="L1025">iferror(index('Internal Staffing Calculator'!F$8:F23500,match($F1025,'Internal Staffing Calculator'!$E$8:$E23500,0),0),"")</f>
        <v/>
      </c>
    </row>
    <row r="1026">
      <c r="A1026" s="454"/>
      <c r="B1026" s="927"/>
      <c r="C1026" s="580"/>
      <c r="D1026" s="939"/>
      <c r="E1026" s="940"/>
      <c r="F1026" s="941"/>
      <c r="G1026" s="937" t="str">
        <f t="array" ref="G1026">xlookup(F1026,'Internal Staffing Calculator'!E:E,'Internal Staffing Calculator'!C:C,"")</f>
        <v/>
      </c>
      <c r="H1026" s="932" t="str">
        <f t="array" ref="H1026">if(F1026&lt;&gt;"", iferror(index('Internal Staffing Calculator'!B$8:B23500,match(F1026,'Internal Staffing Calculator'!E$8:E23500,0)), "Not In Budget"),"")</f>
        <v/>
      </c>
      <c r="I1026" s="184"/>
      <c r="J1026" s="932">
        <f t="shared" si="1"/>
        <v>0</v>
      </c>
      <c r="K1026" s="932">
        <f t="shared" si="2"/>
        <v>0</v>
      </c>
      <c r="L1026" s="938" t="str">
        <f t="array" ref="L1026">iferror(index('Internal Staffing Calculator'!F$8:F23500,match($F1026,'Internal Staffing Calculator'!$E$8:$E23500,0),0),"")</f>
        <v/>
      </c>
    </row>
    <row r="1027">
      <c r="A1027" s="454"/>
      <c r="B1027" s="927"/>
      <c r="C1027" s="580"/>
      <c r="D1027" s="939"/>
      <c r="E1027" s="940"/>
      <c r="F1027" s="941"/>
      <c r="G1027" s="937" t="str">
        <f t="array" ref="G1027">xlookup(F1027,'Internal Staffing Calculator'!E:E,'Internal Staffing Calculator'!C:C,"")</f>
        <v/>
      </c>
      <c r="H1027" s="932" t="str">
        <f t="array" ref="H1027">if(F1027&lt;&gt;"", iferror(index('Internal Staffing Calculator'!B$8:B23500,match(F1027,'Internal Staffing Calculator'!E$8:E23500,0)), "Not In Budget"),"")</f>
        <v/>
      </c>
      <c r="I1027" s="184"/>
      <c r="J1027" s="932">
        <f t="shared" si="1"/>
        <v>0</v>
      </c>
      <c r="K1027" s="932">
        <f t="shared" si="2"/>
        <v>0</v>
      </c>
      <c r="L1027" s="938" t="str">
        <f t="array" ref="L1027">iferror(index('Internal Staffing Calculator'!F$8:F23500,match($F1027,'Internal Staffing Calculator'!$E$8:$E23500,0),0),"")</f>
        <v/>
      </c>
    </row>
    <row r="1028">
      <c r="A1028" s="454"/>
      <c r="B1028" s="927"/>
      <c r="C1028" s="580"/>
      <c r="D1028" s="939"/>
      <c r="E1028" s="940"/>
      <c r="F1028" s="941"/>
      <c r="G1028" s="937" t="str">
        <f t="array" ref="G1028">xlookup(F1028,'Internal Staffing Calculator'!E:E,'Internal Staffing Calculator'!C:C,"")</f>
        <v/>
      </c>
      <c r="H1028" s="932" t="str">
        <f t="array" ref="H1028">if(F1028&lt;&gt;"", iferror(index('Internal Staffing Calculator'!B$8:B23500,match(F1028,'Internal Staffing Calculator'!E$8:E23500,0)), "Not In Budget"),"")</f>
        <v/>
      </c>
      <c r="I1028" s="184"/>
      <c r="J1028" s="932">
        <f t="shared" si="1"/>
        <v>0</v>
      </c>
      <c r="K1028" s="932">
        <f t="shared" si="2"/>
        <v>0</v>
      </c>
      <c r="L1028" s="938" t="str">
        <f t="array" ref="L1028">iferror(index('Internal Staffing Calculator'!F$8:F23500,match($F1028,'Internal Staffing Calculator'!$E$8:$E23500,0),0),"")</f>
        <v/>
      </c>
    </row>
    <row r="1029">
      <c r="A1029" s="454"/>
      <c r="B1029" s="927"/>
      <c r="C1029" s="580"/>
      <c r="D1029" s="939"/>
      <c r="E1029" s="940"/>
      <c r="F1029" s="941"/>
      <c r="G1029" s="937" t="str">
        <f t="array" ref="G1029">xlookup(F1029,'Internal Staffing Calculator'!E:E,'Internal Staffing Calculator'!C:C,"")</f>
        <v/>
      </c>
      <c r="H1029" s="932" t="str">
        <f t="array" ref="H1029">if(F1029&lt;&gt;"", iferror(index('Internal Staffing Calculator'!B$8:B23500,match(F1029,'Internal Staffing Calculator'!E$8:E23500,0)), "Not In Budget"),"")</f>
        <v/>
      </c>
      <c r="I1029" s="184"/>
      <c r="J1029" s="932">
        <f t="shared" si="1"/>
        <v>0</v>
      </c>
      <c r="K1029" s="932">
        <f t="shared" si="2"/>
        <v>0</v>
      </c>
      <c r="L1029" s="938" t="str">
        <f t="array" ref="L1029">iferror(index('Internal Staffing Calculator'!F$8:F23500,match($F1029,'Internal Staffing Calculator'!$E$8:$E23500,0),0),"")</f>
        <v/>
      </c>
    </row>
    <row r="1030">
      <c r="A1030" s="454"/>
      <c r="B1030" s="927"/>
      <c r="C1030" s="580"/>
      <c r="D1030" s="939"/>
      <c r="E1030" s="940"/>
      <c r="F1030" s="941"/>
      <c r="G1030" s="937" t="str">
        <f t="array" ref="G1030">xlookup(F1030,'Internal Staffing Calculator'!E:E,'Internal Staffing Calculator'!C:C,"")</f>
        <v/>
      </c>
      <c r="H1030" s="932" t="str">
        <f t="array" ref="H1030">if(F1030&lt;&gt;"", iferror(index('Internal Staffing Calculator'!B$8:B23500,match(F1030,'Internal Staffing Calculator'!E$8:E23500,0)), "Not In Budget"),"")</f>
        <v/>
      </c>
      <c r="I1030" s="184"/>
      <c r="J1030" s="932">
        <f t="shared" si="1"/>
        <v>0</v>
      </c>
      <c r="K1030" s="932">
        <f t="shared" si="2"/>
        <v>0</v>
      </c>
      <c r="L1030" s="938" t="str">
        <f t="array" ref="L1030">iferror(index('Internal Staffing Calculator'!F$8:F23500,match($F1030,'Internal Staffing Calculator'!$E$8:$E23500,0),0),"")</f>
        <v/>
      </c>
    </row>
    <row r="1031">
      <c r="A1031" s="454"/>
      <c r="B1031" s="927"/>
      <c r="C1031" s="580"/>
      <c r="D1031" s="939"/>
      <c r="E1031" s="940"/>
      <c r="F1031" s="941"/>
      <c r="G1031" s="937" t="str">
        <f t="array" ref="G1031">xlookup(F1031,'Internal Staffing Calculator'!E:E,'Internal Staffing Calculator'!C:C,"")</f>
        <v/>
      </c>
      <c r="H1031" s="932" t="str">
        <f t="array" ref="H1031">if(F1031&lt;&gt;"", iferror(index('Internal Staffing Calculator'!B$8:B23500,match(F1031,'Internal Staffing Calculator'!E$8:E23500,0)), "Not In Budget"),"")</f>
        <v/>
      </c>
      <c r="I1031" s="184"/>
      <c r="J1031" s="932">
        <f t="shared" si="1"/>
        <v>0</v>
      </c>
      <c r="K1031" s="932">
        <f t="shared" si="2"/>
        <v>0</v>
      </c>
      <c r="L1031" s="938" t="str">
        <f t="array" ref="L1031">iferror(index('Internal Staffing Calculator'!F$8:F23500,match($F1031,'Internal Staffing Calculator'!$E$8:$E23500,0),0),"")</f>
        <v/>
      </c>
    </row>
    <row r="1032">
      <c r="A1032" s="454"/>
      <c r="B1032" s="927"/>
      <c r="C1032" s="580"/>
      <c r="D1032" s="939"/>
      <c r="E1032" s="940"/>
      <c r="F1032" s="941"/>
      <c r="G1032" s="937" t="str">
        <f t="array" ref="G1032">xlookup(F1032,'Internal Staffing Calculator'!E:E,'Internal Staffing Calculator'!C:C,"")</f>
        <v/>
      </c>
      <c r="H1032" s="932" t="str">
        <f t="array" ref="H1032">if(F1032&lt;&gt;"", iferror(index('Internal Staffing Calculator'!B$8:B23500,match(F1032,'Internal Staffing Calculator'!E$8:E23500,0)), "Not In Budget"),"")</f>
        <v/>
      </c>
      <c r="I1032" s="184"/>
      <c r="J1032" s="932">
        <f t="shared" si="1"/>
        <v>0</v>
      </c>
      <c r="K1032" s="932">
        <f t="shared" si="2"/>
        <v>0</v>
      </c>
      <c r="L1032" s="938" t="str">
        <f t="array" ref="L1032">iferror(index('Internal Staffing Calculator'!F$8:F23500,match($F1032,'Internal Staffing Calculator'!$E$8:$E23500,0),0),"")</f>
        <v/>
      </c>
    </row>
    <row r="1033">
      <c r="A1033" s="454"/>
      <c r="B1033" s="927"/>
      <c r="C1033" s="580"/>
      <c r="D1033" s="939"/>
      <c r="E1033" s="940"/>
      <c r="F1033" s="941"/>
      <c r="G1033" s="937" t="str">
        <f t="array" ref="G1033">xlookup(F1033,'Internal Staffing Calculator'!E:E,'Internal Staffing Calculator'!C:C,"")</f>
        <v/>
      </c>
      <c r="H1033" s="932" t="str">
        <f t="array" ref="H1033">if(F1033&lt;&gt;"", iferror(index('Internal Staffing Calculator'!B$8:B23500,match(F1033,'Internal Staffing Calculator'!E$8:E23500,0)), "Not In Budget"),"")</f>
        <v/>
      </c>
      <c r="I1033" s="184"/>
      <c r="J1033" s="932">
        <f t="shared" si="1"/>
        <v>0</v>
      </c>
      <c r="K1033" s="932">
        <f t="shared" si="2"/>
        <v>0</v>
      </c>
      <c r="L1033" s="938" t="str">
        <f t="array" ref="L1033">iferror(index('Internal Staffing Calculator'!F$8:F23500,match($F1033,'Internal Staffing Calculator'!$E$8:$E23500,0),0),"")</f>
        <v/>
      </c>
    </row>
    <row r="1034">
      <c r="A1034" s="454"/>
      <c r="B1034" s="927"/>
      <c r="C1034" s="580"/>
      <c r="D1034" s="939"/>
      <c r="E1034" s="940"/>
      <c r="F1034" s="941"/>
      <c r="G1034" s="937" t="str">
        <f t="array" ref="G1034">xlookup(F1034,'Internal Staffing Calculator'!E:E,'Internal Staffing Calculator'!C:C,"")</f>
        <v/>
      </c>
      <c r="H1034" s="932" t="str">
        <f t="array" ref="H1034">if(F1034&lt;&gt;"", iferror(index('Internal Staffing Calculator'!B$8:B23500,match(F1034,'Internal Staffing Calculator'!E$8:E23500,0)), "Not In Budget"),"")</f>
        <v/>
      </c>
      <c r="I1034" s="184"/>
      <c r="J1034" s="932">
        <f t="shared" si="1"/>
        <v>0</v>
      </c>
      <c r="K1034" s="932">
        <f t="shared" si="2"/>
        <v>0</v>
      </c>
      <c r="L1034" s="938" t="str">
        <f t="array" ref="L1034">iferror(index('Internal Staffing Calculator'!F$8:F23500,match($F1034,'Internal Staffing Calculator'!$E$8:$E23500,0),0),"")</f>
        <v/>
      </c>
    </row>
    <row r="1035">
      <c r="A1035" s="454"/>
      <c r="B1035" s="927"/>
      <c r="C1035" s="580"/>
      <c r="D1035" s="939"/>
      <c r="E1035" s="940"/>
      <c r="F1035" s="941"/>
      <c r="G1035" s="937" t="str">
        <f t="array" ref="G1035">xlookup(F1035,'Internal Staffing Calculator'!E:E,'Internal Staffing Calculator'!C:C,"")</f>
        <v/>
      </c>
      <c r="H1035" s="932" t="str">
        <f t="array" ref="H1035">if(F1035&lt;&gt;"", iferror(index('Internal Staffing Calculator'!B$8:B23500,match(F1035,'Internal Staffing Calculator'!E$8:E23500,0)), "Not In Budget"),"")</f>
        <v/>
      </c>
      <c r="I1035" s="184"/>
      <c r="J1035" s="932">
        <f t="shared" si="1"/>
        <v>0</v>
      </c>
      <c r="K1035" s="932">
        <f t="shared" si="2"/>
        <v>0</v>
      </c>
      <c r="L1035" s="938" t="str">
        <f t="array" ref="L1035">iferror(index('Internal Staffing Calculator'!F$8:F23500,match($F1035,'Internal Staffing Calculator'!$E$8:$E23500,0),0),"")</f>
        <v/>
      </c>
    </row>
    <row r="1036">
      <c r="A1036" s="454"/>
      <c r="B1036" s="927"/>
      <c r="C1036" s="580"/>
      <c r="D1036" s="939"/>
      <c r="E1036" s="940"/>
      <c r="F1036" s="941"/>
      <c r="G1036" s="937" t="str">
        <f t="array" ref="G1036">xlookup(F1036,'Internal Staffing Calculator'!E:E,'Internal Staffing Calculator'!C:C,"")</f>
        <v/>
      </c>
      <c r="H1036" s="932" t="str">
        <f t="array" ref="H1036">if(F1036&lt;&gt;"", iferror(index('Internal Staffing Calculator'!B$8:B23500,match(F1036,'Internal Staffing Calculator'!E$8:E23500,0)), "Not In Budget"),"")</f>
        <v/>
      </c>
      <c r="I1036" s="184"/>
      <c r="J1036" s="932">
        <f t="shared" si="1"/>
        <v>0</v>
      </c>
      <c r="K1036" s="932">
        <f t="shared" si="2"/>
        <v>0</v>
      </c>
      <c r="L1036" s="938" t="str">
        <f t="array" ref="L1036">iferror(index('Internal Staffing Calculator'!F$8:F23500,match($F1036,'Internal Staffing Calculator'!$E$8:$E23500,0),0),"")</f>
        <v/>
      </c>
    </row>
    <row r="1037">
      <c r="A1037" s="454"/>
      <c r="B1037" s="927"/>
      <c r="C1037" s="580"/>
      <c r="D1037" s="939"/>
      <c r="E1037" s="940"/>
      <c r="F1037" s="941"/>
      <c r="G1037" s="937" t="str">
        <f t="array" ref="G1037">xlookup(F1037,'Internal Staffing Calculator'!E:E,'Internal Staffing Calculator'!C:C,"")</f>
        <v/>
      </c>
      <c r="H1037" s="932" t="str">
        <f t="array" ref="H1037">if(F1037&lt;&gt;"", iferror(index('Internal Staffing Calculator'!B$8:B23500,match(F1037,'Internal Staffing Calculator'!E$8:E23500,0)), "Not In Budget"),"")</f>
        <v/>
      </c>
      <c r="I1037" s="184"/>
      <c r="J1037" s="932">
        <f t="shared" si="1"/>
        <v>0</v>
      </c>
      <c r="K1037" s="932">
        <f t="shared" si="2"/>
        <v>0</v>
      </c>
      <c r="L1037" s="938" t="str">
        <f t="array" ref="L1037">iferror(index('Internal Staffing Calculator'!F$8:F23500,match($F1037,'Internal Staffing Calculator'!$E$8:$E23500,0),0),"")</f>
        <v/>
      </c>
    </row>
    <row r="1038">
      <c r="A1038" s="454"/>
      <c r="B1038" s="927"/>
      <c r="C1038" s="580"/>
      <c r="D1038" s="939"/>
      <c r="E1038" s="940"/>
      <c r="F1038" s="941"/>
      <c r="G1038" s="937" t="str">
        <f t="array" ref="G1038">xlookup(F1038,'Internal Staffing Calculator'!E:E,'Internal Staffing Calculator'!C:C,"")</f>
        <v/>
      </c>
      <c r="H1038" s="932" t="str">
        <f t="array" ref="H1038">if(F1038&lt;&gt;"", iferror(index('Internal Staffing Calculator'!B$8:B23500,match(F1038,'Internal Staffing Calculator'!E$8:E23500,0)), "Not In Budget"),"")</f>
        <v/>
      </c>
      <c r="I1038" s="184"/>
      <c r="J1038" s="932">
        <f t="shared" si="1"/>
        <v>0</v>
      </c>
      <c r="K1038" s="932">
        <f t="shared" si="2"/>
        <v>0</v>
      </c>
      <c r="L1038" s="938" t="str">
        <f t="array" ref="L1038">iferror(index('Internal Staffing Calculator'!F$8:F23500,match($F1038,'Internal Staffing Calculator'!$E$8:$E23500,0),0),"")</f>
        <v/>
      </c>
    </row>
    <row r="1039">
      <c r="A1039" s="454"/>
      <c r="B1039" s="927"/>
      <c r="C1039" s="580"/>
      <c r="D1039" s="939"/>
      <c r="E1039" s="940"/>
      <c r="F1039" s="941"/>
      <c r="G1039" s="937" t="str">
        <f t="array" ref="G1039">xlookup(F1039,'Internal Staffing Calculator'!E:E,'Internal Staffing Calculator'!C:C,"")</f>
        <v/>
      </c>
      <c r="H1039" s="932" t="str">
        <f t="array" ref="H1039">if(F1039&lt;&gt;"", iferror(index('Internal Staffing Calculator'!B$8:B23500,match(F1039,'Internal Staffing Calculator'!E$8:E23500,0)), "Not In Budget"),"")</f>
        <v/>
      </c>
      <c r="I1039" s="184"/>
      <c r="J1039" s="932">
        <f t="shared" si="1"/>
        <v>0</v>
      </c>
      <c r="K1039" s="932">
        <f t="shared" si="2"/>
        <v>0</v>
      </c>
      <c r="L1039" s="938" t="str">
        <f t="array" ref="L1039">iferror(index('Internal Staffing Calculator'!F$8:F23500,match($F1039,'Internal Staffing Calculator'!$E$8:$E23500,0),0),"")</f>
        <v/>
      </c>
    </row>
    <row r="1040">
      <c r="A1040" s="454"/>
      <c r="B1040" s="927"/>
      <c r="C1040" s="580"/>
      <c r="D1040" s="939"/>
      <c r="E1040" s="940"/>
      <c r="F1040" s="941"/>
      <c r="G1040" s="937" t="str">
        <f t="array" ref="G1040">xlookup(F1040,'Internal Staffing Calculator'!E:E,'Internal Staffing Calculator'!C:C,"")</f>
        <v/>
      </c>
      <c r="H1040" s="932" t="str">
        <f t="array" ref="H1040">if(F1040&lt;&gt;"", iferror(index('Internal Staffing Calculator'!B$8:B23500,match(F1040,'Internal Staffing Calculator'!E$8:E23500,0)), "Not In Budget"),"")</f>
        <v/>
      </c>
      <c r="I1040" s="184"/>
      <c r="J1040" s="932">
        <f t="shared" si="1"/>
        <v>0</v>
      </c>
      <c r="K1040" s="932">
        <f t="shared" si="2"/>
        <v>0</v>
      </c>
      <c r="L1040" s="938" t="str">
        <f t="array" ref="L1040">iferror(index('Internal Staffing Calculator'!F$8:F23500,match($F1040,'Internal Staffing Calculator'!$E$8:$E23500,0),0),"")</f>
        <v/>
      </c>
    </row>
    <row r="1041">
      <c r="A1041" s="454"/>
      <c r="B1041" s="927"/>
      <c r="C1041" s="580"/>
      <c r="D1041" s="939"/>
      <c r="E1041" s="940"/>
      <c r="F1041" s="941"/>
      <c r="G1041" s="937" t="str">
        <f t="array" ref="G1041">xlookup(F1041,'Internal Staffing Calculator'!E:E,'Internal Staffing Calculator'!C:C,"")</f>
        <v/>
      </c>
      <c r="H1041" s="932" t="str">
        <f t="array" ref="H1041">if(F1041&lt;&gt;"", iferror(index('Internal Staffing Calculator'!B$8:B23500,match(F1041,'Internal Staffing Calculator'!E$8:E23500,0)), "Not In Budget"),"")</f>
        <v/>
      </c>
      <c r="I1041" s="184"/>
      <c r="J1041" s="932">
        <f t="shared" si="1"/>
        <v>0</v>
      </c>
      <c r="K1041" s="932">
        <f t="shared" si="2"/>
        <v>0</v>
      </c>
      <c r="L1041" s="938" t="str">
        <f t="array" ref="L1041">iferror(index('Internal Staffing Calculator'!F$8:F23500,match($F1041,'Internal Staffing Calculator'!$E$8:$E23500,0),0),"")</f>
        <v/>
      </c>
    </row>
    <row r="1042">
      <c r="A1042" s="454"/>
      <c r="B1042" s="927"/>
      <c r="C1042" s="580"/>
      <c r="D1042" s="939"/>
      <c r="E1042" s="940"/>
      <c r="F1042" s="941"/>
      <c r="G1042" s="937" t="str">
        <f t="array" ref="G1042">xlookup(F1042,'Internal Staffing Calculator'!E:E,'Internal Staffing Calculator'!C:C,"")</f>
        <v/>
      </c>
      <c r="H1042" s="932" t="str">
        <f t="array" ref="H1042">if(F1042&lt;&gt;"", iferror(index('Internal Staffing Calculator'!B$8:B23500,match(F1042,'Internal Staffing Calculator'!E$8:E23500,0)), "Not In Budget"),"")</f>
        <v/>
      </c>
      <c r="I1042" s="184"/>
      <c r="J1042" s="932">
        <f t="shared" si="1"/>
        <v>0</v>
      </c>
      <c r="K1042" s="932">
        <f t="shared" si="2"/>
        <v>0</v>
      </c>
      <c r="L1042" s="938" t="str">
        <f t="array" ref="L1042">iferror(index('Internal Staffing Calculator'!F$8:F23500,match($F1042,'Internal Staffing Calculator'!$E$8:$E23500,0),0),"")</f>
        <v/>
      </c>
    </row>
    <row r="1043">
      <c r="A1043" s="454"/>
      <c r="B1043" s="927"/>
      <c r="C1043" s="580"/>
      <c r="D1043" s="939"/>
      <c r="E1043" s="940"/>
      <c r="F1043" s="941"/>
      <c r="G1043" s="937" t="str">
        <f t="array" ref="G1043">xlookup(F1043,'Internal Staffing Calculator'!E:E,'Internal Staffing Calculator'!C:C,"")</f>
        <v/>
      </c>
      <c r="H1043" s="932" t="str">
        <f t="array" ref="H1043">if(F1043&lt;&gt;"", iferror(index('Internal Staffing Calculator'!B$8:B23500,match(F1043,'Internal Staffing Calculator'!E$8:E23500,0)), "Not In Budget"),"")</f>
        <v/>
      </c>
      <c r="I1043" s="184"/>
      <c r="J1043" s="932">
        <f t="shared" si="1"/>
        <v>0</v>
      </c>
      <c r="K1043" s="932">
        <f t="shared" si="2"/>
        <v>0</v>
      </c>
      <c r="L1043" s="938" t="str">
        <f t="array" ref="L1043">iferror(index('Internal Staffing Calculator'!F$8:F23500,match($F1043,'Internal Staffing Calculator'!$E$8:$E23500,0),0),"")</f>
        <v/>
      </c>
    </row>
    <row r="1044">
      <c r="A1044" s="454"/>
      <c r="B1044" s="927"/>
      <c r="C1044" s="580"/>
      <c r="D1044" s="939"/>
      <c r="E1044" s="940"/>
      <c r="F1044" s="941"/>
      <c r="G1044" s="937" t="str">
        <f t="array" ref="G1044">xlookup(F1044,'Internal Staffing Calculator'!E:E,'Internal Staffing Calculator'!C:C,"")</f>
        <v/>
      </c>
      <c r="H1044" s="932" t="str">
        <f t="array" ref="H1044">if(F1044&lt;&gt;"", iferror(index('Internal Staffing Calculator'!B$8:B23500,match(F1044,'Internal Staffing Calculator'!E$8:E23500,0)), "Not In Budget"),"")</f>
        <v/>
      </c>
      <c r="I1044" s="184"/>
      <c r="J1044" s="932">
        <f t="shared" si="1"/>
        <v>0</v>
      </c>
      <c r="K1044" s="932">
        <f t="shared" si="2"/>
        <v>0</v>
      </c>
      <c r="L1044" s="938" t="str">
        <f t="array" ref="L1044">iferror(index('Internal Staffing Calculator'!F$8:F23500,match($F1044,'Internal Staffing Calculator'!$E$8:$E23500,0),0),"")</f>
        <v/>
      </c>
    </row>
    <row r="1045">
      <c r="A1045" s="454"/>
      <c r="B1045" s="927"/>
      <c r="C1045" s="580"/>
      <c r="D1045" s="939"/>
      <c r="E1045" s="940"/>
      <c r="F1045" s="941"/>
      <c r="G1045" s="937" t="str">
        <f t="array" ref="G1045">xlookup(F1045,'Internal Staffing Calculator'!E:E,'Internal Staffing Calculator'!C:C,"")</f>
        <v/>
      </c>
      <c r="H1045" s="932" t="str">
        <f t="array" ref="H1045">if(F1045&lt;&gt;"", iferror(index('Internal Staffing Calculator'!B$8:B23500,match(F1045,'Internal Staffing Calculator'!E$8:E23500,0)), "Not In Budget"),"")</f>
        <v/>
      </c>
      <c r="I1045" s="184"/>
      <c r="J1045" s="932">
        <f t="shared" si="1"/>
        <v>0</v>
      </c>
      <c r="K1045" s="932">
        <f t="shared" si="2"/>
        <v>0</v>
      </c>
      <c r="L1045" s="938" t="str">
        <f t="array" ref="L1045">iferror(index('Internal Staffing Calculator'!F$8:F23500,match($F1045,'Internal Staffing Calculator'!$E$8:$E23500,0),0),"")</f>
        <v/>
      </c>
    </row>
    <row r="1046">
      <c r="A1046" s="454"/>
      <c r="B1046" s="927"/>
      <c r="C1046" s="580"/>
      <c r="D1046" s="939"/>
      <c r="E1046" s="940"/>
      <c r="F1046" s="941"/>
      <c r="G1046" s="937" t="str">
        <f t="array" ref="G1046">xlookup(F1046,'Internal Staffing Calculator'!E:E,'Internal Staffing Calculator'!C:C,"")</f>
        <v/>
      </c>
      <c r="H1046" s="932" t="str">
        <f t="array" ref="H1046">if(F1046&lt;&gt;"", iferror(index('Internal Staffing Calculator'!B$8:B23500,match(F1046,'Internal Staffing Calculator'!E$8:E23500,0)), "Not In Budget"),"")</f>
        <v/>
      </c>
      <c r="I1046" s="184"/>
      <c r="J1046" s="932">
        <f t="shared" si="1"/>
        <v>0</v>
      </c>
      <c r="K1046" s="932">
        <f t="shared" si="2"/>
        <v>0</v>
      </c>
      <c r="L1046" s="938" t="str">
        <f t="array" ref="L1046">iferror(index('Internal Staffing Calculator'!F$8:F23500,match($F1046,'Internal Staffing Calculator'!$E$8:$E23500,0),0),"")</f>
        <v/>
      </c>
    </row>
    <row r="1047">
      <c r="A1047" s="454"/>
      <c r="B1047" s="927"/>
      <c r="C1047" s="580"/>
      <c r="D1047" s="939"/>
      <c r="E1047" s="940"/>
      <c r="F1047" s="941"/>
      <c r="G1047" s="937" t="str">
        <f t="array" ref="G1047">xlookup(F1047,'Internal Staffing Calculator'!E:E,'Internal Staffing Calculator'!C:C,"")</f>
        <v/>
      </c>
      <c r="H1047" s="932" t="str">
        <f t="array" ref="H1047">if(F1047&lt;&gt;"", iferror(index('Internal Staffing Calculator'!B$8:B23500,match(F1047,'Internal Staffing Calculator'!E$8:E23500,0)), "Not In Budget"),"")</f>
        <v/>
      </c>
      <c r="I1047" s="184"/>
      <c r="J1047" s="932">
        <f t="shared" si="1"/>
        <v>0</v>
      </c>
      <c r="K1047" s="932">
        <f t="shared" si="2"/>
        <v>0</v>
      </c>
      <c r="L1047" s="938" t="str">
        <f t="array" ref="L1047">iferror(index('Internal Staffing Calculator'!F$8:F23500,match($F1047,'Internal Staffing Calculator'!$E$8:$E23500,0),0),"")</f>
        <v/>
      </c>
    </row>
    <row r="1048">
      <c r="A1048" s="454"/>
      <c r="B1048" s="927"/>
      <c r="C1048" s="580"/>
      <c r="D1048" s="939"/>
      <c r="E1048" s="940"/>
      <c r="F1048" s="941"/>
      <c r="G1048" s="937" t="str">
        <f t="array" ref="G1048">xlookup(F1048,'Internal Staffing Calculator'!E:E,'Internal Staffing Calculator'!C:C,"")</f>
        <v/>
      </c>
      <c r="H1048" s="932" t="str">
        <f t="array" ref="H1048">if(F1048&lt;&gt;"", iferror(index('Internal Staffing Calculator'!B$8:B23500,match(F1048,'Internal Staffing Calculator'!E$8:E23500,0)), "Not In Budget"),"")</f>
        <v/>
      </c>
      <c r="I1048" s="184"/>
      <c r="J1048" s="932">
        <f t="shared" si="1"/>
        <v>0</v>
      </c>
      <c r="K1048" s="932">
        <f t="shared" si="2"/>
        <v>0</v>
      </c>
      <c r="L1048" s="938" t="str">
        <f t="array" ref="L1048">iferror(index('Internal Staffing Calculator'!F$8:F23500,match($F1048,'Internal Staffing Calculator'!$E$8:$E23500,0),0),"")</f>
        <v/>
      </c>
    </row>
    <row r="1049">
      <c r="A1049" s="454"/>
      <c r="B1049" s="927"/>
      <c r="C1049" s="580"/>
      <c r="D1049" s="939"/>
      <c r="E1049" s="940"/>
      <c r="F1049" s="941"/>
      <c r="G1049" s="937" t="str">
        <f t="array" ref="G1049">xlookup(F1049,'Internal Staffing Calculator'!E:E,'Internal Staffing Calculator'!C:C,"")</f>
        <v/>
      </c>
      <c r="H1049" s="932" t="str">
        <f t="array" ref="H1049">if(F1049&lt;&gt;"", iferror(index('Internal Staffing Calculator'!B$8:B23500,match(F1049,'Internal Staffing Calculator'!E$8:E23500,0)), "Not In Budget"),"")</f>
        <v/>
      </c>
      <c r="I1049" s="184"/>
      <c r="J1049" s="932">
        <f t="shared" si="1"/>
        <v>0</v>
      </c>
      <c r="K1049" s="932">
        <f t="shared" si="2"/>
        <v>0</v>
      </c>
      <c r="L1049" s="938" t="str">
        <f t="array" ref="L1049">iferror(index('Internal Staffing Calculator'!F$8:F23500,match($F1049,'Internal Staffing Calculator'!$E$8:$E23500,0),0),"")</f>
        <v/>
      </c>
    </row>
    <row r="1050">
      <c r="A1050" s="454"/>
      <c r="B1050" s="927"/>
      <c r="C1050" s="580"/>
      <c r="D1050" s="939"/>
      <c r="E1050" s="940"/>
      <c r="F1050" s="941"/>
      <c r="G1050" s="937" t="str">
        <f t="array" ref="G1050">xlookup(F1050,'Internal Staffing Calculator'!E:E,'Internal Staffing Calculator'!C:C,"")</f>
        <v/>
      </c>
      <c r="H1050" s="932" t="str">
        <f t="array" ref="H1050">if(F1050&lt;&gt;"", iferror(index('Internal Staffing Calculator'!B$8:B23500,match(F1050,'Internal Staffing Calculator'!E$8:E23500,0)), "Not In Budget"),"")</f>
        <v/>
      </c>
      <c r="I1050" s="184"/>
      <c r="J1050" s="932">
        <f t="shared" si="1"/>
        <v>0</v>
      </c>
      <c r="K1050" s="932">
        <f t="shared" si="2"/>
        <v>0</v>
      </c>
      <c r="L1050" s="938" t="str">
        <f t="array" ref="L1050">iferror(index('Internal Staffing Calculator'!F$8:F23500,match($F1050,'Internal Staffing Calculator'!$E$8:$E23500,0),0),"")</f>
        <v/>
      </c>
    </row>
    <row r="1051">
      <c r="A1051" s="454"/>
      <c r="B1051" s="927"/>
      <c r="C1051" s="580"/>
      <c r="D1051" s="939"/>
      <c r="E1051" s="940"/>
      <c r="F1051" s="941"/>
      <c r="G1051" s="937" t="str">
        <f t="array" ref="G1051">xlookup(F1051,'Internal Staffing Calculator'!E:E,'Internal Staffing Calculator'!C:C,"")</f>
        <v/>
      </c>
      <c r="H1051" s="932" t="str">
        <f t="array" ref="H1051">if(F1051&lt;&gt;"", iferror(index('Internal Staffing Calculator'!B$8:B23500,match(F1051,'Internal Staffing Calculator'!E$8:E23500,0)), "Not In Budget"),"")</f>
        <v/>
      </c>
      <c r="I1051" s="184"/>
      <c r="J1051" s="932">
        <f t="shared" si="1"/>
        <v>0</v>
      </c>
      <c r="K1051" s="932">
        <f t="shared" si="2"/>
        <v>0</v>
      </c>
      <c r="L1051" s="938" t="str">
        <f t="array" ref="L1051">iferror(index('Internal Staffing Calculator'!F$8:F23500,match($F1051,'Internal Staffing Calculator'!$E$8:$E23500,0),0),"")</f>
        <v/>
      </c>
    </row>
    <row r="1052">
      <c r="A1052" s="454"/>
      <c r="B1052" s="927"/>
      <c r="C1052" s="580"/>
      <c r="D1052" s="939"/>
      <c r="E1052" s="940"/>
      <c r="F1052" s="941"/>
      <c r="G1052" s="937" t="str">
        <f t="array" ref="G1052">xlookup(F1052,'Internal Staffing Calculator'!E:E,'Internal Staffing Calculator'!C:C,"")</f>
        <v/>
      </c>
      <c r="H1052" s="932" t="str">
        <f t="array" ref="H1052">if(F1052&lt;&gt;"", iferror(index('Internal Staffing Calculator'!B$8:B23500,match(F1052,'Internal Staffing Calculator'!E$8:E23500,0)), "Not In Budget"),"")</f>
        <v/>
      </c>
      <c r="I1052" s="184"/>
      <c r="J1052" s="932">
        <f t="shared" si="1"/>
        <v>0</v>
      </c>
      <c r="K1052" s="932">
        <f t="shared" si="2"/>
        <v>0</v>
      </c>
      <c r="L1052" s="938" t="str">
        <f t="array" ref="L1052">iferror(index('Internal Staffing Calculator'!F$8:F23500,match($F1052,'Internal Staffing Calculator'!$E$8:$E23500,0),0),"")</f>
        <v/>
      </c>
    </row>
    <row r="1053">
      <c r="A1053" s="454"/>
      <c r="B1053" s="927"/>
      <c r="C1053" s="580"/>
      <c r="D1053" s="939"/>
      <c r="E1053" s="940"/>
      <c r="F1053" s="941"/>
      <c r="G1053" s="937" t="str">
        <f t="array" ref="G1053">xlookup(F1053,'Internal Staffing Calculator'!E:E,'Internal Staffing Calculator'!C:C,"")</f>
        <v/>
      </c>
      <c r="H1053" s="932" t="str">
        <f t="array" ref="H1053">if(F1053&lt;&gt;"", iferror(index('Internal Staffing Calculator'!B$8:B23500,match(F1053,'Internal Staffing Calculator'!E$8:E23500,0)), "Not In Budget"),"")</f>
        <v/>
      </c>
      <c r="I1053" s="184"/>
      <c r="J1053" s="932">
        <f t="shared" si="1"/>
        <v>0</v>
      </c>
      <c r="K1053" s="932">
        <f t="shared" si="2"/>
        <v>0</v>
      </c>
      <c r="L1053" s="938" t="str">
        <f t="array" ref="L1053">iferror(index('Internal Staffing Calculator'!F$8:F23500,match($F1053,'Internal Staffing Calculator'!$E$8:$E23500,0),0),"")</f>
        <v/>
      </c>
    </row>
    <row r="1054">
      <c r="A1054" s="454"/>
      <c r="B1054" s="927"/>
      <c r="C1054" s="580"/>
      <c r="D1054" s="939"/>
      <c r="E1054" s="940"/>
      <c r="F1054" s="941"/>
      <c r="G1054" s="937" t="str">
        <f t="array" ref="G1054">xlookup(F1054,'Internal Staffing Calculator'!E:E,'Internal Staffing Calculator'!C:C,"")</f>
        <v/>
      </c>
      <c r="H1054" s="932" t="str">
        <f t="array" ref="H1054">if(F1054&lt;&gt;"", iferror(index('Internal Staffing Calculator'!B$8:B23500,match(F1054,'Internal Staffing Calculator'!E$8:E23500,0)), "Not In Budget"),"")</f>
        <v/>
      </c>
      <c r="I1054" s="184"/>
      <c r="J1054" s="932">
        <f t="shared" si="1"/>
        <v>0</v>
      </c>
      <c r="K1054" s="932">
        <f t="shared" si="2"/>
        <v>0</v>
      </c>
      <c r="L1054" s="938" t="str">
        <f t="array" ref="L1054">iferror(index('Internal Staffing Calculator'!F$8:F23500,match($F1054,'Internal Staffing Calculator'!$E$8:$E23500,0),0),"")</f>
        <v/>
      </c>
    </row>
    <row r="1055">
      <c r="A1055" s="454"/>
      <c r="B1055" s="927"/>
      <c r="C1055" s="580"/>
      <c r="D1055" s="939"/>
      <c r="E1055" s="940"/>
      <c r="F1055" s="941"/>
      <c r="G1055" s="937" t="str">
        <f t="array" ref="G1055">xlookup(F1055,'Internal Staffing Calculator'!E:E,'Internal Staffing Calculator'!C:C,"")</f>
        <v/>
      </c>
      <c r="H1055" s="932" t="str">
        <f t="array" ref="H1055">if(F1055&lt;&gt;"", iferror(index('Internal Staffing Calculator'!B$8:B23500,match(F1055,'Internal Staffing Calculator'!E$8:E23500,0)), "Not In Budget"),"")</f>
        <v/>
      </c>
      <c r="I1055" s="184"/>
      <c r="J1055" s="932">
        <f t="shared" si="1"/>
        <v>0</v>
      </c>
      <c r="K1055" s="932">
        <f t="shared" si="2"/>
        <v>0</v>
      </c>
      <c r="L1055" s="938" t="str">
        <f t="array" ref="L1055">iferror(index('Internal Staffing Calculator'!F$8:F23500,match($F1055,'Internal Staffing Calculator'!$E$8:$E23500,0),0),"")</f>
        <v/>
      </c>
    </row>
    <row r="1056">
      <c r="A1056" s="454"/>
      <c r="B1056" s="927"/>
      <c r="C1056" s="580"/>
      <c r="D1056" s="939"/>
      <c r="E1056" s="940"/>
      <c r="F1056" s="941"/>
      <c r="G1056" s="937" t="str">
        <f t="array" ref="G1056">xlookup(F1056,'Internal Staffing Calculator'!E:E,'Internal Staffing Calculator'!C:C,"")</f>
        <v/>
      </c>
      <c r="H1056" s="932" t="str">
        <f t="array" ref="H1056">if(F1056&lt;&gt;"", iferror(index('Internal Staffing Calculator'!B$8:B23500,match(F1056,'Internal Staffing Calculator'!E$8:E23500,0)), "Not In Budget"),"")</f>
        <v/>
      </c>
      <c r="I1056" s="184"/>
      <c r="J1056" s="932">
        <f t="shared" si="1"/>
        <v>0</v>
      </c>
      <c r="K1056" s="932">
        <f t="shared" si="2"/>
        <v>0</v>
      </c>
      <c r="L1056" s="938" t="str">
        <f t="array" ref="L1056">iferror(index('Internal Staffing Calculator'!F$8:F23500,match($F1056,'Internal Staffing Calculator'!$E$8:$E23500,0),0),"")</f>
        <v/>
      </c>
    </row>
    <row r="1057">
      <c r="A1057" s="454"/>
      <c r="B1057" s="927"/>
      <c r="C1057" s="580"/>
      <c r="D1057" s="939"/>
      <c r="E1057" s="940"/>
      <c r="F1057" s="941"/>
      <c r="G1057" s="937" t="str">
        <f t="array" ref="G1057">xlookup(F1057,'Internal Staffing Calculator'!E:E,'Internal Staffing Calculator'!C:C,"")</f>
        <v/>
      </c>
      <c r="H1057" s="932" t="str">
        <f t="array" ref="H1057">if(F1057&lt;&gt;"", iferror(index('Internal Staffing Calculator'!B$8:B23500,match(F1057,'Internal Staffing Calculator'!E$8:E23500,0)), "Not In Budget"),"")</f>
        <v/>
      </c>
      <c r="I1057" s="184"/>
      <c r="J1057" s="932">
        <f t="shared" si="1"/>
        <v>0</v>
      </c>
      <c r="K1057" s="932">
        <f t="shared" si="2"/>
        <v>0</v>
      </c>
      <c r="L1057" s="938" t="str">
        <f t="array" ref="L1057">iferror(index('Internal Staffing Calculator'!F$8:F23500,match($F1057,'Internal Staffing Calculator'!$E$8:$E23500,0),0),"")</f>
        <v/>
      </c>
    </row>
    <row r="1058">
      <c r="A1058" s="454"/>
      <c r="B1058" s="927"/>
      <c r="C1058" s="580"/>
      <c r="D1058" s="939"/>
      <c r="E1058" s="940"/>
      <c r="F1058" s="941"/>
      <c r="G1058" s="937" t="str">
        <f t="array" ref="G1058">xlookup(F1058,'Internal Staffing Calculator'!E:E,'Internal Staffing Calculator'!C:C,"")</f>
        <v/>
      </c>
      <c r="H1058" s="932" t="str">
        <f t="array" ref="H1058">if(F1058&lt;&gt;"", iferror(index('Internal Staffing Calculator'!B$8:B23500,match(F1058,'Internal Staffing Calculator'!E$8:E23500,0)), "Not In Budget"),"")</f>
        <v/>
      </c>
      <c r="I1058" s="184"/>
      <c r="J1058" s="932">
        <f t="shared" si="1"/>
        <v>0</v>
      </c>
      <c r="K1058" s="932">
        <f t="shared" si="2"/>
        <v>0</v>
      </c>
      <c r="L1058" s="938" t="str">
        <f t="array" ref="L1058">iferror(index('Internal Staffing Calculator'!F$8:F23500,match($F1058,'Internal Staffing Calculator'!$E$8:$E23500,0),0),"")</f>
        <v/>
      </c>
    </row>
    <row r="1059">
      <c r="A1059" s="454"/>
      <c r="B1059" s="927"/>
      <c r="C1059" s="580"/>
      <c r="D1059" s="939"/>
      <c r="E1059" s="940"/>
      <c r="F1059" s="941"/>
      <c r="G1059" s="937" t="str">
        <f t="array" ref="G1059">xlookup(F1059,'Internal Staffing Calculator'!E:E,'Internal Staffing Calculator'!C:C,"")</f>
        <v/>
      </c>
      <c r="H1059" s="932" t="str">
        <f t="array" ref="H1059">if(F1059&lt;&gt;"", iferror(index('Internal Staffing Calculator'!B$8:B23500,match(F1059,'Internal Staffing Calculator'!E$8:E23500,0)), "Not In Budget"),"")</f>
        <v/>
      </c>
      <c r="I1059" s="184"/>
      <c r="J1059" s="932">
        <f t="shared" si="1"/>
        <v>0</v>
      </c>
      <c r="K1059" s="932">
        <f t="shared" si="2"/>
        <v>0</v>
      </c>
      <c r="L1059" s="938" t="str">
        <f t="array" ref="L1059">iferror(index('Internal Staffing Calculator'!F$8:F23500,match($F1059,'Internal Staffing Calculator'!$E$8:$E23500,0),0),"")</f>
        <v/>
      </c>
    </row>
    <row r="1060">
      <c r="A1060" s="454"/>
      <c r="B1060" s="927"/>
      <c r="C1060" s="580"/>
      <c r="D1060" s="939"/>
      <c r="E1060" s="940"/>
      <c r="F1060" s="941"/>
      <c r="G1060" s="937" t="str">
        <f t="array" ref="G1060">xlookup(F1060,'Internal Staffing Calculator'!E:E,'Internal Staffing Calculator'!C:C,"")</f>
        <v/>
      </c>
      <c r="H1060" s="932" t="str">
        <f t="array" ref="H1060">if(F1060&lt;&gt;"", iferror(index('Internal Staffing Calculator'!B$8:B23500,match(F1060,'Internal Staffing Calculator'!E$8:E23500,0)), "Not In Budget"),"")</f>
        <v/>
      </c>
      <c r="I1060" s="184"/>
      <c r="J1060" s="932">
        <f t="shared" si="1"/>
        <v>0</v>
      </c>
      <c r="K1060" s="932">
        <f t="shared" si="2"/>
        <v>0</v>
      </c>
      <c r="L1060" s="938" t="str">
        <f t="array" ref="L1060">iferror(index('Internal Staffing Calculator'!F$8:F23500,match($F1060,'Internal Staffing Calculator'!$E$8:$E23500,0),0),"")</f>
        <v/>
      </c>
    </row>
    <row r="1061">
      <c r="A1061" s="454"/>
      <c r="B1061" s="927"/>
      <c r="C1061" s="580"/>
      <c r="D1061" s="939"/>
      <c r="E1061" s="940"/>
      <c r="F1061" s="941"/>
      <c r="G1061" s="937" t="str">
        <f t="array" ref="G1061">xlookup(F1061,'Internal Staffing Calculator'!E:E,'Internal Staffing Calculator'!C:C,"")</f>
        <v/>
      </c>
      <c r="H1061" s="932" t="str">
        <f t="array" ref="H1061">if(F1061&lt;&gt;"", iferror(index('Internal Staffing Calculator'!B$8:B23500,match(F1061,'Internal Staffing Calculator'!E$8:E23500,0)), "Not In Budget"),"")</f>
        <v/>
      </c>
      <c r="I1061" s="184"/>
      <c r="J1061" s="932">
        <f t="shared" si="1"/>
        <v>0</v>
      </c>
      <c r="K1061" s="932">
        <f t="shared" si="2"/>
        <v>0</v>
      </c>
      <c r="L1061" s="938" t="str">
        <f t="array" ref="L1061">iferror(index('Internal Staffing Calculator'!F$8:F23500,match($F1061,'Internal Staffing Calculator'!$E$8:$E23500,0),0),"")</f>
        <v/>
      </c>
    </row>
    <row r="1062">
      <c r="A1062" s="454"/>
      <c r="B1062" s="927"/>
      <c r="C1062" s="580"/>
      <c r="D1062" s="939"/>
      <c r="E1062" s="940"/>
      <c r="F1062" s="941"/>
      <c r="G1062" s="937" t="str">
        <f t="array" ref="G1062">xlookup(F1062,'Internal Staffing Calculator'!E:E,'Internal Staffing Calculator'!C:C,"")</f>
        <v/>
      </c>
      <c r="H1062" s="932" t="str">
        <f t="array" ref="H1062">if(F1062&lt;&gt;"", iferror(index('Internal Staffing Calculator'!B$8:B23500,match(F1062,'Internal Staffing Calculator'!E$8:E23500,0)), "Not In Budget"),"")</f>
        <v/>
      </c>
      <c r="I1062" s="184"/>
      <c r="J1062" s="932">
        <f t="shared" si="1"/>
        <v>0</v>
      </c>
      <c r="K1062" s="932">
        <f t="shared" si="2"/>
        <v>0</v>
      </c>
      <c r="L1062" s="938" t="str">
        <f t="array" ref="L1062">iferror(index('Internal Staffing Calculator'!F$8:F23500,match($F1062,'Internal Staffing Calculator'!$E$8:$E23500,0),0),"")</f>
        <v/>
      </c>
    </row>
    <row r="1063">
      <c r="A1063" s="454"/>
      <c r="B1063" s="927"/>
      <c r="C1063" s="580"/>
      <c r="D1063" s="939"/>
      <c r="E1063" s="940"/>
      <c r="F1063" s="941"/>
      <c r="G1063" s="937" t="str">
        <f t="array" ref="G1063">xlookup(F1063,'Internal Staffing Calculator'!E:E,'Internal Staffing Calculator'!C:C,"")</f>
        <v/>
      </c>
      <c r="H1063" s="932" t="str">
        <f t="array" ref="H1063">if(F1063&lt;&gt;"", iferror(index('Internal Staffing Calculator'!B$8:B23500,match(F1063,'Internal Staffing Calculator'!E$8:E23500,0)), "Not In Budget"),"")</f>
        <v/>
      </c>
      <c r="I1063" s="184"/>
      <c r="J1063" s="932">
        <f t="shared" si="1"/>
        <v>0</v>
      </c>
      <c r="K1063" s="932">
        <f t="shared" si="2"/>
        <v>0</v>
      </c>
      <c r="L1063" s="938" t="str">
        <f t="array" ref="L1063">iferror(index('Internal Staffing Calculator'!F$8:F23500,match($F1063,'Internal Staffing Calculator'!$E$8:$E23500,0),0),"")</f>
        <v/>
      </c>
    </row>
    <row r="1064">
      <c r="A1064" s="454"/>
      <c r="B1064" s="927"/>
      <c r="C1064" s="580"/>
      <c r="D1064" s="939"/>
      <c r="E1064" s="940"/>
      <c r="F1064" s="941"/>
      <c r="G1064" s="937" t="str">
        <f t="array" ref="G1064">xlookup(F1064,'Internal Staffing Calculator'!E:E,'Internal Staffing Calculator'!C:C,"")</f>
        <v/>
      </c>
      <c r="H1064" s="932" t="str">
        <f t="array" ref="H1064">if(F1064&lt;&gt;"", iferror(index('Internal Staffing Calculator'!B$8:B23500,match(F1064,'Internal Staffing Calculator'!E$8:E23500,0)), "Not In Budget"),"")</f>
        <v/>
      </c>
      <c r="I1064" s="184"/>
      <c r="J1064" s="932">
        <f t="shared" si="1"/>
        <v>0</v>
      </c>
      <c r="K1064" s="932">
        <f t="shared" si="2"/>
        <v>0</v>
      </c>
      <c r="L1064" s="938" t="str">
        <f t="array" ref="L1064">iferror(index('Internal Staffing Calculator'!F$8:F23500,match($F1064,'Internal Staffing Calculator'!$E$8:$E23500,0),0),"")</f>
        <v/>
      </c>
    </row>
    <row r="1065">
      <c r="A1065" s="454"/>
      <c r="B1065" s="927"/>
      <c r="C1065" s="580"/>
      <c r="D1065" s="939"/>
      <c r="E1065" s="940"/>
      <c r="F1065" s="941"/>
      <c r="G1065" s="937" t="str">
        <f t="array" ref="G1065">xlookup(F1065,'Internal Staffing Calculator'!E:E,'Internal Staffing Calculator'!C:C,"")</f>
        <v/>
      </c>
      <c r="H1065" s="932" t="str">
        <f t="array" ref="H1065">if(F1065&lt;&gt;"", iferror(index('Internal Staffing Calculator'!B$8:B23500,match(F1065,'Internal Staffing Calculator'!E$8:E23500,0)), "Not In Budget"),"")</f>
        <v/>
      </c>
      <c r="I1065" s="184"/>
      <c r="J1065" s="932">
        <f t="shared" si="1"/>
        <v>0</v>
      </c>
      <c r="K1065" s="932">
        <f t="shared" si="2"/>
        <v>0</v>
      </c>
      <c r="L1065" s="938" t="str">
        <f t="array" ref="L1065">iferror(index('Internal Staffing Calculator'!F$8:F23500,match($F1065,'Internal Staffing Calculator'!$E$8:$E23500,0),0),"")</f>
        <v/>
      </c>
    </row>
    <row r="1066">
      <c r="A1066" s="454"/>
      <c r="B1066" s="927"/>
      <c r="C1066" s="580"/>
      <c r="D1066" s="939"/>
      <c r="E1066" s="940"/>
      <c r="F1066" s="941"/>
      <c r="G1066" s="937" t="str">
        <f t="array" ref="G1066">xlookup(F1066,'Internal Staffing Calculator'!E:E,'Internal Staffing Calculator'!C:C,"")</f>
        <v/>
      </c>
      <c r="H1066" s="932" t="str">
        <f t="array" ref="H1066">if(F1066&lt;&gt;"", iferror(index('Internal Staffing Calculator'!B$8:B23500,match(F1066,'Internal Staffing Calculator'!E$8:E23500,0)), "Not In Budget"),"")</f>
        <v/>
      </c>
      <c r="I1066" s="184"/>
      <c r="J1066" s="932">
        <f t="shared" si="1"/>
        <v>0</v>
      </c>
      <c r="K1066" s="932">
        <f t="shared" si="2"/>
        <v>0</v>
      </c>
      <c r="L1066" s="938" t="str">
        <f t="array" ref="L1066">iferror(index('Internal Staffing Calculator'!F$8:F23500,match($F1066,'Internal Staffing Calculator'!$E$8:$E23500,0),0),"")</f>
        <v/>
      </c>
    </row>
    <row r="1067">
      <c r="A1067" s="454"/>
      <c r="B1067" s="927"/>
      <c r="C1067" s="580"/>
      <c r="D1067" s="939"/>
      <c r="E1067" s="940"/>
      <c r="F1067" s="941"/>
      <c r="G1067" s="937" t="str">
        <f t="array" ref="G1067">xlookup(F1067,'Internal Staffing Calculator'!E:E,'Internal Staffing Calculator'!C:C,"")</f>
        <v/>
      </c>
      <c r="H1067" s="932" t="str">
        <f t="array" ref="H1067">if(F1067&lt;&gt;"", iferror(index('Internal Staffing Calculator'!B$8:B23500,match(F1067,'Internal Staffing Calculator'!E$8:E23500,0)), "Not In Budget"),"")</f>
        <v/>
      </c>
      <c r="I1067" s="184"/>
      <c r="J1067" s="932">
        <f t="shared" si="1"/>
        <v>0</v>
      </c>
      <c r="K1067" s="932">
        <f t="shared" si="2"/>
        <v>0</v>
      </c>
      <c r="L1067" s="938" t="str">
        <f t="array" ref="L1067">iferror(index('Internal Staffing Calculator'!F$8:F23500,match($F1067,'Internal Staffing Calculator'!$E$8:$E23500,0),0),"")</f>
        <v/>
      </c>
    </row>
    <row r="1068">
      <c r="A1068" s="454"/>
      <c r="B1068" s="927"/>
      <c r="C1068" s="580"/>
      <c r="D1068" s="939"/>
      <c r="E1068" s="940"/>
      <c r="F1068" s="941"/>
      <c r="G1068" s="937" t="str">
        <f t="array" ref="G1068">xlookup(F1068,'Internal Staffing Calculator'!E:E,'Internal Staffing Calculator'!C:C,"")</f>
        <v/>
      </c>
      <c r="H1068" s="932" t="str">
        <f t="array" ref="H1068">if(F1068&lt;&gt;"", iferror(index('Internal Staffing Calculator'!B$8:B23500,match(F1068,'Internal Staffing Calculator'!E$8:E23500,0)), "Not In Budget"),"")</f>
        <v/>
      </c>
      <c r="I1068" s="184"/>
      <c r="J1068" s="932">
        <f t="shared" si="1"/>
        <v>0</v>
      </c>
      <c r="K1068" s="932">
        <f t="shared" si="2"/>
        <v>0</v>
      </c>
      <c r="L1068" s="938" t="str">
        <f t="array" ref="L1068">iferror(index('Internal Staffing Calculator'!F$8:F23500,match($F1068,'Internal Staffing Calculator'!$E$8:$E23500,0),0),"")</f>
        <v/>
      </c>
    </row>
    <row r="1069">
      <c r="A1069" s="454"/>
      <c r="B1069" s="927"/>
      <c r="C1069" s="580"/>
      <c r="D1069" s="939"/>
      <c r="E1069" s="940"/>
      <c r="F1069" s="941"/>
      <c r="G1069" s="937" t="str">
        <f t="array" ref="G1069">xlookup(F1069,'Internal Staffing Calculator'!E:E,'Internal Staffing Calculator'!C:C,"")</f>
        <v/>
      </c>
      <c r="H1069" s="932" t="str">
        <f t="array" ref="H1069">if(F1069&lt;&gt;"", iferror(index('Internal Staffing Calculator'!B$8:B23500,match(F1069,'Internal Staffing Calculator'!E$8:E23500,0)), "Not In Budget"),"")</f>
        <v/>
      </c>
      <c r="I1069" s="184"/>
      <c r="J1069" s="932">
        <f t="shared" si="1"/>
        <v>0</v>
      </c>
      <c r="K1069" s="932">
        <f t="shared" si="2"/>
        <v>0</v>
      </c>
      <c r="L1069" s="938" t="str">
        <f t="array" ref="L1069">iferror(index('Internal Staffing Calculator'!F$8:F23500,match($F1069,'Internal Staffing Calculator'!$E$8:$E23500,0),0),"")</f>
        <v/>
      </c>
    </row>
    <row r="1070">
      <c r="A1070" s="454"/>
      <c r="B1070" s="927"/>
      <c r="C1070" s="580"/>
      <c r="D1070" s="939"/>
      <c r="E1070" s="940"/>
      <c r="F1070" s="941"/>
      <c r="G1070" s="937" t="str">
        <f t="array" ref="G1070">xlookup(F1070,'Internal Staffing Calculator'!E:E,'Internal Staffing Calculator'!C:C,"")</f>
        <v/>
      </c>
      <c r="H1070" s="932" t="str">
        <f t="array" ref="H1070">if(F1070&lt;&gt;"", iferror(index('Internal Staffing Calculator'!B$8:B23500,match(F1070,'Internal Staffing Calculator'!E$8:E23500,0)), "Not In Budget"),"")</f>
        <v/>
      </c>
      <c r="I1070" s="184"/>
      <c r="J1070" s="932">
        <f t="shared" si="1"/>
        <v>0</v>
      </c>
      <c r="K1070" s="932">
        <f t="shared" si="2"/>
        <v>0</v>
      </c>
      <c r="L1070" s="938" t="str">
        <f t="array" ref="L1070">iferror(index('Internal Staffing Calculator'!F$8:F23500,match($F1070,'Internal Staffing Calculator'!$E$8:$E23500,0),0),"")</f>
        <v/>
      </c>
    </row>
    <row r="1071">
      <c r="A1071" s="454"/>
      <c r="B1071" s="927"/>
      <c r="C1071" s="580"/>
      <c r="D1071" s="939"/>
      <c r="E1071" s="940"/>
      <c r="F1071" s="941"/>
      <c r="G1071" s="937" t="str">
        <f t="array" ref="G1071">xlookup(F1071,'Internal Staffing Calculator'!E:E,'Internal Staffing Calculator'!C:C,"")</f>
        <v/>
      </c>
      <c r="H1071" s="932" t="str">
        <f t="array" ref="H1071">if(F1071&lt;&gt;"", iferror(index('Internal Staffing Calculator'!B$8:B23500,match(F1071,'Internal Staffing Calculator'!E$8:E23500,0)), "Not In Budget"),"")</f>
        <v/>
      </c>
      <c r="I1071" s="184"/>
      <c r="J1071" s="932">
        <f t="shared" si="1"/>
        <v>0</v>
      </c>
      <c r="K1071" s="932">
        <f t="shared" si="2"/>
        <v>0</v>
      </c>
      <c r="L1071" s="938" t="str">
        <f t="array" ref="L1071">iferror(index('Internal Staffing Calculator'!F$8:F23500,match($F1071,'Internal Staffing Calculator'!$E$8:$E23500,0),0),"")</f>
        <v/>
      </c>
    </row>
    <row r="1072">
      <c r="A1072" s="454"/>
      <c r="B1072" s="927"/>
      <c r="C1072" s="580"/>
      <c r="D1072" s="939"/>
      <c r="E1072" s="940"/>
      <c r="F1072" s="941"/>
      <c r="G1072" s="937" t="str">
        <f t="array" ref="G1072">xlookup(F1072,'Internal Staffing Calculator'!E:E,'Internal Staffing Calculator'!C:C,"")</f>
        <v/>
      </c>
      <c r="H1072" s="932" t="str">
        <f t="array" ref="H1072">if(F1072&lt;&gt;"", iferror(index('Internal Staffing Calculator'!B$8:B23500,match(F1072,'Internal Staffing Calculator'!E$8:E23500,0)), "Not In Budget"),"")</f>
        <v/>
      </c>
      <c r="I1072" s="184"/>
      <c r="J1072" s="932">
        <f t="shared" si="1"/>
        <v>0</v>
      </c>
      <c r="K1072" s="932">
        <f t="shared" si="2"/>
        <v>0</v>
      </c>
      <c r="L1072" s="938" t="str">
        <f t="array" ref="L1072">iferror(index('Internal Staffing Calculator'!F$8:F23500,match($F1072,'Internal Staffing Calculator'!$E$8:$E23500,0),0),"")</f>
        <v/>
      </c>
    </row>
    <row r="1073">
      <c r="A1073" s="454"/>
      <c r="B1073" s="927"/>
      <c r="C1073" s="580"/>
      <c r="D1073" s="939"/>
      <c r="E1073" s="940"/>
      <c r="F1073" s="941"/>
      <c r="G1073" s="937" t="str">
        <f t="array" ref="G1073">xlookup(F1073,'Internal Staffing Calculator'!E:E,'Internal Staffing Calculator'!C:C,"")</f>
        <v/>
      </c>
      <c r="H1073" s="932" t="str">
        <f t="array" ref="H1073">if(F1073&lt;&gt;"", iferror(index('Internal Staffing Calculator'!B$8:B23500,match(F1073,'Internal Staffing Calculator'!E$8:E23500,0)), "Not In Budget"),"")</f>
        <v/>
      </c>
      <c r="I1073" s="184"/>
      <c r="J1073" s="932">
        <f t="shared" si="1"/>
        <v>0</v>
      </c>
      <c r="K1073" s="932">
        <f t="shared" si="2"/>
        <v>0</v>
      </c>
      <c r="L1073" s="938" t="str">
        <f t="array" ref="L1073">iferror(index('Internal Staffing Calculator'!F$8:F23500,match($F1073,'Internal Staffing Calculator'!$E$8:$E23500,0),0),"")</f>
        <v/>
      </c>
    </row>
    <row r="1074">
      <c r="A1074" s="454"/>
      <c r="B1074" s="927"/>
      <c r="C1074" s="580"/>
      <c r="D1074" s="939"/>
      <c r="E1074" s="940"/>
      <c r="F1074" s="941"/>
      <c r="G1074" s="937" t="str">
        <f t="array" ref="G1074">xlookup(F1074,'Internal Staffing Calculator'!E:E,'Internal Staffing Calculator'!C:C,"")</f>
        <v/>
      </c>
      <c r="H1074" s="932" t="str">
        <f t="array" ref="H1074">if(F1074&lt;&gt;"", iferror(index('Internal Staffing Calculator'!B$8:B23500,match(F1074,'Internal Staffing Calculator'!E$8:E23500,0)), "Not In Budget"),"")</f>
        <v/>
      </c>
      <c r="I1074" s="184"/>
      <c r="J1074" s="932">
        <f t="shared" si="1"/>
        <v>0</v>
      </c>
      <c r="K1074" s="932">
        <f t="shared" si="2"/>
        <v>0</v>
      </c>
      <c r="L1074" s="938" t="str">
        <f t="array" ref="L1074">iferror(index('Internal Staffing Calculator'!F$8:F23500,match($F1074,'Internal Staffing Calculator'!$E$8:$E23500,0),0),"")</f>
        <v/>
      </c>
    </row>
    <row r="1075">
      <c r="A1075" s="454"/>
      <c r="B1075" s="927"/>
      <c r="C1075" s="580"/>
      <c r="D1075" s="939"/>
      <c r="E1075" s="940"/>
      <c r="F1075" s="941"/>
      <c r="G1075" s="937" t="str">
        <f t="array" ref="G1075">xlookup(F1075,'Internal Staffing Calculator'!E:E,'Internal Staffing Calculator'!C:C,"")</f>
        <v/>
      </c>
      <c r="H1075" s="932" t="str">
        <f t="array" ref="H1075">if(F1075&lt;&gt;"", iferror(index('Internal Staffing Calculator'!B$8:B23500,match(F1075,'Internal Staffing Calculator'!E$8:E23500,0)), "Not In Budget"),"")</f>
        <v/>
      </c>
      <c r="I1075" s="184"/>
      <c r="J1075" s="932">
        <f t="shared" si="1"/>
        <v>0</v>
      </c>
      <c r="K1075" s="932">
        <f t="shared" si="2"/>
        <v>0</v>
      </c>
      <c r="L1075" s="938" t="str">
        <f t="array" ref="L1075">iferror(index('Internal Staffing Calculator'!F$8:F23500,match($F1075,'Internal Staffing Calculator'!$E$8:$E23500,0),0),"")</f>
        <v/>
      </c>
    </row>
    <row r="1076">
      <c r="A1076" s="454"/>
      <c r="B1076" s="927"/>
      <c r="C1076" s="580"/>
      <c r="D1076" s="939"/>
      <c r="E1076" s="940"/>
      <c r="F1076" s="941"/>
      <c r="G1076" s="937" t="str">
        <f t="array" ref="G1076">xlookup(F1076,'Internal Staffing Calculator'!E:E,'Internal Staffing Calculator'!C:C,"")</f>
        <v/>
      </c>
      <c r="H1076" s="932" t="str">
        <f t="array" ref="H1076">if(F1076&lt;&gt;"", iferror(index('Internal Staffing Calculator'!B$8:B23500,match(F1076,'Internal Staffing Calculator'!E$8:E23500,0)), "Not In Budget"),"")</f>
        <v/>
      </c>
      <c r="I1076" s="184"/>
      <c r="J1076" s="932">
        <f t="shared" si="1"/>
        <v>0</v>
      </c>
      <c r="K1076" s="932">
        <f t="shared" si="2"/>
        <v>0</v>
      </c>
      <c r="L1076" s="938" t="str">
        <f t="array" ref="L1076">iferror(index('Internal Staffing Calculator'!F$8:F23500,match($F1076,'Internal Staffing Calculator'!$E$8:$E23500,0),0),"")</f>
        <v/>
      </c>
    </row>
    <row r="1077">
      <c r="A1077" s="454"/>
      <c r="B1077" s="927"/>
      <c r="C1077" s="580"/>
      <c r="D1077" s="939"/>
      <c r="E1077" s="940"/>
      <c r="F1077" s="941"/>
      <c r="G1077" s="937" t="str">
        <f t="array" ref="G1077">xlookup(F1077,'Internal Staffing Calculator'!E:E,'Internal Staffing Calculator'!C:C,"")</f>
        <v/>
      </c>
      <c r="H1077" s="932" t="str">
        <f t="array" ref="H1077">if(F1077&lt;&gt;"", iferror(index('Internal Staffing Calculator'!B$8:B23500,match(F1077,'Internal Staffing Calculator'!E$8:E23500,0)), "Not In Budget"),"")</f>
        <v/>
      </c>
      <c r="I1077" s="184"/>
      <c r="J1077" s="932">
        <f t="shared" si="1"/>
        <v>0</v>
      </c>
      <c r="K1077" s="932">
        <f t="shared" si="2"/>
        <v>0</v>
      </c>
      <c r="L1077" s="938" t="str">
        <f t="array" ref="L1077">iferror(index('Internal Staffing Calculator'!F$8:F23500,match($F1077,'Internal Staffing Calculator'!$E$8:$E23500,0),0),"")</f>
        <v/>
      </c>
    </row>
    <row r="1078">
      <c r="A1078" s="454"/>
      <c r="B1078" s="927"/>
      <c r="C1078" s="580"/>
      <c r="D1078" s="939"/>
      <c r="E1078" s="940"/>
      <c r="F1078" s="941"/>
      <c r="G1078" s="937" t="str">
        <f t="array" ref="G1078">xlookup(F1078,'Internal Staffing Calculator'!E:E,'Internal Staffing Calculator'!C:C,"")</f>
        <v/>
      </c>
      <c r="H1078" s="932" t="str">
        <f t="array" ref="H1078">if(F1078&lt;&gt;"", iferror(index('Internal Staffing Calculator'!B$8:B23500,match(F1078,'Internal Staffing Calculator'!E$8:E23500,0)), "Not In Budget"),"")</f>
        <v/>
      </c>
      <c r="I1078" s="184"/>
      <c r="J1078" s="932">
        <f t="shared" si="1"/>
        <v>0</v>
      </c>
      <c r="K1078" s="932">
        <f t="shared" si="2"/>
        <v>0</v>
      </c>
      <c r="L1078" s="938" t="str">
        <f t="array" ref="L1078">iferror(index('Internal Staffing Calculator'!F$8:F23500,match($F1078,'Internal Staffing Calculator'!$E$8:$E23500,0),0),"")</f>
        <v/>
      </c>
    </row>
    <row r="1079">
      <c r="A1079" s="454"/>
      <c r="B1079" s="927"/>
      <c r="C1079" s="580"/>
      <c r="D1079" s="939"/>
      <c r="E1079" s="940"/>
      <c r="F1079" s="941"/>
      <c r="G1079" s="937" t="str">
        <f t="array" ref="G1079">xlookup(F1079,'Internal Staffing Calculator'!E:E,'Internal Staffing Calculator'!C:C,"")</f>
        <v/>
      </c>
      <c r="H1079" s="932" t="str">
        <f t="array" ref="H1079">if(F1079&lt;&gt;"", iferror(index('Internal Staffing Calculator'!B$8:B23500,match(F1079,'Internal Staffing Calculator'!E$8:E23500,0)), "Not In Budget"),"")</f>
        <v/>
      </c>
      <c r="I1079" s="184"/>
      <c r="J1079" s="932">
        <f t="shared" si="1"/>
        <v>0</v>
      </c>
      <c r="K1079" s="932">
        <f t="shared" si="2"/>
        <v>0</v>
      </c>
      <c r="L1079" s="938" t="str">
        <f t="array" ref="L1079">iferror(index('Internal Staffing Calculator'!F$8:F23500,match($F1079,'Internal Staffing Calculator'!$E$8:$E23500,0),0),"")</f>
        <v/>
      </c>
    </row>
    <row r="1080">
      <c r="A1080" s="454"/>
      <c r="B1080" s="927"/>
      <c r="C1080" s="580"/>
      <c r="D1080" s="939"/>
      <c r="E1080" s="940"/>
      <c r="F1080" s="941"/>
      <c r="G1080" s="937" t="str">
        <f t="array" ref="G1080">xlookup(F1080,'Internal Staffing Calculator'!E:E,'Internal Staffing Calculator'!C:C,"")</f>
        <v/>
      </c>
      <c r="H1080" s="932" t="str">
        <f t="array" ref="H1080">if(F1080&lt;&gt;"", iferror(index('Internal Staffing Calculator'!B$8:B23500,match(F1080,'Internal Staffing Calculator'!E$8:E23500,0)), "Not In Budget"),"")</f>
        <v/>
      </c>
      <c r="I1080" s="184"/>
      <c r="J1080" s="932">
        <f t="shared" si="1"/>
        <v>0</v>
      </c>
      <c r="K1080" s="932">
        <f t="shared" si="2"/>
        <v>0</v>
      </c>
      <c r="L1080" s="938" t="str">
        <f t="array" ref="L1080">iferror(index('Internal Staffing Calculator'!F$8:F23500,match($F1080,'Internal Staffing Calculator'!$E$8:$E23500,0),0),"")</f>
        <v/>
      </c>
    </row>
    <row r="1081">
      <c r="A1081" s="454"/>
      <c r="B1081" s="927"/>
      <c r="C1081" s="580"/>
      <c r="D1081" s="939"/>
      <c r="E1081" s="940"/>
      <c r="F1081" s="941"/>
      <c r="G1081" s="937" t="str">
        <f t="array" ref="G1081">xlookup(F1081,'Internal Staffing Calculator'!E:E,'Internal Staffing Calculator'!C:C,"")</f>
        <v/>
      </c>
      <c r="H1081" s="932" t="str">
        <f t="array" ref="H1081">if(F1081&lt;&gt;"", iferror(index('Internal Staffing Calculator'!B$8:B23500,match(F1081,'Internal Staffing Calculator'!E$8:E23500,0)), "Not In Budget"),"")</f>
        <v/>
      </c>
      <c r="I1081" s="184"/>
      <c r="J1081" s="932">
        <f t="shared" si="1"/>
        <v>0</v>
      </c>
      <c r="K1081" s="932">
        <f t="shared" si="2"/>
        <v>0</v>
      </c>
      <c r="L1081" s="938" t="str">
        <f t="array" ref="L1081">iferror(index('Internal Staffing Calculator'!F$8:F23500,match($F1081,'Internal Staffing Calculator'!$E$8:$E23500,0),0),"")</f>
        <v/>
      </c>
    </row>
    <row r="1082">
      <c r="A1082" s="454"/>
      <c r="B1082" s="927"/>
      <c r="C1082" s="580"/>
      <c r="D1082" s="939"/>
      <c r="E1082" s="940"/>
      <c r="F1082" s="941"/>
      <c r="G1082" s="937" t="str">
        <f t="array" ref="G1082">xlookup(F1082,'Internal Staffing Calculator'!E:E,'Internal Staffing Calculator'!C:C,"")</f>
        <v/>
      </c>
      <c r="H1082" s="932" t="str">
        <f t="array" ref="H1082">if(F1082&lt;&gt;"", iferror(index('Internal Staffing Calculator'!B$8:B23500,match(F1082,'Internal Staffing Calculator'!E$8:E23500,0)), "Not In Budget"),"")</f>
        <v/>
      </c>
      <c r="I1082" s="184"/>
      <c r="J1082" s="932">
        <f t="shared" si="1"/>
        <v>0</v>
      </c>
      <c r="K1082" s="932">
        <f t="shared" si="2"/>
        <v>0</v>
      </c>
      <c r="L1082" s="938" t="str">
        <f t="array" ref="L1082">iferror(index('Internal Staffing Calculator'!F$8:F23500,match($F1082,'Internal Staffing Calculator'!$E$8:$E23500,0),0),"")</f>
        <v/>
      </c>
    </row>
    <row r="1083">
      <c r="A1083" s="454"/>
      <c r="B1083" s="927"/>
      <c r="C1083" s="580"/>
      <c r="D1083" s="939"/>
      <c r="E1083" s="940"/>
      <c r="F1083" s="941"/>
      <c r="G1083" s="937" t="str">
        <f t="array" ref="G1083">xlookup(F1083,'Internal Staffing Calculator'!E:E,'Internal Staffing Calculator'!C:C,"")</f>
        <v/>
      </c>
      <c r="H1083" s="932" t="str">
        <f t="array" ref="H1083">if(F1083&lt;&gt;"", iferror(index('Internal Staffing Calculator'!B$8:B23500,match(F1083,'Internal Staffing Calculator'!E$8:E23500,0)), "Not In Budget"),"")</f>
        <v/>
      </c>
      <c r="I1083" s="184"/>
      <c r="J1083" s="932">
        <f t="shared" si="1"/>
        <v>0</v>
      </c>
      <c r="K1083" s="932">
        <f t="shared" si="2"/>
        <v>0</v>
      </c>
      <c r="L1083" s="938" t="str">
        <f t="array" ref="L1083">iferror(index('Internal Staffing Calculator'!F$8:F23500,match($F1083,'Internal Staffing Calculator'!$E$8:$E23500,0),0),"")</f>
        <v/>
      </c>
    </row>
    <row r="1084">
      <c r="A1084" s="454"/>
      <c r="B1084" s="927"/>
      <c r="C1084" s="580"/>
      <c r="D1084" s="939"/>
      <c r="E1084" s="940"/>
      <c r="F1084" s="941"/>
      <c r="G1084" s="937" t="str">
        <f t="array" ref="G1084">xlookup(F1084,'Internal Staffing Calculator'!E:E,'Internal Staffing Calculator'!C:C,"")</f>
        <v/>
      </c>
      <c r="H1084" s="932" t="str">
        <f t="array" ref="H1084">if(F1084&lt;&gt;"", iferror(index('Internal Staffing Calculator'!B$8:B23500,match(F1084,'Internal Staffing Calculator'!E$8:E23500,0)), "Not In Budget"),"")</f>
        <v/>
      </c>
      <c r="I1084" s="184"/>
      <c r="J1084" s="932">
        <f t="shared" si="1"/>
        <v>0</v>
      </c>
      <c r="K1084" s="932">
        <f t="shared" si="2"/>
        <v>0</v>
      </c>
      <c r="L1084" s="938" t="str">
        <f t="array" ref="L1084">iferror(index('Internal Staffing Calculator'!F$8:F23500,match($F1084,'Internal Staffing Calculator'!$E$8:$E23500,0),0),"")</f>
        <v/>
      </c>
    </row>
    <row r="1085">
      <c r="A1085" s="454"/>
      <c r="B1085" s="927"/>
      <c r="C1085" s="580"/>
      <c r="D1085" s="939"/>
      <c r="E1085" s="940"/>
      <c r="F1085" s="941"/>
      <c r="G1085" s="937" t="str">
        <f t="array" ref="G1085">xlookup(F1085,'Internal Staffing Calculator'!E:E,'Internal Staffing Calculator'!C:C,"")</f>
        <v/>
      </c>
      <c r="H1085" s="932" t="str">
        <f t="array" ref="H1085">if(F1085&lt;&gt;"", iferror(index('Internal Staffing Calculator'!B$8:B23500,match(F1085,'Internal Staffing Calculator'!E$8:E23500,0)), "Not In Budget"),"")</f>
        <v/>
      </c>
      <c r="I1085" s="184"/>
      <c r="J1085" s="932">
        <f t="shared" si="1"/>
        <v>0</v>
      </c>
      <c r="K1085" s="932">
        <f t="shared" si="2"/>
        <v>0</v>
      </c>
      <c r="L1085" s="938" t="str">
        <f t="array" ref="L1085">iferror(index('Internal Staffing Calculator'!F$8:F23500,match($F1085,'Internal Staffing Calculator'!$E$8:$E23500,0),0),"")</f>
        <v/>
      </c>
    </row>
    <row r="1086">
      <c r="A1086" s="454"/>
      <c r="B1086" s="927"/>
      <c r="C1086" s="580"/>
      <c r="D1086" s="939"/>
      <c r="E1086" s="940"/>
      <c r="F1086" s="941"/>
      <c r="G1086" s="937" t="str">
        <f t="array" ref="G1086">xlookup(F1086,'Internal Staffing Calculator'!E:E,'Internal Staffing Calculator'!C:C,"")</f>
        <v/>
      </c>
      <c r="H1086" s="932" t="str">
        <f t="array" ref="H1086">if(F1086&lt;&gt;"", iferror(index('Internal Staffing Calculator'!B$8:B23500,match(F1086,'Internal Staffing Calculator'!E$8:E23500,0)), "Not In Budget"),"")</f>
        <v/>
      </c>
      <c r="I1086" s="184"/>
      <c r="J1086" s="932">
        <f t="shared" si="1"/>
        <v>0</v>
      </c>
      <c r="K1086" s="932">
        <f t="shared" si="2"/>
        <v>0</v>
      </c>
      <c r="L1086" s="938" t="str">
        <f t="array" ref="L1086">iferror(index('Internal Staffing Calculator'!F$8:F23500,match($F1086,'Internal Staffing Calculator'!$E$8:$E23500,0),0),"")</f>
        <v/>
      </c>
    </row>
    <row r="1087">
      <c r="A1087" s="454"/>
      <c r="B1087" s="927"/>
      <c r="C1087" s="580"/>
      <c r="D1087" s="939"/>
      <c r="E1087" s="940"/>
      <c r="F1087" s="941"/>
      <c r="G1087" s="937" t="str">
        <f t="array" ref="G1087">xlookup(F1087,'Internal Staffing Calculator'!E:E,'Internal Staffing Calculator'!C:C,"")</f>
        <v/>
      </c>
      <c r="H1087" s="932" t="str">
        <f t="array" ref="H1087">if(F1087&lt;&gt;"", iferror(index('Internal Staffing Calculator'!B$8:B23500,match(F1087,'Internal Staffing Calculator'!E$8:E23500,0)), "Not In Budget"),"")</f>
        <v/>
      </c>
      <c r="I1087" s="184"/>
      <c r="J1087" s="932">
        <f t="shared" si="1"/>
        <v>0</v>
      </c>
      <c r="K1087" s="932">
        <f t="shared" si="2"/>
        <v>0</v>
      </c>
      <c r="L1087" s="938" t="str">
        <f t="array" ref="L1087">iferror(index('Internal Staffing Calculator'!F$8:F23500,match($F1087,'Internal Staffing Calculator'!$E$8:$E23500,0),0),"")</f>
        <v/>
      </c>
    </row>
    <row r="1088">
      <c r="A1088" s="454"/>
      <c r="B1088" s="927"/>
      <c r="C1088" s="580"/>
      <c r="D1088" s="939"/>
      <c r="E1088" s="940"/>
      <c r="F1088" s="941"/>
      <c r="G1088" s="937" t="str">
        <f t="array" ref="G1088">xlookup(F1088,'Internal Staffing Calculator'!E:E,'Internal Staffing Calculator'!C:C,"")</f>
        <v/>
      </c>
      <c r="H1088" s="932" t="str">
        <f t="array" ref="H1088">if(F1088&lt;&gt;"", iferror(index('Internal Staffing Calculator'!B$8:B23500,match(F1088,'Internal Staffing Calculator'!E$8:E23500,0)), "Not In Budget"),"")</f>
        <v/>
      </c>
      <c r="I1088" s="184"/>
      <c r="J1088" s="932">
        <f t="shared" si="1"/>
        <v>0</v>
      </c>
      <c r="K1088" s="932">
        <f t="shared" si="2"/>
        <v>0</v>
      </c>
      <c r="L1088" s="938" t="str">
        <f t="array" ref="L1088">iferror(index('Internal Staffing Calculator'!F$8:F23500,match($F1088,'Internal Staffing Calculator'!$E$8:$E23500,0),0),"")</f>
        <v/>
      </c>
    </row>
    <row r="1089">
      <c r="A1089" s="454"/>
      <c r="B1089" s="927"/>
      <c r="C1089" s="580"/>
      <c r="D1089" s="939"/>
      <c r="E1089" s="940"/>
      <c r="F1089" s="941"/>
      <c r="G1089" s="937" t="str">
        <f t="array" ref="G1089">xlookup(F1089,'Internal Staffing Calculator'!E:E,'Internal Staffing Calculator'!C:C,"")</f>
        <v/>
      </c>
      <c r="H1089" s="932" t="str">
        <f t="array" ref="H1089">if(F1089&lt;&gt;"", iferror(index('Internal Staffing Calculator'!B$8:B23500,match(F1089,'Internal Staffing Calculator'!E$8:E23500,0)), "Not In Budget"),"")</f>
        <v/>
      </c>
      <c r="I1089" s="184"/>
      <c r="J1089" s="932">
        <f t="shared" si="1"/>
        <v>0</v>
      </c>
      <c r="K1089" s="932">
        <f t="shared" si="2"/>
        <v>0</v>
      </c>
      <c r="L1089" s="938" t="str">
        <f t="array" ref="L1089">iferror(index('Internal Staffing Calculator'!F$8:F23500,match($F1089,'Internal Staffing Calculator'!$E$8:$E23500,0),0),"")</f>
        <v/>
      </c>
    </row>
    <row r="1090">
      <c r="A1090" s="454"/>
      <c r="B1090" s="927"/>
      <c r="C1090" s="580"/>
      <c r="D1090" s="939"/>
      <c r="E1090" s="940"/>
      <c r="F1090" s="941"/>
      <c r="G1090" s="937" t="str">
        <f t="array" ref="G1090">xlookup(F1090,'Internal Staffing Calculator'!E:E,'Internal Staffing Calculator'!C:C,"")</f>
        <v/>
      </c>
      <c r="H1090" s="932" t="str">
        <f t="array" ref="H1090">if(F1090&lt;&gt;"", iferror(index('Internal Staffing Calculator'!B$8:B23500,match(F1090,'Internal Staffing Calculator'!E$8:E23500,0)), "Not In Budget"),"")</f>
        <v/>
      </c>
      <c r="I1090" s="184"/>
      <c r="J1090" s="932">
        <f t="shared" si="1"/>
        <v>0</v>
      </c>
      <c r="K1090" s="932">
        <f t="shared" si="2"/>
        <v>0</v>
      </c>
      <c r="L1090" s="938" t="str">
        <f t="array" ref="L1090">iferror(index('Internal Staffing Calculator'!F$8:F23500,match($F1090,'Internal Staffing Calculator'!$E$8:$E23500,0),0),"")</f>
        <v/>
      </c>
    </row>
    <row r="1091">
      <c r="A1091" s="454"/>
      <c r="B1091" s="927"/>
      <c r="C1091" s="580"/>
      <c r="D1091" s="939"/>
      <c r="E1091" s="940"/>
      <c r="F1091" s="941"/>
      <c r="G1091" s="937" t="str">
        <f t="array" ref="G1091">xlookup(F1091,'Internal Staffing Calculator'!E:E,'Internal Staffing Calculator'!C:C,"")</f>
        <v/>
      </c>
      <c r="H1091" s="932" t="str">
        <f t="array" ref="H1091">if(F1091&lt;&gt;"", iferror(index('Internal Staffing Calculator'!B$8:B23500,match(F1091,'Internal Staffing Calculator'!E$8:E23500,0)), "Not In Budget"),"")</f>
        <v/>
      </c>
      <c r="I1091" s="184"/>
      <c r="J1091" s="932">
        <f t="shared" si="1"/>
        <v>0</v>
      </c>
      <c r="K1091" s="932">
        <f t="shared" si="2"/>
        <v>0</v>
      </c>
      <c r="L1091" s="938" t="str">
        <f t="array" ref="L1091">iferror(index('Internal Staffing Calculator'!F$8:F23500,match($F1091,'Internal Staffing Calculator'!$E$8:$E23500,0),0),"")</f>
        <v/>
      </c>
    </row>
    <row r="1092">
      <c r="A1092" s="454"/>
      <c r="B1092" s="927"/>
      <c r="C1092" s="580"/>
      <c r="D1092" s="939"/>
      <c r="E1092" s="940"/>
      <c r="F1092" s="941"/>
      <c r="G1092" s="937" t="str">
        <f t="array" ref="G1092">xlookup(F1092,'Internal Staffing Calculator'!E:E,'Internal Staffing Calculator'!C:C,"")</f>
        <v/>
      </c>
      <c r="H1092" s="932" t="str">
        <f t="array" ref="H1092">if(F1092&lt;&gt;"", iferror(index('Internal Staffing Calculator'!B$8:B23500,match(F1092,'Internal Staffing Calculator'!E$8:E23500,0)), "Not In Budget"),"")</f>
        <v/>
      </c>
      <c r="I1092" s="184"/>
      <c r="J1092" s="932">
        <f t="shared" si="1"/>
        <v>0</v>
      </c>
      <c r="K1092" s="932">
        <f t="shared" si="2"/>
        <v>0</v>
      </c>
      <c r="L1092" s="938" t="str">
        <f t="array" ref="L1092">iferror(index('Internal Staffing Calculator'!F$8:F23500,match($F1092,'Internal Staffing Calculator'!$E$8:$E23500,0),0),"")</f>
        <v/>
      </c>
    </row>
    <row r="1093">
      <c r="A1093" s="454"/>
      <c r="B1093" s="927"/>
      <c r="C1093" s="580"/>
      <c r="D1093" s="939"/>
      <c r="E1093" s="940"/>
      <c r="F1093" s="941"/>
      <c r="G1093" s="937" t="str">
        <f t="array" ref="G1093">xlookup(F1093,'Internal Staffing Calculator'!E:E,'Internal Staffing Calculator'!C:C,"")</f>
        <v/>
      </c>
      <c r="H1093" s="932" t="str">
        <f t="array" ref="H1093">if(F1093&lt;&gt;"", iferror(index('Internal Staffing Calculator'!B$8:B23500,match(F1093,'Internal Staffing Calculator'!E$8:E23500,0)), "Not In Budget"),"")</f>
        <v/>
      </c>
      <c r="I1093" s="184"/>
      <c r="J1093" s="932">
        <f t="shared" si="1"/>
        <v>0</v>
      </c>
      <c r="K1093" s="932">
        <f t="shared" si="2"/>
        <v>0</v>
      </c>
      <c r="L1093" s="938" t="str">
        <f t="array" ref="L1093">iferror(index('Internal Staffing Calculator'!F$8:F23500,match($F1093,'Internal Staffing Calculator'!$E$8:$E23500,0),0),"")</f>
        <v/>
      </c>
    </row>
    <row r="1094">
      <c r="A1094" s="454"/>
      <c r="B1094" s="927"/>
      <c r="C1094" s="580"/>
      <c r="D1094" s="939"/>
      <c r="E1094" s="940"/>
      <c r="F1094" s="941"/>
      <c r="G1094" s="937" t="str">
        <f t="array" ref="G1094">xlookup(F1094,'Internal Staffing Calculator'!E:E,'Internal Staffing Calculator'!C:C,"")</f>
        <v/>
      </c>
      <c r="H1094" s="932" t="str">
        <f t="array" ref="H1094">if(F1094&lt;&gt;"", iferror(index('Internal Staffing Calculator'!B$8:B23500,match(F1094,'Internal Staffing Calculator'!E$8:E23500,0)), "Not In Budget"),"")</f>
        <v/>
      </c>
      <c r="I1094" s="184"/>
      <c r="J1094" s="932">
        <f t="shared" si="1"/>
        <v>0</v>
      </c>
      <c r="K1094" s="932">
        <f t="shared" si="2"/>
        <v>0</v>
      </c>
      <c r="L1094" s="938" t="str">
        <f t="array" ref="L1094">iferror(index('Internal Staffing Calculator'!F$8:F23500,match($F1094,'Internal Staffing Calculator'!$E$8:$E23500,0),0),"")</f>
        <v/>
      </c>
    </row>
    <row r="1095">
      <c r="A1095" s="454"/>
      <c r="B1095" s="927"/>
      <c r="C1095" s="580"/>
      <c r="D1095" s="939"/>
      <c r="E1095" s="940"/>
      <c r="F1095" s="941"/>
      <c r="G1095" s="937" t="str">
        <f t="array" ref="G1095">xlookup(F1095,'Internal Staffing Calculator'!E:E,'Internal Staffing Calculator'!C:C,"")</f>
        <v/>
      </c>
      <c r="H1095" s="932" t="str">
        <f t="array" ref="H1095">if(F1095&lt;&gt;"", iferror(index('Internal Staffing Calculator'!B$8:B23500,match(F1095,'Internal Staffing Calculator'!E$8:E23500,0)), "Not In Budget"),"")</f>
        <v/>
      </c>
      <c r="I1095" s="184"/>
      <c r="J1095" s="932">
        <f t="shared" si="1"/>
        <v>0</v>
      </c>
      <c r="K1095" s="932">
        <f t="shared" si="2"/>
        <v>0</v>
      </c>
      <c r="L1095" s="938" t="str">
        <f t="array" ref="L1095">iferror(index('Internal Staffing Calculator'!F$8:F23500,match($F1095,'Internal Staffing Calculator'!$E$8:$E23500,0),0),"")</f>
        <v/>
      </c>
    </row>
    <row r="1096">
      <c r="A1096" s="454"/>
      <c r="B1096" s="927"/>
      <c r="C1096" s="580"/>
      <c r="D1096" s="939"/>
      <c r="E1096" s="940"/>
      <c r="F1096" s="941"/>
      <c r="G1096" s="937" t="str">
        <f t="array" ref="G1096">xlookup(F1096,'Internal Staffing Calculator'!E:E,'Internal Staffing Calculator'!C:C,"")</f>
        <v/>
      </c>
      <c r="H1096" s="932" t="str">
        <f t="array" ref="H1096">if(F1096&lt;&gt;"", iferror(index('Internal Staffing Calculator'!B$8:B23500,match(F1096,'Internal Staffing Calculator'!E$8:E23500,0)), "Not In Budget"),"")</f>
        <v/>
      </c>
      <c r="I1096" s="184"/>
      <c r="J1096" s="932">
        <f t="shared" si="1"/>
        <v>0</v>
      </c>
      <c r="K1096" s="932">
        <f t="shared" si="2"/>
        <v>0</v>
      </c>
      <c r="L1096" s="938" t="str">
        <f t="array" ref="L1096">iferror(index('Internal Staffing Calculator'!F$8:F23500,match($F1096,'Internal Staffing Calculator'!$E$8:$E23500,0),0),"")</f>
        <v/>
      </c>
    </row>
    <row r="1097">
      <c r="A1097" s="454"/>
      <c r="B1097" s="927"/>
      <c r="C1097" s="580"/>
      <c r="D1097" s="939"/>
      <c r="E1097" s="940"/>
      <c r="F1097" s="941"/>
      <c r="G1097" s="937" t="str">
        <f t="array" ref="G1097">xlookup(F1097,'Internal Staffing Calculator'!E:E,'Internal Staffing Calculator'!C:C,"")</f>
        <v/>
      </c>
      <c r="H1097" s="932" t="str">
        <f t="array" ref="H1097">if(F1097&lt;&gt;"", iferror(index('Internal Staffing Calculator'!B$8:B23500,match(F1097,'Internal Staffing Calculator'!E$8:E23500,0)), "Not In Budget"),"")</f>
        <v/>
      </c>
      <c r="I1097" s="184"/>
      <c r="J1097" s="932">
        <f t="shared" si="1"/>
        <v>0</v>
      </c>
      <c r="K1097" s="932">
        <f t="shared" si="2"/>
        <v>0</v>
      </c>
      <c r="L1097" s="938" t="str">
        <f t="array" ref="L1097">iferror(index('Internal Staffing Calculator'!F$8:F23500,match($F1097,'Internal Staffing Calculator'!$E$8:$E23500,0),0),"")</f>
        <v/>
      </c>
    </row>
    <row r="1098">
      <c r="A1098" s="454"/>
      <c r="B1098" s="927"/>
      <c r="C1098" s="580"/>
      <c r="D1098" s="939"/>
      <c r="E1098" s="940"/>
      <c r="F1098" s="941"/>
      <c r="G1098" s="937" t="str">
        <f t="array" ref="G1098">xlookup(F1098,'Internal Staffing Calculator'!E:E,'Internal Staffing Calculator'!C:C,"")</f>
        <v/>
      </c>
      <c r="H1098" s="932" t="str">
        <f t="array" ref="H1098">if(F1098&lt;&gt;"", iferror(index('Internal Staffing Calculator'!B$8:B23500,match(F1098,'Internal Staffing Calculator'!E$8:E23500,0)), "Not In Budget"),"")</f>
        <v/>
      </c>
      <c r="I1098" s="184"/>
      <c r="J1098" s="932">
        <f t="shared" si="1"/>
        <v>0</v>
      </c>
      <c r="K1098" s="932">
        <f t="shared" si="2"/>
        <v>0</v>
      </c>
      <c r="L1098" s="938" t="str">
        <f t="array" ref="L1098">iferror(index('Internal Staffing Calculator'!F$8:F23500,match($F1098,'Internal Staffing Calculator'!$E$8:$E23500,0),0),"")</f>
        <v/>
      </c>
    </row>
    <row r="1099">
      <c r="A1099" s="454"/>
      <c r="B1099" s="927"/>
      <c r="C1099" s="580"/>
      <c r="D1099" s="939"/>
      <c r="E1099" s="940"/>
      <c r="F1099" s="941"/>
      <c r="G1099" s="937" t="str">
        <f t="array" ref="G1099">xlookup(F1099,'Internal Staffing Calculator'!E:E,'Internal Staffing Calculator'!C:C,"")</f>
        <v/>
      </c>
      <c r="H1099" s="932" t="str">
        <f t="array" ref="H1099">if(F1099&lt;&gt;"", iferror(index('Internal Staffing Calculator'!B$8:B23500,match(F1099,'Internal Staffing Calculator'!E$8:E23500,0)), "Not In Budget"),"")</f>
        <v/>
      </c>
      <c r="I1099" s="184"/>
      <c r="J1099" s="932">
        <f t="shared" si="1"/>
        <v>0</v>
      </c>
      <c r="K1099" s="932">
        <f t="shared" si="2"/>
        <v>0</v>
      </c>
      <c r="L1099" s="938" t="str">
        <f t="array" ref="L1099">iferror(index('Internal Staffing Calculator'!F$8:F23500,match($F1099,'Internal Staffing Calculator'!$E$8:$E23500,0),0),"")</f>
        <v/>
      </c>
    </row>
    <row r="1100">
      <c r="A1100" s="454"/>
      <c r="B1100" s="927"/>
      <c r="C1100" s="580"/>
      <c r="D1100" s="939"/>
      <c r="E1100" s="940"/>
      <c r="F1100" s="941"/>
      <c r="G1100" s="937" t="str">
        <f t="array" ref="G1100">xlookup(F1100,'Internal Staffing Calculator'!E:E,'Internal Staffing Calculator'!C:C,"")</f>
        <v/>
      </c>
      <c r="H1100" s="932" t="str">
        <f t="array" ref="H1100">if(F1100&lt;&gt;"", iferror(index('Internal Staffing Calculator'!B$8:B23500,match(F1100,'Internal Staffing Calculator'!E$8:E23500,0)), "Not In Budget"),"")</f>
        <v/>
      </c>
      <c r="I1100" s="184"/>
      <c r="J1100" s="932">
        <f t="shared" si="1"/>
        <v>0</v>
      </c>
      <c r="K1100" s="932">
        <f t="shared" si="2"/>
        <v>0</v>
      </c>
      <c r="L1100" s="938" t="str">
        <f t="array" ref="L1100">iferror(index('Internal Staffing Calculator'!F$8:F23500,match($F1100,'Internal Staffing Calculator'!$E$8:$E23500,0),0),"")</f>
        <v/>
      </c>
    </row>
    <row r="1101">
      <c r="A1101" s="454"/>
      <c r="B1101" s="927"/>
      <c r="C1101" s="580"/>
      <c r="D1101" s="939"/>
      <c r="E1101" s="940"/>
      <c r="F1101" s="941"/>
      <c r="G1101" s="937" t="str">
        <f t="array" ref="G1101">xlookup(F1101,'Internal Staffing Calculator'!E:E,'Internal Staffing Calculator'!C:C,"")</f>
        <v/>
      </c>
      <c r="H1101" s="932" t="str">
        <f t="array" ref="H1101">if(F1101&lt;&gt;"", iferror(index('Internal Staffing Calculator'!B$8:B23500,match(F1101,'Internal Staffing Calculator'!E$8:E23500,0)), "Not In Budget"),"")</f>
        <v/>
      </c>
      <c r="I1101" s="184"/>
      <c r="J1101" s="932">
        <f t="shared" si="1"/>
        <v>0</v>
      </c>
      <c r="K1101" s="932">
        <f t="shared" si="2"/>
        <v>0</v>
      </c>
      <c r="L1101" s="938" t="str">
        <f t="array" ref="L1101">iferror(index('Internal Staffing Calculator'!F$8:F23500,match($F1101,'Internal Staffing Calculator'!$E$8:$E23500,0),0),"")</f>
        <v/>
      </c>
    </row>
    <row r="1102">
      <c r="A1102" s="454"/>
      <c r="B1102" s="927"/>
      <c r="C1102" s="580"/>
      <c r="D1102" s="939"/>
      <c r="E1102" s="940"/>
      <c r="F1102" s="941"/>
      <c r="G1102" s="937" t="str">
        <f t="array" ref="G1102">xlookup(F1102,'Internal Staffing Calculator'!E:E,'Internal Staffing Calculator'!C:C,"")</f>
        <v/>
      </c>
      <c r="H1102" s="932" t="str">
        <f t="array" ref="H1102">if(F1102&lt;&gt;"", iferror(index('Internal Staffing Calculator'!B$8:B23500,match(F1102,'Internal Staffing Calculator'!E$8:E23500,0)), "Not In Budget"),"")</f>
        <v/>
      </c>
      <c r="I1102" s="184"/>
      <c r="J1102" s="932">
        <f t="shared" si="1"/>
        <v>0</v>
      </c>
      <c r="K1102" s="932">
        <f t="shared" si="2"/>
        <v>0</v>
      </c>
      <c r="L1102" s="938" t="str">
        <f t="array" ref="L1102">iferror(index('Internal Staffing Calculator'!F$8:F23500,match($F1102,'Internal Staffing Calculator'!$E$8:$E23500,0),0),"")</f>
        <v/>
      </c>
    </row>
    <row r="1103">
      <c r="A1103" s="454"/>
      <c r="B1103" s="927"/>
      <c r="C1103" s="580"/>
      <c r="D1103" s="939"/>
      <c r="E1103" s="940"/>
      <c r="F1103" s="941"/>
      <c r="G1103" s="937" t="str">
        <f t="array" ref="G1103">xlookup(F1103,'Internal Staffing Calculator'!E:E,'Internal Staffing Calculator'!C:C,"")</f>
        <v/>
      </c>
      <c r="H1103" s="932" t="str">
        <f t="array" ref="H1103">if(F1103&lt;&gt;"", iferror(index('Internal Staffing Calculator'!B$8:B23500,match(F1103,'Internal Staffing Calculator'!E$8:E23500,0)), "Not In Budget"),"")</f>
        <v/>
      </c>
      <c r="I1103" s="184"/>
      <c r="J1103" s="932">
        <f t="shared" si="1"/>
        <v>0</v>
      </c>
      <c r="K1103" s="932">
        <f t="shared" si="2"/>
        <v>0</v>
      </c>
      <c r="L1103" s="938" t="str">
        <f t="array" ref="L1103">iferror(index('Internal Staffing Calculator'!F$8:F23500,match($F1103,'Internal Staffing Calculator'!$E$8:$E23500,0),0),"")</f>
        <v/>
      </c>
    </row>
    <row r="1104">
      <c r="A1104" s="454"/>
      <c r="B1104" s="927"/>
      <c r="C1104" s="580"/>
      <c r="D1104" s="939"/>
      <c r="E1104" s="940"/>
      <c r="F1104" s="941"/>
      <c r="G1104" s="937" t="str">
        <f t="array" ref="G1104">xlookup(F1104,'Internal Staffing Calculator'!E:E,'Internal Staffing Calculator'!C:C,"")</f>
        <v/>
      </c>
      <c r="H1104" s="932" t="str">
        <f t="array" ref="H1104">if(F1104&lt;&gt;"", iferror(index('Internal Staffing Calculator'!B$8:B23500,match(F1104,'Internal Staffing Calculator'!E$8:E23500,0)), "Not In Budget"),"")</f>
        <v/>
      </c>
      <c r="I1104" s="184"/>
      <c r="J1104" s="932">
        <f t="shared" si="1"/>
        <v>0</v>
      </c>
      <c r="K1104" s="932">
        <f t="shared" si="2"/>
        <v>0</v>
      </c>
      <c r="L1104" s="938" t="str">
        <f t="array" ref="L1104">iferror(index('Internal Staffing Calculator'!F$8:F23500,match($F1104,'Internal Staffing Calculator'!$E$8:$E23500,0),0),"")</f>
        <v/>
      </c>
    </row>
    <row r="1105">
      <c r="A1105" s="454"/>
      <c r="B1105" s="927"/>
      <c r="C1105" s="580"/>
      <c r="D1105" s="939"/>
      <c r="E1105" s="940"/>
      <c r="F1105" s="941"/>
      <c r="G1105" s="937" t="str">
        <f t="array" ref="G1105">xlookup(F1105,'Internal Staffing Calculator'!E:E,'Internal Staffing Calculator'!C:C,"")</f>
        <v/>
      </c>
      <c r="H1105" s="932" t="str">
        <f t="array" ref="H1105">if(F1105&lt;&gt;"", iferror(index('Internal Staffing Calculator'!B$8:B23500,match(F1105,'Internal Staffing Calculator'!E$8:E23500,0)), "Not In Budget"),"")</f>
        <v/>
      </c>
      <c r="I1105" s="184"/>
      <c r="J1105" s="932">
        <f t="shared" si="1"/>
        <v>0</v>
      </c>
      <c r="K1105" s="932">
        <f t="shared" si="2"/>
        <v>0</v>
      </c>
      <c r="L1105" s="938" t="str">
        <f t="array" ref="L1105">iferror(index('Internal Staffing Calculator'!F$8:F23500,match($F1105,'Internal Staffing Calculator'!$E$8:$E23500,0),0),"")</f>
        <v/>
      </c>
    </row>
    <row r="1106">
      <c r="A1106" s="454"/>
      <c r="B1106" s="927"/>
      <c r="C1106" s="580"/>
      <c r="D1106" s="939"/>
      <c r="E1106" s="940"/>
      <c r="F1106" s="941"/>
      <c r="G1106" s="937" t="str">
        <f t="array" ref="G1106">xlookup(F1106,'Internal Staffing Calculator'!E:E,'Internal Staffing Calculator'!C:C,"")</f>
        <v/>
      </c>
      <c r="H1106" s="932" t="str">
        <f t="array" ref="H1106">if(F1106&lt;&gt;"", iferror(index('Internal Staffing Calculator'!B$8:B23500,match(F1106,'Internal Staffing Calculator'!E$8:E23500,0)), "Not In Budget"),"")</f>
        <v/>
      </c>
      <c r="I1106" s="184"/>
      <c r="J1106" s="932">
        <f t="shared" si="1"/>
        <v>0</v>
      </c>
      <c r="K1106" s="932">
        <f t="shared" si="2"/>
        <v>0</v>
      </c>
      <c r="L1106" s="938" t="str">
        <f t="array" ref="L1106">iferror(index('Internal Staffing Calculator'!F$8:F23500,match($F1106,'Internal Staffing Calculator'!$E$8:$E23500,0),0),"")</f>
        <v/>
      </c>
    </row>
    <row r="1107">
      <c r="A1107" s="454"/>
      <c r="B1107" s="927"/>
      <c r="C1107" s="580"/>
      <c r="D1107" s="939"/>
      <c r="E1107" s="940"/>
      <c r="F1107" s="941"/>
      <c r="G1107" s="937" t="str">
        <f t="array" ref="G1107">xlookup(F1107,'Internal Staffing Calculator'!E:E,'Internal Staffing Calculator'!C:C,"")</f>
        <v/>
      </c>
      <c r="H1107" s="932" t="str">
        <f t="array" ref="H1107">if(F1107&lt;&gt;"", iferror(index('Internal Staffing Calculator'!B$8:B23500,match(F1107,'Internal Staffing Calculator'!E$8:E23500,0)), "Not In Budget"),"")</f>
        <v/>
      </c>
      <c r="I1107" s="184"/>
      <c r="J1107" s="932">
        <f t="shared" si="1"/>
        <v>0</v>
      </c>
      <c r="K1107" s="932">
        <f t="shared" si="2"/>
        <v>0</v>
      </c>
      <c r="L1107" s="938" t="str">
        <f t="array" ref="L1107">iferror(index('Internal Staffing Calculator'!F$8:F23500,match($F1107,'Internal Staffing Calculator'!$E$8:$E23500,0),0),"")</f>
        <v/>
      </c>
    </row>
    <row r="1108">
      <c r="A1108" s="454"/>
      <c r="B1108" s="927"/>
      <c r="C1108" s="580"/>
      <c r="D1108" s="939"/>
      <c r="E1108" s="940"/>
      <c r="F1108" s="941"/>
      <c r="G1108" s="937" t="str">
        <f t="array" ref="G1108">xlookup(F1108,'Internal Staffing Calculator'!E:E,'Internal Staffing Calculator'!C:C,"")</f>
        <v/>
      </c>
      <c r="H1108" s="932" t="str">
        <f t="array" ref="H1108">if(F1108&lt;&gt;"", iferror(index('Internal Staffing Calculator'!B$8:B23500,match(F1108,'Internal Staffing Calculator'!E$8:E23500,0)), "Not In Budget"),"")</f>
        <v/>
      </c>
      <c r="I1108" s="184"/>
      <c r="J1108" s="932">
        <f t="shared" si="1"/>
        <v>0</v>
      </c>
      <c r="K1108" s="932">
        <f t="shared" si="2"/>
        <v>0</v>
      </c>
      <c r="L1108" s="938" t="str">
        <f t="array" ref="L1108">iferror(index('Internal Staffing Calculator'!F$8:F23500,match($F1108,'Internal Staffing Calculator'!$E$8:$E23500,0),0),"")</f>
        <v/>
      </c>
    </row>
    <row r="1109">
      <c r="A1109" s="454"/>
      <c r="B1109" s="927"/>
      <c r="C1109" s="580"/>
      <c r="D1109" s="939"/>
      <c r="E1109" s="940"/>
      <c r="F1109" s="941"/>
      <c r="G1109" s="937" t="str">
        <f t="array" ref="G1109">xlookup(F1109,'Internal Staffing Calculator'!E:E,'Internal Staffing Calculator'!C:C,"")</f>
        <v/>
      </c>
      <c r="H1109" s="932" t="str">
        <f t="array" ref="H1109">if(F1109&lt;&gt;"", iferror(index('Internal Staffing Calculator'!B$8:B23500,match(F1109,'Internal Staffing Calculator'!E$8:E23500,0)), "Not In Budget"),"")</f>
        <v/>
      </c>
      <c r="I1109" s="184"/>
      <c r="J1109" s="932">
        <f t="shared" si="1"/>
        <v>0</v>
      </c>
      <c r="K1109" s="932">
        <f t="shared" si="2"/>
        <v>0</v>
      </c>
      <c r="L1109" s="938" t="str">
        <f t="array" ref="L1109">iferror(index('Internal Staffing Calculator'!F$8:F23500,match($F1109,'Internal Staffing Calculator'!$E$8:$E23500,0),0),"")</f>
        <v/>
      </c>
    </row>
    <row r="1110">
      <c r="A1110" s="454"/>
      <c r="B1110" s="927"/>
      <c r="C1110" s="580"/>
      <c r="D1110" s="939"/>
      <c r="E1110" s="940"/>
      <c r="F1110" s="941"/>
      <c r="G1110" s="937" t="str">
        <f t="array" ref="G1110">xlookup(F1110,'Internal Staffing Calculator'!E:E,'Internal Staffing Calculator'!C:C,"")</f>
        <v/>
      </c>
      <c r="H1110" s="932" t="str">
        <f t="array" ref="H1110">if(F1110&lt;&gt;"", iferror(index('Internal Staffing Calculator'!B$8:B23500,match(F1110,'Internal Staffing Calculator'!E$8:E23500,0)), "Not In Budget"),"")</f>
        <v/>
      </c>
      <c r="I1110" s="184"/>
      <c r="J1110" s="932">
        <f t="shared" si="1"/>
        <v>0</v>
      </c>
      <c r="K1110" s="932">
        <f t="shared" si="2"/>
        <v>0</v>
      </c>
      <c r="L1110" s="938" t="str">
        <f t="array" ref="L1110">iferror(index('Internal Staffing Calculator'!F$8:F23500,match($F1110,'Internal Staffing Calculator'!$E$8:$E23500,0),0),"")</f>
        <v/>
      </c>
    </row>
    <row r="1111">
      <c r="A1111" s="454"/>
      <c r="B1111" s="927"/>
      <c r="C1111" s="580"/>
      <c r="D1111" s="939"/>
      <c r="E1111" s="940"/>
      <c r="F1111" s="941"/>
      <c r="G1111" s="937" t="str">
        <f t="array" ref="G1111">xlookup(F1111,'Internal Staffing Calculator'!E:E,'Internal Staffing Calculator'!C:C,"")</f>
        <v/>
      </c>
      <c r="H1111" s="932" t="str">
        <f t="array" ref="H1111">if(F1111&lt;&gt;"", iferror(index('Internal Staffing Calculator'!B$8:B23500,match(F1111,'Internal Staffing Calculator'!E$8:E23500,0)), "Not In Budget"),"")</f>
        <v/>
      </c>
      <c r="I1111" s="184"/>
      <c r="J1111" s="932">
        <f t="shared" si="1"/>
        <v>0</v>
      </c>
      <c r="K1111" s="932">
        <f t="shared" si="2"/>
        <v>0</v>
      </c>
      <c r="L1111" s="938" t="str">
        <f t="array" ref="L1111">iferror(index('Internal Staffing Calculator'!F$8:F23500,match($F1111,'Internal Staffing Calculator'!$E$8:$E23500,0),0),"")</f>
        <v/>
      </c>
    </row>
    <row r="1112">
      <c r="A1112" s="454"/>
      <c r="B1112" s="927"/>
      <c r="C1112" s="580"/>
      <c r="D1112" s="939"/>
      <c r="E1112" s="940"/>
      <c r="F1112" s="941"/>
      <c r="G1112" s="937" t="str">
        <f t="array" ref="G1112">xlookup(F1112,'Internal Staffing Calculator'!E:E,'Internal Staffing Calculator'!C:C,"")</f>
        <v/>
      </c>
      <c r="H1112" s="932" t="str">
        <f t="array" ref="H1112">if(F1112&lt;&gt;"", iferror(index('Internal Staffing Calculator'!B$8:B23500,match(F1112,'Internal Staffing Calculator'!E$8:E23500,0)), "Not In Budget"),"")</f>
        <v/>
      </c>
      <c r="I1112" s="184"/>
      <c r="J1112" s="932">
        <f t="shared" si="1"/>
        <v>0</v>
      </c>
      <c r="K1112" s="932">
        <f t="shared" si="2"/>
        <v>0</v>
      </c>
      <c r="L1112" s="938" t="str">
        <f t="array" ref="L1112">iferror(index('Internal Staffing Calculator'!F$8:F23500,match($F1112,'Internal Staffing Calculator'!$E$8:$E23500,0),0),"")</f>
        <v/>
      </c>
    </row>
    <row r="1113">
      <c r="A1113" s="454"/>
      <c r="B1113" s="927"/>
      <c r="C1113" s="580"/>
      <c r="D1113" s="939"/>
      <c r="E1113" s="940"/>
      <c r="F1113" s="941"/>
      <c r="G1113" s="937" t="str">
        <f t="array" ref="G1113">xlookup(F1113,'Internal Staffing Calculator'!E:E,'Internal Staffing Calculator'!C:C,"")</f>
        <v/>
      </c>
      <c r="H1113" s="932" t="str">
        <f t="array" ref="H1113">if(F1113&lt;&gt;"", iferror(index('Internal Staffing Calculator'!B$8:B23500,match(F1113,'Internal Staffing Calculator'!E$8:E23500,0)), "Not In Budget"),"")</f>
        <v/>
      </c>
      <c r="I1113" s="184"/>
      <c r="J1113" s="932">
        <f t="shared" si="1"/>
        <v>0</v>
      </c>
      <c r="K1113" s="932">
        <f t="shared" si="2"/>
        <v>0</v>
      </c>
      <c r="L1113" s="938" t="str">
        <f t="array" ref="L1113">iferror(index('Internal Staffing Calculator'!F$8:F23500,match($F1113,'Internal Staffing Calculator'!$E$8:$E23500,0),0),"")</f>
        <v/>
      </c>
    </row>
    <row r="1114">
      <c r="A1114" s="454"/>
      <c r="B1114" s="927"/>
      <c r="C1114" s="580"/>
      <c r="D1114" s="939"/>
      <c r="E1114" s="940"/>
      <c r="F1114" s="941"/>
      <c r="G1114" s="937" t="str">
        <f t="array" ref="G1114">xlookup(F1114,'Internal Staffing Calculator'!E:E,'Internal Staffing Calculator'!C:C,"")</f>
        <v/>
      </c>
      <c r="H1114" s="932" t="str">
        <f t="array" ref="H1114">if(F1114&lt;&gt;"", iferror(index('Internal Staffing Calculator'!B$8:B23500,match(F1114,'Internal Staffing Calculator'!E$8:E23500,0)), "Not In Budget"),"")</f>
        <v/>
      </c>
      <c r="I1114" s="184"/>
      <c r="J1114" s="932">
        <f t="shared" si="1"/>
        <v>0</v>
      </c>
      <c r="K1114" s="932">
        <f t="shared" si="2"/>
        <v>0</v>
      </c>
      <c r="L1114" s="938" t="str">
        <f t="array" ref="L1114">iferror(index('Internal Staffing Calculator'!F$8:F23500,match($F1114,'Internal Staffing Calculator'!$E$8:$E23500,0),0),"")</f>
        <v/>
      </c>
    </row>
    <row r="1115">
      <c r="A1115" s="454"/>
      <c r="B1115" s="927"/>
      <c r="C1115" s="580"/>
      <c r="D1115" s="939"/>
      <c r="E1115" s="940"/>
      <c r="F1115" s="941"/>
      <c r="G1115" s="937" t="str">
        <f t="array" ref="G1115">xlookup(F1115,'Internal Staffing Calculator'!E:E,'Internal Staffing Calculator'!C:C,"")</f>
        <v/>
      </c>
      <c r="H1115" s="932" t="str">
        <f t="array" ref="H1115">if(F1115&lt;&gt;"", iferror(index('Internal Staffing Calculator'!B$8:B23500,match(F1115,'Internal Staffing Calculator'!E$8:E23500,0)), "Not In Budget"),"")</f>
        <v/>
      </c>
      <c r="I1115" s="184"/>
      <c r="J1115" s="932">
        <f t="shared" si="1"/>
        <v>0</v>
      </c>
      <c r="K1115" s="932">
        <f t="shared" si="2"/>
        <v>0</v>
      </c>
      <c r="L1115" s="938" t="str">
        <f t="array" ref="L1115">iferror(index('Internal Staffing Calculator'!F$8:F23500,match($F1115,'Internal Staffing Calculator'!$E$8:$E23500,0),0),"")</f>
        <v/>
      </c>
    </row>
    <row r="1116">
      <c r="A1116" s="454"/>
      <c r="B1116" s="927"/>
      <c r="C1116" s="580"/>
      <c r="D1116" s="939"/>
      <c r="E1116" s="940"/>
      <c r="F1116" s="941"/>
      <c r="G1116" s="937" t="str">
        <f t="array" ref="G1116">xlookup(F1116,'Internal Staffing Calculator'!E:E,'Internal Staffing Calculator'!C:C,"")</f>
        <v/>
      </c>
      <c r="H1116" s="932" t="str">
        <f t="array" ref="H1116">if(F1116&lt;&gt;"", iferror(index('Internal Staffing Calculator'!B$8:B23500,match(F1116,'Internal Staffing Calculator'!E$8:E23500,0)), "Not In Budget"),"")</f>
        <v/>
      </c>
      <c r="I1116" s="184"/>
      <c r="J1116" s="932">
        <f t="shared" si="1"/>
        <v>0</v>
      </c>
      <c r="K1116" s="932">
        <f t="shared" si="2"/>
        <v>0</v>
      </c>
      <c r="L1116" s="938" t="str">
        <f t="array" ref="L1116">iferror(index('Internal Staffing Calculator'!F$8:F23500,match($F1116,'Internal Staffing Calculator'!$E$8:$E23500,0),0),"")</f>
        <v/>
      </c>
    </row>
    <row r="1117">
      <c r="A1117" s="454"/>
      <c r="B1117" s="927"/>
      <c r="C1117" s="580"/>
      <c r="D1117" s="939"/>
      <c r="E1117" s="940"/>
      <c r="F1117" s="941"/>
      <c r="G1117" s="937" t="str">
        <f t="array" ref="G1117">xlookup(F1117,'Internal Staffing Calculator'!E:E,'Internal Staffing Calculator'!C:C,"")</f>
        <v/>
      </c>
      <c r="H1117" s="932" t="str">
        <f t="array" ref="H1117">if(F1117&lt;&gt;"", iferror(index('Internal Staffing Calculator'!B$8:B23500,match(F1117,'Internal Staffing Calculator'!E$8:E23500,0)), "Not In Budget"),"")</f>
        <v/>
      </c>
      <c r="I1117" s="184"/>
      <c r="J1117" s="932">
        <f t="shared" si="1"/>
        <v>0</v>
      </c>
      <c r="K1117" s="932">
        <f t="shared" si="2"/>
        <v>0</v>
      </c>
      <c r="L1117" s="938" t="str">
        <f t="array" ref="L1117">iferror(index('Internal Staffing Calculator'!F$8:F23500,match($F1117,'Internal Staffing Calculator'!$E$8:$E23500,0),0),"")</f>
        <v/>
      </c>
    </row>
    <row r="1118">
      <c r="A1118" s="454"/>
      <c r="B1118" s="927"/>
      <c r="C1118" s="580"/>
      <c r="D1118" s="939"/>
      <c r="E1118" s="940"/>
      <c r="F1118" s="941"/>
      <c r="G1118" s="937" t="str">
        <f t="array" ref="G1118">xlookup(F1118,'Internal Staffing Calculator'!E:E,'Internal Staffing Calculator'!C:C,"")</f>
        <v/>
      </c>
      <c r="H1118" s="932" t="str">
        <f t="array" ref="H1118">if(F1118&lt;&gt;"", iferror(index('Internal Staffing Calculator'!B$8:B23500,match(F1118,'Internal Staffing Calculator'!E$8:E23500,0)), "Not In Budget"),"")</f>
        <v/>
      </c>
      <c r="I1118" s="184"/>
      <c r="J1118" s="932">
        <f t="shared" si="1"/>
        <v>0</v>
      </c>
      <c r="K1118" s="932">
        <f t="shared" si="2"/>
        <v>0</v>
      </c>
      <c r="L1118" s="938" t="str">
        <f t="array" ref="L1118">iferror(index('Internal Staffing Calculator'!F$8:F23500,match($F1118,'Internal Staffing Calculator'!$E$8:$E23500,0),0),"")</f>
        <v/>
      </c>
    </row>
    <row r="1119">
      <c r="A1119" s="454"/>
      <c r="B1119" s="927"/>
      <c r="C1119" s="580"/>
      <c r="D1119" s="939"/>
      <c r="E1119" s="940"/>
      <c r="F1119" s="941"/>
      <c r="G1119" s="937" t="str">
        <f t="array" ref="G1119">xlookup(F1119,'Internal Staffing Calculator'!E:E,'Internal Staffing Calculator'!C:C,"")</f>
        <v/>
      </c>
      <c r="H1119" s="932" t="str">
        <f t="array" ref="H1119">if(F1119&lt;&gt;"", iferror(index('Internal Staffing Calculator'!B$8:B23500,match(F1119,'Internal Staffing Calculator'!E$8:E23500,0)), "Not In Budget"),"")</f>
        <v/>
      </c>
      <c r="I1119" s="184"/>
      <c r="J1119" s="932">
        <f t="shared" si="1"/>
        <v>0</v>
      </c>
      <c r="K1119" s="932">
        <f t="shared" si="2"/>
        <v>0</v>
      </c>
      <c r="L1119" s="938" t="str">
        <f t="array" ref="L1119">iferror(index('Internal Staffing Calculator'!F$8:F23500,match($F1119,'Internal Staffing Calculator'!$E$8:$E23500,0),0),"")</f>
        <v/>
      </c>
    </row>
    <row r="1120">
      <c r="A1120" s="454"/>
      <c r="B1120" s="927"/>
      <c r="C1120" s="580"/>
      <c r="D1120" s="939"/>
      <c r="E1120" s="940"/>
      <c r="F1120" s="941"/>
      <c r="G1120" s="937" t="str">
        <f t="array" ref="G1120">xlookup(F1120,'Internal Staffing Calculator'!E:E,'Internal Staffing Calculator'!C:C,"")</f>
        <v/>
      </c>
      <c r="H1120" s="932" t="str">
        <f t="array" ref="H1120">if(F1120&lt;&gt;"", iferror(index('Internal Staffing Calculator'!B$8:B23500,match(F1120,'Internal Staffing Calculator'!E$8:E23500,0)), "Not In Budget"),"")</f>
        <v/>
      </c>
      <c r="I1120" s="184"/>
      <c r="J1120" s="932">
        <f t="shared" si="1"/>
        <v>0</v>
      </c>
      <c r="K1120" s="932">
        <f t="shared" si="2"/>
        <v>0</v>
      </c>
      <c r="L1120" s="938" t="str">
        <f t="array" ref="L1120">iferror(index('Internal Staffing Calculator'!F$8:F23500,match($F1120,'Internal Staffing Calculator'!$E$8:$E23500,0),0),"")</f>
        <v/>
      </c>
    </row>
    <row r="1121">
      <c r="A1121" s="454"/>
      <c r="B1121" s="927"/>
      <c r="C1121" s="580"/>
      <c r="D1121" s="939"/>
      <c r="E1121" s="940"/>
      <c r="F1121" s="941"/>
      <c r="G1121" s="937" t="str">
        <f t="array" ref="G1121">xlookup(F1121,'Internal Staffing Calculator'!E:E,'Internal Staffing Calculator'!C:C,"")</f>
        <v/>
      </c>
      <c r="H1121" s="932" t="str">
        <f t="array" ref="H1121">if(F1121&lt;&gt;"", iferror(index('Internal Staffing Calculator'!B$8:B23500,match(F1121,'Internal Staffing Calculator'!E$8:E23500,0)), "Not In Budget"),"")</f>
        <v/>
      </c>
      <c r="I1121" s="184"/>
      <c r="J1121" s="932">
        <f t="shared" si="1"/>
        <v>0</v>
      </c>
      <c r="K1121" s="932">
        <f t="shared" si="2"/>
        <v>0</v>
      </c>
      <c r="L1121" s="938" t="str">
        <f t="array" ref="L1121">iferror(index('Internal Staffing Calculator'!F$8:F23500,match($F1121,'Internal Staffing Calculator'!$E$8:$E23500,0),0),"")</f>
        <v/>
      </c>
    </row>
    <row r="1122">
      <c r="A1122" s="454"/>
      <c r="B1122" s="927"/>
      <c r="C1122" s="580"/>
      <c r="D1122" s="939"/>
      <c r="E1122" s="940"/>
      <c r="F1122" s="941"/>
      <c r="G1122" s="937" t="str">
        <f t="array" ref="G1122">xlookup(F1122,'Internal Staffing Calculator'!E:E,'Internal Staffing Calculator'!C:C,"")</f>
        <v/>
      </c>
      <c r="H1122" s="932" t="str">
        <f t="array" ref="H1122">if(F1122&lt;&gt;"", iferror(index('Internal Staffing Calculator'!B$8:B23500,match(F1122,'Internal Staffing Calculator'!E$8:E23500,0)), "Not In Budget"),"")</f>
        <v/>
      </c>
      <c r="I1122" s="184"/>
      <c r="J1122" s="932">
        <f t="shared" si="1"/>
        <v>0</v>
      </c>
      <c r="K1122" s="932">
        <f t="shared" si="2"/>
        <v>0</v>
      </c>
      <c r="L1122" s="938" t="str">
        <f t="array" ref="L1122">iferror(index('Internal Staffing Calculator'!F$8:F23500,match($F1122,'Internal Staffing Calculator'!$E$8:$E23500,0),0),"")</f>
        <v/>
      </c>
    </row>
    <row r="1123">
      <c r="A1123" s="454"/>
      <c r="B1123" s="927"/>
      <c r="C1123" s="580"/>
      <c r="D1123" s="939"/>
      <c r="E1123" s="940"/>
      <c r="F1123" s="941"/>
      <c r="G1123" s="937" t="str">
        <f t="array" ref="G1123">xlookup(F1123,'Internal Staffing Calculator'!E:E,'Internal Staffing Calculator'!C:C,"")</f>
        <v/>
      </c>
      <c r="H1123" s="932" t="str">
        <f t="array" ref="H1123">if(F1123&lt;&gt;"", iferror(index('Internal Staffing Calculator'!B$8:B23500,match(F1123,'Internal Staffing Calculator'!E$8:E23500,0)), "Not In Budget"),"")</f>
        <v/>
      </c>
      <c r="I1123" s="184"/>
      <c r="J1123" s="932">
        <f t="shared" si="1"/>
        <v>0</v>
      </c>
      <c r="K1123" s="932">
        <f t="shared" si="2"/>
        <v>0</v>
      </c>
      <c r="L1123" s="938" t="str">
        <f t="array" ref="L1123">iferror(index('Internal Staffing Calculator'!F$8:F23500,match($F1123,'Internal Staffing Calculator'!$E$8:$E23500,0),0),"")</f>
        <v/>
      </c>
    </row>
    <row r="1124">
      <c r="A1124" s="454"/>
      <c r="B1124" s="927"/>
      <c r="C1124" s="580"/>
      <c r="D1124" s="939"/>
      <c r="E1124" s="940"/>
      <c r="F1124" s="941"/>
      <c r="G1124" s="937" t="str">
        <f t="array" ref="G1124">xlookup(F1124,'Internal Staffing Calculator'!E:E,'Internal Staffing Calculator'!C:C,"")</f>
        <v/>
      </c>
      <c r="H1124" s="932" t="str">
        <f t="array" ref="H1124">if(F1124&lt;&gt;"", iferror(index('Internal Staffing Calculator'!B$8:B23500,match(F1124,'Internal Staffing Calculator'!E$8:E23500,0)), "Not In Budget"),"")</f>
        <v/>
      </c>
      <c r="I1124" s="184"/>
      <c r="J1124" s="932">
        <f t="shared" si="1"/>
        <v>0</v>
      </c>
      <c r="K1124" s="932">
        <f t="shared" si="2"/>
        <v>0</v>
      </c>
      <c r="L1124" s="938" t="str">
        <f t="array" ref="L1124">iferror(index('Internal Staffing Calculator'!F$8:F23500,match($F1124,'Internal Staffing Calculator'!$E$8:$E23500,0),0),"")</f>
        <v/>
      </c>
    </row>
    <row r="1125">
      <c r="A1125" s="454"/>
      <c r="B1125" s="927"/>
      <c r="C1125" s="580"/>
      <c r="D1125" s="939"/>
      <c r="E1125" s="940"/>
      <c r="F1125" s="941"/>
      <c r="G1125" s="937" t="str">
        <f t="array" ref="G1125">xlookup(F1125,'Internal Staffing Calculator'!E:E,'Internal Staffing Calculator'!C:C,"")</f>
        <v/>
      </c>
      <c r="H1125" s="932" t="str">
        <f t="array" ref="H1125">if(F1125&lt;&gt;"", iferror(index('Internal Staffing Calculator'!B$8:B23500,match(F1125,'Internal Staffing Calculator'!E$8:E23500,0)), "Not In Budget"),"")</f>
        <v/>
      </c>
      <c r="I1125" s="184"/>
      <c r="J1125" s="932">
        <f t="shared" si="1"/>
        <v>0</v>
      </c>
      <c r="K1125" s="932">
        <f t="shared" si="2"/>
        <v>0</v>
      </c>
      <c r="L1125" s="938" t="str">
        <f t="array" ref="L1125">iferror(index('Internal Staffing Calculator'!F$8:F23500,match($F1125,'Internal Staffing Calculator'!$E$8:$E23500,0),0),"")</f>
        <v/>
      </c>
    </row>
    <row r="1126">
      <c r="A1126" s="454"/>
      <c r="B1126" s="927"/>
      <c r="C1126" s="580"/>
      <c r="D1126" s="939"/>
      <c r="E1126" s="940"/>
      <c r="F1126" s="941"/>
      <c r="G1126" s="937" t="str">
        <f t="array" ref="G1126">xlookup(F1126,'Internal Staffing Calculator'!E:E,'Internal Staffing Calculator'!C:C,"")</f>
        <v/>
      </c>
      <c r="H1126" s="932" t="str">
        <f t="array" ref="H1126">if(F1126&lt;&gt;"", iferror(index('Internal Staffing Calculator'!B$8:B23500,match(F1126,'Internal Staffing Calculator'!E$8:E23500,0)), "Not In Budget"),"")</f>
        <v/>
      </c>
      <c r="I1126" s="184"/>
      <c r="J1126" s="932">
        <f t="shared" si="1"/>
        <v>0</v>
      </c>
      <c r="K1126" s="932">
        <f t="shared" si="2"/>
        <v>0</v>
      </c>
      <c r="L1126" s="938" t="str">
        <f t="array" ref="L1126">iferror(index('Internal Staffing Calculator'!F$8:F23500,match($F1126,'Internal Staffing Calculator'!$E$8:$E23500,0),0),"")</f>
        <v/>
      </c>
    </row>
    <row r="1127">
      <c r="A1127" s="454"/>
      <c r="B1127" s="927"/>
      <c r="C1127" s="580"/>
      <c r="D1127" s="939"/>
      <c r="E1127" s="940"/>
      <c r="F1127" s="941"/>
      <c r="G1127" s="937" t="str">
        <f t="array" ref="G1127">xlookup(F1127,'Internal Staffing Calculator'!E:E,'Internal Staffing Calculator'!C:C,"")</f>
        <v/>
      </c>
      <c r="H1127" s="932" t="str">
        <f t="array" ref="H1127">if(F1127&lt;&gt;"", iferror(index('Internal Staffing Calculator'!B$8:B23500,match(F1127,'Internal Staffing Calculator'!E$8:E23500,0)), "Not In Budget"),"")</f>
        <v/>
      </c>
      <c r="I1127" s="184"/>
      <c r="J1127" s="932">
        <f t="shared" si="1"/>
        <v>0</v>
      </c>
      <c r="K1127" s="932">
        <f t="shared" si="2"/>
        <v>0</v>
      </c>
      <c r="L1127" s="938" t="str">
        <f t="array" ref="L1127">iferror(index('Internal Staffing Calculator'!F$8:F23500,match($F1127,'Internal Staffing Calculator'!$E$8:$E23500,0),0),"")</f>
        <v/>
      </c>
    </row>
    <row r="1128">
      <c r="A1128" s="454"/>
      <c r="B1128" s="927"/>
      <c r="C1128" s="580"/>
      <c r="D1128" s="939"/>
      <c r="E1128" s="940"/>
      <c r="F1128" s="941"/>
      <c r="G1128" s="937" t="str">
        <f t="array" ref="G1128">xlookup(F1128,'Internal Staffing Calculator'!E:E,'Internal Staffing Calculator'!C:C,"")</f>
        <v/>
      </c>
      <c r="H1128" s="932" t="str">
        <f t="array" ref="H1128">if(F1128&lt;&gt;"", iferror(index('Internal Staffing Calculator'!B$8:B23500,match(F1128,'Internal Staffing Calculator'!E$8:E23500,0)), "Not In Budget"),"")</f>
        <v/>
      </c>
      <c r="I1128" s="184"/>
      <c r="J1128" s="932">
        <f t="shared" si="1"/>
        <v>0</v>
      </c>
      <c r="K1128" s="932">
        <f t="shared" si="2"/>
        <v>0</v>
      </c>
      <c r="L1128" s="938" t="str">
        <f t="array" ref="L1128">iferror(index('Internal Staffing Calculator'!F$8:F23500,match($F1128,'Internal Staffing Calculator'!$E$8:$E23500,0),0),"")</f>
        <v/>
      </c>
    </row>
    <row r="1129">
      <c r="A1129" s="454"/>
      <c r="B1129" s="927"/>
      <c r="C1129" s="580"/>
      <c r="D1129" s="939"/>
      <c r="E1129" s="940"/>
      <c r="F1129" s="941"/>
      <c r="G1129" s="937" t="str">
        <f t="array" ref="G1129">xlookup(F1129,'Internal Staffing Calculator'!E:E,'Internal Staffing Calculator'!C:C,"")</f>
        <v/>
      </c>
      <c r="H1129" s="932" t="str">
        <f t="array" ref="H1129">if(F1129&lt;&gt;"", iferror(index('Internal Staffing Calculator'!B$8:B23500,match(F1129,'Internal Staffing Calculator'!E$8:E23500,0)), "Not In Budget"),"")</f>
        <v/>
      </c>
      <c r="I1129" s="184"/>
      <c r="J1129" s="932">
        <f t="shared" si="1"/>
        <v>0</v>
      </c>
      <c r="K1129" s="932">
        <f t="shared" si="2"/>
        <v>0</v>
      </c>
      <c r="L1129" s="938" t="str">
        <f t="array" ref="L1129">iferror(index('Internal Staffing Calculator'!F$8:F23500,match($F1129,'Internal Staffing Calculator'!$E$8:$E23500,0),0),"")</f>
        <v/>
      </c>
    </row>
    <row r="1130">
      <c r="A1130" s="454"/>
      <c r="B1130" s="927"/>
      <c r="C1130" s="580"/>
      <c r="D1130" s="939"/>
      <c r="E1130" s="940"/>
      <c r="F1130" s="941"/>
      <c r="G1130" s="937" t="str">
        <f t="array" ref="G1130">xlookup(F1130,'Internal Staffing Calculator'!E:E,'Internal Staffing Calculator'!C:C,"")</f>
        <v/>
      </c>
      <c r="H1130" s="932" t="str">
        <f t="array" ref="H1130">if(F1130&lt;&gt;"", iferror(index('Internal Staffing Calculator'!B$8:B23500,match(F1130,'Internal Staffing Calculator'!E$8:E23500,0)), "Not In Budget"),"")</f>
        <v/>
      </c>
      <c r="I1130" s="184"/>
      <c r="J1130" s="932">
        <f t="shared" si="1"/>
        <v>0</v>
      </c>
      <c r="K1130" s="932">
        <f t="shared" si="2"/>
        <v>0</v>
      </c>
      <c r="L1130" s="938" t="str">
        <f t="array" ref="L1130">iferror(index('Internal Staffing Calculator'!F$8:F23500,match($F1130,'Internal Staffing Calculator'!$E$8:$E23500,0),0),"")</f>
        <v/>
      </c>
    </row>
    <row r="1131">
      <c r="A1131" s="454"/>
      <c r="B1131" s="927"/>
      <c r="C1131" s="580"/>
      <c r="D1131" s="939"/>
      <c r="E1131" s="940"/>
      <c r="F1131" s="941"/>
      <c r="G1131" s="937" t="str">
        <f t="array" ref="G1131">xlookup(F1131,'Internal Staffing Calculator'!E:E,'Internal Staffing Calculator'!C:C,"")</f>
        <v/>
      </c>
      <c r="H1131" s="932" t="str">
        <f t="array" ref="H1131">if(F1131&lt;&gt;"", iferror(index('Internal Staffing Calculator'!B$8:B23500,match(F1131,'Internal Staffing Calculator'!E$8:E23500,0)), "Not In Budget"),"")</f>
        <v/>
      </c>
      <c r="I1131" s="184"/>
      <c r="J1131" s="932">
        <f t="shared" si="1"/>
        <v>0</v>
      </c>
      <c r="K1131" s="932">
        <f t="shared" si="2"/>
        <v>0</v>
      </c>
      <c r="L1131" s="938" t="str">
        <f t="array" ref="L1131">iferror(index('Internal Staffing Calculator'!F$8:F23500,match($F1131,'Internal Staffing Calculator'!$E$8:$E23500,0),0),"")</f>
        <v/>
      </c>
    </row>
    <row r="1132">
      <c r="A1132" s="454"/>
      <c r="B1132" s="927"/>
      <c r="C1132" s="580"/>
      <c r="D1132" s="939"/>
      <c r="E1132" s="940"/>
      <c r="F1132" s="941"/>
      <c r="G1132" s="937" t="str">
        <f t="array" ref="G1132">xlookup(F1132,'Internal Staffing Calculator'!E:E,'Internal Staffing Calculator'!C:C,"")</f>
        <v/>
      </c>
      <c r="H1132" s="932" t="str">
        <f t="array" ref="H1132">if(F1132&lt;&gt;"", iferror(index('Internal Staffing Calculator'!B$8:B23500,match(F1132,'Internal Staffing Calculator'!E$8:E23500,0)), "Not In Budget"),"")</f>
        <v/>
      </c>
      <c r="I1132" s="184"/>
      <c r="J1132" s="932">
        <f t="shared" si="1"/>
        <v>0</v>
      </c>
      <c r="K1132" s="932">
        <f t="shared" si="2"/>
        <v>0</v>
      </c>
      <c r="L1132" s="938" t="str">
        <f t="array" ref="L1132">iferror(index('Internal Staffing Calculator'!F$8:F23500,match($F1132,'Internal Staffing Calculator'!$E$8:$E23500,0),0),"")</f>
        <v/>
      </c>
    </row>
    <row r="1133">
      <c r="A1133" s="454"/>
      <c r="B1133" s="927"/>
      <c r="C1133" s="580"/>
      <c r="D1133" s="939"/>
      <c r="E1133" s="940"/>
      <c r="F1133" s="941"/>
      <c r="G1133" s="937" t="str">
        <f t="array" ref="G1133">xlookup(F1133,'Internal Staffing Calculator'!E:E,'Internal Staffing Calculator'!C:C,"")</f>
        <v/>
      </c>
      <c r="H1133" s="932" t="str">
        <f t="array" ref="H1133">if(F1133&lt;&gt;"", iferror(index('Internal Staffing Calculator'!B$8:B23500,match(F1133,'Internal Staffing Calculator'!E$8:E23500,0)), "Not In Budget"),"")</f>
        <v/>
      </c>
      <c r="I1133" s="184"/>
      <c r="J1133" s="932">
        <f t="shared" si="1"/>
        <v>0</v>
      </c>
      <c r="K1133" s="932">
        <f t="shared" si="2"/>
        <v>0</v>
      </c>
      <c r="L1133" s="938" t="str">
        <f t="array" ref="L1133">iferror(index('Internal Staffing Calculator'!F$8:F23500,match($F1133,'Internal Staffing Calculator'!$E$8:$E23500,0),0),"")</f>
        <v/>
      </c>
    </row>
    <row r="1134">
      <c r="A1134" s="454"/>
      <c r="B1134" s="927"/>
      <c r="C1134" s="580"/>
      <c r="D1134" s="939"/>
      <c r="E1134" s="940"/>
      <c r="F1134" s="941"/>
      <c r="G1134" s="937" t="str">
        <f t="array" ref="G1134">xlookup(F1134,'Internal Staffing Calculator'!E:E,'Internal Staffing Calculator'!C:C,"")</f>
        <v/>
      </c>
      <c r="H1134" s="932" t="str">
        <f t="array" ref="H1134">if(F1134&lt;&gt;"", iferror(index('Internal Staffing Calculator'!B$8:B23500,match(F1134,'Internal Staffing Calculator'!E$8:E23500,0)), "Not In Budget"),"")</f>
        <v/>
      </c>
      <c r="I1134" s="184"/>
      <c r="J1134" s="932">
        <f t="shared" si="1"/>
        <v>0</v>
      </c>
      <c r="K1134" s="932">
        <f t="shared" si="2"/>
        <v>0</v>
      </c>
      <c r="L1134" s="938" t="str">
        <f t="array" ref="L1134">iferror(index('Internal Staffing Calculator'!F$8:F23500,match($F1134,'Internal Staffing Calculator'!$E$8:$E23500,0),0),"")</f>
        <v/>
      </c>
    </row>
    <row r="1135">
      <c r="A1135" s="454"/>
      <c r="B1135" s="927"/>
      <c r="C1135" s="580"/>
      <c r="D1135" s="939"/>
      <c r="E1135" s="940"/>
      <c r="F1135" s="941"/>
      <c r="G1135" s="937" t="str">
        <f t="array" ref="G1135">xlookup(F1135,'Internal Staffing Calculator'!E:E,'Internal Staffing Calculator'!C:C,"")</f>
        <v/>
      </c>
      <c r="H1135" s="932" t="str">
        <f t="array" ref="H1135">if(F1135&lt;&gt;"", iferror(index('Internal Staffing Calculator'!B$8:B23500,match(F1135,'Internal Staffing Calculator'!E$8:E23500,0)), "Not In Budget"),"")</f>
        <v/>
      </c>
      <c r="I1135" s="184"/>
      <c r="J1135" s="932">
        <f t="shared" si="1"/>
        <v>0</v>
      </c>
      <c r="K1135" s="932">
        <f t="shared" si="2"/>
        <v>0</v>
      </c>
      <c r="L1135" s="938" t="str">
        <f t="array" ref="L1135">iferror(index('Internal Staffing Calculator'!F$8:F23500,match($F1135,'Internal Staffing Calculator'!$E$8:$E23500,0),0),"")</f>
        <v/>
      </c>
    </row>
    <row r="1136">
      <c r="A1136" s="454"/>
      <c r="B1136" s="927"/>
      <c r="C1136" s="580"/>
      <c r="D1136" s="939"/>
      <c r="E1136" s="940"/>
      <c r="F1136" s="941"/>
      <c r="G1136" s="937" t="str">
        <f t="array" ref="G1136">xlookup(F1136,'Internal Staffing Calculator'!E:E,'Internal Staffing Calculator'!C:C,"")</f>
        <v/>
      </c>
      <c r="H1136" s="932" t="str">
        <f t="array" ref="H1136">if(F1136&lt;&gt;"", iferror(index('Internal Staffing Calculator'!B$8:B23500,match(F1136,'Internal Staffing Calculator'!E$8:E23500,0)), "Not In Budget"),"")</f>
        <v/>
      </c>
      <c r="I1136" s="184"/>
      <c r="J1136" s="932">
        <f t="shared" si="1"/>
        <v>0</v>
      </c>
      <c r="K1136" s="932">
        <f t="shared" si="2"/>
        <v>0</v>
      </c>
      <c r="L1136" s="938" t="str">
        <f t="array" ref="L1136">iferror(index('Internal Staffing Calculator'!F$8:F23500,match($F1136,'Internal Staffing Calculator'!$E$8:$E23500,0),0),"")</f>
        <v/>
      </c>
    </row>
    <row r="1137">
      <c r="A1137" s="454"/>
      <c r="B1137" s="927"/>
      <c r="C1137" s="580"/>
      <c r="D1137" s="939"/>
      <c r="E1137" s="940"/>
      <c r="F1137" s="941"/>
      <c r="G1137" s="937" t="str">
        <f t="array" ref="G1137">xlookup(F1137,'Internal Staffing Calculator'!E:E,'Internal Staffing Calculator'!C:C,"")</f>
        <v/>
      </c>
      <c r="H1137" s="932" t="str">
        <f t="array" ref="H1137">if(F1137&lt;&gt;"", iferror(index('Internal Staffing Calculator'!B$8:B23500,match(F1137,'Internal Staffing Calculator'!E$8:E23500,0)), "Not In Budget"),"")</f>
        <v/>
      </c>
      <c r="I1137" s="184"/>
      <c r="J1137" s="932">
        <f t="shared" si="1"/>
        <v>0</v>
      </c>
      <c r="K1137" s="932">
        <f t="shared" si="2"/>
        <v>0</v>
      </c>
      <c r="L1137" s="938" t="str">
        <f t="array" ref="L1137">iferror(index('Internal Staffing Calculator'!F$8:F23500,match($F1137,'Internal Staffing Calculator'!$E$8:$E23500,0),0),"")</f>
        <v/>
      </c>
    </row>
    <row r="1138">
      <c r="A1138" s="454"/>
      <c r="B1138" s="927"/>
      <c r="C1138" s="580"/>
      <c r="D1138" s="939"/>
      <c r="E1138" s="940"/>
      <c r="F1138" s="941"/>
      <c r="G1138" s="937" t="str">
        <f t="array" ref="G1138">xlookup(F1138,'Internal Staffing Calculator'!E:E,'Internal Staffing Calculator'!C:C,"")</f>
        <v/>
      </c>
      <c r="H1138" s="932" t="str">
        <f t="array" ref="H1138">if(F1138&lt;&gt;"", iferror(index('Internal Staffing Calculator'!B$8:B23500,match(F1138,'Internal Staffing Calculator'!E$8:E23500,0)), "Not In Budget"),"")</f>
        <v/>
      </c>
      <c r="I1138" s="184"/>
      <c r="J1138" s="932">
        <f t="shared" si="1"/>
        <v>0</v>
      </c>
      <c r="K1138" s="932">
        <f t="shared" si="2"/>
        <v>0</v>
      </c>
      <c r="L1138" s="938" t="str">
        <f t="array" ref="L1138">iferror(index('Internal Staffing Calculator'!F$8:F23500,match($F1138,'Internal Staffing Calculator'!$E$8:$E23500,0),0),"")</f>
        <v/>
      </c>
    </row>
    <row r="1139">
      <c r="A1139" s="454"/>
      <c r="B1139" s="927"/>
      <c r="C1139" s="580"/>
      <c r="D1139" s="939"/>
      <c r="E1139" s="940"/>
      <c r="F1139" s="941"/>
      <c r="G1139" s="937" t="str">
        <f t="array" ref="G1139">xlookup(F1139,'Internal Staffing Calculator'!E:E,'Internal Staffing Calculator'!C:C,"")</f>
        <v/>
      </c>
      <c r="H1139" s="932" t="str">
        <f t="array" ref="H1139">if(F1139&lt;&gt;"", iferror(index('Internal Staffing Calculator'!B$8:B23500,match(F1139,'Internal Staffing Calculator'!E$8:E23500,0)), "Not In Budget"),"")</f>
        <v/>
      </c>
      <c r="I1139" s="184"/>
      <c r="J1139" s="932">
        <f t="shared" si="1"/>
        <v>0</v>
      </c>
      <c r="K1139" s="932">
        <f t="shared" si="2"/>
        <v>0</v>
      </c>
      <c r="L1139" s="938" t="str">
        <f t="array" ref="L1139">iferror(index('Internal Staffing Calculator'!F$8:F23500,match($F1139,'Internal Staffing Calculator'!$E$8:$E23500,0),0),"")</f>
        <v/>
      </c>
    </row>
    <row r="1140">
      <c r="A1140" s="454"/>
      <c r="B1140" s="927"/>
      <c r="C1140" s="580"/>
      <c r="D1140" s="939"/>
      <c r="E1140" s="940"/>
      <c r="F1140" s="941"/>
      <c r="G1140" s="937" t="str">
        <f t="array" ref="G1140">xlookup(F1140,'Internal Staffing Calculator'!E:E,'Internal Staffing Calculator'!C:C,"")</f>
        <v/>
      </c>
      <c r="H1140" s="932" t="str">
        <f t="array" ref="H1140">if(F1140&lt;&gt;"", iferror(index('Internal Staffing Calculator'!B$8:B23500,match(F1140,'Internal Staffing Calculator'!E$8:E23500,0)), "Not In Budget"),"")</f>
        <v/>
      </c>
      <c r="I1140" s="184"/>
      <c r="J1140" s="932">
        <f t="shared" si="1"/>
        <v>0</v>
      </c>
      <c r="K1140" s="932">
        <f t="shared" si="2"/>
        <v>0</v>
      </c>
      <c r="L1140" s="938" t="str">
        <f t="array" ref="L1140">iferror(index('Internal Staffing Calculator'!F$8:F23500,match($F1140,'Internal Staffing Calculator'!$E$8:$E23500,0),0),"")</f>
        <v/>
      </c>
    </row>
    <row r="1141">
      <c r="A1141" s="454"/>
      <c r="B1141" s="927"/>
      <c r="C1141" s="580"/>
      <c r="D1141" s="939"/>
      <c r="E1141" s="940"/>
      <c r="F1141" s="941"/>
      <c r="G1141" s="937" t="str">
        <f t="array" ref="G1141">xlookup(F1141,'Internal Staffing Calculator'!E:E,'Internal Staffing Calculator'!C:C,"")</f>
        <v/>
      </c>
      <c r="H1141" s="932" t="str">
        <f t="array" ref="H1141">if(F1141&lt;&gt;"", iferror(index('Internal Staffing Calculator'!B$8:B23500,match(F1141,'Internal Staffing Calculator'!E$8:E23500,0)), "Not In Budget"),"")</f>
        <v/>
      </c>
      <c r="I1141" s="184"/>
      <c r="J1141" s="932">
        <f t="shared" si="1"/>
        <v>0</v>
      </c>
      <c r="K1141" s="932">
        <f t="shared" si="2"/>
        <v>0</v>
      </c>
      <c r="L1141" s="938" t="str">
        <f t="array" ref="L1141">iferror(index('Internal Staffing Calculator'!F$8:F23500,match($F1141,'Internal Staffing Calculator'!$E$8:$E23500,0),0),"")</f>
        <v/>
      </c>
    </row>
    <row r="1142">
      <c r="A1142" s="454"/>
      <c r="B1142" s="927"/>
      <c r="C1142" s="580"/>
      <c r="D1142" s="939"/>
      <c r="E1142" s="940"/>
      <c r="F1142" s="941"/>
      <c r="G1142" s="937" t="str">
        <f t="array" ref="G1142">xlookup(F1142,'Internal Staffing Calculator'!E:E,'Internal Staffing Calculator'!C:C,"")</f>
        <v/>
      </c>
      <c r="H1142" s="932" t="str">
        <f t="array" ref="H1142">if(F1142&lt;&gt;"", iferror(index('Internal Staffing Calculator'!B$8:B23500,match(F1142,'Internal Staffing Calculator'!E$8:E23500,0)), "Not In Budget"),"")</f>
        <v/>
      </c>
      <c r="I1142" s="184"/>
      <c r="J1142" s="932">
        <f t="shared" si="1"/>
        <v>0</v>
      </c>
      <c r="K1142" s="932">
        <f t="shared" si="2"/>
        <v>0</v>
      </c>
      <c r="L1142" s="938" t="str">
        <f t="array" ref="L1142">iferror(index('Internal Staffing Calculator'!F$8:F23500,match($F1142,'Internal Staffing Calculator'!$E$8:$E23500,0),0),"")</f>
        <v/>
      </c>
    </row>
    <row r="1143">
      <c r="A1143" s="454"/>
      <c r="B1143" s="927"/>
      <c r="C1143" s="580"/>
      <c r="D1143" s="939"/>
      <c r="E1143" s="940"/>
      <c r="F1143" s="941"/>
      <c r="G1143" s="937" t="str">
        <f t="array" ref="G1143">xlookup(F1143,'Internal Staffing Calculator'!E:E,'Internal Staffing Calculator'!C:C,"")</f>
        <v/>
      </c>
      <c r="H1143" s="932" t="str">
        <f t="array" ref="H1143">if(F1143&lt;&gt;"", iferror(index('Internal Staffing Calculator'!B$8:B23500,match(F1143,'Internal Staffing Calculator'!E$8:E23500,0)), "Not In Budget"),"")</f>
        <v/>
      </c>
      <c r="I1143" s="184"/>
      <c r="J1143" s="932">
        <f t="shared" si="1"/>
        <v>0</v>
      </c>
      <c r="K1143" s="932">
        <f t="shared" si="2"/>
        <v>0</v>
      </c>
      <c r="L1143" s="938" t="str">
        <f t="array" ref="L1143">iferror(index('Internal Staffing Calculator'!F$8:F23500,match($F1143,'Internal Staffing Calculator'!$E$8:$E23500,0),0),"")</f>
        <v/>
      </c>
    </row>
    <row r="1144">
      <c r="A1144" s="454"/>
      <c r="B1144" s="927"/>
      <c r="C1144" s="580"/>
      <c r="D1144" s="939"/>
      <c r="E1144" s="940"/>
      <c r="F1144" s="941"/>
      <c r="G1144" s="937" t="str">
        <f t="array" ref="G1144">xlookup(F1144,'Internal Staffing Calculator'!E:E,'Internal Staffing Calculator'!C:C,"")</f>
        <v/>
      </c>
      <c r="H1144" s="932" t="str">
        <f t="array" ref="H1144">if(F1144&lt;&gt;"", iferror(index('Internal Staffing Calculator'!B$8:B23500,match(F1144,'Internal Staffing Calculator'!E$8:E23500,0)), "Not In Budget"),"")</f>
        <v/>
      </c>
      <c r="I1144" s="184"/>
      <c r="J1144" s="932">
        <f t="shared" si="1"/>
        <v>0</v>
      </c>
      <c r="K1144" s="932">
        <f t="shared" si="2"/>
        <v>0</v>
      </c>
      <c r="L1144" s="938" t="str">
        <f t="array" ref="L1144">iferror(index('Internal Staffing Calculator'!F$8:F23500,match($F1144,'Internal Staffing Calculator'!$E$8:$E23500,0),0),"")</f>
        <v/>
      </c>
    </row>
    <row r="1145">
      <c r="A1145" s="454"/>
      <c r="B1145" s="927"/>
      <c r="C1145" s="580"/>
      <c r="D1145" s="939"/>
      <c r="E1145" s="940"/>
      <c r="F1145" s="941"/>
      <c r="G1145" s="937" t="str">
        <f t="array" ref="G1145">xlookup(F1145,'Internal Staffing Calculator'!E:E,'Internal Staffing Calculator'!C:C,"")</f>
        <v/>
      </c>
      <c r="H1145" s="932" t="str">
        <f t="array" ref="H1145">if(F1145&lt;&gt;"", iferror(index('Internal Staffing Calculator'!B$8:B23500,match(F1145,'Internal Staffing Calculator'!E$8:E23500,0)), "Not In Budget"),"")</f>
        <v/>
      </c>
      <c r="I1145" s="184"/>
      <c r="J1145" s="932">
        <f t="shared" si="1"/>
        <v>0</v>
      </c>
      <c r="K1145" s="932">
        <f t="shared" si="2"/>
        <v>0</v>
      </c>
      <c r="L1145" s="938" t="str">
        <f t="array" ref="L1145">iferror(index('Internal Staffing Calculator'!F$8:F23500,match($F1145,'Internal Staffing Calculator'!$E$8:$E23500,0),0),"")</f>
        <v/>
      </c>
    </row>
    <row r="1146">
      <c r="A1146" s="454"/>
      <c r="B1146" s="927"/>
      <c r="C1146" s="580"/>
      <c r="D1146" s="939"/>
      <c r="E1146" s="940"/>
      <c r="F1146" s="941"/>
      <c r="G1146" s="937" t="str">
        <f t="array" ref="G1146">xlookup(F1146,'Internal Staffing Calculator'!E:E,'Internal Staffing Calculator'!C:C,"")</f>
        <v/>
      </c>
      <c r="H1146" s="932" t="str">
        <f t="array" ref="H1146">if(F1146&lt;&gt;"", iferror(index('Internal Staffing Calculator'!B$8:B23500,match(F1146,'Internal Staffing Calculator'!E$8:E23500,0)), "Not In Budget"),"")</f>
        <v/>
      </c>
      <c r="I1146" s="184"/>
      <c r="J1146" s="932">
        <f t="shared" si="1"/>
        <v>0</v>
      </c>
      <c r="K1146" s="932">
        <f t="shared" si="2"/>
        <v>0</v>
      </c>
      <c r="L1146" s="938" t="str">
        <f t="array" ref="L1146">iferror(index('Internal Staffing Calculator'!F$8:F23500,match($F1146,'Internal Staffing Calculator'!$E$8:$E23500,0),0),"")</f>
        <v/>
      </c>
    </row>
    <row r="1147">
      <c r="A1147" s="454"/>
      <c r="B1147" s="927"/>
      <c r="C1147" s="580"/>
      <c r="D1147" s="939"/>
      <c r="E1147" s="940"/>
      <c r="F1147" s="941"/>
      <c r="G1147" s="937" t="str">
        <f t="array" ref="G1147">xlookup(F1147,'Internal Staffing Calculator'!E:E,'Internal Staffing Calculator'!C:C,"")</f>
        <v/>
      </c>
      <c r="H1147" s="932" t="str">
        <f t="array" ref="H1147">if(F1147&lt;&gt;"", iferror(index('Internal Staffing Calculator'!B$8:B23500,match(F1147,'Internal Staffing Calculator'!E$8:E23500,0)), "Not In Budget"),"")</f>
        <v/>
      </c>
      <c r="I1147" s="184"/>
      <c r="J1147" s="932">
        <f t="shared" si="1"/>
        <v>0</v>
      </c>
      <c r="K1147" s="932">
        <f t="shared" si="2"/>
        <v>0</v>
      </c>
      <c r="L1147" s="938" t="str">
        <f t="array" ref="L1147">iferror(index('Internal Staffing Calculator'!F$8:F23500,match($F1147,'Internal Staffing Calculator'!$E$8:$E23500,0),0),"")</f>
        <v/>
      </c>
    </row>
    <row r="1148">
      <c r="A1148" s="454"/>
      <c r="B1148" s="927"/>
      <c r="C1148" s="580"/>
      <c r="D1148" s="939"/>
      <c r="E1148" s="940"/>
      <c r="F1148" s="941"/>
      <c r="G1148" s="937" t="str">
        <f t="array" ref="G1148">xlookup(F1148,'Internal Staffing Calculator'!E:E,'Internal Staffing Calculator'!C:C,"")</f>
        <v/>
      </c>
      <c r="H1148" s="932" t="str">
        <f t="array" ref="H1148">if(F1148&lt;&gt;"", iferror(index('Internal Staffing Calculator'!B$8:B23500,match(F1148,'Internal Staffing Calculator'!E$8:E23500,0)), "Not In Budget"),"")</f>
        <v/>
      </c>
      <c r="I1148" s="184"/>
      <c r="J1148" s="932">
        <f t="shared" si="1"/>
        <v>0</v>
      </c>
      <c r="K1148" s="932">
        <f t="shared" si="2"/>
        <v>0</v>
      </c>
      <c r="L1148" s="938" t="str">
        <f t="array" ref="L1148">iferror(index('Internal Staffing Calculator'!F$8:F23500,match($F1148,'Internal Staffing Calculator'!$E$8:$E23500,0),0),"")</f>
        <v/>
      </c>
    </row>
    <row r="1149">
      <c r="A1149" s="454"/>
      <c r="B1149" s="927"/>
      <c r="C1149" s="580"/>
      <c r="D1149" s="939"/>
      <c r="E1149" s="940"/>
      <c r="F1149" s="941"/>
      <c r="G1149" s="937" t="str">
        <f t="array" ref="G1149">xlookup(F1149,'Internal Staffing Calculator'!E:E,'Internal Staffing Calculator'!C:C,"")</f>
        <v/>
      </c>
      <c r="H1149" s="932" t="str">
        <f t="array" ref="H1149">if(F1149&lt;&gt;"", iferror(index('Internal Staffing Calculator'!B$8:B23500,match(F1149,'Internal Staffing Calculator'!E$8:E23500,0)), "Not In Budget"),"")</f>
        <v/>
      </c>
      <c r="I1149" s="184"/>
      <c r="J1149" s="932">
        <f t="shared" si="1"/>
        <v>0</v>
      </c>
      <c r="K1149" s="932">
        <f t="shared" si="2"/>
        <v>0</v>
      </c>
      <c r="L1149" s="938" t="str">
        <f t="array" ref="L1149">iferror(index('Internal Staffing Calculator'!F$8:F23500,match($F1149,'Internal Staffing Calculator'!$E$8:$E23500,0),0),"")</f>
        <v/>
      </c>
    </row>
    <row r="1150">
      <c r="A1150" s="454"/>
      <c r="B1150" s="927"/>
      <c r="C1150" s="580"/>
      <c r="D1150" s="939"/>
      <c r="E1150" s="940"/>
      <c r="F1150" s="941"/>
      <c r="G1150" s="937" t="str">
        <f t="array" ref="G1150">xlookup(F1150,'Internal Staffing Calculator'!E:E,'Internal Staffing Calculator'!C:C,"")</f>
        <v/>
      </c>
      <c r="H1150" s="932" t="str">
        <f t="array" ref="H1150">if(F1150&lt;&gt;"", iferror(index('Internal Staffing Calculator'!B$8:B23500,match(F1150,'Internal Staffing Calculator'!E$8:E23500,0)), "Not In Budget"),"")</f>
        <v/>
      </c>
      <c r="I1150" s="184"/>
      <c r="J1150" s="932">
        <f t="shared" si="1"/>
        <v>0</v>
      </c>
      <c r="K1150" s="932">
        <f t="shared" si="2"/>
        <v>0</v>
      </c>
      <c r="L1150" s="938" t="str">
        <f t="array" ref="L1150">iferror(index('Internal Staffing Calculator'!F$8:F23500,match($F1150,'Internal Staffing Calculator'!$E$8:$E23500,0),0),"")</f>
        <v/>
      </c>
    </row>
    <row r="1151">
      <c r="A1151" s="454"/>
      <c r="B1151" s="927"/>
      <c r="C1151" s="580"/>
      <c r="D1151" s="939"/>
      <c r="E1151" s="940"/>
      <c r="F1151" s="941"/>
      <c r="G1151" s="937" t="str">
        <f t="array" ref="G1151">xlookup(F1151,'Internal Staffing Calculator'!E:E,'Internal Staffing Calculator'!C:C,"")</f>
        <v/>
      </c>
      <c r="H1151" s="932" t="str">
        <f t="array" ref="H1151">if(F1151&lt;&gt;"", iferror(index('Internal Staffing Calculator'!B$8:B23500,match(F1151,'Internal Staffing Calculator'!E$8:E23500,0)), "Not In Budget"),"")</f>
        <v/>
      </c>
      <c r="I1151" s="184"/>
      <c r="J1151" s="932">
        <f t="shared" si="1"/>
        <v>0</v>
      </c>
      <c r="K1151" s="932">
        <f t="shared" si="2"/>
        <v>0</v>
      </c>
      <c r="L1151" s="938" t="str">
        <f t="array" ref="L1151">iferror(index('Internal Staffing Calculator'!F$8:F23500,match($F1151,'Internal Staffing Calculator'!$E$8:$E23500,0),0),"")</f>
        <v/>
      </c>
    </row>
    <row r="1152">
      <c r="A1152" s="454"/>
      <c r="B1152" s="927"/>
      <c r="C1152" s="580"/>
      <c r="D1152" s="939"/>
      <c r="E1152" s="940"/>
      <c r="F1152" s="941"/>
      <c r="G1152" s="937" t="str">
        <f t="array" ref="G1152">xlookup(F1152,'Internal Staffing Calculator'!E:E,'Internal Staffing Calculator'!C:C,"")</f>
        <v/>
      </c>
      <c r="H1152" s="932" t="str">
        <f t="array" ref="H1152">if(F1152&lt;&gt;"", iferror(index('Internal Staffing Calculator'!B$8:B23500,match(F1152,'Internal Staffing Calculator'!E$8:E23500,0)), "Not In Budget"),"")</f>
        <v/>
      </c>
      <c r="I1152" s="184"/>
      <c r="J1152" s="932">
        <f t="shared" si="1"/>
        <v>0</v>
      </c>
      <c r="K1152" s="932">
        <f t="shared" si="2"/>
        <v>0</v>
      </c>
      <c r="L1152" s="938" t="str">
        <f t="array" ref="L1152">iferror(index('Internal Staffing Calculator'!F$8:F23500,match($F1152,'Internal Staffing Calculator'!$E$8:$E23500,0),0),"")</f>
        <v/>
      </c>
    </row>
    <row r="1153">
      <c r="A1153" s="454"/>
      <c r="B1153" s="927"/>
      <c r="C1153" s="580"/>
      <c r="D1153" s="939"/>
      <c r="E1153" s="940"/>
      <c r="F1153" s="941"/>
      <c r="G1153" s="937" t="str">
        <f t="array" ref="G1153">xlookup(F1153,'Internal Staffing Calculator'!E:E,'Internal Staffing Calculator'!C:C,"")</f>
        <v/>
      </c>
      <c r="H1153" s="932" t="str">
        <f t="array" ref="H1153">if(F1153&lt;&gt;"", iferror(index('Internal Staffing Calculator'!B$8:B23500,match(F1153,'Internal Staffing Calculator'!E$8:E23500,0)), "Not In Budget"),"")</f>
        <v/>
      </c>
      <c r="I1153" s="184"/>
      <c r="J1153" s="932">
        <f t="shared" si="1"/>
        <v>0</v>
      </c>
      <c r="K1153" s="932">
        <f t="shared" si="2"/>
        <v>0</v>
      </c>
      <c r="L1153" s="938" t="str">
        <f t="array" ref="L1153">iferror(index('Internal Staffing Calculator'!F$8:F23500,match($F1153,'Internal Staffing Calculator'!$E$8:$E23500,0),0),"")</f>
        <v/>
      </c>
    </row>
    <row r="1154">
      <c r="A1154" s="454"/>
      <c r="B1154" s="927"/>
      <c r="C1154" s="580"/>
      <c r="D1154" s="939"/>
      <c r="E1154" s="940"/>
      <c r="F1154" s="941"/>
      <c r="G1154" s="937" t="str">
        <f t="array" ref="G1154">xlookup(F1154,'Internal Staffing Calculator'!E:E,'Internal Staffing Calculator'!C:C,"")</f>
        <v/>
      </c>
      <c r="H1154" s="932" t="str">
        <f t="array" ref="H1154">if(F1154&lt;&gt;"", iferror(index('Internal Staffing Calculator'!B$8:B23500,match(F1154,'Internal Staffing Calculator'!E$8:E23500,0)), "Not In Budget"),"")</f>
        <v/>
      </c>
      <c r="I1154" s="184"/>
      <c r="J1154" s="932">
        <f t="shared" si="1"/>
        <v>0</v>
      </c>
      <c r="K1154" s="932">
        <f t="shared" si="2"/>
        <v>0</v>
      </c>
      <c r="L1154" s="938" t="str">
        <f t="array" ref="L1154">iferror(index('Internal Staffing Calculator'!F$8:F23500,match($F1154,'Internal Staffing Calculator'!$E$8:$E23500,0),0),"")</f>
        <v/>
      </c>
    </row>
    <row r="1155">
      <c r="A1155" s="454"/>
      <c r="B1155" s="927"/>
      <c r="C1155" s="580"/>
      <c r="D1155" s="939"/>
      <c r="E1155" s="940"/>
      <c r="F1155" s="941"/>
      <c r="G1155" s="937" t="str">
        <f t="array" ref="G1155">xlookup(F1155,'Internal Staffing Calculator'!E:E,'Internal Staffing Calculator'!C:C,"")</f>
        <v/>
      </c>
      <c r="H1155" s="932" t="str">
        <f t="array" ref="H1155">if(F1155&lt;&gt;"", iferror(index('Internal Staffing Calculator'!B$8:B23500,match(F1155,'Internal Staffing Calculator'!E$8:E23500,0)), "Not In Budget"),"")</f>
        <v/>
      </c>
      <c r="I1155" s="184"/>
      <c r="J1155" s="932">
        <f t="shared" si="1"/>
        <v>0</v>
      </c>
      <c r="K1155" s="932">
        <f t="shared" si="2"/>
        <v>0</v>
      </c>
      <c r="L1155" s="938" t="str">
        <f t="array" ref="L1155">iferror(index('Internal Staffing Calculator'!F$8:F23500,match($F1155,'Internal Staffing Calculator'!$E$8:$E23500,0),0),"")</f>
        <v/>
      </c>
    </row>
    <row r="1156">
      <c r="A1156" s="454"/>
      <c r="B1156" s="927"/>
      <c r="C1156" s="580"/>
      <c r="D1156" s="939"/>
      <c r="E1156" s="940"/>
      <c r="F1156" s="941"/>
      <c r="G1156" s="937" t="str">
        <f t="array" ref="G1156">xlookup(F1156,'Internal Staffing Calculator'!E:E,'Internal Staffing Calculator'!C:C,"")</f>
        <v/>
      </c>
      <c r="H1156" s="932" t="str">
        <f t="array" ref="H1156">if(F1156&lt;&gt;"", iferror(index('Internal Staffing Calculator'!B$8:B23500,match(F1156,'Internal Staffing Calculator'!E$8:E23500,0)), "Not In Budget"),"")</f>
        <v/>
      </c>
      <c r="I1156" s="184"/>
      <c r="J1156" s="932">
        <f t="shared" si="1"/>
        <v>0</v>
      </c>
      <c r="K1156" s="932">
        <f t="shared" si="2"/>
        <v>0</v>
      </c>
      <c r="L1156" s="938" t="str">
        <f t="array" ref="L1156">iferror(index('Internal Staffing Calculator'!F$8:F23500,match($F1156,'Internal Staffing Calculator'!$E$8:$E23500,0),0),"")</f>
        <v/>
      </c>
    </row>
    <row r="1157">
      <c r="A1157" s="454"/>
      <c r="B1157" s="927"/>
      <c r="C1157" s="580"/>
      <c r="D1157" s="939"/>
      <c r="E1157" s="940"/>
      <c r="F1157" s="941"/>
      <c r="G1157" s="937" t="str">
        <f t="array" ref="G1157">xlookup(F1157,'Internal Staffing Calculator'!E:E,'Internal Staffing Calculator'!C:C,"")</f>
        <v/>
      </c>
      <c r="H1157" s="932" t="str">
        <f t="array" ref="H1157">if(F1157&lt;&gt;"", iferror(index('Internal Staffing Calculator'!B$8:B23500,match(F1157,'Internal Staffing Calculator'!E$8:E23500,0)), "Not In Budget"),"")</f>
        <v/>
      </c>
      <c r="I1157" s="184"/>
      <c r="J1157" s="932">
        <f t="shared" si="1"/>
        <v>0</v>
      </c>
      <c r="K1157" s="932">
        <f t="shared" si="2"/>
        <v>0</v>
      </c>
      <c r="L1157" s="938" t="str">
        <f t="array" ref="L1157">iferror(index('Internal Staffing Calculator'!F$8:F23500,match($F1157,'Internal Staffing Calculator'!$E$8:$E23500,0),0),"")</f>
        <v/>
      </c>
    </row>
    <row r="1158">
      <c r="A1158" s="454"/>
      <c r="B1158" s="927"/>
      <c r="C1158" s="580"/>
      <c r="D1158" s="939"/>
      <c r="E1158" s="940"/>
      <c r="F1158" s="941"/>
      <c r="G1158" s="937" t="str">
        <f t="array" ref="G1158">xlookup(F1158,'Internal Staffing Calculator'!E:E,'Internal Staffing Calculator'!C:C,"")</f>
        <v/>
      </c>
      <c r="H1158" s="932" t="str">
        <f t="array" ref="H1158">if(F1158&lt;&gt;"", iferror(index('Internal Staffing Calculator'!B$8:B23500,match(F1158,'Internal Staffing Calculator'!E$8:E23500,0)), "Not In Budget"),"")</f>
        <v/>
      </c>
      <c r="I1158" s="184"/>
      <c r="J1158" s="932">
        <f t="shared" si="1"/>
        <v>0</v>
      </c>
      <c r="K1158" s="932">
        <f t="shared" si="2"/>
        <v>0</v>
      </c>
      <c r="L1158" s="938" t="str">
        <f t="array" ref="L1158">iferror(index('Internal Staffing Calculator'!F$8:F23500,match($F1158,'Internal Staffing Calculator'!$E$8:$E23500,0),0),"")</f>
        <v/>
      </c>
    </row>
    <row r="1159">
      <c r="A1159" s="454"/>
      <c r="B1159" s="927"/>
      <c r="C1159" s="580"/>
      <c r="D1159" s="939"/>
      <c r="E1159" s="940"/>
      <c r="F1159" s="941"/>
      <c r="G1159" s="937" t="str">
        <f t="array" ref="G1159">xlookup(F1159,'Internal Staffing Calculator'!E:E,'Internal Staffing Calculator'!C:C,"")</f>
        <v/>
      </c>
      <c r="H1159" s="932" t="str">
        <f t="array" ref="H1159">if(F1159&lt;&gt;"", iferror(index('Internal Staffing Calculator'!B$8:B23500,match(F1159,'Internal Staffing Calculator'!E$8:E23500,0)), "Not In Budget"),"")</f>
        <v/>
      </c>
      <c r="I1159" s="184"/>
      <c r="J1159" s="932">
        <f t="shared" si="1"/>
        <v>0</v>
      </c>
      <c r="K1159" s="932">
        <f t="shared" si="2"/>
        <v>0</v>
      </c>
      <c r="L1159" s="938" t="str">
        <f t="array" ref="L1159">iferror(index('Internal Staffing Calculator'!F$8:F23500,match($F1159,'Internal Staffing Calculator'!$E$8:$E23500,0),0),"")</f>
        <v/>
      </c>
    </row>
    <row r="1160">
      <c r="A1160" s="454"/>
      <c r="B1160" s="927"/>
      <c r="C1160" s="580"/>
      <c r="D1160" s="939"/>
      <c r="E1160" s="940"/>
      <c r="F1160" s="941"/>
      <c r="G1160" s="937" t="str">
        <f t="array" ref="G1160">xlookup(F1160,'Internal Staffing Calculator'!E:E,'Internal Staffing Calculator'!C:C,"")</f>
        <v/>
      </c>
      <c r="H1160" s="932" t="str">
        <f t="array" ref="H1160">if(F1160&lt;&gt;"", iferror(index('Internal Staffing Calculator'!B$8:B23500,match(F1160,'Internal Staffing Calculator'!E$8:E23500,0)), "Not In Budget"),"")</f>
        <v/>
      </c>
      <c r="I1160" s="184"/>
      <c r="J1160" s="932">
        <f t="shared" si="1"/>
        <v>0</v>
      </c>
      <c r="K1160" s="932">
        <f t="shared" si="2"/>
        <v>0</v>
      </c>
      <c r="L1160" s="938" t="str">
        <f t="array" ref="L1160">iferror(index('Internal Staffing Calculator'!F$8:F23500,match($F1160,'Internal Staffing Calculator'!$E$8:$E23500,0),0),"")</f>
        <v/>
      </c>
    </row>
    <row r="1161">
      <c r="A1161" s="454"/>
      <c r="B1161" s="927"/>
      <c r="C1161" s="580"/>
      <c r="D1161" s="939"/>
      <c r="E1161" s="940"/>
      <c r="F1161" s="941"/>
      <c r="G1161" s="937" t="str">
        <f t="array" ref="G1161">xlookup(F1161,'Internal Staffing Calculator'!E:E,'Internal Staffing Calculator'!C:C,"")</f>
        <v/>
      </c>
      <c r="H1161" s="932" t="str">
        <f t="array" ref="H1161">if(F1161&lt;&gt;"", iferror(index('Internal Staffing Calculator'!B$8:B23500,match(F1161,'Internal Staffing Calculator'!E$8:E23500,0)), "Not In Budget"),"")</f>
        <v/>
      </c>
      <c r="I1161" s="184"/>
      <c r="J1161" s="932">
        <f t="shared" si="1"/>
        <v>0</v>
      </c>
      <c r="K1161" s="932">
        <f t="shared" si="2"/>
        <v>0</v>
      </c>
      <c r="L1161" s="938" t="str">
        <f t="array" ref="L1161">iferror(index('Internal Staffing Calculator'!F$8:F23500,match($F1161,'Internal Staffing Calculator'!$E$8:$E23500,0),0),"")</f>
        <v/>
      </c>
    </row>
    <row r="1162">
      <c r="A1162" s="454"/>
      <c r="B1162" s="927"/>
      <c r="C1162" s="580"/>
      <c r="D1162" s="939"/>
      <c r="E1162" s="940"/>
      <c r="F1162" s="941"/>
      <c r="G1162" s="937" t="str">
        <f t="array" ref="G1162">xlookup(F1162,'Internal Staffing Calculator'!E:E,'Internal Staffing Calculator'!C:C,"")</f>
        <v/>
      </c>
      <c r="H1162" s="932" t="str">
        <f t="array" ref="H1162">if(F1162&lt;&gt;"", iferror(index('Internal Staffing Calculator'!B$8:B23500,match(F1162,'Internal Staffing Calculator'!E$8:E23500,0)), "Not In Budget"),"")</f>
        <v/>
      </c>
      <c r="I1162" s="184"/>
      <c r="J1162" s="932">
        <f t="shared" si="1"/>
        <v>0</v>
      </c>
      <c r="K1162" s="932">
        <f t="shared" si="2"/>
        <v>0</v>
      </c>
      <c r="L1162" s="938" t="str">
        <f t="array" ref="L1162">iferror(index('Internal Staffing Calculator'!F$8:F23500,match($F1162,'Internal Staffing Calculator'!$E$8:$E23500,0),0),"")</f>
        <v/>
      </c>
    </row>
    <row r="1163">
      <c r="A1163" s="454"/>
      <c r="B1163" s="927"/>
      <c r="C1163" s="580"/>
      <c r="D1163" s="939"/>
      <c r="E1163" s="940"/>
      <c r="F1163" s="941"/>
      <c r="G1163" s="937" t="str">
        <f t="array" ref="G1163">xlookup(F1163,'Internal Staffing Calculator'!E:E,'Internal Staffing Calculator'!C:C,"")</f>
        <v/>
      </c>
      <c r="H1163" s="932" t="str">
        <f t="array" ref="H1163">if(F1163&lt;&gt;"", iferror(index('Internal Staffing Calculator'!B$8:B23500,match(F1163,'Internal Staffing Calculator'!E$8:E23500,0)), "Not In Budget"),"")</f>
        <v/>
      </c>
      <c r="I1163" s="184"/>
      <c r="J1163" s="932">
        <f t="shared" si="1"/>
        <v>0</v>
      </c>
      <c r="K1163" s="932">
        <f t="shared" si="2"/>
        <v>0</v>
      </c>
      <c r="L1163" s="938" t="str">
        <f t="array" ref="L1163">iferror(index('Internal Staffing Calculator'!F$8:F23500,match($F1163,'Internal Staffing Calculator'!$E$8:$E23500,0),0),"")</f>
        <v/>
      </c>
    </row>
    <row r="1164">
      <c r="A1164" s="454"/>
      <c r="B1164" s="927"/>
      <c r="C1164" s="580"/>
      <c r="D1164" s="939"/>
      <c r="E1164" s="940"/>
      <c r="F1164" s="941"/>
      <c r="G1164" s="937" t="str">
        <f t="array" ref="G1164">xlookup(F1164,'Internal Staffing Calculator'!E:E,'Internal Staffing Calculator'!C:C,"")</f>
        <v/>
      </c>
      <c r="H1164" s="932" t="str">
        <f t="array" ref="H1164">if(F1164&lt;&gt;"", iferror(index('Internal Staffing Calculator'!B$8:B23500,match(F1164,'Internal Staffing Calculator'!E$8:E23500,0)), "Not In Budget"),"")</f>
        <v/>
      </c>
      <c r="I1164" s="184"/>
      <c r="J1164" s="932">
        <f t="shared" si="1"/>
        <v>0</v>
      </c>
      <c r="K1164" s="932">
        <f t="shared" si="2"/>
        <v>0</v>
      </c>
      <c r="L1164" s="938" t="str">
        <f t="array" ref="L1164">iferror(index('Internal Staffing Calculator'!F$8:F23500,match($F1164,'Internal Staffing Calculator'!$E$8:$E23500,0),0),"")</f>
        <v/>
      </c>
    </row>
    <row r="1165">
      <c r="A1165" s="454"/>
      <c r="B1165" s="927"/>
      <c r="C1165" s="580"/>
      <c r="D1165" s="939"/>
      <c r="E1165" s="940"/>
      <c r="F1165" s="941"/>
      <c r="G1165" s="937" t="str">
        <f t="array" ref="G1165">xlookup(F1165,'Internal Staffing Calculator'!E:E,'Internal Staffing Calculator'!C:C,"")</f>
        <v/>
      </c>
      <c r="H1165" s="932" t="str">
        <f t="array" ref="H1165">if(F1165&lt;&gt;"", iferror(index('Internal Staffing Calculator'!B$8:B23500,match(F1165,'Internal Staffing Calculator'!E$8:E23500,0)), "Not In Budget"),"")</f>
        <v/>
      </c>
      <c r="I1165" s="184"/>
      <c r="J1165" s="932">
        <f t="shared" si="1"/>
        <v>0</v>
      </c>
      <c r="K1165" s="932">
        <f t="shared" si="2"/>
        <v>0</v>
      </c>
      <c r="L1165" s="938" t="str">
        <f t="array" ref="L1165">iferror(index('Internal Staffing Calculator'!F$8:F23500,match($F1165,'Internal Staffing Calculator'!$E$8:$E23500,0),0),"")</f>
        <v/>
      </c>
    </row>
    <row r="1166">
      <c r="A1166" s="454"/>
      <c r="B1166" s="927"/>
      <c r="C1166" s="580"/>
      <c r="D1166" s="939"/>
      <c r="E1166" s="940"/>
      <c r="F1166" s="941"/>
      <c r="G1166" s="937" t="str">
        <f t="array" ref="G1166">xlookup(F1166,'Internal Staffing Calculator'!E:E,'Internal Staffing Calculator'!C:C,"")</f>
        <v/>
      </c>
      <c r="H1166" s="932" t="str">
        <f t="array" ref="H1166">if(F1166&lt;&gt;"", iferror(index('Internal Staffing Calculator'!B$8:B23500,match(F1166,'Internal Staffing Calculator'!E$8:E23500,0)), "Not In Budget"),"")</f>
        <v/>
      </c>
      <c r="I1166" s="184"/>
      <c r="J1166" s="932">
        <f t="shared" si="1"/>
        <v>0</v>
      </c>
      <c r="K1166" s="932">
        <f t="shared" si="2"/>
        <v>0</v>
      </c>
      <c r="L1166" s="938" t="str">
        <f t="array" ref="L1166">iferror(index('Internal Staffing Calculator'!F$8:F23500,match($F1166,'Internal Staffing Calculator'!$E$8:$E23500,0),0),"")</f>
        <v/>
      </c>
    </row>
    <row r="1167">
      <c r="A1167" s="454"/>
      <c r="B1167" s="927"/>
      <c r="C1167" s="580"/>
      <c r="D1167" s="939"/>
      <c r="E1167" s="940"/>
      <c r="F1167" s="941"/>
      <c r="G1167" s="937" t="str">
        <f t="array" ref="G1167">xlookup(F1167,'Internal Staffing Calculator'!E:E,'Internal Staffing Calculator'!C:C,"")</f>
        <v/>
      </c>
      <c r="H1167" s="932" t="str">
        <f t="array" ref="H1167">if(F1167&lt;&gt;"", iferror(index('Internal Staffing Calculator'!B$8:B23500,match(F1167,'Internal Staffing Calculator'!E$8:E23500,0)), "Not In Budget"),"")</f>
        <v/>
      </c>
      <c r="I1167" s="184"/>
      <c r="J1167" s="932">
        <f t="shared" si="1"/>
        <v>0</v>
      </c>
      <c r="K1167" s="932">
        <f t="shared" si="2"/>
        <v>0</v>
      </c>
      <c r="L1167" s="938" t="str">
        <f t="array" ref="L1167">iferror(index('Internal Staffing Calculator'!F$8:F23500,match($F1167,'Internal Staffing Calculator'!$E$8:$E23500,0),0),"")</f>
        <v/>
      </c>
    </row>
    <row r="1168">
      <c r="A1168" s="454"/>
      <c r="B1168" s="927"/>
      <c r="C1168" s="580"/>
      <c r="D1168" s="939"/>
      <c r="E1168" s="940"/>
      <c r="F1168" s="941"/>
      <c r="G1168" s="937" t="str">
        <f t="array" ref="G1168">xlookup(F1168,'Internal Staffing Calculator'!E:E,'Internal Staffing Calculator'!C:C,"")</f>
        <v/>
      </c>
      <c r="H1168" s="932" t="str">
        <f t="array" ref="H1168">if(F1168&lt;&gt;"", iferror(index('Internal Staffing Calculator'!B$8:B23500,match(F1168,'Internal Staffing Calculator'!E$8:E23500,0)), "Not In Budget"),"")</f>
        <v/>
      </c>
      <c r="I1168" s="184"/>
      <c r="J1168" s="932">
        <f t="shared" si="1"/>
        <v>0</v>
      </c>
      <c r="K1168" s="932">
        <f t="shared" si="2"/>
        <v>0</v>
      </c>
      <c r="L1168" s="938" t="str">
        <f t="array" ref="L1168">iferror(index('Internal Staffing Calculator'!F$8:F23500,match($F1168,'Internal Staffing Calculator'!$E$8:$E23500,0),0),"")</f>
        <v/>
      </c>
    </row>
    <row r="1169">
      <c r="A1169" s="454"/>
      <c r="B1169" s="927"/>
      <c r="C1169" s="580"/>
      <c r="D1169" s="939"/>
      <c r="E1169" s="940"/>
      <c r="F1169" s="941"/>
      <c r="G1169" s="937" t="str">
        <f t="array" ref="G1169">xlookup(F1169,'Internal Staffing Calculator'!E:E,'Internal Staffing Calculator'!C:C,"")</f>
        <v/>
      </c>
      <c r="H1169" s="932" t="str">
        <f t="array" ref="H1169">if(F1169&lt;&gt;"", iferror(index('Internal Staffing Calculator'!B$8:B23500,match(F1169,'Internal Staffing Calculator'!E$8:E23500,0)), "Not In Budget"),"")</f>
        <v/>
      </c>
      <c r="I1169" s="184"/>
      <c r="J1169" s="932">
        <f t="shared" si="1"/>
        <v>0</v>
      </c>
      <c r="K1169" s="932">
        <f t="shared" si="2"/>
        <v>0</v>
      </c>
      <c r="L1169" s="938" t="str">
        <f t="array" ref="L1169">iferror(index('Internal Staffing Calculator'!F$8:F23500,match($F1169,'Internal Staffing Calculator'!$E$8:$E23500,0),0),"")</f>
        <v/>
      </c>
    </row>
    <row r="1170">
      <c r="A1170" s="454"/>
      <c r="B1170" s="927"/>
      <c r="C1170" s="580"/>
      <c r="D1170" s="939"/>
      <c r="E1170" s="940"/>
      <c r="F1170" s="941"/>
      <c r="G1170" s="937" t="str">
        <f t="array" ref="G1170">xlookup(F1170,'Internal Staffing Calculator'!E:E,'Internal Staffing Calculator'!C:C,"")</f>
        <v/>
      </c>
      <c r="H1170" s="932" t="str">
        <f t="array" ref="H1170">if(F1170&lt;&gt;"", iferror(index('Internal Staffing Calculator'!B$8:B23500,match(F1170,'Internal Staffing Calculator'!E$8:E23500,0)), "Not In Budget"),"")</f>
        <v/>
      </c>
      <c r="I1170" s="184"/>
      <c r="J1170" s="932">
        <f t="shared" si="1"/>
        <v>0</v>
      </c>
      <c r="K1170" s="932">
        <f t="shared" si="2"/>
        <v>0</v>
      </c>
      <c r="L1170" s="938" t="str">
        <f t="array" ref="L1170">iferror(index('Internal Staffing Calculator'!F$8:F23500,match($F1170,'Internal Staffing Calculator'!$E$8:$E23500,0),0),"")</f>
        <v/>
      </c>
    </row>
    <row r="1171">
      <c r="A1171" s="454"/>
      <c r="B1171" s="927"/>
      <c r="C1171" s="580"/>
      <c r="D1171" s="939"/>
      <c r="E1171" s="940"/>
      <c r="F1171" s="941"/>
      <c r="G1171" s="937" t="str">
        <f t="array" ref="G1171">xlookup(F1171,'Internal Staffing Calculator'!E:E,'Internal Staffing Calculator'!C:C,"")</f>
        <v/>
      </c>
      <c r="H1171" s="932" t="str">
        <f t="array" ref="H1171">if(F1171&lt;&gt;"", iferror(index('Internal Staffing Calculator'!B$8:B23500,match(F1171,'Internal Staffing Calculator'!E$8:E23500,0)), "Not In Budget"),"")</f>
        <v/>
      </c>
      <c r="I1171" s="184"/>
      <c r="J1171" s="932">
        <f t="shared" si="1"/>
        <v>0</v>
      </c>
      <c r="K1171" s="932">
        <f t="shared" si="2"/>
        <v>0</v>
      </c>
      <c r="L1171" s="938" t="str">
        <f t="array" ref="L1171">iferror(index('Internal Staffing Calculator'!F$8:F23500,match($F1171,'Internal Staffing Calculator'!$E$8:$E23500,0),0),"")</f>
        <v/>
      </c>
    </row>
    <row r="1172">
      <c r="A1172" s="454"/>
      <c r="B1172" s="927"/>
      <c r="C1172" s="580"/>
      <c r="D1172" s="939"/>
      <c r="E1172" s="940"/>
      <c r="F1172" s="941"/>
      <c r="G1172" s="937" t="str">
        <f t="array" ref="G1172">xlookup(F1172,'Internal Staffing Calculator'!E:E,'Internal Staffing Calculator'!C:C,"")</f>
        <v/>
      </c>
      <c r="H1172" s="932" t="str">
        <f t="array" ref="H1172">if(F1172&lt;&gt;"", iferror(index('Internal Staffing Calculator'!B$8:B23500,match(F1172,'Internal Staffing Calculator'!E$8:E23500,0)), "Not In Budget"),"")</f>
        <v/>
      </c>
      <c r="I1172" s="184"/>
      <c r="J1172" s="932">
        <f t="shared" si="1"/>
        <v>0</v>
      </c>
      <c r="K1172" s="932">
        <f t="shared" si="2"/>
        <v>0</v>
      </c>
      <c r="L1172" s="938" t="str">
        <f t="array" ref="L1172">iferror(index('Internal Staffing Calculator'!F$8:F23500,match($F1172,'Internal Staffing Calculator'!$E$8:$E23500,0),0),"")</f>
        <v/>
      </c>
    </row>
    <row r="1173">
      <c r="A1173" s="454"/>
      <c r="B1173" s="927"/>
      <c r="C1173" s="580"/>
      <c r="D1173" s="939"/>
      <c r="E1173" s="940"/>
      <c r="F1173" s="941"/>
      <c r="G1173" s="937" t="str">
        <f t="array" ref="G1173">xlookup(F1173,'Internal Staffing Calculator'!E:E,'Internal Staffing Calculator'!C:C,"")</f>
        <v/>
      </c>
      <c r="H1173" s="932" t="str">
        <f t="array" ref="H1173">if(F1173&lt;&gt;"", iferror(index('Internal Staffing Calculator'!B$8:B23500,match(F1173,'Internal Staffing Calculator'!E$8:E23500,0)), "Not In Budget"),"")</f>
        <v/>
      </c>
      <c r="I1173" s="184"/>
      <c r="J1173" s="932">
        <f t="shared" si="1"/>
        <v>0</v>
      </c>
      <c r="K1173" s="932">
        <f t="shared" si="2"/>
        <v>0</v>
      </c>
      <c r="L1173" s="938" t="str">
        <f t="array" ref="L1173">iferror(index('Internal Staffing Calculator'!F$8:F23500,match($F1173,'Internal Staffing Calculator'!$E$8:$E23500,0),0),"")</f>
        <v/>
      </c>
    </row>
    <row r="1174">
      <c r="A1174" s="454"/>
      <c r="B1174" s="927"/>
      <c r="C1174" s="580"/>
      <c r="D1174" s="939"/>
      <c r="E1174" s="940"/>
      <c r="F1174" s="941"/>
      <c r="G1174" s="937" t="str">
        <f t="array" ref="G1174">xlookup(F1174,'Internal Staffing Calculator'!E:E,'Internal Staffing Calculator'!C:C,"")</f>
        <v/>
      </c>
      <c r="H1174" s="932" t="str">
        <f t="array" ref="H1174">if(F1174&lt;&gt;"", iferror(index('Internal Staffing Calculator'!B$8:B23500,match(F1174,'Internal Staffing Calculator'!E$8:E23500,0)), "Not In Budget"),"")</f>
        <v/>
      </c>
      <c r="I1174" s="184"/>
      <c r="J1174" s="932">
        <f t="shared" si="1"/>
        <v>0</v>
      </c>
      <c r="K1174" s="932">
        <f t="shared" si="2"/>
        <v>0</v>
      </c>
      <c r="L1174" s="938" t="str">
        <f t="array" ref="L1174">iferror(index('Internal Staffing Calculator'!F$8:F23500,match($F1174,'Internal Staffing Calculator'!$E$8:$E23500,0),0),"")</f>
        <v/>
      </c>
    </row>
    <row r="1175">
      <c r="A1175" s="454"/>
      <c r="B1175" s="927"/>
      <c r="C1175" s="580"/>
      <c r="D1175" s="939"/>
      <c r="E1175" s="940"/>
      <c r="F1175" s="941"/>
      <c r="G1175" s="937" t="str">
        <f t="array" ref="G1175">xlookup(F1175,'Internal Staffing Calculator'!E:E,'Internal Staffing Calculator'!C:C,"")</f>
        <v/>
      </c>
      <c r="H1175" s="932" t="str">
        <f t="array" ref="H1175">if(F1175&lt;&gt;"", iferror(index('Internal Staffing Calculator'!B$8:B23500,match(F1175,'Internal Staffing Calculator'!E$8:E23500,0)), "Not In Budget"),"")</f>
        <v/>
      </c>
      <c r="I1175" s="184"/>
      <c r="J1175" s="932">
        <f t="shared" si="1"/>
        <v>0</v>
      </c>
      <c r="K1175" s="932">
        <f t="shared" si="2"/>
        <v>0</v>
      </c>
      <c r="L1175" s="938" t="str">
        <f t="array" ref="L1175">iferror(index('Internal Staffing Calculator'!F$8:F23500,match($F1175,'Internal Staffing Calculator'!$E$8:$E23500,0),0),"")</f>
        <v/>
      </c>
    </row>
    <row r="1176">
      <c r="A1176" s="454"/>
      <c r="B1176" s="927"/>
      <c r="C1176" s="580"/>
      <c r="D1176" s="939"/>
      <c r="E1176" s="940"/>
      <c r="F1176" s="941"/>
      <c r="G1176" s="937" t="str">
        <f t="array" ref="G1176">xlookup(F1176,'Internal Staffing Calculator'!E:E,'Internal Staffing Calculator'!C:C,"")</f>
        <v/>
      </c>
      <c r="H1176" s="932" t="str">
        <f t="array" ref="H1176">if(F1176&lt;&gt;"", iferror(index('Internal Staffing Calculator'!B$8:B23500,match(F1176,'Internal Staffing Calculator'!E$8:E23500,0)), "Not In Budget"),"")</f>
        <v/>
      </c>
      <c r="I1176" s="184"/>
      <c r="J1176" s="932">
        <f t="shared" si="1"/>
        <v>0</v>
      </c>
      <c r="K1176" s="932">
        <f t="shared" si="2"/>
        <v>0</v>
      </c>
      <c r="L1176" s="938" t="str">
        <f t="array" ref="L1176">iferror(index('Internal Staffing Calculator'!F$8:F23500,match($F1176,'Internal Staffing Calculator'!$E$8:$E23500,0),0),"")</f>
        <v/>
      </c>
    </row>
    <row r="1177">
      <c r="A1177" s="454"/>
      <c r="B1177" s="927"/>
      <c r="C1177" s="580"/>
      <c r="D1177" s="939"/>
      <c r="E1177" s="940"/>
      <c r="F1177" s="941"/>
      <c r="G1177" s="937" t="str">
        <f t="array" ref="G1177">xlookup(F1177,'Internal Staffing Calculator'!E:E,'Internal Staffing Calculator'!C:C,"")</f>
        <v/>
      </c>
      <c r="H1177" s="932" t="str">
        <f t="array" ref="H1177">if(F1177&lt;&gt;"", iferror(index('Internal Staffing Calculator'!B$8:B23500,match(F1177,'Internal Staffing Calculator'!E$8:E23500,0)), "Not In Budget"),"")</f>
        <v/>
      </c>
      <c r="I1177" s="184"/>
      <c r="J1177" s="932">
        <f t="shared" si="1"/>
        <v>0</v>
      </c>
      <c r="K1177" s="932">
        <f t="shared" si="2"/>
        <v>0</v>
      </c>
      <c r="L1177" s="938" t="str">
        <f t="array" ref="L1177">iferror(index('Internal Staffing Calculator'!F$8:F23500,match($F1177,'Internal Staffing Calculator'!$E$8:$E23500,0),0),"")</f>
        <v/>
      </c>
    </row>
    <row r="1178">
      <c r="A1178" s="454"/>
      <c r="B1178" s="927"/>
      <c r="C1178" s="580"/>
      <c r="D1178" s="939"/>
      <c r="E1178" s="940"/>
      <c r="F1178" s="941"/>
      <c r="G1178" s="937" t="str">
        <f t="array" ref="G1178">xlookup(F1178,'Internal Staffing Calculator'!E:E,'Internal Staffing Calculator'!C:C,"")</f>
        <v/>
      </c>
      <c r="H1178" s="932" t="str">
        <f t="array" ref="H1178">if(F1178&lt;&gt;"", iferror(index('Internal Staffing Calculator'!B$8:B23500,match(F1178,'Internal Staffing Calculator'!E$8:E23500,0)), "Not In Budget"),"")</f>
        <v/>
      </c>
      <c r="I1178" s="184"/>
      <c r="J1178" s="932">
        <f t="shared" si="1"/>
        <v>0</v>
      </c>
      <c r="K1178" s="932">
        <f t="shared" si="2"/>
        <v>0</v>
      </c>
      <c r="L1178" s="938" t="str">
        <f t="array" ref="L1178">iferror(index('Internal Staffing Calculator'!F$8:F23500,match($F1178,'Internal Staffing Calculator'!$E$8:$E23500,0),0),"")</f>
        <v/>
      </c>
    </row>
    <row r="1179">
      <c r="A1179" s="454"/>
      <c r="B1179" s="927"/>
      <c r="C1179" s="580"/>
      <c r="D1179" s="939"/>
      <c r="E1179" s="940"/>
      <c r="F1179" s="941"/>
      <c r="G1179" s="937" t="str">
        <f t="array" ref="G1179">xlookup(F1179,'Internal Staffing Calculator'!E:E,'Internal Staffing Calculator'!C:C,"")</f>
        <v/>
      </c>
      <c r="H1179" s="932" t="str">
        <f t="array" ref="H1179">if(F1179&lt;&gt;"", iferror(index('Internal Staffing Calculator'!B$8:B23500,match(F1179,'Internal Staffing Calculator'!E$8:E23500,0)), "Not In Budget"),"")</f>
        <v/>
      </c>
      <c r="I1179" s="184"/>
      <c r="J1179" s="932">
        <f t="shared" si="1"/>
        <v>0</v>
      </c>
      <c r="K1179" s="932">
        <f t="shared" si="2"/>
        <v>0</v>
      </c>
      <c r="L1179" s="938" t="str">
        <f t="array" ref="L1179">iferror(index('Internal Staffing Calculator'!F$8:F23500,match($F1179,'Internal Staffing Calculator'!$E$8:$E23500,0),0),"")</f>
        <v/>
      </c>
    </row>
    <row r="1180">
      <c r="A1180" s="454"/>
      <c r="B1180" s="927"/>
      <c r="C1180" s="580"/>
      <c r="D1180" s="939"/>
      <c r="E1180" s="940"/>
      <c r="F1180" s="941"/>
      <c r="G1180" s="937" t="str">
        <f t="array" ref="G1180">xlookup(F1180,'Internal Staffing Calculator'!E:E,'Internal Staffing Calculator'!C:C,"")</f>
        <v/>
      </c>
      <c r="H1180" s="932" t="str">
        <f t="array" ref="H1180">if(F1180&lt;&gt;"", iferror(index('Internal Staffing Calculator'!B$8:B23500,match(F1180,'Internal Staffing Calculator'!E$8:E23500,0)), "Not In Budget"),"")</f>
        <v/>
      </c>
      <c r="I1180" s="184"/>
      <c r="J1180" s="932">
        <f t="shared" si="1"/>
        <v>0</v>
      </c>
      <c r="K1180" s="932">
        <f t="shared" si="2"/>
        <v>0</v>
      </c>
      <c r="L1180" s="938" t="str">
        <f t="array" ref="L1180">iferror(index('Internal Staffing Calculator'!F$8:F23500,match($F1180,'Internal Staffing Calculator'!$E$8:$E23500,0),0),"")</f>
        <v/>
      </c>
    </row>
    <row r="1181">
      <c r="A1181" s="454"/>
      <c r="B1181" s="927"/>
      <c r="C1181" s="580"/>
      <c r="D1181" s="939"/>
      <c r="E1181" s="940"/>
      <c r="F1181" s="941"/>
      <c r="G1181" s="937" t="str">
        <f t="array" ref="G1181">xlookup(F1181,'Internal Staffing Calculator'!E:E,'Internal Staffing Calculator'!C:C,"")</f>
        <v/>
      </c>
      <c r="H1181" s="932" t="str">
        <f t="array" ref="H1181">if(F1181&lt;&gt;"", iferror(index('Internal Staffing Calculator'!B$8:B23500,match(F1181,'Internal Staffing Calculator'!E$8:E23500,0)), "Not In Budget"),"")</f>
        <v/>
      </c>
      <c r="I1181" s="184"/>
      <c r="J1181" s="932">
        <f t="shared" si="1"/>
        <v>0</v>
      </c>
      <c r="K1181" s="932">
        <f t="shared" si="2"/>
        <v>0</v>
      </c>
      <c r="L1181" s="938" t="str">
        <f t="array" ref="L1181">iferror(index('Internal Staffing Calculator'!F$8:F23500,match($F1181,'Internal Staffing Calculator'!$E$8:$E23500,0),0),"")</f>
        <v/>
      </c>
    </row>
    <row r="1182">
      <c r="A1182" s="454"/>
      <c r="B1182" s="927"/>
      <c r="C1182" s="580"/>
      <c r="D1182" s="939"/>
      <c r="E1182" s="940"/>
      <c r="F1182" s="941"/>
      <c r="G1182" s="937" t="str">
        <f t="array" ref="G1182">xlookup(F1182,'Internal Staffing Calculator'!E:E,'Internal Staffing Calculator'!C:C,"")</f>
        <v/>
      </c>
      <c r="H1182" s="932" t="str">
        <f t="array" ref="H1182">if(F1182&lt;&gt;"", iferror(index('Internal Staffing Calculator'!B$8:B23500,match(F1182,'Internal Staffing Calculator'!E$8:E23500,0)), "Not In Budget"),"")</f>
        <v/>
      </c>
      <c r="I1182" s="184"/>
      <c r="J1182" s="932">
        <f t="shared" si="1"/>
        <v>0</v>
      </c>
      <c r="K1182" s="932">
        <f t="shared" si="2"/>
        <v>0</v>
      </c>
      <c r="L1182" s="938" t="str">
        <f t="array" ref="L1182">iferror(index('Internal Staffing Calculator'!F$8:F23500,match($F1182,'Internal Staffing Calculator'!$E$8:$E23500,0),0),"")</f>
        <v/>
      </c>
    </row>
    <row r="1183">
      <c r="A1183" s="454"/>
      <c r="B1183" s="927"/>
      <c r="C1183" s="580"/>
      <c r="D1183" s="939"/>
      <c r="E1183" s="940"/>
      <c r="F1183" s="941"/>
      <c r="G1183" s="937" t="str">
        <f t="array" ref="G1183">xlookup(F1183,'Internal Staffing Calculator'!E:E,'Internal Staffing Calculator'!C:C,"")</f>
        <v/>
      </c>
      <c r="H1183" s="932" t="str">
        <f t="array" ref="H1183">if(F1183&lt;&gt;"", iferror(index('Internal Staffing Calculator'!B$8:B23500,match(F1183,'Internal Staffing Calculator'!E$8:E23500,0)), "Not In Budget"),"")</f>
        <v/>
      </c>
      <c r="I1183" s="184"/>
      <c r="J1183" s="932">
        <f t="shared" si="1"/>
        <v>0</v>
      </c>
      <c r="K1183" s="932">
        <f t="shared" si="2"/>
        <v>0</v>
      </c>
      <c r="L1183" s="938" t="str">
        <f t="array" ref="L1183">iferror(index('Internal Staffing Calculator'!F$8:F23500,match($F1183,'Internal Staffing Calculator'!$E$8:$E23500,0),0),"")</f>
        <v/>
      </c>
    </row>
    <row r="1184">
      <c r="A1184" s="454"/>
      <c r="B1184" s="927"/>
      <c r="C1184" s="580"/>
      <c r="D1184" s="939"/>
      <c r="E1184" s="940"/>
      <c r="F1184" s="941"/>
      <c r="G1184" s="937" t="str">
        <f t="array" ref="G1184">xlookup(F1184,'Internal Staffing Calculator'!E:E,'Internal Staffing Calculator'!C:C,"")</f>
        <v/>
      </c>
      <c r="H1184" s="932" t="str">
        <f t="array" ref="H1184">if(F1184&lt;&gt;"", iferror(index('Internal Staffing Calculator'!B$8:B23500,match(F1184,'Internal Staffing Calculator'!E$8:E23500,0)), "Not In Budget"),"")</f>
        <v/>
      </c>
      <c r="I1184" s="184"/>
      <c r="J1184" s="932">
        <f t="shared" si="1"/>
        <v>0</v>
      </c>
      <c r="K1184" s="932">
        <f t="shared" si="2"/>
        <v>0</v>
      </c>
      <c r="L1184" s="938" t="str">
        <f t="array" ref="L1184">iferror(index('Internal Staffing Calculator'!F$8:F23500,match($F1184,'Internal Staffing Calculator'!$E$8:$E23500,0),0),"")</f>
        <v/>
      </c>
    </row>
    <row r="1185">
      <c r="A1185" s="454"/>
      <c r="B1185" s="927"/>
      <c r="C1185" s="580"/>
      <c r="D1185" s="939"/>
      <c r="E1185" s="940"/>
      <c r="F1185" s="941"/>
      <c r="G1185" s="937" t="str">
        <f t="array" ref="G1185">xlookup(F1185,'Internal Staffing Calculator'!E:E,'Internal Staffing Calculator'!C:C,"")</f>
        <v/>
      </c>
      <c r="H1185" s="932" t="str">
        <f t="array" ref="H1185">if(F1185&lt;&gt;"", iferror(index('Internal Staffing Calculator'!B$8:B23500,match(F1185,'Internal Staffing Calculator'!E$8:E23500,0)), "Not In Budget"),"")</f>
        <v/>
      </c>
      <c r="I1185" s="184"/>
      <c r="J1185" s="932">
        <f t="shared" si="1"/>
        <v>0</v>
      </c>
      <c r="K1185" s="932">
        <f t="shared" si="2"/>
        <v>0</v>
      </c>
      <c r="L1185" s="938" t="str">
        <f t="array" ref="L1185">iferror(index('Internal Staffing Calculator'!F$8:F23500,match($F1185,'Internal Staffing Calculator'!$E$8:$E23500,0),0),"")</f>
        <v/>
      </c>
    </row>
    <row r="1186">
      <c r="A1186" s="454"/>
      <c r="B1186" s="927"/>
      <c r="C1186" s="580"/>
      <c r="D1186" s="939"/>
      <c r="E1186" s="940"/>
      <c r="F1186" s="941"/>
      <c r="G1186" s="937" t="str">
        <f t="array" ref="G1186">xlookup(F1186,'Internal Staffing Calculator'!E:E,'Internal Staffing Calculator'!C:C,"")</f>
        <v/>
      </c>
      <c r="H1186" s="932" t="str">
        <f t="array" ref="H1186">if(F1186&lt;&gt;"", iferror(index('Internal Staffing Calculator'!B$8:B23500,match(F1186,'Internal Staffing Calculator'!E$8:E23500,0)), "Not In Budget"),"")</f>
        <v/>
      </c>
      <c r="I1186" s="184"/>
      <c r="J1186" s="932">
        <f t="shared" si="1"/>
        <v>0</v>
      </c>
      <c r="K1186" s="932">
        <f t="shared" si="2"/>
        <v>0</v>
      </c>
      <c r="L1186" s="938" t="str">
        <f t="array" ref="L1186">iferror(index('Internal Staffing Calculator'!F$8:F23500,match($F1186,'Internal Staffing Calculator'!$E$8:$E23500,0),0),"")</f>
        <v/>
      </c>
    </row>
    <row r="1187">
      <c r="A1187" s="454"/>
      <c r="B1187" s="927"/>
      <c r="C1187" s="580"/>
      <c r="D1187" s="939"/>
      <c r="E1187" s="940"/>
      <c r="F1187" s="941"/>
      <c r="G1187" s="937" t="str">
        <f t="array" ref="G1187">xlookup(F1187,'Internal Staffing Calculator'!E:E,'Internal Staffing Calculator'!C:C,"")</f>
        <v/>
      </c>
      <c r="H1187" s="932" t="str">
        <f t="array" ref="H1187">if(F1187&lt;&gt;"", iferror(index('Internal Staffing Calculator'!B$8:B23500,match(F1187,'Internal Staffing Calculator'!E$8:E23500,0)), "Not In Budget"),"")</f>
        <v/>
      </c>
      <c r="I1187" s="184"/>
      <c r="J1187" s="932">
        <f t="shared" si="1"/>
        <v>0</v>
      </c>
      <c r="K1187" s="932">
        <f t="shared" si="2"/>
        <v>0</v>
      </c>
      <c r="L1187" s="938" t="str">
        <f t="array" ref="L1187">iferror(index('Internal Staffing Calculator'!F$8:F23500,match($F1187,'Internal Staffing Calculator'!$E$8:$E23500,0),0),"")</f>
        <v/>
      </c>
    </row>
    <row r="1188">
      <c r="A1188" s="454"/>
      <c r="B1188" s="927"/>
      <c r="C1188" s="580"/>
      <c r="D1188" s="939"/>
      <c r="E1188" s="940"/>
      <c r="F1188" s="941"/>
      <c r="G1188" s="937" t="str">
        <f t="array" ref="G1188">xlookup(F1188,'Internal Staffing Calculator'!E:E,'Internal Staffing Calculator'!C:C,"")</f>
        <v/>
      </c>
      <c r="H1188" s="932" t="str">
        <f t="array" ref="H1188">if(F1188&lt;&gt;"", iferror(index('Internal Staffing Calculator'!B$8:B23500,match(F1188,'Internal Staffing Calculator'!E$8:E23500,0)), "Not In Budget"),"")</f>
        <v/>
      </c>
      <c r="I1188" s="184"/>
      <c r="J1188" s="932">
        <f t="shared" si="1"/>
        <v>0</v>
      </c>
      <c r="K1188" s="932">
        <f t="shared" si="2"/>
        <v>0</v>
      </c>
      <c r="L1188" s="938" t="str">
        <f t="array" ref="L1188">iferror(index('Internal Staffing Calculator'!F$8:F23500,match($F1188,'Internal Staffing Calculator'!$E$8:$E23500,0),0),"")</f>
        <v/>
      </c>
    </row>
    <row r="1189">
      <c r="A1189" s="454"/>
      <c r="B1189" s="927"/>
      <c r="C1189" s="580"/>
      <c r="D1189" s="939"/>
      <c r="E1189" s="940"/>
      <c r="F1189" s="941"/>
      <c r="G1189" s="937" t="str">
        <f t="array" ref="G1189">xlookup(F1189,'Internal Staffing Calculator'!E:E,'Internal Staffing Calculator'!C:C,"")</f>
        <v/>
      </c>
      <c r="H1189" s="932" t="str">
        <f t="array" ref="H1189">if(F1189&lt;&gt;"", iferror(index('Internal Staffing Calculator'!B$8:B23500,match(F1189,'Internal Staffing Calculator'!E$8:E23500,0)), "Not In Budget"),"")</f>
        <v/>
      </c>
      <c r="I1189" s="184"/>
      <c r="J1189" s="932">
        <f t="shared" si="1"/>
        <v>0</v>
      </c>
      <c r="K1189" s="932">
        <f t="shared" si="2"/>
        <v>0</v>
      </c>
      <c r="L1189" s="938" t="str">
        <f t="array" ref="L1189">iferror(index('Internal Staffing Calculator'!F$8:F23500,match($F1189,'Internal Staffing Calculator'!$E$8:$E23500,0),0),"")</f>
        <v/>
      </c>
    </row>
    <row r="1190">
      <c r="A1190" s="454"/>
      <c r="B1190" s="927"/>
      <c r="C1190" s="580"/>
      <c r="D1190" s="939"/>
      <c r="E1190" s="940"/>
      <c r="F1190" s="941"/>
      <c r="G1190" s="937" t="str">
        <f t="array" ref="G1190">xlookup(F1190,'Internal Staffing Calculator'!E:E,'Internal Staffing Calculator'!C:C,"")</f>
        <v/>
      </c>
      <c r="H1190" s="932" t="str">
        <f t="array" ref="H1190">if(F1190&lt;&gt;"", iferror(index('Internal Staffing Calculator'!B$8:B23500,match(F1190,'Internal Staffing Calculator'!E$8:E23500,0)), "Not In Budget"),"")</f>
        <v/>
      </c>
      <c r="I1190" s="184"/>
      <c r="J1190" s="932">
        <f t="shared" si="1"/>
        <v>0</v>
      </c>
      <c r="K1190" s="932">
        <f t="shared" si="2"/>
        <v>0</v>
      </c>
      <c r="L1190" s="938" t="str">
        <f t="array" ref="L1190">iferror(index('Internal Staffing Calculator'!F$8:F23500,match($F1190,'Internal Staffing Calculator'!$E$8:$E23500,0),0),"")</f>
        <v/>
      </c>
    </row>
    <row r="1191">
      <c r="A1191" s="454"/>
      <c r="B1191" s="927"/>
      <c r="C1191" s="580"/>
      <c r="D1191" s="939"/>
      <c r="E1191" s="940"/>
      <c r="F1191" s="941"/>
      <c r="G1191" s="937" t="str">
        <f t="array" ref="G1191">xlookup(F1191,'Internal Staffing Calculator'!E:E,'Internal Staffing Calculator'!C:C,"")</f>
        <v/>
      </c>
      <c r="H1191" s="932" t="str">
        <f t="array" ref="H1191">if(F1191&lt;&gt;"", iferror(index('Internal Staffing Calculator'!B$8:B23500,match(F1191,'Internal Staffing Calculator'!E$8:E23500,0)), "Not In Budget"),"")</f>
        <v/>
      </c>
      <c r="I1191" s="184"/>
      <c r="J1191" s="932">
        <f t="shared" si="1"/>
        <v>0</v>
      </c>
      <c r="K1191" s="932">
        <f t="shared" si="2"/>
        <v>0</v>
      </c>
      <c r="L1191" s="938" t="str">
        <f t="array" ref="L1191">iferror(index('Internal Staffing Calculator'!F$8:F23500,match($F1191,'Internal Staffing Calculator'!$E$8:$E23500,0),0),"")</f>
        <v/>
      </c>
    </row>
    <row r="1192">
      <c r="A1192" s="454"/>
      <c r="B1192" s="927"/>
      <c r="C1192" s="580"/>
      <c r="D1192" s="939"/>
      <c r="E1192" s="940"/>
      <c r="F1192" s="941"/>
      <c r="G1192" s="937" t="str">
        <f t="array" ref="G1192">xlookup(F1192,'Internal Staffing Calculator'!E:E,'Internal Staffing Calculator'!C:C,"")</f>
        <v/>
      </c>
      <c r="H1192" s="932" t="str">
        <f t="array" ref="H1192">if(F1192&lt;&gt;"", iferror(index('Internal Staffing Calculator'!B$8:B23500,match(F1192,'Internal Staffing Calculator'!E$8:E23500,0)), "Not In Budget"),"")</f>
        <v/>
      </c>
      <c r="I1192" s="184"/>
      <c r="J1192" s="932">
        <f t="shared" si="1"/>
        <v>0</v>
      </c>
      <c r="K1192" s="932">
        <f t="shared" si="2"/>
        <v>0</v>
      </c>
      <c r="L1192" s="938" t="str">
        <f t="array" ref="L1192">iferror(index('Internal Staffing Calculator'!F$8:F23500,match($F1192,'Internal Staffing Calculator'!$E$8:$E23500,0),0),"")</f>
        <v/>
      </c>
    </row>
    <row r="1193">
      <c r="A1193" s="454"/>
      <c r="B1193" s="927"/>
      <c r="C1193" s="580"/>
      <c r="D1193" s="939"/>
      <c r="E1193" s="940"/>
      <c r="F1193" s="941"/>
      <c r="G1193" s="937" t="str">
        <f t="array" ref="G1193">xlookup(F1193,'Internal Staffing Calculator'!E:E,'Internal Staffing Calculator'!C:C,"")</f>
        <v/>
      </c>
      <c r="H1193" s="932" t="str">
        <f t="array" ref="H1193">if(F1193&lt;&gt;"", iferror(index('Internal Staffing Calculator'!B$8:B23500,match(F1193,'Internal Staffing Calculator'!E$8:E23500,0)), "Not In Budget"),"")</f>
        <v/>
      </c>
      <c r="I1193" s="184"/>
      <c r="J1193" s="932">
        <f t="shared" si="1"/>
        <v>0</v>
      </c>
      <c r="K1193" s="932">
        <f t="shared" si="2"/>
        <v>0</v>
      </c>
      <c r="L1193" s="938" t="str">
        <f t="array" ref="L1193">iferror(index('Internal Staffing Calculator'!F$8:F23500,match($F1193,'Internal Staffing Calculator'!$E$8:$E23500,0),0),"")</f>
        <v/>
      </c>
    </row>
    <row r="1194">
      <c r="A1194" s="454"/>
      <c r="B1194" s="927"/>
      <c r="C1194" s="580"/>
      <c r="D1194" s="939"/>
      <c r="E1194" s="940"/>
      <c r="F1194" s="941"/>
      <c r="G1194" s="937" t="str">
        <f t="array" ref="G1194">xlookup(F1194,'Internal Staffing Calculator'!E:E,'Internal Staffing Calculator'!C:C,"")</f>
        <v/>
      </c>
      <c r="H1194" s="932" t="str">
        <f t="array" ref="H1194">if(F1194&lt;&gt;"", iferror(index('Internal Staffing Calculator'!B$8:B23500,match(F1194,'Internal Staffing Calculator'!E$8:E23500,0)), "Not In Budget"),"")</f>
        <v/>
      </c>
      <c r="I1194" s="184"/>
      <c r="J1194" s="932">
        <f t="shared" si="1"/>
        <v>0</v>
      </c>
      <c r="K1194" s="932">
        <f t="shared" si="2"/>
        <v>0</v>
      </c>
      <c r="L1194" s="938" t="str">
        <f t="array" ref="L1194">iferror(index('Internal Staffing Calculator'!F$8:F23500,match($F1194,'Internal Staffing Calculator'!$E$8:$E23500,0),0),"")</f>
        <v/>
      </c>
    </row>
    <row r="1195">
      <c r="A1195" s="454"/>
      <c r="B1195" s="927"/>
      <c r="C1195" s="580"/>
      <c r="D1195" s="939"/>
      <c r="E1195" s="940"/>
      <c r="F1195" s="941"/>
      <c r="G1195" s="937" t="str">
        <f t="array" ref="G1195">xlookup(F1195,'Internal Staffing Calculator'!E:E,'Internal Staffing Calculator'!C:C,"")</f>
        <v/>
      </c>
      <c r="H1195" s="932" t="str">
        <f t="array" ref="H1195">if(F1195&lt;&gt;"", iferror(index('Internal Staffing Calculator'!B$8:B23500,match(F1195,'Internal Staffing Calculator'!E$8:E23500,0)), "Not In Budget"),"")</f>
        <v/>
      </c>
      <c r="I1195" s="184"/>
      <c r="J1195" s="932">
        <f t="shared" si="1"/>
        <v>0</v>
      </c>
      <c r="K1195" s="932">
        <f t="shared" si="2"/>
        <v>0</v>
      </c>
      <c r="L1195" s="938" t="str">
        <f t="array" ref="L1195">iferror(index('Internal Staffing Calculator'!F$8:F23500,match($F1195,'Internal Staffing Calculator'!$E$8:$E23500,0),0),"")</f>
        <v/>
      </c>
    </row>
    <row r="1196">
      <c r="A1196" s="454"/>
      <c r="B1196" s="927"/>
      <c r="C1196" s="580"/>
      <c r="D1196" s="939"/>
      <c r="E1196" s="940"/>
      <c r="F1196" s="941"/>
      <c r="G1196" s="937" t="str">
        <f t="array" ref="G1196">xlookup(F1196,'Internal Staffing Calculator'!E:E,'Internal Staffing Calculator'!C:C,"")</f>
        <v/>
      </c>
      <c r="H1196" s="932" t="str">
        <f t="array" ref="H1196">if(F1196&lt;&gt;"", iferror(index('Internal Staffing Calculator'!B$8:B23500,match(F1196,'Internal Staffing Calculator'!E$8:E23500,0)), "Not In Budget"),"")</f>
        <v/>
      </c>
      <c r="I1196" s="184"/>
      <c r="J1196" s="932">
        <f t="shared" si="1"/>
        <v>0</v>
      </c>
      <c r="K1196" s="932">
        <f t="shared" si="2"/>
        <v>0</v>
      </c>
      <c r="L1196" s="938" t="str">
        <f t="array" ref="L1196">iferror(index('Internal Staffing Calculator'!F$8:F23500,match($F1196,'Internal Staffing Calculator'!$E$8:$E23500,0),0),"")</f>
        <v/>
      </c>
    </row>
    <row r="1197">
      <c r="A1197" s="454"/>
      <c r="B1197" s="927"/>
      <c r="C1197" s="580"/>
      <c r="D1197" s="939"/>
      <c r="E1197" s="940"/>
      <c r="F1197" s="941"/>
      <c r="G1197" s="937" t="str">
        <f t="array" ref="G1197">xlookup(F1197,'Internal Staffing Calculator'!E:E,'Internal Staffing Calculator'!C:C,"")</f>
        <v/>
      </c>
      <c r="H1197" s="932" t="str">
        <f t="array" ref="H1197">if(F1197&lt;&gt;"", iferror(index('Internal Staffing Calculator'!B$8:B23500,match(F1197,'Internal Staffing Calculator'!E$8:E23500,0)), "Not In Budget"),"")</f>
        <v/>
      </c>
      <c r="I1197" s="184"/>
      <c r="J1197" s="932">
        <f t="shared" si="1"/>
        <v>0</v>
      </c>
      <c r="K1197" s="932">
        <f t="shared" si="2"/>
        <v>0</v>
      </c>
      <c r="L1197" s="938" t="str">
        <f t="array" ref="L1197">iferror(index('Internal Staffing Calculator'!F$8:F23500,match($F1197,'Internal Staffing Calculator'!$E$8:$E23500,0),0),"")</f>
        <v/>
      </c>
    </row>
    <row r="1198">
      <c r="A1198" s="454"/>
      <c r="B1198" s="927"/>
      <c r="C1198" s="580"/>
      <c r="D1198" s="939"/>
      <c r="E1198" s="940"/>
      <c r="F1198" s="941"/>
      <c r="G1198" s="937" t="str">
        <f t="array" ref="G1198">xlookup(F1198,'Internal Staffing Calculator'!E:E,'Internal Staffing Calculator'!C:C,"")</f>
        <v/>
      </c>
      <c r="H1198" s="932" t="str">
        <f t="array" ref="H1198">if(F1198&lt;&gt;"", iferror(index('Internal Staffing Calculator'!B$8:B23500,match(F1198,'Internal Staffing Calculator'!E$8:E23500,0)), "Not In Budget"),"")</f>
        <v/>
      </c>
      <c r="I1198" s="184"/>
      <c r="J1198" s="932">
        <f t="shared" si="1"/>
        <v>0</v>
      </c>
      <c r="K1198" s="932">
        <f t="shared" si="2"/>
        <v>0</v>
      </c>
      <c r="L1198" s="938" t="str">
        <f t="array" ref="L1198">iferror(index('Internal Staffing Calculator'!F$8:F23500,match($F1198,'Internal Staffing Calculator'!$E$8:$E23500,0),0),"")</f>
        <v/>
      </c>
    </row>
    <row r="1199">
      <c r="A1199" s="454"/>
      <c r="B1199" s="927"/>
      <c r="C1199" s="580"/>
      <c r="D1199" s="939"/>
      <c r="E1199" s="940"/>
      <c r="F1199" s="941"/>
      <c r="G1199" s="937" t="str">
        <f t="array" ref="G1199">xlookup(F1199,'Internal Staffing Calculator'!E:E,'Internal Staffing Calculator'!C:C,"")</f>
        <v/>
      </c>
      <c r="H1199" s="932" t="str">
        <f t="array" ref="H1199">if(F1199&lt;&gt;"", iferror(index('Internal Staffing Calculator'!B$8:B23500,match(F1199,'Internal Staffing Calculator'!E$8:E23500,0)), "Not In Budget"),"")</f>
        <v/>
      </c>
      <c r="I1199" s="184"/>
      <c r="J1199" s="932">
        <f t="shared" si="1"/>
        <v>0</v>
      </c>
      <c r="K1199" s="932">
        <f t="shared" si="2"/>
        <v>0</v>
      </c>
      <c r="L1199" s="938" t="str">
        <f t="array" ref="L1199">iferror(index('Internal Staffing Calculator'!F$8:F23500,match($F1199,'Internal Staffing Calculator'!$E$8:$E23500,0),0),"")</f>
        <v/>
      </c>
    </row>
    <row r="1200">
      <c r="A1200" s="454"/>
      <c r="B1200" s="927"/>
      <c r="C1200" s="580"/>
      <c r="D1200" s="939"/>
      <c r="E1200" s="940"/>
      <c r="F1200" s="941"/>
      <c r="G1200" s="937" t="str">
        <f t="array" ref="G1200">xlookup(F1200,'Internal Staffing Calculator'!E:E,'Internal Staffing Calculator'!C:C,"")</f>
        <v/>
      </c>
      <c r="H1200" s="932" t="str">
        <f t="array" ref="H1200">if(F1200&lt;&gt;"", iferror(index('Internal Staffing Calculator'!B$8:B23500,match(F1200,'Internal Staffing Calculator'!E$8:E23500,0)), "Not In Budget"),"")</f>
        <v/>
      </c>
      <c r="I1200" s="184"/>
      <c r="J1200" s="932">
        <f t="shared" si="1"/>
        <v>0</v>
      </c>
      <c r="K1200" s="932">
        <f t="shared" si="2"/>
        <v>0</v>
      </c>
      <c r="L1200" s="938" t="str">
        <f t="array" ref="L1200">iferror(index('Internal Staffing Calculator'!F$8:F23500,match($F1200,'Internal Staffing Calculator'!$E$8:$E23500,0),0),"")</f>
        <v/>
      </c>
    </row>
    <row r="1201">
      <c r="A1201" s="454"/>
      <c r="B1201" s="927"/>
      <c r="C1201" s="580"/>
      <c r="D1201" s="939"/>
      <c r="E1201" s="940"/>
      <c r="F1201" s="941"/>
      <c r="G1201" s="937" t="str">
        <f t="array" ref="G1201">xlookup(F1201,'Internal Staffing Calculator'!E:E,'Internal Staffing Calculator'!C:C,"")</f>
        <v/>
      </c>
      <c r="H1201" s="932" t="str">
        <f t="array" ref="H1201">if(F1201&lt;&gt;"", iferror(index('Internal Staffing Calculator'!B$8:B23500,match(F1201,'Internal Staffing Calculator'!E$8:E23500,0)), "Not In Budget"),"")</f>
        <v/>
      </c>
      <c r="I1201" s="184"/>
      <c r="J1201" s="932">
        <f t="shared" si="1"/>
        <v>0</v>
      </c>
      <c r="K1201" s="932">
        <f t="shared" si="2"/>
        <v>0</v>
      </c>
      <c r="L1201" s="938" t="str">
        <f t="array" ref="L1201">iferror(index('Internal Staffing Calculator'!F$8:F23500,match($F1201,'Internal Staffing Calculator'!$E$8:$E23500,0),0),"")</f>
        <v/>
      </c>
    </row>
    <row r="1202">
      <c r="A1202" s="454"/>
      <c r="B1202" s="927"/>
      <c r="C1202" s="580"/>
      <c r="D1202" s="939"/>
      <c r="E1202" s="940"/>
      <c r="F1202" s="941"/>
      <c r="G1202" s="937" t="str">
        <f t="array" ref="G1202">xlookup(F1202,'Internal Staffing Calculator'!E:E,'Internal Staffing Calculator'!C:C,"")</f>
        <v/>
      </c>
      <c r="H1202" s="932" t="str">
        <f t="array" ref="H1202">if(F1202&lt;&gt;"", iferror(index('Internal Staffing Calculator'!B$8:B23500,match(F1202,'Internal Staffing Calculator'!E$8:E23500,0)), "Not In Budget"),"")</f>
        <v/>
      </c>
      <c r="I1202" s="184"/>
      <c r="J1202" s="932">
        <f t="shared" si="1"/>
        <v>0</v>
      </c>
      <c r="K1202" s="932">
        <f t="shared" si="2"/>
        <v>0</v>
      </c>
      <c r="L1202" s="938" t="str">
        <f t="array" ref="L1202">iferror(index('Internal Staffing Calculator'!F$8:F23500,match($F1202,'Internal Staffing Calculator'!$E$8:$E23500,0),0),"")</f>
        <v/>
      </c>
    </row>
    <row r="1203">
      <c r="A1203" s="454"/>
      <c r="B1203" s="927"/>
      <c r="C1203" s="580"/>
      <c r="D1203" s="939"/>
      <c r="E1203" s="940"/>
      <c r="F1203" s="941"/>
      <c r="G1203" s="937" t="str">
        <f t="array" ref="G1203">xlookup(F1203,'Internal Staffing Calculator'!E:E,'Internal Staffing Calculator'!C:C,"")</f>
        <v/>
      </c>
      <c r="H1203" s="932" t="str">
        <f t="array" ref="H1203">if(F1203&lt;&gt;"", iferror(index('Internal Staffing Calculator'!B$8:B23500,match(F1203,'Internal Staffing Calculator'!E$8:E23500,0)), "Not In Budget"),"")</f>
        <v/>
      </c>
      <c r="I1203" s="184"/>
      <c r="J1203" s="932">
        <f t="shared" si="1"/>
        <v>0</v>
      </c>
      <c r="K1203" s="932">
        <f t="shared" si="2"/>
        <v>0</v>
      </c>
      <c r="L1203" s="938" t="str">
        <f t="array" ref="L1203">iferror(index('Internal Staffing Calculator'!F$8:F23500,match($F1203,'Internal Staffing Calculator'!$E$8:$E23500,0),0),"")</f>
        <v/>
      </c>
    </row>
    <row r="1204">
      <c r="A1204" s="454"/>
      <c r="B1204" s="927"/>
      <c r="C1204" s="580"/>
      <c r="D1204" s="939"/>
      <c r="E1204" s="940"/>
      <c r="F1204" s="941"/>
      <c r="G1204" s="937" t="str">
        <f t="array" ref="G1204">xlookup(F1204,'Internal Staffing Calculator'!E:E,'Internal Staffing Calculator'!C:C,"")</f>
        <v/>
      </c>
      <c r="H1204" s="932" t="str">
        <f t="array" ref="H1204">if(F1204&lt;&gt;"", iferror(index('Internal Staffing Calculator'!B$8:B23500,match(F1204,'Internal Staffing Calculator'!E$8:E23500,0)), "Not In Budget"),"")</f>
        <v/>
      </c>
      <c r="I1204" s="184"/>
      <c r="J1204" s="932">
        <f t="shared" si="1"/>
        <v>0</v>
      </c>
      <c r="K1204" s="932">
        <f t="shared" si="2"/>
        <v>0</v>
      </c>
      <c r="L1204" s="938" t="str">
        <f t="array" ref="L1204">iferror(index('Internal Staffing Calculator'!F$8:F23500,match($F1204,'Internal Staffing Calculator'!$E$8:$E23500,0),0),"")</f>
        <v/>
      </c>
    </row>
    <row r="1205">
      <c r="A1205" s="454"/>
      <c r="B1205" s="927"/>
      <c r="C1205" s="580"/>
      <c r="D1205" s="939"/>
      <c r="E1205" s="940"/>
      <c r="F1205" s="941"/>
      <c r="G1205" s="937" t="str">
        <f t="array" ref="G1205">xlookup(F1205,'Internal Staffing Calculator'!E:E,'Internal Staffing Calculator'!C:C,"")</f>
        <v/>
      </c>
      <c r="H1205" s="932" t="str">
        <f t="array" ref="H1205">if(F1205&lt;&gt;"", iferror(index('Internal Staffing Calculator'!B$8:B23500,match(F1205,'Internal Staffing Calculator'!E$8:E23500,0)), "Not In Budget"),"")</f>
        <v/>
      </c>
      <c r="I1205" s="184"/>
      <c r="J1205" s="932">
        <f t="shared" si="1"/>
        <v>0</v>
      </c>
      <c r="K1205" s="932">
        <f t="shared" si="2"/>
        <v>0</v>
      </c>
      <c r="L1205" s="938" t="str">
        <f t="array" ref="L1205">iferror(index('Internal Staffing Calculator'!F$8:F23500,match($F1205,'Internal Staffing Calculator'!$E$8:$E23500,0),0),"")</f>
        <v/>
      </c>
    </row>
    <row r="1206">
      <c r="A1206" s="454"/>
      <c r="B1206" s="927"/>
      <c r="C1206" s="580"/>
      <c r="D1206" s="939"/>
      <c r="E1206" s="940"/>
      <c r="F1206" s="941"/>
      <c r="G1206" s="937" t="str">
        <f t="array" ref="G1206">xlookup(F1206,'Internal Staffing Calculator'!E:E,'Internal Staffing Calculator'!C:C,"")</f>
        <v/>
      </c>
      <c r="H1206" s="932" t="str">
        <f t="array" ref="H1206">if(F1206&lt;&gt;"", iferror(index('Internal Staffing Calculator'!B$8:B23500,match(F1206,'Internal Staffing Calculator'!E$8:E23500,0)), "Not In Budget"),"")</f>
        <v/>
      </c>
      <c r="I1206" s="184"/>
      <c r="J1206" s="932">
        <f t="shared" si="1"/>
        <v>0</v>
      </c>
      <c r="K1206" s="932">
        <f t="shared" si="2"/>
        <v>0</v>
      </c>
      <c r="L1206" s="938" t="str">
        <f t="array" ref="L1206">iferror(index('Internal Staffing Calculator'!F$8:F23500,match($F1206,'Internal Staffing Calculator'!$E$8:$E23500,0),0),"")</f>
        <v/>
      </c>
    </row>
    <row r="1207">
      <c r="A1207" s="454"/>
      <c r="B1207" s="927"/>
      <c r="C1207" s="580"/>
      <c r="D1207" s="939"/>
      <c r="E1207" s="940"/>
      <c r="F1207" s="941"/>
      <c r="G1207" s="937" t="str">
        <f t="array" ref="G1207">xlookup(F1207,'Internal Staffing Calculator'!E:E,'Internal Staffing Calculator'!C:C,"")</f>
        <v/>
      </c>
      <c r="H1207" s="932" t="str">
        <f t="array" ref="H1207">if(F1207&lt;&gt;"", iferror(index('Internal Staffing Calculator'!B$8:B23500,match(F1207,'Internal Staffing Calculator'!E$8:E23500,0)), "Not In Budget"),"")</f>
        <v/>
      </c>
      <c r="I1207" s="184"/>
      <c r="J1207" s="932">
        <f t="shared" si="1"/>
        <v>0</v>
      </c>
      <c r="K1207" s="932">
        <f t="shared" si="2"/>
        <v>0</v>
      </c>
      <c r="L1207" s="938" t="str">
        <f t="array" ref="L1207">iferror(index('Internal Staffing Calculator'!F$8:F23500,match($F1207,'Internal Staffing Calculator'!$E$8:$E23500,0),0),"")</f>
        <v/>
      </c>
    </row>
    <row r="1208">
      <c r="A1208" s="454"/>
      <c r="B1208" s="927"/>
      <c r="C1208" s="580"/>
      <c r="D1208" s="939"/>
      <c r="E1208" s="940"/>
      <c r="F1208" s="941"/>
      <c r="G1208" s="937" t="str">
        <f t="array" ref="G1208">xlookup(F1208,'Internal Staffing Calculator'!E:E,'Internal Staffing Calculator'!C:C,"")</f>
        <v/>
      </c>
      <c r="H1208" s="932" t="str">
        <f t="array" ref="H1208">if(F1208&lt;&gt;"", iferror(index('Internal Staffing Calculator'!B$8:B23500,match(F1208,'Internal Staffing Calculator'!E$8:E23500,0)), "Not In Budget"),"")</f>
        <v/>
      </c>
      <c r="I1208" s="184"/>
      <c r="J1208" s="932">
        <f t="shared" si="1"/>
        <v>0</v>
      </c>
      <c r="K1208" s="932">
        <f t="shared" si="2"/>
        <v>0</v>
      </c>
      <c r="L1208" s="938" t="str">
        <f t="array" ref="L1208">iferror(index('Internal Staffing Calculator'!F$8:F23500,match($F1208,'Internal Staffing Calculator'!$E$8:$E23500,0),0),"")</f>
        <v/>
      </c>
    </row>
    <row r="1209">
      <c r="A1209" s="454"/>
      <c r="B1209" s="927"/>
      <c r="C1209" s="580"/>
      <c r="D1209" s="939"/>
      <c r="E1209" s="940"/>
      <c r="F1209" s="941"/>
      <c r="G1209" s="937" t="str">
        <f t="array" ref="G1209">xlookup(F1209,'Internal Staffing Calculator'!E:E,'Internal Staffing Calculator'!C:C,"")</f>
        <v/>
      </c>
      <c r="H1209" s="932" t="str">
        <f t="array" ref="H1209">if(F1209&lt;&gt;"", iferror(index('Internal Staffing Calculator'!B$8:B23500,match(F1209,'Internal Staffing Calculator'!E$8:E23500,0)), "Not In Budget"),"")</f>
        <v/>
      </c>
      <c r="I1209" s="184"/>
      <c r="J1209" s="932">
        <f t="shared" si="1"/>
        <v>0</v>
      </c>
      <c r="K1209" s="932">
        <f t="shared" si="2"/>
        <v>0</v>
      </c>
      <c r="L1209" s="938" t="str">
        <f t="array" ref="L1209">iferror(index('Internal Staffing Calculator'!F$8:F23500,match($F1209,'Internal Staffing Calculator'!$E$8:$E23500,0),0),"")</f>
        <v/>
      </c>
    </row>
    <row r="1210">
      <c r="A1210" s="454"/>
      <c r="B1210" s="927"/>
      <c r="C1210" s="580"/>
      <c r="D1210" s="939"/>
      <c r="E1210" s="940"/>
      <c r="F1210" s="941"/>
      <c r="G1210" s="937" t="str">
        <f t="array" ref="G1210">xlookup(F1210,'Internal Staffing Calculator'!E:E,'Internal Staffing Calculator'!C:C,"")</f>
        <v/>
      </c>
      <c r="H1210" s="932" t="str">
        <f t="array" ref="H1210">if(F1210&lt;&gt;"", iferror(index('Internal Staffing Calculator'!B$8:B23500,match(F1210,'Internal Staffing Calculator'!E$8:E23500,0)), "Not In Budget"),"")</f>
        <v/>
      </c>
      <c r="I1210" s="184"/>
      <c r="J1210" s="932">
        <f t="shared" si="1"/>
        <v>0</v>
      </c>
      <c r="K1210" s="932">
        <f t="shared" si="2"/>
        <v>0</v>
      </c>
      <c r="L1210" s="938" t="str">
        <f t="array" ref="L1210">iferror(index('Internal Staffing Calculator'!F$8:F23500,match($F1210,'Internal Staffing Calculator'!$E$8:$E23500,0),0),"")</f>
        <v/>
      </c>
    </row>
    <row r="1211">
      <c r="A1211" s="454"/>
      <c r="B1211" s="927"/>
      <c r="C1211" s="580"/>
      <c r="D1211" s="939"/>
      <c r="E1211" s="940"/>
      <c r="F1211" s="941"/>
      <c r="G1211" s="937" t="str">
        <f t="array" ref="G1211">xlookup(F1211,'Internal Staffing Calculator'!E:E,'Internal Staffing Calculator'!C:C,"")</f>
        <v/>
      </c>
      <c r="H1211" s="932" t="str">
        <f t="array" ref="H1211">if(F1211&lt;&gt;"", iferror(index('Internal Staffing Calculator'!B$8:B23500,match(F1211,'Internal Staffing Calculator'!E$8:E23500,0)), "Not In Budget"),"")</f>
        <v/>
      </c>
      <c r="I1211" s="184"/>
      <c r="J1211" s="932">
        <f t="shared" si="1"/>
        <v>0</v>
      </c>
      <c r="K1211" s="932">
        <f t="shared" si="2"/>
        <v>0</v>
      </c>
      <c r="L1211" s="938" t="str">
        <f t="array" ref="L1211">iferror(index('Internal Staffing Calculator'!F$8:F23500,match($F1211,'Internal Staffing Calculator'!$E$8:$E23500,0),0),"")</f>
        <v/>
      </c>
    </row>
    <row r="1212">
      <c r="A1212" s="454"/>
      <c r="B1212" s="927"/>
      <c r="C1212" s="580"/>
      <c r="D1212" s="939"/>
      <c r="E1212" s="940"/>
      <c r="F1212" s="941"/>
      <c r="G1212" s="937" t="str">
        <f t="array" ref="G1212">xlookup(F1212,'Internal Staffing Calculator'!E:E,'Internal Staffing Calculator'!C:C,"")</f>
        <v/>
      </c>
      <c r="H1212" s="932" t="str">
        <f t="array" ref="H1212">if(F1212&lt;&gt;"", iferror(index('Internal Staffing Calculator'!B$8:B23500,match(F1212,'Internal Staffing Calculator'!E$8:E23500,0)), "Not In Budget"),"")</f>
        <v/>
      </c>
      <c r="I1212" s="184"/>
      <c r="J1212" s="932">
        <f t="shared" si="1"/>
        <v>0</v>
      </c>
      <c r="K1212" s="932">
        <f t="shared" si="2"/>
        <v>0</v>
      </c>
      <c r="L1212" s="938" t="str">
        <f t="array" ref="L1212">iferror(index('Internal Staffing Calculator'!F$8:F23500,match($F1212,'Internal Staffing Calculator'!$E$8:$E23500,0),0),"")</f>
        <v/>
      </c>
    </row>
    <row r="1213">
      <c r="A1213" s="454"/>
      <c r="B1213" s="927"/>
      <c r="C1213" s="580"/>
      <c r="D1213" s="939"/>
      <c r="E1213" s="940"/>
      <c r="F1213" s="941"/>
      <c r="G1213" s="937" t="str">
        <f t="array" ref="G1213">xlookup(F1213,'Internal Staffing Calculator'!E:E,'Internal Staffing Calculator'!C:C,"")</f>
        <v/>
      </c>
      <c r="H1213" s="932" t="str">
        <f t="array" ref="H1213">if(F1213&lt;&gt;"", iferror(index('Internal Staffing Calculator'!B$8:B23500,match(F1213,'Internal Staffing Calculator'!E$8:E23500,0)), "Not In Budget"),"")</f>
        <v/>
      </c>
      <c r="I1213" s="184"/>
      <c r="J1213" s="932">
        <f t="shared" si="1"/>
        <v>0</v>
      </c>
      <c r="K1213" s="932">
        <f t="shared" si="2"/>
        <v>0</v>
      </c>
      <c r="L1213" s="938" t="str">
        <f t="array" ref="L1213">iferror(index('Internal Staffing Calculator'!F$8:F23500,match($F1213,'Internal Staffing Calculator'!$E$8:$E23500,0),0),"")</f>
        <v/>
      </c>
    </row>
    <row r="1214">
      <c r="A1214" s="454"/>
      <c r="B1214" s="927"/>
      <c r="C1214" s="580"/>
      <c r="D1214" s="939"/>
      <c r="E1214" s="940"/>
      <c r="F1214" s="941"/>
      <c r="G1214" s="937" t="str">
        <f t="array" ref="G1214">xlookup(F1214,'Internal Staffing Calculator'!E:E,'Internal Staffing Calculator'!C:C,"")</f>
        <v/>
      </c>
      <c r="H1214" s="932" t="str">
        <f t="array" ref="H1214">if(F1214&lt;&gt;"", iferror(index('Internal Staffing Calculator'!B$8:B23500,match(F1214,'Internal Staffing Calculator'!E$8:E23500,0)), "Not In Budget"),"")</f>
        <v/>
      </c>
      <c r="I1214" s="184"/>
      <c r="J1214" s="932">
        <f t="shared" si="1"/>
        <v>0</v>
      </c>
      <c r="K1214" s="932">
        <f t="shared" si="2"/>
        <v>0</v>
      </c>
      <c r="L1214" s="938" t="str">
        <f t="array" ref="L1214">iferror(index('Internal Staffing Calculator'!F$8:F23500,match($F1214,'Internal Staffing Calculator'!$E$8:$E23500,0),0),"")</f>
        <v/>
      </c>
    </row>
    <row r="1215">
      <c r="A1215" s="454"/>
      <c r="B1215" s="927"/>
      <c r="C1215" s="580"/>
      <c r="D1215" s="939"/>
      <c r="E1215" s="940"/>
      <c r="F1215" s="941"/>
      <c r="G1215" s="937" t="str">
        <f t="array" ref="G1215">xlookup(F1215,'Internal Staffing Calculator'!E:E,'Internal Staffing Calculator'!C:C,"")</f>
        <v/>
      </c>
      <c r="H1215" s="932" t="str">
        <f t="array" ref="H1215">if(F1215&lt;&gt;"", iferror(index('Internal Staffing Calculator'!B$8:B23500,match(F1215,'Internal Staffing Calculator'!E$8:E23500,0)), "Not In Budget"),"")</f>
        <v/>
      </c>
      <c r="I1215" s="184"/>
      <c r="J1215" s="932">
        <f t="shared" si="1"/>
        <v>0</v>
      </c>
      <c r="K1215" s="932">
        <f t="shared" si="2"/>
        <v>0</v>
      </c>
      <c r="L1215" s="938" t="str">
        <f t="array" ref="L1215">iferror(index('Internal Staffing Calculator'!F$8:F23500,match($F1215,'Internal Staffing Calculator'!$E$8:$E23500,0),0),"")</f>
        <v/>
      </c>
    </row>
    <row r="1216">
      <c r="A1216" s="454"/>
      <c r="B1216" s="927"/>
      <c r="C1216" s="580"/>
      <c r="D1216" s="939"/>
      <c r="E1216" s="940"/>
      <c r="F1216" s="941"/>
      <c r="G1216" s="937" t="str">
        <f t="array" ref="G1216">xlookup(F1216,'Internal Staffing Calculator'!E:E,'Internal Staffing Calculator'!C:C,"")</f>
        <v/>
      </c>
      <c r="H1216" s="932" t="str">
        <f t="array" ref="H1216">if(F1216&lt;&gt;"", iferror(index('Internal Staffing Calculator'!B$8:B23500,match(F1216,'Internal Staffing Calculator'!E$8:E23500,0)), "Not In Budget"),"")</f>
        <v/>
      </c>
      <c r="I1216" s="184"/>
      <c r="J1216" s="932">
        <f t="shared" si="1"/>
        <v>0</v>
      </c>
      <c r="K1216" s="932">
        <f t="shared" si="2"/>
        <v>0</v>
      </c>
      <c r="L1216" s="938" t="str">
        <f t="array" ref="L1216">iferror(index('Internal Staffing Calculator'!F$8:F23500,match($F1216,'Internal Staffing Calculator'!$E$8:$E23500,0),0),"")</f>
        <v/>
      </c>
    </row>
    <row r="1217">
      <c r="A1217" s="454"/>
      <c r="B1217" s="927"/>
      <c r="C1217" s="580"/>
      <c r="D1217" s="939"/>
      <c r="E1217" s="940"/>
      <c r="F1217" s="941"/>
      <c r="G1217" s="937" t="str">
        <f t="array" ref="G1217">xlookup(F1217,'Internal Staffing Calculator'!E:E,'Internal Staffing Calculator'!C:C,"")</f>
        <v/>
      </c>
      <c r="H1217" s="932" t="str">
        <f t="array" ref="H1217">if(F1217&lt;&gt;"", iferror(index('Internal Staffing Calculator'!B$8:B23500,match(F1217,'Internal Staffing Calculator'!E$8:E23500,0)), "Not In Budget"),"")</f>
        <v/>
      </c>
      <c r="I1217" s="184"/>
      <c r="J1217" s="932">
        <f t="shared" si="1"/>
        <v>0</v>
      </c>
      <c r="K1217" s="932">
        <f t="shared" si="2"/>
        <v>0</v>
      </c>
      <c r="L1217" s="938" t="str">
        <f t="array" ref="L1217">iferror(index('Internal Staffing Calculator'!F$8:F23500,match($F1217,'Internal Staffing Calculator'!$E$8:$E23500,0),0),"")</f>
        <v/>
      </c>
    </row>
    <row r="1218">
      <c r="A1218" s="454"/>
      <c r="B1218" s="927"/>
      <c r="C1218" s="580"/>
      <c r="D1218" s="939"/>
      <c r="E1218" s="940"/>
      <c r="F1218" s="941"/>
      <c r="G1218" s="937" t="str">
        <f t="array" ref="G1218">xlookup(F1218,'Internal Staffing Calculator'!E:E,'Internal Staffing Calculator'!C:C,"")</f>
        <v/>
      </c>
      <c r="H1218" s="932" t="str">
        <f t="array" ref="H1218">if(F1218&lt;&gt;"", iferror(index('Internal Staffing Calculator'!B$8:B23500,match(F1218,'Internal Staffing Calculator'!E$8:E23500,0)), "Not In Budget"),"")</f>
        <v/>
      </c>
      <c r="I1218" s="184"/>
      <c r="J1218" s="932">
        <f t="shared" si="1"/>
        <v>0</v>
      </c>
      <c r="K1218" s="932">
        <f t="shared" si="2"/>
        <v>0</v>
      </c>
      <c r="L1218" s="938" t="str">
        <f t="array" ref="L1218">iferror(index('Internal Staffing Calculator'!F$8:F23500,match($F1218,'Internal Staffing Calculator'!$E$8:$E23500,0),0),"")</f>
        <v/>
      </c>
    </row>
    <row r="1219">
      <c r="A1219" s="454"/>
      <c r="B1219" s="927"/>
      <c r="C1219" s="580"/>
      <c r="D1219" s="939"/>
      <c r="E1219" s="940"/>
      <c r="F1219" s="941"/>
      <c r="G1219" s="937" t="str">
        <f t="array" ref="G1219">xlookup(F1219,'Internal Staffing Calculator'!E:E,'Internal Staffing Calculator'!C:C,"")</f>
        <v/>
      </c>
      <c r="H1219" s="932" t="str">
        <f t="array" ref="H1219">if(F1219&lt;&gt;"", iferror(index('Internal Staffing Calculator'!B$8:B23500,match(F1219,'Internal Staffing Calculator'!E$8:E23500,0)), "Not In Budget"),"")</f>
        <v/>
      </c>
      <c r="I1219" s="184"/>
      <c r="J1219" s="932">
        <f t="shared" si="1"/>
        <v>0</v>
      </c>
      <c r="K1219" s="932">
        <f t="shared" si="2"/>
        <v>0</v>
      </c>
      <c r="L1219" s="938" t="str">
        <f t="array" ref="L1219">iferror(index('Internal Staffing Calculator'!F$8:F23500,match($F1219,'Internal Staffing Calculator'!$E$8:$E23500,0),0),"")</f>
        <v/>
      </c>
    </row>
    <row r="1220">
      <c r="A1220" s="454"/>
      <c r="B1220" s="927"/>
      <c r="C1220" s="580"/>
      <c r="D1220" s="939"/>
      <c r="E1220" s="940"/>
      <c r="F1220" s="941"/>
      <c r="G1220" s="937" t="str">
        <f t="array" ref="G1220">xlookup(F1220,'Internal Staffing Calculator'!E:E,'Internal Staffing Calculator'!C:C,"")</f>
        <v/>
      </c>
      <c r="H1220" s="932" t="str">
        <f t="array" ref="H1220">if(F1220&lt;&gt;"", iferror(index('Internal Staffing Calculator'!B$8:B23500,match(F1220,'Internal Staffing Calculator'!E$8:E23500,0)), "Not In Budget"),"")</f>
        <v/>
      </c>
      <c r="I1220" s="184"/>
      <c r="J1220" s="932">
        <f t="shared" si="1"/>
        <v>0</v>
      </c>
      <c r="K1220" s="932">
        <f t="shared" si="2"/>
        <v>0</v>
      </c>
      <c r="L1220" s="938" t="str">
        <f t="array" ref="L1220">iferror(index('Internal Staffing Calculator'!F$8:F23500,match($F1220,'Internal Staffing Calculator'!$E$8:$E23500,0),0),"")</f>
        <v/>
      </c>
    </row>
    <row r="1221">
      <c r="A1221" s="454"/>
      <c r="B1221" s="927"/>
      <c r="C1221" s="580"/>
      <c r="D1221" s="939"/>
      <c r="E1221" s="940"/>
      <c r="F1221" s="941"/>
      <c r="G1221" s="937" t="str">
        <f t="array" ref="G1221">xlookup(F1221,'Internal Staffing Calculator'!E:E,'Internal Staffing Calculator'!C:C,"")</f>
        <v/>
      </c>
      <c r="H1221" s="932" t="str">
        <f t="array" ref="H1221">if(F1221&lt;&gt;"", iferror(index('Internal Staffing Calculator'!B$8:B23500,match(F1221,'Internal Staffing Calculator'!E$8:E23500,0)), "Not In Budget"),"")</f>
        <v/>
      </c>
      <c r="I1221" s="184"/>
      <c r="J1221" s="932">
        <f t="shared" si="1"/>
        <v>0</v>
      </c>
      <c r="K1221" s="932">
        <f t="shared" si="2"/>
        <v>0</v>
      </c>
      <c r="L1221" s="938" t="str">
        <f t="array" ref="L1221">iferror(index('Internal Staffing Calculator'!F$8:F23500,match($F1221,'Internal Staffing Calculator'!$E$8:$E23500,0),0),"")</f>
        <v/>
      </c>
    </row>
    <row r="1222">
      <c r="A1222" s="454"/>
      <c r="B1222" s="927"/>
      <c r="C1222" s="580"/>
      <c r="D1222" s="939"/>
      <c r="E1222" s="940"/>
      <c r="F1222" s="941"/>
      <c r="G1222" s="937" t="str">
        <f t="array" ref="G1222">xlookup(F1222,'Internal Staffing Calculator'!E:E,'Internal Staffing Calculator'!C:C,"")</f>
        <v/>
      </c>
      <c r="H1222" s="932" t="str">
        <f t="array" ref="H1222">if(F1222&lt;&gt;"", iferror(index('Internal Staffing Calculator'!B$8:B23500,match(F1222,'Internal Staffing Calculator'!E$8:E23500,0)), "Not In Budget"),"")</f>
        <v/>
      </c>
      <c r="I1222" s="184"/>
      <c r="J1222" s="932">
        <f t="shared" si="1"/>
        <v>0</v>
      </c>
      <c r="K1222" s="932">
        <f t="shared" si="2"/>
        <v>0</v>
      </c>
      <c r="L1222" s="938" t="str">
        <f t="array" ref="L1222">iferror(index('Internal Staffing Calculator'!F$8:F23500,match($F1222,'Internal Staffing Calculator'!$E$8:$E23500,0),0),"")</f>
        <v/>
      </c>
    </row>
    <row r="1223">
      <c r="A1223" s="454"/>
      <c r="B1223" s="927"/>
      <c r="C1223" s="580"/>
      <c r="D1223" s="939"/>
      <c r="E1223" s="940"/>
      <c r="F1223" s="941"/>
      <c r="G1223" s="937" t="str">
        <f t="array" ref="G1223">xlookup(F1223,'Internal Staffing Calculator'!E:E,'Internal Staffing Calculator'!C:C,"")</f>
        <v/>
      </c>
      <c r="H1223" s="932" t="str">
        <f t="array" ref="H1223">if(F1223&lt;&gt;"", iferror(index('Internal Staffing Calculator'!B$8:B23500,match(F1223,'Internal Staffing Calculator'!E$8:E23500,0)), "Not In Budget"),"")</f>
        <v/>
      </c>
      <c r="I1223" s="184"/>
      <c r="J1223" s="932">
        <f t="shared" si="1"/>
        <v>0</v>
      </c>
      <c r="K1223" s="932">
        <f t="shared" si="2"/>
        <v>0</v>
      </c>
      <c r="L1223" s="938" t="str">
        <f t="array" ref="L1223">iferror(index('Internal Staffing Calculator'!F$8:F23500,match($F1223,'Internal Staffing Calculator'!$E$8:$E23500,0),0),"")</f>
        <v/>
      </c>
    </row>
    <row r="1224">
      <c r="A1224" s="454"/>
      <c r="B1224" s="927"/>
      <c r="C1224" s="580"/>
      <c r="D1224" s="939"/>
      <c r="E1224" s="940"/>
      <c r="F1224" s="941"/>
      <c r="G1224" s="937" t="str">
        <f t="array" ref="G1224">xlookup(F1224,'Internal Staffing Calculator'!E:E,'Internal Staffing Calculator'!C:C,"")</f>
        <v/>
      </c>
      <c r="H1224" s="932" t="str">
        <f t="array" ref="H1224">if(F1224&lt;&gt;"", iferror(index('Internal Staffing Calculator'!B$8:B23500,match(F1224,'Internal Staffing Calculator'!E$8:E23500,0)), "Not In Budget"),"")</f>
        <v/>
      </c>
      <c r="I1224" s="184"/>
      <c r="J1224" s="932">
        <f t="shared" si="1"/>
        <v>0</v>
      </c>
      <c r="K1224" s="932">
        <f t="shared" si="2"/>
        <v>0</v>
      </c>
      <c r="L1224" s="938" t="str">
        <f t="array" ref="L1224">iferror(index('Internal Staffing Calculator'!F$8:F23500,match($F1224,'Internal Staffing Calculator'!$E$8:$E23500,0),0),"")</f>
        <v/>
      </c>
    </row>
    <row r="1225">
      <c r="A1225" s="454"/>
      <c r="B1225" s="927"/>
      <c r="C1225" s="580"/>
      <c r="D1225" s="939"/>
      <c r="E1225" s="940"/>
      <c r="F1225" s="941"/>
      <c r="G1225" s="937" t="str">
        <f t="array" ref="G1225">xlookup(F1225,'Internal Staffing Calculator'!E:E,'Internal Staffing Calculator'!C:C,"")</f>
        <v/>
      </c>
      <c r="H1225" s="932" t="str">
        <f t="array" ref="H1225">if(F1225&lt;&gt;"", iferror(index('Internal Staffing Calculator'!B$8:B23500,match(F1225,'Internal Staffing Calculator'!E$8:E23500,0)), "Not In Budget"),"")</f>
        <v/>
      </c>
      <c r="I1225" s="184"/>
      <c r="J1225" s="932">
        <f t="shared" si="1"/>
        <v>0</v>
      </c>
      <c r="K1225" s="932">
        <f t="shared" si="2"/>
        <v>0</v>
      </c>
      <c r="L1225" s="938" t="str">
        <f t="array" ref="L1225">iferror(index('Internal Staffing Calculator'!F$8:F23500,match($F1225,'Internal Staffing Calculator'!$E$8:$E23500,0),0),"")</f>
        <v/>
      </c>
    </row>
    <row r="1226">
      <c r="A1226" s="454"/>
      <c r="B1226" s="927"/>
      <c r="C1226" s="580"/>
      <c r="D1226" s="939"/>
      <c r="E1226" s="940"/>
      <c r="F1226" s="941"/>
      <c r="G1226" s="937" t="str">
        <f t="array" ref="G1226">xlookup(F1226,'Internal Staffing Calculator'!E:E,'Internal Staffing Calculator'!C:C,"")</f>
        <v/>
      </c>
      <c r="H1226" s="932" t="str">
        <f t="array" ref="H1226">if(F1226&lt;&gt;"", iferror(index('Internal Staffing Calculator'!B$8:B23500,match(F1226,'Internal Staffing Calculator'!E$8:E23500,0)), "Not In Budget"),"")</f>
        <v/>
      </c>
      <c r="I1226" s="184"/>
      <c r="J1226" s="932">
        <f t="shared" si="1"/>
        <v>0</v>
      </c>
      <c r="K1226" s="932">
        <f t="shared" si="2"/>
        <v>0</v>
      </c>
      <c r="L1226" s="938" t="str">
        <f t="array" ref="L1226">iferror(index('Internal Staffing Calculator'!F$8:F23500,match($F1226,'Internal Staffing Calculator'!$E$8:$E23500,0),0),"")</f>
        <v/>
      </c>
    </row>
    <row r="1227">
      <c r="A1227" s="454"/>
      <c r="B1227" s="927"/>
      <c r="C1227" s="580"/>
      <c r="D1227" s="939"/>
      <c r="E1227" s="940"/>
      <c r="F1227" s="941"/>
      <c r="G1227" s="937" t="str">
        <f t="array" ref="G1227">xlookup(F1227,'Internal Staffing Calculator'!E:E,'Internal Staffing Calculator'!C:C,"")</f>
        <v/>
      </c>
      <c r="H1227" s="932" t="str">
        <f t="array" ref="H1227">if(F1227&lt;&gt;"", iferror(index('Internal Staffing Calculator'!B$8:B23500,match(F1227,'Internal Staffing Calculator'!E$8:E23500,0)), "Not In Budget"),"")</f>
        <v/>
      </c>
      <c r="I1227" s="184"/>
      <c r="J1227" s="932">
        <f t="shared" si="1"/>
        <v>0</v>
      </c>
      <c r="K1227" s="932">
        <f t="shared" si="2"/>
        <v>0</v>
      </c>
      <c r="L1227" s="938" t="str">
        <f t="array" ref="L1227">iferror(index('Internal Staffing Calculator'!F$8:F23500,match($F1227,'Internal Staffing Calculator'!$E$8:$E23500,0),0),"")</f>
        <v/>
      </c>
    </row>
    <row r="1228">
      <c r="A1228" s="454"/>
      <c r="B1228" s="927"/>
      <c r="C1228" s="580"/>
      <c r="D1228" s="939"/>
      <c r="E1228" s="940"/>
      <c r="F1228" s="941"/>
      <c r="G1228" s="937" t="str">
        <f t="array" ref="G1228">xlookup(F1228,'Internal Staffing Calculator'!E:E,'Internal Staffing Calculator'!C:C,"")</f>
        <v/>
      </c>
      <c r="H1228" s="932" t="str">
        <f t="array" ref="H1228">if(F1228&lt;&gt;"", iferror(index('Internal Staffing Calculator'!B$8:B23500,match(F1228,'Internal Staffing Calculator'!E$8:E23500,0)), "Not In Budget"),"")</f>
        <v/>
      </c>
      <c r="I1228" s="184"/>
      <c r="J1228" s="932">
        <f t="shared" si="1"/>
        <v>0</v>
      </c>
      <c r="K1228" s="932">
        <f t="shared" si="2"/>
        <v>0</v>
      </c>
      <c r="L1228" s="938" t="str">
        <f t="array" ref="L1228">iferror(index('Internal Staffing Calculator'!F$8:F23500,match($F1228,'Internal Staffing Calculator'!$E$8:$E23500,0),0),"")</f>
        <v/>
      </c>
    </row>
    <row r="1229">
      <c r="A1229" s="454"/>
      <c r="B1229" s="927"/>
      <c r="C1229" s="580"/>
      <c r="D1229" s="939"/>
      <c r="E1229" s="940"/>
      <c r="F1229" s="941"/>
      <c r="G1229" s="937" t="str">
        <f t="array" ref="G1229">xlookup(F1229,'Internal Staffing Calculator'!E:E,'Internal Staffing Calculator'!C:C,"")</f>
        <v/>
      </c>
      <c r="H1229" s="932" t="str">
        <f t="array" ref="H1229">if(F1229&lt;&gt;"", iferror(index('Internal Staffing Calculator'!B$8:B23500,match(F1229,'Internal Staffing Calculator'!E$8:E23500,0)), "Not In Budget"),"")</f>
        <v/>
      </c>
      <c r="I1229" s="184"/>
      <c r="J1229" s="932">
        <f t="shared" si="1"/>
        <v>0</v>
      </c>
      <c r="K1229" s="932">
        <f t="shared" si="2"/>
        <v>0</v>
      </c>
      <c r="L1229" s="938" t="str">
        <f t="array" ref="L1229">iferror(index('Internal Staffing Calculator'!F$8:F23500,match($F1229,'Internal Staffing Calculator'!$E$8:$E23500,0),0),"")</f>
        <v/>
      </c>
    </row>
    <row r="1230">
      <c r="A1230" s="454"/>
      <c r="B1230" s="927"/>
      <c r="C1230" s="580"/>
      <c r="D1230" s="939"/>
      <c r="E1230" s="940"/>
      <c r="F1230" s="941"/>
      <c r="G1230" s="937" t="str">
        <f t="array" ref="G1230">xlookup(F1230,'Internal Staffing Calculator'!E:E,'Internal Staffing Calculator'!C:C,"")</f>
        <v/>
      </c>
      <c r="H1230" s="932" t="str">
        <f t="array" ref="H1230">if(F1230&lt;&gt;"", iferror(index('Internal Staffing Calculator'!B$8:B23500,match(F1230,'Internal Staffing Calculator'!E$8:E23500,0)), "Not In Budget"),"")</f>
        <v/>
      </c>
      <c r="I1230" s="184"/>
      <c r="J1230" s="932">
        <f t="shared" si="1"/>
        <v>0</v>
      </c>
      <c r="K1230" s="932">
        <f t="shared" si="2"/>
        <v>0</v>
      </c>
      <c r="L1230" s="938" t="str">
        <f t="array" ref="L1230">iferror(index('Internal Staffing Calculator'!F$8:F23500,match($F1230,'Internal Staffing Calculator'!$E$8:$E23500,0),0),"")</f>
        <v/>
      </c>
    </row>
    <row r="1231">
      <c r="A1231" s="454"/>
      <c r="B1231" s="927"/>
      <c r="C1231" s="580"/>
      <c r="D1231" s="939"/>
      <c r="E1231" s="940"/>
      <c r="F1231" s="941"/>
      <c r="G1231" s="937" t="str">
        <f t="array" ref="G1231">xlookup(F1231,'Internal Staffing Calculator'!E:E,'Internal Staffing Calculator'!C:C,"")</f>
        <v/>
      </c>
      <c r="H1231" s="932" t="str">
        <f t="array" ref="H1231">if(F1231&lt;&gt;"", iferror(index('Internal Staffing Calculator'!B$8:B23500,match(F1231,'Internal Staffing Calculator'!E$8:E23500,0)), "Not In Budget"),"")</f>
        <v/>
      </c>
      <c r="I1231" s="184"/>
      <c r="J1231" s="932">
        <f t="shared" si="1"/>
        <v>0</v>
      </c>
      <c r="K1231" s="932">
        <f t="shared" si="2"/>
        <v>0</v>
      </c>
      <c r="L1231" s="938" t="str">
        <f t="array" ref="L1231">iferror(index('Internal Staffing Calculator'!F$8:F23500,match($F1231,'Internal Staffing Calculator'!$E$8:$E23500,0),0),"")</f>
        <v/>
      </c>
    </row>
    <row r="1232">
      <c r="A1232" s="454"/>
      <c r="B1232" s="927"/>
      <c r="C1232" s="580"/>
      <c r="D1232" s="939"/>
      <c r="E1232" s="940"/>
      <c r="F1232" s="941"/>
      <c r="G1232" s="937" t="str">
        <f t="array" ref="G1232">xlookup(F1232,'Internal Staffing Calculator'!E:E,'Internal Staffing Calculator'!C:C,"")</f>
        <v/>
      </c>
      <c r="H1232" s="932" t="str">
        <f t="array" ref="H1232">if(F1232&lt;&gt;"", iferror(index('Internal Staffing Calculator'!B$8:B23500,match(F1232,'Internal Staffing Calculator'!E$8:E23500,0)), "Not In Budget"),"")</f>
        <v/>
      </c>
      <c r="I1232" s="184"/>
      <c r="J1232" s="932">
        <f t="shared" si="1"/>
        <v>0</v>
      </c>
      <c r="K1232" s="932">
        <f t="shared" si="2"/>
        <v>0</v>
      </c>
      <c r="L1232" s="938" t="str">
        <f t="array" ref="L1232">iferror(index('Internal Staffing Calculator'!F$8:F23500,match($F1232,'Internal Staffing Calculator'!$E$8:$E23500,0),0),"")</f>
        <v/>
      </c>
    </row>
    <row r="1233">
      <c r="A1233" s="454"/>
      <c r="B1233" s="927"/>
      <c r="C1233" s="580"/>
      <c r="D1233" s="939"/>
      <c r="E1233" s="940"/>
      <c r="F1233" s="941"/>
      <c r="G1233" s="937" t="str">
        <f t="array" ref="G1233">xlookup(F1233,'Internal Staffing Calculator'!E:E,'Internal Staffing Calculator'!C:C,"")</f>
        <v/>
      </c>
      <c r="H1233" s="932" t="str">
        <f t="array" ref="H1233">if(F1233&lt;&gt;"", iferror(index('Internal Staffing Calculator'!B$8:B23500,match(F1233,'Internal Staffing Calculator'!E$8:E23500,0)), "Not In Budget"),"")</f>
        <v/>
      </c>
      <c r="I1233" s="184"/>
      <c r="J1233" s="932">
        <f t="shared" si="1"/>
        <v>0</v>
      </c>
      <c r="K1233" s="932">
        <f t="shared" si="2"/>
        <v>0</v>
      </c>
      <c r="L1233" s="938" t="str">
        <f t="array" ref="L1233">iferror(index('Internal Staffing Calculator'!F$8:F23500,match($F1233,'Internal Staffing Calculator'!$E$8:$E23500,0),0),"")</f>
        <v/>
      </c>
    </row>
    <row r="1234">
      <c r="A1234" s="454"/>
      <c r="B1234" s="927"/>
      <c r="C1234" s="580"/>
      <c r="D1234" s="939"/>
      <c r="E1234" s="940"/>
      <c r="F1234" s="941"/>
      <c r="G1234" s="937" t="str">
        <f t="array" ref="G1234">xlookup(F1234,'Internal Staffing Calculator'!E:E,'Internal Staffing Calculator'!C:C,"")</f>
        <v/>
      </c>
      <c r="H1234" s="932" t="str">
        <f t="array" ref="H1234">if(F1234&lt;&gt;"", iferror(index('Internal Staffing Calculator'!B$8:B23500,match(F1234,'Internal Staffing Calculator'!E$8:E23500,0)), "Not In Budget"),"")</f>
        <v/>
      </c>
      <c r="I1234" s="184"/>
      <c r="J1234" s="932">
        <f t="shared" si="1"/>
        <v>0</v>
      </c>
      <c r="K1234" s="932">
        <f t="shared" si="2"/>
        <v>0</v>
      </c>
      <c r="L1234" s="938" t="str">
        <f t="array" ref="L1234">iferror(index('Internal Staffing Calculator'!F$8:F23500,match($F1234,'Internal Staffing Calculator'!$E$8:$E23500,0),0),"")</f>
        <v/>
      </c>
    </row>
    <row r="1235">
      <c r="A1235" s="454"/>
      <c r="B1235" s="927"/>
      <c r="C1235" s="580"/>
      <c r="D1235" s="939"/>
      <c r="E1235" s="940"/>
      <c r="F1235" s="941"/>
      <c r="G1235" s="937" t="str">
        <f t="array" ref="G1235">xlookup(F1235,'Internal Staffing Calculator'!E:E,'Internal Staffing Calculator'!C:C,"")</f>
        <v/>
      </c>
      <c r="H1235" s="932" t="str">
        <f t="array" ref="H1235">if(F1235&lt;&gt;"", iferror(index('Internal Staffing Calculator'!B$8:B23500,match(F1235,'Internal Staffing Calculator'!E$8:E23500,0)), "Not In Budget"),"")</f>
        <v/>
      </c>
      <c r="I1235" s="184"/>
      <c r="J1235" s="932">
        <f t="shared" si="1"/>
        <v>0</v>
      </c>
      <c r="K1235" s="932">
        <f t="shared" si="2"/>
        <v>0</v>
      </c>
      <c r="L1235" s="938" t="str">
        <f t="array" ref="L1235">iferror(index('Internal Staffing Calculator'!F$8:F23500,match($F1235,'Internal Staffing Calculator'!$E$8:$E23500,0),0),"")</f>
        <v/>
      </c>
    </row>
    <row r="1236">
      <c r="A1236" s="454"/>
      <c r="B1236" s="927"/>
      <c r="C1236" s="580"/>
      <c r="D1236" s="939"/>
      <c r="E1236" s="940"/>
      <c r="F1236" s="941"/>
      <c r="G1236" s="937" t="str">
        <f t="array" ref="G1236">xlookup(F1236,'Internal Staffing Calculator'!E:E,'Internal Staffing Calculator'!C:C,"")</f>
        <v/>
      </c>
      <c r="H1236" s="932" t="str">
        <f t="array" ref="H1236">if(F1236&lt;&gt;"", iferror(index('Internal Staffing Calculator'!B$8:B23500,match(F1236,'Internal Staffing Calculator'!E$8:E23500,0)), "Not In Budget"),"")</f>
        <v/>
      </c>
      <c r="I1236" s="184"/>
      <c r="J1236" s="932">
        <f t="shared" si="1"/>
        <v>0</v>
      </c>
      <c r="K1236" s="932">
        <f t="shared" si="2"/>
        <v>0</v>
      </c>
      <c r="L1236" s="938" t="str">
        <f t="array" ref="L1236">iferror(index('Internal Staffing Calculator'!F$8:F23500,match($F1236,'Internal Staffing Calculator'!$E$8:$E23500,0),0),"")</f>
        <v/>
      </c>
    </row>
    <row r="1237">
      <c r="A1237" s="454"/>
      <c r="B1237" s="927"/>
      <c r="C1237" s="580"/>
      <c r="D1237" s="939"/>
      <c r="E1237" s="940"/>
      <c r="F1237" s="941"/>
      <c r="G1237" s="937" t="str">
        <f t="array" ref="G1237">xlookup(F1237,'Internal Staffing Calculator'!E:E,'Internal Staffing Calculator'!C:C,"")</f>
        <v/>
      </c>
      <c r="H1237" s="932" t="str">
        <f t="array" ref="H1237">if(F1237&lt;&gt;"", iferror(index('Internal Staffing Calculator'!B$8:B23500,match(F1237,'Internal Staffing Calculator'!E$8:E23500,0)), "Not In Budget"),"")</f>
        <v/>
      </c>
      <c r="I1237" s="184"/>
      <c r="J1237" s="932">
        <f t="shared" si="1"/>
        <v>0</v>
      </c>
      <c r="K1237" s="932">
        <f t="shared" si="2"/>
        <v>0</v>
      </c>
      <c r="L1237" s="938" t="str">
        <f t="array" ref="L1237">iferror(index('Internal Staffing Calculator'!F$8:F23500,match($F1237,'Internal Staffing Calculator'!$E$8:$E23500,0),0),"")</f>
        <v/>
      </c>
    </row>
    <row r="1238">
      <c r="A1238" s="454"/>
      <c r="B1238" s="927"/>
      <c r="C1238" s="580"/>
      <c r="D1238" s="939"/>
      <c r="E1238" s="940"/>
      <c r="F1238" s="941"/>
      <c r="G1238" s="937" t="str">
        <f t="array" ref="G1238">xlookup(F1238,'Internal Staffing Calculator'!E:E,'Internal Staffing Calculator'!C:C,"")</f>
        <v/>
      </c>
      <c r="H1238" s="932" t="str">
        <f t="array" ref="H1238">if(F1238&lt;&gt;"", iferror(index('Internal Staffing Calculator'!B$8:B23500,match(F1238,'Internal Staffing Calculator'!E$8:E23500,0)), "Not In Budget"),"")</f>
        <v/>
      </c>
      <c r="I1238" s="184"/>
      <c r="J1238" s="932">
        <f t="shared" si="1"/>
        <v>0</v>
      </c>
      <c r="K1238" s="932">
        <f t="shared" si="2"/>
        <v>0</v>
      </c>
      <c r="L1238" s="938" t="str">
        <f t="array" ref="L1238">iferror(index('Internal Staffing Calculator'!F$8:F23500,match($F1238,'Internal Staffing Calculator'!$E$8:$E23500,0),0),"")</f>
        <v/>
      </c>
    </row>
    <row r="1239">
      <c r="A1239" s="454"/>
      <c r="B1239" s="927"/>
      <c r="C1239" s="580"/>
      <c r="D1239" s="939"/>
      <c r="E1239" s="940"/>
      <c r="F1239" s="941"/>
      <c r="G1239" s="937" t="str">
        <f t="array" ref="G1239">xlookup(F1239,'Internal Staffing Calculator'!E:E,'Internal Staffing Calculator'!C:C,"")</f>
        <v/>
      </c>
      <c r="H1239" s="932" t="str">
        <f t="array" ref="H1239">if(F1239&lt;&gt;"", iferror(index('Internal Staffing Calculator'!B$8:B23500,match(F1239,'Internal Staffing Calculator'!E$8:E23500,0)), "Not In Budget"),"")</f>
        <v/>
      </c>
      <c r="I1239" s="184"/>
      <c r="J1239" s="932">
        <f t="shared" si="1"/>
        <v>0</v>
      </c>
      <c r="K1239" s="932">
        <f t="shared" si="2"/>
        <v>0</v>
      </c>
      <c r="L1239" s="938" t="str">
        <f t="array" ref="L1239">iferror(index('Internal Staffing Calculator'!F$8:F23500,match($F1239,'Internal Staffing Calculator'!$E$8:$E23500,0),0),"")</f>
        <v/>
      </c>
    </row>
    <row r="1240">
      <c r="A1240" s="454"/>
      <c r="B1240" s="927"/>
      <c r="C1240" s="580"/>
      <c r="D1240" s="939"/>
      <c r="E1240" s="940"/>
      <c r="F1240" s="941"/>
      <c r="G1240" s="937" t="str">
        <f t="array" ref="G1240">xlookup(F1240,'Internal Staffing Calculator'!E:E,'Internal Staffing Calculator'!C:C,"")</f>
        <v/>
      </c>
      <c r="H1240" s="932" t="str">
        <f t="array" ref="H1240">if(F1240&lt;&gt;"", iferror(index('Internal Staffing Calculator'!B$8:B23500,match(F1240,'Internal Staffing Calculator'!E$8:E23500,0)), "Not In Budget"),"")</f>
        <v/>
      </c>
      <c r="I1240" s="184"/>
      <c r="J1240" s="932">
        <f t="shared" si="1"/>
        <v>0</v>
      </c>
      <c r="K1240" s="932">
        <f t="shared" si="2"/>
        <v>0</v>
      </c>
      <c r="L1240" s="938" t="str">
        <f t="array" ref="L1240">iferror(index('Internal Staffing Calculator'!F$8:F23500,match($F1240,'Internal Staffing Calculator'!$E$8:$E23500,0),0),"")</f>
        <v/>
      </c>
    </row>
    <row r="1241">
      <c r="A1241" s="454"/>
      <c r="B1241" s="927"/>
      <c r="C1241" s="580"/>
      <c r="D1241" s="939"/>
      <c r="E1241" s="940"/>
      <c r="F1241" s="941"/>
      <c r="G1241" s="937" t="str">
        <f t="array" ref="G1241">xlookup(F1241,'Internal Staffing Calculator'!E:E,'Internal Staffing Calculator'!C:C,"")</f>
        <v/>
      </c>
      <c r="H1241" s="932" t="str">
        <f t="array" ref="H1241">if(F1241&lt;&gt;"", iferror(index('Internal Staffing Calculator'!B$8:B23500,match(F1241,'Internal Staffing Calculator'!E$8:E23500,0)), "Not In Budget"),"")</f>
        <v/>
      </c>
      <c r="I1241" s="184"/>
      <c r="J1241" s="932">
        <f t="shared" si="1"/>
        <v>0</v>
      </c>
      <c r="K1241" s="932">
        <f t="shared" si="2"/>
        <v>0</v>
      </c>
      <c r="L1241" s="938" t="str">
        <f t="array" ref="L1241">iferror(index('Internal Staffing Calculator'!F$8:F23500,match($F1241,'Internal Staffing Calculator'!$E$8:$E23500,0),0),"")</f>
        <v/>
      </c>
    </row>
    <row r="1242">
      <c r="A1242" s="454"/>
      <c r="B1242" s="927"/>
      <c r="C1242" s="580"/>
      <c r="D1242" s="939"/>
      <c r="E1242" s="940"/>
      <c r="F1242" s="941"/>
      <c r="G1242" s="937" t="str">
        <f t="array" ref="G1242">xlookup(F1242,'Internal Staffing Calculator'!E:E,'Internal Staffing Calculator'!C:C,"")</f>
        <v/>
      </c>
      <c r="H1242" s="932" t="str">
        <f t="array" ref="H1242">if(F1242&lt;&gt;"", iferror(index('Internal Staffing Calculator'!B$8:B23500,match(F1242,'Internal Staffing Calculator'!E$8:E23500,0)), "Not In Budget"),"")</f>
        <v/>
      </c>
      <c r="I1242" s="184"/>
      <c r="J1242" s="932">
        <f t="shared" si="1"/>
        <v>0</v>
      </c>
      <c r="K1242" s="932">
        <f t="shared" si="2"/>
        <v>0</v>
      </c>
      <c r="L1242" s="938" t="str">
        <f t="array" ref="L1242">iferror(index('Internal Staffing Calculator'!F$8:F23500,match($F1242,'Internal Staffing Calculator'!$E$8:$E23500,0),0),"")</f>
        <v/>
      </c>
    </row>
    <row r="1243">
      <c r="A1243" s="454"/>
      <c r="B1243" s="927"/>
      <c r="C1243" s="580"/>
      <c r="D1243" s="939"/>
      <c r="E1243" s="940"/>
      <c r="F1243" s="941"/>
      <c r="G1243" s="937" t="str">
        <f t="array" ref="G1243">xlookup(F1243,'Internal Staffing Calculator'!E:E,'Internal Staffing Calculator'!C:C,"")</f>
        <v/>
      </c>
      <c r="H1243" s="932" t="str">
        <f t="array" ref="H1243">if(F1243&lt;&gt;"", iferror(index('Internal Staffing Calculator'!B$8:B23500,match(F1243,'Internal Staffing Calculator'!E$8:E23500,0)), "Not In Budget"),"")</f>
        <v/>
      </c>
      <c r="I1243" s="184"/>
      <c r="J1243" s="932">
        <f t="shared" si="1"/>
        <v>0</v>
      </c>
      <c r="K1243" s="932">
        <f t="shared" si="2"/>
        <v>0</v>
      </c>
      <c r="L1243" s="938" t="str">
        <f t="array" ref="L1243">iferror(index('Internal Staffing Calculator'!F$8:F23500,match($F1243,'Internal Staffing Calculator'!$E$8:$E23500,0),0),"")</f>
        <v/>
      </c>
    </row>
    <row r="1244">
      <c r="A1244" s="454"/>
      <c r="B1244" s="927"/>
      <c r="C1244" s="580"/>
      <c r="D1244" s="939"/>
      <c r="E1244" s="940"/>
      <c r="F1244" s="941"/>
      <c r="G1244" s="937" t="str">
        <f t="array" ref="G1244">xlookup(F1244,'Internal Staffing Calculator'!E:E,'Internal Staffing Calculator'!C:C,"")</f>
        <v/>
      </c>
      <c r="H1244" s="932" t="str">
        <f t="array" ref="H1244">if(F1244&lt;&gt;"", iferror(index('Internal Staffing Calculator'!B$8:B23500,match(F1244,'Internal Staffing Calculator'!E$8:E23500,0)), "Not In Budget"),"")</f>
        <v/>
      </c>
      <c r="I1244" s="184"/>
      <c r="J1244" s="932">
        <f t="shared" si="1"/>
        <v>0</v>
      </c>
      <c r="K1244" s="932">
        <f t="shared" si="2"/>
        <v>0</v>
      </c>
      <c r="L1244" s="938" t="str">
        <f t="array" ref="L1244">iferror(index('Internal Staffing Calculator'!F$8:F23500,match($F1244,'Internal Staffing Calculator'!$E$8:$E23500,0),0),"")</f>
        <v/>
      </c>
    </row>
    <row r="1245">
      <c r="A1245" s="454"/>
      <c r="B1245" s="927"/>
      <c r="C1245" s="580"/>
      <c r="D1245" s="939"/>
      <c r="E1245" s="940"/>
      <c r="F1245" s="941"/>
      <c r="G1245" s="937" t="str">
        <f t="array" ref="G1245">xlookup(F1245,'Internal Staffing Calculator'!E:E,'Internal Staffing Calculator'!C:C,"")</f>
        <v/>
      </c>
      <c r="H1245" s="932" t="str">
        <f t="array" ref="H1245">if(F1245&lt;&gt;"", iferror(index('Internal Staffing Calculator'!B$8:B23500,match(F1245,'Internal Staffing Calculator'!E$8:E23500,0)), "Not In Budget"),"")</f>
        <v/>
      </c>
      <c r="I1245" s="184"/>
      <c r="J1245" s="932">
        <f t="shared" si="1"/>
        <v>0</v>
      </c>
      <c r="K1245" s="932">
        <f t="shared" si="2"/>
        <v>0</v>
      </c>
      <c r="L1245" s="938" t="str">
        <f t="array" ref="L1245">iferror(index('Internal Staffing Calculator'!F$8:F23500,match($F1245,'Internal Staffing Calculator'!$E$8:$E23500,0),0),"")</f>
        <v/>
      </c>
    </row>
    <row r="1246">
      <c r="A1246" s="454"/>
      <c r="B1246" s="927"/>
      <c r="C1246" s="580"/>
      <c r="D1246" s="939"/>
      <c r="E1246" s="940"/>
      <c r="F1246" s="941"/>
      <c r="G1246" s="937" t="str">
        <f t="array" ref="G1246">xlookup(F1246,'Internal Staffing Calculator'!E:E,'Internal Staffing Calculator'!C:C,"")</f>
        <v/>
      </c>
      <c r="H1246" s="932" t="str">
        <f t="array" ref="H1246">if(F1246&lt;&gt;"", iferror(index('Internal Staffing Calculator'!B$8:B23500,match(F1246,'Internal Staffing Calculator'!E$8:E23500,0)), "Not In Budget"),"")</f>
        <v/>
      </c>
      <c r="I1246" s="184"/>
      <c r="J1246" s="932">
        <f t="shared" si="1"/>
        <v>0</v>
      </c>
      <c r="K1246" s="932">
        <f t="shared" si="2"/>
        <v>0</v>
      </c>
      <c r="L1246" s="938" t="str">
        <f t="array" ref="L1246">iferror(index('Internal Staffing Calculator'!F$8:F23500,match($F1246,'Internal Staffing Calculator'!$E$8:$E23500,0),0),"")</f>
        <v/>
      </c>
    </row>
    <row r="1247">
      <c r="A1247" s="454"/>
      <c r="B1247" s="927"/>
      <c r="C1247" s="580"/>
      <c r="D1247" s="939"/>
      <c r="E1247" s="940"/>
      <c r="F1247" s="941"/>
      <c r="G1247" s="937" t="str">
        <f t="array" ref="G1247">xlookup(F1247,'Internal Staffing Calculator'!E:E,'Internal Staffing Calculator'!C:C,"")</f>
        <v/>
      </c>
      <c r="H1247" s="932" t="str">
        <f t="array" ref="H1247">if(F1247&lt;&gt;"", iferror(index('Internal Staffing Calculator'!B$8:B23500,match(F1247,'Internal Staffing Calculator'!E$8:E23500,0)), "Not In Budget"),"")</f>
        <v/>
      </c>
      <c r="I1247" s="184"/>
      <c r="J1247" s="932">
        <f t="shared" si="1"/>
        <v>0</v>
      </c>
      <c r="K1247" s="932">
        <f t="shared" si="2"/>
        <v>0</v>
      </c>
      <c r="L1247" s="938" t="str">
        <f t="array" ref="L1247">iferror(index('Internal Staffing Calculator'!F$8:F23500,match($F1247,'Internal Staffing Calculator'!$E$8:$E23500,0),0),"")</f>
        <v/>
      </c>
    </row>
    <row r="1248">
      <c r="A1248" s="454"/>
      <c r="B1248" s="927"/>
      <c r="C1248" s="580"/>
      <c r="D1248" s="939"/>
      <c r="E1248" s="940"/>
      <c r="F1248" s="941"/>
      <c r="G1248" s="937" t="str">
        <f t="array" ref="G1248">xlookup(F1248,'Internal Staffing Calculator'!E:E,'Internal Staffing Calculator'!C:C,"")</f>
        <v/>
      </c>
      <c r="H1248" s="932" t="str">
        <f t="array" ref="H1248">if(F1248&lt;&gt;"", iferror(index('Internal Staffing Calculator'!B$8:B23500,match(F1248,'Internal Staffing Calculator'!E$8:E23500,0)), "Not In Budget"),"")</f>
        <v/>
      </c>
      <c r="I1248" s="184"/>
      <c r="J1248" s="932">
        <f t="shared" si="1"/>
        <v>0</v>
      </c>
      <c r="K1248" s="932">
        <f t="shared" si="2"/>
        <v>0</v>
      </c>
      <c r="L1248" s="938" t="str">
        <f t="array" ref="L1248">iferror(index('Internal Staffing Calculator'!F$8:F23500,match($F1248,'Internal Staffing Calculator'!$E$8:$E23500,0),0),"")</f>
        <v/>
      </c>
    </row>
    <row r="1249">
      <c r="A1249" s="454"/>
      <c r="B1249" s="927"/>
      <c r="C1249" s="580"/>
      <c r="D1249" s="939"/>
      <c r="E1249" s="940"/>
      <c r="F1249" s="941"/>
      <c r="G1249" s="937" t="str">
        <f t="array" ref="G1249">xlookup(F1249,'Internal Staffing Calculator'!E:E,'Internal Staffing Calculator'!C:C,"")</f>
        <v/>
      </c>
      <c r="H1249" s="932" t="str">
        <f t="array" ref="H1249">if(F1249&lt;&gt;"", iferror(index('Internal Staffing Calculator'!B$8:B23500,match(F1249,'Internal Staffing Calculator'!E$8:E23500,0)), "Not In Budget"),"")</f>
        <v/>
      </c>
      <c r="I1249" s="184"/>
      <c r="J1249" s="932">
        <f t="shared" si="1"/>
        <v>0</v>
      </c>
      <c r="K1249" s="932">
        <f t="shared" si="2"/>
        <v>0</v>
      </c>
      <c r="L1249" s="938" t="str">
        <f t="array" ref="L1249">iferror(index('Internal Staffing Calculator'!F$8:F23500,match($F1249,'Internal Staffing Calculator'!$E$8:$E23500,0),0),"")</f>
        <v/>
      </c>
    </row>
    <row r="1250">
      <c r="A1250" s="454"/>
      <c r="B1250" s="927"/>
      <c r="C1250" s="580"/>
      <c r="D1250" s="939"/>
      <c r="E1250" s="940"/>
      <c r="F1250" s="941"/>
      <c r="G1250" s="937" t="str">
        <f t="array" ref="G1250">xlookup(F1250,'Internal Staffing Calculator'!E:E,'Internal Staffing Calculator'!C:C,"")</f>
        <v/>
      </c>
      <c r="H1250" s="932" t="str">
        <f t="array" ref="H1250">if(F1250&lt;&gt;"", iferror(index('Internal Staffing Calculator'!B$8:B23500,match(F1250,'Internal Staffing Calculator'!E$8:E23500,0)), "Not In Budget"),"")</f>
        <v/>
      </c>
      <c r="I1250" s="184"/>
      <c r="J1250" s="932">
        <f t="shared" si="1"/>
        <v>0</v>
      </c>
      <c r="K1250" s="932">
        <f t="shared" si="2"/>
        <v>0</v>
      </c>
      <c r="L1250" s="938" t="str">
        <f t="array" ref="L1250">iferror(index('Internal Staffing Calculator'!F$8:F23500,match($F1250,'Internal Staffing Calculator'!$E$8:$E23500,0),0),"")</f>
        <v/>
      </c>
    </row>
    <row r="1251">
      <c r="A1251" s="454"/>
      <c r="B1251" s="927"/>
      <c r="C1251" s="580"/>
      <c r="D1251" s="939"/>
      <c r="E1251" s="940"/>
      <c r="F1251" s="941"/>
      <c r="G1251" s="937" t="str">
        <f t="array" ref="G1251">xlookup(F1251,'Internal Staffing Calculator'!E:E,'Internal Staffing Calculator'!C:C,"")</f>
        <v/>
      </c>
      <c r="H1251" s="932" t="str">
        <f t="array" ref="H1251">if(F1251&lt;&gt;"", iferror(index('Internal Staffing Calculator'!B$8:B23500,match(F1251,'Internal Staffing Calculator'!E$8:E23500,0)), "Not In Budget"),"")</f>
        <v/>
      </c>
      <c r="I1251" s="184"/>
      <c r="J1251" s="932">
        <f t="shared" si="1"/>
        <v>0</v>
      </c>
      <c r="K1251" s="932">
        <f t="shared" si="2"/>
        <v>0</v>
      </c>
      <c r="L1251" s="938" t="str">
        <f t="array" ref="L1251">iferror(index('Internal Staffing Calculator'!F$8:F23500,match($F1251,'Internal Staffing Calculator'!$E$8:$E23500,0),0),"")</f>
        <v/>
      </c>
    </row>
    <row r="1252">
      <c r="A1252" s="454"/>
      <c r="B1252" s="927"/>
      <c r="C1252" s="580"/>
      <c r="D1252" s="939"/>
      <c r="E1252" s="940"/>
      <c r="F1252" s="941"/>
      <c r="G1252" s="937" t="str">
        <f t="array" ref="G1252">xlookup(F1252,'Internal Staffing Calculator'!E:E,'Internal Staffing Calculator'!C:C,"")</f>
        <v/>
      </c>
      <c r="H1252" s="932" t="str">
        <f t="array" ref="H1252">if(F1252&lt;&gt;"", iferror(index('Internal Staffing Calculator'!B$8:B23500,match(F1252,'Internal Staffing Calculator'!E$8:E23500,0)), "Not In Budget"),"")</f>
        <v/>
      </c>
      <c r="I1252" s="184"/>
      <c r="J1252" s="932">
        <f t="shared" si="1"/>
        <v>0</v>
      </c>
      <c r="K1252" s="932">
        <f t="shared" si="2"/>
        <v>0</v>
      </c>
      <c r="L1252" s="938" t="str">
        <f t="array" ref="L1252">iferror(index('Internal Staffing Calculator'!F$8:F23500,match($F1252,'Internal Staffing Calculator'!$E$8:$E23500,0),0),"")</f>
        <v/>
      </c>
    </row>
    <row r="1253">
      <c r="A1253" s="454"/>
      <c r="B1253" s="927"/>
      <c r="C1253" s="580"/>
      <c r="D1253" s="939"/>
      <c r="E1253" s="940"/>
      <c r="F1253" s="941"/>
      <c r="G1253" s="937" t="str">
        <f t="array" ref="G1253">xlookup(F1253,'Internal Staffing Calculator'!E:E,'Internal Staffing Calculator'!C:C,"")</f>
        <v/>
      </c>
      <c r="H1253" s="932" t="str">
        <f t="array" ref="H1253">if(F1253&lt;&gt;"", iferror(index('Internal Staffing Calculator'!B$8:B23500,match(F1253,'Internal Staffing Calculator'!E$8:E23500,0)), "Not In Budget"),"")</f>
        <v/>
      </c>
      <c r="I1253" s="184"/>
      <c r="J1253" s="932">
        <f t="shared" si="1"/>
        <v>0</v>
      </c>
      <c r="K1253" s="932">
        <f t="shared" si="2"/>
        <v>0</v>
      </c>
      <c r="L1253" s="938" t="str">
        <f t="array" ref="L1253">iferror(index('Internal Staffing Calculator'!F$8:F23500,match($F1253,'Internal Staffing Calculator'!$E$8:$E23500,0),0),"")</f>
        <v/>
      </c>
    </row>
    <row r="1254">
      <c r="A1254" s="454"/>
      <c r="B1254" s="927"/>
      <c r="C1254" s="580"/>
      <c r="D1254" s="939"/>
      <c r="E1254" s="940"/>
      <c r="F1254" s="941"/>
      <c r="G1254" s="937" t="str">
        <f t="array" ref="G1254">xlookup(F1254,'Internal Staffing Calculator'!E:E,'Internal Staffing Calculator'!C:C,"")</f>
        <v/>
      </c>
      <c r="H1254" s="932" t="str">
        <f t="array" ref="H1254">if(F1254&lt;&gt;"", iferror(index('Internal Staffing Calculator'!B$8:B23500,match(F1254,'Internal Staffing Calculator'!E$8:E23500,0)), "Not In Budget"),"")</f>
        <v/>
      </c>
      <c r="I1254" s="184"/>
      <c r="J1254" s="932">
        <f t="shared" si="1"/>
        <v>0</v>
      </c>
      <c r="K1254" s="932">
        <f t="shared" si="2"/>
        <v>0</v>
      </c>
      <c r="L1254" s="938" t="str">
        <f t="array" ref="L1254">iferror(index('Internal Staffing Calculator'!F$8:F23500,match($F1254,'Internal Staffing Calculator'!$E$8:$E23500,0),0),"")</f>
        <v/>
      </c>
    </row>
    <row r="1255">
      <c r="A1255" s="454"/>
      <c r="B1255" s="927"/>
      <c r="C1255" s="580"/>
      <c r="D1255" s="939"/>
      <c r="E1255" s="940"/>
      <c r="F1255" s="941"/>
      <c r="G1255" s="937" t="str">
        <f t="array" ref="G1255">xlookup(F1255,'Internal Staffing Calculator'!E:E,'Internal Staffing Calculator'!C:C,"")</f>
        <v/>
      </c>
      <c r="H1255" s="932" t="str">
        <f t="array" ref="H1255">if(F1255&lt;&gt;"", iferror(index('Internal Staffing Calculator'!B$8:B23500,match(F1255,'Internal Staffing Calculator'!E$8:E23500,0)), "Not In Budget"),"")</f>
        <v/>
      </c>
      <c r="I1255" s="184"/>
      <c r="J1255" s="932">
        <f t="shared" si="1"/>
        <v>0</v>
      </c>
      <c r="K1255" s="932">
        <f t="shared" si="2"/>
        <v>0</v>
      </c>
      <c r="L1255" s="938" t="str">
        <f t="array" ref="L1255">iferror(index('Internal Staffing Calculator'!F$8:F23500,match($F1255,'Internal Staffing Calculator'!$E$8:$E23500,0),0),"")</f>
        <v/>
      </c>
    </row>
    <row r="1256">
      <c r="A1256" s="454"/>
      <c r="B1256" s="927"/>
      <c r="C1256" s="580"/>
      <c r="D1256" s="939"/>
      <c r="E1256" s="940"/>
      <c r="F1256" s="941"/>
      <c r="G1256" s="937" t="str">
        <f t="array" ref="G1256">xlookup(F1256,'Internal Staffing Calculator'!E:E,'Internal Staffing Calculator'!C:C,"")</f>
        <v/>
      </c>
      <c r="H1256" s="932" t="str">
        <f t="array" ref="H1256">if(F1256&lt;&gt;"", iferror(index('Internal Staffing Calculator'!B$8:B23500,match(F1256,'Internal Staffing Calculator'!E$8:E23500,0)), "Not In Budget"),"")</f>
        <v/>
      </c>
      <c r="I1256" s="184"/>
      <c r="J1256" s="932">
        <f t="shared" si="1"/>
        <v>0</v>
      </c>
      <c r="K1256" s="932">
        <f t="shared" si="2"/>
        <v>0</v>
      </c>
      <c r="L1256" s="938" t="str">
        <f t="array" ref="L1256">iferror(index('Internal Staffing Calculator'!F$8:F23500,match($F1256,'Internal Staffing Calculator'!$E$8:$E23500,0),0),"")</f>
        <v/>
      </c>
    </row>
    <row r="1257">
      <c r="A1257" s="454"/>
      <c r="B1257" s="927"/>
      <c r="C1257" s="580"/>
      <c r="D1257" s="939"/>
      <c r="E1257" s="940"/>
      <c r="F1257" s="941"/>
      <c r="G1257" s="937" t="str">
        <f t="array" ref="G1257">xlookup(F1257,'Internal Staffing Calculator'!E:E,'Internal Staffing Calculator'!C:C,"")</f>
        <v/>
      </c>
      <c r="H1257" s="932" t="str">
        <f t="array" ref="H1257">if(F1257&lt;&gt;"", iferror(index('Internal Staffing Calculator'!B$8:B23500,match(F1257,'Internal Staffing Calculator'!E$8:E23500,0)), "Not In Budget"),"")</f>
        <v/>
      </c>
      <c r="I1257" s="184"/>
      <c r="J1257" s="932">
        <f t="shared" si="1"/>
        <v>0</v>
      </c>
      <c r="K1257" s="932">
        <f t="shared" si="2"/>
        <v>0</v>
      </c>
      <c r="L1257" s="938" t="str">
        <f t="array" ref="L1257">iferror(index('Internal Staffing Calculator'!F$8:F23500,match($F1257,'Internal Staffing Calculator'!$E$8:$E23500,0),0),"")</f>
        <v/>
      </c>
    </row>
    <row r="1258">
      <c r="A1258" s="454"/>
      <c r="B1258" s="927"/>
      <c r="C1258" s="580"/>
      <c r="D1258" s="939"/>
      <c r="E1258" s="940"/>
      <c r="F1258" s="941"/>
      <c r="G1258" s="937" t="str">
        <f t="array" ref="G1258">xlookup(F1258,'Internal Staffing Calculator'!E:E,'Internal Staffing Calculator'!C:C,"")</f>
        <v/>
      </c>
      <c r="H1258" s="932" t="str">
        <f t="array" ref="H1258">if(F1258&lt;&gt;"", iferror(index('Internal Staffing Calculator'!B$8:B23500,match(F1258,'Internal Staffing Calculator'!E$8:E23500,0)), "Not In Budget"),"")</f>
        <v/>
      </c>
      <c r="I1258" s="184"/>
      <c r="J1258" s="932">
        <f t="shared" si="1"/>
        <v>0</v>
      </c>
      <c r="K1258" s="932">
        <f t="shared" si="2"/>
        <v>0</v>
      </c>
      <c r="L1258" s="938" t="str">
        <f t="array" ref="L1258">iferror(index('Internal Staffing Calculator'!F$8:F23500,match($F1258,'Internal Staffing Calculator'!$E$8:$E23500,0),0),"")</f>
        <v/>
      </c>
    </row>
    <row r="1259">
      <c r="A1259" s="454"/>
      <c r="B1259" s="927"/>
      <c r="C1259" s="580"/>
      <c r="D1259" s="939"/>
      <c r="E1259" s="940"/>
      <c r="F1259" s="941"/>
      <c r="G1259" s="937" t="str">
        <f t="array" ref="G1259">xlookup(F1259,'Internal Staffing Calculator'!E:E,'Internal Staffing Calculator'!C:C,"")</f>
        <v/>
      </c>
      <c r="H1259" s="932" t="str">
        <f t="array" ref="H1259">if(F1259&lt;&gt;"", iferror(index('Internal Staffing Calculator'!B$8:B23500,match(F1259,'Internal Staffing Calculator'!E$8:E23500,0)), "Not In Budget"),"")</f>
        <v/>
      </c>
      <c r="I1259" s="184"/>
      <c r="J1259" s="932">
        <f t="shared" si="1"/>
        <v>0</v>
      </c>
      <c r="K1259" s="932">
        <f t="shared" si="2"/>
        <v>0</v>
      </c>
      <c r="L1259" s="938" t="str">
        <f t="array" ref="L1259">iferror(index('Internal Staffing Calculator'!F$8:F23500,match($F1259,'Internal Staffing Calculator'!$E$8:$E23500,0),0),"")</f>
        <v/>
      </c>
    </row>
    <row r="1260">
      <c r="A1260" s="454"/>
      <c r="B1260" s="927"/>
      <c r="C1260" s="580"/>
      <c r="D1260" s="939"/>
      <c r="E1260" s="940"/>
      <c r="F1260" s="941"/>
      <c r="G1260" s="937" t="str">
        <f t="array" ref="G1260">xlookup(F1260,'Internal Staffing Calculator'!E:E,'Internal Staffing Calculator'!C:C,"")</f>
        <v/>
      </c>
      <c r="H1260" s="932" t="str">
        <f t="array" ref="H1260">if(F1260&lt;&gt;"", iferror(index('Internal Staffing Calculator'!B$8:B23500,match(F1260,'Internal Staffing Calculator'!E$8:E23500,0)), "Not In Budget"),"")</f>
        <v/>
      </c>
      <c r="I1260" s="184"/>
      <c r="J1260" s="932">
        <f t="shared" si="1"/>
        <v>0</v>
      </c>
      <c r="K1260" s="932">
        <f t="shared" si="2"/>
        <v>0</v>
      </c>
      <c r="L1260" s="938" t="str">
        <f t="array" ref="L1260">iferror(index('Internal Staffing Calculator'!F$8:F23500,match($F1260,'Internal Staffing Calculator'!$E$8:$E23500,0),0),"")</f>
        <v/>
      </c>
    </row>
    <row r="1261">
      <c r="A1261" s="454"/>
      <c r="B1261" s="927"/>
      <c r="C1261" s="580"/>
      <c r="D1261" s="939"/>
      <c r="E1261" s="940"/>
      <c r="F1261" s="941"/>
      <c r="G1261" s="937" t="str">
        <f t="array" ref="G1261">xlookup(F1261,'Internal Staffing Calculator'!E:E,'Internal Staffing Calculator'!C:C,"")</f>
        <v/>
      </c>
      <c r="H1261" s="932" t="str">
        <f t="array" ref="H1261">if(F1261&lt;&gt;"", iferror(index('Internal Staffing Calculator'!B$8:B23500,match(F1261,'Internal Staffing Calculator'!E$8:E23500,0)), "Not In Budget"),"")</f>
        <v/>
      </c>
      <c r="I1261" s="184"/>
      <c r="J1261" s="932">
        <f t="shared" si="1"/>
        <v>0</v>
      </c>
      <c r="K1261" s="932">
        <f t="shared" si="2"/>
        <v>0</v>
      </c>
      <c r="L1261" s="938" t="str">
        <f t="array" ref="L1261">iferror(index('Internal Staffing Calculator'!F$8:F23500,match($F1261,'Internal Staffing Calculator'!$E$8:$E23500,0),0),"")</f>
        <v/>
      </c>
    </row>
    <row r="1262">
      <c r="A1262" s="454"/>
      <c r="B1262" s="927"/>
      <c r="C1262" s="580"/>
      <c r="D1262" s="939"/>
      <c r="E1262" s="940"/>
      <c r="F1262" s="941"/>
      <c r="G1262" s="937" t="str">
        <f t="array" ref="G1262">xlookup(F1262,'Internal Staffing Calculator'!E:E,'Internal Staffing Calculator'!C:C,"")</f>
        <v/>
      </c>
      <c r="H1262" s="932" t="str">
        <f t="array" ref="H1262">if(F1262&lt;&gt;"", iferror(index('Internal Staffing Calculator'!B$8:B23500,match(F1262,'Internal Staffing Calculator'!E$8:E23500,0)), "Not In Budget"),"")</f>
        <v/>
      </c>
      <c r="I1262" s="184"/>
      <c r="J1262" s="932">
        <f t="shared" si="1"/>
        <v>0</v>
      </c>
      <c r="K1262" s="932">
        <f t="shared" si="2"/>
        <v>0</v>
      </c>
      <c r="L1262" s="938" t="str">
        <f t="array" ref="L1262">iferror(index('Internal Staffing Calculator'!F$8:F23500,match($F1262,'Internal Staffing Calculator'!$E$8:$E23500,0),0),"")</f>
        <v/>
      </c>
    </row>
    <row r="1263">
      <c r="A1263" s="454"/>
      <c r="B1263" s="927"/>
      <c r="C1263" s="580"/>
      <c r="D1263" s="939"/>
      <c r="E1263" s="940"/>
      <c r="F1263" s="941"/>
      <c r="G1263" s="937" t="str">
        <f t="array" ref="G1263">xlookup(F1263,'Internal Staffing Calculator'!E:E,'Internal Staffing Calculator'!C:C,"")</f>
        <v/>
      </c>
      <c r="H1263" s="932" t="str">
        <f t="array" ref="H1263">if(F1263&lt;&gt;"", iferror(index('Internal Staffing Calculator'!B$8:B23500,match(F1263,'Internal Staffing Calculator'!E$8:E23500,0)), "Not In Budget"),"")</f>
        <v/>
      </c>
      <c r="I1263" s="184"/>
      <c r="J1263" s="932">
        <f t="shared" si="1"/>
        <v>0</v>
      </c>
      <c r="K1263" s="932">
        <f t="shared" si="2"/>
        <v>0</v>
      </c>
      <c r="L1263" s="938" t="str">
        <f t="array" ref="L1263">iferror(index('Internal Staffing Calculator'!F$8:F23500,match($F1263,'Internal Staffing Calculator'!$E$8:$E23500,0),0),"")</f>
        <v/>
      </c>
    </row>
    <row r="1264">
      <c r="A1264" s="454"/>
      <c r="B1264" s="927"/>
      <c r="C1264" s="580"/>
      <c r="D1264" s="939"/>
      <c r="E1264" s="940"/>
      <c r="F1264" s="941"/>
      <c r="G1264" s="937" t="str">
        <f t="array" ref="G1264">xlookup(F1264,'Internal Staffing Calculator'!E:E,'Internal Staffing Calculator'!C:C,"")</f>
        <v/>
      </c>
      <c r="H1264" s="932" t="str">
        <f t="array" ref="H1264">if(F1264&lt;&gt;"", iferror(index('Internal Staffing Calculator'!B$8:B23500,match(F1264,'Internal Staffing Calculator'!E$8:E23500,0)), "Not In Budget"),"")</f>
        <v/>
      </c>
      <c r="I1264" s="184"/>
      <c r="J1264" s="932">
        <f t="shared" si="1"/>
        <v>0</v>
      </c>
      <c r="K1264" s="932">
        <f t="shared" si="2"/>
        <v>0</v>
      </c>
      <c r="L1264" s="938" t="str">
        <f t="array" ref="L1264">iferror(index('Internal Staffing Calculator'!F$8:F23500,match($F1264,'Internal Staffing Calculator'!$E$8:$E23500,0),0),"")</f>
        <v/>
      </c>
    </row>
    <row r="1265">
      <c r="A1265" s="454"/>
      <c r="B1265" s="927"/>
      <c r="C1265" s="580"/>
      <c r="D1265" s="939"/>
      <c r="E1265" s="940"/>
      <c r="F1265" s="941"/>
      <c r="G1265" s="937" t="str">
        <f t="array" ref="G1265">xlookup(F1265,'Internal Staffing Calculator'!E:E,'Internal Staffing Calculator'!C:C,"")</f>
        <v/>
      </c>
      <c r="H1265" s="932" t="str">
        <f t="array" ref="H1265">if(F1265&lt;&gt;"", iferror(index('Internal Staffing Calculator'!B$8:B23500,match(F1265,'Internal Staffing Calculator'!E$8:E23500,0)), "Not In Budget"),"")</f>
        <v/>
      </c>
      <c r="I1265" s="184"/>
      <c r="J1265" s="932">
        <f t="shared" si="1"/>
        <v>0</v>
      </c>
      <c r="K1265" s="932">
        <f t="shared" si="2"/>
        <v>0</v>
      </c>
      <c r="L1265" s="938" t="str">
        <f t="array" ref="L1265">iferror(index('Internal Staffing Calculator'!F$8:F23500,match($F1265,'Internal Staffing Calculator'!$E$8:$E23500,0),0),"")</f>
        <v/>
      </c>
    </row>
    <row r="1266">
      <c r="A1266" s="454"/>
      <c r="B1266" s="927"/>
      <c r="C1266" s="580"/>
      <c r="D1266" s="939"/>
      <c r="E1266" s="940"/>
      <c r="F1266" s="941"/>
      <c r="G1266" s="937" t="str">
        <f t="array" ref="G1266">xlookup(F1266,'Internal Staffing Calculator'!E:E,'Internal Staffing Calculator'!C:C,"")</f>
        <v/>
      </c>
      <c r="H1266" s="932" t="str">
        <f t="array" ref="H1266">if(F1266&lt;&gt;"", iferror(index('Internal Staffing Calculator'!B$8:B23500,match(F1266,'Internal Staffing Calculator'!E$8:E23500,0)), "Not In Budget"),"")</f>
        <v/>
      </c>
      <c r="I1266" s="184"/>
      <c r="J1266" s="932">
        <f t="shared" si="1"/>
        <v>0</v>
      </c>
      <c r="K1266" s="932">
        <f t="shared" si="2"/>
        <v>0</v>
      </c>
      <c r="L1266" s="938" t="str">
        <f t="array" ref="L1266">iferror(index('Internal Staffing Calculator'!F$8:F23500,match($F1266,'Internal Staffing Calculator'!$E$8:$E23500,0),0),"")</f>
        <v/>
      </c>
    </row>
    <row r="1267">
      <c r="A1267" s="454"/>
      <c r="B1267" s="927"/>
      <c r="C1267" s="580"/>
      <c r="D1267" s="939"/>
      <c r="E1267" s="940"/>
      <c r="F1267" s="941"/>
      <c r="G1267" s="937" t="str">
        <f t="array" ref="G1267">xlookup(F1267,'Internal Staffing Calculator'!E:E,'Internal Staffing Calculator'!C:C,"")</f>
        <v/>
      </c>
      <c r="H1267" s="932" t="str">
        <f t="array" ref="H1267">if(F1267&lt;&gt;"", iferror(index('Internal Staffing Calculator'!B$8:B23500,match(F1267,'Internal Staffing Calculator'!E$8:E23500,0)), "Not In Budget"),"")</f>
        <v/>
      </c>
      <c r="I1267" s="184"/>
      <c r="J1267" s="932">
        <f t="shared" si="1"/>
        <v>0</v>
      </c>
      <c r="K1267" s="932">
        <f t="shared" si="2"/>
        <v>0</v>
      </c>
      <c r="L1267" s="938" t="str">
        <f t="array" ref="L1267">iferror(index('Internal Staffing Calculator'!F$8:F23500,match($F1267,'Internal Staffing Calculator'!$E$8:$E23500,0),0),"")</f>
        <v/>
      </c>
    </row>
    <row r="1268">
      <c r="A1268" s="454"/>
      <c r="B1268" s="927"/>
      <c r="C1268" s="580"/>
      <c r="D1268" s="939"/>
      <c r="E1268" s="940"/>
      <c r="F1268" s="941"/>
      <c r="G1268" s="937" t="str">
        <f t="array" ref="G1268">xlookup(F1268,'Internal Staffing Calculator'!E:E,'Internal Staffing Calculator'!C:C,"")</f>
        <v/>
      </c>
      <c r="H1268" s="932" t="str">
        <f t="array" ref="H1268">if(F1268&lt;&gt;"", iferror(index('Internal Staffing Calculator'!B$8:B23500,match(F1268,'Internal Staffing Calculator'!E$8:E23500,0)), "Not In Budget"),"")</f>
        <v/>
      </c>
      <c r="I1268" s="184"/>
      <c r="J1268" s="932">
        <f t="shared" si="1"/>
        <v>0</v>
      </c>
      <c r="K1268" s="932">
        <f t="shared" si="2"/>
        <v>0</v>
      </c>
      <c r="L1268" s="938" t="str">
        <f t="array" ref="L1268">iferror(index('Internal Staffing Calculator'!F$8:F23500,match($F1268,'Internal Staffing Calculator'!$E$8:$E23500,0),0),"")</f>
        <v/>
      </c>
    </row>
    <row r="1269">
      <c r="A1269" s="454"/>
      <c r="B1269" s="927"/>
      <c r="C1269" s="580"/>
      <c r="D1269" s="939"/>
      <c r="E1269" s="940"/>
      <c r="F1269" s="941"/>
      <c r="G1269" s="937" t="str">
        <f t="array" ref="G1269">xlookup(F1269,'Internal Staffing Calculator'!E:E,'Internal Staffing Calculator'!C:C,"")</f>
        <v/>
      </c>
      <c r="H1269" s="932" t="str">
        <f t="array" ref="H1269">if(F1269&lt;&gt;"", iferror(index('Internal Staffing Calculator'!B$8:B23500,match(F1269,'Internal Staffing Calculator'!E$8:E23500,0)), "Not In Budget"),"")</f>
        <v/>
      </c>
      <c r="I1269" s="184"/>
      <c r="J1269" s="932">
        <f t="shared" si="1"/>
        <v>0</v>
      </c>
      <c r="K1269" s="932">
        <f t="shared" si="2"/>
        <v>0</v>
      </c>
      <c r="L1269" s="938" t="str">
        <f t="array" ref="L1269">iferror(index('Internal Staffing Calculator'!F$8:F23500,match($F1269,'Internal Staffing Calculator'!$E$8:$E23500,0),0),"")</f>
        <v/>
      </c>
    </row>
    <row r="1270">
      <c r="A1270" s="454"/>
      <c r="B1270" s="927"/>
      <c r="C1270" s="580"/>
      <c r="D1270" s="939"/>
      <c r="E1270" s="940"/>
      <c r="F1270" s="941"/>
      <c r="G1270" s="937" t="str">
        <f t="array" ref="G1270">xlookup(F1270,'Internal Staffing Calculator'!E:E,'Internal Staffing Calculator'!C:C,"")</f>
        <v/>
      </c>
      <c r="H1270" s="932" t="str">
        <f t="array" ref="H1270">if(F1270&lt;&gt;"", iferror(index('Internal Staffing Calculator'!B$8:B23500,match(F1270,'Internal Staffing Calculator'!E$8:E23500,0)), "Not In Budget"),"")</f>
        <v/>
      </c>
      <c r="I1270" s="184"/>
      <c r="J1270" s="932">
        <f t="shared" si="1"/>
        <v>0</v>
      </c>
      <c r="K1270" s="932">
        <f t="shared" si="2"/>
        <v>0</v>
      </c>
      <c r="L1270" s="938" t="str">
        <f t="array" ref="L1270">iferror(index('Internal Staffing Calculator'!F$8:F23500,match($F1270,'Internal Staffing Calculator'!$E$8:$E23500,0),0),"")</f>
        <v/>
      </c>
    </row>
    <row r="1271">
      <c r="A1271" s="454"/>
      <c r="B1271" s="927"/>
      <c r="C1271" s="580"/>
      <c r="D1271" s="939"/>
      <c r="E1271" s="940"/>
      <c r="F1271" s="941"/>
      <c r="G1271" s="937" t="str">
        <f t="array" ref="G1271">xlookup(F1271,'Internal Staffing Calculator'!E:E,'Internal Staffing Calculator'!C:C,"")</f>
        <v/>
      </c>
      <c r="H1271" s="932" t="str">
        <f t="array" ref="H1271">if(F1271&lt;&gt;"", iferror(index('Internal Staffing Calculator'!B$8:B23500,match(F1271,'Internal Staffing Calculator'!E$8:E23500,0)), "Not In Budget"),"")</f>
        <v/>
      </c>
      <c r="I1271" s="184"/>
      <c r="J1271" s="932">
        <f t="shared" si="1"/>
        <v>0</v>
      </c>
      <c r="K1271" s="932">
        <f t="shared" si="2"/>
        <v>0</v>
      </c>
      <c r="L1271" s="938" t="str">
        <f t="array" ref="L1271">iferror(index('Internal Staffing Calculator'!F$8:F23500,match($F1271,'Internal Staffing Calculator'!$E$8:$E23500,0),0),"")</f>
        <v/>
      </c>
    </row>
    <row r="1272">
      <c r="A1272" s="454"/>
      <c r="B1272" s="927"/>
      <c r="C1272" s="580"/>
      <c r="D1272" s="939"/>
      <c r="E1272" s="940"/>
      <c r="F1272" s="941"/>
      <c r="G1272" s="937" t="str">
        <f t="array" ref="G1272">xlookup(F1272,'Internal Staffing Calculator'!E:E,'Internal Staffing Calculator'!C:C,"")</f>
        <v/>
      </c>
      <c r="H1272" s="932" t="str">
        <f t="array" ref="H1272">if(F1272&lt;&gt;"", iferror(index('Internal Staffing Calculator'!B$8:B23500,match(F1272,'Internal Staffing Calculator'!E$8:E23500,0)), "Not In Budget"),"")</f>
        <v/>
      </c>
      <c r="I1272" s="184"/>
      <c r="J1272" s="932">
        <f t="shared" si="1"/>
        <v>0</v>
      </c>
      <c r="K1272" s="932">
        <f t="shared" si="2"/>
        <v>0</v>
      </c>
      <c r="L1272" s="938" t="str">
        <f t="array" ref="L1272">iferror(index('Internal Staffing Calculator'!F$8:F23500,match($F1272,'Internal Staffing Calculator'!$E$8:$E23500,0),0),"")</f>
        <v/>
      </c>
    </row>
    <row r="1273">
      <c r="A1273" s="454"/>
      <c r="B1273" s="927"/>
      <c r="C1273" s="580"/>
      <c r="D1273" s="939"/>
      <c r="E1273" s="940"/>
      <c r="F1273" s="941"/>
      <c r="G1273" s="937" t="str">
        <f t="array" ref="G1273">xlookup(F1273,'Internal Staffing Calculator'!E:E,'Internal Staffing Calculator'!C:C,"")</f>
        <v/>
      </c>
      <c r="H1273" s="932" t="str">
        <f t="array" ref="H1273">if(F1273&lt;&gt;"", iferror(index('Internal Staffing Calculator'!B$8:B23500,match(F1273,'Internal Staffing Calculator'!E$8:E23500,0)), "Not In Budget"),"")</f>
        <v/>
      </c>
      <c r="I1273" s="184"/>
      <c r="J1273" s="932">
        <f t="shared" si="1"/>
        <v>0</v>
      </c>
      <c r="K1273" s="932">
        <f t="shared" si="2"/>
        <v>0</v>
      </c>
      <c r="L1273" s="938" t="str">
        <f t="array" ref="L1273">iferror(index('Internal Staffing Calculator'!F$8:F23500,match($F1273,'Internal Staffing Calculator'!$E$8:$E23500,0),0),"")</f>
        <v/>
      </c>
    </row>
    <row r="1274">
      <c r="A1274" s="454"/>
      <c r="B1274" s="927"/>
      <c r="C1274" s="580"/>
      <c r="D1274" s="939"/>
      <c r="E1274" s="940"/>
      <c r="F1274" s="941"/>
      <c r="G1274" s="937" t="str">
        <f t="array" ref="G1274">xlookup(F1274,'Internal Staffing Calculator'!E:E,'Internal Staffing Calculator'!C:C,"")</f>
        <v/>
      </c>
      <c r="H1274" s="932" t="str">
        <f t="array" ref="H1274">if(F1274&lt;&gt;"", iferror(index('Internal Staffing Calculator'!B$8:B23500,match(F1274,'Internal Staffing Calculator'!E$8:E23500,0)), "Not In Budget"),"")</f>
        <v/>
      </c>
      <c r="I1274" s="184"/>
      <c r="J1274" s="932">
        <f t="shared" si="1"/>
        <v>0</v>
      </c>
      <c r="K1274" s="932">
        <f t="shared" si="2"/>
        <v>0</v>
      </c>
      <c r="L1274" s="938" t="str">
        <f t="array" ref="L1274">iferror(index('Internal Staffing Calculator'!F$8:F23500,match($F1274,'Internal Staffing Calculator'!$E$8:$E23500,0),0),"")</f>
        <v/>
      </c>
    </row>
    <row r="1275">
      <c r="A1275" s="454"/>
      <c r="B1275" s="927"/>
      <c r="C1275" s="580"/>
      <c r="D1275" s="939"/>
      <c r="E1275" s="940"/>
      <c r="F1275" s="941"/>
      <c r="G1275" s="937" t="str">
        <f t="array" ref="G1275">xlookup(F1275,'Internal Staffing Calculator'!E:E,'Internal Staffing Calculator'!C:C,"")</f>
        <v/>
      </c>
      <c r="H1275" s="932" t="str">
        <f t="array" ref="H1275">if(F1275&lt;&gt;"", iferror(index('Internal Staffing Calculator'!B$8:B23500,match(F1275,'Internal Staffing Calculator'!E$8:E23500,0)), "Not In Budget"),"")</f>
        <v/>
      </c>
      <c r="I1275" s="184"/>
      <c r="J1275" s="932">
        <f t="shared" si="1"/>
        <v>0</v>
      </c>
      <c r="K1275" s="932">
        <f t="shared" si="2"/>
        <v>0</v>
      </c>
      <c r="L1275" s="938" t="str">
        <f t="array" ref="L1275">iferror(index('Internal Staffing Calculator'!F$8:F23500,match($F1275,'Internal Staffing Calculator'!$E$8:$E23500,0),0),"")</f>
        <v/>
      </c>
    </row>
    <row r="1276">
      <c r="A1276" s="454"/>
      <c r="B1276" s="927"/>
      <c r="C1276" s="580"/>
      <c r="D1276" s="939"/>
      <c r="E1276" s="940"/>
      <c r="F1276" s="941"/>
      <c r="G1276" s="937" t="str">
        <f t="array" ref="G1276">xlookup(F1276,'Internal Staffing Calculator'!E:E,'Internal Staffing Calculator'!C:C,"")</f>
        <v/>
      </c>
      <c r="H1276" s="932" t="str">
        <f t="array" ref="H1276">if(F1276&lt;&gt;"", iferror(index('Internal Staffing Calculator'!B$8:B23500,match(F1276,'Internal Staffing Calculator'!E$8:E23500,0)), "Not In Budget"),"")</f>
        <v/>
      </c>
      <c r="I1276" s="184"/>
      <c r="J1276" s="932">
        <f t="shared" si="1"/>
        <v>0</v>
      </c>
      <c r="K1276" s="932">
        <f t="shared" si="2"/>
        <v>0</v>
      </c>
      <c r="L1276" s="938" t="str">
        <f t="array" ref="L1276">iferror(index('Internal Staffing Calculator'!F$8:F23500,match($F1276,'Internal Staffing Calculator'!$E$8:$E23500,0),0),"")</f>
        <v/>
      </c>
    </row>
    <row r="1277">
      <c r="A1277" s="454"/>
      <c r="B1277" s="927"/>
      <c r="C1277" s="580"/>
      <c r="D1277" s="939"/>
      <c r="E1277" s="940"/>
      <c r="F1277" s="941"/>
      <c r="G1277" s="937" t="str">
        <f t="array" ref="G1277">xlookup(F1277,'Internal Staffing Calculator'!E:E,'Internal Staffing Calculator'!C:C,"")</f>
        <v/>
      </c>
      <c r="H1277" s="932" t="str">
        <f t="array" ref="H1277">if(F1277&lt;&gt;"", iferror(index('Internal Staffing Calculator'!B$8:B23500,match(F1277,'Internal Staffing Calculator'!E$8:E23500,0)), "Not In Budget"),"")</f>
        <v/>
      </c>
      <c r="I1277" s="184"/>
      <c r="J1277" s="932">
        <f t="shared" si="1"/>
        <v>0</v>
      </c>
      <c r="K1277" s="932">
        <f t="shared" si="2"/>
        <v>0</v>
      </c>
      <c r="L1277" s="938" t="str">
        <f t="array" ref="L1277">iferror(index('Internal Staffing Calculator'!F$8:F23500,match($F1277,'Internal Staffing Calculator'!$E$8:$E23500,0),0),"")</f>
        <v/>
      </c>
    </row>
    <row r="1278">
      <c r="A1278" s="454"/>
      <c r="B1278" s="927"/>
      <c r="C1278" s="580"/>
      <c r="D1278" s="939"/>
      <c r="E1278" s="940"/>
      <c r="F1278" s="941"/>
      <c r="G1278" s="937" t="str">
        <f t="array" ref="G1278">xlookup(F1278,'Internal Staffing Calculator'!E:E,'Internal Staffing Calculator'!C:C,"")</f>
        <v/>
      </c>
      <c r="H1278" s="932" t="str">
        <f t="array" ref="H1278">if(F1278&lt;&gt;"", iferror(index('Internal Staffing Calculator'!B$8:B23500,match(F1278,'Internal Staffing Calculator'!E$8:E23500,0)), "Not In Budget"),"")</f>
        <v/>
      </c>
      <c r="I1278" s="184"/>
      <c r="J1278" s="932">
        <f t="shared" si="1"/>
        <v>0</v>
      </c>
      <c r="K1278" s="932">
        <f t="shared" si="2"/>
        <v>0</v>
      </c>
      <c r="L1278" s="938" t="str">
        <f t="array" ref="L1278">iferror(index('Internal Staffing Calculator'!F$8:F23500,match($F1278,'Internal Staffing Calculator'!$E$8:$E23500,0),0),"")</f>
        <v/>
      </c>
    </row>
    <row r="1279">
      <c r="A1279" s="454"/>
      <c r="B1279" s="927"/>
      <c r="C1279" s="580"/>
      <c r="D1279" s="939"/>
      <c r="E1279" s="940"/>
      <c r="F1279" s="941"/>
      <c r="G1279" s="937" t="str">
        <f t="array" ref="G1279">xlookup(F1279,'Internal Staffing Calculator'!E:E,'Internal Staffing Calculator'!C:C,"")</f>
        <v/>
      </c>
      <c r="H1279" s="932" t="str">
        <f t="array" ref="H1279">if(F1279&lt;&gt;"", iferror(index('Internal Staffing Calculator'!B$8:B23500,match(F1279,'Internal Staffing Calculator'!E$8:E23500,0)), "Not In Budget"),"")</f>
        <v/>
      </c>
      <c r="I1279" s="184"/>
      <c r="J1279" s="932">
        <f t="shared" si="1"/>
        <v>0</v>
      </c>
      <c r="K1279" s="932">
        <f t="shared" si="2"/>
        <v>0</v>
      </c>
      <c r="L1279" s="938" t="str">
        <f t="array" ref="L1279">iferror(index('Internal Staffing Calculator'!F$8:F23500,match($F1279,'Internal Staffing Calculator'!$E$8:$E23500,0),0),"")</f>
        <v/>
      </c>
    </row>
    <row r="1280">
      <c r="A1280" s="454"/>
      <c r="B1280" s="927"/>
      <c r="C1280" s="580"/>
      <c r="D1280" s="939"/>
      <c r="E1280" s="940"/>
      <c r="F1280" s="941"/>
      <c r="G1280" s="937" t="str">
        <f t="array" ref="G1280">xlookup(F1280,'Internal Staffing Calculator'!E:E,'Internal Staffing Calculator'!C:C,"")</f>
        <v/>
      </c>
      <c r="H1280" s="932" t="str">
        <f t="array" ref="H1280">if(F1280&lt;&gt;"", iferror(index('Internal Staffing Calculator'!B$8:B23500,match(F1280,'Internal Staffing Calculator'!E$8:E23500,0)), "Not In Budget"),"")</f>
        <v/>
      </c>
      <c r="I1280" s="184"/>
      <c r="J1280" s="932">
        <f t="shared" si="1"/>
        <v>0</v>
      </c>
      <c r="K1280" s="932">
        <f t="shared" si="2"/>
        <v>0</v>
      </c>
      <c r="L1280" s="938" t="str">
        <f t="array" ref="L1280">iferror(index('Internal Staffing Calculator'!F$8:F23500,match($F1280,'Internal Staffing Calculator'!$E$8:$E23500,0),0),"")</f>
        <v/>
      </c>
    </row>
    <row r="1281">
      <c r="A1281" s="454"/>
      <c r="B1281" s="927"/>
      <c r="C1281" s="580"/>
      <c r="D1281" s="939"/>
      <c r="E1281" s="940"/>
      <c r="F1281" s="941"/>
      <c r="G1281" s="937" t="str">
        <f t="array" ref="G1281">xlookup(F1281,'Internal Staffing Calculator'!E:E,'Internal Staffing Calculator'!C:C,"")</f>
        <v/>
      </c>
      <c r="H1281" s="932" t="str">
        <f t="array" ref="H1281">if(F1281&lt;&gt;"", iferror(index('Internal Staffing Calculator'!B$8:B23500,match(F1281,'Internal Staffing Calculator'!E$8:E23500,0)), "Not In Budget"),"")</f>
        <v/>
      </c>
      <c r="I1281" s="184"/>
      <c r="J1281" s="932">
        <f t="shared" si="1"/>
        <v>0</v>
      </c>
      <c r="K1281" s="932">
        <f t="shared" si="2"/>
        <v>0</v>
      </c>
      <c r="L1281" s="938" t="str">
        <f t="array" ref="L1281">iferror(index('Internal Staffing Calculator'!F$8:F23500,match($F1281,'Internal Staffing Calculator'!$E$8:$E23500,0),0),"")</f>
        <v/>
      </c>
    </row>
    <row r="1282">
      <c r="A1282" s="454"/>
      <c r="B1282" s="927"/>
      <c r="C1282" s="580"/>
      <c r="D1282" s="939"/>
      <c r="E1282" s="940"/>
      <c r="F1282" s="941"/>
      <c r="G1282" s="937" t="str">
        <f t="array" ref="G1282">xlookup(F1282,'Internal Staffing Calculator'!E:E,'Internal Staffing Calculator'!C:C,"")</f>
        <v/>
      </c>
      <c r="H1282" s="932" t="str">
        <f t="array" ref="H1282">if(F1282&lt;&gt;"", iferror(index('Internal Staffing Calculator'!B$8:B23500,match(F1282,'Internal Staffing Calculator'!E$8:E23500,0)), "Not In Budget"),"")</f>
        <v/>
      </c>
      <c r="I1282" s="184"/>
      <c r="J1282" s="932">
        <f t="shared" si="1"/>
        <v>0</v>
      </c>
      <c r="K1282" s="932">
        <f t="shared" si="2"/>
        <v>0</v>
      </c>
      <c r="L1282" s="938" t="str">
        <f t="array" ref="L1282">iferror(index('Internal Staffing Calculator'!F$8:F23500,match($F1282,'Internal Staffing Calculator'!$E$8:$E23500,0),0),"")</f>
        <v/>
      </c>
    </row>
    <row r="1283">
      <c r="A1283" s="454"/>
      <c r="B1283" s="927"/>
      <c r="C1283" s="580"/>
      <c r="D1283" s="939"/>
      <c r="E1283" s="940"/>
      <c r="F1283" s="941"/>
      <c r="G1283" s="937" t="str">
        <f t="array" ref="G1283">xlookup(F1283,'Internal Staffing Calculator'!E:E,'Internal Staffing Calculator'!C:C,"")</f>
        <v/>
      </c>
      <c r="H1283" s="932" t="str">
        <f t="array" ref="H1283">if(F1283&lt;&gt;"", iferror(index('Internal Staffing Calculator'!B$8:B23500,match(F1283,'Internal Staffing Calculator'!E$8:E23500,0)), "Not In Budget"),"")</f>
        <v/>
      </c>
      <c r="I1283" s="184"/>
      <c r="J1283" s="932">
        <f t="shared" si="1"/>
        <v>0</v>
      </c>
      <c r="K1283" s="932">
        <f t="shared" si="2"/>
        <v>0</v>
      </c>
      <c r="L1283" s="938" t="str">
        <f t="array" ref="L1283">iferror(index('Internal Staffing Calculator'!F$8:F23500,match($F1283,'Internal Staffing Calculator'!$E$8:$E23500,0),0),"")</f>
        <v/>
      </c>
    </row>
    <row r="1284">
      <c r="A1284" s="454"/>
      <c r="B1284" s="927"/>
      <c r="C1284" s="580"/>
      <c r="D1284" s="939"/>
      <c r="E1284" s="940"/>
      <c r="F1284" s="941"/>
      <c r="G1284" s="937" t="str">
        <f t="array" ref="G1284">xlookup(F1284,'Internal Staffing Calculator'!E:E,'Internal Staffing Calculator'!C:C,"")</f>
        <v/>
      </c>
      <c r="H1284" s="932" t="str">
        <f t="array" ref="H1284">if(F1284&lt;&gt;"", iferror(index('Internal Staffing Calculator'!B$8:B23500,match(F1284,'Internal Staffing Calculator'!E$8:E23500,0)), "Not In Budget"),"")</f>
        <v/>
      </c>
      <c r="I1284" s="184"/>
      <c r="J1284" s="932">
        <f t="shared" si="1"/>
        <v>0</v>
      </c>
      <c r="K1284" s="932">
        <f t="shared" si="2"/>
        <v>0</v>
      </c>
      <c r="L1284" s="938" t="str">
        <f t="array" ref="L1284">iferror(index('Internal Staffing Calculator'!F$8:F23500,match($F1284,'Internal Staffing Calculator'!$E$8:$E23500,0),0),"")</f>
        <v/>
      </c>
    </row>
    <row r="1285">
      <c r="A1285" s="454"/>
      <c r="B1285" s="927"/>
      <c r="C1285" s="580"/>
      <c r="D1285" s="939"/>
      <c r="E1285" s="940"/>
      <c r="F1285" s="941"/>
      <c r="G1285" s="937" t="str">
        <f t="array" ref="G1285">xlookup(F1285,'Internal Staffing Calculator'!E:E,'Internal Staffing Calculator'!C:C,"")</f>
        <v/>
      </c>
      <c r="H1285" s="932" t="str">
        <f t="array" ref="H1285">if(F1285&lt;&gt;"", iferror(index('Internal Staffing Calculator'!B$8:B23500,match(F1285,'Internal Staffing Calculator'!E$8:E23500,0)), "Not In Budget"),"")</f>
        <v/>
      </c>
      <c r="I1285" s="184"/>
      <c r="J1285" s="932">
        <f t="shared" si="1"/>
        <v>0</v>
      </c>
      <c r="K1285" s="932">
        <f t="shared" si="2"/>
        <v>0</v>
      </c>
      <c r="L1285" s="938" t="str">
        <f t="array" ref="L1285">iferror(index('Internal Staffing Calculator'!F$8:F23500,match($F1285,'Internal Staffing Calculator'!$E$8:$E23500,0),0),"")</f>
        <v/>
      </c>
    </row>
    <row r="1286">
      <c r="A1286" s="454"/>
      <c r="B1286" s="927"/>
      <c r="C1286" s="580"/>
      <c r="D1286" s="939"/>
      <c r="E1286" s="940"/>
      <c r="F1286" s="941"/>
      <c r="G1286" s="937" t="str">
        <f t="array" ref="G1286">xlookup(F1286,'Internal Staffing Calculator'!E:E,'Internal Staffing Calculator'!C:C,"")</f>
        <v/>
      </c>
      <c r="H1286" s="932" t="str">
        <f t="array" ref="H1286">if(F1286&lt;&gt;"", iferror(index('Internal Staffing Calculator'!B$8:B23500,match(F1286,'Internal Staffing Calculator'!E$8:E23500,0)), "Not In Budget"),"")</f>
        <v/>
      </c>
      <c r="I1286" s="184"/>
      <c r="J1286" s="932">
        <f t="shared" si="1"/>
        <v>0</v>
      </c>
      <c r="K1286" s="932">
        <f t="shared" si="2"/>
        <v>0</v>
      </c>
      <c r="L1286" s="938" t="str">
        <f t="array" ref="L1286">iferror(index('Internal Staffing Calculator'!F$8:F23500,match($F1286,'Internal Staffing Calculator'!$E$8:$E23500,0),0),"")</f>
        <v/>
      </c>
    </row>
    <row r="1287">
      <c r="A1287" s="454"/>
      <c r="B1287" s="927"/>
      <c r="C1287" s="580"/>
      <c r="D1287" s="939"/>
      <c r="E1287" s="940"/>
      <c r="F1287" s="941"/>
      <c r="G1287" s="937" t="str">
        <f t="array" ref="G1287">xlookup(F1287,'Internal Staffing Calculator'!E:E,'Internal Staffing Calculator'!C:C,"")</f>
        <v/>
      </c>
      <c r="H1287" s="932" t="str">
        <f t="array" ref="H1287">if(F1287&lt;&gt;"", iferror(index('Internal Staffing Calculator'!B$8:B23500,match(F1287,'Internal Staffing Calculator'!E$8:E23500,0)), "Not In Budget"),"")</f>
        <v/>
      </c>
      <c r="I1287" s="184"/>
      <c r="J1287" s="932">
        <f t="shared" si="1"/>
        <v>0</v>
      </c>
      <c r="K1287" s="932">
        <f t="shared" si="2"/>
        <v>0</v>
      </c>
      <c r="L1287" s="938" t="str">
        <f t="array" ref="L1287">iferror(index('Internal Staffing Calculator'!F$8:F23500,match($F1287,'Internal Staffing Calculator'!$E$8:$E23500,0),0),"")</f>
        <v/>
      </c>
    </row>
    <row r="1288">
      <c r="A1288" s="454"/>
      <c r="B1288" s="927"/>
      <c r="C1288" s="580"/>
      <c r="D1288" s="939"/>
      <c r="E1288" s="940"/>
      <c r="F1288" s="941"/>
      <c r="G1288" s="937" t="str">
        <f t="array" ref="G1288">xlookup(F1288,'Internal Staffing Calculator'!E:E,'Internal Staffing Calculator'!C:C,"")</f>
        <v/>
      </c>
      <c r="H1288" s="932" t="str">
        <f t="array" ref="H1288">if(F1288&lt;&gt;"", iferror(index('Internal Staffing Calculator'!B$8:B23500,match(F1288,'Internal Staffing Calculator'!E$8:E23500,0)), "Not In Budget"),"")</f>
        <v/>
      </c>
      <c r="I1288" s="184"/>
      <c r="J1288" s="932">
        <f t="shared" si="1"/>
        <v>0</v>
      </c>
      <c r="K1288" s="932">
        <f t="shared" si="2"/>
        <v>0</v>
      </c>
      <c r="L1288" s="938" t="str">
        <f t="array" ref="L1288">iferror(index('Internal Staffing Calculator'!F$8:F23500,match($F1288,'Internal Staffing Calculator'!$E$8:$E23500,0),0),"")</f>
        <v/>
      </c>
    </row>
    <row r="1289">
      <c r="A1289" s="454"/>
      <c r="B1289" s="927"/>
      <c r="C1289" s="580"/>
      <c r="D1289" s="939"/>
      <c r="E1289" s="940"/>
      <c r="F1289" s="941"/>
      <c r="G1289" s="937" t="str">
        <f t="array" ref="G1289">xlookup(F1289,'Internal Staffing Calculator'!E:E,'Internal Staffing Calculator'!C:C,"")</f>
        <v/>
      </c>
      <c r="H1289" s="932" t="str">
        <f t="array" ref="H1289">if(F1289&lt;&gt;"", iferror(index('Internal Staffing Calculator'!B$8:B23500,match(F1289,'Internal Staffing Calculator'!E$8:E23500,0)), "Not In Budget"),"")</f>
        <v/>
      </c>
      <c r="I1289" s="184"/>
      <c r="J1289" s="932">
        <f t="shared" si="1"/>
        <v>0</v>
      </c>
      <c r="K1289" s="932">
        <f t="shared" si="2"/>
        <v>0</v>
      </c>
      <c r="L1289" s="938" t="str">
        <f t="array" ref="L1289">iferror(index('Internal Staffing Calculator'!F$8:F23500,match($F1289,'Internal Staffing Calculator'!$E$8:$E23500,0),0),"")</f>
        <v/>
      </c>
    </row>
    <row r="1290">
      <c r="A1290" s="454"/>
      <c r="B1290" s="927"/>
      <c r="C1290" s="580"/>
      <c r="D1290" s="939"/>
      <c r="E1290" s="940"/>
      <c r="F1290" s="941"/>
      <c r="G1290" s="937" t="str">
        <f t="array" ref="G1290">xlookup(F1290,'Internal Staffing Calculator'!E:E,'Internal Staffing Calculator'!C:C,"")</f>
        <v/>
      </c>
      <c r="H1290" s="932" t="str">
        <f t="array" ref="H1290">if(F1290&lt;&gt;"", iferror(index('Internal Staffing Calculator'!B$8:B23500,match(F1290,'Internal Staffing Calculator'!E$8:E23500,0)), "Not In Budget"),"")</f>
        <v/>
      </c>
      <c r="I1290" s="184"/>
      <c r="J1290" s="932">
        <f t="shared" si="1"/>
        <v>0</v>
      </c>
      <c r="K1290" s="932">
        <f t="shared" si="2"/>
        <v>0</v>
      </c>
      <c r="L1290" s="938" t="str">
        <f t="array" ref="L1290">iferror(index('Internal Staffing Calculator'!F$8:F23500,match($F1290,'Internal Staffing Calculator'!$E$8:$E23500,0),0),"")</f>
        <v/>
      </c>
    </row>
    <row r="1291">
      <c r="A1291" s="454"/>
      <c r="B1291" s="927"/>
      <c r="C1291" s="580"/>
      <c r="D1291" s="939"/>
      <c r="E1291" s="940"/>
      <c r="F1291" s="941"/>
      <c r="G1291" s="937" t="str">
        <f t="array" ref="G1291">xlookup(F1291,'Internal Staffing Calculator'!E:E,'Internal Staffing Calculator'!C:C,"")</f>
        <v/>
      </c>
      <c r="H1291" s="932" t="str">
        <f t="array" ref="H1291">if(F1291&lt;&gt;"", iferror(index('Internal Staffing Calculator'!B$8:B23500,match(F1291,'Internal Staffing Calculator'!E$8:E23500,0)), "Not In Budget"),"")</f>
        <v/>
      </c>
      <c r="I1291" s="184"/>
      <c r="J1291" s="932">
        <f t="shared" si="1"/>
        <v>0</v>
      </c>
      <c r="K1291" s="932">
        <f t="shared" si="2"/>
        <v>0</v>
      </c>
      <c r="L1291" s="938" t="str">
        <f t="array" ref="L1291">iferror(index('Internal Staffing Calculator'!F$8:F23500,match($F1291,'Internal Staffing Calculator'!$E$8:$E23500,0),0),"")</f>
        <v/>
      </c>
    </row>
    <row r="1292">
      <c r="A1292" s="454"/>
      <c r="B1292" s="927"/>
      <c r="C1292" s="580"/>
      <c r="D1292" s="939"/>
      <c r="E1292" s="940"/>
      <c r="F1292" s="941"/>
      <c r="G1292" s="937" t="str">
        <f t="array" ref="G1292">xlookup(F1292,'Internal Staffing Calculator'!E:E,'Internal Staffing Calculator'!C:C,"")</f>
        <v/>
      </c>
      <c r="H1292" s="932" t="str">
        <f t="array" ref="H1292">if(F1292&lt;&gt;"", iferror(index('Internal Staffing Calculator'!B$8:B23500,match(F1292,'Internal Staffing Calculator'!E$8:E23500,0)), "Not In Budget"),"")</f>
        <v/>
      </c>
      <c r="I1292" s="184"/>
      <c r="J1292" s="932">
        <f t="shared" si="1"/>
        <v>0</v>
      </c>
      <c r="K1292" s="932">
        <f t="shared" si="2"/>
        <v>0</v>
      </c>
      <c r="L1292" s="938" t="str">
        <f t="array" ref="L1292">iferror(index('Internal Staffing Calculator'!F$8:F23500,match($F1292,'Internal Staffing Calculator'!$E$8:$E23500,0),0),"")</f>
        <v/>
      </c>
    </row>
    <row r="1293">
      <c r="A1293" s="454"/>
      <c r="B1293" s="927"/>
      <c r="C1293" s="580"/>
      <c r="D1293" s="939"/>
      <c r="E1293" s="940"/>
      <c r="F1293" s="941"/>
      <c r="G1293" s="937" t="str">
        <f t="array" ref="G1293">xlookup(F1293,'Internal Staffing Calculator'!E:E,'Internal Staffing Calculator'!C:C,"")</f>
        <v/>
      </c>
      <c r="H1293" s="932" t="str">
        <f t="array" ref="H1293">if(F1293&lt;&gt;"", iferror(index('Internal Staffing Calculator'!B$8:B23500,match(F1293,'Internal Staffing Calculator'!E$8:E23500,0)), "Not In Budget"),"")</f>
        <v/>
      </c>
      <c r="I1293" s="184"/>
      <c r="J1293" s="932">
        <f t="shared" si="1"/>
        <v>0</v>
      </c>
      <c r="K1293" s="932">
        <f t="shared" si="2"/>
        <v>0</v>
      </c>
      <c r="L1293" s="938" t="str">
        <f t="array" ref="L1293">iferror(index('Internal Staffing Calculator'!F$8:F23500,match($F1293,'Internal Staffing Calculator'!$E$8:$E23500,0),0),"")</f>
        <v/>
      </c>
    </row>
    <row r="1294">
      <c r="A1294" s="454"/>
      <c r="B1294" s="927"/>
      <c r="C1294" s="580"/>
      <c r="D1294" s="939"/>
      <c r="E1294" s="940"/>
      <c r="F1294" s="941"/>
      <c r="G1294" s="937" t="str">
        <f t="array" ref="G1294">xlookup(F1294,'Internal Staffing Calculator'!E:E,'Internal Staffing Calculator'!C:C,"")</f>
        <v/>
      </c>
      <c r="H1294" s="932" t="str">
        <f t="array" ref="H1294">if(F1294&lt;&gt;"", iferror(index('Internal Staffing Calculator'!B$8:B23500,match(F1294,'Internal Staffing Calculator'!E$8:E23500,0)), "Not In Budget"),"")</f>
        <v/>
      </c>
      <c r="I1294" s="184"/>
      <c r="J1294" s="932">
        <f t="shared" si="1"/>
        <v>0</v>
      </c>
      <c r="K1294" s="932">
        <f t="shared" si="2"/>
        <v>0</v>
      </c>
      <c r="L1294" s="938" t="str">
        <f t="array" ref="L1294">iferror(index('Internal Staffing Calculator'!F$8:F23500,match($F1294,'Internal Staffing Calculator'!$E$8:$E23500,0),0),"")</f>
        <v/>
      </c>
    </row>
    <row r="1295">
      <c r="A1295" s="454"/>
      <c r="B1295" s="927"/>
      <c r="C1295" s="580"/>
      <c r="D1295" s="939"/>
      <c r="E1295" s="940"/>
      <c r="F1295" s="941"/>
      <c r="G1295" s="937" t="str">
        <f t="array" ref="G1295">xlookup(F1295,'Internal Staffing Calculator'!E:E,'Internal Staffing Calculator'!C:C,"")</f>
        <v/>
      </c>
      <c r="H1295" s="932" t="str">
        <f t="array" ref="H1295">if(F1295&lt;&gt;"", iferror(index('Internal Staffing Calculator'!B$8:B23500,match(F1295,'Internal Staffing Calculator'!E$8:E23500,0)), "Not In Budget"),"")</f>
        <v/>
      </c>
      <c r="I1295" s="184"/>
      <c r="J1295" s="932">
        <f t="shared" si="1"/>
        <v>0</v>
      </c>
      <c r="K1295" s="932">
        <f t="shared" si="2"/>
        <v>0</v>
      </c>
      <c r="L1295" s="938" t="str">
        <f t="array" ref="L1295">iferror(index('Internal Staffing Calculator'!F$8:F23500,match($F1295,'Internal Staffing Calculator'!$E$8:$E23500,0),0),"")</f>
        <v/>
      </c>
    </row>
    <row r="1296">
      <c r="A1296" s="454"/>
      <c r="B1296" s="927"/>
      <c r="C1296" s="580"/>
      <c r="D1296" s="939"/>
      <c r="E1296" s="940"/>
      <c r="F1296" s="941"/>
      <c r="G1296" s="937" t="str">
        <f t="array" ref="G1296">xlookup(F1296,'Internal Staffing Calculator'!E:E,'Internal Staffing Calculator'!C:C,"")</f>
        <v/>
      </c>
      <c r="H1296" s="932" t="str">
        <f t="array" ref="H1296">if(F1296&lt;&gt;"", iferror(index('Internal Staffing Calculator'!B$8:B23500,match(F1296,'Internal Staffing Calculator'!E$8:E23500,0)), "Not In Budget"),"")</f>
        <v/>
      </c>
      <c r="I1296" s="184"/>
      <c r="J1296" s="932">
        <f t="shared" si="1"/>
        <v>0</v>
      </c>
      <c r="K1296" s="932">
        <f t="shared" si="2"/>
        <v>0</v>
      </c>
      <c r="L1296" s="938" t="str">
        <f t="array" ref="L1296">iferror(index('Internal Staffing Calculator'!F$8:F23500,match($F1296,'Internal Staffing Calculator'!$E$8:$E23500,0),0),"")</f>
        <v/>
      </c>
    </row>
    <row r="1297">
      <c r="A1297" s="454"/>
      <c r="B1297" s="927"/>
      <c r="C1297" s="580"/>
      <c r="D1297" s="939"/>
      <c r="E1297" s="940"/>
      <c r="F1297" s="941"/>
      <c r="G1297" s="937" t="str">
        <f t="array" ref="G1297">xlookup(F1297,'Internal Staffing Calculator'!E:E,'Internal Staffing Calculator'!C:C,"")</f>
        <v/>
      </c>
      <c r="H1297" s="932" t="str">
        <f t="array" ref="H1297">if(F1297&lt;&gt;"", iferror(index('Internal Staffing Calculator'!B$8:B23500,match(F1297,'Internal Staffing Calculator'!E$8:E23500,0)), "Not In Budget"),"")</f>
        <v/>
      </c>
      <c r="I1297" s="184"/>
      <c r="J1297" s="932">
        <f t="shared" si="1"/>
        <v>0</v>
      </c>
      <c r="K1297" s="932">
        <f t="shared" si="2"/>
        <v>0</v>
      </c>
      <c r="L1297" s="938" t="str">
        <f t="array" ref="L1297">iferror(index('Internal Staffing Calculator'!F$8:F23500,match($F1297,'Internal Staffing Calculator'!$E$8:$E23500,0),0),"")</f>
        <v/>
      </c>
    </row>
    <row r="1298">
      <c r="A1298" s="454"/>
      <c r="B1298" s="927"/>
      <c r="C1298" s="580"/>
      <c r="D1298" s="939"/>
      <c r="E1298" s="940"/>
      <c r="F1298" s="941"/>
      <c r="G1298" s="937" t="str">
        <f t="array" ref="G1298">xlookup(F1298,'Internal Staffing Calculator'!E:E,'Internal Staffing Calculator'!C:C,"")</f>
        <v/>
      </c>
      <c r="H1298" s="932" t="str">
        <f t="array" ref="H1298">if(F1298&lt;&gt;"", iferror(index('Internal Staffing Calculator'!B$8:B23500,match(F1298,'Internal Staffing Calculator'!E$8:E23500,0)), "Not In Budget"),"")</f>
        <v/>
      </c>
      <c r="I1298" s="184"/>
      <c r="J1298" s="932">
        <f t="shared" si="1"/>
        <v>0</v>
      </c>
      <c r="K1298" s="932">
        <f t="shared" si="2"/>
        <v>0</v>
      </c>
      <c r="L1298" s="938" t="str">
        <f t="array" ref="L1298">iferror(index('Internal Staffing Calculator'!F$8:F23500,match($F1298,'Internal Staffing Calculator'!$E$8:$E23500,0),0),"")</f>
        <v/>
      </c>
    </row>
    <row r="1299">
      <c r="A1299" s="454"/>
      <c r="B1299" s="927"/>
      <c r="C1299" s="580"/>
      <c r="D1299" s="939"/>
      <c r="E1299" s="940"/>
      <c r="F1299" s="941"/>
      <c r="G1299" s="937" t="str">
        <f t="array" ref="G1299">xlookup(F1299,'Internal Staffing Calculator'!E:E,'Internal Staffing Calculator'!C:C,"")</f>
        <v/>
      </c>
      <c r="H1299" s="932" t="str">
        <f t="array" ref="H1299">if(F1299&lt;&gt;"", iferror(index('Internal Staffing Calculator'!B$8:B23500,match(F1299,'Internal Staffing Calculator'!E$8:E23500,0)), "Not In Budget"),"")</f>
        <v/>
      </c>
      <c r="I1299" s="184"/>
      <c r="J1299" s="932">
        <f t="shared" si="1"/>
        <v>0</v>
      </c>
      <c r="K1299" s="932">
        <f t="shared" si="2"/>
        <v>0</v>
      </c>
      <c r="L1299" s="938" t="str">
        <f t="array" ref="L1299">iferror(index('Internal Staffing Calculator'!F$8:F23500,match($F1299,'Internal Staffing Calculator'!$E$8:$E23500,0),0),"")</f>
        <v/>
      </c>
    </row>
    <row r="1300">
      <c r="A1300" s="454"/>
      <c r="B1300" s="927"/>
      <c r="C1300" s="580"/>
      <c r="D1300" s="939"/>
      <c r="E1300" s="940"/>
      <c r="F1300" s="941"/>
      <c r="G1300" s="937" t="str">
        <f t="array" ref="G1300">xlookup(F1300,'Internal Staffing Calculator'!E:E,'Internal Staffing Calculator'!C:C,"")</f>
        <v/>
      </c>
      <c r="H1300" s="932" t="str">
        <f t="array" ref="H1300">if(F1300&lt;&gt;"", iferror(index('Internal Staffing Calculator'!B$8:B23500,match(F1300,'Internal Staffing Calculator'!E$8:E23500,0)), "Not In Budget"),"")</f>
        <v/>
      </c>
      <c r="I1300" s="184"/>
      <c r="J1300" s="932">
        <f t="shared" si="1"/>
        <v>0</v>
      </c>
      <c r="K1300" s="932">
        <f t="shared" si="2"/>
        <v>0</v>
      </c>
      <c r="L1300" s="938" t="str">
        <f t="array" ref="L1300">iferror(index('Internal Staffing Calculator'!F$8:F23500,match($F1300,'Internal Staffing Calculator'!$E$8:$E23500,0),0),"")</f>
        <v/>
      </c>
    </row>
    <row r="1301">
      <c r="A1301" s="454"/>
      <c r="B1301" s="927"/>
      <c r="C1301" s="580"/>
      <c r="D1301" s="939"/>
      <c r="E1301" s="940"/>
      <c r="F1301" s="941"/>
      <c r="G1301" s="937" t="str">
        <f t="array" ref="G1301">xlookup(F1301,'Internal Staffing Calculator'!E:E,'Internal Staffing Calculator'!C:C,"")</f>
        <v/>
      </c>
      <c r="H1301" s="932" t="str">
        <f t="array" ref="H1301">if(F1301&lt;&gt;"", iferror(index('Internal Staffing Calculator'!B$8:B23500,match(F1301,'Internal Staffing Calculator'!E$8:E23500,0)), "Not In Budget"),"")</f>
        <v/>
      </c>
      <c r="I1301" s="184"/>
      <c r="J1301" s="932">
        <f t="shared" si="1"/>
        <v>0</v>
      </c>
      <c r="K1301" s="932">
        <f t="shared" si="2"/>
        <v>0</v>
      </c>
      <c r="L1301" s="938" t="str">
        <f t="array" ref="L1301">iferror(index('Internal Staffing Calculator'!F$8:F23500,match($F1301,'Internal Staffing Calculator'!$E$8:$E23500,0),0),"")</f>
        <v/>
      </c>
    </row>
    <row r="1302">
      <c r="A1302" s="454"/>
      <c r="B1302" s="927"/>
      <c r="C1302" s="580"/>
      <c r="D1302" s="939"/>
      <c r="E1302" s="940"/>
      <c r="F1302" s="941"/>
      <c r="G1302" s="937" t="str">
        <f t="array" ref="G1302">xlookup(F1302,'Internal Staffing Calculator'!E:E,'Internal Staffing Calculator'!C:C,"")</f>
        <v/>
      </c>
      <c r="H1302" s="932" t="str">
        <f t="array" ref="H1302">if(F1302&lt;&gt;"", iferror(index('Internal Staffing Calculator'!B$8:B23500,match(F1302,'Internal Staffing Calculator'!E$8:E23500,0)), "Not In Budget"),"")</f>
        <v/>
      </c>
      <c r="I1302" s="184"/>
      <c r="J1302" s="932">
        <f t="shared" si="1"/>
        <v>0</v>
      </c>
      <c r="K1302" s="932">
        <f t="shared" si="2"/>
        <v>0</v>
      </c>
      <c r="L1302" s="938" t="str">
        <f t="array" ref="L1302">iferror(index('Internal Staffing Calculator'!F$8:F23500,match($F1302,'Internal Staffing Calculator'!$E$8:$E23500,0),0),"")</f>
        <v/>
      </c>
    </row>
    <row r="1303">
      <c r="A1303" s="454"/>
      <c r="B1303" s="927"/>
      <c r="C1303" s="580"/>
      <c r="D1303" s="939"/>
      <c r="E1303" s="940"/>
      <c r="F1303" s="941"/>
      <c r="G1303" s="937" t="str">
        <f t="array" ref="G1303">xlookup(F1303,'Internal Staffing Calculator'!E:E,'Internal Staffing Calculator'!C:C,"")</f>
        <v/>
      </c>
      <c r="H1303" s="932" t="str">
        <f t="array" ref="H1303">if(F1303&lt;&gt;"", iferror(index('Internal Staffing Calculator'!B$8:B23500,match(F1303,'Internal Staffing Calculator'!E$8:E23500,0)), "Not In Budget"),"")</f>
        <v/>
      </c>
      <c r="I1303" s="184"/>
      <c r="J1303" s="932">
        <f t="shared" si="1"/>
        <v>0</v>
      </c>
      <c r="K1303" s="932">
        <f t="shared" si="2"/>
        <v>0</v>
      </c>
      <c r="L1303" s="938" t="str">
        <f t="array" ref="L1303">iferror(index('Internal Staffing Calculator'!F$8:F23500,match($F1303,'Internal Staffing Calculator'!$E$8:$E23500,0),0),"")</f>
        <v/>
      </c>
    </row>
    <row r="1304">
      <c r="A1304" s="454"/>
      <c r="B1304" s="927"/>
      <c r="C1304" s="580"/>
      <c r="D1304" s="939"/>
      <c r="E1304" s="940"/>
      <c r="F1304" s="941"/>
      <c r="G1304" s="937" t="str">
        <f t="array" ref="G1304">xlookup(F1304,'Internal Staffing Calculator'!E:E,'Internal Staffing Calculator'!C:C,"")</f>
        <v/>
      </c>
      <c r="H1304" s="932" t="str">
        <f t="array" ref="H1304">if(F1304&lt;&gt;"", iferror(index('Internal Staffing Calculator'!B$8:B23500,match(F1304,'Internal Staffing Calculator'!E$8:E23500,0)), "Not In Budget"),"")</f>
        <v/>
      </c>
      <c r="I1304" s="184"/>
      <c r="J1304" s="932">
        <f t="shared" si="1"/>
        <v>0</v>
      </c>
      <c r="K1304" s="932">
        <f t="shared" si="2"/>
        <v>0</v>
      </c>
      <c r="L1304" s="938" t="str">
        <f t="array" ref="L1304">iferror(index('Internal Staffing Calculator'!F$8:F23500,match($F1304,'Internal Staffing Calculator'!$E$8:$E23500,0),0),"")</f>
        <v/>
      </c>
    </row>
    <row r="1305">
      <c r="A1305" s="454"/>
      <c r="B1305" s="927"/>
      <c r="C1305" s="580"/>
      <c r="D1305" s="939"/>
      <c r="E1305" s="940"/>
      <c r="F1305" s="941"/>
      <c r="G1305" s="937" t="str">
        <f t="array" ref="G1305">xlookup(F1305,'Internal Staffing Calculator'!E:E,'Internal Staffing Calculator'!C:C,"")</f>
        <v/>
      </c>
      <c r="H1305" s="932" t="str">
        <f t="array" ref="H1305">if(F1305&lt;&gt;"", iferror(index('Internal Staffing Calculator'!B$8:B23500,match(F1305,'Internal Staffing Calculator'!E$8:E23500,0)), "Not In Budget"),"")</f>
        <v/>
      </c>
      <c r="I1305" s="184"/>
      <c r="J1305" s="932">
        <f t="shared" si="1"/>
        <v>0</v>
      </c>
      <c r="K1305" s="932">
        <f t="shared" si="2"/>
        <v>0</v>
      </c>
      <c r="L1305" s="938" t="str">
        <f t="array" ref="L1305">iferror(index('Internal Staffing Calculator'!F$8:F23500,match($F1305,'Internal Staffing Calculator'!$E$8:$E23500,0),0),"")</f>
        <v/>
      </c>
    </row>
    <row r="1306">
      <c r="A1306" s="454"/>
      <c r="B1306" s="927"/>
      <c r="C1306" s="580"/>
      <c r="D1306" s="939"/>
      <c r="E1306" s="940"/>
      <c r="F1306" s="941"/>
      <c r="G1306" s="937" t="str">
        <f t="array" ref="G1306">xlookup(F1306,'Internal Staffing Calculator'!E:E,'Internal Staffing Calculator'!C:C,"")</f>
        <v/>
      </c>
      <c r="H1306" s="932" t="str">
        <f t="array" ref="H1306">if(F1306&lt;&gt;"", iferror(index('Internal Staffing Calculator'!B$8:B23500,match(F1306,'Internal Staffing Calculator'!E$8:E23500,0)), "Not In Budget"),"")</f>
        <v/>
      </c>
      <c r="I1306" s="184"/>
      <c r="J1306" s="932">
        <f t="shared" si="1"/>
        <v>0</v>
      </c>
      <c r="K1306" s="932">
        <f t="shared" si="2"/>
        <v>0</v>
      </c>
      <c r="L1306" s="938" t="str">
        <f t="array" ref="L1306">iferror(index('Internal Staffing Calculator'!F$8:F23500,match($F1306,'Internal Staffing Calculator'!$E$8:$E23500,0),0),"")</f>
        <v/>
      </c>
    </row>
    <row r="1307">
      <c r="A1307" s="454"/>
      <c r="B1307" s="927"/>
      <c r="C1307" s="580"/>
      <c r="D1307" s="939"/>
      <c r="E1307" s="940"/>
      <c r="F1307" s="941"/>
      <c r="G1307" s="937" t="str">
        <f t="array" ref="G1307">xlookup(F1307,'Internal Staffing Calculator'!E:E,'Internal Staffing Calculator'!C:C,"")</f>
        <v/>
      </c>
      <c r="H1307" s="932" t="str">
        <f t="array" ref="H1307">if(F1307&lt;&gt;"", iferror(index('Internal Staffing Calculator'!B$8:B23500,match(F1307,'Internal Staffing Calculator'!E$8:E23500,0)), "Not In Budget"),"")</f>
        <v/>
      </c>
      <c r="I1307" s="184"/>
      <c r="J1307" s="932">
        <f t="shared" si="1"/>
        <v>0</v>
      </c>
      <c r="K1307" s="932">
        <f t="shared" si="2"/>
        <v>0</v>
      </c>
      <c r="L1307" s="938" t="str">
        <f t="array" ref="L1307">iferror(index('Internal Staffing Calculator'!F$8:F23500,match($F1307,'Internal Staffing Calculator'!$E$8:$E23500,0),0),"")</f>
        <v/>
      </c>
    </row>
    <row r="1308">
      <c r="A1308" s="454"/>
      <c r="B1308" s="927"/>
      <c r="C1308" s="580"/>
      <c r="D1308" s="939"/>
      <c r="E1308" s="940"/>
      <c r="F1308" s="941"/>
      <c r="G1308" s="937" t="str">
        <f t="array" ref="G1308">xlookup(F1308,'Internal Staffing Calculator'!E:E,'Internal Staffing Calculator'!C:C,"")</f>
        <v/>
      </c>
      <c r="H1308" s="932" t="str">
        <f t="array" ref="H1308">if(F1308&lt;&gt;"", iferror(index('Internal Staffing Calculator'!B$8:B23500,match(F1308,'Internal Staffing Calculator'!E$8:E23500,0)), "Not In Budget"),"")</f>
        <v/>
      </c>
      <c r="I1308" s="184"/>
      <c r="J1308" s="932">
        <f t="shared" si="1"/>
        <v>0</v>
      </c>
      <c r="K1308" s="932">
        <f t="shared" si="2"/>
        <v>0</v>
      </c>
      <c r="L1308" s="938" t="str">
        <f t="array" ref="L1308">iferror(index('Internal Staffing Calculator'!F$8:F23500,match($F1308,'Internal Staffing Calculator'!$E$8:$E23500,0),0),"")</f>
        <v/>
      </c>
    </row>
    <row r="1309">
      <c r="A1309" s="454"/>
      <c r="B1309" s="927"/>
      <c r="C1309" s="580"/>
      <c r="D1309" s="939"/>
      <c r="E1309" s="940"/>
      <c r="F1309" s="941"/>
      <c r="G1309" s="937" t="str">
        <f t="array" ref="G1309">xlookup(F1309,'Internal Staffing Calculator'!E:E,'Internal Staffing Calculator'!C:C,"")</f>
        <v/>
      </c>
      <c r="H1309" s="932" t="str">
        <f t="array" ref="H1309">if(F1309&lt;&gt;"", iferror(index('Internal Staffing Calculator'!B$8:B23500,match(F1309,'Internal Staffing Calculator'!E$8:E23500,0)), "Not In Budget"),"")</f>
        <v/>
      </c>
      <c r="I1309" s="184"/>
      <c r="J1309" s="932">
        <f t="shared" si="1"/>
        <v>0</v>
      </c>
      <c r="K1309" s="932">
        <f t="shared" si="2"/>
        <v>0</v>
      </c>
      <c r="L1309" s="938" t="str">
        <f t="array" ref="L1309">iferror(index('Internal Staffing Calculator'!F$8:F23500,match($F1309,'Internal Staffing Calculator'!$E$8:$E23500,0),0),"")</f>
        <v/>
      </c>
    </row>
    <row r="1310">
      <c r="A1310" s="454"/>
      <c r="B1310" s="927"/>
      <c r="C1310" s="580"/>
      <c r="D1310" s="939"/>
      <c r="E1310" s="940"/>
      <c r="F1310" s="941"/>
      <c r="G1310" s="937" t="str">
        <f t="array" ref="G1310">xlookup(F1310,'Internal Staffing Calculator'!E:E,'Internal Staffing Calculator'!C:C,"")</f>
        <v/>
      </c>
      <c r="H1310" s="932" t="str">
        <f t="array" ref="H1310">if(F1310&lt;&gt;"", iferror(index('Internal Staffing Calculator'!B$8:B23500,match(F1310,'Internal Staffing Calculator'!E$8:E23500,0)), "Not In Budget"),"")</f>
        <v/>
      </c>
      <c r="I1310" s="184"/>
      <c r="J1310" s="932">
        <f t="shared" si="1"/>
        <v>0</v>
      </c>
      <c r="K1310" s="932">
        <f t="shared" si="2"/>
        <v>0</v>
      </c>
      <c r="L1310" s="938" t="str">
        <f t="array" ref="L1310">iferror(index('Internal Staffing Calculator'!F$8:F23500,match($F1310,'Internal Staffing Calculator'!$E$8:$E23500,0),0),"")</f>
        <v/>
      </c>
    </row>
    <row r="1311">
      <c r="A1311" s="454"/>
      <c r="B1311" s="927"/>
      <c r="C1311" s="580"/>
      <c r="D1311" s="939"/>
      <c r="E1311" s="940"/>
      <c r="F1311" s="941"/>
      <c r="G1311" s="937" t="str">
        <f t="array" ref="G1311">xlookup(F1311,'Internal Staffing Calculator'!E:E,'Internal Staffing Calculator'!C:C,"")</f>
        <v/>
      </c>
      <c r="H1311" s="932" t="str">
        <f t="array" ref="H1311">if(F1311&lt;&gt;"", iferror(index('Internal Staffing Calculator'!B$8:B23500,match(F1311,'Internal Staffing Calculator'!E$8:E23500,0)), "Not In Budget"),"")</f>
        <v/>
      </c>
      <c r="I1311" s="184"/>
      <c r="J1311" s="932">
        <f t="shared" si="1"/>
        <v>0</v>
      </c>
      <c r="K1311" s="932">
        <f t="shared" si="2"/>
        <v>0</v>
      </c>
      <c r="L1311" s="938" t="str">
        <f t="array" ref="L1311">iferror(index('Internal Staffing Calculator'!F$8:F23500,match($F1311,'Internal Staffing Calculator'!$E$8:$E23500,0),0),"")</f>
        <v/>
      </c>
    </row>
    <row r="1312">
      <c r="A1312" s="454"/>
      <c r="B1312" s="927"/>
      <c r="C1312" s="580"/>
      <c r="D1312" s="939"/>
      <c r="E1312" s="940"/>
      <c r="F1312" s="941"/>
      <c r="G1312" s="937" t="str">
        <f t="array" ref="G1312">xlookup(F1312,'Internal Staffing Calculator'!E:E,'Internal Staffing Calculator'!C:C,"")</f>
        <v/>
      </c>
      <c r="H1312" s="932" t="str">
        <f t="array" ref="H1312">if(F1312&lt;&gt;"", iferror(index('Internal Staffing Calculator'!B$8:B23500,match(F1312,'Internal Staffing Calculator'!E$8:E23500,0)), "Not In Budget"),"")</f>
        <v/>
      </c>
      <c r="I1312" s="184"/>
      <c r="J1312" s="932">
        <f t="shared" si="1"/>
        <v>0</v>
      </c>
      <c r="K1312" s="932">
        <f t="shared" si="2"/>
        <v>0</v>
      </c>
      <c r="L1312" s="938" t="str">
        <f t="array" ref="L1312">iferror(index('Internal Staffing Calculator'!F$8:F23500,match($F1312,'Internal Staffing Calculator'!$E$8:$E23500,0),0),"")</f>
        <v/>
      </c>
    </row>
    <row r="1313">
      <c r="A1313" s="454"/>
      <c r="B1313" s="927"/>
      <c r="C1313" s="580"/>
      <c r="D1313" s="939"/>
      <c r="E1313" s="940"/>
      <c r="F1313" s="941"/>
      <c r="G1313" s="937" t="str">
        <f t="array" ref="G1313">xlookup(F1313,'Internal Staffing Calculator'!E:E,'Internal Staffing Calculator'!C:C,"")</f>
        <v/>
      </c>
      <c r="H1313" s="932" t="str">
        <f t="array" ref="H1313">if(F1313&lt;&gt;"", iferror(index('Internal Staffing Calculator'!B$8:B23500,match(F1313,'Internal Staffing Calculator'!E$8:E23500,0)), "Not In Budget"),"")</f>
        <v/>
      </c>
      <c r="I1313" s="184"/>
      <c r="J1313" s="932">
        <f t="shared" si="1"/>
        <v>0</v>
      </c>
      <c r="K1313" s="932">
        <f t="shared" si="2"/>
        <v>0</v>
      </c>
      <c r="L1313" s="938" t="str">
        <f t="array" ref="L1313">iferror(index('Internal Staffing Calculator'!F$8:F23500,match($F1313,'Internal Staffing Calculator'!$E$8:$E23500,0),0),"")</f>
        <v/>
      </c>
    </row>
    <row r="1314">
      <c r="A1314" s="454"/>
      <c r="B1314" s="927"/>
      <c r="C1314" s="580"/>
      <c r="D1314" s="939"/>
      <c r="E1314" s="940"/>
      <c r="F1314" s="941"/>
      <c r="G1314" s="937" t="str">
        <f t="array" ref="G1314">xlookup(F1314,'Internal Staffing Calculator'!E:E,'Internal Staffing Calculator'!C:C,"")</f>
        <v/>
      </c>
      <c r="H1314" s="932" t="str">
        <f t="array" ref="H1314">if(F1314&lt;&gt;"", iferror(index('Internal Staffing Calculator'!B$8:B23500,match(F1314,'Internal Staffing Calculator'!E$8:E23500,0)), "Not In Budget"),"")</f>
        <v/>
      </c>
      <c r="I1314" s="184"/>
      <c r="J1314" s="932">
        <f t="shared" si="1"/>
        <v>0</v>
      </c>
      <c r="K1314" s="932">
        <f t="shared" si="2"/>
        <v>0</v>
      </c>
      <c r="L1314" s="938" t="str">
        <f t="array" ref="L1314">iferror(index('Internal Staffing Calculator'!F$8:F23500,match($F1314,'Internal Staffing Calculator'!$E$8:$E23500,0),0),"")</f>
        <v/>
      </c>
    </row>
    <row r="1315">
      <c r="A1315" s="454"/>
      <c r="B1315" s="927"/>
      <c r="C1315" s="580"/>
      <c r="D1315" s="939"/>
      <c r="E1315" s="940"/>
      <c r="F1315" s="941"/>
      <c r="G1315" s="937" t="str">
        <f t="array" ref="G1315">xlookup(F1315,'Internal Staffing Calculator'!E:E,'Internal Staffing Calculator'!C:C,"")</f>
        <v/>
      </c>
      <c r="H1315" s="932" t="str">
        <f t="array" ref="H1315">if(F1315&lt;&gt;"", iferror(index('Internal Staffing Calculator'!B$8:B23500,match(F1315,'Internal Staffing Calculator'!E$8:E23500,0)), "Not In Budget"),"")</f>
        <v/>
      </c>
      <c r="I1315" s="184"/>
      <c r="J1315" s="932">
        <f t="shared" si="1"/>
        <v>0</v>
      </c>
      <c r="K1315" s="932">
        <f t="shared" si="2"/>
        <v>0</v>
      </c>
      <c r="L1315" s="938" t="str">
        <f t="array" ref="L1315">iferror(index('Internal Staffing Calculator'!F$8:F23500,match($F1315,'Internal Staffing Calculator'!$E$8:$E23500,0),0),"")</f>
        <v/>
      </c>
    </row>
    <row r="1316">
      <c r="A1316" s="454"/>
      <c r="B1316" s="927"/>
      <c r="C1316" s="580"/>
      <c r="D1316" s="939"/>
      <c r="E1316" s="940"/>
      <c r="F1316" s="941"/>
      <c r="G1316" s="937" t="str">
        <f t="array" ref="G1316">xlookup(F1316,'Internal Staffing Calculator'!E:E,'Internal Staffing Calculator'!C:C,"")</f>
        <v/>
      </c>
      <c r="H1316" s="932" t="str">
        <f t="array" ref="H1316">if(F1316&lt;&gt;"", iferror(index('Internal Staffing Calculator'!B$8:B23500,match(F1316,'Internal Staffing Calculator'!E$8:E23500,0)), "Not In Budget"),"")</f>
        <v/>
      </c>
      <c r="I1316" s="184"/>
      <c r="J1316" s="932">
        <f t="shared" si="1"/>
        <v>0</v>
      </c>
      <c r="K1316" s="932">
        <f t="shared" si="2"/>
        <v>0</v>
      </c>
      <c r="L1316" s="938" t="str">
        <f t="array" ref="L1316">iferror(index('Internal Staffing Calculator'!F$8:F23500,match($F1316,'Internal Staffing Calculator'!$E$8:$E23500,0),0),"")</f>
        <v/>
      </c>
    </row>
    <row r="1317">
      <c r="A1317" s="454"/>
      <c r="B1317" s="927"/>
      <c r="C1317" s="580"/>
      <c r="D1317" s="939"/>
      <c r="E1317" s="940"/>
      <c r="F1317" s="941"/>
      <c r="G1317" s="937" t="str">
        <f t="array" ref="G1317">xlookup(F1317,'Internal Staffing Calculator'!E:E,'Internal Staffing Calculator'!C:C,"")</f>
        <v/>
      </c>
      <c r="H1317" s="932" t="str">
        <f t="array" ref="H1317">if(F1317&lt;&gt;"", iferror(index('Internal Staffing Calculator'!B$8:B23500,match(F1317,'Internal Staffing Calculator'!E$8:E23500,0)), "Not In Budget"),"")</f>
        <v/>
      </c>
      <c r="I1317" s="184"/>
      <c r="J1317" s="932">
        <f t="shared" si="1"/>
        <v>0</v>
      </c>
      <c r="K1317" s="932">
        <f t="shared" si="2"/>
        <v>0</v>
      </c>
      <c r="L1317" s="938" t="str">
        <f t="array" ref="L1317">iferror(index('Internal Staffing Calculator'!F$8:F23500,match($F1317,'Internal Staffing Calculator'!$E$8:$E23500,0),0),"")</f>
        <v/>
      </c>
    </row>
    <row r="1318">
      <c r="A1318" s="454"/>
      <c r="B1318" s="927"/>
      <c r="C1318" s="580"/>
      <c r="D1318" s="939"/>
      <c r="E1318" s="940"/>
      <c r="F1318" s="941"/>
      <c r="G1318" s="937" t="str">
        <f t="array" ref="G1318">xlookup(F1318,'Internal Staffing Calculator'!E:E,'Internal Staffing Calculator'!C:C,"")</f>
        <v/>
      </c>
      <c r="H1318" s="932" t="str">
        <f t="array" ref="H1318">if(F1318&lt;&gt;"", iferror(index('Internal Staffing Calculator'!B$8:B23500,match(F1318,'Internal Staffing Calculator'!E$8:E23500,0)), "Not In Budget"),"")</f>
        <v/>
      </c>
      <c r="I1318" s="184"/>
      <c r="J1318" s="932">
        <f t="shared" si="1"/>
        <v>0</v>
      </c>
      <c r="K1318" s="932">
        <f t="shared" si="2"/>
        <v>0</v>
      </c>
      <c r="L1318" s="938" t="str">
        <f t="array" ref="L1318">iferror(index('Internal Staffing Calculator'!F$8:F23500,match($F1318,'Internal Staffing Calculator'!$E$8:$E23500,0),0),"")</f>
        <v/>
      </c>
    </row>
    <row r="1319">
      <c r="A1319" s="454"/>
      <c r="B1319" s="927"/>
      <c r="C1319" s="580"/>
      <c r="D1319" s="939"/>
      <c r="E1319" s="940"/>
      <c r="F1319" s="941"/>
      <c r="G1319" s="937" t="str">
        <f t="array" ref="G1319">xlookup(F1319,'Internal Staffing Calculator'!E:E,'Internal Staffing Calculator'!C:C,"")</f>
        <v/>
      </c>
      <c r="H1319" s="932" t="str">
        <f t="array" ref="H1319">if(F1319&lt;&gt;"", iferror(index('Internal Staffing Calculator'!B$8:B23500,match(F1319,'Internal Staffing Calculator'!E$8:E23500,0)), "Not In Budget"),"")</f>
        <v/>
      </c>
      <c r="I1319" s="184"/>
      <c r="J1319" s="932">
        <f t="shared" si="1"/>
        <v>0</v>
      </c>
      <c r="K1319" s="932">
        <f t="shared" si="2"/>
        <v>0</v>
      </c>
      <c r="L1319" s="938" t="str">
        <f t="array" ref="L1319">iferror(index('Internal Staffing Calculator'!F$8:F23500,match($F1319,'Internal Staffing Calculator'!$E$8:$E23500,0),0),"")</f>
        <v/>
      </c>
    </row>
    <row r="1320">
      <c r="A1320" s="454"/>
      <c r="B1320" s="927"/>
      <c r="C1320" s="580"/>
      <c r="D1320" s="939"/>
      <c r="E1320" s="940"/>
      <c r="F1320" s="941"/>
      <c r="G1320" s="937" t="str">
        <f t="array" ref="G1320">xlookup(F1320,'Internal Staffing Calculator'!E:E,'Internal Staffing Calculator'!C:C,"")</f>
        <v/>
      </c>
      <c r="H1320" s="932" t="str">
        <f t="array" ref="H1320">if(F1320&lt;&gt;"", iferror(index('Internal Staffing Calculator'!B$8:B23500,match(F1320,'Internal Staffing Calculator'!E$8:E23500,0)), "Not In Budget"),"")</f>
        <v/>
      </c>
      <c r="I1320" s="184"/>
      <c r="J1320" s="932">
        <f t="shared" si="1"/>
        <v>0</v>
      </c>
      <c r="K1320" s="932">
        <f t="shared" si="2"/>
        <v>0</v>
      </c>
      <c r="L1320" s="938" t="str">
        <f t="array" ref="L1320">iferror(index('Internal Staffing Calculator'!F$8:F23500,match($F1320,'Internal Staffing Calculator'!$E$8:$E23500,0),0),"")</f>
        <v/>
      </c>
    </row>
    <row r="1321">
      <c r="A1321" s="454"/>
      <c r="B1321" s="927"/>
      <c r="C1321" s="580"/>
      <c r="D1321" s="939"/>
      <c r="E1321" s="940"/>
      <c r="F1321" s="941"/>
      <c r="G1321" s="937" t="str">
        <f t="array" ref="G1321">xlookup(F1321,'Internal Staffing Calculator'!E:E,'Internal Staffing Calculator'!C:C,"")</f>
        <v/>
      </c>
      <c r="H1321" s="932" t="str">
        <f t="array" ref="H1321">if(F1321&lt;&gt;"", iferror(index('Internal Staffing Calculator'!B$8:B23500,match(F1321,'Internal Staffing Calculator'!E$8:E23500,0)), "Not In Budget"),"")</f>
        <v/>
      </c>
      <c r="I1321" s="184"/>
      <c r="J1321" s="932">
        <f t="shared" si="1"/>
        <v>0</v>
      </c>
      <c r="K1321" s="932">
        <f t="shared" si="2"/>
        <v>0</v>
      </c>
      <c r="L1321" s="938" t="str">
        <f t="array" ref="L1321">iferror(index('Internal Staffing Calculator'!F$8:F23500,match($F1321,'Internal Staffing Calculator'!$E$8:$E23500,0),0),"")</f>
        <v/>
      </c>
    </row>
    <row r="1322">
      <c r="A1322" s="454"/>
      <c r="B1322" s="927"/>
      <c r="C1322" s="580"/>
      <c r="D1322" s="939"/>
      <c r="E1322" s="940"/>
      <c r="F1322" s="941"/>
      <c r="G1322" s="937" t="str">
        <f t="array" ref="G1322">xlookup(F1322,'Internal Staffing Calculator'!E:E,'Internal Staffing Calculator'!C:C,"")</f>
        <v/>
      </c>
      <c r="H1322" s="932" t="str">
        <f t="array" ref="H1322">if(F1322&lt;&gt;"", iferror(index('Internal Staffing Calculator'!B$8:B23500,match(F1322,'Internal Staffing Calculator'!E$8:E23500,0)), "Not In Budget"),"")</f>
        <v/>
      </c>
      <c r="I1322" s="184"/>
      <c r="J1322" s="932">
        <f t="shared" si="1"/>
        <v>0</v>
      </c>
      <c r="K1322" s="932">
        <f t="shared" si="2"/>
        <v>0</v>
      </c>
      <c r="L1322" s="938" t="str">
        <f t="array" ref="L1322">iferror(index('Internal Staffing Calculator'!F$8:F23500,match($F1322,'Internal Staffing Calculator'!$E$8:$E23500,0),0),"")</f>
        <v/>
      </c>
    </row>
    <row r="1323">
      <c r="A1323" s="454"/>
      <c r="B1323" s="927"/>
      <c r="C1323" s="580"/>
      <c r="D1323" s="939"/>
      <c r="E1323" s="940"/>
      <c r="F1323" s="941"/>
      <c r="G1323" s="937" t="str">
        <f t="array" ref="G1323">xlookup(F1323,'Internal Staffing Calculator'!E:E,'Internal Staffing Calculator'!C:C,"")</f>
        <v/>
      </c>
      <c r="H1323" s="932" t="str">
        <f t="array" ref="H1323">if(F1323&lt;&gt;"", iferror(index('Internal Staffing Calculator'!B$8:B23500,match(F1323,'Internal Staffing Calculator'!E$8:E23500,0)), "Not In Budget"),"")</f>
        <v/>
      </c>
      <c r="I1323" s="184"/>
      <c r="J1323" s="932">
        <f t="shared" si="1"/>
        <v>0</v>
      </c>
      <c r="K1323" s="932">
        <f t="shared" si="2"/>
        <v>0</v>
      </c>
      <c r="L1323" s="938" t="str">
        <f t="array" ref="L1323">iferror(index('Internal Staffing Calculator'!F$8:F23500,match($F1323,'Internal Staffing Calculator'!$E$8:$E23500,0),0),"")</f>
        <v/>
      </c>
    </row>
    <row r="1324">
      <c r="A1324" s="454"/>
      <c r="B1324" s="927"/>
      <c r="C1324" s="580"/>
      <c r="D1324" s="939"/>
      <c r="E1324" s="940"/>
      <c r="F1324" s="941"/>
      <c r="G1324" s="937" t="str">
        <f t="array" ref="G1324">xlookup(F1324,'Internal Staffing Calculator'!E:E,'Internal Staffing Calculator'!C:C,"")</f>
        <v/>
      </c>
      <c r="H1324" s="932" t="str">
        <f t="array" ref="H1324">if(F1324&lt;&gt;"", iferror(index('Internal Staffing Calculator'!B$8:B23500,match(F1324,'Internal Staffing Calculator'!E$8:E23500,0)), "Not In Budget"),"")</f>
        <v/>
      </c>
      <c r="I1324" s="184"/>
      <c r="J1324" s="932">
        <f t="shared" si="1"/>
        <v>0</v>
      </c>
      <c r="K1324" s="932">
        <f t="shared" si="2"/>
        <v>0</v>
      </c>
      <c r="L1324" s="938" t="str">
        <f t="array" ref="L1324">iferror(index('Internal Staffing Calculator'!F$8:F23500,match($F1324,'Internal Staffing Calculator'!$E$8:$E23500,0),0),"")</f>
        <v/>
      </c>
    </row>
    <row r="1325">
      <c r="A1325" s="454"/>
      <c r="B1325" s="927"/>
      <c r="C1325" s="580"/>
      <c r="D1325" s="939"/>
      <c r="E1325" s="940"/>
      <c r="F1325" s="941"/>
      <c r="G1325" s="937" t="str">
        <f t="array" ref="G1325">xlookup(F1325,'Internal Staffing Calculator'!E:E,'Internal Staffing Calculator'!C:C,"")</f>
        <v/>
      </c>
      <c r="H1325" s="932" t="str">
        <f t="array" ref="H1325">if(F1325&lt;&gt;"", iferror(index('Internal Staffing Calculator'!B$8:B23500,match(F1325,'Internal Staffing Calculator'!E$8:E23500,0)), "Not In Budget"),"")</f>
        <v/>
      </c>
      <c r="I1325" s="184"/>
      <c r="J1325" s="932">
        <f t="shared" si="1"/>
        <v>0</v>
      </c>
      <c r="K1325" s="932">
        <f t="shared" si="2"/>
        <v>0</v>
      </c>
      <c r="L1325" s="938" t="str">
        <f t="array" ref="L1325">iferror(index('Internal Staffing Calculator'!F$8:F23500,match($F1325,'Internal Staffing Calculator'!$E$8:$E23500,0),0),"")</f>
        <v/>
      </c>
    </row>
    <row r="1326">
      <c r="A1326" s="454"/>
      <c r="B1326" s="927"/>
      <c r="C1326" s="580"/>
      <c r="D1326" s="939"/>
      <c r="E1326" s="940"/>
      <c r="F1326" s="941"/>
      <c r="G1326" s="937" t="str">
        <f t="array" ref="G1326">xlookup(F1326,'Internal Staffing Calculator'!E:E,'Internal Staffing Calculator'!C:C,"")</f>
        <v/>
      </c>
      <c r="H1326" s="932" t="str">
        <f t="array" ref="H1326">if(F1326&lt;&gt;"", iferror(index('Internal Staffing Calculator'!B$8:B23500,match(F1326,'Internal Staffing Calculator'!E$8:E23500,0)), "Not In Budget"),"")</f>
        <v/>
      </c>
      <c r="I1326" s="184"/>
      <c r="J1326" s="932">
        <f t="shared" si="1"/>
        <v>0</v>
      </c>
      <c r="K1326" s="932">
        <f t="shared" si="2"/>
        <v>0</v>
      </c>
      <c r="L1326" s="938" t="str">
        <f t="array" ref="L1326">iferror(index('Internal Staffing Calculator'!F$8:F23500,match($F1326,'Internal Staffing Calculator'!$E$8:$E23500,0),0),"")</f>
        <v/>
      </c>
    </row>
    <row r="1327">
      <c r="A1327" s="454"/>
      <c r="B1327" s="927"/>
      <c r="C1327" s="580"/>
      <c r="D1327" s="939"/>
      <c r="E1327" s="940"/>
      <c r="F1327" s="941"/>
      <c r="G1327" s="937" t="str">
        <f t="array" ref="G1327">xlookup(F1327,'Internal Staffing Calculator'!E:E,'Internal Staffing Calculator'!C:C,"")</f>
        <v/>
      </c>
      <c r="H1327" s="932" t="str">
        <f t="array" ref="H1327">if(F1327&lt;&gt;"", iferror(index('Internal Staffing Calculator'!B$8:B23500,match(F1327,'Internal Staffing Calculator'!E$8:E23500,0)), "Not In Budget"),"")</f>
        <v/>
      </c>
      <c r="I1327" s="184"/>
      <c r="J1327" s="932">
        <f t="shared" si="1"/>
        <v>0</v>
      </c>
      <c r="K1327" s="932">
        <f t="shared" si="2"/>
        <v>0</v>
      </c>
      <c r="L1327" s="938" t="str">
        <f t="array" ref="L1327">iferror(index('Internal Staffing Calculator'!F$8:F23500,match($F1327,'Internal Staffing Calculator'!$E$8:$E23500,0),0),"")</f>
        <v/>
      </c>
    </row>
    <row r="1328">
      <c r="A1328" s="454"/>
      <c r="B1328" s="927"/>
      <c r="C1328" s="580"/>
      <c r="D1328" s="939"/>
      <c r="E1328" s="940"/>
      <c r="F1328" s="941"/>
      <c r="G1328" s="937" t="str">
        <f t="array" ref="G1328">xlookup(F1328,'Internal Staffing Calculator'!E:E,'Internal Staffing Calculator'!C:C,"")</f>
        <v/>
      </c>
      <c r="H1328" s="932" t="str">
        <f t="array" ref="H1328">if(F1328&lt;&gt;"", iferror(index('Internal Staffing Calculator'!B$8:B23500,match(F1328,'Internal Staffing Calculator'!E$8:E23500,0)), "Not In Budget"),"")</f>
        <v/>
      </c>
      <c r="I1328" s="184"/>
      <c r="J1328" s="932">
        <f t="shared" si="1"/>
        <v>0</v>
      </c>
      <c r="K1328" s="932">
        <f t="shared" si="2"/>
        <v>0</v>
      </c>
      <c r="L1328" s="938" t="str">
        <f t="array" ref="L1328">iferror(index('Internal Staffing Calculator'!F$8:F23500,match($F1328,'Internal Staffing Calculator'!$E$8:$E23500,0),0),"")</f>
        <v/>
      </c>
    </row>
    <row r="1329">
      <c r="A1329" s="454"/>
      <c r="B1329" s="927"/>
      <c r="C1329" s="580"/>
      <c r="D1329" s="939"/>
      <c r="E1329" s="940"/>
      <c r="F1329" s="941"/>
      <c r="G1329" s="937" t="str">
        <f t="array" ref="G1329">xlookup(F1329,'Internal Staffing Calculator'!E:E,'Internal Staffing Calculator'!C:C,"")</f>
        <v/>
      </c>
      <c r="H1329" s="932" t="str">
        <f t="array" ref="H1329">if(F1329&lt;&gt;"", iferror(index('Internal Staffing Calculator'!B$8:B23500,match(F1329,'Internal Staffing Calculator'!E$8:E23500,0)), "Not In Budget"),"")</f>
        <v/>
      </c>
      <c r="I1329" s="184"/>
      <c r="J1329" s="932">
        <f t="shared" si="1"/>
        <v>0</v>
      </c>
      <c r="K1329" s="932">
        <f t="shared" si="2"/>
        <v>0</v>
      </c>
      <c r="L1329" s="938" t="str">
        <f t="array" ref="L1329">iferror(index('Internal Staffing Calculator'!F$8:F23500,match($F1329,'Internal Staffing Calculator'!$E$8:$E23500,0),0),"")</f>
        <v/>
      </c>
    </row>
    <row r="1330">
      <c r="A1330" s="454"/>
      <c r="B1330" s="927"/>
      <c r="C1330" s="580"/>
      <c r="D1330" s="939"/>
      <c r="E1330" s="940"/>
      <c r="F1330" s="941"/>
      <c r="G1330" s="937" t="str">
        <f t="array" ref="G1330">xlookup(F1330,'Internal Staffing Calculator'!E:E,'Internal Staffing Calculator'!C:C,"")</f>
        <v/>
      </c>
      <c r="H1330" s="932" t="str">
        <f t="array" ref="H1330">if(F1330&lt;&gt;"", iferror(index('Internal Staffing Calculator'!B$8:B23500,match(F1330,'Internal Staffing Calculator'!E$8:E23500,0)), "Not In Budget"),"")</f>
        <v/>
      </c>
      <c r="I1330" s="184"/>
      <c r="J1330" s="932">
        <f t="shared" si="1"/>
        <v>0</v>
      </c>
      <c r="K1330" s="932">
        <f t="shared" si="2"/>
        <v>0</v>
      </c>
      <c r="L1330" s="938" t="str">
        <f t="array" ref="L1330">iferror(index('Internal Staffing Calculator'!F$8:F23500,match($F1330,'Internal Staffing Calculator'!$E$8:$E23500,0),0),"")</f>
        <v/>
      </c>
    </row>
    <row r="1331">
      <c r="A1331" s="454"/>
      <c r="B1331" s="927"/>
      <c r="C1331" s="580"/>
      <c r="D1331" s="939"/>
      <c r="E1331" s="940"/>
      <c r="F1331" s="941"/>
      <c r="G1331" s="937" t="str">
        <f t="array" ref="G1331">xlookup(F1331,'Internal Staffing Calculator'!E:E,'Internal Staffing Calculator'!C:C,"")</f>
        <v/>
      </c>
      <c r="H1331" s="932" t="str">
        <f t="array" ref="H1331">if(F1331&lt;&gt;"", iferror(index('Internal Staffing Calculator'!B$8:B23500,match(F1331,'Internal Staffing Calculator'!E$8:E23500,0)), "Not In Budget"),"")</f>
        <v/>
      </c>
      <c r="I1331" s="184"/>
      <c r="J1331" s="932">
        <f t="shared" si="1"/>
        <v>0</v>
      </c>
      <c r="K1331" s="932">
        <f t="shared" si="2"/>
        <v>0</v>
      </c>
      <c r="L1331" s="938" t="str">
        <f t="array" ref="L1331">iferror(index('Internal Staffing Calculator'!F$8:F23500,match($F1331,'Internal Staffing Calculator'!$E$8:$E23500,0),0),"")</f>
        <v/>
      </c>
    </row>
    <row r="1332">
      <c r="A1332" s="454"/>
      <c r="B1332" s="927"/>
      <c r="C1332" s="580"/>
      <c r="D1332" s="939"/>
      <c r="E1332" s="940"/>
      <c r="F1332" s="941"/>
      <c r="G1332" s="937" t="str">
        <f t="array" ref="G1332">xlookup(F1332,'Internal Staffing Calculator'!E:E,'Internal Staffing Calculator'!C:C,"")</f>
        <v/>
      </c>
      <c r="H1332" s="932" t="str">
        <f t="array" ref="H1332">if(F1332&lt;&gt;"", iferror(index('Internal Staffing Calculator'!B$8:B23500,match(F1332,'Internal Staffing Calculator'!E$8:E23500,0)), "Not In Budget"),"")</f>
        <v/>
      </c>
      <c r="I1332" s="184"/>
      <c r="J1332" s="932">
        <f t="shared" si="1"/>
        <v>0</v>
      </c>
      <c r="K1332" s="932">
        <f t="shared" si="2"/>
        <v>0</v>
      </c>
      <c r="L1332" s="938" t="str">
        <f t="array" ref="L1332">iferror(index('Internal Staffing Calculator'!F$8:F23500,match($F1332,'Internal Staffing Calculator'!$E$8:$E23500,0),0),"")</f>
        <v/>
      </c>
    </row>
    <row r="1333">
      <c r="A1333" s="454"/>
      <c r="B1333" s="927"/>
      <c r="C1333" s="580"/>
      <c r="D1333" s="939"/>
      <c r="E1333" s="940"/>
      <c r="F1333" s="941"/>
      <c r="G1333" s="937" t="str">
        <f t="array" ref="G1333">xlookup(F1333,'Internal Staffing Calculator'!E:E,'Internal Staffing Calculator'!C:C,"")</f>
        <v/>
      </c>
      <c r="H1333" s="932" t="str">
        <f t="array" ref="H1333">if(F1333&lt;&gt;"", iferror(index('Internal Staffing Calculator'!B$8:B23500,match(F1333,'Internal Staffing Calculator'!E$8:E23500,0)), "Not In Budget"),"")</f>
        <v/>
      </c>
      <c r="I1333" s="184"/>
      <c r="J1333" s="932">
        <f t="shared" si="1"/>
        <v>0</v>
      </c>
      <c r="K1333" s="932">
        <f t="shared" si="2"/>
        <v>0</v>
      </c>
      <c r="L1333" s="938" t="str">
        <f t="array" ref="L1333">iferror(index('Internal Staffing Calculator'!F$8:F23500,match($F1333,'Internal Staffing Calculator'!$E$8:$E23500,0),0),"")</f>
        <v/>
      </c>
    </row>
    <row r="1334">
      <c r="A1334" s="454"/>
      <c r="B1334" s="927"/>
      <c r="C1334" s="580"/>
      <c r="D1334" s="939"/>
      <c r="E1334" s="940"/>
      <c r="F1334" s="941"/>
      <c r="G1334" s="937" t="str">
        <f t="array" ref="G1334">xlookup(F1334,'Internal Staffing Calculator'!E:E,'Internal Staffing Calculator'!C:C,"")</f>
        <v/>
      </c>
      <c r="H1334" s="932" t="str">
        <f t="array" ref="H1334">if(F1334&lt;&gt;"", iferror(index('Internal Staffing Calculator'!B$8:B23500,match(F1334,'Internal Staffing Calculator'!E$8:E23500,0)), "Not In Budget"),"")</f>
        <v/>
      </c>
      <c r="I1334" s="184"/>
      <c r="J1334" s="932">
        <f t="shared" si="1"/>
        <v>0</v>
      </c>
      <c r="K1334" s="932">
        <f t="shared" si="2"/>
        <v>0</v>
      </c>
      <c r="L1334" s="938" t="str">
        <f t="array" ref="L1334">iferror(index('Internal Staffing Calculator'!F$8:F23500,match($F1334,'Internal Staffing Calculator'!$E$8:$E23500,0),0),"")</f>
        <v/>
      </c>
    </row>
    <row r="1335">
      <c r="A1335" s="454"/>
      <c r="B1335" s="927"/>
      <c r="C1335" s="580"/>
      <c r="D1335" s="939"/>
      <c r="E1335" s="940"/>
      <c r="F1335" s="941"/>
      <c r="G1335" s="937" t="str">
        <f t="array" ref="G1335">xlookup(F1335,'Internal Staffing Calculator'!E:E,'Internal Staffing Calculator'!C:C,"")</f>
        <v/>
      </c>
      <c r="H1335" s="932" t="str">
        <f t="array" ref="H1335">if(F1335&lt;&gt;"", iferror(index('Internal Staffing Calculator'!B$8:B23500,match(F1335,'Internal Staffing Calculator'!E$8:E23500,0)), "Not In Budget"),"")</f>
        <v/>
      </c>
      <c r="I1335" s="184"/>
      <c r="J1335" s="932">
        <f t="shared" si="1"/>
        <v>0</v>
      </c>
      <c r="K1335" s="932">
        <f t="shared" si="2"/>
        <v>0</v>
      </c>
      <c r="L1335" s="938" t="str">
        <f t="array" ref="L1335">iferror(index('Internal Staffing Calculator'!F$8:F23500,match($F1335,'Internal Staffing Calculator'!$E$8:$E23500,0),0),"")</f>
        <v/>
      </c>
    </row>
    <row r="1336">
      <c r="A1336" s="454"/>
      <c r="B1336" s="927"/>
      <c r="C1336" s="580"/>
      <c r="D1336" s="939"/>
      <c r="E1336" s="940"/>
      <c r="F1336" s="941"/>
      <c r="G1336" s="937" t="str">
        <f t="array" ref="G1336">xlookup(F1336,'Internal Staffing Calculator'!E:E,'Internal Staffing Calculator'!C:C,"")</f>
        <v/>
      </c>
      <c r="H1336" s="932" t="str">
        <f t="array" ref="H1336">if(F1336&lt;&gt;"", iferror(index('Internal Staffing Calculator'!B$8:B23500,match(F1336,'Internal Staffing Calculator'!E$8:E23500,0)), "Not In Budget"),"")</f>
        <v/>
      </c>
      <c r="I1336" s="184"/>
      <c r="J1336" s="932">
        <f t="shared" si="1"/>
        <v>0</v>
      </c>
      <c r="K1336" s="932">
        <f t="shared" si="2"/>
        <v>0</v>
      </c>
      <c r="L1336" s="938" t="str">
        <f t="array" ref="L1336">iferror(index('Internal Staffing Calculator'!F$8:F23500,match($F1336,'Internal Staffing Calculator'!$E$8:$E23500,0),0),"")</f>
        <v/>
      </c>
    </row>
    <row r="1337">
      <c r="A1337" s="454"/>
      <c r="B1337" s="927"/>
      <c r="C1337" s="580"/>
      <c r="D1337" s="939"/>
      <c r="E1337" s="940"/>
      <c r="F1337" s="941"/>
      <c r="G1337" s="937" t="str">
        <f t="array" ref="G1337">xlookup(F1337,'Internal Staffing Calculator'!E:E,'Internal Staffing Calculator'!C:C,"")</f>
        <v/>
      </c>
      <c r="H1337" s="932" t="str">
        <f t="array" ref="H1337">if(F1337&lt;&gt;"", iferror(index('Internal Staffing Calculator'!B$8:B23500,match(F1337,'Internal Staffing Calculator'!E$8:E23500,0)), "Not In Budget"),"")</f>
        <v/>
      </c>
      <c r="I1337" s="184"/>
      <c r="J1337" s="932">
        <f t="shared" si="1"/>
        <v>0</v>
      </c>
      <c r="K1337" s="932">
        <f t="shared" si="2"/>
        <v>0</v>
      </c>
      <c r="L1337" s="938" t="str">
        <f t="array" ref="L1337">iferror(index('Internal Staffing Calculator'!F$8:F23500,match($F1337,'Internal Staffing Calculator'!$E$8:$E23500,0),0),"")</f>
        <v/>
      </c>
    </row>
    <row r="1338">
      <c r="A1338" s="454"/>
      <c r="B1338" s="927"/>
      <c r="C1338" s="580"/>
      <c r="D1338" s="939"/>
      <c r="E1338" s="940"/>
      <c r="F1338" s="941"/>
      <c r="G1338" s="937" t="str">
        <f t="array" ref="G1338">xlookup(F1338,'Internal Staffing Calculator'!E:E,'Internal Staffing Calculator'!C:C,"")</f>
        <v/>
      </c>
      <c r="H1338" s="932" t="str">
        <f t="array" ref="H1338">if(F1338&lt;&gt;"", iferror(index('Internal Staffing Calculator'!B$8:B23500,match(F1338,'Internal Staffing Calculator'!E$8:E23500,0)), "Not In Budget"),"")</f>
        <v/>
      </c>
      <c r="I1338" s="184"/>
      <c r="J1338" s="932">
        <f t="shared" si="1"/>
        <v>0</v>
      </c>
      <c r="K1338" s="932">
        <f t="shared" si="2"/>
        <v>0</v>
      </c>
      <c r="L1338" s="938" t="str">
        <f t="array" ref="L1338">iferror(index('Internal Staffing Calculator'!F$8:F23500,match($F1338,'Internal Staffing Calculator'!$E$8:$E23500,0),0),"")</f>
        <v/>
      </c>
    </row>
    <row r="1339">
      <c r="A1339" s="454"/>
      <c r="B1339" s="927"/>
      <c r="C1339" s="580"/>
      <c r="D1339" s="939"/>
      <c r="E1339" s="940"/>
      <c r="F1339" s="941"/>
      <c r="G1339" s="937" t="str">
        <f t="array" ref="G1339">xlookup(F1339,'Internal Staffing Calculator'!E:E,'Internal Staffing Calculator'!C:C,"")</f>
        <v/>
      </c>
      <c r="H1339" s="932" t="str">
        <f t="array" ref="H1339">if(F1339&lt;&gt;"", iferror(index('Internal Staffing Calculator'!B$8:B23500,match(F1339,'Internal Staffing Calculator'!E$8:E23500,0)), "Not In Budget"),"")</f>
        <v/>
      </c>
      <c r="I1339" s="184"/>
      <c r="J1339" s="932">
        <f t="shared" si="1"/>
        <v>0</v>
      </c>
      <c r="K1339" s="932">
        <f t="shared" si="2"/>
        <v>0</v>
      </c>
      <c r="L1339" s="938" t="str">
        <f t="array" ref="L1339">iferror(index('Internal Staffing Calculator'!F$8:F23500,match($F1339,'Internal Staffing Calculator'!$E$8:$E23500,0),0),"")</f>
        <v/>
      </c>
    </row>
    <row r="1340">
      <c r="A1340" s="454"/>
      <c r="B1340" s="927"/>
      <c r="C1340" s="580"/>
      <c r="D1340" s="939"/>
      <c r="E1340" s="940"/>
      <c r="F1340" s="941"/>
      <c r="G1340" s="937" t="str">
        <f t="array" ref="G1340">xlookup(F1340,'Internal Staffing Calculator'!E:E,'Internal Staffing Calculator'!C:C,"")</f>
        <v/>
      </c>
      <c r="H1340" s="932" t="str">
        <f t="array" ref="H1340">if(F1340&lt;&gt;"", iferror(index('Internal Staffing Calculator'!B$8:B23500,match(F1340,'Internal Staffing Calculator'!E$8:E23500,0)), "Not In Budget"),"")</f>
        <v/>
      </c>
      <c r="I1340" s="184"/>
      <c r="J1340" s="932">
        <f t="shared" si="1"/>
        <v>0</v>
      </c>
      <c r="K1340" s="932">
        <f t="shared" si="2"/>
        <v>0</v>
      </c>
      <c r="L1340" s="938" t="str">
        <f t="array" ref="L1340">iferror(index('Internal Staffing Calculator'!F$8:F23500,match($F1340,'Internal Staffing Calculator'!$E$8:$E23500,0),0),"")</f>
        <v/>
      </c>
    </row>
    <row r="1341">
      <c r="A1341" s="454"/>
      <c r="B1341" s="927"/>
      <c r="C1341" s="580"/>
      <c r="D1341" s="939"/>
      <c r="E1341" s="940"/>
      <c r="F1341" s="941"/>
      <c r="G1341" s="937" t="str">
        <f t="array" ref="G1341">xlookup(F1341,'Internal Staffing Calculator'!E:E,'Internal Staffing Calculator'!C:C,"")</f>
        <v/>
      </c>
      <c r="H1341" s="932" t="str">
        <f t="array" ref="H1341">if(F1341&lt;&gt;"", iferror(index('Internal Staffing Calculator'!B$8:B23500,match(F1341,'Internal Staffing Calculator'!E$8:E23500,0)), "Not In Budget"),"")</f>
        <v/>
      </c>
      <c r="I1341" s="184"/>
      <c r="J1341" s="932">
        <f t="shared" si="1"/>
        <v>0</v>
      </c>
      <c r="K1341" s="932">
        <f t="shared" si="2"/>
        <v>0</v>
      </c>
      <c r="L1341" s="938" t="str">
        <f t="array" ref="L1341">iferror(index('Internal Staffing Calculator'!F$8:F23500,match($F1341,'Internal Staffing Calculator'!$E$8:$E23500,0),0),"")</f>
        <v/>
      </c>
    </row>
    <row r="1342">
      <c r="A1342" s="454"/>
      <c r="B1342" s="927"/>
      <c r="C1342" s="580"/>
      <c r="D1342" s="939"/>
      <c r="E1342" s="940"/>
      <c r="F1342" s="941"/>
      <c r="G1342" s="937" t="str">
        <f t="array" ref="G1342">xlookup(F1342,'Internal Staffing Calculator'!E:E,'Internal Staffing Calculator'!C:C,"")</f>
        <v/>
      </c>
      <c r="H1342" s="932" t="str">
        <f t="array" ref="H1342">if(F1342&lt;&gt;"", iferror(index('Internal Staffing Calculator'!B$8:B23500,match(F1342,'Internal Staffing Calculator'!E$8:E23500,0)), "Not In Budget"),"")</f>
        <v/>
      </c>
      <c r="I1342" s="184"/>
      <c r="J1342" s="932">
        <f t="shared" si="1"/>
        <v>0</v>
      </c>
      <c r="K1342" s="932">
        <f t="shared" si="2"/>
        <v>0</v>
      </c>
      <c r="L1342" s="938" t="str">
        <f t="array" ref="L1342">iferror(index('Internal Staffing Calculator'!F$8:F23500,match($F1342,'Internal Staffing Calculator'!$E$8:$E23500,0),0),"")</f>
        <v/>
      </c>
    </row>
    <row r="1343">
      <c r="A1343" s="454"/>
      <c r="B1343" s="927"/>
      <c r="C1343" s="580"/>
      <c r="D1343" s="939"/>
      <c r="E1343" s="940"/>
      <c r="F1343" s="941"/>
      <c r="G1343" s="937" t="str">
        <f t="array" ref="G1343">xlookup(F1343,'Internal Staffing Calculator'!E:E,'Internal Staffing Calculator'!C:C,"")</f>
        <v/>
      </c>
      <c r="H1343" s="932" t="str">
        <f t="array" ref="H1343">if(F1343&lt;&gt;"", iferror(index('Internal Staffing Calculator'!B$8:B23500,match(F1343,'Internal Staffing Calculator'!E$8:E23500,0)), "Not In Budget"),"")</f>
        <v/>
      </c>
      <c r="I1343" s="184"/>
      <c r="J1343" s="932">
        <f t="shared" si="1"/>
        <v>0</v>
      </c>
      <c r="K1343" s="932">
        <f t="shared" si="2"/>
        <v>0</v>
      </c>
      <c r="L1343" s="938" t="str">
        <f t="array" ref="L1343">iferror(index('Internal Staffing Calculator'!F$8:F23500,match($F1343,'Internal Staffing Calculator'!$E$8:$E23500,0),0),"")</f>
        <v/>
      </c>
    </row>
    <row r="1344">
      <c r="A1344" s="454"/>
      <c r="B1344" s="927"/>
      <c r="C1344" s="580"/>
      <c r="D1344" s="939"/>
      <c r="E1344" s="940"/>
      <c r="F1344" s="941"/>
      <c r="G1344" s="937" t="str">
        <f t="array" ref="G1344">xlookup(F1344,'Internal Staffing Calculator'!E:E,'Internal Staffing Calculator'!C:C,"")</f>
        <v/>
      </c>
      <c r="H1344" s="932" t="str">
        <f t="array" ref="H1344">if(F1344&lt;&gt;"", iferror(index('Internal Staffing Calculator'!B$8:B23500,match(F1344,'Internal Staffing Calculator'!E$8:E23500,0)), "Not In Budget"),"")</f>
        <v/>
      </c>
      <c r="I1344" s="184"/>
      <c r="J1344" s="932">
        <f t="shared" si="1"/>
        <v>0</v>
      </c>
      <c r="K1344" s="932">
        <f t="shared" si="2"/>
        <v>0</v>
      </c>
      <c r="L1344" s="938" t="str">
        <f t="array" ref="L1344">iferror(index('Internal Staffing Calculator'!F$8:F23500,match($F1344,'Internal Staffing Calculator'!$E$8:$E23500,0),0),"")</f>
        <v/>
      </c>
    </row>
    <row r="1345">
      <c r="A1345" s="454"/>
      <c r="B1345" s="927"/>
      <c r="C1345" s="580"/>
      <c r="D1345" s="939"/>
      <c r="E1345" s="940"/>
      <c r="F1345" s="941"/>
      <c r="G1345" s="937" t="str">
        <f t="array" ref="G1345">xlookup(F1345,'Internal Staffing Calculator'!E:E,'Internal Staffing Calculator'!C:C,"")</f>
        <v/>
      </c>
      <c r="H1345" s="932" t="str">
        <f t="array" ref="H1345">if(F1345&lt;&gt;"", iferror(index('Internal Staffing Calculator'!B$8:B23500,match(F1345,'Internal Staffing Calculator'!E$8:E23500,0)), "Not In Budget"),"")</f>
        <v/>
      </c>
      <c r="I1345" s="184"/>
      <c r="J1345" s="932">
        <f t="shared" si="1"/>
        <v>0</v>
      </c>
      <c r="K1345" s="932">
        <f t="shared" si="2"/>
        <v>0</v>
      </c>
      <c r="L1345" s="938" t="str">
        <f t="array" ref="L1345">iferror(index('Internal Staffing Calculator'!F$8:F23500,match($F1345,'Internal Staffing Calculator'!$E$8:$E23500,0),0),"")</f>
        <v/>
      </c>
    </row>
    <row r="1346">
      <c r="A1346" s="454"/>
      <c r="B1346" s="927"/>
      <c r="C1346" s="580"/>
      <c r="D1346" s="939"/>
      <c r="E1346" s="940"/>
      <c r="F1346" s="941"/>
      <c r="G1346" s="937" t="str">
        <f t="array" ref="G1346">xlookup(F1346,'Internal Staffing Calculator'!E:E,'Internal Staffing Calculator'!C:C,"")</f>
        <v/>
      </c>
      <c r="H1346" s="932" t="str">
        <f t="array" ref="H1346">if(F1346&lt;&gt;"", iferror(index('Internal Staffing Calculator'!B$8:B23500,match(F1346,'Internal Staffing Calculator'!E$8:E23500,0)), "Not In Budget"),"")</f>
        <v/>
      </c>
      <c r="I1346" s="184"/>
      <c r="J1346" s="932">
        <f t="shared" si="1"/>
        <v>0</v>
      </c>
      <c r="K1346" s="932">
        <f t="shared" si="2"/>
        <v>0</v>
      </c>
      <c r="L1346" s="938" t="str">
        <f t="array" ref="L1346">iferror(index('Internal Staffing Calculator'!F$8:F23500,match($F1346,'Internal Staffing Calculator'!$E$8:$E23500,0),0),"")</f>
        <v/>
      </c>
    </row>
    <row r="1347">
      <c r="A1347" s="454"/>
      <c r="B1347" s="927"/>
      <c r="C1347" s="580"/>
      <c r="D1347" s="939"/>
      <c r="E1347" s="940"/>
      <c r="F1347" s="941"/>
      <c r="G1347" s="937" t="str">
        <f t="array" ref="G1347">xlookup(F1347,'Internal Staffing Calculator'!E:E,'Internal Staffing Calculator'!C:C,"")</f>
        <v/>
      </c>
      <c r="H1347" s="932" t="str">
        <f t="array" ref="H1347">if(F1347&lt;&gt;"", iferror(index('Internal Staffing Calculator'!B$8:B23500,match(F1347,'Internal Staffing Calculator'!E$8:E23500,0)), "Not In Budget"),"")</f>
        <v/>
      </c>
      <c r="I1347" s="184"/>
      <c r="J1347" s="932">
        <f t="shared" si="1"/>
        <v>0</v>
      </c>
      <c r="K1347" s="932">
        <f t="shared" si="2"/>
        <v>0</v>
      </c>
      <c r="L1347" s="938" t="str">
        <f t="array" ref="L1347">iferror(index('Internal Staffing Calculator'!F$8:F23500,match($F1347,'Internal Staffing Calculator'!$E$8:$E23500,0),0),"")</f>
        <v/>
      </c>
    </row>
    <row r="1348">
      <c r="A1348" s="454"/>
      <c r="B1348" s="927"/>
      <c r="C1348" s="580"/>
      <c r="D1348" s="939"/>
      <c r="E1348" s="940"/>
      <c r="F1348" s="941"/>
      <c r="G1348" s="937" t="str">
        <f t="array" ref="G1348">xlookup(F1348,'Internal Staffing Calculator'!E:E,'Internal Staffing Calculator'!C:C,"")</f>
        <v/>
      </c>
      <c r="H1348" s="932" t="str">
        <f t="array" ref="H1348">if(F1348&lt;&gt;"", iferror(index('Internal Staffing Calculator'!B$8:B23500,match(F1348,'Internal Staffing Calculator'!E$8:E23500,0)), "Not In Budget"),"")</f>
        <v/>
      </c>
      <c r="I1348" s="184"/>
      <c r="J1348" s="932">
        <f t="shared" si="1"/>
        <v>0</v>
      </c>
      <c r="K1348" s="932">
        <f t="shared" si="2"/>
        <v>0</v>
      </c>
      <c r="L1348" s="938" t="str">
        <f t="array" ref="L1348">iferror(index('Internal Staffing Calculator'!F$8:F23500,match($F1348,'Internal Staffing Calculator'!$E$8:$E23500,0),0),"")</f>
        <v/>
      </c>
    </row>
    <row r="1349">
      <c r="A1349" s="454"/>
      <c r="B1349" s="927"/>
      <c r="C1349" s="580"/>
      <c r="D1349" s="939"/>
      <c r="E1349" s="940"/>
      <c r="F1349" s="941"/>
      <c r="G1349" s="937" t="str">
        <f t="array" ref="G1349">xlookup(F1349,'Internal Staffing Calculator'!E:E,'Internal Staffing Calculator'!C:C,"")</f>
        <v/>
      </c>
      <c r="H1349" s="932" t="str">
        <f t="array" ref="H1349">if(F1349&lt;&gt;"", iferror(index('Internal Staffing Calculator'!B$8:B23500,match(F1349,'Internal Staffing Calculator'!E$8:E23500,0)), "Not In Budget"),"")</f>
        <v/>
      </c>
      <c r="I1349" s="184"/>
      <c r="J1349" s="932">
        <f t="shared" si="1"/>
        <v>0</v>
      </c>
      <c r="K1349" s="932">
        <f t="shared" si="2"/>
        <v>0</v>
      </c>
      <c r="L1349" s="938" t="str">
        <f t="array" ref="L1349">iferror(index('Internal Staffing Calculator'!F$8:F23500,match($F1349,'Internal Staffing Calculator'!$E$8:$E23500,0),0),"")</f>
        <v/>
      </c>
    </row>
    <row r="1350">
      <c r="A1350" s="454"/>
      <c r="B1350" s="927"/>
      <c r="C1350" s="580"/>
      <c r="D1350" s="939"/>
      <c r="E1350" s="940"/>
      <c r="F1350" s="941"/>
      <c r="G1350" s="937" t="str">
        <f t="array" ref="G1350">xlookup(F1350,'Internal Staffing Calculator'!E:E,'Internal Staffing Calculator'!C:C,"")</f>
        <v/>
      </c>
      <c r="H1350" s="932" t="str">
        <f t="array" ref="H1350">if(F1350&lt;&gt;"", iferror(index('Internal Staffing Calculator'!B$8:B23500,match(F1350,'Internal Staffing Calculator'!E$8:E23500,0)), "Not In Budget"),"")</f>
        <v/>
      </c>
      <c r="I1350" s="184"/>
      <c r="J1350" s="932">
        <f t="shared" si="1"/>
        <v>0</v>
      </c>
      <c r="K1350" s="932">
        <f t="shared" si="2"/>
        <v>0</v>
      </c>
      <c r="L1350" s="938" t="str">
        <f t="array" ref="L1350">iferror(index('Internal Staffing Calculator'!F$8:F23500,match($F1350,'Internal Staffing Calculator'!$E$8:$E23500,0),0),"")</f>
        <v/>
      </c>
    </row>
    <row r="1351">
      <c r="A1351" s="454"/>
      <c r="B1351" s="927"/>
      <c r="C1351" s="580"/>
      <c r="D1351" s="939"/>
      <c r="E1351" s="940"/>
      <c r="F1351" s="941"/>
      <c r="G1351" s="937" t="str">
        <f t="array" ref="G1351">xlookup(F1351,'Internal Staffing Calculator'!E:E,'Internal Staffing Calculator'!C:C,"")</f>
        <v/>
      </c>
      <c r="H1351" s="932" t="str">
        <f t="array" ref="H1351">if(F1351&lt;&gt;"", iferror(index('Internal Staffing Calculator'!B$8:B23500,match(F1351,'Internal Staffing Calculator'!E$8:E23500,0)), "Not In Budget"),"")</f>
        <v/>
      </c>
      <c r="I1351" s="184"/>
      <c r="J1351" s="932">
        <f t="shared" si="1"/>
        <v>0</v>
      </c>
      <c r="K1351" s="932">
        <f t="shared" si="2"/>
        <v>0</v>
      </c>
      <c r="L1351" s="938" t="str">
        <f t="array" ref="L1351">iferror(index('Internal Staffing Calculator'!F$8:F23500,match($F1351,'Internal Staffing Calculator'!$E$8:$E23500,0),0),"")</f>
        <v/>
      </c>
    </row>
    <row r="1352">
      <c r="A1352" s="454"/>
      <c r="B1352" s="927"/>
      <c r="C1352" s="580"/>
      <c r="D1352" s="939"/>
      <c r="E1352" s="940"/>
      <c r="F1352" s="941"/>
      <c r="G1352" s="937" t="str">
        <f t="array" ref="G1352">xlookup(F1352,'Internal Staffing Calculator'!E:E,'Internal Staffing Calculator'!C:C,"")</f>
        <v/>
      </c>
      <c r="H1352" s="932" t="str">
        <f t="array" ref="H1352">if(F1352&lt;&gt;"", iferror(index('Internal Staffing Calculator'!B$8:B23500,match(F1352,'Internal Staffing Calculator'!E$8:E23500,0)), "Not In Budget"),"")</f>
        <v/>
      </c>
      <c r="I1352" s="184"/>
      <c r="J1352" s="932">
        <f t="shared" si="1"/>
        <v>0</v>
      </c>
      <c r="K1352" s="932">
        <f t="shared" si="2"/>
        <v>0</v>
      </c>
      <c r="L1352" s="938" t="str">
        <f t="array" ref="L1352">iferror(index('Internal Staffing Calculator'!F$8:F23500,match($F1352,'Internal Staffing Calculator'!$E$8:$E23500,0),0),"")</f>
        <v/>
      </c>
    </row>
    <row r="1353">
      <c r="A1353" s="454"/>
      <c r="B1353" s="927"/>
      <c r="C1353" s="580"/>
      <c r="D1353" s="939"/>
      <c r="E1353" s="940"/>
      <c r="F1353" s="941"/>
      <c r="G1353" s="937" t="str">
        <f t="array" ref="G1353">xlookup(F1353,'Internal Staffing Calculator'!E:E,'Internal Staffing Calculator'!C:C,"")</f>
        <v/>
      </c>
      <c r="H1353" s="932" t="str">
        <f t="array" ref="H1353">if(F1353&lt;&gt;"", iferror(index('Internal Staffing Calculator'!B$8:B23500,match(F1353,'Internal Staffing Calculator'!E$8:E23500,0)), "Not In Budget"),"")</f>
        <v/>
      </c>
      <c r="I1353" s="184"/>
      <c r="J1353" s="932">
        <f t="shared" si="1"/>
        <v>0</v>
      </c>
      <c r="K1353" s="932">
        <f t="shared" si="2"/>
        <v>0</v>
      </c>
      <c r="L1353" s="938" t="str">
        <f t="array" ref="L1353">iferror(index('Internal Staffing Calculator'!F$8:F23500,match($F1353,'Internal Staffing Calculator'!$E$8:$E23500,0),0),"")</f>
        <v/>
      </c>
    </row>
    <row r="1354">
      <c r="A1354" s="454"/>
      <c r="B1354" s="927"/>
      <c r="C1354" s="580"/>
      <c r="D1354" s="939"/>
      <c r="E1354" s="940"/>
      <c r="F1354" s="941"/>
      <c r="G1354" s="937" t="str">
        <f t="array" ref="G1354">xlookup(F1354,'Internal Staffing Calculator'!E:E,'Internal Staffing Calculator'!C:C,"")</f>
        <v/>
      </c>
      <c r="H1354" s="932" t="str">
        <f t="array" ref="H1354">if(F1354&lt;&gt;"", iferror(index('Internal Staffing Calculator'!B$8:B23500,match(F1354,'Internal Staffing Calculator'!E$8:E23500,0)), "Not In Budget"),"")</f>
        <v/>
      </c>
      <c r="I1354" s="184"/>
      <c r="J1354" s="932">
        <f t="shared" si="1"/>
        <v>0</v>
      </c>
      <c r="K1354" s="932">
        <f t="shared" si="2"/>
        <v>0</v>
      </c>
      <c r="L1354" s="938" t="str">
        <f t="array" ref="L1354">iferror(index('Internal Staffing Calculator'!F$8:F23500,match($F1354,'Internal Staffing Calculator'!$E$8:$E23500,0),0),"")</f>
        <v/>
      </c>
    </row>
    <row r="1355">
      <c r="A1355" s="454"/>
      <c r="B1355" s="927"/>
      <c r="C1355" s="580"/>
      <c r="D1355" s="939"/>
      <c r="E1355" s="940"/>
      <c r="F1355" s="941"/>
      <c r="G1355" s="937" t="str">
        <f t="array" ref="G1355">xlookup(F1355,'Internal Staffing Calculator'!E:E,'Internal Staffing Calculator'!C:C,"")</f>
        <v/>
      </c>
      <c r="H1355" s="932" t="str">
        <f t="array" ref="H1355">if(F1355&lt;&gt;"", iferror(index('Internal Staffing Calculator'!B$8:B23500,match(F1355,'Internal Staffing Calculator'!E$8:E23500,0)), "Not In Budget"),"")</f>
        <v/>
      </c>
      <c r="I1355" s="184"/>
      <c r="J1355" s="932">
        <f t="shared" si="1"/>
        <v>0</v>
      </c>
      <c r="K1355" s="932">
        <f t="shared" si="2"/>
        <v>0</v>
      </c>
      <c r="L1355" s="938" t="str">
        <f t="array" ref="L1355">iferror(index('Internal Staffing Calculator'!F$8:F23500,match($F1355,'Internal Staffing Calculator'!$E$8:$E23500,0),0),"")</f>
        <v/>
      </c>
    </row>
    <row r="1356">
      <c r="A1356" s="454"/>
      <c r="B1356" s="927"/>
      <c r="C1356" s="580"/>
      <c r="D1356" s="939"/>
      <c r="E1356" s="940"/>
      <c r="F1356" s="941"/>
      <c r="G1356" s="937" t="str">
        <f t="array" ref="G1356">xlookup(F1356,'Internal Staffing Calculator'!E:E,'Internal Staffing Calculator'!C:C,"")</f>
        <v/>
      </c>
      <c r="H1356" s="932" t="str">
        <f t="array" ref="H1356">if(F1356&lt;&gt;"", iferror(index('Internal Staffing Calculator'!B$8:B23500,match(F1356,'Internal Staffing Calculator'!E$8:E23500,0)), "Not In Budget"),"")</f>
        <v/>
      </c>
      <c r="I1356" s="184"/>
      <c r="J1356" s="932">
        <f t="shared" si="1"/>
        <v>0</v>
      </c>
      <c r="K1356" s="932">
        <f t="shared" si="2"/>
        <v>0</v>
      </c>
      <c r="L1356" s="938" t="str">
        <f t="array" ref="L1356">iferror(index('Internal Staffing Calculator'!F$8:F23500,match($F1356,'Internal Staffing Calculator'!$E$8:$E23500,0),0),"")</f>
        <v/>
      </c>
    </row>
    <row r="1357">
      <c r="A1357" s="454"/>
      <c r="B1357" s="927"/>
      <c r="C1357" s="580"/>
      <c r="D1357" s="939"/>
      <c r="E1357" s="940"/>
      <c r="F1357" s="941"/>
      <c r="G1357" s="937" t="str">
        <f t="array" ref="G1357">xlookup(F1357,'Internal Staffing Calculator'!E:E,'Internal Staffing Calculator'!C:C,"")</f>
        <v/>
      </c>
      <c r="H1357" s="932" t="str">
        <f t="array" ref="H1357">if(F1357&lt;&gt;"", iferror(index('Internal Staffing Calculator'!B$8:B23500,match(F1357,'Internal Staffing Calculator'!E$8:E23500,0)), "Not In Budget"),"")</f>
        <v/>
      </c>
      <c r="I1357" s="184"/>
      <c r="J1357" s="932">
        <f t="shared" si="1"/>
        <v>0</v>
      </c>
      <c r="K1357" s="932">
        <f t="shared" si="2"/>
        <v>0</v>
      </c>
      <c r="L1357" s="938" t="str">
        <f t="array" ref="L1357">iferror(index('Internal Staffing Calculator'!F$8:F23500,match($F1357,'Internal Staffing Calculator'!$E$8:$E23500,0),0),"")</f>
        <v/>
      </c>
    </row>
    <row r="1358">
      <c r="A1358" s="454"/>
      <c r="B1358" s="927"/>
      <c r="C1358" s="580"/>
      <c r="D1358" s="939"/>
      <c r="E1358" s="940"/>
      <c r="F1358" s="941"/>
      <c r="G1358" s="937" t="str">
        <f t="array" ref="G1358">xlookup(F1358,'Internal Staffing Calculator'!E:E,'Internal Staffing Calculator'!C:C,"")</f>
        <v/>
      </c>
      <c r="H1358" s="932" t="str">
        <f t="array" ref="H1358">if(F1358&lt;&gt;"", iferror(index('Internal Staffing Calculator'!B$8:B23500,match(F1358,'Internal Staffing Calculator'!E$8:E23500,0)), "Not In Budget"),"")</f>
        <v/>
      </c>
      <c r="I1358" s="184"/>
      <c r="J1358" s="932">
        <f t="shared" si="1"/>
        <v>0</v>
      </c>
      <c r="K1358" s="932">
        <f t="shared" si="2"/>
        <v>0</v>
      </c>
      <c r="L1358" s="938" t="str">
        <f t="array" ref="L1358">iferror(index('Internal Staffing Calculator'!F$8:F23500,match($F1358,'Internal Staffing Calculator'!$E$8:$E23500,0),0),"")</f>
        <v/>
      </c>
    </row>
    <row r="1359">
      <c r="A1359" s="454"/>
      <c r="B1359" s="927"/>
      <c r="C1359" s="580"/>
      <c r="D1359" s="939"/>
      <c r="E1359" s="940"/>
      <c r="F1359" s="941"/>
      <c r="G1359" s="937" t="str">
        <f t="array" ref="G1359">xlookup(F1359,'Internal Staffing Calculator'!E:E,'Internal Staffing Calculator'!C:C,"")</f>
        <v/>
      </c>
      <c r="H1359" s="932" t="str">
        <f t="array" ref="H1359">if(F1359&lt;&gt;"", iferror(index('Internal Staffing Calculator'!B$8:B23500,match(F1359,'Internal Staffing Calculator'!E$8:E23500,0)), "Not In Budget"),"")</f>
        <v/>
      </c>
      <c r="I1359" s="184"/>
      <c r="J1359" s="932">
        <f t="shared" si="1"/>
        <v>0</v>
      </c>
      <c r="K1359" s="932">
        <f t="shared" si="2"/>
        <v>0</v>
      </c>
      <c r="L1359" s="938" t="str">
        <f t="array" ref="L1359">iferror(index('Internal Staffing Calculator'!F$8:F23500,match($F1359,'Internal Staffing Calculator'!$E$8:$E23500,0),0),"")</f>
        <v/>
      </c>
    </row>
    <row r="1360">
      <c r="A1360" s="454"/>
      <c r="B1360" s="927"/>
      <c r="C1360" s="580"/>
      <c r="D1360" s="939"/>
      <c r="E1360" s="940"/>
      <c r="F1360" s="941"/>
      <c r="G1360" s="937" t="str">
        <f t="array" ref="G1360">xlookup(F1360,'Internal Staffing Calculator'!E:E,'Internal Staffing Calculator'!C:C,"")</f>
        <v/>
      </c>
      <c r="H1360" s="932" t="str">
        <f t="array" ref="H1360">if(F1360&lt;&gt;"", iferror(index('Internal Staffing Calculator'!B$8:B23500,match(F1360,'Internal Staffing Calculator'!E$8:E23500,0)), "Not In Budget"),"")</f>
        <v/>
      </c>
      <c r="I1360" s="184"/>
      <c r="J1360" s="932">
        <f t="shared" si="1"/>
        <v>0</v>
      </c>
      <c r="K1360" s="932">
        <f t="shared" si="2"/>
        <v>0</v>
      </c>
      <c r="L1360" s="938" t="str">
        <f t="array" ref="L1360">iferror(index('Internal Staffing Calculator'!F$8:F23500,match($F1360,'Internal Staffing Calculator'!$E$8:$E23500,0),0),"")</f>
        <v/>
      </c>
    </row>
    <row r="1361">
      <c r="A1361" s="454"/>
      <c r="B1361" s="927"/>
      <c r="C1361" s="580"/>
      <c r="D1361" s="939"/>
      <c r="E1361" s="940"/>
      <c r="F1361" s="941"/>
      <c r="G1361" s="937" t="str">
        <f t="array" ref="G1361">xlookup(F1361,'Internal Staffing Calculator'!E:E,'Internal Staffing Calculator'!C:C,"")</f>
        <v/>
      </c>
      <c r="H1361" s="932" t="str">
        <f t="array" ref="H1361">if(F1361&lt;&gt;"", iferror(index('Internal Staffing Calculator'!B$8:B23500,match(F1361,'Internal Staffing Calculator'!E$8:E23500,0)), "Not In Budget"),"")</f>
        <v/>
      </c>
      <c r="I1361" s="184"/>
      <c r="J1361" s="932">
        <f t="shared" si="1"/>
        <v>0</v>
      </c>
      <c r="K1361" s="932">
        <f t="shared" si="2"/>
        <v>0</v>
      </c>
      <c r="L1361" s="938" t="str">
        <f t="array" ref="L1361">iferror(index('Internal Staffing Calculator'!F$8:F23500,match($F1361,'Internal Staffing Calculator'!$E$8:$E23500,0),0),"")</f>
        <v/>
      </c>
    </row>
    <row r="1362">
      <c r="A1362" s="454"/>
      <c r="B1362" s="927"/>
      <c r="C1362" s="580"/>
      <c r="D1362" s="939"/>
      <c r="E1362" s="940"/>
      <c r="F1362" s="941"/>
      <c r="G1362" s="937" t="str">
        <f t="array" ref="G1362">xlookup(F1362,'Internal Staffing Calculator'!E:E,'Internal Staffing Calculator'!C:C,"")</f>
        <v/>
      </c>
      <c r="H1362" s="932" t="str">
        <f t="array" ref="H1362">if(F1362&lt;&gt;"", iferror(index('Internal Staffing Calculator'!B$8:B23500,match(F1362,'Internal Staffing Calculator'!E$8:E23500,0)), "Not In Budget"),"")</f>
        <v/>
      </c>
      <c r="I1362" s="184"/>
      <c r="J1362" s="932">
        <f t="shared" si="1"/>
        <v>0</v>
      </c>
      <c r="K1362" s="932">
        <f t="shared" si="2"/>
        <v>0</v>
      </c>
      <c r="L1362" s="938" t="str">
        <f t="array" ref="L1362">iferror(index('Internal Staffing Calculator'!F$8:F23500,match($F1362,'Internal Staffing Calculator'!$E$8:$E23500,0),0),"")</f>
        <v/>
      </c>
    </row>
    <row r="1363">
      <c r="A1363" s="454"/>
      <c r="B1363" s="927"/>
      <c r="C1363" s="580"/>
      <c r="D1363" s="939"/>
      <c r="E1363" s="940"/>
      <c r="F1363" s="941"/>
      <c r="G1363" s="937" t="str">
        <f t="array" ref="G1363">xlookup(F1363,'Internal Staffing Calculator'!E:E,'Internal Staffing Calculator'!C:C,"")</f>
        <v/>
      </c>
      <c r="H1363" s="932" t="str">
        <f t="array" ref="H1363">if(F1363&lt;&gt;"", iferror(index('Internal Staffing Calculator'!B$8:B23500,match(F1363,'Internal Staffing Calculator'!E$8:E23500,0)), "Not In Budget"),"")</f>
        <v/>
      </c>
      <c r="I1363" s="184"/>
      <c r="J1363" s="932">
        <f t="shared" si="1"/>
        <v>0</v>
      </c>
      <c r="K1363" s="932">
        <f t="shared" si="2"/>
        <v>0</v>
      </c>
      <c r="L1363" s="938" t="str">
        <f t="array" ref="L1363">iferror(index('Internal Staffing Calculator'!F$8:F23500,match($F1363,'Internal Staffing Calculator'!$E$8:$E23500,0),0),"")</f>
        <v/>
      </c>
    </row>
    <row r="1364">
      <c r="A1364" s="454"/>
      <c r="B1364" s="927"/>
      <c r="C1364" s="580"/>
      <c r="D1364" s="939"/>
      <c r="E1364" s="940"/>
      <c r="F1364" s="941"/>
      <c r="G1364" s="937" t="str">
        <f t="array" ref="G1364">xlookup(F1364,'Internal Staffing Calculator'!E:E,'Internal Staffing Calculator'!C:C,"")</f>
        <v/>
      </c>
      <c r="H1364" s="932" t="str">
        <f t="array" ref="H1364">if(F1364&lt;&gt;"", iferror(index('Internal Staffing Calculator'!B$8:B23500,match(F1364,'Internal Staffing Calculator'!E$8:E23500,0)), "Not In Budget"),"")</f>
        <v/>
      </c>
      <c r="I1364" s="184"/>
      <c r="J1364" s="932">
        <f t="shared" si="1"/>
        <v>0</v>
      </c>
      <c r="K1364" s="932">
        <f t="shared" si="2"/>
        <v>0</v>
      </c>
      <c r="L1364" s="938" t="str">
        <f t="array" ref="L1364">iferror(index('Internal Staffing Calculator'!F$8:F23500,match($F1364,'Internal Staffing Calculator'!$E$8:$E23500,0),0),"")</f>
        <v/>
      </c>
    </row>
    <row r="1365">
      <c r="A1365" s="454"/>
      <c r="B1365" s="927"/>
      <c r="C1365" s="580"/>
      <c r="D1365" s="939"/>
      <c r="E1365" s="940"/>
      <c r="F1365" s="941"/>
      <c r="G1365" s="937" t="str">
        <f t="array" ref="G1365">xlookup(F1365,'Internal Staffing Calculator'!E:E,'Internal Staffing Calculator'!C:C,"")</f>
        <v/>
      </c>
      <c r="H1365" s="932" t="str">
        <f t="array" ref="H1365">if(F1365&lt;&gt;"", iferror(index('Internal Staffing Calculator'!B$8:B23500,match(F1365,'Internal Staffing Calculator'!E$8:E23500,0)), "Not In Budget"),"")</f>
        <v/>
      </c>
      <c r="I1365" s="184"/>
      <c r="J1365" s="932">
        <f t="shared" si="1"/>
        <v>0</v>
      </c>
      <c r="K1365" s="932">
        <f t="shared" si="2"/>
        <v>0</v>
      </c>
      <c r="L1365" s="938" t="str">
        <f t="array" ref="L1365">iferror(index('Internal Staffing Calculator'!F$8:F23500,match($F1365,'Internal Staffing Calculator'!$E$8:$E23500,0),0),"")</f>
        <v/>
      </c>
    </row>
    <row r="1366">
      <c r="A1366" s="454"/>
      <c r="B1366" s="927"/>
      <c r="C1366" s="580"/>
      <c r="D1366" s="939"/>
      <c r="E1366" s="940"/>
      <c r="F1366" s="941"/>
      <c r="G1366" s="937" t="str">
        <f t="array" ref="G1366">xlookup(F1366,'Internal Staffing Calculator'!E:E,'Internal Staffing Calculator'!C:C,"")</f>
        <v/>
      </c>
      <c r="H1366" s="932" t="str">
        <f t="array" ref="H1366">if(F1366&lt;&gt;"", iferror(index('Internal Staffing Calculator'!B$8:B23500,match(F1366,'Internal Staffing Calculator'!E$8:E23500,0)), "Not In Budget"),"")</f>
        <v/>
      </c>
      <c r="I1366" s="184"/>
      <c r="J1366" s="932">
        <f t="shared" si="1"/>
        <v>0</v>
      </c>
      <c r="K1366" s="932">
        <f t="shared" si="2"/>
        <v>0</v>
      </c>
      <c r="L1366" s="938" t="str">
        <f t="array" ref="L1366">iferror(index('Internal Staffing Calculator'!F$8:F23500,match($F1366,'Internal Staffing Calculator'!$E$8:$E23500,0),0),"")</f>
        <v/>
      </c>
    </row>
    <row r="1367">
      <c r="A1367" s="454"/>
      <c r="B1367" s="927"/>
      <c r="C1367" s="580"/>
      <c r="D1367" s="939"/>
      <c r="E1367" s="940"/>
      <c r="F1367" s="941"/>
      <c r="G1367" s="937" t="str">
        <f t="array" ref="G1367">xlookup(F1367,'Internal Staffing Calculator'!E:E,'Internal Staffing Calculator'!C:C,"")</f>
        <v/>
      </c>
      <c r="H1367" s="932" t="str">
        <f t="array" ref="H1367">if(F1367&lt;&gt;"", iferror(index('Internal Staffing Calculator'!B$8:B23500,match(F1367,'Internal Staffing Calculator'!E$8:E23500,0)), "Not In Budget"),"")</f>
        <v/>
      </c>
      <c r="I1367" s="184"/>
      <c r="J1367" s="932">
        <f t="shared" si="1"/>
        <v>0</v>
      </c>
      <c r="K1367" s="932">
        <f t="shared" si="2"/>
        <v>0</v>
      </c>
      <c r="L1367" s="938" t="str">
        <f t="array" ref="L1367">iferror(index('Internal Staffing Calculator'!F$8:F23500,match($F1367,'Internal Staffing Calculator'!$E$8:$E23500,0),0),"")</f>
        <v/>
      </c>
    </row>
    <row r="1368">
      <c r="A1368" s="454"/>
      <c r="B1368" s="927"/>
      <c r="C1368" s="580"/>
      <c r="D1368" s="939"/>
      <c r="E1368" s="940"/>
      <c r="F1368" s="941"/>
      <c r="G1368" s="937" t="str">
        <f t="array" ref="G1368">xlookup(F1368,'Internal Staffing Calculator'!E:E,'Internal Staffing Calculator'!C:C,"")</f>
        <v/>
      </c>
      <c r="H1368" s="932" t="str">
        <f t="array" ref="H1368">if(F1368&lt;&gt;"", iferror(index('Internal Staffing Calculator'!B$8:B23500,match(F1368,'Internal Staffing Calculator'!E$8:E23500,0)), "Not In Budget"),"")</f>
        <v/>
      </c>
      <c r="I1368" s="184"/>
      <c r="J1368" s="932">
        <f t="shared" si="1"/>
        <v>0</v>
      </c>
      <c r="K1368" s="932">
        <f t="shared" si="2"/>
        <v>0</v>
      </c>
      <c r="L1368" s="938" t="str">
        <f t="array" ref="L1368">iferror(index('Internal Staffing Calculator'!F$8:F23500,match($F1368,'Internal Staffing Calculator'!$E$8:$E23500,0),0),"")</f>
        <v/>
      </c>
    </row>
    <row r="1369">
      <c r="A1369" s="454"/>
      <c r="B1369" s="927"/>
      <c r="C1369" s="580"/>
      <c r="D1369" s="939"/>
      <c r="E1369" s="940"/>
      <c r="F1369" s="941"/>
      <c r="G1369" s="937" t="str">
        <f t="array" ref="G1369">xlookup(F1369,'Internal Staffing Calculator'!E:E,'Internal Staffing Calculator'!C:C,"")</f>
        <v/>
      </c>
      <c r="H1369" s="932" t="str">
        <f t="array" ref="H1369">if(F1369&lt;&gt;"", iferror(index('Internal Staffing Calculator'!B$8:B23500,match(F1369,'Internal Staffing Calculator'!E$8:E23500,0)), "Not In Budget"),"")</f>
        <v/>
      </c>
      <c r="I1369" s="184"/>
      <c r="J1369" s="932">
        <f t="shared" si="1"/>
        <v>0</v>
      </c>
      <c r="K1369" s="932">
        <f t="shared" si="2"/>
        <v>0</v>
      </c>
      <c r="L1369" s="938" t="str">
        <f t="array" ref="L1369">iferror(index('Internal Staffing Calculator'!F$8:F23500,match($F1369,'Internal Staffing Calculator'!$E$8:$E23500,0),0),"")</f>
        <v/>
      </c>
    </row>
    <row r="1370">
      <c r="A1370" s="454"/>
      <c r="B1370" s="927"/>
      <c r="C1370" s="580"/>
      <c r="D1370" s="939"/>
      <c r="E1370" s="940"/>
      <c r="F1370" s="941"/>
      <c r="G1370" s="937" t="str">
        <f t="array" ref="G1370">xlookup(F1370,'Internal Staffing Calculator'!E:E,'Internal Staffing Calculator'!C:C,"")</f>
        <v/>
      </c>
      <c r="H1370" s="932" t="str">
        <f t="array" ref="H1370">if(F1370&lt;&gt;"", iferror(index('Internal Staffing Calculator'!B$8:B23500,match(F1370,'Internal Staffing Calculator'!E$8:E23500,0)), "Not In Budget"),"")</f>
        <v/>
      </c>
      <c r="I1370" s="184"/>
      <c r="J1370" s="932">
        <f t="shared" si="1"/>
        <v>0</v>
      </c>
      <c r="K1370" s="932">
        <f t="shared" si="2"/>
        <v>0</v>
      </c>
      <c r="L1370" s="938" t="str">
        <f t="array" ref="L1370">iferror(index('Internal Staffing Calculator'!F$8:F23500,match($F1370,'Internal Staffing Calculator'!$E$8:$E23500,0),0),"")</f>
        <v/>
      </c>
    </row>
    <row r="1371">
      <c r="A1371" s="454"/>
      <c r="B1371" s="927"/>
      <c r="C1371" s="580"/>
      <c r="D1371" s="939"/>
      <c r="E1371" s="940"/>
      <c r="F1371" s="941"/>
      <c r="G1371" s="937" t="str">
        <f t="array" ref="G1371">xlookup(F1371,'Internal Staffing Calculator'!E:E,'Internal Staffing Calculator'!C:C,"")</f>
        <v/>
      </c>
      <c r="H1371" s="932" t="str">
        <f t="array" ref="H1371">if(F1371&lt;&gt;"", iferror(index('Internal Staffing Calculator'!B$8:B23500,match(F1371,'Internal Staffing Calculator'!E$8:E23500,0)), "Not In Budget"),"")</f>
        <v/>
      </c>
      <c r="I1371" s="184"/>
      <c r="J1371" s="932">
        <f t="shared" si="1"/>
        <v>0</v>
      </c>
      <c r="K1371" s="932">
        <f t="shared" si="2"/>
        <v>0</v>
      </c>
      <c r="L1371" s="938" t="str">
        <f t="array" ref="L1371">iferror(index('Internal Staffing Calculator'!F$8:F23500,match($F1371,'Internal Staffing Calculator'!$E$8:$E23500,0),0),"")</f>
        <v/>
      </c>
    </row>
    <row r="1372">
      <c r="A1372" s="454"/>
      <c r="B1372" s="927"/>
      <c r="C1372" s="580"/>
      <c r="D1372" s="939"/>
      <c r="E1372" s="940"/>
      <c r="F1372" s="941"/>
      <c r="G1372" s="937" t="str">
        <f t="array" ref="G1372">xlookup(F1372,'Internal Staffing Calculator'!E:E,'Internal Staffing Calculator'!C:C,"")</f>
        <v/>
      </c>
      <c r="H1372" s="932" t="str">
        <f t="array" ref="H1372">if(F1372&lt;&gt;"", iferror(index('Internal Staffing Calculator'!B$8:B23500,match(F1372,'Internal Staffing Calculator'!E$8:E23500,0)), "Not In Budget"),"")</f>
        <v/>
      </c>
      <c r="I1372" s="184"/>
      <c r="J1372" s="932">
        <f t="shared" si="1"/>
        <v>0</v>
      </c>
      <c r="K1372" s="932">
        <f t="shared" si="2"/>
        <v>0</v>
      </c>
      <c r="L1372" s="938" t="str">
        <f t="array" ref="L1372">iferror(index('Internal Staffing Calculator'!F$8:F23500,match($F1372,'Internal Staffing Calculator'!$E$8:$E23500,0),0),"")</f>
        <v/>
      </c>
    </row>
    <row r="1373">
      <c r="A1373" s="454"/>
      <c r="B1373" s="927"/>
      <c r="C1373" s="580"/>
      <c r="D1373" s="939"/>
      <c r="E1373" s="940"/>
      <c r="F1373" s="941"/>
      <c r="G1373" s="937" t="str">
        <f t="array" ref="G1373">xlookup(F1373,'Internal Staffing Calculator'!E:E,'Internal Staffing Calculator'!C:C,"")</f>
        <v/>
      </c>
      <c r="H1373" s="932" t="str">
        <f t="array" ref="H1373">if(F1373&lt;&gt;"", iferror(index('Internal Staffing Calculator'!B$8:B23500,match(F1373,'Internal Staffing Calculator'!E$8:E23500,0)), "Not In Budget"),"")</f>
        <v/>
      </c>
      <c r="I1373" s="184"/>
      <c r="J1373" s="932">
        <f t="shared" si="1"/>
        <v>0</v>
      </c>
      <c r="K1373" s="932">
        <f t="shared" si="2"/>
        <v>0</v>
      </c>
      <c r="L1373" s="938" t="str">
        <f t="array" ref="L1373">iferror(index('Internal Staffing Calculator'!F$8:F23500,match($F1373,'Internal Staffing Calculator'!$E$8:$E23500,0),0),"")</f>
        <v/>
      </c>
    </row>
    <row r="1374">
      <c r="A1374" s="454"/>
      <c r="B1374" s="927"/>
      <c r="C1374" s="580"/>
      <c r="D1374" s="939"/>
      <c r="E1374" s="940"/>
      <c r="F1374" s="941"/>
      <c r="G1374" s="937" t="str">
        <f t="array" ref="G1374">xlookup(F1374,'Internal Staffing Calculator'!E:E,'Internal Staffing Calculator'!C:C,"")</f>
        <v/>
      </c>
      <c r="H1374" s="932" t="str">
        <f t="array" ref="H1374">if(F1374&lt;&gt;"", iferror(index('Internal Staffing Calculator'!B$8:B23500,match(F1374,'Internal Staffing Calculator'!E$8:E23500,0)), "Not In Budget"),"")</f>
        <v/>
      </c>
      <c r="I1374" s="184"/>
      <c r="J1374" s="932">
        <f t="shared" si="1"/>
        <v>0</v>
      </c>
      <c r="K1374" s="932">
        <f t="shared" si="2"/>
        <v>0</v>
      </c>
      <c r="L1374" s="938" t="str">
        <f t="array" ref="L1374">iferror(index('Internal Staffing Calculator'!F$8:F23500,match($F1374,'Internal Staffing Calculator'!$E$8:$E23500,0),0),"")</f>
        <v/>
      </c>
    </row>
    <row r="1375">
      <c r="A1375" s="454"/>
      <c r="B1375" s="927"/>
      <c r="C1375" s="580"/>
      <c r="D1375" s="939"/>
      <c r="E1375" s="940"/>
      <c r="F1375" s="941"/>
      <c r="G1375" s="937" t="str">
        <f t="array" ref="G1375">xlookup(F1375,'Internal Staffing Calculator'!E:E,'Internal Staffing Calculator'!C:C,"")</f>
        <v/>
      </c>
      <c r="H1375" s="932" t="str">
        <f t="array" ref="H1375">if(F1375&lt;&gt;"", iferror(index('Internal Staffing Calculator'!B$8:B23500,match(F1375,'Internal Staffing Calculator'!E$8:E23500,0)), "Not In Budget"),"")</f>
        <v/>
      </c>
      <c r="I1375" s="184"/>
      <c r="J1375" s="932">
        <f t="shared" si="1"/>
        <v>0</v>
      </c>
      <c r="K1375" s="932">
        <f t="shared" si="2"/>
        <v>0</v>
      </c>
      <c r="L1375" s="938" t="str">
        <f t="array" ref="L1375">iferror(index('Internal Staffing Calculator'!F$8:F23500,match($F1375,'Internal Staffing Calculator'!$E$8:$E23500,0),0),"")</f>
        <v/>
      </c>
    </row>
    <row r="1376">
      <c r="A1376" s="454"/>
      <c r="B1376" s="927"/>
      <c r="C1376" s="580"/>
      <c r="D1376" s="939"/>
      <c r="E1376" s="940"/>
      <c r="F1376" s="941"/>
      <c r="G1376" s="937" t="str">
        <f t="array" ref="G1376">xlookup(F1376,'Internal Staffing Calculator'!E:E,'Internal Staffing Calculator'!C:C,"")</f>
        <v/>
      </c>
      <c r="H1376" s="932" t="str">
        <f t="array" ref="H1376">if(F1376&lt;&gt;"", iferror(index('Internal Staffing Calculator'!B$8:B23500,match(F1376,'Internal Staffing Calculator'!E$8:E23500,0)), "Not In Budget"),"")</f>
        <v/>
      </c>
      <c r="I1376" s="184"/>
      <c r="J1376" s="932">
        <f t="shared" si="1"/>
        <v>0</v>
      </c>
      <c r="K1376" s="932">
        <f t="shared" si="2"/>
        <v>0</v>
      </c>
      <c r="L1376" s="938" t="str">
        <f t="array" ref="L1376">iferror(index('Internal Staffing Calculator'!F$8:F23500,match($F1376,'Internal Staffing Calculator'!$E$8:$E23500,0),0),"")</f>
        <v/>
      </c>
    </row>
    <row r="1377">
      <c r="A1377" s="454"/>
      <c r="B1377" s="927"/>
      <c r="C1377" s="580"/>
      <c r="D1377" s="939"/>
      <c r="E1377" s="940"/>
      <c r="F1377" s="941"/>
      <c r="G1377" s="937" t="str">
        <f t="array" ref="G1377">xlookup(F1377,'Internal Staffing Calculator'!E:E,'Internal Staffing Calculator'!C:C,"")</f>
        <v/>
      </c>
      <c r="H1377" s="932" t="str">
        <f t="array" ref="H1377">if(F1377&lt;&gt;"", iferror(index('Internal Staffing Calculator'!B$8:B23500,match(F1377,'Internal Staffing Calculator'!E$8:E23500,0)), "Not In Budget"),"")</f>
        <v/>
      </c>
      <c r="I1377" s="184"/>
      <c r="J1377" s="932">
        <f t="shared" si="1"/>
        <v>0</v>
      </c>
      <c r="K1377" s="932">
        <f t="shared" si="2"/>
        <v>0</v>
      </c>
      <c r="L1377" s="938" t="str">
        <f t="array" ref="L1377">iferror(index('Internal Staffing Calculator'!F$8:F23500,match($F1377,'Internal Staffing Calculator'!$E$8:$E23500,0),0),"")</f>
        <v/>
      </c>
    </row>
    <row r="1378">
      <c r="A1378" s="454"/>
      <c r="B1378" s="927"/>
      <c r="C1378" s="580"/>
      <c r="D1378" s="939"/>
      <c r="E1378" s="940"/>
      <c r="F1378" s="941"/>
      <c r="G1378" s="937" t="str">
        <f t="array" ref="G1378">xlookup(F1378,'Internal Staffing Calculator'!E:E,'Internal Staffing Calculator'!C:C,"")</f>
        <v/>
      </c>
      <c r="H1378" s="932" t="str">
        <f t="array" ref="H1378">if(F1378&lt;&gt;"", iferror(index('Internal Staffing Calculator'!B$8:B23500,match(F1378,'Internal Staffing Calculator'!E$8:E23500,0)), "Not In Budget"),"")</f>
        <v/>
      </c>
      <c r="I1378" s="184"/>
      <c r="J1378" s="932">
        <f t="shared" si="1"/>
        <v>0</v>
      </c>
      <c r="K1378" s="932">
        <f t="shared" si="2"/>
        <v>0</v>
      </c>
      <c r="L1378" s="938" t="str">
        <f t="array" ref="L1378">iferror(index('Internal Staffing Calculator'!F$8:F23500,match($F1378,'Internal Staffing Calculator'!$E$8:$E23500,0),0),"")</f>
        <v/>
      </c>
    </row>
    <row r="1379">
      <c r="A1379" s="454"/>
      <c r="B1379" s="927"/>
      <c r="C1379" s="580"/>
      <c r="D1379" s="939"/>
      <c r="E1379" s="940"/>
      <c r="F1379" s="941"/>
      <c r="G1379" s="937" t="str">
        <f t="array" ref="G1379">xlookup(F1379,'Internal Staffing Calculator'!E:E,'Internal Staffing Calculator'!C:C,"")</f>
        <v/>
      </c>
      <c r="H1379" s="932" t="str">
        <f t="array" ref="H1379">if(F1379&lt;&gt;"", iferror(index('Internal Staffing Calculator'!B$8:B23500,match(F1379,'Internal Staffing Calculator'!E$8:E23500,0)), "Not In Budget"),"")</f>
        <v/>
      </c>
      <c r="I1379" s="184"/>
      <c r="J1379" s="932">
        <f t="shared" si="1"/>
        <v>0</v>
      </c>
      <c r="K1379" s="932">
        <f t="shared" si="2"/>
        <v>0</v>
      </c>
      <c r="L1379" s="938" t="str">
        <f t="array" ref="L1379">iferror(index('Internal Staffing Calculator'!F$8:F23500,match($F1379,'Internal Staffing Calculator'!$E$8:$E23500,0),0),"")</f>
        <v/>
      </c>
    </row>
    <row r="1380">
      <c r="A1380" s="454"/>
      <c r="B1380" s="927"/>
      <c r="C1380" s="580"/>
      <c r="D1380" s="939"/>
      <c r="E1380" s="940"/>
      <c r="F1380" s="941"/>
      <c r="G1380" s="937" t="str">
        <f t="array" ref="G1380">xlookup(F1380,'Internal Staffing Calculator'!E:E,'Internal Staffing Calculator'!C:C,"")</f>
        <v/>
      </c>
      <c r="H1380" s="932" t="str">
        <f t="array" ref="H1380">if(F1380&lt;&gt;"", iferror(index('Internal Staffing Calculator'!B$8:B23500,match(F1380,'Internal Staffing Calculator'!E$8:E23500,0)), "Not In Budget"),"")</f>
        <v/>
      </c>
      <c r="I1380" s="184"/>
      <c r="J1380" s="932">
        <f t="shared" si="1"/>
        <v>0</v>
      </c>
      <c r="K1380" s="932">
        <f t="shared" si="2"/>
        <v>0</v>
      </c>
      <c r="L1380" s="938" t="str">
        <f t="array" ref="L1380">iferror(index('Internal Staffing Calculator'!F$8:F23500,match($F1380,'Internal Staffing Calculator'!$E$8:$E23500,0),0),"")</f>
        <v/>
      </c>
    </row>
    <row r="1381">
      <c r="A1381" s="454"/>
      <c r="B1381" s="927"/>
      <c r="C1381" s="580"/>
      <c r="D1381" s="939"/>
      <c r="E1381" s="940"/>
      <c r="F1381" s="941"/>
      <c r="G1381" s="937" t="str">
        <f t="array" ref="G1381">xlookup(F1381,'Internal Staffing Calculator'!E:E,'Internal Staffing Calculator'!C:C,"")</f>
        <v/>
      </c>
      <c r="H1381" s="932" t="str">
        <f t="array" ref="H1381">if(F1381&lt;&gt;"", iferror(index('Internal Staffing Calculator'!B$8:B23500,match(F1381,'Internal Staffing Calculator'!E$8:E23500,0)), "Not In Budget"),"")</f>
        <v/>
      </c>
      <c r="I1381" s="184"/>
      <c r="J1381" s="932">
        <f t="shared" si="1"/>
        <v>0</v>
      </c>
      <c r="K1381" s="932">
        <f t="shared" si="2"/>
        <v>0</v>
      </c>
      <c r="L1381" s="938" t="str">
        <f t="array" ref="L1381">iferror(index('Internal Staffing Calculator'!F$8:F23500,match($F1381,'Internal Staffing Calculator'!$E$8:$E23500,0),0),"")</f>
        <v/>
      </c>
    </row>
    <row r="1382">
      <c r="A1382" s="454"/>
      <c r="B1382" s="927"/>
      <c r="C1382" s="580"/>
      <c r="D1382" s="939"/>
      <c r="E1382" s="940"/>
      <c r="F1382" s="941"/>
      <c r="G1382" s="937" t="str">
        <f t="array" ref="G1382">xlookup(F1382,'Internal Staffing Calculator'!E:E,'Internal Staffing Calculator'!C:C,"")</f>
        <v/>
      </c>
      <c r="H1382" s="932" t="str">
        <f t="array" ref="H1382">if(F1382&lt;&gt;"", iferror(index('Internal Staffing Calculator'!B$8:B23500,match(F1382,'Internal Staffing Calculator'!E$8:E23500,0)), "Not In Budget"),"")</f>
        <v/>
      </c>
      <c r="I1382" s="184"/>
      <c r="J1382" s="932">
        <f t="shared" si="1"/>
        <v>0</v>
      </c>
      <c r="K1382" s="932">
        <f t="shared" si="2"/>
        <v>0</v>
      </c>
      <c r="L1382" s="938" t="str">
        <f t="array" ref="L1382">iferror(index('Internal Staffing Calculator'!F$8:F23500,match($F1382,'Internal Staffing Calculator'!$E$8:$E23500,0),0),"")</f>
        <v/>
      </c>
    </row>
    <row r="1383">
      <c r="A1383" s="454"/>
      <c r="B1383" s="927"/>
      <c r="C1383" s="580"/>
      <c r="D1383" s="939"/>
      <c r="E1383" s="940"/>
      <c r="F1383" s="941"/>
      <c r="G1383" s="937" t="str">
        <f t="array" ref="G1383">xlookup(F1383,'Internal Staffing Calculator'!E:E,'Internal Staffing Calculator'!C:C,"")</f>
        <v/>
      </c>
      <c r="H1383" s="932" t="str">
        <f t="array" ref="H1383">if(F1383&lt;&gt;"", iferror(index('Internal Staffing Calculator'!B$8:B23500,match(F1383,'Internal Staffing Calculator'!E$8:E23500,0)), "Not In Budget"),"")</f>
        <v/>
      </c>
      <c r="I1383" s="184"/>
      <c r="J1383" s="932">
        <f t="shared" si="1"/>
        <v>0</v>
      </c>
      <c r="K1383" s="932">
        <f t="shared" si="2"/>
        <v>0</v>
      </c>
      <c r="L1383" s="938" t="str">
        <f t="array" ref="L1383">iferror(index('Internal Staffing Calculator'!F$8:F23500,match($F1383,'Internal Staffing Calculator'!$E$8:$E23500,0),0),"")</f>
        <v/>
      </c>
    </row>
    <row r="1384">
      <c r="A1384" s="454"/>
      <c r="B1384" s="927"/>
      <c r="C1384" s="580"/>
      <c r="D1384" s="939"/>
      <c r="E1384" s="940"/>
      <c r="F1384" s="941"/>
      <c r="G1384" s="937" t="str">
        <f t="array" ref="G1384">xlookup(F1384,'Internal Staffing Calculator'!E:E,'Internal Staffing Calculator'!C:C,"")</f>
        <v/>
      </c>
      <c r="H1384" s="932" t="str">
        <f t="array" ref="H1384">if(F1384&lt;&gt;"", iferror(index('Internal Staffing Calculator'!B$8:B23500,match(F1384,'Internal Staffing Calculator'!E$8:E23500,0)), "Not In Budget"),"")</f>
        <v/>
      </c>
      <c r="I1384" s="184"/>
      <c r="J1384" s="932">
        <f t="shared" si="1"/>
        <v>0</v>
      </c>
      <c r="K1384" s="932">
        <f t="shared" si="2"/>
        <v>0</v>
      </c>
      <c r="L1384" s="938" t="str">
        <f t="array" ref="L1384">iferror(index('Internal Staffing Calculator'!F$8:F23500,match($F1384,'Internal Staffing Calculator'!$E$8:$E23500,0),0),"")</f>
        <v/>
      </c>
    </row>
    <row r="1385">
      <c r="A1385" s="454"/>
      <c r="B1385" s="927"/>
      <c r="C1385" s="580"/>
      <c r="D1385" s="939"/>
      <c r="E1385" s="940"/>
      <c r="F1385" s="941"/>
      <c r="G1385" s="937" t="str">
        <f t="array" ref="G1385">xlookup(F1385,'Internal Staffing Calculator'!E:E,'Internal Staffing Calculator'!C:C,"")</f>
        <v/>
      </c>
      <c r="H1385" s="932" t="str">
        <f t="array" ref="H1385">if(F1385&lt;&gt;"", iferror(index('Internal Staffing Calculator'!B$8:B23500,match(F1385,'Internal Staffing Calculator'!E$8:E23500,0)), "Not In Budget"),"")</f>
        <v/>
      </c>
      <c r="I1385" s="184"/>
      <c r="J1385" s="932">
        <f t="shared" si="1"/>
        <v>0</v>
      </c>
      <c r="K1385" s="932">
        <f t="shared" si="2"/>
        <v>0</v>
      </c>
      <c r="L1385" s="938" t="str">
        <f t="array" ref="L1385">iferror(index('Internal Staffing Calculator'!F$8:F23500,match($F1385,'Internal Staffing Calculator'!$E$8:$E23500,0),0),"")</f>
        <v/>
      </c>
    </row>
    <row r="1386">
      <c r="A1386" s="454"/>
      <c r="B1386" s="927"/>
      <c r="C1386" s="580"/>
      <c r="D1386" s="939"/>
      <c r="E1386" s="940"/>
      <c r="F1386" s="941"/>
      <c r="G1386" s="937" t="str">
        <f t="array" ref="G1386">xlookup(F1386,'Internal Staffing Calculator'!E:E,'Internal Staffing Calculator'!C:C,"")</f>
        <v/>
      </c>
      <c r="H1386" s="932" t="str">
        <f t="array" ref="H1386">if(F1386&lt;&gt;"", iferror(index('Internal Staffing Calculator'!B$8:B23500,match(F1386,'Internal Staffing Calculator'!E$8:E23500,0)), "Not In Budget"),"")</f>
        <v/>
      </c>
      <c r="I1386" s="184"/>
      <c r="J1386" s="932">
        <f t="shared" si="1"/>
        <v>0</v>
      </c>
      <c r="K1386" s="932">
        <f t="shared" si="2"/>
        <v>0</v>
      </c>
      <c r="L1386" s="938" t="str">
        <f t="array" ref="L1386">iferror(index('Internal Staffing Calculator'!F$8:F23500,match($F1386,'Internal Staffing Calculator'!$E$8:$E23500,0),0),"")</f>
        <v/>
      </c>
    </row>
    <row r="1387">
      <c r="A1387" s="454"/>
      <c r="B1387" s="927"/>
      <c r="C1387" s="580"/>
      <c r="D1387" s="939"/>
      <c r="E1387" s="940"/>
      <c r="F1387" s="941"/>
      <c r="G1387" s="937" t="str">
        <f t="array" ref="G1387">xlookup(F1387,'Internal Staffing Calculator'!E:E,'Internal Staffing Calculator'!C:C,"")</f>
        <v/>
      </c>
      <c r="H1387" s="932" t="str">
        <f t="array" ref="H1387">if(F1387&lt;&gt;"", iferror(index('Internal Staffing Calculator'!B$8:B23500,match(F1387,'Internal Staffing Calculator'!E$8:E23500,0)), "Not In Budget"),"")</f>
        <v/>
      </c>
      <c r="I1387" s="184"/>
      <c r="J1387" s="932">
        <f t="shared" si="1"/>
        <v>0</v>
      </c>
      <c r="K1387" s="932">
        <f t="shared" si="2"/>
        <v>0</v>
      </c>
      <c r="L1387" s="938" t="str">
        <f t="array" ref="L1387">iferror(index('Internal Staffing Calculator'!F$8:F23500,match($F1387,'Internal Staffing Calculator'!$E$8:$E23500,0),0),"")</f>
        <v/>
      </c>
    </row>
    <row r="1388">
      <c r="A1388" s="454"/>
      <c r="B1388" s="927"/>
      <c r="C1388" s="580"/>
      <c r="D1388" s="939"/>
      <c r="E1388" s="940"/>
      <c r="F1388" s="941"/>
      <c r="G1388" s="937" t="str">
        <f t="array" ref="G1388">xlookup(F1388,'Internal Staffing Calculator'!E:E,'Internal Staffing Calculator'!C:C,"")</f>
        <v/>
      </c>
      <c r="H1388" s="932" t="str">
        <f t="array" ref="H1388">if(F1388&lt;&gt;"", iferror(index('Internal Staffing Calculator'!B$8:B23500,match(F1388,'Internal Staffing Calculator'!E$8:E23500,0)), "Not In Budget"),"")</f>
        <v/>
      </c>
      <c r="I1388" s="184"/>
      <c r="J1388" s="932">
        <f t="shared" si="1"/>
        <v>0</v>
      </c>
      <c r="K1388" s="932">
        <f t="shared" si="2"/>
        <v>0</v>
      </c>
      <c r="L1388" s="938" t="str">
        <f t="array" ref="L1388">iferror(index('Internal Staffing Calculator'!F$8:F23500,match($F1388,'Internal Staffing Calculator'!$E$8:$E23500,0),0),"")</f>
        <v/>
      </c>
    </row>
    <row r="1389">
      <c r="A1389" s="454"/>
      <c r="B1389" s="927"/>
      <c r="C1389" s="580"/>
      <c r="D1389" s="939"/>
      <c r="E1389" s="940"/>
      <c r="F1389" s="941"/>
      <c r="G1389" s="937" t="str">
        <f t="array" ref="G1389">xlookup(F1389,'Internal Staffing Calculator'!E:E,'Internal Staffing Calculator'!C:C,"")</f>
        <v/>
      </c>
      <c r="H1389" s="932" t="str">
        <f t="array" ref="H1389">if(F1389&lt;&gt;"", iferror(index('Internal Staffing Calculator'!B$8:B23500,match(F1389,'Internal Staffing Calculator'!E$8:E23500,0)), "Not In Budget"),"")</f>
        <v/>
      </c>
      <c r="I1389" s="184"/>
      <c r="J1389" s="932">
        <f t="shared" si="1"/>
        <v>0</v>
      </c>
      <c r="K1389" s="932">
        <f t="shared" si="2"/>
        <v>0</v>
      </c>
      <c r="L1389" s="938" t="str">
        <f t="array" ref="L1389">iferror(index('Internal Staffing Calculator'!F$8:F23500,match($F1389,'Internal Staffing Calculator'!$E$8:$E23500,0),0),"")</f>
        <v/>
      </c>
    </row>
    <row r="1390">
      <c r="A1390" s="454"/>
      <c r="B1390" s="927"/>
      <c r="C1390" s="580"/>
      <c r="D1390" s="939"/>
      <c r="E1390" s="940"/>
      <c r="F1390" s="941"/>
      <c r="G1390" s="937" t="str">
        <f t="array" ref="G1390">xlookup(F1390,'Internal Staffing Calculator'!E:E,'Internal Staffing Calculator'!C:C,"")</f>
        <v/>
      </c>
      <c r="H1390" s="932" t="str">
        <f t="array" ref="H1390">if(F1390&lt;&gt;"", iferror(index('Internal Staffing Calculator'!B$8:B23500,match(F1390,'Internal Staffing Calculator'!E$8:E23500,0)), "Not In Budget"),"")</f>
        <v/>
      </c>
      <c r="I1390" s="184"/>
      <c r="J1390" s="932">
        <f t="shared" si="1"/>
        <v>0</v>
      </c>
      <c r="K1390" s="932">
        <f t="shared" si="2"/>
        <v>0</v>
      </c>
      <c r="L1390" s="938" t="str">
        <f t="array" ref="L1390">iferror(index('Internal Staffing Calculator'!F$8:F23500,match($F1390,'Internal Staffing Calculator'!$E$8:$E23500,0),0),"")</f>
        <v/>
      </c>
    </row>
    <row r="1391">
      <c r="A1391" s="454"/>
      <c r="B1391" s="927"/>
      <c r="C1391" s="580"/>
      <c r="D1391" s="939"/>
      <c r="E1391" s="940"/>
      <c r="F1391" s="941"/>
      <c r="G1391" s="937" t="str">
        <f t="array" ref="G1391">xlookup(F1391,'Internal Staffing Calculator'!E:E,'Internal Staffing Calculator'!C:C,"")</f>
        <v/>
      </c>
      <c r="H1391" s="932" t="str">
        <f t="array" ref="H1391">if(F1391&lt;&gt;"", iferror(index('Internal Staffing Calculator'!B$8:B23500,match(F1391,'Internal Staffing Calculator'!E$8:E23500,0)), "Not In Budget"),"")</f>
        <v/>
      </c>
      <c r="I1391" s="184"/>
      <c r="J1391" s="932">
        <f t="shared" si="1"/>
        <v>0</v>
      </c>
      <c r="K1391" s="932">
        <f t="shared" si="2"/>
        <v>0</v>
      </c>
      <c r="L1391" s="938" t="str">
        <f t="array" ref="L1391">iferror(index('Internal Staffing Calculator'!F$8:F23500,match($F1391,'Internal Staffing Calculator'!$E$8:$E23500,0),0),"")</f>
        <v/>
      </c>
    </row>
    <row r="1392">
      <c r="A1392" s="454"/>
      <c r="B1392" s="927"/>
      <c r="C1392" s="580"/>
      <c r="D1392" s="939"/>
      <c r="E1392" s="940"/>
      <c r="F1392" s="941"/>
      <c r="G1392" s="937" t="str">
        <f t="array" ref="G1392">xlookup(F1392,'Internal Staffing Calculator'!E:E,'Internal Staffing Calculator'!C:C,"")</f>
        <v/>
      </c>
      <c r="H1392" s="932" t="str">
        <f t="array" ref="H1392">if(F1392&lt;&gt;"", iferror(index('Internal Staffing Calculator'!B$8:B23500,match(F1392,'Internal Staffing Calculator'!E$8:E23500,0)), "Not In Budget"),"")</f>
        <v/>
      </c>
      <c r="I1392" s="184"/>
      <c r="J1392" s="932">
        <f t="shared" si="1"/>
        <v>0</v>
      </c>
      <c r="K1392" s="932">
        <f t="shared" si="2"/>
        <v>0</v>
      </c>
      <c r="L1392" s="938" t="str">
        <f t="array" ref="L1392">iferror(index('Internal Staffing Calculator'!F$8:F23500,match($F1392,'Internal Staffing Calculator'!$E$8:$E23500,0),0),"")</f>
        <v/>
      </c>
    </row>
    <row r="1393">
      <c r="A1393" s="454"/>
      <c r="B1393" s="927"/>
      <c r="C1393" s="580"/>
      <c r="D1393" s="939"/>
      <c r="E1393" s="940"/>
      <c r="F1393" s="941"/>
      <c r="G1393" s="937" t="str">
        <f t="array" ref="G1393">xlookup(F1393,'Internal Staffing Calculator'!E:E,'Internal Staffing Calculator'!C:C,"")</f>
        <v/>
      </c>
      <c r="H1393" s="932" t="str">
        <f t="array" ref="H1393">if(F1393&lt;&gt;"", iferror(index('Internal Staffing Calculator'!B$8:B23500,match(F1393,'Internal Staffing Calculator'!E$8:E23500,0)), "Not In Budget"),"")</f>
        <v/>
      </c>
      <c r="I1393" s="184"/>
      <c r="J1393" s="932">
        <f t="shared" si="1"/>
        <v>0</v>
      </c>
      <c r="K1393" s="932">
        <f t="shared" si="2"/>
        <v>0</v>
      </c>
      <c r="L1393" s="938" t="str">
        <f t="array" ref="L1393">iferror(index('Internal Staffing Calculator'!F$8:F23500,match($F1393,'Internal Staffing Calculator'!$E$8:$E23500,0),0),"")</f>
        <v/>
      </c>
    </row>
    <row r="1394">
      <c r="A1394" s="454"/>
      <c r="B1394" s="927"/>
      <c r="C1394" s="580"/>
      <c r="D1394" s="939"/>
      <c r="E1394" s="940"/>
      <c r="F1394" s="941"/>
      <c r="G1394" s="937" t="str">
        <f t="array" ref="G1394">xlookup(F1394,'Internal Staffing Calculator'!E:E,'Internal Staffing Calculator'!C:C,"")</f>
        <v/>
      </c>
      <c r="H1394" s="932" t="str">
        <f t="array" ref="H1394">if(F1394&lt;&gt;"", iferror(index('Internal Staffing Calculator'!B$8:B23500,match(F1394,'Internal Staffing Calculator'!E$8:E23500,0)), "Not In Budget"),"")</f>
        <v/>
      </c>
      <c r="I1394" s="184"/>
      <c r="J1394" s="932">
        <f t="shared" si="1"/>
        <v>0</v>
      </c>
      <c r="K1394" s="932">
        <f t="shared" si="2"/>
        <v>0</v>
      </c>
      <c r="L1394" s="938" t="str">
        <f t="array" ref="L1394">iferror(index('Internal Staffing Calculator'!F$8:F23500,match($F1394,'Internal Staffing Calculator'!$E$8:$E23500,0),0),"")</f>
        <v/>
      </c>
    </row>
    <row r="1395">
      <c r="A1395" s="454"/>
      <c r="B1395" s="927"/>
      <c r="C1395" s="580"/>
      <c r="D1395" s="939"/>
      <c r="E1395" s="940"/>
      <c r="F1395" s="941"/>
      <c r="G1395" s="937" t="str">
        <f t="array" ref="G1395">xlookup(F1395,'Internal Staffing Calculator'!E:E,'Internal Staffing Calculator'!C:C,"")</f>
        <v/>
      </c>
      <c r="H1395" s="932" t="str">
        <f t="array" ref="H1395">if(F1395&lt;&gt;"", iferror(index('Internal Staffing Calculator'!B$8:B23500,match(F1395,'Internal Staffing Calculator'!E$8:E23500,0)), "Not In Budget"),"")</f>
        <v/>
      </c>
      <c r="I1395" s="184"/>
      <c r="J1395" s="932">
        <f t="shared" si="1"/>
        <v>0</v>
      </c>
      <c r="K1395" s="932">
        <f t="shared" si="2"/>
        <v>0</v>
      </c>
      <c r="L1395" s="938" t="str">
        <f t="array" ref="L1395">iferror(index('Internal Staffing Calculator'!F$8:F23500,match($F1395,'Internal Staffing Calculator'!$E$8:$E23500,0),0),"")</f>
        <v/>
      </c>
    </row>
    <row r="1396">
      <c r="A1396" s="454"/>
      <c r="B1396" s="927"/>
      <c r="C1396" s="580"/>
      <c r="D1396" s="939"/>
      <c r="E1396" s="940"/>
      <c r="F1396" s="941"/>
      <c r="G1396" s="937" t="str">
        <f t="array" ref="G1396">xlookup(F1396,'Internal Staffing Calculator'!E:E,'Internal Staffing Calculator'!C:C,"")</f>
        <v/>
      </c>
      <c r="H1396" s="932" t="str">
        <f t="array" ref="H1396">if(F1396&lt;&gt;"", iferror(index('Internal Staffing Calculator'!B$8:B23500,match(F1396,'Internal Staffing Calculator'!E$8:E23500,0)), "Not In Budget"),"")</f>
        <v/>
      </c>
      <c r="I1396" s="184"/>
      <c r="J1396" s="932">
        <f t="shared" si="1"/>
        <v>0</v>
      </c>
      <c r="K1396" s="932">
        <f t="shared" si="2"/>
        <v>0</v>
      </c>
      <c r="L1396" s="938" t="str">
        <f t="array" ref="L1396">iferror(index('Internal Staffing Calculator'!F$8:F23500,match($F1396,'Internal Staffing Calculator'!$E$8:$E23500,0),0),"")</f>
        <v/>
      </c>
    </row>
    <row r="1397">
      <c r="A1397" s="454"/>
      <c r="B1397" s="927"/>
      <c r="C1397" s="580"/>
      <c r="D1397" s="939"/>
      <c r="E1397" s="940"/>
      <c r="F1397" s="941"/>
      <c r="G1397" s="937" t="str">
        <f t="array" ref="G1397">xlookup(F1397,'Internal Staffing Calculator'!E:E,'Internal Staffing Calculator'!C:C,"")</f>
        <v/>
      </c>
      <c r="H1397" s="932" t="str">
        <f t="array" ref="H1397">if(F1397&lt;&gt;"", iferror(index('Internal Staffing Calculator'!B$8:B23500,match(F1397,'Internal Staffing Calculator'!E$8:E23500,0)), "Not In Budget"),"")</f>
        <v/>
      </c>
      <c r="I1397" s="184"/>
      <c r="J1397" s="932">
        <f t="shared" si="1"/>
        <v>0</v>
      </c>
      <c r="K1397" s="932">
        <f t="shared" si="2"/>
        <v>0</v>
      </c>
      <c r="L1397" s="938" t="str">
        <f t="array" ref="L1397">iferror(index('Internal Staffing Calculator'!F$8:F23500,match($F1397,'Internal Staffing Calculator'!$E$8:$E23500,0),0),"")</f>
        <v/>
      </c>
    </row>
    <row r="1398">
      <c r="A1398" s="454"/>
      <c r="B1398" s="927"/>
      <c r="C1398" s="580"/>
      <c r="D1398" s="939"/>
      <c r="E1398" s="940"/>
      <c r="F1398" s="941"/>
      <c r="G1398" s="937" t="str">
        <f t="array" ref="G1398">xlookup(F1398,'Internal Staffing Calculator'!E:E,'Internal Staffing Calculator'!C:C,"")</f>
        <v/>
      </c>
      <c r="H1398" s="932" t="str">
        <f t="array" ref="H1398">if(F1398&lt;&gt;"", iferror(index('Internal Staffing Calculator'!B$8:B23500,match(F1398,'Internal Staffing Calculator'!E$8:E23500,0)), "Not In Budget"),"")</f>
        <v/>
      </c>
      <c r="I1398" s="184"/>
      <c r="J1398" s="932">
        <f t="shared" si="1"/>
        <v>0</v>
      </c>
      <c r="K1398" s="932">
        <f t="shared" si="2"/>
        <v>0</v>
      </c>
      <c r="L1398" s="938" t="str">
        <f t="array" ref="L1398">iferror(index('Internal Staffing Calculator'!F$8:F23500,match($F1398,'Internal Staffing Calculator'!$E$8:$E23500,0),0),"")</f>
        <v/>
      </c>
    </row>
    <row r="1399">
      <c r="A1399" s="454"/>
      <c r="B1399" s="927"/>
      <c r="C1399" s="580"/>
      <c r="D1399" s="939"/>
      <c r="E1399" s="940"/>
      <c r="F1399" s="941"/>
      <c r="G1399" s="937" t="str">
        <f t="array" ref="G1399">xlookup(F1399,'Internal Staffing Calculator'!E:E,'Internal Staffing Calculator'!C:C,"")</f>
        <v/>
      </c>
      <c r="H1399" s="932" t="str">
        <f t="array" ref="H1399">if(F1399&lt;&gt;"", iferror(index('Internal Staffing Calculator'!B$8:B23500,match(F1399,'Internal Staffing Calculator'!E$8:E23500,0)), "Not In Budget"),"")</f>
        <v/>
      </c>
      <c r="I1399" s="184"/>
      <c r="J1399" s="932">
        <f t="shared" si="1"/>
        <v>0</v>
      </c>
      <c r="K1399" s="932">
        <f t="shared" si="2"/>
        <v>0</v>
      </c>
      <c r="L1399" s="938" t="str">
        <f t="array" ref="L1399">iferror(index('Internal Staffing Calculator'!F$8:F23500,match($F1399,'Internal Staffing Calculator'!$E$8:$E23500,0),0),"")</f>
        <v/>
      </c>
    </row>
    <row r="1400">
      <c r="A1400" s="454"/>
      <c r="B1400" s="927"/>
      <c r="C1400" s="580"/>
      <c r="D1400" s="939"/>
      <c r="E1400" s="940"/>
      <c r="F1400" s="941"/>
      <c r="G1400" s="937" t="str">
        <f t="array" ref="G1400">xlookup(F1400,'Internal Staffing Calculator'!E:E,'Internal Staffing Calculator'!C:C,"")</f>
        <v/>
      </c>
      <c r="H1400" s="932" t="str">
        <f t="array" ref="H1400">if(F1400&lt;&gt;"", iferror(index('Internal Staffing Calculator'!B$8:B23500,match(F1400,'Internal Staffing Calculator'!E$8:E23500,0)), "Not In Budget"),"")</f>
        <v/>
      </c>
      <c r="I1400" s="184"/>
      <c r="J1400" s="932">
        <f t="shared" si="1"/>
        <v>0</v>
      </c>
      <c r="K1400" s="932">
        <f t="shared" si="2"/>
        <v>0</v>
      </c>
      <c r="L1400" s="938" t="str">
        <f t="array" ref="L1400">iferror(index('Internal Staffing Calculator'!F$8:F23500,match($F1400,'Internal Staffing Calculator'!$E$8:$E23500,0),0),"")</f>
        <v/>
      </c>
    </row>
    <row r="1401">
      <c r="A1401" s="454"/>
      <c r="B1401" s="927"/>
      <c r="C1401" s="580"/>
      <c r="D1401" s="939"/>
      <c r="E1401" s="940"/>
      <c r="F1401" s="941"/>
      <c r="G1401" s="937" t="str">
        <f t="array" ref="G1401">xlookup(F1401,'Internal Staffing Calculator'!E:E,'Internal Staffing Calculator'!C:C,"")</f>
        <v/>
      </c>
      <c r="H1401" s="932" t="str">
        <f t="array" ref="H1401">if(F1401&lt;&gt;"", iferror(index('Internal Staffing Calculator'!B$8:B23500,match(F1401,'Internal Staffing Calculator'!E$8:E23500,0)), "Not In Budget"),"")</f>
        <v/>
      </c>
      <c r="I1401" s="184"/>
      <c r="J1401" s="932">
        <f t="shared" si="1"/>
        <v>0</v>
      </c>
      <c r="K1401" s="932">
        <f t="shared" si="2"/>
        <v>0</v>
      </c>
      <c r="L1401" s="938" t="str">
        <f t="array" ref="L1401">iferror(index('Internal Staffing Calculator'!F$8:F23500,match($F1401,'Internal Staffing Calculator'!$E$8:$E23500,0),0),"")</f>
        <v/>
      </c>
    </row>
    <row r="1402">
      <c r="A1402" s="454"/>
      <c r="B1402" s="927"/>
      <c r="C1402" s="580"/>
      <c r="D1402" s="939"/>
      <c r="E1402" s="940"/>
      <c r="F1402" s="941"/>
      <c r="G1402" s="937" t="str">
        <f t="array" ref="G1402">xlookup(F1402,'Internal Staffing Calculator'!E:E,'Internal Staffing Calculator'!C:C,"")</f>
        <v/>
      </c>
      <c r="H1402" s="932" t="str">
        <f t="array" ref="H1402">if(F1402&lt;&gt;"", iferror(index('Internal Staffing Calculator'!B$8:B23500,match(F1402,'Internal Staffing Calculator'!E$8:E23500,0)), "Not In Budget"),"")</f>
        <v/>
      </c>
      <c r="I1402" s="184"/>
      <c r="J1402" s="932">
        <f t="shared" si="1"/>
        <v>0</v>
      </c>
      <c r="K1402" s="932">
        <f t="shared" si="2"/>
        <v>0</v>
      </c>
      <c r="L1402" s="938" t="str">
        <f t="array" ref="L1402">iferror(index('Internal Staffing Calculator'!F$8:F23500,match($F1402,'Internal Staffing Calculator'!$E$8:$E23500,0),0),"")</f>
        <v/>
      </c>
    </row>
    <row r="1403">
      <c r="A1403" s="454"/>
      <c r="B1403" s="927"/>
      <c r="C1403" s="580"/>
      <c r="D1403" s="939"/>
      <c r="E1403" s="940"/>
      <c r="F1403" s="941"/>
      <c r="G1403" s="937" t="str">
        <f t="array" ref="G1403">xlookup(F1403,'Internal Staffing Calculator'!E:E,'Internal Staffing Calculator'!C:C,"")</f>
        <v/>
      </c>
      <c r="H1403" s="932" t="str">
        <f t="array" ref="H1403">if(F1403&lt;&gt;"", iferror(index('Internal Staffing Calculator'!B$8:B23500,match(F1403,'Internal Staffing Calculator'!E$8:E23500,0)), "Not In Budget"),"")</f>
        <v/>
      </c>
      <c r="I1403" s="184"/>
      <c r="J1403" s="932">
        <f t="shared" si="1"/>
        <v>0</v>
      </c>
      <c r="K1403" s="932">
        <f t="shared" si="2"/>
        <v>0</v>
      </c>
      <c r="L1403" s="938" t="str">
        <f t="array" ref="L1403">iferror(index('Internal Staffing Calculator'!F$8:F23500,match($F1403,'Internal Staffing Calculator'!$E$8:$E23500,0),0),"")</f>
        <v/>
      </c>
    </row>
    <row r="1404">
      <c r="A1404" s="454"/>
      <c r="B1404" s="927"/>
      <c r="C1404" s="580"/>
      <c r="D1404" s="939"/>
      <c r="E1404" s="940"/>
      <c r="F1404" s="941"/>
      <c r="G1404" s="937" t="str">
        <f t="array" ref="G1404">xlookup(F1404,'Internal Staffing Calculator'!E:E,'Internal Staffing Calculator'!C:C,"")</f>
        <v/>
      </c>
      <c r="H1404" s="932" t="str">
        <f t="array" ref="H1404">if(F1404&lt;&gt;"", iferror(index('Internal Staffing Calculator'!B$8:B23500,match(F1404,'Internal Staffing Calculator'!E$8:E23500,0)), "Not In Budget"),"")</f>
        <v/>
      </c>
      <c r="I1404" s="184"/>
      <c r="J1404" s="932">
        <f t="shared" si="1"/>
        <v>0</v>
      </c>
      <c r="K1404" s="932">
        <f t="shared" si="2"/>
        <v>0</v>
      </c>
      <c r="L1404" s="938" t="str">
        <f t="array" ref="L1404">iferror(index('Internal Staffing Calculator'!F$8:F23500,match($F1404,'Internal Staffing Calculator'!$E$8:$E23500,0),0),"")</f>
        <v/>
      </c>
    </row>
    <row r="1405">
      <c r="A1405" s="454"/>
      <c r="B1405" s="927"/>
      <c r="C1405" s="580"/>
      <c r="D1405" s="939"/>
      <c r="E1405" s="940"/>
      <c r="F1405" s="941"/>
      <c r="G1405" s="937" t="str">
        <f t="array" ref="G1405">xlookup(F1405,'Internal Staffing Calculator'!E:E,'Internal Staffing Calculator'!C:C,"")</f>
        <v/>
      </c>
      <c r="H1405" s="932" t="str">
        <f t="array" ref="H1405">if(F1405&lt;&gt;"", iferror(index('Internal Staffing Calculator'!B$8:B23500,match(F1405,'Internal Staffing Calculator'!E$8:E23500,0)), "Not In Budget"),"")</f>
        <v/>
      </c>
      <c r="I1405" s="184"/>
      <c r="J1405" s="932">
        <f t="shared" si="1"/>
        <v>0</v>
      </c>
      <c r="K1405" s="932">
        <f t="shared" si="2"/>
        <v>0</v>
      </c>
      <c r="L1405" s="938" t="str">
        <f t="array" ref="L1405">iferror(index('Internal Staffing Calculator'!F$8:F23500,match($F1405,'Internal Staffing Calculator'!$E$8:$E23500,0),0),"")</f>
        <v/>
      </c>
    </row>
    <row r="1406">
      <c r="A1406" s="454"/>
      <c r="B1406" s="927"/>
      <c r="C1406" s="580"/>
      <c r="D1406" s="939"/>
      <c r="E1406" s="940"/>
      <c r="F1406" s="941"/>
      <c r="G1406" s="937" t="str">
        <f t="array" ref="G1406">xlookup(F1406,'Internal Staffing Calculator'!E:E,'Internal Staffing Calculator'!C:C,"")</f>
        <v/>
      </c>
      <c r="H1406" s="932" t="str">
        <f t="array" ref="H1406">if(F1406&lt;&gt;"", iferror(index('Internal Staffing Calculator'!B$8:B23500,match(F1406,'Internal Staffing Calculator'!E$8:E23500,0)), "Not In Budget"),"")</f>
        <v/>
      </c>
      <c r="I1406" s="184"/>
      <c r="J1406" s="932">
        <f t="shared" si="1"/>
        <v>0</v>
      </c>
      <c r="K1406" s="932">
        <f t="shared" si="2"/>
        <v>0</v>
      </c>
      <c r="L1406" s="938" t="str">
        <f t="array" ref="L1406">iferror(index('Internal Staffing Calculator'!F$8:F23500,match($F1406,'Internal Staffing Calculator'!$E$8:$E23500,0),0),"")</f>
        <v/>
      </c>
    </row>
    <row r="1407">
      <c r="A1407" s="454"/>
      <c r="B1407" s="927"/>
      <c r="C1407" s="580"/>
      <c r="D1407" s="939"/>
      <c r="E1407" s="940"/>
      <c r="F1407" s="941"/>
      <c r="G1407" s="937" t="str">
        <f t="array" ref="G1407">xlookup(F1407,'Internal Staffing Calculator'!E:E,'Internal Staffing Calculator'!C:C,"")</f>
        <v/>
      </c>
      <c r="H1407" s="932" t="str">
        <f t="array" ref="H1407">if(F1407&lt;&gt;"", iferror(index('Internal Staffing Calculator'!B$8:B23500,match(F1407,'Internal Staffing Calculator'!E$8:E23500,0)), "Not In Budget"),"")</f>
        <v/>
      </c>
      <c r="I1407" s="184"/>
      <c r="J1407" s="932">
        <f t="shared" si="1"/>
        <v>0</v>
      </c>
      <c r="K1407" s="932">
        <f t="shared" si="2"/>
        <v>0</v>
      </c>
      <c r="L1407" s="938" t="str">
        <f t="array" ref="L1407">iferror(index('Internal Staffing Calculator'!F$8:F23500,match($F1407,'Internal Staffing Calculator'!$E$8:$E23500,0),0),"")</f>
        <v/>
      </c>
    </row>
    <row r="1408">
      <c r="A1408" s="454"/>
      <c r="B1408" s="927"/>
      <c r="C1408" s="580"/>
      <c r="D1408" s="939"/>
      <c r="E1408" s="940"/>
      <c r="F1408" s="941"/>
      <c r="G1408" s="937" t="str">
        <f t="array" ref="G1408">xlookup(F1408,'Internal Staffing Calculator'!E:E,'Internal Staffing Calculator'!C:C,"")</f>
        <v/>
      </c>
      <c r="H1408" s="932" t="str">
        <f t="array" ref="H1408">if(F1408&lt;&gt;"", iferror(index('Internal Staffing Calculator'!B$8:B23500,match(F1408,'Internal Staffing Calculator'!E$8:E23500,0)), "Not In Budget"),"")</f>
        <v/>
      </c>
      <c r="I1408" s="184"/>
      <c r="J1408" s="932">
        <f t="shared" si="1"/>
        <v>0</v>
      </c>
      <c r="K1408" s="932">
        <f t="shared" si="2"/>
        <v>0</v>
      </c>
      <c r="L1408" s="938" t="str">
        <f t="array" ref="L1408">iferror(index('Internal Staffing Calculator'!F$8:F23500,match($F1408,'Internal Staffing Calculator'!$E$8:$E23500,0),0),"")</f>
        <v/>
      </c>
    </row>
    <row r="1409">
      <c r="A1409" s="454"/>
      <c r="B1409" s="927"/>
      <c r="C1409" s="580"/>
      <c r="D1409" s="939"/>
      <c r="E1409" s="940"/>
      <c r="F1409" s="941"/>
      <c r="G1409" s="937" t="str">
        <f t="array" ref="G1409">xlookup(F1409,'Internal Staffing Calculator'!E:E,'Internal Staffing Calculator'!C:C,"")</f>
        <v/>
      </c>
      <c r="H1409" s="932" t="str">
        <f t="array" ref="H1409">if(F1409&lt;&gt;"", iferror(index('Internal Staffing Calculator'!B$8:B23500,match(F1409,'Internal Staffing Calculator'!E$8:E23500,0)), "Not In Budget"),"")</f>
        <v/>
      </c>
      <c r="I1409" s="184"/>
      <c r="J1409" s="932">
        <f t="shared" si="1"/>
        <v>0</v>
      </c>
      <c r="K1409" s="932">
        <f t="shared" si="2"/>
        <v>0</v>
      </c>
      <c r="L1409" s="938" t="str">
        <f t="array" ref="L1409">iferror(index('Internal Staffing Calculator'!F$8:F23500,match($F1409,'Internal Staffing Calculator'!$E$8:$E23500,0),0),"")</f>
        <v/>
      </c>
    </row>
    <row r="1410">
      <c r="A1410" s="454"/>
      <c r="B1410" s="927"/>
      <c r="C1410" s="580"/>
      <c r="D1410" s="939"/>
      <c r="E1410" s="940"/>
      <c r="F1410" s="941"/>
      <c r="G1410" s="937" t="str">
        <f t="array" ref="G1410">xlookup(F1410,'Internal Staffing Calculator'!E:E,'Internal Staffing Calculator'!C:C,"")</f>
        <v/>
      </c>
      <c r="H1410" s="932" t="str">
        <f t="array" ref="H1410">if(F1410&lt;&gt;"", iferror(index('Internal Staffing Calculator'!B$8:B23500,match(F1410,'Internal Staffing Calculator'!E$8:E23500,0)), "Not In Budget"),"")</f>
        <v/>
      </c>
      <c r="I1410" s="184"/>
      <c r="J1410" s="932">
        <f t="shared" si="1"/>
        <v>0</v>
      </c>
      <c r="K1410" s="932">
        <f t="shared" si="2"/>
        <v>0</v>
      </c>
      <c r="L1410" s="938" t="str">
        <f t="array" ref="L1410">iferror(index('Internal Staffing Calculator'!F$8:F23500,match($F1410,'Internal Staffing Calculator'!$E$8:$E23500,0),0),"")</f>
        <v/>
      </c>
    </row>
    <row r="1411">
      <c r="A1411" s="454"/>
      <c r="B1411" s="927"/>
      <c r="C1411" s="580"/>
      <c r="D1411" s="939"/>
      <c r="E1411" s="940"/>
      <c r="F1411" s="941"/>
      <c r="G1411" s="937" t="str">
        <f t="array" ref="G1411">xlookup(F1411,'Internal Staffing Calculator'!E:E,'Internal Staffing Calculator'!C:C,"")</f>
        <v/>
      </c>
      <c r="H1411" s="932" t="str">
        <f t="array" ref="H1411">if(F1411&lt;&gt;"", iferror(index('Internal Staffing Calculator'!B$8:B23500,match(F1411,'Internal Staffing Calculator'!E$8:E23500,0)), "Not In Budget"),"")</f>
        <v/>
      </c>
      <c r="I1411" s="184"/>
      <c r="J1411" s="932">
        <f t="shared" si="1"/>
        <v>0</v>
      </c>
      <c r="K1411" s="932">
        <f t="shared" si="2"/>
        <v>0</v>
      </c>
      <c r="L1411" s="938" t="str">
        <f t="array" ref="L1411">iferror(index('Internal Staffing Calculator'!F$8:F23500,match($F1411,'Internal Staffing Calculator'!$E$8:$E23500,0),0),"")</f>
        <v/>
      </c>
    </row>
    <row r="1412">
      <c r="A1412" s="454"/>
      <c r="B1412" s="927"/>
      <c r="C1412" s="580"/>
      <c r="D1412" s="939"/>
      <c r="E1412" s="940"/>
      <c r="F1412" s="941"/>
      <c r="G1412" s="937" t="str">
        <f t="array" ref="G1412">xlookup(F1412,'Internal Staffing Calculator'!E:E,'Internal Staffing Calculator'!C:C,"")</f>
        <v/>
      </c>
      <c r="H1412" s="932" t="str">
        <f t="array" ref="H1412">if(F1412&lt;&gt;"", iferror(index('Internal Staffing Calculator'!B$8:B23500,match(F1412,'Internal Staffing Calculator'!E$8:E23500,0)), "Not In Budget"),"")</f>
        <v/>
      </c>
      <c r="I1412" s="184"/>
      <c r="J1412" s="932">
        <f t="shared" si="1"/>
        <v>0</v>
      </c>
      <c r="K1412" s="932">
        <f t="shared" si="2"/>
        <v>0</v>
      </c>
      <c r="L1412" s="938" t="str">
        <f t="array" ref="L1412">iferror(index('Internal Staffing Calculator'!F$8:F23500,match($F1412,'Internal Staffing Calculator'!$E$8:$E23500,0),0),"")</f>
        <v/>
      </c>
    </row>
    <row r="1413">
      <c r="A1413" s="454"/>
      <c r="B1413" s="927"/>
      <c r="C1413" s="580"/>
      <c r="D1413" s="939"/>
      <c r="E1413" s="940"/>
      <c r="F1413" s="941"/>
      <c r="G1413" s="937" t="str">
        <f t="array" ref="G1413">xlookup(F1413,'Internal Staffing Calculator'!E:E,'Internal Staffing Calculator'!C:C,"")</f>
        <v/>
      </c>
      <c r="H1413" s="932" t="str">
        <f t="array" ref="H1413">if(F1413&lt;&gt;"", iferror(index('Internal Staffing Calculator'!B$8:B23500,match(F1413,'Internal Staffing Calculator'!E$8:E23500,0)), "Not In Budget"),"")</f>
        <v/>
      </c>
      <c r="I1413" s="184"/>
      <c r="J1413" s="932">
        <f t="shared" si="1"/>
        <v>0</v>
      </c>
      <c r="K1413" s="932">
        <f t="shared" si="2"/>
        <v>0</v>
      </c>
      <c r="L1413" s="938" t="str">
        <f t="array" ref="L1413">iferror(index('Internal Staffing Calculator'!F$8:F23500,match($F1413,'Internal Staffing Calculator'!$E$8:$E23500,0),0),"")</f>
        <v/>
      </c>
    </row>
    <row r="1414">
      <c r="A1414" s="454"/>
      <c r="B1414" s="927"/>
      <c r="C1414" s="580"/>
      <c r="D1414" s="939"/>
      <c r="E1414" s="940"/>
      <c r="F1414" s="941"/>
      <c r="G1414" s="937" t="str">
        <f t="array" ref="G1414">xlookup(F1414,'Internal Staffing Calculator'!E:E,'Internal Staffing Calculator'!C:C,"")</f>
        <v/>
      </c>
      <c r="H1414" s="932" t="str">
        <f t="array" ref="H1414">if(F1414&lt;&gt;"", iferror(index('Internal Staffing Calculator'!B$8:B23500,match(F1414,'Internal Staffing Calculator'!E$8:E23500,0)), "Not In Budget"),"")</f>
        <v/>
      </c>
      <c r="I1414" s="184"/>
      <c r="J1414" s="932">
        <f t="shared" si="1"/>
        <v>0</v>
      </c>
      <c r="K1414" s="932">
        <f t="shared" si="2"/>
        <v>0</v>
      </c>
      <c r="L1414" s="938" t="str">
        <f t="array" ref="L1414">iferror(index('Internal Staffing Calculator'!F$8:F23500,match($F1414,'Internal Staffing Calculator'!$E$8:$E23500,0),0),"")</f>
        <v/>
      </c>
    </row>
    <row r="1415">
      <c r="A1415" s="454"/>
      <c r="B1415" s="927"/>
      <c r="C1415" s="580"/>
      <c r="D1415" s="939"/>
      <c r="E1415" s="940"/>
      <c r="F1415" s="941"/>
      <c r="G1415" s="937" t="str">
        <f t="array" ref="G1415">xlookup(F1415,'Internal Staffing Calculator'!E:E,'Internal Staffing Calculator'!C:C,"")</f>
        <v/>
      </c>
      <c r="H1415" s="932" t="str">
        <f t="array" ref="H1415">if(F1415&lt;&gt;"", iferror(index('Internal Staffing Calculator'!B$8:B23500,match(F1415,'Internal Staffing Calculator'!E$8:E23500,0)), "Not In Budget"),"")</f>
        <v/>
      </c>
      <c r="I1415" s="184"/>
      <c r="J1415" s="932">
        <f t="shared" si="1"/>
        <v>0</v>
      </c>
      <c r="K1415" s="932">
        <f t="shared" si="2"/>
        <v>0</v>
      </c>
      <c r="L1415" s="938" t="str">
        <f t="array" ref="L1415">iferror(index('Internal Staffing Calculator'!F$8:F23500,match($F1415,'Internal Staffing Calculator'!$E$8:$E23500,0),0),"")</f>
        <v/>
      </c>
    </row>
    <row r="1416">
      <c r="A1416" s="454"/>
      <c r="B1416" s="927"/>
      <c r="C1416" s="580"/>
      <c r="D1416" s="939"/>
      <c r="E1416" s="940"/>
      <c r="F1416" s="941"/>
      <c r="G1416" s="937" t="str">
        <f t="array" ref="G1416">xlookup(F1416,'Internal Staffing Calculator'!E:E,'Internal Staffing Calculator'!C:C,"")</f>
        <v/>
      </c>
      <c r="H1416" s="932" t="str">
        <f t="array" ref="H1416">if(F1416&lt;&gt;"", iferror(index('Internal Staffing Calculator'!B$8:B23500,match(F1416,'Internal Staffing Calculator'!E$8:E23500,0)), "Not In Budget"),"")</f>
        <v/>
      </c>
      <c r="I1416" s="184"/>
      <c r="J1416" s="932">
        <f t="shared" si="1"/>
        <v>0</v>
      </c>
      <c r="K1416" s="932">
        <f t="shared" si="2"/>
        <v>0</v>
      </c>
      <c r="L1416" s="938" t="str">
        <f t="array" ref="L1416">iferror(index('Internal Staffing Calculator'!F$8:F23500,match($F1416,'Internal Staffing Calculator'!$E$8:$E23500,0),0),"")</f>
        <v/>
      </c>
    </row>
    <row r="1417">
      <c r="A1417" s="454"/>
      <c r="B1417" s="927"/>
      <c r="C1417" s="580"/>
      <c r="D1417" s="939"/>
      <c r="E1417" s="940"/>
      <c r="F1417" s="941"/>
      <c r="G1417" s="937" t="str">
        <f t="array" ref="G1417">xlookup(F1417,'Internal Staffing Calculator'!E:E,'Internal Staffing Calculator'!C:C,"")</f>
        <v/>
      </c>
      <c r="H1417" s="932" t="str">
        <f t="array" ref="H1417">if(F1417&lt;&gt;"", iferror(index('Internal Staffing Calculator'!B$8:B23500,match(F1417,'Internal Staffing Calculator'!E$8:E23500,0)), "Not In Budget"),"")</f>
        <v/>
      </c>
      <c r="I1417" s="184"/>
      <c r="J1417" s="932">
        <f t="shared" si="1"/>
        <v>0</v>
      </c>
      <c r="K1417" s="932">
        <f t="shared" si="2"/>
        <v>0</v>
      </c>
      <c r="L1417" s="938" t="str">
        <f t="array" ref="L1417">iferror(index('Internal Staffing Calculator'!F$8:F23500,match($F1417,'Internal Staffing Calculator'!$E$8:$E23500,0),0),"")</f>
        <v/>
      </c>
    </row>
    <row r="1418">
      <c r="A1418" s="454"/>
      <c r="B1418" s="927"/>
      <c r="C1418" s="580"/>
      <c r="D1418" s="939"/>
      <c r="E1418" s="940"/>
      <c r="F1418" s="941"/>
      <c r="G1418" s="937" t="str">
        <f t="array" ref="G1418">xlookup(F1418,'Internal Staffing Calculator'!E:E,'Internal Staffing Calculator'!C:C,"")</f>
        <v/>
      </c>
      <c r="H1418" s="932" t="str">
        <f t="array" ref="H1418">if(F1418&lt;&gt;"", iferror(index('Internal Staffing Calculator'!B$8:B23500,match(F1418,'Internal Staffing Calculator'!E$8:E23500,0)), "Not In Budget"),"")</f>
        <v/>
      </c>
      <c r="I1418" s="184"/>
      <c r="J1418" s="932">
        <f t="shared" si="1"/>
        <v>0</v>
      </c>
      <c r="K1418" s="932">
        <f t="shared" si="2"/>
        <v>0</v>
      </c>
      <c r="L1418" s="938" t="str">
        <f t="array" ref="L1418">iferror(index('Internal Staffing Calculator'!F$8:F23500,match($F1418,'Internal Staffing Calculator'!$E$8:$E23500,0),0),"")</f>
        <v/>
      </c>
    </row>
    <row r="1419">
      <c r="A1419" s="454"/>
      <c r="B1419" s="927"/>
      <c r="C1419" s="580"/>
      <c r="D1419" s="939"/>
      <c r="E1419" s="940"/>
      <c r="F1419" s="941"/>
      <c r="G1419" s="937" t="str">
        <f t="array" ref="G1419">xlookup(F1419,'Internal Staffing Calculator'!E:E,'Internal Staffing Calculator'!C:C,"")</f>
        <v/>
      </c>
      <c r="H1419" s="932" t="str">
        <f t="array" ref="H1419">if(F1419&lt;&gt;"", iferror(index('Internal Staffing Calculator'!B$8:B23500,match(F1419,'Internal Staffing Calculator'!E$8:E23500,0)), "Not In Budget"),"")</f>
        <v/>
      </c>
      <c r="I1419" s="184"/>
      <c r="J1419" s="932">
        <f t="shared" si="1"/>
        <v>0</v>
      </c>
      <c r="K1419" s="932">
        <f t="shared" si="2"/>
        <v>0</v>
      </c>
      <c r="L1419" s="938" t="str">
        <f t="array" ref="L1419">iferror(index('Internal Staffing Calculator'!F$8:F23500,match($F1419,'Internal Staffing Calculator'!$E$8:$E23500,0),0),"")</f>
        <v/>
      </c>
    </row>
    <row r="1420">
      <c r="A1420" s="454"/>
      <c r="B1420" s="927"/>
      <c r="C1420" s="580"/>
      <c r="D1420" s="939"/>
      <c r="E1420" s="940"/>
      <c r="F1420" s="941"/>
      <c r="G1420" s="937" t="str">
        <f t="array" ref="G1420">xlookup(F1420,'Internal Staffing Calculator'!E:E,'Internal Staffing Calculator'!C:C,"")</f>
        <v/>
      </c>
      <c r="H1420" s="932" t="str">
        <f t="array" ref="H1420">if(F1420&lt;&gt;"", iferror(index('Internal Staffing Calculator'!B$8:B23500,match(F1420,'Internal Staffing Calculator'!E$8:E23500,0)), "Not In Budget"),"")</f>
        <v/>
      </c>
      <c r="I1420" s="184"/>
      <c r="J1420" s="932">
        <f t="shared" si="1"/>
        <v>0</v>
      </c>
      <c r="K1420" s="932">
        <f t="shared" si="2"/>
        <v>0</v>
      </c>
      <c r="L1420" s="938" t="str">
        <f t="array" ref="L1420">iferror(index('Internal Staffing Calculator'!F$8:F23500,match($F1420,'Internal Staffing Calculator'!$E$8:$E23500,0),0),"")</f>
        <v/>
      </c>
    </row>
    <row r="1421">
      <c r="A1421" s="454"/>
      <c r="B1421" s="927"/>
      <c r="C1421" s="580"/>
      <c r="D1421" s="939"/>
      <c r="E1421" s="940"/>
      <c r="F1421" s="941"/>
      <c r="G1421" s="937" t="str">
        <f t="array" ref="G1421">xlookup(F1421,'Internal Staffing Calculator'!E:E,'Internal Staffing Calculator'!C:C,"")</f>
        <v/>
      </c>
      <c r="H1421" s="932" t="str">
        <f t="array" ref="H1421">if(F1421&lt;&gt;"", iferror(index('Internal Staffing Calculator'!B$8:B23500,match(F1421,'Internal Staffing Calculator'!E$8:E23500,0)), "Not In Budget"),"")</f>
        <v/>
      </c>
      <c r="I1421" s="184"/>
      <c r="J1421" s="932">
        <f t="shared" si="1"/>
        <v>0</v>
      </c>
      <c r="K1421" s="932">
        <f t="shared" si="2"/>
        <v>0</v>
      </c>
      <c r="L1421" s="938" t="str">
        <f t="array" ref="L1421">iferror(index('Internal Staffing Calculator'!F$8:F23500,match($F1421,'Internal Staffing Calculator'!$E$8:$E23500,0),0),"")</f>
        <v/>
      </c>
    </row>
    <row r="1422">
      <c r="A1422" s="454"/>
      <c r="B1422" s="927"/>
      <c r="C1422" s="580"/>
      <c r="D1422" s="939"/>
      <c r="E1422" s="940"/>
      <c r="F1422" s="941"/>
      <c r="G1422" s="937" t="str">
        <f t="array" ref="G1422">xlookup(F1422,'Internal Staffing Calculator'!E:E,'Internal Staffing Calculator'!C:C,"")</f>
        <v/>
      </c>
      <c r="H1422" s="932" t="str">
        <f t="array" ref="H1422">if(F1422&lt;&gt;"", iferror(index('Internal Staffing Calculator'!B$8:B23500,match(F1422,'Internal Staffing Calculator'!E$8:E23500,0)), "Not In Budget"),"")</f>
        <v/>
      </c>
      <c r="I1422" s="184"/>
      <c r="J1422" s="932">
        <f t="shared" si="1"/>
        <v>0</v>
      </c>
      <c r="K1422" s="932">
        <f t="shared" si="2"/>
        <v>0</v>
      </c>
      <c r="L1422" s="938" t="str">
        <f t="array" ref="L1422">iferror(index('Internal Staffing Calculator'!F$8:F23500,match($F1422,'Internal Staffing Calculator'!$E$8:$E23500,0),0),"")</f>
        <v/>
      </c>
    </row>
    <row r="1423">
      <c r="A1423" s="454"/>
      <c r="B1423" s="927"/>
      <c r="C1423" s="580"/>
      <c r="D1423" s="939"/>
      <c r="E1423" s="940"/>
      <c r="F1423" s="941"/>
      <c r="G1423" s="937" t="str">
        <f t="array" ref="G1423">xlookup(F1423,'Internal Staffing Calculator'!E:E,'Internal Staffing Calculator'!C:C,"")</f>
        <v/>
      </c>
      <c r="H1423" s="932" t="str">
        <f t="array" ref="H1423">if(F1423&lt;&gt;"", iferror(index('Internal Staffing Calculator'!B$8:B23500,match(F1423,'Internal Staffing Calculator'!E$8:E23500,0)), "Not In Budget"),"")</f>
        <v/>
      </c>
      <c r="I1423" s="184"/>
      <c r="J1423" s="932">
        <f t="shared" si="1"/>
        <v>0</v>
      </c>
      <c r="K1423" s="932">
        <f t="shared" si="2"/>
        <v>0</v>
      </c>
      <c r="L1423" s="938" t="str">
        <f t="array" ref="L1423">iferror(index('Internal Staffing Calculator'!F$8:F23500,match($F1423,'Internal Staffing Calculator'!$E$8:$E23500,0),0),"")</f>
        <v/>
      </c>
    </row>
    <row r="1424">
      <c r="A1424" s="454"/>
      <c r="B1424" s="927"/>
      <c r="C1424" s="580"/>
      <c r="D1424" s="939"/>
      <c r="E1424" s="940"/>
      <c r="F1424" s="941"/>
      <c r="G1424" s="937" t="str">
        <f t="array" ref="G1424">xlookup(F1424,'Internal Staffing Calculator'!E:E,'Internal Staffing Calculator'!C:C,"")</f>
        <v/>
      </c>
      <c r="H1424" s="932" t="str">
        <f t="array" ref="H1424">if(F1424&lt;&gt;"", iferror(index('Internal Staffing Calculator'!B$8:B23500,match(F1424,'Internal Staffing Calculator'!E$8:E23500,0)), "Not In Budget"),"")</f>
        <v/>
      </c>
      <c r="I1424" s="184"/>
      <c r="J1424" s="932">
        <f t="shared" si="1"/>
        <v>0</v>
      </c>
      <c r="K1424" s="932">
        <f t="shared" si="2"/>
        <v>0</v>
      </c>
      <c r="L1424" s="938" t="str">
        <f t="array" ref="L1424">iferror(index('Internal Staffing Calculator'!F$8:F23500,match($F1424,'Internal Staffing Calculator'!$E$8:$E23500,0),0),"")</f>
        <v/>
      </c>
    </row>
    <row r="1425">
      <c r="A1425" s="454"/>
      <c r="B1425" s="927"/>
      <c r="C1425" s="580"/>
      <c r="D1425" s="939"/>
      <c r="E1425" s="940"/>
      <c r="F1425" s="941"/>
      <c r="G1425" s="937" t="str">
        <f t="array" ref="G1425">xlookup(F1425,'Internal Staffing Calculator'!E:E,'Internal Staffing Calculator'!C:C,"")</f>
        <v/>
      </c>
      <c r="H1425" s="932" t="str">
        <f t="array" ref="H1425">if(F1425&lt;&gt;"", iferror(index('Internal Staffing Calculator'!B$8:B23500,match(F1425,'Internal Staffing Calculator'!E$8:E23500,0)), "Not In Budget"),"")</f>
        <v/>
      </c>
      <c r="I1425" s="184"/>
      <c r="J1425" s="932">
        <f t="shared" si="1"/>
        <v>0</v>
      </c>
      <c r="K1425" s="932">
        <f t="shared" si="2"/>
        <v>0</v>
      </c>
      <c r="L1425" s="938" t="str">
        <f t="array" ref="L1425">iferror(index('Internal Staffing Calculator'!F$8:F23500,match($F1425,'Internal Staffing Calculator'!$E$8:$E23500,0),0),"")</f>
        <v/>
      </c>
    </row>
    <row r="1426">
      <c r="A1426" s="454"/>
      <c r="B1426" s="927"/>
      <c r="C1426" s="580"/>
      <c r="D1426" s="939"/>
      <c r="E1426" s="940"/>
      <c r="F1426" s="941"/>
      <c r="G1426" s="937" t="str">
        <f t="array" ref="G1426">xlookup(F1426,'Internal Staffing Calculator'!E:E,'Internal Staffing Calculator'!C:C,"")</f>
        <v/>
      </c>
      <c r="H1426" s="932" t="str">
        <f t="array" ref="H1426">if(F1426&lt;&gt;"", iferror(index('Internal Staffing Calculator'!B$8:B23500,match(F1426,'Internal Staffing Calculator'!E$8:E23500,0)), "Not In Budget"),"")</f>
        <v/>
      </c>
      <c r="I1426" s="184"/>
      <c r="J1426" s="932">
        <f t="shared" si="1"/>
        <v>0</v>
      </c>
      <c r="K1426" s="932">
        <f t="shared" si="2"/>
        <v>0</v>
      </c>
      <c r="L1426" s="938" t="str">
        <f t="array" ref="L1426">iferror(index('Internal Staffing Calculator'!F$8:F23500,match($F1426,'Internal Staffing Calculator'!$E$8:$E23500,0),0),"")</f>
        <v/>
      </c>
    </row>
    <row r="1427">
      <c r="A1427" s="454"/>
      <c r="B1427" s="927"/>
      <c r="C1427" s="580"/>
      <c r="D1427" s="939"/>
      <c r="E1427" s="940"/>
      <c r="F1427" s="941"/>
      <c r="G1427" s="937" t="str">
        <f t="array" ref="G1427">xlookup(F1427,'Internal Staffing Calculator'!E:E,'Internal Staffing Calculator'!C:C,"")</f>
        <v/>
      </c>
      <c r="H1427" s="932" t="str">
        <f t="array" ref="H1427">if(F1427&lt;&gt;"", iferror(index('Internal Staffing Calculator'!B$8:B23500,match(F1427,'Internal Staffing Calculator'!E$8:E23500,0)), "Not In Budget"),"")</f>
        <v/>
      </c>
      <c r="I1427" s="184"/>
      <c r="J1427" s="932">
        <f t="shared" si="1"/>
        <v>0</v>
      </c>
      <c r="K1427" s="932">
        <f t="shared" si="2"/>
        <v>0</v>
      </c>
      <c r="L1427" s="938" t="str">
        <f t="array" ref="L1427">iferror(index('Internal Staffing Calculator'!F$8:F23500,match($F1427,'Internal Staffing Calculator'!$E$8:$E23500,0),0),"")</f>
        <v/>
      </c>
    </row>
    <row r="1428">
      <c r="A1428" s="454"/>
      <c r="B1428" s="927"/>
      <c r="C1428" s="580"/>
      <c r="D1428" s="939"/>
      <c r="E1428" s="940"/>
      <c r="F1428" s="941"/>
      <c r="G1428" s="937" t="str">
        <f t="array" ref="G1428">xlookup(F1428,'Internal Staffing Calculator'!E:E,'Internal Staffing Calculator'!C:C,"")</f>
        <v/>
      </c>
      <c r="H1428" s="932" t="str">
        <f t="array" ref="H1428">if(F1428&lt;&gt;"", iferror(index('Internal Staffing Calculator'!B$8:B23500,match(F1428,'Internal Staffing Calculator'!E$8:E23500,0)), "Not In Budget"),"")</f>
        <v/>
      </c>
      <c r="I1428" s="184"/>
      <c r="J1428" s="932">
        <f t="shared" si="1"/>
        <v>0</v>
      </c>
      <c r="K1428" s="932">
        <f t="shared" si="2"/>
        <v>0</v>
      </c>
      <c r="L1428" s="938" t="str">
        <f t="array" ref="L1428">iferror(index('Internal Staffing Calculator'!F$8:F23500,match($F1428,'Internal Staffing Calculator'!$E$8:$E23500,0),0),"")</f>
        <v/>
      </c>
    </row>
    <row r="1429">
      <c r="A1429" s="454"/>
      <c r="B1429" s="927"/>
      <c r="C1429" s="580"/>
      <c r="D1429" s="939"/>
      <c r="E1429" s="940"/>
      <c r="F1429" s="941"/>
      <c r="G1429" s="937" t="str">
        <f t="array" ref="G1429">xlookup(F1429,'Internal Staffing Calculator'!E:E,'Internal Staffing Calculator'!C:C,"")</f>
        <v/>
      </c>
      <c r="H1429" s="932" t="str">
        <f t="array" ref="H1429">if(F1429&lt;&gt;"", iferror(index('Internal Staffing Calculator'!B$8:B23500,match(F1429,'Internal Staffing Calculator'!E$8:E23500,0)), "Not In Budget"),"")</f>
        <v/>
      </c>
      <c r="I1429" s="184"/>
      <c r="J1429" s="932">
        <f t="shared" si="1"/>
        <v>0</v>
      </c>
      <c r="K1429" s="932">
        <f t="shared" si="2"/>
        <v>0</v>
      </c>
      <c r="L1429" s="938" t="str">
        <f t="array" ref="L1429">iferror(index('Internal Staffing Calculator'!F$8:F23500,match($F1429,'Internal Staffing Calculator'!$E$8:$E23500,0),0),"")</f>
        <v/>
      </c>
    </row>
    <row r="1430">
      <c r="A1430" s="454"/>
      <c r="B1430" s="927"/>
      <c r="C1430" s="580"/>
      <c r="D1430" s="939"/>
      <c r="E1430" s="940"/>
      <c r="F1430" s="941"/>
      <c r="G1430" s="937" t="str">
        <f t="array" ref="G1430">xlookup(F1430,'Internal Staffing Calculator'!E:E,'Internal Staffing Calculator'!C:C,"")</f>
        <v/>
      </c>
      <c r="H1430" s="932" t="str">
        <f t="array" ref="H1430">if(F1430&lt;&gt;"", iferror(index('Internal Staffing Calculator'!B$8:B23500,match(F1430,'Internal Staffing Calculator'!E$8:E23500,0)), "Not In Budget"),"")</f>
        <v/>
      </c>
      <c r="I1430" s="184"/>
      <c r="J1430" s="932">
        <f t="shared" si="1"/>
        <v>0</v>
      </c>
      <c r="K1430" s="932">
        <f t="shared" si="2"/>
        <v>0</v>
      </c>
      <c r="L1430" s="938" t="str">
        <f t="array" ref="L1430">iferror(index('Internal Staffing Calculator'!F$8:F23500,match($F1430,'Internal Staffing Calculator'!$E$8:$E23500,0),0),"")</f>
        <v/>
      </c>
    </row>
    <row r="1431">
      <c r="A1431" s="454"/>
      <c r="B1431" s="927"/>
      <c r="C1431" s="580"/>
      <c r="D1431" s="939"/>
      <c r="E1431" s="940"/>
      <c r="F1431" s="941"/>
      <c r="G1431" s="937" t="str">
        <f t="array" ref="G1431">xlookup(F1431,'Internal Staffing Calculator'!E:E,'Internal Staffing Calculator'!C:C,"")</f>
        <v/>
      </c>
      <c r="H1431" s="932" t="str">
        <f t="array" ref="H1431">if(F1431&lt;&gt;"", iferror(index('Internal Staffing Calculator'!B$8:B23500,match(F1431,'Internal Staffing Calculator'!E$8:E23500,0)), "Not In Budget"),"")</f>
        <v/>
      </c>
      <c r="I1431" s="184"/>
      <c r="J1431" s="932">
        <f t="shared" si="1"/>
        <v>0</v>
      </c>
      <c r="K1431" s="932">
        <f t="shared" si="2"/>
        <v>0</v>
      </c>
      <c r="L1431" s="938" t="str">
        <f t="array" ref="L1431">iferror(index('Internal Staffing Calculator'!F$8:F23500,match($F1431,'Internal Staffing Calculator'!$E$8:$E23500,0),0),"")</f>
        <v/>
      </c>
    </row>
    <row r="1432">
      <c r="A1432" s="454"/>
      <c r="B1432" s="927"/>
      <c r="C1432" s="580"/>
      <c r="D1432" s="939"/>
      <c r="E1432" s="940"/>
      <c r="F1432" s="941"/>
      <c r="G1432" s="937" t="str">
        <f t="array" ref="G1432">xlookup(F1432,'Internal Staffing Calculator'!E:E,'Internal Staffing Calculator'!C:C,"")</f>
        <v/>
      </c>
      <c r="H1432" s="932" t="str">
        <f t="array" ref="H1432">if(F1432&lt;&gt;"", iferror(index('Internal Staffing Calculator'!B$8:B23500,match(F1432,'Internal Staffing Calculator'!E$8:E23500,0)), "Not In Budget"),"")</f>
        <v/>
      </c>
      <c r="I1432" s="184"/>
      <c r="J1432" s="932">
        <f t="shared" si="1"/>
        <v>0</v>
      </c>
      <c r="K1432" s="932">
        <f t="shared" si="2"/>
        <v>0</v>
      </c>
      <c r="L1432" s="938" t="str">
        <f t="array" ref="L1432">iferror(index('Internal Staffing Calculator'!F$8:F23500,match($F1432,'Internal Staffing Calculator'!$E$8:$E23500,0),0),"")</f>
        <v/>
      </c>
    </row>
    <row r="1433">
      <c r="A1433" s="454"/>
      <c r="B1433" s="927"/>
      <c r="C1433" s="580"/>
      <c r="D1433" s="939"/>
      <c r="E1433" s="940"/>
      <c r="F1433" s="941"/>
      <c r="G1433" s="937" t="str">
        <f t="array" ref="G1433">xlookup(F1433,'Internal Staffing Calculator'!E:E,'Internal Staffing Calculator'!C:C,"")</f>
        <v/>
      </c>
      <c r="H1433" s="932" t="str">
        <f t="array" ref="H1433">if(F1433&lt;&gt;"", iferror(index('Internal Staffing Calculator'!B$8:B23500,match(F1433,'Internal Staffing Calculator'!E$8:E23500,0)), "Not In Budget"),"")</f>
        <v/>
      </c>
      <c r="I1433" s="184"/>
      <c r="J1433" s="932">
        <f t="shared" si="1"/>
        <v>0</v>
      </c>
      <c r="K1433" s="932">
        <f t="shared" si="2"/>
        <v>0</v>
      </c>
      <c r="L1433" s="938" t="str">
        <f t="array" ref="L1433">iferror(index('Internal Staffing Calculator'!F$8:F23500,match($F1433,'Internal Staffing Calculator'!$E$8:$E23500,0),0),"")</f>
        <v/>
      </c>
    </row>
    <row r="1434">
      <c r="A1434" s="454"/>
      <c r="B1434" s="927"/>
      <c r="C1434" s="580"/>
      <c r="D1434" s="939"/>
      <c r="E1434" s="940"/>
      <c r="F1434" s="941"/>
      <c r="G1434" s="937" t="str">
        <f t="array" ref="G1434">xlookup(F1434,'Internal Staffing Calculator'!E:E,'Internal Staffing Calculator'!C:C,"")</f>
        <v/>
      </c>
      <c r="H1434" s="932" t="str">
        <f t="array" ref="H1434">if(F1434&lt;&gt;"", iferror(index('Internal Staffing Calculator'!B$8:B23500,match(F1434,'Internal Staffing Calculator'!E$8:E23500,0)), "Not In Budget"),"")</f>
        <v/>
      </c>
      <c r="I1434" s="184"/>
      <c r="J1434" s="932">
        <f t="shared" si="1"/>
        <v>0</v>
      </c>
      <c r="K1434" s="932">
        <f t="shared" si="2"/>
        <v>0</v>
      </c>
      <c r="L1434" s="938" t="str">
        <f t="array" ref="L1434">iferror(index('Internal Staffing Calculator'!F$8:F23500,match($F1434,'Internal Staffing Calculator'!$E$8:$E23500,0),0),"")</f>
        <v/>
      </c>
    </row>
    <row r="1435">
      <c r="A1435" s="454"/>
      <c r="B1435" s="927"/>
      <c r="C1435" s="580"/>
      <c r="D1435" s="939"/>
      <c r="E1435" s="940"/>
      <c r="F1435" s="941"/>
      <c r="G1435" s="937" t="str">
        <f t="array" ref="G1435">xlookup(F1435,'Internal Staffing Calculator'!E:E,'Internal Staffing Calculator'!C:C,"")</f>
        <v/>
      </c>
      <c r="H1435" s="932" t="str">
        <f t="array" ref="H1435">if(F1435&lt;&gt;"", iferror(index('Internal Staffing Calculator'!B$8:B23500,match(F1435,'Internal Staffing Calculator'!E$8:E23500,0)), "Not In Budget"),"")</f>
        <v/>
      </c>
      <c r="I1435" s="184"/>
      <c r="J1435" s="932">
        <f t="shared" si="1"/>
        <v>0</v>
      </c>
      <c r="K1435" s="932">
        <f t="shared" si="2"/>
        <v>0</v>
      </c>
      <c r="L1435" s="938" t="str">
        <f t="array" ref="L1435">iferror(index('Internal Staffing Calculator'!F$8:F23500,match($F1435,'Internal Staffing Calculator'!$E$8:$E23500,0),0),"")</f>
        <v/>
      </c>
    </row>
    <row r="1436">
      <c r="A1436" s="454"/>
      <c r="B1436" s="927"/>
      <c r="C1436" s="580"/>
      <c r="D1436" s="939"/>
      <c r="E1436" s="940"/>
      <c r="F1436" s="941"/>
      <c r="G1436" s="937" t="str">
        <f t="array" ref="G1436">xlookup(F1436,'Internal Staffing Calculator'!E:E,'Internal Staffing Calculator'!C:C,"")</f>
        <v/>
      </c>
      <c r="H1436" s="932" t="str">
        <f t="array" ref="H1436">if(F1436&lt;&gt;"", iferror(index('Internal Staffing Calculator'!B$8:B23500,match(F1436,'Internal Staffing Calculator'!E$8:E23500,0)), "Not In Budget"),"")</f>
        <v/>
      </c>
      <c r="I1436" s="184"/>
      <c r="J1436" s="932">
        <f t="shared" si="1"/>
        <v>0</v>
      </c>
      <c r="K1436" s="932">
        <f t="shared" si="2"/>
        <v>0</v>
      </c>
      <c r="L1436" s="938" t="str">
        <f t="array" ref="L1436">iferror(index('Internal Staffing Calculator'!F$8:F23500,match($F1436,'Internal Staffing Calculator'!$E$8:$E23500,0),0),"")</f>
        <v/>
      </c>
    </row>
    <row r="1437">
      <c r="A1437" s="454"/>
      <c r="B1437" s="927"/>
      <c r="C1437" s="580"/>
      <c r="D1437" s="939"/>
      <c r="E1437" s="940"/>
      <c r="F1437" s="941"/>
      <c r="G1437" s="937" t="str">
        <f t="array" ref="G1437">xlookup(F1437,'Internal Staffing Calculator'!E:E,'Internal Staffing Calculator'!C:C,"")</f>
        <v/>
      </c>
      <c r="H1437" s="932" t="str">
        <f t="array" ref="H1437">if(F1437&lt;&gt;"", iferror(index('Internal Staffing Calculator'!B$8:B23500,match(F1437,'Internal Staffing Calculator'!E$8:E23500,0)), "Not In Budget"),"")</f>
        <v/>
      </c>
      <c r="I1437" s="184"/>
      <c r="J1437" s="932">
        <f t="shared" si="1"/>
        <v>0</v>
      </c>
      <c r="K1437" s="932">
        <f t="shared" si="2"/>
        <v>0</v>
      </c>
      <c r="L1437" s="938" t="str">
        <f t="array" ref="L1437">iferror(index('Internal Staffing Calculator'!F$8:F23500,match($F1437,'Internal Staffing Calculator'!$E$8:$E23500,0),0),"")</f>
        <v/>
      </c>
    </row>
    <row r="1438">
      <c r="A1438" s="454"/>
      <c r="B1438" s="927"/>
      <c r="C1438" s="580"/>
      <c r="D1438" s="939"/>
      <c r="E1438" s="940"/>
      <c r="F1438" s="941"/>
      <c r="G1438" s="937" t="str">
        <f t="array" ref="G1438">xlookup(F1438,'Internal Staffing Calculator'!E:E,'Internal Staffing Calculator'!C:C,"")</f>
        <v/>
      </c>
      <c r="H1438" s="932" t="str">
        <f t="array" ref="H1438">if(F1438&lt;&gt;"", iferror(index('Internal Staffing Calculator'!B$8:B23500,match(F1438,'Internal Staffing Calculator'!E$8:E23500,0)), "Not In Budget"),"")</f>
        <v/>
      </c>
      <c r="I1438" s="184"/>
      <c r="J1438" s="932">
        <f t="shared" si="1"/>
        <v>0</v>
      </c>
      <c r="K1438" s="932">
        <f t="shared" si="2"/>
        <v>0</v>
      </c>
      <c r="L1438" s="938" t="str">
        <f t="array" ref="L1438">iferror(index('Internal Staffing Calculator'!F$8:F23500,match($F1438,'Internal Staffing Calculator'!$E$8:$E23500,0),0),"")</f>
        <v/>
      </c>
    </row>
    <row r="1439">
      <c r="A1439" s="454"/>
      <c r="B1439" s="927"/>
      <c r="C1439" s="580"/>
      <c r="D1439" s="939"/>
      <c r="E1439" s="940"/>
      <c r="F1439" s="941"/>
      <c r="G1439" s="937" t="str">
        <f t="array" ref="G1439">xlookup(F1439,'Internal Staffing Calculator'!E:E,'Internal Staffing Calculator'!C:C,"")</f>
        <v/>
      </c>
      <c r="H1439" s="932" t="str">
        <f t="array" ref="H1439">if(F1439&lt;&gt;"", iferror(index('Internal Staffing Calculator'!B$8:B23500,match(F1439,'Internal Staffing Calculator'!E$8:E23500,0)), "Not In Budget"),"")</f>
        <v/>
      </c>
      <c r="I1439" s="184"/>
      <c r="J1439" s="932">
        <f t="shared" si="1"/>
        <v>0</v>
      </c>
      <c r="K1439" s="932">
        <f t="shared" si="2"/>
        <v>0</v>
      </c>
      <c r="L1439" s="938" t="str">
        <f t="array" ref="L1439">iferror(index('Internal Staffing Calculator'!F$8:F23500,match($F1439,'Internal Staffing Calculator'!$E$8:$E23500,0),0),"")</f>
        <v/>
      </c>
    </row>
    <row r="1440">
      <c r="A1440" s="454"/>
      <c r="B1440" s="927"/>
      <c r="C1440" s="580"/>
      <c r="D1440" s="939"/>
      <c r="E1440" s="940"/>
      <c r="F1440" s="941"/>
      <c r="G1440" s="937" t="str">
        <f t="array" ref="G1440">xlookup(F1440,'Internal Staffing Calculator'!E:E,'Internal Staffing Calculator'!C:C,"")</f>
        <v/>
      </c>
      <c r="H1440" s="932" t="str">
        <f t="array" ref="H1440">if(F1440&lt;&gt;"", iferror(index('Internal Staffing Calculator'!B$8:B23500,match(F1440,'Internal Staffing Calculator'!E$8:E23500,0)), "Not In Budget"),"")</f>
        <v/>
      </c>
      <c r="I1440" s="184"/>
      <c r="J1440" s="932">
        <f t="shared" si="1"/>
        <v>0</v>
      </c>
      <c r="K1440" s="932">
        <f t="shared" si="2"/>
        <v>0</v>
      </c>
      <c r="L1440" s="938" t="str">
        <f t="array" ref="L1440">iferror(index('Internal Staffing Calculator'!F$8:F23500,match($F1440,'Internal Staffing Calculator'!$E$8:$E23500,0),0),"")</f>
        <v/>
      </c>
    </row>
    <row r="1441">
      <c r="A1441" s="454"/>
      <c r="B1441" s="927"/>
      <c r="C1441" s="580"/>
      <c r="D1441" s="939"/>
      <c r="E1441" s="940"/>
      <c r="F1441" s="941"/>
      <c r="G1441" s="937" t="str">
        <f t="array" ref="G1441">xlookup(F1441,'Internal Staffing Calculator'!E:E,'Internal Staffing Calculator'!C:C,"")</f>
        <v/>
      </c>
      <c r="H1441" s="932" t="str">
        <f t="array" ref="H1441">if(F1441&lt;&gt;"", iferror(index('Internal Staffing Calculator'!B$8:B23500,match(F1441,'Internal Staffing Calculator'!E$8:E23500,0)), "Not In Budget"),"")</f>
        <v/>
      </c>
      <c r="I1441" s="184"/>
      <c r="J1441" s="932">
        <f t="shared" si="1"/>
        <v>0</v>
      </c>
      <c r="K1441" s="932">
        <f t="shared" si="2"/>
        <v>0</v>
      </c>
      <c r="L1441" s="938" t="str">
        <f t="array" ref="L1441">iferror(index('Internal Staffing Calculator'!F$8:F23500,match($F1441,'Internal Staffing Calculator'!$E$8:$E23500,0),0),"")</f>
        <v/>
      </c>
    </row>
    <row r="1442">
      <c r="A1442" s="454"/>
      <c r="B1442" s="927"/>
      <c r="C1442" s="580"/>
      <c r="D1442" s="939"/>
      <c r="E1442" s="940"/>
      <c r="F1442" s="941"/>
      <c r="G1442" s="937" t="str">
        <f t="array" ref="G1442">xlookup(F1442,'Internal Staffing Calculator'!E:E,'Internal Staffing Calculator'!C:C,"")</f>
        <v/>
      </c>
      <c r="H1442" s="932" t="str">
        <f t="array" ref="H1442">if(F1442&lt;&gt;"", iferror(index('Internal Staffing Calculator'!B$8:B23500,match(F1442,'Internal Staffing Calculator'!E$8:E23500,0)), "Not In Budget"),"")</f>
        <v/>
      </c>
      <c r="I1442" s="184"/>
      <c r="J1442" s="932">
        <f t="shared" si="1"/>
        <v>0</v>
      </c>
      <c r="K1442" s="932">
        <f t="shared" si="2"/>
        <v>0</v>
      </c>
      <c r="L1442" s="938" t="str">
        <f t="array" ref="L1442">iferror(index('Internal Staffing Calculator'!F$8:F23500,match($F1442,'Internal Staffing Calculator'!$E$8:$E23500,0),0),"")</f>
        <v/>
      </c>
    </row>
    <row r="1443">
      <c r="A1443" s="454"/>
      <c r="B1443" s="927"/>
      <c r="C1443" s="580"/>
      <c r="D1443" s="939"/>
      <c r="E1443" s="940"/>
      <c r="F1443" s="941"/>
      <c r="G1443" s="937" t="str">
        <f t="array" ref="G1443">xlookup(F1443,'Internal Staffing Calculator'!E:E,'Internal Staffing Calculator'!C:C,"")</f>
        <v/>
      </c>
      <c r="H1443" s="932" t="str">
        <f t="array" ref="H1443">if(F1443&lt;&gt;"", iferror(index('Internal Staffing Calculator'!B$8:B23500,match(F1443,'Internal Staffing Calculator'!E$8:E23500,0)), "Not In Budget"),"")</f>
        <v/>
      </c>
      <c r="I1443" s="184"/>
      <c r="J1443" s="932">
        <f t="shared" si="1"/>
        <v>0</v>
      </c>
      <c r="K1443" s="932">
        <f t="shared" si="2"/>
        <v>0</v>
      </c>
      <c r="L1443" s="938" t="str">
        <f t="array" ref="L1443">iferror(index('Internal Staffing Calculator'!F$8:F23500,match($F1443,'Internal Staffing Calculator'!$E$8:$E23500,0),0),"")</f>
        <v/>
      </c>
    </row>
    <row r="1444">
      <c r="A1444" s="454"/>
      <c r="B1444" s="927"/>
      <c r="C1444" s="580"/>
      <c r="D1444" s="939"/>
      <c r="E1444" s="940"/>
      <c r="F1444" s="941"/>
      <c r="G1444" s="937" t="str">
        <f t="array" ref="G1444">xlookup(F1444,'Internal Staffing Calculator'!E:E,'Internal Staffing Calculator'!C:C,"")</f>
        <v/>
      </c>
      <c r="H1444" s="932" t="str">
        <f t="array" ref="H1444">if(F1444&lt;&gt;"", iferror(index('Internal Staffing Calculator'!B$8:B23500,match(F1444,'Internal Staffing Calculator'!E$8:E23500,0)), "Not In Budget"),"")</f>
        <v/>
      </c>
      <c r="I1444" s="184"/>
      <c r="J1444" s="932">
        <f t="shared" si="1"/>
        <v>0</v>
      </c>
      <c r="K1444" s="932">
        <f t="shared" si="2"/>
        <v>0</v>
      </c>
      <c r="L1444" s="938" t="str">
        <f t="array" ref="L1444">iferror(index('Internal Staffing Calculator'!F$8:F23500,match($F1444,'Internal Staffing Calculator'!$E$8:$E23500,0),0),"")</f>
        <v/>
      </c>
    </row>
    <row r="1445">
      <c r="A1445" s="454"/>
      <c r="B1445" s="927"/>
      <c r="C1445" s="580"/>
      <c r="D1445" s="939"/>
      <c r="E1445" s="940"/>
      <c r="F1445" s="941"/>
      <c r="G1445" s="937" t="str">
        <f t="array" ref="G1445">xlookup(F1445,'Internal Staffing Calculator'!E:E,'Internal Staffing Calculator'!C:C,"")</f>
        <v/>
      </c>
      <c r="H1445" s="932" t="str">
        <f t="array" ref="H1445">if(F1445&lt;&gt;"", iferror(index('Internal Staffing Calculator'!B$8:B23500,match(F1445,'Internal Staffing Calculator'!E$8:E23500,0)), "Not In Budget"),"")</f>
        <v/>
      </c>
      <c r="I1445" s="184"/>
      <c r="J1445" s="932">
        <f t="shared" si="1"/>
        <v>0</v>
      </c>
      <c r="K1445" s="932">
        <f t="shared" si="2"/>
        <v>0</v>
      </c>
      <c r="L1445" s="938" t="str">
        <f t="array" ref="L1445">iferror(index('Internal Staffing Calculator'!F$8:F23500,match($F1445,'Internal Staffing Calculator'!$E$8:$E23500,0),0),"")</f>
        <v/>
      </c>
    </row>
    <row r="1446">
      <c r="A1446" s="454"/>
      <c r="B1446" s="927"/>
      <c r="C1446" s="580"/>
      <c r="D1446" s="939"/>
      <c r="E1446" s="940"/>
      <c r="F1446" s="941"/>
      <c r="G1446" s="937" t="str">
        <f t="array" ref="G1446">xlookup(F1446,'Internal Staffing Calculator'!E:E,'Internal Staffing Calculator'!C:C,"")</f>
        <v/>
      </c>
      <c r="H1446" s="932" t="str">
        <f t="array" ref="H1446">if(F1446&lt;&gt;"", iferror(index('Internal Staffing Calculator'!B$8:B23500,match(F1446,'Internal Staffing Calculator'!E$8:E23500,0)), "Not In Budget"),"")</f>
        <v/>
      </c>
      <c r="I1446" s="184"/>
      <c r="J1446" s="932">
        <f t="shared" si="1"/>
        <v>0</v>
      </c>
      <c r="K1446" s="932">
        <f t="shared" si="2"/>
        <v>0</v>
      </c>
      <c r="L1446" s="938" t="str">
        <f t="array" ref="L1446">iferror(index('Internal Staffing Calculator'!F$8:F23500,match($F1446,'Internal Staffing Calculator'!$E$8:$E23500,0),0),"")</f>
        <v/>
      </c>
    </row>
    <row r="1447">
      <c r="A1447" s="454"/>
      <c r="B1447" s="927"/>
      <c r="C1447" s="580"/>
      <c r="D1447" s="939"/>
      <c r="E1447" s="940"/>
      <c r="F1447" s="941"/>
      <c r="G1447" s="937" t="str">
        <f t="array" ref="G1447">xlookup(F1447,'Internal Staffing Calculator'!E:E,'Internal Staffing Calculator'!C:C,"")</f>
        <v/>
      </c>
      <c r="H1447" s="932" t="str">
        <f t="array" ref="H1447">if(F1447&lt;&gt;"", iferror(index('Internal Staffing Calculator'!B$8:B23500,match(F1447,'Internal Staffing Calculator'!E$8:E23500,0)), "Not In Budget"),"")</f>
        <v/>
      </c>
      <c r="I1447" s="184"/>
      <c r="J1447" s="932">
        <f t="shared" si="1"/>
        <v>0</v>
      </c>
      <c r="K1447" s="932">
        <f t="shared" si="2"/>
        <v>0</v>
      </c>
      <c r="L1447" s="938" t="str">
        <f t="array" ref="L1447">iferror(index('Internal Staffing Calculator'!F$8:F23500,match($F1447,'Internal Staffing Calculator'!$E$8:$E23500,0),0),"")</f>
        <v/>
      </c>
    </row>
    <row r="1448">
      <c r="A1448" s="454"/>
      <c r="B1448" s="927"/>
      <c r="C1448" s="580"/>
      <c r="D1448" s="939"/>
      <c r="E1448" s="940"/>
      <c r="F1448" s="941"/>
      <c r="G1448" s="937" t="str">
        <f t="array" ref="G1448">xlookup(F1448,'Internal Staffing Calculator'!E:E,'Internal Staffing Calculator'!C:C,"")</f>
        <v/>
      </c>
      <c r="H1448" s="932" t="str">
        <f t="array" ref="H1448">if(F1448&lt;&gt;"", iferror(index('Internal Staffing Calculator'!B$8:B23500,match(F1448,'Internal Staffing Calculator'!E$8:E23500,0)), "Not In Budget"),"")</f>
        <v/>
      </c>
      <c r="I1448" s="184"/>
      <c r="J1448" s="932">
        <f t="shared" si="1"/>
        <v>0</v>
      </c>
      <c r="K1448" s="932">
        <f t="shared" si="2"/>
        <v>0</v>
      </c>
      <c r="L1448" s="938" t="str">
        <f t="array" ref="L1448">iferror(index('Internal Staffing Calculator'!F$8:F23500,match($F1448,'Internal Staffing Calculator'!$E$8:$E23500,0),0),"")</f>
        <v/>
      </c>
    </row>
    <row r="1449">
      <c r="A1449" s="454"/>
      <c r="B1449" s="927"/>
      <c r="C1449" s="580"/>
      <c r="D1449" s="939"/>
      <c r="E1449" s="940"/>
      <c r="F1449" s="941"/>
      <c r="G1449" s="937" t="str">
        <f t="array" ref="G1449">xlookup(F1449,'Internal Staffing Calculator'!E:E,'Internal Staffing Calculator'!C:C,"")</f>
        <v/>
      </c>
      <c r="H1449" s="932" t="str">
        <f t="array" ref="H1449">if(F1449&lt;&gt;"", iferror(index('Internal Staffing Calculator'!B$8:B23500,match(F1449,'Internal Staffing Calculator'!E$8:E23500,0)), "Not In Budget"),"")</f>
        <v/>
      </c>
      <c r="I1449" s="184"/>
      <c r="J1449" s="932">
        <f t="shared" si="1"/>
        <v>0</v>
      </c>
      <c r="K1449" s="932">
        <f t="shared" si="2"/>
        <v>0</v>
      </c>
      <c r="L1449" s="938" t="str">
        <f t="array" ref="L1449">iferror(index('Internal Staffing Calculator'!F$8:F23500,match($F1449,'Internal Staffing Calculator'!$E$8:$E23500,0),0),"")</f>
        <v/>
      </c>
    </row>
    <row r="1450">
      <c r="A1450" s="454"/>
      <c r="B1450" s="927"/>
      <c r="C1450" s="580"/>
      <c r="D1450" s="939"/>
      <c r="E1450" s="940"/>
      <c r="F1450" s="941"/>
      <c r="G1450" s="937" t="str">
        <f t="array" ref="G1450">xlookup(F1450,'Internal Staffing Calculator'!E:E,'Internal Staffing Calculator'!C:C,"")</f>
        <v/>
      </c>
      <c r="H1450" s="932" t="str">
        <f t="array" ref="H1450">if(F1450&lt;&gt;"", iferror(index('Internal Staffing Calculator'!B$8:B23500,match(F1450,'Internal Staffing Calculator'!E$8:E23500,0)), "Not In Budget"),"")</f>
        <v/>
      </c>
      <c r="I1450" s="184"/>
      <c r="J1450" s="932">
        <f t="shared" si="1"/>
        <v>0</v>
      </c>
      <c r="K1450" s="932">
        <f t="shared" si="2"/>
        <v>0</v>
      </c>
      <c r="L1450" s="938" t="str">
        <f t="array" ref="L1450">iferror(index('Internal Staffing Calculator'!F$8:F23500,match($F1450,'Internal Staffing Calculator'!$E$8:$E23500,0),0),"")</f>
        <v/>
      </c>
    </row>
    <row r="1451">
      <c r="A1451" s="454"/>
      <c r="B1451" s="927"/>
      <c r="C1451" s="580"/>
      <c r="D1451" s="939"/>
      <c r="E1451" s="940"/>
      <c r="F1451" s="941"/>
      <c r="G1451" s="937" t="str">
        <f t="array" ref="G1451">xlookup(F1451,'Internal Staffing Calculator'!E:E,'Internal Staffing Calculator'!C:C,"")</f>
        <v/>
      </c>
      <c r="H1451" s="932" t="str">
        <f t="array" ref="H1451">if(F1451&lt;&gt;"", iferror(index('Internal Staffing Calculator'!B$8:B23500,match(F1451,'Internal Staffing Calculator'!E$8:E23500,0)), "Not In Budget"),"")</f>
        <v/>
      </c>
      <c r="I1451" s="184"/>
      <c r="J1451" s="932">
        <f t="shared" si="1"/>
        <v>0</v>
      </c>
      <c r="K1451" s="932">
        <f t="shared" si="2"/>
        <v>0</v>
      </c>
      <c r="L1451" s="938" t="str">
        <f t="array" ref="L1451">iferror(index('Internal Staffing Calculator'!F$8:F23500,match($F1451,'Internal Staffing Calculator'!$E$8:$E23500,0),0),"")</f>
        <v/>
      </c>
    </row>
    <row r="1452">
      <c r="A1452" s="454"/>
      <c r="B1452" s="927"/>
      <c r="C1452" s="580"/>
      <c r="D1452" s="939"/>
      <c r="E1452" s="940"/>
      <c r="F1452" s="941"/>
      <c r="G1452" s="937" t="str">
        <f t="array" ref="G1452">xlookup(F1452,'Internal Staffing Calculator'!E:E,'Internal Staffing Calculator'!C:C,"")</f>
        <v/>
      </c>
      <c r="H1452" s="932" t="str">
        <f t="array" ref="H1452">if(F1452&lt;&gt;"", iferror(index('Internal Staffing Calculator'!B$8:B23500,match(F1452,'Internal Staffing Calculator'!E$8:E23500,0)), "Not In Budget"),"")</f>
        <v/>
      </c>
      <c r="I1452" s="184"/>
      <c r="J1452" s="932">
        <f t="shared" si="1"/>
        <v>0</v>
      </c>
      <c r="K1452" s="932">
        <f t="shared" si="2"/>
        <v>0</v>
      </c>
      <c r="L1452" s="938" t="str">
        <f t="array" ref="L1452">iferror(index('Internal Staffing Calculator'!F$8:F23500,match($F1452,'Internal Staffing Calculator'!$E$8:$E23500,0),0),"")</f>
        <v/>
      </c>
    </row>
    <row r="1453">
      <c r="A1453" s="454"/>
      <c r="B1453" s="927"/>
      <c r="C1453" s="580"/>
      <c r="D1453" s="939"/>
      <c r="E1453" s="940"/>
      <c r="F1453" s="941"/>
      <c r="G1453" s="937" t="str">
        <f t="array" ref="G1453">xlookup(F1453,'Internal Staffing Calculator'!E:E,'Internal Staffing Calculator'!C:C,"")</f>
        <v/>
      </c>
      <c r="H1453" s="932" t="str">
        <f t="array" ref="H1453">if(F1453&lt;&gt;"", iferror(index('Internal Staffing Calculator'!B$8:B23500,match(F1453,'Internal Staffing Calculator'!E$8:E23500,0)), "Not In Budget"),"")</f>
        <v/>
      </c>
      <c r="I1453" s="184"/>
      <c r="J1453" s="932">
        <f t="shared" si="1"/>
        <v>0</v>
      </c>
      <c r="K1453" s="932">
        <f t="shared" si="2"/>
        <v>0</v>
      </c>
      <c r="L1453" s="938" t="str">
        <f t="array" ref="L1453">iferror(index('Internal Staffing Calculator'!F$8:F23500,match($F1453,'Internal Staffing Calculator'!$E$8:$E23500,0),0),"")</f>
        <v/>
      </c>
    </row>
    <row r="1454">
      <c r="A1454" s="454"/>
      <c r="B1454" s="927"/>
      <c r="C1454" s="580"/>
      <c r="D1454" s="939"/>
      <c r="E1454" s="940"/>
      <c r="F1454" s="941"/>
      <c r="G1454" s="937" t="str">
        <f t="array" ref="G1454">xlookup(F1454,'Internal Staffing Calculator'!E:E,'Internal Staffing Calculator'!C:C,"")</f>
        <v/>
      </c>
      <c r="H1454" s="932" t="str">
        <f t="array" ref="H1454">if(F1454&lt;&gt;"", iferror(index('Internal Staffing Calculator'!B$8:B23500,match(F1454,'Internal Staffing Calculator'!E$8:E23500,0)), "Not In Budget"),"")</f>
        <v/>
      </c>
      <c r="I1454" s="184"/>
      <c r="J1454" s="932">
        <f t="shared" si="1"/>
        <v>0</v>
      </c>
      <c r="K1454" s="932">
        <f t="shared" si="2"/>
        <v>0</v>
      </c>
      <c r="L1454" s="938" t="str">
        <f t="array" ref="L1454">iferror(index('Internal Staffing Calculator'!F$8:F23500,match($F1454,'Internal Staffing Calculator'!$E$8:$E23500,0),0),"")</f>
        <v/>
      </c>
    </row>
    <row r="1455">
      <c r="A1455" s="454"/>
      <c r="B1455" s="927"/>
      <c r="C1455" s="580"/>
      <c r="D1455" s="939"/>
      <c r="E1455" s="940"/>
      <c r="F1455" s="941"/>
      <c r="G1455" s="937" t="str">
        <f t="array" ref="G1455">xlookup(F1455,'Internal Staffing Calculator'!E:E,'Internal Staffing Calculator'!C:C,"")</f>
        <v/>
      </c>
      <c r="H1455" s="932" t="str">
        <f t="array" ref="H1455">if(F1455&lt;&gt;"", iferror(index('Internal Staffing Calculator'!B$8:B23500,match(F1455,'Internal Staffing Calculator'!E$8:E23500,0)), "Not In Budget"),"")</f>
        <v/>
      </c>
      <c r="I1455" s="184"/>
      <c r="J1455" s="932">
        <f t="shared" si="1"/>
        <v>0</v>
      </c>
      <c r="K1455" s="932">
        <f t="shared" si="2"/>
        <v>0</v>
      </c>
      <c r="L1455" s="938" t="str">
        <f t="array" ref="L1455">iferror(index('Internal Staffing Calculator'!F$8:F23500,match($F1455,'Internal Staffing Calculator'!$E$8:$E23500,0),0),"")</f>
        <v/>
      </c>
    </row>
    <row r="1456">
      <c r="A1456" s="454"/>
      <c r="B1456" s="927"/>
      <c r="C1456" s="580"/>
      <c r="D1456" s="939"/>
      <c r="E1456" s="940"/>
      <c r="F1456" s="941"/>
      <c r="G1456" s="937" t="str">
        <f t="array" ref="G1456">xlookup(F1456,'Internal Staffing Calculator'!E:E,'Internal Staffing Calculator'!C:C,"")</f>
        <v/>
      </c>
      <c r="H1456" s="932" t="str">
        <f t="array" ref="H1456">if(F1456&lt;&gt;"", iferror(index('Internal Staffing Calculator'!B$8:B23500,match(F1456,'Internal Staffing Calculator'!E$8:E23500,0)), "Not In Budget"),"")</f>
        <v/>
      </c>
      <c r="I1456" s="184"/>
      <c r="J1456" s="932">
        <f t="shared" si="1"/>
        <v>0</v>
      </c>
      <c r="K1456" s="932">
        <f t="shared" si="2"/>
        <v>0</v>
      </c>
      <c r="L1456" s="938" t="str">
        <f t="array" ref="L1456">iferror(index('Internal Staffing Calculator'!F$8:F23500,match($F1456,'Internal Staffing Calculator'!$E$8:$E23500,0),0),"")</f>
        <v/>
      </c>
    </row>
    <row r="1457">
      <c r="A1457" s="454"/>
      <c r="B1457" s="927"/>
      <c r="C1457" s="580"/>
      <c r="D1457" s="939"/>
      <c r="E1457" s="940"/>
      <c r="F1457" s="941"/>
      <c r="G1457" s="937" t="str">
        <f t="array" ref="G1457">xlookup(F1457,'Internal Staffing Calculator'!E:E,'Internal Staffing Calculator'!C:C,"")</f>
        <v/>
      </c>
      <c r="H1457" s="932" t="str">
        <f t="array" ref="H1457">if(F1457&lt;&gt;"", iferror(index('Internal Staffing Calculator'!B$8:B23500,match(F1457,'Internal Staffing Calculator'!E$8:E23500,0)), "Not In Budget"),"")</f>
        <v/>
      </c>
      <c r="I1457" s="184"/>
      <c r="J1457" s="932">
        <f t="shared" si="1"/>
        <v>0</v>
      </c>
      <c r="K1457" s="932">
        <f t="shared" si="2"/>
        <v>0</v>
      </c>
      <c r="L1457" s="938" t="str">
        <f t="array" ref="L1457">iferror(index('Internal Staffing Calculator'!F$8:F23500,match($F1457,'Internal Staffing Calculator'!$E$8:$E23500,0),0),"")</f>
        <v/>
      </c>
    </row>
    <row r="1458">
      <c r="A1458" s="454"/>
      <c r="B1458" s="927"/>
      <c r="C1458" s="580"/>
      <c r="D1458" s="939"/>
      <c r="E1458" s="940"/>
      <c r="F1458" s="941"/>
      <c r="G1458" s="937" t="str">
        <f t="array" ref="G1458">xlookup(F1458,'Internal Staffing Calculator'!E:E,'Internal Staffing Calculator'!C:C,"")</f>
        <v/>
      </c>
      <c r="H1458" s="932" t="str">
        <f t="array" ref="H1458">if(F1458&lt;&gt;"", iferror(index('Internal Staffing Calculator'!B$8:B23500,match(F1458,'Internal Staffing Calculator'!E$8:E23500,0)), "Not In Budget"),"")</f>
        <v/>
      </c>
      <c r="I1458" s="184"/>
      <c r="J1458" s="932">
        <f t="shared" si="1"/>
        <v>0</v>
      </c>
      <c r="K1458" s="932">
        <f t="shared" si="2"/>
        <v>0</v>
      </c>
      <c r="L1458" s="938" t="str">
        <f t="array" ref="L1458">iferror(index('Internal Staffing Calculator'!F$8:F23500,match($F1458,'Internal Staffing Calculator'!$E$8:$E23500,0),0),"")</f>
        <v/>
      </c>
    </row>
    <row r="1459">
      <c r="A1459" s="454"/>
      <c r="B1459" s="927"/>
      <c r="C1459" s="580"/>
      <c r="D1459" s="939"/>
      <c r="E1459" s="940"/>
      <c r="F1459" s="941"/>
      <c r="G1459" s="937" t="str">
        <f t="array" ref="G1459">xlookup(F1459,'Internal Staffing Calculator'!E:E,'Internal Staffing Calculator'!C:C,"")</f>
        <v/>
      </c>
      <c r="H1459" s="932" t="str">
        <f t="array" ref="H1459">if(F1459&lt;&gt;"", iferror(index('Internal Staffing Calculator'!B$8:B23500,match(F1459,'Internal Staffing Calculator'!E$8:E23500,0)), "Not In Budget"),"")</f>
        <v/>
      </c>
      <c r="I1459" s="184"/>
      <c r="J1459" s="932">
        <f t="shared" si="1"/>
        <v>0</v>
      </c>
      <c r="K1459" s="932">
        <f t="shared" si="2"/>
        <v>0</v>
      </c>
      <c r="L1459" s="938" t="str">
        <f t="array" ref="L1459">iferror(index('Internal Staffing Calculator'!F$8:F23500,match($F1459,'Internal Staffing Calculator'!$E$8:$E23500,0),0),"")</f>
        <v/>
      </c>
    </row>
    <row r="1460">
      <c r="A1460" s="454"/>
      <c r="B1460" s="927"/>
      <c r="C1460" s="580"/>
      <c r="D1460" s="939"/>
      <c r="E1460" s="940"/>
      <c r="F1460" s="941"/>
      <c r="G1460" s="937" t="str">
        <f t="array" ref="G1460">xlookup(F1460,'Internal Staffing Calculator'!E:E,'Internal Staffing Calculator'!C:C,"")</f>
        <v/>
      </c>
      <c r="H1460" s="932" t="str">
        <f t="array" ref="H1460">if(F1460&lt;&gt;"", iferror(index('Internal Staffing Calculator'!B$8:B23500,match(F1460,'Internal Staffing Calculator'!E$8:E23500,0)), "Not In Budget"),"")</f>
        <v/>
      </c>
      <c r="I1460" s="184"/>
      <c r="J1460" s="932">
        <f t="shared" si="1"/>
        <v>0</v>
      </c>
      <c r="K1460" s="932">
        <f t="shared" si="2"/>
        <v>0</v>
      </c>
      <c r="L1460" s="938" t="str">
        <f t="array" ref="L1460">iferror(index('Internal Staffing Calculator'!F$8:F23500,match($F1460,'Internal Staffing Calculator'!$E$8:$E23500,0),0),"")</f>
        <v/>
      </c>
    </row>
    <row r="1461">
      <c r="A1461" s="454"/>
      <c r="B1461" s="927"/>
      <c r="C1461" s="580"/>
      <c r="D1461" s="939"/>
      <c r="E1461" s="940"/>
      <c r="F1461" s="941"/>
      <c r="G1461" s="937" t="str">
        <f t="array" ref="G1461">xlookup(F1461,'Internal Staffing Calculator'!E:E,'Internal Staffing Calculator'!C:C,"")</f>
        <v/>
      </c>
      <c r="H1461" s="932" t="str">
        <f t="array" ref="H1461">if(F1461&lt;&gt;"", iferror(index('Internal Staffing Calculator'!B$8:B23500,match(F1461,'Internal Staffing Calculator'!E$8:E23500,0)), "Not In Budget"),"")</f>
        <v/>
      </c>
      <c r="I1461" s="184"/>
      <c r="J1461" s="932">
        <f t="shared" si="1"/>
        <v>0</v>
      </c>
      <c r="K1461" s="932">
        <f t="shared" si="2"/>
        <v>0</v>
      </c>
      <c r="L1461" s="938" t="str">
        <f t="array" ref="L1461">iferror(index('Internal Staffing Calculator'!F$8:F23500,match($F1461,'Internal Staffing Calculator'!$E$8:$E23500,0),0),"")</f>
        <v/>
      </c>
    </row>
    <row r="1462">
      <c r="A1462" s="454"/>
      <c r="B1462" s="927"/>
      <c r="C1462" s="580"/>
      <c r="D1462" s="939"/>
      <c r="E1462" s="940"/>
      <c r="F1462" s="941"/>
      <c r="G1462" s="937" t="str">
        <f t="array" ref="G1462">xlookup(F1462,'Internal Staffing Calculator'!E:E,'Internal Staffing Calculator'!C:C,"")</f>
        <v/>
      </c>
      <c r="H1462" s="932" t="str">
        <f t="array" ref="H1462">if(F1462&lt;&gt;"", iferror(index('Internal Staffing Calculator'!B$8:B23500,match(F1462,'Internal Staffing Calculator'!E$8:E23500,0)), "Not In Budget"),"")</f>
        <v/>
      </c>
      <c r="I1462" s="184"/>
      <c r="J1462" s="932">
        <f t="shared" si="1"/>
        <v>0</v>
      </c>
      <c r="K1462" s="932">
        <f t="shared" si="2"/>
        <v>0</v>
      </c>
      <c r="L1462" s="938" t="str">
        <f t="array" ref="L1462">iferror(index('Internal Staffing Calculator'!F$8:F23500,match($F1462,'Internal Staffing Calculator'!$E$8:$E23500,0),0),"")</f>
        <v/>
      </c>
    </row>
    <row r="1463">
      <c r="A1463" s="454"/>
      <c r="B1463" s="927"/>
      <c r="C1463" s="580"/>
      <c r="D1463" s="939"/>
      <c r="E1463" s="940"/>
      <c r="F1463" s="941"/>
      <c r="G1463" s="937" t="str">
        <f t="array" ref="G1463">xlookup(F1463,'Internal Staffing Calculator'!E:E,'Internal Staffing Calculator'!C:C,"")</f>
        <v/>
      </c>
      <c r="H1463" s="932" t="str">
        <f t="array" ref="H1463">if(F1463&lt;&gt;"", iferror(index('Internal Staffing Calculator'!B$8:B23500,match(F1463,'Internal Staffing Calculator'!E$8:E23500,0)), "Not In Budget"),"")</f>
        <v/>
      </c>
      <c r="I1463" s="184"/>
      <c r="J1463" s="932">
        <f t="shared" si="1"/>
        <v>0</v>
      </c>
      <c r="K1463" s="932">
        <f t="shared" si="2"/>
        <v>0</v>
      </c>
      <c r="L1463" s="938" t="str">
        <f t="array" ref="L1463">iferror(index('Internal Staffing Calculator'!F$8:F23500,match($F1463,'Internal Staffing Calculator'!$E$8:$E23500,0),0),"")</f>
        <v/>
      </c>
    </row>
    <row r="1464">
      <c r="A1464" s="454"/>
      <c r="B1464" s="927"/>
      <c r="C1464" s="580"/>
      <c r="D1464" s="939"/>
      <c r="E1464" s="940"/>
      <c r="F1464" s="941"/>
      <c r="G1464" s="937" t="str">
        <f t="array" ref="G1464">xlookup(F1464,'Internal Staffing Calculator'!E:E,'Internal Staffing Calculator'!C:C,"")</f>
        <v/>
      </c>
      <c r="H1464" s="932" t="str">
        <f t="array" ref="H1464">if(F1464&lt;&gt;"", iferror(index('Internal Staffing Calculator'!B$8:B23500,match(F1464,'Internal Staffing Calculator'!E$8:E23500,0)), "Not In Budget"),"")</f>
        <v/>
      </c>
      <c r="I1464" s="184"/>
      <c r="J1464" s="932">
        <f t="shared" si="1"/>
        <v>0</v>
      </c>
      <c r="K1464" s="932">
        <f t="shared" si="2"/>
        <v>0</v>
      </c>
      <c r="L1464" s="938" t="str">
        <f t="array" ref="L1464">iferror(index('Internal Staffing Calculator'!F$8:F23500,match($F1464,'Internal Staffing Calculator'!$E$8:$E23500,0),0),"")</f>
        <v/>
      </c>
    </row>
    <row r="1465">
      <c r="A1465" s="454"/>
      <c r="B1465" s="927"/>
      <c r="C1465" s="580"/>
      <c r="D1465" s="939"/>
      <c r="E1465" s="940"/>
      <c r="F1465" s="941"/>
      <c r="G1465" s="937" t="str">
        <f t="array" ref="G1465">xlookup(F1465,'Internal Staffing Calculator'!E:E,'Internal Staffing Calculator'!C:C,"")</f>
        <v/>
      </c>
      <c r="H1465" s="932" t="str">
        <f t="array" ref="H1465">if(F1465&lt;&gt;"", iferror(index('Internal Staffing Calculator'!B$8:B23500,match(F1465,'Internal Staffing Calculator'!E$8:E23500,0)), "Not In Budget"),"")</f>
        <v/>
      </c>
      <c r="I1465" s="184"/>
      <c r="J1465" s="932">
        <f t="shared" si="1"/>
        <v>0</v>
      </c>
      <c r="K1465" s="932">
        <f t="shared" si="2"/>
        <v>0</v>
      </c>
      <c r="L1465" s="938" t="str">
        <f t="array" ref="L1465">iferror(index('Internal Staffing Calculator'!F$8:F23500,match($F1465,'Internal Staffing Calculator'!$E$8:$E23500,0),0),"")</f>
        <v/>
      </c>
    </row>
    <row r="1466">
      <c r="A1466" s="454"/>
      <c r="B1466" s="927"/>
      <c r="C1466" s="580"/>
      <c r="D1466" s="939"/>
      <c r="E1466" s="940"/>
      <c r="F1466" s="941"/>
      <c r="G1466" s="937" t="str">
        <f t="array" ref="G1466">xlookup(F1466,'Internal Staffing Calculator'!E:E,'Internal Staffing Calculator'!C:C,"")</f>
        <v/>
      </c>
      <c r="H1466" s="932" t="str">
        <f t="array" ref="H1466">if(F1466&lt;&gt;"", iferror(index('Internal Staffing Calculator'!B$8:B23500,match(F1466,'Internal Staffing Calculator'!E$8:E23500,0)), "Not In Budget"),"")</f>
        <v/>
      </c>
      <c r="I1466" s="184"/>
      <c r="J1466" s="932">
        <f t="shared" si="1"/>
        <v>0</v>
      </c>
      <c r="K1466" s="932">
        <f t="shared" si="2"/>
        <v>0</v>
      </c>
      <c r="L1466" s="938" t="str">
        <f t="array" ref="L1466">iferror(index('Internal Staffing Calculator'!F$8:F23500,match($F1466,'Internal Staffing Calculator'!$E$8:$E23500,0),0),"")</f>
        <v/>
      </c>
    </row>
    <row r="1467">
      <c r="A1467" s="454"/>
      <c r="B1467" s="927"/>
      <c r="C1467" s="580"/>
      <c r="D1467" s="939"/>
      <c r="E1467" s="940"/>
      <c r="F1467" s="941"/>
      <c r="G1467" s="937" t="str">
        <f t="array" ref="G1467">xlookup(F1467,'Internal Staffing Calculator'!E:E,'Internal Staffing Calculator'!C:C,"")</f>
        <v/>
      </c>
      <c r="H1467" s="932" t="str">
        <f t="array" ref="H1467">if(F1467&lt;&gt;"", iferror(index('Internal Staffing Calculator'!B$8:B23500,match(F1467,'Internal Staffing Calculator'!E$8:E23500,0)), "Not In Budget"),"")</f>
        <v/>
      </c>
      <c r="I1467" s="184"/>
      <c r="J1467" s="932">
        <f t="shared" si="1"/>
        <v>0</v>
      </c>
      <c r="K1467" s="932">
        <f t="shared" si="2"/>
        <v>0</v>
      </c>
      <c r="L1467" s="938" t="str">
        <f t="array" ref="L1467">iferror(index('Internal Staffing Calculator'!F$8:F23500,match($F1467,'Internal Staffing Calculator'!$E$8:$E23500,0),0),"")</f>
        <v/>
      </c>
    </row>
    <row r="1468">
      <c r="A1468" s="454"/>
      <c r="B1468" s="927"/>
      <c r="C1468" s="580"/>
      <c r="D1468" s="939"/>
      <c r="E1468" s="940"/>
      <c r="F1468" s="941"/>
      <c r="G1468" s="937" t="str">
        <f t="array" ref="G1468">xlookup(F1468,'Internal Staffing Calculator'!E:E,'Internal Staffing Calculator'!C:C,"")</f>
        <v/>
      </c>
      <c r="H1468" s="932" t="str">
        <f t="array" ref="H1468">if(F1468&lt;&gt;"", iferror(index('Internal Staffing Calculator'!B$8:B23500,match(F1468,'Internal Staffing Calculator'!E$8:E23500,0)), "Not In Budget"),"")</f>
        <v/>
      </c>
      <c r="I1468" s="184"/>
      <c r="J1468" s="932">
        <f t="shared" si="1"/>
        <v>0</v>
      </c>
      <c r="K1468" s="932">
        <f t="shared" si="2"/>
        <v>0</v>
      </c>
      <c r="L1468" s="938" t="str">
        <f t="array" ref="L1468">iferror(index('Internal Staffing Calculator'!F$8:F23500,match($F1468,'Internal Staffing Calculator'!$E$8:$E23500,0),0),"")</f>
        <v/>
      </c>
    </row>
    <row r="1469">
      <c r="A1469" s="454"/>
      <c r="B1469" s="927"/>
      <c r="C1469" s="580"/>
      <c r="D1469" s="939"/>
      <c r="E1469" s="940"/>
      <c r="F1469" s="941"/>
      <c r="G1469" s="937" t="str">
        <f t="array" ref="G1469">xlookup(F1469,'Internal Staffing Calculator'!E:E,'Internal Staffing Calculator'!C:C,"")</f>
        <v/>
      </c>
      <c r="H1469" s="932" t="str">
        <f t="array" ref="H1469">if(F1469&lt;&gt;"", iferror(index('Internal Staffing Calculator'!B$8:B23500,match(F1469,'Internal Staffing Calculator'!E$8:E23500,0)), "Not In Budget"),"")</f>
        <v/>
      </c>
      <c r="I1469" s="184"/>
      <c r="J1469" s="932">
        <f t="shared" si="1"/>
        <v>0</v>
      </c>
      <c r="K1469" s="932">
        <f t="shared" si="2"/>
        <v>0</v>
      </c>
      <c r="L1469" s="938" t="str">
        <f t="array" ref="L1469">iferror(index('Internal Staffing Calculator'!F$8:F23500,match($F1469,'Internal Staffing Calculator'!$E$8:$E23500,0),0),"")</f>
        <v/>
      </c>
    </row>
    <row r="1470">
      <c r="A1470" s="454"/>
      <c r="B1470" s="927"/>
      <c r="C1470" s="580"/>
      <c r="D1470" s="939"/>
      <c r="E1470" s="940"/>
      <c r="F1470" s="941"/>
      <c r="G1470" s="937" t="str">
        <f t="array" ref="G1470">xlookup(F1470,'Internal Staffing Calculator'!E:E,'Internal Staffing Calculator'!C:C,"")</f>
        <v/>
      </c>
      <c r="H1470" s="932" t="str">
        <f t="array" ref="H1470">if(F1470&lt;&gt;"", iferror(index('Internal Staffing Calculator'!B$8:B23500,match(F1470,'Internal Staffing Calculator'!E$8:E23500,0)), "Not In Budget"),"")</f>
        <v/>
      </c>
      <c r="I1470" s="184"/>
      <c r="J1470" s="932">
        <f t="shared" si="1"/>
        <v>0</v>
      </c>
      <c r="K1470" s="932">
        <f t="shared" si="2"/>
        <v>0</v>
      </c>
      <c r="L1470" s="938" t="str">
        <f t="array" ref="L1470">iferror(index('Internal Staffing Calculator'!F$8:F23500,match($F1470,'Internal Staffing Calculator'!$E$8:$E23500,0),0),"")</f>
        <v/>
      </c>
    </row>
    <row r="1471">
      <c r="A1471" s="454"/>
      <c r="B1471" s="927"/>
      <c r="C1471" s="580"/>
      <c r="D1471" s="939"/>
      <c r="E1471" s="940"/>
      <c r="F1471" s="941"/>
      <c r="G1471" s="937" t="str">
        <f t="array" ref="G1471">xlookup(F1471,'Internal Staffing Calculator'!E:E,'Internal Staffing Calculator'!C:C,"")</f>
        <v/>
      </c>
      <c r="H1471" s="932" t="str">
        <f t="array" ref="H1471">if(F1471&lt;&gt;"", iferror(index('Internal Staffing Calculator'!B$8:B23500,match(F1471,'Internal Staffing Calculator'!E$8:E23500,0)), "Not In Budget"),"")</f>
        <v/>
      </c>
      <c r="I1471" s="184"/>
      <c r="J1471" s="932">
        <f t="shared" si="1"/>
        <v>0</v>
      </c>
      <c r="K1471" s="932">
        <f t="shared" si="2"/>
        <v>0</v>
      </c>
      <c r="L1471" s="938" t="str">
        <f t="array" ref="L1471">iferror(index('Internal Staffing Calculator'!F$8:F23500,match($F1471,'Internal Staffing Calculator'!$E$8:$E23500,0),0),"")</f>
        <v/>
      </c>
    </row>
    <row r="1472">
      <c r="A1472" s="454"/>
      <c r="B1472" s="927"/>
      <c r="C1472" s="580"/>
      <c r="D1472" s="939"/>
      <c r="E1472" s="940"/>
      <c r="F1472" s="941"/>
      <c r="G1472" s="937" t="str">
        <f t="array" ref="G1472">xlookup(F1472,'Internal Staffing Calculator'!E:E,'Internal Staffing Calculator'!C:C,"")</f>
        <v/>
      </c>
      <c r="H1472" s="932" t="str">
        <f t="array" ref="H1472">if(F1472&lt;&gt;"", iferror(index('Internal Staffing Calculator'!B$8:B23500,match(F1472,'Internal Staffing Calculator'!E$8:E23500,0)), "Not In Budget"),"")</f>
        <v/>
      </c>
      <c r="I1472" s="184"/>
      <c r="J1472" s="932">
        <f t="shared" si="1"/>
        <v>0</v>
      </c>
      <c r="K1472" s="932">
        <f t="shared" si="2"/>
        <v>0</v>
      </c>
      <c r="L1472" s="938" t="str">
        <f t="array" ref="L1472">iferror(index('Internal Staffing Calculator'!F$8:F23500,match($F1472,'Internal Staffing Calculator'!$E$8:$E23500,0),0),"")</f>
        <v/>
      </c>
    </row>
    <row r="1473">
      <c r="A1473" s="454"/>
      <c r="B1473" s="927"/>
      <c r="C1473" s="580"/>
      <c r="D1473" s="939"/>
      <c r="E1473" s="940"/>
      <c r="F1473" s="941"/>
      <c r="G1473" s="937" t="str">
        <f t="array" ref="G1473">xlookup(F1473,'Internal Staffing Calculator'!E:E,'Internal Staffing Calculator'!C:C,"")</f>
        <v/>
      </c>
      <c r="H1473" s="932" t="str">
        <f t="array" ref="H1473">if(F1473&lt;&gt;"", iferror(index('Internal Staffing Calculator'!B$8:B23500,match(F1473,'Internal Staffing Calculator'!E$8:E23500,0)), "Not In Budget"),"")</f>
        <v/>
      </c>
      <c r="I1473" s="184"/>
      <c r="J1473" s="932">
        <f t="shared" si="1"/>
        <v>0</v>
      </c>
      <c r="K1473" s="932">
        <f t="shared" si="2"/>
        <v>0</v>
      </c>
      <c r="L1473" s="938" t="str">
        <f t="array" ref="L1473">iferror(index('Internal Staffing Calculator'!F$8:F23500,match($F1473,'Internal Staffing Calculator'!$E$8:$E23500,0),0),"")</f>
        <v/>
      </c>
    </row>
    <row r="1474">
      <c r="A1474" s="454"/>
      <c r="B1474" s="927"/>
      <c r="C1474" s="580"/>
      <c r="D1474" s="939"/>
      <c r="E1474" s="940"/>
      <c r="F1474" s="941"/>
      <c r="G1474" s="937" t="str">
        <f t="array" ref="G1474">xlookup(F1474,'Internal Staffing Calculator'!E:E,'Internal Staffing Calculator'!C:C,"")</f>
        <v/>
      </c>
      <c r="H1474" s="932" t="str">
        <f t="array" ref="H1474">if(F1474&lt;&gt;"", iferror(index('Internal Staffing Calculator'!B$8:B23500,match(F1474,'Internal Staffing Calculator'!E$8:E23500,0)), "Not In Budget"),"")</f>
        <v/>
      </c>
      <c r="I1474" s="184"/>
      <c r="J1474" s="932">
        <f t="shared" si="1"/>
        <v>0</v>
      </c>
      <c r="K1474" s="932">
        <f t="shared" si="2"/>
        <v>0</v>
      </c>
      <c r="L1474" s="938" t="str">
        <f t="array" ref="L1474">iferror(index('Internal Staffing Calculator'!F$8:F23500,match($F1474,'Internal Staffing Calculator'!$E$8:$E23500,0),0),"")</f>
        <v/>
      </c>
    </row>
    <row r="1475">
      <c r="A1475" s="454"/>
      <c r="B1475" s="927"/>
      <c r="C1475" s="580"/>
      <c r="D1475" s="939"/>
      <c r="E1475" s="940"/>
      <c r="F1475" s="941"/>
      <c r="G1475" s="937" t="str">
        <f t="array" ref="G1475">xlookup(F1475,'Internal Staffing Calculator'!E:E,'Internal Staffing Calculator'!C:C,"")</f>
        <v/>
      </c>
      <c r="H1475" s="932" t="str">
        <f t="array" ref="H1475">if(F1475&lt;&gt;"", iferror(index('Internal Staffing Calculator'!B$8:B23500,match(F1475,'Internal Staffing Calculator'!E$8:E23500,0)), "Not In Budget"),"")</f>
        <v/>
      </c>
      <c r="I1475" s="184"/>
      <c r="J1475" s="932">
        <f t="shared" si="1"/>
        <v>0</v>
      </c>
      <c r="K1475" s="932">
        <f t="shared" si="2"/>
        <v>0</v>
      </c>
      <c r="L1475" s="938" t="str">
        <f t="array" ref="L1475">iferror(index('Internal Staffing Calculator'!F$8:F23500,match($F1475,'Internal Staffing Calculator'!$E$8:$E23500,0),0),"")</f>
        <v/>
      </c>
    </row>
    <row r="1476">
      <c r="A1476" s="454"/>
      <c r="B1476" s="927"/>
      <c r="C1476" s="580"/>
      <c r="D1476" s="939"/>
      <c r="E1476" s="940"/>
      <c r="F1476" s="941"/>
      <c r="G1476" s="937" t="str">
        <f t="array" ref="G1476">xlookup(F1476,'Internal Staffing Calculator'!E:E,'Internal Staffing Calculator'!C:C,"")</f>
        <v/>
      </c>
      <c r="H1476" s="932" t="str">
        <f t="array" ref="H1476">if(F1476&lt;&gt;"", iferror(index('Internal Staffing Calculator'!B$8:B23500,match(F1476,'Internal Staffing Calculator'!E$8:E23500,0)), "Not In Budget"),"")</f>
        <v/>
      </c>
      <c r="I1476" s="184"/>
      <c r="J1476" s="932">
        <f t="shared" si="1"/>
        <v>0</v>
      </c>
      <c r="K1476" s="932">
        <f t="shared" si="2"/>
        <v>0</v>
      </c>
      <c r="L1476" s="938" t="str">
        <f t="array" ref="L1476">iferror(index('Internal Staffing Calculator'!F$8:F23500,match($F1476,'Internal Staffing Calculator'!$E$8:$E23500,0),0),"")</f>
        <v/>
      </c>
    </row>
    <row r="1477">
      <c r="A1477" s="454"/>
      <c r="B1477" s="927"/>
      <c r="C1477" s="580"/>
      <c r="D1477" s="939"/>
      <c r="E1477" s="940"/>
      <c r="F1477" s="941"/>
      <c r="G1477" s="937" t="str">
        <f t="array" ref="G1477">xlookup(F1477,'Internal Staffing Calculator'!E:E,'Internal Staffing Calculator'!C:C,"")</f>
        <v/>
      </c>
      <c r="H1477" s="932" t="str">
        <f t="array" ref="H1477">if(F1477&lt;&gt;"", iferror(index('Internal Staffing Calculator'!B$8:B23500,match(F1477,'Internal Staffing Calculator'!E$8:E23500,0)), "Not In Budget"),"")</f>
        <v/>
      </c>
      <c r="I1477" s="184"/>
      <c r="J1477" s="932">
        <f t="shared" si="1"/>
        <v>0</v>
      </c>
      <c r="K1477" s="932">
        <f t="shared" si="2"/>
        <v>0</v>
      </c>
      <c r="L1477" s="938" t="str">
        <f t="array" ref="L1477">iferror(index('Internal Staffing Calculator'!F$8:F23500,match($F1477,'Internal Staffing Calculator'!$E$8:$E23500,0),0),"")</f>
        <v/>
      </c>
    </row>
    <row r="1478">
      <c r="A1478" s="454"/>
      <c r="B1478" s="927"/>
      <c r="C1478" s="580"/>
      <c r="D1478" s="939"/>
      <c r="E1478" s="940"/>
      <c r="F1478" s="941"/>
      <c r="G1478" s="937" t="str">
        <f t="array" ref="G1478">xlookup(F1478,'Internal Staffing Calculator'!E:E,'Internal Staffing Calculator'!C:C,"")</f>
        <v/>
      </c>
      <c r="H1478" s="932" t="str">
        <f t="array" ref="H1478">if(F1478&lt;&gt;"", iferror(index('Internal Staffing Calculator'!B$8:B23500,match(F1478,'Internal Staffing Calculator'!E$8:E23500,0)), "Not In Budget"),"")</f>
        <v/>
      </c>
      <c r="I1478" s="184"/>
      <c r="J1478" s="932">
        <f t="shared" si="1"/>
        <v>0</v>
      </c>
      <c r="K1478" s="932">
        <f t="shared" si="2"/>
        <v>0</v>
      </c>
      <c r="L1478" s="938" t="str">
        <f t="array" ref="L1478">iferror(index('Internal Staffing Calculator'!F$8:F23500,match($F1478,'Internal Staffing Calculator'!$E$8:$E23500,0),0),"")</f>
        <v/>
      </c>
    </row>
    <row r="1479">
      <c r="A1479" s="454"/>
      <c r="B1479" s="927"/>
      <c r="C1479" s="580"/>
      <c r="D1479" s="939"/>
      <c r="E1479" s="940"/>
      <c r="F1479" s="941"/>
      <c r="G1479" s="937" t="str">
        <f t="array" ref="G1479">xlookup(F1479,'Internal Staffing Calculator'!E:E,'Internal Staffing Calculator'!C:C,"")</f>
        <v/>
      </c>
      <c r="H1479" s="932" t="str">
        <f t="array" ref="H1479">if(F1479&lt;&gt;"", iferror(index('Internal Staffing Calculator'!B$8:B23500,match(F1479,'Internal Staffing Calculator'!E$8:E23500,0)), "Not In Budget"),"")</f>
        <v/>
      </c>
      <c r="I1479" s="184"/>
      <c r="J1479" s="932">
        <f t="shared" si="1"/>
        <v>0</v>
      </c>
      <c r="K1479" s="932">
        <f t="shared" si="2"/>
        <v>0</v>
      </c>
      <c r="L1479" s="938" t="str">
        <f t="array" ref="L1479">iferror(index('Internal Staffing Calculator'!F$8:F23500,match($F1479,'Internal Staffing Calculator'!$E$8:$E23500,0),0),"")</f>
        <v/>
      </c>
    </row>
    <row r="1480">
      <c r="A1480" s="454"/>
      <c r="B1480" s="927"/>
      <c r="C1480" s="580"/>
      <c r="D1480" s="939"/>
      <c r="E1480" s="940"/>
      <c r="F1480" s="941"/>
      <c r="G1480" s="937" t="str">
        <f t="array" ref="G1480">xlookup(F1480,'Internal Staffing Calculator'!E:E,'Internal Staffing Calculator'!C:C,"")</f>
        <v/>
      </c>
      <c r="H1480" s="932" t="str">
        <f t="array" ref="H1480">if(F1480&lt;&gt;"", iferror(index('Internal Staffing Calculator'!B$8:B23500,match(F1480,'Internal Staffing Calculator'!E$8:E23500,0)), "Not In Budget"),"")</f>
        <v/>
      </c>
      <c r="I1480" s="184"/>
      <c r="J1480" s="932">
        <f t="shared" si="1"/>
        <v>0</v>
      </c>
      <c r="K1480" s="932">
        <f t="shared" si="2"/>
        <v>0</v>
      </c>
      <c r="L1480" s="938" t="str">
        <f t="array" ref="L1480">iferror(index('Internal Staffing Calculator'!F$8:F23500,match($F1480,'Internal Staffing Calculator'!$E$8:$E23500,0),0),"")</f>
        <v/>
      </c>
    </row>
    <row r="1481">
      <c r="A1481" s="454"/>
      <c r="B1481" s="927"/>
      <c r="C1481" s="580"/>
      <c r="D1481" s="939"/>
      <c r="E1481" s="940"/>
      <c r="F1481" s="941"/>
      <c r="G1481" s="937" t="str">
        <f t="array" ref="G1481">xlookup(F1481,'Internal Staffing Calculator'!E:E,'Internal Staffing Calculator'!C:C,"")</f>
        <v/>
      </c>
      <c r="H1481" s="932" t="str">
        <f t="array" ref="H1481">if(F1481&lt;&gt;"", iferror(index('Internal Staffing Calculator'!B$8:B23500,match(F1481,'Internal Staffing Calculator'!E$8:E23500,0)), "Not In Budget"),"")</f>
        <v/>
      </c>
      <c r="I1481" s="184"/>
      <c r="J1481" s="932">
        <f t="shared" si="1"/>
        <v>0</v>
      </c>
      <c r="K1481" s="932">
        <f t="shared" si="2"/>
        <v>0</v>
      </c>
      <c r="L1481" s="938" t="str">
        <f t="array" ref="L1481">iferror(index('Internal Staffing Calculator'!F$8:F23500,match($F1481,'Internal Staffing Calculator'!$E$8:$E23500,0),0),"")</f>
        <v/>
      </c>
    </row>
    <row r="1482">
      <c r="A1482" s="454"/>
      <c r="B1482" s="927"/>
      <c r="C1482" s="580"/>
      <c r="D1482" s="939"/>
      <c r="E1482" s="940"/>
      <c r="F1482" s="941"/>
      <c r="G1482" s="937" t="str">
        <f t="array" ref="G1482">xlookup(F1482,'Internal Staffing Calculator'!E:E,'Internal Staffing Calculator'!C:C,"")</f>
        <v/>
      </c>
      <c r="H1482" s="932" t="str">
        <f t="array" ref="H1482">if(F1482&lt;&gt;"", iferror(index('Internal Staffing Calculator'!B$8:B23500,match(F1482,'Internal Staffing Calculator'!E$8:E23500,0)), "Not In Budget"),"")</f>
        <v/>
      </c>
      <c r="I1482" s="184"/>
      <c r="J1482" s="932">
        <f t="shared" si="1"/>
        <v>0</v>
      </c>
      <c r="K1482" s="932">
        <f t="shared" si="2"/>
        <v>0</v>
      </c>
      <c r="L1482" s="938" t="str">
        <f t="array" ref="L1482">iferror(index('Internal Staffing Calculator'!F$8:F23500,match($F1482,'Internal Staffing Calculator'!$E$8:$E23500,0),0),"")</f>
        <v/>
      </c>
    </row>
    <row r="1483">
      <c r="A1483" s="454"/>
      <c r="B1483" s="927"/>
      <c r="C1483" s="580"/>
      <c r="D1483" s="939"/>
      <c r="E1483" s="940"/>
      <c r="F1483" s="941"/>
      <c r="G1483" s="937" t="str">
        <f t="array" ref="G1483">xlookup(F1483,'Internal Staffing Calculator'!E:E,'Internal Staffing Calculator'!C:C,"")</f>
        <v/>
      </c>
      <c r="H1483" s="932" t="str">
        <f t="array" ref="H1483">if(F1483&lt;&gt;"", iferror(index('Internal Staffing Calculator'!B$8:B23500,match(F1483,'Internal Staffing Calculator'!E$8:E23500,0)), "Not In Budget"),"")</f>
        <v/>
      </c>
      <c r="I1483" s="184"/>
      <c r="J1483" s="932">
        <f t="shared" si="1"/>
        <v>0</v>
      </c>
      <c r="K1483" s="932">
        <f t="shared" si="2"/>
        <v>0</v>
      </c>
      <c r="L1483" s="938" t="str">
        <f t="array" ref="L1483">iferror(index('Internal Staffing Calculator'!F$8:F23500,match($F1483,'Internal Staffing Calculator'!$E$8:$E23500,0),0),"")</f>
        <v/>
      </c>
    </row>
    <row r="1484">
      <c r="A1484" s="454"/>
      <c r="B1484" s="927"/>
      <c r="C1484" s="580"/>
      <c r="D1484" s="939"/>
      <c r="E1484" s="940"/>
      <c r="F1484" s="941"/>
      <c r="G1484" s="937" t="str">
        <f t="array" ref="G1484">xlookup(F1484,'Internal Staffing Calculator'!E:E,'Internal Staffing Calculator'!C:C,"")</f>
        <v/>
      </c>
      <c r="H1484" s="932" t="str">
        <f t="array" ref="H1484">if(F1484&lt;&gt;"", iferror(index('Internal Staffing Calculator'!B$8:B23500,match(F1484,'Internal Staffing Calculator'!E$8:E23500,0)), "Not In Budget"),"")</f>
        <v/>
      </c>
      <c r="I1484" s="184"/>
      <c r="J1484" s="932">
        <f t="shared" si="1"/>
        <v>0</v>
      </c>
      <c r="K1484" s="932">
        <f t="shared" si="2"/>
        <v>0</v>
      </c>
      <c r="L1484" s="938" t="str">
        <f t="array" ref="L1484">iferror(index('Internal Staffing Calculator'!F$8:F23500,match($F1484,'Internal Staffing Calculator'!$E$8:$E23500,0),0),"")</f>
        <v/>
      </c>
    </row>
    <row r="1485">
      <c r="A1485" s="454"/>
      <c r="B1485" s="927"/>
      <c r="C1485" s="580"/>
      <c r="D1485" s="939"/>
      <c r="E1485" s="940"/>
      <c r="F1485" s="941"/>
      <c r="G1485" s="937" t="str">
        <f t="array" ref="G1485">xlookup(F1485,'Internal Staffing Calculator'!E:E,'Internal Staffing Calculator'!C:C,"")</f>
        <v/>
      </c>
      <c r="H1485" s="932" t="str">
        <f t="array" ref="H1485">if(F1485&lt;&gt;"", iferror(index('Internal Staffing Calculator'!B$8:B23500,match(F1485,'Internal Staffing Calculator'!E$8:E23500,0)), "Not In Budget"),"")</f>
        <v/>
      </c>
      <c r="I1485" s="184"/>
      <c r="J1485" s="932">
        <f t="shared" si="1"/>
        <v>0</v>
      </c>
      <c r="K1485" s="932">
        <f t="shared" si="2"/>
        <v>0</v>
      </c>
      <c r="L1485" s="938" t="str">
        <f t="array" ref="L1485">iferror(index('Internal Staffing Calculator'!F$8:F23500,match($F1485,'Internal Staffing Calculator'!$E$8:$E23500,0),0),"")</f>
        <v/>
      </c>
    </row>
    <row r="1486">
      <c r="A1486" s="454"/>
      <c r="B1486" s="927"/>
      <c r="C1486" s="580"/>
      <c r="D1486" s="939"/>
      <c r="E1486" s="940"/>
      <c r="F1486" s="941"/>
      <c r="G1486" s="937" t="str">
        <f t="array" ref="G1486">xlookup(F1486,'Internal Staffing Calculator'!E:E,'Internal Staffing Calculator'!C:C,"")</f>
        <v/>
      </c>
      <c r="H1486" s="932" t="str">
        <f t="array" ref="H1486">if(F1486&lt;&gt;"", iferror(index('Internal Staffing Calculator'!B$8:B23500,match(F1486,'Internal Staffing Calculator'!E$8:E23500,0)), "Not In Budget"),"")</f>
        <v/>
      </c>
      <c r="I1486" s="184"/>
      <c r="J1486" s="932">
        <f t="shared" si="1"/>
        <v>0</v>
      </c>
      <c r="K1486" s="932">
        <f t="shared" si="2"/>
        <v>0</v>
      </c>
      <c r="L1486" s="938" t="str">
        <f t="array" ref="L1486">iferror(index('Internal Staffing Calculator'!F$8:F23500,match($F1486,'Internal Staffing Calculator'!$E$8:$E23500,0),0),"")</f>
        <v/>
      </c>
    </row>
    <row r="1487">
      <c r="A1487" s="454"/>
      <c r="B1487" s="927"/>
      <c r="C1487" s="580"/>
      <c r="D1487" s="939"/>
      <c r="E1487" s="940"/>
      <c r="F1487" s="941"/>
      <c r="G1487" s="937" t="str">
        <f t="array" ref="G1487">xlookup(F1487,'Internal Staffing Calculator'!E:E,'Internal Staffing Calculator'!C:C,"")</f>
        <v/>
      </c>
      <c r="H1487" s="932" t="str">
        <f t="array" ref="H1487">if(F1487&lt;&gt;"", iferror(index('Internal Staffing Calculator'!B$8:B23500,match(F1487,'Internal Staffing Calculator'!E$8:E23500,0)), "Not In Budget"),"")</f>
        <v/>
      </c>
      <c r="I1487" s="184"/>
      <c r="J1487" s="932">
        <f t="shared" si="1"/>
        <v>0</v>
      </c>
      <c r="K1487" s="932">
        <f t="shared" si="2"/>
        <v>0</v>
      </c>
      <c r="L1487" s="938" t="str">
        <f t="array" ref="L1487">iferror(index('Internal Staffing Calculator'!F$8:F23500,match($F1487,'Internal Staffing Calculator'!$E$8:$E23500,0),0),"")</f>
        <v/>
      </c>
    </row>
    <row r="1488">
      <c r="A1488" s="454"/>
      <c r="B1488" s="927"/>
      <c r="C1488" s="580"/>
      <c r="D1488" s="939"/>
      <c r="E1488" s="940"/>
      <c r="F1488" s="941"/>
      <c r="G1488" s="937" t="str">
        <f t="array" ref="G1488">xlookup(F1488,'Internal Staffing Calculator'!E:E,'Internal Staffing Calculator'!C:C,"")</f>
        <v/>
      </c>
      <c r="H1488" s="932" t="str">
        <f t="array" ref="H1488">if(F1488&lt;&gt;"", iferror(index('Internal Staffing Calculator'!B$8:B23500,match(F1488,'Internal Staffing Calculator'!E$8:E23500,0)), "Not In Budget"),"")</f>
        <v/>
      </c>
      <c r="I1488" s="184"/>
      <c r="J1488" s="932">
        <f t="shared" si="1"/>
        <v>0</v>
      </c>
      <c r="K1488" s="932">
        <f t="shared" si="2"/>
        <v>0</v>
      </c>
      <c r="L1488" s="938" t="str">
        <f t="array" ref="L1488">iferror(index('Internal Staffing Calculator'!F$8:F23500,match($F1488,'Internal Staffing Calculator'!$E$8:$E23500,0),0),"")</f>
        <v/>
      </c>
    </row>
    <row r="1489">
      <c r="A1489" s="454"/>
      <c r="B1489" s="927"/>
      <c r="C1489" s="580"/>
      <c r="D1489" s="939"/>
      <c r="E1489" s="940"/>
      <c r="F1489" s="941"/>
      <c r="G1489" s="937" t="str">
        <f t="array" ref="G1489">xlookup(F1489,'Internal Staffing Calculator'!E:E,'Internal Staffing Calculator'!C:C,"")</f>
        <v/>
      </c>
      <c r="H1489" s="932" t="str">
        <f t="array" ref="H1489">if(F1489&lt;&gt;"", iferror(index('Internal Staffing Calculator'!B$8:B23500,match(F1489,'Internal Staffing Calculator'!E$8:E23500,0)), "Not In Budget"),"")</f>
        <v/>
      </c>
      <c r="I1489" s="184"/>
      <c r="J1489" s="932">
        <f t="shared" si="1"/>
        <v>0</v>
      </c>
      <c r="K1489" s="932">
        <f t="shared" si="2"/>
        <v>0</v>
      </c>
      <c r="L1489" s="938" t="str">
        <f t="array" ref="L1489">iferror(index('Internal Staffing Calculator'!F$8:F23500,match($F1489,'Internal Staffing Calculator'!$E$8:$E23500,0),0),"")</f>
        <v/>
      </c>
    </row>
    <row r="1490">
      <c r="A1490" s="454"/>
      <c r="B1490" s="927"/>
      <c r="C1490" s="580"/>
      <c r="D1490" s="939"/>
      <c r="E1490" s="940"/>
      <c r="F1490" s="941"/>
      <c r="G1490" s="937" t="str">
        <f t="array" ref="G1490">xlookup(F1490,'Internal Staffing Calculator'!E:E,'Internal Staffing Calculator'!C:C,"")</f>
        <v/>
      </c>
      <c r="H1490" s="932" t="str">
        <f t="array" ref="H1490">if(F1490&lt;&gt;"", iferror(index('Internal Staffing Calculator'!B$8:B23500,match(F1490,'Internal Staffing Calculator'!E$8:E23500,0)), "Not In Budget"),"")</f>
        <v/>
      </c>
      <c r="I1490" s="184"/>
      <c r="J1490" s="932">
        <f t="shared" si="1"/>
        <v>0</v>
      </c>
      <c r="K1490" s="932">
        <f t="shared" si="2"/>
        <v>0</v>
      </c>
      <c r="L1490" s="938" t="str">
        <f t="array" ref="L1490">iferror(index('Internal Staffing Calculator'!F$8:F23500,match($F1490,'Internal Staffing Calculator'!$E$8:$E23500,0),0),"")</f>
        <v/>
      </c>
    </row>
    <row r="1491">
      <c r="A1491" s="454"/>
      <c r="B1491" s="927"/>
      <c r="C1491" s="580"/>
      <c r="D1491" s="939"/>
      <c r="E1491" s="940"/>
      <c r="F1491" s="941"/>
      <c r="G1491" s="937" t="str">
        <f t="array" ref="G1491">xlookup(F1491,'Internal Staffing Calculator'!E:E,'Internal Staffing Calculator'!C:C,"")</f>
        <v/>
      </c>
      <c r="H1491" s="932" t="str">
        <f t="array" ref="H1491">if(F1491&lt;&gt;"", iferror(index('Internal Staffing Calculator'!B$8:B23500,match(F1491,'Internal Staffing Calculator'!E$8:E23500,0)), "Not In Budget"),"")</f>
        <v/>
      </c>
      <c r="I1491" s="184"/>
      <c r="J1491" s="932">
        <f t="shared" si="1"/>
        <v>0</v>
      </c>
      <c r="K1491" s="932">
        <f t="shared" si="2"/>
        <v>0</v>
      </c>
      <c r="L1491" s="938" t="str">
        <f t="array" ref="L1491">iferror(index('Internal Staffing Calculator'!F$8:F23500,match($F1491,'Internal Staffing Calculator'!$E$8:$E23500,0),0),"")</f>
        <v/>
      </c>
    </row>
    <row r="1492">
      <c r="A1492" s="454"/>
      <c r="B1492" s="927"/>
      <c r="C1492" s="580"/>
      <c r="D1492" s="939"/>
      <c r="E1492" s="940"/>
      <c r="F1492" s="941"/>
      <c r="G1492" s="937" t="str">
        <f t="array" ref="G1492">xlookup(F1492,'Internal Staffing Calculator'!E:E,'Internal Staffing Calculator'!C:C,"")</f>
        <v/>
      </c>
      <c r="H1492" s="932" t="str">
        <f t="array" ref="H1492">if(F1492&lt;&gt;"", iferror(index('Internal Staffing Calculator'!B$8:B23500,match(F1492,'Internal Staffing Calculator'!E$8:E23500,0)), "Not In Budget"),"")</f>
        <v/>
      </c>
      <c r="I1492" s="184"/>
      <c r="J1492" s="932">
        <f t="shared" si="1"/>
        <v>0</v>
      </c>
      <c r="K1492" s="932">
        <f t="shared" si="2"/>
        <v>0</v>
      </c>
      <c r="L1492" s="938" t="str">
        <f t="array" ref="L1492">iferror(index('Internal Staffing Calculator'!F$8:F23500,match($F1492,'Internal Staffing Calculator'!$E$8:$E23500,0),0),"")</f>
        <v/>
      </c>
    </row>
    <row r="1493">
      <c r="A1493" s="454"/>
      <c r="B1493" s="927"/>
      <c r="C1493" s="580"/>
      <c r="D1493" s="939"/>
      <c r="E1493" s="940"/>
      <c r="F1493" s="941"/>
      <c r="G1493" s="937" t="str">
        <f t="array" ref="G1493">xlookup(F1493,'Internal Staffing Calculator'!E:E,'Internal Staffing Calculator'!C:C,"")</f>
        <v/>
      </c>
      <c r="H1493" s="932" t="str">
        <f t="array" ref="H1493">if(F1493&lt;&gt;"", iferror(index('Internal Staffing Calculator'!B$8:B23500,match(F1493,'Internal Staffing Calculator'!E$8:E23500,0)), "Not In Budget"),"")</f>
        <v/>
      </c>
      <c r="I1493" s="184"/>
      <c r="J1493" s="932">
        <f t="shared" si="1"/>
        <v>0</v>
      </c>
      <c r="K1493" s="932">
        <f t="shared" si="2"/>
        <v>0</v>
      </c>
      <c r="L1493" s="938" t="str">
        <f t="array" ref="L1493">iferror(index('Internal Staffing Calculator'!F$8:F23500,match($F1493,'Internal Staffing Calculator'!$E$8:$E23500,0),0),"")</f>
        <v/>
      </c>
    </row>
    <row r="1494">
      <c r="A1494" s="454"/>
      <c r="B1494" s="927"/>
      <c r="C1494" s="580"/>
      <c r="D1494" s="939"/>
      <c r="E1494" s="940"/>
      <c r="F1494" s="941"/>
      <c r="G1494" s="937" t="str">
        <f t="array" ref="G1494">xlookup(F1494,'Internal Staffing Calculator'!E:E,'Internal Staffing Calculator'!C:C,"")</f>
        <v/>
      </c>
      <c r="H1494" s="932" t="str">
        <f t="array" ref="H1494">if(F1494&lt;&gt;"", iferror(index('Internal Staffing Calculator'!B$8:B23500,match(F1494,'Internal Staffing Calculator'!E$8:E23500,0)), "Not In Budget"),"")</f>
        <v/>
      </c>
      <c r="I1494" s="184"/>
      <c r="J1494" s="932">
        <f t="shared" si="1"/>
        <v>0</v>
      </c>
      <c r="K1494" s="932">
        <f t="shared" si="2"/>
        <v>0</v>
      </c>
      <c r="L1494" s="938" t="str">
        <f t="array" ref="L1494">iferror(index('Internal Staffing Calculator'!F$8:F23500,match($F1494,'Internal Staffing Calculator'!$E$8:$E23500,0),0),"")</f>
        <v/>
      </c>
    </row>
    <row r="1495">
      <c r="A1495" s="454"/>
      <c r="B1495" s="927"/>
      <c r="C1495" s="580"/>
      <c r="D1495" s="939"/>
      <c r="E1495" s="940"/>
      <c r="F1495" s="941"/>
      <c r="G1495" s="937" t="str">
        <f t="array" ref="G1495">xlookup(F1495,'Internal Staffing Calculator'!E:E,'Internal Staffing Calculator'!C:C,"")</f>
        <v/>
      </c>
      <c r="H1495" s="932" t="str">
        <f t="array" ref="H1495">if(F1495&lt;&gt;"", iferror(index('Internal Staffing Calculator'!B$8:B23500,match(F1495,'Internal Staffing Calculator'!E$8:E23500,0)), "Not In Budget"),"")</f>
        <v/>
      </c>
      <c r="I1495" s="184"/>
      <c r="J1495" s="932">
        <f t="shared" si="1"/>
        <v>0</v>
      </c>
      <c r="K1495" s="932">
        <f t="shared" si="2"/>
        <v>0</v>
      </c>
      <c r="L1495" s="938" t="str">
        <f t="array" ref="L1495">iferror(index('Internal Staffing Calculator'!F$8:F23500,match($F1495,'Internal Staffing Calculator'!$E$8:$E23500,0),0),"")</f>
        <v/>
      </c>
    </row>
    <row r="1496">
      <c r="A1496" s="454"/>
      <c r="B1496" s="927"/>
      <c r="C1496" s="580"/>
      <c r="D1496" s="939"/>
      <c r="E1496" s="940"/>
      <c r="F1496" s="941"/>
      <c r="G1496" s="937" t="str">
        <f t="array" ref="G1496">xlookup(F1496,'Internal Staffing Calculator'!E:E,'Internal Staffing Calculator'!C:C,"")</f>
        <v/>
      </c>
      <c r="H1496" s="932" t="str">
        <f t="array" ref="H1496">if(F1496&lt;&gt;"", iferror(index('Internal Staffing Calculator'!B$8:B23500,match(F1496,'Internal Staffing Calculator'!E$8:E23500,0)), "Not In Budget"),"")</f>
        <v/>
      </c>
      <c r="I1496" s="184"/>
      <c r="J1496" s="932">
        <f t="shared" si="1"/>
        <v>0</v>
      </c>
      <c r="K1496" s="932">
        <f t="shared" si="2"/>
        <v>0</v>
      </c>
      <c r="L1496" s="938" t="str">
        <f t="array" ref="L1496">iferror(index('Internal Staffing Calculator'!F$8:F23500,match($F1496,'Internal Staffing Calculator'!$E$8:$E23500,0),0),"")</f>
        <v/>
      </c>
    </row>
    <row r="1497">
      <c r="A1497" s="454"/>
      <c r="B1497" s="927"/>
      <c r="C1497" s="580"/>
      <c r="D1497" s="939"/>
      <c r="E1497" s="940"/>
      <c r="F1497" s="941"/>
      <c r="G1497" s="937" t="str">
        <f t="array" ref="G1497">xlookup(F1497,'Internal Staffing Calculator'!E:E,'Internal Staffing Calculator'!C:C,"")</f>
        <v/>
      </c>
      <c r="H1497" s="932" t="str">
        <f t="array" ref="H1497">if(F1497&lt;&gt;"", iferror(index('Internal Staffing Calculator'!B$8:B23500,match(F1497,'Internal Staffing Calculator'!E$8:E23500,0)), "Not In Budget"),"")</f>
        <v/>
      </c>
      <c r="I1497" s="184"/>
      <c r="J1497" s="932">
        <f t="shared" si="1"/>
        <v>0</v>
      </c>
      <c r="K1497" s="932">
        <f t="shared" si="2"/>
        <v>0</v>
      </c>
      <c r="L1497" s="938" t="str">
        <f t="array" ref="L1497">iferror(index('Internal Staffing Calculator'!F$8:F23500,match($F1497,'Internal Staffing Calculator'!$E$8:$E23500,0),0),"")</f>
        <v/>
      </c>
    </row>
    <row r="1498">
      <c r="A1498" s="454"/>
      <c r="B1498" s="927"/>
      <c r="C1498" s="580"/>
      <c r="D1498" s="939"/>
      <c r="E1498" s="940"/>
      <c r="F1498" s="941"/>
      <c r="G1498" s="937" t="str">
        <f t="array" ref="G1498">xlookup(F1498,'Internal Staffing Calculator'!E:E,'Internal Staffing Calculator'!C:C,"")</f>
        <v/>
      </c>
      <c r="H1498" s="932" t="str">
        <f t="array" ref="H1498">if(F1498&lt;&gt;"", iferror(index('Internal Staffing Calculator'!B$8:B23500,match(F1498,'Internal Staffing Calculator'!E$8:E23500,0)), "Not In Budget"),"")</f>
        <v/>
      </c>
      <c r="I1498" s="184"/>
      <c r="J1498" s="932">
        <f t="shared" si="1"/>
        <v>0</v>
      </c>
      <c r="K1498" s="932">
        <f t="shared" si="2"/>
        <v>0</v>
      </c>
      <c r="L1498" s="938" t="str">
        <f t="array" ref="L1498">iferror(index('Internal Staffing Calculator'!F$8:F23500,match($F1498,'Internal Staffing Calculator'!$E$8:$E23500,0),0),"")</f>
        <v/>
      </c>
    </row>
    <row r="1499">
      <c r="A1499" s="454"/>
      <c r="B1499" s="927"/>
      <c r="C1499" s="580"/>
      <c r="D1499" s="939"/>
      <c r="E1499" s="940"/>
      <c r="F1499" s="941"/>
      <c r="G1499" s="937" t="str">
        <f t="array" ref="G1499">xlookup(F1499,'Internal Staffing Calculator'!E:E,'Internal Staffing Calculator'!C:C,"")</f>
        <v/>
      </c>
      <c r="H1499" s="932" t="str">
        <f t="array" ref="H1499">if(F1499&lt;&gt;"", iferror(index('Internal Staffing Calculator'!B$8:B23500,match(F1499,'Internal Staffing Calculator'!E$8:E23500,0)), "Not In Budget"),"")</f>
        <v/>
      </c>
      <c r="I1499" s="184"/>
      <c r="J1499" s="932">
        <f t="shared" si="1"/>
        <v>0</v>
      </c>
      <c r="K1499" s="932">
        <f t="shared" si="2"/>
        <v>0</v>
      </c>
      <c r="L1499" s="938" t="str">
        <f t="array" ref="L1499">iferror(index('Internal Staffing Calculator'!F$8:F23500,match($F1499,'Internal Staffing Calculator'!$E$8:$E23500,0),0),"")</f>
        <v/>
      </c>
    </row>
    <row r="1500">
      <c r="A1500" s="454"/>
      <c r="B1500" s="927"/>
      <c r="C1500" s="580"/>
      <c r="D1500" s="939"/>
      <c r="E1500" s="940"/>
      <c r="F1500" s="941"/>
      <c r="G1500" s="937" t="str">
        <f t="array" ref="G1500">xlookup(F1500,'Internal Staffing Calculator'!E:E,'Internal Staffing Calculator'!C:C,"")</f>
        <v/>
      </c>
      <c r="H1500" s="932" t="str">
        <f t="array" ref="H1500">if(F1500&lt;&gt;"", iferror(index('Internal Staffing Calculator'!B$8:B23500,match(F1500,'Internal Staffing Calculator'!E$8:E23500,0)), "Not In Budget"),"")</f>
        <v/>
      </c>
      <c r="I1500" s="184"/>
      <c r="J1500" s="932">
        <f t="shared" si="1"/>
        <v>0</v>
      </c>
      <c r="K1500" s="932">
        <f t="shared" si="2"/>
        <v>0</v>
      </c>
      <c r="L1500" s="938" t="str">
        <f t="array" ref="L1500">iferror(index('Internal Staffing Calculator'!F$8:F23500,match($F1500,'Internal Staffing Calculator'!$E$8:$E23500,0),0),"")</f>
        <v/>
      </c>
    </row>
    <row r="1501">
      <c r="A1501" s="454"/>
      <c r="B1501" s="927"/>
      <c r="C1501" s="580"/>
      <c r="D1501" s="939"/>
      <c r="E1501" s="940"/>
      <c r="F1501" s="941"/>
      <c r="G1501" s="937" t="str">
        <f t="array" ref="G1501">xlookup(F1501,'Internal Staffing Calculator'!E:E,'Internal Staffing Calculator'!C:C,"")</f>
        <v/>
      </c>
      <c r="H1501" s="932" t="str">
        <f t="array" ref="H1501">if(F1501&lt;&gt;"", iferror(index('Internal Staffing Calculator'!B$8:B23500,match(F1501,'Internal Staffing Calculator'!E$8:E23500,0)), "Not In Budget"),"")</f>
        <v/>
      </c>
      <c r="I1501" s="184"/>
      <c r="J1501" s="932">
        <f t="shared" si="1"/>
        <v>0</v>
      </c>
      <c r="K1501" s="932">
        <f t="shared" si="2"/>
        <v>0</v>
      </c>
      <c r="L1501" s="938" t="str">
        <f t="array" ref="L1501">iferror(index('Internal Staffing Calculator'!F$8:F23500,match($F1501,'Internal Staffing Calculator'!$E$8:$E23500,0),0),"")</f>
        <v/>
      </c>
    </row>
    <row r="1502">
      <c r="A1502" s="454"/>
      <c r="B1502" s="927"/>
      <c r="C1502" s="580"/>
      <c r="D1502" s="939"/>
      <c r="E1502" s="940"/>
      <c r="F1502" s="941"/>
      <c r="G1502" s="937" t="str">
        <f t="array" ref="G1502">xlookup(F1502,'Internal Staffing Calculator'!E:E,'Internal Staffing Calculator'!C:C,"")</f>
        <v/>
      </c>
      <c r="H1502" s="932" t="str">
        <f t="array" ref="H1502">if(F1502&lt;&gt;"", iferror(index('Internal Staffing Calculator'!B$8:B23500,match(F1502,'Internal Staffing Calculator'!E$8:E23500,0)), "Not In Budget"),"")</f>
        <v/>
      </c>
      <c r="I1502" s="184"/>
      <c r="J1502" s="932">
        <f t="shared" si="1"/>
        <v>0</v>
      </c>
      <c r="K1502" s="932">
        <f t="shared" si="2"/>
        <v>0</v>
      </c>
      <c r="L1502" s="938" t="str">
        <f t="array" ref="L1502">iferror(index('Internal Staffing Calculator'!F$8:F23500,match($F1502,'Internal Staffing Calculator'!$E$8:$E23500,0),0),"")</f>
        <v/>
      </c>
    </row>
    <row r="1503">
      <c r="A1503" s="454"/>
      <c r="B1503" s="927"/>
      <c r="C1503" s="580"/>
      <c r="D1503" s="939"/>
      <c r="E1503" s="940"/>
      <c r="F1503" s="941"/>
      <c r="G1503" s="937" t="str">
        <f t="array" ref="G1503">xlookup(F1503,'Internal Staffing Calculator'!E:E,'Internal Staffing Calculator'!C:C,"")</f>
        <v/>
      </c>
      <c r="H1503" s="932" t="str">
        <f t="array" ref="H1503">if(F1503&lt;&gt;"", iferror(index('Internal Staffing Calculator'!B$8:B23500,match(F1503,'Internal Staffing Calculator'!E$8:E23500,0)), "Not In Budget"),"")</f>
        <v/>
      </c>
      <c r="I1503" s="184"/>
      <c r="J1503" s="932">
        <f t="shared" si="1"/>
        <v>0</v>
      </c>
      <c r="K1503" s="932">
        <f t="shared" si="2"/>
        <v>0</v>
      </c>
      <c r="L1503" s="938" t="str">
        <f t="array" ref="L1503">iferror(index('Internal Staffing Calculator'!F$8:F23500,match($F1503,'Internal Staffing Calculator'!$E$8:$E23500,0),0),"")</f>
        <v/>
      </c>
    </row>
    <row r="1504">
      <c r="A1504" s="454"/>
      <c r="B1504" s="927"/>
      <c r="C1504" s="580"/>
      <c r="D1504" s="939"/>
      <c r="E1504" s="940"/>
      <c r="F1504" s="941"/>
      <c r="G1504" s="937" t="str">
        <f t="array" ref="G1504">xlookup(F1504,'Internal Staffing Calculator'!E:E,'Internal Staffing Calculator'!C:C,"")</f>
        <v/>
      </c>
      <c r="H1504" s="932" t="str">
        <f t="array" ref="H1504">if(F1504&lt;&gt;"", iferror(index('Internal Staffing Calculator'!B$8:B23500,match(F1504,'Internal Staffing Calculator'!E$8:E23500,0)), "Not In Budget"),"")</f>
        <v/>
      </c>
      <c r="I1504" s="184"/>
      <c r="J1504" s="932">
        <f t="shared" si="1"/>
        <v>0</v>
      </c>
      <c r="K1504" s="932">
        <f t="shared" si="2"/>
        <v>0</v>
      </c>
      <c r="L1504" s="938" t="str">
        <f t="array" ref="L1504">iferror(index('Internal Staffing Calculator'!F$8:F23500,match($F1504,'Internal Staffing Calculator'!$E$8:$E23500,0),0),"")</f>
        <v/>
      </c>
    </row>
    <row r="1505">
      <c r="A1505" s="454"/>
      <c r="B1505" s="927"/>
      <c r="C1505" s="580"/>
      <c r="D1505" s="939"/>
      <c r="E1505" s="940"/>
      <c r="F1505" s="941"/>
      <c r="G1505" s="937" t="str">
        <f t="array" ref="G1505">xlookup(F1505,'Internal Staffing Calculator'!E:E,'Internal Staffing Calculator'!C:C,"")</f>
        <v/>
      </c>
      <c r="H1505" s="932" t="str">
        <f t="array" ref="H1505">if(F1505&lt;&gt;"", iferror(index('Internal Staffing Calculator'!B$8:B23500,match(F1505,'Internal Staffing Calculator'!E$8:E23500,0)), "Not In Budget"),"")</f>
        <v/>
      </c>
      <c r="I1505" s="184"/>
      <c r="J1505" s="932">
        <f t="shared" si="1"/>
        <v>0</v>
      </c>
      <c r="K1505" s="932">
        <f t="shared" si="2"/>
        <v>0</v>
      </c>
      <c r="L1505" s="938" t="str">
        <f t="array" ref="L1505">iferror(index('Internal Staffing Calculator'!F$8:F23500,match($F1505,'Internal Staffing Calculator'!$E$8:$E23500,0),0),"")</f>
        <v/>
      </c>
    </row>
    <row r="1506">
      <c r="A1506" s="454"/>
      <c r="B1506" s="927"/>
      <c r="C1506" s="580"/>
      <c r="D1506" s="939"/>
      <c r="E1506" s="940"/>
      <c r="F1506" s="941"/>
      <c r="G1506" s="937" t="str">
        <f t="array" ref="G1506">xlookup(F1506,'Internal Staffing Calculator'!E:E,'Internal Staffing Calculator'!C:C,"")</f>
        <v/>
      </c>
      <c r="H1506" s="932" t="str">
        <f t="array" ref="H1506">if(F1506&lt;&gt;"", iferror(index('Internal Staffing Calculator'!B$8:B23500,match(F1506,'Internal Staffing Calculator'!E$8:E23500,0)), "Not In Budget"),"")</f>
        <v/>
      </c>
      <c r="I1506" s="184"/>
      <c r="J1506" s="932">
        <f t="shared" si="1"/>
        <v>0</v>
      </c>
      <c r="K1506" s="932">
        <f t="shared" si="2"/>
        <v>0</v>
      </c>
      <c r="L1506" s="938" t="str">
        <f t="array" ref="L1506">iferror(index('Internal Staffing Calculator'!F$8:F23500,match($F1506,'Internal Staffing Calculator'!$E$8:$E23500,0),0),"")</f>
        <v/>
      </c>
    </row>
    <row r="1507">
      <c r="A1507" s="454"/>
      <c r="B1507" s="927"/>
      <c r="C1507" s="580"/>
      <c r="D1507" s="939"/>
      <c r="E1507" s="940"/>
      <c r="F1507" s="941"/>
      <c r="G1507" s="937" t="str">
        <f t="array" ref="G1507">xlookup(F1507,'Internal Staffing Calculator'!E:E,'Internal Staffing Calculator'!C:C,"")</f>
        <v/>
      </c>
      <c r="H1507" s="932" t="str">
        <f t="array" ref="H1507">if(F1507&lt;&gt;"", iferror(index('Internal Staffing Calculator'!B$8:B23500,match(F1507,'Internal Staffing Calculator'!E$8:E23500,0)), "Not In Budget"),"")</f>
        <v/>
      </c>
      <c r="I1507" s="184"/>
      <c r="J1507" s="932">
        <f t="shared" si="1"/>
        <v>0</v>
      </c>
      <c r="K1507" s="932">
        <f t="shared" si="2"/>
        <v>0</v>
      </c>
      <c r="L1507" s="938" t="str">
        <f t="array" ref="L1507">iferror(index('Internal Staffing Calculator'!F$8:F23500,match($F1507,'Internal Staffing Calculator'!$E$8:$E23500,0),0),"")</f>
        <v/>
      </c>
    </row>
    <row r="1508">
      <c r="A1508" s="454"/>
      <c r="B1508" s="927"/>
      <c r="C1508" s="580"/>
      <c r="D1508" s="939"/>
      <c r="E1508" s="940"/>
      <c r="F1508" s="941"/>
      <c r="G1508" s="937" t="str">
        <f t="array" ref="G1508">xlookup(F1508,'Internal Staffing Calculator'!E:E,'Internal Staffing Calculator'!C:C,"")</f>
        <v/>
      </c>
      <c r="H1508" s="932" t="str">
        <f t="array" ref="H1508">if(F1508&lt;&gt;"", iferror(index('Internal Staffing Calculator'!B$8:B23500,match(F1508,'Internal Staffing Calculator'!E$8:E23500,0)), "Not In Budget"),"")</f>
        <v/>
      </c>
      <c r="I1508" s="184"/>
      <c r="J1508" s="932">
        <f t="shared" si="1"/>
        <v>0</v>
      </c>
      <c r="K1508" s="932">
        <f t="shared" si="2"/>
        <v>0</v>
      </c>
      <c r="L1508" s="938" t="str">
        <f t="array" ref="L1508">iferror(index('Internal Staffing Calculator'!F$8:F23500,match($F1508,'Internal Staffing Calculator'!$E$8:$E23500,0),0),"")</f>
        <v/>
      </c>
    </row>
    <row r="1509">
      <c r="A1509" s="454"/>
      <c r="B1509" s="927"/>
      <c r="C1509" s="580"/>
      <c r="D1509" s="939"/>
      <c r="E1509" s="940"/>
      <c r="F1509" s="941"/>
      <c r="G1509" s="937" t="str">
        <f t="array" ref="G1509">xlookup(F1509,'Internal Staffing Calculator'!E:E,'Internal Staffing Calculator'!C:C,"")</f>
        <v/>
      </c>
      <c r="H1509" s="932" t="str">
        <f t="array" ref="H1509">if(F1509&lt;&gt;"", iferror(index('Internal Staffing Calculator'!B$8:B23500,match(F1509,'Internal Staffing Calculator'!E$8:E23500,0)), "Not In Budget"),"")</f>
        <v/>
      </c>
      <c r="I1509" s="184"/>
      <c r="J1509" s="932">
        <f t="shared" si="1"/>
        <v>0</v>
      </c>
      <c r="K1509" s="932">
        <f t="shared" si="2"/>
        <v>0</v>
      </c>
      <c r="L1509" s="938" t="str">
        <f t="array" ref="L1509">iferror(index('Internal Staffing Calculator'!F$8:F23500,match($F1509,'Internal Staffing Calculator'!$E$8:$E23500,0),0),"")</f>
        <v/>
      </c>
    </row>
    <row r="1510">
      <c r="A1510" s="454"/>
      <c r="B1510" s="927"/>
      <c r="C1510" s="580"/>
      <c r="D1510" s="939"/>
      <c r="E1510" s="940"/>
      <c r="F1510" s="941"/>
      <c r="G1510" s="937" t="str">
        <f t="array" ref="G1510">xlookup(F1510,'Internal Staffing Calculator'!E:E,'Internal Staffing Calculator'!C:C,"")</f>
        <v/>
      </c>
      <c r="H1510" s="932" t="str">
        <f t="array" ref="H1510">if(F1510&lt;&gt;"", iferror(index('Internal Staffing Calculator'!B$8:B23500,match(F1510,'Internal Staffing Calculator'!E$8:E23500,0)), "Not In Budget"),"")</f>
        <v/>
      </c>
      <c r="I1510" s="184"/>
      <c r="J1510" s="932">
        <f t="shared" si="1"/>
        <v>0</v>
      </c>
      <c r="K1510" s="932">
        <f t="shared" si="2"/>
        <v>0</v>
      </c>
      <c r="L1510" s="938" t="str">
        <f t="array" ref="L1510">iferror(index('Internal Staffing Calculator'!F$8:F23500,match($F1510,'Internal Staffing Calculator'!$E$8:$E23500,0),0),"")</f>
        <v/>
      </c>
    </row>
    <row r="1511">
      <c r="A1511" s="454"/>
      <c r="B1511" s="927"/>
      <c r="C1511" s="580"/>
      <c r="D1511" s="939"/>
      <c r="E1511" s="940"/>
      <c r="F1511" s="941"/>
      <c r="G1511" s="937" t="str">
        <f t="array" ref="G1511">xlookup(F1511,'Internal Staffing Calculator'!E:E,'Internal Staffing Calculator'!C:C,"")</f>
        <v/>
      </c>
      <c r="H1511" s="932" t="str">
        <f t="array" ref="H1511">if(F1511&lt;&gt;"", iferror(index('Internal Staffing Calculator'!B$8:B23500,match(F1511,'Internal Staffing Calculator'!E$8:E23500,0)), "Not In Budget"),"")</f>
        <v/>
      </c>
      <c r="I1511" s="184"/>
      <c r="J1511" s="932">
        <f t="shared" si="1"/>
        <v>0</v>
      </c>
      <c r="K1511" s="932">
        <f t="shared" si="2"/>
        <v>0</v>
      </c>
      <c r="L1511" s="938" t="str">
        <f t="array" ref="L1511">iferror(index('Internal Staffing Calculator'!F$8:F23500,match($F1511,'Internal Staffing Calculator'!$E$8:$E23500,0),0),"")</f>
        <v/>
      </c>
    </row>
    <row r="1512">
      <c r="A1512" s="454"/>
      <c r="B1512" s="927"/>
      <c r="C1512" s="580"/>
      <c r="D1512" s="939"/>
      <c r="E1512" s="940"/>
      <c r="F1512" s="941"/>
      <c r="G1512" s="937" t="str">
        <f t="array" ref="G1512">xlookup(F1512,'Internal Staffing Calculator'!E:E,'Internal Staffing Calculator'!C:C,"")</f>
        <v/>
      </c>
      <c r="H1512" s="932" t="str">
        <f t="array" ref="H1512">if(F1512&lt;&gt;"", iferror(index('Internal Staffing Calculator'!B$8:B23500,match(F1512,'Internal Staffing Calculator'!E$8:E23500,0)), "Not In Budget"),"")</f>
        <v/>
      </c>
      <c r="I1512" s="184"/>
      <c r="J1512" s="932">
        <f t="shared" si="1"/>
        <v>0</v>
      </c>
      <c r="K1512" s="932">
        <f t="shared" si="2"/>
        <v>0</v>
      </c>
      <c r="L1512" s="938" t="str">
        <f t="array" ref="L1512">iferror(index('Internal Staffing Calculator'!F$8:F23500,match($F1512,'Internal Staffing Calculator'!$E$8:$E23500,0),0),"")</f>
        <v/>
      </c>
    </row>
    <row r="1513">
      <c r="A1513" s="454"/>
      <c r="B1513" s="927"/>
      <c r="C1513" s="580"/>
      <c r="D1513" s="939"/>
      <c r="E1513" s="940"/>
      <c r="F1513" s="941"/>
      <c r="G1513" s="937" t="str">
        <f t="array" ref="G1513">xlookup(F1513,'Internal Staffing Calculator'!E:E,'Internal Staffing Calculator'!C:C,"")</f>
        <v/>
      </c>
      <c r="H1513" s="932" t="str">
        <f t="array" ref="H1513">if(F1513&lt;&gt;"", iferror(index('Internal Staffing Calculator'!B$8:B23500,match(F1513,'Internal Staffing Calculator'!E$8:E23500,0)), "Not In Budget"),"")</f>
        <v/>
      </c>
      <c r="I1513" s="184"/>
      <c r="J1513" s="932">
        <f t="shared" si="1"/>
        <v>0</v>
      </c>
      <c r="K1513" s="932">
        <f t="shared" si="2"/>
        <v>0</v>
      </c>
      <c r="L1513" s="938" t="str">
        <f t="array" ref="L1513">iferror(index('Internal Staffing Calculator'!F$8:F23500,match($F1513,'Internal Staffing Calculator'!$E$8:$E23500,0),0),"")</f>
        <v/>
      </c>
    </row>
    <row r="1514">
      <c r="A1514" s="454"/>
      <c r="B1514" s="927"/>
      <c r="C1514" s="580"/>
      <c r="D1514" s="939"/>
      <c r="E1514" s="940"/>
      <c r="F1514" s="941"/>
      <c r="G1514" s="937" t="str">
        <f t="array" ref="G1514">xlookup(F1514,'Internal Staffing Calculator'!E:E,'Internal Staffing Calculator'!C:C,"")</f>
        <v/>
      </c>
      <c r="H1514" s="932" t="str">
        <f t="array" ref="H1514">if(F1514&lt;&gt;"", iferror(index('Internal Staffing Calculator'!B$8:B23500,match(F1514,'Internal Staffing Calculator'!E$8:E23500,0)), "Not In Budget"),"")</f>
        <v/>
      </c>
      <c r="I1514" s="184"/>
      <c r="J1514" s="932">
        <f t="shared" si="1"/>
        <v>0</v>
      </c>
      <c r="K1514" s="932">
        <f t="shared" si="2"/>
        <v>0</v>
      </c>
      <c r="L1514" s="938" t="str">
        <f t="array" ref="L1514">iferror(index('Internal Staffing Calculator'!F$8:F23500,match($F1514,'Internal Staffing Calculator'!$E$8:$E23500,0),0),"")</f>
        <v/>
      </c>
    </row>
    <row r="1515">
      <c r="A1515" s="454"/>
      <c r="B1515" s="927"/>
      <c r="C1515" s="580"/>
      <c r="D1515" s="939"/>
      <c r="E1515" s="940"/>
      <c r="F1515" s="941"/>
      <c r="G1515" s="937" t="str">
        <f t="array" ref="G1515">xlookup(F1515,'Internal Staffing Calculator'!E:E,'Internal Staffing Calculator'!C:C,"")</f>
        <v/>
      </c>
      <c r="H1515" s="932" t="str">
        <f t="array" ref="H1515">if(F1515&lt;&gt;"", iferror(index('Internal Staffing Calculator'!B$8:B23500,match(F1515,'Internal Staffing Calculator'!E$8:E23500,0)), "Not In Budget"),"")</f>
        <v/>
      </c>
      <c r="I1515" s="184"/>
      <c r="J1515" s="932">
        <f t="shared" si="1"/>
        <v>0</v>
      </c>
      <c r="K1515" s="932">
        <f t="shared" si="2"/>
        <v>0</v>
      </c>
      <c r="L1515" s="938" t="str">
        <f t="array" ref="L1515">iferror(index('Internal Staffing Calculator'!F$8:F23500,match($F1515,'Internal Staffing Calculator'!$E$8:$E23500,0),0),"")</f>
        <v/>
      </c>
    </row>
    <row r="1516">
      <c r="A1516" s="454"/>
      <c r="B1516" s="927"/>
      <c r="C1516" s="580"/>
      <c r="D1516" s="939"/>
      <c r="E1516" s="940"/>
      <c r="F1516" s="941"/>
      <c r="G1516" s="937" t="str">
        <f t="array" ref="G1516">xlookup(F1516,'Internal Staffing Calculator'!E:E,'Internal Staffing Calculator'!C:C,"")</f>
        <v/>
      </c>
      <c r="H1516" s="932" t="str">
        <f t="array" ref="H1516">if(F1516&lt;&gt;"", iferror(index('Internal Staffing Calculator'!B$8:B23500,match(F1516,'Internal Staffing Calculator'!E$8:E23500,0)), "Not In Budget"),"")</f>
        <v/>
      </c>
      <c r="I1516" s="184"/>
      <c r="J1516" s="932">
        <f t="shared" si="1"/>
        <v>0</v>
      </c>
      <c r="K1516" s="932">
        <f t="shared" si="2"/>
        <v>0</v>
      </c>
      <c r="L1516" s="938" t="str">
        <f t="array" ref="L1516">iferror(index('Internal Staffing Calculator'!F$8:F23500,match($F1516,'Internal Staffing Calculator'!$E$8:$E23500,0),0),"")</f>
        <v/>
      </c>
    </row>
    <row r="1517">
      <c r="A1517" s="454"/>
      <c r="B1517" s="927"/>
      <c r="C1517" s="580"/>
      <c r="D1517" s="939"/>
      <c r="E1517" s="940"/>
      <c r="F1517" s="941"/>
      <c r="G1517" s="937" t="str">
        <f t="array" ref="G1517">xlookup(F1517,'Internal Staffing Calculator'!E:E,'Internal Staffing Calculator'!C:C,"")</f>
        <v/>
      </c>
      <c r="H1517" s="932" t="str">
        <f t="array" ref="H1517">if(F1517&lt;&gt;"", iferror(index('Internal Staffing Calculator'!B$8:B23500,match(F1517,'Internal Staffing Calculator'!E$8:E23500,0)), "Not In Budget"),"")</f>
        <v/>
      </c>
      <c r="I1517" s="184"/>
      <c r="J1517" s="932">
        <f t="shared" si="1"/>
        <v>0</v>
      </c>
      <c r="K1517" s="932">
        <f t="shared" si="2"/>
        <v>0</v>
      </c>
      <c r="L1517" s="938" t="str">
        <f t="array" ref="L1517">iferror(index('Internal Staffing Calculator'!F$8:F23500,match($F1517,'Internal Staffing Calculator'!$E$8:$E23500,0),0),"")</f>
        <v/>
      </c>
    </row>
    <row r="1518">
      <c r="A1518" s="454"/>
      <c r="B1518" s="927"/>
      <c r="C1518" s="580"/>
      <c r="D1518" s="939"/>
      <c r="E1518" s="940"/>
      <c r="F1518" s="941"/>
      <c r="G1518" s="937" t="str">
        <f t="array" ref="G1518">xlookup(F1518,'Internal Staffing Calculator'!E:E,'Internal Staffing Calculator'!C:C,"")</f>
        <v/>
      </c>
      <c r="H1518" s="932" t="str">
        <f t="array" ref="H1518">if(F1518&lt;&gt;"", iferror(index('Internal Staffing Calculator'!B$8:B23500,match(F1518,'Internal Staffing Calculator'!E$8:E23500,0)), "Not In Budget"),"")</f>
        <v/>
      </c>
      <c r="I1518" s="184"/>
      <c r="J1518" s="932">
        <f t="shared" si="1"/>
        <v>0</v>
      </c>
      <c r="K1518" s="932">
        <f t="shared" si="2"/>
        <v>0</v>
      </c>
      <c r="L1518" s="938" t="str">
        <f t="array" ref="L1518">iferror(index('Internal Staffing Calculator'!F$8:F23500,match($F1518,'Internal Staffing Calculator'!$E$8:$E23500,0),0),"")</f>
        <v/>
      </c>
    </row>
    <row r="1519">
      <c r="A1519" s="454"/>
      <c r="B1519" s="927"/>
      <c r="C1519" s="580"/>
      <c r="D1519" s="939"/>
      <c r="E1519" s="940"/>
      <c r="F1519" s="941"/>
      <c r="G1519" s="937" t="str">
        <f t="array" ref="G1519">xlookup(F1519,'Internal Staffing Calculator'!E:E,'Internal Staffing Calculator'!C:C,"")</f>
        <v/>
      </c>
      <c r="H1519" s="932" t="str">
        <f t="array" ref="H1519">if(F1519&lt;&gt;"", iferror(index('Internal Staffing Calculator'!B$8:B23500,match(F1519,'Internal Staffing Calculator'!E$8:E23500,0)), "Not In Budget"),"")</f>
        <v/>
      </c>
      <c r="I1519" s="184"/>
      <c r="J1519" s="932">
        <f t="shared" si="1"/>
        <v>0</v>
      </c>
      <c r="K1519" s="932">
        <f t="shared" si="2"/>
        <v>0</v>
      </c>
      <c r="L1519" s="938" t="str">
        <f t="array" ref="L1519">iferror(index('Internal Staffing Calculator'!F$8:F23500,match($F1519,'Internal Staffing Calculator'!$E$8:$E23500,0),0),"")</f>
        <v/>
      </c>
    </row>
    <row r="1520">
      <c r="A1520" s="454"/>
      <c r="B1520" s="927"/>
      <c r="C1520" s="580"/>
      <c r="D1520" s="939"/>
      <c r="E1520" s="940"/>
      <c r="F1520" s="941"/>
      <c r="G1520" s="937" t="str">
        <f t="array" ref="G1520">xlookup(F1520,'Internal Staffing Calculator'!E:E,'Internal Staffing Calculator'!C:C,"")</f>
        <v/>
      </c>
      <c r="H1520" s="932" t="str">
        <f t="array" ref="H1520">if(F1520&lt;&gt;"", iferror(index('Internal Staffing Calculator'!B$8:B23500,match(F1520,'Internal Staffing Calculator'!E$8:E23500,0)), "Not In Budget"),"")</f>
        <v/>
      </c>
      <c r="I1520" s="184"/>
      <c r="J1520" s="932">
        <f t="shared" si="1"/>
        <v>0</v>
      </c>
      <c r="K1520" s="932">
        <f t="shared" si="2"/>
        <v>0</v>
      </c>
      <c r="L1520" s="938" t="str">
        <f t="array" ref="L1520">iferror(index('Internal Staffing Calculator'!F$8:F23500,match($F1520,'Internal Staffing Calculator'!$E$8:$E23500,0),0),"")</f>
        <v/>
      </c>
    </row>
    <row r="1521">
      <c r="A1521" s="454"/>
      <c r="B1521" s="927"/>
      <c r="C1521" s="580"/>
      <c r="D1521" s="939"/>
      <c r="E1521" s="940"/>
      <c r="F1521" s="941"/>
      <c r="G1521" s="937" t="str">
        <f t="array" ref="G1521">xlookup(F1521,'Internal Staffing Calculator'!E:E,'Internal Staffing Calculator'!C:C,"")</f>
        <v/>
      </c>
      <c r="H1521" s="932" t="str">
        <f t="array" ref="H1521">if(F1521&lt;&gt;"", iferror(index('Internal Staffing Calculator'!B$8:B23500,match(F1521,'Internal Staffing Calculator'!E$8:E23500,0)), "Not In Budget"),"")</f>
        <v/>
      </c>
      <c r="I1521" s="184"/>
      <c r="J1521" s="932">
        <f t="shared" si="1"/>
        <v>0</v>
      </c>
      <c r="K1521" s="932">
        <f t="shared" si="2"/>
        <v>0</v>
      </c>
      <c r="L1521" s="938" t="str">
        <f t="array" ref="L1521">iferror(index('Internal Staffing Calculator'!F$8:F23500,match($F1521,'Internal Staffing Calculator'!$E$8:$E23500,0),0),"")</f>
        <v/>
      </c>
    </row>
    <row r="1522">
      <c r="A1522" s="454"/>
      <c r="B1522" s="927"/>
      <c r="C1522" s="580"/>
      <c r="D1522" s="939"/>
      <c r="E1522" s="940"/>
      <c r="F1522" s="941"/>
      <c r="G1522" s="937" t="str">
        <f t="array" ref="G1522">xlookup(F1522,'Internal Staffing Calculator'!E:E,'Internal Staffing Calculator'!C:C,"")</f>
        <v/>
      </c>
      <c r="H1522" s="932" t="str">
        <f t="array" ref="H1522">if(F1522&lt;&gt;"", iferror(index('Internal Staffing Calculator'!B$8:B23500,match(F1522,'Internal Staffing Calculator'!E$8:E23500,0)), "Not In Budget"),"")</f>
        <v/>
      </c>
      <c r="I1522" s="184"/>
      <c r="J1522" s="932">
        <f t="shared" si="1"/>
        <v>0</v>
      </c>
      <c r="K1522" s="932">
        <f t="shared" si="2"/>
        <v>0</v>
      </c>
      <c r="L1522" s="938" t="str">
        <f t="array" ref="L1522">iferror(index('Internal Staffing Calculator'!F$8:F23500,match($F1522,'Internal Staffing Calculator'!$E$8:$E23500,0),0),"")</f>
        <v/>
      </c>
    </row>
    <row r="1523">
      <c r="A1523" s="454"/>
      <c r="B1523" s="927"/>
      <c r="C1523" s="580"/>
      <c r="D1523" s="939"/>
      <c r="E1523" s="940"/>
      <c r="F1523" s="941"/>
      <c r="G1523" s="937" t="str">
        <f t="array" ref="G1523">xlookup(F1523,'Internal Staffing Calculator'!E:E,'Internal Staffing Calculator'!C:C,"")</f>
        <v/>
      </c>
      <c r="H1523" s="932" t="str">
        <f t="array" ref="H1523">if(F1523&lt;&gt;"", iferror(index('Internal Staffing Calculator'!B$8:B23500,match(F1523,'Internal Staffing Calculator'!E$8:E23500,0)), "Not In Budget"),"")</f>
        <v/>
      </c>
      <c r="I1523" s="184"/>
      <c r="J1523" s="932">
        <f t="shared" si="1"/>
        <v>0</v>
      </c>
      <c r="K1523" s="932">
        <f t="shared" si="2"/>
        <v>0</v>
      </c>
      <c r="L1523" s="938" t="str">
        <f t="array" ref="L1523">iferror(index('Internal Staffing Calculator'!F$8:F23500,match($F1523,'Internal Staffing Calculator'!$E$8:$E23500,0),0),"")</f>
        <v/>
      </c>
    </row>
    <row r="1524">
      <c r="A1524" s="454"/>
      <c r="B1524" s="927"/>
      <c r="C1524" s="580"/>
      <c r="D1524" s="939"/>
      <c r="E1524" s="940"/>
      <c r="F1524" s="941"/>
      <c r="G1524" s="937" t="str">
        <f t="array" ref="G1524">xlookup(F1524,'Internal Staffing Calculator'!E:E,'Internal Staffing Calculator'!C:C,"")</f>
        <v/>
      </c>
      <c r="H1524" s="932" t="str">
        <f t="array" ref="H1524">if(F1524&lt;&gt;"", iferror(index('Internal Staffing Calculator'!B$8:B23500,match(F1524,'Internal Staffing Calculator'!E$8:E23500,0)), "Not In Budget"),"")</f>
        <v/>
      </c>
      <c r="I1524" s="184"/>
      <c r="J1524" s="932">
        <f t="shared" si="1"/>
        <v>0</v>
      </c>
      <c r="K1524" s="932">
        <f t="shared" si="2"/>
        <v>0</v>
      </c>
      <c r="L1524" s="938" t="str">
        <f t="array" ref="L1524">iferror(index('Internal Staffing Calculator'!F$8:F23500,match($F1524,'Internal Staffing Calculator'!$E$8:$E23500,0),0),"")</f>
        <v/>
      </c>
    </row>
    <row r="1525">
      <c r="A1525" s="454"/>
      <c r="B1525" s="927"/>
      <c r="C1525" s="580"/>
      <c r="D1525" s="939"/>
      <c r="E1525" s="940"/>
      <c r="F1525" s="941"/>
      <c r="G1525" s="937" t="str">
        <f t="array" ref="G1525">xlookup(F1525,'Internal Staffing Calculator'!E:E,'Internal Staffing Calculator'!C:C,"")</f>
        <v/>
      </c>
      <c r="H1525" s="932" t="str">
        <f t="array" ref="H1525">if(F1525&lt;&gt;"", iferror(index('Internal Staffing Calculator'!B$8:B23500,match(F1525,'Internal Staffing Calculator'!E$8:E23500,0)), "Not In Budget"),"")</f>
        <v/>
      </c>
      <c r="I1525" s="184"/>
      <c r="J1525" s="932">
        <f t="shared" si="1"/>
        <v>0</v>
      </c>
      <c r="K1525" s="932">
        <f t="shared" si="2"/>
        <v>0</v>
      </c>
      <c r="L1525" s="938" t="str">
        <f t="array" ref="L1525">iferror(index('Internal Staffing Calculator'!F$8:F23500,match($F1525,'Internal Staffing Calculator'!$E$8:$E23500,0),0),"")</f>
        <v/>
      </c>
    </row>
    <row r="1526">
      <c r="A1526" s="454"/>
      <c r="B1526" s="927"/>
      <c r="C1526" s="580"/>
      <c r="D1526" s="939"/>
      <c r="E1526" s="940"/>
      <c r="F1526" s="941"/>
      <c r="G1526" s="937" t="str">
        <f t="array" ref="G1526">xlookup(F1526,'Internal Staffing Calculator'!E:E,'Internal Staffing Calculator'!C:C,"")</f>
        <v/>
      </c>
      <c r="H1526" s="932" t="str">
        <f t="array" ref="H1526">if(F1526&lt;&gt;"", iferror(index('Internal Staffing Calculator'!B$8:B23500,match(F1526,'Internal Staffing Calculator'!E$8:E23500,0)), "Not In Budget"),"")</f>
        <v/>
      </c>
      <c r="I1526" s="184"/>
      <c r="J1526" s="932">
        <f t="shared" si="1"/>
        <v>0</v>
      </c>
      <c r="K1526" s="932">
        <f t="shared" si="2"/>
        <v>0</v>
      </c>
      <c r="L1526" s="938" t="str">
        <f t="array" ref="L1526">iferror(index('Internal Staffing Calculator'!F$8:F23500,match($F1526,'Internal Staffing Calculator'!$E$8:$E23500,0),0),"")</f>
        <v/>
      </c>
    </row>
    <row r="1527">
      <c r="A1527" s="454"/>
      <c r="B1527" s="927"/>
      <c r="C1527" s="580"/>
      <c r="D1527" s="939"/>
      <c r="E1527" s="940"/>
      <c r="F1527" s="941"/>
      <c r="G1527" s="937" t="str">
        <f t="array" ref="G1527">xlookup(F1527,'Internal Staffing Calculator'!E:E,'Internal Staffing Calculator'!C:C,"")</f>
        <v/>
      </c>
      <c r="H1527" s="932" t="str">
        <f t="array" ref="H1527">if(F1527&lt;&gt;"", iferror(index('Internal Staffing Calculator'!B$8:B23500,match(F1527,'Internal Staffing Calculator'!E$8:E23500,0)), "Not In Budget"),"")</f>
        <v/>
      </c>
      <c r="I1527" s="184"/>
      <c r="J1527" s="932">
        <f t="shared" si="1"/>
        <v>0</v>
      </c>
      <c r="K1527" s="932">
        <f t="shared" si="2"/>
        <v>0</v>
      </c>
      <c r="L1527" s="938" t="str">
        <f t="array" ref="L1527">iferror(index('Internal Staffing Calculator'!F$8:F23500,match($F1527,'Internal Staffing Calculator'!$E$8:$E23500,0),0),"")</f>
        <v/>
      </c>
    </row>
    <row r="1528">
      <c r="A1528" s="454"/>
      <c r="B1528" s="927"/>
      <c r="C1528" s="580"/>
      <c r="D1528" s="939"/>
      <c r="E1528" s="940"/>
      <c r="F1528" s="941"/>
      <c r="G1528" s="937" t="str">
        <f t="array" ref="G1528">xlookup(F1528,'Internal Staffing Calculator'!E:E,'Internal Staffing Calculator'!C:C,"")</f>
        <v/>
      </c>
      <c r="H1528" s="932" t="str">
        <f t="array" ref="H1528">if(F1528&lt;&gt;"", iferror(index('Internal Staffing Calculator'!B$8:B23500,match(F1528,'Internal Staffing Calculator'!E$8:E23500,0)), "Not In Budget"),"")</f>
        <v/>
      </c>
      <c r="I1528" s="184"/>
      <c r="J1528" s="932">
        <f t="shared" si="1"/>
        <v>0</v>
      </c>
      <c r="K1528" s="932">
        <f t="shared" si="2"/>
        <v>0</v>
      </c>
      <c r="L1528" s="938" t="str">
        <f t="array" ref="L1528">iferror(index('Internal Staffing Calculator'!F$8:F23500,match($F1528,'Internal Staffing Calculator'!$E$8:$E23500,0),0),"")</f>
        <v/>
      </c>
    </row>
    <row r="1529">
      <c r="A1529" s="454"/>
      <c r="B1529" s="927"/>
      <c r="C1529" s="580"/>
      <c r="D1529" s="939"/>
      <c r="E1529" s="940"/>
      <c r="F1529" s="941"/>
      <c r="G1529" s="937" t="str">
        <f t="array" ref="G1529">xlookup(F1529,'Internal Staffing Calculator'!E:E,'Internal Staffing Calculator'!C:C,"")</f>
        <v/>
      </c>
      <c r="H1529" s="932" t="str">
        <f t="array" ref="H1529">if(F1529&lt;&gt;"", iferror(index('Internal Staffing Calculator'!B$8:B23500,match(F1529,'Internal Staffing Calculator'!E$8:E23500,0)), "Not In Budget"),"")</f>
        <v/>
      </c>
      <c r="I1529" s="184"/>
      <c r="J1529" s="932">
        <f t="shared" si="1"/>
        <v>0</v>
      </c>
      <c r="K1529" s="932">
        <f t="shared" si="2"/>
        <v>0</v>
      </c>
      <c r="L1529" s="938" t="str">
        <f t="array" ref="L1529">iferror(index('Internal Staffing Calculator'!F$8:F23500,match($F1529,'Internal Staffing Calculator'!$E$8:$E23500,0),0),"")</f>
        <v/>
      </c>
    </row>
    <row r="1530">
      <c r="A1530" s="454"/>
      <c r="B1530" s="927"/>
      <c r="C1530" s="580"/>
      <c r="D1530" s="939"/>
      <c r="E1530" s="940"/>
      <c r="F1530" s="941"/>
      <c r="G1530" s="937" t="str">
        <f t="array" ref="G1530">xlookup(F1530,'Internal Staffing Calculator'!E:E,'Internal Staffing Calculator'!C:C,"")</f>
        <v/>
      </c>
      <c r="H1530" s="932" t="str">
        <f t="array" ref="H1530">if(F1530&lt;&gt;"", iferror(index('Internal Staffing Calculator'!B$8:B23500,match(F1530,'Internal Staffing Calculator'!E$8:E23500,0)), "Not In Budget"),"")</f>
        <v/>
      </c>
      <c r="I1530" s="184"/>
      <c r="J1530" s="932">
        <f t="shared" si="1"/>
        <v>0</v>
      </c>
      <c r="K1530" s="932">
        <f t="shared" si="2"/>
        <v>0</v>
      </c>
      <c r="L1530" s="938" t="str">
        <f t="array" ref="L1530">iferror(index('Internal Staffing Calculator'!F$8:F23500,match($F1530,'Internal Staffing Calculator'!$E$8:$E23500,0),0),"")</f>
        <v/>
      </c>
    </row>
    <row r="1531">
      <c r="A1531" s="454"/>
      <c r="B1531" s="927"/>
      <c r="C1531" s="580"/>
      <c r="D1531" s="939"/>
      <c r="E1531" s="940"/>
      <c r="F1531" s="941"/>
      <c r="G1531" s="937" t="str">
        <f t="array" ref="G1531">xlookup(F1531,'Internal Staffing Calculator'!E:E,'Internal Staffing Calculator'!C:C,"")</f>
        <v/>
      </c>
      <c r="H1531" s="932" t="str">
        <f t="array" ref="H1531">if(F1531&lt;&gt;"", iferror(index('Internal Staffing Calculator'!B$8:B23500,match(F1531,'Internal Staffing Calculator'!E$8:E23500,0)), "Not In Budget"),"")</f>
        <v/>
      </c>
      <c r="I1531" s="184"/>
      <c r="J1531" s="932">
        <f t="shared" si="1"/>
        <v>0</v>
      </c>
      <c r="K1531" s="932">
        <f t="shared" si="2"/>
        <v>0</v>
      </c>
      <c r="L1531" s="938" t="str">
        <f t="array" ref="L1531">iferror(index('Internal Staffing Calculator'!F$8:F23500,match($F1531,'Internal Staffing Calculator'!$E$8:$E23500,0),0),"")</f>
        <v/>
      </c>
    </row>
    <row r="1532">
      <c r="A1532" s="454"/>
      <c r="B1532" s="927"/>
      <c r="C1532" s="580"/>
      <c r="D1532" s="939"/>
      <c r="E1532" s="940"/>
      <c r="F1532" s="941"/>
      <c r="G1532" s="937" t="str">
        <f t="array" ref="G1532">xlookup(F1532,'Internal Staffing Calculator'!E:E,'Internal Staffing Calculator'!C:C,"")</f>
        <v/>
      </c>
      <c r="H1532" s="932" t="str">
        <f t="array" ref="H1532">if(F1532&lt;&gt;"", iferror(index('Internal Staffing Calculator'!B$8:B23500,match(F1532,'Internal Staffing Calculator'!E$8:E23500,0)), "Not In Budget"),"")</f>
        <v/>
      </c>
      <c r="I1532" s="184"/>
      <c r="J1532" s="932">
        <f t="shared" si="1"/>
        <v>0</v>
      </c>
      <c r="K1532" s="932">
        <f t="shared" si="2"/>
        <v>0</v>
      </c>
      <c r="L1532" s="938" t="str">
        <f t="array" ref="L1532">iferror(index('Internal Staffing Calculator'!F$8:F23500,match($F1532,'Internal Staffing Calculator'!$E$8:$E23500,0),0),"")</f>
        <v/>
      </c>
    </row>
    <row r="1533">
      <c r="A1533" s="454"/>
      <c r="B1533" s="927"/>
      <c r="C1533" s="580"/>
      <c r="D1533" s="939"/>
      <c r="E1533" s="940"/>
      <c r="F1533" s="941"/>
      <c r="G1533" s="937" t="str">
        <f t="array" ref="G1533">xlookup(F1533,'Internal Staffing Calculator'!E:E,'Internal Staffing Calculator'!C:C,"")</f>
        <v/>
      </c>
      <c r="H1533" s="932" t="str">
        <f t="array" ref="H1533">if(F1533&lt;&gt;"", iferror(index('Internal Staffing Calculator'!B$8:B23500,match(F1533,'Internal Staffing Calculator'!E$8:E23500,0)), "Not In Budget"),"")</f>
        <v/>
      </c>
      <c r="I1533" s="184"/>
      <c r="J1533" s="932">
        <f t="shared" si="1"/>
        <v>0</v>
      </c>
      <c r="K1533" s="932">
        <f t="shared" si="2"/>
        <v>0</v>
      </c>
      <c r="L1533" s="938" t="str">
        <f t="array" ref="L1533">iferror(index('Internal Staffing Calculator'!F$8:F23500,match($F1533,'Internal Staffing Calculator'!$E$8:$E23500,0),0),"")</f>
        <v/>
      </c>
    </row>
    <row r="1534">
      <c r="A1534" s="454"/>
      <c r="B1534" s="927"/>
      <c r="C1534" s="580"/>
      <c r="D1534" s="939"/>
      <c r="E1534" s="940"/>
      <c r="F1534" s="941"/>
      <c r="G1534" s="937" t="str">
        <f t="array" ref="G1534">xlookup(F1534,'Internal Staffing Calculator'!E:E,'Internal Staffing Calculator'!C:C,"")</f>
        <v/>
      </c>
      <c r="H1534" s="932" t="str">
        <f t="array" ref="H1534">if(F1534&lt;&gt;"", iferror(index('Internal Staffing Calculator'!B$8:B23500,match(F1534,'Internal Staffing Calculator'!E$8:E23500,0)), "Not In Budget"),"")</f>
        <v/>
      </c>
      <c r="I1534" s="184"/>
      <c r="J1534" s="932">
        <f t="shared" si="1"/>
        <v>0</v>
      </c>
      <c r="K1534" s="932">
        <f t="shared" si="2"/>
        <v>0</v>
      </c>
      <c r="L1534" s="938" t="str">
        <f t="array" ref="L1534">iferror(index('Internal Staffing Calculator'!F$8:F23500,match($F1534,'Internal Staffing Calculator'!$E$8:$E23500,0),0),"")</f>
        <v/>
      </c>
    </row>
    <row r="1535">
      <c r="A1535" s="454"/>
      <c r="B1535" s="927"/>
      <c r="C1535" s="580"/>
      <c r="D1535" s="939"/>
      <c r="E1535" s="940"/>
      <c r="F1535" s="941"/>
      <c r="G1535" s="937" t="str">
        <f t="array" ref="G1535">xlookup(F1535,'Internal Staffing Calculator'!E:E,'Internal Staffing Calculator'!C:C,"")</f>
        <v/>
      </c>
      <c r="H1535" s="932" t="str">
        <f t="array" ref="H1535">if(F1535&lt;&gt;"", iferror(index('Internal Staffing Calculator'!B$8:B23500,match(F1535,'Internal Staffing Calculator'!E$8:E23500,0)), "Not In Budget"),"")</f>
        <v/>
      </c>
      <c r="I1535" s="184"/>
      <c r="J1535" s="932">
        <f t="shared" si="1"/>
        <v>0</v>
      </c>
      <c r="K1535" s="932">
        <f t="shared" si="2"/>
        <v>0</v>
      </c>
      <c r="L1535" s="938" t="str">
        <f t="array" ref="L1535">iferror(index('Internal Staffing Calculator'!F$8:F23500,match($F1535,'Internal Staffing Calculator'!$E$8:$E23500,0),0),"")</f>
        <v/>
      </c>
    </row>
    <row r="1536">
      <c r="A1536" s="454"/>
      <c r="B1536" s="927"/>
      <c r="C1536" s="580"/>
      <c r="D1536" s="939"/>
      <c r="E1536" s="940"/>
      <c r="F1536" s="941"/>
      <c r="G1536" s="937" t="str">
        <f t="array" ref="G1536">xlookup(F1536,'Internal Staffing Calculator'!E:E,'Internal Staffing Calculator'!C:C,"")</f>
        <v/>
      </c>
      <c r="H1536" s="932" t="str">
        <f t="array" ref="H1536">if(F1536&lt;&gt;"", iferror(index('Internal Staffing Calculator'!B$8:B23500,match(F1536,'Internal Staffing Calculator'!E$8:E23500,0)), "Not In Budget"),"")</f>
        <v/>
      </c>
      <c r="I1536" s="184"/>
      <c r="J1536" s="932">
        <f t="shared" si="1"/>
        <v>0</v>
      </c>
      <c r="K1536" s="932">
        <f t="shared" si="2"/>
        <v>0</v>
      </c>
      <c r="L1536" s="938" t="str">
        <f t="array" ref="L1536">iferror(index('Internal Staffing Calculator'!F$8:F23500,match($F1536,'Internal Staffing Calculator'!$E$8:$E23500,0),0),"")</f>
        <v/>
      </c>
    </row>
    <row r="1537">
      <c r="A1537" s="454"/>
      <c r="B1537" s="927"/>
      <c r="C1537" s="580"/>
      <c r="D1537" s="939"/>
      <c r="E1537" s="940"/>
      <c r="F1537" s="941"/>
      <c r="G1537" s="937" t="str">
        <f t="array" ref="G1537">xlookup(F1537,'Internal Staffing Calculator'!E:E,'Internal Staffing Calculator'!C:C,"")</f>
        <v/>
      </c>
      <c r="H1537" s="932" t="str">
        <f t="array" ref="H1537">if(F1537&lt;&gt;"", iferror(index('Internal Staffing Calculator'!B$8:B23500,match(F1537,'Internal Staffing Calculator'!E$8:E23500,0)), "Not In Budget"),"")</f>
        <v/>
      </c>
      <c r="I1537" s="184"/>
      <c r="J1537" s="932">
        <f t="shared" si="1"/>
        <v>0</v>
      </c>
      <c r="K1537" s="932">
        <f t="shared" si="2"/>
        <v>0</v>
      </c>
      <c r="L1537" s="938" t="str">
        <f t="array" ref="L1537">iferror(index('Internal Staffing Calculator'!F$8:F23500,match($F1537,'Internal Staffing Calculator'!$E$8:$E23500,0),0),"")</f>
        <v/>
      </c>
    </row>
    <row r="1538">
      <c r="A1538" s="454"/>
      <c r="B1538" s="927"/>
      <c r="C1538" s="580"/>
      <c r="D1538" s="939"/>
      <c r="E1538" s="940"/>
      <c r="F1538" s="941"/>
      <c r="G1538" s="937" t="str">
        <f t="array" ref="G1538">xlookup(F1538,'Internal Staffing Calculator'!E:E,'Internal Staffing Calculator'!C:C,"")</f>
        <v/>
      </c>
      <c r="H1538" s="932" t="str">
        <f t="array" ref="H1538">if(F1538&lt;&gt;"", iferror(index('Internal Staffing Calculator'!B$8:B23500,match(F1538,'Internal Staffing Calculator'!E$8:E23500,0)), "Not In Budget"),"")</f>
        <v/>
      </c>
      <c r="I1538" s="184"/>
      <c r="J1538" s="932">
        <f t="shared" si="1"/>
        <v>0</v>
      </c>
      <c r="K1538" s="932">
        <f t="shared" si="2"/>
        <v>0</v>
      </c>
      <c r="L1538" s="938" t="str">
        <f t="array" ref="L1538">iferror(index('Internal Staffing Calculator'!F$8:F23500,match($F1538,'Internal Staffing Calculator'!$E$8:$E23500,0),0),"")</f>
        <v/>
      </c>
    </row>
    <row r="1539">
      <c r="A1539" s="454"/>
      <c r="B1539" s="927"/>
      <c r="C1539" s="580"/>
      <c r="D1539" s="939"/>
      <c r="E1539" s="940"/>
      <c r="F1539" s="941"/>
      <c r="G1539" s="937" t="str">
        <f t="array" ref="G1539">xlookup(F1539,'Internal Staffing Calculator'!E:E,'Internal Staffing Calculator'!C:C,"")</f>
        <v/>
      </c>
      <c r="H1539" s="932" t="str">
        <f t="array" ref="H1539">if(F1539&lt;&gt;"", iferror(index('Internal Staffing Calculator'!B$8:B23500,match(F1539,'Internal Staffing Calculator'!E$8:E23500,0)), "Not In Budget"),"")</f>
        <v/>
      </c>
      <c r="I1539" s="184"/>
      <c r="J1539" s="932">
        <f t="shared" si="1"/>
        <v>0</v>
      </c>
      <c r="K1539" s="932">
        <f t="shared" si="2"/>
        <v>0</v>
      </c>
      <c r="L1539" s="938" t="str">
        <f t="array" ref="L1539">iferror(index('Internal Staffing Calculator'!F$8:F23500,match($F1539,'Internal Staffing Calculator'!$E$8:$E23500,0),0),"")</f>
        <v/>
      </c>
    </row>
    <row r="1540">
      <c r="A1540" s="454"/>
      <c r="B1540" s="927"/>
      <c r="C1540" s="580"/>
      <c r="D1540" s="939"/>
      <c r="E1540" s="940"/>
      <c r="F1540" s="941"/>
      <c r="G1540" s="937" t="str">
        <f t="array" ref="G1540">xlookup(F1540,'Internal Staffing Calculator'!E:E,'Internal Staffing Calculator'!C:C,"")</f>
        <v/>
      </c>
      <c r="H1540" s="932" t="str">
        <f t="array" ref="H1540">if(F1540&lt;&gt;"", iferror(index('Internal Staffing Calculator'!B$8:B23500,match(F1540,'Internal Staffing Calculator'!E$8:E23500,0)), "Not In Budget"),"")</f>
        <v/>
      </c>
      <c r="I1540" s="184"/>
      <c r="J1540" s="932">
        <f t="shared" si="1"/>
        <v>0</v>
      </c>
      <c r="K1540" s="932">
        <f t="shared" si="2"/>
        <v>0</v>
      </c>
      <c r="L1540" s="938" t="str">
        <f t="array" ref="L1540">iferror(index('Internal Staffing Calculator'!F$8:F23500,match($F1540,'Internal Staffing Calculator'!$E$8:$E23500,0),0),"")</f>
        <v/>
      </c>
    </row>
    <row r="1541">
      <c r="A1541" s="454"/>
      <c r="B1541" s="927"/>
      <c r="C1541" s="580"/>
      <c r="D1541" s="939"/>
      <c r="E1541" s="940"/>
      <c r="F1541" s="941"/>
      <c r="G1541" s="937" t="str">
        <f t="array" ref="G1541">xlookup(F1541,'Internal Staffing Calculator'!E:E,'Internal Staffing Calculator'!C:C,"")</f>
        <v/>
      </c>
      <c r="H1541" s="932" t="str">
        <f t="array" ref="H1541">if(F1541&lt;&gt;"", iferror(index('Internal Staffing Calculator'!B$8:B23500,match(F1541,'Internal Staffing Calculator'!E$8:E23500,0)), "Not In Budget"),"")</f>
        <v/>
      </c>
      <c r="I1541" s="184"/>
      <c r="J1541" s="932">
        <f t="shared" si="1"/>
        <v>0</v>
      </c>
      <c r="K1541" s="932">
        <f t="shared" si="2"/>
        <v>0</v>
      </c>
      <c r="L1541" s="938" t="str">
        <f t="array" ref="L1541">iferror(index('Internal Staffing Calculator'!F$8:F23500,match($F1541,'Internal Staffing Calculator'!$E$8:$E23500,0),0),"")</f>
        <v/>
      </c>
    </row>
    <row r="1542">
      <c r="A1542" s="454"/>
      <c r="B1542" s="927"/>
      <c r="C1542" s="580"/>
      <c r="D1542" s="939"/>
      <c r="E1542" s="940"/>
      <c r="F1542" s="941"/>
      <c r="G1542" s="937" t="str">
        <f t="array" ref="G1542">xlookup(F1542,'Internal Staffing Calculator'!E:E,'Internal Staffing Calculator'!C:C,"")</f>
        <v/>
      </c>
      <c r="H1542" s="932" t="str">
        <f t="array" ref="H1542">if(F1542&lt;&gt;"", iferror(index('Internal Staffing Calculator'!B$8:B23500,match(F1542,'Internal Staffing Calculator'!E$8:E23500,0)), "Not In Budget"),"")</f>
        <v/>
      </c>
      <c r="I1542" s="184"/>
      <c r="J1542" s="932">
        <f t="shared" si="1"/>
        <v>0</v>
      </c>
      <c r="K1542" s="932">
        <f t="shared" si="2"/>
        <v>0</v>
      </c>
      <c r="L1542" s="938" t="str">
        <f t="array" ref="L1542">iferror(index('Internal Staffing Calculator'!F$8:F23500,match($F1542,'Internal Staffing Calculator'!$E$8:$E23500,0),0),"")</f>
        <v/>
      </c>
    </row>
    <row r="1543">
      <c r="A1543" s="454"/>
      <c r="B1543" s="927"/>
      <c r="C1543" s="580"/>
      <c r="D1543" s="939"/>
      <c r="E1543" s="940"/>
      <c r="F1543" s="941"/>
      <c r="G1543" s="937" t="str">
        <f t="array" ref="G1543">xlookup(F1543,'Internal Staffing Calculator'!E:E,'Internal Staffing Calculator'!C:C,"")</f>
        <v/>
      </c>
      <c r="H1543" s="932" t="str">
        <f t="array" ref="H1543">if(F1543&lt;&gt;"", iferror(index('Internal Staffing Calculator'!B$8:B23500,match(F1543,'Internal Staffing Calculator'!E$8:E23500,0)), "Not In Budget"),"")</f>
        <v/>
      </c>
      <c r="I1543" s="184"/>
      <c r="J1543" s="932">
        <f t="shared" si="1"/>
        <v>0</v>
      </c>
      <c r="K1543" s="932">
        <f t="shared" si="2"/>
        <v>0</v>
      </c>
      <c r="L1543" s="938" t="str">
        <f t="array" ref="L1543">iferror(index('Internal Staffing Calculator'!F$8:F23500,match($F1543,'Internal Staffing Calculator'!$E$8:$E23500,0),0),"")</f>
        <v/>
      </c>
    </row>
    <row r="1544">
      <c r="A1544" s="454"/>
      <c r="B1544" s="927"/>
      <c r="C1544" s="580"/>
      <c r="D1544" s="939"/>
      <c r="E1544" s="940"/>
      <c r="F1544" s="941"/>
      <c r="G1544" s="937" t="str">
        <f t="array" ref="G1544">xlookup(F1544,'Internal Staffing Calculator'!E:E,'Internal Staffing Calculator'!C:C,"")</f>
        <v/>
      </c>
      <c r="H1544" s="932" t="str">
        <f t="array" ref="H1544">if(F1544&lt;&gt;"", iferror(index('Internal Staffing Calculator'!B$8:B23500,match(F1544,'Internal Staffing Calculator'!E$8:E23500,0)), "Not In Budget"),"")</f>
        <v/>
      </c>
      <c r="I1544" s="184"/>
      <c r="J1544" s="932">
        <f t="shared" si="1"/>
        <v>0</v>
      </c>
      <c r="K1544" s="932">
        <f t="shared" si="2"/>
        <v>0</v>
      </c>
      <c r="L1544" s="938" t="str">
        <f t="array" ref="L1544">iferror(index('Internal Staffing Calculator'!F$8:F23500,match($F1544,'Internal Staffing Calculator'!$E$8:$E23500,0),0),"")</f>
        <v/>
      </c>
    </row>
    <row r="1545">
      <c r="A1545" s="454"/>
      <c r="B1545" s="927"/>
      <c r="C1545" s="580"/>
      <c r="D1545" s="939"/>
      <c r="E1545" s="940"/>
      <c r="F1545" s="941"/>
      <c r="G1545" s="937" t="str">
        <f t="array" ref="G1545">xlookup(F1545,'Internal Staffing Calculator'!E:E,'Internal Staffing Calculator'!C:C,"")</f>
        <v/>
      </c>
      <c r="H1545" s="932" t="str">
        <f t="array" ref="H1545">if(F1545&lt;&gt;"", iferror(index('Internal Staffing Calculator'!B$8:B23500,match(F1545,'Internal Staffing Calculator'!E$8:E23500,0)), "Not In Budget"),"")</f>
        <v/>
      </c>
      <c r="I1545" s="184"/>
      <c r="J1545" s="932">
        <f t="shared" si="1"/>
        <v>0</v>
      </c>
      <c r="K1545" s="932">
        <f t="shared" si="2"/>
        <v>0</v>
      </c>
      <c r="L1545" s="938" t="str">
        <f t="array" ref="L1545">iferror(index('Internal Staffing Calculator'!F$8:F23500,match($F1545,'Internal Staffing Calculator'!$E$8:$E23500,0),0),"")</f>
        <v/>
      </c>
    </row>
    <row r="1546">
      <c r="A1546" s="454"/>
      <c r="B1546" s="927"/>
      <c r="C1546" s="580"/>
      <c r="D1546" s="939"/>
      <c r="E1546" s="940"/>
      <c r="F1546" s="941"/>
      <c r="G1546" s="937" t="str">
        <f t="array" ref="G1546">xlookup(F1546,'Internal Staffing Calculator'!E:E,'Internal Staffing Calculator'!C:C,"")</f>
        <v/>
      </c>
      <c r="H1546" s="932" t="str">
        <f t="array" ref="H1546">if(F1546&lt;&gt;"", iferror(index('Internal Staffing Calculator'!B$8:B23500,match(F1546,'Internal Staffing Calculator'!E$8:E23500,0)), "Not In Budget"),"")</f>
        <v/>
      </c>
      <c r="I1546" s="184"/>
      <c r="J1546" s="932">
        <f t="shared" si="1"/>
        <v>0</v>
      </c>
      <c r="K1546" s="932">
        <f t="shared" si="2"/>
        <v>0</v>
      </c>
      <c r="L1546" s="938" t="str">
        <f t="array" ref="L1546">iferror(index('Internal Staffing Calculator'!F$8:F23500,match($F1546,'Internal Staffing Calculator'!$E$8:$E23500,0),0),"")</f>
        <v/>
      </c>
    </row>
    <row r="1547">
      <c r="A1547" s="454"/>
      <c r="B1547" s="927"/>
      <c r="C1547" s="580"/>
      <c r="D1547" s="939"/>
      <c r="E1547" s="940"/>
      <c r="F1547" s="941"/>
      <c r="G1547" s="937" t="str">
        <f t="array" ref="G1547">xlookup(F1547,'Internal Staffing Calculator'!E:E,'Internal Staffing Calculator'!C:C,"")</f>
        <v/>
      </c>
      <c r="H1547" s="932" t="str">
        <f t="array" ref="H1547">if(F1547&lt;&gt;"", iferror(index('Internal Staffing Calculator'!B$8:B23500,match(F1547,'Internal Staffing Calculator'!E$8:E23500,0)), "Not In Budget"),"")</f>
        <v/>
      </c>
      <c r="I1547" s="184"/>
      <c r="J1547" s="932">
        <f t="shared" si="1"/>
        <v>0</v>
      </c>
      <c r="K1547" s="932">
        <f t="shared" si="2"/>
        <v>0</v>
      </c>
      <c r="L1547" s="938" t="str">
        <f t="array" ref="L1547">iferror(index('Internal Staffing Calculator'!F$8:F23500,match($F1547,'Internal Staffing Calculator'!$E$8:$E23500,0),0),"")</f>
        <v/>
      </c>
    </row>
    <row r="1548">
      <c r="A1548" s="454"/>
      <c r="B1548" s="927"/>
      <c r="C1548" s="580"/>
      <c r="D1548" s="939"/>
      <c r="E1548" s="940"/>
      <c r="F1548" s="941"/>
      <c r="G1548" s="937" t="str">
        <f t="array" ref="G1548">xlookup(F1548,'Internal Staffing Calculator'!E:E,'Internal Staffing Calculator'!C:C,"")</f>
        <v/>
      </c>
      <c r="H1548" s="932" t="str">
        <f t="array" ref="H1548">if(F1548&lt;&gt;"", iferror(index('Internal Staffing Calculator'!B$8:B23500,match(F1548,'Internal Staffing Calculator'!E$8:E23500,0)), "Not In Budget"),"")</f>
        <v/>
      </c>
      <c r="I1548" s="184"/>
      <c r="J1548" s="932">
        <f t="shared" si="1"/>
        <v>0</v>
      </c>
      <c r="K1548" s="932">
        <f t="shared" si="2"/>
        <v>0</v>
      </c>
      <c r="L1548" s="938" t="str">
        <f t="array" ref="L1548">iferror(index('Internal Staffing Calculator'!F$8:F23500,match($F1548,'Internal Staffing Calculator'!$E$8:$E23500,0),0),"")</f>
        <v/>
      </c>
    </row>
    <row r="1549">
      <c r="A1549" s="454"/>
      <c r="B1549" s="927"/>
      <c r="C1549" s="580"/>
      <c r="D1549" s="939"/>
      <c r="E1549" s="940"/>
      <c r="F1549" s="941"/>
      <c r="G1549" s="937" t="str">
        <f t="array" ref="G1549">xlookup(F1549,'Internal Staffing Calculator'!E:E,'Internal Staffing Calculator'!C:C,"")</f>
        <v/>
      </c>
      <c r="H1549" s="932" t="str">
        <f t="array" ref="H1549">if(F1549&lt;&gt;"", iferror(index('Internal Staffing Calculator'!B$8:B23500,match(F1549,'Internal Staffing Calculator'!E$8:E23500,0)), "Not In Budget"),"")</f>
        <v/>
      </c>
      <c r="I1549" s="184"/>
      <c r="J1549" s="932">
        <f t="shared" si="1"/>
        <v>0</v>
      </c>
      <c r="K1549" s="932">
        <f t="shared" si="2"/>
        <v>0</v>
      </c>
      <c r="L1549" s="938" t="str">
        <f t="array" ref="L1549">iferror(index('Internal Staffing Calculator'!F$8:F23500,match($F1549,'Internal Staffing Calculator'!$E$8:$E23500,0),0),"")</f>
        <v/>
      </c>
    </row>
    <row r="1550">
      <c r="A1550" s="454"/>
      <c r="B1550" s="927"/>
      <c r="C1550" s="580"/>
      <c r="D1550" s="939"/>
      <c r="E1550" s="940"/>
      <c r="F1550" s="941"/>
      <c r="G1550" s="937" t="str">
        <f t="array" ref="G1550">xlookup(F1550,'Internal Staffing Calculator'!E:E,'Internal Staffing Calculator'!C:C,"")</f>
        <v/>
      </c>
      <c r="H1550" s="932" t="str">
        <f t="array" ref="H1550">if(F1550&lt;&gt;"", iferror(index('Internal Staffing Calculator'!B$8:B23500,match(F1550,'Internal Staffing Calculator'!E$8:E23500,0)), "Not In Budget"),"")</f>
        <v/>
      </c>
      <c r="I1550" s="184"/>
      <c r="J1550" s="932">
        <f t="shared" si="1"/>
        <v>0</v>
      </c>
      <c r="K1550" s="932">
        <f t="shared" si="2"/>
        <v>0</v>
      </c>
      <c r="L1550" s="938" t="str">
        <f t="array" ref="L1550">iferror(index('Internal Staffing Calculator'!F$8:F23500,match($F1550,'Internal Staffing Calculator'!$E$8:$E23500,0),0),"")</f>
        <v/>
      </c>
    </row>
    <row r="1551">
      <c r="A1551" s="454"/>
      <c r="B1551" s="927"/>
      <c r="C1551" s="580"/>
      <c r="D1551" s="939"/>
      <c r="E1551" s="940"/>
      <c r="F1551" s="941"/>
      <c r="G1551" s="937" t="str">
        <f t="array" ref="G1551">xlookup(F1551,'Internal Staffing Calculator'!E:E,'Internal Staffing Calculator'!C:C,"")</f>
        <v/>
      </c>
      <c r="H1551" s="932" t="str">
        <f t="array" ref="H1551">if(F1551&lt;&gt;"", iferror(index('Internal Staffing Calculator'!B$8:B23500,match(F1551,'Internal Staffing Calculator'!E$8:E23500,0)), "Not In Budget"),"")</f>
        <v/>
      </c>
      <c r="I1551" s="184"/>
      <c r="J1551" s="932">
        <f t="shared" si="1"/>
        <v>0</v>
      </c>
      <c r="K1551" s="932">
        <f t="shared" si="2"/>
        <v>0</v>
      </c>
      <c r="L1551" s="938" t="str">
        <f t="array" ref="L1551">iferror(index('Internal Staffing Calculator'!F$8:F23500,match($F1551,'Internal Staffing Calculator'!$E$8:$E23500,0),0),"")</f>
        <v/>
      </c>
    </row>
    <row r="1552">
      <c r="A1552" s="454"/>
      <c r="B1552" s="927"/>
      <c r="C1552" s="580"/>
      <c r="D1552" s="939"/>
      <c r="E1552" s="940"/>
      <c r="F1552" s="941"/>
      <c r="G1552" s="937" t="str">
        <f t="array" ref="G1552">xlookup(F1552,'Internal Staffing Calculator'!E:E,'Internal Staffing Calculator'!C:C,"")</f>
        <v/>
      </c>
      <c r="H1552" s="932" t="str">
        <f t="array" ref="H1552">if(F1552&lt;&gt;"", iferror(index('Internal Staffing Calculator'!B$8:B23500,match(F1552,'Internal Staffing Calculator'!E$8:E23500,0)), "Not In Budget"),"")</f>
        <v/>
      </c>
      <c r="I1552" s="184"/>
      <c r="J1552" s="932">
        <f t="shared" si="1"/>
        <v>0</v>
      </c>
      <c r="K1552" s="932">
        <f t="shared" si="2"/>
        <v>0</v>
      </c>
      <c r="L1552" s="938" t="str">
        <f t="array" ref="L1552">iferror(index('Internal Staffing Calculator'!F$8:F23500,match($F1552,'Internal Staffing Calculator'!$E$8:$E23500,0),0),"")</f>
        <v/>
      </c>
    </row>
    <row r="1553">
      <c r="A1553" s="454"/>
      <c r="B1553" s="927"/>
      <c r="C1553" s="580"/>
      <c r="D1553" s="939"/>
      <c r="E1553" s="940"/>
      <c r="F1553" s="941"/>
      <c r="G1553" s="937" t="str">
        <f t="array" ref="G1553">xlookup(F1553,'Internal Staffing Calculator'!E:E,'Internal Staffing Calculator'!C:C,"")</f>
        <v/>
      </c>
      <c r="H1553" s="932" t="str">
        <f t="array" ref="H1553">if(F1553&lt;&gt;"", iferror(index('Internal Staffing Calculator'!B$8:B23500,match(F1553,'Internal Staffing Calculator'!E$8:E23500,0)), "Not In Budget"),"")</f>
        <v/>
      </c>
      <c r="I1553" s="184"/>
      <c r="J1553" s="932">
        <f t="shared" si="1"/>
        <v>0</v>
      </c>
      <c r="K1553" s="932">
        <f t="shared" si="2"/>
        <v>0</v>
      </c>
      <c r="L1553" s="938" t="str">
        <f t="array" ref="L1553">iferror(index('Internal Staffing Calculator'!F$8:F23500,match($F1553,'Internal Staffing Calculator'!$E$8:$E23500,0),0),"")</f>
        <v/>
      </c>
    </row>
    <row r="1554">
      <c r="A1554" s="454"/>
      <c r="B1554" s="927"/>
      <c r="C1554" s="580"/>
      <c r="D1554" s="939"/>
      <c r="E1554" s="940"/>
      <c r="F1554" s="941"/>
      <c r="G1554" s="937" t="str">
        <f t="array" ref="G1554">xlookup(F1554,'Internal Staffing Calculator'!E:E,'Internal Staffing Calculator'!C:C,"")</f>
        <v/>
      </c>
      <c r="H1554" s="932" t="str">
        <f t="array" ref="H1554">if(F1554&lt;&gt;"", iferror(index('Internal Staffing Calculator'!B$8:B23500,match(F1554,'Internal Staffing Calculator'!E$8:E23500,0)), "Not In Budget"),"")</f>
        <v/>
      </c>
      <c r="I1554" s="184"/>
      <c r="J1554" s="932">
        <f t="shared" si="1"/>
        <v>0</v>
      </c>
      <c r="K1554" s="932">
        <f t="shared" si="2"/>
        <v>0</v>
      </c>
      <c r="L1554" s="938" t="str">
        <f t="array" ref="L1554">iferror(index('Internal Staffing Calculator'!F$8:F23500,match($F1554,'Internal Staffing Calculator'!$E$8:$E23500,0),0),"")</f>
        <v/>
      </c>
    </row>
    <row r="1555">
      <c r="A1555" s="454"/>
      <c r="B1555" s="927"/>
      <c r="C1555" s="580"/>
      <c r="D1555" s="939"/>
      <c r="E1555" s="940"/>
      <c r="F1555" s="941"/>
      <c r="G1555" s="937" t="str">
        <f t="array" ref="G1555">xlookup(F1555,'Internal Staffing Calculator'!E:E,'Internal Staffing Calculator'!C:C,"")</f>
        <v/>
      </c>
      <c r="H1555" s="932" t="str">
        <f t="array" ref="H1555">if(F1555&lt;&gt;"", iferror(index('Internal Staffing Calculator'!B$8:B23500,match(F1555,'Internal Staffing Calculator'!E$8:E23500,0)), "Not In Budget"),"")</f>
        <v/>
      </c>
      <c r="I1555" s="184"/>
      <c r="J1555" s="932">
        <f t="shared" si="1"/>
        <v>0</v>
      </c>
      <c r="K1555" s="932">
        <f t="shared" si="2"/>
        <v>0</v>
      </c>
      <c r="L1555" s="938" t="str">
        <f t="array" ref="L1555">iferror(index('Internal Staffing Calculator'!F$8:F23500,match($F1555,'Internal Staffing Calculator'!$E$8:$E23500,0),0),"")</f>
        <v/>
      </c>
    </row>
    <row r="1556">
      <c r="A1556" s="454"/>
      <c r="B1556" s="927"/>
      <c r="C1556" s="580"/>
      <c r="D1556" s="939"/>
      <c r="E1556" s="940"/>
      <c r="F1556" s="941"/>
      <c r="G1556" s="937" t="str">
        <f t="array" ref="G1556">xlookup(F1556,'Internal Staffing Calculator'!E:E,'Internal Staffing Calculator'!C:C,"")</f>
        <v/>
      </c>
      <c r="H1556" s="932" t="str">
        <f t="array" ref="H1556">if(F1556&lt;&gt;"", iferror(index('Internal Staffing Calculator'!B$8:B23500,match(F1556,'Internal Staffing Calculator'!E$8:E23500,0)), "Not In Budget"),"")</f>
        <v/>
      </c>
      <c r="I1556" s="184"/>
      <c r="J1556" s="932">
        <f t="shared" si="1"/>
        <v>0</v>
      </c>
      <c r="K1556" s="932">
        <f t="shared" si="2"/>
        <v>0</v>
      </c>
      <c r="L1556" s="938" t="str">
        <f t="array" ref="L1556">iferror(index('Internal Staffing Calculator'!F$8:F23500,match($F1556,'Internal Staffing Calculator'!$E$8:$E23500,0),0),"")</f>
        <v/>
      </c>
    </row>
    <row r="1557">
      <c r="A1557" s="454"/>
      <c r="B1557" s="927"/>
      <c r="C1557" s="580"/>
      <c r="D1557" s="939"/>
      <c r="E1557" s="940"/>
      <c r="F1557" s="941"/>
      <c r="G1557" s="937" t="str">
        <f t="array" ref="G1557">xlookup(F1557,'Internal Staffing Calculator'!E:E,'Internal Staffing Calculator'!C:C,"")</f>
        <v/>
      </c>
      <c r="H1557" s="932" t="str">
        <f t="array" ref="H1557">if(F1557&lt;&gt;"", iferror(index('Internal Staffing Calculator'!B$8:B23500,match(F1557,'Internal Staffing Calculator'!E$8:E23500,0)), "Not In Budget"),"")</f>
        <v/>
      </c>
      <c r="I1557" s="184"/>
      <c r="J1557" s="932">
        <f t="shared" si="1"/>
        <v>0</v>
      </c>
      <c r="K1557" s="932">
        <f t="shared" si="2"/>
        <v>0</v>
      </c>
      <c r="L1557" s="938" t="str">
        <f t="array" ref="L1557">iferror(index('Internal Staffing Calculator'!F$8:F23500,match($F1557,'Internal Staffing Calculator'!$E$8:$E23500,0),0),"")</f>
        <v/>
      </c>
    </row>
    <row r="1558">
      <c r="A1558" s="454"/>
      <c r="B1558" s="927"/>
      <c r="C1558" s="580"/>
      <c r="D1558" s="939"/>
      <c r="E1558" s="940"/>
      <c r="F1558" s="941"/>
      <c r="G1558" s="937" t="str">
        <f t="array" ref="G1558">xlookup(F1558,'Internal Staffing Calculator'!E:E,'Internal Staffing Calculator'!C:C,"")</f>
        <v/>
      </c>
      <c r="H1558" s="932" t="str">
        <f t="array" ref="H1558">if(F1558&lt;&gt;"", iferror(index('Internal Staffing Calculator'!B$8:B23500,match(F1558,'Internal Staffing Calculator'!E$8:E23500,0)), "Not In Budget"),"")</f>
        <v/>
      </c>
      <c r="I1558" s="184"/>
      <c r="J1558" s="932">
        <f t="shared" si="1"/>
        <v>0</v>
      </c>
      <c r="K1558" s="932">
        <f t="shared" si="2"/>
        <v>0</v>
      </c>
      <c r="L1558" s="938" t="str">
        <f t="array" ref="L1558">iferror(index('Internal Staffing Calculator'!F$8:F23500,match($F1558,'Internal Staffing Calculator'!$E$8:$E23500,0),0),"")</f>
        <v/>
      </c>
    </row>
    <row r="1559">
      <c r="A1559" s="454"/>
      <c r="B1559" s="927"/>
      <c r="C1559" s="580"/>
      <c r="D1559" s="939"/>
      <c r="E1559" s="940"/>
      <c r="F1559" s="941"/>
      <c r="G1559" s="937" t="str">
        <f t="array" ref="G1559">xlookup(F1559,'Internal Staffing Calculator'!E:E,'Internal Staffing Calculator'!C:C,"")</f>
        <v/>
      </c>
      <c r="H1559" s="932" t="str">
        <f t="array" ref="H1559">if(F1559&lt;&gt;"", iferror(index('Internal Staffing Calculator'!B$8:B23500,match(F1559,'Internal Staffing Calculator'!E$8:E23500,0)), "Not In Budget"),"")</f>
        <v/>
      </c>
      <c r="I1559" s="184"/>
      <c r="J1559" s="932">
        <f t="shared" si="1"/>
        <v>0</v>
      </c>
      <c r="K1559" s="932">
        <f t="shared" si="2"/>
        <v>0</v>
      </c>
      <c r="L1559" s="938" t="str">
        <f t="array" ref="L1559">iferror(index('Internal Staffing Calculator'!F$8:F23500,match($F1559,'Internal Staffing Calculator'!$E$8:$E23500,0),0),"")</f>
        <v/>
      </c>
    </row>
    <row r="1560">
      <c r="A1560" s="454"/>
      <c r="B1560" s="927"/>
      <c r="C1560" s="580"/>
      <c r="D1560" s="939"/>
      <c r="E1560" s="940"/>
      <c r="F1560" s="941"/>
      <c r="G1560" s="937" t="str">
        <f t="array" ref="G1560">xlookup(F1560,'Internal Staffing Calculator'!E:E,'Internal Staffing Calculator'!C:C,"")</f>
        <v/>
      </c>
      <c r="H1560" s="932" t="str">
        <f t="array" ref="H1560">if(F1560&lt;&gt;"", iferror(index('Internal Staffing Calculator'!B$8:B23500,match(F1560,'Internal Staffing Calculator'!E$8:E23500,0)), "Not In Budget"),"")</f>
        <v/>
      </c>
      <c r="I1560" s="184"/>
      <c r="J1560" s="932">
        <f t="shared" si="1"/>
        <v>0</v>
      </c>
      <c r="K1560" s="932">
        <f t="shared" si="2"/>
        <v>0</v>
      </c>
      <c r="L1560" s="938" t="str">
        <f t="array" ref="L1560">iferror(index('Internal Staffing Calculator'!F$8:F23500,match($F1560,'Internal Staffing Calculator'!$E$8:$E23500,0),0),"")</f>
        <v/>
      </c>
    </row>
    <row r="1561">
      <c r="A1561" s="454"/>
      <c r="B1561" s="927"/>
      <c r="C1561" s="580"/>
      <c r="D1561" s="939"/>
      <c r="E1561" s="940"/>
      <c r="F1561" s="941"/>
      <c r="G1561" s="937" t="str">
        <f t="array" ref="G1561">xlookup(F1561,'Internal Staffing Calculator'!E:E,'Internal Staffing Calculator'!C:C,"")</f>
        <v/>
      </c>
      <c r="H1561" s="932" t="str">
        <f t="array" ref="H1561">if(F1561&lt;&gt;"", iferror(index('Internal Staffing Calculator'!B$8:B23500,match(F1561,'Internal Staffing Calculator'!E$8:E23500,0)), "Not In Budget"),"")</f>
        <v/>
      </c>
      <c r="I1561" s="184"/>
      <c r="J1561" s="932">
        <f t="shared" si="1"/>
        <v>0</v>
      </c>
      <c r="K1561" s="932">
        <f t="shared" si="2"/>
        <v>0</v>
      </c>
      <c r="L1561" s="938" t="str">
        <f t="array" ref="L1561">iferror(index('Internal Staffing Calculator'!F$8:F23500,match($F1561,'Internal Staffing Calculator'!$E$8:$E23500,0),0),"")</f>
        <v/>
      </c>
    </row>
    <row r="1562">
      <c r="A1562" s="454"/>
      <c r="B1562" s="927"/>
      <c r="C1562" s="580"/>
      <c r="D1562" s="939"/>
      <c r="E1562" s="940"/>
      <c r="F1562" s="941"/>
      <c r="G1562" s="937" t="str">
        <f t="array" ref="G1562">xlookup(F1562,'Internal Staffing Calculator'!E:E,'Internal Staffing Calculator'!C:C,"")</f>
        <v/>
      </c>
      <c r="H1562" s="932" t="str">
        <f t="array" ref="H1562">if(F1562&lt;&gt;"", iferror(index('Internal Staffing Calculator'!B$8:B23500,match(F1562,'Internal Staffing Calculator'!E$8:E23500,0)), "Not In Budget"),"")</f>
        <v/>
      </c>
      <c r="I1562" s="184"/>
      <c r="J1562" s="932">
        <f t="shared" si="1"/>
        <v>0</v>
      </c>
      <c r="K1562" s="932">
        <f t="shared" si="2"/>
        <v>0</v>
      </c>
      <c r="L1562" s="938" t="str">
        <f t="array" ref="L1562">iferror(index('Internal Staffing Calculator'!F$8:F23500,match($F1562,'Internal Staffing Calculator'!$E$8:$E23500,0),0),"")</f>
        <v/>
      </c>
    </row>
    <row r="1563">
      <c r="A1563" s="454"/>
      <c r="B1563" s="927"/>
      <c r="C1563" s="580"/>
      <c r="D1563" s="939"/>
      <c r="E1563" s="940"/>
      <c r="F1563" s="941"/>
      <c r="G1563" s="937" t="str">
        <f t="array" ref="G1563">xlookup(F1563,'Internal Staffing Calculator'!E:E,'Internal Staffing Calculator'!C:C,"")</f>
        <v/>
      </c>
      <c r="H1563" s="932" t="str">
        <f t="array" ref="H1563">if(F1563&lt;&gt;"", iferror(index('Internal Staffing Calculator'!B$8:B23500,match(F1563,'Internal Staffing Calculator'!E$8:E23500,0)), "Not In Budget"),"")</f>
        <v/>
      </c>
      <c r="I1563" s="184"/>
      <c r="J1563" s="932">
        <f t="shared" si="1"/>
        <v>0</v>
      </c>
      <c r="K1563" s="932">
        <f t="shared" si="2"/>
        <v>0</v>
      </c>
      <c r="L1563" s="938" t="str">
        <f t="array" ref="L1563">iferror(index('Internal Staffing Calculator'!F$8:F23500,match($F1563,'Internal Staffing Calculator'!$E$8:$E23500,0),0),"")</f>
        <v/>
      </c>
    </row>
    <row r="1564">
      <c r="A1564" s="454"/>
      <c r="B1564" s="927"/>
      <c r="C1564" s="580"/>
      <c r="D1564" s="939"/>
      <c r="E1564" s="940"/>
      <c r="F1564" s="941"/>
      <c r="G1564" s="937" t="str">
        <f t="array" ref="G1564">xlookup(F1564,'Internal Staffing Calculator'!E:E,'Internal Staffing Calculator'!C:C,"")</f>
        <v/>
      </c>
      <c r="H1564" s="932" t="str">
        <f t="array" ref="H1564">if(F1564&lt;&gt;"", iferror(index('Internal Staffing Calculator'!B$8:B23500,match(F1564,'Internal Staffing Calculator'!E$8:E23500,0)), "Not In Budget"),"")</f>
        <v/>
      </c>
      <c r="I1564" s="184"/>
      <c r="J1564" s="184"/>
      <c r="K1564" s="184"/>
      <c r="L1564" s="183"/>
    </row>
    <row r="1565">
      <c r="A1565" s="454"/>
      <c r="B1565" s="927"/>
      <c r="C1565" s="580"/>
      <c r="D1565" s="939"/>
      <c r="E1565" s="940"/>
      <c r="F1565" s="941"/>
      <c r="G1565" s="937" t="str">
        <f t="array" ref="G1565">xlookup(F1565,'Internal Staffing Calculator'!E:E,'Internal Staffing Calculator'!C:C,"")</f>
        <v/>
      </c>
      <c r="H1565" s="932" t="str">
        <f t="array" ref="H1565">if(F1565&lt;&gt;"", iferror(index('Internal Staffing Calculator'!B$8:B23500,match(F1565,'Internal Staffing Calculator'!E$8:E23500,0)), "Not In Budget"),"")</f>
        <v/>
      </c>
      <c r="I1565" s="184"/>
      <c r="J1565" s="184"/>
      <c r="K1565" s="184"/>
      <c r="L1565" s="183"/>
    </row>
    <row r="1566">
      <c r="A1566" s="454"/>
      <c r="B1566" s="927"/>
      <c r="C1566" s="580"/>
      <c r="D1566" s="939"/>
      <c r="E1566" s="940"/>
      <c r="F1566" s="941"/>
      <c r="G1566" s="937" t="str">
        <f t="array" ref="G1566">xlookup(F1566,'Internal Staffing Calculator'!E:E,'Internal Staffing Calculator'!C:C,"")</f>
        <v/>
      </c>
      <c r="H1566" s="932" t="str">
        <f t="array" ref="H1566">if(F1566&lt;&gt;"", iferror(index('Internal Staffing Calculator'!B$8:B23500,match(F1566,'Internal Staffing Calculator'!E$8:E23500,0)), "Not In Budget"),"")</f>
        <v/>
      </c>
      <c r="I1566" s="184"/>
      <c r="J1566" s="184"/>
      <c r="K1566" s="184"/>
      <c r="L1566" s="183"/>
    </row>
    <row r="1567">
      <c r="A1567" s="454"/>
      <c r="B1567" s="927"/>
      <c r="C1567" s="580"/>
      <c r="D1567" s="939"/>
      <c r="E1567" s="940"/>
      <c r="F1567" s="941"/>
      <c r="G1567" s="937" t="str">
        <f t="array" ref="G1567">xlookup(F1567,'Internal Staffing Calculator'!E:E,'Internal Staffing Calculator'!C:C,"")</f>
        <v/>
      </c>
      <c r="H1567" s="932" t="str">
        <f t="array" ref="H1567">if(F1567&lt;&gt;"", iferror(index('Internal Staffing Calculator'!B$8:B23500,match(F1567,'Internal Staffing Calculator'!E$8:E23500,0)), "Not In Budget"),"")</f>
        <v/>
      </c>
      <c r="I1567" s="184"/>
      <c r="J1567" s="184"/>
      <c r="K1567" s="184"/>
      <c r="L1567" s="183"/>
    </row>
    <row r="1568">
      <c r="A1568" s="454"/>
      <c r="B1568" s="927"/>
      <c r="C1568" s="580"/>
      <c r="D1568" s="939"/>
      <c r="E1568" s="940"/>
      <c r="F1568" s="941"/>
      <c r="G1568" s="937" t="str">
        <f t="array" ref="G1568">xlookup(F1568,'Internal Staffing Calculator'!E:E,'Internal Staffing Calculator'!C:C,"")</f>
        <v/>
      </c>
      <c r="H1568" s="932" t="str">
        <f t="array" ref="H1568">if(F1568&lt;&gt;"", iferror(index('Internal Staffing Calculator'!B$8:B23500,match(F1568,'Internal Staffing Calculator'!E$8:E23500,0)), "Not In Budget"),"")</f>
        <v/>
      </c>
      <c r="I1568" s="184"/>
      <c r="J1568" s="184"/>
      <c r="K1568" s="184"/>
      <c r="L1568" s="183"/>
    </row>
    <row r="1569">
      <c r="A1569" s="454"/>
      <c r="B1569" s="927"/>
      <c r="C1569" s="580"/>
      <c r="D1569" s="939"/>
      <c r="E1569" s="940"/>
      <c r="F1569" s="941"/>
      <c r="G1569" s="937" t="str">
        <f t="array" ref="G1569">xlookup(F1569,'Internal Staffing Calculator'!E:E,'Internal Staffing Calculator'!C:C,"")</f>
        <v/>
      </c>
      <c r="H1569" s="932" t="str">
        <f t="array" ref="H1569">if(F1569&lt;&gt;"", iferror(index('Internal Staffing Calculator'!B$8:B23500,match(F1569,'Internal Staffing Calculator'!E$8:E23500,0)), "Not In Budget"),"")</f>
        <v/>
      </c>
      <c r="I1569" s="184"/>
      <c r="J1569" s="184"/>
      <c r="K1569" s="184"/>
      <c r="L1569" s="183"/>
    </row>
    <row r="1570">
      <c r="A1570" s="454"/>
      <c r="B1570" s="927"/>
      <c r="C1570" s="580"/>
      <c r="D1570" s="939"/>
      <c r="E1570" s="940"/>
      <c r="F1570" s="941"/>
      <c r="G1570" s="937" t="str">
        <f t="array" ref="G1570">xlookup(F1570,'Internal Staffing Calculator'!E:E,'Internal Staffing Calculator'!C:C,"")</f>
        <v/>
      </c>
      <c r="H1570" s="932" t="str">
        <f t="array" ref="H1570">if(F1570&lt;&gt;"", iferror(index('Internal Staffing Calculator'!B$8:B23500,match(F1570,'Internal Staffing Calculator'!E$8:E23500,0)), "Not In Budget"),"")</f>
        <v/>
      </c>
      <c r="I1570" s="184"/>
      <c r="J1570" s="184"/>
      <c r="K1570" s="184"/>
      <c r="L1570" s="183"/>
    </row>
    <row r="1571">
      <c r="A1571" s="454"/>
      <c r="B1571" s="927"/>
      <c r="C1571" s="580"/>
      <c r="D1571" s="939"/>
      <c r="E1571" s="940"/>
      <c r="F1571" s="941"/>
      <c r="G1571" s="937" t="str">
        <f t="array" ref="G1571">xlookup(F1571,'Internal Staffing Calculator'!E:E,'Internal Staffing Calculator'!C:C,"")</f>
        <v/>
      </c>
      <c r="H1571" s="932" t="str">
        <f t="array" ref="H1571">if(F1571&lt;&gt;"", iferror(index('Internal Staffing Calculator'!B$8:B23500,match(F1571,'Internal Staffing Calculator'!E$8:E23500,0)), "Not In Budget"),"")</f>
        <v/>
      </c>
      <c r="I1571" s="184"/>
      <c r="J1571" s="184"/>
      <c r="K1571" s="184"/>
      <c r="L1571" s="183"/>
    </row>
    <row r="1572">
      <c r="A1572" s="454"/>
      <c r="B1572" s="927"/>
      <c r="C1572" s="580"/>
      <c r="D1572" s="939"/>
      <c r="E1572" s="940"/>
      <c r="F1572" s="941"/>
      <c r="G1572" s="937" t="str">
        <f t="array" ref="G1572">xlookup(F1572,'Internal Staffing Calculator'!E:E,'Internal Staffing Calculator'!C:C,"")</f>
        <v/>
      </c>
      <c r="H1572" s="932" t="str">
        <f t="array" ref="H1572">if(F1572&lt;&gt;"", iferror(index('Internal Staffing Calculator'!B$8:B23500,match(F1572,'Internal Staffing Calculator'!E$8:E23500,0)), "Not In Budget"),"")</f>
        <v/>
      </c>
      <c r="I1572" s="184"/>
      <c r="J1572" s="184"/>
      <c r="K1572" s="184"/>
      <c r="L1572" s="183"/>
    </row>
    <row r="1573">
      <c r="A1573" s="454"/>
      <c r="B1573" s="927"/>
      <c r="C1573" s="580"/>
      <c r="D1573" s="939"/>
      <c r="E1573" s="940"/>
      <c r="F1573" s="941"/>
      <c r="G1573" s="937" t="str">
        <f t="array" ref="G1573">xlookup(F1573,'Internal Staffing Calculator'!E:E,'Internal Staffing Calculator'!C:C,"")</f>
        <v/>
      </c>
      <c r="H1573" s="932" t="str">
        <f t="array" ref="H1573">if(F1573&lt;&gt;"", iferror(index('Internal Staffing Calculator'!B$8:B23500,match(F1573,'Internal Staffing Calculator'!E$8:E23500,0)), "Not In Budget"),"")</f>
        <v/>
      </c>
      <c r="I1573" s="184"/>
      <c r="J1573" s="184"/>
      <c r="K1573" s="184"/>
      <c r="L1573" s="183"/>
    </row>
    <row r="1574">
      <c r="A1574" s="454"/>
      <c r="B1574" s="927"/>
      <c r="C1574" s="580"/>
      <c r="D1574" s="939"/>
      <c r="E1574" s="940"/>
      <c r="F1574" s="941"/>
      <c r="G1574" s="937" t="str">
        <f t="array" ref="G1574">xlookup(F1574,'Internal Staffing Calculator'!E:E,'Internal Staffing Calculator'!C:C,"")</f>
        <v/>
      </c>
      <c r="H1574" s="932" t="str">
        <f t="array" ref="H1574">if(F1574&lt;&gt;"", iferror(index('Internal Staffing Calculator'!B$8:B23500,match(F1574,'Internal Staffing Calculator'!E$8:E23500,0)), "Not In Budget"),"")</f>
        <v/>
      </c>
      <c r="I1574" s="184"/>
      <c r="J1574" s="184"/>
      <c r="K1574" s="184"/>
      <c r="L1574" s="183"/>
    </row>
    <row r="1575">
      <c r="A1575" s="454"/>
      <c r="B1575" s="927"/>
      <c r="C1575" s="580"/>
      <c r="D1575" s="939"/>
      <c r="E1575" s="940"/>
      <c r="F1575" s="941"/>
      <c r="G1575" s="937" t="str">
        <f t="array" ref="G1575">xlookup(F1575,'Internal Staffing Calculator'!E:E,'Internal Staffing Calculator'!C:C,"")</f>
        <v/>
      </c>
      <c r="H1575" s="932" t="str">
        <f t="array" ref="H1575">if(F1575&lt;&gt;"", iferror(index('Internal Staffing Calculator'!B$8:B23500,match(F1575,'Internal Staffing Calculator'!E$8:E23500,0)), "Not In Budget"),"")</f>
        <v/>
      </c>
      <c r="I1575" s="184"/>
      <c r="J1575" s="184"/>
      <c r="K1575" s="184"/>
      <c r="L1575" s="183"/>
    </row>
    <row r="1576">
      <c r="A1576" s="454"/>
      <c r="B1576" s="927"/>
      <c r="C1576" s="580"/>
      <c r="D1576" s="939"/>
      <c r="E1576" s="940"/>
      <c r="F1576" s="941"/>
      <c r="G1576" s="937" t="str">
        <f t="array" ref="G1576">xlookup(F1576,'Internal Staffing Calculator'!E:E,'Internal Staffing Calculator'!C:C,"")</f>
        <v/>
      </c>
      <c r="H1576" s="932" t="str">
        <f t="array" ref="H1576">if(F1576&lt;&gt;"", iferror(index('Internal Staffing Calculator'!B$8:B23500,match(F1576,'Internal Staffing Calculator'!E$8:E23500,0)), "Not In Budget"),"")</f>
        <v/>
      </c>
      <c r="I1576" s="184"/>
      <c r="J1576" s="184"/>
      <c r="K1576" s="184"/>
      <c r="L1576" s="183"/>
    </row>
    <row r="1577">
      <c r="A1577" s="454"/>
      <c r="B1577" s="927"/>
      <c r="C1577" s="580"/>
      <c r="D1577" s="939"/>
      <c r="E1577" s="940"/>
      <c r="F1577" s="941"/>
      <c r="G1577" s="937" t="str">
        <f t="array" ref="G1577">xlookup(F1577,'Internal Staffing Calculator'!E:E,'Internal Staffing Calculator'!C:C,"")</f>
        <v/>
      </c>
      <c r="H1577" s="932" t="str">
        <f t="array" ref="H1577">if(F1577&lt;&gt;"", iferror(index('Internal Staffing Calculator'!B$8:B23500,match(F1577,'Internal Staffing Calculator'!E$8:E23500,0)), "Not In Budget"),"")</f>
        <v/>
      </c>
      <c r="I1577" s="184"/>
      <c r="J1577" s="184"/>
      <c r="K1577" s="184"/>
      <c r="L1577" s="183"/>
    </row>
    <row r="1578">
      <c r="A1578" s="454"/>
      <c r="B1578" s="927"/>
      <c r="C1578" s="580"/>
      <c r="D1578" s="939"/>
      <c r="E1578" s="940"/>
      <c r="F1578" s="941"/>
      <c r="G1578" s="937" t="str">
        <f t="array" ref="G1578">xlookup(F1578,'Internal Staffing Calculator'!E:E,'Internal Staffing Calculator'!C:C,"")</f>
        <v/>
      </c>
      <c r="H1578" s="932" t="str">
        <f t="array" ref="H1578">if(F1578&lt;&gt;"", iferror(index('Internal Staffing Calculator'!B$8:B23500,match(F1578,'Internal Staffing Calculator'!E$8:E23500,0)), "Not In Budget"),"")</f>
        <v/>
      </c>
      <c r="I1578" s="184"/>
      <c r="J1578" s="184"/>
      <c r="K1578" s="184"/>
      <c r="L1578" s="183"/>
    </row>
    <row r="1579">
      <c r="A1579" s="454"/>
      <c r="B1579" s="927"/>
      <c r="C1579" s="580"/>
      <c r="D1579" s="939"/>
      <c r="E1579" s="940"/>
      <c r="F1579" s="941"/>
      <c r="G1579" s="937" t="str">
        <f t="array" ref="G1579">xlookup(F1579,'Internal Staffing Calculator'!E:E,'Internal Staffing Calculator'!C:C,"")</f>
        <v/>
      </c>
      <c r="H1579" s="932" t="str">
        <f t="array" ref="H1579">if(F1579&lt;&gt;"", iferror(index('Internal Staffing Calculator'!B$8:B23500,match(F1579,'Internal Staffing Calculator'!E$8:E23500,0)), "Not In Budget"),"")</f>
        <v/>
      </c>
      <c r="I1579" s="184"/>
      <c r="J1579" s="184"/>
      <c r="K1579" s="184"/>
      <c r="L1579" s="183"/>
    </row>
    <row r="1580">
      <c r="A1580" s="454"/>
      <c r="B1580" s="927"/>
      <c r="C1580" s="580"/>
      <c r="D1580" s="939"/>
      <c r="E1580" s="940"/>
      <c r="F1580" s="941"/>
      <c r="G1580" s="937" t="str">
        <f t="array" ref="G1580">xlookup(F1580,'Internal Staffing Calculator'!E:E,'Internal Staffing Calculator'!C:C,"")</f>
        <v/>
      </c>
      <c r="H1580" s="932" t="str">
        <f t="array" ref="H1580">if(F1580&lt;&gt;"", iferror(index('Internal Staffing Calculator'!B$8:B23500,match(F1580,'Internal Staffing Calculator'!E$8:E23500,0)), "Not In Budget"),"")</f>
        <v/>
      </c>
      <c r="I1580" s="184"/>
      <c r="J1580" s="184"/>
      <c r="K1580" s="184"/>
      <c r="L1580" s="183"/>
    </row>
    <row r="1581">
      <c r="A1581" s="454"/>
      <c r="B1581" s="927"/>
      <c r="C1581" s="580"/>
      <c r="D1581" s="939"/>
      <c r="E1581" s="940"/>
      <c r="F1581" s="941"/>
      <c r="G1581" s="937" t="str">
        <f t="array" ref="G1581">xlookup(F1581,'Internal Staffing Calculator'!E:E,'Internal Staffing Calculator'!C:C,"")</f>
        <v/>
      </c>
      <c r="H1581" s="932" t="str">
        <f t="array" ref="H1581">if(F1581&lt;&gt;"", iferror(index('Internal Staffing Calculator'!B$8:B23500,match(F1581,'Internal Staffing Calculator'!E$8:E23500,0)), "Not In Budget"),"")</f>
        <v/>
      </c>
      <c r="I1581" s="184"/>
      <c r="J1581" s="184"/>
      <c r="K1581" s="184"/>
      <c r="L1581" s="183"/>
    </row>
    <row r="1582">
      <c r="A1582" s="454"/>
      <c r="B1582" s="927"/>
      <c r="C1582" s="580"/>
      <c r="D1582" s="939"/>
      <c r="E1582" s="940"/>
      <c r="F1582" s="941"/>
      <c r="G1582" s="937" t="str">
        <f t="array" ref="G1582">xlookup(F1582,'Internal Staffing Calculator'!E:E,'Internal Staffing Calculator'!C:C,"")</f>
        <v/>
      </c>
      <c r="H1582" s="932" t="str">
        <f t="array" ref="H1582">if(F1582&lt;&gt;"", iferror(index('Internal Staffing Calculator'!B$8:B23500,match(F1582,'Internal Staffing Calculator'!E$8:E23500,0)), "Not In Budget"),"")</f>
        <v/>
      </c>
      <c r="I1582" s="184"/>
      <c r="J1582" s="184"/>
      <c r="K1582" s="184"/>
      <c r="L1582" s="183"/>
    </row>
    <row r="1583">
      <c r="A1583" s="454"/>
      <c r="B1583" s="927"/>
      <c r="C1583" s="580"/>
      <c r="D1583" s="939"/>
      <c r="E1583" s="940"/>
      <c r="F1583" s="941"/>
      <c r="G1583" s="937" t="str">
        <f t="array" ref="G1583">xlookup(F1583,'Internal Staffing Calculator'!E:E,'Internal Staffing Calculator'!C:C,"")</f>
        <v/>
      </c>
      <c r="H1583" s="932" t="str">
        <f t="array" ref="H1583">if(F1583&lt;&gt;"", iferror(index('Internal Staffing Calculator'!B$8:B23500,match(F1583,'Internal Staffing Calculator'!E$8:E23500,0)), "Not In Budget"),"")</f>
        <v/>
      </c>
      <c r="I1583" s="184"/>
      <c r="J1583" s="184"/>
      <c r="K1583" s="184"/>
      <c r="L1583" s="183"/>
    </row>
    <row r="1584">
      <c r="A1584" s="454"/>
      <c r="B1584" s="927"/>
      <c r="C1584" s="580"/>
      <c r="D1584" s="939"/>
      <c r="E1584" s="940"/>
      <c r="F1584" s="941"/>
      <c r="G1584" s="937" t="str">
        <f t="array" ref="G1584">xlookup(F1584,'Internal Staffing Calculator'!E:E,'Internal Staffing Calculator'!C:C,"")</f>
        <v/>
      </c>
      <c r="H1584" s="932" t="str">
        <f t="array" ref="H1584">if(F1584&lt;&gt;"", iferror(index('Internal Staffing Calculator'!B$8:B23500,match(F1584,'Internal Staffing Calculator'!E$8:E23500,0)), "Not In Budget"),"")</f>
        <v/>
      </c>
      <c r="I1584" s="184"/>
      <c r="J1584" s="184"/>
      <c r="K1584" s="184"/>
      <c r="L1584" s="183"/>
    </row>
    <row r="1585">
      <c r="A1585" s="454"/>
      <c r="B1585" s="927"/>
      <c r="C1585" s="580"/>
      <c r="D1585" s="939"/>
      <c r="E1585" s="940"/>
      <c r="F1585" s="941"/>
      <c r="G1585" s="937" t="str">
        <f t="array" ref="G1585">xlookup(F1585,'Internal Staffing Calculator'!E:E,'Internal Staffing Calculator'!C:C,"")</f>
        <v/>
      </c>
      <c r="H1585" s="932" t="str">
        <f t="array" ref="H1585">if(F1585&lt;&gt;"", iferror(index('Internal Staffing Calculator'!B$8:B23500,match(F1585,'Internal Staffing Calculator'!E$8:E23500,0)), "Not In Budget"),"")</f>
        <v/>
      </c>
      <c r="I1585" s="184"/>
      <c r="J1585" s="184"/>
      <c r="K1585" s="184"/>
      <c r="L1585" s="183"/>
    </row>
    <row r="1586">
      <c r="A1586" s="454"/>
      <c r="B1586" s="927"/>
      <c r="C1586" s="580"/>
      <c r="D1586" s="939"/>
      <c r="E1586" s="940"/>
      <c r="F1586" s="941"/>
      <c r="G1586" s="937" t="str">
        <f t="array" ref="G1586">xlookup(F1586,'Internal Staffing Calculator'!E:E,'Internal Staffing Calculator'!C:C,"")</f>
        <v/>
      </c>
      <c r="H1586" s="932" t="str">
        <f t="array" ref="H1586">if(F1586&lt;&gt;"", iferror(index('Internal Staffing Calculator'!B$8:B23500,match(F1586,'Internal Staffing Calculator'!E$8:E23500,0)), "Not In Budget"),"")</f>
        <v/>
      </c>
      <c r="I1586" s="184"/>
      <c r="J1586" s="184"/>
      <c r="K1586" s="184"/>
      <c r="L1586" s="183"/>
    </row>
    <row r="1587">
      <c r="A1587" s="454"/>
      <c r="B1587" s="927"/>
      <c r="C1587" s="580"/>
      <c r="D1587" s="939"/>
      <c r="E1587" s="940"/>
      <c r="F1587" s="941"/>
      <c r="G1587" s="937" t="str">
        <f t="array" ref="G1587">xlookup(F1587,'Internal Staffing Calculator'!E:E,'Internal Staffing Calculator'!C:C,"")</f>
        <v/>
      </c>
      <c r="H1587" s="932" t="str">
        <f t="array" ref="H1587">if(F1587&lt;&gt;"", iferror(index('Internal Staffing Calculator'!B$8:B23500,match(F1587,'Internal Staffing Calculator'!E$8:E23500,0)), "Not In Budget"),"")</f>
        <v/>
      </c>
      <c r="I1587" s="184"/>
      <c r="J1587" s="184"/>
      <c r="K1587" s="184"/>
      <c r="L1587" s="183"/>
    </row>
    <row r="1588">
      <c r="A1588" s="454"/>
      <c r="B1588" s="927"/>
      <c r="C1588" s="580"/>
      <c r="D1588" s="939"/>
      <c r="E1588" s="940"/>
      <c r="F1588" s="941"/>
      <c r="G1588" s="937" t="str">
        <f t="array" ref="G1588">xlookup(F1588,'Internal Staffing Calculator'!E:E,'Internal Staffing Calculator'!C:C,"")</f>
        <v/>
      </c>
      <c r="H1588" s="932" t="str">
        <f t="array" ref="H1588">if(F1588&lt;&gt;"", iferror(index('Internal Staffing Calculator'!B$8:B23500,match(F1588,'Internal Staffing Calculator'!E$8:E23500,0)), "Not In Budget"),"")</f>
        <v/>
      </c>
      <c r="I1588" s="184"/>
      <c r="J1588" s="184"/>
      <c r="K1588" s="184"/>
      <c r="L1588" s="183"/>
    </row>
    <row r="1589">
      <c r="A1589" s="454"/>
      <c r="B1589" s="927"/>
      <c r="C1589" s="580"/>
      <c r="D1589" s="939"/>
      <c r="E1589" s="940"/>
      <c r="F1589" s="941"/>
      <c r="G1589" s="937" t="str">
        <f t="array" ref="G1589">xlookup(F1589,'Internal Staffing Calculator'!E:E,'Internal Staffing Calculator'!C:C,"")</f>
        <v/>
      </c>
      <c r="H1589" s="932" t="str">
        <f t="array" ref="H1589">if(F1589&lt;&gt;"", iferror(index('Internal Staffing Calculator'!B$8:B23500,match(F1589,'Internal Staffing Calculator'!E$8:E23500,0)), "Not In Budget"),"")</f>
        <v/>
      </c>
      <c r="I1589" s="184"/>
      <c r="J1589" s="184"/>
      <c r="K1589" s="184"/>
      <c r="L1589" s="183"/>
    </row>
    <row r="1590">
      <c r="A1590" s="454"/>
      <c r="B1590" s="927"/>
      <c r="C1590" s="580"/>
      <c r="D1590" s="939"/>
      <c r="E1590" s="940"/>
      <c r="F1590" s="941"/>
      <c r="G1590" s="937" t="str">
        <f t="array" ref="G1590">xlookup(F1590,'Internal Staffing Calculator'!E:E,'Internal Staffing Calculator'!C:C,"")</f>
        <v/>
      </c>
      <c r="H1590" s="932" t="str">
        <f t="array" ref="H1590">if(F1590&lt;&gt;"", iferror(index('Internal Staffing Calculator'!B$8:B23500,match(F1590,'Internal Staffing Calculator'!E$8:E23500,0)), "Not In Budget"),"")</f>
        <v/>
      </c>
      <c r="I1590" s="184"/>
      <c r="J1590" s="184"/>
      <c r="K1590" s="184"/>
      <c r="L1590" s="183"/>
    </row>
    <row r="1591">
      <c r="A1591" s="454"/>
      <c r="B1591" s="927"/>
      <c r="C1591" s="580"/>
      <c r="D1591" s="939"/>
      <c r="E1591" s="940"/>
      <c r="F1591" s="941"/>
      <c r="G1591" s="937" t="str">
        <f t="array" ref="G1591">xlookup(F1591,'Internal Staffing Calculator'!E:E,'Internal Staffing Calculator'!C:C,"")</f>
        <v/>
      </c>
      <c r="H1591" s="932" t="str">
        <f t="array" ref="H1591">if(F1591&lt;&gt;"", iferror(index('Internal Staffing Calculator'!B$8:B23500,match(F1591,'Internal Staffing Calculator'!E$8:E23500,0)), "Not In Budget"),"")</f>
        <v/>
      </c>
      <c r="I1591" s="184"/>
      <c r="J1591" s="184"/>
      <c r="K1591" s="184"/>
      <c r="L1591" s="183"/>
    </row>
    <row r="1592">
      <c r="A1592" s="454"/>
      <c r="B1592" s="927"/>
      <c r="C1592" s="580"/>
      <c r="D1592" s="939"/>
      <c r="E1592" s="940"/>
      <c r="F1592" s="941"/>
      <c r="G1592" s="937" t="str">
        <f t="array" ref="G1592">xlookup(F1592,'Internal Staffing Calculator'!E:E,'Internal Staffing Calculator'!C:C,"")</f>
        <v/>
      </c>
      <c r="H1592" s="932" t="str">
        <f t="array" ref="H1592">if(F1592&lt;&gt;"", iferror(index('Internal Staffing Calculator'!B$8:B23500,match(F1592,'Internal Staffing Calculator'!E$8:E23500,0)), "Not In Budget"),"")</f>
        <v/>
      </c>
      <c r="I1592" s="184"/>
      <c r="J1592" s="184"/>
      <c r="K1592" s="184"/>
      <c r="L1592" s="183"/>
    </row>
    <row r="1593">
      <c r="A1593" s="454"/>
      <c r="B1593" s="927"/>
      <c r="C1593" s="580"/>
      <c r="D1593" s="939"/>
      <c r="E1593" s="940"/>
      <c r="F1593" s="941"/>
      <c r="G1593" s="937" t="str">
        <f t="array" ref="G1593">xlookup(F1593,'Internal Staffing Calculator'!E:E,'Internal Staffing Calculator'!C:C,"")</f>
        <v/>
      </c>
      <c r="H1593" s="932" t="str">
        <f t="array" ref="H1593">if(F1593&lt;&gt;"", iferror(index('Internal Staffing Calculator'!B$8:B23500,match(F1593,'Internal Staffing Calculator'!E$8:E23500,0)), "Not In Budget"),"")</f>
        <v/>
      </c>
      <c r="I1593" s="184"/>
      <c r="J1593" s="184"/>
      <c r="K1593" s="184"/>
      <c r="L1593" s="183"/>
    </row>
    <row r="1594">
      <c r="A1594" s="454"/>
      <c r="B1594" s="927"/>
      <c r="C1594" s="580"/>
      <c r="D1594" s="939"/>
      <c r="E1594" s="940"/>
      <c r="F1594" s="941"/>
      <c r="G1594" s="937" t="str">
        <f t="array" ref="G1594">xlookup(F1594,'Internal Staffing Calculator'!E:E,'Internal Staffing Calculator'!C:C,"")</f>
        <v/>
      </c>
      <c r="H1594" s="932" t="str">
        <f t="array" ref="H1594">if(F1594&lt;&gt;"", iferror(index('Internal Staffing Calculator'!B$8:B23500,match(F1594,'Internal Staffing Calculator'!E$8:E23500,0)), "Not In Budget"),"")</f>
        <v/>
      </c>
      <c r="I1594" s="184"/>
      <c r="J1594" s="184"/>
      <c r="K1594" s="184"/>
      <c r="L1594" s="183"/>
    </row>
    <row r="1595">
      <c r="A1595" s="454"/>
      <c r="B1595" s="927"/>
      <c r="C1595" s="580"/>
      <c r="D1595" s="939"/>
      <c r="E1595" s="940"/>
      <c r="F1595" s="941"/>
      <c r="G1595" s="937" t="str">
        <f t="array" ref="G1595">xlookup(F1595,'Internal Staffing Calculator'!E:E,'Internal Staffing Calculator'!C:C,"")</f>
        <v/>
      </c>
      <c r="H1595" s="932" t="str">
        <f t="array" ref="H1595">if(F1595&lt;&gt;"", iferror(index('Internal Staffing Calculator'!B$8:B23500,match(F1595,'Internal Staffing Calculator'!E$8:E23500,0)), "Not In Budget"),"")</f>
        <v/>
      </c>
      <c r="I1595" s="184"/>
      <c r="J1595" s="184"/>
      <c r="K1595" s="184"/>
      <c r="L1595" s="183"/>
    </row>
    <row r="1596">
      <c r="A1596" s="454"/>
      <c r="B1596" s="927"/>
      <c r="C1596" s="580"/>
      <c r="D1596" s="939"/>
      <c r="E1596" s="940"/>
      <c r="F1596" s="941"/>
      <c r="G1596" s="937" t="str">
        <f t="array" ref="G1596">xlookup(F1596,'Internal Staffing Calculator'!E:E,'Internal Staffing Calculator'!C:C,"")</f>
        <v/>
      </c>
      <c r="H1596" s="932" t="str">
        <f t="array" ref="H1596">if(F1596&lt;&gt;"", iferror(index('Internal Staffing Calculator'!B$8:B23500,match(F1596,'Internal Staffing Calculator'!E$8:E23500,0)), "Not In Budget"),"")</f>
        <v/>
      </c>
      <c r="I1596" s="184"/>
      <c r="J1596" s="184"/>
      <c r="K1596" s="184"/>
      <c r="L1596" s="183"/>
    </row>
    <row r="1597">
      <c r="A1597" s="454"/>
      <c r="B1597" s="927"/>
      <c r="C1597" s="580"/>
      <c r="D1597" s="939"/>
      <c r="E1597" s="940"/>
      <c r="F1597" s="941"/>
      <c r="G1597" s="937" t="str">
        <f t="array" ref="G1597">xlookup(F1597,'Internal Staffing Calculator'!E:E,'Internal Staffing Calculator'!C:C,"")</f>
        <v/>
      </c>
      <c r="H1597" s="932" t="str">
        <f t="array" ref="H1597">if(F1597&lt;&gt;"", iferror(index('Internal Staffing Calculator'!B$8:B23500,match(F1597,'Internal Staffing Calculator'!E$8:E23500,0)), "Not In Budget"),"")</f>
        <v/>
      </c>
      <c r="I1597" s="184"/>
      <c r="J1597" s="184"/>
      <c r="K1597" s="184"/>
      <c r="L1597" s="183"/>
    </row>
    <row r="1598">
      <c r="A1598" s="454"/>
      <c r="B1598" s="927"/>
      <c r="C1598" s="580"/>
      <c r="D1598" s="939"/>
      <c r="E1598" s="940"/>
      <c r="F1598" s="941"/>
      <c r="G1598" s="937" t="str">
        <f t="array" ref="G1598">xlookup(F1598,'Internal Staffing Calculator'!E:E,'Internal Staffing Calculator'!C:C,"")</f>
        <v/>
      </c>
      <c r="H1598" s="932" t="str">
        <f t="array" ref="H1598">if(F1598&lt;&gt;"", iferror(index('Internal Staffing Calculator'!B$8:B23500,match(F1598,'Internal Staffing Calculator'!E$8:E23500,0)), "Not In Budget"),"")</f>
        <v/>
      </c>
      <c r="I1598" s="184"/>
      <c r="J1598" s="184"/>
      <c r="K1598" s="184"/>
      <c r="L1598" s="183"/>
    </row>
    <row r="1599">
      <c r="A1599" s="454"/>
      <c r="B1599" s="927"/>
      <c r="C1599" s="580"/>
      <c r="D1599" s="939"/>
      <c r="E1599" s="940"/>
      <c r="F1599" s="941"/>
      <c r="G1599" s="937" t="str">
        <f t="array" ref="G1599">xlookup(F1599,'Internal Staffing Calculator'!E:E,'Internal Staffing Calculator'!C:C,"")</f>
        <v/>
      </c>
      <c r="H1599" s="932" t="str">
        <f t="array" ref="H1599">if(F1599&lt;&gt;"", iferror(index('Internal Staffing Calculator'!B$8:B23500,match(F1599,'Internal Staffing Calculator'!E$8:E23500,0)), "Not In Budget"),"")</f>
        <v/>
      </c>
      <c r="I1599" s="184"/>
      <c r="J1599" s="184"/>
      <c r="K1599" s="184"/>
      <c r="L1599" s="183"/>
    </row>
    <row r="1600">
      <c r="A1600" s="454"/>
      <c r="B1600" s="927"/>
      <c r="C1600" s="580"/>
      <c r="D1600" s="939"/>
      <c r="E1600" s="940"/>
      <c r="F1600" s="941"/>
      <c r="G1600" s="937" t="str">
        <f t="array" ref="G1600">xlookup(F1600,'Internal Staffing Calculator'!E:E,'Internal Staffing Calculator'!C:C,"")</f>
        <v/>
      </c>
      <c r="H1600" s="932" t="str">
        <f t="array" ref="H1600">if(F1600&lt;&gt;"", iferror(index('Internal Staffing Calculator'!B$8:B23500,match(F1600,'Internal Staffing Calculator'!E$8:E23500,0)), "Not In Budget"),"")</f>
        <v/>
      </c>
      <c r="I1600" s="184"/>
      <c r="J1600" s="184"/>
      <c r="K1600" s="184"/>
      <c r="L1600" s="183"/>
    </row>
    <row r="1601">
      <c r="A1601" s="454"/>
      <c r="B1601" s="927"/>
      <c r="C1601" s="580"/>
      <c r="D1601" s="939"/>
      <c r="E1601" s="940"/>
      <c r="F1601" s="941"/>
      <c r="G1601" s="937" t="str">
        <f t="array" ref="G1601">xlookup(F1601,'Internal Staffing Calculator'!E:E,'Internal Staffing Calculator'!C:C,"")</f>
        <v/>
      </c>
      <c r="H1601" s="932" t="str">
        <f t="array" ref="H1601">if(F1601&lt;&gt;"", iferror(index('Internal Staffing Calculator'!B$8:B23500,match(F1601,'Internal Staffing Calculator'!E$8:E23500,0)), "Not In Budget"),"")</f>
        <v/>
      </c>
      <c r="I1601" s="184"/>
      <c r="J1601" s="184"/>
      <c r="K1601" s="184"/>
      <c r="L1601" s="183"/>
    </row>
    <row r="1602">
      <c r="A1602" s="454"/>
      <c r="B1602" s="927"/>
      <c r="C1602" s="580"/>
      <c r="D1602" s="939"/>
      <c r="E1602" s="940"/>
      <c r="F1602" s="941"/>
      <c r="G1602" s="937" t="str">
        <f t="array" ref="G1602">xlookup(F1602,'Internal Staffing Calculator'!E:E,'Internal Staffing Calculator'!C:C,"")</f>
        <v/>
      </c>
      <c r="H1602" s="932" t="str">
        <f t="array" ref="H1602">if(F1602&lt;&gt;"", iferror(index('Internal Staffing Calculator'!B$8:B23500,match(F1602,'Internal Staffing Calculator'!E$8:E23500,0)), "Not In Budget"),"")</f>
        <v/>
      </c>
      <c r="I1602" s="184"/>
      <c r="J1602" s="184"/>
      <c r="K1602" s="184"/>
      <c r="L1602" s="183"/>
    </row>
    <row r="1603">
      <c r="A1603" s="454"/>
      <c r="B1603" s="927"/>
      <c r="C1603" s="580"/>
      <c r="D1603" s="939"/>
      <c r="E1603" s="940"/>
      <c r="F1603" s="941"/>
      <c r="G1603" s="937" t="str">
        <f t="array" ref="G1603">xlookup(F1603,'Internal Staffing Calculator'!E:E,'Internal Staffing Calculator'!C:C,"")</f>
        <v/>
      </c>
      <c r="H1603" s="932" t="str">
        <f t="array" ref="H1603">if(F1603&lt;&gt;"", iferror(index('Internal Staffing Calculator'!B$8:B23500,match(F1603,'Internal Staffing Calculator'!E$8:E23500,0)), "Not In Budget"),"")</f>
        <v/>
      </c>
      <c r="I1603" s="184"/>
      <c r="J1603" s="184"/>
      <c r="K1603" s="184"/>
      <c r="L1603" s="183"/>
    </row>
    <row r="1604">
      <c r="A1604" s="454"/>
      <c r="B1604" s="927"/>
      <c r="C1604" s="580"/>
      <c r="D1604" s="939"/>
      <c r="E1604" s="940"/>
      <c r="F1604" s="941"/>
      <c r="G1604" s="937" t="str">
        <f t="array" ref="G1604">xlookup(F1604,'Internal Staffing Calculator'!E:E,'Internal Staffing Calculator'!C:C,"")</f>
        <v/>
      </c>
      <c r="H1604" s="932" t="str">
        <f t="array" ref="H1604">if(F1604&lt;&gt;"", iferror(index('Internal Staffing Calculator'!B$8:B23500,match(F1604,'Internal Staffing Calculator'!E$8:E23500,0)), "Not In Budget"),"")</f>
        <v/>
      </c>
      <c r="I1604" s="184"/>
      <c r="J1604" s="184"/>
      <c r="K1604" s="184"/>
      <c r="L1604" s="183"/>
    </row>
    <row r="1605">
      <c r="A1605" s="454"/>
      <c r="B1605" s="927"/>
      <c r="C1605" s="580"/>
      <c r="D1605" s="939"/>
      <c r="E1605" s="940"/>
      <c r="F1605" s="941"/>
      <c r="G1605" s="937" t="str">
        <f t="array" ref="G1605">xlookup(F1605,'Internal Staffing Calculator'!E:E,'Internal Staffing Calculator'!C:C,"")</f>
        <v/>
      </c>
      <c r="H1605" s="932" t="str">
        <f t="array" ref="H1605">if(F1605&lt;&gt;"", iferror(index('Internal Staffing Calculator'!B$8:B23500,match(F1605,'Internal Staffing Calculator'!E$8:E23500,0)), "Not In Budget"),"")</f>
        <v/>
      </c>
      <c r="I1605" s="184"/>
      <c r="J1605" s="184"/>
      <c r="K1605" s="184"/>
      <c r="L1605" s="183"/>
    </row>
    <row r="1606">
      <c r="A1606" s="454"/>
      <c r="B1606" s="927"/>
      <c r="C1606" s="580"/>
      <c r="D1606" s="939"/>
      <c r="E1606" s="940"/>
      <c r="F1606" s="941"/>
      <c r="G1606" s="937" t="str">
        <f t="array" ref="G1606">xlookup(F1606,'Internal Staffing Calculator'!E:E,'Internal Staffing Calculator'!C:C,"")</f>
        <v/>
      </c>
      <c r="H1606" s="932" t="str">
        <f t="array" ref="H1606">if(F1606&lt;&gt;"", iferror(index('Internal Staffing Calculator'!B$8:B23500,match(F1606,'Internal Staffing Calculator'!E$8:E23500,0)), "Not In Budget"),"")</f>
        <v/>
      </c>
      <c r="I1606" s="184"/>
      <c r="J1606" s="184"/>
      <c r="K1606" s="184"/>
      <c r="L1606" s="183"/>
    </row>
    <row r="1607">
      <c r="A1607" s="454"/>
      <c r="B1607" s="927"/>
      <c r="C1607" s="580"/>
      <c r="D1607" s="939"/>
      <c r="E1607" s="940"/>
      <c r="F1607" s="941"/>
      <c r="G1607" s="937" t="str">
        <f t="array" ref="G1607">xlookup(F1607,'Internal Staffing Calculator'!E:E,'Internal Staffing Calculator'!C:C,"")</f>
        <v/>
      </c>
      <c r="H1607" s="932" t="str">
        <f t="array" ref="H1607">if(F1607&lt;&gt;"", iferror(index('Internal Staffing Calculator'!B$8:B23500,match(F1607,'Internal Staffing Calculator'!E$8:E23500,0)), "Not In Budget"),"")</f>
        <v/>
      </c>
      <c r="I1607" s="184"/>
      <c r="J1607" s="184"/>
      <c r="K1607" s="184"/>
      <c r="L1607" s="183"/>
    </row>
    <row r="1608">
      <c r="A1608" s="454"/>
      <c r="B1608" s="927"/>
      <c r="C1608" s="580"/>
      <c r="D1608" s="939"/>
      <c r="E1608" s="940"/>
      <c r="F1608" s="941"/>
      <c r="G1608" s="937" t="str">
        <f t="array" ref="G1608">xlookup(F1608,'Internal Staffing Calculator'!E:E,'Internal Staffing Calculator'!C:C,"")</f>
        <v/>
      </c>
      <c r="H1608" s="932" t="str">
        <f t="array" ref="H1608">if(F1608&lt;&gt;"", iferror(index('Internal Staffing Calculator'!B$8:B23500,match(F1608,'Internal Staffing Calculator'!E$8:E23500,0)), "Not In Budget"),"")</f>
        <v/>
      </c>
      <c r="I1608" s="184"/>
      <c r="J1608" s="184"/>
      <c r="K1608" s="184"/>
      <c r="L1608" s="183"/>
    </row>
    <row r="1609">
      <c r="A1609" s="454"/>
      <c r="B1609" s="927"/>
      <c r="C1609" s="580"/>
      <c r="D1609" s="939"/>
      <c r="E1609" s="940"/>
      <c r="F1609" s="941"/>
      <c r="G1609" s="937" t="str">
        <f t="array" ref="G1609">xlookup(F1609,'Internal Staffing Calculator'!E:E,'Internal Staffing Calculator'!C:C,"")</f>
        <v/>
      </c>
      <c r="H1609" s="932" t="str">
        <f t="array" ref="H1609">if(F1609&lt;&gt;"", iferror(index('Internal Staffing Calculator'!B$8:B23500,match(F1609,'Internal Staffing Calculator'!E$8:E23500,0)), "Not In Budget"),"")</f>
        <v/>
      </c>
      <c r="I1609" s="184"/>
      <c r="J1609" s="184"/>
      <c r="K1609" s="184"/>
      <c r="L1609" s="183"/>
    </row>
    <row r="1610">
      <c r="A1610" s="454"/>
      <c r="B1610" s="927"/>
      <c r="C1610" s="580"/>
      <c r="D1610" s="939"/>
      <c r="E1610" s="940"/>
      <c r="F1610" s="941"/>
      <c r="G1610" s="937" t="str">
        <f t="array" ref="G1610">xlookup(F1610,'Internal Staffing Calculator'!E:E,'Internal Staffing Calculator'!C:C,"")</f>
        <v/>
      </c>
      <c r="H1610" s="932" t="str">
        <f t="array" ref="H1610">if(F1610&lt;&gt;"", iferror(index('Internal Staffing Calculator'!B$8:B23500,match(F1610,'Internal Staffing Calculator'!E$8:E23500,0)), "Not In Budget"),"")</f>
        <v/>
      </c>
      <c r="I1610" s="184"/>
      <c r="J1610" s="184"/>
      <c r="K1610" s="184"/>
      <c r="L1610" s="183"/>
    </row>
    <row r="1611">
      <c r="A1611" s="454"/>
      <c r="B1611" s="927"/>
      <c r="C1611" s="580"/>
      <c r="D1611" s="939"/>
      <c r="E1611" s="940"/>
      <c r="F1611" s="941"/>
      <c r="G1611" s="937" t="str">
        <f t="array" ref="G1611">xlookup(F1611,'Internal Staffing Calculator'!E:E,'Internal Staffing Calculator'!C:C,"")</f>
        <v/>
      </c>
      <c r="H1611" s="932" t="str">
        <f t="array" ref="H1611">if(F1611&lt;&gt;"", iferror(index('Internal Staffing Calculator'!B$8:B23500,match(F1611,'Internal Staffing Calculator'!E$8:E23500,0)), "Not In Budget"),"")</f>
        <v/>
      </c>
      <c r="I1611" s="184"/>
      <c r="J1611" s="184"/>
      <c r="K1611" s="184"/>
      <c r="L1611" s="183"/>
    </row>
    <row r="1612">
      <c r="A1612" s="454"/>
      <c r="B1612" s="927"/>
      <c r="C1612" s="580"/>
      <c r="D1612" s="939"/>
      <c r="E1612" s="940"/>
      <c r="F1612" s="941"/>
      <c r="G1612" s="937" t="str">
        <f t="array" ref="G1612">xlookup(F1612,'Internal Staffing Calculator'!E:E,'Internal Staffing Calculator'!C:C,"")</f>
        <v/>
      </c>
      <c r="H1612" s="932" t="str">
        <f t="array" ref="H1612">if(F1612&lt;&gt;"", iferror(index('Internal Staffing Calculator'!B$8:B23500,match(F1612,'Internal Staffing Calculator'!E$8:E23500,0)), "Not In Budget"),"")</f>
        <v/>
      </c>
      <c r="I1612" s="184"/>
      <c r="J1612" s="184"/>
      <c r="K1612" s="184"/>
      <c r="L1612" s="183"/>
    </row>
    <row r="1613">
      <c r="A1613" s="454"/>
      <c r="B1613" s="927"/>
      <c r="C1613" s="580"/>
      <c r="D1613" s="939"/>
      <c r="E1613" s="940"/>
      <c r="F1613" s="941"/>
      <c r="G1613" s="937" t="str">
        <f t="array" ref="G1613">xlookup(F1613,'Internal Staffing Calculator'!E:E,'Internal Staffing Calculator'!C:C,"")</f>
        <v/>
      </c>
      <c r="H1613" s="932" t="str">
        <f t="array" ref="H1613">if(F1613&lt;&gt;"", iferror(index('Internal Staffing Calculator'!B$8:B23500,match(F1613,'Internal Staffing Calculator'!E$8:E23500,0)), "Not In Budget"),"")</f>
        <v/>
      </c>
      <c r="I1613" s="184"/>
      <c r="J1613" s="184"/>
      <c r="K1613" s="184"/>
      <c r="L1613" s="183"/>
    </row>
    <row r="1614">
      <c r="A1614" s="454"/>
      <c r="B1614" s="927"/>
      <c r="C1614" s="580"/>
      <c r="D1614" s="939"/>
      <c r="E1614" s="940"/>
      <c r="F1614" s="941"/>
      <c r="G1614" s="937" t="str">
        <f t="array" ref="G1614">xlookup(F1614,'Internal Staffing Calculator'!E:E,'Internal Staffing Calculator'!C:C,"")</f>
        <v/>
      </c>
      <c r="H1614" s="932" t="str">
        <f t="array" ref="H1614">if(F1614&lt;&gt;"", iferror(index('Internal Staffing Calculator'!B$8:B23500,match(F1614,'Internal Staffing Calculator'!E$8:E23500,0)), "Not In Budget"),"")</f>
        <v/>
      </c>
      <c r="I1614" s="184"/>
      <c r="J1614" s="184"/>
      <c r="K1614" s="184"/>
      <c r="L1614" s="183"/>
    </row>
    <row r="1615">
      <c r="A1615" s="454"/>
      <c r="B1615" s="927"/>
      <c r="C1615" s="580"/>
      <c r="D1615" s="939"/>
      <c r="E1615" s="940"/>
      <c r="F1615" s="941"/>
      <c r="G1615" s="937" t="str">
        <f t="array" ref="G1615">xlookup(F1615,'Internal Staffing Calculator'!E:E,'Internal Staffing Calculator'!C:C,"")</f>
        <v/>
      </c>
      <c r="H1615" s="932" t="str">
        <f t="array" ref="H1615">if(F1615&lt;&gt;"", iferror(index('Internal Staffing Calculator'!B$8:B23500,match(F1615,'Internal Staffing Calculator'!E$8:E23500,0)), "Not In Budget"),"")</f>
        <v/>
      </c>
      <c r="I1615" s="184"/>
      <c r="J1615" s="184"/>
      <c r="K1615" s="184"/>
      <c r="L1615" s="183"/>
    </row>
    <row r="1616">
      <c r="A1616" s="454"/>
      <c r="B1616" s="927"/>
      <c r="C1616" s="580"/>
      <c r="D1616" s="939"/>
      <c r="E1616" s="940"/>
      <c r="F1616" s="941"/>
      <c r="G1616" s="937" t="str">
        <f t="array" ref="G1616">xlookup(F1616,'Internal Staffing Calculator'!E:E,'Internal Staffing Calculator'!C:C,"")</f>
        <v/>
      </c>
      <c r="H1616" s="932" t="str">
        <f t="array" ref="H1616">if(F1616&lt;&gt;"", iferror(index('Internal Staffing Calculator'!B$8:B23500,match(F1616,'Internal Staffing Calculator'!E$8:E23500,0)), "Not In Budget"),"")</f>
        <v/>
      </c>
      <c r="I1616" s="184"/>
      <c r="J1616" s="184"/>
      <c r="K1616" s="184"/>
      <c r="L1616" s="183"/>
    </row>
    <row r="1617">
      <c r="A1617" s="454"/>
      <c r="B1617" s="927"/>
      <c r="C1617" s="580"/>
      <c r="D1617" s="939"/>
      <c r="E1617" s="940"/>
      <c r="F1617" s="941"/>
      <c r="G1617" s="937" t="str">
        <f t="array" ref="G1617">xlookup(F1617,'Internal Staffing Calculator'!E:E,'Internal Staffing Calculator'!C:C,"")</f>
        <v/>
      </c>
      <c r="H1617" s="932" t="str">
        <f t="array" ref="H1617">if(F1617&lt;&gt;"", iferror(index('Internal Staffing Calculator'!B$8:B23500,match(F1617,'Internal Staffing Calculator'!E$8:E23500,0)), "Not In Budget"),"")</f>
        <v/>
      </c>
      <c r="I1617" s="184"/>
      <c r="J1617" s="184"/>
      <c r="K1617" s="184"/>
      <c r="L1617" s="183"/>
    </row>
    <row r="1618">
      <c r="A1618" s="454"/>
      <c r="B1618" s="927"/>
      <c r="C1618" s="580"/>
      <c r="D1618" s="939"/>
      <c r="E1618" s="940"/>
      <c r="F1618" s="941"/>
      <c r="G1618" s="937" t="str">
        <f t="array" ref="G1618">xlookup(F1618,'Internal Staffing Calculator'!E:E,'Internal Staffing Calculator'!C:C,"")</f>
        <v/>
      </c>
      <c r="H1618" s="932" t="str">
        <f t="array" ref="H1618">if(F1618&lt;&gt;"", iferror(index('Internal Staffing Calculator'!B$8:B23500,match(F1618,'Internal Staffing Calculator'!E$8:E23500,0)), "Not In Budget"),"")</f>
        <v/>
      </c>
      <c r="I1618" s="184"/>
      <c r="J1618" s="184"/>
      <c r="K1618" s="184"/>
      <c r="L1618" s="183"/>
    </row>
    <row r="1619">
      <c r="A1619" s="454"/>
      <c r="B1619" s="927"/>
      <c r="C1619" s="580"/>
      <c r="D1619" s="939"/>
      <c r="E1619" s="940"/>
      <c r="F1619" s="941"/>
      <c r="G1619" s="937" t="str">
        <f t="array" ref="G1619">xlookup(F1619,'Internal Staffing Calculator'!E:E,'Internal Staffing Calculator'!C:C,"")</f>
        <v/>
      </c>
      <c r="H1619" s="932" t="str">
        <f t="array" ref="H1619">if(F1619&lt;&gt;"", iferror(index('Internal Staffing Calculator'!B$8:B23500,match(F1619,'Internal Staffing Calculator'!E$8:E23500,0)), "Not In Budget"),"")</f>
        <v/>
      </c>
      <c r="I1619" s="184"/>
      <c r="J1619" s="184"/>
      <c r="K1619" s="184"/>
      <c r="L1619" s="183"/>
    </row>
    <row r="1620">
      <c r="A1620" s="454"/>
      <c r="B1620" s="927"/>
      <c r="C1620" s="580"/>
      <c r="D1620" s="939"/>
      <c r="E1620" s="940"/>
      <c r="F1620" s="941"/>
      <c r="G1620" s="937" t="str">
        <f t="array" ref="G1620">xlookup(F1620,'Internal Staffing Calculator'!E:E,'Internal Staffing Calculator'!C:C,"")</f>
        <v/>
      </c>
      <c r="H1620" s="932" t="str">
        <f t="array" ref="H1620">if(F1620&lt;&gt;"", iferror(index('Internal Staffing Calculator'!B$8:B23500,match(F1620,'Internal Staffing Calculator'!E$8:E23500,0)), "Not In Budget"),"")</f>
        <v/>
      </c>
      <c r="I1620" s="184"/>
      <c r="J1620" s="184"/>
      <c r="K1620" s="184"/>
      <c r="L1620" s="183"/>
    </row>
    <row r="1621">
      <c r="A1621" s="454"/>
      <c r="B1621" s="927"/>
      <c r="C1621" s="580"/>
      <c r="D1621" s="939"/>
      <c r="E1621" s="940"/>
      <c r="F1621" s="941"/>
      <c r="G1621" s="937" t="str">
        <f t="array" ref="G1621">xlookup(F1621,'Internal Staffing Calculator'!E:E,'Internal Staffing Calculator'!C:C,"")</f>
        <v/>
      </c>
      <c r="H1621" s="932" t="str">
        <f t="array" ref="H1621">if(F1621&lt;&gt;"", iferror(index('Internal Staffing Calculator'!B$8:B23500,match(F1621,'Internal Staffing Calculator'!E$8:E23500,0)), "Not In Budget"),"")</f>
        <v/>
      </c>
      <c r="I1621" s="184"/>
      <c r="J1621" s="184"/>
      <c r="K1621" s="184"/>
      <c r="L1621" s="183"/>
    </row>
    <row r="1622">
      <c r="A1622" s="454"/>
      <c r="B1622" s="927"/>
      <c r="C1622" s="580"/>
      <c r="D1622" s="939"/>
      <c r="E1622" s="940"/>
      <c r="F1622" s="941"/>
      <c r="G1622" s="937" t="str">
        <f t="array" ref="G1622">xlookup(F1622,'Internal Staffing Calculator'!E:E,'Internal Staffing Calculator'!C:C,"")</f>
        <v/>
      </c>
      <c r="H1622" s="932" t="str">
        <f t="array" ref="H1622">if(F1622&lt;&gt;"", iferror(index('Internal Staffing Calculator'!B$8:B23500,match(F1622,'Internal Staffing Calculator'!E$8:E23500,0)), "Not In Budget"),"")</f>
        <v/>
      </c>
      <c r="I1622" s="184"/>
      <c r="J1622" s="184"/>
      <c r="K1622" s="184"/>
      <c r="L1622" s="183"/>
    </row>
    <row r="1623">
      <c r="A1623" s="454"/>
      <c r="B1623" s="927"/>
      <c r="C1623" s="580"/>
      <c r="D1623" s="939"/>
      <c r="E1623" s="940"/>
      <c r="F1623" s="941"/>
      <c r="G1623" s="937" t="str">
        <f t="array" ref="G1623">xlookup(F1623,'Internal Staffing Calculator'!E:E,'Internal Staffing Calculator'!C:C,"")</f>
        <v/>
      </c>
      <c r="H1623" s="932" t="str">
        <f t="array" ref="H1623">if(F1623&lt;&gt;"", iferror(index('Internal Staffing Calculator'!B$8:B23500,match(F1623,'Internal Staffing Calculator'!E$8:E23500,0)), "Not In Budget"),"")</f>
        <v/>
      </c>
      <c r="I1623" s="184"/>
      <c r="J1623" s="184"/>
      <c r="K1623" s="184"/>
      <c r="L1623" s="183"/>
    </row>
    <row r="1624">
      <c r="A1624" s="454"/>
      <c r="B1624" s="927"/>
      <c r="C1624" s="580"/>
      <c r="D1624" s="939"/>
      <c r="E1624" s="940"/>
      <c r="F1624" s="941"/>
      <c r="G1624" s="937" t="str">
        <f t="array" ref="G1624">xlookup(F1624,'Internal Staffing Calculator'!E:E,'Internal Staffing Calculator'!C:C,"")</f>
        <v/>
      </c>
      <c r="H1624" s="932" t="str">
        <f t="array" ref="H1624">if(F1624&lt;&gt;"", iferror(index('Internal Staffing Calculator'!B$8:B23500,match(F1624,'Internal Staffing Calculator'!E$8:E23500,0)), "Not In Budget"),"")</f>
        <v/>
      </c>
      <c r="I1624" s="184"/>
      <c r="J1624" s="184"/>
      <c r="K1624" s="184"/>
      <c r="L1624" s="183"/>
    </row>
    <row r="1625">
      <c r="A1625" s="454"/>
      <c r="B1625" s="927"/>
      <c r="C1625" s="580"/>
      <c r="D1625" s="939"/>
      <c r="E1625" s="940"/>
      <c r="F1625" s="941"/>
      <c r="G1625" s="937" t="str">
        <f t="array" ref="G1625">xlookup(F1625,'Internal Staffing Calculator'!E:E,'Internal Staffing Calculator'!C:C,"")</f>
        <v/>
      </c>
      <c r="H1625" s="932" t="str">
        <f t="array" ref="H1625">if(F1625&lt;&gt;"", iferror(index('Internal Staffing Calculator'!B$8:B23500,match(F1625,'Internal Staffing Calculator'!E$8:E23500,0)), "Not In Budget"),"")</f>
        <v/>
      </c>
      <c r="I1625" s="184"/>
      <c r="J1625" s="184"/>
      <c r="K1625" s="184"/>
      <c r="L1625" s="183"/>
    </row>
    <row r="1626">
      <c r="A1626" s="454"/>
      <c r="B1626" s="927"/>
      <c r="C1626" s="580"/>
      <c r="D1626" s="939"/>
      <c r="E1626" s="940"/>
      <c r="F1626" s="941"/>
      <c r="G1626" s="937" t="str">
        <f t="array" ref="G1626">xlookup(F1626,'Internal Staffing Calculator'!E:E,'Internal Staffing Calculator'!C:C,"")</f>
        <v/>
      </c>
      <c r="H1626" s="932" t="str">
        <f t="array" ref="H1626">if(F1626&lt;&gt;"", iferror(index('Internal Staffing Calculator'!B$8:B23500,match(F1626,'Internal Staffing Calculator'!E$8:E23500,0)), "Not In Budget"),"")</f>
        <v/>
      </c>
      <c r="I1626" s="184"/>
      <c r="J1626" s="184"/>
      <c r="K1626" s="184"/>
      <c r="L1626" s="183"/>
    </row>
    <row r="1627">
      <c r="A1627" s="454"/>
      <c r="B1627" s="927"/>
      <c r="C1627" s="580"/>
      <c r="D1627" s="939"/>
      <c r="E1627" s="940"/>
      <c r="F1627" s="941"/>
      <c r="G1627" s="937" t="str">
        <f t="array" ref="G1627">xlookup(F1627,'Internal Staffing Calculator'!E:E,'Internal Staffing Calculator'!C:C,"")</f>
        <v/>
      </c>
      <c r="H1627" s="932" t="str">
        <f t="array" ref="H1627">if(F1627&lt;&gt;"", iferror(index('Internal Staffing Calculator'!B$8:B23500,match(F1627,'Internal Staffing Calculator'!E$8:E23500,0)), "Not In Budget"),"")</f>
        <v/>
      </c>
      <c r="I1627" s="184"/>
      <c r="J1627" s="184"/>
      <c r="K1627" s="184"/>
      <c r="L1627" s="183"/>
    </row>
    <row r="1628">
      <c r="A1628" s="454"/>
      <c r="B1628" s="927"/>
      <c r="C1628" s="580"/>
      <c r="D1628" s="939"/>
      <c r="E1628" s="940"/>
      <c r="F1628" s="941"/>
      <c r="G1628" s="937" t="str">
        <f t="array" ref="G1628">xlookup(F1628,'Internal Staffing Calculator'!E:E,'Internal Staffing Calculator'!C:C,"")</f>
        <v/>
      </c>
      <c r="H1628" s="932" t="str">
        <f t="array" ref="H1628">if(F1628&lt;&gt;"", iferror(index('Internal Staffing Calculator'!B$8:B23500,match(F1628,'Internal Staffing Calculator'!E$8:E23500,0)), "Not In Budget"),"")</f>
        <v/>
      </c>
      <c r="I1628" s="184"/>
      <c r="J1628" s="184"/>
      <c r="K1628" s="184"/>
      <c r="L1628" s="183"/>
    </row>
    <row r="1629">
      <c r="A1629" s="454"/>
      <c r="B1629" s="927"/>
      <c r="C1629" s="580"/>
      <c r="D1629" s="939"/>
      <c r="E1629" s="940"/>
      <c r="F1629" s="941"/>
      <c r="G1629" s="937" t="str">
        <f t="array" ref="G1629">xlookup(F1629,'Internal Staffing Calculator'!E:E,'Internal Staffing Calculator'!C:C,"")</f>
        <v/>
      </c>
      <c r="H1629" s="932" t="str">
        <f t="array" ref="H1629">if(F1629&lt;&gt;"", iferror(index('Internal Staffing Calculator'!B$8:B23500,match(F1629,'Internal Staffing Calculator'!E$8:E23500,0)), "Not In Budget"),"")</f>
        <v/>
      </c>
      <c r="I1629" s="184"/>
      <c r="J1629" s="184"/>
      <c r="K1629" s="184"/>
      <c r="L1629" s="183"/>
    </row>
    <row r="1630">
      <c r="A1630" s="454"/>
      <c r="B1630" s="927"/>
      <c r="C1630" s="580"/>
      <c r="D1630" s="939"/>
      <c r="E1630" s="940"/>
      <c r="F1630" s="941"/>
      <c r="G1630" s="937" t="str">
        <f t="array" ref="G1630">xlookup(F1630,'Internal Staffing Calculator'!E:E,'Internal Staffing Calculator'!C:C,"")</f>
        <v/>
      </c>
      <c r="H1630" s="932" t="str">
        <f t="array" ref="H1630">if(F1630&lt;&gt;"", iferror(index('Internal Staffing Calculator'!B$8:B23500,match(F1630,'Internal Staffing Calculator'!E$8:E23500,0)), "Not In Budget"),"")</f>
        <v/>
      </c>
      <c r="I1630" s="184"/>
      <c r="J1630" s="184"/>
      <c r="K1630" s="184"/>
      <c r="L1630" s="183"/>
    </row>
    <row r="1631">
      <c r="A1631" s="454"/>
      <c r="B1631" s="927"/>
      <c r="C1631" s="580"/>
      <c r="D1631" s="939"/>
      <c r="E1631" s="940"/>
      <c r="F1631" s="941"/>
      <c r="G1631" s="937" t="str">
        <f t="array" ref="G1631">xlookup(F1631,'Internal Staffing Calculator'!E:E,'Internal Staffing Calculator'!C:C,"")</f>
        <v/>
      </c>
      <c r="H1631" s="932" t="str">
        <f t="array" ref="H1631">if(F1631&lt;&gt;"", iferror(index('Internal Staffing Calculator'!B$8:B23500,match(F1631,'Internal Staffing Calculator'!E$8:E23500,0)), "Not In Budget"),"")</f>
        <v/>
      </c>
      <c r="I1631" s="184"/>
      <c r="J1631" s="184"/>
      <c r="K1631" s="184"/>
      <c r="L1631" s="183"/>
    </row>
    <row r="1632">
      <c r="A1632" s="454"/>
      <c r="B1632" s="927"/>
      <c r="C1632" s="580"/>
      <c r="D1632" s="939"/>
      <c r="E1632" s="940"/>
      <c r="F1632" s="941"/>
      <c r="G1632" s="937" t="str">
        <f t="array" ref="G1632">xlookup(F1632,'Internal Staffing Calculator'!E:E,'Internal Staffing Calculator'!C:C,"")</f>
        <v/>
      </c>
      <c r="H1632" s="932" t="str">
        <f t="array" ref="H1632">if(F1632&lt;&gt;"", iferror(index('Internal Staffing Calculator'!B$8:B23500,match(F1632,'Internal Staffing Calculator'!E$8:E23500,0)), "Not In Budget"),"")</f>
        <v/>
      </c>
      <c r="I1632" s="184"/>
      <c r="J1632" s="184"/>
      <c r="K1632" s="184"/>
      <c r="L1632" s="183"/>
    </row>
    <row r="1633">
      <c r="A1633" s="454"/>
      <c r="B1633" s="927"/>
      <c r="C1633" s="580"/>
      <c r="D1633" s="939"/>
      <c r="E1633" s="940"/>
      <c r="F1633" s="941"/>
      <c r="G1633" s="937" t="str">
        <f t="array" ref="G1633">xlookup(F1633,'Internal Staffing Calculator'!E:E,'Internal Staffing Calculator'!C:C,"")</f>
        <v/>
      </c>
      <c r="H1633" s="932" t="str">
        <f t="array" ref="H1633">if(F1633&lt;&gt;"", iferror(index('Internal Staffing Calculator'!B$8:B23500,match(F1633,'Internal Staffing Calculator'!E$8:E23500,0)), "Not In Budget"),"")</f>
        <v/>
      </c>
      <c r="I1633" s="184"/>
      <c r="J1633" s="184"/>
      <c r="K1633" s="184"/>
      <c r="L1633" s="183"/>
    </row>
    <row r="1634">
      <c r="A1634" s="454"/>
      <c r="B1634" s="927"/>
      <c r="C1634" s="580"/>
      <c r="D1634" s="939"/>
      <c r="E1634" s="940"/>
      <c r="F1634" s="941"/>
      <c r="G1634" s="937" t="str">
        <f t="array" ref="G1634">xlookup(F1634,'Internal Staffing Calculator'!E:E,'Internal Staffing Calculator'!C:C,"")</f>
        <v/>
      </c>
      <c r="H1634" s="932" t="str">
        <f t="array" ref="H1634">if(F1634&lt;&gt;"", iferror(index('Internal Staffing Calculator'!B$8:B23500,match(F1634,'Internal Staffing Calculator'!E$8:E23500,0)), "Not In Budget"),"")</f>
        <v/>
      </c>
      <c r="I1634" s="184"/>
      <c r="J1634" s="184"/>
      <c r="K1634" s="184"/>
      <c r="L1634" s="183"/>
    </row>
    <row r="1635">
      <c r="A1635" s="454"/>
      <c r="B1635" s="927"/>
      <c r="C1635" s="580"/>
      <c r="D1635" s="939"/>
      <c r="E1635" s="940"/>
      <c r="F1635" s="941"/>
      <c r="G1635" s="937" t="str">
        <f t="array" ref="G1635">xlookup(F1635,'Internal Staffing Calculator'!E:E,'Internal Staffing Calculator'!C:C,"")</f>
        <v/>
      </c>
      <c r="H1635" s="932" t="str">
        <f t="array" ref="H1635">if(F1635&lt;&gt;"", iferror(index('Internal Staffing Calculator'!B$8:B23500,match(F1635,'Internal Staffing Calculator'!E$8:E23500,0)), "Not In Budget"),"")</f>
        <v/>
      </c>
      <c r="I1635" s="184"/>
      <c r="J1635" s="184"/>
      <c r="K1635" s="184"/>
      <c r="L1635" s="183"/>
    </row>
    <row r="1636">
      <c r="A1636" s="454"/>
      <c r="B1636" s="927"/>
      <c r="C1636" s="580"/>
      <c r="D1636" s="939"/>
      <c r="E1636" s="940"/>
      <c r="F1636" s="941"/>
      <c r="G1636" s="937" t="str">
        <f t="array" ref="G1636">xlookup(F1636,'Internal Staffing Calculator'!E:E,'Internal Staffing Calculator'!C:C,"")</f>
        <v/>
      </c>
      <c r="H1636" s="932" t="str">
        <f t="array" ref="H1636">if(F1636&lt;&gt;"", iferror(index('Internal Staffing Calculator'!B$8:B23500,match(F1636,'Internal Staffing Calculator'!E$8:E23500,0)), "Not In Budget"),"")</f>
        <v/>
      </c>
      <c r="I1636" s="184"/>
      <c r="J1636" s="184"/>
      <c r="K1636" s="184"/>
      <c r="L1636" s="183"/>
    </row>
    <row r="1637">
      <c r="A1637" s="454"/>
      <c r="B1637" s="927"/>
      <c r="C1637" s="580"/>
      <c r="D1637" s="939"/>
      <c r="E1637" s="940"/>
      <c r="F1637" s="941"/>
      <c r="G1637" s="937" t="str">
        <f t="array" ref="G1637">xlookup(F1637,'Internal Staffing Calculator'!E:E,'Internal Staffing Calculator'!C:C,"")</f>
        <v/>
      </c>
      <c r="H1637" s="932" t="str">
        <f t="array" ref="H1637">if(F1637&lt;&gt;"", iferror(index('Internal Staffing Calculator'!B$8:B23500,match(F1637,'Internal Staffing Calculator'!E$8:E23500,0)), "Not In Budget"),"")</f>
        <v/>
      </c>
      <c r="I1637" s="184"/>
      <c r="J1637" s="184"/>
      <c r="K1637" s="184"/>
      <c r="L1637" s="183"/>
    </row>
    <row r="1638">
      <c r="A1638" s="454"/>
      <c r="B1638" s="927"/>
      <c r="C1638" s="580"/>
      <c r="D1638" s="939"/>
      <c r="E1638" s="940"/>
      <c r="F1638" s="941"/>
      <c r="G1638" s="937" t="str">
        <f t="array" ref="G1638">xlookup(F1638,'Internal Staffing Calculator'!E:E,'Internal Staffing Calculator'!C:C,"")</f>
        <v/>
      </c>
      <c r="H1638" s="932" t="str">
        <f t="array" ref="H1638">if(F1638&lt;&gt;"", iferror(index('Internal Staffing Calculator'!B$8:B23500,match(F1638,'Internal Staffing Calculator'!E$8:E23500,0)), "Not In Budget"),"")</f>
        <v/>
      </c>
      <c r="I1638" s="184"/>
      <c r="J1638" s="184"/>
      <c r="K1638" s="184"/>
      <c r="L1638" s="183"/>
    </row>
    <row r="1639">
      <c r="A1639" s="454"/>
      <c r="B1639" s="927"/>
      <c r="C1639" s="580"/>
      <c r="D1639" s="939"/>
      <c r="E1639" s="940"/>
      <c r="F1639" s="941"/>
      <c r="G1639" s="937" t="str">
        <f t="array" ref="G1639">xlookup(F1639,'Internal Staffing Calculator'!E:E,'Internal Staffing Calculator'!C:C,"")</f>
        <v/>
      </c>
      <c r="H1639" s="932" t="str">
        <f t="array" ref="H1639">if(F1639&lt;&gt;"", iferror(index('Internal Staffing Calculator'!B$8:B23500,match(F1639,'Internal Staffing Calculator'!E$8:E23500,0)), "Not In Budget"),"")</f>
        <v/>
      </c>
      <c r="I1639" s="184"/>
      <c r="J1639" s="184"/>
      <c r="K1639" s="184"/>
      <c r="L1639" s="183"/>
    </row>
    <row r="1640">
      <c r="A1640" s="454"/>
      <c r="B1640" s="927"/>
      <c r="C1640" s="580"/>
      <c r="D1640" s="939"/>
      <c r="E1640" s="940"/>
      <c r="F1640" s="941"/>
      <c r="G1640" s="937" t="str">
        <f t="array" ref="G1640">xlookup(F1640,'Internal Staffing Calculator'!E:E,'Internal Staffing Calculator'!C:C,"")</f>
        <v/>
      </c>
      <c r="H1640" s="932" t="str">
        <f t="array" ref="H1640">if(F1640&lt;&gt;"", iferror(index('Internal Staffing Calculator'!B$8:B23500,match(F1640,'Internal Staffing Calculator'!E$8:E23500,0)), "Not In Budget"),"")</f>
        <v/>
      </c>
      <c r="I1640" s="184"/>
      <c r="J1640" s="184"/>
      <c r="K1640" s="184"/>
      <c r="L1640" s="183"/>
    </row>
    <row r="1641">
      <c r="A1641" s="454"/>
      <c r="B1641" s="927"/>
      <c r="C1641" s="580"/>
      <c r="D1641" s="939"/>
      <c r="E1641" s="940"/>
      <c r="F1641" s="941"/>
      <c r="G1641" s="937" t="str">
        <f t="array" ref="G1641">xlookup(F1641,'Internal Staffing Calculator'!E:E,'Internal Staffing Calculator'!C:C,"")</f>
        <v/>
      </c>
      <c r="H1641" s="932" t="str">
        <f t="array" ref="H1641">if(F1641&lt;&gt;"", iferror(index('Internal Staffing Calculator'!B$8:B23500,match(F1641,'Internal Staffing Calculator'!E$8:E23500,0)), "Not In Budget"),"")</f>
        <v/>
      </c>
      <c r="I1641" s="184"/>
      <c r="J1641" s="184"/>
      <c r="K1641" s="184"/>
      <c r="L1641" s="183"/>
    </row>
    <row r="1642">
      <c r="A1642" s="454"/>
      <c r="B1642" s="927"/>
      <c r="C1642" s="580"/>
      <c r="D1642" s="939"/>
      <c r="E1642" s="940"/>
      <c r="F1642" s="941"/>
      <c r="G1642" s="937" t="str">
        <f t="array" ref="G1642">xlookup(F1642,'Internal Staffing Calculator'!E:E,'Internal Staffing Calculator'!C:C,"")</f>
        <v/>
      </c>
      <c r="H1642" s="932" t="str">
        <f t="array" ref="H1642">if(F1642&lt;&gt;"", iferror(index('Internal Staffing Calculator'!B$8:B23500,match(F1642,'Internal Staffing Calculator'!E$8:E23500,0)), "Not In Budget"),"")</f>
        <v/>
      </c>
      <c r="I1642" s="184"/>
      <c r="J1642" s="184"/>
      <c r="K1642" s="184"/>
      <c r="L1642" s="183"/>
    </row>
    <row r="1643">
      <c r="A1643" s="454"/>
      <c r="B1643" s="927"/>
      <c r="C1643" s="580"/>
      <c r="D1643" s="939"/>
      <c r="E1643" s="940"/>
      <c r="F1643" s="941"/>
      <c r="G1643" s="937" t="str">
        <f t="array" ref="G1643">xlookup(F1643,'Internal Staffing Calculator'!E:E,'Internal Staffing Calculator'!C:C,"")</f>
        <v/>
      </c>
      <c r="H1643" s="932" t="str">
        <f t="array" ref="H1643">if(F1643&lt;&gt;"", iferror(index('Internal Staffing Calculator'!B$8:B23500,match(F1643,'Internal Staffing Calculator'!E$8:E23500,0)), "Not In Budget"),"")</f>
        <v/>
      </c>
      <c r="I1643" s="184"/>
      <c r="J1643" s="184"/>
      <c r="K1643" s="184"/>
      <c r="L1643" s="183"/>
    </row>
    <row r="1644">
      <c r="A1644" s="454"/>
      <c r="B1644" s="927"/>
      <c r="C1644" s="580"/>
      <c r="D1644" s="939"/>
      <c r="E1644" s="940"/>
      <c r="F1644" s="941"/>
      <c r="G1644" s="937" t="str">
        <f t="array" ref="G1644">xlookup(F1644,'Internal Staffing Calculator'!E:E,'Internal Staffing Calculator'!C:C,"")</f>
        <v/>
      </c>
      <c r="H1644" s="932" t="str">
        <f t="array" ref="H1644">if(F1644&lt;&gt;"", iferror(index('Internal Staffing Calculator'!B$8:B23500,match(F1644,'Internal Staffing Calculator'!E$8:E23500,0)), "Not In Budget"),"")</f>
        <v/>
      </c>
      <c r="I1644" s="184"/>
      <c r="J1644" s="184"/>
      <c r="K1644" s="184"/>
      <c r="L1644" s="183"/>
    </row>
    <row r="1645">
      <c r="A1645" s="454"/>
      <c r="B1645" s="927"/>
      <c r="C1645" s="580"/>
      <c r="D1645" s="939"/>
      <c r="E1645" s="940"/>
      <c r="F1645" s="941"/>
      <c r="G1645" s="937" t="str">
        <f t="array" ref="G1645">xlookup(F1645,'Internal Staffing Calculator'!E:E,'Internal Staffing Calculator'!C:C,"")</f>
        <v/>
      </c>
      <c r="H1645" s="932" t="str">
        <f t="array" ref="H1645">if(F1645&lt;&gt;"", iferror(index('Internal Staffing Calculator'!B$8:B23500,match(F1645,'Internal Staffing Calculator'!E$8:E23500,0)), "Not In Budget"),"")</f>
        <v/>
      </c>
      <c r="I1645" s="184"/>
      <c r="J1645" s="184"/>
      <c r="K1645" s="184"/>
      <c r="L1645" s="183"/>
    </row>
    <row r="1646">
      <c r="A1646" s="454"/>
      <c r="B1646" s="927"/>
      <c r="C1646" s="580"/>
      <c r="D1646" s="939"/>
      <c r="E1646" s="940"/>
      <c r="F1646" s="941"/>
      <c r="G1646" s="937" t="str">
        <f t="array" ref="G1646">xlookup(F1646,'Internal Staffing Calculator'!E:E,'Internal Staffing Calculator'!C:C,"")</f>
        <v/>
      </c>
      <c r="H1646" s="932" t="str">
        <f t="array" ref="H1646">if(F1646&lt;&gt;"", iferror(index('Internal Staffing Calculator'!B$8:B23500,match(F1646,'Internal Staffing Calculator'!E$8:E23500,0)), "Not In Budget"),"")</f>
        <v/>
      </c>
      <c r="I1646" s="184"/>
      <c r="J1646" s="184"/>
      <c r="K1646" s="184"/>
      <c r="L1646" s="183"/>
    </row>
    <row r="1647">
      <c r="A1647" s="454"/>
      <c r="B1647" s="927"/>
      <c r="C1647" s="580"/>
      <c r="D1647" s="939"/>
      <c r="E1647" s="940"/>
      <c r="F1647" s="941"/>
      <c r="G1647" s="937" t="str">
        <f t="array" ref="G1647">xlookup(F1647,'Internal Staffing Calculator'!E:E,'Internal Staffing Calculator'!C:C,"")</f>
        <v/>
      </c>
      <c r="H1647" s="932" t="str">
        <f t="array" ref="H1647">if(F1647&lt;&gt;"", iferror(index('Internal Staffing Calculator'!B$8:B23500,match(F1647,'Internal Staffing Calculator'!E$8:E23500,0)), "Not In Budget"),"")</f>
        <v/>
      </c>
      <c r="I1647" s="184"/>
      <c r="J1647" s="184"/>
      <c r="K1647" s="184"/>
      <c r="L1647" s="183"/>
    </row>
    <row r="1648">
      <c r="A1648" s="454"/>
      <c r="B1648" s="927"/>
      <c r="C1648" s="580"/>
      <c r="D1648" s="939"/>
      <c r="E1648" s="940"/>
      <c r="F1648" s="941"/>
      <c r="G1648" s="937" t="str">
        <f t="array" ref="G1648">xlookup(F1648,'Internal Staffing Calculator'!E:E,'Internal Staffing Calculator'!C:C,"")</f>
        <v/>
      </c>
      <c r="H1648" s="932" t="str">
        <f t="array" ref="H1648">if(F1648&lt;&gt;"", iferror(index('Internal Staffing Calculator'!B$8:B23500,match(F1648,'Internal Staffing Calculator'!E$8:E23500,0)), "Not In Budget"),"")</f>
        <v/>
      </c>
      <c r="I1648" s="184"/>
      <c r="J1648" s="184"/>
      <c r="K1648" s="184"/>
      <c r="L1648" s="183"/>
    </row>
    <row r="1649">
      <c r="A1649" s="454"/>
      <c r="B1649" s="927"/>
      <c r="C1649" s="580"/>
      <c r="D1649" s="939"/>
      <c r="E1649" s="940"/>
      <c r="F1649" s="941"/>
      <c r="G1649" s="937" t="str">
        <f t="array" ref="G1649">xlookup(F1649,'Internal Staffing Calculator'!E:E,'Internal Staffing Calculator'!C:C,"")</f>
        <v/>
      </c>
      <c r="H1649" s="932" t="str">
        <f t="array" ref="H1649">if(F1649&lt;&gt;"", iferror(index('Internal Staffing Calculator'!B$8:B23500,match(F1649,'Internal Staffing Calculator'!E$8:E23500,0)), "Not In Budget"),"")</f>
        <v/>
      </c>
      <c r="I1649" s="184"/>
      <c r="J1649" s="184"/>
      <c r="K1649" s="184"/>
      <c r="L1649" s="183"/>
    </row>
    <row r="1650">
      <c r="A1650" s="454"/>
      <c r="B1650" s="927"/>
      <c r="C1650" s="580"/>
      <c r="D1650" s="939"/>
      <c r="E1650" s="940"/>
      <c r="F1650" s="941"/>
      <c r="G1650" s="937" t="str">
        <f t="array" ref="G1650">xlookup(F1650,'Internal Staffing Calculator'!E:E,'Internal Staffing Calculator'!C:C,"")</f>
        <v/>
      </c>
      <c r="H1650" s="932" t="str">
        <f t="array" ref="H1650">if(F1650&lt;&gt;"", iferror(index('Internal Staffing Calculator'!B$8:B23500,match(F1650,'Internal Staffing Calculator'!E$8:E23500,0)), "Not In Budget"),"")</f>
        <v/>
      </c>
      <c r="I1650" s="184"/>
      <c r="J1650" s="184"/>
      <c r="K1650" s="184"/>
      <c r="L1650" s="183"/>
    </row>
    <row r="1651">
      <c r="A1651" s="454"/>
      <c r="B1651" s="927"/>
      <c r="C1651" s="580"/>
      <c r="D1651" s="939"/>
      <c r="E1651" s="940"/>
      <c r="F1651" s="941"/>
      <c r="G1651" s="937" t="str">
        <f t="array" ref="G1651">xlookup(F1651,'Internal Staffing Calculator'!E:E,'Internal Staffing Calculator'!C:C,"")</f>
        <v/>
      </c>
      <c r="H1651" s="932" t="str">
        <f t="array" ref="H1651">if(F1651&lt;&gt;"", iferror(index('Internal Staffing Calculator'!B$8:B23500,match(F1651,'Internal Staffing Calculator'!E$8:E23500,0)), "Not In Budget"),"")</f>
        <v/>
      </c>
      <c r="I1651" s="184"/>
      <c r="J1651" s="184"/>
      <c r="K1651" s="184"/>
      <c r="L1651" s="183"/>
    </row>
    <row r="1652">
      <c r="A1652" s="454"/>
      <c r="B1652" s="927"/>
      <c r="C1652" s="580"/>
      <c r="D1652" s="939"/>
      <c r="E1652" s="940"/>
      <c r="F1652" s="941"/>
      <c r="G1652" s="937" t="str">
        <f t="array" ref="G1652">xlookup(F1652,'Internal Staffing Calculator'!E:E,'Internal Staffing Calculator'!C:C,"")</f>
        <v/>
      </c>
      <c r="H1652" s="932" t="str">
        <f t="array" ref="H1652">if(F1652&lt;&gt;"", iferror(index('Internal Staffing Calculator'!B$8:B23500,match(F1652,'Internal Staffing Calculator'!E$8:E23500,0)), "Not In Budget"),"")</f>
        <v/>
      </c>
      <c r="I1652" s="184"/>
      <c r="J1652" s="184"/>
      <c r="K1652" s="184"/>
      <c r="L1652" s="183"/>
    </row>
    <row r="1653">
      <c r="A1653" s="454"/>
      <c r="B1653" s="927"/>
      <c r="C1653" s="580"/>
      <c r="D1653" s="939"/>
      <c r="E1653" s="940"/>
      <c r="F1653" s="941"/>
      <c r="G1653" s="937" t="str">
        <f t="array" ref="G1653">xlookup(F1653,'Internal Staffing Calculator'!E:E,'Internal Staffing Calculator'!C:C,"")</f>
        <v/>
      </c>
      <c r="H1653" s="932" t="str">
        <f t="array" ref="H1653">if(F1653&lt;&gt;"", iferror(index('Internal Staffing Calculator'!B$8:B23500,match(F1653,'Internal Staffing Calculator'!E$8:E23500,0)), "Not In Budget"),"")</f>
        <v/>
      </c>
      <c r="I1653" s="184"/>
      <c r="J1653" s="184"/>
      <c r="K1653" s="184"/>
      <c r="L1653" s="183"/>
    </row>
    <row r="1654">
      <c r="A1654" s="454"/>
      <c r="B1654" s="927"/>
      <c r="C1654" s="580"/>
      <c r="D1654" s="939"/>
      <c r="E1654" s="940"/>
      <c r="F1654" s="941"/>
      <c r="G1654" s="937" t="str">
        <f t="array" ref="G1654">xlookup(F1654,'Internal Staffing Calculator'!E:E,'Internal Staffing Calculator'!C:C,"")</f>
        <v/>
      </c>
      <c r="H1654" s="932" t="str">
        <f t="array" ref="H1654">if(F1654&lt;&gt;"", iferror(index('Internal Staffing Calculator'!B$8:B23500,match(F1654,'Internal Staffing Calculator'!E$8:E23500,0)), "Not In Budget"),"")</f>
        <v/>
      </c>
      <c r="I1654" s="184"/>
      <c r="J1654" s="184"/>
      <c r="K1654" s="184"/>
      <c r="L1654" s="183"/>
    </row>
    <row r="1655">
      <c r="A1655" s="454"/>
      <c r="B1655" s="927"/>
      <c r="C1655" s="580"/>
      <c r="D1655" s="939"/>
      <c r="E1655" s="940"/>
      <c r="F1655" s="941"/>
      <c r="G1655" s="937" t="str">
        <f t="array" ref="G1655">xlookup(F1655,'Internal Staffing Calculator'!E:E,'Internal Staffing Calculator'!C:C,"")</f>
        <v/>
      </c>
      <c r="H1655" s="932" t="str">
        <f t="array" ref="H1655">if(F1655&lt;&gt;"", iferror(index('Internal Staffing Calculator'!B$8:B23500,match(F1655,'Internal Staffing Calculator'!E$8:E23500,0)), "Not In Budget"),"")</f>
        <v/>
      </c>
      <c r="I1655" s="184"/>
      <c r="J1655" s="184"/>
      <c r="K1655" s="184"/>
      <c r="L1655" s="183"/>
    </row>
    <row r="1656">
      <c r="A1656" s="454"/>
      <c r="B1656" s="927"/>
      <c r="C1656" s="580"/>
      <c r="D1656" s="939"/>
      <c r="E1656" s="940"/>
      <c r="F1656" s="941"/>
      <c r="G1656" s="937" t="str">
        <f t="array" ref="G1656">xlookup(F1656,'Internal Staffing Calculator'!E:E,'Internal Staffing Calculator'!C:C,"")</f>
        <v/>
      </c>
      <c r="H1656" s="932" t="str">
        <f t="array" ref="H1656">if(F1656&lt;&gt;"", iferror(index('Internal Staffing Calculator'!B$8:B23500,match(F1656,'Internal Staffing Calculator'!E$8:E23500,0)), "Not In Budget"),"")</f>
        <v/>
      </c>
      <c r="I1656" s="184"/>
      <c r="J1656" s="184"/>
      <c r="K1656" s="184"/>
      <c r="L1656" s="183"/>
    </row>
    <row r="1657">
      <c r="A1657" s="454"/>
      <c r="B1657" s="927"/>
      <c r="C1657" s="580"/>
      <c r="D1657" s="939"/>
      <c r="E1657" s="940"/>
      <c r="F1657" s="941"/>
      <c r="G1657" s="937" t="str">
        <f t="array" ref="G1657">xlookup(F1657,'Internal Staffing Calculator'!E:E,'Internal Staffing Calculator'!C:C,"")</f>
        <v/>
      </c>
      <c r="H1657" s="932" t="str">
        <f t="array" ref="H1657">if(F1657&lt;&gt;"", iferror(index('Internal Staffing Calculator'!B$8:B23500,match(F1657,'Internal Staffing Calculator'!E$8:E23500,0)), "Not In Budget"),"")</f>
        <v/>
      </c>
      <c r="I1657" s="184"/>
      <c r="J1657" s="184"/>
      <c r="K1657" s="184"/>
      <c r="L1657" s="183"/>
    </row>
    <row r="1658">
      <c r="A1658" s="454"/>
      <c r="B1658" s="927"/>
      <c r="C1658" s="580"/>
      <c r="D1658" s="939"/>
      <c r="E1658" s="940"/>
      <c r="F1658" s="941"/>
      <c r="G1658" s="937" t="str">
        <f t="array" ref="G1658">xlookup(F1658,'Internal Staffing Calculator'!E:E,'Internal Staffing Calculator'!C:C,"")</f>
        <v/>
      </c>
      <c r="H1658" s="932" t="str">
        <f t="array" ref="H1658">if(F1658&lt;&gt;"", iferror(index('Internal Staffing Calculator'!B$8:B23500,match(F1658,'Internal Staffing Calculator'!E$8:E23500,0)), "Not In Budget"),"")</f>
        <v/>
      </c>
      <c r="I1658" s="184"/>
      <c r="J1658" s="184"/>
      <c r="K1658" s="184"/>
      <c r="L1658" s="183"/>
    </row>
    <row r="1659">
      <c r="A1659" s="454"/>
      <c r="B1659" s="927"/>
      <c r="C1659" s="580"/>
      <c r="D1659" s="939"/>
      <c r="E1659" s="940"/>
      <c r="F1659" s="941"/>
      <c r="G1659" s="937" t="str">
        <f t="array" ref="G1659">xlookup(F1659,'Internal Staffing Calculator'!E:E,'Internal Staffing Calculator'!C:C,"")</f>
        <v/>
      </c>
      <c r="H1659" s="932" t="str">
        <f t="array" ref="H1659">if(F1659&lt;&gt;"", iferror(index('Internal Staffing Calculator'!B$8:B23500,match(F1659,'Internal Staffing Calculator'!E$8:E23500,0)), "Not In Budget"),"")</f>
        <v/>
      </c>
      <c r="I1659" s="184"/>
      <c r="J1659" s="184"/>
      <c r="K1659" s="184"/>
      <c r="L1659" s="183"/>
    </row>
    <row r="1660">
      <c r="A1660" s="454"/>
      <c r="B1660" s="927"/>
      <c r="C1660" s="580"/>
      <c r="D1660" s="939"/>
      <c r="E1660" s="940"/>
      <c r="F1660" s="941"/>
      <c r="G1660" s="937" t="str">
        <f t="array" ref="G1660">xlookup(F1660,'Internal Staffing Calculator'!E:E,'Internal Staffing Calculator'!C:C,"")</f>
        <v/>
      </c>
      <c r="H1660" s="932" t="str">
        <f t="array" ref="H1660">if(F1660&lt;&gt;"", iferror(index('Internal Staffing Calculator'!B$8:B23500,match(F1660,'Internal Staffing Calculator'!E$8:E23500,0)), "Not In Budget"),"")</f>
        <v/>
      </c>
      <c r="I1660" s="184"/>
      <c r="J1660" s="184"/>
      <c r="K1660" s="184"/>
      <c r="L1660" s="183"/>
    </row>
    <row r="1661">
      <c r="A1661" s="454"/>
      <c r="B1661" s="927"/>
      <c r="C1661" s="580"/>
      <c r="D1661" s="939"/>
      <c r="E1661" s="940"/>
      <c r="F1661" s="941"/>
      <c r="G1661" s="937" t="str">
        <f t="array" ref="G1661">xlookup(F1661,'Internal Staffing Calculator'!E:E,'Internal Staffing Calculator'!C:C,"")</f>
        <v/>
      </c>
      <c r="H1661" s="932" t="str">
        <f t="array" ref="H1661">if(F1661&lt;&gt;"", iferror(index('Internal Staffing Calculator'!B$8:B23500,match(F1661,'Internal Staffing Calculator'!E$8:E23500,0)), "Not In Budget"),"")</f>
        <v/>
      </c>
      <c r="I1661" s="184"/>
      <c r="J1661" s="184"/>
      <c r="K1661" s="184"/>
      <c r="L1661" s="183"/>
    </row>
    <row r="1662">
      <c r="A1662" s="454"/>
      <c r="B1662" s="927"/>
      <c r="C1662" s="580"/>
      <c r="D1662" s="939"/>
      <c r="E1662" s="940"/>
      <c r="F1662" s="941"/>
      <c r="G1662" s="937" t="str">
        <f t="array" ref="G1662">xlookup(F1662,'Internal Staffing Calculator'!E:E,'Internal Staffing Calculator'!C:C,"")</f>
        <v/>
      </c>
      <c r="H1662" s="932" t="str">
        <f t="array" ref="H1662">if(F1662&lt;&gt;"", iferror(index('Internal Staffing Calculator'!B$8:B23500,match(F1662,'Internal Staffing Calculator'!E$8:E23500,0)), "Not In Budget"),"")</f>
        <v/>
      </c>
      <c r="I1662" s="184"/>
      <c r="J1662" s="184"/>
      <c r="K1662" s="184"/>
      <c r="L1662" s="183"/>
    </row>
    <row r="1663">
      <c r="A1663" s="454"/>
      <c r="B1663" s="927"/>
      <c r="C1663" s="580"/>
      <c r="D1663" s="939"/>
      <c r="E1663" s="940"/>
      <c r="F1663" s="941"/>
      <c r="G1663" s="937" t="str">
        <f t="array" ref="G1663">xlookup(F1663,'Internal Staffing Calculator'!E:E,'Internal Staffing Calculator'!C:C,"")</f>
        <v/>
      </c>
      <c r="H1663" s="932" t="str">
        <f t="array" ref="H1663">if(F1663&lt;&gt;"", iferror(index('Internal Staffing Calculator'!B$8:B23500,match(F1663,'Internal Staffing Calculator'!E$8:E23500,0)), "Not In Budget"),"")</f>
        <v/>
      </c>
      <c r="I1663" s="184"/>
      <c r="J1663" s="184"/>
      <c r="K1663" s="184"/>
      <c r="L1663" s="183"/>
    </row>
    <row r="1664">
      <c r="A1664" s="454"/>
      <c r="B1664" s="927"/>
      <c r="C1664" s="580"/>
      <c r="D1664" s="939"/>
      <c r="E1664" s="940"/>
      <c r="F1664" s="941"/>
      <c r="G1664" s="937" t="str">
        <f t="array" ref="G1664">xlookup(F1664,'Internal Staffing Calculator'!E:E,'Internal Staffing Calculator'!C:C,"")</f>
        <v/>
      </c>
      <c r="H1664" s="932" t="str">
        <f t="array" ref="H1664">if(F1664&lt;&gt;"", iferror(index('Internal Staffing Calculator'!B$8:B23500,match(F1664,'Internal Staffing Calculator'!E$8:E23500,0)), "Not In Budget"),"")</f>
        <v/>
      </c>
      <c r="I1664" s="184"/>
      <c r="J1664" s="184"/>
      <c r="K1664" s="184"/>
      <c r="L1664" s="183"/>
    </row>
    <row r="1665">
      <c r="A1665" s="454"/>
      <c r="B1665" s="927"/>
      <c r="C1665" s="580"/>
      <c r="D1665" s="939"/>
      <c r="E1665" s="940"/>
      <c r="F1665" s="941"/>
      <c r="G1665" s="937" t="str">
        <f t="array" ref="G1665">xlookup(F1665,'Internal Staffing Calculator'!E:E,'Internal Staffing Calculator'!C:C,"")</f>
        <v/>
      </c>
      <c r="H1665" s="932" t="str">
        <f t="array" ref="H1665">if(F1665&lt;&gt;"", iferror(index('Internal Staffing Calculator'!B$8:B23500,match(F1665,'Internal Staffing Calculator'!E$8:E23500,0)), "Not In Budget"),"")</f>
        <v/>
      </c>
      <c r="I1665" s="184"/>
      <c r="J1665" s="184"/>
      <c r="K1665" s="184"/>
      <c r="L1665" s="183"/>
    </row>
    <row r="1666">
      <c r="A1666" s="454"/>
      <c r="B1666" s="927"/>
      <c r="C1666" s="580"/>
      <c r="D1666" s="939"/>
      <c r="E1666" s="940"/>
      <c r="F1666" s="941"/>
      <c r="G1666" s="937" t="str">
        <f t="array" ref="G1666">xlookup(F1666,'Internal Staffing Calculator'!E:E,'Internal Staffing Calculator'!C:C,"")</f>
        <v/>
      </c>
      <c r="H1666" s="932" t="str">
        <f t="array" ref="H1666">if(F1666&lt;&gt;"", iferror(index('Internal Staffing Calculator'!B$8:B23500,match(F1666,'Internal Staffing Calculator'!E$8:E23500,0)), "Not In Budget"),"")</f>
        <v/>
      </c>
      <c r="I1666" s="184"/>
      <c r="J1666" s="184"/>
      <c r="K1666" s="184"/>
      <c r="L1666" s="183"/>
    </row>
    <row r="1667">
      <c r="A1667" s="454"/>
      <c r="B1667" s="927"/>
      <c r="C1667" s="580"/>
      <c r="D1667" s="939"/>
      <c r="E1667" s="940"/>
      <c r="F1667" s="941"/>
      <c r="G1667" s="937" t="str">
        <f t="array" ref="G1667">xlookup(F1667,'Internal Staffing Calculator'!E:E,'Internal Staffing Calculator'!C:C,"")</f>
        <v/>
      </c>
      <c r="H1667" s="932" t="str">
        <f t="array" ref="H1667">if(F1667&lt;&gt;"", iferror(index('Internal Staffing Calculator'!B$8:B23500,match(F1667,'Internal Staffing Calculator'!E$8:E23500,0)), "Not In Budget"),"")</f>
        <v/>
      </c>
      <c r="I1667" s="184"/>
      <c r="J1667" s="184"/>
      <c r="K1667" s="184"/>
      <c r="L1667" s="183"/>
    </row>
    <row r="1668">
      <c r="A1668" s="454"/>
      <c r="B1668" s="927"/>
      <c r="C1668" s="580"/>
      <c r="D1668" s="939"/>
      <c r="E1668" s="940"/>
      <c r="F1668" s="941"/>
      <c r="G1668" s="937" t="str">
        <f t="array" ref="G1668">xlookup(F1668,'Internal Staffing Calculator'!E:E,'Internal Staffing Calculator'!C:C,"")</f>
        <v/>
      </c>
      <c r="H1668" s="932" t="str">
        <f t="array" ref="H1668">if(F1668&lt;&gt;"", iferror(index('Internal Staffing Calculator'!B$8:B23500,match(F1668,'Internal Staffing Calculator'!E$8:E23500,0)), "Not In Budget"),"")</f>
        <v/>
      </c>
      <c r="I1668" s="184"/>
      <c r="J1668" s="184"/>
      <c r="K1668" s="184"/>
      <c r="L1668" s="183"/>
    </row>
    <row r="1669">
      <c r="A1669" s="454"/>
      <c r="B1669" s="927"/>
      <c r="C1669" s="580"/>
      <c r="D1669" s="939"/>
      <c r="E1669" s="940"/>
      <c r="F1669" s="941"/>
      <c r="G1669" s="937" t="str">
        <f t="array" ref="G1669">xlookup(F1669,'Internal Staffing Calculator'!E:E,'Internal Staffing Calculator'!C:C,"")</f>
        <v/>
      </c>
      <c r="H1669" s="932" t="str">
        <f t="array" ref="H1669">if(F1669&lt;&gt;"", iferror(index('Internal Staffing Calculator'!B$8:B23500,match(F1669,'Internal Staffing Calculator'!E$8:E23500,0)), "Not In Budget"),"")</f>
        <v/>
      </c>
      <c r="I1669" s="184"/>
      <c r="J1669" s="184"/>
      <c r="K1669" s="184"/>
      <c r="L1669" s="183"/>
    </row>
    <row r="1670">
      <c r="A1670" s="454"/>
      <c r="B1670" s="927"/>
      <c r="C1670" s="580"/>
      <c r="D1670" s="939"/>
      <c r="E1670" s="940"/>
      <c r="F1670" s="941"/>
      <c r="G1670" s="937" t="str">
        <f t="array" ref="G1670">xlookup(F1670,'Internal Staffing Calculator'!E:E,'Internal Staffing Calculator'!C:C,"")</f>
        <v/>
      </c>
      <c r="H1670" s="932" t="str">
        <f t="array" ref="H1670">if(F1670&lt;&gt;"", iferror(index('Internal Staffing Calculator'!B$8:B23500,match(F1670,'Internal Staffing Calculator'!E$8:E23500,0)), "Not In Budget"),"")</f>
        <v/>
      </c>
      <c r="I1670" s="184"/>
      <c r="J1670" s="184"/>
      <c r="K1670" s="184"/>
      <c r="L1670" s="183"/>
    </row>
    <row r="1671">
      <c r="A1671" s="454"/>
      <c r="B1671" s="927"/>
      <c r="C1671" s="580"/>
      <c r="D1671" s="939"/>
      <c r="E1671" s="940"/>
      <c r="F1671" s="941"/>
      <c r="G1671" s="937" t="str">
        <f t="array" ref="G1671">xlookup(F1671,'Internal Staffing Calculator'!E:E,'Internal Staffing Calculator'!C:C,"")</f>
        <v/>
      </c>
      <c r="H1671" s="932" t="str">
        <f t="array" ref="H1671">if(F1671&lt;&gt;"", iferror(index('Internal Staffing Calculator'!B$8:B23500,match(F1671,'Internal Staffing Calculator'!E$8:E23500,0)), "Not In Budget"),"")</f>
        <v/>
      </c>
      <c r="I1671" s="184"/>
      <c r="J1671" s="184"/>
      <c r="K1671" s="184"/>
      <c r="L1671" s="183"/>
    </row>
    <row r="1672">
      <c r="A1672" s="454"/>
      <c r="B1672" s="927"/>
      <c r="C1672" s="580"/>
      <c r="D1672" s="939"/>
      <c r="E1672" s="940"/>
      <c r="F1672" s="941"/>
      <c r="G1672" s="937" t="str">
        <f t="array" ref="G1672">xlookup(F1672,'Internal Staffing Calculator'!E:E,'Internal Staffing Calculator'!C:C,"")</f>
        <v/>
      </c>
      <c r="H1672" s="932" t="str">
        <f t="array" ref="H1672">if(F1672&lt;&gt;"", iferror(index('Internal Staffing Calculator'!B$8:B23500,match(F1672,'Internal Staffing Calculator'!E$8:E23500,0)), "Not In Budget"),"")</f>
        <v/>
      </c>
      <c r="I1672" s="184"/>
      <c r="J1672" s="184"/>
      <c r="K1672" s="184"/>
      <c r="L1672" s="183"/>
    </row>
    <row r="1673">
      <c r="A1673" s="454"/>
      <c r="B1673" s="927"/>
      <c r="C1673" s="580"/>
      <c r="D1673" s="939"/>
      <c r="E1673" s="940"/>
      <c r="F1673" s="941"/>
      <c r="G1673" s="937" t="str">
        <f t="array" ref="G1673">xlookup(F1673,'Internal Staffing Calculator'!E:E,'Internal Staffing Calculator'!C:C,"")</f>
        <v/>
      </c>
      <c r="H1673" s="932" t="str">
        <f t="array" ref="H1673">if(F1673&lt;&gt;"", iferror(index('Internal Staffing Calculator'!B$8:B23500,match(F1673,'Internal Staffing Calculator'!E$8:E23500,0)), "Not In Budget"),"")</f>
        <v/>
      </c>
      <c r="I1673" s="184"/>
      <c r="J1673" s="184"/>
      <c r="K1673" s="184"/>
      <c r="L1673" s="183"/>
    </row>
    <row r="1674">
      <c r="A1674" s="454"/>
      <c r="B1674" s="927"/>
      <c r="C1674" s="580"/>
      <c r="D1674" s="939"/>
      <c r="E1674" s="940"/>
      <c r="F1674" s="941"/>
      <c r="G1674" s="937" t="str">
        <f t="array" ref="G1674">xlookup(F1674,'Internal Staffing Calculator'!E:E,'Internal Staffing Calculator'!C:C,"")</f>
        <v/>
      </c>
      <c r="H1674" s="932" t="str">
        <f t="array" ref="H1674">if(F1674&lt;&gt;"", iferror(index('Internal Staffing Calculator'!B$8:B23500,match(F1674,'Internal Staffing Calculator'!E$8:E23500,0)), "Not In Budget"),"")</f>
        <v/>
      </c>
      <c r="I1674" s="184"/>
      <c r="J1674" s="184"/>
      <c r="K1674" s="184"/>
      <c r="L1674" s="183"/>
    </row>
    <row r="1675">
      <c r="A1675" s="454"/>
      <c r="B1675" s="927"/>
      <c r="C1675" s="580"/>
      <c r="D1675" s="939"/>
      <c r="E1675" s="940"/>
      <c r="F1675" s="941"/>
      <c r="G1675" s="937" t="str">
        <f t="array" ref="G1675">xlookup(F1675,'Internal Staffing Calculator'!E:E,'Internal Staffing Calculator'!C:C,"")</f>
        <v/>
      </c>
      <c r="H1675" s="932" t="str">
        <f t="array" ref="H1675">if(F1675&lt;&gt;"", iferror(index('Internal Staffing Calculator'!B$8:B23500,match(F1675,'Internal Staffing Calculator'!E$8:E23500,0)), "Not In Budget"),"")</f>
        <v/>
      </c>
      <c r="I1675" s="184"/>
      <c r="J1675" s="184"/>
      <c r="K1675" s="184"/>
      <c r="L1675" s="183"/>
    </row>
    <row r="1676">
      <c r="A1676" s="454"/>
      <c r="B1676" s="927"/>
      <c r="C1676" s="580"/>
      <c r="D1676" s="939"/>
      <c r="E1676" s="940"/>
      <c r="F1676" s="941"/>
      <c r="G1676" s="937" t="str">
        <f t="array" ref="G1676">xlookup(F1676,'Internal Staffing Calculator'!E:E,'Internal Staffing Calculator'!C:C,"")</f>
        <v/>
      </c>
      <c r="H1676" s="932" t="str">
        <f t="array" ref="H1676">if(F1676&lt;&gt;"", iferror(index('Internal Staffing Calculator'!B$8:B23500,match(F1676,'Internal Staffing Calculator'!E$8:E23500,0)), "Not In Budget"),"")</f>
        <v/>
      </c>
      <c r="I1676" s="184"/>
      <c r="J1676" s="184"/>
      <c r="K1676" s="184"/>
      <c r="L1676" s="183"/>
    </row>
    <row r="1677">
      <c r="A1677" s="454"/>
      <c r="B1677" s="927"/>
      <c r="C1677" s="580"/>
      <c r="D1677" s="939"/>
      <c r="E1677" s="940"/>
      <c r="F1677" s="941"/>
      <c r="G1677" s="937" t="str">
        <f t="array" ref="G1677">xlookup(F1677,'Internal Staffing Calculator'!E:E,'Internal Staffing Calculator'!C:C,"")</f>
        <v/>
      </c>
      <c r="H1677" s="932" t="str">
        <f t="array" ref="H1677">if(F1677&lt;&gt;"", iferror(index('Internal Staffing Calculator'!B$8:B23500,match(F1677,'Internal Staffing Calculator'!E$8:E23500,0)), "Not In Budget"),"")</f>
        <v/>
      </c>
      <c r="I1677" s="184"/>
      <c r="J1677" s="184"/>
      <c r="K1677" s="184"/>
      <c r="L1677" s="183"/>
    </row>
    <row r="1678">
      <c r="A1678" s="454"/>
      <c r="B1678" s="927"/>
      <c r="C1678" s="580"/>
      <c r="D1678" s="939"/>
      <c r="E1678" s="940"/>
      <c r="F1678" s="941"/>
      <c r="G1678" s="937" t="str">
        <f t="array" ref="G1678">xlookup(F1678,'Internal Staffing Calculator'!E:E,'Internal Staffing Calculator'!C:C,"")</f>
        <v/>
      </c>
      <c r="H1678" s="932" t="str">
        <f t="array" ref="H1678">if(F1678&lt;&gt;"", iferror(index('Internal Staffing Calculator'!B$8:B23500,match(F1678,'Internal Staffing Calculator'!E$8:E23500,0)), "Not In Budget"),"")</f>
        <v/>
      </c>
      <c r="I1678" s="184"/>
      <c r="J1678" s="184"/>
      <c r="K1678" s="184"/>
      <c r="L1678" s="183"/>
    </row>
    <row r="1679">
      <c r="A1679" s="454"/>
      <c r="B1679" s="927"/>
      <c r="C1679" s="580"/>
      <c r="D1679" s="939"/>
      <c r="E1679" s="940"/>
      <c r="F1679" s="941"/>
      <c r="G1679" s="937" t="str">
        <f t="array" ref="G1679">xlookup(F1679,'Internal Staffing Calculator'!E:E,'Internal Staffing Calculator'!C:C,"")</f>
        <v/>
      </c>
      <c r="H1679" s="932" t="str">
        <f t="array" ref="H1679">if(F1679&lt;&gt;"", iferror(index('Internal Staffing Calculator'!B$8:B23500,match(F1679,'Internal Staffing Calculator'!E$8:E23500,0)), "Not In Budget"),"")</f>
        <v/>
      </c>
      <c r="I1679" s="184"/>
      <c r="J1679" s="184"/>
      <c r="K1679" s="184"/>
      <c r="L1679" s="183"/>
    </row>
    <row r="1680">
      <c r="A1680" s="454"/>
      <c r="B1680" s="927"/>
      <c r="C1680" s="580"/>
      <c r="D1680" s="939"/>
      <c r="E1680" s="940"/>
      <c r="F1680" s="941"/>
      <c r="G1680" s="937" t="str">
        <f t="array" ref="G1680">xlookup(F1680,'Internal Staffing Calculator'!E:E,'Internal Staffing Calculator'!C:C,"")</f>
        <v/>
      </c>
      <c r="H1680" s="932" t="str">
        <f t="array" ref="H1680">if(F1680&lt;&gt;"", iferror(index('Internal Staffing Calculator'!B$8:B23500,match(F1680,'Internal Staffing Calculator'!E$8:E23500,0)), "Not In Budget"),"")</f>
        <v/>
      </c>
      <c r="I1680" s="184"/>
      <c r="J1680" s="184"/>
      <c r="K1680" s="184"/>
      <c r="L1680" s="183"/>
    </row>
    <row r="1681">
      <c r="A1681" s="454"/>
      <c r="B1681" s="927"/>
      <c r="C1681" s="580"/>
      <c r="D1681" s="939"/>
      <c r="E1681" s="940"/>
      <c r="F1681" s="941"/>
      <c r="G1681" s="937" t="str">
        <f t="array" ref="G1681">xlookup(F1681,'Internal Staffing Calculator'!E:E,'Internal Staffing Calculator'!C:C,"")</f>
        <v/>
      </c>
      <c r="H1681" s="932" t="str">
        <f t="array" ref="H1681">if(F1681&lt;&gt;"", iferror(index('Internal Staffing Calculator'!B$8:B23500,match(F1681,'Internal Staffing Calculator'!E$8:E23500,0)), "Not In Budget"),"")</f>
        <v/>
      </c>
      <c r="I1681" s="184"/>
      <c r="J1681" s="184"/>
      <c r="K1681" s="184"/>
      <c r="L1681" s="183"/>
    </row>
    <row r="1682">
      <c r="A1682" s="454"/>
      <c r="B1682" s="927"/>
      <c r="C1682" s="580"/>
      <c r="D1682" s="939"/>
      <c r="E1682" s="940"/>
      <c r="F1682" s="941"/>
      <c r="G1682" s="937" t="str">
        <f t="array" ref="G1682">xlookup(F1682,'Internal Staffing Calculator'!E:E,'Internal Staffing Calculator'!C:C,"")</f>
        <v/>
      </c>
      <c r="H1682" s="932" t="str">
        <f t="array" ref="H1682">if(F1682&lt;&gt;"", iferror(index('Internal Staffing Calculator'!B$8:B23500,match(F1682,'Internal Staffing Calculator'!E$8:E23500,0)), "Not In Budget"),"")</f>
        <v/>
      </c>
      <c r="I1682" s="184"/>
      <c r="J1682" s="184"/>
      <c r="K1682" s="184"/>
      <c r="L1682" s="183"/>
    </row>
    <row r="1683">
      <c r="A1683" s="454"/>
      <c r="B1683" s="927"/>
      <c r="C1683" s="580"/>
      <c r="D1683" s="939"/>
      <c r="E1683" s="940"/>
      <c r="F1683" s="941"/>
      <c r="G1683" s="937" t="str">
        <f t="array" ref="G1683">xlookup(F1683,'Internal Staffing Calculator'!E:E,'Internal Staffing Calculator'!C:C,"")</f>
        <v/>
      </c>
      <c r="H1683" s="932" t="str">
        <f t="array" ref="H1683">if(F1683&lt;&gt;"", iferror(index('Internal Staffing Calculator'!B$8:B23500,match(F1683,'Internal Staffing Calculator'!E$8:E23500,0)), "Not In Budget"),"")</f>
        <v/>
      </c>
      <c r="I1683" s="184"/>
      <c r="J1683" s="184"/>
      <c r="K1683" s="184"/>
      <c r="L1683" s="183"/>
    </row>
    <row r="1684">
      <c r="A1684" s="454"/>
      <c r="B1684" s="927"/>
      <c r="C1684" s="580"/>
      <c r="D1684" s="939"/>
      <c r="E1684" s="940"/>
      <c r="F1684" s="941"/>
      <c r="G1684" s="937" t="str">
        <f t="array" ref="G1684">xlookup(F1684,'Internal Staffing Calculator'!E:E,'Internal Staffing Calculator'!C:C,"")</f>
        <v/>
      </c>
      <c r="H1684" s="932" t="str">
        <f t="array" ref="H1684">if(F1684&lt;&gt;"", iferror(index('Internal Staffing Calculator'!B$8:B23500,match(F1684,'Internal Staffing Calculator'!E$8:E23500,0)), "Not In Budget"),"")</f>
        <v/>
      </c>
      <c r="I1684" s="184"/>
      <c r="J1684" s="184"/>
      <c r="K1684" s="184"/>
      <c r="L1684" s="183"/>
    </row>
    <row r="1685">
      <c r="A1685" s="454"/>
      <c r="B1685" s="927"/>
      <c r="C1685" s="580"/>
      <c r="D1685" s="939"/>
      <c r="E1685" s="940"/>
      <c r="F1685" s="941"/>
      <c r="G1685" s="937" t="str">
        <f t="array" ref="G1685">xlookup(F1685,'Internal Staffing Calculator'!E:E,'Internal Staffing Calculator'!C:C,"")</f>
        <v/>
      </c>
      <c r="H1685" s="932" t="str">
        <f t="array" ref="H1685">if(F1685&lt;&gt;"", iferror(index('Internal Staffing Calculator'!B$8:B23500,match(F1685,'Internal Staffing Calculator'!E$8:E23500,0)), "Not In Budget"),"")</f>
        <v/>
      </c>
      <c r="I1685" s="184"/>
      <c r="J1685" s="184"/>
      <c r="K1685" s="184"/>
      <c r="L1685" s="183"/>
    </row>
    <row r="1686">
      <c r="A1686" s="454"/>
      <c r="B1686" s="927"/>
      <c r="C1686" s="580"/>
      <c r="D1686" s="939"/>
      <c r="E1686" s="940"/>
      <c r="F1686" s="941"/>
      <c r="G1686" s="937" t="str">
        <f t="array" ref="G1686">xlookup(F1686,'Internal Staffing Calculator'!E:E,'Internal Staffing Calculator'!C:C,"")</f>
        <v/>
      </c>
      <c r="H1686" s="932" t="str">
        <f t="array" ref="H1686">if(F1686&lt;&gt;"", iferror(index('Internal Staffing Calculator'!B$8:B23500,match(F1686,'Internal Staffing Calculator'!E$8:E23500,0)), "Not In Budget"),"")</f>
        <v/>
      </c>
      <c r="I1686" s="184"/>
      <c r="J1686" s="184"/>
      <c r="K1686" s="184"/>
      <c r="L1686" s="183"/>
    </row>
    <row r="1687">
      <c r="A1687" s="454"/>
      <c r="B1687" s="927"/>
      <c r="C1687" s="580"/>
      <c r="D1687" s="939"/>
      <c r="E1687" s="940"/>
      <c r="F1687" s="941"/>
      <c r="G1687" s="937" t="str">
        <f t="array" ref="G1687">xlookup(F1687,'Internal Staffing Calculator'!E:E,'Internal Staffing Calculator'!C:C,"")</f>
        <v/>
      </c>
      <c r="H1687" s="932" t="str">
        <f t="array" ref="H1687">if(F1687&lt;&gt;"", iferror(index('Internal Staffing Calculator'!B$8:B23500,match(F1687,'Internal Staffing Calculator'!E$8:E23500,0)), "Not In Budget"),"")</f>
        <v/>
      </c>
      <c r="I1687" s="184"/>
      <c r="J1687" s="184"/>
      <c r="K1687" s="184"/>
      <c r="L1687" s="183"/>
    </row>
    <row r="1688">
      <c r="A1688" s="454"/>
      <c r="B1688" s="927"/>
      <c r="C1688" s="580"/>
      <c r="D1688" s="939"/>
      <c r="E1688" s="940"/>
      <c r="F1688" s="941"/>
      <c r="G1688" s="937" t="str">
        <f t="array" ref="G1688">xlookup(F1688,'Internal Staffing Calculator'!E:E,'Internal Staffing Calculator'!C:C,"")</f>
        <v/>
      </c>
      <c r="H1688" s="932" t="str">
        <f t="array" ref="H1688">if(F1688&lt;&gt;"", iferror(index('Internal Staffing Calculator'!B$8:B23500,match(F1688,'Internal Staffing Calculator'!E$8:E23500,0)), "Not In Budget"),"")</f>
        <v/>
      </c>
      <c r="I1688" s="184"/>
      <c r="J1688" s="184"/>
      <c r="K1688" s="184"/>
      <c r="L1688" s="183"/>
    </row>
    <row r="1689">
      <c r="A1689" s="454"/>
      <c r="B1689" s="927"/>
      <c r="C1689" s="580"/>
      <c r="D1689" s="939"/>
      <c r="E1689" s="940"/>
      <c r="F1689" s="941"/>
      <c r="G1689" s="937" t="str">
        <f t="array" ref="G1689">xlookup(F1689,'Internal Staffing Calculator'!E:E,'Internal Staffing Calculator'!C:C,"")</f>
        <v/>
      </c>
      <c r="H1689" s="932" t="str">
        <f t="array" ref="H1689">if(F1689&lt;&gt;"", iferror(index('Internal Staffing Calculator'!B$8:B23500,match(F1689,'Internal Staffing Calculator'!E$8:E23500,0)), "Not In Budget"),"")</f>
        <v/>
      </c>
      <c r="I1689" s="184"/>
      <c r="J1689" s="184"/>
      <c r="K1689" s="184"/>
      <c r="L1689" s="183"/>
    </row>
    <row r="1690">
      <c r="A1690" s="454"/>
      <c r="B1690" s="927"/>
      <c r="C1690" s="580"/>
      <c r="D1690" s="939"/>
      <c r="E1690" s="940"/>
      <c r="F1690" s="941"/>
      <c r="G1690" s="937" t="str">
        <f t="array" ref="G1690">xlookup(F1690,'Internal Staffing Calculator'!E:E,'Internal Staffing Calculator'!C:C,"")</f>
        <v/>
      </c>
      <c r="H1690" s="932" t="str">
        <f t="array" ref="H1690">if(F1690&lt;&gt;"", iferror(index('Internal Staffing Calculator'!B$8:B23500,match(F1690,'Internal Staffing Calculator'!E$8:E23500,0)), "Not In Budget"),"")</f>
        <v/>
      </c>
      <c r="I1690" s="184"/>
      <c r="J1690" s="184"/>
      <c r="K1690" s="184"/>
      <c r="L1690" s="183"/>
    </row>
    <row r="1691">
      <c r="A1691" s="454"/>
      <c r="B1691" s="927"/>
      <c r="C1691" s="580"/>
      <c r="D1691" s="939"/>
      <c r="E1691" s="940"/>
      <c r="F1691" s="941"/>
      <c r="G1691" s="937" t="str">
        <f t="array" ref="G1691">xlookup(F1691,'Internal Staffing Calculator'!E:E,'Internal Staffing Calculator'!C:C,"")</f>
        <v/>
      </c>
      <c r="H1691" s="932" t="str">
        <f t="array" ref="H1691">if(F1691&lt;&gt;"", iferror(index('Internal Staffing Calculator'!B$8:B23500,match(F1691,'Internal Staffing Calculator'!E$8:E23500,0)), "Not In Budget"),"")</f>
        <v/>
      </c>
      <c r="I1691" s="184"/>
      <c r="J1691" s="184"/>
      <c r="K1691" s="184"/>
      <c r="L1691" s="183"/>
    </row>
    <row r="1692">
      <c r="A1692" s="454"/>
      <c r="B1692" s="927"/>
      <c r="C1692" s="580"/>
      <c r="D1692" s="939"/>
      <c r="E1692" s="940"/>
      <c r="F1692" s="941"/>
      <c r="G1692" s="937" t="str">
        <f t="array" ref="G1692">xlookup(F1692,'Internal Staffing Calculator'!E:E,'Internal Staffing Calculator'!C:C,"")</f>
        <v/>
      </c>
      <c r="H1692" s="932" t="str">
        <f t="array" ref="H1692">if(F1692&lt;&gt;"", iferror(index('Internal Staffing Calculator'!B$8:B23500,match(F1692,'Internal Staffing Calculator'!E$8:E23500,0)), "Not In Budget"),"")</f>
        <v/>
      </c>
      <c r="I1692" s="184"/>
      <c r="J1692" s="184"/>
      <c r="K1692" s="184"/>
      <c r="L1692" s="183"/>
    </row>
    <row r="1693">
      <c r="A1693" s="454"/>
      <c r="B1693" s="927"/>
      <c r="C1693" s="580"/>
      <c r="D1693" s="939"/>
      <c r="E1693" s="940"/>
      <c r="F1693" s="941"/>
      <c r="G1693" s="937" t="str">
        <f t="array" ref="G1693">xlookup(F1693,'Internal Staffing Calculator'!E:E,'Internal Staffing Calculator'!C:C,"")</f>
        <v/>
      </c>
      <c r="H1693" s="932" t="str">
        <f t="array" ref="H1693">if(F1693&lt;&gt;"", iferror(index('Internal Staffing Calculator'!B$8:B23500,match(F1693,'Internal Staffing Calculator'!E$8:E23500,0)), "Not In Budget"),"")</f>
        <v/>
      </c>
      <c r="I1693" s="184"/>
      <c r="J1693" s="184"/>
      <c r="K1693" s="184"/>
      <c r="L1693" s="183"/>
    </row>
    <row r="1694">
      <c r="A1694" s="454"/>
      <c r="B1694" s="927"/>
      <c r="C1694" s="580"/>
      <c r="D1694" s="939"/>
      <c r="E1694" s="940"/>
      <c r="F1694" s="941"/>
      <c r="G1694" s="937" t="str">
        <f t="array" ref="G1694">xlookup(F1694,'Internal Staffing Calculator'!E:E,'Internal Staffing Calculator'!C:C,"")</f>
        <v/>
      </c>
      <c r="H1694" s="932" t="str">
        <f t="array" ref="H1694">if(F1694&lt;&gt;"", iferror(index('Internal Staffing Calculator'!B$8:B23500,match(F1694,'Internal Staffing Calculator'!E$8:E23500,0)), "Not In Budget"),"")</f>
        <v/>
      </c>
      <c r="I1694" s="184"/>
      <c r="J1694" s="184"/>
      <c r="K1694" s="184"/>
      <c r="L1694" s="183"/>
    </row>
    <row r="1695">
      <c r="A1695" s="454"/>
      <c r="B1695" s="927"/>
      <c r="C1695" s="580"/>
      <c r="D1695" s="939"/>
      <c r="E1695" s="940"/>
      <c r="F1695" s="941"/>
      <c r="G1695" s="937" t="str">
        <f t="array" ref="G1695">xlookup(F1695,'Internal Staffing Calculator'!E:E,'Internal Staffing Calculator'!C:C,"")</f>
        <v/>
      </c>
      <c r="H1695" s="932" t="str">
        <f t="array" ref="H1695">if(F1695&lt;&gt;"", iferror(index('Internal Staffing Calculator'!B$8:B23500,match(F1695,'Internal Staffing Calculator'!E$8:E23500,0)), "Not In Budget"),"")</f>
        <v/>
      </c>
      <c r="I1695" s="184"/>
      <c r="J1695" s="184"/>
      <c r="K1695" s="184"/>
      <c r="L1695" s="183"/>
    </row>
    <row r="1696">
      <c r="A1696" s="454"/>
      <c r="B1696" s="927"/>
      <c r="C1696" s="580"/>
      <c r="D1696" s="939"/>
      <c r="E1696" s="940"/>
      <c r="F1696" s="941"/>
      <c r="G1696" s="937" t="str">
        <f t="array" ref="G1696">xlookup(F1696,'Internal Staffing Calculator'!E:E,'Internal Staffing Calculator'!C:C,"")</f>
        <v/>
      </c>
      <c r="H1696" s="932" t="str">
        <f t="array" ref="H1696">if(F1696&lt;&gt;"", iferror(index('Internal Staffing Calculator'!B$8:B23500,match(F1696,'Internal Staffing Calculator'!E$8:E23500,0)), "Not In Budget"),"")</f>
        <v/>
      </c>
      <c r="I1696" s="184"/>
      <c r="J1696" s="184"/>
      <c r="K1696" s="184"/>
      <c r="L1696" s="183"/>
    </row>
    <row r="1697">
      <c r="A1697" s="454"/>
      <c r="B1697" s="927"/>
      <c r="C1697" s="580"/>
      <c r="D1697" s="939"/>
      <c r="E1697" s="940"/>
      <c r="F1697" s="941"/>
      <c r="G1697" s="937" t="str">
        <f t="array" ref="G1697">xlookup(F1697,'Internal Staffing Calculator'!E:E,'Internal Staffing Calculator'!C:C,"")</f>
        <v/>
      </c>
      <c r="H1697" s="932" t="str">
        <f t="array" ref="H1697">if(F1697&lt;&gt;"", iferror(index('Internal Staffing Calculator'!B$8:B23500,match(F1697,'Internal Staffing Calculator'!E$8:E23500,0)), "Not In Budget"),"")</f>
        <v/>
      </c>
      <c r="I1697" s="184"/>
      <c r="J1697" s="184"/>
      <c r="K1697" s="184"/>
      <c r="L1697" s="183"/>
    </row>
    <row r="1698">
      <c r="A1698" s="454"/>
      <c r="B1698" s="927"/>
      <c r="C1698" s="580"/>
      <c r="D1698" s="939"/>
      <c r="E1698" s="940"/>
      <c r="F1698" s="941"/>
      <c r="G1698" s="937" t="str">
        <f t="array" ref="G1698">xlookup(F1698,'Internal Staffing Calculator'!E:E,'Internal Staffing Calculator'!C:C,"")</f>
        <v/>
      </c>
      <c r="H1698" s="932" t="str">
        <f t="array" ref="H1698">if(F1698&lt;&gt;"", iferror(index('Internal Staffing Calculator'!B$8:B23500,match(F1698,'Internal Staffing Calculator'!E$8:E23500,0)), "Not In Budget"),"")</f>
        <v/>
      </c>
      <c r="I1698" s="184"/>
      <c r="J1698" s="184"/>
      <c r="K1698" s="184"/>
      <c r="L1698" s="183"/>
    </row>
    <row r="1699">
      <c r="A1699" s="454"/>
      <c r="B1699" s="927"/>
      <c r="C1699" s="580"/>
      <c r="D1699" s="939"/>
      <c r="E1699" s="940"/>
      <c r="F1699" s="941"/>
      <c r="G1699" s="937" t="str">
        <f t="array" ref="G1699">xlookup(F1699,'Internal Staffing Calculator'!E:E,'Internal Staffing Calculator'!C:C,"")</f>
        <v/>
      </c>
      <c r="H1699" s="932" t="str">
        <f t="array" ref="H1699">if(F1699&lt;&gt;"", iferror(index('Internal Staffing Calculator'!B$8:B23500,match(F1699,'Internal Staffing Calculator'!E$8:E23500,0)), "Not In Budget"),"")</f>
        <v/>
      </c>
      <c r="I1699" s="184"/>
      <c r="J1699" s="184"/>
      <c r="K1699" s="184"/>
      <c r="L1699" s="183"/>
    </row>
    <row r="1700">
      <c r="A1700" s="454"/>
      <c r="B1700" s="927"/>
      <c r="C1700" s="580"/>
      <c r="D1700" s="939"/>
      <c r="E1700" s="940"/>
      <c r="F1700" s="941"/>
      <c r="G1700" s="937" t="str">
        <f t="array" ref="G1700">xlookup(F1700,'Internal Staffing Calculator'!E:E,'Internal Staffing Calculator'!C:C,"")</f>
        <v/>
      </c>
      <c r="H1700" s="932" t="str">
        <f t="array" ref="H1700">if(F1700&lt;&gt;"", iferror(index('Internal Staffing Calculator'!B$8:B23500,match(F1700,'Internal Staffing Calculator'!E$8:E23500,0)), "Not In Budget"),"")</f>
        <v/>
      </c>
      <c r="I1700" s="184"/>
      <c r="J1700" s="184"/>
      <c r="K1700" s="184"/>
      <c r="L1700" s="183"/>
    </row>
    <row r="1701">
      <c r="A1701" s="454"/>
      <c r="B1701" s="927"/>
      <c r="C1701" s="580"/>
      <c r="D1701" s="939"/>
      <c r="E1701" s="940"/>
      <c r="F1701" s="941"/>
      <c r="G1701" s="937" t="str">
        <f t="array" ref="G1701">xlookup(F1701,'Internal Staffing Calculator'!E:E,'Internal Staffing Calculator'!C:C,"")</f>
        <v/>
      </c>
      <c r="H1701" s="932" t="str">
        <f t="array" ref="H1701">if(F1701&lt;&gt;"", iferror(index('Internal Staffing Calculator'!B$8:B23500,match(F1701,'Internal Staffing Calculator'!E$8:E23500,0)), "Not In Budget"),"")</f>
        <v/>
      </c>
      <c r="I1701" s="184"/>
      <c r="J1701" s="184"/>
      <c r="K1701" s="184"/>
      <c r="L1701" s="183"/>
    </row>
    <row r="1702">
      <c r="A1702" s="454"/>
      <c r="B1702" s="927"/>
      <c r="C1702" s="580"/>
      <c r="D1702" s="939"/>
      <c r="E1702" s="940"/>
      <c r="F1702" s="941"/>
      <c r="G1702" s="937" t="str">
        <f t="array" ref="G1702">xlookup(F1702,'Internal Staffing Calculator'!E:E,'Internal Staffing Calculator'!C:C,"")</f>
        <v/>
      </c>
      <c r="H1702" s="932" t="str">
        <f t="array" ref="H1702">if(F1702&lt;&gt;"", iferror(index('Internal Staffing Calculator'!B$8:B23500,match(F1702,'Internal Staffing Calculator'!E$8:E23500,0)), "Not In Budget"),"")</f>
        <v/>
      </c>
      <c r="I1702" s="184"/>
      <c r="J1702" s="184"/>
      <c r="K1702" s="184"/>
      <c r="L1702" s="183"/>
    </row>
    <row r="1703">
      <c r="A1703" s="454"/>
      <c r="B1703" s="927"/>
      <c r="C1703" s="580"/>
      <c r="D1703" s="939"/>
      <c r="E1703" s="940"/>
      <c r="F1703" s="941"/>
      <c r="G1703" s="937" t="str">
        <f t="array" ref="G1703">xlookup(F1703,'Internal Staffing Calculator'!E:E,'Internal Staffing Calculator'!C:C,"")</f>
        <v/>
      </c>
      <c r="H1703" s="932" t="str">
        <f t="array" ref="H1703">if(F1703&lt;&gt;"", iferror(index('Internal Staffing Calculator'!B$8:B23500,match(F1703,'Internal Staffing Calculator'!E$8:E23500,0)), "Not In Budget"),"")</f>
        <v/>
      </c>
      <c r="I1703" s="184"/>
      <c r="J1703" s="184"/>
      <c r="K1703" s="184"/>
      <c r="L1703" s="183"/>
    </row>
    <row r="1704">
      <c r="A1704" s="454"/>
      <c r="B1704" s="927"/>
      <c r="C1704" s="580"/>
      <c r="D1704" s="939"/>
      <c r="E1704" s="940"/>
      <c r="F1704" s="941"/>
      <c r="G1704" s="937" t="str">
        <f t="array" ref="G1704">xlookup(F1704,'Internal Staffing Calculator'!E:E,'Internal Staffing Calculator'!C:C,"")</f>
        <v/>
      </c>
      <c r="H1704" s="932" t="str">
        <f t="array" ref="H1704">if(F1704&lt;&gt;"", iferror(index('Internal Staffing Calculator'!B$8:B23500,match(F1704,'Internal Staffing Calculator'!E$8:E23500,0)), "Not In Budget"),"")</f>
        <v/>
      </c>
      <c r="I1704" s="184"/>
      <c r="J1704" s="184"/>
      <c r="K1704" s="184"/>
      <c r="L1704" s="183"/>
    </row>
    <row r="1705">
      <c r="A1705" s="454"/>
      <c r="B1705" s="927"/>
      <c r="C1705" s="580"/>
      <c r="D1705" s="939"/>
      <c r="E1705" s="940"/>
      <c r="F1705" s="941"/>
      <c r="G1705" s="937" t="str">
        <f t="array" ref="G1705">xlookup(F1705,'Internal Staffing Calculator'!E:E,'Internal Staffing Calculator'!C:C,"")</f>
        <v/>
      </c>
      <c r="H1705" s="932" t="str">
        <f t="array" ref="H1705">if(F1705&lt;&gt;"", iferror(index('Internal Staffing Calculator'!B$8:B23500,match(F1705,'Internal Staffing Calculator'!E$8:E23500,0)), "Not In Budget"),"")</f>
        <v/>
      </c>
      <c r="I1705" s="184"/>
      <c r="J1705" s="184"/>
      <c r="K1705" s="184"/>
      <c r="L1705" s="183"/>
    </row>
    <row r="1706">
      <c r="A1706" s="454"/>
      <c r="B1706" s="927"/>
      <c r="C1706" s="580"/>
      <c r="D1706" s="939"/>
      <c r="E1706" s="940"/>
      <c r="F1706" s="941"/>
      <c r="G1706" s="937" t="str">
        <f t="array" ref="G1706">xlookup(F1706,'Internal Staffing Calculator'!E:E,'Internal Staffing Calculator'!C:C,"")</f>
        <v/>
      </c>
      <c r="H1706" s="932" t="str">
        <f t="array" ref="H1706">if(F1706&lt;&gt;"", iferror(index('Internal Staffing Calculator'!B$8:B23500,match(F1706,'Internal Staffing Calculator'!E$8:E23500,0)), "Not In Budget"),"")</f>
        <v/>
      </c>
      <c r="I1706" s="184"/>
      <c r="J1706" s="184"/>
      <c r="K1706" s="184"/>
      <c r="L1706" s="183"/>
    </row>
    <row r="1707">
      <c r="A1707" s="454"/>
      <c r="B1707" s="927"/>
      <c r="C1707" s="580"/>
      <c r="D1707" s="939"/>
      <c r="E1707" s="940"/>
      <c r="F1707" s="941"/>
      <c r="G1707" s="937" t="str">
        <f t="array" ref="G1707">xlookup(F1707,'Internal Staffing Calculator'!E:E,'Internal Staffing Calculator'!C:C,"")</f>
        <v/>
      </c>
      <c r="H1707" s="932" t="str">
        <f t="array" ref="H1707">if(F1707&lt;&gt;"", iferror(index('Internal Staffing Calculator'!B$8:B23500,match(F1707,'Internal Staffing Calculator'!E$8:E23500,0)), "Not In Budget"),"")</f>
        <v/>
      </c>
      <c r="I1707" s="184"/>
      <c r="J1707" s="184"/>
      <c r="K1707" s="184"/>
      <c r="L1707" s="183"/>
    </row>
    <row r="1708">
      <c r="A1708" s="454"/>
      <c r="B1708" s="927"/>
      <c r="C1708" s="580"/>
      <c r="D1708" s="939"/>
      <c r="E1708" s="940"/>
      <c r="F1708" s="941"/>
      <c r="G1708" s="937" t="str">
        <f t="array" ref="G1708">xlookup(F1708,'Internal Staffing Calculator'!E:E,'Internal Staffing Calculator'!C:C,"")</f>
        <v/>
      </c>
      <c r="H1708" s="932" t="str">
        <f t="array" ref="H1708">if(F1708&lt;&gt;"", iferror(index('Internal Staffing Calculator'!B$8:B23500,match(F1708,'Internal Staffing Calculator'!E$8:E23500,0)), "Not In Budget"),"")</f>
        <v/>
      </c>
      <c r="I1708" s="184"/>
      <c r="J1708" s="184"/>
      <c r="K1708" s="184"/>
      <c r="L1708" s="183"/>
    </row>
    <row r="1709">
      <c r="A1709" s="454"/>
      <c r="B1709" s="927"/>
      <c r="C1709" s="580"/>
      <c r="D1709" s="939"/>
      <c r="E1709" s="940"/>
      <c r="F1709" s="941"/>
      <c r="G1709" s="937" t="str">
        <f t="array" ref="G1709">xlookup(F1709,'Internal Staffing Calculator'!E:E,'Internal Staffing Calculator'!C:C,"")</f>
        <v/>
      </c>
      <c r="H1709" s="932" t="str">
        <f t="array" ref="H1709">if(F1709&lt;&gt;"", iferror(index('Internal Staffing Calculator'!B$8:B23500,match(F1709,'Internal Staffing Calculator'!E$8:E23500,0)), "Not In Budget"),"")</f>
        <v/>
      </c>
      <c r="I1709" s="184"/>
      <c r="J1709" s="184"/>
      <c r="K1709" s="184"/>
      <c r="L1709" s="183"/>
    </row>
    <row r="1710">
      <c r="A1710" s="454"/>
      <c r="B1710" s="927"/>
      <c r="C1710" s="580"/>
      <c r="D1710" s="939"/>
      <c r="E1710" s="940"/>
      <c r="F1710" s="941"/>
      <c r="G1710" s="937" t="str">
        <f t="array" ref="G1710">xlookup(F1710,'Internal Staffing Calculator'!E:E,'Internal Staffing Calculator'!C:C,"")</f>
        <v/>
      </c>
      <c r="H1710" s="932" t="str">
        <f t="array" ref="H1710">if(F1710&lt;&gt;"", iferror(index('Internal Staffing Calculator'!B$8:B23500,match(F1710,'Internal Staffing Calculator'!E$8:E23500,0)), "Not In Budget"),"")</f>
        <v/>
      </c>
      <c r="I1710" s="184"/>
      <c r="J1710" s="184"/>
      <c r="K1710" s="184"/>
      <c r="L1710" s="183"/>
    </row>
    <row r="1711">
      <c r="A1711" s="454"/>
      <c r="B1711" s="927"/>
      <c r="C1711" s="580"/>
      <c r="D1711" s="939"/>
      <c r="E1711" s="940"/>
      <c r="F1711" s="941"/>
      <c r="G1711" s="937" t="str">
        <f t="array" ref="G1711">xlookup(F1711,'Internal Staffing Calculator'!E:E,'Internal Staffing Calculator'!C:C,"")</f>
        <v/>
      </c>
      <c r="H1711" s="932" t="str">
        <f t="array" ref="H1711">if(F1711&lt;&gt;"", iferror(index('Internal Staffing Calculator'!B$8:B23500,match(F1711,'Internal Staffing Calculator'!E$8:E23500,0)), "Not In Budget"),"")</f>
        <v/>
      </c>
      <c r="I1711" s="184"/>
      <c r="J1711" s="184"/>
      <c r="K1711" s="184"/>
      <c r="L1711" s="183"/>
    </row>
    <row r="1712">
      <c r="A1712" s="454"/>
      <c r="B1712" s="927"/>
      <c r="C1712" s="580"/>
      <c r="D1712" s="939"/>
      <c r="E1712" s="940"/>
      <c r="F1712" s="941"/>
      <c r="G1712" s="937" t="str">
        <f t="array" ref="G1712">xlookup(F1712,'Internal Staffing Calculator'!E:E,'Internal Staffing Calculator'!C:C,"")</f>
        <v/>
      </c>
      <c r="H1712" s="932" t="str">
        <f t="array" ref="H1712">if(F1712&lt;&gt;"", iferror(index('Internal Staffing Calculator'!B$8:B23500,match(F1712,'Internal Staffing Calculator'!E$8:E23500,0)), "Not In Budget"),"")</f>
        <v/>
      </c>
      <c r="I1712" s="184"/>
      <c r="J1712" s="184"/>
      <c r="K1712" s="184"/>
      <c r="L1712" s="183"/>
    </row>
    <row r="1713">
      <c r="A1713" s="454"/>
      <c r="B1713" s="927"/>
      <c r="C1713" s="580"/>
      <c r="D1713" s="939"/>
      <c r="E1713" s="940"/>
      <c r="F1713" s="941"/>
      <c r="G1713" s="937" t="str">
        <f t="array" ref="G1713">xlookup(F1713,'Internal Staffing Calculator'!E:E,'Internal Staffing Calculator'!C:C,"")</f>
        <v/>
      </c>
      <c r="H1713" s="932" t="str">
        <f t="array" ref="H1713">if(F1713&lt;&gt;"", iferror(index('Internal Staffing Calculator'!B$8:B23500,match(F1713,'Internal Staffing Calculator'!E$8:E23500,0)), "Not In Budget"),"")</f>
        <v/>
      </c>
      <c r="I1713" s="184"/>
      <c r="J1713" s="184"/>
      <c r="K1713" s="184"/>
      <c r="L1713" s="183"/>
    </row>
    <row r="1714">
      <c r="A1714" s="454"/>
      <c r="B1714" s="927"/>
      <c r="C1714" s="580"/>
      <c r="D1714" s="939"/>
      <c r="E1714" s="940"/>
      <c r="F1714" s="941"/>
      <c r="G1714" s="937" t="str">
        <f t="array" ref="G1714">xlookup(F1714,'Internal Staffing Calculator'!E:E,'Internal Staffing Calculator'!C:C,"")</f>
        <v/>
      </c>
      <c r="H1714" s="932" t="str">
        <f t="array" ref="H1714">if(F1714&lt;&gt;"", iferror(index('Internal Staffing Calculator'!B$8:B23500,match(F1714,'Internal Staffing Calculator'!E$8:E23500,0)), "Not In Budget"),"")</f>
        <v/>
      </c>
      <c r="I1714" s="184"/>
      <c r="J1714" s="184"/>
      <c r="K1714" s="184"/>
      <c r="L1714" s="183"/>
    </row>
    <row r="1715">
      <c r="A1715" s="454"/>
      <c r="B1715" s="927"/>
      <c r="C1715" s="580"/>
      <c r="D1715" s="939"/>
      <c r="E1715" s="940"/>
      <c r="F1715" s="941"/>
      <c r="G1715" s="937" t="str">
        <f t="array" ref="G1715">xlookup(F1715,'Internal Staffing Calculator'!E:E,'Internal Staffing Calculator'!C:C,"")</f>
        <v/>
      </c>
      <c r="H1715" s="932" t="str">
        <f t="array" ref="H1715">if(F1715&lt;&gt;"", iferror(index('Internal Staffing Calculator'!B$8:B23500,match(F1715,'Internal Staffing Calculator'!E$8:E23500,0)), "Not In Budget"),"")</f>
        <v/>
      </c>
      <c r="I1715" s="184"/>
      <c r="J1715" s="184"/>
      <c r="K1715" s="184"/>
      <c r="L1715" s="183"/>
    </row>
    <row r="1716">
      <c r="A1716" s="454"/>
      <c r="B1716" s="927"/>
      <c r="C1716" s="580"/>
      <c r="D1716" s="939"/>
      <c r="E1716" s="940"/>
      <c r="F1716" s="941"/>
      <c r="G1716" s="937" t="str">
        <f t="array" ref="G1716">xlookup(F1716,'Internal Staffing Calculator'!E:E,'Internal Staffing Calculator'!C:C,"")</f>
        <v/>
      </c>
      <c r="H1716" s="932" t="str">
        <f t="array" ref="H1716">if(F1716&lt;&gt;"", iferror(index('Internal Staffing Calculator'!B$8:B23500,match(F1716,'Internal Staffing Calculator'!E$8:E23500,0)), "Not In Budget"),"")</f>
        <v/>
      </c>
      <c r="I1716" s="184"/>
      <c r="J1716" s="184"/>
      <c r="K1716" s="184"/>
      <c r="L1716" s="183"/>
    </row>
    <row r="1717">
      <c r="A1717" s="454"/>
      <c r="B1717" s="927"/>
      <c r="C1717" s="580"/>
      <c r="D1717" s="939"/>
      <c r="E1717" s="940"/>
      <c r="F1717" s="941"/>
      <c r="G1717" s="937" t="str">
        <f t="array" ref="G1717">xlookup(F1717,'Internal Staffing Calculator'!E:E,'Internal Staffing Calculator'!C:C,"")</f>
        <v/>
      </c>
      <c r="H1717" s="932" t="str">
        <f t="array" ref="H1717">if(F1717&lt;&gt;"", iferror(index('Internal Staffing Calculator'!B$8:B23500,match(F1717,'Internal Staffing Calculator'!E$8:E23500,0)), "Not In Budget"),"")</f>
        <v/>
      </c>
      <c r="I1717" s="184"/>
      <c r="J1717" s="184"/>
      <c r="K1717" s="184"/>
      <c r="L1717" s="183"/>
    </row>
    <row r="1718">
      <c r="A1718" s="454"/>
      <c r="B1718" s="927"/>
      <c r="C1718" s="580"/>
      <c r="D1718" s="939"/>
      <c r="E1718" s="940"/>
      <c r="F1718" s="941"/>
      <c r="G1718" s="937" t="str">
        <f t="array" ref="G1718">xlookup(F1718,'Internal Staffing Calculator'!E:E,'Internal Staffing Calculator'!C:C,"")</f>
        <v/>
      </c>
      <c r="H1718" s="932" t="str">
        <f t="array" ref="H1718">if(F1718&lt;&gt;"", iferror(index('Internal Staffing Calculator'!B$8:B23500,match(F1718,'Internal Staffing Calculator'!E$8:E23500,0)), "Not In Budget"),"")</f>
        <v/>
      </c>
      <c r="I1718" s="184"/>
      <c r="J1718" s="184"/>
      <c r="K1718" s="184"/>
      <c r="L1718" s="183"/>
    </row>
    <row r="1719">
      <c r="A1719" s="454"/>
      <c r="B1719" s="927"/>
      <c r="C1719" s="580"/>
      <c r="D1719" s="939"/>
      <c r="E1719" s="940"/>
      <c r="F1719" s="941"/>
      <c r="G1719" s="937" t="str">
        <f t="array" ref="G1719">xlookup(F1719,'Internal Staffing Calculator'!E:E,'Internal Staffing Calculator'!C:C,"")</f>
        <v/>
      </c>
      <c r="H1719" s="932" t="str">
        <f t="array" ref="H1719">if(F1719&lt;&gt;"", iferror(index('Internal Staffing Calculator'!B$8:B23500,match(F1719,'Internal Staffing Calculator'!E$8:E23500,0)), "Not In Budget"),"")</f>
        <v/>
      </c>
      <c r="I1719" s="184"/>
      <c r="J1719" s="184"/>
      <c r="K1719" s="184"/>
      <c r="L1719" s="183"/>
    </row>
    <row r="1720">
      <c r="A1720" s="454"/>
      <c r="B1720" s="927"/>
      <c r="C1720" s="580"/>
      <c r="D1720" s="939"/>
      <c r="E1720" s="940"/>
      <c r="F1720" s="941"/>
      <c r="G1720" s="937" t="str">
        <f t="array" ref="G1720">xlookup(F1720,'Internal Staffing Calculator'!E:E,'Internal Staffing Calculator'!C:C,"")</f>
        <v/>
      </c>
      <c r="H1720" s="932" t="str">
        <f t="array" ref="H1720">if(F1720&lt;&gt;"", iferror(index('Internal Staffing Calculator'!B$8:B23500,match(F1720,'Internal Staffing Calculator'!E$8:E23500,0)), "Not In Budget"),"")</f>
        <v/>
      </c>
      <c r="I1720" s="184"/>
      <c r="J1720" s="184"/>
      <c r="K1720" s="184"/>
      <c r="L1720" s="183"/>
    </row>
    <row r="1721">
      <c r="A1721" s="454"/>
      <c r="B1721" s="927"/>
      <c r="C1721" s="580"/>
      <c r="D1721" s="939"/>
      <c r="E1721" s="940"/>
      <c r="F1721" s="941"/>
      <c r="G1721" s="937" t="str">
        <f t="array" ref="G1721">xlookup(F1721,'Internal Staffing Calculator'!E:E,'Internal Staffing Calculator'!C:C,"")</f>
        <v/>
      </c>
      <c r="H1721" s="932" t="str">
        <f t="array" ref="H1721">if(F1721&lt;&gt;"", iferror(index('Internal Staffing Calculator'!B$8:B23500,match(F1721,'Internal Staffing Calculator'!E$8:E23500,0)), "Not In Budget"),"")</f>
        <v/>
      </c>
      <c r="I1721" s="184"/>
      <c r="J1721" s="184"/>
      <c r="K1721" s="184"/>
      <c r="L1721" s="183"/>
    </row>
    <row r="1722">
      <c r="A1722" s="454"/>
      <c r="B1722" s="927"/>
      <c r="C1722" s="580"/>
      <c r="D1722" s="939"/>
      <c r="E1722" s="940"/>
      <c r="F1722" s="941"/>
      <c r="G1722" s="937" t="str">
        <f t="array" ref="G1722">xlookup(F1722,'Internal Staffing Calculator'!E:E,'Internal Staffing Calculator'!C:C,"")</f>
        <v/>
      </c>
      <c r="H1722" s="932" t="str">
        <f t="array" ref="H1722">if(F1722&lt;&gt;"", iferror(index('Internal Staffing Calculator'!B$8:B23500,match(F1722,'Internal Staffing Calculator'!E$8:E23500,0)), "Not In Budget"),"")</f>
        <v/>
      </c>
      <c r="I1722" s="184"/>
      <c r="J1722" s="184"/>
      <c r="K1722" s="184"/>
      <c r="L1722" s="183"/>
    </row>
    <row r="1723">
      <c r="A1723" s="454"/>
      <c r="B1723" s="927"/>
      <c r="C1723" s="580"/>
      <c r="D1723" s="939"/>
      <c r="E1723" s="940"/>
      <c r="F1723" s="941"/>
      <c r="G1723" s="937" t="str">
        <f t="array" ref="G1723">xlookup(F1723,'Internal Staffing Calculator'!E:E,'Internal Staffing Calculator'!C:C,"")</f>
        <v/>
      </c>
      <c r="H1723" s="932" t="str">
        <f t="array" ref="H1723">if(F1723&lt;&gt;"", iferror(index('Internal Staffing Calculator'!B$8:B23500,match(F1723,'Internal Staffing Calculator'!E$8:E23500,0)), "Not In Budget"),"")</f>
        <v/>
      </c>
      <c r="I1723" s="184"/>
      <c r="J1723" s="184"/>
      <c r="K1723" s="184"/>
      <c r="L1723" s="183"/>
    </row>
    <row r="1724">
      <c r="A1724" s="454"/>
      <c r="B1724" s="927"/>
      <c r="C1724" s="580"/>
      <c r="D1724" s="939"/>
      <c r="E1724" s="940"/>
      <c r="F1724" s="941"/>
      <c r="G1724" s="937" t="str">
        <f t="array" ref="G1724">xlookup(F1724,'Internal Staffing Calculator'!E:E,'Internal Staffing Calculator'!C:C,"")</f>
        <v/>
      </c>
      <c r="H1724" s="932" t="str">
        <f t="array" ref="H1724">if(F1724&lt;&gt;"", iferror(index('Internal Staffing Calculator'!B$8:B23500,match(F1724,'Internal Staffing Calculator'!E$8:E23500,0)), "Not In Budget"),"")</f>
        <v/>
      </c>
      <c r="I1724" s="184"/>
      <c r="J1724" s="184"/>
      <c r="K1724" s="184"/>
      <c r="L1724" s="183"/>
    </row>
    <row r="1725">
      <c r="A1725" s="454"/>
      <c r="B1725" s="927"/>
      <c r="C1725" s="580"/>
      <c r="D1725" s="939"/>
      <c r="E1725" s="940"/>
      <c r="F1725" s="941"/>
      <c r="G1725" s="937" t="str">
        <f t="array" ref="G1725">xlookup(F1725,'Internal Staffing Calculator'!E:E,'Internal Staffing Calculator'!C:C,"")</f>
        <v/>
      </c>
      <c r="H1725" s="932" t="str">
        <f t="array" ref="H1725">if(F1725&lt;&gt;"", iferror(index('Internal Staffing Calculator'!B$8:B23500,match(F1725,'Internal Staffing Calculator'!E$8:E23500,0)), "Not In Budget"),"")</f>
        <v/>
      </c>
      <c r="I1725" s="184"/>
      <c r="J1725" s="184"/>
      <c r="K1725" s="184"/>
      <c r="L1725" s="183"/>
    </row>
    <row r="1726">
      <c r="A1726" s="454"/>
      <c r="B1726" s="927"/>
      <c r="C1726" s="580"/>
      <c r="D1726" s="939"/>
      <c r="E1726" s="940"/>
      <c r="F1726" s="941"/>
      <c r="G1726" s="937" t="str">
        <f t="array" ref="G1726">xlookup(F1726,'Internal Staffing Calculator'!E:E,'Internal Staffing Calculator'!C:C,"")</f>
        <v/>
      </c>
      <c r="H1726" s="932" t="str">
        <f t="array" ref="H1726">if(F1726&lt;&gt;"", iferror(index('Internal Staffing Calculator'!B$8:B23500,match(F1726,'Internal Staffing Calculator'!E$8:E23500,0)), "Not In Budget"),"")</f>
        <v/>
      </c>
      <c r="I1726" s="184"/>
      <c r="J1726" s="184"/>
      <c r="K1726" s="184"/>
      <c r="L1726" s="183"/>
    </row>
    <row r="1727">
      <c r="A1727" s="454"/>
      <c r="B1727" s="927"/>
      <c r="C1727" s="580"/>
      <c r="D1727" s="939"/>
      <c r="E1727" s="940"/>
      <c r="F1727" s="941"/>
      <c r="G1727" s="937" t="str">
        <f t="array" ref="G1727">xlookup(F1727,'Internal Staffing Calculator'!E:E,'Internal Staffing Calculator'!C:C,"")</f>
        <v/>
      </c>
      <c r="H1727" s="932" t="str">
        <f t="array" ref="H1727">if(F1727&lt;&gt;"", iferror(index('Internal Staffing Calculator'!B$8:B23500,match(F1727,'Internal Staffing Calculator'!E$8:E23500,0)), "Not In Budget"),"")</f>
        <v/>
      </c>
      <c r="I1727" s="184"/>
      <c r="J1727" s="184"/>
      <c r="K1727" s="184"/>
      <c r="L1727" s="183"/>
    </row>
    <row r="1728">
      <c r="A1728" s="454"/>
      <c r="B1728" s="927"/>
      <c r="C1728" s="580"/>
      <c r="D1728" s="939"/>
      <c r="E1728" s="940"/>
      <c r="F1728" s="941"/>
      <c r="G1728" s="937" t="str">
        <f t="array" ref="G1728">xlookup(F1728,'Internal Staffing Calculator'!E:E,'Internal Staffing Calculator'!C:C,"")</f>
        <v/>
      </c>
      <c r="H1728" s="932" t="str">
        <f t="array" ref="H1728">if(F1728&lt;&gt;"", iferror(index('Internal Staffing Calculator'!B$8:B23500,match(F1728,'Internal Staffing Calculator'!E$8:E23500,0)), "Not In Budget"),"")</f>
        <v/>
      </c>
      <c r="I1728" s="184"/>
      <c r="J1728" s="184"/>
      <c r="K1728" s="184"/>
      <c r="L1728" s="183"/>
    </row>
    <row r="1729">
      <c r="A1729" s="454"/>
      <c r="B1729" s="927"/>
      <c r="C1729" s="580"/>
      <c r="D1729" s="939"/>
      <c r="E1729" s="940"/>
      <c r="F1729" s="941"/>
      <c r="G1729" s="937" t="str">
        <f t="array" ref="G1729">xlookup(F1729,'Internal Staffing Calculator'!E:E,'Internal Staffing Calculator'!C:C,"")</f>
        <v/>
      </c>
      <c r="H1729" s="932" t="str">
        <f t="array" ref="H1729">if(F1729&lt;&gt;"", iferror(index('Internal Staffing Calculator'!B$8:B23500,match(F1729,'Internal Staffing Calculator'!E$8:E23500,0)), "Not In Budget"),"")</f>
        <v/>
      </c>
      <c r="I1729" s="184"/>
      <c r="J1729" s="184"/>
      <c r="K1729" s="184"/>
      <c r="L1729" s="183"/>
    </row>
    <row r="1730">
      <c r="A1730" s="454"/>
      <c r="B1730" s="927"/>
      <c r="C1730" s="580"/>
      <c r="D1730" s="939"/>
      <c r="E1730" s="940"/>
      <c r="F1730" s="941"/>
      <c r="G1730" s="937" t="str">
        <f t="array" ref="G1730">xlookup(F1730,'Internal Staffing Calculator'!E:E,'Internal Staffing Calculator'!C:C,"")</f>
        <v/>
      </c>
      <c r="H1730" s="932" t="str">
        <f t="array" ref="H1730">if(F1730&lt;&gt;"", iferror(index('Internal Staffing Calculator'!B$8:B23500,match(F1730,'Internal Staffing Calculator'!E$8:E23500,0)), "Not In Budget"),"")</f>
        <v/>
      </c>
      <c r="I1730" s="184"/>
      <c r="J1730" s="184"/>
      <c r="K1730" s="184"/>
      <c r="L1730" s="183"/>
    </row>
    <row r="1731">
      <c r="A1731" s="454"/>
      <c r="B1731" s="927"/>
      <c r="C1731" s="580"/>
      <c r="D1731" s="939"/>
      <c r="E1731" s="940"/>
      <c r="F1731" s="941"/>
      <c r="G1731" s="937" t="str">
        <f t="array" ref="G1731">xlookup(F1731,'Internal Staffing Calculator'!E:E,'Internal Staffing Calculator'!C:C,"")</f>
        <v/>
      </c>
      <c r="H1731" s="932" t="str">
        <f t="array" ref="H1731">if(F1731&lt;&gt;"", iferror(index('Internal Staffing Calculator'!B$8:B23500,match(F1731,'Internal Staffing Calculator'!E$8:E23500,0)), "Not In Budget"),"")</f>
        <v/>
      </c>
      <c r="I1731" s="184"/>
      <c r="J1731" s="184"/>
      <c r="K1731" s="184"/>
      <c r="L1731" s="183"/>
    </row>
    <row r="1732">
      <c r="A1732" s="454"/>
      <c r="B1732" s="927"/>
      <c r="C1732" s="580"/>
      <c r="D1732" s="939"/>
      <c r="E1732" s="940"/>
      <c r="F1732" s="941"/>
      <c r="G1732" s="937" t="str">
        <f t="array" ref="G1732">xlookup(F1732,'Internal Staffing Calculator'!E:E,'Internal Staffing Calculator'!C:C,"")</f>
        <v/>
      </c>
      <c r="H1732" s="932" t="str">
        <f t="array" ref="H1732">if(F1732&lt;&gt;"", iferror(index('Internal Staffing Calculator'!B$8:B23500,match(F1732,'Internal Staffing Calculator'!E$8:E23500,0)), "Not In Budget"),"")</f>
        <v/>
      </c>
      <c r="I1732" s="184"/>
      <c r="J1732" s="184"/>
      <c r="K1732" s="184"/>
      <c r="L1732" s="183"/>
    </row>
    <row r="1733">
      <c r="A1733" s="454"/>
      <c r="B1733" s="927"/>
      <c r="C1733" s="580"/>
      <c r="D1733" s="939"/>
      <c r="E1733" s="940"/>
      <c r="F1733" s="941"/>
      <c r="G1733" s="937" t="str">
        <f t="array" ref="G1733">xlookup(F1733,'Internal Staffing Calculator'!E:E,'Internal Staffing Calculator'!C:C,"")</f>
        <v/>
      </c>
      <c r="H1733" s="932" t="str">
        <f t="array" ref="H1733">if(F1733&lt;&gt;"", iferror(index('Internal Staffing Calculator'!B$8:B23500,match(F1733,'Internal Staffing Calculator'!E$8:E23500,0)), "Not In Budget"),"")</f>
        <v/>
      </c>
      <c r="I1733" s="184"/>
      <c r="J1733" s="184"/>
      <c r="K1733" s="184"/>
      <c r="L1733" s="183"/>
    </row>
    <row r="1734">
      <c r="A1734" s="454"/>
      <c r="B1734" s="927"/>
      <c r="C1734" s="580"/>
      <c r="D1734" s="939"/>
      <c r="E1734" s="940"/>
      <c r="F1734" s="941"/>
      <c r="G1734" s="937" t="str">
        <f t="array" ref="G1734">xlookup(F1734,'Internal Staffing Calculator'!E:E,'Internal Staffing Calculator'!C:C,"")</f>
        <v/>
      </c>
      <c r="H1734" s="932" t="str">
        <f t="array" ref="H1734">if(F1734&lt;&gt;"", iferror(index('Internal Staffing Calculator'!B$8:B23500,match(F1734,'Internal Staffing Calculator'!E$8:E23500,0)), "Not In Budget"),"")</f>
        <v/>
      </c>
      <c r="I1734" s="184"/>
      <c r="J1734" s="184"/>
      <c r="K1734" s="184"/>
      <c r="L1734" s="183"/>
    </row>
    <row r="1735">
      <c r="A1735" s="454"/>
      <c r="B1735" s="927"/>
      <c r="C1735" s="580"/>
      <c r="D1735" s="939"/>
      <c r="E1735" s="940"/>
      <c r="F1735" s="941"/>
      <c r="G1735" s="937" t="str">
        <f t="array" ref="G1735">xlookup(F1735,'Internal Staffing Calculator'!E:E,'Internal Staffing Calculator'!C:C,"")</f>
        <v/>
      </c>
      <c r="H1735" s="932" t="str">
        <f t="array" ref="H1735">if(F1735&lt;&gt;"", iferror(index('Internal Staffing Calculator'!B$8:B23500,match(F1735,'Internal Staffing Calculator'!E$8:E23500,0)), "Not In Budget"),"")</f>
        <v/>
      </c>
      <c r="I1735" s="184"/>
      <c r="J1735" s="184"/>
      <c r="K1735" s="184"/>
      <c r="L1735" s="183"/>
    </row>
    <row r="1736">
      <c r="A1736" s="454"/>
      <c r="B1736" s="927"/>
      <c r="C1736" s="580"/>
      <c r="D1736" s="939"/>
      <c r="E1736" s="940"/>
      <c r="F1736" s="941"/>
      <c r="G1736" s="937" t="str">
        <f t="array" ref="G1736">xlookup(F1736,'Internal Staffing Calculator'!E:E,'Internal Staffing Calculator'!C:C,"")</f>
        <v/>
      </c>
      <c r="H1736" s="932" t="str">
        <f t="array" ref="H1736">if(F1736&lt;&gt;"", iferror(index('Internal Staffing Calculator'!B$8:B23500,match(F1736,'Internal Staffing Calculator'!E$8:E23500,0)), "Not In Budget"),"")</f>
        <v/>
      </c>
      <c r="I1736" s="184"/>
      <c r="J1736" s="184"/>
      <c r="K1736" s="184"/>
      <c r="L1736" s="183"/>
    </row>
    <row r="1737">
      <c r="A1737" s="454"/>
      <c r="B1737" s="927"/>
      <c r="C1737" s="580"/>
      <c r="D1737" s="939"/>
      <c r="E1737" s="940"/>
      <c r="F1737" s="941"/>
      <c r="G1737" s="937" t="str">
        <f t="array" ref="G1737">xlookup(F1737,'Internal Staffing Calculator'!E:E,'Internal Staffing Calculator'!C:C,"")</f>
        <v/>
      </c>
      <c r="H1737" s="932" t="str">
        <f t="array" ref="H1737">if(F1737&lt;&gt;"", iferror(index('Internal Staffing Calculator'!B$8:B23500,match(F1737,'Internal Staffing Calculator'!E$8:E23500,0)), "Not In Budget"),"")</f>
        <v/>
      </c>
      <c r="I1737" s="184"/>
      <c r="J1737" s="184"/>
      <c r="K1737" s="184"/>
      <c r="L1737" s="183"/>
    </row>
    <row r="1738">
      <c r="A1738" s="454"/>
      <c r="B1738" s="927"/>
      <c r="C1738" s="580"/>
      <c r="D1738" s="939"/>
      <c r="E1738" s="940"/>
      <c r="F1738" s="941"/>
      <c r="G1738" s="937" t="str">
        <f t="array" ref="G1738">xlookup(F1738,'Internal Staffing Calculator'!E:E,'Internal Staffing Calculator'!C:C,"")</f>
        <v/>
      </c>
      <c r="H1738" s="932" t="str">
        <f t="array" ref="H1738">if(F1738&lt;&gt;"", iferror(index('Internal Staffing Calculator'!B$8:B23500,match(F1738,'Internal Staffing Calculator'!E$8:E23500,0)), "Not In Budget"),"")</f>
        <v/>
      </c>
      <c r="I1738" s="184"/>
      <c r="J1738" s="184"/>
      <c r="K1738" s="184"/>
      <c r="L1738" s="183"/>
    </row>
    <row r="1739">
      <c r="A1739" s="454"/>
      <c r="B1739" s="927"/>
      <c r="C1739" s="580"/>
      <c r="D1739" s="939"/>
      <c r="E1739" s="940"/>
      <c r="F1739" s="941"/>
      <c r="G1739" s="937" t="str">
        <f t="array" ref="G1739">xlookup(F1739,'Internal Staffing Calculator'!E:E,'Internal Staffing Calculator'!C:C,"")</f>
        <v/>
      </c>
      <c r="H1739" s="932" t="str">
        <f t="array" ref="H1739">if(F1739&lt;&gt;"", iferror(index('Internal Staffing Calculator'!B$8:B23500,match(F1739,'Internal Staffing Calculator'!E$8:E23500,0)), "Not In Budget"),"")</f>
        <v/>
      </c>
      <c r="I1739" s="184"/>
      <c r="J1739" s="184"/>
      <c r="K1739" s="184"/>
      <c r="L1739" s="183"/>
    </row>
    <row r="1740">
      <c r="A1740" s="454"/>
      <c r="B1740" s="927"/>
      <c r="C1740" s="580"/>
      <c r="D1740" s="939"/>
      <c r="E1740" s="940"/>
      <c r="F1740" s="941"/>
      <c r="G1740" s="937" t="str">
        <f t="array" ref="G1740">xlookup(F1740,'Internal Staffing Calculator'!E:E,'Internal Staffing Calculator'!C:C,"")</f>
        <v/>
      </c>
      <c r="H1740" s="932" t="str">
        <f t="array" ref="H1740">if(F1740&lt;&gt;"", iferror(index('Internal Staffing Calculator'!B$8:B23500,match(F1740,'Internal Staffing Calculator'!E$8:E23500,0)), "Not In Budget"),"")</f>
        <v/>
      </c>
      <c r="I1740" s="184"/>
      <c r="J1740" s="184"/>
      <c r="K1740" s="184"/>
      <c r="L1740" s="183"/>
    </row>
    <row r="1741">
      <c r="A1741" s="454"/>
      <c r="B1741" s="927"/>
      <c r="C1741" s="580"/>
      <c r="D1741" s="939"/>
      <c r="E1741" s="940"/>
      <c r="F1741" s="941"/>
      <c r="G1741" s="937" t="str">
        <f t="array" ref="G1741">xlookup(F1741,'Internal Staffing Calculator'!E:E,'Internal Staffing Calculator'!C:C,"")</f>
        <v/>
      </c>
      <c r="H1741" s="932" t="str">
        <f t="array" ref="H1741">if(F1741&lt;&gt;"", iferror(index('Internal Staffing Calculator'!B$8:B23500,match(F1741,'Internal Staffing Calculator'!E$8:E23500,0)), "Not In Budget"),"")</f>
        <v/>
      </c>
      <c r="I1741" s="184"/>
      <c r="J1741" s="184"/>
      <c r="K1741" s="184"/>
      <c r="L1741" s="183"/>
    </row>
    <row r="1742">
      <c r="A1742" s="454"/>
      <c r="B1742" s="927"/>
      <c r="C1742" s="580"/>
      <c r="D1742" s="939"/>
      <c r="E1742" s="940"/>
      <c r="F1742" s="941"/>
      <c r="G1742" s="937" t="str">
        <f t="array" ref="G1742">xlookup(F1742,'Internal Staffing Calculator'!E:E,'Internal Staffing Calculator'!C:C,"")</f>
        <v/>
      </c>
      <c r="H1742" s="932" t="str">
        <f t="array" ref="H1742">if(F1742&lt;&gt;"", iferror(index('Internal Staffing Calculator'!B$8:B23500,match(F1742,'Internal Staffing Calculator'!E$8:E23500,0)), "Not In Budget"),"")</f>
        <v/>
      </c>
      <c r="I1742" s="184"/>
      <c r="J1742" s="184"/>
      <c r="K1742" s="184"/>
      <c r="L1742" s="183"/>
    </row>
    <row r="1743">
      <c r="A1743" s="454"/>
      <c r="B1743" s="927"/>
      <c r="C1743" s="580"/>
      <c r="D1743" s="939"/>
      <c r="E1743" s="940"/>
      <c r="F1743" s="941"/>
      <c r="G1743" s="937" t="str">
        <f t="array" ref="G1743">xlookup(F1743,'Internal Staffing Calculator'!E:E,'Internal Staffing Calculator'!C:C,"")</f>
        <v/>
      </c>
      <c r="H1743" s="932" t="str">
        <f t="array" ref="H1743">if(F1743&lt;&gt;"", iferror(index('Internal Staffing Calculator'!B$8:B23500,match(F1743,'Internal Staffing Calculator'!E$8:E23500,0)), "Not In Budget"),"")</f>
        <v/>
      </c>
      <c r="I1743" s="184"/>
      <c r="J1743" s="184"/>
      <c r="K1743" s="184"/>
      <c r="L1743" s="183"/>
    </row>
    <row r="1744">
      <c r="A1744" s="454"/>
      <c r="B1744" s="927"/>
      <c r="C1744" s="580"/>
      <c r="D1744" s="939"/>
      <c r="E1744" s="940"/>
      <c r="F1744" s="941"/>
      <c r="G1744" s="937" t="str">
        <f t="array" ref="G1744">xlookup(F1744,'Internal Staffing Calculator'!E:E,'Internal Staffing Calculator'!C:C,"")</f>
        <v/>
      </c>
      <c r="H1744" s="932" t="str">
        <f t="array" ref="H1744">if(F1744&lt;&gt;"", iferror(index('Internal Staffing Calculator'!B$8:B23500,match(F1744,'Internal Staffing Calculator'!E$8:E23500,0)), "Not In Budget"),"")</f>
        <v/>
      </c>
      <c r="I1744" s="184"/>
      <c r="J1744" s="184"/>
      <c r="K1744" s="184"/>
      <c r="L1744" s="183"/>
    </row>
    <row r="1745">
      <c r="A1745" s="454"/>
      <c r="B1745" s="927"/>
      <c r="C1745" s="580"/>
      <c r="D1745" s="939"/>
      <c r="E1745" s="940"/>
      <c r="F1745" s="941"/>
      <c r="G1745" s="937" t="str">
        <f t="array" ref="G1745">xlookup(F1745,'Internal Staffing Calculator'!E:E,'Internal Staffing Calculator'!C:C,"")</f>
        <v/>
      </c>
      <c r="H1745" s="932" t="str">
        <f t="array" ref="H1745">if(F1745&lt;&gt;"", iferror(index('Internal Staffing Calculator'!B$8:B23500,match(F1745,'Internal Staffing Calculator'!E$8:E23500,0)), "Not In Budget"),"")</f>
        <v/>
      </c>
      <c r="I1745" s="184"/>
      <c r="J1745" s="184"/>
      <c r="K1745" s="184"/>
      <c r="L1745" s="183"/>
    </row>
    <row r="1746">
      <c r="A1746" s="454"/>
      <c r="B1746" s="927"/>
      <c r="C1746" s="580"/>
      <c r="D1746" s="939"/>
      <c r="E1746" s="940"/>
      <c r="F1746" s="941"/>
      <c r="G1746" s="937" t="str">
        <f t="array" ref="G1746">xlookup(F1746,'Internal Staffing Calculator'!E:E,'Internal Staffing Calculator'!C:C,"")</f>
        <v/>
      </c>
      <c r="H1746" s="932" t="str">
        <f t="array" ref="H1746">if(F1746&lt;&gt;"", iferror(index('Internal Staffing Calculator'!B$8:B23500,match(F1746,'Internal Staffing Calculator'!E$8:E23500,0)), "Not In Budget"),"")</f>
        <v/>
      </c>
      <c r="I1746" s="184"/>
      <c r="J1746" s="184"/>
      <c r="K1746" s="184"/>
      <c r="L1746" s="183"/>
    </row>
    <row r="1747">
      <c r="A1747" s="454"/>
      <c r="B1747" s="927"/>
      <c r="C1747" s="580"/>
      <c r="D1747" s="939"/>
      <c r="E1747" s="940"/>
      <c r="F1747" s="941"/>
      <c r="G1747" s="937" t="str">
        <f t="array" ref="G1747">xlookup(F1747,'Internal Staffing Calculator'!E:E,'Internal Staffing Calculator'!C:C,"")</f>
        <v/>
      </c>
      <c r="H1747" s="932" t="str">
        <f t="array" ref="H1747">if(F1747&lt;&gt;"", iferror(index('Internal Staffing Calculator'!B$8:B23500,match(F1747,'Internal Staffing Calculator'!E$8:E23500,0)), "Not In Budget"),"")</f>
        <v/>
      </c>
      <c r="I1747" s="184"/>
      <c r="J1747" s="184"/>
      <c r="K1747" s="184"/>
      <c r="L1747" s="183"/>
    </row>
    <row r="1748">
      <c r="A1748" s="454"/>
      <c r="B1748" s="927"/>
      <c r="C1748" s="580"/>
      <c r="D1748" s="939"/>
      <c r="E1748" s="940"/>
      <c r="F1748" s="941"/>
      <c r="G1748" s="937" t="str">
        <f t="array" ref="G1748">xlookup(F1748,'Internal Staffing Calculator'!E:E,'Internal Staffing Calculator'!C:C,"")</f>
        <v/>
      </c>
      <c r="H1748" s="932" t="str">
        <f t="array" ref="H1748">if(F1748&lt;&gt;"", iferror(index('Internal Staffing Calculator'!B$8:B23500,match(F1748,'Internal Staffing Calculator'!E$8:E23500,0)), "Not In Budget"),"")</f>
        <v/>
      </c>
      <c r="I1748" s="184"/>
      <c r="J1748" s="184"/>
      <c r="K1748" s="184"/>
      <c r="L1748" s="183"/>
    </row>
    <row r="1749">
      <c r="A1749" s="454"/>
      <c r="B1749" s="927"/>
      <c r="C1749" s="580"/>
      <c r="D1749" s="939"/>
      <c r="E1749" s="940"/>
      <c r="F1749" s="941"/>
      <c r="G1749" s="937" t="str">
        <f t="array" ref="G1749">xlookup(F1749,'Internal Staffing Calculator'!E:E,'Internal Staffing Calculator'!C:C,"")</f>
        <v/>
      </c>
      <c r="H1749" s="932" t="str">
        <f t="array" ref="H1749">if(F1749&lt;&gt;"", iferror(index('Internal Staffing Calculator'!B$8:B23500,match(F1749,'Internal Staffing Calculator'!E$8:E23500,0)), "Not In Budget"),"")</f>
        <v/>
      </c>
      <c r="I1749" s="184"/>
      <c r="J1749" s="184"/>
      <c r="K1749" s="184"/>
      <c r="L1749" s="183"/>
    </row>
    <row r="1750">
      <c r="A1750" s="454"/>
      <c r="B1750" s="927"/>
      <c r="C1750" s="580"/>
      <c r="D1750" s="939"/>
      <c r="E1750" s="940"/>
      <c r="F1750" s="941"/>
      <c r="G1750" s="937" t="str">
        <f t="array" ref="G1750">xlookup(F1750,'Internal Staffing Calculator'!E:E,'Internal Staffing Calculator'!C:C,"")</f>
        <v/>
      </c>
      <c r="H1750" s="932" t="str">
        <f t="array" ref="H1750">if(F1750&lt;&gt;"", iferror(index('Internal Staffing Calculator'!B$8:B23500,match(F1750,'Internal Staffing Calculator'!E$8:E23500,0)), "Not In Budget"),"")</f>
        <v/>
      </c>
      <c r="I1750" s="184"/>
      <c r="J1750" s="184"/>
      <c r="K1750" s="184"/>
      <c r="L1750" s="183"/>
    </row>
    <row r="1751">
      <c r="A1751" s="454"/>
      <c r="B1751" s="927"/>
      <c r="C1751" s="580"/>
      <c r="D1751" s="939"/>
      <c r="E1751" s="940"/>
      <c r="F1751" s="941"/>
      <c r="G1751" s="937" t="str">
        <f t="array" ref="G1751">xlookup(F1751,'Internal Staffing Calculator'!E:E,'Internal Staffing Calculator'!C:C,"")</f>
        <v/>
      </c>
      <c r="H1751" s="932" t="str">
        <f t="array" ref="H1751">if(F1751&lt;&gt;"", iferror(index('Internal Staffing Calculator'!B$8:B23500,match(F1751,'Internal Staffing Calculator'!E$8:E23500,0)), "Not In Budget"),"")</f>
        <v/>
      </c>
      <c r="I1751" s="184"/>
      <c r="J1751" s="184"/>
      <c r="K1751" s="184"/>
      <c r="L1751" s="183"/>
    </row>
    <row r="1752">
      <c r="A1752" s="454"/>
      <c r="B1752" s="927"/>
      <c r="C1752" s="580"/>
      <c r="D1752" s="939"/>
      <c r="E1752" s="940"/>
      <c r="F1752" s="941"/>
      <c r="G1752" s="937" t="str">
        <f t="array" ref="G1752">xlookup(F1752,'Internal Staffing Calculator'!E:E,'Internal Staffing Calculator'!C:C,"")</f>
        <v/>
      </c>
      <c r="H1752" s="932" t="str">
        <f t="array" ref="H1752">if(F1752&lt;&gt;"", iferror(index('Internal Staffing Calculator'!B$8:B23500,match(F1752,'Internal Staffing Calculator'!E$8:E23500,0)), "Not In Budget"),"")</f>
        <v/>
      </c>
      <c r="I1752" s="184"/>
      <c r="J1752" s="184"/>
      <c r="K1752" s="184"/>
      <c r="L1752" s="183"/>
    </row>
    <row r="1753">
      <c r="A1753" s="454"/>
      <c r="B1753" s="927"/>
      <c r="C1753" s="580"/>
      <c r="D1753" s="939"/>
      <c r="E1753" s="940"/>
      <c r="F1753" s="941"/>
      <c r="G1753" s="937" t="str">
        <f t="array" ref="G1753">xlookup(F1753,'Internal Staffing Calculator'!E:E,'Internal Staffing Calculator'!C:C,"")</f>
        <v/>
      </c>
      <c r="H1753" s="932" t="str">
        <f t="array" ref="H1753">if(F1753&lt;&gt;"", iferror(index('Internal Staffing Calculator'!B$8:B23500,match(F1753,'Internal Staffing Calculator'!E$8:E23500,0)), "Not In Budget"),"")</f>
        <v/>
      </c>
      <c r="I1753" s="184"/>
      <c r="J1753" s="184"/>
      <c r="K1753" s="184"/>
      <c r="L1753" s="183"/>
    </row>
    <row r="1754">
      <c r="A1754" s="454"/>
      <c r="B1754" s="927"/>
      <c r="C1754" s="580"/>
      <c r="D1754" s="939"/>
      <c r="E1754" s="940"/>
      <c r="F1754" s="941"/>
      <c r="G1754" s="937" t="str">
        <f t="array" ref="G1754">xlookup(F1754,'Internal Staffing Calculator'!E:E,'Internal Staffing Calculator'!C:C,"")</f>
        <v/>
      </c>
      <c r="H1754" s="932" t="str">
        <f t="array" ref="H1754">if(F1754&lt;&gt;"", iferror(index('Internal Staffing Calculator'!B$8:B23500,match(F1754,'Internal Staffing Calculator'!E$8:E23500,0)), "Not In Budget"),"")</f>
        <v/>
      </c>
      <c r="I1754" s="184"/>
      <c r="J1754" s="184"/>
      <c r="K1754" s="184"/>
      <c r="L1754" s="183"/>
    </row>
    <row r="1755">
      <c r="A1755" s="454"/>
      <c r="B1755" s="927"/>
      <c r="C1755" s="580"/>
      <c r="D1755" s="939"/>
      <c r="E1755" s="940"/>
      <c r="F1755" s="941"/>
      <c r="G1755" s="937" t="str">
        <f t="array" ref="G1755">xlookup(F1755,'Internal Staffing Calculator'!E:E,'Internal Staffing Calculator'!C:C,"")</f>
        <v/>
      </c>
      <c r="H1755" s="932" t="str">
        <f t="array" ref="H1755">if(F1755&lt;&gt;"", iferror(index('Internal Staffing Calculator'!B$8:B23500,match(F1755,'Internal Staffing Calculator'!E$8:E23500,0)), "Not In Budget"),"")</f>
        <v/>
      </c>
      <c r="I1755" s="184"/>
      <c r="J1755" s="184"/>
      <c r="K1755" s="184"/>
      <c r="L1755" s="183"/>
    </row>
    <row r="1756">
      <c r="A1756" s="454"/>
      <c r="B1756" s="927"/>
      <c r="C1756" s="580"/>
      <c r="D1756" s="939"/>
      <c r="E1756" s="940"/>
      <c r="F1756" s="941"/>
      <c r="G1756" s="937" t="str">
        <f t="array" ref="G1756">xlookup(F1756,'Internal Staffing Calculator'!E:E,'Internal Staffing Calculator'!C:C,"")</f>
        <v/>
      </c>
      <c r="H1756" s="932" t="str">
        <f t="array" ref="H1756">if(F1756&lt;&gt;"", iferror(index('Internal Staffing Calculator'!B$8:B23500,match(F1756,'Internal Staffing Calculator'!E$8:E23500,0)), "Not In Budget"),"")</f>
        <v/>
      </c>
      <c r="I1756" s="184"/>
      <c r="J1756" s="184"/>
      <c r="K1756" s="184"/>
      <c r="L1756" s="183"/>
    </row>
    <row r="1757">
      <c r="A1757" s="454"/>
      <c r="B1757" s="927"/>
      <c r="C1757" s="580"/>
      <c r="D1757" s="939"/>
      <c r="E1757" s="940"/>
      <c r="F1757" s="941"/>
      <c r="G1757" s="937" t="str">
        <f t="array" ref="G1757">xlookup(F1757,'Internal Staffing Calculator'!E:E,'Internal Staffing Calculator'!C:C,"")</f>
        <v/>
      </c>
      <c r="H1757" s="932" t="str">
        <f t="array" ref="H1757">if(F1757&lt;&gt;"", iferror(index('Internal Staffing Calculator'!B$8:B23500,match(F1757,'Internal Staffing Calculator'!E$8:E23500,0)), "Not In Budget"),"")</f>
        <v/>
      </c>
      <c r="I1757" s="184"/>
      <c r="J1757" s="184"/>
      <c r="K1757" s="184"/>
      <c r="L1757" s="183"/>
    </row>
    <row r="1758">
      <c r="A1758" s="454"/>
      <c r="B1758" s="927"/>
      <c r="C1758" s="580"/>
      <c r="D1758" s="939"/>
      <c r="E1758" s="940"/>
      <c r="F1758" s="941"/>
      <c r="G1758" s="937" t="str">
        <f t="array" ref="G1758">xlookup(F1758,'Internal Staffing Calculator'!E:E,'Internal Staffing Calculator'!C:C,"")</f>
        <v/>
      </c>
      <c r="H1758" s="932" t="str">
        <f t="array" ref="H1758">if(F1758&lt;&gt;"", iferror(index('Internal Staffing Calculator'!B$8:B23500,match(F1758,'Internal Staffing Calculator'!E$8:E23500,0)), "Not In Budget"),"")</f>
        <v/>
      </c>
      <c r="I1758" s="184"/>
      <c r="J1758" s="184"/>
      <c r="K1758" s="184"/>
      <c r="L1758" s="183"/>
    </row>
    <row r="1759">
      <c r="A1759" s="454"/>
      <c r="B1759" s="927"/>
      <c r="C1759" s="580"/>
      <c r="D1759" s="939"/>
      <c r="E1759" s="940"/>
      <c r="F1759" s="941"/>
      <c r="G1759" s="937" t="str">
        <f t="array" ref="G1759">xlookup(F1759,'Internal Staffing Calculator'!E:E,'Internal Staffing Calculator'!C:C,"")</f>
        <v/>
      </c>
      <c r="H1759" s="932" t="str">
        <f t="array" ref="H1759">if(F1759&lt;&gt;"", iferror(index('Internal Staffing Calculator'!B$8:B23500,match(F1759,'Internal Staffing Calculator'!E$8:E23500,0)), "Not In Budget"),"")</f>
        <v/>
      </c>
      <c r="I1759" s="184"/>
      <c r="J1759" s="184"/>
      <c r="K1759" s="184"/>
      <c r="L1759" s="183"/>
    </row>
    <row r="1760">
      <c r="A1760" s="454"/>
      <c r="B1760" s="927"/>
      <c r="C1760" s="580"/>
      <c r="D1760" s="939"/>
      <c r="E1760" s="940"/>
      <c r="F1760" s="941"/>
      <c r="G1760" s="937" t="str">
        <f t="array" ref="G1760">xlookup(F1760,'Internal Staffing Calculator'!E:E,'Internal Staffing Calculator'!C:C,"")</f>
        <v/>
      </c>
      <c r="H1760" s="932" t="str">
        <f t="array" ref="H1760">if(F1760&lt;&gt;"", iferror(index('Internal Staffing Calculator'!B$8:B23500,match(F1760,'Internal Staffing Calculator'!E$8:E23500,0)), "Not In Budget"),"")</f>
        <v/>
      </c>
      <c r="I1760" s="184"/>
      <c r="J1760" s="184"/>
      <c r="K1760" s="184"/>
      <c r="L1760" s="183"/>
    </row>
    <row r="1761">
      <c r="A1761" s="454"/>
      <c r="B1761" s="927"/>
      <c r="C1761" s="580"/>
      <c r="D1761" s="939"/>
      <c r="E1761" s="940"/>
      <c r="F1761" s="941"/>
      <c r="G1761" s="937" t="str">
        <f t="array" ref="G1761">xlookup(F1761,'Internal Staffing Calculator'!E:E,'Internal Staffing Calculator'!C:C,"")</f>
        <v/>
      </c>
      <c r="H1761" s="932" t="str">
        <f t="array" ref="H1761">if(F1761&lt;&gt;"", iferror(index('Internal Staffing Calculator'!B$8:B23500,match(F1761,'Internal Staffing Calculator'!E$8:E23500,0)), "Not In Budget"),"")</f>
        <v/>
      </c>
      <c r="I1761" s="184"/>
      <c r="J1761" s="184"/>
      <c r="K1761" s="184"/>
      <c r="L1761" s="183"/>
    </row>
    <row r="1762">
      <c r="A1762" s="454"/>
      <c r="B1762" s="927"/>
      <c r="C1762" s="580"/>
      <c r="D1762" s="939"/>
      <c r="E1762" s="940"/>
      <c r="F1762" s="941"/>
      <c r="G1762" s="937" t="str">
        <f t="array" ref="G1762">xlookup(F1762,'Internal Staffing Calculator'!E:E,'Internal Staffing Calculator'!C:C,"")</f>
        <v/>
      </c>
      <c r="H1762" s="932" t="str">
        <f t="array" ref="H1762">if(F1762&lt;&gt;"", iferror(index('Internal Staffing Calculator'!B$8:B23500,match(F1762,'Internal Staffing Calculator'!E$8:E23500,0)), "Not In Budget"),"")</f>
        <v/>
      </c>
      <c r="I1762" s="184"/>
      <c r="J1762" s="184"/>
      <c r="K1762" s="184"/>
      <c r="L1762" s="183"/>
    </row>
    <row r="1763">
      <c r="A1763" s="454"/>
      <c r="B1763" s="927"/>
      <c r="C1763" s="580"/>
      <c r="D1763" s="939"/>
      <c r="E1763" s="940"/>
      <c r="F1763" s="941"/>
      <c r="G1763" s="937" t="str">
        <f t="array" ref="G1763">xlookup(F1763,'Internal Staffing Calculator'!E:E,'Internal Staffing Calculator'!C:C,"")</f>
        <v/>
      </c>
      <c r="H1763" s="932" t="str">
        <f t="array" ref="H1763">if(F1763&lt;&gt;"", iferror(index('Internal Staffing Calculator'!B$8:B23500,match(F1763,'Internal Staffing Calculator'!E$8:E23500,0)), "Not In Budget"),"")</f>
        <v/>
      </c>
      <c r="I1763" s="184"/>
      <c r="J1763" s="184"/>
      <c r="K1763" s="184"/>
      <c r="L1763" s="183"/>
    </row>
    <row r="1764">
      <c r="A1764" s="454"/>
      <c r="B1764" s="927"/>
      <c r="C1764" s="580"/>
      <c r="D1764" s="939"/>
      <c r="E1764" s="940"/>
      <c r="F1764" s="941"/>
      <c r="G1764" s="937" t="str">
        <f t="array" ref="G1764">xlookup(F1764,'Internal Staffing Calculator'!E:E,'Internal Staffing Calculator'!C:C,"")</f>
        <v/>
      </c>
      <c r="H1764" s="932" t="str">
        <f t="array" ref="H1764">if(F1764&lt;&gt;"", iferror(index('Internal Staffing Calculator'!B$8:B23500,match(F1764,'Internal Staffing Calculator'!E$8:E23500,0)), "Not In Budget"),"")</f>
        <v/>
      </c>
      <c r="I1764" s="184"/>
      <c r="J1764" s="184"/>
      <c r="K1764" s="184"/>
      <c r="L1764" s="183"/>
    </row>
    <row r="1765">
      <c r="A1765" s="454"/>
      <c r="B1765" s="927"/>
      <c r="C1765" s="580"/>
      <c r="D1765" s="939"/>
      <c r="E1765" s="940"/>
      <c r="F1765" s="941"/>
      <c r="G1765" s="937" t="str">
        <f t="array" ref="G1765">xlookup(F1765,'Internal Staffing Calculator'!E:E,'Internal Staffing Calculator'!C:C,"")</f>
        <v/>
      </c>
      <c r="H1765" s="932" t="str">
        <f t="array" ref="H1765">if(F1765&lt;&gt;"", iferror(index('Internal Staffing Calculator'!B$8:B23500,match(F1765,'Internal Staffing Calculator'!E$8:E23500,0)), "Not In Budget"),"")</f>
        <v/>
      </c>
      <c r="I1765" s="184"/>
      <c r="J1765" s="184"/>
      <c r="K1765" s="184"/>
      <c r="L1765" s="183"/>
    </row>
    <row r="1766">
      <c r="A1766" s="454"/>
      <c r="B1766" s="927"/>
      <c r="C1766" s="580"/>
      <c r="D1766" s="939"/>
      <c r="E1766" s="940"/>
      <c r="F1766" s="941"/>
      <c r="G1766" s="937" t="str">
        <f t="array" ref="G1766">xlookup(F1766,'Internal Staffing Calculator'!E:E,'Internal Staffing Calculator'!C:C,"")</f>
        <v/>
      </c>
      <c r="H1766" s="932" t="str">
        <f t="array" ref="H1766">if(F1766&lt;&gt;"", iferror(index('Internal Staffing Calculator'!B$8:B23500,match(F1766,'Internal Staffing Calculator'!E$8:E23500,0)), "Not In Budget"),"")</f>
        <v/>
      </c>
      <c r="I1766" s="184"/>
      <c r="J1766" s="184"/>
      <c r="K1766" s="184"/>
      <c r="L1766" s="183"/>
    </row>
    <row r="1767">
      <c r="A1767" s="454"/>
      <c r="B1767" s="927"/>
      <c r="C1767" s="580"/>
      <c r="D1767" s="939"/>
      <c r="E1767" s="940"/>
      <c r="F1767" s="941"/>
      <c r="G1767" s="937" t="str">
        <f t="array" ref="G1767">xlookup(F1767,'Internal Staffing Calculator'!E:E,'Internal Staffing Calculator'!C:C,"")</f>
        <v/>
      </c>
      <c r="H1767" s="932" t="str">
        <f t="array" ref="H1767">if(F1767&lt;&gt;"", iferror(index('Internal Staffing Calculator'!B$8:B23500,match(F1767,'Internal Staffing Calculator'!E$8:E23500,0)), "Not In Budget"),"")</f>
        <v/>
      </c>
      <c r="I1767" s="184"/>
      <c r="J1767" s="184"/>
      <c r="K1767" s="184"/>
      <c r="L1767" s="183"/>
    </row>
    <row r="1768">
      <c r="A1768" s="454"/>
      <c r="B1768" s="927"/>
      <c r="C1768" s="580"/>
      <c r="D1768" s="939"/>
      <c r="E1768" s="940"/>
      <c r="F1768" s="941"/>
      <c r="G1768" s="937" t="str">
        <f t="array" ref="G1768">xlookup(F1768,'Internal Staffing Calculator'!E:E,'Internal Staffing Calculator'!C:C,"")</f>
        <v/>
      </c>
      <c r="H1768" s="932" t="str">
        <f t="array" ref="H1768">if(F1768&lt;&gt;"", iferror(index('Internal Staffing Calculator'!B$8:B23500,match(F1768,'Internal Staffing Calculator'!E$8:E23500,0)), "Not In Budget"),"")</f>
        <v/>
      </c>
      <c r="I1768" s="184"/>
      <c r="J1768" s="184"/>
      <c r="K1768" s="184"/>
      <c r="L1768" s="183"/>
    </row>
    <row r="1769">
      <c r="A1769" s="454"/>
      <c r="B1769" s="927"/>
      <c r="C1769" s="580"/>
      <c r="D1769" s="939"/>
      <c r="E1769" s="940"/>
      <c r="F1769" s="941"/>
      <c r="G1769" s="937" t="str">
        <f t="array" ref="G1769">xlookup(F1769,'Internal Staffing Calculator'!E:E,'Internal Staffing Calculator'!C:C,"")</f>
        <v/>
      </c>
      <c r="H1769" s="932" t="str">
        <f t="array" ref="H1769">if(F1769&lt;&gt;"", iferror(index('Internal Staffing Calculator'!B$8:B23500,match(F1769,'Internal Staffing Calculator'!E$8:E23500,0)), "Not In Budget"),"")</f>
        <v/>
      </c>
      <c r="I1769" s="184"/>
      <c r="J1769" s="184"/>
      <c r="K1769" s="184"/>
      <c r="L1769" s="183"/>
    </row>
    <row r="1770">
      <c r="A1770" s="454"/>
      <c r="B1770" s="927"/>
      <c r="C1770" s="580"/>
      <c r="D1770" s="939"/>
      <c r="E1770" s="940"/>
      <c r="F1770" s="941"/>
      <c r="G1770" s="937" t="str">
        <f t="array" ref="G1770">xlookup(F1770,'Internal Staffing Calculator'!E:E,'Internal Staffing Calculator'!C:C,"")</f>
        <v/>
      </c>
      <c r="H1770" s="932" t="str">
        <f t="array" ref="H1770">if(F1770&lt;&gt;"", iferror(index('Internal Staffing Calculator'!B$8:B23500,match(F1770,'Internal Staffing Calculator'!E$8:E23500,0)), "Not In Budget"),"")</f>
        <v/>
      </c>
      <c r="I1770" s="184"/>
      <c r="J1770" s="184"/>
      <c r="K1770" s="184"/>
      <c r="L1770" s="183"/>
    </row>
    <row r="1771">
      <c r="A1771" s="454"/>
      <c r="B1771" s="927"/>
      <c r="C1771" s="580"/>
      <c r="D1771" s="939"/>
      <c r="E1771" s="940"/>
      <c r="F1771" s="941"/>
      <c r="G1771" s="937" t="str">
        <f t="array" ref="G1771">xlookup(F1771,'Internal Staffing Calculator'!E:E,'Internal Staffing Calculator'!C:C,"")</f>
        <v/>
      </c>
      <c r="H1771" s="932" t="str">
        <f t="array" ref="H1771">if(F1771&lt;&gt;"", iferror(index('Internal Staffing Calculator'!B$8:B23500,match(F1771,'Internal Staffing Calculator'!E$8:E23500,0)), "Not In Budget"),"")</f>
        <v/>
      </c>
      <c r="I1771" s="184"/>
      <c r="J1771" s="184"/>
      <c r="K1771" s="184"/>
      <c r="L1771" s="183"/>
    </row>
    <row r="1772">
      <c r="A1772" s="454"/>
      <c r="B1772" s="927"/>
      <c r="C1772" s="580"/>
      <c r="D1772" s="939"/>
      <c r="E1772" s="940"/>
      <c r="F1772" s="941"/>
      <c r="G1772" s="937" t="str">
        <f t="array" ref="G1772">xlookup(F1772,'Internal Staffing Calculator'!E:E,'Internal Staffing Calculator'!C:C,"")</f>
        <v/>
      </c>
      <c r="H1772" s="932" t="str">
        <f t="array" ref="H1772">if(F1772&lt;&gt;"", iferror(index('Internal Staffing Calculator'!B$8:B23500,match(F1772,'Internal Staffing Calculator'!E$8:E23500,0)), "Not In Budget"),"")</f>
        <v/>
      </c>
      <c r="I1772" s="184"/>
      <c r="J1772" s="184"/>
      <c r="K1772" s="184"/>
      <c r="L1772" s="183"/>
    </row>
    <row r="1773">
      <c r="A1773" s="454"/>
      <c r="B1773" s="927"/>
      <c r="C1773" s="580"/>
      <c r="D1773" s="939"/>
      <c r="E1773" s="940"/>
      <c r="F1773" s="941"/>
      <c r="G1773" s="937" t="str">
        <f t="array" ref="G1773">xlookup(F1773,'Internal Staffing Calculator'!E:E,'Internal Staffing Calculator'!C:C,"")</f>
        <v/>
      </c>
      <c r="H1773" s="932" t="str">
        <f t="array" ref="H1773">if(F1773&lt;&gt;"", iferror(index('Internal Staffing Calculator'!B$8:B23500,match(F1773,'Internal Staffing Calculator'!E$8:E23500,0)), "Not In Budget"),"")</f>
        <v/>
      </c>
      <c r="I1773" s="184"/>
      <c r="J1773" s="184"/>
      <c r="K1773" s="184"/>
      <c r="L1773" s="183"/>
    </row>
    <row r="1774">
      <c r="A1774" s="454"/>
      <c r="B1774" s="927"/>
      <c r="C1774" s="580"/>
      <c r="D1774" s="939"/>
      <c r="E1774" s="940"/>
      <c r="F1774" s="941"/>
      <c r="G1774" s="937" t="str">
        <f t="array" ref="G1774">xlookup(F1774,'Internal Staffing Calculator'!E:E,'Internal Staffing Calculator'!C:C,"")</f>
        <v/>
      </c>
      <c r="H1774" s="932" t="str">
        <f t="array" ref="H1774">if(F1774&lt;&gt;"", iferror(index('Internal Staffing Calculator'!B$8:B23500,match(F1774,'Internal Staffing Calculator'!E$8:E23500,0)), "Not In Budget"),"")</f>
        <v/>
      </c>
      <c r="I1774" s="184"/>
      <c r="J1774" s="184"/>
      <c r="K1774" s="184"/>
      <c r="L1774" s="183"/>
    </row>
    <row r="1775">
      <c r="A1775" s="454"/>
      <c r="B1775" s="927"/>
      <c r="C1775" s="580"/>
      <c r="D1775" s="939"/>
      <c r="E1775" s="940"/>
      <c r="F1775" s="941"/>
      <c r="G1775" s="937" t="str">
        <f t="array" ref="G1775">xlookup(F1775,'Internal Staffing Calculator'!E:E,'Internal Staffing Calculator'!C:C,"")</f>
        <v/>
      </c>
      <c r="H1775" s="932" t="str">
        <f t="array" ref="H1775">if(F1775&lt;&gt;"", iferror(index('Internal Staffing Calculator'!B$8:B23500,match(F1775,'Internal Staffing Calculator'!E$8:E23500,0)), "Not In Budget"),"")</f>
        <v/>
      </c>
      <c r="I1775" s="184"/>
      <c r="J1775" s="184"/>
      <c r="K1775" s="184"/>
      <c r="L1775" s="183"/>
    </row>
    <row r="1776">
      <c r="A1776" s="454"/>
      <c r="B1776" s="927"/>
      <c r="C1776" s="580"/>
      <c r="D1776" s="939"/>
      <c r="E1776" s="940"/>
      <c r="F1776" s="941"/>
      <c r="G1776" s="937" t="str">
        <f t="array" ref="G1776">xlookup(F1776,'Internal Staffing Calculator'!E:E,'Internal Staffing Calculator'!C:C,"")</f>
        <v/>
      </c>
      <c r="H1776" s="932" t="str">
        <f t="array" ref="H1776">if(F1776&lt;&gt;"", iferror(index('Internal Staffing Calculator'!B$8:B23500,match(F1776,'Internal Staffing Calculator'!E$8:E23500,0)), "Not In Budget"),"")</f>
        <v/>
      </c>
      <c r="I1776" s="184"/>
      <c r="J1776" s="184"/>
      <c r="K1776" s="184"/>
      <c r="L1776" s="183"/>
    </row>
    <row r="1777">
      <c r="A1777" s="454"/>
      <c r="B1777" s="927"/>
      <c r="C1777" s="580"/>
      <c r="D1777" s="939"/>
      <c r="E1777" s="940"/>
      <c r="F1777" s="941"/>
      <c r="G1777" s="937" t="str">
        <f t="array" ref="G1777">xlookup(F1777,'Internal Staffing Calculator'!E:E,'Internal Staffing Calculator'!C:C,"")</f>
        <v/>
      </c>
      <c r="H1777" s="932" t="str">
        <f t="array" ref="H1777">if(F1777&lt;&gt;"", iferror(index('Internal Staffing Calculator'!B$8:B23500,match(F1777,'Internal Staffing Calculator'!E$8:E23500,0)), "Not In Budget"),"")</f>
        <v/>
      </c>
      <c r="I1777" s="184"/>
      <c r="J1777" s="184"/>
      <c r="K1777" s="184"/>
      <c r="L1777" s="183"/>
    </row>
    <row r="1778">
      <c r="A1778" s="454"/>
      <c r="B1778" s="927"/>
      <c r="C1778" s="580"/>
      <c r="D1778" s="939"/>
      <c r="E1778" s="940"/>
      <c r="F1778" s="941"/>
      <c r="G1778" s="937" t="str">
        <f t="array" ref="G1778">xlookup(F1778,'Internal Staffing Calculator'!E:E,'Internal Staffing Calculator'!C:C,"")</f>
        <v/>
      </c>
      <c r="H1778" s="932" t="str">
        <f t="array" ref="H1778">if(F1778&lt;&gt;"", iferror(index('Internal Staffing Calculator'!B$8:B23500,match(F1778,'Internal Staffing Calculator'!E$8:E23500,0)), "Not In Budget"),"")</f>
        <v/>
      </c>
      <c r="I1778" s="184"/>
      <c r="J1778" s="184"/>
      <c r="K1778" s="184"/>
      <c r="L1778" s="183"/>
    </row>
    <row r="1779">
      <c r="A1779" s="454"/>
      <c r="B1779" s="927"/>
      <c r="C1779" s="580"/>
      <c r="D1779" s="939"/>
      <c r="E1779" s="940"/>
      <c r="F1779" s="941"/>
      <c r="G1779" s="937" t="str">
        <f t="array" ref="G1779">xlookup(F1779,'Internal Staffing Calculator'!E:E,'Internal Staffing Calculator'!C:C,"")</f>
        <v/>
      </c>
      <c r="H1779" s="932" t="str">
        <f t="array" ref="H1779">if(F1779&lt;&gt;"", iferror(index('Internal Staffing Calculator'!B$8:B23500,match(F1779,'Internal Staffing Calculator'!E$8:E23500,0)), "Not In Budget"),"")</f>
        <v/>
      </c>
      <c r="I1779" s="184"/>
      <c r="J1779" s="184"/>
      <c r="K1779" s="184"/>
      <c r="L1779" s="183"/>
    </row>
    <row r="1780">
      <c r="A1780" s="454"/>
      <c r="B1780" s="927"/>
      <c r="C1780" s="580"/>
      <c r="D1780" s="939"/>
      <c r="E1780" s="940"/>
      <c r="F1780" s="941"/>
      <c r="G1780" s="937" t="str">
        <f t="array" ref="G1780">xlookup(F1780,'Internal Staffing Calculator'!E:E,'Internal Staffing Calculator'!C:C,"")</f>
        <v/>
      </c>
      <c r="H1780" s="932" t="str">
        <f t="array" ref="H1780">if(F1780&lt;&gt;"", iferror(index('Internal Staffing Calculator'!B$8:B23500,match(F1780,'Internal Staffing Calculator'!E$8:E23500,0)), "Not In Budget"),"")</f>
        <v/>
      </c>
      <c r="I1780" s="184"/>
      <c r="J1780" s="184"/>
      <c r="K1780" s="184"/>
      <c r="L1780" s="183"/>
    </row>
    <row r="1781">
      <c r="A1781" s="454"/>
      <c r="B1781" s="927"/>
      <c r="C1781" s="580"/>
      <c r="D1781" s="939"/>
      <c r="E1781" s="940"/>
      <c r="F1781" s="941"/>
      <c r="G1781" s="937" t="str">
        <f t="array" ref="G1781">xlookup(F1781,'Internal Staffing Calculator'!E:E,'Internal Staffing Calculator'!C:C,"")</f>
        <v/>
      </c>
      <c r="H1781" s="932" t="str">
        <f t="array" ref="H1781">if(F1781&lt;&gt;"", iferror(index('Internal Staffing Calculator'!B$8:B23500,match(F1781,'Internal Staffing Calculator'!E$8:E23500,0)), "Not In Budget"),"")</f>
        <v/>
      </c>
      <c r="I1781" s="184"/>
      <c r="J1781" s="184"/>
      <c r="K1781" s="184"/>
      <c r="L1781" s="183"/>
    </row>
    <row r="1782">
      <c r="A1782" s="454"/>
      <c r="B1782" s="927"/>
      <c r="C1782" s="580"/>
      <c r="D1782" s="939"/>
      <c r="E1782" s="940"/>
      <c r="F1782" s="941"/>
      <c r="G1782" s="937" t="str">
        <f t="array" ref="G1782">xlookup(F1782,'Internal Staffing Calculator'!E:E,'Internal Staffing Calculator'!C:C,"")</f>
        <v/>
      </c>
      <c r="H1782" s="932" t="str">
        <f t="array" ref="H1782">if(F1782&lt;&gt;"", iferror(index('Internal Staffing Calculator'!B$8:B23500,match(F1782,'Internal Staffing Calculator'!E$8:E23500,0)), "Not In Budget"),"")</f>
        <v/>
      </c>
      <c r="I1782" s="184"/>
      <c r="J1782" s="184"/>
      <c r="K1782" s="184"/>
      <c r="L1782" s="183"/>
    </row>
    <row r="1783">
      <c r="A1783" s="454"/>
      <c r="B1783" s="927"/>
      <c r="C1783" s="580"/>
      <c r="D1783" s="939"/>
      <c r="E1783" s="940"/>
      <c r="F1783" s="941"/>
      <c r="G1783" s="937" t="str">
        <f t="array" ref="G1783">xlookup(F1783,'Internal Staffing Calculator'!E:E,'Internal Staffing Calculator'!C:C,"")</f>
        <v/>
      </c>
      <c r="H1783" s="932" t="str">
        <f t="array" ref="H1783">if(F1783&lt;&gt;"", iferror(index('Internal Staffing Calculator'!B$8:B23500,match(F1783,'Internal Staffing Calculator'!E$8:E23500,0)), "Not In Budget"),"")</f>
        <v/>
      </c>
      <c r="I1783" s="184"/>
      <c r="J1783" s="184"/>
      <c r="K1783" s="184"/>
      <c r="L1783" s="183"/>
    </row>
    <row r="1784">
      <c r="A1784" s="454"/>
      <c r="B1784" s="927"/>
      <c r="C1784" s="580"/>
      <c r="D1784" s="939"/>
      <c r="E1784" s="940"/>
      <c r="F1784" s="941"/>
      <c r="G1784" s="937" t="str">
        <f t="array" ref="G1784">xlookup(F1784,'Internal Staffing Calculator'!E:E,'Internal Staffing Calculator'!C:C,"")</f>
        <v/>
      </c>
      <c r="H1784" s="932" t="str">
        <f t="array" ref="H1784">if(F1784&lt;&gt;"", iferror(index('Internal Staffing Calculator'!B$8:B23500,match(F1784,'Internal Staffing Calculator'!E$8:E23500,0)), "Not In Budget"),"")</f>
        <v/>
      </c>
      <c r="I1784" s="184"/>
      <c r="J1784" s="184"/>
      <c r="K1784" s="184"/>
      <c r="L1784" s="183"/>
    </row>
    <row r="1785">
      <c r="A1785" s="454"/>
      <c r="B1785" s="927"/>
      <c r="C1785" s="580"/>
      <c r="D1785" s="939"/>
      <c r="E1785" s="940"/>
      <c r="F1785" s="941"/>
      <c r="G1785" s="937" t="str">
        <f t="array" ref="G1785">xlookup(F1785,'Internal Staffing Calculator'!E:E,'Internal Staffing Calculator'!C:C,"")</f>
        <v/>
      </c>
      <c r="H1785" s="932" t="str">
        <f t="array" ref="H1785">if(F1785&lt;&gt;"", iferror(index('Internal Staffing Calculator'!B$8:B23500,match(F1785,'Internal Staffing Calculator'!E$8:E23500,0)), "Not In Budget"),"")</f>
        <v/>
      </c>
      <c r="I1785" s="184"/>
      <c r="J1785" s="184"/>
      <c r="K1785" s="184"/>
      <c r="L1785" s="183"/>
    </row>
    <row r="1786">
      <c r="A1786" s="454"/>
      <c r="B1786" s="927"/>
      <c r="C1786" s="580"/>
      <c r="D1786" s="939"/>
      <c r="E1786" s="940"/>
      <c r="F1786" s="941"/>
      <c r="G1786" s="937" t="str">
        <f t="array" ref="G1786">xlookup(F1786,'Internal Staffing Calculator'!E:E,'Internal Staffing Calculator'!C:C,"")</f>
        <v/>
      </c>
      <c r="H1786" s="932" t="str">
        <f t="array" ref="H1786">if(F1786&lt;&gt;"", iferror(index('Internal Staffing Calculator'!B$8:B23500,match(F1786,'Internal Staffing Calculator'!E$8:E23500,0)), "Not In Budget"),"")</f>
        <v/>
      </c>
      <c r="I1786" s="184"/>
      <c r="J1786" s="184"/>
      <c r="K1786" s="184"/>
      <c r="L1786" s="183"/>
    </row>
    <row r="1787">
      <c r="A1787" s="454"/>
      <c r="B1787" s="927"/>
      <c r="C1787" s="580"/>
      <c r="D1787" s="939"/>
      <c r="E1787" s="940"/>
      <c r="F1787" s="941"/>
      <c r="G1787" s="937" t="str">
        <f t="array" ref="G1787">xlookup(F1787,'Internal Staffing Calculator'!E:E,'Internal Staffing Calculator'!C:C,"")</f>
        <v/>
      </c>
      <c r="H1787" s="932" t="str">
        <f t="array" ref="H1787">if(F1787&lt;&gt;"", iferror(index('Internal Staffing Calculator'!B$8:B23500,match(F1787,'Internal Staffing Calculator'!E$8:E23500,0)), "Not In Budget"),"")</f>
        <v/>
      </c>
      <c r="I1787" s="184"/>
      <c r="J1787" s="184"/>
      <c r="K1787" s="184"/>
      <c r="L1787" s="183"/>
    </row>
    <row r="1788">
      <c r="A1788" s="454"/>
      <c r="B1788" s="927"/>
      <c r="C1788" s="580"/>
      <c r="D1788" s="939"/>
      <c r="E1788" s="940"/>
      <c r="F1788" s="941"/>
      <c r="G1788" s="937" t="str">
        <f t="array" ref="G1788">xlookup(F1788,'Internal Staffing Calculator'!E:E,'Internal Staffing Calculator'!C:C,"")</f>
        <v/>
      </c>
      <c r="H1788" s="932" t="str">
        <f t="array" ref="H1788">if(F1788&lt;&gt;"", iferror(index('Internal Staffing Calculator'!B$8:B23500,match(F1788,'Internal Staffing Calculator'!E$8:E23500,0)), "Not In Budget"),"")</f>
        <v/>
      </c>
      <c r="I1788" s="184"/>
      <c r="J1788" s="184"/>
      <c r="K1788" s="184"/>
      <c r="L1788" s="183"/>
    </row>
    <row r="1789">
      <c r="A1789" s="454"/>
      <c r="B1789" s="927"/>
      <c r="C1789" s="580"/>
      <c r="D1789" s="939"/>
      <c r="E1789" s="940"/>
      <c r="F1789" s="941"/>
      <c r="G1789" s="937" t="str">
        <f t="array" ref="G1789">xlookup(F1789,'Internal Staffing Calculator'!E:E,'Internal Staffing Calculator'!C:C,"")</f>
        <v/>
      </c>
      <c r="H1789" s="932" t="str">
        <f t="array" ref="H1789">if(F1789&lt;&gt;"", iferror(index('Internal Staffing Calculator'!B$8:B23500,match(F1789,'Internal Staffing Calculator'!E$8:E23500,0)), "Not In Budget"),"")</f>
        <v/>
      </c>
      <c r="I1789" s="184"/>
      <c r="J1789" s="184"/>
      <c r="K1789" s="184"/>
      <c r="L1789" s="183"/>
    </row>
    <row r="1790">
      <c r="A1790" s="454"/>
      <c r="B1790" s="927"/>
      <c r="C1790" s="580"/>
      <c r="D1790" s="939"/>
      <c r="E1790" s="940"/>
      <c r="F1790" s="941"/>
      <c r="G1790" s="937" t="str">
        <f t="array" ref="G1790">xlookup(F1790,'Internal Staffing Calculator'!E:E,'Internal Staffing Calculator'!C:C,"")</f>
        <v/>
      </c>
      <c r="H1790" s="932" t="str">
        <f t="array" ref="H1790">if(F1790&lt;&gt;"", iferror(index('Internal Staffing Calculator'!B$8:B23500,match(F1790,'Internal Staffing Calculator'!E$8:E23500,0)), "Not In Budget"),"")</f>
        <v/>
      </c>
      <c r="I1790" s="184"/>
      <c r="J1790" s="184"/>
      <c r="K1790" s="184"/>
      <c r="L1790" s="183"/>
    </row>
    <row r="1791">
      <c r="A1791" s="454"/>
      <c r="B1791" s="927"/>
      <c r="C1791" s="580"/>
      <c r="D1791" s="939"/>
      <c r="E1791" s="940"/>
      <c r="F1791" s="941"/>
      <c r="G1791" s="937" t="str">
        <f t="array" ref="G1791">xlookup(F1791,'Internal Staffing Calculator'!E:E,'Internal Staffing Calculator'!C:C,"")</f>
        <v/>
      </c>
      <c r="H1791" s="932" t="str">
        <f t="array" ref="H1791">if(F1791&lt;&gt;"", iferror(index('Internal Staffing Calculator'!B$8:B23500,match(F1791,'Internal Staffing Calculator'!E$8:E23500,0)), "Not In Budget"),"")</f>
        <v/>
      </c>
      <c r="I1791" s="184"/>
      <c r="J1791" s="184"/>
      <c r="K1791" s="184"/>
      <c r="L1791" s="183"/>
    </row>
    <row r="1792">
      <c r="A1792" s="454"/>
      <c r="B1792" s="927"/>
      <c r="C1792" s="580"/>
      <c r="D1792" s="939"/>
      <c r="E1792" s="940"/>
      <c r="F1792" s="941"/>
      <c r="G1792" s="937" t="str">
        <f t="array" ref="G1792">xlookup(F1792,'Internal Staffing Calculator'!E:E,'Internal Staffing Calculator'!C:C,"")</f>
        <v/>
      </c>
      <c r="H1792" s="932" t="str">
        <f t="array" ref="H1792">if(F1792&lt;&gt;"", iferror(index('Internal Staffing Calculator'!B$8:B23500,match(F1792,'Internal Staffing Calculator'!E$8:E23500,0)), "Not In Budget"),"")</f>
        <v/>
      </c>
      <c r="I1792" s="184"/>
      <c r="J1792" s="184"/>
      <c r="K1792" s="184"/>
      <c r="L1792" s="183"/>
    </row>
    <row r="1793">
      <c r="A1793" s="454"/>
      <c r="B1793" s="927"/>
      <c r="C1793" s="580"/>
      <c r="D1793" s="939"/>
      <c r="E1793" s="940"/>
      <c r="F1793" s="941"/>
      <c r="G1793" s="937" t="str">
        <f t="array" ref="G1793">xlookup(F1793,'Internal Staffing Calculator'!E:E,'Internal Staffing Calculator'!C:C,"")</f>
        <v/>
      </c>
      <c r="H1793" s="932" t="str">
        <f t="array" ref="H1793">if(F1793&lt;&gt;"", iferror(index('Internal Staffing Calculator'!B$8:B23500,match(F1793,'Internal Staffing Calculator'!E$8:E23500,0)), "Not In Budget"),"")</f>
        <v/>
      </c>
      <c r="I1793" s="184"/>
      <c r="J1793" s="184"/>
      <c r="K1793" s="184"/>
      <c r="L1793" s="183"/>
    </row>
    <row r="1794">
      <c r="A1794" s="454"/>
      <c r="B1794" s="927"/>
      <c r="C1794" s="580"/>
      <c r="D1794" s="939"/>
      <c r="E1794" s="940"/>
      <c r="F1794" s="941"/>
      <c r="G1794" s="937" t="str">
        <f t="array" ref="G1794">xlookup(F1794,'Internal Staffing Calculator'!E:E,'Internal Staffing Calculator'!C:C,"")</f>
        <v/>
      </c>
      <c r="H1794" s="932" t="str">
        <f t="array" ref="H1794">if(F1794&lt;&gt;"", iferror(index('Internal Staffing Calculator'!B$8:B23500,match(F1794,'Internal Staffing Calculator'!E$8:E23500,0)), "Not In Budget"),"")</f>
        <v/>
      </c>
      <c r="I1794" s="184"/>
      <c r="J1794" s="184"/>
      <c r="K1794" s="184"/>
      <c r="L1794" s="183"/>
    </row>
    <row r="1795">
      <c r="A1795" s="454"/>
      <c r="B1795" s="927"/>
      <c r="C1795" s="580"/>
      <c r="D1795" s="939"/>
      <c r="E1795" s="940"/>
      <c r="F1795" s="941"/>
      <c r="G1795" s="937" t="str">
        <f t="array" ref="G1795">xlookup(F1795,'Internal Staffing Calculator'!E:E,'Internal Staffing Calculator'!C:C,"")</f>
        <v/>
      </c>
      <c r="H1795" s="932" t="str">
        <f t="array" ref="H1795">if(F1795&lt;&gt;"", iferror(index('Internal Staffing Calculator'!B$8:B23500,match(F1795,'Internal Staffing Calculator'!E$8:E23500,0)), "Not In Budget"),"")</f>
        <v/>
      </c>
      <c r="I1795" s="184"/>
      <c r="J1795" s="184"/>
      <c r="K1795" s="184"/>
      <c r="L1795" s="183"/>
    </row>
    <row r="1796">
      <c r="A1796" s="454"/>
      <c r="B1796" s="927"/>
      <c r="C1796" s="580"/>
      <c r="D1796" s="939"/>
      <c r="E1796" s="940"/>
      <c r="F1796" s="941"/>
      <c r="G1796" s="937" t="str">
        <f t="array" ref="G1796">xlookup(F1796,'Internal Staffing Calculator'!E:E,'Internal Staffing Calculator'!C:C,"")</f>
        <v/>
      </c>
      <c r="H1796" s="932" t="str">
        <f t="array" ref="H1796">if(F1796&lt;&gt;"", iferror(index('Internal Staffing Calculator'!B$8:B23500,match(F1796,'Internal Staffing Calculator'!E$8:E23500,0)), "Not In Budget"),"")</f>
        <v/>
      </c>
      <c r="I1796" s="184"/>
      <c r="J1796" s="184"/>
      <c r="K1796" s="184"/>
      <c r="L1796" s="183"/>
    </row>
    <row r="1797">
      <c r="A1797" s="454"/>
      <c r="B1797" s="927"/>
      <c r="C1797" s="580"/>
      <c r="D1797" s="939"/>
      <c r="E1797" s="940"/>
      <c r="F1797" s="941"/>
      <c r="G1797" s="937" t="str">
        <f t="array" ref="G1797">xlookup(F1797,'Internal Staffing Calculator'!E:E,'Internal Staffing Calculator'!C:C,"")</f>
        <v/>
      </c>
      <c r="H1797" s="932" t="str">
        <f t="array" ref="H1797">if(F1797&lt;&gt;"", iferror(index('Internal Staffing Calculator'!B$8:B23500,match(F1797,'Internal Staffing Calculator'!E$8:E23500,0)), "Not In Budget"),"")</f>
        <v/>
      </c>
      <c r="I1797" s="184"/>
      <c r="J1797" s="184"/>
      <c r="K1797" s="184"/>
      <c r="L1797" s="183"/>
    </row>
    <row r="1798">
      <c r="A1798" s="454"/>
      <c r="B1798" s="927"/>
      <c r="C1798" s="580"/>
      <c r="D1798" s="939"/>
      <c r="E1798" s="940"/>
      <c r="F1798" s="941"/>
      <c r="G1798" s="937" t="str">
        <f t="array" ref="G1798">xlookup(F1798,'Internal Staffing Calculator'!E:E,'Internal Staffing Calculator'!C:C,"")</f>
        <v/>
      </c>
      <c r="H1798" s="932" t="str">
        <f t="array" ref="H1798">if(F1798&lt;&gt;"", iferror(index('Internal Staffing Calculator'!B$8:B23500,match(F1798,'Internal Staffing Calculator'!E$8:E23500,0)), "Not In Budget"),"")</f>
        <v/>
      </c>
      <c r="I1798" s="184"/>
      <c r="J1798" s="184"/>
      <c r="K1798" s="184"/>
      <c r="L1798" s="183"/>
    </row>
    <row r="1799">
      <c r="A1799" s="454"/>
      <c r="B1799" s="927"/>
      <c r="C1799" s="580"/>
      <c r="D1799" s="939"/>
      <c r="E1799" s="940"/>
      <c r="F1799" s="941"/>
      <c r="G1799" s="937" t="str">
        <f t="array" ref="G1799">xlookup(F1799,'Internal Staffing Calculator'!E:E,'Internal Staffing Calculator'!C:C,"")</f>
        <v/>
      </c>
      <c r="H1799" s="932" t="str">
        <f t="array" ref="H1799">if(F1799&lt;&gt;"", iferror(index('Internal Staffing Calculator'!B$8:B23500,match(F1799,'Internal Staffing Calculator'!E$8:E23500,0)), "Not In Budget"),"")</f>
        <v/>
      </c>
      <c r="I1799" s="184"/>
      <c r="J1799" s="184"/>
      <c r="K1799" s="184"/>
      <c r="L1799" s="183"/>
    </row>
    <row r="1800">
      <c r="A1800" s="454"/>
      <c r="B1800" s="927"/>
      <c r="C1800" s="580"/>
      <c r="D1800" s="939"/>
      <c r="E1800" s="940"/>
      <c r="F1800" s="941"/>
      <c r="G1800" s="937" t="str">
        <f t="array" ref="G1800">xlookup(F1800,'Internal Staffing Calculator'!E:E,'Internal Staffing Calculator'!C:C,"")</f>
        <v/>
      </c>
      <c r="H1800" s="932" t="str">
        <f t="array" ref="H1800">if(F1800&lt;&gt;"", iferror(index('Internal Staffing Calculator'!B$8:B23500,match(F1800,'Internal Staffing Calculator'!E$8:E23500,0)), "Not In Budget"),"")</f>
        <v/>
      </c>
      <c r="I1800" s="184"/>
      <c r="J1800" s="184"/>
      <c r="K1800" s="184"/>
      <c r="L1800" s="183"/>
    </row>
    <row r="1801">
      <c r="A1801" s="454"/>
      <c r="B1801" s="927"/>
      <c r="C1801" s="580"/>
      <c r="D1801" s="939"/>
      <c r="E1801" s="940"/>
      <c r="F1801" s="941"/>
      <c r="G1801" s="937" t="str">
        <f t="array" ref="G1801">xlookup(F1801,'Internal Staffing Calculator'!E:E,'Internal Staffing Calculator'!C:C,"")</f>
        <v/>
      </c>
      <c r="H1801" s="932" t="str">
        <f t="array" ref="H1801">if(F1801&lt;&gt;"", iferror(index('Internal Staffing Calculator'!B$8:B23500,match(F1801,'Internal Staffing Calculator'!E$8:E23500,0)), "Not In Budget"),"")</f>
        <v/>
      </c>
      <c r="I1801" s="184"/>
      <c r="J1801" s="184"/>
      <c r="K1801" s="184"/>
      <c r="L1801" s="183"/>
    </row>
    <row r="1802">
      <c r="A1802" s="454"/>
      <c r="B1802" s="927"/>
      <c r="C1802" s="580"/>
      <c r="D1802" s="939"/>
      <c r="E1802" s="940"/>
      <c r="F1802" s="941"/>
      <c r="G1802" s="937" t="str">
        <f t="array" ref="G1802">xlookup(F1802,'Internal Staffing Calculator'!E:E,'Internal Staffing Calculator'!C:C,"")</f>
        <v/>
      </c>
      <c r="H1802" s="932" t="str">
        <f t="array" ref="H1802">if(F1802&lt;&gt;"", iferror(index('Internal Staffing Calculator'!B$8:B23500,match(F1802,'Internal Staffing Calculator'!E$8:E23500,0)), "Not In Budget"),"")</f>
        <v/>
      </c>
      <c r="I1802" s="184"/>
      <c r="J1802" s="184"/>
      <c r="K1802" s="184"/>
      <c r="L1802" s="183"/>
    </row>
    <row r="1803">
      <c r="A1803" s="454"/>
      <c r="B1803" s="927"/>
      <c r="C1803" s="580"/>
      <c r="D1803" s="939"/>
      <c r="E1803" s="940"/>
      <c r="F1803" s="941"/>
      <c r="G1803" s="937" t="str">
        <f t="array" ref="G1803">xlookup(F1803,'Internal Staffing Calculator'!E:E,'Internal Staffing Calculator'!C:C,"")</f>
        <v/>
      </c>
      <c r="H1803" s="932" t="str">
        <f t="array" ref="H1803">if(F1803&lt;&gt;"", iferror(index('Internal Staffing Calculator'!B$8:B23500,match(F1803,'Internal Staffing Calculator'!E$8:E23500,0)), "Not In Budget"),"")</f>
        <v/>
      </c>
      <c r="I1803" s="184"/>
      <c r="J1803" s="184"/>
      <c r="K1803" s="184"/>
      <c r="L1803" s="183"/>
    </row>
    <row r="1804">
      <c r="A1804" s="454"/>
      <c r="B1804" s="927"/>
      <c r="C1804" s="580"/>
      <c r="D1804" s="939"/>
      <c r="E1804" s="940"/>
      <c r="F1804" s="941"/>
      <c r="G1804" s="937" t="str">
        <f t="array" ref="G1804">xlookup(F1804,'Internal Staffing Calculator'!E:E,'Internal Staffing Calculator'!C:C,"")</f>
        <v/>
      </c>
      <c r="H1804" s="932" t="str">
        <f t="array" ref="H1804">if(F1804&lt;&gt;"", iferror(index('Internal Staffing Calculator'!B$8:B23500,match(F1804,'Internal Staffing Calculator'!E$8:E23500,0)), "Not In Budget"),"")</f>
        <v/>
      </c>
      <c r="I1804" s="184"/>
      <c r="J1804" s="184"/>
      <c r="K1804" s="184"/>
      <c r="L1804" s="183"/>
    </row>
    <row r="1805">
      <c r="A1805" s="454"/>
      <c r="B1805" s="927"/>
      <c r="C1805" s="580"/>
      <c r="D1805" s="939"/>
      <c r="E1805" s="940"/>
      <c r="F1805" s="941"/>
      <c r="G1805" s="937" t="str">
        <f t="array" ref="G1805">xlookup(F1805,'Internal Staffing Calculator'!E:E,'Internal Staffing Calculator'!C:C,"")</f>
        <v/>
      </c>
      <c r="H1805" s="932" t="str">
        <f t="array" ref="H1805">if(F1805&lt;&gt;"", iferror(index('Internal Staffing Calculator'!B$8:B23500,match(F1805,'Internal Staffing Calculator'!E$8:E23500,0)), "Not In Budget"),"")</f>
        <v/>
      </c>
      <c r="I1805" s="184"/>
      <c r="J1805" s="184"/>
      <c r="K1805" s="184"/>
      <c r="L1805" s="183"/>
    </row>
    <row r="1806">
      <c r="A1806" s="454"/>
      <c r="B1806" s="927"/>
      <c r="C1806" s="580"/>
      <c r="D1806" s="939"/>
      <c r="E1806" s="940"/>
      <c r="F1806" s="941"/>
      <c r="G1806" s="937" t="str">
        <f t="array" ref="G1806">xlookup(F1806,'Internal Staffing Calculator'!E:E,'Internal Staffing Calculator'!C:C,"")</f>
        <v/>
      </c>
      <c r="H1806" s="932" t="str">
        <f t="array" ref="H1806">if(F1806&lt;&gt;"", iferror(index('Internal Staffing Calculator'!B$8:B23500,match(F1806,'Internal Staffing Calculator'!E$8:E23500,0)), "Not In Budget"),"")</f>
        <v/>
      </c>
      <c r="I1806" s="184"/>
      <c r="J1806" s="184"/>
      <c r="K1806" s="184"/>
      <c r="L1806" s="183"/>
    </row>
    <row r="1807">
      <c r="A1807" s="454"/>
      <c r="B1807" s="927"/>
      <c r="C1807" s="580"/>
      <c r="D1807" s="939"/>
      <c r="E1807" s="940"/>
      <c r="F1807" s="941"/>
      <c r="G1807" s="937" t="str">
        <f t="array" ref="G1807">xlookup(F1807,'Internal Staffing Calculator'!E:E,'Internal Staffing Calculator'!C:C,"")</f>
        <v/>
      </c>
      <c r="H1807" s="932" t="str">
        <f t="array" ref="H1807">if(F1807&lt;&gt;"", iferror(index('Internal Staffing Calculator'!B$8:B23500,match(F1807,'Internal Staffing Calculator'!E$8:E23500,0)), "Not In Budget"),"")</f>
        <v/>
      </c>
      <c r="I1807" s="184"/>
      <c r="J1807" s="184"/>
      <c r="K1807" s="184"/>
      <c r="L1807" s="183"/>
    </row>
    <row r="1808">
      <c r="A1808" s="454"/>
      <c r="B1808" s="927"/>
      <c r="C1808" s="580"/>
      <c r="D1808" s="939"/>
      <c r="E1808" s="940"/>
      <c r="F1808" s="941"/>
      <c r="G1808" s="937" t="str">
        <f t="array" ref="G1808">xlookup(F1808,'Internal Staffing Calculator'!E:E,'Internal Staffing Calculator'!C:C,"")</f>
        <v/>
      </c>
      <c r="H1808" s="932" t="str">
        <f t="array" ref="H1808">if(F1808&lt;&gt;"", iferror(index('Internal Staffing Calculator'!B$8:B23500,match(F1808,'Internal Staffing Calculator'!E$8:E23500,0)), "Not In Budget"),"")</f>
        <v/>
      </c>
      <c r="I1808" s="184"/>
      <c r="J1808" s="184"/>
      <c r="K1808" s="184"/>
      <c r="L1808" s="183"/>
    </row>
    <row r="1809">
      <c r="A1809" s="454"/>
      <c r="B1809" s="927"/>
      <c r="C1809" s="580"/>
      <c r="D1809" s="939"/>
      <c r="E1809" s="940"/>
      <c r="F1809" s="941"/>
      <c r="G1809" s="937" t="str">
        <f t="array" ref="G1809">xlookup(F1809,'Internal Staffing Calculator'!E:E,'Internal Staffing Calculator'!C:C,"")</f>
        <v/>
      </c>
      <c r="H1809" s="932" t="str">
        <f t="array" ref="H1809">if(F1809&lt;&gt;"", iferror(index('Internal Staffing Calculator'!B$8:B23500,match(F1809,'Internal Staffing Calculator'!E$8:E23500,0)), "Not In Budget"),"")</f>
        <v/>
      </c>
      <c r="I1809" s="184"/>
      <c r="J1809" s="184"/>
      <c r="K1809" s="184"/>
      <c r="L1809" s="183"/>
    </row>
    <row r="1810">
      <c r="A1810" s="454"/>
      <c r="B1810" s="927"/>
      <c r="C1810" s="580"/>
      <c r="D1810" s="939"/>
      <c r="E1810" s="940"/>
      <c r="F1810" s="941"/>
      <c r="G1810" s="937" t="str">
        <f t="array" ref="G1810">xlookup(F1810,'Internal Staffing Calculator'!E:E,'Internal Staffing Calculator'!C:C,"")</f>
        <v/>
      </c>
      <c r="H1810" s="932" t="str">
        <f t="array" ref="H1810">if(F1810&lt;&gt;"", iferror(index('Internal Staffing Calculator'!B$8:B23500,match(F1810,'Internal Staffing Calculator'!E$8:E23500,0)), "Not In Budget"),"")</f>
        <v/>
      </c>
      <c r="I1810" s="184"/>
      <c r="J1810" s="184"/>
      <c r="K1810" s="184"/>
      <c r="L1810" s="183"/>
    </row>
    <row r="1811">
      <c r="A1811" s="454"/>
      <c r="B1811" s="927"/>
      <c r="C1811" s="580"/>
      <c r="D1811" s="939"/>
      <c r="E1811" s="940"/>
      <c r="F1811" s="941"/>
      <c r="G1811" s="937" t="str">
        <f t="array" ref="G1811">xlookup(F1811,'Internal Staffing Calculator'!E:E,'Internal Staffing Calculator'!C:C,"")</f>
        <v/>
      </c>
      <c r="H1811" s="932" t="str">
        <f t="array" ref="H1811">if(F1811&lt;&gt;"", iferror(index('Internal Staffing Calculator'!B$8:B23500,match(F1811,'Internal Staffing Calculator'!E$8:E23500,0)), "Not In Budget"),"")</f>
        <v/>
      </c>
      <c r="I1811" s="184"/>
      <c r="J1811" s="184"/>
      <c r="K1811" s="184"/>
      <c r="L1811" s="183"/>
    </row>
    <row r="1812">
      <c r="A1812" s="454"/>
      <c r="B1812" s="927"/>
      <c r="C1812" s="580"/>
      <c r="D1812" s="939"/>
      <c r="E1812" s="940"/>
      <c r="F1812" s="941"/>
      <c r="G1812" s="937" t="str">
        <f t="array" ref="G1812">xlookup(F1812,'Internal Staffing Calculator'!E:E,'Internal Staffing Calculator'!C:C,"")</f>
        <v/>
      </c>
      <c r="H1812" s="932" t="str">
        <f t="array" ref="H1812">if(F1812&lt;&gt;"", iferror(index('Internal Staffing Calculator'!B$8:B23500,match(F1812,'Internal Staffing Calculator'!E$8:E23500,0)), "Not In Budget"),"")</f>
        <v/>
      </c>
      <c r="I1812" s="184"/>
      <c r="J1812" s="184"/>
      <c r="K1812" s="184"/>
      <c r="L1812" s="183"/>
    </row>
    <row r="1813">
      <c r="A1813" s="454"/>
      <c r="B1813" s="927"/>
      <c r="C1813" s="580"/>
      <c r="D1813" s="939"/>
      <c r="E1813" s="940"/>
      <c r="F1813" s="941"/>
      <c r="G1813" s="937" t="str">
        <f t="array" ref="G1813">xlookup(F1813,'Internal Staffing Calculator'!E:E,'Internal Staffing Calculator'!C:C,"")</f>
        <v/>
      </c>
      <c r="H1813" s="932" t="str">
        <f t="array" ref="H1813">if(F1813&lt;&gt;"", iferror(index('Internal Staffing Calculator'!B$8:B23500,match(F1813,'Internal Staffing Calculator'!E$8:E23500,0)), "Not In Budget"),"")</f>
        <v/>
      </c>
      <c r="I1813" s="184"/>
      <c r="J1813" s="184"/>
      <c r="K1813" s="184"/>
      <c r="L1813" s="183"/>
    </row>
    <row r="1814">
      <c r="A1814" s="454"/>
      <c r="B1814" s="927"/>
      <c r="C1814" s="580"/>
      <c r="D1814" s="939"/>
      <c r="E1814" s="940"/>
      <c r="F1814" s="941"/>
      <c r="G1814" s="937" t="str">
        <f t="array" ref="G1814">xlookup(F1814,'Internal Staffing Calculator'!E:E,'Internal Staffing Calculator'!C:C,"")</f>
        <v/>
      </c>
      <c r="H1814" s="932" t="str">
        <f t="array" ref="H1814">if(F1814&lt;&gt;"", iferror(index('Internal Staffing Calculator'!B$8:B23500,match(F1814,'Internal Staffing Calculator'!E$8:E23500,0)), "Not In Budget"),"")</f>
        <v/>
      </c>
      <c r="I1814" s="184"/>
      <c r="J1814" s="184"/>
      <c r="K1814" s="184"/>
      <c r="L1814" s="183"/>
    </row>
    <row r="1815">
      <c r="A1815" s="454"/>
      <c r="B1815" s="927"/>
      <c r="C1815" s="580"/>
      <c r="D1815" s="939"/>
      <c r="E1815" s="940"/>
      <c r="F1815" s="941"/>
      <c r="G1815" s="937" t="str">
        <f t="array" ref="G1815">xlookup(F1815,'Internal Staffing Calculator'!E:E,'Internal Staffing Calculator'!C:C,"")</f>
        <v/>
      </c>
      <c r="H1815" s="932" t="str">
        <f t="array" ref="H1815">if(F1815&lt;&gt;"", iferror(index('Internal Staffing Calculator'!B$8:B23500,match(F1815,'Internal Staffing Calculator'!E$8:E23500,0)), "Not In Budget"),"")</f>
        <v/>
      </c>
      <c r="I1815" s="184"/>
      <c r="J1815" s="184"/>
      <c r="K1815" s="184"/>
      <c r="L1815" s="183"/>
    </row>
    <row r="1816">
      <c r="A1816" s="454"/>
      <c r="B1816" s="927"/>
      <c r="C1816" s="580"/>
      <c r="D1816" s="939"/>
      <c r="E1816" s="940"/>
      <c r="F1816" s="941"/>
      <c r="G1816" s="937" t="str">
        <f t="array" ref="G1816">xlookup(F1816,'Internal Staffing Calculator'!E:E,'Internal Staffing Calculator'!C:C,"")</f>
        <v/>
      </c>
      <c r="H1816" s="932" t="str">
        <f t="array" ref="H1816">if(F1816&lt;&gt;"", iferror(index('Internal Staffing Calculator'!B$8:B23500,match(F1816,'Internal Staffing Calculator'!E$8:E23500,0)), "Not In Budget"),"")</f>
        <v/>
      </c>
      <c r="I1816" s="184"/>
      <c r="J1816" s="184"/>
      <c r="K1816" s="184"/>
      <c r="L1816" s="183"/>
    </row>
    <row r="1817">
      <c r="A1817" s="454"/>
      <c r="B1817" s="927"/>
      <c r="C1817" s="580"/>
      <c r="D1817" s="939"/>
      <c r="E1817" s="940"/>
      <c r="F1817" s="941"/>
      <c r="G1817" s="937" t="str">
        <f t="array" ref="G1817">xlookup(F1817,'Internal Staffing Calculator'!E:E,'Internal Staffing Calculator'!C:C,"")</f>
        <v/>
      </c>
      <c r="H1817" s="932" t="str">
        <f t="array" ref="H1817">if(F1817&lt;&gt;"", iferror(index('Internal Staffing Calculator'!B$8:B23500,match(F1817,'Internal Staffing Calculator'!E$8:E23500,0)), "Not In Budget"),"")</f>
        <v/>
      </c>
      <c r="I1817" s="184"/>
      <c r="J1817" s="184"/>
      <c r="K1817" s="184"/>
      <c r="L1817" s="183"/>
    </row>
    <row r="1818">
      <c r="A1818" s="454"/>
      <c r="B1818" s="927"/>
      <c r="C1818" s="580"/>
      <c r="D1818" s="939"/>
      <c r="E1818" s="940"/>
      <c r="F1818" s="941"/>
      <c r="G1818" s="937" t="str">
        <f t="array" ref="G1818">xlookup(F1818,'Internal Staffing Calculator'!E:E,'Internal Staffing Calculator'!C:C,"")</f>
        <v/>
      </c>
      <c r="H1818" s="932" t="str">
        <f t="array" ref="H1818">if(F1818&lt;&gt;"", iferror(index('Internal Staffing Calculator'!B$8:B23500,match(F1818,'Internal Staffing Calculator'!E$8:E23500,0)), "Not In Budget"),"")</f>
        <v/>
      </c>
      <c r="I1818" s="184"/>
      <c r="J1818" s="184"/>
      <c r="K1818" s="184"/>
      <c r="L1818" s="183"/>
    </row>
    <row r="1819">
      <c r="A1819" s="454"/>
      <c r="B1819" s="927"/>
      <c r="C1819" s="580"/>
      <c r="D1819" s="939"/>
      <c r="E1819" s="940"/>
      <c r="F1819" s="941"/>
      <c r="G1819" s="937" t="str">
        <f t="array" ref="G1819">xlookup(F1819,'Internal Staffing Calculator'!E:E,'Internal Staffing Calculator'!C:C,"")</f>
        <v/>
      </c>
      <c r="H1819" s="932" t="str">
        <f t="array" ref="H1819">if(F1819&lt;&gt;"", iferror(index('Internal Staffing Calculator'!B$8:B23500,match(F1819,'Internal Staffing Calculator'!E$8:E23500,0)), "Not In Budget"),"")</f>
        <v/>
      </c>
      <c r="I1819" s="184"/>
      <c r="J1819" s="184"/>
      <c r="K1819" s="184"/>
      <c r="L1819" s="183"/>
    </row>
    <row r="1820">
      <c r="A1820" s="454"/>
      <c r="B1820" s="927"/>
      <c r="C1820" s="580"/>
      <c r="D1820" s="939"/>
      <c r="E1820" s="940"/>
      <c r="F1820" s="941"/>
      <c r="G1820" s="937" t="str">
        <f t="array" ref="G1820">xlookup(F1820,'Internal Staffing Calculator'!E:E,'Internal Staffing Calculator'!C:C,"")</f>
        <v/>
      </c>
      <c r="H1820" s="932" t="str">
        <f t="array" ref="H1820">if(F1820&lt;&gt;"", iferror(index('Internal Staffing Calculator'!B$8:B23500,match(F1820,'Internal Staffing Calculator'!E$8:E23500,0)), "Not In Budget"),"")</f>
        <v/>
      </c>
      <c r="I1820" s="184"/>
      <c r="J1820" s="184"/>
      <c r="K1820" s="184"/>
      <c r="L1820" s="183"/>
    </row>
    <row r="1821">
      <c r="A1821" s="454"/>
      <c r="B1821" s="927"/>
      <c r="C1821" s="580"/>
      <c r="D1821" s="939"/>
      <c r="E1821" s="940"/>
      <c r="F1821" s="941"/>
      <c r="G1821" s="937" t="str">
        <f t="array" ref="G1821">xlookup(F1821,'Internal Staffing Calculator'!E:E,'Internal Staffing Calculator'!C:C,"")</f>
        <v/>
      </c>
      <c r="H1821" s="932" t="str">
        <f t="array" ref="H1821">if(F1821&lt;&gt;"", iferror(index('Internal Staffing Calculator'!B$8:B23500,match(F1821,'Internal Staffing Calculator'!E$8:E23500,0)), "Not In Budget"),"")</f>
        <v/>
      </c>
      <c r="I1821" s="184"/>
      <c r="J1821" s="184"/>
      <c r="K1821" s="184"/>
      <c r="L1821" s="183"/>
    </row>
    <row r="1822">
      <c r="A1822" s="454"/>
      <c r="B1822" s="927"/>
      <c r="C1822" s="580"/>
      <c r="D1822" s="939"/>
      <c r="E1822" s="940"/>
      <c r="F1822" s="941"/>
      <c r="G1822" s="937" t="str">
        <f t="array" ref="G1822">xlookup(F1822,'Internal Staffing Calculator'!E:E,'Internal Staffing Calculator'!C:C,"")</f>
        <v/>
      </c>
      <c r="H1822" s="932" t="str">
        <f t="array" ref="H1822">if(F1822&lt;&gt;"", iferror(index('Internal Staffing Calculator'!B$8:B23500,match(F1822,'Internal Staffing Calculator'!E$8:E23500,0)), "Not In Budget"),"")</f>
        <v/>
      </c>
      <c r="I1822" s="184"/>
      <c r="J1822" s="184"/>
      <c r="K1822" s="184"/>
      <c r="L1822" s="183"/>
    </row>
    <row r="1823">
      <c r="A1823" s="454"/>
      <c r="B1823" s="927"/>
      <c r="C1823" s="580"/>
      <c r="D1823" s="939"/>
      <c r="E1823" s="940"/>
      <c r="F1823" s="941"/>
      <c r="G1823" s="937" t="str">
        <f t="array" ref="G1823">xlookup(F1823,'Internal Staffing Calculator'!E:E,'Internal Staffing Calculator'!C:C,"")</f>
        <v/>
      </c>
      <c r="H1823" s="932" t="str">
        <f t="array" ref="H1823">if(F1823&lt;&gt;"", iferror(index('Internal Staffing Calculator'!B$8:B23500,match(F1823,'Internal Staffing Calculator'!E$8:E23500,0)), "Not In Budget"),"")</f>
        <v/>
      </c>
      <c r="I1823" s="184"/>
      <c r="J1823" s="184"/>
      <c r="K1823" s="184"/>
      <c r="L1823" s="183"/>
    </row>
    <row r="1824">
      <c r="A1824" s="454"/>
      <c r="B1824" s="927"/>
      <c r="C1824" s="580"/>
      <c r="D1824" s="939"/>
      <c r="E1824" s="940"/>
      <c r="F1824" s="941"/>
      <c r="G1824" s="937" t="str">
        <f t="array" ref="G1824">xlookup(F1824,'Internal Staffing Calculator'!E:E,'Internal Staffing Calculator'!C:C,"")</f>
        <v/>
      </c>
      <c r="H1824" s="932" t="str">
        <f t="array" ref="H1824">if(F1824&lt;&gt;"", iferror(index('Internal Staffing Calculator'!B$8:B23500,match(F1824,'Internal Staffing Calculator'!E$8:E23500,0)), "Not In Budget"),"")</f>
        <v/>
      </c>
      <c r="I1824" s="184"/>
      <c r="J1824" s="184"/>
      <c r="K1824" s="184"/>
      <c r="L1824" s="183"/>
    </row>
    <row r="1825">
      <c r="A1825" s="454"/>
      <c r="B1825" s="927"/>
      <c r="C1825" s="580"/>
      <c r="D1825" s="939"/>
      <c r="E1825" s="940"/>
      <c r="F1825" s="941"/>
      <c r="G1825" s="937" t="str">
        <f t="array" ref="G1825">xlookup(F1825,'Internal Staffing Calculator'!E:E,'Internal Staffing Calculator'!C:C,"")</f>
        <v/>
      </c>
      <c r="H1825" s="932" t="str">
        <f t="array" ref="H1825">if(F1825&lt;&gt;"", iferror(index('Internal Staffing Calculator'!B$8:B23500,match(F1825,'Internal Staffing Calculator'!E$8:E23500,0)), "Not In Budget"),"")</f>
        <v/>
      </c>
      <c r="I1825" s="184"/>
      <c r="J1825" s="184"/>
      <c r="K1825" s="184"/>
      <c r="L1825" s="183"/>
    </row>
    <row r="1826">
      <c r="A1826" s="454"/>
      <c r="B1826" s="927"/>
      <c r="C1826" s="580"/>
      <c r="D1826" s="939"/>
      <c r="E1826" s="940"/>
      <c r="F1826" s="941"/>
      <c r="G1826" s="937" t="str">
        <f t="array" ref="G1826">xlookup(F1826,'Internal Staffing Calculator'!E:E,'Internal Staffing Calculator'!C:C,"")</f>
        <v/>
      </c>
      <c r="H1826" s="932" t="str">
        <f t="array" ref="H1826">if(F1826&lt;&gt;"", iferror(index('Internal Staffing Calculator'!B$8:B23500,match(F1826,'Internal Staffing Calculator'!E$8:E23500,0)), "Not In Budget"),"")</f>
        <v/>
      </c>
      <c r="I1826" s="184"/>
      <c r="J1826" s="184"/>
      <c r="K1826" s="184"/>
      <c r="L1826" s="183"/>
    </row>
    <row r="1827">
      <c r="A1827" s="454"/>
      <c r="B1827" s="927"/>
      <c r="C1827" s="580"/>
      <c r="D1827" s="939"/>
      <c r="E1827" s="940"/>
      <c r="F1827" s="941"/>
      <c r="G1827" s="937" t="str">
        <f t="array" ref="G1827">xlookup(F1827,'Internal Staffing Calculator'!E:E,'Internal Staffing Calculator'!C:C,"")</f>
        <v/>
      </c>
      <c r="H1827" s="932" t="str">
        <f t="array" ref="H1827">if(F1827&lt;&gt;"", iferror(index('Internal Staffing Calculator'!B$8:B23500,match(F1827,'Internal Staffing Calculator'!E$8:E23500,0)), "Not In Budget"),"")</f>
        <v/>
      </c>
      <c r="I1827" s="184"/>
      <c r="J1827" s="184"/>
      <c r="K1827" s="184"/>
      <c r="L1827" s="183"/>
    </row>
    <row r="1828">
      <c r="A1828" s="454"/>
      <c r="B1828" s="927"/>
      <c r="C1828" s="580"/>
      <c r="D1828" s="939"/>
      <c r="E1828" s="940"/>
      <c r="F1828" s="941"/>
      <c r="G1828" s="937" t="str">
        <f t="array" ref="G1828">xlookup(F1828,'Internal Staffing Calculator'!E:E,'Internal Staffing Calculator'!C:C,"")</f>
        <v/>
      </c>
      <c r="H1828" s="932" t="str">
        <f t="array" ref="H1828">if(F1828&lt;&gt;"", iferror(index('Internal Staffing Calculator'!B$8:B23500,match(F1828,'Internal Staffing Calculator'!E$8:E23500,0)), "Not In Budget"),"")</f>
        <v/>
      </c>
      <c r="I1828" s="184"/>
      <c r="J1828" s="184"/>
      <c r="K1828" s="184"/>
      <c r="L1828" s="183"/>
    </row>
    <row r="1829">
      <c r="A1829" s="454"/>
      <c r="B1829" s="927"/>
      <c r="C1829" s="580"/>
      <c r="D1829" s="939"/>
      <c r="E1829" s="940"/>
      <c r="F1829" s="941"/>
      <c r="G1829" s="937" t="str">
        <f t="array" ref="G1829">xlookup(F1829,'Internal Staffing Calculator'!E:E,'Internal Staffing Calculator'!C:C,"")</f>
        <v/>
      </c>
      <c r="H1829" s="932" t="str">
        <f t="array" ref="H1829">if(F1829&lt;&gt;"", iferror(index('Internal Staffing Calculator'!B$8:B23500,match(F1829,'Internal Staffing Calculator'!E$8:E23500,0)), "Not In Budget"),"")</f>
        <v/>
      </c>
      <c r="I1829" s="184"/>
      <c r="J1829" s="184"/>
      <c r="K1829" s="184"/>
      <c r="L1829" s="183"/>
    </row>
    <row r="1830">
      <c r="A1830" s="454"/>
      <c r="B1830" s="927"/>
      <c r="C1830" s="580"/>
      <c r="D1830" s="939"/>
      <c r="E1830" s="940"/>
      <c r="F1830" s="941"/>
      <c r="G1830" s="937" t="str">
        <f t="array" ref="G1830">xlookup(F1830,'Internal Staffing Calculator'!E:E,'Internal Staffing Calculator'!C:C,"")</f>
        <v/>
      </c>
      <c r="H1830" s="932" t="str">
        <f t="array" ref="H1830">if(F1830&lt;&gt;"", iferror(index('Internal Staffing Calculator'!B$8:B23500,match(F1830,'Internal Staffing Calculator'!E$8:E23500,0)), "Not In Budget"),"")</f>
        <v/>
      </c>
      <c r="I1830" s="184"/>
      <c r="J1830" s="184"/>
      <c r="K1830" s="184"/>
      <c r="L1830" s="183"/>
    </row>
    <row r="1831">
      <c r="A1831" s="454"/>
      <c r="B1831" s="927"/>
      <c r="C1831" s="580"/>
      <c r="D1831" s="939"/>
      <c r="E1831" s="940"/>
      <c r="F1831" s="941"/>
      <c r="G1831" s="937" t="str">
        <f t="array" ref="G1831">xlookup(F1831,'Internal Staffing Calculator'!E:E,'Internal Staffing Calculator'!C:C,"")</f>
        <v/>
      </c>
      <c r="H1831" s="932" t="str">
        <f t="array" ref="H1831">if(F1831&lt;&gt;"", iferror(index('Internal Staffing Calculator'!B$8:B23500,match(F1831,'Internal Staffing Calculator'!E$8:E23500,0)), "Not In Budget"),"")</f>
        <v/>
      </c>
      <c r="I1831" s="184"/>
      <c r="J1831" s="184"/>
      <c r="K1831" s="184"/>
      <c r="L1831" s="183"/>
    </row>
    <row r="1832">
      <c r="A1832" s="454"/>
      <c r="B1832" s="927"/>
      <c r="C1832" s="580"/>
      <c r="D1832" s="939"/>
      <c r="E1832" s="940"/>
      <c r="F1832" s="941"/>
      <c r="G1832" s="937" t="str">
        <f t="array" ref="G1832">xlookup(F1832,'Internal Staffing Calculator'!E:E,'Internal Staffing Calculator'!C:C,"")</f>
        <v/>
      </c>
      <c r="H1832" s="932" t="str">
        <f t="array" ref="H1832">if(F1832&lt;&gt;"", iferror(index('Internal Staffing Calculator'!B$8:B23500,match(F1832,'Internal Staffing Calculator'!E$8:E23500,0)), "Not In Budget"),"")</f>
        <v/>
      </c>
      <c r="I1832" s="184"/>
      <c r="J1832" s="184"/>
      <c r="K1832" s="184"/>
      <c r="L1832" s="183"/>
    </row>
    <row r="1833">
      <c r="A1833" s="454"/>
      <c r="B1833" s="927"/>
      <c r="C1833" s="580"/>
      <c r="D1833" s="939"/>
      <c r="E1833" s="940"/>
      <c r="F1833" s="941"/>
      <c r="G1833" s="937" t="str">
        <f t="array" ref="G1833">xlookup(F1833,'Internal Staffing Calculator'!E:E,'Internal Staffing Calculator'!C:C,"")</f>
        <v/>
      </c>
      <c r="H1833" s="932" t="str">
        <f t="array" ref="H1833">if(F1833&lt;&gt;"", iferror(index('Internal Staffing Calculator'!B$8:B23500,match(F1833,'Internal Staffing Calculator'!E$8:E23500,0)), "Not In Budget"),"")</f>
        <v/>
      </c>
      <c r="I1833" s="184"/>
      <c r="J1833" s="184"/>
      <c r="K1833" s="184"/>
      <c r="L1833" s="183"/>
    </row>
    <row r="1834">
      <c r="A1834" s="454"/>
      <c r="B1834" s="927"/>
      <c r="C1834" s="580"/>
      <c r="D1834" s="939"/>
      <c r="E1834" s="940"/>
      <c r="F1834" s="941"/>
      <c r="G1834" s="937" t="str">
        <f t="array" ref="G1834">xlookup(F1834,'Internal Staffing Calculator'!E:E,'Internal Staffing Calculator'!C:C,"")</f>
        <v/>
      </c>
      <c r="H1834" s="932" t="str">
        <f t="array" ref="H1834">if(F1834&lt;&gt;"", iferror(index('Internal Staffing Calculator'!B$8:B23500,match(F1834,'Internal Staffing Calculator'!E$8:E23500,0)), "Not In Budget"),"")</f>
        <v/>
      </c>
      <c r="I1834" s="184"/>
      <c r="J1834" s="184"/>
      <c r="K1834" s="184"/>
      <c r="L1834" s="183"/>
    </row>
    <row r="1835">
      <c r="A1835" s="454"/>
      <c r="B1835" s="927"/>
      <c r="C1835" s="580"/>
      <c r="D1835" s="939"/>
      <c r="E1835" s="940"/>
      <c r="F1835" s="941"/>
      <c r="G1835" s="937" t="str">
        <f t="array" ref="G1835">xlookup(F1835,'Internal Staffing Calculator'!E:E,'Internal Staffing Calculator'!C:C,"")</f>
        <v/>
      </c>
      <c r="H1835" s="932" t="str">
        <f t="array" ref="H1835">if(F1835&lt;&gt;"", iferror(index('Internal Staffing Calculator'!B$8:B23500,match(F1835,'Internal Staffing Calculator'!E$8:E23500,0)), "Not In Budget"),"")</f>
        <v/>
      </c>
      <c r="I1835" s="184"/>
      <c r="J1835" s="184"/>
      <c r="K1835" s="184"/>
      <c r="L1835" s="183"/>
    </row>
    <row r="1836">
      <c r="A1836" s="454"/>
      <c r="B1836" s="927"/>
      <c r="C1836" s="580"/>
      <c r="D1836" s="939"/>
      <c r="E1836" s="940"/>
      <c r="F1836" s="941"/>
      <c r="G1836" s="937" t="str">
        <f t="array" ref="G1836">xlookup(F1836,'Internal Staffing Calculator'!E:E,'Internal Staffing Calculator'!C:C,"")</f>
        <v/>
      </c>
      <c r="H1836" s="932" t="str">
        <f t="array" ref="H1836">if(F1836&lt;&gt;"", iferror(index('Internal Staffing Calculator'!B$8:B23500,match(F1836,'Internal Staffing Calculator'!E$8:E23500,0)), "Not In Budget"),"")</f>
        <v/>
      </c>
      <c r="I1836" s="184"/>
      <c r="J1836" s="184"/>
      <c r="K1836" s="184"/>
      <c r="L1836" s="183"/>
    </row>
    <row r="1837">
      <c r="A1837" s="454"/>
      <c r="B1837" s="927"/>
      <c r="C1837" s="580"/>
      <c r="D1837" s="939"/>
      <c r="E1837" s="940"/>
      <c r="F1837" s="941"/>
      <c r="G1837" s="937" t="str">
        <f t="array" ref="G1837">xlookup(F1837,'Internal Staffing Calculator'!E:E,'Internal Staffing Calculator'!C:C,"")</f>
        <v/>
      </c>
      <c r="H1837" s="932" t="str">
        <f t="array" ref="H1837">if(F1837&lt;&gt;"", iferror(index('Internal Staffing Calculator'!B$8:B23500,match(F1837,'Internal Staffing Calculator'!E$8:E23500,0)), "Not In Budget"),"")</f>
        <v/>
      </c>
      <c r="I1837" s="184"/>
      <c r="J1837" s="184"/>
      <c r="K1837" s="184"/>
      <c r="L1837" s="183"/>
    </row>
    <row r="1838">
      <c r="A1838" s="454"/>
      <c r="B1838" s="927"/>
      <c r="C1838" s="580"/>
      <c r="D1838" s="939"/>
      <c r="E1838" s="940"/>
      <c r="F1838" s="941"/>
      <c r="G1838" s="937" t="str">
        <f t="array" ref="G1838">xlookup(F1838,'Internal Staffing Calculator'!E:E,'Internal Staffing Calculator'!C:C,"")</f>
        <v/>
      </c>
      <c r="H1838" s="932" t="str">
        <f t="array" ref="H1838">if(F1838&lt;&gt;"", iferror(index('Internal Staffing Calculator'!B$8:B23500,match(F1838,'Internal Staffing Calculator'!E$8:E23500,0)), "Not In Budget"),"")</f>
        <v/>
      </c>
      <c r="I1838" s="184"/>
      <c r="J1838" s="184"/>
      <c r="K1838" s="184"/>
      <c r="L1838" s="183"/>
    </row>
    <row r="1839">
      <c r="A1839" s="454"/>
      <c r="B1839" s="927"/>
      <c r="C1839" s="580"/>
      <c r="D1839" s="939"/>
      <c r="E1839" s="940"/>
      <c r="F1839" s="941"/>
      <c r="G1839" s="937" t="str">
        <f t="array" ref="G1839">xlookup(F1839,'Internal Staffing Calculator'!E:E,'Internal Staffing Calculator'!C:C,"")</f>
        <v/>
      </c>
      <c r="H1839" s="932" t="str">
        <f t="array" ref="H1839">if(F1839&lt;&gt;"", iferror(index('Internal Staffing Calculator'!B$8:B23500,match(F1839,'Internal Staffing Calculator'!E$8:E23500,0)), "Not In Budget"),"")</f>
        <v/>
      </c>
      <c r="I1839" s="184"/>
      <c r="J1839" s="184"/>
      <c r="K1839" s="184"/>
      <c r="L1839" s="183"/>
    </row>
    <row r="1840">
      <c r="A1840" s="454"/>
      <c r="B1840" s="927"/>
      <c r="C1840" s="580"/>
      <c r="D1840" s="939"/>
      <c r="E1840" s="940"/>
      <c r="F1840" s="941"/>
      <c r="G1840" s="937" t="str">
        <f t="array" ref="G1840">xlookup(F1840,'Internal Staffing Calculator'!E:E,'Internal Staffing Calculator'!C:C,"")</f>
        <v/>
      </c>
      <c r="H1840" s="932" t="str">
        <f t="array" ref="H1840">if(F1840&lt;&gt;"", iferror(index('Internal Staffing Calculator'!B$8:B23500,match(F1840,'Internal Staffing Calculator'!E$8:E23500,0)), "Not In Budget"),"")</f>
        <v/>
      </c>
      <c r="I1840" s="184"/>
      <c r="J1840" s="184"/>
      <c r="K1840" s="184"/>
      <c r="L1840" s="183"/>
    </row>
    <row r="1841">
      <c r="A1841" s="454"/>
      <c r="B1841" s="927"/>
      <c r="C1841" s="580"/>
      <c r="D1841" s="939"/>
      <c r="E1841" s="940"/>
      <c r="F1841" s="941"/>
      <c r="G1841" s="937" t="str">
        <f t="array" ref="G1841">xlookup(F1841,'Internal Staffing Calculator'!E:E,'Internal Staffing Calculator'!C:C,"")</f>
        <v/>
      </c>
      <c r="H1841" s="932" t="str">
        <f t="array" ref="H1841">if(F1841&lt;&gt;"", iferror(index('Internal Staffing Calculator'!B$8:B23500,match(F1841,'Internal Staffing Calculator'!E$8:E23500,0)), "Not In Budget"),"")</f>
        <v/>
      </c>
      <c r="I1841" s="184"/>
      <c r="J1841" s="184"/>
      <c r="K1841" s="184"/>
      <c r="L1841" s="183"/>
    </row>
    <row r="1842">
      <c r="A1842" s="454"/>
      <c r="B1842" s="927"/>
      <c r="C1842" s="580"/>
      <c r="D1842" s="939"/>
      <c r="E1842" s="940"/>
      <c r="F1842" s="941"/>
      <c r="G1842" s="937" t="str">
        <f t="array" ref="G1842">xlookup(F1842,'Internal Staffing Calculator'!E:E,'Internal Staffing Calculator'!C:C,"")</f>
        <v/>
      </c>
      <c r="H1842" s="932" t="str">
        <f t="array" ref="H1842">if(F1842&lt;&gt;"", iferror(index('Internal Staffing Calculator'!B$8:B23500,match(F1842,'Internal Staffing Calculator'!E$8:E23500,0)), "Not In Budget"),"")</f>
        <v/>
      </c>
      <c r="I1842" s="184"/>
      <c r="J1842" s="184"/>
      <c r="K1842" s="184"/>
      <c r="L1842" s="183"/>
    </row>
    <row r="1843">
      <c r="A1843" s="454"/>
      <c r="B1843" s="927"/>
      <c r="C1843" s="580"/>
      <c r="D1843" s="939"/>
      <c r="E1843" s="940"/>
      <c r="F1843" s="941"/>
      <c r="G1843" s="937" t="str">
        <f t="array" ref="G1843">xlookup(F1843,'Internal Staffing Calculator'!E:E,'Internal Staffing Calculator'!C:C,"")</f>
        <v/>
      </c>
      <c r="H1843" s="932" t="str">
        <f t="array" ref="H1843">if(F1843&lt;&gt;"", iferror(index('Internal Staffing Calculator'!B$8:B23500,match(F1843,'Internal Staffing Calculator'!E$8:E23500,0)), "Not In Budget"),"")</f>
        <v/>
      </c>
      <c r="I1843" s="184"/>
      <c r="J1843" s="184"/>
      <c r="K1843" s="184"/>
      <c r="L1843" s="183"/>
    </row>
    <row r="1844">
      <c r="A1844" s="454"/>
      <c r="B1844" s="927"/>
      <c r="C1844" s="580"/>
      <c r="D1844" s="939"/>
      <c r="E1844" s="940"/>
      <c r="F1844" s="941"/>
      <c r="G1844" s="937" t="str">
        <f t="array" ref="G1844">xlookup(F1844,'Internal Staffing Calculator'!E:E,'Internal Staffing Calculator'!C:C,"")</f>
        <v/>
      </c>
      <c r="H1844" s="932" t="str">
        <f t="array" ref="H1844">if(F1844&lt;&gt;"", iferror(index('Internal Staffing Calculator'!B$8:B23500,match(F1844,'Internal Staffing Calculator'!E$8:E23500,0)), "Not In Budget"),"")</f>
        <v/>
      </c>
      <c r="I1844" s="184"/>
      <c r="J1844" s="184"/>
      <c r="K1844" s="184"/>
      <c r="L1844" s="183"/>
    </row>
    <row r="1845">
      <c r="A1845" s="454"/>
      <c r="B1845" s="927"/>
      <c r="C1845" s="580"/>
      <c r="D1845" s="939"/>
      <c r="E1845" s="940"/>
      <c r="F1845" s="941"/>
      <c r="G1845" s="937" t="str">
        <f t="array" ref="G1845">xlookup(F1845,'Internal Staffing Calculator'!E:E,'Internal Staffing Calculator'!C:C,"")</f>
        <v/>
      </c>
      <c r="H1845" s="932" t="str">
        <f t="array" ref="H1845">if(F1845&lt;&gt;"", iferror(index('Internal Staffing Calculator'!B$8:B23500,match(F1845,'Internal Staffing Calculator'!E$8:E23500,0)), "Not In Budget"),"")</f>
        <v/>
      </c>
      <c r="I1845" s="184"/>
      <c r="J1845" s="184"/>
      <c r="K1845" s="184"/>
      <c r="L1845" s="183"/>
    </row>
    <row r="1846">
      <c r="A1846" s="454"/>
      <c r="B1846" s="927"/>
      <c r="C1846" s="580"/>
      <c r="D1846" s="939"/>
      <c r="E1846" s="940"/>
      <c r="F1846" s="941"/>
      <c r="G1846" s="937" t="str">
        <f t="array" ref="G1846">xlookup(F1846,'Internal Staffing Calculator'!E:E,'Internal Staffing Calculator'!C:C,"")</f>
        <v/>
      </c>
      <c r="H1846" s="932" t="str">
        <f t="array" ref="H1846">if(F1846&lt;&gt;"", iferror(index('Internal Staffing Calculator'!B$8:B23500,match(F1846,'Internal Staffing Calculator'!E$8:E23500,0)), "Not In Budget"),"")</f>
        <v/>
      </c>
      <c r="I1846" s="184"/>
      <c r="J1846" s="184"/>
      <c r="K1846" s="184"/>
      <c r="L1846" s="183"/>
    </row>
    <row r="1847">
      <c r="A1847" s="454"/>
      <c r="B1847" s="927"/>
      <c r="C1847" s="580"/>
      <c r="D1847" s="939"/>
      <c r="E1847" s="940"/>
      <c r="F1847" s="941"/>
      <c r="G1847" s="937" t="str">
        <f t="array" ref="G1847">xlookup(F1847,'Internal Staffing Calculator'!E:E,'Internal Staffing Calculator'!C:C,"")</f>
        <v/>
      </c>
      <c r="H1847" s="932" t="str">
        <f t="array" ref="H1847">if(F1847&lt;&gt;"", iferror(index('Internal Staffing Calculator'!B$8:B23500,match(F1847,'Internal Staffing Calculator'!E$8:E23500,0)), "Not In Budget"),"")</f>
        <v/>
      </c>
      <c r="I1847" s="184"/>
      <c r="J1847" s="184"/>
      <c r="K1847" s="184"/>
      <c r="L1847" s="183"/>
    </row>
    <row r="1848">
      <c r="A1848" s="454"/>
      <c r="B1848" s="927"/>
      <c r="C1848" s="580"/>
      <c r="D1848" s="939"/>
      <c r="E1848" s="940"/>
      <c r="F1848" s="941"/>
      <c r="G1848" s="937" t="str">
        <f t="array" ref="G1848">xlookup(F1848,'Internal Staffing Calculator'!E:E,'Internal Staffing Calculator'!C:C,"")</f>
        <v/>
      </c>
      <c r="H1848" s="932" t="str">
        <f t="array" ref="H1848">if(F1848&lt;&gt;"", iferror(index('Internal Staffing Calculator'!B$8:B23500,match(F1848,'Internal Staffing Calculator'!E$8:E23500,0)), "Not In Budget"),"")</f>
        <v/>
      </c>
      <c r="I1848" s="184"/>
      <c r="J1848" s="184"/>
      <c r="K1848" s="184"/>
      <c r="L1848" s="183"/>
    </row>
    <row r="1849">
      <c r="A1849" s="454"/>
      <c r="B1849" s="927"/>
      <c r="C1849" s="580"/>
      <c r="D1849" s="939"/>
      <c r="E1849" s="940"/>
      <c r="F1849" s="941"/>
      <c r="G1849" s="937" t="str">
        <f t="array" ref="G1849">xlookup(F1849,'Internal Staffing Calculator'!E:E,'Internal Staffing Calculator'!C:C,"")</f>
        <v/>
      </c>
      <c r="H1849" s="932" t="str">
        <f t="array" ref="H1849">if(F1849&lt;&gt;"", iferror(index('Internal Staffing Calculator'!B$8:B23500,match(F1849,'Internal Staffing Calculator'!E$8:E23500,0)), "Not In Budget"),"")</f>
        <v/>
      </c>
      <c r="I1849" s="184"/>
      <c r="J1849" s="184"/>
      <c r="K1849" s="184"/>
      <c r="L1849" s="183"/>
    </row>
    <row r="1850">
      <c r="A1850" s="454"/>
      <c r="B1850" s="927"/>
      <c r="C1850" s="580"/>
      <c r="D1850" s="939"/>
      <c r="E1850" s="940"/>
      <c r="F1850" s="941"/>
      <c r="G1850" s="937" t="str">
        <f t="array" ref="G1850">xlookup(F1850,'Internal Staffing Calculator'!E:E,'Internal Staffing Calculator'!C:C,"")</f>
        <v/>
      </c>
      <c r="H1850" s="932" t="str">
        <f t="array" ref="H1850">if(F1850&lt;&gt;"", iferror(index('Internal Staffing Calculator'!B$8:B23500,match(F1850,'Internal Staffing Calculator'!E$8:E23500,0)), "Not In Budget"),"")</f>
        <v/>
      </c>
      <c r="I1850" s="184"/>
      <c r="J1850" s="184"/>
      <c r="K1850" s="184"/>
      <c r="L1850" s="183"/>
    </row>
    <row r="1851">
      <c r="A1851" s="454"/>
      <c r="B1851" s="927"/>
      <c r="C1851" s="580"/>
      <c r="D1851" s="939"/>
      <c r="E1851" s="940"/>
      <c r="F1851" s="941"/>
      <c r="G1851" s="937" t="str">
        <f t="array" ref="G1851">xlookup(F1851,'Internal Staffing Calculator'!E:E,'Internal Staffing Calculator'!C:C,"")</f>
        <v/>
      </c>
      <c r="H1851" s="932" t="str">
        <f t="array" ref="H1851">if(F1851&lt;&gt;"", iferror(index('Internal Staffing Calculator'!B$8:B23500,match(F1851,'Internal Staffing Calculator'!E$8:E23500,0)), "Not In Budget"),"")</f>
        <v/>
      </c>
      <c r="I1851" s="184"/>
      <c r="J1851" s="184"/>
      <c r="K1851" s="184"/>
      <c r="L1851" s="183"/>
    </row>
    <row r="1852">
      <c r="A1852" s="454"/>
      <c r="B1852" s="927"/>
      <c r="C1852" s="580"/>
      <c r="D1852" s="939"/>
      <c r="E1852" s="940"/>
      <c r="F1852" s="941"/>
      <c r="G1852" s="937" t="str">
        <f t="array" ref="G1852">xlookup(F1852,'Internal Staffing Calculator'!E:E,'Internal Staffing Calculator'!C:C,"")</f>
        <v/>
      </c>
      <c r="H1852" s="932" t="str">
        <f t="array" ref="H1852">if(F1852&lt;&gt;"", iferror(index('Internal Staffing Calculator'!B$8:B23500,match(F1852,'Internal Staffing Calculator'!E$8:E23500,0)), "Not In Budget"),"")</f>
        <v/>
      </c>
      <c r="I1852" s="184"/>
      <c r="J1852" s="184"/>
      <c r="K1852" s="184"/>
      <c r="L1852" s="183"/>
    </row>
    <row r="1853">
      <c r="A1853" s="454"/>
      <c r="B1853" s="927"/>
      <c r="C1853" s="580"/>
      <c r="D1853" s="939"/>
      <c r="E1853" s="940"/>
      <c r="F1853" s="941"/>
      <c r="G1853" s="937" t="str">
        <f t="array" ref="G1853">xlookup(F1853,'Internal Staffing Calculator'!E:E,'Internal Staffing Calculator'!C:C,"")</f>
        <v/>
      </c>
      <c r="H1853" s="932" t="str">
        <f t="array" ref="H1853">if(F1853&lt;&gt;"", iferror(index('Internal Staffing Calculator'!B$8:B23500,match(F1853,'Internal Staffing Calculator'!E$8:E23500,0)), "Not In Budget"),"")</f>
        <v/>
      </c>
      <c r="I1853" s="184"/>
      <c r="J1853" s="184"/>
      <c r="K1853" s="184"/>
      <c r="L1853" s="183"/>
    </row>
    <row r="1854">
      <c r="A1854" s="454"/>
      <c r="B1854" s="927"/>
      <c r="C1854" s="580"/>
      <c r="D1854" s="939"/>
      <c r="E1854" s="940"/>
      <c r="F1854" s="941"/>
      <c r="G1854" s="937" t="str">
        <f t="array" ref="G1854">xlookup(F1854,'Internal Staffing Calculator'!E:E,'Internal Staffing Calculator'!C:C,"")</f>
        <v/>
      </c>
      <c r="H1854" s="932" t="str">
        <f t="array" ref="H1854">if(F1854&lt;&gt;"", iferror(index('Internal Staffing Calculator'!B$8:B23500,match(F1854,'Internal Staffing Calculator'!E$8:E23500,0)), "Not In Budget"),"")</f>
        <v/>
      </c>
      <c r="I1854" s="184"/>
      <c r="J1854" s="184"/>
      <c r="K1854" s="184"/>
      <c r="L1854" s="183"/>
    </row>
    <row r="1855">
      <c r="A1855" s="454"/>
      <c r="B1855" s="927"/>
      <c r="C1855" s="580"/>
      <c r="D1855" s="939"/>
      <c r="E1855" s="940"/>
      <c r="F1855" s="941"/>
      <c r="G1855" s="937" t="str">
        <f t="array" ref="G1855">xlookup(F1855,'Internal Staffing Calculator'!E:E,'Internal Staffing Calculator'!C:C,"")</f>
        <v/>
      </c>
      <c r="H1855" s="932" t="str">
        <f t="array" ref="H1855">if(F1855&lt;&gt;"", iferror(index('Internal Staffing Calculator'!B$8:B23500,match(F1855,'Internal Staffing Calculator'!E$8:E23500,0)), "Not In Budget"),"")</f>
        <v/>
      </c>
      <c r="I1855" s="184"/>
      <c r="J1855" s="184"/>
      <c r="K1855" s="184"/>
      <c r="L1855" s="183"/>
    </row>
    <row r="1856">
      <c r="A1856" s="454"/>
      <c r="B1856" s="927"/>
      <c r="C1856" s="580"/>
      <c r="D1856" s="939"/>
      <c r="E1856" s="940"/>
      <c r="F1856" s="941"/>
      <c r="G1856" s="937" t="str">
        <f t="array" ref="G1856">xlookup(F1856,'Internal Staffing Calculator'!E:E,'Internal Staffing Calculator'!C:C,"")</f>
        <v/>
      </c>
      <c r="H1856" s="932" t="str">
        <f t="array" ref="H1856">if(F1856&lt;&gt;"", iferror(index('Internal Staffing Calculator'!B$8:B23500,match(F1856,'Internal Staffing Calculator'!E$8:E23500,0)), "Not In Budget"),"")</f>
        <v/>
      </c>
      <c r="I1856" s="184"/>
      <c r="J1856" s="184"/>
      <c r="K1856" s="184"/>
      <c r="L1856" s="183"/>
    </row>
    <row r="1857">
      <c r="A1857" s="454"/>
      <c r="B1857" s="927"/>
      <c r="C1857" s="580"/>
      <c r="D1857" s="939"/>
      <c r="E1857" s="940"/>
      <c r="F1857" s="941"/>
      <c r="G1857" s="937" t="str">
        <f t="array" ref="G1857">xlookup(F1857,'Internal Staffing Calculator'!E:E,'Internal Staffing Calculator'!C:C,"")</f>
        <v/>
      </c>
      <c r="H1857" s="932" t="str">
        <f t="array" ref="H1857">if(F1857&lt;&gt;"", iferror(index('Internal Staffing Calculator'!B$8:B23500,match(F1857,'Internal Staffing Calculator'!E$8:E23500,0)), "Not In Budget"),"")</f>
        <v/>
      </c>
      <c r="I1857" s="184"/>
      <c r="J1857" s="184"/>
      <c r="K1857" s="184"/>
      <c r="L1857" s="183"/>
    </row>
    <row r="1858">
      <c r="A1858" s="454"/>
      <c r="B1858" s="927"/>
      <c r="C1858" s="580"/>
      <c r="D1858" s="939"/>
      <c r="E1858" s="940"/>
      <c r="F1858" s="941"/>
      <c r="G1858" s="937" t="str">
        <f t="array" ref="G1858">xlookup(F1858,'Internal Staffing Calculator'!E:E,'Internal Staffing Calculator'!C:C,"")</f>
        <v/>
      </c>
      <c r="H1858" s="932" t="str">
        <f t="array" ref="H1858">if(F1858&lt;&gt;"", iferror(index('Internal Staffing Calculator'!B$8:B23500,match(F1858,'Internal Staffing Calculator'!E$8:E23500,0)), "Not In Budget"),"")</f>
        <v/>
      </c>
      <c r="I1858" s="184"/>
      <c r="J1858" s="184"/>
      <c r="K1858" s="184"/>
      <c r="L1858" s="183"/>
    </row>
    <row r="1859">
      <c r="A1859" s="454"/>
      <c r="B1859" s="927"/>
      <c r="C1859" s="580"/>
      <c r="D1859" s="939"/>
      <c r="E1859" s="940"/>
      <c r="F1859" s="941"/>
      <c r="G1859" s="937" t="str">
        <f t="array" ref="G1859">xlookup(F1859,'Internal Staffing Calculator'!E:E,'Internal Staffing Calculator'!C:C,"")</f>
        <v/>
      </c>
      <c r="H1859" s="932" t="str">
        <f t="array" ref="H1859">if(F1859&lt;&gt;"", iferror(index('Internal Staffing Calculator'!B$8:B23500,match(F1859,'Internal Staffing Calculator'!E$8:E23500,0)), "Not In Budget"),"")</f>
        <v/>
      </c>
      <c r="I1859" s="184"/>
      <c r="J1859" s="184"/>
      <c r="K1859" s="184"/>
      <c r="L1859" s="183"/>
    </row>
    <row r="1860">
      <c r="A1860" s="454"/>
      <c r="B1860" s="927"/>
      <c r="C1860" s="580"/>
      <c r="D1860" s="939"/>
      <c r="E1860" s="940"/>
      <c r="F1860" s="941"/>
      <c r="G1860" s="937" t="str">
        <f t="array" ref="G1860">xlookup(F1860,'Internal Staffing Calculator'!E:E,'Internal Staffing Calculator'!C:C,"")</f>
        <v/>
      </c>
      <c r="H1860" s="932" t="str">
        <f t="array" ref="H1860">if(F1860&lt;&gt;"", iferror(index('Internal Staffing Calculator'!B$8:B23500,match(F1860,'Internal Staffing Calculator'!E$8:E23500,0)), "Not In Budget"),"")</f>
        <v/>
      </c>
      <c r="I1860" s="184"/>
      <c r="J1860" s="184"/>
      <c r="K1860" s="184"/>
      <c r="L1860" s="183"/>
    </row>
    <row r="1861">
      <c r="A1861" s="454"/>
      <c r="B1861" s="927"/>
      <c r="C1861" s="580"/>
      <c r="D1861" s="939"/>
      <c r="E1861" s="940"/>
      <c r="F1861" s="941"/>
      <c r="G1861" s="937" t="str">
        <f t="array" ref="G1861">xlookup(F1861,'Internal Staffing Calculator'!E:E,'Internal Staffing Calculator'!C:C,"")</f>
        <v/>
      </c>
      <c r="H1861" s="932" t="str">
        <f t="array" ref="H1861">if(F1861&lt;&gt;"", iferror(index('Internal Staffing Calculator'!B$8:B23500,match(F1861,'Internal Staffing Calculator'!E$8:E23500,0)), "Not In Budget"),"")</f>
        <v/>
      </c>
      <c r="I1861" s="184"/>
      <c r="J1861" s="184"/>
      <c r="K1861" s="184"/>
      <c r="L1861" s="183"/>
    </row>
    <row r="1862">
      <c r="A1862" s="454"/>
      <c r="B1862" s="927"/>
      <c r="C1862" s="580"/>
      <c r="D1862" s="939"/>
      <c r="E1862" s="940"/>
      <c r="F1862" s="941"/>
      <c r="G1862" s="937" t="str">
        <f t="array" ref="G1862">xlookup(F1862,'Internal Staffing Calculator'!E:E,'Internal Staffing Calculator'!C:C,"")</f>
        <v/>
      </c>
      <c r="H1862" s="932" t="str">
        <f t="array" ref="H1862">if(F1862&lt;&gt;"", iferror(index('Internal Staffing Calculator'!B$8:B23500,match(F1862,'Internal Staffing Calculator'!E$8:E23500,0)), "Not In Budget"),"")</f>
        <v/>
      </c>
      <c r="I1862" s="184"/>
      <c r="J1862" s="184"/>
      <c r="K1862" s="184"/>
      <c r="L1862" s="183"/>
    </row>
    <row r="1863">
      <c r="A1863" s="454"/>
      <c r="B1863" s="927"/>
      <c r="C1863" s="580"/>
      <c r="D1863" s="939"/>
      <c r="E1863" s="940"/>
      <c r="F1863" s="941"/>
      <c r="G1863" s="937" t="str">
        <f t="array" ref="G1863">xlookup(F1863,'Internal Staffing Calculator'!E:E,'Internal Staffing Calculator'!C:C,"")</f>
        <v/>
      </c>
      <c r="H1863" s="932" t="str">
        <f t="array" ref="H1863">if(F1863&lt;&gt;"", iferror(index('Internal Staffing Calculator'!B$8:B23500,match(F1863,'Internal Staffing Calculator'!E$8:E23500,0)), "Not In Budget"),"")</f>
        <v/>
      </c>
      <c r="I1863" s="184"/>
      <c r="J1863" s="184"/>
      <c r="K1863" s="184"/>
      <c r="L1863" s="183"/>
    </row>
    <row r="1864">
      <c r="A1864" s="454"/>
      <c r="B1864" s="927"/>
      <c r="C1864" s="580"/>
      <c r="D1864" s="939"/>
      <c r="E1864" s="940"/>
      <c r="F1864" s="941"/>
      <c r="G1864" s="937" t="str">
        <f t="array" ref="G1864">xlookup(F1864,'Internal Staffing Calculator'!E:E,'Internal Staffing Calculator'!C:C,"")</f>
        <v/>
      </c>
      <c r="H1864" s="932" t="str">
        <f t="array" ref="H1864">if(F1864&lt;&gt;"", iferror(index('Internal Staffing Calculator'!B$8:B23500,match(F1864,'Internal Staffing Calculator'!E$8:E23500,0)), "Not In Budget"),"")</f>
        <v/>
      </c>
      <c r="I1864" s="184"/>
      <c r="J1864" s="184"/>
      <c r="K1864" s="184"/>
      <c r="L1864" s="183"/>
    </row>
    <row r="1865">
      <c r="A1865" s="454"/>
      <c r="B1865" s="927"/>
      <c r="C1865" s="580"/>
      <c r="D1865" s="939"/>
      <c r="E1865" s="940"/>
      <c r="F1865" s="941"/>
      <c r="G1865" s="937" t="str">
        <f t="array" ref="G1865">xlookup(F1865,'Internal Staffing Calculator'!E:E,'Internal Staffing Calculator'!C:C,"")</f>
        <v/>
      </c>
      <c r="H1865" s="932" t="str">
        <f t="array" ref="H1865">if(F1865&lt;&gt;"", iferror(index('Internal Staffing Calculator'!B$8:B23500,match(F1865,'Internal Staffing Calculator'!E$8:E23500,0)), "Not In Budget"),"")</f>
        <v/>
      </c>
      <c r="I1865" s="184"/>
      <c r="J1865" s="184"/>
      <c r="K1865" s="184"/>
      <c r="L1865" s="183"/>
    </row>
    <row r="1866">
      <c r="A1866" s="454"/>
      <c r="B1866" s="927"/>
      <c r="C1866" s="580"/>
      <c r="D1866" s="939"/>
      <c r="E1866" s="940"/>
      <c r="F1866" s="941"/>
      <c r="G1866" s="937" t="str">
        <f t="array" ref="G1866">xlookup(F1866,'Internal Staffing Calculator'!E:E,'Internal Staffing Calculator'!C:C,"")</f>
        <v/>
      </c>
      <c r="H1866" s="932" t="str">
        <f t="array" ref="H1866">if(F1866&lt;&gt;"", iferror(index('Internal Staffing Calculator'!B$8:B23500,match(F1866,'Internal Staffing Calculator'!E$8:E23500,0)), "Not In Budget"),"")</f>
        <v/>
      </c>
      <c r="I1866" s="184"/>
      <c r="J1866" s="184"/>
      <c r="K1866" s="184"/>
      <c r="L1866" s="183"/>
    </row>
    <row r="1867">
      <c r="A1867" s="454"/>
      <c r="B1867" s="927"/>
      <c r="C1867" s="580"/>
      <c r="D1867" s="939"/>
      <c r="E1867" s="940"/>
      <c r="F1867" s="941"/>
      <c r="G1867" s="937" t="str">
        <f t="array" ref="G1867">xlookup(F1867,'Internal Staffing Calculator'!E:E,'Internal Staffing Calculator'!C:C,"")</f>
        <v/>
      </c>
      <c r="H1867" s="932" t="str">
        <f t="array" ref="H1867">if(F1867&lt;&gt;"", iferror(index('Internal Staffing Calculator'!B$8:B23500,match(F1867,'Internal Staffing Calculator'!E$8:E23500,0)), "Not In Budget"),"")</f>
        <v/>
      </c>
      <c r="I1867" s="184"/>
      <c r="J1867" s="184"/>
      <c r="K1867" s="184"/>
      <c r="L1867" s="183"/>
    </row>
    <row r="1868">
      <c r="A1868" s="454"/>
      <c r="B1868" s="927"/>
      <c r="C1868" s="580"/>
      <c r="D1868" s="939"/>
      <c r="E1868" s="940"/>
      <c r="F1868" s="941"/>
      <c r="G1868" s="937" t="str">
        <f t="array" ref="G1868">xlookup(F1868,'Internal Staffing Calculator'!E:E,'Internal Staffing Calculator'!C:C,"")</f>
        <v/>
      </c>
      <c r="H1868" s="932" t="str">
        <f t="array" ref="H1868">if(F1868&lt;&gt;"", iferror(index('Internal Staffing Calculator'!B$8:B23500,match(F1868,'Internal Staffing Calculator'!E$8:E23500,0)), "Not In Budget"),"")</f>
        <v/>
      </c>
      <c r="I1868" s="184"/>
      <c r="J1868" s="184"/>
      <c r="K1868" s="184"/>
      <c r="L1868" s="183"/>
    </row>
    <row r="1869">
      <c r="A1869" s="454"/>
      <c r="B1869" s="927"/>
      <c r="C1869" s="580"/>
      <c r="D1869" s="939"/>
      <c r="E1869" s="940"/>
      <c r="F1869" s="941"/>
      <c r="G1869" s="937" t="str">
        <f t="array" ref="G1869">xlookup(F1869,'Internal Staffing Calculator'!E:E,'Internal Staffing Calculator'!C:C,"")</f>
        <v/>
      </c>
      <c r="H1869" s="932" t="str">
        <f t="array" ref="H1869">if(F1869&lt;&gt;"", iferror(index('Internal Staffing Calculator'!B$8:B23500,match(F1869,'Internal Staffing Calculator'!E$8:E23500,0)), "Not In Budget"),"")</f>
        <v/>
      </c>
      <c r="I1869" s="184"/>
      <c r="J1869" s="184"/>
      <c r="K1869" s="184"/>
      <c r="L1869" s="183"/>
    </row>
    <row r="1870">
      <c r="A1870" s="454"/>
      <c r="B1870" s="927"/>
      <c r="C1870" s="580"/>
      <c r="D1870" s="939"/>
      <c r="E1870" s="940"/>
      <c r="F1870" s="941"/>
      <c r="G1870" s="937" t="str">
        <f t="array" ref="G1870">xlookup(F1870,'Internal Staffing Calculator'!E:E,'Internal Staffing Calculator'!C:C,"")</f>
        <v/>
      </c>
      <c r="H1870" s="932" t="str">
        <f t="array" ref="H1870">if(F1870&lt;&gt;"", iferror(index('Internal Staffing Calculator'!B$8:B23500,match(F1870,'Internal Staffing Calculator'!E$8:E23500,0)), "Not In Budget"),"")</f>
        <v/>
      </c>
      <c r="I1870" s="184"/>
      <c r="J1870" s="184"/>
      <c r="K1870" s="184"/>
      <c r="L1870" s="183"/>
    </row>
    <row r="1871">
      <c r="A1871" s="454"/>
      <c r="B1871" s="927"/>
      <c r="C1871" s="580"/>
      <c r="D1871" s="939"/>
      <c r="E1871" s="940"/>
      <c r="F1871" s="941"/>
      <c r="G1871" s="937" t="str">
        <f t="array" ref="G1871">xlookup(F1871,'Internal Staffing Calculator'!E:E,'Internal Staffing Calculator'!C:C,"")</f>
        <v/>
      </c>
      <c r="H1871" s="932" t="str">
        <f t="array" ref="H1871">if(F1871&lt;&gt;"", iferror(index('Internal Staffing Calculator'!B$8:B23500,match(F1871,'Internal Staffing Calculator'!E$8:E23500,0)), "Not In Budget"),"")</f>
        <v/>
      </c>
      <c r="I1871" s="184"/>
      <c r="J1871" s="184"/>
      <c r="K1871" s="184"/>
      <c r="L1871" s="183"/>
    </row>
    <row r="1872">
      <c r="A1872" s="454"/>
      <c r="B1872" s="927"/>
      <c r="C1872" s="580"/>
      <c r="D1872" s="939"/>
      <c r="E1872" s="940"/>
      <c r="F1872" s="941"/>
      <c r="G1872" s="937" t="str">
        <f t="array" ref="G1872">xlookup(F1872,'Internal Staffing Calculator'!E:E,'Internal Staffing Calculator'!C:C,"")</f>
        <v/>
      </c>
      <c r="H1872" s="932" t="str">
        <f t="array" ref="H1872">if(F1872&lt;&gt;"", iferror(index('Internal Staffing Calculator'!B$8:B23500,match(F1872,'Internal Staffing Calculator'!E$8:E23500,0)), "Not In Budget"),"")</f>
        <v/>
      </c>
      <c r="I1872" s="184"/>
      <c r="J1872" s="184"/>
      <c r="K1872" s="184"/>
      <c r="L1872" s="183"/>
    </row>
    <row r="1873">
      <c r="A1873" s="454"/>
      <c r="B1873" s="927"/>
      <c r="C1873" s="580"/>
      <c r="D1873" s="939"/>
      <c r="E1873" s="940"/>
      <c r="F1873" s="941"/>
      <c r="G1873" s="937" t="str">
        <f t="array" ref="G1873">xlookup(F1873,'Internal Staffing Calculator'!E:E,'Internal Staffing Calculator'!C:C,"")</f>
        <v/>
      </c>
      <c r="H1873" s="932" t="str">
        <f t="array" ref="H1873">if(F1873&lt;&gt;"", iferror(index('Internal Staffing Calculator'!B$8:B23500,match(F1873,'Internal Staffing Calculator'!E$8:E23500,0)), "Not In Budget"),"")</f>
        <v/>
      </c>
      <c r="I1873" s="184"/>
      <c r="J1873" s="184"/>
      <c r="K1873" s="184"/>
      <c r="L1873" s="183"/>
    </row>
    <row r="1874">
      <c r="A1874" s="454"/>
      <c r="B1874" s="927"/>
      <c r="C1874" s="580"/>
      <c r="D1874" s="939"/>
      <c r="E1874" s="940"/>
      <c r="F1874" s="941"/>
      <c r="G1874" s="937" t="str">
        <f t="array" ref="G1874">xlookup(F1874,'Internal Staffing Calculator'!E:E,'Internal Staffing Calculator'!C:C,"")</f>
        <v/>
      </c>
      <c r="H1874" s="932" t="str">
        <f t="array" ref="H1874">if(F1874&lt;&gt;"", iferror(index('Internal Staffing Calculator'!B$8:B23500,match(F1874,'Internal Staffing Calculator'!E$8:E23500,0)), "Not In Budget"),"")</f>
        <v/>
      </c>
      <c r="I1874" s="184"/>
      <c r="J1874" s="184"/>
      <c r="K1874" s="184"/>
      <c r="L1874" s="183"/>
    </row>
    <row r="1875">
      <c r="A1875" s="454"/>
      <c r="B1875" s="927"/>
      <c r="C1875" s="580"/>
      <c r="D1875" s="939"/>
      <c r="E1875" s="940"/>
      <c r="F1875" s="941"/>
      <c r="G1875" s="937" t="str">
        <f t="array" ref="G1875">xlookup(F1875,'Internal Staffing Calculator'!E:E,'Internal Staffing Calculator'!C:C,"")</f>
        <v/>
      </c>
      <c r="H1875" s="932" t="str">
        <f t="array" ref="H1875">if(F1875&lt;&gt;"", iferror(index('Internal Staffing Calculator'!B$8:B23500,match(F1875,'Internal Staffing Calculator'!E$8:E23500,0)), "Not In Budget"),"")</f>
        <v/>
      </c>
      <c r="I1875" s="184"/>
      <c r="J1875" s="184"/>
      <c r="K1875" s="184"/>
      <c r="L1875" s="183"/>
    </row>
    <row r="1876">
      <c r="A1876" s="454"/>
      <c r="B1876" s="927"/>
      <c r="C1876" s="580"/>
      <c r="D1876" s="939"/>
      <c r="E1876" s="940"/>
      <c r="F1876" s="941"/>
      <c r="G1876" s="937" t="str">
        <f t="array" ref="G1876">xlookup(F1876,'Internal Staffing Calculator'!E:E,'Internal Staffing Calculator'!C:C,"")</f>
        <v/>
      </c>
      <c r="H1876" s="932" t="str">
        <f t="array" ref="H1876">if(F1876&lt;&gt;"", iferror(index('Internal Staffing Calculator'!B$8:B23500,match(F1876,'Internal Staffing Calculator'!E$8:E23500,0)), "Not In Budget"),"")</f>
        <v/>
      </c>
      <c r="I1876" s="184"/>
      <c r="J1876" s="184"/>
      <c r="K1876" s="184"/>
      <c r="L1876" s="183"/>
    </row>
    <row r="1877">
      <c r="A1877" s="454"/>
      <c r="B1877" s="927"/>
      <c r="C1877" s="580"/>
      <c r="D1877" s="939"/>
      <c r="E1877" s="940"/>
      <c r="F1877" s="941"/>
      <c r="G1877" s="937" t="str">
        <f t="array" ref="G1877">xlookup(F1877,'Internal Staffing Calculator'!E:E,'Internal Staffing Calculator'!C:C,"")</f>
        <v/>
      </c>
      <c r="H1877" s="932" t="str">
        <f t="array" ref="H1877">if(F1877&lt;&gt;"", iferror(index('Internal Staffing Calculator'!B$8:B23500,match(F1877,'Internal Staffing Calculator'!E$8:E23500,0)), "Not In Budget"),"")</f>
        <v/>
      </c>
      <c r="I1877" s="184"/>
      <c r="J1877" s="184"/>
      <c r="K1877" s="184"/>
      <c r="L1877" s="183"/>
    </row>
    <row r="1878">
      <c r="A1878" s="454"/>
      <c r="B1878" s="927"/>
      <c r="C1878" s="580"/>
      <c r="D1878" s="939"/>
      <c r="E1878" s="940"/>
      <c r="F1878" s="941"/>
      <c r="G1878" s="937" t="str">
        <f t="array" ref="G1878">xlookup(F1878,'Internal Staffing Calculator'!E:E,'Internal Staffing Calculator'!C:C,"")</f>
        <v/>
      </c>
      <c r="H1878" s="932" t="str">
        <f t="array" ref="H1878">if(F1878&lt;&gt;"", iferror(index('Internal Staffing Calculator'!B$8:B23500,match(F1878,'Internal Staffing Calculator'!E$8:E23500,0)), "Not In Budget"),"")</f>
        <v/>
      </c>
      <c r="I1878" s="184"/>
      <c r="J1878" s="184"/>
      <c r="K1878" s="184"/>
      <c r="L1878" s="183"/>
    </row>
    <row r="1879">
      <c r="A1879" s="454"/>
      <c r="B1879" s="927"/>
      <c r="C1879" s="580"/>
      <c r="D1879" s="939"/>
      <c r="E1879" s="940"/>
      <c r="F1879" s="941"/>
      <c r="G1879" s="937" t="str">
        <f t="array" ref="G1879">xlookup(F1879,'Internal Staffing Calculator'!E:E,'Internal Staffing Calculator'!C:C,"")</f>
        <v/>
      </c>
      <c r="H1879" s="932" t="str">
        <f t="array" ref="H1879">if(F1879&lt;&gt;"", iferror(index('Internal Staffing Calculator'!B$8:B23500,match(F1879,'Internal Staffing Calculator'!E$8:E23500,0)), "Not In Budget"),"")</f>
        <v/>
      </c>
      <c r="I1879" s="184"/>
      <c r="J1879" s="184"/>
      <c r="K1879" s="184"/>
      <c r="L1879" s="183"/>
    </row>
    <row r="1880">
      <c r="A1880" s="454"/>
      <c r="B1880" s="927"/>
      <c r="C1880" s="580"/>
      <c r="D1880" s="939"/>
      <c r="E1880" s="940"/>
      <c r="F1880" s="941"/>
      <c r="G1880" s="937" t="str">
        <f t="array" ref="G1880">xlookup(F1880,'Internal Staffing Calculator'!E:E,'Internal Staffing Calculator'!C:C,"")</f>
        <v/>
      </c>
      <c r="H1880" s="932" t="str">
        <f t="array" ref="H1880">if(F1880&lt;&gt;"", iferror(index('Internal Staffing Calculator'!B$8:B23500,match(F1880,'Internal Staffing Calculator'!E$8:E23500,0)), "Not In Budget"),"")</f>
        <v/>
      </c>
      <c r="I1880" s="184"/>
      <c r="J1880" s="184"/>
      <c r="K1880" s="184"/>
      <c r="L1880" s="183"/>
    </row>
    <row r="1881">
      <c r="A1881" s="454"/>
      <c r="B1881" s="927"/>
      <c r="C1881" s="580"/>
      <c r="D1881" s="939"/>
      <c r="E1881" s="940"/>
      <c r="F1881" s="941"/>
      <c r="G1881" s="937" t="str">
        <f t="array" ref="G1881">xlookup(F1881,'Internal Staffing Calculator'!E:E,'Internal Staffing Calculator'!C:C,"")</f>
        <v/>
      </c>
      <c r="H1881" s="932" t="str">
        <f t="array" ref="H1881">if(F1881&lt;&gt;"", iferror(index('Internal Staffing Calculator'!B$8:B23500,match(F1881,'Internal Staffing Calculator'!E$8:E23500,0)), "Not In Budget"),"")</f>
        <v/>
      </c>
      <c r="I1881" s="184"/>
      <c r="J1881" s="184"/>
      <c r="K1881" s="184"/>
      <c r="L1881" s="183"/>
    </row>
    <row r="1882">
      <c r="A1882" s="454"/>
      <c r="B1882" s="927"/>
      <c r="C1882" s="580"/>
      <c r="D1882" s="939"/>
      <c r="E1882" s="940"/>
      <c r="F1882" s="941"/>
      <c r="G1882" s="937" t="str">
        <f t="array" ref="G1882">xlookup(F1882,'Internal Staffing Calculator'!E:E,'Internal Staffing Calculator'!C:C,"")</f>
        <v/>
      </c>
      <c r="H1882" s="932" t="str">
        <f t="array" ref="H1882">if(F1882&lt;&gt;"", iferror(index('Internal Staffing Calculator'!B$8:B23500,match(F1882,'Internal Staffing Calculator'!E$8:E23500,0)), "Not In Budget"),"")</f>
        <v/>
      </c>
      <c r="I1882" s="184"/>
      <c r="J1882" s="184"/>
      <c r="K1882" s="184"/>
      <c r="L1882" s="183"/>
    </row>
    <row r="1883">
      <c r="A1883" s="454"/>
      <c r="B1883" s="927"/>
      <c r="C1883" s="580"/>
      <c r="D1883" s="939"/>
      <c r="E1883" s="940"/>
      <c r="F1883" s="941"/>
      <c r="G1883" s="937" t="str">
        <f t="array" ref="G1883">xlookup(F1883,'Internal Staffing Calculator'!E:E,'Internal Staffing Calculator'!C:C,"")</f>
        <v/>
      </c>
      <c r="H1883" s="932" t="str">
        <f t="array" ref="H1883">if(F1883&lt;&gt;"", iferror(index('Internal Staffing Calculator'!B$8:B23500,match(F1883,'Internal Staffing Calculator'!E$8:E23500,0)), "Not In Budget"),"")</f>
        <v/>
      </c>
      <c r="I1883" s="184"/>
      <c r="J1883" s="184"/>
      <c r="K1883" s="184"/>
      <c r="L1883" s="183"/>
    </row>
    <row r="1884">
      <c r="A1884" s="454"/>
      <c r="B1884" s="927"/>
      <c r="C1884" s="580"/>
      <c r="D1884" s="939"/>
      <c r="E1884" s="940"/>
      <c r="F1884" s="941"/>
      <c r="G1884" s="937" t="str">
        <f t="array" ref="G1884">xlookup(F1884,'Internal Staffing Calculator'!E:E,'Internal Staffing Calculator'!C:C,"")</f>
        <v/>
      </c>
      <c r="H1884" s="932" t="str">
        <f t="array" ref="H1884">if(F1884&lt;&gt;"", iferror(index('Internal Staffing Calculator'!B$8:B23500,match(F1884,'Internal Staffing Calculator'!E$8:E23500,0)), "Not In Budget"),"")</f>
        <v/>
      </c>
      <c r="I1884" s="184"/>
      <c r="J1884" s="184"/>
      <c r="K1884" s="184"/>
      <c r="L1884" s="183"/>
    </row>
    <row r="1885">
      <c r="A1885" s="454"/>
      <c r="B1885" s="927"/>
      <c r="C1885" s="580"/>
      <c r="D1885" s="939"/>
      <c r="E1885" s="940"/>
      <c r="F1885" s="941"/>
      <c r="G1885" s="937" t="str">
        <f t="array" ref="G1885">xlookup(F1885,'Internal Staffing Calculator'!E:E,'Internal Staffing Calculator'!C:C,"")</f>
        <v/>
      </c>
      <c r="H1885" s="932" t="str">
        <f t="array" ref="H1885">if(F1885&lt;&gt;"", iferror(index('Internal Staffing Calculator'!B$8:B23500,match(F1885,'Internal Staffing Calculator'!E$8:E23500,0)), "Not In Budget"),"")</f>
        <v/>
      </c>
      <c r="I1885" s="184"/>
      <c r="J1885" s="184"/>
      <c r="K1885" s="184"/>
      <c r="L1885" s="183"/>
    </row>
    <row r="1886">
      <c r="A1886" s="454"/>
      <c r="B1886" s="927"/>
      <c r="C1886" s="580"/>
      <c r="D1886" s="939"/>
      <c r="E1886" s="940"/>
      <c r="F1886" s="941"/>
      <c r="G1886" s="937" t="str">
        <f t="array" ref="G1886">xlookup(F1886,'Internal Staffing Calculator'!E:E,'Internal Staffing Calculator'!C:C,"")</f>
        <v/>
      </c>
      <c r="H1886" s="932" t="str">
        <f t="array" ref="H1886">if(F1886&lt;&gt;"", iferror(index('Internal Staffing Calculator'!B$8:B23500,match(F1886,'Internal Staffing Calculator'!E$8:E23500,0)), "Not In Budget"),"")</f>
        <v/>
      </c>
      <c r="I1886" s="184"/>
      <c r="J1886" s="184"/>
      <c r="K1886" s="184"/>
      <c r="L1886" s="183"/>
    </row>
    <row r="1887">
      <c r="A1887" s="454"/>
      <c r="B1887" s="927"/>
      <c r="C1887" s="580"/>
      <c r="D1887" s="939"/>
      <c r="E1887" s="940"/>
      <c r="F1887" s="941"/>
      <c r="G1887" s="937" t="str">
        <f t="array" ref="G1887">xlookup(F1887,'Internal Staffing Calculator'!E:E,'Internal Staffing Calculator'!C:C,"")</f>
        <v/>
      </c>
      <c r="H1887" s="932" t="str">
        <f t="array" ref="H1887">if(F1887&lt;&gt;"", iferror(index('Internal Staffing Calculator'!B$8:B23500,match(F1887,'Internal Staffing Calculator'!E$8:E23500,0)), "Not In Budget"),"")</f>
        <v/>
      </c>
      <c r="I1887" s="184"/>
      <c r="J1887" s="184"/>
      <c r="K1887" s="184"/>
      <c r="L1887" s="183"/>
    </row>
    <row r="1888">
      <c r="A1888" s="454"/>
      <c r="B1888" s="927"/>
      <c r="C1888" s="580"/>
      <c r="D1888" s="939"/>
      <c r="E1888" s="940"/>
      <c r="F1888" s="941"/>
      <c r="G1888" s="937" t="str">
        <f t="array" ref="G1888">xlookup(F1888,'Internal Staffing Calculator'!E:E,'Internal Staffing Calculator'!C:C,"")</f>
        <v/>
      </c>
      <c r="H1888" s="932" t="str">
        <f t="array" ref="H1888">if(F1888&lt;&gt;"", iferror(index('Internal Staffing Calculator'!B$8:B23500,match(F1888,'Internal Staffing Calculator'!E$8:E23500,0)), "Not In Budget"),"")</f>
        <v/>
      </c>
      <c r="I1888" s="184"/>
      <c r="J1888" s="184"/>
      <c r="K1888" s="184"/>
      <c r="L1888" s="183"/>
    </row>
    <row r="1889">
      <c r="A1889" s="454"/>
      <c r="B1889" s="927"/>
      <c r="C1889" s="580"/>
      <c r="D1889" s="939"/>
      <c r="E1889" s="940"/>
      <c r="F1889" s="941"/>
      <c r="G1889" s="937" t="str">
        <f t="array" ref="G1889">xlookup(F1889,'Internal Staffing Calculator'!E:E,'Internal Staffing Calculator'!C:C,"")</f>
        <v/>
      </c>
      <c r="H1889" s="932" t="str">
        <f t="array" ref="H1889">if(F1889&lt;&gt;"", iferror(index('Internal Staffing Calculator'!B$8:B23500,match(F1889,'Internal Staffing Calculator'!E$8:E23500,0)), "Not In Budget"),"")</f>
        <v/>
      </c>
      <c r="I1889" s="184"/>
      <c r="J1889" s="184"/>
      <c r="K1889" s="184"/>
      <c r="L1889" s="183"/>
    </row>
    <row r="1890">
      <c r="A1890" s="454"/>
      <c r="B1890" s="927"/>
      <c r="C1890" s="580"/>
      <c r="D1890" s="939"/>
      <c r="E1890" s="940"/>
      <c r="F1890" s="941"/>
      <c r="G1890" s="937" t="str">
        <f t="array" ref="G1890">xlookup(F1890,'Internal Staffing Calculator'!E:E,'Internal Staffing Calculator'!C:C,"")</f>
        <v/>
      </c>
      <c r="H1890" s="932" t="str">
        <f t="array" ref="H1890">if(F1890&lt;&gt;"", iferror(index('Internal Staffing Calculator'!B$8:B23500,match(F1890,'Internal Staffing Calculator'!E$8:E23500,0)), "Not In Budget"),"")</f>
        <v/>
      </c>
      <c r="I1890" s="184"/>
      <c r="J1890" s="184"/>
      <c r="K1890" s="184"/>
      <c r="L1890" s="183"/>
    </row>
    <row r="1891">
      <c r="A1891" s="454"/>
      <c r="B1891" s="927"/>
      <c r="C1891" s="580"/>
      <c r="D1891" s="939"/>
      <c r="E1891" s="940"/>
      <c r="F1891" s="941"/>
      <c r="G1891" s="937" t="str">
        <f t="array" ref="G1891">xlookup(F1891,'Internal Staffing Calculator'!E:E,'Internal Staffing Calculator'!C:C,"")</f>
        <v/>
      </c>
      <c r="H1891" s="932" t="str">
        <f t="array" ref="H1891">if(F1891&lt;&gt;"", iferror(index('Internal Staffing Calculator'!B$8:B23500,match(F1891,'Internal Staffing Calculator'!E$8:E23500,0)), "Not In Budget"),"")</f>
        <v/>
      </c>
      <c r="I1891" s="184"/>
      <c r="J1891" s="184"/>
      <c r="K1891" s="184"/>
      <c r="L1891" s="183"/>
    </row>
    <row r="1892">
      <c r="A1892" s="454"/>
      <c r="B1892" s="927"/>
      <c r="C1892" s="580"/>
      <c r="D1892" s="939"/>
      <c r="E1892" s="940"/>
      <c r="F1892" s="941"/>
      <c r="G1892" s="937" t="str">
        <f t="array" ref="G1892">xlookup(F1892,'Internal Staffing Calculator'!E:E,'Internal Staffing Calculator'!C:C,"")</f>
        <v/>
      </c>
      <c r="H1892" s="932" t="str">
        <f t="array" ref="H1892">if(F1892&lt;&gt;"", iferror(index('Internal Staffing Calculator'!B$8:B23500,match(F1892,'Internal Staffing Calculator'!E$8:E23500,0)), "Not In Budget"),"")</f>
        <v/>
      </c>
      <c r="I1892" s="184"/>
      <c r="J1892" s="184"/>
      <c r="K1892" s="184"/>
      <c r="L1892" s="183"/>
    </row>
    <row r="1893">
      <c r="A1893" s="454"/>
      <c r="B1893" s="927"/>
      <c r="C1893" s="580"/>
      <c r="D1893" s="939"/>
      <c r="E1893" s="940"/>
      <c r="F1893" s="941"/>
      <c r="G1893" s="937" t="str">
        <f t="array" ref="G1893">xlookup(F1893,'Internal Staffing Calculator'!E:E,'Internal Staffing Calculator'!C:C,"")</f>
        <v/>
      </c>
      <c r="H1893" s="932" t="str">
        <f t="array" ref="H1893">if(F1893&lt;&gt;"", iferror(index('Internal Staffing Calculator'!B$8:B23500,match(F1893,'Internal Staffing Calculator'!E$8:E23500,0)), "Not In Budget"),"")</f>
        <v/>
      </c>
      <c r="I1893" s="184"/>
      <c r="J1893" s="184"/>
      <c r="K1893" s="184"/>
      <c r="L1893" s="183"/>
    </row>
    <row r="1894">
      <c r="A1894" s="454"/>
      <c r="B1894" s="927"/>
      <c r="C1894" s="580"/>
      <c r="D1894" s="939"/>
      <c r="E1894" s="940"/>
      <c r="F1894" s="941"/>
      <c r="G1894" s="937" t="str">
        <f t="array" ref="G1894">xlookup(F1894,'Internal Staffing Calculator'!E:E,'Internal Staffing Calculator'!C:C,"")</f>
        <v/>
      </c>
      <c r="H1894" s="932" t="str">
        <f t="array" ref="H1894">if(F1894&lt;&gt;"", iferror(index('Internal Staffing Calculator'!B$8:B23500,match(F1894,'Internal Staffing Calculator'!E$8:E23500,0)), "Not In Budget"),"")</f>
        <v/>
      </c>
      <c r="I1894" s="184"/>
      <c r="J1894" s="184"/>
      <c r="K1894" s="184"/>
      <c r="L1894" s="183"/>
    </row>
    <row r="1895">
      <c r="A1895" s="454"/>
      <c r="B1895" s="927"/>
      <c r="C1895" s="580"/>
      <c r="D1895" s="939"/>
      <c r="E1895" s="940"/>
      <c r="F1895" s="941"/>
      <c r="G1895" s="937" t="str">
        <f t="array" ref="G1895">xlookup(F1895,'Internal Staffing Calculator'!E:E,'Internal Staffing Calculator'!C:C,"")</f>
        <v/>
      </c>
      <c r="H1895" s="932" t="str">
        <f t="array" ref="H1895">if(F1895&lt;&gt;"", iferror(index('Internal Staffing Calculator'!B$8:B23500,match(F1895,'Internal Staffing Calculator'!E$8:E23500,0)), "Not In Budget"),"")</f>
        <v/>
      </c>
      <c r="I1895" s="184"/>
      <c r="J1895" s="184"/>
      <c r="K1895" s="184"/>
      <c r="L1895" s="183"/>
    </row>
    <row r="1896">
      <c r="A1896" s="454"/>
      <c r="B1896" s="927"/>
      <c r="C1896" s="580"/>
      <c r="D1896" s="939"/>
      <c r="E1896" s="940"/>
      <c r="F1896" s="941"/>
      <c r="G1896" s="937" t="str">
        <f t="array" ref="G1896">xlookup(F1896,'Internal Staffing Calculator'!E:E,'Internal Staffing Calculator'!C:C,"")</f>
        <v/>
      </c>
      <c r="H1896" s="932" t="str">
        <f t="array" ref="H1896">if(F1896&lt;&gt;"", iferror(index('Internal Staffing Calculator'!B$8:B23500,match(F1896,'Internal Staffing Calculator'!E$8:E23500,0)), "Not In Budget"),"")</f>
        <v/>
      </c>
      <c r="I1896" s="184"/>
      <c r="J1896" s="184"/>
      <c r="K1896" s="184"/>
      <c r="L1896" s="183"/>
    </row>
    <row r="1897">
      <c r="A1897" s="454"/>
      <c r="B1897" s="927"/>
      <c r="C1897" s="580"/>
      <c r="D1897" s="939"/>
      <c r="E1897" s="940"/>
      <c r="F1897" s="941"/>
      <c r="G1897" s="937" t="str">
        <f t="array" ref="G1897">xlookup(F1897,'Internal Staffing Calculator'!E:E,'Internal Staffing Calculator'!C:C,"")</f>
        <v/>
      </c>
      <c r="H1897" s="932" t="str">
        <f t="array" ref="H1897">if(F1897&lt;&gt;"", iferror(index('Internal Staffing Calculator'!B$8:B23500,match(F1897,'Internal Staffing Calculator'!E$8:E23500,0)), "Not In Budget"),"")</f>
        <v/>
      </c>
      <c r="I1897" s="184"/>
      <c r="J1897" s="184"/>
      <c r="K1897" s="184"/>
      <c r="L1897" s="183"/>
    </row>
    <row r="1898">
      <c r="A1898" s="454"/>
      <c r="B1898" s="927"/>
      <c r="C1898" s="580"/>
      <c r="D1898" s="939"/>
      <c r="E1898" s="940"/>
      <c r="F1898" s="941"/>
      <c r="G1898" s="937" t="str">
        <f t="array" ref="G1898">xlookup(F1898,'Internal Staffing Calculator'!E:E,'Internal Staffing Calculator'!C:C,"")</f>
        <v/>
      </c>
      <c r="H1898" s="932" t="str">
        <f t="array" ref="H1898">if(F1898&lt;&gt;"", iferror(index('Internal Staffing Calculator'!B$8:B23500,match(F1898,'Internal Staffing Calculator'!E$8:E23500,0)), "Not In Budget"),"")</f>
        <v/>
      </c>
      <c r="I1898" s="184"/>
      <c r="J1898" s="184"/>
      <c r="K1898" s="184"/>
      <c r="L1898" s="183"/>
    </row>
    <row r="1899">
      <c r="A1899" s="454"/>
      <c r="B1899" s="927"/>
      <c r="C1899" s="580"/>
      <c r="D1899" s="939"/>
      <c r="E1899" s="940"/>
      <c r="F1899" s="941"/>
      <c r="G1899" s="937" t="str">
        <f t="array" ref="G1899">xlookup(F1899,'Internal Staffing Calculator'!E:E,'Internal Staffing Calculator'!C:C,"")</f>
        <v/>
      </c>
      <c r="H1899" s="932" t="str">
        <f t="array" ref="H1899">if(F1899&lt;&gt;"", iferror(index('Internal Staffing Calculator'!B$8:B23500,match(F1899,'Internal Staffing Calculator'!E$8:E23500,0)), "Not In Budget"),"")</f>
        <v/>
      </c>
      <c r="I1899" s="184"/>
      <c r="J1899" s="184"/>
      <c r="K1899" s="184"/>
      <c r="L1899" s="183"/>
    </row>
    <row r="1900">
      <c r="A1900" s="454"/>
      <c r="B1900" s="927"/>
      <c r="C1900" s="580"/>
      <c r="D1900" s="939"/>
      <c r="E1900" s="940"/>
      <c r="F1900" s="941"/>
      <c r="G1900" s="937" t="str">
        <f t="array" ref="G1900">xlookup(F1900,'Internal Staffing Calculator'!E:E,'Internal Staffing Calculator'!C:C,"")</f>
        <v/>
      </c>
      <c r="H1900" s="932" t="str">
        <f t="array" ref="H1900">if(F1900&lt;&gt;"", iferror(index('Internal Staffing Calculator'!B$8:B23500,match(F1900,'Internal Staffing Calculator'!E$8:E23500,0)), "Not In Budget"),"")</f>
        <v/>
      </c>
      <c r="I1900" s="184"/>
      <c r="J1900" s="184"/>
      <c r="K1900" s="184"/>
      <c r="L1900" s="183"/>
    </row>
    <row r="1901">
      <c r="A1901" s="454"/>
      <c r="B1901" s="927"/>
      <c r="C1901" s="580"/>
      <c r="D1901" s="939"/>
      <c r="E1901" s="940"/>
      <c r="F1901" s="941"/>
      <c r="G1901" s="937" t="str">
        <f t="array" ref="G1901">xlookup(F1901,'Internal Staffing Calculator'!E:E,'Internal Staffing Calculator'!C:C,"")</f>
        <v/>
      </c>
      <c r="H1901" s="932" t="str">
        <f t="array" ref="H1901">if(F1901&lt;&gt;"", iferror(index('Internal Staffing Calculator'!B$8:B23500,match(F1901,'Internal Staffing Calculator'!E$8:E23500,0)), "Not In Budget"),"")</f>
        <v/>
      </c>
      <c r="I1901" s="184"/>
      <c r="J1901" s="184"/>
      <c r="K1901" s="184"/>
      <c r="L1901" s="183"/>
    </row>
    <row r="1902">
      <c r="A1902" s="454"/>
      <c r="B1902" s="927"/>
      <c r="C1902" s="580"/>
      <c r="D1902" s="939"/>
      <c r="E1902" s="940"/>
      <c r="F1902" s="941"/>
      <c r="G1902" s="937" t="str">
        <f t="array" ref="G1902">xlookup(F1902,'Internal Staffing Calculator'!E:E,'Internal Staffing Calculator'!C:C,"")</f>
        <v/>
      </c>
      <c r="H1902" s="932" t="str">
        <f t="array" ref="H1902">if(F1902&lt;&gt;"", iferror(index('Internal Staffing Calculator'!B$8:B23500,match(F1902,'Internal Staffing Calculator'!E$8:E23500,0)), "Not In Budget"),"")</f>
        <v/>
      </c>
      <c r="I1902" s="184"/>
      <c r="J1902" s="184"/>
      <c r="K1902" s="184"/>
      <c r="L1902" s="183"/>
    </row>
    <row r="1903">
      <c r="A1903" s="454"/>
      <c r="B1903" s="927"/>
      <c r="C1903" s="580"/>
      <c r="D1903" s="939"/>
      <c r="E1903" s="940"/>
      <c r="F1903" s="941"/>
      <c r="G1903" s="937" t="str">
        <f t="array" ref="G1903">xlookup(F1903,'Internal Staffing Calculator'!E:E,'Internal Staffing Calculator'!C:C,"")</f>
        <v/>
      </c>
      <c r="H1903" s="932" t="str">
        <f t="array" ref="H1903">if(F1903&lt;&gt;"", iferror(index('Internal Staffing Calculator'!B$8:B23500,match(F1903,'Internal Staffing Calculator'!E$8:E23500,0)), "Not In Budget"),"")</f>
        <v/>
      </c>
      <c r="I1903" s="184"/>
      <c r="J1903" s="184"/>
      <c r="K1903" s="184"/>
      <c r="L1903" s="183"/>
    </row>
    <row r="1904">
      <c r="A1904" s="454"/>
      <c r="B1904" s="927"/>
      <c r="C1904" s="580"/>
      <c r="D1904" s="939"/>
      <c r="E1904" s="940"/>
      <c r="F1904" s="941"/>
      <c r="G1904" s="937" t="str">
        <f t="array" ref="G1904">xlookup(F1904,'Internal Staffing Calculator'!E:E,'Internal Staffing Calculator'!C:C,"")</f>
        <v/>
      </c>
      <c r="H1904" s="932" t="str">
        <f t="array" ref="H1904">if(F1904&lt;&gt;"", iferror(index('Internal Staffing Calculator'!B$8:B23500,match(F1904,'Internal Staffing Calculator'!E$8:E23500,0)), "Not In Budget"),"")</f>
        <v/>
      </c>
      <c r="I1904" s="184"/>
      <c r="J1904" s="184"/>
      <c r="K1904" s="184"/>
      <c r="L1904" s="183"/>
    </row>
    <row r="1905">
      <c r="A1905" s="454"/>
      <c r="B1905" s="927"/>
      <c r="C1905" s="580"/>
      <c r="D1905" s="939"/>
      <c r="E1905" s="940"/>
      <c r="F1905" s="941"/>
      <c r="G1905" s="937" t="str">
        <f t="array" ref="G1905">xlookup(F1905,'Internal Staffing Calculator'!E:E,'Internal Staffing Calculator'!C:C,"")</f>
        <v/>
      </c>
      <c r="H1905" s="932" t="str">
        <f t="array" ref="H1905">if(F1905&lt;&gt;"", iferror(index('Internal Staffing Calculator'!B$8:B23500,match(F1905,'Internal Staffing Calculator'!E$8:E23500,0)), "Not In Budget"),"")</f>
        <v/>
      </c>
      <c r="I1905" s="184"/>
      <c r="J1905" s="184"/>
      <c r="K1905" s="184"/>
      <c r="L1905" s="183"/>
    </row>
    <row r="1906">
      <c r="A1906" s="454"/>
      <c r="B1906" s="927"/>
      <c r="C1906" s="580"/>
      <c r="D1906" s="939"/>
      <c r="E1906" s="940"/>
      <c r="F1906" s="941"/>
      <c r="G1906" s="937" t="str">
        <f t="array" ref="G1906">xlookup(F1906,'Internal Staffing Calculator'!E:E,'Internal Staffing Calculator'!C:C,"")</f>
        <v/>
      </c>
      <c r="H1906" s="932" t="str">
        <f t="array" ref="H1906">if(F1906&lt;&gt;"", iferror(index('Internal Staffing Calculator'!B$8:B23500,match(F1906,'Internal Staffing Calculator'!E$8:E23500,0)), "Not In Budget"),"")</f>
        <v/>
      </c>
      <c r="I1906" s="184"/>
      <c r="J1906" s="184"/>
      <c r="K1906" s="184"/>
      <c r="L1906" s="183"/>
    </row>
    <row r="1907">
      <c r="A1907" s="454"/>
      <c r="B1907" s="927"/>
      <c r="C1907" s="580"/>
      <c r="D1907" s="939"/>
      <c r="E1907" s="940"/>
      <c r="F1907" s="941"/>
      <c r="G1907" s="937" t="str">
        <f t="array" ref="G1907">xlookup(F1907,'Internal Staffing Calculator'!E:E,'Internal Staffing Calculator'!C:C,"")</f>
        <v/>
      </c>
      <c r="H1907" s="932" t="str">
        <f t="array" ref="H1907">if(F1907&lt;&gt;"", iferror(index('Internal Staffing Calculator'!B$8:B23500,match(F1907,'Internal Staffing Calculator'!E$8:E23500,0)), "Not In Budget"),"")</f>
        <v/>
      </c>
      <c r="I1907" s="184"/>
      <c r="J1907" s="184"/>
      <c r="K1907" s="184"/>
      <c r="L1907" s="183"/>
    </row>
    <row r="1908">
      <c r="A1908" s="454"/>
      <c r="B1908" s="927"/>
      <c r="C1908" s="580"/>
      <c r="D1908" s="939"/>
      <c r="E1908" s="940"/>
      <c r="F1908" s="941"/>
      <c r="G1908" s="937" t="str">
        <f t="array" ref="G1908">xlookup(F1908,'Internal Staffing Calculator'!E:E,'Internal Staffing Calculator'!C:C,"")</f>
        <v/>
      </c>
      <c r="H1908" s="932" t="str">
        <f t="array" ref="H1908">if(F1908&lt;&gt;"", iferror(index('Internal Staffing Calculator'!B$8:B23500,match(F1908,'Internal Staffing Calculator'!E$8:E23500,0)), "Not In Budget"),"")</f>
        <v/>
      </c>
      <c r="I1908" s="184"/>
      <c r="J1908" s="184"/>
      <c r="K1908" s="184"/>
      <c r="L1908" s="183"/>
    </row>
    <row r="1909">
      <c r="A1909" s="454"/>
      <c r="B1909" s="927"/>
      <c r="C1909" s="580"/>
      <c r="D1909" s="939"/>
      <c r="E1909" s="940"/>
      <c r="F1909" s="941"/>
      <c r="G1909" s="937" t="str">
        <f t="array" ref="G1909">xlookup(F1909,'Internal Staffing Calculator'!E:E,'Internal Staffing Calculator'!C:C,"")</f>
        <v/>
      </c>
      <c r="H1909" s="932" t="str">
        <f t="array" ref="H1909">if(F1909&lt;&gt;"", iferror(index('Internal Staffing Calculator'!B$8:B23500,match(F1909,'Internal Staffing Calculator'!E$8:E23500,0)), "Not In Budget"),"")</f>
        <v/>
      </c>
      <c r="I1909" s="184"/>
      <c r="J1909" s="184"/>
      <c r="K1909" s="184"/>
      <c r="L1909" s="183"/>
    </row>
    <row r="1910">
      <c r="A1910" s="454"/>
      <c r="B1910" s="927"/>
      <c r="C1910" s="580"/>
      <c r="D1910" s="939"/>
      <c r="E1910" s="940"/>
      <c r="F1910" s="941"/>
      <c r="G1910" s="937" t="str">
        <f t="array" ref="G1910">xlookup(F1910,'Internal Staffing Calculator'!E:E,'Internal Staffing Calculator'!C:C,"")</f>
        <v/>
      </c>
      <c r="H1910" s="932" t="str">
        <f t="array" ref="H1910">if(F1910&lt;&gt;"", iferror(index('Internal Staffing Calculator'!B$8:B23500,match(F1910,'Internal Staffing Calculator'!E$8:E23500,0)), "Not In Budget"),"")</f>
        <v/>
      </c>
      <c r="I1910" s="184"/>
      <c r="J1910" s="184"/>
      <c r="K1910" s="184"/>
      <c r="L1910" s="183"/>
    </row>
    <row r="1911">
      <c r="A1911" s="454"/>
      <c r="B1911" s="927"/>
      <c r="C1911" s="580"/>
      <c r="D1911" s="939"/>
      <c r="E1911" s="940"/>
      <c r="F1911" s="941"/>
      <c r="G1911" s="937" t="str">
        <f t="array" ref="G1911">xlookup(F1911,'Internal Staffing Calculator'!E:E,'Internal Staffing Calculator'!C:C,"")</f>
        <v/>
      </c>
      <c r="H1911" s="932" t="str">
        <f t="array" ref="H1911">if(F1911&lt;&gt;"", iferror(index('Internal Staffing Calculator'!B$8:B23500,match(F1911,'Internal Staffing Calculator'!E$8:E23500,0)), "Not In Budget"),"")</f>
        <v/>
      </c>
      <c r="I1911" s="184"/>
      <c r="J1911" s="184"/>
      <c r="K1911" s="184"/>
      <c r="L1911" s="183"/>
    </row>
    <row r="1912">
      <c r="A1912" s="454"/>
      <c r="B1912" s="927"/>
      <c r="C1912" s="580"/>
      <c r="D1912" s="939"/>
      <c r="E1912" s="940"/>
      <c r="F1912" s="941"/>
      <c r="G1912" s="937" t="str">
        <f t="array" ref="G1912">xlookup(F1912,'Internal Staffing Calculator'!E:E,'Internal Staffing Calculator'!C:C,"")</f>
        <v/>
      </c>
      <c r="H1912" s="932" t="str">
        <f t="array" ref="H1912">if(F1912&lt;&gt;"", iferror(index('Internal Staffing Calculator'!B$8:B23500,match(F1912,'Internal Staffing Calculator'!E$8:E23500,0)), "Not In Budget"),"")</f>
        <v/>
      </c>
      <c r="I1912" s="184"/>
      <c r="J1912" s="184"/>
      <c r="K1912" s="184"/>
      <c r="L1912" s="183"/>
    </row>
    <row r="1913">
      <c r="A1913" s="454"/>
      <c r="B1913" s="927"/>
      <c r="C1913" s="580"/>
      <c r="D1913" s="939"/>
      <c r="E1913" s="940"/>
      <c r="F1913" s="941"/>
      <c r="G1913" s="937" t="str">
        <f t="array" ref="G1913">xlookup(F1913,'Internal Staffing Calculator'!E:E,'Internal Staffing Calculator'!C:C,"")</f>
        <v/>
      </c>
      <c r="H1913" s="932" t="str">
        <f t="array" ref="H1913">if(F1913&lt;&gt;"", iferror(index('Internal Staffing Calculator'!B$8:B23500,match(F1913,'Internal Staffing Calculator'!E$8:E23500,0)), "Not In Budget"),"")</f>
        <v/>
      </c>
      <c r="I1913" s="184"/>
      <c r="J1913" s="184"/>
      <c r="K1913" s="184"/>
      <c r="L1913" s="183"/>
    </row>
    <row r="1914">
      <c r="A1914" s="454"/>
      <c r="B1914" s="927"/>
      <c r="C1914" s="580"/>
      <c r="D1914" s="939"/>
      <c r="E1914" s="940"/>
      <c r="F1914" s="941"/>
      <c r="G1914" s="937" t="str">
        <f t="array" ref="G1914">xlookup(F1914,'Internal Staffing Calculator'!E:E,'Internal Staffing Calculator'!C:C,"")</f>
        <v/>
      </c>
      <c r="H1914" s="932" t="str">
        <f t="array" ref="H1914">if(F1914&lt;&gt;"", iferror(index('Internal Staffing Calculator'!B$8:B23500,match(F1914,'Internal Staffing Calculator'!E$8:E23500,0)), "Not In Budget"),"")</f>
        <v/>
      </c>
      <c r="I1914" s="184"/>
      <c r="J1914" s="184"/>
      <c r="K1914" s="184"/>
      <c r="L1914" s="183"/>
    </row>
    <row r="1915">
      <c r="A1915" s="454"/>
      <c r="B1915" s="927"/>
      <c r="C1915" s="580"/>
      <c r="D1915" s="939"/>
      <c r="E1915" s="940"/>
      <c r="F1915" s="941"/>
      <c r="G1915" s="937" t="str">
        <f t="array" ref="G1915">xlookup(F1915,'Internal Staffing Calculator'!E:E,'Internal Staffing Calculator'!C:C,"")</f>
        <v/>
      </c>
      <c r="H1915" s="932" t="str">
        <f t="array" ref="H1915">if(F1915&lt;&gt;"", iferror(index('Internal Staffing Calculator'!B$8:B23500,match(F1915,'Internal Staffing Calculator'!E$8:E23500,0)), "Not In Budget"),"")</f>
        <v/>
      </c>
      <c r="I1915" s="184"/>
      <c r="J1915" s="184"/>
      <c r="K1915" s="184"/>
      <c r="L1915" s="183"/>
    </row>
    <row r="1916">
      <c r="A1916" s="454"/>
      <c r="B1916" s="927"/>
      <c r="C1916" s="580"/>
      <c r="D1916" s="939"/>
      <c r="E1916" s="940"/>
      <c r="F1916" s="941"/>
      <c r="G1916" s="937" t="str">
        <f t="array" ref="G1916">xlookup(F1916,'Internal Staffing Calculator'!E:E,'Internal Staffing Calculator'!C:C,"")</f>
        <v/>
      </c>
      <c r="H1916" s="932" t="str">
        <f t="array" ref="H1916">if(F1916&lt;&gt;"", iferror(index('Internal Staffing Calculator'!B$8:B23500,match(F1916,'Internal Staffing Calculator'!E$8:E23500,0)), "Not In Budget"),"")</f>
        <v/>
      </c>
      <c r="I1916" s="184"/>
      <c r="J1916" s="184"/>
      <c r="K1916" s="184"/>
      <c r="L1916" s="183"/>
    </row>
    <row r="1917">
      <c r="A1917" s="454"/>
      <c r="B1917" s="927"/>
      <c r="C1917" s="580"/>
      <c r="D1917" s="939"/>
      <c r="E1917" s="940"/>
      <c r="F1917" s="941"/>
      <c r="G1917" s="937" t="str">
        <f t="array" ref="G1917">xlookup(F1917,'Internal Staffing Calculator'!E:E,'Internal Staffing Calculator'!C:C,"")</f>
        <v/>
      </c>
      <c r="H1917" s="932" t="str">
        <f t="array" ref="H1917">if(F1917&lt;&gt;"", iferror(index('Internal Staffing Calculator'!B$8:B23500,match(F1917,'Internal Staffing Calculator'!E$8:E23500,0)), "Not In Budget"),"")</f>
        <v/>
      </c>
      <c r="I1917" s="184"/>
      <c r="J1917" s="184"/>
      <c r="K1917" s="184"/>
      <c r="L1917" s="183"/>
    </row>
    <row r="1918">
      <c r="A1918" s="454"/>
      <c r="B1918" s="927"/>
      <c r="C1918" s="580"/>
      <c r="D1918" s="939"/>
      <c r="E1918" s="940"/>
      <c r="F1918" s="941"/>
      <c r="G1918" s="937" t="str">
        <f t="array" ref="G1918">xlookup(F1918,'Internal Staffing Calculator'!E:E,'Internal Staffing Calculator'!C:C,"")</f>
        <v/>
      </c>
      <c r="H1918" s="932" t="str">
        <f t="array" ref="H1918">if(F1918&lt;&gt;"", iferror(index('Internal Staffing Calculator'!B$8:B23500,match(F1918,'Internal Staffing Calculator'!E$8:E23500,0)), "Not In Budget"),"")</f>
        <v/>
      </c>
      <c r="I1918" s="184"/>
      <c r="J1918" s="184"/>
      <c r="K1918" s="184"/>
      <c r="L1918" s="183"/>
    </row>
    <row r="1919">
      <c r="A1919" s="454"/>
      <c r="B1919" s="927"/>
      <c r="C1919" s="580"/>
      <c r="D1919" s="939"/>
      <c r="E1919" s="940"/>
      <c r="F1919" s="941"/>
      <c r="G1919" s="937" t="str">
        <f t="array" ref="G1919">xlookup(F1919,'Internal Staffing Calculator'!E:E,'Internal Staffing Calculator'!C:C,"")</f>
        <v/>
      </c>
      <c r="H1919" s="932" t="str">
        <f t="array" ref="H1919">if(F1919&lt;&gt;"", iferror(index('Internal Staffing Calculator'!B$8:B23500,match(F1919,'Internal Staffing Calculator'!E$8:E23500,0)), "Not In Budget"),"")</f>
        <v/>
      </c>
      <c r="I1919" s="184"/>
      <c r="J1919" s="184"/>
      <c r="K1919" s="184"/>
      <c r="L1919" s="183"/>
    </row>
    <row r="1920">
      <c r="A1920" s="454"/>
      <c r="B1920" s="927"/>
      <c r="C1920" s="580"/>
      <c r="D1920" s="939"/>
      <c r="E1920" s="940"/>
      <c r="F1920" s="941"/>
      <c r="G1920" s="937" t="str">
        <f t="array" ref="G1920">xlookup(F1920,'Internal Staffing Calculator'!E:E,'Internal Staffing Calculator'!C:C,"")</f>
        <v/>
      </c>
      <c r="H1920" s="932" t="str">
        <f t="array" ref="H1920">if(F1920&lt;&gt;"", iferror(index('Internal Staffing Calculator'!B$8:B23500,match(F1920,'Internal Staffing Calculator'!E$8:E23500,0)), "Not In Budget"),"")</f>
        <v/>
      </c>
      <c r="I1920" s="184"/>
      <c r="J1920" s="184"/>
      <c r="K1920" s="184"/>
      <c r="L1920" s="183"/>
    </row>
    <row r="1921">
      <c r="A1921" s="454"/>
      <c r="B1921" s="927"/>
      <c r="C1921" s="580"/>
      <c r="D1921" s="939"/>
      <c r="E1921" s="940"/>
      <c r="F1921" s="941"/>
      <c r="G1921" s="937" t="str">
        <f t="array" ref="G1921">xlookup(F1921,'Internal Staffing Calculator'!E:E,'Internal Staffing Calculator'!C:C,"")</f>
        <v/>
      </c>
      <c r="H1921" s="932" t="str">
        <f t="array" ref="H1921">if(F1921&lt;&gt;"", iferror(index('Internal Staffing Calculator'!B$8:B23500,match(F1921,'Internal Staffing Calculator'!E$8:E23500,0)), "Not In Budget"),"")</f>
        <v/>
      </c>
      <c r="I1921" s="184"/>
      <c r="J1921" s="184"/>
      <c r="K1921" s="184"/>
      <c r="L1921" s="183"/>
    </row>
    <row r="1922">
      <c r="A1922" s="454"/>
      <c r="B1922" s="927"/>
      <c r="C1922" s="580"/>
      <c r="D1922" s="939"/>
      <c r="E1922" s="940"/>
      <c r="F1922" s="941"/>
      <c r="G1922" s="937" t="str">
        <f t="array" ref="G1922">xlookup(F1922,'Internal Staffing Calculator'!E:E,'Internal Staffing Calculator'!C:C,"")</f>
        <v/>
      </c>
      <c r="H1922" s="932" t="str">
        <f t="array" ref="H1922">if(F1922&lt;&gt;"", iferror(index('Internal Staffing Calculator'!B$8:B23500,match(F1922,'Internal Staffing Calculator'!E$8:E23500,0)), "Not In Budget"),"")</f>
        <v/>
      </c>
      <c r="I1922" s="184"/>
      <c r="J1922" s="184"/>
      <c r="K1922" s="184"/>
      <c r="L1922" s="183"/>
    </row>
    <row r="1923">
      <c r="A1923" s="454"/>
      <c r="B1923" s="927"/>
      <c r="C1923" s="580"/>
      <c r="D1923" s="939"/>
      <c r="E1923" s="940"/>
      <c r="F1923" s="941"/>
      <c r="G1923" s="937" t="str">
        <f t="array" ref="G1923">xlookup(F1923,'Internal Staffing Calculator'!E:E,'Internal Staffing Calculator'!C:C,"")</f>
        <v/>
      </c>
      <c r="H1923" s="932" t="str">
        <f t="array" ref="H1923">if(F1923&lt;&gt;"", iferror(index('Internal Staffing Calculator'!B$8:B23500,match(F1923,'Internal Staffing Calculator'!E$8:E23500,0)), "Not In Budget"),"")</f>
        <v/>
      </c>
      <c r="I1923" s="184"/>
      <c r="J1923" s="184"/>
      <c r="K1923" s="184"/>
      <c r="L1923" s="183"/>
    </row>
    <row r="1924">
      <c r="A1924" s="454"/>
      <c r="B1924" s="927"/>
      <c r="C1924" s="580"/>
      <c r="D1924" s="939"/>
      <c r="E1924" s="940"/>
      <c r="F1924" s="941"/>
      <c r="G1924" s="937" t="str">
        <f t="array" ref="G1924">xlookup(F1924,'Internal Staffing Calculator'!E:E,'Internal Staffing Calculator'!C:C,"")</f>
        <v/>
      </c>
      <c r="H1924" s="932" t="str">
        <f t="array" ref="H1924">if(F1924&lt;&gt;"", iferror(index('Internal Staffing Calculator'!B$8:B23500,match(F1924,'Internal Staffing Calculator'!E$8:E23500,0)), "Not In Budget"),"")</f>
        <v/>
      </c>
      <c r="I1924" s="184"/>
      <c r="J1924" s="184"/>
      <c r="K1924" s="184"/>
      <c r="L1924" s="183"/>
    </row>
    <row r="1925">
      <c r="A1925" s="454"/>
      <c r="B1925" s="927"/>
      <c r="C1925" s="580"/>
      <c r="D1925" s="939"/>
      <c r="E1925" s="940"/>
      <c r="F1925" s="941"/>
      <c r="G1925" s="937" t="str">
        <f t="array" ref="G1925">xlookup(F1925,'Internal Staffing Calculator'!E:E,'Internal Staffing Calculator'!C:C,"")</f>
        <v/>
      </c>
      <c r="H1925" s="932" t="str">
        <f t="array" ref="H1925">if(F1925&lt;&gt;"", iferror(index('Internal Staffing Calculator'!B$8:B23500,match(F1925,'Internal Staffing Calculator'!E$8:E23500,0)), "Not In Budget"),"")</f>
        <v/>
      </c>
      <c r="I1925" s="184"/>
      <c r="J1925" s="184"/>
      <c r="K1925" s="184"/>
      <c r="L1925" s="183"/>
    </row>
    <row r="1926">
      <c r="A1926" s="454"/>
      <c r="B1926" s="927"/>
      <c r="C1926" s="580"/>
      <c r="D1926" s="939"/>
      <c r="E1926" s="940"/>
      <c r="F1926" s="941"/>
      <c r="G1926" s="937" t="str">
        <f t="array" ref="G1926">xlookup(F1926,'Internal Staffing Calculator'!E:E,'Internal Staffing Calculator'!C:C,"")</f>
        <v/>
      </c>
      <c r="H1926" s="932" t="str">
        <f t="array" ref="H1926">if(F1926&lt;&gt;"", iferror(index('Internal Staffing Calculator'!B$8:B23500,match(F1926,'Internal Staffing Calculator'!E$8:E23500,0)), "Not In Budget"),"")</f>
        <v/>
      </c>
      <c r="I1926" s="184"/>
      <c r="J1926" s="184"/>
      <c r="K1926" s="184"/>
      <c r="L1926" s="183"/>
    </row>
    <row r="1927">
      <c r="A1927" s="454"/>
      <c r="B1927" s="927"/>
      <c r="C1927" s="580"/>
      <c r="D1927" s="939"/>
      <c r="E1927" s="940"/>
      <c r="F1927" s="941"/>
      <c r="G1927" s="937" t="str">
        <f t="array" ref="G1927">xlookup(F1927,'Internal Staffing Calculator'!E:E,'Internal Staffing Calculator'!C:C,"")</f>
        <v/>
      </c>
      <c r="H1927" s="932" t="str">
        <f t="array" ref="H1927">if(F1927&lt;&gt;"", iferror(index('Internal Staffing Calculator'!B$8:B23500,match(F1927,'Internal Staffing Calculator'!E$8:E23500,0)), "Not In Budget"),"")</f>
        <v/>
      </c>
      <c r="I1927" s="184"/>
      <c r="J1927" s="184"/>
      <c r="K1927" s="184"/>
      <c r="L1927" s="183"/>
    </row>
    <row r="1928">
      <c r="A1928" s="454"/>
      <c r="B1928" s="927"/>
      <c r="C1928" s="580"/>
      <c r="D1928" s="939"/>
      <c r="E1928" s="940"/>
      <c r="F1928" s="941"/>
      <c r="G1928" s="937" t="str">
        <f t="array" ref="G1928">xlookup(F1928,'Internal Staffing Calculator'!E:E,'Internal Staffing Calculator'!C:C,"")</f>
        <v/>
      </c>
      <c r="H1928" s="932" t="str">
        <f t="array" ref="H1928">if(F1928&lt;&gt;"", iferror(index('Internal Staffing Calculator'!B$8:B23500,match(F1928,'Internal Staffing Calculator'!E$8:E23500,0)), "Not In Budget"),"")</f>
        <v/>
      </c>
      <c r="I1928" s="184"/>
      <c r="J1928" s="184"/>
      <c r="K1928" s="184"/>
      <c r="L1928" s="183"/>
    </row>
    <row r="1929">
      <c r="A1929" s="454"/>
      <c r="B1929" s="927"/>
      <c r="C1929" s="580"/>
      <c r="D1929" s="939"/>
      <c r="E1929" s="940"/>
      <c r="F1929" s="941"/>
      <c r="G1929" s="937" t="str">
        <f t="array" ref="G1929">xlookup(F1929,'Internal Staffing Calculator'!E:E,'Internal Staffing Calculator'!C:C,"")</f>
        <v/>
      </c>
      <c r="H1929" s="932" t="str">
        <f t="array" ref="H1929">if(F1929&lt;&gt;"", iferror(index('Internal Staffing Calculator'!B$8:B23500,match(F1929,'Internal Staffing Calculator'!E$8:E23500,0)), "Not In Budget"),"")</f>
        <v/>
      </c>
      <c r="I1929" s="184"/>
      <c r="J1929" s="184"/>
      <c r="K1929" s="184"/>
      <c r="L1929" s="183"/>
    </row>
    <row r="1930">
      <c r="A1930" s="454"/>
      <c r="B1930" s="927"/>
      <c r="C1930" s="580"/>
      <c r="D1930" s="939"/>
      <c r="E1930" s="940"/>
      <c r="F1930" s="941"/>
      <c r="G1930" s="937" t="str">
        <f t="array" ref="G1930">xlookup(F1930,'Internal Staffing Calculator'!E:E,'Internal Staffing Calculator'!C:C,"")</f>
        <v/>
      </c>
      <c r="H1930" s="932" t="str">
        <f t="array" ref="H1930">if(F1930&lt;&gt;"", iferror(index('Internal Staffing Calculator'!B$8:B23500,match(F1930,'Internal Staffing Calculator'!E$8:E23500,0)), "Not In Budget"),"")</f>
        <v/>
      </c>
      <c r="I1930" s="184"/>
      <c r="J1930" s="184"/>
      <c r="K1930" s="184"/>
      <c r="L1930" s="183"/>
    </row>
    <row r="1931">
      <c r="A1931" s="454"/>
      <c r="B1931" s="927"/>
      <c r="C1931" s="580"/>
      <c r="D1931" s="939"/>
      <c r="E1931" s="940"/>
      <c r="F1931" s="941"/>
      <c r="G1931" s="937" t="str">
        <f t="array" ref="G1931">xlookup(F1931,'Internal Staffing Calculator'!E:E,'Internal Staffing Calculator'!C:C,"")</f>
        <v/>
      </c>
      <c r="H1931" s="932" t="str">
        <f t="array" ref="H1931">if(F1931&lt;&gt;"", iferror(index('Internal Staffing Calculator'!B$8:B23500,match(F1931,'Internal Staffing Calculator'!E$8:E23500,0)), "Not In Budget"),"")</f>
        <v/>
      </c>
      <c r="I1931" s="184"/>
      <c r="J1931" s="184"/>
      <c r="K1931" s="184"/>
      <c r="L1931" s="183"/>
    </row>
    <row r="1932">
      <c r="A1932" s="454"/>
      <c r="B1932" s="927"/>
      <c r="C1932" s="580"/>
      <c r="D1932" s="939"/>
      <c r="E1932" s="940"/>
      <c r="F1932" s="941"/>
      <c r="G1932" s="937" t="str">
        <f t="array" ref="G1932">xlookup(F1932,'Internal Staffing Calculator'!E:E,'Internal Staffing Calculator'!C:C,"")</f>
        <v/>
      </c>
      <c r="H1932" s="932" t="str">
        <f t="array" ref="H1932">if(F1932&lt;&gt;"", iferror(index('Internal Staffing Calculator'!B$8:B23500,match(F1932,'Internal Staffing Calculator'!E$8:E23500,0)), "Not In Budget"),"")</f>
        <v/>
      </c>
      <c r="I1932" s="184"/>
      <c r="J1932" s="184"/>
      <c r="K1932" s="184"/>
      <c r="L1932" s="183"/>
    </row>
    <row r="1933">
      <c r="A1933" s="454"/>
      <c r="B1933" s="927"/>
      <c r="C1933" s="580"/>
      <c r="D1933" s="939"/>
      <c r="E1933" s="940"/>
      <c r="F1933" s="941"/>
      <c r="G1933" s="937" t="str">
        <f t="array" ref="G1933">xlookup(F1933,'Internal Staffing Calculator'!E:E,'Internal Staffing Calculator'!C:C,"")</f>
        <v/>
      </c>
      <c r="H1933" s="932" t="str">
        <f t="array" ref="H1933">if(F1933&lt;&gt;"", iferror(index('Internal Staffing Calculator'!B$8:B23500,match(F1933,'Internal Staffing Calculator'!E$8:E23500,0)), "Not In Budget"),"")</f>
        <v/>
      </c>
      <c r="I1933" s="184"/>
      <c r="J1933" s="184"/>
      <c r="K1933" s="184"/>
      <c r="L1933" s="183"/>
    </row>
    <row r="1934">
      <c r="A1934" s="454"/>
      <c r="B1934" s="927"/>
      <c r="C1934" s="580"/>
      <c r="D1934" s="939"/>
      <c r="E1934" s="940"/>
      <c r="F1934" s="941"/>
      <c r="G1934" s="937" t="str">
        <f t="array" ref="G1934">xlookup(F1934,'Internal Staffing Calculator'!E:E,'Internal Staffing Calculator'!C:C,"")</f>
        <v/>
      </c>
      <c r="H1934" s="932" t="str">
        <f t="array" ref="H1934">if(F1934&lt;&gt;"", iferror(index('Internal Staffing Calculator'!B$8:B23500,match(F1934,'Internal Staffing Calculator'!E$8:E23500,0)), "Not In Budget"),"")</f>
        <v/>
      </c>
      <c r="I1934" s="184"/>
      <c r="J1934" s="184"/>
      <c r="K1934" s="184"/>
      <c r="L1934" s="183"/>
    </row>
    <row r="1935">
      <c r="A1935" s="454"/>
      <c r="B1935" s="927"/>
      <c r="C1935" s="580"/>
      <c r="D1935" s="939"/>
      <c r="E1935" s="940"/>
      <c r="F1935" s="941"/>
      <c r="G1935" s="937" t="str">
        <f t="array" ref="G1935">xlookup(F1935,'Internal Staffing Calculator'!E:E,'Internal Staffing Calculator'!C:C,"")</f>
        <v/>
      </c>
      <c r="H1935" s="932" t="str">
        <f t="array" ref="H1935">if(F1935&lt;&gt;"", iferror(index('Internal Staffing Calculator'!B$8:B23500,match(F1935,'Internal Staffing Calculator'!E$8:E23500,0)), "Not In Budget"),"")</f>
        <v/>
      </c>
      <c r="I1935" s="184"/>
      <c r="J1935" s="184"/>
      <c r="K1935" s="184"/>
      <c r="L1935" s="183"/>
    </row>
    <row r="1936">
      <c r="A1936" s="454"/>
      <c r="B1936" s="927"/>
      <c r="C1936" s="580"/>
      <c r="D1936" s="939"/>
      <c r="E1936" s="940"/>
      <c r="F1936" s="941"/>
      <c r="G1936" s="937" t="str">
        <f t="array" ref="G1936">xlookup(F1936,'Internal Staffing Calculator'!E:E,'Internal Staffing Calculator'!C:C,"")</f>
        <v/>
      </c>
      <c r="H1936" s="932" t="str">
        <f t="array" ref="H1936">if(F1936&lt;&gt;"", iferror(index('Internal Staffing Calculator'!B$8:B23500,match(F1936,'Internal Staffing Calculator'!E$8:E23500,0)), "Not In Budget"),"")</f>
        <v/>
      </c>
      <c r="I1936" s="184"/>
      <c r="J1936" s="184"/>
      <c r="K1936" s="184"/>
      <c r="L1936" s="183"/>
    </row>
    <row r="1937">
      <c r="A1937" s="454"/>
      <c r="B1937" s="927"/>
      <c r="C1937" s="580"/>
      <c r="D1937" s="939"/>
      <c r="E1937" s="940"/>
      <c r="F1937" s="941"/>
      <c r="G1937" s="937" t="str">
        <f t="array" ref="G1937">xlookup(F1937,'Internal Staffing Calculator'!E:E,'Internal Staffing Calculator'!C:C,"")</f>
        <v/>
      </c>
      <c r="H1937" s="932" t="str">
        <f t="array" ref="H1937">if(F1937&lt;&gt;"", iferror(index('Internal Staffing Calculator'!B$8:B23500,match(F1937,'Internal Staffing Calculator'!E$8:E23500,0)), "Not In Budget"),"")</f>
        <v/>
      </c>
      <c r="I1937" s="184"/>
      <c r="J1937" s="184"/>
      <c r="K1937" s="184"/>
      <c r="L1937" s="183"/>
    </row>
    <row r="1938">
      <c r="A1938" s="454"/>
      <c r="B1938" s="927"/>
      <c r="C1938" s="580"/>
      <c r="D1938" s="939"/>
      <c r="E1938" s="940"/>
      <c r="F1938" s="941"/>
      <c r="G1938" s="937" t="str">
        <f t="array" ref="G1938">xlookup(F1938,'Internal Staffing Calculator'!E:E,'Internal Staffing Calculator'!C:C,"")</f>
        <v/>
      </c>
      <c r="H1938" s="932" t="str">
        <f t="array" ref="H1938">if(F1938&lt;&gt;"", iferror(index('Internal Staffing Calculator'!B$8:B23500,match(F1938,'Internal Staffing Calculator'!E$8:E23500,0)), "Not In Budget"),"")</f>
        <v/>
      </c>
      <c r="I1938" s="184"/>
      <c r="J1938" s="184"/>
      <c r="K1938" s="184"/>
      <c r="L1938" s="183"/>
    </row>
    <row r="1939">
      <c r="A1939" s="454"/>
      <c r="B1939" s="927"/>
      <c r="C1939" s="580"/>
      <c r="D1939" s="939"/>
      <c r="E1939" s="940"/>
      <c r="F1939" s="941"/>
      <c r="G1939" s="937" t="str">
        <f t="array" ref="G1939">xlookup(F1939,'Internal Staffing Calculator'!E:E,'Internal Staffing Calculator'!C:C,"")</f>
        <v/>
      </c>
      <c r="H1939" s="932" t="str">
        <f t="array" ref="H1939">if(F1939&lt;&gt;"", iferror(index('Internal Staffing Calculator'!B$8:B23500,match(F1939,'Internal Staffing Calculator'!E$8:E23500,0)), "Not In Budget"),"")</f>
        <v/>
      </c>
      <c r="I1939" s="184"/>
      <c r="J1939" s="184"/>
      <c r="K1939" s="184"/>
      <c r="L1939" s="183"/>
    </row>
    <row r="1940">
      <c r="A1940" s="454"/>
      <c r="B1940" s="927"/>
      <c r="C1940" s="580"/>
      <c r="D1940" s="939"/>
      <c r="E1940" s="940"/>
      <c r="F1940" s="941"/>
      <c r="G1940" s="937" t="str">
        <f t="array" ref="G1940">xlookup(F1940,'Internal Staffing Calculator'!E:E,'Internal Staffing Calculator'!C:C,"")</f>
        <v/>
      </c>
      <c r="H1940" s="932" t="str">
        <f t="array" ref="H1940">if(F1940&lt;&gt;"", iferror(index('Internal Staffing Calculator'!B$8:B23500,match(F1940,'Internal Staffing Calculator'!E$8:E23500,0)), "Not In Budget"),"")</f>
        <v/>
      </c>
      <c r="I1940" s="184"/>
      <c r="J1940" s="184"/>
      <c r="K1940" s="184"/>
      <c r="L1940" s="183"/>
    </row>
    <row r="1941">
      <c r="A1941" s="454"/>
      <c r="B1941" s="927"/>
      <c r="C1941" s="580"/>
      <c r="D1941" s="939"/>
      <c r="E1941" s="940"/>
      <c r="F1941" s="941"/>
      <c r="G1941" s="937" t="str">
        <f t="array" ref="G1941">xlookup(F1941,'Internal Staffing Calculator'!E:E,'Internal Staffing Calculator'!C:C,"")</f>
        <v/>
      </c>
      <c r="H1941" s="932" t="str">
        <f t="array" ref="H1941">if(F1941&lt;&gt;"", iferror(index('Internal Staffing Calculator'!B$8:B23500,match(F1941,'Internal Staffing Calculator'!E$8:E23500,0)), "Not In Budget"),"")</f>
        <v/>
      </c>
      <c r="I1941" s="184"/>
      <c r="J1941" s="184"/>
      <c r="K1941" s="184"/>
      <c r="L1941" s="183"/>
    </row>
    <row r="1942">
      <c r="A1942" s="454"/>
      <c r="B1942" s="927"/>
      <c r="C1942" s="580"/>
      <c r="D1942" s="939"/>
      <c r="E1942" s="940"/>
      <c r="F1942" s="941"/>
      <c r="G1942" s="937" t="str">
        <f t="array" ref="G1942">xlookup(F1942,'Internal Staffing Calculator'!E:E,'Internal Staffing Calculator'!C:C,"")</f>
        <v/>
      </c>
      <c r="H1942" s="932" t="str">
        <f t="array" ref="H1942">if(F1942&lt;&gt;"", iferror(index('Internal Staffing Calculator'!B$8:B23500,match(F1942,'Internal Staffing Calculator'!E$8:E23500,0)), "Not In Budget"),"")</f>
        <v/>
      </c>
      <c r="I1942" s="184"/>
      <c r="J1942" s="184"/>
      <c r="K1942" s="184"/>
      <c r="L1942" s="183"/>
    </row>
    <row r="1943">
      <c r="A1943" s="454"/>
      <c r="B1943" s="927"/>
      <c r="C1943" s="580"/>
      <c r="D1943" s="939"/>
      <c r="E1943" s="940"/>
      <c r="F1943" s="941"/>
      <c r="G1943" s="937" t="str">
        <f t="array" ref="G1943">xlookup(F1943,'Internal Staffing Calculator'!E:E,'Internal Staffing Calculator'!C:C,"")</f>
        <v/>
      </c>
      <c r="H1943" s="932" t="str">
        <f t="array" ref="H1943">if(F1943&lt;&gt;"", iferror(index('Internal Staffing Calculator'!B$8:B23500,match(F1943,'Internal Staffing Calculator'!E$8:E23500,0)), "Not In Budget"),"")</f>
        <v/>
      </c>
      <c r="I1943" s="184"/>
      <c r="J1943" s="184"/>
      <c r="K1943" s="184"/>
      <c r="L1943" s="183"/>
    </row>
    <row r="1944">
      <c r="A1944" s="454"/>
      <c r="B1944" s="927"/>
      <c r="C1944" s="580"/>
      <c r="D1944" s="939"/>
      <c r="E1944" s="940"/>
      <c r="F1944" s="941"/>
      <c r="G1944" s="937" t="str">
        <f t="array" ref="G1944">xlookup(F1944,'Internal Staffing Calculator'!E:E,'Internal Staffing Calculator'!C:C,"")</f>
        <v/>
      </c>
      <c r="H1944" s="932" t="str">
        <f t="array" ref="H1944">if(F1944&lt;&gt;"", iferror(index('Internal Staffing Calculator'!B$8:B23500,match(F1944,'Internal Staffing Calculator'!E$8:E23500,0)), "Not In Budget"),"")</f>
        <v/>
      </c>
      <c r="I1944" s="184"/>
      <c r="J1944" s="184"/>
      <c r="K1944" s="184"/>
      <c r="L1944" s="183"/>
    </row>
    <row r="1945">
      <c r="A1945" s="454"/>
      <c r="B1945" s="927"/>
      <c r="C1945" s="580"/>
      <c r="D1945" s="939"/>
      <c r="E1945" s="940"/>
      <c r="F1945" s="941"/>
      <c r="G1945" s="937" t="str">
        <f t="array" ref="G1945">xlookup(F1945,'Internal Staffing Calculator'!E:E,'Internal Staffing Calculator'!C:C,"")</f>
        <v/>
      </c>
      <c r="H1945" s="932" t="str">
        <f t="array" ref="H1945">if(F1945&lt;&gt;"", iferror(index('Internal Staffing Calculator'!B$8:B23500,match(F1945,'Internal Staffing Calculator'!E$8:E23500,0)), "Not In Budget"),"")</f>
        <v/>
      </c>
      <c r="I1945" s="184"/>
      <c r="J1945" s="184"/>
      <c r="K1945" s="184"/>
      <c r="L1945" s="183"/>
    </row>
    <row r="1946">
      <c r="A1946" s="454"/>
      <c r="B1946" s="927"/>
      <c r="C1946" s="580"/>
      <c r="D1946" s="939"/>
      <c r="E1946" s="940"/>
      <c r="F1946" s="941"/>
      <c r="G1946" s="937" t="str">
        <f t="array" ref="G1946">xlookup(F1946,'Internal Staffing Calculator'!E:E,'Internal Staffing Calculator'!C:C,"")</f>
        <v/>
      </c>
      <c r="H1946" s="932" t="str">
        <f t="array" ref="H1946">if(F1946&lt;&gt;"", iferror(index('Internal Staffing Calculator'!B$8:B23500,match(F1946,'Internal Staffing Calculator'!E$8:E23500,0)), "Not In Budget"),"")</f>
        <v/>
      </c>
      <c r="I1946" s="184"/>
      <c r="J1946" s="184"/>
      <c r="K1946" s="184"/>
      <c r="L1946" s="183"/>
    </row>
    <row r="1947">
      <c r="A1947" s="454"/>
      <c r="B1947" s="927"/>
      <c r="C1947" s="580"/>
      <c r="D1947" s="939"/>
      <c r="E1947" s="940"/>
      <c r="F1947" s="941"/>
      <c r="G1947" s="937" t="str">
        <f t="array" ref="G1947">xlookup(F1947,'Internal Staffing Calculator'!E:E,'Internal Staffing Calculator'!C:C,"")</f>
        <v/>
      </c>
      <c r="H1947" s="932" t="str">
        <f t="array" ref="H1947">if(F1947&lt;&gt;"", iferror(index('Internal Staffing Calculator'!B$8:B23500,match(F1947,'Internal Staffing Calculator'!E$8:E23500,0)), "Not In Budget"),"")</f>
        <v/>
      </c>
      <c r="I1947" s="184"/>
      <c r="J1947" s="184"/>
      <c r="K1947" s="184"/>
      <c r="L1947" s="183"/>
    </row>
    <row r="1948">
      <c r="A1948" s="454"/>
      <c r="B1948" s="927"/>
      <c r="C1948" s="580"/>
      <c r="D1948" s="939"/>
      <c r="E1948" s="940"/>
      <c r="F1948" s="941"/>
      <c r="G1948" s="937" t="str">
        <f t="array" ref="G1948">xlookup(F1948,'Internal Staffing Calculator'!E:E,'Internal Staffing Calculator'!C:C,"")</f>
        <v/>
      </c>
      <c r="H1948" s="932" t="str">
        <f t="array" ref="H1948">if(F1948&lt;&gt;"", iferror(index('Internal Staffing Calculator'!B$8:B23500,match(F1948,'Internal Staffing Calculator'!E$8:E23500,0)), "Not In Budget"),"")</f>
        <v/>
      </c>
      <c r="I1948" s="184"/>
      <c r="J1948" s="184"/>
      <c r="K1948" s="184"/>
      <c r="L1948" s="183"/>
    </row>
    <row r="1949">
      <c r="A1949" s="454"/>
      <c r="B1949" s="927"/>
      <c r="C1949" s="580"/>
      <c r="D1949" s="939"/>
      <c r="E1949" s="940"/>
      <c r="F1949" s="941"/>
      <c r="G1949" s="937" t="str">
        <f t="array" ref="G1949">xlookup(F1949,'Internal Staffing Calculator'!E:E,'Internal Staffing Calculator'!C:C,"")</f>
        <v/>
      </c>
      <c r="H1949" s="932" t="str">
        <f t="array" ref="H1949">if(F1949&lt;&gt;"", iferror(index('Internal Staffing Calculator'!B$8:B23500,match(F1949,'Internal Staffing Calculator'!E$8:E23500,0)), "Not In Budget"),"")</f>
        <v/>
      </c>
      <c r="I1949" s="184"/>
      <c r="J1949" s="184"/>
      <c r="K1949" s="184"/>
      <c r="L1949" s="183"/>
    </row>
    <row r="1950">
      <c r="A1950" s="454"/>
      <c r="B1950" s="927"/>
      <c r="C1950" s="580"/>
      <c r="D1950" s="939"/>
      <c r="E1950" s="940"/>
      <c r="F1950" s="941"/>
      <c r="G1950" s="937" t="str">
        <f t="array" ref="G1950">xlookup(F1950,'Internal Staffing Calculator'!E:E,'Internal Staffing Calculator'!C:C,"")</f>
        <v/>
      </c>
      <c r="H1950" s="932" t="str">
        <f t="array" ref="H1950">if(F1950&lt;&gt;"", iferror(index('Internal Staffing Calculator'!B$8:B23500,match(F1950,'Internal Staffing Calculator'!E$8:E23500,0)), "Not In Budget"),"")</f>
        <v/>
      </c>
      <c r="I1950" s="184"/>
      <c r="J1950" s="184"/>
      <c r="K1950" s="184"/>
      <c r="L1950" s="183"/>
    </row>
    <row r="1951">
      <c r="A1951" s="454"/>
      <c r="B1951" s="927"/>
      <c r="C1951" s="580"/>
      <c r="D1951" s="939"/>
      <c r="E1951" s="940"/>
      <c r="F1951" s="941"/>
      <c r="G1951" s="937" t="str">
        <f t="array" ref="G1951">xlookup(F1951,'Internal Staffing Calculator'!E:E,'Internal Staffing Calculator'!C:C,"")</f>
        <v/>
      </c>
      <c r="H1951" s="932" t="str">
        <f t="array" ref="H1951">if(F1951&lt;&gt;"", iferror(index('Internal Staffing Calculator'!B$8:B23500,match(F1951,'Internal Staffing Calculator'!E$8:E23500,0)), "Not In Budget"),"")</f>
        <v/>
      </c>
      <c r="I1951" s="184"/>
      <c r="J1951" s="184"/>
      <c r="K1951" s="184"/>
      <c r="L1951" s="183"/>
    </row>
    <row r="1952">
      <c r="A1952" s="454"/>
      <c r="B1952" s="927"/>
      <c r="C1952" s="580"/>
      <c r="D1952" s="939"/>
      <c r="E1952" s="940"/>
      <c r="F1952" s="941"/>
      <c r="G1952" s="937" t="str">
        <f t="array" ref="G1952">xlookup(F1952,'Internal Staffing Calculator'!E:E,'Internal Staffing Calculator'!C:C,"")</f>
        <v/>
      </c>
      <c r="H1952" s="932" t="str">
        <f t="array" ref="H1952">if(F1952&lt;&gt;"", iferror(index('Internal Staffing Calculator'!B$8:B23500,match(F1952,'Internal Staffing Calculator'!E$8:E23500,0)), "Not In Budget"),"")</f>
        <v/>
      </c>
      <c r="I1952" s="184"/>
      <c r="J1952" s="184"/>
      <c r="K1952" s="184"/>
      <c r="L1952" s="183"/>
    </row>
    <row r="1953">
      <c r="A1953" s="454"/>
      <c r="B1953" s="927"/>
      <c r="C1953" s="580"/>
      <c r="D1953" s="939"/>
      <c r="E1953" s="940"/>
      <c r="F1953" s="941"/>
      <c r="G1953" s="937" t="str">
        <f t="array" ref="G1953">xlookup(F1953,'Internal Staffing Calculator'!E:E,'Internal Staffing Calculator'!C:C,"")</f>
        <v/>
      </c>
      <c r="H1953" s="932" t="str">
        <f t="array" ref="H1953">if(F1953&lt;&gt;"", iferror(index('Internal Staffing Calculator'!B$8:B23500,match(F1953,'Internal Staffing Calculator'!E$8:E23500,0)), "Not In Budget"),"")</f>
        <v/>
      </c>
      <c r="I1953" s="184"/>
      <c r="J1953" s="184"/>
      <c r="K1953" s="184"/>
      <c r="L1953" s="183"/>
    </row>
    <row r="1954">
      <c r="A1954" s="454"/>
      <c r="B1954" s="927"/>
      <c r="C1954" s="580"/>
      <c r="D1954" s="939"/>
      <c r="E1954" s="940"/>
      <c r="F1954" s="941"/>
      <c r="G1954" s="937" t="str">
        <f t="array" ref="G1954">xlookup(F1954,'Internal Staffing Calculator'!E:E,'Internal Staffing Calculator'!C:C,"")</f>
        <v/>
      </c>
      <c r="H1954" s="932" t="str">
        <f t="array" ref="H1954">if(F1954&lt;&gt;"", iferror(index('Internal Staffing Calculator'!B$8:B23500,match(F1954,'Internal Staffing Calculator'!E$8:E23500,0)), "Not In Budget"),"")</f>
        <v/>
      </c>
      <c r="I1954" s="184"/>
      <c r="J1954" s="184"/>
      <c r="K1954" s="184"/>
      <c r="L1954" s="183"/>
    </row>
    <row r="1955">
      <c r="A1955" s="454"/>
      <c r="B1955" s="927"/>
      <c r="C1955" s="580"/>
      <c r="D1955" s="939"/>
      <c r="E1955" s="940"/>
      <c r="F1955" s="941"/>
      <c r="G1955" s="937" t="str">
        <f t="array" ref="G1955">xlookup(F1955,'Internal Staffing Calculator'!E:E,'Internal Staffing Calculator'!C:C,"")</f>
        <v/>
      </c>
      <c r="H1955" s="932" t="str">
        <f t="array" ref="H1955">if(F1955&lt;&gt;"", iferror(index('Internal Staffing Calculator'!B$8:B23500,match(F1955,'Internal Staffing Calculator'!E$8:E23500,0)), "Not In Budget"),"")</f>
        <v/>
      </c>
      <c r="I1955" s="184"/>
      <c r="J1955" s="184"/>
      <c r="K1955" s="184"/>
      <c r="L1955" s="183"/>
    </row>
    <row r="1956">
      <c r="A1956" s="454"/>
      <c r="B1956" s="927"/>
      <c r="C1956" s="580"/>
      <c r="D1956" s="939"/>
      <c r="E1956" s="940"/>
      <c r="F1956" s="941"/>
      <c r="G1956" s="937" t="str">
        <f t="array" ref="G1956">xlookup(F1956,'Internal Staffing Calculator'!E:E,'Internal Staffing Calculator'!C:C,"")</f>
        <v/>
      </c>
      <c r="H1956" s="932" t="str">
        <f t="array" ref="H1956">if(F1956&lt;&gt;"", iferror(index('Internal Staffing Calculator'!B$8:B23500,match(F1956,'Internal Staffing Calculator'!E$8:E23500,0)), "Not In Budget"),"")</f>
        <v/>
      </c>
      <c r="I1956" s="184"/>
      <c r="J1956" s="184"/>
      <c r="K1956" s="184"/>
      <c r="L1956" s="183"/>
    </row>
    <row r="1957">
      <c r="A1957" s="454"/>
      <c r="B1957" s="927"/>
      <c r="C1957" s="580"/>
      <c r="D1957" s="939"/>
      <c r="E1957" s="940"/>
      <c r="F1957" s="941"/>
      <c r="G1957" s="937" t="str">
        <f t="array" ref="G1957">xlookup(F1957,'Internal Staffing Calculator'!E:E,'Internal Staffing Calculator'!C:C,"")</f>
        <v/>
      </c>
      <c r="H1957" s="932" t="str">
        <f t="array" ref="H1957">if(F1957&lt;&gt;"", iferror(index('Internal Staffing Calculator'!B$8:B23500,match(F1957,'Internal Staffing Calculator'!E$8:E23500,0)), "Not In Budget"),"")</f>
        <v/>
      </c>
      <c r="I1957" s="184"/>
      <c r="J1957" s="184"/>
      <c r="K1957" s="184"/>
      <c r="L1957" s="183"/>
    </row>
    <row r="1958">
      <c r="A1958" s="454"/>
      <c r="B1958" s="927"/>
      <c r="C1958" s="580"/>
      <c r="D1958" s="939"/>
      <c r="E1958" s="940"/>
      <c r="F1958" s="941"/>
      <c r="G1958" s="937" t="str">
        <f t="array" ref="G1958">xlookup(F1958,'Internal Staffing Calculator'!E:E,'Internal Staffing Calculator'!C:C,"")</f>
        <v/>
      </c>
      <c r="H1958" s="932" t="str">
        <f t="array" ref="H1958">if(F1958&lt;&gt;"", iferror(index('Internal Staffing Calculator'!B$8:B23500,match(F1958,'Internal Staffing Calculator'!E$8:E23500,0)), "Not In Budget"),"")</f>
        <v/>
      </c>
      <c r="I1958" s="184"/>
      <c r="J1958" s="184"/>
      <c r="K1958" s="184"/>
      <c r="L1958" s="183"/>
    </row>
    <row r="1959">
      <c r="A1959" s="454"/>
      <c r="B1959" s="927"/>
      <c r="C1959" s="580"/>
      <c r="D1959" s="939"/>
      <c r="E1959" s="940"/>
      <c r="F1959" s="941"/>
      <c r="G1959" s="937" t="str">
        <f t="array" ref="G1959">xlookup(F1959,'Internal Staffing Calculator'!E:E,'Internal Staffing Calculator'!C:C,"")</f>
        <v/>
      </c>
      <c r="H1959" s="932" t="str">
        <f t="array" ref="H1959">if(F1959&lt;&gt;"", iferror(index('Internal Staffing Calculator'!B$8:B23500,match(F1959,'Internal Staffing Calculator'!E$8:E23500,0)), "Not In Budget"),"")</f>
        <v/>
      </c>
      <c r="I1959" s="184"/>
      <c r="J1959" s="184"/>
      <c r="K1959" s="184"/>
      <c r="L1959" s="183"/>
    </row>
    <row r="1960">
      <c r="A1960" s="454"/>
      <c r="B1960" s="927"/>
      <c r="C1960" s="580"/>
      <c r="D1960" s="939"/>
      <c r="E1960" s="940"/>
      <c r="F1960" s="941"/>
      <c r="G1960" s="937" t="str">
        <f t="array" ref="G1960">xlookup(F1960,'Internal Staffing Calculator'!E:E,'Internal Staffing Calculator'!C:C,"")</f>
        <v/>
      </c>
      <c r="H1960" s="932" t="str">
        <f t="array" ref="H1960">if(F1960&lt;&gt;"", iferror(index('Internal Staffing Calculator'!B$8:B23500,match(F1960,'Internal Staffing Calculator'!E$8:E23500,0)), "Not In Budget"),"")</f>
        <v/>
      </c>
      <c r="I1960" s="184"/>
      <c r="J1960" s="184"/>
      <c r="K1960" s="184"/>
      <c r="L1960" s="183"/>
    </row>
    <row r="1961">
      <c r="A1961" s="454"/>
      <c r="B1961" s="927"/>
      <c r="C1961" s="580"/>
      <c r="D1961" s="939"/>
      <c r="E1961" s="940"/>
      <c r="F1961" s="941"/>
      <c r="G1961" s="937" t="str">
        <f t="array" ref="G1961">xlookup(F1961,'Internal Staffing Calculator'!E:E,'Internal Staffing Calculator'!C:C,"")</f>
        <v/>
      </c>
      <c r="H1961" s="932" t="str">
        <f t="array" ref="H1961">if(F1961&lt;&gt;"", iferror(index('Internal Staffing Calculator'!B$8:B23500,match(F1961,'Internal Staffing Calculator'!E$8:E23500,0)), "Not In Budget"),"")</f>
        <v/>
      </c>
      <c r="I1961" s="184"/>
      <c r="J1961" s="184"/>
      <c r="K1961" s="184"/>
      <c r="L1961" s="183"/>
    </row>
    <row r="1962">
      <c r="A1962" s="454"/>
      <c r="B1962" s="927"/>
      <c r="C1962" s="580"/>
      <c r="D1962" s="939"/>
      <c r="E1962" s="940"/>
      <c r="F1962" s="941"/>
      <c r="G1962" s="937" t="str">
        <f t="array" ref="G1962">xlookup(F1962,'Internal Staffing Calculator'!E:E,'Internal Staffing Calculator'!C:C,"")</f>
        <v/>
      </c>
      <c r="H1962" s="932" t="str">
        <f t="array" ref="H1962">if(F1962&lt;&gt;"", iferror(index('Internal Staffing Calculator'!B$8:B23500,match(F1962,'Internal Staffing Calculator'!E$8:E23500,0)), "Not In Budget"),"")</f>
        <v/>
      </c>
      <c r="I1962" s="184"/>
      <c r="J1962" s="184"/>
      <c r="K1962" s="184"/>
      <c r="L1962" s="183"/>
    </row>
    <row r="1963">
      <c r="A1963" s="454"/>
      <c r="B1963" s="927"/>
      <c r="C1963" s="580"/>
      <c r="D1963" s="939"/>
      <c r="E1963" s="940"/>
      <c r="F1963" s="941"/>
      <c r="G1963" s="937" t="str">
        <f t="array" ref="G1963">xlookup(F1963,'Internal Staffing Calculator'!E:E,'Internal Staffing Calculator'!C:C,"")</f>
        <v/>
      </c>
      <c r="H1963" s="932" t="str">
        <f t="array" ref="H1963">if(F1963&lt;&gt;"", iferror(index('Internal Staffing Calculator'!B$8:B23500,match(F1963,'Internal Staffing Calculator'!E$8:E23500,0)), "Not In Budget"),"")</f>
        <v/>
      </c>
      <c r="I1963" s="184"/>
      <c r="J1963" s="184"/>
      <c r="K1963" s="184"/>
      <c r="L1963" s="183"/>
    </row>
    <row r="1964">
      <c r="A1964" s="454"/>
      <c r="B1964" s="927"/>
      <c r="C1964" s="580"/>
      <c r="D1964" s="939"/>
      <c r="E1964" s="940"/>
      <c r="F1964" s="941"/>
      <c r="G1964" s="937" t="str">
        <f t="array" ref="G1964">xlookup(F1964,'Internal Staffing Calculator'!E:E,'Internal Staffing Calculator'!C:C,"")</f>
        <v/>
      </c>
      <c r="H1964" s="932" t="str">
        <f t="array" ref="H1964">if(F1964&lt;&gt;"", iferror(index('Internal Staffing Calculator'!B$8:B23500,match(F1964,'Internal Staffing Calculator'!E$8:E23500,0)), "Not In Budget"),"")</f>
        <v/>
      </c>
      <c r="I1964" s="184"/>
      <c r="J1964" s="184"/>
      <c r="K1964" s="184"/>
      <c r="L1964" s="183"/>
    </row>
    <row r="1965">
      <c r="A1965" s="454"/>
      <c r="B1965" s="927"/>
      <c r="C1965" s="580"/>
      <c r="D1965" s="939"/>
      <c r="E1965" s="940"/>
      <c r="F1965" s="941"/>
      <c r="G1965" s="937" t="str">
        <f t="array" ref="G1965">xlookup(F1965,'Internal Staffing Calculator'!E:E,'Internal Staffing Calculator'!C:C,"")</f>
        <v/>
      </c>
      <c r="H1965" s="932" t="str">
        <f t="array" ref="H1965">if(F1965&lt;&gt;"", iferror(index('Internal Staffing Calculator'!B$8:B23500,match(F1965,'Internal Staffing Calculator'!E$8:E23500,0)), "Not In Budget"),"")</f>
        <v/>
      </c>
      <c r="I1965" s="184"/>
      <c r="J1965" s="184"/>
      <c r="K1965" s="184"/>
      <c r="L1965" s="183"/>
    </row>
    <row r="1966">
      <c r="A1966" s="454"/>
      <c r="B1966" s="927"/>
      <c r="C1966" s="580"/>
      <c r="D1966" s="939"/>
      <c r="E1966" s="940"/>
      <c r="F1966" s="941"/>
      <c r="G1966" s="937" t="str">
        <f t="array" ref="G1966">xlookup(F1966,'Internal Staffing Calculator'!E:E,'Internal Staffing Calculator'!C:C,"")</f>
        <v/>
      </c>
      <c r="H1966" s="932" t="str">
        <f t="array" ref="H1966">if(F1966&lt;&gt;"", iferror(index('Internal Staffing Calculator'!B$8:B23500,match(F1966,'Internal Staffing Calculator'!E$8:E23500,0)), "Not In Budget"),"")</f>
        <v/>
      </c>
      <c r="I1966" s="184"/>
      <c r="J1966" s="184"/>
      <c r="K1966" s="184"/>
      <c r="L1966" s="183"/>
    </row>
    <row r="1967">
      <c r="A1967" s="454"/>
      <c r="B1967" s="927"/>
      <c r="C1967" s="580"/>
      <c r="D1967" s="939"/>
      <c r="E1967" s="940"/>
      <c r="F1967" s="941"/>
      <c r="G1967" s="937" t="str">
        <f t="array" ref="G1967">xlookup(F1967,'Internal Staffing Calculator'!E:E,'Internal Staffing Calculator'!C:C,"")</f>
        <v/>
      </c>
      <c r="H1967" s="932" t="str">
        <f t="array" ref="H1967">if(F1967&lt;&gt;"", iferror(index('Internal Staffing Calculator'!B$8:B23500,match(F1967,'Internal Staffing Calculator'!E$8:E23500,0)), "Not In Budget"),"")</f>
        <v/>
      </c>
      <c r="I1967" s="184"/>
      <c r="J1967" s="184"/>
      <c r="K1967" s="184"/>
      <c r="L1967" s="183"/>
    </row>
    <row r="1968">
      <c r="A1968" s="454"/>
      <c r="B1968" s="927"/>
      <c r="C1968" s="580"/>
      <c r="D1968" s="939"/>
      <c r="E1968" s="940"/>
      <c r="F1968" s="941"/>
      <c r="G1968" s="937" t="str">
        <f t="array" ref="G1968">xlookup(F1968,'Internal Staffing Calculator'!E:E,'Internal Staffing Calculator'!C:C,"")</f>
        <v/>
      </c>
      <c r="H1968" s="932" t="str">
        <f t="array" ref="H1968">if(F1968&lt;&gt;"", iferror(index('Internal Staffing Calculator'!B$8:B23500,match(F1968,'Internal Staffing Calculator'!E$8:E23500,0)), "Not In Budget"),"")</f>
        <v/>
      </c>
      <c r="I1968" s="184"/>
      <c r="J1968" s="184"/>
      <c r="K1968" s="184"/>
      <c r="L1968" s="183"/>
    </row>
    <row r="1969">
      <c r="A1969" s="454"/>
      <c r="B1969" s="927"/>
      <c r="C1969" s="580"/>
      <c r="D1969" s="939"/>
      <c r="E1969" s="940"/>
      <c r="F1969" s="941"/>
      <c r="G1969" s="937" t="str">
        <f t="array" ref="G1969">xlookup(F1969,'Internal Staffing Calculator'!E:E,'Internal Staffing Calculator'!C:C,"")</f>
        <v/>
      </c>
      <c r="H1969" s="932" t="str">
        <f t="array" ref="H1969">if(F1969&lt;&gt;"", iferror(index('Internal Staffing Calculator'!B$8:B23500,match(F1969,'Internal Staffing Calculator'!E$8:E23500,0)), "Not In Budget"),"")</f>
        <v/>
      </c>
      <c r="I1969" s="184"/>
      <c r="J1969" s="184"/>
      <c r="K1969" s="184"/>
      <c r="L1969" s="183"/>
    </row>
    <row r="1970">
      <c r="A1970" s="454"/>
      <c r="B1970" s="927"/>
      <c r="C1970" s="580"/>
      <c r="D1970" s="939"/>
      <c r="E1970" s="940"/>
      <c r="F1970" s="941"/>
      <c r="G1970" s="937" t="str">
        <f t="array" ref="G1970">xlookup(F1970,'Internal Staffing Calculator'!E:E,'Internal Staffing Calculator'!C:C,"")</f>
        <v/>
      </c>
      <c r="H1970" s="932" t="str">
        <f t="array" ref="H1970">if(F1970&lt;&gt;"", iferror(index('Internal Staffing Calculator'!B$8:B23500,match(F1970,'Internal Staffing Calculator'!E$8:E23500,0)), "Not In Budget"),"")</f>
        <v/>
      </c>
      <c r="I1970" s="184"/>
      <c r="J1970" s="184"/>
      <c r="K1970" s="184"/>
      <c r="L1970" s="183"/>
    </row>
    <row r="1971">
      <c r="A1971" s="454"/>
      <c r="B1971" s="927"/>
      <c r="C1971" s="580"/>
      <c r="D1971" s="939"/>
      <c r="E1971" s="940"/>
      <c r="F1971" s="941"/>
      <c r="G1971" s="937" t="str">
        <f t="array" ref="G1971">xlookup(F1971,'Internal Staffing Calculator'!E:E,'Internal Staffing Calculator'!C:C,"")</f>
        <v/>
      </c>
      <c r="H1971" s="932" t="str">
        <f t="array" ref="H1971">if(F1971&lt;&gt;"", iferror(index('Internal Staffing Calculator'!B$8:B23500,match(F1971,'Internal Staffing Calculator'!E$8:E23500,0)), "Not In Budget"),"")</f>
        <v/>
      </c>
      <c r="I1971" s="184"/>
      <c r="J1971" s="184"/>
      <c r="K1971" s="184"/>
      <c r="L1971" s="183"/>
    </row>
    <row r="1972">
      <c r="A1972" s="454"/>
      <c r="B1972" s="927"/>
      <c r="C1972" s="580"/>
      <c r="D1972" s="939"/>
      <c r="E1972" s="940"/>
      <c r="F1972" s="941"/>
      <c r="G1972" s="937" t="str">
        <f t="array" ref="G1972">xlookup(F1972,'Internal Staffing Calculator'!E:E,'Internal Staffing Calculator'!C:C,"")</f>
        <v/>
      </c>
      <c r="H1972" s="932" t="str">
        <f t="array" ref="H1972">if(F1972&lt;&gt;"", iferror(index('Internal Staffing Calculator'!B$8:B23500,match(F1972,'Internal Staffing Calculator'!E$8:E23500,0)), "Not In Budget"),"")</f>
        <v/>
      </c>
      <c r="I1972" s="184"/>
      <c r="J1972" s="184"/>
      <c r="K1972" s="184"/>
      <c r="L1972" s="183"/>
    </row>
    <row r="1973">
      <c r="A1973" s="454"/>
      <c r="B1973" s="927"/>
      <c r="C1973" s="580"/>
      <c r="D1973" s="939"/>
      <c r="E1973" s="940"/>
      <c r="F1973" s="941"/>
      <c r="G1973" s="937" t="str">
        <f t="array" ref="G1973">xlookup(F1973,'Internal Staffing Calculator'!E:E,'Internal Staffing Calculator'!C:C,"")</f>
        <v/>
      </c>
      <c r="H1973" s="932" t="str">
        <f t="array" ref="H1973">if(F1973&lt;&gt;"", iferror(index('Internal Staffing Calculator'!B$8:B23500,match(F1973,'Internal Staffing Calculator'!E$8:E23500,0)), "Not In Budget"),"")</f>
        <v/>
      </c>
      <c r="I1973" s="184"/>
      <c r="J1973" s="184"/>
      <c r="K1973" s="184"/>
      <c r="L1973" s="183"/>
    </row>
    <row r="1974">
      <c r="A1974" s="454"/>
      <c r="B1974" s="927"/>
      <c r="C1974" s="580"/>
      <c r="D1974" s="939"/>
      <c r="E1974" s="940"/>
      <c r="F1974" s="941"/>
      <c r="G1974" s="937" t="str">
        <f t="array" ref="G1974">xlookup(F1974,'Internal Staffing Calculator'!E:E,'Internal Staffing Calculator'!C:C,"")</f>
        <v/>
      </c>
      <c r="H1974" s="932" t="str">
        <f t="array" ref="H1974">if(F1974&lt;&gt;"", iferror(index('Internal Staffing Calculator'!B$8:B23500,match(F1974,'Internal Staffing Calculator'!E$8:E23500,0)), "Not In Budget"),"")</f>
        <v/>
      </c>
      <c r="I1974" s="184"/>
      <c r="J1974" s="184"/>
      <c r="K1974" s="184"/>
      <c r="L1974" s="183"/>
    </row>
    <row r="1975">
      <c r="A1975" s="454"/>
      <c r="B1975" s="927"/>
      <c r="C1975" s="580"/>
      <c r="D1975" s="939"/>
      <c r="E1975" s="940"/>
      <c r="F1975" s="941"/>
      <c r="G1975" s="937" t="str">
        <f t="array" ref="G1975">xlookup(F1975,'Internal Staffing Calculator'!E:E,'Internal Staffing Calculator'!C:C,"")</f>
        <v/>
      </c>
      <c r="H1975" s="932" t="str">
        <f t="array" ref="H1975">if(F1975&lt;&gt;"", iferror(index('Internal Staffing Calculator'!B$8:B23500,match(F1975,'Internal Staffing Calculator'!E$8:E23500,0)), "Not In Budget"),"")</f>
        <v/>
      </c>
      <c r="I1975" s="184"/>
      <c r="J1975" s="184"/>
      <c r="K1975" s="184"/>
      <c r="L1975" s="183"/>
    </row>
    <row r="1976">
      <c r="A1976" s="454"/>
      <c r="B1976" s="927"/>
      <c r="C1976" s="580"/>
      <c r="D1976" s="939"/>
      <c r="E1976" s="940"/>
      <c r="F1976" s="941"/>
      <c r="G1976" s="937" t="str">
        <f t="array" ref="G1976">xlookup(F1976,'Internal Staffing Calculator'!E:E,'Internal Staffing Calculator'!C:C,"")</f>
        <v/>
      </c>
      <c r="H1976" s="932" t="str">
        <f t="array" ref="H1976">if(F1976&lt;&gt;"", iferror(index('Internal Staffing Calculator'!B$8:B23500,match(F1976,'Internal Staffing Calculator'!E$8:E23500,0)), "Not In Budget"),"")</f>
        <v/>
      </c>
      <c r="I1976" s="184"/>
      <c r="J1976" s="184"/>
      <c r="K1976" s="184"/>
      <c r="L1976" s="183"/>
    </row>
    <row r="1977">
      <c r="A1977" s="454"/>
      <c r="B1977" s="927"/>
      <c r="C1977" s="580"/>
      <c r="D1977" s="939"/>
      <c r="E1977" s="940"/>
      <c r="F1977" s="941"/>
      <c r="G1977" s="937" t="str">
        <f t="array" ref="G1977">xlookup(F1977,'Internal Staffing Calculator'!E:E,'Internal Staffing Calculator'!C:C,"")</f>
        <v/>
      </c>
      <c r="H1977" s="932" t="str">
        <f t="array" ref="H1977">if(F1977&lt;&gt;"", iferror(index('Internal Staffing Calculator'!B$8:B23500,match(F1977,'Internal Staffing Calculator'!E$8:E23500,0)), "Not In Budget"),"")</f>
        <v/>
      </c>
      <c r="I1977" s="184"/>
      <c r="J1977" s="184"/>
      <c r="K1977" s="184"/>
      <c r="L1977" s="183"/>
    </row>
    <row r="1978">
      <c r="A1978" s="454"/>
      <c r="B1978" s="927"/>
      <c r="C1978" s="580"/>
      <c r="D1978" s="939"/>
      <c r="E1978" s="940"/>
      <c r="F1978" s="941"/>
      <c r="G1978" s="937" t="str">
        <f t="array" ref="G1978">xlookup(F1978,'Internal Staffing Calculator'!E:E,'Internal Staffing Calculator'!C:C,"")</f>
        <v/>
      </c>
      <c r="H1978" s="932" t="str">
        <f t="array" ref="H1978">if(F1978&lt;&gt;"", iferror(index('Internal Staffing Calculator'!B$8:B23500,match(F1978,'Internal Staffing Calculator'!E$8:E23500,0)), "Not In Budget"),"")</f>
        <v/>
      </c>
      <c r="I1978" s="184"/>
      <c r="J1978" s="184"/>
      <c r="K1978" s="184"/>
      <c r="L1978" s="183"/>
    </row>
    <row r="1979">
      <c r="A1979" s="454"/>
      <c r="B1979" s="927"/>
      <c r="C1979" s="580"/>
      <c r="D1979" s="939"/>
      <c r="E1979" s="940"/>
      <c r="F1979" s="941"/>
      <c r="G1979" s="937" t="str">
        <f t="array" ref="G1979">xlookup(F1979,'Internal Staffing Calculator'!E:E,'Internal Staffing Calculator'!C:C,"")</f>
        <v/>
      </c>
      <c r="H1979" s="932" t="str">
        <f t="array" ref="H1979">if(F1979&lt;&gt;"", iferror(index('Internal Staffing Calculator'!B$8:B23500,match(F1979,'Internal Staffing Calculator'!E$8:E23500,0)), "Not In Budget"),"")</f>
        <v/>
      </c>
      <c r="I1979" s="184"/>
      <c r="J1979" s="184"/>
      <c r="K1979" s="184"/>
      <c r="L1979" s="183"/>
    </row>
    <row r="1980">
      <c r="A1980" s="454"/>
      <c r="B1980" s="927"/>
      <c r="C1980" s="580"/>
      <c r="D1980" s="939"/>
      <c r="E1980" s="940"/>
      <c r="F1980" s="941"/>
      <c r="G1980" s="937" t="str">
        <f t="array" ref="G1980">xlookup(F1980,'Internal Staffing Calculator'!E:E,'Internal Staffing Calculator'!C:C,"")</f>
        <v/>
      </c>
      <c r="H1980" s="932" t="str">
        <f t="array" ref="H1980">if(F1980&lt;&gt;"", iferror(index('Internal Staffing Calculator'!B$8:B23500,match(F1980,'Internal Staffing Calculator'!E$8:E23500,0)), "Not In Budget"),"")</f>
        <v/>
      </c>
      <c r="I1980" s="184"/>
      <c r="J1980" s="184"/>
      <c r="K1980" s="184"/>
      <c r="L1980" s="183"/>
    </row>
    <row r="1981">
      <c r="A1981" s="454"/>
      <c r="B1981" s="927"/>
      <c r="C1981" s="580"/>
      <c r="D1981" s="939"/>
      <c r="E1981" s="940"/>
      <c r="F1981" s="941"/>
      <c r="G1981" s="937" t="str">
        <f t="array" ref="G1981">xlookup(F1981,'Internal Staffing Calculator'!E:E,'Internal Staffing Calculator'!C:C,"")</f>
        <v/>
      </c>
      <c r="H1981" s="932" t="str">
        <f t="array" ref="H1981">if(F1981&lt;&gt;"", iferror(index('Internal Staffing Calculator'!B$8:B23500,match(F1981,'Internal Staffing Calculator'!E$8:E23500,0)), "Not In Budget"),"")</f>
        <v/>
      </c>
      <c r="I1981" s="184"/>
      <c r="J1981" s="184"/>
      <c r="K1981" s="184"/>
      <c r="L1981" s="183"/>
    </row>
    <row r="1982">
      <c r="A1982" s="454"/>
      <c r="B1982" s="927"/>
      <c r="C1982" s="580"/>
      <c r="D1982" s="939"/>
      <c r="E1982" s="940"/>
      <c r="F1982" s="941"/>
      <c r="G1982" s="937" t="str">
        <f t="array" ref="G1982">xlookup(F1982,'Internal Staffing Calculator'!E:E,'Internal Staffing Calculator'!C:C,"")</f>
        <v/>
      </c>
      <c r="H1982" s="932" t="str">
        <f t="array" ref="H1982">if(F1982&lt;&gt;"", iferror(index('Internal Staffing Calculator'!B$8:B23500,match(F1982,'Internal Staffing Calculator'!E$8:E23500,0)), "Not In Budget"),"")</f>
        <v/>
      </c>
      <c r="I1982" s="184"/>
      <c r="J1982" s="184"/>
      <c r="K1982" s="184"/>
      <c r="L1982" s="183"/>
    </row>
    <row r="1983">
      <c r="A1983" s="454"/>
      <c r="B1983" s="927"/>
      <c r="C1983" s="580"/>
      <c r="D1983" s="939"/>
      <c r="E1983" s="940"/>
      <c r="F1983" s="941"/>
      <c r="G1983" s="937" t="str">
        <f t="array" ref="G1983">xlookup(F1983,'Internal Staffing Calculator'!E:E,'Internal Staffing Calculator'!C:C,"")</f>
        <v/>
      </c>
      <c r="H1983" s="932" t="str">
        <f t="array" ref="H1983">if(F1983&lt;&gt;"", iferror(index('Internal Staffing Calculator'!B$8:B23500,match(F1983,'Internal Staffing Calculator'!E$8:E23500,0)), "Not In Budget"),"")</f>
        <v/>
      </c>
      <c r="I1983" s="184"/>
      <c r="J1983" s="184"/>
      <c r="K1983" s="184"/>
      <c r="L1983" s="183"/>
    </row>
    <row r="1984">
      <c r="A1984" s="454"/>
      <c r="B1984" s="927"/>
      <c r="C1984" s="580"/>
      <c r="D1984" s="939"/>
      <c r="E1984" s="940"/>
      <c r="F1984" s="941"/>
      <c r="G1984" s="937" t="str">
        <f t="array" ref="G1984">xlookup(F1984,'Internal Staffing Calculator'!E:E,'Internal Staffing Calculator'!C:C,"")</f>
        <v/>
      </c>
      <c r="H1984" s="932" t="str">
        <f t="array" ref="H1984">if(F1984&lt;&gt;"", iferror(index('Internal Staffing Calculator'!B$8:B23500,match(F1984,'Internal Staffing Calculator'!E$8:E23500,0)), "Not In Budget"),"")</f>
        <v/>
      </c>
      <c r="I1984" s="184"/>
      <c r="J1984" s="184"/>
      <c r="K1984" s="184"/>
      <c r="L1984" s="183"/>
    </row>
    <row r="1985">
      <c r="A1985" s="454"/>
      <c r="B1985" s="927"/>
      <c r="C1985" s="580"/>
      <c r="D1985" s="939"/>
      <c r="E1985" s="940"/>
      <c r="F1985" s="941"/>
      <c r="G1985" s="937" t="str">
        <f t="array" ref="G1985">xlookup(F1985,'Internal Staffing Calculator'!E:E,'Internal Staffing Calculator'!C:C,"")</f>
        <v/>
      </c>
      <c r="H1985" s="932" t="str">
        <f t="array" ref="H1985">if(F1985&lt;&gt;"", iferror(index('Internal Staffing Calculator'!B$8:B23500,match(F1985,'Internal Staffing Calculator'!E$8:E23500,0)), "Not In Budget"),"")</f>
        <v/>
      </c>
      <c r="I1985" s="184"/>
      <c r="J1985" s="184"/>
      <c r="K1985" s="184"/>
      <c r="L1985" s="183"/>
    </row>
    <row r="1986">
      <c r="A1986" s="454"/>
      <c r="B1986" s="927"/>
      <c r="C1986" s="580"/>
      <c r="D1986" s="939"/>
      <c r="E1986" s="940"/>
      <c r="F1986" s="941"/>
      <c r="G1986" s="937" t="str">
        <f t="array" ref="G1986">xlookup(F1986,'Internal Staffing Calculator'!E:E,'Internal Staffing Calculator'!C:C,"")</f>
        <v/>
      </c>
      <c r="H1986" s="932" t="str">
        <f t="array" ref="H1986">if(F1986&lt;&gt;"", iferror(index('Internal Staffing Calculator'!B$8:B23500,match(F1986,'Internal Staffing Calculator'!E$8:E23500,0)), "Not In Budget"),"")</f>
        <v/>
      </c>
      <c r="I1986" s="184"/>
      <c r="J1986" s="184"/>
      <c r="K1986" s="184"/>
      <c r="L1986" s="183"/>
    </row>
    <row r="1987">
      <c r="A1987" s="454"/>
      <c r="B1987" s="927"/>
      <c r="C1987" s="580"/>
      <c r="D1987" s="939"/>
      <c r="E1987" s="940"/>
      <c r="F1987" s="941"/>
      <c r="G1987" s="937" t="str">
        <f t="array" ref="G1987">xlookup(F1987,'Internal Staffing Calculator'!E:E,'Internal Staffing Calculator'!C:C,"")</f>
        <v/>
      </c>
      <c r="H1987" s="932" t="str">
        <f t="array" ref="H1987">if(F1987&lt;&gt;"", iferror(index('Internal Staffing Calculator'!B$8:B23500,match(F1987,'Internal Staffing Calculator'!E$8:E23500,0)), "Not In Budget"),"")</f>
        <v/>
      </c>
      <c r="I1987" s="184"/>
      <c r="J1987" s="184"/>
      <c r="K1987" s="184"/>
      <c r="L1987" s="183"/>
    </row>
    <row r="1988">
      <c r="A1988" s="454"/>
      <c r="B1988" s="927"/>
      <c r="C1988" s="580"/>
      <c r="D1988" s="939"/>
      <c r="E1988" s="940"/>
      <c r="F1988" s="941"/>
      <c r="G1988" s="937" t="str">
        <f t="array" ref="G1988">xlookup(F1988,'Internal Staffing Calculator'!E:E,'Internal Staffing Calculator'!C:C,"")</f>
        <v/>
      </c>
      <c r="H1988" s="932" t="str">
        <f t="array" ref="H1988">if(F1988&lt;&gt;"", iferror(index('Internal Staffing Calculator'!B$8:B23500,match(F1988,'Internal Staffing Calculator'!E$8:E23500,0)), "Not In Budget"),"")</f>
        <v/>
      </c>
      <c r="I1988" s="184"/>
      <c r="J1988" s="184"/>
      <c r="K1988" s="184"/>
      <c r="L1988" s="183"/>
    </row>
    <row r="1989">
      <c r="A1989" s="454"/>
      <c r="B1989" s="927"/>
      <c r="C1989" s="580"/>
      <c r="D1989" s="939"/>
      <c r="E1989" s="940"/>
      <c r="F1989" s="941"/>
      <c r="G1989" s="937" t="str">
        <f t="array" ref="G1989">xlookup(F1989,'Internal Staffing Calculator'!E:E,'Internal Staffing Calculator'!C:C,"")</f>
        <v/>
      </c>
      <c r="H1989" s="932" t="str">
        <f t="array" ref="H1989">if(F1989&lt;&gt;"", iferror(index('Internal Staffing Calculator'!B$8:B23500,match(F1989,'Internal Staffing Calculator'!E$8:E23500,0)), "Not In Budget"),"")</f>
        <v/>
      </c>
      <c r="I1989" s="184"/>
      <c r="J1989" s="184"/>
      <c r="K1989" s="184"/>
      <c r="L1989" s="183"/>
    </row>
    <row r="1990">
      <c r="A1990" s="454"/>
      <c r="B1990" s="927"/>
      <c r="C1990" s="580"/>
      <c r="D1990" s="939"/>
      <c r="E1990" s="940"/>
      <c r="F1990" s="941"/>
      <c r="G1990" s="937" t="str">
        <f t="array" ref="G1990">xlookup(F1990,'Internal Staffing Calculator'!E:E,'Internal Staffing Calculator'!C:C,"")</f>
        <v/>
      </c>
      <c r="H1990" s="932" t="str">
        <f t="array" ref="H1990">if(F1990&lt;&gt;"", iferror(index('Internal Staffing Calculator'!B$8:B23500,match(F1990,'Internal Staffing Calculator'!E$8:E23500,0)), "Not In Budget"),"")</f>
        <v/>
      </c>
      <c r="I1990" s="184"/>
      <c r="J1990" s="184"/>
      <c r="K1990" s="184"/>
      <c r="L1990" s="183"/>
    </row>
    <row r="1991">
      <c r="A1991" s="454"/>
      <c r="B1991" s="927"/>
      <c r="C1991" s="580"/>
      <c r="D1991" s="939"/>
      <c r="E1991" s="940"/>
      <c r="F1991" s="941"/>
      <c r="G1991" s="937" t="str">
        <f t="array" ref="G1991">xlookup(F1991,'Internal Staffing Calculator'!E:E,'Internal Staffing Calculator'!C:C,"")</f>
        <v/>
      </c>
      <c r="H1991" s="932" t="str">
        <f t="array" ref="H1991">if(F1991&lt;&gt;"", iferror(index('Internal Staffing Calculator'!B$8:B23500,match(F1991,'Internal Staffing Calculator'!E$8:E23500,0)), "Not In Budget"),"")</f>
        <v/>
      </c>
      <c r="I1991" s="184"/>
      <c r="J1991" s="184"/>
      <c r="K1991" s="184"/>
      <c r="L1991" s="183"/>
    </row>
    <row r="1992">
      <c r="A1992" s="454"/>
      <c r="B1992" s="927"/>
      <c r="C1992" s="580"/>
      <c r="D1992" s="939"/>
      <c r="E1992" s="940"/>
      <c r="F1992" s="941"/>
      <c r="G1992" s="937" t="str">
        <f t="array" ref="G1992">xlookup(F1992,'Internal Staffing Calculator'!E:E,'Internal Staffing Calculator'!C:C,"")</f>
        <v/>
      </c>
      <c r="H1992" s="932" t="str">
        <f t="array" ref="H1992">if(F1992&lt;&gt;"", iferror(index('Internal Staffing Calculator'!B$8:B23500,match(F1992,'Internal Staffing Calculator'!E$8:E23500,0)), "Not In Budget"),"")</f>
        <v/>
      </c>
      <c r="I1992" s="184"/>
      <c r="J1992" s="184"/>
      <c r="K1992" s="184"/>
      <c r="L1992" s="183"/>
    </row>
    <row r="1993">
      <c r="A1993" s="454"/>
      <c r="B1993" s="927"/>
      <c r="C1993" s="580"/>
      <c r="D1993" s="939"/>
      <c r="E1993" s="940"/>
      <c r="F1993" s="941"/>
      <c r="G1993" s="937" t="str">
        <f t="array" ref="G1993">xlookup(F1993,'Internal Staffing Calculator'!E:E,'Internal Staffing Calculator'!C:C,"")</f>
        <v/>
      </c>
      <c r="H1993" s="932" t="str">
        <f t="array" ref="H1993">if(F1993&lt;&gt;"", iferror(index('Internal Staffing Calculator'!B$8:B23500,match(F1993,'Internal Staffing Calculator'!E$8:E23500,0)), "Not In Budget"),"")</f>
        <v/>
      </c>
      <c r="I1993" s="184"/>
      <c r="J1993" s="184"/>
      <c r="K1993" s="184"/>
      <c r="L1993" s="183"/>
    </row>
    <row r="1994">
      <c r="A1994" s="454"/>
      <c r="B1994" s="927"/>
      <c r="C1994" s="580"/>
      <c r="D1994" s="939"/>
      <c r="E1994" s="940"/>
      <c r="F1994" s="941"/>
      <c r="G1994" s="937" t="str">
        <f t="array" ref="G1994">xlookup(F1994,'Internal Staffing Calculator'!E:E,'Internal Staffing Calculator'!C:C,"")</f>
        <v/>
      </c>
      <c r="H1994" s="932" t="str">
        <f t="array" ref="H1994">if(F1994&lt;&gt;"", iferror(index('Internal Staffing Calculator'!B$8:B23500,match(F1994,'Internal Staffing Calculator'!E$8:E23500,0)), "Not In Budget"),"")</f>
        <v/>
      </c>
      <c r="I1994" s="184"/>
      <c r="J1994" s="184"/>
      <c r="K1994" s="184"/>
      <c r="L1994" s="183"/>
    </row>
    <row r="1995">
      <c r="A1995" s="454"/>
      <c r="B1995" s="927"/>
      <c r="C1995" s="580"/>
      <c r="D1995" s="939"/>
      <c r="E1995" s="940"/>
      <c r="F1995" s="941"/>
      <c r="G1995" s="937" t="str">
        <f t="array" ref="G1995">xlookup(F1995,'Internal Staffing Calculator'!E:E,'Internal Staffing Calculator'!C:C,"")</f>
        <v/>
      </c>
      <c r="H1995" s="932" t="str">
        <f t="array" ref="H1995">if(F1995&lt;&gt;"", iferror(index('Internal Staffing Calculator'!B$8:B23500,match(F1995,'Internal Staffing Calculator'!E$8:E23500,0)), "Not In Budget"),"")</f>
        <v/>
      </c>
      <c r="I1995" s="184"/>
      <c r="J1995" s="184"/>
      <c r="K1995" s="184"/>
      <c r="L1995" s="183"/>
    </row>
    <row r="1996">
      <c r="A1996" s="454"/>
      <c r="B1996" s="927"/>
      <c r="C1996" s="580"/>
      <c r="D1996" s="939"/>
      <c r="E1996" s="940"/>
      <c r="F1996" s="941"/>
      <c r="G1996" s="937" t="str">
        <f t="array" ref="G1996">xlookup(F1996,'Internal Staffing Calculator'!E:E,'Internal Staffing Calculator'!C:C,"")</f>
        <v/>
      </c>
      <c r="H1996" s="932" t="str">
        <f t="array" ref="H1996">if(F1996&lt;&gt;"", iferror(index('Internal Staffing Calculator'!B$8:B23500,match(F1996,'Internal Staffing Calculator'!E$8:E23500,0)), "Not In Budget"),"")</f>
        <v/>
      </c>
      <c r="I1996" s="184"/>
      <c r="J1996" s="184"/>
      <c r="K1996" s="184"/>
      <c r="L1996" s="183"/>
    </row>
    <row r="1997">
      <c r="A1997" s="454"/>
      <c r="B1997" s="927"/>
      <c r="C1997" s="580"/>
      <c r="D1997" s="939"/>
      <c r="E1997" s="940"/>
      <c r="F1997" s="941"/>
      <c r="G1997" s="937" t="str">
        <f t="array" ref="G1997">xlookup(F1997,'Internal Staffing Calculator'!E:E,'Internal Staffing Calculator'!C:C,"")</f>
        <v/>
      </c>
      <c r="H1997" s="932" t="str">
        <f t="array" ref="H1997">if(F1997&lt;&gt;"", iferror(index('Internal Staffing Calculator'!B$8:B23500,match(F1997,'Internal Staffing Calculator'!E$8:E23500,0)), "Not In Budget"),"")</f>
        <v/>
      </c>
      <c r="I1997" s="184"/>
      <c r="J1997" s="184"/>
      <c r="K1997" s="184"/>
      <c r="L1997" s="183"/>
    </row>
    <row r="1998">
      <c r="A1998" s="454"/>
      <c r="B1998" s="927"/>
      <c r="C1998" s="580"/>
      <c r="D1998" s="939"/>
      <c r="E1998" s="940"/>
      <c r="F1998" s="941"/>
      <c r="G1998" s="937" t="str">
        <f t="array" ref="G1998">xlookup(F1998,'Internal Staffing Calculator'!E:E,'Internal Staffing Calculator'!C:C,"")</f>
        <v/>
      </c>
      <c r="H1998" s="932" t="str">
        <f t="array" ref="H1998">if(F1998&lt;&gt;"", iferror(index('Internal Staffing Calculator'!B$8:B23500,match(F1998,'Internal Staffing Calculator'!E$8:E23500,0)), "Not In Budget"),"")</f>
        <v/>
      </c>
      <c r="I1998" s="184"/>
      <c r="J1998" s="184"/>
      <c r="K1998" s="184"/>
      <c r="L1998" s="183"/>
    </row>
    <row r="1999">
      <c r="A1999" s="454"/>
      <c r="B1999" s="927"/>
      <c r="C1999" s="580"/>
      <c r="D1999" s="939"/>
      <c r="E1999" s="940"/>
      <c r="F1999" s="941"/>
      <c r="G1999" s="937" t="str">
        <f t="array" ref="G1999">xlookup(F1999,'Internal Staffing Calculator'!E:E,'Internal Staffing Calculator'!C:C,"")</f>
        <v/>
      </c>
      <c r="H1999" s="932" t="str">
        <f t="array" ref="H1999">if(F1999&lt;&gt;"", iferror(index('Internal Staffing Calculator'!B$8:B23500,match(F1999,'Internal Staffing Calculator'!E$8:E23500,0)), "Not In Budget"),"")</f>
        <v/>
      </c>
      <c r="I1999" s="184"/>
      <c r="J1999" s="184"/>
      <c r="K1999" s="184"/>
      <c r="L1999" s="183"/>
    </row>
    <row r="2000">
      <c r="A2000" s="454"/>
      <c r="B2000" s="927"/>
      <c r="C2000" s="580"/>
      <c r="D2000" s="939"/>
      <c r="E2000" s="940"/>
      <c r="F2000" s="941"/>
      <c r="G2000" s="937" t="str">
        <f t="array" ref="G2000">xlookup(F2000,'Internal Staffing Calculator'!E:E,'Internal Staffing Calculator'!C:C,"")</f>
        <v/>
      </c>
      <c r="H2000" s="932" t="str">
        <f t="array" ref="H2000">if(F2000&lt;&gt;"", iferror(index('Internal Staffing Calculator'!B$8:B23500,match(F2000,'Internal Staffing Calculator'!E$8:E23500,0)), "Not In Budget"),"")</f>
        <v/>
      </c>
      <c r="I2000" s="184"/>
      <c r="J2000" s="184"/>
      <c r="K2000" s="184"/>
      <c r="L2000" s="183"/>
    </row>
    <row r="2001">
      <c r="A2001" s="454"/>
      <c r="B2001" s="927"/>
      <c r="C2001" s="580"/>
      <c r="D2001" s="939"/>
      <c r="E2001" s="940"/>
      <c r="F2001" s="941"/>
      <c r="G2001" s="937" t="str">
        <f t="array" ref="G2001">xlookup(F2001,'Internal Staffing Calculator'!E:E,'Internal Staffing Calculator'!C:C,"")</f>
        <v/>
      </c>
      <c r="H2001" s="932" t="str">
        <f t="array" ref="H2001">if(F2001&lt;&gt;"", iferror(index('Internal Staffing Calculator'!B$8:B23500,match(F2001,'Internal Staffing Calculator'!E$8:E23500,0)), "Not In Budget"),"")</f>
        <v/>
      </c>
      <c r="I2001" s="184"/>
      <c r="J2001" s="184"/>
      <c r="K2001" s="184"/>
      <c r="L2001" s="183"/>
    </row>
    <row r="2002">
      <c r="A2002" s="454"/>
      <c r="B2002" s="927"/>
      <c r="C2002" s="580"/>
      <c r="D2002" s="939"/>
      <c r="E2002" s="940"/>
      <c r="F2002" s="941"/>
      <c r="G2002" s="937" t="str">
        <f t="array" ref="G2002">xlookup(F2002,'Internal Staffing Calculator'!E:E,'Internal Staffing Calculator'!C:C,"")</f>
        <v/>
      </c>
      <c r="H2002" s="932" t="str">
        <f t="array" ref="H2002">if(F2002&lt;&gt;"", iferror(index('Internal Staffing Calculator'!B$8:B23500,match(F2002,'Internal Staffing Calculator'!E$8:E23500,0)), "Not In Budget"),"")</f>
        <v/>
      </c>
      <c r="I2002" s="184"/>
      <c r="J2002" s="184"/>
      <c r="K2002" s="184"/>
      <c r="L2002" s="183"/>
    </row>
    <row r="2003">
      <c r="A2003" s="454"/>
      <c r="B2003" s="927"/>
      <c r="C2003" s="580"/>
      <c r="D2003" s="939"/>
      <c r="E2003" s="940"/>
      <c r="F2003" s="941"/>
      <c r="G2003" s="937" t="str">
        <f t="array" ref="G2003">xlookup(F2003,'Internal Staffing Calculator'!E:E,'Internal Staffing Calculator'!C:C,"")</f>
        <v/>
      </c>
      <c r="H2003" s="932" t="str">
        <f t="array" ref="H2003">if(F2003&lt;&gt;"", iferror(index('Internal Staffing Calculator'!B$8:B23500,match(F2003,'Internal Staffing Calculator'!E$8:E23500,0)), "Not In Budget"),"")</f>
        <v/>
      </c>
      <c r="I2003" s="184"/>
      <c r="J2003" s="184"/>
      <c r="K2003" s="184"/>
      <c r="L2003" s="183"/>
    </row>
    <row r="2004">
      <c r="A2004" s="454"/>
      <c r="B2004" s="927"/>
      <c r="C2004" s="580"/>
      <c r="D2004" s="939"/>
      <c r="E2004" s="940"/>
      <c r="F2004" s="941"/>
      <c r="G2004" s="937" t="str">
        <f t="array" ref="G2004">xlookup(F2004,'Internal Staffing Calculator'!E:E,'Internal Staffing Calculator'!C:C,"")</f>
        <v/>
      </c>
      <c r="H2004" s="932" t="str">
        <f t="array" ref="H2004">if(F2004&lt;&gt;"", iferror(index('Internal Staffing Calculator'!B$8:B23500,match(F2004,'Internal Staffing Calculator'!E$8:E23500,0)), "Not In Budget"),"")</f>
        <v/>
      </c>
      <c r="I2004" s="184"/>
      <c r="J2004" s="184"/>
      <c r="K2004" s="184"/>
      <c r="L2004" s="183"/>
    </row>
    <row r="2005">
      <c r="A2005" s="454"/>
      <c r="B2005" s="927"/>
      <c r="C2005" s="580"/>
      <c r="D2005" s="939"/>
      <c r="E2005" s="940"/>
      <c r="F2005" s="941"/>
      <c r="G2005" s="937" t="str">
        <f t="array" ref="G2005">xlookup(F2005,'Internal Staffing Calculator'!E:E,'Internal Staffing Calculator'!C:C,"")</f>
        <v/>
      </c>
      <c r="H2005" s="932" t="str">
        <f t="array" ref="H2005">if(F2005&lt;&gt;"", iferror(index('Internal Staffing Calculator'!B$8:B23500,match(F2005,'Internal Staffing Calculator'!E$8:E23500,0)), "Not In Budget"),"")</f>
        <v/>
      </c>
      <c r="I2005" s="184"/>
      <c r="J2005" s="184"/>
      <c r="K2005" s="184"/>
      <c r="L2005" s="183"/>
    </row>
    <row r="2006">
      <c r="A2006" s="454"/>
      <c r="B2006" s="927"/>
      <c r="C2006" s="580"/>
      <c r="D2006" s="939"/>
      <c r="E2006" s="940"/>
      <c r="F2006" s="941"/>
      <c r="G2006" s="937" t="str">
        <f t="array" ref="G2006">xlookup(F2006,'Internal Staffing Calculator'!E:E,'Internal Staffing Calculator'!C:C,"")</f>
        <v/>
      </c>
      <c r="H2006" s="932" t="str">
        <f t="array" ref="H2006">if(F2006&lt;&gt;"", iferror(index('Internal Staffing Calculator'!B$8:B23500,match(F2006,'Internal Staffing Calculator'!E$8:E23500,0)), "Not In Budget"),"")</f>
        <v/>
      </c>
      <c r="I2006" s="184"/>
      <c r="J2006" s="184"/>
      <c r="K2006" s="184"/>
      <c r="L2006" s="183"/>
    </row>
    <row r="2007">
      <c r="A2007" s="454"/>
      <c r="B2007" s="927"/>
      <c r="C2007" s="580"/>
      <c r="D2007" s="939"/>
      <c r="E2007" s="940"/>
      <c r="F2007" s="941"/>
      <c r="G2007" s="937" t="str">
        <f t="array" ref="G2007">xlookup(F2007,'Internal Staffing Calculator'!E:E,'Internal Staffing Calculator'!C:C,"")</f>
        <v/>
      </c>
      <c r="H2007" s="932" t="str">
        <f t="array" ref="H2007">if(F2007&lt;&gt;"", iferror(index('Internal Staffing Calculator'!B$8:B23500,match(F2007,'Internal Staffing Calculator'!E$8:E23500,0)), "Not In Budget"),"")</f>
        <v/>
      </c>
      <c r="I2007" s="184"/>
      <c r="J2007" s="184"/>
      <c r="K2007" s="184"/>
      <c r="L2007" s="183"/>
    </row>
    <row r="2008">
      <c r="A2008" s="454"/>
      <c r="B2008" s="927"/>
      <c r="C2008" s="580"/>
      <c r="D2008" s="939"/>
      <c r="E2008" s="940"/>
      <c r="F2008" s="941"/>
      <c r="G2008" s="937" t="str">
        <f t="array" ref="G2008">xlookup(F2008,'Internal Staffing Calculator'!E:E,'Internal Staffing Calculator'!C:C,"")</f>
        <v/>
      </c>
      <c r="H2008" s="932" t="str">
        <f t="array" ref="H2008">if(F2008&lt;&gt;"", iferror(index('Internal Staffing Calculator'!B$8:B23500,match(F2008,'Internal Staffing Calculator'!E$8:E23500,0)), "Not In Budget"),"")</f>
        <v/>
      </c>
      <c r="I2008" s="184"/>
      <c r="J2008" s="184"/>
      <c r="K2008" s="184"/>
      <c r="L2008" s="183"/>
    </row>
    <row r="2009">
      <c r="A2009" s="454"/>
      <c r="B2009" s="927"/>
      <c r="C2009" s="580"/>
      <c r="D2009" s="939"/>
      <c r="E2009" s="940"/>
      <c r="F2009" s="941"/>
      <c r="G2009" s="937" t="str">
        <f t="array" ref="G2009">xlookup(F2009,'Internal Staffing Calculator'!E:E,'Internal Staffing Calculator'!C:C,"")</f>
        <v/>
      </c>
      <c r="H2009" s="932" t="str">
        <f t="array" ref="H2009">if(F2009&lt;&gt;"", iferror(index('Internal Staffing Calculator'!B$8:B23500,match(F2009,'Internal Staffing Calculator'!E$8:E23500,0)), "Not In Budget"),"")</f>
        <v/>
      </c>
      <c r="I2009" s="184"/>
      <c r="J2009" s="184"/>
      <c r="K2009" s="184"/>
      <c r="L2009" s="183"/>
    </row>
    <row r="2010">
      <c r="A2010" s="454"/>
      <c r="B2010" s="927"/>
      <c r="C2010" s="580"/>
      <c r="D2010" s="939"/>
      <c r="E2010" s="940"/>
      <c r="F2010" s="941"/>
      <c r="G2010" s="937" t="str">
        <f t="array" ref="G2010">xlookup(F2010,'Internal Staffing Calculator'!E:E,'Internal Staffing Calculator'!C:C,"")</f>
        <v/>
      </c>
      <c r="H2010" s="932" t="str">
        <f t="array" ref="H2010">if(F2010&lt;&gt;"", iferror(index('Internal Staffing Calculator'!B$8:B23500,match(F2010,'Internal Staffing Calculator'!E$8:E23500,0)), "Not In Budget"),"")</f>
        <v/>
      </c>
      <c r="I2010" s="184"/>
      <c r="J2010" s="184"/>
      <c r="K2010" s="184"/>
      <c r="L2010" s="183"/>
    </row>
    <row r="2011">
      <c r="A2011" s="454"/>
      <c r="B2011" s="927"/>
      <c r="C2011" s="580"/>
      <c r="D2011" s="939"/>
      <c r="E2011" s="940"/>
      <c r="F2011" s="941"/>
      <c r="G2011" s="937" t="str">
        <f t="array" ref="G2011">xlookup(F2011,'Internal Staffing Calculator'!E:E,'Internal Staffing Calculator'!C:C,"")</f>
        <v/>
      </c>
      <c r="H2011" s="932" t="str">
        <f t="array" ref="H2011">if(F2011&lt;&gt;"", iferror(index('Internal Staffing Calculator'!B$8:B23500,match(F2011,'Internal Staffing Calculator'!E$8:E23500,0)), "Not In Budget"),"")</f>
        <v/>
      </c>
      <c r="I2011" s="184"/>
      <c r="J2011" s="184"/>
      <c r="K2011" s="184"/>
      <c r="L2011" s="183"/>
    </row>
    <row r="2012">
      <c r="A2012" s="454"/>
      <c r="B2012" s="927"/>
      <c r="C2012" s="580"/>
      <c r="D2012" s="939"/>
      <c r="E2012" s="940"/>
      <c r="F2012" s="941"/>
      <c r="G2012" s="937" t="str">
        <f t="array" ref="G2012">xlookup(F2012,'Internal Staffing Calculator'!E:E,'Internal Staffing Calculator'!C:C,"")</f>
        <v/>
      </c>
      <c r="H2012" s="932" t="str">
        <f t="array" ref="H2012">if(F2012&lt;&gt;"", iferror(index('Internal Staffing Calculator'!B$8:B23500,match(F2012,'Internal Staffing Calculator'!E$8:E23500,0)), "Not In Budget"),"")</f>
        <v/>
      </c>
      <c r="I2012" s="184"/>
      <c r="J2012" s="184"/>
      <c r="K2012" s="184"/>
      <c r="L2012" s="183"/>
    </row>
    <row r="2013">
      <c r="A2013" s="454"/>
      <c r="B2013" s="927"/>
      <c r="C2013" s="580"/>
      <c r="D2013" s="939"/>
      <c r="E2013" s="940"/>
      <c r="F2013" s="941"/>
      <c r="G2013" s="937" t="str">
        <f t="array" ref="G2013">xlookup(F2013,'Internal Staffing Calculator'!E:E,'Internal Staffing Calculator'!C:C,"")</f>
        <v/>
      </c>
      <c r="H2013" s="932" t="str">
        <f t="array" ref="H2013">if(F2013&lt;&gt;"", iferror(index('Internal Staffing Calculator'!B$8:B23500,match(F2013,'Internal Staffing Calculator'!E$8:E23500,0)), "Not In Budget"),"")</f>
        <v/>
      </c>
      <c r="I2013" s="184"/>
      <c r="J2013" s="184"/>
      <c r="K2013" s="184"/>
      <c r="L2013" s="183"/>
    </row>
    <row r="2014">
      <c r="A2014" s="454"/>
      <c r="B2014" s="927"/>
      <c r="C2014" s="580"/>
      <c r="D2014" s="939"/>
      <c r="E2014" s="940"/>
      <c r="F2014" s="941"/>
      <c r="G2014" s="937" t="str">
        <f t="array" ref="G2014">xlookup(F2014,'Internal Staffing Calculator'!E:E,'Internal Staffing Calculator'!C:C,"")</f>
        <v/>
      </c>
      <c r="H2014" s="932" t="str">
        <f t="array" ref="H2014">if(F2014&lt;&gt;"", iferror(index('Internal Staffing Calculator'!B$8:B23500,match(F2014,'Internal Staffing Calculator'!E$8:E23500,0)), "Not In Budget"),"")</f>
        <v/>
      </c>
      <c r="I2014" s="184"/>
      <c r="J2014" s="184"/>
      <c r="K2014" s="184"/>
      <c r="L2014" s="183"/>
    </row>
    <row r="2015">
      <c r="A2015" s="454"/>
      <c r="B2015" s="927"/>
      <c r="C2015" s="580"/>
      <c r="D2015" s="939"/>
      <c r="E2015" s="940"/>
      <c r="F2015" s="941"/>
      <c r="G2015" s="937" t="str">
        <f t="array" ref="G2015">xlookup(F2015,'Internal Staffing Calculator'!E:E,'Internal Staffing Calculator'!C:C,"")</f>
        <v/>
      </c>
      <c r="H2015" s="932" t="str">
        <f t="array" ref="H2015">if(F2015&lt;&gt;"", iferror(index('Internal Staffing Calculator'!B$8:B23500,match(F2015,'Internal Staffing Calculator'!E$8:E23500,0)), "Not In Budget"),"")</f>
        <v/>
      </c>
      <c r="I2015" s="184"/>
      <c r="J2015" s="184"/>
      <c r="K2015" s="184"/>
      <c r="L2015" s="183"/>
    </row>
    <row r="2016">
      <c r="A2016" s="454"/>
      <c r="B2016" s="927"/>
      <c r="C2016" s="580"/>
      <c r="D2016" s="939"/>
      <c r="E2016" s="940"/>
      <c r="F2016" s="941"/>
      <c r="G2016" s="937" t="str">
        <f t="array" ref="G2016">xlookup(F2016,'Internal Staffing Calculator'!E:E,'Internal Staffing Calculator'!C:C,"")</f>
        <v/>
      </c>
      <c r="H2016" s="932" t="str">
        <f t="array" ref="H2016">if(F2016&lt;&gt;"", iferror(index('Internal Staffing Calculator'!B$8:B23500,match(F2016,'Internal Staffing Calculator'!E$8:E23500,0)), "Not In Budget"),"")</f>
        <v/>
      </c>
      <c r="I2016" s="184"/>
      <c r="J2016" s="184"/>
      <c r="K2016" s="184"/>
      <c r="L2016" s="183"/>
    </row>
    <row r="2017">
      <c r="A2017" s="454"/>
      <c r="B2017" s="927"/>
      <c r="C2017" s="580"/>
      <c r="D2017" s="939"/>
      <c r="E2017" s="940"/>
      <c r="F2017" s="941"/>
      <c r="G2017" s="937" t="str">
        <f t="array" ref="G2017">xlookup(F2017,'Internal Staffing Calculator'!E:E,'Internal Staffing Calculator'!C:C,"")</f>
        <v/>
      </c>
      <c r="H2017" s="932" t="str">
        <f t="array" ref="H2017">if(F2017&lt;&gt;"", iferror(index('Internal Staffing Calculator'!B$8:B23500,match(F2017,'Internal Staffing Calculator'!E$8:E23500,0)), "Not In Budget"),"")</f>
        <v/>
      </c>
      <c r="I2017" s="184"/>
      <c r="J2017" s="184"/>
      <c r="K2017" s="184"/>
      <c r="L2017" s="183"/>
    </row>
    <row r="2018">
      <c r="A2018" s="454"/>
      <c r="B2018" s="927"/>
      <c r="C2018" s="580"/>
      <c r="D2018" s="939"/>
      <c r="E2018" s="940"/>
      <c r="F2018" s="941"/>
      <c r="G2018" s="937" t="str">
        <f t="array" ref="G2018">xlookup(F2018,'Internal Staffing Calculator'!E:E,'Internal Staffing Calculator'!C:C,"")</f>
        <v/>
      </c>
      <c r="H2018" s="932" t="str">
        <f t="array" ref="H2018">if(F2018&lt;&gt;"", iferror(index('Internal Staffing Calculator'!B$8:B23500,match(F2018,'Internal Staffing Calculator'!E$8:E23500,0)), "Not In Budget"),"")</f>
        <v/>
      </c>
      <c r="I2018" s="184"/>
      <c r="J2018" s="184"/>
      <c r="K2018" s="184"/>
      <c r="L2018" s="183"/>
    </row>
    <row r="2019">
      <c r="A2019" s="454"/>
      <c r="B2019" s="927"/>
      <c r="C2019" s="580"/>
      <c r="D2019" s="939"/>
      <c r="E2019" s="940"/>
      <c r="F2019" s="941"/>
      <c r="G2019" s="937" t="str">
        <f t="array" ref="G2019">xlookup(F2019,'Internal Staffing Calculator'!E:E,'Internal Staffing Calculator'!C:C,"")</f>
        <v/>
      </c>
      <c r="H2019" s="932" t="str">
        <f t="array" ref="H2019">if(F2019&lt;&gt;"", iferror(index('Internal Staffing Calculator'!B$8:B23500,match(F2019,'Internal Staffing Calculator'!E$8:E23500,0)), "Not In Budget"),"")</f>
        <v/>
      </c>
      <c r="I2019" s="184"/>
      <c r="J2019" s="184"/>
      <c r="K2019" s="184"/>
      <c r="L2019" s="183"/>
    </row>
    <row r="2020">
      <c r="A2020" s="454"/>
      <c r="B2020" s="927"/>
      <c r="C2020" s="580"/>
      <c r="D2020" s="939"/>
      <c r="E2020" s="940"/>
      <c r="F2020" s="941"/>
      <c r="G2020" s="937" t="str">
        <f t="array" ref="G2020">xlookup(F2020,'Internal Staffing Calculator'!E:E,'Internal Staffing Calculator'!C:C,"")</f>
        <v/>
      </c>
      <c r="H2020" s="932" t="str">
        <f t="array" ref="H2020">if(F2020&lt;&gt;"", iferror(index('Internal Staffing Calculator'!B$8:B23500,match(F2020,'Internal Staffing Calculator'!E$8:E23500,0)), "Not In Budget"),"")</f>
        <v/>
      </c>
      <c r="I2020" s="184"/>
      <c r="J2020" s="184"/>
      <c r="K2020" s="184"/>
      <c r="L2020" s="183"/>
    </row>
    <row r="2021">
      <c r="A2021" s="454"/>
      <c r="B2021" s="927"/>
      <c r="C2021" s="580"/>
      <c r="D2021" s="939"/>
      <c r="E2021" s="940"/>
      <c r="F2021" s="941"/>
      <c r="G2021" s="937" t="str">
        <f t="array" ref="G2021">xlookup(F2021,'Internal Staffing Calculator'!E:E,'Internal Staffing Calculator'!C:C,"")</f>
        <v/>
      </c>
      <c r="H2021" s="932" t="str">
        <f t="array" ref="H2021">if(F2021&lt;&gt;"", iferror(index('Internal Staffing Calculator'!B$8:B23500,match(F2021,'Internal Staffing Calculator'!E$8:E23500,0)), "Not In Budget"),"")</f>
        <v/>
      </c>
      <c r="I2021" s="184"/>
      <c r="J2021" s="184"/>
      <c r="K2021" s="184"/>
      <c r="L2021" s="183"/>
    </row>
    <row r="2022">
      <c r="A2022" s="454"/>
      <c r="B2022" s="927"/>
      <c r="C2022" s="580"/>
      <c r="D2022" s="939"/>
      <c r="E2022" s="940"/>
      <c r="F2022" s="941"/>
      <c r="G2022" s="937" t="str">
        <f t="array" ref="G2022">xlookup(F2022,'Internal Staffing Calculator'!E:E,'Internal Staffing Calculator'!C:C,"")</f>
        <v/>
      </c>
      <c r="H2022" s="932" t="str">
        <f t="array" ref="H2022">if(F2022&lt;&gt;"", iferror(index('Internal Staffing Calculator'!B$8:B23500,match(F2022,'Internal Staffing Calculator'!E$8:E23500,0)), "Not In Budget"),"")</f>
        <v/>
      </c>
      <c r="I2022" s="184"/>
      <c r="J2022" s="184"/>
      <c r="K2022" s="184"/>
      <c r="L2022" s="183"/>
    </row>
    <row r="2023">
      <c r="A2023" s="454"/>
      <c r="B2023" s="927"/>
      <c r="C2023" s="580"/>
      <c r="D2023" s="939"/>
      <c r="E2023" s="940"/>
      <c r="F2023" s="941"/>
      <c r="G2023" s="937" t="str">
        <f t="array" ref="G2023">xlookup(F2023,'Internal Staffing Calculator'!E:E,'Internal Staffing Calculator'!C:C,"")</f>
        <v/>
      </c>
      <c r="H2023" s="932" t="str">
        <f t="array" ref="H2023">if(F2023&lt;&gt;"", iferror(index('Internal Staffing Calculator'!B$8:B23500,match(F2023,'Internal Staffing Calculator'!E$8:E23500,0)), "Not In Budget"),"")</f>
        <v/>
      </c>
      <c r="I2023" s="184"/>
      <c r="J2023" s="184"/>
      <c r="K2023" s="184"/>
      <c r="L2023" s="183"/>
    </row>
    <row r="2024">
      <c r="A2024" s="454"/>
      <c r="B2024" s="927"/>
      <c r="C2024" s="580"/>
      <c r="D2024" s="939"/>
      <c r="E2024" s="940"/>
      <c r="F2024" s="941"/>
      <c r="G2024" s="937" t="str">
        <f t="array" ref="G2024">xlookup(F2024,'Internal Staffing Calculator'!E:E,'Internal Staffing Calculator'!C:C,"")</f>
        <v/>
      </c>
      <c r="H2024" s="932" t="str">
        <f t="array" ref="H2024">if(F2024&lt;&gt;"", iferror(index('Internal Staffing Calculator'!B$8:B23500,match(F2024,'Internal Staffing Calculator'!E$8:E23500,0)), "Not In Budget"),"")</f>
        <v/>
      </c>
      <c r="I2024" s="184"/>
      <c r="J2024" s="184"/>
      <c r="K2024" s="184"/>
      <c r="L2024" s="183"/>
    </row>
    <row r="2025">
      <c r="A2025" s="454"/>
      <c r="B2025" s="927"/>
      <c r="C2025" s="580"/>
      <c r="D2025" s="939"/>
      <c r="E2025" s="940"/>
      <c r="F2025" s="941"/>
      <c r="G2025" s="937" t="str">
        <f t="array" ref="G2025">xlookup(F2025,'Internal Staffing Calculator'!E:E,'Internal Staffing Calculator'!C:C,"")</f>
        <v/>
      </c>
      <c r="H2025" s="932" t="str">
        <f t="array" ref="H2025">if(F2025&lt;&gt;"", iferror(index('Internal Staffing Calculator'!B$8:B23500,match(F2025,'Internal Staffing Calculator'!E$8:E23500,0)), "Not In Budget"),"")</f>
        <v/>
      </c>
      <c r="I2025" s="184"/>
      <c r="J2025" s="184"/>
      <c r="K2025" s="184"/>
      <c r="L2025" s="183"/>
    </row>
    <row r="2026">
      <c r="A2026" s="454"/>
      <c r="B2026" s="927"/>
      <c r="C2026" s="580"/>
      <c r="D2026" s="939"/>
      <c r="E2026" s="940"/>
      <c r="F2026" s="941"/>
      <c r="G2026" s="937" t="str">
        <f t="array" ref="G2026">xlookup(F2026,'Internal Staffing Calculator'!E:E,'Internal Staffing Calculator'!C:C,"")</f>
        <v/>
      </c>
      <c r="H2026" s="932" t="str">
        <f t="array" ref="H2026">if(F2026&lt;&gt;"", iferror(index('Internal Staffing Calculator'!B$8:B23500,match(F2026,'Internal Staffing Calculator'!E$8:E23500,0)), "Not In Budget"),"")</f>
        <v/>
      </c>
      <c r="I2026" s="184"/>
      <c r="J2026" s="184"/>
      <c r="K2026" s="184"/>
      <c r="L2026" s="183"/>
    </row>
    <row r="2027">
      <c r="A2027" s="454"/>
      <c r="B2027" s="927"/>
      <c r="C2027" s="580"/>
      <c r="D2027" s="939"/>
      <c r="E2027" s="940"/>
      <c r="F2027" s="941"/>
      <c r="G2027" s="937" t="str">
        <f t="array" ref="G2027">xlookup(F2027,'Internal Staffing Calculator'!E:E,'Internal Staffing Calculator'!C:C,"")</f>
        <v/>
      </c>
      <c r="H2027" s="932" t="str">
        <f t="array" ref="H2027">if(F2027&lt;&gt;"", iferror(index('Internal Staffing Calculator'!B$8:B23500,match(F2027,'Internal Staffing Calculator'!E$8:E23500,0)), "Not In Budget"),"")</f>
        <v/>
      </c>
      <c r="I2027" s="184"/>
      <c r="J2027" s="184"/>
      <c r="K2027" s="184"/>
      <c r="L2027" s="183"/>
    </row>
    <row r="2028">
      <c r="A2028" s="454"/>
      <c r="B2028" s="927"/>
      <c r="C2028" s="580"/>
      <c r="D2028" s="939"/>
      <c r="E2028" s="940"/>
      <c r="F2028" s="941"/>
      <c r="G2028" s="937" t="str">
        <f t="array" ref="G2028">xlookup(F2028,'Internal Staffing Calculator'!E:E,'Internal Staffing Calculator'!C:C,"")</f>
        <v/>
      </c>
      <c r="H2028" s="932" t="str">
        <f t="array" ref="H2028">if(F2028&lt;&gt;"", iferror(index('Internal Staffing Calculator'!B$8:B23500,match(F2028,'Internal Staffing Calculator'!E$8:E23500,0)), "Not In Budget"),"")</f>
        <v/>
      </c>
      <c r="I2028" s="184"/>
      <c r="J2028" s="184"/>
      <c r="K2028" s="184"/>
      <c r="L2028" s="183"/>
    </row>
    <row r="2029">
      <c r="A2029" s="454"/>
      <c r="B2029" s="927"/>
      <c r="C2029" s="580"/>
      <c r="D2029" s="939"/>
      <c r="E2029" s="940"/>
      <c r="F2029" s="941"/>
      <c r="G2029" s="937" t="str">
        <f t="array" ref="G2029">xlookup(F2029,'Internal Staffing Calculator'!E:E,'Internal Staffing Calculator'!C:C,"")</f>
        <v/>
      </c>
      <c r="H2029" s="932" t="str">
        <f t="array" ref="H2029">if(F2029&lt;&gt;"", iferror(index('Internal Staffing Calculator'!B$8:B23500,match(F2029,'Internal Staffing Calculator'!E$8:E23500,0)), "Not In Budget"),"")</f>
        <v/>
      </c>
      <c r="I2029" s="184"/>
      <c r="J2029" s="184"/>
      <c r="K2029" s="184"/>
      <c r="L2029" s="183"/>
    </row>
    <row r="2030">
      <c r="A2030" s="454"/>
      <c r="B2030" s="927"/>
      <c r="C2030" s="580"/>
      <c r="D2030" s="939"/>
      <c r="E2030" s="940"/>
      <c r="F2030" s="941"/>
      <c r="G2030" s="937" t="str">
        <f t="array" ref="G2030">xlookup(F2030,'Internal Staffing Calculator'!E:E,'Internal Staffing Calculator'!C:C,"")</f>
        <v/>
      </c>
      <c r="H2030" s="932" t="str">
        <f t="array" ref="H2030">if(F2030&lt;&gt;"", iferror(index('Internal Staffing Calculator'!B$8:B23500,match(F2030,'Internal Staffing Calculator'!E$8:E23500,0)), "Not In Budget"),"")</f>
        <v/>
      </c>
      <c r="I2030" s="184"/>
      <c r="J2030" s="184"/>
      <c r="K2030" s="184"/>
      <c r="L2030" s="183"/>
    </row>
    <row r="2031">
      <c r="A2031" s="454"/>
      <c r="B2031" s="927"/>
      <c r="C2031" s="580"/>
      <c r="D2031" s="939"/>
      <c r="E2031" s="940"/>
      <c r="F2031" s="941"/>
      <c r="G2031" s="937" t="str">
        <f t="array" ref="G2031">xlookup(F2031,'Internal Staffing Calculator'!E:E,'Internal Staffing Calculator'!C:C,"")</f>
        <v/>
      </c>
      <c r="H2031" s="932" t="str">
        <f t="array" ref="H2031">if(F2031&lt;&gt;"", iferror(index('Internal Staffing Calculator'!B$8:B23500,match(F2031,'Internal Staffing Calculator'!E$8:E23500,0)), "Not In Budget"),"")</f>
        <v/>
      </c>
      <c r="I2031" s="184"/>
      <c r="J2031" s="184"/>
      <c r="K2031" s="184"/>
      <c r="L2031" s="183"/>
    </row>
    <row r="2032">
      <c r="A2032" s="454"/>
      <c r="B2032" s="927"/>
      <c r="C2032" s="580"/>
      <c r="D2032" s="939"/>
      <c r="E2032" s="940"/>
      <c r="F2032" s="941"/>
      <c r="G2032" s="937" t="str">
        <f t="array" ref="G2032">xlookup(F2032,'Internal Staffing Calculator'!E:E,'Internal Staffing Calculator'!C:C,"")</f>
        <v/>
      </c>
      <c r="H2032" s="932" t="str">
        <f t="array" ref="H2032">if(F2032&lt;&gt;"", iferror(index('Internal Staffing Calculator'!B$8:B23500,match(F2032,'Internal Staffing Calculator'!E$8:E23500,0)), "Not In Budget"),"")</f>
        <v/>
      </c>
      <c r="I2032" s="184"/>
      <c r="J2032" s="184"/>
      <c r="K2032" s="184"/>
      <c r="L2032" s="183"/>
    </row>
    <row r="2033">
      <c r="A2033" s="454"/>
      <c r="B2033" s="927"/>
      <c r="C2033" s="580"/>
      <c r="D2033" s="939"/>
      <c r="E2033" s="940"/>
      <c r="F2033" s="941"/>
      <c r="G2033" s="937" t="str">
        <f t="array" ref="G2033">xlookup(F2033,'Internal Staffing Calculator'!E:E,'Internal Staffing Calculator'!C:C,"")</f>
        <v/>
      </c>
      <c r="H2033" s="932" t="str">
        <f t="array" ref="H2033">if(F2033&lt;&gt;"", iferror(index('Internal Staffing Calculator'!B$8:B23500,match(F2033,'Internal Staffing Calculator'!E$8:E23500,0)), "Not In Budget"),"")</f>
        <v/>
      </c>
      <c r="I2033" s="184"/>
      <c r="J2033" s="184"/>
      <c r="K2033" s="184"/>
      <c r="L2033" s="183"/>
    </row>
    <row r="2034">
      <c r="A2034" s="454"/>
      <c r="B2034" s="927"/>
      <c r="C2034" s="580"/>
      <c r="D2034" s="939"/>
      <c r="E2034" s="940"/>
      <c r="F2034" s="941"/>
      <c r="G2034" s="937" t="str">
        <f t="array" ref="G2034">xlookup(F2034,'Internal Staffing Calculator'!E:E,'Internal Staffing Calculator'!C:C,"")</f>
        <v/>
      </c>
      <c r="H2034" s="932" t="str">
        <f t="array" ref="H2034">if(F2034&lt;&gt;"", iferror(index('Internal Staffing Calculator'!B$8:B23500,match(F2034,'Internal Staffing Calculator'!E$8:E23500,0)), "Not In Budget"),"")</f>
        <v/>
      </c>
      <c r="I2034" s="184"/>
      <c r="J2034" s="184"/>
      <c r="K2034" s="184"/>
      <c r="L2034" s="183"/>
    </row>
    <row r="2035">
      <c r="A2035" s="454"/>
      <c r="B2035" s="927"/>
      <c r="C2035" s="580"/>
      <c r="D2035" s="939"/>
      <c r="E2035" s="940"/>
      <c r="F2035" s="941"/>
      <c r="G2035" s="937" t="str">
        <f t="array" ref="G2035">xlookup(F2035,'Internal Staffing Calculator'!E:E,'Internal Staffing Calculator'!C:C,"")</f>
        <v/>
      </c>
      <c r="H2035" s="932" t="str">
        <f t="array" ref="H2035">if(F2035&lt;&gt;"", iferror(index('Internal Staffing Calculator'!B$8:B23500,match(F2035,'Internal Staffing Calculator'!E$8:E23500,0)), "Not In Budget"),"")</f>
        <v/>
      </c>
      <c r="I2035" s="184"/>
      <c r="J2035" s="184"/>
      <c r="K2035" s="184"/>
      <c r="L2035" s="183"/>
    </row>
    <row r="2036">
      <c r="A2036" s="454"/>
      <c r="B2036" s="927"/>
      <c r="C2036" s="580"/>
      <c r="D2036" s="939"/>
      <c r="E2036" s="940"/>
      <c r="F2036" s="941"/>
      <c r="G2036" s="937" t="str">
        <f t="array" ref="G2036">xlookup(F2036,'Internal Staffing Calculator'!E:E,'Internal Staffing Calculator'!C:C,"")</f>
        <v/>
      </c>
      <c r="H2036" s="932" t="str">
        <f t="array" ref="H2036">if(F2036&lt;&gt;"", iferror(index('Internal Staffing Calculator'!B$8:B23500,match(F2036,'Internal Staffing Calculator'!E$8:E23500,0)), "Not In Budget"),"")</f>
        <v/>
      </c>
      <c r="I2036" s="184"/>
      <c r="J2036" s="184"/>
      <c r="K2036" s="184"/>
      <c r="L2036" s="183"/>
    </row>
    <row r="2037">
      <c r="A2037" s="454"/>
      <c r="B2037" s="927"/>
      <c r="C2037" s="580"/>
      <c r="D2037" s="939"/>
      <c r="E2037" s="940"/>
      <c r="F2037" s="941"/>
      <c r="G2037" s="937" t="str">
        <f t="array" ref="G2037">xlookup(F2037,'Internal Staffing Calculator'!E:E,'Internal Staffing Calculator'!C:C,"")</f>
        <v/>
      </c>
      <c r="H2037" s="932" t="str">
        <f t="array" ref="H2037">if(F2037&lt;&gt;"", iferror(index('Internal Staffing Calculator'!B$8:B23500,match(F2037,'Internal Staffing Calculator'!E$8:E23500,0)), "Not In Budget"),"")</f>
        <v/>
      </c>
      <c r="I2037" s="184"/>
      <c r="J2037" s="184"/>
      <c r="K2037" s="184"/>
      <c r="L2037" s="183"/>
    </row>
    <row r="2038">
      <c r="A2038" s="454"/>
      <c r="B2038" s="927"/>
      <c r="C2038" s="580"/>
      <c r="D2038" s="939"/>
      <c r="E2038" s="940"/>
      <c r="F2038" s="941"/>
      <c r="G2038" s="937" t="str">
        <f t="array" ref="G2038">xlookup(F2038,'Internal Staffing Calculator'!E:E,'Internal Staffing Calculator'!C:C,"")</f>
        <v/>
      </c>
      <c r="H2038" s="932" t="str">
        <f t="array" ref="H2038">if(F2038&lt;&gt;"", iferror(index('Internal Staffing Calculator'!B$8:B23500,match(F2038,'Internal Staffing Calculator'!E$8:E23500,0)), "Not In Budget"),"")</f>
        <v/>
      </c>
      <c r="I2038" s="184"/>
      <c r="J2038" s="184"/>
      <c r="K2038" s="184"/>
      <c r="L2038" s="183"/>
    </row>
    <row r="2039">
      <c r="A2039" s="454"/>
      <c r="B2039" s="927"/>
      <c r="C2039" s="580"/>
      <c r="D2039" s="939"/>
      <c r="E2039" s="940"/>
      <c r="F2039" s="941"/>
      <c r="G2039" s="937" t="str">
        <f t="array" ref="G2039">xlookup(F2039,'Internal Staffing Calculator'!E:E,'Internal Staffing Calculator'!C:C,"")</f>
        <v/>
      </c>
      <c r="H2039" s="932" t="str">
        <f t="array" ref="H2039">if(F2039&lt;&gt;"", iferror(index('Internal Staffing Calculator'!B$8:B23500,match(F2039,'Internal Staffing Calculator'!E$8:E23500,0)), "Not In Budget"),"")</f>
        <v/>
      </c>
      <c r="I2039" s="184"/>
      <c r="J2039" s="184"/>
      <c r="K2039" s="184"/>
      <c r="L2039" s="183"/>
    </row>
    <row r="2040">
      <c r="A2040" s="454"/>
      <c r="B2040" s="927"/>
      <c r="C2040" s="580"/>
      <c r="D2040" s="939"/>
      <c r="E2040" s="940"/>
      <c r="F2040" s="941"/>
      <c r="G2040" s="937" t="str">
        <f t="array" ref="G2040">xlookup(F2040,'Internal Staffing Calculator'!E:E,'Internal Staffing Calculator'!C:C,"")</f>
        <v/>
      </c>
      <c r="H2040" s="932" t="str">
        <f t="array" ref="H2040">if(F2040&lt;&gt;"", iferror(index('Internal Staffing Calculator'!B$8:B23500,match(F2040,'Internal Staffing Calculator'!E$8:E23500,0)), "Not In Budget"),"")</f>
        <v/>
      </c>
      <c r="I2040" s="184"/>
      <c r="J2040" s="184"/>
      <c r="K2040" s="184"/>
      <c r="L2040" s="183"/>
    </row>
    <row r="2041">
      <c r="A2041" s="454"/>
      <c r="B2041" s="927"/>
      <c r="C2041" s="580"/>
      <c r="D2041" s="939"/>
      <c r="E2041" s="940"/>
      <c r="F2041" s="941"/>
      <c r="G2041" s="937" t="str">
        <f t="array" ref="G2041">xlookup(F2041,'Internal Staffing Calculator'!E:E,'Internal Staffing Calculator'!C:C,"")</f>
        <v/>
      </c>
      <c r="H2041" s="932" t="str">
        <f t="array" ref="H2041">if(F2041&lt;&gt;"", iferror(index('Internal Staffing Calculator'!B$8:B23500,match(F2041,'Internal Staffing Calculator'!E$8:E23500,0)), "Not In Budget"),"")</f>
        <v/>
      </c>
      <c r="I2041" s="184"/>
      <c r="J2041" s="184"/>
      <c r="K2041" s="184"/>
      <c r="L2041" s="183"/>
    </row>
    <row r="2042">
      <c r="A2042" s="454"/>
      <c r="B2042" s="927"/>
      <c r="C2042" s="580"/>
      <c r="D2042" s="939"/>
      <c r="E2042" s="940"/>
      <c r="F2042" s="941"/>
      <c r="G2042" s="937" t="str">
        <f t="array" ref="G2042">xlookup(F2042,'Internal Staffing Calculator'!E:E,'Internal Staffing Calculator'!C:C,"")</f>
        <v/>
      </c>
      <c r="H2042" s="932" t="str">
        <f t="array" ref="H2042">if(F2042&lt;&gt;"", iferror(index('Internal Staffing Calculator'!B$8:B23500,match(F2042,'Internal Staffing Calculator'!E$8:E23500,0)), "Not In Budget"),"")</f>
        <v/>
      </c>
      <c r="I2042" s="184"/>
      <c r="J2042" s="184"/>
      <c r="K2042" s="184"/>
      <c r="L2042" s="183"/>
    </row>
    <row r="2043">
      <c r="A2043" s="454"/>
      <c r="B2043" s="927"/>
      <c r="C2043" s="580"/>
      <c r="D2043" s="939"/>
      <c r="E2043" s="940"/>
      <c r="F2043" s="941"/>
      <c r="G2043" s="937" t="str">
        <f t="array" ref="G2043">xlookup(F2043,'Internal Staffing Calculator'!E:E,'Internal Staffing Calculator'!C:C,"")</f>
        <v/>
      </c>
      <c r="H2043" s="932" t="str">
        <f t="array" ref="H2043">if(F2043&lt;&gt;"", iferror(index('Internal Staffing Calculator'!B$8:B23500,match(F2043,'Internal Staffing Calculator'!E$8:E23500,0)), "Not In Budget"),"")</f>
        <v/>
      </c>
      <c r="I2043" s="184"/>
      <c r="J2043" s="184"/>
      <c r="K2043" s="184"/>
      <c r="L2043" s="183"/>
    </row>
    <row r="2044">
      <c r="A2044" s="454"/>
      <c r="B2044" s="927"/>
      <c r="C2044" s="580"/>
      <c r="D2044" s="939"/>
      <c r="E2044" s="940"/>
      <c r="F2044" s="941"/>
      <c r="G2044" s="937" t="str">
        <f t="array" ref="G2044">xlookup(F2044,'Internal Staffing Calculator'!E:E,'Internal Staffing Calculator'!C:C,"")</f>
        <v/>
      </c>
      <c r="H2044" s="932" t="str">
        <f t="array" ref="H2044">if(F2044&lt;&gt;"", iferror(index('Internal Staffing Calculator'!B$8:B23500,match(F2044,'Internal Staffing Calculator'!E$8:E23500,0)), "Not In Budget"),"")</f>
        <v/>
      </c>
      <c r="I2044" s="184"/>
      <c r="J2044" s="184"/>
      <c r="K2044" s="184"/>
      <c r="L2044" s="183"/>
    </row>
    <row r="2045">
      <c r="A2045" s="454"/>
      <c r="B2045" s="927"/>
      <c r="C2045" s="580"/>
      <c r="D2045" s="939"/>
      <c r="E2045" s="940"/>
      <c r="F2045" s="941"/>
      <c r="G2045" s="937" t="str">
        <f t="array" ref="G2045">xlookup(F2045,'Internal Staffing Calculator'!E:E,'Internal Staffing Calculator'!C:C,"")</f>
        <v/>
      </c>
      <c r="H2045" s="932" t="str">
        <f t="array" ref="H2045">if(F2045&lt;&gt;"", iferror(index('Internal Staffing Calculator'!B$8:B23500,match(F2045,'Internal Staffing Calculator'!E$8:E23500,0)), "Not In Budget"),"")</f>
        <v/>
      </c>
      <c r="I2045" s="184"/>
      <c r="J2045" s="184"/>
      <c r="K2045" s="184"/>
      <c r="L2045" s="183"/>
    </row>
    <row r="2046">
      <c r="A2046" s="454"/>
      <c r="B2046" s="927"/>
      <c r="C2046" s="580"/>
      <c r="D2046" s="939"/>
      <c r="E2046" s="940"/>
      <c r="F2046" s="941"/>
      <c r="G2046" s="937" t="str">
        <f t="array" ref="G2046">xlookup(F2046,'Internal Staffing Calculator'!E:E,'Internal Staffing Calculator'!C:C,"")</f>
        <v/>
      </c>
      <c r="H2046" s="932" t="str">
        <f t="array" ref="H2046">if(F2046&lt;&gt;"", iferror(index('Internal Staffing Calculator'!B$8:B23500,match(F2046,'Internal Staffing Calculator'!E$8:E23500,0)), "Not In Budget"),"")</f>
        <v/>
      </c>
      <c r="I2046" s="184"/>
      <c r="J2046" s="184"/>
      <c r="K2046" s="184"/>
      <c r="L2046" s="183"/>
    </row>
    <row r="2047">
      <c r="A2047" s="454"/>
      <c r="B2047" s="927"/>
      <c r="C2047" s="580"/>
      <c r="D2047" s="939"/>
      <c r="E2047" s="940"/>
      <c r="F2047" s="941"/>
      <c r="G2047" s="937" t="str">
        <f t="array" ref="G2047">xlookup(F2047,'Internal Staffing Calculator'!E:E,'Internal Staffing Calculator'!C:C,"")</f>
        <v/>
      </c>
      <c r="H2047" s="932" t="str">
        <f t="array" ref="H2047">if(F2047&lt;&gt;"", iferror(index('Internal Staffing Calculator'!B$8:B23500,match(F2047,'Internal Staffing Calculator'!E$8:E23500,0)), "Not In Budget"),"")</f>
        <v/>
      </c>
      <c r="I2047" s="184"/>
      <c r="J2047" s="184"/>
      <c r="K2047" s="184"/>
      <c r="L2047" s="183"/>
    </row>
    <row r="2048">
      <c r="A2048" s="454"/>
      <c r="B2048" s="927"/>
      <c r="C2048" s="580"/>
      <c r="D2048" s="939"/>
      <c r="E2048" s="940"/>
      <c r="F2048" s="941"/>
      <c r="G2048" s="937" t="str">
        <f t="array" ref="G2048">xlookup(F2048,'Internal Staffing Calculator'!E:E,'Internal Staffing Calculator'!C:C,"")</f>
        <v/>
      </c>
      <c r="H2048" s="932" t="str">
        <f t="array" ref="H2048">if(F2048&lt;&gt;"", iferror(index('Internal Staffing Calculator'!B$8:B23500,match(F2048,'Internal Staffing Calculator'!E$8:E23500,0)), "Not In Budget"),"")</f>
        <v/>
      </c>
      <c r="I2048" s="184"/>
      <c r="J2048" s="184"/>
      <c r="K2048" s="184"/>
      <c r="L2048" s="183"/>
    </row>
    <row r="2049">
      <c r="A2049" s="454"/>
      <c r="B2049" s="927"/>
      <c r="C2049" s="580"/>
      <c r="D2049" s="939"/>
      <c r="E2049" s="940"/>
      <c r="F2049" s="941"/>
      <c r="G2049" s="937" t="str">
        <f t="array" ref="G2049">xlookup(F2049,'Internal Staffing Calculator'!E:E,'Internal Staffing Calculator'!C:C,"")</f>
        <v/>
      </c>
      <c r="H2049" s="932" t="str">
        <f t="array" ref="H2049">if(F2049&lt;&gt;"", iferror(index('Internal Staffing Calculator'!B$8:B23500,match(F2049,'Internal Staffing Calculator'!E$8:E23500,0)), "Not In Budget"),"")</f>
        <v/>
      </c>
      <c r="I2049" s="184"/>
      <c r="J2049" s="184"/>
      <c r="K2049" s="184"/>
      <c r="L2049" s="183"/>
    </row>
    <row r="2050">
      <c r="A2050" s="454"/>
      <c r="B2050" s="927"/>
      <c r="C2050" s="580"/>
      <c r="D2050" s="939"/>
      <c r="E2050" s="940"/>
      <c r="F2050" s="941"/>
      <c r="G2050" s="937" t="str">
        <f t="array" ref="G2050">xlookup(F2050,'Internal Staffing Calculator'!E:E,'Internal Staffing Calculator'!C:C,"")</f>
        <v/>
      </c>
      <c r="H2050" s="932" t="str">
        <f t="array" ref="H2050">if(F2050&lt;&gt;"", iferror(index('Internal Staffing Calculator'!B$8:B23500,match(F2050,'Internal Staffing Calculator'!E$8:E23500,0)), "Not In Budget"),"")</f>
        <v/>
      </c>
      <c r="I2050" s="184"/>
      <c r="J2050" s="184"/>
      <c r="K2050" s="184"/>
      <c r="L2050" s="183"/>
    </row>
    <row r="2051">
      <c r="A2051" s="454"/>
      <c r="B2051" s="927"/>
      <c r="C2051" s="580"/>
      <c r="D2051" s="939"/>
      <c r="E2051" s="940"/>
      <c r="F2051" s="941"/>
      <c r="G2051" s="937" t="str">
        <f t="array" ref="G2051">xlookup(F2051,'Internal Staffing Calculator'!E:E,'Internal Staffing Calculator'!C:C,"")</f>
        <v/>
      </c>
      <c r="H2051" s="932" t="str">
        <f t="array" ref="H2051">if(F2051&lt;&gt;"", iferror(index('Internal Staffing Calculator'!B$8:B23500,match(F2051,'Internal Staffing Calculator'!E$8:E23500,0)), "Not In Budget"),"")</f>
        <v/>
      </c>
      <c r="I2051" s="184"/>
      <c r="J2051" s="184"/>
      <c r="K2051" s="184"/>
      <c r="L2051" s="183"/>
    </row>
    <row r="2052">
      <c r="A2052" s="454"/>
      <c r="B2052" s="927"/>
      <c r="C2052" s="580"/>
      <c r="D2052" s="939"/>
      <c r="E2052" s="940"/>
      <c r="F2052" s="941"/>
      <c r="G2052" s="937" t="str">
        <f t="array" ref="G2052">xlookup(F2052,'Internal Staffing Calculator'!E:E,'Internal Staffing Calculator'!C:C,"")</f>
        <v/>
      </c>
      <c r="H2052" s="932" t="str">
        <f t="array" ref="H2052">if(F2052&lt;&gt;"", iferror(index('Internal Staffing Calculator'!B$8:B23500,match(F2052,'Internal Staffing Calculator'!E$8:E23500,0)), "Not In Budget"),"")</f>
        <v/>
      </c>
      <c r="I2052" s="184"/>
      <c r="J2052" s="184"/>
      <c r="K2052" s="184"/>
      <c r="L2052" s="183"/>
    </row>
    <row r="2053">
      <c r="A2053" s="454"/>
      <c r="B2053" s="927"/>
      <c r="C2053" s="580"/>
      <c r="D2053" s="939"/>
      <c r="E2053" s="940"/>
      <c r="F2053" s="941"/>
      <c r="G2053" s="937" t="str">
        <f t="array" ref="G2053">xlookup(F2053,'Internal Staffing Calculator'!E:E,'Internal Staffing Calculator'!C:C,"")</f>
        <v/>
      </c>
      <c r="H2053" s="932" t="str">
        <f t="array" ref="H2053">if(F2053&lt;&gt;"", iferror(index('Internal Staffing Calculator'!B$8:B23500,match(F2053,'Internal Staffing Calculator'!E$8:E23500,0)), "Not In Budget"),"")</f>
        <v/>
      </c>
      <c r="I2053" s="184"/>
      <c r="J2053" s="184"/>
      <c r="K2053" s="184"/>
      <c r="L2053" s="183"/>
    </row>
    <row r="2054">
      <c r="A2054" s="454"/>
      <c r="B2054" s="927"/>
      <c r="C2054" s="580"/>
      <c r="D2054" s="939"/>
      <c r="E2054" s="940"/>
      <c r="F2054" s="941"/>
      <c r="G2054" s="937" t="str">
        <f t="array" ref="G2054">xlookup(F2054,'Internal Staffing Calculator'!E:E,'Internal Staffing Calculator'!C:C,"")</f>
        <v/>
      </c>
      <c r="H2054" s="932" t="str">
        <f t="array" ref="H2054">if(F2054&lt;&gt;"", iferror(index('Internal Staffing Calculator'!B$8:B23500,match(F2054,'Internal Staffing Calculator'!E$8:E23500,0)), "Not In Budget"),"")</f>
        <v/>
      </c>
      <c r="I2054" s="184"/>
      <c r="J2054" s="184"/>
      <c r="K2054" s="184"/>
      <c r="L2054" s="183"/>
    </row>
    <row r="2055">
      <c r="A2055" s="454"/>
      <c r="B2055" s="927"/>
      <c r="C2055" s="580"/>
      <c r="D2055" s="939"/>
      <c r="E2055" s="940"/>
      <c r="F2055" s="941"/>
      <c r="G2055" s="937" t="str">
        <f t="array" ref="G2055">xlookup(F2055,'Internal Staffing Calculator'!E:E,'Internal Staffing Calculator'!C:C,"")</f>
        <v/>
      </c>
      <c r="H2055" s="932" t="str">
        <f t="array" ref="H2055">if(F2055&lt;&gt;"", iferror(index('Internal Staffing Calculator'!B$8:B23500,match(F2055,'Internal Staffing Calculator'!E$8:E23500,0)), "Not In Budget"),"")</f>
        <v/>
      </c>
      <c r="I2055" s="184"/>
      <c r="J2055" s="184"/>
      <c r="K2055" s="184"/>
      <c r="L2055" s="183"/>
    </row>
    <row r="2056">
      <c r="A2056" s="454"/>
      <c r="B2056" s="927"/>
      <c r="C2056" s="580"/>
      <c r="D2056" s="939"/>
      <c r="E2056" s="940"/>
      <c r="F2056" s="941"/>
      <c r="G2056" s="937" t="str">
        <f t="array" ref="G2056">xlookup(F2056,'Internal Staffing Calculator'!E:E,'Internal Staffing Calculator'!C:C,"")</f>
        <v/>
      </c>
      <c r="H2056" s="932" t="str">
        <f t="array" ref="H2056">if(F2056&lt;&gt;"", iferror(index('Internal Staffing Calculator'!B$8:B23500,match(F2056,'Internal Staffing Calculator'!E$8:E23500,0)), "Not In Budget"),"")</f>
        <v/>
      </c>
      <c r="I2056" s="184"/>
      <c r="J2056" s="184"/>
      <c r="K2056" s="184"/>
      <c r="L2056" s="183"/>
    </row>
    <row r="2057">
      <c r="A2057" s="454"/>
      <c r="B2057" s="927"/>
      <c r="C2057" s="580"/>
      <c r="D2057" s="939"/>
      <c r="E2057" s="940"/>
      <c r="F2057" s="941"/>
      <c r="G2057" s="937" t="str">
        <f t="array" ref="G2057">xlookup(F2057,'Internal Staffing Calculator'!E:E,'Internal Staffing Calculator'!C:C,"")</f>
        <v/>
      </c>
      <c r="H2057" s="932" t="str">
        <f t="array" ref="H2057">if(F2057&lt;&gt;"", iferror(index('Internal Staffing Calculator'!B$8:B23500,match(F2057,'Internal Staffing Calculator'!E$8:E23500,0)), "Not In Budget"),"")</f>
        <v/>
      </c>
      <c r="I2057" s="184"/>
      <c r="J2057" s="184"/>
      <c r="K2057" s="184"/>
      <c r="L2057" s="183"/>
    </row>
    <row r="2058">
      <c r="A2058" s="454"/>
      <c r="B2058" s="927"/>
      <c r="C2058" s="580"/>
      <c r="D2058" s="939"/>
      <c r="E2058" s="940"/>
      <c r="F2058" s="941"/>
      <c r="G2058" s="937" t="str">
        <f t="array" ref="G2058">xlookup(F2058,'Internal Staffing Calculator'!E:E,'Internal Staffing Calculator'!C:C,"")</f>
        <v/>
      </c>
      <c r="H2058" s="932" t="str">
        <f t="array" ref="H2058">if(F2058&lt;&gt;"", iferror(index('Internal Staffing Calculator'!B$8:B23500,match(F2058,'Internal Staffing Calculator'!E$8:E23500,0)), "Not In Budget"),"")</f>
        <v/>
      </c>
      <c r="I2058" s="184"/>
      <c r="J2058" s="184"/>
      <c r="K2058" s="184"/>
      <c r="L2058" s="183"/>
    </row>
    <row r="2059">
      <c r="A2059" s="454"/>
      <c r="B2059" s="927"/>
      <c r="C2059" s="580"/>
      <c r="D2059" s="939"/>
      <c r="E2059" s="940"/>
      <c r="F2059" s="941"/>
      <c r="G2059" s="937" t="str">
        <f t="array" ref="G2059">xlookup(F2059,'Internal Staffing Calculator'!E:E,'Internal Staffing Calculator'!C:C,"")</f>
        <v/>
      </c>
      <c r="H2059" s="932" t="str">
        <f t="array" ref="H2059">if(F2059&lt;&gt;"", iferror(index('Internal Staffing Calculator'!B$8:B23500,match(F2059,'Internal Staffing Calculator'!E$8:E23500,0)), "Not In Budget"),"")</f>
        <v/>
      </c>
      <c r="I2059" s="184"/>
      <c r="J2059" s="184"/>
      <c r="K2059" s="184"/>
      <c r="L2059" s="183"/>
    </row>
    <row r="2060">
      <c r="A2060" s="454"/>
      <c r="B2060" s="927"/>
      <c r="C2060" s="580"/>
      <c r="D2060" s="939"/>
      <c r="E2060" s="940"/>
      <c r="F2060" s="941"/>
      <c r="G2060" s="937" t="str">
        <f t="array" ref="G2060">xlookup(F2060,'Internal Staffing Calculator'!E:E,'Internal Staffing Calculator'!C:C,"")</f>
        <v/>
      </c>
      <c r="H2060" s="932" t="str">
        <f t="array" ref="H2060">if(F2060&lt;&gt;"", iferror(index('Internal Staffing Calculator'!B$8:B23500,match(F2060,'Internal Staffing Calculator'!E$8:E23500,0)), "Not In Budget"),"")</f>
        <v/>
      </c>
      <c r="I2060" s="184"/>
      <c r="J2060" s="184"/>
      <c r="K2060" s="184"/>
      <c r="L2060" s="183"/>
    </row>
    <row r="2061">
      <c r="A2061" s="454"/>
      <c r="B2061" s="927"/>
      <c r="C2061" s="580"/>
      <c r="D2061" s="939"/>
      <c r="E2061" s="940"/>
      <c r="F2061" s="941"/>
      <c r="G2061" s="937" t="str">
        <f t="array" ref="G2061">xlookup(F2061,'Internal Staffing Calculator'!E:E,'Internal Staffing Calculator'!C:C,"")</f>
        <v/>
      </c>
      <c r="H2061" s="932" t="str">
        <f t="array" ref="H2061">if(F2061&lt;&gt;"", iferror(index('Internal Staffing Calculator'!B$8:B23500,match(F2061,'Internal Staffing Calculator'!E$8:E23500,0)), "Not In Budget"),"")</f>
        <v/>
      </c>
      <c r="I2061" s="184"/>
      <c r="J2061" s="184"/>
      <c r="K2061" s="184"/>
      <c r="L2061" s="183"/>
    </row>
    <row r="2062">
      <c r="A2062" s="454"/>
      <c r="B2062" s="927"/>
      <c r="C2062" s="580"/>
      <c r="D2062" s="939"/>
      <c r="E2062" s="940"/>
      <c r="F2062" s="941"/>
      <c r="G2062" s="937" t="str">
        <f t="array" ref="G2062">xlookup(F2062,'Internal Staffing Calculator'!E:E,'Internal Staffing Calculator'!C:C,"")</f>
        <v/>
      </c>
      <c r="H2062" s="932" t="str">
        <f t="array" ref="H2062">if(F2062&lt;&gt;"", iferror(index('Internal Staffing Calculator'!B$8:B23500,match(F2062,'Internal Staffing Calculator'!E$8:E23500,0)), "Not In Budget"),"")</f>
        <v/>
      </c>
      <c r="I2062" s="184"/>
      <c r="J2062" s="184"/>
      <c r="K2062" s="184"/>
      <c r="L2062" s="183"/>
    </row>
    <row r="2063">
      <c r="A2063" s="454"/>
      <c r="B2063" s="927"/>
      <c r="C2063" s="580"/>
      <c r="D2063" s="939"/>
      <c r="E2063" s="940"/>
      <c r="F2063" s="941"/>
      <c r="G2063" s="937" t="str">
        <f t="array" ref="G2063">xlookup(F2063,'Internal Staffing Calculator'!E:E,'Internal Staffing Calculator'!C:C,"")</f>
        <v/>
      </c>
      <c r="H2063" s="932" t="str">
        <f t="array" ref="H2063">if(F2063&lt;&gt;"", iferror(index('Internal Staffing Calculator'!B$8:B23500,match(F2063,'Internal Staffing Calculator'!E$8:E23500,0)), "Not In Budget"),"")</f>
        <v/>
      </c>
      <c r="I2063" s="184"/>
      <c r="J2063" s="184"/>
      <c r="K2063" s="184"/>
      <c r="L2063" s="183"/>
    </row>
    <row r="2064">
      <c r="A2064" s="454"/>
      <c r="B2064" s="927"/>
      <c r="C2064" s="580"/>
      <c r="D2064" s="939"/>
      <c r="E2064" s="940"/>
      <c r="F2064" s="941"/>
      <c r="G2064" s="937" t="str">
        <f t="array" ref="G2064">xlookup(F2064,'Internal Staffing Calculator'!E:E,'Internal Staffing Calculator'!C:C,"")</f>
        <v/>
      </c>
      <c r="H2064" s="932" t="str">
        <f t="array" ref="H2064">if(F2064&lt;&gt;"", iferror(index('Internal Staffing Calculator'!B$8:B23500,match(F2064,'Internal Staffing Calculator'!E$8:E23500,0)), "Not In Budget"),"")</f>
        <v/>
      </c>
      <c r="I2064" s="184"/>
      <c r="J2064" s="184"/>
      <c r="K2064" s="184"/>
      <c r="L2064" s="183"/>
    </row>
    <row r="2065">
      <c r="A2065" s="454"/>
      <c r="B2065" s="927"/>
      <c r="C2065" s="580"/>
      <c r="D2065" s="939"/>
      <c r="E2065" s="940"/>
      <c r="F2065" s="941"/>
      <c r="G2065" s="937" t="str">
        <f t="array" ref="G2065">xlookup(F2065,'Internal Staffing Calculator'!E:E,'Internal Staffing Calculator'!C:C,"")</f>
        <v/>
      </c>
      <c r="H2065" s="932" t="str">
        <f t="array" ref="H2065">if(F2065&lt;&gt;"", iferror(index('Internal Staffing Calculator'!B$8:B23500,match(F2065,'Internal Staffing Calculator'!E$8:E23500,0)), "Not In Budget"),"")</f>
        <v/>
      </c>
      <c r="I2065" s="184"/>
      <c r="J2065" s="184"/>
      <c r="K2065" s="184"/>
      <c r="L2065" s="183"/>
    </row>
    <row r="2066">
      <c r="A2066" s="454"/>
      <c r="B2066" s="927"/>
      <c r="C2066" s="580"/>
      <c r="D2066" s="939"/>
      <c r="E2066" s="940"/>
      <c r="F2066" s="941"/>
      <c r="G2066" s="937" t="str">
        <f t="array" ref="G2066">xlookup(F2066,'Internal Staffing Calculator'!E:E,'Internal Staffing Calculator'!C:C,"")</f>
        <v/>
      </c>
      <c r="H2066" s="932" t="str">
        <f t="array" ref="H2066">if(F2066&lt;&gt;"", iferror(index('Internal Staffing Calculator'!B$8:B23500,match(F2066,'Internal Staffing Calculator'!E$8:E23500,0)), "Not In Budget"),"")</f>
        <v/>
      </c>
      <c r="I2066" s="184"/>
      <c r="J2066" s="184"/>
      <c r="K2066" s="184"/>
      <c r="L2066" s="183"/>
    </row>
    <row r="2067">
      <c r="A2067" s="454"/>
      <c r="B2067" s="927"/>
      <c r="C2067" s="580"/>
      <c r="D2067" s="939"/>
      <c r="E2067" s="940"/>
      <c r="F2067" s="941"/>
      <c r="G2067" s="937" t="str">
        <f t="array" ref="G2067">xlookup(F2067,'Internal Staffing Calculator'!E:E,'Internal Staffing Calculator'!C:C,"")</f>
        <v/>
      </c>
      <c r="H2067" s="932" t="str">
        <f t="array" ref="H2067">if(F2067&lt;&gt;"", iferror(index('Internal Staffing Calculator'!B$8:B23500,match(F2067,'Internal Staffing Calculator'!E$8:E23500,0)), "Not In Budget"),"")</f>
        <v/>
      </c>
      <c r="I2067" s="184"/>
      <c r="J2067" s="184"/>
      <c r="K2067" s="184"/>
      <c r="L2067" s="183"/>
    </row>
    <row r="2068">
      <c r="A2068" s="454"/>
      <c r="B2068" s="927"/>
      <c r="C2068" s="580"/>
      <c r="D2068" s="939"/>
      <c r="E2068" s="940"/>
      <c r="F2068" s="941"/>
      <c r="G2068" s="937" t="str">
        <f t="array" ref="G2068">xlookup(F2068,'Internal Staffing Calculator'!E:E,'Internal Staffing Calculator'!C:C,"")</f>
        <v/>
      </c>
      <c r="H2068" s="932" t="str">
        <f t="array" ref="H2068">if(F2068&lt;&gt;"", iferror(index('Internal Staffing Calculator'!B$8:B23500,match(F2068,'Internal Staffing Calculator'!E$8:E23500,0)), "Not In Budget"),"")</f>
        <v/>
      </c>
      <c r="I2068" s="184"/>
      <c r="J2068" s="184"/>
      <c r="K2068" s="184"/>
      <c r="L2068" s="183"/>
    </row>
    <row r="2069">
      <c r="A2069" s="454"/>
      <c r="B2069" s="927"/>
      <c r="C2069" s="580"/>
      <c r="D2069" s="939"/>
      <c r="E2069" s="940"/>
      <c r="F2069" s="941"/>
      <c r="G2069" s="937" t="str">
        <f t="array" ref="G2069">xlookup(F2069,'Internal Staffing Calculator'!E:E,'Internal Staffing Calculator'!C:C,"")</f>
        <v/>
      </c>
      <c r="H2069" s="932" t="str">
        <f t="array" ref="H2069">if(F2069&lt;&gt;"", iferror(index('Internal Staffing Calculator'!B$8:B23500,match(F2069,'Internal Staffing Calculator'!E$8:E23500,0)), "Not In Budget"),"")</f>
        <v/>
      </c>
      <c r="I2069" s="184"/>
      <c r="J2069" s="184"/>
      <c r="K2069" s="184"/>
      <c r="L2069" s="183"/>
    </row>
    <row r="2070">
      <c r="A2070" s="454"/>
      <c r="B2070" s="927"/>
      <c r="C2070" s="580"/>
      <c r="D2070" s="939"/>
      <c r="E2070" s="940"/>
      <c r="F2070" s="941"/>
      <c r="G2070" s="937" t="str">
        <f t="array" ref="G2070">xlookup(F2070,'Internal Staffing Calculator'!E:E,'Internal Staffing Calculator'!C:C,"")</f>
        <v/>
      </c>
      <c r="H2070" s="932" t="str">
        <f t="array" ref="H2070">if(F2070&lt;&gt;"", iferror(index('Internal Staffing Calculator'!B$8:B23500,match(F2070,'Internal Staffing Calculator'!E$8:E23500,0)), "Not In Budget"),"")</f>
        <v/>
      </c>
      <c r="I2070" s="184"/>
      <c r="J2070" s="184"/>
      <c r="K2070" s="184"/>
      <c r="L2070" s="183"/>
    </row>
    <row r="2071">
      <c r="A2071" s="454"/>
      <c r="B2071" s="927"/>
      <c r="C2071" s="580"/>
      <c r="D2071" s="939"/>
      <c r="E2071" s="940"/>
      <c r="F2071" s="941"/>
      <c r="G2071" s="937" t="str">
        <f t="array" ref="G2071">xlookup(F2071,'Internal Staffing Calculator'!E:E,'Internal Staffing Calculator'!C:C,"")</f>
        <v/>
      </c>
      <c r="H2071" s="932" t="str">
        <f t="array" ref="H2071">if(F2071&lt;&gt;"", iferror(index('Internal Staffing Calculator'!B$8:B23500,match(F2071,'Internal Staffing Calculator'!E$8:E23500,0)), "Not In Budget"),"")</f>
        <v/>
      </c>
      <c r="I2071" s="184"/>
      <c r="J2071" s="184"/>
      <c r="K2071" s="184"/>
      <c r="L2071" s="183"/>
    </row>
    <row r="2072">
      <c r="A2072" s="454"/>
      <c r="B2072" s="927"/>
      <c r="C2072" s="580"/>
      <c r="D2072" s="939"/>
      <c r="E2072" s="940"/>
      <c r="F2072" s="941"/>
      <c r="G2072" s="937" t="str">
        <f t="array" ref="G2072">xlookup(F2072,'Internal Staffing Calculator'!E:E,'Internal Staffing Calculator'!C:C,"")</f>
        <v/>
      </c>
      <c r="H2072" s="932" t="str">
        <f t="array" ref="H2072">if(F2072&lt;&gt;"", iferror(index('Internal Staffing Calculator'!B$8:B23500,match(F2072,'Internal Staffing Calculator'!E$8:E23500,0)), "Not In Budget"),"")</f>
        <v/>
      </c>
      <c r="I2072" s="184"/>
      <c r="J2072" s="184"/>
      <c r="K2072" s="184"/>
      <c r="L2072" s="183"/>
    </row>
    <row r="2073">
      <c r="A2073" s="454"/>
      <c r="B2073" s="927"/>
      <c r="C2073" s="580"/>
      <c r="D2073" s="939"/>
      <c r="E2073" s="940"/>
      <c r="F2073" s="941"/>
      <c r="G2073" s="937" t="str">
        <f t="array" ref="G2073">xlookup(F2073,'Internal Staffing Calculator'!E:E,'Internal Staffing Calculator'!C:C,"")</f>
        <v/>
      </c>
      <c r="H2073" s="932" t="str">
        <f t="array" ref="H2073">if(F2073&lt;&gt;"", iferror(index('Internal Staffing Calculator'!B$8:B23500,match(F2073,'Internal Staffing Calculator'!E$8:E23500,0)), "Not In Budget"),"")</f>
        <v/>
      </c>
      <c r="I2073" s="184"/>
      <c r="J2073" s="184"/>
      <c r="K2073" s="184"/>
      <c r="L2073" s="183"/>
    </row>
    <row r="2074">
      <c r="A2074" s="454"/>
      <c r="B2074" s="927"/>
      <c r="C2074" s="580"/>
      <c r="D2074" s="939"/>
      <c r="E2074" s="940"/>
      <c r="F2074" s="941"/>
      <c r="G2074" s="937" t="str">
        <f t="array" ref="G2074">xlookup(F2074,'Internal Staffing Calculator'!E:E,'Internal Staffing Calculator'!C:C,"")</f>
        <v/>
      </c>
      <c r="H2074" s="932" t="str">
        <f t="array" ref="H2074">if(F2074&lt;&gt;"", iferror(index('Internal Staffing Calculator'!B$8:B23500,match(F2074,'Internal Staffing Calculator'!E$8:E23500,0)), "Not In Budget"),"")</f>
        <v/>
      </c>
      <c r="I2074" s="184"/>
      <c r="J2074" s="184"/>
      <c r="K2074" s="184"/>
      <c r="L2074" s="183"/>
    </row>
    <row r="2075">
      <c r="A2075" s="454"/>
      <c r="B2075" s="927"/>
      <c r="C2075" s="580"/>
      <c r="D2075" s="939"/>
      <c r="E2075" s="940"/>
      <c r="F2075" s="941"/>
      <c r="G2075" s="937" t="str">
        <f t="array" ref="G2075">xlookup(F2075,'Internal Staffing Calculator'!E:E,'Internal Staffing Calculator'!C:C,"")</f>
        <v/>
      </c>
      <c r="H2075" s="932" t="str">
        <f t="array" ref="H2075">if(F2075&lt;&gt;"", iferror(index('Internal Staffing Calculator'!B$8:B23500,match(F2075,'Internal Staffing Calculator'!E$8:E23500,0)), "Not In Budget"),"")</f>
        <v/>
      </c>
      <c r="I2075" s="184"/>
      <c r="J2075" s="184"/>
      <c r="K2075" s="184"/>
      <c r="L2075" s="183"/>
    </row>
    <row r="2076">
      <c r="A2076" s="454"/>
      <c r="B2076" s="927"/>
      <c r="C2076" s="580"/>
      <c r="D2076" s="939"/>
      <c r="E2076" s="940"/>
      <c r="F2076" s="941"/>
      <c r="G2076" s="937" t="str">
        <f t="array" ref="G2076">xlookup(F2076,'Internal Staffing Calculator'!E:E,'Internal Staffing Calculator'!C:C,"")</f>
        <v/>
      </c>
      <c r="H2076" s="932" t="str">
        <f t="array" ref="H2076">if(F2076&lt;&gt;"", iferror(index('Internal Staffing Calculator'!B$8:B23500,match(F2076,'Internal Staffing Calculator'!E$8:E23500,0)), "Not In Budget"),"")</f>
        <v/>
      </c>
      <c r="I2076" s="184"/>
      <c r="J2076" s="184"/>
      <c r="K2076" s="184"/>
      <c r="L2076" s="183"/>
    </row>
    <row r="2077">
      <c r="A2077" s="454"/>
      <c r="B2077" s="927"/>
      <c r="C2077" s="580"/>
      <c r="D2077" s="939"/>
      <c r="E2077" s="940"/>
      <c r="F2077" s="941"/>
      <c r="G2077" s="937" t="str">
        <f t="array" ref="G2077">xlookup(F2077,'Internal Staffing Calculator'!E:E,'Internal Staffing Calculator'!C:C,"")</f>
        <v/>
      </c>
      <c r="H2077" s="932" t="str">
        <f t="array" ref="H2077">if(F2077&lt;&gt;"", iferror(index('Internal Staffing Calculator'!B$8:B23500,match(F2077,'Internal Staffing Calculator'!E$8:E23500,0)), "Not In Budget"),"")</f>
        <v/>
      </c>
      <c r="I2077" s="184"/>
      <c r="J2077" s="184"/>
      <c r="K2077" s="184"/>
      <c r="L2077" s="183"/>
    </row>
    <row r="2078">
      <c r="A2078" s="454"/>
      <c r="B2078" s="927"/>
      <c r="C2078" s="580"/>
      <c r="D2078" s="939"/>
      <c r="E2078" s="940"/>
      <c r="F2078" s="941"/>
      <c r="G2078" s="937" t="str">
        <f t="array" ref="G2078">xlookup(F2078,'Internal Staffing Calculator'!E:E,'Internal Staffing Calculator'!C:C,"")</f>
        <v/>
      </c>
      <c r="H2078" s="932" t="str">
        <f t="array" ref="H2078">if(F2078&lt;&gt;"", iferror(index('Internal Staffing Calculator'!B$8:B23500,match(F2078,'Internal Staffing Calculator'!E$8:E23500,0)), "Not In Budget"),"")</f>
        <v/>
      </c>
      <c r="I2078" s="184"/>
      <c r="J2078" s="184"/>
      <c r="K2078" s="184"/>
      <c r="L2078" s="183"/>
    </row>
    <row r="2079">
      <c r="A2079" s="454"/>
      <c r="B2079" s="927"/>
      <c r="C2079" s="580"/>
      <c r="D2079" s="939"/>
      <c r="E2079" s="940"/>
      <c r="F2079" s="941"/>
      <c r="G2079" s="937" t="str">
        <f t="array" ref="G2079">xlookup(F2079,'Internal Staffing Calculator'!E:E,'Internal Staffing Calculator'!C:C,"")</f>
        <v/>
      </c>
      <c r="H2079" s="932" t="str">
        <f t="array" ref="H2079">if(F2079&lt;&gt;"", iferror(index('Internal Staffing Calculator'!B$8:B23500,match(F2079,'Internal Staffing Calculator'!E$8:E23500,0)), "Not In Budget"),"")</f>
        <v/>
      </c>
      <c r="I2079" s="184"/>
      <c r="J2079" s="184"/>
      <c r="K2079" s="184"/>
      <c r="L2079" s="183"/>
    </row>
    <row r="2080">
      <c r="A2080" s="454"/>
      <c r="B2080" s="927"/>
      <c r="C2080" s="580"/>
      <c r="D2080" s="939"/>
      <c r="E2080" s="940"/>
      <c r="F2080" s="941"/>
      <c r="G2080" s="937" t="str">
        <f t="array" ref="G2080">xlookup(F2080,'Internal Staffing Calculator'!E:E,'Internal Staffing Calculator'!C:C,"")</f>
        <v/>
      </c>
      <c r="H2080" s="932" t="str">
        <f t="array" ref="H2080">if(F2080&lt;&gt;"", iferror(index('Internal Staffing Calculator'!B$8:B23500,match(F2080,'Internal Staffing Calculator'!E$8:E23500,0)), "Not In Budget"),"")</f>
        <v/>
      </c>
      <c r="I2080" s="184"/>
      <c r="J2080" s="184"/>
      <c r="K2080" s="184"/>
      <c r="L2080" s="183"/>
    </row>
    <row r="2081">
      <c r="A2081" s="454"/>
      <c r="B2081" s="927"/>
      <c r="C2081" s="580"/>
      <c r="D2081" s="939"/>
      <c r="E2081" s="940"/>
      <c r="F2081" s="941"/>
      <c r="G2081" s="937" t="str">
        <f t="array" ref="G2081">xlookup(F2081,'Internal Staffing Calculator'!E:E,'Internal Staffing Calculator'!C:C,"")</f>
        <v/>
      </c>
      <c r="H2081" s="932" t="str">
        <f t="array" ref="H2081">if(F2081&lt;&gt;"", iferror(index('Internal Staffing Calculator'!B$8:B23500,match(F2081,'Internal Staffing Calculator'!E$8:E23500,0)), "Not In Budget"),"")</f>
        <v/>
      </c>
      <c r="I2081" s="184"/>
      <c r="J2081" s="184"/>
      <c r="K2081" s="184"/>
      <c r="L2081" s="183"/>
    </row>
    <row r="2082">
      <c r="A2082" s="454"/>
      <c r="B2082" s="927"/>
      <c r="C2082" s="580"/>
      <c r="D2082" s="939"/>
      <c r="E2082" s="940"/>
      <c r="F2082" s="941"/>
      <c r="G2082" s="937" t="str">
        <f t="array" ref="G2082">xlookup(F2082,'Internal Staffing Calculator'!E:E,'Internal Staffing Calculator'!C:C,"")</f>
        <v/>
      </c>
      <c r="H2082" s="932" t="str">
        <f t="array" ref="H2082">if(F2082&lt;&gt;"", iferror(index('Internal Staffing Calculator'!B$8:B23500,match(F2082,'Internal Staffing Calculator'!E$8:E23500,0)), "Not In Budget"),"")</f>
        <v/>
      </c>
      <c r="I2082" s="184"/>
      <c r="J2082" s="184"/>
      <c r="K2082" s="184"/>
      <c r="L2082" s="183"/>
    </row>
    <row r="2083">
      <c r="A2083" s="454"/>
      <c r="B2083" s="927"/>
      <c r="C2083" s="580"/>
      <c r="D2083" s="939"/>
      <c r="E2083" s="940"/>
      <c r="F2083" s="941"/>
      <c r="G2083" s="937" t="str">
        <f t="array" ref="G2083">xlookup(F2083,'Internal Staffing Calculator'!E:E,'Internal Staffing Calculator'!C:C,"")</f>
        <v/>
      </c>
      <c r="H2083" s="932" t="str">
        <f t="array" ref="H2083">if(F2083&lt;&gt;"", iferror(index('Internal Staffing Calculator'!B$8:B23500,match(F2083,'Internal Staffing Calculator'!E$8:E23500,0)), "Not In Budget"),"")</f>
        <v/>
      </c>
      <c r="I2083" s="184"/>
      <c r="J2083" s="184"/>
      <c r="K2083" s="184"/>
      <c r="L2083" s="183"/>
    </row>
    <row r="2084">
      <c r="A2084" s="454"/>
      <c r="B2084" s="927"/>
      <c r="C2084" s="580"/>
      <c r="D2084" s="939"/>
      <c r="E2084" s="940"/>
      <c r="F2084" s="941"/>
      <c r="G2084" s="937" t="str">
        <f t="array" ref="G2084">xlookup(F2084,'Internal Staffing Calculator'!E:E,'Internal Staffing Calculator'!C:C,"")</f>
        <v/>
      </c>
      <c r="H2084" s="932" t="str">
        <f t="array" ref="H2084">if(F2084&lt;&gt;"", iferror(index('Internal Staffing Calculator'!B$8:B23500,match(F2084,'Internal Staffing Calculator'!E$8:E23500,0)), "Not In Budget"),"")</f>
        <v/>
      </c>
      <c r="I2084" s="184"/>
      <c r="J2084" s="184"/>
      <c r="K2084" s="184"/>
      <c r="L2084" s="183"/>
    </row>
    <row r="2085">
      <c r="A2085" s="454"/>
      <c r="B2085" s="927"/>
      <c r="C2085" s="580"/>
      <c r="D2085" s="939"/>
      <c r="E2085" s="940"/>
      <c r="F2085" s="941"/>
      <c r="G2085" s="937" t="str">
        <f t="array" ref="G2085">xlookup(F2085,'Internal Staffing Calculator'!E:E,'Internal Staffing Calculator'!C:C,"")</f>
        <v/>
      </c>
      <c r="H2085" s="932" t="str">
        <f t="array" ref="H2085">if(F2085&lt;&gt;"", iferror(index('Internal Staffing Calculator'!B$8:B23500,match(F2085,'Internal Staffing Calculator'!E$8:E23500,0)), "Not In Budget"),"")</f>
        <v/>
      </c>
      <c r="I2085" s="184"/>
      <c r="J2085" s="184"/>
      <c r="K2085" s="184"/>
      <c r="L2085" s="183"/>
    </row>
    <row r="2086">
      <c r="A2086" s="454"/>
      <c r="B2086" s="927"/>
      <c r="C2086" s="580"/>
      <c r="D2086" s="939"/>
      <c r="E2086" s="940"/>
      <c r="F2086" s="941"/>
      <c r="G2086" s="937" t="str">
        <f t="array" ref="G2086">xlookup(F2086,'Internal Staffing Calculator'!E:E,'Internal Staffing Calculator'!C:C,"")</f>
        <v/>
      </c>
      <c r="H2086" s="932" t="str">
        <f t="array" ref="H2086">if(F2086&lt;&gt;"", iferror(index('Internal Staffing Calculator'!B$8:B23500,match(F2086,'Internal Staffing Calculator'!E$8:E23500,0)), "Not In Budget"),"")</f>
        <v/>
      </c>
      <c r="I2086" s="184"/>
      <c r="J2086" s="184"/>
      <c r="K2086" s="184"/>
      <c r="L2086" s="183"/>
    </row>
    <row r="2087">
      <c r="A2087" s="454"/>
      <c r="B2087" s="927"/>
      <c r="C2087" s="580"/>
      <c r="D2087" s="939"/>
      <c r="E2087" s="940"/>
      <c r="F2087" s="941"/>
      <c r="G2087" s="937" t="str">
        <f t="array" ref="G2087">xlookup(F2087,'Internal Staffing Calculator'!E:E,'Internal Staffing Calculator'!C:C,"")</f>
        <v/>
      </c>
      <c r="H2087" s="932" t="str">
        <f t="array" ref="H2087">if(F2087&lt;&gt;"", iferror(index('Internal Staffing Calculator'!B$8:B23500,match(F2087,'Internal Staffing Calculator'!E$8:E23500,0)), "Not In Budget"),"")</f>
        <v/>
      </c>
      <c r="I2087" s="184"/>
      <c r="J2087" s="184"/>
      <c r="K2087" s="184"/>
      <c r="L2087" s="183"/>
    </row>
    <row r="2088">
      <c r="A2088" s="454"/>
      <c r="B2088" s="927"/>
      <c r="C2088" s="580"/>
      <c r="D2088" s="939"/>
      <c r="E2088" s="940"/>
      <c r="F2088" s="941"/>
      <c r="G2088" s="937" t="str">
        <f t="array" ref="G2088">xlookup(F2088,'Internal Staffing Calculator'!E:E,'Internal Staffing Calculator'!C:C,"")</f>
        <v/>
      </c>
      <c r="H2088" s="932" t="str">
        <f t="array" ref="H2088">if(F2088&lt;&gt;"", iferror(index('Internal Staffing Calculator'!B$8:B23500,match(F2088,'Internal Staffing Calculator'!E$8:E23500,0)), "Not In Budget"),"")</f>
        <v/>
      </c>
      <c r="I2088" s="184"/>
      <c r="J2088" s="184"/>
      <c r="K2088" s="184"/>
      <c r="L2088" s="183"/>
    </row>
    <row r="2089">
      <c r="A2089" s="454"/>
      <c r="B2089" s="927"/>
      <c r="C2089" s="580"/>
      <c r="D2089" s="939"/>
      <c r="E2089" s="940"/>
      <c r="F2089" s="941"/>
      <c r="G2089" s="937" t="str">
        <f t="array" ref="G2089">xlookup(F2089,'Internal Staffing Calculator'!E:E,'Internal Staffing Calculator'!C:C,"")</f>
        <v/>
      </c>
      <c r="H2089" s="932" t="str">
        <f t="array" ref="H2089">if(F2089&lt;&gt;"", iferror(index('Internal Staffing Calculator'!B$8:B23500,match(F2089,'Internal Staffing Calculator'!E$8:E23500,0)), "Not In Budget"),"")</f>
        <v/>
      </c>
      <c r="I2089" s="184"/>
      <c r="J2089" s="184"/>
      <c r="K2089" s="184"/>
      <c r="L2089" s="183"/>
    </row>
    <row r="2090">
      <c r="A2090" s="454"/>
      <c r="B2090" s="927"/>
      <c r="C2090" s="580"/>
      <c r="D2090" s="939"/>
      <c r="E2090" s="940"/>
      <c r="F2090" s="941"/>
      <c r="G2090" s="937" t="str">
        <f t="array" ref="G2090">xlookup(F2090,'Internal Staffing Calculator'!E:E,'Internal Staffing Calculator'!C:C,"")</f>
        <v/>
      </c>
      <c r="H2090" s="932" t="str">
        <f t="array" ref="H2090">if(F2090&lt;&gt;"", iferror(index('Internal Staffing Calculator'!B$8:B23500,match(F2090,'Internal Staffing Calculator'!E$8:E23500,0)), "Not In Budget"),"")</f>
        <v/>
      </c>
      <c r="I2090" s="184"/>
      <c r="J2090" s="184"/>
      <c r="K2090" s="184"/>
      <c r="L2090" s="183"/>
    </row>
    <row r="2091">
      <c r="A2091" s="454"/>
      <c r="B2091" s="927"/>
      <c r="C2091" s="580"/>
      <c r="D2091" s="939"/>
      <c r="E2091" s="940"/>
      <c r="F2091" s="941"/>
      <c r="G2091" s="937" t="str">
        <f t="array" ref="G2091">xlookup(F2091,'Internal Staffing Calculator'!E:E,'Internal Staffing Calculator'!C:C,"")</f>
        <v/>
      </c>
      <c r="H2091" s="932" t="str">
        <f t="array" ref="H2091">if(F2091&lt;&gt;"", iferror(index('Internal Staffing Calculator'!B$8:B23500,match(F2091,'Internal Staffing Calculator'!E$8:E23500,0)), "Not In Budget"),"")</f>
        <v/>
      </c>
      <c r="I2091" s="184"/>
      <c r="J2091" s="184"/>
      <c r="K2091" s="184"/>
      <c r="L2091" s="183"/>
    </row>
    <row r="2092">
      <c r="A2092" s="454"/>
      <c r="B2092" s="927"/>
      <c r="C2092" s="580"/>
      <c r="D2092" s="939"/>
      <c r="E2092" s="940"/>
      <c r="F2092" s="941"/>
      <c r="G2092" s="937" t="str">
        <f t="array" ref="G2092">xlookup(F2092,'Internal Staffing Calculator'!E:E,'Internal Staffing Calculator'!C:C,"")</f>
        <v/>
      </c>
      <c r="H2092" s="932" t="str">
        <f t="array" ref="H2092">if(F2092&lt;&gt;"", iferror(index('Internal Staffing Calculator'!B$8:B23500,match(F2092,'Internal Staffing Calculator'!E$8:E23500,0)), "Not In Budget"),"")</f>
        <v/>
      </c>
      <c r="I2092" s="184"/>
      <c r="J2092" s="184"/>
      <c r="K2092" s="184"/>
      <c r="L2092" s="183"/>
    </row>
    <row r="2093">
      <c r="A2093" s="454"/>
      <c r="B2093" s="927"/>
      <c r="C2093" s="580"/>
      <c r="D2093" s="939"/>
      <c r="E2093" s="940"/>
      <c r="F2093" s="941"/>
      <c r="G2093" s="937" t="str">
        <f t="array" ref="G2093">xlookup(F2093,'Internal Staffing Calculator'!E:E,'Internal Staffing Calculator'!C:C,"")</f>
        <v/>
      </c>
      <c r="H2093" s="932" t="str">
        <f t="array" ref="H2093">if(F2093&lt;&gt;"", iferror(index('Internal Staffing Calculator'!B$8:B23500,match(F2093,'Internal Staffing Calculator'!E$8:E23500,0)), "Not In Budget"),"")</f>
        <v/>
      </c>
      <c r="I2093" s="184"/>
      <c r="J2093" s="184"/>
      <c r="K2093" s="184"/>
      <c r="L2093" s="183"/>
    </row>
    <row r="2094">
      <c r="A2094" s="454"/>
      <c r="B2094" s="927"/>
      <c r="C2094" s="580"/>
      <c r="D2094" s="939"/>
      <c r="E2094" s="940"/>
      <c r="F2094" s="941"/>
      <c r="G2094" s="937" t="str">
        <f t="array" ref="G2094">xlookup(F2094,'Internal Staffing Calculator'!E:E,'Internal Staffing Calculator'!C:C,"")</f>
        <v/>
      </c>
      <c r="H2094" s="932" t="str">
        <f t="array" ref="H2094">if(F2094&lt;&gt;"", iferror(index('Internal Staffing Calculator'!B$8:B23500,match(F2094,'Internal Staffing Calculator'!E$8:E23500,0)), "Not In Budget"),"")</f>
        <v/>
      </c>
      <c r="I2094" s="184"/>
      <c r="J2094" s="184"/>
      <c r="K2094" s="184"/>
      <c r="L2094" s="183"/>
    </row>
    <row r="2095">
      <c r="A2095" s="454"/>
      <c r="B2095" s="927"/>
      <c r="C2095" s="580"/>
      <c r="D2095" s="939"/>
      <c r="E2095" s="940"/>
      <c r="F2095" s="941"/>
      <c r="G2095" s="937" t="str">
        <f t="array" ref="G2095">xlookup(F2095,'Internal Staffing Calculator'!E:E,'Internal Staffing Calculator'!C:C,"")</f>
        <v/>
      </c>
      <c r="H2095" s="932" t="str">
        <f t="array" ref="H2095">if(F2095&lt;&gt;"", iferror(index('Internal Staffing Calculator'!B$8:B23500,match(F2095,'Internal Staffing Calculator'!E$8:E23500,0)), "Not In Budget"),"")</f>
        <v/>
      </c>
      <c r="I2095" s="184"/>
      <c r="J2095" s="184"/>
      <c r="K2095" s="184"/>
      <c r="L2095" s="183"/>
    </row>
    <row r="2096">
      <c r="A2096" s="454"/>
      <c r="B2096" s="927"/>
      <c r="C2096" s="580"/>
      <c r="D2096" s="939"/>
      <c r="E2096" s="940"/>
      <c r="F2096" s="941"/>
      <c r="G2096" s="937" t="str">
        <f t="array" ref="G2096">xlookup(F2096,'Internal Staffing Calculator'!E:E,'Internal Staffing Calculator'!C:C,"")</f>
        <v/>
      </c>
      <c r="H2096" s="932" t="str">
        <f t="array" ref="H2096">if(F2096&lt;&gt;"", iferror(index('Internal Staffing Calculator'!B$8:B23500,match(F2096,'Internal Staffing Calculator'!E$8:E23500,0)), "Not In Budget"),"")</f>
        <v/>
      </c>
      <c r="I2096" s="184"/>
      <c r="J2096" s="184"/>
      <c r="K2096" s="184"/>
      <c r="L2096" s="183"/>
    </row>
    <row r="2097">
      <c r="A2097" s="454"/>
      <c r="B2097" s="927"/>
      <c r="C2097" s="580"/>
      <c r="D2097" s="939"/>
      <c r="E2097" s="940"/>
      <c r="F2097" s="941"/>
      <c r="G2097" s="937" t="str">
        <f t="array" ref="G2097">xlookup(F2097,'Internal Staffing Calculator'!E:E,'Internal Staffing Calculator'!C:C,"")</f>
        <v/>
      </c>
      <c r="H2097" s="932" t="str">
        <f t="array" ref="H2097">if(F2097&lt;&gt;"", iferror(index('Internal Staffing Calculator'!B$8:B23500,match(F2097,'Internal Staffing Calculator'!E$8:E23500,0)), "Not In Budget"),"")</f>
        <v/>
      </c>
      <c r="I2097" s="184"/>
      <c r="J2097" s="184"/>
      <c r="K2097" s="184"/>
      <c r="L2097" s="183"/>
    </row>
    <row r="2098">
      <c r="A2098" s="454"/>
      <c r="B2098" s="927"/>
      <c r="C2098" s="580"/>
      <c r="D2098" s="939"/>
      <c r="E2098" s="940"/>
      <c r="F2098" s="941"/>
      <c r="G2098" s="937" t="str">
        <f t="array" ref="G2098">xlookup(F2098,'Internal Staffing Calculator'!E:E,'Internal Staffing Calculator'!C:C,"")</f>
        <v/>
      </c>
      <c r="H2098" s="932" t="str">
        <f t="array" ref="H2098">if(F2098&lt;&gt;"", iferror(index('Internal Staffing Calculator'!B$8:B23500,match(F2098,'Internal Staffing Calculator'!E$8:E23500,0)), "Not In Budget"),"")</f>
        <v/>
      </c>
      <c r="I2098" s="184"/>
      <c r="J2098" s="184"/>
      <c r="K2098" s="184"/>
      <c r="L2098" s="183"/>
    </row>
    <row r="2099">
      <c r="A2099" s="454"/>
      <c r="B2099" s="927"/>
      <c r="C2099" s="580"/>
      <c r="D2099" s="939"/>
      <c r="E2099" s="940"/>
      <c r="F2099" s="941"/>
      <c r="G2099" s="937" t="str">
        <f t="array" ref="G2099">xlookup(F2099,'Internal Staffing Calculator'!E:E,'Internal Staffing Calculator'!C:C,"")</f>
        <v/>
      </c>
      <c r="H2099" s="932" t="str">
        <f t="array" ref="H2099">if(F2099&lt;&gt;"", iferror(index('Internal Staffing Calculator'!B$8:B23500,match(F2099,'Internal Staffing Calculator'!E$8:E23500,0)), "Not In Budget"),"")</f>
        <v/>
      </c>
      <c r="I2099" s="184"/>
      <c r="J2099" s="184"/>
      <c r="K2099" s="184"/>
      <c r="L2099" s="183"/>
    </row>
    <row r="2100">
      <c r="A2100" s="454"/>
      <c r="B2100" s="927"/>
      <c r="C2100" s="580"/>
      <c r="D2100" s="939"/>
      <c r="E2100" s="940"/>
      <c r="F2100" s="941"/>
      <c r="G2100" s="937" t="str">
        <f t="array" ref="G2100">xlookup(F2100,'Internal Staffing Calculator'!E:E,'Internal Staffing Calculator'!C:C,"")</f>
        <v/>
      </c>
      <c r="H2100" s="932" t="str">
        <f t="array" ref="H2100">if(F2100&lt;&gt;"", iferror(index('Internal Staffing Calculator'!B$8:B23500,match(F2100,'Internal Staffing Calculator'!E$8:E23500,0)), "Not In Budget"),"")</f>
        <v/>
      </c>
      <c r="I2100" s="184"/>
      <c r="J2100" s="184"/>
      <c r="K2100" s="184"/>
      <c r="L2100" s="183"/>
    </row>
    <row r="2101">
      <c r="A2101" s="454"/>
      <c r="B2101" s="927"/>
      <c r="C2101" s="580"/>
      <c r="D2101" s="939"/>
      <c r="E2101" s="940"/>
      <c r="F2101" s="941"/>
      <c r="G2101" s="937" t="str">
        <f t="array" ref="G2101">xlookup(F2101,'Internal Staffing Calculator'!E:E,'Internal Staffing Calculator'!C:C,"")</f>
        <v/>
      </c>
      <c r="H2101" s="932" t="str">
        <f t="array" ref="H2101">if(F2101&lt;&gt;"", iferror(index('Internal Staffing Calculator'!B$8:B23500,match(F2101,'Internal Staffing Calculator'!E$8:E23500,0)), "Not In Budget"),"")</f>
        <v/>
      </c>
      <c r="I2101" s="184"/>
      <c r="J2101" s="184"/>
      <c r="K2101" s="184"/>
      <c r="L2101" s="183"/>
    </row>
    <row r="2102">
      <c r="A2102" s="454"/>
      <c r="B2102" s="927"/>
      <c r="C2102" s="580"/>
      <c r="D2102" s="939"/>
      <c r="E2102" s="940"/>
      <c r="F2102" s="941"/>
      <c r="G2102" s="937" t="str">
        <f t="array" ref="G2102">xlookup(F2102,'Internal Staffing Calculator'!E:E,'Internal Staffing Calculator'!C:C,"")</f>
        <v/>
      </c>
      <c r="H2102" s="932" t="str">
        <f t="array" ref="H2102">if(F2102&lt;&gt;"", iferror(index('Internal Staffing Calculator'!B$8:B23500,match(F2102,'Internal Staffing Calculator'!E$8:E23500,0)), "Not In Budget"),"")</f>
        <v/>
      </c>
      <c r="I2102" s="184"/>
      <c r="J2102" s="184"/>
      <c r="K2102" s="184"/>
      <c r="L2102" s="183"/>
    </row>
    <row r="2103">
      <c r="A2103" s="454"/>
      <c r="B2103" s="927"/>
      <c r="C2103" s="580"/>
      <c r="D2103" s="939"/>
      <c r="E2103" s="940"/>
      <c r="F2103" s="941"/>
      <c r="G2103" s="937" t="str">
        <f t="array" ref="G2103">xlookup(F2103,'Internal Staffing Calculator'!E:E,'Internal Staffing Calculator'!C:C,"")</f>
        <v/>
      </c>
      <c r="H2103" s="932" t="str">
        <f t="array" ref="H2103">if(F2103&lt;&gt;"", iferror(index('Internal Staffing Calculator'!B$8:B23500,match(F2103,'Internal Staffing Calculator'!E$8:E23500,0)), "Not In Budget"),"")</f>
        <v/>
      </c>
      <c r="I2103" s="184"/>
      <c r="J2103" s="184"/>
      <c r="K2103" s="184"/>
      <c r="L2103" s="183"/>
    </row>
    <row r="2104">
      <c r="A2104" s="454"/>
      <c r="B2104" s="927"/>
      <c r="C2104" s="580"/>
      <c r="D2104" s="939"/>
      <c r="E2104" s="940"/>
      <c r="F2104" s="941"/>
      <c r="G2104" s="937" t="str">
        <f t="array" ref="G2104">xlookup(F2104,'Internal Staffing Calculator'!E:E,'Internal Staffing Calculator'!C:C,"")</f>
        <v/>
      </c>
      <c r="H2104" s="932" t="str">
        <f t="array" ref="H2104">if(F2104&lt;&gt;"", iferror(index('Internal Staffing Calculator'!B$8:B23500,match(F2104,'Internal Staffing Calculator'!E$8:E23500,0)), "Not In Budget"),"")</f>
        <v/>
      </c>
      <c r="I2104" s="184"/>
      <c r="J2104" s="184"/>
      <c r="K2104" s="184"/>
      <c r="L2104" s="183"/>
    </row>
    <row r="2105">
      <c r="A2105" s="454"/>
      <c r="B2105" s="927"/>
      <c r="C2105" s="580"/>
      <c r="D2105" s="939"/>
      <c r="E2105" s="940"/>
      <c r="F2105" s="941"/>
      <c r="G2105" s="937" t="str">
        <f t="array" ref="G2105">xlookup(F2105,'Internal Staffing Calculator'!E:E,'Internal Staffing Calculator'!C:C,"")</f>
        <v/>
      </c>
      <c r="H2105" s="932" t="str">
        <f t="array" ref="H2105">if(F2105&lt;&gt;"", iferror(index('Internal Staffing Calculator'!B$8:B23500,match(F2105,'Internal Staffing Calculator'!E$8:E23500,0)), "Not In Budget"),"")</f>
        <v/>
      </c>
      <c r="I2105" s="184"/>
      <c r="J2105" s="184"/>
      <c r="K2105" s="184"/>
      <c r="L2105" s="183"/>
    </row>
    <row r="2106">
      <c r="A2106" s="454"/>
      <c r="B2106" s="927"/>
      <c r="C2106" s="580"/>
      <c r="D2106" s="939"/>
      <c r="E2106" s="940"/>
      <c r="F2106" s="941"/>
      <c r="G2106" s="937" t="str">
        <f t="array" ref="G2106">xlookup(F2106,'Internal Staffing Calculator'!E:E,'Internal Staffing Calculator'!C:C,"")</f>
        <v/>
      </c>
      <c r="H2106" s="932" t="str">
        <f t="array" ref="H2106">if(F2106&lt;&gt;"", iferror(index('Internal Staffing Calculator'!B$8:B23500,match(F2106,'Internal Staffing Calculator'!E$8:E23500,0)), "Not In Budget"),"")</f>
        <v/>
      </c>
      <c r="I2106" s="184"/>
      <c r="J2106" s="184"/>
      <c r="K2106" s="184"/>
      <c r="L2106" s="183"/>
    </row>
    <row r="2107">
      <c r="A2107" s="454"/>
      <c r="B2107" s="927"/>
      <c r="C2107" s="580"/>
      <c r="D2107" s="939"/>
      <c r="E2107" s="940"/>
      <c r="F2107" s="941"/>
      <c r="G2107" s="937" t="str">
        <f t="array" ref="G2107">xlookup(F2107,'Internal Staffing Calculator'!E:E,'Internal Staffing Calculator'!C:C,"")</f>
        <v/>
      </c>
      <c r="H2107" s="932" t="str">
        <f t="array" ref="H2107">if(F2107&lt;&gt;"", iferror(index('Internal Staffing Calculator'!B$8:B23500,match(F2107,'Internal Staffing Calculator'!E$8:E23500,0)), "Not In Budget"),"")</f>
        <v/>
      </c>
      <c r="I2107" s="184"/>
      <c r="J2107" s="184"/>
      <c r="K2107" s="184"/>
      <c r="L2107" s="183"/>
    </row>
    <row r="2108">
      <c r="A2108" s="454"/>
      <c r="B2108" s="927"/>
      <c r="C2108" s="580"/>
      <c r="D2108" s="939"/>
      <c r="E2108" s="940"/>
      <c r="F2108" s="941"/>
      <c r="G2108" s="937" t="str">
        <f t="array" ref="G2108">xlookup(F2108,'Internal Staffing Calculator'!E:E,'Internal Staffing Calculator'!C:C,"")</f>
        <v/>
      </c>
      <c r="H2108" s="932" t="str">
        <f t="array" ref="H2108">if(F2108&lt;&gt;"", iferror(index('Internal Staffing Calculator'!B$8:B23500,match(F2108,'Internal Staffing Calculator'!E$8:E23500,0)), "Not In Budget"),"")</f>
        <v/>
      </c>
      <c r="I2108" s="184"/>
      <c r="J2108" s="184"/>
      <c r="K2108" s="184"/>
      <c r="L2108" s="183"/>
    </row>
    <row r="2109">
      <c r="A2109" s="454"/>
      <c r="B2109" s="927"/>
      <c r="C2109" s="580"/>
      <c r="D2109" s="939"/>
      <c r="E2109" s="940"/>
      <c r="F2109" s="941"/>
      <c r="G2109" s="937" t="str">
        <f t="array" ref="G2109">xlookup(F2109,'Internal Staffing Calculator'!E:E,'Internal Staffing Calculator'!C:C,"")</f>
        <v/>
      </c>
      <c r="H2109" s="932" t="str">
        <f t="array" ref="H2109">if(F2109&lt;&gt;"", iferror(index('Internal Staffing Calculator'!B$8:B23500,match(F2109,'Internal Staffing Calculator'!E$8:E23500,0)), "Not In Budget"),"")</f>
        <v/>
      </c>
      <c r="I2109" s="184"/>
      <c r="J2109" s="184"/>
      <c r="K2109" s="184"/>
      <c r="L2109" s="183"/>
    </row>
    <row r="2110">
      <c r="A2110" s="454"/>
      <c r="B2110" s="927"/>
      <c r="C2110" s="580"/>
      <c r="D2110" s="939"/>
      <c r="E2110" s="940"/>
      <c r="F2110" s="941"/>
      <c r="G2110" s="937" t="str">
        <f t="array" ref="G2110">xlookup(F2110,'Internal Staffing Calculator'!E:E,'Internal Staffing Calculator'!C:C,"")</f>
        <v/>
      </c>
      <c r="H2110" s="932" t="str">
        <f t="array" ref="H2110">if(F2110&lt;&gt;"", iferror(index('Internal Staffing Calculator'!B$8:B23500,match(F2110,'Internal Staffing Calculator'!E$8:E23500,0)), "Not In Budget"),"")</f>
        <v/>
      </c>
      <c r="I2110" s="184"/>
      <c r="J2110" s="184"/>
      <c r="K2110" s="184"/>
      <c r="L2110" s="183"/>
    </row>
    <row r="2111">
      <c r="A2111" s="454"/>
      <c r="B2111" s="927"/>
      <c r="C2111" s="580"/>
      <c r="D2111" s="939"/>
      <c r="E2111" s="940"/>
      <c r="F2111" s="941"/>
      <c r="G2111" s="937" t="str">
        <f t="array" ref="G2111">xlookup(F2111,'Internal Staffing Calculator'!E:E,'Internal Staffing Calculator'!C:C,"")</f>
        <v/>
      </c>
      <c r="H2111" s="932" t="str">
        <f t="array" ref="H2111">if(F2111&lt;&gt;"", iferror(index('Internal Staffing Calculator'!B$8:B23500,match(F2111,'Internal Staffing Calculator'!E$8:E23500,0)), "Not In Budget"),"")</f>
        <v/>
      </c>
      <c r="I2111" s="184"/>
      <c r="J2111" s="184"/>
      <c r="K2111" s="184"/>
      <c r="L2111" s="183"/>
    </row>
    <row r="2112">
      <c r="A2112" s="454"/>
      <c r="B2112" s="927"/>
      <c r="C2112" s="580"/>
      <c r="D2112" s="939"/>
      <c r="E2112" s="940"/>
      <c r="F2112" s="941"/>
      <c r="G2112" s="937" t="str">
        <f t="array" ref="G2112">xlookup(F2112,'Internal Staffing Calculator'!E:E,'Internal Staffing Calculator'!C:C,"")</f>
        <v/>
      </c>
      <c r="H2112" s="932" t="str">
        <f t="array" ref="H2112">if(F2112&lt;&gt;"", iferror(index('Internal Staffing Calculator'!B$8:B23500,match(F2112,'Internal Staffing Calculator'!E$8:E23500,0)), "Not In Budget"),"")</f>
        <v/>
      </c>
      <c r="I2112" s="184"/>
      <c r="J2112" s="184"/>
      <c r="K2112" s="184"/>
      <c r="L2112" s="183"/>
    </row>
    <row r="2113">
      <c r="A2113" s="454"/>
      <c r="B2113" s="927"/>
      <c r="C2113" s="580"/>
      <c r="D2113" s="939"/>
      <c r="E2113" s="940"/>
      <c r="F2113" s="941"/>
      <c r="G2113" s="937" t="str">
        <f t="array" ref="G2113">xlookup(F2113,'Internal Staffing Calculator'!E:E,'Internal Staffing Calculator'!C:C,"")</f>
        <v/>
      </c>
      <c r="H2113" s="932" t="str">
        <f t="array" ref="H2113">if(F2113&lt;&gt;"", iferror(index('Internal Staffing Calculator'!B$8:B23500,match(F2113,'Internal Staffing Calculator'!E$8:E23500,0)), "Not In Budget"),"")</f>
        <v/>
      </c>
      <c r="I2113" s="184"/>
      <c r="J2113" s="184"/>
      <c r="K2113" s="184"/>
      <c r="L2113" s="183"/>
    </row>
    <row r="2114">
      <c r="A2114" s="454"/>
      <c r="B2114" s="927"/>
      <c r="C2114" s="580"/>
      <c r="D2114" s="939"/>
      <c r="E2114" s="940"/>
      <c r="F2114" s="941"/>
      <c r="G2114" s="937" t="str">
        <f t="array" ref="G2114">xlookup(F2114,'Internal Staffing Calculator'!E:E,'Internal Staffing Calculator'!C:C,"")</f>
        <v/>
      </c>
      <c r="H2114" s="932" t="str">
        <f t="array" ref="H2114">if(F2114&lt;&gt;"", iferror(index('Internal Staffing Calculator'!B$8:B23500,match(F2114,'Internal Staffing Calculator'!E$8:E23500,0)), "Not In Budget"),"")</f>
        <v/>
      </c>
      <c r="I2114" s="184"/>
      <c r="J2114" s="184"/>
      <c r="K2114" s="184"/>
      <c r="L2114" s="183"/>
    </row>
    <row r="2115">
      <c r="A2115" s="454"/>
      <c r="B2115" s="927"/>
      <c r="C2115" s="580"/>
      <c r="D2115" s="939"/>
      <c r="E2115" s="940"/>
      <c r="F2115" s="941"/>
      <c r="G2115" s="937" t="str">
        <f t="array" ref="G2115">xlookup(F2115,'Internal Staffing Calculator'!E:E,'Internal Staffing Calculator'!C:C,"")</f>
        <v/>
      </c>
      <c r="H2115" s="932" t="str">
        <f t="array" ref="H2115">if(F2115&lt;&gt;"", iferror(index('Internal Staffing Calculator'!B$8:B23500,match(F2115,'Internal Staffing Calculator'!E$8:E23500,0)), "Not In Budget"),"")</f>
        <v/>
      </c>
      <c r="I2115" s="184"/>
      <c r="J2115" s="184"/>
      <c r="K2115" s="184"/>
      <c r="L2115" s="183"/>
    </row>
    <row r="2116">
      <c r="A2116" s="454"/>
      <c r="B2116" s="927"/>
      <c r="C2116" s="580"/>
      <c r="D2116" s="939"/>
      <c r="E2116" s="940"/>
      <c r="F2116" s="941"/>
      <c r="G2116" s="937" t="str">
        <f t="array" ref="G2116">xlookup(F2116,'Internal Staffing Calculator'!E:E,'Internal Staffing Calculator'!C:C,"")</f>
        <v/>
      </c>
      <c r="H2116" s="932" t="str">
        <f t="array" ref="H2116">if(F2116&lt;&gt;"", iferror(index('Internal Staffing Calculator'!B$8:B23500,match(F2116,'Internal Staffing Calculator'!E$8:E23500,0)), "Not In Budget"),"")</f>
        <v/>
      </c>
      <c r="I2116" s="184"/>
      <c r="J2116" s="184"/>
      <c r="K2116" s="184"/>
      <c r="L2116" s="183"/>
    </row>
    <row r="2117">
      <c r="A2117" s="454"/>
      <c r="B2117" s="927"/>
      <c r="C2117" s="580"/>
      <c r="D2117" s="939"/>
      <c r="E2117" s="940"/>
      <c r="F2117" s="941"/>
      <c r="G2117" s="937" t="str">
        <f t="array" ref="G2117">xlookup(F2117,'Internal Staffing Calculator'!E:E,'Internal Staffing Calculator'!C:C,"")</f>
        <v/>
      </c>
      <c r="H2117" s="932" t="str">
        <f t="array" ref="H2117">if(F2117&lt;&gt;"", iferror(index('Internal Staffing Calculator'!B$8:B23500,match(F2117,'Internal Staffing Calculator'!E$8:E23500,0)), "Not In Budget"),"")</f>
        <v/>
      </c>
      <c r="I2117" s="184"/>
      <c r="J2117" s="184"/>
      <c r="K2117" s="184"/>
      <c r="L2117" s="183"/>
    </row>
    <row r="2118">
      <c r="A2118" s="454"/>
      <c r="B2118" s="927"/>
      <c r="C2118" s="580"/>
      <c r="D2118" s="939"/>
      <c r="E2118" s="940"/>
      <c r="F2118" s="941"/>
      <c r="G2118" s="937" t="str">
        <f t="array" ref="G2118">xlookup(F2118,'Internal Staffing Calculator'!E:E,'Internal Staffing Calculator'!C:C,"")</f>
        <v/>
      </c>
      <c r="H2118" s="932" t="str">
        <f t="array" ref="H2118">if(F2118&lt;&gt;"", iferror(index('Internal Staffing Calculator'!B$8:B23500,match(F2118,'Internal Staffing Calculator'!E$8:E23500,0)), "Not In Budget"),"")</f>
        <v/>
      </c>
      <c r="I2118" s="184"/>
      <c r="J2118" s="184"/>
      <c r="K2118" s="184"/>
      <c r="L2118" s="183"/>
    </row>
    <row r="2119">
      <c r="A2119" s="454"/>
      <c r="B2119" s="927"/>
      <c r="C2119" s="580"/>
      <c r="D2119" s="939"/>
      <c r="E2119" s="940"/>
      <c r="F2119" s="941"/>
      <c r="G2119" s="937" t="str">
        <f t="array" ref="G2119">xlookup(F2119,'Internal Staffing Calculator'!E:E,'Internal Staffing Calculator'!C:C,"")</f>
        <v/>
      </c>
      <c r="H2119" s="932" t="str">
        <f t="array" ref="H2119">if(F2119&lt;&gt;"", iferror(index('Internal Staffing Calculator'!B$8:B23500,match(F2119,'Internal Staffing Calculator'!E$8:E23500,0)), "Not In Budget"),"")</f>
        <v/>
      </c>
      <c r="I2119" s="184"/>
      <c r="J2119" s="184"/>
      <c r="K2119" s="184"/>
      <c r="L2119" s="183"/>
    </row>
    <row r="2120">
      <c r="A2120" s="454"/>
      <c r="B2120" s="927"/>
      <c r="C2120" s="580"/>
      <c r="D2120" s="939"/>
      <c r="E2120" s="940"/>
      <c r="F2120" s="941"/>
      <c r="G2120" s="937" t="str">
        <f t="array" ref="G2120">xlookup(F2120,'Internal Staffing Calculator'!E:E,'Internal Staffing Calculator'!C:C,"")</f>
        <v/>
      </c>
      <c r="H2120" s="932" t="str">
        <f t="array" ref="H2120">if(F2120&lt;&gt;"", iferror(index('Internal Staffing Calculator'!B$8:B23500,match(F2120,'Internal Staffing Calculator'!E$8:E23500,0)), "Not In Budget"),"")</f>
        <v/>
      </c>
      <c r="I2120" s="184"/>
      <c r="J2120" s="184"/>
      <c r="K2120" s="184"/>
      <c r="L2120" s="183"/>
    </row>
    <row r="2121">
      <c r="A2121" s="454"/>
      <c r="B2121" s="927"/>
      <c r="C2121" s="580"/>
      <c r="D2121" s="939"/>
      <c r="E2121" s="940"/>
      <c r="F2121" s="941"/>
      <c r="G2121" s="937" t="str">
        <f t="array" ref="G2121">xlookup(F2121,'Internal Staffing Calculator'!E:E,'Internal Staffing Calculator'!C:C,"")</f>
        <v/>
      </c>
      <c r="H2121" s="932" t="str">
        <f t="array" ref="H2121">if(F2121&lt;&gt;"", iferror(index('Internal Staffing Calculator'!B$8:B23500,match(F2121,'Internal Staffing Calculator'!E$8:E23500,0)), "Not In Budget"),"")</f>
        <v/>
      </c>
      <c r="I2121" s="184"/>
      <c r="J2121" s="184"/>
      <c r="K2121" s="184"/>
      <c r="L2121" s="183"/>
    </row>
    <row r="2122">
      <c r="A2122" s="454"/>
      <c r="B2122" s="927"/>
      <c r="C2122" s="580"/>
      <c r="D2122" s="939"/>
      <c r="E2122" s="940"/>
      <c r="F2122" s="941"/>
      <c r="G2122" s="937" t="str">
        <f t="array" ref="G2122">xlookup(F2122,'Internal Staffing Calculator'!E:E,'Internal Staffing Calculator'!C:C,"")</f>
        <v/>
      </c>
      <c r="H2122" s="932" t="str">
        <f t="array" ref="H2122">if(F2122&lt;&gt;"", iferror(index('Internal Staffing Calculator'!B$8:B23500,match(F2122,'Internal Staffing Calculator'!E$8:E23500,0)), "Not In Budget"),"")</f>
        <v/>
      </c>
      <c r="I2122" s="184"/>
      <c r="J2122" s="184"/>
      <c r="K2122" s="184"/>
      <c r="L2122" s="183"/>
    </row>
    <row r="2123">
      <c r="A2123" s="454"/>
      <c r="B2123" s="927"/>
      <c r="C2123" s="580"/>
      <c r="D2123" s="939"/>
      <c r="E2123" s="940"/>
      <c r="F2123" s="941"/>
      <c r="G2123" s="937" t="str">
        <f t="array" ref="G2123">xlookup(F2123,'Internal Staffing Calculator'!E:E,'Internal Staffing Calculator'!C:C,"")</f>
        <v/>
      </c>
      <c r="H2123" s="932" t="str">
        <f t="array" ref="H2123">if(F2123&lt;&gt;"", iferror(index('Internal Staffing Calculator'!B$8:B23500,match(F2123,'Internal Staffing Calculator'!E$8:E23500,0)), "Not In Budget"),"")</f>
        <v/>
      </c>
      <c r="I2123" s="184"/>
      <c r="J2123" s="184"/>
      <c r="K2123" s="184"/>
      <c r="L2123" s="183"/>
    </row>
    <row r="2124">
      <c r="A2124" s="454"/>
      <c r="B2124" s="927"/>
      <c r="C2124" s="580"/>
      <c r="D2124" s="939"/>
      <c r="E2124" s="940"/>
      <c r="F2124" s="941"/>
      <c r="G2124" s="937" t="str">
        <f t="array" ref="G2124">xlookup(F2124,'Internal Staffing Calculator'!E:E,'Internal Staffing Calculator'!C:C,"")</f>
        <v/>
      </c>
      <c r="H2124" s="932" t="str">
        <f t="array" ref="H2124">if(F2124&lt;&gt;"", iferror(index('Internal Staffing Calculator'!B$8:B23500,match(F2124,'Internal Staffing Calculator'!E$8:E23500,0)), "Not In Budget"),"")</f>
        <v/>
      </c>
      <c r="I2124" s="184"/>
      <c r="J2124" s="184"/>
      <c r="K2124" s="184"/>
      <c r="L2124" s="183"/>
    </row>
    <row r="2125">
      <c r="A2125" s="454"/>
      <c r="B2125" s="927"/>
      <c r="C2125" s="580"/>
      <c r="D2125" s="939"/>
      <c r="E2125" s="940"/>
      <c r="F2125" s="941"/>
      <c r="G2125" s="937" t="str">
        <f t="array" ref="G2125">xlookup(F2125,'Internal Staffing Calculator'!E:E,'Internal Staffing Calculator'!C:C,"")</f>
        <v/>
      </c>
      <c r="H2125" s="932" t="str">
        <f t="array" ref="H2125">if(F2125&lt;&gt;"", iferror(index('Internal Staffing Calculator'!B$8:B23500,match(F2125,'Internal Staffing Calculator'!E$8:E23500,0)), "Not In Budget"),"")</f>
        <v/>
      </c>
      <c r="I2125" s="184"/>
      <c r="J2125" s="184"/>
      <c r="K2125" s="184"/>
      <c r="L2125" s="183"/>
    </row>
    <row r="2126">
      <c r="A2126" s="454"/>
      <c r="B2126" s="927"/>
      <c r="C2126" s="580"/>
      <c r="D2126" s="939"/>
      <c r="E2126" s="940"/>
      <c r="F2126" s="941"/>
      <c r="G2126" s="937" t="str">
        <f t="array" ref="G2126">xlookup(F2126,'Internal Staffing Calculator'!E:E,'Internal Staffing Calculator'!C:C,"")</f>
        <v/>
      </c>
      <c r="H2126" s="932" t="str">
        <f t="array" ref="H2126">if(F2126&lt;&gt;"", iferror(index('Internal Staffing Calculator'!B$8:B23500,match(F2126,'Internal Staffing Calculator'!E$8:E23500,0)), "Not In Budget"),"")</f>
        <v/>
      </c>
      <c r="I2126" s="184"/>
      <c r="J2126" s="184"/>
      <c r="K2126" s="184"/>
      <c r="L2126" s="183"/>
    </row>
    <row r="2127">
      <c r="A2127" s="454"/>
      <c r="B2127" s="927"/>
      <c r="C2127" s="580"/>
      <c r="D2127" s="939"/>
      <c r="E2127" s="940"/>
      <c r="F2127" s="941"/>
      <c r="G2127" s="937" t="str">
        <f t="array" ref="G2127">xlookup(F2127,'Internal Staffing Calculator'!E:E,'Internal Staffing Calculator'!C:C,"")</f>
        <v/>
      </c>
      <c r="H2127" s="932" t="str">
        <f t="array" ref="H2127">if(F2127&lt;&gt;"", iferror(index('Internal Staffing Calculator'!B$8:B23500,match(F2127,'Internal Staffing Calculator'!E$8:E23500,0)), "Not In Budget"),"")</f>
        <v/>
      </c>
      <c r="I2127" s="184"/>
      <c r="J2127" s="184"/>
      <c r="K2127" s="184"/>
      <c r="L2127" s="183"/>
    </row>
    <row r="2128">
      <c r="A2128" s="454"/>
      <c r="B2128" s="927"/>
      <c r="C2128" s="580"/>
      <c r="D2128" s="939"/>
      <c r="E2128" s="940"/>
      <c r="F2128" s="941"/>
      <c r="G2128" s="937" t="str">
        <f t="array" ref="G2128">xlookup(F2128,'Internal Staffing Calculator'!E:E,'Internal Staffing Calculator'!C:C,"")</f>
        <v/>
      </c>
      <c r="H2128" s="932" t="str">
        <f t="array" ref="H2128">if(F2128&lt;&gt;"", iferror(index('Internal Staffing Calculator'!B$8:B23500,match(F2128,'Internal Staffing Calculator'!E$8:E23500,0)), "Not In Budget"),"")</f>
        <v/>
      </c>
      <c r="I2128" s="184"/>
      <c r="J2128" s="184"/>
      <c r="K2128" s="184"/>
      <c r="L2128" s="183"/>
    </row>
    <row r="2129">
      <c r="A2129" s="454"/>
      <c r="B2129" s="927"/>
      <c r="C2129" s="580"/>
      <c r="D2129" s="939"/>
      <c r="E2129" s="940"/>
      <c r="F2129" s="941"/>
      <c r="G2129" s="937" t="str">
        <f t="array" ref="G2129">xlookup(F2129,'Internal Staffing Calculator'!E:E,'Internal Staffing Calculator'!C:C,"")</f>
        <v/>
      </c>
      <c r="H2129" s="932" t="str">
        <f t="array" ref="H2129">if(F2129&lt;&gt;"", iferror(index('Internal Staffing Calculator'!B$8:B23500,match(F2129,'Internal Staffing Calculator'!E$8:E23500,0)), "Not In Budget"),"")</f>
        <v/>
      </c>
      <c r="I2129" s="184"/>
      <c r="J2129" s="184"/>
      <c r="K2129" s="184"/>
      <c r="L2129" s="183"/>
    </row>
    <row r="2130">
      <c r="A2130" s="454"/>
      <c r="B2130" s="927"/>
      <c r="C2130" s="580"/>
      <c r="D2130" s="939"/>
      <c r="E2130" s="940"/>
      <c r="F2130" s="941"/>
      <c r="G2130" s="937" t="str">
        <f t="array" ref="G2130">xlookup(F2130,'Internal Staffing Calculator'!E:E,'Internal Staffing Calculator'!C:C,"")</f>
        <v/>
      </c>
      <c r="H2130" s="932" t="str">
        <f t="array" ref="H2130">if(F2130&lt;&gt;"", iferror(index('Internal Staffing Calculator'!B$8:B23500,match(F2130,'Internal Staffing Calculator'!E$8:E23500,0)), "Not In Budget"),"")</f>
        <v/>
      </c>
      <c r="I2130" s="184"/>
      <c r="J2130" s="184"/>
      <c r="K2130" s="184"/>
      <c r="L2130" s="183"/>
    </row>
    <row r="2131">
      <c r="A2131" s="454"/>
      <c r="B2131" s="927"/>
      <c r="C2131" s="580"/>
      <c r="D2131" s="939"/>
      <c r="E2131" s="940"/>
      <c r="F2131" s="941"/>
      <c r="G2131" s="937" t="str">
        <f t="array" ref="G2131">xlookup(F2131,'Internal Staffing Calculator'!E:E,'Internal Staffing Calculator'!C:C,"")</f>
        <v/>
      </c>
      <c r="H2131" s="932" t="str">
        <f t="array" ref="H2131">if(F2131&lt;&gt;"", iferror(index('Internal Staffing Calculator'!B$8:B23500,match(F2131,'Internal Staffing Calculator'!E$8:E23500,0)), "Not In Budget"),"")</f>
        <v/>
      </c>
      <c r="I2131" s="184"/>
      <c r="J2131" s="184"/>
      <c r="K2131" s="184"/>
      <c r="L2131" s="183"/>
    </row>
    <row r="2132">
      <c r="A2132" s="454"/>
      <c r="B2132" s="927"/>
      <c r="C2132" s="580"/>
      <c r="D2132" s="939"/>
      <c r="E2132" s="940"/>
      <c r="F2132" s="941"/>
      <c r="G2132" s="937" t="str">
        <f t="array" ref="G2132">xlookup(F2132,'Internal Staffing Calculator'!E:E,'Internal Staffing Calculator'!C:C,"")</f>
        <v/>
      </c>
      <c r="H2132" s="932" t="str">
        <f t="array" ref="H2132">if(F2132&lt;&gt;"", iferror(index('Internal Staffing Calculator'!B$8:B23500,match(F2132,'Internal Staffing Calculator'!E$8:E23500,0)), "Not In Budget"),"")</f>
        <v/>
      </c>
      <c r="I2132" s="184"/>
      <c r="J2132" s="184"/>
      <c r="K2132" s="184"/>
      <c r="L2132" s="183"/>
    </row>
    <row r="2133">
      <c r="A2133" s="454"/>
      <c r="B2133" s="927"/>
      <c r="C2133" s="580"/>
      <c r="D2133" s="939"/>
      <c r="E2133" s="940"/>
      <c r="F2133" s="941"/>
      <c r="G2133" s="937" t="str">
        <f t="array" ref="G2133">xlookup(F2133,'Internal Staffing Calculator'!E:E,'Internal Staffing Calculator'!C:C,"")</f>
        <v/>
      </c>
      <c r="H2133" s="932" t="str">
        <f t="array" ref="H2133">if(F2133&lt;&gt;"", iferror(index('Internal Staffing Calculator'!B$8:B23500,match(F2133,'Internal Staffing Calculator'!E$8:E23500,0)), "Not In Budget"),"")</f>
        <v/>
      </c>
      <c r="I2133" s="184"/>
      <c r="J2133" s="184"/>
      <c r="K2133" s="184"/>
      <c r="L2133" s="183"/>
    </row>
    <row r="2134">
      <c r="A2134" s="454"/>
      <c r="B2134" s="927"/>
      <c r="C2134" s="580"/>
      <c r="D2134" s="939"/>
      <c r="E2134" s="940"/>
      <c r="F2134" s="941"/>
      <c r="G2134" s="937" t="str">
        <f t="array" ref="G2134">xlookup(F2134,'Internal Staffing Calculator'!E:E,'Internal Staffing Calculator'!C:C,"")</f>
        <v/>
      </c>
      <c r="H2134" s="932" t="str">
        <f t="array" ref="H2134">if(F2134&lt;&gt;"", iferror(index('Internal Staffing Calculator'!B$8:B23500,match(F2134,'Internal Staffing Calculator'!E$8:E23500,0)), "Not In Budget"),"")</f>
        <v/>
      </c>
      <c r="I2134" s="184"/>
      <c r="J2134" s="184"/>
      <c r="K2134" s="184"/>
      <c r="L2134" s="183"/>
    </row>
    <row r="2135">
      <c r="A2135" s="454"/>
      <c r="B2135" s="927"/>
      <c r="C2135" s="580"/>
      <c r="D2135" s="939"/>
      <c r="E2135" s="940"/>
      <c r="F2135" s="941"/>
      <c r="G2135" s="937" t="str">
        <f t="array" ref="G2135">xlookup(F2135,'Internal Staffing Calculator'!E:E,'Internal Staffing Calculator'!C:C,"")</f>
        <v/>
      </c>
      <c r="H2135" s="932" t="str">
        <f t="array" ref="H2135">if(F2135&lt;&gt;"", iferror(index('Internal Staffing Calculator'!B$8:B23500,match(F2135,'Internal Staffing Calculator'!E$8:E23500,0)), "Not In Budget"),"")</f>
        <v/>
      </c>
      <c r="I2135" s="184"/>
      <c r="J2135" s="184"/>
      <c r="K2135" s="184"/>
      <c r="L2135" s="183"/>
    </row>
    <row r="2136">
      <c r="A2136" s="454"/>
      <c r="B2136" s="927"/>
      <c r="C2136" s="580"/>
      <c r="D2136" s="939"/>
      <c r="E2136" s="940"/>
      <c r="F2136" s="941"/>
      <c r="G2136" s="937" t="str">
        <f t="array" ref="G2136">xlookup(F2136,'Internal Staffing Calculator'!E:E,'Internal Staffing Calculator'!C:C,"")</f>
        <v/>
      </c>
      <c r="H2136" s="932" t="str">
        <f t="array" ref="H2136">if(F2136&lt;&gt;"", iferror(index('Internal Staffing Calculator'!B$8:B23500,match(F2136,'Internal Staffing Calculator'!E$8:E23500,0)), "Not In Budget"),"")</f>
        <v/>
      </c>
      <c r="I2136" s="184"/>
      <c r="J2136" s="184"/>
      <c r="K2136" s="184"/>
      <c r="L2136" s="183"/>
    </row>
    <row r="2137">
      <c r="A2137" s="454"/>
      <c r="B2137" s="927"/>
      <c r="C2137" s="580"/>
      <c r="D2137" s="939"/>
      <c r="E2137" s="940"/>
      <c r="F2137" s="941"/>
      <c r="G2137" s="937" t="str">
        <f t="array" ref="G2137">xlookup(F2137,'Internal Staffing Calculator'!E:E,'Internal Staffing Calculator'!C:C,"")</f>
        <v/>
      </c>
      <c r="H2137" s="932" t="str">
        <f t="array" ref="H2137">if(F2137&lt;&gt;"", iferror(index('Internal Staffing Calculator'!B$8:B23500,match(F2137,'Internal Staffing Calculator'!E$8:E23500,0)), "Not In Budget"),"")</f>
        <v/>
      </c>
      <c r="I2137" s="184"/>
      <c r="J2137" s="184"/>
      <c r="K2137" s="184"/>
      <c r="L2137" s="183"/>
    </row>
    <row r="2138">
      <c r="A2138" s="454"/>
      <c r="B2138" s="927"/>
      <c r="C2138" s="580"/>
      <c r="D2138" s="939"/>
      <c r="E2138" s="940"/>
      <c r="F2138" s="941"/>
      <c r="G2138" s="937" t="str">
        <f t="array" ref="G2138">xlookup(F2138,'Internal Staffing Calculator'!E:E,'Internal Staffing Calculator'!C:C,"")</f>
        <v/>
      </c>
      <c r="H2138" s="932" t="str">
        <f t="array" ref="H2138">if(F2138&lt;&gt;"", iferror(index('Internal Staffing Calculator'!B$8:B23500,match(F2138,'Internal Staffing Calculator'!E$8:E23500,0)), "Not In Budget"),"")</f>
        <v/>
      </c>
      <c r="I2138" s="184"/>
      <c r="J2138" s="184"/>
      <c r="K2138" s="184"/>
      <c r="L2138" s="183"/>
    </row>
    <row r="2139">
      <c r="A2139" s="454"/>
      <c r="B2139" s="927"/>
      <c r="C2139" s="580"/>
      <c r="D2139" s="939"/>
      <c r="E2139" s="940"/>
      <c r="F2139" s="941"/>
      <c r="G2139" s="937" t="str">
        <f t="array" ref="G2139">xlookup(F2139,'Internal Staffing Calculator'!E:E,'Internal Staffing Calculator'!C:C,"")</f>
        <v/>
      </c>
      <c r="H2139" s="932" t="str">
        <f t="array" ref="H2139">if(F2139&lt;&gt;"", iferror(index('Internal Staffing Calculator'!B$8:B23500,match(F2139,'Internal Staffing Calculator'!E$8:E23500,0)), "Not In Budget"),"")</f>
        <v/>
      </c>
      <c r="I2139" s="184"/>
      <c r="J2139" s="184"/>
      <c r="K2139" s="184"/>
      <c r="L2139" s="183"/>
    </row>
    <row r="2140">
      <c r="A2140" s="454"/>
      <c r="B2140" s="927"/>
      <c r="C2140" s="580"/>
      <c r="D2140" s="939"/>
      <c r="E2140" s="940"/>
      <c r="F2140" s="941"/>
      <c r="G2140" s="937" t="str">
        <f t="array" ref="G2140">xlookup(F2140,'Internal Staffing Calculator'!E:E,'Internal Staffing Calculator'!C:C,"")</f>
        <v/>
      </c>
      <c r="H2140" s="932" t="str">
        <f t="array" ref="H2140">if(F2140&lt;&gt;"", iferror(index('Internal Staffing Calculator'!B$8:B23500,match(F2140,'Internal Staffing Calculator'!E$8:E23500,0)), "Not In Budget"),"")</f>
        <v/>
      </c>
      <c r="I2140" s="184"/>
      <c r="J2140" s="184"/>
      <c r="K2140" s="184"/>
      <c r="L2140" s="183"/>
    </row>
    <row r="2141">
      <c r="A2141" s="454"/>
      <c r="B2141" s="927"/>
      <c r="C2141" s="580"/>
      <c r="D2141" s="939"/>
      <c r="E2141" s="940"/>
      <c r="F2141" s="941"/>
      <c r="G2141" s="937" t="str">
        <f t="array" ref="G2141">xlookup(F2141,'Internal Staffing Calculator'!E:E,'Internal Staffing Calculator'!C:C,"")</f>
        <v/>
      </c>
      <c r="H2141" s="932" t="str">
        <f t="array" ref="H2141">if(F2141&lt;&gt;"", iferror(index('Internal Staffing Calculator'!B$8:B23500,match(F2141,'Internal Staffing Calculator'!E$8:E23500,0)), "Not In Budget"),"")</f>
        <v/>
      </c>
      <c r="I2141" s="184"/>
      <c r="J2141" s="184"/>
      <c r="K2141" s="184"/>
      <c r="L2141" s="183"/>
    </row>
    <row r="2142">
      <c r="A2142" s="454"/>
      <c r="B2142" s="927"/>
      <c r="C2142" s="580"/>
      <c r="D2142" s="939"/>
      <c r="E2142" s="940"/>
      <c r="F2142" s="941"/>
      <c r="G2142" s="937" t="str">
        <f t="array" ref="G2142">xlookup(F2142,'Internal Staffing Calculator'!E:E,'Internal Staffing Calculator'!C:C,"")</f>
        <v/>
      </c>
      <c r="H2142" s="932" t="str">
        <f t="array" ref="H2142">if(F2142&lt;&gt;"", iferror(index('Internal Staffing Calculator'!B$8:B23500,match(F2142,'Internal Staffing Calculator'!E$8:E23500,0)), "Not In Budget"),"")</f>
        <v/>
      </c>
      <c r="I2142" s="184"/>
      <c r="J2142" s="184"/>
      <c r="K2142" s="184"/>
      <c r="L2142" s="183"/>
    </row>
    <row r="2143">
      <c r="A2143" s="454"/>
      <c r="B2143" s="927"/>
      <c r="C2143" s="580"/>
      <c r="D2143" s="939"/>
      <c r="E2143" s="940"/>
      <c r="F2143" s="941"/>
      <c r="G2143" s="937" t="str">
        <f t="array" ref="G2143">xlookup(F2143,'Internal Staffing Calculator'!E:E,'Internal Staffing Calculator'!C:C,"")</f>
        <v/>
      </c>
      <c r="H2143" s="932" t="str">
        <f t="array" ref="H2143">if(F2143&lt;&gt;"", iferror(index('Internal Staffing Calculator'!B$8:B23500,match(F2143,'Internal Staffing Calculator'!E$8:E23500,0)), "Not In Budget"),"")</f>
        <v/>
      </c>
      <c r="I2143" s="184"/>
      <c r="J2143" s="184"/>
      <c r="K2143" s="184"/>
      <c r="L2143" s="183"/>
    </row>
    <row r="2144">
      <c r="A2144" s="454"/>
      <c r="B2144" s="927"/>
      <c r="C2144" s="580"/>
      <c r="D2144" s="939"/>
      <c r="E2144" s="940"/>
      <c r="F2144" s="941"/>
      <c r="G2144" s="937" t="str">
        <f t="array" ref="G2144">xlookup(F2144,'Internal Staffing Calculator'!E:E,'Internal Staffing Calculator'!C:C,"")</f>
        <v/>
      </c>
      <c r="H2144" s="932" t="str">
        <f t="array" ref="H2144">if(F2144&lt;&gt;"", iferror(index('Internal Staffing Calculator'!B$8:B23500,match(F2144,'Internal Staffing Calculator'!E$8:E23500,0)), "Not In Budget"),"")</f>
        <v/>
      </c>
      <c r="I2144" s="184"/>
      <c r="J2144" s="184"/>
      <c r="K2144" s="184"/>
      <c r="L2144" s="183"/>
    </row>
    <row r="2145">
      <c r="A2145" s="454"/>
      <c r="B2145" s="927"/>
      <c r="C2145" s="580"/>
      <c r="D2145" s="939"/>
      <c r="E2145" s="940"/>
      <c r="F2145" s="941"/>
      <c r="G2145" s="937" t="str">
        <f t="array" ref="G2145">xlookup(F2145,'Internal Staffing Calculator'!E:E,'Internal Staffing Calculator'!C:C,"")</f>
        <v/>
      </c>
      <c r="H2145" s="932" t="str">
        <f t="array" ref="H2145">if(F2145&lt;&gt;"", iferror(index('Internal Staffing Calculator'!B$8:B23500,match(F2145,'Internal Staffing Calculator'!E$8:E23500,0)), "Not In Budget"),"")</f>
        <v/>
      </c>
      <c r="I2145" s="184"/>
      <c r="J2145" s="184"/>
      <c r="K2145" s="184"/>
      <c r="L2145" s="183"/>
    </row>
    <row r="2146">
      <c r="A2146" s="454"/>
      <c r="B2146" s="927"/>
      <c r="C2146" s="580"/>
      <c r="D2146" s="939"/>
      <c r="E2146" s="940"/>
      <c r="F2146" s="941"/>
      <c r="G2146" s="937" t="str">
        <f t="array" ref="G2146">xlookup(F2146,'Internal Staffing Calculator'!E:E,'Internal Staffing Calculator'!C:C,"")</f>
        <v/>
      </c>
      <c r="H2146" s="932" t="str">
        <f t="array" ref="H2146">if(F2146&lt;&gt;"", iferror(index('Internal Staffing Calculator'!B$8:B23500,match(F2146,'Internal Staffing Calculator'!E$8:E23500,0)), "Not In Budget"),"")</f>
        <v/>
      </c>
      <c r="I2146" s="184"/>
      <c r="J2146" s="184"/>
      <c r="K2146" s="184"/>
      <c r="L2146" s="183"/>
    </row>
    <row r="2147">
      <c r="A2147" s="454"/>
      <c r="B2147" s="927"/>
      <c r="C2147" s="580"/>
      <c r="D2147" s="939"/>
      <c r="E2147" s="940"/>
      <c r="F2147" s="941"/>
      <c r="G2147" s="937" t="str">
        <f t="array" ref="G2147">xlookup(F2147,'Internal Staffing Calculator'!E:E,'Internal Staffing Calculator'!C:C,"")</f>
        <v/>
      </c>
      <c r="H2147" s="932" t="str">
        <f t="array" ref="H2147">if(F2147&lt;&gt;"", iferror(index('Internal Staffing Calculator'!B$8:B23500,match(F2147,'Internal Staffing Calculator'!E$8:E23500,0)), "Not In Budget"),"")</f>
        <v/>
      </c>
      <c r="I2147" s="184"/>
      <c r="J2147" s="184"/>
      <c r="K2147" s="184"/>
      <c r="L2147" s="183"/>
    </row>
    <row r="2148">
      <c r="A2148" s="454"/>
      <c r="B2148" s="927"/>
      <c r="C2148" s="580"/>
      <c r="D2148" s="939"/>
      <c r="E2148" s="940"/>
      <c r="F2148" s="941"/>
      <c r="G2148" s="937" t="str">
        <f t="array" ref="G2148">xlookup(F2148,'Internal Staffing Calculator'!E:E,'Internal Staffing Calculator'!C:C,"")</f>
        <v/>
      </c>
      <c r="H2148" s="932" t="str">
        <f t="array" ref="H2148">if(F2148&lt;&gt;"", iferror(index('Internal Staffing Calculator'!B$8:B23500,match(F2148,'Internal Staffing Calculator'!E$8:E23500,0)), "Not In Budget"),"")</f>
        <v/>
      </c>
      <c r="I2148" s="184"/>
      <c r="J2148" s="184"/>
      <c r="K2148" s="184"/>
      <c r="L2148" s="183"/>
    </row>
    <row r="2149">
      <c r="A2149" s="454"/>
      <c r="B2149" s="927"/>
      <c r="C2149" s="580"/>
      <c r="D2149" s="939"/>
      <c r="E2149" s="940"/>
      <c r="F2149" s="941"/>
      <c r="G2149" s="937" t="str">
        <f t="array" ref="G2149">xlookup(F2149,'Internal Staffing Calculator'!E:E,'Internal Staffing Calculator'!C:C,"")</f>
        <v/>
      </c>
      <c r="H2149" s="932" t="str">
        <f t="array" ref="H2149">if(F2149&lt;&gt;"", iferror(index('Internal Staffing Calculator'!B$8:B23500,match(F2149,'Internal Staffing Calculator'!E$8:E23500,0)), "Not In Budget"),"")</f>
        <v/>
      </c>
      <c r="I2149" s="184"/>
      <c r="J2149" s="184"/>
      <c r="K2149" s="184"/>
      <c r="L2149" s="183"/>
    </row>
    <row r="2150">
      <c r="A2150" s="454"/>
      <c r="B2150" s="927"/>
      <c r="C2150" s="580"/>
      <c r="D2150" s="939"/>
      <c r="E2150" s="940"/>
      <c r="F2150" s="941"/>
      <c r="G2150" s="937" t="str">
        <f t="array" ref="G2150">xlookup(F2150,'Internal Staffing Calculator'!E:E,'Internal Staffing Calculator'!C:C,"")</f>
        <v/>
      </c>
      <c r="H2150" s="932" t="str">
        <f t="array" ref="H2150">if(F2150&lt;&gt;"", iferror(index('Internal Staffing Calculator'!B$8:B23500,match(F2150,'Internal Staffing Calculator'!E$8:E23500,0)), "Not In Budget"),"")</f>
        <v/>
      </c>
      <c r="I2150" s="184"/>
      <c r="J2150" s="184"/>
      <c r="K2150" s="184"/>
      <c r="L2150" s="183"/>
    </row>
    <row r="2151">
      <c r="A2151" s="454"/>
      <c r="B2151" s="927"/>
      <c r="C2151" s="580"/>
      <c r="D2151" s="939"/>
      <c r="E2151" s="940"/>
      <c r="F2151" s="941"/>
      <c r="G2151" s="937" t="str">
        <f t="array" ref="G2151">xlookup(F2151,'Internal Staffing Calculator'!E:E,'Internal Staffing Calculator'!C:C,"")</f>
        <v/>
      </c>
      <c r="H2151" s="932" t="str">
        <f t="array" ref="H2151">if(F2151&lt;&gt;"", iferror(index('Internal Staffing Calculator'!B$8:B23500,match(F2151,'Internal Staffing Calculator'!E$8:E23500,0)), "Not In Budget"),"")</f>
        <v/>
      </c>
      <c r="I2151" s="184"/>
      <c r="J2151" s="184"/>
      <c r="K2151" s="184"/>
      <c r="L2151" s="183"/>
    </row>
    <row r="2152">
      <c r="A2152" s="454"/>
      <c r="B2152" s="927"/>
      <c r="C2152" s="580"/>
      <c r="D2152" s="939"/>
      <c r="E2152" s="940"/>
      <c r="F2152" s="941"/>
      <c r="G2152" s="937" t="str">
        <f t="array" ref="G2152">xlookup(F2152,'Internal Staffing Calculator'!E:E,'Internal Staffing Calculator'!C:C,"")</f>
        <v/>
      </c>
      <c r="H2152" s="932" t="str">
        <f t="array" ref="H2152">if(F2152&lt;&gt;"", iferror(index('Internal Staffing Calculator'!B$8:B23500,match(F2152,'Internal Staffing Calculator'!E$8:E23500,0)), "Not In Budget"),"")</f>
        <v/>
      </c>
      <c r="I2152" s="184"/>
      <c r="J2152" s="184"/>
      <c r="K2152" s="184"/>
      <c r="L2152" s="183"/>
    </row>
    <row r="2153">
      <c r="A2153" s="454"/>
      <c r="B2153" s="927"/>
      <c r="C2153" s="580"/>
      <c r="D2153" s="939"/>
      <c r="E2153" s="940"/>
      <c r="F2153" s="941"/>
      <c r="G2153" s="937" t="str">
        <f t="array" ref="G2153">xlookup(F2153,'Internal Staffing Calculator'!E:E,'Internal Staffing Calculator'!C:C,"")</f>
        <v/>
      </c>
      <c r="H2153" s="932" t="str">
        <f t="array" ref="H2153">if(F2153&lt;&gt;"", iferror(index('Internal Staffing Calculator'!B$8:B23500,match(F2153,'Internal Staffing Calculator'!E$8:E23500,0)), "Not In Budget"),"")</f>
        <v/>
      </c>
      <c r="I2153" s="184"/>
      <c r="J2153" s="184"/>
      <c r="K2153" s="184"/>
      <c r="L2153" s="183"/>
    </row>
    <row r="2154">
      <c r="A2154" s="454"/>
      <c r="B2154" s="927"/>
      <c r="C2154" s="580"/>
      <c r="D2154" s="939"/>
      <c r="E2154" s="940"/>
      <c r="F2154" s="941"/>
      <c r="G2154" s="937" t="str">
        <f t="array" ref="G2154">xlookup(F2154,'Internal Staffing Calculator'!E:E,'Internal Staffing Calculator'!C:C,"")</f>
        <v/>
      </c>
      <c r="H2154" s="932" t="str">
        <f t="array" ref="H2154">if(F2154&lt;&gt;"", iferror(index('Internal Staffing Calculator'!B$8:B23500,match(F2154,'Internal Staffing Calculator'!E$8:E23500,0)), "Not In Budget"),"")</f>
        <v/>
      </c>
      <c r="I2154" s="184"/>
      <c r="J2154" s="184"/>
      <c r="K2154" s="184"/>
      <c r="L2154" s="183"/>
    </row>
    <row r="2155">
      <c r="A2155" s="454"/>
      <c r="B2155" s="927"/>
      <c r="C2155" s="580"/>
      <c r="D2155" s="939"/>
      <c r="E2155" s="940"/>
      <c r="F2155" s="941"/>
      <c r="G2155" s="937" t="str">
        <f t="array" ref="G2155">xlookup(F2155,'Internal Staffing Calculator'!E:E,'Internal Staffing Calculator'!C:C,"")</f>
        <v/>
      </c>
      <c r="H2155" s="932" t="str">
        <f t="array" ref="H2155">if(F2155&lt;&gt;"", iferror(index('Internal Staffing Calculator'!B$8:B23500,match(F2155,'Internal Staffing Calculator'!E$8:E23500,0)), "Not In Budget"),"")</f>
        <v/>
      </c>
      <c r="I2155" s="184"/>
      <c r="J2155" s="184"/>
      <c r="K2155" s="184"/>
      <c r="L2155" s="183"/>
    </row>
    <row r="2156">
      <c r="A2156" s="454"/>
      <c r="B2156" s="927"/>
      <c r="C2156" s="580"/>
      <c r="D2156" s="939"/>
      <c r="E2156" s="940"/>
      <c r="F2156" s="941"/>
      <c r="G2156" s="937" t="str">
        <f t="array" ref="G2156">xlookup(F2156,'Internal Staffing Calculator'!E:E,'Internal Staffing Calculator'!C:C,"")</f>
        <v/>
      </c>
      <c r="H2156" s="932" t="str">
        <f t="array" ref="H2156">if(F2156&lt;&gt;"", iferror(index('Internal Staffing Calculator'!B$8:B23500,match(F2156,'Internal Staffing Calculator'!E$8:E23500,0)), "Not In Budget"),"")</f>
        <v/>
      </c>
      <c r="I2156" s="184"/>
      <c r="J2156" s="184"/>
      <c r="K2156" s="184"/>
      <c r="L2156" s="183"/>
    </row>
    <row r="2157">
      <c r="A2157" s="454"/>
      <c r="B2157" s="927"/>
      <c r="C2157" s="580"/>
      <c r="D2157" s="939"/>
      <c r="E2157" s="940"/>
      <c r="F2157" s="941"/>
      <c r="G2157" s="937" t="str">
        <f t="array" ref="G2157">xlookup(F2157,'Internal Staffing Calculator'!E:E,'Internal Staffing Calculator'!C:C,"")</f>
        <v/>
      </c>
      <c r="H2157" s="932" t="str">
        <f t="array" ref="H2157">if(F2157&lt;&gt;"", iferror(index('Internal Staffing Calculator'!B$8:B23500,match(F2157,'Internal Staffing Calculator'!E$8:E23500,0)), "Not In Budget"),"")</f>
        <v/>
      </c>
      <c r="I2157" s="184"/>
      <c r="J2157" s="184"/>
      <c r="K2157" s="184"/>
      <c r="L2157" s="183"/>
    </row>
    <row r="2158">
      <c r="A2158" s="454"/>
      <c r="B2158" s="927"/>
      <c r="C2158" s="580"/>
      <c r="D2158" s="939"/>
      <c r="E2158" s="940"/>
      <c r="F2158" s="941"/>
      <c r="G2158" s="937" t="str">
        <f t="array" ref="G2158">xlookup(F2158,'Internal Staffing Calculator'!E:E,'Internal Staffing Calculator'!C:C,"")</f>
        <v/>
      </c>
      <c r="H2158" s="932" t="str">
        <f t="array" ref="H2158">if(F2158&lt;&gt;"", iferror(index('Internal Staffing Calculator'!B$8:B23500,match(F2158,'Internal Staffing Calculator'!E$8:E23500,0)), "Not In Budget"),"")</f>
        <v/>
      </c>
      <c r="I2158" s="184"/>
      <c r="J2158" s="184"/>
      <c r="K2158" s="184"/>
      <c r="L2158" s="183"/>
    </row>
    <row r="2159">
      <c r="A2159" s="454"/>
      <c r="B2159" s="927"/>
      <c r="C2159" s="580"/>
      <c r="D2159" s="939"/>
      <c r="E2159" s="940"/>
      <c r="F2159" s="941"/>
      <c r="G2159" s="937" t="str">
        <f t="array" ref="G2159">xlookup(F2159,'Internal Staffing Calculator'!E:E,'Internal Staffing Calculator'!C:C,"")</f>
        <v/>
      </c>
      <c r="H2159" s="932" t="str">
        <f t="array" ref="H2159">if(F2159&lt;&gt;"", iferror(index('Internal Staffing Calculator'!B$8:B23500,match(F2159,'Internal Staffing Calculator'!E$8:E23500,0)), "Not In Budget"),"")</f>
        <v/>
      </c>
      <c r="I2159" s="184"/>
      <c r="J2159" s="184"/>
      <c r="K2159" s="184"/>
      <c r="L2159" s="183"/>
    </row>
    <row r="2160">
      <c r="A2160" s="454"/>
      <c r="B2160" s="927"/>
      <c r="C2160" s="580"/>
      <c r="D2160" s="939"/>
      <c r="E2160" s="940"/>
      <c r="F2160" s="941"/>
      <c r="G2160" s="937" t="str">
        <f t="array" ref="G2160">xlookup(F2160,'Internal Staffing Calculator'!E:E,'Internal Staffing Calculator'!C:C,"")</f>
        <v/>
      </c>
      <c r="H2160" s="932" t="str">
        <f t="array" ref="H2160">if(F2160&lt;&gt;"", iferror(index('Internal Staffing Calculator'!B$8:B23500,match(F2160,'Internal Staffing Calculator'!E$8:E23500,0)), "Not In Budget"),"")</f>
        <v/>
      </c>
      <c r="I2160" s="184"/>
      <c r="J2160" s="184"/>
      <c r="K2160" s="184"/>
      <c r="L2160" s="183"/>
    </row>
    <row r="2161">
      <c r="A2161" s="454"/>
      <c r="B2161" s="927"/>
      <c r="C2161" s="580"/>
      <c r="D2161" s="939"/>
      <c r="E2161" s="940"/>
      <c r="F2161" s="941"/>
      <c r="G2161" s="937" t="str">
        <f t="array" ref="G2161">xlookup(F2161,'Internal Staffing Calculator'!E:E,'Internal Staffing Calculator'!C:C,"")</f>
        <v/>
      </c>
      <c r="H2161" s="932" t="str">
        <f t="array" ref="H2161">if(F2161&lt;&gt;"", iferror(index('Internal Staffing Calculator'!B$8:B23500,match(F2161,'Internal Staffing Calculator'!E$8:E23500,0)), "Not In Budget"),"")</f>
        <v/>
      </c>
      <c r="I2161" s="184"/>
      <c r="J2161" s="184"/>
      <c r="K2161" s="184"/>
      <c r="L2161" s="183"/>
    </row>
    <row r="2162">
      <c r="A2162" s="454"/>
      <c r="B2162" s="927"/>
      <c r="C2162" s="580"/>
      <c r="D2162" s="939"/>
      <c r="E2162" s="940"/>
      <c r="F2162" s="941"/>
      <c r="G2162" s="937" t="str">
        <f t="array" ref="G2162">xlookup(F2162,'Internal Staffing Calculator'!E:E,'Internal Staffing Calculator'!C:C,"")</f>
        <v/>
      </c>
      <c r="H2162" s="932" t="str">
        <f t="array" ref="H2162">if(F2162&lt;&gt;"", iferror(index('Internal Staffing Calculator'!B$8:B23500,match(F2162,'Internal Staffing Calculator'!E$8:E23500,0)), "Not In Budget"),"")</f>
        <v/>
      </c>
      <c r="I2162" s="184"/>
      <c r="J2162" s="184"/>
      <c r="K2162" s="184"/>
      <c r="L2162" s="183"/>
    </row>
    <row r="2163">
      <c r="A2163" s="454"/>
      <c r="B2163" s="927"/>
      <c r="C2163" s="580"/>
      <c r="D2163" s="939"/>
      <c r="E2163" s="940"/>
      <c r="F2163" s="941"/>
      <c r="G2163" s="937" t="str">
        <f t="array" ref="G2163">xlookup(F2163,'Internal Staffing Calculator'!E:E,'Internal Staffing Calculator'!C:C,"")</f>
        <v/>
      </c>
      <c r="H2163" s="932" t="str">
        <f t="array" ref="H2163">if(F2163&lt;&gt;"", iferror(index('Internal Staffing Calculator'!B$8:B23500,match(F2163,'Internal Staffing Calculator'!E$8:E23500,0)), "Not In Budget"),"")</f>
        <v/>
      </c>
      <c r="I2163" s="184"/>
      <c r="J2163" s="184"/>
      <c r="K2163" s="184"/>
      <c r="L2163" s="183"/>
    </row>
    <row r="2164">
      <c r="A2164" s="454"/>
      <c r="B2164" s="927"/>
      <c r="C2164" s="580"/>
      <c r="D2164" s="939"/>
      <c r="E2164" s="940"/>
      <c r="F2164" s="941"/>
      <c r="G2164" s="937" t="str">
        <f t="array" ref="G2164">xlookup(F2164,'Internal Staffing Calculator'!E:E,'Internal Staffing Calculator'!C:C,"")</f>
        <v/>
      </c>
      <c r="H2164" s="932" t="str">
        <f t="array" ref="H2164">if(F2164&lt;&gt;"", iferror(index('Internal Staffing Calculator'!B$8:B23500,match(F2164,'Internal Staffing Calculator'!E$8:E23500,0)), "Not In Budget"),"")</f>
        <v/>
      </c>
      <c r="I2164" s="184"/>
      <c r="J2164" s="184"/>
      <c r="K2164" s="184"/>
      <c r="L2164" s="183"/>
    </row>
    <row r="2165">
      <c r="A2165" s="454"/>
      <c r="B2165" s="927"/>
      <c r="C2165" s="580"/>
      <c r="D2165" s="939"/>
      <c r="E2165" s="940"/>
      <c r="F2165" s="941"/>
      <c r="G2165" s="937" t="str">
        <f t="array" ref="G2165">xlookup(F2165,'Internal Staffing Calculator'!E:E,'Internal Staffing Calculator'!C:C,"")</f>
        <v/>
      </c>
      <c r="H2165" s="932" t="str">
        <f t="array" ref="H2165">if(F2165&lt;&gt;"", iferror(index('Internal Staffing Calculator'!B$8:B23500,match(F2165,'Internal Staffing Calculator'!E$8:E23500,0)), "Not In Budget"),"")</f>
        <v/>
      </c>
      <c r="I2165" s="184"/>
      <c r="J2165" s="184"/>
      <c r="K2165" s="184"/>
      <c r="L2165" s="183"/>
    </row>
    <row r="2166">
      <c r="A2166" s="454"/>
      <c r="B2166" s="927"/>
      <c r="C2166" s="580"/>
      <c r="D2166" s="939"/>
      <c r="E2166" s="940"/>
      <c r="F2166" s="941"/>
      <c r="G2166" s="937" t="str">
        <f t="array" ref="G2166">xlookup(F2166,'Internal Staffing Calculator'!E:E,'Internal Staffing Calculator'!C:C,"")</f>
        <v/>
      </c>
      <c r="H2166" s="932" t="str">
        <f t="array" ref="H2166">if(F2166&lt;&gt;"", iferror(index('Internal Staffing Calculator'!B$8:B23500,match(F2166,'Internal Staffing Calculator'!E$8:E23500,0)), "Not In Budget"),"")</f>
        <v/>
      </c>
      <c r="I2166" s="184"/>
      <c r="J2166" s="184"/>
      <c r="K2166" s="184"/>
      <c r="L2166" s="183"/>
    </row>
    <row r="2167">
      <c r="A2167" s="454"/>
      <c r="B2167" s="927"/>
      <c r="C2167" s="580"/>
      <c r="D2167" s="939"/>
      <c r="E2167" s="940"/>
      <c r="F2167" s="941"/>
      <c r="G2167" s="937" t="str">
        <f t="array" ref="G2167">xlookup(F2167,'Internal Staffing Calculator'!E:E,'Internal Staffing Calculator'!C:C,"")</f>
        <v/>
      </c>
      <c r="H2167" s="932" t="str">
        <f t="array" ref="H2167">if(F2167&lt;&gt;"", iferror(index('Internal Staffing Calculator'!B$8:B23500,match(F2167,'Internal Staffing Calculator'!E$8:E23500,0)), "Not In Budget"),"")</f>
        <v/>
      </c>
      <c r="I2167" s="184"/>
      <c r="J2167" s="184"/>
      <c r="K2167" s="184"/>
      <c r="L2167" s="183"/>
    </row>
    <row r="2168">
      <c r="A2168" s="454"/>
      <c r="B2168" s="927"/>
      <c r="C2168" s="580"/>
      <c r="D2168" s="939"/>
      <c r="E2168" s="940"/>
      <c r="F2168" s="941"/>
      <c r="G2168" s="937" t="str">
        <f t="array" ref="G2168">xlookup(F2168,'Internal Staffing Calculator'!E:E,'Internal Staffing Calculator'!C:C,"")</f>
        <v/>
      </c>
      <c r="H2168" s="932" t="str">
        <f t="array" ref="H2168">if(F2168&lt;&gt;"", iferror(index('Internal Staffing Calculator'!B$8:B23500,match(F2168,'Internal Staffing Calculator'!E$8:E23500,0)), "Not In Budget"),"")</f>
        <v/>
      </c>
      <c r="I2168" s="184"/>
      <c r="J2168" s="184"/>
      <c r="K2168" s="184"/>
      <c r="L2168" s="183"/>
    </row>
    <row r="2169">
      <c r="A2169" s="454"/>
      <c r="B2169" s="927"/>
      <c r="C2169" s="580"/>
      <c r="D2169" s="939"/>
      <c r="E2169" s="940"/>
      <c r="F2169" s="941"/>
      <c r="G2169" s="937" t="str">
        <f t="array" ref="G2169">xlookup(F2169,'Internal Staffing Calculator'!E:E,'Internal Staffing Calculator'!C:C,"")</f>
        <v/>
      </c>
      <c r="H2169" s="932" t="str">
        <f t="array" ref="H2169">if(F2169&lt;&gt;"", iferror(index('Internal Staffing Calculator'!B$8:B23500,match(F2169,'Internal Staffing Calculator'!E$8:E23500,0)), "Not In Budget"),"")</f>
        <v/>
      </c>
      <c r="I2169" s="184"/>
      <c r="J2169" s="184"/>
      <c r="K2169" s="184"/>
      <c r="L2169" s="183"/>
    </row>
    <row r="2170">
      <c r="A2170" s="454"/>
      <c r="B2170" s="927"/>
      <c r="C2170" s="580"/>
      <c r="D2170" s="939"/>
      <c r="E2170" s="940"/>
      <c r="F2170" s="941"/>
      <c r="G2170" s="937" t="str">
        <f t="array" ref="G2170">xlookup(F2170,'Internal Staffing Calculator'!E:E,'Internal Staffing Calculator'!C:C,"")</f>
        <v/>
      </c>
      <c r="H2170" s="932" t="str">
        <f t="array" ref="H2170">if(F2170&lt;&gt;"", iferror(index('Internal Staffing Calculator'!B$8:B23500,match(F2170,'Internal Staffing Calculator'!E$8:E23500,0)), "Not In Budget"),"")</f>
        <v/>
      </c>
      <c r="I2170" s="184"/>
      <c r="J2170" s="184"/>
      <c r="K2170" s="184"/>
      <c r="L2170" s="183"/>
    </row>
    <row r="2171">
      <c r="A2171" s="454"/>
      <c r="B2171" s="927"/>
      <c r="C2171" s="580"/>
      <c r="D2171" s="939"/>
      <c r="E2171" s="940"/>
      <c r="F2171" s="941"/>
      <c r="G2171" s="937" t="str">
        <f t="array" ref="G2171">xlookup(F2171,'Internal Staffing Calculator'!E:E,'Internal Staffing Calculator'!C:C,"")</f>
        <v/>
      </c>
      <c r="H2171" s="932" t="str">
        <f t="array" ref="H2171">if(F2171&lt;&gt;"", iferror(index('Internal Staffing Calculator'!B$8:B23500,match(F2171,'Internal Staffing Calculator'!E$8:E23500,0)), "Not In Budget"),"")</f>
        <v/>
      </c>
      <c r="I2171" s="184"/>
      <c r="J2171" s="184"/>
      <c r="K2171" s="184"/>
      <c r="L2171" s="183"/>
    </row>
    <row r="2172">
      <c r="A2172" s="454"/>
      <c r="B2172" s="927"/>
      <c r="C2172" s="580"/>
      <c r="D2172" s="939"/>
      <c r="E2172" s="940"/>
      <c r="F2172" s="941"/>
      <c r="G2172" s="937" t="str">
        <f t="array" ref="G2172">xlookup(F2172,'Internal Staffing Calculator'!E:E,'Internal Staffing Calculator'!C:C,"")</f>
        <v/>
      </c>
      <c r="H2172" s="932" t="str">
        <f t="array" ref="H2172">if(F2172&lt;&gt;"", iferror(index('Internal Staffing Calculator'!B$8:B23500,match(F2172,'Internal Staffing Calculator'!E$8:E23500,0)), "Not In Budget"),"")</f>
        <v/>
      </c>
      <c r="I2172" s="184"/>
      <c r="J2172" s="184"/>
      <c r="K2172" s="184"/>
      <c r="L2172" s="183"/>
    </row>
    <row r="2173">
      <c r="A2173" s="454"/>
      <c r="B2173" s="927"/>
      <c r="C2173" s="580"/>
      <c r="D2173" s="939"/>
      <c r="E2173" s="940"/>
      <c r="F2173" s="941"/>
      <c r="G2173" s="937" t="str">
        <f t="array" ref="G2173">xlookup(F2173,'Internal Staffing Calculator'!E:E,'Internal Staffing Calculator'!C:C,"")</f>
        <v/>
      </c>
      <c r="H2173" s="932" t="str">
        <f t="array" ref="H2173">if(F2173&lt;&gt;"", iferror(index('Internal Staffing Calculator'!B$8:B23500,match(F2173,'Internal Staffing Calculator'!E$8:E23500,0)), "Not In Budget"),"")</f>
        <v/>
      </c>
      <c r="I2173" s="184"/>
      <c r="J2173" s="184"/>
      <c r="K2173" s="184"/>
      <c r="L2173" s="183"/>
    </row>
    <row r="2174">
      <c r="A2174" s="454"/>
      <c r="B2174" s="927"/>
      <c r="C2174" s="580"/>
      <c r="D2174" s="939"/>
      <c r="E2174" s="940"/>
      <c r="F2174" s="941"/>
      <c r="G2174" s="937" t="str">
        <f t="array" ref="G2174">xlookup(F2174,'Internal Staffing Calculator'!E:E,'Internal Staffing Calculator'!C:C,"")</f>
        <v/>
      </c>
      <c r="H2174" s="932" t="str">
        <f t="array" ref="H2174">if(F2174&lt;&gt;"", iferror(index('Internal Staffing Calculator'!B$8:B23500,match(F2174,'Internal Staffing Calculator'!E$8:E23500,0)), "Not In Budget"),"")</f>
        <v/>
      </c>
      <c r="I2174" s="184"/>
      <c r="J2174" s="184"/>
      <c r="K2174" s="184"/>
      <c r="L2174" s="183"/>
    </row>
    <row r="2175">
      <c r="A2175" s="454"/>
      <c r="B2175" s="927"/>
      <c r="C2175" s="580"/>
      <c r="D2175" s="939"/>
      <c r="E2175" s="940"/>
      <c r="F2175" s="941"/>
      <c r="G2175" s="937" t="str">
        <f t="array" ref="G2175">xlookup(F2175,'Internal Staffing Calculator'!E:E,'Internal Staffing Calculator'!C:C,"")</f>
        <v/>
      </c>
      <c r="H2175" s="932" t="str">
        <f t="array" ref="H2175">if(F2175&lt;&gt;"", iferror(index('Internal Staffing Calculator'!B$8:B23500,match(F2175,'Internal Staffing Calculator'!E$8:E23500,0)), "Not In Budget"),"")</f>
        <v/>
      </c>
      <c r="I2175" s="184"/>
      <c r="J2175" s="184"/>
      <c r="K2175" s="184"/>
      <c r="L2175" s="183"/>
    </row>
    <row r="2176">
      <c r="A2176" s="454"/>
      <c r="B2176" s="927"/>
      <c r="C2176" s="580"/>
      <c r="D2176" s="939"/>
      <c r="E2176" s="940"/>
      <c r="F2176" s="941"/>
      <c r="G2176" s="937" t="str">
        <f t="array" ref="G2176">xlookup(F2176,'Internal Staffing Calculator'!E:E,'Internal Staffing Calculator'!C:C,"")</f>
        <v/>
      </c>
      <c r="H2176" s="932" t="str">
        <f t="array" ref="H2176">if(F2176&lt;&gt;"", iferror(index('Internal Staffing Calculator'!B$8:B23500,match(F2176,'Internal Staffing Calculator'!E$8:E23500,0)), "Not In Budget"),"")</f>
        <v/>
      </c>
      <c r="I2176" s="184"/>
      <c r="J2176" s="184"/>
      <c r="K2176" s="184"/>
      <c r="L2176" s="183"/>
    </row>
    <row r="2177">
      <c r="A2177" s="454"/>
      <c r="B2177" s="927"/>
      <c r="C2177" s="580"/>
      <c r="D2177" s="939"/>
      <c r="E2177" s="940"/>
      <c r="F2177" s="941"/>
      <c r="G2177" s="937" t="str">
        <f t="array" ref="G2177">xlookup(F2177,'Internal Staffing Calculator'!E:E,'Internal Staffing Calculator'!C:C,"")</f>
        <v/>
      </c>
      <c r="H2177" s="932" t="str">
        <f t="array" ref="H2177">if(F2177&lt;&gt;"", iferror(index('Internal Staffing Calculator'!B$8:B23500,match(F2177,'Internal Staffing Calculator'!E$8:E23500,0)), "Not In Budget"),"")</f>
        <v/>
      </c>
      <c r="I2177" s="184"/>
      <c r="J2177" s="184"/>
      <c r="K2177" s="184"/>
      <c r="L2177" s="183"/>
    </row>
    <row r="2178">
      <c r="A2178" s="454"/>
      <c r="B2178" s="927"/>
      <c r="C2178" s="580"/>
      <c r="D2178" s="939"/>
      <c r="E2178" s="940"/>
      <c r="F2178" s="941"/>
      <c r="G2178" s="937" t="str">
        <f t="array" ref="G2178">xlookup(F2178,'Internal Staffing Calculator'!E:E,'Internal Staffing Calculator'!C:C,"")</f>
        <v/>
      </c>
      <c r="H2178" s="932" t="str">
        <f t="array" ref="H2178">if(F2178&lt;&gt;"", iferror(index('Internal Staffing Calculator'!B$8:B23500,match(F2178,'Internal Staffing Calculator'!E$8:E23500,0)), "Not In Budget"),"")</f>
        <v/>
      </c>
      <c r="I2178" s="184"/>
      <c r="J2178" s="184"/>
      <c r="K2178" s="184"/>
      <c r="L2178" s="183"/>
    </row>
    <row r="2179">
      <c r="A2179" s="454"/>
      <c r="B2179" s="927"/>
      <c r="C2179" s="580"/>
      <c r="D2179" s="939"/>
      <c r="E2179" s="940"/>
      <c r="F2179" s="941"/>
      <c r="G2179" s="937" t="str">
        <f t="array" ref="G2179">xlookup(F2179,'Internal Staffing Calculator'!E:E,'Internal Staffing Calculator'!C:C,"")</f>
        <v/>
      </c>
      <c r="H2179" s="932" t="str">
        <f t="array" ref="H2179">if(F2179&lt;&gt;"", iferror(index('Internal Staffing Calculator'!B$8:B23500,match(F2179,'Internal Staffing Calculator'!E$8:E23500,0)), "Not In Budget"),"")</f>
        <v/>
      </c>
      <c r="I2179" s="184"/>
      <c r="J2179" s="184"/>
      <c r="K2179" s="184"/>
      <c r="L2179" s="183"/>
    </row>
    <row r="2180">
      <c r="A2180" s="454"/>
      <c r="B2180" s="927"/>
      <c r="C2180" s="580"/>
      <c r="D2180" s="939"/>
      <c r="E2180" s="940"/>
      <c r="F2180" s="941"/>
      <c r="G2180" s="937" t="str">
        <f t="array" ref="G2180">xlookup(F2180,'Internal Staffing Calculator'!E:E,'Internal Staffing Calculator'!C:C,"")</f>
        <v/>
      </c>
      <c r="H2180" s="932" t="str">
        <f t="array" ref="H2180">if(F2180&lt;&gt;"", iferror(index('Internal Staffing Calculator'!B$8:B23500,match(F2180,'Internal Staffing Calculator'!E$8:E23500,0)), "Not In Budget"),"")</f>
        <v/>
      </c>
      <c r="I2180" s="184"/>
      <c r="J2180" s="184"/>
      <c r="K2180" s="184"/>
      <c r="L2180" s="183"/>
    </row>
    <row r="2181">
      <c r="A2181" s="454"/>
      <c r="B2181" s="927"/>
      <c r="C2181" s="580"/>
      <c r="D2181" s="939"/>
      <c r="E2181" s="940"/>
      <c r="F2181" s="941"/>
      <c r="G2181" s="937" t="str">
        <f t="array" ref="G2181">xlookup(F2181,'Internal Staffing Calculator'!E:E,'Internal Staffing Calculator'!C:C,"")</f>
        <v/>
      </c>
      <c r="H2181" s="932" t="str">
        <f t="array" ref="H2181">if(F2181&lt;&gt;"", iferror(index('Internal Staffing Calculator'!B$8:B23500,match(F2181,'Internal Staffing Calculator'!E$8:E23500,0)), "Not In Budget"),"")</f>
        <v/>
      </c>
      <c r="I2181" s="184"/>
      <c r="J2181" s="184"/>
      <c r="K2181" s="184"/>
      <c r="L2181" s="183"/>
    </row>
    <row r="2182">
      <c r="A2182" s="454"/>
      <c r="B2182" s="927"/>
      <c r="C2182" s="580"/>
      <c r="D2182" s="939"/>
      <c r="E2182" s="940"/>
      <c r="F2182" s="941"/>
      <c r="G2182" s="937" t="str">
        <f t="array" ref="G2182">xlookup(F2182,'Internal Staffing Calculator'!E:E,'Internal Staffing Calculator'!C:C,"")</f>
        <v/>
      </c>
      <c r="H2182" s="932" t="str">
        <f t="array" ref="H2182">if(F2182&lt;&gt;"", iferror(index('Internal Staffing Calculator'!B$8:B23500,match(F2182,'Internal Staffing Calculator'!E$8:E23500,0)), "Not In Budget"),"")</f>
        <v/>
      </c>
      <c r="I2182" s="184"/>
      <c r="J2182" s="184"/>
      <c r="K2182" s="184"/>
      <c r="L2182" s="183"/>
    </row>
    <row r="2183">
      <c r="A2183" s="454"/>
      <c r="B2183" s="927"/>
      <c r="C2183" s="580"/>
      <c r="D2183" s="939"/>
      <c r="E2183" s="940"/>
      <c r="F2183" s="941"/>
      <c r="G2183" s="937" t="str">
        <f t="array" ref="G2183">xlookup(F2183,'Internal Staffing Calculator'!E:E,'Internal Staffing Calculator'!C:C,"")</f>
        <v/>
      </c>
      <c r="H2183" s="932" t="str">
        <f t="array" ref="H2183">if(F2183&lt;&gt;"", iferror(index('Internal Staffing Calculator'!B$8:B23500,match(F2183,'Internal Staffing Calculator'!E$8:E23500,0)), "Not In Budget"),"")</f>
        <v/>
      </c>
      <c r="I2183" s="184"/>
      <c r="J2183" s="184"/>
      <c r="K2183" s="184"/>
      <c r="L2183" s="183"/>
    </row>
    <row r="2184">
      <c r="A2184" s="454"/>
      <c r="B2184" s="927"/>
      <c r="C2184" s="580"/>
      <c r="D2184" s="939"/>
      <c r="E2184" s="940"/>
      <c r="F2184" s="941"/>
      <c r="G2184" s="937" t="str">
        <f t="array" ref="G2184">xlookup(F2184,'Internal Staffing Calculator'!E:E,'Internal Staffing Calculator'!C:C,"")</f>
        <v/>
      </c>
      <c r="H2184" s="932" t="str">
        <f t="array" ref="H2184">if(F2184&lt;&gt;"", iferror(index('Internal Staffing Calculator'!B$8:B23500,match(F2184,'Internal Staffing Calculator'!E$8:E23500,0)), "Not In Budget"),"")</f>
        <v/>
      </c>
      <c r="I2184" s="184"/>
      <c r="J2184" s="184"/>
      <c r="K2184" s="184"/>
      <c r="L2184" s="183"/>
    </row>
    <row r="2185">
      <c r="A2185" s="454"/>
      <c r="B2185" s="927"/>
      <c r="C2185" s="580"/>
      <c r="D2185" s="939"/>
      <c r="E2185" s="940"/>
      <c r="F2185" s="941"/>
      <c r="G2185" s="937" t="str">
        <f t="array" ref="G2185">xlookup(F2185,'Internal Staffing Calculator'!E:E,'Internal Staffing Calculator'!C:C,"")</f>
        <v/>
      </c>
      <c r="H2185" s="932" t="str">
        <f t="array" ref="H2185">if(F2185&lt;&gt;"", iferror(index('Internal Staffing Calculator'!B$8:B23500,match(F2185,'Internal Staffing Calculator'!E$8:E23500,0)), "Not In Budget"),"")</f>
        <v/>
      </c>
      <c r="I2185" s="184"/>
      <c r="J2185" s="184"/>
      <c r="K2185" s="184"/>
      <c r="L2185" s="183"/>
    </row>
    <row r="2186">
      <c r="A2186" s="454"/>
      <c r="B2186" s="927"/>
      <c r="C2186" s="580"/>
      <c r="D2186" s="939"/>
      <c r="E2186" s="940"/>
      <c r="F2186" s="941"/>
      <c r="G2186" s="937" t="str">
        <f t="array" ref="G2186">xlookup(F2186,'Internal Staffing Calculator'!E:E,'Internal Staffing Calculator'!C:C,"")</f>
        <v/>
      </c>
      <c r="H2186" s="932" t="str">
        <f t="array" ref="H2186">if(F2186&lt;&gt;"", iferror(index('Internal Staffing Calculator'!B$8:B23500,match(F2186,'Internal Staffing Calculator'!E$8:E23500,0)), "Not In Budget"),"")</f>
        <v/>
      </c>
      <c r="I2186" s="184"/>
      <c r="J2186" s="184"/>
      <c r="K2186" s="184"/>
      <c r="L2186" s="183"/>
    </row>
    <row r="2187">
      <c r="A2187" s="454"/>
      <c r="B2187" s="927"/>
      <c r="C2187" s="580"/>
      <c r="D2187" s="939"/>
      <c r="E2187" s="940"/>
      <c r="F2187" s="941"/>
      <c r="G2187" s="937" t="str">
        <f t="array" ref="G2187">xlookup(F2187,'Internal Staffing Calculator'!E:E,'Internal Staffing Calculator'!C:C,"")</f>
        <v/>
      </c>
      <c r="H2187" s="932" t="str">
        <f t="array" ref="H2187">if(F2187&lt;&gt;"", iferror(index('Internal Staffing Calculator'!B$8:B23500,match(F2187,'Internal Staffing Calculator'!E$8:E23500,0)), "Not In Budget"),"")</f>
        <v/>
      </c>
      <c r="I2187" s="184"/>
      <c r="J2187" s="184"/>
      <c r="K2187" s="184"/>
      <c r="L2187" s="183"/>
    </row>
    <row r="2188">
      <c r="A2188" s="454"/>
      <c r="B2188" s="927"/>
      <c r="C2188" s="580"/>
      <c r="D2188" s="939"/>
      <c r="E2188" s="940"/>
      <c r="F2188" s="941"/>
      <c r="G2188" s="937" t="str">
        <f t="array" ref="G2188">xlookup(F2188,'Internal Staffing Calculator'!E:E,'Internal Staffing Calculator'!C:C,"")</f>
        <v/>
      </c>
      <c r="H2188" s="932" t="str">
        <f t="array" ref="H2188">if(F2188&lt;&gt;"", iferror(index('Internal Staffing Calculator'!B$8:B23500,match(F2188,'Internal Staffing Calculator'!E$8:E23500,0)), "Not In Budget"),"")</f>
        <v/>
      </c>
      <c r="I2188" s="184"/>
      <c r="J2188" s="184"/>
      <c r="K2188" s="184"/>
      <c r="L2188" s="183"/>
    </row>
    <row r="2189">
      <c r="A2189" s="454"/>
      <c r="B2189" s="927"/>
      <c r="C2189" s="580"/>
      <c r="D2189" s="939"/>
      <c r="E2189" s="940"/>
      <c r="F2189" s="941"/>
      <c r="G2189" s="937" t="str">
        <f t="array" ref="G2189">xlookup(F2189,'Internal Staffing Calculator'!E:E,'Internal Staffing Calculator'!C:C,"")</f>
        <v/>
      </c>
      <c r="H2189" s="932" t="str">
        <f t="array" ref="H2189">if(F2189&lt;&gt;"", iferror(index('Internal Staffing Calculator'!B$8:B23500,match(F2189,'Internal Staffing Calculator'!E$8:E23500,0)), "Not In Budget"),"")</f>
        <v/>
      </c>
      <c r="I2189" s="184"/>
      <c r="J2189" s="184"/>
      <c r="K2189" s="184"/>
      <c r="L2189" s="183"/>
    </row>
    <row r="2190">
      <c r="A2190" s="454"/>
      <c r="B2190" s="927"/>
      <c r="C2190" s="580"/>
      <c r="D2190" s="939"/>
      <c r="E2190" s="940"/>
      <c r="F2190" s="941"/>
      <c r="G2190" s="937" t="str">
        <f t="array" ref="G2190">xlookup(F2190,'Internal Staffing Calculator'!E:E,'Internal Staffing Calculator'!C:C,"")</f>
        <v/>
      </c>
      <c r="H2190" s="932" t="str">
        <f t="array" ref="H2190">if(F2190&lt;&gt;"", iferror(index('Internal Staffing Calculator'!B$8:B23500,match(F2190,'Internal Staffing Calculator'!E$8:E23500,0)), "Not In Budget"),"")</f>
        <v/>
      </c>
      <c r="I2190" s="184"/>
      <c r="J2190" s="184"/>
      <c r="K2190" s="184"/>
      <c r="L2190" s="183"/>
    </row>
    <row r="2191">
      <c r="A2191" s="454"/>
      <c r="B2191" s="927"/>
      <c r="C2191" s="580"/>
      <c r="D2191" s="939"/>
      <c r="E2191" s="940"/>
      <c r="F2191" s="941"/>
      <c r="G2191" s="937" t="str">
        <f t="array" ref="G2191">xlookup(F2191,'Internal Staffing Calculator'!E:E,'Internal Staffing Calculator'!C:C,"")</f>
        <v/>
      </c>
      <c r="H2191" s="932" t="str">
        <f t="array" ref="H2191">if(F2191&lt;&gt;"", iferror(index('Internal Staffing Calculator'!B$8:B23500,match(F2191,'Internal Staffing Calculator'!E$8:E23500,0)), "Not In Budget"),"")</f>
        <v/>
      </c>
      <c r="I2191" s="184"/>
      <c r="J2191" s="184"/>
      <c r="K2191" s="184"/>
      <c r="L2191" s="183"/>
    </row>
    <row r="2192">
      <c r="A2192" s="454"/>
      <c r="B2192" s="927"/>
      <c r="C2192" s="580"/>
      <c r="D2192" s="939"/>
      <c r="E2192" s="940"/>
      <c r="F2192" s="941"/>
      <c r="G2192" s="937" t="str">
        <f t="array" ref="G2192">xlookup(F2192,'Internal Staffing Calculator'!E:E,'Internal Staffing Calculator'!C:C,"")</f>
        <v/>
      </c>
      <c r="H2192" s="932" t="str">
        <f t="array" ref="H2192">if(F2192&lt;&gt;"", iferror(index('Internal Staffing Calculator'!B$8:B23500,match(F2192,'Internal Staffing Calculator'!E$8:E23500,0)), "Not In Budget"),"")</f>
        <v/>
      </c>
      <c r="I2192" s="184"/>
      <c r="J2192" s="184"/>
      <c r="K2192" s="184"/>
      <c r="L2192" s="183"/>
    </row>
    <row r="2193">
      <c r="A2193" s="454"/>
      <c r="B2193" s="927"/>
      <c r="C2193" s="580"/>
      <c r="D2193" s="939"/>
      <c r="E2193" s="940"/>
      <c r="F2193" s="941"/>
      <c r="G2193" s="937" t="str">
        <f t="array" ref="G2193">xlookup(F2193,'Internal Staffing Calculator'!E:E,'Internal Staffing Calculator'!C:C,"")</f>
        <v/>
      </c>
      <c r="H2193" s="932" t="str">
        <f t="array" ref="H2193">if(F2193&lt;&gt;"", iferror(index('Internal Staffing Calculator'!B$8:B23500,match(F2193,'Internal Staffing Calculator'!E$8:E23500,0)), "Not In Budget"),"")</f>
        <v/>
      </c>
      <c r="I2193" s="184"/>
      <c r="J2193" s="184"/>
      <c r="K2193" s="184"/>
      <c r="L2193" s="183"/>
    </row>
    <row r="2194">
      <c r="A2194" s="454"/>
      <c r="B2194" s="927"/>
      <c r="C2194" s="580"/>
      <c r="D2194" s="939"/>
      <c r="E2194" s="940"/>
      <c r="F2194" s="941"/>
      <c r="G2194" s="937" t="str">
        <f t="array" ref="G2194">xlookup(F2194,'Internal Staffing Calculator'!E:E,'Internal Staffing Calculator'!C:C,"")</f>
        <v/>
      </c>
      <c r="H2194" s="932" t="str">
        <f t="array" ref="H2194">if(F2194&lt;&gt;"", iferror(index('Internal Staffing Calculator'!B$8:B23500,match(F2194,'Internal Staffing Calculator'!E$8:E23500,0)), "Not In Budget"),"")</f>
        <v/>
      </c>
      <c r="I2194" s="184"/>
      <c r="J2194" s="184"/>
      <c r="K2194" s="184"/>
      <c r="L2194" s="183"/>
    </row>
    <row r="2195">
      <c r="A2195" s="454"/>
      <c r="B2195" s="927"/>
      <c r="C2195" s="580"/>
      <c r="D2195" s="939"/>
      <c r="E2195" s="940"/>
      <c r="F2195" s="941"/>
      <c r="G2195" s="937" t="str">
        <f t="array" ref="G2195">xlookup(F2195,'Internal Staffing Calculator'!E:E,'Internal Staffing Calculator'!C:C,"")</f>
        <v/>
      </c>
      <c r="H2195" s="932" t="str">
        <f t="array" ref="H2195">if(F2195&lt;&gt;"", iferror(index('Internal Staffing Calculator'!B$8:B23500,match(F2195,'Internal Staffing Calculator'!E$8:E23500,0)), "Not In Budget"),"")</f>
        <v/>
      </c>
      <c r="I2195" s="184"/>
      <c r="J2195" s="184"/>
      <c r="K2195" s="184"/>
      <c r="L2195" s="183"/>
    </row>
    <row r="2196">
      <c r="A2196" s="454"/>
      <c r="B2196" s="927"/>
      <c r="C2196" s="580"/>
      <c r="D2196" s="939"/>
      <c r="E2196" s="940"/>
      <c r="F2196" s="941"/>
      <c r="G2196" s="937" t="str">
        <f t="array" ref="G2196">xlookup(F2196,'Internal Staffing Calculator'!E:E,'Internal Staffing Calculator'!C:C,"")</f>
        <v/>
      </c>
      <c r="H2196" s="932" t="str">
        <f t="array" ref="H2196">if(F2196&lt;&gt;"", iferror(index('Internal Staffing Calculator'!B$8:B23500,match(F2196,'Internal Staffing Calculator'!E$8:E23500,0)), "Not In Budget"),"")</f>
        <v/>
      </c>
      <c r="I2196" s="184"/>
      <c r="J2196" s="184"/>
      <c r="K2196" s="184"/>
      <c r="L2196" s="183"/>
    </row>
    <row r="2197">
      <c r="A2197" s="454"/>
      <c r="B2197" s="927"/>
      <c r="C2197" s="580"/>
      <c r="D2197" s="939"/>
      <c r="E2197" s="940"/>
      <c r="F2197" s="941"/>
      <c r="G2197" s="937" t="str">
        <f t="array" ref="G2197">xlookup(F2197,'Internal Staffing Calculator'!E:E,'Internal Staffing Calculator'!C:C,"")</f>
        <v/>
      </c>
      <c r="H2197" s="932" t="str">
        <f t="array" ref="H2197">if(F2197&lt;&gt;"", iferror(index('Internal Staffing Calculator'!B$8:B23500,match(F2197,'Internal Staffing Calculator'!E$8:E23500,0)), "Not In Budget"),"")</f>
        <v/>
      </c>
      <c r="I2197" s="184"/>
      <c r="J2197" s="184"/>
      <c r="K2197" s="184"/>
      <c r="L2197" s="183"/>
    </row>
    <row r="2198">
      <c r="A2198" s="454"/>
      <c r="B2198" s="927"/>
      <c r="C2198" s="580"/>
      <c r="D2198" s="939"/>
      <c r="E2198" s="940"/>
      <c r="F2198" s="941"/>
      <c r="G2198" s="937" t="str">
        <f t="array" ref="G2198">xlookup(F2198,'Internal Staffing Calculator'!E:E,'Internal Staffing Calculator'!C:C,"")</f>
        <v/>
      </c>
      <c r="H2198" s="932" t="str">
        <f t="array" ref="H2198">if(F2198&lt;&gt;"", iferror(index('Internal Staffing Calculator'!B$8:B23500,match(F2198,'Internal Staffing Calculator'!E$8:E23500,0)), "Not In Budget"),"")</f>
        <v/>
      </c>
      <c r="I2198" s="184"/>
      <c r="J2198" s="184"/>
      <c r="K2198" s="184"/>
      <c r="L2198" s="183"/>
    </row>
    <row r="2199">
      <c r="A2199" s="454"/>
      <c r="B2199" s="927"/>
      <c r="C2199" s="580"/>
      <c r="D2199" s="939"/>
      <c r="E2199" s="940"/>
      <c r="F2199" s="941"/>
      <c r="G2199" s="937" t="str">
        <f t="array" ref="G2199">xlookup(F2199,'Internal Staffing Calculator'!E:E,'Internal Staffing Calculator'!C:C,"")</f>
        <v/>
      </c>
      <c r="H2199" s="932" t="str">
        <f t="array" ref="H2199">if(F2199&lt;&gt;"", iferror(index('Internal Staffing Calculator'!B$8:B23500,match(F2199,'Internal Staffing Calculator'!E$8:E23500,0)), "Not In Budget"),"")</f>
        <v/>
      </c>
      <c r="I2199" s="184"/>
      <c r="J2199" s="184"/>
      <c r="K2199" s="184"/>
      <c r="L2199" s="183"/>
    </row>
    <row r="2200">
      <c r="A2200" s="454"/>
      <c r="B2200" s="927"/>
      <c r="C2200" s="580"/>
      <c r="D2200" s="939"/>
      <c r="E2200" s="940"/>
      <c r="F2200" s="941"/>
      <c r="G2200" s="937" t="str">
        <f t="array" ref="G2200">xlookup(F2200,'Internal Staffing Calculator'!E:E,'Internal Staffing Calculator'!C:C,"")</f>
        <v/>
      </c>
      <c r="H2200" s="932" t="str">
        <f t="array" ref="H2200">if(F2200&lt;&gt;"", iferror(index('Internal Staffing Calculator'!B$8:B23500,match(F2200,'Internal Staffing Calculator'!E$8:E23500,0)), "Not In Budget"),"")</f>
        <v/>
      </c>
      <c r="I2200" s="184"/>
      <c r="J2200" s="184"/>
      <c r="K2200" s="184"/>
      <c r="L2200" s="183"/>
    </row>
    <row r="2201">
      <c r="A2201" s="454"/>
      <c r="B2201" s="927"/>
      <c r="C2201" s="580"/>
      <c r="D2201" s="939"/>
      <c r="E2201" s="940"/>
      <c r="F2201" s="941"/>
      <c r="G2201" s="937" t="str">
        <f t="array" ref="G2201">xlookup(F2201,'Internal Staffing Calculator'!E:E,'Internal Staffing Calculator'!C:C,"")</f>
        <v/>
      </c>
      <c r="H2201" s="932" t="str">
        <f t="array" ref="H2201">if(F2201&lt;&gt;"", iferror(index('Internal Staffing Calculator'!B$8:B23500,match(F2201,'Internal Staffing Calculator'!E$8:E23500,0)), "Not In Budget"),"")</f>
        <v/>
      </c>
      <c r="I2201" s="184"/>
      <c r="J2201" s="184"/>
      <c r="K2201" s="184"/>
      <c r="L2201" s="183"/>
    </row>
    <row r="2202">
      <c r="A2202" s="454"/>
      <c r="B2202" s="927"/>
      <c r="C2202" s="580"/>
      <c r="D2202" s="939"/>
      <c r="E2202" s="940"/>
      <c r="F2202" s="941"/>
      <c r="G2202" s="937" t="str">
        <f t="array" ref="G2202">xlookup(F2202,'Internal Staffing Calculator'!E:E,'Internal Staffing Calculator'!C:C,"")</f>
        <v/>
      </c>
      <c r="H2202" s="932" t="str">
        <f t="array" ref="H2202">if(F2202&lt;&gt;"", iferror(index('Internal Staffing Calculator'!B$8:B23500,match(F2202,'Internal Staffing Calculator'!E$8:E23500,0)), "Not In Budget"),"")</f>
        <v/>
      </c>
      <c r="I2202" s="184"/>
      <c r="J2202" s="184"/>
      <c r="K2202" s="184"/>
      <c r="L2202" s="183"/>
    </row>
    <row r="2203">
      <c r="A2203" s="454"/>
      <c r="B2203" s="927"/>
      <c r="C2203" s="580"/>
      <c r="D2203" s="939"/>
      <c r="E2203" s="940"/>
      <c r="F2203" s="941"/>
      <c r="G2203" s="937" t="str">
        <f t="array" ref="G2203">xlookup(F2203,'Internal Staffing Calculator'!E:E,'Internal Staffing Calculator'!C:C,"")</f>
        <v/>
      </c>
      <c r="H2203" s="932" t="str">
        <f t="array" ref="H2203">if(F2203&lt;&gt;"", iferror(index('Internal Staffing Calculator'!B$8:B23500,match(F2203,'Internal Staffing Calculator'!E$8:E23500,0)), "Not In Budget"),"")</f>
        <v/>
      </c>
      <c r="I2203" s="184"/>
      <c r="J2203" s="184"/>
      <c r="K2203" s="184"/>
      <c r="L2203" s="183"/>
    </row>
    <row r="2204">
      <c r="A2204" s="454"/>
      <c r="B2204" s="927"/>
      <c r="C2204" s="580"/>
      <c r="D2204" s="939"/>
      <c r="E2204" s="940"/>
      <c r="F2204" s="941"/>
      <c r="G2204" s="937" t="str">
        <f t="array" ref="G2204">xlookup(F2204,'Internal Staffing Calculator'!E:E,'Internal Staffing Calculator'!C:C,"")</f>
        <v/>
      </c>
      <c r="H2204" s="932" t="str">
        <f t="array" ref="H2204">if(F2204&lt;&gt;"", iferror(index('Internal Staffing Calculator'!B$8:B23500,match(F2204,'Internal Staffing Calculator'!E$8:E23500,0)), "Not In Budget"),"")</f>
        <v/>
      </c>
      <c r="I2204" s="184"/>
      <c r="J2204" s="184"/>
      <c r="K2204" s="184"/>
      <c r="L2204" s="183"/>
    </row>
    <row r="2205">
      <c r="A2205" s="454"/>
      <c r="B2205" s="927"/>
      <c r="C2205" s="580"/>
      <c r="D2205" s="939"/>
      <c r="E2205" s="940"/>
      <c r="F2205" s="941"/>
      <c r="G2205" s="937" t="str">
        <f t="array" ref="G2205">xlookup(F2205,'Internal Staffing Calculator'!E:E,'Internal Staffing Calculator'!C:C,"")</f>
        <v/>
      </c>
      <c r="H2205" s="932" t="str">
        <f t="array" ref="H2205">if(F2205&lt;&gt;"", iferror(index('Internal Staffing Calculator'!B$8:B23500,match(F2205,'Internal Staffing Calculator'!E$8:E23500,0)), "Not In Budget"),"")</f>
        <v/>
      </c>
      <c r="I2205" s="184"/>
      <c r="J2205" s="184"/>
      <c r="K2205" s="184"/>
      <c r="L2205" s="183"/>
    </row>
    <row r="2206">
      <c r="A2206" s="454"/>
      <c r="B2206" s="927"/>
      <c r="C2206" s="580"/>
      <c r="D2206" s="939"/>
      <c r="E2206" s="940"/>
      <c r="F2206" s="941"/>
      <c r="G2206" s="937" t="str">
        <f t="array" ref="G2206">xlookup(F2206,'Internal Staffing Calculator'!E:E,'Internal Staffing Calculator'!C:C,"")</f>
        <v/>
      </c>
      <c r="H2206" s="932" t="str">
        <f t="array" ref="H2206">if(F2206&lt;&gt;"", iferror(index('Internal Staffing Calculator'!B$8:B23500,match(F2206,'Internal Staffing Calculator'!E$8:E23500,0)), "Not In Budget"),"")</f>
        <v/>
      </c>
      <c r="I2206" s="184"/>
      <c r="J2206" s="184"/>
      <c r="K2206" s="184"/>
      <c r="L2206" s="183"/>
    </row>
    <row r="2207">
      <c r="A2207" s="454"/>
      <c r="B2207" s="927"/>
      <c r="C2207" s="580"/>
      <c r="D2207" s="939"/>
      <c r="E2207" s="940"/>
      <c r="F2207" s="941"/>
      <c r="G2207" s="937" t="str">
        <f t="array" ref="G2207">xlookup(F2207,'Internal Staffing Calculator'!E:E,'Internal Staffing Calculator'!C:C,"")</f>
        <v/>
      </c>
      <c r="H2207" s="932" t="str">
        <f t="array" ref="H2207">if(F2207&lt;&gt;"", iferror(index('Internal Staffing Calculator'!B$8:B23500,match(F2207,'Internal Staffing Calculator'!E$8:E23500,0)), "Not In Budget"),"")</f>
        <v/>
      </c>
      <c r="I2207" s="184"/>
      <c r="J2207" s="184"/>
      <c r="K2207" s="184"/>
      <c r="L2207" s="183"/>
    </row>
    <row r="2208">
      <c r="A2208" s="454"/>
      <c r="B2208" s="927"/>
      <c r="C2208" s="580"/>
      <c r="D2208" s="939"/>
      <c r="E2208" s="940"/>
      <c r="F2208" s="941"/>
      <c r="G2208" s="937" t="str">
        <f t="array" ref="G2208">xlookup(F2208,'Internal Staffing Calculator'!E:E,'Internal Staffing Calculator'!C:C,"")</f>
        <v/>
      </c>
      <c r="H2208" s="932" t="str">
        <f t="array" ref="H2208">if(F2208&lt;&gt;"", iferror(index('Internal Staffing Calculator'!B$8:B23500,match(F2208,'Internal Staffing Calculator'!E$8:E23500,0)), "Not In Budget"),"")</f>
        <v/>
      </c>
      <c r="I2208" s="184"/>
      <c r="J2208" s="184"/>
      <c r="K2208" s="184"/>
      <c r="L2208" s="183"/>
    </row>
    <row r="2209">
      <c r="A2209" s="454"/>
      <c r="B2209" s="927"/>
      <c r="C2209" s="580"/>
      <c r="D2209" s="939"/>
      <c r="E2209" s="940"/>
      <c r="F2209" s="941"/>
      <c r="G2209" s="937" t="str">
        <f t="array" ref="G2209">xlookup(F2209,'Internal Staffing Calculator'!E:E,'Internal Staffing Calculator'!C:C,"")</f>
        <v/>
      </c>
      <c r="H2209" s="932" t="str">
        <f t="array" ref="H2209">if(F2209&lt;&gt;"", iferror(index('Internal Staffing Calculator'!B$8:B23500,match(F2209,'Internal Staffing Calculator'!E$8:E23500,0)), "Not In Budget"),"")</f>
        <v/>
      </c>
      <c r="I2209" s="184"/>
      <c r="J2209" s="184"/>
      <c r="K2209" s="184"/>
      <c r="L2209" s="183"/>
    </row>
    <row r="2210">
      <c r="A2210" s="454"/>
      <c r="B2210" s="927"/>
      <c r="C2210" s="580"/>
      <c r="D2210" s="939"/>
      <c r="E2210" s="940"/>
      <c r="F2210" s="941"/>
      <c r="G2210" s="937" t="str">
        <f t="array" ref="G2210">xlookup(F2210,'Internal Staffing Calculator'!E:E,'Internal Staffing Calculator'!C:C,"")</f>
        <v/>
      </c>
      <c r="H2210" s="932" t="str">
        <f t="array" ref="H2210">if(F2210&lt;&gt;"", iferror(index('Internal Staffing Calculator'!B$8:B23500,match(F2210,'Internal Staffing Calculator'!E$8:E23500,0)), "Not In Budget"),"")</f>
        <v/>
      </c>
      <c r="I2210" s="184"/>
      <c r="J2210" s="184"/>
      <c r="K2210" s="184"/>
      <c r="L2210" s="183"/>
    </row>
    <row r="2211">
      <c r="A2211" s="454"/>
      <c r="B2211" s="927"/>
      <c r="C2211" s="580"/>
      <c r="D2211" s="939"/>
      <c r="E2211" s="940"/>
      <c r="F2211" s="941"/>
      <c r="G2211" s="937" t="str">
        <f t="array" ref="G2211">xlookup(F2211,'Internal Staffing Calculator'!E:E,'Internal Staffing Calculator'!C:C,"")</f>
        <v/>
      </c>
      <c r="H2211" s="932" t="str">
        <f t="array" ref="H2211">if(F2211&lt;&gt;"", iferror(index('Internal Staffing Calculator'!B$8:B23500,match(F2211,'Internal Staffing Calculator'!E$8:E23500,0)), "Not In Budget"),"")</f>
        <v/>
      </c>
      <c r="I2211" s="184"/>
      <c r="J2211" s="184"/>
      <c r="K2211" s="184"/>
      <c r="L2211" s="183"/>
    </row>
    <row r="2212">
      <c r="A2212" s="454"/>
      <c r="B2212" s="927"/>
      <c r="C2212" s="580"/>
      <c r="D2212" s="939"/>
      <c r="E2212" s="940"/>
      <c r="F2212" s="941"/>
      <c r="G2212" s="937" t="str">
        <f t="array" ref="G2212">xlookup(F2212,'Internal Staffing Calculator'!E:E,'Internal Staffing Calculator'!C:C,"")</f>
        <v/>
      </c>
      <c r="H2212" s="932" t="str">
        <f t="array" ref="H2212">if(F2212&lt;&gt;"", iferror(index('Internal Staffing Calculator'!B$8:B23500,match(F2212,'Internal Staffing Calculator'!E$8:E23500,0)), "Not In Budget"),"")</f>
        <v/>
      </c>
      <c r="I2212" s="184"/>
      <c r="J2212" s="184"/>
      <c r="K2212" s="184"/>
      <c r="L2212" s="183"/>
    </row>
    <row r="2213">
      <c r="A2213" s="454"/>
      <c r="B2213" s="927"/>
      <c r="C2213" s="580"/>
      <c r="D2213" s="939"/>
      <c r="E2213" s="940"/>
      <c r="F2213" s="941"/>
      <c r="G2213" s="937" t="str">
        <f t="array" ref="G2213">xlookup(F2213,'Internal Staffing Calculator'!E:E,'Internal Staffing Calculator'!C:C,"")</f>
        <v/>
      </c>
      <c r="H2213" s="932" t="str">
        <f t="array" ref="H2213">if(F2213&lt;&gt;"", iferror(index('Internal Staffing Calculator'!B$8:B23500,match(F2213,'Internal Staffing Calculator'!E$8:E23500,0)), "Not In Budget"),"")</f>
        <v/>
      </c>
      <c r="I2213" s="184"/>
      <c r="J2213" s="184"/>
      <c r="K2213" s="184"/>
      <c r="L2213" s="183"/>
    </row>
    <row r="2214">
      <c r="A2214" s="454"/>
      <c r="B2214" s="927"/>
      <c r="C2214" s="580"/>
      <c r="D2214" s="939"/>
      <c r="E2214" s="940"/>
      <c r="F2214" s="941"/>
      <c r="G2214" s="937" t="str">
        <f t="array" ref="G2214">xlookup(F2214,'Internal Staffing Calculator'!E:E,'Internal Staffing Calculator'!C:C,"")</f>
        <v/>
      </c>
      <c r="H2214" s="932" t="str">
        <f t="array" ref="H2214">if(F2214&lt;&gt;"", iferror(index('Internal Staffing Calculator'!B$8:B23500,match(F2214,'Internal Staffing Calculator'!E$8:E23500,0)), "Not In Budget"),"")</f>
        <v/>
      </c>
      <c r="I2214" s="184"/>
      <c r="J2214" s="184"/>
      <c r="K2214" s="184"/>
      <c r="L2214" s="183"/>
    </row>
    <row r="2215">
      <c r="A2215" s="454"/>
      <c r="B2215" s="927"/>
      <c r="C2215" s="580"/>
      <c r="D2215" s="939"/>
      <c r="E2215" s="940"/>
      <c r="F2215" s="941"/>
      <c r="G2215" s="937" t="str">
        <f t="array" ref="G2215">xlookup(F2215,'Internal Staffing Calculator'!E:E,'Internal Staffing Calculator'!C:C,"")</f>
        <v/>
      </c>
      <c r="H2215" s="932" t="str">
        <f t="array" ref="H2215">if(F2215&lt;&gt;"", iferror(index('Internal Staffing Calculator'!B$8:B23500,match(F2215,'Internal Staffing Calculator'!E$8:E23500,0)), "Not In Budget"),"")</f>
        <v/>
      </c>
      <c r="I2215" s="184"/>
      <c r="J2215" s="184"/>
      <c r="K2215" s="184"/>
      <c r="L2215" s="183"/>
    </row>
    <row r="2216">
      <c r="A2216" s="454"/>
      <c r="B2216" s="927"/>
      <c r="C2216" s="580"/>
      <c r="D2216" s="939"/>
      <c r="E2216" s="940"/>
      <c r="F2216" s="941"/>
      <c r="G2216" s="937" t="str">
        <f t="array" ref="G2216">xlookup(F2216,'Internal Staffing Calculator'!E:E,'Internal Staffing Calculator'!C:C,"")</f>
        <v/>
      </c>
      <c r="H2216" s="932" t="str">
        <f t="array" ref="H2216">if(F2216&lt;&gt;"", iferror(index('Internal Staffing Calculator'!B$8:B23500,match(F2216,'Internal Staffing Calculator'!E$8:E23500,0)), "Not In Budget"),"")</f>
        <v/>
      </c>
      <c r="I2216" s="184"/>
      <c r="J2216" s="184"/>
      <c r="K2216" s="184"/>
      <c r="L2216" s="183"/>
    </row>
    <row r="2217">
      <c r="A2217" s="454"/>
      <c r="B2217" s="927"/>
      <c r="C2217" s="580"/>
      <c r="D2217" s="939"/>
      <c r="E2217" s="940"/>
      <c r="F2217" s="941"/>
      <c r="G2217" s="937" t="str">
        <f t="array" ref="G2217">xlookup(F2217,'Internal Staffing Calculator'!E:E,'Internal Staffing Calculator'!C:C,"")</f>
        <v/>
      </c>
      <c r="H2217" s="932" t="str">
        <f t="array" ref="H2217">if(F2217&lt;&gt;"", iferror(index('Internal Staffing Calculator'!B$8:B23500,match(F2217,'Internal Staffing Calculator'!E$8:E23500,0)), "Not In Budget"),"")</f>
        <v/>
      </c>
      <c r="I2217" s="184"/>
      <c r="J2217" s="184"/>
      <c r="K2217" s="184"/>
      <c r="L2217" s="183"/>
    </row>
    <row r="2218">
      <c r="A2218" s="454"/>
      <c r="B2218" s="927"/>
      <c r="C2218" s="580"/>
      <c r="D2218" s="939"/>
      <c r="E2218" s="940"/>
      <c r="F2218" s="941"/>
      <c r="G2218" s="937" t="str">
        <f t="array" ref="G2218">xlookup(F2218,'Internal Staffing Calculator'!E:E,'Internal Staffing Calculator'!C:C,"")</f>
        <v/>
      </c>
      <c r="H2218" s="932" t="str">
        <f t="array" ref="H2218">if(F2218&lt;&gt;"", iferror(index('Internal Staffing Calculator'!B$8:B23500,match(F2218,'Internal Staffing Calculator'!E$8:E23500,0)), "Not In Budget"),"")</f>
        <v/>
      </c>
      <c r="I2218" s="184"/>
      <c r="J2218" s="184"/>
      <c r="K2218" s="184"/>
      <c r="L2218" s="183"/>
    </row>
    <row r="2219">
      <c r="A2219" s="454"/>
      <c r="B2219" s="927"/>
      <c r="C2219" s="580"/>
      <c r="D2219" s="939"/>
      <c r="E2219" s="940"/>
      <c r="F2219" s="941"/>
      <c r="G2219" s="937" t="str">
        <f t="array" ref="G2219">xlookup(F2219,'Internal Staffing Calculator'!E:E,'Internal Staffing Calculator'!C:C,"")</f>
        <v/>
      </c>
      <c r="H2219" s="932" t="str">
        <f t="array" ref="H2219">if(F2219&lt;&gt;"", iferror(index('Internal Staffing Calculator'!B$8:B23500,match(F2219,'Internal Staffing Calculator'!E$8:E23500,0)), "Not In Budget"),"")</f>
        <v/>
      </c>
      <c r="I2219" s="184"/>
      <c r="J2219" s="184"/>
      <c r="K2219" s="184"/>
      <c r="L2219" s="183"/>
    </row>
    <row r="2220">
      <c r="A2220" s="454"/>
      <c r="B2220" s="927"/>
      <c r="C2220" s="580"/>
      <c r="D2220" s="939"/>
      <c r="E2220" s="940"/>
      <c r="F2220" s="941"/>
      <c r="G2220" s="937" t="str">
        <f t="array" ref="G2220">xlookup(F2220,'Internal Staffing Calculator'!E:E,'Internal Staffing Calculator'!C:C,"")</f>
        <v/>
      </c>
      <c r="H2220" s="932" t="str">
        <f t="array" ref="H2220">if(F2220&lt;&gt;"", iferror(index('Internal Staffing Calculator'!B$8:B23500,match(F2220,'Internal Staffing Calculator'!E$8:E23500,0)), "Not In Budget"),"")</f>
        <v/>
      </c>
      <c r="I2220" s="184"/>
      <c r="J2220" s="184"/>
      <c r="K2220" s="184"/>
      <c r="L2220" s="183"/>
    </row>
    <row r="2221">
      <c r="A2221" s="454"/>
      <c r="B2221" s="927"/>
      <c r="C2221" s="580"/>
      <c r="D2221" s="939"/>
      <c r="E2221" s="940"/>
      <c r="F2221" s="941"/>
      <c r="G2221" s="937" t="str">
        <f t="array" ref="G2221">xlookup(F2221,'Internal Staffing Calculator'!E:E,'Internal Staffing Calculator'!C:C,"")</f>
        <v/>
      </c>
      <c r="H2221" s="932" t="str">
        <f t="array" ref="H2221">if(F2221&lt;&gt;"", iferror(index('Internal Staffing Calculator'!B$8:B23500,match(F2221,'Internal Staffing Calculator'!E$8:E23500,0)), "Not In Budget"),"")</f>
        <v/>
      </c>
      <c r="I2221" s="184"/>
      <c r="J2221" s="184"/>
      <c r="K2221" s="184"/>
      <c r="L2221" s="183"/>
    </row>
    <row r="2222">
      <c r="A2222" s="454"/>
      <c r="B2222" s="927"/>
      <c r="C2222" s="580"/>
      <c r="D2222" s="939"/>
      <c r="E2222" s="940"/>
      <c r="F2222" s="941"/>
      <c r="G2222" s="937" t="str">
        <f t="array" ref="G2222">xlookup(F2222,'Internal Staffing Calculator'!E:E,'Internal Staffing Calculator'!C:C,"")</f>
        <v/>
      </c>
      <c r="H2222" s="932" t="str">
        <f t="array" ref="H2222">if(F2222&lt;&gt;"", iferror(index('Internal Staffing Calculator'!B$8:B23500,match(F2222,'Internal Staffing Calculator'!E$8:E23500,0)), "Not In Budget"),"")</f>
        <v/>
      </c>
      <c r="I2222" s="184"/>
      <c r="J2222" s="184"/>
      <c r="K2222" s="184"/>
      <c r="L2222" s="183"/>
    </row>
    <row r="2223">
      <c r="A2223" s="454"/>
      <c r="B2223" s="927"/>
      <c r="C2223" s="580"/>
      <c r="D2223" s="939"/>
      <c r="E2223" s="940"/>
      <c r="F2223" s="941"/>
      <c r="G2223" s="937" t="str">
        <f t="array" ref="G2223">xlookup(F2223,'Internal Staffing Calculator'!E:E,'Internal Staffing Calculator'!C:C,"")</f>
        <v/>
      </c>
      <c r="H2223" s="932" t="str">
        <f t="array" ref="H2223">if(F2223&lt;&gt;"", iferror(index('Internal Staffing Calculator'!B$8:B23500,match(F2223,'Internal Staffing Calculator'!E$8:E23500,0)), "Not In Budget"),"")</f>
        <v/>
      </c>
      <c r="I2223" s="184"/>
      <c r="J2223" s="184"/>
      <c r="K2223" s="184"/>
      <c r="L2223" s="183"/>
    </row>
    <row r="2224">
      <c r="A2224" s="454"/>
      <c r="B2224" s="927"/>
      <c r="C2224" s="580"/>
      <c r="D2224" s="939"/>
      <c r="E2224" s="940"/>
      <c r="F2224" s="941"/>
      <c r="G2224" s="937" t="str">
        <f t="array" ref="G2224">xlookup(F2224,'Internal Staffing Calculator'!E:E,'Internal Staffing Calculator'!C:C,"")</f>
        <v/>
      </c>
      <c r="H2224" s="932" t="str">
        <f t="array" ref="H2224">if(F2224&lt;&gt;"", iferror(index('Internal Staffing Calculator'!B$8:B23500,match(F2224,'Internal Staffing Calculator'!E$8:E23500,0)), "Not In Budget"),"")</f>
        <v/>
      </c>
      <c r="I2224" s="184"/>
      <c r="J2224" s="184"/>
      <c r="K2224" s="184"/>
      <c r="L2224" s="183"/>
    </row>
    <row r="2225">
      <c r="A2225" s="454"/>
      <c r="B2225" s="927"/>
      <c r="C2225" s="580"/>
      <c r="D2225" s="939"/>
      <c r="E2225" s="940"/>
      <c r="F2225" s="941"/>
      <c r="G2225" s="937" t="str">
        <f t="array" ref="G2225">xlookup(F2225,'Internal Staffing Calculator'!E:E,'Internal Staffing Calculator'!C:C,"")</f>
        <v/>
      </c>
      <c r="H2225" s="932" t="str">
        <f t="array" ref="H2225">if(F2225&lt;&gt;"", iferror(index('Internal Staffing Calculator'!B$8:B23500,match(F2225,'Internal Staffing Calculator'!E$8:E23500,0)), "Not In Budget"),"")</f>
        <v/>
      </c>
      <c r="I2225" s="184"/>
      <c r="J2225" s="184"/>
      <c r="K2225" s="184"/>
      <c r="L2225" s="183"/>
    </row>
    <row r="2226">
      <c r="A2226" s="454"/>
      <c r="B2226" s="927"/>
      <c r="C2226" s="580"/>
      <c r="D2226" s="939"/>
      <c r="E2226" s="940"/>
      <c r="F2226" s="941"/>
      <c r="G2226" s="937" t="str">
        <f t="array" ref="G2226">xlookup(F2226,'Internal Staffing Calculator'!E:E,'Internal Staffing Calculator'!C:C,"")</f>
        <v/>
      </c>
      <c r="H2226" s="932" t="str">
        <f t="array" ref="H2226">if(F2226&lt;&gt;"", iferror(index('Internal Staffing Calculator'!B$8:B23500,match(F2226,'Internal Staffing Calculator'!E$8:E23500,0)), "Not In Budget"),"")</f>
        <v/>
      </c>
      <c r="I2226" s="184"/>
      <c r="J2226" s="184"/>
      <c r="K2226" s="184"/>
      <c r="L2226" s="183"/>
    </row>
    <row r="2227">
      <c r="A2227" s="454"/>
      <c r="B2227" s="927"/>
      <c r="C2227" s="580"/>
      <c r="D2227" s="939"/>
      <c r="E2227" s="940"/>
      <c r="F2227" s="941"/>
      <c r="G2227" s="937" t="str">
        <f t="array" ref="G2227">xlookup(F2227,'Internal Staffing Calculator'!E:E,'Internal Staffing Calculator'!C:C,"")</f>
        <v/>
      </c>
      <c r="H2227" s="932" t="str">
        <f t="array" ref="H2227">if(F2227&lt;&gt;"", iferror(index('Internal Staffing Calculator'!B$8:B23500,match(F2227,'Internal Staffing Calculator'!E$8:E23500,0)), "Not In Budget"),"")</f>
        <v/>
      </c>
      <c r="I2227" s="184"/>
      <c r="J2227" s="184"/>
      <c r="K2227" s="184"/>
      <c r="L2227" s="183"/>
    </row>
    <row r="2228">
      <c r="A2228" s="454"/>
      <c r="B2228" s="927"/>
      <c r="C2228" s="580"/>
      <c r="D2228" s="939"/>
      <c r="E2228" s="940"/>
      <c r="F2228" s="941"/>
      <c r="G2228" s="937" t="str">
        <f t="array" ref="G2228">xlookup(F2228,'Internal Staffing Calculator'!E:E,'Internal Staffing Calculator'!C:C,"")</f>
        <v/>
      </c>
      <c r="H2228" s="932" t="str">
        <f t="array" ref="H2228">if(F2228&lt;&gt;"", iferror(index('Internal Staffing Calculator'!B$8:B23500,match(F2228,'Internal Staffing Calculator'!E$8:E23500,0)), "Not In Budget"),"")</f>
        <v/>
      </c>
      <c r="I2228" s="184"/>
      <c r="J2228" s="184"/>
      <c r="K2228" s="184"/>
      <c r="L2228" s="183"/>
    </row>
    <row r="2229">
      <c r="A2229" s="454"/>
      <c r="B2229" s="927"/>
      <c r="C2229" s="580"/>
      <c r="D2229" s="939"/>
      <c r="E2229" s="940"/>
      <c r="F2229" s="941"/>
      <c r="G2229" s="937" t="str">
        <f t="array" ref="G2229">xlookup(F2229,'Internal Staffing Calculator'!E:E,'Internal Staffing Calculator'!C:C,"")</f>
        <v/>
      </c>
      <c r="H2229" s="932" t="str">
        <f t="array" ref="H2229">if(F2229&lt;&gt;"", iferror(index('Internal Staffing Calculator'!B$8:B23500,match(F2229,'Internal Staffing Calculator'!E$8:E23500,0)), "Not In Budget"),"")</f>
        <v/>
      </c>
      <c r="I2229" s="184"/>
      <c r="J2229" s="184"/>
      <c r="K2229" s="184"/>
      <c r="L2229" s="183"/>
    </row>
    <row r="2230">
      <c r="A2230" s="454"/>
      <c r="B2230" s="927"/>
      <c r="C2230" s="580"/>
      <c r="D2230" s="939"/>
      <c r="E2230" s="940"/>
      <c r="F2230" s="941"/>
      <c r="G2230" s="937" t="str">
        <f t="array" ref="G2230">xlookup(F2230,'Internal Staffing Calculator'!E:E,'Internal Staffing Calculator'!C:C,"")</f>
        <v/>
      </c>
      <c r="H2230" s="932" t="str">
        <f t="array" ref="H2230">if(F2230&lt;&gt;"", iferror(index('Internal Staffing Calculator'!B$8:B23500,match(F2230,'Internal Staffing Calculator'!E$8:E23500,0)), "Not In Budget"),"")</f>
        <v/>
      </c>
      <c r="I2230" s="184"/>
      <c r="J2230" s="184"/>
      <c r="K2230" s="184"/>
      <c r="L2230" s="183"/>
    </row>
    <row r="2231">
      <c r="A2231" s="454"/>
      <c r="B2231" s="927"/>
      <c r="C2231" s="580"/>
      <c r="D2231" s="939"/>
      <c r="E2231" s="940"/>
      <c r="F2231" s="941"/>
      <c r="G2231" s="937" t="str">
        <f t="array" ref="G2231">xlookup(F2231,'Internal Staffing Calculator'!E:E,'Internal Staffing Calculator'!C:C,"")</f>
        <v/>
      </c>
      <c r="H2231" s="932" t="str">
        <f t="array" ref="H2231">if(F2231&lt;&gt;"", iferror(index('Internal Staffing Calculator'!B$8:B23500,match(F2231,'Internal Staffing Calculator'!E$8:E23500,0)), "Not In Budget"),"")</f>
        <v/>
      </c>
      <c r="I2231" s="184"/>
      <c r="J2231" s="184"/>
      <c r="K2231" s="184"/>
      <c r="L2231" s="183"/>
    </row>
    <row r="2232">
      <c r="A2232" s="454"/>
      <c r="B2232" s="927"/>
      <c r="C2232" s="580"/>
      <c r="D2232" s="939"/>
      <c r="E2232" s="940"/>
      <c r="F2232" s="941"/>
      <c r="G2232" s="937" t="str">
        <f t="array" ref="G2232">xlookup(F2232,'Internal Staffing Calculator'!E:E,'Internal Staffing Calculator'!C:C,"")</f>
        <v/>
      </c>
      <c r="H2232" s="932" t="str">
        <f t="array" ref="H2232">if(F2232&lt;&gt;"", iferror(index('Internal Staffing Calculator'!B$8:B23500,match(F2232,'Internal Staffing Calculator'!E$8:E23500,0)), "Not In Budget"),"")</f>
        <v/>
      </c>
      <c r="I2232" s="184"/>
      <c r="J2232" s="184"/>
      <c r="K2232" s="184"/>
      <c r="L2232" s="183"/>
    </row>
    <row r="2233">
      <c r="A2233" s="454"/>
      <c r="B2233" s="927"/>
      <c r="C2233" s="580"/>
      <c r="D2233" s="939"/>
      <c r="E2233" s="940"/>
      <c r="F2233" s="941"/>
      <c r="G2233" s="937" t="str">
        <f t="array" ref="G2233">xlookup(F2233,'Internal Staffing Calculator'!E:E,'Internal Staffing Calculator'!C:C,"")</f>
        <v/>
      </c>
      <c r="H2233" s="932" t="str">
        <f t="array" ref="H2233">if(F2233&lt;&gt;"", iferror(index('Internal Staffing Calculator'!B$8:B23500,match(F2233,'Internal Staffing Calculator'!E$8:E23500,0)), "Not In Budget"),"")</f>
        <v/>
      </c>
      <c r="I2233" s="184"/>
      <c r="J2233" s="184"/>
      <c r="K2233" s="184"/>
      <c r="L2233" s="183"/>
    </row>
    <row r="2234">
      <c r="A2234" s="454"/>
      <c r="B2234" s="927"/>
      <c r="C2234" s="580"/>
      <c r="D2234" s="939"/>
      <c r="E2234" s="940"/>
      <c r="F2234" s="941"/>
      <c r="G2234" s="937" t="str">
        <f t="array" ref="G2234">xlookup(F2234,'Internal Staffing Calculator'!E:E,'Internal Staffing Calculator'!C:C,"")</f>
        <v/>
      </c>
      <c r="H2234" s="932" t="str">
        <f t="array" ref="H2234">if(F2234&lt;&gt;"", iferror(index('Internal Staffing Calculator'!B$8:B23500,match(F2234,'Internal Staffing Calculator'!E$8:E23500,0)), "Not In Budget"),"")</f>
        <v/>
      </c>
      <c r="I2234" s="184"/>
      <c r="J2234" s="184"/>
      <c r="K2234" s="184"/>
      <c r="L2234" s="183"/>
    </row>
    <row r="2235">
      <c r="A2235" s="454"/>
      <c r="B2235" s="927"/>
      <c r="C2235" s="580"/>
      <c r="D2235" s="939"/>
      <c r="E2235" s="940"/>
      <c r="F2235" s="941"/>
      <c r="G2235" s="937" t="str">
        <f t="array" ref="G2235">xlookup(F2235,'Internal Staffing Calculator'!E:E,'Internal Staffing Calculator'!C:C,"")</f>
        <v/>
      </c>
      <c r="H2235" s="932" t="str">
        <f t="array" ref="H2235">if(F2235&lt;&gt;"", iferror(index('Internal Staffing Calculator'!B$8:B23500,match(F2235,'Internal Staffing Calculator'!E$8:E23500,0)), "Not In Budget"),"")</f>
        <v/>
      </c>
      <c r="I2235" s="184"/>
      <c r="J2235" s="184"/>
      <c r="K2235" s="184"/>
      <c r="L2235" s="183"/>
    </row>
    <row r="2236">
      <c r="A2236" s="454"/>
      <c r="B2236" s="927"/>
      <c r="C2236" s="580"/>
      <c r="D2236" s="939"/>
      <c r="E2236" s="940"/>
      <c r="F2236" s="941"/>
      <c r="G2236" s="937" t="str">
        <f t="array" ref="G2236">xlookup(F2236,'Internal Staffing Calculator'!E:E,'Internal Staffing Calculator'!C:C,"")</f>
        <v/>
      </c>
      <c r="H2236" s="932" t="str">
        <f t="array" ref="H2236">if(F2236&lt;&gt;"", iferror(index('Internal Staffing Calculator'!B$8:B23500,match(F2236,'Internal Staffing Calculator'!E$8:E23500,0)), "Not In Budget"),"")</f>
        <v/>
      </c>
      <c r="I2236" s="184"/>
      <c r="J2236" s="184"/>
      <c r="K2236" s="184"/>
      <c r="L2236" s="183"/>
    </row>
    <row r="2237">
      <c r="A2237" s="454"/>
      <c r="B2237" s="927"/>
      <c r="C2237" s="580"/>
      <c r="D2237" s="939"/>
      <c r="E2237" s="940"/>
      <c r="F2237" s="941"/>
      <c r="G2237" s="937" t="str">
        <f t="array" ref="G2237">xlookup(F2237,'Internal Staffing Calculator'!E:E,'Internal Staffing Calculator'!C:C,"")</f>
        <v/>
      </c>
      <c r="H2237" s="932" t="str">
        <f t="array" ref="H2237">if(F2237&lt;&gt;"", iferror(index('Internal Staffing Calculator'!B$8:B23500,match(F2237,'Internal Staffing Calculator'!E$8:E23500,0)), "Not In Budget"),"")</f>
        <v/>
      </c>
      <c r="I2237" s="184"/>
      <c r="J2237" s="184"/>
      <c r="K2237" s="184"/>
      <c r="L2237" s="183"/>
    </row>
    <row r="2238">
      <c r="A2238" s="454"/>
      <c r="B2238" s="927"/>
      <c r="C2238" s="580"/>
      <c r="D2238" s="939"/>
      <c r="E2238" s="940"/>
      <c r="F2238" s="941"/>
      <c r="G2238" s="937" t="str">
        <f t="array" ref="G2238">xlookup(F2238,'Internal Staffing Calculator'!E:E,'Internal Staffing Calculator'!C:C,"")</f>
        <v/>
      </c>
      <c r="H2238" s="932" t="str">
        <f t="array" ref="H2238">if(F2238&lt;&gt;"", iferror(index('Internal Staffing Calculator'!B$8:B23500,match(F2238,'Internal Staffing Calculator'!E$8:E23500,0)), "Not In Budget"),"")</f>
        <v/>
      </c>
      <c r="I2238" s="184"/>
      <c r="J2238" s="184"/>
      <c r="K2238" s="184"/>
      <c r="L2238" s="183"/>
    </row>
    <row r="2239">
      <c r="A2239" s="454"/>
      <c r="B2239" s="927"/>
      <c r="C2239" s="580"/>
      <c r="D2239" s="939"/>
      <c r="E2239" s="940"/>
      <c r="F2239" s="941"/>
      <c r="G2239" s="937" t="str">
        <f t="array" ref="G2239">xlookup(F2239,'Internal Staffing Calculator'!E:E,'Internal Staffing Calculator'!C:C,"")</f>
        <v/>
      </c>
      <c r="H2239" s="932" t="str">
        <f t="array" ref="H2239">if(F2239&lt;&gt;"", iferror(index('Internal Staffing Calculator'!B$8:B23500,match(F2239,'Internal Staffing Calculator'!E$8:E23500,0)), "Not In Budget"),"")</f>
        <v/>
      </c>
      <c r="I2239" s="184"/>
      <c r="J2239" s="184"/>
      <c r="K2239" s="184"/>
      <c r="L2239" s="183"/>
    </row>
    <row r="2240">
      <c r="A2240" s="454"/>
      <c r="B2240" s="927"/>
      <c r="C2240" s="580"/>
      <c r="D2240" s="939"/>
      <c r="E2240" s="940"/>
      <c r="F2240" s="941"/>
      <c r="G2240" s="937" t="str">
        <f t="array" ref="G2240">xlookup(F2240,'Internal Staffing Calculator'!E:E,'Internal Staffing Calculator'!C:C,"")</f>
        <v/>
      </c>
      <c r="H2240" s="932" t="str">
        <f t="array" ref="H2240">if(F2240&lt;&gt;"", iferror(index('Internal Staffing Calculator'!B$8:B23500,match(F2240,'Internal Staffing Calculator'!E$8:E23500,0)), "Not In Budget"),"")</f>
        <v/>
      </c>
      <c r="I2240" s="184"/>
      <c r="J2240" s="184"/>
      <c r="K2240" s="184"/>
      <c r="L2240" s="183"/>
    </row>
    <row r="2241">
      <c r="A2241" s="454"/>
      <c r="B2241" s="927"/>
      <c r="C2241" s="580"/>
      <c r="D2241" s="939"/>
      <c r="E2241" s="940"/>
      <c r="F2241" s="941"/>
      <c r="G2241" s="937" t="str">
        <f t="array" ref="G2241">xlookup(F2241,'Internal Staffing Calculator'!E:E,'Internal Staffing Calculator'!C:C,"")</f>
        <v/>
      </c>
      <c r="H2241" s="932" t="str">
        <f t="array" ref="H2241">if(F2241&lt;&gt;"", iferror(index('Internal Staffing Calculator'!B$8:B23500,match(F2241,'Internal Staffing Calculator'!E$8:E23500,0)), "Not In Budget"),"")</f>
        <v/>
      </c>
      <c r="I2241" s="184"/>
      <c r="J2241" s="184"/>
      <c r="K2241" s="184"/>
      <c r="L2241" s="183"/>
    </row>
    <row r="2242">
      <c r="A2242" s="454"/>
      <c r="B2242" s="927"/>
      <c r="C2242" s="580"/>
      <c r="D2242" s="939"/>
      <c r="E2242" s="940"/>
      <c r="F2242" s="941"/>
      <c r="G2242" s="937" t="str">
        <f t="array" ref="G2242">xlookup(F2242,'Internal Staffing Calculator'!E:E,'Internal Staffing Calculator'!C:C,"")</f>
        <v/>
      </c>
      <c r="H2242" s="932" t="str">
        <f t="array" ref="H2242">if(F2242&lt;&gt;"", iferror(index('Internal Staffing Calculator'!B$8:B23500,match(F2242,'Internal Staffing Calculator'!E$8:E23500,0)), "Not In Budget"),"")</f>
        <v/>
      </c>
      <c r="I2242" s="184"/>
      <c r="J2242" s="184"/>
      <c r="K2242" s="184"/>
      <c r="L2242" s="183"/>
    </row>
    <row r="2243">
      <c r="A2243" s="454"/>
      <c r="B2243" s="927"/>
      <c r="C2243" s="580"/>
      <c r="D2243" s="939"/>
      <c r="E2243" s="940"/>
      <c r="F2243" s="941"/>
      <c r="G2243" s="937" t="str">
        <f t="array" ref="G2243">xlookup(F2243,'Internal Staffing Calculator'!E:E,'Internal Staffing Calculator'!C:C,"")</f>
        <v/>
      </c>
      <c r="H2243" s="932" t="str">
        <f t="array" ref="H2243">if(F2243&lt;&gt;"", iferror(index('Internal Staffing Calculator'!B$8:B23500,match(F2243,'Internal Staffing Calculator'!E$8:E23500,0)), "Not In Budget"),"")</f>
        <v/>
      </c>
      <c r="I2243" s="184"/>
      <c r="J2243" s="184"/>
      <c r="K2243" s="184"/>
      <c r="L2243" s="183"/>
    </row>
    <row r="2244">
      <c r="A2244" s="454"/>
      <c r="B2244" s="927"/>
      <c r="C2244" s="580"/>
      <c r="D2244" s="939"/>
      <c r="E2244" s="940"/>
      <c r="F2244" s="941"/>
      <c r="G2244" s="937" t="str">
        <f t="array" ref="G2244">xlookup(F2244,'Internal Staffing Calculator'!E:E,'Internal Staffing Calculator'!C:C,"")</f>
        <v/>
      </c>
      <c r="H2244" s="932" t="str">
        <f t="array" ref="H2244">if(F2244&lt;&gt;"", iferror(index('Internal Staffing Calculator'!B$8:B23500,match(F2244,'Internal Staffing Calculator'!E$8:E23500,0)), "Not In Budget"),"")</f>
        <v/>
      </c>
      <c r="I2244" s="184"/>
      <c r="J2244" s="184"/>
      <c r="K2244" s="184"/>
      <c r="L2244" s="183"/>
    </row>
    <row r="2245">
      <c r="A2245" s="454"/>
      <c r="B2245" s="927"/>
      <c r="C2245" s="580"/>
      <c r="D2245" s="939"/>
      <c r="E2245" s="940"/>
      <c r="F2245" s="941"/>
      <c r="G2245" s="937" t="str">
        <f t="array" ref="G2245">xlookup(F2245,'Internal Staffing Calculator'!E:E,'Internal Staffing Calculator'!C:C,"")</f>
        <v/>
      </c>
      <c r="H2245" s="932" t="str">
        <f t="array" ref="H2245">if(F2245&lt;&gt;"", iferror(index('Internal Staffing Calculator'!B$8:B23500,match(F2245,'Internal Staffing Calculator'!E$8:E23500,0)), "Not In Budget"),"")</f>
        <v/>
      </c>
      <c r="I2245" s="184"/>
      <c r="J2245" s="184"/>
      <c r="K2245" s="184"/>
      <c r="L2245" s="183"/>
    </row>
    <row r="2246">
      <c r="A2246" s="454"/>
      <c r="B2246" s="927"/>
      <c r="C2246" s="580"/>
      <c r="D2246" s="939"/>
      <c r="E2246" s="940"/>
      <c r="F2246" s="941"/>
      <c r="G2246" s="937" t="str">
        <f t="array" ref="G2246">xlookup(F2246,'Internal Staffing Calculator'!E:E,'Internal Staffing Calculator'!C:C,"")</f>
        <v/>
      </c>
      <c r="H2246" s="932" t="str">
        <f t="array" ref="H2246">if(F2246&lt;&gt;"", iferror(index('Internal Staffing Calculator'!B$8:B23500,match(F2246,'Internal Staffing Calculator'!E$8:E23500,0)), "Not In Budget"),"")</f>
        <v/>
      </c>
      <c r="I2246" s="184"/>
      <c r="J2246" s="184"/>
      <c r="K2246" s="184"/>
      <c r="L2246" s="183"/>
    </row>
    <row r="2247">
      <c r="A2247" s="454"/>
      <c r="B2247" s="927"/>
      <c r="C2247" s="580"/>
      <c r="D2247" s="939"/>
      <c r="E2247" s="940"/>
      <c r="F2247" s="941"/>
      <c r="G2247" s="937" t="str">
        <f t="array" ref="G2247">xlookup(F2247,'Internal Staffing Calculator'!E:E,'Internal Staffing Calculator'!C:C,"")</f>
        <v/>
      </c>
      <c r="H2247" s="932" t="str">
        <f t="array" ref="H2247">if(F2247&lt;&gt;"", iferror(index('Internal Staffing Calculator'!B$8:B23500,match(F2247,'Internal Staffing Calculator'!E$8:E23500,0)), "Not In Budget"),"")</f>
        <v/>
      </c>
      <c r="I2247" s="184"/>
      <c r="J2247" s="184"/>
      <c r="K2247" s="184"/>
      <c r="L2247" s="183"/>
    </row>
    <row r="2248">
      <c r="A2248" s="454"/>
      <c r="B2248" s="927"/>
      <c r="C2248" s="580"/>
      <c r="D2248" s="939"/>
      <c r="E2248" s="940"/>
      <c r="F2248" s="941"/>
      <c r="G2248" s="937" t="str">
        <f t="array" ref="G2248">xlookup(F2248,'Internal Staffing Calculator'!E:E,'Internal Staffing Calculator'!C:C,"")</f>
        <v/>
      </c>
      <c r="H2248" s="932" t="str">
        <f t="array" ref="H2248">if(F2248&lt;&gt;"", iferror(index('Internal Staffing Calculator'!B$8:B23500,match(F2248,'Internal Staffing Calculator'!E$8:E23500,0)), "Not In Budget"),"")</f>
        <v/>
      </c>
      <c r="I2248" s="184"/>
      <c r="J2248" s="184"/>
      <c r="K2248" s="184"/>
      <c r="L2248" s="183"/>
    </row>
    <row r="2249">
      <c r="A2249" s="454"/>
      <c r="B2249" s="927"/>
      <c r="C2249" s="580"/>
      <c r="D2249" s="939"/>
      <c r="E2249" s="940"/>
      <c r="F2249" s="941"/>
      <c r="G2249" s="937" t="str">
        <f t="array" ref="G2249">xlookup(F2249,'Internal Staffing Calculator'!E:E,'Internal Staffing Calculator'!C:C,"")</f>
        <v/>
      </c>
      <c r="H2249" s="932" t="str">
        <f t="array" ref="H2249">if(F2249&lt;&gt;"", iferror(index('Internal Staffing Calculator'!B$8:B23500,match(F2249,'Internal Staffing Calculator'!E$8:E23500,0)), "Not In Budget"),"")</f>
        <v/>
      </c>
      <c r="I2249" s="184"/>
      <c r="J2249" s="184"/>
      <c r="K2249" s="184"/>
      <c r="L2249" s="183"/>
    </row>
    <row r="2250">
      <c r="A2250" s="454"/>
      <c r="B2250" s="927"/>
      <c r="C2250" s="580"/>
      <c r="D2250" s="939"/>
      <c r="E2250" s="940"/>
      <c r="F2250" s="941"/>
      <c r="G2250" s="937" t="str">
        <f t="array" ref="G2250">xlookup(F2250,'Internal Staffing Calculator'!E:E,'Internal Staffing Calculator'!C:C,"")</f>
        <v/>
      </c>
      <c r="H2250" s="932" t="str">
        <f t="array" ref="H2250">if(F2250&lt;&gt;"", iferror(index('Internal Staffing Calculator'!B$8:B23500,match(F2250,'Internal Staffing Calculator'!E$8:E23500,0)), "Not In Budget"),"")</f>
        <v/>
      </c>
      <c r="I2250" s="184"/>
      <c r="J2250" s="184"/>
      <c r="K2250" s="184"/>
      <c r="L2250" s="183"/>
    </row>
    <row r="2251">
      <c r="A2251" s="454"/>
      <c r="B2251" s="927"/>
      <c r="C2251" s="580"/>
      <c r="D2251" s="939"/>
      <c r="E2251" s="940"/>
      <c r="F2251" s="941"/>
      <c r="G2251" s="937" t="str">
        <f t="array" ref="G2251">xlookup(F2251,'Internal Staffing Calculator'!E:E,'Internal Staffing Calculator'!C:C,"")</f>
        <v/>
      </c>
      <c r="H2251" s="932" t="str">
        <f t="array" ref="H2251">if(F2251&lt;&gt;"", iferror(index('Internal Staffing Calculator'!B$8:B23500,match(F2251,'Internal Staffing Calculator'!E$8:E23500,0)), "Not In Budget"),"")</f>
        <v/>
      </c>
      <c r="I2251" s="184"/>
      <c r="J2251" s="184"/>
      <c r="K2251" s="184"/>
      <c r="L2251" s="183"/>
    </row>
    <row r="2252">
      <c r="A2252" s="454"/>
      <c r="B2252" s="927"/>
      <c r="C2252" s="580"/>
      <c r="D2252" s="939"/>
      <c r="E2252" s="940"/>
      <c r="F2252" s="941"/>
      <c r="G2252" s="937" t="str">
        <f t="array" ref="G2252">xlookup(F2252,'Internal Staffing Calculator'!E:E,'Internal Staffing Calculator'!C:C,"")</f>
        <v/>
      </c>
      <c r="H2252" s="932" t="str">
        <f t="array" ref="H2252">if(F2252&lt;&gt;"", iferror(index('Internal Staffing Calculator'!B$8:B23500,match(F2252,'Internal Staffing Calculator'!E$8:E23500,0)), "Not In Budget"),"")</f>
        <v/>
      </c>
      <c r="I2252" s="184"/>
      <c r="J2252" s="184"/>
      <c r="K2252" s="184"/>
      <c r="L2252" s="183"/>
    </row>
    <row r="2253">
      <c r="A2253" s="454"/>
      <c r="B2253" s="927"/>
      <c r="C2253" s="580"/>
      <c r="D2253" s="939"/>
      <c r="E2253" s="940"/>
      <c r="F2253" s="941"/>
      <c r="G2253" s="937" t="str">
        <f t="array" ref="G2253">xlookup(F2253,'Internal Staffing Calculator'!E:E,'Internal Staffing Calculator'!C:C,"")</f>
        <v/>
      </c>
      <c r="H2253" s="932" t="str">
        <f t="array" ref="H2253">if(F2253&lt;&gt;"", iferror(index('Internal Staffing Calculator'!B$8:B23500,match(F2253,'Internal Staffing Calculator'!E$8:E23500,0)), "Not In Budget"),"")</f>
        <v/>
      </c>
      <c r="I2253" s="184"/>
      <c r="J2253" s="184"/>
      <c r="K2253" s="184"/>
      <c r="L2253" s="183"/>
    </row>
    <row r="2254">
      <c r="A2254" s="454"/>
      <c r="B2254" s="927"/>
      <c r="C2254" s="580"/>
      <c r="D2254" s="939"/>
      <c r="E2254" s="940"/>
      <c r="F2254" s="941"/>
      <c r="G2254" s="937" t="str">
        <f t="array" ref="G2254">xlookup(F2254,'Internal Staffing Calculator'!E:E,'Internal Staffing Calculator'!C:C,"")</f>
        <v/>
      </c>
      <c r="H2254" s="932" t="str">
        <f t="array" ref="H2254">if(F2254&lt;&gt;"", iferror(index('Internal Staffing Calculator'!B$8:B23500,match(F2254,'Internal Staffing Calculator'!E$8:E23500,0)), "Not In Budget"),"")</f>
        <v/>
      </c>
      <c r="I2254" s="184"/>
      <c r="J2254" s="184"/>
      <c r="K2254" s="184"/>
      <c r="L2254" s="183"/>
    </row>
    <row r="2255">
      <c r="A2255" s="454"/>
      <c r="B2255" s="927"/>
      <c r="C2255" s="580"/>
      <c r="D2255" s="939"/>
      <c r="E2255" s="940"/>
      <c r="F2255" s="941"/>
      <c r="G2255" s="937" t="str">
        <f t="array" ref="G2255">xlookup(F2255,'Internal Staffing Calculator'!E:E,'Internal Staffing Calculator'!C:C,"")</f>
        <v/>
      </c>
      <c r="H2255" s="932" t="str">
        <f t="array" ref="H2255">if(F2255&lt;&gt;"", iferror(index('Internal Staffing Calculator'!B$8:B23500,match(F2255,'Internal Staffing Calculator'!E$8:E23500,0)), "Not In Budget"),"")</f>
        <v/>
      </c>
      <c r="I2255" s="184"/>
      <c r="J2255" s="184"/>
      <c r="K2255" s="184"/>
      <c r="L2255" s="183"/>
    </row>
    <row r="2256">
      <c r="A2256" s="454"/>
      <c r="B2256" s="927"/>
      <c r="C2256" s="580"/>
      <c r="D2256" s="939"/>
      <c r="E2256" s="940"/>
      <c r="F2256" s="941"/>
      <c r="G2256" s="937" t="str">
        <f t="array" ref="G2256">xlookup(F2256,'Internal Staffing Calculator'!E:E,'Internal Staffing Calculator'!C:C,"")</f>
        <v/>
      </c>
      <c r="H2256" s="932" t="str">
        <f t="array" ref="H2256">if(F2256&lt;&gt;"", iferror(index('Internal Staffing Calculator'!B$8:B23500,match(F2256,'Internal Staffing Calculator'!E$8:E23500,0)), "Not In Budget"),"")</f>
        <v/>
      </c>
      <c r="I2256" s="184"/>
      <c r="J2256" s="184"/>
      <c r="K2256" s="184"/>
      <c r="L2256" s="183"/>
    </row>
    <row r="2257">
      <c r="A2257" s="454"/>
      <c r="B2257" s="927"/>
      <c r="C2257" s="580"/>
      <c r="D2257" s="939"/>
      <c r="E2257" s="940"/>
      <c r="F2257" s="941"/>
      <c r="G2257" s="937" t="str">
        <f t="array" ref="G2257">xlookup(F2257,'Internal Staffing Calculator'!E:E,'Internal Staffing Calculator'!C:C,"")</f>
        <v/>
      </c>
      <c r="H2257" s="932" t="str">
        <f t="array" ref="H2257">if(F2257&lt;&gt;"", iferror(index('Internal Staffing Calculator'!B$8:B23500,match(F2257,'Internal Staffing Calculator'!E$8:E23500,0)), "Not In Budget"),"")</f>
        <v/>
      </c>
      <c r="I2257" s="184"/>
      <c r="J2257" s="184"/>
      <c r="K2257" s="184"/>
      <c r="L2257" s="183"/>
    </row>
    <row r="2258">
      <c r="A2258" s="454"/>
      <c r="B2258" s="927"/>
      <c r="C2258" s="580"/>
      <c r="D2258" s="939"/>
      <c r="E2258" s="940"/>
      <c r="F2258" s="941"/>
      <c r="G2258" s="937" t="str">
        <f t="array" ref="G2258">xlookup(F2258,'Internal Staffing Calculator'!E:E,'Internal Staffing Calculator'!C:C,"")</f>
        <v/>
      </c>
      <c r="H2258" s="932" t="str">
        <f t="array" ref="H2258">if(F2258&lt;&gt;"", iferror(index('Internal Staffing Calculator'!B$8:B23500,match(F2258,'Internal Staffing Calculator'!E$8:E23500,0)), "Not In Budget"),"")</f>
        <v/>
      </c>
      <c r="I2258" s="184"/>
      <c r="J2258" s="184"/>
      <c r="K2258" s="184"/>
      <c r="L2258" s="183"/>
    </row>
    <row r="2259">
      <c r="A2259" s="454"/>
      <c r="B2259" s="927"/>
      <c r="C2259" s="580"/>
      <c r="D2259" s="939"/>
      <c r="E2259" s="940"/>
      <c r="F2259" s="941"/>
      <c r="G2259" s="937" t="str">
        <f t="array" ref="G2259">xlookup(F2259,'Internal Staffing Calculator'!E:E,'Internal Staffing Calculator'!C:C,"")</f>
        <v/>
      </c>
      <c r="H2259" s="932" t="str">
        <f t="array" ref="H2259">if(F2259&lt;&gt;"", iferror(index('Internal Staffing Calculator'!B$8:B23500,match(F2259,'Internal Staffing Calculator'!E$8:E23500,0)), "Not In Budget"),"")</f>
        <v/>
      </c>
      <c r="I2259" s="184"/>
      <c r="J2259" s="184"/>
      <c r="K2259" s="184"/>
      <c r="L2259" s="183"/>
    </row>
    <row r="2260">
      <c r="A2260" s="454"/>
      <c r="B2260" s="927"/>
      <c r="C2260" s="580"/>
      <c r="D2260" s="939"/>
      <c r="E2260" s="940"/>
      <c r="F2260" s="941"/>
      <c r="G2260" s="937" t="str">
        <f t="array" ref="G2260">xlookup(F2260,'Internal Staffing Calculator'!E:E,'Internal Staffing Calculator'!C:C,"")</f>
        <v/>
      </c>
      <c r="H2260" s="932" t="str">
        <f t="array" ref="H2260">if(F2260&lt;&gt;"", iferror(index('Internal Staffing Calculator'!B$8:B23500,match(F2260,'Internal Staffing Calculator'!E$8:E23500,0)), "Not In Budget"),"")</f>
        <v/>
      </c>
      <c r="I2260" s="184"/>
      <c r="J2260" s="184"/>
      <c r="K2260" s="184"/>
      <c r="L2260" s="183"/>
    </row>
    <row r="2261">
      <c r="A2261" s="454"/>
      <c r="B2261" s="927"/>
      <c r="C2261" s="580"/>
      <c r="D2261" s="939"/>
      <c r="E2261" s="940"/>
      <c r="F2261" s="941"/>
      <c r="G2261" s="937" t="str">
        <f t="array" ref="G2261">xlookup(F2261,'Internal Staffing Calculator'!E:E,'Internal Staffing Calculator'!C:C,"")</f>
        <v/>
      </c>
      <c r="H2261" s="932" t="str">
        <f t="array" ref="H2261">if(F2261&lt;&gt;"", iferror(index('Internal Staffing Calculator'!B$8:B23500,match(F2261,'Internal Staffing Calculator'!E$8:E23500,0)), "Not In Budget"),"")</f>
        <v/>
      </c>
      <c r="I2261" s="184"/>
      <c r="J2261" s="184"/>
      <c r="K2261" s="184"/>
      <c r="L2261" s="183"/>
    </row>
    <row r="2262">
      <c r="A2262" s="454"/>
      <c r="B2262" s="927"/>
      <c r="C2262" s="580"/>
      <c r="D2262" s="939"/>
      <c r="E2262" s="940"/>
      <c r="F2262" s="941"/>
      <c r="G2262" s="937" t="str">
        <f t="array" ref="G2262">xlookup(F2262,'Internal Staffing Calculator'!E:E,'Internal Staffing Calculator'!C:C,"")</f>
        <v/>
      </c>
      <c r="H2262" s="932" t="str">
        <f t="array" ref="H2262">if(F2262&lt;&gt;"", iferror(index('Internal Staffing Calculator'!B$8:B23500,match(F2262,'Internal Staffing Calculator'!E$8:E23500,0)), "Not In Budget"),"")</f>
        <v/>
      </c>
      <c r="I2262" s="184"/>
      <c r="J2262" s="184"/>
      <c r="K2262" s="184"/>
      <c r="L2262" s="183"/>
    </row>
    <row r="2263">
      <c r="A2263" s="454"/>
      <c r="B2263" s="927"/>
      <c r="C2263" s="580"/>
      <c r="D2263" s="939"/>
      <c r="E2263" s="940"/>
      <c r="F2263" s="941"/>
      <c r="G2263" s="937" t="str">
        <f t="array" ref="G2263">xlookup(F2263,'Internal Staffing Calculator'!E:E,'Internal Staffing Calculator'!C:C,"")</f>
        <v/>
      </c>
      <c r="H2263" s="932" t="str">
        <f t="array" ref="H2263">if(F2263&lt;&gt;"", iferror(index('Internal Staffing Calculator'!B$8:B23500,match(F2263,'Internal Staffing Calculator'!E$8:E23500,0)), "Not In Budget"),"")</f>
        <v/>
      </c>
      <c r="I2263" s="184"/>
      <c r="J2263" s="184"/>
      <c r="K2263" s="184"/>
      <c r="L2263" s="183"/>
    </row>
    <row r="2264">
      <c r="A2264" s="454"/>
      <c r="B2264" s="927"/>
      <c r="C2264" s="580"/>
      <c r="D2264" s="939"/>
      <c r="E2264" s="940"/>
      <c r="F2264" s="941"/>
      <c r="G2264" s="937" t="str">
        <f t="array" ref="G2264">xlookup(F2264,'Internal Staffing Calculator'!E:E,'Internal Staffing Calculator'!C:C,"")</f>
        <v/>
      </c>
      <c r="H2264" s="932" t="str">
        <f t="array" ref="H2264">if(F2264&lt;&gt;"", iferror(index('Internal Staffing Calculator'!B$8:B23500,match(F2264,'Internal Staffing Calculator'!E$8:E23500,0)), "Not In Budget"),"")</f>
        <v/>
      </c>
      <c r="I2264" s="184"/>
      <c r="J2264" s="184"/>
      <c r="K2264" s="184"/>
      <c r="L2264" s="183"/>
    </row>
    <row r="2265">
      <c r="A2265" s="454"/>
      <c r="B2265" s="927"/>
      <c r="C2265" s="580"/>
      <c r="D2265" s="939"/>
      <c r="E2265" s="940"/>
      <c r="F2265" s="941"/>
      <c r="G2265" s="937" t="str">
        <f t="array" ref="G2265">xlookup(F2265,'Internal Staffing Calculator'!E:E,'Internal Staffing Calculator'!C:C,"")</f>
        <v/>
      </c>
      <c r="H2265" s="932" t="str">
        <f t="array" ref="H2265">if(F2265&lt;&gt;"", iferror(index('Internal Staffing Calculator'!B$8:B23500,match(F2265,'Internal Staffing Calculator'!E$8:E23500,0)), "Not In Budget"),"")</f>
        <v/>
      </c>
      <c r="I2265" s="184"/>
      <c r="J2265" s="184"/>
      <c r="K2265" s="184"/>
      <c r="L2265" s="183"/>
    </row>
    <row r="2266">
      <c r="A2266" s="454"/>
      <c r="B2266" s="927"/>
      <c r="C2266" s="580"/>
      <c r="D2266" s="939"/>
      <c r="E2266" s="940"/>
      <c r="F2266" s="941"/>
      <c r="G2266" s="937" t="str">
        <f t="array" ref="G2266">xlookup(F2266,'Internal Staffing Calculator'!E:E,'Internal Staffing Calculator'!C:C,"")</f>
        <v/>
      </c>
      <c r="H2266" s="932" t="str">
        <f t="array" ref="H2266">if(F2266&lt;&gt;"", iferror(index('Internal Staffing Calculator'!B$8:B23500,match(F2266,'Internal Staffing Calculator'!E$8:E23500,0)), "Not In Budget"),"")</f>
        <v/>
      </c>
      <c r="I2266" s="184"/>
      <c r="J2266" s="184"/>
      <c r="K2266" s="184"/>
      <c r="L2266" s="183"/>
    </row>
    <row r="2267">
      <c r="A2267" s="454"/>
      <c r="B2267" s="927"/>
      <c r="C2267" s="580"/>
      <c r="D2267" s="939"/>
      <c r="E2267" s="940"/>
      <c r="F2267" s="941"/>
      <c r="G2267" s="937" t="str">
        <f t="array" ref="G2267">xlookup(F2267,'Internal Staffing Calculator'!E:E,'Internal Staffing Calculator'!C:C,"")</f>
        <v/>
      </c>
      <c r="H2267" s="932" t="str">
        <f t="array" ref="H2267">if(F2267&lt;&gt;"", iferror(index('Internal Staffing Calculator'!B$8:B23500,match(F2267,'Internal Staffing Calculator'!E$8:E23500,0)), "Not In Budget"),"")</f>
        <v/>
      </c>
      <c r="I2267" s="184"/>
      <c r="J2267" s="184"/>
      <c r="K2267" s="184"/>
      <c r="L2267" s="183"/>
    </row>
    <row r="2268">
      <c r="A2268" s="454"/>
      <c r="B2268" s="927"/>
      <c r="C2268" s="580"/>
      <c r="D2268" s="939"/>
      <c r="E2268" s="940"/>
      <c r="F2268" s="941"/>
      <c r="G2268" s="937" t="str">
        <f t="array" ref="G2268">xlookup(F2268,'Internal Staffing Calculator'!E:E,'Internal Staffing Calculator'!C:C,"")</f>
        <v/>
      </c>
      <c r="H2268" s="932" t="str">
        <f t="array" ref="H2268">if(F2268&lt;&gt;"", iferror(index('Internal Staffing Calculator'!B$8:B23500,match(F2268,'Internal Staffing Calculator'!E$8:E23500,0)), "Not In Budget"),"")</f>
        <v/>
      </c>
      <c r="I2268" s="184"/>
      <c r="J2268" s="184"/>
      <c r="K2268" s="184"/>
      <c r="L2268" s="183"/>
    </row>
    <row r="2269">
      <c r="A2269" s="454"/>
      <c r="B2269" s="927"/>
      <c r="C2269" s="580"/>
      <c r="D2269" s="939"/>
      <c r="E2269" s="940"/>
      <c r="F2269" s="941"/>
      <c r="G2269" s="937" t="str">
        <f t="array" ref="G2269">xlookup(F2269,'Internal Staffing Calculator'!E:E,'Internal Staffing Calculator'!C:C,"")</f>
        <v/>
      </c>
      <c r="H2269" s="932" t="str">
        <f t="array" ref="H2269">if(F2269&lt;&gt;"", iferror(index('Internal Staffing Calculator'!B$8:B23500,match(F2269,'Internal Staffing Calculator'!E$8:E23500,0)), "Not In Budget"),"")</f>
        <v/>
      </c>
      <c r="I2269" s="184"/>
      <c r="J2269" s="184"/>
      <c r="K2269" s="184"/>
      <c r="L2269" s="183"/>
    </row>
    <row r="2270">
      <c r="A2270" s="454"/>
      <c r="B2270" s="927"/>
      <c r="C2270" s="580"/>
      <c r="D2270" s="939"/>
      <c r="E2270" s="940"/>
      <c r="F2270" s="941"/>
      <c r="G2270" s="937" t="str">
        <f t="array" ref="G2270">xlookup(F2270,'Internal Staffing Calculator'!E:E,'Internal Staffing Calculator'!C:C,"")</f>
        <v/>
      </c>
      <c r="H2270" s="932" t="str">
        <f t="array" ref="H2270">if(F2270&lt;&gt;"", iferror(index('Internal Staffing Calculator'!B$8:B23500,match(F2270,'Internal Staffing Calculator'!E$8:E23500,0)), "Not In Budget"),"")</f>
        <v/>
      </c>
      <c r="I2270" s="184"/>
      <c r="J2270" s="184"/>
      <c r="K2270" s="184"/>
      <c r="L2270" s="183"/>
    </row>
    <row r="2271">
      <c r="A2271" s="454"/>
      <c r="B2271" s="927"/>
      <c r="C2271" s="580"/>
      <c r="D2271" s="939"/>
      <c r="E2271" s="940"/>
      <c r="F2271" s="941"/>
      <c r="G2271" s="937" t="str">
        <f t="array" ref="G2271">xlookup(F2271,'Internal Staffing Calculator'!E:E,'Internal Staffing Calculator'!C:C,"")</f>
        <v/>
      </c>
      <c r="H2271" s="932" t="str">
        <f t="array" ref="H2271">if(F2271&lt;&gt;"", iferror(index('Internal Staffing Calculator'!B$8:B23500,match(F2271,'Internal Staffing Calculator'!E$8:E23500,0)), "Not In Budget"),"")</f>
        <v/>
      </c>
      <c r="I2271" s="184"/>
      <c r="J2271" s="184"/>
      <c r="K2271" s="184"/>
      <c r="L2271" s="183"/>
    </row>
    <row r="2272">
      <c r="A2272" s="454"/>
      <c r="B2272" s="927"/>
      <c r="C2272" s="580"/>
      <c r="D2272" s="939"/>
      <c r="E2272" s="940"/>
      <c r="F2272" s="941"/>
      <c r="G2272" s="937" t="str">
        <f t="array" ref="G2272">xlookup(F2272,'Internal Staffing Calculator'!E:E,'Internal Staffing Calculator'!C:C,"")</f>
        <v/>
      </c>
      <c r="H2272" s="932" t="str">
        <f t="array" ref="H2272">if(F2272&lt;&gt;"", iferror(index('Internal Staffing Calculator'!B$8:B23500,match(F2272,'Internal Staffing Calculator'!E$8:E23500,0)), "Not In Budget"),"")</f>
        <v/>
      </c>
      <c r="I2272" s="184"/>
      <c r="J2272" s="184"/>
      <c r="K2272" s="184"/>
      <c r="L2272" s="183"/>
    </row>
    <row r="2273">
      <c r="A2273" s="454"/>
      <c r="B2273" s="927"/>
      <c r="C2273" s="580"/>
      <c r="D2273" s="939"/>
      <c r="E2273" s="940"/>
      <c r="F2273" s="941"/>
      <c r="G2273" s="937" t="str">
        <f t="array" ref="G2273">xlookup(F2273,'Internal Staffing Calculator'!E:E,'Internal Staffing Calculator'!C:C,"")</f>
        <v/>
      </c>
      <c r="H2273" s="932" t="str">
        <f t="array" ref="H2273">if(F2273&lt;&gt;"", iferror(index('Internal Staffing Calculator'!B$8:B23500,match(F2273,'Internal Staffing Calculator'!E$8:E23500,0)), "Not In Budget"),"")</f>
        <v/>
      </c>
      <c r="I2273" s="184"/>
      <c r="J2273" s="184"/>
      <c r="K2273" s="184"/>
      <c r="L2273" s="183"/>
    </row>
    <row r="2274">
      <c r="A2274" s="454"/>
      <c r="B2274" s="927"/>
      <c r="C2274" s="580"/>
      <c r="D2274" s="939"/>
      <c r="E2274" s="940"/>
      <c r="F2274" s="941"/>
      <c r="G2274" s="937" t="str">
        <f t="array" ref="G2274">xlookup(F2274,'Internal Staffing Calculator'!E:E,'Internal Staffing Calculator'!C:C,"")</f>
        <v/>
      </c>
      <c r="H2274" s="932" t="str">
        <f t="array" ref="H2274">if(F2274&lt;&gt;"", iferror(index('Internal Staffing Calculator'!B$8:B23500,match(F2274,'Internal Staffing Calculator'!E$8:E23500,0)), "Not In Budget"),"")</f>
        <v/>
      </c>
      <c r="I2274" s="184"/>
      <c r="J2274" s="184"/>
      <c r="K2274" s="184"/>
      <c r="L2274" s="183"/>
    </row>
    <row r="2275">
      <c r="A2275" s="454"/>
      <c r="B2275" s="927"/>
      <c r="C2275" s="580"/>
      <c r="D2275" s="939"/>
      <c r="E2275" s="940"/>
      <c r="F2275" s="941"/>
      <c r="G2275" s="937" t="str">
        <f t="array" ref="G2275">xlookup(F2275,'Internal Staffing Calculator'!E:E,'Internal Staffing Calculator'!C:C,"")</f>
        <v/>
      </c>
      <c r="H2275" s="932" t="str">
        <f t="array" ref="H2275">if(F2275&lt;&gt;"", iferror(index('Internal Staffing Calculator'!B$8:B23500,match(F2275,'Internal Staffing Calculator'!E$8:E23500,0)), "Not In Budget"),"")</f>
        <v/>
      </c>
      <c r="I2275" s="184"/>
      <c r="J2275" s="184"/>
      <c r="K2275" s="184"/>
      <c r="L2275" s="183"/>
    </row>
    <row r="2276">
      <c r="A2276" s="454"/>
      <c r="B2276" s="927"/>
      <c r="C2276" s="580"/>
      <c r="D2276" s="939"/>
      <c r="E2276" s="940"/>
      <c r="F2276" s="941"/>
      <c r="G2276" s="937" t="str">
        <f t="array" ref="G2276">xlookup(F2276,'Internal Staffing Calculator'!E:E,'Internal Staffing Calculator'!C:C,"")</f>
        <v/>
      </c>
      <c r="H2276" s="932" t="str">
        <f t="array" ref="H2276">if(F2276&lt;&gt;"", iferror(index('Internal Staffing Calculator'!B$8:B23500,match(F2276,'Internal Staffing Calculator'!E$8:E23500,0)), "Not In Budget"),"")</f>
        <v/>
      </c>
      <c r="I2276" s="184"/>
      <c r="J2276" s="184"/>
      <c r="K2276" s="184"/>
      <c r="L2276" s="183"/>
    </row>
    <row r="2277">
      <c r="A2277" s="454"/>
      <c r="B2277" s="927"/>
      <c r="C2277" s="580"/>
      <c r="D2277" s="939"/>
      <c r="E2277" s="940"/>
      <c r="F2277" s="941"/>
      <c r="G2277" s="937" t="str">
        <f t="array" ref="G2277">xlookup(F2277,'Internal Staffing Calculator'!E:E,'Internal Staffing Calculator'!C:C,"")</f>
        <v/>
      </c>
      <c r="H2277" s="932" t="str">
        <f t="array" ref="H2277">if(F2277&lt;&gt;"", iferror(index('Internal Staffing Calculator'!B$8:B23500,match(F2277,'Internal Staffing Calculator'!E$8:E23500,0)), "Not In Budget"),"")</f>
        <v/>
      </c>
      <c r="I2277" s="184"/>
      <c r="J2277" s="184"/>
      <c r="K2277" s="184"/>
      <c r="L2277" s="183"/>
    </row>
    <row r="2278">
      <c r="A2278" s="454"/>
      <c r="B2278" s="927"/>
      <c r="C2278" s="580"/>
      <c r="D2278" s="939"/>
      <c r="E2278" s="940"/>
      <c r="F2278" s="941"/>
      <c r="G2278" s="937" t="str">
        <f t="array" ref="G2278">xlookup(F2278,'Internal Staffing Calculator'!E:E,'Internal Staffing Calculator'!C:C,"")</f>
        <v/>
      </c>
      <c r="H2278" s="932" t="str">
        <f t="array" ref="H2278">if(F2278&lt;&gt;"", iferror(index('Internal Staffing Calculator'!B$8:B23500,match(F2278,'Internal Staffing Calculator'!E$8:E23500,0)), "Not In Budget"),"")</f>
        <v/>
      </c>
      <c r="I2278" s="184"/>
      <c r="J2278" s="184"/>
      <c r="K2278" s="184"/>
      <c r="L2278" s="183"/>
    </row>
    <row r="2279">
      <c r="A2279" s="454"/>
      <c r="B2279" s="927"/>
      <c r="C2279" s="580"/>
      <c r="D2279" s="939"/>
      <c r="E2279" s="940"/>
      <c r="F2279" s="941"/>
      <c r="G2279" s="937" t="str">
        <f t="array" ref="G2279">xlookup(F2279,'Internal Staffing Calculator'!E:E,'Internal Staffing Calculator'!C:C,"")</f>
        <v/>
      </c>
      <c r="H2279" s="932" t="str">
        <f t="array" ref="H2279">if(F2279&lt;&gt;"", iferror(index('Internal Staffing Calculator'!B$8:B23500,match(F2279,'Internal Staffing Calculator'!E$8:E23500,0)), "Not In Budget"),"")</f>
        <v/>
      </c>
      <c r="I2279" s="184"/>
      <c r="J2279" s="184"/>
      <c r="K2279" s="184"/>
      <c r="L2279" s="183"/>
    </row>
    <row r="2280">
      <c r="A2280" s="454"/>
      <c r="B2280" s="927"/>
      <c r="C2280" s="580"/>
      <c r="D2280" s="939"/>
      <c r="E2280" s="940"/>
      <c r="F2280" s="941"/>
      <c r="G2280" s="937" t="str">
        <f t="array" ref="G2280">xlookup(F2280,'Internal Staffing Calculator'!E:E,'Internal Staffing Calculator'!C:C,"")</f>
        <v/>
      </c>
      <c r="H2280" s="932" t="str">
        <f t="array" ref="H2280">if(F2280&lt;&gt;"", iferror(index('Internal Staffing Calculator'!B$8:B23500,match(F2280,'Internal Staffing Calculator'!E$8:E23500,0)), "Not In Budget"),"")</f>
        <v/>
      </c>
      <c r="I2280" s="184"/>
      <c r="J2280" s="184"/>
      <c r="K2280" s="184"/>
      <c r="L2280" s="183"/>
    </row>
    <row r="2281">
      <c r="A2281" s="454"/>
      <c r="B2281" s="927"/>
      <c r="C2281" s="580"/>
      <c r="D2281" s="939"/>
      <c r="E2281" s="940"/>
      <c r="F2281" s="941"/>
      <c r="G2281" s="937" t="str">
        <f t="array" ref="G2281">xlookup(F2281,'Internal Staffing Calculator'!E:E,'Internal Staffing Calculator'!C:C,"")</f>
        <v/>
      </c>
      <c r="H2281" s="932" t="str">
        <f t="array" ref="H2281">if(F2281&lt;&gt;"", iferror(index('Internal Staffing Calculator'!B$8:B23500,match(F2281,'Internal Staffing Calculator'!E$8:E23500,0)), "Not In Budget"),"")</f>
        <v/>
      </c>
      <c r="I2281" s="184"/>
      <c r="J2281" s="184"/>
      <c r="K2281" s="184"/>
      <c r="L2281" s="183"/>
    </row>
    <row r="2282">
      <c r="A2282" s="454"/>
      <c r="B2282" s="927"/>
      <c r="C2282" s="580"/>
      <c r="D2282" s="939"/>
      <c r="E2282" s="940"/>
      <c r="F2282" s="941"/>
      <c r="G2282" s="937" t="str">
        <f t="array" ref="G2282">xlookup(F2282,'Internal Staffing Calculator'!E:E,'Internal Staffing Calculator'!C:C,"")</f>
        <v/>
      </c>
      <c r="H2282" s="932" t="str">
        <f t="array" ref="H2282">if(F2282&lt;&gt;"", iferror(index('Internal Staffing Calculator'!B$8:B23500,match(F2282,'Internal Staffing Calculator'!E$8:E23500,0)), "Not In Budget"),"")</f>
        <v/>
      </c>
      <c r="I2282" s="184"/>
      <c r="J2282" s="184"/>
      <c r="K2282" s="184"/>
      <c r="L2282" s="183"/>
    </row>
    <row r="2283">
      <c r="A2283" s="454"/>
      <c r="B2283" s="927"/>
      <c r="C2283" s="580"/>
      <c r="D2283" s="939"/>
      <c r="E2283" s="940"/>
      <c r="F2283" s="941"/>
      <c r="G2283" s="937" t="str">
        <f t="array" ref="G2283">xlookup(F2283,'Internal Staffing Calculator'!E:E,'Internal Staffing Calculator'!C:C,"")</f>
        <v/>
      </c>
      <c r="H2283" s="932" t="str">
        <f t="array" ref="H2283">if(F2283&lt;&gt;"", iferror(index('Internal Staffing Calculator'!B$8:B23500,match(F2283,'Internal Staffing Calculator'!E$8:E23500,0)), "Not In Budget"),"")</f>
        <v/>
      </c>
      <c r="I2283" s="184"/>
      <c r="J2283" s="184"/>
      <c r="K2283" s="184"/>
      <c r="L2283" s="183"/>
    </row>
    <row r="2284">
      <c r="A2284" s="454"/>
      <c r="B2284" s="927"/>
      <c r="C2284" s="580"/>
      <c r="D2284" s="939"/>
      <c r="E2284" s="940"/>
      <c r="F2284" s="941"/>
      <c r="G2284" s="937" t="str">
        <f t="array" ref="G2284">xlookup(F2284,'Internal Staffing Calculator'!E:E,'Internal Staffing Calculator'!C:C,"")</f>
        <v/>
      </c>
      <c r="H2284" s="932" t="str">
        <f t="array" ref="H2284">if(F2284&lt;&gt;"", iferror(index('Internal Staffing Calculator'!B$8:B23500,match(F2284,'Internal Staffing Calculator'!E$8:E23500,0)), "Not In Budget"),"")</f>
        <v/>
      </c>
      <c r="I2284" s="184"/>
      <c r="J2284" s="184"/>
      <c r="K2284" s="184"/>
      <c r="L2284" s="183"/>
    </row>
    <row r="2285">
      <c r="A2285" s="454"/>
      <c r="B2285" s="927"/>
      <c r="C2285" s="580"/>
      <c r="D2285" s="939"/>
      <c r="E2285" s="940"/>
      <c r="F2285" s="941"/>
      <c r="G2285" s="937" t="str">
        <f t="array" ref="G2285">xlookup(F2285,'Internal Staffing Calculator'!E:E,'Internal Staffing Calculator'!C:C,"")</f>
        <v/>
      </c>
      <c r="H2285" s="932" t="str">
        <f t="array" ref="H2285">if(F2285&lt;&gt;"", iferror(index('Internal Staffing Calculator'!B$8:B23500,match(F2285,'Internal Staffing Calculator'!E$8:E23500,0)), "Not In Budget"),"")</f>
        <v/>
      </c>
      <c r="I2285" s="184"/>
      <c r="J2285" s="184"/>
      <c r="K2285" s="184"/>
      <c r="L2285" s="183"/>
    </row>
    <row r="2286">
      <c r="A2286" s="454"/>
      <c r="B2286" s="927"/>
      <c r="C2286" s="580"/>
      <c r="D2286" s="939"/>
      <c r="E2286" s="940"/>
      <c r="F2286" s="941"/>
      <c r="G2286" s="937" t="str">
        <f t="array" ref="G2286">xlookup(F2286,'Internal Staffing Calculator'!E:E,'Internal Staffing Calculator'!C:C,"")</f>
        <v/>
      </c>
      <c r="H2286" s="932" t="str">
        <f t="array" ref="H2286">if(F2286&lt;&gt;"", iferror(index('Internal Staffing Calculator'!B$8:B23500,match(F2286,'Internal Staffing Calculator'!E$8:E23500,0)), "Not In Budget"),"")</f>
        <v/>
      </c>
      <c r="I2286" s="184"/>
      <c r="J2286" s="184"/>
      <c r="K2286" s="184"/>
      <c r="L2286" s="183"/>
    </row>
    <row r="2287">
      <c r="A2287" s="454"/>
      <c r="B2287" s="927"/>
      <c r="C2287" s="580"/>
      <c r="D2287" s="939"/>
      <c r="E2287" s="940"/>
      <c r="F2287" s="941"/>
      <c r="G2287" s="937" t="str">
        <f t="array" ref="G2287">xlookup(F2287,'Internal Staffing Calculator'!E:E,'Internal Staffing Calculator'!C:C,"")</f>
        <v/>
      </c>
      <c r="H2287" s="932" t="str">
        <f t="array" ref="H2287">if(F2287&lt;&gt;"", iferror(index('Internal Staffing Calculator'!B$8:B23500,match(F2287,'Internal Staffing Calculator'!E$8:E23500,0)), "Not In Budget"),"")</f>
        <v/>
      </c>
      <c r="I2287" s="184"/>
      <c r="J2287" s="184"/>
      <c r="K2287" s="184"/>
      <c r="L2287" s="183"/>
    </row>
    <row r="2288">
      <c r="A2288" s="454"/>
      <c r="B2288" s="927"/>
      <c r="C2288" s="580"/>
      <c r="D2288" s="939"/>
      <c r="E2288" s="940"/>
      <c r="F2288" s="941"/>
      <c r="G2288" s="937" t="str">
        <f t="array" ref="G2288">xlookup(F2288,'Internal Staffing Calculator'!E:E,'Internal Staffing Calculator'!C:C,"")</f>
        <v/>
      </c>
      <c r="H2288" s="932" t="str">
        <f t="array" ref="H2288">if(F2288&lt;&gt;"", iferror(index('Internal Staffing Calculator'!B$8:B23500,match(F2288,'Internal Staffing Calculator'!E$8:E23500,0)), "Not In Budget"),"")</f>
        <v/>
      </c>
      <c r="I2288" s="184"/>
      <c r="J2288" s="184"/>
      <c r="K2288" s="184"/>
      <c r="L2288" s="183"/>
    </row>
    <row r="2289">
      <c r="A2289" s="454"/>
      <c r="B2289" s="927"/>
      <c r="C2289" s="580"/>
      <c r="D2289" s="939"/>
      <c r="E2289" s="940"/>
      <c r="F2289" s="941"/>
      <c r="G2289" s="937" t="str">
        <f t="array" ref="G2289">xlookup(F2289,'Internal Staffing Calculator'!E:E,'Internal Staffing Calculator'!C:C,"")</f>
        <v/>
      </c>
      <c r="H2289" s="932" t="str">
        <f t="array" ref="H2289">if(F2289&lt;&gt;"", iferror(index('Internal Staffing Calculator'!B$8:B23500,match(F2289,'Internal Staffing Calculator'!E$8:E23500,0)), "Not In Budget"),"")</f>
        <v/>
      </c>
      <c r="I2289" s="184"/>
      <c r="J2289" s="184"/>
      <c r="K2289" s="184"/>
      <c r="L2289" s="183"/>
    </row>
    <row r="2290">
      <c r="A2290" s="454"/>
      <c r="B2290" s="927"/>
      <c r="C2290" s="580"/>
      <c r="D2290" s="939"/>
      <c r="E2290" s="940"/>
      <c r="F2290" s="941"/>
      <c r="G2290" s="937" t="str">
        <f t="array" ref="G2290">xlookup(F2290,'Internal Staffing Calculator'!E:E,'Internal Staffing Calculator'!C:C,"")</f>
        <v/>
      </c>
      <c r="H2290" s="932" t="str">
        <f t="array" ref="H2290">if(F2290&lt;&gt;"", iferror(index('Internal Staffing Calculator'!B$8:B23500,match(F2290,'Internal Staffing Calculator'!E$8:E23500,0)), "Not In Budget"),"")</f>
        <v/>
      </c>
      <c r="I2290" s="184"/>
      <c r="J2290" s="184"/>
      <c r="K2290" s="184"/>
      <c r="L2290" s="183"/>
    </row>
    <row r="2291">
      <c r="A2291" s="454"/>
      <c r="B2291" s="927"/>
      <c r="C2291" s="580"/>
      <c r="D2291" s="939"/>
      <c r="E2291" s="940"/>
      <c r="F2291" s="941"/>
      <c r="G2291" s="937" t="str">
        <f t="array" ref="G2291">xlookup(F2291,'Internal Staffing Calculator'!E:E,'Internal Staffing Calculator'!C:C,"")</f>
        <v/>
      </c>
      <c r="H2291" s="932" t="str">
        <f t="array" ref="H2291">if(F2291&lt;&gt;"", iferror(index('Internal Staffing Calculator'!B$8:B23500,match(F2291,'Internal Staffing Calculator'!E$8:E23500,0)), "Not In Budget"),"")</f>
        <v/>
      </c>
      <c r="I2291" s="184"/>
      <c r="J2291" s="184"/>
      <c r="K2291" s="184"/>
      <c r="L2291" s="183"/>
    </row>
    <row r="2292">
      <c r="A2292" s="454"/>
      <c r="B2292" s="927"/>
      <c r="C2292" s="580"/>
      <c r="D2292" s="939"/>
      <c r="E2292" s="940"/>
      <c r="F2292" s="941"/>
      <c r="G2292" s="937" t="str">
        <f t="array" ref="G2292">xlookup(F2292,'Internal Staffing Calculator'!E:E,'Internal Staffing Calculator'!C:C,"")</f>
        <v/>
      </c>
      <c r="H2292" s="932" t="str">
        <f t="array" ref="H2292">if(F2292&lt;&gt;"", iferror(index('Internal Staffing Calculator'!B$8:B23500,match(F2292,'Internal Staffing Calculator'!E$8:E23500,0)), "Not In Budget"),"")</f>
        <v/>
      </c>
      <c r="I2292" s="184"/>
      <c r="J2292" s="184"/>
      <c r="K2292" s="184"/>
      <c r="L2292" s="183"/>
    </row>
    <row r="2293">
      <c r="A2293" s="454"/>
      <c r="B2293" s="927"/>
      <c r="C2293" s="580"/>
      <c r="D2293" s="939"/>
      <c r="E2293" s="940"/>
      <c r="F2293" s="941"/>
      <c r="G2293" s="937" t="str">
        <f t="array" ref="G2293">xlookup(F2293,'Internal Staffing Calculator'!E:E,'Internal Staffing Calculator'!C:C,"")</f>
        <v/>
      </c>
      <c r="H2293" s="932" t="str">
        <f t="array" ref="H2293">if(F2293&lt;&gt;"", iferror(index('Internal Staffing Calculator'!B$8:B23500,match(F2293,'Internal Staffing Calculator'!E$8:E23500,0)), "Not In Budget"),"")</f>
        <v/>
      </c>
      <c r="I2293" s="184"/>
      <c r="J2293" s="184"/>
      <c r="K2293" s="184"/>
      <c r="L2293" s="183"/>
    </row>
    <row r="2294">
      <c r="A2294" s="454"/>
      <c r="B2294" s="927"/>
      <c r="C2294" s="580"/>
      <c r="D2294" s="939"/>
      <c r="E2294" s="940"/>
      <c r="F2294" s="941"/>
      <c r="G2294" s="937" t="str">
        <f t="array" ref="G2294">xlookup(F2294,'Internal Staffing Calculator'!E:E,'Internal Staffing Calculator'!C:C,"")</f>
        <v/>
      </c>
      <c r="H2294" s="932" t="str">
        <f t="array" ref="H2294">if(F2294&lt;&gt;"", iferror(index('Internal Staffing Calculator'!B$8:B23500,match(F2294,'Internal Staffing Calculator'!E$8:E23500,0)), "Not In Budget"),"")</f>
        <v/>
      </c>
      <c r="I2294" s="184"/>
      <c r="J2294" s="184"/>
      <c r="K2294" s="184"/>
      <c r="L2294" s="183"/>
    </row>
    <row r="2295">
      <c r="A2295" s="454"/>
      <c r="B2295" s="927"/>
      <c r="C2295" s="580"/>
      <c r="D2295" s="939"/>
      <c r="E2295" s="940"/>
      <c r="F2295" s="941"/>
      <c r="G2295" s="937" t="str">
        <f t="array" ref="G2295">xlookup(F2295,'Internal Staffing Calculator'!E:E,'Internal Staffing Calculator'!C:C,"")</f>
        <v/>
      </c>
      <c r="H2295" s="932" t="str">
        <f t="array" ref="H2295">if(F2295&lt;&gt;"", iferror(index('Internal Staffing Calculator'!B$8:B23500,match(F2295,'Internal Staffing Calculator'!E$8:E23500,0)), "Not In Budget"),"")</f>
        <v/>
      </c>
      <c r="I2295" s="184"/>
      <c r="J2295" s="184"/>
      <c r="K2295" s="184"/>
      <c r="L2295" s="183"/>
    </row>
    <row r="2296">
      <c r="A2296" s="454"/>
      <c r="B2296" s="927"/>
      <c r="C2296" s="580"/>
      <c r="D2296" s="939"/>
      <c r="E2296" s="940"/>
      <c r="F2296" s="941"/>
      <c r="G2296" s="937" t="str">
        <f t="array" ref="G2296">xlookup(F2296,'Internal Staffing Calculator'!E:E,'Internal Staffing Calculator'!C:C,"")</f>
        <v/>
      </c>
      <c r="H2296" s="932" t="str">
        <f t="array" ref="H2296">if(F2296&lt;&gt;"", iferror(index('Internal Staffing Calculator'!B$8:B23500,match(F2296,'Internal Staffing Calculator'!E$8:E23500,0)), "Not In Budget"),"")</f>
        <v/>
      </c>
      <c r="I2296" s="184"/>
      <c r="J2296" s="184"/>
      <c r="K2296" s="184"/>
      <c r="L2296" s="183"/>
    </row>
    <row r="2297">
      <c r="A2297" s="454"/>
      <c r="B2297" s="927"/>
      <c r="C2297" s="580"/>
      <c r="D2297" s="939"/>
      <c r="E2297" s="940"/>
      <c r="F2297" s="941"/>
      <c r="G2297" s="937" t="str">
        <f t="array" ref="G2297">xlookup(F2297,'Internal Staffing Calculator'!E:E,'Internal Staffing Calculator'!C:C,"")</f>
        <v/>
      </c>
      <c r="H2297" s="932" t="str">
        <f t="array" ref="H2297">if(F2297&lt;&gt;"", iferror(index('Internal Staffing Calculator'!B$8:B23500,match(F2297,'Internal Staffing Calculator'!E$8:E23500,0)), "Not In Budget"),"")</f>
        <v/>
      </c>
      <c r="I2297" s="184"/>
      <c r="J2297" s="184"/>
      <c r="K2297" s="184"/>
      <c r="L2297" s="183"/>
    </row>
    <row r="2298">
      <c r="A2298" s="454"/>
      <c r="B2298" s="927"/>
      <c r="C2298" s="580"/>
      <c r="D2298" s="939"/>
      <c r="E2298" s="940"/>
      <c r="F2298" s="941"/>
      <c r="G2298" s="937" t="str">
        <f t="array" ref="G2298">xlookup(F2298,'Internal Staffing Calculator'!E:E,'Internal Staffing Calculator'!C:C,"")</f>
        <v/>
      </c>
      <c r="H2298" s="932" t="str">
        <f t="array" ref="H2298">if(F2298&lt;&gt;"", iferror(index('Internal Staffing Calculator'!B$8:B23500,match(F2298,'Internal Staffing Calculator'!E$8:E23500,0)), "Not In Budget"),"")</f>
        <v/>
      </c>
      <c r="I2298" s="184"/>
      <c r="J2298" s="184"/>
      <c r="K2298" s="184"/>
      <c r="L2298" s="183"/>
    </row>
    <row r="2299">
      <c r="A2299" s="454"/>
      <c r="B2299" s="927"/>
      <c r="C2299" s="580"/>
      <c r="D2299" s="939"/>
      <c r="E2299" s="940"/>
      <c r="F2299" s="941"/>
      <c r="G2299" s="937" t="str">
        <f t="array" ref="G2299">xlookup(F2299,'Internal Staffing Calculator'!E:E,'Internal Staffing Calculator'!C:C,"")</f>
        <v/>
      </c>
      <c r="H2299" s="932" t="str">
        <f t="array" ref="H2299">if(F2299&lt;&gt;"", iferror(index('Internal Staffing Calculator'!B$8:B23500,match(F2299,'Internal Staffing Calculator'!E$8:E23500,0)), "Not In Budget"),"")</f>
        <v/>
      </c>
      <c r="I2299" s="184"/>
      <c r="J2299" s="184"/>
      <c r="K2299" s="184"/>
      <c r="L2299" s="183"/>
    </row>
    <row r="2300">
      <c r="A2300" s="454"/>
      <c r="B2300" s="927"/>
      <c r="C2300" s="580"/>
      <c r="D2300" s="939"/>
      <c r="E2300" s="940"/>
      <c r="F2300" s="941"/>
      <c r="G2300" s="937" t="str">
        <f t="array" ref="G2300">xlookup(F2300,'Internal Staffing Calculator'!E:E,'Internal Staffing Calculator'!C:C,"")</f>
        <v/>
      </c>
      <c r="H2300" s="932" t="str">
        <f t="array" ref="H2300">if(F2300&lt;&gt;"", iferror(index('Internal Staffing Calculator'!B$8:B23500,match(F2300,'Internal Staffing Calculator'!E$8:E23500,0)), "Not In Budget"),"")</f>
        <v/>
      </c>
      <c r="I2300" s="184"/>
      <c r="J2300" s="184"/>
      <c r="K2300" s="184"/>
      <c r="L2300" s="183"/>
    </row>
    <row r="2301">
      <c r="A2301" s="454"/>
      <c r="B2301" s="927"/>
      <c r="C2301" s="580"/>
      <c r="D2301" s="939"/>
      <c r="E2301" s="940"/>
      <c r="F2301" s="941"/>
      <c r="G2301" s="937" t="str">
        <f t="array" ref="G2301">xlookup(F2301,'Internal Staffing Calculator'!E:E,'Internal Staffing Calculator'!C:C,"")</f>
        <v/>
      </c>
      <c r="H2301" s="932" t="str">
        <f t="array" ref="H2301">if(F2301&lt;&gt;"", iferror(index('Internal Staffing Calculator'!B$8:B23500,match(F2301,'Internal Staffing Calculator'!E$8:E23500,0)), "Not In Budget"),"")</f>
        <v/>
      </c>
      <c r="I2301" s="184"/>
      <c r="J2301" s="184"/>
      <c r="K2301" s="184"/>
      <c r="L2301" s="183"/>
    </row>
    <row r="2302">
      <c r="A2302" s="454"/>
      <c r="B2302" s="927"/>
      <c r="C2302" s="580"/>
      <c r="D2302" s="939"/>
      <c r="E2302" s="940"/>
      <c r="F2302" s="941"/>
      <c r="G2302" s="937" t="str">
        <f t="array" ref="G2302">xlookup(F2302,'Internal Staffing Calculator'!E:E,'Internal Staffing Calculator'!C:C,"")</f>
        <v/>
      </c>
      <c r="H2302" s="932" t="str">
        <f t="array" ref="H2302">if(F2302&lt;&gt;"", iferror(index('Internal Staffing Calculator'!B$8:B23500,match(F2302,'Internal Staffing Calculator'!E$8:E23500,0)), "Not In Budget"),"")</f>
        <v/>
      </c>
      <c r="I2302" s="184"/>
      <c r="J2302" s="184"/>
      <c r="K2302" s="184"/>
      <c r="L2302" s="183"/>
    </row>
    <row r="2303">
      <c r="A2303" s="454"/>
      <c r="B2303" s="927"/>
      <c r="C2303" s="580"/>
      <c r="D2303" s="939"/>
      <c r="E2303" s="940"/>
      <c r="F2303" s="941"/>
      <c r="G2303" s="937" t="str">
        <f t="array" ref="G2303">xlookup(F2303,'Internal Staffing Calculator'!E:E,'Internal Staffing Calculator'!C:C,"")</f>
        <v/>
      </c>
      <c r="H2303" s="932" t="str">
        <f t="array" ref="H2303">if(F2303&lt;&gt;"", iferror(index('Internal Staffing Calculator'!B$8:B23500,match(F2303,'Internal Staffing Calculator'!E$8:E23500,0)), "Not In Budget"),"")</f>
        <v/>
      </c>
      <c r="I2303" s="184"/>
      <c r="J2303" s="184"/>
      <c r="K2303" s="184"/>
      <c r="L2303" s="183"/>
    </row>
    <row r="2304">
      <c r="A2304" s="454"/>
      <c r="B2304" s="927"/>
      <c r="C2304" s="580"/>
      <c r="D2304" s="939"/>
      <c r="E2304" s="940"/>
      <c r="F2304" s="941"/>
      <c r="G2304" s="937" t="str">
        <f t="array" ref="G2304">xlookup(F2304,'Internal Staffing Calculator'!E:E,'Internal Staffing Calculator'!C:C,"")</f>
        <v/>
      </c>
      <c r="H2304" s="932" t="str">
        <f t="array" ref="H2304">if(F2304&lt;&gt;"", iferror(index('Internal Staffing Calculator'!B$8:B23500,match(F2304,'Internal Staffing Calculator'!E$8:E23500,0)), "Not In Budget"),"")</f>
        <v/>
      </c>
      <c r="I2304" s="184"/>
      <c r="J2304" s="184"/>
      <c r="K2304" s="184"/>
      <c r="L2304" s="183"/>
    </row>
    <row r="2305">
      <c r="A2305" s="454"/>
      <c r="B2305" s="927"/>
      <c r="C2305" s="580"/>
      <c r="D2305" s="939"/>
      <c r="E2305" s="940"/>
      <c r="F2305" s="941"/>
      <c r="G2305" s="937" t="str">
        <f t="array" ref="G2305">xlookup(F2305,'Internal Staffing Calculator'!E:E,'Internal Staffing Calculator'!C:C,"")</f>
        <v/>
      </c>
      <c r="H2305" s="932" t="str">
        <f t="array" ref="H2305">if(F2305&lt;&gt;"", iferror(index('Internal Staffing Calculator'!B$8:B23500,match(F2305,'Internal Staffing Calculator'!E$8:E23500,0)), "Not In Budget"),"")</f>
        <v/>
      </c>
      <c r="I2305" s="184"/>
      <c r="J2305" s="184"/>
      <c r="K2305" s="184"/>
      <c r="L2305" s="183"/>
    </row>
    <row r="2306">
      <c r="A2306" s="454"/>
      <c r="B2306" s="927"/>
      <c r="C2306" s="580"/>
      <c r="D2306" s="939"/>
      <c r="E2306" s="940"/>
      <c r="F2306" s="941"/>
      <c r="G2306" s="937" t="str">
        <f t="array" ref="G2306">xlookup(F2306,'Internal Staffing Calculator'!E:E,'Internal Staffing Calculator'!C:C,"")</f>
        <v/>
      </c>
      <c r="H2306" s="932" t="str">
        <f t="array" ref="H2306">if(F2306&lt;&gt;"", iferror(index('Internal Staffing Calculator'!B$8:B23500,match(F2306,'Internal Staffing Calculator'!E$8:E23500,0)), "Not In Budget"),"")</f>
        <v/>
      </c>
      <c r="I2306" s="184"/>
      <c r="J2306" s="184"/>
      <c r="K2306" s="184"/>
      <c r="L2306" s="183"/>
    </row>
    <row r="2307">
      <c r="A2307" s="454"/>
      <c r="B2307" s="927"/>
      <c r="C2307" s="580"/>
      <c r="D2307" s="939"/>
      <c r="E2307" s="940"/>
      <c r="F2307" s="941"/>
      <c r="G2307" s="937" t="str">
        <f t="array" ref="G2307">xlookup(F2307,'Internal Staffing Calculator'!E:E,'Internal Staffing Calculator'!C:C,"")</f>
        <v/>
      </c>
      <c r="H2307" s="932" t="str">
        <f t="array" ref="H2307">if(F2307&lt;&gt;"", iferror(index('Internal Staffing Calculator'!B$8:B23500,match(F2307,'Internal Staffing Calculator'!E$8:E23500,0)), "Not In Budget"),"")</f>
        <v/>
      </c>
      <c r="I2307" s="184"/>
      <c r="J2307" s="184"/>
      <c r="K2307" s="184"/>
      <c r="L2307" s="183"/>
    </row>
    <row r="2308">
      <c r="A2308" s="454"/>
      <c r="B2308" s="927"/>
      <c r="C2308" s="580"/>
      <c r="D2308" s="939"/>
      <c r="E2308" s="940"/>
      <c r="F2308" s="941"/>
      <c r="G2308" s="937" t="str">
        <f t="array" ref="G2308">xlookup(F2308,'Internal Staffing Calculator'!E:E,'Internal Staffing Calculator'!C:C,"")</f>
        <v/>
      </c>
      <c r="H2308" s="932" t="str">
        <f t="array" ref="H2308">if(F2308&lt;&gt;"", iferror(index('Internal Staffing Calculator'!B$8:B23500,match(F2308,'Internal Staffing Calculator'!E$8:E23500,0)), "Not In Budget"),"")</f>
        <v/>
      </c>
      <c r="I2308" s="184"/>
      <c r="J2308" s="184"/>
      <c r="K2308" s="184"/>
      <c r="L2308" s="183"/>
    </row>
    <row r="2309">
      <c r="A2309" s="454"/>
      <c r="B2309" s="927"/>
      <c r="C2309" s="580"/>
      <c r="D2309" s="939"/>
      <c r="E2309" s="940"/>
      <c r="F2309" s="941"/>
      <c r="G2309" s="937" t="str">
        <f t="array" ref="G2309">xlookup(F2309,'Internal Staffing Calculator'!E:E,'Internal Staffing Calculator'!C:C,"")</f>
        <v/>
      </c>
      <c r="H2309" s="932" t="str">
        <f t="array" ref="H2309">if(F2309&lt;&gt;"", iferror(index('Internal Staffing Calculator'!B$8:B23500,match(F2309,'Internal Staffing Calculator'!E$8:E23500,0)), "Not In Budget"),"")</f>
        <v/>
      </c>
      <c r="I2309" s="184"/>
      <c r="J2309" s="184"/>
      <c r="K2309" s="184"/>
      <c r="L2309" s="183"/>
    </row>
    <row r="2310">
      <c r="A2310" s="454"/>
      <c r="B2310" s="927"/>
      <c r="C2310" s="580"/>
      <c r="D2310" s="939"/>
      <c r="E2310" s="940"/>
      <c r="F2310" s="941"/>
      <c r="G2310" s="937" t="str">
        <f t="array" ref="G2310">xlookup(F2310,'Internal Staffing Calculator'!E:E,'Internal Staffing Calculator'!C:C,"")</f>
        <v/>
      </c>
      <c r="H2310" s="932" t="str">
        <f t="array" ref="H2310">if(F2310&lt;&gt;"", iferror(index('Internal Staffing Calculator'!B$8:B23500,match(F2310,'Internal Staffing Calculator'!E$8:E23500,0)), "Not In Budget"),"")</f>
        <v/>
      </c>
      <c r="I2310" s="184"/>
      <c r="J2310" s="184"/>
      <c r="K2310" s="184"/>
      <c r="L2310" s="183"/>
    </row>
    <row r="2311">
      <c r="A2311" s="454"/>
      <c r="B2311" s="927"/>
      <c r="C2311" s="580"/>
      <c r="D2311" s="939"/>
      <c r="E2311" s="940"/>
      <c r="F2311" s="941"/>
      <c r="G2311" s="937" t="str">
        <f t="array" ref="G2311">xlookup(F2311,'Internal Staffing Calculator'!E:E,'Internal Staffing Calculator'!C:C,"")</f>
        <v/>
      </c>
      <c r="H2311" s="932" t="str">
        <f t="array" ref="H2311">if(F2311&lt;&gt;"", iferror(index('Internal Staffing Calculator'!B$8:B23500,match(F2311,'Internal Staffing Calculator'!E$8:E23500,0)), "Not In Budget"),"")</f>
        <v/>
      </c>
      <c r="I2311" s="184"/>
      <c r="J2311" s="184"/>
      <c r="K2311" s="184"/>
      <c r="L2311" s="183"/>
    </row>
    <row r="2312">
      <c r="A2312" s="454"/>
      <c r="B2312" s="927"/>
      <c r="C2312" s="580"/>
      <c r="D2312" s="939"/>
      <c r="E2312" s="940"/>
      <c r="F2312" s="941"/>
      <c r="G2312" s="937" t="str">
        <f t="array" ref="G2312">xlookup(F2312,'Internal Staffing Calculator'!E:E,'Internal Staffing Calculator'!C:C,"")</f>
        <v/>
      </c>
      <c r="H2312" s="932" t="str">
        <f t="array" ref="H2312">if(F2312&lt;&gt;"", iferror(index('Internal Staffing Calculator'!B$8:B23500,match(F2312,'Internal Staffing Calculator'!E$8:E23500,0)), "Not In Budget"),"")</f>
        <v/>
      </c>
      <c r="I2312" s="184"/>
      <c r="J2312" s="184"/>
      <c r="K2312" s="184"/>
      <c r="L2312" s="183"/>
    </row>
    <row r="2313">
      <c r="A2313" s="454"/>
      <c r="B2313" s="927"/>
      <c r="C2313" s="580"/>
      <c r="D2313" s="939"/>
      <c r="E2313" s="940"/>
      <c r="F2313" s="941"/>
      <c r="G2313" s="937" t="str">
        <f t="array" ref="G2313">xlookup(F2313,'Internal Staffing Calculator'!E:E,'Internal Staffing Calculator'!C:C,"")</f>
        <v/>
      </c>
      <c r="H2313" s="932" t="str">
        <f t="array" ref="H2313">if(F2313&lt;&gt;"", iferror(index('Internal Staffing Calculator'!B$8:B23500,match(F2313,'Internal Staffing Calculator'!E$8:E23500,0)), "Not In Budget"),"")</f>
        <v/>
      </c>
      <c r="I2313" s="184"/>
      <c r="J2313" s="184"/>
      <c r="K2313" s="184"/>
      <c r="L2313" s="183"/>
    </row>
    <row r="2314">
      <c r="A2314" s="454"/>
      <c r="B2314" s="927"/>
      <c r="C2314" s="580"/>
      <c r="D2314" s="939"/>
      <c r="E2314" s="940"/>
      <c r="F2314" s="941"/>
      <c r="G2314" s="937" t="str">
        <f t="array" ref="G2314">xlookup(F2314,'Internal Staffing Calculator'!E:E,'Internal Staffing Calculator'!C:C,"")</f>
        <v/>
      </c>
      <c r="H2314" s="932" t="str">
        <f t="array" ref="H2314">if(F2314&lt;&gt;"", iferror(index('Internal Staffing Calculator'!B$8:B23500,match(F2314,'Internal Staffing Calculator'!E$8:E23500,0)), "Not In Budget"),"")</f>
        <v/>
      </c>
      <c r="I2314" s="184"/>
      <c r="J2314" s="184"/>
      <c r="K2314" s="184"/>
      <c r="L2314" s="183"/>
    </row>
    <row r="2315">
      <c r="A2315" s="454"/>
      <c r="B2315" s="927"/>
      <c r="C2315" s="580"/>
      <c r="D2315" s="939"/>
      <c r="E2315" s="940"/>
      <c r="F2315" s="941"/>
      <c r="G2315" s="937" t="str">
        <f t="array" ref="G2315">xlookup(F2315,'Internal Staffing Calculator'!E:E,'Internal Staffing Calculator'!C:C,"")</f>
        <v/>
      </c>
      <c r="H2315" s="932" t="str">
        <f t="array" ref="H2315">if(F2315&lt;&gt;"", iferror(index('Internal Staffing Calculator'!B$8:B23500,match(F2315,'Internal Staffing Calculator'!E$8:E23500,0)), "Not In Budget"),"")</f>
        <v/>
      </c>
      <c r="I2315" s="184"/>
      <c r="J2315" s="184"/>
      <c r="K2315" s="184"/>
      <c r="L2315" s="183"/>
    </row>
    <row r="2316">
      <c r="A2316" s="454"/>
      <c r="B2316" s="927"/>
      <c r="C2316" s="580"/>
      <c r="D2316" s="939"/>
      <c r="E2316" s="940"/>
      <c r="F2316" s="941"/>
      <c r="G2316" s="937" t="str">
        <f t="array" ref="G2316">xlookup(F2316,'Internal Staffing Calculator'!E:E,'Internal Staffing Calculator'!C:C,"")</f>
        <v/>
      </c>
      <c r="H2316" s="932" t="str">
        <f t="array" ref="H2316">if(F2316&lt;&gt;"", iferror(index('Internal Staffing Calculator'!B$8:B23500,match(F2316,'Internal Staffing Calculator'!E$8:E23500,0)), "Not In Budget"),"")</f>
        <v/>
      </c>
      <c r="I2316" s="184"/>
      <c r="J2316" s="184"/>
      <c r="K2316" s="184"/>
      <c r="L2316" s="183"/>
    </row>
    <row r="2317">
      <c r="A2317" s="454"/>
      <c r="B2317" s="927"/>
      <c r="C2317" s="580"/>
      <c r="D2317" s="939"/>
      <c r="E2317" s="940"/>
      <c r="F2317" s="941"/>
      <c r="G2317" s="937" t="str">
        <f t="array" ref="G2317">xlookup(F2317,'Internal Staffing Calculator'!E:E,'Internal Staffing Calculator'!C:C,"")</f>
        <v/>
      </c>
      <c r="H2317" s="932" t="str">
        <f t="array" ref="H2317">if(F2317&lt;&gt;"", iferror(index('Internal Staffing Calculator'!B$8:B23500,match(F2317,'Internal Staffing Calculator'!E$8:E23500,0)), "Not In Budget"),"")</f>
        <v/>
      </c>
      <c r="I2317" s="184"/>
      <c r="J2317" s="184"/>
      <c r="K2317" s="184"/>
      <c r="L2317" s="183"/>
    </row>
    <row r="2318">
      <c r="A2318" s="454"/>
      <c r="B2318" s="927"/>
      <c r="C2318" s="580"/>
      <c r="D2318" s="939"/>
      <c r="E2318" s="940"/>
      <c r="F2318" s="941"/>
      <c r="G2318" s="937" t="str">
        <f t="array" ref="G2318">xlookup(F2318,'Internal Staffing Calculator'!E:E,'Internal Staffing Calculator'!C:C,"")</f>
        <v/>
      </c>
      <c r="H2318" s="932" t="str">
        <f t="array" ref="H2318">if(F2318&lt;&gt;"", iferror(index('Internal Staffing Calculator'!B$8:B23500,match(F2318,'Internal Staffing Calculator'!E$8:E23500,0)), "Not In Budget"),"")</f>
        <v/>
      </c>
      <c r="I2318" s="184"/>
      <c r="J2318" s="184"/>
      <c r="K2318" s="184"/>
      <c r="L2318" s="183"/>
    </row>
    <row r="2319">
      <c r="A2319" s="454"/>
      <c r="B2319" s="927"/>
      <c r="C2319" s="580"/>
      <c r="D2319" s="939"/>
      <c r="E2319" s="940"/>
      <c r="F2319" s="941"/>
      <c r="G2319" s="937" t="str">
        <f t="array" ref="G2319">xlookup(F2319,'Internal Staffing Calculator'!E:E,'Internal Staffing Calculator'!C:C,"")</f>
        <v/>
      </c>
      <c r="H2319" s="932" t="str">
        <f t="array" ref="H2319">if(F2319&lt;&gt;"", iferror(index('Internal Staffing Calculator'!B$8:B23500,match(F2319,'Internal Staffing Calculator'!E$8:E23500,0)), "Not In Budget"),"")</f>
        <v/>
      </c>
      <c r="I2319" s="184"/>
      <c r="J2319" s="184"/>
      <c r="K2319" s="184"/>
      <c r="L2319" s="183"/>
    </row>
    <row r="2320">
      <c r="A2320" s="454"/>
      <c r="B2320" s="927"/>
      <c r="C2320" s="580"/>
      <c r="D2320" s="939"/>
      <c r="E2320" s="940"/>
      <c r="F2320" s="941"/>
      <c r="G2320" s="937" t="str">
        <f t="array" ref="G2320">xlookup(F2320,'Internal Staffing Calculator'!E:E,'Internal Staffing Calculator'!C:C,"")</f>
        <v/>
      </c>
      <c r="H2320" s="932" t="str">
        <f t="array" ref="H2320">if(F2320&lt;&gt;"", iferror(index('Internal Staffing Calculator'!B$8:B23500,match(F2320,'Internal Staffing Calculator'!E$8:E23500,0)), "Not In Budget"),"")</f>
        <v/>
      </c>
      <c r="I2320" s="184"/>
      <c r="J2320" s="184"/>
      <c r="K2320" s="184"/>
      <c r="L2320" s="183"/>
    </row>
    <row r="2321">
      <c r="A2321" s="454"/>
      <c r="B2321" s="927"/>
      <c r="C2321" s="580"/>
      <c r="D2321" s="939"/>
      <c r="E2321" s="940"/>
      <c r="F2321" s="941"/>
      <c r="G2321" s="937" t="str">
        <f t="array" ref="G2321">xlookup(F2321,'Internal Staffing Calculator'!E:E,'Internal Staffing Calculator'!C:C,"")</f>
        <v/>
      </c>
      <c r="H2321" s="932" t="str">
        <f t="array" ref="H2321">if(F2321&lt;&gt;"", iferror(index('Internal Staffing Calculator'!B$8:B23500,match(F2321,'Internal Staffing Calculator'!E$8:E23500,0)), "Not In Budget"),"")</f>
        <v/>
      </c>
      <c r="I2321" s="184"/>
      <c r="J2321" s="184"/>
      <c r="K2321" s="184"/>
      <c r="L2321" s="183"/>
    </row>
    <row r="2322">
      <c r="A2322" s="454"/>
      <c r="B2322" s="927"/>
      <c r="C2322" s="580"/>
      <c r="D2322" s="939"/>
      <c r="E2322" s="940"/>
      <c r="F2322" s="941"/>
      <c r="G2322" s="937" t="str">
        <f t="array" ref="G2322">xlookup(F2322,'Internal Staffing Calculator'!E:E,'Internal Staffing Calculator'!C:C,"")</f>
        <v/>
      </c>
      <c r="H2322" s="932" t="str">
        <f t="array" ref="H2322">if(F2322&lt;&gt;"", iferror(index('Internal Staffing Calculator'!B$8:B23500,match(F2322,'Internal Staffing Calculator'!E$8:E23500,0)), "Not In Budget"),"")</f>
        <v/>
      </c>
      <c r="I2322" s="184"/>
      <c r="J2322" s="184"/>
      <c r="K2322" s="184"/>
      <c r="L2322" s="183"/>
    </row>
    <row r="2323">
      <c r="A2323" s="454"/>
      <c r="B2323" s="927"/>
      <c r="C2323" s="580"/>
      <c r="D2323" s="939"/>
      <c r="E2323" s="940"/>
      <c r="F2323" s="941"/>
      <c r="G2323" s="937" t="str">
        <f t="array" ref="G2323">xlookup(F2323,'Internal Staffing Calculator'!E:E,'Internal Staffing Calculator'!C:C,"")</f>
        <v/>
      </c>
      <c r="H2323" s="932" t="str">
        <f t="array" ref="H2323">if(F2323&lt;&gt;"", iferror(index('Internal Staffing Calculator'!B$8:B23500,match(F2323,'Internal Staffing Calculator'!E$8:E23500,0)), "Not In Budget"),"")</f>
        <v/>
      </c>
      <c r="I2323" s="184"/>
      <c r="J2323" s="184"/>
      <c r="K2323" s="184"/>
      <c r="L2323" s="183"/>
    </row>
    <row r="2324">
      <c r="A2324" s="454"/>
      <c r="B2324" s="927"/>
      <c r="C2324" s="580"/>
      <c r="D2324" s="939"/>
      <c r="E2324" s="940"/>
      <c r="F2324" s="941"/>
      <c r="G2324" s="937" t="str">
        <f t="array" ref="G2324">xlookup(F2324,'Internal Staffing Calculator'!E:E,'Internal Staffing Calculator'!C:C,"")</f>
        <v/>
      </c>
      <c r="H2324" s="932" t="str">
        <f t="array" ref="H2324">if(F2324&lt;&gt;"", iferror(index('Internal Staffing Calculator'!B$8:B23500,match(F2324,'Internal Staffing Calculator'!E$8:E23500,0)), "Not In Budget"),"")</f>
        <v/>
      </c>
      <c r="I2324" s="184"/>
      <c r="J2324" s="184"/>
      <c r="K2324" s="184"/>
      <c r="L2324" s="183"/>
    </row>
    <row r="2325">
      <c r="A2325" s="454"/>
      <c r="B2325" s="927"/>
      <c r="C2325" s="580"/>
      <c r="D2325" s="939"/>
      <c r="E2325" s="940"/>
      <c r="F2325" s="941"/>
      <c r="G2325" s="937" t="str">
        <f t="array" ref="G2325">xlookup(F2325,'Internal Staffing Calculator'!E:E,'Internal Staffing Calculator'!C:C,"")</f>
        <v/>
      </c>
      <c r="H2325" s="932" t="str">
        <f t="array" ref="H2325">if(F2325&lt;&gt;"", iferror(index('Internal Staffing Calculator'!B$8:B23500,match(F2325,'Internal Staffing Calculator'!E$8:E23500,0)), "Not In Budget"),"")</f>
        <v/>
      </c>
      <c r="I2325" s="184"/>
      <c r="J2325" s="184"/>
      <c r="K2325" s="184"/>
      <c r="L2325" s="183"/>
    </row>
    <row r="2326">
      <c r="A2326" s="454"/>
      <c r="B2326" s="927"/>
      <c r="C2326" s="580"/>
      <c r="D2326" s="939"/>
      <c r="E2326" s="940"/>
      <c r="F2326" s="941"/>
      <c r="G2326" s="937" t="str">
        <f t="array" ref="G2326">xlookup(F2326,'Internal Staffing Calculator'!E:E,'Internal Staffing Calculator'!C:C,"")</f>
        <v/>
      </c>
      <c r="H2326" s="932" t="str">
        <f t="array" ref="H2326">if(F2326&lt;&gt;"", iferror(index('Internal Staffing Calculator'!B$8:B23500,match(F2326,'Internal Staffing Calculator'!E$8:E23500,0)), "Not In Budget"),"")</f>
        <v/>
      </c>
      <c r="I2326" s="184"/>
      <c r="J2326" s="184"/>
      <c r="K2326" s="184"/>
      <c r="L2326" s="183"/>
    </row>
    <row r="2327">
      <c r="A2327" s="454"/>
      <c r="B2327" s="927"/>
      <c r="C2327" s="580"/>
      <c r="D2327" s="939"/>
      <c r="E2327" s="940"/>
      <c r="F2327" s="941"/>
      <c r="G2327" s="937" t="str">
        <f t="array" ref="G2327">xlookup(F2327,'Internal Staffing Calculator'!E:E,'Internal Staffing Calculator'!C:C,"")</f>
        <v/>
      </c>
      <c r="H2327" s="932" t="str">
        <f t="array" ref="H2327">if(F2327&lt;&gt;"", iferror(index('Internal Staffing Calculator'!B$8:B23500,match(F2327,'Internal Staffing Calculator'!E$8:E23500,0)), "Not In Budget"),"")</f>
        <v/>
      </c>
      <c r="I2327" s="184"/>
      <c r="J2327" s="184"/>
      <c r="K2327" s="184"/>
      <c r="L2327" s="183"/>
    </row>
    <row r="2328">
      <c r="A2328" s="454"/>
      <c r="B2328" s="927"/>
      <c r="C2328" s="580"/>
      <c r="D2328" s="939"/>
      <c r="E2328" s="940"/>
      <c r="F2328" s="941"/>
      <c r="G2328" s="937" t="str">
        <f t="array" ref="G2328">xlookup(F2328,'Internal Staffing Calculator'!E:E,'Internal Staffing Calculator'!C:C,"")</f>
        <v/>
      </c>
      <c r="H2328" s="932" t="str">
        <f t="array" ref="H2328">if(F2328&lt;&gt;"", iferror(index('Internal Staffing Calculator'!B$8:B23500,match(F2328,'Internal Staffing Calculator'!E$8:E23500,0)), "Not In Budget"),"")</f>
        <v/>
      </c>
      <c r="I2328" s="184"/>
      <c r="J2328" s="184"/>
      <c r="K2328" s="184"/>
      <c r="L2328" s="183"/>
    </row>
    <row r="2329">
      <c r="A2329" s="454"/>
      <c r="B2329" s="927"/>
      <c r="C2329" s="580"/>
      <c r="D2329" s="939"/>
      <c r="E2329" s="940"/>
      <c r="F2329" s="941"/>
      <c r="G2329" s="937" t="str">
        <f t="array" ref="G2329">xlookup(F2329,'Internal Staffing Calculator'!E:E,'Internal Staffing Calculator'!C:C,"")</f>
        <v/>
      </c>
      <c r="H2329" s="932" t="str">
        <f t="array" ref="H2329">if(F2329&lt;&gt;"", iferror(index('Internal Staffing Calculator'!B$8:B23500,match(F2329,'Internal Staffing Calculator'!E$8:E23500,0)), "Not In Budget"),"")</f>
        <v/>
      </c>
      <c r="I2329" s="184"/>
      <c r="J2329" s="184"/>
      <c r="K2329" s="184"/>
      <c r="L2329" s="183"/>
    </row>
    <row r="2330">
      <c r="A2330" s="454"/>
      <c r="B2330" s="927"/>
      <c r="C2330" s="580"/>
      <c r="D2330" s="939"/>
      <c r="E2330" s="940"/>
      <c r="F2330" s="941"/>
      <c r="G2330" s="937" t="str">
        <f t="array" ref="G2330">xlookup(F2330,'Internal Staffing Calculator'!E:E,'Internal Staffing Calculator'!C:C,"")</f>
        <v/>
      </c>
      <c r="H2330" s="932" t="str">
        <f t="array" ref="H2330">if(F2330&lt;&gt;"", iferror(index('Internal Staffing Calculator'!B$8:B23500,match(F2330,'Internal Staffing Calculator'!E$8:E23500,0)), "Not In Budget"),"")</f>
        <v/>
      </c>
      <c r="I2330" s="184"/>
      <c r="J2330" s="184"/>
      <c r="K2330" s="184"/>
      <c r="L2330" s="183"/>
    </row>
    <row r="2331">
      <c r="A2331" s="454"/>
      <c r="B2331" s="927"/>
      <c r="C2331" s="580"/>
      <c r="D2331" s="939"/>
      <c r="E2331" s="940"/>
      <c r="F2331" s="941"/>
      <c r="G2331" s="937" t="str">
        <f t="array" ref="G2331">xlookup(F2331,'Internal Staffing Calculator'!E:E,'Internal Staffing Calculator'!C:C,"")</f>
        <v/>
      </c>
      <c r="H2331" s="932" t="str">
        <f t="array" ref="H2331">if(F2331&lt;&gt;"", iferror(index('Internal Staffing Calculator'!B$8:B23500,match(F2331,'Internal Staffing Calculator'!E$8:E23500,0)), "Not In Budget"),"")</f>
        <v/>
      </c>
      <c r="I2331" s="184"/>
      <c r="J2331" s="184"/>
      <c r="K2331" s="184"/>
      <c r="L2331" s="183"/>
    </row>
    <row r="2332">
      <c r="A2332" s="454"/>
      <c r="B2332" s="927"/>
      <c r="C2332" s="580"/>
      <c r="D2332" s="939"/>
      <c r="E2332" s="940"/>
      <c r="F2332" s="941"/>
      <c r="G2332" s="937" t="str">
        <f t="array" ref="G2332">xlookup(F2332,'Internal Staffing Calculator'!E:E,'Internal Staffing Calculator'!C:C,"")</f>
        <v/>
      </c>
      <c r="H2332" s="932" t="str">
        <f t="array" ref="H2332">if(F2332&lt;&gt;"", iferror(index('Internal Staffing Calculator'!B$8:B23500,match(F2332,'Internal Staffing Calculator'!E$8:E23500,0)), "Not In Budget"),"")</f>
        <v/>
      </c>
      <c r="I2332" s="184"/>
      <c r="J2332" s="184"/>
      <c r="K2332" s="184"/>
      <c r="L2332" s="183"/>
    </row>
    <row r="2333">
      <c r="A2333" s="454"/>
      <c r="B2333" s="927"/>
      <c r="C2333" s="580"/>
      <c r="D2333" s="939"/>
      <c r="E2333" s="940"/>
      <c r="F2333" s="941"/>
      <c r="G2333" s="937" t="str">
        <f t="array" ref="G2333">xlookup(F2333,'Internal Staffing Calculator'!E:E,'Internal Staffing Calculator'!C:C,"")</f>
        <v/>
      </c>
      <c r="H2333" s="932" t="str">
        <f t="array" ref="H2333">if(F2333&lt;&gt;"", iferror(index('Internal Staffing Calculator'!B$8:B23500,match(F2333,'Internal Staffing Calculator'!E$8:E23500,0)), "Not In Budget"),"")</f>
        <v/>
      </c>
      <c r="I2333" s="184"/>
      <c r="J2333" s="184"/>
      <c r="K2333" s="184"/>
      <c r="L2333" s="183"/>
    </row>
    <row r="2334">
      <c r="A2334" s="454"/>
      <c r="B2334" s="927"/>
      <c r="C2334" s="580"/>
      <c r="D2334" s="939"/>
      <c r="E2334" s="940"/>
      <c r="F2334" s="941"/>
      <c r="G2334" s="937" t="str">
        <f t="array" ref="G2334">xlookup(F2334,'Internal Staffing Calculator'!E:E,'Internal Staffing Calculator'!C:C,"")</f>
        <v/>
      </c>
      <c r="H2334" s="932" t="str">
        <f t="array" ref="H2334">if(F2334&lt;&gt;"", iferror(index('Internal Staffing Calculator'!B$8:B23500,match(F2334,'Internal Staffing Calculator'!E$8:E23500,0)), "Not In Budget"),"")</f>
        <v/>
      </c>
      <c r="I2334" s="184"/>
      <c r="J2334" s="184"/>
      <c r="K2334" s="184"/>
      <c r="L2334" s="183"/>
    </row>
    <row r="2335">
      <c r="A2335" s="454"/>
      <c r="B2335" s="927"/>
      <c r="C2335" s="580"/>
      <c r="D2335" s="939"/>
      <c r="E2335" s="940"/>
      <c r="F2335" s="941"/>
      <c r="G2335" s="937" t="str">
        <f t="array" ref="G2335">xlookup(F2335,'Internal Staffing Calculator'!E:E,'Internal Staffing Calculator'!C:C,"")</f>
        <v/>
      </c>
      <c r="H2335" s="932" t="str">
        <f t="array" ref="H2335">if(F2335&lt;&gt;"", iferror(index('Internal Staffing Calculator'!B$8:B23500,match(F2335,'Internal Staffing Calculator'!E$8:E23500,0)), "Not In Budget"),"")</f>
        <v/>
      </c>
      <c r="I2335" s="184"/>
      <c r="J2335" s="184"/>
      <c r="K2335" s="184"/>
      <c r="L2335" s="183"/>
    </row>
    <row r="2336">
      <c r="A2336" s="454"/>
      <c r="B2336" s="927"/>
      <c r="C2336" s="580"/>
      <c r="D2336" s="939"/>
      <c r="E2336" s="940"/>
      <c r="F2336" s="941"/>
      <c r="G2336" s="937" t="str">
        <f t="array" ref="G2336">xlookup(F2336,'Internal Staffing Calculator'!E:E,'Internal Staffing Calculator'!C:C,"")</f>
        <v/>
      </c>
      <c r="H2336" s="932" t="str">
        <f t="array" ref="H2336">if(F2336&lt;&gt;"", iferror(index('Internal Staffing Calculator'!B$8:B23500,match(F2336,'Internal Staffing Calculator'!E$8:E23500,0)), "Not In Budget"),"")</f>
        <v/>
      </c>
      <c r="I2336" s="184"/>
      <c r="J2336" s="184"/>
      <c r="K2336" s="184"/>
      <c r="L2336" s="183"/>
    </row>
    <row r="2337">
      <c r="A2337" s="454"/>
      <c r="B2337" s="927"/>
      <c r="C2337" s="580"/>
      <c r="D2337" s="939"/>
      <c r="E2337" s="940"/>
      <c r="F2337" s="941"/>
      <c r="G2337" s="937" t="str">
        <f t="array" ref="G2337">xlookup(F2337,'Internal Staffing Calculator'!E:E,'Internal Staffing Calculator'!C:C,"")</f>
        <v/>
      </c>
      <c r="H2337" s="932" t="str">
        <f t="array" ref="H2337">if(F2337&lt;&gt;"", iferror(index('Internal Staffing Calculator'!B$8:B23500,match(F2337,'Internal Staffing Calculator'!E$8:E23500,0)), "Not In Budget"),"")</f>
        <v/>
      </c>
      <c r="I2337" s="184"/>
      <c r="J2337" s="184"/>
      <c r="K2337" s="184"/>
      <c r="L2337" s="183"/>
    </row>
    <row r="2338">
      <c r="A2338" s="454"/>
      <c r="B2338" s="927"/>
      <c r="C2338" s="580"/>
      <c r="D2338" s="939"/>
      <c r="E2338" s="940"/>
      <c r="F2338" s="941"/>
      <c r="G2338" s="937" t="str">
        <f t="array" ref="G2338">xlookup(F2338,'Internal Staffing Calculator'!E:E,'Internal Staffing Calculator'!C:C,"")</f>
        <v/>
      </c>
      <c r="H2338" s="932" t="str">
        <f t="array" ref="H2338">if(F2338&lt;&gt;"", iferror(index('Internal Staffing Calculator'!B$8:B23500,match(F2338,'Internal Staffing Calculator'!E$8:E23500,0)), "Not In Budget"),"")</f>
        <v/>
      </c>
      <c r="I2338" s="184"/>
      <c r="J2338" s="184"/>
      <c r="K2338" s="184"/>
      <c r="L2338" s="183"/>
    </row>
    <row r="2339">
      <c r="A2339" s="454"/>
      <c r="B2339" s="927"/>
      <c r="C2339" s="580"/>
      <c r="D2339" s="939"/>
      <c r="E2339" s="940"/>
      <c r="F2339" s="941"/>
      <c r="G2339" s="937" t="str">
        <f t="array" ref="G2339">xlookup(F2339,'Internal Staffing Calculator'!E:E,'Internal Staffing Calculator'!C:C,"")</f>
        <v/>
      </c>
      <c r="H2339" s="932" t="str">
        <f t="array" ref="H2339">if(F2339&lt;&gt;"", iferror(index('Internal Staffing Calculator'!B$8:B23500,match(F2339,'Internal Staffing Calculator'!E$8:E23500,0)), "Not In Budget"),"")</f>
        <v/>
      </c>
      <c r="I2339" s="184"/>
      <c r="J2339" s="184"/>
      <c r="K2339" s="184"/>
      <c r="L2339" s="183"/>
    </row>
    <row r="2340">
      <c r="A2340" s="454"/>
      <c r="B2340" s="927"/>
      <c r="C2340" s="580"/>
      <c r="D2340" s="939"/>
      <c r="E2340" s="940"/>
      <c r="F2340" s="941"/>
      <c r="G2340" s="937" t="str">
        <f t="array" ref="G2340">xlookup(F2340,'Internal Staffing Calculator'!E:E,'Internal Staffing Calculator'!C:C,"")</f>
        <v/>
      </c>
      <c r="H2340" s="932" t="str">
        <f t="array" ref="H2340">if(F2340&lt;&gt;"", iferror(index('Internal Staffing Calculator'!B$8:B23500,match(F2340,'Internal Staffing Calculator'!E$8:E23500,0)), "Not In Budget"),"")</f>
        <v/>
      </c>
      <c r="I2340" s="184"/>
      <c r="J2340" s="184"/>
      <c r="K2340" s="184"/>
      <c r="L2340" s="183"/>
    </row>
    <row r="2341">
      <c r="A2341" s="454"/>
      <c r="B2341" s="927"/>
      <c r="C2341" s="580"/>
      <c r="D2341" s="939"/>
      <c r="E2341" s="940"/>
      <c r="F2341" s="941"/>
      <c r="G2341" s="937" t="str">
        <f t="array" ref="G2341">xlookup(F2341,'Internal Staffing Calculator'!E:E,'Internal Staffing Calculator'!C:C,"")</f>
        <v/>
      </c>
      <c r="H2341" s="932" t="str">
        <f t="array" ref="H2341">if(F2341&lt;&gt;"", iferror(index('Internal Staffing Calculator'!B$8:B23500,match(F2341,'Internal Staffing Calculator'!E$8:E23500,0)), "Not In Budget"),"")</f>
        <v/>
      </c>
      <c r="I2341" s="184"/>
      <c r="J2341" s="184"/>
      <c r="K2341" s="184"/>
      <c r="L2341" s="183"/>
    </row>
    <row r="2342">
      <c r="A2342" s="454"/>
      <c r="B2342" s="927"/>
      <c r="C2342" s="580"/>
      <c r="D2342" s="939"/>
      <c r="E2342" s="940"/>
      <c r="F2342" s="941"/>
      <c r="G2342" s="937" t="str">
        <f t="array" ref="G2342">xlookup(F2342,'Internal Staffing Calculator'!E:E,'Internal Staffing Calculator'!C:C,"")</f>
        <v/>
      </c>
      <c r="H2342" s="932" t="str">
        <f t="array" ref="H2342">if(F2342&lt;&gt;"", iferror(index('Internal Staffing Calculator'!B$8:B23500,match(F2342,'Internal Staffing Calculator'!E$8:E23500,0)), "Not In Budget"),"")</f>
        <v/>
      </c>
      <c r="I2342" s="184"/>
      <c r="J2342" s="184"/>
      <c r="K2342" s="184"/>
      <c r="L2342" s="183"/>
    </row>
    <row r="2343">
      <c r="A2343" s="454"/>
      <c r="B2343" s="927"/>
      <c r="C2343" s="580"/>
      <c r="D2343" s="939"/>
      <c r="E2343" s="940"/>
      <c r="F2343" s="941"/>
      <c r="G2343" s="937" t="str">
        <f t="array" ref="G2343">xlookup(F2343,'Internal Staffing Calculator'!E:E,'Internal Staffing Calculator'!C:C,"")</f>
        <v/>
      </c>
      <c r="H2343" s="932" t="str">
        <f t="array" ref="H2343">if(F2343&lt;&gt;"", iferror(index('Internal Staffing Calculator'!B$8:B23500,match(F2343,'Internal Staffing Calculator'!E$8:E23500,0)), "Not In Budget"),"")</f>
        <v/>
      </c>
      <c r="I2343" s="184"/>
      <c r="J2343" s="184"/>
      <c r="K2343" s="184"/>
      <c r="L2343" s="183"/>
    </row>
    <row r="2344">
      <c r="A2344" s="454"/>
      <c r="B2344" s="927"/>
      <c r="C2344" s="580"/>
      <c r="D2344" s="939"/>
      <c r="E2344" s="940"/>
      <c r="F2344" s="941"/>
      <c r="G2344" s="937" t="str">
        <f t="array" ref="G2344">xlookup(F2344,'Internal Staffing Calculator'!E:E,'Internal Staffing Calculator'!C:C,"")</f>
        <v/>
      </c>
      <c r="H2344" s="932" t="str">
        <f t="array" ref="H2344">if(F2344&lt;&gt;"", iferror(index('Internal Staffing Calculator'!B$8:B23500,match(F2344,'Internal Staffing Calculator'!E$8:E23500,0)), "Not In Budget"),"")</f>
        <v/>
      </c>
      <c r="I2344" s="184"/>
      <c r="J2344" s="184"/>
      <c r="K2344" s="184"/>
      <c r="L2344" s="183"/>
    </row>
    <row r="2345">
      <c r="A2345" s="454"/>
      <c r="B2345" s="927"/>
      <c r="C2345" s="580"/>
      <c r="D2345" s="939"/>
      <c r="E2345" s="940"/>
      <c r="F2345" s="941"/>
      <c r="G2345" s="937" t="str">
        <f t="array" ref="G2345">xlookup(F2345,'Internal Staffing Calculator'!E:E,'Internal Staffing Calculator'!C:C,"")</f>
        <v/>
      </c>
      <c r="H2345" s="932" t="str">
        <f t="array" ref="H2345">if(F2345&lt;&gt;"", iferror(index('Internal Staffing Calculator'!B$8:B23500,match(F2345,'Internal Staffing Calculator'!E$8:E23500,0)), "Not In Budget"),"")</f>
        <v/>
      </c>
      <c r="I2345" s="184"/>
      <c r="J2345" s="184"/>
      <c r="K2345" s="184"/>
      <c r="L2345" s="183"/>
    </row>
    <row r="2346">
      <c r="A2346" s="454"/>
      <c r="B2346" s="927"/>
      <c r="C2346" s="580"/>
      <c r="D2346" s="939"/>
      <c r="E2346" s="940"/>
      <c r="F2346" s="941"/>
      <c r="G2346" s="937" t="str">
        <f t="array" ref="G2346">xlookup(F2346,'Internal Staffing Calculator'!E:E,'Internal Staffing Calculator'!C:C,"")</f>
        <v/>
      </c>
      <c r="H2346" s="932" t="str">
        <f t="array" ref="H2346">if(F2346&lt;&gt;"", iferror(index('Internal Staffing Calculator'!B$8:B23500,match(F2346,'Internal Staffing Calculator'!E$8:E23500,0)), "Not In Budget"),"")</f>
        <v/>
      </c>
      <c r="I2346" s="184"/>
      <c r="J2346" s="184"/>
      <c r="K2346" s="184"/>
      <c r="L2346" s="183"/>
    </row>
    <row r="2347">
      <c r="A2347" s="454"/>
      <c r="B2347" s="927"/>
      <c r="C2347" s="580"/>
      <c r="D2347" s="939"/>
      <c r="E2347" s="940"/>
      <c r="F2347" s="941"/>
      <c r="G2347" s="937" t="str">
        <f t="array" ref="G2347">xlookup(F2347,'Internal Staffing Calculator'!E:E,'Internal Staffing Calculator'!C:C,"")</f>
        <v/>
      </c>
      <c r="H2347" s="932" t="str">
        <f t="array" ref="H2347">if(F2347&lt;&gt;"", iferror(index('Internal Staffing Calculator'!B$8:B23500,match(F2347,'Internal Staffing Calculator'!E$8:E23500,0)), "Not In Budget"),"")</f>
        <v/>
      </c>
      <c r="I2347" s="184"/>
      <c r="J2347" s="184"/>
      <c r="K2347" s="184"/>
      <c r="L2347" s="183"/>
    </row>
    <row r="2348">
      <c r="A2348" s="454"/>
      <c r="B2348" s="927"/>
      <c r="C2348" s="580"/>
      <c r="D2348" s="939"/>
      <c r="E2348" s="940"/>
      <c r="F2348" s="941"/>
      <c r="G2348" s="937" t="str">
        <f t="array" ref="G2348">xlookup(F2348,'Internal Staffing Calculator'!E:E,'Internal Staffing Calculator'!C:C,"")</f>
        <v/>
      </c>
      <c r="H2348" s="932" t="str">
        <f t="array" ref="H2348">if(F2348&lt;&gt;"", iferror(index('Internal Staffing Calculator'!B$8:B23500,match(F2348,'Internal Staffing Calculator'!E$8:E23500,0)), "Not In Budget"),"")</f>
        <v/>
      </c>
      <c r="I2348" s="184"/>
      <c r="J2348" s="184"/>
      <c r="K2348" s="184"/>
      <c r="L2348" s="183"/>
    </row>
    <row r="2349">
      <c r="A2349" s="454"/>
      <c r="B2349" s="927"/>
      <c r="C2349" s="580"/>
      <c r="D2349" s="939"/>
      <c r="E2349" s="940"/>
      <c r="F2349" s="941"/>
      <c r="G2349" s="937" t="str">
        <f t="array" ref="G2349">xlookup(F2349,'Internal Staffing Calculator'!E:E,'Internal Staffing Calculator'!C:C,"")</f>
        <v/>
      </c>
      <c r="H2349" s="932" t="str">
        <f t="array" ref="H2349">if(F2349&lt;&gt;"", iferror(index('Internal Staffing Calculator'!B$8:B23500,match(F2349,'Internal Staffing Calculator'!E$8:E23500,0)), "Not In Budget"),"")</f>
        <v/>
      </c>
      <c r="I2349" s="184"/>
      <c r="J2349" s="184"/>
      <c r="K2349" s="184"/>
      <c r="L2349" s="183"/>
    </row>
    <row r="2350">
      <c r="A2350" s="454"/>
      <c r="B2350" s="927"/>
      <c r="C2350" s="580"/>
      <c r="D2350" s="939"/>
      <c r="E2350" s="940"/>
      <c r="F2350" s="941"/>
      <c r="G2350" s="937" t="str">
        <f t="array" ref="G2350">xlookup(F2350,'Internal Staffing Calculator'!E:E,'Internal Staffing Calculator'!C:C,"")</f>
        <v/>
      </c>
      <c r="H2350" s="932" t="str">
        <f t="array" ref="H2350">if(F2350&lt;&gt;"", iferror(index('Internal Staffing Calculator'!B$8:B23500,match(F2350,'Internal Staffing Calculator'!E$8:E23500,0)), "Not In Budget"),"")</f>
        <v/>
      </c>
      <c r="I2350" s="184"/>
      <c r="J2350" s="184"/>
      <c r="K2350" s="184"/>
      <c r="L2350" s="183"/>
    </row>
    <row r="2351">
      <c r="A2351" s="454"/>
      <c r="B2351" s="927"/>
      <c r="C2351" s="580"/>
      <c r="D2351" s="939"/>
      <c r="E2351" s="940"/>
      <c r="F2351" s="941"/>
      <c r="G2351" s="937" t="str">
        <f t="array" ref="G2351">xlookup(F2351,'Internal Staffing Calculator'!E:E,'Internal Staffing Calculator'!C:C,"")</f>
        <v/>
      </c>
      <c r="H2351" s="932" t="str">
        <f t="array" ref="H2351">if(F2351&lt;&gt;"", iferror(index('Internal Staffing Calculator'!B$8:B23500,match(F2351,'Internal Staffing Calculator'!E$8:E23500,0)), "Not In Budget"),"")</f>
        <v/>
      </c>
      <c r="I2351" s="184"/>
      <c r="J2351" s="184"/>
      <c r="K2351" s="184"/>
      <c r="L2351" s="183"/>
    </row>
    <row r="2352">
      <c r="A2352" s="454"/>
      <c r="B2352" s="927"/>
      <c r="C2352" s="580"/>
      <c r="D2352" s="939"/>
      <c r="E2352" s="940"/>
      <c r="F2352" s="941"/>
      <c r="G2352" s="937" t="str">
        <f t="array" ref="G2352">xlookup(F2352,'Internal Staffing Calculator'!E:E,'Internal Staffing Calculator'!C:C,"")</f>
        <v/>
      </c>
      <c r="H2352" s="932" t="str">
        <f t="array" ref="H2352">if(F2352&lt;&gt;"", iferror(index('Internal Staffing Calculator'!B$8:B23500,match(F2352,'Internal Staffing Calculator'!E$8:E23500,0)), "Not In Budget"),"")</f>
        <v/>
      </c>
      <c r="I2352" s="184"/>
      <c r="J2352" s="184"/>
      <c r="K2352" s="184"/>
      <c r="L2352" s="183"/>
    </row>
    <row r="2353">
      <c r="A2353" s="454"/>
      <c r="B2353" s="927"/>
      <c r="C2353" s="580"/>
      <c r="D2353" s="939"/>
      <c r="E2353" s="940"/>
      <c r="F2353" s="941"/>
      <c r="G2353" s="937" t="str">
        <f t="array" ref="G2353">xlookup(F2353,'Internal Staffing Calculator'!E:E,'Internal Staffing Calculator'!C:C,"")</f>
        <v/>
      </c>
      <c r="H2353" s="932" t="str">
        <f t="array" ref="H2353">if(F2353&lt;&gt;"", iferror(index('Internal Staffing Calculator'!B$8:B23500,match(F2353,'Internal Staffing Calculator'!E$8:E23500,0)), "Not In Budget"),"")</f>
        <v/>
      </c>
      <c r="I2353" s="184"/>
      <c r="J2353" s="184"/>
      <c r="K2353" s="184"/>
      <c r="L2353" s="183"/>
    </row>
    <row r="2354">
      <c r="A2354" s="454"/>
      <c r="B2354" s="927"/>
      <c r="C2354" s="580"/>
      <c r="D2354" s="939"/>
      <c r="E2354" s="940"/>
      <c r="F2354" s="941"/>
      <c r="G2354" s="937" t="str">
        <f t="array" ref="G2354">xlookup(F2354,'Internal Staffing Calculator'!E:E,'Internal Staffing Calculator'!C:C,"")</f>
        <v/>
      </c>
      <c r="H2354" s="932" t="str">
        <f t="array" ref="H2354">if(F2354&lt;&gt;"", iferror(index('Internal Staffing Calculator'!B$8:B23500,match(F2354,'Internal Staffing Calculator'!E$8:E23500,0)), "Not In Budget"),"")</f>
        <v/>
      </c>
      <c r="I2354" s="184"/>
      <c r="J2354" s="184"/>
      <c r="K2354" s="184"/>
      <c r="L2354" s="183"/>
    </row>
    <row r="2355">
      <c r="A2355" s="454"/>
      <c r="B2355" s="927"/>
      <c r="C2355" s="580"/>
      <c r="D2355" s="939"/>
      <c r="E2355" s="940"/>
      <c r="F2355" s="941"/>
      <c r="G2355" s="937" t="str">
        <f t="array" ref="G2355">xlookup(F2355,'Internal Staffing Calculator'!E:E,'Internal Staffing Calculator'!C:C,"")</f>
        <v/>
      </c>
      <c r="H2355" s="932" t="str">
        <f t="array" ref="H2355">if(F2355&lt;&gt;"", iferror(index('Internal Staffing Calculator'!B$8:B23500,match(F2355,'Internal Staffing Calculator'!E$8:E23500,0)), "Not In Budget"),"")</f>
        <v/>
      </c>
      <c r="I2355" s="184"/>
      <c r="J2355" s="184"/>
      <c r="K2355" s="184"/>
      <c r="L2355" s="183"/>
    </row>
    <row r="2356">
      <c r="A2356" s="454"/>
      <c r="B2356" s="927"/>
      <c r="C2356" s="580"/>
      <c r="D2356" s="939"/>
      <c r="E2356" s="940"/>
      <c r="F2356" s="941"/>
      <c r="G2356" s="937" t="str">
        <f t="array" ref="G2356">xlookup(F2356,'Internal Staffing Calculator'!E:E,'Internal Staffing Calculator'!C:C,"")</f>
        <v/>
      </c>
      <c r="H2356" s="932" t="str">
        <f t="array" ref="H2356">if(F2356&lt;&gt;"", iferror(index('Internal Staffing Calculator'!B$8:B23500,match(F2356,'Internal Staffing Calculator'!E$8:E23500,0)), "Not In Budget"),"")</f>
        <v/>
      </c>
      <c r="I2356" s="184"/>
      <c r="J2356" s="184"/>
      <c r="K2356" s="184"/>
      <c r="L2356" s="183"/>
    </row>
    <row r="2357">
      <c r="A2357" s="454"/>
      <c r="B2357" s="927"/>
      <c r="C2357" s="580"/>
      <c r="D2357" s="939"/>
      <c r="E2357" s="940"/>
      <c r="F2357" s="941"/>
      <c r="G2357" s="937" t="str">
        <f t="array" ref="G2357">xlookup(F2357,'Internal Staffing Calculator'!E:E,'Internal Staffing Calculator'!C:C,"")</f>
        <v/>
      </c>
      <c r="H2357" s="932" t="str">
        <f t="array" ref="H2357">if(F2357&lt;&gt;"", iferror(index('Internal Staffing Calculator'!B$8:B23500,match(F2357,'Internal Staffing Calculator'!E$8:E23500,0)), "Not In Budget"),"")</f>
        <v/>
      </c>
      <c r="I2357" s="184"/>
      <c r="J2357" s="184"/>
      <c r="K2357" s="184"/>
      <c r="L2357" s="183"/>
    </row>
    <row r="2358">
      <c r="A2358" s="454"/>
      <c r="B2358" s="927"/>
      <c r="C2358" s="580"/>
      <c r="D2358" s="939"/>
      <c r="E2358" s="940"/>
      <c r="F2358" s="941"/>
      <c r="G2358" s="937" t="str">
        <f t="array" ref="G2358">xlookup(F2358,'Internal Staffing Calculator'!E:E,'Internal Staffing Calculator'!C:C,"")</f>
        <v/>
      </c>
      <c r="H2358" s="932" t="str">
        <f t="array" ref="H2358">if(F2358&lt;&gt;"", iferror(index('Internal Staffing Calculator'!B$8:B23500,match(F2358,'Internal Staffing Calculator'!E$8:E23500,0)), "Not In Budget"),"")</f>
        <v/>
      </c>
      <c r="I2358" s="184"/>
      <c r="J2358" s="184"/>
      <c r="K2358" s="184"/>
      <c r="L2358" s="183"/>
    </row>
    <row r="2359">
      <c r="A2359" s="454"/>
      <c r="B2359" s="927"/>
      <c r="C2359" s="580"/>
      <c r="D2359" s="939"/>
      <c r="E2359" s="940"/>
      <c r="F2359" s="941"/>
      <c r="G2359" s="937" t="str">
        <f t="array" ref="G2359">xlookup(F2359,'Internal Staffing Calculator'!E:E,'Internal Staffing Calculator'!C:C,"")</f>
        <v/>
      </c>
      <c r="H2359" s="932" t="str">
        <f t="array" ref="H2359">if(F2359&lt;&gt;"", iferror(index('Internal Staffing Calculator'!B$8:B23500,match(F2359,'Internal Staffing Calculator'!E$8:E23500,0)), "Not In Budget"),"")</f>
        <v/>
      </c>
      <c r="I2359" s="184"/>
      <c r="J2359" s="184"/>
      <c r="K2359" s="184"/>
      <c r="L2359" s="183"/>
    </row>
    <row r="2360">
      <c r="A2360" s="454"/>
      <c r="B2360" s="927"/>
      <c r="C2360" s="580"/>
      <c r="D2360" s="939"/>
      <c r="E2360" s="940"/>
      <c r="F2360" s="941"/>
      <c r="G2360" s="937" t="str">
        <f t="array" ref="G2360">xlookup(F2360,'Internal Staffing Calculator'!E:E,'Internal Staffing Calculator'!C:C,"")</f>
        <v/>
      </c>
      <c r="H2360" s="932" t="str">
        <f t="array" ref="H2360">if(F2360&lt;&gt;"", iferror(index('Internal Staffing Calculator'!B$8:B23500,match(F2360,'Internal Staffing Calculator'!E$8:E23500,0)), "Not In Budget"),"")</f>
        <v/>
      </c>
      <c r="I2360" s="184"/>
      <c r="J2360" s="184"/>
      <c r="K2360" s="184"/>
      <c r="L2360" s="183"/>
    </row>
    <row r="2361">
      <c r="A2361" s="454"/>
      <c r="B2361" s="927"/>
      <c r="C2361" s="580"/>
      <c r="D2361" s="939"/>
      <c r="E2361" s="940"/>
      <c r="F2361" s="941"/>
      <c r="G2361" s="937" t="str">
        <f t="array" ref="G2361">xlookup(F2361,'Internal Staffing Calculator'!E:E,'Internal Staffing Calculator'!C:C,"")</f>
        <v/>
      </c>
      <c r="H2361" s="932" t="str">
        <f t="array" ref="H2361">if(F2361&lt;&gt;"", iferror(index('Internal Staffing Calculator'!B$8:B23500,match(F2361,'Internal Staffing Calculator'!E$8:E23500,0)), "Not In Budget"),"")</f>
        <v/>
      </c>
      <c r="I2361" s="184"/>
      <c r="J2361" s="184"/>
      <c r="K2361" s="184"/>
      <c r="L2361" s="183"/>
    </row>
    <row r="2362">
      <c r="A2362" s="454"/>
      <c r="B2362" s="927"/>
      <c r="C2362" s="580"/>
      <c r="D2362" s="939"/>
      <c r="E2362" s="940"/>
      <c r="F2362" s="941"/>
      <c r="G2362" s="937" t="str">
        <f t="array" ref="G2362">xlookup(F2362,'Internal Staffing Calculator'!E:E,'Internal Staffing Calculator'!C:C,"")</f>
        <v/>
      </c>
      <c r="H2362" s="932" t="str">
        <f t="array" ref="H2362">if(F2362&lt;&gt;"", iferror(index('Internal Staffing Calculator'!B$8:B23500,match(F2362,'Internal Staffing Calculator'!E$8:E23500,0)), "Not In Budget"),"")</f>
        <v/>
      </c>
      <c r="I2362" s="184"/>
      <c r="J2362" s="184"/>
      <c r="K2362" s="184"/>
      <c r="L2362" s="183"/>
    </row>
    <row r="2363">
      <c r="A2363" s="454"/>
      <c r="B2363" s="927"/>
      <c r="C2363" s="580"/>
      <c r="D2363" s="939"/>
      <c r="E2363" s="940"/>
      <c r="F2363" s="941"/>
      <c r="G2363" s="937" t="str">
        <f t="array" ref="G2363">xlookup(F2363,'Internal Staffing Calculator'!E:E,'Internal Staffing Calculator'!C:C,"")</f>
        <v/>
      </c>
      <c r="H2363" s="932" t="str">
        <f t="array" ref="H2363">if(F2363&lt;&gt;"", iferror(index('Internal Staffing Calculator'!B$8:B23500,match(F2363,'Internal Staffing Calculator'!E$8:E23500,0)), "Not In Budget"),"")</f>
        <v/>
      </c>
      <c r="I2363" s="184"/>
      <c r="J2363" s="184"/>
      <c r="K2363" s="184"/>
      <c r="L2363" s="183"/>
    </row>
    <row r="2364">
      <c r="A2364" s="454"/>
      <c r="B2364" s="927"/>
      <c r="C2364" s="580"/>
      <c r="D2364" s="939"/>
      <c r="E2364" s="940"/>
      <c r="F2364" s="941"/>
      <c r="G2364" s="937" t="str">
        <f t="array" ref="G2364">xlookup(F2364,'Internal Staffing Calculator'!E:E,'Internal Staffing Calculator'!C:C,"")</f>
        <v/>
      </c>
      <c r="H2364" s="932" t="str">
        <f t="array" ref="H2364">if(F2364&lt;&gt;"", iferror(index('Internal Staffing Calculator'!B$8:B23500,match(F2364,'Internal Staffing Calculator'!E$8:E23500,0)), "Not In Budget"),"")</f>
        <v/>
      </c>
      <c r="I2364" s="184"/>
      <c r="J2364" s="184"/>
      <c r="K2364" s="184"/>
      <c r="L2364" s="183"/>
    </row>
    <row r="2365">
      <c r="A2365" s="454"/>
      <c r="B2365" s="927"/>
      <c r="C2365" s="580"/>
      <c r="D2365" s="939"/>
      <c r="E2365" s="940"/>
      <c r="F2365" s="941"/>
      <c r="G2365" s="937" t="str">
        <f t="array" ref="G2365">xlookup(F2365,'Internal Staffing Calculator'!E:E,'Internal Staffing Calculator'!C:C,"")</f>
        <v/>
      </c>
      <c r="H2365" s="932" t="str">
        <f t="array" ref="H2365">if(F2365&lt;&gt;"", iferror(index('Internal Staffing Calculator'!B$8:B23500,match(F2365,'Internal Staffing Calculator'!E$8:E23500,0)), "Not In Budget"),"")</f>
        <v/>
      </c>
      <c r="I2365" s="184"/>
      <c r="J2365" s="184"/>
      <c r="K2365" s="184"/>
      <c r="L2365" s="183"/>
    </row>
    <row r="2366">
      <c r="A2366" s="454"/>
      <c r="B2366" s="927"/>
      <c r="C2366" s="580"/>
      <c r="D2366" s="939"/>
      <c r="E2366" s="940"/>
      <c r="F2366" s="941"/>
      <c r="G2366" s="937" t="str">
        <f t="array" ref="G2366">xlookup(F2366,'Internal Staffing Calculator'!E:E,'Internal Staffing Calculator'!C:C,"")</f>
        <v/>
      </c>
      <c r="H2366" s="932" t="str">
        <f t="array" ref="H2366">if(F2366&lt;&gt;"", iferror(index('Internal Staffing Calculator'!B$8:B23500,match(F2366,'Internal Staffing Calculator'!E$8:E23500,0)), "Not In Budget"),"")</f>
        <v/>
      </c>
      <c r="I2366" s="184"/>
      <c r="J2366" s="184"/>
      <c r="K2366" s="184"/>
      <c r="L2366" s="183"/>
    </row>
    <row r="2367">
      <c r="A2367" s="454"/>
      <c r="B2367" s="927"/>
      <c r="C2367" s="580"/>
      <c r="D2367" s="939"/>
      <c r="E2367" s="940"/>
      <c r="F2367" s="941"/>
      <c r="G2367" s="937" t="str">
        <f t="array" ref="G2367">xlookup(F2367,'Internal Staffing Calculator'!E:E,'Internal Staffing Calculator'!C:C,"")</f>
        <v/>
      </c>
      <c r="H2367" s="932" t="str">
        <f t="array" ref="H2367">if(F2367&lt;&gt;"", iferror(index('Internal Staffing Calculator'!B$8:B23500,match(F2367,'Internal Staffing Calculator'!E$8:E23500,0)), "Not In Budget"),"")</f>
        <v/>
      </c>
      <c r="I2367" s="184"/>
      <c r="J2367" s="184"/>
      <c r="K2367" s="184"/>
      <c r="L2367" s="183"/>
    </row>
    <row r="2368">
      <c r="A2368" s="454"/>
      <c r="B2368" s="927"/>
      <c r="C2368" s="580"/>
      <c r="D2368" s="939"/>
      <c r="E2368" s="940"/>
      <c r="F2368" s="941"/>
      <c r="G2368" s="937" t="str">
        <f t="array" ref="G2368">xlookup(F2368,'Internal Staffing Calculator'!E:E,'Internal Staffing Calculator'!C:C,"")</f>
        <v/>
      </c>
      <c r="H2368" s="932" t="str">
        <f t="array" ref="H2368">if(F2368&lt;&gt;"", iferror(index('Internal Staffing Calculator'!B$8:B23500,match(F2368,'Internal Staffing Calculator'!E$8:E23500,0)), "Not In Budget"),"")</f>
        <v/>
      </c>
      <c r="I2368" s="184"/>
      <c r="J2368" s="184"/>
      <c r="K2368" s="184"/>
      <c r="L2368" s="183"/>
    </row>
    <row r="2369">
      <c r="A2369" s="454"/>
      <c r="B2369" s="927"/>
      <c r="C2369" s="580"/>
      <c r="D2369" s="939"/>
      <c r="E2369" s="940"/>
      <c r="F2369" s="941"/>
      <c r="G2369" s="937" t="str">
        <f t="array" ref="G2369">xlookup(F2369,'Internal Staffing Calculator'!E:E,'Internal Staffing Calculator'!C:C,"")</f>
        <v/>
      </c>
      <c r="H2369" s="932" t="str">
        <f t="array" ref="H2369">if(F2369&lt;&gt;"", iferror(index('Internal Staffing Calculator'!B$8:B23500,match(F2369,'Internal Staffing Calculator'!E$8:E23500,0)), "Not In Budget"),"")</f>
        <v/>
      </c>
      <c r="I2369" s="184"/>
      <c r="J2369" s="184"/>
      <c r="K2369" s="184"/>
      <c r="L2369" s="183"/>
    </row>
    <row r="2370">
      <c r="A2370" s="454"/>
      <c r="B2370" s="927"/>
      <c r="C2370" s="580"/>
      <c r="D2370" s="939"/>
      <c r="E2370" s="940"/>
      <c r="F2370" s="941"/>
      <c r="G2370" s="937" t="str">
        <f t="array" ref="G2370">xlookup(F2370,'Internal Staffing Calculator'!E:E,'Internal Staffing Calculator'!C:C,"")</f>
        <v/>
      </c>
      <c r="H2370" s="932" t="str">
        <f t="array" ref="H2370">if(F2370&lt;&gt;"", iferror(index('Internal Staffing Calculator'!B$8:B23500,match(F2370,'Internal Staffing Calculator'!E$8:E23500,0)), "Not In Budget"),"")</f>
        <v/>
      </c>
      <c r="I2370" s="184"/>
      <c r="J2370" s="184"/>
      <c r="K2370" s="184"/>
      <c r="L2370" s="183"/>
    </row>
    <row r="2371">
      <c r="A2371" s="454"/>
      <c r="B2371" s="927"/>
      <c r="C2371" s="580"/>
      <c r="D2371" s="939"/>
      <c r="E2371" s="940"/>
      <c r="F2371" s="941"/>
      <c r="G2371" s="937" t="str">
        <f t="array" ref="G2371">xlookup(F2371,'Internal Staffing Calculator'!E:E,'Internal Staffing Calculator'!C:C,"")</f>
        <v/>
      </c>
      <c r="H2371" s="932" t="str">
        <f t="array" ref="H2371">if(F2371&lt;&gt;"", iferror(index('Internal Staffing Calculator'!B$8:B23500,match(F2371,'Internal Staffing Calculator'!E$8:E23500,0)), "Not In Budget"),"")</f>
        <v/>
      </c>
      <c r="I2371" s="184"/>
      <c r="J2371" s="184"/>
      <c r="K2371" s="184"/>
      <c r="L2371" s="183"/>
    </row>
    <row r="2372">
      <c r="A2372" s="454"/>
      <c r="B2372" s="927"/>
      <c r="C2372" s="580"/>
      <c r="D2372" s="939"/>
      <c r="E2372" s="940"/>
      <c r="F2372" s="941"/>
      <c r="G2372" s="937" t="str">
        <f t="array" ref="G2372">xlookup(F2372,'Internal Staffing Calculator'!E:E,'Internal Staffing Calculator'!C:C,"")</f>
        <v/>
      </c>
      <c r="H2372" s="932" t="str">
        <f t="array" ref="H2372">if(F2372&lt;&gt;"", iferror(index('Internal Staffing Calculator'!B$8:B23500,match(F2372,'Internal Staffing Calculator'!E$8:E23500,0)), "Not In Budget"),"")</f>
        <v/>
      </c>
      <c r="I2372" s="184"/>
      <c r="J2372" s="184"/>
      <c r="K2372" s="184"/>
      <c r="L2372" s="183"/>
    </row>
    <row r="2373">
      <c r="A2373" s="454"/>
      <c r="B2373" s="927"/>
      <c r="C2373" s="580"/>
      <c r="D2373" s="939"/>
      <c r="E2373" s="940"/>
      <c r="F2373" s="941"/>
      <c r="G2373" s="937" t="str">
        <f t="array" ref="G2373">xlookup(F2373,'Internal Staffing Calculator'!E:E,'Internal Staffing Calculator'!C:C,"")</f>
        <v/>
      </c>
      <c r="H2373" s="932" t="str">
        <f t="array" ref="H2373">if(F2373&lt;&gt;"", iferror(index('Internal Staffing Calculator'!B$8:B23500,match(F2373,'Internal Staffing Calculator'!E$8:E23500,0)), "Not In Budget"),"")</f>
        <v/>
      </c>
      <c r="I2373" s="184"/>
      <c r="J2373" s="184"/>
      <c r="K2373" s="184"/>
      <c r="L2373" s="183"/>
    </row>
    <row r="2374">
      <c r="A2374" s="454"/>
      <c r="B2374" s="927"/>
      <c r="C2374" s="580"/>
      <c r="D2374" s="939"/>
      <c r="E2374" s="940"/>
      <c r="F2374" s="941"/>
      <c r="G2374" s="937" t="str">
        <f t="array" ref="G2374">xlookup(F2374,'Internal Staffing Calculator'!E:E,'Internal Staffing Calculator'!C:C,"")</f>
        <v/>
      </c>
      <c r="H2374" s="932" t="str">
        <f t="array" ref="H2374">if(F2374&lt;&gt;"", iferror(index('Internal Staffing Calculator'!B$8:B23500,match(F2374,'Internal Staffing Calculator'!E$8:E23500,0)), "Not In Budget"),"")</f>
        <v/>
      </c>
      <c r="I2374" s="184"/>
      <c r="J2374" s="184"/>
      <c r="K2374" s="184"/>
      <c r="L2374" s="183"/>
    </row>
    <row r="2375">
      <c r="A2375" s="454"/>
      <c r="B2375" s="927"/>
      <c r="C2375" s="580"/>
      <c r="D2375" s="939"/>
      <c r="E2375" s="940"/>
      <c r="F2375" s="941"/>
      <c r="G2375" s="937" t="str">
        <f t="array" ref="G2375">xlookup(F2375,'Internal Staffing Calculator'!E:E,'Internal Staffing Calculator'!C:C,"")</f>
        <v/>
      </c>
      <c r="H2375" s="932" t="str">
        <f t="array" ref="H2375">if(F2375&lt;&gt;"", iferror(index('Internal Staffing Calculator'!B$8:B23500,match(F2375,'Internal Staffing Calculator'!E$8:E23500,0)), "Not In Budget"),"")</f>
        <v/>
      </c>
      <c r="I2375" s="184"/>
      <c r="J2375" s="184"/>
      <c r="K2375" s="184"/>
      <c r="L2375" s="183"/>
    </row>
    <row r="2376">
      <c r="A2376" s="454"/>
      <c r="B2376" s="927"/>
      <c r="C2376" s="580"/>
      <c r="D2376" s="939"/>
      <c r="E2376" s="940"/>
      <c r="F2376" s="941"/>
      <c r="G2376" s="937" t="str">
        <f t="array" ref="G2376">xlookup(F2376,'Internal Staffing Calculator'!E:E,'Internal Staffing Calculator'!C:C,"")</f>
        <v/>
      </c>
      <c r="H2376" s="932" t="str">
        <f t="array" ref="H2376">if(F2376&lt;&gt;"", iferror(index('Internal Staffing Calculator'!B$8:B23500,match(F2376,'Internal Staffing Calculator'!E$8:E23500,0)), "Not In Budget"),"")</f>
        <v/>
      </c>
      <c r="I2376" s="184"/>
      <c r="J2376" s="184"/>
      <c r="K2376" s="184"/>
      <c r="L2376" s="183"/>
    </row>
    <row r="2377">
      <c r="A2377" s="454"/>
      <c r="B2377" s="927"/>
      <c r="C2377" s="580"/>
      <c r="D2377" s="939"/>
      <c r="E2377" s="940"/>
      <c r="F2377" s="941"/>
      <c r="G2377" s="937" t="str">
        <f t="array" ref="G2377">xlookup(F2377,'Internal Staffing Calculator'!E:E,'Internal Staffing Calculator'!C:C,"")</f>
        <v/>
      </c>
      <c r="H2377" s="932" t="str">
        <f t="array" ref="H2377">if(F2377&lt;&gt;"", iferror(index('Internal Staffing Calculator'!B$8:B23500,match(F2377,'Internal Staffing Calculator'!E$8:E23500,0)), "Not In Budget"),"")</f>
        <v/>
      </c>
      <c r="I2377" s="184"/>
      <c r="J2377" s="184"/>
      <c r="K2377" s="184"/>
      <c r="L2377" s="183"/>
    </row>
    <row r="2378">
      <c r="A2378" s="454"/>
      <c r="B2378" s="927"/>
      <c r="C2378" s="580"/>
      <c r="D2378" s="939"/>
      <c r="E2378" s="940"/>
      <c r="F2378" s="941"/>
      <c r="G2378" s="937" t="str">
        <f t="array" ref="G2378">xlookup(F2378,'Internal Staffing Calculator'!E:E,'Internal Staffing Calculator'!C:C,"")</f>
        <v/>
      </c>
      <c r="H2378" s="932" t="str">
        <f t="array" ref="H2378">if(F2378&lt;&gt;"", iferror(index('Internal Staffing Calculator'!B$8:B23500,match(F2378,'Internal Staffing Calculator'!E$8:E23500,0)), "Not In Budget"),"")</f>
        <v/>
      </c>
      <c r="I2378" s="184"/>
      <c r="J2378" s="184"/>
      <c r="K2378" s="184"/>
      <c r="L2378" s="183"/>
    </row>
    <row r="2379">
      <c r="A2379" s="454"/>
      <c r="B2379" s="927"/>
      <c r="C2379" s="580"/>
      <c r="D2379" s="939"/>
      <c r="E2379" s="940"/>
      <c r="F2379" s="941"/>
      <c r="G2379" s="937" t="str">
        <f t="array" ref="G2379">xlookup(F2379,'Internal Staffing Calculator'!E:E,'Internal Staffing Calculator'!C:C,"")</f>
        <v/>
      </c>
      <c r="H2379" s="932" t="str">
        <f t="array" ref="H2379">if(F2379&lt;&gt;"", iferror(index('Internal Staffing Calculator'!B$8:B23500,match(F2379,'Internal Staffing Calculator'!E$8:E23500,0)), "Not In Budget"),"")</f>
        <v/>
      </c>
      <c r="I2379" s="184"/>
      <c r="J2379" s="184"/>
      <c r="K2379" s="184"/>
      <c r="L2379" s="183"/>
    </row>
    <row r="2380">
      <c r="A2380" s="454"/>
      <c r="B2380" s="927"/>
      <c r="C2380" s="580"/>
      <c r="D2380" s="939"/>
      <c r="E2380" s="940"/>
      <c r="F2380" s="941"/>
      <c r="G2380" s="937" t="str">
        <f t="array" ref="G2380">xlookup(F2380,'Internal Staffing Calculator'!E:E,'Internal Staffing Calculator'!C:C,"")</f>
        <v/>
      </c>
      <c r="H2380" s="932" t="str">
        <f t="array" ref="H2380">if(F2380&lt;&gt;"", iferror(index('Internal Staffing Calculator'!B$8:B23500,match(F2380,'Internal Staffing Calculator'!E$8:E23500,0)), "Not In Budget"),"")</f>
        <v/>
      </c>
      <c r="I2380" s="184"/>
      <c r="J2380" s="184"/>
      <c r="K2380" s="184"/>
      <c r="L2380" s="183"/>
    </row>
    <row r="2381">
      <c r="A2381" s="454"/>
      <c r="B2381" s="927"/>
      <c r="C2381" s="580"/>
      <c r="D2381" s="939"/>
      <c r="E2381" s="940"/>
      <c r="F2381" s="941"/>
      <c r="G2381" s="937" t="str">
        <f t="array" ref="G2381">xlookup(F2381,'Internal Staffing Calculator'!E:E,'Internal Staffing Calculator'!C:C,"")</f>
        <v/>
      </c>
      <c r="H2381" s="932" t="str">
        <f t="array" ref="H2381">if(F2381&lt;&gt;"", iferror(index('Internal Staffing Calculator'!B$8:B23500,match(F2381,'Internal Staffing Calculator'!E$8:E23500,0)), "Not In Budget"),"")</f>
        <v/>
      </c>
      <c r="I2381" s="184"/>
      <c r="J2381" s="184"/>
      <c r="K2381" s="184"/>
      <c r="L2381" s="183"/>
    </row>
    <row r="2382">
      <c r="A2382" s="454"/>
      <c r="B2382" s="927"/>
      <c r="C2382" s="580"/>
      <c r="D2382" s="939"/>
      <c r="E2382" s="940"/>
      <c r="F2382" s="941"/>
      <c r="G2382" s="937" t="str">
        <f t="array" ref="G2382">xlookup(F2382,'Internal Staffing Calculator'!E:E,'Internal Staffing Calculator'!C:C,"")</f>
        <v/>
      </c>
      <c r="H2382" s="932" t="str">
        <f t="array" ref="H2382">if(F2382&lt;&gt;"", iferror(index('Internal Staffing Calculator'!B$8:B23500,match(F2382,'Internal Staffing Calculator'!E$8:E23500,0)), "Not In Budget"),"")</f>
        <v/>
      </c>
      <c r="I2382" s="184"/>
      <c r="J2382" s="184"/>
      <c r="K2382" s="184"/>
      <c r="L2382" s="183"/>
    </row>
    <row r="2383">
      <c r="A2383" s="454"/>
      <c r="B2383" s="927"/>
      <c r="C2383" s="580"/>
      <c r="D2383" s="939"/>
      <c r="E2383" s="940"/>
      <c r="F2383" s="941"/>
      <c r="G2383" s="937" t="str">
        <f t="array" ref="G2383">xlookup(F2383,'Internal Staffing Calculator'!E:E,'Internal Staffing Calculator'!C:C,"")</f>
        <v/>
      </c>
      <c r="H2383" s="932" t="str">
        <f t="array" ref="H2383">if(F2383&lt;&gt;"", iferror(index('Internal Staffing Calculator'!B$8:B23500,match(F2383,'Internal Staffing Calculator'!E$8:E23500,0)), "Not In Budget"),"")</f>
        <v/>
      </c>
      <c r="I2383" s="184"/>
      <c r="J2383" s="184"/>
      <c r="K2383" s="184"/>
      <c r="L2383" s="183"/>
    </row>
    <row r="2384">
      <c r="A2384" s="454"/>
      <c r="B2384" s="927"/>
      <c r="C2384" s="580"/>
      <c r="D2384" s="939"/>
      <c r="E2384" s="940"/>
      <c r="F2384" s="941"/>
      <c r="G2384" s="937" t="str">
        <f t="array" ref="G2384">xlookup(F2384,'Internal Staffing Calculator'!E:E,'Internal Staffing Calculator'!C:C,"")</f>
        <v/>
      </c>
      <c r="H2384" s="932" t="str">
        <f t="array" ref="H2384">if(F2384&lt;&gt;"", iferror(index('Internal Staffing Calculator'!B$8:B23500,match(F2384,'Internal Staffing Calculator'!E$8:E23500,0)), "Not In Budget"),"")</f>
        <v/>
      </c>
      <c r="I2384" s="184"/>
      <c r="J2384" s="184"/>
      <c r="K2384" s="184"/>
      <c r="L2384" s="183"/>
    </row>
    <row r="2385">
      <c r="A2385" s="454"/>
      <c r="B2385" s="927"/>
      <c r="C2385" s="580"/>
      <c r="D2385" s="939"/>
      <c r="E2385" s="940"/>
      <c r="F2385" s="941"/>
      <c r="G2385" s="937" t="str">
        <f t="array" ref="G2385">xlookup(F2385,'Internal Staffing Calculator'!E:E,'Internal Staffing Calculator'!C:C,"")</f>
        <v/>
      </c>
      <c r="H2385" s="932" t="str">
        <f t="array" ref="H2385">if(F2385&lt;&gt;"", iferror(index('Internal Staffing Calculator'!B$8:B23500,match(F2385,'Internal Staffing Calculator'!E$8:E23500,0)), "Not In Budget"),"")</f>
        <v/>
      </c>
      <c r="I2385" s="184"/>
      <c r="J2385" s="184"/>
      <c r="K2385" s="184"/>
      <c r="L2385" s="183"/>
    </row>
    <row r="2386">
      <c r="A2386" s="454"/>
      <c r="B2386" s="927"/>
      <c r="C2386" s="580"/>
      <c r="D2386" s="939"/>
      <c r="E2386" s="940"/>
      <c r="F2386" s="941"/>
      <c r="G2386" s="937" t="str">
        <f t="array" ref="G2386">xlookup(F2386,'Internal Staffing Calculator'!E:E,'Internal Staffing Calculator'!C:C,"")</f>
        <v/>
      </c>
      <c r="H2386" s="932" t="str">
        <f t="array" ref="H2386">if(F2386&lt;&gt;"", iferror(index('Internal Staffing Calculator'!B$8:B23500,match(F2386,'Internal Staffing Calculator'!E$8:E23500,0)), "Not In Budget"),"")</f>
        <v/>
      </c>
      <c r="I2386" s="184"/>
      <c r="J2386" s="184"/>
      <c r="K2386" s="184"/>
      <c r="L2386" s="183"/>
    </row>
    <row r="2387">
      <c r="A2387" s="454"/>
      <c r="B2387" s="927"/>
      <c r="C2387" s="580"/>
      <c r="D2387" s="939"/>
      <c r="E2387" s="940"/>
      <c r="F2387" s="941"/>
      <c r="G2387" s="937" t="str">
        <f t="array" ref="G2387">xlookup(F2387,'Internal Staffing Calculator'!E:E,'Internal Staffing Calculator'!C:C,"")</f>
        <v/>
      </c>
      <c r="H2387" s="932" t="str">
        <f t="array" ref="H2387">if(F2387&lt;&gt;"", iferror(index('Internal Staffing Calculator'!B$8:B23500,match(F2387,'Internal Staffing Calculator'!E$8:E23500,0)), "Not In Budget"),"")</f>
        <v/>
      </c>
      <c r="I2387" s="184"/>
      <c r="J2387" s="184"/>
      <c r="K2387" s="184"/>
      <c r="L2387" s="183"/>
    </row>
    <row r="2388">
      <c r="A2388" s="454"/>
      <c r="B2388" s="927"/>
      <c r="C2388" s="580"/>
      <c r="D2388" s="939"/>
      <c r="E2388" s="940"/>
      <c r="F2388" s="941"/>
      <c r="G2388" s="937" t="str">
        <f t="array" ref="G2388">xlookup(F2388,'Internal Staffing Calculator'!E:E,'Internal Staffing Calculator'!C:C,"")</f>
        <v/>
      </c>
      <c r="H2388" s="932" t="str">
        <f t="array" ref="H2388">if(F2388&lt;&gt;"", iferror(index('Internal Staffing Calculator'!B$8:B23500,match(F2388,'Internal Staffing Calculator'!E$8:E23500,0)), "Not In Budget"),"")</f>
        <v/>
      </c>
      <c r="I2388" s="184"/>
      <c r="J2388" s="184"/>
      <c r="K2388" s="184"/>
      <c r="L2388" s="183"/>
    </row>
    <row r="2389">
      <c r="A2389" s="454"/>
      <c r="B2389" s="927"/>
      <c r="C2389" s="580"/>
      <c r="D2389" s="939"/>
      <c r="E2389" s="940"/>
      <c r="F2389" s="941"/>
      <c r="G2389" s="937" t="str">
        <f t="array" ref="G2389">xlookup(F2389,'Internal Staffing Calculator'!E:E,'Internal Staffing Calculator'!C:C,"")</f>
        <v/>
      </c>
      <c r="H2389" s="932" t="str">
        <f t="array" ref="H2389">if(F2389&lt;&gt;"", iferror(index('Internal Staffing Calculator'!B$8:B23500,match(F2389,'Internal Staffing Calculator'!E$8:E23500,0)), "Not In Budget"),"")</f>
        <v/>
      </c>
      <c r="I2389" s="184"/>
      <c r="J2389" s="184"/>
      <c r="K2389" s="184"/>
      <c r="L2389" s="183"/>
    </row>
    <row r="2390">
      <c r="A2390" s="454"/>
      <c r="B2390" s="927"/>
      <c r="C2390" s="580"/>
      <c r="D2390" s="939"/>
      <c r="E2390" s="940"/>
      <c r="F2390" s="941"/>
      <c r="G2390" s="937" t="str">
        <f t="array" ref="G2390">xlookup(F2390,'Internal Staffing Calculator'!E:E,'Internal Staffing Calculator'!C:C,"")</f>
        <v/>
      </c>
      <c r="H2390" s="932" t="str">
        <f t="array" ref="H2390">if(F2390&lt;&gt;"", iferror(index('Internal Staffing Calculator'!B$8:B23500,match(F2390,'Internal Staffing Calculator'!E$8:E23500,0)), "Not In Budget"),"")</f>
        <v/>
      </c>
      <c r="I2390" s="184"/>
      <c r="J2390" s="184"/>
      <c r="K2390" s="184"/>
      <c r="L2390" s="183"/>
    </row>
    <row r="2391">
      <c r="A2391" s="454"/>
      <c r="B2391" s="927"/>
      <c r="C2391" s="580"/>
      <c r="D2391" s="939"/>
      <c r="E2391" s="940"/>
      <c r="F2391" s="941"/>
      <c r="G2391" s="937" t="str">
        <f t="array" ref="G2391">xlookup(F2391,'Internal Staffing Calculator'!E:E,'Internal Staffing Calculator'!C:C,"")</f>
        <v/>
      </c>
      <c r="H2391" s="932" t="str">
        <f t="array" ref="H2391">if(F2391&lt;&gt;"", iferror(index('Internal Staffing Calculator'!B$8:B23500,match(F2391,'Internal Staffing Calculator'!E$8:E23500,0)), "Not In Budget"),"")</f>
        <v/>
      </c>
      <c r="I2391" s="184"/>
      <c r="J2391" s="184"/>
      <c r="K2391" s="184"/>
      <c r="L2391" s="183"/>
    </row>
    <row r="2392">
      <c r="A2392" s="454"/>
      <c r="B2392" s="927"/>
      <c r="C2392" s="580"/>
      <c r="D2392" s="939"/>
      <c r="E2392" s="940"/>
      <c r="F2392" s="941"/>
      <c r="G2392" s="937" t="str">
        <f t="array" ref="G2392">xlookup(F2392,'Internal Staffing Calculator'!E:E,'Internal Staffing Calculator'!C:C,"")</f>
        <v/>
      </c>
      <c r="H2392" s="932" t="str">
        <f t="array" ref="H2392">if(F2392&lt;&gt;"", iferror(index('Internal Staffing Calculator'!B$8:B23500,match(F2392,'Internal Staffing Calculator'!E$8:E23500,0)), "Not In Budget"),"")</f>
        <v/>
      </c>
      <c r="I2392" s="184"/>
      <c r="J2392" s="184"/>
      <c r="K2392" s="184"/>
      <c r="L2392" s="183"/>
    </row>
    <row r="2393">
      <c r="A2393" s="454"/>
      <c r="B2393" s="927"/>
      <c r="C2393" s="580"/>
      <c r="D2393" s="939"/>
      <c r="E2393" s="940"/>
      <c r="F2393" s="941"/>
      <c r="G2393" s="937" t="str">
        <f t="array" ref="G2393">xlookup(F2393,'Internal Staffing Calculator'!E:E,'Internal Staffing Calculator'!C:C,"")</f>
        <v/>
      </c>
      <c r="H2393" s="932" t="str">
        <f t="array" ref="H2393">if(F2393&lt;&gt;"", iferror(index('Internal Staffing Calculator'!B$8:B23500,match(F2393,'Internal Staffing Calculator'!E$8:E23500,0)), "Not In Budget"),"")</f>
        <v/>
      </c>
      <c r="I2393" s="184"/>
      <c r="J2393" s="184"/>
      <c r="K2393" s="184"/>
      <c r="L2393" s="183"/>
    </row>
    <row r="2394">
      <c r="A2394" s="454"/>
      <c r="B2394" s="927"/>
      <c r="C2394" s="580"/>
      <c r="D2394" s="939"/>
      <c r="E2394" s="940"/>
      <c r="F2394" s="941"/>
      <c r="G2394" s="937" t="str">
        <f t="array" ref="G2394">xlookup(F2394,'Internal Staffing Calculator'!E:E,'Internal Staffing Calculator'!C:C,"")</f>
        <v/>
      </c>
      <c r="H2394" s="932" t="str">
        <f t="array" ref="H2394">if(F2394&lt;&gt;"", iferror(index('Internal Staffing Calculator'!B$8:B23500,match(F2394,'Internal Staffing Calculator'!E$8:E23500,0)), "Not In Budget"),"")</f>
        <v/>
      </c>
      <c r="I2394" s="184"/>
      <c r="J2394" s="184"/>
      <c r="K2394" s="184"/>
      <c r="L2394" s="183"/>
    </row>
    <row r="2395">
      <c r="A2395" s="454"/>
      <c r="B2395" s="927"/>
      <c r="C2395" s="580"/>
      <c r="D2395" s="939"/>
      <c r="E2395" s="940"/>
      <c r="F2395" s="941"/>
      <c r="G2395" s="937" t="str">
        <f t="array" ref="G2395">xlookup(F2395,'Internal Staffing Calculator'!E:E,'Internal Staffing Calculator'!C:C,"")</f>
        <v/>
      </c>
      <c r="H2395" s="932" t="str">
        <f t="array" ref="H2395">if(F2395&lt;&gt;"", iferror(index('Internal Staffing Calculator'!B$8:B23500,match(F2395,'Internal Staffing Calculator'!E$8:E23500,0)), "Not In Budget"),"")</f>
        <v/>
      </c>
      <c r="I2395" s="184"/>
      <c r="J2395" s="184"/>
      <c r="K2395" s="184"/>
      <c r="L2395" s="183"/>
    </row>
    <row r="2396">
      <c r="A2396" s="454"/>
      <c r="B2396" s="927"/>
      <c r="C2396" s="580"/>
      <c r="D2396" s="939"/>
      <c r="E2396" s="940"/>
      <c r="F2396" s="941"/>
      <c r="G2396" s="937" t="str">
        <f t="array" ref="G2396">xlookup(F2396,'Internal Staffing Calculator'!E:E,'Internal Staffing Calculator'!C:C,"")</f>
        <v/>
      </c>
      <c r="H2396" s="932" t="str">
        <f t="array" ref="H2396">if(F2396&lt;&gt;"", iferror(index('Internal Staffing Calculator'!B$8:B23500,match(F2396,'Internal Staffing Calculator'!E$8:E23500,0)), "Not In Budget"),"")</f>
        <v/>
      </c>
      <c r="I2396" s="184"/>
      <c r="J2396" s="184"/>
      <c r="K2396" s="184"/>
      <c r="L2396" s="183"/>
    </row>
    <row r="2397">
      <c r="A2397" s="454"/>
      <c r="B2397" s="927"/>
      <c r="C2397" s="580"/>
      <c r="D2397" s="939"/>
      <c r="E2397" s="940"/>
      <c r="F2397" s="941"/>
      <c r="G2397" s="937" t="str">
        <f t="array" ref="G2397">xlookup(F2397,'Internal Staffing Calculator'!E:E,'Internal Staffing Calculator'!C:C,"")</f>
        <v/>
      </c>
      <c r="H2397" s="932" t="str">
        <f t="array" ref="H2397">if(F2397&lt;&gt;"", iferror(index('Internal Staffing Calculator'!B$8:B23500,match(F2397,'Internal Staffing Calculator'!E$8:E23500,0)), "Not In Budget"),"")</f>
        <v/>
      </c>
      <c r="I2397" s="184"/>
      <c r="J2397" s="184"/>
      <c r="K2397" s="184"/>
      <c r="L2397" s="183"/>
    </row>
    <row r="2398">
      <c r="A2398" s="454"/>
      <c r="B2398" s="927"/>
      <c r="C2398" s="580"/>
      <c r="D2398" s="939"/>
      <c r="E2398" s="940"/>
      <c r="F2398" s="941"/>
      <c r="G2398" s="937" t="str">
        <f t="array" ref="G2398">xlookup(F2398,'Internal Staffing Calculator'!E:E,'Internal Staffing Calculator'!C:C,"")</f>
        <v/>
      </c>
      <c r="H2398" s="932" t="str">
        <f t="array" ref="H2398">if(F2398&lt;&gt;"", iferror(index('Internal Staffing Calculator'!B$8:B23500,match(F2398,'Internal Staffing Calculator'!E$8:E23500,0)), "Not In Budget"),"")</f>
        <v/>
      </c>
      <c r="I2398" s="184"/>
      <c r="J2398" s="184"/>
      <c r="K2398" s="184"/>
      <c r="L2398" s="183"/>
    </row>
    <row r="2399">
      <c r="A2399" s="454"/>
      <c r="B2399" s="927"/>
      <c r="C2399" s="580"/>
      <c r="D2399" s="939"/>
      <c r="E2399" s="940"/>
      <c r="F2399" s="941"/>
      <c r="G2399" s="937" t="str">
        <f t="array" ref="G2399">xlookup(F2399,'Internal Staffing Calculator'!E:E,'Internal Staffing Calculator'!C:C,"")</f>
        <v/>
      </c>
      <c r="H2399" s="932" t="str">
        <f t="array" ref="H2399">if(F2399&lt;&gt;"", iferror(index('Internal Staffing Calculator'!B$8:B23500,match(F2399,'Internal Staffing Calculator'!E$8:E23500,0)), "Not In Budget"),"")</f>
        <v/>
      </c>
      <c r="I2399" s="184"/>
      <c r="J2399" s="184"/>
      <c r="K2399" s="184"/>
      <c r="L2399" s="183"/>
    </row>
    <row r="2400">
      <c r="A2400" s="454"/>
      <c r="B2400" s="927"/>
      <c r="C2400" s="580"/>
      <c r="D2400" s="939"/>
      <c r="E2400" s="940"/>
      <c r="F2400" s="941"/>
      <c r="G2400" s="937" t="str">
        <f t="array" ref="G2400">xlookup(F2400,'Internal Staffing Calculator'!E:E,'Internal Staffing Calculator'!C:C,"")</f>
        <v/>
      </c>
      <c r="H2400" s="932" t="str">
        <f t="array" ref="H2400">if(F2400&lt;&gt;"", iferror(index('Internal Staffing Calculator'!B$8:B23500,match(F2400,'Internal Staffing Calculator'!E$8:E23500,0)), "Not In Budget"),"")</f>
        <v/>
      </c>
      <c r="I2400" s="184"/>
      <c r="J2400" s="184"/>
      <c r="K2400" s="184"/>
      <c r="L2400" s="183"/>
    </row>
    <row r="2401">
      <c r="A2401" s="454"/>
      <c r="B2401" s="927"/>
      <c r="C2401" s="580"/>
      <c r="D2401" s="939"/>
      <c r="E2401" s="940"/>
      <c r="F2401" s="941"/>
      <c r="G2401" s="937" t="str">
        <f t="array" ref="G2401">xlookup(F2401,'Internal Staffing Calculator'!E:E,'Internal Staffing Calculator'!C:C,"")</f>
        <v/>
      </c>
      <c r="H2401" s="932" t="str">
        <f t="array" ref="H2401">if(F2401&lt;&gt;"", iferror(index('Internal Staffing Calculator'!B$8:B23500,match(F2401,'Internal Staffing Calculator'!E$8:E23500,0)), "Not In Budget"),"")</f>
        <v/>
      </c>
      <c r="I2401" s="184"/>
      <c r="J2401" s="184"/>
      <c r="K2401" s="184"/>
      <c r="L2401" s="183"/>
    </row>
    <row r="2402">
      <c r="A2402" s="454"/>
      <c r="B2402" s="927"/>
      <c r="C2402" s="580"/>
      <c r="D2402" s="939"/>
      <c r="E2402" s="940"/>
      <c r="F2402" s="941"/>
      <c r="G2402" s="937" t="str">
        <f t="array" ref="G2402">xlookup(F2402,'Internal Staffing Calculator'!E:E,'Internal Staffing Calculator'!C:C,"")</f>
        <v/>
      </c>
      <c r="H2402" s="932" t="str">
        <f t="array" ref="H2402">if(F2402&lt;&gt;"", iferror(index('Internal Staffing Calculator'!B$8:B23500,match(F2402,'Internal Staffing Calculator'!E$8:E23500,0)), "Not In Budget"),"")</f>
        <v/>
      </c>
      <c r="I2402" s="184"/>
      <c r="J2402" s="184"/>
      <c r="K2402" s="184"/>
      <c r="L2402" s="183"/>
    </row>
    <row r="2403">
      <c r="A2403" s="454"/>
      <c r="B2403" s="927"/>
      <c r="C2403" s="580"/>
      <c r="D2403" s="939"/>
      <c r="E2403" s="940"/>
      <c r="F2403" s="941"/>
      <c r="G2403" s="937" t="str">
        <f t="array" ref="G2403">xlookup(F2403,'Internal Staffing Calculator'!E:E,'Internal Staffing Calculator'!C:C,"")</f>
        <v/>
      </c>
      <c r="H2403" s="932" t="str">
        <f t="array" ref="H2403">if(F2403&lt;&gt;"", iferror(index('Internal Staffing Calculator'!B$8:B23500,match(F2403,'Internal Staffing Calculator'!E$8:E23500,0)), "Not In Budget"),"")</f>
        <v/>
      </c>
      <c r="I2403" s="184"/>
      <c r="J2403" s="184"/>
      <c r="K2403" s="184"/>
      <c r="L2403" s="183"/>
    </row>
    <row r="2404">
      <c r="A2404" s="454"/>
      <c r="B2404" s="927"/>
      <c r="C2404" s="580"/>
      <c r="D2404" s="939"/>
      <c r="E2404" s="940"/>
      <c r="F2404" s="941"/>
      <c r="G2404" s="937" t="str">
        <f t="array" ref="G2404">xlookup(F2404,'Internal Staffing Calculator'!E:E,'Internal Staffing Calculator'!C:C,"")</f>
        <v/>
      </c>
      <c r="H2404" s="932" t="str">
        <f t="array" ref="H2404">if(F2404&lt;&gt;"", iferror(index('Internal Staffing Calculator'!B$8:B23500,match(F2404,'Internal Staffing Calculator'!E$8:E23500,0)), "Not In Budget"),"")</f>
        <v/>
      </c>
      <c r="I2404" s="184"/>
      <c r="J2404" s="184"/>
      <c r="K2404" s="184"/>
      <c r="L2404" s="183"/>
    </row>
    <row r="2405">
      <c r="A2405" s="454"/>
      <c r="B2405" s="927"/>
      <c r="C2405" s="580"/>
      <c r="D2405" s="939"/>
      <c r="E2405" s="940"/>
      <c r="F2405" s="941"/>
      <c r="G2405" s="937" t="str">
        <f t="array" ref="G2405">xlookup(F2405,'Internal Staffing Calculator'!E:E,'Internal Staffing Calculator'!C:C,"")</f>
        <v/>
      </c>
      <c r="H2405" s="932" t="str">
        <f t="array" ref="H2405">if(F2405&lt;&gt;"", iferror(index('Internal Staffing Calculator'!B$8:B23500,match(F2405,'Internal Staffing Calculator'!E$8:E23500,0)), "Not In Budget"),"")</f>
        <v/>
      </c>
      <c r="I2405" s="184"/>
      <c r="J2405" s="184"/>
      <c r="K2405" s="184"/>
      <c r="L2405" s="183"/>
    </row>
    <row r="2406">
      <c r="A2406" s="454"/>
      <c r="B2406" s="927"/>
      <c r="C2406" s="580"/>
      <c r="D2406" s="939"/>
      <c r="E2406" s="940"/>
      <c r="F2406" s="941"/>
      <c r="G2406" s="937" t="str">
        <f t="array" ref="G2406">xlookup(F2406,'Internal Staffing Calculator'!E:E,'Internal Staffing Calculator'!C:C,"")</f>
        <v/>
      </c>
      <c r="H2406" s="932" t="str">
        <f t="array" ref="H2406">if(F2406&lt;&gt;"", iferror(index('Internal Staffing Calculator'!B$8:B23500,match(F2406,'Internal Staffing Calculator'!E$8:E23500,0)), "Not In Budget"),"")</f>
        <v/>
      </c>
      <c r="I2406" s="184"/>
      <c r="J2406" s="184"/>
      <c r="K2406" s="184"/>
      <c r="L2406" s="183"/>
    </row>
    <row r="2407">
      <c r="A2407" s="454"/>
      <c r="B2407" s="927"/>
      <c r="C2407" s="580"/>
      <c r="D2407" s="939"/>
      <c r="E2407" s="940"/>
      <c r="F2407" s="941"/>
      <c r="G2407" s="937" t="str">
        <f t="array" ref="G2407">xlookup(F2407,'Internal Staffing Calculator'!E:E,'Internal Staffing Calculator'!C:C,"")</f>
        <v/>
      </c>
      <c r="H2407" s="932" t="str">
        <f t="array" ref="H2407">if(F2407&lt;&gt;"", iferror(index('Internal Staffing Calculator'!B$8:B23500,match(F2407,'Internal Staffing Calculator'!E$8:E23500,0)), "Not In Budget"),"")</f>
        <v/>
      </c>
      <c r="I2407" s="184"/>
      <c r="J2407" s="184"/>
      <c r="K2407" s="184"/>
      <c r="L2407" s="183"/>
    </row>
    <row r="2408">
      <c r="A2408" s="454"/>
      <c r="B2408" s="927"/>
      <c r="C2408" s="580"/>
      <c r="D2408" s="939"/>
      <c r="E2408" s="940"/>
      <c r="F2408" s="941"/>
      <c r="G2408" s="937" t="str">
        <f t="array" ref="G2408">xlookup(F2408,'Internal Staffing Calculator'!E:E,'Internal Staffing Calculator'!C:C,"")</f>
        <v/>
      </c>
      <c r="H2408" s="932" t="str">
        <f t="array" ref="H2408">if(F2408&lt;&gt;"", iferror(index('Internal Staffing Calculator'!B$8:B23500,match(F2408,'Internal Staffing Calculator'!E$8:E23500,0)), "Not In Budget"),"")</f>
        <v/>
      </c>
      <c r="I2408" s="184"/>
      <c r="J2408" s="184"/>
      <c r="K2408" s="184"/>
      <c r="L2408" s="183"/>
    </row>
    <row r="2409">
      <c r="A2409" s="454"/>
      <c r="B2409" s="927"/>
      <c r="C2409" s="580"/>
      <c r="D2409" s="939"/>
      <c r="E2409" s="940"/>
      <c r="F2409" s="941"/>
      <c r="G2409" s="937" t="str">
        <f t="array" ref="G2409">xlookup(F2409,'Internal Staffing Calculator'!E:E,'Internal Staffing Calculator'!C:C,"")</f>
        <v/>
      </c>
      <c r="H2409" s="932" t="str">
        <f t="array" ref="H2409">if(F2409&lt;&gt;"", iferror(index('Internal Staffing Calculator'!B$8:B23500,match(F2409,'Internal Staffing Calculator'!E$8:E23500,0)), "Not In Budget"),"")</f>
        <v/>
      </c>
      <c r="I2409" s="184"/>
      <c r="J2409" s="184"/>
      <c r="K2409" s="184"/>
      <c r="L2409" s="183"/>
    </row>
    <row r="2410">
      <c r="A2410" s="454"/>
      <c r="B2410" s="927"/>
      <c r="C2410" s="580"/>
      <c r="D2410" s="939"/>
      <c r="E2410" s="940"/>
      <c r="F2410" s="941"/>
      <c r="G2410" s="937" t="str">
        <f t="array" ref="G2410">xlookup(F2410,'Internal Staffing Calculator'!E:E,'Internal Staffing Calculator'!C:C,"")</f>
        <v/>
      </c>
      <c r="H2410" s="932" t="str">
        <f t="array" ref="H2410">if(F2410&lt;&gt;"", iferror(index('Internal Staffing Calculator'!B$8:B23500,match(F2410,'Internal Staffing Calculator'!E$8:E23500,0)), "Not In Budget"),"")</f>
        <v/>
      </c>
      <c r="I2410" s="184"/>
      <c r="J2410" s="184"/>
      <c r="K2410" s="184"/>
      <c r="L2410" s="183"/>
    </row>
    <row r="2411">
      <c r="A2411" s="454"/>
      <c r="B2411" s="927"/>
      <c r="C2411" s="580"/>
      <c r="D2411" s="939"/>
      <c r="E2411" s="940"/>
      <c r="F2411" s="941"/>
      <c r="G2411" s="937" t="str">
        <f t="array" ref="G2411">xlookup(F2411,'Internal Staffing Calculator'!E:E,'Internal Staffing Calculator'!C:C,"")</f>
        <v/>
      </c>
      <c r="H2411" s="932" t="str">
        <f t="array" ref="H2411">if(F2411&lt;&gt;"", iferror(index('Internal Staffing Calculator'!B$8:B23500,match(F2411,'Internal Staffing Calculator'!E$8:E23500,0)), "Not In Budget"),"")</f>
        <v/>
      </c>
      <c r="I2411" s="184"/>
      <c r="J2411" s="184"/>
      <c r="K2411" s="184"/>
      <c r="L2411" s="183"/>
    </row>
    <row r="2412">
      <c r="A2412" s="454"/>
      <c r="B2412" s="927"/>
      <c r="C2412" s="580"/>
      <c r="D2412" s="939"/>
      <c r="E2412" s="940"/>
      <c r="F2412" s="941"/>
      <c r="G2412" s="937" t="str">
        <f t="array" ref="G2412">xlookup(F2412,'Internal Staffing Calculator'!E:E,'Internal Staffing Calculator'!C:C,"")</f>
        <v/>
      </c>
      <c r="H2412" s="932" t="str">
        <f t="array" ref="H2412">if(F2412&lt;&gt;"", iferror(index('Internal Staffing Calculator'!B$8:B23500,match(F2412,'Internal Staffing Calculator'!E$8:E23500,0)), "Not In Budget"),"")</f>
        <v/>
      </c>
      <c r="I2412" s="184"/>
      <c r="J2412" s="184"/>
      <c r="K2412" s="184"/>
      <c r="L2412" s="183"/>
    </row>
    <row r="2413">
      <c r="A2413" s="454"/>
      <c r="B2413" s="927"/>
      <c r="C2413" s="580"/>
      <c r="D2413" s="939"/>
      <c r="E2413" s="940"/>
      <c r="F2413" s="941"/>
      <c r="G2413" s="937" t="str">
        <f t="array" ref="G2413">xlookup(F2413,'Internal Staffing Calculator'!E:E,'Internal Staffing Calculator'!C:C,"")</f>
        <v/>
      </c>
      <c r="H2413" s="932" t="str">
        <f t="array" ref="H2413">if(F2413&lt;&gt;"", iferror(index('Internal Staffing Calculator'!B$8:B23500,match(F2413,'Internal Staffing Calculator'!E$8:E23500,0)), "Not In Budget"),"")</f>
        <v/>
      </c>
      <c r="I2413" s="184"/>
      <c r="J2413" s="184"/>
      <c r="K2413" s="184"/>
      <c r="L2413" s="183"/>
    </row>
    <row r="2414">
      <c r="A2414" s="454"/>
      <c r="B2414" s="927"/>
      <c r="C2414" s="580"/>
      <c r="D2414" s="939"/>
      <c r="E2414" s="940"/>
      <c r="F2414" s="941"/>
      <c r="G2414" s="937" t="str">
        <f t="array" ref="G2414">xlookup(F2414,'Internal Staffing Calculator'!E:E,'Internal Staffing Calculator'!C:C,"")</f>
        <v/>
      </c>
      <c r="H2414" s="932" t="str">
        <f t="array" ref="H2414">if(F2414&lt;&gt;"", iferror(index('Internal Staffing Calculator'!B$8:B23500,match(F2414,'Internal Staffing Calculator'!E$8:E23500,0)), "Not In Budget"),"")</f>
        <v/>
      </c>
      <c r="I2414" s="184"/>
      <c r="J2414" s="184"/>
      <c r="K2414" s="184"/>
      <c r="L2414" s="183"/>
    </row>
    <row r="2415">
      <c r="A2415" s="454"/>
      <c r="B2415" s="927"/>
      <c r="C2415" s="580"/>
      <c r="D2415" s="939"/>
      <c r="E2415" s="940"/>
      <c r="F2415" s="941"/>
      <c r="G2415" s="937" t="str">
        <f t="array" ref="G2415">xlookup(F2415,'Internal Staffing Calculator'!E:E,'Internal Staffing Calculator'!C:C,"")</f>
        <v/>
      </c>
      <c r="H2415" s="932" t="str">
        <f t="array" ref="H2415">if(F2415&lt;&gt;"", iferror(index('Internal Staffing Calculator'!B$8:B23500,match(F2415,'Internal Staffing Calculator'!E$8:E23500,0)), "Not In Budget"),"")</f>
        <v/>
      </c>
      <c r="I2415" s="184"/>
      <c r="J2415" s="184"/>
      <c r="K2415" s="184"/>
      <c r="L2415" s="183"/>
    </row>
    <row r="2416">
      <c r="A2416" s="454"/>
      <c r="B2416" s="927"/>
      <c r="C2416" s="580"/>
      <c r="D2416" s="939"/>
      <c r="E2416" s="940"/>
      <c r="F2416" s="941"/>
      <c r="G2416" s="937" t="str">
        <f t="array" ref="G2416">xlookup(F2416,'Internal Staffing Calculator'!E:E,'Internal Staffing Calculator'!C:C,"")</f>
        <v/>
      </c>
      <c r="H2416" s="932" t="str">
        <f t="array" ref="H2416">if(F2416&lt;&gt;"", iferror(index('Internal Staffing Calculator'!B$8:B23500,match(F2416,'Internal Staffing Calculator'!E$8:E23500,0)), "Not In Budget"),"")</f>
        <v/>
      </c>
      <c r="I2416" s="184"/>
      <c r="J2416" s="184"/>
      <c r="K2416" s="184"/>
      <c r="L2416" s="183"/>
    </row>
    <row r="2417">
      <c r="A2417" s="454"/>
      <c r="B2417" s="927"/>
      <c r="C2417" s="580"/>
      <c r="D2417" s="939"/>
      <c r="E2417" s="940"/>
      <c r="F2417" s="941"/>
      <c r="G2417" s="937" t="str">
        <f t="array" ref="G2417">xlookup(F2417,'Internal Staffing Calculator'!E:E,'Internal Staffing Calculator'!C:C,"")</f>
        <v/>
      </c>
      <c r="H2417" s="932" t="str">
        <f t="array" ref="H2417">if(F2417&lt;&gt;"", iferror(index('Internal Staffing Calculator'!B$8:B23500,match(F2417,'Internal Staffing Calculator'!E$8:E23500,0)), "Not In Budget"),"")</f>
        <v/>
      </c>
      <c r="I2417" s="184"/>
      <c r="J2417" s="184"/>
      <c r="K2417" s="184"/>
      <c r="L2417" s="183"/>
    </row>
    <row r="2418">
      <c r="A2418" s="454"/>
      <c r="B2418" s="927"/>
      <c r="C2418" s="580"/>
      <c r="D2418" s="939"/>
      <c r="E2418" s="940"/>
      <c r="F2418" s="941"/>
      <c r="G2418" s="937" t="str">
        <f t="array" ref="G2418">xlookup(F2418,'Internal Staffing Calculator'!E:E,'Internal Staffing Calculator'!C:C,"")</f>
        <v/>
      </c>
      <c r="H2418" s="932" t="str">
        <f t="array" ref="H2418">if(F2418&lt;&gt;"", iferror(index('Internal Staffing Calculator'!B$8:B23500,match(F2418,'Internal Staffing Calculator'!E$8:E23500,0)), "Not In Budget"),"")</f>
        <v/>
      </c>
      <c r="I2418" s="184"/>
      <c r="J2418" s="184"/>
      <c r="K2418" s="184"/>
      <c r="L2418" s="183"/>
    </row>
    <row r="2419">
      <c r="A2419" s="454"/>
      <c r="B2419" s="927"/>
      <c r="C2419" s="580"/>
      <c r="D2419" s="939"/>
      <c r="E2419" s="940"/>
      <c r="F2419" s="941"/>
      <c r="G2419" s="937" t="str">
        <f t="array" ref="G2419">xlookup(F2419,'Internal Staffing Calculator'!E:E,'Internal Staffing Calculator'!C:C,"")</f>
        <v/>
      </c>
      <c r="H2419" s="932" t="str">
        <f t="array" ref="H2419">if(F2419&lt;&gt;"", iferror(index('Internal Staffing Calculator'!B$8:B23500,match(F2419,'Internal Staffing Calculator'!E$8:E23500,0)), "Not In Budget"),"")</f>
        <v/>
      </c>
      <c r="I2419" s="184"/>
      <c r="J2419" s="184"/>
      <c r="K2419" s="184"/>
      <c r="L2419" s="183"/>
    </row>
    <row r="2420">
      <c r="A2420" s="454"/>
      <c r="B2420" s="927"/>
      <c r="C2420" s="580"/>
      <c r="D2420" s="939"/>
      <c r="E2420" s="940"/>
      <c r="F2420" s="941"/>
      <c r="G2420" s="937" t="str">
        <f t="array" ref="G2420">xlookup(F2420,'Internal Staffing Calculator'!E:E,'Internal Staffing Calculator'!C:C,"")</f>
        <v/>
      </c>
      <c r="H2420" s="932" t="str">
        <f t="array" ref="H2420">if(F2420&lt;&gt;"", iferror(index('Internal Staffing Calculator'!B$8:B23500,match(F2420,'Internal Staffing Calculator'!E$8:E23500,0)), "Not In Budget"),"")</f>
        <v/>
      </c>
      <c r="I2420" s="184"/>
      <c r="J2420" s="184"/>
      <c r="K2420" s="184"/>
      <c r="L2420" s="183"/>
    </row>
    <row r="2421">
      <c r="A2421" s="454"/>
      <c r="B2421" s="927"/>
      <c r="C2421" s="580"/>
      <c r="D2421" s="939"/>
      <c r="E2421" s="940"/>
      <c r="F2421" s="941"/>
      <c r="G2421" s="937" t="str">
        <f t="array" ref="G2421">xlookup(F2421,'Internal Staffing Calculator'!E:E,'Internal Staffing Calculator'!C:C,"")</f>
        <v/>
      </c>
      <c r="H2421" s="932" t="str">
        <f t="array" ref="H2421">if(F2421&lt;&gt;"", iferror(index('Internal Staffing Calculator'!B$8:B23500,match(F2421,'Internal Staffing Calculator'!E$8:E23500,0)), "Not In Budget"),"")</f>
        <v/>
      </c>
      <c r="I2421" s="184"/>
      <c r="J2421" s="184"/>
      <c r="K2421" s="184"/>
      <c r="L2421" s="183"/>
    </row>
    <row r="2422">
      <c r="A2422" s="454"/>
      <c r="B2422" s="927"/>
      <c r="C2422" s="580"/>
      <c r="D2422" s="939"/>
      <c r="E2422" s="940"/>
      <c r="F2422" s="941"/>
      <c r="G2422" s="937" t="str">
        <f t="array" ref="G2422">xlookup(F2422,'Internal Staffing Calculator'!E:E,'Internal Staffing Calculator'!C:C,"")</f>
        <v/>
      </c>
      <c r="H2422" s="932" t="str">
        <f t="array" ref="H2422">if(F2422&lt;&gt;"", iferror(index('Internal Staffing Calculator'!B$8:B23500,match(F2422,'Internal Staffing Calculator'!E$8:E23500,0)), "Not In Budget"),"")</f>
        <v/>
      </c>
      <c r="I2422" s="184"/>
      <c r="J2422" s="184"/>
      <c r="K2422" s="184"/>
      <c r="L2422" s="183"/>
    </row>
    <row r="2423">
      <c r="A2423" s="454"/>
      <c r="B2423" s="927"/>
      <c r="C2423" s="580"/>
      <c r="D2423" s="939"/>
      <c r="E2423" s="940"/>
      <c r="F2423" s="941"/>
      <c r="G2423" s="937" t="str">
        <f t="array" ref="G2423">xlookup(F2423,'Internal Staffing Calculator'!E:E,'Internal Staffing Calculator'!C:C,"")</f>
        <v/>
      </c>
      <c r="H2423" s="932" t="str">
        <f t="array" ref="H2423">if(F2423&lt;&gt;"", iferror(index('Internal Staffing Calculator'!B$8:B23500,match(F2423,'Internal Staffing Calculator'!E$8:E23500,0)), "Not In Budget"),"")</f>
        <v/>
      </c>
      <c r="I2423" s="184"/>
      <c r="J2423" s="184"/>
      <c r="K2423" s="184"/>
      <c r="L2423" s="183"/>
    </row>
    <row r="2424">
      <c r="A2424" s="454"/>
      <c r="B2424" s="927"/>
      <c r="C2424" s="580"/>
      <c r="D2424" s="939"/>
      <c r="E2424" s="940"/>
      <c r="F2424" s="941"/>
      <c r="G2424" s="937" t="str">
        <f t="array" ref="G2424">xlookup(F2424,'Internal Staffing Calculator'!E:E,'Internal Staffing Calculator'!C:C,"")</f>
        <v/>
      </c>
      <c r="H2424" s="932" t="str">
        <f t="array" ref="H2424">if(F2424&lt;&gt;"", iferror(index('Internal Staffing Calculator'!B$8:B23500,match(F2424,'Internal Staffing Calculator'!E$8:E23500,0)), "Not In Budget"),"")</f>
        <v/>
      </c>
      <c r="I2424" s="184"/>
      <c r="J2424" s="184"/>
      <c r="K2424" s="184"/>
      <c r="L2424" s="183"/>
    </row>
    <row r="2425">
      <c r="A2425" s="454"/>
      <c r="B2425" s="927"/>
      <c r="C2425" s="580"/>
      <c r="D2425" s="939"/>
      <c r="E2425" s="940"/>
      <c r="F2425" s="941"/>
      <c r="G2425" s="937" t="str">
        <f t="array" ref="G2425">xlookup(F2425,'Internal Staffing Calculator'!E:E,'Internal Staffing Calculator'!C:C,"")</f>
        <v/>
      </c>
      <c r="H2425" s="932" t="str">
        <f t="array" ref="H2425">if(F2425&lt;&gt;"", iferror(index('Internal Staffing Calculator'!B$8:B23500,match(F2425,'Internal Staffing Calculator'!E$8:E23500,0)), "Not In Budget"),"")</f>
        <v/>
      </c>
      <c r="I2425" s="184"/>
      <c r="J2425" s="184"/>
      <c r="K2425" s="184"/>
      <c r="L2425" s="183"/>
    </row>
    <row r="2426">
      <c r="A2426" s="454"/>
      <c r="B2426" s="927"/>
      <c r="C2426" s="580"/>
      <c r="D2426" s="939"/>
      <c r="E2426" s="940"/>
      <c r="F2426" s="941"/>
      <c r="G2426" s="937" t="str">
        <f t="array" ref="G2426">xlookup(F2426,'Internal Staffing Calculator'!E:E,'Internal Staffing Calculator'!C:C,"")</f>
        <v/>
      </c>
      <c r="H2426" s="932" t="str">
        <f t="array" ref="H2426">if(F2426&lt;&gt;"", iferror(index('Internal Staffing Calculator'!B$8:B23500,match(F2426,'Internal Staffing Calculator'!E$8:E23500,0)), "Not In Budget"),"")</f>
        <v/>
      </c>
      <c r="I2426" s="184"/>
      <c r="J2426" s="184"/>
      <c r="K2426" s="184"/>
      <c r="L2426" s="183"/>
    </row>
    <row r="2427">
      <c r="A2427" s="454"/>
      <c r="B2427" s="927"/>
      <c r="C2427" s="580"/>
      <c r="D2427" s="939"/>
      <c r="E2427" s="940"/>
      <c r="F2427" s="941"/>
      <c r="G2427" s="937" t="str">
        <f t="array" ref="G2427">xlookup(F2427,'Internal Staffing Calculator'!E:E,'Internal Staffing Calculator'!C:C,"")</f>
        <v/>
      </c>
      <c r="H2427" s="932" t="str">
        <f t="array" ref="H2427">if(F2427&lt;&gt;"", iferror(index('Internal Staffing Calculator'!B$8:B23500,match(F2427,'Internal Staffing Calculator'!E$8:E23500,0)), "Not In Budget"),"")</f>
        <v/>
      </c>
      <c r="I2427" s="184"/>
      <c r="J2427" s="184"/>
      <c r="K2427" s="184"/>
      <c r="L2427" s="183"/>
    </row>
    <row r="2428">
      <c r="A2428" s="454"/>
      <c r="B2428" s="927"/>
      <c r="C2428" s="580"/>
      <c r="D2428" s="939"/>
      <c r="E2428" s="940"/>
      <c r="F2428" s="941"/>
      <c r="G2428" s="937" t="str">
        <f t="array" ref="G2428">xlookup(F2428,'Internal Staffing Calculator'!E:E,'Internal Staffing Calculator'!C:C,"")</f>
        <v/>
      </c>
      <c r="H2428" s="932" t="str">
        <f t="array" ref="H2428">if(F2428&lt;&gt;"", iferror(index('Internal Staffing Calculator'!B$8:B23500,match(F2428,'Internal Staffing Calculator'!E$8:E23500,0)), "Not In Budget"),"")</f>
        <v/>
      </c>
      <c r="I2428" s="184"/>
      <c r="J2428" s="184"/>
      <c r="K2428" s="184"/>
      <c r="L2428" s="183"/>
    </row>
    <row r="2429">
      <c r="A2429" s="454"/>
      <c r="B2429" s="927"/>
      <c r="C2429" s="580"/>
      <c r="D2429" s="939"/>
      <c r="E2429" s="940"/>
      <c r="F2429" s="941"/>
      <c r="G2429" s="937" t="str">
        <f t="array" ref="G2429">xlookup(F2429,'Internal Staffing Calculator'!E:E,'Internal Staffing Calculator'!C:C,"")</f>
        <v/>
      </c>
      <c r="H2429" s="932" t="str">
        <f t="array" ref="H2429">if(F2429&lt;&gt;"", iferror(index('Internal Staffing Calculator'!B$8:B23500,match(F2429,'Internal Staffing Calculator'!E$8:E23500,0)), "Not In Budget"),"")</f>
        <v/>
      </c>
      <c r="I2429" s="184"/>
      <c r="J2429" s="184"/>
      <c r="K2429" s="184"/>
      <c r="L2429" s="183"/>
    </row>
    <row r="2430">
      <c r="A2430" s="454"/>
      <c r="B2430" s="927"/>
      <c r="C2430" s="580"/>
      <c r="D2430" s="939"/>
      <c r="E2430" s="940"/>
      <c r="F2430" s="941"/>
      <c r="G2430" s="937" t="str">
        <f t="array" ref="G2430">xlookup(F2430,'Internal Staffing Calculator'!E:E,'Internal Staffing Calculator'!C:C,"")</f>
        <v/>
      </c>
      <c r="H2430" s="932" t="str">
        <f t="array" ref="H2430">if(F2430&lt;&gt;"", iferror(index('Internal Staffing Calculator'!B$8:B23500,match(F2430,'Internal Staffing Calculator'!E$8:E23500,0)), "Not In Budget"),"")</f>
        <v/>
      </c>
      <c r="I2430" s="184"/>
      <c r="J2430" s="184"/>
      <c r="K2430" s="184"/>
      <c r="L2430" s="183"/>
    </row>
    <row r="2431">
      <c r="A2431" s="454"/>
      <c r="B2431" s="927"/>
      <c r="C2431" s="580"/>
      <c r="D2431" s="939"/>
      <c r="E2431" s="940"/>
      <c r="F2431" s="941"/>
      <c r="G2431" s="937" t="str">
        <f t="array" ref="G2431">xlookup(F2431,'Internal Staffing Calculator'!E:E,'Internal Staffing Calculator'!C:C,"")</f>
        <v/>
      </c>
      <c r="H2431" s="932" t="str">
        <f t="array" ref="H2431">if(F2431&lt;&gt;"", iferror(index('Internal Staffing Calculator'!B$8:B23500,match(F2431,'Internal Staffing Calculator'!E$8:E23500,0)), "Not In Budget"),"")</f>
        <v/>
      </c>
      <c r="I2431" s="184"/>
      <c r="J2431" s="184"/>
      <c r="K2431" s="184"/>
      <c r="L2431" s="183"/>
    </row>
    <row r="2432">
      <c r="A2432" s="454"/>
      <c r="B2432" s="927"/>
      <c r="C2432" s="580"/>
      <c r="D2432" s="939"/>
      <c r="E2432" s="940"/>
      <c r="F2432" s="941"/>
      <c r="G2432" s="937" t="str">
        <f t="array" ref="G2432">xlookup(F2432,'Internal Staffing Calculator'!E:E,'Internal Staffing Calculator'!C:C,"")</f>
        <v/>
      </c>
      <c r="H2432" s="932" t="str">
        <f t="array" ref="H2432">if(F2432&lt;&gt;"", iferror(index('Internal Staffing Calculator'!B$8:B23500,match(F2432,'Internal Staffing Calculator'!E$8:E23500,0)), "Not In Budget"),"")</f>
        <v/>
      </c>
      <c r="I2432" s="184"/>
      <c r="J2432" s="184"/>
      <c r="K2432" s="184"/>
      <c r="L2432" s="183"/>
    </row>
    <row r="2433">
      <c r="A2433" s="454"/>
      <c r="B2433" s="927"/>
      <c r="C2433" s="580"/>
      <c r="D2433" s="939"/>
      <c r="E2433" s="940"/>
      <c r="F2433" s="941"/>
      <c r="G2433" s="937" t="str">
        <f t="array" ref="G2433">xlookup(F2433,'Internal Staffing Calculator'!E:E,'Internal Staffing Calculator'!C:C,"")</f>
        <v/>
      </c>
      <c r="H2433" s="932" t="str">
        <f t="array" ref="H2433">if(F2433&lt;&gt;"", iferror(index('Internal Staffing Calculator'!B$8:B23500,match(F2433,'Internal Staffing Calculator'!E$8:E23500,0)), "Not In Budget"),"")</f>
        <v/>
      </c>
      <c r="I2433" s="184"/>
      <c r="J2433" s="184"/>
      <c r="K2433" s="184"/>
      <c r="L2433" s="183"/>
    </row>
    <row r="2434">
      <c r="A2434" s="454"/>
      <c r="B2434" s="927"/>
      <c r="C2434" s="580"/>
      <c r="D2434" s="939"/>
      <c r="E2434" s="940"/>
      <c r="F2434" s="941"/>
      <c r="G2434" s="937" t="str">
        <f t="array" ref="G2434">xlookup(F2434,'Internal Staffing Calculator'!E:E,'Internal Staffing Calculator'!C:C,"")</f>
        <v/>
      </c>
      <c r="H2434" s="932" t="str">
        <f t="array" ref="H2434">if(F2434&lt;&gt;"", iferror(index('Internal Staffing Calculator'!B$8:B23500,match(F2434,'Internal Staffing Calculator'!E$8:E23500,0)), "Not In Budget"),"")</f>
        <v/>
      </c>
      <c r="I2434" s="184"/>
      <c r="J2434" s="184"/>
      <c r="K2434" s="184"/>
      <c r="L2434" s="183"/>
    </row>
    <row r="2435">
      <c r="A2435" s="454"/>
      <c r="B2435" s="927"/>
      <c r="C2435" s="580"/>
      <c r="D2435" s="939"/>
      <c r="E2435" s="940"/>
      <c r="F2435" s="941"/>
      <c r="G2435" s="937" t="str">
        <f t="array" ref="G2435">xlookup(F2435,'Internal Staffing Calculator'!E:E,'Internal Staffing Calculator'!C:C,"")</f>
        <v/>
      </c>
      <c r="H2435" s="932" t="str">
        <f t="array" ref="H2435">if(F2435&lt;&gt;"", iferror(index('Internal Staffing Calculator'!B$8:B23500,match(F2435,'Internal Staffing Calculator'!E$8:E23500,0)), "Not In Budget"),"")</f>
        <v/>
      </c>
      <c r="I2435" s="184"/>
      <c r="J2435" s="184"/>
      <c r="K2435" s="184"/>
      <c r="L2435" s="183"/>
    </row>
    <row r="2436">
      <c r="A2436" s="454"/>
      <c r="B2436" s="927"/>
      <c r="C2436" s="580"/>
      <c r="D2436" s="939"/>
      <c r="E2436" s="940"/>
      <c r="F2436" s="941"/>
      <c r="G2436" s="937" t="str">
        <f t="array" ref="G2436">xlookup(F2436,'Internal Staffing Calculator'!E:E,'Internal Staffing Calculator'!C:C,"")</f>
        <v/>
      </c>
      <c r="H2436" s="932" t="str">
        <f t="array" ref="H2436">if(F2436&lt;&gt;"", iferror(index('Internal Staffing Calculator'!B$8:B23500,match(F2436,'Internal Staffing Calculator'!E$8:E23500,0)), "Not In Budget"),"")</f>
        <v/>
      </c>
      <c r="I2436" s="184"/>
      <c r="J2436" s="184"/>
      <c r="K2436" s="184"/>
      <c r="L2436" s="183"/>
    </row>
    <row r="2437">
      <c r="A2437" s="454"/>
      <c r="B2437" s="927"/>
      <c r="C2437" s="580"/>
      <c r="D2437" s="939"/>
      <c r="E2437" s="940"/>
      <c r="F2437" s="941"/>
      <c r="G2437" s="937" t="str">
        <f t="array" ref="G2437">xlookup(F2437,'Internal Staffing Calculator'!E:E,'Internal Staffing Calculator'!C:C,"")</f>
        <v/>
      </c>
      <c r="H2437" s="932" t="str">
        <f t="array" ref="H2437">if(F2437&lt;&gt;"", iferror(index('Internal Staffing Calculator'!B$8:B23500,match(F2437,'Internal Staffing Calculator'!E$8:E23500,0)), "Not In Budget"),"")</f>
        <v/>
      </c>
      <c r="I2437" s="184"/>
      <c r="J2437" s="184"/>
      <c r="K2437" s="184"/>
      <c r="L2437" s="183"/>
    </row>
    <row r="2438">
      <c r="A2438" s="454"/>
      <c r="B2438" s="927"/>
      <c r="C2438" s="580"/>
      <c r="D2438" s="939"/>
      <c r="E2438" s="940"/>
      <c r="F2438" s="941"/>
      <c r="G2438" s="937" t="str">
        <f t="array" ref="G2438">xlookup(F2438,'Internal Staffing Calculator'!E:E,'Internal Staffing Calculator'!C:C,"")</f>
        <v/>
      </c>
      <c r="H2438" s="932" t="str">
        <f t="array" ref="H2438">if(F2438&lt;&gt;"", iferror(index('Internal Staffing Calculator'!B$8:B23500,match(F2438,'Internal Staffing Calculator'!E$8:E23500,0)), "Not In Budget"),"")</f>
        <v/>
      </c>
      <c r="I2438" s="184"/>
      <c r="J2438" s="184"/>
      <c r="K2438" s="184"/>
      <c r="L2438" s="183"/>
    </row>
    <row r="2439">
      <c r="A2439" s="454"/>
      <c r="B2439" s="927"/>
      <c r="C2439" s="580"/>
      <c r="D2439" s="939"/>
      <c r="E2439" s="940"/>
      <c r="F2439" s="941"/>
      <c r="G2439" s="937" t="str">
        <f t="array" ref="G2439">xlookup(F2439,'Internal Staffing Calculator'!E:E,'Internal Staffing Calculator'!C:C,"")</f>
        <v/>
      </c>
      <c r="H2439" s="932" t="str">
        <f t="array" ref="H2439">if(F2439&lt;&gt;"", iferror(index('Internal Staffing Calculator'!B$8:B23500,match(F2439,'Internal Staffing Calculator'!E$8:E23500,0)), "Not In Budget"),"")</f>
        <v/>
      </c>
      <c r="I2439" s="184"/>
      <c r="J2439" s="184"/>
      <c r="K2439" s="184"/>
      <c r="L2439" s="183"/>
    </row>
    <row r="2440">
      <c r="A2440" s="454"/>
      <c r="B2440" s="927"/>
      <c r="C2440" s="580"/>
      <c r="D2440" s="939"/>
      <c r="E2440" s="940"/>
      <c r="F2440" s="941"/>
      <c r="G2440" s="937" t="str">
        <f t="array" ref="G2440">xlookup(F2440,'Internal Staffing Calculator'!E:E,'Internal Staffing Calculator'!C:C,"")</f>
        <v/>
      </c>
      <c r="H2440" s="932" t="str">
        <f t="array" ref="H2440">if(F2440&lt;&gt;"", iferror(index('Internal Staffing Calculator'!B$8:B23500,match(F2440,'Internal Staffing Calculator'!E$8:E23500,0)), "Not In Budget"),"")</f>
        <v/>
      </c>
      <c r="I2440" s="184"/>
      <c r="J2440" s="184"/>
      <c r="K2440" s="184"/>
      <c r="L2440" s="183"/>
    </row>
    <row r="2441">
      <c r="A2441" s="454"/>
      <c r="B2441" s="927"/>
      <c r="C2441" s="580"/>
      <c r="D2441" s="939"/>
      <c r="E2441" s="940"/>
      <c r="F2441" s="941"/>
      <c r="G2441" s="937" t="str">
        <f t="array" ref="G2441">xlookup(F2441,'Internal Staffing Calculator'!E:E,'Internal Staffing Calculator'!C:C,"")</f>
        <v/>
      </c>
      <c r="H2441" s="932" t="str">
        <f t="array" ref="H2441">if(F2441&lt;&gt;"", iferror(index('Internal Staffing Calculator'!B$8:B23500,match(F2441,'Internal Staffing Calculator'!E$8:E23500,0)), "Not In Budget"),"")</f>
        <v/>
      </c>
      <c r="I2441" s="184"/>
      <c r="J2441" s="184"/>
      <c r="K2441" s="184"/>
      <c r="L2441" s="183"/>
    </row>
    <row r="2442">
      <c r="A2442" s="454"/>
      <c r="B2442" s="927"/>
      <c r="C2442" s="580"/>
      <c r="D2442" s="939"/>
      <c r="E2442" s="940"/>
      <c r="F2442" s="941"/>
      <c r="G2442" s="937" t="str">
        <f t="array" ref="G2442">xlookup(F2442,'Internal Staffing Calculator'!E:E,'Internal Staffing Calculator'!C:C,"")</f>
        <v/>
      </c>
      <c r="H2442" s="932" t="str">
        <f t="array" ref="H2442">if(F2442&lt;&gt;"", iferror(index('Internal Staffing Calculator'!B$8:B23500,match(F2442,'Internal Staffing Calculator'!E$8:E23500,0)), "Not In Budget"),"")</f>
        <v/>
      </c>
      <c r="I2442" s="184"/>
      <c r="J2442" s="184"/>
      <c r="K2442" s="184"/>
      <c r="L2442" s="183"/>
    </row>
    <row r="2443">
      <c r="A2443" s="454"/>
      <c r="B2443" s="927"/>
      <c r="C2443" s="580"/>
      <c r="D2443" s="939"/>
      <c r="E2443" s="940"/>
      <c r="F2443" s="941"/>
      <c r="G2443" s="937" t="str">
        <f t="array" ref="G2443">xlookup(F2443,'Internal Staffing Calculator'!E:E,'Internal Staffing Calculator'!C:C,"")</f>
        <v/>
      </c>
      <c r="H2443" s="932" t="str">
        <f t="array" ref="H2443">if(F2443&lt;&gt;"", iferror(index('Internal Staffing Calculator'!B$8:B23500,match(F2443,'Internal Staffing Calculator'!E$8:E23500,0)), "Not In Budget"),"")</f>
        <v/>
      </c>
      <c r="I2443" s="184"/>
      <c r="J2443" s="184"/>
      <c r="K2443" s="184"/>
      <c r="L2443" s="183"/>
    </row>
    <row r="2444">
      <c r="A2444" s="454"/>
      <c r="B2444" s="927"/>
      <c r="C2444" s="580"/>
      <c r="D2444" s="939"/>
      <c r="E2444" s="940"/>
      <c r="F2444" s="941"/>
      <c r="G2444" s="937" t="str">
        <f t="array" ref="G2444">xlookup(F2444,'Internal Staffing Calculator'!E:E,'Internal Staffing Calculator'!C:C,"")</f>
        <v/>
      </c>
      <c r="H2444" s="932" t="str">
        <f t="array" ref="H2444">if(F2444&lt;&gt;"", iferror(index('Internal Staffing Calculator'!B$8:B23500,match(F2444,'Internal Staffing Calculator'!E$8:E23500,0)), "Not In Budget"),"")</f>
        <v/>
      </c>
      <c r="I2444" s="184"/>
      <c r="J2444" s="184"/>
      <c r="K2444" s="184"/>
      <c r="L2444" s="183"/>
    </row>
    <row r="2445">
      <c r="A2445" s="454"/>
      <c r="B2445" s="927"/>
      <c r="C2445" s="580"/>
      <c r="D2445" s="939"/>
      <c r="E2445" s="940"/>
      <c r="F2445" s="941"/>
      <c r="G2445" s="937" t="str">
        <f t="array" ref="G2445">xlookup(F2445,'Internal Staffing Calculator'!E:E,'Internal Staffing Calculator'!C:C,"")</f>
        <v/>
      </c>
      <c r="H2445" s="932" t="str">
        <f t="array" ref="H2445">if(F2445&lt;&gt;"", iferror(index('Internal Staffing Calculator'!B$8:B23500,match(F2445,'Internal Staffing Calculator'!E$8:E23500,0)), "Not In Budget"),"")</f>
        <v/>
      </c>
      <c r="I2445" s="184"/>
      <c r="J2445" s="184"/>
      <c r="K2445" s="184"/>
      <c r="L2445" s="183"/>
    </row>
    <row r="2446">
      <c r="A2446" s="454"/>
      <c r="B2446" s="927"/>
      <c r="C2446" s="580"/>
      <c r="D2446" s="939"/>
      <c r="E2446" s="940"/>
      <c r="F2446" s="941"/>
      <c r="G2446" s="937" t="str">
        <f t="array" ref="G2446">xlookup(F2446,'Internal Staffing Calculator'!E:E,'Internal Staffing Calculator'!C:C,"")</f>
        <v/>
      </c>
      <c r="H2446" s="932" t="str">
        <f t="array" ref="H2446">if(F2446&lt;&gt;"", iferror(index('Internal Staffing Calculator'!B$8:B23500,match(F2446,'Internal Staffing Calculator'!E$8:E23500,0)), "Not In Budget"),"")</f>
        <v/>
      </c>
      <c r="I2446" s="184"/>
      <c r="J2446" s="184"/>
      <c r="K2446" s="184"/>
      <c r="L2446" s="183"/>
    </row>
    <row r="2447">
      <c r="A2447" s="454"/>
      <c r="B2447" s="927"/>
      <c r="C2447" s="580"/>
      <c r="D2447" s="939"/>
      <c r="E2447" s="940"/>
      <c r="F2447" s="941"/>
      <c r="G2447" s="937" t="str">
        <f t="array" ref="G2447">xlookup(F2447,'Internal Staffing Calculator'!E:E,'Internal Staffing Calculator'!C:C,"")</f>
        <v/>
      </c>
      <c r="H2447" s="932" t="str">
        <f t="array" ref="H2447">if(F2447&lt;&gt;"", iferror(index('Internal Staffing Calculator'!B$8:B23500,match(F2447,'Internal Staffing Calculator'!E$8:E23500,0)), "Not In Budget"),"")</f>
        <v/>
      </c>
      <c r="I2447" s="184"/>
      <c r="J2447" s="184"/>
      <c r="K2447" s="184"/>
      <c r="L2447" s="183"/>
    </row>
    <row r="2448">
      <c r="A2448" s="454"/>
      <c r="B2448" s="927"/>
      <c r="C2448" s="580"/>
      <c r="D2448" s="939"/>
      <c r="E2448" s="940"/>
      <c r="F2448" s="941"/>
      <c r="G2448" s="937" t="str">
        <f t="array" ref="G2448">xlookup(F2448,'Internal Staffing Calculator'!E:E,'Internal Staffing Calculator'!C:C,"")</f>
        <v/>
      </c>
      <c r="H2448" s="932" t="str">
        <f t="array" ref="H2448">if(F2448&lt;&gt;"", iferror(index('Internal Staffing Calculator'!B$8:B23500,match(F2448,'Internal Staffing Calculator'!E$8:E23500,0)), "Not In Budget"),"")</f>
        <v/>
      </c>
      <c r="I2448" s="184"/>
      <c r="J2448" s="184"/>
      <c r="K2448" s="184"/>
      <c r="L2448" s="183"/>
    </row>
    <row r="2449">
      <c r="A2449" s="454"/>
      <c r="B2449" s="927"/>
      <c r="C2449" s="580"/>
      <c r="D2449" s="939"/>
      <c r="E2449" s="940"/>
      <c r="F2449" s="941"/>
      <c r="G2449" s="937" t="str">
        <f t="array" ref="G2449">xlookup(F2449,'Internal Staffing Calculator'!E:E,'Internal Staffing Calculator'!C:C,"")</f>
        <v/>
      </c>
      <c r="H2449" s="932" t="str">
        <f t="array" ref="H2449">if(F2449&lt;&gt;"", iferror(index('Internal Staffing Calculator'!B$8:B23500,match(F2449,'Internal Staffing Calculator'!E$8:E23500,0)), "Not In Budget"),"")</f>
        <v/>
      </c>
      <c r="I2449" s="184"/>
      <c r="J2449" s="184"/>
      <c r="K2449" s="184"/>
      <c r="L2449" s="183"/>
    </row>
    <row r="2450">
      <c r="A2450" s="454"/>
      <c r="B2450" s="927"/>
      <c r="C2450" s="580"/>
      <c r="D2450" s="939"/>
      <c r="E2450" s="940"/>
      <c r="F2450" s="941"/>
      <c r="G2450" s="937" t="str">
        <f t="array" ref="G2450">xlookup(F2450,'Internal Staffing Calculator'!E:E,'Internal Staffing Calculator'!C:C,"")</f>
        <v/>
      </c>
      <c r="H2450" s="932" t="str">
        <f t="array" ref="H2450">if(F2450&lt;&gt;"", iferror(index('Internal Staffing Calculator'!B$8:B23500,match(F2450,'Internal Staffing Calculator'!E$8:E23500,0)), "Not In Budget"),"")</f>
        <v/>
      </c>
      <c r="I2450" s="184"/>
      <c r="J2450" s="184"/>
      <c r="K2450" s="184"/>
      <c r="L2450" s="183"/>
    </row>
    <row r="2451">
      <c r="A2451" s="454"/>
      <c r="B2451" s="927"/>
      <c r="C2451" s="580"/>
      <c r="D2451" s="939"/>
      <c r="E2451" s="940"/>
      <c r="F2451" s="941"/>
      <c r="G2451" s="937" t="str">
        <f t="array" ref="G2451">xlookup(F2451,'Internal Staffing Calculator'!E:E,'Internal Staffing Calculator'!C:C,"")</f>
        <v/>
      </c>
      <c r="H2451" s="932" t="str">
        <f t="array" ref="H2451">if(F2451&lt;&gt;"", iferror(index('Internal Staffing Calculator'!B$8:B23500,match(F2451,'Internal Staffing Calculator'!E$8:E23500,0)), "Not In Budget"),"")</f>
        <v/>
      </c>
      <c r="I2451" s="184"/>
      <c r="J2451" s="184"/>
      <c r="K2451" s="184"/>
      <c r="L2451" s="183"/>
    </row>
    <row r="2452">
      <c r="A2452" s="454"/>
      <c r="B2452" s="927"/>
      <c r="C2452" s="580"/>
      <c r="D2452" s="939"/>
      <c r="E2452" s="940"/>
      <c r="F2452" s="941"/>
      <c r="G2452" s="937" t="str">
        <f t="array" ref="G2452">xlookup(F2452,'Internal Staffing Calculator'!E:E,'Internal Staffing Calculator'!C:C,"")</f>
        <v/>
      </c>
      <c r="H2452" s="932" t="str">
        <f t="array" ref="H2452">if(F2452&lt;&gt;"", iferror(index('Internal Staffing Calculator'!B$8:B23500,match(F2452,'Internal Staffing Calculator'!E$8:E23500,0)), "Not In Budget"),"")</f>
        <v/>
      </c>
      <c r="I2452" s="184"/>
      <c r="J2452" s="184"/>
      <c r="K2452" s="184"/>
      <c r="L2452" s="183"/>
    </row>
    <row r="2453">
      <c r="A2453" s="454"/>
      <c r="B2453" s="927"/>
      <c r="C2453" s="580"/>
      <c r="D2453" s="939"/>
      <c r="E2453" s="940"/>
      <c r="F2453" s="941"/>
      <c r="G2453" s="937" t="str">
        <f t="array" ref="G2453">xlookup(F2453,'Internal Staffing Calculator'!E:E,'Internal Staffing Calculator'!C:C,"")</f>
        <v/>
      </c>
      <c r="H2453" s="932" t="str">
        <f t="array" ref="H2453">if(F2453&lt;&gt;"", iferror(index('Internal Staffing Calculator'!B$8:B23500,match(F2453,'Internal Staffing Calculator'!E$8:E23500,0)), "Not In Budget"),"")</f>
        <v/>
      </c>
      <c r="I2453" s="184"/>
      <c r="J2453" s="184"/>
      <c r="K2453" s="184"/>
      <c r="L2453" s="183"/>
    </row>
    <row r="2454">
      <c r="A2454" s="454"/>
      <c r="B2454" s="927"/>
      <c r="C2454" s="580"/>
      <c r="D2454" s="939"/>
      <c r="E2454" s="940"/>
      <c r="F2454" s="941"/>
      <c r="G2454" s="937" t="str">
        <f t="array" ref="G2454">xlookup(F2454,'Internal Staffing Calculator'!E:E,'Internal Staffing Calculator'!C:C,"")</f>
        <v/>
      </c>
      <c r="H2454" s="932" t="str">
        <f t="array" ref="H2454">if(F2454&lt;&gt;"", iferror(index('Internal Staffing Calculator'!B$8:B23500,match(F2454,'Internal Staffing Calculator'!E$8:E23500,0)), "Not In Budget"),"")</f>
        <v/>
      </c>
      <c r="I2454" s="184"/>
      <c r="J2454" s="184"/>
      <c r="K2454" s="184"/>
      <c r="L2454" s="183"/>
    </row>
    <row r="2455">
      <c r="A2455" s="454"/>
      <c r="B2455" s="927"/>
      <c r="C2455" s="580"/>
      <c r="D2455" s="939"/>
      <c r="E2455" s="940"/>
      <c r="F2455" s="941"/>
      <c r="G2455" s="937" t="str">
        <f t="array" ref="G2455">xlookup(F2455,'Internal Staffing Calculator'!E:E,'Internal Staffing Calculator'!C:C,"")</f>
        <v/>
      </c>
      <c r="H2455" s="932" t="str">
        <f t="array" ref="H2455">if(F2455&lt;&gt;"", iferror(index('Internal Staffing Calculator'!B$8:B23500,match(F2455,'Internal Staffing Calculator'!E$8:E23500,0)), "Not In Budget"),"")</f>
        <v/>
      </c>
      <c r="I2455" s="184"/>
      <c r="J2455" s="184"/>
      <c r="K2455" s="184"/>
      <c r="L2455" s="183"/>
    </row>
    <row r="2456">
      <c r="A2456" s="454"/>
      <c r="B2456" s="927"/>
      <c r="C2456" s="580"/>
      <c r="D2456" s="939"/>
      <c r="E2456" s="940"/>
      <c r="F2456" s="941"/>
      <c r="G2456" s="937" t="str">
        <f t="array" ref="G2456">xlookup(F2456,'Internal Staffing Calculator'!E:E,'Internal Staffing Calculator'!C:C,"")</f>
        <v/>
      </c>
      <c r="H2456" s="932" t="str">
        <f t="array" ref="H2456">if(F2456&lt;&gt;"", iferror(index('Internal Staffing Calculator'!B$8:B23500,match(F2456,'Internal Staffing Calculator'!E$8:E23500,0)), "Not In Budget"),"")</f>
        <v/>
      </c>
      <c r="I2456" s="184"/>
      <c r="J2456" s="184"/>
      <c r="K2456" s="184"/>
      <c r="L2456" s="183"/>
    </row>
    <row r="2457">
      <c r="A2457" s="454"/>
      <c r="B2457" s="927"/>
      <c r="C2457" s="580"/>
      <c r="D2457" s="939"/>
      <c r="E2457" s="940"/>
      <c r="F2457" s="941"/>
      <c r="G2457" s="937" t="str">
        <f t="array" ref="G2457">xlookup(F2457,'Internal Staffing Calculator'!E:E,'Internal Staffing Calculator'!C:C,"")</f>
        <v/>
      </c>
      <c r="H2457" s="932" t="str">
        <f t="array" ref="H2457">if(F2457&lt;&gt;"", iferror(index('Internal Staffing Calculator'!B$8:B23500,match(F2457,'Internal Staffing Calculator'!E$8:E23500,0)), "Not In Budget"),"")</f>
        <v/>
      </c>
      <c r="I2457" s="184"/>
      <c r="J2457" s="184"/>
      <c r="K2457" s="184"/>
      <c r="L2457" s="183"/>
    </row>
    <row r="2458">
      <c r="A2458" s="454"/>
      <c r="B2458" s="927"/>
      <c r="C2458" s="580"/>
      <c r="D2458" s="939"/>
      <c r="E2458" s="940"/>
      <c r="F2458" s="941"/>
      <c r="G2458" s="937" t="str">
        <f t="array" ref="G2458">xlookup(F2458,'Internal Staffing Calculator'!E:E,'Internal Staffing Calculator'!C:C,"")</f>
        <v/>
      </c>
      <c r="H2458" s="932" t="str">
        <f t="array" ref="H2458">if(F2458&lt;&gt;"", iferror(index('Internal Staffing Calculator'!B$8:B23500,match(F2458,'Internal Staffing Calculator'!E$8:E23500,0)), "Not In Budget"),"")</f>
        <v/>
      </c>
      <c r="I2458" s="184"/>
      <c r="J2458" s="184"/>
      <c r="K2458" s="184"/>
      <c r="L2458" s="183"/>
    </row>
    <row r="2459">
      <c r="A2459" s="454"/>
      <c r="B2459" s="927"/>
      <c r="C2459" s="580"/>
      <c r="D2459" s="939"/>
      <c r="E2459" s="940"/>
      <c r="F2459" s="941"/>
      <c r="G2459" s="937" t="str">
        <f t="array" ref="G2459">xlookup(F2459,'Internal Staffing Calculator'!E:E,'Internal Staffing Calculator'!C:C,"")</f>
        <v/>
      </c>
      <c r="H2459" s="932" t="str">
        <f t="array" ref="H2459">if(F2459&lt;&gt;"", iferror(index('Internal Staffing Calculator'!B$8:B23500,match(F2459,'Internal Staffing Calculator'!E$8:E23500,0)), "Not In Budget"),"")</f>
        <v/>
      </c>
      <c r="I2459" s="184"/>
      <c r="J2459" s="184"/>
      <c r="K2459" s="184"/>
      <c r="L2459" s="183"/>
    </row>
    <row r="2460">
      <c r="A2460" s="454"/>
      <c r="B2460" s="927"/>
      <c r="C2460" s="580"/>
      <c r="D2460" s="939"/>
      <c r="E2460" s="940"/>
      <c r="F2460" s="941"/>
      <c r="G2460" s="937" t="str">
        <f t="array" ref="G2460">xlookup(F2460,'Internal Staffing Calculator'!E:E,'Internal Staffing Calculator'!C:C,"")</f>
        <v/>
      </c>
      <c r="H2460" s="932" t="str">
        <f t="array" ref="H2460">if(F2460&lt;&gt;"", iferror(index('Internal Staffing Calculator'!B$8:B23500,match(F2460,'Internal Staffing Calculator'!E$8:E23500,0)), "Not In Budget"),"")</f>
        <v/>
      </c>
      <c r="I2460" s="184"/>
      <c r="J2460" s="184"/>
      <c r="K2460" s="184"/>
      <c r="L2460" s="183"/>
    </row>
    <row r="2461">
      <c r="A2461" s="454"/>
      <c r="B2461" s="927"/>
      <c r="C2461" s="580"/>
      <c r="D2461" s="939"/>
      <c r="E2461" s="940"/>
      <c r="F2461" s="941"/>
      <c r="G2461" s="937" t="str">
        <f t="array" ref="G2461">xlookup(F2461,'Internal Staffing Calculator'!E:E,'Internal Staffing Calculator'!C:C,"")</f>
        <v/>
      </c>
      <c r="H2461" s="932" t="str">
        <f t="array" ref="H2461">if(F2461&lt;&gt;"", iferror(index('Internal Staffing Calculator'!B$8:B23500,match(F2461,'Internal Staffing Calculator'!E$8:E23500,0)), "Not In Budget"),"")</f>
        <v/>
      </c>
      <c r="I2461" s="184"/>
      <c r="J2461" s="184"/>
      <c r="K2461" s="184"/>
      <c r="L2461" s="183"/>
    </row>
    <row r="2462">
      <c r="A2462" s="454"/>
      <c r="B2462" s="927"/>
      <c r="C2462" s="580"/>
      <c r="D2462" s="939"/>
      <c r="E2462" s="940"/>
      <c r="F2462" s="941"/>
      <c r="G2462" s="937" t="str">
        <f t="array" ref="G2462">xlookup(F2462,'Internal Staffing Calculator'!E:E,'Internal Staffing Calculator'!C:C,"")</f>
        <v/>
      </c>
      <c r="H2462" s="932" t="str">
        <f t="array" ref="H2462">if(F2462&lt;&gt;"", iferror(index('Internal Staffing Calculator'!B$8:B23500,match(F2462,'Internal Staffing Calculator'!E$8:E23500,0)), "Not In Budget"),"")</f>
        <v/>
      </c>
      <c r="I2462" s="184"/>
      <c r="J2462" s="184"/>
      <c r="K2462" s="184"/>
      <c r="L2462" s="183"/>
    </row>
    <row r="2463">
      <c r="A2463" s="454"/>
      <c r="B2463" s="927"/>
      <c r="C2463" s="580"/>
      <c r="D2463" s="939"/>
      <c r="E2463" s="940"/>
      <c r="F2463" s="941"/>
      <c r="G2463" s="937" t="str">
        <f t="array" ref="G2463">xlookup(F2463,'Internal Staffing Calculator'!E:E,'Internal Staffing Calculator'!C:C,"")</f>
        <v/>
      </c>
      <c r="H2463" s="932" t="str">
        <f t="array" ref="H2463">if(F2463&lt;&gt;"", iferror(index('Internal Staffing Calculator'!B$8:B23500,match(F2463,'Internal Staffing Calculator'!E$8:E23500,0)), "Not In Budget"),"")</f>
        <v/>
      </c>
      <c r="I2463" s="184"/>
      <c r="J2463" s="184"/>
      <c r="K2463" s="184"/>
      <c r="L2463" s="183"/>
    </row>
    <row r="2464">
      <c r="A2464" s="454"/>
      <c r="B2464" s="927"/>
      <c r="C2464" s="580"/>
      <c r="D2464" s="939"/>
      <c r="E2464" s="940"/>
      <c r="F2464" s="941"/>
      <c r="G2464" s="937" t="str">
        <f t="array" ref="G2464">xlookup(F2464,'Internal Staffing Calculator'!E:E,'Internal Staffing Calculator'!C:C,"")</f>
        <v/>
      </c>
      <c r="H2464" s="932" t="str">
        <f t="array" ref="H2464">if(F2464&lt;&gt;"", iferror(index('Internal Staffing Calculator'!B$8:B23500,match(F2464,'Internal Staffing Calculator'!E$8:E23500,0)), "Not In Budget"),"")</f>
        <v/>
      </c>
      <c r="I2464" s="184"/>
      <c r="J2464" s="184"/>
      <c r="K2464" s="184"/>
      <c r="L2464" s="183"/>
    </row>
    <row r="2465">
      <c r="A2465" s="454"/>
      <c r="B2465" s="927"/>
      <c r="C2465" s="580"/>
      <c r="D2465" s="939"/>
      <c r="E2465" s="940"/>
      <c r="F2465" s="941"/>
      <c r="G2465" s="937" t="str">
        <f t="array" ref="G2465">xlookup(F2465,'Internal Staffing Calculator'!E:E,'Internal Staffing Calculator'!C:C,"")</f>
        <v/>
      </c>
      <c r="H2465" s="932" t="str">
        <f t="array" ref="H2465">if(F2465&lt;&gt;"", iferror(index('Internal Staffing Calculator'!B$8:B23500,match(F2465,'Internal Staffing Calculator'!E$8:E23500,0)), "Not In Budget"),"")</f>
        <v/>
      </c>
      <c r="I2465" s="184"/>
      <c r="J2465" s="184"/>
      <c r="K2465" s="184"/>
      <c r="L2465" s="183"/>
    </row>
    <row r="2466">
      <c r="A2466" s="454"/>
      <c r="B2466" s="927"/>
      <c r="C2466" s="580"/>
      <c r="D2466" s="939"/>
      <c r="E2466" s="940"/>
      <c r="F2466" s="941"/>
      <c r="G2466" s="937" t="str">
        <f t="array" ref="G2466">xlookup(F2466,'Internal Staffing Calculator'!E:E,'Internal Staffing Calculator'!C:C,"")</f>
        <v/>
      </c>
      <c r="H2466" s="932" t="str">
        <f t="array" ref="H2466">if(F2466&lt;&gt;"", iferror(index('Internal Staffing Calculator'!B$8:B23500,match(F2466,'Internal Staffing Calculator'!E$8:E23500,0)), "Not In Budget"),"")</f>
        <v/>
      </c>
      <c r="I2466" s="184"/>
      <c r="J2466" s="184"/>
      <c r="K2466" s="184"/>
      <c r="L2466" s="183"/>
    </row>
    <row r="2467">
      <c r="A2467" s="454"/>
      <c r="B2467" s="927"/>
      <c r="C2467" s="580"/>
      <c r="D2467" s="939"/>
      <c r="E2467" s="940"/>
      <c r="F2467" s="941"/>
      <c r="G2467" s="937" t="str">
        <f t="array" ref="G2467">xlookup(F2467,'Internal Staffing Calculator'!E:E,'Internal Staffing Calculator'!C:C,"")</f>
        <v/>
      </c>
      <c r="H2467" s="932" t="str">
        <f t="array" ref="H2467">if(F2467&lt;&gt;"", iferror(index('Internal Staffing Calculator'!B$8:B23500,match(F2467,'Internal Staffing Calculator'!E$8:E23500,0)), "Not In Budget"),"")</f>
        <v/>
      </c>
      <c r="I2467" s="184"/>
      <c r="J2467" s="184"/>
      <c r="K2467" s="184"/>
      <c r="L2467" s="183"/>
    </row>
    <row r="2468">
      <c r="A2468" s="454"/>
      <c r="B2468" s="927"/>
      <c r="C2468" s="580"/>
      <c r="D2468" s="939"/>
      <c r="E2468" s="940"/>
      <c r="F2468" s="941"/>
      <c r="G2468" s="937" t="str">
        <f t="array" ref="G2468">xlookup(F2468,'Internal Staffing Calculator'!E:E,'Internal Staffing Calculator'!C:C,"")</f>
        <v/>
      </c>
      <c r="H2468" s="932" t="str">
        <f t="array" ref="H2468">if(F2468&lt;&gt;"", iferror(index('Internal Staffing Calculator'!B$8:B23500,match(F2468,'Internal Staffing Calculator'!E$8:E23500,0)), "Not In Budget"),"")</f>
        <v/>
      </c>
      <c r="I2468" s="184"/>
      <c r="J2468" s="184"/>
      <c r="K2468" s="184"/>
      <c r="L2468" s="183"/>
    </row>
    <row r="2469">
      <c r="A2469" s="454"/>
      <c r="B2469" s="927"/>
      <c r="C2469" s="580"/>
      <c r="D2469" s="939"/>
      <c r="E2469" s="940"/>
      <c r="F2469" s="941"/>
      <c r="G2469" s="937" t="str">
        <f t="array" ref="G2469">xlookup(F2469,'Internal Staffing Calculator'!E:E,'Internal Staffing Calculator'!C:C,"")</f>
        <v/>
      </c>
      <c r="H2469" s="932" t="str">
        <f t="array" ref="H2469">if(F2469&lt;&gt;"", iferror(index('Internal Staffing Calculator'!B$8:B23500,match(F2469,'Internal Staffing Calculator'!E$8:E23500,0)), "Not In Budget"),"")</f>
        <v/>
      </c>
      <c r="I2469" s="184"/>
      <c r="J2469" s="184"/>
      <c r="K2469" s="184"/>
      <c r="L2469" s="183"/>
    </row>
    <row r="2470">
      <c r="A2470" s="454"/>
      <c r="B2470" s="927"/>
      <c r="C2470" s="580"/>
      <c r="D2470" s="939"/>
      <c r="E2470" s="940"/>
      <c r="F2470" s="941"/>
      <c r="G2470" s="937" t="str">
        <f t="array" ref="G2470">xlookup(F2470,'Internal Staffing Calculator'!E:E,'Internal Staffing Calculator'!C:C,"")</f>
        <v/>
      </c>
      <c r="H2470" s="932" t="str">
        <f t="array" ref="H2470">if(F2470&lt;&gt;"", iferror(index('Internal Staffing Calculator'!B$8:B23500,match(F2470,'Internal Staffing Calculator'!E$8:E23500,0)), "Not In Budget"),"")</f>
        <v/>
      </c>
      <c r="I2470" s="184"/>
      <c r="J2470" s="184"/>
      <c r="K2470" s="184"/>
      <c r="L2470" s="183"/>
    </row>
    <row r="2471">
      <c r="A2471" s="454"/>
      <c r="B2471" s="927"/>
      <c r="C2471" s="580"/>
      <c r="D2471" s="939"/>
      <c r="E2471" s="940"/>
      <c r="F2471" s="941"/>
      <c r="G2471" s="937" t="str">
        <f t="array" ref="G2471">xlookup(F2471,'Internal Staffing Calculator'!E:E,'Internal Staffing Calculator'!C:C,"")</f>
        <v/>
      </c>
      <c r="H2471" s="932" t="str">
        <f t="array" ref="H2471">if(F2471&lt;&gt;"", iferror(index('Internal Staffing Calculator'!B$8:B23500,match(F2471,'Internal Staffing Calculator'!E$8:E23500,0)), "Not In Budget"),"")</f>
        <v/>
      </c>
      <c r="I2471" s="184"/>
      <c r="J2471" s="184"/>
      <c r="K2471" s="184"/>
      <c r="L2471" s="183"/>
    </row>
    <row r="2472">
      <c r="A2472" s="454"/>
      <c r="B2472" s="927"/>
      <c r="C2472" s="580"/>
      <c r="D2472" s="939"/>
      <c r="E2472" s="940"/>
      <c r="F2472" s="941"/>
      <c r="G2472" s="937" t="str">
        <f t="array" ref="G2472">xlookup(F2472,'Internal Staffing Calculator'!E:E,'Internal Staffing Calculator'!C:C,"")</f>
        <v/>
      </c>
      <c r="H2472" s="932" t="str">
        <f t="array" ref="H2472">if(F2472&lt;&gt;"", iferror(index('Internal Staffing Calculator'!B$8:B23500,match(F2472,'Internal Staffing Calculator'!E$8:E23500,0)), "Not In Budget"),"")</f>
        <v/>
      </c>
      <c r="I2472" s="184"/>
      <c r="J2472" s="184"/>
      <c r="K2472" s="184"/>
      <c r="L2472" s="183"/>
    </row>
    <row r="2473">
      <c r="A2473" s="454"/>
      <c r="B2473" s="927"/>
      <c r="C2473" s="580"/>
      <c r="D2473" s="939"/>
      <c r="E2473" s="940"/>
      <c r="F2473" s="941"/>
      <c r="G2473" s="937" t="str">
        <f t="array" ref="G2473">xlookup(F2473,'Internal Staffing Calculator'!E:E,'Internal Staffing Calculator'!C:C,"")</f>
        <v/>
      </c>
      <c r="H2473" s="932" t="str">
        <f t="array" ref="H2473">if(F2473&lt;&gt;"", iferror(index('Internal Staffing Calculator'!B$8:B23500,match(F2473,'Internal Staffing Calculator'!E$8:E23500,0)), "Not In Budget"),"")</f>
        <v/>
      </c>
      <c r="I2473" s="184"/>
      <c r="J2473" s="184"/>
      <c r="K2473" s="184"/>
      <c r="L2473" s="183"/>
    </row>
    <row r="2474">
      <c r="A2474" s="454"/>
      <c r="B2474" s="927"/>
      <c r="C2474" s="580"/>
      <c r="D2474" s="939"/>
      <c r="E2474" s="940"/>
      <c r="F2474" s="941"/>
      <c r="G2474" s="937" t="str">
        <f t="array" ref="G2474">xlookup(F2474,'Internal Staffing Calculator'!E:E,'Internal Staffing Calculator'!C:C,"")</f>
        <v/>
      </c>
      <c r="H2474" s="932" t="str">
        <f t="array" ref="H2474">if(F2474&lt;&gt;"", iferror(index('Internal Staffing Calculator'!B$8:B23500,match(F2474,'Internal Staffing Calculator'!E$8:E23500,0)), "Not In Budget"),"")</f>
        <v/>
      </c>
      <c r="I2474" s="184"/>
      <c r="J2474" s="184"/>
      <c r="K2474" s="184"/>
      <c r="L2474" s="183"/>
    </row>
    <row r="2475">
      <c r="A2475" s="454"/>
      <c r="B2475" s="927"/>
      <c r="C2475" s="580"/>
      <c r="D2475" s="939"/>
      <c r="E2475" s="940"/>
      <c r="F2475" s="941"/>
      <c r="G2475" s="937" t="str">
        <f t="array" ref="G2475">xlookup(F2475,'Internal Staffing Calculator'!E:E,'Internal Staffing Calculator'!C:C,"")</f>
        <v/>
      </c>
      <c r="H2475" s="932" t="str">
        <f t="array" ref="H2475">if(F2475&lt;&gt;"", iferror(index('Internal Staffing Calculator'!B$8:B23500,match(F2475,'Internal Staffing Calculator'!E$8:E23500,0)), "Not In Budget"),"")</f>
        <v/>
      </c>
      <c r="I2475" s="184"/>
      <c r="J2475" s="184"/>
      <c r="K2475" s="184"/>
      <c r="L2475" s="183"/>
    </row>
    <row r="2476">
      <c r="A2476" s="454"/>
      <c r="B2476" s="927"/>
      <c r="C2476" s="580"/>
      <c r="D2476" s="939"/>
      <c r="E2476" s="940"/>
      <c r="F2476" s="941"/>
      <c r="G2476" s="937" t="str">
        <f t="array" ref="G2476">xlookup(F2476,'Internal Staffing Calculator'!E:E,'Internal Staffing Calculator'!C:C,"")</f>
        <v/>
      </c>
      <c r="H2476" s="932" t="str">
        <f t="array" ref="H2476">if(F2476&lt;&gt;"", iferror(index('Internal Staffing Calculator'!B$8:B23500,match(F2476,'Internal Staffing Calculator'!E$8:E23500,0)), "Not In Budget"),"")</f>
        <v/>
      </c>
      <c r="I2476" s="184"/>
      <c r="J2476" s="184"/>
      <c r="K2476" s="184"/>
      <c r="L2476" s="183"/>
    </row>
    <row r="2477">
      <c r="A2477" s="454"/>
      <c r="B2477" s="927"/>
      <c r="C2477" s="580"/>
      <c r="D2477" s="939"/>
      <c r="E2477" s="940"/>
      <c r="F2477" s="941"/>
      <c r="G2477" s="937" t="str">
        <f t="array" ref="G2477">xlookup(F2477,'Internal Staffing Calculator'!E:E,'Internal Staffing Calculator'!C:C,"")</f>
        <v/>
      </c>
      <c r="H2477" s="932" t="str">
        <f t="array" ref="H2477">if(F2477&lt;&gt;"", iferror(index('Internal Staffing Calculator'!B$8:B23500,match(F2477,'Internal Staffing Calculator'!E$8:E23500,0)), "Not In Budget"),"")</f>
        <v/>
      </c>
      <c r="I2477" s="184"/>
      <c r="J2477" s="184"/>
      <c r="K2477" s="184"/>
      <c r="L2477" s="183"/>
    </row>
    <row r="2478">
      <c r="A2478" s="454"/>
      <c r="B2478" s="927"/>
      <c r="C2478" s="580"/>
      <c r="D2478" s="939"/>
      <c r="E2478" s="940"/>
      <c r="F2478" s="941"/>
      <c r="G2478" s="937" t="str">
        <f t="array" ref="G2478">xlookup(F2478,'Internal Staffing Calculator'!E:E,'Internal Staffing Calculator'!C:C,"")</f>
        <v/>
      </c>
      <c r="H2478" s="932" t="str">
        <f t="array" ref="H2478">if(F2478&lt;&gt;"", iferror(index('Internal Staffing Calculator'!B$8:B23500,match(F2478,'Internal Staffing Calculator'!E$8:E23500,0)), "Not In Budget"),"")</f>
        <v/>
      </c>
      <c r="I2478" s="184"/>
      <c r="J2478" s="184"/>
      <c r="K2478" s="184"/>
      <c r="L2478" s="183"/>
    </row>
    <row r="2479">
      <c r="A2479" s="454"/>
      <c r="B2479" s="927"/>
      <c r="C2479" s="580"/>
      <c r="D2479" s="939"/>
      <c r="E2479" s="940"/>
      <c r="F2479" s="941"/>
      <c r="G2479" s="937" t="str">
        <f t="array" ref="G2479">xlookup(F2479,'Internal Staffing Calculator'!E:E,'Internal Staffing Calculator'!C:C,"")</f>
        <v/>
      </c>
      <c r="H2479" s="932" t="str">
        <f t="array" ref="H2479">if(F2479&lt;&gt;"", iferror(index('Internal Staffing Calculator'!B$8:B23500,match(F2479,'Internal Staffing Calculator'!E$8:E23500,0)), "Not In Budget"),"")</f>
        <v/>
      </c>
      <c r="I2479" s="184"/>
      <c r="J2479" s="184"/>
      <c r="K2479" s="184"/>
      <c r="L2479" s="183"/>
    </row>
    <row r="2480">
      <c r="A2480" s="454"/>
      <c r="B2480" s="927"/>
      <c r="C2480" s="580"/>
      <c r="D2480" s="939"/>
      <c r="E2480" s="940"/>
      <c r="F2480" s="941"/>
      <c r="G2480" s="937" t="str">
        <f t="array" ref="G2480">xlookup(F2480,'Internal Staffing Calculator'!E:E,'Internal Staffing Calculator'!C:C,"")</f>
        <v/>
      </c>
      <c r="H2480" s="932" t="str">
        <f t="array" ref="H2480">if(F2480&lt;&gt;"", iferror(index('Internal Staffing Calculator'!B$8:B23500,match(F2480,'Internal Staffing Calculator'!E$8:E23500,0)), "Not In Budget"),"")</f>
        <v/>
      </c>
      <c r="I2480" s="184"/>
      <c r="J2480" s="184"/>
      <c r="K2480" s="184"/>
      <c r="L2480" s="183"/>
    </row>
    <row r="2481">
      <c r="A2481" s="454"/>
      <c r="B2481" s="927"/>
      <c r="C2481" s="580"/>
      <c r="D2481" s="939"/>
      <c r="E2481" s="940"/>
      <c r="F2481" s="941"/>
      <c r="G2481" s="937" t="str">
        <f t="array" ref="G2481">xlookup(F2481,'Internal Staffing Calculator'!E:E,'Internal Staffing Calculator'!C:C,"")</f>
        <v/>
      </c>
      <c r="H2481" s="932" t="str">
        <f t="array" ref="H2481">if(F2481&lt;&gt;"", iferror(index('Internal Staffing Calculator'!B$8:B23500,match(F2481,'Internal Staffing Calculator'!E$8:E23500,0)), "Not In Budget"),"")</f>
        <v/>
      </c>
      <c r="I2481" s="184"/>
      <c r="J2481" s="184"/>
      <c r="K2481" s="184"/>
      <c r="L2481" s="183"/>
    </row>
    <row r="2482">
      <c r="A2482" s="454"/>
      <c r="B2482" s="927"/>
      <c r="C2482" s="580"/>
      <c r="D2482" s="939"/>
      <c r="E2482" s="940"/>
      <c r="F2482" s="941"/>
      <c r="G2482" s="937" t="str">
        <f t="array" ref="G2482">xlookup(F2482,'Internal Staffing Calculator'!E:E,'Internal Staffing Calculator'!C:C,"")</f>
        <v/>
      </c>
      <c r="H2482" s="932" t="str">
        <f t="array" ref="H2482">if(F2482&lt;&gt;"", iferror(index('Internal Staffing Calculator'!B$8:B23500,match(F2482,'Internal Staffing Calculator'!E$8:E23500,0)), "Not In Budget"),"")</f>
        <v/>
      </c>
      <c r="I2482" s="184"/>
      <c r="J2482" s="184"/>
      <c r="K2482" s="184"/>
      <c r="L2482" s="183"/>
    </row>
    <row r="2483">
      <c r="A2483" s="454"/>
      <c r="B2483" s="927"/>
      <c r="C2483" s="580"/>
      <c r="D2483" s="939"/>
      <c r="E2483" s="940"/>
      <c r="F2483" s="941"/>
      <c r="G2483" s="937" t="str">
        <f t="array" ref="G2483">xlookup(F2483,'Internal Staffing Calculator'!E:E,'Internal Staffing Calculator'!C:C,"")</f>
        <v/>
      </c>
      <c r="H2483" s="932" t="str">
        <f t="array" ref="H2483">if(F2483&lt;&gt;"", iferror(index('Internal Staffing Calculator'!B$8:B23500,match(F2483,'Internal Staffing Calculator'!E$8:E23500,0)), "Not In Budget"),"")</f>
        <v/>
      </c>
      <c r="I2483" s="184"/>
      <c r="J2483" s="184"/>
      <c r="K2483" s="184"/>
      <c r="L2483" s="183"/>
    </row>
    <row r="2484">
      <c r="A2484" s="454"/>
      <c r="B2484" s="927"/>
      <c r="C2484" s="580"/>
      <c r="D2484" s="939"/>
      <c r="E2484" s="940"/>
      <c r="F2484" s="941"/>
      <c r="G2484" s="937" t="str">
        <f t="array" ref="G2484">xlookup(F2484,'Internal Staffing Calculator'!E:E,'Internal Staffing Calculator'!C:C,"")</f>
        <v/>
      </c>
      <c r="H2484" s="932" t="str">
        <f t="array" ref="H2484">if(F2484&lt;&gt;"", iferror(index('Internal Staffing Calculator'!B$8:B23500,match(F2484,'Internal Staffing Calculator'!E$8:E23500,0)), "Not In Budget"),"")</f>
        <v/>
      </c>
      <c r="I2484" s="184"/>
      <c r="J2484" s="184"/>
      <c r="K2484" s="184"/>
      <c r="L2484" s="183"/>
    </row>
    <row r="2485">
      <c r="A2485" s="454"/>
      <c r="B2485" s="927"/>
      <c r="C2485" s="580"/>
      <c r="D2485" s="939"/>
      <c r="E2485" s="940"/>
      <c r="F2485" s="941"/>
      <c r="G2485" s="937" t="str">
        <f t="array" ref="G2485">xlookup(F2485,'Internal Staffing Calculator'!E:E,'Internal Staffing Calculator'!C:C,"")</f>
        <v/>
      </c>
      <c r="H2485" s="932" t="str">
        <f t="array" ref="H2485">if(F2485&lt;&gt;"", iferror(index('Internal Staffing Calculator'!B$8:B23500,match(F2485,'Internal Staffing Calculator'!E$8:E23500,0)), "Not In Budget"),"")</f>
        <v/>
      </c>
      <c r="I2485" s="184"/>
      <c r="J2485" s="184"/>
      <c r="K2485" s="184"/>
      <c r="L2485" s="183"/>
    </row>
    <row r="2486">
      <c r="A2486" s="454"/>
      <c r="B2486" s="927"/>
      <c r="C2486" s="580"/>
      <c r="D2486" s="939"/>
      <c r="E2486" s="940"/>
      <c r="F2486" s="941"/>
      <c r="G2486" s="937" t="str">
        <f t="array" ref="G2486">xlookup(F2486,'Internal Staffing Calculator'!E:E,'Internal Staffing Calculator'!C:C,"")</f>
        <v/>
      </c>
      <c r="H2486" s="932" t="str">
        <f t="array" ref="H2486">if(F2486&lt;&gt;"", iferror(index('Internal Staffing Calculator'!B$8:B23500,match(F2486,'Internal Staffing Calculator'!E$8:E23500,0)), "Not In Budget"),"")</f>
        <v/>
      </c>
      <c r="I2486" s="184"/>
      <c r="J2486" s="184"/>
      <c r="K2486" s="184"/>
      <c r="L2486" s="183"/>
    </row>
    <row r="2487">
      <c r="A2487" s="454"/>
      <c r="B2487" s="927"/>
      <c r="C2487" s="580"/>
      <c r="D2487" s="939"/>
      <c r="E2487" s="940"/>
      <c r="F2487" s="941"/>
      <c r="G2487" s="937" t="str">
        <f t="array" ref="G2487">xlookup(F2487,'Internal Staffing Calculator'!E:E,'Internal Staffing Calculator'!C:C,"")</f>
        <v/>
      </c>
      <c r="H2487" s="932" t="str">
        <f t="array" ref="H2487">if(F2487&lt;&gt;"", iferror(index('Internal Staffing Calculator'!B$8:B23500,match(F2487,'Internal Staffing Calculator'!E$8:E23500,0)), "Not In Budget"),"")</f>
        <v/>
      </c>
      <c r="I2487" s="184"/>
      <c r="J2487" s="184"/>
      <c r="K2487" s="184"/>
      <c r="L2487" s="183"/>
    </row>
    <row r="2488">
      <c r="A2488" s="454"/>
      <c r="B2488" s="927"/>
      <c r="C2488" s="580"/>
      <c r="D2488" s="939"/>
      <c r="E2488" s="940"/>
      <c r="F2488" s="941"/>
      <c r="G2488" s="937" t="str">
        <f t="array" ref="G2488">xlookup(F2488,'Internal Staffing Calculator'!E:E,'Internal Staffing Calculator'!C:C,"")</f>
        <v/>
      </c>
      <c r="H2488" s="932" t="str">
        <f t="array" ref="H2488">if(F2488&lt;&gt;"", iferror(index('Internal Staffing Calculator'!B$8:B23500,match(F2488,'Internal Staffing Calculator'!E$8:E23500,0)), "Not In Budget"),"")</f>
        <v/>
      </c>
      <c r="I2488" s="184"/>
      <c r="J2488" s="184"/>
      <c r="K2488" s="184"/>
      <c r="L2488" s="183"/>
    </row>
    <row r="2489">
      <c r="A2489" s="454"/>
      <c r="B2489" s="927"/>
      <c r="C2489" s="580"/>
      <c r="D2489" s="939"/>
      <c r="E2489" s="940"/>
      <c r="F2489" s="941"/>
      <c r="G2489" s="937" t="str">
        <f t="array" ref="G2489">xlookup(F2489,'Internal Staffing Calculator'!E:E,'Internal Staffing Calculator'!C:C,"")</f>
        <v/>
      </c>
      <c r="H2489" s="932" t="str">
        <f t="array" ref="H2489">if(F2489&lt;&gt;"", iferror(index('Internal Staffing Calculator'!B$8:B23500,match(F2489,'Internal Staffing Calculator'!E$8:E23500,0)), "Not In Budget"),"")</f>
        <v/>
      </c>
      <c r="I2489" s="184"/>
      <c r="J2489" s="184"/>
      <c r="K2489" s="184"/>
      <c r="L2489" s="183"/>
    </row>
    <row r="2490">
      <c r="A2490" s="454"/>
      <c r="B2490" s="927"/>
      <c r="C2490" s="580"/>
      <c r="D2490" s="939"/>
      <c r="E2490" s="940"/>
      <c r="F2490" s="941"/>
      <c r="G2490" s="937" t="str">
        <f t="array" ref="G2490">xlookup(F2490,'Internal Staffing Calculator'!E:E,'Internal Staffing Calculator'!C:C,"")</f>
        <v/>
      </c>
      <c r="H2490" s="932" t="str">
        <f t="array" ref="H2490">if(F2490&lt;&gt;"", iferror(index('Internal Staffing Calculator'!B$8:B23500,match(F2490,'Internal Staffing Calculator'!E$8:E23500,0)), "Not In Budget"),"")</f>
        <v/>
      </c>
      <c r="I2490" s="184"/>
      <c r="J2490" s="184"/>
      <c r="K2490" s="184"/>
      <c r="L2490" s="183"/>
    </row>
    <row r="2491">
      <c r="A2491" s="454"/>
      <c r="B2491" s="927"/>
      <c r="C2491" s="580"/>
      <c r="D2491" s="939"/>
      <c r="E2491" s="940"/>
      <c r="F2491" s="941"/>
      <c r="G2491" s="937" t="str">
        <f t="array" ref="G2491">xlookup(F2491,'Internal Staffing Calculator'!E:E,'Internal Staffing Calculator'!C:C,"")</f>
        <v/>
      </c>
      <c r="H2491" s="932" t="str">
        <f t="array" ref="H2491">if(F2491&lt;&gt;"", iferror(index('Internal Staffing Calculator'!B$8:B23500,match(F2491,'Internal Staffing Calculator'!E$8:E23500,0)), "Not In Budget"),"")</f>
        <v/>
      </c>
      <c r="I2491" s="184"/>
      <c r="J2491" s="184"/>
      <c r="K2491" s="184"/>
      <c r="L2491" s="183"/>
    </row>
    <row r="2492">
      <c r="A2492" s="454"/>
      <c r="B2492" s="927"/>
      <c r="C2492" s="580"/>
      <c r="D2492" s="939"/>
      <c r="E2492" s="940"/>
      <c r="F2492" s="941"/>
      <c r="G2492" s="937" t="str">
        <f t="array" ref="G2492">xlookup(F2492,'Internal Staffing Calculator'!E:E,'Internal Staffing Calculator'!C:C,"")</f>
        <v/>
      </c>
      <c r="H2492" s="932" t="str">
        <f t="array" ref="H2492">if(F2492&lt;&gt;"", iferror(index('Internal Staffing Calculator'!B$8:B23500,match(F2492,'Internal Staffing Calculator'!E$8:E23500,0)), "Not In Budget"),"")</f>
        <v/>
      </c>
      <c r="I2492" s="184"/>
      <c r="J2492" s="184"/>
      <c r="K2492" s="184"/>
      <c r="L2492" s="183"/>
    </row>
    <row r="2493">
      <c r="A2493" s="454"/>
      <c r="B2493" s="927"/>
      <c r="C2493" s="580"/>
      <c r="D2493" s="939"/>
      <c r="E2493" s="940"/>
      <c r="F2493" s="941"/>
      <c r="G2493" s="937" t="str">
        <f t="array" ref="G2493">xlookup(F2493,'Internal Staffing Calculator'!E:E,'Internal Staffing Calculator'!C:C,"")</f>
        <v/>
      </c>
      <c r="H2493" s="932" t="str">
        <f t="array" ref="H2493">if(F2493&lt;&gt;"", iferror(index('Internal Staffing Calculator'!B$8:B23500,match(F2493,'Internal Staffing Calculator'!E$8:E23500,0)), "Not In Budget"),"")</f>
        <v/>
      </c>
      <c r="I2493" s="184"/>
      <c r="J2493" s="184"/>
      <c r="K2493" s="184"/>
      <c r="L2493" s="183"/>
    </row>
    <row r="2494">
      <c r="A2494" s="454"/>
      <c r="B2494" s="927"/>
      <c r="C2494" s="580"/>
      <c r="D2494" s="939"/>
      <c r="E2494" s="940"/>
      <c r="F2494" s="941"/>
      <c r="G2494" s="937" t="str">
        <f t="array" ref="G2494">xlookup(F2494,'Internal Staffing Calculator'!E:E,'Internal Staffing Calculator'!C:C,"")</f>
        <v/>
      </c>
      <c r="H2494" s="932" t="str">
        <f t="array" ref="H2494">if(F2494&lt;&gt;"", iferror(index('Internal Staffing Calculator'!B$8:B23500,match(F2494,'Internal Staffing Calculator'!E$8:E23500,0)), "Not In Budget"),"")</f>
        <v/>
      </c>
      <c r="I2494" s="184"/>
      <c r="J2494" s="184"/>
      <c r="K2494" s="184"/>
      <c r="L2494" s="183"/>
    </row>
    <row r="2495">
      <c r="A2495" s="454"/>
      <c r="B2495" s="927"/>
      <c r="C2495" s="580"/>
      <c r="D2495" s="939"/>
      <c r="E2495" s="940"/>
      <c r="F2495" s="941"/>
      <c r="G2495" s="937" t="str">
        <f t="array" ref="G2495">xlookup(F2495,'Internal Staffing Calculator'!E:E,'Internal Staffing Calculator'!C:C,"")</f>
        <v/>
      </c>
      <c r="H2495" s="932" t="str">
        <f t="array" ref="H2495">if(F2495&lt;&gt;"", iferror(index('Internal Staffing Calculator'!B$8:B23500,match(F2495,'Internal Staffing Calculator'!E$8:E23500,0)), "Not In Budget"),"")</f>
        <v/>
      </c>
      <c r="I2495" s="184"/>
      <c r="J2495" s="184"/>
      <c r="K2495" s="184"/>
      <c r="L2495" s="183"/>
    </row>
    <row r="2496">
      <c r="A2496" s="454"/>
      <c r="B2496" s="927"/>
      <c r="C2496" s="580"/>
      <c r="D2496" s="939"/>
      <c r="E2496" s="940"/>
      <c r="F2496" s="941"/>
      <c r="G2496" s="937" t="str">
        <f t="array" ref="G2496">xlookup(F2496,'Internal Staffing Calculator'!E:E,'Internal Staffing Calculator'!C:C,"")</f>
        <v/>
      </c>
      <c r="H2496" s="932" t="str">
        <f t="array" ref="H2496">if(F2496&lt;&gt;"", iferror(index('Internal Staffing Calculator'!B$8:B23500,match(F2496,'Internal Staffing Calculator'!E$8:E23500,0)), "Not In Budget"),"")</f>
        <v/>
      </c>
      <c r="I2496" s="184"/>
      <c r="J2496" s="184"/>
      <c r="K2496" s="184"/>
      <c r="L2496" s="183"/>
    </row>
    <row r="2497">
      <c r="A2497" s="454"/>
      <c r="B2497" s="927"/>
      <c r="C2497" s="580"/>
      <c r="D2497" s="939"/>
      <c r="E2497" s="940"/>
      <c r="F2497" s="941"/>
      <c r="G2497" s="937" t="str">
        <f t="array" ref="G2497">xlookup(F2497,'Internal Staffing Calculator'!E:E,'Internal Staffing Calculator'!C:C,"")</f>
        <v/>
      </c>
      <c r="H2497" s="932" t="str">
        <f t="array" ref="H2497">if(F2497&lt;&gt;"", iferror(index('Internal Staffing Calculator'!B$8:B23500,match(F2497,'Internal Staffing Calculator'!E$8:E23500,0)), "Not In Budget"),"")</f>
        <v/>
      </c>
      <c r="I2497" s="184"/>
      <c r="J2497" s="184"/>
      <c r="K2497" s="184"/>
      <c r="L2497" s="183"/>
    </row>
    <row r="2498">
      <c r="A2498" s="454"/>
      <c r="B2498" s="927"/>
      <c r="C2498" s="580"/>
      <c r="D2498" s="939"/>
      <c r="E2498" s="940"/>
      <c r="F2498" s="941"/>
      <c r="G2498" s="937" t="str">
        <f t="array" ref="G2498">xlookup(F2498,'Internal Staffing Calculator'!E:E,'Internal Staffing Calculator'!C:C,"")</f>
        <v/>
      </c>
      <c r="H2498" s="932" t="str">
        <f t="array" ref="H2498">if(F2498&lt;&gt;"", iferror(index('Internal Staffing Calculator'!B$8:B23500,match(F2498,'Internal Staffing Calculator'!E$8:E23500,0)), "Not In Budget"),"")</f>
        <v/>
      </c>
      <c r="I2498" s="184"/>
      <c r="J2498" s="184"/>
      <c r="K2498" s="184"/>
      <c r="L2498" s="183"/>
    </row>
    <row r="2499">
      <c r="A2499" s="454"/>
      <c r="B2499" s="927"/>
      <c r="C2499" s="580"/>
      <c r="D2499" s="939"/>
      <c r="E2499" s="940"/>
      <c r="F2499" s="941"/>
      <c r="G2499" s="937" t="str">
        <f t="array" ref="G2499">xlookup(F2499,'Internal Staffing Calculator'!E:E,'Internal Staffing Calculator'!C:C,"")</f>
        <v/>
      </c>
      <c r="H2499" s="932" t="str">
        <f t="array" ref="H2499">if(F2499&lt;&gt;"", iferror(index('Internal Staffing Calculator'!B$8:B23500,match(F2499,'Internal Staffing Calculator'!E$8:E23500,0)), "Not In Budget"),"")</f>
        <v/>
      </c>
      <c r="I2499" s="184"/>
      <c r="J2499" s="184"/>
      <c r="K2499" s="184"/>
      <c r="L2499" s="183"/>
    </row>
    <row r="2500">
      <c r="A2500" s="454"/>
      <c r="B2500" s="927"/>
      <c r="C2500" s="580"/>
      <c r="D2500" s="939"/>
      <c r="E2500" s="940"/>
      <c r="F2500" s="941"/>
      <c r="G2500" s="937" t="str">
        <f t="array" ref="G2500">xlookup(F2500,'Internal Staffing Calculator'!E:E,'Internal Staffing Calculator'!C:C,"")</f>
        <v/>
      </c>
      <c r="H2500" s="932" t="str">
        <f t="array" ref="H2500">if(F2500&lt;&gt;"", iferror(index('Internal Staffing Calculator'!B$8:B23500,match(F2500,'Internal Staffing Calculator'!E$8:E23500,0)), "Not In Budget"),"")</f>
        <v/>
      </c>
      <c r="I2500" s="184"/>
      <c r="J2500" s="184"/>
      <c r="K2500" s="184"/>
      <c r="L2500" s="183"/>
    </row>
    <row r="2501">
      <c r="A2501" s="454"/>
      <c r="B2501" s="927"/>
      <c r="C2501" s="580"/>
      <c r="D2501" s="939"/>
      <c r="E2501" s="940"/>
      <c r="F2501" s="941"/>
      <c r="G2501" s="937" t="str">
        <f t="array" ref="G2501">xlookup(F2501,'Internal Staffing Calculator'!E:E,'Internal Staffing Calculator'!C:C,"")</f>
        <v/>
      </c>
      <c r="H2501" s="932" t="str">
        <f t="array" ref="H2501">if(F2501&lt;&gt;"", iferror(index('Internal Staffing Calculator'!B$8:B23500,match(F2501,'Internal Staffing Calculator'!E$8:E23500,0)), "Not In Budget"),"")</f>
        <v/>
      </c>
      <c r="I2501" s="184"/>
      <c r="J2501" s="184"/>
      <c r="K2501" s="184"/>
      <c r="L2501" s="183"/>
    </row>
    <row r="2502">
      <c r="A2502" s="454"/>
      <c r="B2502" s="927"/>
      <c r="C2502" s="580"/>
      <c r="D2502" s="939"/>
      <c r="E2502" s="940"/>
      <c r="F2502" s="941"/>
      <c r="G2502" s="937" t="str">
        <f t="array" ref="G2502">xlookup(F2502,'Internal Staffing Calculator'!E:E,'Internal Staffing Calculator'!C:C,"")</f>
        <v/>
      </c>
      <c r="H2502" s="932" t="str">
        <f t="array" ref="H2502">if(F2502&lt;&gt;"", iferror(index('Internal Staffing Calculator'!B$8:B23500,match(F2502,'Internal Staffing Calculator'!E$8:E23500,0)), "Not In Budget"),"")</f>
        <v/>
      </c>
      <c r="I2502" s="184"/>
      <c r="J2502" s="184"/>
      <c r="K2502" s="184"/>
      <c r="L2502" s="183"/>
    </row>
    <row r="2503">
      <c r="A2503" s="454"/>
      <c r="B2503" s="927"/>
      <c r="C2503" s="580"/>
      <c r="D2503" s="939"/>
      <c r="E2503" s="940"/>
      <c r="F2503" s="941"/>
      <c r="G2503" s="937" t="str">
        <f t="array" ref="G2503">xlookup(F2503,'Internal Staffing Calculator'!E:E,'Internal Staffing Calculator'!C:C,"")</f>
        <v/>
      </c>
      <c r="H2503" s="932" t="str">
        <f t="array" ref="H2503">if(F2503&lt;&gt;"", iferror(index('Internal Staffing Calculator'!B$8:B23500,match(F2503,'Internal Staffing Calculator'!E$8:E23500,0)), "Not In Budget"),"")</f>
        <v/>
      </c>
      <c r="I2503" s="184"/>
      <c r="J2503" s="184"/>
      <c r="K2503" s="184"/>
      <c r="L2503" s="183"/>
    </row>
    <row r="2504">
      <c r="A2504" s="454"/>
      <c r="B2504" s="927"/>
      <c r="C2504" s="580"/>
      <c r="D2504" s="939"/>
      <c r="E2504" s="940"/>
      <c r="F2504" s="941"/>
      <c r="G2504" s="937" t="str">
        <f t="array" ref="G2504">xlookup(F2504,'Internal Staffing Calculator'!E:E,'Internal Staffing Calculator'!C:C,"")</f>
        <v/>
      </c>
      <c r="H2504" s="932" t="str">
        <f t="array" ref="H2504">if(F2504&lt;&gt;"", iferror(index('Internal Staffing Calculator'!B$8:B23500,match(F2504,'Internal Staffing Calculator'!E$8:E23500,0)), "Not In Budget"),"")</f>
        <v/>
      </c>
      <c r="I2504" s="184"/>
      <c r="J2504" s="184"/>
      <c r="K2504" s="184"/>
      <c r="L2504" s="183"/>
    </row>
    <row r="2505">
      <c r="A2505" s="454"/>
      <c r="B2505" s="927"/>
      <c r="C2505" s="580"/>
      <c r="D2505" s="939"/>
      <c r="E2505" s="940"/>
      <c r="F2505" s="941"/>
      <c r="G2505" s="937" t="str">
        <f t="array" ref="G2505">xlookup(F2505,'Internal Staffing Calculator'!E:E,'Internal Staffing Calculator'!C:C,"")</f>
        <v/>
      </c>
      <c r="H2505" s="932" t="str">
        <f t="array" ref="H2505">if(F2505&lt;&gt;"", iferror(index('Internal Staffing Calculator'!B$8:B23500,match(F2505,'Internal Staffing Calculator'!E$8:E23500,0)), "Not In Budget"),"")</f>
        <v/>
      </c>
      <c r="I2505" s="184"/>
      <c r="J2505" s="184"/>
      <c r="K2505" s="184"/>
      <c r="L2505" s="183"/>
    </row>
    <row r="2506">
      <c r="A2506" s="454"/>
      <c r="B2506" s="927"/>
      <c r="C2506" s="580"/>
      <c r="D2506" s="939"/>
      <c r="E2506" s="940"/>
      <c r="F2506" s="941"/>
      <c r="G2506" s="937" t="str">
        <f t="array" ref="G2506">xlookup(F2506,'Internal Staffing Calculator'!E:E,'Internal Staffing Calculator'!C:C,"")</f>
        <v/>
      </c>
      <c r="H2506" s="932" t="str">
        <f t="array" ref="H2506">if(F2506&lt;&gt;"", iferror(index('Internal Staffing Calculator'!B$8:B23500,match(F2506,'Internal Staffing Calculator'!E$8:E23500,0)), "Not In Budget"),"")</f>
        <v/>
      </c>
      <c r="I2506" s="184"/>
      <c r="J2506" s="184"/>
      <c r="K2506" s="184"/>
      <c r="L2506" s="183"/>
    </row>
    <row r="2507">
      <c r="A2507" s="454"/>
      <c r="B2507" s="927"/>
      <c r="C2507" s="580"/>
      <c r="D2507" s="939"/>
      <c r="E2507" s="940"/>
      <c r="F2507" s="941"/>
      <c r="G2507" s="937" t="str">
        <f t="array" ref="G2507">xlookup(F2507,'Internal Staffing Calculator'!E:E,'Internal Staffing Calculator'!C:C,"")</f>
        <v/>
      </c>
      <c r="H2507" s="932" t="str">
        <f t="array" ref="H2507">if(F2507&lt;&gt;"", iferror(index('Internal Staffing Calculator'!B$8:B23500,match(F2507,'Internal Staffing Calculator'!E$8:E23500,0)), "Not In Budget"),"")</f>
        <v/>
      </c>
      <c r="I2507" s="184"/>
      <c r="J2507" s="184"/>
      <c r="K2507" s="184"/>
      <c r="L2507" s="183"/>
    </row>
    <row r="2508">
      <c r="A2508" s="454"/>
      <c r="B2508" s="927"/>
      <c r="C2508" s="580"/>
      <c r="D2508" s="939"/>
      <c r="E2508" s="940"/>
      <c r="F2508" s="941"/>
      <c r="G2508" s="937" t="str">
        <f t="array" ref="G2508">xlookup(F2508,'Internal Staffing Calculator'!E:E,'Internal Staffing Calculator'!C:C,"")</f>
        <v/>
      </c>
      <c r="H2508" s="932" t="str">
        <f t="array" ref="H2508">if(F2508&lt;&gt;"", iferror(index('Internal Staffing Calculator'!B$8:B23500,match(F2508,'Internal Staffing Calculator'!E$8:E23500,0)), "Not In Budget"),"")</f>
        <v/>
      </c>
      <c r="I2508" s="184"/>
      <c r="J2508" s="184"/>
      <c r="K2508" s="184"/>
      <c r="L2508" s="183"/>
    </row>
    <row r="2509">
      <c r="A2509" s="454"/>
      <c r="B2509" s="927"/>
      <c r="C2509" s="580"/>
      <c r="D2509" s="939"/>
      <c r="E2509" s="940"/>
      <c r="F2509" s="941"/>
      <c r="G2509" s="937" t="str">
        <f t="array" ref="G2509">xlookup(F2509,'Internal Staffing Calculator'!E:E,'Internal Staffing Calculator'!C:C,"")</f>
        <v/>
      </c>
      <c r="H2509" s="932" t="str">
        <f t="array" ref="H2509">if(F2509&lt;&gt;"", iferror(index('Internal Staffing Calculator'!B$8:B23500,match(F2509,'Internal Staffing Calculator'!E$8:E23500,0)), "Not In Budget"),"")</f>
        <v/>
      </c>
      <c r="I2509" s="184"/>
      <c r="J2509" s="184"/>
      <c r="K2509" s="184"/>
      <c r="L2509" s="183"/>
    </row>
    <row r="2510">
      <c r="A2510" s="454"/>
      <c r="B2510" s="927"/>
      <c r="C2510" s="580"/>
      <c r="D2510" s="939"/>
      <c r="E2510" s="940"/>
      <c r="F2510" s="941"/>
      <c r="G2510" s="937" t="str">
        <f t="array" ref="G2510">xlookup(F2510,'Internal Staffing Calculator'!E:E,'Internal Staffing Calculator'!C:C,"")</f>
        <v/>
      </c>
      <c r="H2510" s="932" t="str">
        <f t="array" ref="H2510">if(F2510&lt;&gt;"", iferror(index('Internal Staffing Calculator'!B$8:B23500,match(F2510,'Internal Staffing Calculator'!E$8:E23500,0)), "Not In Budget"),"")</f>
        <v/>
      </c>
      <c r="I2510" s="184"/>
      <c r="J2510" s="184"/>
      <c r="K2510" s="184"/>
      <c r="L2510" s="183"/>
    </row>
    <row r="2511">
      <c r="A2511" s="454"/>
      <c r="B2511" s="927"/>
      <c r="C2511" s="580"/>
      <c r="D2511" s="939"/>
      <c r="E2511" s="940"/>
      <c r="F2511" s="941"/>
      <c r="G2511" s="937" t="str">
        <f t="array" ref="G2511">xlookup(F2511,'Internal Staffing Calculator'!E:E,'Internal Staffing Calculator'!C:C,"")</f>
        <v/>
      </c>
      <c r="H2511" s="932" t="str">
        <f t="array" ref="H2511">if(F2511&lt;&gt;"", iferror(index('Internal Staffing Calculator'!B$8:B23500,match(F2511,'Internal Staffing Calculator'!E$8:E23500,0)), "Not In Budget"),"")</f>
        <v/>
      </c>
      <c r="I2511" s="184"/>
      <c r="J2511" s="184"/>
      <c r="K2511" s="184"/>
      <c r="L2511" s="183"/>
    </row>
    <row r="2512">
      <c r="A2512" s="454"/>
      <c r="B2512" s="927"/>
      <c r="C2512" s="580"/>
      <c r="D2512" s="939"/>
      <c r="E2512" s="940"/>
      <c r="F2512" s="941"/>
      <c r="G2512" s="937" t="str">
        <f t="array" ref="G2512">xlookup(F2512,'Internal Staffing Calculator'!E:E,'Internal Staffing Calculator'!C:C,"")</f>
        <v/>
      </c>
      <c r="H2512" s="932" t="str">
        <f t="array" ref="H2512">if(F2512&lt;&gt;"", iferror(index('Internal Staffing Calculator'!B$8:B23500,match(F2512,'Internal Staffing Calculator'!E$8:E23500,0)), "Not In Budget"),"")</f>
        <v/>
      </c>
      <c r="I2512" s="184"/>
      <c r="J2512" s="184"/>
      <c r="K2512" s="184"/>
      <c r="L2512" s="183"/>
    </row>
    <row r="2513">
      <c r="A2513" s="454"/>
      <c r="B2513" s="927"/>
      <c r="C2513" s="580"/>
      <c r="D2513" s="939"/>
      <c r="E2513" s="940"/>
      <c r="F2513" s="941"/>
      <c r="G2513" s="937" t="str">
        <f t="array" ref="G2513">xlookup(F2513,'Internal Staffing Calculator'!E:E,'Internal Staffing Calculator'!C:C,"")</f>
        <v/>
      </c>
      <c r="H2513" s="932" t="str">
        <f t="array" ref="H2513">if(F2513&lt;&gt;"", iferror(index('Internal Staffing Calculator'!B$8:B23500,match(F2513,'Internal Staffing Calculator'!E$8:E23500,0)), "Not In Budget"),"")</f>
        <v/>
      </c>
      <c r="I2513" s="184"/>
      <c r="J2513" s="184"/>
      <c r="K2513" s="184"/>
      <c r="L2513" s="183"/>
    </row>
    <row r="2514">
      <c r="A2514" s="454"/>
      <c r="B2514" s="927"/>
      <c r="C2514" s="580"/>
      <c r="D2514" s="939"/>
      <c r="E2514" s="940"/>
      <c r="F2514" s="941"/>
      <c r="G2514" s="937" t="str">
        <f t="array" ref="G2514">xlookup(F2514,'Internal Staffing Calculator'!E:E,'Internal Staffing Calculator'!C:C,"")</f>
        <v/>
      </c>
      <c r="H2514" s="932" t="str">
        <f t="array" ref="H2514">if(F2514&lt;&gt;"", iferror(index('Internal Staffing Calculator'!B$8:B23500,match(F2514,'Internal Staffing Calculator'!E$8:E23500,0)), "Not In Budget"),"")</f>
        <v/>
      </c>
      <c r="I2514" s="184"/>
      <c r="J2514" s="184"/>
      <c r="K2514" s="184"/>
      <c r="L2514" s="183"/>
    </row>
    <row r="2515">
      <c r="A2515" s="454"/>
      <c r="B2515" s="927"/>
      <c r="C2515" s="580"/>
      <c r="D2515" s="939"/>
      <c r="E2515" s="940"/>
      <c r="F2515" s="941"/>
      <c r="G2515" s="937" t="str">
        <f t="array" ref="G2515">xlookup(F2515,'Internal Staffing Calculator'!E:E,'Internal Staffing Calculator'!C:C,"")</f>
        <v/>
      </c>
      <c r="H2515" s="932" t="str">
        <f t="array" ref="H2515">if(F2515&lt;&gt;"", iferror(index('Internal Staffing Calculator'!B$8:B23500,match(F2515,'Internal Staffing Calculator'!E$8:E23500,0)), "Not In Budget"),"")</f>
        <v/>
      </c>
      <c r="I2515" s="184"/>
      <c r="J2515" s="184"/>
      <c r="K2515" s="184"/>
      <c r="L2515" s="183"/>
    </row>
    <row r="2516">
      <c r="A2516" s="454"/>
      <c r="B2516" s="927"/>
      <c r="C2516" s="580"/>
      <c r="D2516" s="939"/>
      <c r="E2516" s="940"/>
      <c r="F2516" s="941"/>
      <c r="G2516" s="937" t="str">
        <f t="array" ref="G2516">xlookup(F2516,'Internal Staffing Calculator'!E:E,'Internal Staffing Calculator'!C:C,"")</f>
        <v/>
      </c>
      <c r="H2516" s="932" t="str">
        <f t="array" ref="H2516">if(F2516&lt;&gt;"", iferror(index('Internal Staffing Calculator'!B$8:B23500,match(F2516,'Internal Staffing Calculator'!E$8:E23500,0)), "Not In Budget"),"")</f>
        <v/>
      </c>
      <c r="I2516" s="184"/>
      <c r="J2516" s="184"/>
      <c r="K2516" s="184"/>
      <c r="L2516" s="183"/>
    </row>
    <row r="2517">
      <c r="A2517" s="454"/>
      <c r="B2517" s="927"/>
      <c r="C2517" s="580"/>
      <c r="D2517" s="939"/>
      <c r="E2517" s="940"/>
      <c r="F2517" s="941"/>
      <c r="G2517" s="937" t="str">
        <f t="array" ref="G2517">xlookup(F2517,'Internal Staffing Calculator'!E:E,'Internal Staffing Calculator'!C:C,"")</f>
        <v/>
      </c>
      <c r="H2517" s="932" t="str">
        <f t="array" ref="H2517">if(F2517&lt;&gt;"", iferror(index('Internal Staffing Calculator'!B$8:B23500,match(F2517,'Internal Staffing Calculator'!E$8:E23500,0)), "Not In Budget"),"")</f>
        <v/>
      </c>
      <c r="I2517" s="184"/>
      <c r="J2517" s="184"/>
      <c r="K2517" s="184"/>
      <c r="L2517" s="183"/>
    </row>
    <row r="2518">
      <c r="A2518" s="454"/>
      <c r="B2518" s="927"/>
      <c r="C2518" s="580"/>
      <c r="D2518" s="939"/>
      <c r="E2518" s="940"/>
      <c r="F2518" s="941"/>
      <c r="G2518" s="937" t="str">
        <f t="array" ref="G2518">xlookup(F2518,'Internal Staffing Calculator'!E:E,'Internal Staffing Calculator'!C:C,"")</f>
        <v/>
      </c>
      <c r="H2518" s="932" t="str">
        <f t="array" ref="H2518">if(F2518&lt;&gt;"", iferror(index('Internal Staffing Calculator'!B$8:B23500,match(F2518,'Internal Staffing Calculator'!E$8:E23500,0)), "Not In Budget"),"")</f>
        <v/>
      </c>
      <c r="I2518" s="184"/>
      <c r="J2518" s="184"/>
      <c r="K2518" s="184"/>
      <c r="L2518" s="183"/>
    </row>
    <row r="2519">
      <c r="A2519" s="454"/>
      <c r="B2519" s="927"/>
      <c r="C2519" s="580"/>
      <c r="D2519" s="939"/>
      <c r="E2519" s="940"/>
      <c r="F2519" s="941"/>
      <c r="G2519" s="937" t="str">
        <f t="array" ref="G2519">xlookup(F2519,'Internal Staffing Calculator'!E:E,'Internal Staffing Calculator'!C:C,"")</f>
        <v/>
      </c>
      <c r="H2519" s="932" t="str">
        <f t="array" ref="H2519">if(F2519&lt;&gt;"", iferror(index('Internal Staffing Calculator'!B$8:B23500,match(F2519,'Internal Staffing Calculator'!E$8:E23500,0)), "Not In Budget"),"")</f>
        <v/>
      </c>
      <c r="I2519" s="184"/>
      <c r="J2519" s="184"/>
      <c r="K2519" s="184"/>
      <c r="L2519" s="183"/>
    </row>
    <row r="2520">
      <c r="A2520" s="454"/>
      <c r="B2520" s="927"/>
      <c r="C2520" s="580"/>
      <c r="D2520" s="939"/>
      <c r="E2520" s="940"/>
      <c r="F2520" s="941"/>
      <c r="G2520" s="937" t="str">
        <f t="array" ref="G2520">xlookup(F2520,'Internal Staffing Calculator'!E:E,'Internal Staffing Calculator'!C:C,"")</f>
        <v/>
      </c>
      <c r="H2520" s="932" t="str">
        <f t="array" ref="H2520">if(F2520&lt;&gt;"", iferror(index('Internal Staffing Calculator'!B$8:B23500,match(F2520,'Internal Staffing Calculator'!E$8:E23500,0)), "Not In Budget"),"")</f>
        <v/>
      </c>
      <c r="I2520" s="184"/>
      <c r="J2520" s="184"/>
      <c r="K2520" s="184"/>
      <c r="L2520" s="183"/>
    </row>
    <row r="2521">
      <c r="A2521" s="454"/>
      <c r="B2521" s="927"/>
      <c r="C2521" s="580"/>
      <c r="D2521" s="939"/>
      <c r="E2521" s="940"/>
      <c r="F2521" s="941"/>
      <c r="G2521" s="937" t="str">
        <f t="array" ref="G2521">xlookup(F2521,'Internal Staffing Calculator'!E:E,'Internal Staffing Calculator'!C:C,"")</f>
        <v/>
      </c>
      <c r="H2521" s="932" t="str">
        <f t="array" ref="H2521">if(F2521&lt;&gt;"", iferror(index('Internal Staffing Calculator'!B$8:B23500,match(F2521,'Internal Staffing Calculator'!E$8:E23500,0)), "Not In Budget"),"")</f>
        <v/>
      </c>
      <c r="I2521" s="184"/>
      <c r="J2521" s="184"/>
      <c r="K2521" s="184"/>
      <c r="L2521" s="183"/>
    </row>
    <row r="2522">
      <c r="A2522" s="454"/>
      <c r="B2522" s="927"/>
      <c r="C2522" s="580"/>
      <c r="D2522" s="939"/>
      <c r="E2522" s="940"/>
      <c r="F2522" s="941"/>
      <c r="G2522" s="937" t="str">
        <f t="array" ref="G2522">xlookup(F2522,'Internal Staffing Calculator'!E:E,'Internal Staffing Calculator'!C:C,"")</f>
        <v/>
      </c>
      <c r="H2522" s="932" t="str">
        <f t="array" ref="H2522">if(F2522&lt;&gt;"", iferror(index('Internal Staffing Calculator'!B$8:B23500,match(F2522,'Internal Staffing Calculator'!E$8:E23500,0)), "Not In Budget"),"")</f>
        <v/>
      </c>
      <c r="I2522" s="184"/>
      <c r="J2522" s="184"/>
      <c r="K2522" s="184"/>
      <c r="L2522" s="183"/>
    </row>
    <row r="2523">
      <c r="A2523" s="454"/>
      <c r="B2523" s="927"/>
      <c r="C2523" s="580"/>
      <c r="D2523" s="939"/>
      <c r="E2523" s="940"/>
      <c r="F2523" s="941"/>
      <c r="G2523" s="937" t="str">
        <f t="array" ref="G2523">xlookup(F2523,'Internal Staffing Calculator'!E:E,'Internal Staffing Calculator'!C:C,"")</f>
        <v/>
      </c>
      <c r="H2523" s="932" t="str">
        <f t="array" ref="H2523">if(F2523&lt;&gt;"", iferror(index('Internal Staffing Calculator'!B$8:B23500,match(F2523,'Internal Staffing Calculator'!E$8:E23500,0)), "Not In Budget"),"")</f>
        <v/>
      </c>
      <c r="I2523" s="184"/>
      <c r="J2523" s="184"/>
      <c r="K2523" s="184"/>
      <c r="L2523" s="183"/>
    </row>
    <row r="2524">
      <c r="A2524" s="454"/>
      <c r="B2524" s="927"/>
      <c r="C2524" s="580"/>
      <c r="D2524" s="939"/>
      <c r="E2524" s="940"/>
      <c r="F2524" s="941"/>
      <c r="G2524" s="937" t="str">
        <f t="array" ref="G2524">xlookup(F2524,'Internal Staffing Calculator'!E:E,'Internal Staffing Calculator'!C:C,"")</f>
        <v/>
      </c>
      <c r="H2524" s="932" t="str">
        <f t="array" ref="H2524">if(F2524&lt;&gt;"", iferror(index('Internal Staffing Calculator'!B$8:B23500,match(F2524,'Internal Staffing Calculator'!E$8:E23500,0)), "Not In Budget"),"")</f>
        <v/>
      </c>
      <c r="I2524" s="184"/>
      <c r="J2524" s="184"/>
      <c r="K2524" s="184"/>
      <c r="L2524" s="183"/>
    </row>
    <row r="2525">
      <c r="A2525" s="454"/>
      <c r="B2525" s="927"/>
      <c r="C2525" s="580"/>
      <c r="D2525" s="939"/>
      <c r="E2525" s="940"/>
      <c r="F2525" s="941"/>
      <c r="G2525" s="937" t="str">
        <f t="array" ref="G2525">xlookup(F2525,'Internal Staffing Calculator'!E:E,'Internal Staffing Calculator'!C:C,"")</f>
        <v/>
      </c>
      <c r="H2525" s="932" t="str">
        <f t="array" ref="H2525">if(F2525&lt;&gt;"", iferror(index('Internal Staffing Calculator'!B$8:B23500,match(F2525,'Internal Staffing Calculator'!E$8:E23500,0)), "Not In Budget"),"")</f>
        <v/>
      </c>
      <c r="I2525" s="184"/>
      <c r="J2525" s="184"/>
      <c r="K2525" s="184"/>
      <c r="L2525" s="183"/>
    </row>
    <row r="2526">
      <c r="A2526" s="454"/>
      <c r="B2526" s="927"/>
      <c r="C2526" s="580"/>
      <c r="D2526" s="939"/>
      <c r="E2526" s="940"/>
      <c r="F2526" s="941"/>
      <c r="G2526" s="937" t="str">
        <f t="array" ref="G2526">xlookup(F2526,'Internal Staffing Calculator'!E:E,'Internal Staffing Calculator'!C:C,"")</f>
        <v/>
      </c>
      <c r="H2526" s="932" t="str">
        <f t="array" ref="H2526">if(F2526&lt;&gt;"", iferror(index('Internal Staffing Calculator'!B$8:B23500,match(F2526,'Internal Staffing Calculator'!E$8:E23500,0)), "Not In Budget"),"")</f>
        <v/>
      </c>
      <c r="I2526" s="184"/>
      <c r="J2526" s="184"/>
      <c r="K2526" s="184"/>
      <c r="L2526" s="183"/>
    </row>
    <row r="2527">
      <c r="A2527" s="454"/>
      <c r="B2527" s="927"/>
      <c r="C2527" s="580"/>
      <c r="D2527" s="939"/>
      <c r="E2527" s="940"/>
      <c r="F2527" s="941"/>
      <c r="G2527" s="937" t="str">
        <f t="array" ref="G2527">xlookup(F2527,'Internal Staffing Calculator'!E:E,'Internal Staffing Calculator'!C:C,"")</f>
        <v/>
      </c>
      <c r="H2527" s="932" t="str">
        <f t="array" ref="H2527">if(F2527&lt;&gt;"", iferror(index('Internal Staffing Calculator'!B$8:B23500,match(F2527,'Internal Staffing Calculator'!E$8:E23500,0)), "Not In Budget"),"")</f>
        <v/>
      </c>
      <c r="I2527" s="184"/>
      <c r="J2527" s="184"/>
      <c r="K2527" s="184"/>
      <c r="L2527" s="183"/>
    </row>
    <row r="2528">
      <c r="A2528" s="454"/>
      <c r="B2528" s="927"/>
      <c r="C2528" s="580"/>
      <c r="D2528" s="939"/>
      <c r="E2528" s="940"/>
      <c r="F2528" s="941"/>
      <c r="G2528" s="937" t="str">
        <f t="array" ref="G2528">xlookup(F2528,'Internal Staffing Calculator'!E:E,'Internal Staffing Calculator'!C:C,"")</f>
        <v/>
      </c>
      <c r="H2528" s="932" t="str">
        <f t="array" ref="H2528">if(F2528&lt;&gt;"", iferror(index('Internal Staffing Calculator'!B$8:B23500,match(F2528,'Internal Staffing Calculator'!E$8:E23500,0)), "Not In Budget"),"")</f>
        <v/>
      </c>
      <c r="I2528" s="184"/>
      <c r="J2528" s="184"/>
      <c r="K2528" s="184"/>
      <c r="L2528" s="183"/>
    </row>
    <row r="2529">
      <c r="A2529" s="454"/>
      <c r="B2529" s="927"/>
      <c r="C2529" s="580"/>
      <c r="D2529" s="939"/>
      <c r="E2529" s="940"/>
      <c r="F2529" s="941"/>
      <c r="G2529" s="937" t="str">
        <f t="array" ref="G2529">xlookup(F2529,'Internal Staffing Calculator'!E:E,'Internal Staffing Calculator'!C:C,"")</f>
        <v/>
      </c>
      <c r="H2529" s="932" t="str">
        <f t="array" ref="H2529">if(F2529&lt;&gt;"", iferror(index('Internal Staffing Calculator'!B$8:B23500,match(F2529,'Internal Staffing Calculator'!E$8:E23500,0)), "Not In Budget"),"")</f>
        <v/>
      </c>
      <c r="I2529" s="184"/>
      <c r="J2529" s="184"/>
      <c r="K2529" s="184"/>
      <c r="L2529" s="183"/>
    </row>
    <row r="2530">
      <c r="A2530" s="454"/>
      <c r="B2530" s="927"/>
      <c r="C2530" s="580"/>
      <c r="D2530" s="939"/>
      <c r="E2530" s="940"/>
      <c r="F2530" s="941"/>
      <c r="G2530" s="937" t="str">
        <f t="array" ref="G2530">xlookup(F2530,'Internal Staffing Calculator'!E:E,'Internal Staffing Calculator'!C:C,"")</f>
        <v/>
      </c>
      <c r="H2530" s="932" t="str">
        <f t="array" ref="H2530">if(F2530&lt;&gt;"", iferror(index('Internal Staffing Calculator'!B$8:B23500,match(F2530,'Internal Staffing Calculator'!E$8:E23500,0)), "Not In Budget"),"")</f>
        <v/>
      </c>
      <c r="I2530" s="184"/>
      <c r="J2530" s="184"/>
      <c r="K2530" s="184"/>
      <c r="L2530" s="183"/>
    </row>
    <row r="2531">
      <c r="A2531" s="454"/>
      <c r="B2531" s="927"/>
      <c r="C2531" s="580"/>
      <c r="D2531" s="939"/>
      <c r="E2531" s="940"/>
      <c r="F2531" s="941"/>
      <c r="G2531" s="937" t="str">
        <f t="array" ref="G2531">xlookup(F2531,'Internal Staffing Calculator'!E:E,'Internal Staffing Calculator'!C:C,"")</f>
        <v/>
      </c>
      <c r="H2531" s="932" t="str">
        <f t="array" ref="H2531">if(F2531&lt;&gt;"", iferror(index('Internal Staffing Calculator'!B$8:B23500,match(F2531,'Internal Staffing Calculator'!E$8:E23500,0)), "Not In Budget"),"")</f>
        <v/>
      </c>
      <c r="I2531" s="184"/>
      <c r="J2531" s="184"/>
      <c r="K2531" s="184"/>
      <c r="L2531" s="183"/>
    </row>
    <row r="2532">
      <c r="A2532" s="454"/>
      <c r="B2532" s="927"/>
      <c r="C2532" s="580"/>
      <c r="D2532" s="939"/>
      <c r="E2532" s="940"/>
      <c r="F2532" s="941"/>
      <c r="G2532" s="937" t="str">
        <f t="array" ref="G2532">xlookup(F2532,'Internal Staffing Calculator'!E:E,'Internal Staffing Calculator'!C:C,"")</f>
        <v/>
      </c>
      <c r="H2532" s="932" t="str">
        <f t="array" ref="H2532">if(F2532&lt;&gt;"", iferror(index('Internal Staffing Calculator'!B$8:B23500,match(F2532,'Internal Staffing Calculator'!E$8:E23500,0)), "Not In Budget"),"")</f>
        <v/>
      </c>
      <c r="I2532" s="184"/>
      <c r="J2532" s="184"/>
      <c r="K2532" s="184"/>
      <c r="L2532" s="183"/>
    </row>
    <row r="2533">
      <c r="A2533" s="454"/>
      <c r="B2533" s="927"/>
      <c r="C2533" s="580"/>
      <c r="D2533" s="939"/>
      <c r="E2533" s="940"/>
      <c r="F2533" s="941"/>
      <c r="G2533" s="937" t="str">
        <f t="array" ref="G2533">xlookup(F2533,'Internal Staffing Calculator'!E:E,'Internal Staffing Calculator'!C:C,"")</f>
        <v/>
      </c>
      <c r="H2533" s="932" t="str">
        <f t="array" ref="H2533">if(F2533&lt;&gt;"", iferror(index('Internal Staffing Calculator'!B$8:B23500,match(F2533,'Internal Staffing Calculator'!E$8:E23500,0)), "Not In Budget"),"")</f>
        <v/>
      </c>
      <c r="I2533" s="184"/>
      <c r="J2533" s="184"/>
      <c r="K2533" s="184"/>
      <c r="L2533" s="183"/>
    </row>
    <row r="2534">
      <c r="A2534" s="454"/>
      <c r="B2534" s="927"/>
      <c r="C2534" s="580"/>
      <c r="D2534" s="939"/>
      <c r="E2534" s="940"/>
      <c r="F2534" s="941"/>
      <c r="G2534" s="937" t="str">
        <f t="array" ref="G2534">xlookup(F2534,'Internal Staffing Calculator'!E:E,'Internal Staffing Calculator'!C:C,"")</f>
        <v/>
      </c>
      <c r="H2534" s="932" t="str">
        <f t="array" ref="H2534">if(F2534&lt;&gt;"", iferror(index('Internal Staffing Calculator'!B$8:B23500,match(F2534,'Internal Staffing Calculator'!E$8:E23500,0)), "Not In Budget"),"")</f>
        <v/>
      </c>
      <c r="I2534" s="184"/>
      <c r="J2534" s="184"/>
      <c r="K2534" s="184"/>
      <c r="L2534" s="183"/>
    </row>
    <row r="2535">
      <c r="A2535" s="454"/>
      <c r="B2535" s="927"/>
      <c r="C2535" s="580"/>
      <c r="D2535" s="939"/>
      <c r="E2535" s="940"/>
      <c r="F2535" s="941"/>
      <c r="G2535" s="937" t="str">
        <f t="array" ref="G2535">xlookup(F2535,'Internal Staffing Calculator'!E:E,'Internal Staffing Calculator'!C:C,"")</f>
        <v/>
      </c>
      <c r="H2535" s="932" t="str">
        <f t="array" ref="H2535">if(F2535&lt;&gt;"", iferror(index('Internal Staffing Calculator'!B$8:B23500,match(F2535,'Internal Staffing Calculator'!E$8:E23500,0)), "Not In Budget"),"")</f>
        <v/>
      </c>
      <c r="I2535" s="184"/>
      <c r="J2535" s="184"/>
      <c r="K2535" s="184"/>
      <c r="L2535" s="183"/>
    </row>
    <row r="2536">
      <c r="A2536" s="454"/>
      <c r="B2536" s="927"/>
      <c r="C2536" s="580"/>
      <c r="D2536" s="939"/>
      <c r="E2536" s="940"/>
      <c r="F2536" s="941"/>
      <c r="G2536" s="937" t="str">
        <f t="array" ref="G2536">xlookup(F2536,'Internal Staffing Calculator'!E:E,'Internal Staffing Calculator'!C:C,"")</f>
        <v/>
      </c>
      <c r="H2536" s="932" t="str">
        <f t="array" ref="H2536">if(F2536&lt;&gt;"", iferror(index('Internal Staffing Calculator'!B$8:B23500,match(F2536,'Internal Staffing Calculator'!E$8:E23500,0)), "Not In Budget"),"")</f>
        <v/>
      </c>
      <c r="I2536" s="184"/>
      <c r="J2536" s="184"/>
      <c r="K2536" s="184"/>
      <c r="L2536" s="183"/>
    </row>
    <row r="2537">
      <c r="A2537" s="454"/>
      <c r="B2537" s="927"/>
      <c r="C2537" s="580"/>
      <c r="D2537" s="939"/>
      <c r="E2537" s="940"/>
      <c r="F2537" s="941"/>
      <c r="G2537" s="937" t="str">
        <f t="array" ref="G2537">xlookup(F2537,'Internal Staffing Calculator'!E:E,'Internal Staffing Calculator'!C:C,"")</f>
        <v/>
      </c>
      <c r="H2537" s="932" t="str">
        <f t="array" ref="H2537">if(F2537&lt;&gt;"", iferror(index('Internal Staffing Calculator'!B$8:B23500,match(F2537,'Internal Staffing Calculator'!E$8:E23500,0)), "Not In Budget"),"")</f>
        <v/>
      </c>
      <c r="I2537" s="184"/>
      <c r="J2537" s="184"/>
      <c r="K2537" s="184"/>
      <c r="L2537" s="183"/>
    </row>
    <row r="2538">
      <c r="A2538" s="454"/>
      <c r="B2538" s="927"/>
      <c r="C2538" s="580"/>
      <c r="D2538" s="939"/>
      <c r="E2538" s="940"/>
      <c r="F2538" s="941"/>
      <c r="G2538" s="937" t="str">
        <f t="array" ref="G2538">xlookup(F2538,'Internal Staffing Calculator'!E:E,'Internal Staffing Calculator'!C:C,"")</f>
        <v/>
      </c>
      <c r="H2538" s="932" t="str">
        <f t="array" ref="H2538">if(F2538&lt;&gt;"", iferror(index('Internal Staffing Calculator'!B$8:B23500,match(F2538,'Internal Staffing Calculator'!E$8:E23500,0)), "Not In Budget"),"")</f>
        <v/>
      </c>
      <c r="I2538" s="184"/>
      <c r="J2538" s="184"/>
      <c r="K2538" s="184"/>
      <c r="L2538" s="183"/>
    </row>
    <row r="2539">
      <c r="A2539" s="454"/>
      <c r="B2539" s="927"/>
      <c r="C2539" s="580"/>
      <c r="D2539" s="939"/>
      <c r="E2539" s="940"/>
      <c r="F2539" s="941"/>
      <c r="G2539" s="937" t="str">
        <f t="array" ref="G2539">xlookup(F2539,'Internal Staffing Calculator'!E:E,'Internal Staffing Calculator'!C:C,"")</f>
        <v/>
      </c>
      <c r="H2539" s="932" t="str">
        <f t="array" ref="H2539">if(F2539&lt;&gt;"", iferror(index('Internal Staffing Calculator'!B$8:B23500,match(F2539,'Internal Staffing Calculator'!E$8:E23500,0)), "Not In Budget"),"")</f>
        <v/>
      </c>
      <c r="I2539" s="184"/>
      <c r="J2539" s="184"/>
      <c r="K2539" s="184"/>
      <c r="L2539" s="183"/>
    </row>
    <row r="2540">
      <c r="A2540" s="454"/>
      <c r="B2540" s="927"/>
      <c r="C2540" s="580"/>
      <c r="D2540" s="939"/>
      <c r="E2540" s="940"/>
      <c r="F2540" s="941"/>
      <c r="G2540" s="937" t="str">
        <f t="array" ref="G2540">xlookup(F2540,'Internal Staffing Calculator'!E:E,'Internal Staffing Calculator'!C:C,"")</f>
        <v/>
      </c>
      <c r="H2540" s="932" t="str">
        <f t="array" ref="H2540">if(F2540&lt;&gt;"", iferror(index('Internal Staffing Calculator'!B$8:B23500,match(F2540,'Internal Staffing Calculator'!E$8:E23500,0)), "Not In Budget"),"")</f>
        <v/>
      </c>
      <c r="I2540" s="184"/>
      <c r="J2540" s="184"/>
      <c r="K2540" s="184"/>
      <c r="L2540" s="183"/>
    </row>
    <row r="2541">
      <c r="A2541" s="454"/>
      <c r="B2541" s="927"/>
      <c r="C2541" s="580"/>
      <c r="D2541" s="939"/>
      <c r="E2541" s="940"/>
      <c r="F2541" s="941"/>
      <c r="G2541" s="937" t="str">
        <f t="array" ref="G2541">xlookup(F2541,'Internal Staffing Calculator'!E:E,'Internal Staffing Calculator'!C:C,"")</f>
        <v/>
      </c>
      <c r="H2541" s="932" t="str">
        <f t="array" ref="H2541">if(F2541&lt;&gt;"", iferror(index('Internal Staffing Calculator'!B$8:B23500,match(F2541,'Internal Staffing Calculator'!E$8:E23500,0)), "Not In Budget"),"")</f>
        <v/>
      </c>
      <c r="I2541" s="184"/>
      <c r="J2541" s="184"/>
      <c r="K2541" s="184"/>
      <c r="L2541" s="183"/>
    </row>
    <row r="2542">
      <c r="A2542" s="454"/>
      <c r="B2542" s="927"/>
      <c r="C2542" s="580"/>
      <c r="D2542" s="939"/>
      <c r="E2542" s="940"/>
      <c r="F2542" s="941"/>
      <c r="G2542" s="937" t="str">
        <f t="array" ref="G2542">xlookup(F2542,'Internal Staffing Calculator'!E:E,'Internal Staffing Calculator'!C:C,"")</f>
        <v/>
      </c>
      <c r="H2542" s="932" t="str">
        <f t="array" ref="H2542">if(F2542&lt;&gt;"", iferror(index('Internal Staffing Calculator'!B$8:B23500,match(F2542,'Internal Staffing Calculator'!E$8:E23500,0)), "Not In Budget"),"")</f>
        <v/>
      </c>
      <c r="I2542" s="184"/>
      <c r="J2542" s="184"/>
      <c r="K2542" s="184"/>
      <c r="L2542" s="183"/>
    </row>
    <row r="2543">
      <c r="A2543" s="454"/>
      <c r="B2543" s="927"/>
      <c r="C2543" s="580"/>
      <c r="D2543" s="939"/>
      <c r="E2543" s="940"/>
      <c r="F2543" s="941"/>
      <c r="G2543" s="937" t="str">
        <f t="array" ref="G2543">xlookup(F2543,'Internal Staffing Calculator'!E:E,'Internal Staffing Calculator'!C:C,"")</f>
        <v/>
      </c>
      <c r="H2543" s="932" t="str">
        <f t="array" ref="H2543">if(F2543&lt;&gt;"", iferror(index('Internal Staffing Calculator'!B$8:B23500,match(F2543,'Internal Staffing Calculator'!E$8:E23500,0)), "Not In Budget"),"")</f>
        <v/>
      </c>
      <c r="I2543" s="184"/>
      <c r="J2543" s="184"/>
      <c r="K2543" s="184"/>
      <c r="L2543" s="183"/>
    </row>
    <row r="2544">
      <c r="A2544" s="454"/>
      <c r="B2544" s="927"/>
      <c r="C2544" s="580"/>
      <c r="D2544" s="939"/>
      <c r="E2544" s="940"/>
      <c r="F2544" s="941"/>
      <c r="G2544" s="937" t="str">
        <f t="array" ref="G2544">xlookup(F2544,'Internal Staffing Calculator'!E:E,'Internal Staffing Calculator'!C:C,"")</f>
        <v/>
      </c>
      <c r="H2544" s="932" t="str">
        <f t="array" ref="H2544">if(F2544&lt;&gt;"", iferror(index('Internal Staffing Calculator'!B$8:B23500,match(F2544,'Internal Staffing Calculator'!E$8:E23500,0)), "Not In Budget"),"")</f>
        <v/>
      </c>
      <c r="I2544" s="184"/>
      <c r="J2544" s="184"/>
      <c r="K2544" s="184"/>
      <c r="L2544" s="183"/>
    </row>
    <row r="2545">
      <c r="A2545" s="454"/>
      <c r="B2545" s="927"/>
      <c r="C2545" s="580"/>
      <c r="D2545" s="939"/>
      <c r="E2545" s="940"/>
      <c r="F2545" s="941"/>
      <c r="G2545" s="937" t="str">
        <f t="array" ref="G2545">xlookup(F2545,'Internal Staffing Calculator'!E:E,'Internal Staffing Calculator'!C:C,"")</f>
        <v/>
      </c>
      <c r="H2545" s="932" t="str">
        <f t="array" ref="H2545">if(F2545&lt;&gt;"", iferror(index('Internal Staffing Calculator'!B$8:B23500,match(F2545,'Internal Staffing Calculator'!E$8:E23500,0)), "Not In Budget"),"")</f>
        <v/>
      </c>
      <c r="I2545" s="184"/>
      <c r="J2545" s="184"/>
      <c r="K2545" s="184"/>
      <c r="L2545" s="183"/>
    </row>
    <row r="2546">
      <c r="A2546" s="454"/>
      <c r="B2546" s="927"/>
      <c r="C2546" s="580"/>
      <c r="D2546" s="939"/>
      <c r="E2546" s="940"/>
      <c r="F2546" s="941"/>
      <c r="G2546" s="937" t="str">
        <f t="array" ref="G2546">xlookup(F2546,'Internal Staffing Calculator'!E:E,'Internal Staffing Calculator'!C:C,"")</f>
        <v/>
      </c>
      <c r="H2546" s="932" t="str">
        <f t="array" ref="H2546">if(F2546&lt;&gt;"", iferror(index('Internal Staffing Calculator'!B$8:B23500,match(F2546,'Internal Staffing Calculator'!E$8:E23500,0)), "Not In Budget"),"")</f>
        <v/>
      </c>
      <c r="I2546" s="184"/>
      <c r="J2546" s="184"/>
      <c r="K2546" s="184"/>
      <c r="L2546" s="183"/>
    </row>
    <row r="2547">
      <c r="A2547" s="454"/>
      <c r="B2547" s="927"/>
      <c r="C2547" s="580"/>
      <c r="D2547" s="939"/>
      <c r="E2547" s="940"/>
      <c r="F2547" s="941"/>
      <c r="G2547" s="937" t="str">
        <f t="array" ref="G2547">xlookup(F2547,'Internal Staffing Calculator'!E:E,'Internal Staffing Calculator'!C:C,"")</f>
        <v/>
      </c>
      <c r="H2547" s="932" t="str">
        <f t="array" ref="H2547">if(F2547&lt;&gt;"", iferror(index('Internal Staffing Calculator'!B$8:B23500,match(F2547,'Internal Staffing Calculator'!E$8:E23500,0)), "Not In Budget"),"")</f>
        <v/>
      </c>
      <c r="I2547" s="184"/>
      <c r="J2547" s="184"/>
      <c r="K2547" s="184"/>
      <c r="L2547" s="183"/>
    </row>
    <row r="2548">
      <c r="A2548" s="454"/>
      <c r="B2548" s="927"/>
      <c r="C2548" s="580"/>
      <c r="D2548" s="939"/>
      <c r="E2548" s="940"/>
      <c r="F2548" s="941"/>
      <c r="G2548" s="937" t="str">
        <f t="array" ref="G2548">xlookup(F2548,'Internal Staffing Calculator'!E:E,'Internal Staffing Calculator'!C:C,"")</f>
        <v/>
      </c>
      <c r="H2548" s="932" t="str">
        <f t="array" ref="H2548">if(F2548&lt;&gt;"", iferror(index('Internal Staffing Calculator'!B$8:B23500,match(F2548,'Internal Staffing Calculator'!E$8:E23500,0)), "Not In Budget"),"")</f>
        <v/>
      </c>
      <c r="I2548" s="184"/>
      <c r="J2548" s="184"/>
      <c r="K2548" s="184"/>
      <c r="L2548" s="183"/>
    </row>
    <row r="2549">
      <c r="A2549" s="454"/>
      <c r="B2549" s="927"/>
      <c r="C2549" s="580"/>
      <c r="D2549" s="939"/>
      <c r="E2549" s="940"/>
      <c r="F2549" s="941"/>
      <c r="G2549" s="937" t="str">
        <f t="array" ref="G2549">xlookup(F2549,'Internal Staffing Calculator'!E:E,'Internal Staffing Calculator'!C:C,"")</f>
        <v/>
      </c>
      <c r="H2549" s="932" t="str">
        <f t="array" ref="H2549">if(F2549&lt;&gt;"", iferror(index('Internal Staffing Calculator'!B$8:B23500,match(F2549,'Internal Staffing Calculator'!E$8:E23500,0)), "Not In Budget"),"")</f>
        <v/>
      </c>
      <c r="I2549" s="184"/>
      <c r="J2549" s="184"/>
      <c r="K2549" s="184"/>
      <c r="L2549" s="183"/>
    </row>
    <row r="2550">
      <c r="A2550" s="454"/>
      <c r="B2550" s="927"/>
      <c r="C2550" s="580"/>
      <c r="D2550" s="939"/>
      <c r="E2550" s="940"/>
      <c r="F2550" s="941"/>
      <c r="G2550" s="937" t="str">
        <f t="array" ref="G2550">xlookup(F2550,'Internal Staffing Calculator'!E:E,'Internal Staffing Calculator'!C:C,"")</f>
        <v/>
      </c>
      <c r="H2550" s="932" t="str">
        <f t="array" ref="H2550">if(F2550&lt;&gt;"", iferror(index('Internal Staffing Calculator'!B$8:B23500,match(F2550,'Internal Staffing Calculator'!E$8:E23500,0)), "Not In Budget"),"")</f>
        <v/>
      </c>
      <c r="I2550" s="184"/>
      <c r="J2550" s="184"/>
      <c r="K2550" s="184"/>
      <c r="L2550" s="183"/>
    </row>
    <row r="2551">
      <c r="A2551" s="454"/>
      <c r="B2551" s="927"/>
      <c r="C2551" s="580"/>
      <c r="D2551" s="939"/>
      <c r="E2551" s="940"/>
      <c r="F2551" s="941"/>
      <c r="G2551" s="937" t="str">
        <f t="array" ref="G2551">xlookup(F2551,'Internal Staffing Calculator'!E:E,'Internal Staffing Calculator'!C:C,"")</f>
        <v/>
      </c>
      <c r="H2551" s="932" t="str">
        <f t="array" ref="H2551">if(F2551&lt;&gt;"", iferror(index('Internal Staffing Calculator'!B$8:B23500,match(F2551,'Internal Staffing Calculator'!E$8:E23500,0)), "Not In Budget"),"")</f>
        <v/>
      </c>
      <c r="I2551" s="184"/>
      <c r="J2551" s="184"/>
      <c r="K2551" s="184"/>
      <c r="L2551" s="183"/>
    </row>
    <row r="2552">
      <c r="A2552" s="454"/>
      <c r="B2552" s="927"/>
      <c r="C2552" s="580"/>
      <c r="D2552" s="939"/>
      <c r="E2552" s="940"/>
      <c r="F2552" s="941"/>
      <c r="G2552" s="937" t="str">
        <f t="array" ref="G2552">xlookup(F2552,'Internal Staffing Calculator'!E:E,'Internal Staffing Calculator'!C:C,"")</f>
        <v/>
      </c>
      <c r="H2552" s="932" t="str">
        <f t="array" ref="H2552">if(F2552&lt;&gt;"", iferror(index('Internal Staffing Calculator'!B$8:B23500,match(F2552,'Internal Staffing Calculator'!E$8:E23500,0)), "Not In Budget"),"")</f>
        <v/>
      </c>
      <c r="I2552" s="184"/>
      <c r="J2552" s="184"/>
      <c r="K2552" s="184"/>
      <c r="L2552" s="183"/>
    </row>
    <row r="2553">
      <c r="A2553" s="454"/>
      <c r="B2553" s="927"/>
      <c r="C2553" s="580"/>
      <c r="D2553" s="939"/>
      <c r="E2553" s="940"/>
      <c r="F2553" s="941"/>
      <c r="G2553" s="937" t="str">
        <f t="array" ref="G2553">xlookup(F2553,'Internal Staffing Calculator'!E:E,'Internal Staffing Calculator'!C:C,"")</f>
        <v/>
      </c>
      <c r="H2553" s="932" t="str">
        <f t="array" ref="H2553">if(F2553&lt;&gt;"", iferror(index('Internal Staffing Calculator'!B$8:B23500,match(F2553,'Internal Staffing Calculator'!E$8:E23500,0)), "Not In Budget"),"")</f>
        <v/>
      </c>
      <c r="I2553" s="184"/>
      <c r="J2553" s="184"/>
      <c r="K2553" s="184"/>
      <c r="L2553" s="183"/>
    </row>
    <row r="2554">
      <c r="A2554" s="454"/>
      <c r="B2554" s="927"/>
      <c r="C2554" s="580"/>
      <c r="D2554" s="939"/>
      <c r="E2554" s="940"/>
      <c r="F2554" s="941"/>
      <c r="G2554" s="937" t="str">
        <f t="array" ref="G2554">xlookup(F2554,'Internal Staffing Calculator'!E:E,'Internal Staffing Calculator'!C:C,"")</f>
        <v/>
      </c>
      <c r="H2554" s="932" t="str">
        <f t="array" ref="H2554">if(F2554&lt;&gt;"", iferror(index('Internal Staffing Calculator'!B$8:B23500,match(F2554,'Internal Staffing Calculator'!E$8:E23500,0)), "Not In Budget"),"")</f>
        <v/>
      </c>
      <c r="I2554" s="184"/>
      <c r="J2554" s="184"/>
      <c r="K2554" s="184"/>
      <c r="L2554" s="183"/>
    </row>
    <row r="2555">
      <c r="A2555" s="454"/>
      <c r="B2555" s="927"/>
      <c r="C2555" s="580"/>
      <c r="D2555" s="939"/>
      <c r="E2555" s="940"/>
      <c r="F2555" s="941"/>
      <c r="G2555" s="937" t="str">
        <f t="array" ref="G2555">xlookup(F2555,'Internal Staffing Calculator'!E:E,'Internal Staffing Calculator'!C:C,"")</f>
        <v/>
      </c>
      <c r="H2555" s="932" t="str">
        <f t="array" ref="H2555">if(F2555&lt;&gt;"", iferror(index('Internal Staffing Calculator'!B$8:B23500,match(F2555,'Internal Staffing Calculator'!E$8:E23500,0)), "Not In Budget"),"")</f>
        <v/>
      </c>
      <c r="I2555" s="184"/>
      <c r="J2555" s="184"/>
      <c r="K2555" s="184"/>
      <c r="L2555" s="183"/>
    </row>
    <row r="2556">
      <c r="A2556" s="454"/>
      <c r="B2556" s="927"/>
      <c r="C2556" s="580"/>
      <c r="D2556" s="939"/>
      <c r="E2556" s="940"/>
      <c r="F2556" s="941"/>
      <c r="G2556" s="937" t="str">
        <f t="array" ref="G2556">xlookup(F2556,'Internal Staffing Calculator'!E:E,'Internal Staffing Calculator'!C:C,"")</f>
        <v/>
      </c>
      <c r="H2556" s="932" t="str">
        <f t="array" ref="H2556">if(F2556&lt;&gt;"", iferror(index('Internal Staffing Calculator'!B$8:B23500,match(F2556,'Internal Staffing Calculator'!E$8:E23500,0)), "Not In Budget"),"")</f>
        <v/>
      </c>
      <c r="I2556" s="184"/>
      <c r="J2556" s="184"/>
      <c r="K2556" s="184"/>
      <c r="L2556" s="183"/>
    </row>
    <row r="2557">
      <c r="A2557" s="454"/>
      <c r="B2557" s="927"/>
      <c r="C2557" s="580"/>
      <c r="D2557" s="939"/>
      <c r="E2557" s="940"/>
      <c r="F2557" s="941"/>
      <c r="G2557" s="937" t="str">
        <f t="array" ref="G2557">xlookup(F2557,'Internal Staffing Calculator'!E:E,'Internal Staffing Calculator'!C:C,"")</f>
        <v/>
      </c>
      <c r="H2557" s="932" t="str">
        <f t="array" ref="H2557">if(F2557&lt;&gt;"", iferror(index('Internal Staffing Calculator'!B$8:B23500,match(F2557,'Internal Staffing Calculator'!E$8:E23500,0)), "Not In Budget"),"")</f>
        <v/>
      </c>
      <c r="I2557" s="184"/>
      <c r="J2557" s="184"/>
      <c r="K2557" s="184"/>
      <c r="L2557" s="183"/>
    </row>
    <row r="2558">
      <c r="A2558" s="454"/>
      <c r="B2558" s="927"/>
      <c r="C2558" s="580"/>
      <c r="D2558" s="939"/>
      <c r="E2558" s="940"/>
      <c r="F2558" s="941"/>
      <c r="G2558" s="937" t="str">
        <f t="array" ref="G2558">xlookup(F2558,'Internal Staffing Calculator'!E:E,'Internal Staffing Calculator'!C:C,"")</f>
        <v/>
      </c>
      <c r="H2558" s="932" t="str">
        <f t="array" ref="H2558">if(F2558&lt;&gt;"", iferror(index('Internal Staffing Calculator'!B$8:B23500,match(F2558,'Internal Staffing Calculator'!E$8:E23500,0)), "Not In Budget"),"")</f>
        <v/>
      </c>
      <c r="I2558" s="184"/>
      <c r="J2558" s="184"/>
      <c r="K2558" s="184"/>
      <c r="L2558" s="183"/>
    </row>
    <row r="2559">
      <c r="A2559" s="454"/>
      <c r="B2559" s="927"/>
      <c r="C2559" s="580"/>
      <c r="D2559" s="939"/>
      <c r="E2559" s="940"/>
      <c r="F2559" s="941"/>
      <c r="G2559" s="937" t="str">
        <f t="array" ref="G2559">xlookup(F2559,'Internal Staffing Calculator'!E:E,'Internal Staffing Calculator'!C:C,"")</f>
        <v/>
      </c>
      <c r="H2559" s="932" t="str">
        <f t="array" ref="H2559">if(F2559&lt;&gt;"", iferror(index('Internal Staffing Calculator'!B$8:B23500,match(F2559,'Internal Staffing Calculator'!E$8:E23500,0)), "Not In Budget"),"")</f>
        <v/>
      </c>
      <c r="I2559" s="184"/>
      <c r="J2559" s="184"/>
      <c r="K2559" s="184"/>
      <c r="L2559" s="183"/>
    </row>
    <row r="2560">
      <c r="A2560" s="454"/>
      <c r="B2560" s="927"/>
      <c r="C2560" s="580"/>
      <c r="D2560" s="939"/>
      <c r="E2560" s="940"/>
      <c r="F2560" s="941"/>
      <c r="G2560" s="937" t="str">
        <f t="array" ref="G2560">xlookup(F2560,'Internal Staffing Calculator'!E:E,'Internal Staffing Calculator'!C:C,"")</f>
        <v/>
      </c>
      <c r="H2560" s="932" t="str">
        <f t="array" ref="H2560">if(F2560&lt;&gt;"", iferror(index('Internal Staffing Calculator'!B$8:B23500,match(F2560,'Internal Staffing Calculator'!E$8:E23500,0)), "Not In Budget"),"")</f>
        <v/>
      </c>
      <c r="I2560" s="184"/>
      <c r="J2560" s="184"/>
      <c r="K2560" s="184"/>
      <c r="L2560" s="183"/>
    </row>
    <row r="2561">
      <c r="A2561" s="454"/>
      <c r="B2561" s="927"/>
      <c r="C2561" s="580"/>
      <c r="D2561" s="939"/>
      <c r="E2561" s="940"/>
      <c r="F2561" s="941"/>
      <c r="G2561" s="937" t="str">
        <f t="array" ref="G2561">xlookup(F2561,'Internal Staffing Calculator'!E:E,'Internal Staffing Calculator'!C:C,"")</f>
        <v/>
      </c>
      <c r="H2561" s="932" t="str">
        <f t="array" ref="H2561">if(F2561&lt;&gt;"", iferror(index('Internal Staffing Calculator'!B$8:B23500,match(F2561,'Internal Staffing Calculator'!E$8:E23500,0)), "Not In Budget"),"")</f>
        <v/>
      </c>
      <c r="I2561" s="184"/>
      <c r="J2561" s="184"/>
      <c r="K2561" s="184"/>
      <c r="L2561" s="183"/>
    </row>
    <row r="2562">
      <c r="A2562" s="454"/>
      <c r="B2562" s="927"/>
      <c r="C2562" s="580"/>
      <c r="D2562" s="939"/>
      <c r="E2562" s="940"/>
      <c r="F2562" s="941"/>
      <c r="G2562" s="937" t="str">
        <f t="array" ref="G2562">xlookup(F2562,'Internal Staffing Calculator'!E:E,'Internal Staffing Calculator'!C:C,"")</f>
        <v/>
      </c>
      <c r="H2562" s="932" t="str">
        <f t="array" ref="H2562">if(F2562&lt;&gt;"", iferror(index('Internal Staffing Calculator'!B$8:B23500,match(F2562,'Internal Staffing Calculator'!E$8:E23500,0)), "Not In Budget"),"")</f>
        <v/>
      </c>
      <c r="I2562" s="184"/>
      <c r="J2562" s="184"/>
      <c r="K2562" s="184"/>
      <c r="L2562" s="183"/>
    </row>
    <row r="2563">
      <c r="A2563" s="454"/>
      <c r="B2563" s="927"/>
      <c r="C2563" s="580"/>
      <c r="D2563" s="939"/>
      <c r="E2563" s="940"/>
      <c r="F2563" s="941"/>
      <c r="G2563" s="937" t="str">
        <f t="array" ref="G2563">xlookup(F2563,'Internal Staffing Calculator'!E:E,'Internal Staffing Calculator'!C:C,"")</f>
        <v/>
      </c>
      <c r="H2563" s="932" t="str">
        <f t="array" ref="H2563">if(F2563&lt;&gt;"", iferror(index('Internal Staffing Calculator'!B$8:B23500,match(F2563,'Internal Staffing Calculator'!E$8:E23500,0)), "Not In Budget"),"")</f>
        <v/>
      </c>
      <c r="I2563" s="184"/>
      <c r="J2563" s="184"/>
      <c r="K2563" s="184"/>
      <c r="L2563" s="183"/>
    </row>
    <row r="2564">
      <c r="A2564" s="454"/>
      <c r="B2564" s="927"/>
      <c r="C2564" s="580"/>
      <c r="D2564" s="939"/>
      <c r="E2564" s="940"/>
      <c r="F2564" s="941"/>
      <c r="G2564" s="937" t="str">
        <f t="array" ref="G2564">xlookup(F2564,'Internal Staffing Calculator'!E:E,'Internal Staffing Calculator'!C:C,"")</f>
        <v/>
      </c>
      <c r="H2564" s="932" t="str">
        <f t="array" ref="H2564">if(F2564&lt;&gt;"", iferror(index('Internal Staffing Calculator'!B$8:B23500,match(F2564,'Internal Staffing Calculator'!E$8:E23500,0)), "Not In Budget"),"")</f>
        <v/>
      </c>
      <c r="I2564" s="184"/>
      <c r="J2564" s="184"/>
      <c r="K2564" s="184"/>
      <c r="L2564" s="183"/>
    </row>
    <row r="2565">
      <c r="A2565" s="454"/>
      <c r="B2565" s="927"/>
      <c r="C2565" s="580"/>
      <c r="D2565" s="939"/>
      <c r="E2565" s="940"/>
      <c r="F2565" s="941"/>
      <c r="G2565" s="937" t="str">
        <f t="array" ref="G2565">xlookup(F2565,'Internal Staffing Calculator'!E:E,'Internal Staffing Calculator'!C:C,"")</f>
        <v/>
      </c>
      <c r="H2565" s="932" t="str">
        <f t="array" ref="H2565">if(F2565&lt;&gt;"", iferror(index('Internal Staffing Calculator'!B$8:B23500,match(F2565,'Internal Staffing Calculator'!E$8:E23500,0)), "Not In Budget"),"")</f>
        <v/>
      </c>
      <c r="I2565" s="184"/>
      <c r="J2565" s="184"/>
      <c r="K2565" s="184"/>
      <c r="L2565" s="183"/>
    </row>
    <row r="2566">
      <c r="A2566" s="454"/>
      <c r="B2566" s="927"/>
      <c r="C2566" s="580"/>
      <c r="D2566" s="939"/>
      <c r="E2566" s="940"/>
      <c r="F2566" s="941"/>
      <c r="G2566" s="937" t="str">
        <f t="array" ref="G2566">xlookup(F2566,'Internal Staffing Calculator'!E:E,'Internal Staffing Calculator'!C:C,"")</f>
        <v/>
      </c>
      <c r="H2566" s="932" t="str">
        <f t="array" ref="H2566">if(F2566&lt;&gt;"", iferror(index('Internal Staffing Calculator'!B$8:B23500,match(F2566,'Internal Staffing Calculator'!E$8:E23500,0)), "Not In Budget"),"")</f>
        <v/>
      </c>
      <c r="I2566" s="184"/>
      <c r="J2566" s="184"/>
      <c r="K2566" s="184"/>
      <c r="L2566" s="183"/>
    </row>
    <row r="2567">
      <c r="A2567" s="454"/>
      <c r="B2567" s="927"/>
      <c r="C2567" s="580"/>
      <c r="D2567" s="939"/>
      <c r="E2567" s="940"/>
      <c r="F2567" s="941"/>
      <c r="G2567" s="937" t="str">
        <f t="array" ref="G2567">xlookup(F2567,'Internal Staffing Calculator'!E:E,'Internal Staffing Calculator'!C:C,"")</f>
        <v/>
      </c>
      <c r="H2567" s="932" t="str">
        <f t="array" ref="H2567">if(F2567&lt;&gt;"", iferror(index('Internal Staffing Calculator'!B$8:B23500,match(F2567,'Internal Staffing Calculator'!E$8:E23500,0)), "Not In Budget"),"")</f>
        <v/>
      </c>
      <c r="I2567" s="184"/>
      <c r="J2567" s="184"/>
      <c r="K2567" s="184"/>
      <c r="L2567" s="183"/>
    </row>
    <row r="2568">
      <c r="A2568" s="454"/>
      <c r="B2568" s="927"/>
      <c r="C2568" s="580"/>
      <c r="D2568" s="939"/>
      <c r="E2568" s="940"/>
      <c r="F2568" s="941"/>
      <c r="G2568" s="937" t="str">
        <f t="array" ref="G2568">xlookup(F2568,'Internal Staffing Calculator'!E:E,'Internal Staffing Calculator'!C:C,"")</f>
        <v/>
      </c>
      <c r="H2568" s="932" t="str">
        <f t="array" ref="H2568">if(F2568&lt;&gt;"", iferror(index('Internal Staffing Calculator'!B$8:B23500,match(F2568,'Internal Staffing Calculator'!E$8:E23500,0)), "Not In Budget"),"")</f>
        <v/>
      </c>
      <c r="I2568" s="184"/>
      <c r="J2568" s="184"/>
      <c r="K2568" s="184"/>
      <c r="L2568" s="183"/>
    </row>
    <row r="2569">
      <c r="A2569" s="454"/>
      <c r="B2569" s="927"/>
      <c r="C2569" s="580"/>
      <c r="D2569" s="939"/>
      <c r="E2569" s="940"/>
      <c r="F2569" s="941"/>
      <c r="G2569" s="937" t="str">
        <f t="array" ref="G2569">xlookup(F2569,'Internal Staffing Calculator'!E:E,'Internal Staffing Calculator'!C:C,"")</f>
        <v/>
      </c>
      <c r="H2569" s="932" t="str">
        <f t="array" ref="H2569">if(F2569&lt;&gt;"", iferror(index('Internal Staffing Calculator'!B$8:B23500,match(F2569,'Internal Staffing Calculator'!E$8:E23500,0)), "Not In Budget"),"")</f>
        <v/>
      </c>
      <c r="I2569" s="184"/>
      <c r="J2569" s="184"/>
      <c r="K2569" s="184"/>
      <c r="L2569" s="183"/>
    </row>
    <row r="2570">
      <c r="A2570" s="454"/>
      <c r="B2570" s="927"/>
      <c r="C2570" s="580"/>
      <c r="D2570" s="939"/>
      <c r="E2570" s="940"/>
      <c r="F2570" s="941"/>
      <c r="G2570" s="937" t="str">
        <f t="array" ref="G2570">xlookup(F2570,'Internal Staffing Calculator'!E:E,'Internal Staffing Calculator'!C:C,"")</f>
        <v/>
      </c>
      <c r="H2570" s="932" t="str">
        <f t="array" ref="H2570">if(F2570&lt;&gt;"", iferror(index('Internal Staffing Calculator'!B$8:B23500,match(F2570,'Internal Staffing Calculator'!E$8:E23500,0)), "Not In Budget"),"")</f>
        <v/>
      </c>
      <c r="I2570" s="184"/>
      <c r="J2570" s="184"/>
      <c r="K2570" s="184"/>
      <c r="L2570" s="183"/>
    </row>
    <row r="2571">
      <c r="A2571" s="454"/>
      <c r="B2571" s="927"/>
      <c r="C2571" s="580"/>
      <c r="D2571" s="939"/>
      <c r="E2571" s="940"/>
      <c r="F2571" s="941"/>
      <c r="G2571" s="937" t="str">
        <f t="array" ref="G2571">xlookup(F2571,'Internal Staffing Calculator'!E:E,'Internal Staffing Calculator'!C:C,"")</f>
        <v/>
      </c>
      <c r="H2571" s="932" t="str">
        <f t="array" ref="H2571">if(F2571&lt;&gt;"", iferror(index('Internal Staffing Calculator'!B$8:B23500,match(F2571,'Internal Staffing Calculator'!E$8:E23500,0)), "Not In Budget"),"")</f>
        <v/>
      </c>
      <c r="I2571" s="184"/>
      <c r="J2571" s="184"/>
      <c r="K2571" s="184"/>
      <c r="L2571" s="183"/>
    </row>
    <row r="2572">
      <c r="A2572" s="454"/>
      <c r="B2572" s="927"/>
      <c r="C2572" s="580"/>
      <c r="D2572" s="939"/>
      <c r="E2572" s="940"/>
      <c r="F2572" s="941"/>
      <c r="G2572" s="937" t="str">
        <f t="array" ref="G2572">xlookup(F2572,'Internal Staffing Calculator'!E:E,'Internal Staffing Calculator'!C:C,"")</f>
        <v/>
      </c>
      <c r="H2572" s="932" t="str">
        <f t="array" ref="H2572">if(F2572&lt;&gt;"", iferror(index('Internal Staffing Calculator'!B$8:B23500,match(F2572,'Internal Staffing Calculator'!E$8:E23500,0)), "Not In Budget"),"")</f>
        <v/>
      </c>
      <c r="I2572" s="184"/>
      <c r="J2572" s="184"/>
      <c r="K2572" s="184"/>
      <c r="L2572" s="183"/>
    </row>
    <row r="2573">
      <c r="A2573" s="454"/>
      <c r="B2573" s="927"/>
      <c r="C2573" s="580"/>
      <c r="D2573" s="939"/>
      <c r="E2573" s="940"/>
      <c r="F2573" s="941"/>
      <c r="G2573" s="937" t="str">
        <f t="array" ref="G2573">xlookup(F2573,'Internal Staffing Calculator'!E:E,'Internal Staffing Calculator'!C:C,"")</f>
        <v/>
      </c>
      <c r="H2573" s="932" t="str">
        <f t="array" ref="H2573">if(F2573&lt;&gt;"", iferror(index('Internal Staffing Calculator'!B$8:B23500,match(F2573,'Internal Staffing Calculator'!E$8:E23500,0)), "Not In Budget"),"")</f>
        <v/>
      </c>
      <c r="I2573" s="184"/>
      <c r="J2573" s="184"/>
      <c r="K2573" s="184"/>
      <c r="L2573" s="183"/>
    </row>
    <row r="2574">
      <c r="A2574" s="454"/>
      <c r="B2574" s="927"/>
      <c r="C2574" s="580"/>
      <c r="D2574" s="939"/>
      <c r="E2574" s="940"/>
      <c r="F2574" s="941"/>
      <c r="G2574" s="937" t="str">
        <f t="array" ref="G2574">xlookup(F2574,'Internal Staffing Calculator'!E:E,'Internal Staffing Calculator'!C:C,"")</f>
        <v/>
      </c>
      <c r="H2574" s="932" t="str">
        <f t="array" ref="H2574">if(F2574&lt;&gt;"", iferror(index('Internal Staffing Calculator'!B$8:B23500,match(F2574,'Internal Staffing Calculator'!E$8:E23500,0)), "Not In Budget"),"")</f>
        <v/>
      </c>
      <c r="I2574" s="184"/>
      <c r="J2574" s="184"/>
      <c r="K2574" s="184"/>
      <c r="L2574" s="183"/>
    </row>
    <row r="2575">
      <c r="A2575" s="454"/>
      <c r="B2575" s="927"/>
      <c r="C2575" s="580"/>
      <c r="D2575" s="939"/>
      <c r="E2575" s="940"/>
      <c r="F2575" s="941"/>
      <c r="G2575" s="937" t="str">
        <f t="array" ref="G2575">xlookup(F2575,'Internal Staffing Calculator'!E:E,'Internal Staffing Calculator'!C:C,"")</f>
        <v/>
      </c>
      <c r="H2575" s="932" t="str">
        <f t="array" ref="H2575">if(F2575&lt;&gt;"", iferror(index('Internal Staffing Calculator'!B$8:B23500,match(F2575,'Internal Staffing Calculator'!E$8:E23500,0)), "Not In Budget"),"")</f>
        <v/>
      </c>
      <c r="I2575" s="184"/>
      <c r="J2575" s="184"/>
      <c r="K2575" s="184"/>
      <c r="L2575" s="183"/>
    </row>
    <row r="2576">
      <c r="A2576" s="454"/>
      <c r="B2576" s="927"/>
      <c r="C2576" s="580"/>
      <c r="D2576" s="939"/>
      <c r="E2576" s="940"/>
      <c r="F2576" s="941"/>
      <c r="G2576" s="937" t="str">
        <f t="array" ref="G2576">xlookup(F2576,'Internal Staffing Calculator'!E:E,'Internal Staffing Calculator'!C:C,"")</f>
        <v/>
      </c>
      <c r="H2576" s="932" t="str">
        <f t="array" ref="H2576">if(F2576&lt;&gt;"", iferror(index('Internal Staffing Calculator'!B$8:B23500,match(F2576,'Internal Staffing Calculator'!E$8:E23500,0)), "Not In Budget"),"")</f>
        <v/>
      </c>
      <c r="I2576" s="184"/>
      <c r="J2576" s="184"/>
      <c r="K2576" s="184"/>
      <c r="L2576" s="183"/>
    </row>
    <row r="2577">
      <c r="A2577" s="454"/>
      <c r="B2577" s="927"/>
      <c r="C2577" s="580"/>
      <c r="D2577" s="939"/>
      <c r="E2577" s="940"/>
      <c r="F2577" s="941"/>
      <c r="G2577" s="937" t="str">
        <f t="array" ref="G2577">xlookup(F2577,'Internal Staffing Calculator'!E:E,'Internal Staffing Calculator'!C:C,"")</f>
        <v/>
      </c>
      <c r="H2577" s="932" t="str">
        <f t="array" ref="H2577">if(F2577&lt;&gt;"", iferror(index('Internal Staffing Calculator'!B$8:B23500,match(F2577,'Internal Staffing Calculator'!E$8:E23500,0)), "Not In Budget"),"")</f>
        <v/>
      </c>
      <c r="I2577" s="184"/>
      <c r="J2577" s="184"/>
      <c r="K2577" s="184"/>
      <c r="L2577" s="183"/>
    </row>
    <row r="2578">
      <c r="A2578" s="454"/>
      <c r="B2578" s="927"/>
      <c r="C2578" s="580"/>
      <c r="D2578" s="939"/>
      <c r="E2578" s="940"/>
      <c r="F2578" s="941"/>
      <c r="G2578" s="937" t="str">
        <f t="array" ref="G2578">xlookup(F2578,'Internal Staffing Calculator'!E:E,'Internal Staffing Calculator'!C:C,"")</f>
        <v/>
      </c>
      <c r="H2578" s="932" t="str">
        <f t="array" ref="H2578">if(F2578&lt;&gt;"", iferror(index('Internal Staffing Calculator'!B$8:B23500,match(F2578,'Internal Staffing Calculator'!E$8:E23500,0)), "Not In Budget"),"")</f>
        <v/>
      </c>
      <c r="I2578" s="184"/>
      <c r="J2578" s="184"/>
      <c r="K2578" s="184"/>
      <c r="L2578" s="183"/>
    </row>
    <row r="2579">
      <c r="A2579" s="454"/>
      <c r="B2579" s="927"/>
      <c r="C2579" s="580"/>
      <c r="D2579" s="939"/>
      <c r="E2579" s="940"/>
      <c r="F2579" s="941"/>
      <c r="G2579" s="937" t="str">
        <f t="array" ref="G2579">xlookup(F2579,'Internal Staffing Calculator'!E:E,'Internal Staffing Calculator'!C:C,"")</f>
        <v/>
      </c>
      <c r="H2579" s="932" t="str">
        <f t="array" ref="H2579">if(F2579&lt;&gt;"", iferror(index('Internal Staffing Calculator'!B$8:B23500,match(F2579,'Internal Staffing Calculator'!E$8:E23500,0)), "Not In Budget"),"")</f>
        <v/>
      </c>
      <c r="I2579" s="184"/>
      <c r="J2579" s="184"/>
      <c r="K2579" s="184"/>
      <c r="L2579" s="183"/>
    </row>
    <row r="2580">
      <c r="A2580" s="454"/>
      <c r="B2580" s="927"/>
      <c r="C2580" s="580"/>
      <c r="D2580" s="939"/>
      <c r="E2580" s="940"/>
      <c r="F2580" s="941"/>
      <c r="G2580" s="937" t="str">
        <f t="array" ref="G2580">xlookup(F2580,'Internal Staffing Calculator'!E:E,'Internal Staffing Calculator'!C:C,"")</f>
        <v/>
      </c>
      <c r="H2580" s="932" t="str">
        <f t="array" ref="H2580">if(F2580&lt;&gt;"", iferror(index('Internal Staffing Calculator'!B$8:B23500,match(F2580,'Internal Staffing Calculator'!E$8:E23500,0)), "Not In Budget"),"")</f>
        <v/>
      </c>
      <c r="I2580" s="184"/>
      <c r="J2580" s="184"/>
      <c r="K2580" s="184"/>
      <c r="L2580" s="183"/>
    </row>
    <row r="2581">
      <c r="A2581" s="454"/>
      <c r="B2581" s="927"/>
      <c r="C2581" s="580"/>
      <c r="D2581" s="939"/>
      <c r="E2581" s="940"/>
      <c r="F2581" s="941"/>
      <c r="G2581" s="937" t="str">
        <f t="array" ref="G2581">xlookup(F2581,'Internal Staffing Calculator'!E:E,'Internal Staffing Calculator'!C:C,"")</f>
        <v/>
      </c>
      <c r="H2581" s="932" t="str">
        <f t="array" ref="H2581">if(F2581&lt;&gt;"", iferror(index('Internal Staffing Calculator'!B$8:B23500,match(F2581,'Internal Staffing Calculator'!E$8:E23500,0)), "Not In Budget"),"")</f>
        <v/>
      </c>
      <c r="I2581" s="184"/>
      <c r="J2581" s="184"/>
      <c r="K2581" s="184"/>
      <c r="L2581" s="183"/>
    </row>
    <row r="2582">
      <c r="A2582" s="454"/>
      <c r="B2582" s="927"/>
      <c r="C2582" s="580"/>
      <c r="D2582" s="939"/>
      <c r="E2582" s="940"/>
      <c r="F2582" s="941"/>
      <c r="G2582" s="937" t="str">
        <f t="array" ref="G2582">xlookup(F2582,'Internal Staffing Calculator'!E:E,'Internal Staffing Calculator'!C:C,"")</f>
        <v/>
      </c>
      <c r="H2582" s="932" t="str">
        <f t="array" ref="H2582">if(F2582&lt;&gt;"", iferror(index('Internal Staffing Calculator'!B$8:B23500,match(F2582,'Internal Staffing Calculator'!E$8:E23500,0)), "Not In Budget"),"")</f>
        <v/>
      </c>
      <c r="I2582" s="184"/>
      <c r="J2582" s="184"/>
      <c r="K2582" s="184"/>
      <c r="L2582" s="183"/>
    </row>
    <row r="2583">
      <c r="A2583" s="454"/>
      <c r="B2583" s="927"/>
      <c r="C2583" s="580"/>
      <c r="D2583" s="939"/>
      <c r="E2583" s="940"/>
      <c r="F2583" s="941"/>
      <c r="G2583" s="937" t="str">
        <f t="array" ref="G2583">xlookup(F2583,'Internal Staffing Calculator'!E:E,'Internal Staffing Calculator'!C:C,"")</f>
        <v/>
      </c>
      <c r="H2583" s="932" t="str">
        <f t="array" ref="H2583">if(F2583&lt;&gt;"", iferror(index('Internal Staffing Calculator'!B$8:B23500,match(F2583,'Internal Staffing Calculator'!E$8:E23500,0)), "Not In Budget"),"")</f>
        <v/>
      </c>
      <c r="I2583" s="184"/>
      <c r="J2583" s="184"/>
      <c r="K2583" s="184"/>
      <c r="L2583" s="183"/>
    </row>
    <row r="2584">
      <c r="A2584" s="454"/>
      <c r="B2584" s="927"/>
      <c r="C2584" s="580"/>
      <c r="D2584" s="939"/>
      <c r="E2584" s="940"/>
      <c r="F2584" s="941"/>
      <c r="G2584" s="937" t="str">
        <f t="array" ref="G2584">xlookup(F2584,'Internal Staffing Calculator'!E:E,'Internal Staffing Calculator'!C:C,"")</f>
        <v/>
      </c>
      <c r="H2584" s="932" t="str">
        <f t="array" ref="H2584">if(F2584&lt;&gt;"", iferror(index('Internal Staffing Calculator'!B$8:B23500,match(F2584,'Internal Staffing Calculator'!E$8:E23500,0)), "Not In Budget"),"")</f>
        <v/>
      </c>
      <c r="I2584" s="184"/>
      <c r="J2584" s="184"/>
      <c r="K2584" s="184"/>
      <c r="L2584" s="183"/>
    </row>
    <row r="2585">
      <c r="A2585" s="454"/>
      <c r="B2585" s="927"/>
      <c r="C2585" s="580"/>
      <c r="D2585" s="939"/>
      <c r="E2585" s="940"/>
      <c r="F2585" s="941"/>
      <c r="G2585" s="937" t="str">
        <f t="array" ref="G2585">xlookup(F2585,'Internal Staffing Calculator'!E:E,'Internal Staffing Calculator'!C:C,"")</f>
        <v/>
      </c>
      <c r="H2585" s="932" t="str">
        <f t="array" ref="H2585">if(F2585&lt;&gt;"", iferror(index('Internal Staffing Calculator'!B$8:B23500,match(F2585,'Internal Staffing Calculator'!E$8:E23500,0)), "Not In Budget"),"")</f>
        <v/>
      </c>
      <c r="I2585" s="184"/>
      <c r="J2585" s="184"/>
      <c r="K2585" s="184"/>
      <c r="L2585" s="183"/>
    </row>
    <row r="2586">
      <c r="A2586" s="454"/>
      <c r="B2586" s="927"/>
      <c r="C2586" s="580"/>
      <c r="D2586" s="939"/>
      <c r="E2586" s="940"/>
      <c r="F2586" s="941"/>
      <c r="G2586" s="937" t="str">
        <f t="array" ref="G2586">xlookup(F2586,'Internal Staffing Calculator'!E:E,'Internal Staffing Calculator'!C:C,"")</f>
        <v/>
      </c>
      <c r="H2586" s="932" t="str">
        <f t="array" ref="H2586">if(F2586&lt;&gt;"", iferror(index('Internal Staffing Calculator'!B$8:B23500,match(F2586,'Internal Staffing Calculator'!E$8:E23500,0)), "Not In Budget"),"")</f>
        <v/>
      </c>
      <c r="I2586" s="184"/>
      <c r="J2586" s="184"/>
      <c r="K2586" s="184"/>
      <c r="L2586" s="183"/>
    </row>
    <row r="2587">
      <c r="A2587" s="454"/>
      <c r="B2587" s="927"/>
      <c r="C2587" s="580"/>
      <c r="D2587" s="939"/>
      <c r="E2587" s="940"/>
      <c r="F2587" s="941"/>
      <c r="G2587" s="937" t="str">
        <f t="array" ref="G2587">xlookup(F2587,'Internal Staffing Calculator'!E:E,'Internal Staffing Calculator'!C:C,"")</f>
        <v/>
      </c>
      <c r="H2587" s="932" t="str">
        <f t="array" ref="H2587">if(F2587&lt;&gt;"", iferror(index('Internal Staffing Calculator'!B$8:B23500,match(F2587,'Internal Staffing Calculator'!E$8:E23500,0)), "Not In Budget"),"")</f>
        <v/>
      </c>
      <c r="I2587" s="184"/>
      <c r="J2587" s="184"/>
      <c r="K2587" s="184"/>
      <c r="L2587" s="183"/>
    </row>
    <row r="2588">
      <c r="A2588" s="454"/>
      <c r="B2588" s="927"/>
      <c r="C2588" s="580"/>
      <c r="D2588" s="939"/>
      <c r="E2588" s="940"/>
      <c r="F2588" s="941"/>
      <c r="G2588" s="937" t="str">
        <f t="array" ref="G2588">xlookup(F2588,'Internal Staffing Calculator'!E:E,'Internal Staffing Calculator'!C:C,"")</f>
        <v/>
      </c>
      <c r="H2588" s="932" t="str">
        <f t="array" ref="H2588">if(F2588&lt;&gt;"", iferror(index('Internal Staffing Calculator'!B$8:B23500,match(F2588,'Internal Staffing Calculator'!E$8:E23500,0)), "Not In Budget"),"")</f>
        <v/>
      </c>
      <c r="I2588" s="184"/>
      <c r="J2588" s="184"/>
      <c r="K2588" s="184"/>
      <c r="L2588" s="183"/>
    </row>
    <row r="2589">
      <c r="A2589" s="454"/>
      <c r="B2589" s="927"/>
      <c r="C2589" s="580"/>
      <c r="D2589" s="939"/>
      <c r="E2589" s="940"/>
      <c r="F2589" s="941"/>
      <c r="G2589" s="937" t="str">
        <f t="array" ref="G2589">xlookup(F2589,'Internal Staffing Calculator'!E:E,'Internal Staffing Calculator'!C:C,"")</f>
        <v/>
      </c>
      <c r="H2589" s="932" t="str">
        <f t="array" ref="H2589">if(F2589&lt;&gt;"", iferror(index('Internal Staffing Calculator'!B$8:B23500,match(F2589,'Internal Staffing Calculator'!E$8:E23500,0)), "Not In Budget"),"")</f>
        <v/>
      </c>
      <c r="I2589" s="184"/>
      <c r="J2589" s="184"/>
      <c r="K2589" s="184"/>
      <c r="L2589" s="183"/>
    </row>
    <row r="2590">
      <c r="A2590" s="454"/>
      <c r="B2590" s="927"/>
      <c r="C2590" s="580"/>
      <c r="D2590" s="939"/>
      <c r="E2590" s="940"/>
      <c r="F2590" s="941"/>
      <c r="G2590" s="937" t="str">
        <f t="array" ref="G2590">xlookup(F2590,'Internal Staffing Calculator'!E:E,'Internal Staffing Calculator'!C:C,"")</f>
        <v/>
      </c>
      <c r="H2590" s="932" t="str">
        <f t="array" ref="H2590">if(F2590&lt;&gt;"", iferror(index('Internal Staffing Calculator'!B$8:B23500,match(F2590,'Internal Staffing Calculator'!E$8:E23500,0)), "Not In Budget"),"")</f>
        <v/>
      </c>
      <c r="I2590" s="184"/>
      <c r="J2590" s="184"/>
      <c r="K2590" s="184"/>
      <c r="L2590" s="183"/>
    </row>
    <row r="2591">
      <c r="A2591" s="454"/>
      <c r="B2591" s="927"/>
      <c r="C2591" s="580"/>
      <c r="D2591" s="939"/>
      <c r="E2591" s="940"/>
      <c r="F2591" s="941"/>
      <c r="G2591" s="937" t="str">
        <f t="array" ref="G2591">xlookup(F2591,'Internal Staffing Calculator'!E:E,'Internal Staffing Calculator'!C:C,"")</f>
        <v/>
      </c>
      <c r="H2591" s="932" t="str">
        <f t="array" ref="H2591">if(F2591&lt;&gt;"", iferror(index('Internal Staffing Calculator'!B$8:B23500,match(F2591,'Internal Staffing Calculator'!E$8:E23500,0)), "Not In Budget"),"")</f>
        <v/>
      </c>
      <c r="I2591" s="184"/>
      <c r="J2591" s="184"/>
      <c r="K2591" s="184"/>
      <c r="L2591" s="183"/>
    </row>
    <row r="2592">
      <c r="A2592" s="454"/>
      <c r="B2592" s="927"/>
      <c r="C2592" s="580"/>
      <c r="D2592" s="939"/>
      <c r="E2592" s="940"/>
      <c r="F2592" s="941"/>
      <c r="G2592" s="937" t="str">
        <f t="array" ref="G2592">xlookup(F2592,'Internal Staffing Calculator'!E:E,'Internal Staffing Calculator'!C:C,"")</f>
        <v/>
      </c>
      <c r="H2592" s="932" t="str">
        <f t="array" ref="H2592">if(F2592&lt;&gt;"", iferror(index('Internal Staffing Calculator'!B$8:B23500,match(F2592,'Internal Staffing Calculator'!E$8:E23500,0)), "Not In Budget"),"")</f>
        <v/>
      </c>
      <c r="I2592" s="184"/>
      <c r="J2592" s="184"/>
      <c r="K2592" s="184"/>
      <c r="L2592" s="183"/>
    </row>
    <row r="2593">
      <c r="A2593" s="454"/>
      <c r="B2593" s="927"/>
      <c r="C2593" s="580"/>
      <c r="D2593" s="939"/>
      <c r="E2593" s="940"/>
      <c r="F2593" s="941"/>
      <c r="G2593" s="937" t="str">
        <f t="array" ref="G2593">xlookup(F2593,'Internal Staffing Calculator'!E:E,'Internal Staffing Calculator'!C:C,"")</f>
        <v/>
      </c>
      <c r="H2593" s="932" t="str">
        <f t="array" ref="H2593">if(F2593&lt;&gt;"", iferror(index('Internal Staffing Calculator'!B$8:B23500,match(F2593,'Internal Staffing Calculator'!E$8:E23500,0)), "Not In Budget"),"")</f>
        <v/>
      </c>
      <c r="I2593" s="184"/>
      <c r="J2593" s="184"/>
      <c r="K2593" s="184"/>
      <c r="L2593" s="183"/>
    </row>
    <row r="2594">
      <c r="A2594" s="454"/>
      <c r="B2594" s="927"/>
      <c r="C2594" s="580"/>
      <c r="D2594" s="939"/>
      <c r="E2594" s="940"/>
      <c r="F2594" s="941"/>
      <c r="G2594" s="937" t="str">
        <f t="array" ref="G2594">xlookup(F2594,'Internal Staffing Calculator'!E:E,'Internal Staffing Calculator'!C:C,"")</f>
        <v/>
      </c>
      <c r="H2594" s="932" t="str">
        <f t="array" ref="H2594">if(F2594&lt;&gt;"", iferror(index('Internal Staffing Calculator'!B$8:B23500,match(F2594,'Internal Staffing Calculator'!E$8:E23500,0)), "Not In Budget"),"")</f>
        <v/>
      </c>
      <c r="I2594" s="184"/>
      <c r="J2594" s="184"/>
      <c r="K2594" s="184"/>
      <c r="L2594" s="183"/>
    </row>
    <row r="2595">
      <c r="A2595" s="454"/>
      <c r="B2595" s="927"/>
      <c r="C2595" s="580"/>
      <c r="D2595" s="939"/>
      <c r="E2595" s="940"/>
      <c r="F2595" s="941"/>
      <c r="G2595" s="937" t="str">
        <f t="array" ref="G2595">xlookup(F2595,'Internal Staffing Calculator'!E:E,'Internal Staffing Calculator'!C:C,"")</f>
        <v/>
      </c>
      <c r="H2595" s="932" t="str">
        <f t="array" ref="H2595">if(F2595&lt;&gt;"", iferror(index('Internal Staffing Calculator'!B$8:B23500,match(F2595,'Internal Staffing Calculator'!E$8:E23500,0)), "Not In Budget"),"")</f>
        <v/>
      </c>
      <c r="I2595" s="184"/>
      <c r="J2595" s="184"/>
      <c r="K2595" s="184"/>
      <c r="L2595" s="183"/>
    </row>
    <row r="2596">
      <c r="A2596" s="454"/>
      <c r="B2596" s="927"/>
      <c r="C2596" s="580"/>
      <c r="D2596" s="939"/>
      <c r="E2596" s="940"/>
      <c r="F2596" s="941"/>
      <c r="G2596" s="937" t="str">
        <f t="array" ref="G2596">xlookup(F2596,'Internal Staffing Calculator'!E:E,'Internal Staffing Calculator'!C:C,"")</f>
        <v/>
      </c>
      <c r="H2596" s="932" t="str">
        <f t="array" ref="H2596">if(F2596&lt;&gt;"", iferror(index('Internal Staffing Calculator'!B$8:B23500,match(F2596,'Internal Staffing Calculator'!E$8:E23500,0)), "Not In Budget"),"")</f>
        <v/>
      </c>
      <c r="I2596" s="184"/>
      <c r="J2596" s="184"/>
      <c r="K2596" s="184"/>
      <c r="L2596" s="183"/>
    </row>
    <row r="2597">
      <c r="A2597" s="454"/>
      <c r="B2597" s="927"/>
      <c r="C2597" s="580"/>
      <c r="D2597" s="939"/>
      <c r="E2597" s="940"/>
      <c r="F2597" s="941"/>
      <c r="G2597" s="937" t="str">
        <f t="array" ref="G2597">xlookup(F2597,'Internal Staffing Calculator'!E:E,'Internal Staffing Calculator'!C:C,"")</f>
        <v/>
      </c>
      <c r="H2597" s="932" t="str">
        <f t="array" ref="H2597">if(F2597&lt;&gt;"", iferror(index('Internal Staffing Calculator'!B$8:B23500,match(F2597,'Internal Staffing Calculator'!E$8:E23500,0)), "Not In Budget"),"")</f>
        <v/>
      </c>
      <c r="I2597" s="184"/>
      <c r="J2597" s="184"/>
      <c r="K2597" s="184"/>
      <c r="L2597" s="183"/>
    </row>
    <row r="2598">
      <c r="A2598" s="454"/>
      <c r="B2598" s="927"/>
      <c r="C2598" s="580"/>
      <c r="D2598" s="939"/>
      <c r="E2598" s="940"/>
      <c r="F2598" s="941"/>
      <c r="G2598" s="937" t="str">
        <f t="array" ref="G2598">xlookup(F2598,'Internal Staffing Calculator'!E:E,'Internal Staffing Calculator'!C:C,"")</f>
        <v/>
      </c>
      <c r="H2598" s="932" t="str">
        <f t="array" ref="H2598">if(F2598&lt;&gt;"", iferror(index('Internal Staffing Calculator'!B$8:B23500,match(F2598,'Internal Staffing Calculator'!E$8:E23500,0)), "Not In Budget"),"")</f>
        <v/>
      </c>
      <c r="I2598" s="184"/>
      <c r="J2598" s="184"/>
      <c r="K2598" s="184"/>
      <c r="L2598" s="183"/>
    </row>
    <row r="2599">
      <c r="A2599" s="454"/>
      <c r="B2599" s="927"/>
      <c r="C2599" s="580"/>
      <c r="D2599" s="939"/>
      <c r="E2599" s="940"/>
      <c r="F2599" s="941"/>
      <c r="G2599" s="937" t="str">
        <f t="array" ref="G2599">xlookup(F2599,'Internal Staffing Calculator'!E:E,'Internal Staffing Calculator'!C:C,"")</f>
        <v/>
      </c>
      <c r="H2599" s="932" t="str">
        <f t="array" ref="H2599">if(F2599&lt;&gt;"", iferror(index('Internal Staffing Calculator'!B$8:B23500,match(F2599,'Internal Staffing Calculator'!E$8:E23500,0)), "Not In Budget"),"")</f>
        <v/>
      </c>
      <c r="I2599" s="184"/>
      <c r="J2599" s="184"/>
      <c r="K2599" s="184"/>
      <c r="L2599" s="183"/>
    </row>
    <row r="2600">
      <c r="A2600" s="454"/>
      <c r="B2600" s="927"/>
      <c r="C2600" s="580"/>
      <c r="D2600" s="939"/>
      <c r="E2600" s="940"/>
      <c r="F2600" s="941"/>
      <c r="G2600" s="937" t="str">
        <f t="array" ref="G2600">xlookup(F2600,'Internal Staffing Calculator'!E:E,'Internal Staffing Calculator'!C:C,"")</f>
        <v/>
      </c>
      <c r="H2600" s="932" t="str">
        <f t="array" ref="H2600">if(F2600&lt;&gt;"", iferror(index('Internal Staffing Calculator'!B$8:B23500,match(F2600,'Internal Staffing Calculator'!E$8:E23500,0)), "Not In Budget"),"")</f>
        <v/>
      </c>
      <c r="I2600" s="184"/>
      <c r="J2600" s="184"/>
      <c r="K2600" s="184"/>
      <c r="L2600" s="183"/>
    </row>
    <row r="2601">
      <c r="A2601" s="454"/>
      <c r="B2601" s="927"/>
      <c r="C2601" s="580"/>
      <c r="D2601" s="939"/>
      <c r="E2601" s="940"/>
      <c r="F2601" s="941"/>
      <c r="G2601" s="937" t="str">
        <f t="array" ref="G2601">xlookup(F2601,'Internal Staffing Calculator'!E:E,'Internal Staffing Calculator'!C:C,"")</f>
        <v/>
      </c>
      <c r="H2601" s="932" t="str">
        <f t="array" ref="H2601">if(F2601&lt;&gt;"", iferror(index('Internal Staffing Calculator'!B$8:B23500,match(F2601,'Internal Staffing Calculator'!E$8:E23500,0)), "Not In Budget"),"")</f>
        <v/>
      </c>
      <c r="I2601" s="184"/>
      <c r="J2601" s="184"/>
      <c r="K2601" s="184"/>
      <c r="L2601" s="183"/>
    </row>
    <row r="2602">
      <c r="A2602" s="454"/>
      <c r="B2602" s="927"/>
      <c r="C2602" s="580"/>
      <c r="D2602" s="939"/>
      <c r="E2602" s="940"/>
      <c r="F2602" s="941"/>
      <c r="G2602" s="937" t="str">
        <f t="array" ref="G2602">xlookup(F2602,'Internal Staffing Calculator'!E:E,'Internal Staffing Calculator'!C:C,"")</f>
        <v/>
      </c>
      <c r="H2602" s="932" t="str">
        <f t="array" ref="H2602">if(F2602&lt;&gt;"", iferror(index('Internal Staffing Calculator'!B$8:B23500,match(F2602,'Internal Staffing Calculator'!E$8:E23500,0)), "Not In Budget"),"")</f>
        <v/>
      </c>
      <c r="I2602" s="184"/>
      <c r="J2602" s="184"/>
      <c r="K2602" s="184"/>
      <c r="L2602" s="183"/>
    </row>
    <row r="2603">
      <c r="A2603" s="454"/>
      <c r="B2603" s="927"/>
      <c r="C2603" s="580"/>
      <c r="D2603" s="939"/>
      <c r="E2603" s="940"/>
      <c r="F2603" s="941"/>
      <c r="G2603" s="937" t="str">
        <f t="array" ref="G2603">xlookup(F2603,'Internal Staffing Calculator'!E:E,'Internal Staffing Calculator'!C:C,"")</f>
        <v/>
      </c>
      <c r="H2603" s="932" t="str">
        <f t="array" ref="H2603">if(F2603&lt;&gt;"", iferror(index('Internal Staffing Calculator'!B$8:B23500,match(F2603,'Internal Staffing Calculator'!E$8:E23500,0)), "Not In Budget"),"")</f>
        <v/>
      </c>
      <c r="I2603" s="184"/>
      <c r="J2603" s="184"/>
      <c r="K2603" s="184"/>
      <c r="L2603" s="183"/>
    </row>
    <row r="2604">
      <c r="A2604" s="454"/>
      <c r="B2604" s="927"/>
      <c r="C2604" s="580"/>
      <c r="D2604" s="939"/>
      <c r="E2604" s="940"/>
      <c r="F2604" s="941"/>
      <c r="G2604" s="937" t="str">
        <f t="array" ref="G2604">xlookup(F2604,'Internal Staffing Calculator'!E:E,'Internal Staffing Calculator'!C:C,"")</f>
        <v/>
      </c>
      <c r="H2604" s="932" t="str">
        <f t="array" ref="H2604">if(F2604&lt;&gt;"", iferror(index('Internal Staffing Calculator'!B$8:B23500,match(F2604,'Internal Staffing Calculator'!E$8:E23500,0)), "Not In Budget"),"")</f>
        <v/>
      </c>
      <c r="I2604" s="184"/>
      <c r="J2604" s="184"/>
      <c r="K2604" s="184"/>
      <c r="L2604" s="183"/>
    </row>
    <row r="2605">
      <c r="A2605" s="454"/>
      <c r="B2605" s="927"/>
      <c r="C2605" s="580"/>
      <c r="D2605" s="939"/>
      <c r="E2605" s="940"/>
      <c r="F2605" s="941"/>
      <c r="G2605" s="937" t="str">
        <f t="array" ref="G2605">xlookup(F2605,'Internal Staffing Calculator'!E:E,'Internal Staffing Calculator'!C:C,"")</f>
        <v/>
      </c>
      <c r="H2605" s="932" t="str">
        <f t="array" ref="H2605">if(F2605&lt;&gt;"", iferror(index('Internal Staffing Calculator'!B$8:B23500,match(F2605,'Internal Staffing Calculator'!E$8:E23500,0)), "Not In Budget"),"")</f>
        <v/>
      </c>
      <c r="I2605" s="184"/>
      <c r="J2605" s="184"/>
      <c r="K2605" s="184"/>
      <c r="L2605" s="183"/>
    </row>
    <row r="2606">
      <c r="A2606" s="454"/>
      <c r="B2606" s="927"/>
      <c r="C2606" s="580"/>
      <c r="D2606" s="939"/>
      <c r="E2606" s="940"/>
      <c r="F2606" s="941"/>
      <c r="G2606" s="937" t="str">
        <f t="array" ref="G2606">xlookup(F2606,'Internal Staffing Calculator'!E:E,'Internal Staffing Calculator'!C:C,"")</f>
        <v/>
      </c>
      <c r="H2606" s="932" t="str">
        <f t="array" ref="H2606">if(F2606&lt;&gt;"", iferror(index('Internal Staffing Calculator'!B$8:B23500,match(F2606,'Internal Staffing Calculator'!E$8:E23500,0)), "Not In Budget"),"")</f>
        <v/>
      </c>
      <c r="I2606" s="184"/>
      <c r="J2606" s="184"/>
      <c r="K2606" s="184"/>
      <c r="L2606" s="183"/>
    </row>
    <row r="2607">
      <c r="A2607" s="454"/>
      <c r="B2607" s="927"/>
      <c r="C2607" s="580"/>
      <c r="D2607" s="939"/>
      <c r="E2607" s="940"/>
      <c r="F2607" s="941"/>
      <c r="G2607" s="937" t="str">
        <f t="array" ref="G2607">xlookup(F2607,'Internal Staffing Calculator'!E:E,'Internal Staffing Calculator'!C:C,"")</f>
        <v/>
      </c>
      <c r="H2607" s="932" t="str">
        <f t="array" ref="H2607">if(F2607&lt;&gt;"", iferror(index('Internal Staffing Calculator'!B$8:B23500,match(F2607,'Internal Staffing Calculator'!E$8:E23500,0)), "Not In Budget"),"")</f>
        <v/>
      </c>
      <c r="I2607" s="184"/>
      <c r="J2607" s="184"/>
      <c r="K2607" s="184"/>
      <c r="L2607" s="183"/>
    </row>
    <row r="2608">
      <c r="A2608" s="454"/>
      <c r="B2608" s="927"/>
      <c r="C2608" s="580"/>
      <c r="D2608" s="939"/>
      <c r="E2608" s="940"/>
      <c r="F2608" s="941"/>
      <c r="G2608" s="937" t="str">
        <f t="array" ref="G2608">xlookup(F2608,'Internal Staffing Calculator'!E:E,'Internal Staffing Calculator'!C:C,"")</f>
        <v/>
      </c>
      <c r="H2608" s="932" t="str">
        <f t="array" ref="H2608">if(F2608&lt;&gt;"", iferror(index('Internal Staffing Calculator'!B$8:B23500,match(F2608,'Internal Staffing Calculator'!E$8:E23500,0)), "Not In Budget"),"")</f>
        <v/>
      </c>
      <c r="I2608" s="184"/>
      <c r="J2608" s="184"/>
      <c r="K2608" s="184"/>
      <c r="L2608" s="183"/>
    </row>
    <row r="2609">
      <c r="A2609" s="454"/>
      <c r="B2609" s="927"/>
      <c r="C2609" s="580"/>
      <c r="D2609" s="939"/>
      <c r="E2609" s="940"/>
      <c r="F2609" s="941"/>
      <c r="G2609" s="937" t="str">
        <f t="array" ref="G2609">xlookup(F2609,'Internal Staffing Calculator'!E:E,'Internal Staffing Calculator'!C:C,"")</f>
        <v/>
      </c>
      <c r="H2609" s="932" t="str">
        <f t="array" ref="H2609">if(F2609&lt;&gt;"", iferror(index('Internal Staffing Calculator'!B$8:B23500,match(F2609,'Internal Staffing Calculator'!E$8:E23500,0)), "Not In Budget"),"")</f>
        <v/>
      </c>
      <c r="I2609" s="184"/>
      <c r="J2609" s="184"/>
      <c r="K2609" s="184"/>
      <c r="L2609" s="183"/>
    </row>
    <row r="2610">
      <c r="A2610" s="454"/>
      <c r="B2610" s="927"/>
      <c r="C2610" s="580"/>
      <c r="D2610" s="939"/>
      <c r="E2610" s="940"/>
      <c r="F2610" s="941"/>
      <c r="G2610" s="937" t="str">
        <f t="array" ref="G2610">xlookup(F2610,'Internal Staffing Calculator'!E:E,'Internal Staffing Calculator'!C:C,"")</f>
        <v/>
      </c>
      <c r="H2610" s="932" t="str">
        <f t="array" ref="H2610">if(F2610&lt;&gt;"", iferror(index('Internal Staffing Calculator'!B$8:B23500,match(F2610,'Internal Staffing Calculator'!E$8:E23500,0)), "Not In Budget"),"")</f>
        <v/>
      </c>
      <c r="I2610" s="184"/>
      <c r="J2610" s="184"/>
      <c r="K2610" s="184"/>
      <c r="L2610" s="183"/>
    </row>
    <row r="2611">
      <c r="A2611" s="454"/>
      <c r="B2611" s="927"/>
      <c r="C2611" s="580"/>
      <c r="D2611" s="939"/>
      <c r="E2611" s="940"/>
      <c r="F2611" s="941"/>
      <c r="G2611" s="937" t="str">
        <f t="array" ref="G2611">xlookup(F2611,'Internal Staffing Calculator'!E:E,'Internal Staffing Calculator'!C:C,"")</f>
        <v/>
      </c>
      <c r="H2611" s="932" t="str">
        <f t="array" ref="H2611">if(F2611&lt;&gt;"", iferror(index('Internal Staffing Calculator'!B$8:B23500,match(F2611,'Internal Staffing Calculator'!E$8:E23500,0)), "Not In Budget"),"")</f>
        <v/>
      </c>
      <c r="I2611" s="184"/>
      <c r="J2611" s="184"/>
      <c r="K2611" s="184"/>
      <c r="L2611" s="183"/>
    </row>
    <row r="2612">
      <c r="A2612" s="454"/>
      <c r="B2612" s="927"/>
      <c r="C2612" s="580"/>
      <c r="D2612" s="939"/>
      <c r="E2612" s="940"/>
      <c r="F2612" s="941"/>
      <c r="G2612" s="937" t="str">
        <f t="array" ref="G2612">xlookup(F2612,'Internal Staffing Calculator'!E:E,'Internal Staffing Calculator'!C:C,"")</f>
        <v/>
      </c>
      <c r="H2612" s="932" t="str">
        <f t="array" ref="H2612">if(F2612&lt;&gt;"", iferror(index('Internal Staffing Calculator'!B$8:B23500,match(F2612,'Internal Staffing Calculator'!E$8:E23500,0)), "Not In Budget"),"")</f>
        <v/>
      </c>
      <c r="I2612" s="184"/>
      <c r="J2612" s="184"/>
      <c r="K2612" s="184"/>
      <c r="L2612" s="183"/>
    </row>
    <row r="2613">
      <c r="A2613" s="454"/>
      <c r="B2613" s="927"/>
      <c r="C2613" s="580"/>
      <c r="D2613" s="939"/>
      <c r="E2613" s="940"/>
      <c r="F2613" s="941"/>
      <c r="G2613" s="937" t="str">
        <f t="array" ref="G2613">xlookup(F2613,'Internal Staffing Calculator'!E:E,'Internal Staffing Calculator'!C:C,"")</f>
        <v/>
      </c>
      <c r="H2613" s="932" t="str">
        <f t="array" ref="H2613">if(F2613&lt;&gt;"", iferror(index('Internal Staffing Calculator'!B$8:B23500,match(F2613,'Internal Staffing Calculator'!E$8:E23500,0)), "Not In Budget"),"")</f>
        <v/>
      </c>
      <c r="I2613" s="184"/>
      <c r="J2613" s="184"/>
      <c r="K2613" s="184"/>
      <c r="L2613" s="183"/>
    </row>
    <row r="2614">
      <c r="A2614" s="454"/>
      <c r="B2614" s="927"/>
      <c r="C2614" s="580"/>
      <c r="D2614" s="939"/>
      <c r="E2614" s="940"/>
      <c r="F2614" s="941"/>
      <c r="G2614" s="937" t="str">
        <f t="array" ref="G2614">xlookup(F2614,'Internal Staffing Calculator'!E:E,'Internal Staffing Calculator'!C:C,"")</f>
        <v/>
      </c>
      <c r="H2614" s="932" t="str">
        <f t="array" ref="H2614">if(F2614&lt;&gt;"", iferror(index('Internal Staffing Calculator'!B$8:B23500,match(F2614,'Internal Staffing Calculator'!E$8:E23500,0)), "Not In Budget"),"")</f>
        <v/>
      </c>
      <c r="I2614" s="184"/>
      <c r="J2614" s="184"/>
      <c r="K2614" s="184"/>
      <c r="L2614" s="183"/>
    </row>
    <row r="2615">
      <c r="A2615" s="454"/>
      <c r="B2615" s="927"/>
      <c r="C2615" s="580"/>
      <c r="D2615" s="939"/>
      <c r="E2615" s="940"/>
      <c r="F2615" s="941"/>
      <c r="G2615" s="937" t="str">
        <f t="array" ref="G2615">xlookup(F2615,'Internal Staffing Calculator'!E:E,'Internal Staffing Calculator'!C:C,"")</f>
        <v/>
      </c>
      <c r="H2615" s="932" t="str">
        <f t="array" ref="H2615">if(F2615&lt;&gt;"", iferror(index('Internal Staffing Calculator'!B$8:B23500,match(F2615,'Internal Staffing Calculator'!E$8:E23500,0)), "Not In Budget"),"")</f>
        <v/>
      </c>
      <c r="I2615" s="184"/>
      <c r="J2615" s="184"/>
      <c r="K2615" s="184"/>
      <c r="L2615" s="183"/>
    </row>
    <row r="2616">
      <c r="A2616" s="454"/>
      <c r="B2616" s="927"/>
      <c r="C2616" s="580"/>
      <c r="D2616" s="939"/>
      <c r="E2616" s="940"/>
      <c r="F2616" s="941"/>
      <c r="G2616" s="937" t="str">
        <f t="array" ref="G2616">xlookup(F2616,'Internal Staffing Calculator'!E:E,'Internal Staffing Calculator'!C:C,"")</f>
        <v/>
      </c>
      <c r="H2616" s="932" t="str">
        <f t="array" ref="H2616">if(F2616&lt;&gt;"", iferror(index('Internal Staffing Calculator'!B$8:B23500,match(F2616,'Internal Staffing Calculator'!E$8:E23500,0)), "Not In Budget"),"")</f>
        <v/>
      </c>
      <c r="I2616" s="184"/>
      <c r="J2616" s="184"/>
      <c r="K2616" s="184"/>
      <c r="L2616" s="183"/>
    </row>
    <row r="2617">
      <c r="A2617" s="454"/>
      <c r="B2617" s="927"/>
      <c r="C2617" s="580"/>
      <c r="D2617" s="939"/>
      <c r="E2617" s="940"/>
      <c r="F2617" s="941"/>
      <c r="G2617" s="937" t="str">
        <f t="array" ref="G2617">xlookup(F2617,'Internal Staffing Calculator'!E:E,'Internal Staffing Calculator'!C:C,"")</f>
        <v/>
      </c>
      <c r="H2617" s="932" t="str">
        <f t="array" ref="H2617">if(F2617&lt;&gt;"", iferror(index('Internal Staffing Calculator'!B$8:B23500,match(F2617,'Internal Staffing Calculator'!E$8:E23500,0)), "Not In Budget"),"")</f>
        <v/>
      </c>
      <c r="I2617" s="184"/>
      <c r="J2617" s="184"/>
      <c r="K2617" s="184"/>
      <c r="L2617" s="183"/>
    </row>
    <row r="2618">
      <c r="A2618" s="454"/>
      <c r="B2618" s="927"/>
      <c r="C2618" s="580"/>
      <c r="D2618" s="939"/>
      <c r="E2618" s="940"/>
      <c r="F2618" s="941"/>
      <c r="G2618" s="937" t="str">
        <f t="array" ref="G2618">xlookup(F2618,'Internal Staffing Calculator'!E:E,'Internal Staffing Calculator'!C:C,"")</f>
        <v/>
      </c>
      <c r="H2618" s="932" t="str">
        <f t="array" ref="H2618">if(F2618&lt;&gt;"", iferror(index('Internal Staffing Calculator'!B$8:B23500,match(F2618,'Internal Staffing Calculator'!E$8:E23500,0)), "Not In Budget"),"")</f>
        <v/>
      </c>
      <c r="I2618" s="184"/>
      <c r="J2618" s="184"/>
      <c r="K2618" s="184"/>
      <c r="L2618" s="183"/>
    </row>
    <row r="2619">
      <c r="A2619" s="454"/>
      <c r="B2619" s="927"/>
      <c r="C2619" s="580"/>
      <c r="D2619" s="939"/>
      <c r="E2619" s="940"/>
      <c r="F2619" s="941"/>
      <c r="G2619" s="937" t="str">
        <f t="array" ref="G2619">xlookup(F2619,'Internal Staffing Calculator'!E:E,'Internal Staffing Calculator'!C:C,"")</f>
        <v/>
      </c>
      <c r="H2619" s="932" t="str">
        <f t="array" ref="H2619">if(F2619&lt;&gt;"", iferror(index('Internal Staffing Calculator'!B$8:B23500,match(F2619,'Internal Staffing Calculator'!E$8:E23500,0)), "Not In Budget"),"")</f>
        <v/>
      </c>
      <c r="I2619" s="184"/>
      <c r="J2619" s="184"/>
      <c r="K2619" s="184"/>
      <c r="L2619" s="183"/>
    </row>
    <row r="2620">
      <c r="A2620" s="454"/>
      <c r="B2620" s="927"/>
      <c r="C2620" s="580"/>
      <c r="D2620" s="939"/>
      <c r="E2620" s="940"/>
      <c r="F2620" s="941"/>
      <c r="G2620" s="937" t="str">
        <f t="array" ref="G2620">xlookup(F2620,'Internal Staffing Calculator'!E:E,'Internal Staffing Calculator'!C:C,"")</f>
        <v/>
      </c>
      <c r="H2620" s="932" t="str">
        <f t="array" ref="H2620">if(F2620&lt;&gt;"", iferror(index('Internal Staffing Calculator'!B$8:B23500,match(F2620,'Internal Staffing Calculator'!E$8:E23500,0)), "Not In Budget"),"")</f>
        <v/>
      </c>
      <c r="I2620" s="184"/>
      <c r="J2620" s="184"/>
      <c r="K2620" s="184"/>
      <c r="L2620" s="183"/>
    </row>
    <row r="2621">
      <c r="A2621" s="454"/>
      <c r="B2621" s="927"/>
      <c r="C2621" s="580"/>
      <c r="D2621" s="939"/>
      <c r="E2621" s="940"/>
      <c r="F2621" s="941"/>
      <c r="G2621" s="937" t="str">
        <f t="array" ref="G2621">xlookup(F2621,'Internal Staffing Calculator'!E:E,'Internal Staffing Calculator'!C:C,"")</f>
        <v/>
      </c>
      <c r="H2621" s="932" t="str">
        <f t="array" ref="H2621">if(F2621&lt;&gt;"", iferror(index('Internal Staffing Calculator'!B$8:B23500,match(F2621,'Internal Staffing Calculator'!E$8:E23500,0)), "Not In Budget"),"")</f>
        <v/>
      </c>
      <c r="I2621" s="184"/>
      <c r="J2621" s="184"/>
      <c r="K2621" s="184"/>
      <c r="L2621" s="183"/>
    </row>
    <row r="2622">
      <c r="A2622" s="454"/>
      <c r="B2622" s="927"/>
      <c r="C2622" s="580"/>
      <c r="D2622" s="939"/>
      <c r="E2622" s="940"/>
      <c r="F2622" s="941"/>
      <c r="G2622" s="937" t="str">
        <f t="array" ref="G2622">xlookup(F2622,'Internal Staffing Calculator'!E:E,'Internal Staffing Calculator'!C:C,"")</f>
        <v/>
      </c>
      <c r="H2622" s="932" t="str">
        <f t="array" ref="H2622">if(F2622&lt;&gt;"", iferror(index('Internal Staffing Calculator'!B$8:B23500,match(F2622,'Internal Staffing Calculator'!E$8:E23500,0)), "Not In Budget"),"")</f>
        <v/>
      </c>
      <c r="I2622" s="184"/>
      <c r="J2622" s="184"/>
      <c r="K2622" s="184"/>
      <c r="L2622" s="183"/>
    </row>
    <row r="2623">
      <c r="A2623" s="454"/>
      <c r="B2623" s="927"/>
      <c r="C2623" s="580"/>
      <c r="D2623" s="939"/>
      <c r="E2623" s="940"/>
      <c r="F2623" s="941"/>
      <c r="G2623" s="937" t="str">
        <f t="array" ref="G2623">xlookup(F2623,'Internal Staffing Calculator'!E:E,'Internal Staffing Calculator'!C:C,"")</f>
        <v/>
      </c>
      <c r="H2623" s="932" t="str">
        <f t="array" ref="H2623">if(F2623&lt;&gt;"", iferror(index('Internal Staffing Calculator'!B$8:B23500,match(F2623,'Internal Staffing Calculator'!E$8:E23500,0)), "Not In Budget"),"")</f>
        <v/>
      </c>
      <c r="I2623" s="184"/>
      <c r="J2623" s="184"/>
      <c r="K2623" s="184"/>
      <c r="L2623" s="183"/>
    </row>
    <row r="2624">
      <c r="A2624" s="454"/>
      <c r="B2624" s="927"/>
      <c r="C2624" s="580"/>
      <c r="D2624" s="939"/>
      <c r="E2624" s="940"/>
      <c r="F2624" s="941"/>
      <c r="G2624" s="937" t="str">
        <f t="array" ref="G2624">xlookup(F2624,'Internal Staffing Calculator'!E:E,'Internal Staffing Calculator'!C:C,"")</f>
        <v/>
      </c>
      <c r="H2624" s="932" t="str">
        <f t="array" ref="H2624">if(F2624&lt;&gt;"", iferror(index('Internal Staffing Calculator'!B$8:B23500,match(F2624,'Internal Staffing Calculator'!E$8:E23500,0)), "Not In Budget"),"")</f>
        <v/>
      </c>
      <c r="I2624" s="184"/>
      <c r="J2624" s="184"/>
      <c r="K2624" s="184"/>
      <c r="L2624" s="183"/>
    </row>
    <row r="2625">
      <c r="A2625" s="454"/>
      <c r="B2625" s="927"/>
      <c r="C2625" s="580"/>
      <c r="D2625" s="939"/>
      <c r="E2625" s="940"/>
      <c r="F2625" s="941"/>
      <c r="G2625" s="937" t="str">
        <f t="array" ref="G2625">xlookup(F2625,'Internal Staffing Calculator'!E:E,'Internal Staffing Calculator'!C:C,"")</f>
        <v/>
      </c>
      <c r="H2625" s="932" t="str">
        <f t="array" ref="H2625">if(F2625&lt;&gt;"", iferror(index('Internal Staffing Calculator'!B$8:B23500,match(F2625,'Internal Staffing Calculator'!E$8:E23500,0)), "Not In Budget"),"")</f>
        <v/>
      </c>
      <c r="I2625" s="184"/>
      <c r="J2625" s="184"/>
      <c r="K2625" s="184"/>
      <c r="L2625" s="183"/>
    </row>
    <row r="2626">
      <c r="A2626" s="454"/>
      <c r="B2626" s="927"/>
      <c r="C2626" s="580"/>
      <c r="D2626" s="939"/>
      <c r="E2626" s="940"/>
      <c r="F2626" s="941"/>
      <c r="G2626" s="937" t="str">
        <f t="array" ref="G2626">xlookup(F2626,'Internal Staffing Calculator'!E:E,'Internal Staffing Calculator'!C:C,"")</f>
        <v/>
      </c>
      <c r="H2626" s="932" t="str">
        <f t="array" ref="H2626">if(F2626&lt;&gt;"", iferror(index('Internal Staffing Calculator'!B$8:B23500,match(F2626,'Internal Staffing Calculator'!E$8:E23500,0)), "Not In Budget"),"")</f>
        <v/>
      </c>
      <c r="I2626" s="184"/>
      <c r="J2626" s="184"/>
      <c r="K2626" s="184"/>
      <c r="L2626" s="183"/>
    </row>
    <row r="2627">
      <c r="A2627" s="454"/>
      <c r="B2627" s="927"/>
      <c r="C2627" s="580"/>
      <c r="D2627" s="939"/>
      <c r="E2627" s="940"/>
      <c r="F2627" s="941"/>
      <c r="G2627" s="937" t="str">
        <f t="array" ref="G2627">xlookup(F2627,'Internal Staffing Calculator'!E:E,'Internal Staffing Calculator'!C:C,"")</f>
        <v/>
      </c>
      <c r="H2627" s="932" t="str">
        <f t="array" ref="H2627">if(F2627&lt;&gt;"", iferror(index('Internal Staffing Calculator'!B$8:B23500,match(F2627,'Internal Staffing Calculator'!E$8:E23500,0)), "Not In Budget"),"")</f>
        <v/>
      </c>
      <c r="I2627" s="184"/>
      <c r="J2627" s="184"/>
      <c r="K2627" s="184"/>
      <c r="L2627" s="183"/>
    </row>
    <row r="2628">
      <c r="A2628" s="454"/>
      <c r="B2628" s="927"/>
      <c r="C2628" s="580"/>
      <c r="D2628" s="939"/>
      <c r="E2628" s="940"/>
      <c r="F2628" s="941"/>
      <c r="G2628" s="937" t="str">
        <f t="array" ref="G2628">xlookup(F2628,'Internal Staffing Calculator'!E:E,'Internal Staffing Calculator'!C:C,"")</f>
        <v/>
      </c>
      <c r="H2628" s="932" t="str">
        <f t="array" ref="H2628">if(F2628&lt;&gt;"", iferror(index('Internal Staffing Calculator'!B$8:B23500,match(F2628,'Internal Staffing Calculator'!E$8:E23500,0)), "Not In Budget"),"")</f>
        <v/>
      </c>
      <c r="I2628" s="184"/>
      <c r="J2628" s="184"/>
      <c r="K2628" s="184"/>
      <c r="L2628" s="183"/>
    </row>
    <row r="2629">
      <c r="A2629" s="454"/>
      <c r="B2629" s="927"/>
      <c r="C2629" s="580"/>
      <c r="D2629" s="939"/>
      <c r="E2629" s="940"/>
      <c r="F2629" s="941"/>
      <c r="G2629" s="937" t="str">
        <f t="array" ref="G2629">xlookup(F2629,'Internal Staffing Calculator'!E:E,'Internal Staffing Calculator'!C:C,"")</f>
        <v/>
      </c>
      <c r="H2629" s="932" t="str">
        <f t="array" ref="H2629">if(F2629&lt;&gt;"", iferror(index('Internal Staffing Calculator'!B$8:B23500,match(F2629,'Internal Staffing Calculator'!E$8:E23500,0)), "Not In Budget"),"")</f>
        <v/>
      </c>
      <c r="I2629" s="184"/>
      <c r="J2629" s="184"/>
      <c r="K2629" s="184"/>
      <c r="L2629" s="183"/>
    </row>
    <row r="2630">
      <c r="A2630" s="454"/>
      <c r="B2630" s="927"/>
      <c r="C2630" s="580"/>
      <c r="D2630" s="939"/>
      <c r="E2630" s="940"/>
      <c r="F2630" s="941"/>
      <c r="G2630" s="937" t="str">
        <f t="array" ref="G2630">xlookup(F2630,'Internal Staffing Calculator'!E:E,'Internal Staffing Calculator'!C:C,"")</f>
        <v/>
      </c>
      <c r="H2630" s="932" t="str">
        <f t="array" ref="H2630">if(F2630&lt;&gt;"", iferror(index('Internal Staffing Calculator'!B$8:B23500,match(F2630,'Internal Staffing Calculator'!E$8:E23500,0)), "Not In Budget"),"")</f>
        <v/>
      </c>
      <c r="I2630" s="184"/>
      <c r="J2630" s="184"/>
      <c r="K2630" s="184"/>
      <c r="L2630" s="183"/>
    </row>
    <row r="2631">
      <c r="A2631" s="454"/>
      <c r="B2631" s="927"/>
      <c r="C2631" s="580"/>
      <c r="D2631" s="939"/>
      <c r="E2631" s="940"/>
      <c r="F2631" s="941"/>
      <c r="G2631" s="937" t="str">
        <f t="array" ref="G2631">xlookup(F2631,'Internal Staffing Calculator'!E:E,'Internal Staffing Calculator'!C:C,"")</f>
        <v/>
      </c>
      <c r="H2631" s="932" t="str">
        <f t="array" ref="H2631">if(F2631&lt;&gt;"", iferror(index('Internal Staffing Calculator'!B$8:B23500,match(F2631,'Internal Staffing Calculator'!E$8:E23500,0)), "Not In Budget"),"")</f>
        <v/>
      </c>
      <c r="I2631" s="184"/>
      <c r="J2631" s="184"/>
      <c r="K2631" s="184"/>
      <c r="L2631" s="183"/>
    </row>
    <row r="2632">
      <c r="A2632" s="454"/>
      <c r="B2632" s="927"/>
      <c r="C2632" s="580"/>
      <c r="D2632" s="939"/>
      <c r="E2632" s="940"/>
      <c r="F2632" s="941"/>
      <c r="G2632" s="937" t="str">
        <f t="array" ref="G2632">xlookup(F2632,'Internal Staffing Calculator'!E:E,'Internal Staffing Calculator'!C:C,"")</f>
        <v/>
      </c>
      <c r="H2632" s="932" t="str">
        <f t="array" ref="H2632">if(F2632&lt;&gt;"", iferror(index('Internal Staffing Calculator'!B$8:B23500,match(F2632,'Internal Staffing Calculator'!E$8:E23500,0)), "Not In Budget"),"")</f>
        <v/>
      </c>
      <c r="I2632" s="184"/>
      <c r="J2632" s="184"/>
      <c r="K2632" s="184"/>
      <c r="L2632" s="183"/>
    </row>
    <row r="2633">
      <c r="A2633" s="454"/>
      <c r="B2633" s="927"/>
      <c r="C2633" s="580"/>
      <c r="D2633" s="939"/>
      <c r="E2633" s="940"/>
      <c r="F2633" s="941"/>
      <c r="G2633" s="937" t="str">
        <f t="array" ref="G2633">xlookup(F2633,'Internal Staffing Calculator'!E:E,'Internal Staffing Calculator'!C:C,"")</f>
        <v/>
      </c>
      <c r="H2633" s="932" t="str">
        <f t="array" ref="H2633">if(F2633&lt;&gt;"", iferror(index('Internal Staffing Calculator'!B$8:B23500,match(F2633,'Internal Staffing Calculator'!E$8:E23500,0)), "Not In Budget"),"")</f>
        <v/>
      </c>
      <c r="I2633" s="184"/>
      <c r="J2633" s="184"/>
      <c r="K2633" s="184"/>
      <c r="L2633" s="183"/>
    </row>
    <row r="2634">
      <c r="A2634" s="454"/>
      <c r="B2634" s="927"/>
      <c r="C2634" s="580"/>
      <c r="D2634" s="939"/>
      <c r="E2634" s="940"/>
      <c r="F2634" s="941"/>
      <c r="G2634" s="937" t="str">
        <f t="array" ref="G2634">xlookup(F2634,'Internal Staffing Calculator'!E:E,'Internal Staffing Calculator'!C:C,"")</f>
        <v/>
      </c>
      <c r="H2634" s="932" t="str">
        <f t="array" ref="H2634">if(F2634&lt;&gt;"", iferror(index('Internal Staffing Calculator'!B$8:B23500,match(F2634,'Internal Staffing Calculator'!E$8:E23500,0)), "Not In Budget"),"")</f>
        <v/>
      </c>
      <c r="I2634" s="184"/>
      <c r="J2634" s="184"/>
      <c r="K2634" s="184"/>
      <c r="L2634" s="183"/>
    </row>
    <row r="2635">
      <c r="A2635" s="454"/>
      <c r="B2635" s="927"/>
      <c r="C2635" s="580"/>
      <c r="D2635" s="939"/>
      <c r="E2635" s="940"/>
      <c r="F2635" s="941"/>
      <c r="G2635" s="937" t="str">
        <f t="array" ref="G2635">xlookup(F2635,'Internal Staffing Calculator'!E:E,'Internal Staffing Calculator'!C:C,"")</f>
        <v/>
      </c>
      <c r="H2635" s="932" t="str">
        <f t="array" ref="H2635">if(F2635&lt;&gt;"", iferror(index('Internal Staffing Calculator'!B$8:B23500,match(F2635,'Internal Staffing Calculator'!E$8:E23500,0)), "Not In Budget"),"")</f>
        <v/>
      </c>
      <c r="I2635" s="184"/>
      <c r="J2635" s="184"/>
      <c r="K2635" s="184"/>
      <c r="L2635" s="183"/>
    </row>
    <row r="2636">
      <c r="A2636" s="454"/>
      <c r="B2636" s="927"/>
      <c r="C2636" s="580"/>
      <c r="D2636" s="939"/>
      <c r="E2636" s="940"/>
      <c r="F2636" s="941"/>
      <c r="G2636" s="937" t="str">
        <f t="array" ref="G2636">xlookup(F2636,'Internal Staffing Calculator'!E:E,'Internal Staffing Calculator'!C:C,"")</f>
        <v/>
      </c>
      <c r="H2636" s="932" t="str">
        <f t="array" ref="H2636">if(F2636&lt;&gt;"", iferror(index('Internal Staffing Calculator'!B$8:B23500,match(F2636,'Internal Staffing Calculator'!E$8:E23500,0)), "Not In Budget"),"")</f>
        <v/>
      </c>
      <c r="I2636" s="184"/>
      <c r="J2636" s="184"/>
      <c r="K2636" s="184"/>
      <c r="L2636" s="183"/>
    </row>
    <row r="2637">
      <c r="A2637" s="454"/>
      <c r="B2637" s="927"/>
      <c r="C2637" s="580"/>
      <c r="D2637" s="939"/>
      <c r="E2637" s="940"/>
      <c r="F2637" s="941"/>
      <c r="G2637" s="937" t="str">
        <f t="array" ref="G2637">xlookup(F2637,'Internal Staffing Calculator'!E:E,'Internal Staffing Calculator'!C:C,"")</f>
        <v/>
      </c>
      <c r="H2637" s="932" t="str">
        <f t="array" ref="H2637">if(F2637&lt;&gt;"", iferror(index('Internal Staffing Calculator'!B$8:B23500,match(F2637,'Internal Staffing Calculator'!E$8:E23500,0)), "Not In Budget"),"")</f>
        <v/>
      </c>
      <c r="I2637" s="184"/>
      <c r="J2637" s="184"/>
      <c r="K2637" s="184"/>
      <c r="L2637" s="183"/>
    </row>
    <row r="2638">
      <c r="A2638" s="454"/>
      <c r="B2638" s="927"/>
      <c r="C2638" s="580"/>
      <c r="D2638" s="939"/>
      <c r="E2638" s="940"/>
      <c r="F2638" s="941"/>
      <c r="G2638" s="937" t="str">
        <f t="array" ref="G2638">xlookup(F2638,'Internal Staffing Calculator'!E:E,'Internal Staffing Calculator'!C:C,"")</f>
        <v/>
      </c>
      <c r="H2638" s="932" t="str">
        <f t="array" ref="H2638">if(F2638&lt;&gt;"", iferror(index('Internal Staffing Calculator'!B$8:B23500,match(F2638,'Internal Staffing Calculator'!E$8:E23500,0)), "Not In Budget"),"")</f>
        <v/>
      </c>
      <c r="I2638" s="184"/>
      <c r="J2638" s="184"/>
      <c r="K2638" s="184"/>
      <c r="L2638" s="183"/>
    </row>
    <row r="2639">
      <c r="A2639" s="454"/>
      <c r="B2639" s="927"/>
      <c r="C2639" s="580"/>
      <c r="D2639" s="939"/>
      <c r="E2639" s="940"/>
      <c r="F2639" s="941"/>
      <c r="G2639" s="937" t="str">
        <f t="array" ref="G2639">xlookup(F2639,'Internal Staffing Calculator'!E:E,'Internal Staffing Calculator'!C:C,"")</f>
        <v/>
      </c>
      <c r="H2639" s="932" t="str">
        <f t="array" ref="H2639">if(F2639&lt;&gt;"", iferror(index('Internal Staffing Calculator'!B$8:B23500,match(F2639,'Internal Staffing Calculator'!E$8:E23500,0)), "Not In Budget"),"")</f>
        <v/>
      </c>
      <c r="I2639" s="184"/>
      <c r="J2639" s="184"/>
      <c r="K2639" s="184"/>
      <c r="L2639" s="183"/>
    </row>
    <row r="2640">
      <c r="A2640" s="454"/>
      <c r="B2640" s="927"/>
      <c r="C2640" s="580"/>
      <c r="D2640" s="939"/>
      <c r="E2640" s="940"/>
      <c r="F2640" s="941"/>
      <c r="G2640" s="937" t="str">
        <f t="array" ref="G2640">xlookup(F2640,'Internal Staffing Calculator'!E:E,'Internal Staffing Calculator'!C:C,"")</f>
        <v/>
      </c>
      <c r="H2640" s="932" t="str">
        <f t="array" ref="H2640">if(F2640&lt;&gt;"", iferror(index('Internal Staffing Calculator'!B$8:B23500,match(F2640,'Internal Staffing Calculator'!E$8:E23500,0)), "Not In Budget"),"")</f>
        <v/>
      </c>
      <c r="I2640" s="184"/>
      <c r="J2640" s="184"/>
      <c r="K2640" s="184"/>
      <c r="L2640" s="183"/>
    </row>
    <row r="2641">
      <c r="A2641" s="454"/>
      <c r="B2641" s="927"/>
      <c r="C2641" s="580"/>
      <c r="D2641" s="939"/>
      <c r="E2641" s="940"/>
      <c r="F2641" s="941"/>
      <c r="G2641" s="937" t="str">
        <f t="array" ref="G2641">xlookup(F2641,'Internal Staffing Calculator'!E:E,'Internal Staffing Calculator'!C:C,"")</f>
        <v/>
      </c>
      <c r="H2641" s="932" t="str">
        <f t="array" ref="H2641">if(F2641&lt;&gt;"", iferror(index('Internal Staffing Calculator'!B$8:B23500,match(F2641,'Internal Staffing Calculator'!E$8:E23500,0)), "Not In Budget"),"")</f>
        <v/>
      </c>
      <c r="I2641" s="184"/>
      <c r="J2641" s="184"/>
      <c r="K2641" s="184"/>
      <c r="L2641" s="183"/>
    </row>
    <row r="2642">
      <c r="A2642" s="454"/>
      <c r="B2642" s="927"/>
      <c r="C2642" s="580"/>
      <c r="D2642" s="939"/>
      <c r="E2642" s="940"/>
      <c r="F2642" s="941"/>
      <c r="G2642" s="937" t="str">
        <f t="array" ref="G2642">xlookup(F2642,'Internal Staffing Calculator'!E:E,'Internal Staffing Calculator'!C:C,"")</f>
        <v/>
      </c>
      <c r="H2642" s="932" t="str">
        <f t="array" ref="H2642">if(F2642&lt;&gt;"", iferror(index('Internal Staffing Calculator'!B$8:B23500,match(F2642,'Internal Staffing Calculator'!E$8:E23500,0)), "Not In Budget"),"")</f>
        <v/>
      </c>
      <c r="I2642" s="184"/>
      <c r="J2642" s="184"/>
      <c r="K2642" s="184"/>
      <c r="L2642" s="183"/>
    </row>
    <row r="2643">
      <c r="A2643" s="454"/>
      <c r="B2643" s="927"/>
      <c r="C2643" s="580"/>
      <c r="D2643" s="939"/>
      <c r="E2643" s="940"/>
      <c r="F2643" s="941"/>
      <c r="G2643" s="937" t="str">
        <f t="array" ref="G2643">xlookup(F2643,'Internal Staffing Calculator'!E:E,'Internal Staffing Calculator'!C:C,"")</f>
        <v/>
      </c>
      <c r="H2643" s="932" t="str">
        <f t="array" ref="H2643">if(F2643&lt;&gt;"", iferror(index('Internal Staffing Calculator'!B$8:B23500,match(F2643,'Internal Staffing Calculator'!E$8:E23500,0)), "Not In Budget"),"")</f>
        <v/>
      </c>
      <c r="I2643" s="184"/>
      <c r="J2643" s="184"/>
      <c r="K2643" s="184"/>
      <c r="L2643" s="183"/>
    </row>
    <row r="2644">
      <c r="A2644" s="454"/>
      <c r="B2644" s="927"/>
      <c r="C2644" s="580"/>
      <c r="D2644" s="939"/>
      <c r="E2644" s="940"/>
      <c r="F2644" s="941"/>
      <c r="G2644" s="937" t="str">
        <f t="array" ref="G2644">xlookup(F2644,'Internal Staffing Calculator'!E:E,'Internal Staffing Calculator'!C:C,"")</f>
        <v/>
      </c>
      <c r="H2644" s="932" t="str">
        <f t="array" ref="H2644">if(F2644&lt;&gt;"", iferror(index('Internal Staffing Calculator'!B$8:B23500,match(F2644,'Internal Staffing Calculator'!E$8:E23500,0)), "Not In Budget"),"")</f>
        <v/>
      </c>
      <c r="I2644" s="184"/>
      <c r="J2644" s="184"/>
      <c r="K2644" s="184"/>
      <c r="L2644" s="183"/>
    </row>
    <row r="2645">
      <c r="A2645" s="454"/>
      <c r="B2645" s="927"/>
      <c r="C2645" s="580"/>
      <c r="D2645" s="939"/>
      <c r="E2645" s="940"/>
      <c r="F2645" s="941"/>
      <c r="G2645" s="937" t="str">
        <f t="array" ref="G2645">xlookup(F2645,'Internal Staffing Calculator'!E:E,'Internal Staffing Calculator'!C:C,"")</f>
        <v/>
      </c>
      <c r="H2645" s="932" t="str">
        <f t="array" ref="H2645">if(F2645&lt;&gt;"", iferror(index('Internal Staffing Calculator'!B$8:B23500,match(F2645,'Internal Staffing Calculator'!E$8:E23500,0)), "Not In Budget"),"")</f>
        <v/>
      </c>
      <c r="I2645" s="184"/>
      <c r="J2645" s="184"/>
      <c r="K2645" s="184"/>
      <c r="L2645" s="183"/>
    </row>
    <row r="2646">
      <c r="A2646" s="454"/>
      <c r="B2646" s="927"/>
      <c r="C2646" s="580"/>
      <c r="D2646" s="939"/>
      <c r="E2646" s="940"/>
      <c r="F2646" s="941"/>
      <c r="G2646" s="937" t="str">
        <f t="array" ref="G2646">xlookup(F2646,'Internal Staffing Calculator'!E:E,'Internal Staffing Calculator'!C:C,"")</f>
        <v/>
      </c>
      <c r="H2646" s="932" t="str">
        <f t="array" ref="H2646">if(F2646&lt;&gt;"", iferror(index('Internal Staffing Calculator'!B$8:B23500,match(F2646,'Internal Staffing Calculator'!E$8:E23500,0)), "Not In Budget"),"")</f>
        <v/>
      </c>
      <c r="I2646" s="184"/>
      <c r="J2646" s="184"/>
      <c r="K2646" s="184"/>
      <c r="L2646" s="183"/>
    </row>
    <row r="2647">
      <c r="A2647" s="454"/>
      <c r="B2647" s="927"/>
      <c r="C2647" s="580"/>
      <c r="D2647" s="939"/>
      <c r="E2647" s="940"/>
      <c r="F2647" s="941"/>
      <c r="G2647" s="937" t="str">
        <f t="array" ref="G2647">xlookup(F2647,'Internal Staffing Calculator'!E:E,'Internal Staffing Calculator'!C:C,"")</f>
        <v/>
      </c>
      <c r="H2647" s="932" t="str">
        <f t="array" ref="H2647">if(F2647&lt;&gt;"", iferror(index('Internal Staffing Calculator'!B$8:B23500,match(F2647,'Internal Staffing Calculator'!E$8:E23500,0)), "Not In Budget"),"")</f>
        <v/>
      </c>
      <c r="I2647" s="184"/>
      <c r="J2647" s="184"/>
      <c r="K2647" s="184"/>
      <c r="L2647" s="183"/>
    </row>
    <row r="2648">
      <c r="A2648" s="454"/>
      <c r="B2648" s="927"/>
      <c r="C2648" s="580"/>
      <c r="D2648" s="939"/>
      <c r="E2648" s="940"/>
      <c r="F2648" s="941"/>
      <c r="G2648" s="937" t="str">
        <f t="array" ref="G2648">xlookup(F2648,'Internal Staffing Calculator'!E:E,'Internal Staffing Calculator'!C:C,"")</f>
        <v/>
      </c>
      <c r="H2648" s="932" t="str">
        <f t="array" ref="H2648">if(F2648&lt;&gt;"", iferror(index('Internal Staffing Calculator'!B$8:B23500,match(F2648,'Internal Staffing Calculator'!E$8:E23500,0)), "Not In Budget"),"")</f>
        <v/>
      </c>
      <c r="I2648" s="184"/>
      <c r="J2648" s="184"/>
      <c r="K2648" s="184"/>
      <c r="L2648" s="183"/>
    </row>
    <row r="2649">
      <c r="A2649" s="454"/>
      <c r="B2649" s="927"/>
      <c r="C2649" s="580"/>
      <c r="D2649" s="939"/>
      <c r="E2649" s="940"/>
      <c r="F2649" s="941"/>
      <c r="G2649" s="937" t="str">
        <f t="array" ref="G2649">xlookup(F2649,'Internal Staffing Calculator'!E:E,'Internal Staffing Calculator'!C:C,"")</f>
        <v/>
      </c>
      <c r="H2649" s="932" t="str">
        <f t="array" ref="H2649">if(F2649&lt;&gt;"", iferror(index('Internal Staffing Calculator'!B$8:B23500,match(F2649,'Internal Staffing Calculator'!E$8:E23500,0)), "Not In Budget"),"")</f>
        <v/>
      </c>
      <c r="I2649" s="184"/>
      <c r="J2649" s="184"/>
      <c r="K2649" s="184"/>
      <c r="L2649" s="183"/>
    </row>
    <row r="2650">
      <c r="A2650" s="454"/>
      <c r="B2650" s="927"/>
      <c r="C2650" s="580"/>
      <c r="D2650" s="939"/>
      <c r="E2650" s="940"/>
      <c r="F2650" s="941"/>
      <c r="G2650" s="937" t="str">
        <f t="array" ref="G2650">xlookup(F2650,'Internal Staffing Calculator'!E:E,'Internal Staffing Calculator'!C:C,"")</f>
        <v/>
      </c>
      <c r="H2650" s="932" t="str">
        <f t="array" ref="H2650">if(F2650&lt;&gt;"", iferror(index('Internal Staffing Calculator'!B$8:B23500,match(F2650,'Internal Staffing Calculator'!E$8:E23500,0)), "Not In Budget"),"")</f>
        <v/>
      </c>
      <c r="I2650" s="184"/>
      <c r="J2650" s="184"/>
      <c r="K2650" s="184"/>
      <c r="L2650" s="183"/>
    </row>
    <row r="2651">
      <c r="A2651" s="454"/>
      <c r="B2651" s="927"/>
      <c r="C2651" s="580"/>
      <c r="D2651" s="939"/>
      <c r="E2651" s="940"/>
      <c r="F2651" s="941"/>
      <c r="G2651" s="937" t="str">
        <f t="array" ref="G2651">xlookup(F2651,'Internal Staffing Calculator'!E:E,'Internal Staffing Calculator'!C:C,"")</f>
        <v/>
      </c>
      <c r="H2651" s="932" t="str">
        <f t="array" ref="H2651">if(F2651&lt;&gt;"", iferror(index('Internal Staffing Calculator'!B$8:B23500,match(F2651,'Internal Staffing Calculator'!E$8:E23500,0)), "Not In Budget"),"")</f>
        <v/>
      </c>
      <c r="I2651" s="184"/>
      <c r="J2651" s="184"/>
      <c r="K2651" s="184"/>
      <c r="L2651" s="183"/>
    </row>
    <row r="2652">
      <c r="A2652" s="454"/>
      <c r="B2652" s="927"/>
      <c r="C2652" s="580"/>
      <c r="D2652" s="939"/>
      <c r="E2652" s="940"/>
      <c r="F2652" s="941"/>
      <c r="G2652" s="937" t="str">
        <f t="array" ref="G2652">xlookup(F2652,'Internal Staffing Calculator'!E:E,'Internal Staffing Calculator'!C:C,"")</f>
        <v/>
      </c>
      <c r="H2652" s="932" t="str">
        <f t="array" ref="H2652">if(F2652&lt;&gt;"", iferror(index('Internal Staffing Calculator'!B$8:B23500,match(F2652,'Internal Staffing Calculator'!E$8:E23500,0)), "Not In Budget"),"")</f>
        <v/>
      </c>
      <c r="I2652" s="184"/>
      <c r="J2652" s="184"/>
      <c r="K2652" s="184"/>
      <c r="L2652" s="183"/>
    </row>
    <row r="2653">
      <c r="A2653" s="454"/>
      <c r="B2653" s="927"/>
      <c r="C2653" s="580"/>
      <c r="D2653" s="939"/>
      <c r="E2653" s="940"/>
      <c r="F2653" s="941"/>
      <c r="G2653" s="937" t="str">
        <f t="array" ref="G2653">xlookup(F2653,'Internal Staffing Calculator'!E:E,'Internal Staffing Calculator'!C:C,"")</f>
        <v/>
      </c>
      <c r="H2653" s="932" t="str">
        <f t="array" ref="H2653">if(F2653&lt;&gt;"", iferror(index('Internal Staffing Calculator'!B$8:B23500,match(F2653,'Internal Staffing Calculator'!E$8:E23500,0)), "Not In Budget"),"")</f>
        <v/>
      </c>
      <c r="I2653" s="184"/>
      <c r="J2653" s="184"/>
      <c r="K2653" s="184"/>
      <c r="L2653" s="183"/>
    </row>
    <row r="2654">
      <c r="A2654" s="454"/>
      <c r="B2654" s="927"/>
      <c r="C2654" s="580"/>
      <c r="D2654" s="939"/>
      <c r="E2654" s="940"/>
      <c r="F2654" s="941"/>
      <c r="G2654" s="937" t="str">
        <f t="array" ref="G2654">xlookup(F2654,'Internal Staffing Calculator'!E:E,'Internal Staffing Calculator'!C:C,"")</f>
        <v/>
      </c>
      <c r="H2654" s="932" t="str">
        <f t="array" ref="H2654">if(F2654&lt;&gt;"", iferror(index('Internal Staffing Calculator'!B$8:B23500,match(F2654,'Internal Staffing Calculator'!E$8:E23500,0)), "Not In Budget"),"")</f>
        <v/>
      </c>
      <c r="I2654" s="184"/>
      <c r="J2654" s="184"/>
      <c r="K2654" s="184"/>
      <c r="L2654" s="183"/>
    </row>
    <row r="2655">
      <c r="A2655" s="454"/>
      <c r="B2655" s="927"/>
      <c r="C2655" s="580"/>
      <c r="D2655" s="939"/>
      <c r="E2655" s="940"/>
      <c r="F2655" s="941"/>
      <c r="G2655" s="937" t="str">
        <f t="array" ref="G2655">xlookup(F2655,'Internal Staffing Calculator'!E:E,'Internal Staffing Calculator'!C:C,"")</f>
        <v/>
      </c>
      <c r="H2655" s="932" t="str">
        <f t="array" ref="H2655">if(F2655&lt;&gt;"", iferror(index('Internal Staffing Calculator'!B$8:B23500,match(F2655,'Internal Staffing Calculator'!E$8:E23500,0)), "Not In Budget"),"")</f>
        <v/>
      </c>
      <c r="I2655" s="184"/>
      <c r="J2655" s="184"/>
      <c r="K2655" s="184"/>
      <c r="L2655" s="183"/>
    </row>
    <row r="2656">
      <c r="A2656" s="454"/>
      <c r="B2656" s="927"/>
      <c r="C2656" s="580"/>
      <c r="D2656" s="939"/>
      <c r="E2656" s="940"/>
      <c r="F2656" s="941"/>
      <c r="G2656" s="937" t="str">
        <f t="array" ref="G2656">xlookup(F2656,'Internal Staffing Calculator'!E:E,'Internal Staffing Calculator'!C:C,"")</f>
        <v/>
      </c>
      <c r="H2656" s="932" t="str">
        <f t="array" ref="H2656">if(F2656&lt;&gt;"", iferror(index('Internal Staffing Calculator'!B$8:B23500,match(F2656,'Internal Staffing Calculator'!E$8:E23500,0)), "Not In Budget"),"")</f>
        <v/>
      </c>
      <c r="I2656" s="184"/>
      <c r="J2656" s="184"/>
      <c r="K2656" s="184"/>
      <c r="L2656" s="183"/>
    </row>
    <row r="2657">
      <c r="A2657" s="454"/>
      <c r="B2657" s="927"/>
      <c r="C2657" s="580"/>
      <c r="D2657" s="939"/>
      <c r="E2657" s="940"/>
      <c r="F2657" s="941"/>
      <c r="G2657" s="937" t="str">
        <f t="array" ref="G2657">xlookup(F2657,'Internal Staffing Calculator'!E:E,'Internal Staffing Calculator'!C:C,"")</f>
        <v/>
      </c>
      <c r="H2657" s="932" t="str">
        <f t="array" ref="H2657">if(F2657&lt;&gt;"", iferror(index('Internal Staffing Calculator'!B$8:B23500,match(F2657,'Internal Staffing Calculator'!E$8:E23500,0)), "Not In Budget"),"")</f>
        <v/>
      </c>
      <c r="I2657" s="184"/>
      <c r="J2657" s="184"/>
      <c r="K2657" s="184"/>
      <c r="L2657" s="183"/>
    </row>
    <row r="2658">
      <c r="A2658" s="454"/>
      <c r="B2658" s="927"/>
      <c r="C2658" s="580"/>
      <c r="D2658" s="939"/>
      <c r="E2658" s="940"/>
      <c r="F2658" s="941"/>
      <c r="G2658" s="937" t="str">
        <f t="array" ref="G2658">xlookup(F2658,'Internal Staffing Calculator'!E:E,'Internal Staffing Calculator'!C:C,"")</f>
        <v/>
      </c>
      <c r="H2658" s="932" t="str">
        <f t="array" ref="H2658">if(F2658&lt;&gt;"", iferror(index('Internal Staffing Calculator'!B$8:B23500,match(F2658,'Internal Staffing Calculator'!E$8:E23500,0)), "Not In Budget"),"")</f>
        <v/>
      </c>
      <c r="I2658" s="184"/>
      <c r="J2658" s="184"/>
      <c r="K2658" s="184"/>
      <c r="L2658" s="183"/>
    </row>
    <row r="2659">
      <c r="A2659" s="454"/>
      <c r="B2659" s="927"/>
      <c r="C2659" s="580"/>
      <c r="D2659" s="939"/>
      <c r="E2659" s="940"/>
      <c r="F2659" s="941"/>
      <c r="G2659" s="937" t="str">
        <f t="array" ref="G2659">xlookup(F2659,'Internal Staffing Calculator'!E:E,'Internal Staffing Calculator'!C:C,"")</f>
        <v/>
      </c>
      <c r="H2659" s="932" t="str">
        <f t="array" ref="H2659">if(F2659&lt;&gt;"", iferror(index('Internal Staffing Calculator'!B$8:B23500,match(F2659,'Internal Staffing Calculator'!E$8:E23500,0)), "Not In Budget"),"")</f>
        <v/>
      </c>
      <c r="I2659" s="184"/>
      <c r="J2659" s="184"/>
      <c r="K2659" s="184"/>
      <c r="L2659" s="183"/>
    </row>
    <row r="2660">
      <c r="A2660" s="454"/>
      <c r="B2660" s="927"/>
      <c r="C2660" s="580"/>
      <c r="D2660" s="939"/>
      <c r="E2660" s="940"/>
      <c r="F2660" s="941"/>
      <c r="G2660" s="937" t="str">
        <f t="array" ref="G2660">xlookup(F2660,'Internal Staffing Calculator'!E:E,'Internal Staffing Calculator'!C:C,"")</f>
        <v/>
      </c>
      <c r="H2660" s="932" t="str">
        <f t="array" ref="H2660">if(F2660&lt;&gt;"", iferror(index('Internal Staffing Calculator'!B$8:B23500,match(F2660,'Internal Staffing Calculator'!E$8:E23500,0)), "Not In Budget"),"")</f>
        <v/>
      </c>
      <c r="I2660" s="184"/>
      <c r="J2660" s="184"/>
      <c r="K2660" s="184"/>
      <c r="L2660" s="183"/>
    </row>
    <row r="2661">
      <c r="A2661" s="454"/>
      <c r="B2661" s="927"/>
      <c r="C2661" s="580"/>
      <c r="D2661" s="939"/>
      <c r="E2661" s="940"/>
      <c r="F2661" s="941"/>
      <c r="G2661" s="937" t="str">
        <f t="array" ref="G2661">xlookup(F2661,'Internal Staffing Calculator'!E:E,'Internal Staffing Calculator'!C:C,"")</f>
        <v/>
      </c>
      <c r="H2661" s="932" t="str">
        <f t="array" ref="H2661">if(F2661&lt;&gt;"", iferror(index('Internal Staffing Calculator'!B$8:B23500,match(F2661,'Internal Staffing Calculator'!E$8:E23500,0)), "Not In Budget"),"")</f>
        <v/>
      </c>
      <c r="I2661" s="184"/>
      <c r="J2661" s="184"/>
      <c r="K2661" s="184"/>
      <c r="L2661" s="183"/>
    </row>
    <row r="2662">
      <c r="A2662" s="454"/>
      <c r="B2662" s="927"/>
      <c r="C2662" s="580"/>
      <c r="D2662" s="939"/>
      <c r="E2662" s="940"/>
      <c r="F2662" s="941"/>
      <c r="G2662" s="937" t="str">
        <f t="array" ref="G2662">xlookup(F2662,'Internal Staffing Calculator'!E:E,'Internal Staffing Calculator'!C:C,"")</f>
        <v/>
      </c>
      <c r="H2662" s="932" t="str">
        <f t="array" ref="H2662">if(F2662&lt;&gt;"", iferror(index('Internal Staffing Calculator'!B$8:B23500,match(F2662,'Internal Staffing Calculator'!E$8:E23500,0)), "Not In Budget"),"")</f>
        <v/>
      </c>
      <c r="I2662" s="184"/>
      <c r="J2662" s="184"/>
      <c r="K2662" s="184"/>
      <c r="L2662" s="183"/>
    </row>
    <row r="2663">
      <c r="A2663" s="454"/>
      <c r="B2663" s="927"/>
      <c r="C2663" s="580"/>
      <c r="D2663" s="939"/>
      <c r="E2663" s="940"/>
      <c r="F2663" s="941"/>
      <c r="G2663" s="937" t="str">
        <f t="array" ref="G2663">xlookup(F2663,'Internal Staffing Calculator'!E:E,'Internal Staffing Calculator'!C:C,"")</f>
        <v/>
      </c>
      <c r="H2663" s="932" t="str">
        <f t="array" ref="H2663">if(F2663&lt;&gt;"", iferror(index('Internal Staffing Calculator'!B$8:B23500,match(F2663,'Internal Staffing Calculator'!E$8:E23500,0)), "Not In Budget"),"")</f>
        <v/>
      </c>
      <c r="I2663" s="184"/>
      <c r="J2663" s="184"/>
      <c r="K2663" s="184"/>
      <c r="L2663" s="183"/>
    </row>
    <row r="2664">
      <c r="A2664" s="454"/>
      <c r="B2664" s="927"/>
      <c r="C2664" s="580"/>
      <c r="D2664" s="939"/>
      <c r="E2664" s="940"/>
      <c r="F2664" s="941"/>
      <c r="G2664" s="937" t="str">
        <f t="array" ref="G2664">xlookup(F2664,'Internal Staffing Calculator'!E:E,'Internal Staffing Calculator'!C:C,"")</f>
        <v/>
      </c>
      <c r="H2664" s="932" t="str">
        <f t="array" ref="H2664">if(F2664&lt;&gt;"", iferror(index('Internal Staffing Calculator'!B$8:B23500,match(F2664,'Internal Staffing Calculator'!E$8:E23500,0)), "Not In Budget"),"")</f>
        <v/>
      </c>
      <c r="I2664" s="184"/>
      <c r="J2664" s="184"/>
      <c r="K2664" s="184"/>
      <c r="L2664" s="183"/>
    </row>
    <row r="2665">
      <c r="A2665" s="454"/>
      <c r="B2665" s="927"/>
      <c r="C2665" s="580"/>
      <c r="D2665" s="939"/>
      <c r="E2665" s="940"/>
      <c r="F2665" s="941"/>
      <c r="G2665" s="937" t="str">
        <f t="array" ref="G2665">xlookup(F2665,'Internal Staffing Calculator'!E:E,'Internal Staffing Calculator'!C:C,"")</f>
        <v/>
      </c>
      <c r="H2665" s="932" t="str">
        <f t="array" ref="H2665">if(F2665&lt;&gt;"", iferror(index('Internal Staffing Calculator'!B$8:B23500,match(F2665,'Internal Staffing Calculator'!E$8:E23500,0)), "Not In Budget"),"")</f>
        <v/>
      </c>
      <c r="I2665" s="184"/>
      <c r="J2665" s="184"/>
      <c r="K2665" s="184"/>
      <c r="L2665" s="183"/>
    </row>
    <row r="2666">
      <c r="A2666" s="454"/>
      <c r="B2666" s="927"/>
      <c r="C2666" s="580"/>
      <c r="D2666" s="939"/>
      <c r="E2666" s="940"/>
      <c r="F2666" s="941"/>
      <c r="G2666" s="937" t="str">
        <f t="array" ref="G2666">xlookup(F2666,'Internal Staffing Calculator'!E:E,'Internal Staffing Calculator'!C:C,"")</f>
        <v/>
      </c>
      <c r="H2666" s="932" t="str">
        <f t="array" ref="H2666">if(F2666&lt;&gt;"", iferror(index('Internal Staffing Calculator'!B$8:B23500,match(F2666,'Internal Staffing Calculator'!E$8:E23500,0)), "Not In Budget"),"")</f>
        <v/>
      </c>
      <c r="I2666" s="184"/>
      <c r="J2666" s="184"/>
      <c r="K2666" s="184"/>
      <c r="L2666" s="183"/>
    </row>
    <row r="2667">
      <c r="A2667" s="454"/>
      <c r="B2667" s="927"/>
      <c r="C2667" s="580"/>
      <c r="D2667" s="939"/>
      <c r="E2667" s="940"/>
      <c r="F2667" s="941"/>
      <c r="G2667" s="937" t="str">
        <f t="array" ref="G2667">xlookup(F2667,'Internal Staffing Calculator'!E:E,'Internal Staffing Calculator'!C:C,"")</f>
        <v/>
      </c>
      <c r="H2667" s="932" t="str">
        <f t="array" ref="H2667">if(F2667&lt;&gt;"", iferror(index('Internal Staffing Calculator'!B$8:B23500,match(F2667,'Internal Staffing Calculator'!E$8:E23500,0)), "Not In Budget"),"")</f>
        <v/>
      </c>
      <c r="I2667" s="184"/>
      <c r="J2667" s="184"/>
      <c r="K2667" s="184"/>
      <c r="L2667" s="183"/>
    </row>
    <row r="2668">
      <c r="A2668" s="454"/>
      <c r="B2668" s="927"/>
      <c r="C2668" s="580"/>
      <c r="D2668" s="939"/>
      <c r="E2668" s="940"/>
      <c r="F2668" s="941"/>
      <c r="G2668" s="937" t="str">
        <f t="array" ref="G2668">xlookup(F2668,'Internal Staffing Calculator'!E:E,'Internal Staffing Calculator'!C:C,"")</f>
        <v/>
      </c>
      <c r="H2668" s="932" t="str">
        <f t="array" ref="H2668">if(F2668&lt;&gt;"", iferror(index('Internal Staffing Calculator'!B$8:B23500,match(F2668,'Internal Staffing Calculator'!E$8:E23500,0)), "Not In Budget"),"")</f>
        <v/>
      </c>
      <c r="I2668" s="184"/>
      <c r="J2668" s="184"/>
      <c r="K2668" s="184"/>
      <c r="L2668" s="183"/>
    </row>
    <row r="2669">
      <c r="A2669" s="454"/>
      <c r="B2669" s="927"/>
      <c r="C2669" s="580"/>
      <c r="D2669" s="939"/>
      <c r="E2669" s="940"/>
      <c r="F2669" s="941"/>
      <c r="G2669" s="937" t="str">
        <f t="array" ref="G2669">xlookup(F2669,'Internal Staffing Calculator'!E:E,'Internal Staffing Calculator'!C:C,"")</f>
        <v/>
      </c>
      <c r="H2669" s="932" t="str">
        <f t="array" ref="H2669">if(F2669&lt;&gt;"", iferror(index('Internal Staffing Calculator'!B$8:B23500,match(F2669,'Internal Staffing Calculator'!E$8:E23500,0)), "Not In Budget"),"")</f>
        <v/>
      </c>
      <c r="I2669" s="184"/>
      <c r="J2669" s="184"/>
      <c r="K2669" s="184"/>
      <c r="L2669" s="183"/>
    </row>
    <row r="2670">
      <c r="A2670" s="454"/>
      <c r="B2670" s="927"/>
      <c r="C2670" s="580"/>
      <c r="D2670" s="939"/>
      <c r="E2670" s="940"/>
      <c r="F2670" s="941"/>
      <c r="G2670" s="937" t="str">
        <f t="array" ref="G2670">xlookup(F2670,'Internal Staffing Calculator'!E:E,'Internal Staffing Calculator'!C:C,"")</f>
        <v/>
      </c>
      <c r="H2670" s="932" t="str">
        <f t="array" ref="H2670">if(F2670&lt;&gt;"", iferror(index('Internal Staffing Calculator'!B$8:B23500,match(F2670,'Internal Staffing Calculator'!E$8:E23500,0)), "Not In Budget"),"")</f>
        <v/>
      </c>
      <c r="I2670" s="184"/>
      <c r="J2670" s="184"/>
      <c r="K2670" s="184"/>
      <c r="L2670" s="183"/>
    </row>
    <row r="2671">
      <c r="A2671" s="454"/>
      <c r="B2671" s="927"/>
      <c r="C2671" s="580"/>
      <c r="D2671" s="939"/>
      <c r="E2671" s="940"/>
      <c r="F2671" s="941"/>
      <c r="G2671" s="937" t="str">
        <f t="array" ref="G2671">xlookup(F2671,'Internal Staffing Calculator'!E:E,'Internal Staffing Calculator'!C:C,"")</f>
        <v/>
      </c>
      <c r="H2671" s="932" t="str">
        <f t="array" ref="H2671">if(F2671&lt;&gt;"", iferror(index('Internal Staffing Calculator'!B$8:B23500,match(F2671,'Internal Staffing Calculator'!E$8:E23500,0)), "Not In Budget"),"")</f>
        <v/>
      </c>
      <c r="I2671" s="184"/>
      <c r="J2671" s="184"/>
      <c r="K2671" s="184"/>
      <c r="L2671" s="183"/>
    </row>
    <row r="2672">
      <c r="A2672" s="454"/>
      <c r="B2672" s="927"/>
      <c r="C2672" s="580"/>
      <c r="D2672" s="939"/>
      <c r="E2672" s="940"/>
      <c r="F2672" s="941"/>
      <c r="G2672" s="937" t="str">
        <f t="array" ref="G2672">xlookup(F2672,'Internal Staffing Calculator'!E:E,'Internal Staffing Calculator'!C:C,"")</f>
        <v/>
      </c>
      <c r="H2672" s="932" t="str">
        <f t="array" ref="H2672">if(F2672&lt;&gt;"", iferror(index('Internal Staffing Calculator'!B$8:B23500,match(F2672,'Internal Staffing Calculator'!E$8:E23500,0)), "Not In Budget"),"")</f>
        <v/>
      </c>
      <c r="I2672" s="184"/>
      <c r="J2672" s="184"/>
      <c r="K2672" s="184"/>
      <c r="L2672" s="183"/>
    </row>
    <row r="2673">
      <c r="A2673" s="454"/>
      <c r="B2673" s="927"/>
      <c r="C2673" s="580"/>
      <c r="D2673" s="939"/>
      <c r="E2673" s="940"/>
      <c r="F2673" s="941"/>
      <c r="G2673" s="937" t="str">
        <f t="array" ref="G2673">xlookup(F2673,'Internal Staffing Calculator'!E:E,'Internal Staffing Calculator'!C:C,"")</f>
        <v/>
      </c>
      <c r="H2673" s="932" t="str">
        <f t="array" ref="H2673">if(F2673&lt;&gt;"", iferror(index('Internal Staffing Calculator'!B$8:B23500,match(F2673,'Internal Staffing Calculator'!E$8:E23500,0)), "Not In Budget"),"")</f>
        <v/>
      </c>
      <c r="I2673" s="184"/>
      <c r="J2673" s="184"/>
      <c r="K2673" s="184"/>
      <c r="L2673" s="183"/>
    </row>
    <row r="2674">
      <c r="A2674" s="454"/>
      <c r="B2674" s="927"/>
      <c r="C2674" s="580"/>
      <c r="D2674" s="939"/>
      <c r="E2674" s="940"/>
      <c r="F2674" s="941"/>
      <c r="G2674" s="937" t="str">
        <f t="array" ref="G2674">xlookup(F2674,'Internal Staffing Calculator'!E:E,'Internal Staffing Calculator'!C:C,"")</f>
        <v/>
      </c>
      <c r="H2674" s="932" t="str">
        <f t="array" ref="H2674">if(F2674&lt;&gt;"", iferror(index('Internal Staffing Calculator'!B$8:B23500,match(F2674,'Internal Staffing Calculator'!E$8:E23500,0)), "Not In Budget"),"")</f>
        <v/>
      </c>
      <c r="I2674" s="184"/>
      <c r="J2674" s="184"/>
      <c r="K2674" s="184"/>
      <c r="L2674" s="183"/>
    </row>
    <row r="2675">
      <c r="A2675" s="454"/>
      <c r="B2675" s="927"/>
      <c r="C2675" s="580"/>
      <c r="D2675" s="939"/>
      <c r="E2675" s="940"/>
      <c r="F2675" s="941"/>
      <c r="G2675" s="937" t="str">
        <f t="array" ref="G2675">xlookup(F2675,'Internal Staffing Calculator'!E:E,'Internal Staffing Calculator'!C:C,"")</f>
        <v/>
      </c>
      <c r="H2675" s="932" t="str">
        <f t="array" ref="H2675">if(F2675&lt;&gt;"", iferror(index('Internal Staffing Calculator'!B$8:B23500,match(F2675,'Internal Staffing Calculator'!E$8:E23500,0)), "Not In Budget"),"")</f>
        <v/>
      </c>
      <c r="I2675" s="184"/>
      <c r="J2675" s="184"/>
      <c r="K2675" s="184"/>
      <c r="L2675" s="183"/>
    </row>
    <row r="2676">
      <c r="A2676" s="454"/>
      <c r="B2676" s="927"/>
      <c r="C2676" s="580"/>
      <c r="D2676" s="939"/>
      <c r="E2676" s="940"/>
      <c r="F2676" s="941"/>
      <c r="G2676" s="937" t="str">
        <f t="array" ref="G2676">xlookup(F2676,'Internal Staffing Calculator'!E:E,'Internal Staffing Calculator'!C:C,"")</f>
        <v/>
      </c>
      <c r="H2676" s="932" t="str">
        <f t="array" ref="H2676">if(F2676&lt;&gt;"", iferror(index('Internal Staffing Calculator'!B$8:B23500,match(F2676,'Internal Staffing Calculator'!E$8:E23500,0)), "Not In Budget"),"")</f>
        <v/>
      </c>
      <c r="I2676" s="184"/>
      <c r="J2676" s="184"/>
      <c r="K2676" s="184"/>
      <c r="L2676" s="183"/>
    </row>
    <row r="2677">
      <c r="A2677" s="454"/>
      <c r="B2677" s="927"/>
      <c r="C2677" s="580"/>
      <c r="D2677" s="939"/>
      <c r="E2677" s="940"/>
      <c r="F2677" s="941"/>
      <c r="G2677" s="937" t="str">
        <f t="array" ref="G2677">xlookup(F2677,'Internal Staffing Calculator'!E:E,'Internal Staffing Calculator'!C:C,"")</f>
        <v/>
      </c>
      <c r="H2677" s="932" t="str">
        <f t="array" ref="H2677">if(F2677&lt;&gt;"", iferror(index('Internal Staffing Calculator'!B$8:B23500,match(F2677,'Internal Staffing Calculator'!E$8:E23500,0)), "Not In Budget"),"")</f>
        <v/>
      </c>
      <c r="I2677" s="184"/>
      <c r="J2677" s="184"/>
      <c r="K2677" s="184"/>
      <c r="L2677" s="183"/>
    </row>
    <row r="2678">
      <c r="A2678" s="454"/>
      <c r="B2678" s="927"/>
      <c r="C2678" s="580"/>
      <c r="D2678" s="939"/>
      <c r="E2678" s="940"/>
      <c r="F2678" s="941"/>
      <c r="G2678" s="937" t="str">
        <f t="array" ref="G2678">xlookup(F2678,'Internal Staffing Calculator'!E:E,'Internal Staffing Calculator'!C:C,"")</f>
        <v/>
      </c>
      <c r="H2678" s="932" t="str">
        <f t="array" ref="H2678">if(F2678&lt;&gt;"", iferror(index('Internal Staffing Calculator'!B$8:B23500,match(F2678,'Internal Staffing Calculator'!E$8:E23500,0)), "Not In Budget"),"")</f>
        <v/>
      </c>
      <c r="I2678" s="184"/>
      <c r="J2678" s="184"/>
      <c r="K2678" s="184"/>
      <c r="L2678" s="183"/>
    </row>
    <row r="2679">
      <c r="A2679" s="454"/>
      <c r="B2679" s="927"/>
      <c r="C2679" s="580"/>
      <c r="D2679" s="939"/>
      <c r="E2679" s="940"/>
      <c r="F2679" s="941"/>
      <c r="G2679" s="937" t="str">
        <f t="array" ref="G2679">xlookup(F2679,'Internal Staffing Calculator'!E:E,'Internal Staffing Calculator'!C:C,"")</f>
        <v/>
      </c>
      <c r="H2679" s="932" t="str">
        <f t="array" ref="H2679">if(F2679&lt;&gt;"", iferror(index('Internal Staffing Calculator'!B$8:B23500,match(F2679,'Internal Staffing Calculator'!E$8:E23500,0)), "Not In Budget"),"")</f>
        <v/>
      </c>
      <c r="I2679" s="184"/>
      <c r="J2679" s="184"/>
      <c r="K2679" s="184"/>
      <c r="L2679" s="183"/>
    </row>
    <row r="2680">
      <c r="A2680" s="454"/>
      <c r="B2680" s="927"/>
      <c r="C2680" s="580"/>
      <c r="D2680" s="939"/>
      <c r="E2680" s="940"/>
      <c r="F2680" s="941"/>
      <c r="G2680" s="937" t="str">
        <f t="array" ref="G2680">xlookup(F2680,'Internal Staffing Calculator'!E:E,'Internal Staffing Calculator'!C:C,"")</f>
        <v/>
      </c>
      <c r="H2680" s="932" t="str">
        <f t="array" ref="H2680">if(F2680&lt;&gt;"", iferror(index('Internal Staffing Calculator'!B$8:B23500,match(F2680,'Internal Staffing Calculator'!E$8:E23500,0)), "Not In Budget"),"")</f>
        <v/>
      </c>
      <c r="I2680" s="184"/>
      <c r="J2680" s="184"/>
      <c r="K2680" s="184"/>
      <c r="L2680" s="183"/>
    </row>
    <row r="2681">
      <c r="A2681" s="454"/>
      <c r="B2681" s="927"/>
      <c r="C2681" s="580"/>
      <c r="D2681" s="939"/>
      <c r="E2681" s="940"/>
      <c r="F2681" s="941"/>
      <c r="G2681" s="937" t="str">
        <f t="array" ref="G2681">xlookup(F2681,'Internal Staffing Calculator'!E:E,'Internal Staffing Calculator'!C:C,"")</f>
        <v/>
      </c>
      <c r="H2681" s="932" t="str">
        <f t="array" ref="H2681">if(F2681&lt;&gt;"", iferror(index('Internal Staffing Calculator'!B$8:B23500,match(F2681,'Internal Staffing Calculator'!E$8:E23500,0)), "Not In Budget"),"")</f>
        <v/>
      </c>
      <c r="I2681" s="184"/>
      <c r="J2681" s="184"/>
      <c r="K2681" s="184"/>
      <c r="L2681" s="183"/>
    </row>
    <row r="2682">
      <c r="A2682" s="454"/>
      <c r="B2682" s="927"/>
      <c r="C2682" s="580"/>
      <c r="D2682" s="939"/>
      <c r="E2682" s="940"/>
      <c r="F2682" s="941"/>
      <c r="G2682" s="937" t="str">
        <f t="array" ref="G2682">xlookup(F2682,'Internal Staffing Calculator'!E:E,'Internal Staffing Calculator'!C:C,"")</f>
        <v/>
      </c>
      <c r="H2682" s="932" t="str">
        <f t="array" ref="H2682">if(F2682&lt;&gt;"", iferror(index('Internal Staffing Calculator'!B$8:B23500,match(F2682,'Internal Staffing Calculator'!E$8:E23500,0)), "Not In Budget"),"")</f>
        <v/>
      </c>
      <c r="I2682" s="184"/>
      <c r="J2682" s="184"/>
      <c r="K2682" s="184"/>
      <c r="L2682" s="183"/>
    </row>
    <row r="2683">
      <c r="A2683" s="454"/>
      <c r="B2683" s="927"/>
      <c r="C2683" s="580"/>
      <c r="D2683" s="939"/>
      <c r="E2683" s="940"/>
      <c r="F2683" s="941"/>
      <c r="G2683" s="937" t="str">
        <f t="array" ref="G2683">xlookup(F2683,'Internal Staffing Calculator'!E:E,'Internal Staffing Calculator'!C:C,"")</f>
        <v/>
      </c>
      <c r="H2683" s="932" t="str">
        <f t="array" ref="H2683">if(F2683&lt;&gt;"", iferror(index('Internal Staffing Calculator'!B$8:B23500,match(F2683,'Internal Staffing Calculator'!E$8:E23500,0)), "Not In Budget"),"")</f>
        <v/>
      </c>
      <c r="I2683" s="184"/>
      <c r="J2683" s="184"/>
      <c r="K2683" s="184"/>
      <c r="L2683" s="183"/>
    </row>
    <row r="2684">
      <c r="A2684" s="454"/>
      <c r="B2684" s="927"/>
      <c r="C2684" s="580"/>
      <c r="D2684" s="939"/>
      <c r="E2684" s="940"/>
      <c r="F2684" s="941"/>
      <c r="G2684" s="937" t="str">
        <f t="array" ref="G2684">xlookup(F2684,'Internal Staffing Calculator'!E:E,'Internal Staffing Calculator'!C:C,"")</f>
        <v/>
      </c>
      <c r="H2684" s="932" t="str">
        <f t="array" ref="H2684">if(F2684&lt;&gt;"", iferror(index('Internal Staffing Calculator'!B$8:B23500,match(F2684,'Internal Staffing Calculator'!E$8:E23500,0)), "Not In Budget"),"")</f>
        <v/>
      </c>
      <c r="I2684" s="184"/>
      <c r="J2684" s="184"/>
      <c r="K2684" s="184"/>
      <c r="L2684" s="183"/>
    </row>
    <row r="2685">
      <c r="A2685" s="454"/>
      <c r="B2685" s="927"/>
      <c r="C2685" s="580"/>
      <c r="D2685" s="939"/>
      <c r="E2685" s="940"/>
      <c r="F2685" s="941"/>
      <c r="G2685" s="937" t="str">
        <f t="array" ref="G2685">xlookup(F2685,'Internal Staffing Calculator'!E:E,'Internal Staffing Calculator'!C:C,"")</f>
        <v/>
      </c>
      <c r="H2685" s="932" t="str">
        <f t="array" ref="H2685">if(F2685&lt;&gt;"", iferror(index('Internal Staffing Calculator'!B$8:B23500,match(F2685,'Internal Staffing Calculator'!E$8:E23500,0)), "Not In Budget"),"")</f>
        <v/>
      </c>
      <c r="I2685" s="184"/>
      <c r="J2685" s="184"/>
      <c r="K2685" s="184"/>
      <c r="L2685" s="183"/>
    </row>
    <row r="2686">
      <c r="A2686" s="454"/>
      <c r="B2686" s="927"/>
      <c r="C2686" s="580"/>
      <c r="D2686" s="939"/>
      <c r="E2686" s="940"/>
      <c r="F2686" s="941"/>
      <c r="G2686" s="937" t="str">
        <f t="array" ref="G2686">xlookup(F2686,'Internal Staffing Calculator'!E:E,'Internal Staffing Calculator'!C:C,"")</f>
        <v/>
      </c>
      <c r="H2686" s="932" t="str">
        <f t="array" ref="H2686">if(F2686&lt;&gt;"", iferror(index('Internal Staffing Calculator'!B$8:B23500,match(F2686,'Internal Staffing Calculator'!E$8:E23500,0)), "Not In Budget"),"")</f>
        <v/>
      </c>
      <c r="I2686" s="184"/>
      <c r="J2686" s="184"/>
      <c r="K2686" s="184"/>
      <c r="L2686" s="183"/>
    </row>
    <row r="2687">
      <c r="A2687" s="454"/>
      <c r="B2687" s="927"/>
      <c r="C2687" s="580"/>
      <c r="D2687" s="939"/>
      <c r="E2687" s="940"/>
      <c r="F2687" s="941"/>
      <c r="G2687" s="937" t="str">
        <f t="array" ref="G2687">xlookup(F2687,'Internal Staffing Calculator'!E:E,'Internal Staffing Calculator'!C:C,"")</f>
        <v/>
      </c>
      <c r="H2687" s="932" t="str">
        <f t="array" ref="H2687">if(F2687&lt;&gt;"", iferror(index('Internal Staffing Calculator'!B$8:B23500,match(F2687,'Internal Staffing Calculator'!E$8:E23500,0)), "Not In Budget"),"")</f>
        <v/>
      </c>
      <c r="I2687" s="184"/>
      <c r="J2687" s="184"/>
      <c r="K2687" s="184"/>
      <c r="L2687" s="183"/>
    </row>
    <row r="2688">
      <c r="A2688" s="454"/>
      <c r="B2688" s="927"/>
      <c r="C2688" s="580"/>
      <c r="D2688" s="939"/>
      <c r="E2688" s="940"/>
      <c r="F2688" s="941"/>
      <c r="G2688" s="937" t="str">
        <f t="array" ref="G2688">xlookup(F2688,'Internal Staffing Calculator'!E:E,'Internal Staffing Calculator'!C:C,"")</f>
        <v/>
      </c>
      <c r="H2688" s="932" t="str">
        <f t="array" ref="H2688">if(F2688&lt;&gt;"", iferror(index('Internal Staffing Calculator'!B$8:B23500,match(F2688,'Internal Staffing Calculator'!E$8:E23500,0)), "Not In Budget"),"")</f>
        <v/>
      </c>
      <c r="I2688" s="184"/>
      <c r="J2688" s="184"/>
      <c r="K2688" s="184"/>
      <c r="L2688" s="183"/>
    </row>
    <row r="2689">
      <c r="A2689" s="454"/>
      <c r="B2689" s="927"/>
      <c r="C2689" s="580"/>
      <c r="D2689" s="939"/>
      <c r="E2689" s="940"/>
      <c r="F2689" s="941"/>
      <c r="G2689" s="937" t="str">
        <f t="array" ref="G2689">xlookup(F2689,'Internal Staffing Calculator'!E:E,'Internal Staffing Calculator'!C:C,"")</f>
        <v/>
      </c>
      <c r="H2689" s="932" t="str">
        <f t="array" ref="H2689">if(F2689&lt;&gt;"", iferror(index('Internal Staffing Calculator'!B$8:B23500,match(F2689,'Internal Staffing Calculator'!E$8:E23500,0)), "Not In Budget"),"")</f>
        <v/>
      </c>
      <c r="I2689" s="184"/>
      <c r="J2689" s="184"/>
      <c r="K2689" s="184"/>
      <c r="L2689" s="183"/>
    </row>
    <row r="2690">
      <c r="A2690" s="454"/>
      <c r="B2690" s="927"/>
      <c r="C2690" s="580"/>
      <c r="D2690" s="939"/>
      <c r="E2690" s="940"/>
      <c r="F2690" s="941"/>
      <c r="G2690" s="937" t="str">
        <f t="array" ref="G2690">xlookup(F2690,'Internal Staffing Calculator'!E:E,'Internal Staffing Calculator'!C:C,"")</f>
        <v/>
      </c>
      <c r="H2690" s="932" t="str">
        <f t="array" ref="H2690">if(F2690&lt;&gt;"", iferror(index('Internal Staffing Calculator'!B$8:B23500,match(F2690,'Internal Staffing Calculator'!E$8:E23500,0)), "Not In Budget"),"")</f>
        <v/>
      </c>
      <c r="I2690" s="184"/>
      <c r="J2690" s="184"/>
      <c r="K2690" s="184"/>
      <c r="L2690" s="183"/>
    </row>
    <row r="2691">
      <c r="A2691" s="454"/>
      <c r="B2691" s="927"/>
      <c r="C2691" s="580"/>
      <c r="D2691" s="939"/>
      <c r="E2691" s="940"/>
      <c r="F2691" s="941"/>
      <c r="G2691" s="937" t="str">
        <f t="array" ref="G2691">xlookup(F2691,'Internal Staffing Calculator'!E:E,'Internal Staffing Calculator'!C:C,"")</f>
        <v/>
      </c>
      <c r="H2691" s="932" t="str">
        <f t="array" ref="H2691">if(F2691&lt;&gt;"", iferror(index('Internal Staffing Calculator'!B$8:B23500,match(F2691,'Internal Staffing Calculator'!E$8:E23500,0)), "Not In Budget"),"")</f>
        <v/>
      </c>
      <c r="I2691" s="184"/>
      <c r="J2691" s="184"/>
      <c r="K2691" s="184"/>
      <c r="L2691" s="183"/>
    </row>
    <row r="2692">
      <c r="A2692" s="454"/>
      <c r="B2692" s="927"/>
      <c r="C2692" s="580"/>
      <c r="D2692" s="939"/>
      <c r="E2692" s="940"/>
      <c r="F2692" s="941"/>
      <c r="G2692" s="937" t="str">
        <f t="array" ref="G2692">xlookup(F2692,'Internal Staffing Calculator'!E:E,'Internal Staffing Calculator'!C:C,"")</f>
        <v/>
      </c>
      <c r="H2692" s="932" t="str">
        <f t="array" ref="H2692">if(F2692&lt;&gt;"", iferror(index('Internal Staffing Calculator'!B$8:B23500,match(F2692,'Internal Staffing Calculator'!E$8:E23500,0)), "Not In Budget"),"")</f>
        <v/>
      </c>
      <c r="I2692" s="184"/>
      <c r="J2692" s="184"/>
      <c r="K2692" s="184"/>
      <c r="L2692" s="183"/>
    </row>
    <row r="2693">
      <c r="A2693" s="454"/>
      <c r="B2693" s="927"/>
      <c r="C2693" s="580"/>
      <c r="D2693" s="939"/>
      <c r="E2693" s="940"/>
      <c r="F2693" s="941"/>
      <c r="G2693" s="937" t="str">
        <f t="array" ref="G2693">xlookup(F2693,'Internal Staffing Calculator'!E:E,'Internal Staffing Calculator'!C:C,"")</f>
        <v/>
      </c>
      <c r="H2693" s="932" t="str">
        <f t="array" ref="H2693">if(F2693&lt;&gt;"", iferror(index('Internal Staffing Calculator'!B$8:B23500,match(F2693,'Internal Staffing Calculator'!E$8:E23500,0)), "Not In Budget"),"")</f>
        <v/>
      </c>
      <c r="I2693" s="184"/>
      <c r="J2693" s="184"/>
      <c r="K2693" s="184"/>
      <c r="L2693" s="183"/>
    </row>
    <row r="2694">
      <c r="A2694" s="454"/>
      <c r="B2694" s="927"/>
      <c r="C2694" s="580"/>
      <c r="D2694" s="939"/>
      <c r="E2694" s="940"/>
      <c r="F2694" s="941"/>
      <c r="G2694" s="937" t="str">
        <f t="array" ref="G2694">xlookup(F2694,'Internal Staffing Calculator'!E:E,'Internal Staffing Calculator'!C:C,"")</f>
        <v/>
      </c>
      <c r="H2694" s="932" t="str">
        <f t="array" ref="H2694">if(F2694&lt;&gt;"", iferror(index('Internal Staffing Calculator'!B$8:B23500,match(F2694,'Internal Staffing Calculator'!E$8:E23500,0)), "Not In Budget"),"")</f>
        <v/>
      </c>
      <c r="I2694" s="184"/>
      <c r="J2694" s="184"/>
      <c r="K2694" s="184"/>
      <c r="L2694" s="183"/>
    </row>
    <row r="2695">
      <c r="A2695" s="454"/>
      <c r="B2695" s="927"/>
      <c r="C2695" s="580"/>
      <c r="D2695" s="939"/>
      <c r="E2695" s="940"/>
      <c r="F2695" s="941"/>
      <c r="G2695" s="937" t="str">
        <f t="array" ref="G2695">xlookup(F2695,'Internal Staffing Calculator'!E:E,'Internal Staffing Calculator'!C:C,"")</f>
        <v/>
      </c>
      <c r="H2695" s="932" t="str">
        <f t="array" ref="H2695">if(F2695&lt;&gt;"", iferror(index('Internal Staffing Calculator'!B$8:B23500,match(F2695,'Internal Staffing Calculator'!E$8:E23500,0)), "Not In Budget"),"")</f>
        <v/>
      </c>
      <c r="I2695" s="184"/>
      <c r="J2695" s="184"/>
      <c r="K2695" s="184"/>
      <c r="L2695" s="183"/>
    </row>
    <row r="2696">
      <c r="A2696" s="454"/>
      <c r="B2696" s="927"/>
      <c r="C2696" s="580"/>
      <c r="D2696" s="939"/>
      <c r="E2696" s="940"/>
      <c r="F2696" s="941"/>
      <c r="G2696" s="937" t="str">
        <f t="array" ref="G2696">xlookup(F2696,'Internal Staffing Calculator'!E:E,'Internal Staffing Calculator'!C:C,"")</f>
        <v/>
      </c>
      <c r="H2696" s="932" t="str">
        <f t="array" ref="H2696">if(F2696&lt;&gt;"", iferror(index('Internal Staffing Calculator'!B$8:B23500,match(F2696,'Internal Staffing Calculator'!E$8:E23500,0)), "Not In Budget"),"")</f>
        <v/>
      </c>
      <c r="I2696" s="184"/>
      <c r="J2696" s="184"/>
      <c r="K2696" s="184"/>
      <c r="L2696" s="183"/>
    </row>
    <row r="2697">
      <c r="A2697" s="454"/>
      <c r="B2697" s="927"/>
      <c r="C2697" s="580"/>
      <c r="D2697" s="939"/>
      <c r="E2697" s="940"/>
      <c r="F2697" s="941"/>
      <c r="G2697" s="937" t="str">
        <f t="array" ref="G2697">xlookup(F2697,'Internal Staffing Calculator'!E:E,'Internal Staffing Calculator'!C:C,"")</f>
        <v/>
      </c>
      <c r="H2697" s="932" t="str">
        <f t="array" ref="H2697">if(F2697&lt;&gt;"", iferror(index('Internal Staffing Calculator'!B$8:B23500,match(F2697,'Internal Staffing Calculator'!E$8:E23500,0)), "Not In Budget"),"")</f>
        <v/>
      </c>
      <c r="I2697" s="184"/>
      <c r="J2697" s="184"/>
      <c r="K2697" s="184"/>
      <c r="L2697" s="183"/>
    </row>
    <row r="2698">
      <c r="A2698" s="454"/>
      <c r="B2698" s="927"/>
      <c r="C2698" s="580"/>
      <c r="D2698" s="939"/>
      <c r="E2698" s="940"/>
      <c r="F2698" s="941"/>
      <c r="G2698" s="937" t="str">
        <f t="array" ref="G2698">xlookup(F2698,'Internal Staffing Calculator'!E:E,'Internal Staffing Calculator'!C:C,"")</f>
        <v/>
      </c>
      <c r="H2698" s="932" t="str">
        <f t="array" ref="H2698">if(F2698&lt;&gt;"", iferror(index('Internal Staffing Calculator'!B$8:B23500,match(F2698,'Internal Staffing Calculator'!E$8:E23500,0)), "Not In Budget"),"")</f>
        <v/>
      </c>
      <c r="I2698" s="184"/>
      <c r="J2698" s="184"/>
      <c r="K2698" s="184"/>
      <c r="L2698" s="183"/>
    </row>
    <row r="2699">
      <c r="A2699" s="454"/>
      <c r="B2699" s="927"/>
      <c r="C2699" s="580"/>
      <c r="D2699" s="939"/>
      <c r="E2699" s="940"/>
      <c r="F2699" s="941"/>
      <c r="G2699" s="937" t="str">
        <f t="array" ref="G2699">xlookup(F2699,'Internal Staffing Calculator'!E:E,'Internal Staffing Calculator'!C:C,"")</f>
        <v/>
      </c>
      <c r="H2699" s="932" t="str">
        <f t="array" ref="H2699">if(F2699&lt;&gt;"", iferror(index('Internal Staffing Calculator'!B$8:B23500,match(F2699,'Internal Staffing Calculator'!E$8:E23500,0)), "Not In Budget"),"")</f>
        <v/>
      </c>
      <c r="I2699" s="184"/>
      <c r="J2699" s="184"/>
      <c r="K2699" s="184"/>
      <c r="L2699" s="183"/>
    </row>
    <row r="2700">
      <c r="A2700" s="454"/>
      <c r="B2700" s="927"/>
      <c r="C2700" s="580"/>
      <c r="D2700" s="939"/>
      <c r="E2700" s="940"/>
      <c r="F2700" s="941"/>
      <c r="G2700" s="937" t="str">
        <f t="array" ref="G2700">xlookup(F2700,'Internal Staffing Calculator'!E:E,'Internal Staffing Calculator'!C:C,"")</f>
        <v/>
      </c>
      <c r="H2700" s="932" t="str">
        <f t="array" ref="H2700">if(F2700&lt;&gt;"", iferror(index('Internal Staffing Calculator'!B$8:B23500,match(F2700,'Internal Staffing Calculator'!E$8:E23500,0)), "Not In Budget"),"")</f>
        <v/>
      </c>
      <c r="I2700" s="184"/>
      <c r="J2700" s="184"/>
      <c r="K2700" s="184"/>
      <c r="L2700" s="183"/>
    </row>
    <row r="2701">
      <c r="A2701" s="454"/>
      <c r="B2701" s="927"/>
      <c r="C2701" s="580"/>
      <c r="D2701" s="939"/>
      <c r="E2701" s="940"/>
      <c r="F2701" s="941"/>
      <c r="G2701" s="937" t="str">
        <f t="array" ref="G2701">xlookup(F2701,'Internal Staffing Calculator'!E:E,'Internal Staffing Calculator'!C:C,"")</f>
        <v/>
      </c>
      <c r="H2701" s="932" t="str">
        <f t="array" ref="H2701">if(F2701&lt;&gt;"", iferror(index('Internal Staffing Calculator'!B$8:B23500,match(F2701,'Internal Staffing Calculator'!E$8:E23500,0)), "Not In Budget"),"")</f>
        <v/>
      </c>
      <c r="I2701" s="184"/>
      <c r="J2701" s="184"/>
      <c r="K2701" s="184"/>
      <c r="L2701" s="183"/>
    </row>
    <row r="2702">
      <c r="A2702" s="454"/>
      <c r="B2702" s="927"/>
      <c r="C2702" s="580"/>
      <c r="D2702" s="939"/>
      <c r="E2702" s="940"/>
      <c r="F2702" s="941"/>
      <c r="G2702" s="937" t="str">
        <f t="array" ref="G2702">xlookup(F2702,'Internal Staffing Calculator'!E:E,'Internal Staffing Calculator'!C:C,"")</f>
        <v/>
      </c>
      <c r="H2702" s="932" t="str">
        <f t="array" ref="H2702">if(F2702&lt;&gt;"", iferror(index('Internal Staffing Calculator'!B$8:B23500,match(F2702,'Internal Staffing Calculator'!E$8:E23500,0)), "Not In Budget"),"")</f>
        <v/>
      </c>
      <c r="I2702" s="184"/>
      <c r="J2702" s="184"/>
      <c r="K2702" s="184"/>
      <c r="L2702" s="183"/>
    </row>
    <row r="2703">
      <c r="A2703" s="454"/>
      <c r="B2703" s="927"/>
      <c r="C2703" s="580"/>
      <c r="D2703" s="939"/>
      <c r="E2703" s="940"/>
      <c r="F2703" s="941"/>
      <c r="G2703" s="937" t="str">
        <f t="array" ref="G2703">xlookup(F2703,'Internal Staffing Calculator'!E:E,'Internal Staffing Calculator'!C:C,"")</f>
        <v/>
      </c>
      <c r="H2703" s="932" t="str">
        <f t="array" ref="H2703">if(F2703&lt;&gt;"", iferror(index('Internal Staffing Calculator'!B$8:B23500,match(F2703,'Internal Staffing Calculator'!E$8:E23500,0)), "Not In Budget"),"")</f>
        <v/>
      </c>
      <c r="I2703" s="184"/>
      <c r="J2703" s="184"/>
      <c r="K2703" s="184"/>
      <c r="L2703" s="183"/>
    </row>
    <row r="2704">
      <c r="A2704" s="454"/>
      <c r="B2704" s="927"/>
      <c r="C2704" s="580"/>
      <c r="D2704" s="939"/>
      <c r="E2704" s="940"/>
      <c r="F2704" s="941"/>
      <c r="G2704" s="937" t="str">
        <f t="array" ref="G2704">xlookup(F2704,'Internal Staffing Calculator'!E:E,'Internal Staffing Calculator'!C:C,"")</f>
        <v/>
      </c>
      <c r="H2704" s="932" t="str">
        <f t="array" ref="H2704">if(F2704&lt;&gt;"", iferror(index('Internal Staffing Calculator'!B$8:B23500,match(F2704,'Internal Staffing Calculator'!E$8:E23500,0)), "Not In Budget"),"")</f>
        <v/>
      </c>
      <c r="I2704" s="184"/>
      <c r="J2704" s="184"/>
      <c r="K2704" s="184"/>
      <c r="L2704" s="183"/>
    </row>
    <row r="2705">
      <c r="A2705" s="454"/>
      <c r="B2705" s="927"/>
      <c r="C2705" s="580"/>
      <c r="D2705" s="939"/>
      <c r="E2705" s="940"/>
      <c r="F2705" s="941"/>
      <c r="G2705" s="937" t="str">
        <f t="array" ref="G2705">xlookup(F2705,'Internal Staffing Calculator'!E:E,'Internal Staffing Calculator'!C:C,"")</f>
        <v/>
      </c>
      <c r="H2705" s="932" t="str">
        <f t="array" ref="H2705">if(F2705&lt;&gt;"", iferror(index('Internal Staffing Calculator'!B$8:B23500,match(F2705,'Internal Staffing Calculator'!E$8:E23500,0)), "Not In Budget"),"")</f>
        <v/>
      </c>
      <c r="I2705" s="184"/>
      <c r="J2705" s="184"/>
      <c r="K2705" s="184"/>
      <c r="L2705" s="183"/>
    </row>
    <row r="2706">
      <c r="A2706" s="454"/>
      <c r="B2706" s="927"/>
      <c r="C2706" s="580"/>
      <c r="D2706" s="939"/>
      <c r="E2706" s="940"/>
      <c r="F2706" s="941"/>
      <c r="G2706" s="937" t="str">
        <f t="array" ref="G2706">xlookup(F2706,'Internal Staffing Calculator'!E:E,'Internal Staffing Calculator'!C:C,"")</f>
        <v/>
      </c>
      <c r="H2706" s="932" t="str">
        <f t="array" ref="H2706">if(F2706&lt;&gt;"", iferror(index('Internal Staffing Calculator'!B$8:B23500,match(F2706,'Internal Staffing Calculator'!E$8:E23500,0)), "Not In Budget"),"")</f>
        <v/>
      </c>
      <c r="I2706" s="184"/>
      <c r="J2706" s="184"/>
      <c r="K2706" s="184"/>
      <c r="L2706" s="183"/>
    </row>
    <row r="2707">
      <c r="A2707" s="454"/>
      <c r="B2707" s="927"/>
      <c r="C2707" s="580"/>
      <c r="D2707" s="939"/>
      <c r="E2707" s="940"/>
      <c r="F2707" s="941"/>
      <c r="G2707" s="937" t="str">
        <f t="array" ref="G2707">xlookup(F2707,'Internal Staffing Calculator'!E:E,'Internal Staffing Calculator'!C:C,"")</f>
        <v/>
      </c>
      <c r="H2707" s="932" t="str">
        <f t="array" ref="H2707">if(F2707&lt;&gt;"", iferror(index('Internal Staffing Calculator'!B$8:B23500,match(F2707,'Internal Staffing Calculator'!E$8:E23500,0)), "Not In Budget"),"")</f>
        <v/>
      </c>
      <c r="I2707" s="184"/>
      <c r="J2707" s="184"/>
      <c r="K2707" s="184"/>
      <c r="L2707" s="183"/>
    </row>
    <row r="2708">
      <c r="A2708" s="454"/>
      <c r="B2708" s="927"/>
      <c r="C2708" s="580"/>
      <c r="D2708" s="939"/>
      <c r="E2708" s="940"/>
      <c r="F2708" s="941"/>
      <c r="G2708" s="937" t="str">
        <f t="array" ref="G2708">xlookup(F2708,'Internal Staffing Calculator'!E:E,'Internal Staffing Calculator'!C:C,"")</f>
        <v/>
      </c>
      <c r="H2708" s="932" t="str">
        <f t="array" ref="H2708">if(F2708&lt;&gt;"", iferror(index('Internal Staffing Calculator'!B$8:B23500,match(F2708,'Internal Staffing Calculator'!E$8:E23500,0)), "Not In Budget"),"")</f>
        <v/>
      </c>
      <c r="I2708" s="184"/>
      <c r="J2708" s="184"/>
      <c r="K2708" s="184"/>
      <c r="L2708" s="183"/>
    </row>
    <row r="2709">
      <c r="A2709" s="454"/>
      <c r="B2709" s="927"/>
      <c r="C2709" s="580"/>
      <c r="D2709" s="939"/>
      <c r="E2709" s="940"/>
      <c r="F2709" s="941"/>
      <c r="G2709" s="937" t="str">
        <f t="array" ref="G2709">xlookup(F2709,'Internal Staffing Calculator'!E:E,'Internal Staffing Calculator'!C:C,"")</f>
        <v/>
      </c>
      <c r="H2709" s="932" t="str">
        <f t="array" ref="H2709">if(F2709&lt;&gt;"", iferror(index('Internal Staffing Calculator'!B$8:B23500,match(F2709,'Internal Staffing Calculator'!E$8:E23500,0)), "Not In Budget"),"")</f>
        <v/>
      </c>
      <c r="I2709" s="184"/>
      <c r="J2709" s="184"/>
      <c r="K2709" s="184"/>
      <c r="L2709" s="183"/>
    </row>
    <row r="2710">
      <c r="A2710" s="454"/>
      <c r="B2710" s="927"/>
      <c r="C2710" s="580"/>
      <c r="D2710" s="939"/>
      <c r="E2710" s="940"/>
      <c r="F2710" s="941"/>
      <c r="G2710" s="937" t="str">
        <f t="array" ref="G2710">xlookup(F2710,'Internal Staffing Calculator'!E:E,'Internal Staffing Calculator'!C:C,"")</f>
        <v/>
      </c>
      <c r="H2710" s="932" t="str">
        <f t="array" ref="H2710">if(F2710&lt;&gt;"", iferror(index('Internal Staffing Calculator'!B$8:B23500,match(F2710,'Internal Staffing Calculator'!E$8:E23500,0)), "Not In Budget"),"")</f>
        <v/>
      </c>
      <c r="I2710" s="184"/>
      <c r="J2710" s="184"/>
      <c r="K2710" s="184"/>
      <c r="L2710" s="183"/>
    </row>
    <row r="2711">
      <c r="A2711" s="454"/>
      <c r="B2711" s="927"/>
      <c r="C2711" s="580"/>
      <c r="D2711" s="939"/>
      <c r="E2711" s="940"/>
      <c r="F2711" s="941"/>
      <c r="G2711" s="937" t="str">
        <f t="array" ref="G2711">xlookup(F2711,'Internal Staffing Calculator'!E:E,'Internal Staffing Calculator'!C:C,"")</f>
        <v/>
      </c>
      <c r="H2711" s="932" t="str">
        <f t="array" ref="H2711">if(F2711&lt;&gt;"", iferror(index('Internal Staffing Calculator'!B$8:B23500,match(F2711,'Internal Staffing Calculator'!E$8:E23500,0)), "Not In Budget"),"")</f>
        <v/>
      </c>
      <c r="I2711" s="184"/>
      <c r="J2711" s="184"/>
      <c r="K2711" s="184"/>
      <c r="L2711" s="183"/>
    </row>
    <row r="2712">
      <c r="A2712" s="454"/>
      <c r="B2712" s="927"/>
      <c r="C2712" s="580"/>
      <c r="D2712" s="939"/>
      <c r="E2712" s="940"/>
      <c r="F2712" s="941"/>
      <c r="G2712" s="937" t="str">
        <f t="array" ref="G2712">xlookup(F2712,'Internal Staffing Calculator'!E:E,'Internal Staffing Calculator'!C:C,"")</f>
        <v/>
      </c>
      <c r="H2712" s="932" t="str">
        <f t="array" ref="H2712">if(F2712&lt;&gt;"", iferror(index('Internal Staffing Calculator'!B$8:B23500,match(F2712,'Internal Staffing Calculator'!E$8:E23500,0)), "Not In Budget"),"")</f>
        <v/>
      </c>
      <c r="I2712" s="184"/>
      <c r="J2712" s="184"/>
      <c r="K2712" s="184"/>
      <c r="L2712" s="183"/>
    </row>
    <row r="2713">
      <c r="A2713" s="454"/>
      <c r="B2713" s="927"/>
      <c r="C2713" s="580"/>
      <c r="D2713" s="939"/>
      <c r="E2713" s="940"/>
      <c r="F2713" s="941"/>
      <c r="G2713" s="937" t="str">
        <f t="array" ref="G2713">xlookup(F2713,'Internal Staffing Calculator'!E:E,'Internal Staffing Calculator'!C:C,"")</f>
        <v/>
      </c>
      <c r="H2713" s="932" t="str">
        <f t="array" ref="H2713">if(F2713&lt;&gt;"", iferror(index('Internal Staffing Calculator'!B$8:B23500,match(F2713,'Internal Staffing Calculator'!E$8:E23500,0)), "Not In Budget"),"")</f>
        <v/>
      </c>
      <c r="I2713" s="184"/>
      <c r="J2713" s="184"/>
      <c r="K2713" s="184"/>
      <c r="L2713" s="183"/>
    </row>
    <row r="2714">
      <c r="A2714" s="454"/>
      <c r="B2714" s="927"/>
      <c r="C2714" s="580"/>
      <c r="D2714" s="939"/>
      <c r="E2714" s="940"/>
      <c r="F2714" s="941"/>
      <c r="G2714" s="937" t="str">
        <f t="array" ref="G2714">xlookup(F2714,'Internal Staffing Calculator'!E:E,'Internal Staffing Calculator'!C:C,"")</f>
        <v/>
      </c>
      <c r="H2714" s="932" t="str">
        <f t="array" ref="H2714">if(F2714&lt;&gt;"", iferror(index('Internal Staffing Calculator'!B$8:B23500,match(F2714,'Internal Staffing Calculator'!E$8:E23500,0)), "Not In Budget"),"")</f>
        <v/>
      </c>
      <c r="I2714" s="184"/>
      <c r="J2714" s="184"/>
      <c r="K2714" s="184"/>
      <c r="L2714" s="183"/>
    </row>
    <row r="2715">
      <c r="A2715" s="454"/>
      <c r="B2715" s="927"/>
      <c r="C2715" s="580"/>
      <c r="D2715" s="939"/>
      <c r="E2715" s="940"/>
      <c r="F2715" s="941"/>
      <c r="G2715" s="937" t="str">
        <f t="array" ref="G2715">xlookup(F2715,'Internal Staffing Calculator'!E:E,'Internal Staffing Calculator'!C:C,"")</f>
        <v/>
      </c>
      <c r="H2715" s="932" t="str">
        <f t="array" ref="H2715">if(F2715&lt;&gt;"", iferror(index('Internal Staffing Calculator'!B$8:B23500,match(F2715,'Internal Staffing Calculator'!E$8:E23500,0)), "Not In Budget"),"")</f>
        <v/>
      </c>
      <c r="I2715" s="184"/>
      <c r="J2715" s="184"/>
      <c r="K2715" s="184"/>
      <c r="L2715" s="183"/>
    </row>
    <row r="2716">
      <c r="A2716" s="454"/>
      <c r="B2716" s="927"/>
      <c r="C2716" s="580"/>
      <c r="D2716" s="939"/>
      <c r="E2716" s="940"/>
      <c r="F2716" s="941"/>
      <c r="G2716" s="937" t="str">
        <f t="array" ref="G2716">xlookup(F2716,'Internal Staffing Calculator'!E:E,'Internal Staffing Calculator'!C:C,"")</f>
        <v/>
      </c>
      <c r="H2716" s="932" t="str">
        <f t="array" ref="H2716">if(F2716&lt;&gt;"", iferror(index('Internal Staffing Calculator'!B$8:B23500,match(F2716,'Internal Staffing Calculator'!E$8:E23500,0)), "Not In Budget"),"")</f>
        <v/>
      </c>
      <c r="I2716" s="184"/>
      <c r="J2716" s="184"/>
      <c r="K2716" s="184"/>
      <c r="L2716" s="183"/>
    </row>
    <row r="2717">
      <c r="A2717" s="454"/>
      <c r="B2717" s="927"/>
      <c r="C2717" s="580"/>
      <c r="D2717" s="939"/>
      <c r="E2717" s="940"/>
      <c r="F2717" s="941"/>
      <c r="G2717" s="937" t="str">
        <f t="array" ref="G2717">xlookup(F2717,'Internal Staffing Calculator'!E:E,'Internal Staffing Calculator'!C:C,"")</f>
        <v/>
      </c>
      <c r="H2717" s="932" t="str">
        <f t="array" ref="H2717">if(F2717&lt;&gt;"", iferror(index('Internal Staffing Calculator'!B$8:B23500,match(F2717,'Internal Staffing Calculator'!E$8:E23500,0)), "Not In Budget"),"")</f>
        <v/>
      </c>
      <c r="I2717" s="184"/>
      <c r="J2717" s="184"/>
      <c r="K2717" s="184"/>
      <c r="L2717" s="183"/>
    </row>
    <row r="2718">
      <c r="A2718" s="454"/>
      <c r="B2718" s="927"/>
      <c r="C2718" s="580"/>
      <c r="D2718" s="939"/>
      <c r="E2718" s="940"/>
      <c r="F2718" s="941"/>
      <c r="G2718" s="937" t="str">
        <f t="array" ref="G2718">xlookup(F2718,'Internal Staffing Calculator'!E:E,'Internal Staffing Calculator'!C:C,"")</f>
        <v/>
      </c>
      <c r="H2718" s="932" t="str">
        <f t="array" ref="H2718">if(F2718&lt;&gt;"", iferror(index('Internal Staffing Calculator'!B$8:B23500,match(F2718,'Internal Staffing Calculator'!E$8:E23500,0)), "Not In Budget"),"")</f>
        <v/>
      </c>
      <c r="I2718" s="184"/>
      <c r="J2718" s="184"/>
      <c r="K2718" s="184"/>
      <c r="L2718" s="183"/>
    </row>
    <row r="2719">
      <c r="A2719" s="454"/>
      <c r="B2719" s="927"/>
      <c r="C2719" s="580"/>
      <c r="D2719" s="939"/>
      <c r="E2719" s="940"/>
      <c r="F2719" s="941"/>
      <c r="G2719" s="937" t="str">
        <f t="array" ref="G2719">xlookup(F2719,'Internal Staffing Calculator'!E:E,'Internal Staffing Calculator'!C:C,"")</f>
        <v/>
      </c>
      <c r="H2719" s="932" t="str">
        <f t="array" ref="H2719">if(F2719&lt;&gt;"", iferror(index('Internal Staffing Calculator'!B$8:B23500,match(F2719,'Internal Staffing Calculator'!E$8:E23500,0)), "Not In Budget"),"")</f>
        <v/>
      </c>
      <c r="I2719" s="184"/>
      <c r="J2719" s="184"/>
      <c r="K2719" s="184"/>
      <c r="L2719" s="183"/>
    </row>
    <row r="2720">
      <c r="A2720" s="454"/>
      <c r="B2720" s="927"/>
      <c r="C2720" s="580"/>
      <c r="D2720" s="939"/>
      <c r="E2720" s="940"/>
      <c r="F2720" s="941"/>
      <c r="G2720" s="937" t="str">
        <f t="array" ref="G2720">xlookup(F2720,'Internal Staffing Calculator'!E:E,'Internal Staffing Calculator'!C:C,"")</f>
        <v/>
      </c>
      <c r="H2720" s="932" t="str">
        <f t="array" ref="H2720">if(F2720&lt;&gt;"", iferror(index('Internal Staffing Calculator'!B$8:B23500,match(F2720,'Internal Staffing Calculator'!E$8:E23500,0)), "Not In Budget"),"")</f>
        <v/>
      </c>
      <c r="I2720" s="184"/>
      <c r="J2720" s="184"/>
      <c r="K2720" s="184"/>
      <c r="L2720" s="183"/>
    </row>
    <row r="2721">
      <c r="A2721" s="454"/>
      <c r="B2721" s="927"/>
      <c r="C2721" s="580"/>
      <c r="D2721" s="939"/>
      <c r="E2721" s="940"/>
      <c r="F2721" s="941"/>
      <c r="G2721" s="937" t="str">
        <f t="array" ref="G2721">xlookup(F2721,'Internal Staffing Calculator'!E:E,'Internal Staffing Calculator'!C:C,"")</f>
        <v/>
      </c>
      <c r="H2721" s="932" t="str">
        <f t="array" ref="H2721">if(F2721&lt;&gt;"", iferror(index('Internal Staffing Calculator'!B$8:B23500,match(F2721,'Internal Staffing Calculator'!E$8:E23500,0)), "Not In Budget"),"")</f>
        <v/>
      </c>
      <c r="I2721" s="184"/>
      <c r="J2721" s="184"/>
      <c r="K2721" s="184"/>
      <c r="L2721" s="183"/>
    </row>
    <row r="2722">
      <c r="A2722" s="454"/>
      <c r="B2722" s="927"/>
      <c r="C2722" s="580"/>
      <c r="D2722" s="939"/>
      <c r="E2722" s="940"/>
      <c r="F2722" s="941"/>
      <c r="G2722" s="937" t="str">
        <f t="array" ref="G2722">xlookup(F2722,'Internal Staffing Calculator'!E:E,'Internal Staffing Calculator'!C:C,"")</f>
        <v/>
      </c>
      <c r="H2722" s="932" t="str">
        <f t="array" ref="H2722">if(F2722&lt;&gt;"", iferror(index('Internal Staffing Calculator'!B$8:B23500,match(F2722,'Internal Staffing Calculator'!E$8:E23500,0)), "Not In Budget"),"")</f>
        <v/>
      </c>
      <c r="I2722" s="184"/>
      <c r="J2722" s="184"/>
      <c r="K2722" s="184"/>
      <c r="L2722" s="183"/>
    </row>
    <row r="2723">
      <c r="A2723" s="454"/>
      <c r="B2723" s="927"/>
      <c r="C2723" s="580"/>
      <c r="D2723" s="939"/>
      <c r="E2723" s="940"/>
      <c r="F2723" s="941"/>
      <c r="G2723" s="937" t="str">
        <f t="array" ref="G2723">xlookup(F2723,'Internal Staffing Calculator'!E:E,'Internal Staffing Calculator'!C:C,"")</f>
        <v/>
      </c>
      <c r="H2723" s="932" t="str">
        <f t="array" ref="H2723">if(F2723&lt;&gt;"", iferror(index('Internal Staffing Calculator'!B$8:B23500,match(F2723,'Internal Staffing Calculator'!E$8:E23500,0)), "Not In Budget"),"")</f>
        <v/>
      </c>
      <c r="I2723" s="184"/>
      <c r="J2723" s="184"/>
      <c r="K2723" s="184"/>
      <c r="L2723" s="183"/>
    </row>
    <row r="2724">
      <c r="A2724" s="454"/>
      <c r="B2724" s="927"/>
      <c r="C2724" s="580"/>
      <c r="D2724" s="939"/>
      <c r="E2724" s="940"/>
      <c r="F2724" s="941"/>
      <c r="G2724" s="937" t="str">
        <f t="array" ref="G2724">xlookup(F2724,'Internal Staffing Calculator'!E:E,'Internal Staffing Calculator'!C:C,"")</f>
        <v/>
      </c>
      <c r="H2724" s="932" t="str">
        <f t="array" ref="H2724">if(F2724&lt;&gt;"", iferror(index('Internal Staffing Calculator'!B$8:B23500,match(F2724,'Internal Staffing Calculator'!E$8:E23500,0)), "Not In Budget"),"")</f>
        <v/>
      </c>
      <c r="I2724" s="184"/>
      <c r="J2724" s="184"/>
      <c r="K2724" s="184"/>
      <c r="L2724" s="183"/>
    </row>
    <row r="2725">
      <c r="A2725" s="454"/>
      <c r="B2725" s="927"/>
      <c r="C2725" s="580"/>
      <c r="D2725" s="939"/>
      <c r="E2725" s="940"/>
      <c r="F2725" s="941"/>
      <c r="G2725" s="937" t="str">
        <f t="array" ref="G2725">xlookup(F2725,'Internal Staffing Calculator'!E:E,'Internal Staffing Calculator'!C:C,"")</f>
        <v/>
      </c>
      <c r="H2725" s="932" t="str">
        <f t="array" ref="H2725">if(F2725&lt;&gt;"", iferror(index('Internal Staffing Calculator'!B$8:B23500,match(F2725,'Internal Staffing Calculator'!E$8:E23500,0)), "Not In Budget"),"")</f>
        <v/>
      </c>
      <c r="I2725" s="184"/>
      <c r="J2725" s="184"/>
      <c r="K2725" s="184"/>
      <c r="L2725" s="183"/>
    </row>
    <row r="2726">
      <c r="A2726" s="454"/>
      <c r="B2726" s="927"/>
      <c r="C2726" s="580"/>
      <c r="D2726" s="939"/>
      <c r="E2726" s="940"/>
      <c r="F2726" s="941"/>
      <c r="G2726" s="937" t="str">
        <f t="array" ref="G2726">xlookup(F2726,'Internal Staffing Calculator'!E:E,'Internal Staffing Calculator'!C:C,"")</f>
        <v/>
      </c>
      <c r="H2726" s="932" t="str">
        <f t="array" ref="H2726">if(F2726&lt;&gt;"", iferror(index('Internal Staffing Calculator'!B$8:B23500,match(F2726,'Internal Staffing Calculator'!E$8:E23500,0)), "Not In Budget"),"")</f>
        <v/>
      </c>
      <c r="I2726" s="184"/>
      <c r="J2726" s="184"/>
      <c r="K2726" s="184"/>
      <c r="L2726" s="183"/>
    </row>
    <row r="2727">
      <c r="A2727" s="454"/>
      <c r="B2727" s="927"/>
      <c r="C2727" s="580"/>
      <c r="D2727" s="939"/>
      <c r="E2727" s="940"/>
      <c r="F2727" s="941"/>
      <c r="G2727" s="937" t="str">
        <f t="array" ref="G2727">xlookup(F2727,'Internal Staffing Calculator'!E:E,'Internal Staffing Calculator'!C:C,"")</f>
        <v/>
      </c>
      <c r="H2727" s="932" t="str">
        <f t="array" ref="H2727">if(F2727&lt;&gt;"", iferror(index('Internal Staffing Calculator'!B$8:B23500,match(F2727,'Internal Staffing Calculator'!E$8:E23500,0)), "Not In Budget"),"")</f>
        <v/>
      </c>
      <c r="I2727" s="184"/>
      <c r="J2727" s="184"/>
      <c r="K2727" s="184"/>
      <c r="L2727" s="183"/>
    </row>
    <row r="2728">
      <c r="A2728" s="454"/>
      <c r="B2728" s="927"/>
      <c r="C2728" s="580"/>
      <c r="D2728" s="939"/>
      <c r="E2728" s="940"/>
      <c r="F2728" s="941"/>
      <c r="G2728" s="937" t="str">
        <f t="array" ref="G2728">xlookup(F2728,'Internal Staffing Calculator'!E:E,'Internal Staffing Calculator'!C:C,"")</f>
        <v/>
      </c>
      <c r="H2728" s="932" t="str">
        <f t="array" ref="H2728">if(F2728&lt;&gt;"", iferror(index('Internal Staffing Calculator'!B$8:B23500,match(F2728,'Internal Staffing Calculator'!E$8:E23500,0)), "Not In Budget"),"")</f>
        <v/>
      </c>
      <c r="I2728" s="184"/>
      <c r="J2728" s="184"/>
      <c r="K2728" s="184"/>
      <c r="L2728" s="183"/>
    </row>
    <row r="2729">
      <c r="A2729" s="454"/>
      <c r="B2729" s="927"/>
      <c r="C2729" s="580"/>
      <c r="D2729" s="939"/>
      <c r="E2729" s="940"/>
      <c r="F2729" s="941"/>
      <c r="G2729" s="937" t="str">
        <f t="array" ref="G2729">xlookup(F2729,'Internal Staffing Calculator'!E:E,'Internal Staffing Calculator'!C:C,"")</f>
        <v/>
      </c>
      <c r="H2729" s="932" t="str">
        <f t="array" ref="H2729">if(F2729&lt;&gt;"", iferror(index('Internal Staffing Calculator'!B$8:B23500,match(F2729,'Internal Staffing Calculator'!E$8:E23500,0)), "Not In Budget"),"")</f>
        <v/>
      </c>
      <c r="I2729" s="184"/>
      <c r="J2729" s="184"/>
      <c r="K2729" s="184"/>
      <c r="L2729" s="183"/>
    </row>
    <row r="2730">
      <c r="A2730" s="454"/>
      <c r="B2730" s="927"/>
      <c r="C2730" s="580"/>
      <c r="D2730" s="939"/>
      <c r="E2730" s="940"/>
      <c r="F2730" s="941"/>
      <c r="G2730" s="937" t="str">
        <f t="array" ref="G2730">xlookup(F2730,'Internal Staffing Calculator'!E:E,'Internal Staffing Calculator'!C:C,"")</f>
        <v/>
      </c>
      <c r="H2730" s="932" t="str">
        <f t="array" ref="H2730">if(F2730&lt;&gt;"", iferror(index('Internal Staffing Calculator'!B$8:B23500,match(F2730,'Internal Staffing Calculator'!E$8:E23500,0)), "Not In Budget"),"")</f>
        <v/>
      </c>
      <c r="I2730" s="184"/>
      <c r="J2730" s="184"/>
      <c r="K2730" s="184"/>
      <c r="L2730" s="183"/>
    </row>
    <row r="2731">
      <c r="A2731" s="454"/>
      <c r="B2731" s="927"/>
      <c r="C2731" s="580"/>
      <c r="D2731" s="939"/>
      <c r="E2731" s="940"/>
      <c r="F2731" s="941"/>
      <c r="G2731" s="937" t="str">
        <f t="array" ref="G2731">xlookup(F2731,'Internal Staffing Calculator'!E:E,'Internal Staffing Calculator'!C:C,"")</f>
        <v/>
      </c>
      <c r="H2731" s="932" t="str">
        <f t="array" ref="H2731">if(F2731&lt;&gt;"", iferror(index('Internal Staffing Calculator'!B$8:B23500,match(F2731,'Internal Staffing Calculator'!E$8:E23500,0)), "Not In Budget"),"")</f>
        <v/>
      </c>
      <c r="I2731" s="184"/>
      <c r="J2731" s="184"/>
      <c r="K2731" s="184"/>
      <c r="L2731" s="183"/>
    </row>
    <row r="2732">
      <c r="A2732" s="454"/>
      <c r="B2732" s="927"/>
      <c r="C2732" s="580"/>
      <c r="D2732" s="939"/>
      <c r="E2732" s="940"/>
      <c r="F2732" s="941"/>
      <c r="G2732" s="937" t="str">
        <f t="array" ref="G2732">xlookup(F2732,'Internal Staffing Calculator'!E:E,'Internal Staffing Calculator'!C:C,"")</f>
        <v/>
      </c>
      <c r="H2732" s="932" t="str">
        <f t="array" ref="H2732">if(F2732&lt;&gt;"", iferror(index('Internal Staffing Calculator'!B$8:B23500,match(F2732,'Internal Staffing Calculator'!E$8:E23500,0)), "Not In Budget"),"")</f>
        <v/>
      </c>
      <c r="I2732" s="184"/>
      <c r="J2732" s="184"/>
      <c r="K2732" s="184"/>
      <c r="L2732" s="183"/>
    </row>
    <row r="2733">
      <c r="A2733" s="454"/>
      <c r="B2733" s="927"/>
      <c r="C2733" s="580"/>
      <c r="D2733" s="939"/>
      <c r="E2733" s="940"/>
      <c r="F2733" s="941"/>
      <c r="G2733" s="937" t="str">
        <f t="array" ref="G2733">xlookup(F2733,'Internal Staffing Calculator'!E:E,'Internal Staffing Calculator'!C:C,"")</f>
        <v/>
      </c>
      <c r="H2733" s="932" t="str">
        <f t="array" ref="H2733">if(F2733&lt;&gt;"", iferror(index('Internal Staffing Calculator'!B$8:B23500,match(F2733,'Internal Staffing Calculator'!E$8:E23500,0)), "Not In Budget"),"")</f>
        <v/>
      </c>
      <c r="I2733" s="184"/>
      <c r="J2733" s="184"/>
      <c r="K2733" s="184"/>
      <c r="L2733" s="183"/>
    </row>
    <row r="2734">
      <c r="A2734" s="454"/>
      <c r="B2734" s="927"/>
      <c r="C2734" s="580"/>
      <c r="D2734" s="939"/>
      <c r="E2734" s="940"/>
      <c r="F2734" s="941"/>
      <c r="G2734" s="937" t="str">
        <f t="array" ref="G2734">xlookup(F2734,'Internal Staffing Calculator'!E:E,'Internal Staffing Calculator'!C:C,"")</f>
        <v/>
      </c>
      <c r="H2734" s="932" t="str">
        <f t="array" ref="H2734">if(F2734&lt;&gt;"", iferror(index('Internal Staffing Calculator'!B$8:B23500,match(F2734,'Internal Staffing Calculator'!E$8:E23500,0)), "Not In Budget"),"")</f>
        <v/>
      </c>
      <c r="I2734" s="184"/>
      <c r="J2734" s="184"/>
      <c r="K2734" s="184"/>
      <c r="L2734" s="183"/>
    </row>
    <row r="2735">
      <c r="A2735" s="454"/>
      <c r="B2735" s="927"/>
      <c r="C2735" s="580"/>
      <c r="D2735" s="939"/>
      <c r="E2735" s="940"/>
      <c r="F2735" s="941"/>
      <c r="G2735" s="937" t="str">
        <f t="array" ref="G2735">xlookup(F2735,'Internal Staffing Calculator'!E:E,'Internal Staffing Calculator'!C:C,"")</f>
        <v/>
      </c>
      <c r="H2735" s="932" t="str">
        <f t="array" ref="H2735">if(F2735&lt;&gt;"", iferror(index('Internal Staffing Calculator'!B$8:B23500,match(F2735,'Internal Staffing Calculator'!E$8:E23500,0)), "Not In Budget"),"")</f>
        <v/>
      </c>
      <c r="I2735" s="184"/>
      <c r="J2735" s="184"/>
      <c r="K2735" s="184"/>
      <c r="L2735" s="183"/>
    </row>
    <row r="2736">
      <c r="A2736" s="454"/>
      <c r="B2736" s="927"/>
      <c r="C2736" s="580"/>
      <c r="D2736" s="939"/>
      <c r="E2736" s="940"/>
      <c r="F2736" s="941"/>
      <c r="G2736" s="937" t="str">
        <f t="array" ref="G2736">xlookup(F2736,'Internal Staffing Calculator'!E:E,'Internal Staffing Calculator'!C:C,"")</f>
        <v/>
      </c>
      <c r="H2736" s="932" t="str">
        <f t="array" ref="H2736">if(F2736&lt;&gt;"", iferror(index('Internal Staffing Calculator'!B$8:B23500,match(F2736,'Internal Staffing Calculator'!E$8:E23500,0)), "Not In Budget"),"")</f>
        <v/>
      </c>
      <c r="I2736" s="184"/>
      <c r="J2736" s="184"/>
      <c r="K2736" s="184"/>
      <c r="L2736" s="183"/>
    </row>
    <row r="2737">
      <c r="A2737" s="454"/>
      <c r="B2737" s="927"/>
      <c r="C2737" s="580"/>
      <c r="D2737" s="939"/>
      <c r="E2737" s="940"/>
      <c r="F2737" s="941"/>
      <c r="G2737" s="937" t="str">
        <f t="array" ref="G2737">xlookup(F2737,'Internal Staffing Calculator'!E:E,'Internal Staffing Calculator'!C:C,"")</f>
        <v/>
      </c>
      <c r="H2737" s="932" t="str">
        <f t="array" ref="H2737">if(F2737&lt;&gt;"", iferror(index('Internal Staffing Calculator'!B$8:B23500,match(F2737,'Internal Staffing Calculator'!E$8:E23500,0)), "Not In Budget"),"")</f>
        <v/>
      </c>
      <c r="I2737" s="184"/>
      <c r="J2737" s="184"/>
      <c r="K2737" s="184"/>
      <c r="L2737" s="183"/>
    </row>
    <row r="2738">
      <c r="A2738" s="454"/>
      <c r="B2738" s="927"/>
      <c r="C2738" s="580"/>
      <c r="D2738" s="939"/>
      <c r="E2738" s="940"/>
      <c r="F2738" s="941"/>
      <c r="G2738" s="937" t="str">
        <f t="array" ref="G2738">xlookup(F2738,'Internal Staffing Calculator'!E:E,'Internal Staffing Calculator'!C:C,"")</f>
        <v/>
      </c>
      <c r="H2738" s="932" t="str">
        <f t="array" ref="H2738">if(F2738&lt;&gt;"", iferror(index('Internal Staffing Calculator'!B$8:B23500,match(F2738,'Internal Staffing Calculator'!E$8:E23500,0)), "Not In Budget"),"")</f>
        <v/>
      </c>
      <c r="I2738" s="184"/>
      <c r="J2738" s="184"/>
      <c r="K2738" s="184"/>
      <c r="L2738" s="183"/>
    </row>
    <row r="2739">
      <c r="A2739" s="454"/>
      <c r="B2739" s="927"/>
      <c r="C2739" s="580"/>
      <c r="D2739" s="939"/>
      <c r="E2739" s="940"/>
      <c r="F2739" s="941"/>
      <c r="G2739" s="937" t="str">
        <f t="array" ref="G2739">xlookup(F2739,'Internal Staffing Calculator'!E:E,'Internal Staffing Calculator'!C:C,"")</f>
        <v/>
      </c>
      <c r="H2739" s="932" t="str">
        <f t="array" ref="H2739">if(F2739&lt;&gt;"", iferror(index('Internal Staffing Calculator'!B$8:B23500,match(F2739,'Internal Staffing Calculator'!E$8:E23500,0)), "Not In Budget"),"")</f>
        <v/>
      </c>
      <c r="I2739" s="184"/>
      <c r="J2739" s="184"/>
      <c r="K2739" s="184"/>
      <c r="L2739" s="183"/>
    </row>
    <row r="2740">
      <c r="A2740" s="454"/>
      <c r="B2740" s="927"/>
      <c r="C2740" s="580"/>
      <c r="D2740" s="939"/>
      <c r="E2740" s="940"/>
      <c r="F2740" s="941"/>
      <c r="G2740" s="937" t="str">
        <f t="array" ref="G2740">xlookup(F2740,'Internal Staffing Calculator'!E:E,'Internal Staffing Calculator'!C:C,"")</f>
        <v/>
      </c>
      <c r="H2740" s="932" t="str">
        <f t="array" ref="H2740">if(F2740&lt;&gt;"", iferror(index('Internal Staffing Calculator'!B$8:B23500,match(F2740,'Internal Staffing Calculator'!E$8:E23500,0)), "Not In Budget"),"")</f>
        <v/>
      </c>
      <c r="I2740" s="184"/>
      <c r="J2740" s="184"/>
      <c r="K2740" s="184"/>
      <c r="L2740" s="183"/>
    </row>
    <row r="2741">
      <c r="A2741" s="454"/>
      <c r="B2741" s="927"/>
      <c r="C2741" s="580"/>
      <c r="D2741" s="939"/>
      <c r="E2741" s="940"/>
      <c r="F2741" s="941"/>
      <c r="G2741" s="937" t="str">
        <f t="array" ref="G2741">xlookup(F2741,'Internal Staffing Calculator'!E:E,'Internal Staffing Calculator'!C:C,"")</f>
        <v/>
      </c>
      <c r="H2741" s="932" t="str">
        <f t="array" ref="H2741">if(F2741&lt;&gt;"", iferror(index('Internal Staffing Calculator'!B$8:B23500,match(F2741,'Internal Staffing Calculator'!E$8:E23500,0)), "Not In Budget"),"")</f>
        <v/>
      </c>
      <c r="I2741" s="184"/>
      <c r="J2741" s="184"/>
      <c r="K2741" s="184"/>
      <c r="L2741" s="183"/>
    </row>
    <row r="2742">
      <c r="A2742" s="454"/>
      <c r="B2742" s="927"/>
      <c r="C2742" s="580"/>
      <c r="D2742" s="939"/>
      <c r="E2742" s="940"/>
      <c r="F2742" s="941"/>
      <c r="G2742" s="937" t="str">
        <f t="array" ref="G2742">xlookup(F2742,'Internal Staffing Calculator'!E:E,'Internal Staffing Calculator'!C:C,"")</f>
        <v/>
      </c>
      <c r="H2742" s="932" t="str">
        <f t="array" ref="H2742">if(F2742&lt;&gt;"", iferror(index('Internal Staffing Calculator'!B$8:B23500,match(F2742,'Internal Staffing Calculator'!E$8:E23500,0)), "Not In Budget"),"")</f>
        <v/>
      </c>
      <c r="I2742" s="184"/>
      <c r="J2742" s="184"/>
      <c r="K2742" s="184"/>
      <c r="L2742" s="183"/>
    </row>
    <row r="2743">
      <c r="A2743" s="454"/>
      <c r="B2743" s="927"/>
      <c r="C2743" s="580"/>
      <c r="D2743" s="939"/>
      <c r="E2743" s="940"/>
      <c r="F2743" s="941"/>
      <c r="G2743" s="937" t="str">
        <f t="array" ref="G2743">xlookup(F2743,'Internal Staffing Calculator'!E:E,'Internal Staffing Calculator'!C:C,"")</f>
        <v/>
      </c>
      <c r="H2743" s="932" t="str">
        <f t="array" ref="H2743">if(F2743&lt;&gt;"", iferror(index('Internal Staffing Calculator'!B$8:B23500,match(F2743,'Internal Staffing Calculator'!E$8:E23500,0)), "Not In Budget"),"")</f>
        <v/>
      </c>
      <c r="I2743" s="184"/>
      <c r="J2743" s="184"/>
      <c r="K2743" s="184"/>
      <c r="L2743" s="183"/>
    </row>
    <row r="2744">
      <c r="A2744" s="454"/>
      <c r="B2744" s="927"/>
      <c r="C2744" s="580"/>
      <c r="D2744" s="939"/>
      <c r="E2744" s="940"/>
      <c r="F2744" s="941"/>
      <c r="G2744" s="937" t="str">
        <f t="array" ref="G2744">xlookup(F2744,'Internal Staffing Calculator'!E:E,'Internal Staffing Calculator'!C:C,"")</f>
        <v/>
      </c>
      <c r="H2744" s="932" t="str">
        <f t="array" ref="H2744">if(F2744&lt;&gt;"", iferror(index('Internal Staffing Calculator'!B$8:B23500,match(F2744,'Internal Staffing Calculator'!E$8:E23500,0)), "Not In Budget"),"")</f>
        <v/>
      </c>
      <c r="I2744" s="184"/>
      <c r="J2744" s="184"/>
      <c r="K2744" s="184"/>
      <c r="L2744" s="183"/>
    </row>
    <row r="2745">
      <c r="A2745" s="454"/>
      <c r="B2745" s="927"/>
      <c r="C2745" s="580"/>
      <c r="D2745" s="939"/>
      <c r="E2745" s="940"/>
      <c r="F2745" s="941"/>
      <c r="G2745" s="937" t="str">
        <f t="array" ref="G2745">xlookup(F2745,'Internal Staffing Calculator'!E:E,'Internal Staffing Calculator'!C:C,"")</f>
        <v/>
      </c>
      <c r="H2745" s="932" t="str">
        <f t="array" ref="H2745">if(F2745&lt;&gt;"", iferror(index('Internal Staffing Calculator'!B$8:B23500,match(F2745,'Internal Staffing Calculator'!E$8:E23500,0)), "Not In Budget"),"")</f>
        <v/>
      </c>
      <c r="I2745" s="184"/>
      <c r="J2745" s="184"/>
      <c r="K2745" s="184"/>
      <c r="L2745" s="183"/>
    </row>
    <row r="2746">
      <c r="A2746" s="454"/>
      <c r="B2746" s="927"/>
      <c r="C2746" s="580"/>
      <c r="D2746" s="939"/>
      <c r="E2746" s="940"/>
      <c r="F2746" s="941"/>
      <c r="G2746" s="937" t="str">
        <f t="array" ref="G2746">xlookup(F2746,'Internal Staffing Calculator'!E:E,'Internal Staffing Calculator'!C:C,"")</f>
        <v/>
      </c>
      <c r="H2746" s="932" t="str">
        <f t="array" ref="H2746">if(F2746&lt;&gt;"", iferror(index('Internal Staffing Calculator'!B$8:B23500,match(F2746,'Internal Staffing Calculator'!E$8:E23500,0)), "Not In Budget"),"")</f>
        <v/>
      </c>
      <c r="I2746" s="184"/>
      <c r="J2746" s="184"/>
      <c r="K2746" s="184"/>
      <c r="L2746" s="183"/>
    </row>
    <row r="2747">
      <c r="A2747" s="454"/>
      <c r="B2747" s="927"/>
      <c r="C2747" s="580"/>
      <c r="D2747" s="939"/>
      <c r="E2747" s="940"/>
      <c r="F2747" s="941"/>
      <c r="G2747" s="937" t="str">
        <f t="array" ref="G2747">xlookup(F2747,'Internal Staffing Calculator'!E:E,'Internal Staffing Calculator'!C:C,"")</f>
        <v/>
      </c>
      <c r="H2747" s="932" t="str">
        <f t="array" ref="H2747">if(F2747&lt;&gt;"", iferror(index('Internal Staffing Calculator'!B$8:B23500,match(F2747,'Internal Staffing Calculator'!E$8:E23500,0)), "Not In Budget"),"")</f>
        <v/>
      </c>
      <c r="I2747" s="184"/>
      <c r="J2747" s="184"/>
      <c r="K2747" s="184"/>
      <c r="L2747" s="183"/>
    </row>
    <row r="2748">
      <c r="A2748" s="454"/>
      <c r="B2748" s="927"/>
      <c r="C2748" s="580"/>
      <c r="D2748" s="939"/>
      <c r="E2748" s="940"/>
      <c r="F2748" s="941"/>
      <c r="G2748" s="937" t="str">
        <f t="array" ref="G2748">xlookup(F2748,'Internal Staffing Calculator'!E:E,'Internal Staffing Calculator'!C:C,"")</f>
        <v/>
      </c>
      <c r="H2748" s="932" t="str">
        <f t="array" ref="H2748">if(F2748&lt;&gt;"", iferror(index('Internal Staffing Calculator'!B$8:B23500,match(F2748,'Internal Staffing Calculator'!E$8:E23500,0)), "Not In Budget"),"")</f>
        <v/>
      </c>
      <c r="I2748" s="184"/>
      <c r="J2748" s="184"/>
      <c r="K2748" s="184"/>
      <c r="L2748" s="183"/>
    </row>
    <row r="2749">
      <c r="A2749" s="454"/>
      <c r="B2749" s="927"/>
      <c r="C2749" s="580"/>
      <c r="D2749" s="939"/>
      <c r="E2749" s="940"/>
      <c r="F2749" s="941"/>
      <c r="G2749" s="937" t="str">
        <f t="array" ref="G2749">xlookup(F2749,'Internal Staffing Calculator'!E:E,'Internal Staffing Calculator'!C:C,"")</f>
        <v/>
      </c>
      <c r="H2749" s="932" t="str">
        <f t="array" ref="H2749">if(F2749&lt;&gt;"", iferror(index('Internal Staffing Calculator'!B$8:B23500,match(F2749,'Internal Staffing Calculator'!E$8:E23500,0)), "Not In Budget"),"")</f>
        <v/>
      </c>
      <c r="I2749" s="184"/>
      <c r="J2749" s="184"/>
      <c r="K2749" s="184"/>
      <c r="L2749" s="183"/>
    </row>
    <row r="2750">
      <c r="A2750" s="454"/>
      <c r="B2750" s="927"/>
      <c r="C2750" s="580"/>
      <c r="D2750" s="939"/>
      <c r="E2750" s="940"/>
      <c r="F2750" s="941"/>
      <c r="G2750" s="937" t="str">
        <f t="array" ref="G2750">xlookup(F2750,'Internal Staffing Calculator'!E:E,'Internal Staffing Calculator'!C:C,"")</f>
        <v/>
      </c>
      <c r="H2750" s="932" t="str">
        <f t="array" ref="H2750">if(F2750&lt;&gt;"", iferror(index('Internal Staffing Calculator'!B$8:B23500,match(F2750,'Internal Staffing Calculator'!E$8:E23500,0)), "Not In Budget"),"")</f>
        <v/>
      </c>
      <c r="I2750" s="184"/>
      <c r="J2750" s="184"/>
      <c r="K2750" s="184"/>
      <c r="L2750" s="183"/>
    </row>
    <row r="2751">
      <c r="A2751" s="454"/>
      <c r="B2751" s="927"/>
      <c r="C2751" s="580"/>
      <c r="D2751" s="939"/>
      <c r="E2751" s="940"/>
      <c r="F2751" s="941"/>
      <c r="G2751" s="937" t="str">
        <f t="array" ref="G2751">xlookup(F2751,'Internal Staffing Calculator'!E:E,'Internal Staffing Calculator'!C:C,"")</f>
        <v/>
      </c>
      <c r="H2751" s="932" t="str">
        <f t="array" ref="H2751">if(F2751&lt;&gt;"", iferror(index('Internal Staffing Calculator'!B$8:B23500,match(F2751,'Internal Staffing Calculator'!E$8:E23500,0)), "Not In Budget"),"")</f>
        <v/>
      </c>
      <c r="I2751" s="184"/>
      <c r="J2751" s="184"/>
      <c r="K2751" s="184"/>
      <c r="L2751" s="183"/>
    </row>
    <row r="2752">
      <c r="A2752" s="454"/>
      <c r="B2752" s="927"/>
      <c r="C2752" s="580"/>
      <c r="D2752" s="939"/>
      <c r="E2752" s="940"/>
      <c r="F2752" s="941"/>
      <c r="G2752" s="937" t="str">
        <f t="array" ref="G2752">xlookup(F2752,'Internal Staffing Calculator'!E:E,'Internal Staffing Calculator'!C:C,"")</f>
        <v/>
      </c>
      <c r="H2752" s="932" t="str">
        <f t="array" ref="H2752">if(F2752&lt;&gt;"", iferror(index('Internal Staffing Calculator'!B$8:B23500,match(F2752,'Internal Staffing Calculator'!E$8:E23500,0)), "Not In Budget"),"")</f>
        <v/>
      </c>
      <c r="I2752" s="184"/>
      <c r="J2752" s="184"/>
      <c r="K2752" s="184"/>
      <c r="L2752" s="183"/>
    </row>
    <row r="2753">
      <c r="A2753" s="454"/>
      <c r="B2753" s="927"/>
      <c r="C2753" s="580"/>
      <c r="D2753" s="939"/>
      <c r="E2753" s="940"/>
      <c r="F2753" s="941"/>
      <c r="G2753" s="937" t="str">
        <f t="array" ref="G2753">xlookup(F2753,'Internal Staffing Calculator'!E:E,'Internal Staffing Calculator'!C:C,"")</f>
        <v/>
      </c>
      <c r="H2753" s="932" t="str">
        <f t="array" ref="H2753">if(F2753&lt;&gt;"", iferror(index('Internal Staffing Calculator'!B$8:B23500,match(F2753,'Internal Staffing Calculator'!E$8:E23500,0)), "Not In Budget"),"")</f>
        <v/>
      </c>
      <c r="I2753" s="184"/>
      <c r="J2753" s="184"/>
      <c r="K2753" s="184"/>
      <c r="L2753" s="183"/>
    </row>
    <row r="2754">
      <c r="A2754" s="454"/>
      <c r="B2754" s="927"/>
      <c r="C2754" s="580"/>
      <c r="D2754" s="939"/>
      <c r="E2754" s="940"/>
      <c r="F2754" s="941"/>
      <c r="G2754" s="937" t="str">
        <f t="array" ref="G2754">xlookup(F2754,'Internal Staffing Calculator'!E:E,'Internal Staffing Calculator'!C:C,"")</f>
        <v/>
      </c>
      <c r="H2754" s="932" t="str">
        <f t="array" ref="H2754">if(F2754&lt;&gt;"", iferror(index('Internal Staffing Calculator'!B$8:B23500,match(F2754,'Internal Staffing Calculator'!E$8:E23500,0)), "Not In Budget"),"")</f>
        <v/>
      </c>
      <c r="I2754" s="184"/>
      <c r="J2754" s="184"/>
      <c r="K2754" s="184"/>
      <c r="L2754" s="183"/>
    </row>
    <row r="2755">
      <c r="A2755" s="454"/>
      <c r="B2755" s="927"/>
      <c r="C2755" s="580"/>
      <c r="D2755" s="939"/>
      <c r="E2755" s="940"/>
      <c r="F2755" s="941"/>
      <c r="G2755" s="937" t="str">
        <f t="array" ref="G2755">xlookup(F2755,'Internal Staffing Calculator'!E:E,'Internal Staffing Calculator'!C:C,"")</f>
        <v/>
      </c>
      <c r="H2755" s="932" t="str">
        <f t="array" ref="H2755">if(F2755&lt;&gt;"", iferror(index('Internal Staffing Calculator'!B$8:B23500,match(F2755,'Internal Staffing Calculator'!E$8:E23500,0)), "Not In Budget"),"")</f>
        <v/>
      </c>
      <c r="I2755" s="184"/>
      <c r="J2755" s="184"/>
      <c r="K2755" s="184"/>
      <c r="L2755" s="183"/>
    </row>
    <row r="2756">
      <c r="A2756" s="454"/>
      <c r="B2756" s="927"/>
      <c r="C2756" s="580"/>
      <c r="D2756" s="939"/>
      <c r="E2756" s="940"/>
      <c r="F2756" s="941"/>
      <c r="G2756" s="937" t="str">
        <f t="array" ref="G2756">xlookup(F2756,'Internal Staffing Calculator'!E:E,'Internal Staffing Calculator'!C:C,"")</f>
        <v/>
      </c>
      <c r="H2756" s="932" t="str">
        <f t="array" ref="H2756">if(F2756&lt;&gt;"", iferror(index('Internal Staffing Calculator'!B$8:B23500,match(F2756,'Internal Staffing Calculator'!E$8:E23500,0)), "Not In Budget"),"")</f>
        <v/>
      </c>
      <c r="I2756" s="184"/>
      <c r="J2756" s="184"/>
      <c r="K2756" s="184"/>
      <c r="L2756" s="183"/>
    </row>
    <row r="2757">
      <c r="A2757" s="454"/>
      <c r="B2757" s="927"/>
      <c r="C2757" s="580"/>
      <c r="D2757" s="939"/>
      <c r="E2757" s="940"/>
      <c r="F2757" s="941"/>
      <c r="G2757" s="937" t="str">
        <f t="array" ref="G2757">xlookup(F2757,'Internal Staffing Calculator'!E:E,'Internal Staffing Calculator'!C:C,"")</f>
        <v/>
      </c>
      <c r="H2757" s="932" t="str">
        <f t="array" ref="H2757">if(F2757&lt;&gt;"", iferror(index('Internal Staffing Calculator'!B$8:B23500,match(F2757,'Internal Staffing Calculator'!E$8:E23500,0)), "Not In Budget"),"")</f>
        <v/>
      </c>
      <c r="I2757" s="184"/>
      <c r="J2757" s="184"/>
      <c r="K2757" s="184"/>
      <c r="L2757" s="183"/>
    </row>
    <row r="2758">
      <c r="A2758" s="454"/>
      <c r="B2758" s="927"/>
      <c r="C2758" s="580"/>
      <c r="D2758" s="939"/>
      <c r="E2758" s="940"/>
      <c r="F2758" s="941"/>
      <c r="G2758" s="937" t="str">
        <f t="array" ref="G2758">xlookup(F2758,'Internal Staffing Calculator'!E:E,'Internal Staffing Calculator'!C:C,"")</f>
        <v/>
      </c>
      <c r="H2758" s="932" t="str">
        <f t="array" ref="H2758">if(F2758&lt;&gt;"", iferror(index('Internal Staffing Calculator'!B$8:B23500,match(F2758,'Internal Staffing Calculator'!E$8:E23500,0)), "Not In Budget"),"")</f>
        <v/>
      </c>
      <c r="I2758" s="184"/>
      <c r="J2758" s="184"/>
      <c r="K2758" s="184"/>
      <c r="L2758" s="183"/>
    </row>
    <row r="2759">
      <c r="A2759" s="454"/>
      <c r="B2759" s="927"/>
      <c r="C2759" s="580"/>
      <c r="D2759" s="939"/>
      <c r="E2759" s="940"/>
      <c r="F2759" s="941"/>
      <c r="G2759" s="937" t="str">
        <f t="array" ref="G2759">xlookup(F2759,'Internal Staffing Calculator'!E:E,'Internal Staffing Calculator'!C:C,"")</f>
        <v/>
      </c>
      <c r="H2759" s="932" t="str">
        <f t="array" ref="H2759">if(F2759&lt;&gt;"", iferror(index('Internal Staffing Calculator'!B$8:B23500,match(F2759,'Internal Staffing Calculator'!E$8:E23500,0)), "Not In Budget"),"")</f>
        <v/>
      </c>
      <c r="I2759" s="184"/>
      <c r="J2759" s="184"/>
      <c r="K2759" s="184"/>
      <c r="L2759" s="183"/>
    </row>
    <row r="2760">
      <c r="A2760" s="454"/>
      <c r="B2760" s="927"/>
      <c r="C2760" s="580"/>
      <c r="D2760" s="939"/>
      <c r="E2760" s="940"/>
      <c r="F2760" s="941"/>
      <c r="G2760" s="937" t="str">
        <f t="array" ref="G2760">xlookup(F2760,'Internal Staffing Calculator'!E:E,'Internal Staffing Calculator'!C:C,"")</f>
        <v/>
      </c>
      <c r="H2760" s="932" t="str">
        <f t="array" ref="H2760">if(F2760&lt;&gt;"", iferror(index('Internal Staffing Calculator'!B$8:B23500,match(F2760,'Internal Staffing Calculator'!E$8:E23500,0)), "Not In Budget"),"")</f>
        <v/>
      </c>
      <c r="I2760" s="184"/>
      <c r="J2760" s="184"/>
      <c r="K2760" s="184"/>
      <c r="L2760" s="183"/>
    </row>
    <row r="2761">
      <c r="A2761" s="454"/>
      <c r="B2761" s="927"/>
      <c r="C2761" s="580"/>
      <c r="D2761" s="939"/>
      <c r="E2761" s="940"/>
      <c r="F2761" s="941"/>
      <c r="G2761" s="937" t="str">
        <f t="array" ref="G2761">xlookup(F2761,'Internal Staffing Calculator'!E:E,'Internal Staffing Calculator'!C:C,"")</f>
        <v/>
      </c>
      <c r="H2761" s="932" t="str">
        <f t="array" ref="H2761">if(F2761&lt;&gt;"", iferror(index('Internal Staffing Calculator'!B$8:B23500,match(F2761,'Internal Staffing Calculator'!E$8:E23500,0)), "Not In Budget"),"")</f>
        <v/>
      </c>
      <c r="I2761" s="184"/>
      <c r="J2761" s="184"/>
      <c r="K2761" s="184"/>
      <c r="L2761" s="183"/>
    </row>
    <row r="2762">
      <c r="A2762" s="454"/>
      <c r="B2762" s="927"/>
      <c r="C2762" s="580"/>
      <c r="D2762" s="939"/>
      <c r="E2762" s="940"/>
      <c r="F2762" s="941"/>
      <c r="G2762" s="937" t="str">
        <f t="array" ref="G2762">xlookup(F2762,'Internal Staffing Calculator'!E:E,'Internal Staffing Calculator'!C:C,"")</f>
        <v/>
      </c>
      <c r="H2762" s="932" t="str">
        <f t="array" ref="H2762">if(F2762&lt;&gt;"", iferror(index('Internal Staffing Calculator'!B$8:B23500,match(F2762,'Internal Staffing Calculator'!E$8:E23500,0)), "Not In Budget"),"")</f>
        <v/>
      </c>
      <c r="I2762" s="184"/>
      <c r="J2762" s="184"/>
      <c r="K2762" s="184"/>
      <c r="L2762" s="183"/>
    </row>
    <row r="2763">
      <c r="A2763" s="454"/>
      <c r="B2763" s="927"/>
      <c r="C2763" s="580"/>
      <c r="D2763" s="939"/>
      <c r="E2763" s="940"/>
      <c r="F2763" s="941"/>
      <c r="G2763" s="937" t="str">
        <f t="array" ref="G2763">xlookup(F2763,'Internal Staffing Calculator'!E:E,'Internal Staffing Calculator'!C:C,"")</f>
        <v/>
      </c>
      <c r="H2763" s="932" t="str">
        <f t="array" ref="H2763">if(F2763&lt;&gt;"", iferror(index('Internal Staffing Calculator'!B$8:B23500,match(F2763,'Internal Staffing Calculator'!E$8:E23500,0)), "Not In Budget"),"")</f>
        <v/>
      </c>
      <c r="I2763" s="184"/>
      <c r="J2763" s="184"/>
      <c r="K2763" s="184"/>
      <c r="L2763" s="183"/>
    </row>
    <row r="2764">
      <c r="A2764" s="454"/>
      <c r="B2764" s="927"/>
      <c r="C2764" s="580"/>
      <c r="D2764" s="939"/>
      <c r="E2764" s="940"/>
      <c r="F2764" s="941"/>
      <c r="G2764" s="937" t="str">
        <f t="array" ref="G2764">xlookup(F2764,'Internal Staffing Calculator'!E:E,'Internal Staffing Calculator'!C:C,"")</f>
        <v/>
      </c>
      <c r="H2764" s="932" t="str">
        <f t="array" ref="H2764">if(F2764&lt;&gt;"", iferror(index('Internal Staffing Calculator'!B$8:B23500,match(F2764,'Internal Staffing Calculator'!E$8:E23500,0)), "Not In Budget"),"")</f>
        <v/>
      </c>
      <c r="I2764" s="184"/>
      <c r="J2764" s="184"/>
      <c r="K2764" s="184"/>
      <c r="L2764" s="183"/>
    </row>
    <row r="2765">
      <c r="A2765" s="454"/>
      <c r="B2765" s="927"/>
      <c r="C2765" s="580"/>
      <c r="D2765" s="939"/>
      <c r="E2765" s="940"/>
      <c r="F2765" s="941"/>
      <c r="G2765" s="937" t="str">
        <f t="array" ref="G2765">xlookup(F2765,'Internal Staffing Calculator'!E:E,'Internal Staffing Calculator'!C:C,"")</f>
        <v/>
      </c>
      <c r="H2765" s="932" t="str">
        <f t="array" ref="H2765">if(F2765&lt;&gt;"", iferror(index('Internal Staffing Calculator'!B$8:B23500,match(F2765,'Internal Staffing Calculator'!E$8:E23500,0)), "Not In Budget"),"")</f>
        <v/>
      </c>
      <c r="I2765" s="184"/>
      <c r="J2765" s="184"/>
      <c r="K2765" s="184"/>
      <c r="L2765" s="183"/>
    </row>
    <row r="2766">
      <c r="A2766" s="454"/>
      <c r="B2766" s="927"/>
      <c r="C2766" s="580"/>
      <c r="D2766" s="939"/>
      <c r="E2766" s="940"/>
      <c r="F2766" s="941"/>
      <c r="G2766" s="937" t="str">
        <f t="array" ref="G2766">xlookup(F2766,'Internal Staffing Calculator'!E:E,'Internal Staffing Calculator'!C:C,"")</f>
        <v/>
      </c>
      <c r="H2766" s="932" t="str">
        <f t="array" ref="H2766">if(F2766&lt;&gt;"", iferror(index('Internal Staffing Calculator'!B$8:B23500,match(F2766,'Internal Staffing Calculator'!E$8:E23500,0)), "Not In Budget"),"")</f>
        <v/>
      </c>
      <c r="I2766" s="184"/>
      <c r="J2766" s="184"/>
      <c r="K2766" s="184"/>
      <c r="L2766" s="183"/>
    </row>
    <row r="2767">
      <c r="A2767" s="454"/>
      <c r="B2767" s="927"/>
      <c r="C2767" s="580"/>
      <c r="D2767" s="939"/>
      <c r="E2767" s="940"/>
      <c r="F2767" s="941"/>
      <c r="G2767" s="937" t="str">
        <f t="array" ref="G2767">xlookup(F2767,'Internal Staffing Calculator'!E:E,'Internal Staffing Calculator'!C:C,"")</f>
        <v/>
      </c>
      <c r="H2767" s="932" t="str">
        <f t="array" ref="H2767">if(F2767&lt;&gt;"", iferror(index('Internal Staffing Calculator'!B$8:B23500,match(F2767,'Internal Staffing Calculator'!E$8:E23500,0)), "Not In Budget"),"")</f>
        <v/>
      </c>
      <c r="I2767" s="184"/>
      <c r="J2767" s="184"/>
      <c r="K2767" s="184"/>
      <c r="L2767" s="183"/>
    </row>
    <row r="2768">
      <c r="A2768" s="454"/>
      <c r="B2768" s="927"/>
      <c r="C2768" s="580"/>
      <c r="D2768" s="939"/>
      <c r="E2768" s="940"/>
      <c r="F2768" s="941"/>
      <c r="G2768" s="937" t="str">
        <f t="array" ref="G2768">xlookup(F2768,'Internal Staffing Calculator'!E:E,'Internal Staffing Calculator'!C:C,"")</f>
        <v/>
      </c>
      <c r="H2768" s="932" t="str">
        <f t="array" ref="H2768">if(F2768&lt;&gt;"", iferror(index('Internal Staffing Calculator'!B$8:B23500,match(F2768,'Internal Staffing Calculator'!E$8:E23500,0)), "Not In Budget"),"")</f>
        <v/>
      </c>
      <c r="I2768" s="184"/>
      <c r="J2768" s="184"/>
      <c r="K2768" s="184"/>
      <c r="L2768" s="183"/>
    </row>
    <row r="2769">
      <c r="A2769" s="454"/>
      <c r="B2769" s="927"/>
      <c r="C2769" s="580"/>
      <c r="D2769" s="939"/>
      <c r="E2769" s="940"/>
      <c r="F2769" s="941"/>
      <c r="G2769" s="937" t="str">
        <f t="array" ref="G2769">xlookup(F2769,'Internal Staffing Calculator'!E:E,'Internal Staffing Calculator'!C:C,"")</f>
        <v/>
      </c>
      <c r="H2769" s="932" t="str">
        <f t="array" ref="H2769">if(F2769&lt;&gt;"", iferror(index('Internal Staffing Calculator'!B$8:B23500,match(F2769,'Internal Staffing Calculator'!E$8:E23500,0)), "Not In Budget"),"")</f>
        <v/>
      </c>
      <c r="I2769" s="184"/>
      <c r="J2769" s="184"/>
      <c r="K2769" s="184"/>
      <c r="L2769" s="183"/>
    </row>
    <row r="2770">
      <c r="A2770" s="454"/>
      <c r="B2770" s="927"/>
      <c r="C2770" s="580"/>
      <c r="D2770" s="939"/>
      <c r="E2770" s="940"/>
      <c r="F2770" s="941"/>
      <c r="G2770" s="937" t="str">
        <f t="array" ref="G2770">xlookup(F2770,'Internal Staffing Calculator'!E:E,'Internal Staffing Calculator'!C:C,"")</f>
        <v/>
      </c>
      <c r="H2770" s="932" t="str">
        <f t="array" ref="H2770">if(F2770&lt;&gt;"", iferror(index('Internal Staffing Calculator'!B$8:B23500,match(F2770,'Internal Staffing Calculator'!E$8:E23500,0)), "Not In Budget"),"")</f>
        <v/>
      </c>
      <c r="I2770" s="184"/>
      <c r="J2770" s="184"/>
      <c r="K2770" s="184"/>
      <c r="L2770" s="183"/>
    </row>
    <row r="2771">
      <c r="A2771" s="454"/>
      <c r="B2771" s="927"/>
      <c r="C2771" s="580"/>
      <c r="D2771" s="939"/>
      <c r="E2771" s="940"/>
      <c r="F2771" s="941"/>
      <c r="G2771" s="937" t="str">
        <f t="array" ref="G2771">xlookup(F2771,'Internal Staffing Calculator'!E:E,'Internal Staffing Calculator'!C:C,"")</f>
        <v/>
      </c>
      <c r="H2771" s="932" t="str">
        <f t="array" ref="H2771">if(F2771&lt;&gt;"", iferror(index('Internal Staffing Calculator'!B$8:B23500,match(F2771,'Internal Staffing Calculator'!E$8:E23500,0)), "Not In Budget"),"")</f>
        <v/>
      </c>
      <c r="I2771" s="184"/>
      <c r="J2771" s="184"/>
      <c r="K2771" s="184"/>
      <c r="L2771" s="183"/>
    </row>
    <row r="2772">
      <c r="A2772" s="454"/>
      <c r="B2772" s="927"/>
      <c r="C2772" s="580"/>
      <c r="D2772" s="939"/>
      <c r="E2772" s="940"/>
      <c r="F2772" s="941"/>
      <c r="G2772" s="937" t="str">
        <f t="array" ref="G2772">xlookup(F2772,'Internal Staffing Calculator'!E:E,'Internal Staffing Calculator'!C:C,"")</f>
        <v/>
      </c>
      <c r="H2772" s="932" t="str">
        <f t="array" ref="H2772">if(F2772&lt;&gt;"", iferror(index('Internal Staffing Calculator'!B$8:B23500,match(F2772,'Internal Staffing Calculator'!E$8:E23500,0)), "Not In Budget"),"")</f>
        <v/>
      </c>
      <c r="I2772" s="184"/>
      <c r="J2772" s="184"/>
      <c r="K2772" s="184"/>
      <c r="L2772" s="183"/>
    </row>
    <row r="2773">
      <c r="A2773" s="454"/>
      <c r="B2773" s="927"/>
      <c r="C2773" s="580"/>
      <c r="D2773" s="939"/>
      <c r="E2773" s="940"/>
      <c r="F2773" s="941"/>
      <c r="G2773" s="937" t="str">
        <f t="array" ref="G2773">xlookup(F2773,'Internal Staffing Calculator'!E:E,'Internal Staffing Calculator'!C:C,"")</f>
        <v/>
      </c>
      <c r="H2773" s="932" t="str">
        <f t="array" ref="H2773">if(F2773&lt;&gt;"", iferror(index('Internal Staffing Calculator'!B$8:B23500,match(F2773,'Internal Staffing Calculator'!E$8:E23500,0)), "Not In Budget"),"")</f>
        <v/>
      </c>
      <c r="I2773" s="184"/>
      <c r="J2773" s="184"/>
      <c r="K2773" s="184"/>
      <c r="L2773" s="183"/>
    </row>
    <row r="2774">
      <c r="A2774" s="454"/>
      <c r="B2774" s="927"/>
      <c r="C2774" s="580"/>
      <c r="D2774" s="939"/>
      <c r="E2774" s="940"/>
      <c r="F2774" s="941"/>
      <c r="G2774" s="937" t="str">
        <f t="array" ref="G2774">xlookup(F2774,'Internal Staffing Calculator'!E:E,'Internal Staffing Calculator'!C:C,"")</f>
        <v/>
      </c>
      <c r="H2774" s="932" t="str">
        <f t="array" ref="H2774">if(F2774&lt;&gt;"", iferror(index('Internal Staffing Calculator'!B$8:B23500,match(F2774,'Internal Staffing Calculator'!E$8:E23500,0)), "Not In Budget"),"")</f>
        <v/>
      </c>
      <c r="I2774" s="184"/>
      <c r="J2774" s="184"/>
      <c r="K2774" s="184"/>
      <c r="L2774" s="183"/>
    </row>
    <row r="2775">
      <c r="A2775" s="454"/>
      <c r="B2775" s="927"/>
      <c r="C2775" s="580"/>
      <c r="D2775" s="939"/>
      <c r="E2775" s="940"/>
      <c r="F2775" s="941"/>
      <c r="G2775" s="937" t="str">
        <f t="array" ref="G2775">xlookup(F2775,'Internal Staffing Calculator'!E:E,'Internal Staffing Calculator'!C:C,"")</f>
        <v/>
      </c>
      <c r="H2775" s="932" t="str">
        <f t="array" ref="H2775">if(F2775&lt;&gt;"", iferror(index('Internal Staffing Calculator'!B$8:B23500,match(F2775,'Internal Staffing Calculator'!E$8:E23500,0)), "Not In Budget"),"")</f>
        <v/>
      </c>
      <c r="I2775" s="184"/>
      <c r="J2775" s="184"/>
      <c r="K2775" s="184"/>
      <c r="L2775" s="183"/>
    </row>
    <row r="2776">
      <c r="A2776" s="454"/>
      <c r="B2776" s="927"/>
      <c r="C2776" s="580"/>
      <c r="D2776" s="939"/>
      <c r="E2776" s="940"/>
      <c r="F2776" s="941"/>
      <c r="G2776" s="937" t="str">
        <f t="array" ref="G2776">xlookup(F2776,'Internal Staffing Calculator'!E:E,'Internal Staffing Calculator'!C:C,"")</f>
        <v/>
      </c>
      <c r="H2776" s="932" t="str">
        <f t="array" ref="H2776">if(F2776&lt;&gt;"", iferror(index('Internal Staffing Calculator'!B$8:B23500,match(F2776,'Internal Staffing Calculator'!E$8:E23500,0)), "Not In Budget"),"")</f>
        <v/>
      </c>
      <c r="I2776" s="184"/>
      <c r="J2776" s="184"/>
      <c r="K2776" s="184"/>
      <c r="L2776" s="183"/>
    </row>
    <row r="2777">
      <c r="A2777" s="454"/>
      <c r="B2777" s="927"/>
      <c r="C2777" s="580"/>
      <c r="D2777" s="939"/>
      <c r="E2777" s="940"/>
      <c r="F2777" s="941"/>
      <c r="G2777" s="937" t="str">
        <f t="array" ref="G2777">xlookup(F2777,'Internal Staffing Calculator'!E:E,'Internal Staffing Calculator'!C:C,"")</f>
        <v/>
      </c>
      <c r="H2777" s="932" t="str">
        <f t="array" ref="H2777">if(F2777&lt;&gt;"", iferror(index('Internal Staffing Calculator'!B$8:B23500,match(F2777,'Internal Staffing Calculator'!E$8:E23500,0)), "Not In Budget"),"")</f>
        <v/>
      </c>
      <c r="I2777" s="184"/>
      <c r="J2777" s="184"/>
      <c r="K2777" s="184"/>
      <c r="L2777" s="183"/>
    </row>
    <row r="2778">
      <c r="A2778" s="454"/>
      <c r="B2778" s="927"/>
      <c r="C2778" s="580"/>
      <c r="D2778" s="939"/>
      <c r="E2778" s="940"/>
      <c r="F2778" s="941"/>
      <c r="G2778" s="937" t="str">
        <f t="array" ref="G2778">xlookup(F2778,'Internal Staffing Calculator'!E:E,'Internal Staffing Calculator'!C:C,"")</f>
        <v/>
      </c>
      <c r="H2778" s="932" t="str">
        <f t="array" ref="H2778">if(F2778&lt;&gt;"", iferror(index('Internal Staffing Calculator'!B$8:B23500,match(F2778,'Internal Staffing Calculator'!E$8:E23500,0)), "Not In Budget"),"")</f>
        <v/>
      </c>
      <c r="I2778" s="184"/>
      <c r="J2778" s="184"/>
      <c r="K2778" s="184"/>
      <c r="L2778" s="183"/>
    </row>
    <row r="2779">
      <c r="A2779" s="454"/>
      <c r="B2779" s="927"/>
      <c r="C2779" s="580"/>
      <c r="D2779" s="939"/>
      <c r="E2779" s="940"/>
      <c r="F2779" s="941"/>
      <c r="G2779" s="937" t="str">
        <f t="array" ref="G2779">xlookup(F2779,'Internal Staffing Calculator'!E:E,'Internal Staffing Calculator'!C:C,"")</f>
        <v/>
      </c>
      <c r="H2779" s="932" t="str">
        <f t="array" ref="H2779">if(F2779&lt;&gt;"", iferror(index('Internal Staffing Calculator'!B$8:B23500,match(F2779,'Internal Staffing Calculator'!E$8:E23500,0)), "Not In Budget"),"")</f>
        <v/>
      </c>
      <c r="I2779" s="184"/>
      <c r="J2779" s="184"/>
      <c r="K2779" s="184"/>
      <c r="L2779" s="183"/>
    </row>
    <row r="2780">
      <c r="A2780" s="454"/>
      <c r="B2780" s="927"/>
      <c r="C2780" s="580"/>
      <c r="D2780" s="939"/>
      <c r="E2780" s="940"/>
      <c r="F2780" s="941"/>
      <c r="G2780" s="937" t="str">
        <f t="array" ref="G2780">xlookup(F2780,'Internal Staffing Calculator'!E:E,'Internal Staffing Calculator'!C:C,"")</f>
        <v/>
      </c>
      <c r="H2780" s="932" t="str">
        <f t="array" ref="H2780">if(F2780&lt;&gt;"", iferror(index('Internal Staffing Calculator'!B$8:B23500,match(F2780,'Internal Staffing Calculator'!E$8:E23500,0)), "Not In Budget"),"")</f>
        <v/>
      </c>
      <c r="I2780" s="184"/>
      <c r="J2780" s="184"/>
      <c r="K2780" s="184"/>
      <c r="L2780" s="183"/>
    </row>
    <row r="2781">
      <c r="A2781" s="454"/>
      <c r="B2781" s="927"/>
      <c r="C2781" s="580"/>
      <c r="D2781" s="939"/>
      <c r="E2781" s="940"/>
      <c r="F2781" s="941"/>
      <c r="G2781" s="937" t="str">
        <f t="array" ref="G2781">xlookup(F2781,'Internal Staffing Calculator'!E:E,'Internal Staffing Calculator'!C:C,"")</f>
        <v/>
      </c>
      <c r="H2781" s="932" t="str">
        <f t="array" ref="H2781">if(F2781&lt;&gt;"", iferror(index('Internal Staffing Calculator'!B$8:B23500,match(F2781,'Internal Staffing Calculator'!E$8:E23500,0)), "Not In Budget"),"")</f>
        <v/>
      </c>
      <c r="I2781" s="184"/>
      <c r="J2781" s="184"/>
      <c r="K2781" s="184"/>
      <c r="L2781" s="183"/>
    </row>
    <row r="2782">
      <c r="A2782" s="454"/>
      <c r="B2782" s="927"/>
      <c r="C2782" s="580"/>
      <c r="D2782" s="939"/>
      <c r="E2782" s="940"/>
      <c r="F2782" s="941"/>
      <c r="G2782" s="937" t="str">
        <f t="array" ref="G2782">xlookup(F2782,'Internal Staffing Calculator'!E:E,'Internal Staffing Calculator'!C:C,"")</f>
        <v/>
      </c>
      <c r="H2782" s="932" t="str">
        <f t="array" ref="H2782">if(F2782&lt;&gt;"", iferror(index('Internal Staffing Calculator'!B$8:B23500,match(F2782,'Internal Staffing Calculator'!E$8:E23500,0)), "Not In Budget"),"")</f>
        <v/>
      </c>
      <c r="I2782" s="184"/>
      <c r="J2782" s="184"/>
      <c r="K2782" s="184"/>
      <c r="L2782" s="183"/>
    </row>
    <row r="2783">
      <c r="A2783" s="454"/>
      <c r="B2783" s="927"/>
      <c r="C2783" s="580"/>
      <c r="D2783" s="939"/>
      <c r="E2783" s="940"/>
      <c r="F2783" s="941"/>
      <c r="G2783" s="937" t="str">
        <f t="array" ref="G2783">xlookup(F2783,'Internal Staffing Calculator'!E:E,'Internal Staffing Calculator'!C:C,"")</f>
        <v/>
      </c>
      <c r="H2783" s="932" t="str">
        <f t="array" ref="H2783">if(F2783&lt;&gt;"", iferror(index('Internal Staffing Calculator'!B$8:B23500,match(F2783,'Internal Staffing Calculator'!E$8:E23500,0)), "Not In Budget"),"")</f>
        <v/>
      </c>
      <c r="I2783" s="184"/>
      <c r="J2783" s="184"/>
      <c r="K2783" s="184"/>
      <c r="L2783" s="183"/>
    </row>
    <row r="2784">
      <c r="A2784" s="454"/>
      <c r="B2784" s="927"/>
      <c r="C2784" s="580"/>
      <c r="D2784" s="939"/>
      <c r="E2784" s="940"/>
      <c r="F2784" s="941"/>
      <c r="G2784" s="937" t="str">
        <f t="array" ref="G2784">xlookup(F2784,'Internal Staffing Calculator'!E:E,'Internal Staffing Calculator'!C:C,"")</f>
        <v/>
      </c>
      <c r="H2784" s="932" t="str">
        <f t="array" ref="H2784">if(F2784&lt;&gt;"", iferror(index('Internal Staffing Calculator'!B$8:B23500,match(F2784,'Internal Staffing Calculator'!E$8:E23500,0)), "Not In Budget"),"")</f>
        <v/>
      </c>
      <c r="I2784" s="184"/>
      <c r="J2784" s="184"/>
      <c r="K2784" s="184"/>
      <c r="L2784" s="183"/>
    </row>
    <row r="2785">
      <c r="A2785" s="454"/>
      <c r="B2785" s="927"/>
      <c r="C2785" s="580"/>
      <c r="D2785" s="939"/>
      <c r="E2785" s="940"/>
      <c r="F2785" s="941"/>
      <c r="G2785" s="937" t="str">
        <f t="array" ref="G2785">xlookup(F2785,'Internal Staffing Calculator'!E:E,'Internal Staffing Calculator'!C:C,"")</f>
        <v/>
      </c>
      <c r="H2785" s="932" t="str">
        <f t="array" ref="H2785">if(F2785&lt;&gt;"", iferror(index('Internal Staffing Calculator'!B$8:B23500,match(F2785,'Internal Staffing Calculator'!E$8:E23500,0)), "Not In Budget"),"")</f>
        <v/>
      </c>
      <c r="I2785" s="184"/>
      <c r="J2785" s="184"/>
      <c r="K2785" s="184"/>
      <c r="L2785" s="183"/>
    </row>
    <row r="2786">
      <c r="A2786" s="454"/>
      <c r="B2786" s="927"/>
      <c r="C2786" s="580"/>
      <c r="D2786" s="939"/>
      <c r="E2786" s="940"/>
      <c r="F2786" s="941"/>
      <c r="G2786" s="937" t="str">
        <f t="array" ref="G2786">xlookup(F2786,'Internal Staffing Calculator'!E:E,'Internal Staffing Calculator'!C:C,"")</f>
        <v/>
      </c>
      <c r="H2786" s="932" t="str">
        <f t="array" ref="H2786">if(F2786&lt;&gt;"", iferror(index('Internal Staffing Calculator'!B$8:B23500,match(F2786,'Internal Staffing Calculator'!E$8:E23500,0)), "Not In Budget"),"")</f>
        <v/>
      </c>
      <c r="I2786" s="184"/>
      <c r="J2786" s="184"/>
      <c r="K2786" s="184"/>
      <c r="L2786" s="183"/>
    </row>
    <row r="2787">
      <c r="A2787" s="454"/>
      <c r="B2787" s="927"/>
      <c r="C2787" s="580"/>
      <c r="D2787" s="939"/>
      <c r="E2787" s="940"/>
      <c r="F2787" s="941"/>
      <c r="G2787" s="937" t="str">
        <f t="array" ref="G2787">xlookup(F2787,'Internal Staffing Calculator'!E:E,'Internal Staffing Calculator'!C:C,"")</f>
        <v/>
      </c>
      <c r="H2787" s="932" t="str">
        <f t="array" ref="H2787">if(F2787&lt;&gt;"", iferror(index('Internal Staffing Calculator'!B$8:B23500,match(F2787,'Internal Staffing Calculator'!E$8:E23500,0)), "Not In Budget"),"")</f>
        <v/>
      </c>
      <c r="I2787" s="184"/>
      <c r="J2787" s="184"/>
      <c r="K2787" s="184"/>
      <c r="L2787" s="183"/>
    </row>
    <row r="2788">
      <c r="A2788" s="454"/>
      <c r="B2788" s="927"/>
      <c r="C2788" s="580"/>
      <c r="D2788" s="939"/>
      <c r="E2788" s="940"/>
      <c r="F2788" s="941"/>
      <c r="G2788" s="937" t="str">
        <f t="array" ref="G2788">xlookup(F2788,'Internal Staffing Calculator'!E:E,'Internal Staffing Calculator'!C:C,"")</f>
        <v/>
      </c>
      <c r="H2788" s="932" t="str">
        <f t="array" ref="H2788">if(F2788&lt;&gt;"", iferror(index('Internal Staffing Calculator'!B$8:B23500,match(F2788,'Internal Staffing Calculator'!E$8:E23500,0)), "Not In Budget"),"")</f>
        <v/>
      </c>
      <c r="I2788" s="184"/>
      <c r="J2788" s="184"/>
      <c r="K2788" s="184"/>
      <c r="L2788" s="183"/>
    </row>
    <row r="2789">
      <c r="A2789" s="454"/>
      <c r="B2789" s="927"/>
      <c r="C2789" s="580"/>
      <c r="D2789" s="939"/>
      <c r="E2789" s="940"/>
      <c r="F2789" s="941"/>
      <c r="G2789" s="937" t="str">
        <f t="array" ref="G2789">xlookup(F2789,'Internal Staffing Calculator'!E:E,'Internal Staffing Calculator'!C:C,"")</f>
        <v/>
      </c>
      <c r="H2789" s="932" t="str">
        <f t="array" ref="H2789">if(F2789&lt;&gt;"", iferror(index('Internal Staffing Calculator'!B$8:B23500,match(F2789,'Internal Staffing Calculator'!E$8:E23500,0)), "Not In Budget"),"")</f>
        <v/>
      </c>
      <c r="I2789" s="184"/>
      <c r="J2789" s="184"/>
      <c r="K2789" s="184"/>
      <c r="L2789" s="183"/>
    </row>
    <row r="2790">
      <c r="A2790" s="454"/>
      <c r="B2790" s="927"/>
      <c r="C2790" s="580"/>
      <c r="D2790" s="939"/>
      <c r="E2790" s="940"/>
      <c r="F2790" s="941"/>
      <c r="G2790" s="937" t="str">
        <f t="array" ref="G2790">xlookup(F2790,'Internal Staffing Calculator'!E:E,'Internal Staffing Calculator'!C:C,"")</f>
        <v/>
      </c>
      <c r="H2790" s="932" t="str">
        <f t="array" ref="H2790">if(F2790&lt;&gt;"", iferror(index('Internal Staffing Calculator'!B$8:B23500,match(F2790,'Internal Staffing Calculator'!E$8:E23500,0)), "Not In Budget"),"")</f>
        <v/>
      </c>
      <c r="I2790" s="184"/>
      <c r="J2790" s="184"/>
      <c r="K2790" s="184"/>
      <c r="L2790" s="183"/>
    </row>
    <row r="2791">
      <c r="A2791" s="454"/>
      <c r="B2791" s="927"/>
      <c r="C2791" s="580"/>
      <c r="D2791" s="939"/>
      <c r="E2791" s="940"/>
      <c r="F2791" s="941"/>
      <c r="G2791" s="937" t="str">
        <f t="array" ref="G2791">xlookup(F2791,'Internal Staffing Calculator'!E:E,'Internal Staffing Calculator'!C:C,"")</f>
        <v/>
      </c>
      <c r="H2791" s="932" t="str">
        <f t="array" ref="H2791">if(F2791&lt;&gt;"", iferror(index('Internal Staffing Calculator'!B$8:B23500,match(F2791,'Internal Staffing Calculator'!E$8:E23500,0)), "Not In Budget"),"")</f>
        <v/>
      </c>
      <c r="I2791" s="184"/>
      <c r="J2791" s="184"/>
      <c r="K2791" s="184"/>
      <c r="L2791" s="183"/>
    </row>
    <row r="2792">
      <c r="A2792" s="454"/>
      <c r="B2792" s="927"/>
      <c r="C2792" s="580"/>
      <c r="D2792" s="939"/>
      <c r="E2792" s="940"/>
      <c r="F2792" s="941"/>
      <c r="G2792" s="937" t="str">
        <f t="array" ref="G2792">xlookup(F2792,'Internal Staffing Calculator'!E:E,'Internal Staffing Calculator'!C:C,"")</f>
        <v/>
      </c>
      <c r="H2792" s="932" t="str">
        <f t="array" ref="H2792">if(F2792&lt;&gt;"", iferror(index('Internal Staffing Calculator'!B$8:B23500,match(F2792,'Internal Staffing Calculator'!E$8:E23500,0)), "Not In Budget"),"")</f>
        <v/>
      </c>
      <c r="I2792" s="184"/>
      <c r="J2792" s="184"/>
      <c r="K2792" s="184"/>
      <c r="L2792" s="183"/>
    </row>
    <row r="2793">
      <c r="A2793" s="454"/>
      <c r="B2793" s="927"/>
      <c r="C2793" s="580"/>
      <c r="D2793" s="939"/>
      <c r="E2793" s="940"/>
      <c r="F2793" s="941"/>
      <c r="G2793" s="937" t="str">
        <f t="array" ref="G2793">xlookup(F2793,'Internal Staffing Calculator'!E:E,'Internal Staffing Calculator'!C:C,"")</f>
        <v/>
      </c>
      <c r="H2793" s="932" t="str">
        <f t="array" ref="H2793">if(F2793&lt;&gt;"", iferror(index('Internal Staffing Calculator'!B$8:B23500,match(F2793,'Internal Staffing Calculator'!E$8:E23500,0)), "Not In Budget"),"")</f>
        <v/>
      </c>
      <c r="I2793" s="184"/>
      <c r="J2793" s="184"/>
      <c r="K2793" s="184"/>
      <c r="L2793" s="183"/>
    </row>
    <row r="2794">
      <c r="A2794" s="454"/>
      <c r="B2794" s="927"/>
      <c r="C2794" s="580"/>
      <c r="D2794" s="939"/>
      <c r="E2794" s="940"/>
      <c r="F2794" s="941"/>
      <c r="G2794" s="937" t="str">
        <f t="array" ref="G2794">xlookup(F2794,'Internal Staffing Calculator'!E:E,'Internal Staffing Calculator'!C:C,"")</f>
        <v/>
      </c>
      <c r="H2794" s="932" t="str">
        <f t="array" ref="H2794">if(F2794&lt;&gt;"", iferror(index('Internal Staffing Calculator'!B$8:B23500,match(F2794,'Internal Staffing Calculator'!E$8:E23500,0)), "Not In Budget"),"")</f>
        <v/>
      </c>
      <c r="I2794" s="184"/>
      <c r="J2794" s="184"/>
      <c r="K2794" s="184"/>
      <c r="L2794" s="183"/>
    </row>
    <row r="2795">
      <c r="A2795" s="454"/>
      <c r="B2795" s="927"/>
      <c r="C2795" s="580"/>
      <c r="D2795" s="939"/>
      <c r="E2795" s="940"/>
      <c r="F2795" s="941"/>
      <c r="G2795" s="937" t="str">
        <f t="array" ref="G2795">xlookup(F2795,'Internal Staffing Calculator'!E:E,'Internal Staffing Calculator'!C:C,"")</f>
        <v/>
      </c>
      <c r="H2795" s="932" t="str">
        <f t="array" ref="H2795">if(F2795&lt;&gt;"", iferror(index('Internal Staffing Calculator'!B$8:B23500,match(F2795,'Internal Staffing Calculator'!E$8:E23500,0)), "Not In Budget"),"")</f>
        <v/>
      </c>
      <c r="I2795" s="184"/>
      <c r="J2795" s="184"/>
      <c r="K2795" s="184"/>
      <c r="L2795" s="183"/>
    </row>
    <row r="2796">
      <c r="A2796" s="454"/>
      <c r="B2796" s="927"/>
      <c r="C2796" s="580"/>
      <c r="D2796" s="939"/>
      <c r="E2796" s="940"/>
      <c r="F2796" s="941"/>
      <c r="G2796" s="937" t="str">
        <f t="array" ref="G2796">xlookup(F2796,'Internal Staffing Calculator'!E:E,'Internal Staffing Calculator'!C:C,"")</f>
        <v/>
      </c>
      <c r="H2796" s="932" t="str">
        <f t="array" ref="H2796">if(F2796&lt;&gt;"", iferror(index('Internal Staffing Calculator'!B$8:B23500,match(F2796,'Internal Staffing Calculator'!E$8:E23500,0)), "Not In Budget"),"")</f>
        <v/>
      </c>
      <c r="I2796" s="184"/>
      <c r="J2796" s="184"/>
      <c r="K2796" s="184"/>
      <c r="L2796" s="183"/>
    </row>
    <row r="2797">
      <c r="A2797" s="454"/>
      <c r="B2797" s="927"/>
      <c r="C2797" s="580"/>
      <c r="D2797" s="939"/>
      <c r="E2797" s="940"/>
      <c r="F2797" s="941"/>
      <c r="G2797" s="937" t="str">
        <f t="array" ref="G2797">xlookup(F2797,'Internal Staffing Calculator'!E:E,'Internal Staffing Calculator'!C:C,"")</f>
        <v/>
      </c>
      <c r="H2797" s="932" t="str">
        <f t="array" ref="H2797">if(F2797&lt;&gt;"", iferror(index('Internal Staffing Calculator'!B$8:B23500,match(F2797,'Internal Staffing Calculator'!E$8:E23500,0)), "Not In Budget"),"")</f>
        <v/>
      </c>
      <c r="I2797" s="184"/>
      <c r="J2797" s="184"/>
      <c r="K2797" s="184"/>
      <c r="L2797" s="183"/>
    </row>
    <row r="2798">
      <c r="A2798" s="454"/>
      <c r="B2798" s="927"/>
      <c r="C2798" s="580"/>
      <c r="D2798" s="939"/>
      <c r="E2798" s="940"/>
      <c r="F2798" s="941"/>
      <c r="G2798" s="937" t="str">
        <f t="array" ref="G2798">xlookup(F2798,'Internal Staffing Calculator'!E:E,'Internal Staffing Calculator'!C:C,"")</f>
        <v/>
      </c>
      <c r="H2798" s="932" t="str">
        <f t="array" ref="H2798">if(F2798&lt;&gt;"", iferror(index('Internal Staffing Calculator'!B$8:B23500,match(F2798,'Internal Staffing Calculator'!E$8:E23500,0)), "Not In Budget"),"")</f>
        <v/>
      </c>
      <c r="I2798" s="184"/>
      <c r="J2798" s="184"/>
      <c r="K2798" s="184"/>
      <c r="L2798" s="183"/>
    </row>
    <row r="2799">
      <c r="A2799" s="454"/>
      <c r="B2799" s="927"/>
      <c r="C2799" s="580"/>
      <c r="D2799" s="939"/>
      <c r="E2799" s="940"/>
      <c r="F2799" s="941"/>
      <c r="G2799" s="937" t="str">
        <f t="array" ref="G2799">xlookup(F2799,'Internal Staffing Calculator'!E:E,'Internal Staffing Calculator'!C:C,"")</f>
        <v/>
      </c>
      <c r="H2799" s="932" t="str">
        <f t="array" ref="H2799">if(F2799&lt;&gt;"", iferror(index('Internal Staffing Calculator'!B$8:B23500,match(F2799,'Internal Staffing Calculator'!E$8:E23500,0)), "Not In Budget"),"")</f>
        <v/>
      </c>
      <c r="I2799" s="184"/>
      <c r="J2799" s="184"/>
      <c r="K2799" s="184"/>
      <c r="L2799" s="183"/>
    </row>
    <row r="2800">
      <c r="A2800" s="454"/>
      <c r="B2800" s="927"/>
      <c r="C2800" s="580"/>
      <c r="D2800" s="939"/>
      <c r="E2800" s="940"/>
      <c r="F2800" s="941"/>
      <c r="G2800" s="937" t="str">
        <f t="array" ref="G2800">xlookup(F2800,'Internal Staffing Calculator'!E:E,'Internal Staffing Calculator'!C:C,"")</f>
        <v/>
      </c>
      <c r="H2800" s="932" t="str">
        <f t="array" ref="H2800">if(F2800&lt;&gt;"", iferror(index('Internal Staffing Calculator'!B$8:B23500,match(F2800,'Internal Staffing Calculator'!E$8:E23500,0)), "Not In Budget"),"")</f>
        <v/>
      </c>
      <c r="I2800" s="184"/>
      <c r="J2800" s="184"/>
      <c r="K2800" s="184"/>
      <c r="L2800" s="183"/>
    </row>
    <row r="2801">
      <c r="A2801" s="454"/>
      <c r="B2801" s="927"/>
      <c r="C2801" s="580"/>
      <c r="D2801" s="939"/>
      <c r="E2801" s="940"/>
      <c r="F2801" s="941"/>
      <c r="G2801" s="937" t="str">
        <f t="array" ref="G2801">xlookup(F2801,'Internal Staffing Calculator'!E:E,'Internal Staffing Calculator'!C:C,"")</f>
        <v/>
      </c>
      <c r="H2801" s="932" t="str">
        <f t="array" ref="H2801">if(F2801&lt;&gt;"", iferror(index('Internal Staffing Calculator'!B$8:B23500,match(F2801,'Internal Staffing Calculator'!E$8:E23500,0)), "Not In Budget"),"")</f>
        <v/>
      </c>
      <c r="I2801" s="184"/>
      <c r="J2801" s="184"/>
      <c r="K2801" s="184"/>
      <c r="L2801" s="183"/>
    </row>
    <row r="2802">
      <c r="A2802" s="454"/>
      <c r="B2802" s="927"/>
      <c r="C2802" s="580"/>
      <c r="D2802" s="939"/>
      <c r="E2802" s="940"/>
      <c r="F2802" s="941"/>
      <c r="G2802" s="937" t="str">
        <f t="array" ref="G2802">xlookup(F2802,'Internal Staffing Calculator'!E:E,'Internal Staffing Calculator'!C:C,"")</f>
        <v/>
      </c>
      <c r="H2802" s="932" t="str">
        <f t="array" ref="H2802">if(F2802&lt;&gt;"", iferror(index('Internal Staffing Calculator'!B$8:B23500,match(F2802,'Internal Staffing Calculator'!E$8:E23500,0)), "Not In Budget"),"")</f>
        <v/>
      </c>
      <c r="I2802" s="184"/>
      <c r="J2802" s="184"/>
      <c r="K2802" s="184"/>
      <c r="L2802" s="183"/>
    </row>
    <row r="2803">
      <c r="A2803" s="454"/>
      <c r="B2803" s="927"/>
      <c r="C2803" s="580"/>
      <c r="D2803" s="939"/>
      <c r="E2803" s="940"/>
      <c r="F2803" s="941"/>
      <c r="G2803" s="937" t="str">
        <f t="array" ref="G2803">xlookup(F2803,'Internal Staffing Calculator'!E:E,'Internal Staffing Calculator'!C:C,"")</f>
        <v/>
      </c>
      <c r="H2803" s="932" t="str">
        <f t="array" ref="H2803">if(F2803&lt;&gt;"", iferror(index('Internal Staffing Calculator'!B$8:B23500,match(F2803,'Internal Staffing Calculator'!E$8:E23500,0)), "Not In Budget"),"")</f>
        <v/>
      </c>
      <c r="I2803" s="184"/>
      <c r="J2803" s="184"/>
      <c r="K2803" s="184"/>
      <c r="L2803" s="183"/>
    </row>
    <row r="2804">
      <c r="A2804" s="454"/>
      <c r="B2804" s="927"/>
      <c r="C2804" s="580"/>
      <c r="D2804" s="939"/>
      <c r="E2804" s="940"/>
      <c r="F2804" s="941"/>
      <c r="G2804" s="937" t="str">
        <f t="array" ref="G2804">xlookup(F2804,'Internal Staffing Calculator'!E:E,'Internal Staffing Calculator'!C:C,"")</f>
        <v/>
      </c>
      <c r="H2804" s="932" t="str">
        <f t="array" ref="H2804">if(F2804&lt;&gt;"", iferror(index('Internal Staffing Calculator'!B$8:B23500,match(F2804,'Internal Staffing Calculator'!E$8:E23500,0)), "Not In Budget"),"")</f>
        <v/>
      </c>
      <c r="I2804" s="184"/>
      <c r="J2804" s="184"/>
      <c r="K2804" s="184"/>
      <c r="L2804" s="183"/>
    </row>
    <row r="2805">
      <c r="A2805" s="454"/>
      <c r="B2805" s="927"/>
      <c r="C2805" s="580"/>
      <c r="D2805" s="939"/>
      <c r="E2805" s="940"/>
      <c r="F2805" s="941"/>
      <c r="G2805" s="937" t="str">
        <f t="array" ref="G2805">xlookup(F2805,'Internal Staffing Calculator'!E:E,'Internal Staffing Calculator'!C:C,"")</f>
        <v/>
      </c>
      <c r="H2805" s="932" t="str">
        <f t="array" ref="H2805">if(F2805&lt;&gt;"", iferror(index('Internal Staffing Calculator'!B$8:B23500,match(F2805,'Internal Staffing Calculator'!E$8:E23500,0)), "Not In Budget"),"")</f>
        <v/>
      </c>
      <c r="I2805" s="184"/>
      <c r="J2805" s="184"/>
      <c r="K2805" s="184"/>
      <c r="L2805" s="183"/>
    </row>
    <row r="2806">
      <c r="A2806" s="454"/>
      <c r="B2806" s="927"/>
      <c r="C2806" s="580"/>
      <c r="D2806" s="939"/>
      <c r="E2806" s="940"/>
      <c r="F2806" s="941"/>
      <c r="G2806" s="937" t="str">
        <f t="array" ref="G2806">xlookup(F2806,'Internal Staffing Calculator'!E:E,'Internal Staffing Calculator'!C:C,"")</f>
        <v/>
      </c>
      <c r="H2806" s="932" t="str">
        <f t="array" ref="H2806">if(F2806&lt;&gt;"", iferror(index('Internal Staffing Calculator'!B$8:B23500,match(F2806,'Internal Staffing Calculator'!E$8:E23500,0)), "Not In Budget"),"")</f>
        <v/>
      </c>
      <c r="I2806" s="184"/>
      <c r="J2806" s="184"/>
      <c r="K2806" s="184"/>
      <c r="L2806" s="183"/>
    </row>
    <row r="2807">
      <c r="A2807" s="454"/>
      <c r="B2807" s="927"/>
      <c r="C2807" s="580"/>
      <c r="D2807" s="939"/>
      <c r="E2807" s="940"/>
      <c r="F2807" s="941"/>
      <c r="G2807" s="937" t="str">
        <f t="array" ref="G2807">xlookup(F2807,'Internal Staffing Calculator'!E:E,'Internal Staffing Calculator'!C:C,"")</f>
        <v/>
      </c>
      <c r="H2807" s="932" t="str">
        <f t="array" ref="H2807">if(F2807&lt;&gt;"", iferror(index('Internal Staffing Calculator'!B$8:B23500,match(F2807,'Internal Staffing Calculator'!E$8:E23500,0)), "Not In Budget"),"")</f>
        <v/>
      </c>
      <c r="I2807" s="184"/>
      <c r="J2807" s="184"/>
      <c r="K2807" s="184"/>
      <c r="L2807" s="183"/>
    </row>
    <row r="2808">
      <c r="A2808" s="454"/>
      <c r="B2808" s="927"/>
      <c r="C2808" s="580"/>
      <c r="D2808" s="939"/>
      <c r="E2808" s="940"/>
      <c r="F2808" s="941"/>
      <c r="G2808" s="937" t="str">
        <f t="array" ref="G2808">xlookup(F2808,'Internal Staffing Calculator'!E:E,'Internal Staffing Calculator'!C:C,"")</f>
        <v/>
      </c>
      <c r="H2808" s="932" t="str">
        <f t="array" ref="H2808">if(F2808&lt;&gt;"", iferror(index('Internal Staffing Calculator'!B$8:B23500,match(F2808,'Internal Staffing Calculator'!E$8:E23500,0)), "Not In Budget"),"")</f>
        <v/>
      </c>
      <c r="I2808" s="184"/>
      <c r="J2808" s="184"/>
      <c r="K2808" s="184"/>
      <c r="L2808" s="183"/>
    </row>
    <row r="2809">
      <c r="A2809" s="454"/>
      <c r="B2809" s="927"/>
      <c r="C2809" s="580"/>
      <c r="D2809" s="939"/>
      <c r="E2809" s="940"/>
      <c r="F2809" s="941"/>
      <c r="G2809" s="937" t="str">
        <f t="array" ref="G2809">xlookup(F2809,'Internal Staffing Calculator'!E:E,'Internal Staffing Calculator'!C:C,"")</f>
        <v/>
      </c>
      <c r="H2809" s="932" t="str">
        <f t="array" ref="H2809">if(F2809&lt;&gt;"", iferror(index('Internal Staffing Calculator'!B$8:B23500,match(F2809,'Internal Staffing Calculator'!E$8:E23500,0)), "Not In Budget"),"")</f>
        <v/>
      </c>
      <c r="I2809" s="184"/>
      <c r="J2809" s="184"/>
      <c r="K2809" s="184"/>
      <c r="L2809" s="183"/>
    </row>
    <row r="2810">
      <c r="A2810" s="454"/>
      <c r="B2810" s="927"/>
      <c r="C2810" s="580"/>
      <c r="D2810" s="939"/>
      <c r="E2810" s="940"/>
      <c r="F2810" s="941"/>
      <c r="G2810" s="937" t="str">
        <f t="array" ref="G2810">xlookup(F2810,'Internal Staffing Calculator'!E:E,'Internal Staffing Calculator'!C:C,"")</f>
        <v/>
      </c>
      <c r="H2810" s="932" t="str">
        <f t="array" ref="H2810">if(F2810&lt;&gt;"", iferror(index('Internal Staffing Calculator'!B$8:B23500,match(F2810,'Internal Staffing Calculator'!E$8:E23500,0)), "Not In Budget"),"")</f>
        <v/>
      </c>
      <c r="I2810" s="184"/>
      <c r="J2810" s="184"/>
      <c r="K2810" s="184"/>
      <c r="L2810" s="183"/>
    </row>
    <row r="2811">
      <c r="A2811" s="454"/>
      <c r="B2811" s="927"/>
      <c r="C2811" s="580"/>
      <c r="D2811" s="939"/>
      <c r="E2811" s="940"/>
      <c r="F2811" s="941"/>
      <c r="G2811" s="937" t="str">
        <f t="array" ref="G2811">xlookup(F2811,'Internal Staffing Calculator'!E:E,'Internal Staffing Calculator'!C:C,"")</f>
        <v/>
      </c>
      <c r="H2811" s="932" t="str">
        <f t="array" ref="H2811">if(F2811&lt;&gt;"", iferror(index('Internal Staffing Calculator'!B$8:B23500,match(F2811,'Internal Staffing Calculator'!E$8:E23500,0)), "Not In Budget"),"")</f>
        <v/>
      </c>
      <c r="I2811" s="184"/>
      <c r="J2811" s="184"/>
      <c r="K2811" s="184"/>
      <c r="L2811" s="183"/>
    </row>
    <row r="2812">
      <c r="A2812" s="454"/>
      <c r="B2812" s="927"/>
      <c r="C2812" s="580"/>
      <c r="D2812" s="939"/>
      <c r="E2812" s="940"/>
      <c r="F2812" s="941"/>
      <c r="G2812" s="937" t="str">
        <f t="array" ref="G2812">xlookup(F2812,'Internal Staffing Calculator'!E:E,'Internal Staffing Calculator'!C:C,"")</f>
        <v/>
      </c>
      <c r="H2812" s="932" t="str">
        <f t="array" ref="H2812">if(F2812&lt;&gt;"", iferror(index('Internal Staffing Calculator'!B$8:B23500,match(F2812,'Internal Staffing Calculator'!E$8:E23500,0)), "Not In Budget"),"")</f>
        <v/>
      </c>
      <c r="I2812" s="184"/>
      <c r="J2812" s="184"/>
      <c r="K2812" s="184"/>
      <c r="L2812" s="183"/>
    </row>
    <row r="2813">
      <c r="A2813" s="454"/>
      <c r="B2813" s="927"/>
      <c r="C2813" s="580"/>
      <c r="D2813" s="939"/>
      <c r="E2813" s="940"/>
      <c r="F2813" s="941"/>
      <c r="G2813" s="937" t="str">
        <f t="array" ref="G2813">xlookup(F2813,'Internal Staffing Calculator'!E:E,'Internal Staffing Calculator'!C:C,"")</f>
        <v/>
      </c>
      <c r="H2813" s="932" t="str">
        <f t="array" ref="H2813">if(F2813&lt;&gt;"", iferror(index('Internal Staffing Calculator'!B$8:B23500,match(F2813,'Internal Staffing Calculator'!E$8:E23500,0)), "Not In Budget"),"")</f>
        <v/>
      </c>
      <c r="I2813" s="184"/>
      <c r="J2813" s="184"/>
      <c r="K2813" s="184"/>
      <c r="L2813" s="183"/>
    </row>
    <row r="2814">
      <c r="A2814" s="454"/>
      <c r="B2814" s="927"/>
      <c r="C2814" s="580"/>
      <c r="D2814" s="939"/>
      <c r="E2814" s="940"/>
      <c r="F2814" s="941"/>
      <c r="G2814" s="937" t="str">
        <f t="array" ref="G2814">xlookup(F2814,'Internal Staffing Calculator'!E:E,'Internal Staffing Calculator'!C:C,"")</f>
        <v/>
      </c>
      <c r="H2814" s="932" t="str">
        <f t="array" ref="H2814">if(F2814&lt;&gt;"", iferror(index('Internal Staffing Calculator'!B$8:B23500,match(F2814,'Internal Staffing Calculator'!E$8:E23500,0)), "Not In Budget"),"")</f>
        <v/>
      </c>
      <c r="I2814" s="184"/>
      <c r="J2814" s="184"/>
      <c r="K2814" s="184"/>
      <c r="L2814" s="183"/>
    </row>
    <row r="2815">
      <c r="A2815" s="454"/>
      <c r="B2815" s="927"/>
      <c r="C2815" s="580"/>
      <c r="D2815" s="939"/>
      <c r="E2815" s="940"/>
      <c r="F2815" s="941"/>
      <c r="G2815" s="937" t="str">
        <f t="array" ref="G2815">xlookup(F2815,'Internal Staffing Calculator'!E:E,'Internal Staffing Calculator'!C:C,"")</f>
        <v/>
      </c>
      <c r="H2815" s="932" t="str">
        <f t="array" ref="H2815">if(F2815&lt;&gt;"", iferror(index('Internal Staffing Calculator'!B$8:B23500,match(F2815,'Internal Staffing Calculator'!E$8:E23500,0)), "Not In Budget"),"")</f>
        <v/>
      </c>
      <c r="I2815" s="184"/>
      <c r="J2815" s="184"/>
      <c r="K2815" s="184"/>
      <c r="L2815" s="183"/>
    </row>
    <row r="2816">
      <c r="A2816" s="454"/>
      <c r="B2816" s="927"/>
      <c r="C2816" s="580"/>
      <c r="D2816" s="939"/>
      <c r="E2816" s="940"/>
      <c r="F2816" s="941"/>
      <c r="G2816" s="937" t="str">
        <f t="array" ref="G2816">xlookup(F2816,'Internal Staffing Calculator'!E:E,'Internal Staffing Calculator'!C:C,"")</f>
        <v/>
      </c>
      <c r="H2816" s="932" t="str">
        <f t="array" ref="H2816">if(F2816&lt;&gt;"", iferror(index('Internal Staffing Calculator'!B$8:B23500,match(F2816,'Internal Staffing Calculator'!E$8:E23500,0)), "Not In Budget"),"")</f>
        <v/>
      </c>
      <c r="I2816" s="184"/>
      <c r="J2816" s="184"/>
      <c r="K2816" s="184"/>
      <c r="L2816" s="183"/>
    </row>
    <row r="2817">
      <c r="A2817" s="454"/>
      <c r="B2817" s="927"/>
      <c r="C2817" s="580"/>
      <c r="D2817" s="939"/>
      <c r="E2817" s="940"/>
      <c r="F2817" s="941"/>
      <c r="G2817" s="937" t="str">
        <f t="array" ref="G2817">xlookup(F2817,'Internal Staffing Calculator'!E:E,'Internal Staffing Calculator'!C:C,"")</f>
        <v/>
      </c>
      <c r="H2817" s="932" t="str">
        <f t="array" ref="H2817">if(F2817&lt;&gt;"", iferror(index('Internal Staffing Calculator'!B$8:B23500,match(F2817,'Internal Staffing Calculator'!E$8:E23500,0)), "Not In Budget"),"")</f>
        <v/>
      </c>
      <c r="I2817" s="184"/>
      <c r="J2817" s="184"/>
      <c r="K2817" s="184"/>
      <c r="L2817" s="183"/>
    </row>
    <row r="2818">
      <c r="A2818" s="454"/>
      <c r="B2818" s="927"/>
      <c r="C2818" s="580"/>
      <c r="D2818" s="939"/>
      <c r="E2818" s="940"/>
      <c r="F2818" s="941"/>
      <c r="G2818" s="937" t="str">
        <f t="array" ref="G2818">xlookup(F2818,'Internal Staffing Calculator'!E:E,'Internal Staffing Calculator'!C:C,"")</f>
        <v/>
      </c>
      <c r="H2818" s="932" t="str">
        <f t="array" ref="H2818">if(F2818&lt;&gt;"", iferror(index('Internal Staffing Calculator'!B$8:B23500,match(F2818,'Internal Staffing Calculator'!E$8:E23500,0)), "Not In Budget"),"")</f>
        <v/>
      </c>
      <c r="I2818" s="184"/>
      <c r="J2818" s="184"/>
      <c r="K2818" s="184"/>
      <c r="L2818" s="183"/>
    </row>
    <row r="2819">
      <c r="A2819" s="454"/>
      <c r="B2819" s="927"/>
      <c r="C2819" s="580"/>
      <c r="D2819" s="939"/>
      <c r="E2819" s="940"/>
      <c r="F2819" s="941"/>
      <c r="G2819" s="937" t="str">
        <f t="array" ref="G2819">xlookup(F2819,'Internal Staffing Calculator'!E:E,'Internal Staffing Calculator'!C:C,"")</f>
        <v/>
      </c>
      <c r="H2819" s="932" t="str">
        <f t="array" ref="H2819">if(F2819&lt;&gt;"", iferror(index('Internal Staffing Calculator'!B$8:B23500,match(F2819,'Internal Staffing Calculator'!E$8:E23500,0)), "Not In Budget"),"")</f>
        <v/>
      </c>
      <c r="I2819" s="184"/>
      <c r="J2819" s="184"/>
      <c r="K2819" s="184"/>
      <c r="L2819" s="183"/>
    </row>
    <row r="2820">
      <c r="A2820" s="454"/>
      <c r="B2820" s="927"/>
      <c r="C2820" s="580"/>
      <c r="D2820" s="939"/>
      <c r="E2820" s="940"/>
      <c r="F2820" s="941"/>
      <c r="G2820" s="937" t="str">
        <f t="array" ref="G2820">xlookup(F2820,'Internal Staffing Calculator'!E:E,'Internal Staffing Calculator'!C:C,"")</f>
        <v/>
      </c>
      <c r="H2820" s="932" t="str">
        <f t="array" ref="H2820">if(F2820&lt;&gt;"", iferror(index('Internal Staffing Calculator'!B$8:B23500,match(F2820,'Internal Staffing Calculator'!E$8:E23500,0)), "Not In Budget"),"")</f>
        <v/>
      </c>
      <c r="I2820" s="184"/>
      <c r="J2820" s="184"/>
      <c r="K2820" s="184"/>
      <c r="L2820" s="183"/>
    </row>
    <row r="2821">
      <c r="A2821" s="454"/>
      <c r="B2821" s="927"/>
      <c r="C2821" s="580"/>
      <c r="D2821" s="939"/>
      <c r="E2821" s="940"/>
      <c r="F2821" s="941"/>
      <c r="G2821" s="937" t="str">
        <f t="array" ref="G2821">xlookup(F2821,'Internal Staffing Calculator'!E:E,'Internal Staffing Calculator'!C:C,"")</f>
        <v/>
      </c>
      <c r="H2821" s="932" t="str">
        <f t="array" ref="H2821">if(F2821&lt;&gt;"", iferror(index('Internal Staffing Calculator'!B$8:B23500,match(F2821,'Internal Staffing Calculator'!E$8:E23500,0)), "Not In Budget"),"")</f>
        <v/>
      </c>
      <c r="I2821" s="184"/>
      <c r="J2821" s="184"/>
      <c r="K2821" s="184"/>
      <c r="L2821" s="183"/>
    </row>
    <row r="2822">
      <c r="A2822" s="454"/>
      <c r="B2822" s="927"/>
      <c r="C2822" s="580"/>
      <c r="D2822" s="939"/>
      <c r="E2822" s="940"/>
      <c r="F2822" s="941"/>
      <c r="G2822" s="937" t="str">
        <f t="array" ref="G2822">xlookup(F2822,'Internal Staffing Calculator'!E:E,'Internal Staffing Calculator'!C:C,"")</f>
        <v/>
      </c>
      <c r="H2822" s="932" t="str">
        <f t="array" ref="H2822">if(F2822&lt;&gt;"", iferror(index('Internal Staffing Calculator'!B$8:B23500,match(F2822,'Internal Staffing Calculator'!E$8:E23500,0)), "Not In Budget"),"")</f>
        <v/>
      </c>
      <c r="I2822" s="184"/>
      <c r="J2822" s="184"/>
      <c r="K2822" s="184"/>
      <c r="L2822" s="183"/>
    </row>
    <row r="2823">
      <c r="A2823" s="454"/>
      <c r="B2823" s="927"/>
      <c r="C2823" s="580"/>
      <c r="D2823" s="939"/>
      <c r="E2823" s="940"/>
      <c r="F2823" s="941"/>
      <c r="G2823" s="937" t="str">
        <f t="array" ref="G2823">xlookup(F2823,'Internal Staffing Calculator'!E:E,'Internal Staffing Calculator'!C:C,"")</f>
        <v/>
      </c>
      <c r="H2823" s="932" t="str">
        <f t="array" ref="H2823">if(F2823&lt;&gt;"", iferror(index('Internal Staffing Calculator'!B$8:B23500,match(F2823,'Internal Staffing Calculator'!E$8:E23500,0)), "Not In Budget"),"")</f>
        <v/>
      </c>
      <c r="I2823" s="184"/>
      <c r="J2823" s="184"/>
      <c r="K2823" s="184"/>
      <c r="L2823" s="183"/>
    </row>
    <row r="2824">
      <c r="A2824" s="454"/>
      <c r="B2824" s="927"/>
      <c r="C2824" s="580"/>
      <c r="D2824" s="939"/>
      <c r="E2824" s="940"/>
      <c r="F2824" s="941"/>
      <c r="G2824" s="937" t="str">
        <f t="array" ref="G2824">xlookup(F2824,'Internal Staffing Calculator'!E:E,'Internal Staffing Calculator'!C:C,"")</f>
        <v/>
      </c>
      <c r="H2824" s="932" t="str">
        <f t="array" ref="H2824">if(F2824&lt;&gt;"", iferror(index('Internal Staffing Calculator'!B$8:B23500,match(F2824,'Internal Staffing Calculator'!E$8:E23500,0)), "Not In Budget"),"")</f>
        <v/>
      </c>
      <c r="I2824" s="184"/>
      <c r="J2824" s="184"/>
      <c r="K2824" s="184"/>
      <c r="L2824" s="183"/>
    </row>
    <row r="2825">
      <c r="A2825" s="454"/>
      <c r="B2825" s="927"/>
      <c r="C2825" s="580"/>
      <c r="D2825" s="939"/>
      <c r="E2825" s="940"/>
      <c r="F2825" s="941"/>
      <c r="G2825" s="937" t="str">
        <f t="array" ref="G2825">xlookup(F2825,'Internal Staffing Calculator'!E:E,'Internal Staffing Calculator'!C:C,"")</f>
        <v/>
      </c>
      <c r="H2825" s="932" t="str">
        <f t="array" ref="H2825">if(F2825&lt;&gt;"", iferror(index('Internal Staffing Calculator'!B$8:B23500,match(F2825,'Internal Staffing Calculator'!E$8:E23500,0)), "Not In Budget"),"")</f>
        <v/>
      </c>
      <c r="I2825" s="184"/>
      <c r="J2825" s="184"/>
      <c r="K2825" s="184"/>
      <c r="L2825" s="183"/>
    </row>
    <row r="2826">
      <c r="A2826" s="454"/>
      <c r="B2826" s="927"/>
      <c r="C2826" s="580"/>
      <c r="D2826" s="939"/>
      <c r="E2826" s="940"/>
      <c r="F2826" s="941"/>
      <c r="G2826" s="937" t="str">
        <f t="array" ref="G2826">xlookup(F2826,'Internal Staffing Calculator'!E:E,'Internal Staffing Calculator'!C:C,"")</f>
        <v/>
      </c>
      <c r="H2826" s="932" t="str">
        <f t="array" ref="H2826">if(F2826&lt;&gt;"", iferror(index('Internal Staffing Calculator'!B$8:B23500,match(F2826,'Internal Staffing Calculator'!E$8:E23500,0)), "Not In Budget"),"")</f>
        <v/>
      </c>
      <c r="I2826" s="184"/>
      <c r="J2826" s="184"/>
      <c r="K2826" s="184"/>
      <c r="L2826" s="183"/>
    </row>
    <row r="2827">
      <c r="A2827" s="454"/>
      <c r="B2827" s="927"/>
      <c r="C2827" s="580"/>
      <c r="D2827" s="939"/>
      <c r="E2827" s="940"/>
      <c r="F2827" s="941"/>
      <c r="G2827" s="937" t="str">
        <f t="array" ref="G2827">xlookup(F2827,'Internal Staffing Calculator'!E:E,'Internal Staffing Calculator'!C:C,"")</f>
        <v/>
      </c>
      <c r="H2827" s="932" t="str">
        <f t="array" ref="H2827">if(F2827&lt;&gt;"", iferror(index('Internal Staffing Calculator'!B$8:B23500,match(F2827,'Internal Staffing Calculator'!E$8:E23500,0)), "Not In Budget"),"")</f>
        <v/>
      </c>
      <c r="I2827" s="184"/>
      <c r="J2827" s="184"/>
      <c r="K2827" s="184"/>
      <c r="L2827" s="183"/>
    </row>
    <row r="2828">
      <c r="A2828" s="454"/>
      <c r="B2828" s="927"/>
      <c r="C2828" s="580"/>
      <c r="D2828" s="939"/>
      <c r="E2828" s="940"/>
      <c r="F2828" s="941"/>
      <c r="G2828" s="937" t="str">
        <f t="array" ref="G2828">xlookup(F2828,'Internal Staffing Calculator'!E:E,'Internal Staffing Calculator'!C:C,"")</f>
        <v/>
      </c>
      <c r="H2828" s="932" t="str">
        <f t="array" ref="H2828">if(F2828&lt;&gt;"", iferror(index('Internal Staffing Calculator'!B$8:B23500,match(F2828,'Internal Staffing Calculator'!E$8:E23500,0)), "Not In Budget"),"")</f>
        <v/>
      </c>
      <c r="I2828" s="184"/>
      <c r="J2828" s="184"/>
      <c r="K2828" s="184"/>
      <c r="L2828" s="183"/>
    </row>
    <row r="2829">
      <c r="A2829" s="454"/>
      <c r="B2829" s="927"/>
      <c r="C2829" s="580"/>
      <c r="D2829" s="939"/>
      <c r="E2829" s="940"/>
      <c r="F2829" s="941"/>
      <c r="G2829" s="937" t="str">
        <f t="array" ref="G2829">xlookup(F2829,'Internal Staffing Calculator'!E:E,'Internal Staffing Calculator'!C:C,"")</f>
        <v/>
      </c>
      <c r="H2829" s="932" t="str">
        <f t="array" ref="H2829">if(F2829&lt;&gt;"", iferror(index('Internal Staffing Calculator'!B$8:B23500,match(F2829,'Internal Staffing Calculator'!E$8:E23500,0)), "Not In Budget"),"")</f>
        <v/>
      </c>
      <c r="I2829" s="184"/>
      <c r="J2829" s="184"/>
      <c r="K2829" s="184"/>
      <c r="L2829" s="183"/>
    </row>
    <row r="2830">
      <c r="A2830" s="454"/>
      <c r="B2830" s="927"/>
      <c r="C2830" s="580"/>
      <c r="D2830" s="939"/>
      <c r="E2830" s="940"/>
      <c r="F2830" s="941"/>
      <c r="G2830" s="937" t="str">
        <f t="array" ref="G2830">xlookup(F2830,'Internal Staffing Calculator'!E:E,'Internal Staffing Calculator'!C:C,"")</f>
        <v/>
      </c>
      <c r="H2830" s="932" t="str">
        <f t="array" ref="H2830">if(F2830&lt;&gt;"", iferror(index('Internal Staffing Calculator'!B$8:B23500,match(F2830,'Internal Staffing Calculator'!E$8:E23500,0)), "Not In Budget"),"")</f>
        <v/>
      </c>
      <c r="I2830" s="184"/>
      <c r="J2830" s="184"/>
      <c r="K2830" s="184"/>
      <c r="L2830" s="183"/>
    </row>
    <row r="2831">
      <c r="A2831" s="454"/>
      <c r="B2831" s="927"/>
      <c r="C2831" s="580"/>
      <c r="D2831" s="939"/>
      <c r="E2831" s="940"/>
      <c r="F2831" s="941"/>
      <c r="G2831" s="937" t="str">
        <f t="array" ref="G2831">xlookup(F2831,'Internal Staffing Calculator'!E:E,'Internal Staffing Calculator'!C:C,"")</f>
        <v/>
      </c>
      <c r="H2831" s="932" t="str">
        <f t="array" ref="H2831">if(F2831&lt;&gt;"", iferror(index('Internal Staffing Calculator'!B$8:B23500,match(F2831,'Internal Staffing Calculator'!E$8:E23500,0)), "Not In Budget"),"")</f>
        <v/>
      </c>
      <c r="I2831" s="184"/>
      <c r="J2831" s="184"/>
      <c r="K2831" s="184"/>
      <c r="L2831" s="183"/>
    </row>
    <row r="2832">
      <c r="A2832" s="454"/>
      <c r="B2832" s="927"/>
      <c r="C2832" s="580"/>
      <c r="D2832" s="939"/>
      <c r="E2832" s="940"/>
      <c r="F2832" s="941"/>
      <c r="G2832" s="937" t="str">
        <f t="array" ref="G2832">xlookup(F2832,'Internal Staffing Calculator'!E:E,'Internal Staffing Calculator'!C:C,"")</f>
        <v/>
      </c>
      <c r="H2832" s="932" t="str">
        <f t="array" ref="H2832">if(F2832&lt;&gt;"", iferror(index('Internal Staffing Calculator'!B$8:B23500,match(F2832,'Internal Staffing Calculator'!E$8:E23500,0)), "Not In Budget"),"")</f>
        <v/>
      </c>
      <c r="I2832" s="184"/>
      <c r="J2832" s="184"/>
      <c r="K2832" s="184"/>
      <c r="L2832" s="183"/>
    </row>
    <row r="2833">
      <c r="A2833" s="454"/>
      <c r="B2833" s="927"/>
      <c r="C2833" s="580"/>
      <c r="D2833" s="939"/>
      <c r="E2833" s="940"/>
      <c r="F2833" s="941"/>
      <c r="G2833" s="937" t="str">
        <f t="array" ref="G2833">xlookup(F2833,'Internal Staffing Calculator'!E:E,'Internal Staffing Calculator'!C:C,"")</f>
        <v/>
      </c>
      <c r="H2833" s="932" t="str">
        <f t="array" ref="H2833">if(F2833&lt;&gt;"", iferror(index('Internal Staffing Calculator'!B$8:B23500,match(F2833,'Internal Staffing Calculator'!E$8:E23500,0)), "Not In Budget"),"")</f>
        <v/>
      </c>
      <c r="I2833" s="184"/>
      <c r="J2833" s="184"/>
      <c r="K2833" s="184"/>
      <c r="L2833" s="183"/>
    </row>
    <row r="2834">
      <c r="A2834" s="454"/>
      <c r="B2834" s="927"/>
      <c r="C2834" s="580"/>
      <c r="D2834" s="939"/>
      <c r="E2834" s="940"/>
      <c r="F2834" s="941"/>
      <c r="G2834" s="937" t="str">
        <f t="array" ref="G2834">xlookup(F2834,'Internal Staffing Calculator'!E:E,'Internal Staffing Calculator'!C:C,"")</f>
        <v/>
      </c>
      <c r="H2834" s="932" t="str">
        <f t="array" ref="H2834">if(F2834&lt;&gt;"", iferror(index('Internal Staffing Calculator'!B$8:B23500,match(F2834,'Internal Staffing Calculator'!E$8:E23500,0)), "Not In Budget"),"")</f>
        <v/>
      </c>
      <c r="I2834" s="184"/>
      <c r="J2834" s="184"/>
      <c r="K2834" s="184"/>
      <c r="L2834" s="183"/>
    </row>
    <row r="2835">
      <c r="A2835" s="454"/>
      <c r="B2835" s="927"/>
      <c r="C2835" s="580"/>
      <c r="D2835" s="939"/>
      <c r="E2835" s="940"/>
      <c r="F2835" s="941"/>
      <c r="G2835" s="937" t="str">
        <f t="array" ref="G2835">xlookup(F2835,'Internal Staffing Calculator'!E:E,'Internal Staffing Calculator'!C:C,"")</f>
        <v/>
      </c>
      <c r="H2835" s="932" t="str">
        <f t="array" ref="H2835">if(F2835&lt;&gt;"", iferror(index('Internal Staffing Calculator'!B$8:B23500,match(F2835,'Internal Staffing Calculator'!E$8:E23500,0)), "Not In Budget"),"")</f>
        <v/>
      </c>
      <c r="I2835" s="184"/>
      <c r="J2835" s="184"/>
      <c r="K2835" s="184"/>
      <c r="L2835" s="183"/>
    </row>
    <row r="2836">
      <c r="A2836" s="454"/>
      <c r="B2836" s="927"/>
      <c r="C2836" s="580"/>
      <c r="D2836" s="939"/>
      <c r="E2836" s="940"/>
      <c r="F2836" s="941"/>
      <c r="G2836" s="937" t="str">
        <f t="array" ref="G2836">xlookup(F2836,'Internal Staffing Calculator'!E:E,'Internal Staffing Calculator'!C:C,"")</f>
        <v/>
      </c>
      <c r="H2836" s="932" t="str">
        <f t="array" ref="H2836">if(F2836&lt;&gt;"", iferror(index('Internal Staffing Calculator'!B$8:B23500,match(F2836,'Internal Staffing Calculator'!E$8:E23500,0)), "Not In Budget"),"")</f>
        <v/>
      </c>
      <c r="I2836" s="184"/>
      <c r="J2836" s="184"/>
      <c r="K2836" s="184"/>
      <c r="L2836" s="183"/>
    </row>
    <row r="2837">
      <c r="A2837" s="454"/>
      <c r="B2837" s="927"/>
      <c r="C2837" s="580"/>
      <c r="D2837" s="939"/>
      <c r="E2837" s="940"/>
      <c r="F2837" s="941"/>
      <c r="G2837" s="937" t="str">
        <f t="array" ref="G2837">xlookup(F2837,'Internal Staffing Calculator'!E:E,'Internal Staffing Calculator'!C:C,"")</f>
        <v/>
      </c>
      <c r="H2837" s="932" t="str">
        <f t="array" ref="H2837">if(F2837&lt;&gt;"", iferror(index('Internal Staffing Calculator'!B$8:B23500,match(F2837,'Internal Staffing Calculator'!E$8:E23500,0)), "Not In Budget"),"")</f>
        <v/>
      </c>
      <c r="I2837" s="184"/>
      <c r="J2837" s="184"/>
      <c r="K2837" s="184"/>
      <c r="L2837" s="183"/>
    </row>
    <row r="2838">
      <c r="A2838" s="454"/>
      <c r="B2838" s="927"/>
      <c r="C2838" s="580"/>
      <c r="D2838" s="939"/>
      <c r="E2838" s="940"/>
      <c r="F2838" s="941"/>
      <c r="G2838" s="937" t="str">
        <f t="array" ref="G2838">xlookup(F2838,'Internal Staffing Calculator'!E:E,'Internal Staffing Calculator'!C:C,"")</f>
        <v/>
      </c>
      <c r="H2838" s="932" t="str">
        <f t="array" ref="H2838">if(F2838&lt;&gt;"", iferror(index('Internal Staffing Calculator'!B$8:B23500,match(F2838,'Internal Staffing Calculator'!E$8:E23500,0)), "Not In Budget"),"")</f>
        <v/>
      </c>
      <c r="I2838" s="184"/>
      <c r="J2838" s="184"/>
      <c r="K2838" s="184"/>
      <c r="L2838" s="183"/>
    </row>
    <row r="2839">
      <c r="A2839" s="454"/>
      <c r="B2839" s="927"/>
      <c r="C2839" s="580"/>
      <c r="D2839" s="939"/>
      <c r="E2839" s="940"/>
      <c r="F2839" s="941"/>
      <c r="G2839" s="937" t="str">
        <f t="array" ref="G2839">xlookup(F2839,'Internal Staffing Calculator'!E:E,'Internal Staffing Calculator'!C:C,"")</f>
        <v/>
      </c>
      <c r="H2839" s="932" t="str">
        <f t="array" ref="H2839">if(F2839&lt;&gt;"", iferror(index('Internal Staffing Calculator'!B$8:B23500,match(F2839,'Internal Staffing Calculator'!E$8:E23500,0)), "Not In Budget"),"")</f>
        <v/>
      </c>
      <c r="I2839" s="184"/>
      <c r="J2839" s="184"/>
      <c r="K2839" s="184"/>
      <c r="L2839" s="183"/>
    </row>
    <row r="2840">
      <c r="A2840" s="454"/>
      <c r="B2840" s="927"/>
      <c r="C2840" s="580"/>
      <c r="D2840" s="939"/>
      <c r="E2840" s="940"/>
      <c r="F2840" s="941"/>
      <c r="G2840" s="937" t="str">
        <f t="array" ref="G2840">xlookup(F2840,'Internal Staffing Calculator'!E:E,'Internal Staffing Calculator'!C:C,"")</f>
        <v/>
      </c>
      <c r="H2840" s="932" t="str">
        <f t="array" ref="H2840">if(F2840&lt;&gt;"", iferror(index('Internal Staffing Calculator'!B$8:B23500,match(F2840,'Internal Staffing Calculator'!E$8:E23500,0)), "Not In Budget"),"")</f>
        <v/>
      </c>
      <c r="I2840" s="184"/>
      <c r="J2840" s="184"/>
      <c r="K2840" s="184"/>
      <c r="L2840" s="183"/>
    </row>
    <row r="2841">
      <c r="A2841" s="454"/>
      <c r="B2841" s="927"/>
      <c r="C2841" s="580"/>
      <c r="D2841" s="939"/>
      <c r="E2841" s="940"/>
      <c r="F2841" s="941"/>
      <c r="G2841" s="937" t="str">
        <f t="array" ref="G2841">xlookup(F2841,'Internal Staffing Calculator'!E:E,'Internal Staffing Calculator'!C:C,"")</f>
        <v/>
      </c>
      <c r="H2841" s="932" t="str">
        <f t="array" ref="H2841">if(F2841&lt;&gt;"", iferror(index('Internal Staffing Calculator'!B$8:B23500,match(F2841,'Internal Staffing Calculator'!E$8:E23500,0)), "Not In Budget"),"")</f>
        <v/>
      </c>
      <c r="I2841" s="184"/>
      <c r="J2841" s="184"/>
      <c r="K2841" s="184"/>
      <c r="L2841" s="183"/>
    </row>
    <row r="2842">
      <c r="A2842" s="454"/>
      <c r="B2842" s="927"/>
      <c r="C2842" s="580"/>
      <c r="D2842" s="939"/>
      <c r="E2842" s="940"/>
      <c r="F2842" s="941"/>
      <c r="G2842" s="937" t="str">
        <f t="array" ref="G2842">xlookup(F2842,'Internal Staffing Calculator'!E:E,'Internal Staffing Calculator'!C:C,"")</f>
        <v/>
      </c>
      <c r="H2842" s="932" t="str">
        <f t="array" ref="H2842">if(F2842&lt;&gt;"", iferror(index('Internal Staffing Calculator'!B$8:B23500,match(F2842,'Internal Staffing Calculator'!E$8:E23500,0)), "Not In Budget"),"")</f>
        <v/>
      </c>
      <c r="I2842" s="184"/>
      <c r="J2842" s="184"/>
      <c r="K2842" s="184"/>
      <c r="L2842" s="183"/>
    </row>
    <row r="2843">
      <c r="A2843" s="454"/>
      <c r="B2843" s="927"/>
      <c r="C2843" s="580"/>
      <c r="D2843" s="939"/>
      <c r="E2843" s="940"/>
      <c r="F2843" s="941"/>
      <c r="G2843" s="937" t="str">
        <f t="array" ref="G2843">xlookup(F2843,'Internal Staffing Calculator'!E:E,'Internal Staffing Calculator'!C:C,"")</f>
        <v/>
      </c>
      <c r="H2843" s="932" t="str">
        <f t="array" ref="H2843">if(F2843&lt;&gt;"", iferror(index('Internal Staffing Calculator'!B$8:B23500,match(F2843,'Internal Staffing Calculator'!E$8:E23500,0)), "Not In Budget"),"")</f>
        <v/>
      </c>
      <c r="I2843" s="184"/>
      <c r="J2843" s="184"/>
      <c r="K2843" s="184"/>
      <c r="L2843" s="183"/>
    </row>
    <row r="2844">
      <c r="A2844" s="454"/>
      <c r="B2844" s="927"/>
      <c r="C2844" s="580"/>
      <c r="D2844" s="939"/>
      <c r="E2844" s="940"/>
      <c r="F2844" s="941"/>
      <c r="G2844" s="937" t="str">
        <f t="array" ref="G2844">xlookup(F2844,'Internal Staffing Calculator'!E:E,'Internal Staffing Calculator'!C:C,"")</f>
        <v/>
      </c>
      <c r="H2844" s="932" t="str">
        <f t="array" ref="H2844">if(F2844&lt;&gt;"", iferror(index('Internal Staffing Calculator'!B$8:B23500,match(F2844,'Internal Staffing Calculator'!E$8:E23500,0)), "Not In Budget"),"")</f>
        <v/>
      </c>
      <c r="I2844" s="184"/>
      <c r="J2844" s="184"/>
      <c r="K2844" s="184"/>
      <c r="L2844" s="183"/>
    </row>
    <row r="2845">
      <c r="A2845" s="454"/>
      <c r="B2845" s="927"/>
      <c r="C2845" s="580"/>
      <c r="D2845" s="939"/>
      <c r="E2845" s="940"/>
      <c r="F2845" s="941"/>
      <c r="G2845" s="937" t="str">
        <f t="array" ref="G2845">xlookup(F2845,'Internal Staffing Calculator'!E:E,'Internal Staffing Calculator'!C:C,"")</f>
        <v/>
      </c>
      <c r="H2845" s="932" t="str">
        <f t="array" ref="H2845">if(F2845&lt;&gt;"", iferror(index('Internal Staffing Calculator'!B$8:B23500,match(F2845,'Internal Staffing Calculator'!E$8:E23500,0)), "Not In Budget"),"")</f>
        <v/>
      </c>
      <c r="I2845" s="184"/>
      <c r="J2845" s="184"/>
      <c r="K2845" s="184"/>
      <c r="L2845" s="183"/>
    </row>
    <row r="2846">
      <c r="A2846" s="454"/>
      <c r="B2846" s="927"/>
      <c r="C2846" s="580"/>
      <c r="D2846" s="939"/>
      <c r="E2846" s="940"/>
      <c r="F2846" s="941"/>
      <c r="G2846" s="937" t="str">
        <f t="array" ref="G2846">xlookup(F2846,'Internal Staffing Calculator'!E:E,'Internal Staffing Calculator'!C:C,"")</f>
        <v/>
      </c>
      <c r="H2846" s="932" t="str">
        <f t="array" ref="H2846">if(F2846&lt;&gt;"", iferror(index('Internal Staffing Calculator'!B$8:B23500,match(F2846,'Internal Staffing Calculator'!E$8:E23500,0)), "Not In Budget"),"")</f>
        <v/>
      </c>
      <c r="I2846" s="184"/>
      <c r="J2846" s="184"/>
      <c r="K2846" s="184"/>
      <c r="L2846" s="183"/>
    </row>
    <row r="2847">
      <c r="A2847" s="454"/>
      <c r="B2847" s="927"/>
      <c r="C2847" s="580"/>
      <c r="D2847" s="939"/>
      <c r="E2847" s="940"/>
      <c r="F2847" s="941"/>
      <c r="G2847" s="937" t="str">
        <f t="array" ref="G2847">xlookup(F2847,'Internal Staffing Calculator'!E:E,'Internal Staffing Calculator'!C:C,"")</f>
        <v/>
      </c>
      <c r="H2847" s="932" t="str">
        <f t="array" ref="H2847">if(F2847&lt;&gt;"", iferror(index('Internal Staffing Calculator'!B$8:B23500,match(F2847,'Internal Staffing Calculator'!E$8:E23500,0)), "Not In Budget"),"")</f>
        <v/>
      </c>
      <c r="I2847" s="184"/>
      <c r="J2847" s="184"/>
      <c r="K2847" s="184"/>
      <c r="L2847" s="183"/>
    </row>
    <row r="2848">
      <c r="A2848" s="454"/>
      <c r="B2848" s="927"/>
      <c r="C2848" s="580"/>
      <c r="D2848" s="939"/>
      <c r="E2848" s="940"/>
      <c r="F2848" s="941"/>
      <c r="G2848" s="937" t="str">
        <f t="array" ref="G2848">xlookup(F2848,'Internal Staffing Calculator'!E:E,'Internal Staffing Calculator'!C:C,"")</f>
        <v/>
      </c>
      <c r="H2848" s="932" t="str">
        <f t="array" ref="H2848">if(F2848&lt;&gt;"", iferror(index('Internal Staffing Calculator'!B$8:B23500,match(F2848,'Internal Staffing Calculator'!E$8:E23500,0)), "Not In Budget"),"")</f>
        <v/>
      </c>
      <c r="I2848" s="184"/>
      <c r="J2848" s="184"/>
      <c r="K2848" s="184"/>
      <c r="L2848" s="183"/>
    </row>
    <row r="2849">
      <c r="A2849" s="454"/>
      <c r="B2849" s="927"/>
      <c r="C2849" s="580"/>
      <c r="D2849" s="939"/>
      <c r="E2849" s="940"/>
      <c r="F2849" s="941"/>
      <c r="G2849" s="937" t="str">
        <f t="array" ref="G2849">xlookup(F2849,'Internal Staffing Calculator'!E:E,'Internal Staffing Calculator'!C:C,"")</f>
        <v/>
      </c>
      <c r="H2849" s="932" t="str">
        <f t="array" ref="H2849">if(F2849&lt;&gt;"", iferror(index('Internal Staffing Calculator'!B$8:B23500,match(F2849,'Internal Staffing Calculator'!E$8:E23500,0)), "Not In Budget"),"")</f>
        <v/>
      </c>
      <c r="I2849" s="184"/>
      <c r="J2849" s="184"/>
      <c r="K2849" s="184"/>
      <c r="L2849" s="183"/>
    </row>
    <row r="2850">
      <c r="A2850" s="454"/>
      <c r="B2850" s="927"/>
      <c r="C2850" s="580"/>
      <c r="D2850" s="939"/>
      <c r="E2850" s="940"/>
      <c r="F2850" s="941"/>
      <c r="G2850" s="937" t="str">
        <f t="array" ref="G2850">xlookup(F2850,'Internal Staffing Calculator'!E:E,'Internal Staffing Calculator'!C:C,"")</f>
        <v/>
      </c>
      <c r="H2850" s="932" t="str">
        <f t="array" ref="H2850">if(F2850&lt;&gt;"", iferror(index('Internal Staffing Calculator'!B$8:B23500,match(F2850,'Internal Staffing Calculator'!E$8:E23500,0)), "Not In Budget"),"")</f>
        <v/>
      </c>
      <c r="I2850" s="184"/>
      <c r="J2850" s="184"/>
      <c r="K2850" s="184"/>
      <c r="L2850" s="183"/>
    </row>
    <row r="2851">
      <c r="A2851" s="454"/>
      <c r="B2851" s="927"/>
      <c r="C2851" s="580"/>
      <c r="D2851" s="939"/>
      <c r="E2851" s="940"/>
      <c r="F2851" s="941"/>
      <c r="G2851" s="937" t="str">
        <f t="array" ref="G2851">xlookup(F2851,'Internal Staffing Calculator'!E:E,'Internal Staffing Calculator'!C:C,"")</f>
        <v/>
      </c>
      <c r="H2851" s="932" t="str">
        <f t="array" ref="H2851">if(F2851&lt;&gt;"", iferror(index('Internal Staffing Calculator'!B$8:B23500,match(F2851,'Internal Staffing Calculator'!E$8:E23500,0)), "Not In Budget"),"")</f>
        <v/>
      </c>
      <c r="I2851" s="184"/>
      <c r="J2851" s="184"/>
      <c r="K2851" s="184"/>
      <c r="L2851" s="183"/>
    </row>
    <row r="2852">
      <c r="A2852" s="454"/>
      <c r="B2852" s="927"/>
      <c r="C2852" s="580"/>
      <c r="D2852" s="939"/>
      <c r="E2852" s="940"/>
      <c r="F2852" s="941"/>
      <c r="G2852" s="937" t="str">
        <f t="array" ref="G2852">xlookup(F2852,'Internal Staffing Calculator'!E:E,'Internal Staffing Calculator'!C:C,"")</f>
        <v/>
      </c>
      <c r="H2852" s="932" t="str">
        <f t="array" ref="H2852">if(F2852&lt;&gt;"", iferror(index('Internal Staffing Calculator'!B$8:B23500,match(F2852,'Internal Staffing Calculator'!E$8:E23500,0)), "Not In Budget"),"")</f>
        <v/>
      </c>
      <c r="I2852" s="184"/>
      <c r="J2852" s="184"/>
      <c r="K2852" s="184"/>
      <c r="L2852" s="183"/>
    </row>
    <row r="2853">
      <c r="A2853" s="454"/>
      <c r="B2853" s="927"/>
      <c r="C2853" s="580"/>
      <c r="D2853" s="939"/>
      <c r="E2853" s="940"/>
      <c r="F2853" s="941"/>
      <c r="G2853" s="937" t="str">
        <f t="array" ref="G2853">xlookup(F2853,'Internal Staffing Calculator'!E:E,'Internal Staffing Calculator'!C:C,"")</f>
        <v/>
      </c>
      <c r="H2853" s="932" t="str">
        <f t="array" ref="H2853">if(F2853&lt;&gt;"", iferror(index('Internal Staffing Calculator'!B$8:B23500,match(F2853,'Internal Staffing Calculator'!E$8:E23500,0)), "Not In Budget"),"")</f>
        <v/>
      </c>
      <c r="I2853" s="184"/>
      <c r="J2853" s="184"/>
      <c r="K2853" s="184"/>
      <c r="L2853" s="183"/>
    </row>
    <row r="2854">
      <c r="A2854" s="454"/>
      <c r="B2854" s="927"/>
      <c r="C2854" s="580"/>
      <c r="D2854" s="939"/>
      <c r="E2854" s="940"/>
      <c r="F2854" s="941"/>
      <c r="G2854" s="937" t="str">
        <f t="array" ref="G2854">xlookup(F2854,'Internal Staffing Calculator'!E:E,'Internal Staffing Calculator'!C:C,"")</f>
        <v/>
      </c>
      <c r="H2854" s="932" t="str">
        <f t="array" ref="H2854">if(F2854&lt;&gt;"", iferror(index('Internal Staffing Calculator'!B$8:B23500,match(F2854,'Internal Staffing Calculator'!E$8:E23500,0)), "Not In Budget"),"")</f>
        <v/>
      </c>
      <c r="I2854" s="184"/>
      <c r="J2854" s="184"/>
      <c r="K2854" s="184"/>
      <c r="L2854" s="183"/>
    </row>
    <row r="2855">
      <c r="A2855" s="454"/>
      <c r="B2855" s="927"/>
      <c r="C2855" s="580"/>
      <c r="D2855" s="939"/>
      <c r="E2855" s="940"/>
      <c r="F2855" s="941"/>
      <c r="G2855" s="937" t="str">
        <f t="array" ref="G2855">xlookup(F2855,'Internal Staffing Calculator'!E:E,'Internal Staffing Calculator'!C:C,"")</f>
        <v/>
      </c>
      <c r="H2855" s="932" t="str">
        <f t="array" ref="H2855">if(F2855&lt;&gt;"", iferror(index('Internal Staffing Calculator'!B$8:B23500,match(F2855,'Internal Staffing Calculator'!E$8:E23500,0)), "Not In Budget"),"")</f>
        <v/>
      </c>
      <c r="I2855" s="184"/>
      <c r="J2855" s="184"/>
      <c r="K2855" s="184"/>
      <c r="L2855" s="183"/>
    </row>
    <row r="2856">
      <c r="A2856" s="454"/>
      <c r="B2856" s="927"/>
      <c r="C2856" s="580"/>
      <c r="D2856" s="939"/>
      <c r="E2856" s="940"/>
      <c r="F2856" s="941"/>
      <c r="G2856" s="937" t="str">
        <f t="array" ref="G2856">xlookup(F2856,'Internal Staffing Calculator'!E:E,'Internal Staffing Calculator'!C:C,"")</f>
        <v/>
      </c>
      <c r="H2856" s="932" t="str">
        <f t="array" ref="H2856">if(F2856&lt;&gt;"", iferror(index('Internal Staffing Calculator'!B$8:B23500,match(F2856,'Internal Staffing Calculator'!E$8:E23500,0)), "Not In Budget"),"")</f>
        <v/>
      </c>
      <c r="I2856" s="184"/>
      <c r="J2856" s="184"/>
      <c r="K2856" s="184"/>
      <c r="L2856" s="183"/>
    </row>
    <row r="2857">
      <c r="A2857" s="454"/>
      <c r="B2857" s="927"/>
      <c r="C2857" s="580"/>
      <c r="D2857" s="939"/>
      <c r="E2857" s="940"/>
      <c r="F2857" s="941"/>
      <c r="G2857" s="937" t="str">
        <f t="array" ref="G2857">xlookup(F2857,'Internal Staffing Calculator'!E:E,'Internal Staffing Calculator'!C:C,"")</f>
        <v/>
      </c>
      <c r="H2857" s="932" t="str">
        <f t="array" ref="H2857">if(F2857&lt;&gt;"", iferror(index('Internal Staffing Calculator'!B$8:B23500,match(F2857,'Internal Staffing Calculator'!E$8:E23500,0)), "Not In Budget"),"")</f>
        <v/>
      </c>
      <c r="I2857" s="184"/>
      <c r="J2857" s="184"/>
      <c r="K2857" s="184"/>
      <c r="L2857" s="183"/>
    </row>
    <row r="2858">
      <c r="A2858" s="454"/>
      <c r="B2858" s="927"/>
      <c r="C2858" s="580"/>
      <c r="D2858" s="939"/>
      <c r="E2858" s="940"/>
      <c r="F2858" s="941"/>
      <c r="G2858" s="937" t="str">
        <f t="array" ref="G2858">xlookup(F2858,'Internal Staffing Calculator'!E:E,'Internal Staffing Calculator'!C:C,"")</f>
        <v/>
      </c>
      <c r="H2858" s="932" t="str">
        <f t="array" ref="H2858">if(F2858&lt;&gt;"", iferror(index('Internal Staffing Calculator'!B$8:B23500,match(F2858,'Internal Staffing Calculator'!E$8:E23500,0)), "Not In Budget"),"")</f>
        <v/>
      </c>
      <c r="I2858" s="184"/>
      <c r="J2858" s="184"/>
      <c r="K2858" s="184"/>
      <c r="L2858" s="183"/>
    </row>
    <row r="2859">
      <c r="A2859" s="454"/>
      <c r="B2859" s="927"/>
      <c r="C2859" s="580"/>
      <c r="D2859" s="939"/>
      <c r="E2859" s="940"/>
      <c r="F2859" s="941"/>
      <c r="G2859" s="937" t="str">
        <f t="array" ref="G2859">xlookup(F2859,'Internal Staffing Calculator'!E:E,'Internal Staffing Calculator'!C:C,"")</f>
        <v/>
      </c>
      <c r="H2859" s="932" t="str">
        <f t="array" ref="H2859">if(F2859&lt;&gt;"", iferror(index('Internal Staffing Calculator'!B$8:B23500,match(F2859,'Internal Staffing Calculator'!E$8:E23500,0)), "Not In Budget"),"")</f>
        <v/>
      </c>
      <c r="I2859" s="184"/>
      <c r="J2859" s="184"/>
      <c r="K2859" s="184"/>
      <c r="L2859" s="183"/>
    </row>
    <row r="2860">
      <c r="A2860" s="454"/>
      <c r="B2860" s="927"/>
      <c r="C2860" s="580"/>
      <c r="D2860" s="939"/>
      <c r="E2860" s="940"/>
      <c r="F2860" s="941"/>
      <c r="G2860" s="937" t="str">
        <f t="array" ref="G2860">xlookup(F2860,'Internal Staffing Calculator'!E:E,'Internal Staffing Calculator'!C:C,"")</f>
        <v/>
      </c>
      <c r="H2860" s="932" t="str">
        <f t="array" ref="H2860">if(F2860&lt;&gt;"", iferror(index('Internal Staffing Calculator'!B$8:B23500,match(F2860,'Internal Staffing Calculator'!E$8:E23500,0)), "Not In Budget"),"")</f>
        <v/>
      </c>
      <c r="I2860" s="184"/>
      <c r="J2860" s="184"/>
      <c r="K2860" s="184"/>
      <c r="L2860" s="183"/>
    </row>
    <row r="2861">
      <c r="A2861" s="454"/>
      <c r="B2861" s="927"/>
      <c r="C2861" s="580"/>
      <c r="D2861" s="939"/>
      <c r="E2861" s="940"/>
      <c r="F2861" s="941"/>
      <c r="G2861" s="937" t="str">
        <f t="array" ref="G2861">xlookup(F2861,'Internal Staffing Calculator'!E:E,'Internal Staffing Calculator'!C:C,"")</f>
        <v/>
      </c>
      <c r="H2861" s="932" t="str">
        <f t="array" ref="H2861">if(F2861&lt;&gt;"", iferror(index('Internal Staffing Calculator'!B$8:B23500,match(F2861,'Internal Staffing Calculator'!E$8:E23500,0)), "Not In Budget"),"")</f>
        <v/>
      </c>
      <c r="I2861" s="184"/>
      <c r="J2861" s="184"/>
      <c r="K2861" s="184"/>
      <c r="L2861" s="183"/>
    </row>
    <row r="2862">
      <c r="A2862" s="454"/>
      <c r="B2862" s="927"/>
      <c r="C2862" s="580"/>
      <c r="D2862" s="939"/>
      <c r="E2862" s="940"/>
      <c r="F2862" s="941"/>
      <c r="G2862" s="937" t="str">
        <f t="array" ref="G2862">xlookup(F2862,'Internal Staffing Calculator'!E:E,'Internal Staffing Calculator'!C:C,"")</f>
        <v/>
      </c>
      <c r="H2862" s="932" t="str">
        <f t="array" ref="H2862">if(F2862&lt;&gt;"", iferror(index('Internal Staffing Calculator'!B$8:B23500,match(F2862,'Internal Staffing Calculator'!E$8:E23500,0)), "Not In Budget"),"")</f>
        <v/>
      </c>
      <c r="I2862" s="184"/>
      <c r="J2862" s="184"/>
      <c r="K2862" s="184"/>
      <c r="L2862" s="183"/>
    </row>
    <row r="2863">
      <c r="A2863" s="454"/>
      <c r="B2863" s="927"/>
      <c r="C2863" s="580"/>
      <c r="D2863" s="939"/>
      <c r="E2863" s="940"/>
      <c r="F2863" s="941"/>
      <c r="G2863" s="937" t="str">
        <f t="array" ref="G2863">xlookup(F2863,'Internal Staffing Calculator'!E:E,'Internal Staffing Calculator'!C:C,"")</f>
        <v/>
      </c>
      <c r="H2863" s="932" t="str">
        <f t="array" ref="H2863">if(F2863&lt;&gt;"", iferror(index('Internal Staffing Calculator'!B$8:B23500,match(F2863,'Internal Staffing Calculator'!E$8:E23500,0)), "Not In Budget"),"")</f>
        <v/>
      </c>
      <c r="I2863" s="184"/>
      <c r="J2863" s="184"/>
      <c r="K2863" s="184"/>
      <c r="L2863" s="183"/>
    </row>
    <row r="2864">
      <c r="A2864" s="454"/>
      <c r="B2864" s="927"/>
      <c r="C2864" s="580"/>
      <c r="D2864" s="939"/>
      <c r="E2864" s="940"/>
      <c r="F2864" s="941"/>
      <c r="G2864" s="937" t="str">
        <f t="array" ref="G2864">xlookup(F2864,'Internal Staffing Calculator'!E:E,'Internal Staffing Calculator'!C:C,"")</f>
        <v/>
      </c>
      <c r="H2864" s="932" t="str">
        <f t="array" ref="H2864">if(F2864&lt;&gt;"", iferror(index('Internal Staffing Calculator'!B$8:B23500,match(F2864,'Internal Staffing Calculator'!E$8:E23500,0)), "Not In Budget"),"")</f>
        <v/>
      </c>
      <c r="I2864" s="184"/>
      <c r="J2864" s="184"/>
      <c r="K2864" s="184"/>
      <c r="L2864" s="183"/>
    </row>
    <row r="2865">
      <c r="A2865" s="454"/>
      <c r="B2865" s="927"/>
      <c r="C2865" s="580"/>
      <c r="D2865" s="939"/>
      <c r="E2865" s="940"/>
      <c r="F2865" s="941"/>
      <c r="G2865" s="937" t="str">
        <f t="array" ref="G2865">xlookup(F2865,'Internal Staffing Calculator'!E:E,'Internal Staffing Calculator'!C:C,"")</f>
        <v/>
      </c>
      <c r="H2865" s="932" t="str">
        <f t="array" ref="H2865">if(F2865&lt;&gt;"", iferror(index('Internal Staffing Calculator'!B$8:B23500,match(F2865,'Internal Staffing Calculator'!E$8:E23500,0)), "Not In Budget"),"")</f>
        <v/>
      </c>
      <c r="I2865" s="184"/>
      <c r="J2865" s="184"/>
      <c r="K2865" s="184"/>
      <c r="L2865" s="183"/>
    </row>
    <row r="2866">
      <c r="A2866" s="454"/>
      <c r="B2866" s="927"/>
      <c r="C2866" s="580"/>
      <c r="D2866" s="939"/>
      <c r="E2866" s="940"/>
      <c r="F2866" s="941"/>
      <c r="G2866" s="937" t="str">
        <f t="array" ref="G2866">xlookup(F2866,'Internal Staffing Calculator'!E:E,'Internal Staffing Calculator'!C:C,"")</f>
        <v/>
      </c>
      <c r="H2866" s="932" t="str">
        <f t="array" ref="H2866">if(F2866&lt;&gt;"", iferror(index('Internal Staffing Calculator'!B$8:B23500,match(F2866,'Internal Staffing Calculator'!E$8:E23500,0)), "Not In Budget"),"")</f>
        <v/>
      </c>
      <c r="I2866" s="184"/>
      <c r="J2866" s="184"/>
      <c r="K2866" s="184"/>
      <c r="L2866" s="183"/>
    </row>
    <row r="2867">
      <c r="A2867" s="454"/>
      <c r="B2867" s="927"/>
      <c r="C2867" s="580"/>
      <c r="D2867" s="939"/>
      <c r="E2867" s="940"/>
      <c r="F2867" s="941"/>
      <c r="G2867" s="937" t="str">
        <f t="array" ref="G2867">xlookup(F2867,'Internal Staffing Calculator'!E:E,'Internal Staffing Calculator'!C:C,"")</f>
        <v/>
      </c>
      <c r="H2867" s="932" t="str">
        <f t="array" ref="H2867">if(F2867&lt;&gt;"", iferror(index('Internal Staffing Calculator'!B$8:B23500,match(F2867,'Internal Staffing Calculator'!E$8:E23500,0)), "Not In Budget"),"")</f>
        <v/>
      </c>
      <c r="I2867" s="184"/>
      <c r="J2867" s="184"/>
      <c r="K2867" s="184"/>
      <c r="L2867" s="183"/>
    </row>
    <row r="2868">
      <c r="A2868" s="454"/>
      <c r="B2868" s="927"/>
      <c r="C2868" s="580"/>
      <c r="D2868" s="939"/>
      <c r="E2868" s="940"/>
      <c r="F2868" s="941"/>
      <c r="G2868" s="937" t="str">
        <f t="array" ref="G2868">xlookup(F2868,'Internal Staffing Calculator'!E:E,'Internal Staffing Calculator'!C:C,"")</f>
        <v/>
      </c>
      <c r="H2868" s="932" t="str">
        <f t="array" ref="H2868">if(F2868&lt;&gt;"", iferror(index('Internal Staffing Calculator'!B$8:B23500,match(F2868,'Internal Staffing Calculator'!E$8:E23500,0)), "Not In Budget"),"")</f>
        <v/>
      </c>
      <c r="I2868" s="184"/>
      <c r="J2868" s="184"/>
      <c r="K2868" s="184"/>
      <c r="L2868" s="183"/>
    </row>
    <row r="2869">
      <c r="A2869" s="454"/>
      <c r="B2869" s="927"/>
      <c r="C2869" s="580"/>
      <c r="D2869" s="939"/>
      <c r="E2869" s="940"/>
      <c r="F2869" s="941"/>
      <c r="G2869" s="937" t="str">
        <f t="array" ref="G2869">xlookup(F2869,'Internal Staffing Calculator'!E:E,'Internal Staffing Calculator'!C:C,"")</f>
        <v/>
      </c>
      <c r="H2869" s="932" t="str">
        <f t="array" ref="H2869">if(F2869&lt;&gt;"", iferror(index('Internal Staffing Calculator'!B$8:B23500,match(F2869,'Internal Staffing Calculator'!E$8:E23500,0)), "Not In Budget"),"")</f>
        <v/>
      </c>
      <c r="I2869" s="184"/>
      <c r="J2869" s="184"/>
      <c r="K2869" s="184"/>
      <c r="L2869" s="183"/>
    </row>
    <row r="2870">
      <c r="A2870" s="454"/>
      <c r="B2870" s="927"/>
      <c r="C2870" s="580"/>
      <c r="D2870" s="939"/>
      <c r="E2870" s="940"/>
      <c r="F2870" s="941"/>
      <c r="G2870" s="937" t="str">
        <f t="array" ref="G2870">xlookup(F2870,'Internal Staffing Calculator'!E:E,'Internal Staffing Calculator'!C:C,"")</f>
        <v/>
      </c>
      <c r="H2870" s="932" t="str">
        <f t="array" ref="H2870">if(F2870&lt;&gt;"", iferror(index('Internal Staffing Calculator'!B$8:B23500,match(F2870,'Internal Staffing Calculator'!E$8:E23500,0)), "Not In Budget"),"")</f>
        <v/>
      </c>
      <c r="I2870" s="184"/>
      <c r="J2870" s="184"/>
      <c r="K2870" s="184"/>
      <c r="L2870" s="183"/>
    </row>
    <row r="2871">
      <c r="A2871" s="454"/>
      <c r="B2871" s="927"/>
      <c r="C2871" s="580"/>
      <c r="D2871" s="939"/>
      <c r="E2871" s="940"/>
      <c r="F2871" s="941"/>
      <c r="G2871" s="937" t="str">
        <f t="array" ref="G2871">xlookup(F2871,'Internal Staffing Calculator'!E:E,'Internal Staffing Calculator'!C:C,"")</f>
        <v/>
      </c>
      <c r="H2871" s="932" t="str">
        <f t="array" ref="H2871">if(F2871&lt;&gt;"", iferror(index('Internal Staffing Calculator'!B$8:B23500,match(F2871,'Internal Staffing Calculator'!E$8:E23500,0)), "Not In Budget"),"")</f>
        <v/>
      </c>
      <c r="I2871" s="184"/>
      <c r="J2871" s="184"/>
      <c r="K2871" s="184"/>
      <c r="L2871" s="183"/>
    </row>
    <row r="2872">
      <c r="A2872" s="454"/>
      <c r="B2872" s="927"/>
      <c r="C2872" s="580"/>
      <c r="D2872" s="939"/>
      <c r="E2872" s="940"/>
      <c r="F2872" s="941"/>
      <c r="G2872" s="937" t="str">
        <f t="array" ref="G2872">xlookup(F2872,'Internal Staffing Calculator'!E:E,'Internal Staffing Calculator'!C:C,"")</f>
        <v/>
      </c>
      <c r="H2872" s="932" t="str">
        <f t="array" ref="H2872">if(F2872&lt;&gt;"", iferror(index('Internal Staffing Calculator'!B$8:B23500,match(F2872,'Internal Staffing Calculator'!E$8:E23500,0)), "Not In Budget"),"")</f>
        <v/>
      </c>
      <c r="I2872" s="184"/>
      <c r="J2872" s="184"/>
      <c r="K2872" s="184"/>
      <c r="L2872" s="183"/>
    </row>
    <row r="2873">
      <c r="A2873" s="454"/>
      <c r="B2873" s="927"/>
      <c r="C2873" s="580"/>
      <c r="D2873" s="939"/>
      <c r="E2873" s="940"/>
      <c r="F2873" s="941"/>
      <c r="G2873" s="937" t="str">
        <f t="array" ref="G2873">xlookup(F2873,'Internal Staffing Calculator'!E:E,'Internal Staffing Calculator'!C:C,"")</f>
        <v/>
      </c>
      <c r="H2873" s="932" t="str">
        <f t="array" ref="H2873">if(F2873&lt;&gt;"", iferror(index('Internal Staffing Calculator'!B$8:B23500,match(F2873,'Internal Staffing Calculator'!E$8:E23500,0)), "Not In Budget"),"")</f>
        <v/>
      </c>
      <c r="I2873" s="184"/>
      <c r="J2873" s="184"/>
      <c r="K2873" s="184"/>
      <c r="L2873" s="183"/>
    </row>
    <row r="2874">
      <c r="A2874" s="454"/>
      <c r="B2874" s="927"/>
      <c r="C2874" s="580"/>
      <c r="D2874" s="939"/>
      <c r="E2874" s="940"/>
      <c r="F2874" s="941"/>
      <c r="G2874" s="937" t="str">
        <f t="array" ref="G2874">xlookup(F2874,'Internal Staffing Calculator'!E:E,'Internal Staffing Calculator'!C:C,"")</f>
        <v/>
      </c>
      <c r="H2874" s="932" t="str">
        <f t="array" ref="H2874">if(F2874&lt;&gt;"", iferror(index('Internal Staffing Calculator'!B$8:B23500,match(F2874,'Internal Staffing Calculator'!E$8:E23500,0)), "Not In Budget"),"")</f>
        <v/>
      </c>
      <c r="I2874" s="184"/>
      <c r="J2874" s="184"/>
      <c r="K2874" s="184"/>
      <c r="L2874" s="183"/>
    </row>
    <row r="2875">
      <c r="A2875" s="454"/>
      <c r="B2875" s="927"/>
      <c r="C2875" s="580"/>
      <c r="D2875" s="939"/>
      <c r="E2875" s="940"/>
      <c r="F2875" s="941"/>
      <c r="G2875" s="937" t="str">
        <f t="array" ref="G2875">xlookup(F2875,'Internal Staffing Calculator'!E:E,'Internal Staffing Calculator'!C:C,"")</f>
        <v/>
      </c>
      <c r="H2875" s="932" t="str">
        <f t="array" ref="H2875">if(F2875&lt;&gt;"", iferror(index('Internal Staffing Calculator'!B$8:B23500,match(F2875,'Internal Staffing Calculator'!E$8:E23500,0)), "Not In Budget"),"")</f>
        <v/>
      </c>
      <c r="I2875" s="184"/>
      <c r="J2875" s="184"/>
      <c r="K2875" s="184"/>
      <c r="L2875" s="183"/>
    </row>
    <row r="2876">
      <c r="A2876" s="454"/>
      <c r="B2876" s="927"/>
      <c r="C2876" s="580"/>
      <c r="D2876" s="939"/>
      <c r="E2876" s="940"/>
      <c r="F2876" s="941"/>
      <c r="G2876" s="937" t="str">
        <f t="array" ref="G2876">xlookup(F2876,'Internal Staffing Calculator'!E:E,'Internal Staffing Calculator'!C:C,"")</f>
        <v/>
      </c>
      <c r="H2876" s="932" t="str">
        <f t="array" ref="H2876">if(F2876&lt;&gt;"", iferror(index('Internal Staffing Calculator'!B$8:B23500,match(F2876,'Internal Staffing Calculator'!E$8:E23500,0)), "Not In Budget"),"")</f>
        <v/>
      </c>
      <c r="I2876" s="184"/>
      <c r="J2876" s="184"/>
      <c r="K2876" s="184"/>
      <c r="L2876" s="183"/>
    </row>
    <row r="2877">
      <c r="A2877" s="454"/>
      <c r="B2877" s="927"/>
      <c r="C2877" s="580"/>
      <c r="D2877" s="939"/>
      <c r="E2877" s="940"/>
      <c r="F2877" s="941"/>
      <c r="G2877" s="937" t="str">
        <f t="array" ref="G2877">xlookup(F2877,'Internal Staffing Calculator'!E:E,'Internal Staffing Calculator'!C:C,"")</f>
        <v/>
      </c>
      <c r="H2877" s="932" t="str">
        <f t="array" ref="H2877">if(F2877&lt;&gt;"", iferror(index('Internal Staffing Calculator'!B$8:B23500,match(F2877,'Internal Staffing Calculator'!E$8:E23500,0)), "Not In Budget"),"")</f>
        <v/>
      </c>
      <c r="I2877" s="184"/>
      <c r="J2877" s="184"/>
      <c r="K2877" s="184"/>
      <c r="L2877" s="183"/>
    </row>
    <row r="2878">
      <c r="A2878" s="454"/>
      <c r="B2878" s="927"/>
      <c r="C2878" s="580"/>
      <c r="D2878" s="939"/>
      <c r="E2878" s="940"/>
      <c r="F2878" s="941"/>
      <c r="G2878" s="937" t="str">
        <f t="array" ref="G2878">xlookup(F2878,'Internal Staffing Calculator'!E:E,'Internal Staffing Calculator'!C:C,"")</f>
        <v/>
      </c>
      <c r="H2878" s="932" t="str">
        <f t="array" ref="H2878">if(F2878&lt;&gt;"", iferror(index('Internal Staffing Calculator'!B$8:B23500,match(F2878,'Internal Staffing Calculator'!E$8:E23500,0)), "Not In Budget"),"")</f>
        <v/>
      </c>
      <c r="I2878" s="184"/>
      <c r="J2878" s="184"/>
      <c r="K2878" s="184"/>
      <c r="L2878" s="183"/>
    </row>
    <row r="2879">
      <c r="A2879" s="454"/>
      <c r="B2879" s="927"/>
      <c r="C2879" s="580"/>
      <c r="D2879" s="939"/>
      <c r="E2879" s="940"/>
      <c r="F2879" s="941"/>
      <c r="G2879" s="937" t="str">
        <f t="array" ref="G2879">xlookup(F2879,'Internal Staffing Calculator'!E:E,'Internal Staffing Calculator'!C:C,"")</f>
        <v/>
      </c>
      <c r="H2879" s="932" t="str">
        <f t="array" ref="H2879">if(F2879&lt;&gt;"", iferror(index('Internal Staffing Calculator'!B$8:B23500,match(F2879,'Internal Staffing Calculator'!E$8:E23500,0)), "Not In Budget"),"")</f>
        <v/>
      </c>
      <c r="I2879" s="184"/>
      <c r="J2879" s="184"/>
      <c r="K2879" s="184"/>
      <c r="L2879" s="183"/>
    </row>
    <row r="2880">
      <c r="A2880" s="454"/>
      <c r="B2880" s="927"/>
      <c r="C2880" s="580"/>
      <c r="D2880" s="939"/>
      <c r="E2880" s="940"/>
      <c r="F2880" s="941"/>
      <c r="G2880" s="937" t="str">
        <f t="array" ref="G2880">xlookup(F2880,'Internal Staffing Calculator'!E:E,'Internal Staffing Calculator'!C:C,"")</f>
        <v/>
      </c>
      <c r="H2880" s="932" t="str">
        <f t="array" ref="H2880">if(F2880&lt;&gt;"", iferror(index('Internal Staffing Calculator'!B$8:B23500,match(F2880,'Internal Staffing Calculator'!E$8:E23500,0)), "Not In Budget"),"")</f>
        <v/>
      </c>
      <c r="I2880" s="184"/>
      <c r="J2880" s="184"/>
      <c r="K2880" s="184"/>
      <c r="L2880" s="183"/>
    </row>
    <row r="2881">
      <c r="A2881" s="454"/>
      <c r="B2881" s="927"/>
      <c r="C2881" s="580"/>
      <c r="D2881" s="939"/>
      <c r="E2881" s="940"/>
      <c r="F2881" s="941"/>
      <c r="G2881" s="937" t="str">
        <f t="array" ref="G2881">xlookup(F2881,'Internal Staffing Calculator'!E:E,'Internal Staffing Calculator'!C:C,"")</f>
        <v/>
      </c>
      <c r="H2881" s="932" t="str">
        <f t="array" ref="H2881">if(F2881&lt;&gt;"", iferror(index('Internal Staffing Calculator'!B$8:B23500,match(F2881,'Internal Staffing Calculator'!E$8:E23500,0)), "Not In Budget"),"")</f>
        <v/>
      </c>
      <c r="I2881" s="184"/>
      <c r="J2881" s="184"/>
      <c r="K2881" s="184"/>
      <c r="L2881" s="183"/>
    </row>
    <row r="2882">
      <c r="A2882" s="454"/>
      <c r="B2882" s="927"/>
      <c r="C2882" s="580"/>
      <c r="D2882" s="939"/>
      <c r="E2882" s="940"/>
      <c r="F2882" s="941"/>
      <c r="G2882" s="937" t="str">
        <f t="array" ref="G2882">xlookup(F2882,'Internal Staffing Calculator'!E:E,'Internal Staffing Calculator'!C:C,"")</f>
        <v/>
      </c>
      <c r="H2882" s="932" t="str">
        <f t="array" ref="H2882">if(F2882&lt;&gt;"", iferror(index('Internal Staffing Calculator'!B$8:B23500,match(F2882,'Internal Staffing Calculator'!E$8:E23500,0)), "Not In Budget"),"")</f>
        <v/>
      </c>
      <c r="I2882" s="184"/>
      <c r="J2882" s="184"/>
      <c r="K2882" s="184"/>
      <c r="L2882" s="183"/>
    </row>
    <row r="2883">
      <c r="A2883" s="454"/>
      <c r="B2883" s="927"/>
      <c r="C2883" s="580"/>
      <c r="D2883" s="939"/>
      <c r="E2883" s="940"/>
      <c r="F2883" s="941"/>
      <c r="G2883" s="937" t="str">
        <f t="array" ref="G2883">xlookup(F2883,'Internal Staffing Calculator'!E:E,'Internal Staffing Calculator'!C:C,"")</f>
        <v/>
      </c>
      <c r="H2883" s="932" t="str">
        <f t="array" ref="H2883">if(F2883&lt;&gt;"", iferror(index('Internal Staffing Calculator'!B$8:B23500,match(F2883,'Internal Staffing Calculator'!E$8:E23500,0)), "Not In Budget"),"")</f>
        <v/>
      </c>
      <c r="I2883" s="184"/>
      <c r="J2883" s="184"/>
      <c r="K2883" s="184"/>
      <c r="L2883" s="183"/>
    </row>
    <row r="2884">
      <c r="A2884" s="454"/>
      <c r="B2884" s="927"/>
      <c r="C2884" s="580"/>
      <c r="D2884" s="939"/>
      <c r="E2884" s="940"/>
      <c r="F2884" s="941"/>
      <c r="G2884" s="937" t="str">
        <f t="array" ref="G2884">xlookup(F2884,'Internal Staffing Calculator'!E:E,'Internal Staffing Calculator'!C:C,"")</f>
        <v/>
      </c>
      <c r="H2884" s="932" t="str">
        <f t="array" ref="H2884">if(F2884&lt;&gt;"", iferror(index('Internal Staffing Calculator'!B$8:B23500,match(F2884,'Internal Staffing Calculator'!E$8:E23500,0)), "Not In Budget"),"")</f>
        <v/>
      </c>
      <c r="I2884" s="184"/>
      <c r="J2884" s="184"/>
      <c r="K2884" s="184"/>
      <c r="L2884" s="183"/>
    </row>
    <row r="2885">
      <c r="A2885" s="454"/>
      <c r="B2885" s="927"/>
      <c r="C2885" s="580"/>
      <c r="D2885" s="939"/>
      <c r="E2885" s="940"/>
      <c r="F2885" s="941"/>
      <c r="G2885" s="937" t="str">
        <f t="array" ref="G2885">xlookup(F2885,'Internal Staffing Calculator'!E:E,'Internal Staffing Calculator'!C:C,"")</f>
        <v/>
      </c>
      <c r="H2885" s="932" t="str">
        <f t="array" ref="H2885">if(F2885&lt;&gt;"", iferror(index('Internal Staffing Calculator'!B$8:B23500,match(F2885,'Internal Staffing Calculator'!E$8:E23500,0)), "Not In Budget"),"")</f>
        <v/>
      </c>
      <c r="I2885" s="184"/>
      <c r="J2885" s="184"/>
      <c r="K2885" s="184"/>
      <c r="L2885" s="183"/>
    </row>
    <row r="2886">
      <c r="A2886" s="454"/>
      <c r="B2886" s="927"/>
      <c r="C2886" s="580"/>
      <c r="D2886" s="939"/>
      <c r="E2886" s="940"/>
      <c r="F2886" s="941"/>
      <c r="G2886" s="937" t="str">
        <f t="array" ref="G2886">xlookup(F2886,'Internal Staffing Calculator'!E:E,'Internal Staffing Calculator'!C:C,"")</f>
        <v/>
      </c>
      <c r="H2886" s="932" t="str">
        <f t="array" ref="H2886">if(F2886&lt;&gt;"", iferror(index('Internal Staffing Calculator'!B$8:B23500,match(F2886,'Internal Staffing Calculator'!E$8:E23500,0)), "Not In Budget"),"")</f>
        <v/>
      </c>
      <c r="I2886" s="184"/>
      <c r="J2886" s="184"/>
      <c r="K2886" s="184"/>
      <c r="L2886" s="183"/>
    </row>
    <row r="2887">
      <c r="A2887" s="454"/>
      <c r="B2887" s="927"/>
      <c r="C2887" s="580"/>
      <c r="D2887" s="939"/>
      <c r="E2887" s="940"/>
      <c r="F2887" s="941"/>
      <c r="G2887" s="937" t="str">
        <f t="array" ref="G2887">xlookup(F2887,'Internal Staffing Calculator'!E:E,'Internal Staffing Calculator'!C:C,"")</f>
        <v/>
      </c>
      <c r="H2887" s="932" t="str">
        <f t="array" ref="H2887">if(F2887&lt;&gt;"", iferror(index('Internal Staffing Calculator'!B$8:B23500,match(F2887,'Internal Staffing Calculator'!E$8:E23500,0)), "Not In Budget"),"")</f>
        <v/>
      </c>
      <c r="I2887" s="184"/>
      <c r="J2887" s="184"/>
      <c r="K2887" s="184"/>
      <c r="L2887" s="183"/>
    </row>
    <row r="2888">
      <c r="A2888" s="454"/>
      <c r="B2888" s="927"/>
      <c r="C2888" s="580"/>
      <c r="D2888" s="939"/>
      <c r="E2888" s="940"/>
      <c r="F2888" s="941"/>
      <c r="G2888" s="937" t="str">
        <f t="array" ref="G2888">xlookup(F2888,'Internal Staffing Calculator'!E:E,'Internal Staffing Calculator'!C:C,"")</f>
        <v/>
      </c>
      <c r="H2888" s="932" t="str">
        <f t="array" ref="H2888">if(F2888&lt;&gt;"", iferror(index('Internal Staffing Calculator'!B$8:B23500,match(F2888,'Internal Staffing Calculator'!E$8:E23500,0)), "Not In Budget"),"")</f>
        <v/>
      </c>
      <c r="I2888" s="184"/>
      <c r="J2888" s="184"/>
      <c r="K2888" s="184"/>
      <c r="L2888" s="183"/>
    </row>
    <row r="2889">
      <c r="A2889" s="454"/>
      <c r="B2889" s="927"/>
      <c r="C2889" s="580"/>
      <c r="D2889" s="939"/>
      <c r="E2889" s="940"/>
      <c r="F2889" s="941"/>
      <c r="G2889" s="937" t="str">
        <f t="array" ref="G2889">xlookup(F2889,'Internal Staffing Calculator'!E:E,'Internal Staffing Calculator'!C:C,"")</f>
        <v/>
      </c>
      <c r="H2889" s="932" t="str">
        <f t="array" ref="H2889">if(F2889&lt;&gt;"", iferror(index('Internal Staffing Calculator'!B$8:B23500,match(F2889,'Internal Staffing Calculator'!E$8:E23500,0)), "Not In Budget"),"")</f>
        <v/>
      </c>
      <c r="I2889" s="184"/>
      <c r="J2889" s="184"/>
      <c r="K2889" s="184"/>
      <c r="L2889" s="183"/>
    </row>
    <row r="2890">
      <c r="A2890" s="454"/>
      <c r="B2890" s="927"/>
      <c r="C2890" s="580"/>
      <c r="D2890" s="939"/>
      <c r="E2890" s="940"/>
      <c r="F2890" s="941"/>
      <c r="G2890" s="937" t="str">
        <f t="array" ref="G2890">xlookup(F2890,'Internal Staffing Calculator'!E:E,'Internal Staffing Calculator'!C:C,"")</f>
        <v/>
      </c>
      <c r="H2890" s="932" t="str">
        <f t="array" ref="H2890">if(F2890&lt;&gt;"", iferror(index('Internal Staffing Calculator'!B$8:B23500,match(F2890,'Internal Staffing Calculator'!E$8:E23500,0)), "Not In Budget"),"")</f>
        <v/>
      </c>
      <c r="I2890" s="184"/>
      <c r="J2890" s="184"/>
      <c r="K2890" s="184"/>
      <c r="L2890" s="183"/>
    </row>
    <row r="2891">
      <c r="A2891" s="454"/>
      <c r="B2891" s="927"/>
      <c r="C2891" s="580"/>
      <c r="D2891" s="939"/>
      <c r="E2891" s="940"/>
      <c r="F2891" s="941"/>
      <c r="G2891" s="937" t="str">
        <f t="array" ref="G2891">xlookup(F2891,'Internal Staffing Calculator'!E:E,'Internal Staffing Calculator'!C:C,"")</f>
        <v/>
      </c>
      <c r="H2891" s="932" t="str">
        <f t="array" ref="H2891">if(F2891&lt;&gt;"", iferror(index('Internal Staffing Calculator'!B$8:B23500,match(F2891,'Internal Staffing Calculator'!E$8:E23500,0)), "Not In Budget"),"")</f>
        <v/>
      </c>
      <c r="I2891" s="184"/>
      <c r="J2891" s="184"/>
      <c r="K2891" s="184"/>
      <c r="L2891" s="183"/>
    </row>
    <row r="2892">
      <c r="A2892" s="454"/>
      <c r="B2892" s="927"/>
      <c r="C2892" s="580"/>
      <c r="D2892" s="939"/>
      <c r="E2892" s="940"/>
      <c r="F2892" s="941"/>
      <c r="G2892" s="937" t="str">
        <f t="array" ref="G2892">xlookup(F2892,'Internal Staffing Calculator'!E:E,'Internal Staffing Calculator'!C:C,"")</f>
        <v/>
      </c>
      <c r="H2892" s="932" t="str">
        <f t="array" ref="H2892">if(F2892&lt;&gt;"", iferror(index('Internal Staffing Calculator'!B$8:B23500,match(F2892,'Internal Staffing Calculator'!E$8:E23500,0)), "Not In Budget"),"")</f>
        <v/>
      </c>
      <c r="I2892" s="184"/>
      <c r="J2892" s="184"/>
      <c r="K2892" s="184"/>
      <c r="L2892" s="183"/>
    </row>
    <row r="2893">
      <c r="A2893" s="454"/>
      <c r="B2893" s="927"/>
      <c r="C2893" s="580"/>
      <c r="D2893" s="939"/>
      <c r="E2893" s="940"/>
      <c r="F2893" s="941"/>
      <c r="G2893" s="937" t="str">
        <f t="array" ref="G2893">xlookup(F2893,'Internal Staffing Calculator'!E:E,'Internal Staffing Calculator'!C:C,"")</f>
        <v/>
      </c>
      <c r="H2893" s="932" t="str">
        <f t="array" ref="H2893">if(F2893&lt;&gt;"", iferror(index('Internal Staffing Calculator'!B$8:B23500,match(F2893,'Internal Staffing Calculator'!E$8:E23500,0)), "Not In Budget"),"")</f>
        <v/>
      </c>
      <c r="I2893" s="184"/>
      <c r="J2893" s="184"/>
      <c r="K2893" s="184"/>
      <c r="L2893" s="183"/>
    </row>
    <row r="2894">
      <c r="A2894" s="454"/>
      <c r="B2894" s="927"/>
      <c r="C2894" s="580"/>
      <c r="D2894" s="939"/>
      <c r="E2894" s="940"/>
      <c r="F2894" s="941"/>
      <c r="G2894" s="937" t="str">
        <f t="array" ref="G2894">xlookup(F2894,'Internal Staffing Calculator'!E:E,'Internal Staffing Calculator'!C:C,"")</f>
        <v/>
      </c>
      <c r="H2894" s="932" t="str">
        <f t="array" ref="H2894">if(F2894&lt;&gt;"", iferror(index('Internal Staffing Calculator'!B$8:B23500,match(F2894,'Internal Staffing Calculator'!E$8:E23500,0)), "Not In Budget"),"")</f>
        <v/>
      </c>
      <c r="I2894" s="184"/>
      <c r="J2894" s="184"/>
      <c r="K2894" s="184"/>
      <c r="L2894" s="183"/>
    </row>
    <row r="2895">
      <c r="A2895" s="454"/>
      <c r="B2895" s="927"/>
      <c r="C2895" s="580"/>
      <c r="D2895" s="939"/>
      <c r="E2895" s="940"/>
      <c r="F2895" s="941"/>
      <c r="G2895" s="937" t="str">
        <f t="array" ref="G2895">xlookup(F2895,'Internal Staffing Calculator'!E:E,'Internal Staffing Calculator'!C:C,"")</f>
        <v/>
      </c>
      <c r="H2895" s="932" t="str">
        <f t="array" ref="H2895">if(F2895&lt;&gt;"", iferror(index('Internal Staffing Calculator'!B$8:B23500,match(F2895,'Internal Staffing Calculator'!E$8:E23500,0)), "Not In Budget"),"")</f>
        <v/>
      </c>
      <c r="I2895" s="184"/>
      <c r="J2895" s="184"/>
      <c r="K2895" s="184"/>
      <c r="L2895" s="183"/>
    </row>
    <row r="2896">
      <c r="A2896" s="454"/>
      <c r="B2896" s="927"/>
      <c r="C2896" s="580"/>
      <c r="D2896" s="939"/>
      <c r="E2896" s="940"/>
      <c r="F2896" s="941"/>
      <c r="G2896" s="937" t="str">
        <f t="array" ref="G2896">xlookup(F2896,'Internal Staffing Calculator'!E:E,'Internal Staffing Calculator'!C:C,"")</f>
        <v/>
      </c>
      <c r="H2896" s="932" t="str">
        <f t="array" ref="H2896">if(F2896&lt;&gt;"", iferror(index('Internal Staffing Calculator'!B$8:B23500,match(F2896,'Internal Staffing Calculator'!E$8:E23500,0)), "Not In Budget"),"")</f>
        <v/>
      </c>
      <c r="I2896" s="184"/>
      <c r="J2896" s="184"/>
      <c r="K2896" s="184"/>
      <c r="L2896" s="183"/>
    </row>
    <row r="2897">
      <c r="A2897" s="454"/>
      <c r="B2897" s="927"/>
      <c r="C2897" s="580"/>
      <c r="D2897" s="939"/>
      <c r="E2897" s="940"/>
      <c r="F2897" s="941"/>
      <c r="G2897" s="937" t="str">
        <f t="array" ref="G2897">xlookup(F2897,'Internal Staffing Calculator'!E:E,'Internal Staffing Calculator'!C:C,"")</f>
        <v/>
      </c>
      <c r="H2897" s="932" t="str">
        <f t="array" ref="H2897">if(F2897&lt;&gt;"", iferror(index('Internal Staffing Calculator'!B$8:B23500,match(F2897,'Internal Staffing Calculator'!E$8:E23500,0)), "Not In Budget"),"")</f>
        <v/>
      </c>
      <c r="I2897" s="184"/>
      <c r="J2897" s="184"/>
      <c r="K2897" s="184"/>
      <c r="L2897" s="183"/>
    </row>
    <row r="2898">
      <c r="A2898" s="454"/>
      <c r="B2898" s="927"/>
      <c r="C2898" s="580"/>
      <c r="D2898" s="939"/>
      <c r="E2898" s="940"/>
      <c r="F2898" s="941"/>
      <c r="G2898" s="937" t="str">
        <f t="array" ref="G2898">xlookup(F2898,'Internal Staffing Calculator'!E:E,'Internal Staffing Calculator'!C:C,"")</f>
        <v/>
      </c>
      <c r="H2898" s="932" t="str">
        <f t="array" ref="H2898">if(F2898&lt;&gt;"", iferror(index('Internal Staffing Calculator'!B$8:B23500,match(F2898,'Internal Staffing Calculator'!E$8:E23500,0)), "Not In Budget"),"")</f>
        <v/>
      </c>
      <c r="I2898" s="184"/>
      <c r="J2898" s="184"/>
      <c r="K2898" s="184"/>
      <c r="L2898" s="183"/>
    </row>
    <row r="2899">
      <c r="A2899" s="454"/>
      <c r="B2899" s="927"/>
      <c r="C2899" s="580"/>
      <c r="D2899" s="939"/>
      <c r="E2899" s="940"/>
      <c r="F2899" s="941"/>
      <c r="G2899" s="937" t="str">
        <f t="array" ref="G2899">xlookup(F2899,'Internal Staffing Calculator'!E:E,'Internal Staffing Calculator'!C:C,"")</f>
        <v/>
      </c>
      <c r="H2899" s="932" t="str">
        <f t="array" ref="H2899">if(F2899&lt;&gt;"", iferror(index('Internal Staffing Calculator'!B$8:B23500,match(F2899,'Internal Staffing Calculator'!E$8:E23500,0)), "Not In Budget"),"")</f>
        <v/>
      </c>
      <c r="I2899" s="184"/>
      <c r="J2899" s="184"/>
      <c r="K2899" s="184"/>
      <c r="L2899" s="183"/>
    </row>
    <row r="2900">
      <c r="A2900" s="454"/>
      <c r="B2900" s="927"/>
      <c r="C2900" s="580"/>
      <c r="D2900" s="939"/>
      <c r="E2900" s="940"/>
      <c r="F2900" s="941"/>
      <c r="G2900" s="937" t="str">
        <f t="array" ref="G2900">xlookup(F2900,'Internal Staffing Calculator'!E:E,'Internal Staffing Calculator'!C:C,"")</f>
        <v/>
      </c>
      <c r="H2900" s="932" t="str">
        <f t="array" ref="H2900">if(F2900&lt;&gt;"", iferror(index('Internal Staffing Calculator'!B$8:B23500,match(F2900,'Internal Staffing Calculator'!E$8:E23500,0)), "Not In Budget"),"")</f>
        <v/>
      </c>
      <c r="I2900" s="184"/>
      <c r="J2900" s="184"/>
      <c r="K2900" s="184"/>
      <c r="L2900" s="183"/>
    </row>
    <row r="2901">
      <c r="A2901" s="454"/>
      <c r="B2901" s="927"/>
      <c r="C2901" s="580"/>
      <c r="D2901" s="939"/>
      <c r="E2901" s="940"/>
      <c r="F2901" s="941"/>
      <c r="G2901" s="937" t="str">
        <f t="array" ref="G2901">xlookup(F2901,'Internal Staffing Calculator'!E:E,'Internal Staffing Calculator'!C:C,"")</f>
        <v/>
      </c>
      <c r="H2901" s="932" t="str">
        <f t="array" ref="H2901">if(F2901&lt;&gt;"", iferror(index('Internal Staffing Calculator'!B$8:B23500,match(F2901,'Internal Staffing Calculator'!E$8:E23500,0)), "Not In Budget"),"")</f>
        <v/>
      </c>
      <c r="I2901" s="184"/>
      <c r="J2901" s="184"/>
      <c r="K2901" s="184"/>
      <c r="L2901" s="183"/>
    </row>
    <row r="2902">
      <c r="A2902" s="454"/>
      <c r="B2902" s="927"/>
      <c r="C2902" s="580"/>
      <c r="D2902" s="939"/>
      <c r="E2902" s="940"/>
      <c r="F2902" s="941"/>
      <c r="G2902" s="937" t="str">
        <f t="array" ref="G2902">xlookup(F2902,'Internal Staffing Calculator'!E:E,'Internal Staffing Calculator'!C:C,"")</f>
        <v/>
      </c>
      <c r="H2902" s="932" t="str">
        <f t="array" ref="H2902">if(F2902&lt;&gt;"", iferror(index('Internal Staffing Calculator'!B$8:B23500,match(F2902,'Internal Staffing Calculator'!E$8:E23500,0)), "Not In Budget"),"")</f>
        <v/>
      </c>
      <c r="I2902" s="184"/>
      <c r="J2902" s="184"/>
      <c r="K2902" s="184"/>
      <c r="L2902" s="183"/>
    </row>
    <row r="2903">
      <c r="A2903" s="454"/>
      <c r="B2903" s="927"/>
      <c r="C2903" s="580"/>
      <c r="D2903" s="939"/>
      <c r="E2903" s="940"/>
      <c r="F2903" s="941"/>
      <c r="G2903" s="937" t="str">
        <f t="array" ref="G2903">xlookup(F2903,'Internal Staffing Calculator'!E:E,'Internal Staffing Calculator'!C:C,"")</f>
        <v/>
      </c>
      <c r="H2903" s="932" t="str">
        <f t="array" ref="H2903">if(F2903&lt;&gt;"", iferror(index('Internal Staffing Calculator'!B$8:B23500,match(F2903,'Internal Staffing Calculator'!E$8:E23500,0)), "Not In Budget"),"")</f>
        <v/>
      </c>
      <c r="I2903" s="184"/>
      <c r="J2903" s="184"/>
      <c r="K2903" s="184"/>
      <c r="L2903" s="183"/>
    </row>
    <row r="2904">
      <c r="A2904" s="454"/>
      <c r="B2904" s="927"/>
      <c r="C2904" s="580"/>
      <c r="D2904" s="939"/>
      <c r="E2904" s="940"/>
      <c r="F2904" s="941"/>
      <c r="G2904" s="937" t="str">
        <f t="array" ref="G2904">xlookup(F2904,'Internal Staffing Calculator'!E:E,'Internal Staffing Calculator'!C:C,"")</f>
        <v/>
      </c>
      <c r="H2904" s="932" t="str">
        <f t="array" ref="H2904">if(F2904&lt;&gt;"", iferror(index('Internal Staffing Calculator'!B$8:B23500,match(F2904,'Internal Staffing Calculator'!E$8:E23500,0)), "Not In Budget"),"")</f>
        <v/>
      </c>
      <c r="I2904" s="184"/>
      <c r="J2904" s="184"/>
      <c r="K2904" s="184"/>
      <c r="L2904" s="183"/>
    </row>
    <row r="2905">
      <c r="A2905" s="454"/>
      <c r="B2905" s="927"/>
      <c r="C2905" s="580"/>
      <c r="D2905" s="939"/>
      <c r="E2905" s="940"/>
      <c r="F2905" s="941"/>
      <c r="G2905" s="937" t="str">
        <f t="array" ref="G2905">xlookup(F2905,'Internal Staffing Calculator'!E:E,'Internal Staffing Calculator'!C:C,"")</f>
        <v/>
      </c>
      <c r="H2905" s="932" t="str">
        <f t="array" ref="H2905">if(F2905&lt;&gt;"", iferror(index('Internal Staffing Calculator'!B$8:B23500,match(F2905,'Internal Staffing Calculator'!E$8:E23500,0)), "Not In Budget"),"")</f>
        <v/>
      </c>
      <c r="I2905" s="184"/>
      <c r="J2905" s="184"/>
      <c r="K2905" s="184"/>
      <c r="L2905" s="183"/>
    </row>
    <row r="2906">
      <c r="A2906" s="454"/>
      <c r="B2906" s="927"/>
      <c r="C2906" s="580"/>
      <c r="D2906" s="939"/>
      <c r="E2906" s="940"/>
      <c r="F2906" s="941"/>
      <c r="G2906" s="937" t="str">
        <f t="array" ref="G2906">xlookup(F2906,'Internal Staffing Calculator'!E:E,'Internal Staffing Calculator'!C:C,"")</f>
        <v/>
      </c>
      <c r="H2906" s="932" t="str">
        <f t="array" ref="H2906">if(F2906&lt;&gt;"", iferror(index('Internal Staffing Calculator'!B$8:B23500,match(F2906,'Internal Staffing Calculator'!E$8:E23500,0)), "Not In Budget"),"")</f>
        <v/>
      </c>
      <c r="I2906" s="184"/>
      <c r="J2906" s="184"/>
      <c r="K2906" s="184"/>
      <c r="L2906" s="183"/>
    </row>
    <row r="2907">
      <c r="A2907" s="454"/>
      <c r="B2907" s="927"/>
      <c r="C2907" s="580"/>
      <c r="D2907" s="939"/>
      <c r="E2907" s="940"/>
      <c r="F2907" s="941"/>
      <c r="G2907" s="937" t="str">
        <f t="array" ref="G2907">xlookup(F2907,'Internal Staffing Calculator'!E:E,'Internal Staffing Calculator'!C:C,"")</f>
        <v/>
      </c>
      <c r="H2907" s="932" t="str">
        <f t="array" ref="H2907">if(F2907&lt;&gt;"", iferror(index('Internal Staffing Calculator'!B$8:B23500,match(F2907,'Internal Staffing Calculator'!E$8:E23500,0)), "Not In Budget"),"")</f>
        <v/>
      </c>
      <c r="I2907" s="184"/>
      <c r="J2907" s="184"/>
      <c r="K2907" s="184"/>
      <c r="L2907" s="183"/>
    </row>
    <row r="2908">
      <c r="A2908" s="454"/>
      <c r="B2908" s="927"/>
      <c r="C2908" s="580"/>
      <c r="D2908" s="939"/>
      <c r="E2908" s="940"/>
      <c r="F2908" s="941"/>
      <c r="G2908" s="937" t="str">
        <f t="array" ref="G2908">xlookup(F2908,'Internal Staffing Calculator'!E:E,'Internal Staffing Calculator'!C:C,"")</f>
        <v/>
      </c>
      <c r="H2908" s="932" t="str">
        <f t="array" ref="H2908">if(F2908&lt;&gt;"", iferror(index('Internal Staffing Calculator'!B$8:B23500,match(F2908,'Internal Staffing Calculator'!E$8:E23500,0)), "Not In Budget"),"")</f>
        <v/>
      </c>
      <c r="I2908" s="184"/>
      <c r="J2908" s="184"/>
      <c r="K2908" s="184"/>
      <c r="L2908" s="183"/>
    </row>
    <row r="2909">
      <c r="A2909" s="454"/>
      <c r="B2909" s="927"/>
      <c r="C2909" s="580"/>
      <c r="D2909" s="939"/>
      <c r="E2909" s="940"/>
      <c r="F2909" s="941"/>
      <c r="G2909" s="937" t="str">
        <f t="array" ref="G2909">xlookup(F2909,'Internal Staffing Calculator'!E:E,'Internal Staffing Calculator'!C:C,"")</f>
        <v/>
      </c>
      <c r="H2909" s="932" t="str">
        <f t="array" ref="H2909">if(F2909&lt;&gt;"", iferror(index('Internal Staffing Calculator'!B$8:B23500,match(F2909,'Internal Staffing Calculator'!E$8:E23500,0)), "Not In Budget"),"")</f>
        <v/>
      </c>
      <c r="I2909" s="184"/>
      <c r="J2909" s="184"/>
      <c r="K2909" s="184"/>
      <c r="L2909" s="183"/>
    </row>
    <row r="2910">
      <c r="A2910" s="454"/>
      <c r="B2910" s="927"/>
      <c r="C2910" s="580"/>
      <c r="D2910" s="939"/>
      <c r="E2910" s="940"/>
      <c r="F2910" s="941"/>
      <c r="G2910" s="937" t="str">
        <f t="array" ref="G2910">xlookup(F2910,'Internal Staffing Calculator'!E:E,'Internal Staffing Calculator'!C:C,"")</f>
        <v/>
      </c>
      <c r="H2910" s="932" t="str">
        <f t="array" ref="H2910">if(F2910&lt;&gt;"", iferror(index('Internal Staffing Calculator'!B$8:B23500,match(F2910,'Internal Staffing Calculator'!E$8:E23500,0)), "Not In Budget"),"")</f>
        <v/>
      </c>
      <c r="I2910" s="184"/>
      <c r="J2910" s="184"/>
      <c r="K2910" s="184"/>
      <c r="L2910" s="183"/>
    </row>
    <row r="2911">
      <c r="A2911" s="454"/>
      <c r="B2911" s="927"/>
      <c r="C2911" s="580"/>
      <c r="D2911" s="939"/>
      <c r="E2911" s="940"/>
      <c r="F2911" s="941"/>
      <c r="G2911" s="937" t="str">
        <f t="array" ref="G2911">xlookup(F2911,'Internal Staffing Calculator'!E:E,'Internal Staffing Calculator'!C:C,"")</f>
        <v/>
      </c>
      <c r="H2911" s="932" t="str">
        <f t="array" ref="H2911">if(F2911&lt;&gt;"", iferror(index('Internal Staffing Calculator'!B$8:B23500,match(F2911,'Internal Staffing Calculator'!E$8:E23500,0)), "Not In Budget"),"")</f>
        <v/>
      </c>
      <c r="I2911" s="184"/>
      <c r="J2911" s="184"/>
      <c r="K2911" s="184"/>
      <c r="L2911" s="183"/>
    </row>
    <row r="2912">
      <c r="A2912" s="454"/>
      <c r="B2912" s="927"/>
      <c r="C2912" s="580"/>
      <c r="D2912" s="939"/>
      <c r="E2912" s="940"/>
      <c r="F2912" s="941"/>
      <c r="G2912" s="937" t="str">
        <f t="array" ref="G2912">xlookup(F2912,'Internal Staffing Calculator'!E:E,'Internal Staffing Calculator'!C:C,"")</f>
        <v/>
      </c>
      <c r="H2912" s="932" t="str">
        <f t="array" ref="H2912">if(F2912&lt;&gt;"", iferror(index('Internal Staffing Calculator'!B$8:B23500,match(F2912,'Internal Staffing Calculator'!E$8:E23500,0)), "Not In Budget"),"")</f>
        <v/>
      </c>
      <c r="I2912" s="184"/>
      <c r="J2912" s="184"/>
      <c r="K2912" s="184"/>
      <c r="L2912" s="183"/>
    </row>
    <row r="2913">
      <c r="A2913" s="454"/>
      <c r="B2913" s="927"/>
      <c r="C2913" s="580"/>
      <c r="D2913" s="939"/>
      <c r="E2913" s="940"/>
      <c r="F2913" s="941"/>
      <c r="G2913" s="937" t="str">
        <f t="array" ref="G2913">xlookup(F2913,'Internal Staffing Calculator'!E:E,'Internal Staffing Calculator'!C:C,"")</f>
        <v/>
      </c>
      <c r="H2913" s="932" t="str">
        <f t="array" ref="H2913">if(F2913&lt;&gt;"", iferror(index('Internal Staffing Calculator'!B$8:B23500,match(F2913,'Internal Staffing Calculator'!E$8:E23500,0)), "Not In Budget"),"")</f>
        <v/>
      </c>
      <c r="I2913" s="184"/>
      <c r="J2913" s="184"/>
      <c r="K2913" s="184"/>
      <c r="L2913" s="183"/>
    </row>
    <row r="2914">
      <c r="A2914" s="454"/>
      <c r="B2914" s="927"/>
      <c r="C2914" s="580"/>
      <c r="D2914" s="939"/>
      <c r="E2914" s="940"/>
      <c r="F2914" s="941"/>
      <c r="G2914" s="937" t="str">
        <f t="array" ref="G2914">xlookup(F2914,'Internal Staffing Calculator'!E:E,'Internal Staffing Calculator'!C:C,"")</f>
        <v/>
      </c>
      <c r="H2914" s="932" t="str">
        <f t="array" ref="H2914">if(F2914&lt;&gt;"", iferror(index('Internal Staffing Calculator'!B$8:B23500,match(F2914,'Internal Staffing Calculator'!E$8:E23500,0)), "Not In Budget"),"")</f>
        <v/>
      </c>
      <c r="I2914" s="184"/>
      <c r="J2914" s="184"/>
      <c r="K2914" s="184"/>
      <c r="L2914" s="183"/>
    </row>
    <row r="2915">
      <c r="A2915" s="454"/>
      <c r="B2915" s="927"/>
      <c r="C2915" s="580"/>
      <c r="D2915" s="939"/>
      <c r="E2915" s="940"/>
      <c r="F2915" s="941"/>
      <c r="G2915" s="937" t="str">
        <f t="array" ref="G2915">xlookup(F2915,'Internal Staffing Calculator'!E:E,'Internal Staffing Calculator'!C:C,"")</f>
        <v/>
      </c>
      <c r="H2915" s="932" t="str">
        <f t="array" ref="H2915">if(F2915&lt;&gt;"", iferror(index('Internal Staffing Calculator'!B$8:B23500,match(F2915,'Internal Staffing Calculator'!E$8:E23500,0)), "Not In Budget"),"")</f>
        <v/>
      </c>
      <c r="I2915" s="184"/>
      <c r="J2915" s="184"/>
      <c r="K2915" s="184"/>
      <c r="L2915" s="183"/>
    </row>
    <row r="2916">
      <c r="A2916" s="454"/>
      <c r="B2916" s="927"/>
      <c r="C2916" s="580"/>
      <c r="D2916" s="939"/>
      <c r="E2916" s="940"/>
      <c r="F2916" s="941"/>
      <c r="G2916" s="937" t="str">
        <f t="array" ref="G2916">xlookup(F2916,'Internal Staffing Calculator'!E:E,'Internal Staffing Calculator'!C:C,"")</f>
        <v/>
      </c>
      <c r="H2916" s="932" t="str">
        <f t="array" ref="H2916">if(F2916&lt;&gt;"", iferror(index('Internal Staffing Calculator'!B$8:B23500,match(F2916,'Internal Staffing Calculator'!E$8:E23500,0)), "Not In Budget"),"")</f>
        <v/>
      </c>
      <c r="I2916" s="184"/>
      <c r="J2916" s="184"/>
      <c r="K2916" s="184"/>
      <c r="L2916" s="183"/>
    </row>
    <row r="2917">
      <c r="A2917" s="454"/>
      <c r="B2917" s="927"/>
      <c r="C2917" s="580"/>
      <c r="D2917" s="939"/>
      <c r="E2917" s="940"/>
      <c r="F2917" s="941"/>
      <c r="G2917" s="937" t="str">
        <f t="array" ref="G2917">xlookup(F2917,'Internal Staffing Calculator'!E:E,'Internal Staffing Calculator'!C:C,"")</f>
        <v/>
      </c>
      <c r="H2917" s="932" t="str">
        <f t="array" ref="H2917">if(F2917&lt;&gt;"", iferror(index('Internal Staffing Calculator'!B$8:B23500,match(F2917,'Internal Staffing Calculator'!E$8:E23500,0)), "Not In Budget"),"")</f>
        <v/>
      </c>
      <c r="I2917" s="184"/>
      <c r="J2917" s="184"/>
      <c r="K2917" s="184"/>
      <c r="L2917" s="183"/>
    </row>
    <row r="2918">
      <c r="A2918" s="454"/>
      <c r="B2918" s="927"/>
      <c r="C2918" s="580"/>
      <c r="D2918" s="939"/>
      <c r="E2918" s="940"/>
      <c r="F2918" s="941"/>
      <c r="G2918" s="937" t="str">
        <f t="array" ref="G2918">xlookup(F2918,'Internal Staffing Calculator'!E:E,'Internal Staffing Calculator'!C:C,"")</f>
        <v/>
      </c>
      <c r="H2918" s="932" t="str">
        <f t="array" ref="H2918">if(F2918&lt;&gt;"", iferror(index('Internal Staffing Calculator'!B$8:B23500,match(F2918,'Internal Staffing Calculator'!E$8:E23500,0)), "Not In Budget"),"")</f>
        <v/>
      </c>
      <c r="I2918" s="184"/>
      <c r="J2918" s="184"/>
      <c r="K2918" s="184"/>
      <c r="L2918" s="183"/>
    </row>
    <row r="2919">
      <c r="A2919" s="454"/>
      <c r="B2919" s="927"/>
      <c r="C2919" s="580"/>
      <c r="D2919" s="939"/>
      <c r="E2919" s="940"/>
      <c r="F2919" s="941"/>
      <c r="G2919" s="937" t="str">
        <f t="array" ref="G2919">xlookup(F2919,'Internal Staffing Calculator'!E:E,'Internal Staffing Calculator'!C:C,"")</f>
        <v/>
      </c>
      <c r="H2919" s="932" t="str">
        <f t="array" ref="H2919">if(F2919&lt;&gt;"", iferror(index('Internal Staffing Calculator'!B$8:B23500,match(F2919,'Internal Staffing Calculator'!E$8:E23500,0)), "Not In Budget"),"")</f>
        <v/>
      </c>
      <c r="I2919" s="184"/>
      <c r="J2919" s="184"/>
      <c r="K2919" s="184"/>
      <c r="L2919" s="183"/>
    </row>
    <row r="2920">
      <c r="A2920" s="454"/>
      <c r="B2920" s="927"/>
      <c r="C2920" s="580"/>
      <c r="D2920" s="939"/>
      <c r="E2920" s="940"/>
      <c r="F2920" s="941"/>
      <c r="G2920" s="937" t="str">
        <f t="array" ref="G2920">xlookup(F2920,'Internal Staffing Calculator'!E:E,'Internal Staffing Calculator'!C:C,"")</f>
        <v/>
      </c>
      <c r="H2920" s="932" t="str">
        <f t="array" ref="H2920">if(F2920&lt;&gt;"", iferror(index('Internal Staffing Calculator'!B$8:B23500,match(F2920,'Internal Staffing Calculator'!E$8:E23500,0)), "Not In Budget"),"")</f>
        <v/>
      </c>
      <c r="I2920" s="184"/>
      <c r="J2920" s="184"/>
      <c r="K2920" s="184"/>
      <c r="L2920" s="183"/>
    </row>
    <row r="2921">
      <c r="A2921" s="454"/>
      <c r="B2921" s="927"/>
      <c r="C2921" s="580"/>
      <c r="D2921" s="939"/>
      <c r="E2921" s="940"/>
      <c r="F2921" s="941"/>
      <c r="G2921" s="937" t="str">
        <f t="array" ref="G2921">xlookup(F2921,'Internal Staffing Calculator'!E:E,'Internal Staffing Calculator'!C:C,"")</f>
        <v/>
      </c>
      <c r="H2921" s="932" t="str">
        <f t="array" ref="H2921">if(F2921&lt;&gt;"", iferror(index('Internal Staffing Calculator'!B$8:B23500,match(F2921,'Internal Staffing Calculator'!E$8:E23500,0)), "Not In Budget"),"")</f>
        <v/>
      </c>
      <c r="I2921" s="184"/>
      <c r="J2921" s="184"/>
      <c r="K2921" s="184"/>
      <c r="L2921" s="183"/>
    </row>
    <row r="2922">
      <c r="A2922" s="454"/>
      <c r="B2922" s="927"/>
      <c r="C2922" s="580"/>
      <c r="D2922" s="939"/>
      <c r="E2922" s="940"/>
      <c r="F2922" s="941"/>
      <c r="G2922" s="937" t="str">
        <f t="array" ref="G2922">xlookup(F2922,'Internal Staffing Calculator'!E:E,'Internal Staffing Calculator'!C:C,"")</f>
        <v/>
      </c>
      <c r="H2922" s="932" t="str">
        <f t="array" ref="H2922">if(F2922&lt;&gt;"", iferror(index('Internal Staffing Calculator'!B$8:B23500,match(F2922,'Internal Staffing Calculator'!E$8:E23500,0)), "Not In Budget"),"")</f>
        <v/>
      </c>
      <c r="I2922" s="184"/>
      <c r="J2922" s="184"/>
      <c r="K2922" s="184"/>
      <c r="L2922" s="183"/>
    </row>
    <row r="2923">
      <c r="A2923" s="454"/>
      <c r="B2923" s="927"/>
      <c r="C2923" s="580"/>
      <c r="D2923" s="939"/>
      <c r="E2923" s="940"/>
      <c r="F2923" s="941"/>
      <c r="G2923" s="937" t="str">
        <f t="array" ref="G2923">xlookup(F2923,'Internal Staffing Calculator'!E:E,'Internal Staffing Calculator'!C:C,"")</f>
        <v/>
      </c>
      <c r="H2923" s="932" t="str">
        <f t="array" ref="H2923">if(F2923&lt;&gt;"", iferror(index('Internal Staffing Calculator'!B$8:B23500,match(F2923,'Internal Staffing Calculator'!E$8:E23500,0)), "Not In Budget"),"")</f>
        <v/>
      </c>
      <c r="I2923" s="184"/>
      <c r="J2923" s="184"/>
      <c r="K2923" s="184"/>
      <c r="L2923" s="183"/>
    </row>
    <row r="2924">
      <c r="A2924" s="454"/>
      <c r="B2924" s="927"/>
      <c r="C2924" s="580"/>
      <c r="D2924" s="939"/>
      <c r="E2924" s="940"/>
      <c r="F2924" s="941"/>
      <c r="G2924" s="937" t="str">
        <f t="array" ref="G2924">xlookup(F2924,'Internal Staffing Calculator'!E:E,'Internal Staffing Calculator'!C:C,"")</f>
        <v/>
      </c>
      <c r="H2924" s="932" t="str">
        <f t="array" ref="H2924">if(F2924&lt;&gt;"", iferror(index('Internal Staffing Calculator'!B$8:B23500,match(F2924,'Internal Staffing Calculator'!E$8:E23500,0)), "Not In Budget"),"")</f>
        <v/>
      </c>
      <c r="I2924" s="184"/>
      <c r="J2924" s="184"/>
      <c r="K2924" s="184"/>
      <c r="L2924" s="183"/>
    </row>
    <row r="2925">
      <c r="A2925" s="454"/>
      <c r="B2925" s="927"/>
      <c r="C2925" s="580"/>
      <c r="D2925" s="939"/>
      <c r="E2925" s="940"/>
      <c r="F2925" s="941"/>
      <c r="G2925" s="937" t="str">
        <f t="array" ref="G2925">xlookup(F2925,'Internal Staffing Calculator'!E:E,'Internal Staffing Calculator'!C:C,"")</f>
        <v/>
      </c>
      <c r="H2925" s="932" t="str">
        <f t="array" ref="H2925">if(F2925&lt;&gt;"", iferror(index('Internal Staffing Calculator'!B$8:B23500,match(F2925,'Internal Staffing Calculator'!E$8:E23500,0)), "Not In Budget"),"")</f>
        <v/>
      </c>
      <c r="I2925" s="184"/>
      <c r="J2925" s="184"/>
      <c r="K2925" s="184"/>
      <c r="L2925" s="183"/>
    </row>
    <row r="2926">
      <c r="A2926" s="454"/>
      <c r="B2926" s="927"/>
      <c r="C2926" s="580"/>
      <c r="D2926" s="939"/>
      <c r="E2926" s="940"/>
      <c r="F2926" s="941"/>
      <c r="G2926" s="937" t="str">
        <f t="array" ref="G2926">xlookup(F2926,'Internal Staffing Calculator'!E:E,'Internal Staffing Calculator'!C:C,"")</f>
        <v/>
      </c>
      <c r="H2926" s="932" t="str">
        <f t="array" ref="H2926">if(F2926&lt;&gt;"", iferror(index('Internal Staffing Calculator'!B$8:B23500,match(F2926,'Internal Staffing Calculator'!E$8:E23500,0)), "Not In Budget"),"")</f>
        <v/>
      </c>
      <c r="I2926" s="184"/>
      <c r="J2926" s="184"/>
      <c r="K2926" s="184"/>
      <c r="L2926" s="183"/>
    </row>
    <row r="2927">
      <c r="A2927" s="454"/>
      <c r="B2927" s="927"/>
      <c r="C2927" s="580"/>
      <c r="D2927" s="939"/>
      <c r="E2927" s="940"/>
      <c r="F2927" s="941"/>
      <c r="G2927" s="937" t="str">
        <f t="array" ref="G2927">xlookup(F2927,'Internal Staffing Calculator'!E:E,'Internal Staffing Calculator'!C:C,"")</f>
        <v/>
      </c>
      <c r="H2927" s="932" t="str">
        <f t="array" ref="H2927">if(F2927&lt;&gt;"", iferror(index('Internal Staffing Calculator'!B$8:B23500,match(F2927,'Internal Staffing Calculator'!E$8:E23500,0)), "Not In Budget"),"")</f>
        <v/>
      </c>
      <c r="I2927" s="184"/>
      <c r="J2927" s="184"/>
      <c r="K2927" s="184"/>
      <c r="L2927" s="183"/>
    </row>
    <row r="2928">
      <c r="A2928" s="454"/>
      <c r="B2928" s="927"/>
      <c r="C2928" s="580"/>
      <c r="D2928" s="939"/>
      <c r="E2928" s="940"/>
      <c r="F2928" s="941"/>
      <c r="G2928" s="937" t="str">
        <f t="array" ref="G2928">xlookup(F2928,'Internal Staffing Calculator'!E:E,'Internal Staffing Calculator'!C:C,"")</f>
        <v/>
      </c>
      <c r="H2928" s="932" t="str">
        <f t="array" ref="H2928">if(F2928&lt;&gt;"", iferror(index('Internal Staffing Calculator'!B$8:B23500,match(F2928,'Internal Staffing Calculator'!E$8:E23500,0)), "Not In Budget"),"")</f>
        <v/>
      </c>
      <c r="I2928" s="184"/>
      <c r="J2928" s="184"/>
      <c r="K2928" s="184"/>
      <c r="L2928" s="183"/>
    </row>
    <row r="2929">
      <c r="A2929" s="454"/>
      <c r="B2929" s="927"/>
      <c r="C2929" s="580"/>
      <c r="D2929" s="939"/>
      <c r="E2929" s="940"/>
      <c r="F2929" s="941"/>
      <c r="G2929" s="937" t="str">
        <f t="array" ref="G2929">xlookup(F2929,'Internal Staffing Calculator'!E:E,'Internal Staffing Calculator'!C:C,"")</f>
        <v/>
      </c>
      <c r="H2929" s="932" t="str">
        <f t="array" ref="H2929">if(F2929&lt;&gt;"", iferror(index('Internal Staffing Calculator'!B$8:B23500,match(F2929,'Internal Staffing Calculator'!E$8:E23500,0)), "Not In Budget"),"")</f>
        <v/>
      </c>
      <c r="I2929" s="184"/>
      <c r="J2929" s="184"/>
      <c r="K2929" s="184"/>
      <c r="L2929" s="183"/>
    </row>
    <row r="2930">
      <c r="A2930" s="454"/>
      <c r="B2930" s="927"/>
      <c r="C2930" s="580"/>
      <c r="D2930" s="939"/>
      <c r="E2930" s="940"/>
      <c r="F2930" s="941"/>
      <c r="G2930" s="937" t="str">
        <f t="array" ref="G2930">xlookup(F2930,'Internal Staffing Calculator'!E:E,'Internal Staffing Calculator'!C:C,"")</f>
        <v/>
      </c>
      <c r="H2930" s="932" t="str">
        <f t="array" ref="H2930">if(F2930&lt;&gt;"", iferror(index('Internal Staffing Calculator'!B$8:B23500,match(F2930,'Internal Staffing Calculator'!E$8:E23500,0)), "Not In Budget"),"")</f>
        <v/>
      </c>
      <c r="I2930" s="184"/>
      <c r="J2930" s="184"/>
      <c r="K2930" s="184"/>
      <c r="L2930" s="183"/>
    </row>
    <row r="2931">
      <c r="A2931" s="454"/>
      <c r="B2931" s="927"/>
      <c r="C2931" s="580"/>
      <c r="D2931" s="939"/>
      <c r="E2931" s="940"/>
      <c r="F2931" s="941"/>
      <c r="G2931" s="937" t="str">
        <f t="array" ref="G2931">xlookup(F2931,'Internal Staffing Calculator'!E:E,'Internal Staffing Calculator'!C:C,"")</f>
        <v/>
      </c>
      <c r="H2931" s="932" t="str">
        <f t="array" ref="H2931">if(F2931&lt;&gt;"", iferror(index('Internal Staffing Calculator'!B$8:B23500,match(F2931,'Internal Staffing Calculator'!E$8:E23500,0)), "Not In Budget"),"")</f>
        <v/>
      </c>
      <c r="I2931" s="184"/>
      <c r="J2931" s="184"/>
      <c r="K2931" s="184"/>
      <c r="L2931" s="183"/>
    </row>
    <row r="2932">
      <c r="A2932" s="454"/>
      <c r="B2932" s="927"/>
      <c r="C2932" s="580"/>
      <c r="D2932" s="939"/>
      <c r="E2932" s="940"/>
      <c r="F2932" s="941"/>
      <c r="G2932" s="937" t="str">
        <f t="array" ref="G2932">xlookup(F2932,'Internal Staffing Calculator'!E:E,'Internal Staffing Calculator'!C:C,"")</f>
        <v/>
      </c>
      <c r="H2932" s="932" t="str">
        <f t="array" ref="H2932">if(F2932&lt;&gt;"", iferror(index('Internal Staffing Calculator'!B$8:B23500,match(F2932,'Internal Staffing Calculator'!E$8:E23500,0)), "Not In Budget"),"")</f>
        <v/>
      </c>
      <c r="I2932" s="184"/>
      <c r="J2932" s="184"/>
      <c r="K2932" s="184"/>
      <c r="L2932" s="183"/>
    </row>
    <row r="2933">
      <c r="A2933" s="454"/>
      <c r="B2933" s="927"/>
      <c r="C2933" s="580"/>
      <c r="D2933" s="939"/>
      <c r="E2933" s="940"/>
      <c r="F2933" s="941"/>
      <c r="G2933" s="937" t="str">
        <f t="array" ref="G2933">xlookup(F2933,'Internal Staffing Calculator'!E:E,'Internal Staffing Calculator'!C:C,"")</f>
        <v/>
      </c>
      <c r="H2933" s="932" t="str">
        <f t="array" ref="H2933">if(F2933&lt;&gt;"", iferror(index('Internal Staffing Calculator'!B$8:B23500,match(F2933,'Internal Staffing Calculator'!E$8:E23500,0)), "Not In Budget"),"")</f>
        <v/>
      </c>
      <c r="I2933" s="184"/>
      <c r="J2933" s="184"/>
      <c r="K2933" s="184"/>
      <c r="L2933" s="183"/>
    </row>
    <row r="2934">
      <c r="A2934" s="454"/>
      <c r="B2934" s="927"/>
      <c r="C2934" s="580"/>
      <c r="D2934" s="939"/>
      <c r="E2934" s="940"/>
      <c r="F2934" s="941"/>
      <c r="G2934" s="937" t="str">
        <f t="array" ref="G2934">xlookup(F2934,'Internal Staffing Calculator'!E:E,'Internal Staffing Calculator'!C:C,"")</f>
        <v/>
      </c>
      <c r="H2934" s="932" t="str">
        <f t="array" ref="H2934">if(F2934&lt;&gt;"", iferror(index('Internal Staffing Calculator'!B$8:B23500,match(F2934,'Internal Staffing Calculator'!E$8:E23500,0)), "Not In Budget"),"")</f>
        <v/>
      </c>
      <c r="I2934" s="184"/>
      <c r="J2934" s="184"/>
      <c r="K2934" s="184"/>
      <c r="L2934" s="183"/>
    </row>
    <row r="2935">
      <c r="A2935" s="454"/>
      <c r="B2935" s="927"/>
      <c r="C2935" s="580"/>
      <c r="D2935" s="939"/>
      <c r="E2935" s="940"/>
      <c r="F2935" s="941"/>
      <c r="G2935" s="937" t="str">
        <f t="array" ref="G2935">xlookup(F2935,'Internal Staffing Calculator'!E:E,'Internal Staffing Calculator'!C:C,"")</f>
        <v/>
      </c>
      <c r="H2935" s="932" t="str">
        <f t="array" ref="H2935">if(F2935&lt;&gt;"", iferror(index('Internal Staffing Calculator'!B$8:B23500,match(F2935,'Internal Staffing Calculator'!E$8:E23500,0)), "Not In Budget"),"")</f>
        <v/>
      </c>
      <c r="I2935" s="184"/>
      <c r="J2935" s="184"/>
      <c r="K2935" s="184"/>
      <c r="L2935" s="183"/>
    </row>
    <row r="2936">
      <c r="A2936" s="454"/>
      <c r="B2936" s="927"/>
      <c r="C2936" s="580"/>
      <c r="D2936" s="939"/>
      <c r="E2936" s="940"/>
      <c r="F2936" s="941"/>
      <c r="G2936" s="937" t="str">
        <f t="array" ref="G2936">xlookup(F2936,'Internal Staffing Calculator'!E:E,'Internal Staffing Calculator'!C:C,"")</f>
        <v/>
      </c>
      <c r="H2936" s="932" t="str">
        <f t="array" ref="H2936">if(F2936&lt;&gt;"", iferror(index('Internal Staffing Calculator'!B$8:B23500,match(F2936,'Internal Staffing Calculator'!E$8:E23500,0)), "Not In Budget"),"")</f>
        <v/>
      </c>
      <c r="I2936" s="184"/>
      <c r="J2936" s="184"/>
      <c r="K2936" s="184"/>
      <c r="L2936" s="183"/>
    </row>
    <row r="2937">
      <c r="A2937" s="454"/>
      <c r="B2937" s="927"/>
      <c r="C2937" s="580"/>
      <c r="D2937" s="939"/>
      <c r="E2937" s="940"/>
      <c r="F2937" s="941"/>
      <c r="G2937" s="937" t="str">
        <f t="array" ref="G2937">xlookup(F2937,'Internal Staffing Calculator'!E:E,'Internal Staffing Calculator'!C:C,"")</f>
        <v/>
      </c>
      <c r="H2937" s="932" t="str">
        <f t="array" ref="H2937">if(F2937&lt;&gt;"", iferror(index('Internal Staffing Calculator'!B$8:B23500,match(F2937,'Internal Staffing Calculator'!E$8:E23500,0)), "Not In Budget"),"")</f>
        <v/>
      </c>
      <c r="I2937" s="184"/>
      <c r="J2937" s="184"/>
      <c r="K2937" s="184"/>
      <c r="L2937" s="183"/>
    </row>
    <row r="2938">
      <c r="A2938" s="454"/>
      <c r="B2938" s="927"/>
      <c r="C2938" s="580"/>
      <c r="D2938" s="939"/>
      <c r="E2938" s="940"/>
      <c r="F2938" s="941"/>
      <c r="G2938" s="937" t="str">
        <f t="array" ref="G2938">xlookup(F2938,'Internal Staffing Calculator'!E:E,'Internal Staffing Calculator'!C:C,"")</f>
        <v/>
      </c>
      <c r="H2938" s="932" t="str">
        <f t="array" ref="H2938">if(F2938&lt;&gt;"", iferror(index('Internal Staffing Calculator'!B$8:B23500,match(F2938,'Internal Staffing Calculator'!E$8:E23500,0)), "Not In Budget"),"")</f>
        <v/>
      </c>
      <c r="I2938" s="184"/>
      <c r="J2938" s="184"/>
      <c r="K2938" s="184"/>
      <c r="L2938" s="183"/>
    </row>
    <row r="2939">
      <c r="A2939" s="454"/>
      <c r="B2939" s="927"/>
      <c r="C2939" s="580"/>
      <c r="D2939" s="939"/>
      <c r="E2939" s="940"/>
      <c r="F2939" s="941"/>
      <c r="G2939" s="937" t="str">
        <f t="array" ref="G2939">xlookup(F2939,'Internal Staffing Calculator'!E:E,'Internal Staffing Calculator'!C:C,"")</f>
        <v/>
      </c>
      <c r="H2939" s="932" t="str">
        <f t="array" ref="H2939">if(F2939&lt;&gt;"", iferror(index('Internal Staffing Calculator'!B$8:B23500,match(F2939,'Internal Staffing Calculator'!E$8:E23500,0)), "Not In Budget"),"")</f>
        <v/>
      </c>
      <c r="I2939" s="184"/>
      <c r="J2939" s="184"/>
      <c r="K2939" s="184"/>
      <c r="L2939" s="183"/>
    </row>
    <row r="2940">
      <c r="A2940" s="454"/>
      <c r="B2940" s="927"/>
      <c r="C2940" s="580"/>
      <c r="D2940" s="939"/>
      <c r="E2940" s="940"/>
      <c r="F2940" s="941"/>
      <c r="G2940" s="937" t="str">
        <f t="array" ref="G2940">xlookup(F2940,'Internal Staffing Calculator'!E:E,'Internal Staffing Calculator'!C:C,"")</f>
        <v/>
      </c>
      <c r="H2940" s="932" t="str">
        <f t="array" ref="H2940">if(F2940&lt;&gt;"", iferror(index('Internal Staffing Calculator'!B$8:B23500,match(F2940,'Internal Staffing Calculator'!E$8:E23500,0)), "Not In Budget"),"")</f>
        <v/>
      </c>
      <c r="I2940" s="184"/>
      <c r="J2940" s="184"/>
      <c r="K2940" s="184"/>
      <c r="L2940" s="183"/>
    </row>
    <row r="2941">
      <c r="A2941" s="454"/>
      <c r="B2941" s="927"/>
      <c r="C2941" s="580"/>
      <c r="D2941" s="939"/>
      <c r="E2941" s="940"/>
      <c r="F2941" s="941"/>
      <c r="G2941" s="937" t="str">
        <f t="array" ref="G2941">xlookup(F2941,'Internal Staffing Calculator'!E:E,'Internal Staffing Calculator'!C:C,"")</f>
        <v/>
      </c>
      <c r="H2941" s="932" t="str">
        <f t="array" ref="H2941">if(F2941&lt;&gt;"", iferror(index('Internal Staffing Calculator'!B$8:B23500,match(F2941,'Internal Staffing Calculator'!E$8:E23500,0)), "Not In Budget"),"")</f>
        <v/>
      </c>
      <c r="I2941" s="184"/>
      <c r="J2941" s="184"/>
      <c r="K2941" s="184"/>
      <c r="L2941" s="183"/>
    </row>
    <row r="2942">
      <c r="A2942" s="454"/>
      <c r="B2942" s="927"/>
      <c r="C2942" s="580"/>
      <c r="D2942" s="939"/>
      <c r="E2942" s="940"/>
      <c r="F2942" s="941"/>
      <c r="G2942" s="937" t="str">
        <f t="array" ref="G2942">xlookup(F2942,'Internal Staffing Calculator'!E:E,'Internal Staffing Calculator'!C:C,"")</f>
        <v/>
      </c>
      <c r="H2942" s="932" t="str">
        <f t="array" ref="H2942">if(F2942&lt;&gt;"", iferror(index('Internal Staffing Calculator'!B$8:B23500,match(F2942,'Internal Staffing Calculator'!E$8:E23500,0)), "Not In Budget"),"")</f>
        <v/>
      </c>
      <c r="I2942" s="184"/>
      <c r="J2942" s="184"/>
      <c r="K2942" s="184"/>
      <c r="L2942" s="183"/>
    </row>
    <row r="2943">
      <c r="A2943" s="454"/>
      <c r="B2943" s="927"/>
      <c r="C2943" s="580"/>
      <c r="D2943" s="939"/>
      <c r="E2943" s="940"/>
      <c r="F2943" s="941"/>
      <c r="G2943" s="937" t="str">
        <f t="array" ref="G2943">xlookup(F2943,'Internal Staffing Calculator'!E:E,'Internal Staffing Calculator'!C:C,"")</f>
        <v/>
      </c>
      <c r="H2943" s="932" t="str">
        <f t="array" ref="H2943">if(F2943&lt;&gt;"", iferror(index('Internal Staffing Calculator'!B$8:B23500,match(F2943,'Internal Staffing Calculator'!E$8:E23500,0)), "Not In Budget"),"")</f>
        <v/>
      </c>
      <c r="I2943" s="184"/>
      <c r="J2943" s="184"/>
      <c r="K2943" s="184"/>
      <c r="L2943" s="183"/>
    </row>
    <row r="2944">
      <c r="A2944" s="454"/>
      <c r="B2944" s="927"/>
      <c r="C2944" s="580"/>
      <c r="D2944" s="939"/>
      <c r="E2944" s="940"/>
      <c r="F2944" s="941"/>
      <c r="G2944" s="937" t="str">
        <f t="array" ref="G2944">xlookup(F2944,'Internal Staffing Calculator'!E:E,'Internal Staffing Calculator'!C:C,"")</f>
        <v/>
      </c>
      <c r="H2944" s="932" t="str">
        <f t="array" ref="H2944">if(F2944&lt;&gt;"", iferror(index('Internal Staffing Calculator'!B$8:B23500,match(F2944,'Internal Staffing Calculator'!E$8:E23500,0)), "Not In Budget"),"")</f>
        <v/>
      </c>
      <c r="I2944" s="184"/>
      <c r="J2944" s="184"/>
      <c r="K2944" s="184"/>
      <c r="L2944" s="183"/>
    </row>
    <row r="2945">
      <c r="A2945" s="454"/>
      <c r="B2945" s="927"/>
      <c r="C2945" s="580"/>
      <c r="D2945" s="939"/>
      <c r="E2945" s="940"/>
      <c r="F2945" s="941"/>
      <c r="G2945" s="937" t="str">
        <f t="array" ref="G2945">xlookup(F2945,'Internal Staffing Calculator'!E:E,'Internal Staffing Calculator'!C:C,"")</f>
        <v/>
      </c>
      <c r="H2945" s="932" t="str">
        <f t="array" ref="H2945">if(F2945&lt;&gt;"", iferror(index('Internal Staffing Calculator'!B$8:B23500,match(F2945,'Internal Staffing Calculator'!E$8:E23500,0)), "Not In Budget"),"")</f>
        <v/>
      </c>
      <c r="I2945" s="184"/>
      <c r="J2945" s="184"/>
      <c r="K2945" s="184"/>
      <c r="L2945" s="183"/>
    </row>
    <row r="2946">
      <c r="A2946" s="454"/>
      <c r="B2946" s="927"/>
      <c r="C2946" s="580"/>
      <c r="D2946" s="939"/>
      <c r="E2946" s="940"/>
      <c r="F2946" s="941"/>
      <c r="G2946" s="937" t="str">
        <f t="array" ref="G2946">xlookup(F2946,'Internal Staffing Calculator'!E:E,'Internal Staffing Calculator'!C:C,"")</f>
        <v/>
      </c>
      <c r="H2946" s="932" t="str">
        <f t="array" ref="H2946">if(F2946&lt;&gt;"", iferror(index('Internal Staffing Calculator'!B$8:B23500,match(F2946,'Internal Staffing Calculator'!E$8:E23500,0)), "Not In Budget"),"")</f>
        <v/>
      </c>
      <c r="I2946" s="184"/>
      <c r="J2946" s="184"/>
      <c r="K2946" s="184"/>
      <c r="L2946" s="183"/>
    </row>
    <row r="2947">
      <c r="A2947" s="454"/>
      <c r="B2947" s="927"/>
      <c r="C2947" s="580"/>
      <c r="D2947" s="939"/>
      <c r="E2947" s="940"/>
      <c r="F2947" s="941"/>
      <c r="G2947" s="937" t="str">
        <f t="array" ref="G2947">xlookup(F2947,'Internal Staffing Calculator'!E:E,'Internal Staffing Calculator'!C:C,"")</f>
        <v/>
      </c>
      <c r="H2947" s="932" t="str">
        <f t="array" ref="H2947">if(F2947&lt;&gt;"", iferror(index('Internal Staffing Calculator'!B$8:B23500,match(F2947,'Internal Staffing Calculator'!E$8:E23500,0)), "Not In Budget"),"")</f>
        <v/>
      </c>
      <c r="I2947" s="184"/>
      <c r="J2947" s="184"/>
      <c r="K2947" s="184"/>
      <c r="L2947" s="183"/>
    </row>
    <row r="2948">
      <c r="A2948" s="454"/>
      <c r="B2948" s="927"/>
      <c r="C2948" s="580"/>
      <c r="D2948" s="939"/>
      <c r="E2948" s="940"/>
      <c r="F2948" s="941"/>
      <c r="G2948" s="937" t="str">
        <f t="array" ref="G2948">xlookup(F2948,'Internal Staffing Calculator'!E:E,'Internal Staffing Calculator'!C:C,"")</f>
        <v/>
      </c>
      <c r="H2948" s="932" t="str">
        <f t="array" ref="H2948">if(F2948&lt;&gt;"", iferror(index('Internal Staffing Calculator'!B$8:B23500,match(F2948,'Internal Staffing Calculator'!E$8:E23500,0)), "Not In Budget"),"")</f>
        <v/>
      </c>
      <c r="I2948" s="184"/>
      <c r="J2948" s="184"/>
      <c r="K2948" s="184"/>
      <c r="L2948" s="183"/>
    </row>
    <row r="2949">
      <c r="A2949" s="454"/>
      <c r="B2949" s="927"/>
      <c r="C2949" s="580"/>
      <c r="D2949" s="939"/>
      <c r="E2949" s="940"/>
      <c r="F2949" s="941"/>
      <c r="G2949" s="937" t="str">
        <f t="array" ref="G2949">xlookup(F2949,'Internal Staffing Calculator'!E:E,'Internal Staffing Calculator'!C:C,"")</f>
        <v/>
      </c>
      <c r="H2949" s="932" t="str">
        <f t="array" ref="H2949">if(F2949&lt;&gt;"", iferror(index('Internal Staffing Calculator'!B$8:B23500,match(F2949,'Internal Staffing Calculator'!E$8:E23500,0)), "Not In Budget"),"")</f>
        <v/>
      </c>
      <c r="I2949" s="184"/>
      <c r="J2949" s="184"/>
      <c r="K2949" s="184"/>
      <c r="L2949" s="183"/>
    </row>
    <row r="2950">
      <c r="A2950" s="454"/>
      <c r="B2950" s="927"/>
      <c r="C2950" s="580"/>
      <c r="D2950" s="939"/>
      <c r="E2950" s="940"/>
      <c r="F2950" s="941"/>
      <c r="G2950" s="937" t="str">
        <f t="array" ref="G2950">xlookup(F2950,'Internal Staffing Calculator'!E:E,'Internal Staffing Calculator'!C:C,"")</f>
        <v/>
      </c>
      <c r="H2950" s="932" t="str">
        <f t="array" ref="H2950">if(F2950&lt;&gt;"", iferror(index('Internal Staffing Calculator'!B$8:B23500,match(F2950,'Internal Staffing Calculator'!E$8:E23500,0)), "Not In Budget"),"")</f>
        <v/>
      </c>
      <c r="I2950" s="184"/>
      <c r="J2950" s="184"/>
      <c r="K2950" s="184"/>
      <c r="L2950" s="183"/>
    </row>
    <row r="2951">
      <c r="A2951" s="454"/>
      <c r="B2951" s="927"/>
      <c r="C2951" s="580"/>
      <c r="D2951" s="939"/>
      <c r="E2951" s="940"/>
      <c r="F2951" s="941"/>
      <c r="G2951" s="937" t="str">
        <f t="array" ref="G2951">xlookup(F2951,'Internal Staffing Calculator'!E:E,'Internal Staffing Calculator'!C:C,"")</f>
        <v/>
      </c>
      <c r="H2951" s="932" t="str">
        <f t="array" ref="H2951">if(F2951&lt;&gt;"", iferror(index('Internal Staffing Calculator'!B$8:B23500,match(F2951,'Internal Staffing Calculator'!E$8:E23500,0)), "Not In Budget"),"")</f>
        <v/>
      </c>
      <c r="I2951" s="184"/>
      <c r="J2951" s="184"/>
      <c r="K2951" s="184"/>
      <c r="L2951" s="183"/>
    </row>
    <row r="2952">
      <c r="A2952" s="454"/>
      <c r="B2952" s="927"/>
      <c r="C2952" s="580"/>
      <c r="D2952" s="939"/>
      <c r="E2952" s="940"/>
      <c r="F2952" s="941"/>
      <c r="G2952" s="937" t="str">
        <f t="array" ref="G2952">xlookup(F2952,'Internal Staffing Calculator'!E:E,'Internal Staffing Calculator'!C:C,"")</f>
        <v/>
      </c>
      <c r="H2952" s="932" t="str">
        <f t="array" ref="H2952">if(F2952&lt;&gt;"", iferror(index('Internal Staffing Calculator'!B$8:B23500,match(F2952,'Internal Staffing Calculator'!E$8:E23500,0)), "Not In Budget"),"")</f>
        <v/>
      </c>
      <c r="I2952" s="184"/>
      <c r="J2952" s="184"/>
      <c r="K2952" s="184"/>
      <c r="L2952" s="183"/>
    </row>
    <row r="2953">
      <c r="A2953" s="454"/>
      <c r="B2953" s="927"/>
      <c r="C2953" s="580"/>
      <c r="D2953" s="939"/>
      <c r="E2953" s="940"/>
      <c r="F2953" s="941"/>
      <c r="G2953" s="937" t="str">
        <f t="array" ref="G2953">xlookup(F2953,'Internal Staffing Calculator'!E:E,'Internal Staffing Calculator'!C:C,"")</f>
        <v/>
      </c>
      <c r="H2953" s="932" t="str">
        <f t="array" ref="H2953">if(F2953&lt;&gt;"", iferror(index('Internal Staffing Calculator'!B$8:B23500,match(F2953,'Internal Staffing Calculator'!E$8:E23500,0)), "Not In Budget"),"")</f>
        <v/>
      </c>
      <c r="I2953" s="184"/>
      <c r="J2953" s="184"/>
      <c r="K2953" s="184"/>
      <c r="L2953" s="183"/>
    </row>
    <row r="2954">
      <c r="A2954" s="454"/>
      <c r="B2954" s="927"/>
      <c r="C2954" s="580"/>
      <c r="D2954" s="939"/>
      <c r="E2954" s="940"/>
      <c r="F2954" s="941"/>
      <c r="G2954" s="937" t="str">
        <f t="array" ref="G2954">xlookup(F2954,'Internal Staffing Calculator'!E:E,'Internal Staffing Calculator'!C:C,"")</f>
        <v/>
      </c>
      <c r="H2954" s="932" t="str">
        <f t="array" ref="H2954">if(F2954&lt;&gt;"", iferror(index('Internal Staffing Calculator'!B$8:B23500,match(F2954,'Internal Staffing Calculator'!E$8:E23500,0)), "Not In Budget"),"")</f>
        <v/>
      </c>
      <c r="I2954" s="184"/>
      <c r="J2954" s="184"/>
      <c r="K2954" s="184"/>
      <c r="L2954" s="183"/>
    </row>
    <row r="2955">
      <c r="A2955" s="454"/>
      <c r="B2955" s="927"/>
      <c r="C2955" s="580"/>
      <c r="D2955" s="939"/>
      <c r="E2955" s="940"/>
      <c r="F2955" s="941"/>
      <c r="G2955" s="937" t="str">
        <f t="array" ref="G2955">xlookup(F2955,'Internal Staffing Calculator'!E:E,'Internal Staffing Calculator'!C:C,"")</f>
        <v/>
      </c>
      <c r="H2955" s="932" t="str">
        <f t="array" ref="H2955">if(F2955&lt;&gt;"", iferror(index('Internal Staffing Calculator'!B$8:B23500,match(F2955,'Internal Staffing Calculator'!E$8:E23500,0)), "Not In Budget"),"")</f>
        <v/>
      </c>
      <c r="I2955" s="184"/>
      <c r="J2955" s="184"/>
      <c r="K2955" s="184"/>
      <c r="L2955" s="183"/>
    </row>
    <row r="2956">
      <c r="A2956" s="454"/>
      <c r="B2956" s="927"/>
      <c r="C2956" s="580"/>
      <c r="D2956" s="939"/>
      <c r="E2956" s="940"/>
      <c r="F2956" s="941"/>
      <c r="G2956" s="937" t="str">
        <f t="array" ref="G2956">xlookup(F2956,'Internal Staffing Calculator'!E:E,'Internal Staffing Calculator'!C:C,"")</f>
        <v/>
      </c>
      <c r="H2956" s="932" t="str">
        <f t="array" ref="H2956">if(F2956&lt;&gt;"", iferror(index('Internal Staffing Calculator'!B$8:B23500,match(F2956,'Internal Staffing Calculator'!E$8:E23500,0)), "Not In Budget"),"")</f>
        <v/>
      </c>
      <c r="I2956" s="184"/>
      <c r="J2956" s="184"/>
      <c r="K2956" s="184"/>
      <c r="L2956" s="183"/>
    </row>
    <row r="2957">
      <c r="A2957" s="454"/>
      <c r="B2957" s="927"/>
      <c r="C2957" s="580"/>
      <c r="D2957" s="939"/>
      <c r="E2957" s="940"/>
      <c r="F2957" s="941"/>
      <c r="G2957" s="937" t="str">
        <f t="array" ref="G2957">xlookup(F2957,'Internal Staffing Calculator'!E:E,'Internal Staffing Calculator'!C:C,"")</f>
        <v/>
      </c>
      <c r="H2957" s="932" t="str">
        <f t="array" ref="H2957">if(F2957&lt;&gt;"", iferror(index('Internal Staffing Calculator'!B$8:B23500,match(F2957,'Internal Staffing Calculator'!E$8:E23500,0)), "Not In Budget"),"")</f>
        <v/>
      </c>
      <c r="I2957" s="184"/>
      <c r="J2957" s="184"/>
      <c r="K2957" s="184"/>
      <c r="L2957" s="183"/>
    </row>
    <row r="2958">
      <c r="A2958" s="454"/>
      <c r="B2958" s="927"/>
      <c r="C2958" s="580"/>
      <c r="D2958" s="939"/>
      <c r="E2958" s="940"/>
      <c r="F2958" s="941"/>
      <c r="G2958" s="937" t="str">
        <f t="array" ref="G2958">xlookup(F2958,'Internal Staffing Calculator'!E:E,'Internal Staffing Calculator'!C:C,"")</f>
        <v/>
      </c>
      <c r="H2958" s="932" t="str">
        <f t="array" ref="H2958">if(F2958&lt;&gt;"", iferror(index('Internal Staffing Calculator'!B$8:B23500,match(F2958,'Internal Staffing Calculator'!E$8:E23500,0)), "Not In Budget"),"")</f>
        <v/>
      </c>
      <c r="I2958" s="184"/>
      <c r="J2958" s="184"/>
      <c r="K2958" s="184"/>
      <c r="L2958" s="183"/>
    </row>
    <row r="2959">
      <c r="A2959" s="454"/>
      <c r="B2959" s="927"/>
      <c r="C2959" s="580"/>
      <c r="D2959" s="939"/>
      <c r="E2959" s="940"/>
      <c r="F2959" s="941"/>
      <c r="G2959" s="937" t="str">
        <f t="array" ref="G2959">xlookup(F2959,'Internal Staffing Calculator'!E:E,'Internal Staffing Calculator'!C:C,"")</f>
        <v/>
      </c>
      <c r="H2959" s="932" t="str">
        <f t="array" ref="H2959">if(F2959&lt;&gt;"", iferror(index('Internal Staffing Calculator'!B$8:B23500,match(F2959,'Internal Staffing Calculator'!E$8:E23500,0)), "Not In Budget"),"")</f>
        <v/>
      </c>
      <c r="I2959" s="184"/>
      <c r="J2959" s="184"/>
      <c r="K2959" s="184"/>
      <c r="L2959" s="183"/>
    </row>
    <row r="2960">
      <c r="A2960" s="454"/>
      <c r="B2960" s="927"/>
      <c r="C2960" s="580"/>
      <c r="D2960" s="939"/>
      <c r="E2960" s="940"/>
      <c r="F2960" s="941"/>
      <c r="G2960" s="937" t="str">
        <f t="array" ref="G2960">xlookup(F2960,'Internal Staffing Calculator'!E:E,'Internal Staffing Calculator'!C:C,"")</f>
        <v/>
      </c>
      <c r="H2960" s="932" t="str">
        <f t="array" ref="H2960">if(F2960&lt;&gt;"", iferror(index('Internal Staffing Calculator'!B$8:B23500,match(F2960,'Internal Staffing Calculator'!E$8:E23500,0)), "Not In Budget"),"")</f>
        <v/>
      </c>
      <c r="I2960" s="184"/>
      <c r="J2960" s="184"/>
      <c r="K2960" s="184"/>
      <c r="L2960" s="183"/>
    </row>
    <row r="2961">
      <c r="A2961" s="454"/>
      <c r="B2961" s="927"/>
      <c r="C2961" s="580"/>
      <c r="D2961" s="939"/>
      <c r="E2961" s="940"/>
      <c r="F2961" s="941"/>
      <c r="G2961" s="937" t="str">
        <f t="array" ref="G2961">xlookup(F2961,'Internal Staffing Calculator'!E:E,'Internal Staffing Calculator'!C:C,"")</f>
        <v/>
      </c>
      <c r="H2961" s="932" t="str">
        <f t="array" ref="H2961">if(F2961&lt;&gt;"", iferror(index('Internal Staffing Calculator'!B$8:B23500,match(F2961,'Internal Staffing Calculator'!E$8:E23500,0)), "Not In Budget"),"")</f>
        <v/>
      </c>
      <c r="I2961" s="184"/>
      <c r="J2961" s="184"/>
      <c r="K2961" s="184"/>
      <c r="L2961" s="183"/>
    </row>
    <row r="2962">
      <c r="A2962" s="454"/>
      <c r="B2962" s="927"/>
      <c r="C2962" s="580"/>
      <c r="D2962" s="939"/>
      <c r="E2962" s="940"/>
      <c r="F2962" s="941"/>
      <c r="G2962" s="937" t="str">
        <f t="array" ref="G2962">xlookup(F2962,'Internal Staffing Calculator'!E:E,'Internal Staffing Calculator'!C:C,"")</f>
        <v/>
      </c>
      <c r="H2962" s="932" t="str">
        <f t="array" ref="H2962">if(F2962&lt;&gt;"", iferror(index('Internal Staffing Calculator'!B$8:B23500,match(F2962,'Internal Staffing Calculator'!E$8:E23500,0)), "Not In Budget"),"")</f>
        <v/>
      </c>
      <c r="I2962" s="184"/>
      <c r="J2962" s="184"/>
      <c r="K2962" s="184"/>
      <c r="L2962" s="183"/>
    </row>
    <row r="2963">
      <c r="A2963" s="454"/>
      <c r="B2963" s="927"/>
      <c r="C2963" s="580"/>
      <c r="D2963" s="939"/>
      <c r="E2963" s="940"/>
      <c r="F2963" s="941"/>
      <c r="G2963" s="937" t="str">
        <f t="array" ref="G2963">xlookup(F2963,'Internal Staffing Calculator'!E:E,'Internal Staffing Calculator'!C:C,"")</f>
        <v/>
      </c>
      <c r="H2963" s="932" t="str">
        <f t="array" ref="H2963">if(F2963&lt;&gt;"", iferror(index('Internal Staffing Calculator'!B$8:B23500,match(F2963,'Internal Staffing Calculator'!E$8:E23500,0)), "Not In Budget"),"")</f>
        <v/>
      </c>
      <c r="I2963" s="184"/>
      <c r="J2963" s="184"/>
      <c r="K2963" s="184"/>
      <c r="L2963" s="183"/>
    </row>
    <row r="2964">
      <c r="A2964" s="454"/>
      <c r="B2964" s="927"/>
      <c r="C2964" s="580"/>
      <c r="D2964" s="939"/>
      <c r="E2964" s="940"/>
      <c r="F2964" s="941"/>
      <c r="G2964" s="937" t="str">
        <f t="array" ref="G2964">xlookup(F2964,'Internal Staffing Calculator'!E:E,'Internal Staffing Calculator'!C:C,"")</f>
        <v/>
      </c>
      <c r="H2964" s="932" t="str">
        <f t="array" ref="H2964">if(F2964&lt;&gt;"", iferror(index('Internal Staffing Calculator'!B$8:B23500,match(F2964,'Internal Staffing Calculator'!E$8:E23500,0)), "Not In Budget"),"")</f>
        <v/>
      </c>
      <c r="I2964" s="184"/>
      <c r="J2964" s="184"/>
      <c r="K2964" s="184"/>
      <c r="L2964" s="183"/>
    </row>
    <row r="2965">
      <c r="A2965" s="454"/>
      <c r="B2965" s="927"/>
      <c r="C2965" s="580"/>
      <c r="D2965" s="939"/>
      <c r="E2965" s="940"/>
      <c r="F2965" s="941"/>
      <c r="G2965" s="937" t="str">
        <f t="array" ref="G2965">xlookup(F2965,'Internal Staffing Calculator'!E:E,'Internal Staffing Calculator'!C:C,"")</f>
        <v/>
      </c>
      <c r="H2965" s="932" t="str">
        <f t="array" ref="H2965">if(F2965&lt;&gt;"", iferror(index('Internal Staffing Calculator'!B$8:B23500,match(F2965,'Internal Staffing Calculator'!E$8:E23500,0)), "Not In Budget"),"")</f>
        <v/>
      </c>
      <c r="I2965" s="184"/>
      <c r="J2965" s="184"/>
      <c r="K2965" s="184"/>
      <c r="L2965" s="183"/>
    </row>
    <row r="2966">
      <c r="A2966" s="454"/>
      <c r="B2966" s="927"/>
      <c r="C2966" s="580"/>
      <c r="D2966" s="939"/>
      <c r="E2966" s="940"/>
      <c r="F2966" s="941"/>
      <c r="G2966" s="937" t="str">
        <f t="array" ref="G2966">xlookup(F2966,'Internal Staffing Calculator'!E:E,'Internal Staffing Calculator'!C:C,"")</f>
        <v/>
      </c>
      <c r="H2966" s="932" t="str">
        <f t="array" ref="H2966">if(F2966&lt;&gt;"", iferror(index('Internal Staffing Calculator'!B$8:B23500,match(F2966,'Internal Staffing Calculator'!E$8:E23500,0)), "Not In Budget"),"")</f>
        <v/>
      </c>
      <c r="I2966" s="184"/>
      <c r="J2966" s="184"/>
      <c r="K2966" s="184"/>
      <c r="L2966" s="183"/>
    </row>
    <row r="2967">
      <c r="A2967" s="454"/>
      <c r="B2967" s="927"/>
      <c r="C2967" s="580"/>
      <c r="D2967" s="939"/>
      <c r="E2967" s="940"/>
      <c r="F2967" s="941"/>
      <c r="G2967" s="937" t="str">
        <f t="array" ref="G2967">xlookup(F2967,'Internal Staffing Calculator'!E:E,'Internal Staffing Calculator'!C:C,"")</f>
        <v/>
      </c>
      <c r="H2967" s="932" t="str">
        <f t="array" ref="H2967">if(F2967&lt;&gt;"", iferror(index('Internal Staffing Calculator'!B$8:B23500,match(F2967,'Internal Staffing Calculator'!E$8:E23500,0)), "Not In Budget"),"")</f>
        <v/>
      </c>
      <c r="I2967" s="184"/>
      <c r="J2967" s="184"/>
      <c r="K2967" s="184"/>
      <c r="L2967" s="183"/>
    </row>
    <row r="2968">
      <c r="A2968" s="454"/>
      <c r="B2968" s="927"/>
      <c r="C2968" s="580"/>
      <c r="D2968" s="939"/>
      <c r="E2968" s="940"/>
      <c r="F2968" s="941"/>
      <c r="G2968" s="937" t="str">
        <f t="array" ref="G2968">xlookup(F2968,'Internal Staffing Calculator'!E:E,'Internal Staffing Calculator'!C:C,"")</f>
        <v/>
      </c>
      <c r="H2968" s="932" t="str">
        <f t="array" ref="H2968">if(F2968&lt;&gt;"", iferror(index('Internal Staffing Calculator'!B$8:B23500,match(F2968,'Internal Staffing Calculator'!E$8:E23500,0)), "Not In Budget"),"")</f>
        <v/>
      </c>
      <c r="I2968" s="184"/>
      <c r="J2968" s="184"/>
      <c r="K2968" s="184"/>
      <c r="L2968" s="183"/>
    </row>
    <row r="2969">
      <c r="A2969" s="454"/>
      <c r="B2969" s="927"/>
      <c r="C2969" s="580"/>
      <c r="D2969" s="939"/>
      <c r="E2969" s="940"/>
      <c r="F2969" s="941"/>
      <c r="G2969" s="937" t="str">
        <f t="array" ref="G2969">xlookup(F2969,'Internal Staffing Calculator'!E:E,'Internal Staffing Calculator'!C:C,"")</f>
        <v/>
      </c>
      <c r="H2969" s="932" t="str">
        <f t="array" ref="H2969">if(F2969&lt;&gt;"", iferror(index('Internal Staffing Calculator'!B$8:B23500,match(F2969,'Internal Staffing Calculator'!E$8:E23500,0)), "Not In Budget"),"")</f>
        <v/>
      </c>
      <c r="I2969" s="184"/>
      <c r="J2969" s="184"/>
      <c r="K2969" s="184"/>
      <c r="L2969" s="183"/>
    </row>
    <row r="2970">
      <c r="A2970" s="454"/>
      <c r="B2970" s="927"/>
      <c r="C2970" s="580"/>
      <c r="D2970" s="939"/>
      <c r="E2970" s="940"/>
      <c r="F2970" s="941"/>
      <c r="G2970" s="937" t="str">
        <f t="array" ref="G2970">xlookup(F2970,'Internal Staffing Calculator'!E:E,'Internal Staffing Calculator'!C:C,"")</f>
        <v/>
      </c>
      <c r="H2970" s="932" t="str">
        <f t="array" ref="H2970">if(F2970&lt;&gt;"", iferror(index('Internal Staffing Calculator'!B$8:B23500,match(F2970,'Internal Staffing Calculator'!E$8:E23500,0)), "Not In Budget"),"")</f>
        <v/>
      </c>
      <c r="I2970" s="184"/>
      <c r="J2970" s="184"/>
      <c r="K2970" s="184"/>
      <c r="L2970" s="183"/>
    </row>
    <row r="2971">
      <c r="A2971" s="454"/>
      <c r="B2971" s="927"/>
      <c r="C2971" s="580"/>
      <c r="D2971" s="939"/>
      <c r="E2971" s="940"/>
      <c r="F2971" s="941"/>
      <c r="G2971" s="937" t="str">
        <f t="array" ref="G2971">xlookup(F2971,'Internal Staffing Calculator'!E:E,'Internal Staffing Calculator'!C:C,"")</f>
        <v/>
      </c>
      <c r="H2971" s="932" t="str">
        <f t="array" ref="H2971">if(F2971&lt;&gt;"", iferror(index('Internal Staffing Calculator'!B$8:B23500,match(F2971,'Internal Staffing Calculator'!E$8:E23500,0)), "Not In Budget"),"")</f>
        <v/>
      </c>
      <c r="I2971" s="184"/>
      <c r="J2971" s="184"/>
      <c r="K2971" s="184"/>
      <c r="L2971" s="183"/>
    </row>
    <row r="2972">
      <c r="A2972" s="454"/>
      <c r="B2972" s="927"/>
      <c r="C2972" s="580"/>
      <c r="D2972" s="939"/>
      <c r="E2972" s="940"/>
      <c r="F2972" s="941"/>
      <c r="G2972" s="937" t="str">
        <f t="array" ref="G2972">xlookup(F2972,'Internal Staffing Calculator'!E:E,'Internal Staffing Calculator'!C:C,"")</f>
        <v/>
      </c>
      <c r="H2972" s="932" t="str">
        <f t="array" ref="H2972">if(F2972&lt;&gt;"", iferror(index('Internal Staffing Calculator'!B$8:B23500,match(F2972,'Internal Staffing Calculator'!E$8:E23500,0)), "Not In Budget"),"")</f>
        <v/>
      </c>
      <c r="I2972" s="184"/>
      <c r="J2972" s="184"/>
      <c r="K2972" s="184"/>
      <c r="L2972" s="183"/>
    </row>
    <row r="2973">
      <c r="A2973" s="454"/>
      <c r="B2973" s="927"/>
      <c r="C2973" s="580"/>
      <c r="D2973" s="939"/>
      <c r="E2973" s="940"/>
      <c r="F2973" s="941"/>
      <c r="G2973" s="937" t="str">
        <f t="array" ref="G2973">xlookup(F2973,'Internal Staffing Calculator'!E:E,'Internal Staffing Calculator'!C:C,"")</f>
        <v/>
      </c>
      <c r="H2973" s="932" t="str">
        <f t="array" ref="H2973">if(F2973&lt;&gt;"", iferror(index('Internal Staffing Calculator'!B$8:B23500,match(F2973,'Internal Staffing Calculator'!E$8:E23500,0)), "Not In Budget"),"")</f>
        <v/>
      </c>
      <c r="I2973" s="184"/>
      <c r="J2973" s="184"/>
      <c r="K2973" s="184"/>
      <c r="L2973" s="183"/>
    </row>
    <row r="2974">
      <c r="A2974" s="454"/>
      <c r="B2974" s="927"/>
      <c r="C2974" s="580"/>
      <c r="D2974" s="939"/>
      <c r="E2974" s="940"/>
      <c r="F2974" s="941"/>
      <c r="G2974" s="937" t="str">
        <f t="array" ref="G2974">xlookup(F2974,'Internal Staffing Calculator'!E:E,'Internal Staffing Calculator'!C:C,"")</f>
        <v/>
      </c>
      <c r="H2974" s="932" t="str">
        <f t="array" ref="H2974">if(F2974&lt;&gt;"", iferror(index('Internal Staffing Calculator'!B$8:B23500,match(F2974,'Internal Staffing Calculator'!E$8:E23500,0)), "Not In Budget"),"")</f>
        <v/>
      </c>
      <c r="I2974" s="184"/>
      <c r="J2974" s="184"/>
      <c r="K2974" s="184"/>
      <c r="L2974" s="183"/>
    </row>
    <row r="2975">
      <c r="A2975" s="454"/>
      <c r="B2975" s="927"/>
      <c r="C2975" s="580"/>
      <c r="D2975" s="939"/>
      <c r="E2975" s="940"/>
      <c r="F2975" s="941"/>
      <c r="G2975" s="937" t="str">
        <f t="array" ref="G2975">xlookup(F2975,'Internal Staffing Calculator'!E:E,'Internal Staffing Calculator'!C:C,"")</f>
        <v/>
      </c>
      <c r="H2975" s="932" t="str">
        <f t="array" ref="H2975">if(F2975&lt;&gt;"", iferror(index('Internal Staffing Calculator'!B$8:B23500,match(F2975,'Internal Staffing Calculator'!E$8:E23500,0)), "Not In Budget"),"")</f>
        <v/>
      </c>
      <c r="I2975" s="184"/>
      <c r="J2975" s="184"/>
      <c r="K2975" s="184"/>
      <c r="L2975" s="183"/>
    </row>
    <row r="2976">
      <c r="A2976" s="454"/>
      <c r="B2976" s="927"/>
      <c r="C2976" s="580"/>
      <c r="D2976" s="939"/>
      <c r="E2976" s="940"/>
      <c r="F2976" s="941"/>
      <c r="G2976" s="937" t="str">
        <f t="array" ref="G2976">xlookup(F2976,'Internal Staffing Calculator'!E:E,'Internal Staffing Calculator'!C:C,"")</f>
        <v/>
      </c>
      <c r="H2976" s="932" t="str">
        <f t="array" ref="H2976">if(F2976&lt;&gt;"", iferror(index('Internal Staffing Calculator'!B$8:B23500,match(F2976,'Internal Staffing Calculator'!E$8:E23500,0)), "Not In Budget"),"")</f>
        <v/>
      </c>
      <c r="I2976" s="184"/>
      <c r="J2976" s="184"/>
      <c r="K2976" s="184"/>
      <c r="L2976" s="183"/>
    </row>
    <row r="2977">
      <c r="A2977" s="454"/>
      <c r="B2977" s="927"/>
      <c r="C2977" s="580"/>
      <c r="D2977" s="939"/>
      <c r="E2977" s="940"/>
      <c r="F2977" s="941"/>
      <c r="G2977" s="937" t="str">
        <f t="array" ref="G2977">xlookup(F2977,'Internal Staffing Calculator'!E:E,'Internal Staffing Calculator'!C:C,"")</f>
        <v/>
      </c>
      <c r="H2977" s="932" t="str">
        <f t="array" ref="H2977">if(F2977&lt;&gt;"", iferror(index('Internal Staffing Calculator'!B$8:B23500,match(F2977,'Internal Staffing Calculator'!E$8:E23500,0)), "Not In Budget"),"")</f>
        <v/>
      </c>
      <c r="I2977" s="184"/>
      <c r="J2977" s="184"/>
      <c r="K2977" s="184"/>
      <c r="L2977" s="183"/>
    </row>
    <row r="2978">
      <c r="A2978" s="454"/>
      <c r="B2978" s="927"/>
      <c r="C2978" s="580"/>
      <c r="D2978" s="939"/>
      <c r="E2978" s="940"/>
      <c r="F2978" s="941"/>
      <c r="G2978" s="937" t="str">
        <f t="array" ref="G2978">xlookup(F2978,'Internal Staffing Calculator'!E:E,'Internal Staffing Calculator'!C:C,"")</f>
        <v/>
      </c>
      <c r="H2978" s="932" t="str">
        <f t="array" ref="H2978">if(F2978&lt;&gt;"", iferror(index('Internal Staffing Calculator'!B$8:B23500,match(F2978,'Internal Staffing Calculator'!E$8:E23500,0)), "Not In Budget"),"")</f>
        <v/>
      </c>
      <c r="I2978" s="184"/>
      <c r="J2978" s="184"/>
      <c r="K2978" s="184"/>
      <c r="L2978" s="183"/>
    </row>
    <row r="2979">
      <c r="A2979" s="454"/>
      <c r="B2979" s="927"/>
      <c r="C2979" s="580"/>
      <c r="D2979" s="939"/>
      <c r="E2979" s="940"/>
      <c r="F2979" s="941"/>
      <c r="G2979" s="937" t="str">
        <f t="array" ref="G2979">xlookup(F2979,'Internal Staffing Calculator'!E:E,'Internal Staffing Calculator'!C:C,"")</f>
        <v/>
      </c>
      <c r="H2979" s="932" t="str">
        <f t="array" ref="H2979">if(F2979&lt;&gt;"", iferror(index('Internal Staffing Calculator'!B$8:B23500,match(F2979,'Internal Staffing Calculator'!E$8:E23500,0)), "Not In Budget"),"")</f>
        <v/>
      </c>
      <c r="I2979" s="184"/>
      <c r="J2979" s="184"/>
      <c r="K2979" s="184"/>
      <c r="L2979" s="183"/>
    </row>
    <row r="2980">
      <c r="A2980" s="454"/>
      <c r="B2980" s="927"/>
      <c r="C2980" s="580"/>
      <c r="D2980" s="939"/>
      <c r="E2980" s="940"/>
      <c r="F2980" s="941"/>
      <c r="G2980" s="937" t="str">
        <f t="array" ref="G2980">xlookup(F2980,'Internal Staffing Calculator'!E:E,'Internal Staffing Calculator'!C:C,"")</f>
        <v/>
      </c>
      <c r="H2980" s="932" t="str">
        <f t="array" ref="H2980">if(F2980&lt;&gt;"", iferror(index('Internal Staffing Calculator'!B$8:B23500,match(F2980,'Internal Staffing Calculator'!E$8:E23500,0)), "Not In Budget"),"")</f>
        <v/>
      </c>
      <c r="I2980" s="184"/>
      <c r="J2980" s="184"/>
      <c r="K2980" s="184"/>
      <c r="L2980" s="183"/>
    </row>
    <row r="2981">
      <c r="A2981" s="454"/>
      <c r="B2981" s="927"/>
      <c r="C2981" s="580"/>
      <c r="D2981" s="939"/>
      <c r="E2981" s="940"/>
      <c r="F2981" s="941"/>
      <c r="G2981" s="937" t="str">
        <f t="array" ref="G2981">xlookup(F2981,'Internal Staffing Calculator'!E:E,'Internal Staffing Calculator'!C:C,"")</f>
        <v/>
      </c>
      <c r="H2981" s="932" t="str">
        <f t="array" ref="H2981">if(F2981&lt;&gt;"", iferror(index('Internal Staffing Calculator'!B$8:B23500,match(F2981,'Internal Staffing Calculator'!E$8:E23500,0)), "Not In Budget"),"")</f>
        <v/>
      </c>
      <c r="I2981" s="184"/>
      <c r="J2981" s="184"/>
      <c r="K2981" s="184"/>
      <c r="L2981" s="183"/>
    </row>
    <row r="2982">
      <c r="A2982" s="454"/>
      <c r="B2982" s="927"/>
      <c r="C2982" s="580"/>
      <c r="D2982" s="939"/>
      <c r="E2982" s="940"/>
      <c r="F2982" s="941"/>
      <c r="G2982" s="937" t="str">
        <f t="array" ref="G2982">xlookup(F2982,'Internal Staffing Calculator'!E:E,'Internal Staffing Calculator'!C:C,"")</f>
        <v/>
      </c>
      <c r="H2982" s="932" t="str">
        <f t="array" ref="H2982">if(F2982&lt;&gt;"", iferror(index('Internal Staffing Calculator'!B$8:B23500,match(F2982,'Internal Staffing Calculator'!E$8:E23500,0)), "Not In Budget"),"")</f>
        <v/>
      </c>
      <c r="I2982" s="184"/>
      <c r="J2982" s="184"/>
      <c r="K2982" s="184"/>
      <c r="L2982" s="183"/>
    </row>
    <row r="2983">
      <c r="A2983" s="454"/>
      <c r="B2983" s="927"/>
      <c r="C2983" s="580"/>
      <c r="D2983" s="939"/>
      <c r="E2983" s="940"/>
      <c r="F2983" s="941"/>
      <c r="G2983" s="937" t="str">
        <f t="array" ref="G2983">xlookup(F2983,'Internal Staffing Calculator'!E:E,'Internal Staffing Calculator'!C:C,"")</f>
        <v/>
      </c>
      <c r="H2983" s="932" t="str">
        <f t="array" ref="H2983">if(F2983&lt;&gt;"", iferror(index('Internal Staffing Calculator'!B$8:B23500,match(F2983,'Internal Staffing Calculator'!E$8:E23500,0)), "Not In Budget"),"")</f>
        <v/>
      </c>
      <c r="I2983" s="184"/>
      <c r="J2983" s="184"/>
      <c r="K2983" s="184"/>
      <c r="L2983" s="183"/>
    </row>
    <row r="2984">
      <c r="A2984" s="454"/>
      <c r="B2984" s="927"/>
      <c r="C2984" s="580"/>
      <c r="D2984" s="939"/>
      <c r="E2984" s="940"/>
      <c r="F2984" s="941"/>
      <c r="G2984" s="937" t="str">
        <f t="array" ref="G2984">xlookup(F2984,'Internal Staffing Calculator'!E:E,'Internal Staffing Calculator'!C:C,"")</f>
        <v/>
      </c>
      <c r="H2984" s="932" t="str">
        <f t="array" ref="H2984">if(F2984&lt;&gt;"", iferror(index('Internal Staffing Calculator'!B$8:B23500,match(F2984,'Internal Staffing Calculator'!E$8:E23500,0)), "Not In Budget"),"")</f>
        <v/>
      </c>
      <c r="I2984" s="184"/>
      <c r="J2984" s="184"/>
      <c r="K2984" s="184"/>
      <c r="L2984" s="183"/>
    </row>
    <row r="2985">
      <c r="A2985" s="454"/>
      <c r="B2985" s="927"/>
      <c r="C2985" s="580"/>
      <c r="D2985" s="939"/>
      <c r="E2985" s="940"/>
      <c r="F2985" s="941"/>
      <c r="G2985" s="937" t="str">
        <f t="array" ref="G2985">xlookup(F2985,'Internal Staffing Calculator'!E:E,'Internal Staffing Calculator'!C:C,"")</f>
        <v/>
      </c>
      <c r="H2985" s="932" t="str">
        <f t="array" ref="H2985">if(F2985&lt;&gt;"", iferror(index('Internal Staffing Calculator'!B$8:B23500,match(F2985,'Internal Staffing Calculator'!E$8:E23500,0)), "Not In Budget"),"")</f>
        <v/>
      </c>
      <c r="I2985" s="184"/>
      <c r="J2985" s="184"/>
      <c r="K2985" s="184"/>
      <c r="L2985" s="183"/>
    </row>
    <row r="2986">
      <c r="A2986" s="454"/>
      <c r="B2986" s="927"/>
      <c r="C2986" s="580"/>
      <c r="D2986" s="939"/>
      <c r="E2986" s="940"/>
      <c r="F2986" s="941"/>
      <c r="G2986" s="937" t="str">
        <f t="array" ref="G2986">xlookup(F2986,'Internal Staffing Calculator'!E:E,'Internal Staffing Calculator'!C:C,"")</f>
        <v/>
      </c>
      <c r="H2986" s="932" t="str">
        <f t="array" ref="H2986">if(F2986&lt;&gt;"", iferror(index('Internal Staffing Calculator'!B$8:B23500,match(F2986,'Internal Staffing Calculator'!E$8:E23500,0)), "Not In Budget"),"")</f>
        <v/>
      </c>
      <c r="I2986" s="184"/>
      <c r="J2986" s="184"/>
      <c r="K2986" s="184"/>
      <c r="L2986" s="183"/>
    </row>
    <row r="2987">
      <c r="A2987" s="454"/>
      <c r="B2987" s="927"/>
      <c r="C2987" s="580"/>
      <c r="D2987" s="939"/>
      <c r="E2987" s="940"/>
      <c r="F2987" s="941"/>
      <c r="G2987" s="937" t="str">
        <f t="array" ref="G2987">xlookup(F2987,'Internal Staffing Calculator'!E:E,'Internal Staffing Calculator'!C:C,"")</f>
        <v/>
      </c>
      <c r="H2987" s="932" t="str">
        <f t="array" ref="H2987">if(F2987&lt;&gt;"", iferror(index('Internal Staffing Calculator'!B$8:B23500,match(F2987,'Internal Staffing Calculator'!E$8:E23500,0)), "Not In Budget"),"")</f>
        <v/>
      </c>
      <c r="I2987" s="184"/>
      <c r="J2987" s="184"/>
      <c r="K2987" s="184"/>
      <c r="L2987" s="183"/>
    </row>
    <row r="2988">
      <c r="A2988" s="454"/>
      <c r="B2988" s="927"/>
      <c r="C2988" s="580"/>
      <c r="D2988" s="939"/>
      <c r="E2988" s="940"/>
      <c r="F2988" s="941"/>
      <c r="G2988" s="937" t="str">
        <f t="array" ref="G2988">xlookup(F2988,'Internal Staffing Calculator'!E:E,'Internal Staffing Calculator'!C:C,"")</f>
        <v/>
      </c>
      <c r="H2988" s="932" t="str">
        <f t="array" ref="H2988">if(F2988&lt;&gt;"", iferror(index('Internal Staffing Calculator'!B$8:B23500,match(F2988,'Internal Staffing Calculator'!E$8:E23500,0)), "Not In Budget"),"")</f>
        <v/>
      </c>
      <c r="I2988" s="184"/>
      <c r="J2988" s="184"/>
      <c r="K2988" s="184"/>
      <c r="L2988" s="183"/>
    </row>
    <row r="2989">
      <c r="A2989" s="454"/>
      <c r="B2989" s="927"/>
      <c r="C2989" s="580"/>
      <c r="D2989" s="939"/>
      <c r="E2989" s="940"/>
      <c r="F2989" s="941"/>
      <c r="G2989" s="937" t="str">
        <f t="array" ref="G2989">xlookup(F2989,'Internal Staffing Calculator'!E:E,'Internal Staffing Calculator'!C:C,"")</f>
        <v/>
      </c>
      <c r="H2989" s="932" t="str">
        <f t="array" ref="H2989">if(F2989&lt;&gt;"", iferror(index('Internal Staffing Calculator'!B$8:B23500,match(F2989,'Internal Staffing Calculator'!E$8:E23500,0)), "Not In Budget"),"")</f>
        <v/>
      </c>
      <c r="I2989" s="184"/>
      <c r="J2989" s="184"/>
      <c r="K2989" s="184"/>
      <c r="L2989" s="183"/>
    </row>
    <row r="2990">
      <c r="A2990" s="454"/>
      <c r="B2990" s="927"/>
      <c r="C2990" s="580"/>
      <c r="D2990" s="939"/>
      <c r="E2990" s="940"/>
      <c r="F2990" s="941"/>
      <c r="G2990" s="937" t="str">
        <f t="array" ref="G2990">xlookup(F2990,'Internal Staffing Calculator'!E:E,'Internal Staffing Calculator'!C:C,"")</f>
        <v/>
      </c>
      <c r="H2990" s="932" t="str">
        <f t="array" ref="H2990">if(F2990&lt;&gt;"", iferror(index('Internal Staffing Calculator'!B$8:B23500,match(F2990,'Internal Staffing Calculator'!E$8:E23500,0)), "Not In Budget"),"")</f>
        <v/>
      </c>
      <c r="I2990" s="184"/>
      <c r="J2990" s="184"/>
      <c r="K2990" s="184"/>
      <c r="L2990" s="183"/>
    </row>
    <row r="2991">
      <c r="A2991" s="454"/>
      <c r="B2991" s="927"/>
      <c r="C2991" s="580"/>
      <c r="D2991" s="939"/>
      <c r="E2991" s="940"/>
      <c r="F2991" s="941"/>
      <c r="G2991" s="937" t="str">
        <f t="array" ref="G2991">xlookup(F2991,'Internal Staffing Calculator'!E:E,'Internal Staffing Calculator'!C:C,"")</f>
        <v/>
      </c>
      <c r="H2991" s="932" t="str">
        <f t="array" ref="H2991">if(F2991&lt;&gt;"", iferror(index('Internal Staffing Calculator'!B$8:B23500,match(F2991,'Internal Staffing Calculator'!E$8:E23500,0)), "Not In Budget"),"")</f>
        <v/>
      </c>
      <c r="I2991" s="184"/>
      <c r="J2991" s="184"/>
      <c r="K2991" s="184"/>
      <c r="L2991" s="183"/>
    </row>
    <row r="2992">
      <c r="A2992" s="454"/>
      <c r="B2992" s="927"/>
      <c r="C2992" s="580"/>
      <c r="D2992" s="939"/>
      <c r="E2992" s="940"/>
      <c r="F2992" s="941"/>
      <c r="G2992" s="937" t="str">
        <f t="array" ref="G2992">xlookup(F2992,'Internal Staffing Calculator'!E:E,'Internal Staffing Calculator'!C:C,"")</f>
        <v/>
      </c>
      <c r="H2992" s="932" t="str">
        <f t="array" ref="H2992">if(F2992&lt;&gt;"", iferror(index('Internal Staffing Calculator'!B$8:B23500,match(F2992,'Internal Staffing Calculator'!E$8:E23500,0)), "Not In Budget"),"")</f>
        <v/>
      </c>
      <c r="I2992" s="184"/>
      <c r="J2992" s="184"/>
      <c r="K2992" s="184"/>
      <c r="L2992" s="183"/>
    </row>
    <row r="2993">
      <c r="A2993" s="454"/>
      <c r="B2993" s="927"/>
      <c r="C2993" s="580"/>
      <c r="D2993" s="939"/>
      <c r="E2993" s="940"/>
      <c r="F2993" s="941"/>
      <c r="G2993" s="937" t="str">
        <f t="array" ref="G2993">xlookup(F2993,'Internal Staffing Calculator'!E:E,'Internal Staffing Calculator'!C:C,"")</f>
        <v/>
      </c>
      <c r="H2993" s="932" t="str">
        <f t="array" ref="H2993">if(F2993&lt;&gt;"", iferror(index('Internal Staffing Calculator'!B$8:B23500,match(F2993,'Internal Staffing Calculator'!E$8:E23500,0)), "Not In Budget"),"")</f>
        <v/>
      </c>
      <c r="I2993" s="184"/>
      <c r="J2993" s="184"/>
      <c r="K2993" s="184"/>
      <c r="L2993" s="183"/>
    </row>
    <row r="2994">
      <c r="A2994" s="454"/>
      <c r="B2994" s="927"/>
      <c r="C2994" s="580"/>
      <c r="D2994" s="939"/>
      <c r="E2994" s="940"/>
      <c r="F2994" s="941"/>
      <c r="G2994" s="937" t="str">
        <f t="array" ref="G2994">xlookup(F2994,'Internal Staffing Calculator'!E:E,'Internal Staffing Calculator'!C:C,"")</f>
        <v/>
      </c>
      <c r="H2994" s="932" t="str">
        <f t="array" ref="H2994">if(F2994&lt;&gt;"", iferror(index('Internal Staffing Calculator'!B$8:B23500,match(F2994,'Internal Staffing Calculator'!E$8:E23500,0)), "Not In Budget"),"")</f>
        <v/>
      </c>
      <c r="I2994" s="184"/>
      <c r="J2994" s="184"/>
      <c r="K2994" s="184"/>
      <c r="L2994" s="183"/>
    </row>
    <row r="2995">
      <c r="A2995" s="454"/>
      <c r="B2995" s="927"/>
      <c r="C2995" s="580"/>
      <c r="D2995" s="939"/>
      <c r="E2995" s="940"/>
      <c r="F2995" s="941"/>
      <c r="G2995" s="937" t="str">
        <f t="array" ref="G2995">xlookup(F2995,'Internal Staffing Calculator'!E:E,'Internal Staffing Calculator'!C:C,"")</f>
        <v/>
      </c>
      <c r="H2995" s="932" t="str">
        <f t="array" ref="H2995">if(F2995&lt;&gt;"", iferror(index('Internal Staffing Calculator'!B$8:B23500,match(F2995,'Internal Staffing Calculator'!E$8:E23500,0)), "Not In Budget"),"")</f>
        <v/>
      </c>
      <c r="I2995" s="184"/>
      <c r="J2995" s="184"/>
      <c r="K2995" s="184"/>
      <c r="L2995" s="183"/>
    </row>
    <row r="2996">
      <c r="A2996" s="454"/>
      <c r="B2996" s="927"/>
      <c r="C2996" s="580"/>
      <c r="D2996" s="939"/>
      <c r="E2996" s="940"/>
      <c r="F2996" s="941"/>
      <c r="G2996" s="937" t="str">
        <f t="array" ref="G2996">xlookup(F2996,'Internal Staffing Calculator'!E:E,'Internal Staffing Calculator'!C:C,"")</f>
        <v/>
      </c>
      <c r="H2996" s="932" t="str">
        <f t="array" ref="H2996">if(F2996&lt;&gt;"", iferror(index('Internal Staffing Calculator'!B$8:B23500,match(F2996,'Internal Staffing Calculator'!E$8:E23500,0)), "Not In Budget"),"")</f>
        <v/>
      </c>
      <c r="I2996" s="184"/>
      <c r="J2996" s="184"/>
      <c r="K2996" s="184"/>
      <c r="L2996" s="183"/>
    </row>
    <row r="2997">
      <c r="A2997" s="454"/>
      <c r="B2997" s="927"/>
      <c r="C2997" s="580"/>
      <c r="D2997" s="939"/>
      <c r="E2997" s="940"/>
      <c r="F2997" s="941"/>
      <c r="G2997" s="937" t="str">
        <f t="array" ref="G2997">xlookup(F2997,'Internal Staffing Calculator'!E:E,'Internal Staffing Calculator'!C:C,"")</f>
        <v/>
      </c>
      <c r="H2997" s="932" t="str">
        <f t="array" ref="H2997">if(F2997&lt;&gt;"", iferror(index('Internal Staffing Calculator'!B$8:B23500,match(F2997,'Internal Staffing Calculator'!E$8:E23500,0)), "Not In Budget"),"")</f>
        <v/>
      </c>
      <c r="I2997" s="184"/>
      <c r="J2997" s="184"/>
      <c r="K2997" s="184"/>
      <c r="L2997" s="183"/>
    </row>
    <row r="2998">
      <c r="A2998" s="454"/>
      <c r="B2998" s="927"/>
      <c r="C2998" s="580"/>
      <c r="D2998" s="939"/>
      <c r="E2998" s="940"/>
      <c r="F2998" s="941"/>
      <c r="G2998" s="937" t="str">
        <f t="array" ref="G2998">xlookup(F2998,'Internal Staffing Calculator'!E:E,'Internal Staffing Calculator'!C:C,"")</f>
        <v/>
      </c>
      <c r="H2998" s="932" t="str">
        <f t="array" ref="H2998">if(F2998&lt;&gt;"", iferror(index('Internal Staffing Calculator'!B$8:B23500,match(F2998,'Internal Staffing Calculator'!E$8:E23500,0)), "Not In Budget"),"")</f>
        <v/>
      </c>
      <c r="I2998" s="184"/>
      <c r="J2998" s="184"/>
      <c r="K2998" s="184"/>
      <c r="L2998" s="183"/>
    </row>
    <row r="2999">
      <c r="A2999" s="454"/>
      <c r="B2999" s="927"/>
      <c r="C2999" s="580"/>
      <c r="D2999" s="939"/>
      <c r="E2999" s="940"/>
      <c r="F2999" s="941"/>
      <c r="G2999" s="937" t="str">
        <f t="array" ref="G2999">xlookup(F2999,'Internal Staffing Calculator'!E:E,'Internal Staffing Calculator'!C:C,"")</f>
        <v/>
      </c>
      <c r="H2999" s="932" t="str">
        <f t="array" ref="H2999">if(F2999&lt;&gt;"", iferror(index('Internal Staffing Calculator'!B$8:B23500,match(F2999,'Internal Staffing Calculator'!E$8:E23500,0)), "Not In Budget"),"")</f>
        <v/>
      </c>
      <c r="I2999" s="184"/>
      <c r="J2999" s="184"/>
      <c r="K2999" s="184"/>
      <c r="L2999" s="183"/>
    </row>
    <row r="3000">
      <c r="A3000" s="454"/>
      <c r="B3000" s="927"/>
      <c r="C3000" s="580"/>
      <c r="D3000" s="939"/>
      <c r="E3000" s="940"/>
      <c r="F3000" s="941"/>
      <c r="G3000" s="937" t="str">
        <f t="array" ref="G3000">xlookup(F3000,'Internal Staffing Calculator'!E:E,'Internal Staffing Calculator'!C:C,"")</f>
        <v/>
      </c>
      <c r="H3000" s="932" t="str">
        <f t="array" ref="H3000">if(F3000&lt;&gt;"", iferror(index('Internal Staffing Calculator'!B$8:B23500,match(F3000,'Internal Staffing Calculator'!E$8:E23500,0)), "Not In Budget"),"")</f>
        <v/>
      </c>
      <c r="I3000" s="184"/>
      <c r="J3000" s="184"/>
      <c r="K3000" s="184"/>
      <c r="L3000" s="183"/>
    </row>
    <row r="3001">
      <c r="A3001" s="454"/>
      <c r="B3001" s="927"/>
      <c r="C3001" s="580"/>
      <c r="D3001" s="939"/>
      <c r="E3001" s="940"/>
      <c r="F3001" s="941"/>
      <c r="G3001" s="937" t="str">
        <f t="array" ref="G3001">xlookup(F3001,'Internal Staffing Calculator'!E:E,'Internal Staffing Calculator'!C:C,"")</f>
        <v/>
      </c>
      <c r="H3001" s="932" t="str">
        <f t="array" ref="H3001">if(F3001&lt;&gt;"", iferror(index('Internal Staffing Calculator'!B$8:B23500,match(F3001,'Internal Staffing Calculator'!E$8:E23500,0)), "Not In Budget"),"")</f>
        <v/>
      </c>
      <c r="I3001" s="184"/>
      <c r="J3001" s="184"/>
      <c r="K3001" s="184"/>
      <c r="L3001" s="183"/>
    </row>
    <row r="3002">
      <c r="A3002" s="454"/>
      <c r="B3002" s="927"/>
      <c r="C3002" s="580"/>
      <c r="D3002" s="939"/>
      <c r="E3002" s="940"/>
      <c r="F3002" s="941"/>
      <c r="G3002" s="937" t="str">
        <f t="array" ref="G3002">xlookup(F3002,'Internal Staffing Calculator'!E:E,'Internal Staffing Calculator'!C:C,"")</f>
        <v/>
      </c>
      <c r="H3002" s="932" t="str">
        <f t="array" ref="H3002">if(F3002&lt;&gt;"", iferror(index('Internal Staffing Calculator'!B$8:B23500,match(F3002,'Internal Staffing Calculator'!E$8:E23500,0)), "Not In Budget"),"")</f>
        <v/>
      </c>
      <c r="I3002" s="184"/>
      <c r="J3002" s="184"/>
      <c r="K3002" s="184"/>
      <c r="L3002" s="183"/>
    </row>
    <row r="3003">
      <c r="A3003" s="454"/>
      <c r="B3003" s="927"/>
      <c r="C3003" s="580"/>
      <c r="D3003" s="939"/>
      <c r="E3003" s="940"/>
      <c r="F3003" s="941"/>
      <c r="G3003" s="937" t="str">
        <f t="array" ref="G3003">xlookup(F3003,'Internal Staffing Calculator'!E:E,'Internal Staffing Calculator'!C:C,"")</f>
        <v/>
      </c>
      <c r="H3003" s="932" t="str">
        <f t="array" ref="H3003">if(F3003&lt;&gt;"", iferror(index('Internal Staffing Calculator'!B$8:B23500,match(F3003,'Internal Staffing Calculator'!E$8:E23500,0)), "Not In Budget"),"")</f>
        <v/>
      </c>
      <c r="I3003" s="184"/>
      <c r="J3003" s="184"/>
      <c r="K3003" s="184"/>
      <c r="L3003" s="183"/>
    </row>
    <row r="3004">
      <c r="A3004" s="454"/>
      <c r="B3004" s="927"/>
      <c r="C3004" s="580"/>
      <c r="D3004" s="939"/>
      <c r="E3004" s="940"/>
      <c r="F3004" s="941"/>
      <c r="G3004" s="937" t="str">
        <f t="array" ref="G3004">xlookup(F3004,'Internal Staffing Calculator'!E:E,'Internal Staffing Calculator'!C:C,"")</f>
        <v/>
      </c>
      <c r="H3004" s="932" t="str">
        <f t="array" ref="H3004">if(F3004&lt;&gt;"", iferror(index('Internal Staffing Calculator'!B$8:B23500,match(F3004,'Internal Staffing Calculator'!E$8:E23500,0)), "Not In Budget"),"")</f>
        <v/>
      </c>
      <c r="I3004" s="184"/>
      <c r="J3004" s="184"/>
      <c r="K3004" s="184"/>
      <c r="L3004" s="183"/>
    </row>
    <row r="3005">
      <c r="A3005" s="454"/>
      <c r="B3005" s="927"/>
      <c r="C3005" s="580"/>
      <c r="D3005" s="939"/>
      <c r="E3005" s="940"/>
      <c r="F3005" s="941"/>
      <c r="G3005" s="937" t="str">
        <f t="array" ref="G3005">xlookup(F3005,'Internal Staffing Calculator'!E:E,'Internal Staffing Calculator'!C:C,"")</f>
        <v/>
      </c>
      <c r="H3005" s="932" t="str">
        <f t="array" ref="H3005">if(F3005&lt;&gt;"", iferror(index('Internal Staffing Calculator'!B$8:B23500,match(F3005,'Internal Staffing Calculator'!E$8:E23500,0)), "Not In Budget"),"")</f>
        <v/>
      </c>
      <c r="I3005" s="184"/>
      <c r="J3005" s="184"/>
      <c r="K3005" s="184"/>
      <c r="L3005" s="183"/>
    </row>
    <row r="3006">
      <c r="A3006" s="454"/>
      <c r="B3006" s="927"/>
      <c r="C3006" s="580"/>
      <c r="D3006" s="939"/>
      <c r="E3006" s="940"/>
      <c r="F3006" s="941"/>
      <c r="G3006" s="937" t="str">
        <f t="array" ref="G3006">xlookup(F3006,'Internal Staffing Calculator'!E:E,'Internal Staffing Calculator'!C:C,"")</f>
        <v/>
      </c>
      <c r="H3006" s="932" t="str">
        <f t="array" ref="H3006">if(F3006&lt;&gt;"", iferror(index('Internal Staffing Calculator'!B$8:B23500,match(F3006,'Internal Staffing Calculator'!E$8:E23500,0)), "Not In Budget"),"")</f>
        <v/>
      </c>
      <c r="I3006" s="184"/>
      <c r="J3006" s="184"/>
      <c r="K3006" s="184"/>
      <c r="L3006" s="183"/>
    </row>
    <row r="3007">
      <c r="A3007" s="454"/>
      <c r="B3007" s="927"/>
      <c r="C3007" s="580"/>
      <c r="D3007" s="939"/>
      <c r="E3007" s="940"/>
      <c r="F3007" s="941"/>
      <c r="G3007" s="937" t="str">
        <f t="array" ref="G3007">xlookup(F3007,'Internal Staffing Calculator'!E:E,'Internal Staffing Calculator'!C:C,"")</f>
        <v/>
      </c>
      <c r="H3007" s="932" t="str">
        <f t="array" ref="H3007">if(F3007&lt;&gt;"", iferror(index('Internal Staffing Calculator'!B$8:B23500,match(F3007,'Internal Staffing Calculator'!E$8:E23500,0)), "Not In Budget"),"")</f>
        <v/>
      </c>
      <c r="I3007" s="184"/>
      <c r="J3007" s="184"/>
      <c r="K3007" s="184"/>
      <c r="L3007" s="183"/>
    </row>
    <row r="3008">
      <c r="A3008" s="454"/>
      <c r="B3008" s="927"/>
      <c r="C3008" s="580"/>
      <c r="D3008" s="939"/>
      <c r="E3008" s="940"/>
      <c r="F3008" s="941"/>
      <c r="G3008" s="937" t="str">
        <f t="array" ref="G3008">xlookup(F3008,'Internal Staffing Calculator'!E:E,'Internal Staffing Calculator'!C:C,"")</f>
        <v/>
      </c>
      <c r="H3008" s="932" t="str">
        <f t="array" ref="H3008">if(F3008&lt;&gt;"", iferror(index('Internal Staffing Calculator'!B$8:B23500,match(F3008,'Internal Staffing Calculator'!E$8:E23500,0)), "Not In Budget"),"")</f>
        <v/>
      </c>
      <c r="I3008" s="184"/>
      <c r="J3008" s="184"/>
      <c r="K3008" s="184"/>
      <c r="L3008" s="183"/>
    </row>
    <row r="3009">
      <c r="A3009" s="454"/>
      <c r="B3009" s="927"/>
      <c r="C3009" s="580"/>
      <c r="D3009" s="939"/>
      <c r="E3009" s="940"/>
      <c r="F3009" s="941"/>
      <c r="G3009" s="937" t="str">
        <f t="array" ref="G3009">xlookup(F3009,'Internal Staffing Calculator'!E:E,'Internal Staffing Calculator'!C:C,"")</f>
        <v/>
      </c>
      <c r="H3009" s="932" t="str">
        <f t="array" ref="H3009">if(F3009&lt;&gt;"", iferror(index('Internal Staffing Calculator'!B$8:B23500,match(F3009,'Internal Staffing Calculator'!E$8:E23500,0)), "Not In Budget"),"")</f>
        <v/>
      </c>
      <c r="I3009" s="184"/>
      <c r="J3009" s="184"/>
      <c r="K3009" s="184"/>
      <c r="L3009" s="183"/>
    </row>
    <row r="3010">
      <c r="A3010" s="454"/>
      <c r="B3010" s="927"/>
      <c r="C3010" s="580"/>
      <c r="D3010" s="939"/>
      <c r="E3010" s="940"/>
      <c r="F3010" s="941"/>
      <c r="G3010" s="937" t="str">
        <f t="array" ref="G3010">xlookup(F3010,'Internal Staffing Calculator'!E:E,'Internal Staffing Calculator'!C:C,"")</f>
        <v/>
      </c>
      <c r="H3010" s="932" t="str">
        <f t="array" ref="H3010">if(F3010&lt;&gt;"", iferror(index('Internal Staffing Calculator'!B$8:B23500,match(F3010,'Internal Staffing Calculator'!E$8:E23500,0)), "Not In Budget"),"")</f>
        <v/>
      </c>
      <c r="I3010" s="184"/>
      <c r="J3010" s="184"/>
      <c r="K3010" s="184"/>
      <c r="L3010" s="183"/>
    </row>
    <row r="3011">
      <c r="A3011" s="454"/>
      <c r="B3011" s="927"/>
      <c r="C3011" s="580"/>
      <c r="D3011" s="939"/>
      <c r="E3011" s="940"/>
      <c r="F3011" s="941"/>
      <c r="G3011" s="937" t="str">
        <f t="array" ref="G3011">xlookup(F3011,'Internal Staffing Calculator'!E:E,'Internal Staffing Calculator'!C:C,"")</f>
        <v/>
      </c>
      <c r="H3011" s="932" t="str">
        <f t="array" ref="H3011">if(F3011&lt;&gt;"", iferror(index('Internal Staffing Calculator'!B$8:B23500,match(F3011,'Internal Staffing Calculator'!E$8:E23500,0)), "Not In Budget"),"")</f>
        <v/>
      </c>
      <c r="I3011" s="184"/>
      <c r="J3011" s="184"/>
      <c r="K3011" s="184"/>
      <c r="L3011" s="183"/>
    </row>
    <row r="3012">
      <c r="A3012" s="454"/>
      <c r="B3012" s="927"/>
      <c r="C3012" s="580"/>
      <c r="D3012" s="939"/>
      <c r="E3012" s="940"/>
      <c r="F3012" s="941"/>
      <c r="G3012" s="937" t="str">
        <f t="array" ref="G3012">xlookup(F3012,'Internal Staffing Calculator'!E:E,'Internal Staffing Calculator'!C:C,"")</f>
        <v/>
      </c>
      <c r="H3012" s="932" t="str">
        <f t="array" ref="H3012">if(F3012&lt;&gt;"", iferror(index('Internal Staffing Calculator'!B$8:B23500,match(F3012,'Internal Staffing Calculator'!E$8:E23500,0)), "Not In Budget"),"")</f>
        <v/>
      </c>
      <c r="I3012" s="184"/>
      <c r="J3012" s="184"/>
      <c r="K3012" s="184"/>
      <c r="L3012" s="183"/>
    </row>
    <row r="3013">
      <c r="A3013" s="454"/>
      <c r="B3013" s="927"/>
      <c r="C3013" s="580"/>
      <c r="D3013" s="939"/>
      <c r="E3013" s="940"/>
      <c r="F3013" s="941"/>
      <c r="G3013" s="937" t="str">
        <f t="array" ref="G3013">xlookup(F3013,'Internal Staffing Calculator'!E:E,'Internal Staffing Calculator'!C:C,"")</f>
        <v/>
      </c>
      <c r="H3013" s="932" t="str">
        <f t="array" ref="H3013">if(F3013&lt;&gt;"", iferror(index('Internal Staffing Calculator'!B$8:B23500,match(F3013,'Internal Staffing Calculator'!E$8:E23500,0)), "Not In Budget"),"")</f>
        <v/>
      </c>
      <c r="I3013" s="184"/>
      <c r="J3013" s="184"/>
      <c r="K3013" s="184"/>
      <c r="L3013" s="183"/>
    </row>
    <row r="3014">
      <c r="A3014" s="454"/>
      <c r="B3014" s="927"/>
      <c r="C3014" s="580"/>
      <c r="D3014" s="939"/>
      <c r="E3014" s="940"/>
      <c r="F3014" s="941"/>
      <c r="G3014" s="937" t="str">
        <f t="array" ref="G3014">xlookup(F3014,'Internal Staffing Calculator'!E:E,'Internal Staffing Calculator'!C:C,"")</f>
        <v/>
      </c>
      <c r="H3014" s="932" t="str">
        <f t="array" ref="H3014">if(F3014&lt;&gt;"", iferror(index('Internal Staffing Calculator'!B$8:B23500,match(F3014,'Internal Staffing Calculator'!E$8:E23500,0)), "Not In Budget"),"")</f>
        <v/>
      </c>
      <c r="I3014" s="184"/>
      <c r="J3014" s="184"/>
      <c r="K3014" s="184"/>
      <c r="L3014" s="183"/>
    </row>
    <row r="3015">
      <c r="A3015" s="454"/>
      <c r="B3015" s="927"/>
      <c r="C3015" s="580"/>
      <c r="D3015" s="939"/>
      <c r="E3015" s="940"/>
      <c r="F3015" s="941"/>
      <c r="G3015" s="937" t="str">
        <f t="array" ref="G3015">xlookup(F3015,'Internal Staffing Calculator'!E:E,'Internal Staffing Calculator'!C:C,"")</f>
        <v/>
      </c>
      <c r="H3015" s="932" t="str">
        <f t="array" ref="H3015">if(F3015&lt;&gt;"", iferror(index('Internal Staffing Calculator'!B$8:B23500,match(F3015,'Internal Staffing Calculator'!E$8:E23500,0)), "Not In Budget"),"")</f>
        <v/>
      </c>
      <c r="I3015" s="184"/>
      <c r="J3015" s="184"/>
      <c r="K3015" s="184"/>
      <c r="L3015" s="183"/>
    </row>
    <row r="3016">
      <c r="A3016" s="454"/>
      <c r="B3016" s="927"/>
      <c r="C3016" s="580"/>
      <c r="D3016" s="939"/>
      <c r="E3016" s="940"/>
      <c r="F3016" s="941"/>
      <c r="G3016" s="937" t="str">
        <f t="array" ref="G3016">xlookup(F3016,'Internal Staffing Calculator'!E:E,'Internal Staffing Calculator'!C:C,"")</f>
        <v/>
      </c>
      <c r="H3016" s="932" t="str">
        <f t="array" ref="H3016">if(F3016&lt;&gt;"", iferror(index('Internal Staffing Calculator'!B$8:B23500,match(F3016,'Internal Staffing Calculator'!E$8:E23500,0)), "Not In Budget"),"")</f>
        <v/>
      </c>
      <c r="I3016" s="184"/>
      <c r="J3016" s="184"/>
      <c r="K3016" s="184"/>
      <c r="L3016" s="183"/>
    </row>
    <row r="3017">
      <c r="A3017" s="454"/>
      <c r="B3017" s="927"/>
      <c r="C3017" s="580"/>
      <c r="D3017" s="939"/>
      <c r="E3017" s="940"/>
      <c r="F3017" s="941"/>
      <c r="G3017" s="937" t="str">
        <f t="array" ref="G3017">xlookup(F3017,'Internal Staffing Calculator'!E:E,'Internal Staffing Calculator'!C:C,"")</f>
        <v/>
      </c>
      <c r="H3017" s="932" t="str">
        <f t="array" ref="H3017">if(F3017&lt;&gt;"", iferror(index('Internal Staffing Calculator'!B$8:B23500,match(F3017,'Internal Staffing Calculator'!E$8:E23500,0)), "Not In Budget"),"")</f>
        <v/>
      </c>
      <c r="I3017" s="184"/>
      <c r="J3017" s="184"/>
      <c r="K3017" s="184"/>
      <c r="L3017" s="183"/>
    </row>
    <row r="3018">
      <c r="A3018" s="454"/>
      <c r="B3018" s="927"/>
      <c r="C3018" s="580"/>
      <c r="D3018" s="939"/>
      <c r="E3018" s="940"/>
      <c r="F3018" s="941"/>
      <c r="G3018" s="937" t="str">
        <f t="array" ref="G3018">xlookup(F3018,'Internal Staffing Calculator'!E:E,'Internal Staffing Calculator'!C:C,"")</f>
        <v/>
      </c>
      <c r="H3018" s="932" t="str">
        <f t="array" ref="H3018">if(F3018&lt;&gt;"", iferror(index('Internal Staffing Calculator'!B$8:B23500,match(F3018,'Internal Staffing Calculator'!E$8:E23500,0)), "Not In Budget"),"")</f>
        <v/>
      </c>
      <c r="I3018" s="184"/>
      <c r="J3018" s="184"/>
      <c r="K3018" s="184"/>
      <c r="L3018" s="183"/>
    </row>
    <row r="3019">
      <c r="A3019" s="454"/>
      <c r="B3019" s="927"/>
      <c r="C3019" s="580"/>
      <c r="D3019" s="939"/>
      <c r="E3019" s="940"/>
      <c r="F3019" s="941"/>
      <c r="G3019" s="937" t="str">
        <f t="array" ref="G3019">xlookup(F3019,'Internal Staffing Calculator'!E:E,'Internal Staffing Calculator'!C:C,"")</f>
        <v/>
      </c>
      <c r="H3019" s="932" t="str">
        <f t="array" ref="H3019">if(F3019&lt;&gt;"", iferror(index('Internal Staffing Calculator'!B$8:B23500,match(F3019,'Internal Staffing Calculator'!E$8:E23500,0)), "Not In Budget"),"")</f>
        <v/>
      </c>
      <c r="I3019" s="184"/>
      <c r="J3019" s="184"/>
      <c r="K3019" s="184"/>
      <c r="L3019" s="183"/>
    </row>
    <row r="3020">
      <c r="A3020" s="454"/>
      <c r="B3020" s="927"/>
      <c r="C3020" s="580"/>
      <c r="D3020" s="939"/>
      <c r="E3020" s="940"/>
      <c r="F3020" s="941"/>
      <c r="G3020" s="937" t="str">
        <f t="array" ref="G3020">xlookup(F3020,'Internal Staffing Calculator'!E:E,'Internal Staffing Calculator'!C:C,"")</f>
        <v/>
      </c>
      <c r="H3020" s="932" t="str">
        <f t="array" ref="H3020">if(F3020&lt;&gt;"", iferror(index('Internal Staffing Calculator'!B$8:B23500,match(F3020,'Internal Staffing Calculator'!E$8:E23500,0)), "Not In Budget"),"")</f>
        <v/>
      </c>
      <c r="I3020" s="184"/>
      <c r="J3020" s="184"/>
      <c r="K3020" s="184"/>
      <c r="L3020" s="183"/>
    </row>
    <row r="3021">
      <c r="A3021" s="454"/>
      <c r="B3021" s="927"/>
      <c r="C3021" s="580"/>
      <c r="D3021" s="939"/>
      <c r="E3021" s="940"/>
      <c r="F3021" s="941"/>
      <c r="G3021" s="937" t="str">
        <f t="array" ref="G3021">xlookup(F3021,'Internal Staffing Calculator'!E:E,'Internal Staffing Calculator'!C:C,"")</f>
        <v/>
      </c>
      <c r="H3021" s="932" t="str">
        <f t="array" ref="H3021">if(F3021&lt;&gt;"", iferror(index('Internal Staffing Calculator'!B$8:B23500,match(F3021,'Internal Staffing Calculator'!E$8:E23500,0)), "Not In Budget"),"")</f>
        <v/>
      </c>
      <c r="I3021" s="184"/>
      <c r="J3021" s="184"/>
      <c r="K3021" s="184"/>
      <c r="L3021" s="183"/>
    </row>
    <row r="3022">
      <c r="A3022" s="454"/>
      <c r="B3022" s="927"/>
      <c r="C3022" s="580"/>
      <c r="D3022" s="939"/>
      <c r="E3022" s="940"/>
      <c r="F3022" s="941"/>
      <c r="G3022" s="937" t="str">
        <f t="array" ref="G3022">xlookup(F3022,'Internal Staffing Calculator'!E:E,'Internal Staffing Calculator'!C:C,"")</f>
        <v/>
      </c>
      <c r="H3022" s="932" t="str">
        <f t="array" ref="H3022">if(F3022&lt;&gt;"", iferror(index('Internal Staffing Calculator'!B$8:B23500,match(F3022,'Internal Staffing Calculator'!E$8:E23500,0)), "Not In Budget"),"")</f>
        <v/>
      </c>
      <c r="I3022" s="184"/>
      <c r="J3022" s="184"/>
      <c r="K3022" s="184"/>
      <c r="L3022" s="183"/>
    </row>
    <row r="3023">
      <c r="A3023" s="454"/>
      <c r="B3023" s="927"/>
      <c r="C3023" s="580"/>
      <c r="D3023" s="939"/>
      <c r="E3023" s="940"/>
      <c r="F3023" s="941"/>
      <c r="G3023" s="937" t="str">
        <f t="array" ref="G3023">xlookup(F3023,'Internal Staffing Calculator'!E:E,'Internal Staffing Calculator'!C:C,"")</f>
        <v/>
      </c>
      <c r="H3023" s="932" t="str">
        <f t="array" ref="H3023">if(F3023&lt;&gt;"", iferror(index('Internal Staffing Calculator'!B$8:B23500,match(F3023,'Internal Staffing Calculator'!E$8:E23500,0)), "Not In Budget"),"")</f>
        <v/>
      </c>
      <c r="I3023" s="184"/>
      <c r="J3023" s="184"/>
      <c r="K3023" s="184"/>
      <c r="L3023" s="183"/>
    </row>
    <row r="3024">
      <c r="A3024" s="454"/>
      <c r="B3024" s="927"/>
      <c r="C3024" s="580"/>
      <c r="D3024" s="939"/>
      <c r="E3024" s="940"/>
      <c r="F3024" s="941"/>
      <c r="G3024" s="937" t="str">
        <f t="array" ref="G3024">xlookup(F3024,'Internal Staffing Calculator'!E:E,'Internal Staffing Calculator'!C:C,"")</f>
        <v/>
      </c>
      <c r="H3024" s="932" t="str">
        <f t="array" ref="H3024">if(F3024&lt;&gt;"", iferror(index('Internal Staffing Calculator'!B$8:B23500,match(F3024,'Internal Staffing Calculator'!E$8:E23500,0)), "Not In Budget"),"")</f>
        <v/>
      </c>
      <c r="I3024" s="184"/>
      <c r="J3024" s="184"/>
      <c r="K3024" s="184"/>
      <c r="L3024" s="183"/>
    </row>
    <row r="3025">
      <c r="A3025" s="454"/>
      <c r="B3025" s="927"/>
      <c r="C3025" s="580"/>
      <c r="D3025" s="939"/>
      <c r="E3025" s="940"/>
      <c r="F3025" s="941"/>
      <c r="G3025" s="937" t="str">
        <f t="array" ref="G3025">xlookup(F3025,'Internal Staffing Calculator'!E:E,'Internal Staffing Calculator'!C:C,"")</f>
        <v/>
      </c>
      <c r="H3025" s="932" t="str">
        <f t="array" ref="H3025">if(F3025&lt;&gt;"", iferror(index('Internal Staffing Calculator'!B$8:B23500,match(F3025,'Internal Staffing Calculator'!E$8:E23500,0)), "Not In Budget"),"")</f>
        <v/>
      </c>
      <c r="I3025" s="184"/>
      <c r="J3025" s="184"/>
      <c r="K3025" s="184"/>
      <c r="L3025" s="183"/>
    </row>
    <row r="3026">
      <c r="A3026" s="454"/>
      <c r="B3026" s="927"/>
      <c r="C3026" s="580"/>
      <c r="D3026" s="939"/>
      <c r="E3026" s="940"/>
      <c r="F3026" s="941"/>
      <c r="G3026" s="937" t="str">
        <f t="array" ref="G3026">xlookup(F3026,'Internal Staffing Calculator'!E:E,'Internal Staffing Calculator'!C:C,"")</f>
        <v/>
      </c>
      <c r="H3026" s="932" t="str">
        <f t="array" ref="H3026">if(F3026&lt;&gt;"", iferror(index('Internal Staffing Calculator'!B$8:B23500,match(F3026,'Internal Staffing Calculator'!E$8:E23500,0)), "Not In Budget"),"")</f>
        <v/>
      </c>
      <c r="I3026" s="184"/>
      <c r="J3026" s="184"/>
      <c r="K3026" s="184"/>
      <c r="L3026" s="183"/>
    </row>
    <row r="3027">
      <c r="A3027" s="454"/>
      <c r="B3027" s="927"/>
      <c r="C3027" s="580"/>
      <c r="D3027" s="939"/>
      <c r="E3027" s="940"/>
      <c r="F3027" s="941"/>
      <c r="G3027" s="937" t="str">
        <f t="array" ref="G3027">xlookup(F3027,'Internal Staffing Calculator'!E:E,'Internal Staffing Calculator'!C:C,"")</f>
        <v/>
      </c>
      <c r="H3027" s="932" t="str">
        <f t="array" ref="H3027">if(F3027&lt;&gt;"", iferror(index('Internal Staffing Calculator'!B$8:B23500,match(F3027,'Internal Staffing Calculator'!E$8:E23500,0)), "Not In Budget"),"")</f>
        <v/>
      </c>
      <c r="I3027" s="184"/>
      <c r="J3027" s="184"/>
      <c r="K3027" s="184"/>
      <c r="L3027" s="183"/>
    </row>
    <row r="3028">
      <c r="A3028" s="454"/>
      <c r="B3028" s="927"/>
      <c r="C3028" s="580"/>
      <c r="D3028" s="939"/>
      <c r="E3028" s="940"/>
      <c r="F3028" s="941"/>
      <c r="G3028" s="937" t="str">
        <f t="array" ref="G3028">xlookup(F3028,'Internal Staffing Calculator'!E:E,'Internal Staffing Calculator'!C:C,"")</f>
        <v/>
      </c>
      <c r="H3028" s="932" t="str">
        <f t="array" ref="H3028">if(F3028&lt;&gt;"", iferror(index('Internal Staffing Calculator'!B$8:B23500,match(F3028,'Internal Staffing Calculator'!E$8:E23500,0)), "Not In Budget"),"")</f>
        <v/>
      </c>
      <c r="I3028" s="184"/>
      <c r="J3028" s="184"/>
      <c r="K3028" s="184"/>
      <c r="L3028" s="183"/>
    </row>
    <row r="3029">
      <c r="A3029" s="454"/>
      <c r="B3029" s="927"/>
      <c r="C3029" s="580"/>
      <c r="D3029" s="939"/>
      <c r="E3029" s="940"/>
      <c r="F3029" s="941"/>
      <c r="G3029" s="937" t="str">
        <f t="array" ref="G3029">xlookup(F3029,'Internal Staffing Calculator'!E:E,'Internal Staffing Calculator'!C:C,"")</f>
        <v/>
      </c>
      <c r="H3029" s="932" t="str">
        <f t="array" ref="H3029">if(F3029&lt;&gt;"", iferror(index('Internal Staffing Calculator'!B$8:B23500,match(F3029,'Internal Staffing Calculator'!E$8:E23500,0)), "Not In Budget"),"")</f>
        <v/>
      </c>
      <c r="I3029" s="184"/>
      <c r="J3029" s="184"/>
      <c r="K3029" s="184"/>
      <c r="L3029" s="183"/>
    </row>
    <row r="3030">
      <c r="A3030" s="454"/>
      <c r="B3030" s="927"/>
      <c r="C3030" s="580"/>
      <c r="D3030" s="939"/>
      <c r="E3030" s="940"/>
      <c r="F3030" s="941"/>
      <c r="G3030" s="937" t="str">
        <f t="array" ref="G3030">xlookup(F3030,'Internal Staffing Calculator'!E:E,'Internal Staffing Calculator'!C:C,"")</f>
        <v/>
      </c>
      <c r="H3030" s="932" t="str">
        <f t="array" ref="H3030">if(F3030&lt;&gt;"", iferror(index('Internal Staffing Calculator'!B$8:B23500,match(F3030,'Internal Staffing Calculator'!E$8:E23500,0)), "Not In Budget"),"")</f>
        <v/>
      </c>
      <c r="I3030" s="184"/>
      <c r="J3030" s="184"/>
      <c r="K3030" s="184"/>
      <c r="L3030" s="183"/>
    </row>
    <row r="3031">
      <c r="A3031" s="454"/>
      <c r="B3031" s="927"/>
      <c r="C3031" s="580"/>
      <c r="D3031" s="939"/>
      <c r="E3031" s="940"/>
      <c r="F3031" s="941"/>
      <c r="G3031" s="937" t="str">
        <f t="array" ref="G3031">xlookup(F3031,'Internal Staffing Calculator'!E:E,'Internal Staffing Calculator'!C:C,"")</f>
        <v/>
      </c>
      <c r="H3031" s="932" t="str">
        <f t="array" ref="H3031">if(F3031&lt;&gt;"", iferror(index('Internal Staffing Calculator'!B$8:B23500,match(F3031,'Internal Staffing Calculator'!E$8:E23500,0)), "Not In Budget"),"")</f>
        <v/>
      </c>
      <c r="I3031" s="184"/>
      <c r="J3031" s="184"/>
      <c r="K3031" s="184"/>
      <c r="L3031" s="183"/>
    </row>
    <row r="3032">
      <c r="A3032" s="454"/>
      <c r="B3032" s="927"/>
      <c r="C3032" s="580"/>
      <c r="D3032" s="939"/>
      <c r="E3032" s="940"/>
      <c r="F3032" s="941"/>
      <c r="G3032" s="937" t="str">
        <f t="array" ref="G3032">xlookup(F3032,'Internal Staffing Calculator'!E:E,'Internal Staffing Calculator'!C:C,"")</f>
        <v/>
      </c>
      <c r="H3032" s="932" t="str">
        <f t="array" ref="H3032">if(F3032&lt;&gt;"", iferror(index('Internal Staffing Calculator'!B$8:B23500,match(F3032,'Internal Staffing Calculator'!E$8:E23500,0)), "Not In Budget"),"")</f>
        <v/>
      </c>
      <c r="I3032" s="184"/>
      <c r="J3032" s="184"/>
      <c r="K3032" s="184"/>
      <c r="L3032" s="183"/>
    </row>
    <row r="3033">
      <c r="A3033" s="454"/>
      <c r="B3033" s="927"/>
      <c r="C3033" s="580"/>
      <c r="D3033" s="939"/>
      <c r="E3033" s="940"/>
      <c r="F3033" s="941"/>
      <c r="G3033" s="937" t="str">
        <f t="array" ref="G3033">xlookup(F3033,'Internal Staffing Calculator'!E:E,'Internal Staffing Calculator'!C:C,"")</f>
        <v/>
      </c>
      <c r="H3033" s="932" t="str">
        <f t="array" ref="H3033">if(F3033&lt;&gt;"", iferror(index('Internal Staffing Calculator'!B$8:B23500,match(F3033,'Internal Staffing Calculator'!E$8:E23500,0)), "Not In Budget"),"")</f>
        <v/>
      </c>
      <c r="I3033" s="184"/>
      <c r="J3033" s="184"/>
      <c r="K3033" s="184"/>
      <c r="L3033" s="183"/>
    </row>
    <row r="3034">
      <c r="A3034" s="454"/>
      <c r="B3034" s="927"/>
      <c r="C3034" s="580"/>
      <c r="D3034" s="939"/>
      <c r="E3034" s="940"/>
      <c r="F3034" s="941"/>
      <c r="G3034" s="937" t="str">
        <f t="array" ref="G3034">xlookup(F3034,'Internal Staffing Calculator'!E:E,'Internal Staffing Calculator'!C:C,"")</f>
        <v/>
      </c>
      <c r="H3034" s="932" t="str">
        <f t="array" ref="H3034">if(F3034&lt;&gt;"", iferror(index('Internal Staffing Calculator'!B$8:B23500,match(F3034,'Internal Staffing Calculator'!E$8:E23500,0)), "Not In Budget"),"")</f>
        <v/>
      </c>
      <c r="I3034" s="184"/>
      <c r="J3034" s="184"/>
      <c r="K3034" s="184"/>
      <c r="L3034" s="183"/>
    </row>
    <row r="3035">
      <c r="A3035" s="454"/>
      <c r="B3035" s="927"/>
      <c r="C3035" s="580"/>
      <c r="D3035" s="939"/>
      <c r="E3035" s="940"/>
      <c r="F3035" s="941"/>
      <c r="G3035" s="937" t="str">
        <f t="array" ref="G3035">xlookup(F3035,'Internal Staffing Calculator'!E:E,'Internal Staffing Calculator'!C:C,"")</f>
        <v/>
      </c>
      <c r="H3035" s="932" t="str">
        <f t="array" ref="H3035">if(F3035&lt;&gt;"", iferror(index('Internal Staffing Calculator'!B$8:B23500,match(F3035,'Internal Staffing Calculator'!E$8:E23500,0)), "Not In Budget"),"")</f>
        <v/>
      </c>
      <c r="I3035" s="184"/>
      <c r="J3035" s="184"/>
      <c r="K3035" s="184"/>
      <c r="L3035" s="183"/>
    </row>
    <row r="3036">
      <c r="A3036" s="454"/>
      <c r="B3036" s="927"/>
      <c r="C3036" s="580"/>
      <c r="D3036" s="939"/>
      <c r="E3036" s="940"/>
      <c r="F3036" s="941"/>
      <c r="G3036" s="937" t="str">
        <f t="array" ref="G3036">xlookup(F3036,'Internal Staffing Calculator'!E:E,'Internal Staffing Calculator'!C:C,"")</f>
        <v/>
      </c>
      <c r="H3036" s="932" t="str">
        <f t="array" ref="H3036">if(F3036&lt;&gt;"", iferror(index('Internal Staffing Calculator'!B$8:B23500,match(F3036,'Internal Staffing Calculator'!E$8:E23500,0)), "Not In Budget"),"")</f>
        <v/>
      </c>
      <c r="I3036" s="184"/>
      <c r="J3036" s="184"/>
      <c r="K3036" s="184"/>
      <c r="L3036" s="183"/>
    </row>
    <row r="3037">
      <c r="A3037" s="454"/>
      <c r="B3037" s="927"/>
      <c r="C3037" s="580"/>
      <c r="D3037" s="939"/>
      <c r="E3037" s="940"/>
      <c r="F3037" s="941"/>
      <c r="G3037" s="937" t="str">
        <f t="array" ref="G3037">xlookup(F3037,'Internal Staffing Calculator'!E:E,'Internal Staffing Calculator'!C:C,"")</f>
        <v/>
      </c>
      <c r="H3037" s="932" t="str">
        <f t="array" ref="H3037">if(F3037&lt;&gt;"", iferror(index('Internal Staffing Calculator'!B$8:B23500,match(F3037,'Internal Staffing Calculator'!E$8:E23500,0)), "Not In Budget"),"")</f>
        <v/>
      </c>
      <c r="I3037" s="184"/>
      <c r="J3037" s="184"/>
      <c r="K3037" s="184"/>
      <c r="L3037" s="183"/>
    </row>
    <row r="3038">
      <c r="A3038" s="454"/>
      <c r="B3038" s="927"/>
      <c r="C3038" s="580"/>
      <c r="D3038" s="939"/>
      <c r="E3038" s="940"/>
      <c r="F3038" s="941"/>
      <c r="G3038" s="937" t="str">
        <f t="array" ref="G3038">xlookup(F3038,'Internal Staffing Calculator'!E:E,'Internal Staffing Calculator'!C:C,"")</f>
        <v/>
      </c>
      <c r="H3038" s="932" t="str">
        <f t="array" ref="H3038">if(F3038&lt;&gt;"", iferror(index('Internal Staffing Calculator'!B$8:B23500,match(F3038,'Internal Staffing Calculator'!E$8:E23500,0)), "Not In Budget"),"")</f>
        <v/>
      </c>
      <c r="I3038" s="184"/>
      <c r="J3038" s="184"/>
      <c r="K3038" s="184"/>
      <c r="L3038" s="183"/>
    </row>
    <row r="3039">
      <c r="A3039" s="454"/>
      <c r="B3039" s="927"/>
      <c r="C3039" s="580"/>
      <c r="D3039" s="939"/>
      <c r="E3039" s="940"/>
      <c r="F3039" s="941"/>
      <c r="G3039" s="937" t="str">
        <f t="array" ref="G3039">xlookup(F3039,'Internal Staffing Calculator'!E:E,'Internal Staffing Calculator'!C:C,"")</f>
        <v/>
      </c>
      <c r="H3039" s="932" t="str">
        <f t="array" ref="H3039">if(F3039&lt;&gt;"", iferror(index('Internal Staffing Calculator'!B$8:B23500,match(F3039,'Internal Staffing Calculator'!E$8:E23500,0)), "Not In Budget"),"")</f>
        <v/>
      </c>
      <c r="I3039" s="184"/>
      <c r="J3039" s="184"/>
      <c r="K3039" s="184"/>
      <c r="L3039" s="183"/>
    </row>
    <row r="3040">
      <c r="A3040" s="454"/>
      <c r="B3040" s="927"/>
      <c r="C3040" s="580"/>
      <c r="D3040" s="939"/>
      <c r="E3040" s="940"/>
      <c r="F3040" s="941"/>
      <c r="G3040" s="937" t="str">
        <f t="array" ref="G3040">xlookup(F3040,'Internal Staffing Calculator'!E:E,'Internal Staffing Calculator'!C:C,"")</f>
        <v/>
      </c>
      <c r="H3040" s="932" t="str">
        <f t="array" ref="H3040">if(F3040&lt;&gt;"", iferror(index('Internal Staffing Calculator'!B$8:B23500,match(F3040,'Internal Staffing Calculator'!E$8:E23500,0)), "Not In Budget"),"")</f>
        <v/>
      </c>
      <c r="I3040" s="184"/>
      <c r="J3040" s="184"/>
      <c r="K3040" s="184"/>
      <c r="L3040" s="183"/>
    </row>
    <row r="3041">
      <c r="A3041" s="454"/>
      <c r="B3041" s="927"/>
      <c r="C3041" s="580"/>
      <c r="D3041" s="939"/>
      <c r="E3041" s="940"/>
      <c r="F3041" s="941"/>
      <c r="G3041" s="937" t="str">
        <f t="array" ref="G3041">xlookup(F3041,'Internal Staffing Calculator'!E:E,'Internal Staffing Calculator'!C:C,"")</f>
        <v/>
      </c>
      <c r="H3041" s="932" t="str">
        <f t="array" ref="H3041">if(F3041&lt;&gt;"", iferror(index('Internal Staffing Calculator'!B$8:B23500,match(F3041,'Internal Staffing Calculator'!E$8:E23500,0)), "Not In Budget"),"")</f>
        <v/>
      </c>
      <c r="I3041" s="184"/>
      <c r="J3041" s="184"/>
      <c r="K3041" s="184"/>
      <c r="L3041" s="183"/>
    </row>
    <row r="3042">
      <c r="A3042" s="454"/>
      <c r="B3042" s="927"/>
      <c r="C3042" s="580"/>
      <c r="D3042" s="939"/>
      <c r="E3042" s="940"/>
      <c r="F3042" s="941"/>
      <c r="G3042" s="937" t="str">
        <f t="array" ref="G3042">xlookup(F3042,'Internal Staffing Calculator'!E:E,'Internal Staffing Calculator'!C:C,"")</f>
        <v/>
      </c>
      <c r="H3042" s="932" t="str">
        <f t="array" ref="H3042">if(F3042&lt;&gt;"", iferror(index('Internal Staffing Calculator'!B$8:B23500,match(F3042,'Internal Staffing Calculator'!E$8:E23500,0)), "Not In Budget"),"")</f>
        <v/>
      </c>
      <c r="I3042" s="184"/>
      <c r="J3042" s="184"/>
      <c r="K3042" s="184"/>
      <c r="L3042" s="183"/>
    </row>
    <row r="3043">
      <c r="A3043" s="454"/>
      <c r="B3043" s="927"/>
      <c r="C3043" s="580"/>
      <c r="D3043" s="939"/>
      <c r="E3043" s="940"/>
      <c r="F3043" s="941"/>
      <c r="G3043" s="937" t="str">
        <f t="array" ref="G3043">xlookup(F3043,'Internal Staffing Calculator'!E:E,'Internal Staffing Calculator'!C:C,"")</f>
        <v/>
      </c>
      <c r="H3043" s="932" t="str">
        <f t="array" ref="H3043">if(F3043&lt;&gt;"", iferror(index('Internal Staffing Calculator'!B$8:B23500,match(F3043,'Internal Staffing Calculator'!E$8:E23500,0)), "Not In Budget"),"")</f>
        <v/>
      </c>
      <c r="I3043" s="184"/>
      <c r="J3043" s="184"/>
      <c r="K3043" s="184"/>
      <c r="L3043" s="183"/>
    </row>
    <row r="3044">
      <c r="A3044" s="454"/>
      <c r="B3044" s="927"/>
      <c r="C3044" s="580"/>
      <c r="D3044" s="939"/>
      <c r="E3044" s="940"/>
      <c r="F3044" s="941"/>
      <c r="G3044" s="937" t="str">
        <f t="array" ref="G3044">xlookup(F3044,'Internal Staffing Calculator'!E:E,'Internal Staffing Calculator'!C:C,"")</f>
        <v/>
      </c>
      <c r="H3044" s="932" t="str">
        <f t="array" ref="H3044">if(F3044&lt;&gt;"", iferror(index('Internal Staffing Calculator'!B$8:B23500,match(F3044,'Internal Staffing Calculator'!E$8:E23500,0)), "Not In Budget"),"")</f>
        <v/>
      </c>
      <c r="I3044" s="184"/>
      <c r="J3044" s="184"/>
      <c r="K3044" s="184"/>
      <c r="L3044" s="183"/>
    </row>
    <row r="3045">
      <c r="A3045" s="454"/>
      <c r="B3045" s="927"/>
      <c r="C3045" s="580"/>
      <c r="D3045" s="939"/>
      <c r="E3045" s="940"/>
      <c r="F3045" s="941"/>
      <c r="G3045" s="937" t="str">
        <f t="array" ref="G3045">xlookup(F3045,'Internal Staffing Calculator'!E:E,'Internal Staffing Calculator'!C:C,"")</f>
        <v/>
      </c>
      <c r="H3045" s="932" t="str">
        <f t="array" ref="H3045">if(F3045&lt;&gt;"", iferror(index('Internal Staffing Calculator'!B$8:B23500,match(F3045,'Internal Staffing Calculator'!E$8:E23500,0)), "Not In Budget"),"")</f>
        <v/>
      </c>
      <c r="I3045" s="184"/>
      <c r="J3045" s="184"/>
      <c r="K3045" s="184"/>
      <c r="L3045" s="183"/>
    </row>
    <row r="3046">
      <c r="A3046" s="454"/>
      <c r="B3046" s="927"/>
      <c r="C3046" s="580"/>
      <c r="D3046" s="939"/>
      <c r="E3046" s="940"/>
      <c r="F3046" s="941"/>
      <c r="G3046" s="937" t="str">
        <f t="array" ref="G3046">xlookup(F3046,'Internal Staffing Calculator'!E:E,'Internal Staffing Calculator'!C:C,"")</f>
        <v/>
      </c>
      <c r="H3046" s="932" t="str">
        <f t="array" ref="H3046">if(F3046&lt;&gt;"", iferror(index('Internal Staffing Calculator'!B$8:B23500,match(F3046,'Internal Staffing Calculator'!E$8:E23500,0)), "Not In Budget"),"")</f>
        <v/>
      </c>
      <c r="I3046" s="184"/>
      <c r="J3046" s="184"/>
      <c r="K3046" s="184"/>
      <c r="L3046" s="183"/>
    </row>
    <row r="3047">
      <c r="A3047" s="454"/>
      <c r="B3047" s="927"/>
      <c r="C3047" s="580"/>
      <c r="D3047" s="939"/>
      <c r="E3047" s="940"/>
      <c r="F3047" s="941"/>
      <c r="G3047" s="937" t="str">
        <f t="array" ref="G3047">xlookup(F3047,'Internal Staffing Calculator'!E:E,'Internal Staffing Calculator'!C:C,"")</f>
        <v/>
      </c>
      <c r="H3047" s="932" t="str">
        <f t="array" ref="H3047">if(F3047&lt;&gt;"", iferror(index('Internal Staffing Calculator'!B$8:B23500,match(F3047,'Internal Staffing Calculator'!E$8:E23500,0)), "Not In Budget"),"")</f>
        <v/>
      </c>
      <c r="I3047" s="184"/>
      <c r="J3047" s="184"/>
      <c r="K3047" s="184"/>
      <c r="L3047" s="183"/>
    </row>
    <row r="3048">
      <c r="A3048" s="454"/>
      <c r="B3048" s="927"/>
      <c r="C3048" s="580"/>
      <c r="D3048" s="939"/>
      <c r="E3048" s="940"/>
      <c r="F3048" s="941"/>
      <c r="G3048" s="937" t="str">
        <f t="array" ref="G3048">xlookup(F3048,'Internal Staffing Calculator'!E:E,'Internal Staffing Calculator'!C:C,"")</f>
        <v/>
      </c>
      <c r="H3048" s="932" t="str">
        <f t="array" ref="H3048">if(F3048&lt;&gt;"", iferror(index('Internal Staffing Calculator'!B$8:B23500,match(F3048,'Internal Staffing Calculator'!E$8:E23500,0)), "Not In Budget"),"")</f>
        <v/>
      </c>
      <c r="I3048" s="184"/>
      <c r="J3048" s="184"/>
      <c r="K3048" s="184"/>
      <c r="L3048" s="183"/>
    </row>
    <row r="3049">
      <c r="A3049" s="454"/>
      <c r="B3049" s="927"/>
      <c r="C3049" s="580"/>
      <c r="D3049" s="939"/>
      <c r="E3049" s="940"/>
      <c r="F3049" s="941"/>
      <c r="G3049" s="937" t="str">
        <f t="array" ref="G3049">xlookup(F3049,'Internal Staffing Calculator'!E:E,'Internal Staffing Calculator'!C:C,"")</f>
        <v/>
      </c>
      <c r="H3049" s="932" t="str">
        <f t="array" ref="H3049">if(F3049&lt;&gt;"", iferror(index('Internal Staffing Calculator'!B$8:B23500,match(F3049,'Internal Staffing Calculator'!E$8:E23500,0)), "Not In Budget"),"")</f>
        <v/>
      </c>
      <c r="I3049" s="184"/>
      <c r="J3049" s="184"/>
      <c r="K3049" s="184"/>
      <c r="L3049" s="183"/>
    </row>
    <row r="3050">
      <c r="A3050" s="454"/>
      <c r="B3050" s="927"/>
      <c r="C3050" s="580"/>
      <c r="D3050" s="939"/>
      <c r="E3050" s="940"/>
      <c r="F3050" s="941"/>
      <c r="G3050" s="937" t="str">
        <f t="array" ref="G3050">xlookup(F3050,'Internal Staffing Calculator'!E:E,'Internal Staffing Calculator'!C:C,"")</f>
        <v/>
      </c>
      <c r="H3050" s="932" t="str">
        <f t="array" ref="H3050">if(F3050&lt;&gt;"", iferror(index('Internal Staffing Calculator'!B$8:B23500,match(F3050,'Internal Staffing Calculator'!E$8:E23500,0)), "Not In Budget"),"")</f>
        <v/>
      </c>
      <c r="I3050" s="184"/>
      <c r="J3050" s="184"/>
      <c r="K3050" s="184"/>
      <c r="L3050" s="183"/>
    </row>
    <row r="3051">
      <c r="A3051" s="454"/>
      <c r="B3051" s="927"/>
      <c r="C3051" s="580"/>
      <c r="D3051" s="939"/>
      <c r="E3051" s="940"/>
      <c r="F3051" s="941"/>
      <c r="G3051" s="937" t="str">
        <f t="array" ref="G3051">xlookup(F3051,'Internal Staffing Calculator'!E:E,'Internal Staffing Calculator'!C:C,"")</f>
        <v/>
      </c>
      <c r="H3051" s="932" t="str">
        <f t="array" ref="H3051">if(F3051&lt;&gt;"", iferror(index('Internal Staffing Calculator'!B$8:B23500,match(F3051,'Internal Staffing Calculator'!E$8:E23500,0)), "Not In Budget"),"")</f>
        <v/>
      </c>
      <c r="I3051" s="184"/>
      <c r="J3051" s="184"/>
      <c r="K3051" s="184"/>
      <c r="L3051" s="183"/>
    </row>
    <row r="3052">
      <c r="A3052" s="454"/>
      <c r="B3052" s="927"/>
      <c r="C3052" s="580"/>
      <c r="D3052" s="939"/>
      <c r="E3052" s="940"/>
      <c r="F3052" s="941"/>
      <c r="G3052" s="937" t="str">
        <f t="array" ref="G3052">xlookup(F3052,'Internal Staffing Calculator'!E:E,'Internal Staffing Calculator'!C:C,"")</f>
        <v/>
      </c>
      <c r="H3052" s="932" t="str">
        <f t="array" ref="H3052">if(F3052&lt;&gt;"", iferror(index('Internal Staffing Calculator'!B$8:B23500,match(F3052,'Internal Staffing Calculator'!E$8:E23500,0)), "Not In Budget"),"")</f>
        <v/>
      </c>
      <c r="I3052" s="184"/>
      <c r="J3052" s="184"/>
      <c r="K3052" s="184"/>
      <c r="L3052" s="183"/>
    </row>
    <row r="3053">
      <c r="A3053" s="454"/>
      <c r="B3053" s="927"/>
      <c r="C3053" s="580"/>
      <c r="D3053" s="939"/>
      <c r="E3053" s="940"/>
      <c r="F3053" s="941"/>
      <c r="G3053" s="937" t="str">
        <f t="array" ref="G3053">xlookup(F3053,'Internal Staffing Calculator'!E:E,'Internal Staffing Calculator'!C:C,"")</f>
        <v/>
      </c>
      <c r="H3053" s="932" t="str">
        <f t="array" ref="H3053">if(F3053&lt;&gt;"", iferror(index('Internal Staffing Calculator'!B$8:B23500,match(F3053,'Internal Staffing Calculator'!E$8:E23500,0)), "Not In Budget"),"")</f>
        <v/>
      </c>
      <c r="I3053" s="184"/>
      <c r="J3053" s="184"/>
      <c r="K3053" s="184"/>
      <c r="L3053" s="183"/>
    </row>
    <row r="3054">
      <c r="A3054" s="454"/>
      <c r="B3054" s="927"/>
      <c r="C3054" s="580"/>
      <c r="D3054" s="939"/>
      <c r="E3054" s="940"/>
      <c r="F3054" s="941"/>
      <c r="G3054" s="937" t="str">
        <f t="array" ref="G3054">xlookup(F3054,'Internal Staffing Calculator'!E:E,'Internal Staffing Calculator'!C:C,"")</f>
        <v/>
      </c>
      <c r="H3054" s="932" t="str">
        <f t="array" ref="H3054">if(F3054&lt;&gt;"", iferror(index('Internal Staffing Calculator'!B$8:B23500,match(F3054,'Internal Staffing Calculator'!E$8:E23500,0)), "Not In Budget"),"")</f>
        <v/>
      </c>
      <c r="I3054" s="184"/>
      <c r="J3054" s="184"/>
      <c r="K3054" s="184"/>
      <c r="L3054" s="183"/>
    </row>
    <row r="3055">
      <c r="A3055" s="454"/>
      <c r="B3055" s="927"/>
      <c r="C3055" s="580"/>
      <c r="D3055" s="939"/>
      <c r="E3055" s="940"/>
      <c r="F3055" s="941"/>
      <c r="G3055" s="937" t="str">
        <f t="array" ref="G3055">xlookup(F3055,'Internal Staffing Calculator'!E:E,'Internal Staffing Calculator'!C:C,"")</f>
        <v/>
      </c>
      <c r="H3055" s="932" t="str">
        <f t="array" ref="H3055">if(F3055&lt;&gt;"", iferror(index('Internal Staffing Calculator'!B$8:B23500,match(F3055,'Internal Staffing Calculator'!E$8:E23500,0)), "Not In Budget"),"")</f>
        <v/>
      </c>
      <c r="I3055" s="184"/>
      <c r="J3055" s="184"/>
      <c r="K3055" s="184"/>
      <c r="L3055" s="183"/>
    </row>
    <row r="3056">
      <c r="A3056" s="454"/>
      <c r="B3056" s="927"/>
      <c r="C3056" s="580"/>
      <c r="D3056" s="939"/>
      <c r="E3056" s="940"/>
      <c r="F3056" s="941"/>
      <c r="G3056" s="937" t="str">
        <f t="array" ref="G3056">xlookup(F3056,'Internal Staffing Calculator'!E:E,'Internal Staffing Calculator'!C:C,"")</f>
        <v/>
      </c>
      <c r="H3056" s="932" t="str">
        <f t="array" ref="H3056">if(F3056&lt;&gt;"", iferror(index('Internal Staffing Calculator'!B$8:B23500,match(F3056,'Internal Staffing Calculator'!E$8:E23500,0)), "Not In Budget"),"")</f>
        <v/>
      </c>
      <c r="I3056" s="184"/>
      <c r="J3056" s="184"/>
      <c r="K3056" s="184"/>
      <c r="L3056" s="183"/>
    </row>
    <row r="3057">
      <c r="A3057" s="454"/>
      <c r="B3057" s="927"/>
      <c r="C3057" s="580"/>
      <c r="D3057" s="939"/>
      <c r="E3057" s="940"/>
      <c r="F3057" s="941"/>
      <c r="G3057" s="937" t="str">
        <f t="array" ref="G3057">xlookup(F3057,'Internal Staffing Calculator'!E:E,'Internal Staffing Calculator'!C:C,"")</f>
        <v/>
      </c>
      <c r="H3057" s="932" t="str">
        <f t="array" ref="H3057">if(F3057&lt;&gt;"", iferror(index('Internal Staffing Calculator'!B$8:B23500,match(F3057,'Internal Staffing Calculator'!E$8:E23500,0)), "Not In Budget"),"")</f>
        <v/>
      </c>
      <c r="I3057" s="184"/>
      <c r="J3057" s="184"/>
      <c r="K3057" s="184"/>
      <c r="L3057" s="183"/>
    </row>
    <row r="3058">
      <c r="A3058" s="454"/>
      <c r="B3058" s="927"/>
      <c r="C3058" s="580"/>
      <c r="D3058" s="939"/>
      <c r="E3058" s="940"/>
      <c r="F3058" s="941"/>
      <c r="G3058" s="937" t="str">
        <f t="array" ref="G3058">xlookup(F3058,'Internal Staffing Calculator'!E:E,'Internal Staffing Calculator'!C:C,"")</f>
        <v/>
      </c>
      <c r="H3058" s="932" t="str">
        <f t="array" ref="H3058">if(F3058&lt;&gt;"", iferror(index('Internal Staffing Calculator'!B$8:B23500,match(F3058,'Internal Staffing Calculator'!E$8:E23500,0)), "Not In Budget"),"")</f>
        <v/>
      </c>
      <c r="I3058" s="184"/>
      <c r="J3058" s="184"/>
      <c r="K3058" s="184"/>
      <c r="L3058" s="183"/>
    </row>
    <row r="3059">
      <c r="A3059" s="454"/>
      <c r="B3059" s="927"/>
      <c r="C3059" s="580"/>
      <c r="D3059" s="939"/>
      <c r="E3059" s="940"/>
      <c r="F3059" s="941"/>
      <c r="G3059" s="937" t="str">
        <f t="array" ref="G3059">xlookup(F3059,'Internal Staffing Calculator'!E:E,'Internal Staffing Calculator'!C:C,"")</f>
        <v/>
      </c>
      <c r="H3059" s="932" t="str">
        <f t="array" ref="H3059">if(F3059&lt;&gt;"", iferror(index('Internal Staffing Calculator'!B$8:B23500,match(F3059,'Internal Staffing Calculator'!E$8:E23500,0)), "Not In Budget"),"")</f>
        <v/>
      </c>
      <c r="I3059" s="184"/>
      <c r="J3059" s="184"/>
      <c r="K3059" s="184"/>
      <c r="L3059" s="183"/>
    </row>
    <row r="3060">
      <c r="A3060" s="454"/>
      <c r="B3060" s="927"/>
      <c r="C3060" s="580"/>
      <c r="D3060" s="939"/>
      <c r="E3060" s="940"/>
      <c r="F3060" s="941"/>
      <c r="G3060" s="937" t="str">
        <f t="array" ref="G3060">xlookup(F3060,'Internal Staffing Calculator'!E:E,'Internal Staffing Calculator'!C:C,"")</f>
        <v/>
      </c>
      <c r="H3060" s="932" t="str">
        <f t="array" ref="H3060">if(F3060&lt;&gt;"", iferror(index('Internal Staffing Calculator'!B$8:B23500,match(F3060,'Internal Staffing Calculator'!E$8:E23500,0)), "Not In Budget"),"")</f>
        <v/>
      </c>
      <c r="I3060" s="184"/>
      <c r="J3060" s="184"/>
      <c r="K3060" s="184"/>
      <c r="L3060" s="183"/>
    </row>
    <row r="3061">
      <c r="A3061" s="454"/>
      <c r="B3061" s="927"/>
      <c r="C3061" s="580"/>
      <c r="D3061" s="939"/>
      <c r="E3061" s="940"/>
      <c r="F3061" s="941"/>
      <c r="G3061" s="937" t="str">
        <f t="array" ref="G3061">xlookup(F3061,'Internal Staffing Calculator'!E:E,'Internal Staffing Calculator'!C:C,"")</f>
        <v/>
      </c>
      <c r="H3061" s="932" t="str">
        <f t="array" ref="H3061">if(F3061&lt;&gt;"", iferror(index('Internal Staffing Calculator'!B$8:B23500,match(F3061,'Internal Staffing Calculator'!E$8:E23500,0)), "Not In Budget"),"")</f>
        <v/>
      </c>
      <c r="I3061" s="184"/>
      <c r="J3061" s="184"/>
      <c r="K3061" s="184"/>
      <c r="L3061" s="183"/>
    </row>
    <row r="3062">
      <c r="A3062" s="454"/>
      <c r="B3062" s="927"/>
      <c r="C3062" s="580"/>
      <c r="D3062" s="939"/>
      <c r="E3062" s="940"/>
      <c r="F3062" s="941"/>
      <c r="G3062" s="937" t="str">
        <f t="array" ref="G3062">xlookup(F3062,'Internal Staffing Calculator'!E:E,'Internal Staffing Calculator'!C:C,"")</f>
        <v/>
      </c>
      <c r="H3062" s="932" t="str">
        <f t="array" ref="H3062">if(F3062&lt;&gt;"", iferror(index('Internal Staffing Calculator'!B$8:B23500,match(F3062,'Internal Staffing Calculator'!E$8:E23500,0)), "Not In Budget"),"")</f>
        <v/>
      </c>
      <c r="I3062" s="184"/>
      <c r="J3062" s="184"/>
      <c r="K3062" s="184"/>
      <c r="L3062" s="183"/>
    </row>
    <row r="3063">
      <c r="A3063" s="454"/>
      <c r="B3063" s="927"/>
      <c r="C3063" s="580"/>
      <c r="D3063" s="939"/>
      <c r="E3063" s="940"/>
      <c r="F3063" s="941"/>
      <c r="G3063" s="937" t="str">
        <f t="array" ref="G3063">xlookup(F3063,'Internal Staffing Calculator'!E:E,'Internal Staffing Calculator'!C:C,"")</f>
        <v/>
      </c>
      <c r="H3063" s="932" t="str">
        <f t="array" ref="H3063">if(F3063&lt;&gt;"", iferror(index('Internal Staffing Calculator'!B$8:B23500,match(F3063,'Internal Staffing Calculator'!E$8:E23500,0)), "Not In Budget"),"")</f>
        <v/>
      </c>
      <c r="I3063" s="184"/>
      <c r="J3063" s="184"/>
      <c r="K3063" s="184"/>
      <c r="L3063" s="183"/>
    </row>
    <row r="3064">
      <c r="A3064" s="454"/>
      <c r="B3064" s="927"/>
      <c r="C3064" s="580"/>
      <c r="D3064" s="939"/>
      <c r="E3064" s="940"/>
      <c r="F3064" s="941"/>
      <c r="G3064" s="937" t="str">
        <f t="array" ref="G3064">xlookup(F3064,'Internal Staffing Calculator'!E:E,'Internal Staffing Calculator'!C:C,"")</f>
        <v/>
      </c>
      <c r="H3064" s="932" t="str">
        <f t="array" ref="H3064">if(F3064&lt;&gt;"", iferror(index('Internal Staffing Calculator'!B$8:B23500,match(F3064,'Internal Staffing Calculator'!E$8:E23500,0)), "Not In Budget"),"")</f>
        <v/>
      </c>
      <c r="I3064" s="184"/>
      <c r="J3064" s="184"/>
      <c r="K3064" s="184"/>
      <c r="L3064" s="183"/>
    </row>
    <row r="3065">
      <c r="A3065" s="454"/>
      <c r="B3065" s="927"/>
      <c r="C3065" s="580"/>
      <c r="D3065" s="939"/>
      <c r="E3065" s="940"/>
      <c r="F3065" s="941"/>
      <c r="G3065" s="937" t="str">
        <f t="array" ref="G3065">xlookup(F3065,'Internal Staffing Calculator'!E:E,'Internal Staffing Calculator'!C:C,"")</f>
        <v/>
      </c>
      <c r="H3065" s="932" t="str">
        <f t="array" ref="H3065">if(F3065&lt;&gt;"", iferror(index('Internal Staffing Calculator'!B$8:B23500,match(F3065,'Internal Staffing Calculator'!E$8:E23500,0)), "Not In Budget"),"")</f>
        <v/>
      </c>
      <c r="I3065" s="184"/>
      <c r="J3065" s="184"/>
      <c r="K3065" s="184"/>
      <c r="L3065" s="183"/>
    </row>
    <row r="3066">
      <c r="A3066" s="454"/>
      <c r="B3066" s="927"/>
      <c r="C3066" s="580"/>
      <c r="D3066" s="939"/>
      <c r="E3066" s="940"/>
      <c r="F3066" s="941"/>
      <c r="G3066" s="937" t="str">
        <f t="array" ref="G3066">xlookup(F3066,'Internal Staffing Calculator'!E:E,'Internal Staffing Calculator'!C:C,"")</f>
        <v/>
      </c>
      <c r="H3066" s="932" t="str">
        <f t="array" ref="H3066">if(F3066&lt;&gt;"", iferror(index('Internal Staffing Calculator'!B$8:B23500,match(F3066,'Internal Staffing Calculator'!E$8:E23500,0)), "Not In Budget"),"")</f>
        <v/>
      </c>
      <c r="I3066" s="184"/>
      <c r="J3066" s="184"/>
      <c r="K3066" s="184"/>
      <c r="L3066" s="183"/>
    </row>
    <row r="3067">
      <c r="A3067" s="454"/>
      <c r="B3067" s="927"/>
      <c r="C3067" s="580"/>
      <c r="D3067" s="939"/>
      <c r="E3067" s="940"/>
      <c r="F3067" s="941"/>
      <c r="G3067" s="937" t="str">
        <f t="array" ref="G3067">xlookup(F3067,'Internal Staffing Calculator'!E:E,'Internal Staffing Calculator'!C:C,"")</f>
        <v/>
      </c>
      <c r="H3067" s="932" t="str">
        <f t="array" ref="H3067">if(F3067&lt;&gt;"", iferror(index('Internal Staffing Calculator'!B$8:B23500,match(F3067,'Internal Staffing Calculator'!E$8:E23500,0)), "Not In Budget"),"")</f>
        <v/>
      </c>
      <c r="I3067" s="184"/>
      <c r="J3067" s="184"/>
      <c r="K3067" s="184"/>
      <c r="L3067" s="183"/>
    </row>
    <row r="3068">
      <c r="A3068" s="454"/>
      <c r="B3068" s="927"/>
      <c r="C3068" s="580"/>
      <c r="D3068" s="939"/>
      <c r="E3068" s="940"/>
      <c r="F3068" s="941"/>
      <c r="G3068" s="937" t="str">
        <f t="array" ref="G3068">xlookup(F3068,'Internal Staffing Calculator'!E:E,'Internal Staffing Calculator'!C:C,"")</f>
        <v/>
      </c>
      <c r="H3068" s="932" t="str">
        <f t="array" ref="H3068">if(F3068&lt;&gt;"", iferror(index('Internal Staffing Calculator'!B$8:B23500,match(F3068,'Internal Staffing Calculator'!E$8:E23500,0)), "Not In Budget"),"")</f>
        <v/>
      </c>
      <c r="I3068" s="184"/>
      <c r="J3068" s="184"/>
      <c r="K3068" s="184"/>
      <c r="L3068" s="183"/>
    </row>
    <row r="3069">
      <c r="A3069" s="454"/>
      <c r="B3069" s="927"/>
      <c r="C3069" s="580"/>
      <c r="D3069" s="939"/>
      <c r="E3069" s="940"/>
      <c r="F3069" s="941"/>
      <c r="G3069" s="937" t="str">
        <f t="array" ref="G3069">xlookup(F3069,'Internal Staffing Calculator'!E:E,'Internal Staffing Calculator'!C:C,"")</f>
        <v/>
      </c>
      <c r="H3069" s="932" t="str">
        <f t="array" ref="H3069">if(F3069&lt;&gt;"", iferror(index('Internal Staffing Calculator'!B$8:B23500,match(F3069,'Internal Staffing Calculator'!E$8:E23500,0)), "Not In Budget"),"")</f>
        <v/>
      </c>
      <c r="I3069" s="184"/>
      <c r="J3069" s="184"/>
      <c r="K3069" s="184"/>
      <c r="L3069" s="183"/>
    </row>
    <row r="3070">
      <c r="A3070" s="454"/>
      <c r="B3070" s="927"/>
      <c r="C3070" s="580"/>
      <c r="D3070" s="939"/>
      <c r="E3070" s="940"/>
      <c r="F3070" s="941"/>
      <c r="G3070" s="937" t="str">
        <f t="array" ref="G3070">xlookup(F3070,'Internal Staffing Calculator'!E:E,'Internal Staffing Calculator'!C:C,"")</f>
        <v/>
      </c>
      <c r="H3070" s="932" t="str">
        <f t="array" ref="H3070">if(F3070&lt;&gt;"", iferror(index('Internal Staffing Calculator'!B$8:B23500,match(F3070,'Internal Staffing Calculator'!E$8:E23500,0)), "Not In Budget"),"")</f>
        <v/>
      </c>
      <c r="I3070" s="184"/>
      <c r="J3070" s="184"/>
      <c r="K3070" s="184"/>
      <c r="L3070" s="183"/>
    </row>
    <row r="3071">
      <c r="A3071" s="454"/>
      <c r="B3071" s="927"/>
      <c r="C3071" s="580"/>
      <c r="D3071" s="939"/>
      <c r="E3071" s="940"/>
      <c r="F3071" s="941"/>
      <c r="G3071" s="937" t="str">
        <f t="array" ref="G3071">xlookup(F3071,'Internal Staffing Calculator'!E:E,'Internal Staffing Calculator'!C:C,"")</f>
        <v/>
      </c>
      <c r="H3071" s="932" t="str">
        <f t="array" ref="H3071">if(F3071&lt;&gt;"", iferror(index('Internal Staffing Calculator'!B$8:B23500,match(F3071,'Internal Staffing Calculator'!E$8:E23500,0)), "Not In Budget"),"")</f>
        <v/>
      </c>
      <c r="I3071" s="184"/>
      <c r="J3071" s="184"/>
      <c r="K3071" s="184"/>
      <c r="L3071" s="183"/>
    </row>
    <row r="3072">
      <c r="A3072" s="454"/>
      <c r="B3072" s="927"/>
      <c r="C3072" s="580"/>
      <c r="D3072" s="939"/>
      <c r="E3072" s="940"/>
      <c r="F3072" s="941"/>
      <c r="G3072" s="937" t="str">
        <f t="array" ref="G3072">xlookup(F3072,'Internal Staffing Calculator'!E:E,'Internal Staffing Calculator'!C:C,"")</f>
        <v/>
      </c>
      <c r="H3072" s="932" t="str">
        <f t="array" ref="H3072">if(F3072&lt;&gt;"", iferror(index('Internal Staffing Calculator'!B$8:B23500,match(F3072,'Internal Staffing Calculator'!E$8:E23500,0)), "Not In Budget"),"")</f>
        <v/>
      </c>
      <c r="I3072" s="184"/>
      <c r="J3072" s="184"/>
      <c r="K3072" s="184"/>
      <c r="L3072" s="183"/>
    </row>
    <row r="3073">
      <c r="A3073" s="454"/>
      <c r="B3073" s="927"/>
      <c r="C3073" s="580"/>
      <c r="D3073" s="939"/>
      <c r="E3073" s="940"/>
      <c r="F3073" s="941"/>
      <c r="G3073" s="937" t="str">
        <f t="array" ref="G3073">xlookup(F3073,'Internal Staffing Calculator'!E:E,'Internal Staffing Calculator'!C:C,"")</f>
        <v/>
      </c>
      <c r="H3073" s="932" t="str">
        <f t="array" ref="H3073">if(F3073&lt;&gt;"", iferror(index('Internal Staffing Calculator'!B$8:B23500,match(F3073,'Internal Staffing Calculator'!E$8:E23500,0)), "Not In Budget"),"")</f>
        <v/>
      </c>
      <c r="I3073" s="184"/>
      <c r="J3073" s="184"/>
      <c r="K3073" s="184"/>
      <c r="L3073" s="183"/>
    </row>
    <row r="3074">
      <c r="A3074" s="454"/>
      <c r="B3074" s="927"/>
      <c r="C3074" s="580"/>
      <c r="D3074" s="939"/>
      <c r="E3074" s="940"/>
      <c r="F3074" s="941"/>
      <c r="G3074" s="937" t="str">
        <f t="array" ref="G3074">xlookup(F3074,'Internal Staffing Calculator'!E:E,'Internal Staffing Calculator'!C:C,"")</f>
        <v/>
      </c>
      <c r="H3074" s="932" t="str">
        <f t="array" ref="H3074">if(F3074&lt;&gt;"", iferror(index('Internal Staffing Calculator'!B$8:B23500,match(F3074,'Internal Staffing Calculator'!E$8:E23500,0)), "Not In Budget"),"")</f>
        <v/>
      </c>
      <c r="I3074" s="184"/>
      <c r="J3074" s="184"/>
      <c r="K3074" s="184"/>
      <c r="L3074" s="183"/>
    </row>
    <row r="3075">
      <c r="A3075" s="454"/>
      <c r="B3075" s="927"/>
      <c r="C3075" s="580"/>
      <c r="D3075" s="939"/>
      <c r="E3075" s="940"/>
      <c r="F3075" s="941"/>
      <c r="G3075" s="937" t="str">
        <f t="array" ref="G3075">xlookup(F3075,'Internal Staffing Calculator'!E:E,'Internal Staffing Calculator'!C:C,"")</f>
        <v/>
      </c>
      <c r="H3075" s="932" t="str">
        <f t="array" ref="H3075">if(F3075&lt;&gt;"", iferror(index('Internal Staffing Calculator'!B$8:B23500,match(F3075,'Internal Staffing Calculator'!E$8:E23500,0)), "Not In Budget"),"")</f>
        <v/>
      </c>
      <c r="I3075" s="184"/>
      <c r="J3075" s="184"/>
      <c r="K3075" s="184"/>
      <c r="L3075" s="183"/>
    </row>
    <row r="3076">
      <c r="A3076" s="454"/>
      <c r="B3076" s="927"/>
      <c r="C3076" s="580"/>
      <c r="D3076" s="939"/>
      <c r="E3076" s="940"/>
      <c r="F3076" s="941"/>
      <c r="G3076" s="937" t="str">
        <f t="array" ref="G3076">xlookup(F3076,'Internal Staffing Calculator'!E:E,'Internal Staffing Calculator'!C:C,"")</f>
        <v/>
      </c>
      <c r="H3076" s="932" t="str">
        <f t="array" ref="H3076">if(F3076&lt;&gt;"", iferror(index('Internal Staffing Calculator'!B$8:B23500,match(F3076,'Internal Staffing Calculator'!E$8:E23500,0)), "Not In Budget"),"")</f>
        <v/>
      </c>
      <c r="I3076" s="184"/>
      <c r="J3076" s="184"/>
      <c r="K3076" s="184"/>
      <c r="L3076" s="183"/>
    </row>
    <row r="3077">
      <c r="A3077" s="454"/>
      <c r="B3077" s="927"/>
      <c r="C3077" s="580"/>
      <c r="D3077" s="939"/>
      <c r="E3077" s="940"/>
      <c r="F3077" s="941"/>
      <c r="G3077" s="937" t="str">
        <f t="array" ref="G3077">xlookup(F3077,'Internal Staffing Calculator'!E:E,'Internal Staffing Calculator'!C:C,"")</f>
        <v/>
      </c>
      <c r="H3077" s="932" t="str">
        <f t="array" ref="H3077">if(F3077&lt;&gt;"", iferror(index('Internal Staffing Calculator'!B$8:B23500,match(F3077,'Internal Staffing Calculator'!E$8:E23500,0)), "Not In Budget"),"")</f>
        <v/>
      </c>
      <c r="I3077" s="184"/>
      <c r="J3077" s="184"/>
      <c r="K3077" s="184"/>
      <c r="L3077" s="183"/>
    </row>
    <row r="3078">
      <c r="A3078" s="454"/>
      <c r="B3078" s="927"/>
      <c r="C3078" s="580"/>
      <c r="D3078" s="939"/>
      <c r="E3078" s="940"/>
      <c r="F3078" s="941"/>
      <c r="G3078" s="937" t="str">
        <f t="array" ref="G3078">xlookup(F3078,'Internal Staffing Calculator'!E:E,'Internal Staffing Calculator'!C:C,"")</f>
        <v/>
      </c>
      <c r="H3078" s="932" t="str">
        <f t="array" ref="H3078">if(F3078&lt;&gt;"", iferror(index('Internal Staffing Calculator'!B$8:B23500,match(F3078,'Internal Staffing Calculator'!E$8:E23500,0)), "Not In Budget"),"")</f>
        <v/>
      </c>
      <c r="I3078" s="184"/>
      <c r="J3078" s="184"/>
      <c r="K3078" s="184"/>
      <c r="L3078" s="183"/>
    </row>
    <row r="3079">
      <c r="A3079" s="454"/>
      <c r="B3079" s="927"/>
      <c r="C3079" s="580"/>
      <c r="D3079" s="939"/>
      <c r="E3079" s="940"/>
      <c r="F3079" s="941"/>
      <c r="G3079" s="937" t="str">
        <f t="array" ref="G3079">xlookup(F3079,'Internal Staffing Calculator'!E:E,'Internal Staffing Calculator'!C:C,"")</f>
        <v/>
      </c>
      <c r="H3079" s="932" t="str">
        <f t="array" ref="H3079">if(F3079&lt;&gt;"", iferror(index('Internal Staffing Calculator'!B$8:B23500,match(F3079,'Internal Staffing Calculator'!E$8:E23500,0)), "Not In Budget"),"")</f>
        <v/>
      </c>
      <c r="I3079" s="184"/>
      <c r="J3079" s="184"/>
      <c r="K3079" s="184"/>
      <c r="L3079" s="183"/>
    </row>
    <row r="3080">
      <c r="A3080" s="454"/>
      <c r="B3080" s="927"/>
      <c r="C3080" s="580"/>
      <c r="D3080" s="939"/>
      <c r="E3080" s="940"/>
      <c r="F3080" s="941"/>
      <c r="G3080" s="937" t="str">
        <f t="array" ref="G3080">xlookup(F3080,'Internal Staffing Calculator'!E:E,'Internal Staffing Calculator'!C:C,"")</f>
        <v/>
      </c>
      <c r="H3080" s="932" t="str">
        <f t="array" ref="H3080">if(F3080&lt;&gt;"", iferror(index('Internal Staffing Calculator'!B$8:B23500,match(F3080,'Internal Staffing Calculator'!E$8:E23500,0)), "Not In Budget"),"")</f>
        <v/>
      </c>
      <c r="I3080" s="184"/>
      <c r="J3080" s="184"/>
      <c r="K3080" s="184"/>
      <c r="L3080" s="183"/>
    </row>
    <row r="3081">
      <c r="A3081" s="454"/>
      <c r="B3081" s="927"/>
      <c r="C3081" s="580"/>
      <c r="D3081" s="939"/>
      <c r="E3081" s="940"/>
      <c r="F3081" s="941"/>
      <c r="G3081" s="937" t="str">
        <f t="array" ref="G3081">xlookup(F3081,'Internal Staffing Calculator'!E:E,'Internal Staffing Calculator'!C:C,"")</f>
        <v/>
      </c>
      <c r="H3081" s="932" t="str">
        <f t="array" ref="H3081">if(F3081&lt;&gt;"", iferror(index('Internal Staffing Calculator'!B$8:B23500,match(F3081,'Internal Staffing Calculator'!E$8:E23500,0)), "Not In Budget"),"")</f>
        <v/>
      </c>
      <c r="I3081" s="184"/>
      <c r="J3081" s="184"/>
      <c r="K3081" s="184"/>
      <c r="L3081" s="183"/>
    </row>
    <row r="3082">
      <c r="A3082" s="454"/>
      <c r="B3082" s="927"/>
      <c r="C3082" s="580"/>
      <c r="D3082" s="939"/>
      <c r="E3082" s="940"/>
      <c r="F3082" s="941"/>
      <c r="G3082" s="937" t="str">
        <f t="array" ref="G3082">xlookup(F3082,'Internal Staffing Calculator'!E:E,'Internal Staffing Calculator'!C:C,"")</f>
        <v/>
      </c>
      <c r="H3082" s="932" t="str">
        <f t="array" ref="H3082">if(F3082&lt;&gt;"", iferror(index('Internal Staffing Calculator'!B$8:B23500,match(F3082,'Internal Staffing Calculator'!E$8:E23500,0)), "Not In Budget"),"")</f>
        <v/>
      </c>
      <c r="I3082" s="184"/>
      <c r="J3082" s="184"/>
      <c r="K3082" s="184"/>
      <c r="L3082" s="183"/>
    </row>
    <row r="3083">
      <c r="A3083" s="454"/>
      <c r="B3083" s="927"/>
      <c r="C3083" s="580"/>
      <c r="D3083" s="939"/>
      <c r="E3083" s="940"/>
      <c r="F3083" s="941"/>
      <c r="G3083" s="937" t="str">
        <f t="array" ref="G3083">xlookup(F3083,'Internal Staffing Calculator'!E:E,'Internal Staffing Calculator'!C:C,"")</f>
        <v/>
      </c>
      <c r="H3083" s="932" t="str">
        <f t="array" ref="H3083">if(F3083&lt;&gt;"", iferror(index('Internal Staffing Calculator'!B$8:B23500,match(F3083,'Internal Staffing Calculator'!E$8:E23500,0)), "Not In Budget"),"")</f>
        <v/>
      </c>
      <c r="I3083" s="184"/>
      <c r="J3083" s="184"/>
      <c r="K3083" s="184"/>
      <c r="L3083" s="183"/>
    </row>
    <row r="3084">
      <c r="A3084" s="454"/>
      <c r="B3084" s="927"/>
      <c r="C3084" s="580"/>
      <c r="D3084" s="939"/>
      <c r="E3084" s="940"/>
      <c r="F3084" s="941"/>
      <c r="G3084" s="937" t="str">
        <f t="array" ref="G3084">xlookup(F3084,'Internal Staffing Calculator'!E:E,'Internal Staffing Calculator'!C:C,"")</f>
        <v/>
      </c>
      <c r="H3084" s="932" t="str">
        <f t="array" ref="H3084">if(F3084&lt;&gt;"", iferror(index('Internal Staffing Calculator'!B$8:B23500,match(F3084,'Internal Staffing Calculator'!E$8:E23500,0)), "Not In Budget"),"")</f>
        <v/>
      </c>
      <c r="I3084" s="184"/>
      <c r="J3084" s="184"/>
      <c r="K3084" s="184"/>
      <c r="L3084" s="183"/>
    </row>
    <row r="3085">
      <c r="A3085" s="454"/>
      <c r="B3085" s="927"/>
      <c r="C3085" s="580"/>
      <c r="D3085" s="939"/>
      <c r="E3085" s="940"/>
      <c r="F3085" s="941"/>
      <c r="G3085" s="937" t="str">
        <f t="array" ref="G3085">xlookup(F3085,'Internal Staffing Calculator'!E:E,'Internal Staffing Calculator'!C:C,"")</f>
        <v/>
      </c>
      <c r="H3085" s="932" t="str">
        <f t="array" ref="H3085">if(F3085&lt;&gt;"", iferror(index('Internal Staffing Calculator'!B$8:B23500,match(F3085,'Internal Staffing Calculator'!E$8:E23500,0)), "Not In Budget"),"")</f>
        <v/>
      </c>
      <c r="I3085" s="184"/>
      <c r="J3085" s="184"/>
      <c r="K3085" s="184"/>
      <c r="L3085" s="183"/>
    </row>
    <row r="3086">
      <c r="A3086" s="454"/>
      <c r="B3086" s="927"/>
      <c r="C3086" s="580"/>
      <c r="D3086" s="939"/>
      <c r="E3086" s="940"/>
      <c r="F3086" s="941"/>
      <c r="G3086" s="937" t="str">
        <f t="array" ref="G3086">xlookup(F3086,'Internal Staffing Calculator'!E:E,'Internal Staffing Calculator'!C:C,"")</f>
        <v/>
      </c>
      <c r="H3086" s="932" t="str">
        <f t="array" ref="H3086">if(F3086&lt;&gt;"", iferror(index('Internal Staffing Calculator'!B$8:B23500,match(F3086,'Internal Staffing Calculator'!E$8:E23500,0)), "Not In Budget"),"")</f>
        <v/>
      </c>
      <c r="I3086" s="184"/>
      <c r="J3086" s="184"/>
      <c r="K3086" s="184"/>
      <c r="L3086" s="183"/>
    </row>
    <row r="3087">
      <c r="A3087" s="454"/>
      <c r="B3087" s="927"/>
      <c r="C3087" s="580"/>
      <c r="D3087" s="939"/>
      <c r="E3087" s="940"/>
      <c r="F3087" s="941"/>
      <c r="G3087" s="937" t="str">
        <f t="array" ref="G3087">xlookup(F3087,'Internal Staffing Calculator'!E:E,'Internal Staffing Calculator'!C:C,"")</f>
        <v/>
      </c>
      <c r="H3087" s="932" t="str">
        <f t="array" ref="H3087">if(F3087&lt;&gt;"", iferror(index('Internal Staffing Calculator'!B$8:B23500,match(F3087,'Internal Staffing Calculator'!E$8:E23500,0)), "Not In Budget"),"")</f>
        <v/>
      </c>
      <c r="I3087" s="184"/>
      <c r="J3087" s="184"/>
      <c r="K3087" s="184"/>
      <c r="L3087" s="183"/>
    </row>
    <row r="3088">
      <c r="A3088" s="454"/>
      <c r="B3088" s="927"/>
      <c r="C3088" s="580"/>
      <c r="D3088" s="939"/>
      <c r="E3088" s="940"/>
      <c r="F3088" s="941"/>
      <c r="G3088" s="937" t="str">
        <f t="array" ref="G3088">xlookup(F3088,'Internal Staffing Calculator'!E:E,'Internal Staffing Calculator'!C:C,"")</f>
        <v/>
      </c>
      <c r="H3088" s="932" t="str">
        <f t="array" ref="H3088">if(F3088&lt;&gt;"", iferror(index('Internal Staffing Calculator'!B$8:B23500,match(F3088,'Internal Staffing Calculator'!E$8:E23500,0)), "Not In Budget"),"")</f>
        <v/>
      </c>
      <c r="I3088" s="184"/>
      <c r="J3088" s="184"/>
      <c r="K3088" s="184"/>
      <c r="L3088" s="183"/>
    </row>
    <row r="3089">
      <c r="A3089" s="454"/>
      <c r="B3089" s="927"/>
      <c r="C3089" s="580"/>
      <c r="D3089" s="939"/>
      <c r="E3089" s="940"/>
      <c r="F3089" s="941"/>
      <c r="G3089" s="937" t="str">
        <f t="array" ref="G3089">xlookup(F3089,'Internal Staffing Calculator'!E:E,'Internal Staffing Calculator'!C:C,"")</f>
        <v/>
      </c>
      <c r="H3089" s="932" t="str">
        <f t="array" ref="H3089">if(F3089&lt;&gt;"", iferror(index('Internal Staffing Calculator'!B$8:B23500,match(F3089,'Internal Staffing Calculator'!E$8:E23500,0)), "Not In Budget"),"")</f>
        <v/>
      </c>
      <c r="I3089" s="184"/>
      <c r="J3089" s="184"/>
      <c r="K3089" s="184"/>
      <c r="L3089" s="183"/>
    </row>
    <row r="3090">
      <c r="A3090" s="454"/>
      <c r="B3090" s="927"/>
      <c r="C3090" s="580"/>
      <c r="D3090" s="939"/>
      <c r="E3090" s="940"/>
      <c r="F3090" s="941"/>
      <c r="G3090" s="937" t="str">
        <f t="array" ref="G3090">xlookup(F3090,'Internal Staffing Calculator'!E:E,'Internal Staffing Calculator'!C:C,"")</f>
        <v/>
      </c>
      <c r="H3090" s="932" t="str">
        <f t="array" ref="H3090">if(F3090&lt;&gt;"", iferror(index('Internal Staffing Calculator'!B$8:B23500,match(F3090,'Internal Staffing Calculator'!E$8:E23500,0)), "Not In Budget"),"")</f>
        <v/>
      </c>
      <c r="I3090" s="184"/>
      <c r="J3090" s="184"/>
      <c r="K3090" s="184"/>
      <c r="L3090" s="183"/>
    </row>
    <row r="3091">
      <c r="A3091" s="454"/>
      <c r="B3091" s="927"/>
      <c r="C3091" s="580"/>
      <c r="D3091" s="939"/>
      <c r="E3091" s="940"/>
      <c r="F3091" s="941"/>
      <c r="G3091" s="937" t="str">
        <f t="array" ref="G3091">xlookup(F3091,'Internal Staffing Calculator'!E:E,'Internal Staffing Calculator'!C:C,"")</f>
        <v/>
      </c>
      <c r="H3091" s="932" t="str">
        <f t="array" ref="H3091">if(F3091&lt;&gt;"", iferror(index('Internal Staffing Calculator'!B$8:B23500,match(F3091,'Internal Staffing Calculator'!E$8:E23500,0)), "Not In Budget"),"")</f>
        <v/>
      </c>
      <c r="I3091" s="184"/>
      <c r="J3091" s="184"/>
      <c r="K3091" s="184"/>
      <c r="L3091" s="183"/>
    </row>
    <row r="3092">
      <c r="A3092" s="454"/>
      <c r="B3092" s="927"/>
      <c r="C3092" s="580"/>
      <c r="D3092" s="939"/>
      <c r="E3092" s="940"/>
      <c r="F3092" s="941"/>
      <c r="G3092" s="937" t="str">
        <f t="array" ref="G3092">xlookup(F3092,'Internal Staffing Calculator'!E:E,'Internal Staffing Calculator'!C:C,"")</f>
        <v/>
      </c>
      <c r="H3092" s="932" t="str">
        <f t="array" ref="H3092">if(F3092&lt;&gt;"", iferror(index('Internal Staffing Calculator'!B$8:B23500,match(F3092,'Internal Staffing Calculator'!E$8:E23500,0)), "Not In Budget"),"")</f>
        <v/>
      </c>
      <c r="I3092" s="184"/>
      <c r="J3092" s="184"/>
      <c r="K3092" s="184"/>
      <c r="L3092" s="183"/>
    </row>
    <row r="3093">
      <c r="A3093" s="454"/>
      <c r="B3093" s="927"/>
      <c r="C3093" s="580"/>
      <c r="D3093" s="939"/>
      <c r="E3093" s="940"/>
      <c r="F3093" s="941"/>
      <c r="G3093" s="937" t="str">
        <f t="array" ref="G3093">xlookup(F3093,'Internal Staffing Calculator'!E:E,'Internal Staffing Calculator'!C:C,"")</f>
        <v/>
      </c>
      <c r="H3093" s="932" t="str">
        <f t="array" ref="H3093">if(F3093&lt;&gt;"", iferror(index('Internal Staffing Calculator'!B$8:B23500,match(F3093,'Internal Staffing Calculator'!E$8:E23500,0)), "Not In Budget"),"")</f>
        <v/>
      </c>
      <c r="I3093" s="184"/>
      <c r="J3093" s="184"/>
      <c r="K3093" s="184"/>
      <c r="L3093" s="183"/>
    </row>
    <row r="3094">
      <c r="A3094" s="454"/>
      <c r="B3094" s="927"/>
      <c r="C3094" s="580"/>
      <c r="D3094" s="939"/>
      <c r="E3094" s="940"/>
      <c r="F3094" s="941"/>
      <c r="G3094" s="937" t="str">
        <f t="array" ref="G3094">xlookup(F3094,'Internal Staffing Calculator'!E:E,'Internal Staffing Calculator'!C:C,"")</f>
        <v/>
      </c>
      <c r="H3094" s="932" t="str">
        <f t="array" ref="H3094">if(F3094&lt;&gt;"", iferror(index('Internal Staffing Calculator'!B$8:B23500,match(F3094,'Internal Staffing Calculator'!E$8:E23500,0)), "Not In Budget"),"")</f>
        <v/>
      </c>
      <c r="I3094" s="184"/>
      <c r="J3094" s="184"/>
      <c r="K3094" s="184"/>
      <c r="L3094" s="183"/>
    </row>
    <row r="3095">
      <c r="A3095" s="454"/>
      <c r="B3095" s="927"/>
      <c r="C3095" s="580"/>
      <c r="D3095" s="939"/>
      <c r="E3095" s="940"/>
      <c r="F3095" s="941"/>
      <c r="G3095" s="937" t="str">
        <f t="array" ref="G3095">xlookup(F3095,'Internal Staffing Calculator'!E:E,'Internal Staffing Calculator'!C:C,"")</f>
        <v/>
      </c>
      <c r="H3095" s="932" t="str">
        <f t="array" ref="H3095">if(F3095&lt;&gt;"", iferror(index('Internal Staffing Calculator'!B$8:B23500,match(F3095,'Internal Staffing Calculator'!E$8:E23500,0)), "Not In Budget"),"")</f>
        <v/>
      </c>
      <c r="I3095" s="184"/>
      <c r="J3095" s="184"/>
      <c r="K3095" s="184"/>
      <c r="L3095" s="183"/>
    </row>
    <row r="3096">
      <c r="A3096" s="454"/>
      <c r="B3096" s="927"/>
      <c r="C3096" s="580"/>
      <c r="D3096" s="939"/>
      <c r="E3096" s="940"/>
      <c r="F3096" s="941"/>
      <c r="G3096" s="937" t="str">
        <f t="array" ref="G3096">xlookup(F3096,'Internal Staffing Calculator'!E:E,'Internal Staffing Calculator'!C:C,"")</f>
        <v/>
      </c>
      <c r="H3096" s="932" t="str">
        <f t="array" ref="H3096">if(F3096&lt;&gt;"", iferror(index('Internal Staffing Calculator'!B$8:B23500,match(F3096,'Internal Staffing Calculator'!E$8:E23500,0)), "Not In Budget"),"")</f>
        <v/>
      </c>
      <c r="I3096" s="184"/>
      <c r="J3096" s="184"/>
      <c r="K3096" s="184"/>
      <c r="L3096" s="183"/>
    </row>
    <row r="3097">
      <c r="A3097" s="454"/>
      <c r="B3097" s="927"/>
      <c r="C3097" s="580"/>
      <c r="D3097" s="939"/>
      <c r="E3097" s="940"/>
      <c r="F3097" s="941"/>
      <c r="G3097" s="937" t="str">
        <f t="array" ref="G3097">xlookup(F3097,'Internal Staffing Calculator'!E:E,'Internal Staffing Calculator'!C:C,"")</f>
        <v/>
      </c>
      <c r="H3097" s="932" t="str">
        <f t="array" ref="H3097">if(F3097&lt;&gt;"", iferror(index('Internal Staffing Calculator'!B$8:B23500,match(F3097,'Internal Staffing Calculator'!E$8:E23500,0)), "Not In Budget"),"")</f>
        <v/>
      </c>
      <c r="I3097" s="184"/>
      <c r="J3097" s="184"/>
      <c r="K3097" s="184"/>
      <c r="L3097" s="183"/>
    </row>
    <row r="3098">
      <c r="A3098" s="454"/>
      <c r="B3098" s="927"/>
      <c r="C3098" s="580"/>
      <c r="D3098" s="939"/>
      <c r="E3098" s="940"/>
      <c r="F3098" s="941"/>
      <c r="G3098" s="937" t="str">
        <f t="array" ref="G3098">xlookup(F3098,'Internal Staffing Calculator'!E:E,'Internal Staffing Calculator'!C:C,"")</f>
        <v/>
      </c>
      <c r="H3098" s="932" t="str">
        <f t="array" ref="H3098">if(F3098&lt;&gt;"", iferror(index('Internal Staffing Calculator'!B$8:B23500,match(F3098,'Internal Staffing Calculator'!E$8:E23500,0)), "Not In Budget"),"")</f>
        <v/>
      </c>
      <c r="I3098" s="184"/>
      <c r="J3098" s="184"/>
      <c r="K3098" s="184"/>
      <c r="L3098" s="183"/>
    </row>
    <row r="3099">
      <c r="A3099" s="454"/>
      <c r="B3099" s="927"/>
      <c r="C3099" s="580"/>
      <c r="D3099" s="939"/>
      <c r="E3099" s="940"/>
      <c r="F3099" s="941"/>
      <c r="G3099" s="937" t="str">
        <f t="array" ref="G3099">xlookup(F3099,'Internal Staffing Calculator'!E:E,'Internal Staffing Calculator'!C:C,"")</f>
        <v/>
      </c>
      <c r="H3099" s="932" t="str">
        <f t="array" ref="H3099">if(F3099&lt;&gt;"", iferror(index('Internal Staffing Calculator'!B$8:B23500,match(F3099,'Internal Staffing Calculator'!E$8:E23500,0)), "Not In Budget"),"")</f>
        <v/>
      </c>
      <c r="I3099" s="184"/>
      <c r="J3099" s="184"/>
      <c r="K3099" s="184"/>
      <c r="L3099" s="183"/>
    </row>
    <row r="3100">
      <c r="A3100" s="454"/>
      <c r="B3100" s="927"/>
      <c r="C3100" s="580"/>
      <c r="D3100" s="939"/>
      <c r="E3100" s="940"/>
      <c r="F3100" s="941"/>
      <c r="G3100" s="937" t="str">
        <f t="array" ref="G3100">xlookup(F3100,'Internal Staffing Calculator'!E:E,'Internal Staffing Calculator'!C:C,"")</f>
        <v/>
      </c>
      <c r="H3100" s="932" t="str">
        <f t="array" ref="H3100">if(F3100&lt;&gt;"", iferror(index('Internal Staffing Calculator'!B$8:B23500,match(F3100,'Internal Staffing Calculator'!E$8:E23500,0)), "Not In Budget"),"")</f>
        <v/>
      </c>
      <c r="I3100" s="184"/>
      <c r="J3100" s="184"/>
      <c r="K3100" s="184"/>
      <c r="L3100" s="183"/>
    </row>
    <row r="3101">
      <c r="A3101" s="454"/>
      <c r="B3101" s="927"/>
      <c r="C3101" s="580"/>
      <c r="D3101" s="939"/>
      <c r="E3101" s="940"/>
      <c r="F3101" s="941"/>
      <c r="G3101" s="937" t="str">
        <f t="array" ref="G3101">xlookup(F3101,'Internal Staffing Calculator'!E:E,'Internal Staffing Calculator'!C:C,"")</f>
        <v/>
      </c>
      <c r="H3101" s="932" t="str">
        <f t="array" ref="H3101">if(F3101&lt;&gt;"", iferror(index('Internal Staffing Calculator'!B$8:B23500,match(F3101,'Internal Staffing Calculator'!E$8:E23500,0)), "Not In Budget"),"")</f>
        <v/>
      </c>
      <c r="I3101" s="184"/>
      <c r="J3101" s="184"/>
      <c r="K3101" s="184"/>
      <c r="L3101" s="183"/>
    </row>
    <row r="3102">
      <c r="A3102" s="454"/>
      <c r="B3102" s="927"/>
      <c r="C3102" s="580"/>
      <c r="D3102" s="939"/>
      <c r="E3102" s="940"/>
      <c r="F3102" s="941"/>
      <c r="G3102" s="937" t="str">
        <f t="array" ref="G3102">xlookup(F3102,'Internal Staffing Calculator'!E:E,'Internal Staffing Calculator'!C:C,"")</f>
        <v/>
      </c>
      <c r="H3102" s="932" t="str">
        <f t="array" ref="H3102">if(F3102&lt;&gt;"", iferror(index('Internal Staffing Calculator'!B$8:B23500,match(F3102,'Internal Staffing Calculator'!E$8:E23500,0)), "Not In Budget"),"")</f>
        <v/>
      </c>
      <c r="I3102" s="184"/>
      <c r="J3102" s="184"/>
      <c r="K3102" s="184"/>
      <c r="L3102" s="183"/>
    </row>
    <row r="3103">
      <c r="A3103" s="454"/>
      <c r="B3103" s="927"/>
      <c r="C3103" s="580"/>
      <c r="D3103" s="939"/>
      <c r="E3103" s="940"/>
      <c r="F3103" s="941"/>
      <c r="G3103" s="937" t="str">
        <f t="array" ref="G3103">xlookup(F3103,'Internal Staffing Calculator'!E:E,'Internal Staffing Calculator'!C:C,"")</f>
        <v/>
      </c>
      <c r="H3103" s="932" t="str">
        <f t="array" ref="H3103">if(F3103&lt;&gt;"", iferror(index('Internal Staffing Calculator'!B$8:B23500,match(F3103,'Internal Staffing Calculator'!E$8:E23500,0)), "Not In Budget"),"")</f>
        <v/>
      </c>
      <c r="I3103" s="184"/>
      <c r="J3103" s="184"/>
      <c r="K3103" s="184"/>
      <c r="L3103" s="183"/>
    </row>
    <row r="3104">
      <c r="A3104" s="454"/>
      <c r="B3104" s="927"/>
      <c r="C3104" s="580"/>
      <c r="D3104" s="939"/>
      <c r="E3104" s="940"/>
      <c r="F3104" s="941"/>
      <c r="G3104" s="937" t="str">
        <f t="array" ref="G3104">xlookup(F3104,'Internal Staffing Calculator'!E:E,'Internal Staffing Calculator'!C:C,"")</f>
        <v/>
      </c>
      <c r="H3104" s="932" t="str">
        <f t="array" ref="H3104">if(F3104&lt;&gt;"", iferror(index('Internal Staffing Calculator'!B$8:B23500,match(F3104,'Internal Staffing Calculator'!E$8:E23500,0)), "Not In Budget"),"")</f>
        <v/>
      </c>
      <c r="I3104" s="184"/>
      <c r="J3104" s="184"/>
      <c r="K3104" s="184"/>
      <c r="L3104" s="183"/>
    </row>
    <row r="3105">
      <c r="A3105" s="454"/>
      <c r="B3105" s="927"/>
      <c r="C3105" s="580"/>
      <c r="D3105" s="939"/>
      <c r="E3105" s="940"/>
      <c r="F3105" s="941"/>
      <c r="G3105" s="937" t="str">
        <f t="array" ref="G3105">xlookup(F3105,'Internal Staffing Calculator'!E:E,'Internal Staffing Calculator'!C:C,"")</f>
        <v/>
      </c>
      <c r="H3105" s="932" t="str">
        <f t="array" ref="H3105">if(F3105&lt;&gt;"", iferror(index('Internal Staffing Calculator'!B$8:B23500,match(F3105,'Internal Staffing Calculator'!E$8:E23500,0)), "Not In Budget"),"")</f>
        <v/>
      </c>
      <c r="I3105" s="184"/>
      <c r="J3105" s="184"/>
      <c r="K3105" s="184"/>
      <c r="L3105" s="183"/>
    </row>
    <row r="3106">
      <c r="A3106" s="454"/>
      <c r="B3106" s="927"/>
      <c r="C3106" s="580"/>
      <c r="D3106" s="939"/>
      <c r="E3106" s="940"/>
      <c r="F3106" s="941"/>
      <c r="G3106" s="937" t="str">
        <f t="array" ref="G3106">xlookup(F3106,'Internal Staffing Calculator'!E:E,'Internal Staffing Calculator'!C:C,"")</f>
        <v/>
      </c>
      <c r="H3106" s="932" t="str">
        <f t="array" ref="H3106">if(F3106&lt;&gt;"", iferror(index('Internal Staffing Calculator'!B$8:B23500,match(F3106,'Internal Staffing Calculator'!E$8:E23500,0)), "Not In Budget"),"")</f>
        <v/>
      </c>
      <c r="I3106" s="184"/>
      <c r="J3106" s="184"/>
      <c r="K3106" s="184"/>
      <c r="L3106" s="183"/>
    </row>
    <row r="3107">
      <c r="A3107" s="454"/>
      <c r="B3107" s="927"/>
      <c r="C3107" s="580"/>
      <c r="D3107" s="939"/>
      <c r="E3107" s="940"/>
      <c r="F3107" s="941"/>
      <c r="G3107" s="937" t="str">
        <f t="array" ref="G3107">xlookup(F3107,'Internal Staffing Calculator'!E:E,'Internal Staffing Calculator'!C:C,"")</f>
        <v/>
      </c>
      <c r="H3107" s="932" t="str">
        <f t="array" ref="H3107">if(F3107&lt;&gt;"", iferror(index('Internal Staffing Calculator'!B$8:B23500,match(F3107,'Internal Staffing Calculator'!E$8:E23500,0)), "Not In Budget"),"")</f>
        <v/>
      </c>
      <c r="I3107" s="184"/>
      <c r="J3107" s="184"/>
      <c r="K3107" s="184"/>
      <c r="L3107" s="183"/>
    </row>
    <row r="3108">
      <c r="A3108" s="454"/>
      <c r="B3108" s="927"/>
      <c r="C3108" s="580"/>
      <c r="D3108" s="939"/>
      <c r="E3108" s="940"/>
      <c r="F3108" s="941"/>
      <c r="G3108" s="937" t="str">
        <f t="array" ref="G3108">xlookup(F3108,'Internal Staffing Calculator'!E:E,'Internal Staffing Calculator'!C:C,"")</f>
        <v/>
      </c>
      <c r="H3108" s="932" t="str">
        <f t="array" ref="H3108">if(F3108&lt;&gt;"", iferror(index('Internal Staffing Calculator'!B$8:B23500,match(F3108,'Internal Staffing Calculator'!E$8:E23500,0)), "Not In Budget"),"")</f>
        <v/>
      </c>
      <c r="I3108" s="184"/>
      <c r="J3108" s="184"/>
      <c r="K3108" s="184"/>
      <c r="L3108" s="183"/>
    </row>
    <row r="3109">
      <c r="A3109" s="454"/>
      <c r="B3109" s="927"/>
      <c r="C3109" s="580"/>
      <c r="D3109" s="939"/>
      <c r="E3109" s="940"/>
      <c r="F3109" s="941"/>
      <c r="G3109" s="937" t="str">
        <f t="array" ref="G3109">xlookup(F3109,'Internal Staffing Calculator'!E:E,'Internal Staffing Calculator'!C:C,"")</f>
        <v/>
      </c>
      <c r="H3109" s="932" t="str">
        <f t="array" ref="H3109">if(F3109&lt;&gt;"", iferror(index('Internal Staffing Calculator'!B$8:B23500,match(F3109,'Internal Staffing Calculator'!E$8:E23500,0)), "Not In Budget"),"")</f>
        <v/>
      </c>
      <c r="I3109" s="184"/>
      <c r="J3109" s="184"/>
      <c r="K3109" s="184"/>
      <c r="L3109" s="183"/>
    </row>
    <row r="3110">
      <c r="A3110" s="454"/>
      <c r="B3110" s="927"/>
      <c r="C3110" s="580"/>
      <c r="D3110" s="939"/>
      <c r="E3110" s="940"/>
      <c r="F3110" s="941"/>
      <c r="G3110" s="937" t="str">
        <f t="array" ref="G3110">xlookup(F3110,'Internal Staffing Calculator'!E:E,'Internal Staffing Calculator'!C:C,"")</f>
        <v/>
      </c>
      <c r="H3110" s="932" t="str">
        <f t="array" ref="H3110">if(F3110&lt;&gt;"", iferror(index('Internal Staffing Calculator'!B$8:B23500,match(F3110,'Internal Staffing Calculator'!E$8:E23500,0)), "Not In Budget"),"")</f>
        <v/>
      </c>
      <c r="I3110" s="184"/>
      <c r="J3110" s="184"/>
      <c r="K3110" s="184"/>
      <c r="L3110" s="183"/>
    </row>
    <row r="3111">
      <c r="A3111" s="454"/>
      <c r="B3111" s="927"/>
      <c r="C3111" s="580"/>
      <c r="D3111" s="939"/>
      <c r="E3111" s="940"/>
      <c r="F3111" s="941"/>
      <c r="G3111" s="937" t="str">
        <f t="array" ref="G3111">xlookup(F3111,'Internal Staffing Calculator'!E:E,'Internal Staffing Calculator'!C:C,"")</f>
        <v/>
      </c>
      <c r="H3111" s="932" t="str">
        <f t="array" ref="H3111">if(F3111&lt;&gt;"", iferror(index('Internal Staffing Calculator'!B$8:B23500,match(F3111,'Internal Staffing Calculator'!E$8:E23500,0)), "Not In Budget"),"")</f>
        <v/>
      </c>
      <c r="I3111" s="184"/>
      <c r="J3111" s="184"/>
      <c r="K3111" s="184"/>
      <c r="L3111" s="183"/>
    </row>
    <row r="3112">
      <c r="A3112" s="454"/>
      <c r="B3112" s="927"/>
      <c r="C3112" s="580"/>
      <c r="D3112" s="939"/>
      <c r="E3112" s="940"/>
      <c r="F3112" s="941"/>
      <c r="G3112" s="937" t="str">
        <f t="array" ref="G3112">xlookup(F3112,'Internal Staffing Calculator'!E:E,'Internal Staffing Calculator'!C:C,"")</f>
        <v/>
      </c>
      <c r="H3112" s="932" t="str">
        <f t="array" ref="H3112">if(F3112&lt;&gt;"", iferror(index('Internal Staffing Calculator'!B$8:B23500,match(F3112,'Internal Staffing Calculator'!E$8:E23500,0)), "Not In Budget"),"")</f>
        <v/>
      </c>
      <c r="I3112" s="184"/>
      <c r="J3112" s="184"/>
      <c r="K3112" s="184"/>
      <c r="L3112" s="183"/>
    </row>
    <row r="3113">
      <c r="A3113" s="454"/>
      <c r="B3113" s="927"/>
      <c r="C3113" s="580"/>
      <c r="D3113" s="939"/>
      <c r="E3113" s="940"/>
      <c r="F3113" s="941"/>
      <c r="G3113" s="937" t="str">
        <f t="array" ref="G3113">xlookup(F3113,'Internal Staffing Calculator'!E:E,'Internal Staffing Calculator'!C:C,"")</f>
        <v/>
      </c>
      <c r="H3113" s="932" t="str">
        <f t="array" ref="H3113">if(F3113&lt;&gt;"", iferror(index('Internal Staffing Calculator'!B$8:B23500,match(F3113,'Internal Staffing Calculator'!E$8:E23500,0)), "Not In Budget"),"")</f>
        <v/>
      </c>
      <c r="I3113" s="184"/>
      <c r="J3113" s="184"/>
      <c r="K3113" s="184"/>
      <c r="L3113" s="183"/>
    </row>
    <row r="3114">
      <c r="A3114" s="454"/>
      <c r="B3114" s="927"/>
      <c r="C3114" s="580"/>
      <c r="D3114" s="939"/>
      <c r="E3114" s="940"/>
      <c r="F3114" s="941"/>
      <c r="G3114" s="937" t="str">
        <f t="array" ref="G3114">xlookup(F3114,'Internal Staffing Calculator'!E:E,'Internal Staffing Calculator'!C:C,"")</f>
        <v/>
      </c>
      <c r="H3114" s="932" t="str">
        <f t="array" ref="H3114">if(F3114&lt;&gt;"", iferror(index('Internal Staffing Calculator'!B$8:B23500,match(F3114,'Internal Staffing Calculator'!E$8:E23500,0)), "Not In Budget"),"")</f>
        <v/>
      </c>
      <c r="I3114" s="184"/>
      <c r="J3114" s="184"/>
      <c r="K3114" s="184"/>
      <c r="L3114" s="183"/>
    </row>
    <row r="3115">
      <c r="A3115" s="454"/>
      <c r="B3115" s="927"/>
      <c r="C3115" s="580"/>
      <c r="D3115" s="939"/>
      <c r="E3115" s="940"/>
      <c r="F3115" s="941"/>
      <c r="G3115" s="937" t="str">
        <f t="array" ref="G3115">xlookup(F3115,'Internal Staffing Calculator'!E:E,'Internal Staffing Calculator'!C:C,"")</f>
        <v/>
      </c>
      <c r="H3115" s="932" t="str">
        <f t="array" ref="H3115">if(F3115&lt;&gt;"", iferror(index('Internal Staffing Calculator'!B$8:B23500,match(F3115,'Internal Staffing Calculator'!E$8:E23500,0)), "Not In Budget"),"")</f>
        <v/>
      </c>
      <c r="I3115" s="184"/>
      <c r="J3115" s="184"/>
      <c r="K3115" s="184"/>
      <c r="L3115" s="183"/>
    </row>
    <row r="3116">
      <c r="A3116" s="454"/>
      <c r="B3116" s="927"/>
      <c r="C3116" s="580"/>
      <c r="D3116" s="939"/>
      <c r="E3116" s="940"/>
      <c r="F3116" s="941"/>
      <c r="G3116" s="937" t="str">
        <f t="array" ref="G3116">xlookup(F3116,'Internal Staffing Calculator'!E:E,'Internal Staffing Calculator'!C:C,"")</f>
        <v/>
      </c>
      <c r="H3116" s="932" t="str">
        <f t="array" ref="H3116">if(F3116&lt;&gt;"", iferror(index('Internal Staffing Calculator'!B$8:B23500,match(F3116,'Internal Staffing Calculator'!E$8:E23500,0)), "Not In Budget"),"")</f>
        <v/>
      </c>
      <c r="I3116" s="184"/>
      <c r="J3116" s="184"/>
      <c r="K3116" s="184"/>
      <c r="L3116" s="183"/>
    </row>
    <row r="3117">
      <c r="A3117" s="454"/>
      <c r="B3117" s="927"/>
      <c r="C3117" s="580"/>
      <c r="D3117" s="939"/>
      <c r="E3117" s="940"/>
      <c r="F3117" s="941"/>
      <c r="G3117" s="937" t="str">
        <f t="array" ref="G3117">xlookup(F3117,'Internal Staffing Calculator'!E:E,'Internal Staffing Calculator'!C:C,"")</f>
        <v/>
      </c>
      <c r="H3117" s="932" t="str">
        <f t="array" ref="H3117">if(F3117&lt;&gt;"", iferror(index('Internal Staffing Calculator'!B$8:B23500,match(F3117,'Internal Staffing Calculator'!E$8:E23500,0)), "Not In Budget"),"")</f>
        <v/>
      </c>
      <c r="I3117" s="184"/>
      <c r="J3117" s="184"/>
      <c r="K3117" s="184"/>
      <c r="L3117" s="183"/>
    </row>
    <row r="3118">
      <c r="A3118" s="454"/>
      <c r="B3118" s="927"/>
      <c r="C3118" s="580"/>
      <c r="D3118" s="939"/>
      <c r="E3118" s="940"/>
      <c r="F3118" s="941"/>
      <c r="G3118" s="937" t="str">
        <f t="array" ref="G3118">xlookup(F3118,'Internal Staffing Calculator'!E:E,'Internal Staffing Calculator'!C:C,"")</f>
        <v/>
      </c>
      <c r="H3118" s="932" t="str">
        <f t="array" ref="H3118">if(F3118&lt;&gt;"", iferror(index('Internal Staffing Calculator'!B$8:B23500,match(F3118,'Internal Staffing Calculator'!E$8:E23500,0)), "Not In Budget"),"")</f>
        <v/>
      </c>
      <c r="I3118" s="184"/>
      <c r="J3118" s="184"/>
      <c r="K3118" s="184"/>
      <c r="L3118" s="183"/>
    </row>
    <row r="3119">
      <c r="A3119" s="454"/>
      <c r="B3119" s="927"/>
      <c r="C3119" s="580"/>
      <c r="D3119" s="939"/>
      <c r="E3119" s="940"/>
      <c r="F3119" s="941"/>
      <c r="G3119" s="937" t="str">
        <f t="array" ref="G3119">xlookup(F3119,'Internal Staffing Calculator'!E:E,'Internal Staffing Calculator'!C:C,"")</f>
        <v/>
      </c>
      <c r="H3119" s="932" t="str">
        <f t="array" ref="H3119">if(F3119&lt;&gt;"", iferror(index('Internal Staffing Calculator'!B$8:B23500,match(F3119,'Internal Staffing Calculator'!E$8:E23500,0)), "Not In Budget"),"")</f>
        <v/>
      </c>
      <c r="I3119" s="184"/>
      <c r="J3119" s="184"/>
      <c r="K3119" s="184"/>
      <c r="L3119" s="183"/>
    </row>
    <row r="3120">
      <c r="A3120" s="454"/>
      <c r="B3120" s="927"/>
      <c r="C3120" s="580"/>
      <c r="D3120" s="939"/>
      <c r="E3120" s="940"/>
      <c r="F3120" s="941"/>
      <c r="G3120" s="937" t="str">
        <f t="array" ref="G3120">xlookup(F3120,'Internal Staffing Calculator'!E:E,'Internal Staffing Calculator'!C:C,"")</f>
        <v/>
      </c>
      <c r="H3120" s="932" t="str">
        <f t="array" ref="H3120">if(F3120&lt;&gt;"", iferror(index('Internal Staffing Calculator'!B$8:B23500,match(F3120,'Internal Staffing Calculator'!E$8:E23500,0)), "Not In Budget"),"")</f>
        <v/>
      </c>
      <c r="I3120" s="184"/>
      <c r="J3120" s="184"/>
      <c r="K3120" s="184"/>
      <c r="L3120" s="183"/>
    </row>
    <row r="3121">
      <c r="A3121" s="454"/>
      <c r="B3121" s="927"/>
      <c r="C3121" s="580"/>
      <c r="D3121" s="939"/>
      <c r="E3121" s="940"/>
      <c r="F3121" s="941"/>
      <c r="G3121" s="937" t="str">
        <f t="array" ref="G3121">xlookup(F3121,'Internal Staffing Calculator'!E:E,'Internal Staffing Calculator'!C:C,"")</f>
        <v/>
      </c>
      <c r="H3121" s="932" t="str">
        <f t="array" ref="H3121">if(F3121&lt;&gt;"", iferror(index('Internal Staffing Calculator'!B$8:B23500,match(F3121,'Internal Staffing Calculator'!E$8:E23500,0)), "Not In Budget"),"")</f>
        <v/>
      </c>
      <c r="I3121" s="184"/>
      <c r="J3121" s="184"/>
      <c r="K3121" s="184"/>
      <c r="L3121" s="183"/>
    </row>
    <row r="3122">
      <c r="A3122" s="454"/>
      <c r="B3122" s="927"/>
      <c r="C3122" s="580"/>
      <c r="D3122" s="939"/>
      <c r="E3122" s="940"/>
      <c r="F3122" s="941"/>
      <c r="G3122" s="937" t="str">
        <f t="array" ref="G3122">xlookup(F3122,'Internal Staffing Calculator'!E:E,'Internal Staffing Calculator'!C:C,"")</f>
        <v/>
      </c>
      <c r="H3122" s="932" t="str">
        <f t="array" ref="H3122">if(F3122&lt;&gt;"", iferror(index('Internal Staffing Calculator'!B$8:B23500,match(F3122,'Internal Staffing Calculator'!E$8:E23500,0)), "Not In Budget"),"")</f>
        <v/>
      </c>
      <c r="I3122" s="184"/>
      <c r="J3122" s="184"/>
      <c r="K3122" s="184"/>
      <c r="L3122" s="183"/>
    </row>
    <row r="3123">
      <c r="A3123" s="454"/>
      <c r="B3123" s="927"/>
      <c r="C3123" s="580"/>
      <c r="D3123" s="939"/>
      <c r="E3123" s="940"/>
      <c r="F3123" s="941"/>
      <c r="G3123" s="937" t="str">
        <f t="array" ref="G3123">xlookup(F3123,'Internal Staffing Calculator'!E:E,'Internal Staffing Calculator'!C:C,"")</f>
        <v/>
      </c>
      <c r="H3123" s="932" t="str">
        <f t="array" ref="H3123">if(F3123&lt;&gt;"", iferror(index('Internal Staffing Calculator'!B$8:B23500,match(F3123,'Internal Staffing Calculator'!E$8:E23500,0)), "Not In Budget"),"")</f>
        <v/>
      </c>
      <c r="I3123" s="184"/>
      <c r="J3123" s="184"/>
      <c r="K3123" s="184"/>
      <c r="L3123" s="183"/>
    </row>
    <row r="3124">
      <c r="A3124" s="454"/>
      <c r="B3124" s="927"/>
      <c r="C3124" s="580"/>
      <c r="D3124" s="939"/>
      <c r="E3124" s="940"/>
      <c r="F3124" s="941"/>
      <c r="G3124" s="937" t="str">
        <f t="array" ref="G3124">xlookup(F3124,'Internal Staffing Calculator'!E:E,'Internal Staffing Calculator'!C:C,"")</f>
        <v/>
      </c>
      <c r="H3124" s="932" t="str">
        <f t="array" ref="H3124">if(F3124&lt;&gt;"", iferror(index('Internal Staffing Calculator'!B$8:B23500,match(F3124,'Internal Staffing Calculator'!E$8:E23500,0)), "Not In Budget"),"")</f>
        <v/>
      </c>
      <c r="I3124" s="184"/>
      <c r="J3124" s="184"/>
      <c r="K3124" s="184"/>
      <c r="L3124" s="183"/>
    </row>
    <row r="3125">
      <c r="A3125" s="454"/>
      <c r="B3125" s="927"/>
      <c r="C3125" s="580"/>
      <c r="D3125" s="939"/>
      <c r="E3125" s="940"/>
      <c r="F3125" s="941"/>
      <c r="G3125" s="937" t="str">
        <f t="array" ref="G3125">xlookup(F3125,'Internal Staffing Calculator'!E:E,'Internal Staffing Calculator'!C:C,"")</f>
        <v/>
      </c>
      <c r="H3125" s="932" t="str">
        <f t="array" ref="H3125">if(F3125&lt;&gt;"", iferror(index('Internal Staffing Calculator'!B$8:B23500,match(F3125,'Internal Staffing Calculator'!E$8:E23500,0)), "Not In Budget"),"")</f>
        <v/>
      </c>
      <c r="I3125" s="184"/>
      <c r="J3125" s="184"/>
      <c r="K3125" s="184"/>
      <c r="L3125" s="183"/>
    </row>
    <row r="3126">
      <c r="A3126" s="454"/>
      <c r="B3126" s="927"/>
      <c r="C3126" s="580"/>
      <c r="D3126" s="939"/>
      <c r="E3126" s="940"/>
      <c r="F3126" s="941"/>
      <c r="G3126" s="937" t="str">
        <f t="array" ref="G3126">xlookup(F3126,'Internal Staffing Calculator'!E:E,'Internal Staffing Calculator'!C:C,"")</f>
        <v/>
      </c>
      <c r="H3126" s="932" t="str">
        <f t="array" ref="H3126">if(F3126&lt;&gt;"", iferror(index('Internal Staffing Calculator'!B$8:B23500,match(F3126,'Internal Staffing Calculator'!E$8:E23500,0)), "Not In Budget"),"")</f>
        <v/>
      </c>
      <c r="I3126" s="184"/>
      <c r="J3126" s="184"/>
      <c r="K3126" s="184"/>
      <c r="L3126" s="183"/>
    </row>
    <row r="3127">
      <c r="A3127" s="454"/>
      <c r="B3127" s="927"/>
      <c r="C3127" s="580"/>
      <c r="D3127" s="939"/>
      <c r="E3127" s="940"/>
      <c r="F3127" s="941"/>
      <c r="G3127" s="937" t="str">
        <f t="array" ref="G3127">xlookup(F3127,'Internal Staffing Calculator'!E:E,'Internal Staffing Calculator'!C:C,"")</f>
        <v/>
      </c>
      <c r="H3127" s="932" t="str">
        <f t="array" ref="H3127">if(F3127&lt;&gt;"", iferror(index('Internal Staffing Calculator'!B$8:B23500,match(F3127,'Internal Staffing Calculator'!E$8:E23500,0)), "Not In Budget"),"")</f>
        <v/>
      </c>
      <c r="I3127" s="184"/>
      <c r="J3127" s="184"/>
      <c r="K3127" s="184"/>
      <c r="L3127" s="183"/>
    </row>
    <row r="3128">
      <c r="A3128" s="454"/>
      <c r="B3128" s="927"/>
      <c r="C3128" s="580"/>
      <c r="D3128" s="939"/>
      <c r="E3128" s="940"/>
      <c r="F3128" s="941"/>
      <c r="G3128" s="937" t="str">
        <f t="array" ref="G3128">xlookup(F3128,'Internal Staffing Calculator'!E:E,'Internal Staffing Calculator'!C:C,"")</f>
        <v/>
      </c>
      <c r="H3128" s="932" t="str">
        <f t="array" ref="H3128">if(F3128&lt;&gt;"", iferror(index('Internal Staffing Calculator'!B$8:B23500,match(F3128,'Internal Staffing Calculator'!E$8:E23500,0)), "Not In Budget"),"")</f>
        <v/>
      </c>
      <c r="I3128" s="184"/>
      <c r="J3128" s="184"/>
      <c r="K3128" s="184"/>
      <c r="L3128" s="183"/>
    </row>
    <row r="3129">
      <c r="A3129" s="454"/>
      <c r="B3129" s="927"/>
      <c r="C3129" s="580"/>
      <c r="D3129" s="939"/>
      <c r="E3129" s="940"/>
      <c r="F3129" s="941"/>
      <c r="G3129" s="937" t="str">
        <f t="array" ref="G3129">xlookup(F3129,'Internal Staffing Calculator'!E:E,'Internal Staffing Calculator'!C:C,"")</f>
        <v/>
      </c>
      <c r="H3129" s="932" t="str">
        <f t="array" ref="H3129">if(F3129&lt;&gt;"", iferror(index('Internal Staffing Calculator'!B$8:B23500,match(F3129,'Internal Staffing Calculator'!E$8:E23500,0)), "Not In Budget"),"")</f>
        <v/>
      </c>
      <c r="I3129" s="184"/>
      <c r="J3129" s="184"/>
      <c r="K3129" s="184"/>
      <c r="L3129" s="183"/>
    </row>
    <row r="3130">
      <c r="A3130" s="454"/>
      <c r="B3130" s="927"/>
      <c r="C3130" s="580"/>
      <c r="D3130" s="939"/>
      <c r="E3130" s="940"/>
      <c r="F3130" s="941"/>
      <c r="G3130" s="937" t="str">
        <f t="array" ref="G3130">xlookup(F3130,'Internal Staffing Calculator'!E:E,'Internal Staffing Calculator'!C:C,"")</f>
        <v/>
      </c>
      <c r="H3130" s="932" t="str">
        <f t="array" ref="H3130">if(F3130&lt;&gt;"", iferror(index('Internal Staffing Calculator'!B$8:B23500,match(F3130,'Internal Staffing Calculator'!E$8:E23500,0)), "Not In Budget"),"")</f>
        <v/>
      </c>
      <c r="I3130" s="184"/>
      <c r="J3130" s="184"/>
      <c r="K3130" s="184"/>
      <c r="L3130" s="183"/>
    </row>
    <row r="3131">
      <c r="A3131" s="454"/>
      <c r="B3131" s="927"/>
      <c r="C3131" s="580"/>
      <c r="D3131" s="939"/>
      <c r="E3131" s="940"/>
      <c r="F3131" s="941"/>
      <c r="G3131" s="937" t="str">
        <f t="array" ref="G3131">xlookup(F3131,'Internal Staffing Calculator'!E:E,'Internal Staffing Calculator'!C:C,"")</f>
        <v/>
      </c>
      <c r="H3131" s="932" t="str">
        <f t="array" ref="H3131">if(F3131&lt;&gt;"", iferror(index('Internal Staffing Calculator'!B$8:B23500,match(F3131,'Internal Staffing Calculator'!E$8:E23500,0)), "Not In Budget"),"")</f>
        <v/>
      </c>
      <c r="I3131" s="184"/>
      <c r="J3131" s="184"/>
      <c r="K3131" s="184"/>
      <c r="L3131" s="183"/>
    </row>
    <row r="3132">
      <c r="A3132" s="454"/>
      <c r="B3132" s="927"/>
      <c r="C3132" s="580"/>
      <c r="D3132" s="939"/>
      <c r="E3132" s="940"/>
      <c r="F3132" s="941"/>
      <c r="G3132" s="937" t="str">
        <f t="array" ref="G3132">xlookup(F3132,'Internal Staffing Calculator'!E:E,'Internal Staffing Calculator'!C:C,"")</f>
        <v/>
      </c>
      <c r="H3132" s="932" t="str">
        <f t="array" ref="H3132">if(F3132&lt;&gt;"", iferror(index('Internal Staffing Calculator'!B$8:B23500,match(F3132,'Internal Staffing Calculator'!E$8:E23500,0)), "Not In Budget"),"")</f>
        <v/>
      </c>
      <c r="I3132" s="184"/>
      <c r="J3132" s="184"/>
      <c r="K3132" s="184"/>
      <c r="L3132" s="183"/>
    </row>
    <row r="3133">
      <c r="A3133" s="454"/>
      <c r="B3133" s="927"/>
      <c r="C3133" s="580"/>
      <c r="D3133" s="939"/>
      <c r="E3133" s="940"/>
      <c r="F3133" s="941"/>
      <c r="G3133" s="937" t="str">
        <f t="array" ref="G3133">xlookup(F3133,'Internal Staffing Calculator'!E:E,'Internal Staffing Calculator'!C:C,"")</f>
        <v/>
      </c>
      <c r="H3133" s="932" t="str">
        <f t="array" ref="H3133">if(F3133&lt;&gt;"", iferror(index('Internal Staffing Calculator'!B$8:B23500,match(F3133,'Internal Staffing Calculator'!E$8:E23500,0)), "Not In Budget"),"")</f>
        <v/>
      </c>
      <c r="I3133" s="184"/>
      <c r="J3133" s="184"/>
      <c r="K3133" s="184"/>
      <c r="L3133" s="183"/>
    </row>
    <row r="3134">
      <c r="A3134" s="454"/>
      <c r="B3134" s="927"/>
      <c r="C3134" s="580"/>
      <c r="D3134" s="939"/>
      <c r="E3134" s="940"/>
      <c r="F3134" s="941"/>
      <c r="G3134" s="937" t="str">
        <f t="array" ref="G3134">xlookup(F3134,'Internal Staffing Calculator'!E:E,'Internal Staffing Calculator'!C:C,"")</f>
        <v/>
      </c>
      <c r="H3134" s="932" t="str">
        <f t="array" ref="H3134">if(F3134&lt;&gt;"", iferror(index('Internal Staffing Calculator'!B$8:B23500,match(F3134,'Internal Staffing Calculator'!E$8:E23500,0)), "Not In Budget"),"")</f>
        <v/>
      </c>
      <c r="I3134" s="184"/>
      <c r="J3134" s="184"/>
      <c r="K3134" s="184"/>
      <c r="L3134" s="183"/>
    </row>
    <row r="3135">
      <c r="A3135" s="454"/>
      <c r="B3135" s="927"/>
      <c r="C3135" s="580"/>
      <c r="D3135" s="939"/>
      <c r="E3135" s="940"/>
      <c r="F3135" s="941"/>
      <c r="G3135" s="937" t="str">
        <f t="array" ref="G3135">xlookup(F3135,'Internal Staffing Calculator'!E:E,'Internal Staffing Calculator'!C:C,"")</f>
        <v/>
      </c>
      <c r="H3135" s="932" t="str">
        <f t="array" ref="H3135">if(F3135&lt;&gt;"", iferror(index('Internal Staffing Calculator'!B$8:B23500,match(F3135,'Internal Staffing Calculator'!E$8:E23500,0)), "Not In Budget"),"")</f>
        <v/>
      </c>
      <c r="I3135" s="184"/>
      <c r="J3135" s="184"/>
      <c r="K3135" s="184"/>
      <c r="L3135" s="183"/>
    </row>
    <row r="3136">
      <c r="A3136" s="454"/>
      <c r="B3136" s="927"/>
      <c r="C3136" s="580"/>
      <c r="D3136" s="939"/>
      <c r="E3136" s="940"/>
      <c r="F3136" s="941"/>
      <c r="G3136" s="937" t="str">
        <f t="array" ref="G3136">xlookup(F3136,'Internal Staffing Calculator'!E:E,'Internal Staffing Calculator'!C:C,"")</f>
        <v/>
      </c>
      <c r="H3136" s="932" t="str">
        <f t="array" ref="H3136">if(F3136&lt;&gt;"", iferror(index('Internal Staffing Calculator'!B$8:B23500,match(F3136,'Internal Staffing Calculator'!E$8:E23500,0)), "Not In Budget"),"")</f>
        <v/>
      </c>
      <c r="I3136" s="184"/>
      <c r="J3136" s="184"/>
      <c r="K3136" s="184"/>
      <c r="L3136" s="183"/>
    </row>
    <row r="3137">
      <c r="A3137" s="454"/>
      <c r="B3137" s="927"/>
      <c r="C3137" s="580"/>
      <c r="D3137" s="939"/>
      <c r="E3137" s="940"/>
      <c r="F3137" s="941"/>
      <c r="G3137" s="937" t="str">
        <f t="array" ref="G3137">xlookup(F3137,'Internal Staffing Calculator'!E:E,'Internal Staffing Calculator'!C:C,"")</f>
        <v/>
      </c>
      <c r="H3137" s="932" t="str">
        <f t="array" ref="H3137">if(F3137&lt;&gt;"", iferror(index('Internal Staffing Calculator'!B$8:B23500,match(F3137,'Internal Staffing Calculator'!E$8:E23500,0)), "Not In Budget"),"")</f>
        <v/>
      </c>
      <c r="I3137" s="184"/>
      <c r="J3137" s="184"/>
      <c r="K3137" s="184"/>
      <c r="L3137" s="183"/>
    </row>
    <row r="3138">
      <c r="A3138" s="454"/>
      <c r="B3138" s="927"/>
      <c r="C3138" s="580"/>
      <c r="D3138" s="939"/>
      <c r="E3138" s="940"/>
      <c r="F3138" s="941"/>
      <c r="G3138" s="937" t="str">
        <f t="array" ref="G3138">xlookup(F3138,'Internal Staffing Calculator'!E:E,'Internal Staffing Calculator'!C:C,"")</f>
        <v/>
      </c>
      <c r="H3138" s="932" t="str">
        <f t="array" ref="H3138">if(F3138&lt;&gt;"", iferror(index('Internal Staffing Calculator'!B$8:B23500,match(F3138,'Internal Staffing Calculator'!E$8:E23500,0)), "Not In Budget"),"")</f>
        <v/>
      </c>
      <c r="I3138" s="184"/>
      <c r="J3138" s="184"/>
      <c r="K3138" s="184"/>
      <c r="L3138" s="183"/>
    </row>
    <row r="3139">
      <c r="A3139" s="454"/>
      <c r="B3139" s="927"/>
      <c r="C3139" s="580"/>
      <c r="D3139" s="939"/>
      <c r="E3139" s="940"/>
      <c r="F3139" s="941"/>
      <c r="G3139" s="937" t="str">
        <f t="array" ref="G3139">xlookup(F3139,'Internal Staffing Calculator'!E:E,'Internal Staffing Calculator'!C:C,"")</f>
        <v/>
      </c>
      <c r="H3139" s="932" t="str">
        <f t="array" ref="H3139">if(F3139&lt;&gt;"", iferror(index('Internal Staffing Calculator'!B$8:B23500,match(F3139,'Internal Staffing Calculator'!E$8:E23500,0)), "Not In Budget"),"")</f>
        <v/>
      </c>
      <c r="I3139" s="184"/>
      <c r="J3139" s="184"/>
      <c r="K3139" s="184"/>
      <c r="L3139" s="183"/>
    </row>
    <row r="3140">
      <c r="A3140" s="454"/>
      <c r="B3140" s="927"/>
      <c r="C3140" s="580"/>
      <c r="D3140" s="939"/>
      <c r="E3140" s="940"/>
      <c r="F3140" s="941"/>
      <c r="G3140" s="937" t="str">
        <f t="array" ref="G3140">xlookup(F3140,'Internal Staffing Calculator'!E:E,'Internal Staffing Calculator'!C:C,"")</f>
        <v/>
      </c>
      <c r="H3140" s="932" t="str">
        <f t="array" ref="H3140">if(F3140&lt;&gt;"", iferror(index('Internal Staffing Calculator'!B$8:B23500,match(F3140,'Internal Staffing Calculator'!E$8:E23500,0)), "Not In Budget"),"")</f>
        <v/>
      </c>
      <c r="I3140" s="184"/>
      <c r="J3140" s="184"/>
      <c r="K3140" s="184"/>
      <c r="L3140" s="183"/>
    </row>
    <row r="3141">
      <c r="A3141" s="454"/>
      <c r="B3141" s="927"/>
      <c r="C3141" s="580"/>
      <c r="D3141" s="939"/>
      <c r="E3141" s="940"/>
      <c r="F3141" s="941"/>
      <c r="G3141" s="937" t="str">
        <f t="array" ref="G3141">xlookup(F3141,'Internal Staffing Calculator'!E:E,'Internal Staffing Calculator'!C:C,"")</f>
        <v/>
      </c>
      <c r="H3141" s="932" t="str">
        <f t="array" ref="H3141">if(F3141&lt;&gt;"", iferror(index('Internal Staffing Calculator'!B$8:B23500,match(F3141,'Internal Staffing Calculator'!E$8:E23500,0)), "Not In Budget"),"")</f>
        <v/>
      </c>
      <c r="I3141" s="184"/>
      <c r="J3141" s="184"/>
      <c r="K3141" s="184"/>
      <c r="L3141" s="183"/>
    </row>
    <row r="3142">
      <c r="A3142" s="454"/>
      <c r="B3142" s="927"/>
      <c r="C3142" s="580"/>
      <c r="D3142" s="939"/>
      <c r="E3142" s="940"/>
      <c r="F3142" s="941"/>
      <c r="G3142" s="937" t="str">
        <f t="array" ref="G3142">xlookup(F3142,'Internal Staffing Calculator'!E:E,'Internal Staffing Calculator'!C:C,"")</f>
        <v/>
      </c>
      <c r="H3142" s="932" t="str">
        <f t="array" ref="H3142">if(F3142&lt;&gt;"", iferror(index('Internal Staffing Calculator'!B$8:B23500,match(F3142,'Internal Staffing Calculator'!E$8:E23500,0)), "Not In Budget"),"")</f>
        <v/>
      </c>
      <c r="I3142" s="184"/>
      <c r="J3142" s="184"/>
      <c r="K3142" s="184"/>
      <c r="L3142" s="183"/>
    </row>
    <row r="3143">
      <c r="A3143" s="454"/>
      <c r="B3143" s="927"/>
      <c r="C3143" s="580"/>
      <c r="D3143" s="939"/>
      <c r="E3143" s="940"/>
      <c r="F3143" s="941"/>
      <c r="G3143" s="937" t="str">
        <f t="array" ref="G3143">xlookup(F3143,'Internal Staffing Calculator'!E:E,'Internal Staffing Calculator'!C:C,"")</f>
        <v/>
      </c>
      <c r="H3143" s="932" t="str">
        <f t="array" ref="H3143">if(F3143&lt;&gt;"", iferror(index('Internal Staffing Calculator'!B$8:B23500,match(F3143,'Internal Staffing Calculator'!E$8:E23500,0)), "Not In Budget"),"")</f>
        <v/>
      </c>
      <c r="I3143" s="184"/>
      <c r="J3143" s="184"/>
      <c r="K3143" s="184"/>
      <c r="L3143" s="183"/>
    </row>
    <row r="3144">
      <c r="A3144" s="454"/>
      <c r="B3144" s="927"/>
      <c r="C3144" s="580"/>
      <c r="D3144" s="939"/>
      <c r="E3144" s="940"/>
      <c r="F3144" s="941"/>
      <c r="G3144" s="937" t="str">
        <f t="array" ref="G3144">xlookup(F3144,'Internal Staffing Calculator'!E:E,'Internal Staffing Calculator'!C:C,"")</f>
        <v/>
      </c>
      <c r="H3144" s="932" t="str">
        <f t="array" ref="H3144">if(F3144&lt;&gt;"", iferror(index('Internal Staffing Calculator'!B$8:B23500,match(F3144,'Internal Staffing Calculator'!E$8:E23500,0)), "Not In Budget"),"")</f>
        <v/>
      </c>
      <c r="I3144" s="184"/>
      <c r="J3144" s="184"/>
      <c r="K3144" s="184"/>
      <c r="L3144" s="183"/>
    </row>
    <row r="3145">
      <c r="A3145" s="454"/>
      <c r="B3145" s="927"/>
      <c r="C3145" s="580"/>
      <c r="D3145" s="939"/>
      <c r="E3145" s="940"/>
      <c r="F3145" s="941"/>
      <c r="G3145" s="937" t="str">
        <f t="array" ref="G3145">xlookup(F3145,'Internal Staffing Calculator'!E:E,'Internal Staffing Calculator'!C:C,"")</f>
        <v/>
      </c>
      <c r="H3145" s="932" t="str">
        <f t="array" ref="H3145">if(F3145&lt;&gt;"", iferror(index('Internal Staffing Calculator'!B$8:B23500,match(F3145,'Internal Staffing Calculator'!E$8:E23500,0)), "Not In Budget"),"")</f>
        <v/>
      </c>
      <c r="I3145" s="184"/>
      <c r="J3145" s="184"/>
      <c r="K3145" s="184"/>
      <c r="L3145" s="183"/>
    </row>
    <row r="3146">
      <c r="A3146" s="454"/>
      <c r="B3146" s="927"/>
      <c r="C3146" s="580"/>
      <c r="D3146" s="939"/>
      <c r="E3146" s="940"/>
      <c r="F3146" s="941"/>
      <c r="G3146" s="937" t="str">
        <f t="array" ref="G3146">xlookup(F3146,'Internal Staffing Calculator'!E:E,'Internal Staffing Calculator'!C:C,"")</f>
        <v/>
      </c>
      <c r="H3146" s="932" t="str">
        <f t="array" ref="H3146">if(F3146&lt;&gt;"", iferror(index('Internal Staffing Calculator'!B$8:B23500,match(F3146,'Internal Staffing Calculator'!E$8:E23500,0)), "Not In Budget"),"")</f>
        <v/>
      </c>
      <c r="I3146" s="184"/>
      <c r="J3146" s="184"/>
      <c r="K3146" s="184"/>
      <c r="L3146" s="183"/>
    </row>
    <row r="3147">
      <c r="A3147" s="454"/>
      <c r="B3147" s="927"/>
      <c r="C3147" s="580"/>
      <c r="D3147" s="939"/>
      <c r="E3147" s="940"/>
      <c r="F3147" s="941"/>
      <c r="G3147" s="937" t="str">
        <f t="array" ref="G3147">xlookup(F3147,'Internal Staffing Calculator'!E:E,'Internal Staffing Calculator'!C:C,"")</f>
        <v/>
      </c>
      <c r="H3147" s="932" t="str">
        <f t="array" ref="H3147">if(F3147&lt;&gt;"", iferror(index('Internal Staffing Calculator'!B$8:B23500,match(F3147,'Internal Staffing Calculator'!E$8:E23500,0)), "Not In Budget"),"")</f>
        <v/>
      </c>
      <c r="I3147" s="184"/>
      <c r="J3147" s="184"/>
      <c r="K3147" s="184"/>
      <c r="L3147" s="183"/>
    </row>
    <row r="3148">
      <c r="A3148" s="454"/>
      <c r="B3148" s="927"/>
      <c r="C3148" s="580"/>
      <c r="D3148" s="939"/>
      <c r="E3148" s="940"/>
      <c r="F3148" s="941"/>
      <c r="G3148" s="937" t="str">
        <f t="array" ref="G3148">xlookup(F3148,'Internal Staffing Calculator'!E:E,'Internal Staffing Calculator'!C:C,"")</f>
        <v/>
      </c>
      <c r="H3148" s="932" t="str">
        <f t="array" ref="H3148">if(F3148&lt;&gt;"", iferror(index('Internal Staffing Calculator'!B$8:B23500,match(F3148,'Internal Staffing Calculator'!E$8:E23500,0)), "Not In Budget"),"")</f>
        <v/>
      </c>
      <c r="I3148" s="184"/>
      <c r="J3148" s="184"/>
      <c r="K3148" s="184"/>
      <c r="L3148" s="183"/>
    </row>
    <row r="3149">
      <c r="A3149" s="454"/>
      <c r="B3149" s="927"/>
      <c r="C3149" s="580"/>
      <c r="D3149" s="939"/>
      <c r="E3149" s="940"/>
      <c r="F3149" s="941"/>
      <c r="G3149" s="937" t="str">
        <f t="array" ref="G3149">xlookup(F3149,'Internal Staffing Calculator'!E:E,'Internal Staffing Calculator'!C:C,"")</f>
        <v/>
      </c>
      <c r="H3149" s="932" t="str">
        <f t="array" ref="H3149">if(F3149&lt;&gt;"", iferror(index('Internal Staffing Calculator'!B$8:B23500,match(F3149,'Internal Staffing Calculator'!E$8:E23500,0)), "Not In Budget"),"")</f>
        <v/>
      </c>
      <c r="I3149" s="184"/>
      <c r="J3149" s="184"/>
      <c r="K3149" s="184"/>
      <c r="L3149" s="183"/>
    </row>
    <row r="3150">
      <c r="A3150" s="454"/>
      <c r="B3150" s="927"/>
      <c r="C3150" s="580"/>
      <c r="D3150" s="939"/>
      <c r="E3150" s="940"/>
      <c r="F3150" s="941"/>
      <c r="G3150" s="937" t="str">
        <f t="array" ref="G3150">xlookup(F3150,'Internal Staffing Calculator'!E:E,'Internal Staffing Calculator'!C:C,"")</f>
        <v/>
      </c>
      <c r="H3150" s="932" t="str">
        <f t="array" ref="H3150">if(F3150&lt;&gt;"", iferror(index('Internal Staffing Calculator'!B$8:B23500,match(F3150,'Internal Staffing Calculator'!E$8:E23500,0)), "Not In Budget"),"")</f>
        <v/>
      </c>
      <c r="I3150" s="184"/>
      <c r="J3150" s="184"/>
      <c r="K3150" s="184"/>
      <c r="L3150" s="183"/>
    </row>
    <row r="3151">
      <c r="A3151" s="454"/>
      <c r="B3151" s="927"/>
      <c r="C3151" s="580"/>
      <c r="D3151" s="939"/>
      <c r="E3151" s="940"/>
      <c r="F3151" s="941"/>
      <c r="G3151" s="937" t="str">
        <f t="array" ref="G3151">xlookup(F3151,'Internal Staffing Calculator'!E:E,'Internal Staffing Calculator'!C:C,"")</f>
        <v/>
      </c>
      <c r="H3151" s="932" t="str">
        <f t="array" ref="H3151">if(F3151&lt;&gt;"", iferror(index('Internal Staffing Calculator'!B$8:B23500,match(F3151,'Internal Staffing Calculator'!E$8:E23500,0)), "Not In Budget"),"")</f>
        <v/>
      </c>
      <c r="I3151" s="184"/>
      <c r="J3151" s="184"/>
      <c r="K3151" s="184"/>
      <c r="L3151" s="183"/>
    </row>
    <row r="3152">
      <c r="A3152" s="454"/>
      <c r="B3152" s="927"/>
      <c r="C3152" s="580"/>
      <c r="D3152" s="939"/>
      <c r="E3152" s="940"/>
      <c r="F3152" s="941"/>
      <c r="G3152" s="937" t="str">
        <f t="array" ref="G3152">xlookup(F3152,'Internal Staffing Calculator'!E:E,'Internal Staffing Calculator'!C:C,"")</f>
        <v/>
      </c>
      <c r="H3152" s="932" t="str">
        <f t="array" ref="H3152">if(F3152&lt;&gt;"", iferror(index('Internal Staffing Calculator'!B$8:B23500,match(F3152,'Internal Staffing Calculator'!E$8:E23500,0)), "Not In Budget"),"")</f>
        <v/>
      </c>
      <c r="I3152" s="184"/>
      <c r="J3152" s="184"/>
      <c r="K3152" s="184"/>
      <c r="L3152" s="183"/>
    </row>
    <row r="3153">
      <c r="A3153" s="454"/>
      <c r="B3153" s="927"/>
      <c r="C3153" s="580"/>
      <c r="D3153" s="939"/>
      <c r="E3153" s="940"/>
      <c r="F3153" s="941"/>
      <c r="G3153" s="937" t="str">
        <f t="array" ref="G3153">xlookup(F3153,'Internal Staffing Calculator'!E:E,'Internal Staffing Calculator'!C:C,"")</f>
        <v/>
      </c>
      <c r="H3153" s="932" t="str">
        <f t="array" ref="H3153">if(F3153&lt;&gt;"", iferror(index('Internal Staffing Calculator'!B$8:B23500,match(F3153,'Internal Staffing Calculator'!E$8:E23500,0)), "Not In Budget"),"")</f>
        <v/>
      </c>
      <c r="I3153" s="184"/>
      <c r="J3153" s="184"/>
      <c r="K3153" s="184"/>
      <c r="L3153" s="183"/>
    </row>
    <row r="3154">
      <c r="A3154" s="454"/>
      <c r="B3154" s="927"/>
      <c r="C3154" s="580"/>
      <c r="D3154" s="939"/>
      <c r="E3154" s="940"/>
      <c r="F3154" s="941"/>
      <c r="G3154" s="937" t="str">
        <f t="array" ref="G3154">xlookup(F3154,'Internal Staffing Calculator'!E:E,'Internal Staffing Calculator'!C:C,"")</f>
        <v/>
      </c>
      <c r="H3154" s="932" t="str">
        <f t="array" ref="H3154">if(F3154&lt;&gt;"", iferror(index('Internal Staffing Calculator'!B$8:B23500,match(F3154,'Internal Staffing Calculator'!E$8:E23500,0)), "Not In Budget"),"")</f>
        <v/>
      </c>
      <c r="I3154" s="184"/>
      <c r="J3154" s="184"/>
      <c r="K3154" s="184"/>
      <c r="L3154" s="183"/>
    </row>
    <row r="3155">
      <c r="A3155" s="454"/>
      <c r="B3155" s="927"/>
      <c r="C3155" s="580"/>
      <c r="D3155" s="939"/>
      <c r="E3155" s="940"/>
      <c r="F3155" s="941"/>
      <c r="G3155" s="937" t="str">
        <f t="array" ref="G3155">xlookup(F3155,'Internal Staffing Calculator'!E:E,'Internal Staffing Calculator'!C:C,"")</f>
        <v/>
      </c>
      <c r="H3155" s="932" t="str">
        <f t="array" ref="H3155">if(F3155&lt;&gt;"", iferror(index('Internal Staffing Calculator'!B$8:B23500,match(F3155,'Internal Staffing Calculator'!E$8:E23500,0)), "Not In Budget"),"")</f>
        <v/>
      </c>
      <c r="I3155" s="184"/>
      <c r="J3155" s="184"/>
      <c r="K3155" s="184"/>
      <c r="L3155" s="183"/>
    </row>
    <row r="3156">
      <c r="A3156" s="454"/>
      <c r="B3156" s="927"/>
      <c r="C3156" s="580"/>
      <c r="D3156" s="939"/>
      <c r="E3156" s="940"/>
      <c r="F3156" s="941"/>
      <c r="G3156" s="937" t="str">
        <f t="array" ref="G3156">xlookup(F3156,'Internal Staffing Calculator'!E:E,'Internal Staffing Calculator'!C:C,"")</f>
        <v/>
      </c>
      <c r="H3156" s="932" t="str">
        <f t="array" ref="H3156">if(F3156&lt;&gt;"", iferror(index('Internal Staffing Calculator'!B$8:B23500,match(F3156,'Internal Staffing Calculator'!E$8:E23500,0)), "Not In Budget"),"")</f>
        <v/>
      </c>
      <c r="I3156" s="184"/>
      <c r="J3156" s="184"/>
      <c r="K3156" s="184"/>
      <c r="L3156" s="183"/>
    </row>
    <row r="3157">
      <c r="A3157" s="454"/>
      <c r="B3157" s="927"/>
      <c r="C3157" s="580"/>
      <c r="D3157" s="939"/>
      <c r="E3157" s="940"/>
      <c r="F3157" s="941"/>
      <c r="G3157" s="937" t="str">
        <f t="array" ref="G3157">xlookup(F3157,'Internal Staffing Calculator'!E:E,'Internal Staffing Calculator'!C:C,"")</f>
        <v/>
      </c>
      <c r="H3157" s="932" t="str">
        <f t="array" ref="H3157">if(F3157&lt;&gt;"", iferror(index('Internal Staffing Calculator'!B$8:B23500,match(F3157,'Internal Staffing Calculator'!E$8:E23500,0)), "Not In Budget"),"")</f>
        <v/>
      </c>
      <c r="I3157" s="184"/>
      <c r="J3157" s="184"/>
      <c r="K3157" s="184"/>
      <c r="L3157" s="183"/>
    </row>
    <row r="3158">
      <c r="A3158" s="454"/>
      <c r="B3158" s="927"/>
      <c r="C3158" s="580"/>
      <c r="D3158" s="939"/>
      <c r="E3158" s="940"/>
      <c r="F3158" s="941"/>
      <c r="G3158" s="937" t="str">
        <f t="array" ref="G3158">xlookup(F3158,'Internal Staffing Calculator'!E:E,'Internal Staffing Calculator'!C:C,"")</f>
        <v/>
      </c>
      <c r="H3158" s="932" t="str">
        <f t="array" ref="H3158">if(F3158&lt;&gt;"", iferror(index('Internal Staffing Calculator'!B$8:B23500,match(F3158,'Internal Staffing Calculator'!E$8:E23500,0)), "Not In Budget"),"")</f>
        <v/>
      </c>
      <c r="I3158" s="184"/>
      <c r="J3158" s="184"/>
      <c r="K3158" s="184"/>
      <c r="L3158" s="183"/>
    </row>
    <row r="3159">
      <c r="A3159" s="454"/>
      <c r="B3159" s="927"/>
      <c r="C3159" s="580"/>
      <c r="D3159" s="939"/>
      <c r="E3159" s="940"/>
      <c r="F3159" s="941"/>
      <c r="G3159" s="937" t="str">
        <f t="array" ref="G3159">xlookup(F3159,'Internal Staffing Calculator'!E:E,'Internal Staffing Calculator'!C:C,"")</f>
        <v/>
      </c>
      <c r="H3159" s="932" t="str">
        <f t="array" ref="H3159">if(F3159&lt;&gt;"", iferror(index('Internal Staffing Calculator'!B$8:B23500,match(F3159,'Internal Staffing Calculator'!E$8:E23500,0)), "Not In Budget"),"")</f>
        <v/>
      </c>
      <c r="I3159" s="184"/>
      <c r="J3159" s="184"/>
      <c r="K3159" s="184"/>
      <c r="L3159" s="183"/>
    </row>
    <row r="3160">
      <c r="A3160" s="454"/>
      <c r="B3160" s="927"/>
      <c r="C3160" s="580"/>
      <c r="D3160" s="939"/>
      <c r="E3160" s="940"/>
      <c r="F3160" s="941"/>
      <c r="G3160" s="937" t="str">
        <f t="array" ref="G3160">xlookup(F3160,'Internal Staffing Calculator'!E:E,'Internal Staffing Calculator'!C:C,"")</f>
        <v/>
      </c>
      <c r="H3160" s="932" t="str">
        <f t="array" ref="H3160">if(F3160&lt;&gt;"", iferror(index('Internal Staffing Calculator'!B$8:B23500,match(F3160,'Internal Staffing Calculator'!E$8:E23500,0)), "Not In Budget"),"")</f>
        <v/>
      </c>
      <c r="I3160" s="184"/>
      <c r="J3160" s="184"/>
      <c r="K3160" s="184"/>
      <c r="L3160" s="183"/>
    </row>
    <row r="3161">
      <c r="A3161" s="454"/>
      <c r="B3161" s="927"/>
      <c r="C3161" s="580"/>
      <c r="D3161" s="939"/>
      <c r="E3161" s="940"/>
      <c r="F3161" s="941"/>
      <c r="G3161" s="937" t="str">
        <f t="array" ref="G3161">xlookup(F3161,'Internal Staffing Calculator'!E:E,'Internal Staffing Calculator'!C:C,"")</f>
        <v/>
      </c>
      <c r="H3161" s="932" t="str">
        <f t="array" ref="H3161">if(F3161&lt;&gt;"", iferror(index('Internal Staffing Calculator'!B$8:B23500,match(F3161,'Internal Staffing Calculator'!E$8:E23500,0)), "Not In Budget"),"")</f>
        <v/>
      </c>
      <c r="I3161" s="184"/>
      <c r="J3161" s="184"/>
      <c r="K3161" s="184"/>
      <c r="L3161" s="183"/>
    </row>
    <row r="3162">
      <c r="A3162" s="454"/>
      <c r="B3162" s="927"/>
      <c r="C3162" s="580"/>
      <c r="D3162" s="939"/>
      <c r="E3162" s="940"/>
      <c r="F3162" s="941"/>
      <c r="G3162" s="937" t="str">
        <f t="array" ref="G3162">xlookup(F3162,'Internal Staffing Calculator'!E:E,'Internal Staffing Calculator'!C:C,"")</f>
        <v/>
      </c>
      <c r="H3162" s="932" t="str">
        <f t="array" ref="H3162">if(F3162&lt;&gt;"", iferror(index('Internal Staffing Calculator'!B$8:B23500,match(F3162,'Internal Staffing Calculator'!E$8:E23500,0)), "Not In Budget"),"")</f>
        <v/>
      </c>
      <c r="I3162" s="184"/>
      <c r="J3162" s="184"/>
      <c r="K3162" s="184"/>
      <c r="L3162" s="183"/>
    </row>
    <row r="3163">
      <c r="A3163" s="454"/>
      <c r="B3163" s="927"/>
      <c r="C3163" s="580"/>
      <c r="D3163" s="939"/>
      <c r="E3163" s="940"/>
      <c r="F3163" s="941"/>
      <c r="G3163" s="937" t="str">
        <f t="array" ref="G3163">xlookup(F3163,'Internal Staffing Calculator'!E:E,'Internal Staffing Calculator'!C:C,"")</f>
        <v/>
      </c>
      <c r="H3163" s="932" t="str">
        <f t="array" ref="H3163">if(F3163&lt;&gt;"", iferror(index('Internal Staffing Calculator'!B$8:B23500,match(F3163,'Internal Staffing Calculator'!E$8:E23500,0)), "Not In Budget"),"")</f>
        <v/>
      </c>
      <c r="I3163" s="184"/>
      <c r="J3163" s="184"/>
      <c r="K3163" s="184"/>
      <c r="L3163" s="183"/>
    </row>
    <row r="3164">
      <c r="A3164" s="454"/>
      <c r="B3164" s="927"/>
      <c r="C3164" s="580"/>
      <c r="D3164" s="939"/>
      <c r="E3164" s="940"/>
      <c r="F3164" s="941"/>
      <c r="G3164" s="937" t="str">
        <f t="array" ref="G3164">xlookup(F3164,'Internal Staffing Calculator'!E:E,'Internal Staffing Calculator'!C:C,"")</f>
        <v/>
      </c>
      <c r="H3164" s="932" t="str">
        <f t="array" ref="H3164">if(F3164&lt;&gt;"", iferror(index('Internal Staffing Calculator'!B$8:B23500,match(F3164,'Internal Staffing Calculator'!E$8:E23500,0)), "Not In Budget"),"")</f>
        <v/>
      </c>
      <c r="I3164" s="184"/>
      <c r="J3164" s="184"/>
      <c r="K3164" s="184"/>
      <c r="L3164" s="183"/>
    </row>
    <row r="3165">
      <c r="A3165" s="454"/>
      <c r="B3165" s="927"/>
      <c r="C3165" s="580"/>
      <c r="D3165" s="939"/>
      <c r="E3165" s="940"/>
      <c r="F3165" s="941"/>
      <c r="G3165" s="937" t="str">
        <f t="array" ref="G3165">xlookup(F3165,'Internal Staffing Calculator'!E:E,'Internal Staffing Calculator'!C:C,"")</f>
        <v/>
      </c>
      <c r="H3165" s="932" t="str">
        <f t="array" ref="H3165">if(F3165&lt;&gt;"", iferror(index('Internal Staffing Calculator'!B$8:B23500,match(F3165,'Internal Staffing Calculator'!E$8:E23500,0)), "Not In Budget"),"")</f>
        <v/>
      </c>
      <c r="I3165" s="184"/>
      <c r="J3165" s="184"/>
      <c r="K3165" s="184"/>
      <c r="L3165" s="183"/>
    </row>
    <row r="3166">
      <c r="A3166" s="454"/>
      <c r="B3166" s="927"/>
      <c r="C3166" s="580"/>
      <c r="D3166" s="939"/>
      <c r="E3166" s="940"/>
      <c r="F3166" s="941"/>
      <c r="G3166" s="937" t="str">
        <f t="array" ref="G3166">xlookup(F3166,'Internal Staffing Calculator'!E:E,'Internal Staffing Calculator'!C:C,"")</f>
        <v/>
      </c>
      <c r="H3166" s="932" t="str">
        <f t="array" ref="H3166">if(F3166&lt;&gt;"", iferror(index('Internal Staffing Calculator'!B$8:B23500,match(F3166,'Internal Staffing Calculator'!E$8:E23500,0)), "Not In Budget"),"")</f>
        <v/>
      </c>
      <c r="I3166" s="184"/>
      <c r="J3166" s="184"/>
      <c r="K3166" s="184"/>
      <c r="L3166" s="183"/>
    </row>
    <row r="3167">
      <c r="A3167" s="454"/>
      <c r="B3167" s="927"/>
      <c r="C3167" s="580"/>
      <c r="D3167" s="939"/>
      <c r="E3167" s="940"/>
      <c r="F3167" s="941"/>
      <c r="G3167" s="937" t="str">
        <f t="array" ref="G3167">xlookup(F3167,'Internal Staffing Calculator'!E:E,'Internal Staffing Calculator'!C:C,"")</f>
        <v/>
      </c>
      <c r="H3167" s="932" t="str">
        <f t="array" ref="H3167">if(F3167&lt;&gt;"", iferror(index('Internal Staffing Calculator'!B$8:B23500,match(F3167,'Internal Staffing Calculator'!E$8:E23500,0)), "Not In Budget"),"")</f>
        <v/>
      </c>
      <c r="I3167" s="184"/>
      <c r="J3167" s="184"/>
      <c r="K3167" s="184"/>
      <c r="L3167" s="183"/>
    </row>
    <row r="3168">
      <c r="A3168" s="454"/>
      <c r="B3168" s="927"/>
      <c r="C3168" s="580"/>
      <c r="D3168" s="939"/>
      <c r="E3168" s="940"/>
      <c r="F3168" s="941"/>
      <c r="G3168" s="937" t="str">
        <f t="array" ref="G3168">xlookup(F3168,'Internal Staffing Calculator'!E:E,'Internal Staffing Calculator'!C:C,"")</f>
        <v/>
      </c>
      <c r="H3168" s="932" t="str">
        <f t="array" ref="H3168">if(F3168&lt;&gt;"", iferror(index('Internal Staffing Calculator'!B$8:B23500,match(F3168,'Internal Staffing Calculator'!E$8:E23500,0)), "Not In Budget"),"")</f>
        <v/>
      </c>
      <c r="I3168" s="184"/>
      <c r="J3168" s="184"/>
      <c r="K3168" s="184"/>
      <c r="L3168" s="183"/>
    </row>
    <row r="3169">
      <c r="A3169" s="454"/>
      <c r="B3169" s="927"/>
      <c r="C3169" s="580"/>
      <c r="D3169" s="939"/>
      <c r="E3169" s="940"/>
      <c r="F3169" s="941"/>
      <c r="G3169" s="937" t="str">
        <f t="array" ref="G3169">xlookup(F3169,'Internal Staffing Calculator'!E:E,'Internal Staffing Calculator'!C:C,"")</f>
        <v/>
      </c>
      <c r="H3169" s="932" t="str">
        <f t="array" ref="H3169">if(F3169&lt;&gt;"", iferror(index('Internal Staffing Calculator'!B$8:B23500,match(F3169,'Internal Staffing Calculator'!E$8:E23500,0)), "Not In Budget"),"")</f>
        <v/>
      </c>
      <c r="I3169" s="184"/>
      <c r="J3169" s="184"/>
      <c r="K3169" s="184"/>
      <c r="L3169" s="183"/>
    </row>
    <row r="3170">
      <c r="A3170" s="454"/>
      <c r="B3170" s="927"/>
      <c r="C3170" s="580"/>
      <c r="D3170" s="939"/>
      <c r="E3170" s="940"/>
      <c r="F3170" s="941"/>
      <c r="G3170" s="937" t="str">
        <f t="array" ref="G3170">xlookup(F3170,'Internal Staffing Calculator'!E:E,'Internal Staffing Calculator'!C:C,"")</f>
        <v/>
      </c>
      <c r="H3170" s="932" t="str">
        <f t="array" ref="H3170">if(F3170&lt;&gt;"", iferror(index('Internal Staffing Calculator'!B$8:B23500,match(F3170,'Internal Staffing Calculator'!E$8:E23500,0)), "Not In Budget"),"")</f>
        <v/>
      </c>
      <c r="I3170" s="184"/>
      <c r="J3170" s="184"/>
      <c r="K3170" s="184"/>
      <c r="L3170" s="183"/>
    </row>
    <row r="3171">
      <c r="A3171" s="454"/>
      <c r="B3171" s="927"/>
      <c r="C3171" s="580"/>
      <c r="D3171" s="939"/>
      <c r="E3171" s="940"/>
      <c r="F3171" s="941"/>
      <c r="G3171" s="937" t="str">
        <f t="array" ref="G3171">xlookup(F3171,'Internal Staffing Calculator'!E:E,'Internal Staffing Calculator'!C:C,"")</f>
        <v/>
      </c>
      <c r="H3171" s="932" t="str">
        <f t="array" ref="H3171">if(F3171&lt;&gt;"", iferror(index('Internal Staffing Calculator'!B$8:B23500,match(F3171,'Internal Staffing Calculator'!E$8:E23500,0)), "Not In Budget"),"")</f>
        <v/>
      </c>
      <c r="I3171" s="184"/>
      <c r="J3171" s="184"/>
      <c r="K3171" s="184"/>
      <c r="L3171" s="183"/>
    </row>
    <row r="3172">
      <c r="A3172" s="454"/>
      <c r="B3172" s="927"/>
      <c r="C3172" s="580"/>
      <c r="D3172" s="939"/>
      <c r="E3172" s="940"/>
      <c r="F3172" s="941"/>
      <c r="G3172" s="937" t="str">
        <f t="array" ref="G3172">xlookup(F3172,'Internal Staffing Calculator'!E:E,'Internal Staffing Calculator'!C:C,"")</f>
        <v/>
      </c>
      <c r="H3172" s="932" t="str">
        <f t="array" ref="H3172">if(F3172&lt;&gt;"", iferror(index('Internal Staffing Calculator'!B$8:B23500,match(F3172,'Internal Staffing Calculator'!E$8:E23500,0)), "Not In Budget"),"")</f>
        <v/>
      </c>
      <c r="I3172" s="184"/>
      <c r="J3172" s="184"/>
      <c r="K3172" s="184"/>
      <c r="L3172" s="183"/>
    </row>
    <row r="3173">
      <c r="A3173" s="454"/>
      <c r="B3173" s="927"/>
      <c r="C3173" s="580"/>
      <c r="D3173" s="939"/>
      <c r="E3173" s="940"/>
      <c r="F3173" s="941"/>
      <c r="G3173" s="937" t="str">
        <f t="array" ref="G3173">xlookup(F3173,'Internal Staffing Calculator'!E:E,'Internal Staffing Calculator'!C:C,"")</f>
        <v/>
      </c>
      <c r="H3173" s="932" t="str">
        <f t="array" ref="H3173">if(F3173&lt;&gt;"", iferror(index('Internal Staffing Calculator'!B$8:B23500,match(F3173,'Internal Staffing Calculator'!E$8:E23500,0)), "Not In Budget"),"")</f>
        <v/>
      </c>
      <c r="I3173" s="184"/>
      <c r="J3173" s="184"/>
      <c r="K3173" s="184"/>
      <c r="L3173" s="183"/>
    </row>
    <row r="3174">
      <c r="A3174" s="454"/>
      <c r="B3174" s="927"/>
      <c r="C3174" s="580"/>
      <c r="D3174" s="939"/>
      <c r="E3174" s="940"/>
      <c r="F3174" s="941"/>
      <c r="G3174" s="937" t="str">
        <f t="array" ref="G3174">xlookup(F3174,'Internal Staffing Calculator'!E:E,'Internal Staffing Calculator'!C:C,"")</f>
        <v/>
      </c>
      <c r="H3174" s="932" t="str">
        <f t="array" ref="H3174">if(F3174&lt;&gt;"", iferror(index('Internal Staffing Calculator'!B$8:B23500,match(F3174,'Internal Staffing Calculator'!E$8:E23500,0)), "Not In Budget"),"")</f>
        <v/>
      </c>
      <c r="I3174" s="184"/>
      <c r="J3174" s="184"/>
      <c r="K3174" s="184"/>
      <c r="L3174" s="183"/>
    </row>
    <row r="3175">
      <c r="A3175" s="454"/>
      <c r="B3175" s="927"/>
      <c r="C3175" s="580"/>
      <c r="D3175" s="939"/>
      <c r="E3175" s="940"/>
      <c r="F3175" s="941"/>
      <c r="G3175" s="937" t="str">
        <f t="array" ref="G3175">xlookup(F3175,'Internal Staffing Calculator'!E:E,'Internal Staffing Calculator'!C:C,"")</f>
        <v/>
      </c>
      <c r="H3175" s="932" t="str">
        <f t="array" ref="H3175">if(F3175&lt;&gt;"", iferror(index('Internal Staffing Calculator'!B$8:B23500,match(F3175,'Internal Staffing Calculator'!E$8:E23500,0)), "Not In Budget"),"")</f>
        <v/>
      </c>
      <c r="I3175" s="184"/>
      <c r="J3175" s="184"/>
      <c r="K3175" s="184"/>
      <c r="L3175" s="183"/>
    </row>
    <row r="3176">
      <c r="A3176" s="454"/>
      <c r="B3176" s="927"/>
      <c r="C3176" s="580"/>
      <c r="D3176" s="939"/>
      <c r="E3176" s="940"/>
      <c r="F3176" s="941"/>
      <c r="G3176" s="937" t="str">
        <f t="array" ref="G3176">xlookup(F3176,'Internal Staffing Calculator'!E:E,'Internal Staffing Calculator'!C:C,"")</f>
        <v/>
      </c>
      <c r="H3176" s="932" t="str">
        <f t="array" ref="H3176">if(F3176&lt;&gt;"", iferror(index('Internal Staffing Calculator'!B$8:B23500,match(F3176,'Internal Staffing Calculator'!E$8:E23500,0)), "Not In Budget"),"")</f>
        <v/>
      </c>
      <c r="I3176" s="184"/>
      <c r="J3176" s="184"/>
      <c r="K3176" s="184"/>
      <c r="L3176" s="183"/>
    </row>
    <row r="3177">
      <c r="A3177" s="454"/>
      <c r="B3177" s="927"/>
      <c r="C3177" s="580"/>
      <c r="D3177" s="939"/>
      <c r="E3177" s="940"/>
      <c r="F3177" s="941"/>
      <c r="G3177" s="937" t="str">
        <f t="array" ref="G3177">xlookup(F3177,'Internal Staffing Calculator'!E:E,'Internal Staffing Calculator'!C:C,"")</f>
        <v/>
      </c>
      <c r="H3177" s="932" t="str">
        <f t="array" ref="H3177">if(F3177&lt;&gt;"", iferror(index('Internal Staffing Calculator'!B$8:B23500,match(F3177,'Internal Staffing Calculator'!E$8:E23500,0)), "Not In Budget"),"")</f>
        <v/>
      </c>
      <c r="I3177" s="184"/>
      <c r="J3177" s="184"/>
      <c r="K3177" s="184"/>
      <c r="L3177" s="183"/>
    </row>
    <row r="3178">
      <c r="A3178" s="454"/>
      <c r="B3178" s="927"/>
      <c r="C3178" s="580"/>
      <c r="D3178" s="939"/>
      <c r="E3178" s="940"/>
      <c r="F3178" s="941"/>
      <c r="G3178" s="937" t="str">
        <f t="array" ref="G3178">xlookup(F3178,'Internal Staffing Calculator'!E:E,'Internal Staffing Calculator'!C:C,"")</f>
        <v/>
      </c>
      <c r="H3178" s="932" t="str">
        <f t="array" ref="H3178">if(F3178&lt;&gt;"", iferror(index('Internal Staffing Calculator'!B$8:B23500,match(F3178,'Internal Staffing Calculator'!E$8:E23500,0)), "Not In Budget"),"")</f>
        <v/>
      </c>
      <c r="I3178" s="184"/>
      <c r="J3178" s="184"/>
      <c r="K3178" s="184"/>
      <c r="L3178" s="183"/>
    </row>
    <row r="3179">
      <c r="A3179" s="454"/>
      <c r="B3179" s="927"/>
      <c r="C3179" s="580"/>
      <c r="D3179" s="939"/>
      <c r="E3179" s="940"/>
      <c r="F3179" s="941"/>
      <c r="G3179" s="937" t="str">
        <f t="array" ref="G3179">xlookup(F3179,'Internal Staffing Calculator'!E:E,'Internal Staffing Calculator'!C:C,"")</f>
        <v/>
      </c>
      <c r="H3179" s="932" t="str">
        <f t="array" ref="H3179">if(F3179&lt;&gt;"", iferror(index('Internal Staffing Calculator'!B$8:B23500,match(F3179,'Internal Staffing Calculator'!E$8:E23500,0)), "Not In Budget"),"")</f>
        <v/>
      </c>
      <c r="I3179" s="184"/>
      <c r="J3179" s="184"/>
      <c r="K3179" s="184"/>
      <c r="L3179" s="183"/>
    </row>
    <row r="3180">
      <c r="A3180" s="454"/>
      <c r="B3180" s="927"/>
      <c r="C3180" s="580"/>
      <c r="D3180" s="939"/>
      <c r="E3180" s="940"/>
      <c r="F3180" s="941"/>
      <c r="G3180" s="937" t="str">
        <f t="array" ref="G3180">xlookup(F3180,'Internal Staffing Calculator'!E:E,'Internal Staffing Calculator'!C:C,"")</f>
        <v/>
      </c>
      <c r="H3180" s="932" t="str">
        <f t="array" ref="H3180">if(F3180&lt;&gt;"", iferror(index('Internal Staffing Calculator'!B$8:B23500,match(F3180,'Internal Staffing Calculator'!E$8:E23500,0)), "Not In Budget"),"")</f>
        <v/>
      </c>
      <c r="I3180" s="184"/>
      <c r="J3180" s="184"/>
      <c r="K3180" s="184"/>
      <c r="L3180" s="183"/>
    </row>
    <row r="3181">
      <c r="A3181" s="454"/>
      <c r="B3181" s="927"/>
      <c r="C3181" s="580"/>
      <c r="D3181" s="939"/>
      <c r="E3181" s="940"/>
      <c r="F3181" s="941"/>
      <c r="G3181" s="937" t="str">
        <f t="array" ref="G3181">xlookup(F3181,'Internal Staffing Calculator'!E:E,'Internal Staffing Calculator'!C:C,"")</f>
        <v/>
      </c>
      <c r="H3181" s="932" t="str">
        <f t="array" ref="H3181">if(F3181&lt;&gt;"", iferror(index('Internal Staffing Calculator'!B$8:B23500,match(F3181,'Internal Staffing Calculator'!E$8:E23500,0)), "Not In Budget"),"")</f>
        <v/>
      </c>
      <c r="I3181" s="184"/>
      <c r="J3181" s="184"/>
      <c r="K3181" s="184"/>
      <c r="L3181" s="183"/>
    </row>
    <row r="3182">
      <c r="A3182" s="454"/>
      <c r="B3182" s="927"/>
      <c r="C3182" s="580"/>
      <c r="D3182" s="939"/>
      <c r="E3182" s="940"/>
      <c r="F3182" s="941"/>
      <c r="G3182" s="937" t="str">
        <f t="array" ref="G3182">xlookup(F3182,'Internal Staffing Calculator'!E:E,'Internal Staffing Calculator'!C:C,"")</f>
        <v/>
      </c>
      <c r="H3182" s="932" t="str">
        <f t="array" ref="H3182">if(F3182&lt;&gt;"", iferror(index('Internal Staffing Calculator'!B$8:B23500,match(F3182,'Internal Staffing Calculator'!E$8:E23500,0)), "Not In Budget"),"")</f>
        <v/>
      </c>
      <c r="I3182" s="184"/>
      <c r="J3182" s="184"/>
      <c r="K3182" s="184"/>
      <c r="L3182" s="183"/>
    </row>
    <row r="3183">
      <c r="A3183" s="454"/>
      <c r="B3183" s="927"/>
      <c r="C3183" s="580"/>
      <c r="D3183" s="939"/>
      <c r="E3183" s="940"/>
      <c r="F3183" s="941"/>
      <c r="G3183" s="937" t="str">
        <f t="array" ref="G3183">xlookup(F3183,'Internal Staffing Calculator'!E:E,'Internal Staffing Calculator'!C:C,"")</f>
        <v/>
      </c>
      <c r="H3183" s="932" t="str">
        <f t="array" ref="H3183">if(F3183&lt;&gt;"", iferror(index('Internal Staffing Calculator'!B$8:B23500,match(F3183,'Internal Staffing Calculator'!E$8:E23500,0)), "Not In Budget"),"")</f>
        <v/>
      </c>
      <c r="I3183" s="184"/>
      <c r="J3183" s="184"/>
      <c r="K3183" s="184"/>
      <c r="L3183" s="183"/>
    </row>
    <row r="3184">
      <c r="A3184" s="454"/>
      <c r="B3184" s="927"/>
      <c r="C3184" s="580"/>
      <c r="D3184" s="939"/>
      <c r="E3184" s="940"/>
      <c r="F3184" s="941"/>
      <c r="G3184" s="937" t="str">
        <f t="array" ref="G3184">xlookup(F3184,'Internal Staffing Calculator'!E:E,'Internal Staffing Calculator'!C:C,"")</f>
        <v/>
      </c>
      <c r="H3184" s="932" t="str">
        <f t="array" ref="H3184">if(F3184&lt;&gt;"", iferror(index('Internal Staffing Calculator'!B$8:B23500,match(F3184,'Internal Staffing Calculator'!E$8:E23500,0)), "Not In Budget"),"")</f>
        <v/>
      </c>
      <c r="I3184" s="184"/>
      <c r="J3184" s="184"/>
      <c r="K3184" s="184"/>
      <c r="L3184" s="183"/>
    </row>
    <row r="3185">
      <c r="A3185" s="454"/>
      <c r="B3185" s="927"/>
      <c r="C3185" s="580"/>
      <c r="D3185" s="939"/>
      <c r="E3185" s="940"/>
      <c r="F3185" s="941"/>
      <c r="G3185" s="937" t="str">
        <f t="array" ref="G3185">xlookup(F3185,'Internal Staffing Calculator'!E:E,'Internal Staffing Calculator'!C:C,"")</f>
        <v/>
      </c>
      <c r="H3185" s="932" t="str">
        <f t="array" ref="H3185">if(F3185&lt;&gt;"", iferror(index('Internal Staffing Calculator'!B$8:B23500,match(F3185,'Internal Staffing Calculator'!E$8:E23500,0)), "Not In Budget"),"")</f>
        <v/>
      </c>
      <c r="I3185" s="184"/>
      <c r="J3185" s="184"/>
      <c r="K3185" s="184"/>
      <c r="L3185" s="183"/>
    </row>
    <row r="3186">
      <c r="A3186" s="454"/>
      <c r="B3186" s="927"/>
      <c r="C3186" s="580"/>
      <c r="D3186" s="939"/>
      <c r="E3186" s="940"/>
      <c r="F3186" s="941"/>
      <c r="G3186" s="937" t="str">
        <f t="array" ref="G3186">xlookup(F3186,'Internal Staffing Calculator'!E:E,'Internal Staffing Calculator'!C:C,"")</f>
        <v/>
      </c>
      <c r="H3186" s="932" t="str">
        <f t="array" ref="H3186">if(F3186&lt;&gt;"", iferror(index('Internal Staffing Calculator'!B$8:B23500,match(F3186,'Internal Staffing Calculator'!E$8:E23500,0)), "Not In Budget"),"")</f>
        <v/>
      </c>
      <c r="I3186" s="184"/>
      <c r="J3186" s="184"/>
      <c r="K3186" s="184"/>
      <c r="L3186" s="183"/>
    </row>
    <row r="3187">
      <c r="A3187" s="454"/>
      <c r="B3187" s="927"/>
      <c r="C3187" s="580"/>
      <c r="D3187" s="939"/>
      <c r="E3187" s="940"/>
      <c r="F3187" s="941"/>
      <c r="G3187" s="937" t="str">
        <f t="array" ref="G3187">xlookup(F3187,'Internal Staffing Calculator'!E:E,'Internal Staffing Calculator'!C:C,"")</f>
        <v/>
      </c>
      <c r="H3187" s="932" t="str">
        <f t="array" ref="H3187">if(F3187&lt;&gt;"", iferror(index('Internal Staffing Calculator'!B$8:B23500,match(F3187,'Internal Staffing Calculator'!E$8:E23500,0)), "Not In Budget"),"")</f>
        <v/>
      </c>
      <c r="I3187" s="184"/>
      <c r="J3187" s="184"/>
      <c r="K3187" s="184"/>
      <c r="L3187" s="183"/>
    </row>
    <row r="3188">
      <c r="A3188" s="454"/>
      <c r="B3188" s="927"/>
      <c r="C3188" s="580"/>
      <c r="D3188" s="939"/>
      <c r="E3188" s="940"/>
      <c r="F3188" s="941"/>
      <c r="G3188" s="937" t="str">
        <f t="array" ref="G3188">xlookup(F3188,'Internal Staffing Calculator'!E:E,'Internal Staffing Calculator'!C:C,"")</f>
        <v/>
      </c>
      <c r="H3188" s="932" t="str">
        <f t="array" ref="H3188">if(F3188&lt;&gt;"", iferror(index('Internal Staffing Calculator'!B$8:B23500,match(F3188,'Internal Staffing Calculator'!E$8:E23500,0)), "Not In Budget"),"")</f>
        <v/>
      </c>
      <c r="I3188" s="184"/>
      <c r="J3188" s="184"/>
      <c r="K3188" s="184"/>
      <c r="L3188" s="183"/>
    </row>
    <row r="3189">
      <c r="A3189" s="454"/>
      <c r="B3189" s="927"/>
      <c r="C3189" s="580"/>
      <c r="D3189" s="939"/>
      <c r="E3189" s="940"/>
      <c r="F3189" s="941"/>
      <c r="G3189" s="937" t="str">
        <f t="array" ref="G3189">xlookup(F3189,'Internal Staffing Calculator'!E:E,'Internal Staffing Calculator'!C:C,"")</f>
        <v/>
      </c>
      <c r="H3189" s="932" t="str">
        <f t="array" ref="H3189">if(F3189&lt;&gt;"", iferror(index('Internal Staffing Calculator'!B$8:B23500,match(F3189,'Internal Staffing Calculator'!E$8:E23500,0)), "Not In Budget"),"")</f>
        <v/>
      </c>
      <c r="I3189" s="184"/>
      <c r="J3189" s="184"/>
      <c r="K3189" s="184"/>
      <c r="L3189" s="183"/>
    </row>
    <row r="3190">
      <c r="A3190" s="454"/>
      <c r="B3190" s="927"/>
      <c r="C3190" s="580"/>
      <c r="D3190" s="939"/>
      <c r="E3190" s="940"/>
      <c r="F3190" s="941"/>
      <c r="G3190" s="937" t="str">
        <f t="array" ref="G3190">xlookup(F3190,'Internal Staffing Calculator'!E:E,'Internal Staffing Calculator'!C:C,"")</f>
        <v/>
      </c>
      <c r="H3190" s="932" t="str">
        <f t="array" ref="H3190">if(F3190&lt;&gt;"", iferror(index('Internal Staffing Calculator'!B$8:B23500,match(F3190,'Internal Staffing Calculator'!E$8:E23500,0)), "Not In Budget"),"")</f>
        <v/>
      </c>
      <c r="I3190" s="184"/>
      <c r="J3190" s="184"/>
      <c r="K3190" s="184"/>
      <c r="L3190" s="183"/>
    </row>
    <row r="3191">
      <c r="A3191" s="454"/>
      <c r="B3191" s="927"/>
      <c r="C3191" s="580"/>
      <c r="D3191" s="939"/>
      <c r="E3191" s="940"/>
      <c r="F3191" s="941"/>
      <c r="G3191" s="937" t="str">
        <f t="array" ref="G3191">xlookup(F3191,'Internal Staffing Calculator'!E:E,'Internal Staffing Calculator'!C:C,"")</f>
        <v/>
      </c>
      <c r="H3191" s="932" t="str">
        <f t="array" ref="H3191">if(F3191&lt;&gt;"", iferror(index('Internal Staffing Calculator'!B$8:B23500,match(F3191,'Internal Staffing Calculator'!E$8:E23500,0)), "Not In Budget"),"")</f>
        <v/>
      </c>
      <c r="I3191" s="184"/>
      <c r="J3191" s="184"/>
      <c r="K3191" s="184"/>
      <c r="L3191" s="183"/>
    </row>
    <row r="3192">
      <c r="A3192" s="454"/>
      <c r="B3192" s="927"/>
      <c r="C3192" s="580"/>
      <c r="D3192" s="939"/>
      <c r="E3192" s="940"/>
      <c r="F3192" s="941"/>
      <c r="G3192" s="937" t="str">
        <f t="array" ref="G3192">xlookup(F3192,'Internal Staffing Calculator'!E:E,'Internal Staffing Calculator'!C:C,"")</f>
        <v/>
      </c>
      <c r="H3192" s="932" t="str">
        <f t="array" ref="H3192">if(F3192&lt;&gt;"", iferror(index('Internal Staffing Calculator'!B$8:B23500,match(F3192,'Internal Staffing Calculator'!E$8:E23500,0)), "Not In Budget"),"")</f>
        <v/>
      </c>
      <c r="I3192" s="184"/>
      <c r="J3192" s="184"/>
      <c r="K3192" s="184"/>
      <c r="L3192" s="183"/>
    </row>
    <row r="3193">
      <c r="A3193" s="454"/>
      <c r="B3193" s="927"/>
      <c r="C3193" s="580"/>
      <c r="D3193" s="939"/>
      <c r="E3193" s="940"/>
      <c r="F3193" s="941"/>
      <c r="G3193" s="937" t="str">
        <f t="array" ref="G3193">xlookup(F3193,'Internal Staffing Calculator'!E:E,'Internal Staffing Calculator'!C:C,"")</f>
        <v/>
      </c>
      <c r="H3193" s="932" t="str">
        <f t="array" ref="H3193">if(F3193&lt;&gt;"", iferror(index('Internal Staffing Calculator'!B$8:B23500,match(F3193,'Internal Staffing Calculator'!E$8:E23500,0)), "Not In Budget"),"")</f>
        <v/>
      </c>
      <c r="I3193" s="184"/>
      <c r="J3193" s="184"/>
      <c r="K3193" s="184"/>
      <c r="L3193" s="183"/>
    </row>
    <row r="3194">
      <c r="A3194" s="454"/>
      <c r="B3194" s="927"/>
      <c r="C3194" s="580"/>
      <c r="D3194" s="939"/>
      <c r="E3194" s="940"/>
      <c r="F3194" s="941"/>
      <c r="G3194" s="937" t="str">
        <f t="array" ref="G3194">xlookup(F3194,'Internal Staffing Calculator'!E:E,'Internal Staffing Calculator'!C:C,"")</f>
        <v/>
      </c>
      <c r="H3194" s="932" t="str">
        <f t="array" ref="H3194">if(F3194&lt;&gt;"", iferror(index('Internal Staffing Calculator'!B$8:B23500,match(F3194,'Internal Staffing Calculator'!E$8:E23500,0)), "Not In Budget"),"")</f>
        <v/>
      </c>
      <c r="I3194" s="184"/>
      <c r="J3194" s="184"/>
      <c r="K3194" s="184"/>
      <c r="L3194" s="183"/>
    </row>
    <row r="3195">
      <c r="A3195" s="454"/>
      <c r="B3195" s="927"/>
      <c r="C3195" s="580"/>
      <c r="D3195" s="939"/>
      <c r="E3195" s="940"/>
      <c r="F3195" s="941"/>
      <c r="G3195" s="937" t="str">
        <f t="array" ref="G3195">xlookup(F3195,'Internal Staffing Calculator'!E:E,'Internal Staffing Calculator'!C:C,"")</f>
        <v/>
      </c>
      <c r="H3195" s="932" t="str">
        <f t="array" ref="H3195">if(F3195&lt;&gt;"", iferror(index('Internal Staffing Calculator'!B$8:B23500,match(F3195,'Internal Staffing Calculator'!E$8:E23500,0)), "Not In Budget"),"")</f>
        <v/>
      </c>
      <c r="I3195" s="184"/>
      <c r="J3195" s="184"/>
      <c r="K3195" s="184"/>
      <c r="L3195" s="183"/>
    </row>
    <row r="3196">
      <c r="A3196" s="454"/>
      <c r="B3196" s="927"/>
      <c r="C3196" s="580"/>
      <c r="D3196" s="939"/>
      <c r="E3196" s="940"/>
      <c r="F3196" s="941"/>
      <c r="G3196" s="937" t="str">
        <f t="array" ref="G3196">xlookup(F3196,'Internal Staffing Calculator'!E:E,'Internal Staffing Calculator'!C:C,"")</f>
        <v/>
      </c>
      <c r="H3196" s="932" t="str">
        <f t="array" ref="H3196">if(F3196&lt;&gt;"", iferror(index('Internal Staffing Calculator'!B$8:B23500,match(F3196,'Internal Staffing Calculator'!E$8:E23500,0)), "Not In Budget"),"")</f>
        <v/>
      </c>
      <c r="I3196" s="184"/>
      <c r="J3196" s="184"/>
      <c r="K3196" s="184"/>
      <c r="L3196" s="183"/>
    </row>
    <row r="3197">
      <c r="A3197" s="454"/>
      <c r="B3197" s="927"/>
      <c r="C3197" s="580"/>
      <c r="D3197" s="939"/>
      <c r="E3197" s="940"/>
      <c r="F3197" s="941"/>
      <c r="G3197" s="937" t="str">
        <f t="array" ref="G3197">xlookup(F3197,'Internal Staffing Calculator'!E:E,'Internal Staffing Calculator'!C:C,"")</f>
        <v/>
      </c>
      <c r="H3197" s="932" t="str">
        <f t="array" ref="H3197">if(F3197&lt;&gt;"", iferror(index('Internal Staffing Calculator'!B$8:B23500,match(F3197,'Internal Staffing Calculator'!E$8:E23500,0)), "Not In Budget"),"")</f>
        <v/>
      </c>
      <c r="I3197" s="184"/>
      <c r="J3197" s="184"/>
      <c r="K3197" s="184"/>
      <c r="L3197" s="183"/>
    </row>
    <row r="3198">
      <c r="A3198" s="454"/>
      <c r="B3198" s="927"/>
      <c r="C3198" s="580"/>
      <c r="D3198" s="939"/>
      <c r="E3198" s="940"/>
      <c r="F3198" s="941"/>
      <c r="G3198" s="937" t="str">
        <f t="array" ref="G3198">xlookup(F3198,'Internal Staffing Calculator'!E:E,'Internal Staffing Calculator'!C:C,"")</f>
        <v/>
      </c>
      <c r="H3198" s="932" t="str">
        <f t="array" ref="H3198">if(F3198&lt;&gt;"", iferror(index('Internal Staffing Calculator'!B$8:B23500,match(F3198,'Internal Staffing Calculator'!E$8:E23500,0)), "Not In Budget"),"")</f>
        <v/>
      </c>
      <c r="I3198" s="184"/>
      <c r="J3198" s="184"/>
      <c r="K3198" s="184"/>
      <c r="L3198" s="183"/>
    </row>
    <row r="3199">
      <c r="A3199" s="454"/>
      <c r="B3199" s="927"/>
      <c r="C3199" s="580"/>
      <c r="D3199" s="939"/>
      <c r="E3199" s="940"/>
      <c r="F3199" s="941"/>
      <c r="G3199" s="937" t="str">
        <f t="array" ref="G3199">xlookup(F3199,'Internal Staffing Calculator'!E:E,'Internal Staffing Calculator'!C:C,"")</f>
        <v/>
      </c>
      <c r="H3199" s="932" t="str">
        <f t="array" ref="H3199">if(F3199&lt;&gt;"", iferror(index('Internal Staffing Calculator'!B$8:B23500,match(F3199,'Internal Staffing Calculator'!E$8:E23500,0)), "Not In Budget"),"")</f>
        <v/>
      </c>
      <c r="I3199" s="184"/>
      <c r="J3199" s="184"/>
      <c r="K3199" s="184"/>
      <c r="L3199" s="183"/>
    </row>
    <row r="3200">
      <c r="A3200" s="454"/>
      <c r="B3200" s="927"/>
      <c r="C3200" s="580"/>
      <c r="D3200" s="939"/>
      <c r="E3200" s="940"/>
      <c r="F3200" s="941"/>
      <c r="G3200" s="937" t="str">
        <f t="array" ref="G3200">xlookup(F3200,'Internal Staffing Calculator'!E:E,'Internal Staffing Calculator'!C:C,"")</f>
        <v/>
      </c>
      <c r="H3200" s="932" t="str">
        <f t="array" ref="H3200">if(F3200&lt;&gt;"", iferror(index('Internal Staffing Calculator'!B$8:B23500,match(F3200,'Internal Staffing Calculator'!E$8:E23500,0)), "Not In Budget"),"")</f>
        <v/>
      </c>
      <c r="I3200" s="184"/>
      <c r="J3200" s="184"/>
      <c r="K3200" s="184"/>
      <c r="L3200" s="183"/>
    </row>
    <row r="3201">
      <c r="A3201" s="454"/>
      <c r="B3201" s="927"/>
      <c r="C3201" s="580"/>
      <c r="D3201" s="939"/>
      <c r="E3201" s="940"/>
      <c r="F3201" s="941"/>
      <c r="G3201" s="937" t="str">
        <f t="array" ref="G3201">xlookup(F3201,'Internal Staffing Calculator'!E:E,'Internal Staffing Calculator'!C:C,"")</f>
        <v/>
      </c>
      <c r="H3201" s="932" t="str">
        <f t="array" ref="H3201">if(F3201&lt;&gt;"", iferror(index('Internal Staffing Calculator'!B$8:B23500,match(F3201,'Internal Staffing Calculator'!E$8:E23500,0)), "Not In Budget"),"")</f>
        <v/>
      </c>
      <c r="I3201" s="184"/>
      <c r="J3201" s="184"/>
      <c r="K3201" s="184"/>
      <c r="L3201" s="183"/>
    </row>
    <row r="3202">
      <c r="A3202" s="454"/>
      <c r="B3202" s="927"/>
      <c r="C3202" s="580"/>
      <c r="D3202" s="939"/>
      <c r="E3202" s="940"/>
      <c r="F3202" s="941"/>
      <c r="G3202" s="937" t="str">
        <f t="array" ref="G3202">xlookup(F3202,'Internal Staffing Calculator'!E:E,'Internal Staffing Calculator'!C:C,"")</f>
        <v/>
      </c>
      <c r="H3202" s="932" t="str">
        <f t="array" ref="H3202">if(F3202&lt;&gt;"", iferror(index('Internal Staffing Calculator'!B$8:B23500,match(F3202,'Internal Staffing Calculator'!E$8:E23500,0)), "Not In Budget"),"")</f>
        <v/>
      </c>
      <c r="I3202" s="184"/>
      <c r="J3202" s="184"/>
      <c r="K3202" s="184"/>
      <c r="L3202" s="183"/>
    </row>
    <row r="3203">
      <c r="A3203" s="454"/>
      <c r="B3203" s="927"/>
      <c r="C3203" s="580"/>
      <c r="D3203" s="939"/>
      <c r="E3203" s="940"/>
      <c r="F3203" s="941"/>
      <c r="G3203" s="937" t="str">
        <f t="array" ref="G3203">xlookup(F3203,'Internal Staffing Calculator'!E:E,'Internal Staffing Calculator'!C:C,"")</f>
        <v/>
      </c>
      <c r="H3203" s="932" t="str">
        <f t="array" ref="H3203">if(F3203&lt;&gt;"", iferror(index('Internal Staffing Calculator'!B$8:B23500,match(F3203,'Internal Staffing Calculator'!E$8:E23500,0)), "Not In Budget"),"")</f>
        <v/>
      </c>
      <c r="I3203" s="184"/>
      <c r="J3203" s="184"/>
      <c r="K3203" s="184"/>
      <c r="L3203" s="183"/>
    </row>
    <row r="3204">
      <c r="A3204" s="454"/>
      <c r="B3204" s="927"/>
      <c r="C3204" s="580"/>
      <c r="D3204" s="939"/>
      <c r="E3204" s="940"/>
      <c r="F3204" s="941"/>
      <c r="G3204" s="937" t="str">
        <f t="array" ref="G3204">xlookup(F3204,'Internal Staffing Calculator'!E:E,'Internal Staffing Calculator'!C:C,"")</f>
        <v/>
      </c>
      <c r="H3204" s="932" t="str">
        <f t="array" ref="H3204">if(F3204&lt;&gt;"", iferror(index('Internal Staffing Calculator'!B$8:B23500,match(F3204,'Internal Staffing Calculator'!E$8:E23500,0)), "Not In Budget"),"")</f>
        <v/>
      </c>
      <c r="I3204" s="184"/>
      <c r="J3204" s="184"/>
      <c r="K3204" s="184"/>
      <c r="L3204" s="183"/>
    </row>
    <row r="3205">
      <c r="A3205" s="454"/>
      <c r="B3205" s="927"/>
      <c r="C3205" s="580"/>
      <c r="D3205" s="939"/>
      <c r="E3205" s="940"/>
      <c r="F3205" s="941"/>
      <c r="G3205" s="937" t="str">
        <f t="array" ref="G3205">xlookup(F3205,'Internal Staffing Calculator'!E:E,'Internal Staffing Calculator'!C:C,"")</f>
        <v/>
      </c>
      <c r="H3205" s="932" t="str">
        <f t="array" ref="H3205">if(F3205&lt;&gt;"", iferror(index('Internal Staffing Calculator'!B$8:B23500,match(F3205,'Internal Staffing Calculator'!E$8:E23500,0)), "Not In Budget"),"")</f>
        <v/>
      </c>
      <c r="I3205" s="184"/>
      <c r="J3205" s="184"/>
      <c r="K3205" s="184"/>
      <c r="L3205" s="183"/>
    </row>
    <row r="3206">
      <c r="A3206" s="454"/>
      <c r="B3206" s="927"/>
      <c r="C3206" s="580"/>
      <c r="D3206" s="939"/>
      <c r="E3206" s="940"/>
      <c r="F3206" s="941"/>
      <c r="G3206" s="937" t="str">
        <f t="array" ref="G3206">xlookup(F3206,'Internal Staffing Calculator'!E:E,'Internal Staffing Calculator'!C:C,"")</f>
        <v/>
      </c>
      <c r="H3206" s="932" t="str">
        <f t="array" ref="H3206">if(F3206&lt;&gt;"", iferror(index('Internal Staffing Calculator'!B$8:B23500,match(F3206,'Internal Staffing Calculator'!E$8:E23500,0)), "Not In Budget"),"")</f>
        <v/>
      </c>
      <c r="I3206" s="184"/>
      <c r="J3206" s="184"/>
      <c r="K3206" s="184"/>
      <c r="L3206" s="183"/>
    </row>
    <row r="3207">
      <c r="A3207" s="454"/>
      <c r="B3207" s="927"/>
      <c r="C3207" s="580"/>
      <c r="D3207" s="939"/>
      <c r="E3207" s="940"/>
      <c r="F3207" s="941"/>
      <c r="G3207" s="937" t="str">
        <f t="array" ref="G3207">xlookup(F3207,'Internal Staffing Calculator'!E:E,'Internal Staffing Calculator'!C:C,"")</f>
        <v/>
      </c>
      <c r="H3207" s="932" t="str">
        <f t="array" ref="H3207">if(F3207&lt;&gt;"", iferror(index('Internal Staffing Calculator'!B$8:B23500,match(F3207,'Internal Staffing Calculator'!E$8:E23500,0)), "Not In Budget"),"")</f>
        <v/>
      </c>
      <c r="I3207" s="184"/>
      <c r="J3207" s="184"/>
      <c r="K3207" s="184"/>
      <c r="L3207" s="183"/>
    </row>
    <row r="3208">
      <c r="A3208" s="454"/>
      <c r="B3208" s="927"/>
      <c r="C3208" s="580"/>
      <c r="D3208" s="939"/>
      <c r="E3208" s="940"/>
      <c r="F3208" s="941"/>
      <c r="G3208" s="937" t="str">
        <f t="array" ref="G3208">xlookup(F3208,'Internal Staffing Calculator'!E:E,'Internal Staffing Calculator'!C:C,"")</f>
        <v/>
      </c>
      <c r="H3208" s="932" t="str">
        <f t="array" ref="H3208">if(F3208&lt;&gt;"", iferror(index('Internal Staffing Calculator'!B$8:B23500,match(F3208,'Internal Staffing Calculator'!E$8:E23500,0)), "Not In Budget"),"")</f>
        <v/>
      </c>
      <c r="I3208" s="184"/>
      <c r="J3208" s="184"/>
      <c r="K3208" s="184"/>
      <c r="L3208" s="183"/>
    </row>
    <row r="3209">
      <c r="A3209" s="454"/>
      <c r="B3209" s="927"/>
      <c r="C3209" s="580"/>
      <c r="D3209" s="939"/>
      <c r="E3209" s="940"/>
      <c r="F3209" s="941"/>
      <c r="G3209" s="937" t="str">
        <f t="array" ref="G3209">xlookup(F3209,'Internal Staffing Calculator'!E:E,'Internal Staffing Calculator'!C:C,"")</f>
        <v/>
      </c>
      <c r="H3209" s="932" t="str">
        <f t="array" ref="H3209">if(F3209&lt;&gt;"", iferror(index('Internal Staffing Calculator'!B$8:B23500,match(F3209,'Internal Staffing Calculator'!E$8:E23500,0)), "Not In Budget"),"")</f>
        <v/>
      </c>
      <c r="I3209" s="184"/>
      <c r="J3209" s="184"/>
      <c r="K3209" s="184"/>
      <c r="L3209" s="183"/>
    </row>
    <row r="3210">
      <c r="A3210" s="454"/>
      <c r="B3210" s="927"/>
      <c r="C3210" s="580"/>
      <c r="D3210" s="939"/>
      <c r="E3210" s="940"/>
      <c r="F3210" s="941"/>
      <c r="G3210" s="937" t="str">
        <f t="array" ref="G3210">xlookup(F3210,'Internal Staffing Calculator'!E:E,'Internal Staffing Calculator'!C:C,"")</f>
        <v/>
      </c>
      <c r="H3210" s="932" t="str">
        <f t="array" ref="H3210">if(F3210&lt;&gt;"", iferror(index('Internal Staffing Calculator'!B$8:B23500,match(F3210,'Internal Staffing Calculator'!E$8:E23500,0)), "Not In Budget"),"")</f>
        <v/>
      </c>
      <c r="I3210" s="184"/>
      <c r="J3210" s="184"/>
      <c r="K3210" s="184"/>
      <c r="L3210" s="183"/>
    </row>
    <row r="3211">
      <c r="A3211" s="454"/>
      <c r="B3211" s="927"/>
      <c r="C3211" s="580"/>
      <c r="D3211" s="939"/>
      <c r="E3211" s="940"/>
      <c r="F3211" s="941"/>
      <c r="G3211" s="937" t="str">
        <f t="array" ref="G3211">xlookup(F3211,'Internal Staffing Calculator'!E:E,'Internal Staffing Calculator'!C:C,"")</f>
        <v/>
      </c>
      <c r="H3211" s="932" t="str">
        <f t="array" ref="H3211">if(F3211&lt;&gt;"", iferror(index('Internal Staffing Calculator'!B$8:B23500,match(F3211,'Internal Staffing Calculator'!E$8:E23500,0)), "Not In Budget"),"")</f>
        <v/>
      </c>
      <c r="I3211" s="184"/>
      <c r="J3211" s="184"/>
      <c r="K3211" s="184"/>
      <c r="L3211" s="183"/>
    </row>
    <row r="3212">
      <c r="A3212" s="454"/>
      <c r="B3212" s="927"/>
      <c r="C3212" s="580"/>
      <c r="D3212" s="939"/>
      <c r="E3212" s="940"/>
      <c r="F3212" s="941"/>
      <c r="G3212" s="937" t="str">
        <f t="array" ref="G3212">xlookup(F3212,'Internal Staffing Calculator'!E:E,'Internal Staffing Calculator'!C:C,"")</f>
        <v/>
      </c>
      <c r="H3212" s="932" t="str">
        <f t="array" ref="H3212">if(F3212&lt;&gt;"", iferror(index('Internal Staffing Calculator'!B$8:B23500,match(F3212,'Internal Staffing Calculator'!E$8:E23500,0)), "Not In Budget"),"")</f>
        <v/>
      </c>
      <c r="I3212" s="184"/>
      <c r="J3212" s="184"/>
      <c r="K3212" s="184"/>
      <c r="L3212" s="183"/>
    </row>
    <row r="3213">
      <c r="A3213" s="454"/>
      <c r="B3213" s="927"/>
      <c r="C3213" s="580"/>
      <c r="D3213" s="939"/>
      <c r="E3213" s="940"/>
      <c r="F3213" s="941"/>
      <c r="G3213" s="937" t="str">
        <f t="array" ref="G3213">xlookup(F3213,'Internal Staffing Calculator'!E:E,'Internal Staffing Calculator'!C:C,"")</f>
        <v/>
      </c>
      <c r="H3213" s="932" t="str">
        <f t="array" ref="H3213">if(F3213&lt;&gt;"", iferror(index('Internal Staffing Calculator'!B$8:B23500,match(F3213,'Internal Staffing Calculator'!E$8:E23500,0)), "Not In Budget"),"")</f>
        <v/>
      </c>
      <c r="I3213" s="184"/>
      <c r="J3213" s="184"/>
      <c r="K3213" s="184"/>
      <c r="L3213" s="183"/>
    </row>
    <row r="3214">
      <c r="A3214" s="454"/>
      <c r="B3214" s="927"/>
      <c r="C3214" s="580"/>
      <c r="D3214" s="939"/>
      <c r="E3214" s="940"/>
      <c r="F3214" s="941"/>
      <c r="G3214" s="937" t="str">
        <f t="array" ref="G3214">xlookup(F3214,'Internal Staffing Calculator'!E:E,'Internal Staffing Calculator'!C:C,"")</f>
        <v/>
      </c>
      <c r="H3214" s="932" t="str">
        <f t="array" ref="H3214">if(F3214&lt;&gt;"", iferror(index('Internal Staffing Calculator'!B$8:B23500,match(F3214,'Internal Staffing Calculator'!E$8:E23500,0)), "Not In Budget"),"")</f>
        <v/>
      </c>
      <c r="I3214" s="184"/>
      <c r="J3214" s="184"/>
      <c r="K3214" s="184"/>
      <c r="L3214" s="183"/>
    </row>
    <row r="3215">
      <c r="A3215" s="454"/>
      <c r="B3215" s="927"/>
      <c r="C3215" s="580"/>
      <c r="D3215" s="939"/>
      <c r="E3215" s="940"/>
      <c r="F3215" s="941"/>
      <c r="G3215" s="937" t="str">
        <f t="array" ref="G3215">xlookup(F3215,'Internal Staffing Calculator'!E:E,'Internal Staffing Calculator'!C:C,"")</f>
        <v/>
      </c>
      <c r="H3215" s="932" t="str">
        <f t="array" ref="H3215">if(F3215&lt;&gt;"", iferror(index('Internal Staffing Calculator'!B$8:B23500,match(F3215,'Internal Staffing Calculator'!E$8:E23500,0)), "Not In Budget"),"")</f>
        <v/>
      </c>
      <c r="I3215" s="184"/>
      <c r="J3215" s="184"/>
      <c r="K3215" s="184"/>
      <c r="L3215" s="183"/>
    </row>
    <row r="3216">
      <c r="A3216" s="454"/>
      <c r="B3216" s="927"/>
      <c r="C3216" s="580"/>
      <c r="D3216" s="939"/>
      <c r="E3216" s="940"/>
      <c r="F3216" s="941"/>
      <c r="G3216" s="937" t="str">
        <f t="array" ref="G3216">xlookup(F3216,'Internal Staffing Calculator'!E:E,'Internal Staffing Calculator'!C:C,"")</f>
        <v/>
      </c>
      <c r="H3216" s="932" t="str">
        <f t="array" ref="H3216">if(F3216&lt;&gt;"", iferror(index('Internal Staffing Calculator'!B$8:B23500,match(F3216,'Internal Staffing Calculator'!E$8:E23500,0)), "Not In Budget"),"")</f>
        <v/>
      </c>
      <c r="I3216" s="184"/>
      <c r="J3216" s="184"/>
      <c r="K3216" s="184"/>
      <c r="L3216" s="183"/>
    </row>
    <row r="3217">
      <c r="A3217" s="454"/>
      <c r="B3217" s="927"/>
      <c r="C3217" s="580"/>
      <c r="D3217" s="939"/>
      <c r="E3217" s="940"/>
      <c r="F3217" s="941"/>
      <c r="G3217" s="937" t="str">
        <f t="array" ref="G3217">xlookup(F3217,'Internal Staffing Calculator'!E:E,'Internal Staffing Calculator'!C:C,"")</f>
        <v/>
      </c>
      <c r="H3217" s="932" t="str">
        <f t="array" ref="H3217">if(F3217&lt;&gt;"", iferror(index('Internal Staffing Calculator'!B$8:B23500,match(F3217,'Internal Staffing Calculator'!E$8:E23500,0)), "Not In Budget"),"")</f>
        <v/>
      </c>
      <c r="I3217" s="184"/>
      <c r="J3217" s="184"/>
      <c r="K3217" s="184"/>
      <c r="L3217" s="183"/>
    </row>
    <row r="3218">
      <c r="A3218" s="454"/>
      <c r="B3218" s="927"/>
      <c r="C3218" s="580"/>
      <c r="D3218" s="939"/>
      <c r="E3218" s="940"/>
      <c r="F3218" s="941"/>
      <c r="G3218" s="937" t="str">
        <f t="array" ref="G3218">xlookup(F3218,'Internal Staffing Calculator'!E:E,'Internal Staffing Calculator'!C:C,"")</f>
        <v/>
      </c>
      <c r="H3218" s="932" t="str">
        <f t="array" ref="H3218">if(F3218&lt;&gt;"", iferror(index('Internal Staffing Calculator'!B$8:B23500,match(F3218,'Internal Staffing Calculator'!E$8:E23500,0)), "Not In Budget"),"")</f>
        <v/>
      </c>
      <c r="I3218" s="184"/>
      <c r="J3218" s="184"/>
      <c r="K3218" s="184"/>
      <c r="L3218" s="183"/>
    </row>
    <row r="3219">
      <c r="A3219" s="454"/>
      <c r="B3219" s="927"/>
      <c r="C3219" s="580"/>
      <c r="D3219" s="939"/>
      <c r="E3219" s="940"/>
      <c r="F3219" s="941"/>
      <c r="G3219" s="937" t="str">
        <f t="array" ref="G3219">xlookup(F3219,'Internal Staffing Calculator'!E:E,'Internal Staffing Calculator'!C:C,"")</f>
        <v/>
      </c>
      <c r="H3219" s="932" t="str">
        <f t="array" ref="H3219">if(F3219&lt;&gt;"", iferror(index('Internal Staffing Calculator'!B$8:B23500,match(F3219,'Internal Staffing Calculator'!E$8:E23500,0)), "Not In Budget"),"")</f>
        <v/>
      </c>
      <c r="I3219" s="184"/>
      <c r="J3219" s="184"/>
      <c r="K3219" s="184"/>
      <c r="L3219" s="183"/>
    </row>
    <row r="3220">
      <c r="A3220" s="454"/>
      <c r="B3220" s="927"/>
      <c r="C3220" s="580"/>
      <c r="D3220" s="939"/>
      <c r="E3220" s="940"/>
      <c r="F3220" s="941"/>
      <c r="G3220" s="937" t="str">
        <f t="array" ref="G3220">xlookup(F3220,'Internal Staffing Calculator'!E:E,'Internal Staffing Calculator'!C:C,"")</f>
        <v/>
      </c>
      <c r="H3220" s="932" t="str">
        <f t="array" ref="H3220">if(F3220&lt;&gt;"", iferror(index('Internal Staffing Calculator'!B$8:B23500,match(F3220,'Internal Staffing Calculator'!E$8:E23500,0)), "Not In Budget"),"")</f>
        <v/>
      </c>
      <c r="I3220" s="184"/>
      <c r="J3220" s="184"/>
      <c r="K3220" s="184"/>
      <c r="L3220" s="183"/>
    </row>
    <row r="3221">
      <c r="A3221" s="454"/>
      <c r="B3221" s="927"/>
      <c r="C3221" s="580"/>
      <c r="D3221" s="939"/>
      <c r="E3221" s="940"/>
      <c r="F3221" s="941"/>
      <c r="G3221" s="937" t="str">
        <f t="array" ref="G3221">xlookup(F3221,'Internal Staffing Calculator'!E:E,'Internal Staffing Calculator'!C:C,"")</f>
        <v/>
      </c>
      <c r="H3221" s="932" t="str">
        <f t="array" ref="H3221">if(F3221&lt;&gt;"", iferror(index('Internal Staffing Calculator'!B$8:B23500,match(F3221,'Internal Staffing Calculator'!E$8:E23500,0)), "Not In Budget"),"")</f>
        <v/>
      </c>
      <c r="I3221" s="184"/>
      <c r="J3221" s="184"/>
      <c r="K3221" s="184"/>
      <c r="L3221" s="183"/>
    </row>
    <row r="3222">
      <c r="A3222" s="454"/>
      <c r="B3222" s="927"/>
      <c r="C3222" s="580"/>
      <c r="D3222" s="939"/>
      <c r="E3222" s="940"/>
      <c r="F3222" s="941"/>
      <c r="G3222" s="937" t="str">
        <f t="array" ref="G3222">xlookup(F3222,'Internal Staffing Calculator'!E:E,'Internal Staffing Calculator'!C:C,"")</f>
        <v/>
      </c>
      <c r="H3222" s="932" t="str">
        <f t="array" ref="H3222">if(F3222&lt;&gt;"", iferror(index('Internal Staffing Calculator'!B$8:B23500,match(F3222,'Internal Staffing Calculator'!E$8:E23500,0)), "Not In Budget"),"")</f>
        <v/>
      </c>
      <c r="I3222" s="184"/>
      <c r="J3222" s="184"/>
      <c r="K3222" s="184"/>
      <c r="L3222" s="183"/>
    </row>
    <row r="3223">
      <c r="A3223" s="454"/>
      <c r="B3223" s="927"/>
      <c r="C3223" s="580"/>
      <c r="D3223" s="939"/>
      <c r="E3223" s="940"/>
      <c r="F3223" s="941"/>
      <c r="G3223" s="937" t="str">
        <f t="array" ref="G3223">xlookup(F3223,'Internal Staffing Calculator'!E:E,'Internal Staffing Calculator'!C:C,"")</f>
        <v/>
      </c>
      <c r="H3223" s="932" t="str">
        <f t="array" ref="H3223">if(F3223&lt;&gt;"", iferror(index('Internal Staffing Calculator'!B$8:B23500,match(F3223,'Internal Staffing Calculator'!E$8:E23500,0)), "Not In Budget"),"")</f>
        <v/>
      </c>
      <c r="I3223" s="184"/>
      <c r="J3223" s="184"/>
      <c r="K3223" s="184"/>
      <c r="L3223" s="183"/>
    </row>
    <row r="3224">
      <c r="A3224" s="454"/>
      <c r="B3224" s="927"/>
      <c r="C3224" s="580"/>
      <c r="D3224" s="939"/>
      <c r="E3224" s="940"/>
      <c r="F3224" s="941"/>
      <c r="G3224" s="937" t="str">
        <f t="array" ref="G3224">xlookup(F3224,'Internal Staffing Calculator'!E:E,'Internal Staffing Calculator'!C:C,"")</f>
        <v/>
      </c>
      <c r="H3224" s="932" t="str">
        <f t="array" ref="H3224">if(F3224&lt;&gt;"", iferror(index('Internal Staffing Calculator'!B$8:B23500,match(F3224,'Internal Staffing Calculator'!E$8:E23500,0)), "Not In Budget"),"")</f>
        <v/>
      </c>
      <c r="I3224" s="184"/>
      <c r="J3224" s="184"/>
      <c r="K3224" s="184"/>
      <c r="L3224" s="183"/>
    </row>
    <row r="3225">
      <c r="A3225" s="454"/>
      <c r="B3225" s="927"/>
      <c r="C3225" s="580"/>
      <c r="D3225" s="939"/>
      <c r="E3225" s="940"/>
      <c r="F3225" s="941"/>
      <c r="G3225" s="937" t="str">
        <f t="array" ref="G3225">xlookup(F3225,'Internal Staffing Calculator'!E:E,'Internal Staffing Calculator'!C:C,"")</f>
        <v/>
      </c>
      <c r="H3225" s="932" t="str">
        <f t="array" ref="H3225">if(F3225&lt;&gt;"", iferror(index('Internal Staffing Calculator'!B$8:B23500,match(F3225,'Internal Staffing Calculator'!E$8:E23500,0)), "Not In Budget"),"")</f>
        <v/>
      </c>
      <c r="I3225" s="184"/>
      <c r="J3225" s="184"/>
      <c r="K3225" s="184"/>
      <c r="L3225" s="183"/>
    </row>
    <row r="3226">
      <c r="A3226" s="454"/>
      <c r="B3226" s="927"/>
      <c r="C3226" s="580"/>
      <c r="D3226" s="939"/>
      <c r="E3226" s="940"/>
      <c r="F3226" s="941"/>
      <c r="G3226" s="937" t="str">
        <f t="array" ref="G3226">xlookup(F3226,'Internal Staffing Calculator'!E:E,'Internal Staffing Calculator'!C:C,"")</f>
        <v/>
      </c>
      <c r="H3226" s="932" t="str">
        <f t="array" ref="H3226">if(F3226&lt;&gt;"", iferror(index('Internal Staffing Calculator'!B$8:B23500,match(F3226,'Internal Staffing Calculator'!E$8:E23500,0)), "Not In Budget"),"")</f>
        <v/>
      </c>
      <c r="I3226" s="184"/>
      <c r="J3226" s="184"/>
      <c r="K3226" s="184"/>
      <c r="L3226" s="183"/>
    </row>
    <row r="3227">
      <c r="A3227" s="454"/>
      <c r="B3227" s="927"/>
      <c r="C3227" s="580"/>
      <c r="D3227" s="939"/>
      <c r="E3227" s="940"/>
      <c r="F3227" s="941"/>
      <c r="G3227" s="937" t="str">
        <f t="array" ref="G3227">xlookup(F3227,'Internal Staffing Calculator'!E:E,'Internal Staffing Calculator'!C:C,"")</f>
        <v/>
      </c>
      <c r="H3227" s="932" t="str">
        <f t="array" ref="H3227">if(F3227&lt;&gt;"", iferror(index('Internal Staffing Calculator'!B$8:B23500,match(F3227,'Internal Staffing Calculator'!E$8:E23500,0)), "Not In Budget"),"")</f>
        <v/>
      </c>
      <c r="I3227" s="184"/>
      <c r="J3227" s="184"/>
      <c r="K3227" s="184"/>
      <c r="L3227" s="183"/>
    </row>
    <row r="3228">
      <c r="A3228" s="454"/>
      <c r="B3228" s="927"/>
      <c r="C3228" s="580"/>
      <c r="D3228" s="939"/>
      <c r="E3228" s="940"/>
      <c r="F3228" s="941"/>
      <c r="G3228" s="937" t="str">
        <f t="array" ref="G3228">xlookup(F3228,'Internal Staffing Calculator'!E:E,'Internal Staffing Calculator'!C:C,"")</f>
        <v/>
      </c>
      <c r="H3228" s="932" t="str">
        <f t="array" ref="H3228">if(F3228&lt;&gt;"", iferror(index('Internal Staffing Calculator'!B$8:B23500,match(F3228,'Internal Staffing Calculator'!E$8:E23500,0)), "Not In Budget"),"")</f>
        <v/>
      </c>
      <c r="I3228" s="184"/>
      <c r="J3228" s="184"/>
      <c r="K3228" s="184"/>
      <c r="L3228" s="183"/>
    </row>
    <row r="3229">
      <c r="A3229" s="454"/>
      <c r="B3229" s="927"/>
      <c r="C3229" s="580"/>
      <c r="D3229" s="939"/>
      <c r="E3229" s="940"/>
      <c r="F3229" s="941"/>
      <c r="G3229" s="937" t="str">
        <f t="array" ref="G3229">xlookup(F3229,'Internal Staffing Calculator'!E:E,'Internal Staffing Calculator'!C:C,"")</f>
        <v/>
      </c>
      <c r="H3229" s="932" t="str">
        <f t="array" ref="H3229">if(F3229&lt;&gt;"", iferror(index('Internal Staffing Calculator'!B$8:B23500,match(F3229,'Internal Staffing Calculator'!E$8:E23500,0)), "Not In Budget"),"")</f>
        <v/>
      </c>
      <c r="I3229" s="184"/>
      <c r="J3229" s="184"/>
      <c r="K3229" s="184"/>
      <c r="L3229" s="183"/>
    </row>
    <row r="3230">
      <c r="A3230" s="454"/>
      <c r="B3230" s="927"/>
      <c r="C3230" s="580"/>
      <c r="D3230" s="939"/>
      <c r="E3230" s="940"/>
      <c r="F3230" s="941"/>
      <c r="G3230" s="937" t="str">
        <f t="array" ref="G3230">xlookup(F3230,'Internal Staffing Calculator'!E:E,'Internal Staffing Calculator'!C:C,"")</f>
        <v/>
      </c>
      <c r="H3230" s="932" t="str">
        <f t="array" ref="H3230">if(F3230&lt;&gt;"", iferror(index('Internal Staffing Calculator'!B$8:B23500,match(F3230,'Internal Staffing Calculator'!E$8:E23500,0)), "Not In Budget"),"")</f>
        <v/>
      </c>
      <c r="I3230" s="184"/>
      <c r="J3230" s="184"/>
      <c r="K3230" s="184"/>
      <c r="L3230" s="183"/>
    </row>
    <row r="3231">
      <c r="A3231" s="454"/>
      <c r="B3231" s="927"/>
      <c r="C3231" s="580"/>
      <c r="D3231" s="939"/>
      <c r="E3231" s="940"/>
      <c r="F3231" s="941"/>
      <c r="G3231" s="937" t="str">
        <f t="array" ref="G3231">xlookup(F3231,'Internal Staffing Calculator'!E:E,'Internal Staffing Calculator'!C:C,"")</f>
        <v/>
      </c>
      <c r="H3231" s="932" t="str">
        <f t="array" ref="H3231">if(F3231&lt;&gt;"", iferror(index('Internal Staffing Calculator'!B$8:B23500,match(F3231,'Internal Staffing Calculator'!E$8:E23500,0)), "Not In Budget"),"")</f>
        <v/>
      </c>
      <c r="I3231" s="184"/>
      <c r="J3231" s="184"/>
      <c r="K3231" s="184"/>
      <c r="L3231" s="183"/>
    </row>
    <row r="3232">
      <c r="A3232" s="454"/>
      <c r="B3232" s="927"/>
      <c r="C3232" s="580"/>
      <c r="D3232" s="939"/>
      <c r="E3232" s="940"/>
      <c r="F3232" s="941"/>
      <c r="G3232" s="937" t="str">
        <f t="array" ref="G3232">xlookup(F3232,'Internal Staffing Calculator'!E:E,'Internal Staffing Calculator'!C:C,"")</f>
        <v/>
      </c>
      <c r="H3232" s="932" t="str">
        <f t="array" ref="H3232">if(F3232&lt;&gt;"", iferror(index('Internal Staffing Calculator'!B$8:B23500,match(F3232,'Internal Staffing Calculator'!E$8:E23500,0)), "Not In Budget"),"")</f>
        <v/>
      </c>
      <c r="I3232" s="184"/>
      <c r="J3232" s="184"/>
      <c r="K3232" s="184"/>
      <c r="L3232" s="183"/>
    </row>
    <row r="3233">
      <c r="A3233" s="454"/>
      <c r="B3233" s="927"/>
      <c r="C3233" s="580"/>
      <c r="D3233" s="939"/>
      <c r="E3233" s="940"/>
      <c r="F3233" s="941"/>
      <c r="G3233" s="937" t="str">
        <f t="array" ref="G3233">xlookup(F3233,'Internal Staffing Calculator'!E:E,'Internal Staffing Calculator'!C:C,"")</f>
        <v/>
      </c>
      <c r="H3233" s="932" t="str">
        <f t="array" ref="H3233">if(F3233&lt;&gt;"", iferror(index('Internal Staffing Calculator'!B$8:B23500,match(F3233,'Internal Staffing Calculator'!E$8:E23500,0)), "Not In Budget"),"")</f>
        <v/>
      </c>
      <c r="I3233" s="184"/>
      <c r="J3233" s="184"/>
      <c r="K3233" s="184"/>
      <c r="L3233" s="183"/>
    </row>
    <row r="3234">
      <c r="A3234" s="454"/>
      <c r="B3234" s="927"/>
      <c r="C3234" s="580"/>
      <c r="D3234" s="939"/>
      <c r="E3234" s="940"/>
      <c r="F3234" s="941"/>
      <c r="G3234" s="937" t="str">
        <f t="array" ref="G3234">xlookup(F3234,'Internal Staffing Calculator'!E:E,'Internal Staffing Calculator'!C:C,"")</f>
        <v/>
      </c>
      <c r="H3234" s="932" t="str">
        <f t="array" ref="H3234">if(F3234&lt;&gt;"", iferror(index('Internal Staffing Calculator'!B$8:B23500,match(F3234,'Internal Staffing Calculator'!E$8:E23500,0)), "Not In Budget"),"")</f>
        <v/>
      </c>
      <c r="I3234" s="184"/>
      <c r="J3234" s="184"/>
      <c r="K3234" s="184"/>
      <c r="L3234" s="183"/>
    </row>
    <row r="3235">
      <c r="A3235" s="454"/>
      <c r="B3235" s="927"/>
      <c r="C3235" s="580"/>
      <c r="D3235" s="939"/>
      <c r="E3235" s="940"/>
      <c r="F3235" s="941"/>
      <c r="G3235" s="937" t="str">
        <f t="array" ref="G3235">xlookup(F3235,'Internal Staffing Calculator'!E:E,'Internal Staffing Calculator'!C:C,"")</f>
        <v/>
      </c>
      <c r="H3235" s="932" t="str">
        <f t="array" ref="H3235">if(F3235&lt;&gt;"", iferror(index('Internal Staffing Calculator'!B$8:B23500,match(F3235,'Internal Staffing Calculator'!E$8:E23500,0)), "Not In Budget"),"")</f>
        <v/>
      </c>
      <c r="I3235" s="184"/>
      <c r="J3235" s="184"/>
      <c r="K3235" s="184"/>
      <c r="L3235" s="183"/>
    </row>
    <row r="3236">
      <c r="A3236" s="454"/>
      <c r="B3236" s="927"/>
      <c r="C3236" s="580"/>
      <c r="D3236" s="939"/>
      <c r="E3236" s="940"/>
      <c r="F3236" s="941"/>
      <c r="G3236" s="937" t="str">
        <f t="array" ref="G3236">xlookup(F3236,'Internal Staffing Calculator'!E:E,'Internal Staffing Calculator'!C:C,"")</f>
        <v/>
      </c>
      <c r="H3236" s="932" t="str">
        <f t="array" ref="H3236">if(F3236&lt;&gt;"", iferror(index('Internal Staffing Calculator'!B$8:B23500,match(F3236,'Internal Staffing Calculator'!E$8:E23500,0)), "Not In Budget"),"")</f>
        <v/>
      </c>
      <c r="I3236" s="184"/>
      <c r="J3236" s="184"/>
      <c r="K3236" s="184"/>
      <c r="L3236" s="183"/>
    </row>
    <row r="3237">
      <c r="A3237" s="454"/>
      <c r="B3237" s="927"/>
      <c r="C3237" s="580"/>
      <c r="D3237" s="939"/>
      <c r="E3237" s="940"/>
      <c r="F3237" s="941"/>
      <c r="G3237" s="937" t="str">
        <f t="array" ref="G3237">xlookup(F3237,'Internal Staffing Calculator'!E:E,'Internal Staffing Calculator'!C:C,"")</f>
        <v/>
      </c>
      <c r="H3237" s="932" t="str">
        <f t="array" ref="H3237">if(F3237&lt;&gt;"", iferror(index('Internal Staffing Calculator'!B$8:B23500,match(F3237,'Internal Staffing Calculator'!E$8:E23500,0)), "Not In Budget"),"")</f>
        <v/>
      </c>
      <c r="I3237" s="184"/>
      <c r="J3237" s="184"/>
      <c r="K3237" s="184"/>
      <c r="L3237" s="183"/>
    </row>
    <row r="3238">
      <c r="A3238" s="454"/>
      <c r="B3238" s="927"/>
      <c r="C3238" s="580"/>
      <c r="D3238" s="939"/>
      <c r="E3238" s="940"/>
      <c r="F3238" s="941"/>
      <c r="G3238" s="937" t="str">
        <f t="array" ref="G3238">xlookup(F3238,'Internal Staffing Calculator'!E:E,'Internal Staffing Calculator'!C:C,"")</f>
        <v/>
      </c>
      <c r="H3238" s="932" t="str">
        <f t="array" ref="H3238">if(F3238&lt;&gt;"", iferror(index('Internal Staffing Calculator'!B$8:B23500,match(F3238,'Internal Staffing Calculator'!E$8:E23500,0)), "Not In Budget"),"")</f>
        <v/>
      </c>
      <c r="I3238" s="184"/>
      <c r="J3238" s="184"/>
      <c r="K3238" s="184"/>
      <c r="L3238" s="183"/>
    </row>
    <row r="3239">
      <c r="A3239" s="454"/>
      <c r="B3239" s="927"/>
      <c r="C3239" s="580"/>
      <c r="D3239" s="939"/>
      <c r="E3239" s="940"/>
      <c r="F3239" s="941"/>
      <c r="G3239" s="937" t="str">
        <f t="array" ref="G3239">xlookup(F3239,'Internal Staffing Calculator'!E:E,'Internal Staffing Calculator'!C:C,"")</f>
        <v/>
      </c>
      <c r="H3239" s="932" t="str">
        <f t="array" ref="H3239">if(F3239&lt;&gt;"", iferror(index('Internal Staffing Calculator'!B$8:B23500,match(F3239,'Internal Staffing Calculator'!E$8:E23500,0)), "Not In Budget"),"")</f>
        <v/>
      </c>
      <c r="I3239" s="184"/>
      <c r="J3239" s="184"/>
      <c r="K3239" s="184"/>
      <c r="L3239" s="183"/>
    </row>
    <row r="3240">
      <c r="A3240" s="454"/>
      <c r="B3240" s="927"/>
      <c r="C3240" s="580"/>
      <c r="D3240" s="939"/>
      <c r="E3240" s="940"/>
      <c r="F3240" s="941"/>
      <c r="G3240" s="937" t="str">
        <f t="array" ref="G3240">xlookup(F3240,'Internal Staffing Calculator'!E:E,'Internal Staffing Calculator'!C:C,"")</f>
        <v/>
      </c>
      <c r="H3240" s="932" t="str">
        <f t="array" ref="H3240">if(F3240&lt;&gt;"", iferror(index('Internal Staffing Calculator'!B$8:B23500,match(F3240,'Internal Staffing Calculator'!E$8:E23500,0)), "Not In Budget"),"")</f>
        <v/>
      </c>
      <c r="I3240" s="184"/>
      <c r="J3240" s="184"/>
      <c r="K3240" s="184"/>
      <c r="L3240" s="183"/>
    </row>
    <row r="3241">
      <c r="A3241" s="454"/>
      <c r="B3241" s="927"/>
      <c r="C3241" s="580"/>
      <c r="D3241" s="939"/>
      <c r="E3241" s="940"/>
      <c r="F3241" s="941"/>
      <c r="G3241" s="937" t="str">
        <f t="array" ref="G3241">xlookup(F3241,'Internal Staffing Calculator'!E:E,'Internal Staffing Calculator'!C:C,"")</f>
        <v/>
      </c>
      <c r="H3241" s="932" t="str">
        <f t="array" ref="H3241">if(F3241&lt;&gt;"", iferror(index('Internal Staffing Calculator'!B$8:B23500,match(F3241,'Internal Staffing Calculator'!E$8:E23500,0)), "Not In Budget"),"")</f>
        <v/>
      </c>
      <c r="I3241" s="184"/>
      <c r="J3241" s="184"/>
      <c r="K3241" s="184"/>
      <c r="L3241" s="183"/>
    </row>
    <row r="3242">
      <c r="A3242" s="454"/>
      <c r="B3242" s="927"/>
      <c r="C3242" s="580"/>
      <c r="D3242" s="939"/>
      <c r="E3242" s="940"/>
      <c r="F3242" s="941"/>
      <c r="G3242" s="937" t="str">
        <f t="array" ref="G3242">xlookup(F3242,'Internal Staffing Calculator'!E:E,'Internal Staffing Calculator'!C:C,"")</f>
        <v/>
      </c>
      <c r="H3242" s="932" t="str">
        <f t="array" ref="H3242">if(F3242&lt;&gt;"", iferror(index('Internal Staffing Calculator'!B$8:B23500,match(F3242,'Internal Staffing Calculator'!E$8:E23500,0)), "Not In Budget"),"")</f>
        <v/>
      </c>
      <c r="I3242" s="184"/>
      <c r="J3242" s="184"/>
      <c r="K3242" s="184"/>
      <c r="L3242" s="183"/>
    </row>
    <row r="3243">
      <c r="A3243" s="454"/>
      <c r="B3243" s="927"/>
      <c r="C3243" s="580"/>
      <c r="D3243" s="939"/>
      <c r="E3243" s="940"/>
      <c r="F3243" s="941"/>
      <c r="G3243" s="937" t="str">
        <f t="array" ref="G3243">xlookup(F3243,'Internal Staffing Calculator'!E:E,'Internal Staffing Calculator'!C:C,"")</f>
        <v/>
      </c>
      <c r="H3243" s="932" t="str">
        <f t="array" ref="H3243">if(F3243&lt;&gt;"", iferror(index('Internal Staffing Calculator'!B$8:B23500,match(F3243,'Internal Staffing Calculator'!E$8:E23500,0)), "Not In Budget"),"")</f>
        <v/>
      </c>
      <c r="I3243" s="184"/>
      <c r="J3243" s="184"/>
      <c r="K3243" s="184"/>
      <c r="L3243" s="183"/>
    </row>
    <row r="3244">
      <c r="A3244" s="454"/>
      <c r="B3244" s="927"/>
      <c r="C3244" s="580"/>
      <c r="D3244" s="939"/>
      <c r="E3244" s="940"/>
      <c r="F3244" s="941"/>
      <c r="G3244" s="937" t="str">
        <f t="array" ref="G3244">xlookup(F3244,'Internal Staffing Calculator'!E:E,'Internal Staffing Calculator'!C:C,"")</f>
        <v/>
      </c>
      <c r="H3244" s="932" t="str">
        <f t="array" ref="H3244">if(F3244&lt;&gt;"", iferror(index('Internal Staffing Calculator'!B$8:B23500,match(F3244,'Internal Staffing Calculator'!E$8:E23500,0)), "Not In Budget"),"")</f>
        <v/>
      </c>
      <c r="I3244" s="184"/>
      <c r="J3244" s="184"/>
      <c r="K3244" s="184"/>
      <c r="L3244" s="183"/>
    </row>
    <row r="3245">
      <c r="A3245" s="454"/>
      <c r="B3245" s="927"/>
      <c r="C3245" s="580"/>
      <c r="D3245" s="939"/>
      <c r="E3245" s="940"/>
      <c r="F3245" s="941"/>
      <c r="G3245" s="937" t="str">
        <f t="array" ref="G3245">xlookup(F3245,'Internal Staffing Calculator'!E:E,'Internal Staffing Calculator'!C:C,"")</f>
        <v/>
      </c>
      <c r="H3245" s="932" t="str">
        <f t="array" ref="H3245">if(F3245&lt;&gt;"", iferror(index('Internal Staffing Calculator'!B$8:B23500,match(F3245,'Internal Staffing Calculator'!E$8:E23500,0)), "Not In Budget"),"")</f>
        <v/>
      </c>
      <c r="I3245" s="184"/>
      <c r="J3245" s="184"/>
      <c r="K3245" s="184"/>
      <c r="L3245" s="183"/>
    </row>
    <row r="3246">
      <c r="A3246" s="454"/>
      <c r="B3246" s="927"/>
      <c r="C3246" s="580"/>
      <c r="D3246" s="939"/>
      <c r="E3246" s="940"/>
      <c r="F3246" s="941"/>
      <c r="G3246" s="937" t="str">
        <f t="array" ref="G3246">xlookup(F3246,'Internal Staffing Calculator'!E:E,'Internal Staffing Calculator'!C:C,"")</f>
        <v/>
      </c>
      <c r="H3246" s="932" t="str">
        <f t="array" ref="H3246">if(F3246&lt;&gt;"", iferror(index('Internal Staffing Calculator'!B$8:B23500,match(F3246,'Internal Staffing Calculator'!E$8:E23500,0)), "Not In Budget"),"")</f>
        <v/>
      </c>
      <c r="I3246" s="184"/>
      <c r="J3246" s="184"/>
      <c r="K3246" s="184"/>
      <c r="L3246" s="183"/>
    </row>
    <row r="3247">
      <c r="A3247" s="454"/>
      <c r="B3247" s="927"/>
      <c r="C3247" s="580"/>
      <c r="D3247" s="939"/>
      <c r="E3247" s="940"/>
      <c r="F3247" s="941"/>
      <c r="G3247" s="937" t="str">
        <f t="array" ref="G3247">xlookup(F3247,'Internal Staffing Calculator'!E:E,'Internal Staffing Calculator'!C:C,"")</f>
        <v/>
      </c>
      <c r="H3247" s="932" t="str">
        <f t="array" ref="H3247">if(F3247&lt;&gt;"", iferror(index('Internal Staffing Calculator'!B$8:B23500,match(F3247,'Internal Staffing Calculator'!E$8:E23500,0)), "Not In Budget"),"")</f>
        <v/>
      </c>
      <c r="I3247" s="184"/>
      <c r="J3247" s="184"/>
      <c r="K3247" s="184"/>
      <c r="L3247" s="183"/>
    </row>
    <row r="3248">
      <c r="A3248" s="454"/>
      <c r="B3248" s="927"/>
      <c r="C3248" s="580"/>
      <c r="D3248" s="939"/>
      <c r="E3248" s="940"/>
      <c r="F3248" s="941"/>
      <c r="G3248" s="937" t="str">
        <f t="array" ref="G3248">xlookup(F3248,'Internal Staffing Calculator'!E:E,'Internal Staffing Calculator'!C:C,"")</f>
        <v/>
      </c>
      <c r="H3248" s="932" t="str">
        <f t="array" ref="H3248">if(F3248&lt;&gt;"", iferror(index('Internal Staffing Calculator'!B$8:B23500,match(F3248,'Internal Staffing Calculator'!E$8:E23500,0)), "Not In Budget"),"")</f>
        <v/>
      </c>
      <c r="I3248" s="184"/>
      <c r="J3248" s="184"/>
      <c r="K3248" s="184"/>
      <c r="L3248" s="183"/>
    </row>
    <row r="3249">
      <c r="A3249" s="454"/>
      <c r="B3249" s="927"/>
      <c r="C3249" s="580"/>
      <c r="D3249" s="939"/>
      <c r="E3249" s="940"/>
      <c r="F3249" s="941"/>
      <c r="G3249" s="937" t="str">
        <f t="array" ref="G3249">xlookup(F3249,'Internal Staffing Calculator'!E:E,'Internal Staffing Calculator'!C:C,"")</f>
        <v/>
      </c>
      <c r="H3249" s="932" t="str">
        <f t="array" ref="H3249">if(F3249&lt;&gt;"", iferror(index('Internal Staffing Calculator'!B$8:B23500,match(F3249,'Internal Staffing Calculator'!E$8:E23500,0)), "Not In Budget"),"")</f>
        <v/>
      </c>
      <c r="I3249" s="184"/>
      <c r="J3249" s="184"/>
      <c r="K3249" s="184"/>
      <c r="L3249" s="183"/>
    </row>
    <row r="3250">
      <c r="A3250" s="454"/>
      <c r="B3250" s="927"/>
      <c r="C3250" s="580"/>
      <c r="D3250" s="939"/>
      <c r="E3250" s="940"/>
      <c r="F3250" s="941"/>
      <c r="G3250" s="937" t="str">
        <f t="array" ref="G3250">xlookup(F3250,'Internal Staffing Calculator'!E:E,'Internal Staffing Calculator'!C:C,"")</f>
        <v/>
      </c>
      <c r="H3250" s="932" t="str">
        <f t="array" ref="H3250">if(F3250&lt;&gt;"", iferror(index('Internal Staffing Calculator'!B$8:B23500,match(F3250,'Internal Staffing Calculator'!E$8:E23500,0)), "Not In Budget"),"")</f>
        <v/>
      </c>
      <c r="I3250" s="184"/>
      <c r="J3250" s="184"/>
      <c r="K3250" s="184"/>
      <c r="L3250" s="183"/>
    </row>
    <row r="3251">
      <c r="A3251" s="454"/>
      <c r="B3251" s="927"/>
      <c r="C3251" s="580"/>
      <c r="D3251" s="939"/>
      <c r="E3251" s="940"/>
      <c r="F3251" s="941"/>
      <c r="G3251" s="937" t="str">
        <f t="array" ref="G3251">xlookup(F3251,'Internal Staffing Calculator'!E:E,'Internal Staffing Calculator'!C:C,"")</f>
        <v/>
      </c>
      <c r="H3251" s="932" t="str">
        <f t="array" ref="H3251">if(F3251&lt;&gt;"", iferror(index('Internal Staffing Calculator'!B$8:B23500,match(F3251,'Internal Staffing Calculator'!E$8:E23500,0)), "Not In Budget"),"")</f>
        <v/>
      </c>
      <c r="I3251" s="184"/>
      <c r="J3251" s="184"/>
      <c r="K3251" s="184"/>
      <c r="L3251" s="183"/>
    </row>
    <row r="3252">
      <c r="A3252" s="454"/>
      <c r="B3252" s="927"/>
      <c r="C3252" s="580"/>
      <c r="D3252" s="939"/>
      <c r="E3252" s="940"/>
      <c r="F3252" s="941"/>
      <c r="G3252" s="937" t="str">
        <f t="array" ref="G3252">xlookup(F3252,'Internal Staffing Calculator'!E:E,'Internal Staffing Calculator'!C:C,"")</f>
        <v/>
      </c>
      <c r="H3252" s="932" t="str">
        <f t="array" ref="H3252">if(F3252&lt;&gt;"", iferror(index('Internal Staffing Calculator'!B$8:B23500,match(F3252,'Internal Staffing Calculator'!E$8:E23500,0)), "Not In Budget"),"")</f>
        <v/>
      </c>
      <c r="I3252" s="184"/>
      <c r="J3252" s="184"/>
      <c r="K3252" s="184"/>
      <c r="L3252" s="183"/>
    </row>
    <row r="3253">
      <c r="A3253" s="454"/>
      <c r="B3253" s="927"/>
      <c r="C3253" s="580"/>
      <c r="D3253" s="939"/>
      <c r="E3253" s="940"/>
      <c r="F3253" s="941"/>
      <c r="G3253" s="937" t="str">
        <f t="array" ref="G3253">xlookup(F3253,'Internal Staffing Calculator'!E:E,'Internal Staffing Calculator'!C:C,"")</f>
        <v/>
      </c>
      <c r="H3253" s="932" t="str">
        <f t="array" ref="H3253">if(F3253&lt;&gt;"", iferror(index('Internal Staffing Calculator'!B$8:B23500,match(F3253,'Internal Staffing Calculator'!E$8:E23500,0)), "Not In Budget"),"")</f>
        <v/>
      </c>
      <c r="I3253" s="184"/>
      <c r="J3253" s="184"/>
      <c r="K3253" s="184"/>
      <c r="L3253" s="183"/>
    </row>
    <row r="3254">
      <c r="A3254" s="454"/>
      <c r="B3254" s="927"/>
      <c r="C3254" s="580"/>
      <c r="D3254" s="939"/>
      <c r="E3254" s="940"/>
      <c r="F3254" s="941"/>
      <c r="G3254" s="937" t="str">
        <f t="array" ref="G3254">xlookup(F3254,'Internal Staffing Calculator'!E:E,'Internal Staffing Calculator'!C:C,"")</f>
        <v/>
      </c>
      <c r="H3254" s="932" t="str">
        <f t="array" ref="H3254">if(F3254&lt;&gt;"", iferror(index('Internal Staffing Calculator'!B$8:B23500,match(F3254,'Internal Staffing Calculator'!E$8:E23500,0)), "Not In Budget"),"")</f>
        <v/>
      </c>
      <c r="I3254" s="184"/>
      <c r="J3254" s="184"/>
      <c r="K3254" s="184"/>
      <c r="L3254" s="183"/>
    </row>
    <row r="3255">
      <c r="A3255" s="454"/>
      <c r="B3255" s="927"/>
      <c r="C3255" s="580"/>
      <c r="D3255" s="939"/>
      <c r="E3255" s="940"/>
      <c r="F3255" s="941"/>
      <c r="G3255" s="937" t="str">
        <f t="array" ref="G3255">xlookup(F3255,'Internal Staffing Calculator'!E:E,'Internal Staffing Calculator'!C:C,"")</f>
        <v/>
      </c>
      <c r="H3255" s="932" t="str">
        <f t="array" ref="H3255">if(F3255&lt;&gt;"", iferror(index('Internal Staffing Calculator'!B$8:B23500,match(F3255,'Internal Staffing Calculator'!E$8:E23500,0)), "Not In Budget"),"")</f>
        <v/>
      </c>
      <c r="I3255" s="184"/>
      <c r="J3255" s="184"/>
      <c r="K3255" s="184"/>
      <c r="L3255" s="183"/>
    </row>
    <row r="3256">
      <c r="A3256" s="454"/>
      <c r="B3256" s="927"/>
      <c r="C3256" s="580"/>
      <c r="D3256" s="939"/>
      <c r="E3256" s="940"/>
      <c r="F3256" s="941"/>
      <c r="G3256" s="937" t="str">
        <f t="array" ref="G3256">xlookup(F3256,'Internal Staffing Calculator'!E:E,'Internal Staffing Calculator'!C:C,"")</f>
        <v/>
      </c>
      <c r="H3256" s="932" t="str">
        <f t="array" ref="H3256">if(F3256&lt;&gt;"", iferror(index('Internal Staffing Calculator'!B$8:B23500,match(F3256,'Internal Staffing Calculator'!E$8:E23500,0)), "Not In Budget"),"")</f>
        <v/>
      </c>
      <c r="I3256" s="184"/>
      <c r="J3256" s="184"/>
      <c r="K3256" s="184"/>
      <c r="L3256" s="183"/>
    </row>
    <row r="3257">
      <c r="A3257" s="454"/>
      <c r="B3257" s="927"/>
      <c r="C3257" s="580"/>
      <c r="D3257" s="939"/>
      <c r="E3257" s="940"/>
      <c r="F3257" s="941"/>
      <c r="G3257" s="937" t="str">
        <f t="array" ref="G3257">xlookup(F3257,'Internal Staffing Calculator'!E:E,'Internal Staffing Calculator'!C:C,"")</f>
        <v/>
      </c>
      <c r="H3257" s="932" t="str">
        <f t="array" ref="H3257">if(F3257&lt;&gt;"", iferror(index('Internal Staffing Calculator'!B$8:B23500,match(F3257,'Internal Staffing Calculator'!E$8:E23500,0)), "Not In Budget"),"")</f>
        <v/>
      </c>
      <c r="I3257" s="184"/>
      <c r="J3257" s="184"/>
      <c r="K3257" s="184"/>
      <c r="L3257" s="183"/>
    </row>
    <row r="3258">
      <c r="A3258" s="454"/>
      <c r="B3258" s="927"/>
      <c r="C3258" s="580"/>
      <c r="D3258" s="939"/>
      <c r="E3258" s="940"/>
      <c r="F3258" s="941"/>
      <c r="G3258" s="937" t="str">
        <f t="array" ref="G3258">xlookup(F3258,'Internal Staffing Calculator'!E:E,'Internal Staffing Calculator'!C:C,"")</f>
        <v/>
      </c>
      <c r="H3258" s="932" t="str">
        <f t="array" ref="H3258">if(F3258&lt;&gt;"", iferror(index('Internal Staffing Calculator'!B$8:B23500,match(F3258,'Internal Staffing Calculator'!E$8:E23500,0)), "Not In Budget"),"")</f>
        <v/>
      </c>
      <c r="I3258" s="184"/>
      <c r="J3258" s="184"/>
      <c r="K3258" s="184"/>
      <c r="L3258" s="183"/>
    </row>
    <row r="3259">
      <c r="A3259" s="454"/>
      <c r="B3259" s="927"/>
      <c r="C3259" s="580"/>
      <c r="D3259" s="939"/>
      <c r="E3259" s="940"/>
      <c r="F3259" s="941"/>
      <c r="G3259" s="937" t="str">
        <f t="array" ref="G3259">xlookup(F3259,'Internal Staffing Calculator'!E:E,'Internal Staffing Calculator'!C:C,"")</f>
        <v/>
      </c>
      <c r="H3259" s="932" t="str">
        <f t="array" ref="H3259">if(F3259&lt;&gt;"", iferror(index('Internal Staffing Calculator'!B$8:B23500,match(F3259,'Internal Staffing Calculator'!E$8:E23500,0)), "Not In Budget"),"")</f>
        <v/>
      </c>
      <c r="I3259" s="184"/>
      <c r="J3259" s="184"/>
      <c r="K3259" s="184"/>
      <c r="L3259" s="183"/>
    </row>
    <row r="3260">
      <c r="A3260" s="454"/>
      <c r="B3260" s="927"/>
      <c r="C3260" s="580"/>
      <c r="D3260" s="939"/>
      <c r="E3260" s="940"/>
      <c r="F3260" s="941"/>
      <c r="G3260" s="937" t="str">
        <f t="array" ref="G3260">xlookup(F3260,'Internal Staffing Calculator'!E:E,'Internal Staffing Calculator'!C:C,"")</f>
        <v/>
      </c>
      <c r="H3260" s="932" t="str">
        <f t="array" ref="H3260">if(F3260&lt;&gt;"", iferror(index('Internal Staffing Calculator'!B$8:B23500,match(F3260,'Internal Staffing Calculator'!E$8:E23500,0)), "Not In Budget"),"")</f>
        <v/>
      </c>
      <c r="I3260" s="184"/>
      <c r="J3260" s="184"/>
      <c r="K3260" s="184"/>
      <c r="L3260" s="183"/>
    </row>
    <row r="3261">
      <c r="A3261" s="454"/>
      <c r="B3261" s="927"/>
      <c r="C3261" s="580"/>
      <c r="D3261" s="939"/>
      <c r="E3261" s="940"/>
      <c r="F3261" s="941"/>
      <c r="G3261" s="937" t="str">
        <f t="array" ref="G3261">xlookup(F3261,'Internal Staffing Calculator'!E:E,'Internal Staffing Calculator'!C:C,"")</f>
        <v/>
      </c>
      <c r="H3261" s="932" t="str">
        <f t="array" ref="H3261">if(F3261&lt;&gt;"", iferror(index('Internal Staffing Calculator'!B$8:B23500,match(F3261,'Internal Staffing Calculator'!E$8:E23500,0)), "Not In Budget"),"")</f>
        <v/>
      </c>
      <c r="I3261" s="184"/>
      <c r="J3261" s="184"/>
      <c r="K3261" s="184"/>
      <c r="L3261" s="183"/>
    </row>
    <row r="3262">
      <c r="A3262" s="454"/>
      <c r="B3262" s="927"/>
      <c r="C3262" s="580"/>
      <c r="D3262" s="939"/>
      <c r="E3262" s="940"/>
      <c r="F3262" s="941"/>
      <c r="G3262" s="937" t="str">
        <f t="array" ref="G3262">xlookup(F3262,'Internal Staffing Calculator'!E:E,'Internal Staffing Calculator'!C:C,"")</f>
        <v/>
      </c>
      <c r="H3262" s="932" t="str">
        <f t="array" ref="H3262">if(F3262&lt;&gt;"", iferror(index('Internal Staffing Calculator'!B$8:B23500,match(F3262,'Internal Staffing Calculator'!E$8:E23500,0)), "Not In Budget"),"")</f>
        <v/>
      </c>
      <c r="I3262" s="184"/>
      <c r="J3262" s="184"/>
      <c r="K3262" s="184"/>
      <c r="L3262" s="183"/>
    </row>
    <row r="3263">
      <c r="A3263" s="454"/>
      <c r="B3263" s="927"/>
      <c r="C3263" s="580"/>
      <c r="D3263" s="939"/>
      <c r="E3263" s="940"/>
      <c r="F3263" s="941"/>
      <c r="G3263" s="937" t="str">
        <f t="array" ref="G3263">xlookup(F3263,'Internal Staffing Calculator'!E:E,'Internal Staffing Calculator'!C:C,"")</f>
        <v/>
      </c>
      <c r="H3263" s="932" t="str">
        <f t="array" ref="H3263">if(F3263&lt;&gt;"", iferror(index('Internal Staffing Calculator'!B$8:B23500,match(F3263,'Internal Staffing Calculator'!E$8:E23500,0)), "Not In Budget"),"")</f>
        <v/>
      </c>
      <c r="I3263" s="184"/>
      <c r="J3263" s="184"/>
      <c r="K3263" s="184"/>
      <c r="L3263" s="183"/>
    </row>
    <row r="3264">
      <c r="A3264" s="454"/>
      <c r="B3264" s="927"/>
      <c r="C3264" s="580"/>
      <c r="D3264" s="939"/>
      <c r="E3264" s="940"/>
      <c r="F3264" s="941"/>
      <c r="G3264" s="937" t="str">
        <f t="array" ref="G3264">xlookup(F3264,'Internal Staffing Calculator'!E:E,'Internal Staffing Calculator'!C:C,"")</f>
        <v/>
      </c>
      <c r="H3264" s="932" t="str">
        <f t="array" ref="H3264">if(F3264&lt;&gt;"", iferror(index('Internal Staffing Calculator'!B$8:B23500,match(F3264,'Internal Staffing Calculator'!E$8:E23500,0)), "Not In Budget"),"")</f>
        <v/>
      </c>
      <c r="I3264" s="184"/>
      <c r="J3264" s="184"/>
      <c r="K3264" s="184"/>
      <c r="L3264" s="183"/>
    </row>
    <row r="3265">
      <c r="A3265" s="454"/>
      <c r="B3265" s="927"/>
      <c r="C3265" s="580"/>
      <c r="D3265" s="939"/>
      <c r="E3265" s="940"/>
      <c r="F3265" s="941"/>
      <c r="G3265" s="937" t="str">
        <f t="array" ref="G3265">xlookup(F3265,'Internal Staffing Calculator'!E:E,'Internal Staffing Calculator'!C:C,"")</f>
        <v/>
      </c>
      <c r="H3265" s="932" t="str">
        <f t="array" ref="H3265">if(F3265&lt;&gt;"", iferror(index('Internal Staffing Calculator'!B$8:B23500,match(F3265,'Internal Staffing Calculator'!E$8:E23500,0)), "Not In Budget"),"")</f>
        <v/>
      </c>
      <c r="I3265" s="184"/>
      <c r="J3265" s="184"/>
      <c r="K3265" s="184"/>
      <c r="L3265" s="183"/>
    </row>
    <row r="3266">
      <c r="A3266" s="454"/>
      <c r="B3266" s="927"/>
      <c r="C3266" s="580"/>
      <c r="D3266" s="939"/>
      <c r="E3266" s="940"/>
      <c r="F3266" s="941"/>
      <c r="G3266" s="937" t="str">
        <f t="array" ref="G3266">xlookup(F3266,'Internal Staffing Calculator'!E:E,'Internal Staffing Calculator'!C:C,"")</f>
        <v/>
      </c>
      <c r="H3266" s="932" t="str">
        <f t="array" ref="H3266">if(F3266&lt;&gt;"", iferror(index('Internal Staffing Calculator'!B$8:B23500,match(F3266,'Internal Staffing Calculator'!E$8:E23500,0)), "Not In Budget"),"")</f>
        <v/>
      </c>
      <c r="I3266" s="184"/>
      <c r="J3266" s="184"/>
      <c r="K3266" s="184"/>
      <c r="L3266" s="183"/>
    </row>
    <row r="3267">
      <c r="A3267" s="454"/>
      <c r="B3267" s="927"/>
      <c r="C3267" s="580"/>
      <c r="D3267" s="939"/>
      <c r="E3267" s="940"/>
      <c r="F3267" s="941"/>
      <c r="G3267" s="937" t="str">
        <f t="array" ref="G3267">xlookup(F3267,'Internal Staffing Calculator'!E:E,'Internal Staffing Calculator'!C:C,"")</f>
        <v/>
      </c>
      <c r="H3267" s="932" t="str">
        <f t="array" ref="H3267">if(F3267&lt;&gt;"", iferror(index('Internal Staffing Calculator'!B$8:B23500,match(F3267,'Internal Staffing Calculator'!E$8:E23500,0)), "Not In Budget"),"")</f>
        <v/>
      </c>
      <c r="I3267" s="184"/>
      <c r="J3267" s="184"/>
      <c r="K3267" s="184"/>
      <c r="L3267" s="183"/>
    </row>
    <row r="3268">
      <c r="A3268" s="454"/>
      <c r="B3268" s="927"/>
      <c r="C3268" s="580"/>
      <c r="D3268" s="939"/>
      <c r="E3268" s="940"/>
      <c r="F3268" s="941"/>
      <c r="G3268" s="937" t="str">
        <f t="array" ref="G3268">xlookup(F3268,'Internal Staffing Calculator'!E:E,'Internal Staffing Calculator'!C:C,"")</f>
        <v/>
      </c>
      <c r="H3268" s="932" t="str">
        <f t="array" ref="H3268">if(F3268&lt;&gt;"", iferror(index('Internal Staffing Calculator'!B$8:B23500,match(F3268,'Internal Staffing Calculator'!E$8:E23500,0)), "Not In Budget"),"")</f>
        <v/>
      </c>
      <c r="I3268" s="184"/>
      <c r="J3268" s="184"/>
      <c r="K3268" s="184"/>
      <c r="L3268" s="183"/>
    </row>
    <row r="3269">
      <c r="A3269" s="454"/>
      <c r="B3269" s="927"/>
      <c r="C3269" s="580"/>
      <c r="D3269" s="939"/>
      <c r="E3269" s="940"/>
      <c r="F3269" s="941"/>
      <c r="G3269" s="937" t="str">
        <f t="array" ref="G3269">xlookup(F3269,'Internal Staffing Calculator'!E:E,'Internal Staffing Calculator'!C:C,"")</f>
        <v/>
      </c>
      <c r="H3269" s="932" t="str">
        <f t="array" ref="H3269">if(F3269&lt;&gt;"", iferror(index('Internal Staffing Calculator'!B$8:B23500,match(F3269,'Internal Staffing Calculator'!E$8:E23500,0)), "Not In Budget"),"")</f>
        <v/>
      </c>
      <c r="I3269" s="184"/>
      <c r="J3269" s="184"/>
      <c r="K3269" s="184"/>
      <c r="L3269" s="183"/>
    </row>
    <row r="3270">
      <c r="A3270" s="454"/>
      <c r="B3270" s="927"/>
      <c r="C3270" s="580"/>
      <c r="D3270" s="939"/>
      <c r="E3270" s="940"/>
      <c r="F3270" s="941"/>
      <c r="G3270" s="937" t="str">
        <f t="array" ref="G3270">xlookup(F3270,'Internal Staffing Calculator'!E:E,'Internal Staffing Calculator'!C:C,"")</f>
        <v/>
      </c>
      <c r="H3270" s="932" t="str">
        <f t="array" ref="H3270">if(F3270&lt;&gt;"", iferror(index('Internal Staffing Calculator'!B$8:B23500,match(F3270,'Internal Staffing Calculator'!E$8:E23500,0)), "Not In Budget"),"")</f>
        <v/>
      </c>
      <c r="I3270" s="184"/>
      <c r="J3270" s="184"/>
      <c r="K3270" s="184"/>
      <c r="L3270" s="183"/>
    </row>
    <row r="3271">
      <c r="A3271" s="454"/>
      <c r="B3271" s="927"/>
      <c r="C3271" s="580"/>
      <c r="D3271" s="939"/>
      <c r="E3271" s="940"/>
      <c r="F3271" s="941"/>
      <c r="G3271" s="937" t="str">
        <f t="array" ref="G3271">xlookup(F3271,'Internal Staffing Calculator'!E:E,'Internal Staffing Calculator'!C:C,"")</f>
        <v/>
      </c>
      <c r="H3271" s="932" t="str">
        <f t="array" ref="H3271">if(F3271&lt;&gt;"", iferror(index('Internal Staffing Calculator'!B$8:B23500,match(F3271,'Internal Staffing Calculator'!E$8:E23500,0)), "Not In Budget"),"")</f>
        <v/>
      </c>
      <c r="I3271" s="184"/>
      <c r="J3271" s="184"/>
      <c r="K3271" s="184"/>
      <c r="L3271" s="183"/>
    </row>
    <row r="3272">
      <c r="A3272" s="454"/>
      <c r="B3272" s="927"/>
      <c r="C3272" s="580"/>
      <c r="D3272" s="939"/>
      <c r="E3272" s="940"/>
      <c r="F3272" s="941"/>
      <c r="G3272" s="937" t="str">
        <f t="array" ref="G3272">xlookup(F3272,'Internal Staffing Calculator'!E:E,'Internal Staffing Calculator'!C:C,"")</f>
        <v/>
      </c>
      <c r="H3272" s="932" t="str">
        <f t="array" ref="H3272">if(F3272&lt;&gt;"", iferror(index('Internal Staffing Calculator'!B$8:B23500,match(F3272,'Internal Staffing Calculator'!E$8:E23500,0)), "Not In Budget"),"")</f>
        <v/>
      </c>
      <c r="I3272" s="184"/>
      <c r="J3272" s="184"/>
      <c r="K3272" s="184"/>
      <c r="L3272" s="183"/>
    </row>
    <row r="3273">
      <c r="A3273" s="454"/>
      <c r="B3273" s="927"/>
      <c r="C3273" s="580"/>
      <c r="D3273" s="939"/>
      <c r="E3273" s="940"/>
      <c r="F3273" s="941"/>
      <c r="G3273" s="937" t="str">
        <f t="array" ref="G3273">xlookup(F3273,'Internal Staffing Calculator'!E:E,'Internal Staffing Calculator'!C:C,"")</f>
        <v/>
      </c>
      <c r="H3273" s="932" t="str">
        <f t="array" ref="H3273">if(F3273&lt;&gt;"", iferror(index('Internal Staffing Calculator'!B$8:B23500,match(F3273,'Internal Staffing Calculator'!E$8:E23500,0)), "Not In Budget"),"")</f>
        <v/>
      </c>
      <c r="I3273" s="184"/>
      <c r="J3273" s="184"/>
      <c r="K3273" s="184"/>
      <c r="L3273" s="183"/>
    </row>
    <row r="3274">
      <c r="A3274" s="454"/>
      <c r="B3274" s="927"/>
      <c r="C3274" s="580"/>
      <c r="D3274" s="939"/>
      <c r="E3274" s="940"/>
      <c r="F3274" s="941"/>
      <c r="G3274" s="937" t="str">
        <f t="array" ref="G3274">xlookup(F3274,'Internal Staffing Calculator'!E:E,'Internal Staffing Calculator'!C:C,"")</f>
        <v/>
      </c>
      <c r="H3274" s="932" t="str">
        <f t="array" ref="H3274">if(F3274&lt;&gt;"", iferror(index('Internal Staffing Calculator'!B$8:B23500,match(F3274,'Internal Staffing Calculator'!E$8:E23500,0)), "Not In Budget"),"")</f>
        <v/>
      </c>
      <c r="I3274" s="184"/>
      <c r="J3274" s="184"/>
      <c r="K3274" s="184"/>
      <c r="L3274" s="183"/>
    </row>
    <row r="3275">
      <c r="A3275" s="454"/>
      <c r="B3275" s="927"/>
      <c r="C3275" s="580"/>
      <c r="D3275" s="939"/>
      <c r="E3275" s="940"/>
      <c r="F3275" s="941"/>
      <c r="G3275" s="937" t="str">
        <f t="array" ref="G3275">xlookup(F3275,'Internal Staffing Calculator'!E:E,'Internal Staffing Calculator'!C:C,"")</f>
        <v/>
      </c>
      <c r="H3275" s="932" t="str">
        <f t="array" ref="H3275">if(F3275&lt;&gt;"", iferror(index('Internal Staffing Calculator'!B$8:B23500,match(F3275,'Internal Staffing Calculator'!E$8:E23500,0)), "Not In Budget"),"")</f>
        <v/>
      </c>
      <c r="I3275" s="184"/>
      <c r="J3275" s="184"/>
      <c r="K3275" s="184"/>
      <c r="L3275" s="183"/>
    </row>
    <row r="3276">
      <c r="A3276" s="454"/>
      <c r="B3276" s="927"/>
      <c r="C3276" s="580"/>
      <c r="D3276" s="939"/>
      <c r="E3276" s="940"/>
      <c r="F3276" s="941"/>
      <c r="G3276" s="937" t="str">
        <f t="array" ref="G3276">xlookup(F3276,'Internal Staffing Calculator'!E:E,'Internal Staffing Calculator'!C:C,"")</f>
        <v/>
      </c>
      <c r="H3276" s="932" t="str">
        <f t="array" ref="H3276">if(F3276&lt;&gt;"", iferror(index('Internal Staffing Calculator'!B$8:B23500,match(F3276,'Internal Staffing Calculator'!E$8:E23500,0)), "Not In Budget"),"")</f>
        <v/>
      </c>
      <c r="I3276" s="184"/>
      <c r="J3276" s="184"/>
      <c r="K3276" s="184"/>
      <c r="L3276" s="183"/>
    </row>
    <row r="3277">
      <c r="A3277" s="454"/>
      <c r="B3277" s="927"/>
      <c r="C3277" s="580"/>
      <c r="D3277" s="939"/>
      <c r="E3277" s="940"/>
      <c r="F3277" s="941"/>
      <c r="G3277" s="937" t="str">
        <f t="array" ref="G3277">xlookup(F3277,'Internal Staffing Calculator'!E:E,'Internal Staffing Calculator'!C:C,"")</f>
        <v/>
      </c>
      <c r="H3277" s="932" t="str">
        <f t="array" ref="H3277">if(F3277&lt;&gt;"", iferror(index('Internal Staffing Calculator'!B$8:B23500,match(F3277,'Internal Staffing Calculator'!E$8:E23500,0)), "Not In Budget"),"")</f>
        <v/>
      </c>
      <c r="I3277" s="184"/>
      <c r="J3277" s="184"/>
      <c r="K3277" s="184"/>
      <c r="L3277" s="183"/>
    </row>
    <row r="3278">
      <c r="A3278" s="454"/>
      <c r="B3278" s="927"/>
      <c r="C3278" s="580"/>
      <c r="D3278" s="939"/>
      <c r="E3278" s="940"/>
      <c r="F3278" s="941"/>
      <c r="G3278" s="937" t="str">
        <f t="array" ref="G3278">xlookup(F3278,'Internal Staffing Calculator'!E:E,'Internal Staffing Calculator'!C:C,"")</f>
        <v/>
      </c>
      <c r="H3278" s="932" t="str">
        <f t="array" ref="H3278">if(F3278&lt;&gt;"", iferror(index('Internal Staffing Calculator'!B$8:B23500,match(F3278,'Internal Staffing Calculator'!E$8:E23500,0)), "Not In Budget"),"")</f>
        <v/>
      </c>
      <c r="I3278" s="184"/>
      <c r="J3278" s="184"/>
      <c r="K3278" s="184"/>
      <c r="L3278" s="183"/>
    </row>
    <row r="3279">
      <c r="A3279" s="454"/>
      <c r="B3279" s="927"/>
      <c r="C3279" s="580"/>
      <c r="D3279" s="939"/>
      <c r="E3279" s="940"/>
      <c r="F3279" s="941"/>
      <c r="G3279" s="937" t="str">
        <f t="array" ref="G3279">xlookup(F3279,'Internal Staffing Calculator'!E:E,'Internal Staffing Calculator'!C:C,"")</f>
        <v/>
      </c>
      <c r="H3279" s="932" t="str">
        <f t="array" ref="H3279">if(F3279&lt;&gt;"", iferror(index('Internal Staffing Calculator'!B$8:B23500,match(F3279,'Internal Staffing Calculator'!E$8:E23500,0)), "Not In Budget"),"")</f>
        <v/>
      </c>
      <c r="I3279" s="184"/>
      <c r="J3279" s="184"/>
      <c r="K3279" s="184"/>
      <c r="L3279" s="183"/>
    </row>
    <row r="3280">
      <c r="A3280" s="454"/>
      <c r="B3280" s="927"/>
      <c r="C3280" s="580"/>
      <c r="D3280" s="939"/>
      <c r="E3280" s="940"/>
      <c r="F3280" s="941"/>
      <c r="G3280" s="937" t="str">
        <f t="array" ref="G3280">xlookup(F3280,'Internal Staffing Calculator'!E:E,'Internal Staffing Calculator'!C:C,"")</f>
        <v/>
      </c>
      <c r="H3280" s="932" t="str">
        <f t="array" ref="H3280">if(F3280&lt;&gt;"", iferror(index('Internal Staffing Calculator'!B$8:B23500,match(F3280,'Internal Staffing Calculator'!E$8:E23500,0)), "Not In Budget"),"")</f>
        <v/>
      </c>
      <c r="I3280" s="184"/>
      <c r="J3280" s="184"/>
      <c r="K3280" s="184"/>
      <c r="L3280" s="183"/>
    </row>
    <row r="3281">
      <c r="A3281" s="454"/>
      <c r="B3281" s="927"/>
      <c r="C3281" s="580"/>
      <c r="D3281" s="939"/>
      <c r="E3281" s="940"/>
      <c r="F3281" s="941"/>
      <c r="G3281" s="937" t="str">
        <f t="array" ref="G3281">xlookup(F3281,'Internal Staffing Calculator'!E:E,'Internal Staffing Calculator'!C:C,"")</f>
        <v/>
      </c>
      <c r="H3281" s="932" t="str">
        <f t="array" ref="H3281">if(F3281&lt;&gt;"", iferror(index('Internal Staffing Calculator'!B$8:B23500,match(F3281,'Internal Staffing Calculator'!E$8:E23500,0)), "Not In Budget"),"")</f>
        <v/>
      </c>
      <c r="I3281" s="184"/>
      <c r="J3281" s="184"/>
      <c r="K3281" s="184"/>
      <c r="L3281" s="183"/>
    </row>
    <row r="3282">
      <c r="A3282" s="454"/>
      <c r="B3282" s="927"/>
      <c r="C3282" s="580"/>
      <c r="D3282" s="939"/>
      <c r="E3282" s="940"/>
      <c r="F3282" s="941"/>
      <c r="G3282" s="937" t="str">
        <f t="array" ref="G3282">xlookup(F3282,'Internal Staffing Calculator'!E:E,'Internal Staffing Calculator'!C:C,"")</f>
        <v/>
      </c>
      <c r="H3282" s="932" t="str">
        <f t="array" ref="H3282">if(F3282&lt;&gt;"", iferror(index('Internal Staffing Calculator'!B$8:B23500,match(F3282,'Internal Staffing Calculator'!E$8:E23500,0)), "Not In Budget"),"")</f>
        <v/>
      </c>
      <c r="I3282" s="184"/>
      <c r="J3282" s="184"/>
      <c r="K3282" s="184"/>
      <c r="L3282" s="183"/>
    </row>
    <row r="3283">
      <c r="A3283" s="454"/>
      <c r="B3283" s="927"/>
      <c r="C3283" s="580"/>
      <c r="D3283" s="939"/>
      <c r="E3283" s="940"/>
      <c r="F3283" s="941"/>
      <c r="G3283" s="937" t="str">
        <f t="array" ref="G3283">xlookup(F3283,'Internal Staffing Calculator'!E:E,'Internal Staffing Calculator'!C:C,"")</f>
        <v/>
      </c>
      <c r="H3283" s="932" t="str">
        <f t="array" ref="H3283">if(F3283&lt;&gt;"", iferror(index('Internal Staffing Calculator'!B$8:B23500,match(F3283,'Internal Staffing Calculator'!E$8:E23500,0)), "Not In Budget"),"")</f>
        <v/>
      </c>
      <c r="I3283" s="184"/>
      <c r="J3283" s="184"/>
      <c r="K3283" s="184"/>
      <c r="L3283" s="183"/>
    </row>
    <row r="3284">
      <c r="A3284" s="454"/>
      <c r="B3284" s="927"/>
      <c r="C3284" s="580"/>
      <c r="D3284" s="939"/>
      <c r="E3284" s="940"/>
      <c r="F3284" s="941"/>
      <c r="G3284" s="937" t="str">
        <f t="array" ref="G3284">xlookup(F3284,'Internal Staffing Calculator'!E:E,'Internal Staffing Calculator'!C:C,"")</f>
        <v/>
      </c>
      <c r="H3284" s="932" t="str">
        <f t="array" ref="H3284">if(F3284&lt;&gt;"", iferror(index('Internal Staffing Calculator'!B$8:B23500,match(F3284,'Internal Staffing Calculator'!E$8:E23500,0)), "Not In Budget"),"")</f>
        <v/>
      </c>
      <c r="I3284" s="184"/>
      <c r="J3284" s="184"/>
      <c r="K3284" s="184"/>
      <c r="L3284" s="183"/>
    </row>
    <row r="3285">
      <c r="A3285" s="454"/>
      <c r="B3285" s="927"/>
      <c r="C3285" s="580"/>
      <c r="D3285" s="939"/>
      <c r="E3285" s="940"/>
      <c r="F3285" s="941"/>
      <c r="G3285" s="937" t="str">
        <f t="array" ref="G3285">xlookup(F3285,'Internal Staffing Calculator'!E:E,'Internal Staffing Calculator'!C:C,"")</f>
        <v/>
      </c>
      <c r="H3285" s="932" t="str">
        <f t="array" ref="H3285">if(F3285&lt;&gt;"", iferror(index('Internal Staffing Calculator'!B$8:B23500,match(F3285,'Internal Staffing Calculator'!E$8:E23500,0)), "Not In Budget"),"")</f>
        <v/>
      </c>
      <c r="I3285" s="184"/>
      <c r="J3285" s="184"/>
      <c r="K3285" s="184"/>
      <c r="L3285" s="183"/>
    </row>
    <row r="3286">
      <c r="A3286" s="454"/>
      <c r="B3286" s="927"/>
      <c r="C3286" s="580"/>
      <c r="D3286" s="939"/>
      <c r="E3286" s="940"/>
      <c r="F3286" s="941"/>
      <c r="G3286" s="937" t="str">
        <f t="array" ref="G3286">xlookup(F3286,'Internal Staffing Calculator'!E:E,'Internal Staffing Calculator'!C:C,"")</f>
        <v/>
      </c>
      <c r="H3286" s="932" t="str">
        <f t="array" ref="H3286">if(F3286&lt;&gt;"", iferror(index('Internal Staffing Calculator'!B$8:B23500,match(F3286,'Internal Staffing Calculator'!E$8:E23500,0)), "Not In Budget"),"")</f>
        <v/>
      </c>
      <c r="I3286" s="184"/>
      <c r="J3286" s="184"/>
      <c r="K3286" s="184"/>
      <c r="L3286" s="183"/>
    </row>
    <row r="3287">
      <c r="A3287" s="454"/>
      <c r="B3287" s="927"/>
      <c r="C3287" s="580"/>
      <c r="D3287" s="939"/>
      <c r="E3287" s="940"/>
      <c r="F3287" s="941"/>
      <c r="G3287" s="937" t="str">
        <f t="array" ref="G3287">xlookup(F3287,'Internal Staffing Calculator'!E:E,'Internal Staffing Calculator'!C:C,"")</f>
        <v/>
      </c>
      <c r="H3287" s="932" t="str">
        <f t="array" ref="H3287">if(F3287&lt;&gt;"", iferror(index('Internal Staffing Calculator'!B$8:B23500,match(F3287,'Internal Staffing Calculator'!E$8:E23500,0)), "Not In Budget"),"")</f>
        <v/>
      </c>
      <c r="I3287" s="184"/>
      <c r="J3287" s="184"/>
      <c r="K3287" s="184"/>
      <c r="L3287" s="183"/>
    </row>
    <row r="3288">
      <c r="A3288" s="454"/>
      <c r="B3288" s="927"/>
      <c r="C3288" s="580"/>
      <c r="D3288" s="939"/>
      <c r="E3288" s="940"/>
      <c r="F3288" s="941"/>
      <c r="G3288" s="937" t="str">
        <f t="array" ref="G3288">xlookup(F3288,'Internal Staffing Calculator'!E:E,'Internal Staffing Calculator'!C:C,"")</f>
        <v/>
      </c>
      <c r="H3288" s="932" t="str">
        <f t="array" ref="H3288">if(F3288&lt;&gt;"", iferror(index('Internal Staffing Calculator'!B$8:B23500,match(F3288,'Internal Staffing Calculator'!E$8:E23500,0)), "Not In Budget"),"")</f>
        <v/>
      </c>
      <c r="I3288" s="184"/>
      <c r="J3288" s="184"/>
      <c r="K3288" s="184"/>
      <c r="L3288" s="183"/>
    </row>
    <row r="3289">
      <c r="A3289" s="454"/>
      <c r="B3289" s="927"/>
      <c r="C3289" s="580"/>
      <c r="D3289" s="939"/>
      <c r="E3289" s="940"/>
      <c r="F3289" s="941"/>
      <c r="G3289" s="937" t="str">
        <f t="array" ref="G3289">xlookup(F3289,'Internal Staffing Calculator'!E:E,'Internal Staffing Calculator'!C:C,"")</f>
        <v/>
      </c>
      <c r="H3289" s="932" t="str">
        <f t="array" ref="H3289">if(F3289&lt;&gt;"", iferror(index('Internal Staffing Calculator'!B$8:B23500,match(F3289,'Internal Staffing Calculator'!E$8:E23500,0)), "Not In Budget"),"")</f>
        <v/>
      </c>
      <c r="I3289" s="184"/>
      <c r="J3289" s="184"/>
      <c r="K3289" s="184"/>
      <c r="L3289" s="183"/>
    </row>
    <row r="3290">
      <c r="A3290" s="454"/>
      <c r="B3290" s="927"/>
      <c r="C3290" s="580"/>
      <c r="D3290" s="939"/>
      <c r="E3290" s="940"/>
      <c r="F3290" s="941"/>
      <c r="G3290" s="937" t="str">
        <f t="array" ref="G3290">xlookup(F3290,'Internal Staffing Calculator'!E:E,'Internal Staffing Calculator'!C:C,"")</f>
        <v/>
      </c>
      <c r="H3290" s="932" t="str">
        <f t="array" ref="H3290">if(F3290&lt;&gt;"", iferror(index('Internal Staffing Calculator'!B$8:B23500,match(F3290,'Internal Staffing Calculator'!E$8:E23500,0)), "Not In Budget"),"")</f>
        <v/>
      </c>
      <c r="I3290" s="184"/>
      <c r="J3290" s="184"/>
      <c r="K3290" s="184"/>
      <c r="L3290" s="183"/>
    </row>
    <row r="3291">
      <c r="A3291" s="454"/>
      <c r="B3291" s="927"/>
      <c r="C3291" s="580"/>
      <c r="D3291" s="939"/>
      <c r="E3291" s="940"/>
      <c r="F3291" s="941"/>
      <c r="G3291" s="937" t="str">
        <f t="array" ref="G3291">xlookup(F3291,'Internal Staffing Calculator'!E:E,'Internal Staffing Calculator'!C:C,"")</f>
        <v/>
      </c>
      <c r="H3291" s="932" t="str">
        <f t="array" ref="H3291">if(F3291&lt;&gt;"", iferror(index('Internal Staffing Calculator'!B$8:B23500,match(F3291,'Internal Staffing Calculator'!E$8:E23500,0)), "Not In Budget"),"")</f>
        <v/>
      </c>
      <c r="I3291" s="184"/>
      <c r="J3291" s="184"/>
      <c r="K3291" s="184"/>
      <c r="L3291" s="183"/>
    </row>
    <row r="3292">
      <c r="A3292" s="454"/>
      <c r="B3292" s="927"/>
      <c r="C3292" s="580"/>
      <c r="D3292" s="939"/>
      <c r="E3292" s="940"/>
      <c r="F3292" s="941"/>
      <c r="G3292" s="937" t="str">
        <f t="array" ref="G3292">xlookup(F3292,'Internal Staffing Calculator'!E:E,'Internal Staffing Calculator'!C:C,"")</f>
        <v/>
      </c>
      <c r="H3292" s="932" t="str">
        <f t="array" ref="H3292">if(F3292&lt;&gt;"", iferror(index('Internal Staffing Calculator'!B$8:B23500,match(F3292,'Internal Staffing Calculator'!E$8:E23500,0)), "Not In Budget"),"")</f>
        <v/>
      </c>
      <c r="I3292" s="184"/>
      <c r="J3292" s="184"/>
      <c r="K3292" s="184"/>
      <c r="L3292" s="183"/>
    </row>
    <row r="3293">
      <c r="A3293" s="454"/>
      <c r="B3293" s="927"/>
      <c r="C3293" s="580"/>
      <c r="D3293" s="939"/>
      <c r="E3293" s="940"/>
      <c r="F3293" s="941"/>
      <c r="G3293" s="937" t="str">
        <f t="array" ref="G3293">xlookup(F3293,'Internal Staffing Calculator'!E:E,'Internal Staffing Calculator'!C:C,"")</f>
        <v/>
      </c>
      <c r="H3293" s="932" t="str">
        <f t="array" ref="H3293">if(F3293&lt;&gt;"", iferror(index('Internal Staffing Calculator'!B$8:B23500,match(F3293,'Internal Staffing Calculator'!E$8:E23500,0)), "Not In Budget"),"")</f>
        <v/>
      </c>
      <c r="I3293" s="184"/>
      <c r="J3293" s="184"/>
      <c r="K3293" s="184"/>
      <c r="L3293" s="183"/>
    </row>
    <row r="3294">
      <c r="A3294" s="454"/>
      <c r="B3294" s="927"/>
      <c r="C3294" s="580"/>
      <c r="D3294" s="939"/>
      <c r="E3294" s="940"/>
      <c r="F3294" s="941"/>
      <c r="G3294" s="937" t="str">
        <f t="array" ref="G3294">xlookup(F3294,'Internal Staffing Calculator'!E:E,'Internal Staffing Calculator'!C:C,"")</f>
        <v/>
      </c>
      <c r="H3294" s="932" t="str">
        <f t="array" ref="H3294">if(F3294&lt;&gt;"", iferror(index('Internal Staffing Calculator'!B$8:B23500,match(F3294,'Internal Staffing Calculator'!E$8:E23500,0)), "Not In Budget"),"")</f>
        <v/>
      </c>
      <c r="I3294" s="184"/>
      <c r="J3294" s="184"/>
      <c r="K3294" s="184"/>
      <c r="L3294" s="183"/>
    </row>
    <row r="3295">
      <c r="A3295" s="454"/>
      <c r="B3295" s="927"/>
      <c r="C3295" s="580"/>
      <c r="D3295" s="939"/>
      <c r="E3295" s="940"/>
      <c r="F3295" s="941"/>
      <c r="G3295" s="937" t="str">
        <f t="array" ref="G3295">xlookup(F3295,'Internal Staffing Calculator'!E:E,'Internal Staffing Calculator'!C:C,"")</f>
        <v/>
      </c>
      <c r="H3295" s="932" t="str">
        <f t="array" ref="H3295">if(F3295&lt;&gt;"", iferror(index('Internal Staffing Calculator'!B$8:B23500,match(F3295,'Internal Staffing Calculator'!E$8:E23500,0)), "Not In Budget"),"")</f>
        <v/>
      </c>
      <c r="I3295" s="184"/>
      <c r="J3295" s="184"/>
      <c r="K3295" s="184"/>
      <c r="L3295" s="183"/>
    </row>
    <row r="3296">
      <c r="A3296" s="454"/>
      <c r="B3296" s="927"/>
      <c r="C3296" s="580"/>
      <c r="D3296" s="939"/>
      <c r="E3296" s="940"/>
      <c r="F3296" s="941"/>
      <c r="G3296" s="937" t="str">
        <f t="array" ref="G3296">xlookup(F3296,'Internal Staffing Calculator'!E:E,'Internal Staffing Calculator'!C:C,"")</f>
        <v/>
      </c>
      <c r="H3296" s="932" t="str">
        <f t="array" ref="H3296">if(F3296&lt;&gt;"", iferror(index('Internal Staffing Calculator'!B$8:B23500,match(F3296,'Internal Staffing Calculator'!E$8:E23500,0)), "Not In Budget"),"")</f>
        <v/>
      </c>
      <c r="I3296" s="184"/>
      <c r="J3296" s="184"/>
      <c r="K3296" s="184"/>
      <c r="L3296" s="183"/>
    </row>
    <row r="3297">
      <c r="A3297" s="454"/>
      <c r="B3297" s="927"/>
      <c r="C3297" s="580"/>
      <c r="D3297" s="939"/>
      <c r="E3297" s="940"/>
      <c r="F3297" s="941"/>
      <c r="G3297" s="937" t="str">
        <f t="array" ref="G3297">xlookup(F3297,'Internal Staffing Calculator'!E:E,'Internal Staffing Calculator'!C:C,"")</f>
        <v/>
      </c>
      <c r="H3297" s="932" t="str">
        <f t="array" ref="H3297">if(F3297&lt;&gt;"", iferror(index('Internal Staffing Calculator'!B$8:B23500,match(F3297,'Internal Staffing Calculator'!E$8:E23500,0)), "Not In Budget"),"")</f>
        <v/>
      </c>
      <c r="I3297" s="184"/>
      <c r="J3297" s="184"/>
      <c r="K3297" s="184"/>
      <c r="L3297" s="183"/>
    </row>
    <row r="3298">
      <c r="A3298" s="454"/>
      <c r="B3298" s="927"/>
      <c r="C3298" s="580"/>
      <c r="D3298" s="939"/>
      <c r="E3298" s="940"/>
      <c r="F3298" s="941"/>
      <c r="G3298" s="937" t="str">
        <f t="array" ref="G3298">xlookup(F3298,'Internal Staffing Calculator'!E:E,'Internal Staffing Calculator'!C:C,"")</f>
        <v/>
      </c>
      <c r="H3298" s="932" t="str">
        <f t="array" ref="H3298">if(F3298&lt;&gt;"", iferror(index('Internal Staffing Calculator'!B$8:B23500,match(F3298,'Internal Staffing Calculator'!E$8:E23500,0)), "Not In Budget"),"")</f>
        <v/>
      </c>
      <c r="I3298" s="184"/>
      <c r="J3298" s="184"/>
      <c r="K3298" s="184"/>
      <c r="L3298" s="183"/>
    </row>
    <row r="3299">
      <c r="A3299" s="454"/>
      <c r="B3299" s="927"/>
      <c r="C3299" s="580"/>
      <c r="D3299" s="939"/>
      <c r="E3299" s="940"/>
      <c r="F3299" s="941"/>
      <c r="G3299" s="937" t="str">
        <f t="array" ref="G3299">xlookup(F3299,'Internal Staffing Calculator'!E:E,'Internal Staffing Calculator'!C:C,"")</f>
        <v/>
      </c>
      <c r="H3299" s="932" t="str">
        <f t="array" ref="H3299">if(F3299&lt;&gt;"", iferror(index('Internal Staffing Calculator'!B$8:B23500,match(F3299,'Internal Staffing Calculator'!E$8:E23500,0)), "Not In Budget"),"")</f>
        <v/>
      </c>
      <c r="I3299" s="184"/>
      <c r="J3299" s="184"/>
      <c r="K3299" s="184"/>
      <c r="L3299" s="183"/>
    </row>
    <row r="3300">
      <c r="A3300" s="454"/>
      <c r="B3300" s="927"/>
      <c r="C3300" s="580"/>
      <c r="D3300" s="939"/>
      <c r="E3300" s="940"/>
      <c r="F3300" s="941"/>
      <c r="G3300" s="937" t="str">
        <f t="array" ref="G3300">xlookup(F3300,'Internal Staffing Calculator'!E:E,'Internal Staffing Calculator'!C:C,"")</f>
        <v/>
      </c>
      <c r="H3300" s="932" t="str">
        <f t="array" ref="H3300">if(F3300&lt;&gt;"", iferror(index('Internal Staffing Calculator'!B$8:B23500,match(F3300,'Internal Staffing Calculator'!E$8:E23500,0)), "Not In Budget"),"")</f>
        <v/>
      </c>
      <c r="I3300" s="184"/>
      <c r="J3300" s="184"/>
      <c r="K3300" s="184"/>
      <c r="L3300" s="183"/>
    </row>
    <row r="3301">
      <c r="A3301" s="454"/>
      <c r="B3301" s="927"/>
      <c r="C3301" s="580"/>
      <c r="D3301" s="939"/>
      <c r="E3301" s="940"/>
      <c r="F3301" s="941"/>
      <c r="G3301" s="937" t="str">
        <f t="array" ref="G3301">xlookup(F3301,'Internal Staffing Calculator'!E:E,'Internal Staffing Calculator'!C:C,"")</f>
        <v/>
      </c>
      <c r="H3301" s="932" t="str">
        <f t="array" ref="H3301">if(F3301&lt;&gt;"", iferror(index('Internal Staffing Calculator'!B$8:B23500,match(F3301,'Internal Staffing Calculator'!E$8:E23500,0)), "Not In Budget"),"")</f>
        <v/>
      </c>
      <c r="I3301" s="184"/>
      <c r="J3301" s="184"/>
      <c r="K3301" s="184"/>
      <c r="L3301" s="183"/>
    </row>
    <row r="3302">
      <c r="A3302" s="454"/>
      <c r="B3302" s="927"/>
      <c r="C3302" s="580"/>
      <c r="D3302" s="939"/>
      <c r="E3302" s="940"/>
      <c r="F3302" s="941"/>
      <c r="G3302" s="937" t="str">
        <f t="array" ref="G3302">xlookup(F3302,'Internal Staffing Calculator'!E:E,'Internal Staffing Calculator'!C:C,"")</f>
        <v/>
      </c>
      <c r="H3302" s="932" t="str">
        <f t="array" ref="H3302">if(F3302&lt;&gt;"", iferror(index('Internal Staffing Calculator'!B$8:B23500,match(F3302,'Internal Staffing Calculator'!E$8:E23500,0)), "Not In Budget"),"")</f>
        <v/>
      </c>
      <c r="I3302" s="184"/>
      <c r="J3302" s="184"/>
      <c r="K3302" s="184"/>
      <c r="L3302" s="183"/>
    </row>
    <row r="3303">
      <c r="A3303" s="454"/>
      <c r="B3303" s="927"/>
      <c r="C3303" s="580"/>
      <c r="D3303" s="939"/>
      <c r="E3303" s="940"/>
      <c r="F3303" s="941"/>
      <c r="G3303" s="937" t="str">
        <f t="array" ref="G3303">xlookup(F3303,'Internal Staffing Calculator'!E:E,'Internal Staffing Calculator'!C:C,"")</f>
        <v/>
      </c>
      <c r="H3303" s="932" t="str">
        <f t="array" ref="H3303">if(F3303&lt;&gt;"", iferror(index('Internal Staffing Calculator'!B$8:B23500,match(F3303,'Internal Staffing Calculator'!E$8:E23500,0)), "Not In Budget"),"")</f>
        <v/>
      </c>
      <c r="I3303" s="184"/>
      <c r="J3303" s="184"/>
      <c r="K3303" s="184"/>
      <c r="L3303" s="183"/>
    </row>
    <row r="3304">
      <c r="A3304" s="454"/>
      <c r="B3304" s="927"/>
      <c r="C3304" s="580"/>
      <c r="D3304" s="939"/>
      <c r="E3304" s="940"/>
      <c r="F3304" s="941"/>
      <c r="G3304" s="937" t="str">
        <f t="array" ref="G3304">xlookup(F3304,'Internal Staffing Calculator'!E:E,'Internal Staffing Calculator'!C:C,"")</f>
        <v/>
      </c>
      <c r="H3304" s="932" t="str">
        <f t="array" ref="H3304">if(F3304&lt;&gt;"", iferror(index('Internal Staffing Calculator'!B$8:B23500,match(F3304,'Internal Staffing Calculator'!E$8:E23500,0)), "Not In Budget"),"")</f>
        <v/>
      </c>
      <c r="I3304" s="184"/>
      <c r="J3304" s="184"/>
      <c r="K3304" s="184"/>
      <c r="L3304" s="183"/>
    </row>
    <row r="3305">
      <c r="A3305" s="454"/>
      <c r="B3305" s="927"/>
      <c r="C3305" s="580"/>
      <c r="D3305" s="939"/>
      <c r="E3305" s="940"/>
      <c r="F3305" s="941"/>
      <c r="G3305" s="937" t="str">
        <f t="array" ref="G3305">xlookup(F3305,'Internal Staffing Calculator'!E:E,'Internal Staffing Calculator'!C:C,"")</f>
        <v/>
      </c>
      <c r="H3305" s="932" t="str">
        <f t="array" ref="H3305">if(F3305&lt;&gt;"", iferror(index('Internal Staffing Calculator'!B$8:B23500,match(F3305,'Internal Staffing Calculator'!E$8:E23500,0)), "Not In Budget"),"")</f>
        <v/>
      </c>
      <c r="I3305" s="184"/>
      <c r="J3305" s="184"/>
      <c r="K3305" s="184"/>
      <c r="L3305" s="183"/>
    </row>
    <row r="3306">
      <c r="A3306" s="454"/>
      <c r="B3306" s="927"/>
      <c r="C3306" s="580"/>
      <c r="D3306" s="939"/>
      <c r="E3306" s="940"/>
      <c r="F3306" s="941"/>
      <c r="G3306" s="937" t="str">
        <f t="array" ref="G3306">xlookup(F3306,'Internal Staffing Calculator'!E:E,'Internal Staffing Calculator'!C:C,"")</f>
        <v/>
      </c>
      <c r="H3306" s="932" t="str">
        <f t="array" ref="H3306">if(F3306&lt;&gt;"", iferror(index('Internal Staffing Calculator'!B$8:B23500,match(F3306,'Internal Staffing Calculator'!E$8:E23500,0)), "Not In Budget"),"")</f>
        <v/>
      </c>
      <c r="I3306" s="184"/>
      <c r="J3306" s="184"/>
      <c r="K3306" s="184"/>
      <c r="L3306" s="183"/>
    </row>
    <row r="3307">
      <c r="A3307" s="454"/>
      <c r="B3307" s="927"/>
      <c r="C3307" s="580"/>
      <c r="D3307" s="939"/>
      <c r="E3307" s="940"/>
      <c r="F3307" s="941"/>
      <c r="G3307" s="937" t="str">
        <f t="array" ref="G3307">xlookup(F3307,'Internal Staffing Calculator'!E:E,'Internal Staffing Calculator'!C:C,"")</f>
        <v/>
      </c>
      <c r="H3307" s="932" t="str">
        <f t="array" ref="H3307">if(F3307&lt;&gt;"", iferror(index('Internal Staffing Calculator'!B$8:B23500,match(F3307,'Internal Staffing Calculator'!E$8:E23500,0)), "Not In Budget"),"")</f>
        <v/>
      </c>
      <c r="I3307" s="184"/>
      <c r="J3307" s="184"/>
      <c r="K3307" s="184"/>
      <c r="L3307" s="183"/>
    </row>
    <row r="3308">
      <c r="A3308" s="454"/>
      <c r="B3308" s="927"/>
      <c r="C3308" s="580"/>
      <c r="D3308" s="939"/>
      <c r="E3308" s="940"/>
      <c r="F3308" s="941"/>
      <c r="G3308" s="937" t="str">
        <f t="array" ref="G3308">xlookup(F3308,'Internal Staffing Calculator'!E:E,'Internal Staffing Calculator'!C:C,"")</f>
        <v/>
      </c>
      <c r="H3308" s="932" t="str">
        <f t="array" ref="H3308">if(F3308&lt;&gt;"", iferror(index('Internal Staffing Calculator'!B$8:B23500,match(F3308,'Internal Staffing Calculator'!E$8:E23500,0)), "Not In Budget"),"")</f>
        <v/>
      </c>
      <c r="I3308" s="184"/>
      <c r="J3308" s="184"/>
      <c r="K3308" s="184"/>
      <c r="L3308" s="183"/>
    </row>
    <row r="3309">
      <c r="A3309" s="454"/>
      <c r="B3309" s="927"/>
      <c r="C3309" s="580"/>
      <c r="D3309" s="939"/>
      <c r="E3309" s="940"/>
      <c r="F3309" s="941"/>
      <c r="G3309" s="937" t="str">
        <f t="array" ref="G3309">xlookup(F3309,'Internal Staffing Calculator'!E:E,'Internal Staffing Calculator'!C:C,"")</f>
        <v/>
      </c>
      <c r="H3309" s="932" t="str">
        <f t="array" ref="H3309">if(F3309&lt;&gt;"", iferror(index('Internal Staffing Calculator'!B$8:B23500,match(F3309,'Internal Staffing Calculator'!E$8:E23500,0)), "Not In Budget"),"")</f>
        <v/>
      </c>
      <c r="I3309" s="184"/>
      <c r="J3309" s="184"/>
      <c r="K3309" s="184"/>
      <c r="L3309" s="183"/>
    </row>
    <row r="3310">
      <c r="A3310" s="454"/>
      <c r="B3310" s="927"/>
      <c r="C3310" s="580"/>
      <c r="D3310" s="939"/>
      <c r="E3310" s="940"/>
      <c r="F3310" s="941"/>
      <c r="G3310" s="937" t="str">
        <f t="array" ref="G3310">xlookup(F3310,'Internal Staffing Calculator'!E:E,'Internal Staffing Calculator'!C:C,"")</f>
        <v/>
      </c>
      <c r="H3310" s="932" t="str">
        <f t="array" ref="H3310">if(F3310&lt;&gt;"", iferror(index('Internal Staffing Calculator'!B$8:B23500,match(F3310,'Internal Staffing Calculator'!E$8:E23500,0)), "Not In Budget"),"")</f>
        <v/>
      </c>
      <c r="I3310" s="184"/>
      <c r="J3310" s="184"/>
      <c r="K3310" s="184"/>
      <c r="L3310" s="183"/>
    </row>
    <row r="3311">
      <c r="A3311" s="454"/>
      <c r="B3311" s="927"/>
      <c r="C3311" s="580"/>
      <c r="D3311" s="939"/>
      <c r="E3311" s="940"/>
      <c r="F3311" s="941"/>
      <c r="G3311" s="937" t="str">
        <f t="array" ref="G3311">xlookup(F3311,'Internal Staffing Calculator'!E:E,'Internal Staffing Calculator'!C:C,"")</f>
        <v/>
      </c>
      <c r="H3311" s="932" t="str">
        <f t="array" ref="H3311">if(F3311&lt;&gt;"", iferror(index('Internal Staffing Calculator'!B$8:B23500,match(F3311,'Internal Staffing Calculator'!E$8:E23500,0)), "Not In Budget"),"")</f>
        <v/>
      </c>
      <c r="I3311" s="184"/>
      <c r="J3311" s="184"/>
      <c r="K3311" s="184"/>
      <c r="L3311" s="183"/>
    </row>
    <row r="3312">
      <c r="A3312" s="454"/>
      <c r="B3312" s="927"/>
      <c r="C3312" s="580"/>
      <c r="D3312" s="939"/>
      <c r="E3312" s="940"/>
      <c r="F3312" s="941"/>
      <c r="G3312" s="937" t="str">
        <f t="array" ref="G3312">xlookup(F3312,'Internal Staffing Calculator'!E:E,'Internal Staffing Calculator'!C:C,"")</f>
        <v/>
      </c>
      <c r="H3312" s="932" t="str">
        <f t="array" ref="H3312">if(F3312&lt;&gt;"", iferror(index('Internal Staffing Calculator'!B$8:B23500,match(F3312,'Internal Staffing Calculator'!E$8:E23500,0)), "Not In Budget"),"")</f>
        <v/>
      </c>
      <c r="I3312" s="184"/>
      <c r="J3312" s="184"/>
      <c r="K3312" s="184"/>
      <c r="L3312" s="183"/>
    </row>
    <row r="3313">
      <c r="A3313" s="454"/>
      <c r="B3313" s="927"/>
      <c r="C3313" s="580"/>
      <c r="D3313" s="939"/>
      <c r="E3313" s="940"/>
      <c r="F3313" s="941"/>
      <c r="G3313" s="937" t="str">
        <f t="array" ref="G3313">xlookup(F3313,'Internal Staffing Calculator'!E:E,'Internal Staffing Calculator'!C:C,"")</f>
        <v/>
      </c>
      <c r="H3313" s="932" t="str">
        <f t="array" ref="H3313">if(F3313&lt;&gt;"", iferror(index('Internal Staffing Calculator'!B$8:B23500,match(F3313,'Internal Staffing Calculator'!E$8:E23500,0)), "Not In Budget"),"")</f>
        <v/>
      </c>
      <c r="I3313" s="184"/>
      <c r="J3313" s="184"/>
      <c r="K3313" s="184"/>
      <c r="L3313" s="183"/>
    </row>
    <row r="3314">
      <c r="A3314" s="454"/>
      <c r="B3314" s="927"/>
      <c r="C3314" s="580"/>
      <c r="D3314" s="939"/>
      <c r="E3314" s="940"/>
      <c r="F3314" s="941"/>
      <c r="G3314" s="937" t="str">
        <f t="array" ref="G3314">xlookup(F3314,'Internal Staffing Calculator'!E:E,'Internal Staffing Calculator'!C:C,"")</f>
        <v/>
      </c>
      <c r="H3314" s="932" t="str">
        <f t="array" ref="H3314">if(F3314&lt;&gt;"", iferror(index('Internal Staffing Calculator'!B$8:B23500,match(F3314,'Internal Staffing Calculator'!E$8:E23500,0)), "Not In Budget"),"")</f>
        <v/>
      </c>
      <c r="I3314" s="184"/>
      <c r="J3314" s="184"/>
      <c r="K3314" s="184"/>
      <c r="L3314" s="183"/>
    </row>
    <row r="3315">
      <c r="A3315" s="454"/>
      <c r="B3315" s="927"/>
      <c r="C3315" s="580"/>
      <c r="D3315" s="939"/>
      <c r="E3315" s="940"/>
      <c r="F3315" s="941"/>
      <c r="G3315" s="937" t="str">
        <f t="array" ref="G3315">xlookup(F3315,'Internal Staffing Calculator'!E:E,'Internal Staffing Calculator'!C:C,"")</f>
        <v/>
      </c>
      <c r="H3315" s="932" t="str">
        <f t="array" ref="H3315">if(F3315&lt;&gt;"", iferror(index('Internal Staffing Calculator'!B$8:B23500,match(F3315,'Internal Staffing Calculator'!E$8:E23500,0)), "Not In Budget"),"")</f>
        <v/>
      </c>
      <c r="I3315" s="184"/>
      <c r="J3315" s="184"/>
      <c r="K3315" s="184"/>
      <c r="L3315" s="183"/>
    </row>
    <row r="3316">
      <c r="A3316" s="454"/>
      <c r="B3316" s="927"/>
      <c r="C3316" s="580"/>
      <c r="D3316" s="939"/>
      <c r="E3316" s="940"/>
      <c r="F3316" s="941"/>
      <c r="G3316" s="937" t="str">
        <f t="array" ref="G3316">xlookup(F3316,'Internal Staffing Calculator'!E:E,'Internal Staffing Calculator'!C:C,"")</f>
        <v/>
      </c>
      <c r="H3316" s="932" t="str">
        <f t="array" ref="H3316">if(F3316&lt;&gt;"", iferror(index('Internal Staffing Calculator'!B$8:B23500,match(F3316,'Internal Staffing Calculator'!E$8:E23500,0)), "Not In Budget"),"")</f>
        <v/>
      </c>
      <c r="I3316" s="184"/>
      <c r="J3316" s="184"/>
      <c r="K3316" s="184"/>
      <c r="L3316" s="183"/>
    </row>
    <row r="3317">
      <c r="A3317" s="454"/>
      <c r="B3317" s="927"/>
      <c r="C3317" s="580"/>
      <c r="D3317" s="939"/>
      <c r="E3317" s="940"/>
      <c r="F3317" s="941"/>
      <c r="G3317" s="937" t="str">
        <f t="array" ref="G3317">xlookup(F3317,'Internal Staffing Calculator'!E:E,'Internal Staffing Calculator'!C:C,"")</f>
        <v/>
      </c>
      <c r="H3317" s="932" t="str">
        <f t="array" ref="H3317">if(F3317&lt;&gt;"", iferror(index('Internal Staffing Calculator'!B$8:B23500,match(F3317,'Internal Staffing Calculator'!E$8:E23500,0)), "Not In Budget"),"")</f>
        <v/>
      </c>
      <c r="I3317" s="184"/>
      <c r="J3317" s="184"/>
      <c r="K3317" s="184"/>
      <c r="L3317" s="183"/>
    </row>
    <row r="3318">
      <c r="A3318" s="454"/>
      <c r="B3318" s="927"/>
      <c r="C3318" s="580"/>
      <c r="D3318" s="939"/>
      <c r="E3318" s="940"/>
      <c r="F3318" s="941"/>
      <c r="G3318" s="937" t="str">
        <f t="array" ref="G3318">xlookup(F3318,'Internal Staffing Calculator'!E:E,'Internal Staffing Calculator'!C:C,"")</f>
        <v/>
      </c>
      <c r="H3318" s="932" t="str">
        <f t="array" ref="H3318">if(F3318&lt;&gt;"", iferror(index('Internal Staffing Calculator'!B$8:B23500,match(F3318,'Internal Staffing Calculator'!E$8:E23500,0)), "Not In Budget"),"")</f>
        <v/>
      </c>
      <c r="I3318" s="184"/>
      <c r="J3318" s="184"/>
      <c r="K3318" s="184"/>
      <c r="L3318" s="183"/>
    </row>
    <row r="3319">
      <c r="A3319" s="454"/>
      <c r="B3319" s="927"/>
      <c r="C3319" s="580"/>
      <c r="D3319" s="939"/>
      <c r="E3319" s="940"/>
      <c r="F3319" s="941"/>
      <c r="G3319" s="937" t="str">
        <f t="array" ref="G3319">xlookup(F3319,'Internal Staffing Calculator'!E:E,'Internal Staffing Calculator'!C:C,"")</f>
        <v/>
      </c>
      <c r="H3319" s="932" t="str">
        <f t="array" ref="H3319">if(F3319&lt;&gt;"", iferror(index('Internal Staffing Calculator'!B$8:B23500,match(F3319,'Internal Staffing Calculator'!E$8:E23500,0)), "Not In Budget"),"")</f>
        <v/>
      </c>
      <c r="I3319" s="184"/>
      <c r="J3319" s="184"/>
      <c r="K3319" s="184"/>
      <c r="L3319" s="183"/>
    </row>
    <row r="3320">
      <c r="A3320" s="454"/>
      <c r="B3320" s="927"/>
      <c r="C3320" s="580"/>
      <c r="D3320" s="939"/>
      <c r="E3320" s="940"/>
      <c r="F3320" s="941"/>
      <c r="G3320" s="937" t="str">
        <f t="array" ref="G3320">xlookup(F3320,'Internal Staffing Calculator'!E:E,'Internal Staffing Calculator'!C:C,"")</f>
        <v/>
      </c>
      <c r="H3320" s="932" t="str">
        <f t="array" ref="H3320">if(F3320&lt;&gt;"", iferror(index('Internal Staffing Calculator'!B$8:B23500,match(F3320,'Internal Staffing Calculator'!E$8:E23500,0)), "Not In Budget"),"")</f>
        <v/>
      </c>
      <c r="I3320" s="184"/>
      <c r="J3320" s="184"/>
      <c r="K3320" s="184"/>
      <c r="L3320" s="183"/>
    </row>
    <row r="3321">
      <c r="A3321" s="454"/>
      <c r="B3321" s="927"/>
      <c r="C3321" s="580"/>
      <c r="D3321" s="939"/>
      <c r="E3321" s="940"/>
      <c r="F3321" s="941"/>
      <c r="G3321" s="937" t="str">
        <f t="array" ref="G3321">xlookup(F3321,'Internal Staffing Calculator'!E:E,'Internal Staffing Calculator'!C:C,"")</f>
        <v/>
      </c>
      <c r="H3321" s="932" t="str">
        <f t="array" ref="H3321">if(F3321&lt;&gt;"", iferror(index('Internal Staffing Calculator'!B$8:B23500,match(F3321,'Internal Staffing Calculator'!E$8:E23500,0)), "Not In Budget"),"")</f>
        <v/>
      </c>
      <c r="I3321" s="184"/>
      <c r="J3321" s="184"/>
      <c r="K3321" s="184"/>
      <c r="L3321" s="183"/>
    </row>
    <row r="3322">
      <c r="A3322" s="454"/>
      <c r="B3322" s="927"/>
      <c r="C3322" s="580"/>
      <c r="D3322" s="939"/>
      <c r="E3322" s="940"/>
      <c r="F3322" s="941"/>
      <c r="G3322" s="937" t="str">
        <f t="array" ref="G3322">xlookup(F3322,'Internal Staffing Calculator'!E:E,'Internal Staffing Calculator'!C:C,"")</f>
        <v/>
      </c>
      <c r="H3322" s="932" t="str">
        <f t="array" ref="H3322">if(F3322&lt;&gt;"", iferror(index('Internal Staffing Calculator'!B$8:B23500,match(F3322,'Internal Staffing Calculator'!E$8:E23500,0)), "Not In Budget"),"")</f>
        <v/>
      </c>
      <c r="I3322" s="184"/>
      <c r="J3322" s="184"/>
      <c r="K3322" s="184"/>
      <c r="L3322" s="183"/>
    </row>
    <row r="3323">
      <c r="A3323" s="454"/>
      <c r="B3323" s="927"/>
      <c r="C3323" s="580"/>
      <c r="D3323" s="939"/>
      <c r="E3323" s="940"/>
      <c r="F3323" s="941"/>
      <c r="G3323" s="937" t="str">
        <f t="array" ref="G3323">xlookup(F3323,'Internal Staffing Calculator'!E:E,'Internal Staffing Calculator'!C:C,"")</f>
        <v/>
      </c>
      <c r="H3323" s="932" t="str">
        <f t="array" ref="H3323">if(F3323&lt;&gt;"", iferror(index('Internal Staffing Calculator'!B$8:B23500,match(F3323,'Internal Staffing Calculator'!E$8:E23500,0)), "Not In Budget"),"")</f>
        <v/>
      </c>
      <c r="I3323" s="184"/>
      <c r="J3323" s="184"/>
      <c r="K3323" s="184"/>
      <c r="L3323" s="183"/>
    </row>
    <row r="3324">
      <c r="A3324" s="454"/>
      <c r="B3324" s="927"/>
      <c r="C3324" s="580"/>
      <c r="D3324" s="939"/>
      <c r="E3324" s="940"/>
      <c r="F3324" s="941"/>
      <c r="G3324" s="937" t="str">
        <f t="array" ref="G3324">xlookup(F3324,'Internal Staffing Calculator'!E:E,'Internal Staffing Calculator'!C:C,"")</f>
        <v/>
      </c>
      <c r="H3324" s="932" t="str">
        <f t="array" ref="H3324">if(F3324&lt;&gt;"", iferror(index('Internal Staffing Calculator'!B$8:B23500,match(F3324,'Internal Staffing Calculator'!E$8:E23500,0)), "Not In Budget"),"")</f>
        <v/>
      </c>
      <c r="I3324" s="184"/>
      <c r="J3324" s="184"/>
      <c r="K3324" s="184"/>
      <c r="L3324" s="183"/>
    </row>
    <row r="3325">
      <c r="A3325" s="454"/>
      <c r="B3325" s="927"/>
      <c r="C3325" s="580"/>
      <c r="D3325" s="939"/>
      <c r="E3325" s="940"/>
      <c r="F3325" s="941"/>
      <c r="G3325" s="937" t="str">
        <f t="array" ref="G3325">xlookup(F3325,'Internal Staffing Calculator'!E:E,'Internal Staffing Calculator'!C:C,"")</f>
        <v/>
      </c>
      <c r="H3325" s="932" t="str">
        <f t="array" ref="H3325">if(F3325&lt;&gt;"", iferror(index('Internal Staffing Calculator'!B$8:B23500,match(F3325,'Internal Staffing Calculator'!E$8:E23500,0)), "Not In Budget"),"")</f>
        <v/>
      </c>
      <c r="I3325" s="184"/>
      <c r="J3325" s="184"/>
      <c r="K3325" s="184"/>
      <c r="L3325" s="183"/>
    </row>
    <row r="3326">
      <c r="A3326" s="454"/>
      <c r="B3326" s="927"/>
      <c r="C3326" s="580"/>
      <c r="D3326" s="939"/>
      <c r="E3326" s="940"/>
      <c r="F3326" s="941"/>
      <c r="G3326" s="937" t="str">
        <f t="array" ref="G3326">xlookup(F3326,'Internal Staffing Calculator'!E:E,'Internal Staffing Calculator'!C:C,"")</f>
        <v/>
      </c>
      <c r="H3326" s="932" t="str">
        <f t="array" ref="H3326">if(F3326&lt;&gt;"", iferror(index('Internal Staffing Calculator'!B$8:B23500,match(F3326,'Internal Staffing Calculator'!E$8:E23500,0)), "Not In Budget"),"")</f>
        <v/>
      </c>
      <c r="I3326" s="184"/>
      <c r="J3326" s="184"/>
      <c r="K3326" s="184"/>
      <c r="L3326" s="183"/>
    </row>
    <row r="3327">
      <c r="A3327" s="454"/>
      <c r="B3327" s="927"/>
      <c r="C3327" s="580"/>
      <c r="D3327" s="939"/>
      <c r="E3327" s="940"/>
      <c r="F3327" s="941"/>
      <c r="G3327" s="937" t="str">
        <f t="array" ref="G3327">xlookup(F3327,'Internal Staffing Calculator'!E:E,'Internal Staffing Calculator'!C:C,"")</f>
        <v/>
      </c>
      <c r="H3327" s="932" t="str">
        <f t="array" ref="H3327">if(F3327&lt;&gt;"", iferror(index('Internal Staffing Calculator'!B$8:B23500,match(F3327,'Internal Staffing Calculator'!E$8:E23500,0)), "Not In Budget"),"")</f>
        <v/>
      </c>
      <c r="I3327" s="184"/>
      <c r="J3327" s="184"/>
      <c r="K3327" s="184"/>
      <c r="L3327" s="183"/>
    </row>
    <row r="3328">
      <c r="A3328" s="454"/>
      <c r="B3328" s="927"/>
      <c r="C3328" s="580"/>
      <c r="D3328" s="939"/>
      <c r="E3328" s="940"/>
      <c r="F3328" s="941"/>
      <c r="G3328" s="937" t="str">
        <f t="array" ref="G3328">xlookup(F3328,'Internal Staffing Calculator'!E:E,'Internal Staffing Calculator'!C:C,"")</f>
        <v/>
      </c>
      <c r="H3328" s="932" t="str">
        <f t="array" ref="H3328">if(F3328&lt;&gt;"", iferror(index('Internal Staffing Calculator'!B$8:B23500,match(F3328,'Internal Staffing Calculator'!E$8:E23500,0)), "Not In Budget"),"")</f>
        <v/>
      </c>
      <c r="I3328" s="184"/>
      <c r="J3328" s="184"/>
      <c r="K3328" s="184"/>
      <c r="L3328" s="183"/>
    </row>
    <row r="3329">
      <c r="A3329" s="454"/>
      <c r="B3329" s="927"/>
      <c r="C3329" s="580"/>
      <c r="D3329" s="939"/>
      <c r="E3329" s="940"/>
      <c r="F3329" s="941"/>
      <c r="G3329" s="937" t="str">
        <f t="array" ref="G3329">xlookup(F3329,'Internal Staffing Calculator'!E:E,'Internal Staffing Calculator'!C:C,"")</f>
        <v/>
      </c>
      <c r="H3329" s="932" t="str">
        <f t="array" ref="H3329">if(F3329&lt;&gt;"", iferror(index('Internal Staffing Calculator'!B$8:B23500,match(F3329,'Internal Staffing Calculator'!E$8:E23500,0)), "Not In Budget"),"")</f>
        <v/>
      </c>
      <c r="I3329" s="184"/>
      <c r="J3329" s="184"/>
      <c r="K3329" s="184"/>
      <c r="L3329" s="183"/>
    </row>
    <row r="3330">
      <c r="A3330" s="454"/>
      <c r="B3330" s="927"/>
      <c r="C3330" s="580"/>
      <c r="D3330" s="939"/>
      <c r="E3330" s="940"/>
      <c r="F3330" s="941"/>
      <c r="G3330" s="937" t="str">
        <f t="array" ref="G3330">xlookup(F3330,'Internal Staffing Calculator'!E:E,'Internal Staffing Calculator'!C:C,"")</f>
        <v/>
      </c>
      <c r="H3330" s="932" t="str">
        <f t="array" ref="H3330">if(F3330&lt;&gt;"", iferror(index('Internal Staffing Calculator'!B$8:B23500,match(F3330,'Internal Staffing Calculator'!E$8:E23500,0)), "Not In Budget"),"")</f>
        <v/>
      </c>
      <c r="I3330" s="184"/>
      <c r="J3330" s="184"/>
      <c r="K3330" s="184"/>
      <c r="L3330" s="183"/>
    </row>
    <row r="3331">
      <c r="A3331" s="454"/>
      <c r="B3331" s="927"/>
      <c r="C3331" s="580"/>
      <c r="D3331" s="939"/>
      <c r="E3331" s="940"/>
      <c r="F3331" s="941"/>
      <c r="G3331" s="937" t="str">
        <f t="array" ref="G3331">xlookup(F3331,'Internal Staffing Calculator'!E:E,'Internal Staffing Calculator'!C:C,"")</f>
        <v/>
      </c>
      <c r="H3331" s="932" t="str">
        <f t="array" ref="H3331">if(F3331&lt;&gt;"", iferror(index('Internal Staffing Calculator'!B$8:B23500,match(F3331,'Internal Staffing Calculator'!E$8:E23500,0)), "Not In Budget"),"")</f>
        <v/>
      </c>
      <c r="I3331" s="184"/>
      <c r="J3331" s="184"/>
      <c r="K3331" s="184"/>
      <c r="L3331" s="183"/>
    </row>
    <row r="3332">
      <c r="A3332" s="454"/>
      <c r="B3332" s="927"/>
      <c r="C3332" s="580"/>
      <c r="D3332" s="939"/>
      <c r="E3332" s="940"/>
      <c r="F3332" s="941"/>
      <c r="G3332" s="937" t="str">
        <f t="array" ref="G3332">xlookup(F3332,'Internal Staffing Calculator'!E:E,'Internal Staffing Calculator'!C:C,"")</f>
        <v/>
      </c>
      <c r="H3332" s="932" t="str">
        <f t="array" ref="H3332">if(F3332&lt;&gt;"", iferror(index('Internal Staffing Calculator'!B$8:B23500,match(F3332,'Internal Staffing Calculator'!E$8:E23500,0)), "Not In Budget"),"")</f>
        <v/>
      </c>
      <c r="I3332" s="184"/>
      <c r="J3332" s="184"/>
      <c r="K3332" s="184"/>
      <c r="L3332" s="183"/>
    </row>
    <row r="3333">
      <c r="A3333" s="454"/>
      <c r="B3333" s="927"/>
      <c r="C3333" s="580"/>
      <c r="D3333" s="939"/>
      <c r="E3333" s="940"/>
      <c r="F3333" s="941"/>
      <c r="G3333" s="937" t="str">
        <f t="array" ref="G3333">xlookup(F3333,'Internal Staffing Calculator'!E:E,'Internal Staffing Calculator'!C:C,"")</f>
        <v/>
      </c>
      <c r="H3333" s="932" t="str">
        <f t="array" ref="H3333">if(F3333&lt;&gt;"", iferror(index('Internal Staffing Calculator'!B$8:B23500,match(F3333,'Internal Staffing Calculator'!E$8:E23500,0)), "Not In Budget"),"")</f>
        <v/>
      </c>
      <c r="I3333" s="184"/>
      <c r="J3333" s="184"/>
      <c r="K3333" s="184"/>
      <c r="L3333" s="183"/>
    </row>
    <row r="3334">
      <c r="A3334" s="454"/>
      <c r="B3334" s="927"/>
      <c r="C3334" s="580"/>
      <c r="D3334" s="939"/>
      <c r="E3334" s="940"/>
      <c r="F3334" s="941"/>
      <c r="G3334" s="937" t="str">
        <f t="array" ref="G3334">xlookup(F3334,'Internal Staffing Calculator'!E:E,'Internal Staffing Calculator'!C:C,"")</f>
        <v/>
      </c>
      <c r="H3334" s="932" t="str">
        <f t="array" ref="H3334">if(F3334&lt;&gt;"", iferror(index('Internal Staffing Calculator'!B$8:B23500,match(F3334,'Internal Staffing Calculator'!E$8:E23500,0)), "Not In Budget"),"")</f>
        <v/>
      </c>
      <c r="I3334" s="184"/>
      <c r="J3334" s="184"/>
      <c r="K3334" s="184"/>
      <c r="L3334" s="183"/>
    </row>
    <row r="3335">
      <c r="A3335" s="454"/>
      <c r="B3335" s="927"/>
      <c r="C3335" s="580"/>
      <c r="D3335" s="939"/>
      <c r="E3335" s="940"/>
      <c r="F3335" s="941"/>
      <c r="G3335" s="937" t="str">
        <f t="array" ref="G3335">xlookup(F3335,'Internal Staffing Calculator'!E:E,'Internal Staffing Calculator'!C:C,"")</f>
        <v/>
      </c>
      <c r="H3335" s="932" t="str">
        <f t="array" ref="H3335">if(F3335&lt;&gt;"", iferror(index('Internal Staffing Calculator'!B$8:B23500,match(F3335,'Internal Staffing Calculator'!E$8:E23500,0)), "Not In Budget"),"")</f>
        <v/>
      </c>
      <c r="I3335" s="184"/>
      <c r="J3335" s="184"/>
      <c r="K3335" s="184"/>
      <c r="L3335" s="183"/>
    </row>
    <row r="3336">
      <c r="A3336" s="454"/>
      <c r="B3336" s="927"/>
      <c r="C3336" s="580"/>
      <c r="D3336" s="939"/>
      <c r="E3336" s="940"/>
      <c r="F3336" s="941"/>
      <c r="G3336" s="937" t="str">
        <f t="array" ref="G3336">xlookup(F3336,'Internal Staffing Calculator'!E:E,'Internal Staffing Calculator'!C:C,"")</f>
        <v/>
      </c>
      <c r="H3336" s="932" t="str">
        <f t="array" ref="H3336">if(F3336&lt;&gt;"", iferror(index('Internal Staffing Calculator'!B$8:B23500,match(F3336,'Internal Staffing Calculator'!E$8:E23500,0)), "Not In Budget"),"")</f>
        <v/>
      </c>
      <c r="I3336" s="184"/>
      <c r="J3336" s="184"/>
      <c r="K3336" s="184"/>
      <c r="L3336" s="183"/>
    </row>
    <row r="3337">
      <c r="A3337" s="454"/>
      <c r="B3337" s="927"/>
      <c r="C3337" s="580"/>
      <c r="D3337" s="939"/>
      <c r="E3337" s="940"/>
      <c r="F3337" s="941"/>
      <c r="G3337" s="937" t="str">
        <f t="array" ref="G3337">xlookup(F3337,'Internal Staffing Calculator'!E:E,'Internal Staffing Calculator'!C:C,"")</f>
        <v/>
      </c>
      <c r="H3337" s="932" t="str">
        <f t="array" ref="H3337">if(F3337&lt;&gt;"", iferror(index('Internal Staffing Calculator'!B$8:B23500,match(F3337,'Internal Staffing Calculator'!E$8:E23500,0)), "Not In Budget"),"")</f>
        <v/>
      </c>
      <c r="I3337" s="184"/>
      <c r="J3337" s="184"/>
      <c r="K3337" s="184"/>
      <c r="L3337" s="183"/>
    </row>
    <row r="3338">
      <c r="A3338" s="454"/>
      <c r="B3338" s="927"/>
      <c r="C3338" s="580"/>
      <c r="D3338" s="939"/>
      <c r="E3338" s="940"/>
      <c r="F3338" s="941"/>
      <c r="G3338" s="937" t="str">
        <f t="array" ref="G3338">xlookup(F3338,'Internal Staffing Calculator'!E:E,'Internal Staffing Calculator'!C:C,"")</f>
        <v/>
      </c>
      <c r="H3338" s="932" t="str">
        <f t="array" ref="H3338">if(F3338&lt;&gt;"", iferror(index('Internal Staffing Calculator'!B$8:B23500,match(F3338,'Internal Staffing Calculator'!E$8:E23500,0)), "Not In Budget"),"")</f>
        <v/>
      </c>
      <c r="I3338" s="184"/>
      <c r="J3338" s="184"/>
      <c r="K3338" s="184"/>
      <c r="L3338" s="183"/>
    </row>
    <row r="3339">
      <c r="A3339" s="454"/>
      <c r="B3339" s="927"/>
      <c r="C3339" s="580"/>
      <c r="D3339" s="939"/>
      <c r="E3339" s="940"/>
      <c r="F3339" s="941"/>
      <c r="G3339" s="937" t="str">
        <f t="array" ref="G3339">xlookup(F3339,'Internal Staffing Calculator'!E:E,'Internal Staffing Calculator'!C:C,"")</f>
        <v/>
      </c>
      <c r="H3339" s="932" t="str">
        <f t="array" ref="H3339">if(F3339&lt;&gt;"", iferror(index('Internal Staffing Calculator'!B$8:B23500,match(F3339,'Internal Staffing Calculator'!E$8:E23500,0)), "Not In Budget"),"")</f>
        <v/>
      </c>
      <c r="I3339" s="184"/>
      <c r="J3339" s="184"/>
      <c r="K3339" s="184"/>
      <c r="L3339" s="183"/>
    </row>
    <row r="3340">
      <c r="A3340" s="454"/>
      <c r="B3340" s="927"/>
      <c r="C3340" s="580"/>
      <c r="D3340" s="939"/>
      <c r="E3340" s="940"/>
      <c r="F3340" s="941"/>
      <c r="G3340" s="937" t="str">
        <f t="array" ref="G3340">xlookup(F3340,'Internal Staffing Calculator'!E:E,'Internal Staffing Calculator'!C:C,"")</f>
        <v/>
      </c>
      <c r="H3340" s="932" t="str">
        <f t="array" ref="H3340">if(F3340&lt;&gt;"", iferror(index('Internal Staffing Calculator'!B$8:B23500,match(F3340,'Internal Staffing Calculator'!E$8:E23500,0)), "Not In Budget"),"")</f>
        <v/>
      </c>
      <c r="I3340" s="184"/>
      <c r="J3340" s="184"/>
      <c r="K3340" s="184"/>
      <c r="L3340" s="183"/>
    </row>
    <row r="3341">
      <c r="A3341" s="454"/>
      <c r="B3341" s="927"/>
      <c r="C3341" s="580"/>
      <c r="D3341" s="939"/>
      <c r="E3341" s="940"/>
      <c r="F3341" s="941"/>
      <c r="G3341" s="937" t="str">
        <f t="array" ref="G3341">xlookup(F3341,'Internal Staffing Calculator'!E:E,'Internal Staffing Calculator'!C:C,"")</f>
        <v/>
      </c>
      <c r="H3341" s="932" t="str">
        <f t="array" ref="H3341">if(F3341&lt;&gt;"", iferror(index('Internal Staffing Calculator'!B$8:B23500,match(F3341,'Internal Staffing Calculator'!E$8:E23500,0)), "Not In Budget"),"")</f>
        <v/>
      </c>
      <c r="I3341" s="184"/>
      <c r="J3341" s="184"/>
      <c r="K3341" s="184"/>
      <c r="L3341" s="183"/>
    </row>
    <row r="3342">
      <c r="A3342" s="454"/>
      <c r="B3342" s="927"/>
      <c r="C3342" s="580"/>
      <c r="D3342" s="939"/>
      <c r="E3342" s="940"/>
      <c r="F3342" s="941"/>
      <c r="G3342" s="937" t="str">
        <f t="array" ref="G3342">xlookup(F3342,'Internal Staffing Calculator'!E:E,'Internal Staffing Calculator'!C:C,"")</f>
        <v/>
      </c>
      <c r="H3342" s="932" t="str">
        <f t="array" ref="H3342">if(F3342&lt;&gt;"", iferror(index('Internal Staffing Calculator'!B$8:B23500,match(F3342,'Internal Staffing Calculator'!E$8:E23500,0)), "Not In Budget"),"")</f>
        <v/>
      </c>
      <c r="I3342" s="184"/>
      <c r="J3342" s="184"/>
      <c r="K3342" s="184"/>
      <c r="L3342" s="183"/>
    </row>
    <row r="3343">
      <c r="A3343" s="454"/>
      <c r="B3343" s="927"/>
      <c r="C3343" s="580"/>
      <c r="D3343" s="939"/>
      <c r="E3343" s="940"/>
      <c r="F3343" s="941"/>
      <c r="G3343" s="937" t="str">
        <f t="array" ref="G3343">xlookup(F3343,'Internal Staffing Calculator'!E:E,'Internal Staffing Calculator'!C:C,"")</f>
        <v/>
      </c>
      <c r="H3343" s="932" t="str">
        <f t="array" ref="H3343">if(F3343&lt;&gt;"", iferror(index('Internal Staffing Calculator'!B$8:B23500,match(F3343,'Internal Staffing Calculator'!E$8:E23500,0)), "Not In Budget"),"")</f>
        <v/>
      </c>
      <c r="I3343" s="184"/>
      <c r="J3343" s="184"/>
      <c r="K3343" s="184"/>
      <c r="L3343" s="183"/>
    </row>
    <row r="3344">
      <c r="A3344" s="454"/>
      <c r="B3344" s="927"/>
      <c r="C3344" s="580"/>
      <c r="D3344" s="939"/>
      <c r="E3344" s="940"/>
      <c r="F3344" s="941"/>
      <c r="G3344" s="937" t="str">
        <f t="array" ref="G3344">xlookup(F3344,'Internal Staffing Calculator'!E:E,'Internal Staffing Calculator'!C:C,"")</f>
        <v/>
      </c>
      <c r="H3344" s="932" t="str">
        <f t="array" ref="H3344">if(F3344&lt;&gt;"", iferror(index('Internal Staffing Calculator'!B$8:B23500,match(F3344,'Internal Staffing Calculator'!E$8:E23500,0)), "Not In Budget"),"")</f>
        <v/>
      </c>
      <c r="I3344" s="184"/>
      <c r="J3344" s="184"/>
      <c r="K3344" s="184"/>
      <c r="L3344" s="183"/>
    </row>
    <row r="3345">
      <c r="A3345" s="454"/>
      <c r="B3345" s="927"/>
      <c r="C3345" s="580"/>
      <c r="D3345" s="939"/>
      <c r="E3345" s="940"/>
      <c r="F3345" s="941"/>
      <c r="G3345" s="937" t="str">
        <f t="array" ref="G3345">xlookup(F3345,'Internal Staffing Calculator'!E:E,'Internal Staffing Calculator'!C:C,"")</f>
        <v/>
      </c>
      <c r="H3345" s="932" t="str">
        <f t="array" ref="H3345">if(F3345&lt;&gt;"", iferror(index('Internal Staffing Calculator'!B$8:B23500,match(F3345,'Internal Staffing Calculator'!E$8:E23500,0)), "Not In Budget"),"")</f>
        <v/>
      </c>
      <c r="I3345" s="184"/>
      <c r="J3345" s="184"/>
      <c r="K3345" s="184"/>
      <c r="L3345" s="183"/>
    </row>
    <row r="3346">
      <c r="A3346" s="454"/>
      <c r="B3346" s="927"/>
      <c r="C3346" s="580"/>
      <c r="D3346" s="939"/>
      <c r="E3346" s="940"/>
      <c r="F3346" s="941"/>
      <c r="G3346" s="937" t="str">
        <f t="array" ref="G3346">xlookup(F3346,'Internal Staffing Calculator'!E:E,'Internal Staffing Calculator'!C:C,"")</f>
        <v/>
      </c>
      <c r="H3346" s="932" t="str">
        <f t="array" ref="H3346">if(F3346&lt;&gt;"", iferror(index('Internal Staffing Calculator'!B$8:B23500,match(F3346,'Internal Staffing Calculator'!E$8:E23500,0)), "Not In Budget"),"")</f>
        <v/>
      </c>
      <c r="I3346" s="184"/>
      <c r="J3346" s="184"/>
      <c r="K3346" s="184"/>
      <c r="L3346" s="183"/>
    </row>
    <row r="3347">
      <c r="A3347" s="454"/>
      <c r="B3347" s="927"/>
      <c r="C3347" s="580"/>
      <c r="D3347" s="939"/>
      <c r="E3347" s="940"/>
      <c r="F3347" s="941"/>
      <c r="G3347" s="937" t="str">
        <f t="array" ref="G3347">xlookup(F3347,'Internal Staffing Calculator'!E:E,'Internal Staffing Calculator'!C:C,"")</f>
        <v/>
      </c>
      <c r="H3347" s="932" t="str">
        <f t="array" ref="H3347">if(F3347&lt;&gt;"", iferror(index('Internal Staffing Calculator'!B$8:B23500,match(F3347,'Internal Staffing Calculator'!E$8:E23500,0)), "Not In Budget"),"")</f>
        <v/>
      </c>
      <c r="I3347" s="184"/>
      <c r="J3347" s="184"/>
      <c r="K3347" s="184"/>
      <c r="L3347" s="183"/>
    </row>
    <row r="3348">
      <c r="A3348" s="454"/>
      <c r="B3348" s="927"/>
      <c r="C3348" s="580"/>
      <c r="D3348" s="939"/>
      <c r="E3348" s="940"/>
      <c r="F3348" s="941"/>
      <c r="G3348" s="937" t="str">
        <f t="array" ref="G3348">xlookup(F3348,'Internal Staffing Calculator'!E:E,'Internal Staffing Calculator'!C:C,"")</f>
        <v/>
      </c>
      <c r="H3348" s="932" t="str">
        <f t="array" ref="H3348">if(F3348&lt;&gt;"", iferror(index('Internal Staffing Calculator'!B$8:B23500,match(F3348,'Internal Staffing Calculator'!E$8:E23500,0)), "Not In Budget"),"")</f>
        <v/>
      </c>
      <c r="I3348" s="184"/>
      <c r="J3348" s="184"/>
      <c r="K3348" s="184"/>
      <c r="L3348" s="183"/>
    </row>
    <row r="3349">
      <c r="A3349" s="454"/>
      <c r="B3349" s="927"/>
      <c r="C3349" s="580"/>
      <c r="D3349" s="939"/>
      <c r="E3349" s="940"/>
      <c r="F3349" s="941"/>
      <c r="G3349" s="937" t="str">
        <f t="array" ref="G3349">xlookup(F3349,'Internal Staffing Calculator'!E:E,'Internal Staffing Calculator'!C:C,"")</f>
        <v/>
      </c>
      <c r="H3349" s="932" t="str">
        <f t="array" ref="H3349">if(F3349&lt;&gt;"", iferror(index('Internal Staffing Calculator'!B$8:B23500,match(F3349,'Internal Staffing Calculator'!E$8:E23500,0)), "Not In Budget"),"")</f>
        <v/>
      </c>
      <c r="I3349" s="184"/>
      <c r="J3349" s="184"/>
      <c r="K3349" s="184"/>
      <c r="L3349" s="183"/>
    </row>
    <row r="3350">
      <c r="A3350" s="454"/>
      <c r="B3350" s="927"/>
      <c r="C3350" s="580"/>
      <c r="D3350" s="939"/>
      <c r="E3350" s="940"/>
      <c r="F3350" s="941"/>
      <c r="G3350" s="937" t="str">
        <f t="array" ref="G3350">xlookup(F3350,'Internal Staffing Calculator'!E:E,'Internal Staffing Calculator'!C:C,"")</f>
        <v/>
      </c>
      <c r="H3350" s="932" t="str">
        <f t="array" ref="H3350">if(F3350&lt;&gt;"", iferror(index('Internal Staffing Calculator'!B$8:B23500,match(F3350,'Internal Staffing Calculator'!E$8:E23500,0)), "Not In Budget"),"")</f>
        <v/>
      </c>
      <c r="I3350" s="184"/>
      <c r="J3350" s="184"/>
      <c r="K3350" s="184"/>
      <c r="L3350" s="183"/>
    </row>
    <row r="3351">
      <c r="A3351" s="454"/>
      <c r="B3351" s="927"/>
      <c r="C3351" s="580"/>
      <c r="D3351" s="939"/>
      <c r="E3351" s="940"/>
      <c r="F3351" s="941"/>
      <c r="G3351" s="937" t="str">
        <f t="array" ref="G3351">xlookup(F3351,'Internal Staffing Calculator'!E:E,'Internal Staffing Calculator'!C:C,"")</f>
        <v/>
      </c>
      <c r="H3351" s="932" t="str">
        <f t="array" ref="H3351">if(F3351&lt;&gt;"", iferror(index('Internal Staffing Calculator'!B$8:B23500,match(F3351,'Internal Staffing Calculator'!E$8:E23500,0)), "Not In Budget"),"")</f>
        <v/>
      </c>
      <c r="I3351" s="184"/>
      <c r="J3351" s="184"/>
      <c r="K3351" s="184"/>
      <c r="L3351" s="183"/>
    </row>
    <row r="3352">
      <c r="A3352" s="454"/>
      <c r="B3352" s="927"/>
      <c r="C3352" s="580"/>
      <c r="D3352" s="939"/>
      <c r="E3352" s="940"/>
      <c r="F3352" s="941"/>
      <c r="G3352" s="937" t="str">
        <f t="array" ref="G3352">xlookup(F3352,'Internal Staffing Calculator'!E:E,'Internal Staffing Calculator'!C:C,"")</f>
        <v/>
      </c>
      <c r="H3352" s="932" t="str">
        <f t="array" ref="H3352">if(F3352&lt;&gt;"", iferror(index('Internal Staffing Calculator'!B$8:B23500,match(F3352,'Internal Staffing Calculator'!E$8:E23500,0)), "Not In Budget"),"")</f>
        <v/>
      </c>
      <c r="I3352" s="184"/>
      <c r="J3352" s="184"/>
      <c r="K3352" s="184"/>
      <c r="L3352" s="183"/>
    </row>
    <row r="3353">
      <c r="A3353" s="454"/>
      <c r="B3353" s="927"/>
      <c r="C3353" s="580"/>
      <c r="D3353" s="939"/>
      <c r="E3353" s="940"/>
      <c r="F3353" s="941"/>
      <c r="G3353" s="937" t="str">
        <f t="array" ref="G3353">xlookup(F3353,'Internal Staffing Calculator'!E:E,'Internal Staffing Calculator'!C:C,"")</f>
        <v/>
      </c>
      <c r="H3353" s="932" t="str">
        <f t="array" ref="H3353">if(F3353&lt;&gt;"", iferror(index('Internal Staffing Calculator'!B$8:B23500,match(F3353,'Internal Staffing Calculator'!E$8:E23500,0)), "Not In Budget"),"")</f>
        <v/>
      </c>
      <c r="I3353" s="184"/>
      <c r="J3353" s="184"/>
      <c r="K3353" s="184"/>
      <c r="L3353" s="183"/>
    </row>
    <row r="3354">
      <c r="A3354" s="454"/>
      <c r="B3354" s="927"/>
      <c r="C3354" s="580"/>
      <c r="D3354" s="939"/>
      <c r="E3354" s="940"/>
      <c r="F3354" s="941"/>
      <c r="G3354" s="937" t="str">
        <f t="array" ref="G3354">xlookup(F3354,'Internal Staffing Calculator'!E:E,'Internal Staffing Calculator'!C:C,"")</f>
        <v/>
      </c>
      <c r="H3354" s="932" t="str">
        <f t="array" ref="H3354">if(F3354&lt;&gt;"", iferror(index('Internal Staffing Calculator'!B$8:B23500,match(F3354,'Internal Staffing Calculator'!E$8:E23500,0)), "Not In Budget"),"")</f>
        <v/>
      </c>
      <c r="I3354" s="184"/>
      <c r="J3354" s="184"/>
      <c r="K3354" s="184"/>
      <c r="L3354" s="183"/>
    </row>
    <row r="3355">
      <c r="A3355" s="454"/>
      <c r="B3355" s="927"/>
      <c r="C3355" s="580"/>
      <c r="D3355" s="939"/>
      <c r="E3355" s="940"/>
      <c r="F3355" s="941"/>
      <c r="G3355" s="937" t="str">
        <f t="array" ref="G3355">xlookup(F3355,'Internal Staffing Calculator'!E:E,'Internal Staffing Calculator'!C:C,"")</f>
        <v/>
      </c>
      <c r="H3355" s="932" t="str">
        <f t="array" ref="H3355">if(F3355&lt;&gt;"", iferror(index('Internal Staffing Calculator'!B$8:B23500,match(F3355,'Internal Staffing Calculator'!E$8:E23500,0)), "Not In Budget"),"")</f>
        <v/>
      </c>
      <c r="I3355" s="184"/>
      <c r="J3355" s="184"/>
      <c r="K3355" s="184"/>
      <c r="L3355" s="183"/>
    </row>
    <row r="3356">
      <c r="A3356" s="454"/>
      <c r="B3356" s="927"/>
      <c r="C3356" s="580"/>
      <c r="D3356" s="939"/>
      <c r="E3356" s="940"/>
      <c r="F3356" s="941"/>
      <c r="G3356" s="937" t="str">
        <f t="array" ref="G3356">xlookup(F3356,'Internal Staffing Calculator'!E:E,'Internal Staffing Calculator'!C:C,"")</f>
        <v/>
      </c>
      <c r="H3356" s="932" t="str">
        <f t="array" ref="H3356">if(F3356&lt;&gt;"", iferror(index('Internal Staffing Calculator'!B$8:B23500,match(F3356,'Internal Staffing Calculator'!E$8:E23500,0)), "Not In Budget"),"")</f>
        <v/>
      </c>
      <c r="I3356" s="184"/>
      <c r="J3356" s="184"/>
      <c r="K3356" s="184"/>
      <c r="L3356" s="183"/>
    </row>
    <row r="3357">
      <c r="A3357" s="454"/>
      <c r="B3357" s="927"/>
      <c r="C3357" s="580"/>
      <c r="D3357" s="939"/>
      <c r="E3357" s="940"/>
      <c r="F3357" s="941"/>
      <c r="G3357" s="937" t="str">
        <f t="array" ref="G3357">xlookup(F3357,'Internal Staffing Calculator'!E:E,'Internal Staffing Calculator'!C:C,"")</f>
        <v/>
      </c>
      <c r="H3357" s="932" t="str">
        <f t="array" ref="H3357">if(F3357&lt;&gt;"", iferror(index('Internal Staffing Calculator'!B$8:B23500,match(F3357,'Internal Staffing Calculator'!E$8:E23500,0)), "Not In Budget"),"")</f>
        <v/>
      </c>
      <c r="I3357" s="184"/>
      <c r="J3357" s="184"/>
      <c r="K3357" s="184"/>
      <c r="L3357" s="183"/>
    </row>
    <row r="3358">
      <c r="A3358" s="454"/>
      <c r="B3358" s="927"/>
      <c r="C3358" s="580"/>
      <c r="D3358" s="939"/>
      <c r="E3358" s="940"/>
      <c r="F3358" s="941"/>
      <c r="G3358" s="937" t="str">
        <f t="array" ref="G3358">xlookup(F3358,'Internal Staffing Calculator'!E:E,'Internal Staffing Calculator'!C:C,"")</f>
        <v/>
      </c>
      <c r="H3358" s="932" t="str">
        <f t="array" ref="H3358">if(F3358&lt;&gt;"", iferror(index('Internal Staffing Calculator'!B$8:B23500,match(F3358,'Internal Staffing Calculator'!E$8:E23500,0)), "Not In Budget"),"")</f>
        <v/>
      </c>
      <c r="I3358" s="184"/>
      <c r="J3358" s="184"/>
      <c r="K3358" s="184"/>
      <c r="L3358" s="183"/>
    </row>
    <row r="3359">
      <c r="A3359" s="454"/>
      <c r="B3359" s="927"/>
      <c r="C3359" s="580"/>
      <c r="D3359" s="939"/>
      <c r="E3359" s="940"/>
      <c r="F3359" s="941"/>
      <c r="G3359" s="937" t="str">
        <f t="array" ref="G3359">xlookup(F3359,'Internal Staffing Calculator'!E:E,'Internal Staffing Calculator'!C:C,"")</f>
        <v/>
      </c>
      <c r="H3359" s="932" t="str">
        <f t="array" ref="H3359">if(F3359&lt;&gt;"", iferror(index('Internal Staffing Calculator'!B$8:B23500,match(F3359,'Internal Staffing Calculator'!E$8:E23500,0)), "Not In Budget"),"")</f>
        <v/>
      </c>
      <c r="I3359" s="184"/>
      <c r="J3359" s="184"/>
      <c r="K3359" s="184"/>
      <c r="L3359" s="183"/>
    </row>
    <row r="3360">
      <c r="A3360" s="454"/>
      <c r="B3360" s="927"/>
      <c r="C3360" s="580"/>
      <c r="D3360" s="939"/>
      <c r="E3360" s="940"/>
      <c r="F3360" s="941"/>
      <c r="G3360" s="937" t="str">
        <f t="array" ref="G3360">xlookup(F3360,'Internal Staffing Calculator'!E:E,'Internal Staffing Calculator'!C:C,"")</f>
        <v/>
      </c>
      <c r="H3360" s="932" t="str">
        <f t="array" ref="H3360">if(F3360&lt;&gt;"", iferror(index('Internal Staffing Calculator'!B$8:B23500,match(F3360,'Internal Staffing Calculator'!E$8:E23500,0)), "Not In Budget"),"")</f>
        <v/>
      </c>
      <c r="I3360" s="184"/>
      <c r="J3360" s="184"/>
      <c r="K3360" s="184"/>
      <c r="L3360" s="183"/>
    </row>
    <row r="3361">
      <c r="A3361" s="454"/>
      <c r="B3361" s="927"/>
      <c r="C3361" s="580"/>
      <c r="D3361" s="939"/>
      <c r="E3361" s="940"/>
      <c r="F3361" s="941"/>
      <c r="G3361" s="937" t="str">
        <f t="array" ref="G3361">xlookup(F3361,'Internal Staffing Calculator'!E:E,'Internal Staffing Calculator'!C:C,"")</f>
        <v/>
      </c>
      <c r="H3361" s="932" t="str">
        <f t="array" ref="H3361">if(F3361&lt;&gt;"", iferror(index('Internal Staffing Calculator'!B$8:B23500,match(F3361,'Internal Staffing Calculator'!E$8:E23500,0)), "Not In Budget"),"")</f>
        <v/>
      </c>
      <c r="I3361" s="184"/>
      <c r="J3361" s="184"/>
      <c r="K3361" s="184"/>
      <c r="L3361" s="183"/>
    </row>
    <row r="3362">
      <c r="A3362" s="454"/>
      <c r="B3362" s="927"/>
      <c r="C3362" s="580"/>
      <c r="D3362" s="939"/>
      <c r="E3362" s="940"/>
      <c r="F3362" s="941"/>
      <c r="G3362" s="937" t="str">
        <f t="array" ref="G3362">xlookup(F3362,'Internal Staffing Calculator'!E:E,'Internal Staffing Calculator'!C:C,"")</f>
        <v/>
      </c>
      <c r="H3362" s="932" t="str">
        <f t="array" ref="H3362">if(F3362&lt;&gt;"", iferror(index('Internal Staffing Calculator'!B$8:B23500,match(F3362,'Internal Staffing Calculator'!E$8:E23500,0)), "Not In Budget"),"")</f>
        <v/>
      </c>
      <c r="I3362" s="184"/>
      <c r="J3362" s="184"/>
      <c r="K3362" s="184"/>
      <c r="L3362" s="183"/>
    </row>
    <row r="3363">
      <c r="A3363" s="454"/>
      <c r="B3363" s="927"/>
      <c r="C3363" s="580"/>
      <c r="D3363" s="939"/>
      <c r="E3363" s="940"/>
      <c r="F3363" s="941"/>
      <c r="G3363" s="937" t="str">
        <f t="array" ref="G3363">xlookup(F3363,'Internal Staffing Calculator'!E:E,'Internal Staffing Calculator'!C:C,"")</f>
        <v/>
      </c>
      <c r="H3363" s="932" t="str">
        <f t="array" ref="H3363">if(F3363&lt;&gt;"", iferror(index('Internal Staffing Calculator'!B$8:B23500,match(F3363,'Internal Staffing Calculator'!E$8:E23500,0)), "Not In Budget"),"")</f>
        <v/>
      </c>
      <c r="I3363" s="184"/>
      <c r="J3363" s="184"/>
      <c r="K3363" s="184"/>
      <c r="L3363" s="183"/>
    </row>
    <row r="3364">
      <c r="A3364" s="454"/>
      <c r="B3364" s="927"/>
      <c r="C3364" s="580"/>
      <c r="D3364" s="939"/>
      <c r="E3364" s="940"/>
      <c r="F3364" s="941"/>
      <c r="G3364" s="937" t="str">
        <f t="array" ref="G3364">xlookup(F3364,'Internal Staffing Calculator'!E:E,'Internal Staffing Calculator'!C:C,"")</f>
        <v/>
      </c>
      <c r="H3364" s="932" t="str">
        <f t="array" ref="H3364">if(F3364&lt;&gt;"", iferror(index('Internal Staffing Calculator'!B$8:B23500,match(F3364,'Internal Staffing Calculator'!E$8:E23500,0)), "Not In Budget"),"")</f>
        <v/>
      </c>
      <c r="I3364" s="184"/>
      <c r="J3364" s="184"/>
      <c r="K3364" s="184"/>
      <c r="L3364" s="183"/>
    </row>
    <row r="3365">
      <c r="A3365" s="454"/>
      <c r="B3365" s="927"/>
      <c r="C3365" s="580"/>
      <c r="D3365" s="939"/>
      <c r="E3365" s="940"/>
      <c r="F3365" s="941"/>
      <c r="G3365" s="937" t="str">
        <f t="array" ref="G3365">xlookup(F3365,'Internal Staffing Calculator'!E:E,'Internal Staffing Calculator'!C:C,"")</f>
        <v/>
      </c>
      <c r="H3365" s="932" t="str">
        <f t="array" ref="H3365">if(F3365&lt;&gt;"", iferror(index('Internal Staffing Calculator'!B$8:B23500,match(F3365,'Internal Staffing Calculator'!E$8:E23500,0)), "Not In Budget"),"")</f>
        <v/>
      </c>
      <c r="I3365" s="184"/>
      <c r="J3365" s="184"/>
      <c r="K3365" s="184"/>
      <c r="L3365" s="183"/>
    </row>
    <row r="3366">
      <c r="A3366" s="454"/>
      <c r="B3366" s="927"/>
      <c r="C3366" s="580"/>
      <c r="D3366" s="939"/>
      <c r="E3366" s="940"/>
      <c r="F3366" s="941"/>
      <c r="G3366" s="937" t="str">
        <f t="array" ref="G3366">xlookup(F3366,'Internal Staffing Calculator'!E:E,'Internal Staffing Calculator'!C:C,"")</f>
        <v/>
      </c>
      <c r="H3366" s="932" t="str">
        <f t="array" ref="H3366">if(F3366&lt;&gt;"", iferror(index('Internal Staffing Calculator'!B$8:B23500,match(F3366,'Internal Staffing Calculator'!E$8:E23500,0)), "Not In Budget"),"")</f>
        <v/>
      </c>
      <c r="I3366" s="184"/>
      <c r="J3366" s="184"/>
      <c r="K3366" s="184"/>
      <c r="L3366" s="183"/>
    </row>
    <row r="3367">
      <c r="A3367" s="454"/>
      <c r="B3367" s="927"/>
      <c r="C3367" s="580"/>
      <c r="D3367" s="939"/>
      <c r="E3367" s="940"/>
      <c r="F3367" s="941"/>
      <c r="G3367" s="937" t="str">
        <f t="array" ref="G3367">xlookup(F3367,'Internal Staffing Calculator'!E:E,'Internal Staffing Calculator'!C:C,"")</f>
        <v/>
      </c>
      <c r="H3367" s="932" t="str">
        <f t="array" ref="H3367">if(F3367&lt;&gt;"", iferror(index('Internal Staffing Calculator'!B$8:B23500,match(F3367,'Internal Staffing Calculator'!E$8:E23500,0)), "Not In Budget"),"")</f>
        <v/>
      </c>
      <c r="I3367" s="184"/>
      <c r="J3367" s="184"/>
      <c r="K3367" s="184"/>
      <c r="L3367" s="183"/>
    </row>
    <row r="3368">
      <c r="A3368" s="454"/>
      <c r="B3368" s="927"/>
      <c r="C3368" s="580"/>
      <c r="D3368" s="939"/>
      <c r="E3368" s="940"/>
      <c r="F3368" s="941"/>
      <c r="G3368" s="937" t="str">
        <f t="array" ref="G3368">xlookup(F3368,'Internal Staffing Calculator'!E:E,'Internal Staffing Calculator'!C:C,"")</f>
        <v/>
      </c>
      <c r="H3368" s="932" t="str">
        <f t="array" ref="H3368">if(F3368&lt;&gt;"", iferror(index('Internal Staffing Calculator'!B$8:B23500,match(F3368,'Internal Staffing Calculator'!E$8:E23500,0)), "Not In Budget"),"")</f>
        <v/>
      </c>
      <c r="I3368" s="184"/>
      <c r="J3368" s="184"/>
      <c r="K3368" s="184"/>
      <c r="L3368" s="183"/>
    </row>
    <row r="3369">
      <c r="A3369" s="454"/>
      <c r="B3369" s="927"/>
      <c r="C3369" s="580"/>
      <c r="D3369" s="939"/>
      <c r="E3369" s="940"/>
      <c r="F3369" s="941"/>
      <c r="G3369" s="937" t="str">
        <f t="array" ref="G3369">xlookup(F3369,'Internal Staffing Calculator'!E:E,'Internal Staffing Calculator'!C:C,"")</f>
        <v/>
      </c>
      <c r="H3369" s="932" t="str">
        <f t="array" ref="H3369">if(F3369&lt;&gt;"", iferror(index('Internal Staffing Calculator'!B$8:B23500,match(F3369,'Internal Staffing Calculator'!E$8:E23500,0)), "Not In Budget"),"")</f>
        <v/>
      </c>
      <c r="I3369" s="184"/>
      <c r="J3369" s="184"/>
      <c r="K3369" s="184"/>
      <c r="L3369" s="183"/>
    </row>
    <row r="3370">
      <c r="A3370" s="454"/>
      <c r="B3370" s="927"/>
      <c r="C3370" s="580"/>
      <c r="D3370" s="939"/>
      <c r="E3370" s="940"/>
      <c r="F3370" s="941"/>
      <c r="G3370" s="937" t="str">
        <f t="array" ref="G3370">xlookup(F3370,'Internal Staffing Calculator'!E:E,'Internal Staffing Calculator'!C:C,"")</f>
        <v/>
      </c>
      <c r="H3370" s="932" t="str">
        <f t="array" ref="H3370">if(F3370&lt;&gt;"", iferror(index('Internal Staffing Calculator'!B$8:B23500,match(F3370,'Internal Staffing Calculator'!E$8:E23500,0)), "Not In Budget"),"")</f>
        <v/>
      </c>
      <c r="I3370" s="184"/>
      <c r="J3370" s="184"/>
      <c r="K3370" s="184"/>
      <c r="L3370" s="183"/>
    </row>
    <row r="3371">
      <c r="A3371" s="454"/>
      <c r="B3371" s="927"/>
      <c r="C3371" s="580"/>
      <c r="D3371" s="939"/>
      <c r="E3371" s="940"/>
      <c r="F3371" s="941"/>
      <c r="G3371" s="937" t="str">
        <f t="array" ref="G3371">xlookup(F3371,'Internal Staffing Calculator'!E:E,'Internal Staffing Calculator'!C:C,"")</f>
        <v/>
      </c>
      <c r="H3371" s="932" t="str">
        <f t="array" ref="H3371">if(F3371&lt;&gt;"", iferror(index('Internal Staffing Calculator'!B$8:B23500,match(F3371,'Internal Staffing Calculator'!E$8:E23500,0)), "Not In Budget"),"")</f>
        <v/>
      </c>
      <c r="I3371" s="184"/>
      <c r="J3371" s="184"/>
      <c r="K3371" s="184"/>
      <c r="L3371" s="183"/>
    </row>
    <row r="3372">
      <c r="A3372" s="454"/>
      <c r="B3372" s="927"/>
      <c r="C3372" s="580"/>
      <c r="D3372" s="939"/>
      <c r="E3372" s="940"/>
      <c r="F3372" s="941"/>
      <c r="G3372" s="937" t="str">
        <f t="array" ref="G3372">xlookup(F3372,'Internal Staffing Calculator'!E:E,'Internal Staffing Calculator'!C:C,"")</f>
        <v/>
      </c>
      <c r="H3372" s="932" t="str">
        <f t="array" ref="H3372">if(F3372&lt;&gt;"", iferror(index('Internal Staffing Calculator'!B$8:B23500,match(F3372,'Internal Staffing Calculator'!E$8:E23500,0)), "Not In Budget"),"")</f>
        <v/>
      </c>
      <c r="I3372" s="184"/>
      <c r="J3372" s="184"/>
      <c r="K3372" s="184"/>
      <c r="L3372" s="183"/>
    </row>
    <row r="3373">
      <c r="A3373" s="454"/>
      <c r="B3373" s="927"/>
      <c r="C3373" s="580"/>
      <c r="D3373" s="939"/>
      <c r="E3373" s="940"/>
      <c r="F3373" s="941"/>
      <c r="G3373" s="937" t="str">
        <f t="array" ref="G3373">xlookup(F3373,'Internal Staffing Calculator'!E:E,'Internal Staffing Calculator'!C:C,"")</f>
        <v/>
      </c>
      <c r="H3373" s="932" t="str">
        <f t="array" ref="H3373">if(F3373&lt;&gt;"", iferror(index('Internal Staffing Calculator'!B$8:B23500,match(F3373,'Internal Staffing Calculator'!E$8:E23500,0)), "Not In Budget"),"")</f>
        <v/>
      </c>
      <c r="I3373" s="184"/>
      <c r="J3373" s="184"/>
      <c r="K3373" s="184"/>
      <c r="L3373" s="183"/>
    </row>
    <row r="3374">
      <c r="A3374" s="454"/>
      <c r="B3374" s="927"/>
      <c r="C3374" s="580"/>
      <c r="D3374" s="939"/>
      <c r="E3374" s="940"/>
      <c r="F3374" s="941"/>
      <c r="G3374" s="937" t="str">
        <f t="array" ref="G3374">xlookup(F3374,'Internal Staffing Calculator'!E:E,'Internal Staffing Calculator'!C:C,"")</f>
        <v/>
      </c>
      <c r="H3374" s="932" t="str">
        <f t="array" ref="H3374">if(F3374&lt;&gt;"", iferror(index('Internal Staffing Calculator'!B$8:B23500,match(F3374,'Internal Staffing Calculator'!E$8:E23500,0)), "Not In Budget"),"")</f>
        <v/>
      </c>
      <c r="I3374" s="184"/>
      <c r="J3374" s="184"/>
      <c r="K3374" s="184"/>
      <c r="L3374" s="183"/>
    </row>
    <row r="3375">
      <c r="A3375" s="454"/>
      <c r="B3375" s="927"/>
      <c r="C3375" s="580"/>
      <c r="D3375" s="939"/>
      <c r="E3375" s="940"/>
      <c r="F3375" s="941"/>
      <c r="G3375" s="937" t="str">
        <f t="array" ref="G3375">xlookup(F3375,'Internal Staffing Calculator'!E:E,'Internal Staffing Calculator'!C:C,"")</f>
        <v/>
      </c>
      <c r="H3375" s="932" t="str">
        <f t="array" ref="H3375">if(F3375&lt;&gt;"", iferror(index('Internal Staffing Calculator'!B$8:B23500,match(F3375,'Internal Staffing Calculator'!E$8:E23500,0)), "Not In Budget"),"")</f>
        <v/>
      </c>
      <c r="I3375" s="184"/>
      <c r="J3375" s="184"/>
      <c r="K3375" s="184"/>
      <c r="L3375" s="183"/>
    </row>
    <row r="3376">
      <c r="A3376" s="454"/>
      <c r="B3376" s="927"/>
      <c r="C3376" s="580"/>
      <c r="D3376" s="939"/>
      <c r="E3376" s="940"/>
      <c r="F3376" s="941"/>
      <c r="G3376" s="937" t="str">
        <f t="array" ref="G3376">xlookup(F3376,'Internal Staffing Calculator'!E:E,'Internal Staffing Calculator'!C:C,"")</f>
        <v/>
      </c>
      <c r="H3376" s="932" t="str">
        <f t="array" ref="H3376">if(F3376&lt;&gt;"", iferror(index('Internal Staffing Calculator'!B$8:B23500,match(F3376,'Internal Staffing Calculator'!E$8:E23500,0)), "Not In Budget"),"")</f>
        <v/>
      </c>
      <c r="I3376" s="184"/>
      <c r="J3376" s="184"/>
      <c r="K3376" s="184"/>
      <c r="L3376" s="183"/>
    </row>
    <row r="3377">
      <c r="A3377" s="454"/>
      <c r="B3377" s="927"/>
      <c r="C3377" s="580"/>
      <c r="D3377" s="939"/>
      <c r="E3377" s="940"/>
      <c r="F3377" s="941"/>
      <c r="G3377" s="937" t="str">
        <f t="array" ref="G3377">xlookup(F3377,'Internal Staffing Calculator'!E:E,'Internal Staffing Calculator'!C:C,"")</f>
        <v/>
      </c>
      <c r="H3377" s="932" t="str">
        <f t="array" ref="H3377">if(F3377&lt;&gt;"", iferror(index('Internal Staffing Calculator'!B$8:B23500,match(F3377,'Internal Staffing Calculator'!E$8:E23500,0)), "Not In Budget"),"")</f>
        <v/>
      </c>
      <c r="I3377" s="184"/>
      <c r="J3377" s="184"/>
      <c r="K3377" s="184"/>
      <c r="L3377" s="183"/>
    </row>
    <row r="3378">
      <c r="A3378" s="454"/>
      <c r="B3378" s="927"/>
      <c r="C3378" s="580"/>
      <c r="D3378" s="939"/>
      <c r="E3378" s="940"/>
      <c r="F3378" s="941"/>
      <c r="G3378" s="937" t="str">
        <f t="array" ref="G3378">xlookup(F3378,'Internal Staffing Calculator'!E:E,'Internal Staffing Calculator'!C:C,"")</f>
        <v/>
      </c>
      <c r="H3378" s="932" t="str">
        <f t="array" ref="H3378">if(F3378&lt;&gt;"", iferror(index('Internal Staffing Calculator'!B$8:B23500,match(F3378,'Internal Staffing Calculator'!E$8:E23500,0)), "Not In Budget"),"")</f>
        <v/>
      </c>
      <c r="I3378" s="184"/>
      <c r="J3378" s="184"/>
      <c r="K3378" s="184"/>
      <c r="L3378" s="183"/>
    </row>
    <row r="3379">
      <c r="A3379" s="454"/>
      <c r="B3379" s="927"/>
      <c r="C3379" s="580"/>
      <c r="D3379" s="939"/>
      <c r="E3379" s="940"/>
      <c r="F3379" s="941"/>
      <c r="G3379" s="937" t="str">
        <f t="array" ref="G3379">xlookup(F3379,'Internal Staffing Calculator'!E:E,'Internal Staffing Calculator'!C:C,"")</f>
        <v/>
      </c>
      <c r="H3379" s="932" t="str">
        <f t="array" ref="H3379">if(F3379&lt;&gt;"", iferror(index('Internal Staffing Calculator'!B$8:B23500,match(F3379,'Internal Staffing Calculator'!E$8:E23500,0)), "Not In Budget"),"")</f>
        <v/>
      </c>
      <c r="I3379" s="184"/>
      <c r="J3379" s="184"/>
      <c r="K3379" s="184"/>
      <c r="L3379" s="183"/>
    </row>
    <row r="3380">
      <c r="A3380" s="454"/>
      <c r="B3380" s="927"/>
      <c r="C3380" s="580"/>
      <c r="D3380" s="939"/>
      <c r="E3380" s="940"/>
      <c r="F3380" s="941"/>
      <c r="G3380" s="937" t="str">
        <f t="array" ref="G3380">xlookup(F3380,'Internal Staffing Calculator'!E:E,'Internal Staffing Calculator'!C:C,"")</f>
        <v/>
      </c>
      <c r="H3380" s="932" t="str">
        <f t="array" ref="H3380">if(F3380&lt;&gt;"", iferror(index('Internal Staffing Calculator'!B$8:B23500,match(F3380,'Internal Staffing Calculator'!E$8:E23500,0)), "Not In Budget"),"")</f>
        <v/>
      </c>
      <c r="I3380" s="184"/>
      <c r="J3380" s="184"/>
      <c r="K3380" s="184"/>
      <c r="L3380" s="183"/>
    </row>
    <row r="3381">
      <c r="A3381" s="454"/>
      <c r="B3381" s="927"/>
      <c r="C3381" s="580"/>
      <c r="D3381" s="939"/>
      <c r="E3381" s="940"/>
      <c r="F3381" s="941"/>
      <c r="G3381" s="937" t="str">
        <f t="array" ref="G3381">xlookup(F3381,'Internal Staffing Calculator'!E:E,'Internal Staffing Calculator'!C:C,"")</f>
        <v/>
      </c>
      <c r="H3381" s="932" t="str">
        <f t="array" ref="H3381">if(F3381&lt;&gt;"", iferror(index('Internal Staffing Calculator'!B$8:B23500,match(F3381,'Internal Staffing Calculator'!E$8:E23500,0)), "Not In Budget"),"")</f>
        <v/>
      </c>
      <c r="I3381" s="184"/>
      <c r="J3381" s="184"/>
      <c r="K3381" s="184"/>
      <c r="L3381" s="183"/>
    </row>
    <row r="3382">
      <c r="A3382" s="454"/>
      <c r="B3382" s="927"/>
      <c r="C3382" s="580"/>
      <c r="D3382" s="939"/>
      <c r="E3382" s="940"/>
      <c r="F3382" s="941"/>
      <c r="G3382" s="937" t="str">
        <f t="array" ref="G3382">xlookup(F3382,'Internal Staffing Calculator'!E:E,'Internal Staffing Calculator'!C:C,"")</f>
        <v/>
      </c>
      <c r="H3382" s="932" t="str">
        <f t="array" ref="H3382">if(F3382&lt;&gt;"", iferror(index('Internal Staffing Calculator'!B$8:B23500,match(F3382,'Internal Staffing Calculator'!E$8:E23500,0)), "Not In Budget"),"")</f>
        <v/>
      </c>
      <c r="I3382" s="184"/>
      <c r="J3382" s="184"/>
      <c r="K3382" s="184"/>
      <c r="L3382" s="183"/>
    </row>
    <row r="3383">
      <c r="A3383" s="454"/>
      <c r="B3383" s="927"/>
      <c r="C3383" s="580"/>
      <c r="D3383" s="939"/>
      <c r="E3383" s="940"/>
      <c r="F3383" s="941"/>
      <c r="G3383" s="937" t="str">
        <f t="array" ref="G3383">xlookup(F3383,'Internal Staffing Calculator'!E:E,'Internal Staffing Calculator'!C:C,"")</f>
        <v/>
      </c>
      <c r="H3383" s="932" t="str">
        <f t="array" ref="H3383">if(F3383&lt;&gt;"", iferror(index('Internal Staffing Calculator'!B$8:B23500,match(F3383,'Internal Staffing Calculator'!E$8:E23500,0)), "Not In Budget"),"")</f>
        <v/>
      </c>
      <c r="I3383" s="184"/>
      <c r="J3383" s="184"/>
      <c r="K3383" s="184"/>
      <c r="L3383" s="183"/>
    </row>
    <row r="3384">
      <c r="A3384" s="454"/>
      <c r="B3384" s="927"/>
      <c r="C3384" s="580"/>
      <c r="D3384" s="939"/>
      <c r="E3384" s="940"/>
      <c r="F3384" s="941"/>
      <c r="G3384" s="937" t="str">
        <f t="array" ref="G3384">xlookup(F3384,'Internal Staffing Calculator'!E:E,'Internal Staffing Calculator'!C:C,"")</f>
        <v/>
      </c>
      <c r="H3384" s="932" t="str">
        <f t="array" ref="H3384">if(F3384&lt;&gt;"", iferror(index('Internal Staffing Calculator'!B$8:B23500,match(F3384,'Internal Staffing Calculator'!E$8:E23500,0)), "Not In Budget"),"")</f>
        <v/>
      </c>
      <c r="I3384" s="184"/>
      <c r="J3384" s="184"/>
      <c r="K3384" s="184"/>
      <c r="L3384" s="183"/>
    </row>
    <row r="3385">
      <c r="A3385" s="454"/>
      <c r="B3385" s="927"/>
      <c r="C3385" s="580"/>
      <c r="D3385" s="939"/>
      <c r="E3385" s="940"/>
      <c r="F3385" s="941"/>
      <c r="G3385" s="937" t="str">
        <f t="array" ref="G3385">xlookup(F3385,'Internal Staffing Calculator'!E:E,'Internal Staffing Calculator'!C:C,"")</f>
        <v/>
      </c>
      <c r="H3385" s="932" t="str">
        <f t="array" ref="H3385">if(F3385&lt;&gt;"", iferror(index('Internal Staffing Calculator'!B$8:B23500,match(F3385,'Internal Staffing Calculator'!E$8:E23500,0)), "Not In Budget"),"")</f>
        <v/>
      </c>
      <c r="I3385" s="184"/>
      <c r="J3385" s="184"/>
      <c r="K3385" s="184"/>
      <c r="L3385" s="183"/>
    </row>
    <row r="3386">
      <c r="A3386" s="454"/>
      <c r="B3386" s="927"/>
      <c r="C3386" s="580"/>
      <c r="D3386" s="939"/>
      <c r="E3386" s="940"/>
      <c r="F3386" s="941"/>
      <c r="G3386" s="937" t="str">
        <f t="array" ref="G3386">xlookup(F3386,'Internal Staffing Calculator'!E:E,'Internal Staffing Calculator'!C:C,"")</f>
        <v/>
      </c>
      <c r="H3386" s="932" t="str">
        <f t="array" ref="H3386">if(F3386&lt;&gt;"", iferror(index('Internal Staffing Calculator'!B$8:B23500,match(F3386,'Internal Staffing Calculator'!E$8:E23500,0)), "Not In Budget"),"")</f>
        <v/>
      </c>
      <c r="I3386" s="184"/>
      <c r="J3386" s="184"/>
      <c r="K3386" s="184"/>
      <c r="L3386" s="183"/>
    </row>
    <row r="3387">
      <c r="A3387" s="454"/>
      <c r="B3387" s="927"/>
      <c r="C3387" s="580"/>
      <c r="D3387" s="939"/>
      <c r="E3387" s="940"/>
      <c r="F3387" s="941"/>
      <c r="G3387" s="937" t="str">
        <f t="array" ref="G3387">xlookup(F3387,'Internal Staffing Calculator'!E:E,'Internal Staffing Calculator'!C:C,"")</f>
        <v/>
      </c>
      <c r="H3387" s="932" t="str">
        <f t="array" ref="H3387">if(F3387&lt;&gt;"", iferror(index('Internal Staffing Calculator'!B$8:B23500,match(F3387,'Internal Staffing Calculator'!E$8:E23500,0)), "Not In Budget"),"")</f>
        <v/>
      </c>
      <c r="I3387" s="184"/>
      <c r="J3387" s="184"/>
      <c r="K3387" s="184"/>
      <c r="L3387" s="183"/>
    </row>
    <row r="3388">
      <c r="A3388" s="454"/>
      <c r="B3388" s="927"/>
      <c r="C3388" s="580"/>
      <c r="D3388" s="939"/>
      <c r="E3388" s="940"/>
      <c r="F3388" s="941"/>
      <c r="G3388" s="937" t="str">
        <f t="array" ref="G3388">xlookup(F3388,'Internal Staffing Calculator'!E:E,'Internal Staffing Calculator'!C:C,"")</f>
        <v/>
      </c>
      <c r="H3388" s="932" t="str">
        <f t="array" ref="H3388">if(F3388&lt;&gt;"", iferror(index('Internal Staffing Calculator'!B$8:B23500,match(F3388,'Internal Staffing Calculator'!E$8:E23500,0)), "Not In Budget"),"")</f>
        <v/>
      </c>
      <c r="I3388" s="184"/>
      <c r="J3388" s="184"/>
      <c r="K3388" s="184"/>
      <c r="L3388" s="183"/>
    </row>
    <row r="3389">
      <c r="A3389" s="454"/>
      <c r="B3389" s="927"/>
      <c r="C3389" s="580"/>
      <c r="D3389" s="939"/>
      <c r="E3389" s="940"/>
      <c r="F3389" s="941"/>
      <c r="G3389" s="937" t="str">
        <f t="array" ref="G3389">xlookup(F3389,'Internal Staffing Calculator'!E:E,'Internal Staffing Calculator'!C:C,"")</f>
        <v/>
      </c>
      <c r="H3389" s="932" t="str">
        <f t="array" ref="H3389">if(F3389&lt;&gt;"", iferror(index('Internal Staffing Calculator'!B$8:B23500,match(F3389,'Internal Staffing Calculator'!E$8:E23500,0)), "Not In Budget"),"")</f>
        <v/>
      </c>
      <c r="I3389" s="184"/>
      <c r="J3389" s="184"/>
      <c r="K3389" s="184"/>
      <c r="L3389" s="183"/>
    </row>
    <row r="3390">
      <c r="A3390" s="454"/>
      <c r="B3390" s="927"/>
      <c r="C3390" s="580"/>
      <c r="D3390" s="939"/>
      <c r="E3390" s="940"/>
      <c r="F3390" s="941"/>
      <c r="G3390" s="937" t="str">
        <f t="array" ref="G3390">xlookup(F3390,'Internal Staffing Calculator'!E:E,'Internal Staffing Calculator'!C:C,"")</f>
        <v/>
      </c>
      <c r="H3390" s="932" t="str">
        <f t="array" ref="H3390">if(F3390&lt;&gt;"", iferror(index('Internal Staffing Calculator'!B$8:B23500,match(F3390,'Internal Staffing Calculator'!E$8:E23500,0)), "Not In Budget"),"")</f>
        <v/>
      </c>
      <c r="I3390" s="184"/>
      <c r="J3390" s="184"/>
      <c r="K3390" s="184"/>
      <c r="L3390" s="183"/>
    </row>
    <row r="3391">
      <c r="A3391" s="454"/>
      <c r="B3391" s="927"/>
      <c r="C3391" s="580"/>
      <c r="D3391" s="939"/>
      <c r="E3391" s="940"/>
      <c r="F3391" s="941"/>
      <c r="G3391" s="937" t="str">
        <f t="array" ref="G3391">xlookup(F3391,'Internal Staffing Calculator'!E:E,'Internal Staffing Calculator'!C:C,"")</f>
        <v/>
      </c>
      <c r="H3391" s="932" t="str">
        <f t="array" ref="H3391">if(F3391&lt;&gt;"", iferror(index('Internal Staffing Calculator'!B$8:B23500,match(F3391,'Internal Staffing Calculator'!E$8:E23500,0)), "Not In Budget"),"")</f>
        <v/>
      </c>
      <c r="I3391" s="184"/>
      <c r="J3391" s="184"/>
      <c r="K3391" s="184"/>
      <c r="L3391" s="183"/>
    </row>
    <row r="3392">
      <c r="A3392" s="454"/>
      <c r="B3392" s="927"/>
      <c r="C3392" s="580"/>
      <c r="D3392" s="939"/>
      <c r="E3392" s="940"/>
      <c r="F3392" s="941"/>
      <c r="G3392" s="937" t="str">
        <f t="array" ref="G3392">xlookup(F3392,'Internal Staffing Calculator'!E:E,'Internal Staffing Calculator'!C:C,"")</f>
        <v/>
      </c>
      <c r="H3392" s="932" t="str">
        <f t="array" ref="H3392">if(F3392&lt;&gt;"", iferror(index('Internal Staffing Calculator'!B$8:B23500,match(F3392,'Internal Staffing Calculator'!E$8:E23500,0)), "Not In Budget"),"")</f>
        <v/>
      </c>
      <c r="I3392" s="184"/>
      <c r="J3392" s="184"/>
      <c r="K3392" s="184"/>
      <c r="L3392" s="183"/>
    </row>
    <row r="3393">
      <c r="A3393" s="454"/>
      <c r="B3393" s="927"/>
      <c r="C3393" s="580"/>
      <c r="D3393" s="939"/>
      <c r="E3393" s="940"/>
      <c r="F3393" s="941"/>
      <c r="G3393" s="937" t="str">
        <f t="array" ref="G3393">xlookup(F3393,'Internal Staffing Calculator'!E:E,'Internal Staffing Calculator'!C:C,"")</f>
        <v/>
      </c>
      <c r="H3393" s="932" t="str">
        <f t="array" ref="H3393">if(F3393&lt;&gt;"", iferror(index('Internal Staffing Calculator'!B$8:B23500,match(F3393,'Internal Staffing Calculator'!E$8:E23500,0)), "Not In Budget"),"")</f>
        <v/>
      </c>
      <c r="I3393" s="184"/>
      <c r="J3393" s="184"/>
      <c r="K3393" s="184"/>
      <c r="L3393" s="183"/>
    </row>
    <row r="3394">
      <c r="A3394" s="454"/>
      <c r="B3394" s="927"/>
      <c r="C3394" s="580"/>
      <c r="D3394" s="939"/>
      <c r="E3394" s="940"/>
      <c r="F3394" s="941"/>
      <c r="G3394" s="937" t="str">
        <f t="array" ref="G3394">xlookup(F3394,'Internal Staffing Calculator'!E:E,'Internal Staffing Calculator'!C:C,"")</f>
        <v/>
      </c>
      <c r="H3394" s="932" t="str">
        <f t="array" ref="H3394">if(F3394&lt;&gt;"", iferror(index('Internal Staffing Calculator'!B$8:B23500,match(F3394,'Internal Staffing Calculator'!E$8:E23500,0)), "Not In Budget"),"")</f>
        <v/>
      </c>
      <c r="I3394" s="184"/>
      <c r="J3394" s="184"/>
      <c r="K3394" s="184"/>
      <c r="L3394" s="183"/>
    </row>
    <row r="3395">
      <c r="A3395" s="454"/>
      <c r="B3395" s="927"/>
      <c r="C3395" s="580"/>
      <c r="D3395" s="939"/>
      <c r="E3395" s="940"/>
      <c r="F3395" s="941"/>
      <c r="G3395" s="937" t="str">
        <f t="array" ref="G3395">xlookup(F3395,'Internal Staffing Calculator'!E:E,'Internal Staffing Calculator'!C:C,"")</f>
        <v/>
      </c>
      <c r="H3395" s="932" t="str">
        <f t="array" ref="H3395">if(F3395&lt;&gt;"", iferror(index('Internal Staffing Calculator'!B$8:B23500,match(F3395,'Internal Staffing Calculator'!E$8:E23500,0)), "Not In Budget"),"")</f>
        <v/>
      </c>
      <c r="I3395" s="184"/>
      <c r="J3395" s="184"/>
      <c r="K3395" s="184"/>
      <c r="L3395" s="183"/>
    </row>
    <row r="3396">
      <c r="A3396" s="454"/>
      <c r="B3396" s="927"/>
      <c r="C3396" s="580"/>
      <c r="D3396" s="939"/>
      <c r="E3396" s="940"/>
      <c r="F3396" s="941"/>
      <c r="G3396" s="937" t="str">
        <f t="array" ref="G3396">xlookup(F3396,'Internal Staffing Calculator'!E:E,'Internal Staffing Calculator'!C:C,"")</f>
        <v/>
      </c>
      <c r="H3396" s="932" t="str">
        <f t="array" ref="H3396">if(F3396&lt;&gt;"", iferror(index('Internal Staffing Calculator'!B$8:B23500,match(F3396,'Internal Staffing Calculator'!E$8:E23500,0)), "Not In Budget"),"")</f>
        <v/>
      </c>
      <c r="I3396" s="184"/>
      <c r="J3396" s="184"/>
      <c r="K3396" s="184"/>
      <c r="L3396" s="183"/>
    </row>
    <row r="3397">
      <c r="A3397" s="454"/>
      <c r="B3397" s="927"/>
      <c r="C3397" s="580"/>
      <c r="D3397" s="939"/>
      <c r="E3397" s="940"/>
      <c r="F3397" s="941"/>
      <c r="G3397" s="937" t="str">
        <f t="array" ref="G3397">xlookup(F3397,'Internal Staffing Calculator'!E:E,'Internal Staffing Calculator'!C:C,"")</f>
        <v/>
      </c>
      <c r="H3397" s="932" t="str">
        <f t="array" ref="H3397">if(F3397&lt;&gt;"", iferror(index('Internal Staffing Calculator'!B$8:B23500,match(F3397,'Internal Staffing Calculator'!E$8:E23500,0)), "Not In Budget"),"")</f>
        <v/>
      </c>
      <c r="I3397" s="184"/>
      <c r="J3397" s="184"/>
      <c r="K3397" s="184"/>
      <c r="L3397" s="183"/>
    </row>
    <row r="3398">
      <c r="A3398" s="454"/>
      <c r="B3398" s="927"/>
      <c r="C3398" s="580"/>
      <c r="D3398" s="939"/>
      <c r="E3398" s="940"/>
      <c r="F3398" s="941"/>
      <c r="G3398" s="937" t="str">
        <f t="array" ref="G3398">xlookup(F3398,'Internal Staffing Calculator'!E:E,'Internal Staffing Calculator'!C:C,"")</f>
        <v/>
      </c>
      <c r="H3398" s="932" t="str">
        <f t="array" ref="H3398">if(F3398&lt;&gt;"", iferror(index('Internal Staffing Calculator'!B$8:B23500,match(F3398,'Internal Staffing Calculator'!E$8:E23500,0)), "Not In Budget"),"")</f>
        <v/>
      </c>
      <c r="I3398" s="184"/>
      <c r="J3398" s="184"/>
      <c r="K3398" s="184"/>
      <c r="L3398" s="183"/>
    </row>
    <row r="3399">
      <c r="A3399" s="454"/>
      <c r="B3399" s="927"/>
      <c r="C3399" s="580"/>
      <c r="D3399" s="939"/>
      <c r="E3399" s="940"/>
      <c r="F3399" s="941"/>
      <c r="G3399" s="937" t="str">
        <f t="array" ref="G3399">xlookup(F3399,'Internal Staffing Calculator'!E:E,'Internal Staffing Calculator'!C:C,"")</f>
        <v/>
      </c>
      <c r="H3399" s="932" t="str">
        <f t="array" ref="H3399">if(F3399&lt;&gt;"", iferror(index('Internal Staffing Calculator'!B$8:B23500,match(F3399,'Internal Staffing Calculator'!E$8:E23500,0)), "Not In Budget"),"")</f>
        <v/>
      </c>
      <c r="I3399" s="184"/>
      <c r="J3399" s="184"/>
      <c r="K3399" s="184"/>
      <c r="L3399" s="183"/>
    </row>
    <row r="3400">
      <c r="A3400" s="454"/>
      <c r="B3400" s="927"/>
      <c r="C3400" s="580"/>
      <c r="D3400" s="939"/>
      <c r="E3400" s="940"/>
      <c r="F3400" s="941"/>
      <c r="G3400" s="937" t="str">
        <f t="array" ref="G3400">xlookup(F3400,'Internal Staffing Calculator'!E:E,'Internal Staffing Calculator'!C:C,"")</f>
        <v/>
      </c>
      <c r="H3400" s="932" t="str">
        <f t="array" ref="H3400">if(F3400&lt;&gt;"", iferror(index('Internal Staffing Calculator'!B$8:B23500,match(F3400,'Internal Staffing Calculator'!E$8:E23500,0)), "Not In Budget"),"")</f>
        <v/>
      </c>
      <c r="I3400" s="184"/>
      <c r="J3400" s="184"/>
      <c r="K3400" s="184"/>
      <c r="L3400" s="183"/>
    </row>
    <row r="3401">
      <c r="A3401" s="454"/>
      <c r="B3401" s="927"/>
      <c r="C3401" s="580"/>
      <c r="D3401" s="939"/>
      <c r="E3401" s="940"/>
      <c r="F3401" s="941"/>
      <c r="G3401" s="937" t="str">
        <f t="array" ref="G3401">xlookup(F3401,'Internal Staffing Calculator'!E:E,'Internal Staffing Calculator'!C:C,"")</f>
        <v/>
      </c>
      <c r="H3401" s="932" t="str">
        <f t="array" ref="H3401">if(F3401&lt;&gt;"", iferror(index('Internal Staffing Calculator'!B$8:B23500,match(F3401,'Internal Staffing Calculator'!E$8:E23500,0)), "Not In Budget"),"")</f>
        <v/>
      </c>
      <c r="I3401" s="184"/>
      <c r="J3401" s="184"/>
      <c r="K3401" s="184"/>
      <c r="L3401" s="183"/>
    </row>
    <row r="3402">
      <c r="A3402" s="454"/>
      <c r="B3402" s="927"/>
      <c r="C3402" s="580"/>
      <c r="D3402" s="939"/>
      <c r="E3402" s="940"/>
      <c r="F3402" s="941"/>
      <c r="G3402" s="937" t="str">
        <f t="array" ref="G3402">xlookup(F3402,'Internal Staffing Calculator'!E:E,'Internal Staffing Calculator'!C:C,"")</f>
        <v/>
      </c>
      <c r="H3402" s="932" t="str">
        <f t="array" ref="H3402">if(F3402&lt;&gt;"", iferror(index('Internal Staffing Calculator'!B$8:B23500,match(F3402,'Internal Staffing Calculator'!E$8:E23500,0)), "Not In Budget"),"")</f>
        <v/>
      </c>
      <c r="I3402" s="184"/>
      <c r="J3402" s="184"/>
      <c r="K3402" s="184"/>
      <c r="L3402" s="183"/>
    </row>
    <row r="3403">
      <c r="A3403" s="454"/>
      <c r="B3403" s="927"/>
      <c r="C3403" s="580"/>
      <c r="D3403" s="939"/>
      <c r="E3403" s="940"/>
      <c r="F3403" s="941"/>
      <c r="G3403" s="937" t="str">
        <f t="array" ref="G3403">xlookup(F3403,'Internal Staffing Calculator'!E:E,'Internal Staffing Calculator'!C:C,"")</f>
        <v/>
      </c>
      <c r="H3403" s="932" t="str">
        <f t="array" ref="H3403">if(F3403&lt;&gt;"", iferror(index('Internal Staffing Calculator'!B$8:B23500,match(F3403,'Internal Staffing Calculator'!E$8:E23500,0)), "Not In Budget"),"")</f>
        <v/>
      </c>
      <c r="I3403" s="184"/>
      <c r="J3403" s="184"/>
      <c r="K3403" s="184"/>
      <c r="L3403" s="183"/>
    </row>
    <row r="3404">
      <c r="A3404" s="454"/>
      <c r="B3404" s="927"/>
      <c r="C3404" s="580"/>
      <c r="D3404" s="939"/>
      <c r="E3404" s="940"/>
      <c r="F3404" s="941"/>
      <c r="G3404" s="937" t="str">
        <f t="array" ref="G3404">xlookup(F3404,'Internal Staffing Calculator'!E:E,'Internal Staffing Calculator'!C:C,"")</f>
        <v/>
      </c>
      <c r="H3404" s="932" t="str">
        <f t="array" ref="H3404">if(F3404&lt;&gt;"", iferror(index('Internal Staffing Calculator'!B$8:B23500,match(F3404,'Internal Staffing Calculator'!E$8:E23500,0)), "Not In Budget"),"")</f>
        <v/>
      </c>
      <c r="I3404" s="184"/>
      <c r="J3404" s="184"/>
      <c r="K3404" s="184"/>
      <c r="L3404" s="183"/>
    </row>
    <row r="3405">
      <c r="A3405" s="454"/>
      <c r="B3405" s="927"/>
      <c r="C3405" s="580"/>
      <c r="D3405" s="939"/>
      <c r="E3405" s="940"/>
      <c r="F3405" s="941"/>
      <c r="G3405" s="937" t="str">
        <f t="array" ref="G3405">xlookup(F3405,'Internal Staffing Calculator'!E:E,'Internal Staffing Calculator'!C:C,"")</f>
        <v/>
      </c>
      <c r="H3405" s="932" t="str">
        <f t="array" ref="H3405">if(F3405&lt;&gt;"", iferror(index('Internal Staffing Calculator'!B$8:B23500,match(F3405,'Internal Staffing Calculator'!E$8:E23500,0)), "Not In Budget"),"")</f>
        <v/>
      </c>
      <c r="I3405" s="184"/>
      <c r="J3405" s="184"/>
      <c r="K3405" s="184"/>
      <c r="L3405" s="183"/>
    </row>
    <row r="3406">
      <c r="A3406" s="454"/>
      <c r="B3406" s="927"/>
      <c r="C3406" s="580"/>
      <c r="D3406" s="939"/>
      <c r="E3406" s="940"/>
      <c r="F3406" s="941"/>
      <c r="G3406" s="937" t="str">
        <f t="array" ref="G3406">xlookup(F3406,'Internal Staffing Calculator'!E:E,'Internal Staffing Calculator'!C:C,"")</f>
        <v/>
      </c>
      <c r="H3406" s="932" t="str">
        <f t="array" ref="H3406">if(F3406&lt;&gt;"", iferror(index('Internal Staffing Calculator'!B$8:B23500,match(F3406,'Internal Staffing Calculator'!E$8:E23500,0)), "Not In Budget"),"")</f>
        <v/>
      </c>
      <c r="I3406" s="184"/>
      <c r="J3406" s="184"/>
      <c r="K3406" s="184"/>
      <c r="L3406" s="183"/>
    </row>
    <row r="3407">
      <c r="A3407" s="454"/>
      <c r="B3407" s="927"/>
      <c r="C3407" s="580"/>
      <c r="D3407" s="939"/>
      <c r="E3407" s="940"/>
      <c r="F3407" s="941"/>
      <c r="G3407" s="937" t="str">
        <f t="array" ref="G3407">xlookup(F3407,'Internal Staffing Calculator'!E:E,'Internal Staffing Calculator'!C:C,"")</f>
        <v/>
      </c>
      <c r="H3407" s="932" t="str">
        <f t="array" ref="H3407">if(F3407&lt;&gt;"", iferror(index('Internal Staffing Calculator'!B$8:B23500,match(F3407,'Internal Staffing Calculator'!E$8:E23500,0)), "Not In Budget"),"")</f>
        <v/>
      </c>
      <c r="I3407" s="184"/>
      <c r="J3407" s="184"/>
      <c r="K3407" s="184"/>
      <c r="L3407" s="183"/>
    </row>
    <row r="3408">
      <c r="A3408" s="454"/>
      <c r="B3408" s="927"/>
      <c r="C3408" s="580"/>
      <c r="D3408" s="939"/>
      <c r="E3408" s="940"/>
      <c r="F3408" s="941"/>
      <c r="G3408" s="937" t="str">
        <f t="array" ref="G3408">xlookup(F3408,'Internal Staffing Calculator'!E:E,'Internal Staffing Calculator'!C:C,"")</f>
        <v/>
      </c>
      <c r="H3408" s="932" t="str">
        <f t="array" ref="H3408">if(F3408&lt;&gt;"", iferror(index('Internal Staffing Calculator'!B$8:B23500,match(F3408,'Internal Staffing Calculator'!E$8:E23500,0)), "Not In Budget"),"")</f>
        <v/>
      </c>
      <c r="I3408" s="184"/>
      <c r="J3408" s="184"/>
      <c r="K3408" s="184"/>
      <c r="L3408" s="183"/>
    </row>
    <row r="3409">
      <c r="A3409" s="454"/>
      <c r="B3409" s="927"/>
      <c r="C3409" s="580"/>
      <c r="D3409" s="939"/>
      <c r="E3409" s="940"/>
      <c r="F3409" s="941"/>
      <c r="G3409" s="937" t="str">
        <f t="array" ref="G3409">xlookup(F3409,'Internal Staffing Calculator'!E:E,'Internal Staffing Calculator'!C:C,"")</f>
        <v/>
      </c>
      <c r="H3409" s="932" t="str">
        <f t="array" ref="H3409">if(F3409&lt;&gt;"", iferror(index('Internal Staffing Calculator'!B$8:B23500,match(F3409,'Internal Staffing Calculator'!E$8:E23500,0)), "Not In Budget"),"")</f>
        <v/>
      </c>
      <c r="I3409" s="184"/>
      <c r="J3409" s="184"/>
      <c r="K3409" s="184"/>
      <c r="L3409" s="183"/>
    </row>
    <row r="3410">
      <c r="A3410" s="454"/>
      <c r="B3410" s="927"/>
      <c r="C3410" s="580"/>
      <c r="D3410" s="939"/>
      <c r="E3410" s="940"/>
      <c r="F3410" s="941"/>
      <c r="G3410" s="937" t="str">
        <f t="array" ref="G3410">xlookup(F3410,'Internal Staffing Calculator'!E:E,'Internal Staffing Calculator'!C:C,"")</f>
        <v/>
      </c>
      <c r="H3410" s="932" t="str">
        <f t="array" ref="H3410">if(F3410&lt;&gt;"", iferror(index('Internal Staffing Calculator'!B$8:B23500,match(F3410,'Internal Staffing Calculator'!E$8:E23500,0)), "Not In Budget"),"")</f>
        <v/>
      </c>
      <c r="I3410" s="184"/>
      <c r="J3410" s="184"/>
      <c r="K3410" s="184"/>
      <c r="L3410" s="183"/>
    </row>
    <row r="3411">
      <c r="A3411" s="454"/>
      <c r="B3411" s="927"/>
      <c r="C3411" s="580"/>
      <c r="D3411" s="939"/>
      <c r="E3411" s="940"/>
      <c r="F3411" s="941"/>
      <c r="G3411" s="937" t="str">
        <f t="array" ref="G3411">xlookup(F3411,'Internal Staffing Calculator'!E:E,'Internal Staffing Calculator'!C:C,"")</f>
        <v/>
      </c>
      <c r="H3411" s="932" t="str">
        <f t="array" ref="H3411">if(F3411&lt;&gt;"", iferror(index('Internal Staffing Calculator'!B$8:B23500,match(F3411,'Internal Staffing Calculator'!E$8:E23500,0)), "Not In Budget"),"")</f>
        <v/>
      </c>
      <c r="I3411" s="184"/>
      <c r="J3411" s="184"/>
      <c r="K3411" s="184"/>
      <c r="L3411" s="183"/>
    </row>
    <row r="3412">
      <c r="A3412" s="454"/>
      <c r="B3412" s="927"/>
      <c r="C3412" s="580"/>
      <c r="D3412" s="939"/>
      <c r="E3412" s="940"/>
      <c r="F3412" s="941"/>
      <c r="G3412" s="937" t="str">
        <f t="array" ref="G3412">xlookup(F3412,'Internal Staffing Calculator'!E:E,'Internal Staffing Calculator'!C:C,"")</f>
        <v/>
      </c>
      <c r="H3412" s="932" t="str">
        <f t="array" ref="H3412">if(F3412&lt;&gt;"", iferror(index('Internal Staffing Calculator'!B$8:B23500,match(F3412,'Internal Staffing Calculator'!E$8:E23500,0)), "Not In Budget"),"")</f>
        <v/>
      </c>
      <c r="I3412" s="184"/>
      <c r="J3412" s="184"/>
      <c r="K3412" s="184"/>
      <c r="L3412" s="183"/>
    </row>
    <row r="3413">
      <c r="A3413" s="454"/>
      <c r="B3413" s="927"/>
      <c r="C3413" s="580"/>
      <c r="D3413" s="939"/>
      <c r="E3413" s="940"/>
      <c r="F3413" s="941"/>
      <c r="G3413" s="937" t="str">
        <f t="array" ref="G3413">xlookup(F3413,'Internal Staffing Calculator'!E:E,'Internal Staffing Calculator'!C:C,"")</f>
        <v/>
      </c>
      <c r="H3413" s="932" t="str">
        <f t="array" ref="H3413">if(F3413&lt;&gt;"", iferror(index('Internal Staffing Calculator'!B$8:B23500,match(F3413,'Internal Staffing Calculator'!E$8:E23500,0)), "Not In Budget"),"")</f>
        <v/>
      </c>
      <c r="I3413" s="184"/>
      <c r="J3413" s="184"/>
      <c r="K3413" s="184"/>
      <c r="L3413" s="183"/>
    </row>
    <row r="3414">
      <c r="A3414" s="454"/>
      <c r="B3414" s="927"/>
      <c r="C3414" s="580"/>
      <c r="D3414" s="939"/>
      <c r="E3414" s="940"/>
      <c r="F3414" s="941"/>
      <c r="G3414" s="937" t="str">
        <f t="array" ref="G3414">xlookup(F3414,'Internal Staffing Calculator'!E:E,'Internal Staffing Calculator'!C:C,"")</f>
        <v/>
      </c>
      <c r="H3414" s="932" t="str">
        <f t="array" ref="H3414">if(F3414&lt;&gt;"", iferror(index('Internal Staffing Calculator'!B$8:B23500,match(F3414,'Internal Staffing Calculator'!E$8:E23500,0)), "Not In Budget"),"")</f>
        <v/>
      </c>
      <c r="I3414" s="184"/>
      <c r="J3414" s="184"/>
      <c r="K3414" s="184"/>
      <c r="L3414" s="183"/>
    </row>
    <row r="3415">
      <c r="A3415" s="454"/>
      <c r="B3415" s="927"/>
      <c r="C3415" s="580"/>
      <c r="D3415" s="939"/>
      <c r="E3415" s="940"/>
      <c r="F3415" s="941"/>
      <c r="G3415" s="937" t="str">
        <f t="array" ref="G3415">xlookup(F3415,'Internal Staffing Calculator'!E:E,'Internal Staffing Calculator'!C:C,"")</f>
        <v/>
      </c>
      <c r="H3415" s="932" t="str">
        <f t="array" ref="H3415">if(F3415&lt;&gt;"", iferror(index('Internal Staffing Calculator'!B$8:B23500,match(F3415,'Internal Staffing Calculator'!E$8:E23500,0)), "Not In Budget"),"")</f>
        <v/>
      </c>
      <c r="I3415" s="184"/>
      <c r="J3415" s="184"/>
      <c r="K3415" s="184"/>
      <c r="L3415" s="183"/>
    </row>
    <row r="3416">
      <c r="A3416" s="454"/>
      <c r="B3416" s="927"/>
      <c r="C3416" s="580"/>
      <c r="D3416" s="939"/>
      <c r="E3416" s="940"/>
      <c r="F3416" s="941"/>
      <c r="G3416" s="937" t="str">
        <f t="array" ref="G3416">xlookup(F3416,'Internal Staffing Calculator'!E:E,'Internal Staffing Calculator'!C:C,"")</f>
        <v/>
      </c>
      <c r="H3416" s="932" t="str">
        <f t="array" ref="H3416">if(F3416&lt;&gt;"", iferror(index('Internal Staffing Calculator'!B$8:B23500,match(F3416,'Internal Staffing Calculator'!E$8:E23500,0)), "Not In Budget"),"")</f>
        <v/>
      </c>
      <c r="I3416" s="184"/>
      <c r="J3416" s="184"/>
      <c r="K3416" s="184"/>
      <c r="L3416" s="183"/>
    </row>
    <row r="3417">
      <c r="A3417" s="454"/>
      <c r="B3417" s="927"/>
      <c r="C3417" s="580"/>
      <c r="D3417" s="939"/>
      <c r="E3417" s="940"/>
      <c r="F3417" s="941"/>
      <c r="G3417" s="937" t="str">
        <f t="array" ref="G3417">xlookup(F3417,'Internal Staffing Calculator'!E:E,'Internal Staffing Calculator'!C:C,"")</f>
        <v/>
      </c>
      <c r="H3417" s="932" t="str">
        <f t="array" ref="H3417">if(F3417&lt;&gt;"", iferror(index('Internal Staffing Calculator'!B$8:B23500,match(F3417,'Internal Staffing Calculator'!E$8:E23500,0)), "Not In Budget"),"")</f>
        <v/>
      </c>
      <c r="I3417" s="184"/>
      <c r="J3417" s="184"/>
      <c r="K3417" s="184"/>
      <c r="L3417" s="183"/>
    </row>
    <row r="3418">
      <c r="A3418" s="454"/>
      <c r="B3418" s="927"/>
      <c r="C3418" s="580"/>
      <c r="D3418" s="939"/>
      <c r="E3418" s="940"/>
      <c r="F3418" s="941"/>
      <c r="G3418" s="937" t="str">
        <f t="array" ref="G3418">xlookup(F3418,'Internal Staffing Calculator'!E:E,'Internal Staffing Calculator'!C:C,"")</f>
        <v/>
      </c>
      <c r="H3418" s="932" t="str">
        <f t="array" ref="H3418">if(F3418&lt;&gt;"", iferror(index('Internal Staffing Calculator'!B$8:B23500,match(F3418,'Internal Staffing Calculator'!E$8:E23500,0)), "Not In Budget"),"")</f>
        <v/>
      </c>
      <c r="I3418" s="184"/>
      <c r="J3418" s="184"/>
      <c r="K3418" s="184"/>
      <c r="L3418" s="183"/>
    </row>
    <row r="3419">
      <c r="A3419" s="454"/>
      <c r="B3419" s="927"/>
      <c r="C3419" s="580"/>
      <c r="D3419" s="939"/>
      <c r="E3419" s="940"/>
      <c r="F3419" s="941"/>
      <c r="G3419" s="937" t="str">
        <f t="array" ref="G3419">xlookup(F3419,'Internal Staffing Calculator'!E:E,'Internal Staffing Calculator'!C:C,"")</f>
        <v/>
      </c>
      <c r="H3419" s="932" t="str">
        <f t="array" ref="H3419">if(F3419&lt;&gt;"", iferror(index('Internal Staffing Calculator'!B$8:B23500,match(F3419,'Internal Staffing Calculator'!E$8:E23500,0)), "Not In Budget"),"")</f>
        <v/>
      </c>
      <c r="I3419" s="184"/>
      <c r="J3419" s="184"/>
      <c r="K3419" s="184"/>
      <c r="L3419" s="183"/>
    </row>
    <row r="3420">
      <c r="A3420" s="454"/>
      <c r="B3420" s="927"/>
      <c r="C3420" s="580"/>
      <c r="D3420" s="939"/>
      <c r="E3420" s="940"/>
      <c r="F3420" s="941"/>
      <c r="G3420" s="937" t="str">
        <f t="array" ref="G3420">xlookup(F3420,'Internal Staffing Calculator'!E:E,'Internal Staffing Calculator'!C:C,"")</f>
        <v/>
      </c>
      <c r="H3420" s="932" t="str">
        <f t="array" ref="H3420">if(F3420&lt;&gt;"", iferror(index('Internal Staffing Calculator'!B$8:B23500,match(F3420,'Internal Staffing Calculator'!E$8:E23500,0)), "Not In Budget"),"")</f>
        <v/>
      </c>
      <c r="I3420" s="184"/>
      <c r="J3420" s="184"/>
      <c r="K3420" s="184"/>
      <c r="L3420" s="183"/>
    </row>
    <row r="3421">
      <c r="A3421" s="454"/>
      <c r="B3421" s="927"/>
      <c r="C3421" s="580"/>
      <c r="D3421" s="939"/>
      <c r="E3421" s="940"/>
      <c r="F3421" s="941"/>
      <c r="G3421" s="937" t="str">
        <f t="array" ref="G3421">xlookup(F3421,'Internal Staffing Calculator'!E:E,'Internal Staffing Calculator'!C:C,"")</f>
        <v/>
      </c>
      <c r="H3421" s="932" t="str">
        <f t="array" ref="H3421">if(F3421&lt;&gt;"", iferror(index('Internal Staffing Calculator'!B$8:B23500,match(F3421,'Internal Staffing Calculator'!E$8:E23500,0)), "Not In Budget"),"")</f>
        <v/>
      </c>
      <c r="I3421" s="184"/>
      <c r="J3421" s="184"/>
      <c r="K3421" s="184"/>
      <c r="L3421" s="183"/>
    </row>
    <row r="3422">
      <c r="A3422" s="454"/>
      <c r="B3422" s="927"/>
      <c r="C3422" s="580"/>
      <c r="D3422" s="939"/>
      <c r="E3422" s="940"/>
      <c r="F3422" s="941"/>
      <c r="G3422" s="937" t="str">
        <f t="array" ref="G3422">xlookup(F3422,'Internal Staffing Calculator'!E:E,'Internal Staffing Calculator'!C:C,"")</f>
        <v/>
      </c>
      <c r="H3422" s="932" t="str">
        <f t="array" ref="H3422">if(F3422&lt;&gt;"", iferror(index('Internal Staffing Calculator'!B$8:B23500,match(F3422,'Internal Staffing Calculator'!E$8:E23500,0)), "Not In Budget"),"")</f>
        <v/>
      </c>
      <c r="I3422" s="184"/>
      <c r="J3422" s="184"/>
      <c r="K3422" s="184"/>
      <c r="L3422" s="183"/>
    </row>
    <row r="3423">
      <c r="A3423" s="454"/>
      <c r="B3423" s="927"/>
      <c r="C3423" s="580"/>
      <c r="D3423" s="939"/>
      <c r="E3423" s="940"/>
      <c r="F3423" s="941"/>
      <c r="G3423" s="937" t="str">
        <f t="array" ref="G3423">xlookup(F3423,'Internal Staffing Calculator'!E:E,'Internal Staffing Calculator'!C:C,"")</f>
        <v/>
      </c>
      <c r="H3423" s="932" t="str">
        <f t="array" ref="H3423">if(F3423&lt;&gt;"", iferror(index('Internal Staffing Calculator'!B$8:B23500,match(F3423,'Internal Staffing Calculator'!E$8:E23500,0)), "Not In Budget"),"")</f>
        <v/>
      </c>
      <c r="I3423" s="184"/>
      <c r="J3423" s="184"/>
      <c r="K3423" s="184"/>
      <c r="L3423" s="183"/>
    </row>
    <row r="3424">
      <c r="A3424" s="454"/>
      <c r="B3424" s="927"/>
      <c r="C3424" s="580"/>
      <c r="D3424" s="939"/>
      <c r="E3424" s="940"/>
      <c r="F3424" s="941"/>
      <c r="G3424" s="937" t="str">
        <f t="array" ref="G3424">xlookup(F3424,'Internal Staffing Calculator'!E:E,'Internal Staffing Calculator'!C:C,"")</f>
        <v/>
      </c>
      <c r="H3424" s="932" t="str">
        <f t="array" ref="H3424">if(F3424&lt;&gt;"", iferror(index('Internal Staffing Calculator'!B$8:B23500,match(F3424,'Internal Staffing Calculator'!E$8:E23500,0)), "Not In Budget"),"")</f>
        <v/>
      </c>
      <c r="I3424" s="184"/>
      <c r="J3424" s="184"/>
      <c r="K3424" s="184"/>
      <c r="L3424" s="183"/>
    </row>
    <row r="3425">
      <c r="A3425" s="454"/>
      <c r="B3425" s="927"/>
      <c r="C3425" s="580"/>
      <c r="D3425" s="939"/>
      <c r="E3425" s="940"/>
      <c r="F3425" s="941"/>
      <c r="G3425" s="937" t="str">
        <f t="array" ref="G3425">xlookup(F3425,'Internal Staffing Calculator'!E:E,'Internal Staffing Calculator'!C:C,"")</f>
        <v/>
      </c>
      <c r="H3425" s="932" t="str">
        <f t="array" ref="H3425">if(F3425&lt;&gt;"", iferror(index('Internal Staffing Calculator'!B$8:B23500,match(F3425,'Internal Staffing Calculator'!E$8:E23500,0)), "Not In Budget"),"")</f>
        <v/>
      </c>
      <c r="I3425" s="184"/>
      <c r="J3425" s="184"/>
      <c r="K3425" s="184"/>
      <c r="L3425" s="183"/>
    </row>
    <row r="3426">
      <c r="A3426" s="454"/>
      <c r="B3426" s="927"/>
      <c r="C3426" s="580"/>
      <c r="D3426" s="939"/>
      <c r="E3426" s="940"/>
      <c r="F3426" s="941"/>
      <c r="G3426" s="937" t="str">
        <f t="array" ref="G3426">xlookup(F3426,'Internal Staffing Calculator'!E:E,'Internal Staffing Calculator'!C:C,"")</f>
        <v/>
      </c>
      <c r="H3426" s="932" t="str">
        <f t="array" ref="H3426">if(F3426&lt;&gt;"", iferror(index('Internal Staffing Calculator'!B$8:B23500,match(F3426,'Internal Staffing Calculator'!E$8:E23500,0)), "Not In Budget"),"")</f>
        <v/>
      </c>
      <c r="I3426" s="184"/>
      <c r="J3426" s="184"/>
      <c r="K3426" s="184"/>
      <c r="L3426" s="183"/>
    </row>
    <row r="3427">
      <c r="A3427" s="454"/>
      <c r="B3427" s="927"/>
      <c r="C3427" s="580"/>
      <c r="D3427" s="939"/>
      <c r="E3427" s="940"/>
      <c r="F3427" s="941"/>
      <c r="G3427" s="937" t="str">
        <f t="array" ref="G3427">xlookup(F3427,'Internal Staffing Calculator'!E:E,'Internal Staffing Calculator'!C:C,"")</f>
        <v/>
      </c>
      <c r="H3427" s="932" t="str">
        <f t="array" ref="H3427">if(F3427&lt;&gt;"", iferror(index('Internal Staffing Calculator'!B$8:B23500,match(F3427,'Internal Staffing Calculator'!E$8:E23500,0)), "Not In Budget"),"")</f>
        <v/>
      </c>
      <c r="I3427" s="184"/>
      <c r="J3427" s="184"/>
      <c r="K3427" s="184"/>
      <c r="L3427" s="183"/>
    </row>
    <row r="3428">
      <c r="A3428" s="454"/>
      <c r="B3428" s="927"/>
      <c r="C3428" s="580"/>
      <c r="D3428" s="939"/>
      <c r="E3428" s="940"/>
      <c r="F3428" s="941"/>
      <c r="G3428" s="937" t="str">
        <f t="array" ref="G3428">xlookup(F3428,'Internal Staffing Calculator'!E:E,'Internal Staffing Calculator'!C:C,"")</f>
        <v/>
      </c>
      <c r="H3428" s="932" t="str">
        <f t="array" ref="H3428">if(F3428&lt;&gt;"", iferror(index('Internal Staffing Calculator'!B$8:B23500,match(F3428,'Internal Staffing Calculator'!E$8:E23500,0)), "Not In Budget"),"")</f>
        <v/>
      </c>
      <c r="I3428" s="184"/>
      <c r="J3428" s="184"/>
      <c r="K3428" s="184"/>
      <c r="L3428" s="183"/>
    </row>
    <row r="3429">
      <c r="A3429" s="454"/>
      <c r="B3429" s="927"/>
      <c r="C3429" s="580"/>
      <c r="D3429" s="939"/>
      <c r="E3429" s="940"/>
      <c r="F3429" s="941"/>
      <c r="G3429" s="937" t="str">
        <f t="array" ref="G3429">xlookup(F3429,'Internal Staffing Calculator'!E:E,'Internal Staffing Calculator'!C:C,"")</f>
        <v/>
      </c>
      <c r="H3429" s="932" t="str">
        <f t="array" ref="H3429">if(F3429&lt;&gt;"", iferror(index('Internal Staffing Calculator'!B$8:B23500,match(F3429,'Internal Staffing Calculator'!E$8:E23500,0)), "Not In Budget"),"")</f>
        <v/>
      </c>
      <c r="I3429" s="184"/>
      <c r="J3429" s="184"/>
      <c r="K3429" s="184"/>
      <c r="L3429" s="183"/>
    </row>
    <row r="3430">
      <c r="A3430" s="454"/>
      <c r="B3430" s="927"/>
      <c r="C3430" s="580"/>
      <c r="D3430" s="939"/>
      <c r="E3430" s="940"/>
      <c r="F3430" s="941"/>
      <c r="G3430" s="937" t="str">
        <f t="array" ref="G3430">xlookup(F3430,'Internal Staffing Calculator'!E:E,'Internal Staffing Calculator'!C:C,"")</f>
        <v/>
      </c>
      <c r="H3430" s="932" t="str">
        <f t="array" ref="H3430">if(F3430&lt;&gt;"", iferror(index('Internal Staffing Calculator'!B$8:B23500,match(F3430,'Internal Staffing Calculator'!E$8:E23500,0)), "Not In Budget"),"")</f>
        <v/>
      </c>
      <c r="I3430" s="184"/>
      <c r="J3430" s="184"/>
      <c r="K3430" s="184"/>
      <c r="L3430" s="183"/>
    </row>
    <row r="3431">
      <c r="A3431" s="454"/>
      <c r="B3431" s="927"/>
      <c r="C3431" s="580"/>
      <c r="D3431" s="939"/>
      <c r="E3431" s="940"/>
      <c r="F3431" s="941"/>
      <c r="G3431" s="937" t="str">
        <f t="array" ref="G3431">xlookup(F3431,'Internal Staffing Calculator'!E:E,'Internal Staffing Calculator'!C:C,"")</f>
        <v/>
      </c>
      <c r="H3431" s="932" t="str">
        <f t="array" ref="H3431">if(F3431&lt;&gt;"", iferror(index('Internal Staffing Calculator'!B$8:B23500,match(F3431,'Internal Staffing Calculator'!E$8:E23500,0)), "Not In Budget"),"")</f>
        <v/>
      </c>
      <c r="I3431" s="184"/>
      <c r="J3431" s="184"/>
      <c r="K3431" s="184"/>
      <c r="L3431" s="183"/>
    </row>
    <row r="3432">
      <c r="A3432" s="454"/>
      <c r="B3432" s="927"/>
      <c r="C3432" s="580"/>
      <c r="D3432" s="939"/>
      <c r="E3432" s="940"/>
      <c r="F3432" s="941"/>
      <c r="G3432" s="937" t="str">
        <f t="array" ref="G3432">xlookup(F3432,'Internal Staffing Calculator'!E:E,'Internal Staffing Calculator'!C:C,"")</f>
        <v/>
      </c>
      <c r="H3432" s="932" t="str">
        <f t="array" ref="H3432">if(F3432&lt;&gt;"", iferror(index('Internal Staffing Calculator'!B$8:B23500,match(F3432,'Internal Staffing Calculator'!E$8:E23500,0)), "Not In Budget"),"")</f>
        <v/>
      </c>
      <c r="I3432" s="184"/>
      <c r="J3432" s="184"/>
      <c r="K3432" s="184"/>
      <c r="L3432" s="183"/>
    </row>
    <row r="3433">
      <c r="A3433" s="454"/>
      <c r="B3433" s="927"/>
      <c r="C3433" s="580"/>
      <c r="D3433" s="939"/>
      <c r="E3433" s="940"/>
      <c r="F3433" s="941"/>
      <c r="G3433" s="937" t="str">
        <f t="array" ref="G3433">xlookup(F3433,'Internal Staffing Calculator'!E:E,'Internal Staffing Calculator'!C:C,"")</f>
        <v/>
      </c>
      <c r="H3433" s="932" t="str">
        <f t="array" ref="H3433">if(F3433&lt;&gt;"", iferror(index('Internal Staffing Calculator'!B$8:B23500,match(F3433,'Internal Staffing Calculator'!E$8:E23500,0)), "Not In Budget"),"")</f>
        <v/>
      </c>
      <c r="I3433" s="184"/>
      <c r="J3433" s="184"/>
      <c r="K3433" s="184"/>
      <c r="L3433" s="183"/>
    </row>
    <row r="3434">
      <c r="A3434" s="454"/>
      <c r="B3434" s="927"/>
      <c r="C3434" s="580"/>
      <c r="D3434" s="939"/>
      <c r="E3434" s="940"/>
      <c r="F3434" s="941"/>
      <c r="G3434" s="937" t="str">
        <f t="array" ref="G3434">xlookup(F3434,'Internal Staffing Calculator'!E:E,'Internal Staffing Calculator'!C:C,"")</f>
        <v/>
      </c>
      <c r="H3434" s="932" t="str">
        <f t="array" ref="H3434">if(F3434&lt;&gt;"", iferror(index('Internal Staffing Calculator'!B$8:B23500,match(F3434,'Internal Staffing Calculator'!E$8:E23500,0)), "Not In Budget"),"")</f>
        <v/>
      </c>
      <c r="I3434" s="184"/>
      <c r="J3434" s="184"/>
      <c r="K3434" s="184"/>
      <c r="L3434" s="183"/>
    </row>
    <row r="3435">
      <c r="A3435" s="454"/>
      <c r="B3435" s="927"/>
      <c r="C3435" s="580"/>
      <c r="D3435" s="939"/>
      <c r="E3435" s="940"/>
      <c r="F3435" s="941"/>
      <c r="G3435" s="937" t="str">
        <f t="array" ref="G3435">xlookup(F3435,'Internal Staffing Calculator'!E:E,'Internal Staffing Calculator'!C:C,"")</f>
        <v/>
      </c>
      <c r="H3435" s="932" t="str">
        <f t="array" ref="H3435">if(F3435&lt;&gt;"", iferror(index('Internal Staffing Calculator'!B$8:B23500,match(F3435,'Internal Staffing Calculator'!E$8:E23500,0)), "Not In Budget"),"")</f>
        <v/>
      </c>
      <c r="I3435" s="184"/>
      <c r="J3435" s="184"/>
      <c r="K3435" s="184"/>
      <c r="L3435" s="183"/>
    </row>
    <row r="3436">
      <c r="A3436" s="454"/>
      <c r="B3436" s="927"/>
      <c r="C3436" s="580"/>
      <c r="D3436" s="939"/>
      <c r="E3436" s="940"/>
      <c r="F3436" s="941"/>
      <c r="G3436" s="937" t="str">
        <f t="array" ref="G3436">xlookup(F3436,'Internal Staffing Calculator'!E:E,'Internal Staffing Calculator'!C:C,"")</f>
        <v/>
      </c>
      <c r="H3436" s="932" t="str">
        <f t="array" ref="H3436">if(F3436&lt;&gt;"", iferror(index('Internal Staffing Calculator'!B$8:B23500,match(F3436,'Internal Staffing Calculator'!E$8:E23500,0)), "Not In Budget"),"")</f>
        <v/>
      </c>
      <c r="I3436" s="184"/>
      <c r="J3436" s="184"/>
      <c r="K3436" s="184"/>
      <c r="L3436" s="183"/>
    </row>
    <row r="3437">
      <c r="A3437" s="454"/>
      <c r="B3437" s="927"/>
      <c r="C3437" s="580"/>
      <c r="D3437" s="939"/>
      <c r="E3437" s="940"/>
      <c r="F3437" s="941"/>
      <c r="G3437" s="937" t="str">
        <f t="array" ref="G3437">xlookup(F3437,'Internal Staffing Calculator'!E:E,'Internal Staffing Calculator'!C:C,"")</f>
        <v/>
      </c>
      <c r="H3437" s="932" t="str">
        <f t="array" ref="H3437">if(F3437&lt;&gt;"", iferror(index('Internal Staffing Calculator'!B$8:B23500,match(F3437,'Internal Staffing Calculator'!E$8:E23500,0)), "Not In Budget"),"")</f>
        <v/>
      </c>
      <c r="I3437" s="184"/>
      <c r="J3437" s="184"/>
      <c r="K3437" s="184"/>
      <c r="L3437" s="183"/>
    </row>
    <row r="3438">
      <c r="A3438" s="454"/>
      <c r="B3438" s="927"/>
      <c r="C3438" s="580"/>
      <c r="D3438" s="939"/>
      <c r="E3438" s="940"/>
      <c r="F3438" s="941"/>
      <c r="G3438" s="937" t="str">
        <f t="array" ref="G3438">xlookup(F3438,'Internal Staffing Calculator'!E:E,'Internal Staffing Calculator'!C:C,"")</f>
        <v/>
      </c>
      <c r="H3438" s="932" t="str">
        <f t="array" ref="H3438">if(F3438&lt;&gt;"", iferror(index('Internal Staffing Calculator'!B$8:B23500,match(F3438,'Internal Staffing Calculator'!E$8:E23500,0)), "Not In Budget"),"")</f>
        <v/>
      </c>
      <c r="I3438" s="184"/>
      <c r="J3438" s="184"/>
      <c r="K3438" s="184"/>
      <c r="L3438" s="183"/>
    </row>
    <row r="3439">
      <c r="A3439" s="454"/>
      <c r="B3439" s="927"/>
      <c r="C3439" s="580"/>
      <c r="D3439" s="939"/>
      <c r="E3439" s="940"/>
      <c r="F3439" s="941"/>
      <c r="G3439" s="937" t="str">
        <f t="array" ref="G3439">xlookup(F3439,'Internal Staffing Calculator'!E:E,'Internal Staffing Calculator'!C:C,"")</f>
        <v/>
      </c>
      <c r="H3439" s="932" t="str">
        <f t="array" ref="H3439">if(F3439&lt;&gt;"", iferror(index('Internal Staffing Calculator'!B$8:B23500,match(F3439,'Internal Staffing Calculator'!E$8:E23500,0)), "Not In Budget"),"")</f>
        <v/>
      </c>
      <c r="I3439" s="184"/>
      <c r="J3439" s="184"/>
      <c r="K3439" s="184"/>
      <c r="L3439" s="183"/>
    </row>
    <row r="3440">
      <c r="A3440" s="454"/>
      <c r="B3440" s="927"/>
      <c r="C3440" s="580"/>
      <c r="D3440" s="939"/>
      <c r="E3440" s="940"/>
      <c r="F3440" s="941"/>
      <c r="G3440" s="937" t="str">
        <f t="array" ref="G3440">xlookup(F3440,'Internal Staffing Calculator'!E:E,'Internal Staffing Calculator'!C:C,"")</f>
        <v/>
      </c>
      <c r="H3440" s="932" t="str">
        <f t="array" ref="H3440">if(F3440&lt;&gt;"", iferror(index('Internal Staffing Calculator'!B$8:B23500,match(F3440,'Internal Staffing Calculator'!E$8:E23500,0)), "Not In Budget"),"")</f>
        <v/>
      </c>
      <c r="I3440" s="184"/>
      <c r="J3440" s="184"/>
      <c r="K3440" s="184"/>
      <c r="L3440" s="183"/>
    </row>
    <row r="3441">
      <c r="A3441" s="454"/>
      <c r="B3441" s="927"/>
      <c r="C3441" s="580"/>
      <c r="D3441" s="939"/>
      <c r="E3441" s="940"/>
      <c r="F3441" s="941"/>
      <c r="G3441" s="937" t="str">
        <f t="array" ref="G3441">xlookup(F3441,'Internal Staffing Calculator'!E:E,'Internal Staffing Calculator'!C:C,"")</f>
        <v/>
      </c>
      <c r="H3441" s="932" t="str">
        <f t="array" ref="H3441">if(F3441&lt;&gt;"", iferror(index('Internal Staffing Calculator'!B$8:B23500,match(F3441,'Internal Staffing Calculator'!E$8:E23500,0)), "Not In Budget"),"")</f>
        <v/>
      </c>
      <c r="I3441" s="184"/>
      <c r="J3441" s="184"/>
      <c r="K3441" s="184"/>
      <c r="L3441" s="183"/>
    </row>
    <row r="3442">
      <c r="A3442" s="454"/>
      <c r="B3442" s="927"/>
      <c r="C3442" s="580"/>
      <c r="D3442" s="939"/>
      <c r="E3442" s="940"/>
      <c r="F3442" s="941"/>
      <c r="G3442" s="937" t="str">
        <f t="array" ref="G3442">xlookup(F3442,'Internal Staffing Calculator'!E:E,'Internal Staffing Calculator'!C:C,"")</f>
        <v/>
      </c>
      <c r="H3442" s="932" t="str">
        <f t="array" ref="H3442">if(F3442&lt;&gt;"", iferror(index('Internal Staffing Calculator'!B$8:B23500,match(F3442,'Internal Staffing Calculator'!E$8:E23500,0)), "Not In Budget"),"")</f>
        <v/>
      </c>
      <c r="I3442" s="184"/>
      <c r="J3442" s="184"/>
      <c r="K3442" s="184"/>
      <c r="L3442" s="183"/>
    </row>
    <row r="3443">
      <c r="A3443" s="454"/>
      <c r="B3443" s="927"/>
      <c r="C3443" s="580"/>
      <c r="D3443" s="939"/>
      <c r="E3443" s="940"/>
      <c r="F3443" s="941"/>
      <c r="G3443" s="937" t="str">
        <f t="array" ref="G3443">xlookup(F3443,'Internal Staffing Calculator'!E:E,'Internal Staffing Calculator'!C:C,"")</f>
        <v/>
      </c>
      <c r="H3443" s="932" t="str">
        <f t="array" ref="H3443">if(F3443&lt;&gt;"", iferror(index('Internal Staffing Calculator'!B$8:B23500,match(F3443,'Internal Staffing Calculator'!E$8:E23500,0)), "Not In Budget"),"")</f>
        <v/>
      </c>
      <c r="I3443" s="184"/>
      <c r="J3443" s="184"/>
      <c r="K3443" s="184"/>
      <c r="L3443" s="183"/>
    </row>
    <row r="3444">
      <c r="A3444" s="454"/>
      <c r="B3444" s="927"/>
      <c r="C3444" s="580"/>
      <c r="D3444" s="939"/>
      <c r="E3444" s="940"/>
      <c r="F3444" s="941"/>
      <c r="G3444" s="937" t="str">
        <f t="array" ref="G3444">xlookup(F3444,'Internal Staffing Calculator'!E:E,'Internal Staffing Calculator'!C:C,"")</f>
        <v/>
      </c>
      <c r="H3444" s="932" t="str">
        <f t="array" ref="H3444">if(F3444&lt;&gt;"", iferror(index('Internal Staffing Calculator'!B$8:B23500,match(F3444,'Internal Staffing Calculator'!E$8:E23500,0)), "Not In Budget"),"")</f>
        <v/>
      </c>
      <c r="I3444" s="184"/>
      <c r="J3444" s="184"/>
      <c r="K3444" s="184"/>
      <c r="L3444" s="183"/>
    </row>
    <row r="3445">
      <c r="A3445" s="454"/>
      <c r="B3445" s="927"/>
      <c r="C3445" s="580"/>
      <c r="D3445" s="939"/>
      <c r="E3445" s="940"/>
      <c r="F3445" s="941"/>
      <c r="G3445" s="937" t="str">
        <f t="array" ref="G3445">xlookup(F3445,'Internal Staffing Calculator'!E:E,'Internal Staffing Calculator'!C:C,"")</f>
        <v/>
      </c>
      <c r="H3445" s="932" t="str">
        <f t="array" ref="H3445">if(F3445&lt;&gt;"", iferror(index('Internal Staffing Calculator'!B$8:B23500,match(F3445,'Internal Staffing Calculator'!E$8:E23500,0)), "Not In Budget"),"")</f>
        <v/>
      </c>
      <c r="I3445" s="184"/>
      <c r="J3445" s="184"/>
      <c r="K3445" s="184"/>
      <c r="L3445" s="183"/>
    </row>
    <row r="3446">
      <c r="A3446" s="454"/>
      <c r="B3446" s="927"/>
      <c r="C3446" s="580"/>
      <c r="D3446" s="939"/>
      <c r="E3446" s="940"/>
      <c r="F3446" s="941"/>
      <c r="G3446" s="937" t="str">
        <f t="array" ref="G3446">xlookup(F3446,'Internal Staffing Calculator'!E:E,'Internal Staffing Calculator'!C:C,"")</f>
        <v/>
      </c>
      <c r="H3446" s="932" t="str">
        <f t="array" ref="H3446">if(F3446&lt;&gt;"", iferror(index('Internal Staffing Calculator'!B$8:B23500,match(F3446,'Internal Staffing Calculator'!E$8:E23500,0)), "Not In Budget"),"")</f>
        <v/>
      </c>
      <c r="I3446" s="184"/>
      <c r="J3446" s="184"/>
      <c r="K3446" s="184"/>
      <c r="L3446" s="183"/>
    </row>
    <row r="3447">
      <c r="A3447" s="454"/>
      <c r="B3447" s="927"/>
      <c r="C3447" s="580"/>
      <c r="D3447" s="939"/>
      <c r="E3447" s="940"/>
      <c r="F3447" s="941"/>
      <c r="G3447" s="937" t="str">
        <f t="array" ref="G3447">xlookup(F3447,'Internal Staffing Calculator'!E:E,'Internal Staffing Calculator'!C:C,"")</f>
        <v/>
      </c>
      <c r="H3447" s="932" t="str">
        <f t="array" ref="H3447">if(F3447&lt;&gt;"", iferror(index('Internal Staffing Calculator'!B$8:B23500,match(F3447,'Internal Staffing Calculator'!E$8:E23500,0)), "Not In Budget"),"")</f>
        <v/>
      </c>
      <c r="I3447" s="184"/>
      <c r="J3447" s="184"/>
      <c r="K3447" s="184"/>
      <c r="L3447" s="183"/>
    </row>
    <row r="3448">
      <c r="A3448" s="454"/>
      <c r="B3448" s="927"/>
      <c r="C3448" s="580"/>
      <c r="D3448" s="939"/>
      <c r="E3448" s="940"/>
      <c r="F3448" s="941"/>
      <c r="G3448" s="937" t="str">
        <f t="array" ref="G3448">xlookup(F3448,'Internal Staffing Calculator'!E:E,'Internal Staffing Calculator'!C:C,"")</f>
        <v/>
      </c>
      <c r="H3448" s="932" t="str">
        <f t="array" ref="H3448">if(F3448&lt;&gt;"", iferror(index('Internal Staffing Calculator'!B$8:B23500,match(F3448,'Internal Staffing Calculator'!E$8:E23500,0)), "Not In Budget"),"")</f>
        <v/>
      </c>
      <c r="I3448" s="184"/>
      <c r="J3448" s="184"/>
      <c r="K3448" s="184"/>
      <c r="L3448" s="183"/>
    </row>
    <row r="3449">
      <c r="A3449" s="454"/>
      <c r="B3449" s="927"/>
      <c r="C3449" s="580"/>
      <c r="D3449" s="939"/>
      <c r="E3449" s="940"/>
      <c r="F3449" s="941"/>
      <c r="G3449" s="937" t="str">
        <f t="array" ref="G3449">xlookup(F3449,'Internal Staffing Calculator'!E:E,'Internal Staffing Calculator'!C:C,"")</f>
        <v/>
      </c>
      <c r="H3449" s="932" t="str">
        <f t="array" ref="H3449">if(F3449&lt;&gt;"", iferror(index('Internal Staffing Calculator'!B$8:B23500,match(F3449,'Internal Staffing Calculator'!E$8:E23500,0)), "Not In Budget"),"")</f>
        <v/>
      </c>
      <c r="I3449" s="184"/>
      <c r="J3449" s="184"/>
      <c r="K3449" s="184"/>
      <c r="L3449" s="183"/>
    </row>
    <row r="3450">
      <c r="A3450" s="454"/>
      <c r="B3450" s="927"/>
      <c r="C3450" s="580"/>
      <c r="D3450" s="939"/>
      <c r="E3450" s="940"/>
      <c r="F3450" s="941"/>
      <c r="G3450" s="937" t="str">
        <f t="array" ref="G3450">xlookup(F3450,'Internal Staffing Calculator'!E:E,'Internal Staffing Calculator'!C:C,"")</f>
        <v/>
      </c>
      <c r="H3450" s="932" t="str">
        <f t="array" ref="H3450">if(F3450&lt;&gt;"", iferror(index('Internal Staffing Calculator'!B$8:B23500,match(F3450,'Internal Staffing Calculator'!E$8:E23500,0)), "Not In Budget"),"")</f>
        <v/>
      </c>
      <c r="I3450" s="184"/>
      <c r="J3450" s="184"/>
      <c r="K3450" s="184"/>
      <c r="L3450" s="183"/>
    </row>
    <row r="3451">
      <c r="A3451" s="454"/>
      <c r="B3451" s="927"/>
      <c r="C3451" s="580"/>
      <c r="D3451" s="939"/>
      <c r="E3451" s="940"/>
      <c r="F3451" s="941"/>
      <c r="G3451" s="937" t="str">
        <f t="array" ref="G3451">xlookup(F3451,'Internal Staffing Calculator'!E:E,'Internal Staffing Calculator'!C:C,"")</f>
        <v/>
      </c>
      <c r="H3451" s="932" t="str">
        <f t="array" ref="H3451">if(F3451&lt;&gt;"", iferror(index('Internal Staffing Calculator'!B$8:B23500,match(F3451,'Internal Staffing Calculator'!E$8:E23500,0)), "Not In Budget"),"")</f>
        <v/>
      </c>
      <c r="I3451" s="184"/>
      <c r="J3451" s="184"/>
      <c r="K3451" s="184"/>
      <c r="L3451" s="183"/>
    </row>
    <row r="3452">
      <c r="A3452" s="454"/>
      <c r="B3452" s="927"/>
      <c r="C3452" s="580"/>
      <c r="D3452" s="939"/>
      <c r="E3452" s="940"/>
      <c r="F3452" s="941"/>
      <c r="G3452" s="937" t="str">
        <f t="array" ref="G3452">xlookup(F3452,'Internal Staffing Calculator'!E:E,'Internal Staffing Calculator'!C:C,"")</f>
        <v/>
      </c>
      <c r="H3452" s="932" t="str">
        <f t="array" ref="H3452">if(F3452&lt;&gt;"", iferror(index('Internal Staffing Calculator'!B$8:B23500,match(F3452,'Internal Staffing Calculator'!E$8:E23500,0)), "Not In Budget"),"")</f>
        <v/>
      </c>
      <c r="I3452" s="184"/>
      <c r="J3452" s="184"/>
      <c r="K3452" s="184"/>
      <c r="L3452" s="183"/>
    </row>
    <row r="3453">
      <c r="A3453" s="454"/>
      <c r="B3453" s="927"/>
      <c r="C3453" s="580"/>
      <c r="D3453" s="939"/>
      <c r="E3453" s="940"/>
      <c r="F3453" s="941"/>
      <c r="G3453" s="937" t="str">
        <f t="array" ref="G3453">xlookup(F3453,'Internal Staffing Calculator'!E:E,'Internal Staffing Calculator'!C:C,"")</f>
        <v/>
      </c>
      <c r="H3453" s="932" t="str">
        <f t="array" ref="H3453">if(F3453&lt;&gt;"", iferror(index('Internal Staffing Calculator'!B$8:B23500,match(F3453,'Internal Staffing Calculator'!E$8:E23500,0)), "Not In Budget"),"")</f>
        <v/>
      </c>
      <c r="I3453" s="184"/>
      <c r="J3453" s="184"/>
      <c r="K3453" s="184"/>
      <c r="L3453" s="183"/>
    </row>
    <row r="3454">
      <c r="A3454" s="454"/>
      <c r="B3454" s="927"/>
      <c r="C3454" s="580"/>
      <c r="D3454" s="939"/>
      <c r="E3454" s="940"/>
      <c r="F3454" s="941"/>
      <c r="G3454" s="937" t="str">
        <f t="array" ref="G3454">xlookup(F3454,'Internal Staffing Calculator'!E:E,'Internal Staffing Calculator'!C:C,"")</f>
        <v/>
      </c>
      <c r="H3454" s="932" t="str">
        <f t="array" ref="H3454">if(F3454&lt;&gt;"", iferror(index('Internal Staffing Calculator'!B$8:B23500,match(F3454,'Internal Staffing Calculator'!E$8:E23500,0)), "Not In Budget"),"")</f>
        <v/>
      </c>
      <c r="I3454" s="184"/>
      <c r="J3454" s="184"/>
      <c r="K3454" s="184"/>
      <c r="L3454" s="183"/>
    </row>
    <row r="3455">
      <c r="A3455" s="454"/>
      <c r="B3455" s="927"/>
      <c r="C3455" s="580"/>
      <c r="D3455" s="939"/>
      <c r="E3455" s="940"/>
      <c r="F3455" s="941"/>
      <c r="G3455" s="937" t="str">
        <f t="array" ref="G3455">xlookup(F3455,'Internal Staffing Calculator'!E:E,'Internal Staffing Calculator'!C:C,"")</f>
        <v/>
      </c>
      <c r="H3455" s="932" t="str">
        <f t="array" ref="H3455">if(F3455&lt;&gt;"", iferror(index('Internal Staffing Calculator'!B$8:B23500,match(F3455,'Internal Staffing Calculator'!E$8:E23500,0)), "Not In Budget"),"")</f>
        <v/>
      </c>
      <c r="I3455" s="184"/>
      <c r="J3455" s="184"/>
      <c r="K3455" s="184"/>
      <c r="L3455" s="183"/>
    </row>
    <row r="3456">
      <c r="A3456" s="454"/>
      <c r="B3456" s="927"/>
      <c r="C3456" s="580"/>
      <c r="D3456" s="939"/>
      <c r="E3456" s="940"/>
      <c r="F3456" s="941"/>
      <c r="G3456" s="937" t="str">
        <f t="array" ref="G3456">xlookup(F3456,'Internal Staffing Calculator'!E:E,'Internal Staffing Calculator'!C:C,"")</f>
        <v/>
      </c>
      <c r="H3456" s="932" t="str">
        <f t="array" ref="H3456">if(F3456&lt;&gt;"", iferror(index('Internal Staffing Calculator'!B$8:B23500,match(F3456,'Internal Staffing Calculator'!E$8:E23500,0)), "Not In Budget"),"")</f>
        <v/>
      </c>
      <c r="I3456" s="184"/>
      <c r="J3456" s="184"/>
      <c r="K3456" s="184"/>
      <c r="L3456" s="183"/>
    </row>
    <row r="3457">
      <c r="A3457" s="454"/>
      <c r="B3457" s="927"/>
      <c r="C3457" s="580"/>
      <c r="D3457" s="939"/>
      <c r="E3457" s="940"/>
      <c r="F3457" s="941"/>
      <c r="G3457" s="937" t="str">
        <f t="array" ref="G3457">xlookup(F3457,'Internal Staffing Calculator'!E:E,'Internal Staffing Calculator'!C:C,"")</f>
        <v/>
      </c>
      <c r="H3457" s="932" t="str">
        <f t="array" ref="H3457">if(F3457&lt;&gt;"", iferror(index('Internal Staffing Calculator'!B$8:B23500,match(F3457,'Internal Staffing Calculator'!E$8:E23500,0)), "Not In Budget"),"")</f>
        <v/>
      </c>
      <c r="I3457" s="184"/>
      <c r="J3457" s="184"/>
      <c r="K3457" s="184"/>
      <c r="L3457" s="183"/>
    </row>
    <row r="3458">
      <c r="A3458" s="454"/>
      <c r="B3458" s="927"/>
      <c r="C3458" s="580"/>
      <c r="D3458" s="939"/>
      <c r="E3458" s="940"/>
      <c r="F3458" s="941"/>
      <c r="G3458" s="937" t="str">
        <f t="array" ref="G3458">xlookup(F3458,'Internal Staffing Calculator'!E:E,'Internal Staffing Calculator'!C:C,"")</f>
        <v/>
      </c>
      <c r="H3458" s="932" t="str">
        <f t="array" ref="H3458">if(F3458&lt;&gt;"", iferror(index('Internal Staffing Calculator'!B$8:B23500,match(F3458,'Internal Staffing Calculator'!E$8:E23500,0)), "Not In Budget"),"")</f>
        <v/>
      </c>
      <c r="I3458" s="184"/>
      <c r="J3458" s="184"/>
      <c r="K3458" s="184"/>
      <c r="L3458" s="183"/>
    </row>
    <row r="3459">
      <c r="A3459" s="454"/>
      <c r="B3459" s="927"/>
      <c r="C3459" s="580"/>
      <c r="D3459" s="939"/>
      <c r="E3459" s="940"/>
      <c r="F3459" s="941"/>
      <c r="G3459" s="937" t="str">
        <f t="array" ref="G3459">xlookup(F3459,'Internal Staffing Calculator'!E:E,'Internal Staffing Calculator'!C:C,"")</f>
        <v/>
      </c>
      <c r="H3459" s="932" t="str">
        <f t="array" ref="H3459">if(F3459&lt;&gt;"", iferror(index('Internal Staffing Calculator'!B$8:B23500,match(F3459,'Internal Staffing Calculator'!E$8:E23500,0)), "Not In Budget"),"")</f>
        <v/>
      </c>
      <c r="I3459" s="184"/>
      <c r="J3459" s="184"/>
      <c r="K3459" s="184"/>
      <c r="L3459" s="183"/>
    </row>
    <row r="3460">
      <c r="A3460" s="454"/>
      <c r="B3460" s="927"/>
      <c r="C3460" s="580"/>
      <c r="D3460" s="939"/>
      <c r="E3460" s="940"/>
      <c r="F3460" s="941"/>
      <c r="G3460" s="937" t="str">
        <f t="array" ref="G3460">xlookup(F3460,'Internal Staffing Calculator'!E:E,'Internal Staffing Calculator'!C:C,"")</f>
        <v/>
      </c>
      <c r="H3460" s="932" t="str">
        <f t="array" ref="H3460">if(F3460&lt;&gt;"", iferror(index('Internal Staffing Calculator'!B$8:B23500,match(F3460,'Internal Staffing Calculator'!E$8:E23500,0)), "Not In Budget"),"")</f>
        <v/>
      </c>
      <c r="I3460" s="184"/>
      <c r="J3460" s="184"/>
      <c r="K3460" s="184"/>
      <c r="L3460" s="183"/>
    </row>
    <row r="3461">
      <c r="A3461" s="454"/>
      <c r="B3461" s="927"/>
      <c r="C3461" s="580"/>
      <c r="D3461" s="939"/>
      <c r="E3461" s="940"/>
      <c r="F3461" s="941"/>
      <c r="G3461" s="937" t="str">
        <f t="array" ref="G3461">xlookup(F3461,'Internal Staffing Calculator'!E:E,'Internal Staffing Calculator'!C:C,"")</f>
        <v/>
      </c>
      <c r="H3461" s="932" t="str">
        <f t="array" ref="H3461">if(F3461&lt;&gt;"", iferror(index('Internal Staffing Calculator'!B$8:B23500,match(F3461,'Internal Staffing Calculator'!E$8:E23500,0)), "Not In Budget"),"")</f>
        <v/>
      </c>
      <c r="I3461" s="184"/>
      <c r="J3461" s="184"/>
      <c r="K3461" s="184"/>
      <c r="L3461" s="183"/>
    </row>
    <row r="3462">
      <c r="A3462" s="454"/>
      <c r="B3462" s="927"/>
      <c r="C3462" s="580"/>
      <c r="D3462" s="939"/>
      <c r="E3462" s="940"/>
      <c r="F3462" s="941"/>
      <c r="G3462" s="937" t="str">
        <f t="array" ref="G3462">xlookup(F3462,'Internal Staffing Calculator'!E:E,'Internal Staffing Calculator'!C:C,"")</f>
        <v/>
      </c>
      <c r="H3462" s="932" t="str">
        <f t="array" ref="H3462">if(F3462&lt;&gt;"", iferror(index('Internal Staffing Calculator'!B$8:B23500,match(F3462,'Internal Staffing Calculator'!E$8:E23500,0)), "Not In Budget"),"")</f>
        <v/>
      </c>
      <c r="I3462" s="184"/>
      <c r="J3462" s="184"/>
      <c r="K3462" s="184"/>
      <c r="L3462" s="183"/>
    </row>
    <row r="3463">
      <c r="A3463" s="454"/>
      <c r="B3463" s="927"/>
      <c r="C3463" s="580"/>
      <c r="D3463" s="939"/>
      <c r="E3463" s="940"/>
      <c r="F3463" s="941"/>
      <c r="G3463" s="937" t="str">
        <f t="array" ref="G3463">xlookup(F3463,'Internal Staffing Calculator'!E:E,'Internal Staffing Calculator'!C:C,"")</f>
        <v/>
      </c>
      <c r="H3463" s="932" t="str">
        <f t="array" ref="H3463">if(F3463&lt;&gt;"", iferror(index('Internal Staffing Calculator'!B$8:B23500,match(F3463,'Internal Staffing Calculator'!E$8:E23500,0)), "Not In Budget"),"")</f>
        <v/>
      </c>
      <c r="I3463" s="184"/>
      <c r="J3463" s="184"/>
      <c r="K3463" s="184"/>
      <c r="L3463" s="183"/>
    </row>
    <row r="3464">
      <c r="A3464" s="454"/>
      <c r="B3464" s="927"/>
      <c r="C3464" s="580"/>
      <c r="D3464" s="939"/>
      <c r="E3464" s="940"/>
      <c r="F3464" s="941"/>
      <c r="G3464" s="937" t="str">
        <f t="array" ref="G3464">xlookup(F3464,'Internal Staffing Calculator'!E:E,'Internal Staffing Calculator'!C:C,"")</f>
        <v/>
      </c>
      <c r="H3464" s="932" t="str">
        <f t="array" ref="H3464">if(F3464&lt;&gt;"", iferror(index('Internal Staffing Calculator'!B$8:B23500,match(F3464,'Internal Staffing Calculator'!E$8:E23500,0)), "Not In Budget"),"")</f>
        <v/>
      </c>
      <c r="I3464" s="184"/>
      <c r="J3464" s="184"/>
      <c r="K3464" s="184"/>
      <c r="L3464" s="183"/>
    </row>
    <row r="3465">
      <c r="A3465" s="454"/>
      <c r="B3465" s="927"/>
      <c r="C3465" s="580"/>
      <c r="D3465" s="939"/>
      <c r="E3465" s="940"/>
      <c r="F3465" s="941"/>
      <c r="G3465" s="937" t="str">
        <f t="array" ref="G3465">xlookup(F3465,'Internal Staffing Calculator'!E:E,'Internal Staffing Calculator'!C:C,"")</f>
        <v/>
      </c>
      <c r="H3465" s="932" t="str">
        <f t="array" ref="H3465">if(F3465&lt;&gt;"", iferror(index('Internal Staffing Calculator'!B$8:B23500,match(F3465,'Internal Staffing Calculator'!E$8:E23500,0)), "Not In Budget"),"")</f>
        <v/>
      </c>
      <c r="I3465" s="184"/>
      <c r="J3465" s="184"/>
      <c r="K3465" s="184"/>
      <c r="L3465" s="183"/>
    </row>
    <row r="3466">
      <c r="A3466" s="454"/>
      <c r="B3466" s="927"/>
      <c r="C3466" s="580"/>
      <c r="D3466" s="939"/>
      <c r="E3466" s="940"/>
      <c r="F3466" s="941"/>
      <c r="G3466" s="937" t="str">
        <f t="array" ref="G3466">xlookup(F3466,'Internal Staffing Calculator'!E:E,'Internal Staffing Calculator'!C:C,"")</f>
        <v/>
      </c>
      <c r="H3466" s="932" t="str">
        <f t="array" ref="H3466">if(F3466&lt;&gt;"", iferror(index('Internal Staffing Calculator'!B$8:B23500,match(F3466,'Internal Staffing Calculator'!E$8:E23500,0)), "Not In Budget"),"")</f>
        <v/>
      </c>
      <c r="I3466" s="184"/>
      <c r="J3466" s="184"/>
      <c r="K3466" s="184"/>
      <c r="L3466" s="183"/>
    </row>
    <row r="3467">
      <c r="A3467" s="454"/>
      <c r="B3467" s="927"/>
      <c r="C3467" s="580"/>
      <c r="D3467" s="939"/>
      <c r="E3467" s="940"/>
      <c r="F3467" s="941"/>
      <c r="G3467" s="937" t="str">
        <f t="array" ref="G3467">xlookup(F3467,'Internal Staffing Calculator'!E:E,'Internal Staffing Calculator'!C:C,"")</f>
        <v/>
      </c>
      <c r="H3467" s="932" t="str">
        <f t="array" ref="H3467">if(F3467&lt;&gt;"", iferror(index('Internal Staffing Calculator'!B$8:B23500,match(F3467,'Internal Staffing Calculator'!E$8:E23500,0)), "Not In Budget"),"")</f>
        <v/>
      </c>
      <c r="I3467" s="184"/>
      <c r="J3467" s="184"/>
      <c r="K3467" s="184"/>
      <c r="L3467" s="183"/>
    </row>
    <row r="3468">
      <c r="A3468" s="454"/>
      <c r="B3468" s="927"/>
      <c r="C3468" s="580"/>
      <c r="D3468" s="939"/>
      <c r="E3468" s="940"/>
      <c r="F3468" s="941"/>
      <c r="G3468" s="937" t="str">
        <f t="array" ref="G3468">xlookup(F3468,'Internal Staffing Calculator'!E:E,'Internal Staffing Calculator'!C:C,"")</f>
        <v/>
      </c>
      <c r="H3468" s="932" t="str">
        <f t="array" ref="H3468">if(F3468&lt;&gt;"", iferror(index('Internal Staffing Calculator'!B$8:B23500,match(F3468,'Internal Staffing Calculator'!E$8:E23500,0)), "Not In Budget"),"")</f>
        <v/>
      </c>
      <c r="I3468" s="184"/>
      <c r="J3468" s="184"/>
      <c r="K3468" s="184"/>
      <c r="L3468" s="183"/>
    </row>
    <row r="3469">
      <c r="A3469" s="454"/>
      <c r="B3469" s="927"/>
      <c r="C3469" s="580"/>
      <c r="D3469" s="939"/>
      <c r="E3469" s="940"/>
      <c r="F3469" s="941"/>
      <c r="G3469" s="937" t="str">
        <f t="array" ref="G3469">xlookup(F3469,'Internal Staffing Calculator'!E:E,'Internal Staffing Calculator'!C:C,"")</f>
        <v/>
      </c>
      <c r="H3469" s="932" t="str">
        <f t="array" ref="H3469">if(F3469&lt;&gt;"", iferror(index('Internal Staffing Calculator'!B$8:B23500,match(F3469,'Internal Staffing Calculator'!E$8:E23500,0)), "Not In Budget"),"")</f>
        <v/>
      </c>
      <c r="I3469" s="184"/>
      <c r="J3469" s="184"/>
      <c r="K3469" s="184"/>
      <c r="L3469" s="183"/>
    </row>
    <row r="3470">
      <c r="A3470" s="454"/>
      <c r="B3470" s="927"/>
      <c r="C3470" s="580"/>
      <c r="D3470" s="939"/>
      <c r="E3470" s="940"/>
      <c r="F3470" s="941"/>
      <c r="G3470" s="937" t="str">
        <f t="array" ref="G3470">xlookup(F3470,'Internal Staffing Calculator'!E:E,'Internal Staffing Calculator'!C:C,"")</f>
        <v/>
      </c>
      <c r="H3470" s="932" t="str">
        <f t="array" ref="H3470">if(F3470&lt;&gt;"", iferror(index('Internal Staffing Calculator'!B$8:B23500,match(F3470,'Internal Staffing Calculator'!E$8:E23500,0)), "Not In Budget"),"")</f>
        <v/>
      </c>
      <c r="I3470" s="184"/>
      <c r="J3470" s="184"/>
      <c r="K3470" s="184"/>
      <c r="L3470" s="183"/>
    </row>
    <row r="3471">
      <c r="A3471" s="454"/>
      <c r="B3471" s="927"/>
      <c r="C3471" s="580"/>
      <c r="D3471" s="939"/>
      <c r="E3471" s="940"/>
      <c r="F3471" s="941"/>
      <c r="G3471" s="937" t="str">
        <f t="array" ref="G3471">xlookup(F3471,'Internal Staffing Calculator'!E:E,'Internal Staffing Calculator'!C:C,"")</f>
        <v/>
      </c>
      <c r="H3471" s="932" t="str">
        <f t="array" ref="H3471">if(F3471&lt;&gt;"", iferror(index('Internal Staffing Calculator'!B$8:B23500,match(F3471,'Internal Staffing Calculator'!E$8:E23500,0)), "Not In Budget"),"")</f>
        <v/>
      </c>
      <c r="I3471" s="184"/>
      <c r="J3471" s="184"/>
      <c r="K3471" s="184"/>
      <c r="L3471" s="183"/>
    </row>
    <row r="3472">
      <c r="A3472" s="454"/>
      <c r="B3472" s="927"/>
      <c r="C3472" s="580"/>
      <c r="D3472" s="939"/>
      <c r="E3472" s="940"/>
      <c r="F3472" s="941"/>
      <c r="G3472" s="937" t="str">
        <f t="array" ref="G3472">xlookup(F3472,'Internal Staffing Calculator'!E:E,'Internal Staffing Calculator'!C:C,"")</f>
        <v/>
      </c>
      <c r="H3472" s="932" t="str">
        <f t="array" ref="H3472">if(F3472&lt;&gt;"", iferror(index('Internal Staffing Calculator'!B$8:B23500,match(F3472,'Internal Staffing Calculator'!E$8:E23500,0)), "Not In Budget"),"")</f>
        <v/>
      </c>
      <c r="I3472" s="184"/>
      <c r="J3472" s="184"/>
      <c r="K3472" s="184"/>
      <c r="L3472" s="183"/>
    </row>
    <row r="3473">
      <c r="A3473" s="454"/>
      <c r="B3473" s="927"/>
      <c r="C3473" s="580"/>
      <c r="D3473" s="939"/>
      <c r="E3473" s="940"/>
      <c r="F3473" s="941"/>
      <c r="G3473" s="937" t="str">
        <f t="array" ref="G3473">xlookup(F3473,'Internal Staffing Calculator'!E:E,'Internal Staffing Calculator'!C:C,"")</f>
        <v/>
      </c>
      <c r="H3473" s="932" t="str">
        <f t="array" ref="H3473">if(F3473&lt;&gt;"", iferror(index('Internal Staffing Calculator'!B$8:B23500,match(F3473,'Internal Staffing Calculator'!E$8:E23500,0)), "Not In Budget"),"")</f>
        <v/>
      </c>
      <c r="I3473" s="184"/>
      <c r="J3473" s="184"/>
      <c r="K3473" s="184"/>
      <c r="L3473" s="183"/>
    </row>
    <row r="3474">
      <c r="A3474" s="454"/>
      <c r="B3474" s="927"/>
      <c r="C3474" s="580"/>
      <c r="D3474" s="939"/>
      <c r="E3474" s="940"/>
      <c r="F3474" s="941"/>
      <c r="G3474" s="937" t="str">
        <f t="array" ref="G3474">xlookup(F3474,'Internal Staffing Calculator'!E:E,'Internal Staffing Calculator'!C:C,"")</f>
        <v/>
      </c>
      <c r="H3474" s="932" t="str">
        <f t="array" ref="H3474">if(F3474&lt;&gt;"", iferror(index('Internal Staffing Calculator'!B$8:B23500,match(F3474,'Internal Staffing Calculator'!E$8:E23500,0)), "Not In Budget"),"")</f>
        <v/>
      </c>
      <c r="I3474" s="184"/>
      <c r="J3474" s="184"/>
      <c r="K3474" s="184"/>
      <c r="L3474" s="183"/>
    </row>
    <row r="3475">
      <c r="A3475" s="454"/>
      <c r="B3475" s="927"/>
      <c r="C3475" s="580"/>
      <c r="D3475" s="939"/>
      <c r="E3475" s="940"/>
      <c r="F3475" s="941"/>
      <c r="G3475" s="937" t="str">
        <f t="array" ref="G3475">xlookup(F3475,'Internal Staffing Calculator'!E:E,'Internal Staffing Calculator'!C:C,"")</f>
        <v/>
      </c>
      <c r="H3475" s="932" t="str">
        <f t="array" ref="H3475">if(F3475&lt;&gt;"", iferror(index('Internal Staffing Calculator'!B$8:B23500,match(F3475,'Internal Staffing Calculator'!E$8:E23500,0)), "Not In Budget"),"")</f>
        <v/>
      </c>
      <c r="I3475" s="184"/>
      <c r="J3475" s="184"/>
      <c r="K3475" s="184"/>
      <c r="L3475" s="183"/>
    </row>
    <row r="3476">
      <c r="A3476" s="454"/>
      <c r="B3476" s="927"/>
      <c r="C3476" s="580"/>
      <c r="D3476" s="939"/>
      <c r="E3476" s="940"/>
      <c r="F3476" s="941"/>
      <c r="G3476" s="937" t="str">
        <f t="array" ref="G3476">xlookup(F3476,'Internal Staffing Calculator'!E:E,'Internal Staffing Calculator'!C:C,"")</f>
        <v/>
      </c>
      <c r="H3476" s="932" t="str">
        <f t="array" ref="H3476">if(F3476&lt;&gt;"", iferror(index('Internal Staffing Calculator'!B$8:B23500,match(F3476,'Internal Staffing Calculator'!E$8:E23500,0)), "Not In Budget"),"")</f>
        <v/>
      </c>
      <c r="I3476" s="184"/>
      <c r="J3476" s="184"/>
      <c r="K3476" s="184"/>
      <c r="L3476" s="183"/>
    </row>
    <row r="3477">
      <c r="A3477" s="454"/>
      <c r="B3477" s="927"/>
      <c r="C3477" s="580"/>
      <c r="D3477" s="939"/>
      <c r="E3477" s="940"/>
      <c r="F3477" s="941"/>
      <c r="G3477" s="937" t="str">
        <f t="array" ref="G3477">xlookup(F3477,'Internal Staffing Calculator'!E:E,'Internal Staffing Calculator'!C:C,"")</f>
        <v/>
      </c>
      <c r="H3477" s="932" t="str">
        <f t="array" ref="H3477">if(F3477&lt;&gt;"", iferror(index('Internal Staffing Calculator'!B$8:B23500,match(F3477,'Internal Staffing Calculator'!E$8:E23500,0)), "Not In Budget"),"")</f>
        <v/>
      </c>
      <c r="I3477" s="184"/>
      <c r="J3477" s="184"/>
      <c r="K3477" s="184"/>
      <c r="L3477" s="183"/>
    </row>
    <row r="3478">
      <c r="A3478" s="454"/>
      <c r="B3478" s="927"/>
      <c r="C3478" s="580"/>
      <c r="D3478" s="939"/>
      <c r="E3478" s="940"/>
      <c r="F3478" s="941"/>
      <c r="G3478" s="937" t="str">
        <f t="array" ref="G3478">xlookup(F3478,'Internal Staffing Calculator'!E:E,'Internal Staffing Calculator'!C:C,"")</f>
        <v/>
      </c>
      <c r="H3478" s="932" t="str">
        <f t="array" ref="H3478">if(F3478&lt;&gt;"", iferror(index('Internal Staffing Calculator'!B$8:B23500,match(F3478,'Internal Staffing Calculator'!E$8:E23500,0)), "Not In Budget"),"")</f>
        <v/>
      </c>
      <c r="I3478" s="184"/>
      <c r="J3478" s="184"/>
      <c r="K3478" s="184"/>
      <c r="L3478" s="183"/>
    </row>
    <row r="3479">
      <c r="A3479" s="454"/>
      <c r="B3479" s="927"/>
      <c r="C3479" s="580"/>
      <c r="D3479" s="939"/>
      <c r="E3479" s="940"/>
      <c r="F3479" s="941"/>
      <c r="G3479" s="937" t="str">
        <f t="array" ref="G3479">xlookup(F3479,'Internal Staffing Calculator'!E:E,'Internal Staffing Calculator'!C:C,"")</f>
        <v/>
      </c>
      <c r="H3479" s="932" t="str">
        <f t="array" ref="H3479">if(F3479&lt;&gt;"", iferror(index('Internal Staffing Calculator'!B$8:B23500,match(F3479,'Internal Staffing Calculator'!E$8:E23500,0)), "Not In Budget"),"")</f>
        <v/>
      </c>
      <c r="I3479" s="184"/>
      <c r="J3479" s="184"/>
      <c r="K3479" s="184"/>
      <c r="L3479" s="183"/>
    </row>
    <row r="3480">
      <c r="A3480" s="454"/>
      <c r="B3480" s="927"/>
      <c r="C3480" s="580"/>
      <c r="D3480" s="939"/>
      <c r="E3480" s="940"/>
      <c r="F3480" s="941"/>
      <c r="G3480" s="937" t="str">
        <f t="array" ref="G3480">xlookup(F3480,'Internal Staffing Calculator'!E:E,'Internal Staffing Calculator'!C:C,"")</f>
        <v/>
      </c>
      <c r="H3480" s="932" t="str">
        <f t="array" ref="H3480">if(F3480&lt;&gt;"", iferror(index('Internal Staffing Calculator'!B$8:B23500,match(F3480,'Internal Staffing Calculator'!E$8:E23500,0)), "Not In Budget"),"")</f>
        <v/>
      </c>
      <c r="I3480" s="184"/>
      <c r="J3480" s="184"/>
      <c r="K3480" s="184"/>
      <c r="L3480" s="183"/>
    </row>
    <row r="3481">
      <c r="A3481" s="454"/>
      <c r="B3481" s="927"/>
      <c r="C3481" s="580"/>
      <c r="D3481" s="939"/>
      <c r="E3481" s="940"/>
      <c r="F3481" s="941"/>
      <c r="G3481" s="937" t="str">
        <f t="array" ref="G3481">xlookup(F3481,'Internal Staffing Calculator'!E:E,'Internal Staffing Calculator'!C:C,"")</f>
        <v/>
      </c>
      <c r="H3481" s="932" t="str">
        <f t="array" ref="H3481">if(F3481&lt;&gt;"", iferror(index('Internal Staffing Calculator'!B$8:B23500,match(F3481,'Internal Staffing Calculator'!E$8:E23500,0)), "Not In Budget"),"")</f>
        <v/>
      </c>
      <c r="I3481" s="184"/>
      <c r="J3481" s="184"/>
      <c r="K3481" s="184"/>
      <c r="L3481" s="183"/>
    </row>
    <row r="3482">
      <c r="A3482" s="454"/>
      <c r="B3482" s="927"/>
      <c r="C3482" s="580"/>
      <c r="D3482" s="939"/>
      <c r="E3482" s="940"/>
      <c r="F3482" s="941"/>
      <c r="G3482" s="937" t="str">
        <f t="array" ref="G3482">xlookup(F3482,'Internal Staffing Calculator'!E:E,'Internal Staffing Calculator'!C:C,"")</f>
        <v/>
      </c>
      <c r="H3482" s="932" t="str">
        <f t="array" ref="H3482">if(F3482&lt;&gt;"", iferror(index('Internal Staffing Calculator'!B$8:B23500,match(F3482,'Internal Staffing Calculator'!E$8:E23500,0)), "Not In Budget"),"")</f>
        <v/>
      </c>
      <c r="I3482" s="184"/>
      <c r="J3482" s="184"/>
      <c r="K3482" s="184"/>
      <c r="L3482" s="183"/>
    </row>
    <row r="3483">
      <c r="A3483" s="454"/>
      <c r="B3483" s="927"/>
      <c r="C3483" s="580"/>
      <c r="D3483" s="939"/>
      <c r="E3483" s="940"/>
      <c r="F3483" s="941"/>
      <c r="G3483" s="937" t="str">
        <f t="array" ref="G3483">xlookup(F3483,'Internal Staffing Calculator'!E:E,'Internal Staffing Calculator'!C:C,"")</f>
        <v/>
      </c>
      <c r="H3483" s="932" t="str">
        <f t="array" ref="H3483">if(F3483&lt;&gt;"", iferror(index('Internal Staffing Calculator'!B$8:B23500,match(F3483,'Internal Staffing Calculator'!E$8:E23500,0)), "Not In Budget"),"")</f>
        <v/>
      </c>
      <c r="I3483" s="184"/>
      <c r="J3483" s="184"/>
      <c r="K3483" s="184"/>
      <c r="L3483" s="183"/>
    </row>
    <row r="3484">
      <c r="A3484" s="454"/>
      <c r="B3484" s="927"/>
      <c r="C3484" s="580"/>
      <c r="D3484" s="939"/>
      <c r="E3484" s="940"/>
      <c r="F3484" s="941"/>
      <c r="G3484" s="937" t="str">
        <f t="array" ref="G3484">xlookup(F3484,'Internal Staffing Calculator'!E:E,'Internal Staffing Calculator'!C:C,"")</f>
        <v/>
      </c>
      <c r="H3484" s="932" t="str">
        <f t="array" ref="H3484">if(F3484&lt;&gt;"", iferror(index('Internal Staffing Calculator'!B$8:B23500,match(F3484,'Internal Staffing Calculator'!E$8:E23500,0)), "Not In Budget"),"")</f>
        <v/>
      </c>
      <c r="I3484" s="184"/>
      <c r="J3484" s="184"/>
      <c r="K3484" s="184"/>
      <c r="L3484" s="183"/>
    </row>
    <row r="3485">
      <c r="A3485" s="454"/>
      <c r="B3485" s="927"/>
      <c r="C3485" s="580"/>
      <c r="D3485" s="939"/>
      <c r="E3485" s="940"/>
      <c r="F3485" s="941"/>
      <c r="G3485" s="937" t="str">
        <f t="array" ref="G3485">xlookup(F3485,'Internal Staffing Calculator'!E:E,'Internal Staffing Calculator'!C:C,"")</f>
        <v/>
      </c>
      <c r="H3485" s="932" t="str">
        <f t="array" ref="H3485">if(F3485&lt;&gt;"", iferror(index('Internal Staffing Calculator'!B$8:B23500,match(F3485,'Internal Staffing Calculator'!E$8:E23500,0)), "Not In Budget"),"")</f>
        <v/>
      </c>
      <c r="I3485" s="184"/>
      <c r="J3485" s="184"/>
      <c r="K3485" s="184"/>
      <c r="L3485" s="183"/>
    </row>
    <row r="3486">
      <c r="A3486" s="454"/>
      <c r="B3486" s="927"/>
      <c r="C3486" s="580"/>
      <c r="D3486" s="939"/>
      <c r="E3486" s="940"/>
      <c r="F3486" s="941"/>
      <c r="G3486" s="937" t="str">
        <f t="array" ref="G3486">xlookup(F3486,'Internal Staffing Calculator'!E:E,'Internal Staffing Calculator'!C:C,"")</f>
        <v/>
      </c>
      <c r="H3486" s="932" t="str">
        <f t="array" ref="H3486">if(F3486&lt;&gt;"", iferror(index('Internal Staffing Calculator'!B$8:B23500,match(F3486,'Internal Staffing Calculator'!E$8:E23500,0)), "Not In Budget"),"")</f>
        <v/>
      </c>
      <c r="I3486" s="184"/>
      <c r="J3486" s="184"/>
      <c r="K3486" s="184"/>
      <c r="L3486" s="183"/>
    </row>
    <row r="3487">
      <c r="A3487" s="454"/>
      <c r="B3487" s="927"/>
      <c r="C3487" s="580"/>
      <c r="D3487" s="939"/>
      <c r="E3487" s="940"/>
      <c r="F3487" s="941"/>
      <c r="G3487" s="937" t="str">
        <f t="array" ref="G3487">xlookup(F3487,'Internal Staffing Calculator'!E:E,'Internal Staffing Calculator'!C:C,"")</f>
        <v/>
      </c>
      <c r="H3487" s="932" t="str">
        <f t="array" ref="H3487">if(F3487&lt;&gt;"", iferror(index('Internal Staffing Calculator'!B$8:B23500,match(F3487,'Internal Staffing Calculator'!E$8:E23500,0)), "Not In Budget"),"")</f>
        <v/>
      </c>
      <c r="I3487" s="184"/>
      <c r="J3487" s="184"/>
      <c r="K3487" s="184"/>
      <c r="L3487" s="183"/>
    </row>
    <row r="3488">
      <c r="A3488" s="454"/>
      <c r="B3488" s="927"/>
      <c r="C3488" s="580"/>
      <c r="D3488" s="939"/>
      <c r="E3488" s="940"/>
      <c r="F3488" s="941"/>
      <c r="G3488" s="937" t="str">
        <f t="array" ref="G3488">xlookup(F3488,'Internal Staffing Calculator'!E:E,'Internal Staffing Calculator'!C:C,"")</f>
        <v/>
      </c>
      <c r="H3488" s="932" t="str">
        <f t="array" ref="H3488">if(F3488&lt;&gt;"", iferror(index('Internal Staffing Calculator'!B$8:B23500,match(F3488,'Internal Staffing Calculator'!E$8:E23500,0)), "Not In Budget"),"")</f>
        <v/>
      </c>
      <c r="I3488" s="184"/>
      <c r="J3488" s="184"/>
      <c r="K3488" s="184"/>
      <c r="L3488" s="183"/>
    </row>
    <row r="3489">
      <c r="A3489" s="454"/>
      <c r="B3489" s="927"/>
      <c r="C3489" s="580"/>
      <c r="D3489" s="939"/>
      <c r="E3489" s="940"/>
      <c r="F3489" s="941"/>
      <c r="G3489" s="937" t="str">
        <f t="array" ref="G3489">xlookup(F3489,'Internal Staffing Calculator'!E:E,'Internal Staffing Calculator'!C:C,"")</f>
        <v/>
      </c>
      <c r="H3489" s="932" t="str">
        <f t="array" ref="H3489">if(F3489&lt;&gt;"", iferror(index('Internal Staffing Calculator'!B$8:B23500,match(F3489,'Internal Staffing Calculator'!E$8:E23500,0)), "Not In Budget"),"")</f>
        <v/>
      </c>
      <c r="I3489" s="184"/>
      <c r="J3489" s="184"/>
      <c r="K3489" s="184"/>
      <c r="L3489" s="183"/>
    </row>
    <row r="3490">
      <c r="A3490" s="454"/>
      <c r="B3490" s="927"/>
      <c r="C3490" s="580"/>
      <c r="D3490" s="939"/>
      <c r="E3490" s="940"/>
      <c r="F3490" s="941"/>
      <c r="G3490" s="937" t="str">
        <f t="array" ref="G3490">xlookup(F3490,'Internal Staffing Calculator'!E:E,'Internal Staffing Calculator'!C:C,"")</f>
        <v/>
      </c>
      <c r="H3490" s="932" t="str">
        <f t="array" ref="H3490">if(F3490&lt;&gt;"", iferror(index('Internal Staffing Calculator'!B$8:B23500,match(F3490,'Internal Staffing Calculator'!E$8:E23500,0)), "Not In Budget"),"")</f>
        <v/>
      </c>
      <c r="I3490" s="184"/>
      <c r="J3490" s="184"/>
      <c r="K3490" s="184"/>
      <c r="L3490" s="183"/>
    </row>
    <row r="3491">
      <c r="A3491" s="454"/>
      <c r="B3491" s="927"/>
      <c r="C3491" s="580"/>
      <c r="D3491" s="939"/>
      <c r="E3491" s="940"/>
      <c r="F3491" s="941"/>
      <c r="G3491" s="937" t="str">
        <f t="array" ref="G3491">xlookup(F3491,'Internal Staffing Calculator'!E:E,'Internal Staffing Calculator'!C:C,"")</f>
        <v/>
      </c>
      <c r="H3491" s="932" t="str">
        <f t="array" ref="H3491">if(F3491&lt;&gt;"", iferror(index('Internal Staffing Calculator'!B$8:B23500,match(F3491,'Internal Staffing Calculator'!E$8:E23500,0)), "Not In Budget"),"")</f>
        <v/>
      </c>
      <c r="I3491" s="184"/>
      <c r="J3491" s="184"/>
      <c r="K3491" s="184"/>
      <c r="L3491" s="183"/>
    </row>
    <row r="3492">
      <c r="A3492" s="454"/>
      <c r="B3492" s="927"/>
      <c r="C3492" s="580"/>
      <c r="D3492" s="939"/>
      <c r="E3492" s="940"/>
      <c r="F3492" s="941"/>
      <c r="G3492" s="937" t="str">
        <f t="array" ref="G3492">xlookup(F3492,'Internal Staffing Calculator'!E:E,'Internal Staffing Calculator'!C:C,"")</f>
        <v/>
      </c>
      <c r="H3492" s="932" t="str">
        <f t="array" ref="H3492">if(F3492&lt;&gt;"", iferror(index('Internal Staffing Calculator'!B$8:B23500,match(F3492,'Internal Staffing Calculator'!E$8:E23500,0)), "Not In Budget"),"")</f>
        <v/>
      </c>
      <c r="I3492" s="184"/>
      <c r="J3492" s="184"/>
      <c r="K3492" s="184"/>
      <c r="L3492" s="183"/>
    </row>
    <row r="3493">
      <c r="A3493" s="454"/>
      <c r="B3493" s="927"/>
      <c r="C3493" s="580"/>
      <c r="D3493" s="939"/>
      <c r="E3493" s="940"/>
      <c r="F3493" s="941"/>
      <c r="G3493" s="937" t="str">
        <f t="array" ref="G3493">xlookup(F3493,'Internal Staffing Calculator'!E:E,'Internal Staffing Calculator'!C:C,"")</f>
        <v/>
      </c>
      <c r="H3493" s="932" t="str">
        <f t="array" ref="H3493">if(F3493&lt;&gt;"", iferror(index('Internal Staffing Calculator'!B$8:B23500,match(F3493,'Internal Staffing Calculator'!E$8:E23500,0)), "Not In Budget"),"")</f>
        <v/>
      </c>
      <c r="I3493" s="184"/>
      <c r="J3493" s="184"/>
      <c r="K3493" s="184"/>
      <c r="L3493" s="183"/>
    </row>
    <row r="3494">
      <c r="A3494" s="454"/>
      <c r="B3494" s="927"/>
      <c r="C3494" s="580"/>
      <c r="D3494" s="939"/>
      <c r="E3494" s="940"/>
      <c r="F3494" s="941"/>
      <c r="G3494" s="937" t="str">
        <f t="array" ref="G3494">xlookup(F3494,'Internal Staffing Calculator'!E:E,'Internal Staffing Calculator'!C:C,"")</f>
        <v/>
      </c>
      <c r="H3494" s="932" t="str">
        <f t="array" ref="H3494">if(F3494&lt;&gt;"", iferror(index('Internal Staffing Calculator'!B$8:B23500,match(F3494,'Internal Staffing Calculator'!E$8:E23500,0)), "Not In Budget"),"")</f>
        <v/>
      </c>
      <c r="I3494" s="184"/>
      <c r="J3494" s="184"/>
      <c r="K3494" s="184"/>
      <c r="L3494" s="183"/>
    </row>
    <row r="3495">
      <c r="A3495" s="454"/>
      <c r="B3495" s="927"/>
      <c r="C3495" s="580"/>
      <c r="D3495" s="939"/>
      <c r="E3495" s="940"/>
      <c r="F3495" s="941"/>
      <c r="G3495" s="937" t="str">
        <f t="array" ref="G3495">xlookup(F3495,'Internal Staffing Calculator'!E:E,'Internal Staffing Calculator'!C:C,"")</f>
        <v/>
      </c>
      <c r="H3495" s="932" t="str">
        <f t="array" ref="H3495">if(F3495&lt;&gt;"", iferror(index('Internal Staffing Calculator'!B$8:B23500,match(F3495,'Internal Staffing Calculator'!E$8:E23500,0)), "Not In Budget"),"")</f>
        <v/>
      </c>
      <c r="I3495" s="184"/>
      <c r="J3495" s="184"/>
      <c r="K3495" s="184"/>
      <c r="L3495" s="183"/>
    </row>
    <row r="3496">
      <c r="A3496" s="454"/>
      <c r="B3496" s="927"/>
      <c r="C3496" s="580"/>
      <c r="D3496" s="939"/>
      <c r="E3496" s="940"/>
      <c r="F3496" s="941"/>
      <c r="G3496" s="937" t="str">
        <f t="array" ref="G3496">xlookup(F3496,'Internal Staffing Calculator'!E:E,'Internal Staffing Calculator'!C:C,"")</f>
        <v/>
      </c>
      <c r="H3496" s="932" t="str">
        <f t="array" ref="H3496">if(F3496&lt;&gt;"", iferror(index('Internal Staffing Calculator'!B$8:B23500,match(F3496,'Internal Staffing Calculator'!E$8:E23500,0)), "Not In Budget"),"")</f>
        <v/>
      </c>
      <c r="I3496" s="184"/>
      <c r="J3496" s="184"/>
      <c r="K3496" s="184"/>
      <c r="L3496" s="183"/>
    </row>
    <row r="3497">
      <c r="A3497" s="454"/>
      <c r="B3497" s="927"/>
      <c r="C3497" s="580"/>
      <c r="D3497" s="939"/>
      <c r="E3497" s="940"/>
      <c r="F3497" s="941"/>
      <c r="G3497" s="937" t="str">
        <f t="array" ref="G3497">xlookup(F3497,'Internal Staffing Calculator'!E:E,'Internal Staffing Calculator'!C:C,"")</f>
        <v/>
      </c>
      <c r="H3497" s="932" t="str">
        <f t="array" ref="H3497">if(F3497&lt;&gt;"", iferror(index('Internal Staffing Calculator'!B$8:B23500,match(F3497,'Internal Staffing Calculator'!E$8:E23500,0)), "Not In Budget"),"")</f>
        <v/>
      </c>
      <c r="I3497" s="184"/>
      <c r="J3497" s="184"/>
      <c r="K3497" s="184"/>
      <c r="L3497" s="183"/>
    </row>
    <row r="3498">
      <c r="A3498" s="454"/>
      <c r="B3498" s="927"/>
      <c r="C3498" s="580"/>
      <c r="D3498" s="939"/>
      <c r="E3498" s="940"/>
      <c r="F3498" s="941"/>
      <c r="G3498" s="937" t="str">
        <f t="array" ref="G3498">xlookup(F3498,'Internal Staffing Calculator'!E:E,'Internal Staffing Calculator'!C:C,"")</f>
        <v/>
      </c>
      <c r="H3498" s="932" t="str">
        <f t="array" ref="H3498">if(F3498&lt;&gt;"", iferror(index('Internal Staffing Calculator'!B$8:B23500,match(F3498,'Internal Staffing Calculator'!E$8:E23500,0)), "Not In Budget"),"")</f>
        <v/>
      </c>
      <c r="I3498" s="184"/>
      <c r="J3498" s="184"/>
      <c r="K3498" s="184"/>
      <c r="L3498" s="183"/>
    </row>
    <row r="3499">
      <c r="A3499" s="454"/>
      <c r="B3499" s="927"/>
      <c r="C3499" s="580"/>
      <c r="D3499" s="939"/>
      <c r="E3499" s="940"/>
      <c r="F3499" s="941"/>
      <c r="G3499" s="937" t="str">
        <f t="array" ref="G3499">xlookup(F3499,'Internal Staffing Calculator'!E:E,'Internal Staffing Calculator'!C:C,"")</f>
        <v/>
      </c>
      <c r="H3499" s="932" t="str">
        <f t="array" ref="H3499">if(F3499&lt;&gt;"", iferror(index('Internal Staffing Calculator'!B$8:B23500,match(F3499,'Internal Staffing Calculator'!E$8:E23500,0)), "Not In Budget"),"")</f>
        <v/>
      </c>
      <c r="I3499" s="184"/>
      <c r="J3499" s="184"/>
      <c r="K3499" s="184"/>
      <c r="L3499" s="183"/>
    </row>
    <row r="3500">
      <c r="A3500" s="454"/>
      <c r="B3500" s="927"/>
      <c r="C3500" s="580"/>
      <c r="D3500" s="939"/>
      <c r="E3500" s="940"/>
      <c r="F3500" s="941"/>
      <c r="G3500" s="937" t="str">
        <f t="array" ref="G3500">xlookup(F3500,'Internal Staffing Calculator'!E:E,'Internal Staffing Calculator'!C:C,"")</f>
        <v/>
      </c>
      <c r="H3500" s="932" t="str">
        <f t="array" ref="H3500">if(F3500&lt;&gt;"", iferror(index('Internal Staffing Calculator'!B$8:B23500,match(F3500,'Internal Staffing Calculator'!E$8:E23500,0)), "Not In Budget"),"")</f>
        <v/>
      </c>
      <c r="I3500" s="184"/>
      <c r="J3500" s="184"/>
      <c r="K3500" s="184"/>
      <c r="L3500" s="183"/>
    </row>
    <row r="3501">
      <c r="A3501" s="454"/>
      <c r="B3501" s="927"/>
      <c r="C3501" s="580"/>
      <c r="D3501" s="939"/>
      <c r="E3501" s="940"/>
      <c r="F3501" s="941"/>
      <c r="G3501" s="937" t="str">
        <f t="array" ref="G3501">xlookup(F3501,'Internal Staffing Calculator'!E:E,'Internal Staffing Calculator'!C:C,"")</f>
        <v/>
      </c>
      <c r="H3501" s="932" t="str">
        <f t="array" ref="H3501">if(F3501&lt;&gt;"", iferror(index('Internal Staffing Calculator'!B$8:B23500,match(F3501,'Internal Staffing Calculator'!E$8:E23500,0)), "Not In Budget"),"")</f>
        <v/>
      </c>
      <c r="I3501" s="184"/>
      <c r="J3501" s="184"/>
      <c r="K3501" s="184"/>
      <c r="L3501" s="183"/>
    </row>
    <row r="3502">
      <c r="A3502" s="454"/>
      <c r="B3502" s="927"/>
      <c r="C3502" s="580"/>
      <c r="D3502" s="939"/>
      <c r="E3502" s="940"/>
      <c r="F3502" s="941"/>
      <c r="G3502" s="937" t="str">
        <f t="array" ref="G3502">xlookup(F3502,'Internal Staffing Calculator'!E:E,'Internal Staffing Calculator'!C:C,"")</f>
        <v/>
      </c>
      <c r="H3502" s="932" t="str">
        <f t="array" ref="H3502">if(F3502&lt;&gt;"", iferror(index('Internal Staffing Calculator'!B$8:B23500,match(F3502,'Internal Staffing Calculator'!E$8:E23500,0)), "Not In Budget"),"")</f>
        <v/>
      </c>
      <c r="I3502" s="184"/>
      <c r="J3502" s="184"/>
      <c r="K3502" s="184"/>
      <c r="L3502" s="183"/>
    </row>
    <row r="3503">
      <c r="A3503" s="454"/>
      <c r="B3503" s="927"/>
      <c r="C3503" s="580"/>
      <c r="D3503" s="939"/>
      <c r="E3503" s="940"/>
      <c r="F3503" s="941"/>
      <c r="G3503" s="937" t="str">
        <f t="array" ref="G3503">xlookup(F3503,'Internal Staffing Calculator'!E:E,'Internal Staffing Calculator'!C:C,"")</f>
        <v/>
      </c>
      <c r="H3503" s="932" t="str">
        <f t="array" ref="H3503">if(F3503&lt;&gt;"", iferror(index('Internal Staffing Calculator'!B$8:B23500,match(F3503,'Internal Staffing Calculator'!E$8:E23500,0)), "Not In Budget"),"")</f>
        <v/>
      </c>
      <c r="I3503" s="184"/>
      <c r="J3503" s="184"/>
      <c r="K3503" s="184"/>
      <c r="L3503" s="183"/>
    </row>
    <row r="3504">
      <c r="A3504" s="454"/>
      <c r="B3504" s="927"/>
      <c r="C3504" s="580"/>
      <c r="D3504" s="939"/>
      <c r="E3504" s="940"/>
      <c r="F3504" s="941"/>
      <c r="G3504" s="937" t="str">
        <f t="array" ref="G3504">xlookup(F3504,'Internal Staffing Calculator'!E:E,'Internal Staffing Calculator'!C:C,"")</f>
        <v/>
      </c>
      <c r="H3504" s="932" t="str">
        <f t="array" ref="H3504">if(F3504&lt;&gt;"", iferror(index('Internal Staffing Calculator'!B$8:B23500,match(F3504,'Internal Staffing Calculator'!E$8:E23500,0)), "Not In Budget"),"")</f>
        <v/>
      </c>
      <c r="I3504" s="184"/>
      <c r="J3504" s="184"/>
      <c r="K3504" s="184"/>
      <c r="L3504" s="183"/>
    </row>
    <row r="3505">
      <c r="A3505" s="454"/>
      <c r="B3505" s="927"/>
      <c r="C3505" s="580"/>
      <c r="D3505" s="939"/>
      <c r="E3505" s="940"/>
      <c r="F3505" s="941"/>
      <c r="G3505" s="937" t="str">
        <f t="array" ref="G3505">xlookup(F3505,'Internal Staffing Calculator'!E:E,'Internal Staffing Calculator'!C:C,"")</f>
        <v/>
      </c>
      <c r="H3505" s="932" t="str">
        <f t="array" ref="H3505">if(F3505&lt;&gt;"", iferror(index('Internal Staffing Calculator'!B$8:B23500,match(F3505,'Internal Staffing Calculator'!E$8:E23500,0)), "Not In Budget"),"")</f>
        <v/>
      </c>
      <c r="I3505" s="184"/>
      <c r="J3505" s="184"/>
      <c r="K3505" s="184"/>
      <c r="L3505" s="183"/>
    </row>
    <row r="3506">
      <c r="A3506" s="454"/>
      <c r="B3506" s="927"/>
      <c r="C3506" s="580"/>
      <c r="D3506" s="939"/>
      <c r="E3506" s="940"/>
      <c r="F3506" s="941"/>
      <c r="G3506" s="937" t="str">
        <f t="array" ref="G3506">xlookup(F3506,'Internal Staffing Calculator'!E:E,'Internal Staffing Calculator'!C:C,"")</f>
        <v/>
      </c>
      <c r="H3506" s="932" t="str">
        <f t="array" ref="H3506">if(F3506&lt;&gt;"", iferror(index('Internal Staffing Calculator'!B$8:B23500,match(F3506,'Internal Staffing Calculator'!E$8:E23500,0)), "Not In Budget"),"")</f>
        <v/>
      </c>
      <c r="I3506" s="184"/>
      <c r="J3506" s="184"/>
      <c r="K3506" s="184"/>
      <c r="L3506" s="183"/>
    </row>
    <row r="3507">
      <c r="A3507" s="454"/>
      <c r="B3507" s="927"/>
      <c r="C3507" s="580"/>
      <c r="D3507" s="939"/>
      <c r="E3507" s="940"/>
      <c r="F3507" s="941"/>
      <c r="G3507" s="937" t="str">
        <f t="array" ref="G3507">xlookup(F3507,'Internal Staffing Calculator'!E:E,'Internal Staffing Calculator'!C:C,"")</f>
        <v/>
      </c>
      <c r="H3507" s="932" t="str">
        <f t="array" ref="H3507">if(F3507&lt;&gt;"", iferror(index('Internal Staffing Calculator'!B$8:B23500,match(F3507,'Internal Staffing Calculator'!E$8:E23500,0)), "Not In Budget"),"")</f>
        <v/>
      </c>
      <c r="I3507" s="184"/>
      <c r="J3507" s="184"/>
      <c r="K3507" s="184"/>
      <c r="L3507" s="183"/>
    </row>
    <row r="3508">
      <c r="A3508" s="454"/>
      <c r="B3508" s="927"/>
      <c r="C3508" s="580"/>
      <c r="D3508" s="939"/>
      <c r="E3508" s="940"/>
      <c r="F3508" s="941"/>
      <c r="G3508" s="937" t="str">
        <f t="array" ref="G3508">xlookup(F3508,'Internal Staffing Calculator'!E:E,'Internal Staffing Calculator'!C:C,"")</f>
        <v/>
      </c>
      <c r="H3508" s="932" t="str">
        <f t="array" ref="H3508">if(F3508&lt;&gt;"", iferror(index('Internal Staffing Calculator'!B$8:B23500,match(F3508,'Internal Staffing Calculator'!E$8:E23500,0)), "Not In Budget"),"")</f>
        <v/>
      </c>
      <c r="I3508" s="184"/>
      <c r="J3508" s="184"/>
      <c r="K3508" s="184"/>
      <c r="L3508" s="183"/>
    </row>
    <row r="3509">
      <c r="A3509" s="454"/>
      <c r="B3509" s="927"/>
      <c r="C3509" s="580"/>
      <c r="D3509" s="939"/>
      <c r="E3509" s="940"/>
      <c r="F3509" s="941"/>
      <c r="G3509" s="937" t="str">
        <f t="array" ref="G3509">xlookup(F3509,'Internal Staffing Calculator'!E:E,'Internal Staffing Calculator'!C:C,"")</f>
        <v/>
      </c>
      <c r="H3509" s="932" t="str">
        <f t="array" ref="H3509">if(F3509&lt;&gt;"", iferror(index('Internal Staffing Calculator'!B$8:B23500,match(F3509,'Internal Staffing Calculator'!E$8:E23500,0)), "Not In Budget"),"")</f>
        <v/>
      </c>
      <c r="I3509" s="184"/>
      <c r="J3509" s="184"/>
      <c r="K3509" s="184"/>
      <c r="L3509" s="183"/>
    </row>
    <row r="3510">
      <c r="A3510" s="454"/>
      <c r="B3510" s="927"/>
      <c r="C3510" s="580"/>
      <c r="D3510" s="939"/>
      <c r="E3510" s="940"/>
      <c r="F3510" s="941"/>
      <c r="G3510" s="937" t="str">
        <f t="array" ref="G3510">xlookup(F3510,'Internal Staffing Calculator'!E:E,'Internal Staffing Calculator'!C:C,"")</f>
        <v/>
      </c>
      <c r="H3510" s="932" t="str">
        <f t="array" ref="H3510">if(F3510&lt;&gt;"", iferror(index('Internal Staffing Calculator'!B$8:B23500,match(F3510,'Internal Staffing Calculator'!E$8:E23500,0)), "Not In Budget"),"")</f>
        <v/>
      </c>
      <c r="I3510" s="184"/>
      <c r="J3510" s="184"/>
      <c r="K3510" s="184"/>
      <c r="L3510" s="183"/>
    </row>
    <row r="3511">
      <c r="A3511" s="454"/>
      <c r="B3511" s="927"/>
      <c r="C3511" s="580"/>
      <c r="D3511" s="939"/>
      <c r="E3511" s="940"/>
      <c r="F3511" s="941"/>
      <c r="G3511" s="937" t="str">
        <f t="array" ref="G3511">xlookup(F3511,'Internal Staffing Calculator'!E:E,'Internal Staffing Calculator'!C:C,"")</f>
        <v/>
      </c>
      <c r="H3511" s="932" t="str">
        <f t="array" ref="H3511">if(F3511&lt;&gt;"", iferror(index('Internal Staffing Calculator'!B$8:B23500,match(F3511,'Internal Staffing Calculator'!E$8:E23500,0)), "Not In Budget"),"")</f>
        <v/>
      </c>
      <c r="I3511" s="184"/>
      <c r="J3511" s="184"/>
      <c r="K3511" s="184"/>
      <c r="L3511" s="183"/>
    </row>
    <row r="3512">
      <c r="A3512" s="454"/>
      <c r="B3512" s="927"/>
      <c r="C3512" s="580"/>
      <c r="D3512" s="939"/>
      <c r="E3512" s="940"/>
      <c r="F3512" s="941"/>
      <c r="G3512" s="937" t="str">
        <f t="array" ref="G3512">xlookup(F3512,'Internal Staffing Calculator'!E:E,'Internal Staffing Calculator'!C:C,"")</f>
        <v/>
      </c>
      <c r="H3512" s="932" t="str">
        <f t="array" ref="H3512">if(F3512&lt;&gt;"", iferror(index('Internal Staffing Calculator'!B$8:B23500,match(F3512,'Internal Staffing Calculator'!E$8:E23500,0)), "Not In Budget"),"")</f>
        <v/>
      </c>
      <c r="I3512" s="184"/>
      <c r="J3512" s="184"/>
      <c r="K3512" s="184"/>
      <c r="L3512" s="183"/>
    </row>
    <row r="3513">
      <c r="A3513" s="454"/>
      <c r="B3513" s="927"/>
      <c r="C3513" s="580"/>
      <c r="D3513" s="939"/>
      <c r="E3513" s="940"/>
      <c r="F3513" s="941"/>
      <c r="G3513" s="937" t="str">
        <f t="array" ref="G3513">xlookup(F3513,'Internal Staffing Calculator'!E:E,'Internal Staffing Calculator'!C:C,"")</f>
        <v/>
      </c>
      <c r="H3513" s="932" t="str">
        <f t="array" ref="H3513">if(F3513&lt;&gt;"", iferror(index('Internal Staffing Calculator'!B$8:B23500,match(F3513,'Internal Staffing Calculator'!E$8:E23500,0)), "Not In Budget"),"")</f>
        <v/>
      </c>
      <c r="I3513" s="184"/>
      <c r="J3513" s="184"/>
      <c r="K3513" s="184"/>
      <c r="L3513" s="183"/>
    </row>
    <row r="3514">
      <c r="A3514" s="454"/>
      <c r="B3514" s="927"/>
      <c r="C3514" s="580"/>
      <c r="D3514" s="939"/>
      <c r="E3514" s="940"/>
      <c r="F3514" s="941"/>
      <c r="G3514" s="937" t="str">
        <f t="array" ref="G3514">xlookup(F3514,'Internal Staffing Calculator'!E:E,'Internal Staffing Calculator'!C:C,"")</f>
        <v/>
      </c>
      <c r="H3514" s="932" t="str">
        <f t="array" ref="H3514">if(F3514&lt;&gt;"", iferror(index('Internal Staffing Calculator'!B$8:B23500,match(F3514,'Internal Staffing Calculator'!E$8:E23500,0)), "Not In Budget"),"")</f>
        <v/>
      </c>
      <c r="I3514" s="184"/>
      <c r="J3514" s="184"/>
      <c r="K3514" s="184"/>
      <c r="L3514" s="183"/>
    </row>
    <row r="3515">
      <c r="A3515" s="454"/>
      <c r="B3515" s="927"/>
      <c r="C3515" s="580"/>
      <c r="D3515" s="939"/>
      <c r="E3515" s="940"/>
      <c r="F3515" s="941"/>
      <c r="G3515" s="937" t="str">
        <f t="array" ref="G3515">xlookup(F3515,'Internal Staffing Calculator'!E:E,'Internal Staffing Calculator'!C:C,"")</f>
        <v/>
      </c>
      <c r="H3515" s="932" t="str">
        <f t="array" ref="H3515">if(F3515&lt;&gt;"", iferror(index('Internal Staffing Calculator'!B$8:B23500,match(F3515,'Internal Staffing Calculator'!E$8:E23500,0)), "Not In Budget"),"")</f>
        <v/>
      </c>
      <c r="I3515" s="184"/>
      <c r="J3515" s="184"/>
      <c r="K3515" s="184"/>
      <c r="L3515" s="183"/>
    </row>
    <row r="3516">
      <c r="A3516" s="454"/>
      <c r="B3516" s="927"/>
      <c r="C3516" s="580"/>
      <c r="D3516" s="939"/>
      <c r="E3516" s="940"/>
      <c r="F3516" s="941"/>
      <c r="G3516" s="937" t="str">
        <f t="array" ref="G3516">xlookup(F3516,'Internal Staffing Calculator'!E:E,'Internal Staffing Calculator'!C:C,"")</f>
        <v/>
      </c>
      <c r="H3516" s="932" t="str">
        <f t="array" ref="H3516">if(F3516&lt;&gt;"", iferror(index('Internal Staffing Calculator'!B$8:B23500,match(F3516,'Internal Staffing Calculator'!E$8:E23500,0)), "Not In Budget"),"")</f>
        <v/>
      </c>
      <c r="I3516" s="184"/>
      <c r="J3516" s="184"/>
      <c r="K3516" s="184"/>
      <c r="L3516" s="183"/>
    </row>
    <row r="3517">
      <c r="A3517" s="454"/>
      <c r="B3517" s="927"/>
      <c r="C3517" s="580"/>
      <c r="D3517" s="939"/>
      <c r="E3517" s="940"/>
      <c r="F3517" s="941"/>
      <c r="G3517" s="937" t="str">
        <f t="array" ref="G3517">xlookup(F3517,'Internal Staffing Calculator'!E:E,'Internal Staffing Calculator'!C:C,"")</f>
        <v/>
      </c>
      <c r="H3517" s="932" t="str">
        <f t="array" ref="H3517">if(F3517&lt;&gt;"", iferror(index('Internal Staffing Calculator'!B$8:B23500,match(F3517,'Internal Staffing Calculator'!E$8:E23500,0)), "Not In Budget"),"")</f>
        <v/>
      </c>
      <c r="I3517" s="184"/>
      <c r="J3517" s="184"/>
      <c r="K3517" s="184"/>
      <c r="L3517" s="183"/>
    </row>
    <row r="3518">
      <c r="A3518" s="454"/>
      <c r="B3518" s="927"/>
      <c r="C3518" s="580"/>
      <c r="D3518" s="939"/>
      <c r="E3518" s="940"/>
      <c r="F3518" s="941"/>
      <c r="G3518" s="937" t="str">
        <f t="array" ref="G3518">xlookup(F3518,'Internal Staffing Calculator'!E:E,'Internal Staffing Calculator'!C:C,"")</f>
        <v/>
      </c>
      <c r="H3518" s="932" t="str">
        <f t="array" ref="H3518">if(F3518&lt;&gt;"", iferror(index('Internal Staffing Calculator'!B$8:B23500,match(F3518,'Internal Staffing Calculator'!E$8:E23500,0)), "Not In Budget"),"")</f>
        <v/>
      </c>
      <c r="I3518" s="184"/>
      <c r="J3518" s="184"/>
      <c r="K3518" s="184"/>
      <c r="L3518" s="183"/>
    </row>
    <row r="3519">
      <c r="A3519" s="454"/>
      <c r="B3519" s="927"/>
      <c r="C3519" s="580"/>
      <c r="D3519" s="939"/>
      <c r="E3519" s="940"/>
      <c r="F3519" s="941"/>
      <c r="G3519" s="937" t="str">
        <f t="array" ref="G3519">xlookup(F3519,'Internal Staffing Calculator'!E:E,'Internal Staffing Calculator'!C:C,"")</f>
        <v/>
      </c>
      <c r="H3519" s="932" t="str">
        <f t="array" ref="H3519">if(F3519&lt;&gt;"", iferror(index('Internal Staffing Calculator'!B$8:B23500,match(F3519,'Internal Staffing Calculator'!E$8:E23500,0)), "Not In Budget"),"")</f>
        <v/>
      </c>
      <c r="I3519" s="184"/>
      <c r="J3519" s="184"/>
      <c r="K3519" s="184"/>
      <c r="L3519" s="183"/>
    </row>
    <row r="3520">
      <c r="A3520" s="454"/>
      <c r="B3520" s="927"/>
      <c r="C3520" s="580"/>
      <c r="D3520" s="939"/>
      <c r="E3520" s="940"/>
      <c r="F3520" s="941"/>
      <c r="G3520" s="937" t="str">
        <f t="array" ref="G3520">xlookup(F3520,'Internal Staffing Calculator'!E:E,'Internal Staffing Calculator'!C:C,"")</f>
        <v/>
      </c>
      <c r="H3520" s="932" t="str">
        <f t="array" ref="H3520">if(F3520&lt;&gt;"", iferror(index('Internal Staffing Calculator'!B$8:B23500,match(F3520,'Internal Staffing Calculator'!E$8:E23500,0)), "Not In Budget"),"")</f>
        <v/>
      </c>
      <c r="I3520" s="184"/>
      <c r="J3520" s="184"/>
      <c r="K3520" s="184"/>
      <c r="L3520" s="183"/>
    </row>
    <row r="3521">
      <c r="A3521" s="454"/>
      <c r="B3521" s="927"/>
      <c r="C3521" s="580"/>
      <c r="D3521" s="939"/>
      <c r="E3521" s="940"/>
      <c r="F3521" s="941"/>
      <c r="G3521" s="937" t="str">
        <f t="array" ref="G3521">xlookup(F3521,'Internal Staffing Calculator'!E:E,'Internal Staffing Calculator'!C:C,"")</f>
        <v/>
      </c>
      <c r="H3521" s="932" t="str">
        <f t="array" ref="H3521">if(F3521&lt;&gt;"", iferror(index('Internal Staffing Calculator'!B$8:B23500,match(F3521,'Internal Staffing Calculator'!E$8:E23500,0)), "Not In Budget"),"")</f>
        <v/>
      </c>
      <c r="I3521" s="184"/>
      <c r="J3521" s="184"/>
      <c r="K3521" s="184"/>
      <c r="L3521" s="183"/>
    </row>
    <row r="3522">
      <c r="A3522" s="454"/>
      <c r="B3522" s="927"/>
      <c r="C3522" s="580"/>
      <c r="D3522" s="939"/>
      <c r="E3522" s="940"/>
      <c r="F3522" s="941"/>
      <c r="G3522" s="937" t="str">
        <f t="array" ref="G3522">xlookup(F3522,'Internal Staffing Calculator'!E:E,'Internal Staffing Calculator'!C:C,"")</f>
        <v/>
      </c>
      <c r="H3522" s="932" t="str">
        <f t="array" ref="H3522">if(F3522&lt;&gt;"", iferror(index('Internal Staffing Calculator'!B$8:B23500,match(F3522,'Internal Staffing Calculator'!E$8:E23500,0)), "Not In Budget"),"")</f>
        <v/>
      </c>
      <c r="I3522" s="184"/>
      <c r="J3522" s="184"/>
      <c r="K3522" s="184"/>
      <c r="L3522" s="183"/>
    </row>
    <row r="3523">
      <c r="A3523" s="454"/>
      <c r="B3523" s="927"/>
      <c r="C3523" s="580"/>
      <c r="D3523" s="939"/>
      <c r="E3523" s="940"/>
      <c r="F3523" s="941"/>
      <c r="G3523" s="937" t="str">
        <f t="array" ref="G3523">xlookup(F3523,'Internal Staffing Calculator'!E:E,'Internal Staffing Calculator'!C:C,"")</f>
        <v/>
      </c>
      <c r="H3523" s="932" t="str">
        <f t="array" ref="H3523">if(F3523&lt;&gt;"", iferror(index('Internal Staffing Calculator'!B$8:B23500,match(F3523,'Internal Staffing Calculator'!E$8:E23500,0)), "Not In Budget"),"")</f>
        <v/>
      </c>
      <c r="I3523" s="184"/>
      <c r="J3523" s="184"/>
      <c r="K3523" s="184"/>
      <c r="L3523" s="183"/>
    </row>
    <row r="3524">
      <c r="A3524" s="454"/>
      <c r="B3524" s="927"/>
      <c r="C3524" s="580"/>
      <c r="D3524" s="939"/>
      <c r="E3524" s="940"/>
      <c r="F3524" s="941"/>
      <c r="G3524" s="937" t="str">
        <f t="array" ref="G3524">xlookup(F3524,'Internal Staffing Calculator'!E:E,'Internal Staffing Calculator'!C:C,"")</f>
        <v/>
      </c>
      <c r="H3524" s="932" t="str">
        <f t="array" ref="H3524">if(F3524&lt;&gt;"", iferror(index('Internal Staffing Calculator'!B$8:B23500,match(F3524,'Internal Staffing Calculator'!E$8:E23500,0)), "Not In Budget"),"")</f>
        <v/>
      </c>
      <c r="I3524" s="184"/>
      <c r="J3524" s="184"/>
      <c r="K3524" s="184"/>
      <c r="L3524" s="183"/>
    </row>
    <row r="3525">
      <c r="A3525" s="454"/>
      <c r="B3525" s="927"/>
      <c r="C3525" s="580"/>
      <c r="D3525" s="939"/>
      <c r="E3525" s="940"/>
      <c r="F3525" s="941"/>
      <c r="G3525" s="937" t="str">
        <f t="array" ref="G3525">xlookup(F3525,'Internal Staffing Calculator'!E:E,'Internal Staffing Calculator'!C:C,"")</f>
        <v/>
      </c>
      <c r="H3525" s="932" t="str">
        <f t="array" ref="H3525">if(F3525&lt;&gt;"", iferror(index('Internal Staffing Calculator'!B$8:B23500,match(F3525,'Internal Staffing Calculator'!E$8:E23500,0)), "Not In Budget"),"")</f>
        <v/>
      </c>
      <c r="I3525" s="184"/>
      <c r="J3525" s="184"/>
      <c r="K3525" s="184"/>
      <c r="L3525" s="183"/>
    </row>
    <row r="3526">
      <c r="A3526" s="454"/>
      <c r="B3526" s="927"/>
      <c r="C3526" s="580"/>
      <c r="D3526" s="939"/>
      <c r="E3526" s="940"/>
      <c r="F3526" s="941"/>
      <c r="G3526" s="937" t="str">
        <f t="array" ref="G3526">xlookup(F3526,'Internal Staffing Calculator'!E:E,'Internal Staffing Calculator'!C:C,"")</f>
        <v/>
      </c>
      <c r="H3526" s="932" t="str">
        <f t="array" ref="H3526">if(F3526&lt;&gt;"", iferror(index('Internal Staffing Calculator'!B$8:B23500,match(F3526,'Internal Staffing Calculator'!E$8:E23500,0)), "Not In Budget"),"")</f>
        <v/>
      </c>
      <c r="I3526" s="184"/>
      <c r="J3526" s="184"/>
      <c r="K3526" s="184"/>
      <c r="L3526" s="183"/>
    </row>
    <row r="3527">
      <c r="A3527" s="454"/>
      <c r="B3527" s="927"/>
      <c r="C3527" s="580"/>
      <c r="D3527" s="939"/>
      <c r="E3527" s="940"/>
      <c r="F3527" s="941"/>
      <c r="G3527" s="937" t="str">
        <f t="array" ref="G3527">xlookup(F3527,'Internal Staffing Calculator'!E:E,'Internal Staffing Calculator'!C:C,"")</f>
        <v/>
      </c>
      <c r="H3527" s="932" t="str">
        <f t="array" ref="H3527">if(F3527&lt;&gt;"", iferror(index('Internal Staffing Calculator'!B$8:B23500,match(F3527,'Internal Staffing Calculator'!E$8:E23500,0)), "Not In Budget"),"")</f>
        <v/>
      </c>
      <c r="I3527" s="184"/>
      <c r="J3527" s="184"/>
      <c r="K3527" s="184"/>
      <c r="L3527" s="183"/>
    </row>
    <row r="3528">
      <c r="A3528" s="454"/>
      <c r="B3528" s="927"/>
      <c r="C3528" s="580"/>
      <c r="D3528" s="939"/>
      <c r="E3528" s="940"/>
      <c r="F3528" s="941"/>
      <c r="G3528" s="937" t="str">
        <f t="array" ref="G3528">xlookup(F3528,'Internal Staffing Calculator'!E:E,'Internal Staffing Calculator'!C:C,"")</f>
        <v/>
      </c>
      <c r="H3528" s="932" t="str">
        <f t="array" ref="H3528">if(F3528&lt;&gt;"", iferror(index('Internal Staffing Calculator'!B$8:B23500,match(F3528,'Internal Staffing Calculator'!E$8:E23500,0)), "Not In Budget"),"")</f>
        <v/>
      </c>
      <c r="I3528" s="184"/>
      <c r="J3528" s="184"/>
      <c r="K3528" s="184"/>
      <c r="L3528" s="183"/>
    </row>
    <row r="3529">
      <c r="A3529" s="454"/>
      <c r="B3529" s="927"/>
      <c r="C3529" s="580"/>
      <c r="D3529" s="939"/>
      <c r="E3529" s="940"/>
      <c r="F3529" s="941"/>
      <c r="G3529" s="937" t="str">
        <f t="array" ref="G3529">xlookup(F3529,'Internal Staffing Calculator'!E:E,'Internal Staffing Calculator'!C:C,"")</f>
        <v/>
      </c>
      <c r="H3529" s="932" t="str">
        <f t="array" ref="H3529">if(F3529&lt;&gt;"", iferror(index('Internal Staffing Calculator'!B$8:B23500,match(F3529,'Internal Staffing Calculator'!E$8:E23500,0)), "Not In Budget"),"")</f>
        <v/>
      </c>
      <c r="I3529" s="184"/>
      <c r="J3529" s="184"/>
      <c r="K3529" s="184"/>
      <c r="L3529" s="183"/>
    </row>
    <row r="3530">
      <c r="A3530" s="454"/>
      <c r="B3530" s="927"/>
      <c r="C3530" s="580"/>
      <c r="D3530" s="939"/>
      <c r="E3530" s="940"/>
      <c r="F3530" s="941"/>
      <c r="G3530" s="937" t="str">
        <f t="array" ref="G3530">xlookup(F3530,'Internal Staffing Calculator'!E:E,'Internal Staffing Calculator'!C:C,"")</f>
        <v/>
      </c>
      <c r="H3530" s="932" t="str">
        <f t="array" ref="H3530">if(F3530&lt;&gt;"", iferror(index('Internal Staffing Calculator'!B$8:B23500,match(F3530,'Internal Staffing Calculator'!E$8:E23500,0)), "Not In Budget"),"")</f>
        <v/>
      </c>
      <c r="I3530" s="184"/>
      <c r="J3530" s="184"/>
      <c r="K3530" s="184"/>
      <c r="L3530" s="183"/>
    </row>
    <row r="3531">
      <c r="A3531" s="454"/>
      <c r="B3531" s="927"/>
      <c r="C3531" s="580"/>
      <c r="D3531" s="939"/>
      <c r="E3531" s="940"/>
      <c r="F3531" s="941"/>
      <c r="G3531" s="937" t="str">
        <f t="array" ref="G3531">xlookup(F3531,'Internal Staffing Calculator'!E:E,'Internal Staffing Calculator'!C:C,"")</f>
        <v/>
      </c>
      <c r="H3531" s="932" t="str">
        <f t="array" ref="H3531">if(F3531&lt;&gt;"", iferror(index('Internal Staffing Calculator'!B$8:B23500,match(F3531,'Internal Staffing Calculator'!E$8:E23500,0)), "Not In Budget"),"")</f>
        <v/>
      </c>
      <c r="I3531" s="184"/>
      <c r="J3531" s="184"/>
      <c r="K3531" s="184"/>
      <c r="L3531" s="183"/>
    </row>
    <row r="3532">
      <c r="A3532" s="454"/>
      <c r="B3532" s="927"/>
      <c r="C3532" s="580"/>
      <c r="D3532" s="939"/>
      <c r="E3532" s="940"/>
      <c r="F3532" s="941"/>
      <c r="G3532" s="937" t="str">
        <f t="array" ref="G3532">xlookup(F3532,'Internal Staffing Calculator'!E:E,'Internal Staffing Calculator'!C:C,"")</f>
        <v/>
      </c>
      <c r="H3532" s="932" t="str">
        <f t="array" ref="H3532">if(F3532&lt;&gt;"", iferror(index('Internal Staffing Calculator'!B$8:B23500,match(F3532,'Internal Staffing Calculator'!E$8:E23500,0)), "Not In Budget"),"")</f>
        <v/>
      </c>
      <c r="I3532" s="184"/>
      <c r="J3532" s="184"/>
      <c r="K3532" s="184"/>
      <c r="L3532" s="183"/>
    </row>
    <row r="3533">
      <c r="A3533" s="454"/>
      <c r="B3533" s="927"/>
      <c r="C3533" s="580"/>
      <c r="D3533" s="939"/>
      <c r="E3533" s="940"/>
      <c r="F3533" s="941"/>
      <c r="G3533" s="937" t="str">
        <f t="array" ref="G3533">xlookup(F3533,'Internal Staffing Calculator'!E:E,'Internal Staffing Calculator'!C:C,"")</f>
        <v/>
      </c>
      <c r="H3533" s="932" t="str">
        <f t="array" ref="H3533">if(F3533&lt;&gt;"", iferror(index('Internal Staffing Calculator'!B$8:B23500,match(F3533,'Internal Staffing Calculator'!E$8:E23500,0)), "Not In Budget"),"")</f>
        <v/>
      </c>
      <c r="I3533" s="184"/>
      <c r="J3533" s="184"/>
      <c r="K3533" s="184"/>
      <c r="L3533" s="183"/>
    </row>
    <row r="3534">
      <c r="A3534" s="454"/>
      <c r="B3534" s="927"/>
      <c r="C3534" s="580"/>
      <c r="D3534" s="939"/>
      <c r="E3534" s="940"/>
      <c r="F3534" s="941"/>
      <c r="G3534" s="937" t="str">
        <f t="array" ref="G3534">xlookup(F3534,'Internal Staffing Calculator'!E:E,'Internal Staffing Calculator'!C:C,"")</f>
        <v/>
      </c>
      <c r="H3534" s="932" t="str">
        <f t="array" ref="H3534">if(F3534&lt;&gt;"", iferror(index('Internal Staffing Calculator'!B$8:B23500,match(F3534,'Internal Staffing Calculator'!E$8:E23500,0)), "Not In Budget"),"")</f>
        <v/>
      </c>
      <c r="I3534" s="184"/>
      <c r="J3534" s="184"/>
      <c r="K3534" s="184"/>
      <c r="L3534" s="183"/>
    </row>
    <row r="3535">
      <c r="A3535" s="454"/>
      <c r="B3535" s="927"/>
      <c r="C3535" s="580"/>
      <c r="D3535" s="939"/>
      <c r="E3535" s="940"/>
      <c r="F3535" s="941"/>
      <c r="G3535" s="937" t="str">
        <f t="array" ref="G3535">xlookup(F3535,'Internal Staffing Calculator'!E:E,'Internal Staffing Calculator'!C:C,"")</f>
        <v/>
      </c>
      <c r="H3535" s="932" t="str">
        <f t="array" ref="H3535">if(F3535&lt;&gt;"", iferror(index('Internal Staffing Calculator'!B$8:B23500,match(F3535,'Internal Staffing Calculator'!E$8:E23500,0)), "Not In Budget"),"")</f>
        <v/>
      </c>
      <c r="I3535" s="184"/>
      <c r="J3535" s="184"/>
      <c r="K3535" s="184"/>
      <c r="L3535" s="183"/>
    </row>
    <row r="3536">
      <c r="A3536" s="454"/>
      <c r="B3536" s="927"/>
      <c r="C3536" s="580"/>
      <c r="D3536" s="939"/>
      <c r="E3536" s="940"/>
      <c r="F3536" s="941"/>
      <c r="G3536" s="937" t="str">
        <f t="array" ref="G3536">xlookup(F3536,'Internal Staffing Calculator'!E:E,'Internal Staffing Calculator'!C:C,"")</f>
        <v/>
      </c>
      <c r="H3536" s="932" t="str">
        <f t="array" ref="H3536">if(F3536&lt;&gt;"", iferror(index('Internal Staffing Calculator'!B$8:B23500,match(F3536,'Internal Staffing Calculator'!E$8:E23500,0)), "Not In Budget"),"")</f>
        <v/>
      </c>
      <c r="I3536" s="184"/>
      <c r="J3536" s="184"/>
      <c r="K3536" s="184"/>
      <c r="L3536" s="183"/>
    </row>
    <row r="3537">
      <c r="A3537" s="454"/>
      <c r="B3537" s="927"/>
      <c r="C3537" s="580"/>
      <c r="D3537" s="939"/>
      <c r="E3537" s="940"/>
      <c r="F3537" s="941"/>
      <c r="G3537" s="937" t="str">
        <f t="array" ref="G3537">xlookup(F3537,'Internal Staffing Calculator'!E:E,'Internal Staffing Calculator'!C:C,"")</f>
        <v/>
      </c>
      <c r="H3537" s="932" t="str">
        <f t="array" ref="H3537">if(F3537&lt;&gt;"", iferror(index('Internal Staffing Calculator'!B$8:B23500,match(F3537,'Internal Staffing Calculator'!E$8:E23500,0)), "Not In Budget"),"")</f>
        <v/>
      </c>
      <c r="I3537" s="184"/>
      <c r="J3537" s="184"/>
      <c r="K3537" s="184"/>
      <c r="L3537" s="183"/>
    </row>
    <row r="3538">
      <c r="A3538" s="454"/>
      <c r="B3538" s="927"/>
      <c r="C3538" s="580"/>
      <c r="D3538" s="939"/>
      <c r="E3538" s="940"/>
      <c r="F3538" s="941"/>
      <c r="G3538" s="937" t="str">
        <f t="array" ref="G3538">xlookup(F3538,'Internal Staffing Calculator'!E:E,'Internal Staffing Calculator'!C:C,"")</f>
        <v/>
      </c>
      <c r="H3538" s="932" t="str">
        <f t="array" ref="H3538">if(F3538&lt;&gt;"", iferror(index('Internal Staffing Calculator'!B$8:B23500,match(F3538,'Internal Staffing Calculator'!E$8:E23500,0)), "Not In Budget"),"")</f>
        <v/>
      </c>
      <c r="I3538" s="184"/>
      <c r="J3538" s="184"/>
      <c r="K3538" s="184"/>
      <c r="L3538" s="183"/>
    </row>
    <row r="3539">
      <c r="A3539" s="454"/>
      <c r="B3539" s="927"/>
      <c r="C3539" s="580"/>
      <c r="D3539" s="939"/>
      <c r="E3539" s="940"/>
      <c r="F3539" s="941"/>
      <c r="G3539" s="937" t="str">
        <f t="array" ref="G3539">xlookup(F3539,'Internal Staffing Calculator'!E:E,'Internal Staffing Calculator'!C:C,"")</f>
        <v/>
      </c>
      <c r="H3539" s="932" t="str">
        <f t="array" ref="H3539">if(F3539&lt;&gt;"", iferror(index('Internal Staffing Calculator'!B$8:B23500,match(F3539,'Internal Staffing Calculator'!E$8:E23500,0)), "Not In Budget"),"")</f>
        <v/>
      </c>
      <c r="I3539" s="184"/>
      <c r="J3539" s="184"/>
      <c r="K3539" s="184"/>
      <c r="L3539" s="183"/>
    </row>
    <row r="3540">
      <c r="A3540" s="454"/>
      <c r="B3540" s="927"/>
      <c r="C3540" s="580"/>
      <c r="D3540" s="939"/>
      <c r="E3540" s="940"/>
      <c r="F3540" s="941"/>
      <c r="G3540" s="937" t="str">
        <f t="array" ref="G3540">xlookup(F3540,'Internal Staffing Calculator'!E:E,'Internal Staffing Calculator'!C:C,"")</f>
        <v/>
      </c>
      <c r="H3540" s="932" t="str">
        <f t="array" ref="H3540">if(F3540&lt;&gt;"", iferror(index('Internal Staffing Calculator'!B$8:B23500,match(F3540,'Internal Staffing Calculator'!E$8:E23500,0)), "Not In Budget"),"")</f>
        <v/>
      </c>
      <c r="I3540" s="184"/>
      <c r="J3540" s="184"/>
      <c r="K3540" s="184"/>
      <c r="L3540" s="183"/>
    </row>
    <row r="3541">
      <c r="A3541" s="454"/>
      <c r="B3541" s="927"/>
      <c r="C3541" s="580"/>
      <c r="D3541" s="939"/>
      <c r="E3541" s="940"/>
      <c r="F3541" s="941"/>
      <c r="G3541" s="937" t="str">
        <f t="array" ref="G3541">xlookup(F3541,'Internal Staffing Calculator'!E:E,'Internal Staffing Calculator'!C:C,"")</f>
        <v/>
      </c>
      <c r="H3541" s="932" t="str">
        <f t="array" ref="H3541">if(F3541&lt;&gt;"", iferror(index('Internal Staffing Calculator'!B$8:B23500,match(F3541,'Internal Staffing Calculator'!E$8:E23500,0)), "Not In Budget"),"")</f>
        <v/>
      </c>
      <c r="I3541" s="184"/>
      <c r="J3541" s="184"/>
      <c r="K3541" s="184"/>
      <c r="L3541" s="183"/>
    </row>
    <row r="3542">
      <c r="A3542" s="454"/>
      <c r="B3542" s="927"/>
      <c r="C3542" s="580"/>
      <c r="D3542" s="939"/>
      <c r="E3542" s="940"/>
      <c r="F3542" s="941"/>
      <c r="G3542" s="937" t="str">
        <f t="array" ref="G3542">xlookup(F3542,'Internal Staffing Calculator'!E:E,'Internal Staffing Calculator'!C:C,"")</f>
        <v/>
      </c>
      <c r="H3542" s="932" t="str">
        <f t="array" ref="H3542">if(F3542&lt;&gt;"", iferror(index('Internal Staffing Calculator'!B$8:B23500,match(F3542,'Internal Staffing Calculator'!E$8:E23500,0)), "Not In Budget"),"")</f>
        <v/>
      </c>
      <c r="I3542" s="184"/>
      <c r="J3542" s="184"/>
      <c r="K3542" s="184"/>
      <c r="L3542" s="183"/>
    </row>
    <row r="3543">
      <c r="A3543" s="454"/>
      <c r="B3543" s="927"/>
      <c r="C3543" s="580"/>
      <c r="D3543" s="939"/>
      <c r="E3543" s="940"/>
      <c r="F3543" s="941"/>
      <c r="G3543" s="937" t="str">
        <f t="array" ref="G3543">xlookup(F3543,'Internal Staffing Calculator'!E:E,'Internal Staffing Calculator'!C:C,"")</f>
        <v/>
      </c>
      <c r="H3543" s="932" t="str">
        <f t="array" ref="H3543">if(F3543&lt;&gt;"", iferror(index('Internal Staffing Calculator'!B$8:B23500,match(F3543,'Internal Staffing Calculator'!E$8:E23500,0)), "Not In Budget"),"")</f>
        <v/>
      </c>
      <c r="I3543" s="184"/>
      <c r="J3543" s="184"/>
      <c r="K3543" s="184"/>
      <c r="L3543" s="183"/>
    </row>
    <row r="3544">
      <c r="A3544" s="454"/>
      <c r="B3544" s="927"/>
      <c r="C3544" s="580"/>
      <c r="D3544" s="939"/>
      <c r="E3544" s="940"/>
      <c r="F3544" s="941"/>
      <c r="G3544" s="937" t="str">
        <f t="array" ref="G3544">xlookup(F3544,'Internal Staffing Calculator'!E:E,'Internal Staffing Calculator'!C:C,"")</f>
        <v/>
      </c>
      <c r="H3544" s="932" t="str">
        <f t="array" ref="H3544">if(F3544&lt;&gt;"", iferror(index('Internal Staffing Calculator'!B$8:B23500,match(F3544,'Internal Staffing Calculator'!E$8:E23500,0)), "Not In Budget"),"")</f>
        <v/>
      </c>
      <c r="I3544" s="184"/>
      <c r="J3544" s="184"/>
      <c r="K3544" s="184"/>
      <c r="L3544" s="183"/>
    </row>
    <row r="3545">
      <c r="A3545" s="454"/>
      <c r="B3545" s="927"/>
      <c r="C3545" s="580"/>
      <c r="D3545" s="939"/>
      <c r="E3545" s="940"/>
      <c r="F3545" s="941"/>
      <c r="G3545" s="937" t="str">
        <f t="array" ref="G3545">xlookup(F3545,'Internal Staffing Calculator'!E:E,'Internal Staffing Calculator'!C:C,"")</f>
        <v/>
      </c>
      <c r="H3545" s="932" t="str">
        <f t="array" ref="H3545">if(F3545&lt;&gt;"", iferror(index('Internal Staffing Calculator'!B$8:B23500,match(F3545,'Internal Staffing Calculator'!E$8:E23500,0)), "Not In Budget"),"")</f>
        <v/>
      </c>
      <c r="I3545" s="184"/>
      <c r="J3545" s="184"/>
      <c r="K3545" s="184"/>
      <c r="L3545" s="183"/>
    </row>
    <row r="3546">
      <c r="A3546" s="454"/>
      <c r="B3546" s="927"/>
      <c r="C3546" s="580"/>
      <c r="D3546" s="939"/>
      <c r="E3546" s="940"/>
      <c r="F3546" s="941"/>
      <c r="G3546" s="937" t="str">
        <f t="array" ref="G3546">xlookup(F3546,'Internal Staffing Calculator'!E:E,'Internal Staffing Calculator'!C:C,"")</f>
        <v/>
      </c>
      <c r="H3546" s="932" t="str">
        <f t="array" ref="H3546">if(F3546&lt;&gt;"", iferror(index('Internal Staffing Calculator'!B$8:B23500,match(F3546,'Internal Staffing Calculator'!E$8:E23500,0)), "Not In Budget"),"")</f>
        <v/>
      </c>
      <c r="I3546" s="184"/>
      <c r="J3546" s="184"/>
      <c r="K3546" s="184"/>
      <c r="L3546" s="183"/>
    </row>
    <row r="3547">
      <c r="A3547" s="454"/>
      <c r="B3547" s="927"/>
      <c r="C3547" s="580"/>
      <c r="D3547" s="939"/>
      <c r="E3547" s="940"/>
      <c r="F3547" s="941"/>
      <c r="G3547" s="937" t="str">
        <f t="array" ref="G3547">xlookup(F3547,'Internal Staffing Calculator'!E:E,'Internal Staffing Calculator'!C:C,"")</f>
        <v/>
      </c>
      <c r="H3547" s="932" t="str">
        <f t="array" ref="H3547">if(F3547&lt;&gt;"", iferror(index('Internal Staffing Calculator'!B$8:B23500,match(F3547,'Internal Staffing Calculator'!E$8:E23500,0)), "Not In Budget"),"")</f>
        <v/>
      </c>
      <c r="I3547" s="184"/>
      <c r="J3547" s="184"/>
      <c r="K3547" s="184"/>
      <c r="L3547" s="183"/>
    </row>
    <row r="3548">
      <c r="A3548" s="454"/>
      <c r="B3548" s="927"/>
      <c r="C3548" s="580"/>
      <c r="D3548" s="939"/>
      <c r="E3548" s="940"/>
      <c r="F3548" s="941"/>
      <c r="G3548" s="937" t="str">
        <f t="array" ref="G3548">xlookup(F3548,'Internal Staffing Calculator'!E:E,'Internal Staffing Calculator'!C:C,"")</f>
        <v/>
      </c>
      <c r="H3548" s="932" t="str">
        <f t="array" ref="H3548">if(F3548&lt;&gt;"", iferror(index('Internal Staffing Calculator'!B$8:B23500,match(F3548,'Internal Staffing Calculator'!E$8:E23500,0)), "Not In Budget"),"")</f>
        <v/>
      </c>
      <c r="I3548" s="184"/>
      <c r="J3548" s="184"/>
      <c r="K3548" s="184"/>
      <c r="L3548" s="183"/>
    </row>
    <row r="3549">
      <c r="A3549" s="454"/>
      <c r="B3549" s="927"/>
      <c r="C3549" s="580"/>
      <c r="D3549" s="939"/>
      <c r="E3549" s="940"/>
      <c r="F3549" s="941"/>
      <c r="G3549" s="937" t="str">
        <f t="array" ref="G3549">xlookup(F3549,'Internal Staffing Calculator'!E:E,'Internal Staffing Calculator'!C:C,"")</f>
        <v/>
      </c>
      <c r="H3549" s="932" t="str">
        <f t="array" ref="H3549">if(F3549&lt;&gt;"", iferror(index('Internal Staffing Calculator'!B$8:B23500,match(F3549,'Internal Staffing Calculator'!E$8:E23500,0)), "Not In Budget"),"")</f>
        <v/>
      </c>
      <c r="I3549" s="184"/>
      <c r="J3549" s="184"/>
      <c r="K3549" s="184"/>
      <c r="L3549" s="183"/>
    </row>
    <row r="3550">
      <c r="A3550" s="454"/>
      <c r="B3550" s="927"/>
      <c r="C3550" s="580"/>
      <c r="D3550" s="939"/>
      <c r="E3550" s="940"/>
      <c r="F3550" s="941"/>
      <c r="G3550" s="937" t="str">
        <f t="array" ref="G3550">xlookup(F3550,'Internal Staffing Calculator'!E:E,'Internal Staffing Calculator'!C:C,"")</f>
        <v/>
      </c>
      <c r="H3550" s="932" t="str">
        <f t="array" ref="H3550">if(F3550&lt;&gt;"", iferror(index('Internal Staffing Calculator'!B$8:B23500,match(F3550,'Internal Staffing Calculator'!E$8:E23500,0)), "Not In Budget"),"")</f>
        <v/>
      </c>
      <c r="I3550" s="184"/>
      <c r="J3550" s="184"/>
      <c r="K3550" s="184"/>
      <c r="L3550" s="183"/>
    </row>
    <row r="3551">
      <c r="A3551" s="454"/>
      <c r="B3551" s="927"/>
      <c r="C3551" s="580"/>
      <c r="D3551" s="939"/>
      <c r="E3551" s="940"/>
      <c r="F3551" s="941"/>
      <c r="G3551" s="937" t="str">
        <f t="array" ref="G3551">xlookup(F3551,'Internal Staffing Calculator'!E:E,'Internal Staffing Calculator'!C:C,"")</f>
        <v/>
      </c>
      <c r="H3551" s="932" t="str">
        <f t="array" ref="H3551">if(F3551&lt;&gt;"", iferror(index('Internal Staffing Calculator'!B$8:B23500,match(F3551,'Internal Staffing Calculator'!E$8:E23500,0)), "Not In Budget"),"")</f>
        <v/>
      </c>
      <c r="I3551" s="184"/>
      <c r="J3551" s="184"/>
      <c r="K3551" s="184"/>
      <c r="L3551" s="183"/>
    </row>
    <row r="3552">
      <c r="A3552" s="454"/>
      <c r="B3552" s="927"/>
      <c r="C3552" s="580"/>
      <c r="D3552" s="939"/>
      <c r="E3552" s="940"/>
      <c r="F3552" s="941"/>
      <c r="G3552" s="937" t="str">
        <f t="array" ref="G3552">xlookup(F3552,'Internal Staffing Calculator'!E:E,'Internal Staffing Calculator'!C:C,"")</f>
        <v/>
      </c>
      <c r="H3552" s="932" t="str">
        <f t="array" ref="H3552">if(F3552&lt;&gt;"", iferror(index('Internal Staffing Calculator'!B$8:B23500,match(F3552,'Internal Staffing Calculator'!E$8:E23500,0)), "Not In Budget"),"")</f>
        <v/>
      </c>
      <c r="I3552" s="184"/>
      <c r="J3552" s="184"/>
      <c r="K3552" s="184"/>
      <c r="L3552" s="183"/>
    </row>
    <row r="3553">
      <c r="A3553" s="454"/>
      <c r="B3553" s="927"/>
      <c r="C3553" s="580"/>
      <c r="D3553" s="939"/>
      <c r="E3553" s="940"/>
      <c r="F3553" s="941"/>
      <c r="G3553" s="937" t="str">
        <f t="array" ref="G3553">xlookup(F3553,'Internal Staffing Calculator'!E:E,'Internal Staffing Calculator'!C:C,"")</f>
        <v/>
      </c>
      <c r="H3553" s="932" t="str">
        <f t="array" ref="H3553">if(F3553&lt;&gt;"", iferror(index('Internal Staffing Calculator'!B$8:B23500,match(F3553,'Internal Staffing Calculator'!E$8:E23500,0)), "Not In Budget"),"")</f>
        <v/>
      </c>
      <c r="I3553" s="184"/>
      <c r="J3553" s="184"/>
      <c r="K3553" s="184"/>
      <c r="L3553" s="183"/>
    </row>
    <row r="3554">
      <c r="A3554" s="454"/>
      <c r="B3554" s="927"/>
      <c r="C3554" s="580"/>
      <c r="D3554" s="939"/>
      <c r="E3554" s="940"/>
      <c r="F3554" s="941"/>
      <c r="G3554" s="937" t="str">
        <f t="array" ref="G3554">xlookup(F3554,'Internal Staffing Calculator'!E:E,'Internal Staffing Calculator'!C:C,"")</f>
        <v/>
      </c>
      <c r="H3554" s="932" t="str">
        <f t="array" ref="H3554">if(F3554&lt;&gt;"", iferror(index('Internal Staffing Calculator'!B$8:B23500,match(F3554,'Internal Staffing Calculator'!E$8:E23500,0)), "Not In Budget"),"")</f>
        <v/>
      </c>
      <c r="I3554" s="184"/>
      <c r="J3554" s="184"/>
      <c r="K3554" s="184"/>
      <c r="L3554" s="183"/>
    </row>
    <row r="3555">
      <c r="A3555" s="454"/>
      <c r="B3555" s="927"/>
      <c r="C3555" s="580"/>
      <c r="D3555" s="939"/>
      <c r="E3555" s="940"/>
      <c r="F3555" s="941"/>
      <c r="G3555" s="937" t="str">
        <f t="array" ref="G3555">xlookup(F3555,'Internal Staffing Calculator'!E:E,'Internal Staffing Calculator'!C:C,"")</f>
        <v/>
      </c>
      <c r="H3555" s="932" t="str">
        <f t="array" ref="H3555">if(F3555&lt;&gt;"", iferror(index('Internal Staffing Calculator'!B$8:B23500,match(F3555,'Internal Staffing Calculator'!E$8:E23500,0)), "Not In Budget"),"")</f>
        <v/>
      </c>
      <c r="I3555" s="184"/>
      <c r="J3555" s="184"/>
      <c r="K3555" s="184"/>
      <c r="L3555" s="183"/>
    </row>
    <row r="3556">
      <c r="A3556" s="454"/>
      <c r="B3556" s="927"/>
      <c r="C3556" s="580"/>
      <c r="D3556" s="939"/>
      <c r="E3556" s="940"/>
      <c r="F3556" s="941"/>
      <c r="G3556" s="937" t="str">
        <f t="array" ref="G3556">xlookup(F3556,'Internal Staffing Calculator'!E:E,'Internal Staffing Calculator'!C:C,"")</f>
        <v/>
      </c>
      <c r="H3556" s="932" t="str">
        <f t="array" ref="H3556">if(F3556&lt;&gt;"", iferror(index('Internal Staffing Calculator'!B$8:B23500,match(F3556,'Internal Staffing Calculator'!E$8:E23500,0)), "Not In Budget"),"")</f>
        <v/>
      </c>
      <c r="I3556" s="184"/>
      <c r="J3556" s="184"/>
      <c r="K3556" s="184"/>
      <c r="L3556" s="183"/>
    </row>
    <row r="3557">
      <c r="A3557" s="454"/>
      <c r="B3557" s="927"/>
      <c r="C3557" s="580"/>
      <c r="D3557" s="939"/>
      <c r="E3557" s="940"/>
      <c r="F3557" s="941"/>
      <c r="G3557" s="937" t="str">
        <f t="array" ref="G3557">xlookup(F3557,'Internal Staffing Calculator'!E:E,'Internal Staffing Calculator'!C:C,"")</f>
        <v/>
      </c>
      <c r="H3557" s="932" t="str">
        <f t="array" ref="H3557">if(F3557&lt;&gt;"", iferror(index('Internal Staffing Calculator'!B$8:B23500,match(F3557,'Internal Staffing Calculator'!E$8:E23500,0)), "Not In Budget"),"")</f>
        <v/>
      </c>
      <c r="I3557" s="184"/>
      <c r="J3557" s="184"/>
      <c r="K3557" s="184"/>
      <c r="L3557" s="183"/>
    </row>
    <row r="3558">
      <c r="A3558" s="454"/>
      <c r="B3558" s="927"/>
      <c r="C3558" s="580"/>
      <c r="D3558" s="939"/>
      <c r="E3558" s="940"/>
      <c r="F3558" s="941"/>
      <c r="G3558" s="937" t="str">
        <f t="array" ref="G3558">xlookup(F3558,'Internal Staffing Calculator'!E:E,'Internal Staffing Calculator'!C:C,"")</f>
        <v/>
      </c>
      <c r="H3558" s="932" t="str">
        <f t="array" ref="H3558">if(F3558&lt;&gt;"", iferror(index('Internal Staffing Calculator'!B$8:B23500,match(F3558,'Internal Staffing Calculator'!E$8:E23500,0)), "Not In Budget"),"")</f>
        <v/>
      </c>
      <c r="I3558" s="184"/>
      <c r="J3558" s="184"/>
      <c r="K3558" s="184"/>
      <c r="L3558" s="183"/>
    </row>
    <row r="3559">
      <c r="A3559" s="454"/>
      <c r="B3559" s="927"/>
      <c r="C3559" s="580"/>
      <c r="D3559" s="939"/>
      <c r="E3559" s="940"/>
      <c r="F3559" s="941"/>
      <c r="G3559" s="937" t="str">
        <f t="array" ref="G3559">xlookup(F3559,'Internal Staffing Calculator'!E:E,'Internal Staffing Calculator'!C:C,"")</f>
        <v/>
      </c>
      <c r="H3559" s="932" t="str">
        <f t="array" ref="H3559">if(F3559&lt;&gt;"", iferror(index('Internal Staffing Calculator'!B$8:B23500,match(F3559,'Internal Staffing Calculator'!E$8:E23500,0)), "Not In Budget"),"")</f>
        <v/>
      </c>
      <c r="I3559" s="184"/>
      <c r="J3559" s="184"/>
      <c r="K3559" s="184"/>
      <c r="L3559" s="183"/>
    </row>
    <row r="3560">
      <c r="A3560" s="454"/>
      <c r="B3560" s="927"/>
      <c r="C3560" s="580"/>
      <c r="D3560" s="939"/>
      <c r="E3560" s="940"/>
      <c r="F3560" s="941"/>
      <c r="G3560" s="937" t="str">
        <f t="array" ref="G3560">xlookup(F3560,'Internal Staffing Calculator'!E:E,'Internal Staffing Calculator'!C:C,"")</f>
        <v/>
      </c>
      <c r="H3560" s="932" t="str">
        <f t="array" ref="H3560">if(F3560&lt;&gt;"", iferror(index('Internal Staffing Calculator'!B$8:B23500,match(F3560,'Internal Staffing Calculator'!E$8:E23500,0)), "Not In Budget"),"")</f>
        <v/>
      </c>
      <c r="I3560" s="184"/>
      <c r="J3560" s="184"/>
      <c r="K3560" s="184"/>
      <c r="L3560" s="183"/>
    </row>
    <row r="3561">
      <c r="A3561" s="454"/>
      <c r="B3561" s="927"/>
      <c r="C3561" s="580"/>
      <c r="D3561" s="939"/>
      <c r="E3561" s="940"/>
      <c r="F3561" s="941"/>
      <c r="G3561" s="937" t="str">
        <f t="array" ref="G3561">xlookup(F3561,'Internal Staffing Calculator'!E:E,'Internal Staffing Calculator'!C:C,"")</f>
        <v/>
      </c>
      <c r="H3561" s="932" t="str">
        <f t="array" ref="H3561">if(F3561&lt;&gt;"", iferror(index('Internal Staffing Calculator'!B$8:B23500,match(F3561,'Internal Staffing Calculator'!E$8:E23500,0)), "Not In Budget"),"")</f>
        <v/>
      </c>
      <c r="I3561" s="184"/>
      <c r="J3561" s="184"/>
      <c r="K3561" s="184"/>
      <c r="L3561" s="183"/>
    </row>
    <row r="3562">
      <c r="A3562" s="454"/>
      <c r="B3562" s="927"/>
      <c r="C3562" s="580"/>
      <c r="D3562" s="939"/>
      <c r="E3562" s="940"/>
      <c r="F3562" s="941"/>
      <c r="G3562" s="937" t="str">
        <f t="array" ref="G3562">xlookup(F3562,'Internal Staffing Calculator'!E:E,'Internal Staffing Calculator'!C:C,"")</f>
        <v/>
      </c>
      <c r="H3562" s="932" t="str">
        <f t="array" ref="H3562">if(F3562&lt;&gt;"", iferror(index('Internal Staffing Calculator'!B$8:B23500,match(F3562,'Internal Staffing Calculator'!E$8:E23500,0)), "Not In Budget"),"")</f>
        <v/>
      </c>
      <c r="I3562" s="184"/>
      <c r="J3562" s="184"/>
      <c r="K3562" s="184"/>
      <c r="L3562" s="183"/>
    </row>
    <row r="3563">
      <c r="A3563" s="454"/>
      <c r="B3563" s="927"/>
      <c r="C3563" s="580"/>
      <c r="D3563" s="939"/>
      <c r="E3563" s="940"/>
      <c r="F3563" s="941"/>
      <c r="G3563" s="937" t="str">
        <f t="array" ref="G3563">xlookup(F3563,'Internal Staffing Calculator'!E:E,'Internal Staffing Calculator'!C:C,"")</f>
        <v/>
      </c>
      <c r="H3563" s="932" t="str">
        <f t="array" ref="H3563">if(F3563&lt;&gt;"", iferror(index('Internal Staffing Calculator'!B$8:B23500,match(F3563,'Internal Staffing Calculator'!E$8:E23500,0)), "Not In Budget"),"")</f>
        <v/>
      </c>
      <c r="I3563" s="184"/>
      <c r="J3563" s="184"/>
      <c r="K3563" s="184"/>
      <c r="L3563" s="183"/>
    </row>
    <row r="3564">
      <c r="A3564" s="454"/>
      <c r="B3564" s="927"/>
      <c r="C3564" s="580"/>
      <c r="D3564" s="939"/>
      <c r="E3564" s="940"/>
      <c r="F3564" s="941"/>
      <c r="G3564" s="937" t="str">
        <f t="array" ref="G3564">xlookup(F3564,'Internal Staffing Calculator'!E:E,'Internal Staffing Calculator'!C:C,"")</f>
        <v/>
      </c>
      <c r="H3564" s="932" t="str">
        <f t="array" ref="H3564">if(F3564&lt;&gt;"", iferror(index('Internal Staffing Calculator'!B$8:B23500,match(F3564,'Internal Staffing Calculator'!E$8:E23500,0)), "Not In Budget"),"")</f>
        <v/>
      </c>
      <c r="I3564" s="184"/>
      <c r="J3564" s="184"/>
      <c r="K3564" s="184"/>
      <c r="L3564" s="183"/>
    </row>
    <row r="3565">
      <c r="A3565" s="454"/>
      <c r="B3565" s="927"/>
      <c r="C3565" s="580"/>
      <c r="D3565" s="939"/>
      <c r="E3565" s="940"/>
      <c r="F3565" s="941"/>
      <c r="G3565" s="937" t="str">
        <f t="array" ref="G3565">xlookup(F3565,'Internal Staffing Calculator'!E:E,'Internal Staffing Calculator'!C:C,"")</f>
        <v/>
      </c>
      <c r="H3565" s="932" t="str">
        <f t="array" ref="H3565">if(F3565&lt;&gt;"", iferror(index('Internal Staffing Calculator'!B$8:B23500,match(F3565,'Internal Staffing Calculator'!E$8:E23500,0)), "Not In Budget"),"")</f>
        <v/>
      </c>
      <c r="I3565" s="184"/>
      <c r="J3565" s="184"/>
      <c r="K3565" s="184"/>
      <c r="L3565" s="183"/>
    </row>
    <row r="3566">
      <c r="A3566" s="454"/>
      <c r="B3566" s="927"/>
      <c r="C3566" s="580"/>
      <c r="D3566" s="939"/>
      <c r="E3566" s="940"/>
      <c r="F3566" s="941"/>
      <c r="G3566" s="937" t="str">
        <f t="array" ref="G3566">xlookup(F3566,'Internal Staffing Calculator'!E:E,'Internal Staffing Calculator'!C:C,"")</f>
        <v/>
      </c>
      <c r="H3566" s="932" t="str">
        <f t="array" ref="H3566">if(F3566&lt;&gt;"", iferror(index('Internal Staffing Calculator'!B$8:B23500,match(F3566,'Internal Staffing Calculator'!E$8:E23500,0)), "Not In Budget"),"")</f>
        <v/>
      </c>
      <c r="I3566" s="184"/>
      <c r="J3566" s="184"/>
      <c r="K3566" s="184"/>
      <c r="L3566" s="183"/>
    </row>
    <row r="3567">
      <c r="A3567" s="454"/>
      <c r="B3567" s="927"/>
      <c r="C3567" s="580"/>
      <c r="D3567" s="939"/>
      <c r="E3567" s="940"/>
      <c r="F3567" s="941"/>
      <c r="G3567" s="937" t="str">
        <f t="array" ref="G3567">xlookup(F3567,'Internal Staffing Calculator'!E:E,'Internal Staffing Calculator'!C:C,"")</f>
        <v/>
      </c>
      <c r="H3567" s="932" t="str">
        <f t="array" ref="H3567">if(F3567&lt;&gt;"", iferror(index('Internal Staffing Calculator'!B$8:B23500,match(F3567,'Internal Staffing Calculator'!E$8:E23500,0)), "Not In Budget"),"")</f>
        <v/>
      </c>
      <c r="I3567" s="184"/>
      <c r="J3567" s="184"/>
      <c r="K3567" s="184"/>
      <c r="L3567" s="183"/>
    </row>
    <row r="3568">
      <c r="A3568" s="454"/>
      <c r="B3568" s="927"/>
      <c r="C3568" s="580"/>
      <c r="D3568" s="939"/>
      <c r="E3568" s="940"/>
      <c r="F3568" s="941"/>
      <c r="G3568" s="937" t="str">
        <f t="array" ref="G3568">xlookup(F3568,'Internal Staffing Calculator'!E:E,'Internal Staffing Calculator'!C:C,"")</f>
        <v/>
      </c>
      <c r="H3568" s="932" t="str">
        <f t="array" ref="H3568">if(F3568&lt;&gt;"", iferror(index('Internal Staffing Calculator'!B$8:B23500,match(F3568,'Internal Staffing Calculator'!E$8:E23500,0)), "Not In Budget"),"")</f>
        <v/>
      </c>
      <c r="I3568" s="184"/>
      <c r="J3568" s="184"/>
      <c r="K3568" s="184"/>
      <c r="L3568" s="183"/>
    </row>
    <row r="3569">
      <c r="A3569" s="454"/>
      <c r="B3569" s="927"/>
      <c r="C3569" s="580"/>
      <c r="D3569" s="939"/>
      <c r="E3569" s="940"/>
      <c r="F3569" s="941"/>
      <c r="G3569" s="937" t="str">
        <f t="array" ref="G3569">xlookup(F3569,'Internal Staffing Calculator'!E:E,'Internal Staffing Calculator'!C:C,"")</f>
        <v/>
      </c>
      <c r="H3569" s="932" t="str">
        <f t="array" ref="H3569">if(F3569&lt;&gt;"", iferror(index('Internal Staffing Calculator'!B$8:B23500,match(F3569,'Internal Staffing Calculator'!E$8:E23500,0)), "Not In Budget"),"")</f>
        <v/>
      </c>
      <c r="I3569" s="184"/>
      <c r="J3569" s="184"/>
      <c r="K3569" s="184"/>
      <c r="L3569" s="183"/>
    </row>
    <row r="3570">
      <c r="A3570" s="454"/>
      <c r="B3570" s="927"/>
      <c r="C3570" s="580"/>
      <c r="D3570" s="939"/>
      <c r="E3570" s="940"/>
      <c r="F3570" s="941"/>
      <c r="G3570" s="937" t="str">
        <f t="array" ref="G3570">xlookup(F3570,'Internal Staffing Calculator'!E:E,'Internal Staffing Calculator'!C:C,"")</f>
        <v/>
      </c>
      <c r="H3570" s="932" t="str">
        <f t="array" ref="H3570">if(F3570&lt;&gt;"", iferror(index('Internal Staffing Calculator'!B$8:B23500,match(F3570,'Internal Staffing Calculator'!E$8:E23500,0)), "Not In Budget"),"")</f>
        <v/>
      </c>
      <c r="I3570" s="184"/>
      <c r="J3570" s="184"/>
      <c r="K3570" s="184"/>
      <c r="L3570" s="183"/>
    </row>
    <row r="3571">
      <c r="A3571" s="454"/>
      <c r="B3571" s="927"/>
      <c r="C3571" s="580"/>
      <c r="D3571" s="939"/>
      <c r="E3571" s="940"/>
      <c r="F3571" s="941"/>
      <c r="G3571" s="937" t="str">
        <f t="array" ref="G3571">xlookup(F3571,'Internal Staffing Calculator'!E:E,'Internal Staffing Calculator'!C:C,"")</f>
        <v/>
      </c>
      <c r="H3571" s="932" t="str">
        <f t="array" ref="H3571">if(F3571&lt;&gt;"", iferror(index('Internal Staffing Calculator'!B$8:B23500,match(F3571,'Internal Staffing Calculator'!E$8:E23500,0)), "Not In Budget"),"")</f>
        <v/>
      </c>
      <c r="I3571" s="184"/>
      <c r="J3571" s="184"/>
      <c r="K3571" s="184"/>
      <c r="L3571" s="183"/>
    </row>
    <row r="3572">
      <c r="A3572" s="454"/>
      <c r="B3572" s="927"/>
      <c r="C3572" s="580"/>
      <c r="D3572" s="939"/>
      <c r="E3572" s="940"/>
      <c r="F3572" s="941"/>
      <c r="G3572" s="937" t="str">
        <f t="array" ref="G3572">xlookup(F3572,'Internal Staffing Calculator'!E:E,'Internal Staffing Calculator'!C:C,"")</f>
        <v/>
      </c>
      <c r="H3572" s="932" t="str">
        <f t="array" ref="H3572">if(F3572&lt;&gt;"", iferror(index('Internal Staffing Calculator'!B$8:B23500,match(F3572,'Internal Staffing Calculator'!E$8:E23500,0)), "Not In Budget"),"")</f>
        <v/>
      </c>
      <c r="I3572" s="184"/>
      <c r="J3572" s="184"/>
      <c r="K3572" s="184"/>
      <c r="L3572" s="183"/>
    </row>
    <row r="3573">
      <c r="A3573" s="454"/>
      <c r="B3573" s="927"/>
      <c r="C3573" s="580"/>
      <c r="D3573" s="939"/>
      <c r="E3573" s="940"/>
      <c r="F3573" s="941"/>
      <c r="G3573" s="937" t="str">
        <f t="array" ref="G3573">xlookup(F3573,'Internal Staffing Calculator'!E:E,'Internal Staffing Calculator'!C:C,"")</f>
        <v/>
      </c>
      <c r="H3573" s="932" t="str">
        <f t="array" ref="H3573">if(F3573&lt;&gt;"", iferror(index('Internal Staffing Calculator'!B$8:B23500,match(F3573,'Internal Staffing Calculator'!E$8:E23500,0)), "Not In Budget"),"")</f>
        <v/>
      </c>
      <c r="I3573" s="184"/>
      <c r="J3573" s="184"/>
      <c r="K3573" s="184"/>
      <c r="L3573" s="183"/>
    </row>
    <row r="3574">
      <c r="A3574" s="454"/>
      <c r="B3574" s="927"/>
      <c r="C3574" s="580"/>
      <c r="D3574" s="939"/>
      <c r="E3574" s="940"/>
      <c r="F3574" s="941"/>
      <c r="G3574" s="937" t="str">
        <f t="array" ref="G3574">xlookup(F3574,'Internal Staffing Calculator'!E:E,'Internal Staffing Calculator'!C:C,"")</f>
        <v/>
      </c>
      <c r="H3574" s="932" t="str">
        <f t="array" ref="H3574">if(F3574&lt;&gt;"", iferror(index('Internal Staffing Calculator'!B$8:B23500,match(F3574,'Internal Staffing Calculator'!E$8:E23500,0)), "Not In Budget"),"")</f>
        <v/>
      </c>
      <c r="I3574" s="184"/>
      <c r="J3574" s="184"/>
      <c r="K3574" s="184"/>
      <c r="L3574" s="183"/>
    </row>
    <row r="3575">
      <c r="A3575" s="454"/>
      <c r="B3575" s="927"/>
      <c r="C3575" s="580"/>
      <c r="D3575" s="939"/>
      <c r="E3575" s="940"/>
      <c r="F3575" s="941"/>
      <c r="G3575" s="937" t="str">
        <f t="array" ref="G3575">xlookup(F3575,'Internal Staffing Calculator'!E:E,'Internal Staffing Calculator'!C:C,"")</f>
        <v/>
      </c>
      <c r="H3575" s="932" t="str">
        <f t="array" ref="H3575">if(F3575&lt;&gt;"", iferror(index('Internal Staffing Calculator'!B$8:B23500,match(F3575,'Internal Staffing Calculator'!E$8:E23500,0)), "Not In Budget"),"")</f>
        <v/>
      </c>
      <c r="I3575" s="184"/>
      <c r="J3575" s="184"/>
      <c r="K3575" s="184"/>
      <c r="L3575" s="183"/>
    </row>
    <row r="3576">
      <c r="A3576" s="454"/>
      <c r="B3576" s="927"/>
      <c r="C3576" s="580"/>
      <c r="D3576" s="939"/>
      <c r="E3576" s="940"/>
      <c r="F3576" s="941"/>
      <c r="G3576" s="937" t="str">
        <f t="array" ref="G3576">xlookup(F3576,'Internal Staffing Calculator'!E:E,'Internal Staffing Calculator'!C:C,"")</f>
        <v/>
      </c>
      <c r="H3576" s="932" t="str">
        <f t="array" ref="H3576">if(F3576&lt;&gt;"", iferror(index('Internal Staffing Calculator'!B$8:B23500,match(F3576,'Internal Staffing Calculator'!E$8:E23500,0)), "Not In Budget"),"")</f>
        <v/>
      </c>
      <c r="I3576" s="184"/>
      <c r="J3576" s="184"/>
      <c r="K3576" s="184"/>
      <c r="L3576" s="183"/>
    </row>
    <row r="3577">
      <c r="A3577" s="454"/>
      <c r="B3577" s="927"/>
      <c r="C3577" s="580"/>
      <c r="D3577" s="939"/>
      <c r="E3577" s="940"/>
      <c r="F3577" s="941"/>
      <c r="G3577" s="937" t="str">
        <f t="array" ref="G3577">xlookup(F3577,'Internal Staffing Calculator'!E:E,'Internal Staffing Calculator'!C:C,"")</f>
        <v/>
      </c>
      <c r="H3577" s="932" t="str">
        <f t="array" ref="H3577">if(F3577&lt;&gt;"", iferror(index('Internal Staffing Calculator'!B$8:B23500,match(F3577,'Internal Staffing Calculator'!E$8:E23500,0)), "Not In Budget"),"")</f>
        <v/>
      </c>
      <c r="I3577" s="184"/>
      <c r="J3577" s="184"/>
      <c r="K3577" s="184"/>
      <c r="L3577" s="183"/>
    </row>
    <row r="3578">
      <c r="A3578" s="454"/>
      <c r="B3578" s="927"/>
      <c r="C3578" s="580"/>
      <c r="D3578" s="939"/>
      <c r="E3578" s="940"/>
      <c r="F3578" s="941"/>
      <c r="G3578" s="937" t="str">
        <f t="array" ref="G3578">xlookup(F3578,'Internal Staffing Calculator'!E:E,'Internal Staffing Calculator'!C:C,"")</f>
        <v/>
      </c>
      <c r="H3578" s="932" t="str">
        <f t="array" ref="H3578">if(F3578&lt;&gt;"", iferror(index('Internal Staffing Calculator'!B$8:B23500,match(F3578,'Internal Staffing Calculator'!E$8:E23500,0)), "Not In Budget"),"")</f>
        <v/>
      </c>
      <c r="I3578" s="184"/>
      <c r="J3578" s="184"/>
      <c r="K3578" s="184"/>
      <c r="L3578" s="183"/>
    </row>
    <row r="3579">
      <c r="A3579" s="454"/>
      <c r="B3579" s="927"/>
      <c r="C3579" s="580"/>
      <c r="D3579" s="939"/>
      <c r="E3579" s="940"/>
      <c r="F3579" s="941"/>
      <c r="G3579" s="937" t="str">
        <f t="array" ref="G3579">xlookup(F3579,'Internal Staffing Calculator'!E:E,'Internal Staffing Calculator'!C:C,"")</f>
        <v/>
      </c>
      <c r="H3579" s="932" t="str">
        <f t="array" ref="H3579">if(F3579&lt;&gt;"", iferror(index('Internal Staffing Calculator'!B$8:B23500,match(F3579,'Internal Staffing Calculator'!E$8:E23500,0)), "Not In Budget"),"")</f>
        <v/>
      </c>
      <c r="I3579" s="184"/>
      <c r="J3579" s="184"/>
      <c r="K3579" s="184"/>
      <c r="L3579" s="183"/>
    </row>
    <row r="3580">
      <c r="A3580" s="454"/>
      <c r="B3580" s="927"/>
      <c r="C3580" s="580"/>
      <c r="D3580" s="939"/>
      <c r="E3580" s="940"/>
      <c r="F3580" s="941"/>
      <c r="G3580" s="937" t="str">
        <f t="array" ref="G3580">xlookup(F3580,'Internal Staffing Calculator'!E:E,'Internal Staffing Calculator'!C:C,"")</f>
        <v/>
      </c>
      <c r="H3580" s="932" t="str">
        <f t="array" ref="H3580">if(F3580&lt;&gt;"", iferror(index('Internal Staffing Calculator'!B$8:B23500,match(F3580,'Internal Staffing Calculator'!E$8:E23500,0)), "Not In Budget"),"")</f>
        <v/>
      </c>
      <c r="I3580" s="184"/>
      <c r="J3580" s="184"/>
      <c r="K3580" s="184"/>
      <c r="L3580" s="183"/>
    </row>
    <row r="3581">
      <c r="A3581" s="454"/>
      <c r="B3581" s="927"/>
      <c r="C3581" s="580"/>
      <c r="D3581" s="939"/>
      <c r="E3581" s="940"/>
      <c r="F3581" s="941"/>
      <c r="G3581" s="937" t="str">
        <f t="array" ref="G3581">xlookup(F3581,'Internal Staffing Calculator'!E:E,'Internal Staffing Calculator'!C:C,"")</f>
        <v/>
      </c>
      <c r="H3581" s="932" t="str">
        <f t="array" ref="H3581">if(F3581&lt;&gt;"", iferror(index('Internal Staffing Calculator'!B$8:B23500,match(F3581,'Internal Staffing Calculator'!E$8:E23500,0)), "Not In Budget"),"")</f>
        <v/>
      </c>
      <c r="I3581" s="184"/>
      <c r="J3581" s="184"/>
      <c r="K3581" s="184"/>
      <c r="L3581" s="183"/>
    </row>
    <row r="3582">
      <c r="A3582" s="454"/>
      <c r="B3582" s="927"/>
      <c r="C3582" s="580"/>
      <c r="D3582" s="939"/>
      <c r="E3582" s="940"/>
      <c r="F3582" s="941"/>
      <c r="G3582" s="937" t="str">
        <f t="array" ref="G3582">xlookup(F3582,'Internal Staffing Calculator'!E:E,'Internal Staffing Calculator'!C:C,"")</f>
        <v/>
      </c>
      <c r="H3582" s="932" t="str">
        <f t="array" ref="H3582">if(F3582&lt;&gt;"", iferror(index('Internal Staffing Calculator'!B$8:B23500,match(F3582,'Internal Staffing Calculator'!E$8:E23500,0)), "Not In Budget"),"")</f>
        <v/>
      </c>
      <c r="I3582" s="184"/>
      <c r="J3582" s="184"/>
      <c r="K3582" s="184"/>
      <c r="L3582" s="183"/>
    </row>
    <row r="3583">
      <c r="A3583" s="454"/>
      <c r="B3583" s="927"/>
      <c r="C3583" s="580"/>
      <c r="D3583" s="939"/>
      <c r="E3583" s="940"/>
      <c r="F3583" s="941"/>
      <c r="G3583" s="937" t="str">
        <f t="array" ref="G3583">xlookup(F3583,'Internal Staffing Calculator'!E:E,'Internal Staffing Calculator'!C:C,"")</f>
        <v/>
      </c>
      <c r="H3583" s="932" t="str">
        <f t="array" ref="H3583">if(F3583&lt;&gt;"", iferror(index('Internal Staffing Calculator'!B$8:B23500,match(F3583,'Internal Staffing Calculator'!E$8:E23500,0)), "Not In Budget"),"")</f>
        <v/>
      </c>
      <c r="I3583" s="184"/>
      <c r="J3583" s="184"/>
      <c r="K3583" s="184"/>
      <c r="L3583" s="183"/>
    </row>
    <row r="3584">
      <c r="A3584" s="454"/>
      <c r="B3584" s="927"/>
      <c r="C3584" s="580"/>
      <c r="D3584" s="939"/>
      <c r="E3584" s="940"/>
      <c r="F3584" s="941"/>
      <c r="G3584" s="937" t="str">
        <f t="array" ref="G3584">xlookup(F3584,'Internal Staffing Calculator'!E:E,'Internal Staffing Calculator'!C:C,"")</f>
        <v/>
      </c>
      <c r="H3584" s="932" t="str">
        <f t="array" ref="H3584">if(F3584&lt;&gt;"", iferror(index('Internal Staffing Calculator'!B$8:B23500,match(F3584,'Internal Staffing Calculator'!E$8:E23500,0)), "Not In Budget"),"")</f>
        <v/>
      </c>
      <c r="I3584" s="184"/>
      <c r="J3584" s="184"/>
      <c r="K3584" s="184"/>
      <c r="L3584" s="183"/>
    </row>
    <row r="3585">
      <c r="A3585" s="454"/>
      <c r="B3585" s="927"/>
      <c r="C3585" s="580"/>
      <c r="D3585" s="939"/>
      <c r="E3585" s="940"/>
      <c r="F3585" s="941"/>
      <c r="G3585" s="937" t="str">
        <f t="array" ref="G3585">xlookup(F3585,'Internal Staffing Calculator'!E:E,'Internal Staffing Calculator'!C:C,"")</f>
        <v/>
      </c>
      <c r="H3585" s="932" t="str">
        <f t="array" ref="H3585">if(F3585&lt;&gt;"", iferror(index('Internal Staffing Calculator'!B$8:B23500,match(F3585,'Internal Staffing Calculator'!E$8:E23500,0)), "Not In Budget"),"")</f>
        <v/>
      </c>
      <c r="I3585" s="184"/>
      <c r="J3585" s="184"/>
      <c r="K3585" s="184"/>
      <c r="L3585" s="183"/>
    </row>
    <row r="3586">
      <c r="A3586" s="454"/>
      <c r="B3586" s="927"/>
      <c r="C3586" s="580"/>
      <c r="D3586" s="939"/>
      <c r="E3586" s="940"/>
      <c r="F3586" s="941"/>
      <c r="G3586" s="937" t="str">
        <f t="array" ref="G3586">xlookup(F3586,'Internal Staffing Calculator'!E:E,'Internal Staffing Calculator'!C:C,"")</f>
        <v/>
      </c>
      <c r="H3586" s="932" t="str">
        <f t="array" ref="H3586">if(F3586&lt;&gt;"", iferror(index('Internal Staffing Calculator'!B$8:B23500,match(F3586,'Internal Staffing Calculator'!E$8:E23500,0)), "Not In Budget"),"")</f>
        <v/>
      </c>
      <c r="I3586" s="184"/>
      <c r="J3586" s="184"/>
      <c r="K3586" s="184"/>
      <c r="L3586" s="183"/>
    </row>
    <row r="3587">
      <c r="A3587" s="454"/>
      <c r="B3587" s="927"/>
      <c r="C3587" s="580"/>
      <c r="D3587" s="939"/>
      <c r="E3587" s="940"/>
      <c r="F3587" s="941"/>
      <c r="G3587" s="937" t="str">
        <f t="array" ref="G3587">xlookup(F3587,'Internal Staffing Calculator'!E:E,'Internal Staffing Calculator'!C:C,"")</f>
        <v/>
      </c>
      <c r="H3587" s="932" t="str">
        <f t="array" ref="H3587">if(F3587&lt;&gt;"", iferror(index('Internal Staffing Calculator'!B$8:B23500,match(F3587,'Internal Staffing Calculator'!E$8:E23500,0)), "Not In Budget"),"")</f>
        <v/>
      </c>
      <c r="I3587" s="184"/>
      <c r="J3587" s="184"/>
      <c r="K3587" s="184"/>
      <c r="L3587" s="183"/>
    </row>
    <row r="3588">
      <c r="A3588" s="454"/>
      <c r="B3588" s="927"/>
      <c r="C3588" s="580"/>
      <c r="D3588" s="939"/>
      <c r="E3588" s="940"/>
      <c r="F3588" s="941"/>
      <c r="G3588" s="937" t="str">
        <f t="array" ref="G3588">xlookup(F3588,'Internal Staffing Calculator'!E:E,'Internal Staffing Calculator'!C:C,"")</f>
        <v/>
      </c>
      <c r="H3588" s="932" t="str">
        <f t="array" ref="H3588">if(F3588&lt;&gt;"", iferror(index('Internal Staffing Calculator'!B$8:B23500,match(F3588,'Internal Staffing Calculator'!E$8:E23500,0)), "Not In Budget"),"")</f>
        <v/>
      </c>
      <c r="I3588" s="184"/>
      <c r="J3588" s="184"/>
      <c r="K3588" s="184"/>
      <c r="L3588" s="183"/>
    </row>
    <row r="3589">
      <c r="A3589" s="454"/>
      <c r="B3589" s="927"/>
      <c r="C3589" s="580"/>
      <c r="D3589" s="939"/>
      <c r="E3589" s="940"/>
      <c r="F3589" s="941"/>
      <c r="G3589" s="937" t="str">
        <f t="array" ref="G3589">xlookup(F3589,'Internal Staffing Calculator'!E:E,'Internal Staffing Calculator'!C:C,"")</f>
        <v/>
      </c>
      <c r="H3589" s="932" t="str">
        <f t="array" ref="H3589">if(F3589&lt;&gt;"", iferror(index('Internal Staffing Calculator'!B$8:B23500,match(F3589,'Internal Staffing Calculator'!E$8:E23500,0)), "Not In Budget"),"")</f>
        <v/>
      </c>
      <c r="I3589" s="184"/>
      <c r="J3589" s="184"/>
      <c r="K3589" s="184"/>
      <c r="L3589" s="183"/>
    </row>
    <row r="3590">
      <c r="A3590" s="454"/>
      <c r="B3590" s="927"/>
      <c r="C3590" s="580"/>
      <c r="D3590" s="939"/>
      <c r="E3590" s="940"/>
      <c r="F3590" s="941"/>
      <c r="G3590" s="937" t="str">
        <f t="array" ref="G3590">xlookup(F3590,'Internal Staffing Calculator'!E:E,'Internal Staffing Calculator'!C:C,"")</f>
        <v/>
      </c>
      <c r="H3590" s="932" t="str">
        <f t="array" ref="H3590">if(F3590&lt;&gt;"", iferror(index('Internal Staffing Calculator'!B$8:B23500,match(F3590,'Internal Staffing Calculator'!E$8:E23500,0)), "Not In Budget"),"")</f>
        <v/>
      </c>
      <c r="I3590" s="184"/>
      <c r="J3590" s="184"/>
      <c r="K3590" s="184"/>
      <c r="L3590" s="183"/>
    </row>
    <row r="3591">
      <c r="A3591" s="454"/>
      <c r="B3591" s="927"/>
      <c r="C3591" s="580"/>
      <c r="D3591" s="939"/>
      <c r="E3591" s="940"/>
      <c r="F3591" s="941"/>
      <c r="G3591" s="937" t="str">
        <f t="array" ref="G3591">xlookup(F3591,'Internal Staffing Calculator'!E:E,'Internal Staffing Calculator'!C:C,"")</f>
        <v/>
      </c>
      <c r="H3591" s="932" t="str">
        <f t="array" ref="H3591">if(F3591&lt;&gt;"", iferror(index('Internal Staffing Calculator'!B$8:B23500,match(F3591,'Internal Staffing Calculator'!E$8:E23500,0)), "Not In Budget"),"")</f>
        <v/>
      </c>
      <c r="I3591" s="184"/>
      <c r="J3591" s="184"/>
      <c r="K3591" s="184"/>
      <c r="L3591" s="183"/>
    </row>
    <row r="3592">
      <c r="A3592" s="454"/>
      <c r="B3592" s="927"/>
      <c r="C3592" s="580"/>
      <c r="D3592" s="939"/>
      <c r="E3592" s="940"/>
      <c r="F3592" s="941"/>
      <c r="G3592" s="937" t="str">
        <f t="array" ref="G3592">xlookup(F3592,'Internal Staffing Calculator'!E:E,'Internal Staffing Calculator'!C:C,"")</f>
        <v/>
      </c>
      <c r="H3592" s="932" t="str">
        <f t="array" ref="H3592">if(F3592&lt;&gt;"", iferror(index('Internal Staffing Calculator'!B$8:B23500,match(F3592,'Internal Staffing Calculator'!E$8:E23500,0)), "Not In Budget"),"")</f>
        <v/>
      </c>
      <c r="I3592" s="184"/>
      <c r="J3592" s="184"/>
      <c r="K3592" s="184"/>
      <c r="L3592" s="183"/>
    </row>
    <row r="3593">
      <c r="A3593" s="454"/>
      <c r="B3593" s="927"/>
      <c r="C3593" s="580"/>
      <c r="D3593" s="939"/>
      <c r="E3593" s="940"/>
      <c r="F3593" s="941"/>
      <c r="G3593" s="937" t="str">
        <f t="array" ref="G3593">xlookup(F3593,'Internal Staffing Calculator'!E:E,'Internal Staffing Calculator'!C:C,"")</f>
        <v/>
      </c>
      <c r="H3593" s="932" t="str">
        <f t="array" ref="H3593">if(F3593&lt;&gt;"", iferror(index('Internal Staffing Calculator'!B$8:B23500,match(F3593,'Internal Staffing Calculator'!E$8:E23500,0)), "Not In Budget"),"")</f>
        <v/>
      </c>
      <c r="I3593" s="184"/>
      <c r="J3593" s="184"/>
      <c r="K3593" s="184"/>
      <c r="L3593" s="183"/>
    </row>
    <row r="3594">
      <c r="A3594" s="454"/>
      <c r="B3594" s="927"/>
      <c r="C3594" s="580"/>
      <c r="D3594" s="939"/>
      <c r="E3594" s="940"/>
      <c r="F3594" s="941"/>
      <c r="G3594" s="937" t="str">
        <f t="array" ref="G3594">xlookup(F3594,'Internal Staffing Calculator'!E:E,'Internal Staffing Calculator'!C:C,"")</f>
        <v/>
      </c>
      <c r="H3594" s="932" t="str">
        <f t="array" ref="H3594">if(F3594&lt;&gt;"", iferror(index('Internal Staffing Calculator'!B$8:B23500,match(F3594,'Internal Staffing Calculator'!E$8:E23500,0)), "Not In Budget"),"")</f>
        <v/>
      </c>
      <c r="I3594" s="184"/>
      <c r="J3594" s="184"/>
      <c r="K3594" s="184"/>
      <c r="L3594" s="183"/>
    </row>
    <row r="3595">
      <c r="A3595" s="454"/>
      <c r="B3595" s="927"/>
      <c r="C3595" s="580"/>
      <c r="D3595" s="939"/>
      <c r="E3595" s="940"/>
      <c r="F3595" s="941"/>
      <c r="G3595" s="937" t="str">
        <f t="array" ref="G3595">xlookup(F3595,'Internal Staffing Calculator'!E:E,'Internal Staffing Calculator'!C:C,"")</f>
        <v/>
      </c>
      <c r="H3595" s="932" t="str">
        <f t="array" ref="H3595">if(F3595&lt;&gt;"", iferror(index('Internal Staffing Calculator'!B$8:B23500,match(F3595,'Internal Staffing Calculator'!E$8:E23500,0)), "Not In Budget"),"")</f>
        <v/>
      </c>
      <c r="I3595" s="184"/>
      <c r="J3595" s="184"/>
      <c r="K3595" s="184"/>
      <c r="L3595" s="183"/>
    </row>
    <row r="3596">
      <c r="A3596" s="454"/>
      <c r="B3596" s="927"/>
      <c r="C3596" s="580"/>
      <c r="D3596" s="939"/>
      <c r="E3596" s="940"/>
      <c r="F3596" s="941"/>
      <c r="G3596" s="937" t="str">
        <f t="array" ref="G3596">xlookup(F3596,'Internal Staffing Calculator'!E:E,'Internal Staffing Calculator'!C:C,"")</f>
        <v/>
      </c>
      <c r="H3596" s="932" t="str">
        <f t="array" ref="H3596">if(F3596&lt;&gt;"", iferror(index('Internal Staffing Calculator'!B$8:B23500,match(F3596,'Internal Staffing Calculator'!E$8:E23500,0)), "Not In Budget"),"")</f>
        <v/>
      </c>
      <c r="I3596" s="184"/>
      <c r="J3596" s="184"/>
      <c r="K3596" s="184"/>
      <c r="L3596" s="183"/>
    </row>
    <row r="3597">
      <c r="A3597" s="454"/>
      <c r="B3597" s="927"/>
      <c r="C3597" s="580"/>
      <c r="D3597" s="939"/>
      <c r="E3597" s="940"/>
      <c r="F3597" s="941"/>
      <c r="G3597" s="937" t="str">
        <f t="array" ref="G3597">xlookup(F3597,'Internal Staffing Calculator'!E:E,'Internal Staffing Calculator'!C:C,"")</f>
        <v/>
      </c>
      <c r="H3597" s="932" t="str">
        <f t="array" ref="H3597">if(F3597&lt;&gt;"", iferror(index('Internal Staffing Calculator'!B$8:B23500,match(F3597,'Internal Staffing Calculator'!E$8:E23500,0)), "Not In Budget"),"")</f>
        <v/>
      </c>
      <c r="I3597" s="184"/>
      <c r="J3597" s="184"/>
      <c r="K3597" s="184"/>
      <c r="L3597" s="183"/>
    </row>
    <row r="3598">
      <c r="A3598" s="454"/>
      <c r="B3598" s="927"/>
      <c r="C3598" s="580"/>
      <c r="D3598" s="939"/>
      <c r="E3598" s="940"/>
      <c r="F3598" s="941"/>
      <c r="G3598" s="937" t="str">
        <f t="array" ref="G3598">xlookup(F3598,'Internal Staffing Calculator'!E:E,'Internal Staffing Calculator'!C:C,"")</f>
        <v/>
      </c>
      <c r="H3598" s="932" t="str">
        <f t="array" ref="H3598">if(F3598&lt;&gt;"", iferror(index('Internal Staffing Calculator'!B$8:B23500,match(F3598,'Internal Staffing Calculator'!E$8:E23500,0)), "Not In Budget"),"")</f>
        <v/>
      </c>
      <c r="I3598" s="184"/>
      <c r="J3598" s="184"/>
      <c r="K3598" s="184"/>
      <c r="L3598" s="183"/>
    </row>
    <row r="3599">
      <c r="A3599" s="454"/>
      <c r="B3599" s="927"/>
      <c r="C3599" s="580"/>
      <c r="D3599" s="939"/>
      <c r="E3599" s="940"/>
      <c r="F3599" s="941"/>
      <c r="G3599" s="937" t="str">
        <f t="array" ref="G3599">xlookup(F3599,'Internal Staffing Calculator'!E:E,'Internal Staffing Calculator'!C:C,"")</f>
        <v/>
      </c>
      <c r="H3599" s="932" t="str">
        <f t="array" ref="H3599">if(F3599&lt;&gt;"", iferror(index('Internal Staffing Calculator'!B$8:B23500,match(F3599,'Internal Staffing Calculator'!E$8:E23500,0)), "Not In Budget"),"")</f>
        <v/>
      </c>
      <c r="I3599" s="184"/>
      <c r="J3599" s="184"/>
      <c r="K3599" s="184"/>
      <c r="L3599" s="183"/>
    </row>
    <row r="3600">
      <c r="A3600" s="454"/>
      <c r="B3600" s="927"/>
      <c r="C3600" s="580"/>
      <c r="D3600" s="939"/>
      <c r="E3600" s="940"/>
      <c r="F3600" s="941"/>
      <c r="G3600" s="937" t="str">
        <f t="array" ref="G3600">xlookup(F3600,'Internal Staffing Calculator'!E:E,'Internal Staffing Calculator'!C:C,"")</f>
        <v/>
      </c>
      <c r="H3600" s="932" t="str">
        <f t="array" ref="H3600">if(F3600&lt;&gt;"", iferror(index('Internal Staffing Calculator'!B$8:B23500,match(F3600,'Internal Staffing Calculator'!E$8:E23500,0)), "Not In Budget"),"")</f>
        <v/>
      </c>
      <c r="I3600" s="184"/>
      <c r="J3600" s="184"/>
      <c r="K3600" s="184"/>
      <c r="L3600" s="183"/>
    </row>
    <row r="3601">
      <c r="A3601" s="454"/>
      <c r="B3601" s="927"/>
      <c r="C3601" s="580"/>
      <c r="D3601" s="939"/>
      <c r="E3601" s="940"/>
      <c r="F3601" s="941"/>
      <c r="G3601" s="937" t="str">
        <f t="array" ref="G3601">xlookup(F3601,'Internal Staffing Calculator'!E:E,'Internal Staffing Calculator'!C:C,"")</f>
        <v/>
      </c>
      <c r="H3601" s="932" t="str">
        <f t="array" ref="H3601">if(F3601&lt;&gt;"", iferror(index('Internal Staffing Calculator'!B$8:B23500,match(F3601,'Internal Staffing Calculator'!E$8:E23500,0)), "Not In Budget"),"")</f>
        <v/>
      </c>
      <c r="I3601" s="184"/>
      <c r="J3601" s="184"/>
      <c r="K3601" s="184"/>
      <c r="L3601" s="183"/>
    </row>
    <row r="3602">
      <c r="A3602" s="454"/>
      <c r="B3602" s="927"/>
      <c r="C3602" s="580"/>
      <c r="D3602" s="939"/>
      <c r="E3602" s="940"/>
      <c r="F3602" s="941"/>
      <c r="G3602" s="937" t="str">
        <f t="array" ref="G3602">xlookup(F3602,'Internal Staffing Calculator'!E:E,'Internal Staffing Calculator'!C:C,"")</f>
        <v/>
      </c>
      <c r="H3602" s="932" t="str">
        <f t="array" ref="H3602">if(F3602&lt;&gt;"", iferror(index('Internal Staffing Calculator'!B$8:B23500,match(F3602,'Internal Staffing Calculator'!E$8:E23500,0)), "Not In Budget"),"")</f>
        <v/>
      </c>
      <c r="I3602" s="184"/>
      <c r="J3602" s="184"/>
      <c r="K3602" s="184"/>
      <c r="L3602" s="183"/>
    </row>
    <row r="3603">
      <c r="A3603" s="454"/>
      <c r="B3603" s="927"/>
      <c r="C3603" s="580"/>
      <c r="D3603" s="939"/>
      <c r="E3603" s="940"/>
      <c r="F3603" s="941"/>
      <c r="G3603" s="937" t="str">
        <f t="array" ref="G3603">xlookup(F3603,'Internal Staffing Calculator'!E:E,'Internal Staffing Calculator'!C:C,"")</f>
        <v/>
      </c>
      <c r="H3603" s="932" t="str">
        <f t="array" ref="H3603">if(F3603&lt;&gt;"", iferror(index('Internal Staffing Calculator'!B$8:B23500,match(F3603,'Internal Staffing Calculator'!E$8:E23500,0)), "Not In Budget"),"")</f>
        <v/>
      </c>
      <c r="I3603" s="184"/>
      <c r="J3603" s="184"/>
      <c r="K3603" s="184"/>
      <c r="L3603" s="183"/>
    </row>
    <row r="3604">
      <c r="A3604" s="454"/>
      <c r="B3604" s="927"/>
      <c r="C3604" s="580"/>
      <c r="D3604" s="939"/>
      <c r="E3604" s="940"/>
      <c r="F3604" s="941"/>
      <c r="G3604" s="937" t="str">
        <f t="array" ref="G3604">xlookup(F3604,'Internal Staffing Calculator'!E:E,'Internal Staffing Calculator'!C:C,"")</f>
        <v/>
      </c>
      <c r="H3604" s="932" t="str">
        <f t="array" ref="H3604">if(F3604&lt;&gt;"", iferror(index('Internal Staffing Calculator'!B$8:B23500,match(F3604,'Internal Staffing Calculator'!E$8:E23500,0)), "Not In Budget"),"")</f>
        <v/>
      </c>
      <c r="I3604" s="184"/>
      <c r="J3604" s="184"/>
      <c r="K3604" s="184"/>
      <c r="L3604" s="183"/>
    </row>
    <row r="3605">
      <c r="A3605" s="454"/>
      <c r="B3605" s="927"/>
      <c r="C3605" s="580"/>
      <c r="D3605" s="939"/>
      <c r="E3605" s="940"/>
      <c r="F3605" s="941"/>
      <c r="G3605" s="937" t="str">
        <f t="array" ref="G3605">xlookup(F3605,'Internal Staffing Calculator'!E:E,'Internal Staffing Calculator'!C:C,"")</f>
        <v/>
      </c>
      <c r="H3605" s="932" t="str">
        <f t="array" ref="H3605">if(F3605&lt;&gt;"", iferror(index('Internal Staffing Calculator'!B$8:B23500,match(F3605,'Internal Staffing Calculator'!E$8:E23500,0)), "Not In Budget"),"")</f>
        <v/>
      </c>
      <c r="I3605" s="184"/>
      <c r="J3605" s="184"/>
      <c r="K3605" s="184"/>
      <c r="L3605" s="183"/>
    </row>
    <row r="3606">
      <c r="A3606" s="454"/>
      <c r="B3606" s="927"/>
      <c r="C3606" s="580"/>
      <c r="D3606" s="939"/>
      <c r="E3606" s="940"/>
      <c r="F3606" s="941"/>
      <c r="G3606" s="937" t="str">
        <f t="array" ref="G3606">xlookup(F3606,'Internal Staffing Calculator'!E:E,'Internal Staffing Calculator'!C:C,"")</f>
        <v/>
      </c>
      <c r="H3606" s="932" t="str">
        <f t="array" ref="H3606">if(F3606&lt;&gt;"", iferror(index('Internal Staffing Calculator'!B$8:B23500,match(F3606,'Internal Staffing Calculator'!E$8:E23500,0)), "Not In Budget"),"")</f>
        <v/>
      </c>
      <c r="I3606" s="184"/>
      <c r="J3606" s="184"/>
      <c r="K3606" s="184"/>
      <c r="L3606" s="183"/>
    </row>
    <row r="3607">
      <c r="A3607" s="454"/>
      <c r="B3607" s="927"/>
      <c r="C3607" s="580"/>
      <c r="D3607" s="939"/>
      <c r="E3607" s="940"/>
      <c r="F3607" s="941"/>
      <c r="G3607" s="937" t="str">
        <f t="array" ref="G3607">xlookup(F3607,'Internal Staffing Calculator'!E:E,'Internal Staffing Calculator'!C:C,"")</f>
        <v/>
      </c>
      <c r="H3607" s="932" t="str">
        <f t="array" ref="H3607">if(F3607&lt;&gt;"", iferror(index('Internal Staffing Calculator'!B$8:B23500,match(F3607,'Internal Staffing Calculator'!E$8:E23500,0)), "Not In Budget"),"")</f>
        <v/>
      </c>
      <c r="I3607" s="184"/>
      <c r="J3607" s="184"/>
      <c r="K3607" s="184"/>
      <c r="L3607" s="183"/>
    </row>
    <row r="3608">
      <c r="A3608" s="454"/>
      <c r="B3608" s="927"/>
      <c r="C3608" s="580"/>
      <c r="D3608" s="939"/>
      <c r="E3608" s="940"/>
      <c r="F3608" s="941"/>
      <c r="G3608" s="937" t="str">
        <f t="array" ref="G3608">xlookup(F3608,'Internal Staffing Calculator'!E:E,'Internal Staffing Calculator'!C:C,"")</f>
        <v/>
      </c>
      <c r="H3608" s="932" t="str">
        <f t="array" ref="H3608">if(F3608&lt;&gt;"", iferror(index('Internal Staffing Calculator'!B$8:B23500,match(F3608,'Internal Staffing Calculator'!E$8:E23500,0)), "Not In Budget"),"")</f>
        <v/>
      </c>
      <c r="I3608" s="184"/>
      <c r="J3608" s="184"/>
      <c r="K3608" s="184"/>
      <c r="L3608" s="183"/>
    </row>
    <row r="3609">
      <c r="A3609" s="454"/>
      <c r="B3609" s="927"/>
      <c r="C3609" s="580"/>
      <c r="D3609" s="939"/>
      <c r="E3609" s="940"/>
      <c r="F3609" s="941"/>
      <c r="G3609" s="937" t="str">
        <f t="array" ref="G3609">xlookup(F3609,'Internal Staffing Calculator'!E:E,'Internal Staffing Calculator'!C:C,"")</f>
        <v/>
      </c>
      <c r="H3609" s="932" t="str">
        <f t="array" ref="H3609">if(F3609&lt;&gt;"", iferror(index('Internal Staffing Calculator'!B$8:B23500,match(F3609,'Internal Staffing Calculator'!E$8:E23500,0)), "Not In Budget"),"")</f>
        <v/>
      </c>
      <c r="I3609" s="184"/>
      <c r="J3609" s="184"/>
      <c r="K3609" s="184"/>
      <c r="L3609" s="183"/>
    </row>
    <row r="3610">
      <c r="A3610" s="454"/>
      <c r="B3610" s="927"/>
      <c r="C3610" s="580"/>
      <c r="D3610" s="939"/>
      <c r="E3610" s="940"/>
      <c r="F3610" s="941"/>
      <c r="G3610" s="937" t="str">
        <f t="array" ref="G3610">xlookup(F3610,'Internal Staffing Calculator'!E:E,'Internal Staffing Calculator'!C:C,"")</f>
        <v/>
      </c>
      <c r="H3610" s="932" t="str">
        <f t="array" ref="H3610">if(F3610&lt;&gt;"", iferror(index('Internal Staffing Calculator'!B$8:B23500,match(F3610,'Internal Staffing Calculator'!E$8:E23500,0)), "Not In Budget"),"")</f>
        <v/>
      </c>
      <c r="I3610" s="184"/>
      <c r="J3610" s="184"/>
      <c r="K3610" s="184"/>
      <c r="L3610" s="183"/>
    </row>
    <row r="3611">
      <c r="A3611" s="454"/>
      <c r="B3611" s="927"/>
      <c r="C3611" s="580"/>
      <c r="D3611" s="939"/>
      <c r="E3611" s="940"/>
      <c r="F3611" s="941"/>
      <c r="G3611" s="937" t="str">
        <f t="array" ref="G3611">xlookup(F3611,'Internal Staffing Calculator'!E:E,'Internal Staffing Calculator'!C:C,"")</f>
        <v/>
      </c>
      <c r="H3611" s="932" t="str">
        <f t="array" ref="H3611">if(F3611&lt;&gt;"", iferror(index('Internal Staffing Calculator'!B$8:B23500,match(F3611,'Internal Staffing Calculator'!E$8:E23500,0)), "Not In Budget"),"")</f>
        <v/>
      </c>
      <c r="I3611" s="184"/>
      <c r="J3611" s="184"/>
      <c r="K3611" s="184"/>
      <c r="L3611" s="183"/>
    </row>
    <row r="3612">
      <c r="A3612" s="454"/>
      <c r="B3612" s="927"/>
      <c r="C3612" s="580"/>
      <c r="D3612" s="939"/>
      <c r="E3612" s="940"/>
      <c r="F3612" s="941"/>
      <c r="G3612" s="937" t="str">
        <f t="array" ref="G3612">xlookup(F3612,'Internal Staffing Calculator'!E:E,'Internal Staffing Calculator'!C:C,"")</f>
        <v/>
      </c>
      <c r="H3612" s="932" t="str">
        <f t="array" ref="H3612">if(F3612&lt;&gt;"", iferror(index('Internal Staffing Calculator'!B$8:B23500,match(F3612,'Internal Staffing Calculator'!E$8:E23500,0)), "Not In Budget"),"")</f>
        <v/>
      </c>
      <c r="I3612" s="184"/>
      <c r="J3612" s="184"/>
      <c r="K3612" s="184"/>
      <c r="L3612" s="183"/>
    </row>
    <row r="3613">
      <c r="A3613" s="454"/>
      <c r="B3613" s="927"/>
      <c r="C3613" s="580"/>
      <c r="D3613" s="939"/>
      <c r="E3613" s="940"/>
      <c r="F3613" s="941"/>
      <c r="G3613" s="937" t="str">
        <f t="array" ref="G3613">xlookup(F3613,'Internal Staffing Calculator'!E:E,'Internal Staffing Calculator'!C:C,"")</f>
        <v/>
      </c>
      <c r="H3613" s="932" t="str">
        <f t="array" ref="H3613">if(F3613&lt;&gt;"", iferror(index('Internal Staffing Calculator'!B$8:B23500,match(F3613,'Internal Staffing Calculator'!E$8:E23500,0)), "Not In Budget"),"")</f>
        <v/>
      </c>
      <c r="I3613" s="184"/>
      <c r="J3613" s="184"/>
      <c r="K3613" s="184"/>
      <c r="L3613" s="183"/>
    </row>
    <row r="3614">
      <c r="A3614" s="454"/>
      <c r="B3614" s="927"/>
      <c r="C3614" s="580"/>
      <c r="D3614" s="939"/>
      <c r="E3614" s="940"/>
      <c r="F3614" s="941"/>
      <c r="G3614" s="937" t="str">
        <f t="array" ref="G3614">xlookup(F3614,'Internal Staffing Calculator'!E:E,'Internal Staffing Calculator'!C:C,"")</f>
        <v/>
      </c>
      <c r="H3614" s="932" t="str">
        <f t="array" ref="H3614">if(F3614&lt;&gt;"", iferror(index('Internal Staffing Calculator'!B$8:B23500,match(F3614,'Internal Staffing Calculator'!E$8:E23500,0)), "Not In Budget"),"")</f>
        <v/>
      </c>
      <c r="I3614" s="184"/>
      <c r="J3614" s="184"/>
      <c r="K3614" s="184"/>
      <c r="L3614" s="183"/>
    </row>
    <row r="3615">
      <c r="A3615" s="454"/>
      <c r="B3615" s="927"/>
      <c r="C3615" s="580"/>
      <c r="D3615" s="939"/>
      <c r="E3615" s="940"/>
      <c r="F3615" s="941"/>
      <c r="G3615" s="937" t="str">
        <f t="array" ref="G3615">xlookup(F3615,'Internal Staffing Calculator'!E:E,'Internal Staffing Calculator'!C:C,"")</f>
        <v/>
      </c>
      <c r="H3615" s="932" t="str">
        <f t="array" ref="H3615">if(F3615&lt;&gt;"", iferror(index('Internal Staffing Calculator'!B$8:B23500,match(F3615,'Internal Staffing Calculator'!E$8:E23500,0)), "Not In Budget"),"")</f>
        <v/>
      </c>
      <c r="I3615" s="184"/>
      <c r="J3615" s="184"/>
      <c r="K3615" s="184"/>
      <c r="L3615" s="183"/>
    </row>
    <row r="3616">
      <c r="A3616" s="454"/>
      <c r="B3616" s="927"/>
      <c r="C3616" s="580"/>
      <c r="D3616" s="939"/>
      <c r="E3616" s="940"/>
      <c r="F3616" s="941"/>
      <c r="G3616" s="937" t="str">
        <f t="array" ref="G3616">xlookup(F3616,'Internal Staffing Calculator'!E:E,'Internal Staffing Calculator'!C:C,"")</f>
        <v/>
      </c>
      <c r="H3616" s="932" t="str">
        <f t="array" ref="H3616">if(F3616&lt;&gt;"", iferror(index('Internal Staffing Calculator'!B$8:B23500,match(F3616,'Internal Staffing Calculator'!E$8:E23500,0)), "Not In Budget"),"")</f>
        <v/>
      </c>
      <c r="I3616" s="184"/>
      <c r="J3616" s="184"/>
      <c r="K3616" s="184"/>
      <c r="L3616" s="183"/>
    </row>
    <row r="3617">
      <c r="A3617" s="454"/>
      <c r="B3617" s="927"/>
      <c r="C3617" s="580"/>
      <c r="D3617" s="939"/>
      <c r="E3617" s="940"/>
      <c r="F3617" s="941"/>
      <c r="G3617" s="937" t="str">
        <f t="array" ref="G3617">xlookup(F3617,'Internal Staffing Calculator'!E:E,'Internal Staffing Calculator'!C:C,"")</f>
        <v/>
      </c>
      <c r="H3617" s="932" t="str">
        <f t="array" ref="H3617">if(F3617&lt;&gt;"", iferror(index('Internal Staffing Calculator'!B$8:B23500,match(F3617,'Internal Staffing Calculator'!E$8:E23500,0)), "Not In Budget"),"")</f>
        <v/>
      </c>
      <c r="I3617" s="184"/>
      <c r="J3617" s="184"/>
      <c r="K3617" s="184"/>
      <c r="L3617" s="183"/>
    </row>
    <row r="3618">
      <c r="A3618" s="454"/>
      <c r="B3618" s="927"/>
      <c r="C3618" s="580"/>
      <c r="D3618" s="939"/>
      <c r="E3618" s="940"/>
      <c r="F3618" s="941"/>
      <c r="G3618" s="937" t="str">
        <f t="array" ref="G3618">xlookup(F3618,'Internal Staffing Calculator'!E:E,'Internal Staffing Calculator'!C:C,"")</f>
        <v/>
      </c>
      <c r="H3618" s="932" t="str">
        <f t="array" ref="H3618">if(F3618&lt;&gt;"", iferror(index('Internal Staffing Calculator'!B$8:B23500,match(F3618,'Internal Staffing Calculator'!E$8:E23500,0)), "Not In Budget"),"")</f>
        <v/>
      </c>
      <c r="I3618" s="184"/>
      <c r="J3618" s="184"/>
      <c r="K3618" s="184"/>
      <c r="L3618" s="183"/>
    </row>
    <row r="3619">
      <c r="A3619" s="454"/>
      <c r="B3619" s="927"/>
      <c r="C3619" s="580"/>
      <c r="D3619" s="939"/>
      <c r="E3619" s="940"/>
      <c r="F3619" s="941"/>
      <c r="G3619" s="937" t="str">
        <f t="array" ref="G3619">xlookup(F3619,'Internal Staffing Calculator'!E:E,'Internal Staffing Calculator'!C:C,"")</f>
        <v/>
      </c>
      <c r="H3619" s="932" t="str">
        <f t="array" ref="H3619">if(F3619&lt;&gt;"", iferror(index('Internal Staffing Calculator'!B$8:B23500,match(F3619,'Internal Staffing Calculator'!E$8:E23500,0)), "Not In Budget"),"")</f>
        <v/>
      </c>
      <c r="I3619" s="184"/>
      <c r="J3619" s="184"/>
      <c r="K3619" s="184"/>
      <c r="L3619" s="183"/>
    </row>
    <row r="3620">
      <c r="A3620" s="454"/>
      <c r="B3620" s="927"/>
      <c r="C3620" s="580"/>
      <c r="D3620" s="939"/>
      <c r="E3620" s="940"/>
      <c r="F3620" s="941"/>
      <c r="G3620" s="937" t="str">
        <f t="array" ref="G3620">xlookup(F3620,'Internal Staffing Calculator'!E:E,'Internal Staffing Calculator'!C:C,"")</f>
        <v/>
      </c>
      <c r="H3620" s="932" t="str">
        <f t="array" ref="H3620">if(F3620&lt;&gt;"", iferror(index('Internal Staffing Calculator'!B$8:B23500,match(F3620,'Internal Staffing Calculator'!E$8:E23500,0)), "Not In Budget"),"")</f>
        <v/>
      </c>
      <c r="I3620" s="184"/>
      <c r="J3620" s="184"/>
      <c r="K3620" s="184"/>
      <c r="L3620" s="183"/>
    </row>
    <row r="3621">
      <c r="A3621" s="454"/>
      <c r="B3621" s="927"/>
      <c r="C3621" s="580"/>
      <c r="D3621" s="939"/>
      <c r="E3621" s="940"/>
      <c r="F3621" s="941"/>
      <c r="G3621" s="937" t="str">
        <f t="array" ref="G3621">xlookup(F3621,'Internal Staffing Calculator'!E:E,'Internal Staffing Calculator'!C:C,"")</f>
        <v/>
      </c>
      <c r="H3621" s="932" t="str">
        <f t="array" ref="H3621">if(F3621&lt;&gt;"", iferror(index('Internal Staffing Calculator'!B$8:B23500,match(F3621,'Internal Staffing Calculator'!E$8:E23500,0)), "Not In Budget"),"")</f>
        <v/>
      </c>
      <c r="I3621" s="184"/>
      <c r="J3621" s="184"/>
      <c r="K3621" s="184"/>
      <c r="L3621" s="183"/>
    </row>
    <row r="3622">
      <c r="A3622" s="454"/>
      <c r="B3622" s="927"/>
      <c r="C3622" s="580"/>
      <c r="D3622" s="939"/>
      <c r="E3622" s="940"/>
      <c r="F3622" s="941"/>
      <c r="G3622" s="937" t="str">
        <f t="array" ref="G3622">xlookup(F3622,'Internal Staffing Calculator'!E:E,'Internal Staffing Calculator'!C:C,"")</f>
        <v/>
      </c>
      <c r="H3622" s="932" t="str">
        <f t="array" ref="H3622">if(F3622&lt;&gt;"", iferror(index('Internal Staffing Calculator'!B$8:B23500,match(F3622,'Internal Staffing Calculator'!E$8:E23500,0)), "Not In Budget"),"")</f>
        <v/>
      </c>
      <c r="I3622" s="184"/>
      <c r="J3622" s="184"/>
      <c r="K3622" s="184"/>
      <c r="L3622" s="183"/>
    </row>
    <row r="3623">
      <c r="A3623" s="454"/>
      <c r="B3623" s="927"/>
      <c r="C3623" s="580"/>
      <c r="D3623" s="939"/>
      <c r="E3623" s="940"/>
      <c r="F3623" s="941"/>
      <c r="G3623" s="937" t="str">
        <f t="array" ref="G3623">xlookup(F3623,'Internal Staffing Calculator'!E:E,'Internal Staffing Calculator'!C:C,"")</f>
        <v/>
      </c>
      <c r="H3623" s="932" t="str">
        <f t="array" ref="H3623">if(F3623&lt;&gt;"", iferror(index('Internal Staffing Calculator'!B$8:B23500,match(F3623,'Internal Staffing Calculator'!E$8:E23500,0)), "Not In Budget"),"")</f>
        <v/>
      </c>
      <c r="I3623" s="184"/>
      <c r="J3623" s="184"/>
      <c r="K3623" s="184"/>
      <c r="L3623" s="183"/>
    </row>
    <row r="3624">
      <c r="A3624" s="454"/>
      <c r="B3624" s="927"/>
      <c r="C3624" s="580"/>
      <c r="D3624" s="939"/>
      <c r="E3624" s="940"/>
      <c r="F3624" s="941"/>
      <c r="G3624" s="937" t="str">
        <f t="array" ref="G3624">xlookup(F3624,'Internal Staffing Calculator'!E:E,'Internal Staffing Calculator'!C:C,"")</f>
        <v/>
      </c>
      <c r="H3624" s="932" t="str">
        <f t="array" ref="H3624">if(F3624&lt;&gt;"", iferror(index('Internal Staffing Calculator'!B$8:B23500,match(F3624,'Internal Staffing Calculator'!E$8:E23500,0)), "Not In Budget"),"")</f>
        <v/>
      </c>
      <c r="I3624" s="184"/>
      <c r="J3624" s="184"/>
      <c r="K3624" s="184"/>
      <c r="L3624" s="183"/>
    </row>
    <row r="3625">
      <c r="A3625" s="454"/>
      <c r="B3625" s="927"/>
      <c r="C3625" s="580"/>
      <c r="D3625" s="939"/>
      <c r="E3625" s="940"/>
      <c r="F3625" s="941"/>
      <c r="G3625" s="937" t="str">
        <f t="array" ref="G3625">xlookup(F3625,'Internal Staffing Calculator'!E:E,'Internal Staffing Calculator'!C:C,"")</f>
        <v/>
      </c>
      <c r="H3625" s="932" t="str">
        <f t="array" ref="H3625">if(F3625&lt;&gt;"", iferror(index('Internal Staffing Calculator'!B$8:B23500,match(F3625,'Internal Staffing Calculator'!E$8:E23500,0)), "Not In Budget"),"")</f>
        <v/>
      </c>
      <c r="I3625" s="184"/>
      <c r="J3625" s="184"/>
      <c r="K3625" s="184"/>
      <c r="L3625" s="183"/>
    </row>
    <row r="3626">
      <c r="A3626" s="454"/>
      <c r="B3626" s="927"/>
      <c r="C3626" s="580"/>
      <c r="D3626" s="939"/>
      <c r="E3626" s="940"/>
      <c r="F3626" s="941"/>
      <c r="G3626" s="937" t="str">
        <f t="array" ref="G3626">xlookup(F3626,'Internal Staffing Calculator'!E:E,'Internal Staffing Calculator'!C:C,"")</f>
        <v/>
      </c>
      <c r="H3626" s="932" t="str">
        <f t="array" ref="H3626">if(F3626&lt;&gt;"", iferror(index('Internal Staffing Calculator'!B$8:B23500,match(F3626,'Internal Staffing Calculator'!E$8:E23500,0)), "Not In Budget"),"")</f>
        <v/>
      </c>
      <c r="I3626" s="184"/>
      <c r="J3626" s="184"/>
      <c r="K3626" s="184"/>
      <c r="L3626" s="183"/>
    </row>
    <row r="3627">
      <c r="A3627" s="454"/>
      <c r="B3627" s="927"/>
      <c r="C3627" s="580"/>
      <c r="D3627" s="939"/>
      <c r="E3627" s="940"/>
      <c r="F3627" s="941"/>
      <c r="G3627" s="937" t="str">
        <f t="array" ref="G3627">xlookup(F3627,'Internal Staffing Calculator'!E:E,'Internal Staffing Calculator'!C:C,"")</f>
        <v/>
      </c>
      <c r="H3627" s="932" t="str">
        <f t="array" ref="H3627">if(F3627&lt;&gt;"", iferror(index('Internal Staffing Calculator'!B$8:B23500,match(F3627,'Internal Staffing Calculator'!E$8:E23500,0)), "Not In Budget"),"")</f>
        <v/>
      </c>
      <c r="I3627" s="184"/>
      <c r="J3627" s="184"/>
      <c r="K3627" s="184"/>
      <c r="L3627" s="183"/>
    </row>
    <row r="3628">
      <c r="A3628" s="454"/>
      <c r="B3628" s="927"/>
      <c r="C3628" s="580"/>
      <c r="D3628" s="939"/>
      <c r="E3628" s="940"/>
      <c r="F3628" s="941"/>
      <c r="G3628" s="937" t="str">
        <f t="array" ref="G3628">xlookup(F3628,'Internal Staffing Calculator'!E:E,'Internal Staffing Calculator'!C:C,"")</f>
        <v/>
      </c>
      <c r="H3628" s="932" t="str">
        <f t="array" ref="H3628">if(F3628&lt;&gt;"", iferror(index('Internal Staffing Calculator'!B$8:B23500,match(F3628,'Internal Staffing Calculator'!E$8:E23500,0)), "Not In Budget"),"")</f>
        <v/>
      </c>
      <c r="I3628" s="184"/>
      <c r="J3628" s="184"/>
      <c r="K3628" s="184"/>
      <c r="L3628" s="183"/>
    </row>
    <row r="3629">
      <c r="A3629" s="454"/>
      <c r="B3629" s="927"/>
      <c r="C3629" s="580"/>
      <c r="D3629" s="939"/>
      <c r="E3629" s="940"/>
      <c r="F3629" s="941"/>
      <c r="G3629" s="937" t="str">
        <f t="array" ref="G3629">xlookup(F3629,'Internal Staffing Calculator'!E:E,'Internal Staffing Calculator'!C:C,"")</f>
        <v/>
      </c>
      <c r="H3629" s="932" t="str">
        <f t="array" ref="H3629">if(F3629&lt;&gt;"", iferror(index('Internal Staffing Calculator'!B$8:B23500,match(F3629,'Internal Staffing Calculator'!E$8:E23500,0)), "Not In Budget"),"")</f>
        <v/>
      </c>
      <c r="I3629" s="184"/>
      <c r="J3629" s="184"/>
      <c r="K3629" s="184"/>
      <c r="L3629" s="183"/>
    </row>
    <row r="3630">
      <c r="A3630" s="454"/>
      <c r="B3630" s="927"/>
      <c r="C3630" s="580"/>
      <c r="D3630" s="939"/>
      <c r="E3630" s="940"/>
      <c r="F3630" s="941"/>
      <c r="G3630" s="937" t="str">
        <f t="array" ref="G3630">xlookup(F3630,'Internal Staffing Calculator'!E:E,'Internal Staffing Calculator'!C:C,"")</f>
        <v/>
      </c>
      <c r="H3630" s="932" t="str">
        <f t="array" ref="H3630">if(F3630&lt;&gt;"", iferror(index('Internal Staffing Calculator'!B$8:B23500,match(F3630,'Internal Staffing Calculator'!E$8:E23500,0)), "Not In Budget"),"")</f>
        <v/>
      </c>
      <c r="I3630" s="184"/>
      <c r="J3630" s="184"/>
      <c r="K3630" s="184"/>
      <c r="L3630" s="183"/>
    </row>
    <row r="3631">
      <c r="A3631" s="454"/>
      <c r="B3631" s="927"/>
      <c r="C3631" s="580"/>
      <c r="D3631" s="939"/>
      <c r="E3631" s="940"/>
      <c r="F3631" s="941"/>
      <c r="G3631" s="937" t="str">
        <f t="array" ref="G3631">xlookup(F3631,'Internal Staffing Calculator'!E:E,'Internal Staffing Calculator'!C:C,"")</f>
        <v/>
      </c>
      <c r="H3631" s="932" t="str">
        <f t="array" ref="H3631">if(F3631&lt;&gt;"", iferror(index('Internal Staffing Calculator'!B$8:B23500,match(F3631,'Internal Staffing Calculator'!E$8:E23500,0)), "Not In Budget"),"")</f>
        <v/>
      </c>
      <c r="I3631" s="184"/>
      <c r="J3631" s="184"/>
      <c r="K3631" s="184"/>
      <c r="L3631" s="183"/>
    </row>
    <row r="3632">
      <c r="A3632" s="454"/>
      <c r="B3632" s="927"/>
      <c r="C3632" s="580"/>
      <c r="D3632" s="939"/>
      <c r="E3632" s="940"/>
      <c r="F3632" s="941"/>
      <c r="G3632" s="937" t="str">
        <f t="array" ref="G3632">xlookup(F3632,'Internal Staffing Calculator'!E:E,'Internal Staffing Calculator'!C:C,"")</f>
        <v/>
      </c>
      <c r="H3632" s="932" t="str">
        <f t="array" ref="H3632">if(F3632&lt;&gt;"", iferror(index('Internal Staffing Calculator'!B$8:B23500,match(F3632,'Internal Staffing Calculator'!E$8:E23500,0)), "Not In Budget"),"")</f>
        <v/>
      </c>
      <c r="I3632" s="184"/>
      <c r="J3632" s="184"/>
      <c r="K3632" s="184"/>
      <c r="L3632" s="183"/>
    </row>
    <row r="3633">
      <c r="A3633" s="454"/>
      <c r="B3633" s="927"/>
      <c r="C3633" s="580"/>
      <c r="D3633" s="939"/>
      <c r="E3633" s="940"/>
      <c r="F3633" s="941"/>
      <c r="G3633" s="937" t="str">
        <f t="array" ref="G3633">xlookup(F3633,'Internal Staffing Calculator'!E:E,'Internal Staffing Calculator'!C:C,"")</f>
        <v/>
      </c>
      <c r="H3633" s="932" t="str">
        <f t="array" ref="H3633">if(F3633&lt;&gt;"", iferror(index('Internal Staffing Calculator'!B$8:B23500,match(F3633,'Internal Staffing Calculator'!E$8:E23500,0)), "Not In Budget"),"")</f>
        <v/>
      </c>
      <c r="I3633" s="184"/>
      <c r="J3633" s="184"/>
      <c r="K3633" s="184"/>
      <c r="L3633" s="183"/>
    </row>
    <row r="3634">
      <c r="A3634" s="454"/>
      <c r="B3634" s="927"/>
      <c r="C3634" s="580"/>
      <c r="D3634" s="939"/>
      <c r="E3634" s="940"/>
      <c r="F3634" s="941"/>
      <c r="G3634" s="937" t="str">
        <f t="array" ref="G3634">xlookup(F3634,'Internal Staffing Calculator'!E:E,'Internal Staffing Calculator'!C:C,"")</f>
        <v/>
      </c>
      <c r="H3634" s="932" t="str">
        <f t="array" ref="H3634">if(F3634&lt;&gt;"", iferror(index('Internal Staffing Calculator'!B$8:B23500,match(F3634,'Internal Staffing Calculator'!E$8:E23500,0)), "Not In Budget"),"")</f>
        <v/>
      </c>
      <c r="I3634" s="184"/>
      <c r="J3634" s="184"/>
      <c r="K3634" s="184"/>
      <c r="L3634" s="183"/>
    </row>
    <row r="3635">
      <c r="A3635" s="454"/>
      <c r="B3635" s="927"/>
      <c r="C3635" s="580"/>
      <c r="D3635" s="939"/>
      <c r="E3635" s="940"/>
      <c r="F3635" s="941"/>
      <c r="G3635" s="937" t="str">
        <f t="array" ref="G3635">xlookup(F3635,'Internal Staffing Calculator'!E:E,'Internal Staffing Calculator'!C:C,"")</f>
        <v/>
      </c>
      <c r="H3635" s="932" t="str">
        <f t="array" ref="H3635">if(F3635&lt;&gt;"", iferror(index('Internal Staffing Calculator'!B$8:B23500,match(F3635,'Internal Staffing Calculator'!E$8:E23500,0)), "Not In Budget"),"")</f>
        <v/>
      </c>
      <c r="I3635" s="184"/>
      <c r="J3635" s="184"/>
      <c r="K3635" s="184"/>
      <c r="L3635" s="183"/>
    </row>
    <row r="3636">
      <c r="A3636" s="454"/>
      <c r="B3636" s="927"/>
      <c r="C3636" s="580"/>
      <c r="D3636" s="939"/>
      <c r="E3636" s="940"/>
      <c r="F3636" s="941"/>
      <c r="G3636" s="937" t="str">
        <f t="array" ref="G3636">xlookup(F3636,'Internal Staffing Calculator'!E:E,'Internal Staffing Calculator'!C:C,"")</f>
        <v/>
      </c>
      <c r="H3636" s="932" t="str">
        <f t="array" ref="H3636">if(F3636&lt;&gt;"", iferror(index('Internal Staffing Calculator'!B$8:B23500,match(F3636,'Internal Staffing Calculator'!E$8:E23500,0)), "Not In Budget"),"")</f>
        <v/>
      </c>
      <c r="I3636" s="184"/>
      <c r="J3636" s="184"/>
      <c r="K3636" s="184"/>
      <c r="L3636" s="183"/>
    </row>
    <row r="3637">
      <c r="A3637" s="454"/>
      <c r="B3637" s="927"/>
      <c r="C3637" s="580"/>
      <c r="D3637" s="939"/>
      <c r="E3637" s="940"/>
      <c r="F3637" s="941"/>
      <c r="G3637" s="937" t="str">
        <f t="array" ref="G3637">xlookup(F3637,'Internal Staffing Calculator'!E:E,'Internal Staffing Calculator'!C:C,"")</f>
        <v/>
      </c>
      <c r="H3637" s="932" t="str">
        <f t="array" ref="H3637">if(F3637&lt;&gt;"", iferror(index('Internal Staffing Calculator'!B$8:B23500,match(F3637,'Internal Staffing Calculator'!E$8:E23500,0)), "Not In Budget"),"")</f>
        <v/>
      </c>
      <c r="I3637" s="184"/>
      <c r="J3637" s="184"/>
      <c r="K3637" s="184"/>
      <c r="L3637" s="183"/>
    </row>
    <row r="3638">
      <c r="A3638" s="454"/>
      <c r="B3638" s="927"/>
      <c r="C3638" s="580"/>
      <c r="D3638" s="939"/>
      <c r="E3638" s="940"/>
      <c r="F3638" s="941"/>
      <c r="G3638" s="937" t="str">
        <f t="array" ref="G3638">xlookup(F3638,'Internal Staffing Calculator'!E:E,'Internal Staffing Calculator'!C:C,"")</f>
        <v/>
      </c>
      <c r="H3638" s="932" t="str">
        <f t="array" ref="H3638">if(F3638&lt;&gt;"", iferror(index('Internal Staffing Calculator'!B$8:B23500,match(F3638,'Internal Staffing Calculator'!E$8:E23500,0)), "Not In Budget"),"")</f>
        <v/>
      </c>
      <c r="I3638" s="184"/>
      <c r="J3638" s="184"/>
      <c r="K3638" s="184"/>
      <c r="L3638" s="183"/>
    </row>
    <row r="3639">
      <c r="A3639" s="454"/>
      <c r="B3639" s="927"/>
      <c r="C3639" s="580"/>
      <c r="D3639" s="939"/>
      <c r="E3639" s="940"/>
      <c r="F3639" s="941"/>
      <c r="G3639" s="937" t="str">
        <f t="array" ref="G3639">xlookup(F3639,'Internal Staffing Calculator'!E:E,'Internal Staffing Calculator'!C:C,"")</f>
        <v/>
      </c>
      <c r="H3639" s="932" t="str">
        <f t="array" ref="H3639">if(F3639&lt;&gt;"", iferror(index('Internal Staffing Calculator'!B$8:B23500,match(F3639,'Internal Staffing Calculator'!E$8:E23500,0)), "Not In Budget"),"")</f>
        <v/>
      </c>
      <c r="I3639" s="184"/>
      <c r="J3639" s="184"/>
      <c r="K3639" s="184"/>
      <c r="L3639" s="183"/>
    </row>
    <row r="3640">
      <c r="A3640" s="454"/>
      <c r="B3640" s="927"/>
      <c r="C3640" s="580"/>
      <c r="D3640" s="939"/>
      <c r="E3640" s="940"/>
      <c r="F3640" s="941"/>
      <c r="G3640" s="937" t="str">
        <f t="array" ref="G3640">xlookup(F3640,'Internal Staffing Calculator'!E:E,'Internal Staffing Calculator'!C:C,"")</f>
        <v/>
      </c>
      <c r="H3640" s="932" t="str">
        <f t="array" ref="H3640">if(F3640&lt;&gt;"", iferror(index('Internal Staffing Calculator'!B$8:B23500,match(F3640,'Internal Staffing Calculator'!E$8:E23500,0)), "Not In Budget"),"")</f>
        <v/>
      </c>
      <c r="I3640" s="184"/>
      <c r="J3640" s="184"/>
      <c r="K3640" s="184"/>
      <c r="L3640" s="183"/>
    </row>
    <row r="3641">
      <c r="A3641" s="454"/>
      <c r="B3641" s="927"/>
      <c r="C3641" s="580"/>
      <c r="D3641" s="939"/>
      <c r="E3641" s="940"/>
      <c r="F3641" s="941"/>
      <c r="G3641" s="937" t="str">
        <f t="array" ref="G3641">xlookup(F3641,'Internal Staffing Calculator'!E:E,'Internal Staffing Calculator'!C:C,"")</f>
        <v/>
      </c>
      <c r="H3641" s="932" t="str">
        <f t="array" ref="H3641">if(F3641&lt;&gt;"", iferror(index('Internal Staffing Calculator'!B$8:B23500,match(F3641,'Internal Staffing Calculator'!E$8:E23500,0)), "Not In Budget"),"")</f>
        <v/>
      </c>
      <c r="I3641" s="184"/>
      <c r="J3641" s="184"/>
      <c r="K3641" s="184"/>
      <c r="L3641" s="183"/>
    </row>
    <row r="3642">
      <c r="A3642" s="454"/>
      <c r="B3642" s="927"/>
      <c r="C3642" s="580"/>
      <c r="D3642" s="939"/>
      <c r="E3642" s="940"/>
      <c r="F3642" s="941"/>
      <c r="G3642" s="937" t="str">
        <f t="array" ref="G3642">xlookup(F3642,'Internal Staffing Calculator'!E:E,'Internal Staffing Calculator'!C:C,"")</f>
        <v/>
      </c>
      <c r="H3642" s="932" t="str">
        <f t="array" ref="H3642">if(F3642&lt;&gt;"", iferror(index('Internal Staffing Calculator'!B$8:B23500,match(F3642,'Internal Staffing Calculator'!E$8:E23500,0)), "Not In Budget"),"")</f>
        <v/>
      </c>
      <c r="I3642" s="184"/>
      <c r="J3642" s="184"/>
      <c r="K3642" s="184"/>
      <c r="L3642" s="183"/>
    </row>
    <row r="3643">
      <c r="A3643" s="454"/>
      <c r="B3643" s="927"/>
      <c r="C3643" s="580"/>
      <c r="D3643" s="939"/>
      <c r="E3643" s="940"/>
      <c r="F3643" s="941"/>
      <c r="G3643" s="937" t="str">
        <f t="array" ref="G3643">xlookup(F3643,'Internal Staffing Calculator'!E:E,'Internal Staffing Calculator'!C:C,"")</f>
        <v/>
      </c>
      <c r="H3643" s="932" t="str">
        <f t="array" ref="H3643">if(F3643&lt;&gt;"", iferror(index('Internal Staffing Calculator'!B$8:B23500,match(F3643,'Internal Staffing Calculator'!E$8:E23500,0)), "Not In Budget"),"")</f>
        <v/>
      </c>
      <c r="I3643" s="184"/>
      <c r="J3643" s="184"/>
      <c r="K3643" s="184"/>
      <c r="L3643" s="183"/>
    </row>
    <row r="3644">
      <c r="A3644" s="454"/>
      <c r="B3644" s="927"/>
      <c r="C3644" s="580"/>
      <c r="D3644" s="939"/>
      <c r="E3644" s="940"/>
      <c r="F3644" s="941"/>
      <c r="G3644" s="937" t="str">
        <f t="array" ref="G3644">xlookup(F3644,'Internal Staffing Calculator'!E:E,'Internal Staffing Calculator'!C:C,"")</f>
        <v/>
      </c>
      <c r="H3644" s="932" t="str">
        <f t="array" ref="H3644">if(F3644&lt;&gt;"", iferror(index('Internal Staffing Calculator'!B$8:B23500,match(F3644,'Internal Staffing Calculator'!E$8:E23500,0)), "Not In Budget"),"")</f>
        <v/>
      </c>
      <c r="I3644" s="184"/>
      <c r="J3644" s="184"/>
      <c r="K3644" s="184"/>
      <c r="L3644" s="183"/>
    </row>
    <row r="3645">
      <c r="A3645" s="454"/>
      <c r="B3645" s="927"/>
      <c r="C3645" s="580"/>
      <c r="D3645" s="939"/>
      <c r="E3645" s="940"/>
      <c r="F3645" s="941"/>
      <c r="G3645" s="937" t="str">
        <f t="array" ref="G3645">xlookup(F3645,'Internal Staffing Calculator'!E:E,'Internal Staffing Calculator'!C:C,"")</f>
        <v/>
      </c>
      <c r="H3645" s="932" t="str">
        <f t="array" ref="H3645">if(F3645&lt;&gt;"", iferror(index('Internal Staffing Calculator'!B$8:B23500,match(F3645,'Internal Staffing Calculator'!E$8:E23500,0)), "Not In Budget"),"")</f>
        <v/>
      </c>
      <c r="I3645" s="184"/>
      <c r="J3645" s="184"/>
      <c r="K3645" s="184"/>
      <c r="L3645" s="183"/>
    </row>
    <row r="3646">
      <c r="A3646" s="454"/>
      <c r="B3646" s="927"/>
      <c r="C3646" s="580"/>
      <c r="D3646" s="939"/>
      <c r="E3646" s="940"/>
      <c r="F3646" s="941"/>
      <c r="G3646" s="937" t="str">
        <f t="array" ref="G3646">xlookup(F3646,'Internal Staffing Calculator'!E:E,'Internal Staffing Calculator'!C:C,"")</f>
        <v/>
      </c>
      <c r="H3646" s="932" t="str">
        <f t="array" ref="H3646">if(F3646&lt;&gt;"", iferror(index('Internal Staffing Calculator'!B$8:B23500,match(F3646,'Internal Staffing Calculator'!E$8:E23500,0)), "Not In Budget"),"")</f>
        <v/>
      </c>
      <c r="I3646" s="184"/>
      <c r="J3646" s="184"/>
      <c r="K3646" s="184"/>
      <c r="L3646" s="183"/>
    </row>
    <row r="3647">
      <c r="A3647" s="454"/>
      <c r="B3647" s="927"/>
      <c r="C3647" s="580"/>
      <c r="D3647" s="939"/>
      <c r="E3647" s="940"/>
      <c r="F3647" s="941"/>
      <c r="G3647" s="937" t="str">
        <f t="array" ref="G3647">xlookup(F3647,'Internal Staffing Calculator'!E:E,'Internal Staffing Calculator'!C:C,"")</f>
        <v/>
      </c>
      <c r="H3647" s="932" t="str">
        <f t="array" ref="H3647">if(F3647&lt;&gt;"", iferror(index('Internal Staffing Calculator'!B$8:B23500,match(F3647,'Internal Staffing Calculator'!E$8:E23500,0)), "Not In Budget"),"")</f>
        <v/>
      </c>
      <c r="I3647" s="184"/>
      <c r="J3647" s="184"/>
      <c r="K3647" s="184"/>
      <c r="L3647" s="183"/>
    </row>
    <row r="3648">
      <c r="A3648" s="454"/>
      <c r="B3648" s="927"/>
      <c r="C3648" s="580"/>
      <c r="D3648" s="939"/>
      <c r="E3648" s="940"/>
      <c r="F3648" s="941"/>
      <c r="G3648" s="937" t="str">
        <f t="array" ref="G3648">xlookup(F3648,'Internal Staffing Calculator'!E:E,'Internal Staffing Calculator'!C:C,"")</f>
        <v/>
      </c>
      <c r="H3648" s="932" t="str">
        <f t="array" ref="H3648">if(F3648&lt;&gt;"", iferror(index('Internal Staffing Calculator'!B$8:B23500,match(F3648,'Internal Staffing Calculator'!E$8:E23500,0)), "Not In Budget"),"")</f>
        <v/>
      </c>
      <c r="I3648" s="184"/>
      <c r="J3648" s="184"/>
      <c r="K3648" s="184"/>
      <c r="L3648" s="183"/>
    </row>
    <row r="3649">
      <c r="A3649" s="454"/>
      <c r="B3649" s="927"/>
      <c r="C3649" s="580"/>
      <c r="D3649" s="939"/>
      <c r="E3649" s="940"/>
      <c r="F3649" s="941"/>
      <c r="G3649" s="937" t="str">
        <f t="array" ref="G3649">xlookup(F3649,'Internal Staffing Calculator'!E:E,'Internal Staffing Calculator'!C:C,"")</f>
        <v/>
      </c>
      <c r="H3649" s="932" t="str">
        <f t="array" ref="H3649">if(F3649&lt;&gt;"", iferror(index('Internal Staffing Calculator'!B$8:B23500,match(F3649,'Internal Staffing Calculator'!E$8:E23500,0)), "Not In Budget"),"")</f>
        <v/>
      </c>
      <c r="I3649" s="184"/>
      <c r="J3649" s="184"/>
      <c r="K3649" s="184"/>
      <c r="L3649" s="183"/>
    </row>
    <row r="3650">
      <c r="A3650" s="454"/>
      <c r="B3650" s="927"/>
      <c r="C3650" s="580"/>
      <c r="D3650" s="939"/>
      <c r="E3650" s="940"/>
      <c r="F3650" s="941"/>
      <c r="G3650" s="937" t="str">
        <f t="array" ref="G3650">xlookup(F3650,'Internal Staffing Calculator'!E:E,'Internal Staffing Calculator'!C:C,"")</f>
        <v/>
      </c>
      <c r="H3650" s="932" t="str">
        <f t="array" ref="H3650">if(F3650&lt;&gt;"", iferror(index('Internal Staffing Calculator'!B$8:B23500,match(F3650,'Internal Staffing Calculator'!E$8:E23500,0)), "Not In Budget"),"")</f>
        <v/>
      </c>
      <c r="I3650" s="184"/>
      <c r="J3650" s="184"/>
      <c r="K3650" s="184"/>
      <c r="L3650" s="183"/>
    </row>
    <row r="3651">
      <c r="A3651" s="454"/>
      <c r="B3651" s="927"/>
      <c r="C3651" s="580"/>
      <c r="D3651" s="939"/>
      <c r="E3651" s="940"/>
      <c r="F3651" s="941"/>
      <c r="G3651" s="937" t="str">
        <f t="array" ref="G3651">xlookup(F3651,'Internal Staffing Calculator'!E:E,'Internal Staffing Calculator'!C:C,"")</f>
        <v/>
      </c>
      <c r="H3651" s="932" t="str">
        <f t="array" ref="H3651">if(F3651&lt;&gt;"", iferror(index('Internal Staffing Calculator'!B$8:B23500,match(F3651,'Internal Staffing Calculator'!E$8:E23500,0)), "Not In Budget"),"")</f>
        <v/>
      </c>
      <c r="I3651" s="184"/>
      <c r="J3651" s="184"/>
      <c r="K3651" s="184"/>
      <c r="L3651" s="183"/>
    </row>
    <row r="3652">
      <c r="A3652" s="454"/>
      <c r="B3652" s="927"/>
      <c r="C3652" s="580"/>
      <c r="D3652" s="939"/>
      <c r="E3652" s="940"/>
      <c r="F3652" s="941"/>
      <c r="G3652" s="937" t="str">
        <f t="array" ref="G3652">xlookup(F3652,'Internal Staffing Calculator'!E:E,'Internal Staffing Calculator'!C:C,"")</f>
        <v/>
      </c>
      <c r="H3652" s="932" t="str">
        <f t="array" ref="H3652">if(F3652&lt;&gt;"", iferror(index('Internal Staffing Calculator'!B$8:B23500,match(F3652,'Internal Staffing Calculator'!E$8:E23500,0)), "Not In Budget"),"")</f>
        <v/>
      </c>
      <c r="I3652" s="184"/>
      <c r="J3652" s="184"/>
      <c r="K3652" s="184"/>
      <c r="L3652" s="183"/>
    </row>
    <row r="3653">
      <c r="A3653" s="454"/>
      <c r="B3653" s="927"/>
      <c r="C3653" s="580"/>
      <c r="D3653" s="939"/>
      <c r="E3653" s="940"/>
      <c r="F3653" s="941"/>
      <c r="G3653" s="937" t="str">
        <f t="array" ref="G3653">xlookup(F3653,'Internal Staffing Calculator'!E:E,'Internal Staffing Calculator'!C:C,"")</f>
        <v/>
      </c>
      <c r="H3653" s="932" t="str">
        <f t="array" ref="H3653">if(F3653&lt;&gt;"", iferror(index('Internal Staffing Calculator'!B$8:B23500,match(F3653,'Internal Staffing Calculator'!E$8:E23500,0)), "Not In Budget"),"")</f>
        <v/>
      </c>
      <c r="I3653" s="184"/>
      <c r="J3653" s="184"/>
      <c r="K3653" s="184"/>
      <c r="L3653" s="183"/>
    </row>
    <row r="3654">
      <c r="A3654" s="454"/>
      <c r="B3654" s="927"/>
      <c r="C3654" s="580"/>
      <c r="D3654" s="939"/>
      <c r="E3654" s="940"/>
      <c r="F3654" s="941"/>
      <c r="G3654" s="937" t="str">
        <f t="array" ref="G3654">xlookup(F3654,'Internal Staffing Calculator'!E:E,'Internal Staffing Calculator'!C:C,"")</f>
        <v/>
      </c>
      <c r="H3654" s="932" t="str">
        <f t="array" ref="H3654">if(F3654&lt;&gt;"", iferror(index('Internal Staffing Calculator'!B$8:B23500,match(F3654,'Internal Staffing Calculator'!E$8:E23500,0)), "Not In Budget"),"")</f>
        <v/>
      </c>
      <c r="I3654" s="184"/>
      <c r="J3654" s="184"/>
      <c r="K3654" s="184"/>
      <c r="L3654" s="183"/>
    </row>
    <row r="3655">
      <c r="A3655" s="454"/>
      <c r="B3655" s="927"/>
      <c r="C3655" s="580"/>
      <c r="D3655" s="939"/>
      <c r="E3655" s="940"/>
      <c r="F3655" s="941"/>
      <c r="G3655" s="937" t="str">
        <f t="array" ref="G3655">xlookup(F3655,'Internal Staffing Calculator'!E:E,'Internal Staffing Calculator'!C:C,"")</f>
        <v/>
      </c>
      <c r="H3655" s="932" t="str">
        <f t="array" ref="H3655">if(F3655&lt;&gt;"", iferror(index('Internal Staffing Calculator'!B$8:B23500,match(F3655,'Internal Staffing Calculator'!E$8:E23500,0)), "Not In Budget"),"")</f>
        <v/>
      </c>
      <c r="I3655" s="184"/>
      <c r="J3655" s="184"/>
      <c r="K3655" s="184"/>
      <c r="L3655" s="183"/>
    </row>
    <row r="3656">
      <c r="A3656" s="454"/>
      <c r="B3656" s="927"/>
      <c r="C3656" s="580"/>
      <c r="D3656" s="939"/>
      <c r="E3656" s="940"/>
      <c r="F3656" s="941"/>
      <c r="G3656" s="937" t="str">
        <f t="array" ref="G3656">xlookup(F3656,'Internal Staffing Calculator'!E:E,'Internal Staffing Calculator'!C:C,"")</f>
        <v/>
      </c>
      <c r="H3656" s="932" t="str">
        <f t="array" ref="H3656">if(F3656&lt;&gt;"", iferror(index('Internal Staffing Calculator'!B$8:B23500,match(F3656,'Internal Staffing Calculator'!E$8:E23500,0)), "Not In Budget"),"")</f>
        <v/>
      </c>
      <c r="I3656" s="184"/>
      <c r="J3656" s="184"/>
      <c r="K3656" s="184"/>
      <c r="L3656" s="183"/>
    </row>
    <row r="3657">
      <c r="A3657" s="454"/>
      <c r="B3657" s="927"/>
      <c r="C3657" s="580"/>
      <c r="D3657" s="939"/>
      <c r="E3657" s="940"/>
      <c r="F3657" s="941"/>
      <c r="G3657" s="937" t="str">
        <f t="array" ref="G3657">xlookup(F3657,'Internal Staffing Calculator'!E:E,'Internal Staffing Calculator'!C:C,"")</f>
        <v/>
      </c>
      <c r="H3657" s="932" t="str">
        <f t="array" ref="H3657">if(F3657&lt;&gt;"", iferror(index('Internal Staffing Calculator'!B$8:B23500,match(F3657,'Internal Staffing Calculator'!E$8:E23500,0)), "Not In Budget"),"")</f>
        <v/>
      </c>
      <c r="I3657" s="184"/>
      <c r="J3657" s="184"/>
      <c r="K3657" s="184"/>
      <c r="L3657" s="183"/>
    </row>
    <row r="3658">
      <c r="A3658" s="454"/>
      <c r="B3658" s="927"/>
      <c r="C3658" s="580"/>
      <c r="D3658" s="939"/>
      <c r="E3658" s="940"/>
      <c r="F3658" s="941"/>
      <c r="G3658" s="937" t="str">
        <f t="array" ref="G3658">xlookup(F3658,'Internal Staffing Calculator'!E:E,'Internal Staffing Calculator'!C:C,"")</f>
        <v/>
      </c>
      <c r="H3658" s="932" t="str">
        <f t="array" ref="H3658">if(F3658&lt;&gt;"", iferror(index('Internal Staffing Calculator'!B$8:B23500,match(F3658,'Internal Staffing Calculator'!E$8:E23500,0)), "Not In Budget"),"")</f>
        <v/>
      </c>
      <c r="I3658" s="184"/>
      <c r="J3658" s="184"/>
      <c r="K3658" s="184"/>
      <c r="L3658" s="183"/>
    </row>
    <row r="3659">
      <c r="A3659" s="454"/>
      <c r="B3659" s="927"/>
      <c r="C3659" s="580"/>
      <c r="D3659" s="939"/>
      <c r="E3659" s="940"/>
      <c r="F3659" s="941"/>
      <c r="G3659" s="937" t="str">
        <f t="array" ref="G3659">xlookup(F3659,'Internal Staffing Calculator'!E:E,'Internal Staffing Calculator'!C:C,"")</f>
        <v/>
      </c>
      <c r="H3659" s="932" t="str">
        <f t="array" ref="H3659">if(F3659&lt;&gt;"", iferror(index('Internal Staffing Calculator'!B$8:B23500,match(F3659,'Internal Staffing Calculator'!E$8:E23500,0)), "Not In Budget"),"")</f>
        <v/>
      </c>
      <c r="I3659" s="184"/>
      <c r="J3659" s="184"/>
      <c r="K3659" s="184"/>
      <c r="L3659" s="183"/>
    </row>
    <row r="3660">
      <c r="A3660" s="454"/>
      <c r="B3660" s="927"/>
      <c r="C3660" s="580"/>
      <c r="D3660" s="939"/>
      <c r="E3660" s="940"/>
      <c r="F3660" s="941"/>
      <c r="G3660" s="937" t="str">
        <f t="array" ref="G3660">xlookup(F3660,'Internal Staffing Calculator'!E:E,'Internal Staffing Calculator'!C:C,"")</f>
        <v/>
      </c>
      <c r="H3660" s="932" t="str">
        <f t="array" ref="H3660">if(F3660&lt;&gt;"", iferror(index('Internal Staffing Calculator'!B$8:B23500,match(F3660,'Internal Staffing Calculator'!E$8:E23500,0)), "Not In Budget"),"")</f>
        <v/>
      </c>
      <c r="I3660" s="184"/>
      <c r="J3660" s="184"/>
      <c r="K3660" s="184"/>
      <c r="L3660" s="183"/>
    </row>
    <row r="3661">
      <c r="A3661" s="454"/>
      <c r="B3661" s="927"/>
      <c r="C3661" s="580"/>
      <c r="D3661" s="939"/>
      <c r="E3661" s="940"/>
      <c r="F3661" s="941"/>
      <c r="G3661" s="937" t="str">
        <f t="array" ref="G3661">xlookup(F3661,'Internal Staffing Calculator'!E:E,'Internal Staffing Calculator'!C:C,"")</f>
        <v/>
      </c>
      <c r="H3661" s="932" t="str">
        <f t="array" ref="H3661">if(F3661&lt;&gt;"", iferror(index('Internal Staffing Calculator'!B$8:B23500,match(F3661,'Internal Staffing Calculator'!E$8:E23500,0)), "Not In Budget"),"")</f>
        <v/>
      </c>
      <c r="I3661" s="184"/>
      <c r="J3661" s="184"/>
      <c r="K3661" s="184"/>
      <c r="L3661" s="183"/>
    </row>
    <row r="3662">
      <c r="A3662" s="454"/>
      <c r="B3662" s="927"/>
      <c r="C3662" s="580"/>
      <c r="D3662" s="939"/>
      <c r="E3662" s="940"/>
      <c r="F3662" s="941"/>
      <c r="G3662" s="937" t="str">
        <f t="array" ref="G3662">xlookup(F3662,'Internal Staffing Calculator'!E:E,'Internal Staffing Calculator'!C:C,"")</f>
        <v/>
      </c>
      <c r="H3662" s="932" t="str">
        <f t="array" ref="H3662">if(F3662&lt;&gt;"", iferror(index('Internal Staffing Calculator'!B$8:B23500,match(F3662,'Internal Staffing Calculator'!E$8:E23500,0)), "Not In Budget"),"")</f>
        <v/>
      </c>
      <c r="I3662" s="184"/>
      <c r="J3662" s="184"/>
      <c r="K3662" s="184"/>
      <c r="L3662" s="183"/>
    </row>
    <row r="3663">
      <c r="A3663" s="454"/>
      <c r="B3663" s="927"/>
      <c r="C3663" s="580"/>
      <c r="D3663" s="939"/>
      <c r="E3663" s="940"/>
      <c r="F3663" s="941"/>
      <c r="G3663" s="937" t="str">
        <f t="array" ref="G3663">xlookup(F3663,'Internal Staffing Calculator'!E:E,'Internal Staffing Calculator'!C:C,"")</f>
        <v/>
      </c>
      <c r="H3663" s="932" t="str">
        <f t="array" ref="H3663">if(F3663&lt;&gt;"", iferror(index('Internal Staffing Calculator'!B$8:B23500,match(F3663,'Internal Staffing Calculator'!E$8:E23500,0)), "Not In Budget"),"")</f>
        <v/>
      </c>
      <c r="I3663" s="184"/>
      <c r="J3663" s="184"/>
      <c r="K3663" s="184"/>
      <c r="L3663" s="183"/>
    </row>
    <row r="3664">
      <c r="A3664" s="454"/>
      <c r="B3664" s="927"/>
      <c r="C3664" s="580"/>
      <c r="D3664" s="939"/>
      <c r="E3664" s="940"/>
      <c r="F3664" s="941"/>
      <c r="G3664" s="937" t="str">
        <f t="array" ref="G3664">xlookup(F3664,'Internal Staffing Calculator'!E:E,'Internal Staffing Calculator'!C:C,"")</f>
        <v/>
      </c>
      <c r="H3664" s="932" t="str">
        <f t="array" ref="H3664">if(F3664&lt;&gt;"", iferror(index('Internal Staffing Calculator'!B$8:B23500,match(F3664,'Internal Staffing Calculator'!E$8:E23500,0)), "Not In Budget"),"")</f>
        <v/>
      </c>
      <c r="I3664" s="184"/>
      <c r="J3664" s="184"/>
      <c r="K3664" s="184"/>
      <c r="L3664" s="183"/>
    </row>
    <row r="3665">
      <c r="A3665" s="454"/>
      <c r="B3665" s="927"/>
      <c r="C3665" s="580"/>
      <c r="D3665" s="939"/>
      <c r="E3665" s="940"/>
      <c r="F3665" s="941"/>
      <c r="G3665" s="937" t="str">
        <f t="array" ref="G3665">xlookup(F3665,'Internal Staffing Calculator'!E:E,'Internal Staffing Calculator'!C:C,"")</f>
        <v/>
      </c>
      <c r="H3665" s="932" t="str">
        <f t="array" ref="H3665">if(F3665&lt;&gt;"", iferror(index('Internal Staffing Calculator'!B$8:B23500,match(F3665,'Internal Staffing Calculator'!E$8:E23500,0)), "Not In Budget"),"")</f>
        <v/>
      </c>
      <c r="I3665" s="184"/>
      <c r="J3665" s="184"/>
      <c r="K3665" s="184"/>
      <c r="L3665" s="183"/>
    </row>
    <row r="3666">
      <c r="A3666" s="454"/>
      <c r="B3666" s="927"/>
      <c r="C3666" s="580"/>
      <c r="D3666" s="939"/>
      <c r="E3666" s="940"/>
      <c r="F3666" s="941"/>
      <c r="G3666" s="937" t="str">
        <f t="array" ref="G3666">xlookup(F3666,'Internal Staffing Calculator'!E:E,'Internal Staffing Calculator'!C:C,"")</f>
        <v/>
      </c>
      <c r="H3666" s="932" t="str">
        <f t="array" ref="H3666">if(F3666&lt;&gt;"", iferror(index('Internal Staffing Calculator'!B$8:B23500,match(F3666,'Internal Staffing Calculator'!E$8:E23500,0)), "Not In Budget"),"")</f>
        <v/>
      </c>
      <c r="I3666" s="184"/>
      <c r="J3666" s="184"/>
      <c r="K3666" s="184"/>
      <c r="L3666" s="183"/>
    </row>
    <row r="3667">
      <c r="A3667" s="454"/>
      <c r="B3667" s="927"/>
      <c r="C3667" s="580"/>
      <c r="D3667" s="939"/>
      <c r="E3667" s="940"/>
      <c r="F3667" s="941"/>
      <c r="G3667" s="937" t="str">
        <f t="array" ref="G3667">xlookup(F3667,'Internal Staffing Calculator'!E:E,'Internal Staffing Calculator'!C:C,"")</f>
        <v/>
      </c>
      <c r="H3667" s="932" t="str">
        <f t="array" ref="H3667">if(F3667&lt;&gt;"", iferror(index('Internal Staffing Calculator'!B$8:B23500,match(F3667,'Internal Staffing Calculator'!E$8:E23500,0)), "Not In Budget"),"")</f>
        <v/>
      </c>
      <c r="I3667" s="184"/>
      <c r="J3667" s="184"/>
      <c r="K3667" s="184"/>
      <c r="L3667" s="183"/>
    </row>
    <row r="3668">
      <c r="A3668" s="454"/>
      <c r="B3668" s="927"/>
      <c r="C3668" s="580"/>
      <c r="D3668" s="939"/>
      <c r="E3668" s="940"/>
      <c r="F3668" s="941"/>
      <c r="G3668" s="937" t="str">
        <f t="array" ref="G3668">xlookup(F3668,'Internal Staffing Calculator'!E:E,'Internal Staffing Calculator'!C:C,"")</f>
        <v/>
      </c>
      <c r="H3668" s="932" t="str">
        <f t="array" ref="H3668">if(F3668&lt;&gt;"", iferror(index('Internal Staffing Calculator'!B$8:B23500,match(F3668,'Internal Staffing Calculator'!E$8:E23500,0)), "Not In Budget"),"")</f>
        <v/>
      </c>
      <c r="I3668" s="184"/>
      <c r="J3668" s="184"/>
      <c r="K3668" s="184"/>
      <c r="L3668" s="183"/>
    </row>
    <row r="3669">
      <c r="A3669" s="454"/>
      <c r="B3669" s="927"/>
      <c r="C3669" s="580"/>
      <c r="D3669" s="939"/>
      <c r="E3669" s="940"/>
      <c r="F3669" s="941"/>
      <c r="G3669" s="937" t="str">
        <f t="array" ref="G3669">xlookup(F3669,'Internal Staffing Calculator'!E:E,'Internal Staffing Calculator'!C:C,"")</f>
        <v/>
      </c>
      <c r="H3669" s="932" t="str">
        <f t="array" ref="H3669">if(F3669&lt;&gt;"", iferror(index('Internal Staffing Calculator'!B$8:B23500,match(F3669,'Internal Staffing Calculator'!E$8:E23500,0)), "Not In Budget"),"")</f>
        <v/>
      </c>
      <c r="I3669" s="184"/>
      <c r="J3669" s="184"/>
      <c r="K3669" s="184"/>
      <c r="L3669" s="183"/>
    </row>
    <row r="3670">
      <c r="A3670" s="454"/>
      <c r="B3670" s="927"/>
      <c r="C3670" s="580"/>
      <c r="D3670" s="939"/>
      <c r="E3670" s="940"/>
      <c r="F3670" s="941"/>
      <c r="G3670" s="937" t="str">
        <f t="array" ref="G3670">xlookup(F3670,'Internal Staffing Calculator'!E:E,'Internal Staffing Calculator'!C:C,"")</f>
        <v/>
      </c>
      <c r="H3670" s="932" t="str">
        <f t="array" ref="H3670">if(F3670&lt;&gt;"", iferror(index('Internal Staffing Calculator'!B$8:B23500,match(F3670,'Internal Staffing Calculator'!E$8:E23500,0)), "Not In Budget"),"")</f>
        <v/>
      </c>
      <c r="I3670" s="184"/>
      <c r="J3670" s="184"/>
      <c r="K3670" s="184"/>
      <c r="L3670" s="183"/>
    </row>
    <row r="3671">
      <c r="A3671" s="454"/>
      <c r="B3671" s="927"/>
      <c r="C3671" s="580"/>
      <c r="D3671" s="939"/>
      <c r="E3671" s="940"/>
      <c r="F3671" s="941"/>
      <c r="G3671" s="937" t="str">
        <f t="array" ref="G3671">xlookup(F3671,'Internal Staffing Calculator'!E:E,'Internal Staffing Calculator'!C:C,"")</f>
        <v/>
      </c>
      <c r="H3671" s="932" t="str">
        <f t="array" ref="H3671">if(F3671&lt;&gt;"", iferror(index('Internal Staffing Calculator'!B$8:B23500,match(F3671,'Internal Staffing Calculator'!E$8:E23500,0)), "Not In Budget"),"")</f>
        <v/>
      </c>
      <c r="I3671" s="184"/>
      <c r="J3671" s="184"/>
      <c r="K3671" s="184"/>
      <c r="L3671" s="183"/>
    </row>
    <row r="3672">
      <c r="A3672" s="454"/>
      <c r="B3672" s="927"/>
      <c r="C3672" s="580"/>
      <c r="D3672" s="939"/>
      <c r="E3672" s="940"/>
      <c r="F3672" s="941"/>
      <c r="G3672" s="937" t="str">
        <f t="array" ref="G3672">xlookup(F3672,'Internal Staffing Calculator'!E:E,'Internal Staffing Calculator'!C:C,"")</f>
        <v/>
      </c>
      <c r="H3672" s="932" t="str">
        <f t="array" ref="H3672">if(F3672&lt;&gt;"", iferror(index('Internal Staffing Calculator'!B$8:B23500,match(F3672,'Internal Staffing Calculator'!E$8:E23500,0)), "Not In Budget"),"")</f>
        <v/>
      </c>
      <c r="I3672" s="184"/>
      <c r="J3672" s="184"/>
      <c r="K3672" s="184"/>
      <c r="L3672" s="183"/>
    </row>
    <row r="3673">
      <c r="A3673" s="454"/>
      <c r="B3673" s="927"/>
      <c r="C3673" s="580"/>
      <c r="D3673" s="939"/>
      <c r="E3673" s="940"/>
      <c r="F3673" s="941"/>
      <c r="G3673" s="937" t="str">
        <f t="array" ref="G3673">xlookup(F3673,'Internal Staffing Calculator'!E:E,'Internal Staffing Calculator'!C:C,"")</f>
        <v/>
      </c>
      <c r="H3673" s="932" t="str">
        <f t="array" ref="H3673">if(F3673&lt;&gt;"", iferror(index('Internal Staffing Calculator'!B$8:B23500,match(F3673,'Internal Staffing Calculator'!E$8:E23500,0)), "Not In Budget"),"")</f>
        <v/>
      </c>
      <c r="I3673" s="184"/>
      <c r="J3673" s="184"/>
      <c r="K3673" s="184"/>
      <c r="L3673" s="183"/>
    </row>
    <row r="3674">
      <c r="A3674" s="454"/>
      <c r="B3674" s="927"/>
      <c r="C3674" s="580"/>
      <c r="D3674" s="939"/>
      <c r="E3674" s="940"/>
      <c r="F3674" s="941"/>
      <c r="G3674" s="937" t="str">
        <f t="array" ref="G3674">xlookup(F3674,'Internal Staffing Calculator'!E:E,'Internal Staffing Calculator'!C:C,"")</f>
        <v/>
      </c>
      <c r="H3674" s="932" t="str">
        <f t="array" ref="H3674">if(F3674&lt;&gt;"", iferror(index('Internal Staffing Calculator'!B$8:B23500,match(F3674,'Internal Staffing Calculator'!E$8:E23500,0)), "Not In Budget"),"")</f>
        <v/>
      </c>
      <c r="I3674" s="184"/>
      <c r="J3674" s="184"/>
      <c r="K3674" s="184"/>
      <c r="L3674" s="183"/>
    </row>
    <row r="3675">
      <c r="A3675" s="454"/>
      <c r="B3675" s="927"/>
      <c r="C3675" s="580"/>
      <c r="D3675" s="939"/>
      <c r="E3675" s="940"/>
      <c r="F3675" s="941"/>
      <c r="G3675" s="937" t="str">
        <f t="array" ref="G3675">xlookup(F3675,'Internal Staffing Calculator'!E:E,'Internal Staffing Calculator'!C:C,"")</f>
        <v/>
      </c>
      <c r="H3675" s="932" t="str">
        <f t="array" ref="H3675">if(F3675&lt;&gt;"", iferror(index('Internal Staffing Calculator'!B$8:B23500,match(F3675,'Internal Staffing Calculator'!E$8:E23500,0)), "Not In Budget"),"")</f>
        <v/>
      </c>
      <c r="I3675" s="184"/>
      <c r="J3675" s="184"/>
      <c r="K3675" s="184"/>
      <c r="L3675" s="183"/>
    </row>
    <row r="3676">
      <c r="A3676" s="454"/>
      <c r="B3676" s="927"/>
      <c r="C3676" s="580"/>
      <c r="D3676" s="939"/>
      <c r="E3676" s="940"/>
      <c r="F3676" s="941"/>
      <c r="G3676" s="937" t="str">
        <f t="array" ref="G3676">xlookup(F3676,'Internal Staffing Calculator'!E:E,'Internal Staffing Calculator'!C:C,"")</f>
        <v/>
      </c>
      <c r="H3676" s="932" t="str">
        <f t="array" ref="H3676">if(F3676&lt;&gt;"", iferror(index('Internal Staffing Calculator'!B$8:B23500,match(F3676,'Internal Staffing Calculator'!E$8:E23500,0)), "Not In Budget"),"")</f>
        <v/>
      </c>
      <c r="I3676" s="184"/>
      <c r="J3676" s="184"/>
      <c r="K3676" s="184"/>
      <c r="L3676" s="183"/>
    </row>
    <row r="3677">
      <c r="A3677" s="454"/>
      <c r="B3677" s="927"/>
      <c r="C3677" s="580"/>
      <c r="D3677" s="939"/>
      <c r="E3677" s="940"/>
      <c r="F3677" s="941"/>
      <c r="G3677" s="937" t="str">
        <f t="array" ref="G3677">xlookup(F3677,'Internal Staffing Calculator'!E:E,'Internal Staffing Calculator'!C:C,"")</f>
        <v/>
      </c>
      <c r="H3677" s="932" t="str">
        <f t="array" ref="H3677">if(F3677&lt;&gt;"", iferror(index('Internal Staffing Calculator'!B$8:B23500,match(F3677,'Internal Staffing Calculator'!E$8:E23500,0)), "Not In Budget"),"")</f>
        <v/>
      </c>
      <c r="I3677" s="184"/>
      <c r="J3677" s="184"/>
      <c r="K3677" s="184"/>
      <c r="L3677" s="183"/>
    </row>
    <row r="3678">
      <c r="A3678" s="454"/>
      <c r="B3678" s="927"/>
      <c r="C3678" s="580"/>
      <c r="D3678" s="939"/>
      <c r="E3678" s="940"/>
      <c r="F3678" s="941"/>
      <c r="G3678" s="937" t="str">
        <f t="array" ref="G3678">xlookup(F3678,'Internal Staffing Calculator'!E:E,'Internal Staffing Calculator'!C:C,"")</f>
        <v/>
      </c>
      <c r="H3678" s="932" t="str">
        <f t="array" ref="H3678">if(F3678&lt;&gt;"", iferror(index('Internal Staffing Calculator'!B$8:B23500,match(F3678,'Internal Staffing Calculator'!E$8:E23500,0)), "Not In Budget"),"")</f>
        <v/>
      </c>
      <c r="I3678" s="184"/>
      <c r="J3678" s="184"/>
      <c r="K3678" s="184"/>
      <c r="L3678" s="183"/>
    </row>
    <row r="3679">
      <c r="A3679" s="454"/>
      <c r="B3679" s="927"/>
      <c r="C3679" s="580"/>
      <c r="D3679" s="939"/>
      <c r="E3679" s="940"/>
      <c r="F3679" s="941"/>
      <c r="G3679" s="937" t="str">
        <f t="array" ref="G3679">xlookup(F3679,'Internal Staffing Calculator'!E:E,'Internal Staffing Calculator'!C:C,"")</f>
        <v/>
      </c>
      <c r="H3679" s="932" t="str">
        <f t="array" ref="H3679">if(F3679&lt;&gt;"", iferror(index('Internal Staffing Calculator'!B$8:B23500,match(F3679,'Internal Staffing Calculator'!E$8:E23500,0)), "Not In Budget"),"")</f>
        <v/>
      </c>
      <c r="I3679" s="184"/>
      <c r="J3679" s="184"/>
      <c r="K3679" s="184"/>
      <c r="L3679" s="183"/>
    </row>
    <row r="3680">
      <c r="A3680" s="454"/>
      <c r="B3680" s="927"/>
      <c r="C3680" s="580"/>
      <c r="D3680" s="939"/>
      <c r="E3680" s="940"/>
      <c r="F3680" s="941"/>
      <c r="G3680" s="937" t="str">
        <f t="array" ref="G3680">xlookup(F3680,'Internal Staffing Calculator'!E:E,'Internal Staffing Calculator'!C:C,"")</f>
        <v/>
      </c>
      <c r="H3680" s="932" t="str">
        <f t="array" ref="H3680">if(F3680&lt;&gt;"", iferror(index('Internal Staffing Calculator'!B$8:B23500,match(F3680,'Internal Staffing Calculator'!E$8:E23500,0)), "Not In Budget"),"")</f>
        <v/>
      </c>
      <c r="I3680" s="184"/>
      <c r="J3680" s="184"/>
      <c r="K3680" s="184"/>
      <c r="L3680" s="183"/>
    </row>
    <row r="3681">
      <c r="A3681" s="454"/>
      <c r="B3681" s="927"/>
      <c r="C3681" s="580"/>
      <c r="D3681" s="939"/>
      <c r="E3681" s="940"/>
      <c r="F3681" s="941"/>
      <c r="G3681" s="937" t="str">
        <f t="array" ref="G3681">xlookup(F3681,'Internal Staffing Calculator'!E:E,'Internal Staffing Calculator'!C:C,"")</f>
        <v/>
      </c>
      <c r="H3681" s="932" t="str">
        <f t="array" ref="H3681">if(F3681&lt;&gt;"", iferror(index('Internal Staffing Calculator'!B$8:B23500,match(F3681,'Internal Staffing Calculator'!E$8:E23500,0)), "Not In Budget"),"")</f>
        <v/>
      </c>
      <c r="I3681" s="184"/>
      <c r="J3681" s="184"/>
      <c r="K3681" s="184"/>
      <c r="L3681" s="183"/>
    </row>
    <row r="3682">
      <c r="A3682" s="454"/>
      <c r="B3682" s="927"/>
      <c r="C3682" s="580"/>
      <c r="D3682" s="939"/>
      <c r="E3682" s="940"/>
      <c r="F3682" s="941"/>
      <c r="G3682" s="937" t="str">
        <f t="array" ref="G3682">xlookup(F3682,'Internal Staffing Calculator'!E:E,'Internal Staffing Calculator'!C:C,"")</f>
        <v/>
      </c>
      <c r="H3682" s="932" t="str">
        <f t="array" ref="H3682">if(F3682&lt;&gt;"", iferror(index('Internal Staffing Calculator'!B$8:B23500,match(F3682,'Internal Staffing Calculator'!E$8:E23500,0)), "Not In Budget"),"")</f>
        <v/>
      </c>
      <c r="I3682" s="184"/>
      <c r="J3682" s="184"/>
      <c r="K3682" s="184"/>
      <c r="L3682" s="183"/>
    </row>
    <row r="3683">
      <c r="A3683" s="454"/>
      <c r="B3683" s="927"/>
      <c r="C3683" s="580"/>
      <c r="D3683" s="939"/>
      <c r="E3683" s="940"/>
      <c r="F3683" s="941"/>
      <c r="G3683" s="937" t="str">
        <f t="array" ref="G3683">xlookup(F3683,'Internal Staffing Calculator'!E:E,'Internal Staffing Calculator'!C:C,"")</f>
        <v/>
      </c>
      <c r="H3683" s="932" t="str">
        <f t="array" ref="H3683">if(F3683&lt;&gt;"", iferror(index('Internal Staffing Calculator'!B$8:B23500,match(F3683,'Internal Staffing Calculator'!E$8:E23500,0)), "Not In Budget"),"")</f>
        <v/>
      </c>
      <c r="I3683" s="184"/>
      <c r="J3683" s="184"/>
      <c r="K3683" s="184"/>
      <c r="L3683" s="183"/>
    </row>
    <row r="3684">
      <c r="A3684" s="454"/>
      <c r="B3684" s="927"/>
      <c r="C3684" s="580"/>
      <c r="D3684" s="939"/>
      <c r="E3684" s="940"/>
      <c r="F3684" s="941"/>
      <c r="G3684" s="937" t="str">
        <f t="array" ref="G3684">xlookup(F3684,'Internal Staffing Calculator'!E:E,'Internal Staffing Calculator'!C:C,"")</f>
        <v/>
      </c>
      <c r="H3684" s="932" t="str">
        <f t="array" ref="H3684">if(F3684&lt;&gt;"", iferror(index('Internal Staffing Calculator'!B$8:B23500,match(F3684,'Internal Staffing Calculator'!E$8:E23500,0)), "Not In Budget"),"")</f>
        <v/>
      </c>
      <c r="I3684" s="184"/>
      <c r="J3684" s="184"/>
      <c r="K3684" s="184"/>
      <c r="L3684" s="183"/>
    </row>
    <row r="3685">
      <c r="A3685" s="454"/>
      <c r="B3685" s="927"/>
      <c r="C3685" s="580"/>
      <c r="D3685" s="939"/>
      <c r="E3685" s="940"/>
      <c r="F3685" s="941"/>
      <c r="G3685" s="937" t="str">
        <f t="array" ref="G3685">xlookup(F3685,'Internal Staffing Calculator'!E:E,'Internal Staffing Calculator'!C:C,"")</f>
        <v/>
      </c>
      <c r="H3685" s="932" t="str">
        <f t="array" ref="H3685">if(F3685&lt;&gt;"", iferror(index('Internal Staffing Calculator'!B$8:B23500,match(F3685,'Internal Staffing Calculator'!E$8:E23500,0)), "Not In Budget"),"")</f>
        <v/>
      </c>
      <c r="I3685" s="184"/>
      <c r="J3685" s="184"/>
      <c r="K3685" s="184"/>
      <c r="L3685" s="183"/>
    </row>
    <row r="3686">
      <c r="A3686" s="454"/>
      <c r="B3686" s="927"/>
      <c r="C3686" s="580"/>
      <c r="D3686" s="939"/>
      <c r="E3686" s="940"/>
      <c r="F3686" s="941"/>
      <c r="G3686" s="937" t="str">
        <f t="array" ref="G3686">xlookup(F3686,'Internal Staffing Calculator'!E:E,'Internal Staffing Calculator'!C:C,"")</f>
        <v/>
      </c>
      <c r="H3686" s="932" t="str">
        <f t="array" ref="H3686">if(F3686&lt;&gt;"", iferror(index('Internal Staffing Calculator'!B$8:B23500,match(F3686,'Internal Staffing Calculator'!E$8:E23500,0)), "Not In Budget"),"")</f>
        <v/>
      </c>
      <c r="I3686" s="184"/>
      <c r="J3686" s="184"/>
      <c r="K3686" s="184"/>
      <c r="L3686" s="183"/>
    </row>
    <row r="3687">
      <c r="A3687" s="454"/>
      <c r="B3687" s="927"/>
      <c r="C3687" s="580"/>
      <c r="D3687" s="939"/>
      <c r="E3687" s="940"/>
      <c r="F3687" s="941"/>
      <c r="G3687" s="937" t="str">
        <f t="array" ref="G3687">xlookup(F3687,'Internal Staffing Calculator'!E:E,'Internal Staffing Calculator'!C:C,"")</f>
        <v/>
      </c>
      <c r="H3687" s="932" t="str">
        <f t="array" ref="H3687">if(F3687&lt;&gt;"", iferror(index('Internal Staffing Calculator'!B$8:B23500,match(F3687,'Internal Staffing Calculator'!E$8:E23500,0)), "Not In Budget"),"")</f>
        <v/>
      </c>
      <c r="I3687" s="184"/>
      <c r="J3687" s="184"/>
      <c r="K3687" s="184"/>
      <c r="L3687" s="183"/>
    </row>
    <row r="3688">
      <c r="A3688" s="454"/>
      <c r="B3688" s="927"/>
      <c r="C3688" s="580"/>
      <c r="D3688" s="939"/>
      <c r="E3688" s="940"/>
      <c r="F3688" s="941"/>
      <c r="G3688" s="937" t="str">
        <f t="array" ref="G3688">xlookup(F3688,'Internal Staffing Calculator'!E:E,'Internal Staffing Calculator'!C:C,"")</f>
        <v/>
      </c>
      <c r="H3688" s="932" t="str">
        <f t="array" ref="H3688">if(F3688&lt;&gt;"", iferror(index('Internal Staffing Calculator'!B$8:B23500,match(F3688,'Internal Staffing Calculator'!E$8:E23500,0)), "Not In Budget"),"")</f>
        <v/>
      </c>
      <c r="I3688" s="184"/>
      <c r="J3688" s="184"/>
      <c r="K3688" s="184"/>
      <c r="L3688" s="183"/>
    </row>
    <row r="3689">
      <c r="A3689" s="454"/>
      <c r="B3689" s="927"/>
      <c r="C3689" s="580"/>
      <c r="D3689" s="939"/>
      <c r="E3689" s="940"/>
      <c r="F3689" s="941"/>
      <c r="G3689" s="937" t="str">
        <f t="array" ref="G3689">xlookup(F3689,'Internal Staffing Calculator'!E:E,'Internal Staffing Calculator'!C:C,"")</f>
        <v/>
      </c>
      <c r="H3689" s="932" t="str">
        <f t="array" ref="H3689">if(F3689&lt;&gt;"", iferror(index('Internal Staffing Calculator'!B$8:B23500,match(F3689,'Internal Staffing Calculator'!E$8:E23500,0)), "Not In Budget"),"")</f>
        <v/>
      </c>
      <c r="I3689" s="184"/>
      <c r="J3689" s="184"/>
      <c r="K3689" s="184"/>
      <c r="L3689" s="183"/>
    </row>
    <row r="3690">
      <c r="A3690" s="454"/>
      <c r="B3690" s="927"/>
      <c r="C3690" s="580"/>
      <c r="D3690" s="939"/>
      <c r="E3690" s="940"/>
      <c r="F3690" s="941"/>
      <c r="G3690" s="937" t="str">
        <f t="array" ref="G3690">xlookup(F3690,'Internal Staffing Calculator'!E:E,'Internal Staffing Calculator'!C:C,"")</f>
        <v/>
      </c>
      <c r="H3690" s="932" t="str">
        <f t="array" ref="H3690">if(F3690&lt;&gt;"", iferror(index('Internal Staffing Calculator'!B$8:B23500,match(F3690,'Internal Staffing Calculator'!E$8:E23500,0)), "Not In Budget"),"")</f>
        <v/>
      </c>
      <c r="I3690" s="184"/>
      <c r="J3690" s="184"/>
      <c r="K3690" s="184"/>
      <c r="L3690" s="183"/>
    </row>
    <row r="3691">
      <c r="A3691" s="454"/>
      <c r="B3691" s="927"/>
      <c r="C3691" s="580"/>
      <c r="D3691" s="939"/>
      <c r="E3691" s="940"/>
      <c r="F3691" s="941"/>
      <c r="G3691" s="937" t="str">
        <f t="array" ref="G3691">xlookup(F3691,'Internal Staffing Calculator'!E:E,'Internal Staffing Calculator'!C:C,"")</f>
        <v/>
      </c>
      <c r="H3691" s="932" t="str">
        <f t="array" ref="H3691">if(F3691&lt;&gt;"", iferror(index('Internal Staffing Calculator'!B$8:B23500,match(F3691,'Internal Staffing Calculator'!E$8:E23500,0)), "Not In Budget"),"")</f>
        <v/>
      </c>
      <c r="I3691" s="184"/>
      <c r="J3691" s="184"/>
      <c r="K3691" s="184"/>
      <c r="L3691" s="183"/>
    </row>
    <row r="3692">
      <c r="A3692" s="454"/>
      <c r="B3692" s="927"/>
      <c r="C3692" s="580"/>
      <c r="D3692" s="939"/>
      <c r="E3692" s="940"/>
      <c r="F3692" s="941"/>
      <c r="G3692" s="937" t="str">
        <f t="array" ref="G3692">xlookup(F3692,'Internal Staffing Calculator'!E:E,'Internal Staffing Calculator'!C:C,"")</f>
        <v/>
      </c>
      <c r="H3692" s="932" t="str">
        <f t="array" ref="H3692">if(F3692&lt;&gt;"", iferror(index('Internal Staffing Calculator'!B$8:B23500,match(F3692,'Internal Staffing Calculator'!E$8:E23500,0)), "Not In Budget"),"")</f>
        <v/>
      </c>
      <c r="I3692" s="184"/>
      <c r="J3692" s="184"/>
      <c r="K3692" s="184"/>
      <c r="L3692" s="183"/>
    </row>
    <row r="3693">
      <c r="A3693" s="454"/>
      <c r="B3693" s="927"/>
      <c r="C3693" s="580"/>
      <c r="D3693" s="939"/>
      <c r="E3693" s="940"/>
      <c r="F3693" s="941"/>
      <c r="G3693" s="937" t="str">
        <f t="array" ref="G3693">xlookup(F3693,'Internal Staffing Calculator'!E:E,'Internal Staffing Calculator'!C:C,"")</f>
        <v/>
      </c>
      <c r="H3693" s="932" t="str">
        <f t="array" ref="H3693">if(F3693&lt;&gt;"", iferror(index('Internal Staffing Calculator'!B$8:B23500,match(F3693,'Internal Staffing Calculator'!E$8:E23500,0)), "Not In Budget"),"")</f>
        <v/>
      </c>
      <c r="I3693" s="184"/>
      <c r="J3693" s="184"/>
      <c r="K3693" s="184"/>
      <c r="L3693" s="183"/>
    </row>
    <row r="3694">
      <c r="A3694" s="454"/>
      <c r="B3694" s="927"/>
      <c r="C3694" s="580"/>
      <c r="D3694" s="939"/>
      <c r="E3694" s="940"/>
      <c r="F3694" s="941"/>
      <c r="G3694" s="937" t="str">
        <f t="array" ref="G3694">xlookup(F3694,'Internal Staffing Calculator'!E:E,'Internal Staffing Calculator'!C:C,"")</f>
        <v/>
      </c>
      <c r="H3694" s="932" t="str">
        <f t="array" ref="H3694">if(F3694&lt;&gt;"", iferror(index('Internal Staffing Calculator'!B$8:B23500,match(F3694,'Internal Staffing Calculator'!E$8:E23500,0)), "Not In Budget"),"")</f>
        <v/>
      </c>
      <c r="I3694" s="184"/>
      <c r="J3694" s="184"/>
      <c r="K3694" s="184"/>
      <c r="L3694" s="183"/>
    </row>
    <row r="3695">
      <c r="A3695" s="454"/>
      <c r="B3695" s="927"/>
      <c r="C3695" s="580"/>
      <c r="D3695" s="939"/>
      <c r="E3695" s="940"/>
      <c r="F3695" s="941"/>
      <c r="G3695" s="937" t="str">
        <f t="array" ref="G3695">xlookup(F3695,'Internal Staffing Calculator'!E:E,'Internal Staffing Calculator'!C:C,"")</f>
        <v/>
      </c>
      <c r="H3695" s="932" t="str">
        <f t="array" ref="H3695">if(F3695&lt;&gt;"", iferror(index('Internal Staffing Calculator'!B$8:B23500,match(F3695,'Internal Staffing Calculator'!E$8:E23500,0)), "Not In Budget"),"")</f>
        <v/>
      </c>
      <c r="I3695" s="184"/>
      <c r="J3695" s="184"/>
      <c r="K3695" s="184"/>
      <c r="L3695" s="183"/>
    </row>
    <row r="3696">
      <c r="A3696" s="454"/>
      <c r="B3696" s="927"/>
      <c r="C3696" s="580"/>
      <c r="D3696" s="939"/>
      <c r="E3696" s="940"/>
      <c r="F3696" s="941"/>
      <c r="G3696" s="937" t="str">
        <f t="array" ref="G3696">xlookup(F3696,'Internal Staffing Calculator'!E:E,'Internal Staffing Calculator'!C:C,"")</f>
        <v/>
      </c>
      <c r="H3696" s="932" t="str">
        <f t="array" ref="H3696">if(F3696&lt;&gt;"", iferror(index('Internal Staffing Calculator'!B$8:B23500,match(F3696,'Internal Staffing Calculator'!E$8:E23500,0)), "Not In Budget"),"")</f>
        <v/>
      </c>
      <c r="I3696" s="184"/>
      <c r="J3696" s="184"/>
      <c r="K3696" s="184"/>
      <c r="L3696" s="183"/>
    </row>
    <row r="3697">
      <c r="A3697" s="454"/>
      <c r="B3697" s="927"/>
      <c r="C3697" s="580"/>
      <c r="D3697" s="939"/>
      <c r="E3697" s="940"/>
      <c r="F3697" s="941"/>
      <c r="G3697" s="937" t="str">
        <f t="array" ref="G3697">xlookup(F3697,'Internal Staffing Calculator'!E:E,'Internal Staffing Calculator'!C:C,"")</f>
        <v/>
      </c>
      <c r="H3697" s="932" t="str">
        <f t="array" ref="H3697">if(F3697&lt;&gt;"", iferror(index('Internal Staffing Calculator'!B$8:B23500,match(F3697,'Internal Staffing Calculator'!E$8:E23500,0)), "Not In Budget"),"")</f>
        <v/>
      </c>
      <c r="I3697" s="184"/>
      <c r="J3697" s="184"/>
      <c r="K3697" s="184"/>
      <c r="L3697" s="183"/>
    </row>
    <row r="3698">
      <c r="A3698" s="454"/>
      <c r="B3698" s="927"/>
      <c r="C3698" s="580"/>
      <c r="D3698" s="939"/>
      <c r="E3698" s="940"/>
      <c r="F3698" s="941"/>
      <c r="G3698" s="937" t="str">
        <f t="array" ref="G3698">xlookup(F3698,'Internal Staffing Calculator'!E:E,'Internal Staffing Calculator'!C:C,"")</f>
        <v/>
      </c>
      <c r="H3698" s="932" t="str">
        <f t="array" ref="H3698">if(F3698&lt;&gt;"", iferror(index('Internal Staffing Calculator'!B$8:B23500,match(F3698,'Internal Staffing Calculator'!E$8:E23500,0)), "Not In Budget"),"")</f>
        <v/>
      </c>
      <c r="I3698" s="184"/>
      <c r="J3698" s="184"/>
      <c r="K3698" s="184"/>
      <c r="L3698" s="183"/>
    </row>
    <row r="3699">
      <c r="A3699" s="454"/>
      <c r="B3699" s="927"/>
      <c r="C3699" s="580"/>
      <c r="D3699" s="939"/>
      <c r="E3699" s="940"/>
      <c r="F3699" s="941"/>
      <c r="G3699" s="937" t="str">
        <f t="array" ref="G3699">xlookup(F3699,'Internal Staffing Calculator'!E:E,'Internal Staffing Calculator'!C:C,"")</f>
        <v/>
      </c>
      <c r="H3699" s="932" t="str">
        <f t="array" ref="H3699">if(F3699&lt;&gt;"", iferror(index('Internal Staffing Calculator'!B$8:B23500,match(F3699,'Internal Staffing Calculator'!E$8:E23500,0)), "Not In Budget"),"")</f>
        <v/>
      </c>
      <c r="I3699" s="184"/>
      <c r="J3699" s="184"/>
      <c r="K3699" s="184"/>
      <c r="L3699" s="183"/>
    </row>
    <row r="3700">
      <c r="A3700" s="454"/>
      <c r="B3700" s="927"/>
      <c r="C3700" s="580"/>
      <c r="D3700" s="939"/>
      <c r="E3700" s="940"/>
      <c r="F3700" s="941"/>
      <c r="G3700" s="937" t="str">
        <f t="array" ref="G3700">xlookup(F3700,'Internal Staffing Calculator'!E:E,'Internal Staffing Calculator'!C:C,"")</f>
        <v/>
      </c>
      <c r="H3700" s="932" t="str">
        <f t="array" ref="H3700">if(F3700&lt;&gt;"", iferror(index('Internal Staffing Calculator'!B$8:B23500,match(F3700,'Internal Staffing Calculator'!E$8:E23500,0)), "Not In Budget"),"")</f>
        <v/>
      </c>
      <c r="I3700" s="184"/>
      <c r="J3700" s="184"/>
      <c r="K3700" s="184"/>
      <c r="L3700" s="183"/>
    </row>
    <row r="3701">
      <c r="A3701" s="454"/>
      <c r="B3701" s="927"/>
      <c r="C3701" s="580"/>
      <c r="D3701" s="939"/>
      <c r="E3701" s="940"/>
      <c r="F3701" s="941"/>
      <c r="G3701" s="937" t="str">
        <f t="array" ref="G3701">xlookup(F3701,'Internal Staffing Calculator'!E:E,'Internal Staffing Calculator'!C:C,"")</f>
        <v/>
      </c>
      <c r="H3701" s="932" t="str">
        <f t="array" ref="H3701">if(F3701&lt;&gt;"", iferror(index('Internal Staffing Calculator'!B$8:B23500,match(F3701,'Internal Staffing Calculator'!E$8:E23500,0)), "Not In Budget"),"")</f>
        <v/>
      </c>
      <c r="I3701" s="184"/>
      <c r="J3701" s="184"/>
      <c r="K3701" s="184"/>
      <c r="L3701" s="183"/>
    </row>
    <row r="3702">
      <c r="A3702" s="454"/>
      <c r="B3702" s="927"/>
      <c r="C3702" s="580"/>
      <c r="D3702" s="939"/>
      <c r="E3702" s="940"/>
      <c r="F3702" s="941"/>
      <c r="G3702" s="937" t="str">
        <f t="array" ref="G3702">xlookup(F3702,'Internal Staffing Calculator'!E:E,'Internal Staffing Calculator'!C:C,"")</f>
        <v/>
      </c>
      <c r="H3702" s="932" t="str">
        <f t="array" ref="H3702">if(F3702&lt;&gt;"", iferror(index('Internal Staffing Calculator'!B$8:B23500,match(F3702,'Internal Staffing Calculator'!E$8:E23500,0)), "Not In Budget"),"")</f>
        <v/>
      </c>
      <c r="I3702" s="184"/>
      <c r="J3702" s="184"/>
      <c r="K3702" s="184"/>
      <c r="L3702" s="183"/>
    </row>
    <row r="3703">
      <c r="A3703" s="454"/>
      <c r="B3703" s="927"/>
      <c r="C3703" s="580"/>
      <c r="D3703" s="939"/>
      <c r="E3703" s="940"/>
      <c r="F3703" s="941"/>
      <c r="G3703" s="937" t="str">
        <f t="array" ref="G3703">xlookup(F3703,'Internal Staffing Calculator'!E:E,'Internal Staffing Calculator'!C:C,"")</f>
        <v/>
      </c>
      <c r="H3703" s="932" t="str">
        <f t="array" ref="H3703">if(F3703&lt;&gt;"", iferror(index('Internal Staffing Calculator'!B$8:B23500,match(F3703,'Internal Staffing Calculator'!E$8:E23500,0)), "Not In Budget"),"")</f>
        <v/>
      </c>
      <c r="I3703" s="184"/>
      <c r="J3703" s="184"/>
      <c r="K3703" s="184"/>
      <c r="L3703" s="183"/>
    </row>
    <row r="3704">
      <c r="A3704" s="454"/>
      <c r="B3704" s="927"/>
      <c r="C3704" s="580"/>
      <c r="D3704" s="939"/>
      <c r="E3704" s="940"/>
      <c r="F3704" s="941"/>
      <c r="G3704" s="937" t="str">
        <f t="array" ref="G3704">xlookup(F3704,'Internal Staffing Calculator'!E:E,'Internal Staffing Calculator'!C:C,"")</f>
        <v/>
      </c>
      <c r="H3704" s="932" t="str">
        <f t="array" ref="H3704">if(F3704&lt;&gt;"", iferror(index('Internal Staffing Calculator'!B$8:B23500,match(F3704,'Internal Staffing Calculator'!E$8:E23500,0)), "Not In Budget"),"")</f>
        <v/>
      </c>
      <c r="I3704" s="184"/>
      <c r="J3704" s="184"/>
      <c r="K3704" s="184"/>
      <c r="L3704" s="183"/>
    </row>
    <row r="3705">
      <c r="A3705" s="454"/>
      <c r="B3705" s="927"/>
      <c r="C3705" s="580"/>
      <c r="D3705" s="939"/>
      <c r="E3705" s="940"/>
      <c r="F3705" s="941"/>
      <c r="G3705" s="937" t="str">
        <f t="array" ref="G3705">xlookup(F3705,'Internal Staffing Calculator'!E:E,'Internal Staffing Calculator'!C:C,"")</f>
        <v/>
      </c>
      <c r="H3705" s="932" t="str">
        <f t="array" ref="H3705">if(F3705&lt;&gt;"", iferror(index('Internal Staffing Calculator'!B$8:B23500,match(F3705,'Internal Staffing Calculator'!E$8:E23500,0)), "Not In Budget"),"")</f>
        <v/>
      </c>
      <c r="I3705" s="184"/>
      <c r="J3705" s="184"/>
      <c r="K3705" s="184"/>
      <c r="L3705" s="183"/>
    </row>
    <row r="3706">
      <c r="A3706" s="454"/>
      <c r="B3706" s="927"/>
      <c r="C3706" s="580"/>
      <c r="D3706" s="939"/>
      <c r="E3706" s="940"/>
      <c r="F3706" s="941"/>
      <c r="G3706" s="937" t="str">
        <f t="array" ref="G3706">xlookup(F3706,'Internal Staffing Calculator'!E:E,'Internal Staffing Calculator'!C:C,"")</f>
        <v/>
      </c>
      <c r="H3706" s="932" t="str">
        <f t="array" ref="H3706">if(F3706&lt;&gt;"", iferror(index('Internal Staffing Calculator'!B$8:B23500,match(F3706,'Internal Staffing Calculator'!E$8:E23500,0)), "Not In Budget"),"")</f>
        <v/>
      </c>
      <c r="I3706" s="184"/>
      <c r="J3706" s="184"/>
      <c r="K3706" s="184"/>
      <c r="L3706" s="183"/>
    </row>
    <row r="3707">
      <c r="A3707" s="454"/>
      <c r="B3707" s="927"/>
      <c r="C3707" s="580"/>
      <c r="D3707" s="939"/>
      <c r="E3707" s="940"/>
      <c r="F3707" s="941"/>
      <c r="G3707" s="937" t="str">
        <f t="array" ref="G3707">xlookup(F3707,'Internal Staffing Calculator'!E:E,'Internal Staffing Calculator'!C:C,"")</f>
        <v/>
      </c>
      <c r="H3707" s="932" t="str">
        <f t="array" ref="H3707">if(F3707&lt;&gt;"", iferror(index('Internal Staffing Calculator'!B$8:B23500,match(F3707,'Internal Staffing Calculator'!E$8:E23500,0)), "Not In Budget"),"")</f>
        <v/>
      </c>
      <c r="I3707" s="184"/>
      <c r="J3707" s="184"/>
      <c r="K3707" s="184"/>
      <c r="L3707" s="183"/>
    </row>
    <row r="3708">
      <c r="A3708" s="454"/>
      <c r="B3708" s="927"/>
      <c r="C3708" s="580"/>
      <c r="D3708" s="939"/>
      <c r="E3708" s="940"/>
      <c r="F3708" s="941"/>
      <c r="G3708" s="937" t="str">
        <f t="array" ref="G3708">xlookup(F3708,'Internal Staffing Calculator'!E:E,'Internal Staffing Calculator'!C:C,"")</f>
        <v/>
      </c>
      <c r="H3708" s="932" t="str">
        <f t="array" ref="H3708">if(F3708&lt;&gt;"", iferror(index('Internal Staffing Calculator'!B$8:B23500,match(F3708,'Internal Staffing Calculator'!E$8:E23500,0)), "Not In Budget"),"")</f>
        <v/>
      </c>
      <c r="I3708" s="184"/>
      <c r="J3708" s="184"/>
      <c r="K3708" s="184"/>
      <c r="L3708" s="183"/>
    </row>
    <row r="3709">
      <c r="A3709" s="454"/>
      <c r="B3709" s="927"/>
      <c r="C3709" s="580"/>
      <c r="D3709" s="939"/>
      <c r="E3709" s="940"/>
      <c r="F3709" s="941"/>
      <c r="G3709" s="937" t="str">
        <f t="array" ref="G3709">xlookup(F3709,'Internal Staffing Calculator'!E:E,'Internal Staffing Calculator'!C:C,"")</f>
        <v/>
      </c>
      <c r="H3709" s="932" t="str">
        <f t="array" ref="H3709">if(F3709&lt;&gt;"", iferror(index('Internal Staffing Calculator'!B$8:B23500,match(F3709,'Internal Staffing Calculator'!E$8:E23500,0)), "Not In Budget"),"")</f>
        <v/>
      </c>
      <c r="I3709" s="184"/>
      <c r="J3709" s="184"/>
      <c r="K3709" s="184"/>
      <c r="L3709" s="183"/>
    </row>
    <row r="3710">
      <c r="A3710" s="454"/>
      <c r="B3710" s="927"/>
      <c r="C3710" s="580"/>
      <c r="D3710" s="939"/>
      <c r="E3710" s="940"/>
      <c r="F3710" s="941"/>
      <c r="G3710" s="937" t="str">
        <f t="array" ref="G3710">xlookup(F3710,'Internal Staffing Calculator'!E:E,'Internal Staffing Calculator'!C:C,"")</f>
        <v/>
      </c>
      <c r="H3710" s="932" t="str">
        <f t="array" ref="H3710">if(F3710&lt;&gt;"", iferror(index('Internal Staffing Calculator'!B$8:B23500,match(F3710,'Internal Staffing Calculator'!E$8:E23500,0)), "Not In Budget"),"")</f>
        <v/>
      </c>
      <c r="I3710" s="184"/>
      <c r="J3710" s="184"/>
      <c r="K3710" s="184"/>
      <c r="L3710" s="183"/>
    </row>
    <row r="3711">
      <c r="A3711" s="454"/>
      <c r="B3711" s="927"/>
      <c r="C3711" s="580"/>
      <c r="D3711" s="939"/>
      <c r="E3711" s="940"/>
      <c r="F3711" s="941"/>
      <c r="G3711" s="937" t="str">
        <f t="array" ref="G3711">xlookup(F3711,'Internal Staffing Calculator'!E:E,'Internal Staffing Calculator'!C:C,"")</f>
        <v/>
      </c>
      <c r="H3711" s="932" t="str">
        <f t="array" ref="H3711">if(F3711&lt;&gt;"", iferror(index('Internal Staffing Calculator'!B$8:B23500,match(F3711,'Internal Staffing Calculator'!E$8:E23500,0)), "Not In Budget"),"")</f>
        <v/>
      </c>
      <c r="I3711" s="184"/>
      <c r="J3711" s="184"/>
      <c r="K3711" s="184"/>
      <c r="L3711" s="183"/>
    </row>
    <row r="3712">
      <c r="A3712" s="454"/>
      <c r="B3712" s="927"/>
      <c r="C3712" s="580"/>
      <c r="D3712" s="939"/>
      <c r="E3712" s="940"/>
      <c r="F3712" s="941"/>
      <c r="G3712" s="937" t="str">
        <f t="array" ref="G3712">xlookup(F3712,'Internal Staffing Calculator'!E:E,'Internal Staffing Calculator'!C:C,"")</f>
        <v/>
      </c>
      <c r="H3712" s="932" t="str">
        <f t="array" ref="H3712">if(F3712&lt;&gt;"", iferror(index('Internal Staffing Calculator'!B$8:B23500,match(F3712,'Internal Staffing Calculator'!E$8:E23500,0)), "Not In Budget"),"")</f>
        <v/>
      </c>
      <c r="I3712" s="184"/>
      <c r="J3712" s="184"/>
      <c r="K3712" s="184"/>
      <c r="L3712" s="183"/>
    </row>
    <row r="3713">
      <c r="A3713" s="454"/>
      <c r="B3713" s="927"/>
      <c r="C3713" s="580"/>
      <c r="D3713" s="939"/>
      <c r="E3713" s="940"/>
      <c r="F3713" s="941"/>
      <c r="G3713" s="937" t="str">
        <f t="array" ref="G3713">xlookup(F3713,'Internal Staffing Calculator'!E:E,'Internal Staffing Calculator'!C:C,"")</f>
        <v/>
      </c>
      <c r="H3713" s="932" t="str">
        <f t="array" ref="H3713">if(F3713&lt;&gt;"", iferror(index('Internal Staffing Calculator'!B$8:B23500,match(F3713,'Internal Staffing Calculator'!E$8:E23500,0)), "Not In Budget"),"")</f>
        <v/>
      </c>
      <c r="I3713" s="184"/>
      <c r="J3713" s="184"/>
      <c r="K3713" s="184"/>
      <c r="L3713" s="183"/>
    </row>
    <row r="3714">
      <c r="A3714" s="454"/>
      <c r="B3714" s="927"/>
      <c r="C3714" s="580"/>
      <c r="D3714" s="939"/>
      <c r="E3714" s="940"/>
      <c r="F3714" s="941"/>
      <c r="G3714" s="937" t="str">
        <f t="array" ref="G3714">xlookup(F3714,'Internal Staffing Calculator'!E:E,'Internal Staffing Calculator'!C:C,"")</f>
        <v/>
      </c>
      <c r="H3714" s="932" t="str">
        <f t="array" ref="H3714">if(F3714&lt;&gt;"", iferror(index('Internal Staffing Calculator'!B$8:B23500,match(F3714,'Internal Staffing Calculator'!E$8:E23500,0)), "Not In Budget"),"")</f>
        <v/>
      </c>
      <c r="I3714" s="184"/>
      <c r="J3714" s="184"/>
      <c r="K3714" s="184"/>
      <c r="L3714" s="183"/>
    </row>
    <row r="3715">
      <c r="A3715" s="454"/>
      <c r="B3715" s="927"/>
      <c r="C3715" s="580"/>
      <c r="D3715" s="939"/>
      <c r="E3715" s="940"/>
      <c r="F3715" s="941"/>
      <c r="G3715" s="937" t="str">
        <f t="array" ref="G3715">xlookup(F3715,'Internal Staffing Calculator'!E:E,'Internal Staffing Calculator'!C:C,"")</f>
        <v/>
      </c>
      <c r="H3715" s="932" t="str">
        <f t="array" ref="H3715">if(F3715&lt;&gt;"", iferror(index('Internal Staffing Calculator'!B$8:B23500,match(F3715,'Internal Staffing Calculator'!E$8:E23500,0)), "Not In Budget"),"")</f>
        <v/>
      </c>
      <c r="I3715" s="184"/>
      <c r="J3715" s="184"/>
      <c r="K3715" s="184"/>
      <c r="L3715" s="183"/>
    </row>
    <row r="3716">
      <c r="A3716" s="454"/>
      <c r="B3716" s="927"/>
      <c r="C3716" s="580"/>
      <c r="D3716" s="939"/>
      <c r="E3716" s="940"/>
      <c r="F3716" s="941"/>
      <c r="G3716" s="937" t="str">
        <f t="array" ref="G3716">xlookup(F3716,'Internal Staffing Calculator'!E:E,'Internal Staffing Calculator'!C:C,"")</f>
        <v/>
      </c>
      <c r="H3716" s="932" t="str">
        <f t="array" ref="H3716">if(F3716&lt;&gt;"", iferror(index('Internal Staffing Calculator'!B$8:B23500,match(F3716,'Internal Staffing Calculator'!E$8:E23500,0)), "Not In Budget"),"")</f>
        <v/>
      </c>
      <c r="I3716" s="184"/>
      <c r="J3716" s="184"/>
      <c r="K3716" s="184"/>
      <c r="L3716" s="183"/>
    </row>
    <row r="3717">
      <c r="A3717" s="454"/>
      <c r="B3717" s="927"/>
      <c r="C3717" s="580"/>
      <c r="D3717" s="939"/>
      <c r="E3717" s="940"/>
      <c r="F3717" s="941"/>
      <c r="G3717" s="937" t="str">
        <f t="array" ref="G3717">xlookup(F3717,'Internal Staffing Calculator'!E:E,'Internal Staffing Calculator'!C:C,"")</f>
        <v/>
      </c>
      <c r="H3717" s="932" t="str">
        <f t="array" ref="H3717">if(F3717&lt;&gt;"", iferror(index('Internal Staffing Calculator'!B$8:B23500,match(F3717,'Internal Staffing Calculator'!E$8:E23500,0)), "Not In Budget"),"")</f>
        <v/>
      </c>
      <c r="I3717" s="184"/>
      <c r="J3717" s="184"/>
      <c r="K3717" s="184"/>
      <c r="L3717" s="183"/>
    </row>
    <row r="3718">
      <c r="A3718" s="454"/>
      <c r="B3718" s="927"/>
      <c r="C3718" s="580"/>
      <c r="D3718" s="939"/>
      <c r="E3718" s="940"/>
      <c r="F3718" s="941"/>
      <c r="G3718" s="937" t="str">
        <f t="array" ref="G3718">xlookup(F3718,'Internal Staffing Calculator'!E:E,'Internal Staffing Calculator'!C:C,"")</f>
        <v/>
      </c>
      <c r="H3718" s="932" t="str">
        <f t="array" ref="H3718">if(F3718&lt;&gt;"", iferror(index('Internal Staffing Calculator'!B$8:B23500,match(F3718,'Internal Staffing Calculator'!E$8:E23500,0)), "Not In Budget"),"")</f>
        <v/>
      </c>
      <c r="I3718" s="184"/>
      <c r="J3718" s="184"/>
      <c r="K3718" s="184"/>
      <c r="L3718" s="183"/>
    </row>
    <row r="3719">
      <c r="A3719" s="454"/>
      <c r="B3719" s="927"/>
      <c r="C3719" s="580"/>
      <c r="D3719" s="939"/>
      <c r="E3719" s="940"/>
      <c r="F3719" s="941"/>
      <c r="G3719" s="937" t="str">
        <f t="array" ref="G3719">xlookup(F3719,'Internal Staffing Calculator'!E:E,'Internal Staffing Calculator'!C:C,"")</f>
        <v/>
      </c>
      <c r="H3719" s="932" t="str">
        <f t="array" ref="H3719">if(F3719&lt;&gt;"", iferror(index('Internal Staffing Calculator'!B$8:B23500,match(F3719,'Internal Staffing Calculator'!E$8:E23500,0)), "Not In Budget"),"")</f>
        <v/>
      </c>
      <c r="I3719" s="184"/>
      <c r="J3719" s="184"/>
      <c r="K3719" s="184"/>
      <c r="L3719" s="183"/>
    </row>
    <row r="3720">
      <c r="A3720" s="454"/>
      <c r="B3720" s="927"/>
      <c r="C3720" s="580"/>
      <c r="D3720" s="939"/>
      <c r="E3720" s="940"/>
      <c r="F3720" s="941"/>
      <c r="G3720" s="937" t="str">
        <f t="array" ref="G3720">xlookup(F3720,'Internal Staffing Calculator'!E:E,'Internal Staffing Calculator'!C:C,"")</f>
        <v/>
      </c>
      <c r="H3720" s="932" t="str">
        <f t="array" ref="H3720">if(F3720&lt;&gt;"", iferror(index('Internal Staffing Calculator'!B$8:B23500,match(F3720,'Internal Staffing Calculator'!E$8:E23500,0)), "Not In Budget"),"")</f>
        <v/>
      </c>
      <c r="I3720" s="184"/>
      <c r="J3720" s="184"/>
      <c r="K3720" s="184"/>
      <c r="L3720" s="183"/>
    </row>
    <row r="3721">
      <c r="A3721" s="454"/>
      <c r="B3721" s="927"/>
      <c r="C3721" s="580"/>
      <c r="D3721" s="939"/>
      <c r="E3721" s="940"/>
      <c r="F3721" s="941"/>
      <c r="G3721" s="937" t="str">
        <f t="array" ref="G3721">xlookup(F3721,'Internal Staffing Calculator'!E:E,'Internal Staffing Calculator'!C:C,"")</f>
        <v/>
      </c>
      <c r="H3721" s="932" t="str">
        <f t="array" ref="H3721">if(F3721&lt;&gt;"", iferror(index('Internal Staffing Calculator'!B$8:B23500,match(F3721,'Internal Staffing Calculator'!E$8:E23500,0)), "Not In Budget"),"")</f>
        <v/>
      </c>
      <c r="I3721" s="184"/>
      <c r="J3721" s="184"/>
      <c r="K3721" s="184"/>
      <c r="L3721" s="183"/>
    </row>
    <row r="3722">
      <c r="A3722" s="454"/>
      <c r="B3722" s="927"/>
      <c r="C3722" s="580"/>
      <c r="D3722" s="939"/>
      <c r="E3722" s="940"/>
      <c r="F3722" s="941"/>
      <c r="G3722" s="937" t="str">
        <f t="array" ref="G3722">xlookup(F3722,'Internal Staffing Calculator'!E:E,'Internal Staffing Calculator'!C:C,"")</f>
        <v/>
      </c>
      <c r="H3722" s="932" t="str">
        <f t="array" ref="H3722">if(F3722&lt;&gt;"", iferror(index('Internal Staffing Calculator'!B$8:B23500,match(F3722,'Internal Staffing Calculator'!E$8:E23500,0)), "Not In Budget"),"")</f>
        <v/>
      </c>
      <c r="I3722" s="184"/>
      <c r="J3722" s="184"/>
      <c r="K3722" s="184"/>
      <c r="L3722" s="183"/>
    </row>
    <row r="3723">
      <c r="A3723" s="454"/>
      <c r="B3723" s="927"/>
      <c r="C3723" s="580"/>
      <c r="D3723" s="939"/>
      <c r="E3723" s="940"/>
      <c r="F3723" s="941"/>
      <c r="G3723" s="937" t="str">
        <f t="array" ref="G3723">xlookup(F3723,'Internal Staffing Calculator'!E:E,'Internal Staffing Calculator'!C:C,"")</f>
        <v/>
      </c>
      <c r="H3723" s="932" t="str">
        <f t="array" ref="H3723">if(F3723&lt;&gt;"", iferror(index('Internal Staffing Calculator'!B$8:B23500,match(F3723,'Internal Staffing Calculator'!E$8:E23500,0)), "Not In Budget"),"")</f>
        <v/>
      </c>
      <c r="I3723" s="184"/>
      <c r="J3723" s="184"/>
      <c r="K3723" s="184"/>
      <c r="L3723" s="183"/>
    </row>
    <row r="3724">
      <c r="A3724" s="454"/>
      <c r="B3724" s="927"/>
      <c r="C3724" s="580"/>
      <c r="D3724" s="939"/>
      <c r="E3724" s="940"/>
      <c r="F3724" s="941"/>
      <c r="G3724" s="937" t="str">
        <f t="array" ref="G3724">xlookup(F3724,'Internal Staffing Calculator'!E:E,'Internal Staffing Calculator'!C:C,"")</f>
        <v/>
      </c>
      <c r="H3724" s="932" t="str">
        <f t="array" ref="H3724">if(F3724&lt;&gt;"", iferror(index('Internal Staffing Calculator'!B$8:B23500,match(F3724,'Internal Staffing Calculator'!E$8:E23500,0)), "Not In Budget"),"")</f>
        <v/>
      </c>
      <c r="I3724" s="184"/>
      <c r="J3724" s="184"/>
      <c r="K3724" s="184"/>
      <c r="L3724" s="183"/>
    </row>
    <row r="3725">
      <c r="A3725" s="454"/>
      <c r="B3725" s="927"/>
      <c r="C3725" s="580"/>
      <c r="D3725" s="939"/>
      <c r="E3725" s="940"/>
      <c r="F3725" s="941"/>
      <c r="G3725" s="937" t="str">
        <f t="array" ref="G3725">xlookup(F3725,'Internal Staffing Calculator'!E:E,'Internal Staffing Calculator'!C:C,"")</f>
        <v/>
      </c>
      <c r="H3725" s="932" t="str">
        <f t="array" ref="H3725">if(F3725&lt;&gt;"", iferror(index('Internal Staffing Calculator'!B$8:B23500,match(F3725,'Internal Staffing Calculator'!E$8:E23500,0)), "Not In Budget"),"")</f>
        <v/>
      </c>
      <c r="I3725" s="184"/>
      <c r="J3725" s="184"/>
      <c r="K3725" s="184"/>
      <c r="L3725" s="183"/>
    </row>
    <row r="3726">
      <c r="A3726" s="454"/>
      <c r="B3726" s="927"/>
      <c r="C3726" s="580"/>
      <c r="D3726" s="939"/>
      <c r="E3726" s="940"/>
      <c r="F3726" s="941"/>
      <c r="G3726" s="937" t="str">
        <f t="array" ref="G3726">xlookup(F3726,'Internal Staffing Calculator'!E:E,'Internal Staffing Calculator'!C:C,"")</f>
        <v/>
      </c>
      <c r="H3726" s="932" t="str">
        <f t="array" ref="H3726">if(F3726&lt;&gt;"", iferror(index('Internal Staffing Calculator'!B$8:B23500,match(F3726,'Internal Staffing Calculator'!E$8:E23500,0)), "Not In Budget"),"")</f>
        <v/>
      </c>
      <c r="I3726" s="184"/>
      <c r="J3726" s="184"/>
      <c r="K3726" s="184"/>
      <c r="L3726" s="183"/>
    </row>
    <row r="3727">
      <c r="A3727" s="454"/>
      <c r="B3727" s="927"/>
      <c r="C3727" s="580"/>
      <c r="D3727" s="939"/>
      <c r="E3727" s="940"/>
      <c r="F3727" s="941"/>
      <c r="G3727" s="937" t="str">
        <f t="array" ref="G3727">xlookup(F3727,'Internal Staffing Calculator'!E:E,'Internal Staffing Calculator'!C:C,"")</f>
        <v/>
      </c>
      <c r="H3727" s="932" t="str">
        <f t="array" ref="H3727">if(F3727&lt;&gt;"", iferror(index('Internal Staffing Calculator'!B$8:B23500,match(F3727,'Internal Staffing Calculator'!E$8:E23500,0)), "Not In Budget"),"")</f>
        <v/>
      </c>
      <c r="I3727" s="184"/>
      <c r="J3727" s="184"/>
      <c r="K3727" s="184"/>
      <c r="L3727" s="183"/>
    </row>
    <row r="3728">
      <c r="A3728" s="454"/>
      <c r="B3728" s="927"/>
      <c r="C3728" s="580"/>
      <c r="D3728" s="939"/>
      <c r="E3728" s="940"/>
      <c r="F3728" s="941"/>
      <c r="G3728" s="937" t="str">
        <f t="array" ref="G3728">xlookup(F3728,'Internal Staffing Calculator'!E:E,'Internal Staffing Calculator'!C:C,"")</f>
        <v/>
      </c>
      <c r="H3728" s="932" t="str">
        <f t="array" ref="H3728">if(F3728&lt;&gt;"", iferror(index('Internal Staffing Calculator'!B$8:B23500,match(F3728,'Internal Staffing Calculator'!E$8:E23500,0)), "Not In Budget"),"")</f>
        <v/>
      </c>
      <c r="I3728" s="184"/>
      <c r="J3728" s="184"/>
      <c r="K3728" s="184"/>
      <c r="L3728" s="183"/>
    </row>
    <row r="3729">
      <c r="A3729" s="454"/>
      <c r="B3729" s="927"/>
      <c r="C3729" s="580"/>
      <c r="D3729" s="939"/>
      <c r="E3729" s="940"/>
      <c r="F3729" s="941"/>
      <c r="G3729" s="937" t="str">
        <f t="array" ref="G3729">xlookup(F3729,'Internal Staffing Calculator'!E:E,'Internal Staffing Calculator'!C:C,"")</f>
        <v/>
      </c>
      <c r="H3729" s="932" t="str">
        <f t="array" ref="H3729">if(F3729&lt;&gt;"", iferror(index('Internal Staffing Calculator'!B$8:B23500,match(F3729,'Internal Staffing Calculator'!E$8:E23500,0)), "Not In Budget"),"")</f>
        <v/>
      </c>
      <c r="I3729" s="184"/>
      <c r="J3729" s="184"/>
      <c r="K3729" s="184"/>
      <c r="L3729" s="183"/>
    </row>
    <row r="3730">
      <c r="A3730" s="454"/>
      <c r="B3730" s="927"/>
      <c r="C3730" s="580"/>
      <c r="D3730" s="939"/>
      <c r="E3730" s="940"/>
      <c r="F3730" s="941"/>
      <c r="G3730" s="937" t="str">
        <f t="array" ref="G3730">xlookup(F3730,'Internal Staffing Calculator'!E:E,'Internal Staffing Calculator'!C:C,"")</f>
        <v/>
      </c>
      <c r="H3730" s="932" t="str">
        <f t="array" ref="H3730">if(F3730&lt;&gt;"", iferror(index('Internal Staffing Calculator'!B$8:B23500,match(F3730,'Internal Staffing Calculator'!E$8:E23500,0)), "Not In Budget"),"")</f>
        <v/>
      </c>
      <c r="I3730" s="184"/>
      <c r="J3730" s="184"/>
      <c r="K3730" s="184"/>
      <c r="L3730" s="183"/>
    </row>
    <row r="3731">
      <c r="A3731" s="454"/>
      <c r="B3731" s="927"/>
      <c r="C3731" s="580"/>
      <c r="D3731" s="939"/>
      <c r="E3731" s="940"/>
      <c r="F3731" s="941"/>
      <c r="G3731" s="937" t="str">
        <f t="array" ref="G3731">xlookup(F3731,'Internal Staffing Calculator'!E:E,'Internal Staffing Calculator'!C:C,"")</f>
        <v/>
      </c>
      <c r="H3731" s="932" t="str">
        <f t="array" ref="H3731">if(F3731&lt;&gt;"", iferror(index('Internal Staffing Calculator'!B$8:B23500,match(F3731,'Internal Staffing Calculator'!E$8:E23500,0)), "Not In Budget"),"")</f>
        <v/>
      </c>
      <c r="I3731" s="184"/>
      <c r="J3731" s="184"/>
      <c r="K3731" s="184"/>
      <c r="L3731" s="183"/>
    </row>
    <row r="3732">
      <c r="A3732" s="454"/>
      <c r="B3732" s="927"/>
      <c r="C3732" s="580"/>
      <c r="D3732" s="939"/>
      <c r="E3732" s="940"/>
      <c r="F3732" s="941"/>
      <c r="G3732" s="937" t="str">
        <f t="array" ref="G3732">xlookup(F3732,'Internal Staffing Calculator'!E:E,'Internal Staffing Calculator'!C:C,"")</f>
        <v/>
      </c>
      <c r="H3732" s="932" t="str">
        <f t="array" ref="H3732">if(F3732&lt;&gt;"", iferror(index('Internal Staffing Calculator'!B$8:B23500,match(F3732,'Internal Staffing Calculator'!E$8:E23500,0)), "Not In Budget"),"")</f>
        <v/>
      </c>
      <c r="I3732" s="184"/>
      <c r="J3732" s="184"/>
      <c r="K3732" s="184"/>
      <c r="L3732" s="183"/>
    </row>
    <row r="3733">
      <c r="A3733" s="454"/>
      <c r="B3733" s="927"/>
      <c r="C3733" s="580"/>
      <c r="D3733" s="939"/>
      <c r="E3733" s="940"/>
      <c r="F3733" s="941"/>
      <c r="G3733" s="937" t="str">
        <f t="array" ref="G3733">xlookup(F3733,'Internal Staffing Calculator'!E:E,'Internal Staffing Calculator'!C:C,"")</f>
        <v/>
      </c>
      <c r="H3733" s="932" t="str">
        <f t="array" ref="H3733">if(F3733&lt;&gt;"", iferror(index('Internal Staffing Calculator'!B$8:B23500,match(F3733,'Internal Staffing Calculator'!E$8:E23500,0)), "Not In Budget"),"")</f>
        <v/>
      </c>
      <c r="I3733" s="184"/>
      <c r="J3733" s="184"/>
      <c r="K3733" s="184"/>
      <c r="L3733" s="183"/>
    </row>
    <row r="3734">
      <c r="A3734" s="454"/>
      <c r="B3734" s="927"/>
      <c r="C3734" s="580"/>
      <c r="D3734" s="939"/>
      <c r="E3734" s="940"/>
      <c r="F3734" s="941"/>
      <c r="G3734" s="937" t="str">
        <f t="array" ref="G3734">xlookup(F3734,'Internal Staffing Calculator'!E:E,'Internal Staffing Calculator'!C:C,"")</f>
        <v/>
      </c>
      <c r="H3734" s="932" t="str">
        <f t="array" ref="H3734">if(F3734&lt;&gt;"", iferror(index('Internal Staffing Calculator'!B$8:B23500,match(F3734,'Internal Staffing Calculator'!E$8:E23500,0)), "Not In Budget"),"")</f>
        <v/>
      </c>
      <c r="I3734" s="184"/>
      <c r="J3734" s="184"/>
      <c r="K3734" s="184"/>
      <c r="L3734" s="183"/>
    </row>
    <row r="3735">
      <c r="A3735" s="454"/>
      <c r="B3735" s="927"/>
      <c r="C3735" s="580"/>
      <c r="D3735" s="939"/>
      <c r="E3735" s="940"/>
      <c r="F3735" s="941"/>
      <c r="G3735" s="937" t="str">
        <f t="array" ref="G3735">xlookup(F3735,'Internal Staffing Calculator'!E:E,'Internal Staffing Calculator'!C:C,"")</f>
        <v/>
      </c>
      <c r="H3735" s="932" t="str">
        <f t="array" ref="H3735">if(F3735&lt;&gt;"", iferror(index('Internal Staffing Calculator'!B$8:B23500,match(F3735,'Internal Staffing Calculator'!E$8:E23500,0)), "Not In Budget"),"")</f>
        <v/>
      </c>
      <c r="I3735" s="184"/>
      <c r="J3735" s="184"/>
      <c r="K3735" s="184"/>
      <c r="L3735" s="183"/>
    </row>
    <row r="3736">
      <c r="A3736" s="454"/>
      <c r="B3736" s="927"/>
      <c r="C3736" s="580"/>
      <c r="D3736" s="939"/>
      <c r="E3736" s="940"/>
      <c r="F3736" s="941"/>
      <c r="G3736" s="937" t="str">
        <f t="array" ref="G3736">xlookup(F3736,'Internal Staffing Calculator'!E:E,'Internal Staffing Calculator'!C:C,"")</f>
        <v/>
      </c>
      <c r="H3736" s="932" t="str">
        <f t="array" ref="H3736">if(F3736&lt;&gt;"", iferror(index('Internal Staffing Calculator'!B$8:B23500,match(F3736,'Internal Staffing Calculator'!E$8:E23500,0)), "Not In Budget"),"")</f>
        <v/>
      </c>
      <c r="I3736" s="184"/>
      <c r="J3736" s="184"/>
      <c r="K3736" s="184"/>
      <c r="L3736" s="183"/>
    </row>
    <row r="3737">
      <c r="A3737" s="454"/>
      <c r="B3737" s="927"/>
      <c r="C3737" s="580"/>
      <c r="D3737" s="939"/>
      <c r="E3737" s="940"/>
      <c r="F3737" s="941"/>
      <c r="G3737" s="937" t="str">
        <f t="array" ref="G3737">xlookup(F3737,'Internal Staffing Calculator'!E:E,'Internal Staffing Calculator'!C:C,"")</f>
        <v/>
      </c>
      <c r="H3737" s="932" t="str">
        <f t="array" ref="H3737">if(F3737&lt;&gt;"", iferror(index('Internal Staffing Calculator'!B$8:B23500,match(F3737,'Internal Staffing Calculator'!E$8:E23500,0)), "Not In Budget"),"")</f>
        <v/>
      </c>
      <c r="I3737" s="184"/>
      <c r="J3737" s="184"/>
      <c r="K3737" s="184"/>
      <c r="L3737" s="183"/>
    </row>
    <row r="3738">
      <c r="A3738" s="454"/>
      <c r="B3738" s="927"/>
      <c r="C3738" s="580"/>
      <c r="D3738" s="939"/>
      <c r="E3738" s="940"/>
      <c r="F3738" s="941"/>
      <c r="G3738" s="937" t="str">
        <f t="array" ref="G3738">xlookup(F3738,'Internal Staffing Calculator'!E:E,'Internal Staffing Calculator'!C:C,"")</f>
        <v/>
      </c>
      <c r="H3738" s="932" t="str">
        <f t="array" ref="H3738">if(F3738&lt;&gt;"", iferror(index('Internal Staffing Calculator'!B$8:B23500,match(F3738,'Internal Staffing Calculator'!E$8:E23500,0)), "Not In Budget"),"")</f>
        <v/>
      </c>
      <c r="I3738" s="184"/>
      <c r="J3738" s="184"/>
      <c r="K3738" s="184"/>
      <c r="L3738" s="183"/>
    </row>
    <row r="3739">
      <c r="A3739" s="454"/>
      <c r="B3739" s="927"/>
      <c r="C3739" s="580"/>
      <c r="D3739" s="939"/>
      <c r="E3739" s="940"/>
      <c r="F3739" s="941"/>
      <c r="G3739" s="937" t="str">
        <f t="array" ref="G3739">xlookup(F3739,'Internal Staffing Calculator'!E:E,'Internal Staffing Calculator'!C:C,"")</f>
        <v/>
      </c>
      <c r="H3739" s="932" t="str">
        <f t="array" ref="H3739">if(F3739&lt;&gt;"", iferror(index('Internal Staffing Calculator'!B$8:B23500,match(F3739,'Internal Staffing Calculator'!E$8:E23500,0)), "Not In Budget"),"")</f>
        <v/>
      </c>
      <c r="I3739" s="184"/>
      <c r="J3739" s="184"/>
      <c r="K3739" s="184"/>
      <c r="L3739" s="183"/>
    </row>
    <row r="3740">
      <c r="A3740" s="454"/>
      <c r="B3740" s="927"/>
      <c r="C3740" s="580"/>
      <c r="D3740" s="939"/>
      <c r="E3740" s="940"/>
      <c r="F3740" s="941"/>
      <c r="G3740" s="937" t="str">
        <f t="array" ref="G3740">xlookup(F3740,'Internal Staffing Calculator'!E:E,'Internal Staffing Calculator'!C:C,"")</f>
        <v/>
      </c>
      <c r="H3740" s="932" t="str">
        <f t="array" ref="H3740">if(F3740&lt;&gt;"", iferror(index('Internal Staffing Calculator'!B$8:B23500,match(F3740,'Internal Staffing Calculator'!E$8:E23500,0)), "Not In Budget"),"")</f>
        <v/>
      </c>
      <c r="I3740" s="184"/>
      <c r="J3740" s="184"/>
      <c r="K3740" s="184"/>
      <c r="L3740" s="183"/>
    </row>
    <row r="3741">
      <c r="A3741" s="454"/>
      <c r="B3741" s="927"/>
      <c r="C3741" s="580"/>
      <c r="D3741" s="939"/>
      <c r="E3741" s="940"/>
      <c r="F3741" s="941"/>
      <c r="G3741" s="937" t="str">
        <f t="array" ref="G3741">xlookup(F3741,'Internal Staffing Calculator'!E:E,'Internal Staffing Calculator'!C:C,"")</f>
        <v/>
      </c>
      <c r="H3741" s="932" t="str">
        <f t="array" ref="H3741">if(F3741&lt;&gt;"", iferror(index('Internal Staffing Calculator'!B$8:B23500,match(F3741,'Internal Staffing Calculator'!E$8:E23500,0)), "Not In Budget"),"")</f>
        <v/>
      </c>
      <c r="I3741" s="184"/>
      <c r="J3741" s="184"/>
      <c r="K3741" s="184"/>
      <c r="L3741" s="183"/>
    </row>
    <row r="3742">
      <c r="A3742" s="454"/>
      <c r="B3742" s="927"/>
      <c r="C3742" s="580"/>
      <c r="D3742" s="939"/>
      <c r="E3742" s="940"/>
      <c r="F3742" s="941"/>
      <c r="G3742" s="937" t="str">
        <f t="array" ref="G3742">xlookup(F3742,'Internal Staffing Calculator'!E:E,'Internal Staffing Calculator'!C:C,"")</f>
        <v/>
      </c>
      <c r="H3742" s="932" t="str">
        <f t="array" ref="H3742">if(F3742&lt;&gt;"", iferror(index('Internal Staffing Calculator'!B$8:B23500,match(F3742,'Internal Staffing Calculator'!E$8:E23500,0)), "Not In Budget"),"")</f>
        <v/>
      </c>
      <c r="I3742" s="184"/>
      <c r="J3742" s="184"/>
      <c r="K3742" s="184"/>
      <c r="L3742" s="183"/>
    </row>
    <row r="3743">
      <c r="A3743" s="454"/>
      <c r="B3743" s="927"/>
      <c r="C3743" s="580"/>
      <c r="D3743" s="939"/>
      <c r="E3743" s="940"/>
      <c r="F3743" s="941"/>
      <c r="G3743" s="937" t="str">
        <f t="array" ref="G3743">xlookup(F3743,'Internal Staffing Calculator'!E:E,'Internal Staffing Calculator'!C:C,"")</f>
        <v/>
      </c>
      <c r="H3743" s="932" t="str">
        <f t="array" ref="H3743">if(F3743&lt;&gt;"", iferror(index('Internal Staffing Calculator'!B$8:B23500,match(F3743,'Internal Staffing Calculator'!E$8:E23500,0)), "Not In Budget"),"")</f>
        <v/>
      </c>
      <c r="I3743" s="184"/>
      <c r="J3743" s="184"/>
      <c r="K3743" s="184"/>
      <c r="L3743" s="183"/>
    </row>
    <row r="3744">
      <c r="A3744" s="454"/>
      <c r="B3744" s="927"/>
      <c r="C3744" s="580"/>
      <c r="D3744" s="939"/>
      <c r="E3744" s="940"/>
      <c r="F3744" s="941"/>
      <c r="G3744" s="937" t="str">
        <f t="array" ref="G3744">xlookup(F3744,'Internal Staffing Calculator'!E:E,'Internal Staffing Calculator'!C:C,"")</f>
        <v/>
      </c>
      <c r="H3744" s="932" t="str">
        <f t="array" ref="H3744">if(F3744&lt;&gt;"", iferror(index('Internal Staffing Calculator'!B$8:B23500,match(F3744,'Internal Staffing Calculator'!E$8:E23500,0)), "Not In Budget"),"")</f>
        <v/>
      </c>
      <c r="I3744" s="184"/>
      <c r="J3744" s="184"/>
      <c r="K3744" s="184"/>
      <c r="L3744" s="183"/>
    </row>
    <row r="3745">
      <c r="A3745" s="454"/>
      <c r="B3745" s="927"/>
      <c r="C3745" s="580"/>
      <c r="D3745" s="939"/>
      <c r="E3745" s="940"/>
      <c r="F3745" s="941"/>
      <c r="G3745" s="937" t="str">
        <f t="array" ref="G3745">xlookup(F3745,'Internal Staffing Calculator'!E:E,'Internal Staffing Calculator'!C:C,"")</f>
        <v/>
      </c>
      <c r="H3745" s="932" t="str">
        <f t="array" ref="H3745">if(F3745&lt;&gt;"", iferror(index('Internal Staffing Calculator'!B$8:B23500,match(F3745,'Internal Staffing Calculator'!E$8:E23500,0)), "Not In Budget"),"")</f>
        <v/>
      </c>
      <c r="I3745" s="184"/>
      <c r="J3745" s="184"/>
      <c r="K3745" s="184"/>
      <c r="L3745" s="183"/>
    </row>
    <row r="3746">
      <c r="A3746" s="454"/>
      <c r="B3746" s="927"/>
      <c r="C3746" s="580"/>
      <c r="D3746" s="939"/>
      <c r="E3746" s="940"/>
      <c r="F3746" s="941"/>
      <c r="G3746" s="937" t="str">
        <f t="array" ref="G3746">xlookup(F3746,'Internal Staffing Calculator'!E:E,'Internal Staffing Calculator'!C:C,"")</f>
        <v/>
      </c>
      <c r="H3746" s="932" t="str">
        <f t="array" ref="H3746">if(F3746&lt;&gt;"", iferror(index('Internal Staffing Calculator'!B$8:B23500,match(F3746,'Internal Staffing Calculator'!E$8:E23500,0)), "Not In Budget"),"")</f>
        <v/>
      </c>
      <c r="I3746" s="184"/>
      <c r="J3746" s="184"/>
      <c r="K3746" s="184"/>
      <c r="L3746" s="183"/>
    </row>
    <row r="3747">
      <c r="A3747" s="454"/>
      <c r="B3747" s="927"/>
      <c r="C3747" s="580"/>
      <c r="D3747" s="939"/>
      <c r="E3747" s="940"/>
      <c r="F3747" s="941"/>
      <c r="G3747" s="937" t="str">
        <f t="array" ref="G3747">xlookup(F3747,'Internal Staffing Calculator'!E:E,'Internal Staffing Calculator'!C:C,"")</f>
        <v/>
      </c>
      <c r="H3747" s="932" t="str">
        <f t="array" ref="H3747">if(F3747&lt;&gt;"", iferror(index('Internal Staffing Calculator'!B$8:B23500,match(F3747,'Internal Staffing Calculator'!E$8:E23500,0)), "Not In Budget"),"")</f>
        <v/>
      </c>
      <c r="I3747" s="184"/>
      <c r="J3747" s="184"/>
      <c r="K3747" s="184"/>
      <c r="L3747" s="183"/>
    </row>
    <row r="3748">
      <c r="A3748" s="454"/>
      <c r="B3748" s="927"/>
      <c r="C3748" s="580"/>
      <c r="D3748" s="939"/>
      <c r="E3748" s="940"/>
      <c r="F3748" s="941"/>
      <c r="G3748" s="937" t="str">
        <f t="array" ref="G3748">xlookup(F3748,'Internal Staffing Calculator'!E:E,'Internal Staffing Calculator'!C:C,"")</f>
        <v/>
      </c>
      <c r="H3748" s="932" t="str">
        <f t="array" ref="H3748">if(F3748&lt;&gt;"", iferror(index('Internal Staffing Calculator'!B$8:B23500,match(F3748,'Internal Staffing Calculator'!E$8:E23500,0)), "Not In Budget"),"")</f>
        <v/>
      </c>
      <c r="I3748" s="184"/>
      <c r="J3748" s="184"/>
      <c r="K3748" s="184"/>
      <c r="L3748" s="183"/>
    </row>
    <row r="3749">
      <c r="A3749" s="454"/>
      <c r="B3749" s="927"/>
      <c r="C3749" s="580"/>
      <c r="D3749" s="939"/>
      <c r="E3749" s="940"/>
      <c r="F3749" s="941"/>
      <c r="G3749" s="937" t="str">
        <f t="array" ref="G3749">xlookup(F3749,'Internal Staffing Calculator'!E:E,'Internal Staffing Calculator'!C:C,"")</f>
        <v/>
      </c>
      <c r="H3749" s="932" t="str">
        <f t="array" ref="H3749">if(F3749&lt;&gt;"", iferror(index('Internal Staffing Calculator'!B$8:B23500,match(F3749,'Internal Staffing Calculator'!E$8:E23500,0)), "Not In Budget"),"")</f>
        <v/>
      </c>
      <c r="I3749" s="184"/>
      <c r="J3749" s="184"/>
      <c r="K3749" s="184"/>
      <c r="L3749" s="183"/>
    </row>
    <row r="3750">
      <c r="A3750" s="454"/>
      <c r="B3750" s="927"/>
      <c r="C3750" s="580"/>
      <c r="D3750" s="939"/>
      <c r="E3750" s="940"/>
      <c r="F3750" s="941"/>
      <c r="G3750" s="937" t="str">
        <f t="array" ref="G3750">xlookup(F3750,'Internal Staffing Calculator'!E:E,'Internal Staffing Calculator'!C:C,"")</f>
        <v/>
      </c>
      <c r="H3750" s="932" t="str">
        <f t="array" ref="H3750">if(F3750&lt;&gt;"", iferror(index('Internal Staffing Calculator'!B$8:B23500,match(F3750,'Internal Staffing Calculator'!E$8:E23500,0)), "Not In Budget"),"")</f>
        <v/>
      </c>
      <c r="I3750" s="184"/>
      <c r="J3750" s="184"/>
      <c r="K3750" s="184"/>
      <c r="L3750" s="183"/>
    </row>
    <row r="3751">
      <c r="A3751" s="454"/>
      <c r="B3751" s="927"/>
      <c r="C3751" s="580"/>
      <c r="D3751" s="939"/>
      <c r="E3751" s="940"/>
      <c r="F3751" s="941"/>
      <c r="G3751" s="937" t="str">
        <f t="array" ref="G3751">xlookup(F3751,'Internal Staffing Calculator'!E:E,'Internal Staffing Calculator'!C:C,"")</f>
        <v/>
      </c>
      <c r="H3751" s="932" t="str">
        <f t="array" ref="H3751">if(F3751&lt;&gt;"", iferror(index('Internal Staffing Calculator'!B$8:B23500,match(F3751,'Internal Staffing Calculator'!E$8:E23500,0)), "Not In Budget"),"")</f>
        <v/>
      </c>
      <c r="I3751" s="184"/>
      <c r="J3751" s="184"/>
      <c r="K3751" s="184"/>
      <c r="L3751" s="183"/>
    </row>
    <row r="3752">
      <c r="A3752" s="454"/>
      <c r="B3752" s="927"/>
      <c r="C3752" s="580"/>
      <c r="D3752" s="939"/>
      <c r="E3752" s="940"/>
      <c r="F3752" s="941"/>
      <c r="G3752" s="937" t="str">
        <f t="array" ref="G3752">xlookup(F3752,'Internal Staffing Calculator'!E:E,'Internal Staffing Calculator'!C:C,"")</f>
        <v/>
      </c>
      <c r="H3752" s="932" t="str">
        <f t="array" ref="H3752">if(F3752&lt;&gt;"", iferror(index('Internal Staffing Calculator'!B$8:B23500,match(F3752,'Internal Staffing Calculator'!E$8:E23500,0)), "Not In Budget"),"")</f>
        <v/>
      </c>
      <c r="I3752" s="184"/>
      <c r="J3752" s="184"/>
      <c r="K3752" s="184"/>
      <c r="L3752" s="183"/>
    </row>
    <row r="3753">
      <c r="A3753" s="454"/>
      <c r="B3753" s="927"/>
      <c r="C3753" s="580"/>
      <c r="D3753" s="939"/>
      <c r="E3753" s="940"/>
      <c r="F3753" s="941"/>
      <c r="G3753" s="937" t="str">
        <f t="array" ref="G3753">xlookup(F3753,'Internal Staffing Calculator'!E:E,'Internal Staffing Calculator'!C:C,"")</f>
        <v/>
      </c>
      <c r="H3753" s="932" t="str">
        <f t="array" ref="H3753">if(F3753&lt;&gt;"", iferror(index('Internal Staffing Calculator'!B$8:B23500,match(F3753,'Internal Staffing Calculator'!E$8:E23500,0)), "Not In Budget"),"")</f>
        <v/>
      </c>
      <c r="I3753" s="184"/>
      <c r="J3753" s="184"/>
      <c r="K3753" s="184"/>
      <c r="L3753" s="183"/>
    </row>
    <row r="3754">
      <c r="A3754" s="454"/>
      <c r="B3754" s="927"/>
      <c r="C3754" s="580"/>
      <c r="D3754" s="939"/>
      <c r="E3754" s="940"/>
      <c r="F3754" s="941"/>
      <c r="G3754" s="937" t="str">
        <f t="array" ref="G3754">xlookup(F3754,'Internal Staffing Calculator'!E:E,'Internal Staffing Calculator'!C:C,"")</f>
        <v/>
      </c>
      <c r="H3754" s="932" t="str">
        <f t="array" ref="H3754">if(F3754&lt;&gt;"", iferror(index('Internal Staffing Calculator'!B$8:B23500,match(F3754,'Internal Staffing Calculator'!E$8:E23500,0)), "Not In Budget"),"")</f>
        <v/>
      </c>
      <c r="I3754" s="184"/>
      <c r="J3754" s="184"/>
      <c r="K3754" s="184"/>
      <c r="L3754" s="183"/>
    </row>
    <row r="3755">
      <c r="A3755" s="454"/>
      <c r="B3755" s="927"/>
      <c r="C3755" s="580"/>
      <c r="D3755" s="939"/>
      <c r="E3755" s="940"/>
      <c r="F3755" s="941"/>
      <c r="G3755" s="937" t="str">
        <f t="array" ref="G3755">xlookup(F3755,'Internal Staffing Calculator'!E:E,'Internal Staffing Calculator'!C:C,"")</f>
        <v/>
      </c>
      <c r="H3755" s="932" t="str">
        <f t="array" ref="H3755">if(F3755&lt;&gt;"", iferror(index('Internal Staffing Calculator'!B$8:B23500,match(F3755,'Internal Staffing Calculator'!E$8:E23500,0)), "Not In Budget"),"")</f>
        <v/>
      </c>
      <c r="I3755" s="184"/>
      <c r="J3755" s="184"/>
      <c r="K3755" s="184"/>
      <c r="L3755" s="183"/>
    </row>
    <row r="3756">
      <c r="A3756" s="454"/>
      <c r="B3756" s="927"/>
      <c r="C3756" s="580"/>
      <c r="D3756" s="939"/>
      <c r="E3756" s="940"/>
      <c r="F3756" s="941"/>
      <c r="G3756" s="937" t="str">
        <f t="array" ref="G3756">xlookup(F3756,'Internal Staffing Calculator'!E:E,'Internal Staffing Calculator'!C:C,"")</f>
        <v/>
      </c>
      <c r="H3756" s="932" t="str">
        <f t="array" ref="H3756">if(F3756&lt;&gt;"", iferror(index('Internal Staffing Calculator'!B$8:B23500,match(F3756,'Internal Staffing Calculator'!E$8:E23500,0)), "Not In Budget"),"")</f>
        <v/>
      </c>
      <c r="I3756" s="184"/>
      <c r="J3756" s="184"/>
      <c r="K3756" s="184"/>
      <c r="L3756" s="183"/>
    </row>
    <row r="3757">
      <c r="A3757" s="454"/>
      <c r="B3757" s="927"/>
      <c r="C3757" s="580"/>
      <c r="D3757" s="939"/>
      <c r="E3757" s="940"/>
      <c r="F3757" s="941"/>
      <c r="G3757" s="937" t="str">
        <f t="array" ref="G3757">xlookup(F3757,'Internal Staffing Calculator'!E:E,'Internal Staffing Calculator'!C:C,"")</f>
        <v/>
      </c>
      <c r="H3757" s="932" t="str">
        <f t="array" ref="H3757">if(F3757&lt;&gt;"", iferror(index('Internal Staffing Calculator'!B$8:B23500,match(F3757,'Internal Staffing Calculator'!E$8:E23500,0)), "Not In Budget"),"")</f>
        <v/>
      </c>
      <c r="I3757" s="184"/>
      <c r="J3757" s="184"/>
      <c r="K3757" s="184"/>
      <c r="L3757" s="183"/>
    </row>
    <row r="3758">
      <c r="A3758" s="454"/>
      <c r="B3758" s="927"/>
      <c r="C3758" s="580"/>
      <c r="D3758" s="939"/>
      <c r="E3758" s="940"/>
      <c r="F3758" s="941"/>
      <c r="G3758" s="937" t="str">
        <f t="array" ref="G3758">xlookup(F3758,'Internal Staffing Calculator'!E:E,'Internal Staffing Calculator'!C:C,"")</f>
        <v/>
      </c>
      <c r="H3758" s="932" t="str">
        <f t="array" ref="H3758">if(F3758&lt;&gt;"", iferror(index('Internal Staffing Calculator'!B$8:B23500,match(F3758,'Internal Staffing Calculator'!E$8:E23500,0)), "Not In Budget"),"")</f>
        <v/>
      </c>
      <c r="I3758" s="184"/>
      <c r="J3758" s="184"/>
      <c r="K3758" s="184"/>
      <c r="L3758" s="183"/>
    </row>
    <row r="3759">
      <c r="A3759" s="454"/>
      <c r="B3759" s="927"/>
      <c r="C3759" s="580"/>
      <c r="D3759" s="939"/>
      <c r="E3759" s="940"/>
      <c r="F3759" s="941"/>
      <c r="G3759" s="937" t="str">
        <f t="array" ref="G3759">xlookup(F3759,'Internal Staffing Calculator'!E:E,'Internal Staffing Calculator'!C:C,"")</f>
        <v/>
      </c>
      <c r="H3759" s="932" t="str">
        <f t="array" ref="H3759">if(F3759&lt;&gt;"", iferror(index('Internal Staffing Calculator'!B$8:B23500,match(F3759,'Internal Staffing Calculator'!E$8:E23500,0)), "Not In Budget"),"")</f>
        <v/>
      </c>
      <c r="I3759" s="184"/>
      <c r="J3759" s="184"/>
      <c r="K3759" s="184"/>
      <c r="L3759" s="183"/>
    </row>
    <row r="3760">
      <c r="A3760" s="454"/>
      <c r="B3760" s="927"/>
      <c r="C3760" s="580"/>
      <c r="D3760" s="939"/>
      <c r="E3760" s="940"/>
      <c r="F3760" s="941"/>
      <c r="G3760" s="937" t="str">
        <f t="array" ref="G3760">xlookup(F3760,'Internal Staffing Calculator'!E:E,'Internal Staffing Calculator'!C:C,"")</f>
        <v/>
      </c>
      <c r="H3760" s="932" t="str">
        <f t="array" ref="H3760">if(F3760&lt;&gt;"", iferror(index('Internal Staffing Calculator'!B$8:B23500,match(F3760,'Internal Staffing Calculator'!E$8:E23500,0)), "Not In Budget"),"")</f>
        <v/>
      </c>
      <c r="I3760" s="184"/>
      <c r="J3760" s="184"/>
      <c r="K3760" s="184"/>
      <c r="L3760" s="183"/>
    </row>
    <row r="3761">
      <c r="A3761" s="454"/>
      <c r="B3761" s="927"/>
      <c r="C3761" s="580"/>
      <c r="D3761" s="939"/>
      <c r="E3761" s="940"/>
      <c r="F3761" s="941"/>
      <c r="G3761" s="937" t="str">
        <f t="array" ref="G3761">xlookup(F3761,'Internal Staffing Calculator'!E:E,'Internal Staffing Calculator'!C:C,"")</f>
        <v/>
      </c>
      <c r="H3761" s="932" t="str">
        <f t="array" ref="H3761">if(F3761&lt;&gt;"", iferror(index('Internal Staffing Calculator'!B$8:B23500,match(F3761,'Internal Staffing Calculator'!E$8:E23500,0)), "Not In Budget"),"")</f>
        <v/>
      </c>
      <c r="I3761" s="184"/>
      <c r="J3761" s="184"/>
      <c r="K3761" s="184"/>
      <c r="L3761" s="183"/>
    </row>
    <row r="3762">
      <c r="A3762" s="454"/>
      <c r="B3762" s="927"/>
      <c r="C3762" s="580"/>
      <c r="D3762" s="939"/>
      <c r="E3762" s="940"/>
      <c r="F3762" s="941"/>
      <c r="G3762" s="937" t="str">
        <f t="array" ref="G3762">xlookup(F3762,'Internal Staffing Calculator'!E:E,'Internal Staffing Calculator'!C:C,"")</f>
        <v/>
      </c>
      <c r="H3762" s="932" t="str">
        <f t="array" ref="H3762">if(F3762&lt;&gt;"", iferror(index('Internal Staffing Calculator'!B$8:B23500,match(F3762,'Internal Staffing Calculator'!E$8:E23500,0)), "Not In Budget"),"")</f>
        <v/>
      </c>
      <c r="I3762" s="184"/>
      <c r="J3762" s="184"/>
      <c r="K3762" s="184"/>
      <c r="L3762" s="183"/>
    </row>
    <row r="3763">
      <c r="A3763" s="454"/>
      <c r="B3763" s="927"/>
      <c r="C3763" s="580"/>
      <c r="D3763" s="939"/>
      <c r="E3763" s="940"/>
      <c r="F3763" s="941"/>
      <c r="G3763" s="937" t="str">
        <f t="array" ref="G3763">xlookup(F3763,'Internal Staffing Calculator'!E:E,'Internal Staffing Calculator'!C:C,"")</f>
        <v/>
      </c>
      <c r="H3763" s="932" t="str">
        <f t="array" ref="H3763">if(F3763&lt;&gt;"", iferror(index('Internal Staffing Calculator'!B$8:B23500,match(F3763,'Internal Staffing Calculator'!E$8:E23500,0)), "Not In Budget"),"")</f>
        <v/>
      </c>
      <c r="I3763" s="184"/>
      <c r="J3763" s="184"/>
      <c r="K3763" s="184"/>
      <c r="L3763" s="183"/>
    </row>
    <row r="3764">
      <c r="A3764" s="454"/>
      <c r="B3764" s="927"/>
      <c r="C3764" s="580"/>
      <c r="D3764" s="939"/>
      <c r="E3764" s="940"/>
      <c r="F3764" s="941"/>
      <c r="G3764" s="937" t="str">
        <f t="array" ref="G3764">xlookup(F3764,'Internal Staffing Calculator'!E:E,'Internal Staffing Calculator'!C:C,"")</f>
        <v/>
      </c>
      <c r="H3764" s="932" t="str">
        <f t="array" ref="H3764">if(F3764&lt;&gt;"", iferror(index('Internal Staffing Calculator'!B$8:B23500,match(F3764,'Internal Staffing Calculator'!E$8:E23500,0)), "Not In Budget"),"")</f>
        <v/>
      </c>
      <c r="I3764" s="184"/>
      <c r="J3764" s="184"/>
      <c r="K3764" s="184"/>
      <c r="L3764" s="183"/>
    </row>
    <row r="3765">
      <c r="A3765" s="454"/>
      <c r="B3765" s="927"/>
      <c r="C3765" s="580"/>
      <c r="D3765" s="939"/>
      <c r="E3765" s="940"/>
      <c r="F3765" s="941"/>
      <c r="G3765" s="937" t="str">
        <f t="array" ref="G3765">xlookup(F3765,'Internal Staffing Calculator'!E:E,'Internal Staffing Calculator'!C:C,"")</f>
        <v/>
      </c>
      <c r="H3765" s="932" t="str">
        <f t="array" ref="H3765">if(F3765&lt;&gt;"", iferror(index('Internal Staffing Calculator'!B$8:B23500,match(F3765,'Internal Staffing Calculator'!E$8:E23500,0)), "Not In Budget"),"")</f>
        <v/>
      </c>
      <c r="I3765" s="184"/>
      <c r="J3765" s="184"/>
      <c r="K3765" s="184"/>
      <c r="L3765" s="183"/>
    </row>
    <row r="3766">
      <c r="A3766" s="454"/>
      <c r="B3766" s="927"/>
      <c r="C3766" s="580"/>
      <c r="D3766" s="939"/>
      <c r="E3766" s="940"/>
      <c r="F3766" s="941"/>
      <c r="G3766" s="937" t="str">
        <f t="array" ref="G3766">xlookup(F3766,'Internal Staffing Calculator'!E:E,'Internal Staffing Calculator'!C:C,"")</f>
        <v/>
      </c>
      <c r="H3766" s="932" t="str">
        <f t="array" ref="H3766">if(F3766&lt;&gt;"", iferror(index('Internal Staffing Calculator'!B$8:B23500,match(F3766,'Internal Staffing Calculator'!E$8:E23500,0)), "Not In Budget"),"")</f>
        <v/>
      </c>
      <c r="I3766" s="184"/>
      <c r="J3766" s="184"/>
      <c r="K3766" s="184"/>
      <c r="L3766" s="183"/>
    </row>
    <row r="3767">
      <c r="A3767" s="454"/>
      <c r="B3767" s="927"/>
      <c r="C3767" s="580"/>
      <c r="D3767" s="939"/>
      <c r="E3767" s="940"/>
      <c r="F3767" s="941"/>
      <c r="G3767" s="937" t="str">
        <f t="array" ref="G3767">xlookup(F3767,'Internal Staffing Calculator'!E:E,'Internal Staffing Calculator'!C:C,"")</f>
        <v/>
      </c>
      <c r="H3767" s="932" t="str">
        <f t="array" ref="H3767">if(F3767&lt;&gt;"", iferror(index('Internal Staffing Calculator'!B$8:B23500,match(F3767,'Internal Staffing Calculator'!E$8:E23500,0)), "Not In Budget"),"")</f>
        <v/>
      </c>
      <c r="I3767" s="184"/>
      <c r="J3767" s="184"/>
      <c r="K3767" s="184"/>
      <c r="L3767" s="183"/>
    </row>
    <row r="3768">
      <c r="A3768" s="454"/>
      <c r="B3768" s="927"/>
      <c r="C3768" s="580"/>
      <c r="D3768" s="939"/>
      <c r="E3768" s="940"/>
      <c r="F3768" s="941"/>
      <c r="G3768" s="937" t="str">
        <f t="array" ref="G3768">xlookup(F3768,'Internal Staffing Calculator'!E:E,'Internal Staffing Calculator'!C:C,"")</f>
        <v/>
      </c>
      <c r="H3768" s="932" t="str">
        <f t="array" ref="H3768">if(F3768&lt;&gt;"", iferror(index('Internal Staffing Calculator'!B$8:B23500,match(F3768,'Internal Staffing Calculator'!E$8:E23500,0)), "Not In Budget"),"")</f>
        <v/>
      </c>
      <c r="I3768" s="184"/>
      <c r="J3768" s="184"/>
      <c r="K3768" s="184"/>
      <c r="L3768" s="183"/>
    </row>
    <row r="3769">
      <c r="A3769" s="454"/>
      <c r="B3769" s="927"/>
      <c r="C3769" s="580"/>
      <c r="D3769" s="939"/>
      <c r="E3769" s="940"/>
      <c r="F3769" s="941"/>
      <c r="G3769" s="937" t="str">
        <f t="array" ref="G3769">xlookup(F3769,'Internal Staffing Calculator'!E:E,'Internal Staffing Calculator'!C:C,"")</f>
        <v/>
      </c>
      <c r="H3769" s="932" t="str">
        <f t="array" ref="H3769">if(F3769&lt;&gt;"", iferror(index('Internal Staffing Calculator'!B$8:B23500,match(F3769,'Internal Staffing Calculator'!E$8:E23500,0)), "Not In Budget"),"")</f>
        <v/>
      </c>
      <c r="I3769" s="184"/>
      <c r="J3769" s="184"/>
      <c r="K3769" s="184"/>
      <c r="L3769" s="183"/>
    </row>
    <row r="3770">
      <c r="A3770" s="454"/>
      <c r="B3770" s="927"/>
      <c r="C3770" s="580"/>
      <c r="D3770" s="939"/>
      <c r="E3770" s="940"/>
      <c r="F3770" s="941"/>
      <c r="G3770" s="937" t="str">
        <f t="array" ref="G3770">xlookup(F3770,'Internal Staffing Calculator'!E:E,'Internal Staffing Calculator'!C:C,"")</f>
        <v/>
      </c>
      <c r="H3770" s="932" t="str">
        <f t="array" ref="H3770">if(F3770&lt;&gt;"", iferror(index('Internal Staffing Calculator'!B$8:B23500,match(F3770,'Internal Staffing Calculator'!E$8:E23500,0)), "Not In Budget"),"")</f>
        <v/>
      </c>
      <c r="I3770" s="184"/>
      <c r="J3770" s="184"/>
      <c r="K3770" s="184"/>
      <c r="L3770" s="183"/>
    </row>
    <row r="3771">
      <c r="A3771" s="454"/>
      <c r="B3771" s="927"/>
      <c r="C3771" s="580"/>
      <c r="D3771" s="939"/>
      <c r="E3771" s="940"/>
      <c r="F3771" s="941"/>
      <c r="G3771" s="937" t="str">
        <f t="array" ref="G3771">xlookup(F3771,'Internal Staffing Calculator'!E:E,'Internal Staffing Calculator'!C:C,"")</f>
        <v/>
      </c>
      <c r="H3771" s="932" t="str">
        <f t="array" ref="H3771">if(F3771&lt;&gt;"", iferror(index('Internal Staffing Calculator'!B$8:B23500,match(F3771,'Internal Staffing Calculator'!E$8:E23500,0)), "Not In Budget"),"")</f>
        <v/>
      </c>
      <c r="I3771" s="184"/>
      <c r="J3771" s="184"/>
      <c r="K3771" s="184"/>
      <c r="L3771" s="183"/>
    </row>
    <row r="3772">
      <c r="A3772" s="454"/>
      <c r="B3772" s="927"/>
      <c r="C3772" s="580"/>
      <c r="D3772" s="939"/>
      <c r="E3772" s="940"/>
      <c r="F3772" s="941"/>
      <c r="G3772" s="937" t="str">
        <f t="array" ref="G3772">xlookup(F3772,'Internal Staffing Calculator'!E:E,'Internal Staffing Calculator'!C:C,"")</f>
        <v/>
      </c>
      <c r="H3772" s="932" t="str">
        <f t="array" ref="H3772">if(F3772&lt;&gt;"", iferror(index('Internal Staffing Calculator'!B$8:B23500,match(F3772,'Internal Staffing Calculator'!E$8:E23500,0)), "Not In Budget"),"")</f>
        <v/>
      </c>
      <c r="I3772" s="184"/>
      <c r="J3772" s="184"/>
      <c r="K3772" s="184"/>
      <c r="L3772" s="183"/>
    </row>
    <row r="3773">
      <c r="A3773" s="454"/>
      <c r="B3773" s="927"/>
      <c r="C3773" s="580"/>
      <c r="D3773" s="939"/>
      <c r="E3773" s="940"/>
      <c r="F3773" s="941"/>
      <c r="G3773" s="937" t="str">
        <f t="array" ref="G3773">xlookup(F3773,'Internal Staffing Calculator'!E:E,'Internal Staffing Calculator'!C:C,"")</f>
        <v/>
      </c>
      <c r="H3773" s="932" t="str">
        <f t="array" ref="H3773">if(F3773&lt;&gt;"", iferror(index('Internal Staffing Calculator'!B$8:B23500,match(F3773,'Internal Staffing Calculator'!E$8:E23500,0)), "Not In Budget"),"")</f>
        <v/>
      </c>
      <c r="I3773" s="184"/>
      <c r="J3773" s="184"/>
      <c r="K3773" s="184"/>
      <c r="L3773" s="183"/>
    </row>
    <row r="3774">
      <c r="A3774" s="454"/>
      <c r="B3774" s="927"/>
      <c r="C3774" s="580"/>
      <c r="D3774" s="939"/>
      <c r="E3774" s="940"/>
      <c r="F3774" s="941"/>
      <c r="G3774" s="937" t="str">
        <f t="array" ref="G3774">xlookup(F3774,'Internal Staffing Calculator'!E:E,'Internal Staffing Calculator'!C:C,"")</f>
        <v/>
      </c>
      <c r="H3774" s="932" t="str">
        <f t="array" ref="H3774">if(F3774&lt;&gt;"", iferror(index('Internal Staffing Calculator'!B$8:B23500,match(F3774,'Internal Staffing Calculator'!E$8:E23500,0)), "Not In Budget"),"")</f>
        <v/>
      </c>
      <c r="I3774" s="184"/>
      <c r="J3774" s="184"/>
      <c r="K3774" s="184"/>
      <c r="L3774" s="183"/>
    </row>
    <row r="3775">
      <c r="A3775" s="454"/>
      <c r="B3775" s="927"/>
      <c r="C3775" s="580"/>
      <c r="D3775" s="939"/>
      <c r="E3775" s="940"/>
      <c r="F3775" s="941"/>
      <c r="G3775" s="937" t="str">
        <f t="array" ref="G3775">xlookup(F3775,'Internal Staffing Calculator'!E:E,'Internal Staffing Calculator'!C:C,"")</f>
        <v/>
      </c>
      <c r="H3775" s="932" t="str">
        <f t="array" ref="H3775">if(F3775&lt;&gt;"", iferror(index('Internal Staffing Calculator'!B$8:B23500,match(F3775,'Internal Staffing Calculator'!E$8:E23500,0)), "Not In Budget"),"")</f>
        <v/>
      </c>
      <c r="I3775" s="184"/>
      <c r="J3775" s="184"/>
      <c r="K3775" s="184"/>
      <c r="L3775" s="183"/>
    </row>
    <row r="3776">
      <c r="A3776" s="454"/>
      <c r="B3776" s="927"/>
      <c r="C3776" s="580"/>
      <c r="D3776" s="939"/>
      <c r="E3776" s="940"/>
      <c r="F3776" s="941"/>
      <c r="G3776" s="937" t="str">
        <f t="array" ref="G3776">xlookup(F3776,'Internal Staffing Calculator'!E:E,'Internal Staffing Calculator'!C:C,"")</f>
        <v/>
      </c>
      <c r="H3776" s="932" t="str">
        <f t="array" ref="H3776">if(F3776&lt;&gt;"", iferror(index('Internal Staffing Calculator'!B$8:B23500,match(F3776,'Internal Staffing Calculator'!E$8:E23500,0)), "Not In Budget"),"")</f>
        <v/>
      </c>
      <c r="I3776" s="184"/>
      <c r="J3776" s="184"/>
      <c r="K3776" s="184"/>
      <c r="L3776" s="183"/>
    </row>
    <row r="3777">
      <c r="A3777" s="454"/>
      <c r="B3777" s="927"/>
      <c r="C3777" s="580"/>
      <c r="D3777" s="939"/>
      <c r="E3777" s="940"/>
      <c r="F3777" s="941"/>
      <c r="G3777" s="937" t="str">
        <f t="array" ref="G3777">xlookup(F3777,'Internal Staffing Calculator'!E:E,'Internal Staffing Calculator'!C:C,"")</f>
        <v/>
      </c>
      <c r="H3777" s="932" t="str">
        <f t="array" ref="H3777">if(F3777&lt;&gt;"", iferror(index('Internal Staffing Calculator'!B$8:B23500,match(F3777,'Internal Staffing Calculator'!E$8:E23500,0)), "Not In Budget"),"")</f>
        <v/>
      </c>
      <c r="I3777" s="184"/>
      <c r="J3777" s="184"/>
      <c r="K3777" s="184"/>
      <c r="L3777" s="183"/>
    </row>
    <row r="3778">
      <c r="A3778" s="454"/>
      <c r="B3778" s="927"/>
      <c r="C3778" s="580"/>
      <c r="D3778" s="939"/>
      <c r="E3778" s="940"/>
      <c r="F3778" s="941"/>
      <c r="G3778" s="937" t="str">
        <f t="array" ref="G3778">xlookup(F3778,'Internal Staffing Calculator'!E:E,'Internal Staffing Calculator'!C:C,"")</f>
        <v/>
      </c>
      <c r="H3778" s="932" t="str">
        <f t="array" ref="H3778">if(F3778&lt;&gt;"", iferror(index('Internal Staffing Calculator'!B$8:B23500,match(F3778,'Internal Staffing Calculator'!E$8:E23500,0)), "Not In Budget"),"")</f>
        <v/>
      </c>
      <c r="I3778" s="184"/>
      <c r="J3778" s="184"/>
      <c r="K3778" s="184"/>
      <c r="L3778" s="183"/>
    </row>
    <row r="3779">
      <c r="A3779" s="454"/>
      <c r="B3779" s="927"/>
      <c r="C3779" s="580"/>
      <c r="D3779" s="939"/>
      <c r="E3779" s="940"/>
      <c r="F3779" s="941"/>
      <c r="G3779" s="937" t="str">
        <f t="array" ref="G3779">xlookup(F3779,'Internal Staffing Calculator'!E:E,'Internal Staffing Calculator'!C:C,"")</f>
        <v/>
      </c>
      <c r="H3779" s="932" t="str">
        <f t="array" ref="H3779">if(F3779&lt;&gt;"", iferror(index('Internal Staffing Calculator'!B$8:B23500,match(F3779,'Internal Staffing Calculator'!E$8:E23500,0)), "Not In Budget"),"")</f>
        <v/>
      </c>
      <c r="I3779" s="184"/>
      <c r="J3779" s="184"/>
      <c r="K3779" s="184"/>
      <c r="L3779" s="183"/>
    </row>
    <row r="3780">
      <c r="A3780" s="454"/>
      <c r="B3780" s="927"/>
      <c r="C3780" s="580"/>
      <c r="D3780" s="939"/>
      <c r="E3780" s="940"/>
      <c r="F3780" s="941"/>
      <c r="G3780" s="937" t="str">
        <f t="array" ref="G3780">xlookup(F3780,'Internal Staffing Calculator'!E:E,'Internal Staffing Calculator'!C:C,"")</f>
        <v/>
      </c>
      <c r="H3780" s="932" t="str">
        <f t="array" ref="H3780">if(F3780&lt;&gt;"", iferror(index('Internal Staffing Calculator'!B$8:B23500,match(F3780,'Internal Staffing Calculator'!E$8:E23500,0)), "Not In Budget"),"")</f>
        <v/>
      </c>
      <c r="I3780" s="184"/>
      <c r="J3780" s="184"/>
      <c r="K3780" s="184"/>
      <c r="L3780" s="183"/>
    </row>
    <row r="3781">
      <c r="A3781" s="454"/>
      <c r="B3781" s="927"/>
      <c r="C3781" s="580"/>
      <c r="D3781" s="939"/>
      <c r="E3781" s="940"/>
      <c r="F3781" s="941"/>
      <c r="G3781" s="937" t="str">
        <f t="array" ref="G3781">xlookup(F3781,'Internal Staffing Calculator'!E:E,'Internal Staffing Calculator'!C:C,"")</f>
        <v/>
      </c>
      <c r="H3781" s="932" t="str">
        <f t="array" ref="H3781">if(F3781&lt;&gt;"", iferror(index('Internal Staffing Calculator'!B$8:B23500,match(F3781,'Internal Staffing Calculator'!E$8:E23500,0)), "Not In Budget"),"")</f>
        <v/>
      </c>
      <c r="I3781" s="184"/>
      <c r="J3781" s="184"/>
      <c r="K3781" s="184"/>
      <c r="L3781" s="183"/>
    </row>
    <row r="3782">
      <c r="A3782" s="454"/>
      <c r="B3782" s="927"/>
      <c r="C3782" s="580"/>
      <c r="D3782" s="939"/>
      <c r="E3782" s="940"/>
      <c r="F3782" s="941"/>
      <c r="G3782" s="937" t="str">
        <f t="array" ref="G3782">xlookup(F3782,'Internal Staffing Calculator'!E:E,'Internal Staffing Calculator'!C:C,"")</f>
        <v/>
      </c>
      <c r="H3782" s="932" t="str">
        <f t="array" ref="H3782">if(F3782&lt;&gt;"", iferror(index('Internal Staffing Calculator'!B$8:B23500,match(F3782,'Internal Staffing Calculator'!E$8:E23500,0)), "Not In Budget"),"")</f>
        <v/>
      </c>
      <c r="I3782" s="184"/>
      <c r="J3782" s="184"/>
      <c r="K3782" s="184"/>
      <c r="L3782" s="183"/>
    </row>
    <row r="3783">
      <c r="A3783" s="454"/>
      <c r="B3783" s="927"/>
      <c r="C3783" s="580"/>
      <c r="D3783" s="939"/>
      <c r="E3783" s="940"/>
      <c r="F3783" s="941"/>
      <c r="G3783" s="937" t="str">
        <f t="array" ref="G3783">xlookup(F3783,'Internal Staffing Calculator'!E:E,'Internal Staffing Calculator'!C:C,"")</f>
        <v/>
      </c>
      <c r="H3783" s="932" t="str">
        <f t="array" ref="H3783">if(F3783&lt;&gt;"", iferror(index('Internal Staffing Calculator'!B$8:B23500,match(F3783,'Internal Staffing Calculator'!E$8:E23500,0)), "Not In Budget"),"")</f>
        <v/>
      </c>
      <c r="I3783" s="184"/>
      <c r="J3783" s="184"/>
      <c r="K3783" s="184"/>
      <c r="L3783" s="183"/>
    </row>
    <row r="3784">
      <c r="A3784" s="454"/>
      <c r="B3784" s="927"/>
      <c r="C3784" s="580"/>
      <c r="D3784" s="939"/>
      <c r="E3784" s="940"/>
      <c r="F3784" s="941"/>
      <c r="G3784" s="937" t="str">
        <f t="array" ref="G3784">xlookup(F3784,'Internal Staffing Calculator'!E:E,'Internal Staffing Calculator'!C:C,"")</f>
        <v/>
      </c>
      <c r="H3784" s="932" t="str">
        <f t="array" ref="H3784">if(F3784&lt;&gt;"", iferror(index('Internal Staffing Calculator'!B$8:B23500,match(F3784,'Internal Staffing Calculator'!E$8:E23500,0)), "Not In Budget"),"")</f>
        <v/>
      </c>
      <c r="I3784" s="184"/>
      <c r="J3784" s="184"/>
      <c r="K3784" s="184"/>
      <c r="L3784" s="183"/>
    </row>
    <row r="3785">
      <c r="A3785" s="454"/>
      <c r="B3785" s="927"/>
      <c r="C3785" s="580"/>
      <c r="D3785" s="939"/>
      <c r="E3785" s="940"/>
      <c r="F3785" s="941"/>
      <c r="G3785" s="937" t="str">
        <f t="array" ref="G3785">xlookup(F3785,'Internal Staffing Calculator'!E:E,'Internal Staffing Calculator'!C:C,"")</f>
        <v/>
      </c>
      <c r="H3785" s="932" t="str">
        <f t="array" ref="H3785">if(F3785&lt;&gt;"", iferror(index('Internal Staffing Calculator'!B$8:B23500,match(F3785,'Internal Staffing Calculator'!E$8:E23500,0)), "Not In Budget"),"")</f>
        <v/>
      </c>
      <c r="I3785" s="184"/>
      <c r="J3785" s="184"/>
      <c r="K3785" s="184"/>
      <c r="L3785" s="183"/>
    </row>
    <row r="3786">
      <c r="A3786" s="454"/>
      <c r="B3786" s="927"/>
      <c r="C3786" s="580"/>
      <c r="D3786" s="939"/>
      <c r="E3786" s="940"/>
      <c r="F3786" s="941"/>
      <c r="G3786" s="937" t="str">
        <f t="array" ref="G3786">xlookup(F3786,'Internal Staffing Calculator'!E:E,'Internal Staffing Calculator'!C:C,"")</f>
        <v/>
      </c>
      <c r="H3786" s="932" t="str">
        <f t="array" ref="H3786">if(F3786&lt;&gt;"", iferror(index('Internal Staffing Calculator'!B$8:B23500,match(F3786,'Internal Staffing Calculator'!E$8:E23500,0)), "Not In Budget"),"")</f>
        <v/>
      </c>
      <c r="I3786" s="184"/>
      <c r="J3786" s="184"/>
      <c r="K3786" s="184"/>
      <c r="L3786" s="183"/>
    </row>
    <row r="3787">
      <c r="A3787" s="454"/>
      <c r="B3787" s="927"/>
      <c r="C3787" s="580"/>
      <c r="D3787" s="939"/>
      <c r="E3787" s="940"/>
      <c r="F3787" s="941"/>
      <c r="G3787" s="937" t="str">
        <f t="array" ref="G3787">xlookup(F3787,'Internal Staffing Calculator'!E:E,'Internal Staffing Calculator'!C:C,"")</f>
        <v/>
      </c>
      <c r="H3787" s="932" t="str">
        <f t="array" ref="H3787">if(F3787&lt;&gt;"", iferror(index('Internal Staffing Calculator'!B$8:B23500,match(F3787,'Internal Staffing Calculator'!E$8:E23500,0)), "Not In Budget"),"")</f>
        <v/>
      </c>
      <c r="I3787" s="184"/>
      <c r="J3787" s="184"/>
      <c r="K3787" s="184"/>
      <c r="L3787" s="183"/>
    </row>
    <row r="3788">
      <c r="A3788" s="454"/>
      <c r="B3788" s="927"/>
      <c r="C3788" s="580"/>
      <c r="D3788" s="939"/>
      <c r="E3788" s="940"/>
      <c r="F3788" s="941"/>
      <c r="G3788" s="937" t="str">
        <f t="array" ref="G3788">xlookup(F3788,'Internal Staffing Calculator'!E:E,'Internal Staffing Calculator'!C:C,"")</f>
        <v/>
      </c>
      <c r="H3788" s="932" t="str">
        <f t="array" ref="H3788">if(F3788&lt;&gt;"", iferror(index('Internal Staffing Calculator'!B$8:B23500,match(F3788,'Internal Staffing Calculator'!E$8:E23500,0)), "Not In Budget"),"")</f>
        <v/>
      </c>
      <c r="I3788" s="184"/>
      <c r="J3788" s="184"/>
      <c r="K3788" s="184"/>
      <c r="L3788" s="183"/>
    </row>
    <row r="3789">
      <c r="A3789" s="454"/>
      <c r="B3789" s="927"/>
      <c r="C3789" s="580"/>
      <c r="D3789" s="939"/>
      <c r="E3789" s="940"/>
      <c r="F3789" s="941"/>
      <c r="G3789" s="937" t="str">
        <f t="array" ref="G3789">xlookup(F3789,'Internal Staffing Calculator'!E:E,'Internal Staffing Calculator'!C:C,"")</f>
        <v/>
      </c>
      <c r="H3789" s="932" t="str">
        <f t="array" ref="H3789">if(F3789&lt;&gt;"", iferror(index('Internal Staffing Calculator'!B$8:B23500,match(F3789,'Internal Staffing Calculator'!E$8:E23500,0)), "Not In Budget"),"")</f>
        <v/>
      </c>
      <c r="I3789" s="184"/>
      <c r="J3789" s="184"/>
      <c r="K3789" s="184"/>
      <c r="L3789" s="183"/>
    </row>
    <row r="3790">
      <c r="A3790" s="454"/>
      <c r="B3790" s="927"/>
      <c r="C3790" s="580"/>
      <c r="D3790" s="939"/>
      <c r="E3790" s="940"/>
      <c r="F3790" s="941"/>
      <c r="G3790" s="937" t="str">
        <f t="array" ref="G3790">xlookup(F3790,'Internal Staffing Calculator'!E:E,'Internal Staffing Calculator'!C:C,"")</f>
        <v/>
      </c>
      <c r="H3790" s="932" t="str">
        <f t="array" ref="H3790">if(F3790&lt;&gt;"", iferror(index('Internal Staffing Calculator'!B$8:B23500,match(F3790,'Internal Staffing Calculator'!E$8:E23500,0)), "Not In Budget"),"")</f>
        <v/>
      </c>
      <c r="I3790" s="184"/>
      <c r="J3790" s="184"/>
      <c r="K3790" s="184"/>
      <c r="L3790" s="183"/>
    </row>
    <row r="3791">
      <c r="A3791" s="454"/>
      <c r="B3791" s="927"/>
      <c r="C3791" s="580"/>
      <c r="D3791" s="939"/>
      <c r="E3791" s="940"/>
      <c r="F3791" s="941"/>
      <c r="G3791" s="937" t="str">
        <f t="array" ref="G3791">xlookup(F3791,'Internal Staffing Calculator'!E:E,'Internal Staffing Calculator'!C:C,"")</f>
        <v/>
      </c>
      <c r="H3791" s="932" t="str">
        <f t="array" ref="H3791">if(F3791&lt;&gt;"", iferror(index('Internal Staffing Calculator'!B$8:B23500,match(F3791,'Internal Staffing Calculator'!E$8:E23500,0)), "Not In Budget"),"")</f>
        <v/>
      </c>
      <c r="I3791" s="184"/>
      <c r="J3791" s="184"/>
      <c r="K3791" s="184"/>
      <c r="L3791" s="183"/>
    </row>
    <row r="3792">
      <c r="A3792" s="454"/>
      <c r="B3792" s="927"/>
      <c r="C3792" s="580"/>
      <c r="D3792" s="939"/>
      <c r="E3792" s="940"/>
      <c r="F3792" s="941"/>
      <c r="G3792" s="937" t="str">
        <f t="array" ref="G3792">xlookup(F3792,'Internal Staffing Calculator'!E:E,'Internal Staffing Calculator'!C:C,"")</f>
        <v/>
      </c>
      <c r="H3792" s="932" t="str">
        <f t="array" ref="H3792">if(F3792&lt;&gt;"", iferror(index('Internal Staffing Calculator'!B$8:B23500,match(F3792,'Internal Staffing Calculator'!E$8:E23500,0)), "Not In Budget"),"")</f>
        <v/>
      </c>
      <c r="I3792" s="184"/>
      <c r="J3792" s="184"/>
      <c r="K3792" s="184"/>
      <c r="L3792" s="183"/>
    </row>
    <row r="3793">
      <c r="A3793" s="454"/>
      <c r="B3793" s="927"/>
      <c r="C3793" s="580"/>
      <c r="D3793" s="939"/>
      <c r="E3793" s="940"/>
      <c r="F3793" s="941"/>
      <c r="G3793" s="937" t="str">
        <f t="array" ref="G3793">xlookup(F3793,'Internal Staffing Calculator'!E:E,'Internal Staffing Calculator'!C:C,"")</f>
        <v/>
      </c>
      <c r="H3793" s="932" t="str">
        <f t="array" ref="H3793">if(F3793&lt;&gt;"", iferror(index('Internal Staffing Calculator'!B$8:B23500,match(F3793,'Internal Staffing Calculator'!E$8:E23500,0)), "Not In Budget"),"")</f>
        <v/>
      </c>
      <c r="I3793" s="184"/>
      <c r="J3793" s="184"/>
      <c r="K3793" s="184"/>
      <c r="L3793" s="183"/>
    </row>
    <row r="3794">
      <c r="A3794" s="454"/>
      <c r="B3794" s="927"/>
      <c r="C3794" s="580"/>
      <c r="D3794" s="939"/>
      <c r="E3794" s="940"/>
      <c r="F3794" s="941"/>
      <c r="G3794" s="937" t="str">
        <f t="array" ref="G3794">xlookup(F3794,'Internal Staffing Calculator'!E:E,'Internal Staffing Calculator'!C:C,"")</f>
        <v/>
      </c>
      <c r="H3794" s="932" t="str">
        <f t="array" ref="H3794">if(F3794&lt;&gt;"", iferror(index('Internal Staffing Calculator'!B$8:B23500,match(F3794,'Internal Staffing Calculator'!E$8:E23500,0)), "Not In Budget"),"")</f>
        <v/>
      </c>
      <c r="I3794" s="184"/>
      <c r="J3794" s="184"/>
      <c r="K3794" s="184"/>
      <c r="L3794" s="183"/>
    </row>
    <row r="3795">
      <c r="A3795" s="454"/>
      <c r="B3795" s="927"/>
      <c r="C3795" s="580"/>
      <c r="D3795" s="939"/>
      <c r="E3795" s="940"/>
      <c r="F3795" s="941"/>
      <c r="G3795" s="937" t="str">
        <f t="array" ref="G3795">xlookup(F3795,'Internal Staffing Calculator'!E:E,'Internal Staffing Calculator'!C:C,"")</f>
        <v/>
      </c>
      <c r="H3795" s="932" t="str">
        <f t="array" ref="H3795">if(F3795&lt;&gt;"", iferror(index('Internal Staffing Calculator'!B$8:B23500,match(F3795,'Internal Staffing Calculator'!E$8:E23500,0)), "Not In Budget"),"")</f>
        <v/>
      </c>
      <c r="I3795" s="184"/>
      <c r="J3795" s="184"/>
      <c r="K3795" s="184"/>
      <c r="L3795" s="183"/>
    </row>
    <row r="3796">
      <c r="A3796" s="454"/>
      <c r="B3796" s="927"/>
      <c r="C3796" s="580"/>
      <c r="D3796" s="939"/>
      <c r="E3796" s="940"/>
      <c r="F3796" s="941"/>
      <c r="G3796" s="937" t="str">
        <f t="array" ref="G3796">xlookup(F3796,'Internal Staffing Calculator'!E:E,'Internal Staffing Calculator'!C:C,"")</f>
        <v/>
      </c>
      <c r="H3796" s="932" t="str">
        <f t="array" ref="H3796">if(F3796&lt;&gt;"", iferror(index('Internal Staffing Calculator'!B$8:B23500,match(F3796,'Internal Staffing Calculator'!E$8:E23500,0)), "Not In Budget"),"")</f>
        <v/>
      </c>
      <c r="I3796" s="184"/>
      <c r="J3796" s="184"/>
      <c r="K3796" s="184"/>
      <c r="L3796" s="183"/>
    </row>
    <row r="3797">
      <c r="A3797" s="454"/>
      <c r="B3797" s="927"/>
      <c r="C3797" s="580"/>
      <c r="D3797" s="939"/>
      <c r="E3797" s="940"/>
      <c r="F3797" s="941"/>
      <c r="G3797" s="937" t="str">
        <f t="array" ref="G3797">xlookup(F3797,'Internal Staffing Calculator'!E:E,'Internal Staffing Calculator'!C:C,"")</f>
        <v/>
      </c>
      <c r="H3797" s="932" t="str">
        <f t="array" ref="H3797">if(F3797&lt;&gt;"", iferror(index('Internal Staffing Calculator'!B$8:B23500,match(F3797,'Internal Staffing Calculator'!E$8:E23500,0)), "Not In Budget"),"")</f>
        <v/>
      </c>
      <c r="I3797" s="184"/>
      <c r="J3797" s="184"/>
      <c r="K3797" s="184"/>
      <c r="L3797" s="183"/>
    </row>
    <row r="3798">
      <c r="A3798" s="454"/>
      <c r="B3798" s="927"/>
      <c r="C3798" s="580"/>
      <c r="D3798" s="939"/>
      <c r="E3798" s="940"/>
      <c r="F3798" s="941"/>
      <c r="G3798" s="937" t="str">
        <f t="array" ref="G3798">xlookup(F3798,'Internal Staffing Calculator'!E:E,'Internal Staffing Calculator'!C:C,"")</f>
        <v/>
      </c>
      <c r="H3798" s="932" t="str">
        <f t="array" ref="H3798">if(F3798&lt;&gt;"", iferror(index('Internal Staffing Calculator'!B$8:B23500,match(F3798,'Internal Staffing Calculator'!E$8:E23500,0)), "Not In Budget"),"")</f>
        <v/>
      </c>
      <c r="I3798" s="184"/>
      <c r="J3798" s="184"/>
      <c r="K3798" s="184"/>
      <c r="L3798" s="183"/>
    </row>
    <row r="3799">
      <c r="A3799" s="454"/>
      <c r="B3799" s="927"/>
      <c r="C3799" s="580"/>
      <c r="D3799" s="939"/>
      <c r="E3799" s="940"/>
      <c r="F3799" s="941"/>
      <c r="G3799" s="937" t="str">
        <f t="array" ref="G3799">xlookup(F3799,'Internal Staffing Calculator'!E:E,'Internal Staffing Calculator'!C:C,"")</f>
        <v/>
      </c>
      <c r="H3799" s="932" t="str">
        <f t="array" ref="H3799">if(F3799&lt;&gt;"", iferror(index('Internal Staffing Calculator'!B$8:B23500,match(F3799,'Internal Staffing Calculator'!E$8:E23500,0)), "Not In Budget"),"")</f>
        <v/>
      </c>
      <c r="I3799" s="184"/>
      <c r="J3799" s="184"/>
      <c r="K3799" s="184"/>
      <c r="L3799" s="183"/>
    </row>
    <row r="3800">
      <c r="A3800" s="454"/>
      <c r="B3800" s="927"/>
      <c r="C3800" s="580"/>
      <c r="D3800" s="939"/>
      <c r="E3800" s="940"/>
      <c r="F3800" s="941"/>
      <c r="G3800" s="937" t="str">
        <f t="array" ref="G3800">xlookup(F3800,'Internal Staffing Calculator'!E:E,'Internal Staffing Calculator'!C:C,"")</f>
        <v/>
      </c>
      <c r="H3800" s="932" t="str">
        <f t="array" ref="H3800">if(F3800&lt;&gt;"", iferror(index('Internal Staffing Calculator'!B$8:B23500,match(F3800,'Internal Staffing Calculator'!E$8:E23500,0)), "Not In Budget"),"")</f>
        <v/>
      </c>
      <c r="I3800" s="184"/>
      <c r="J3800" s="184"/>
      <c r="K3800" s="184"/>
      <c r="L3800" s="183"/>
    </row>
    <row r="3801">
      <c r="A3801" s="454"/>
      <c r="B3801" s="927"/>
      <c r="C3801" s="580"/>
      <c r="D3801" s="939"/>
      <c r="E3801" s="940"/>
      <c r="F3801" s="941"/>
      <c r="G3801" s="937" t="str">
        <f t="array" ref="G3801">xlookup(F3801,'Internal Staffing Calculator'!E:E,'Internal Staffing Calculator'!C:C,"")</f>
        <v/>
      </c>
      <c r="H3801" s="932" t="str">
        <f t="array" ref="H3801">if(F3801&lt;&gt;"", iferror(index('Internal Staffing Calculator'!B$8:B23500,match(F3801,'Internal Staffing Calculator'!E$8:E23500,0)), "Not In Budget"),"")</f>
        <v/>
      </c>
      <c r="I3801" s="184"/>
      <c r="J3801" s="184"/>
      <c r="K3801" s="184"/>
      <c r="L3801" s="183"/>
    </row>
    <row r="3802">
      <c r="A3802" s="454"/>
      <c r="B3802" s="927"/>
      <c r="C3802" s="580"/>
      <c r="D3802" s="939"/>
      <c r="E3802" s="940"/>
      <c r="F3802" s="941"/>
      <c r="G3802" s="937" t="str">
        <f t="array" ref="G3802">xlookup(F3802,'Internal Staffing Calculator'!E:E,'Internal Staffing Calculator'!C:C,"")</f>
        <v/>
      </c>
      <c r="H3802" s="932" t="str">
        <f t="array" ref="H3802">if(F3802&lt;&gt;"", iferror(index('Internal Staffing Calculator'!B$8:B23500,match(F3802,'Internal Staffing Calculator'!E$8:E23500,0)), "Not In Budget"),"")</f>
        <v/>
      </c>
      <c r="I3802" s="184"/>
      <c r="J3802" s="184"/>
      <c r="K3802" s="184"/>
      <c r="L3802" s="183"/>
    </row>
    <row r="3803">
      <c r="A3803" s="454"/>
      <c r="B3803" s="927"/>
      <c r="C3803" s="580"/>
      <c r="D3803" s="939"/>
      <c r="E3803" s="940"/>
      <c r="F3803" s="941"/>
      <c r="G3803" s="937" t="str">
        <f t="array" ref="G3803">xlookup(F3803,'Internal Staffing Calculator'!E:E,'Internal Staffing Calculator'!C:C,"")</f>
        <v/>
      </c>
      <c r="H3803" s="932" t="str">
        <f t="array" ref="H3803">if(F3803&lt;&gt;"", iferror(index('Internal Staffing Calculator'!B$8:B23500,match(F3803,'Internal Staffing Calculator'!E$8:E23500,0)), "Not In Budget"),"")</f>
        <v/>
      </c>
      <c r="I3803" s="184"/>
      <c r="J3803" s="184"/>
      <c r="K3803" s="184"/>
      <c r="L3803" s="183"/>
    </row>
    <row r="3804">
      <c r="A3804" s="454"/>
      <c r="B3804" s="927"/>
      <c r="C3804" s="580"/>
      <c r="D3804" s="939"/>
      <c r="E3804" s="940"/>
      <c r="F3804" s="941"/>
      <c r="G3804" s="937" t="str">
        <f t="array" ref="G3804">xlookup(F3804,'Internal Staffing Calculator'!E:E,'Internal Staffing Calculator'!C:C,"")</f>
        <v/>
      </c>
      <c r="H3804" s="932" t="str">
        <f t="array" ref="H3804">if(F3804&lt;&gt;"", iferror(index('Internal Staffing Calculator'!B$8:B23500,match(F3804,'Internal Staffing Calculator'!E$8:E23500,0)), "Not In Budget"),"")</f>
        <v/>
      </c>
      <c r="I3804" s="184"/>
      <c r="J3804" s="184"/>
      <c r="K3804" s="184"/>
      <c r="L3804" s="183"/>
    </row>
    <row r="3805">
      <c r="A3805" s="454"/>
      <c r="B3805" s="927"/>
      <c r="C3805" s="580"/>
      <c r="D3805" s="939"/>
      <c r="E3805" s="940"/>
      <c r="F3805" s="941"/>
      <c r="G3805" s="937" t="str">
        <f t="array" ref="G3805">xlookup(F3805,'Internal Staffing Calculator'!E:E,'Internal Staffing Calculator'!C:C,"")</f>
        <v/>
      </c>
      <c r="H3805" s="932" t="str">
        <f t="array" ref="H3805">if(F3805&lt;&gt;"", iferror(index('Internal Staffing Calculator'!B$8:B23500,match(F3805,'Internal Staffing Calculator'!E$8:E23500,0)), "Not In Budget"),"")</f>
        <v/>
      </c>
      <c r="I3805" s="184"/>
      <c r="J3805" s="184"/>
      <c r="K3805" s="184"/>
      <c r="L3805" s="183"/>
    </row>
    <row r="3806">
      <c r="A3806" s="454"/>
      <c r="B3806" s="927"/>
      <c r="C3806" s="580"/>
      <c r="D3806" s="939"/>
      <c r="E3806" s="940"/>
      <c r="F3806" s="941"/>
      <c r="G3806" s="937" t="str">
        <f t="array" ref="G3806">xlookup(F3806,'Internal Staffing Calculator'!E:E,'Internal Staffing Calculator'!C:C,"")</f>
        <v/>
      </c>
      <c r="H3806" s="932" t="str">
        <f t="array" ref="H3806">if(F3806&lt;&gt;"", iferror(index('Internal Staffing Calculator'!B$8:B23500,match(F3806,'Internal Staffing Calculator'!E$8:E23500,0)), "Not In Budget"),"")</f>
        <v/>
      </c>
      <c r="I3806" s="184"/>
      <c r="J3806" s="184"/>
      <c r="K3806" s="184"/>
      <c r="L3806" s="183"/>
    </row>
    <row r="3807">
      <c r="A3807" s="454"/>
      <c r="B3807" s="927"/>
      <c r="C3807" s="580"/>
      <c r="D3807" s="939"/>
      <c r="E3807" s="940"/>
      <c r="F3807" s="941"/>
      <c r="G3807" s="937" t="str">
        <f t="array" ref="G3807">xlookup(F3807,'Internal Staffing Calculator'!E:E,'Internal Staffing Calculator'!C:C,"")</f>
        <v/>
      </c>
      <c r="H3807" s="932" t="str">
        <f t="array" ref="H3807">if(F3807&lt;&gt;"", iferror(index('Internal Staffing Calculator'!B$8:B23500,match(F3807,'Internal Staffing Calculator'!E$8:E23500,0)), "Not In Budget"),"")</f>
        <v/>
      </c>
      <c r="I3807" s="184"/>
      <c r="J3807" s="184"/>
      <c r="K3807" s="184"/>
      <c r="L3807" s="183"/>
    </row>
    <row r="3808">
      <c r="A3808" s="454"/>
      <c r="B3808" s="927"/>
      <c r="C3808" s="580"/>
      <c r="D3808" s="939"/>
      <c r="E3808" s="940"/>
      <c r="F3808" s="941"/>
      <c r="G3808" s="937" t="str">
        <f t="array" ref="G3808">xlookup(F3808,'Internal Staffing Calculator'!E:E,'Internal Staffing Calculator'!C:C,"")</f>
        <v/>
      </c>
      <c r="H3808" s="932" t="str">
        <f t="array" ref="H3808">if(F3808&lt;&gt;"", iferror(index('Internal Staffing Calculator'!B$8:B23500,match(F3808,'Internal Staffing Calculator'!E$8:E23500,0)), "Not In Budget"),"")</f>
        <v/>
      </c>
      <c r="I3808" s="184"/>
      <c r="J3808" s="184"/>
      <c r="K3808" s="184"/>
      <c r="L3808" s="183"/>
    </row>
    <row r="3809">
      <c r="A3809" s="454"/>
      <c r="B3809" s="927"/>
      <c r="C3809" s="580"/>
      <c r="D3809" s="939"/>
      <c r="E3809" s="940"/>
      <c r="F3809" s="941"/>
      <c r="G3809" s="937" t="str">
        <f t="array" ref="G3809">xlookup(F3809,'Internal Staffing Calculator'!E:E,'Internal Staffing Calculator'!C:C,"")</f>
        <v/>
      </c>
      <c r="H3809" s="932" t="str">
        <f t="array" ref="H3809">if(F3809&lt;&gt;"", iferror(index('Internal Staffing Calculator'!B$8:B23500,match(F3809,'Internal Staffing Calculator'!E$8:E23500,0)), "Not In Budget"),"")</f>
        <v/>
      </c>
      <c r="I3809" s="184"/>
      <c r="J3809" s="184"/>
      <c r="K3809" s="184"/>
      <c r="L3809" s="183"/>
    </row>
    <row r="3810">
      <c r="A3810" s="454"/>
      <c r="B3810" s="927"/>
      <c r="C3810" s="580"/>
      <c r="D3810" s="939"/>
      <c r="E3810" s="940"/>
      <c r="F3810" s="941"/>
      <c r="G3810" s="937" t="str">
        <f t="array" ref="G3810">xlookup(F3810,'Internal Staffing Calculator'!E:E,'Internal Staffing Calculator'!C:C,"")</f>
        <v/>
      </c>
      <c r="H3810" s="932" t="str">
        <f t="array" ref="H3810">if(F3810&lt;&gt;"", iferror(index('Internal Staffing Calculator'!B$8:B23500,match(F3810,'Internal Staffing Calculator'!E$8:E23500,0)), "Not In Budget"),"")</f>
        <v/>
      </c>
      <c r="I3810" s="184"/>
      <c r="J3810" s="184"/>
      <c r="K3810" s="184"/>
      <c r="L3810" s="183"/>
    </row>
    <row r="3811">
      <c r="A3811" s="454"/>
      <c r="B3811" s="927"/>
      <c r="C3811" s="580"/>
      <c r="D3811" s="939"/>
      <c r="E3811" s="940"/>
      <c r="F3811" s="941"/>
      <c r="G3811" s="937" t="str">
        <f t="array" ref="G3811">xlookup(F3811,'Internal Staffing Calculator'!E:E,'Internal Staffing Calculator'!C:C,"")</f>
        <v/>
      </c>
      <c r="H3811" s="932" t="str">
        <f t="array" ref="H3811">if(F3811&lt;&gt;"", iferror(index('Internal Staffing Calculator'!B$8:B23500,match(F3811,'Internal Staffing Calculator'!E$8:E23500,0)), "Not In Budget"),"")</f>
        <v/>
      </c>
      <c r="I3811" s="184"/>
      <c r="J3811" s="184"/>
      <c r="K3811" s="184"/>
      <c r="L3811" s="183"/>
    </row>
    <row r="3812">
      <c r="A3812" s="454"/>
      <c r="B3812" s="927"/>
      <c r="C3812" s="580"/>
      <c r="D3812" s="939"/>
      <c r="E3812" s="940"/>
      <c r="F3812" s="941"/>
      <c r="G3812" s="937" t="str">
        <f t="array" ref="G3812">xlookup(F3812,'Internal Staffing Calculator'!E:E,'Internal Staffing Calculator'!C:C,"")</f>
        <v/>
      </c>
      <c r="H3812" s="932" t="str">
        <f t="array" ref="H3812">if(F3812&lt;&gt;"", iferror(index('Internal Staffing Calculator'!B$8:B23500,match(F3812,'Internal Staffing Calculator'!E$8:E23500,0)), "Not In Budget"),"")</f>
        <v/>
      </c>
      <c r="I3812" s="184"/>
      <c r="J3812" s="184"/>
      <c r="K3812" s="184"/>
      <c r="L3812" s="183"/>
    </row>
    <row r="3813">
      <c r="A3813" s="454"/>
      <c r="B3813" s="927"/>
      <c r="C3813" s="580"/>
      <c r="D3813" s="939"/>
      <c r="E3813" s="940"/>
      <c r="F3813" s="941"/>
      <c r="G3813" s="937" t="str">
        <f t="array" ref="G3813">xlookup(F3813,'Internal Staffing Calculator'!E:E,'Internal Staffing Calculator'!C:C,"")</f>
        <v/>
      </c>
      <c r="H3813" s="932" t="str">
        <f t="array" ref="H3813">if(F3813&lt;&gt;"", iferror(index('Internal Staffing Calculator'!B$8:B23500,match(F3813,'Internal Staffing Calculator'!E$8:E23500,0)), "Not In Budget"),"")</f>
        <v/>
      </c>
      <c r="I3813" s="184"/>
      <c r="J3813" s="184"/>
      <c r="K3813" s="184"/>
      <c r="L3813" s="183"/>
    </row>
    <row r="3814">
      <c r="A3814" s="454"/>
      <c r="B3814" s="927"/>
      <c r="C3814" s="580"/>
      <c r="D3814" s="939"/>
      <c r="E3814" s="940"/>
      <c r="F3814" s="941"/>
      <c r="G3814" s="937" t="str">
        <f t="array" ref="G3814">xlookup(F3814,'Internal Staffing Calculator'!E:E,'Internal Staffing Calculator'!C:C,"")</f>
        <v/>
      </c>
      <c r="H3814" s="932" t="str">
        <f t="array" ref="H3814">if(F3814&lt;&gt;"", iferror(index('Internal Staffing Calculator'!B$8:B23500,match(F3814,'Internal Staffing Calculator'!E$8:E23500,0)), "Not In Budget"),"")</f>
        <v/>
      </c>
      <c r="I3814" s="184"/>
      <c r="J3814" s="184"/>
      <c r="K3814" s="184"/>
      <c r="L3814" s="183"/>
    </row>
    <row r="3815">
      <c r="A3815" s="454"/>
      <c r="B3815" s="927"/>
      <c r="C3815" s="580"/>
      <c r="D3815" s="939"/>
      <c r="E3815" s="940"/>
      <c r="F3815" s="941"/>
      <c r="G3815" s="937" t="str">
        <f t="array" ref="G3815">xlookup(F3815,'Internal Staffing Calculator'!E:E,'Internal Staffing Calculator'!C:C,"")</f>
        <v/>
      </c>
      <c r="H3815" s="932" t="str">
        <f t="array" ref="H3815">if(F3815&lt;&gt;"", iferror(index('Internal Staffing Calculator'!B$8:B23500,match(F3815,'Internal Staffing Calculator'!E$8:E23500,0)), "Not In Budget"),"")</f>
        <v/>
      </c>
      <c r="I3815" s="184"/>
      <c r="J3815" s="184"/>
      <c r="K3815" s="184"/>
      <c r="L3815" s="183"/>
    </row>
    <row r="3816">
      <c r="A3816" s="454"/>
      <c r="B3816" s="927"/>
      <c r="C3816" s="580"/>
      <c r="D3816" s="939"/>
      <c r="E3816" s="940"/>
      <c r="F3816" s="941"/>
      <c r="G3816" s="937" t="str">
        <f t="array" ref="G3816">xlookup(F3816,'Internal Staffing Calculator'!E:E,'Internal Staffing Calculator'!C:C,"")</f>
        <v/>
      </c>
      <c r="H3816" s="932" t="str">
        <f t="array" ref="H3816">if(F3816&lt;&gt;"", iferror(index('Internal Staffing Calculator'!B$8:B23500,match(F3816,'Internal Staffing Calculator'!E$8:E23500,0)), "Not In Budget"),"")</f>
        <v/>
      </c>
      <c r="I3816" s="184"/>
      <c r="J3816" s="184"/>
      <c r="K3816" s="184"/>
      <c r="L3816" s="183"/>
    </row>
    <row r="3817">
      <c r="A3817" s="454"/>
      <c r="B3817" s="927"/>
      <c r="C3817" s="580"/>
      <c r="D3817" s="939"/>
      <c r="E3817" s="940"/>
      <c r="F3817" s="941"/>
      <c r="G3817" s="937" t="str">
        <f t="array" ref="G3817">xlookup(F3817,'Internal Staffing Calculator'!E:E,'Internal Staffing Calculator'!C:C,"")</f>
        <v/>
      </c>
      <c r="H3817" s="932" t="str">
        <f t="array" ref="H3817">if(F3817&lt;&gt;"", iferror(index('Internal Staffing Calculator'!B$8:B23500,match(F3817,'Internal Staffing Calculator'!E$8:E23500,0)), "Not In Budget"),"")</f>
        <v/>
      </c>
      <c r="I3817" s="184"/>
      <c r="J3817" s="184"/>
      <c r="K3817" s="184"/>
      <c r="L3817" s="183"/>
    </row>
    <row r="3818">
      <c r="A3818" s="454"/>
      <c r="B3818" s="927"/>
      <c r="C3818" s="580"/>
      <c r="D3818" s="939"/>
      <c r="E3818" s="940"/>
      <c r="F3818" s="941"/>
      <c r="G3818" s="937" t="str">
        <f t="array" ref="G3818">xlookup(F3818,'Internal Staffing Calculator'!E:E,'Internal Staffing Calculator'!C:C,"")</f>
        <v/>
      </c>
      <c r="H3818" s="932" t="str">
        <f t="array" ref="H3818">if(F3818&lt;&gt;"", iferror(index('Internal Staffing Calculator'!B$8:B23500,match(F3818,'Internal Staffing Calculator'!E$8:E23500,0)), "Not In Budget"),"")</f>
        <v/>
      </c>
      <c r="I3818" s="184"/>
      <c r="J3818" s="184"/>
      <c r="K3818" s="184"/>
      <c r="L3818" s="183"/>
    </row>
    <row r="3819">
      <c r="A3819" s="454"/>
      <c r="B3819" s="927"/>
      <c r="C3819" s="580"/>
      <c r="D3819" s="939"/>
      <c r="E3819" s="940"/>
      <c r="F3819" s="941"/>
      <c r="G3819" s="937" t="str">
        <f t="array" ref="G3819">xlookup(F3819,'Internal Staffing Calculator'!E:E,'Internal Staffing Calculator'!C:C,"")</f>
        <v/>
      </c>
      <c r="H3819" s="932" t="str">
        <f t="array" ref="H3819">if(F3819&lt;&gt;"", iferror(index('Internal Staffing Calculator'!B$8:B23500,match(F3819,'Internal Staffing Calculator'!E$8:E23500,0)), "Not In Budget"),"")</f>
        <v/>
      </c>
      <c r="I3819" s="184"/>
      <c r="J3819" s="184"/>
      <c r="K3819" s="184"/>
      <c r="L3819" s="183"/>
    </row>
    <row r="3820">
      <c r="A3820" s="454"/>
      <c r="B3820" s="927"/>
      <c r="C3820" s="580"/>
      <c r="D3820" s="939"/>
      <c r="E3820" s="940"/>
      <c r="F3820" s="941"/>
      <c r="G3820" s="937" t="str">
        <f t="array" ref="G3820">xlookup(F3820,'Internal Staffing Calculator'!E:E,'Internal Staffing Calculator'!C:C,"")</f>
        <v/>
      </c>
      <c r="H3820" s="932" t="str">
        <f t="array" ref="H3820">if(F3820&lt;&gt;"", iferror(index('Internal Staffing Calculator'!B$8:B23500,match(F3820,'Internal Staffing Calculator'!E$8:E23500,0)), "Not In Budget"),"")</f>
        <v/>
      </c>
      <c r="I3820" s="184"/>
      <c r="J3820" s="184"/>
      <c r="K3820" s="184"/>
      <c r="L3820" s="183"/>
    </row>
    <row r="3821">
      <c r="A3821" s="454"/>
      <c r="B3821" s="927"/>
      <c r="C3821" s="580"/>
      <c r="D3821" s="939"/>
      <c r="E3821" s="940"/>
      <c r="F3821" s="941"/>
      <c r="G3821" s="937" t="str">
        <f t="array" ref="G3821">xlookup(F3821,'Internal Staffing Calculator'!E:E,'Internal Staffing Calculator'!C:C,"")</f>
        <v/>
      </c>
      <c r="H3821" s="932" t="str">
        <f t="array" ref="H3821">if(F3821&lt;&gt;"", iferror(index('Internal Staffing Calculator'!B$8:B23500,match(F3821,'Internal Staffing Calculator'!E$8:E23500,0)), "Not In Budget"),"")</f>
        <v/>
      </c>
      <c r="I3821" s="184"/>
      <c r="J3821" s="184"/>
      <c r="K3821" s="184"/>
      <c r="L3821" s="183"/>
    </row>
    <row r="3822">
      <c r="A3822" s="454"/>
      <c r="B3822" s="927"/>
      <c r="C3822" s="580"/>
      <c r="D3822" s="939"/>
      <c r="E3822" s="940"/>
      <c r="F3822" s="941"/>
      <c r="G3822" s="937" t="str">
        <f t="array" ref="G3822">xlookup(F3822,'Internal Staffing Calculator'!E:E,'Internal Staffing Calculator'!C:C,"")</f>
        <v/>
      </c>
      <c r="H3822" s="932" t="str">
        <f t="array" ref="H3822">if(F3822&lt;&gt;"", iferror(index('Internal Staffing Calculator'!B$8:B23500,match(F3822,'Internal Staffing Calculator'!E$8:E23500,0)), "Not In Budget"),"")</f>
        <v/>
      </c>
      <c r="I3822" s="184"/>
      <c r="J3822" s="184"/>
      <c r="K3822" s="184"/>
      <c r="L3822" s="183"/>
    </row>
    <row r="3823">
      <c r="A3823" s="454"/>
      <c r="B3823" s="927"/>
      <c r="C3823" s="580"/>
      <c r="D3823" s="939"/>
      <c r="E3823" s="940"/>
      <c r="F3823" s="941"/>
      <c r="G3823" s="937" t="str">
        <f t="array" ref="G3823">xlookup(F3823,'Internal Staffing Calculator'!E:E,'Internal Staffing Calculator'!C:C,"")</f>
        <v/>
      </c>
      <c r="H3823" s="932" t="str">
        <f t="array" ref="H3823">if(F3823&lt;&gt;"", iferror(index('Internal Staffing Calculator'!B$8:B23500,match(F3823,'Internal Staffing Calculator'!E$8:E23500,0)), "Not In Budget"),"")</f>
        <v/>
      </c>
      <c r="I3823" s="184"/>
      <c r="J3823" s="184"/>
      <c r="K3823" s="184"/>
      <c r="L3823" s="183"/>
    </row>
    <row r="3824">
      <c r="A3824" s="454"/>
      <c r="B3824" s="927"/>
      <c r="C3824" s="580"/>
      <c r="D3824" s="939"/>
      <c r="E3824" s="940"/>
      <c r="F3824" s="941"/>
      <c r="G3824" s="937" t="str">
        <f t="array" ref="G3824">xlookup(F3824,'Internal Staffing Calculator'!E:E,'Internal Staffing Calculator'!C:C,"")</f>
        <v/>
      </c>
      <c r="H3824" s="932" t="str">
        <f t="array" ref="H3824">if(F3824&lt;&gt;"", iferror(index('Internal Staffing Calculator'!B$8:B23500,match(F3824,'Internal Staffing Calculator'!E$8:E23500,0)), "Not In Budget"),"")</f>
        <v/>
      </c>
      <c r="I3824" s="184"/>
      <c r="J3824" s="184"/>
      <c r="K3824" s="184"/>
      <c r="L3824" s="183"/>
    </row>
    <row r="3825">
      <c r="A3825" s="454"/>
      <c r="B3825" s="927"/>
      <c r="C3825" s="580"/>
      <c r="D3825" s="939"/>
      <c r="E3825" s="940"/>
      <c r="F3825" s="941"/>
      <c r="G3825" s="937" t="str">
        <f t="array" ref="G3825">xlookup(F3825,'Internal Staffing Calculator'!E:E,'Internal Staffing Calculator'!C:C,"")</f>
        <v/>
      </c>
      <c r="H3825" s="932" t="str">
        <f t="array" ref="H3825">if(F3825&lt;&gt;"", iferror(index('Internal Staffing Calculator'!B$8:B23500,match(F3825,'Internal Staffing Calculator'!E$8:E23500,0)), "Not In Budget"),"")</f>
        <v/>
      </c>
      <c r="I3825" s="184"/>
      <c r="J3825" s="184"/>
      <c r="K3825" s="184"/>
      <c r="L3825" s="183"/>
    </row>
    <row r="3826">
      <c r="A3826" s="454"/>
      <c r="B3826" s="927"/>
      <c r="C3826" s="580"/>
      <c r="D3826" s="939"/>
      <c r="E3826" s="940"/>
      <c r="F3826" s="941"/>
      <c r="G3826" s="937" t="str">
        <f t="array" ref="G3826">xlookup(F3826,'Internal Staffing Calculator'!E:E,'Internal Staffing Calculator'!C:C,"")</f>
        <v/>
      </c>
      <c r="H3826" s="932" t="str">
        <f t="array" ref="H3826">if(F3826&lt;&gt;"", iferror(index('Internal Staffing Calculator'!B$8:B23500,match(F3826,'Internal Staffing Calculator'!E$8:E23500,0)), "Not In Budget"),"")</f>
        <v/>
      </c>
      <c r="I3826" s="184"/>
      <c r="J3826" s="184"/>
      <c r="K3826" s="184"/>
      <c r="L3826" s="183"/>
    </row>
    <row r="3827">
      <c r="A3827" s="454"/>
      <c r="B3827" s="927"/>
      <c r="C3827" s="580"/>
      <c r="D3827" s="939"/>
      <c r="E3827" s="940"/>
      <c r="F3827" s="941"/>
      <c r="G3827" s="937" t="str">
        <f t="array" ref="G3827">xlookup(F3827,'Internal Staffing Calculator'!E:E,'Internal Staffing Calculator'!C:C,"")</f>
        <v/>
      </c>
      <c r="H3827" s="932" t="str">
        <f t="array" ref="H3827">if(F3827&lt;&gt;"", iferror(index('Internal Staffing Calculator'!B$8:B23500,match(F3827,'Internal Staffing Calculator'!E$8:E23500,0)), "Not In Budget"),"")</f>
        <v/>
      </c>
      <c r="I3827" s="184"/>
      <c r="J3827" s="184"/>
      <c r="K3827" s="184"/>
      <c r="L3827" s="183"/>
    </row>
    <row r="3828">
      <c r="A3828" s="454"/>
      <c r="B3828" s="927"/>
      <c r="C3828" s="580"/>
      <c r="D3828" s="939"/>
      <c r="E3828" s="940"/>
      <c r="F3828" s="941"/>
      <c r="G3828" s="937" t="str">
        <f t="array" ref="G3828">xlookup(F3828,'Internal Staffing Calculator'!E:E,'Internal Staffing Calculator'!C:C,"")</f>
        <v/>
      </c>
      <c r="H3828" s="932" t="str">
        <f t="array" ref="H3828">if(F3828&lt;&gt;"", iferror(index('Internal Staffing Calculator'!B$8:B23500,match(F3828,'Internal Staffing Calculator'!E$8:E23500,0)), "Not In Budget"),"")</f>
        <v/>
      </c>
      <c r="I3828" s="184"/>
      <c r="J3828" s="184"/>
      <c r="K3828" s="184"/>
      <c r="L3828" s="183"/>
    </row>
    <row r="3829">
      <c r="A3829" s="454"/>
      <c r="B3829" s="927"/>
      <c r="C3829" s="580"/>
      <c r="D3829" s="939"/>
      <c r="E3829" s="940"/>
      <c r="F3829" s="941"/>
      <c r="G3829" s="937" t="str">
        <f t="array" ref="G3829">xlookup(F3829,'Internal Staffing Calculator'!E:E,'Internal Staffing Calculator'!C:C,"")</f>
        <v/>
      </c>
      <c r="H3829" s="932" t="str">
        <f t="array" ref="H3829">if(F3829&lt;&gt;"", iferror(index('Internal Staffing Calculator'!B$8:B23500,match(F3829,'Internal Staffing Calculator'!E$8:E23500,0)), "Not In Budget"),"")</f>
        <v/>
      </c>
      <c r="I3829" s="184"/>
      <c r="J3829" s="184"/>
      <c r="K3829" s="184"/>
      <c r="L3829" s="183"/>
    </row>
    <row r="3830">
      <c r="A3830" s="454"/>
      <c r="B3830" s="927"/>
      <c r="C3830" s="580"/>
      <c r="D3830" s="939"/>
      <c r="E3830" s="940"/>
      <c r="F3830" s="941"/>
      <c r="G3830" s="937" t="str">
        <f t="array" ref="G3830">xlookup(F3830,'Internal Staffing Calculator'!E:E,'Internal Staffing Calculator'!C:C,"")</f>
        <v/>
      </c>
      <c r="H3830" s="932" t="str">
        <f t="array" ref="H3830">if(F3830&lt;&gt;"", iferror(index('Internal Staffing Calculator'!B$8:B23500,match(F3830,'Internal Staffing Calculator'!E$8:E23500,0)), "Not In Budget"),"")</f>
        <v/>
      </c>
      <c r="I3830" s="184"/>
      <c r="J3830" s="184"/>
      <c r="K3830" s="184"/>
      <c r="L3830" s="183"/>
    </row>
    <row r="3831">
      <c r="A3831" s="454"/>
      <c r="B3831" s="927"/>
      <c r="C3831" s="580"/>
      <c r="D3831" s="939"/>
      <c r="E3831" s="940"/>
      <c r="F3831" s="941"/>
      <c r="G3831" s="937" t="str">
        <f t="array" ref="G3831">xlookup(F3831,'Internal Staffing Calculator'!E:E,'Internal Staffing Calculator'!C:C,"")</f>
        <v/>
      </c>
      <c r="H3831" s="932" t="str">
        <f t="array" ref="H3831">if(F3831&lt;&gt;"", iferror(index('Internal Staffing Calculator'!B$8:B23500,match(F3831,'Internal Staffing Calculator'!E$8:E23500,0)), "Not In Budget"),"")</f>
        <v/>
      </c>
      <c r="I3831" s="184"/>
      <c r="J3831" s="184"/>
      <c r="K3831" s="184"/>
      <c r="L3831" s="183"/>
    </row>
    <row r="3832">
      <c r="A3832" s="454"/>
      <c r="B3832" s="927"/>
      <c r="C3832" s="580"/>
      <c r="D3832" s="939"/>
      <c r="E3832" s="940"/>
      <c r="F3832" s="941"/>
      <c r="G3832" s="937" t="str">
        <f t="array" ref="G3832">xlookup(F3832,'Internal Staffing Calculator'!E:E,'Internal Staffing Calculator'!C:C,"")</f>
        <v/>
      </c>
      <c r="H3832" s="932" t="str">
        <f t="array" ref="H3832">if(F3832&lt;&gt;"", iferror(index('Internal Staffing Calculator'!B$8:B23500,match(F3832,'Internal Staffing Calculator'!E$8:E23500,0)), "Not In Budget"),"")</f>
        <v/>
      </c>
      <c r="I3832" s="184"/>
      <c r="J3832" s="184"/>
      <c r="K3832" s="184"/>
      <c r="L3832" s="183"/>
    </row>
    <row r="3833">
      <c r="A3833" s="454"/>
      <c r="B3833" s="927"/>
      <c r="C3833" s="580"/>
      <c r="D3833" s="939"/>
      <c r="E3833" s="940"/>
      <c r="F3833" s="941"/>
      <c r="G3833" s="937" t="str">
        <f t="array" ref="G3833">xlookup(F3833,'Internal Staffing Calculator'!E:E,'Internal Staffing Calculator'!C:C,"")</f>
        <v/>
      </c>
      <c r="H3833" s="932" t="str">
        <f t="array" ref="H3833">if(F3833&lt;&gt;"", iferror(index('Internal Staffing Calculator'!B$8:B23500,match(F3833,'Internal Staffing Calculator'!E$8:E23500,0)), "Not In Budget"),"")</f>
        <v/>
      </c>
      <c r="I3833" s="184"/>
      <c r="J3833" s="184"/>
      <c r="K3833" s="184"/>
      <c r="L3833" s="183"/>
    </row>
    <row r="3834">
      <c r="A3834" s="454"/>
      <c r="B3834" s="927"/>
      <c r="C3834" s="580"/>
      <c r="D3834" s="939"/>
      <c r="E3834" s="940"/>
      <c r="F3834" s="941"/>
      <c r="G3834" s="937" t="str">
        <f t="array" ref="G3834">xlookup(F3834,'Internal Staffing Calculator'!E:E,'Internal Staffing Calculator'!C:C,"")</f>
        <v/>
      </c>
      <c r="H3834" s="932" t="str">
        <f t="array" ref="H3834">if(F3834&lt;&gt;"", iferror(index('Internal Staffing Calculator'!B$8:B23500,match(F3834,'Internal Staffing Calculator'!E$8:E23500,0)), "Not In Budget"),"")</f>
        <v/>
      </c>
      <c r="I3834" s="184"/>
      <c r="J3834" s="184"/>
      <c r="K3834" s="184"/>
      <c r="L3834" s="183"/>
    </row>
    <row r="3835">
      <c r="A3835" s="454"/>
      <c r="B3835" s="927"/>
      <c r="C3835" s="580"/>
      <c r="D3835" s="939"/>
      <c r="E3835" s="940"/>
      <c r="F3835" s="941"/>
      <c r="G3835" s="937" t="str">
        <f t="array" ref="G3835">xlookup(F3835,'Internal Staffing Calculator'!E:E,'Internal Staffing Calculator'!C:C,"")</f>
        <v/>
      </c>
      <c r="H3835" s="932" t="str">
        <f t="array" ref="H3835">if(F3835&lt;&gt;"", iferror(index('Internal Staffing Calculator'!B$8:B23500,match(F3835,'Internal Staffing Calculator'!E$8:E23500,0)), "Not In Budget"),"")</f>
        <v/>
      </c>
      <c r="I3835" s="184"/>
      <c r="J3835" s="184"/>
      <c r="K3835" s="184"/>
      <c r="L3835" s="183"/>
    </row>
    <row r="3836">
      <c r="A3836" s="454"/>
      <c r="B3836" s="927"/>
      <c r="C3836" s="580"/>
      <c r="D3836" s="939"/>
      <c r="E3836" s="940"/>
      <c r="F3836" s="941"/>
      <c r="G3836" s="937" t="str">
        <f t="array" ref="G3836">xlookup(F3836,'Internal Staffing Calculator'!E:E,'Internal Staffing Calculator'!C:C,"")</f>
        <v/>
      </c>
      <c r="H3836" s="932" t="str">
        <f t="array" ref="H3836">if(F3836&lt;&gt;"", iferror(index('Internal Staffing Calculator'!B$8:B23500,match(F3836,'Internal Staffing Calculator'!E$8:E23500,0)), "Not In Budget"),"")</f>
        <v/>
      </c>
      <c r="I3836" s="184"/>
      <c r="J3836" s="184"/>
      <c r="K3836" s="184"/>
      <c r="L3836" s="183"/>
    </row>
    <row r="3837">
      <c r="A3837" s="454"/>
      <c r="B3837" s="927"/>
      <c r="C3837" s="580"/>
      <c r="D3837" s="939"/>
      <c r="E3837" s="940"/>
      <c r="F3837" s="941"/>
      <c r="G3837" s="937" t="str">
        <f t="array" ref="G3837">xlookup(F3837,'Internal Staffing Calculator'!E:E,'Internal Staffing Calculator'!C:C,"")</f>
        <v/>
      </c>
      <c r="H3837" s="932" t="str">
        <f t="array" ref="H3837">if(F3837&lt;&gt;"", iferror(index('Internal Staffing Calculator'!B$8:B23500,match(F3837,'Internal Staffing Calculator'!E$8:E23500,0)), "Not In Budget"),"")</f>
        <v/>
      </c>
      <c r="I3837" s="184"/>
      <c r="J3837" s="184"/>
      <c r="K3837" s="184"/>
      <c r="L3837" s="183"/>
    </row>
    <row r="3838">
      <c r="A3838" s="454"/>
      <c r="B3838" s="927"/>
      <c r="C3838" s="580"/>
      <c r="D3838" s="939"/>
      <c r="E3838" s="940"/>
      <c r="F3838" s="941"/>
      <c r="G3838" s="937" t="str">
        <f t="array" ref="G3838">xlookup(F3838,'Internal Staffing Calculator'!E:E,'Internal Staffing Calculator'!C:C,"")</f>
        <v/>
      </c>
      <c r="H3838" s="932" t="str">
        <f t="array" ref="H3838">if(F3838&lt;&gt;"", iferror(index('Internal Staffing Calculator'!B$8:B23500,match(F3838,'Internal Staffing Calculator'!E$8:E23500,0)), "Not In Budget"),"")</f>
        <v/>
      </c>
      <c r="I3838" s="184"/>
      <c r="J3838" s="184"/>
      <c r="K3838" s="184"/>
      <c r="L3838" s="183"/>
    </row>
    <row r="3839">
      <c r="A3839" s="454"/>
      <c r="B3839" s="927"/>
      <c r="C3839" s="580"/>
      <c r="D3839" s="939"/>
      <c r="E3839" s="940"/>
      <c r="F3839" s="941"/>
      <c r="G3839" s="937" t="str">
        <f t="array" ref="G3839">xlookup(F3839,'Internal Staffing Calculator'!E:E,'Internal Staffing Calculator'!C:C,"")</f>
        <v/>
      </c>
      <c r="H3839" s="932" t="str">
        <f t="array" ref="H3839">if(F3839&lt;&gt;"", iferror(index('Internal Staffing Calculator'!B$8:B23500,match(F3839,'Internal Staffing Calculator'!E$8:E23500,0)), "Not In Budget"),"")</f>
        <v/>
      </c>
      <c r="I3839" s="184"/>
      <c r="J3839" s="184"/>
      <c r="K3839" s="184"/>
      <c r="L3839" s="183"/>
    </row>
    <row r="3840">
      <c r="A3840" s="454"/>
      <c r="B3840" s="927"/>
      <c r="C3840" s="580"/>
      <c r="D3840" s="939"/>
      <c r="E3840" s="940"/>
      <c r="F3840" s="941"/>
      <c r="G3840" s="937" t="str">
        <f t="array" ref="G3840">xlookup(F3840,'Internal Staffing Calculator'!E:E,'Internal Staffing Calculator'!C:C,"")</f>
        <v/>
      </c>
      <c r="H3840" s="932" t="str">
        <f t="array" ref="H3840">if(F3840&lt;&gt;"", iferror(index('Internal Staffing Calculator'!B$8:B23500,match(F3840,'Internal Staffing Calculator'!E$8:E23500,0)), "Not In Budget"),"")</f>
        <v/>
      </c>
      <c r="I3840" s="184"/>
      <c r="J3840" s="184"/>
      <c r="K3840" s="184"/>
      <c r="L3840" s="183"/>
    </row>
    <row r="3841">
      <c r="A3841" s="454"/>
      <c r="B3841" s="927"/>
      <c r="C3841" s="580"/>
      <c r="D3841" s="939"/>
      <c r="E3841" s="940"/>
      <c r="F3841" s="941"/>
      <c r="G3841" s="937" t="str">
        <f t="array" ref="G3841">xlookup(F3841,'Internal Staffing Calculator'!E:E,'Internal Staffing Calculator'!C:C,"")</f>
        <v/>
      </c>
      <c r="H3841" s="932" t="str">
        <f t="array" ref="H3841">if(F3841&lt;&gt;"", iferror(index('Internal Staffing Calculator'!B$8:B23500,match(F3841,'Internal Staffing Calculator'!E$8:E23500,0)), "Not In Budget"),"")</f>
        <v/>
      </c>
      <c r="I3841" s="184"/>
      <c r="J3841" s="184"/>
      <c r="K3841" s="184"/>
      <c r="L3841" s="183"/>
    </row>
    <row r="3842">
      <c r="A3842" s="454"/>
      <c r="B3842" s="927"/>
      <c r="C3842" s="580"/>
      <c r="D3842" s="939"/>
      <c r="E3842" s="940"/>
      <c r="F3842" s="941"/>
      <c r="G3842" s="937" t="str">
        <f t="array" ref="G3842">xlookup(F3842,'Internal Staffing Calculator'!E:E,'Internal Staffing Calculator'!C:C,"")</f>
        <v/>
      </c>
      <c r="H3842" s="932" t="str">
        <f t="array" ref="H3842">if(F3842&lt;&gt;"", iferror(index('Internal Staffing Calculator'!B$8:B23500,match(F3842,'Internal Staffing Calculator'!E$8:E23500,0)), "Not In Budget"),"")</f>
        <v/>
      </c>
      <c r="I3842" s="184"/>
      <c r="J3842" s="184"/>
      <c r="K3842" s="184"/>
      <c r="L3842" s="183"/>
    </row>
    <row r="3843">
      <c r="A3843" s="454"/>
      <c r="B3843" s="927"/>
      <c r="C3843" s="580"/>
      <c r="D3843" s="939"/>
      <c r="E3843" s="940"/>
      <c r="F3843" s="941"/>
      <c r="G3843" s="937" t="str">
        <f t="array" ref="G3843">xlookup(F3843,'Internal Staffing Calculator'!E:E,'Internal Staffing Calculator'!C:C,"")</f>
        <v/>
      </c>
      <c r="H3843" s="932" t="str">
        <f t="array" ref="H3843">if(F3843&lt;&gt;"", iferror(index('Internal Staffing Calculator'!B$8:B23500,match(F3843,'Internal Staffing Calculator'!E$8:E23500,0)), "Not In Budget"),"")</f>
        <v/>
      </c>
      <c r="I3843" s="184"/>
      <c r="J3843" s="184"/>
      <c r="K3843" s="184"/>
      <c r="L3843" s="183"/>
    </row>
    <row r="3844">
      <c r="A3844" s="454"/>
      <c r="B3844" s="927"/>
      <c r="C3844" s="580"/>
      <c r="D3844" s="939"/>
      <c r="E3844" s="940"/>
      <c r="F3844" s="941"/>
      <c r="G3844" s="937" t="str">
        <f t="array" ref="G3844">xlookup(F3844,'Internal Staffing Calculator'!E:E,'Internal Staffing Calculator'!C:C,"")</f>
        <v/>
      </c>
      <c r="H3844" s="932" t="str">
        <f t="array" ref="H3844">if(F3844&lt;&gt;"", iferror(index('Internal Staffing Calculator'!B$8:B23500,match(F3844,'Internal Staffing Calculator'!E$8:E23500,0)), "Not In Budget"),"")</f>
        <v/>
      </c>
      <c r="I3844" s="184"/>
      <c r="J3844" s="184"/>
      <c r="K3844" s="184"/>
      <c r="L3844" s="183"/>
    </row>
    <row r="3845">
      <c r="A3845" s="454"/>
      <c r="B3845" s="927"/>
      <c r="C3845" s="580"/>
      <c r="D3845" s="939"/>
      <c r="E3845" s="940"/>
      <c r="F3845" s="941"/>
      <c r="G3845" s="937" t="str">
        <f t="array" ref="G3845">xlookup(F3845,'Internal Staffing Calculator'!E:E,'Internal Staffing Calculator'!C:C,"")</f>
        <v/>
      </c>
      <c r="H3845" s="932" t="str">
        <f t="array" ref="H3845">if(F3845&lt;&gt;"", iferror(index('Internal Staffing Calculator'!B$8:B23500,match(F3845,'Internal Staffing Calculator'!E$8:E23500,0)), "Not In Budget"),"")</f>
        <v/>
      </c>
      <c r="I3845" s="184"/>
      <c r="J3845" s="184"/>
      <c r="K3845" s="184"/>
      <c r="L3845" s="183"/>
    </row>
    <row r="3846">
      <c r="A3846" s="454"/>
      <c r="B3846" s="927"/>
      <c r="C3846" s="580"/>
      <c r="D3846" s="939"/>
      <c r="E3846" s="940"/>
      <c r="F3846" s="941"/>
      <c r="G3846" s="937" t="str">
        <f t="array" ref="G3846">xlookup(F3846,'Internal Staffing Calculator'!E:E,'Internal Staffing Calculator'!C:C,"")</f>
        <v/>
      </c>
      <c r="H3846" s="932" t="str">
        <f t="array" ref="H3846">if(F3846&lt;&gt;"", iferror(index('Internal Staffing Calculator'!B$8:B23500,match(F3846,'Internal Staffing Calculator'!E$8:E23500,0)), "Not In Budget"),"")</f>
        <v/>
      </c>
      <c r="I3846" s="184"/>
      <c r="J3846" s="184"/>
      <c r="K3846" s="184"/>
      <c r="L3846" s="183"/>
    </row>
    <row r="3847">
      <c r="A3847" s="454"/>
      <c r="B3847" s="927"/>
      <c r="C3847" s="580"/>
      <c r="D3847" s="939"/>
      <c r="E3847" s="940"/>
      <c r="F3847" s="941"/>
      <c r="G3847" s="937" t="str">
        <f t="array" ref="G3847">xlookup(F3847,'Internal Staffing Calculator'!E:E,'Internal Staffing Calculator'!C:C,"")</f>
        <v/>
      </c>
      <c r="H3847" s="932" t="str">
        <f t="array" ref="H3847">if(F3847&lt;&gt;"", iferror(index('Internal Staffing Calculator'!B$8:B23500,match(F3847,'Internal Staffing Calculator'!E$8:E23500,0)), "Not In Budget"),"")</f>
        <v/>
      </c>
      <c r="I3847" s="184"/>
      <c r="J3847" s="184"/>
      <c r="K3847" s="184"/>
      <c r="L3847" s="183"/>
    </row>
    <row r="3848">
      <c r="A3848" s="454"/>
      <c r="B3848" s="927"/>
      <c r="C3848" s="580"/>
      <c r="D3848" s="939"/>
      <c r="E3848" s="940"/>
      <c r="F3848" s="941"/>
      <c r="G3848" s="937" t="str">
        <f t="array" ref="G3848">xlookup(F3848,'Internal Staffing Calculator'!E:E,'Internal Staffing Calculator'!C:C,"")</f>
        <v/>
      </c>
      <c r="H3848" s="932" t="str">
        <f t="array" ref="H3848">if(F3848&lt;&gt;"", iferror(index('Internal Staffing Calculator'!B$8:B23500,match(F3848,'Internal Staffing Calculator'!E$8:E23500,0)), "Not In Budget"),"")</f>
        <v/>
      </c>
      <c r="I3848" s="184"/>
      <c r="J3848" s="184"/>
      <c r="K3848" s="184"/>
      <c r="L3848" s="183"/>
    </row>
    <row r="3849">
      <c r="A3849" s="454"/>
      <c r="B3849" s="927"/>
      <c r="C3849" s="580"/>
      <c r="D3849" s="939"/>
      <c r="E3849" s="940"/>
      <c r="F3849" s="941"/>
      <c r="G3849" s="937" t="str">
        <f t="array" ref="G3849">xlookup(F3849,'Internal Staffing Calculator'!E:E,'Internal Staffing Calculator'!C:C,"")</f>
        <v/>
      </c>
      <c r="H3849" s="932" t="str">
        <f t="array" ref="H3849">if(F3849&lt;&gt;"", iferror(index('Internal Staffing Calculator'!B$8:B23500,match(F3849,'Internal Staffing Calculator'!E$8:E23500,0)), "Not In Budget"),"")</f>
        <v/>
      </c>
      <c r="I3849" s="184"/>
      <c r="J3849" s="184"/>
      <c r="K3849" s="184"/>
      <c r="L3849" s="183"/>
    </row>
    <row r="3850">
      <c r="A3850" s="454"/>
      <c r="B3850" s="927"/>
      <c r="C3850" s="580"/>
      <c r="D3850" s="939"/>
      <c r="E3850" s="940"/>
      <c r="F3850" s="941"/>
      <c r="G3850" s="937" t="str">
        <f t="array" ref="G3850">xlookup(F3850,'Internal Staffing Calculator'!E:E,'Internal Staffing Calculator'!C:C,"")</f>
        <v/>
      </c>
      <c r="H3850" s="932" t="str">
        <f t="array" ref="H3850">if(F3850&lt;&gt;"", iferror(index('Internal Staffing Calculator'!B$8:B23500,match(F3850,'Internal Staffing Calculator'!E$8:E23500,0)), "Not In Budget"),"")</f>
        <v/>
      </c>
      <c r="I3850" s="184"/>
      <c r="J3850" s="184"/>
      <c r="K3850" s="184"/>
      <c r="L3850" s="183"/>
    </row>
    <row r="3851">
      <c r="A3851" s="454"/>
      <c r="B3851" s="927"/>
      <c r="C3851" s="580"/>
      <c r="D3851" s="939"/>
      <c r="E3851" s="940"/>
      <c r="F3851" s="941"/>
      <c r="G3851" s="937" t="str">
        <f t="array" ref="G3851">xlookup(F3851,'Internal Staffing Calculator'!E:E,'Internal Staffing Calculator'!C:C,"")</f>
        <v/>
      </c>
      <c r="H3851" s="932" t="str">
        <f t="array" ref="H3851">if(F3851&lt;&gt;"", iferror(index('Internal Staffing Calculator'!B$8:B23500,match(F3851,'Internal Staffing Calculator'!E$8:E23500,0)), "Not In Budget"),"")</f>
        <v/>
      </c>
      <c r="I3851" s="184"/>
      <c r="J3851" s="184"/>
      <c r="K3851" s="184"/>
      <c r="L3851" s="183"/>
    </row>
    <row r="3852">
      <c r="A3852" s="454"/>
      <c r="B3852" s="927"/>
      <c r="C3852" s="580"/>
      <c r="D3852" s="939"/>
      <c r="E3852" s="940"/>
      <c r="F3852" s="941"/>
      <c r="G3852" s="937" t="str">
        <f t="array" ref="G3852">xlookup(F3852,'Internal Staffing Calculator'!E:E,'Internal Staffing Calculator'!C:C,"")</f>
        <v/>
      </c>
      <c r="H3852" s="932" t="str">
        <f t="array" ref="H3852">if(F3852&lt;&gt;"", iferror(index('Internal Staffing Calculator'!B$8:B23500,match(F3852,'Internal Staffing Calculator'!E$8:E23500,0)), "Not In Budget"),"")</f>
        <v/>
      </c>
      <c r="I3852" s="184"/>
      <c r="J3852" s="184"/>
      <c r="K3852" s="184"/>
      <c r="L3852" s="183"/>
    </row>
    <row r="3853">
      <c r="A3853" s="454"/>
      <c r="B3853" s="927"/>
      <c r="C3853" s="580"/>
      <c r="D3853" s="939"/>
      <c r="E3853" s="940"/>
      <c r="F3853" s="941"/>
      <c r="G3853" s="937" t="str">
        <f t="array" ref="G3853">xlookup(F3853,'Internal Staffing Calculator'!E:E,'Internal Staffing Calculator'!C:C,"")</f>
        <v/>
      </c>
      <c r="H3853" s="932" t="str">
        <f t="array" ref="H3853">if(F3853&lt;&gt;"", iferror(index('Internal Staffing Calculator'!B$8:B23500,match(F3853,'Internal Staffing Calculator'!E$8:E23500,0)), "Not In Budget"),"")</f>
        <v/>
      </c>
      <c r="I3853" s="184"/>
      <c r="J3853" s="184"/>
      <c r="K3853" s="184"/>
      <c r="L3853" s="183"/>
    </row>
    <row r="3854">
      <c r="A3854" s="454"/>
      <c r="B3854" s="927"/>
      <c r="C3854" s="580"/>
      <c r="D3854" s="939"/>
      <c r="E3854" s="940"/>
      <c r="F3854" s="941"/>
      <c r="G3854" s="937" t="str">
        <f t="array" ref="G3854">xlookup(F3854,'Internal Staffing Calculator'!E:E,'Internal Staffing Calculator'!C:C,"")</f>
        <v/>
      </c>
      <c r="H3854" s="932" t="str">
        <f t="array" ref="H3854">if(F3854&lt;&gt;"", iferror(index('Internal Staffing Calculator'!B$8:B23500,match(F3854,'Internal Staffing Calculator'!E$8:E23500,0)), "Not In Budget"),"")</f>
        <v/>
      </c>
      <c r="I3854" s="184"/>
      <c r="J3854" s="184"/>
      <c r="K3854" s="184"/>
      <c r="L3854" s="183"/>
    </row>
    <row r="3855">
      <c r="A3855" s="454"/>
      <c r="B3855" s="927"/>
      <c r="C3855" s="580"/>
      <c r="D3855" s="939"/>
      <c r="E3855" s="940"/>
      <c r="F3855" s="941"/>
      <c r="G3855" s="937" t="str">
        <f t="array" ref="G3855">xlookup(F3855,'Internal Staffing Calculator'!E:E,'Internal Staffing Calculator'!C:C,"")</f>
        <v/>
      </c>
      <c r="H3855" s="932" t="str">
        <f t="array" ref="H3855">if(F3855&lt;&gt;"", iferror(index('Internal Staffing Calculator'!B$8:B23500,match(F3855,'Internal Staffing Calculator'!E$8:E23500,0)), "Not In Budget"),"")</f>
        <v/>
      </c>
      <c r="I3855" s="184"/>
      <c r="J3855" s="184"/>
      <c r="K3855" s="184"/>
      <c r="L3855" s="183"/>
    </row>
    <row r="3856">
      <c r="A3856" s="454"/>
      <c r="B3856" s="927"/>
      <c r="C3856" s="580"/>
      <c r="D3856" s="939"/>
      <c r="E3856" s="940"/>
      <c r="F3856" s="941"/>
      <c r="G3856" s="937" t="str">
        <f t="array" ref="G3856">xlookup(F3856,'Internal Staffing Calculator'!E:E,'Internal Staffing Calculator'!C:C,"")</f>
        <v/>
      </c>
      <c r="H3856" s="932" t="str">
        <f t="array" ref="H3856">if(F3856&lt;&gt;"", iferror(index('Internal Staffing Calculator'!B$8:B23500,match(F3856,'Internal Staffing Calculator'!E$8:E23500,0)), "Not In Budget"),"")</f>
        <v/>
      </c>
      <c r="I3856" s="184"/>
      <c r="J3856" s="184"/>
      <c r="K3856" s="184"/>
      <c r="L3856" s="183"/>
    </row>
    <row r="3857">
      <c r="A3857" s="454"/>
      <c r="B3857" s="927"/>
      <c r="C3857" s="580"/>
      <c r="D3857" s="939"/>
      <c r="E3857" s="940"/>
      <c r="F3857" s="941"/>
      <c r="G3857" s="937" t="str">
        <f t="array" ref="G3857">xlookup(F3857,'Internal Staffing Calculator'!E:E,'Internal Staffing Calculator'!C:C,"")</f>
        <v/>
      </c>
      <c r="H3857" s="932" t="str">
        <f t="array" ref="H3857">if(F3857&lt;&gt;"", iferror(index('Internal Staffing Calculator'!B$8:B23500,match(F3857,'Internal Staffing Calculator'!E$8:E23500,0)), "Not In Budget"),"")</f>
        <v/>
      </c>
      <c r="I3857" s="184"/>
      <c r="J3857" s="184"/>
      <c r="K3857" s="184"/>
      <c r="L3857" s="183"/>
    </row>
    <row r="3858">
      <c r="A3858" s="454"/>
      <c r="B3858" s="927"/>
      <c r="C3858" s="580"/>
      <c r="D3858" s="939"/>
      <c r="E3858" s="940"/>
      <c r="F3858" s="941"/>
      <c r="G3858" s="937" t="str">
        <f t="array" ref="G3858">xlookup(F3858,'Internal Staffing Calculator'!E:E,'Internal Staffing Calculator'!C:C,"")</f>
        <v/>
      </c>
      <c r="H3858" s="932" t="str">
        <f t="array" ref="H3858">if(F3858&lt;&gt;"", iferror(index('Internal Staffing Calculator'!B$8:B23500,match(F3858,'Internal Staffing Calculator'!E$8:E23500,0)), "Not In Budget"),"")</f>
        <v/>
      </c>
      <c r="I3858" s="184"/>
      <c r="J3858" s="184"/>
      <c r="K3858" s="184"/>
      <c r="L3858" s="183"/>
    </row>
    <row r="3859">
      <c r="A3859" s="454"/>
      <c r="B3859" s="927"/>
      <c r="C3859" s="580"/>
      <c r="D3859" s="939"/>
      <c r="E3859" s="940"/>
      <c r="F3859" s="941"/>
      <c r="G3859" s="937" t="str">
        <f t="array" ref="G3859">xlookup(F3859,'Internal Staffing Calculator'!E:E,'Internal Staffing Calculator'!C:C,"")</f>
        <v/>
      </c>
      <c r="H3859" s="932" t="str">
        <f t="array" ref="H3859">if(F3859&lt;&gt;"", iferror(index('Internal Staffing Calculator'!B$8:B23500,match(F3859,'Internal Staffing Calculator'!E$8:E23500,0)), "Not In Budget"),"")</f>
        <v/>
      </c>
      <c r="I3859" s="184"/>
      <c r="J3859" s="184"/>
      <c r="K3859" s="184"/>
      <c r="L3859" s="183"/>
    </row>
    <row r="3860">
      <c r="A3860" s="454"/>
      <c r="B3860" s="927"/>
      <c r="C3860" s="580"/>
      <c r="D3860" s="939"/>
      <c r="E3860" s="940"/>
      <c r="F3860" s="941"/>
      <c r="G3860" s="937" t="str">
        <f t="array" ref="G3860">xlookup(F3860,'Internal Staffing Calculator'!E:E,'Internal Staffing Calculator'!C:C,"")</f>
        <v/>
      </c>
      <c r="H3860" s="932" t="str">
        <f t="array" ref="H3860">if(F3860&lt;&gt;"", iferror(index('Internal Staffing Calculator'!B$8:B23500,match(F3860,'Internal Staffing Calculator'!E$8:E23500,0)), "Not In Budget"),"")</f>
        <v/>
      </c>
      <c r="I3860" s="184"/>
      <c r="J3860" s="184"/>
      <c r="K3860" s="184"/>
      <c r="L3860" s="183"/>
    </row>
    <row r="3861">
      <c r="A3861" s="454"/>
      <c r="B3861" s="927"/>
      <c r="C3861" s="580"/>
      <c r="D3861" s="939"/>
      <c r="E3861" s="940"/>
      <c r="F3861" s="941"/>
      <c r="G3861" s="937" t="str">
        <f t="array" ref="G3861">xlookup(F3861,'Internal Staffing Calculator'!E:E,'Internal Staffing Calculator'!C:C,"")</f>
        <v/>
      </c>
      <c r="H3861" s="932" t="str">
        <f t="array" ref="H3861">if(F3861&lt;&gt;"", iferror(index('Internal Staffing Calculator'!B$8:B23500,match(F3861,'Internal Staffing Calculator'!E$8:E23500,0)), "Not In Budget"),"")</f>
        <v/>
      </c>
      <c r="I3861" s="184"/>
      <c r="J3861" s="184"/>
      <c r="K3861" s="184"/>
      <c r="L3861" s="183"/>
    </row>
    <row r="3862">
      <c r="A3862" s="454"/>
      <c r="B3862" s="927"/>
      <c r="C3862" s="580"/>
      <c r="D3862" s="939"/>
      <c r="E3862" s="940"/>
      <c r="F3862" s="941"/>
      <c r="G3862" s="937" t="str">
        <f t="array" ref="G3862">xlookup(F3862,'Internal Staffing Calculator'!E:E,'Internal Staffing Calculator'!C:C,"")</f>
        <v/>
      </c>
      <c r="H3862" s="932" t="str">
        <f t="array" ref="H3862">if(F3862&lt;&gt;"", iferror(index('Internal Staffing Calculator'!B$8:B23500,match(F3862,'Internal Staffing Calculator'!E$8:E23500,0)), "Not In Budget"),"")</f>
        <v/>
      </c>
      <c r="I3862" s="184"/>
      <c r="J3862" s="184"/>
      <c r="K3862" s="184"/>
      <c r="L3862" s="183"/>
    </row>
    <row r="3863">
      <c r="A3863" s="454"/>
      <c r="B3863" s="927"/>
      <c r="C3863" s="580"/>
      <c r="D3863" s="939"/>
      <c r="E3863" s="940"/>
      <c r="F3863" s="941"/>
      <c r="G3863" s="937" t="str">
        <f t="array" ref="G3863">xlookup(F3863,'Internal Staffing Calculator'!E:E,'Internal Staffing Calculator'!C:C,"")</f>
        <v/>
      </c>
      <c r="H3863" s="932" t="str">
        <f t="array" ref="H3863">if(F3863&lt;&gt;"", iferror(index('Internal Staffing Calculator'!B$8:B23500,match(F3863,'Internal Staffing Calculator'!E$8:E23500,0)), "Not In Budget"),"")</f>
        <v/>
      </c>
      <c r="I3863" s="184"/>
      <c r="J3863" s="184"/>
      <c r="K3863" s="184"/>
      <c r="L3863" s="183"/>
    </row>
    <row r="3864">
      <c r="A3864" s="454"/>
      <c r="B3864" s="927"/>
      <c r="C3864" s="580"/>
      <c r="D3864" s="939"/>
      <c r="E3864" s="940"/>
      <c r="F3864" s="941"/>
      <c r="G3864" s="937" t="str">
        <f t="array" ref="G3864">xlookup(F3864,'Internal Staffing Calculator'!E:E,'Internal Staffing Calculator'!C:C,"")</f>
        <v/>
      </c>
      <c r="H3864" s="932" t="str">
        <f t="array" ref="H3864">if(F3864&lt;&gt;"", iferror(index('Internal Staffing Calculator'!B$8:B23500,match(F3864,'Internal Staffing Calculator'!E$8:E23500,0)), "Not In Budget"),"")</f>
        <v/>
      </c>
      <c r="I3864" s="184"/>
      <c r="J3864" s="184"/>
      <c r="K3864" s="184"/>
      <c r="L3864" s="183"/>
    </row>
    <row r="3865">
      <c r="A3865" s="454"/>
      <c r="B3865" s="927"/>
      <c r="C3865" s="580"/>
      <c r="D3865" s="939"/>
      <c r="E3865" s="940"/>
      <c r="F3865" s="941"/>
      <c r="G3865" s="937" t="str">
        <f t="array" ref="G3865">xlookup(F3865,'Internal Staffing Calculator'!E:E,'Internal Staffing Calculator'!C:C,"")</f>
        <v/>
      </c>
      <c r="H3865" s="932" t="str">
        <f t="array" ref="H3865">if(F3865&lt;&gt;"", iferror(index('Internal Staffing Calculator'!B$8:B23500,match(F3865,'Internal Staffing Calculator'!E$8:E23500,0)), "Not In Budget"),"")</f>
        <v/>
      </c>
      <c r="I3865" s="184"/>
      <c r="J3865" s="184"/>
      <c r="K3865" s="184"/>
      <c r="L3865" s="183"/>
    </row>
    <row r="3866">
      <c r="A3866" s="454"/>
      <c r="B3866" s="927"/>
      <c r="C3866" s="580"/>
      <c r="D3866" s="939"/>
      <c r="E3866" s="940"/>
      <c r="F3866" s="941"/>
      <c r="G3866" s="937" t="str">
        <f t="array" ref="G3866">xlookup(F3866,'Internal Staffing Calculator'!E:E,'Internal Staffing Calculator'!C:C,"")</f>
        <v/>
      </c>
      <c r="H3866" s="932" t="str">
        <f t="array" ref="H3866">if(F3866&lt;&gt;"", iferror(index('Internal Staffing Calculator'!B$8:B23500,match(F3866,'Internal Staffing Calculator'!E$8:E23500,0)), "Not In Budget"),"")</f>
        <v/>
      </c>
      <c r="I3866" s="184"/>
      <c r="J3866" s="184"/>
      <c r="K3866" s="184"/>
      <c r="L3866" s="183"/>
    </row>
    <row r="3867">
      <c r="A3867" s="454"/>
      <c r="B3867" s="927"/>
      <c r="C3867" s="580"/>
      <c r="D3867" s="939"/>
      <c r="E3867" s="940"/>
      <c r="F3867" s="941"/>
      <c r="G3867" s="937" t="str">
        <f t="array" ref="G3867">xlookup(F3867,'Internal Staffing Calculator'!E:E,'Internal Staffing Calculator'!C:C,"")</f>
        <v/>
      </c>
      <c r="H3867" s="932" t="str">
        <f t="array" ref="H3867">if(F3867&lt;&gt;"", iferror(index('Internal Staffing Calculator'!B$8:B23500,match(F3867,'Internal Staffing Calculator'!E$8:E23500,0)), "Not In Budget"),"")</f>
        <v/>
      </c>
      <c r="I3867" s="184"/>
      <c r="J3867" s="184"/>
      <c r="K3867" s="184"/>
      <c r="L3867" s="183"/>
    </row>
    <row r="3868">
      <c r="A3868" s="454"/>
      <c r="B3868" s="927"/>
      <c r="C3868" s="580"/>
      <c r="D3868" s="939"/>
      <c r="E3868" s="940"/>
      <c r="F3868" s="941"/>
      <c r="G3868" s="937" t="str">
        <f t="array" ref="G3868">xlookup(F3868,'Internal Staffing Calculator'!E:E,'Internal Staffing Calculator'!C:C,"")</f>
        <v/>
      </c>
      <c r="H3868" s="932" t="str">
        <f t="array" ref="H3868">if(F3868&lt;&gt;"", iferror(index('Internal Staffing Calculator'!B$8:B23500,match(F3868,'Internal Staffing Calculator'!E$8:E23500,0)), "Not In Budget"),"")</f>
        <v/>
      </c>
      <c r="I3868" s="184"/>
      <c r="J3868" s="184"/>
      <c r="K3868" s="184"/>
      <c r="L3868" s="183"/>
    </row>
    <row r="3869">
      <c r="A3869" s="454"/>
      <c r="B3869" s="927"/>
      <c r="C3869" s="580"/>
      <c r="D3869" s="939"/>
      <c r="E3869" s="940"/>
      <c r="F3869" s="941"/>
      <c r="G3869" s="937" t="str">
        <f t="array" ref="G3869">xlookup(F3869,'Internal Staffing Calculator'!E:E,'Internal Staffing Calculator'!C:C,"")</f>
        <v/>
      </c>
      <c r="H3869" s="932" t="str">
        <f t="array" ref="H3869">if(F3869&lt;&gt;"", iferror(index('Internal Staffing Calculator'!B$8:B23500,match(F3869,'Internal Staffing Calculator'!E$8:E23500,0)), "Not In Budget"),"")</f>
        <v/>
      </c>
      <c r="I3869" s="184"/>
      <c r="J3869" s="184"/>
      <c r="K3869" s="184"/>
      <c r="L3869" s="183"/>
    </row>
    <row r="3870">
      <c r="A3870" s="454"/>
      <c r="B3870" s="927"/>
      <c r="C3870" s="580"/>
      <c r="D3870" s="939"/>
      <c r="E3870" s="940"/>
      <c r="F3870" s="941"/>
      <c r="G3870" s="937" t="str">
        <f t="array" ref="G3870">xlookup(F3870,'Internal Staffing Calculator'!E:E,'Internal Staffing Calculator'!C:C,"")</f>
        <v/>
      </c>
      <c r="H3870" s="932" t="str">
        <f t="array" ref="H3870">if(F3870&lt;&gt;"", iferror(index('Internal Staffing Calculator'!B$8:B23500,match(F3870,'Internal Staffing Calculator'!E$8:E23500,0)), "Not In Budget"),"")</f>
        <v/>
      </c>
      <c r="I3870" s="184"/>
      <c r="J3870" s="184"/>
      <c r="K3870" s="184"/>
      <c r="L3870" s="183"/>
    </row>
    <row r="3871">
      <c r="A3871" s="454"/>
      <c r="B3871" s="927"/>
      <c r="C3871" s="580"/>
      <c r="D3871" s="939"/>
      <c r="E3871" s="940"/>
      <c r="F3871" s="941"/>
      <c r="G3871" s="937" t="str">
        <f t="array" ref="G3871">xlookup(F3871,'Internal Staffing Calculator'!E:E,'Internal Staffing Calculator'!C:C,"")</f>
        <v/>
      </c>
      <c r="H3871" s="932" t="str">
        <f t="array" ref="H3871">if(F3871&lt;&gt;"", iferror(index('Internal Staffing Calculator'!B$8:B23500,match(F3871,'Internal Staffing Calculator'!E$8:E23500,0)), "Not In Budget"),"")</f>
        <v/>
      </c>
      <c r="I3871" s="184"/>
      <c r="J3871" s="184"/>
      <c r="K3871" s="184"/>
      <c r="L3871" s="183"/>
    </row>
    <row r="3872">
      <c r="A3872" s="454"/>
      <c r="B3872" s="927"/>
      <c r="C3872" s="580"/>
      <c r="D3872" s="939"/>
      <c r="E3872" s="940"/>
      <c r="F3872" s="941"/>
      <c r="G3872" s="937" t="str">
        <f t="array" ref="G3872">xlookup(F3872,'Internal Staffing Calculator'!E:E,'Internal Staffing Calculator'!C:C,"")</f>
        <v/>
      </c>
      <c r="H3872" s="932" t="str">
        <f t="array" ref="H3872">if(F3872&lt;&gt;"", iferror(index('Internal Staffing Calculator'!B$8:B23500,match(F3872,'Internal Staffing Calculator'!E$8:E23500,0)), "Not In Budget"),"")</f>
        <v/>
      </c>
      <c r="I3872" s="184"/>
      <c r="J3872" s="184"/>
      <c r="K3872" s="184"/>
      <c r="L3872" s="183"/>
    </row>
    <row r="3873">
      <c r="A3873" s="454"/>
      <c r="B3873" s="927"/>
      <c r="C3873" s="580"/>
      <c r="D3873" s="939"/>
      <c r="E3873" s="940"/>
      <c r="F3873" s="941"/>
      <c r="G3873" s="937" t="str">
        <f t="array" ref="G3873">xlookup(F3873,'Internal Staffing Calculator'!E:E,'Internal Staffing Calculator'!C:C,"")</f>
        <v/>
      </c>
      <c r="H3873" s="932" t="str">
        <f t="array" ref="H3873">if(F3873&lt;&gt;"", iferror(index('Internal Staffing Calculator'!B$8:B23500,match(F3873,'Internal Staffing Calculator'!E$8:E23500,0)), "Not In Budget"),"")</f>
        <v/>
      </c>
      <c r="I3873" s="184"/>
      <c r="J3873" s="184"/>
      <c r="K3873" s="184"/>
      <c r="L3873" s="183"/>
    </row>
    <row r="3874">
      <c r="A3874" s="454"/>
      <c r="B3874" s="927"/>
      <c r="C3874" s="580"/>
      <c r="D3874" s="939"/>
      <c r="E3874" s="940"/>
      <c r="F3874" s="941"/>
      <c r="G3874" s="937" t="str">
        <f t="array" ref="G3874">xlookup(F3874,'Internal Staffing Calculator'!E:E,'Internal Staffing Calculator'!C:C,"")</f>
        <v/>
      </c>
      <c r="H3874" s="932" t="str">
        <f t="array" ref="H3874">if(F3874&lt;&gt;"", iferror(index('Internal Staffing Calculator'!B$8:B23500,match(F3874,'Internal Staffing Calculator'!E$8:E23500,0)), "Not In Budget"),"")</f>
        <v/>
      </c>
      <c r="I3874" s="184"/>
      <c r="J3874" s="184"/>
      <c r="K3874" s="184"/>
      <c r="L3874" s="183"/>
    </row>
    <row r="3875">
      <c r="A3875" s="454"/>
      <c r="B3875" s="927"/>
      <c r="C3875" s="580"/>
      <c r="D3875" s="939"/>
      <c r="E3875" s="940"/>
      <c r="F3875" s="941"/>
      <c r="G3875" s="937" t="str">
        <f t="array" ref="G3875">xlookup(F3875,'Internal Staffing Calculator'!E:E,'Internal Staffing Calculator'!C:C,"")</f>
        <v/>
      </c>
      <c r="H3875" s="932" t="str">
        <f t="array" ref="H3875">if(F3875&lt;&gt;"", iferror(index('Internal Staffing Calculator'!B$8:B23500,match(F3875,'Internal Staffing Calculator'!E$8:E23500,0)), "Not In Budget"),"")</f>
        <v/>
      </c>
      <c r="I3875" s="184"/>
      <c r="J3875" s="184"/>
      <c r="K3875" s="184"/>
      <c r="L3875" s="183"/>
    </row>
    <row r="3876">
      <c r="A3876" s="454"/>
      <c r="B3876" s="927"/>
      <c r="C3876" s="580"/>
      <c r="D3876" s="939"/>
      <c r="E3876" s="940"/>
      <c r="F3876" s="941"/>
      <c r="G3876" s="937" t="str">
        <f t="array" ref="G3876">xlookup(F3876,'Internal Staffing Calculator'!E:E,'Internal Staffing Calculator'!C:C,"")</f>
        <v/>
      </c>
      <c r="H3876" s="932" t="str">
        <f t="array" ref="H3876">if(F3876&lt;&gt;"", iferror(index('Internal Staffing Calculator'!B$8:B23500,match(F3876,'Internal Staffing Calculator'!E$8:E23500,0)), "Not In Budget"),"")</f>
        <v/>
      </c>
      <c r="I3876" s="184"/>
      <c r="J3876" s="184"/>
      <c r="K3876" s="184"/>
      <c r="L3876" s="183"/>
    </row>
    <row r="3877">
      <c r="A3877" s="454"/>
      <c r="B3877" s="927"/>
      <c r="C3877" s="580"/>
      <c r="D3877" s="939"/>
      <c r="E3877" s="940"/>
      <c r="F3877" s="941"/>
      <c r="G3877" s="937" t="str">
        <f t="array" ref="G3877">xlookup(F3877,'Internal Staffing Calculator'!E:E,'Internal Staffing Calculator'!C:C,"")</f>
        <v/>
      </c>
      <c r="H3877" s="932" t="str">
        <f t="array" ref="H3877">if(F3877&lt;&gt;"", iferror(index('Internal Staffing Calculator'!B$8:B23500,match(F3877,'Internal Staffing Calculator'!E$8:E23500,0)), "Not In Budget"),"")</f>
        <v/>
      </c>
      <c r="I3877" s="184"/>
      <c r="J3877" s="184"/>
      <c r="K3877" s="184"/>
      <c r="L3877" s="183"/>
    </row>
    <row r="3878">
      <c r="A3878" s="454"/>
      <c r="B3878" s="927"/>
      <c r="C3878" s="580"/>
      <c r="D3878" s="939"/>
      <c r="E3878" s="940"/>
      <c r="F3878" s="941"/>
      <c r="G3878" s="937" t="str">
        <f t="array" ref="G3878">xlookup(F3878,'Internal Staffing Calculator'!E:E,'Internal Staffing Calculator'!C:C,"")</f>
        <v/>
      </c>
      <c r="H3878" s="932" t="str">
        <f t="array" ref="H3878">if(F3878&lt;&gt;"", iferror(index('Internal Staffing Calculator'!B$8:B23500,match(F3878,'Internal Staffing Calculator'!E$8:E23500,0)), "Not In Budget"),"")</f>
        <v/>
      </c>
      <c r="I3878" s="184"/>
      <c r="J3878" s="184"/>
      <c r="K3878" s="184"/>
      <c r="L3878" s="183"/>
    </row>
    <row r="3879">
      <c r="A3879" s="454"/>
      <c r="B3879" s="927"/>
      <c r="C3879" s="580"/>
      <c r="D3879" s="939"/>
      <c r="E3879" s="940"/>
      <c r="F3879" s="941"/>
      <c r="G3879" s="937" t="str">
        <f t="array" ref="G3879">xlookup(F3879,'Internal Staffing Calculator'!E:E,'Internal Staffing Calculator'!C:C,"")</f>
        <v/>
      </c>
      <c r="H3879" s="932" t="str">
        <f t="array" ref="H3879">if(F3879&lt;&gt;"", iferror(index('Internal Staffing Calculator'!B$8:B23500,match(F3879,'Internal Staffing Calculator'!E$8:E23500,0)), "Not In Budget"),"")</f>
        <v/>
      </c>
      <c r="I3879" s="184"/>
      <c r="J3879" s="184"/>
      <c r="K3879" s="184"/>
      <c r="L3879" s="183"/>
    </row>
    <row r="3880">
      <c r="A3880" s="454"/>
      <c r="B3880" s="927"/>
      <c r="C3880" s="580"/>
      <c r="D3880" s="939"/>
      <c r="E3880" s="940"/>
      <c r="F3880" s="941"/>
      <c r="G3880" s="937" t="str">
        <f t="array" ref="G3880">xlookup(F3880,'Internal Staffing Calculator'!E:E,'Internal Staffing Calculator'!C:C,"")</f>
        <v/>
      </c>
      <c r="H3880" s="932" t="str">
        <f t="array" ref="H3880">if(F3880&lt;&gt;"", iferror(index('Internal Staffing Calculator'!B$8:B23500,match(F3880,'Internal Staffing Calculator'!E$8:E23500,0)), "Not In Budget"),"")</f>
        <v/>
      </c>
      <c r="I3880" s="184"/>
      <c r="J3880" s="184"/>
      <c r="K3880" s="184"/>
      <c r="L3880" s="183"/>
    </row>
    <row r="3881">
      <c r="A3881" s="454"/>
      <c r="B3881" s="927"/>
      <c r="C3881" s="580"/>
      <c r="D3881" s="939"/>
      <c r="E3881" s="940"/>
      <c r="F3881" s="941"/>
      <c r="G3881" s="937" t="str">
        <f t="array" ref="G3881">xlookup(F3881,'Internal Staffing Calculator'!E:E,'Internal Staffing Calculator'!C:C,"")</f>
        <v/>
      </c>
      <c r="H3881" s="932" t="str">
        <f t="array" ref="H3881">if(F3881&lt;&gt;"", iferror(index('Internal Staffing Calculator'!B$8:B23500,match(F3881,'Internal Staffing Calculator'!E$8:E23500,0)), "Not In Budget"),"")</f>
        <v/>
      </c>
      <c r="I3881" s="184"/>
      <c r="J3881" s="184"/>
      <c r="K3881" s="184"/>
      <c r="L3881" s="183"/>
    </row>
    <row r="3882">
      <c r="A3882" s="454"/>
      <c r="B3882" s="927"/>
      <c r="C3882" s="580"/>
      <c r="D3882" s="939"/>
      <c r="E3882" s="940"/>
      <c r="F3882" s="941"/>
      <c r="G3882" s="937" t="str">
        <f t="array" ref="G3882">xlookup(F3882,'Internal Staffing Calculator'!E:E,'Internal Staffing Calculator'!C:C,"")</f>
        <v/>
      </c>
      <c r="H3882" s="932" t="str">
        <f t="array" ref="H3882">if(F3882&lt;&gt;"", iferror(index('Internal Staffing Calculator'!B$8:B23500,match(F3882,'Internal Staffing Calculator'!E$8:E23500,0)), "Not In Budget"),"")</f>
        <v/>
      </c>
      <c r="I3882" s="184"/>
      <c r="J3882" s="184"/>
      <c r="K3882" s="184"/>
      <c r="L3882" s="183"/>
    </row>
    <row r="3883">
      <c r="A3883" s="454"/>
      <c r="B3883" s="927"/>
      <c r="C3883" s="580"/>
      <c r="D3883" s="939"/>
      <c r="E3883" s="940"/>
      <c r="F3883" s="941"/>
      <c r="G3883" s="937" t="str">
        <f t="array" ref="G3883">xlookup(F3883,'Internal Staffing Calculator'!E:E,'Internal Staffing Calculator'!C:C,"")</f>
        <v/>
      </c>
      <c r="H3883" s="932" t="str">
        <f t="array" ref="H3883">if(F3883&lt;&gt;"", iferror(index('Internal Staffing Calculator'!B$8:B23500,match(F3883,'Internal Staffing Calculator'!E$8:E23500,0)), "Not In Budget"),"")</f>
        <v/>
      </c>
      <c r="I3883" s="184"/>
      <c r="J3883" s="184"/>
      <c r="K3883" s="184"/>
      <c r="L3883" s="183"/>
    </row>
    <row r="3884">
      <c r="A3884" s="454"/>
      <c r="B3884" s="927"/>
      <c r="C3884" s="580"/>
      <c r="D3884" s="939"/>
      <c r="E3884" s="940"/>
      <c r="F3884" s="941"/>
      <c r="G3884" s="937" t="str">
        <f t="array" ref="G3884">xlookup(F3884,'Internal Staffing Calculator'!E:E,'Internal Staffing Calculator'!C:C,"")</f>
        <v/>
      </c>
      <c r="H3884" s="932" t="str">
        <f t="array" ref="H3884">if(F3884&lt;&gt;"", iferror(index('Internal Staffing Calculator'!B$8:B23500,match(F3884,'Internal Staffing Calculator'!E$8:E23500,0)), "Not In Budget"),"")</f>
        <v/>
      </c>
      <c r="I3884" s="184"/>
      <c r="J3884" s="184"/>
      <c r="K3884" s="184"/>
      <c r="L3884" s="183"/>
    </row>
    <row r="3885">
      <c r="A3885" s="454"/>
      <c r="B3885" s="927"/>
      <c r="C3885" s="580"/>
      <c r="D3885" s="939"/>
      <c r="E3885" s="940"/>
      <c r="F3885" s="941"/>
      <c r="G3885" s="937" t="str">
        <f t="array" ref="G3885">xlookup(F3885,'Internal Staffing Calculator'!E:E,'Internal Staffing Calculator'!C:C,"")</f>
        <v/>
      </c>
      <c r="H3885" s="932" t="str">
        <f t="array" ref="H3885">if(F3885&lt;&gt;"", iferror(index('Internal Staffing Calculator'!B$8:B23500,match(F3885,'Internal Staffing Calculator'!E$8:E23500,0)), "Not In Budget"),"")</f>
        <v/>
      </c>
      <c r="I3885" s="184"/>
      <c r="J3885" s="184"/>
      <c r="K3885" s="184"/>
      <c r="L3885" s="183"/>
    </row>
    <row r="3886">
      <c r="A3886" s="454"/>
      <c r="B3886" s="927"/>
      <c r="C3886" s="580"/>
      <c r="D3886" s="939"/>
      <c r="E3886" s="940"/>
      <c r="F3886" s="941"/>
      <c r="G3886" s="937" t="str">
        <f t="array" ref="G3886">xlookup(F3886,'Internal Staffing Calculator'!E:E,'Internal Staffing Calculator'!C:C,"")</f>
        <v/>
      </c>
      <c r="H3886" s="932" t="str">
        <f t="array" ref="H3886">if(F3886&lt;&gt;"", iferror(index('Internal Staffing Calculator'!B$8:B23500,match(F3886,'Internal Staffing Calculator'!E$8:E23500,0)), "Not In Budget"),"")</f>
        <v/>
      </c>
      <c r="I3886" s="184"/>
      <c r="J3886" s="184"/>
      <c r="K3886" s="184"/>
      <c r="L3886" s="183"/>
    </row>
    <row r="3887">
      <c r="A3887" s="454"/>
      <c r="B3887" s="927"/>
      <c r="C3887" s="580"/>
      <c r="D3887" s="939"/>
      <c r="E3887" s="940"/>
      <c r="F3887" s="941"/>
      <c r="G3887" s="937" t="str">
        <f t="array" ref="G3887">xlookup(F3887,'Internal Staffing Calculator'!E:E,'Internal Staffing Calculator'!C:C,"")</f>
        <v/>
      </c>
      <c r="H3887" s="932" t="str">
        <f t="array" ref="H3887">if(F3887&lt;&gt;"", iferror(index('Internal Staffing Calculator'!B$8:B23500,match(F3887,'Internal Staffing Calculator'!E$8:E23500,0)), "Not In Budget"),"")</f>
        <v/>
      </c>
      <c r="I3887" s="184"/>
      <c r="J3887" s="184"/>
      <c r="K3887" s="184"/>
      <c r="L3887" s="183"/>
    </row>
    <row r="3888">
      <c r="A3888" s="454"/>
      <c r="B3888" s="927"/>
      <c r="C3888" s="580"/>
      <c r="D3888" s="939"/>
      <c r="E3888" s="940"/>
      <c r="F3888" s="941"/>
      <c r="G3888" s="937" t="str">
        <f t="array" ref="G3888">xlookup(F3888,'Internal Staffing Calculator'!E:E,'Internal Staffing Calculator'!C:C,"")</f>
        <v/>
      </c>
      <c r="H3888" s="932" t="str">
        <f t="array" ref="H3888">if(F3888&lt;&gt;"", iferror(index('Internal Staffing Calculator'!B$8:B23500,match(F3888,'Internal Staffing Calculator'!E$8:E23500,0)), "Not In Budget"),"")</f>
        <v/>
      </c>
      <c r="I3888" s="184"/>
      <c r="J3888" s="184"/>
      <c r="K3888" s="184"/>
      <c r="L3888" s="183"/>
    </row>
    <row r="3889">
      <c r="A3889" s="454"/>
      <c r="B3889" s="927"/>
      <c r="C3889" s="580"/>
      <c r="D3889" s="939"/>
      <c r="E3889" s="940"/>
      <c r="F3889" s="941"/>
      <c r="G3889" s="937" t="str">
        <f t="array" ref="G3889">xlookup(F3889,'Internal Staffing Calculator'!E:E,'Internal Staffing Calculator'!C:C,"")</f>
        <v/>
      </c>
      <c r="H3889" s="932" t="str">
        <f t="array" ref="H3889">if(F3889&lt;&gt;"", iferror(index('Internal Staffing Calculator'!B$8:B23500,match(F3889,'Internal Staffing Calculator'!E$8:E23500,0)), "Not In Budget"),"")</f>
        <v/>
      </c>
      <c r="I3889" s="184"/>
      <c r="J3889" s="184"/>
      <c r="K3889" s="184"/>
      <c r="L3889" s="183"/>
    </row>
    <row r="3890">
      <c r="A3890" s="454"/>
      <c r="B3890" s="927"/>
      <c r="C3890" s="580"/>
      <c r="D3890" s="939"/>
      <c r="E3890" s="940"/>
      <c r="F3890" s="941"/>
      <c r="G3890" s="937" t="str">
        <f t="array" ref="G3890">xlookup(F3890,'Internal Staffing Calculator'!E:E,'Internal Staffing Calculator'!C:C,"")</f>
        <v/>
      </c>
      <c r="H3890" s="932" t="str">
        <f t="array" ref="H3890">if(F3890&lt;&gt;"", iferror(index('Internal Staffing Calculator'!B$8:B23500,match(F3890,'Internal Staffing Calculator'!E$8:E23500,0)), "Not In Budget"),"")</f>
        <v/>
      </c>
      <c r="I3890" s="184"/>
      <c r="J3890" s="184"/>
      <c r="K3890" s="184"/>
      <c r="L3890" s="183"/>
    </row>
    <row r="3891">
      <c r="A3891" s="454"/>
      <c r="B3891" s="927"/>
      <c r="C3891" s="580"/>
      <c r="D3891" s="939"/>
      <c r="E3891" s="940"/>
      <c r="F3891" s="941"/>
      <c r="G3891" s="937" t="str">
        <f t="array" ref="G3891">xlookup(F3891,'Internal Staffing Calculator'!E:E,'Internal Staffing Calculator'!C:C,"")</f>
        <v/>
      </c>
      <c r="H3891" s="932" t="str">
        <f t="array" ref="H3891">if(F3891&lt;&gt;"", iferror(index('Internal Staffing Calculator'!B$8:B23500,match(F3891,'Internal Staffing Calculator'!E$8:E23500,0)), "Not In Budget"),"")</f>
        <v/>
      </c>
      <c r="I3891" s="184"/>
      <c r="J3891" s="184"/>
      <c r="K3891" s="184"/>
      <c r="L3891" s="183"/>
    </row>
    <row r="3892">
      <c r="A3892" s="454"/>
      <c r="B3892" s="927"/>
      <c r="C3892" s="580"/>
      <c r="D3892" s="939"/>
      <c r="E3892" s="940"/>
      <c r="F3892" s="941"/>
      <c r="G3892" s="937" t="str">
        <f t="array" ref="G3892">xlookup(F3892,'Internal Staffing Calculator'!E:E,'Internal Staffing Calculator'!C:C,"")</f>
        <v/>
      </c>
      <c r="H3892" s="932" t="str">
        <f t="array" ref="H3892">if(F3892&lt;&gt;"", iferror(index('Internal Staffing Calculator'!B$8:B23500,match(F3892,'Internal Staffing Calculator'!E$8:E23500,0)), "Not In Budget"),"")</f>
        <v/>
      </c>
      <c r="I3892" s="184"/>
      <c r="J3892" s="184"/>
      <c r="K3892" s="184"/>
      <c r="L3892" s="183"/>
    </row>
    <row r="3893">
      <c r="A3893" s="454"/>
      <c r="B3893" s="927"/>
      <c r="C3893" s="580"/>
      <c r="D3893" s="939"/>
      <c r="E3893" s="940"/>
      <c r="F3893" s="941"/>
      <c r="G3893" s="937" t="str">
        <f t="array" ref="G3893">xlookup(F3893,'Internal Staffing Calculator'!E:E,'Internal Staffing Calculator'!C:C,"")</f>
        <v/>
      </c>
      <c r="H3893" s="932" t="str">
        <f t="array" ref="H3893">if(F3893&lt;&gt;"", iferror(index('Internal Staffing Calculator'!B$8:B23500,match(F3893,'Internal Staffing Calculator'!E$8:E23500,0)), "Not In Budget"),"")</f>
        <v/>
      </c>
      <c r="I3893" s="184"/>
      <c r="J3893" s="184"/>
      <c r="K3893" s="184"/>
      <c r="L3893" s="183"/>
    </row>
    <row r="3894">
      <c r="A3894" s="454"/>
      <c r="B3894" s="927"/>
      <c r="C3894" s="580"/>
      <c r="D3894" s="939"/>
      <c r="E3894" s="940"/>
      <c r="F3894" s="941"/>
      <c r="G3894" s="937" t="str">
        <f t="array" ref="G3894">xlookup(F3894,'Internal Staffing Calculator'!E:E,'Internal Staffing Calculator'!C:C,"")</f>
        <v/>
      </c>
      <c r="H3894" s="932" t="str">
        <f t="array" ref="H3894">if(F3894&lt;&gt;"", iferror(index('Internal Staffing Calculator'!B$8:B23500,match(F3894,'Internal Staffing Calculator'!E$8:E23500,0)), "Not In Budget"),"")</f>
        <v/>
      </c>
      <c r="I3894" s="184"/>
      <c r="J3894" s="184"/>
      <c r="K3894" s="184"/>
      <c r="L3894" s="183"/>
    </row>
    <row r="3895">
      <c r="A3895" s="454"/>
      <c r="B3895" s="927"/>
      <c r="C3895" s="580"/>
      <c r="D3895" s="939"/>
      <c r="E3895" s="940"/>
      <c r="F3895" s="941"/>
      <c r="G3895" s="937" t="str">
        <f t="array" ref="G3895">xlookup(F3895,'Internal Staffing Calculator'!E:E,'Internal Staffing Calculator'!C:C,"")</f>
        <v/>
      </c>
      <c r="H3895" s="932" t="str">
        <f t="array" ref="H3895">if(F3895&lt;&gt;"", iferror(index('Internal Staffing Calculator'!B$8:B23500,match(F3895,'Internal Staffing Calculator'!E$8:E23500,0)), "Not In Budget"),"")</f>
        <v/>
      </c>
      <c r="I3895" s="184"/>
      <c r="J3895" s="184"/>
      <c r="K3895" s="184"/>
      <c r="L3895" s="183"/>
    </row>
    <row r="3896">
      <c r="A3896" s="454"/>
      <c r="B3896" s="927"/>
      <c r="C3896" s="580"/>
      <c r="D3896" s="939"/>
      <c r="E3896" s="940"/>
      <c r="F3896" s="941"/>
      <c r="G3896" s="937" t="str">
        <f t="array" ref="G3896">xlookup(F3896,'Internal Staffing Calculator'!E:E,'Internal Staffing Calculator'!C:C,"")</f>
        <v/>
      </c>
      <c r="H3896" s="932" t="str">
        <f t="array" ref="H3896">if(F3896&lt;&gt;"", iferror(index('Internal Staffing Calculator'!B$8:B23500,match(F3896,'Internal Staffing Calculator'!E$8:E23500,0)), "Not In Budget"),"")</f>
        <v/>
      </c>
      <c r="I3896" s="184"/>
      <c r="J3896" s="184"/>
      <c r="K3896" s="184"/>
      <c r="L3896" s="183"/>
    </row>
    <row r="3897">
      <c r="A3897" s="454"/>
      <c r="B3897" s="927"/>
      <c r="C3897" s="580"/>
      <c r="D3897" s="939"/>
      <c r="E3897" s="940"/>
      <c r="F3897" s="941"/>
      <c r="G3897" s="937" t="str">
        <f t="array" ref="G3897">xlookup(F3897,'Internal Staffing Calculator'!E:E,'Internal Staffing Calculator'!C:C,"")</f>
        <v/>
      </c>
      <c r="H3897" s="932" t="str">
        <f t="array" ref="H3897">if(F3897&lt;&gt;"", iferror(index('Internal Staffing Calculator'!B$8:B23500,match(F3897,'Internal Staffing Calculator'!E$8:E23500,0)), "Not In Budget"),"")</f>
        <v/>
      </c>
      <c r="I3897" s="184"/>
      <c r="J3897" s="184"/>
      <c r="K3897" s="184"/>
      <c r="L3897" s="183"/>
    </row>
    <row r="3898">
      <c r="A3898" s="454"/>
      <c r="B3898" s="927"/>
      <c r="C3898" s="580"/>
      <c r="D3898" s="939"/>
      <c r="E3898" s="940"/>
      <c r="F3898" s="941"/>
      <c r="G3898" s="937" t="str">
        <f t="array" ref="G3898">xlookup(F3898,'Internal Staffing Calculator'!E:E,'Internal Staffing Calculator'!C:C,"")</f>
        <v/>
      </c>
      <c r="H3898" s="932" t="str">
        <f t="array" ref="H3898">if(F3898&lt;&gt;"", iferror(index('Internal Staffing Calculator'!B$8:B23500,match(F3898,'Internal Staffing Calculator'!E$8:E23500,0)), "Not In Budget"),"")</f>
        <v/>
      </c>
      <c r="I3898" s="184"/>
      <c r="J3898" s="184"/>
      <c r="K3898" s="184"/>
      <c r="L3898" s="183"/>
    </row>
    <row r="3899">
      <c r="A3899" s="454"/>
      <c r="B3899" s="927"/>
      <c r="C3899" s="580"/>
      <c r="D3899" s="939"/>
      <c r="E3899" s="940"/>
      <c r="F3899" s="941"/>
      <c r="G3899" s="937" t="str">
        <f t="array" ref="G3899">xlookup(F3899,'Internal Staffing Calculator'!E:E,'Internal Staffing Calculator'!C:C,"")</f>
        <v/>
      </c>
      <c r="H3899" s="932" t="str">
        <f t="array" ref="H3899">if(F3899&lt;&gt;"", iferror(index('Internal Staffing Calculator'!B$8:B23500,match(F3899,'Internal Staffing Calculator'!E$8:E23500,0)), "Not In Budget"),"")</f>
        <v/>
      </c>
      <c r="I3899" s="184"/>
      <c r="J3899" s="184"/>
      <c r="K3899" s="184"/>
      <c r="L3899" s="183"/>
    </row>
    <row r="3900">
      <c r="A3900" s="454"/>
      <c r="B3900" s="927"/>
      <c r="C3900" s="580"/>
      <c r="D3900" s="939"/>
      <c r="E3900" s="940"/>
      <c r="F3900" s="941"/>
      <c r="G3900" s="937" t="str">
        <f t="array" ref="G3900">xlookup(F3900,'Internal Staffing Calculator'!E:E,'Internal Staffing Calculator'!C:C,"")</f>
        <v/>
      </c>
      <c r="H3900" s="932" t="str">
        <f t="array" ref="H3900">if(F3900&lt;&gt;"", iferror(index('Internal Staffing Calculator'!B$8:B23500,match(F3900,'Internal Staffing Calculator'!E$8:E23500,0)), "Not In Budget"),"")</f>
        <v/>
      </c>
      <c r="I3900" s="184"/>
      <c r="J3900" s="184"/>
      <c r="K3900" s="184"/>
      <c r="L3900" s="183"/>
    </row>
    <row r="3901">
      <c r="A3901" s="454"/>
      <c r="B3901" s="927"/>
      <c r="C3901" s="580"/>
      <c r="D3901" s="939"/>
      <c r="E3901" s="940"/>
      <c r="F3901" s="941"/>
      <c r="G3901" s="937" t="str">
        <f t="array" ref="G3901">xlookup(F3901,'Internal Staffing Calculator'!E:E,'Internal Staffing Calculator'!C:C,"")</f>
        <v/>
      </c>
      <c r="H3901" s="932" t="str">
        <f t="array" ref="H3901">if(F3901&lt;&gt;"", iferror(index('Internal Staffing Calculator'!B$8:B23500,match(F3901,'Internal Staffing Calculator'!E$8:E23500,0)), "Not In Budget"),"")</f>
        <v/>
      </c>
      <c r="I3901" s="184"/>
      <c r="J3901" s="184"/>
      <c r="K3901" s="184"/>
      <c r="L3901" s="183"/>
    </row>
    <row r="3902">
      <c r="A3902" s="454"/>
      <c r="B3902" s="927"/>
      <c r="C3902" s="580"/>
      <c r="D3902" s="939"/>
      <c r="E3902" s="940"/>
      <c r="F3902" s="941"/>
      <c r="G3902" s="937" t="str">
        <f t="array" ref="G3902">xlookup(F3902,'Internal Staffing Calculator'!E:E,'Internal Staffing Calculator'!C:C,"")</f>
        <v/>
      </c>
      <c r="H3902" s="932" t="str">
        <f t="array" ref="H3902">if(F3902&lt;&gt;"", iferror(index('Internal Staffing Calculator'!B$8:B23500,match(F3902,'Internal Staffing Calculator'!E$8:E23500,0)), "Not In Budget"),"")</f>
        <v/>
      </c>
      <c r="I3902" s="184"/>
      <c r="J3902" s="184"/>
      <c r="K3902" s="184"/>
      <c r="L3902" s="183"/>
    </row>
    <row r="3903">
      <c r="A3903" s="454"/>
      <c r="B3903" s="927"/>
      <c r="C3903" s="580"/>
      <c r="D3903" s="939"/>
      <c r="E3903" s="940"/>
      <c r="F3903" s="941"/>
      <c r="G3903" s="937" t="str">
        <f t="array" ref="G3903">xlookup(F3903,'Internal Staffing Calculator'!E:E,'Internal Staffing Calculator'!C:C,"")</f>
        <v/>
      </c>
      <c r="H3903" s="932" t="str">
        <f t="array" ref="H3903">if(F3903&lt;&gt;"", iferror(index('Internal Staffing Calculator'!B$8:B23500,match(F3903,'Internal Staffing Calculator'!E$8:E23500,0)), "Not In Budget"),"")</f>
        <v/>
      </c>
      <c r="I3903" s="184"/>
      <c r="J3903" s="184"/>
      <c r="K3903" s="184"/>
      <c r="L3903" s="183"/>
    </row>
    <row r="3904">
      <c r="A3904" s="454"/>
      <c r="B3904" s="927"/>
      <c r="C3904" s="580"/>
      <c r="D3904" s="939"/>
      <c r="E3904" s="940"/>
      <c r="F3904" s="941"/>
      <c r="G3904" s="937" t="str">
        <f t="array" ref="G3904">xlookup(F3904,'Internal Staffing Calculator'!E:E,'Internal Staffing Calculator'!C:C,"")</f>
        <v/>
      </c>
      <c r="H3904" s="932" t="str">
        <f t="array" ref="H3904">if(F3904&lt;&gt;"", iferror(index('Internal Staffing Calculator'!B$8:B23500,match(F3904,'Internal Staffing Calculator'!E$8:E23500,0)), "Not In Budget"),"")</f>
        <v/>
      </c>
      <c r="I3904" s="184"/>
      <c r="J3904" s="184"/>
      <c r="K3904" s="184"/>
      <c r="L3904" s="183"/>
    </row>
    <row r="3905">
      <c r="A3905" s="454"/>
      <c r="B3905" s="927"/>
      <c r="C3905" s="580"/>
      <c r="D3905" s="939"/>
      <c r="E3905" s="940"/>
      <c r="F3905" s="941"/>
      <c r="G3905" s="937" t="str">
        <f t="array" ref="G3905">xlookup(F3905,'Internal Staffing Calculator'!E:E,'Internal Staffing Calculator'!C:C,"")</f>
        <v/>
      </c>
      <c r="H3905" s="932" t="str">
        <f t="array" ref="H3905">if(F3905&lt;&gt;"", iferror(index('Internal Staffing Calculator'!B$8:B23500,match(F3905,'Internal Staffing Calculator'!E$8:E23500,0)), "Not In Budget"),"")</f>
        <v/>
      </c>
      <c r="I3905" s="184"/>
      <c r="J3905" s="184"/>
      <c r="K3905" s="184"/>
      <c r="L3905" s="183"/>
    </row>
    <row r="3906">
      <c r="A3906" s="454"/>
      <c r="B3906" s="927"/>
      <c r="C3906" s="580"/>
      <c r="D3906" s="939"/>
      <c r="E3906" s="940"/>
      <c r="F3906" s="941"/>
      <c r="G3906" s="937" t="str">
        <f t="array" ref="G3906">xlookup(F3906,'Internal Staffing Calculator'!E:E,'Internal Staffing Calculator'!C:C,"")</f>
        <v/>
      </c>
      <c r="H3906" s="932" t="str">
        <f t="array" ref="H3906">if(F3906&lt;&gt;"", iferror(index('Internal Staffing Calculator'!B$8:B23500,match(F3906,'Internal Staffing Calculator'!E$8:E23500,0)), "Not In Budget"),"")</f>
        <v/>
      </c>
      <c r="I3906" s="184"/>
      <c r="J3906" s="184"/>
      <c r="K3906" s="184"/>
      <c r="L3906" s="183"/>
    </row>
    <row r="3907">
      <c r="A3907" s="454"/>
      <c r="B3907" s="927"/>
      <c r="C3907" s="580"/>
      <c r="D3907" s="939"/>
      <c r="E3907" s="940"/>
      <c r="F3907" s="941"/>
      <c r="G3907" s="937" t="str">
        <f t="array" ref="G3907">xlookup(F3907,'Internal Staffing Calculator'!E:E,'Internal Staffing Calculator'!C:C,"")</f>
        <v/>
      </c>
      <c r="H3907" s="932" t="str">
        <f t="array" ref="H3907">if(F3907&lt;&gt;"", iferror(index('Internal Staffing Calculator'!B$8:B23500,match(F3907,'Internal Staffing Calculator'!E$8:E23500,0)), "Not In Budget"),"")</f>
        <v/>
      </c>
      <c r="I3907" s="184"/>
      <c r="J3907" s="184"/>
      <c r="K3907" s="184"/>
      <c r="L3907" s="183"/>
    </row>
    <row r="3908">
      <c r="A3908" s="454"/>
      <c r="B3908" s="927"/>
      <c r="C3908" s="580"/>
      <c r="D3908" s="939"/>
      <c r="E3908" s="940"/>
      <c r="F3908" s="941"/>
      <c r="G3908" s="937" t="str">
        <f t="array" ref="G3908">xlookup(F3908,'Internal Staffing Calculator'!E:E,'Internal Staffing Calculator'!C:C,"")</f>
        <v/>
      </c>
      <c r="H3908" s="932" t="str">
        <f t="array" ref="H3908">if(F3908&lt;&gt;"", iferror(index('Internal Staffing Calculator'!B$8:B23500,match(F3908,'Internal Staffing Calculator'!E$8:E23500,0)), "Not In Budget"),"")</f>
        <v/>
      </c>
      <c r="I3908" s="184"/>
      <c r="J3908" s="184"/>
      <c r="K3908" s="184"/>
      <c r="L3908" s="183"/>
    </row>
    <row r="3909">
      <c r="A3909" s="454"/>
      <c r="B3909" s="927"/>
      <c r="C3909" s="580"/>
      <c r="D3909" s="939"/>
      <c r="E3909" s="940"/>
      <c r="F3909" s="941"/>
      <c r="G3909" s="937" t="str">
        <f t="array" ref="G3909">xlookup(F3909,'Internal Staffing Calculator'!E:E,'Internal Staffing Calculator'!C:C,"")</f>
        <v/>
      </c>
      <c r="H3909" s="932" t="str">
        <f t="array" ref="H3909">if(F3909&lt;&gt;"", iferror(index('Internal Staffing Calculator'!B$8:B23500,match(F3909,'Internal Staffing Calculator'!E$8:E23500,0)), "Not In Budget"),"")</f>
        <v/>
      </c>
      <c r="I3909" s="184"/>
      <c r="J3909" s="184"/>
      <c r="K3909" s="184"/>
      <c r="L3909" s="183"/>
    </row>
    <row r="3910">
      <c r="A3910" s="454"/>
      <c r="B3910" s="927"/>
      <c r="C3910" s="580"/>
      <c r="D3910" s="939"/>
      <c r="E3910" s="940"/>
      <c r="F3910" s="941"/>
      <c r="G3910" s="937" t="str">
        <f t="array" ref="G3910">xlookup(F3910,'Internal Staffing Calculator'!E:E,'Internal Staffing Calculator'!C:C,"")</f>
        <v/>
      </c>
      <c r="H3910" s="932" t="str">
        <f t="array" ref="H3910">if(F3910&lt;&gt;"", iferror(index('Internal Staffing Calculator'!B$8:B23500,match(F3910,'Internal Staffing Calculator'!E$8:E23500,0)), "Not In Budget"),"")</f>
        <v/>
      </c>
      <c r="I3910" s="184"/>
      <c r="J3910" s="184"/>
      <c r="K3910" s="184"/>
      <c r="L3910" s="183"/>
    </row>
    <row r="3911">
      <c r="A3911" s="454"/>
      <c r="B3911" s="927"/>
      <c r="C3911" s="580"/>
      <c r="D3911" s="939"/>
      <c r="E3911" s="940"/>
      <c r="F3911" s="941"/>
      <c r="G3911" s="937" t="str">
        <f t="array" ref="G3911">xlookup(F3911,'Internal Staffing Calculator'!E:E,'Internal Staffing Calculator'!C:C,"")</f>
        <v/>
      </c>
      <c r="H3911" s="932" t="str">
        <f t="array" ref="H3911">if(F3911&lt;&gt;"", iferror(index('Internal Staffing Calculator'!B$8:B23500,match(F3911,'Internal Staffing Calculator'!E$8:E23500,0)), "Not In Budget"),"")</f>
        <v/>
      </c>
      <c r="I3911" s="184"/>
      <c r="J3911" s="184"/>
      <c r="K3911" s="184"/>
      <c r="L3911" s="183"/>
    </row>
    <row r="3912">
      <c r="A3912" s="454"/>
      <c r="B3912" s="927"/>
      <c r="C3912" s="580"/>
      <c r="D3912" s="939"/>
      <c r="E3912" s="940"/>
      <c r="F3912" s="941"/>
      <c r="G3912" s="937" t="str">
        <f t="array" ref="G3912">xlookup(F3912,'Internal Staffing Calculator'!E:E,'Internal Staffing Calculator'!C:C,"")</f>
        <v/>
      </c>
      <c r="H3912" s="932" t="str">
        <f t="array" ref="H3912">if(F3912&lt;&gt;"", iferror(index('Internal Staffing Calculator'!B$8:B23500,match(F3912,'Internal Staffing Calculator'!E$8:E23500,0)), "Not In Budget"),"")</f>
        <v/>
      </c>
      <c r="I3912" s="184"/>
      <c r="J3912" s="184"/>
      <c r="K3912" s="184"/>
      <c r="L3912" s="183"/>
    </row>
    <row r="3913">
      <c r="A3913" s="454"/>
      <c r="B3913" s="927"/>
      <c r="C3913" s="580"/>
      <c r="D3913" s="939"/>
      <c r="E3913" s="940"/>
      <c r="F3913" s="941"/>
      <c r="G3913" s="937" t="str">
        <f t="array" ref="G3913">xlookup(F3913,'Internal Staffing Calculator'!E:E,'Internal Staffing Calculator'!C:C,"")</f>
        <v/>
      </c>
      <c r="H3913" s="932" t="str">
        <f t="array" ref="H3913">if(F3913&lt;&gt;"", iferror(index('Internal Staffing Calculator'!B$8:B23500,match(F3913,'Internal Staffing Calculator'!E$8:E23500,0)), "Not In Budget"),"")</f>
        <v/>
      </c>
      <c r="I3913" s="184"/>
      <c r="J3913" s="184"/>
      <c r="K3913" s="184"/>
      <c r="L3913" s="183"/>
    </row>
    <row r="3914">
      <c r="A3914" s="454"/>
      <c r="B3914" s="927"/>
      <c r="C3914" s="580"/>
      <c r="D3914" s="939"/>
      <c r="E3914" s="940"/>
      <c r="F3914" s="941"/>
      <c r="G3914" s="937" t="str">
        <f t="array" ref="G3914">xlookup(F3914,'Internal Staffing Calculator'!E:E,'Internal Staffing Calculator'!C:C,"")</f>
        <v/>
      </c>
      <c r="H3914" s="932" t="str">
        <f t="array" ref="H3914">if(F3914&lt;&gt;"", iferror(index('Internal Staffing Calculator'!B$8:B23500,match(F3914,'Internal Staffing Calculator'!E$8:E23500,0)), "Not In Budget"),"")</f>
        <v/>
      </c>
      <c r="I3914" s="184"/>
      <c r="J3914" s="184"/>
      <c r="K3914" s="184"/>
      <c r="L3914" s="183"/>
    </row>
    <row r="3915">
      <c r="A3915" s="454"/>
      <c r="B3915" s="927"/>
      <c r="C3915" s="580"/>
      <c r="D3915" s="939"/>
      <c r="E3915" s="940"/>
      <c r="F3915" s="941"/>
      <c r="G3915" s="937" t="str">
        <f t="array" ref="G3915">xlookup(F3915,'Internal Staffing Calculator'!E:E,'Internal Staffing Calculator'!C:C,"")</f>
        <v/>
      </c>
      <c r="H3915" s="932" t="str">
        <f t="array" ref="H3915">if(F3915&lt;&gt;"", iferror(index('Internal Staffing Calculator'!B$8:B23500,match(F3915,'Internal Staffing Calculator'!E$8:E23500,0)), "Not In Budget"),"")</f>
        <v/>
      </c>
      <c r="I3915" s="184"/>
      <c r="J3915" s="184"/>
      <c r="K3915" s="184"/>
      <c r="L3915" s="183"/>
    </row>
    <row r="3916">
      <c r="A3916" s="454"/>
      <c r="B3916" s="927"/>
      <c r="C3916" s="580"/>
      <c r="D3916" s="939"/>
      <c r="E3916" s="940"/>
      <c r="F3916" s="941"/>
      <c r="G3916" s="937" t="str">
        <f t="array" ref="G3916">xlookup(F3916,'Internal Staffing Calculator'!E:E,'Internal Staffing Calculator'!C:C,"")</f>
        <v/>
      </c>
      <c r="H3916" s="932" t="str">
        <f t="array" ref="H3916">if(F3916&lt;&gt;"", iferror(index('Internal Staffing Calculator'!B$8:B23500,match(F3916,'Internal Staffing Calculator'!E$8:E23500,0)), "Not In Budget"),"")</f>
        <v/>
      </c>
      <c r="I3916" s="184"/>
      <c r="J3916" s="184"/>
      <c r="K3916" s="184"/>
      <c r="L3916" s="183"/>
    </row>
    <row r="3917">
      <c r="A3917" s="454"/>
      <c r="B3917" s="927"/>
      <c r="C3917" s="580"/>
      <c r="D3917" s="939"/>
      <c r="E3917" s="940"/>
      <c r="F3917" s="941"/>
      <c r="G3917" s="937" t="str">
        <f t="array" ref="G3917">xlookup(F3917,'Internal Staffing Calculator'!E:E,'Internal Staffing Calculator'!C:C,"")</f>
        <v/>
      </c>
      <c r="H3917" s="932" t="str">
        <f t="array" ref="H3917">if(F3917&lt;&gt;"", iferror(index('Internal Staffing Calculator'!B$8:B23500,match(F3917,'Internal Staffing Calculator'!E$8:E23500,0)), "Not In Budget"),"")</f>
        <v/>
      </c>
      <c r="I3917" s="184"/>
      <c r="J3917" s="184"/>
      <c r="K3917" s="184"/>
      <c r="L3917" s="183"/>
    </row>
    <row r="3918">
      <c r="A3918" s="454"/>
      <c r="B3918" s="927"/>
      <c r="C3918" s="580"/>
      <c r="D3918" s="939"/>
      <c r="E3918" s="940"/>
      <c r="F3918" s="941"/>
      <c r="G3918" s="937" t="str">
        <f t="array" ref="G3918">xlookup(F3918,'Internal Staffing Calculator'!E:E,'Internal Staffing Calculator'!C:C,"")</f>
        <v/>
      </c>
      <c r="H3918" s="932" t="str">
        <f t="array" ref="H3918">if(F3918&lt;&gt;"", iferror(index('Internal Staffing Calculator'!B$8:B23500,match(F3918,'Internal Staffing Calculator'!E$8:E23500,0)), "Not In Budget"),"")</f>
        <v/>
      </c>
      <c r="I3918" s="184"/>
      <c r="J3918" s="184"/>
      <c r="K3918" s="184"/>
      <c r="L3918" s="183"/>
    </row>
    <row r="3919">
      <c r="A3919" s="454"/>
      <c r="B3919" s="927"/>
      <c r="C3919" s="580"/>
      <c r="D3919" s="939"/>
      <c r="E3919" s="940"/>
      <c r="F3919" s="941"/>
      <c r="G3919" s="937" t="str">
        <f t="array" ref="G3919">xlookup(F3919,'Internal Staffing Calculator'!E:E,'Internal Staffing Calculator'!C:C,"")</f>
        <v/>
      </c>
      <c r="H3919" s="932" t="str">
        <f t="array" ref="H3919">if(F3919&lt;&gt;"", iferror(index('Internal Staffing Calculator'!B$8:B23500,match(F3919,'Internal Staffing Calculator'!E$8:E23500,0)), "Not In Budget"),"")</f>
        <v/>
      </c>
      <c r="I3919" s="184"/>
      <c r="J3919" s="184"/>
      <c r="K3919" s="184"/>
      <c r="L3919" s="183"/>
    </row>
    <row r="3920">
      <c r="A3920" s="454"/>
      <c r="B3920" s="927"/>
      <c r="C3920" s="580"/>
      <c r="D3920" s="939"/>
      <c r="E3920" s="940"/>
      <c r="F3920" s="941"/>
      <c r="G3920" s="937" t="str">
        <f t="array" ref="G3920">xlookup(F3920,'Internal Staffing Calculator'!E:E,'Internal Staffing Calculator'!C:C,"")</f>
        <v/>
      </c>
      <c r="H3920" s="932" t="str">
        <f t="array" ref="H3920">if(F3920&lt;&gt;"", iferror(index('Internal Staffing Calculator'!B$8:B23500,match(F3920,'Internal Staffing Calculator'!E$8:E23500,0)), "Not In Budget"),"")</f>
        <v/>
      </c>
      <c r="I3920" s="184"/>
      <c r="J3920" s="184"/>
      <c r="K3920" s="184"/>
      <c r="L3920" s="183"/>
    </row>
    <row r="3921">
      <c r="A3921" s="454"/>
      <c r="B3921" s="927"/>
      <c r="C3921" s="580"/>
      <c r="D3921" s="939"/>
      <c r="E3921" s="940"/>
      <c r="F3921" s="941"/>
      <c r="G3921" s="937" t="str">
        <f t="array" ref="G3921">xlookup(F3921,'Internal Staffing Calculator'!E:E,'Internal Staffing Calculator'!C:C,"")</f>
        <v/>
      </c>
      <c r="H3921" s="932" t="str">
        <f t="array" ref="H3921">if(F3921&lt;&gt;"", iferror(index('Internal Staffing Calculator'!B$8:B23500,match(F3921,'Internal Staffing Calculator'!E$8:E23500,0)), "Not In Budget"),"")</f>
        <v/>
      </c>
      <c r="I3921" s="184"/>
      <c r="J3921" s="184"/>
      <c r="K3921" s="184"/>
      <c r="L3921" s="183"/>
    </row>
    <row r="3922">
      <c r="A3922" s="454"/>
      <c r="B3922" s="927"/>
      <c r="C3922" s="580"/>
      <c r="D3922" s="939"/>
      <c r="E3922" s="940"/>
      <c r="F3922" s="941"/>
      <c r="G3922" s="937" t="str">
        <f t="array" ref="G3922">xlookup(F3922,'Internal Staffing Calculator'!E:E,'Internal Staffing Calculator'!C:C,"")</f>
        <v/>
      </c>
      <c r="H3922" s="932" t="str">
        <f t="array" ref="H3922">if(F3922&lt;&gt;"", iferror(index('Internal Staffing Calculator'!B$8:B23500,match(F3922,'Internal Staffing Calculator'!E$8:E23500,0)), "Not In Budget"),"")</f>
        <v/>
      </c>
      <c r="I3922" s="184"/>
      <c r="J3922" s="184"/>
      <c r="K3922" s="184"/>
      <c r="L3922" s="183"/>
    </row>
    <row r="3923">
      <c r="A3923" s="454"/>
      <c r="B3923" s="927"/>
      <c r="C3923" s="580"/>
      <c r="D3923" s="939"/>
      <c r="E3923" s="940"/>
      <c r="F3923" s="941"/>
      <c r="G3923" s="937" t="str">
        <f t="array" ref="G3923">xlookup(F3923,'Internal Staffing Calculator'!E:E,'Internal Staffing Calculator'!C:C,"")</f>
        <v/>
      </c>
      <c r="H3923" s="932" t="str">
        <f t="array" ref="H3923">if(F3923&lt;&gt;"", iferror(index('Internal Staffing Calculator'!B$8:B23500,match(F3923,'Internal Staffing Calculator'!E$8:E23500,0)), "Not In Budget"),"")</f>
        <v/>
      </c>
      <c r="I3923" s="184"/>
      <c r="J3923" s="184"/>
      <c r="K3923" s="184"/>
      <c r="L3923" s="183"/>
    </row>
    <row r="3924">
      <c r="A3924" s="454"/>
      <c r="B3924" s="927"/>
      <c r="C3924" s="580"/>
      <c r="D3924" s="939"/>
      <c r="E3924" s="940"/>
      <c r="F3924" s="941"/>
      <c r="G3924" s="937" t="str">
        <f t="array" ref="G3924">xlookup(F3924,'Internal Staffing Calculator'!E:E,'Internal Staffing Calculator'!C:C,"")</f>
        <v/>
      </c>
      <c r="H3924" s="932" t="str">
        <f t="array" ref="H3924">if(F3924&lt;&gt;"", iferror(index('Internal Staffing Calculator'!B$8:B23500,match(F3924,'Internal Staffing Calculator'!E$8:E23500,0)), "Not In Budget"),"")</f>
        <v/>
      </c>
      <c r="I3924" s="184"/>
      <c r="J3924" s="184"/>
      <c r="K3924" s="184"/>
      <c r="L3924" s="183"/>
    </row>
    <row r="3925">
      <c r="A3925" s="454"/>
      <c r="B3925" s="927"/>
      <c r="C3925" s="580"/>
      <c r="D3925" s="939"/>
      <c r="E3925" s="940"/>
      <c r="F3925" s="941"/>
      <c r="G3925" s="937" t="str">
        <f t="array" ref="G3925">xlookup(F3925,'Internal Staffing Calculator'!E:E,'Internal Staffing Calculator'!C:C,"")</f>
        <v/>
      </c>
      <c r="H3925" s="932" t="str">
        <f t="array" ref="H3925">if(F3925&lt;&gt;"", iferror(index('Internal Staffing Calculator'!B$8:B23500,match(F3925,'Internal Staffing Calculator'!E$8:E23500,0)), "Not In Budget"),"")</f>
        <v/>
      </c>
      <c r="I3925" s="184"/>
      <c r="J3925" s="184"/>
      <c r="K3925" s="184"/>
      <c r="L3925" s="183"/>
    </row>
    <row r="3926">
      <c r="A3926" s="454"/>
      <c r="B3926" s="927"/>
      <c r="C3926" s="580"/>
      <c r="D3926" s="939"/>
      <c r="E3926" s="940"/>
      <c r="F3926" s="941"/>
      <c r="G3926" s="937" t="str">
        <f t="array" ref="G3926">xlookup(F3926,'Internal Staffing Calculator'!E:E,'Internal Staffing Calculator'!C:C,"")</f>
        <v/>
      </c>
      <c r="H3926" s="932" t="str">
        <f t="array" ref="H3926">if(F3926&lt;&gt;"", iferror(index('Internal Staffing Calculator'!B$8:B23500,match(F3926,'Internal Staffing Calculator'!E$8:E23500,0)), "Not In Budget"),"")</f>
        <v/>
      </c>
      <c r="I3926" s="184"/>
      <c r="J3926" s="184"/>
      <c r="K3926" s="184"/>
      <c r="L3926" s="183"/>
    </row>
    <row r="3927">
      <c r="A3927" s="454"/>
      <c r="B3927" s="927"/>
      <c r="C3927" s="580"/>
      <c r="D3927" s="939"/>
      <c r="E3927" s="940"/>
      <c r="F3927" s="941"/>
      <c r="G3927" s="937" t="str">
        <f t="array" ref="G3927">xlookup(F3927,'Internal Staffing Calculator'!E:E,'Internal Staffing Calculator'!C:C,"")</f>
        <v/>
      </c>
      <c r="H3927" s="932" t="str">
        <f t="array" ref="H3927">if(F3927&lt;&gt;"", iferror(index('Internal Staffing Calculator'!B$8:B23500,match(F3927,'Internal Staffing Calculator'!E$8:E23500,0)), "Not In Budget"),"")</f>
        <v/>
      </c>
      <c r="I3927" s="184"/>
      <c r="J3927" s="184"/>
      <c r="K3927" s="184"/>
      <c r="L3927" s="183"/>
    </row>
    <row r="3928">
      <c r="A3928" s="454"/>
      <c r="B3928" s="927"/>
      <c r="C3928" s="580"/>
      <c r="D3928" s="939"/>
      <c r="E3928" s="940"/>
      <c r="F3928" s="941"/>
      <c r="G3928" s="937" t="str">
        <f t="array" ref="G3928">xlookup(F3928,'Internal Staffing Calculator'!E:E,'Internal Staffing Calculator'!C:C,"")</f>
        <v/>
      </c>
      <c r="H3928" s="932" t="str">
        <f t="array" ref="H3928">if(F3928&lt;&gt;"", iferror(index('Internal Staffing Calculator'!B$8:B23500,match(F3928,'Internal Staffing Calculator'!E$8:E23500,0)), "Not In Budget"),"")</f>
        <v/>
      </c>
      <c r="I3928" s="184"/>
      <c r="J3928" s="184"/>
      <c r="K3928" s="184"/>
      <c r="L3928" s="183"/>
    </row>
    <row r="3929">
      <c r="A3929" s="454"/>
      <c r="B3929" s="927"/>
      <c r="C3929" s="580"/>
      <c r="D3929" s="939"/>
      <c r="E3929" s="940"/>
      <c r="F3929" s="941"/>
      <c r="G3929" s="937" t="str">
        <f t="array" ref="G3929">xlookup(F3929,'Internal Staffing Calculator'!E:E,'Internal Staffing Calculator'!C:C,"")</f>
        <v/>
      </c>
      <c r="H3929" s="932" t="str">
        <f t="array" ref="H3929">if(F3929&lt;&gt;"", iferror(index('Internal Staffing Calculator'!B$8:B23500,match(F3929,'Internal Staffing Calculator'!E$8:E23500,0)), "Not In Budget"),"")</f>
        <v/>
      </c>
      <c r="I3929" s="184"/>
      <c r="J3929" s="184"/>
      <c r="K3929" s="184"/>
      <c r="L3929" s="183"/>
    </row>
    <row r="3930">
      <c r="A3930" s="454"/>
      <c r="B3930" s="927"/>
      <c r="C3930" s="580"/>
      <c r="D3930" s="939"/>
      <c r="E3930" s="940"/>
      <c r="F3930" s="941"/>
      <c r="G3930" s="937" t="str">
        <f t="array" ref="G3930">xlookup(F3930,'Internal Staffing Calculator'!E:E,'Internal Staffing Calculator'!C:C,"")</f>
        <v/>
      </c>
      <c r="H3930" s="932" t="str">
        <f t="array" ref="H3930">if(F3930&lt;&gt;"", iferror(index('Internal Staffing Calculator'!B$8:B23500,match(F3930,'Internal Staffing Calculator'!E$8:E23500,0)), "Not In Budget"),"")</f>
        <v/>
      </c>
      <c r="I3930" s="184"/>
      <c r="J3930" s="184"/>
      <c r="K3930" s="184"/>
      <c r="L3930" s="183"/>
    </row>
    <row r="3931">
      <c r="A3931" s="454"/>
      <c r="B3931" s="927"/>
      <c r="C3931" s="580"/>
      <c r="D3931" s="939"/>
      <c r="E3931" s="940"/>
      <c r="F3931" s="941"/>
      <c r="G3931" s="937" t="str">
        <f t="array" ref="G3931">xlookup(F3931,'Internal Staffing Calculator'!E:E,'Internal Staffing Calculator'!C:C,"")</f>
        <v/>
      </c>
      <c r="H3931" s="932" t="str">
        <f t="array" ref="H3931">if(F3931&lt;&gt;"", iferror(index('Internal Staffing Calculator'!B$8:B23500,match(F3931,'Internal Staffing Calculator'!E$8:E23500,0)), "Not In Budget"),"")</f>
        <v/>
      </c>
      <c r="I3931" s="184"/>
      <c r="J3931" s="184"/>
      <c r="K3931" s="184"/>
      <c r="L3931" s="183"/>
    </row>
    <row r="3932">
      <c r="A3932" s="454"/>
      <c r="B3932" s="927"/>
      <c r="C3932" s="580"/>
      <c r="D3932" s="939"/>
      <c r="E3932" s="940"/>
      <c r="F3932" s="941"/>
      <c r="G3932" s="937" t="str">
        <f t="array" ref="G3932">xlookup(F3932,'Internal Staffing Calculator'!E:E,'Internal Staffing Calculator'!C:C,"")</f>
        <v/>
      </c>
      <c r="H3932" s="932" t="str">
        <f t="array" ref="H3932">if(F3932&lt;&gt;"", iferror(index('Internal Staffing Calculator'!B$8:B23500,match(F3932,'Internal Staffing Calculator'!E$8:E23500,0)), "Not In Budget"),"")</f>
        <v/>
      </c>
      <c r="I3932" s="184"/>
      <c r="J3932" s="184"/>
      <c r="K3932" s="184"/>
      <c r="L3932" s="183"/>
    </row>
    <row r="3933">
      <c r="A3933" s="454"/>
      <c r="B3933" s="927"/>
      <c r="C3933" s="580"/>
      <c r="D3933" s="939"/>
      <c r="E3933" s="940"/>
      <c r="F3933" s="941"/>
      <c r="G3933" s="937" t="str">
        <f t="array" ref="G3933">xlookup(F3933,'Internal Staffing Calculator'!E:E,'Internal Staffing Calculator'!C:C,"")</f>
        <v/>
      </c>
      <c r="H3933" s="932" t="str">
        <f t="array" ref="H3933">if(F3933&lt;&gt;"", iferror(index('Internal Staffing Calculator'!B$8:B23500,match(F3933,'Internal Staffing Calculator'!E$8:E23500,0)), "Not In Budget"),"")</f>
        <v/>
      </c>
      <c r="I3933" s="184"/>
      <c r="J3933" s="184"/>
      <c r="K3933" s="184"/>
      <c r="L3933" s="183"/>
    </row>
    <row r="3934">
      <c r="A3934" s="454"/>
      <c r="B3934" s="927"/>
      <c r="C3934" s="580"/>
      <c r="D3934" s="939"/>
      <c r="E3934" s="940"/>
      <c r="F3934" s="941"/>
      <c r="G3934" s="937" t="str">
        <f t="array" ref="G3934">xlookup(F3934,'Internal Staffing Calculator'!E:E,'Internal Staffing Calculator'!C:C,"")</f>
        <v/>
      </c>
      <c r="H3934" s="932" t="str">
        <f t="array" ref="H3934">if(F3934&lt;&gt;"", iferror(index('Internal Staffing Calculator'!B$8:B23500,match(F3934,'Internal Staffing Calculator'!E$8:E23500,0)), "Not In Budget"),"")</f>
        <v/>
      </c>
      <c r="I3934" s="184"/>
      <c r="J3934" s="184"/>
      <c r="K3934" s="184"/>
      <c r="L3934" s="183"/>
    </row>
    <row r="3935">
      <c r="A3935" s="454"/>
      <c r="B3935" s="927"/>
      <c r="C3935" s="580"/>
      <c r="D3935" s="939"/>
      <c r="E3935" s="940"/>
      <c r="F3935" s="941"/>
      <c r="G3935" s="937" t="str">
        <f t="array" ref="G3935">xlookup(F3935,'Internal Staffing Calculator'!E:E,'Internal Staffing Calculator'!C:C,"")</f>
        <v/>
      </c>
      <c r="H3935" s="932" t="str">
        <f t="array" ref="H3935">if(F3935&lt;&gt;"", iferror(index('Internal Staffing Calculator'!B$8:B23500,match(F3935,'Internal Staffing Calculator'!E$8:E23500,0)), "Not In Budget"),"")</f>
        <v/>
      </c>
      <c r="I3935" s="184"/>
      <c r="J3935" s="184"/>
      <c r="K3935" s="184"/>
      <c r="L3935" s="183"/>
    </row>
    <row r="3936">
      <c r="A3936" s="454"/>
      <c r="B3936" s="927"/>
      <c r="C3936" s="580"/>
      <c r="D3936" s="939"/>
      <c r="E3936" s="940"/>
      <c r="F3936" s="941"/>
      <c r="G3936" s="937" t="str">
        <f t="array" ref="G3936">xlookup(F3936,'Internal Staffing Calculator'!E:E,'Internal Staffing Calculator'!C:C,"")</f>
        <v/>
      </c>
      <c r="H3936" s="932" t="str">
        <f t="array" ref="H3936">if(F3936&lt;&gt;"", iferror(index('Internal Staffing Calculator'!B$8:B23500,match(F3936,'Internal Staffing Calculator'!E$8:E23500,0)), "Not In Budget"),"")</f>
        <v/>
      </c>
      <c r="I3936" s="184"/>
      <c r="J3936" s="184"/>
      <c r="K3936" s="184"/>
      <c r="L3936" s="183"/>
    </row>
    <row r="3937">
      <c r="A3937" s="454"/>
      <c r="B3937" s="927"/>
      <c r="C3937" s="580"/>
      <c r="D3937" s="939"/>
      <c r="E3937" s="940"/>
      <c r="F3937" s="941"/>
      <c r="G3937" s="937" t="str">
        <f t="array" ref="G3937">xlookup(F3937,'Internal Staffing Calculator'!E:E,'Internal Staffing Calculator'!C:C,"")</f>
        <v/>
      </c>
      <c r="H3937" s="932" t="str">
        <f t="array" ref="H3937">if(F3937&lt;&gt;"", iferror(index('Internal Staffing Calculator'!B$8:B23500,match(F3937,'Internal Staffing Calculator'!E$8:E23500,0)), "Not In Budget"),"")</f>
        <v/>
      </c>
      <c r="I3937" s="184"/>
      <c r="J3937" s="184"/>
      <c r="K3937" s="184"/>
      <c r="L3937" s="183"/>
    </row>
    <row r="3938">
      <c r="A3938" s="454"/>
      <c r="B3938" s="927"/>
      <c r="C3938" s="580"/>
      <c r="D3938" s="939"/>
      <c r="E3938" s="940"/>
      <c r="F3938" s="941"/>
      <c r="G3938" s="937" t="str">
        <f t="array" ref="G3938">xlookup(F3938,'Internal Staffing Calculator'!E:E,'Internal Staffing Calculator'!C:C,"")</f>
        <v/>
      </c>
      <c r="H3938" s="932" t="str">
        <f t="array" ref="H3938">if(F3938&lt;&gt;"", iferror(index('Internal Staffing Calculator'!B$8:B23500,match(F3938,'Internal Staffing Calculator'!E$8:E23500,0)), "Not In Budget"),"")</f>
        <v/>
      </c>
      <c r="I3938" s="184"/>
      <c r="J3938" s="184"/>
      <c r="K3938" s="184"/>
      <c r="L3938" s="183"/>
    </row>
    <row r="3939">
      <c r="A3939" s="454"/>
      <c r="B3939" s="927"/>
      <c r="C3939" s="580"/>
      <c r="D3939" s="939"/>
      <c r="E3939" s="940"/>
      <c r="F3939" s="941"/>
      <c r="G3939" s="937" t="str">
        <f t="array" ref="G3939">xlookup(F3939,'Internal Staffing Calculator'!E:E,'Internal Staffing Calculator'!C:C,"")</f>
        <v/>
      </c>
      <c r="H3939" s="932" t="str">
        <f t="array" ref="H3939">if(F3939&lt;&gt;"", iferror(index('Internal Staffing Calculator'!B$8:B23500,match(F3939,'Internal Staffing Calculator'!E$8:E23500,0)), "Not In Budget"),"")</f>
        <v/>
      </c>
      <c r="I3939" s="184"/>
      <c r="J3939" s="184"/>
      <c r="K3939" s="184"/>
      <c r="L3939" s="183"/>
    </row>
    <row r="3940">
      <c r="A3940" s="454"/>
      <c r="B3940" s="927"/>
      <c r="C3940" s="580"/>
      <c r="D3940" s="939"/>
      <c r="E3940" s="940"/>
      <c r="F3940" s="941"/>
      <c r="G3940" s="937" t="str">
        <f t="array" ref="G3940">xlookup(F3940,'Internal Staffing Calculator'!E:E,'Internal Staffing Calculator'!C:C,"")</f>
        <v/>
      </c>
      <c r="H3940" s="932" t="str">
        <f t="array" ref="H3940">if(F3940&lt;&gt;"", iferror(index('Internal Staffing Calculator'!B$8:B23500,match(F3940,'Internal Staffing Calculator'!E$8:E23500,0)), "Not In Budget"),"")</f>
        <v/>
      </c>
      <c r="I3940" s="184"/>
      <c r="J3940" s="184"/>
      <c r="K3940" s="184"/>
      <c r="L3940" s="183"/>
    </row>
    <row r="3941">
      <c r="A3941" s="454"/>
      <c r="B3941" s="927"/>
      <c r="C3941" s="580"/>
      <c r="D3941" s="939"/>
      <c r="E3941" s="940"/>
      <c r="F3941" s="941"/>
      <c r="G3941" s="937" t="str">
        <f t="array" ref="G3941">xlookup(F3941,'Internal Staffing Calculator'!E:E,'Internal Staffing Calculator'!C:C,"")</f>
        <v/>
      </c>
      <c r="H3941" s="932" t="str">
        <f t="array" ref="H3941">if(F3941&lt;&gt;"", iferror(index('Internal Staffing Calculator'!B$8:B23500,match(F3941,'Internal Staffing Calculator'!E$8:E23500,0)), "Not In Budget"),"")</f>
        <v/>
      </c>
      <c r="I3941" s="184"/>
      <c r="J3941" s="184"/>
      <c r="K3941" s="184"/>
      <c r="L3941" s="183"/>
    </row>
    <row r="3942">
      <c r="A3942" s="454"/>
      <c r="B3942" s="927"/>
      <c r="C3942" s="580"/>
      <c r="D3942" s="939"/>
      <c r="E3942" s="940"/>
      <c r="F3942" s="941"/>
      <c r="G3942" s="937" t="str">
        <f t="array" ref="G3942">xlookup(F3942,'Internal Staffing Calculator'!E:E,'Internal Staffing Calculator'!C:C,"")</f>
        <v/>
      </c>
      <c r="H3942" s="932" t="str">
        <f t="array" ref="H3942">if(F3942&lt;&gt;"", iferror(index('Internal Staffing Calculator'!B$8:B23500,match(F3942,'Internal Staffing Calculator'!E$8:E23500,0)), "Not In Budget"),"")</f>
        <v/>
      </c>
      <c r="I3942" s="184"/>
      <c r="J3942" s="184"/>
      <c r="K3942" s="184"/>
      <c r="L3942" s="183"/>
    </row>
    <row r="3943">
      <c r="A3943" s="454"/>
      <c r="B3943" s="927"/>
      <c r="C3943" s="580"/>
      <c r="D3943" s="939"/>
      <c r="E3943" s="940"/>
      <c r="F3943" s="941"/>
      <c r="G3943" s="937" t="str">
        <f t="array" ref="G3943">xlookup(F3943,'Internal Staffing Calculator'!E:E,'Internal Staffing Calculator'!C:C,"")</f>
        <v/>
      </c>
      <c r="H3943" s="932" t="str">
        <f t="array" ref="H3943">if(F3943&lt;&gt;"", iferror(index('Internal Staffing Calculator'!B$8:B23500,match(F3943,'Internal Staffing Calculator'!E$8:E23500,0)), "Not In Budget"),"")</f>
        <v/>
      </c>
      <c r="I3943" s="184"/>
      <c r="J3943" s="184"/>
      <c r="K3943" s="184"/>
      <c r="L3943" s="183"/>
    </row>
    <row r="3944">
      <c r="A3944" s="454"/>
      <c r="B3944" s="927"/>
      <c r="C3944" s="580"/>
      <c r="D3944" s="939"/>
      <c r="E3944" s="940"/>
      <c r="F3944" s="941"/>
      <c r="G3944" s="937" t="str">
        <f t="array" ref="G3944">xlookup(F3944,'Internal Staffing Calculator'!E:E,'Internal Staffing Calculator'!C:C,"")</f>
        <v/>
      </c>
      <c r="H3944" s="932" t="str">
        <f t="array" ref="H3944">if(F3944&lt;&gt;"", iferror(index('Internal Staffing Calculator'!B$8:B23500,match(F3944,'Internal Staffing Calculator'!E$8:E23500,0)), "Not In Budget"),"")</f>
        <v/>
      </c>
      <c r="I3944" s="184"/>
      <c r="J3944" s="184"/>
      <c r="K3944" s="184"/>
      <c r="L3944" s="183"/>
    </row>
    <row r="3945">
      <c r="A3945" s="454"/>
      <c r="B3945" s="927"/>
      <c r="C3945" s="580"/>
      <c r="D3945" s="939"/>
      <c r="E3945" s="940"/>
      <c r="F3945" s="941"/>
      <c r="G3945" s="937" t="str">
        <f t="array" ref="G3945">xlookup(F3945,'Internal Staffing Calculator'!E:E,'Internal Staffing Calculator'!C:C,"")</f>
        <v/>
      </c>
      <c r="H3945" s="932" t="str">
        <f t="array" ref="H3945">if(F3945&lt;&gt;"", iferror(index('Internal Staffing Calculator'!B$8:B23500,match(F3945,'Internal Staffing Calculator'!E$8:E23500,0)), "Not In Budget"),"")</f>
        <v/>
      </c>
      <c r="I3945" s="184"/>
      <c r="J3945" s="184"/>
      <c r="K3945" s="184"/>
      <c r="L3945" s="183"/>
    </row>
    <row r="3946">
      <c r="A3946" s="454"/>
      <c r="B3946" s="927"/>
      <c r="C3946" s="580"/>
      <c r="D3946" s="939"/>
      <c r="E3946" s="940"/>
      <c r="F3946" s="941"/>
      <c r="G3946" s="937" t="str">
        <f t="array" ref="G3946">xlookup(F3946,'Internal Staffing Calculator'!E:E,'Internal Staffing Calculator'!C:C,"")</f>
        <v/>
      </c>
      <c r="H3946" s="932" t="str">
        <f t="array" ref="H3946">if(F3946&lt;&gt;"", iferror(index('Internal Staffing Calculator'!B$8:B23500,match(F3946,'Internal Staffing Calculator'!E$8:E23500,0)), "Not In Budget"),"")</f>
        <v/>
      </c>
      <c r="I3946" s="184"/>
      <c r="J3946" s="184"/>
      <c r="K3946" s="184"/>
      <c r="L3946" s="183"/>
    </row>
    <row r="3947">
      <c r="A3947" s="454"/>
      <c r="B3947" s="927"/>
      <c r="C3947" s="580"/>
      <c r="D3947" s="939"/>
      <c r="E3947" s="940"/>
      <c r="F3947" s="941"/>
      <c r="G3947" s="937" t="str">
        <f t="array" ref="G3947">xlookup(F3947,'Internal Staffing Calculator'!E:E,'Internal Staffing Calculator'!C:C,"")</f>
        <v/>
      </c>
      <c r="H3947" s="932" t="str">
        <f t="array" ref="H3947">if(F3947&lt;&gt;"", iferror(index('Internal Staffing Calculator'!B$8:B23500,match(F3947,'Internal Staffing Calculator'!E$8:E23500,0)), "Not In Budget"),"")</f>
        <v/>
      </c>
      <c r="I3947" s="184"/>
      <c r="J3947" s="184"/>
      <c r="K3947" s="184"/>
      <c r="L3947" s="183"/>
    </row>
    <row r="3948">
      <c r="A3948" s="454"/>
      <c r="B3948" s="927"/>
      <c r="C3948" s="580"/>
      <c r="D3948" s="939"/>
      <c r="E3948" s="940"/>
      <c r="F3948" s="941"/>
      <c r="G3948" s="937" t="str">
        <f t="array" ref="G3948">xlookup(F3948,'Internal Staffing Calculator'!E:E,'Internal Staffing Calculator'!C:C,"")</f>
        <v/>
      </c>
      <c r="H3948" s="932" t="str">
        <f t="array" ref="H3948">if(F3948&lt;&gt;"", iferror(index('Internal Staffing Calculator'!B$8:B23500,match(F3948,'Internal Staffing Calculator'!E$8:E23500,0)), "Not In Budget"),"")</f>
        <v/>
      </c>
      <c r="I3948" s="184"/>
      <c r="J3948" s="184"/>
      <c r="K3948" s="184"/>
      <c r="L3948" s="183"/>
    </row>
    <row r="3949">
      <c r="A3949" s="454"/>
      <c r="B3949" s="927"/>
      <c r="C3949" s="580"/>
      <c r="D3949" s="939"/>
      <c r="E3949" s="940"/>
      <c r="F3949" s="941"/>
      <c r="G3949" s="937" t="str">
        <f t="array" ref="G3949">xlookup(F3949,'Internal Staffing Calculator'!E:E,'Internal Staffing Calculator'!C:C,"")</f>
        <v/>
      </c>
      <c r="H3949" s="932" t="str">
        <f t="array" ref="H3949">if(F3949&lt;&gt;"", iferror(index('Internal Staffing Calculator'!B$8:B23500,match(F3949,'Internal Staffing Calculator'!E$8:E23500,0)), "Not In Budget"),"")</f>
        <v/>
      </c>
      <c r="I3949" s="184"/>
      <c r="J3949" s="184"/>
      <c r="K3949" s="184"/>
      <c r="L3949" s="183"/>
    </row>
    <row r="3950">
      <c r="A3950" s="454"/>
      <c r="B3950" s="927"/>
      <c r="C3950" s="580"/>
      <c r="D3950" s="939"/>
      <c r="E3950" s="940"/>
      <c r="F3950" s="941"/>
      <c r="G3950" s="937" t="str">
        <f t="array" ref="G3950">xlookup(F3950,'Internal Staffing Calculator'!E:E,'Internal Staffing Calculator'!C:C,"")</f>
        <v/>
      </c>
      <c r="H3950" s="932" t="str">
        <f t="array" ref="H3950">if(F3950&lt;&gt;"", iferror(index('Internal Staffing Calculator'!B$8:B23500,match(F3950,'Internal Staffing Calculator'!E$8:E23500,0)), "Not In Budget"),"")</f>
        <v/>
      </c>
      <c r="I3950" s="184"/>
      <c r="J3950" s="184"/>
      <c r="K3950" s="184"/>
      <c r="L3950" s="183"/>
    </row>
    <row r="3951">
      <c r="A3951" s="454"/>
      <c r="B3951" s="927"/>
      <c r="C3951" s="580"/>
      <c r="D3951" s="939"/>
      <c r="E3951" s="940"/>
      <c r="F3951" s="941"/>
      <c r="G3951" s="937" t="str">
        <f t="array" ref="G3951">xlookup(F3951,'Internal Staffing Calculator'!E:E,'Internal Staffing Calculator'!C:C,"")</f>
        <v/>
      </c>
      <c r="H3951" s="932" t="str">
        <f t="array" ref="H3951">if(F3951&lt;&gt;"", iferror(index('Internal Staffing Calculator'!B$8:B23500,match(F3951,'Internal Staffing Calculator'!E$8:E23500,0)), "Not In Budget"),"")</f>
        <v/>
      </c>
      <c r="I3951" s="184"/>
      <c r="J3951" s="184"/>
      <c r="K3951" s="184"/>
      <c r="L3951" s="183"/>
    </row>
    <row r="3952">
      <c r="A3952" s="454"/>
      <c r="B3952" s="927"/>
      <c r="C3952" s="580"/>
      <c r="D3952" s="939"/>
      <c r="E3952" s="940"/>
      <c r="F3952" s="941"/>
      <c r="G3952" s="937" t="str">
        <f t="array" ref="G3952">xlookup(F3952,'Internal Staffing Calculator'!E:E,'Internal Staffing Calculator'!C:C,"")</f>
        <v/>
      </c>
      <c r="H3952" s="932" t="str">
        <f t="array" ref="H3952">if(F3952&lt;&gt;"", iferror(index('Internal Staffing Calculator'!B$8:B23500,match(F3952,'Internal Staffing Calculator'!E$8:E23500,0)), "Not In Budget"),"")</f>
        <v/>
      </c>
      <c r="I3952" s="184"/>
      <c r="J3952" s="184"/>
      <c r="K3952" s="184"/>
      <c r="L3952" s="183"/>
    </row>
    <row r="3953">
      <c r="A3953" s="454"/>
      <c r="B3953" s="927"/>
      <c r="C3953" s="580"/>
      <c r="D3953" s="939"/>
      <c r="E3953" s="940"/>
      <c r="F3953" s="941"/>
      <c r="G3953" s="937" t="str">
        <f t="array" ref="G3953">xlookup(F3953,'Internal Staffing Calculator'!E:E,'Internal Staffing Calculator'!C:C,"")</f>
        <v/>
      </c>
      <c r="H3953" s="932" t="str">
        <f t="array" ref="H3953">if(F3953&lt;&gt;"", iferror(index('Internal Staffing Calculator'!B$8:B23500,match(F3953,'Internal Staffing Calculator'!E$8:E23500,0)), "Not In Budget"),"")</f>
        <v/>
      </c>
      <c r="I3953" s="184"/>
      <c r="J3953" s="184"/>
      <c r="K3953" s="184"/>
      <c r="L3953" s="183"/>
    </row>
    <row r="3954">
      <c r="A3954" s="454"/>
      <c r="B3954" s="927"/>
      <c r="C3954" s="580"/>
      <c r="D3954" s="939"/>
      <c r="E3954" s="940"/>
      <c r="F3954" s="941"/>
      <c r="G3954" s="937" t="str">
        <f t="array" ref="G3954">xlookup(F3954,'Internal Staffing Calculator'!E:E,'Internal Staffing Calculator'!C:C,"")</f>
        <v/>
      </c>
      <c r="H3954" s="932" t="str">
        <f t="array" ref="H3954">if(F3954&lt;&gt;"", iferror(index('Internal Staffing Calculator'!B$8:B23500,match(F3954,'Internal Staffing Calculator'!E$8:E23500,0)), "Not In Budget"),"")</f>
        <v/>
      </c>
      <c r="I3954" s="184"/>
      <c r="J3954" s="184"/>
      <c r="K3954" s="184"/>
      <c r="L3954" s="183"/>
    </row>
    <row r="3955">
      <c r="A3955" s="454"/>
      <c r="B3955" s="927"/>
      <c r="C3955" s="580"/>
      <c r="D3955" s="939"/>
      <c r="E3955" s="940"/>
      <c r="F3955" s="941"/>
      <c r="G3955" s="937" t="str">
        <f t="array" ref="G3955">xlookup(F3955,'Internal Staffing Calculator'!E:E,'Internal Staffing Calculator'!C:C,"")</f>
        <v/>
      </c>
      <c r="H3955" s="932" t="str">
        <f t="array" ref="H3955">if(F3955&lt;&gt;"", iferror(index('Internal Staffing Calculator'!B$8:B23500,match(F3955,'Internal Staffing Calculator'!E$8:E23500,0)), "Not In Budget"),"")</f>
        <v/>
      </c>
      <c r="I3955" s="184"/>
      <c r="J3955" s="184"/>
      <c r="K3955" s="184"/>
      <c r="L3955" s="183"/>
    </row>
    <row r="3956">
      <c r="A3956" s="454"/>
      <c r="B3956" s="927"/>
      <c r="C3956" s="580"/>
      <c r="D3956" s="939"/>
      <c r="E3956" s="940"/>
      <c r="F3956" s="941"/>
      <c r="G3956" s="937" t="str">
        <f t="array" ref="G3956">xlookup(F3956,'Internal Staffing Calculator'!E:E,'Internal Staffing Calculator'!C:C,"")</f>
        <v/>
      </c>
      <c r="H3956" s="932" t="str">
        <f t="array" ref="H3956">if(F3956&lt;&gt;"", iferror(index('Internal Staffing Calculator'!B$8:B23500,match(F3956,'Internal Staffing Calculator'!E$8:E23500,0)), "Not In Budget"),"")</f>
        <v/>
      </c>
      <c r="I3956" s="184"/>
      <c r="J3956" s="184"/>
      <c r="K3956" s="184"/>
      <c r="L3956" s="183"/>
    </row>
    <row r="3957">
      <c r="A3957" s="454"/>
      <c r="B3957" s="927"/>
      <c r="C3957" s="580"/>
      <c r="D3957" s="939"/>
      <c r="E3957" s="940"/>
      <c r="F3957" s="941"/>
      <c r="G3957" s="937" t="str">
        <f t="array" ref="G3957">xlookup(F3957,'Internal Staffing Calculator'!E:E,'Internal Staffing Calculator'!C:C,"")</f>
        <v/>
      </c>
      <c r="H3957" s="932" t="str">
        <f t="array" ref="H3957">if(F3957&lt;&gt;"", iferror(index('Internal Staffing Calculator'!B$8:B23500,match(F3957,'Internal Staffing Calculator'!E$8:E23500,0)), "Not In Budget"),"")</f>
        <v/>
      </c>
      <c r="I3957" s="184"/>
      <c r="J3957" s="184"/>
      <c r="K3957" s="184"/>
      <c r="L3957" s="183"/>
    </row>
    <row r="3958">
      <c r="A3958" s="454"/>
      <c r="B3958" s="927"/>
      <c r="C3958" s="580"/>
      <c r="D3958" s="939"/>
      <c r="E3958" s="940"/>
      <c r="F3958" s="941"/>
      <c r="G3958" s="937" t="str">
        <f t="array" ref="G3958">xlookup(F3958,'Internal Staffing Calculator'!E:E,'Internal Staffing Calculator'!C:C,"")</f>
        <v/>
      </c>
      <c r="H3958" s="932" t="str">
        <f t="array" ref="H3958">if(F3958&lt;&gt;"", iferror(index('Internal Staffing Calculator'!B$8:B23500,match(F3958,'Internal Staffing Calculator'!E$8:E23500,0)), "Not In Budget"),"")</f>
        <v/>
      </c>
      <c r="I3958" s="184"/>
      <c r="J3958" s="184"/>
      <c r="K3958" s="184"/>
      <c r="L3958" s="183"/>
    </row>
    <row r="3959">
      <c r="A3959" s="454"/>
      <c r="B3959" s="927"/>
      <c r="C3959" s="580"/>
      <c r="D3959" s="939"/>
      <c r="E3959" s="940"/>
      <c r="F3959" s="941"/>
      <c r="G3959" s="937" t="str">
        <f t="array" ref="G3959">xlookup(F3959,'Internal Staffing Calculator'!E:E,'Internal Staffing Calculator'!C:C,"")</f>
        <v/>
      </c>
      <c r="H3959" s="932" t="str">
        <f t="array" ref="H3959">if(F3959&lt;&gt;"", iferror(index('Internal Staffing Calculator'!B$8:B23500,match(F3959,'Internal Staffing Calculator'!E$8:E23500,0)), "Not In Budget"),"")</f>
        <v/>
      </c>
      <c r="I3959" s="184"/>
      <c r="J3959" s="184"/>
      <c r="K3959" s="184"/>
      <c r="L3959" s="183"/>
    </row>
    <row r="3960">
      <c r="A3960" s="454"/>
      <c r="B3960" s="927"/>
      <c r="C3960" s="580"/>
      <c r="D3960" s="939"/>
      <c r="E3960" s="940"/>
      <c r="F3960" s="941"/>
      <c r="G3960" s="937" t="str">
        <f t="array" ref="G3960">xlookup(F3960,'Internal Staffing Calculator'!E:E,'Internal Staffing Calculator'!C:C,"")</f>
        <v/>
      </c>
      <c r="H3960" s="932" t="str">
        <f t="array" ref="H3960">if(F3960&lt;&gt;"", iferror(index('Internal Staffing Calculator'!B$8:B23500,match(F3960,'Internal Staffing Calculator'!E$8:E23500,0)), "Not In Budget"),"")</f>
        <v/>
      </c>
      <c r="I3960" s="184"/>
      <c r="J3960" s="184"/>
      <c r="K3960" s="184"/>
      <c r="L3960" s="183"/>
    </row>
    <row r="3961">
      <c r="A3961" s="454"/>
      <c r="B3961" s="927"/>
      <c r="C3961" s="580"/>
      <c r="D3961" s="939"/>
      <c r="E3961" s="940"/>
      <c r="F3961" s="941"/>
      <c r="G3961" s="937" t="str">
        <f t="array" ref="G3961">xlookup(F3961,'Internal Staffing Calculator'!E:E,'Internal Staffing Calculator'!C:C,"")</f>
        <v/>
      </c>
      <c r="H3961" s="932" t="str">
        <f t="array" ref="H3961">if(F3961&lt;&gt;"", iferror(index('Internal Staffing Calculator'!B$8:B23500,match(F3961,'Internal Staffing Calculator'!E$8:E23500,0)), "Not In Budget"),"")</f>
        <v/>
      </c>
      <c r="I3961" s="184"/>
      <c r="J3961" s="184"/>
      <c r="K3961" s="184"/>
      <c r="L3961" s="183"/>
    </row>
    <row r="3962">
      <c r="A3962" s="454"/>
      <c r="B3962" s="927"/>
      <c r="C3962" s="580"/>
      <c r="D3962" s="939"/>
      <c r="E3962" s="940"/>
      <c r="F3962" s="941"/>
      <c r="G3962" s="937" t="str">
        <f t="array" ref="G3962">xlookup(F3962,'Internal Staffing Calculator'!E:E,'Internal Staffing Calculator'!C:C,"")</f>
        <v/>
      </c>
      <c r="H3962" s="932" t="str">
        <f t="array" ref="H3962">if(F3962&lt;&gt;"", iferror(index('Internal Staffing Calculator'!B$8:B23500,match(F3962,'Internal Staffing Calculator'!E$8:E23500,0)), "Not In Budget"),"")</f>
        <v/>
      </c>
      <c r="I3962" s="184"/>
      <c r="J3962" s="184"/>
      <c r="K3962" s="184"/>
      <c r="L3962" s="183"/>
    </row>
    <row r="3963">
      <c r="A3963" s="454"/>
      <c r="B3963" s="927"/>
      <c r="C3963" s="580"/>
      <c r="D3963" s="939"/>
      <c r="E3963" s="940"/>
      <c r="F3963" s="941"/>
      <c r="G3963" s="937" t="str">
        <f t="array" ref="G3963">xlookup(F3963,'Internal Staffing Calculator'!E:E,'Internal Staffing Calculator'!C:C,"")</f>
        <v/>
      </c>
      <c r="H3963" s="932" t="str">
        <f t="array" ref="H3963">if(F3963&lt;&gt;"", iferror(index('Internal Staffing Calculator'!B$8:B23500,match(F3963,'Internal Staffing Calculator'!E$8:E23500,0)), "Not In Budget"),"")</f>
        <v/>
      </c>
      <c r="I3963" s="184"/>
      <c r="J3963" s="184"/>
      <c r="K3963" s="184"/>
      <c r="L3963" s="183"/>
    </row>
    <row r="3964">
      <c r="A3964" s="454"/>
      <c r="B3964" s="927"/>
      <c r="C3964" s="580"/>
      <c r="D3964" s="939"/>
      <c r="E3964" s="940"/>
      <c r="F3964" s="941"/>
      <c r="G3964" s="937" t="str">
        <f t="array" ref="G3964">xlookup(F3964,'Internal Staffing Calculator'!E:E,'Internal Staffing Calculator'!C:C,"")</f>
        <v/>
      </c>
      <c r="H3964" s="932" t="str">
        <f t="array" ref="H3964">if(F3964&lt;&gt;"", iferror(index('Internal Staffing Calculator'!B$8:B23500,match(F3964,'Internal Staffing Calculator'!E$8:E23500,0)), "Not In Budget"),"")</f>
        <v/>
      </c>
      <c r="I3964" s="184"/>
      <c r="J3964" s="184"/>
      <c r="K3964" s="184"/>
      <c r="L3964" s="183"/>
    </row>
    <row r="3965">
      <c r="A3965" s="454"/>
      <c r="B3965" s="927"/>
      <c r="C3965" s="580"/>
      <c r="D3965" s="939"/>
      <c r="E3965" s="940"/>
      <c r="F3965" s="941"/>
      <c r="G3965" s="937" t="str">
        <f t="array" ref="G3965">xlookup(F3965,'Internal Staffing Calculator'!E:E,'Internal Staffing Calculator'!C:C,"")</f>
        <v/>
      </c>
      <c r="H3965" s="932" t="str">
        <f t="array" ref="H3965">if(F3965&lt;&gt;"", iferror(index('Internal Staffing Calculator'!B$8:B23500,match(F3965,'Internal Staffing Calculator'!E$8:E23500,0)), "Not In Budget"),"")</f>
        <v/>
      </c>
      <c r="I3965" s="184"/>
      <c r="J3965" s="184"/>
      <c r="K3965" s="184"/>
      <c r="L3965" s="183"/>
    </row>
    <row r="3966">
      <c r="A3966" s="454"/>
      <c r="B3966" s="927"/>
      <c r="C3966" s="580"/>
      <c r="D3966" s="939"/>
      <c r="E3966" s="940"/>
      <c r="F3966" s="941"/>
      <c r="G3966" s="937" t="str">
        <f t="array" ref="G3966">xlookup(F3966,'Internal Staffing Calculator'!E:E,'Internal Staffing Calculator'!C:C,"")</f>
        <v/>
      </c>
      <c r="H3966" s="932" t="str">
        <f t="array" ref="H3966">if(F3966&lt;&gt;"", iferror(index('Internal Staffing Calculator'!B$8:B23500,match(F3966,'Internal Staffing Calculator'!E$8:E23500,0)), "Not In Budget"),"")</f>
        <v/>
      </c>
      <c r="I3966" s="184"/>
      <c r="J3966" s="184"/>
      <c r="K3966" s="184"/>
      <c r="L3966" s="183"/>
    </row>
    <row r="3967">
      <c r="A3967" s="454"/>
      <c r="B3967" s="927"/>
      <c r="C3967" s="580"/>
      <c r="D3967" s="939"/>
      <c r="E3967" s="940"/>
      <c r="F3967" s="941"/>
      <c r="G3967" s="937" t="str">
        <f t="array" ref="G3967">xlookup(F3967,'Internal Staffing Calculator'!E:E,'Internal Staffing Calculator'!C:C,"")</f>
        <v/>
      </c>
      <c r="H3967" s="932" t="str">
        <f t="array" ref="H3967">if(F3967&lt;&gt;"", iferror(index('Internal Staffing Calculator'!B$8:B23500,match(F3967,'Internal Staffing Calculator'!E$8:E23500,0)), "Not In Budget"),"")</f>
        <v/>
      </c>
      <c r="I3967" s="184"/>
      <c r="J3967" s="184"/>
      <c r="K3967" s="184"/>
      <c r="L3967" s="183"/>
    </row>
    <row r="3968">
      <c r="A3968" s="454"/>
      <c r="B3968" s="927"/>
      <c r="C3968" s="580"/>
      <c r="D3968" s="939"/>
      <c r="E3968" s="940"/>
      <c r="F3968" s="941"/>
      <c r="G3968" s="937" t="str">
        <f t="array" ref="G3968">xlookup(F3968,'Internal Staffing Calculator'!E:E,'Internal Staffing Calculator'!C:C,"")</f>
        <v/>
      </c>
      <c r="H3968" s="932" t="str">
        <f t="array" ref="H3968">if(F3968&lt;&gt;"", iferror(index('Internal Staffing Calculator'!B$8:B23500,match(F3968,'Internal Staffing Calculator'!E$8:E23500,0)), "Not In Budget"),"")</f>
        <v/>
      </c>
      <c r="I3968" s="184"/>
      <c r="J3968" s="184"/>
      <c r="K3968" s="184"/>
      <c r="L3968" s="183"/>
    </row>
    <row r="3969">
      <c r="A3969" s="454"/>
      <c r="B3969" s="927"/>
      <c r="C3969" s="580"/>
      <c r="D3969" s="939"/>
      <c r="E3969" s="940"/>
      <c r="F3969" s="941"/>
      <c r="G3969" s="937" t="str">
        <f t="array" ref="G3969">xlookup(F3969,'Internal Staffing Calculator'!E:E,'Internal Staffing Calculator'!C:C,"")</f>
        <v/>
      </c>
      <c r="H3969" s="932" t="str">
        <f t="array" ref="H3969">if(F3969&lt;&gt;"", iferror(index('Internal Staffing Calculator'!B$8:B23500,match(F3969,'Internal Staffing Calculator'!E$8:E23500,0)), "Not In Budget"),"")</f>
        <v/>
      </c>
      <c r="I3969" s="184"/>
      <c r="J3969" s="184"/>
      <c r="K3969" s="184"/>
      <c r="L3969" s="183"/>
    </row>
    <row r="3970">
      <c r="A3970" s="454"/>
      <c r="B3970" s="927"/>
      <c r="C3970" s="580"/>
      <c r="D3970" s="939"/>
      <c r="E3970" s="940"/>
      <c r="F3970" s="941"/>
      <c r="G3970" s="937" t="str">
        <f t="array" ref="G3970">xlookup(F3970,'Internal Staffing Calculator'!E:E,'Internal Staffing Calculator'!C:C,"")</f>
        <v/>
      </c>
      <c r="H3970" s="932" t="str">
        <f t="array" ref="H3970">if(F3970&lt;&gt;"", iferror(index('Internal Staffing Calculator'!B$8:B23500,match(F3970,'Internal Staffing Calculator'!E$8:E23500,0)), "Not In Budget"),"")</f>
        <v/>
      </c>
      <c r="I3970" s="184"/>
      <c r="J3970" s="184"/>
      <c r="K3970" s="184"/>
      <c r="L3970" s="183"/>
    </row>
    <row r="3971">
      <c r="A3971" s="454"/>
      <c r="B3971" s="927"/>
      <c r="C3971" s="580"/>
      <c r="D3971" s="939"/>
      <c r="E3971" s="940"/>
      <c r="F3971" s="941"/>
      <c r="G3971" s="937" t="str">
        <f t="array" ref="G3971">xlookup(F3971,'Internal Staffing Calculator'!E:E,'Internal Staffing Calculator'!C:C,"")</f>
        <v/>
      </c>
      <c r="H3971" s="932" t="str">
        <f t="array" ref="H3971">if(F3971&lt;&gt;"", iferror(index('Internal Staffing Calculator'!B$8:B23500,match(F3971,'Internal Staffing Calculator'!E$8:E23500,0)), "Not In Budget"),"")</f>
        <v/>
      </c>
      <c r="I3971" s="184"/>
      <c r="J3971" s="184"/>
      <c r="K3971" s="184"/>
      <c r="L3971" s="183"/>
    </row>
    <row r="3972">
      <c r="A3972" s="454"/>
      <c r="B3972" s="927"/>
      <c r="C3972" s="580"/>
      <c r="D3972" s="939"/>
      <c r="E3972" s="940"/>
      <c r="F3972" s="941"/>
      <c r="G3972" s="937" t="str">
        <f t="array" ref="G3972">xlookup(F3972,'Internal Staffing Calculator'!E:E,'Internal Staffing Calculator'!C:C,"")</f>
        <v/>
      </c>
      <c r="H3972" s="932" t="str">
        <f t="array" ref="H3972">if(F3972&lt;&gt;"", iferror(index('Internal Staffing Calculator'!B$8:B23500,match(F3972,'Internal Staffing Calculator'!E$8:E23500,0)), "Not In Budget"),"")</f>
        <v/>
      </c>
      <c r="I3972" s="184"/>
      <c r="J3972" s="184"/>
      <c r="K3972" s="184"/>
      <c r="L3972" s="183"/>
    </row>
    <row r="3973">
      <c r="A3973" s="454"/>
      <c r="B3973" s="927"/>
      <c r="C3973" s="580"/>
      <c r="D3973" s="939"/>
      <c r="E3973" s="940"/>
      <c r="F3973" s="941"/>
      <c r="G3973" s="937" t="str">
        <f t="array" ref="G3973">xlookup(F3973,'Internal Staffing Calculator'!E:E,'Internal Staffing Calculator'!C:C,"")</f>
        <v/>
      </c>
      <c r="H3973" s="932" t="str">
        <f t="array" ref="H3973">if(F3973&lt;&gt;"", iferror(index('Internal Staffing Calculator'!B$8:B23500,match(F3973,'Internal Staffing Calculator'!E$8:E23500,0)), "Not In Budget"),"")</f>
        <v/>
      </c>
      <c r="I3973" s="184"/>
      <c r="J3973" s="184"/>
      <c r="K3973" s="184"/>
      <c r="L3973" s="183"/>
    </row>
    <row r="3974">
      <c r="A3974" s="454"/>
      <c r="B3974" s="927"/>
      <c r="C3974" s="580"/>
      <c r="D3974" s="939"/>
      <c r="E3974" s="940"/>
      <c r="F3974" s="941"/>
      <c r="G3974" s="937" t="str">
        <f t="array" ref="G3974">xlookup(F3974,'Internal Staffing Calculator'!E:E,'Internal Staffing Calculator'!C:C,"")</f>
        <v/>
      </c>
      <c r="H3974" s="932" t="str">
        <f t="array" ref="H3974">if(F3974&lt;&gt;"", iferror(index('Internal Staffing Calculator'!B$8:B23500,match(F3974,'Internal Staffing Calculator'!E$8:E23500,0)), "Not In Budget"),"")</f>
        <v/>
      </c>
      <c r="I3974" s="184"/>
      <c r="J3974" s="184"/>
      <c r="K3974" s="184"/>
      <c r="L3974" s="183"/>
    </row>
    <row r="3975">
      <c r="A3975" s="454"/>
      <c r="B3975" s="927"/>
      <c r="C3975" s="580"/>
      <c r="D3975" s="939"/>
      <c r="E3975" s="940"/>
      <c r="F3975" s="941"/>
      <c r="G3975" s="937" t="str">
        <f t="array" ref="G3975">xlookup(F3975,'Internal Staffing Calculator'!E:E,'Internal Staffing Calculator'!C:C,"")</f>
        <v/>
      </c>
      <c r="H3975" s="932" t="str">
        <f t="array" ref="H3975">if(F3975&lt;&gt;"", iferror(index('Internal Staffing Calculator'!B$8:B23500,match(F3975,'Internal Staffing Calculator'!E$8:E23500,0)), "Not In Budget"),"")</f>
        <v/>
      </c>
      <c r="I3975" s="184"/>
      <c r="J3975" s="184"/>
      <c r="K3975" s="184"/>
      <c r="L3975" s="183"/>
    </row>
    <row r="3976">
      <c r="A3976" s="454"/>
      <c r="B3976" s="927"/>
      <c r="C3976" s="580"/>
      <c r="D3976" s="939"/>
      <c r="E3976" s="940"/>
      <c r="F3976" s="941"/>
      <c r="G3976" s="937" t="str">
        <f t="array" ref="G3976">xlookup(F3976,'Internal Staffing Calculator'!E:E,'Internal Staffing Calculator'!C:C,"")</f>
        <v/>
      </c>
      <c r="H3976" s="932" t="str">
        <f t="array" ref="H3976">if(F3976&lt;&gt;"", iferror(index('Internal Staffing Calculator'!B$8:B23500,match(F3976,'Internal Staffing Calculator'!E$8:E23500,0)), "Not In Budget"),"")</f>
        <v/>
      </c>
      <c r="I3976" s="184"/>
      <c r="J3976" s="184"/>
      <c r="K3976" s="184"/>
      <c r="L3976" s="183"/>
    </row>
    <row r="3977">
      <c r="A3977" s="454"/>
      <c r="B3977" s="927"/>
      <c r="C3977" s="580"/>
      <c r="D3977" s="939"/>
      <c r="E3977" s="940"/>
      <c r="F3977" s="941"/>
      <c r="G3977" s="937" t="str">
        <f t="array" ref="G3977">xlookup(F3977,'Internal Staffing Calculator'!E:E,'Internal Staffing Calculator'!C:C,"")</f>
        <v/>
      </c>
      <c r="H3977" s="932" t="str">
        <f t="array" ref="H3977">if(F3977&lt;&gt;"", iferror(index('Internal Staffing Calculator'!B$8:B23500,match(F3977,'Internal Staffing Calculator'!E$8:E23500,0)), "Not In Budget"),"")</f>
        <v/>
      </c>
      <c r="I3977" s="184"/>
      <c r="J3977" s="184"/>
      <c r="K3977" s="184"/>
      <c r="L3977" s="183"/>
    </row>
    <row r="3978">
      <c r="A3978" s="454"/>
      <c r="B3978" s="927"/>
      <c r="C3978" s="580"/>
      <c r="D3978" s="939"/>
      <c r="E3978" s="940"/>
      <c r="F3978" s="941"/>
      <c r="G3978" s="937" t="str">
        <f t="array" ref="G3978">xlookup(F3978,'Internal Staffing Calculator'!E:E,'Internal Staffing Calculator'!C:C,"")</f>
        <v/>
      </c>
      <c r="H3978" s="932" t="str">
        <f t="array" ref="H3978">if(F3978&lt;&gt;"", iferror(index('Internal Staffing Calculator'!B$8:B23500,match(F3978,'Internal Staffing Calculator'!E$8:E23500,0)), "Not In Budget"),"")</f>
        <v/>
      </c>
      <c r="I3978" s="184"/>
      <c r="J3978" s="184"/>
      <c r="K3978" s="184"/>
      <c r="L3978" s="183"/>
    </row>
    <row r="3979">
      <c r="A3979" s="454"/>
      <c r="B3979" s="927"/>
      <c r="C3979" s="580"/>
      <c r="D3979" s="939"/>
      <c r="E3979" s="940"/>
      <c r="F3979" s="941"/>
      <c r="G3979" s="937" t="str">
        <f t="array" ref="G3979">xlookup(F3979,'Internal Staffing Calculator'!E:E,'Internal Staffing Calculator'!C:C,"")</f>
        <v/>
      </c>
      <c r="H3979" s="932" t="str">
        <f t="array" ref="H3979">if(F3979&lt;&gt;"", iferror(index('Internal Staffing Calculator'!B$8:B23500,match(F3979,'Internal Staffing Calculator'!E$8:E23500,0)), "Not In Budget"),"")</f>
        <v/>
      </c>
      <c r="I3979" s="184"/>
      <c r="J3979" s="184"/>
      <c r="K3979" s="184"/>
      <c r="L3979" s="183"/>
    </row>
    <row r="3980">
      <c r="A3980" s="454"/>
      <c r="B3980" s="927"/>
      <c r="C3980" s="580"/>
      <c r="D3980" s="939"/>
      <c r="E3980" s="940"/>
      <c r="F3980" s="941"/>
      <c r="G3980" s="937" t="str">
        <f t="array" ref="G3980">xlookup(F3980,'Internal Staffing Calculator'!E:E,'Internal Staffing Calculator'!C:C,"")</f>
        <v/>
      </c>
      <c r="H3980" s="932" t="str">
        <f t="array" ref="H3980">if(F3980&lt;&gt;"", iferror(index('Internal Staffing Calculator'!B$8:B23500,match(F3980,'Internal Staffing Calculator'!E$8:E23500,0)), "Not In Budget"),"")</f>
        <v/>
      </c>
      <c r="I3980" s="184"/>
      <c r="J3980" s="184"/>
      <c r="K3980" s="184"/>
      <c r="L3980" s="183"/>
    </row>
    <row r="3981">
      <c r="A3981" s="454"/>
      <c r="B3981" s="927"/>
      <c r="C3981" s="580"/>
      <c r="D3981" s="939"/>
      <c r="E3981" s="940"/>
      <c r="F3981" s="941"/>
      <c r="G3981" s="937" t="str">
        <f t="array" ref="G3981">xlookup(F3981,'Internal Staffing Calculator'!E:E,'Internal Staffing Calculator'!C:C,"")</f>
        <v/>
      </c>
      <c r="H3981" s="932" t="str">
        <f t="array" ref="H3981">if(F3981&lt;&gt;"", iferror(index('Internal Staffing Calculator'!B$8:B23500,match(F3981,'Internal Staffing Calculator'!E$8:E23500,0)), "Not In Budget"),"")</f>
        <v/>
      </c>
      <c r="I3981" s="184"/>
      <c r="J3981" s="184"/>
      <c r="K3981" s="184"/>
      <c r="L3981" s="183"/>
    </row>
    <row r="3982">
      <c r="A3982" s="454"/>
      <c r="B3982" s="927"/>
      <c r="C3982" s="580"/>
      <c r="D3982" s="939"/>
      <c r="E3982" s="940"/>
      <c r="F3982" s="941"/>
      <c r="G3982" s="937" t="str">
        <f t="array" ref="G3982">xlookup(F3982,'Internal Staffing Calculator'!E:E,'Internal Staffing Calculator'!C:C,"")</f>
        <v/>
      </c>
      <c r="H3982" s="932" t="str">
        <f t="array" ref="H3982">if(F3982&lt;&gt;"", iferror(index('Internal Staffing Calculator'!B$8:B23500,match(F3982,'Internal Staffing Calculator'!E$8:E23500,0)), "Not In Budget"),"")</f>
        <v/>
      </c>
      <c r="I3982" s="184"/>
      <c r="J3982" s="184"/>
      <c r="K3982" s="184"/>
      <c r="L3982" s="183"/>
    </row>
    <row r="3983">
      <c r="A3983" s="454"/>
      <c r="B3983" s="927"/>
      <c r="C3983" s="580"/>
      <c r="D3983" s="939"/>
      <c r="E3983" s="940"/>
      <c r="F3983" s="941"/>
      <c r="G3983" s="937" t="str">
        <f t="array" ref="G3983">xlookup(F3983,'Internal Staffing Calculator'!E:E,'Internal Staffing Calculator'!C:C,"")</f>
        <v/>
      </c>
      <c r="H3983" s="932" t="str">
        <f t="array" ref="H3983">if(F3983&lt;&gt;"", iferror(index('Internal Staffing Calculator'!B$8:B23500,match(F3983,'Internal Staffing Calculator'!E$8:E23500,0)), "Not In Budget"),"")</f>
        <v/>
      </c>
      <c r="I3983" s="184"/>
      <c r="J3983" s="184"/>
      <c r="K3983" s="184"/>
      <c r="L3983" s="183"/>
    </row>
    <row r="3984">
      <c r="A3984" s="454"/>
      <c r="B3984" s="927"/>
      <c r="C3984" s="580"/>
      <c r="D3984" s="939"/>
      <c r="E3984" s="940"/>
      <c r="F3984" s="941"/>
      <c r="G3984" s="937" t="str">
        <f t="array" ref="G3984">xlookup(F3984,'Internal Staffing Calculator'!E:E,'Internal Staffing Calculator'!C:C,"")</f>
        <v/>
      </c>
      <c r="H3984" s="932" t="str">
        <f t="array" ref="H3984">if(F3984&lt;&gt;"", iferror(index('Internal Staffing Calculator'!B$8:B23500,match(F3984,'Internal Staffing Calculator'!E$8:E23500,0)), "Not In Budget"),"")</f>
        <v/>
      </c>
      <c r="I3984" s="184"/>
      <c r="J3984" s="184"/>
      <c r="K3984" s="184"/>
      <c r="L3984" s="183"/>
    </row>
    <row r="3985">
      <c r="A3985" s="454"/>
      <c r="B3985" s="927"/>
      <c r="C3985" s="580"/>
      <c r="D3985" s="939"/>
      <c r="E3985" s="940"/>
      <c r="F3985" s="941"/>
      <c r="G3985" s="937" t="str">
        <f t="array" ref="G3985">xlookup(F3985,'Internal Staffing Calculator'!E:E,'Internal Staffing Calculator'!C:C,"")</f>
        <v/>
      </c>
      <c r="H3985" s="932" t="str">
        <f t="array" ref="H3985">if(F3985&lt;&gt;"", iferror(index('Internal Staffing Calculator'!B$8:B23500,match(F3985,'Internal Staffing Calculator'!E$8:E23500,0)), "Not In Budget"),"")</f>
        <v/>
      </c>
      <c r="I3985" s="184"/>
      <c r="J3985" s="184"/>
      <c r="K3985" s="184"/>
      <c r="L3985" s="183"/>
    </row>
    <row r="3986">
      <c r="A3986" s="454"/>
      <c r="B3986" s="927"/>
      <c r="C3986" s="580"/>
      <c r="D3986" s="939"/>
      <c r="E3986" s="940"/>
      <c r="F3986" s="941"/>
      <c r="G3986" s="937" t="str">
        <f t="array" ref="G3986">xlookup(F3986,'Internal Staffing Calculator'!E:E,'Internal Staffing Calculator'!C:C,"")</f>
        <v/>
      </c>
      <c r="H3986" s="932" t="str">
        <f t="array" ref="H3986">if(F3986&lt;&gt;"", iferror(index('Internal Staffing Calculator'!B$8:B23500,match(F3986,'Internal Staffing Calculator'!E$8:E23500,0)), "Not In Budget"),"")</f>
        <v/>
      </c>
      <c r="I3986" s="184"/>
      <c r="J3986" s="184"/>
      <c r="K3986" s="184"/>
      <c r="L3986" s="183"/>
    </row>
    <row r="3987">
      <c r="A3987" s="454"/>
      <c r="B3987" s="927"/>
      <c r="C3987" s="580"/>
      <c r="D3987" s="939"/>
      <c r="E3987" s="940"/>
      <c r="F3987" s="941"/>
      <c r="G3987" s="937" t="str">
        <f t="array" ref="G3987">xlookup(F3987,'Internal Staffing Calculator'!E:E,'Internal Staffing Calculator'!C:C,"")</f>
        <v/>
      </c>
      <c r="H3987" s="932" t="str">
        <f t="array" ref="H3987">if(F3987&lt;&gt;"", iferror(index('Internal Staffing Calculator'!B$8:B23500,match(F3987,'Internal Staffing Calculator'!E$8:E23500,0)), "Not In Budget"),"")</f>
        <v/>
      </c>
      <c r="I3987" s="184"/>
      <c r="J3987" s="184"/>
      <c r="K3987" s="184"/>
      <c r="L3987" s="183"/>
    </row>
    <row r="3988">
      <c r="A3988" s="454"/>
      <c r="B3988" s="927"/>
      <c r="C3988" s="580"/>
      <c r="D3988" s="939"/>
      <c r="E3988" s="940"/>
      <c r="F3988" s="941"/>
      <c r="G3988" s="937" t="str">
        <f t="array" ref="G3988">xlookup(F3988,'Internal Staffing Calculator'!E:E,'Internal Staffing Calculator'!C:C,"")</f>
        <v/>
      </c>
      <c r="H3988" s="932" t="str">
        <f t="array" ref="H3988">if(F3988&lt;&gt;"", iferror(index('Internal Staffing Calculator'!B$8:B23500,match(F3988,'Internal Staffing Calculator'!E$8:E23500,0)), "Not In Budget"),"")</f>
        <v/>
      </c>
      <c r="I3988" s="184"/>
      <c r="J3988" s="184"/>
      <c r="K3988" s="184"/>
      <c r="L3988" s="183"/>
    </row>
    <row r="3989">
      <c r="A3989" s="454"/>
      <c r="B3989" s="927"/>
      <c r="C3989" s="580"/>
      <c r="D3989" s="939"/>
      <c r="E3989" s="940"/>
      <c r="F3989" s="941"/>
      <c r="G3989" s="937" t="str">
        <f t="array" ref="G3989">xlookup(F3989,'Internal Staffing Calculator'!E:E,'Internal Staffing Calculator'!C:C,"")</f>
        <v/>
      </c>
      <c r="H3989" s="932" t="str">
        <f t="array" ref="H3989">if(F3989&lt;&gt;"", iferror(index('Internal Staffing Calculator'!B$8:B23500,match(F3989,'Internal Staffing Calculator'!E$8:E23500,0)), "Not In Budget"),"")</f>
        <v/>
      </c>
      <c r="I3989" s="184"/>
      <c r="J3989" s="184"/>
      <c r="K3989" s="184"/>
      <c r="L3989" s="183"/>
    </row>
    <row r="3990">
      <c r="A3990" s="454"/>
      <c r="B3990" s="927"/>
      <c r="C3990" s="580"/>
      <c r="D3990" s="939"/>
      <c r="E3990" s="940"/>
      <c r="F3990" s="941"/>
      <c r="G3990" s="937" t="str">
        <f t="array" ref="G3990">xlookup(F3990,'Internal Staffing Calculator'!E:E,'Internal Staffing Calculator'!C:C,"")</f>
        <v/>
      </c>
      <c r="H3990" s="932" t="str">
        <f t="array" ref="H3990">if(F3990&lt;&gt;"", iferror(index('Internal Staffing Calculator'!B$8:B23500,match(F3990,'Internal Staffing Calculator'!E$8:E23500,0)), "Not In Budget"),"")</f>
        <v/>
      </c>
      <c r="I3990" s="184"/>
      <c r="J3990" s="184"/>
      <c r="K3990" s="184"/>
      <c r="L3990" s="183"/>
    </row>
    <row r="3991">
      <c r="A3991" s="454"/>
      <c r="B3991" s="927"/>
      <c r="C3991" s="580"/>
      <c r="D3991" s="939"/>
      <c r="E3991" s="940"/>
      <c r="F3991" s="941"/>
      <c r="G3991" s="937" t="str">
        <f t="array" ref="G3991">xlookup(F3991,'Internal Staffing Calculator'!E:E,'Internal Staffing Calculator'!C:C,"")</f>
        <v/>
      </c>
      <c r="H3991" s="932" t="str">
        <f t="array" ref="H3991">if(F3991&lt;&gt;"", iferror(index('Internal Staffing Calculator'!B$8:B23500,match(F3991,'Internal Staffing Calculator'!E$8:E23500,0)), "Not In Budget"),"")</f>
        <v/>
      </c>
      <c r="I3991" s="184"/>
      <c r="J3991" s="184"/>
      <c r="K3991" s="184"/>
      <c r="L3991" s="183"/>
    </row>
    <row r="3992">
      <c r="A3992" s="454"/>
      <c r="B3992" s="927"/>
      <c r="C3992" s="580"/>
      <c r="D3992" s="939"/>
      <c r="E3992" s="940"/>
      <c r="F3992" s="941"/>
      <c r="G3992" s="937" t="str">
        <f t="array" ref="G3992">xlookup(F3992,'Internal Staffing Calculator'!E:E,'Internal Staffing Calculator'!C:C,"")</f>
        <v/>
      </c>
      <c r="H3992" s="932" t="str">
        <f t="array" ref="H3992">if(F3992&lt;&gt;"", iferror(index('Internal Staffing Calculator'!B$8:B23500,match(F3992,'Internal Staffing Calculator'!E$8:E23500,0)), "Not In Budget"),"")</f>
        <v/>
      </c>
      <c r="I3992" s="184"/>
      <c r="J3992" s="184"/>
      <c r="K3992" s="184"/>
      <c r="L3992" s="183"/>
    </row>
    <row r="3993">
      <c r="A3993" s="454"/>
      <c r="B3993" s="927"/>
      <c r="C3993" s="580"/>
      <c r="D3993" s="939"/>
      <c r="E3993" s="940"/>
      <c r="F3993" s="941"/>
      <c r="G3993" s="937" t="str">
        <f t="array" ref="G3993">xlookup(F3993,'Internal Staffing Calculator'!E:E,'Internal Staffing Calculator'!C:C,"")</f>
        <v/>
      </c>
      <c r="H3993" s="932" t="str">
        <f t="array" ref="H3993">if(F3993&lt;&gt;"", iferror(index('Internal Staffing Calculator'!B$8:B23500,match(F3993,'Internal Staffing Calculator'!E$8:E23500,0)), "Not In Budget"),"")</f>
        <v/>
      </c>
      <c r="I3993" s="184"/>
      <c r="J3993" s="184"/>
      <c r="K3993" s="184"/>
      <c r="L3993" s="183"/>
    </row>
    <row r="3994">
      <c r="A3994" s="454"/>
      <c r="B3994" s="927"/>
      <c r="C3994" s="580"/>
      <c r="D3994" s="939"/>
      <c r="E3994" s="940"/>
      <c r="F3994" s="941"/>
      <c r="G3994" s="937" t="str">
        <f t="array" ref="G3994">xlookup(F3994,'Internal Staffing Calculator'!E:E,'Internal Staffing Calculator'!C:C,"")</f>
        <v/>
      </c>
      <c r="H3994" s="932" t="str">
        <f t="array" ref="H3994">if(F3994&lt;&gt;"", iferror(index('Internal Staffing Calculator'!B$8:B23500,match(F3994,'Internal Staffing Calculator'!E$8:E23500,0)), "Not In Budget"),"")</f>
        <v/>
      </c>
      <c r="I3994" s="184"/>
      <c r="J3994" s="184"/>
      <c r="K3994" s="184"/>
      <c r="L3994" s="183"/>
    </row>
    <row r="3995">
      <c r="A3995" s="454"/>
      <c r="B3995" s="927"/>
      <c r="C3995" s="580"/>
      <c r="D3995" s="939"/>
      <c r="E3995" s="940"/>
      <c r="F3995" s="941"/>
      <c r="G3995" s="937" t="str">
        <f t="array" ref="G3995">xlookup(F3995,'Internal Staffing Calculator'!E:E,'Internal Staffing Calculator'!C:C,"")</f>
        <v/>
      </c>
      <c r="H3995" s="932" t="str">
        <f t="array" ref="H3995">if(F3995&lt;&gt;"", iferror(index('Internal Staffing Calculator'!B$8:B23500,match(F3995,'Internal Staffing Calculator'!E$8:E23500,0)), "Not In Budget"),"")</f>
        <v/>
      </c>
      <c r="I3995" s="184"/>
      <c r="J3995" s="184"/>
      <c r="K3995" s="184"/>
      <c r="L3995" s="183"/>
    </row>
    <row r="3996">
      <c r="A3996" s="454"/>
      <c r="B3996" s="927"/>
      <c r="C3996" s="580"/>
      <c r="D3996" s="939"/>
      <c r="E3996" s="940"/>
      <c r="F3996" s="941"/>
      <c r="G3996" s="937" t="str">
        <f t="array" ref="G3996">xlookup(F3996,'Internal Staffing Calculator'!E:E,'Internal Staffing Calculator'!C:C,"")</f>
        <v/>
      </c>
      <c r="H3996" s="932" t="str">
        <f t="array" ref="H3996">if(F3996&lt;&gt;"", iferror(index('Internal Staffing Calculator'!B$8:B23500,match(F3996,'Internal Staffing Calculator'!E$8:E23500,0)), "Not In Budget"),"")</f>
        <v/>
      </c>
      <c r="I3996" s="184"/>
      <c r="J3996" s="184"/>
      <c r="K3996" s="184"/>
      <c r="L3996" s="183"/>
    </row>
    <row r="3997">
      <c r="A3997" s="454"/>
      <c r="B3997" s="927"/>
      <c r="C3997" s="580"/>
      <c r="D3997" s="939"/>
      <c r="E3997" s="940"/>
      <c r="F3997" s="941"/>
      <c r="G3997" s="937" t="str">
        <f t="array" ref="G3997">xlookup(F3997,'Internal Staffing Calculator'!E:E,'Internal Staffing Calculator'!C:C,"")</f>
        <v/>
      </c>
      <c r="H3997" s="932" t="str">
        <f t="array" ref="H3997">if(F3997&lt;&gt;"", iferror(index('Internal Staffing Calculator'!B$8:B23500,match(F3997,'Internal Staffing Calculator'!E$8:E23500,0)), "Not In Budget"),"")</f>
        <v/>
      </c>
      <c r="I3997" s="184"/>
      <c r="J3997" s="184"/>
      <c r="K3997" s="184"/>
      <c r="L3997" s="183"/>
    </row>
    <row r="3998">
      <c r="A3998" s="454"/>
      <c r="B3998" s="927"/>
      <c r="C3998" s="580"/>
      <c r="D3998" s="939"/>
      <c r="E3998" s="940"/>
      <c r="F3998" s="941"/>
      <c r="G3998" s="937" t="str">
        <f t="array" ref="G3998">xlookup(F3998,'Internal Staffing Calculator'!E:E,'Internal Staffing Calculator'!C:C,"")</f>
        <v/>
      </c>
      <c r="H3998" s="932" t="str">
        <f t="array" ref="H3998">if(F3998&lt;&gt;"", iferror(index('Internal Staffing Calculator'!B$8:B23500,match(F3998,'Internal Staffing Calculator'!E$8:E23500,0)), "Not In Budget"),"")</f>
        <v/>
      </c>
      <c r="I3998" s="184"/>
      <c r="J3998" s="184"/>
      <c r="K3998" s="184"/>
      <c r="L3998" s="183"/>
    </row>
    <row r="3999">
      <c r="A3999" s="454"/>
      <c r="B3999" s="927"/>
      <c r="C3999" s="580"/>
      <c r="D3999" s="939"/>
      <c r="E3999" s="940"/>
      <c r="F3999" s="941"/>
      <c r="G3999" s="937" t="str">
        <f t="array" ref="G3999">xlookup(F3999,'Internal Staffing Calculator'!E:E,'Internal Staffing Calculator'!C:C,"")</f>
        <v/>
      </c>
      <c r="H3999" s="932" t="str">
        <f t="array" ref="H3999">if(F3999&lt;&gt;"", iferror(index('Internal Staffing Calculator'!B$8:B23500,match(F3999,'Internal Staffing Calculator'!E$8:E23500,0)), "Not In Budget"),"")</f>
        <v/>
      </c>
      <c r="I3999" s="184"/>
      <c r="J3999" s="184"/>
      <c r="K3999" s="184"/>
      <c r="L3999" s="183"/>
    </row>
    <row r="4000">
      <c r="A4000" s="454"/>
      <c r="B4000" s="927"/>
      <c r="C4000" s="580"/>
      <c r="D4000" s="939"/>
      <c r="E4000" s="940"/>
      <c r="F4000" s="941"/>
      <c r="G4000" s="937" t="str">
        <f t="array" ref="G4000">xlookup(F4000,'Internal Staffing Calculator'!E:E,'Internal Staffing Calculator'!C:C,"")</f>
        <v/>
      </c>
      <c r="H4000" s="932" t="str">
        <f t="array" ref="H4000">if(F4000&lt;&gt;"", iferror(index('Internal Staffing Calculator'!B$8:B23500,match(F4000,'Internal Staffing Calculator'!E$8:E23500,0)), "Not In Budget"),"")</f>
        <v/>
      </c>
      <c r="I4000" s="184"/>
      <c r="J4000" s="184"/>
      <c r="K4000" s="184"/>
      <c r="L4000" s="183"/>
    </row>
    <row r="4001">
      <c r="A4001" s="454"/>
      <c r="B4001" s="927"/>
      <c r="C4001" s="580"/>
      <c r="D4001" s="939"/>
      <c r="E4001" s="940"/>
      <c r="F4001" s="941"/>
      <c r="G4001" s="937" t="str">
        <f t="array" ref="G4001">xlookup(F4001,'Internal Staffing Calculator'!E:E,'Internal Staffing Calculator'!C:C,"")</f>
        <v/>
      </c>
      <c r="H4001" s="932" t="str">
        <f t="array" ref="H4001">if(F4001&lt;&gt;"", iferror(index('Internal Staffing Calculator'!B$8:B23500,match(F4001,'Internal Staffing Calculator'!E$8:E23500,0)), "Not In Budget"),"")</f>
        <v/>
      </c>
      <c r="I4001" s="184"/>
      <c r="J4001" s="184"/>
      <c r="K4001" s="184"/>
      <c r="L4001" s="183"/>
    </row>
    <row r="4002">
      <c r="A4002" s="454"/>
      <c r="B4002" s="927"/>
      <c r="C4002" s="580"/>
      <c r="D4002" s="939"/>
      <c r="E4002" s="940"/>
      <c r="F4002" s="941"/>
      <c r="G4002" s="937" t="str">
        <f t="array" ref="G4002">xlookup(F4002,'Internal Staffing Calculator'!E:E,'Internal Staffing Calculator'!C:C,"")</f>
        <v/>
      </c>
      <c r="H4002" s="932" t="str">
        <f t="array" ref="H4002">if(F4002&lt;&gt;"", iferror(index('Internal Staffing Calculator'!B$8:B23500,match(F4002,'Internal Staffing Calculator'!E$8:E23500,0)), "Not In Budget"),"")</f>
        <v/>
      </c>
      <c r="I4002" s="184"/>
      <c r="J4002" s="184"/>
      <c r="K4002" s="184"/>
      <c r="L4002" s="183"/>
    </row>
    <row r="4003">
      <c r="A4003" s="454"/>
      <c r="B4003" s="927"/>
      <c r="C4003" s="580"/>
      <c r="D4003" s="939"/>
      <c r="E4003" s="940"/>
      <c r="F4003" s="941"/>
      <c r="G4003" s="937" t="str">
        <f t="array" ref="G4003">xlookup(F4003,'Internal Staffing Calculator'!E:E,'Internal Staffing Calculator'!C:C,"")</f>
        <v/>
      </c>
      <c r="H4003" s="932" t="str">
        <f t="array" ref="H4003">if(F4003&lt;&gt;"", iferror(index('Internal Staffing Calculator'!B$8:B23500,match(F4003,'Internal Staffing Calculator'!E$8:E23500,0)), "Not In Budget"),"")</f>
        <v/>
      </c>
      <c r="I4003" s="184"/>
      <c r="J4003" s="184"/>
      <c r="K4003" s="184"/>
      <c r="L4003" s="183"/>
    </row>
    <row r="4004">
      <c r="A4004" s="454"/>
      <c r="B4004" s="927"/>
      <c r="C4004" s="580"/>
      <c r="D4004" s="939"/>
      <c r="E4004" s="940"/>
      <c r="F4004" s="941"/>
      <c r="G4004" s="937" t="str">
        <f t="array" ref="G4004">xlookup(F4004,'Internal Staffing Calculator'!E:E,'Internal Staffing Calculator'!C:C,"")</f>
        <v/>
      </c>
      <c r="H4004" s="932" t="str">
        <f t="array" ref="H4004">if(F4004&lt;&gt;"", iferror(index('Internal Staffing Calculator'!B$8:B23500,match(F4004,'Internal Staffing Calculator'!E$8:E23500,0)), "Not In Budget"),"")</f>
        <v/>
      </c>
      <c r="I4004" s="184"/>
      <c r="J4004" s="184"/>
      <c r="K4004" s="184"/>
      <c r="L4004" s="183"/>
    </row>
    <row r="4005">
      <c r="A4005" s="454"/>
      <c r="B4005" s="927"/>
      <c r="C4005" s="580"/>
      <c r="D4005" s="939"/>
      <c r="E4005" s="940"/>
      <c r="F4005" s="941"/>
      <c r="G4005" s="937" t="str">
        <f t="array" ref="G4005">xlookup(F4005,'Internal Staffing Calculator'!E:E,'Internal Staffing Calculator'!C:C,"")</f>
        <v/>
      </c>
      <c r="H4005" s="932" t="str">
        <f t="array" ref="H4005">if(F4005&lt;&gt;"", iferror(index('Internal Staffing Calculator'!B$8:B23500,match(F4005,'Internal Staffing Calculator'!E$8:E23500,0)), "Not In Budget"),"")</f>
        <v/>
      </c>
      <c r="I4005" s="184"/>
      <c r="J4005" s="184"/>
      <c r="K4005" s="184"/>
      <c r="L4005" s="183"/>
    </row>
    <row r="4006">
      <c r="A4006" s="454"/>
      <c r="B4006" s="927"/>
      <c r="C4006" s="580"/>
      <c r="D4006" s="939"/>
      <c r="E4006" s="940"/>
      <c r="F4006" s="941"/>
      <c r="G4006" s="937" t="str">
        <f t="array" ref="G4006">xlookup(F4006,'Internal Staffing Calculator'!E:E,'Internal Staffing Calculator'!C:C,"")</f>
        <v/>
      </c>
      <c r="H4006" s="932" t="str">
        <f t="array" ref="H4006">if(F4006&lt;&gt;"", iferror(index('Internal Staffing Calculator'!B$8:B23500,match(F4006,'Internal Staffing Calculator'!E$8:E23500,0)), "Not In Budget"),"")</f>
        <v/>
      </c>
      <c r="I4006" s="184"/>
      <c r="J4006" s="184"/>
      <c r="K4006" s="184"/>
      <c r="L4006" s="183"/>
    </row>
    <row r="4007">
      <c r="A4007" s="454"/>
      <c r="B4007" s="927"/>
      <c r="C4007" s="580"/>
      <c r="D4007" s="939"/>
      <c r="E4007" s="940"/>
      <c r="F4007" s="941"/>
      <c r="G4007" s="937" t="str">
        <f t="array" ref="G4007">xlookup(F4007,'Internal Staffing Calculator'!E:E,'Internal Staffing Calculator'!C:C,"")</f>
        <v/>
      </c>
      <c r="H4007" s="932" t="str">
        <f t="array" ref="H4007">if(F4007&lt;&gt;"", iferror(index('Internal Staffing Calculator'!B$8:B23500,match(F4007,'Internal Staffing Calculator'!E$8:E23500,0)), "Not In Budget"),"")</f>
        <v/>
      </c>
      <c r="I4007" s="184"/>
      <c r="J4007" s="184"/>
      <c r="K4007" s="184"/>
      <c r="L4007" s="183"/>
    </row>
    <row r="4008">
      <c r="A4008" s="454"/>
      <c r="B4008" s="927"/>
      <c r="C4008" s="580"/>
      <c r="D4008" s="939"/>
      <c r="E4008" s="940"/>
      <c r="F4008" s="941"/>
      <c r="G4008" s="937" t="str">
        <f t="array" ref="G4008">xlookup(F4008,'Internal Staffing Calculator'!E:E,'Internal Staffing Calculator'!C:C,"")</f>
        <v/>
      </c>
      <c r="H4008" s="932" t="str">
        <f t="array" ref="H4008">if(F4008&lt;&gt;"", iferror(index('Internal Staffing Calculator'!B$8:B23500,match(F4008,'Internal Staffing Calculator'!E$8:E23500,0)), "Not In Budget"),"")</f>
        <v/>
      </c>
      <c r="I4008" s="184"/>
      <c r="J4008" s="184"/>
      <c r="K4008" s="184"/>
      <c r="L4008" s="183"/>
    </row>
    <row r="4009">
      <c r="A4009" s="454"/>
      <c r="B4009" s="927"/>
      <c r="C4009" s="580"/>
      <c r="D4009" s="939"/>
      <c r="E4009" s="940"/>
      <c r="F4009" s="941"/>
      <c r="G4009" s="937" t="str">
        <f t="array" ref="G4009">xlookup(F4009,'Internal Staffing Calculator'!E:E,'Internal Staffing Calculator'!C:C,"")</f>
        <v/>
      </c>
      <c r="H4009" s="932" t="str">
        <f t="array" ref="H4009">if(F4009&lt;&gt;"", iferror(index('Internal Staffing Calculator'!B$8:B23500,match(F4009,'Internal Staffing Calculator'!E$8:E23500,0)), "Not In Budget"),"")</f>
        <v/>
      </c>
      <c r="I4009" s="184"/>
      <c r="J4009" s="184"/>
      <c r="K4009" s="184"/>
      <c r="L4009" s="183"/>
    </row>
    <row r="4010">
      <c r="A4010" s="454"/>
      <c r="B4010" s="927"/>
      <c r="C4010" s="580"/>
      <c r="D4010" s="939"/>
      <c r="E4010" s="940"/>
      <c r="F4010" s="941"/>
      <c r="G4010" s="937" t="str">
        <f t="array" ref="G4010">xlookup(F4010,'Internal Staffing Calculator'!E:E,'Internal Staffing Calculator'!C:C,"")</f>
        <v/>
      </c>
      <c r="H4010" s="932" t="str">
        <f t="array" ref="H4010">if(F4010&lt;&gt;"", iferror(index('Internal Staffing Calculator'!B$8:B23500,match(F4010,'Internal Staffing Calculator'!E$8:E23500,0)), "Not In Budget"),"")</f>
        <v/>
      </c>
      <c r="I4010" s="184"/>
      <c r="J4010" s="184"/>
      <c r="K4010" s="184"/>
      <c r="L4010" s="183"/>
    </row>
    <row r="4011">
      <c r="A4011" s="454"/>
      <c r="B4011" s="927"/>
      <c r="C4011" s="580"/>
      <c r="D4011" s="939"/>
      <c r="E4011" s="940"/>
      <c r="F4011" s="941"/>
      <c r="G4011" s="937" t="str">
        <f t="array" ref="G4011">xlookup(F4011,'Internal Staffing Calculator'!E:E,'Internal Staffing Calculator'!C:C,"")</f>
        <v/>
      </c>
      <c r="H4011" s="932" t="str">
        <f t="array" ref="H4011">if(F4011&lt;&gt;"", iferror(index('Internal Staffing Calculator'!B$8:B23500,match(F4011,'Internal Staffing Calculator'!E$8:E23500,0)), "Not In Budget"),"")</f>
        <v/>
      </c>
      <c r="I4011" s="184"/>
      <c r="J4011" s="184"/>
      <c r="K4011" s="184"/>
      <c r="L4011" s="183"/>
    </row>
    <row r="4012">
      <c r="A4012" s="454"/>
      <c r="B4012" s="927"/>
      <c r="C4012" s="580"/>
      <c r="D4012" s="939"/>
      <c r="E4012" s="940"/>
      <c r="F4012" s="941"/>
      <c r="G4012" s="937" t="str">
        <f t="array" ref="G4012">xlookup(F4012,'Internal Staffing Calculator'!E:E,'Internal Staffing Calculator'!C:C,"")</f>
        <v/>
      </c>
      <c r="H4012" s="932" t="str">
        <f t="array" ref="H4012">if(F4012&lt;&gt;"", iferror(index('Internal Staffing Calculator'!B$8:B23500,match(F4012,'Internal Staffing Calculator'!E$8:E23500,0)), "Not In Budget"),"")</f>
        <v/>
      </c>
      <c r="I4012" s="184"/>
      <c r="J4012" s="184"/>
      <c r="K4012" s="184"/>
      <c r="L4012" s="183"/>
    </row>
    <row r="4013">
      <c r="A4013" s="454"/>
      <c r="B4013" s="927"/>
      <c r="C4013" s="580"/>
      <c r="D4013" s="939"/>
      <c r="E4013" s="940"/>
      <c r="F4013" s="941"/>
      <c r="G4013" s="937" t="str">
        <f t="array" ref="G4013">xlookup(F4013,'Internal Staffing Calculator'!E:E,'Internal Staffing Calculator'!C:C,"")</f>
        <v/>
      </c>
      <c r="H4013" s="932" t="str">
        <f t="array" ref="H4013">if(F4013&lt;&gt;"", iferror(index('Internal Staffing Calculator'!B$8:B23500,match(F4013,'Internal Staffing Calculator'!E$8:E23500,0)), "Not In Budget"),"")</f>
        <v/>
      </c>
      <c r="I4013" s="184"/>
      <c r="J4013" s="184"/>
      <c r="K4013" s="184"/>
      <c r="L4013" s="183"/>
    </row>
    <row r="4014">
      <c r="A4014" s="454"/>
      <c r="B4014" s="927"/>
      <c r="C4014" s="580"/>
      <c r="D4014" s="939"/>
      <c r="E4014" s="940"/>
      <c r="F4014" s="941"/>
      <c r="G4014" s="937" t="str">
        <f t="array" ref="G4014">xlookup(F4014,'Internal Staffing Calculator'!E:E,'Internal Staffing Calculator'!C:C,"")</f>
        <v/>
      </c>
      <c r="H4014" s="932" t="str">
        <f t="array" ref="H4014">if(F4014&lt;&gt;"", iferror(index('Internal Staffing Calculator'!B$8:B23500,match(F4014,'Internal Staffing Calculator'!E$8:E23500,0)), "Not In Budget"),"")</f>
        <v/>
      </c>
      <c r="I4014" s="184"/>
      <c r="J4014" s="184"/>
      <c r="K4014" s="184"/>
      <c r="L4014" s="183"/>
    </row>
    <row r="4015">
      <c r="A4015" s="454"/>
      <c r="B4015" s="927"/>
      <c r="C4015" s="580"/>
      <c r="D4015" s="939"/>
      <c r="E4015" s="940"/>
      <c r="F4015" s="941"/>
      <c r="G4015" s="937" t="str">
        <f t="array" ref="G4015">xlookup(F4015,'Internal Staffing Calculator'!E:E,'Internal Staffing Calculator'!C:C,"")</f>
        <v/>
      </c>
      <c r="H4015" s="932" t="str">
        <f t="array" ref="H4015">if(F4015&lt;&gt;"", iferror(index('Internal Staffing Calculator'!B$8:B23500,match(F4015,'Internal Staffing Calculator'!E$8:E23500,0)), "Not In Budget"),"")</f>
        <v/>
      </c>
      <c r="I4015" s="184"/>
      <c r="J4015" s="184"/>
      <c r="K4015" s="184"/>
      <c r="L4015" s="183"/>
    </row>
    <row r="4016">
      <c r="A4016" s="454"/>
      <c r="B4016" s="927"/>
      <c r="C4016" s="580"/>
      <c r="D4016" s="939"/>
      <c r="E4016" s="940"/>
      <c r="F4016" s="941"/>
      <c r="G4016" s="937" t="str">
        <f t="array" ref="G4016">xlookup(F4016,'Internal Staffing Calculator'!E:E,'Internal Staffing Calculator'!C:C,"")</f>
        <v/>
      </c>
      <c r="H4016" s="932" t="str">
        <f t="array" ref="H4016">if(F4016&lt;&gt;"", iferror(index('Internal Staffing Calculator'!B$8:B23500,match(F4016,'Internal Staffing Calculator'!E$8:E23500,0)), "Not In Budget"),"")</f>
        <v/>
      </c>
      <c r="I4016" s="184"/>
      <c r="J4016" s="184"/>
      <c r="K4016" s="184"/>
      <c r="L4016" s="183"/>
    </row>
    <row r="4017">
      <c r="A4017" s="454"/>
      <c r="B4017" s="927"/>
      <c r="C4017" s="580"/>
      <c r="D4017" s="939"/>
      <c r="E4017" s="940"/>
      <c r="F4017" s="941"/>
      <c r="G4017" s="937" t="str">
        <f t="array" ref="G4017">xlookup(F4017,'Internal Staffing Calculator'!E:E,'Internal Staffing Calculator'!C:C,"")</f>
        <v/>
      </c>
      <c r="H4017" s="932" t="str">
        <f t="array" ref="H4017">if(F4017&lt;&gt;"", iferror(index('Internal Staffing Calculator'!B$8:B23500,match(F4017,'Internal Staffing Calculator'!E$8:E23500,0)), "Not In Budget"),"")</f>
        <v/>
      </c>
      <c r="I4017" s="184"/>
      <c r="J4017" s="184"/>
      <c r="K4017" s="184"/>
      <c r="L4017" s="183"/>
    </row>
    <row r="4018">
      <c r="A4018" s="454"/>
      <c r="B4018" s="927"/>
      <c r="C4018" s="580"/>
      <c r="D4018" s="939"/>
      <c r="E4018" s="940"/>
      <c r="F4018" s="941"/>
      <c r="G4018" s="937" t="str">
        <f t="array" ref="G4018">xlookup(F4018,'Internal Staffing Calculator'!E:E,'Internal Staffing Calculator'!C:C,"")</f>
        <v/>
      </c>
      <c r="H4018" s="932" t="str">
        <f t="array" ref="H4018">if(F4018&lt;&gt;"", iferror(index('Internal Staffing Calculator'!B$8:B23500,match(F4018,'Internal Staffing Calculator'!E$8:E23500,0)), "Not In Budget"),"")</f>
        <v/>
      </c>
      <c r="I4018" s="184"/>
      <c r="J4018" s="184"/>
      <c r="K4018" s="184"/>
      <c r="L4018" s="183"/>
    </row>
    <row r="4019">
      <c r="A4019" s="454"/>
      <c r="B4019" s="927"/>
      <c r="C4019" s="580"/>
      <c r="D4019" s="939"/>
      <c r="E4019" s="940"/>
      <c r="F4019" s="941"/>
      <c r="G4019" s="937" t="str">
        <f t="array" ref="G4019">xlookup(F4019,'Internal Staffing Calculator'!E:E,'Internal Staffing Calculator'!C:C,"")</f>
        <v/>
      </c>
      <c r="H4019" s="932" t="str">
        <f t="array" ref="H4019">if(F4019&lt;&gt;"", iferror(index('Internal Staffing Calculator'!B$8:B23500,match(F4019,'Internal Staffing Calculator'!E$8:E23500,0)), "Not In Budget"),"")</f>
        <v/>
      </c>
      <c r="I4019" s="184"/>
      <c r="J4019" s="184"/>
      <c r="K4019" s="184"/>
      <c r="L4019" s="183"/>
    </row>
    <row r="4020">
      <c r="A4020" s="454"/>
      <c r="B4020" s="927"/>
      <c r="C4020" s="580"/>
      <c r="D4020" s="939"/>
      <c r="E4020" s="940"/>
      <c r="F4020" s="941"/>
      <c r="G4020" s="937" t="str">
        <f t="array" ref="G4020">xlookup(F4020,'Internal Staffing Calculator'!E:E,'Internal Staffing Calculator'!C:C,"")</f>
        <v/>
      </c>
      <c r="H4020" s="932" t="str">
        <f t="array" ref="H4020">if(F4020&lt;&gt;"", iferror(index('Internal Staffing Calculator'!B$8:B23500,match(F4020,'Internal Staffing Calculator'!E$8:E23500,0)), "Not In Budget"),"")</f>
        <v/>
      </c>
      <c r="I4020" s="184"/>
      <c r="J4020" s="184"/>
      <c r="K4020" s="184"/>
      <c r="L4020" s="183"/>
    </row>
    <row r="4021">
      <c r="A4021" s="454"/>
      <c r="B4021" s="927"/>
      <c r="C4021" s="580"/>
      <c r="D4021" s="939"/>
      <c r="E4021" s="940"/>
      <c r="F4021" s="941"/>
      <c r="G4021" s="937" t="str">
        <f t="array" ref="G4021">xlookup(F4021,'Internal Staffing Calculator'!E:E,'Internal Staffing Calculator'!C:C,"")</f>
        <v/>
      </c>
      <c r="H4021" s="932" t="str">
        <f t="array" ref="H4021">if(F4021&lt;&gt;"", iferror(index('Internal Staffing Calculator'!B$8:B23500,match(F4021,'Internal Staffing Calculator'!E$8:E23500,0)), "Not In Budget"),"")</f>
        <v/>
      </c>
      <c r="I4021" s="184"/>
      <c r="J4021" s="184"/>
      <c r="K4021" s="184"/>
      <c r="L4021" s="183"/>
    </row>
    <row r="4022">
      <c r="A4022" s="454"/>
      <c r="B4022" s="927"/>
      <c r="C4022" s="580"/>
      <c r="D4022" s="939"/>
      <c r="E4022" s="940"/>
      <c r="F4022" s="941"/>
      <c r="G4022" s="937" t="str">
        <f t="array" ref="G4022">xlookup(F4022,'Internal Staffing Calculator'!E:E,'Internal Staffing Calculator'!C:C,"")</f>
        <v/>
      </c>
      <c r="H4022" s="932" t="str">
        <f t="array" ref="H4022">if(F4022&lt;&gt;"", iferror(index('Internal Staffing Calculator'!B$8:B23500,match(F4022,'Internal Staffing Calculator'!E$8:E23500,0)), "Not In Budget"),"")</f>
        <v/>
      </c>
      <c r="I4022" s="184"/>
      <c r="J4022" s="184"/>
      <c r="K4022" s="184"/>
      <c r="L4022" s="183"/>
    </row>
    <row r="4023">
      <c r="A4023" s="454"/>
      <c r="B4023" s="927"/>
      <c r="C4023" s="580"/>
      <c r="D4023" s="939"/>
      <c r="E4023" s="940"/>
      <c r="F4023" s="941"/>
      <c r="G4023" s="937" t="str">
        <f t="array" ref="G4023">xlookup(F4023,'Internal Staffing Calculator'!E:E,'Internal Staffing Calculator'!C:C,"")</f>
        <v/>
      </c>
      <c r="H4023" s="932" t="str">
        <f t="array" ref="H4023">if(F4023&lt;&gt;"", iferror(index('Internal Staffing Calculator'!B$8:B23500,match(F4023,'Internal Staffing Calculator'!E$8:E23500,0)), "Not In Budget"),"")</f>
        <v/>
      </c>
      <c r="I4023" s="184"/>
      <c r="J4023" s="184"/>
      <c r="K4023" s="184"/>
      <c r="L4023" s="183"/>
    </row>
    <row r="4024">
      <c r="A4024" s="454"/>
      <c r="B4024" s="927"/>
      <c r="C4024" s="580"/>
      <c r="D4024" s="939"/>
      <c r="E4024" s="940"/>
      <c r="F4024" s="941"/>
      <c r="G4024" s="937" t="str">
        <f t="array" ref="G4024">xlookup(F4024,'Internal Staffing Calculator'!E:E,'Internal Staffing Calculator'!C:C,"")</f>
        <v/>
      </c>
      <c r="H4024" s="932" t="str">
        <f t="array" ref="H4024">if(F4024&lt;&gt;"", iferror(index('Internal Staffing Calculator'!B$8:B23500,match(F4024,'Internal Staffing Calculator'!E$8:E23500,0)), "Not In Budget"),"")</f>
        <v/>
      </c>
      <c r="I4024" s="184"/>
      <c r="J4024" s="184"/>
      <c r="K4024" s="184"/>
      <c r="L4024" s="183"/>
    </row>
    <row r="4025">
      <c r="A4025" s="454"/>
      <c r="B4025" s="927"/>
      <c r="C4025" s="580"/>
      <c r="D4025" s="939"/>
      <c r="E4025" s="940"/>
      <c r="F4025" s="941"/>
      <c r="G4025" s="937" t="str">
        <f t="array" ref="G4025">xlookup(F4025,'Internal Staffing Calculator'!E:E,'Internal Staffing Calculator'!C:C,"")</f>
        <v/>
      </c>
      <c r="H4025" s="932" t="str">
        <f t="array" ref="H4025">if(F4025&lt;&gt;"", iferror(index('Internal Staffing Calculator'!B$8:B23500,match(F4025,'Internal Staffing Calculator'!E$8:E23500,0)), "Not In Budget"),"")</f>
        <v/>
      </c>
      <c r="I4025" s="184"/>
      <c r="J4025" s="184"/>
      <c r="K4025" s="184"/>
      <c r="L4025" s="183"/>
    </row>
    <row r="4026">
      <c r="A4026" s="454"/>
      <c r="B4026" s="927"/>
      <c r="C4026" s="580"/>
      <c r="D4026" s="939"/>
      <c r="E4026" s="940"/>
      <c r="F4026" s="941"/>
      <c r="G4026" s="937" t="str">
        <f t="array" ref="G4026">xlookup(F4026,'Internal Staffing Calculator'!E:E,'Internal Staffing Calculator'!C:C,"")</f>
        <v/>
      </c>
      <c r="H4026" s="932" t="str">
        <f t="array" ref="H4026">if(F4026&lt;&gt;"", iferror(index('Internal Staffing Calculator'!B$8:B23500,match(F4026,'Internal Staffing Calculator'!E$8:E23500,0)), "Not In Budget"),"")</f>
        <v/>
      </c>
      <c r="I4026" s="184"/>
      <c r="J4026" s="184"/>
      <c r="K4026" s="184"/>
      <c r="L4026" s="183"/>
    </row>
    <row r="4027">
      <c r="A4027" s="454"/>
      <c r="B4027" s="927"/>
      <c r="C4027" s="580"/>
      <c r="D4027" s="939"/>
      <c r="E4027" s="940"/>
      <c r="F4027" s="941"/>
      <c r="G4027" s="937" t="str">
        <f t="array" ref="G4027">xlookup(F4027,'Internal Staffing Calculator'!E:E,'Internal Staffing Calculator'!C:C,"")</f>
        <v/>
      </c>
      <c r="H4027" s="932" t="str">
        <f t="array" ref="H4027">if(F4027&lt;&gt;"", iferror(index('Internal Staffing Calculator'!B$8:B23500,match(F4027,'Internal Staffing Calculator'!E$8:E23500,0)), "Not In Budget"),"")</f>
        <v/>
      </c>
      <c r="I4027" s="184"/>
      <c r="J4027" s="184"/>
      <c r="K4027" s="184"/>
      <c r="L4027" s="183"/>
    </row>
    <row r="4028">
      <c r="A4028" s="454"/>
      <c r="B4028" s="927"/>
      <c r="C4028" s="580"/>
      <c r="D4028" s="939"/>
      <c r="E4028" s="940"/>
      <c r="F4028" s="941"/>
      <c r="G4028" s="937" t="str">
        <f t="array" ref="G4028">xlookup(F4028,'Internal Staffing Calculator'!E:E,'Internal Staffing Calculator'!C:C,"")</f>
        <v/>
      </c>
      <c r="H4028" s="932" t="str">
        <f t="array" ref="H4028">if(F4028&lt;&gt;"", iferror(index('Internal Staffing Calculator'!B$8:B23500,match(F4028,'Internal Staffing Calculator'!E$8:E23500,0)), "Not In Budget"),"")</f>
        <v/>
      </c>
      <c r="I4028" s="184"/>
      <c r="J4028" s="184"/>
      <c r="K4028" s="184"/>
      <c r="L4028" s="183"/>
    </row>
    <row r="4029">
      <c r="A4029" s="454"/>
      <c r="B4029" s="927"/>
      <c r="C4029" s="580"/>
      <c r="D4029" s="939"/>
      <c r="E4029" s="940"/>
      <c r="F4029" s="941"/>
      <c r="G4029" s="937" t="str">
        <f t="array" ref="G4029">xlookup(F4029,'Internal Staffing Calculator'!E:E,'Internal Staffing Calculator'!C:C,"")</f>
        <v/>
      </c>
      <c r="H4029" s="932" t="str">
        <f t="array" ref="H4029">if(F4029&lt;&gt;"", iferror(index('Internal Staffing Calculator'!B$8:B23500,match(F4029,'Internal Staffing Calculator'!E$8:E23500,0)), "Not In Budget"),"")</f>
        <v/>
      </c>
      <c r="I4029" s="184"/>
      <c r="J4029" s="184"/>
      <c r="K4029" s="184"/>
      <c r="L4029" s="183"/>
    </row>
    <row r="4030">
      <c r="A4030" s="454"/>
      <c r="B4030" s="927"/>
      <c r="C4030" s="580"/>
      <c r="D4030" s="939"/>
      <c r="E4030" s="940"/>
      <c r="F4030" s="941"/>
      <c r="G4030" s="937" t="str">
        <f t="array" ref="G4030">xlookup(F4030,'Internal Staffing Calculator'!E:E,'Internal Staffing Calculator'!C:C,"")</f>
        <v/>
      </c>
      <c r="H4030" s="932" t="str">
        <f t="array" ref="H4030">if(F4030&lt;&gt;"", iferror(index('Internal Staffing Calculator'!B$8:B23500,match(F4030,'Internal Staffing Calculator'!E$8:E23500,0)), "Not In Budget"),"")</f>
        <v/>
      </c>
      <c r="I4030" s="184"/>
      <c r="J4030" s="184"/>
      <c r="K4030" s="184"/>
      <c r="L4030" s="183"/>
    </row>
    <row r="4031">
      <c r="A4031" s="454"/>
      <c r="B4031" s="927"/>
      <c r="C4031" s="580"/>
      <c r="D4031" s="939"/>
      <c r="E4031" s="940"/>
      <c r="F4031" s="941"/>
      <c r="G4031" s="937" t="str">
        <f t="array" ref="G4031">xlookup(F4031,'Internal Staffing Calculator'!E:E,'Internal Staffing Calculator'!C:C,"")</f>
        <v/>
      </c>
      <c r="H4031" s="932" t="str">
        <f t="array" ref="H4031">if(F4031&lt;&gt;"", iferror(index('Internal Staffing Calculator'!B$8:B23500,match(F4031,'Internal Staffing Calculator'!E$8:E23500,0)), "Not In Budget"),"")</f>
        <v/>
      </c>
      <c r="I4031" s="184"/>
      <c r="J4031" s="184"/>
      <c r="K4031" s="184"/>
      <c r="L4031" s="183"/>
    </row>
    <row r="4032">
      <c r="A4032" s="454"/>
      <c r="B4032" s="927"/>
      <c r="C4032" s="580"/>
      <c r="D4032" s="939"/>
      <c r="E4032" s="940"/>
      <c r="F4032" s="941"/>
      <c r="G4032" s="937" t="str">
        <f t="array" ref="G4032">xlookup(F4032,'Internal Staffing Calculator'!E:E,'Internal Staffing Calculator'!C:C,"")</f>
        <v/>
      </c>
      <c r="H4032" s="932" t="str">
        <f t="array" ref="H4032">if(F4032&lt;&gt;"", iferror(index('Internal Staffing Calculator'!B$8:B23500,match(F4032,'Internal Staffing Calculator'!E$8:E23500,0)), "Not In Budget"),"")</f>
        <v/>
      </c>
      <c r="I4032" s="184"/>
      <c r="J4032" s="184"/>
      <c r="K4032" s="184"/>
      <c r="L4032" s="183"/>
    </row>
    <row r="4033">
      <c r="A4033" s="454"/>
      <c r="B4033" s="927"/>
      <c r="C4033" s="580"/>
      <c r="D4033" s="939"/>
      <c r="E4033" s="940"/>
      <c r="F4033" s="941"/>
      <c r="G4033" s="937" t="str">
        <f t="array" ref="G4033">xlookup(F4033,'Internal Staffing Calculator'!E:E,'Internal Staffing Calculator'!C:C,"")</f>
        <v/>
      </c>
      <c r="H4033" s="932" t="str">
        <f t="array" ref="H4033">if(F4033&lt;&gt;"", iferror(index('Internal Staffing Calculator'!B$8:B23500,match(F4033,'Internal Staffing Calculator'!E$8:E23500,0)), "Not In Budget"),"")</f>
        <v/>
      </c>
      <c r="I4033" s="184"/>
      <c r="J4033" s="184"/>
      <c r="K4033" s="184"/>
      <c r="L4033" s="183"/>
    </row>
    <row r="4034">
      <c r="A4034" s="454"/>
      <c r="B4034" s="927"/>
      <c r="C4034" s="580"/>
      <c r="D4034" s="939"/>
      <c r="E4034" s="940"/>
      <c r="F4034" s="941"/>
      <c r="G4034" s="937" t="str">
        <f t="array" ref="G4034">xlookup(F4034,'Internal Staffing Calculator'!E:E,'Internal Staffing Calculator'!C:C,"")</f>
        <v/>
      </c>
      <c r="H4034" s="932" t="str">
        <f t="array" ref="H4034">if(F4034&lt;&gt;"", iferror(index('Internal Staffing Calculator'!B$8:B23500,match(F4034,'Internal Staffing Calculator'!E$8:E23500,0)), "Not In Budget"),"")</f>
        <v/>
      </c>
      <c r="I4034" s="184"/>
      <c r="J4034" s="184"/>
      <c r="K4034" s="184"/>
      <c r="L4034" s="183"/>
    </row>
    <row r="4035">
      <c r="A4035" s="454"/>
      <c r="B4035" s="927"/>
      <c r="C4035" s="580"/>
      <c r="D4035" s="939"/>
      <c r="E4035" s="940"/>
      <c r="F4035" s="941"/>
      <c r="G4035" s="937" t="str">
        <f t="array" ref="G4035">xlookup(F4035,'Internal Staffing Calculator'!E:E,'Internal Staffing Calculator'!C:C,"")</f>
        <v/>
      </c>
      <c r="H4035" s="932" t="str">
        <f t="array" ref="H4035">if(F4035&lt;&gt;"", iferror(index('Internal Staffing Calculator'!B$8:B23500,match(F4035,'Internal Staffing Calculator'!E$8:E23500,0)), "Not In Budget"),"")</f>
        <v/>
      </c>
      <c r="I4035" s="184"/>
      <c r="J4035" s="184"/>
      <c r="K4035" s="184"/>
      <c r="L4035" s="183"/>
    </row>
    <row r="4036">
      <c r="A4036" s="454"/>
      <c r="B4036" s="927"/>
      <c r="C4036" s="580"/>
      <c r="D4036" s="939"/>
      <c r="E4036" s="940"/>
      <c r="F4036" s="941"/>
      <c r="G4036" s="937" t="str">
        <f t="array" ref="G4036">xlookup(F4036,'Internal Staffing Calculator'!E:E,'Internal Staffing Calculator'!C:C,"")</f>
        <v/>
      </c>
      <c r="H4036" s="932" t="str">
        <f t="array" ref="H4036">if(F4036&lt;&gt;"", iferror(index('Internal Staffing Calculator'!B$8:B23500,match(F4036,'Internal Staffing Calculator'!E$8:E23500,0)), "Not In Budget"),"")</f>
        <v/>
      </c>
      <c r="I4036" s="184"/>
      <c r="J4036" s="184"/>
      <c r="K4036" s="184"/>
      <c r="L4036" s="183"/>
    </row>
    <row r="4037">
      <c r="A4037" s="454"/>
      <c r="B4037" s="927"/>
      <c r="C4037" s="580"/>
      <c r="D4037" s="939"/>
      <c r="E4037" s="940"/>
      <c r="F4037" s="941"/>
      <c r="G4037" s="937" t="str">
        <f t="array" ref="G4037">xlookup(F4037,'Internal Staffing Calculator'!E:E,'Internal Staffing Calculator'!C:C,"")</f>
        <v/>
      </c>
      <c r="H4037" s="932" t="str">
        <f t="array" ref="H4037">if(F4037&lt;&gt;"", iferror(index('Internal Staffing Calculator'!B$8:B23500,match(F4037,'Internal Staffing Calculator'!E$8:E23500,0)), "Not In Budget"),"")</f>
        <v/>
      </c>
      <c r="I4037" s="184"/>
      <c r="J4037" s="184"/>
      <c r="K4037" s="184"/>
      <c r="L4037" s="183"/>
    </row>
    <row r="4038">
      <c r="A4038" s="454"/>
      <c r="B4038" s="927"/>
      <c r="C4038" s="580"/>
      <c r="D4038" s="939"/>
      <c r="E4038" s="940"/>
      <c r="F4038" s="941"/>
      <c r="G4038" s="937" t="str">
        <f t="array" ref="G4038">xlookup(F4038,'Internal Staffing Calculator'!E:E,'Internal Staffing Calculator'!C:C,"")</f>
        <v/>
      </c>
      <c r="H4038" s="932" t="str">
        <f t="array" ref="H4038">if(F4038&lt;&gt;"", iferror(index('Internal Staffing Calculator'!B$8:B23500,match(F4038,'Internal Staffing Calculator'!E$8:E23500,0)), "Not In Budget"),"")</f>
        <v/>
      </c>
      <c r="I4038" s="184"/>
      <c r="J4038" s="184"/>
      <c r="K4038" s="184"/>
      <c r="L4038" s="183"/>
    </row>
    <row r="4039">
      <c r="A4039" s="454"/>
      <c r="B4039" s="927"/>
      <c r="C4039" s="580"/>
      <c r="D4039" s="939"/>
      <c r="E4039" s="940"/>
      <c r="F4039" s="941"/>
      <c r="G4039" s="937" t="str">
        <f t="array" ref="G4039">xlookup(F4039,'Internal Staffing Calculator'!E:E,'Internal Staffing Calculator'!C:C,"")</f>
        <v/>
      </c>
      <c r="H4039" s="932" t="str">
        <f t="array" ref="H4039">if(F4039&lt;&gt;"", iferror(index('Internal Staffing Calculator'!B$8:B23500,match(F4039,'Internal Staffing Calculator'!E$8:E23500,0)), "Not In Budget"),"")</f>
        <v/>
      </c>
      <c r="I4039" s="184"/>
      <c r="J4039" s="184"/>
      <c r="K4039" s="184"/>
      <c r="L4039" s="183"/>
    </row>
    <row r="4040">
      <c r="A4040" s="454"/>
      <c r="B4040" s="927"/>
      <c r="C4040" s="580"/>
      <c r="D4040" s="939"/>
      <c r="E4040" s="940"/>
      <c r="F4040" s="941"/>
      <c r="G4040" s="937" t="str">
        <f t="array" ref="G4040">xlookup(F4040,'Internal Staffing Calculator'!E:E,'Internal Staffing Calculator'!C:C,"")</f>
        <v/>
      </c>
      <c r="H4040" s="932" t="str">
        <f t="array" ref="H4040">if(F4040&lt;&gt;"", iferror(index('Internal Staffing Calculator'!B$8:B23500,match(F4040,'Internal Staffing Calculator'!E$8:E23500,0)), "Not In Budget"),"")</f>
        <v/>
      </c>
      <c r="I4040" s="184"/>
      <c r="J4040" s="184"/>
      <c r="K4040" s="184"/>
      <c r="L4040" s="183"/>
    </row>
    <row r="4041">
      <c r="A4041" s="454"/>
      <c r="B4041" s="927"/>
      <c r="C4041" s="580"/>
      <c r="D4041" s="939"/>
      <c r="E4041" s="940"/>
      <c r="F4041" s="941"/>
      <c r="G4041" s="937" t="str">
        <f t="array" ref="G4041">xlookup(F4041,'Internal Staffing Calculator'!E:E,'Internal Staffing Calculator'!C:C,"")</f>
        <v/>
      </c>
      <c r="H4041" s="932" t="str">
        <f t="array" ref="H4041">if(F4041&lt;&gt;"", iferror(index('Internal Staffing Calculator'!B$8:B23500,match(F4041,'Internal Staffing Calculator'!E$8:E23500,0)), "Not In Budget"),"")</f>
        <v/>
      </c>
      <c r="I4041" s="184"/>
      <c r="J4041" s="184"/>
      <c r="K4041" s="184"/>
      <c r="L4041" s="183"/>
    </row>
    <row r="4042">
      <c r="A4042" s="454"/>
      <c r="B4042" s="927"/>
      <c r="C4042" s="580"/>
      <c r="D4042" s="939"/>
      <c r="E4042" s="940"/>
      <c r="F4042" s="941"/>
      <c r="G4042" s="937" t="str">
        <f t="array" ref="G4042">xlookup(F4042,'Internal Staffing Calculator'!E:E,'Internal Staffing Calculator'!C:C,"")</f>
        <v/>
      </c>
      <c r="H4042" s="932" t="str">
        <f t="array" ref="H4042">if(F4042&lt;&gt;"", iferror(index('Internal Staffing Calculator'!B$8:B23500,match(F4042,'Internal Staffing Calculator'!E$8:E23500,0)), "Not In Budget"),"")</f>
        <v/>
      </c>
      <c r="I4042" s="184"/>
      <c r="J4042" s="184"/>
      <c r="K4042" s="184"/>
      <c r="L4042" s="183"/>
    </row>
    <row r="4043">
      <c r="A4043" s="454"/>
      <c r="B4043" s="927"/>
      <c r="C4043" s="580"/>
      <c r="D4043" s="939"/>
      <c r="E4043" s="940"/>
      <c r="F4043" s="941"/>
      <c r="G4043" s="937" t="str">
        <f t="array" ref="G4043">xlookup(F4043,'Internal Staffing Calculator'!E:E,'Internal Staffing Calculator'!C:C,"")</f>
        <v/>
      </c>
      <c r="H4043" s="932" t="str">
        <f t="array" ref="H4043">if(F4043&lt;&gt;"", iferror(index('Internal Staffing Calculator'!B$8:B23500,match(F4043,'Internal Staffing Calculator'!E$8:E23500,0)), "Not In Budget"),"")</f>
        <v/>
      </c>
      <c r="I4043" s="184"/>
      <c r="J4043" s="184"/>
      <c r="K4043" s="184"/>
      <c r="L4043" s="183"/>
    </row>
    <row r="4044">
      <c r="A4044" s="454"/>
      <c r="B4044" s="927"/>
      <c r="C4044" s="580"/>
      <c r="D4044" s="939"/>
      <c r="E4044" s="940"/>
      <c r="F4044" s="941"/>
      <c r="G4044" s="937" t="str">
        <f t="array" ref="G4044">xlookup(F4044,'Internal Staffing Calculator'!E:E,'Internal Staffing Calculator'!C:C,"")</f>
        <v/>
      </c>
      <c r="H4044" s="932" t="str">
        <f t="array" ref="H4044">if(F4044&lt;&gt;"", iferror(index('Internal Staffing Calculator'!B$8:B23500,match(F4044,'Internal Staffing Calculator'!E$8:E23500,0)), "Not In Budget"),"")</f>
        <v/>
      </c>
      <c r="I4044" s="184"/>
      <c r="J4044" s="184"/>
      <c r="K4044" s="184"/>
      <c r="L4044" s="183"/>
    </row>
    <row r="4045">
      <c r="A4045" s="454"/>
      <c r="B4045" s="927"/>
      <c r="C4045" s="580"/>
      <c r="D4045" s="939"/>
      <c r="E4045" s="940"/>
      <c r="F4045" s="941"/>
      <c r="G4045" s="937" t="str">
        <f t="array" ref="G4045">xlookup(F4045,'Internal Staffing Calculator'!E:E,'Internal Staffing Calculator'!C:C,"")</f>
        <v/>
      </c>
      <c r="H4045" s="932" t="str">
        <f t="array" ref="H4045">if(F4045&lt;&gt;"", iferror(index('Internal Staffing Calculator'!B$8:B23500,match(F4045,'Internal Staffing Calculator'!E$8:E23500,0)), "Not In Budget"),"")</f>
        <v/>
      </c>
      <c r="I4045" s="184"/>
      <c r="J4045" s="184"/>
      <c r="K4045" s="184"/>
      <c r="L4045" s="183"/>
    </row>
    <row r="4046">
      <c r="A4046" s="454"/>
      <c r="B4046" s="927"/>
      <c r="C4046" s="580"/>
      <c r="D4046" s="939"/>
      <c r="E4046" s="940"/>
      <c r="F4046" s="941"/>
      <c r="G4046" s="937" t="str">
        <f t="array" ref="G4046">xlookup(F4046,'Internal Staffing Calculator'!E:E,'Internal Staffing Calculator'!C:C,"")</f>
        <v/>
      </c>
      <c r="H4046" s="932" t="str">
        <f t="array" ref="H4046">if(F4046&lt;&gt;"", iferror(index('Internal Staffing Calculator'!B$8:B23500,match(F4046,'Internal Staffing Calculator'!E$8:E23500,0)), "Not In Budget"),"")</f>
        <v/>
      </c>
      <c r="I4046" s="184"/>
      <c r="J4046" s="184"/>
      <c r="K4046" s="184"/>
      <c r="L4046" s="183"/>
    </row>
    <row r="4047">
      <c r="A4047" s="454"/>
      <c r="B4047" s="927"/>
      <c r="C4047" s="580"/>
      <c r="D4047" s="939"/>
      <c r="E4047" s="940"/>
      <c r="F4047" s="941"/>
      <c r="G4047" s="937" t="str">
        <f t="array" ref="G4047">xlookup(F4047,'Internal Staffing Calculator'!E:E,'Internal Staffing Calculator'!C:C,"")</f>
        <v/>
      </c>
      <c r="H4047" s="932" t="str">
        <f t="array" ref="H4047">if(F4047&lt;&gt;"", iferror(index('Internal Staffing Calculator'!B$8:B23500,match(F4047,'Internal Staffing Calculator'!E$8:E23500,0)), "Not In Budget"),"")</f>
        <v/>
      </c>
      <c r="I4047" s="184"/>
      <c r="J4047" s="184"/>
      <c r="K4047" s="184"/>
      <c r="L4047" s="183"/>
    </row>
    <row r="4048">
      <c r="A4048" s="454"/>
      <c r="B4048" s="927"/>
      <c r="C4048" s="580"/>
      <c r="D4048" s="939"/>
      <c r="E4048" s="940"/>
      <c r="F4048" s="941"/>
      <c r="G4048" s="937" t="str">
        <f t="array" ref="G4048">xlookup(F4048,'Internal Staffing Calculator'!E:E,'Internal Staffing Calculator'!C:C,"")</f>
        <v/>
      </c>
      <c r="H4048" s="932" t="str">
        <f t="array" ref="H4048">if(F4048&lt;&gt;"", iferror(index('Internal Staffing Calculator'!B$8:B23500,match(F4048,'Internal Staffing Calculator'!E$8:E23500,0)), "Not In Budget"),"")</f>
        <v/>
      </c>
      <c r="I4048" s="184"/>
      <c r="J4048" s="184"/>
      <c r="K4048" s="184"/>
      <c r="L4048" s="183"/>
    </row>
    <row r="4049">
      <c r="A4049" s="454"/>
      <c r="B4049" s="927"/>
      <c r="C4049" s="580"/>
      <c r="D4049" s="939"/>
      <c r="E4049" s="940"/>
      <c r="F4049" s="941"/>
      <c r="G4049" s="937" t="str">
        <f t="array" ref="G4049">xlookup(F4049,'Internal Staffing Calculator'!E:E,'Internal Staffing Calculator'!C:C,"")</f>
        <v/>
      </c>
      <c r="H4049" s="932" t="str">
        <f t="array" ref="H4049">if(F4049&lt;&gt;"", iferror(index('Internal Staffing Calculator'!B$8:B23500,match(F4049,'Internal Staffing Calculator'!E$8:E23500,0)), "Not In Budget"),"")</f>
        <v/>
      </c>
      <c r="I4049" s="184"/>
      <c r="J4049" s="184"/>
      <c r="K4049" s="184"/>
      <c r="L4049" s="183"/>
    </row>
    <row r="4050">
      <c r="A4050" s="454"/>
      <c r="B4050" s="927"/>
      <c r="C4050" s="580"/>
      <c r="D4050" s="939"/>
      <c r="E4050" s="940"/>
      <c r="F4050" s="941"/>
      <c r="G4050" s="937" t="str">
        <f t="array" ref="G4050">xlookup(F4050,'Internal Staffing Calculator'!E:E,'Internal Staffing Calculator'!C:C,"")</f>
        <v/>
      </c>
      <c r="H4050" s="932" t="str">
        <f t="array" ref="H4050">if(F4050&lt;&gt;"", iferror(index('Internal Staffing Calculator'!B$8:B23500,match(F4050,'Internal Staffing Calculator'!E$8:E23500,0)), "Not In Budget"),"")</f>
        <v/>
      </c>
      <c r="I4050" s="184"/>
      <c r="J4050" s="184"/>
      <c r="K4050" s="184"/>
      <c r="L4050" s="183"/>
    </row>
    <row r="4051">
      <c r="A4051" s="454"/>
      <c r="B4051" s="927"/>
      <c r="C4051" s="580"/>
      <c r="D4051" s="939"/>
      <c r="E4051" s="940"/>
      <c r="F4051" s="941"/>
      <c r="G4051" s="937" t="str">
        <f t="array" ref="G4051">xlookup(F4051,'Internal Staffing Calculator'!E:E,'Internal Staffing Calculator'!C:C,"")</f>
        <v/>
      </c>
      <c r="H4051" s="932" t="str">
        <f t="array" ref="H4051">if(F4051&lt;&gt;"", iferror(index('Internal Staffing Calculator'!B$8:B23500,match(F4051,'Internal Staffing Calculator'!E$8:E23500,0)), "Not In Budget"),"")</f>
        <v/>
      </c>
      <c r="I4051" s="184"/>
      <c r="J4051" s="184"/>
      <c r="K4051" s="184"/>
      <c r="L4051" s="183"/>
    </row>
    <row r="4052">
      <c r="A4052" s="454"/>
      <c r="B4052" s="927"/>
      <c r="C4052" s="580"/>
      <c r="D4052" s="939"/>
      <c r="E4052" s="940"/>
      <c r="F4052" s="941"/>
      <c r="G4052" s="937" t="str">
        <f t="array" ref="G4052">xlookup(F4052,'Internal Staffing Calculator'!E:E,'Internal Staffing Calculator'!C:C,"")</f>
        <v/>
      </c>
      <c r="H4052" s="932" t="str">
        <f t="array" ref="H4052">if(F4052&lt;&gt;"", iferror(index('Internal Staffing Calculator'!B$8:B23500,match(F4052,'Internal Staffing Calculator'!E$8:E23500,0)), "Not In Budget"),"")</f>
        <v/>
      </c>
      <c r="I4052" s="184"/>
      <c r="J4052" s="184"/>
      <c r="K4052" s="184"/>
      <c r="L4052" s="183"/>
    </row>
    <row r="4053">
      <c r="A4053" s="454"/>
      <c r="B4053" s="927"/>
      <c r="C4053" s="580"/>
      <c r="D4053" s="939"/>
      <c r="E4053" s="940"/>
      <c r="F4053" s="941"/>
      <c r="G4053" s="937" t="str">
        <f t="array" ref="G4053">xlookup(F4053,'Internal Staffing Calculator'!E:E,'Internal Staffing Calculator'!C:C,"")</f>
        <v/>
      </c>
      <c r="H4053" s="932" t="str">
        <f t="array" ref="H4053">if(F4053&lt;&gt;"", iferror(index('Internal Staffing Calculator'!B$8:B23500,match(F4053,'Internal Staffing Calculator'!E$8:E23500,0)), "Not In Budget"),"")</f>
        <v/>
      </c>
      <c r="I4053" s="184"/>
      <c r="J4053" s="184"/>
      <c r="K4053" s="184"/>
      <c r="L4053" s="183"/>
    </row>
    <row r="4054">
      <c r="A4054" s="454"/>
      <c r="B4054" s="927"/>
      <c r="C4054" s="580"/>
      <c r="D4054" s="939"/>
      <c r="E4054" s="940"/>
      <c r="F4054" s="941"/>
      <c r="G4054" s="937" t="str">
        <f t="array" ref="G4054">xlookup(F4054,'Internal Staffing Calculator'!E:E,'Internal Staffing Calculator'!C:C,"")</f>
        <v/>
      </c>
      <c r="H4054" s="932" t="str">
        <f t="array" ref="H4054">if(F4054&lt;&gt;"", iferror(index('Internal Staffing Calculator'!B$8:B23500,match(F4054,'Internal Staffing Calculator'!E$8:E23500,0)), "Not In Budget"),"")</f>
        <v/>
      </c>
      <c r="I4054" s="184"/>
      <c r="J4054" s="184"/>
      <c r="K4054" s="184"/>
      <c r="L4054" s="183"/>
    </row>
    <row r="4055">
      <c r="A4055" s="454"/>
      <c r="B4055" s="927"/>
      <c r="C4055" s="580"/>
      <c r="D4055" s="939"/>
      <c r="E4055" s="940"/>
      <c r="F4055" s="941"/>
      <c r="G4055" s="937" t="str">
        <f t="array" ref="G4055">xlookup(F4055,'Internal Staffing Calculator'!E:E,'Internal Staffing Calculator'!C:C,"")</f>
        <v/>
      </c>
      <c r="H4055" s="932" t="str">
        <f t="array" ref="H4055">if(F4055&lt;&gt;"", iferror(index('Internal Staffing Calculator'!B$8:B23500,match(F4055,'Internal Staffing Calculator'!E$8:E23500,0)), "Not In Budget"),"")</f>
        <v/>
      </c>
      <c r="I4055" s="184"/>
      <c r="J4055" s="184"/>
      <c r="K4055" s="184"/>
      <c r="L4055" s="183"/>
    </row>
    <row r="4056">
      <c r="A4056" s="454"/>
      <c r="B4056" s="927"/>
      <c r="C4056" s="580"/>
      <c r="D4056" s="939"/>
      <c r="E4056" s="940"/>
      <c r="F4056" s="941"/>
      <c r="G4056" s="937" t="str">
        <f t="array" ref="G4056">xlookup(F4056,'Internal Staffing Calculator'!E:E,'Internal Staffing Calculator'!C:C,"")</f>
        <v/>
      </c>
      <c r="H4056" s="932" t="str">
        <f t="array" ref="H4056">if(F4056&lt;&gt;"", iferror(index('Internal Staffing Calculator'!B$8:B23500,match(F4056,'Internal Staffing Calculator'!E$8:E23500,0)), "Not In Budget"),"")</f>
        <v/>
      </c>
      <c r="I4056" s="184"/>
      <c r="J4056" s="184"/>
      <c r="K4056" s="184"/>
      <c r="L4056" s="183"/>
    </row>
    <row r="4057">
      <c r="A4057" s="454"/>
      <c r="B4057" s="927"/>
      <c r="C4057" s="580"/>
      <c r="D4057" s="939"/>
      <c r="E4057" s="940"/>
      <c r="F4057" s="941"/>
      <c r="G4057" s="937" t="str">
        <f t="array" ref="G4057">xlookup(F4057,'Internal Staffing Calculator'!E:E,'Internal Staffing Calculator'!C:C,"")</f>
        <v/>
      </c>
      <c r="H4057" s="932" t="str">
        <f t="array" ref="H4057">if(F4057&lt;&gt;"", iferror(index('Internal Staffing Calculator'!B$8:B23500,match(F4057,'Internal Staffing Calculator'!E$8:E23500,0)), "Not In Budget"),"")</f>
        <v/>
      </c>
      <c r="I4057" s="184"/>
      <c r="J4057" s="184"/>
      <c r="K4057" s="184"/>
      <c r="L4057" s="183"/>
    </row>
    <row r="4058">
      <c r="A4058" s="454"/>
      <c r="B4058" s="927"/>
      <c r="C4058" s="580"/>
      <c r="D4058" s="939"/>
      <c r="E4058" s="940"/>
      <c r="F4058" s="941"/>
      <c r="G4058" s="937" t="str">
        <f t="array" ref="G4058">xlookup(F4058,'Internal Staffing Calculator'!E:E,'Internal Staffing Calculator'!C:C,"")</f>
        <v/>
      </c>
      <c r="H4058" s="932" t="str">
        <f t="array" ref="H4058">if(F4058&lt;&gt;"", iferror(index('Internal Staffing Calculator'!B$8:B23500,match(F4058,'Internal Staffing Calculator'!E$8:E23500,0)), "Not In Budget"),"")</f>
        <v/>
      </c>
      <c r="I4058" s="184"/>
      <c r="J4058" s="184"/>
      <c r="K4058" s="184"/>
      <c r="L4058" s="183"/>
    </row>
    <row r="4059">
      <c r="A4059" s="454"/>
      <c r="B4059" s="927"/>
      <c r="C4059" s="580"/>
      <c r="D4059" s="939"/>
      <c r="E4059" s="940"/>
      <c r="F4059" s="941"/>
      <c r="G4059" s="937" t="str">
        <f t="array" ref="G4059">xlookup(F4059,'Internal Staffing Calculator'!E:E,'Internal Staffing Calculator'!C:C,"")</f>
        <v/>
      </c>
      <c r="H4059" s="932" t="str">
        <f t="array" ref="H4059">if(F4059&lt;&gt;"", iferror(index('Internal Staffing Calculator'!B$8:B23500,match(F4059,'Internal Staffing Calculator'!E$8:E23500,0)), "Not In Budget"),"")</f>
        <v/>
      </c>
      <c r="I4059" s="184"/>
      <c r="J4059" s="184"/>
      <c r="K4059" s="184"/>
      <c r="L4059" s="183"/>
    </row>
    <row r="4060">
      <c r="A4060" s="454"/>
      <c r="B4060" s="927"/>
      <c r="C4060" s="580"/>
      <c r="D4060" s="939"/>
      <c r="E4060" s="940"/>
      <c r="F4060" s="941"/>
      <c r="G4060" s="937" t="str">
        <f t="array" ref="G4060">xlookup(F4060,'Internal Staffing Calculator'!E:E,'Internal Staffing Calculator'!C:C,"")</f>
        <v/>
      </c>
      <c r="H4060" s="932" t="str">
        <f t="array" ref="H4060">if(F4060&lt;&gt;"", iferror(index('Internal Staffing Calculator'!B$8:B23500,match(F4060,'Internal Staffing Calculator'!E$8:E23500,0)), "Not In Budget"),"")</f>
        <v/>
      </c>
      <c r="I4060" s="184"/>
      <c r="J4060" s="184"/>
      <c r="K4060" s="184"/>
      <c r="L4060" s="183"/>
    </row>
    <row r="4061">
      <c r="A4061" s="454"/>
      <c r="B4061" s="927"/>
      <c r="C4061" s="580"/>
      <c r="D4061" s="939"/>
      <c r="E4061" s="940"/>
      <c r="F4061" s="941"/>
      <c r="G4061" s="937" t="str">
        <f t="array" ref="G4061">xlookup(F4061,'Internal Staffing Calculator'!E:E,'Internal Staffing Calculator'!C:C,"")</f>
        <v/>
      </c>
      <c r="H4061" s="932" t="str">
        <f t="array" ref="H4061">if(F4061&lt;&gt;"", iferror(index('Internal Staffing Calculator'!B$8:B23500,match(F4061,'Internal Staffing Calculator'!E$8:E23500,0)), "Not In Budget"),"")</f>
        <v/>
      </c>
      <c r="I4061" s="184"/>
      <c r="J4061" s="184"/>
      <c r="K4061" s="184"/>
      <c r="L4061" s="183"/>
    </row>
    <row r="4062">
      <c r="A4062" s="454"/>
      <c r="B4062" s="927"/>
      <c r="C4062" s="580"/>
      <c r="D4062" s="939"/>
      <c r="E4062" s="940"/>
      <c r="F4062" s="941"/>
      <c r="G4062" s="937" t="str">
        <f t="array" ref="G4062">xlookup(F4062,'Internal Staffing Calculator'!E:E,'Internal Staffing Calculator'!C:C,"")</f>
        <v/>
      </c>
      <c r="H4062" s="932" t="str">
        <f t="array" ref="H4062">if(F4062&lt;&gt;"", iferror(index('Internal Staffing Calculator'!B$8:B23500,match(F4062,'Internal Staffing Calculator'!E$8:E23500,0)), "Not In Budget"),"")</f>
        <v/>
      </c>
      <c r="I4062" s="184"/>
      <c r="J4062" s="184"/>
      <c r="K4062" s="184"/>
      <c r="L4062" s="183"/>
    </row>
    <row r="4063">
      <c r="A4063" s="454"/>
      <c r="B4063" s="927"/>
      <c r="C4063" s="580"/>
      <c r="D4063" s="939"/>
      <c r="E4063" s="940"/>
      <c r="F4063" s="941"/>
      <c r="G4063" s="937" t="str">
        <f t="array" ref="G4063">xlookup(F4063,'Internal Staffing Calculator'!E:E,'Internal Staffing Calculator'!C:C,"")</f>
        <v/>
      </c>
      <c r="H4063" s="932" t="str">
        <f t="array" ref="H4063">if(F4063&lt;&gt;"", iferror(index('Internal Staffing Calculator'!B$8:B23500,match(F4063,'Internal Staffing Calculator'!E$8:E23500,0)), "Not In Budget"),"")</f>
        <v/>
      </c>
      <c r="I4063" s="184"/>
      <c r="J4063" s="184"/>
      <c r="K4063" s="184"/>
      <c r="L4063" s="183"/>
    </row>
    <row r="4064">
      <c r="A4064" s="454"/>
      <c r="B4064" s="927"/>
      <c r="C4064" s="580"/>
      <c r="D4064" s="939"/>
      <c r="E4064" s="940"/>
      <c r="F4064" s="941"/>
      <c r="G4064" s="937" t="str">
        <f t="array" ref="G4064">xlookup(F4064,'Internal Staffing Calculator'!E:E,'Internal Staffing Calculator'!C:C,"")</f>
        <v/>
      </c>
      <c r="H4064" s="932" t="str">
        <f t="array" ref="H4064">if(F4064&lt;&gt;"", iferror(index('Internal Staffing Calculator'!B$8:B23500,match(F4064,'Internal Staffing Calculator'!E$8:E23500,0)), "Not In Budget"),"")</f>
        <v/>
      </c>
      <c r="I4064" s="184"/>
      <c r="J4064" s="184"/>
      <c r="K4064" s="184"/>
      <c r="L4064" s="183"/>
    </row>
    <row r="4065">
      <c r="A4065" s="454"/>
      <c r="B4065" s="927"/>
      <c r="C4065" s="580"/>
      <c r="D4065" s="939"/>
      <c r="E4065" s="940"/>
      <c r="F4065" s="941"/>
      <c r="G4065" s="937" t="str">
        <f t="array" ref="G4065">xlookup(F4065,'Internal Staffing Calculator'!E:E,'Internal Staffing Calculator'!C:C,"")</f>
        <v/>
      </c>
      <c r="H4065" s="932" t="str">
        <f t="array" ref="H4065">if(F4065&lt;&gt;"", iferror(index('Internal Staffing Calculator'!B$8:B23500,match(F4065,'Internal Staffing Calculator'!E$8:E23500,0)), "Not In Budget"),"")</f>
        <v/>
      </c>
      <c r="I4065" s="184"/>
      <c r="J4065" s="184"/>
      <c r="K4065" s="184"/>
      <c r="L4065" s="183"/>
    </row>
    <row r="4066">
      <c r="A4066" s="454"/>
      <c r="B4066" s="927"/>
      <c r="C4066" s="580"/>
      <c r="D4066" s="939"/>
      <c r="E4066" s="940"/>
      <c r="F4066" s="941"/>
      <c r="G4066" s="937" t="str">
        <f t="array" ref="G4066">xlookup(F4066,'Internal Staffing Calculator'!E:E,'Internal Staffing Calculator'!C:C,"")</f>
        <v/>
      </c>
      <c r="H4066" s="932" t="str">
        <f t="array" ref="H4066">if(F4066&lt;&gt;"", iferror(index('Internal Staffing Calculator'!B$8:B23500,match(F4066,'Internal Staffing Calculator'!E$8:E23500,0)), "Not In Budget"),"")</f>
        <v/>
      </c>
      <c r="I4066" s="184"/>
      <c r="J4066" s="184"/>
      <c r="K4066" s="184"/>
      <c r="L4066" s="183"/>
    </row>
    <row r="4067">
      <c r="A4067" s="454"/>
      <c r="B4067" s="927"/>
      <c r="C4067" s="580"/>
      <c r="D4067" s="939"/>
      <c r="E4067" s="940"/>
      <c r="F4067" s="941"/>
      <c r="G4067" s="937" t="str">
        <f t="array" ref="G4067">xlookup(F4067,'Internal Staffing Calculator'!E:E,'Internal Staffing Calculator'!C:C,"")</f>
        <v/>
      </c>
      <c r="H4067" s="932" t="str">
        <f t="array" ref="H4067">if(F4067&lt;&gt;"", iferror(index('Internal Staffing Calculator'!B$8:B23500,match(F4067,'Internal Staffing Calculator'!E$8:E23500,0)), "Not In Budget"),"")</f>
        <v/>
      </c>
      <c r="I4067" s="184"/>
      <c r="J4067" s="184"/>
      <c r="K4067" s="184"/>
      <c r="L4067" s="183"/>
    </row>
    <row r="4068">
      <c r="A4068" s="454"/>
      <c r="B4068" s="927"/>
      <c r="C4068" s="580"/>
      <c r="D4068" s="939"/>
      <c r="E4068" s="940"/>
      <c r="F4068" s="941"/>
      <c r="G4068" s="937" t="str">
        <f t="array" ref="G4068">xlookup(F4068,'Internal Staffing Calculator'!E:E,'Internal Staffing Calculator'!C:C,"")</f>
        <v/>
      </c>
      <c r="H4068" s="932" t="str">
        <f t="array" ref="H4068">if(F4068&lt;&gt;"", iferror(index('Internal Staffing Calculator'!B$8:B23500,match(F4068,'Internal Staffing Calculator'!E$8:E23500,0)), "Not In Budget"),"")</f>
        <v/>
      </c>
      <c r="I4068" s="184"/>
      <c r="J4068" s="184"/>
      <c r="K4068" s="184"/>
      <c r="L4068" s="183"/>
    </row>
    <row r="4069">
      <c r="A4069" s="454"/>
      <c r="B4069" s="927"/>
      <c r="C4069" s="580"/>
      <c r="D4069" s="939"/>
      <c r="E4069" s="940"/>
      <c r="F4069" s="941"/>
      <c r="G4069" s="937" t="str">
        <f t="array" ref="G4069">xlookup(F4069,'Internal Staffing Calculator'!E:E,'Internal Staffing Calculator'!C:C,"")</f>
        <v/>
      </c>
      <c r="H4069" s="932" t="str">
        <f t="array" ref="H4069">if(F4069&lt;&gt;"", iferror(index('Internal Staffing Calculator'!B$8:B23500,match(F4069,'Internal Staffing Calculator'!E$8:E23500,0)), "Not In Budget"),"")</f>
        <v/>
      </c>
      <c r="I4069" s="184"/>
      <c r="J4069" s="184"/>
      <c r="K4069" s="184"/>
      <c r="L4069" s="183"/>
    </row>
    <row r="4070">
      <c r="A4070" s="454"/>
      <c r="B4070" s="927"/>
      <c r="C4070" s="580"/>
      <c r="D4070" s="939"/>
      <c r="E4070" s="940"/>
      <c r="F4070" s="941"/>
      <c r="G4070" s="937" t="str">
        <f t="array" ref="G4070">xlookup(F4070,'Internal Staffing Calculator'!E:E,'Internal Staffing Calculator'!C:C,"")</f>
        <v/>
      </c>
      <c r="H4070" s="932" t="str">
        <f t="array" ref="H4070">if(F4070&lt;&gt;"", iferror(index('Internal Staffing Calculator'!B$8:B23500,match(F4070,'Internal Staffing Calculator'!E$8:E23500,0)), "Not In Budget"),"")</f>
        <v/>
      </c>
      <c r="I4070" s="184"/>
      <c r="J4070" s="184"/>
      <c r="K4070" s="184"/>
      <c r="L4070" s="183"/>
    </row>
    <row r="4071">
      <c r="A4071" s="454"/>
      <c r="B4071" s="927"/>
      <c r="C4071" s="580"/>
      <c r="D4071" s="939"/>
      <c r="E4071" s="940"/>
      <c r="F4071" s="941"/>
      <c r="G4071" s="937" t="str">
        <f t="array" ref="G4071">xlookup(F4071,'Internal Staffing Calculator'!E:E,'Internal Staffing Calculator'!C:C,"")</f>
        <v/>
      </c>
      <c r="H4071" s="932" t="str">
        <f t="array" ref="H4071">if(F4071&lt;&gt;"", iferror(index('Internal Staffing Calculator'!B$8:B23500,match(F4071,'Internal Staffing Calculator'!E$8:E23500,0)), "Not In Budget"),"")</f>
        <v/>
      </c>
      <c r="I4071" s="184"/>
      <c r="J4071" s="184"/>
      <c r="K4071" s="184"/>
      <c r="L4071" s="183"/>
    </row>
    <row r="4072">
      <c r="A4072" s="454"/>
      <c r="B4072" s="927"/>
      <c r="C4072" s="580"/>
      <c r="D4072" s="939"/>
      <c r="E4072" s="940"/>
      <c r="F4072" s="941"/>
      <c r="G4072" s="937" t="str">
        <f t="array" ref="G4072">xlookup(F4072,'Internal Staffing Calculator'!E:E,'Internal Staffing Calculator'!C:C,"")</f>
        <v/>
      </c>
      <c r="H4072" s="932" t="str">
        <f t="array" ref="H4072">if(F4072&lt;&gt;"", iferror(index('Internal Staffing Calculator'!B$8:B23500,match(F4072,'Internal Staffing Calculator'!E$8:E23500,0)), "Not In Budget"),"")</f>
        <v/>
      </c>
      <c r="I4072" s="184"/>
      <c r="J4072" s="184"/>
      <c r="K4072" s="184"/>
      <c r="L4072" s="183"/>
    </row>
    <row r="4073">
      <c r="A4073" s="454"/>
      <c r="B4073" s="927"/>
      <c r="C4073" s="580"/>
      <c r="D4073" s="939"/>
      <c r="E4073" s="940"/>
      <c r="F4073" s="941"/>
      <c r="G4073" s="937" t="str">
        <f t="array" ref="G4073">xlookup(F4073,'Internal Staffing Calculator'!E:E,'Internal Staffing Calculator'!C:C,"")</f>
        <v/>
      </c>
      <c r="H4073" s="932" t="str">
        <f t="array" ref="H4073">if(F4073&lt;&gt;"", iferror(index('Internal Staffing Calculator'!B$8:B23500,match(F4073,'Internal Staffing Calculator'!E$8:E23500,0)), "Not In Budget"),"")</f>
        <v/>
      </c>
      <c r="I4073" s="184"/>
      <c r="J4073" s="184"/>
      <c r="K4073" s="184"/>
      <c r="L4073" s="183"/>
    </row>
    <row r="4074">
      <c r="A4074" s="454"/>
      <c r="B4074" s="927"/>
      <c r="C4074" s="580"/>
      <c r="D4074" s="939"/>
      <c r="E4074" s="940"/>
      <c r="F4074" s="941"/>
      <c r="G4074" s="937" t="str">
        <f t="array" ref="G4074">xlookup(F4074,'Internal Staffing Calculator'!E:E,'Internal Staffing Calculator'!C:C,"")</f>
        <v/>
      </c>
      <c r="H4074" s="932" t="str">
        <f t="array" ref="H4074">if(F4074&lt;&gt;"", iferror(index('Internal Staffing Calculator'!B$8:B23500,match(F4074,'Internal Staffing Calculator'!E$8:E23500,0)), "Not In Budget"),"")</f>
        <v/>
      </c>
      <c r="I4074" s="184"/>
      <c r="J4074" s="184"/>
      <c r="K4074" s="184"/>
      <c r="L4074" s="183"/>
    </row>
    <row r="4075">
      <c r="A4075" s="454"/>
      <c r="B4075" s="927"/>
      <c r="C4075" s="580"/>
      <c r="D4075" s="939"/>
      <c r="E4075" s="940"/>
      <c r="F4075" s="941"/>
      <c r="G4075" s="937" t="str">
        <f t="array" ref="G4075">xlookup(F4075,'Internal Staffing Calculator'!E:E,'Internal Staffing Calculator'!C:C,"")</f>
        <v/>
      </c>
      <c r="H4075" s="932" t="str">
        <f t="array" ref="H4075">if(F4075&lt;&gt;"", iferror(index('Internal Staffing Calculator'!B$8:B23500,match(F4075,'Internal Staffing Calculator'!E$8:E23500,0)), "Not In Budget"),"")</f>
        <v/>
      </c>
      <c r="I4075" s="184"/>
      <c r="J4075" s="184"/>
      <c r="K4075" s="184"/>
      <c r="L4075" s="183"/>
    </row>
    <row r="4076">
      <c r="A4076" s="454"/>
      <c r="B4076" s="927"/>
      <c r="C4076" s="580"/>
      <c r="D4076" s="939"/>
      <c r="E4076" s="940"/>
      <c r="F4076" s="941"/>
      <c r="G4076" s="937" t="str">
        <f t="array" ref="G4076">xlookup(F4076,'Internal Staffing Calculator'!E:E,'Internal Staffing Calculator'!C:C,"")</f>
        <v/>
      </c>
      <c r="H4076" s="932" t="str">
        <f t="array" ref="H4076">if(F4076&lt;&gt;"", iferror(index('Internal Staffing Calculator'!B$8:B23500,match(F4076,'Internal Staffing Calculator'!E$8:E23500,0)), "Not In Budget"),"")</f>
        <v/>
      </c>
      <c r="I4076" s="184"/>
      <c r="J4076" s="184"/>
      <c r="K4076" s="184"/>
      <c r="L4076" s="183"/>
    </row>
    <row r="4077">
      <c r="A4077" s="454"/>
      <c r="B4077" s="927"/>
      <c r="C4077" s="580"/>
      <c r="D4077" s="939"/>
      <c r="E4077" s="940"/>
      <c r="F4077" s="941"/>
      <c r="G4077" s="937" t="str">
        <f t="array" ref="G4077">xlookup(F4077,'Internal Staffing Calculator'!E:E,'Internal Staffing Calculator'!C:C,"")</f>
        <v/>
      </c>
      <c r="H4077" s="932" t="str">
        <f t="array" ref="H4077">if(F4077&lt;&gt;"", iferror(index('Internal Staffing Calculator'!B$8:B23500,match(F4077,'Internal Staffing Calculator'!E$8:E23500,0)), "Not In Budget"),"")</f>
        <v/>
      </c>
      <c r="I4077" s="184"/>
      <c r="J4077" s="184"/>
      <c r="K4077" s="184"/>
      <c r="L4077" s="183"/>
    </row>
    <row r="4078">
      <c r="A4078" s="454"/>
      <c r="B4078" s="927"/>
      <c r="C4078" s="580"/>
      <c r="D4078" s="939"/>
      <c r="E4078" s="940"/>
      <c r="F4078" s="941"/>
      <c r="G4078" s="937" t="str">
        <f t="array" ref="G4078">xlookup(F4078,'Internal Staffing Calculator'!E:E,'Internal Staffing Calculator'!C:C,"")</f>
        <v/>
      </c>
      <c r="H4078" s="932" t="str">
        <f t="array" ref="H4078">if(F4078&lt;&gt;"", iferror(index('Internal Staffing Calculator'!B$8:B23500,match(F4078,'Internal Staffing Calculator'!E$8:E23500,0)), "Not In Budget"),"")</f>
        <v/>
      </c>
      <c r="I4078" s="184"/>
      <c r="J4078" s="184"/>
      <c r="K4078" s="184"/>
      <c r="L4078" s="183"/>
    </row>
    <row r="4079">
      <c r="A4079" s="454"/>
      <c r="B4079" s="927"/>
      <c r="C4079" s="580"/>
      <c r="D4079" s="939"/>
      <c r="E4079" s="940"/>
      <c r="F4079" s="941"/>
      <c r="G4079" s="937" t="str">
        <f t="array" ref="G4079">xlookup(F4079,'Internal Staffing Calculator'!E:E,'Internal Staffing Calculator'!C:C,"")</f>
        <v/>
      </c>
      <c r="H4079" s="932" t="str">
        <f t="array" ref="H4079">if(F4079&lt;&gt;"", iferror(index('Internal Staffing Calculator'!B$8:B23500,match(F4079,'Internal Staffing Calculator'!E$8:E23500,0)), "Not In Budget"),"")</f>
        <v/>
      </c>
      <c r="I4079" s="184"/>
      <c r="J4079" s="184"/>
      <c r="K4079" s="184"/>
      <c r="L4079" s="183"/>
    </row>
    <row r="4080">
      <c r="A4080" s="454"/>
      <c r="B4080" s="927"/>
      <c r="C4080" s="580"/>
      <c r="D4080" s="939"/>
      <c r="E4080" s="940"/>
      <c r="F4080" s="941"/>
      <c r="G4080" s="937" t="str">
        <f t="array" ref="G4080">xlookup(F4080,'Internal Staffing Calculator'!E:E,'Internal Staffing Calculator'!C:C,"")</f>
        <v/>
      </c>
      <c r="H4080" s="932" t="str">
        <f t="array" ref="H4080">if(F4080&lt;&gt;"", iferror(index('Internal Staffing Calculator'!B$8:B23500,match(F4080,'Internal Staffing Calculator'!E$8:E23500,0)), "Not In Budget"),"")</f>
        <v/>
      </c>
      <c r="I4080" s="184"/>
      <c r="J4080" s="184"/>
      <c r="K4080" s="184"/>
      <c r="L4080" s="183"/>
    </row>
    <row r="4081">
      <c r="A4081" s="454"/>
      <c r="B4081" s="927"/>
      <c r="C4081" s="580"/>
      <c r="D4081" s="939"/>
      <c r="E4081" s="940"/>
      <c r="F4081" s="941"/>
      <c r="G4081" s="937" t="str">
        <f t="array" ref="G4081">xlookup(F4081,'Internal Staffing Calculator'!E:E,'Internal Staffing Calculator'!C:C,"")</f>
        <v/>
      </c>
      <c r="H4081" s="932" t="str">
        <f t="array" ref="H4081">if(F4081&lt;&gt;"", iferror(index('Internal Staffing Calculator'!B$8:B23500,match(F4081,'Internal Staffing Calculator'!E$8:E23500,0)), "Not In Budget"),"")</f>
        <v/>
      </c>
      <c r="I4081" s="184"/>
      <c r="J4081" s="184"/>
      <c r="K4081" s="184"/>
      <c r="L4081" s="183"/>
    </row>
    <row r="4082">
      <c r="A4082" s="454"/>
      <c r="B4082" s="927"/>
      <c r="C4082" s="580"/>
      <c r="D4082" s="939"/>
      <c r="E4082" s="940"/>
      <c r="F4082" s="941"/>
      <c r="G4082" s="937" t="str">
        <f t="array" ref="G4082">xlookup(F4082,'Internal Staffing Calculator'!E:E,'Internal Staffing Calculator'!C:C,"")</f>
        <v/>
      </c>
      <c r="H4082" s="932" t="str">
        <f t="array" ref="H4082">if(F4082&lt;&gt;"", iferror(index('Internal Staffing Calculator'!B$8:B23500,match(F4082,'Internal Staffing Calculator'!E$8:E23500,0)), "Not In Budget"),"")</f>
        <v/>
      </c>
      <c r="I4082" s="184"/>
      <c r="J4082" s="184"/>
      <c r="K4082" s="184"/>
      <c r="L4082" s="183"/>
    </row>
    <row r="4083">
      <c r="A4083" s="454"/>
      <c r="B4083" s="927"/>
      <c r="C4083" s="580"/>
      <c r="D4083" s="939"/>
      <c r="E4083" s="940"/>
      <c r="F4083" s="941"/>
      <c r="G4083" s="937" t="str">
        <f t="array" ref="G4083">xlookup(F4083,'Internal Staffing Calculator'!E:E,'Internal Staffing Calculator'!C:C,"")</f>
        <v/>
      </c>
      <c r="H4083" s="932" t="str">
        <f t="array" ref="H4083">if(F4083&lt;&gt;"", iferror(index('Internal Staffing Calculator'!B$8:B23500,match(F4083,'Internal Staffing Calculator'!E$8:E23500,0)), "Not In Budget"),"")</f>
        <v/>
      </c>
      <c r="I4083" s="184"/>
      <c r="J4083" s="184"/>
      <c r="K4083" s="184"/>
      <c r="L4083" s="183"/>
    </row>
    <row r="4084">
      <c r="A4084" s="454"/>
      <c r="B4084" s="927"/>
      <c r="C4084" s="580"/>
      <c r="D4084" s="939"/>
      <c r="E4084" s="940"/>
      <c r="F4084" s="941"/>
      <c r="G4084" s="937" t="str">
        <f t="array" ref="G4084">xlookup(F4084,'Internal Staffing Calculator'!E:E,'Internal Staffing Calculator'!C:C,"")</f>
        <v/>
      </c>
      <c r="H4084" s="932" t="str">
        <f t="array" ref="H4084">if(F4084&lt;&gt;"", iferror(index('Internal Staffing Calculator'!B$8:B23500,match(F4084,'Internal Staffing Calculator'!E$8:E23500,0)), "Not In Budget"),"")</f>
        <v/>
      </c>
      <c r="I4084" s="184"/>
      <c r="J4084" s="184"/>
      <c r="K4084" s="184"/>
      <c r="L4084" s="183"/>
    </row>
    <row r="4085">
      <c r="A4085" s="454"/>
      <c r="B4085" s="927"/>
      <c r="C4085" s="580"/>
      <c r="D4085" s="939"/>
      <c r="E4085" s="940"/>
      <c r="F4085" s="941"/>
      <c r="G4085" s="937" t="str">
        <f t="array" ref="G4085">xlookup(F4085,'Internal Staffing Calculator'!E:E,'Internal Staffing Calculator'!C:C,"")</f>
        <v/>
      </c>
      <c r="H4085" s="932" t="str">
        <f t="array" ref="H4085">if(F4085&lt;&gt;"", iferror(index('Internal Staffing Calculator'!B$8:B23500,match(F4085,'Internal Staffing Calculator'!E$8:E23500,0)), "Not In Budget"),"")</f>
        <v/>
      </c>
      <c r="I4085" s="184"/>
      <c r="J4085" s="184"/>
      <c r="K4085" s="184"/>
      <c r="L4085" s="183"/>
    </row>
    <row r="4086">
      <c r="A4086" s="454"/>
      <c r="B4086" s="927"/>
      <c r="C4086" s="580"/>
      <c r="D4086" s="939"/>
      <c r="E4086" s="940"/>
      <c r="F4086" s="941"/>
      <c r="G4086" s="937" t="str">
        <f t="array" ref="G4086">xlookup(F4086,'Internal Staffing Calculator'!E:E,'Internal Staffing Calculator'!C:C,"")</f>
        <v/>
      </c>
      <c r="H4086" s="932" t="str">
        <f t="array" ref="H4086">if(F4086&lt;&gt;"", iferror(index('Internal Staffing Calculator'!B$8:B23500,match(F4086,'Internal Staffing Calculator'!E$8:E23500,0)), "Not In Budget"),"")</f>
        <v/>
      </c>
      <c r="I4086" s="184"/>
      <c r="J4086" s="184"/>
      <c r="K4086" s="184"/>
      <c r="L4086" s="183"/>
    </row>
    <row r="4087">
      <c r="A4087" s="454"/>
      <c r="B4087" s="927"/>
      <c r="C4087" s="580"/>
      <c r="D4087" s="939"/>
      <c r="E4087" s="940"/>
      <c r="F4087" s="941"/>
      <c r="G4087" s="937" t="str">
        <f t="array" ref="G4087">xlookup(F4087,'Internal Staffing Calculator'!E:E,'Internal Staffing Calculator'!C:C,"")</f>
        <v/>
      </c>
      <c r="H4087" s="932" t="str">
        <f t="array" ref="H4087">if(F4087&lt;&gt;"", iferror(index('Internal Staffing Calculator'!B$8:B23500,match(F4087,'Internal Staffing Calculator'!E$8:E23500,0)), "Not In Budget"),"")</f>
        <v/>
      </c>
      <c r="I4087" s="184"/>
      <c r="J4087" s="184"/>
      <c r="K4087" s="184"/>
      <c r="L4087" s="183"/>
    </row>
    <row r="4088">
      <c r="A4088" s="454"/>
      <c r="B4088" s="927"/>
      <c r="C4088" s="580"/>
      <c r="D4088" s="939"/>
      <c r="E4088" s="940"/>
      <c r="F4088" s="941"/>
      <c r="G4088" s="937" t="str">
        <f t="array" ref="G4088">xlookup(F4088,'Internal Staffing Calculator'!E:E,'Internal Staffing Calculator'!C:C,"")</f>
        <v/>
      </c>
      <c r="H4088" s="932" t="str">
        <f t="array" ref="H4088">if(F4088&lt;&gt;"", iferror(index('Internal Staffing Calculator'!B$8:B23500,match(F4088,'Internal Staffing Calculator'!E$8:E23500,0)), "Not In Budget"),"")</f>
        <v/>
      </c>
      <c r="I4088" s="184"/>
      <c r="J4088" s="184"/>
      <c r="K4088" s="184"/>
      <c r="L4088" s="183"/>
    </row>
    <row r="4089">
      <c r="A4089" s="454"/>
      <c r="B4089" s="927"/>
      <c r="C4089" s="580"/>
      <c r="D4089" s="939"/>
      <c r="E4089" s="940"/>
      <c r="F4089" s="941"/>
      <c r="G4089" s="937" t="str">
        <f t="array" ref="G4089">xlookup(F4089,'Internal Staffing Calculator'!E:E,'Internal Staffing Calculator'!C:C,"")</f>
        <v/>
      </c>
      <c r="H4089" s="932" t="str">
        <f t="array" ref="H4089">if(F4089&lt;&gt;"", iferror(index('Internal Staffing Calculator'!B$8:B23500,match(F4089,'Internal Staffing Calculator'!E$8:E23500,0)), "Not In Budget"),"")</f>
        <v/>
      </c>
      <c r="I4089" s="184"/>
      <c r="J4089" s="184"/>
      <c r="K4089" s="184"/>
      <c r="L4089" s="183"/>
    </row>
    <row r="4090">
      <c r="A4090" s="454"/>
      <c r="B4090" s="927"/>
      <c r="C4090" s="580"/>
      <c r="D4090" s="939"/>
      <c r="E4090" s="940"/>
      <c r="F4090" s="941"/>
      <c r="G4090" s="937" t="str">
        <f t="array" ref="G4090">xlookup(F4090,'Internal Staffing Calculator'!E:E,'Internal Staffing Calculator'!C:C,"")</f>
        <v/>
      </c>
      <c r="H4090" s="932" t="str">
        <f t="array" ref="H4090">if(F4090&lt;&gt;"", iferror(index('Internal Staffing Calculator'!B$8:B23500,match(F4090,'Internal Staffing Calculator'!E$8:E23500,0)), "Not In Budget"),"")</f>
        <v/>
      </c>
      <c r="I4090" s="184"/>
      <c r="J4090" s="184"/>
      <c r="K4090" s="184"/>
      <c r="L4090" s="183"/>
    </row>
    <row r="4091">
      <c r="A4091" s="454"/>
      <c r="B4091" s="927"/>
      <c r="C4091" s="580"/>
      <c r="D4091" s="939"/>
      <c r="E4091" s="940"/>
      <c r="F4091" s="941"/>
      <c r="G4091" s="937" t="str">
        <f t="array" ref="G4091">xlookup(F4091,'Internal Staffing Calculator'!E:E,'Internal Staffing Calculator'!C:C,"")</f>
        <v/>
      </c>
      <c r="H4091" s="932" t="str">
        <f t="array" ref="H4091">if(F4091&lt;&gt;"", iferror(index('Internal Staffing Calculator'!B$8:B23500,match(F4091,'Internal Staffing Calculator'!E$8:E23500,0)), "Not In Budget"),"")</f>
        <v/>
      </c>
      <c r="I4091" s="184"/>
      <c r="J4091" s="184"/>
      <c r="K4091" s="184"/>
      <c r="L4091" s="183"/>
    </row>
    <row r="4092">
      <c r="A4092" s="454"/>
      <c r="B4092" s="927"/>
      <c r="C4092" s="580"/>
      <c r="D4092" s="939"/>
      <c r="E4092" s="940"/>
      <c r="F4092" s="941"/>
      <c r="G4092" s="937" t="str">
        <f t="array" ref="G4092">xlookup(F4092,'Internal Staffing Calculator'!E:E,'Internal Staffing Calculator'!C:C,"")</f>
        <v/>
      </c>
      <c r="H4092" s="932" t="str">
        <f t="array" ref="H4092">if(F4092&lt;&gt;"", iferror(index('Internal Staffing Calculator'!B$8:B23500,match(F4092,'Internal Staffing Calculator'!E$8:E23500,0)), "Not In Budget"),"")</f>
        <v/>
      </c>
      <c r="I4092" s="184"/>
      <c r="J4092" s="184"/>
      <c r="K4092" s="184"/>
      <c r="L4092" s="183"/>
    </row>
    <row r="4093">
      <c r="A4093" s="454"/>
      <c r="B4093" s="927"/>
      <c r="C4093" s="580"/>
      <c r="D4093" s="939"/>
      <c r="E4093" s="940"/>
      <c r="F4093" s="941"/>
      <c r="G4093" s="937" t="str">
        <f t="array" ref="G4093">xlookup(F4093,'Internal Staffing Calculator'!E:E,'Internal Staffing Calculator'!C:C,"")</f>
        <v/>
      </c>
      <c r="H4093" s="932" t="str">
        <f t="array" ref="H4093">if(F4093&lt;&gt;"", iferror(index('Internal Staffing Calculator'!B$8:B23500,match(F4093,'Internal Staffing Calculator'!E$8:E23500,0)), "Not In Budget"),"")</f>
        <v/>
      </c>
      <c r="I4093" s="184"/>
      <c r="J4093" s="184"/>
      <c r="K4093" s="184"/>
      <c r="L4093" s="183"/>
    </row>
    <row r="4094">
      <c r="A4094" s="454"/>
      <c r="B4094" s="927"/>
      <c r="C4094" s="580"/>
      <c r="D4094" s="939"/>
      <c r="E4094" s="940"/>
      <c r="F4094" s="941"/>
      <c r="G4094" s="937" t="str">
        <f t="array" ref="G4094">xlookup(F4094,'Internal Staffing Calculator'!E:E,'Internal Staffing Calculator'!C:C,"")</f>
        <v/>
      </c>
      <c r="H4094" s="932" t="str">
        <f t="array" ref="H4094">if(F4094&lt;&gt;"", iferror(index('Internal Staffing Calculator'!B$8:B23500,match(F4094,'Internal Staffing Calculator'!E$8:E23500,0)), "Not In Budget"),"")</f>
        <v/>
      </c>
      <c r="I4094" s="184"/>
      <c r="J4094" s="184"/>
      <c r="K4094" s="184"/>
      <c r="L4094" s="183"/>
    </row>
    <row r="4095">
      <c r="A4095" s="454"/>
      <c r="B4095" s="927"/>
      <c r="C4095" s="580"/>
      <c r="D4095" s="939"/>
      <c r="E4095" s="940"/>
      <c r="F4095" s="941"/>
      <c r="G4095" s="937" t="str">
        <f t="array" ref="G4095">xlookup(F4095,'Internal Staffing Calculator'!E:E,'Internal Staffing Calculator'!C:C,"")</f>
        <v/>
      </c>
      <c r="H4095" s="932" t="str">
        <f t="array" ref="H4095">if(F4095&lt;&gt;"", iferror(index('Internal Staffing Calculator'!B$8:B23500,match(F4095,'Internal Staffing Calculator'!E$8:E23500,0)), "Not In Budget"),"")</f>
        <v/>
      </c>
      <c r="I4095" s="184"/>
      <c r="J4095" s="184"/>
      <c r="K4095" s="184"/>
      <c r="L4095" s="183"/>
    </row>
    <row r="4096">
      <c r="A4096" s="454"/>
      <c r="B4096" s="927"/>
      <c r="C4096" s="580"/>
      <c r="D4096" s="939"/>
      <c r="E4096" s="940"/>
      <c r="F4096" s="941"/>
      <c r="G4096" s="937" t="str">
        <f t="array" ref="G4096">xlookup(F4096,'Internal Staffing Calculator'!E:E,'Internal Staffing Calculator'!C:C,"")</f>
        <v/>
      </c>
      <c r="H4096" s="932" t="str">
        <f t="array" ref="H4096">if(F4096&lt;&gt;"", iferror(index('Internal Staffing Calculator'!B$8:B23500,match(F4096,'Internal Staffing Calculator'!E$8:E23500,0)), "Not In Budget"),"")</f>
        <v/>
      </c>
      <c r="I4096" s="184"/>
      <c r="J4096" s="184"/>
      <c r="K4096" s="184"/>
      <c r="L4096" s="183"/>
    </row>
    <row r="4097">
      <c r="A4097" s="454"/>
      <c r="B4097" s="927"/>
      <c r="C4097" s="580"/>
      <c r="D4097" s="939"/>
      <c r="E4097" s="940"/>
      <c r="F4097" s="941"/>
      <c r="G4097" s="937" t="str">
        <f t="array" ref="G4097">xlookup(F4097,'Internal Staffing Calculator'!E:E,'Internal Staffing Calculator'!C:C,"")</f>
        <v/>
      </c>
      <c r="H4097" s="932" t="str">
        <f t="array" ref="H4097">if(F4097&lt;&gt;"", iferror(index('Internal Staffing Calculator'!B$8:B23500,match(F4097,'Internal Staffing Calculator'!E$8:E23500,0)), "Not In Budget"),"")</f>
        <v/>
      </c>
      <c r="I4097" s="184"/>
      <c r="J4097" s="184"/>
      <c r="K4097" s="184"/>
      <c r="L4097" s="183"/>
    </row>
    <row r="4098">
      <c r="A4098" s="454"/>
      <c r="B4098" s="927"/>
      <c r="C4098" s="580"/>
      <c r="D4098" s="939"/>
      <c r="E4098" s="940"/>
      <c r="F4098" s="941"/>
      <c r="G4098" s="937" t="str">
        <f t="array" ref="G4098">xlookup(F4098,'Internal Staffing Calculator'!E:E,'Internal Staffing Calculator'!C:C,"")</f>
        <v/>
      </c>
      <c r="H4098" s="932" t="str">
        <f t="array" ref="H4098">if(F4098&lt;&gt;"", iferror(index('Internal Staffing Calculator'!B$8:B23500,match(F4098,'Internal Staffing Calculator'!E$8:E23500,0)), "Not In Budget"),"")</f>
        <v/>
      </c>
      <c r="I4098" s="184"/>
      <c r="J4098" s="184"/>
      <c r="K4098" s="184"/>
      <c r="L4098" s="183"/>
    </row>
    <row r="4099">
      <c r="A4099" s="454"/>
      <c r="B4099" s="927"/>
      <c r="C4099" s="580"/>
      <c r="D4099" s="939"/>
      <c r="E4099" s="940"/>
      <c r="F4099" s="941"/>
      <c r="G4099" s="937" t="str">
        <f t="array" ref="G4099">xlookup(F4099,'Internal Staffing Calculator'!E:E,'Internal Staffing Calculator'!C:C,"")</f>
        <v/>
      </c>
      <c r="H4099" s="932" t="str">
        <f t="array" ref="H4099">if(F4099&lt;&gt;"", iferror(index('Internal Staffing Calculator'!B$8:B23500,match(F4099,'Internal Staffing Calculator'!E$8:E23500,0)), "Not In Budget"),"")</f>
        <v/>
      </c>
      <c r="I4099" s="184"/>
      <c r="J4099" s="184"/>
      <c r="K4099" s="184"/>
      <c r="L4099" s="183"/>
    </row>
    <row r="4100">
      <c r="A4100" s="454"/>
      <c r="B4100" s="927"/>
      <c r="C4100" s="580"/>
      <c r="D4100" s="939"/>
      <c r="E4100" s="940"/>
      <c r="F4100" s="941"/>
      <c r="G4100" s="937" t="str">
        <f t="array" ref="G4100">xlookup(F4100,'Internal Staffing Calculator'!E:E,'Internal Staffing Calculator'!C:C,"")</f>
        <v/>
      </c>
      <c r="H4100" s="932" t="str">
        <f t="array" ref="H4100">if(F4100&lt;&gt;"", iferror(index('Internal Staffing Calculator'!B$8:B23500,match(F4100,'Internal Staffing Calculator'!E$8:E23500,0)), "Not In Budget"),"")</f>
        <v/>
      </c>
      <c r="I4100" s="184"/>
      <c r="J4100" s="184"/>
      <c r="K4100" s="184"/>
      <c r="L4100" s="183"/>
    </row>
    <row r="4101">
      <c r="A4101" s="454"/>
      <c r="B4101" s="927"/>
      <c r="C4101" s="580"/>
      <c r="D4101" s="939"/>
      <c r="E4101" s="940"/>
      <c r="F4101" s="941"/>
      <c r="G4101" s="937" t="str">
        <f t="array" ref="G4101">xlookup(F4101,'Internal Staffing Calculator'!E:E,'Internal Staffing Calculator'!C:C,"")</f>
        <v/>
      </c>
      <c r="H4101" s="932" t="str">
        <f t="array" ref="H4101">if(F4101&lt;&gt;"", iferror(index('Internal Staffing Calculator'!B$8:B23500,match(F4101,'Internal Staffing Calculator'!E$8:E23500,0)), "Not In Budget"),"")</f>
        <v/>
      </c>
      <c r="I4101" s="184"/>
      <c r="J4101" s="184"/>
      <c r="K4101" s="184"/>
      <c r="L4101" s="183"/>
    </row>
    <row r="4102">
      <c r="A4102" s="454"/>
      <c r="B4102" s="927"/>
      <c r="C4102" s="580"/>
      <c r="D4102" s="939"/>
      <c r="E4102" s="940"/>
      <c r="F4102" s="941"/>
      <c r="G4102" s="937" t="str">
        <f t="array" ref="G4102">xlookup(F4102,'Internal Staffing Calculator'!E:E,'Internal Staffing Calculator'!C:C,"")</f>
        <v/>
      </c>
      <c r="H4102" s="932" t="str">
        <f t="array" ref="H4102">if(F4102&lt;&gt;"", iferror(index('Internal Staffing Calculator'!B$8:B23500,match(F4102,'Internal Staffing Calculator'!E$8:E23500,0)), "Not In Budget"),"")</f>
        <v/>
      </c>
      <c r="I4102" s="184"/>
      <c r="J4102" s="184"/>
      <c r="K4102" s="184"/>
      <c r="L4102" s="183"/>
    </row>
    <row r="4103">
      <c r="A4103" s="454"/>
      <c r="B4103" s="927"/>
      <c r="C4103" s="580"/>
      <c r="D4103" s="939"/>
      <c r="E4103" s="940"/>
      <c r="F4103" s="941"/>
      <c r="G4103" s="937" t="str">
        <f t="array" ref="G4103">xlookup(F4103,'Internal Staffing Calculator'!E:E,'Internal Staffing Calculator'!C:C,"")</f>
        <v/>
      </c>
      <c r="H4103" s="932" t="str">
        <f t="array" ref="H4103">if(F4103&lt;&gt;"", iferror(index('Internal Staffing Calculator'!B$8:B23500,match(F4103,'Internal Staffing Calculator'!E$8:E23500,0)), "Not In Budget"),"")</f>
        <v/>
      </c>
      <c r="I4103" s="184"/>
      <c r="J4103" s="184"/>
      <c r="K4103" s="184"/>
      <c r="L4103" s="183"/>
    </row>
    <row r="4104">
      <c r="A4104" s="454"/>
      <c r="B4104" s="927"/>
      <c r="C4104" s="580"/>
      <c r="D4104" s="939"/>
      <c r="E4104" s="940"/>
      <c r="F4104" s="941"/>
      <c r="G4104" s="937" t="str">
        <f t="array" ref="G4104">xlookup(F4104,'Internal Staffing Calculator'!E:E,'Internal Staffing Calculator'!C:C,"")</f>
        <v/>
      </c>
      <c r="H4104" s="932" t="str">
        <f t="array" ref="H4104">if(F4104&lt;&gt;"", iferror(index('Internal Staffing Calculator'!B$8:B23500,match(F4104,'Internal Staffing Calculator'!E$8:E23500,0)), "Not In Budget"),"")</f>
        <v/>
      </c>
      <c r="I4104" s="184"/>
      <c r="J4104" s="184"/>
      <c r="K4104" s="184"/>
      <c r="L4104" s="183"/>
    </row>
    <row r="4105">
      <c r="A4105" s="454"/>
      <c r="B4105" s="927"/>
      <c r="C4105" s="580"/>
      <c r="D4105" s="939"/>
      <c r="E4105" s="940"/>
      <c r="F4105" s="941"/>
      <c r="G4105" s="937" t="str">
        <f t="array" ref="G4105">xlookup(F4105,'Internal Staffing Calculator'!E:E,'Internal Staffing Calculator'!C:C,"")</f>
        <v/>
      </c>
      <c r="H4105" s="932" t="str">
        <f t="array" ref="H4105">if(F4105&lt;&gt;"", iferror(index('Internal Staffing Calculator'!B$8:B23500,match(F4105,'Internal Staffing Calculator'!E$8:E23500,0)), "Not In Budget"),"")</f>
        <v/>
      </c>
      <c r="I4105" s="184"/>
      <c r="J4105" s="184"/>
      <c r="K4105" s="184"/>
      <c r="L4105" s="183"/>
    </row>
    <row r="4106">
      <c r="A4106" s="454"/>
      <c r="B4106" s="927"/>
      <c r="C4106" s="580"/>
      <c r="D4106" s="939"/>
      <c r="E4106" s="940"/>
      <c r="F4106" s="941"/>
      <c r="G4106" s="937" t="str">
        <f t="array" ref="G4106">xlookup(F4106,'Internal Staffing Calculator'!E:E,'Internal Staffing Calculator'!C:C,"")</f>
        <v/>
      </c>
      <c r="H4106" s="932" t="str">
        <f t="array" ref="H4106">if(F4106&lt;&gt;"", iferror(index('Internal Staffing Calculator'!B$8:B23500,match(F4106,'Internal Staffing Calculator'!E$8:E23500,0)), "Not In Budget"),"")</f>
        <v/>
      </c>
      <c r="I4106" s="184"/>
      <c r="J4106" s="184"/>
      <c r="K4106" s="184"/>
      <c r="L4106" s="183"/>
    </row>
    <row r="4107">
      <c r="A4107" s="454"/>
      <c r="B4107" s="927"/>
      <c r="C4107" s="580"/>
      <c r="D4107" s="939"/>
      <c r="E4107" s="940"/>
      <c r="F4107" s="941"/>
      <c r="G4107" s="937" t="str">
        <f t="array" ref="G4107">xlookup(F4107,'Internal Staffing Calculator'!E:E,'Internal Staffing Calculator'!C:C,"")</f>
        <v/>
      </c>
      <c r="H4107" s="932" t="str">
        <f t="array" ref="H4107">if(F4107&lt;&gt;"", iferror(index('Internal Staffing Calculator'!B$8:B23500,match(F4107,'Internal Staffing Calculator'!E$8:E23500,0)), "Not In Budget"),"")</f>
        <v/>
      </c>
      <c r="I4107" s="184"/>
      <c r="J4107" s="184"/>
      <c r="K4107" s="184"/>
      <c r="L4107" s="183"/>
    </row>
    <row r="4108">
      <c r="A4108" s="454"/>
      <c r="B4108" s="927"/>
      <c r="C4108" s="580"/>
      <c r="D4108" s="939"/>
      <c r="E4108" s="940"/>
      <c r="F4108" s="941"/>
      <c r="G4108" s="937" t="str">
        <f t="array" ref="G4108">xlookup(F4108,'Internal Staffing Calculator'!E:E,'Internal Staffing Calculator'!C:C,"")</f>
        <v/>
      </c>
      <c r="H4108" s="932" t="str">
        <f t="array" ref="H4108">if(F4108&lt;&gt;"", iferror(index('Internal Staffing Calculator'!B$8:B23500,match(F4108,'Internal Staffing Calculator'!E$8:E23500,0)), "Not In Budget"),"")</f>
        <v/>
      </c>
      <c r="I4108" s="184"/>
      <c r="J4108" s="184"/>
      <c r="K4108" s="184"/>
      <c r="L4108" s="183"/>
    </row>
    <row r="4109">
      <c r="A4109" s="454"/>
      <c r="B4109" s="927"/>
      <c r="C4109" s="580"/>
      <c r="D4109" s="939"/>
      <c r="E4109" s="940"/>
      <c r="F4109" s="941"/>
      <c r="G4109" s="937" t="str">
        <f t="array" ref="G4109">xlookup(F4109,'Internal Staffing Calculator'!E:E,'Internal Staffing Calculator'!C:C,"")</f>
        <v/>
      </c>
      <c r="H4109" s="932" t="str">
        <f t="array" ref="H4109">if(F4109&lt;&gt;"", iferror(index('Internal Staffing Calculator'!B$8:B23500,match(F4109,'Internal Staffing Calculator'!E$8:E23500,0)), "Not In Budget"),"")</f>
        <v/>
      </c>
      <c r="I4109" s="184"/>
      <c r="J4109" s="184"/>
      <c r="K4109" s="184"/>
      <c r="L4109" s="183"/>
    </row>
    <row r="4110">
      <c r="A4110" s="454"/>
      <c r="B4110" s="927"/>
      <c r="C4110" s="580"/>
      <c r="D4110" s="939"/>
      <c r="E4110" s="940"/>
      <c r="F4110" s="941"/>
      <c r="G4110" s="937" t="str">
        <f t="array" ref="G4110">xlookup(F4110,'Internal Staffing Calculator'!E:E,'Internal Staffing Calculator'!C:C,"")</f>
        <v/>
      </c>
      <c r="H4110" s="932" t="str">
        <f t="array" ref="H4110">if(F4110&lt;&gt;"", iferror(index('Internal Staffing Calculator'!B$8:B23500,match(F4110,'Internal Staffing Calculator'!E$8:E23500,0)), "Not In Budget"),"")</f>
        <v/>
      </c>
      <c r="I4110" s="184"/>
      <c r="J4110" s="184"/>
      <c r="K4110" s="184"/>
      <c r="L4110" s="183"/>
    </row>
    <row r="4111">
      <c r="A4111" s="454"/>
      <c r="B4111" s="927"/>
      <c r="C4111" s="580"/>
      <c r="D4111" s="939"/>
      <c r="E4111" s="940"/>
      <c r="F4111" s="941"/>
      <c r="G4111" s="937" t="str">
        <f t="array" ref="G4111">xlookup(F4111,'Internal Staffing Calculator'!E:E,'Internal Staffing Calculator'!C:C,"")</f>
        <v/>
      </c>
      <c r="H4111" s="932" t="str">
        <f t="array" ref="H4111">if(F4111&lt;&gt;"", iferror(index('Internal Staffing Calculator'!B$8:B23500,match(F4111,'Internal Staffing Calculator'!E$8:E23500,0)), "Not In Budget"),"")</f>
        <v/>
      </c>
      <c r="I4111" s="184"/>
      <c r="J4111" s="184"/>
      <c r="K4111" s="184"/>
      <c r="L4111" s="183"/>
    </row>
    <row r="4112">
      <c r="A4112" s="454"/>
      <c r="B4112" s="927"/>
      <c r="C4112" s="580"/>
      <c r="D4112" s="939"/>
      <c r="E4112" s="940"/>
      <c r="F4112" s="941"/>
      <c r="G4112" s="937" t="str">
        <f t="array" ref="G4112">xlookup(F4112,'Internal Staffing Calculator'!E:E,'Internal Staffing Calculator'!C:C,"")</f>
        <v/>
      </c>
      <c r="H4112" s="932" t="str">
        <f t="array" ref="H4112">if(F4112&lt;&gt;"", iferror(index('Internal Staffing Calculator'!B$8:B23500,match(F4112,'Internal Staffing Calculator'!E$8:E23500,0)), "Not In Budget"),"")</f>
        <v/>
      </c>
      <c r="I4112" s="184"/>
      <c r="J4112" s="184"/>
      <c r="K4112" s="184"/>
      <c r="L4112" s="183"/>
    </row>
    <row r="4113">
      <c r="A4113" s="454"/>
      <c r="B4113" s="927"/>
      <c r="C4113" s="580"/>
      <c r="D4113" s="939"/>
      <c r="E4113" s="940"/>
      <c r="F4113" s="941"/>
      <c r="G4113" s="937" t="str">
        <f t="array" ref="G4113">xlookup(F4113,'Internal Staffing Calculator'!E:E,'Internal Staffing Calculator'!C:C,"")</f>
        <v/>
      </c>
      <c r="H4113" s="932" t="str">
        <f t="array" ref="H4113">if(F4113&lt;&gt;"", iferror(index('Internal Staffing Calculator'!B$8:B23500,match(F4113,'Internal Staffing Calculator'!E$8:E23500,0)), "Not In Budget"),"")</f>
        <v/>
      </c>
      <c r="I4113" s="184"/>
      <c r="J4113" s="184"/>
      <c r="K4113" s="184"/>
      <c r="L4113" s="183"/>
    </row>
    <row r="4114">
      <c r="A4114" s="454"/>
      <c r="B4114" s="927"/>
      <c r="C4114" s="580"/>
      <c r="D4114" s="939"/>
      <c r="E4114" s="940"/>
      <c r="F4114" s="941"/>
      <c r="G4114" s="937" t="str">
        <f t="array" ref="G4114">xlookup(F4114,'Internal Staffing Calculator'!E:E,'Internal Staffing Calculator'!C:C,"")</f>
        <v/>
      </c>
      <c r="H4114" s="932" t="str">
        <f t="array" ref="H4114">if(F4114&lt;&gt;"", iferror(index('Internal Staffing Calculator'!B$8:B23500,match(F4114,'Internal Staffing Calculator'!E$8:E23500,0)), "Not In Budget"),"")</f>
        <v/>
      </c>
      <c r="I4114" s="184"/>
      <c r="J4114" s="184"/>
      <c r="K4114" s="184"/>
      <c r="L4114" s="183"/>
    </row>
    <row r="4115">
      <c r="A4115" s="454"/>
      <c r="B4115" s="927"/>
      <c r="C4115" s="580"/>
      <c r="D4115" s="939"/>
      <c r="E4115" s="940"/>
      <c r="F4115" s="941"/>
      <c r="G4115" s="937" t="str">
        <f t="array" ref="G4115">xlookup(F4115,'Internal Staffing Calculator'!E:E,'Internal Staffing Calculator'!C:C,"")</f>
        <v/>
      </c>
      <c r="H4115" s="932" t="str">
        <f t="array" ref="H4115">if(F4115&lt;&gt;"", iferror(index('Internal Staffing Calculator'!B$8:B23500,match(F4115,'Internal Staffing Calculator'!E$8:E23500,0)), "Not In Budget"),"")</f>
        <v/>
      </c>
      <c r="I4115" s="184"/>
      <c r="J4115" s="184"/>
      <c r="K4115" s="184"/>
      <c r="L4115" s="183"/>
    </row>
    <row r="4116">
      <c r="A4116" s="454"/>
      <c r="B4116" s="927"/>
      <c r="C4116" s="580"/>
      <c r="D4116" s="939"/>
      <c r="E4116" s="940"/>
      <c r="F4116" s="941"/>
      <c r="G4116" s="937" t="str">
        <f t="array" ref="G4116">xlookup(F4116,'Internal Staffing Calculator'!E:E,'Internal Staffing Calculator'!C:C,"")</f>
        <v/>
      </c>
      <c r="H4116" s="932" t="str">
        <f t="array" ref="H4116">if(F4116&lt;&gt;"", iferror(index('Internal Staffing Calculator'!B$8:B23500,match(F4116,'Internal Staffing Calculator'!E$8:E23500,0)), "Not In Budget"),"")</f>
        <v/>
      </c>
      <c r="I4116" s="184"/>
      <c r="J4116" s="184"/>
      <c r="K4116" s="184"/>
      <c r="L4116" s="183"/>
    </row>
    <row r="4117">
      <c r="A4117" s="454"/>
      <c r="B4117" s="927"/>
      <c r="C4117" s="580"/>
      <c r="D4117" s="939"/>
      <c r="E4117" s="940"/>
      <c r="F4117" s="941"/>
      <c r="G4117" s="937" t="str">
        <f t="array" ref="G4117">xlookup(F4117,'Internal Staffing Calculator'!E:E,'Internal Staffing Calculator'!C:C,"")</f>
        <v/>
      </c>
      <c r="H4117" s="932" t="str">
        <f t="array" ref="H4117">if(F4117&lt;&gt;"", iferror(index('Internal Staffing Calculator'!B$8:B23500,match(F4117,'Internal Staffing Calculator'!E$8:E23500,0)), "Not In Budget"),"")</f>
        <v/>
      </c>
      <c r="I4117" s="184"/>
      <c r="J4117" s="184"/>
      <c r="K4117" s="184"/>
      <c r="L4117" s="183"/>
    </row>
    <row r="4118">
      <c r="A4118" s="454"/>
      <c r="B4118" s="927"/>
      <c r="C4118" s="580"/>
      <c r="D4118" s="939"/>
      <c r="E4118" s="940"/>
      <c r="F4118" s="941"/>
      <c r="G4118" s="937" t="str">
        <f t="array" ref="G4118">xlookup(F4118,'Internal Staffing Calculator'!E:E,'Internal Staffing Calculator'!C:C,"")</f>
        <v/>
      </c>
      <c r="H4118" s="932" t="str">
        <f t="array" ref="H4118">if(F4118&lt;&gt;"", iferror(index('Internal Staffing Calculator'!B$8:B23500,match(F4118,'Internal Staffing Calculator'!E$8:E23500,0)), "Not In Budget"),"")</f>
        <v/>
      </c>
      <c r="I4118" s="184"/>
      <c r="J4118" s="184"/>
      <c r="K4118" s="184"/>
      <c r="L4118" s="183"/>
    </row>
    <row r="4119">
      <c r="A4119" s="454"/>
      <c r="B4119" s="927"/>
      <c r="C4119" s="580"/>
      <c r="D4119" s="939"/>
      <c r="E4119" s="940"/>
      <c r="F4119" s="941"/>
      <c r="G4119" s="937" t="str">
        <f t="array" ref="G4119">xlookup(F4119,'Internal Staffing Calculator'!E:E,'Internal Staffing Calculator'!C:C,"")</f>
        <v/>
      </c>
      <c r="H4119" s="932" t="str">
        <f t="array" ref="H4119">if(F4119&lt;&gt;"", iferror(index('Internal Staffing Calculator'!B$8:B23500,match(F4119,'Internal Staffing Calculator'!E$8:E23500,0)), "Not In Budget"),"")</f>
        <v/>
      </c>
      <c r="I4119" s="184"/>
      <c r="J4119" s="184"/>
      <c r="K4119" s="184"/>
      <c r="L4119" s="183"/>
    </row>
    <row r="4120">
      <c r="A4120" s="454"/>
      <c r="B4120" s="927"/>
      <c r="C4120" s="580"/>
      <c r="D4120" s="939"/>
      <c r="E4120" s="940"/>
      <c r="F4120" s="941"/>
      <c r="G4120" s="937" t="str">
        <f t="array" ref="G4120">xlookup(F4120,'Internal Staffing Calculator'!E:E,'Internal Staffing Calculator'!C:C,"")</f>
        <v/>
      </c>
      <c r="H4120" s="932" t="str">
        <f t="array" ref="H4120">if(F4120&lt;&gt;"", iferror(index('Internal Staffing Calculator'!B$8:B23500,match(F4120,'Internal Staffing Calculator'!E$8:E23500,0)), "Not In Budget"),"")</f>
        <v/>
      </c>
      <c r="I4120" s="184"/>
      <c r="J4120" s="184"/>
      <c r="K4120" s="184"/>
      <c r="L4120" s="183"/>
    </row>
    <row r="4121">
      <c r="A4121" s="454"/>
      <c r="B4121" s="927"/>
      <c r="C4121" s="580"/>
      <c r="D4121" s="939"/>
      <c r="E4121" s="940"/>
      <c r="F4121" s="941"/>
      <c r="G4121" s="937" t="str">
        <f t="array" ref="G4121">xlookup(F4121,'Internal Staffing Calculator'!E:E,'Internal Staffing Calculator'!C:C,"")</f>
        <v/>
      </c>
      <c r="H4121" s="932" t="str">
        <f t="array" ref="H4121">if(F4121&lt;&gt;"", iferror(index('Internal Staffing Calculator'!B$8:B23500,match(F4121,'Internal Staffing Calculator'!E$8:E23500,0)), "Not In Budget"),"")</f>
        <v/>
      </c>
      <c r="I4121" s="184"/>
      <c r="J4121" s="184"/>
      <c r="K4121" s="184"/>
      <c r="L4121" s="183"/>
    </row>
    <row r="4122">
      <c r="A4122" s="454"/>
      <c r="B4122" s="927"/>
      <c r="C4122" s="580"/>
      <c r="D4122" s="939"/>
      <c r="E4122" s="940"/>
      <c r="F4122" s="941"/>
      <c r="G4122" s="937" t="str">
        <f t="array" ref="G4122">xlookup(F4122,'Internal Staffing Calculator'!E:E,'Internal Staffing Calculator'!C:C,"")</f>
        <v/>
      </c>
      <c r="H4122" s="932" t="str">
        <f t="array" ref="H4122">if(F4122&lt;&gt;"", iferror(index('Internal Staffing Calculator'!B$8:B23500,match(F4122,'Internal Staffing Calculator'!E$8:E23500,0)), "Not In Budget"),"")</f>
        <v/>
      </c>
      <c r="I4122" s="184"/>
      <c r="J4122" s="184"/>
      <c r="K4122" s="184"/>
      <c r="L4122" s="183"/>
    </row>
    <row r="4123">
      <c r="A4123" s="454"/>
      <c r="B4123" s="927"/>
      <c r="C4123" s="580"/>
      <c r="D4123" s="939"/>
      <c r="E4123" s="940"/>
      <c r="F4123" s="941"/>
      <c r="G4123" s="937" t="str">
        <f t="array" ref="G4123">xlookup(F4123,'Internal Staffing Calculator'!E:E,'Internal Staffing Calculator'!C:C,"")</f>
        <v/>
      </c>
      <c r="H4123" s="932" t="str">
        <f t="array" ref="H4123">if(F4123&lt;&gt;"", iferror(index('Internal Staffing Calculator'!B$8:B23500,match(F4123,'Internal Staffing Calculator'!E$8:E23500,0)), "Not In Budget"),"")</f>
        <v/>
      </c>
      <c r="I4123" s="184"/>
      <c r="J4123" s="184"/>
      <c r="K4123" s="184"/>
      <c r="L4123" s="183"/>
    </row>
    <row r="4124">
      <c r="A4124" s="454"/>
      <c r="B4124" s="927"/>
      <c r="C4124" s="580"/>
      <c r="D4124" s="939"/>
      <c r="E4124" s="940"/>
      <c r="F4124" s="941"/>
      <c r="G4124" s="937" t="str">
        <f t="array" ref="G4124">xlookup(F4124,'Internal Staffing Calculator'!E:E,'Internal Staffing Calculator'!C:C,"")</f>
        <v/>
      </c>
      <c r="H4124" s="932" t="str">
        <f t="array" ref="H4124">if(F4124&lt;&gt;"", iferror(index('Internal Staffing Calculator'!B$8:B23500,match(F4124,'Internal Staffing Calculator'!E$8:E23500,0)), "Not In Budget"),"")</f>
        <v/>
      </c>
      <c r="I4124" s="184"/>
      <c r="J4124" s="184"/>
      <c r="K4124" s="184"/>
      <c r="L4124" s="183"/>
    </row>
    <row r="4125">
      <c r="A4125" s="454"/>
      <c r="B4125" s="927"/>
      <c r="C4125" s="580"/>
      <c r="D4125" s="939"/>
      <c r="E4125" s="940"/>
      <c r="F4125" s="941"/>
      <c r="G4125" s="937" t="str">
        <f t="array" ref="G4125">xlookup(F4125,'Internal Staffing Calculator'!E:E,'Internal Staffing Calculator'!C:C,"")</f>
        <v/>
      </c>
      <c r="H4125" s="932" t="str">
        <f t="array" ref="H4125">if(F4125&lt;&gt;"", iferror(index('Internal Staffing Calculator'!B$8:B23500,match(F4125,'Internal Staffing Calculator'!E$8:E23500,0)), "Not In Budget"),"")</f>
        <v/>
      </c>
      <c r="I4125" s="184"/>
      <c r="J4125" s="184"/>
      <c r="K4125" s="184"/>
      <c r="L4125" s="183"/>
    </row>
    <row r="4126">
      <c r="A4126" s="454"/>
      <c r="B4126" s="927"/>
      <c r="C4126" s="580"/>
      <c r="D4126" s="939"/>
      <c r="E4126" s="940"/>
      <c r="F4126" s="941"/>
      <c r="G4126" s="937" t="str">
        <f t="array" ref="G4126">xlookup(F4126,'Internal Staffing Calculator'!E:E,'Internal Staffing Calculator'!C:C,"")</f>
        <v/>
      </c>
      <c r="H4126" s="932" t="str">
        <f t="array" ref="H4126">if(F4126&lt;&gt;"", iferror(index('Internal Staffing Calculator'!B$8:B23500,match(F4126,'Internal Staffing Calculator'!E$8:E23500,0)), "Not In Budget"),"")</f>
        <v/>
      </c>
      <c r="I4126" s="184"/>
      <c r="J4126" s="184"/>
      <c r="K4126" s="184"/>
      <c r="L4126" s="183"/>
    </row>
    <row r="4127">
      <c r="A4127" s="454"/>
      <c r="B4127" s="927"/>
      <c r="C4127" s="580"/>
      <c r="D4127" s="939"/>
      <c r="E4127" s="940"/>
      <c r="F4127" s="941"/>
      <c r="G4127" s="937" t="str">
        <f t="array" ref="G4127">xlookup(F4127,'Internal Staffing Calculator'!E:E,'Internal Staffing Calculator'!C:C,"")</f>
        <v/>
      </c>
      <c r="H4127" s="932" t="str">
        <f t="array" ref="H4127">if(F4127&lt;&gt;"", iferror(index('Internal Staffing Calculator'!B$8:B23500,match(F4127,'Internal Staffing Calculator'!E$8:E23500,0)), "Not In Budget"),"")</f>
        <v/>
      </c>
      <c r="I4127" s="184"/>
      <c r="J4127" s="184"/>
      <c r="K4127" s="184"/>
      <c r="L4127" s="183"/>
    </row>
    <row r="4128">
      <c r="A4128" s="454"/>
      <c r="B4128" s="927"/>
      <c r="C4128" s="580"/>
      <c r="D4128" s="939"/>
      <c r="E4128" s="940"/>
      <c r="F4128" s="941"/>
      <c r="G4128" s="937" t="str">
        <f t="array" ref="G4128">xlookup(F4128,'Internal Staffing Calculator'!E:E,'Internal Staffing Calculator'!C:C,"")</f>
        <v/>
      </c>
      <c r="H4128" s="932" t="str">
        <f t="array" ref="H4128">if(F4128&lt;&gt;"", iferror(index('Internal Staffing Calculator'!B$8:B23500,match(F4128,'Internal Staffing Calculator'!E$8:E23500,0)), "Not In Budget"),"")</f>
        <v/>
      </c>
      <c r="I4128" s="184"/>
      <c r="J4128" s="184"/>
      <c r="K4128" s="184"/>
      <c r="L4128" s="183"/>
    </row>
    <row r="4129">
      <c r="A4129" s="454"/>
      <c r="B4129" s="927"/>
      <c r="C4129" s="580"/>
      <c r="D4129" s="939"/>
      <c r="E4129" s="940"/>
      <c r="F4129" s="941"/>
      <c r="G4129" s="937" t="str">
        <f t="array" ref="G4129">xlookup(F4129,'Internal Staffing Calculator'!E:E,'Internal Staffing Calculator'!C:C,"")</f>
        <v/>
      </c>
      <c r="H4129" s="932" t="str">
        <f t="array" ref="H4129">if(F4129&lt;&gt;"", iferror(index('Internal Staffing Calculator'!B$8:B23500,match(F4129,'Internal Staffing Calculator'!E$8:E23500,0)), "Not In Budget"),"")</f>
        <v/>
      </c>
      <c r="I4129" s="184"/>
      <c r="J4129" s="184"/>
      <c r="K4129" s="184"/>
      <c r="L4129" s="183"/>
    </row>
    <row r="4130">
      <c r="A4130" s="454"/>
      <c r="B4130" s="927"/>
      <c r="C4130" s="580"/>
      <c r="D4130" s="939"/>
      <c r="E4130" s="940"/>
      <c r="F4130" s="941"/>
      <c r="G4130" s="937" t="str">
        <f t="array" ref="G4130">xlookup(F4130,'Internal Staffing Calculator'!E:E,'Internal Staffing Calculator'!C:C,"")</f>
        <v/>
      </c>
      <c r="H4130" s="932" t="str">
        <f t="array" ref="H4130">if(F4130&lt;&gt;"", iferror(index('Internal Staffing Calculator'!B$8:B23500,match(F4130,'Internal Staffing Calculator'!E$8:E23500,0)), "Not In Budget"),"")</f>
        <v/>
      </c>
      <c r="I4130" s="184"/>
      <c r="J4130" s="184"/>
      <c r="K4130" s="184"/>
      <c r="L4130" s="183"/>
    </row>
    <row r="4131">
      <c r="A4131" s="454"/>
      <c r="B4131" s="927"/>
      <c r="C4131" s="580"/>
      <c r="D4131" s="939"/>
      <c r="E4131" s="940"/>
      <c r="F4131" s="941"/>
      <c r="G4131" s="937" t="str">
        <f t="array" ref="G4131">xlookup(F4131,'Internal Staffing Calculator'!E:E,'Internal Staffing Calculator'!C:C,"")</f>
        <v/>
      </c>
      <c r="H4131" s="932" t="str">
        <f t="array" ref="H4131">if(F4131&lt;&gt;"", iferror(index('Internal Staffing Calculator'!B$8:B23500,match(F4131,'Internal Staffing Calculator'!E$8:E23500,0)), "Not In Budget"),"")</f>
        <v/>
      </c>
      <c r="I4131" s="184"/>
      <c r="J4131" s="184"/>
      <c r="K4131" s="184"/>
      <c r="L4131" s="183"/>
    </row>
    <row r="4132">
      <c r="A4132" s="454"/>
      <c r="B4132" s="927"/>
      <c r="C4132" s="580"/>
      <c r="D4132" s="939"/>
      <c r="E4132" s="940"/>
      <c r="F4132" s="941"/>
      <c r="G4132" s="937" t="str">
        <f t="array" ref="G4132">xlookup(F4132,'Internal Staffing Calculator'!E:E,'Internal Staffing Calculator'!C:C,"")</f>
        <v/>
      </c>
      <c r="H4132" s="932" t="str">
        <f t="array" ref="H4132">if(F4132&lt;&gt;"", iferror(index('Internal Staffing Calculator'!B$8:B23500,match(F4132,'Internal Staffing Calculator'!E$8:E23500,0)), "Not In Budget"),"")</f>
        <v/>
      </c>
      <c r="I4132" s="184"/>
      <c r="J4132" s="184"/>
      <c r="K4132" s="184"/>
      <c r="L4132" s="183"/>
    </row>
    <row r="4133">
      <c r="A4133" s="454"/>
      <c r="B4133" s="927"/>
      <c r="C4133" s="580"/>
      <c r="D4133" s="939"/>
      <c r="E4133" s="940"/>
      <c r="F4133" s="941"/>
      <c r="G4133" s="937" t="str">
        <f t="array" ref="G4133">xlookup(F4133,'Internal Staffing Calculator'!E:E,'Internal Staffing Calculator'!C:C,"")</f>
        <v/>
      </c>
      <c r="H4133" s="932" t="str">
        <f t="array" ref="H4133">if(F4133&lt;&gt;"", iferror(index('Internal Staffing Calculator'!B$8:B23500,match(F4133,'Internal Staffing Calculator'!E$8:E23500,0)), "Not In Budget"),"")</f>
        <v/>
      </c>
      <c r="I4133" s="184"/>
      <c r="J4133" s="184"/>
      <c r="K4133" s="184"/>
      <c r="L4133" s="183"/>
    </row>
    <row r="4134">
      <c r="A4134" s="454"/>
      <c r="B4134" s="927"/>
      <c r="C4134" s="580"/>
      <c r="D4134" s="939"/>
      <c r="E4134" s="940"/>
      <c r="F4134" s="941"/>
      <c r="G4134" s="937" t="str">
        <f t="array" ref="G4134">xlookup(F4134,'Internal Staffing Calculator'!E:E,'Internal Staffing Calculator'!C:C,"")</f>
        <v/>
      </c>
      <c r="H4134" s="932" t="str">
        <f t="array" ref="H4134">if(F4134&lt;&gt;"", iferror(index('Internal Staffing Calculator'!B$8:B23500,match(F4134,'Internal Staffing Calculator'!E$8:E23500,0)), "Not In Budget"),"")</f>
        <v/>
      </c>
      <c r="I4134" s="184"/>
      <c r="J4134" s="184"/>
      <c r="K4134" s="184"/>
      <c r="L4134" s="183"/>
    </row>
    <row r="4135">
      <c r="A4135" s="454"/>
      <c r="B4135" s="927"/>
      <c r="C4135" s="580"/>
      <c r="D4135" s="939"/>
      <c r="E4135" s="940"/>
      <c r="F4135" s="941"/>
      <c r="G4135" s="937" t="str">
        <f t="array" ref="G4135">xlookup(F4135,'Internal Staffing Calculator'!E:E,'Internal Staffing Calculator'!C:C,"")</f>
        <v/>
      </c>
      <c r="H4135" s="932" t="str">
        <f t="array" ref="H4135">if(F4135&lt;&gt;"", iferror(index('Internal Staffing Calculator'!B$8:B23500,match(F4135,'Internal Staffing Calculator'!E$8:E23500,0)), "Not In Budget"),"")</f>
        <v/>
      </c>
      <c r="I4135" s="184"/>
      <c r="J4135" s="184"/>
      <c r="K4135" s="184"/>
      <c r="L4135" s="183"/>
    </row>
    <row r="4136">
      <c r="A4136" s="454"/>
      <c r="B4136" s="927"/>
      <c r="C4136" s="580"/>
      <c r="D4136" s="939"/>
      <c r="E4136" s="940"/>
      <c r="F4136" s="941"/>
      <c r="G4136" s="937" t="str">
        <f t="array" ref="G4136">xlookup(F4136,'Internal Staffing Calculator'!E:E,'Internal Staffing Calculator'!C:C,"")</f>
        <v/>
      </c>
      <c r="H4136" s="932" t="str">
        <f t="array" ref="H4136">if(F4136&lt;&gt;"", iferror(index('Internal Staffing Calculator'!B$8:B23500,match(F4136,'Internal Staffing Calculator'!E$8:E23500,0)), "Not In Budget"),"")</f>
        <v/>
      </c>
      <c r="I4136" s="184"/>
      <c r="J4136" s="184"/>
      <c r="K4136" s="184"/>
      <c r="L4136" s="183"/>
    </row>
    <row r="4137">
      <c r="A4137" s="454"/>
      <c r="B4137" s="927"/>
      <c r="C4137" s="580"/>
      <c r="D4137" s="939"/>
      <c r="E4137" s="940"/>
      <c r="F4137" s="941"/>
      <c r="G4137" s="937" t="str">
        <f t="array" ref="G4137">xlookup(F4137,'Internal Staffing Calculator'!E:E,'Internal Staffing Calculator'!C:C,"")</f>
        <v/>
      </c>
      <c r="H4137" s="932" t="str">
        <f t="array" ref="H4137">if(F4137&lt;&gt;"", iferror(index('Internal Staffing Calculator'!B$8:B23500,match(F4137,'Internal Staffing Calculator'!E$8:E23500,0)), "Not In Budget"),"")</f>
        <v/>
      </c>
      <c r="I4137" s="184"/>
      <c r="J4137" s="184"/>
      <c r="K4137" s="184"/>
      <c r="L4137" s="183"/>
    </row>
    <row r="4138">
      <c r="A4138" s="454"/>
      <c r="B4138" s="927"/>
      <c r="C4138" s="580"/>
      <c r="D4138" s="939"/>
      <c r="E4138" s="940"/>
      <c r="F4138" s="941"/>
      <c r="G4138" s="937" t="str">
        <f t="array" ref="G4138">xlookup(F4138,'Internal Staffing Calculator'!E:E,'Internal Staffing Calculator'!C:C,"")</f>
        <v/>
      </c>
      <c r="H4138" s="932" t="str">
        <f t="array" ref="H4138">if(F4138&lt;&gt;"", iferror(index('Internal Staffing Calculator'!B$8:B23500,match(F4138,'Internal Staffing Calculator'!E$8:E23500,0)), "Not In Budget"),"")</f>
        <v/>
      </c>
      <c r="I4138" s="184"/>
      <c r="J4138" s="184"/>
      <c r="K4138" s="184"/>
      <c r="L4138" s="183"/>
    </row>
    <row r="4139">
      <c r="A4139" s="454"/>
      <c r="B4139" s="927"/>
      <c r="C4139" s="580"/>
      <c r="D4139" s="939"/>
      <c r="E4139" s="940"/>
      <c r="F4139" s="941"/>
      <c r="G4139" s="937" t="str">
        <f t="array" ref="G4139">xlookup(F4139,'Internal Staffing Calculator'!E:E,'Internal Staffing Calculator'!C:C,"")</f>
        <v/>
      </c>
      <c r="H4139" s="932" t="str">
        <f t="array" ref="H4139">if(F4139&lt;&gt;"", iferror(index('Internal Staffing Calculator'!B$8:B23500,match(F4139,'Internal Staffing Calculator'!E$8:E23500,0)), "Not In Budget"),"")</f>
        <v/>
      </c>
      <c r="I4139" s="184"/>
      <c r="J4139" s="184"/>
      <c r="K4139" s="184"/>
      <c r="L4139" s="183"/>
    </row>
    <row r="4140">
      <c r="A4140" s="454"/>
      <c r="B4140" s="927"/>
      <c r="C4140" s="580"/>
      <c r="D4140" s="939"/>
      <c r="E4140" s="940"/>
      <c r="F4140" s="941"/>
      <c r="G4140" s="937" t="str">
        <f t="array" ref="G4140">xlookup(F4140,'Internal Staffing Calculator'!E:E,'Internal Staffing Calculator'!C:C,"")</f>
        <v/>
      </c>
      <c r="H4140" s="932" t="str">
        <f t="array" ref="H4140">if(F4140&lt;&gt;"", iferror(index('Internal Staffing Calculator'!B$8:B23500,match(F4140,'Internal Staffing Calculator'!E$8:E23500,0)), "Not In Budget"),"")</f>
        <v/>
      </c>
      <c r="I4140" s="184"/>
      <c r="J4140" s="184"/>
      <c r="K4140" s="184"/>
      <c r="L4140" s="183"/>
    </row>
    <row r="4141">
      <c r="A4141" s="454"/>
      <c r="B4141" s="927"/>
      <c r="C4141" s="580"/>
      <c r="D4141" s="939"/>
      <c r="E4141" s="940"/>
      <c r="F4141" s="941"/>
      <c r="G4141" s="937" t="str">
        <f t="array" ref="G4141">xlookup(F4141,'Internal Staffing Calculator'!E:E,'Internal Staffing Calculator'!C:C,"")</f>
        <v/>
      </c>
      <c r="H4141" s="932" t="str">
        <f t="array" ref="H4141">if(F4141&lt;&gt;"", iferror(index('Internal Staffing Calculator'!B$8:B23500,match(F4141,'Internal Staffing Calculator'!E$8:E23500,0)), "Not In Budget"),"")</f>
        <v/>
      </c>
      <c r="I4141" s="184"/>
      <c r="J4141" s="184"/>
      <c r="K4141" s="184"/>
      <c r="L4141" s="183"/>
    </row>
    <row r="4142">
      <c r="A4142" s="454"/>
      <c r="B4142" s="927"/>
      <c r="C4142" s="580"/>
      <c r="D4142" s="939"/>
      <c r="E4142" s="940"/>
      <c r="F4142" s="941"/>
      <c r="G4142" s="937" t="str">
        <f t="array" ref="G4142">xlookup(F4142,'Internal Staffing Calculator'!E:E,'Internal Staffing Calculator'!C:C,"")</f>
        <v/>
      </c>
      <c r="H4142" s="932" t="str">
        <f t="array" ref="H4142">if(F4142&lt;&gt;"", iferror(index('Internal Staffing Calculator'!B$8:B23500,match(F4142,'Internal Staffing Calculator'!E$8:E23500,0)), "Not In Budget"),"")</f>
        <v/>
      </c>
      <c r="I4142" s="184"/>
      <c r="J4142" s="184"/>
      <c r="K4142" s="184"/>
      <c r="L4142" s="183"/>
    </row>
    <row r="4143">
      <c r="A4143" s="454"/>
      <c r="B4143" s="927"/>
      <c r="C4143" s="580"/>
      <c r="D4143" s="939"/>
      <c r="E4143" s="940"/>
      <c r="F4143" s="941"/>
      <c r="G4143" s="937" t="str">
        <f t="array" ref="G4143">xlookup(F4143,'Internal Staffing Calculator'!E:E,'Internal Staffing Calculator'!C:C,"")</f>
        <v/>
      </c>
      <c r="H4143" s="932" t="str">
        <f t="array" ref="H4143">if(F4143&lt;&gt;"", iferror(index('Internal Staffing Calculator'!B$8:B23500,match(F4143,'Internal Staffing Calculator'!E$8:E23500,0)), "Not In Budget"),"")</f>
        <v/>
      </c>
      <c r="I4143" s="184"/>
      <c r="J4143" s="184"/>
      <c r="K4143" s="184"/>
      <c r="L4143" s="183"/>
    </row>
    <row r="4144">
      <c r="A4144" s="454"/>
      <c r="B4144" s="927"/>
      <c r="C4144" s="580"/>
      <c r="D4144" s="939"/>
      <c r="E4144" s="940"/>
      <c r="F4144" s="941"/>
      <c r="G4144" s="937" t="str">
        <f t="array" ref="G4144">xlookup(F4144,'Internal Staffing Calculator'!E:E,'Internal Staffing Calculator'!C:C,"")</f>
        <v/>
      </c>
      <c r="H4144" s="932" t="str">
        <f t="array" ref="H4144">if(F4144&lt;&gt;"", iferror(index('Internal Staffing Calculator'!B$8:B23500,match(F4144,'Internal Staffing Calculator'!E$8:E23500,0)), "Not In Budget"),"")</f>
        <v/>
      </c>
      <c r="I4144" s="184"/>
      <c r="J4144" s="184"/>
      <c r="K4144" s="184"/>
      <c r="L4144" s="183"/>
    </row>
    <row r="4145">
      <c r="A4145" s="454"/>
      <c r="B4145" s="927"/>
      <c r="C4145" s="580"/>
      <c r="D4145" s="939"/>
      <c r="E4145" s="940"/>
      <c r="F4145" s="941"/>
      <c r="G4145" s="937" t="str">
        <f t="array" ref="G4145">xlookup(F4145,'Internal Staffing Calculator'!E:E,'Internal Staffing Calculator'!C:C,"")</f>
        <v/>
      </c>
      <c r="H4145" s="932" t="str">
        <f t="array" ref="H4145">if(F4145&lt;&gt;"", iferror(index('Internal Staffing Calculator'!B$8:B23500,match(F4145,'Internal Staffing Calculator'!E$8:E23500,0)), "Not In Budget"),"")</f>
        <v/>
      </c>
      <c r="I4145" s="184"/>
      <c r="J4145" s="184"/>
      <c r="K4145" s="184"/>
      <c r="L4145" s="183"/>
    </row>
    <row r="4146">
      <c r="A4146" s="454"/>
      <c r="B4146" s="927"/>
      <c r="C4146" s="580"/>
      <c r="D4146" s="939"/>
      <c r="E4146" s="940"/>
      <c r="F4146" s="941"/>
      <c r="G4146" s="937" t="str">
        <f t="array" ref="G4146">xlookup(F4146,'Internal Staffing Calculator'!E:E,'Internal Staffing Calculator'!C:C,"")</f>
        <v/>
      </c>
      <c r="H4146" s="932" t="str">
        <f t="array" ref="H4146">if(F4146&lt;&gt;"", iferror(index('Internal Staffing Calculator'!B$8:B23500,match(F4146,'Internal Staffing Calculator'!E$8:E23500,0)), "Not In Budget"),"")</f>
        <v/>
      </c>
      <c r="I4146" s="184"/>
      <c r="J4146" s="184"/>
      <c r="K4146" s="184"/>
      <c r="L4146" s="183"/>
    </row>
    <row r="4147">
      <c r="A4147" s="454"/>
      <c r="B4147" s="927"/>
      <c r="C4147" s="580"/>
      <c r="D4147" s="939"/>
      <c r="E4147" s="940"/>
      <c r="F4147" s="941"/>
      <c r="G4147" s="937" t="str">
        <f t="array" ref="G4147">xlookup(F4147,'Internal Staffing Calculator'!E:E,'Internal Staffing Calculator'!C:C,"")</f>
        <v/>
      </c>
      <c r="H4147" s="932" t="str">
        <f t="array" ref="H4147">if(F4147&lt;&gt;"", iferror(index('Internal Staffing Calculator'!B$8:B23500,match(F4147,'Internal Staffing Calculator'!E$8:E23500,0)), "Not In Budget"),"")</f>
        <v/>
      </c>
      <c r="I4147" s="184"/>
      <c r="J4147" s="184"/>
      <c r="K4147" s="184"/>
      <c r="L4147" s="183"/>
    </row>
    <row r="4148">
      <c r="A4148" s="454"/>
      <c r="B4148" s="927"/>
      <c r="C4148" s="580"/>
      <c r="D4148" s="939"/>
      <c r="E4148" s="940"/>
      <c r="F4148" s="941"/>
      <c r="G4148" s="937" t="str">
        <f t="array" ref="G4148">xlookup(F4148,'Internal Staffing Calculator'!E:E,'Internal Staffing Calculator'!C:C,"")</f>
        <v/>
      </c>
      <c r="H4148" s="932" t="str">
        <f t="array" ref="H4148">if(F4148&lt;&gt;"", iferror(index('Internal Staffing Calculator'!B$8:B23500,match(F4148,'Internal Staffing Calculator'!E$8:E23500,0)), "Not In Budget"),"")</f>
        <v/>
      </c>
      <c r="I4148" s="184"/>
      <c r="J4148" s="184"/>
      <c r="K4148" s="184"/>
      <c r="L4148" s="183"/>
    </row>
    <row r="4149">
      <c r="A4149" s="454"/>
      <c r="B4149" s="927"/>
      <c r="C4149" s="580"/>
      <c r="D4149" s="939"/>
      <c r="E4149" s="940"/>
      <c r="F4149" s="941"/>
      <c r="G4149" s="937" t="str">
        <f t="array" ref="G4149">xlookup(F4149,'Internal Staffing Calculator'!E:E,'Internal Staffing Calculator'!C:C,"")</f>
        <v/>
      </c>
      <c r="H4149" s="932" t="str">
        <f t="array" ref="H4149">if(F4149&lt;&gt;"", iferror(index('Internal Staffing Calculator'!B$8:B23500,match(F4149,'Internal Staffing Calculator'!E$8:E23500,0)), "Not In Budget"),"")</f>
        <v/>
      </c>
      <c r="I4149" s="184"/>
      <c r="J4149" s="184"/>
      <c r="K4149" s="184"/>
      <c r="L4149" s="183"/>
    </row>
    <row r="4150">
      <c r="A4150" s="454"/>
      <c r="B4150" s="927"/>
      <c r="C4150" s="580"/>
      <c r="D4150" s="939"/>
      <c r="E4150" s="940"/>
      <c r="F4150" s="941"/>
      <c r="G4150" s="937" t="str">
        <f t="array" ref="G4150">xlookup(F4150,'Internal Staffing Calculator'!E:E,'Internal Staffing Calculator'!C:C,"")</f>
        <v/>
      </c>
      <c r="H4150" s="932" t="str">
        <f t="array" ref="H4150">if(F4150&lt;&gt;"", iferror(index('Internal Staffing Calculator'!B$8:B23500,match(F4150,'Internal Staffing Calculator'!E$8:E23500,0)), "Not In Budget"),"")</f>
        <v/>
      </c>
      <c r="I4150" s="184"/>
      <c r="J4150" s="184"/>
      <c r="K4150" s="184"/>
      <c r="L4150" s="183"/>
    </row>
    <row r="4151">
      <c r="A4151" s="454"/>
      <c r="B4151" s="927"/>
      <c r="C4151" s="580"/>
      <c r="D4151" s="939"/>
      <c r="E4151" s="940"/>
      <c r="F4151" s="941"/>
      <c r="G4151" s="937" t="str">
        <f t="array" ref="G4151">xlookup(F4151,'Internal Staffing Calculator'!E:E,'Internal Staffing Calculator'!C:C,"")</f>
        <v/>
      </c>
      <c r="H4151" s="932" t="str">
        <f t="array" ref="H4151">if(F4151&lt;&gt;"", iferror(index('Internal Staffing Calculator'!B$8:B23500,match(F4151,'Internal Staffing Calculator'!E$8:E23500,0)), "Not In Budget"),"")</f>
        <v/>
      </c>
      <c r="I4151" s="184"/>
      <c r="J4151" s="184"/>
      <c r="K4151" s="184"/>
      <c r="L4151" s="183"/>
    </row>
    <row r="4152">
      <c r="A4152" s="454"/>
      <c r="B4152" s="927"/>
      <c r="C4152" s="580"/>
      <c r="D4152" s="939"/>
      <c r="E4152" s="940"/>
      <c r="F4152" s="941"/>
      <c r="G4152" s="937" t="str">
        <f t="array" ref="G4152">xlookup(F4152,'Internal Staffing Calculator'!E:E,'Internal Staffing Calculator'!C:C,"")</f>
        <v/>
      </c>
      <c r="H4152" s="932" t="str">
        <f t="array" ref="H4152">if(F4152&lt;&gt;"", iferror(index('Internal Staffing Calculator'!B$8:B23500,match(F4152,'Internal Staffing Calculator'!E$8:E23500,0)), "Not In Budget"),"")</f>
        <v/>
      </c>
      <c r="I4152" s="184"/>
      <c r="J4152" s="184"/>
      <c r="K4152" s="184"/>
      <c r="L4152" s="183"/>
    </row>
    <row r="4153">
      <c r="A4153" s="454"/>
      <c r="B4153" s="927"/>
      <c r="C4153" s="580"/>
      <c r="D4153" s="939"/>
      <c r="E4153" s="940"/>
      <c r="F4153" s="941"/>
      <c r="G4153" s="937" t="str">
        <f t="array" ref="G4153">xlookup(F4153,'Internal Staffing Calculator'!E:E,'Internal Staffing Calculator'!C:C,"")</f>
        <v/>
      </c>
      <c r="H4153" s="932" t="str">
        <f t="array" ref="H4153">if(F4153&lt;&gt;"", iferror(index('Internal Staffing Calculator'!B$8:B23500,match(F4153,'Internal Staffing Calculator'!E$8:E23500,0)), "Not In Budget"),"")</f>
        <v/>
      </c>
      <c r="I4153" s="184"/>
      <c r="J4153" s="184"/>
      <c r="K4153" s="184"/>
      <c r="L4153" s="183"/>
    </row>
    <row r="4154">
      <c r="A4154" s="454"/>
      <c r="B4154" s="927"/>
      <c r="C4154" s="580"/>
      <c r="D4154" s="939"/>
      <c r="E4154" s="940"/>
      <c r="F4154" s="941"/>
      <c r="G4154" s="937" t="str">
        <f t="array" ref="G4154">xlookup(F4154,'Internal Staffing Calculator'!E:E,'Internal Staffing Calculator'!C:C,"")</f>
        <v/>
      </c>
      <c r="H4154" s="932" t="str">
        <f t="array" ref="H4154">if(F4154&lt;&gt;"", iferror(index('Internal Staffing Calculator'!B$8:B23500,match(F4154,'Internal Staffing Calculator'!E$8:E23500,0)), "Not In Budget"),"")</f>
        <v/>
      </c>
      <c r="I4154" s="184"/>
      <c r="J4154" s="184"/>
      <c r="K4154" s="184"/>
      <c r="L4154" s="183"/>
    </row>
    <row r="4155">
      <c r="A4155" s="454"/>
      <c r="B4155" s="927"/>
      <c r="C4155" s="580"/>
      <c r="D4155" s="939"/>
      <c r="E4155" s="940"/>
      <c r="F4155" s="941"/>
      <c r="G4155" s="937" t="str">
        <f t="array" ref="G4155">xlookup(F4155,'Internal Staffing Calculator'!E:E,'Internal Staffing Calculator'!C:C,"")</f>
        <v/>
      </c>
      <c r="H4155" s="932" t="str">
        <f t="array" ref="H4155">if(F4155&lt;&gt;"", iferror(index('Internal Staffing Calculator'!B$8:B23500,match(F4155,'Internal Staffing Calculator'!E$8:E23500,0)), "Not In Budget"),"")</f>
        <v/>
      </c>
      <c r="I4155" s="184"/>
      <c r="J4155" s="184"/>
      <c r="K4155" s="184"/>
      <c r="L4155" s="183"/>
    </row>
    <row r="4156">
      <c r="A4156" s="454"/>
      <c r="B4156" s="927"/>
      <c r="C4156" s="580"/>
      <c r="D4156" s="939"/>
      <c r="E4156" s="940"/>
      <c r="F4156" s="941"/>
      <c r="G4156" s="937" t="str">
        <f t="array" ref="G4156">xlookup(F4156,'Internal Staffing Calculator'!E:E,'Internal Staffing Calculator'!C:C,"")</f>
        <v/>
      </c>
      <c r="H4156" s="932" t="str">
        <f t="array" ref="H4156">if(F4156&lt;&gt;"", iferror(index('Internal Staffing Calculator'!B$8:B23500,match(F4156,'Internal Staffing Calculator'!E$8:E23500,0)), "Not In Budget"),"")</f>
        <v/>
      </c>
      <c r="I4156" s="184"/>
      <c r="J4156" s="184"/>
      <c r="K4156" s="184"/>
      <c r="L4156" s="183"/>
    </row>
    <row r="4157">
      <c r="A4157" s="454"/>
      <c r="B4157" s="927"/>
      <c r="C4157" s="580"/>
      <c r="D4157" s="939"/>
      <c r="E4157" s="940"/>
      <c r="F4157" s="941"/>
      <c r="G4157" s="937" t="str">
        <f t="array" ref="G4157">xlookup(F4157,'Internal Staffing Calculator'!E:E,'Internal Staffing Calculator'!C:C,"")</f>
        <v/>
      </c>
      <c r="H4157" s="932" t="str">
        <f t="array" ref="H4157">if(F4157&lt;&gt;"", iferror(index('Internal Staffing Calculator'!B$8:B23500,match(F4157,'Internal Staffing Calculator'!E$8:E23500,0)), "Not In Budget"),"")</f>
        <v/>
      </c>
      <c r="I4157" s="184"/>
      <c r="J4157" s="184"/>
      <c r="K4157" s="184"/>
      <c r="L4157" s="183"/>
    </row>
    <row r="4158">
      <c r="A4158" s="454"/>
      <c r="B4158" s="927"/>
      <c r="C4158" s="580"/>
      <c r="D4158" s="939"/>
      <c r="E4158" s="940"/>
      <c r="F4158" s="941"/>
      <c r="G4158" s="937" t="str">
        <f t="array" ref="G4158">xlookup(F4158,'Internal Staffing Calculator'!E:E,'Internal Staffing Calculator'!C:C,"")</f>
        <v/>
      </c>
      <c r="H4158" s="932" t="str">
        <f t="array" ref="H4158">if(F4158&lt;&gt;"", iferror(index('Internal Staffing Calculator'!B$8:B23500,match(F4158,'Internal Staffing Calculator'!E$8:E23500,0)), "Not In Budget"),"")</f>
        <v/>
      </c>
      <c r="I4158" s="184"/>
      <c r="J4158" s="184"/>
      <c r="K4158" s="184"/>
      <c r="L4158" s="183"/>
    </row>
    <row r="4159">
      <c r="A4159" s="454"/>
      <c r="B4159" s="927"/>
      <c r="C4159" s="580"/>
      <c r="D4159" s="939"/>
      <c r="E4159" s="940"/>
      <c r="F4159" s="941"/>
      <c r="G4159" s="937" t="str">
        <f t="array" ref="G4159">xlookup(F4159,'Internal Staffing Calculator'!E:E,'Internal Staffing Calculator'!C:C,"")</f>
        <v/>
      </c>
      <c r="H4159" s="932" t="str">
        <f t="array" ref="H4159">if(F4159&lt;&gt;"", iferror(index('Internal Staffing Calculator'!B$8:B23500,match(F4159,'Internal Staffing Calculator'!E$8:E23500,0)), "Not In Budget"),"")</f>
        <v/>
      </c>
      <c r="I4159" s="184"/>
      <c r="J4159" s="184"/>
      <c r="K4159" s="184"/>
      <c r="L4159" s="183"/>
    </row>
    <row r="4160">
      <c r="A4160" s="454"/>
      <c r="B4160" s="927"/>
      <c r="C4160" s="580"/>
      <c r="D4160" s="939"/>
      <c r="E4160" s="940"/>
      <c r="F4160" s="941"/>
      <c r="G4160" s="937" t="str">
        <f t="array" ref="G4160">xlookup(F4160,'Internal Staffing Calculator'!E:E,'Internal Staffing Calculator'!C:C,"")</f>
        <v/>
      </c>
      <c r="H4160" s="932" t="str">
        <f t="array" ref="H4160">if(F4160&lt;&gt;"", iferror(index('Internal Staffing Calculator'!B$8:B23500,match(F4160,'Internal Staffing Calculator'!E$8:E23500,0)), "Not In Budget"),"")</f>
        <v/>
      </c>
      <c r="I4160" s="184"/>
      <c r="J4160" s="184"/>
      <c r="K4160" s="184"/>
      <c r="L4160" s="183"/>
    </row>
    <row r="4161">
      <c r="A4161" s="454"/>
      <c r="B4161" s="927"/>
      <c r="C4161" s="580"/>
      <c r="D4161" s="939"/>
      <c r="E4161" s="940"/>
      <c r="F4161" s="941"/>
      <c r="G4161" s="937" t="str">
        <f t="array" ref="G4161">xlookup(F4161,'Internal Staffing Calculator'!E:E,'Internal Staffing Calculator'!C:C,"")</f>
        <v/>
      </c>
      <c r="H4161" s="932" t="str">
        <f t="array" ref="H4161">if(F4161&lt;&gt;"", iferror(index('Internal Staffing Calculator'!B$8:B23500,match(F4161,'Internal Staffing Calculator'!E$8:E23500,0)), "Not In Budget"),"")</f>
        <v/>
      </c>
      <c r="I4161" s="184"/>
      <c r="J4161" s="184"/>
      <c r="K4161" s="184"/>
      <c r="L4161" s="183"/>
    </row>
    <row r="4162">
      <c r="A4162" s="454"/>
      <c r="B4162" s="927"/>
      <c r="C4162" s="580"/>
      <c r="D4162" s="939"/>
      <c r="E4162" s="940"/>
      <c r="F4162" s="941"/>
      <c r="G4162" s="937" t="str">
        <f t="array" ref="G4162">xlookup(F4162,'Internal Staffing Calculator'!E:E,'Internal Staffing Calculator'!C:C,"")</f>
        <v/>
      </c>
      <c r="H4162" s="932" t="str">
        <f t="array" ref="H4162">if(F4162&lt;&gt;"", iferror(index('Internal Staffing Calculator'!B$8:B23500,match(F4162,'Internal Staffing Calculator'!E$8:E23500,0)), "Not In Budget"),"")</f>
        <v/>
      </c>
      <c r="I4162" s="184"/>
      <c r="J4162" s="184"/>
      <c r="K4162" s="184"/>
      <c r="L4162" s="183"/>
    </row>
    <row r="4163">
      <c r="A4163" s="454"/>
      <c r="B4163" s="927"/>
      <c r="C4163" s="580"/>
      <c r="D4163" s="939"/>
      <c r="E4163" s="940"/>
      <c r="F4163" s="941"/>
      <c r="G4163" s="937" t="str">
        <f t="array" ref="G4163">xlookup(F4163,'Internal Staffing Calculator'!E:E,'Internal Staffing Calculator'!C:C,"")</f>
        <v/>
      </c>
      <c r="H4163" s="932" t="str">
        <f t="array" ref="H4163">if(F4163&lt;&gt;"", iferror(index('Internal Staffing Calculator'!B$8:B23500,match(F4163,'Internal Staffing Calculator'!E$8:E23500,0)), "Not In Budget"),"")</f>
        <v/>
      </c>
      <c r="I4163" s="184"/>
      <c r="J4163" s="184"/>
      <c r="K4163" s="184"/>
      <c r="L4163" s="183"/>
    </row>
    <row r="4164">
      <c r="A4164" s="454"/>
      <c r="B4164" s="927"/>
      <c r="C4164" s="580"/>
      <c r="D4164" s="939"/>
      <c r="E4164" s="940"/>
      <c r="F4164" s="941"/>
      <c r="G4164" s="937" t="str">
        <f t="array" ref="G4164">xlookup(F4164,'Internal Staffing Calculator'!E:E,'Internal Staffing Calculator'!C:C,"")</f>
        <v/>
      </c>
      <c r="H4164" s="932" t="str">
        <f t="array" ref="H4164">if(F4164&lt;&gt;"", iferror(index('Internal Staffing Calculator'!B$8:B23500,match(F4164,'Internal Staffing Calculator'!E$8:E23500,0)), "Not In Budget"),"")</f>
        <v/>
      </c>
      <c r="I4164" s="184"/>
      <c r="J4164" s="184"/>
      <c r="K4164" s="184"/>
      <c r="L4164" s="183"/>
    </row>
    <row r="4165">
      <c r="A4165" s="454"/>
      <c r="B4165" s="927"/>
      <c r="C4165" s="580"/>
      <c r="D4165" s="939"/>
      <c r="E4165" s="940"/>
      <c r="F4165" s="941"/>
      <c r="G4165" s="937" t="str">
        <f t="array" ref="G4165">xlookup(F4165,'Internal Staffing Calculator'!E:E,'Internal Staffing Calculator'!C:C,"")</f>
        <v/>
      </c>
      <c r="H4165" s="932" t="str">
        <f t="array" ref="H4165">if(F4165&lt;&gt;"", iferror(index('Internal Staffing Calculator'!B$8:B23500,match(F4165,'Internal Staffing Calculator'!E$8:E23500,0)), "Not In Budget"),"")</f>
        <v/>
      </c>
      <c r="I4165" s="184"/>
      <c r="J4165" s="184"/>
      <c r="K4165" s="184"/>
      <c r="L4165" s="183"/>
    </row>
    <row r="4166">
      <c r="A4166" s="454"/>
      <c r="B4166" s="927"/>
      <c r="C4166" s="580"/>
      <c r="D4166" s="939"/>
      <c r="E4166" s="940"/>
      <c r="F4166" s="941"/>
      <c r="G4166" s="937" t="str">
        <f t="array" ref="G4166">xlookup(F4166,'Internal Staffing Calculator'!E:E,'Internal Staffing Calculator'!C:C,"")</f>
        <v/>
      </c>
      <c r="H4166" s="932" t="str">
        <f t="array" ref="H4166">if(F4166&lt;&gt;"", iferror(index('Internal Staffing Calculator'!B$8:B23500,match(F4166,'Internal Staffing Calculator'!E$8:E23500,0)), "Not In Budget"),"")</f>
        <v/>
      </c>
      <c r="I4166" s="184"/>
      <c r="J4166" s="184"/>
      <c r="K4166" s="184"/>
      <c r="L4166" s="183"/>
    </row>
    <row r="4167">
      <c r="A4167" s="454"/>
      <c r="B4167" s="927"/>
      <c r="C4167" s="580"/>
      <c r="D4167" s="939"/>
      <c r="E4167" s="940"/>
      <c r="F4167" s="941"/>
      <c r="G4167" s="937" t="str">
        <f t="array" ref="G4167">xlookup(F4167,'Internal Staffing Calculator'!E:E,'Internal Staffing Calculator'!C:C,"")</f>
        <v/>
      </c>
      <c r="H4167" s="932" t="str">
        <f t="array" ref="H4167">if(F4167&lt;&gt;"", iferror(index('Internal Staffing Calculator'!B$8:B23500,match(F4167,'Internal Staffing Calculator'!E$8:E23500,0)), "Not In Budget"),"")</f>
        <v/>
      </c>
      <c r="I4167" s="184"/>
      <c r="J4167" s="184"/>
      <c r="K4167" s="184"/>
      <c r="L4167" s="183"/>
    </row>
    <row r="4168">
      <c r="A4168" s="454"/>
      <c r="B4168" s="927"/>
      <c r="C4168" s="580"/>
      <c r="D4168" s="939"/>
      <c r="E4168" s="940"/>
      <c r="F4168" s="941"/>
      <c r="G4168" s="937" t="str">
        <f t="array" ref="G4168">xlookup(F4168,'Internal Staffing Calculator'!E:E,'Internal Staffing Calculator'!C:C,"")</f>
        <v/>
      </c>
      <c r="H4168" s="932" t="str">
        <f t="array" ref="H4168">if(F4168&lt;&gt;"", iferror(index('Internal Staffing Calculator'!B$8:B23500,match(F4168,'Internal Staffing Calculator'!E$8:E23500,0)), "Not In Budget"),"")</f>
        <v/>
      </c>
      <c r="I4168" s="184"/>
      <c r="J4168" s="184"/>
      <c r="K4168" s="184"/>
      <c r="L4168" s="183"/>
    </row>
    <row r="4169">
      <c r="A4169" s="454"/>
      <c r="B4169" s="927"/>
      <c r="C4169" s="580"/>
      <c r="D4169" s="939"/>
      <c r="E4169" s="940"/>
      <c r="F4169" s="941"/>
      <c r="G4169" s="937" t="str">
        <f t="array" ref="G4169">xlookup(F4169,'Internal Staffing Calculator'!E:E,'Internal Staffing Calculator'!C:C,"")</f>
        <v/>
      </c>
      <c r="H4169" s="932" t="str">
        <f t="array" ref="H4169">if(F4169&lt;&gt;"", iferror(index('Internal Staffing Calculator'!B$8:B23500,match(F4169,'Internal Staffing Calculator'!E$8:E23500,0)), "Not In Budget"),"")</f>
        <v/>
      </c>
      <c r="I4169" s="184"/>
      <c r="J4169" s="184"/>
      <c r="K4169" s="184"/>
      <c r="L4169" s="183"/>
    </row>
    <row r="4170">
      <c r="A4170" s="454"/>
      <c r="B4170" s="927"/>
      <c r="C4170" s="580"/>
      <c r="D4170" s="939"/>
      <c r="E4170" s="940"/>
      <c r="F4170" s="941"/>
      <c r="G4170" s="937" t="str">
        <f t="array" ref="G4170">xlookup(F4170,'Internal Staffing Calculator'!E:E,'Internal Staffing Calculator'!C:C,"")</f>
        <v/>
      </c>
      <c r="H4170" s="932" t="str">
        <f t="array" ref="H4170">if(F4170&lt;&gt;"", iferror(index('Internal Staffing Calculator'!B$8:B23500,match(F4170,'Internal Staffing Calculator'!E$8:E23500,0)), "Not In Budget"),"")</f>
        <v/>
      </c>
      <c r="I4170" s="184"/>
      <c r="J4170" s="184"/>
      <c r="K4170" s="184"/>
      <c r="L4170" s="183"/>
    </row>
    <row r="4171">
      <c r="A4171" s="454"/>
      <c r="B4171" s="927"/>
      <c r="C4171" s="580"/>
      <c r="D4171" s="939"/>
      <c r="E4171" s="940"/>
      <c r="F4171" s="941"/>
      <c r="G4171" s="937" t="str">
        <f t="array" ref="G4171">xlookup(F4171,'Internal Staffing Calculator'!E:E,'Internal Staffing Calculator'!C:C,"")</f>
        <v/>
      </c>
      <c r="H4171" s="932" t="str">
        <f t="array" ref="H4171">if(F4171&lt;&gt;"", iferror(index('Internal Staffing Calculator'!B$8:B23500,match(F4171,'Internal Staffing Calculator'!E$8:E23500,0)), "Not In Budget"),"")</f>
        <v/>
      </c>
      <c r="I4171" s="184"/>
      <c r="J4171" s="184"/>
      <c r="K4171" s="184"/>
      <c r="L4171" s="183"/>
    </row>
    <row r="4172">
      <c r="A4172" s="454"/>
      <c r="B4172" s="927"/>
      <c r="C4172" s="580"/>
      <c r="D4172" s="939"/>
      <c r="E4172" s="940"/>
      <c r="F4172" s="941"/>
      <c r="G4172" s="937" t="str">
        <f t="array" ref="G4172">xlookup(F4172,'Internal Staffing Calculator'!E:E,'Internal Staffing Calculator'!C:C,"")</f>
        <v/>
      </c>
      <c r="H4172" s="932" t="str">
        <f t="array" ref="H4172">if(F4172&lt;&gt;"", iferror(index('Internal Staffing Calculator'!B$8:B23500,match(F4172,'Internal Staffing Calculator'!E$8:E23500,0)), "Not In Budget"),"")</f>
        <v/>
      </c>
      <c r="I4172" s="184"/>
      <c r="J4172" s="184"/>
      <c r="K4172" s="184"/>
      <c r="L4172" s="183"/>
    </row>
    <row r="4173">
      <c r="A4173" s="454"/>
      <c r="B4173" s="927"/>
      <c r="C4173" s="580"/>
      <c r="D4173" s="939"/>
      <c r="E4173" s="940"/>
      <c r="F4173" s="941"/>
      <c r="G4173" s="937" t="str">
        <f t="array" ref="G4173">xlookup(F4173,'Internal Staffing Calculator'!E:E,'Internal Staffing Calculator'!C:C,"")</f>
        <v/>
      </c>
      <c r="H4173" s="932" t="str">
        <f t="array" ref="H4173">if(F4173&lt;&gt;"", iferror(index('Internal Staffing Calculator'!B$8:B23500,match(F4173,'Internal Staffing Calculator'!E$8:E23500,0)), "Not In Budget"),"")</f>
        <v/>
      </c>
      <c r="I4173" s="184"/>
      <c r="J4173" s="184"/>
      <c r="K4173" s="184"/>
      <c r="L4173" s="183"/>
    </row>
    <row r="4174">
      <c r="A4174" s="454"/>
      <c r="B4174" s="927"/>
      <c r="C4174" s="580"/>
      <c r="D4174" s="939"/>
      <c r="E4174" s="940"/>
      <c r="F4174" s="941"/>
      <c r="G4174" s="937" t="str">
        <f t="array" ref="G4174">xlookup(F4174,'Internal Staffing Calculator'!E:E,'Internal Staffing Calculator'!C:C,"")</f>
        <v/>
      </c>
      <c r="H4174" s="932" t="str">
        <f t="array" ref="H4174">if(F4174&lt;&gt;"", iferror(index('Internal Staffing Calculator'!B$8:B23500,match(F4174,'Internal Staffing Calculator'!E$8:E23500,0)), "Not In Budget"),"")</f>
        <v/>
      </c>
      <c r="I4174" s="184"/>
      <c r="J4174" s="184"/>
      <c r="K4174" s="184"/>
      <c r="L4174" s="183"/>
    </row>
    <row r="4175">
      <c r="A4175" s="454"/>
      <c r="B4175" s="927"/>
      <c r="C4175" s="580"/>
      <c r="D4175" s="939"/>
      <c r="E4175" s="940"/>
      <c r="F4175" s="941"/>
      <c r="G4175" s="937" t="str">
        <f t="array" ref="G4175">xlookup(F4175,'Internal Staffing Calculator'!E:E,'Internal Staffing Calculator'!C:C,"")</f>
        <v/>
      </c>
      <c r="H4175" s="932" t="str">
        <f t="array" ref="H4175">if(F4175&lt;&gt;"", iferror(index('Internal Staffing Calculator'!B$8:B23500,match(F4175,'Internal Staffing Calculator'!E$8:E23500,0)), "Not In Budget"),"")</f>
        <v/>
      </c>
      <c r="I4175" s="184"/>
      <c r="J4175" s="184"/>
      <c r="K4175" s="184"/>
      <c r="L4175" s="183"/>
    </row>
    <row r="4176">
      <c r="A4176" s="454"/>
      <c r="B4176" s="927"/>
      <c r="C4176" s="580"/>
      <c r="D4176" s="939"/>
      <c r="E4176" s="940"/>
      <c r="F4176" s="941"/>
      <c r="G4176" s="937" t="str">
        <f t="array" ref="G4176">xlookup(F4176,'Internal Staffing Calculator'!E:E,'Internal Staffing Calculator'!C:C,"")</f>
        <v/>
      </c>
      <c r="H4176" s="932" t="str">
        <f t="array" ref="H4176">if(F4176&lt;&gt;"", iferror(index('Internal Staffing Calculator'!B$8:B23500,match(F4176,'Internal Staffing Calculator'!E$8:E23500,0)), "Not In Budget"),"")</f>
        <v/>
      </c>
      <c r="I4176" s="184"/>
      <c r="J4176" s="184"/>
      <c r="K4176" s="184"/>
      <c r="L4176" s="183"/>
    </row>
    <row r="4177">
      <c r="A4177" s="454"/>
      <c r="B4177" s="927"/>
      <c r="C4177" s="580"/>
      <c r="D4177" s="939"/>
      <c r="E4177" s="940"/>
      <c r="F4177" s="941"/>
      <c r="G4177" s="937" t="str">
        <f t="array" ref="G4177">xlookup(F4177,'Internal Staffing Calculator'!E:E,'Internal Staffing Calculator'!C:C,"")</f>
        <v/>
      </c>
      <c r="H4177" s="932" t="str">
        <f t="array" ref="H4177">if(F4177&lt;&gt;"", iferror(index('Internal Staffing Calculator'!B$8:B23500,match(F4177,'Internal Staffing Calculator'!E$8:E23500,0)), "Not In Budget"),"")</f>
        <v/>
      </c>
      <c r="I4177" s="184"/>
      <c r="J4177" s="184"/>
      <c r="K4177" s="184"/>
      <c r="L4177" s="183"/>
    </row>
    <row r="4178">
      <c r="A4178" s="454"/>
      <c r="B4178" s="927"/>
      <c r="C4178" s="580"/>
      <c r="D4178" s="939"/>
      <c r="E4178" s="940"/>
      <c r="F4178" s="941"/>
      <c r="G4178" s="937" t="str">
        <f t="array" ref="G4178">xlookup(F4178,'Internal Staffing Calculator'!E:E,'Internal Staffing Calculator'!C:C,"")</f>
        <v/>
      </c>
      <c r="H4178" s="932" t="str">
        <f t="array" ref="H4178">if(F4178&lt;&gt;"", iferror(index('Internal Staffing Calculator'!B$8:B23500,match(F4178,'Internal Staffing Calculator'!E$8:E23500,0)), "Not In Budget"),"")</f>
        <v/>
      </c>
      <c r="I4178" s="184"/>
      <c r="J4178" s="184"/>
      <c r="K4178" s="184"/>
      <c r="L4178" s="183"/>
    </row>
    <row r="4179">
      <c r="A4179" s="454"/>
      <c r="B4179" s="927"/>
      <c r="C4179" s="580"/>
      <c r="D4179" s="939"/>
      <c r="E4179" s="940"/>
      <c r="F4179" s="941"/>
      <c r="G4179" s="937" t="str">
        <f t="array" ref="G4179">xlookup(F4179,'Internal Staffing Calculator'!E:E,'Internal Staffing Calculator'!C:C,"")</f>
        <v/>
      </c>
      <c r="H4179" s="932" t="str">
        <f t="array" ref="H4179">if(F4179&lt;&gt;"", iferror(index('Internal Staffing Calculator'!B$8:B23500,match(F4179,'Internal Staffing Calculator'!E$8:E23500,0)), "Not In Budget"),"")</f>
        <v/>
      </c>
      <c r="I4179" s="184"/>
      <c r="J4179" s="184"/>
      <c r="K4179" s="184"/>
      <c r="L4179" s="183"/>
    </row>
    <row r="4180">
      <c r="A4180" s="454"/>
      <c r="B4180" s="927"/>
      <c r="C4180" s="580"/>
      <c r="D4180" s="939"/>
      <c r="E4180" s="940"/>
      <c r="F4180" s="941"/>
      <c r="G4180" s="937" t="str">
        <f t="array" ref="G4180">xlookup(F4180,'Internal Staffing Calculator'!E:E,'Internal Staffing Calculator'!C:C,"")</f>
        <v/>
      </c>
      <c r="H4180" s="932" t="str">
        <f t="array" ref="H4180">if(F4180&lt;&gt;"", iferror(index('Internal Staffing Calculator'!B$8:B23500,match(F4180,'Internal Staffing Calculator'!E$8:E23500,0)), "Not In Budget"),"")</f>
        <v/>
      </c>
      <c r="I4180" s="184"/>
      <c r="J4180" s="184"/>
      <c r="K4180" s="184"/>
      <c r="L4180" s="183"/>
    </row>
    <row r="4181">
      <c r="A4181" s="454"/>
      <c r="B4181" s="927"/>
      <c r="C4181" s="580"/>
      <c r="D4181" s="939"/>
      <c r="E4181" s="940"/>
      <c r="F4181" s="941"/>
      <c r="G4181" s="937" t="str">
        <f t="array" ref="G4181">xlookup(F4181,'Internal Staffing Calculator'!E:E,'Internal Staffing Calculator'!C:C,"")</f>
        <v/>
      </c>
      <c r="H4181" s="932" t="str">
        <f t="array" ref="H4181">if(F4181&lt;&gt;"", iferror(index('Internal Staffing Calculator'!B$8:B23500,match(F4181,'Internal Staffing Calculator'!E$8:E23500,0)), "Not In Budget"),"")</f>
        <v/>
      </c>
      <c r="I4181" s="184"/>
      <c r="J4181" s="184"/>
      <c r="K4181" s="184"/>
      <c r="L4181" s="183"/>
    </row>
    <row r="4182">
      <c r="A4182" s="454"/>
      <c r="B4182" s="927"/>
      <c r="C4182" s="580"/>
      <c r="D4182" s="939"/>
      <c r="E4182" s="940"/>
      <c r="F4182" s="941"/>
      <c r="G4182" s="937" t="str">
        <f t="array" ref="G4182">xlookup(F4182,'Internal Staffing Calculator'!E:E,'Internal Staffing Calculator'!C:C,"")</f>
        <v/>
      </c>
      <c r="H4182" s="932" t="str">
        <f t="array" ref="H4182">if(F4182&lt;&gt;"", iferror(index('Internal Staffing Calculator'!B$8:B23500,match(F4182,'Internal Staffing Calculator'!E$8:E23500,0)), "Not In Budget"),"")</f>
        <v/>
      </c>
      <c r="I4182" s="184"/>
      <c r="J4182" s="184"/>
      <c r="K4182" s="184"/>
      <c r="L4182" s="183"/>
    </row>
    <row r="4183">
      <c r="A4183" s="454"/>
      <c r="B4183" s="927"/>
      <c r="C4183" s="580"/>
      <c r="D4183" s="939"/>
      <c r="E4183" s="940"/>
      <c r="F4183" s="941"/>
      <c r="G4183" s="937" t="str">
        <f t="array" ref="G4183">xlookup(F4183,'Internal Staffing Calculator'!E:E,'Internal Staffing Calculator'!C:C,"")</f>
        <v/>
      </c>
      <c r="H4183" s="932" t="str">
        <f t="array" ref="H4183">if(F4183&lt;&gt;"", iferror(index('Internal Staffing Calculator'!B$8:B23500,match(F4183,'Internal Staffing Calculator'!E$8:E23500,0)), "Not In Budget"),"")</f>
        <v/>
      </c>
      <c r="I4183" s="184"/>
      <c r="J4183" s="184"/>
      <c r="K4183" s="184"/>
      <c r="L4183" s="183"/>
    </row>
    <row r="4184">
      <c r="A4184" s="454"/>
      <c r="B4184" s="927"/>
      <c r="C4184" s="580"/>
      <c r="D4184" s="939"/>
      <c r="E4184" s="940"/>
      <c r="F4184" s="941"/>
      <c r="G4184" s="937" t="str">
        <f t="array" ref="G4184">xlookup(F4184,'Internal Staffing Calculator'!E:E,'Internal Staffing Calculator'!C:C,"")</f>
        <v/>
      </c>
      <c r="H4184" s="932" t="str">
        <f t="array" ref="H4184">if(F4184&lt;&gt;"", iferror(index('Internal Staffing Calculator'!B$8:B23500,match(F4184,'Internal Staffing Calculator'!E$8:E23500,0)), "Not In Budget"),"")</f>
        <v/>
      </c>
      <c r="I4184" s="184"/>
      <c r="J4184" s="184"/>
      <c r="K4184" s="184"/>
      <c r="L4184" s="183"/>
    </row>
    <row r="4185">
      <c r="A4185" s="454"/>
      <c r="B4185" s="927"/>
      <c r="C4185" s="580"/>
      <c r="D4185" s="939"/>
      <c r="E4185" s="940"/>
      <c r="F4185" s="941"/>
      <c r="G4185" s="937" t="str">
        <f t="array" ref="G4185">xlookup(F4185,'Internal Staffing Calculator'!E:E,'Internal Staffing Calculator'!C:C,"")</f>
        <v/>
      </c>
      <c r="H4185" s="932" t="str">
        <f t="array" ref="H4185">if(F4185&lt;&gt;"", iferror(index('Internal Staffing Calculator'!B$8:B23500,match(F4185,'Internal Staffing Calculator'!E$8:E23500,0)), "Not In Budget"),"")</f>
        <v/>
      </c>
      <c r="I4185" s="184"/>
      <c r="J4185" s="184"/>
      <c r="K4185" s="184"/>
      <c r="L4185" s="183"/>
    </row>
    <row r="4186">
      <c r="A4186" s="454"/>
      <c r="B4186" s="927"/>
      <c r="C4186" s="580"/>
      <c r="D4186" s="939"/>
      <c r="E4186" s="940"/>
      <c r="F4186" s="941"/>
      <c r="G4186" s="937" t="str">
        <f t="array" ref="G4186">xlookup(F4186,'Internal Staffing Calculator'!E:E,'Internal Staffing Calculator'!C:C,"")</f>
        <v/>
      </c>
      <c r="H4186" s="932" t="str">
        <f t="array" ref="H4186">if(F4186&lt;&gt;"", iferror(index('Internal Staffing Calculator'!B$8:B23500,match(F4186,'Internal Staffing Calculator'!E$8:E23500,0)), "Not In Budget"),"")</f>
        <v/>
      </c>
      <c r="I4186" s="184"/>
      <c r="J4186" s="184"/>
      <c r="K4186" s="184"/>
      <c r="L4186" s="183"/>
    </row>
    <row r="4187">
      <c r="A4187" s="454"/>
      <c r="B4187" s="927"/>
      <c r="C4187" s="580"/>
      <c r="D4187" s="939"/>
      <c r="E4187" s="940"/>
      <c r="F4187" s="941"/>
      <c r="G4187" s="937" t="str">
        <f t="array" ref="G4187">xlookup(F4187,'Internal Staffing Calculator'!E:E,'Internal Staffing Calculator'!C:C,"")</f>
        <v/>
      </c>
      <c r="H4187" s="932" t="str">
        <f t="array" ref="H4187">if(F4187&lt;&gt;"", iferror(index('Internal Staffing Calculator'!B$8:B23500,match(F4187,'Internal Staffing Calculator'!E$8:E23500,0)), "Not In Budget"),"")</f>
        <v/>
      </c>
      <c r="I4187" s="184"/>
      <c r="J4187" s="184"/>
      <c r="K4187" s="184"/>
      <c r="L4187" s="183"/>
    </row>
    <row r="4188">
      <c r="A4188" s="454"/>
      <c r="B4188" s="927"/>
      <c r="C4188" s="580"/>
      <c r="D4188" s="939"/>
      <c r="E4188" s="940"/>
      <c r="F4188" s="941"/>
      <c r="G4188" s="937" t="str">
        <f t="array" ref="G4188">xlookup(F4188,'Internal Staffing Calculator'!E:E,'Internal Staffing Calculator'!C:C,"")</f>
        <v/>
      </c>
      <c r="H4188" s="932" t="str">
        <f t="array" ref="H4188">if(F4188&lt;&gt;"", iferror(index('Internal Staffing Calculator'!B$8:B23500,match(F4188,'Internal Staffing Calculator'!E$8:E23500,0)), "Not In Budget"),"")</f>
        <v/>
      </c>
      <c r="I4188" s="184"/>
      <c r="J4188" s="184"/>
      <c r="K4188" s="184"/>
      <c r="L4188" s="183"/>
    </row>
    <row r="4189">
      <c r="A4189" s="454"/>
      <c r="B4189" s="927"/>
      <c r="C4189" s="580"/>
      <c r="D4189" s="939"/>
      <c r="E4189" s="940"/>
      <c r="F4189" s="941"/>
      <c r="G4189" s="937" t="str">
        <f t="array" ref="G4189">xlookup(F4189,'Internal Staffing Calculator'!E:E,'Internal Staffing Calculator'!C:C,"")</f>
        <v/>
      </c>
      <c r="H4189" s="932" t="str">
        <f t="array" ref="H4189">if(F4189&lt;&gt;"", iferror(index('Internal Staffing Calculator'!B$8:B23500,match(F4189,'Internal Staffing Calculator'!E$8:E23500,0)), "Not In Budget"),"")</f>
        <v/>
      </c>
      <c r="I4189" s="184"/>
      <c r="J4189" s="184"/>
      <c r="K4189" s="184"/>
      <c r="L4189" s="183"/>
    </row>
    <row r="4190">
      <c r="A4190" s="454"/>
      <c r="B4190" s="927"/>
      <c r="C4190" s="580"/>
      <c r="D4190" s="939"/>
      <c r="E4190" s="940"/>
      <c r="F4190" s="941"/>
      <c r="G4190" s="937" t="str">
        <f t="array" ref="G4190">xlookup(F4190,'Internal Staffing Calculator'!E:E,'Internal Staffing Calculator'!C:C,"")</f>
        <v/>
      </c>
      <c r="H4190" s="932" t="str">
        <f t="array" ref="H4190">if(F4190&lt;&gt;"", iferror(index('Internal Staffing Calculator'!B$8:B23500,match(F4190,'Internal Staffing Calculator'!E$8:E23500,0)), "Not In Budget"),"")</f>
        <v/>
      </c>
      <c r="I4190" s="184"/>
      <c r="J4190" s="184"/>
      <c r="K4190" s="184"/>
      <c r="L4190" s="183"/>
    </row>
    <row r="4191">
      <c r="A4191" s="454"/>
      <c r="B4191" s="927"/>
      <c r="C4191" s="580"/>
      <c r="D4191" s="939"/>
      <c r="E4191" s="940"/>
      <c r="F4191" s="941"/>
      <c r="G4191" s="937" t="str">
        <f t="array" ref="G4191">xlookup(F4191,'Internal Staffing Calculator'!E:E,'Internal Staffing Calculator'!C:C,"")</f>
        <v/>
      </c>
      <c r="H4191" s="932" t="str">
        <f t="array" ref="H4191">if(F4191&lt;&gt;"", iferror(index('Internal Staffing Calculator'!B$8:B23500,match(F4191,'Internal Staffing Calculator'!E$8:E23500,0)), "Not In Budget"),"")</f>
        <v/>
      </c>
      <c r="I4191" s="184"/>
      <c r="J4191" s="184"/>
      <c r="K4191" s="184"/>
      <c r="L4191" s="183"/>
    </row>
    <row r="4192">
      <c r="A4192" s="454"/>
      <c r="B4192" s="927"/>
      <c r="C4192" s="580"/>
      <c r="D4192" s="939"/>
      <c r="E4192" s="940"/>
      <c r="F4192" s="941"/>
      <c r="G4192" s="937" t="str">
        <f t="array" ref="G4192">xlookup(F4192,'Internal Staffing Calculator'!E:E,'Internal Staffing Calculator'!C:C,"")</f>
        <v/>
      </c>
      <c r="H4192" s="932" t="str">
        <f t="array" ref="H4192">if(F4192&lt;&gt;"", iferror(index('Internal Staffing Calculator'!B$8:B23500,match(F4192,'Internal Staffing Calculator'!E$8:E23500,0)), "Not In Budget"),"")</f>
        <v/>
      </c>
      <c r="I4192" s="184"/>
      <c r="J4192" s="184"/>
      <c r="K4192" s="184"/>
      <c r="L4192" s="183"/>
    </row>
    <row r="4193">
      <c r="A4193" s="454"/>
      <c r="B4193" s="927"/>
      <c r="C4193" s="580"/>
      <c r="D4193" s="939"/>
      <c r="E4193" s="940"/>
      <c r="F4193" s="941"/>
      <c r="G4193" s="937" t="str">
        <f t="array" ref="G4193">xlookup(F4193,'Internal Staffing Calculator'!E:E,'Internal Staffing Calculator'!C:C,"")</f>
        <v/>
      </c>
      <c r="H4193" s="932" t="str">
        <f t="array" ref="H4193">if(F4193&lt;&gt;"", iferror(index('Internal Staffing Calculator'!B$8:B23500,match(F4193,'Internal Staffing Calculator'!E$8:E23500,0)), "Not In Budget"),"")</f>
        <v/>
      </c>
      <c r="I4193" s="184"/>
      <c r="J4193" s="184"/>
      <c r="K4193" s="184"/>
      <c r="L4193" s="183"/>
    </row>
    <row r="4194">
      <c r="A4194" s="454"/>
      <c r="B4194" s="927"/>
      <c r="C4194" s="580"/>
      <c r="D4194" s="939"/>
      <c r="E4194" s="940"/>
      <c r="F4194" s="941"/>
      <c r="G4194" s="937" t="str">
        <f t="array" ref="G4194">xlookup(F4194,'Internal Staffing Calculator'!E:E,'Internal Staffing Calculator'!C:C,"")</f>
        <v/>
      </c>
      <c r="H4194" s="932" t="str">
        <f t="array" ref="H4194">if(F4194&lt;&gt;"", iferror(index('Internal Staffing Calculator'!B$8:B23500,match(F4194,'Internal Staffing Calculator'!E$8:E23500,0)), "Not In Budget"),"")</f>
        <v/>
      </c>
      <c r="I4194" s="184"/>
      <c r="J4194" s="184"/>
      <c r="K4194" s="184"/>
      <c r="L4194" s="183"/>
    </row>
    <row r="4195">
      <c r="A4195" s="454"/>
      <c r="B4195" s="927"/>
      <c r="C4195" s="580"/>
      <c r="D4195" s="939"/>
      <c r="E4195" s="940"/>
      <c r="F4195" s="941"/>
      <c r="G4195" s="937" t="str">
        <f t="array" ref="G4195">xlookup(F4195,'Internal Staffing Calculator'!E:E,'Internal Staffing Calculator'!C:C,"")</f>
        <v/>
      </c>
      <c r="H4195" s="932" t="str">
        <f t="array" ref="H4195">if(F4195&lt;&gt;"", iferror(index('Internal Staffing Calculator'!B$8:B23500,match(F4195,'Internal Staffing Calculator'!E$8:E23500,0)), "Not In Budget"),"")</f>
        <v/>
      </c>
      <c r="I4195" s="184"/>
      <c r="J4195" s="184"/>
      <c r="K4195" s="184"/>
      <c r="L4195" s="183"/>
    </row>
    <row r="4196">
      <c r="A4196" s="454"/>
      <c r="B4196" s="927"/>
      <c r="C4196" s="580"/>
      <c r="D4196" s="939"/>
      <c r="E4196" s="940"/>
      <c r="F4196" s="941"/>
      <c r="G4196" s="937" t="str">
        <f t="array" ref="G4196">xlookup(F4196,'Internal Staffing Calculator'!E:E,'Internal Staffing Calculator'!C:C,"")</f>
        <v/>
      </c>
      <c r="H4196" s="932" t="str">
        <f t="array" ref="H4196">if(F4196&lt;&gt;"", iferror(index('Internal Staffing Calculator'!B$8:B23500,match(F4196,'Internal Staffing Calculator'!E$8:E23500,0)), "Not In Budget"),"")</f>
        <v/>
      </c>
      <c r="I4196" s="184"/>
      <c r="J4196" s="184"/>
      <c r="K4196" s="184"/>
      <c r="L4196" s="183"/>
    </row>
    <row r="4197">
      <c r="A4197" s="454"/>
      <c r="B4197" s="927"/>
      <c r="C4197" s="580"/>
      <c r="D4197" s="939"/>
      <c r="E4197" s="940"/>
      <c r="F4197" s="941"/>
      <c r="G4197" s="937" t="str">
        <f t="array" ref="G4197">xlookup(F4197,'Internal Staffing Calculator'!E:E,'Internal Staffing Calculator'!C:C,"")</f>
        <v/>
      </c>
      <c r="H4197" s="932" t="str">
        <f t="array" ref="H4197">if(F4197&lt;&gt;"", iferror(index('Internal Staffing Calculator'!B$8:B23500,match(F4197,'Internal Staffing Calculator'!E$8:E23500,0)), "Not In Budget"),"")</f>
        <v/>
      </c>
      <c r="I4197" s="184"/>
      <c r="J4197" s="184"/>
      <c r="K4197" s="184"/>
      <c r="L4197" s="183"/>
    </row>
    <row r="4198">
      <c r="A4198" s="454"/>
      <c r="B4198" s="927"/>
      <c r="C4198" s="580"/>
      <c r="D4198" s="939"/>
      <c r="E4198" s="940"/>
      <c r="F4198" s="941"/>
      <c r="G4198" s="937" t="str">
        <f t="array" ref="G4198">xlookup(F4198,'Internal Staffing Calculator'!E:E,'Internal Staffing Calculator'!C:C,"")</f>
        <v/>
      </c>
      <c r="H4198" s="932" t="str">
        <f t="array" ref="H4198">if(F4198&lt;&gt;"", iferror(index('Internal Staffing Calculator'!B$8:B23500,match(F4198,'Internal Staffing Calculator'!E$8:E23500,0)), "Not In Budget"),"")</f>
        <v/>
      </c>
      <c r="I4198" s="184"/>
      <c r="J4198" s="184"/>
      <c r="K4198" s="184"/>
      <c r="L4198" s="183"/>
    </row>
    <row r="4199">
      <c r="A4199" s="454"/>
      <c r="B4199" s="927"/>
      <c r="C4199" s="580"/>
      <c r="D4199" s="939"/>
      <c r="E4199" s="940"/>
      <c r="F4199" s="941"/>
      <c r="G4199" s="937" t="str">
        <f t="array" ref="G4199">xlookup(F4199,'Internal Staffing Calculator'!E:E,'Internal Staffing Calculator'!C:C,"")</f>
        <v/>
      </c>
      <c r="H4199" s="932" t="str">
        <f t="array" ref="H4199">if(F4199&lt;&gt;"", iferror(index('Internal Staffing Calculator'!B$8:B23500,match(F4199,'Internal Staffing Calculator'!E$8:E23500,0)), "Not In Budget"),"")</f>
        <v/>
      </c>
      <c r="I4199" s="184"/>
      <c r="J4199" s="184"/>
      <c r="K4199" s="184"/>
      <c r="L4199" s="183"/>
    </row>
    <row r="4200">
      <c r="A4200" s="454"/>
      <c r="B4200" s="927"/>
      <c r="C4200" s="580"/>
      <c r="D4200" s="939"/>
      <c r="E4200" s="940"/>
      <c r="F4200" s="941"/>
      <c r="G4200" s="937" t="str">
        <f t="array" ref="G4200">xlookup(F4200,'Internal Staffing Calculator'!E:E,'Internal Staffing Calculator'!C:C,"")</f>
        <v/>
      </c>
      <c r="H4200" s="932" t="str">
        <f t="array" ref="H4200">if(F4200&lt;&gt;"", iferror(index('Internal Staffing Calculator'!B$8:B23500,match(F4200,'Internal Staffing Calculator'!E$8:E23500,0)), "Not In Budget"),"")</f>
        <v/>
      </c>
      <c r="I4200" s="184"/>
      <c r="J4200" s="184"/>
      <c r="K4200" s="184"/>
      <c r="L4200" s="183"/>
    </row>
    <row r="4201">
      <c r="A4201" s="454"/>
      <c r="B4201" s="927"/>
      <c r="C4201" s="580"/>
      <c r="D4201" s="939"/>
      <c r="E4201" s="940"/>
      <c r="F4201" s="941"/>
      <c r="G4201" s="937" t="str">
        <f t="array" ref="G4201">xlookup(F4201,'Internal Staffing Calculator'!E:E,'Internal Staffing Calculator'!C:C,"")</f>
        <v/>
      </c>
      <c r="H4201" s="932" t="str">
        <f t="array" ref="H4201">if(F4201&lt;&gt;"", iferror(index('Internal Staffing Calculator'!B$8:B23500,match(F4201,'Internal Staffing Calculator'!E$8:E23500,0)), "Not In Budget"),"")</f>
        <v/>
      </c>
      <c r="I4201" s="184"/>
      <c r="J4201" s="184"/>
      <c r="K4201" s="184"/>
      <c r="L4201" s="183"/>
    </row>
    <row r="4202">
      <c r="A4202" s="454"/>
      <c r="B4202" s="927"/>
      <c r="C4202" s="580"/>
      <c r="D4202" s="939"/>
      <c r="E4202" s="940"/>
      <c r="F4202" s="941"/>
      <c r="G4202" s="937" t="str">
        <f t="array" ref="G4202">xlookup(F4202,'Internal Staffing Calculator'!E:E,'Internal Staffing Calculator'!C:C,"")</f>
        <v/>
      </c>
      <c r="H4202" s="932" t="str">
        <f t="array" ref="H4202">if(F4202&lt;&gt;"", iferror(index('Internal Staffing Calculator'!B$8:B23500,match(F4202,'Internal Staffing Calculator'!E$8:E23500,0)), "Not In Budget"),"")</f>
        <v/>
      </c>
      <c r="I4202" s="184"/>
      <c r="J4202" s="184"/>
      <c r="K4202" s="184"/>
      <c r="L4202" s="183"/>
    </row>
    <row r="4203">
      <c r="A4203" s="454"/>
      <c r="B4203" s="927"/>
      <c r="C4203" s="580"/>
      <c r="D4203" s="939"/>
      <c r="E4203" s="940"/>
      <c r="F4203" s="941"/>
      <c r="G4203" s="937" t="str">
        <f t="array" ref="G4203">xlookup(F4203,'Internal Staffing Calculator'!E:E,'Internal Staffing Calculator'!C:C,"")</f>
        <v/>
      </c>
      <c r="H4203" s="932" t="str">
        <f t="array" ref="H4203">if(F4203&lt;&gt;"", iferror(index('Internal Staffing Calculator'!B$8:B23500,match(F4203,'Internal Staffing Calculator'!E$8:E23500,0)), "Not In Budget"),"")</f>
        <v/>
      </c>
      <c r="I4203" s="184"/>
      <c r="J4203" s="184"/>
      <c r="K4203" s="184"/>
      <c r="L4203" s="183"/>
    </row>
    <row r="4204">
      <c r="A4204" s="454"/>
      <c r="B4204" s="927"/>
      <c r="C4204" s="580"/>
      <c r="D4204" s="939"/>
      <c r="E4204" s="940"/>
      <c r="F4204" s="941"/>
      <c r="G4204" s="937" t="str">
        <f t="array" ref="G4204">xlookup(F4204,'Internal Staffing Calculator'!E:E,'Internal Staffing Calculator'!C:C,"")</f>
        <v/>
      </c>
      <c r="H4204" s="932" t="str">
        <f t="array" ref="H4204">if(F4204&lt;&gt;"", iferror(index('Internal Staffing Calculator'!B$8:B23500,match(F4204,'Internal Staffing Calculator'!E$8:E23500,0)), "Not In Budget"),"")</f>
        <v/>
      </c>
      <c r="I4204" s="184"/>
      <c r="J4204" s="184"/>
      <c r="K4204" s="184"/>
      <c r="L4204" s="183"/>
    </row>
    <row r="4205">
      <c r="A4205" s="454"/>
      <c r="B4205" s="927"/>
      <c r="C4205" s="580"/>
      <c r="D4205" s="939"/>
      <c r="E4205" s="940"/>
      <c r="F4205" s="941"/>
      <c r="G4205" s="937" t="str">
        <f t="array" ref="G4205">xlookup(F4205,'Internal Staffing Calculator'!E:E,'Internal Staffing Calculator'!C:C,"")</f>
        <v/>
      </c>
      <c r="H4205" s="932" t="str">
        <f t="array" ref="H4205">if(F4205&lt;&gt;"", iferror(index('Internal Staffing Calculator'!B$8:B23500,match(F4205,'Internal Staffing Calculator'!E$8:E23500,0)), "Not In Budget"),"")</f>
        <v/>
      </c>
      <c r="I4205" s="184"/>
      <c r="J4205" s="184"/>
      <c r="K4205" s="184"/>
      <c r="L4205" s="183"/>
    </row>
    <row r="4206">
      <c r="A4206" s="454"/>
      <c r="B4206" s="927"/>
      <c r="C4206" s="580"/>
      <c r="D4206" s="939"/>
      <c r="E4206" s="940"/>
      <c r="F4206" s="941"/>
      <c r="G4206" s="937" t="str">
        <f t="array" ref="G4206">xlookup(F4206,'Internal Staffing Calculator'!E:E,'Internal Staffing Calculator'!C:C,"")</f>
        <v/>
      </c>
      <c r="H4206" s="932" t="str">
        <f t="array" ref="H4206">if(F4206&lt;&gt;"", iferror(index('Internal Staffing Calculator'!B$8:B23500,match(F4206,'Internal Staffing Calculator'!E$8:E23500,0)), "Not In Budget"),"")</f>
        <v/>
      </c>
      <c r="I4206" s="184"/>
      <c r="J4206" s="184"/>
      <c r="K4206" s="184"/>
      <c r="L4206" s="183"/>
    </row>
    <row r="4207">
      <c r="A4207" s="454"/>
      <c r="B4207" s="927"/>
      <c r="C4207" s="580"/>
      <c r="D4207" s="939"/>
      <c r="E4207" s="940"/>
      <c r="F4207" s="941"/>
      <c r="G4207" s="937" t="str">
        <f t="array" ref="G4207">xlookup(F4207,'Internal Staffing Calculator'!E:E,'Internal Staffing Calculator'!C:C,"")</f>
        <v/>
      </c>
      <c r="H4207" s="932" t="str">
        <f t="array" ref="H4207">if(F4207&lt;&gt;"", iferror(index('Internal Staffing Calculator'!B$8:B23500,match(F4207,'Internal Staffing Calculator'!E$8:E23500,0)), "Not In Budget"),"")</f>
        <v/>
      </c>
      <c r="I4207" s="184"/>
      <c r="J4207" s="184"/>
      <c r="K4207" s="184"/>
      <c r="L4207" s="183"/>
    </row>
    <row r="4208">
      <c r="A4208" s="454"/>
      <c r="B4208" s="927"/>
      <c r="C4208" s="580"/>
      <c r="D4208" s="939"/>
      <c r="E4208" s="940"/>
      <c r="F4208" s="941"/>
      <c r="G4208" s="937" t="str">
        <f t="array" ref="G4208">xlookup(F4208,'Internal Staffing Calculator'!E:E,'Internal Staffing Calculator'!C:C,"")</f>
        <v/>
      </c>
      <c r="H4208" s="932" t="str">
        <f t="array" ref="H4208">if(F4208&lt;&gt;"", iferror(index('Internal Staffing Calculator'!B$8:B23500,match(F4208,'Internal Staffing Calculator'!E$8:E23500,0)), "Not In Budget"),"")</f>
        <v/>
      </c>
      <c r="I4208" s="184"/>
      <c r="J4208" s="184"/>
      <c r="K4208" s="184"/>
      <c r="L4208" s="183"/>
    </row>
    <row r="4209">
      <c r="A4209" s="454"/>
      <c r="B4209" s="927"/>
      <c r="C4209" s="580"/>
      <c r="D4209" s="939"/>
      <c r="E4209" s="940"/>
      <c r="F4209" s="941"/>
      <c r="G4209" s="937" t="str">
        <f t="array" ref="G4209">xlookup(F4209,'Internal Staffing Calculator'!E:E,'Internal Staffing Calculator'!C:C,"")</f>
        <v/>
      </c>
      <c r="H4209" s="932" t="str">
        <f t="array" ref="H4209">if(F4209&lt;&gt;"", iferror(index('Internal Staffing Calculator'!B$8:B23500,match(F4209,'Internal Staffing Calculator'!E$8:E23500,0)), "Not In Budget"),"")</f>
        <v/>
      </c>
      <c r="I4209" s="184"/>
      <c r="J4209" s="184"/>
      <c r="K4209" s="184"/>
      <c r="L4209" s="183"/>
    </row>
    <row r="4210">
      <c r="A4210" s="454"/>
      <c r="B4210" s="927"/>
      <c r="C4210" s="580"/>
      <c r="D4210" s="939"/>
      <c r="E4210" s="940"/>
      <c r="F4210" s="941"/>
      <c r="G4210" s="937" t="str">
        <f t="array" ref="G4210">xlookup(F4210,'Internal Staffing Calculator'!E:E,'Internal Staffing Calculator'!C:C,"")</f>
        <v/>
      </c>
      <c r="H4210" s="932" t="str">
        <f t="array" ref="H4210">if(F4210&lt;&gt;"", iferror(index('Internal Staffing Calculator'!B$8:B23500,match(F4210,'Internal Staffing Calculator'!E$8:E23500,0)), "Not In Budget"),"")</f>
        <v/>
      </c>
      <c r="I4210" s="184"/>
      <c r="J4210" s="184"/>
      <c r="K4210" s="184"/>
      <c r="L4210" s="183"/>
    </row>
    <row r="4211">
      <c r="A4211" s="454"/>
      <c r="B4211" s="927"/>
      <c r="C4211" s="580"/>
      <c r="D4211" s="939"/>
      <c r="E4211" s="940"/>
      <c r="F4211" s="941"/>
      <c r="G4211" s="937" t="str">
        <f t="array" ref="G4211">xlookup(F4211,'Internal Staffing Calculator'!E:E,'Internal Staffing Calculator'!C:C,"")</f>
        <v/>
      </c>
      <c r="H4211" s="932" t="str">
        <f t="array" ref="H4211">if(F4211&lt;&gt;"", iferror(index('Internal Staffing Calculator'!B$8:B23500,match(F4211,'Internal Staffing Calculator'!E$8:E23500,0)), "Not In Budget"),"")</f>
        <v/>
      </c>
      <c r="I4211" s="184"/>
      <c r="J4211" s="184"/>
      <c r="K4211" s="184"/>
      <c r="L4211" s="183"/>
    </row>
    <row r="4212">
      <c r="A4212" s="454"/>
      <c r="B4212" s="927"/>
      <c r="C4212" s="580"/>
      <c r="D4212" s="939"/>
      <c r="E4212" s="940"/>
      <c r="F4212" s="941"/>
      <c r="G4212" s="937" t="str">
        <f t="array" ref="G4212">xlookup(F4212,'Internal Staffing Calculator'!E:E,'Internal Staffing Calculator'!C:C,"")</f>
        <v/>
      </c>
      <c r="H4212" s="932" t="str">
        <f t="array" ref="H4212">if(F4212&lt;&gt;"", iferror(index('Internal Staffing Calculator'!B$8:B23500,match(F4212,'Internal Staffing Calculator'!E$8:E23500,0)), "Not In Budget"),"")</f>
        <v/>
      </c>
      <c r="I4212" s="184"/>
      <c r="J4212" s="184"/>
      <c r="K4212" s="184"/>
      <c r="L4212" s="183"/>
    </row>
    <row r="4213">
      <c r="A4213" s="454"/>
      <c r="B4213" s="927"/>
      <c r="C4213" s="580"/>
      <c r="D4213" s="939"/>
      <c r="E4213" s="940"/>
      <c r="F4213" s="941"/>
      <c r="G4213" s="937" t="str">
        <f t="array" ref="G4213">xlookup(F4213,'Internal Staffing Calculator'!E:E,'Internal Staffing Calculator'!C:C,"")</f>
        <v/>
      </c>
      <c r="H4213" s="932" t="str">
        <f t="array" ref="H4213">if(F4213&lt;&gt;"", iferror(index('Internal Staffing Calculator'!B$8:B23500,match(F4213,'Internal Staffing Calculator'!E$8:E23500,0)), "Not In Budget"),"")</f>
        <v/>
      </c>
      <c r="I4213" s="184"/>
      <c r="J4213" s="184"/>
      <c r="K4213" s="184"/>
      <c r="L4213" s="183"/>
    </row>
    <row r="4214">
      <c r="A4214" s="454"/>
      <c r="B4214" s="927"/>
      <c r="C4214" s="580"/>
      <c r="D4214" s="939"/>
      <c r="E4214" s="940"/>
      <c r="F4214" s="941"/>
      <c r="G4214" s="937" t="str">
        <f t="array" ref="G4214">xlookup(F4214,'Internal Staffing Calculator'!E:E,'Internal Staffing Calculator'!C:C,"")</f>
        <v/>
      </c>
      <c r="H4214" s="932" t="str">
        <f t="array" ref="H4214">if(F4214&lt;&gt;"", iferror(index('Internal Staffing Calculator'!B$8:B23500,match(F4214,'Internal Staffing Calculator'!E$8:E23500,0)), "Not In Budget"),"")</f>
        <v/>
      </c>
      <c r="I4214" s="184"/>
      <c r="J4214" s="184"/>
      <c r="K4214" s="184"/>
      <c r="L4214" s="183"/>
    </row>
    <row r="4215">
      <c r="A4215" s="454"/>
      <c r="B4215" s="927"/>
      <c r="C4215" s="580"/>
      <c r="D4215" s="939"/>
      <c r="E4215" s="940"/>
      <c r="F4215" s="941"/>
      <c r="G4215" s="937" t="str">
        <f t="array" ref="G4215">xlookup(F4215,'Internal Staffing Calculator'!E:E,'Internal Staffing Calculator'!C:C,"")</f>
        <v/>
      </c>
      <c r="H4215" s="932" t="str">
        <f t="array" ref="H4215">if(F4215&lt;&gt;"", iferror(index('Internal Staffing Calculator'!B$8:B23500,match(F4215,'Internal Staffing Calculator'!E$8:E23500,0)), "Not In Budget"),"")</f>
        <v/>
      </c>
      <c r="I4215" s="184"/>
      <c r="J4215" s="184"/>
      <c r="K4215" s="184"/>
      <c r="L4215" s="183"/>
    </row>
    <row r="4216">
      <c r="A4216" s="454"/>
      <c r="B4216" s="927"/>
      <c r="C4216" s="580"/>
      <c r="D4216" s="939"/>
      <c r="E4216" s="940"/>
      <c r="F4216" s="941"/>
      <c r="G4216" s="937" t="str">
        <f t="array" ref="G4216">xlookup(F4216,'Internal Staffing Calculator'!E:E,'Internal Staffing Calculator'!C:C,"")</f>
        <v/>
      </c>
      <c r="H4216" s="932" t="str">
        <f t="array" ref="H4216">if(F4216&lt;&gt;"", iferror(index('Internal Staffing Calculator'!B$8:B23500,match(F4216,'Internal Staffing Calculator'!E$8:E23500,0)), "Not In Budget"),"")</f>
        <v/>
      </c>
      <c r="I4216" s="184"/>
      <c r="J4216" s="184"/>
      <c r="K4216" s="184"/>
      <c r="L4216" s="183"/>
    </row>
    <row r="4217">
      <c r="A4217" s="454"/>
      <c r="B4217" s="927"/>
      <c r="C4217" s="580"/>
      <c r="D4217" s="939"/>
      <c r="E4217" s="940"/>
      <c r="F4217" s="941"/>
      <c r="G4217" s="937" t="str">
        <f t="array" ref="G4217">xlookup(F4217,'Internal Staffing Calculator'!E:E,'Internal Staffing Calculator'!C:C,"")</f>
        <v/>
      </c>
      <c r="H4217" s="932" t="str">
        <f t="array" ref="H4217">if(F4217&lt;&gt;"", iferror(index('Internal Staffing Calculator'!B$8:B23500,match(F4217,'Internal Staffing Calculator'!E$8:E23500,0)), "Not In Budget"),"")</f>
        <v/>
      </c>
      <c r="I4217" s="184"/>
      <c r="J4217" s="184"/>
      <c r="K4217" s="184"/>
      <c r="L4217" s="183"/>
    </row>
    <row r="4218">
      <c r="A4218" s="454"/>
      <c r="B4218" s="927"/>
      <c r="C4218" s="580"/>
      <c r="D4218" s="939"/>
      <c r="E4218" s="940"/>
      <c r="F4218" s="941"/>
      <c r="G4218" s="937" t="str">
        <f t="array" ref="G4218">xlookup(F4218,'Internal Staffing Calculator'!E:E,'Internal Staffing Calculator'!C:C,"")</f>
        <v/>
      </c>
      <c r="H4218" s="932" t="str">
        <f t="array" ref="H4218">if(F4218&lt;&gt;"", iferror(index('Internal Staffing Calculator'!B$8:B23500,match(F4218,'Internal Staffing Calculator'!E$8:E23500,0)), "Not In Budget"),"")</f>
        <v/>
      </c>
      <c r="I4218" s="184"/>
      <c r="J4218" s="184"/>
      <c r="K4218" s="184"/>
      <c r="L4218" s="183"/>
    </row>
    <row r="4219">
      <c r="A4219" s="454"/>
      <c r="B4219" s="927"/>
      <c r="C4219" s="580"/>
      <c r="D4219" s="939"/>
      <c r="E4219" s="940"/>
      <c r="F4219" s="941"/>
      <c r="G4219" s="937" t="str">
        <f t="array" ref="G4219">xlookup(F4219,'Internal Staffing Calculator'!E:E,'Internal Staffing Calculator'!C:C,"")</f>
        <v/>
      </c>
      <c r="H4219" s="932" t="str">
        <f t="array" ref="H4219">if(F4219&lt;&gt;"", iferror(index('Internal Staffing Calculator'!B$8:B23500,match(F4219,'Internal Staffing Calculator'!E$8:E23500,0)), "Not In Budget"),"")</f>
        <v/>
      </c>
      <c r="I4219" s="184"/>
      <c r="J4219" s="184"/>
      <c r="K4219" s="184"/>
      <c r="L4219" s="183"/>
    </row>
    <row r="4220">
      <c r="A4220" s="454"/>
      <c r="B4220" s="927"/>
      <c r="C4220" s="580"/>
      <c r="D4220" s="939"/>
      <c r="E4220" s="940"/>
      <c r="F4220" s="941"/>
      <c r="G4220" s="937" t="str">
        <f t="array" ref="G4220">xlookup(F4220,'Internal Staffing Calculator'!E:E,'Internal Staffing Calculator'!C:C,"")</f>
        <v/>
      </c>
      <c r="H4220" s="932" t="str">
        <f t="array" ref="H4220">if(F4220&lt;&gt;"", iferror(index('Internal Staffing Calculator'!B$8:B23500,match(F4220,'Internal Staffing Calculator'!E$8:E23500,0)), "Not In Budget"),"")</f>
        <v/>
      </c>
      <c r="I4220" s="184"/>
      <c r="J4220" s="184"/>
      <c r="K4220" s="184"/>
      <c r="L4220" s="183"/>
    </row>
    <row r="4221">
      <c r="A4221" s="454"/>
      <c r="B4221" s="927"/>
      <c r="C4221" s="580"/>
      <c r="D4221" s="939"/>
      <c r="E4221" s="940"/>
      <c r="F4221" s="941"/>
      <c r="G4221" s="937" t="str">
        <f t="array" ref="G4221">xlookup(F4221,'Internal Staffing Calculator'!E:E,'Internal Staffing Calculator'!C:C,"")</f>
        <v/>
      </c>
      <c r="H4221" s="932" t="str">
        <f t="array" ref="H4221">if(F4221&lt;&gt;"", iferror(index('Internal Staffing Calculator'!B$8:B23500,match(F4221,'Internal Staffing Calculator'!E$8:E23500,0)), "Not In Budget"),"")</f>
        <v/>
      </c>
      <c r="I4221" s="184"/>
      <c r="J4221" s="184"/>
      <c r="K4221" s="184"/>
      <c r="L4221" s="183"/>
    </row>
    <row r="4222">
      <c r="A4222" s="454"/>
      <c r="B4222" s="927"/>
      <c r="C4222" s="580"/>
      <c r="D4222" s="939"/>
      <c r="E4222" s="940"/>
      <c r="F4222" s="941"/>
      <c r="G4222" s="937" t="str">
        <f t="array" ref="G4222">xlookup(F4222,'Internal Staffing Calculator'!E:E,'Internal Staffing Calculator'!C:C,"")</f>
        <v/>
      </c>
      <c r="H4222" s="932" t="str">
        <f t="array" ref="H4222">if(F4222&lt;&gt;"", iferror(index('Internal Staffing Calculator'!B$8:B23500,match(F4222,'Internal Staffing Calculator'!E$8:E23500,0)), "Not In Budget"),"")</f>
        <v/>
      </c>
      <c r="I4222" s="184"/>
      <c r="J4222" s="184"/>
      <c r="K4222" s="184"/>
      <c r="L4222" s="183"/>
    </row>
    <row r="4223">
      <c r="A4223" s="454"/>
      <c r="B4223" s="927"/>
      <c r="C4223" s="580"/>
      <c r="D4223" s="939"/>
      <c r="E4223" s="940"/>
      <c r="F4223" s="941"/>
      <c r="G4223" s="937" t="str">
        <f t="array" ref="G4223">xlookup(F4223,'Internal Staffing Calculator'!E:E,'Internal Staffing Calculator'!C:C,"")</f>
        <v/>
      </c>
      <c r="H4223" s="932" t="str">
        <f t="array" ref="H4223">if(F4223&lt;&gt;"", iferror(index('Internal Staffing Calculator'!B$8:B23500,match(F4223,'Internal Staffing Calculator'!E$8:E23500,0)), "Not In Budget"),"")</f>
        <v/>
      </c>
      <c r="I4223" s="184"/>
      <c r="J4223" s="184"/>
      <c r="K4223" s="184"/>
      <c r="L4223" s="183"/>
    </row>
    <row r="4224">
      <c r="A4224" s="454"/>
      <c r="B4224" s="927"/>
      <c r="C4224" s="580"/>
      <c r="D4224" s="939"/>
      <c r="E4224" s="940"/>
      <c r="F4224" s="941"/>
      <c r="G4224" s="937" t="str">
        <f t="array" ref="G4224">xlookup(F4224,'Internal Staffing Calculator'!E:E,'Internal Staffing Calculator'!C:C,"")</f>
        <v/>
      </c>
      <c r="H4224" s="932" t="str">
        <f t="array" ref="H4224">if(F4224&lt;&gt;"", iferror(index('Internal Staffing Calculator'!B$8:B23500,match(F4224,'Internal Staffing Calculator'!E$8:E23500,0)), "Not In Budget"),"")</f>
        <v/>
      </c>
      <c r="I4224" s="184"/>
      <c r="J4224" s="184"/>
      <c r="K4224" s="184"/>
      <c r="L4224" s="183"/>
    </row>
    <row r="4225">
      <c r="A4225" s="454"/>
      <c r="B4225" s="927"/>
      <c r="C4225" s="580"/>
      <c r="D4225" s="939"/>
      <c r="E4225" s="940"/>
      <c r="F4225" s="941"/>
      <c r="G4225" s="937" t="str">
        <f t="array" ref="G4225">xlookup(F4225,'Internal Staffing Calculator'!E:E,'Internal Staffing Calculator'!C:C,"")</f>
        <v/>
      </c>
      <c r="H4225" s="932" t="str">
        <f t="array" ref="H4225">if(F4225&lt;&gt;"", iferror(index('Internal Staffing Calculator'!B$8:B23500,match(F4225,'Internal Staffing Calculator'!E$8:E23500,0)), "Not In Budget"),"")</f>
        <v/>
      </c>
      <c r="I4225" s="184"/>
      <c r="J4225" s="184"/>
      <c r="K4225" s="184"/>
      <c r="L4225" s="183"/>
    </row>
    <row r="4226">
      <c r="A4226" s="454"/>
      <c r="B4226" s="927"/>
      <c r="C4226" s="580"/>
      <c r="D4226" s="939"/>
      <c r="E4226" s="940"/>
      <c r="F4226" s="941"/>
      <c r="G4226" s="937" t="str">
        <f t="array" ref="G4226">xlookup(F4226,'Internal Staffing Calculator'!E:E,'Internal Staffing Calculator'!C:C,"")</f>
        <v/>
      </c>
      <c r="H4226" s="932" t="str">
        <f t="array" ref="H4226">if(F4226&lt;&gt;"", iferror(index('Internal Staffing Calculator'!B$8:B23500,match(F4226,'Internal Staffing Calculator'!E$8:E23500,0)), "Not In Budget"),"")</f>
        <v/>
      </c>
      <c r="I4226" s="184"/>
      <c r="J4226" s="184"/>
      <c r="K4226" s="184"/>
      <c r="L4226" s="183"/>
    </row>
    <row r="4227">
      <c r="A4227" s="454"/>
      <c r="B4227" s="927"/>
      <c r="C4227" s="580"/>
      <c r="D4227" s="939"/>
      <c r="E4227" s="940"/>
      <c r="F4227" s="941"/>
      <c r="G4227" s="937" t="str">
        <f t="array" ref="G4227">xlookup(F4227,'Internal Staffing Calculator'!E:E,'Internal Staffing Calculator'!C:C,"")</f>
        <v/>
      </c>
      <c r="H4227" s="932" t="str">
        <f t="array" ref="H4227">if(F4227&lt;&gt;"", iferror(index('Internal Staffing Calculator'!B$8:B23500,match(F4227,'Internal Staffing Calculator'!E$8:E23500,0)), "Not In Budget"),"")</f>
        <v/>
      </c>
      <c r="I4227" s="184"/>
      <c r="J4227" s="184"/>
      <c r="K4227" s="184"/>
      <c r="L4227" s="183"/>
    </row>
    <row r="4228">
      <c r="A4228" s="454"/>
      <c r="B4228" s="927"/>
      <c r="C4228" s="580"/>
      <c r="D4228" s="939"/>
      <c r="E4228" s="940"/>
      <c r="F4228" s="941"/>
      <c r="G4228" s="937" t="str">
        <f t="array" ref="G4228">xlookup(F4228,'Internal Staffing Calculator'!E:E,'Internal Staffing Calculator'!C:C,"")</f>
        <v/>
      </c>
      <c r="H4228" s="932" t="str">
        <f t="array" ref="H4228">if(F4228&lt;&gt;"", iferror(index('Internal Staffing Calculator'!B$8:B23500,match(F4228,'Internal Staffing Calculator'!E$8:E23500,0)), "Not In Budget"),"")</f>
        <v/>
      </c>
      <c r="I4228" s="184"/>
      <c r="J4228" s="184"/>
      <c r="K4228" s="184"/>
      <c r="L4228" s="183"/>
    </row>
    <row r="4229">
      <c r="A4229" s="454"/>
      <c r="B4229" s="927"/>
      <c r="C4229" s="580"/>
      <c r="D4229" s="939"/>
      <c r="E4229" s="940"/>
      <c r="F4229" s="941"/>
      <c r="G4229" s="937" t="str">
        <f t="array" ref="G4229">xlookup(F4229,'Internal Staffing Calculator'!E:E,'Internal Staffing Calculator'!C:C,"")</f>
        <v/>
      </c>
      <c r="H4229" s="932" t="str">
        <f t="array" ref="H4229">if(F4229&lt;&gt;"", iferror(index('Internal Staffing Calculator'!B$8:B23500,match(F4229,'Internal Staffing Calculator'!E$8:E23500,0)), "Not In Budget"),"")</f>
        <v/>
      </c>
      <c r="I4229" s="184"/>
      <c r="J4229" s="184"/>
      <c r="K4229" s="184"/>
      <c r="L4229" s="183"/>
    </row>
    <row r="4230">
      <c r="A4230" s="454"/>
      <c r="B4230" s="927"/>
      <c r="C4230" s="580"/>
      <c r="D4230" s="939"/>
      <c r="E4230" s="940"/>
      <c r="F4230" s="941"/>
      <c r="G4230" s="937" t="str">
        <f t="array" ref="G4230">xlookup(F4230,'Internal Staffing Calculator'!E:E,'Internal Staffing Calculator'!C:C,"")</f>
        <v/>
      </c>
      <c r="H4230" s="932" t="str">
        <f t="array" ref="H4230">if(F4230&lt;&gt;"", iferror(index('Internal Staffing Calculator'!B$8:B23500,match(F4230,'Internal Staffing Calculator'!E$8:E23500,0)), "Not In Budget"),"")</f>
        <v/>
      </c>
      <c r="I4230" s="184"/>
      <c r="J4230" s="184"/>
      <c r="K4230" s="184"/>
      <c r="L4230" s="183"/>
    </row>
    <row r="4231">
      <c r="A4231" s="454"/>
      <c r="B4231" s="927"/>
      <c r="C4231" s="580"/>
      <c r="D4231" s="939"/>
      <c r="E4231" s="940"/>
      <c r="F4231" s="941"/>
      <c r="G4231" s="937" t="str">
        <f t="array" ref="G4231">xlookup(F4231,'Internal Staffing Calculator'!E:E,'Internal Staffing Calculator'!C:C,"")</f>
        <v/>
      </c>
      <c r="H4231" s="932" t="str">
        <f t="array" ref="H4231">if(F4231&lt;&gt;"", iferror(index('Internal Staffing Calculator'!B$8:B23500,match(F4231,'Internal Staffing Calculator'!E$8:E23500,0)), "Not In Budget"),"")</f>
        <v/>
      </c>
      <c r="I4231" s="184"/>
      <c r="J4231" s="184"/>
      <c r="K4231" s="184"/>
      <c r="L4231" s="183"/>
    </row>
    <row r="4232">
      <c r="A4232" s="454"/>
      <c r="B4232" s="927"/>
      <c r="C4232" s="580"/>
      <c r="D4232" s="939"/>
      <c r="E4232" s="940"/>
      <c r="F4232" s="941"/>
      <c r="G4232" s="937" t="str">
        <f t="array" ref="G4232">xlookup(F4232,'Internal Staffing Calculator'!E:E,'Internal Staffing Calculator'!C:C,"")</f>
        <v/>
      </c>
      <c r="H4232" s="932" t="str">
        <f t="array" ref="H4232">if(F4232&lt;&gt;"", iferror(index('Internal Staffing Calculator'!B$8:B23500,match(F4232,'Internal Staffing Calculator'!E$8:E23500,0)), "Not In Budget"),"")</f>
        <v/>
      </c>
      <c r="I4232" s="184"/>
      <c r="J4232" s="184"/>
      <c r="K4232" s="184"/>
      <c r="L4232" s="183"/>
    </row>
    <row r="4233">
      <c r="A4233" s="454"/>
      <c r="B4233" s="927"/>
      <c r="C4233" s="580"/>
      <c r="D4233" s="939"/>
      <c r="E4233" s="940"/>
      <c r="F4233" s="941"/>
      <c r="G4233" s="937" t="str">
        <f t="array" ref="G4233">xlookup(F4233,'Internal Staffing Calculator'!E:E,'Internal Staffing Calculator'!C:C,"")</f>
        <v/>
      </c>
      <c r="H4233" s="932" t="str">
        <f t="array" ref="H4233">if(F4233&lt;&gt;"", iferror(index('Internal Staffing Calculator'!B$8:B23500,match(F4233,'Internal Staffing Calculator'!E$8:E23500,0)), "Not In Budget"),"")</f>
        <v/>
      </c>
      <c r="I4233" s="184"/>
      <c r="J4233" s="184"/>
      <c r="K4233" s="184"/>
      <c r="L4233" s="183"/>
    </row>
    <row r="4234">
      <c r="A4234" s="454"/>
      <c r="B4234" s="927"/>
      <c r="C4234" s="580"/>
      <c r="D4234" s="939"/>
      <c r="E4234" s="940"/>
      <c r="F4234" s="941"/>
      <c r="G4234" s="937" t="str">
        <f t="array" ref="G4234">xlookup(F4234,'Internal Staffing Calculator'!E:E,'Internal Staffing Calculator'!C:C,"")</f>
        <v/>
      </c>
      <c r="H4234" s="932" t="str">
        <f t="array" ref="H4234">if(F4234&lt;&gt;"", iferror(index('Internal Staffing Calculator'!B$8:B23500,match(F4234,'Internal Staffing Calculator'!E$8:E23500,0)), "Not In Budget"),"")</f>
        <v/>
      </c>
      <c r="I4234" s="184"/>
      <c r="J4234" s="184"/>
      <c r="K4234" s="184"/>
      <c r="L4234" s="183"/>
    </row>
    <row r="4235">
      <c r="A4235" s="454"/>
      <c r="B4235" s="927"/>
      <c r="C4235" s="580"/>
      <c r="D4235" s="939"/>
      <c r="E4235" s="940"/>
      <c r="F4235" s="941"/>
      <c r="G4235" s="937" t="str">
        <f t="array" ref="G4235">xlookup(F4235,'Internal Staffing Calculator'!E:E,'Internal Staffing Calculator'!C:C,"")</f>
        <v/>
      </c>
      <c r="H4235" s="932" t="str">
        <f t="array" ref="H4235">if(F4235&lt;&gt;"", iferror(index('Internal Staffing Calculator'!B$8:B23500,match(F4235,'Internal Staffing Calculator'!E$8:E23500,0)), "Not In Budget"),"")</f>
        <v/>
      </c>
      <c r="I4235" s="184"/>
      <c r="J4235" s="184"/>
      <c r="K4235" s="184"/>
      <c r="L4235" s="183"/>
    </row>
    <row r="4236">
      <c r="A4236" s="454"/>
      <c r="B4236" s="927"/>
      <c r="C4236" s="580"/>
      <c r="D4236" s="939"/>
      <c r="E4236" s="940"/>
      <c r="F4236" s="941"/>
      <c r="G4236" s="937" t="str">
        <f t="array" ref="G4236">xlookup(F4236,'Internal Staffing Calculator'!E:E,'Internal Staffing Calculator'!C:C,"")</f>
        <v/>
      </c>
      <c r="H4236" s="932" t="str">
        <f t="array" ref="H4236">if(F4236&lt;&gt;"", iferror(index('Internal Staffing Calculator'!B$8:B23500,match(F4236,'Internal Staffing Calculator'!E$8:E23500,0)), "Not In Budget"),"")</f>
        <v/>
      </c>
      <c r="I4236" s="184"/>
      <c r="J4236" s="184"/>
      <c r="K4236" s="184"/>
      <c r="L4236" s="183"/>
    </row>
    <row r="4237">
      <c r="A4237" s="454"/>
      <c r="B4237" s="927"/>
      <c r="C4237" s="580"/>
      <c r="D4237" s="939"/>
      <c r="E4237" s="940"/>
      <c r="F4237" s="941"/>
      <c r="G4237" s="937" t="str">
        <f t="array" ref="G4237">xlookup(F4237,'Internal Staffing Calculator'!E:E,'Internal Staffing Calculator'!C:C,"")</f>
        <v/>
      </c>
      <c r="H4237" s="932" t="str">
        <f t="array" ref="H4237">if(F4237&lt;&gt;"", iferror(index('Internal Staffing Calculator'!B$8:B23500,match(F4237,'Internal Staffing Calculator'!E$8:E23500,0)), "Not In Budget"),"")</f>
        <v/>
      </c>
      <c r="I4237" s="184"/>
      <c r="J4237" s="184"/>
      <c r="K4237" s="184"/>
      <c r="L4237" s="183"/>
    </row>
    <row r="4238">
      <c r="A4238" s="454"/>
      <c r="B4238" s="927"/>
      <c r="C4238" s="580"/>
      <c r="D4238" s="939"/>
      <c r="E4238" s="940"/>
      <c r="F4238" s="941"/>
      <c r="G4238" s="937" t="str">
        <f t="array" ref="G4238">xlookup(F4238,'Internal Staffing Calculator'!E:E,'Internal Staffing Calculator'!C:C,"")</f>
        <v/>
      </c>
      <c r="H4238" s="932" t="str">
        <f t="array" ref="H4238">if(F4238&lt;&gt;"", iferror(index('Internal Staffing Calculator'!B$8:B23500,match(F4238,'Internal Staffing Calculator'!E$8:E23500,0)), "Not In Budget"),"")</f>
        <v/>
      </c>
      <c r="I4238" s="184"/>
      <c r="J4238" s="184"/>
      <c r="K4238" s="184"/>
      <c r="L4238" s="183"/>
    </row>
    <row r="4239">
      <c r="A4239" s="454"/>
      <c r="B4239" s="927"/>
      <c r="C4239" s="580"/>
      <c r="D4239" s="939"/>
      <c r="E4239" s="940"/>
      <c r="F4239" s="941"/>
      <c r="G4239" s="937" t="str">
        <f t="array" ref="G4239">xlookup(F4239,'Internal Staffing Calculator'!E:E,'Internal Staffing Calculator'!C:C,"")</f>
        <v/>
      </c>
      <c r="H4239" s="932" t="str">
        <f t="array" ref="H4239">if(F4239&lt;&gt;"", iferror(index('Internal Staffing Calculator'!B$8:B23500,match(F4239,'Internal Staffing Calculator'!E$8:E23500,0)), "Not In Budget"),"")</f>
        <v/>
      </c>
      <c r="I4239" s="184"/>
      <c r="J4239" s="184"/>
      <c r="K4239" s="184"/>
      <c r="L4239" s="183"/>
    </row>
    <row r="4240">
      <c r="A4240" s="454"/>
      <c r="B4240" s="927"/>
      <c r="C4240" s="580"/>
      <c r="D4240" s="939"/>
      <c r="E4240" s="940"/>
      <c r="F4240" s="941"/>
      <c r="G4240" s="937" t="str">
        <f t="array" ref="G4240">xlookup(F4240,'Internal Staffing Calculator'!E:E,'Internal Staffing Calculator'!C:C,"")</f>
        <v/>
      </c>
      <c r="H4240" s="932" t="str">
        <f t="array" ref="H4240">if(F4240&lt;&gt;"", iferror(index('Internal Staffing Calculator'!B$8:B23500,match(F4240,'Internal Staffing Calculator'!E$8:E23500,0)), "Not In Budget"),"")</f>
        <v/>
      </c>
      <c r="I4240" s="184"/>
      <c r="J4240" s="184"/>
      <c r="K4240" s="184"/>
      <c r="L4240" s="183"/>
    </row>
    <row r="4241">
      <c r="A4241" s="454"/>
      <c r="B4241" s="927"/>
      <c r="C4241" s="580"/>
      <c r="D4241" s="939"/>
      <c r="E4241" s="940"/>
      <c r="F4241" s="941"/>
      <c r="G4241" s="937" t="str">
        <f t="array" ref="G4241">xlookup(F4241,'Internal Staffing Calculator'!E:E,'Internal Staffing Calculator'!C:C,"")</f>
        <v/>
      </c>
      <c r="H4241" s="932" t="str">
        <f t="array" ref="H4241">if(F4241&lt;&gt;"", iferror(index('Internal Staffing Calculator'!B$8:B23500,match(F4241,'Internal Staffing Calculator'!E$8:E23500,0)), "Not In Budget"),"")</f>
        <v/>
      </c>
      <c r="I4241" s="184"/>
      <c r="J4241" s="184"/>
      <c r="K4241" s="184"/>
      <c r="L4241" s="183"/>
    </row>
    <row r="4242">
      <c r="A4242" s="454"/>
      <c r="B4242" s="927"/>
      <c r="C4242" s="580"/>
      <c r="D4242" s="939"/>
      <c r="E4242" s="940"/>
      <c r="F4242" s="941"/>
      <c r="G4242" s="937" t="str">
        <f t="array" ref="G4242">xlookup(F4242,'Internal Staffing Calculator'!E:E,'Internal Staffing Calculator'!C:C,"")</f>
        <v/>
      </c>
      <c r="H4242" s="932" t="str">
        <f t="array" ref="H4242">if(F4242&lt;&gt;"", iferror(index('Internal Staffing Calculator'!B$8:B23500,match(F4242,'Internal Staffing Calculator'!E$8:E23500,0)), "Not In Budget"),"")</f>
        <v/>
      </c>
      <c r="I4242" s="184"/>
      <c r="J4242" s="184"/>
      <c r="K4242" s="184"/>
      <c r="L4242" s="183"/>
    </row>
    <row r="4243">
      <c r="A4243" s="454"/>
      <c r="B4243" s="927"/>
      <c r="C4243" s="580"/>
      <c r="D4243" s="939"/>
      <c r="E4243" s="940"/>
      <c r="F4243" s="941"/>
      <c r="G4243" s="937" t="str">
        <f t="array" ref="G4243">xlookup(F4243,'Internal Staffing Calculator'!E:E,'Internal Staffing Calculator'!C:C,"")</f>
        <v/>
      </c>
      <c r="H4243" s="932" t="str">
        <f t="array" ref="H4243">if(F4243&lt;&gt;"", iferror(index('Internal Staffing Calculator'!B$8:B23500,match(F4243,'Internal Staffing Calculator'!E$8:E23500,0)), "Not In Budget"),"")</f>
        <v/>
      </c>
      <c r="I4243" s="184"/>
      <c r="J4243" s="184"/>
      <c r="K4243" s="184"/>
      <c r="L4243" s="183"/>
    </row>
    <row r="4244">
      <c r="A4244" s="454"/>
      <c r="B4244" s="927"/>
      <c r="C4244" s="580"/>
      <c r="D4244" s="939"/>
      <c r="E4244" s="940"/>
      <c r="F4244" s="941"/>
      <c r="G4244" s="937" t="str">
        <f t="array" ref="G4244">xlookup(F4244,'Internal Staffing Calculator'!E:E,'Internal Staffing Calculator'!C:C,"")</f>
        <v/>
      </c>
      <c r="H4244" s="932" t="str">
        <f t="array" ref="H4244">if(F4244&lt;&gt;"", iferror(index('Internal Staffing Calculator'!B$8:B23500,match(F4244,'Internal Staffing Calculator'!E$8:E23500,0)), "Not In Budget"),"")</f>
        <v/>
      </c>
      <c r="I4244" s="184"/>
      <c r="J4244" s="184"/>
      <c r="K4244" s="184"/>
      <c r="L4244" s="183"/>
    </row>
    <row r="4245">
      <c r="A4245" s="454"/>
      <c r="B4245" s="927"/>
      <c r="C4245" s="580"/>
      <c r="D4245" s="939"/>
      <c r="E4245" s="940"/>
      <c r="F4245" s="941"/>
      <c r="G4245" s="937" t="str">
        <f t="array" ref="G4245">xlookup(F4245,'Internal Staffing Calculator'!E:E,'Internal Staffing Calculator'!C:C,"")</f>
        <v/>
      </c>
      <c r="H4245" s="932" t="str">
        <f t="array" ref="H4245">if(F4245&lt;&gt;"", iferror(index('Internal Staffing Calculator'!B$8:B23500,match(F4245,'Internal Staffing Calculator'!E$8:E23500,0)), "Not In Budget"),"")</f>
        <v/>
      </c>
      <c r="I4245" s="184"/>
      <c r="J4245" s="184"/>
      <c r="K4245" s="184"/>
      <c r="L4245" s="183"/>
    </row>
    <row r="4246">
      <c r="A4246" s="454"/>
      <c r="B4246" s="927"/>
      <c r="C4246" s="580"/>
      <c r="D4246" s="939"/>
      <c r="E4246" s="940"/>
      <c r="F4246" s="941"/>
      <c r="G4246" s="937" t="str">
        <f t="array" ref="G4246">xlookup(F4246,'Internal Staffing Calculator'!E:E,'Internal Staffing Calculator'!C:C,"")</f>
        <v/>
      </c>
      <c r="H4246" s="932" t="str">
        <f t="array" ref="H4246">if(F4246&lt;&gt;"", iferror(index('Internal Staffing Calculator'!B$8:B23500,match(F4246,'Internal Staffing Calculator'!E$8:E23500,0)), "Not In Budget"),"")</f>
        <v/>
      </c>
      <c r="I4246" s="184"/>
      <c r="J4246" s="184"/>
      <c r="K4246" s="184"/>
      <c r="L4246" s="183"/>
    </row>
    <row r="4247">
      <c r="A4247" s="454"/>
      <c r="B4247" s="927"/>
      <c r="C4247" s="580"/>
      <c r="D4247" s="939"/>
      <c r="E4247" s="940"/>
      <c r="F4247" s="941"/>
      <c r="G4247" s="937" t="str">
        <f t="array" ref="G4247">xlookup(F4247,'Internal Staffing Calculator'!E:E,'Internal Staffing Calculator'!C:C,"")</f>
        <v/>
      </c>
      <c r="H4247" s="932" t="str">
        <f t="array" ref="H4247">if(F4247&lt;&gt;"", iferror(index('Internal Staffing Calculator'!B$8:B23500,match(F4247,'Internal Staffing Calculator'!E$8:E23500,0)), "Not In Budget"),"")</f>
        <v/>
      </c>
      <c r="I4247" s="184"/>
      <c r="J4247" s="184"/>
      <c r="K4247" s="184"/>
      <c r="L4247" s="183"/>
    </row>
    <row r="4248">
      <c r="A4248" s="454"/>
      <c r="B4248" s="927"/>
      <c r="C4248" s="580"/>
      <c r="D4248" s="939"/>
      <c r="E4248" s="940"/>
      <c r="F4248" s="941"/>
      <c r="G4248" s="937" t="str">
        <f t="array" ref="G4248">xlookup(F4248,'Internal Staffing Calculator'!E:E,'Internal Staffing Calculator'!C:C,"")</f>
        <v/>
      </c>
      <c r="H4248" s="932" t="str">
        <f t="array" ref="H4248">if(F4248&lt;&gt;"", iferror(index('Internal Staffing Calculator'!B$8:B23500,match(F4248,'Internal Staffing Calculator'!E$8:E23500,0)), "Not In Budget"),"")</f>
        <v/>
      </c>
      <c r="I4248" s="184"/>
      <c r="J4248" s="184"/>
      <c r="K4248" s="184"/>
      <c r="L4248" s="183"/>
    </row>
    <row r="4249">
      <c r="A4249" s="454"/>
      <c r="B4249" s="927"/>
      <c r="C4249" s="580"/>
      <c r="D4249" s="939"/>
      <c r="E4249" s="940"/>
      <c r="F4249" s="941"/>
      <c r="G4249" s="937" t="str">
        <f t="array" ref="G4249">xlookup(F4249,'Internal Staffing Calculator'!E:E,'Internal Staffing Calculator'!C:C,"")</f>
        <v/>
      </c>
      <c r="H4249" s="932" t="str">
        <f t="array" ref="H4249">if(F4249&lt;&gt;"", iferror(index('Internal Staffing Calculator'!B$8:B23500,match(F4249,'Internal Staffing Calculator'!E$8:E23500,0)), "Not In Budget"),"")</f>
        <v/>
      </c>
      <c r="I4249" s="184"/>
      <c r="J4249" s="184"/>
      <c r="K4249" s="184"/>
      <c r="L4249" s="183"/>
    </row>
    <row r="4250">
      <c r="A4250" s="454"/>
      <c r="B4250" s="927"/>
      <c r="C4250" s="580"/>
      <c r="D4250" s="939"/>
      <c r="E4250" s="940"/>
      <c r="F4250" s="941"/>
      <c r="G4250" s="937" t="str">
        <f t="array" ref="G4250">xlookup(F4250,'Internal Staffing Calculator'!E:E,'Internal Staffing Calculator'!C:C,"")</f>
        <v/>
      </c>
      <c r="H4250" s="932" t="str">
        <f t="array" ref="H4250">if(F4250&lt;&gt;"", iferror(index('Internal Staffing Calculator'!B$8:B23500,match(F4250,'Internal Staffing Calculator'!E$8:E23500,0)), "Not In Budget"),"")</f>
        <v/>
      </c>
      <c r="I4250" s="184"/>
      <c r="J4250" s="184"/>
      <c r="K4250" s="184"/>
      <c r="L4250" s="183"/>
    </row>
    <row r="4251">
      <c r="A4251" s="454"/>
      <c r="B4251" s="927"/>
      <c r="C4251" s="580"/>
      <c r="D4251" s="939"/>
      <c r="E4251" s="940"/>
      <c r="F4251" s="941"/>
      <c r="G4251" s="937" t="str">
        <f t="array" ref="G4251">xlookup(F4251,'Internal Staffing Calculator'!E:E,'Internal Staffing Calculator'!C:C,"")</f>
        <v/>
      </c>
      <c r="H4251" s="932" t="str">
        <f t="array" ref="H4251">if(F4251&lt;&gt;"", iferror(index('Internal Staffing Calculator'!B$8:B23500,match(F4251,'Internal Staffing Calculator'!E$8:E23500,0)), "Not In Budget"),"")</f>
        <v/>
      </c>
      <c r="I4251" s="184"/>
      <c r="J4251" s="184"/>
      <c r="K4251" s="184"/>
      <c r="L4251" s="183"/>
    </row>
    <row r="4252">
      <c r="A4252" s="454"/>
      <c r="B4252" s="927"/>
      <c r="C4252" s="580"/>
      <c r="D4252" s="939"/>
      <c r="E4252" s="940"/>
      <c r="F4252" s="941"/>
      <c r="G4252" s="937" t="str">
        <f t="array" ref="G4252">xlookup(F4252,'Internal Staffing Calculator'!E:E,'Internal Staffing Calculator'!C:C,"")</f>
        <v/>
      </c>
      <c r="H4252" s="932" t="str">
        <f t="array" ref="H4252">if(F4252&lt;&gt;"", iferror(index('Internal Staffing Calculator'!B$8:B23500,match(F4252,'Internal Staffing Calculator'!E$8:E23500,0)), "Not In Budget"),"")</f>
        <v/>
      </c>
      <c r="I4252" s="184"/>
      <c r="J4252" s="184"/>
      <c r="K4252" s="184"/>
      <c r="L4252" s="183"/>
    </row>
    <row r="4253">
      <c r="A4253" s="454"/>
      <c r="B4253" s="927"/>
      <c r="C4253" s="580"/>
      <c r="D4253" s="939"/>
      <c r="E4253" s="940"/>
      <c r="F4253" s="941"/>
      <c r="G4253" s="937" t="str">
        <f t="array" ref="G4253">xlookup(F4253,'Internal Staffing Calculator'!E:E,'Internal Staffing Calculator'!C:C,"")</f>
        <v/>
      </c>
      <c r="H4253" s="932" t="str">
        <f t="array" ref="H4253">if(F4253&lt;&gt;"", iferror(index('Internal Staffing Calculator'!B$8:B23500,match(F4253,'Internal Staffing Calculator'!E$8:E23500,0)), "Not In Budget"),"")</f>
        <v/>
      </c>
      <c r="I4253" s="184"/>
      <c r="J4253" s="184"/>
      <c r="K4253" s="184"/>
      <c r="L4253" s="183"/>
    </row>
    <row r="4254">
      <c r="A4254" s="454"/>
      <c r="B4254" s="927"/>
      <c r="C4254" s="580"/>
      <c r="D4254" s="939"/>
      <c r="E4254" s="940"/>
      <c r="F4254" s="941"/>
      <c r="G4254" s="937" t="str">
        <f t="array" ref="G4254">xlookup(F4254,'Internal Staffing Calculator'!E:E,'Internal Staffing Calculator'!C:C,"")</f>
        <v/>
      </c>
      <c r="H4254" s="932" t="str">
        <f t="array" ref="H4254">if(F4254&lt;&gt;"", iferror(index('Internal Staffing Calculator'!B$8:B23500,match(F4254,'Internal Staffing Calculator'!E$8:E23500,0)), "Not In Budget"),"")</f>
        <v/>
      </c>
      <c r="I4254" s="184"/>
      <c r="J4254" s="184"/>
      <c r="K4254" s="184"/>
      <c r="L4254" s="183"/>
    </row>
    <row r="4255">
      <c r="A4255" s="454"/>
      <c r="B4255" s="927"/>
      <c r="C4255" s="580"/>
      <c r="D4255" s="939"/>
      <c r="E4255" s="940"/>
      <c r="F4255" s="941"/>
      <c r="G4255" s="937" t="str">
        <f t="array" ref="G4255">xlookup(F4255,'Internal Staffing Calculator'!E:E,'Internal Staffing Calculator'!C:C,"")</f>
        <v/>
      </c>
      <c r="H4255" s="932" t="str">
        <f t="array" ref="H4255">if(F4255&lt;&gt;"", iferror(index('Internal Staffing Calculator'!B$8:B23500,match(F4255,'Internal Staffing Calculator'!E$8:E23500,0)), "Not In Budget"),"")</f>
        <v/>
      </c>
      <c r="I4255" s="184"/>
      <c r="J4255" s="184"/>
      <c r="K4255" s="184"/>
      <c r="L4255" s="183"/>
    </row>
    <row r="4256">
      <c r="A4256" s="454"/>
      <c r="B4256" s="927"/>
      <c r="C4256" s="580"/>
      <c r="D4256" s="939"/>
      <c r="E4256" s="940"/>
      <c r="F4256" s="941"/>
      <c r="G4256" s="937" t="str">
        <f t="array" ref="G4256">xlookup(F4256,'Internal Staffing Calculator'!E:E,'Internal Staffing Calculator'!C:C,"")</f>
        <v/>
      </c>
      <c r="H4256" s="932" t="str">
        <f t="array" ref="H4256">if(F4256&lt;&gt;"", iferror(index('Internal Staffing Calculator'!B$8:B23500,match(F4256,'Internal Staffing Calculator'!E$8:E23500,0)), "Not In Budget"),"")</f>
        <v/>
      </c>
      <c r="I4256" s="184"/>
      <c r="J4256" s="184"/>
      <c r="K4256" s="184"/>
      <c r="L4256" s="183"/>
    </row>
    <row r="4257">
      <c r="A4257" s="454"/>
      <c r="B4257" s="927"/>
      <c r="C4257" s="580"/>
      <c r="D4257" s="939"/>
      <c r="E4257" s="940"/>
      <c r="F4257" s="941"/>
      <c r="G4257" s="937" t="str">
        <f t="array" ref="G4257">xlookup(F4257,'Internal Staffing Calculator'!E:E,'Internal Staffing Calculator'!C:C,"")</f>
        <v/>
      </c>
      <c r="H4257" s="932" t="str">
        <f t="array" ref="H4257">if(F4257&lt;&gt;"", iferror(index('Internal Staffing Calculator'!B$8:B23500,match(F4257,'Internal Staffing Calculator'!E$8:E23500,0)), "Not In Budget"),"")</f>
        <v/>
      </c>
      <c r="I4257" s="184"/>
      <c r="J4257" s="184"/>
      <c r="K4257" s="184"/>
      <c r="L4257" s="183"/>
    </row>
    <row r="4258">
      <c r="A4258" s="454"/>
      <c r="B4258" s="927"/>
      <c r="C4258" s="580"/>
      <c r="D4258" s="939"/>
      <c r="E4258" s="940"/>
      <c r="F4258" s="941"/>
      <c r="G4258" s="937" t="str">
        <f t="array" ref="G4258">xlookup(F4258,'Internal Staffing Calculator'!E:E,'Internal Staffing Calculator'!C:C,"")</f>
        <v/>
      </c>
      <c r="H4258" s="932" t="str">
        <f t="array" ref="H4258">if(F4258&lt;&gt;"", iferror(index('Internal Staffing Calculator'!B$8:B23500,match(F4258,'Internal Staffing Calculator'!E$8:E23500,0)), "Not In Budget"),"")</f>
        <v/>
      </c>
      <c r="I4258" s="184"/>
      <c r="J4258" s="184"/>
      <c r="K4258" s="184"/>
      <c r="L4258" s="183"/>
    </row>
    <row r="4259">
      <c r="A4259" s="454"/>
      <c r="B4259" s="927"/>
      <c r="C4259" s="580"/>
      <c r="D4259" s="939"/>
      <c r="E4259" s="940"/>
      <c r="F4259" s="941"/>
      <c r="G4259" s="937" t="str">
        <f t="array" ref="G4259">xlookup(F4259,'Internal Staffing Calculator'!E:E,'Internal Staffing Calculator'!C:C,"")</f>
        <v/>
      </c>
      <c r="H4259" s="932" t="str">
        <f t="array" ref="H4259">if(F4259&lt;&gt;"", iferror(index('Internal Staffing Calculator'!B$8:B23500,match(F4259,'Internal Staffing Calculator'!E$8:E23500,0)), "Not In Budget"),"")</f>
        <v/>
      </c>
      <c r="I4259" s="184"/>
      <c r="J4259" s="184"/>
      <c r="K4259" s="184"/>
      <c r="L4259" s="183"/>
    </row>
    <row r="4260">
      <c r="A4260" s="454"/>
      <c r="B4260" s="927"/>
      <c r="C4260" s="580"/>
      <c r="D4260" s="939"/>
      <c r="E4260" s="940"/>
      <c r="F4260" s="941"/>
      <c r="G4260" s="937" t="str">
        <f t="array" ref="G4260">xlookup(F4260,'Internal Staffing Calculator'!E:E,'Internal Staffing Calculator'!C:C,"")</f>
        <v/>
      </c>
      <c r="H4260" s="932" t="str">
        <f t="array" ref="H4260">if(F4260&lt;&gt;"", iferror(index('Internal Staffing Calculator'!B$8:B23500,match(F4260,'Internal Staffing Calculator'!E$8:E23500,0)), "Not In Budget"),"")</f>
        <v/>
      </c>
      <c r="I4260" s="184"/>
      <c r="J4260" s="184"/>
      <c r="K4260" s="184"/>
      <c r="L4260" s="183"/>
    </row>
    <row r="4261">
      <c r="A4261" s="454"/>
      <c r="B4261" s="927"/>
      <c r="C4261" s="580"/>
      <c r="D4261" s="939"/>
      <c r="E4261" s="940"/>
      <c r="F4261" s="941"/>
      <c r="G4261" s="937" t="str">
        <f t="array" ref="G4261">xlookup(F4261,'Internal Staffing Calculator'!E:E,'Internal Staffing Calculator'!C:C,"")</f>
        <v/>
      </c>
      <c r="H4261" s="932" t="str">
        <f t="array" ref="H4261">if(F4261&lt;&gt;"", iferror(index('Internal Staffing Calculator'!B$8:B23500,match(F4261,'Internal Staffing Calculator'!E$8:E23500,0)), "Not In Budget"),"")</f>
        <v/>
      </c>
      <c r="I4261" s="184"/>
      <c r="J4261" s="184"/>
      <c r="K4261" s="184"/>
      <c r="L4261" s="183"/>
    </row>
    <row r="4262">
      <c r="A4262" s="454"/>
      <c r="B4262" s="927"/>
      <c r="C4262" s="580"/>
      <c r="D4262" s="939"/>
      <c r="E4262" s="940"/>
      <c r="F4262" s="941"/>
      <c r="G4262" s="937" t="str">
        <f t="array" ref="G4262">xlookup(F4262,'Internal Staffing Calculator'!E:E,'Internal Staffing Calculator'!C:C,"")</f>
        <v/>
      </c>
      <c r="H4262" s="932" t="str">
        <f t="array" ref="H4262">if(F4262&lt;&gt;"", iferror(index('Internal Staffing Calculator'!B$8:B23500,match(F4262,'Internal Staffing Calculator'!E$8:E23500,0)), "Not In Budget"),"")</f>
        <v/>
      </c>
      <c r="I4262" s="184"/>
      <c r="J4262" s="184"/>
      <c r="K4262" s="184"/>
      <c r="L4262" s="183"/>
    </row>
    <row r="4263">
      <c r="A4263" s="454"/>
      <c r="B4263" s="927"/>
      <c r="C4263" s="580"/>
      <c r="D4263" s="939"/>
      <c r="E4263" s="940"/>
      <c r="F4263" s="941"/>
      <c r="G4263" s="937" t="str">
        <f t="array" ref="G4263">xlookup(F4263,'Internal Staffing Calculator'!E:E,'Internal Staffing Calculator'!C:C,"")</f>
        <v/>
      </c>
      <c r="H4263" s="932" t="str">
        <f t="array" ref="H4263">if(F4263&lt;&gt;"", iferror(index('Internal Staffing Calculator'!B$8:B23500,match(F4263,'Internal Staffing Calculator'!E$8:E23500,0)), "Not In Budget"),"")</f>
        <v/>
      </c>
      <c r="I4263" s="184"/>
      <c r="J4263" s="184"/>
      <c r="K4263" s="184"/>
      <c r="L4263" s="183"/>
    </row>
    <row r="4264">
      <c r="A4264" s="454"/>
      <c r="B4264" s="927"/>
      <c r="C4264" s="580"/>
      <c r="D4264" s="939"/>
      <c r="E4264" s="940"/>
      <c r="F4264" s="941"/>
      <c r="G4264" s="937" t="str">
        <f t="array" ref="G4264">xlookup(F4264,'Internal Staffing Calculator'!E:E,'Internal Staffing Calculator'!C:C,"")</f>
        <v/>
      </c>
      <c r="H4264" s="932" t="str">
        <f t="array" ref="H4264">if(F4264&lt;&gt;"", iferror(index('Internal Staffing Calculator'!B$8:B23500,match(F4264,'Internal Staffing Calculator'!E$8:E23500,0)), "Not In Budget"),"")</f>
        <v/>
      </c>
      <c r="I4264" s="184"/>
      <c r="J4264" s="184"/>
      <c r="K4264" s="184"/>
      <c r="L4264" s="183"/>
    </row>
    <row r="4265">
      <c r="A4265" s="454"/>
      <c r="B4265" s="927"/>
      <c r="C4265" s="580"/>
      <c r="D4265" s="939"/>
      <c r="E4265" s="940"/>
      <c r="F4265" s="941"/>
      <c r="G4265" s="937" t="str">
        <f t="array" ref="G4265">xlookup(F4265,'Internal Staffing Calculator'!E:E,'Internal Staffing Calculator'!C:C,"")</f>
        <v/>
      </c>
      <c r="H4265" s="932" t="str">
        <f t="array" ref="H4265">if(F4265&lt;&gt;"", iferror(index('Internal Staffing Calculator'!B$8:B23500,match(F4265,'Internal Staffing Calculator'!E$8:E23500,0)), "Not In Budget"),"")</f>
        <v/>
      </c>
      <c r="I4265" s="184"/>
      <c r="J4265" s="184"/>
      <c r="K4265" s="184"/>
      <c r="L4265" s="183"/>
    </row>
    <row r="4266">
      <c r="A4266" s="454"/>
      <c r="B4266" s="927"/>
      <c r="C4266" s="580"/>
      <c r="D4266" s="939"/>
      <c r="E4266" s="940"/>
      <c r="F4266" s="941"/>
      <c r="G4266" s="937" t="str">
        <f t="array" ref="G4266">xlookup(F4266,'Internal Staffing Calculator'!E:E,'Internal Staffing Calculator'!C:C,"")</f>
        <v/>
      </c>
      <c r="H4266" s="932" t="str">
        <f t="array" ref="H4266">if(F4266&lt;&gt;"", iferror(index('Internal Staffing Calculator'!B$8:B23500,match(F4266,'Internal Staffing Calculator'!E$8:E23500,0)), "Not In Budget"),"")</f>
        <v/>
      </c>
      <c r="I4266" s="184"/>
      <c r="J4266" s="184"/>
      <c r="K4266" s="184"/>
      <c r="L4266" s="183"/>
    </row>
    <row r="4267">
      <c r="A4267" s="454"/>
      <c r="B4267" s="927"/>
      <c r="C4267" s="580"/>
      <c r="D4267" s="939"/>
      <c r="E4267" s="940"/>
      <c r="F4267" s="941"/>
      <c r="G4267" s="937" t="str">
        <f t="array" ref="G4267">xlookup(F4267,'Internal Staffing Calculator'!E:E,'Internal Staffing Calculator'!C:C,"")</f>
        <v/>
      </c>
      <c r="H4267" s="932" t="str">
        <f t="array" ref="H4267">if(F4267&lt;&gt;"", iferror(index('Internal Staffing Calculator'!B$8:B23500,match(F4267,'Internal Staffing Calculator'!E$8:E23500,0)), "Not In Budget"),"")</f>
        <v/>
      </c>
      <c r="I4267" s="184"/>
      <c r="J4267" s="184"/>
      <c r="K4267" s="184"/>
      <c r="L4267" s="183"/>
    </row>
    <row r="4268">
      <c r="A4268" s="454"/>
      <c r="B4268" s="927"/>
      <c r="C4268" s="580"/>
      <c r="D4268" s="939"/>
      <c r="E4268" s="940"/>
      <c r="F4268" s="941"/>
      <c r="G4268" s="937" t="str">
        <f t="array" ref="G4268">xlookup(F4268,'Internal Staffing Calculator'!E:E,'Internal Staffing Calculator'!C:C,"")</f>
        <v/>
      </c>
      <c r="H4268" s="932" t="str">
        <f t="array" ref="H4268">if(F4268&lt;&gt;"", iferror(index('Internal Staffing Calculator'!B$8:B23500,match(F4268,'Internal Staffing Calculator'!E$8:E23500,0)), "Not In Budget"),"")</f>
        <v/>
      </c>
      <c r="I4268" s="184"/>
      <c r="J4268" s="184"/>
      <c r="K4268" s="184"/>
      <c r="L4268" s="183"/>
    </row>
    <row r="4269">
      <c r="A4269" s="454"/>
      <c r="B4269" s="927"/>
      <c r="C4269" s="580"/>
      <c r="D4269" s="939"/>
      <c r="E4269" s="940"/>
      <c r="F4269" s="941"/>
      <c r="G4269" s="937" t="str">
        <f t="array" ref="G4269">xlookup(F4269,'Internal Staffing Calculator'!E:E,'Internal Staffing Calculator'!C:C,"")</f>
        <v/>
      </c>
      <c r="H4269" s="932" t="str">
        <f t="array" ref="H4269">if(F4269&lt;&gt;"", iferror(index('Internal Staffing Calculator'!B$8:B23500,match(F4269,'Internal Staffing Calculator'!E$8:E23500,0)), "Not In Budget"),"")</f>
        <v/>
      </c>
      <c r="I4269" s="184"/>
      <c r="J4269" s="184"/>
      <c r="K4269" s="184"/>
      <c r="L4269" s="183"/>
    </row>
    <row r="4270">
      <c r="A4270" s="454"/>
      <c r="B4270" s="927"/>
      <c r="C4270" s="580"/>
      <c r="D4270" s="939"/>
      <c r="E4270" s="940"/>
      <c r="F4270" s="941"/>
      <c r="G4270" s="937" t="str">
        <f t="array" ref="G4270">xlookup(F4270,'Internal Staffing Calculator'!E:E,'Internal Staffing Calculator'!C:C,"")</f>
        <v/>
      </c>
      <c r="H4270" s="932" t="str">
        <f t="array" ref="H4270">if(F4270&lt;&gt;"", iferror(index('Internal Staffing Calculator'!B$8:B23500,match(F4270,'Internal Staffing Calculator'!E$8:E23500,0)), "Not In Budget"),"")</f>
        <v/>
      </c>
      <c r="I4270" s="184"/>
      <c r="J4270" s="184"/>
      <c r="K4270" s="184"/>
      <c r="L4270" s="183"/>
    </row>
    <row r="4271">
      <c r="A4271" s="454"/>
      <c r="B4271" s="927"/>
      <c r="C4271" s="580"/>
      <c r="D4271" s="939"/>
      <c r="E4271" s="940"/>
      <c r="F4271" s="941"/>
      <c r="G4271" s="937" t="str">
        <f t="array" ref="G4271">xlookup(F4271,'Internal Staffing Calculator'!E:E,'Internal Staffing Calculator'!C:C,"")</f>
        <v/>
      </c>
      <c r="H4271" s="932" t="str">
        <f t="array" ref="H4271">if(F4271&lt;&gt;"", iferror(index('Internal Staffing Calculator'!B$8:B23500,match(F4271,'Internal Staffing Calculator'!E$8:E23500,0)), "Not In Budget"),"")</f>
        <v/>
      </c>
      <c r="I4271" s="184"/>
      <c r="J4271" s="184"/>
      <c r="K4271" s="184"/>
      <c r="L4271" s="183"/>
    </row>
    <row r="4272">
      <c r="A4272" s="454"/>
      <c r="B4272" s="927"/>
      <c r="C4272" s="580"/>
      <c r="D4272" s="939"/>
      <c r="E4272" s="940"/>
      <c r="F4272" s="941"/>
      <c r="G4272" s="937" t="str">
        <f t="array" ref="G4272">xlookup(F4272,'Internal Staffing Calculator'!E:E,'Internal Staffing Calculator'!C:C,"")</f>
        <v/>
      </c>
      <c r="H4272" s="932" t="str">
        <f t="array" ref="H4272">if(F4272&lt;&gt;"", iferror(index('Internal Staffing Calculator'!B$8:B23500,match(F4272,'Internal Staffing Calculator'!E$8:E23500,0)), "Not In Budget"),"")</f>
        <v/>
      </c>
      <c r="I4272" s="184"/>
      <c r="J4272" s="184"/>
      <c r="K4272" s="184"/>
      <c r="L4272" s="183"/>
    </row>
    <row r="4273">
      <c r="A4273" s="454"/>
      <c r="B4273" s="927"/>
      <c r="C4273" s="580"/>
      <c r="D4273" s="939"/>
      <c r="E4273" s="940"/>
      <c r="F4273" s="941"/>
      <c r="G4273" s="937" t="str">
        <f t="array" ref="G4273">xlookup(F4273,'Internal Staffing Calculator'!E:E,'Internal Staffing Calculator'!C:C,"")</f>
        <v/>
      </c>
      <c r="H4273" s="932" t="str">
        <f t="array" ref="H4273">if(F4273&lt;&gt;"", iferror(index('Internal Staffing Calculator'!B$8:B23500,match(F4273,'Internal Staffing Calculator'!E$8:E23500,0)), "Not In Budget"),"")</f>
        <v/>
      </c>
      <c r="I4273" s="184"/>
      <c r="J4273" s="184"/>
      <c r="K4273" s="184"/>
      <c r="L4273" s="183"/>
    </row>
    <row r="4274">
      <c r="A4274" s="454"/>
      <c r="B4274" s="927"/>
      <c r="C4274" s="580"/>
      <c r="D4274" s="939"/>
      <c r="E4274" s="940"/>
      <c r="F4274" s="941"/>
      <c r="G4274" s="937" t="str">
        <f t="array" ref="G4274">xlookup(F4274,'Internal Staffing Calculator'!E:E,'Internal Staffing Calculator'!C:C,"")</f>
        <v/>
      </c>
      <c r="H4274" s="932" t="str">
        <f t="array" ref="H4274">if(F4274&lt;&gt;"", iferror(index('Internal Staffing Calculator'!B$8:B23500,match(F4274,'Internal Staffing Calculator'!E$8:E23500,0)), "Not In Budget"),"")</f>
        <v/>
      </c>
      <c r="I4274" s="184"/>
      <c r="J4274" s="184"/>
      <c r="K4274" s="184"/>
      <c r="L4274" s="183"/>
    </row>
    <row r="4275">
      <c r="A4275" s="454"/>
      <c r="B4275" s="927"/>
      <c r="C4275" s="580"/>
      <c r="D4275" s="939"/>
      <c r="E4275" s="940"/>
      <c r="F4275" s="941"/>
      <c r="G4275" s="937" t="str">
        <f t="array" ref="G4275">xlookup(F4275,'Internal Staffing Calculator'!E:E,'Internal Staffing Calculator'!C:C,"")</f>
        <v/>
      </c>
      <c r="H4275" s="932" t="str">
        <f t="array" ref="H4275">if(F4275&lt;&gt;"", iferror(index('Internal Staffing Calculator'!B$8:B23500,match(F4275,'Internal Staffing Calculator'!E$8:E23500,0)), "Not In Budget"),"")</f>
        <v/>
      </c>
      <c r="I4275" s="184"/>
      <c r="J4275" s="184"/>
      <c r="K4275" s="184"/>
      <c r="L4275" s="183"/>
    </row>
    <row r="4276">
      <c r="A4276" s="454"/>
      <c r="B4276" s="927"/>
      <c r="C4276" s="580"/>
      <c r="D4276" s="939"/>
      <c r="E4276" s="940"/>
      <c r="F4276" s="941"/>
      <c r="G4276" s="937" t="str">
        <f t="array" ref="G4276">xlookup(F4276,'Internal Staffing Calculator'!E:E,'Internal Staffing Calculator'!C:C,"")</f>
        <v/>
      </c>
      <c r="H4276" s="932" t="str">
        <f t="array" ref="H4276">if(F4276&lt;&gt;"", iferror(index('Internal Staffing Calculator'!B$8:B23500,match(F4276,'Internal Staffing Calculator'!E$8:E23500,0)), "Not In Budget"),"")</f>
        <v/>
      </c>
      <c r="I4276" s="184"/>
      <c r="J4276" s="184"/>
      <c r="K4276" s="184"/>
      <c r="L4276" s="183"/>
    </row>
    <row r="4277">
      <c r="A4277" s="454"/>
      <c r="B4277" s="927"/>
      <c r="C4277" s="580"/>
      <c r="D4277" s="939"/>
      <c r="E4277" s="940"/>
      <c r="F4277" s="941"/>
      <c r="G4277" s="937" t="str">
        <f t="array" ref="G4277">xlookup(F4277,'Internal Staffing Calculator'!E:E,'Internal Staffing Calculator'!C:C,"")</f>
        <v/>
      </c>
      <c r="H4277" s="932" t="str">
        <f t="array" ref="H4277">if(F4277&lt;&gt;"", iferror(index('Internal Staffing Calculator'!B$8:B23500,match(F4277,'Internal Staffing Calculator'!E$8:E23500,0)), "Not In Budget"),"")</f>
        <v/>
      </c>
      <c r="I4277" s="184"/>
      <c r="J4277" s="184"/>
      <c r="K4277" s="184"/>
      <c r="L4277" s="183"/>
    </row>
    <row r="4278">
      <c r="A4278" s="454"/>
      <c r="B4278" s="927"/>
      <c r="C4278" s="580"/>
      <c r="D4278" s="939"/>
      <c r="E4278" s="940"/>
      <c r="F4278" s="941"/>
      <c r="G4278" s="937" t="str">
        <f t="array" ref="G4278">xlookup(F4278,'Internal Staffing Calculator'!E:E,'Internal Staffing Calculator'!C:C,"")</f>
        <v/>
      </c>
      <c r="H4278" s="932" t="str">
        <f t="array" ref="H4278">if(F4278&lt;&gt;"", iferror(index('Internal Staffing Calculator'!B$8:B23500,match(F4278,'Internal Staffing Calculator'!E$8:E23500,0)), "Not In Budget"),"")</f>
        <v/>
      </c>
      <c r="I4278" s="184"/>
      <c r="J4278" s="184"/>
      <c r="K4278" s="184"/>
      <c r="L4278" s="183"/>
    </row>
    <row r="4279">
      <c r="A4279" s="454"/>
      <c r="B4279" s="927"/>
      <c r="C4279" s="580"/>
      <c r="D4279" s="939"/>
      <c r="E4279" s="940"/>
      <c r="F4279" s="941"/>
      <c r="G4279" s="937" t="str">
        <f t="array" ref="G4279">xlookup(F4279,'Internal Staffing Calculator'!E:E,'Internal Staffing Calculator'!C:C,"")</f>
        <v/>
      </c>
      <c r="H4279" s="932" t="str">
        <f t="array" ref="H4279">if(F4279&lt;&gt;"", iferror(index('Internal Staffing Calculator'!B$8:B23500,match(F4279,'Internal Staffing Calculator'!E$8:E23500,0)), "Not In Budget"),"")</f>
        <v/>
      </c>
      <c r="I4279" s="184"/>
      <c r="J4279" s="184"/>
      <c r="K4279" s="184"/>
      <c r="L4279" s="183"/>
    </row>
    <row r="4280">
      <c r="A4280" s="454"/>
      <c r="B4280" s="927"/>
      <c r="C4280" s="580"/>
      <c r="D4280" s="939"/>
      <c r="E4280" s="940"/>
      <c r="F4280" s="941"/>
      <c r="G4280" s="937" t="str">
        <f t="array" ref="G4280">xlookup(F4280,'Internal Staffing Calculator'!E:E,'Internal Staffing Calculator'!C:C,"")</f>
        <v/>
      </c>
      <c r="H4280" s="932" t="str">
        <f t="array" ref="H4280">if(F4280&lt;&gt;"", iferror(index('Internal Staffing Calculator'!B$8:B23500,match(F4280,'Internal Staffing Calculator'!E$8:E23500,0)), "Not In Budget"),"")</f>
        <v/>
      </c>
      <c r="I4280" s="184"/>
      <c r="J4280" s="184"/>
      <c r="K4280" s="184"/>
      <c r="L4280" s="183"/>
    </row>
    <row r="4281">
      <c r="A4281" s="454"/>
      <c r="B4281" s="927"/>
      <c r="C4281" s="580"/>
      <c r="D4281" s="939"/>
      <c r="E4281" s="940"/>
      <c r="F4281" s="941"/>
      <c r="G4281" s="937" t="str">
        <f t="array" ref="G4281">xlookup(F4281,'Internal Staffing Calculator'!E:E,'Internal Staffing Calculator'!C:C,"")</f>
        <v/>
      </c>
      <c r="H4281" s="932" t="str">
        <f t="array" ref="H4281">if(F4281&lt;&gt;"", iferror(index('Internal Staffing Calculator'!B$8:B23500,match(F4281,'Internal Staffing Calculator'!E$8:E23500,0)), "Not In Budget"),"")</f>
        <v/>
      </c>
      <c r="I4281" s="184"/>
      <c r="J4281" s="184"/>
      <c r="K4281" s="184"/>
      <c r="L4281" s="183"/>
    </row>
    <row r="4282">
      <c r="A4282" s="454"/>
      <c r="B4282" s="927"/>
      <c r="C4282" s="580"/>
      <c r="D4282" s="939"/>
      <c r="E4282" s="940"/>
      <c r="F4282" s="941"/>
      <c r="G4282" s="937" t="str">
        <f t="array" ref="G4282">xlookup(F4282,'Internal Staffing Calculator'!E:E,'Internal Staffing Calculator'!C:C,"")</f>
        <v/>
      </c>
      <c r="H4282" s="932" t="str">
        <f t="array" ref="H4282">if(F4282&lt;&gt;"", iferror(index('Internal Staffing Calculator'!B$8:B23500,match(F4282,'Internal Staffing Calculator'!E$8:E23500,0)), "Not In Budget"),"")</f>
        <v/>
      </c>
      <c r="I4282" s="184"/>
      <c r="J4282" s="184"/>
      <c r="K4282" s="184"/>
      <c r="L4282" s="183"/>
    </row>
    <row r="4283">
      <c r="A4283" s="454"/>
      <c r="B4283" s="927"/>
      <c r="C4283" s="580"/>
      <c r="D4283" s="939"/>
      <c r="E4283" s="940"/>
      <c r="F4283" s="941"/>
      <c r="G4283" s="937" t="str">
        <f t="array" ref="G4283">xlookup(F4283,'Internal Staffing Calculator'!E:E,'Internal Staffing Calculator'!C:C,"")</f>
        <v/>
      </c>
      <c r="H4283" s="932" t="str">
        <f t="array" ref="H4283">if(F4283&lt;&gt;"", iferror(index('Internal Staffing Calculator'!B$8:B23500,match(F4283,'Internal Staffing Calculator'!E$8:E23500,0)), "Not In Budget"),"")</f>
        <v/>
      </c>
      <c r="I4283" s="184"/>
      <c r="J4283" s="184"/>
      <c r="K4283" s="184"/>
      <c r="L4283" s="183"/>
    </row>
    <row r="4284">
      <c r="A4284" s="454"/>
      <c r="B4284" s="927"/>
      <c r="C4284" s="580"/>
      <c r="D4284" s="939"/>
      <c r="E4284" s="940"/>
      <c r="F4284" s="941"/>
      <c r="G4284" s="937" t="str">
        <f t="array" ref="G4284">xlookup(F4284,'Internal Staffing Calculator'!E:E,'Internal Staffing Calculator'!C:C,"")</f>
        <v/>
      </c>
      <c r="H4284" s="932" t="str">
        <f t="array" ref="H4284">if(F4284&lt;&gt;"", iferror(index('Internal Staffing Calculator'!B$8:B23500,match(F4284,'Internal Staffing Calculator'!E$8:E23500,0)), "Not In Budget"),"")</f>
        <v/>
      </c>
      <c r="I4284" s="184"/>
      <c r="J4284" s="184"/>
      <c r="K4284" s="184"/>
      <c r="L4284" s="183"/>
    </row>
    <row r="4285">
      <c r="A4285" s="454"/>
      <c r="B4285" s="927"/>
      <c r="C4285" s="580"/>
      <c r="D4285" s="939"/>
      <c r="E4285" s="940"/>
      <c r="F4285" s="941"/>
      <c r="G4285" s="937" t="str">
        <f t="array" ref="G4285">xlookup(F4285,'Internal Staffing Calculator'!E:E,'Internal Staffing Calculator'!C:C,"")</f>
        <v/>
      </c>
      <c r="H4285" s="932" t="str">
        <f t="array" ref="H4285">if(F4285&lt;&gt;"", iferror(index('Internal Staffing Calculator'!B$8:B23500,match(F4285,'Internal Staffing Calculator'!E$8:E23500,0)), "Not In Budget"),"")</f>
        <v/>
      </c>
      <c r="I4285" s="184"/>
      <c r="J4285" s="184"/>
      <c r="K4285" s="184"/>
      <c r="L4285" s="183"/>
    </row>
    <row r="4286">
      <c r="A4286" s="454"/>
      <c r="B4286" s="927"/>
      <c r="C4286" s="580"/>
      <c r="D4286" s="939"/>
      <c r="E4286" s="940"/>
      <c r="F4286" s="941"/>
      <c r="G4286" s="937" t="str">
        <f t="array" ref="G4286">xlookup(F4286,'Internal Staffing Calculator'!E:E,'Internal Staffing Calculator'!C:C,"")</f>
        <v/>
      </c>
      <c r="H4286" s="932" t="str">
        <f t="array" ref="H4286">if(F4286&lt;&gt;"", iferror(index('Internal Staffing Calculator'!B$8:B23500,match(F4286,'Internal Staffing Calculator'!E$8:E23500,0)), "Not In Budget"),"")</f>
        <v/>
      </c>
      <c r="I4286" s="184"/>
      <c r="J4286" s="184"/>
      <c r="K4286" s="184"/>
      <c r="L4286" s="183"/>
    </row>
    <row r="4287">
      <c r="A4287" s="454"/>
      <c r="B4287" s="927"/>
      <c r="C4287" s="580"/>
      <c r="D4287" s="939"/>
      <c r="E4287" s="940"/>
      <c r="F4287" s="941"/>
      <c r="G4287" s="937" t="str">
        <f t="array" ref="G4287">xlookup(F4287,'Internal Staffing Calculator'!E:E,'Internal Staffing Calculator'!C:C,"")</f>
        <v/>
      </c>
      <c r="H4287" s="932" t="str">
        <f t="array" ref="H4287">if(F4287&lt;&gt;"", iferror(index('Internal Staffing Calculator'!B$8:B23500,match(F4287,'Internal Staffing Calculator'!E$8:E23500,0)), "Not In Budget"),"")</f>
        <v/>
      </c>
      <c r="I4287" s="184"/>
      <c r="J4287" s="184"/>
      <c r="K4287" s="184"/>
      <c r="L4287" s="183"/>
    </row>
    <row r="4288">
      <c r="A4288" s="454"/>
      <c r="B4288" s="927"/>
      <c r="C4288" s="580"/>
      <c r="D4288" s="939"/>
      <c r="E4288" s="940"/>
      <c r="F4288" s="941"/>
      <c r="G4288" s="937" t="str">
        <f t="array" ref="G4288">xlookup(F4288,'Internal Staffing Calculator'!E:E,'Internal Staffing Calculator'!C:C,"")</f>
        <v/>
      </c>
      <c r="H4288" s="932" t="str">
        <f t="array" ref="H4288">if(F4288&lt;&gt;"", iferror(index('Internal Staffing Calculator'!B$8:B23500,match(F4288,'Internal Staffing Calculator'!E$8:E23500,0)), "Not In Budget"),"")</f>
        <v/>
      </c>
      <c r="I4288" s="184"/>
      <c r="J4288" s="184"/>
      <c r="K4288" s="184"/>
      <c r="L4288" s="183"/>
    </row>
    <row r="4289">
      <c r="A4289" s="454"/>
      <c r="B4289" s="927"/>
      <c r="C4289" s="580"/>
      <c r="D4289" s="939"/>
      <c r="E4289" s="940"/>
      <c r="F4289" s="941"/>
      <c r="G4289" s="937" t="str">
        <f t="array" ref="G4289">xlookup(F4289,'Internal Staffing Calculator'!E:E,'Internal Staffing Calculator'!C:C,"")</f>
        <v/>
      </c>
      <c r="H4289" s="932" t="str">
        <f t="array" ref="H4289">if(F4289&lt;&gt;"", iferror(index('Internal Staffing Calculator'!B$8:B23500,match(F4289,'Internal Staffing Calculator'!E$8:E23500,0)), "Not In Budget"),"")</f>
        <v/>
      </c>
      <c r="I4289" s="184"/>
      <c r="J4289" s="184"/>
      <c r="K4289" s="184"/>
      <c r="L4289" s="183"/>
    </row>
    <row r="4290">
      <c r="A4290" s="454"/>
      <c r="B4290" s="927"/>
      <c r="C4290" s="580"/>
      <c r="D4290" s="939"/>
      <c r="E4290" s="940"/>
      <c r="F4290" s="941"/>
      <c r="G4290" s="937" t="str">
        <f t="array" ref="G4290">xlookup(F4290,'Internal Staffing Calculator'!E:E,'Internal Staffing Calculator'!C:C,"")</f>
        <v/>
      </c>
      <c r="H4290" s="932" t="str">
        <f t="array" ref="H4290">if(F4290&lt;&gt;"", iferror(index('Internal Staffing Calculator'!B$8:B23500,match(F4290,'Internal Staffing Calculator'!E$8:E23500,0)), "Not In Budget"),"")</f>
        <v/>
      </c>
      <c r="I4290" s="184"/>
      <c r="J4290" s="184"/>
      <c r="K4290" s="184"/>
      <c r="L4290" s="183"/>
    </row>
    <row r="4291">
      <c r="A4291" s="454"/>
      <c r="B4291" s="927"/>
      <c r="C4291" s="580"/>
      <c r="D4291" s="939"/>
      <c r="E4291" s="940"/>
      <c r="F4291" s="941"/>
      <c r="G4291" s="937" t="str">
        <f t="array" ref="G4291">xlookup(F4291,'Internal Staffing Calculator'!E:E,'Internal Staffing Calculator'!C:C,"")</f>
        <v/>
      </c>
      <c r="H4291" s="932" t="str">
        <f t="array" ref="H4291">if(F4291&lt;&gt;"", iferror(index('Internal Staffing Calculator'!B$8:B23500,match(F4291,'Internal Staffing Calculator'!E$8:E23500,0)), "Not In Budget"),"")</f>
        <v/>
      </c>
      <c r="I4291" s="184"/>
      <c r="J4291" s="184"/>
      <c r="K4291" s="184"/>
      <c r="L4291" s="183"/>
    </row>
    <row r="4292">
      <c r="A4292" s="454"/>
      <c r="B4292" s="927"/>
      <c r="C4292" s="580"/>
      <c r="D4292" s="939"/>
      <c r="E4292" s="940"/>
      <c r="F4292" s="941"/>
      <c r="G4292" s="937" t="str">
        <f t="array" ref="G4292">xlookup(F4292,'Internal Staffing Calculator'!E:E,'Internal Staffing Calculator'!C:C,"")</f>
        <v/>
      </c>
      <c r="H4292" s="932" t="str">
        <f t="array" ref="H4292">if(F4292&lt;&gt;"", iferror(index('Internal Staffing Calculator'!B$8:B23500,match(F4292,'Internal Staffing Calculator'!E$8:E23500,0)), "Not In Budget"),"")</f>
        <v/>
      </c>
      <c r="I4292" s="184"/>
      <c r="J4292" s="184"/>
      <c r="K4292" s="184"/>
      <c r="L4292" s="183"/>
    </row>
    <row r="4293">
      <c r="A4293" s="454"/>
      <c r="B4293" s="927"/>
      <c r="C4293" s="580"/>
      <c r="D4293" s="939"/>
      <c r="E4293" s="940"/>
      <c r="F4293" s="941"/>
      <c r="G4293" s="937" t="str">
        <f t="array" ref="G4293">xlookup(F4293,'Internal Staffing Calculator'!E:E,'Internal Staffing Calculator'!C:C,"")</f>
        <v/>
      </c>
      <c r="H4293" s="932" t="str">
        <f t="array" ref="H4293">if(F4293&lt;&gt;"", iferror(index('Internal Staffing Calculator'!B$8:B23500,match(F4293,'Internal Staffing Calculator'!E$8:E23500,0)), "Not In Budget"),"")</f>
        <v/>
      </c>
      <c r="I4293" s="184"/>
      <c r="J4293" s="184"/>
      <c r="K4293" s="184"/>
      <c r="L4293" s="183"/>
    </row>
    <row r="4294">
      <c r="A4294" s="454"/>
      <c r="B4294" s="927"/>
      <c r="C4294" s="580"/>
      <c r="D4294" s="939"/>
      <c r="E4294" s="940"/>
      <c r="F4294" s="941"/>
      <c r="G4294" s="937" t="str">
        <f t="array" ref="G4294">xlookup(F4294,'Internal Staffing Calculator'!E:E,'Internal Staffing Calculator'!C:C,"")</f>
        <v/>
      </c>
      <c r="H4294" s="932" t="str">
        <f t="array" ref="H4294">if(F4294&lt;&gt;"", iferror(index('Internal Staffing Calculator'!B$8:B23500,match(F4294,'Internal Staffing Calculator'!E$8:E23500,0)), "Not In Budget"),"")</f>
        <v/>
      </c>
      <c r="I4294" s="184"/>
      <c r="J4294" s="184"/>
      <c r="K4294" s="184"/>
      <c r="L4294" s="183"/>
    </row>
    <row r="4295">
      <c r="A4295" s="454"/>
      <c r="B4295" s="927"/>
      <c r="C4295" s="580"/>
      <c r="D4295" s="939"/>
      <c r="E4295" s="940"/>
      <c r="F4295" s="941"/>
      <c r="G4295" s="937" t="str">
        <f t="array" ref="G4295">xlookup(F4295,'Internal Staffing Calculator'!E:E,'Internal Staffing Calculator'!C:C,"")</f>
        <v/>
      </c>
      <c r="H4295" s="932" t="str">
        <f t="array" ref="H4295">if(F4295&lt;&gt;"", iferror(index('Internal Staffing Calculator'!B$8:B23500,match(F4295,'Internal Staffing Calculator'!E$8:E23500,0)), "Not In Budget"),"")</f>
        <v/>
      </c>
      <c r="I4295" s="184"/>
      <c r="J4295" s="184"/>
      <c r="K4295" s="184"/>
      <c r="L4295" s="183"/>
    </row>
    <row r="4296">
      <c r="A4296" s="454"/>
      <c r="B4296" s="927"/>
      <c r="C4296" s="580"/>
      <c r="D4296" s="939"/>
      <c r="E4296" s="940"/>
      <c r="F4296" s="941"/>
      <c r="G4296" s="937" t="str">
        <f t="array" ref="G4296">xlookup(F4296,'Internal Staffing Calculator'!E:E,'Internal Staffing Calculator'!C:C,"")</f>
        <v/>
      </c>
      <c r="H4296" s="932" t="str">
        <f t="array" ref="H4296">if(F4296&lt;&gt;"", iferror(index('Internal Staffing Calculator'!B$8:B23500,match(F4296,'Internal Staffing Calculator'!E$8:E23500,0)), "Not In Budget"),"")</f>
        <v/>
      </c>
      <c r="I4296" s="184"/>
      <c r="J4296" s="184"/>
      <c r="K4296" s="184"/>
      <c r="L4296" s="183"/>
    </row>
    <row r="4297">
      <c r="A4297" s="454"/>
      <c r="B4297" s="927"/>
      <c r="C4297" s="580"/>
      <c r="D4297" s="939"/>
      <c r="E4297" s="940"/>
      <c r="F4297" s="941"/>
      <c r="G4297" s="937" t="str">
        <f t="array" ref="G4297">xlookup(F4297,'Internal Staffing Calculator'!E:E,'Internal Staffing Calculator'!C:C,"")</f>
        <v/>
      </c>
      <c r="H4297" s="932" t="str">
        <f t="array" ref="H4297">if(F4297&lt;&gt;"", iferror(index('Internal Staffing Calculator'!B$8:B23500,match(F4297,'Internal Staffing Calculator'!E$8:E23500,0)), "Not In Budget"),"")</f>
        <v/>
      </c>
      <c r="I4297" s="184"/>
      <c r="J4297" s="184"/>
      <c r="K4297" s="184"/>
      <c r="L4297" s="183"/>
    </row>
    <row r="4298">
      <c r="A4298" s="454"/>
      <c r="B4298" s="927"/>
      <c r="C4298" s="580"/>
      <c r="D4298" s="939"/>
      <c r="E4298" s="940"/>
      <c r="F4298" s="941"/>
      <c r="G4298" s="937" t="str">
        <f t="array" ref="G4298">xlookup(F4298,'Internal Staffing Calculator'!E:E,'Internal Staffing Calculator'!C:C,"")</f>
        <v/>
      </c>
      <c r="H4298" s="932" t="str">
        <f t="array" ref="H4298">if(F4298&lt;&gt;"", iferror(index('Internal Staffing Calculator'!B$8:B23500,match(F4298,'Internal Staffing Calculator'!E$8:E23500,0)), "Not In Budget"),"")</f>
        <v/>
      </c>
      <c r="I4298" s="184"/>
      <c r="J4298" s="184"/>
      <c r="K4298" s="184"/>
      <c r="L4298" s="183"/>
    </row>
    <row r="4299">
      <c r="A4299" s="454"/>
      <c r="B4299" s="927"/>
      <c r="C4299" s="580"/>
      <c r="D4299" s="939"/>
      <c r="E4299" s="940"/>
      <c r="F4299" s="941"/>
      <c r="G4299" s="937" t="str">
        <f t="array" ref="G4299">xlookup(F4299,'Internal Staffing Calculator'!E:E,'Internal Staffing Calculator'!C:C,"")</f>
        <v/>
      </c>
      <c r="H4299" s="932" t="str">
        <f t="array" ref="H4299">if(F4299&lt;&gt;"", iferror(index('Internal Staffing Calculator'!B$8:B23500,match(F4299,'Internal Staffing Calculator'!E$8:E23500,0)), "Not In Budget"),"")</f>
        <v/>
      </c>
      <c r="I4299" s="184"/>
      <c r="J4299" s="184"/>
      <c r="K4299" s="184"/>
      <c r="L4299" s="183"/>
    </row>
    <row r="4300">
      <c r="A4300" s="454"/>
      <c r="B4300" s="927"/>
      <c r="C4300" s="580"/>
      <c r="D4300" s="939"/>
      <c r="E4300" s="940"/>
      <c r="F4300" s="941"/>
      <c r="G4300" s="937" t="str">
        <f t="array" ref="G4300">xlookup(F4300,'Internal Staffing Calculator'!E:E,'Internal Staffing Calculator'!C:C,"")</f>
        <v/>
      </c>
      <c r="H4300" s="932" t="str">
        <f t="array" ref="H4300">if(F4300&lt;&gt;"", iferror(index('Internal Staffing Calculator'!B$8:B23500,match(F4300,'Internal Staffing Calculator'!E$8:E23500,0)), "Not In Budget"),"")</f>
        <v/>
      </c>
      <c r="I4300" s="184"/>
      <c r="J4300" s="184"/>
      <c r="K4300" s="184"/>
      <c r="L4300" s="183"/>
    </row>
    <row r="4301">
      <c r="A4301" s="454"/>
      <c r="B4301" s="927"/>
      <c r="C4301" s="580"/>
      <c r="D4301" s="939"/>
      <c r="E4301" s="940"/>
      <c r="F4301" s="941"/>
      <c r="G4301" s="937" t="str">
        <f t="array" ref="G4301">xlookup(F4301,'Internal Staffing Calculator'!E:E,'Internal Staffing Calculator'!C:C,"")</f>
        <v/>
      </c>
      <c r="H4301" s="932" t="str">
        <f t="array" ref="H4301">if(F4301&lt;&gt;"", iferror(index('Internal Staffing Calculator'!B$8:B23500,match(F4301,'Internal Staffing Calculator'!E$8:E23500,0)), "Not In Budget"),"")</f>
        <v/>
      </c>
      <c r="I4301" s="184"/>
      <c r="J4301" s="184"/>
      <c r="K4301" s="184"/>
      <c r="L4301" s="183"/>
    </row>
    <row r="4302">
      <c r="A4302" s="454"/>
      <c r="B4302" s="927"/>
      <c r="C4302" s="580"/>
      <c r="D4302" s="939"/>
      <c r="E4302" s="940"/>
      <c r="F4302" s="941"/>
      <c r="G4302" s="937" t="str">
        <f t="array" ref="G4302">xlookup(F4302,'Internal Staffing Calculator'!E:E,'Internal Staffing Calculator'!C:C,"")</f>
        <v/>
      </c>
      <c r="H4302" s="932" t="str">
        <f t="array" ref="H4302">if(F4302&lt;&gt;"", iferror(index('Internal Staffing Calculator'!B$8:B23500,match(F4302,'Internal Staffing Calculator'!E$8:E23500,0)), "Not In Budget"),"")</f>
        <v/>
      </c>
      <c r="I4302" s="184"/>
      <c r="J4302" s="184"/>
      <c r="K4302" s="184"/>
      <c r="L4302" s="183"/>
    </row>
    <row r="4303">
      <c r="A4303" s="454"/>
      <c r="B4303" s="927"/>
      <c r="C4303" s="580"/>
      <c r="D4303" s="939"/>
      <c r="E4303" s="940"/>
      <c r="F4303" s="941"/>
      <c r="G4303" s="937" t="str">
        <f t="array" ref="G4303">xlookup(F4303,'Internal Staffing Calculator'!E:E,'Internal Staffing Calculator'!C:C,"")</f>
        <v/>
      </c>
      <c r="H4303" s="932" t="str">
        <f t="array" ref="H4303">if(F4303&lt;&gt;"", iferror(index('Internal Staffing Calculator'!B$8:B23500,match(F4303,'Internal Staffing Calculator'!E$8:E23500,0)), "Not In Budget"),"")</f>
        <v/>
      </c>
      <c r="I4303" s="184"/>
      <c r="J4303" s="184"/>
      <c r="K4303" s="184"/>
      <c r="L4303" s="183"/>
    </row>
    <row r="4304">
      <c r="A4304" s="454"/>
      <c r="B4304" s="927"/>
      <c r="C4304" s="580"/>
      <c r="D4304" s="939"/>
      <c r="E4304" s="940"/>
      <c r="F4304" s="941"/>
      <c r="G4304" s="937" t="str">
        <f t="array" ref="G4304">xlookup(F4304,'Internal Staffing Calculator'!E:E,'Internal Staffing Calculator'!C:C,"")</f>
        <v/>
      </c>
      <c r="H4304" s="932" t="str">
        <f t="array" ref="H4304">if(F4304&lt;&gt;"", iferror(index('Internal Staffing Calculator'!B$8:B23500,match(F4304,'Internal Staffing Calculator'!E$8:E23500,0)), "Not In Budget"),"")</f>
        <v/>
      </c>
      <c r="I4304" s="184"/>
      <c r="J4304" s="184"/>
      <c r="K4304" s="184"/>
      <c r="L4304" s="183"/>
    </row>
    <row r="4305">
      <c r="A4305" s="454"/>
      <c r="B4305" s="927"/>
      <c r="C4305" s="580"/>
      <c r="D4305" s="939"/>
      <c r="E4305" s="940"/>
      <c r="F4305" s="941"/>
      <c r="G4305" s="937" t="str">
        <f t="array" ref="G4305">xlookup(F4305,'Internal Staffing Calculator'!E:E,'Internal Staffing Calculator'!C:C,"")</f>
        <v/>
      </c>
      <c r="H4305" s="932" t="str">
        <f t="array" ref="H4305">if(F4305&lt;&gt;"", iferror(index('Internal Staffing Calculator'!B$8:B23500,match(F4305,'Internal Staffing Calculator'!E$8:E23500,0)), "Not In Budget"),"")</f>
        <v/>
      </c>
      <c r="I4305" s="184"/>
      <c r="J4305" s="184"/>
      <c r="K4305" s="184"/>
      <c r="L4305" s="183"/>
    </row>
    <row r="4306">
      <c r="A4306" s="454"/>
      <c r="B4306" s="927"/>
      <c r="C4306" s="580"/>
      <c r="D4306" s="939"/>
      <c r="E4306" s="940"/>
      <c r="F4306" s="941"/>
      <c r="G4306" s="937" t="str">
        <f t="array" ref="G4306">xlookup(F4306,'Internal Staffing Calculator'!E:E,'Internal Staffing Calculator'!C:C,"")</f>
        <v/>
      </c>
      <c r="H4306" s="932" t="str">
        <f t="array" ref="H4306">if(F4306&lt;&gt;"", iferror(index('Internal Staffing Calculator'!B$8:B23500,match(F4306,'Internal Staffing Calculator'!E$8:E23500,0)), "Not In Budget"),"")</f>
        <v/>
      </c>
      <c r="I4306" s="184"/>
      <c r="J4306" s="184"/>
      <c r="K4306" s="184"/>
      <c r="L4306" s="183"/>
    </row>
    <row r="4307">
      <c r="A4307" s="454"/>
      <c r="B4307" s="927"/>
      <c r="C4307" s="580"/>
      <c r="D4307" s="939"/>
      <c r="E4307" s="940"/>
      <c r="F4307" s="941"/>
      <c r="G4307" s="937" t="str">
        <f t="array" ref="G4307">xlookup(F4307,'Internal Staffing Calculator'!E:E,'Internal Staffing Calculator'!C:C,"")</f>
        <v/>
      </c>
      <c r="H4307" s="932" t="str">
        <f t="array" ref="H4307">if(F4307&lt;&gt;"", iferror(index('Internal Staffing Calculator'!B$8:B23500,match(F4307,'Internal Staffing Calculator'!E$8:E23500,0)), "Not In Budget"),"")</f>
        <v/>
      </c>
      <c r="I4307" s="184"/>
      <c r="J4307" s="184"/>
      <c r="K4307" s="184"/>
      <c r="L4307" s="183"/>
    </row>
    <row r="4308">
      <c r="A4308" s="454"/>
      <c r="B4308" s="927"/>
      <c r="C4308" s="580"/>
      <c r="D4308" s="939"/>
      <c r="E4308" s="940"/>
      <c r="F4308" s="941"/>
      <c r="G4308" s="937" t="str">
        <f t="array" ref="G4308">xlookup(F4308,'Internal Staffing Calculator'!E:E,'Internal Staffing Calculator'!C:C,"")</f>
        <v/>
      </c>
      <c r="H4308" s="932" t="str">
        <f t="array" ref="H4308">if(F4308&lt;&gt;"", iferror(index('Internal Staffing Calculator'!B$8:B23500,match(F4308,'Internal Staffing Calculator'!E$8:E23500,0)), "Not In Budget"),"")</f>
        <v/>
      </c>
      <c r="I4308" s="184"/>
      <c r="J4308" s="184"/>
      <c r="K4308" s="184"/>
      <c r="L4308" s="183"/>
    </row>
    <row r="4309">
      <c r="A4309" s="454"/>
      <c r="B4309" s="927"/>
      <c r="C4309" s="580"/>
      <c r="D4309" s="939"/>
      <c r="E4309" s="940"/>
      <c r="F4309" s="941"/>
      <c r="G4309" s="937" t="str">
        <f t="array" ref="G4309">xlookup(F4309,'Internal Staffing Calculator'!E:E,'Internal Staffing Calculator'!C:C,"")</f>
        <v/>
      </c>
      <c r="H4309" s="932" t="str">
        <f t="array" ref="H4309">if(F4309&lt;&gt;"", iferror(index('Internal Staffing Calculator'!B$8:B23500,match(F4309,'Internal Staffing Calculator'!E$8:E23500,0)), "Not In Budget"),"")</f>
        <v/>
      </c>
      <c r="I4309" s="184"/>
      <c r="J4309" s="184"/>
      <c r="K4309" s="184"/>
      <c r="L4309" s="183"/>
    </row>
    <row r="4310">
      <c r="A4310" s="454"/>
      <c r="B4310" s="927"/>
      <c r="C4310" s="580"/>
      <c r="D4310" s="939"/>
      <c r="E4310" s="940"/>
      <c r="F4310" s="941"/>
      <c r="G4310" s="937" t="str">
        <f t="array" ref="G4310">xlookup(F4310,'Internal Staffing Calculator'!E:E,'Internal Staffing Calculator'!C:C,"")</f>
        <v/>
      </c>
      <c r="H4310" s="932" t="str">
        <f t="array" ref="H4310">if(F4310&lt;&gt;"", iferror(index('Internal Staffing Calculator'!B$8:B23500,match(F4310,'Internal Staffing Calculator'!E$8:E23500,0)), "Not In Budget"),"")</f>
        <v/>
      </c>
      <c r="I4310" s="184"/>
      <c r="J4310" s="184"/>
      <c r="K4310" s="184"/>
      <c r="L4310" s="183"/>
    </row>
    <row r="4311">
      <c r="A4311" s="454"/>
      <c r="B4311" s="927"/>
      <c r="C4311" s="580"/>
      <c r="D4311" s="939"/>
      <c r="E4311" s="940"/>
      <c r="F4311" s="941"/>
      <c r="G4311" s="937" t="str">
        <f t="array" ref="G4311">xlookup(F4311,'Internal Staffing Calculator'!E:E,'Internal Staffing Calculator'!C:C,"")</f>
        <v/>
      </c>
      <c r="H4311" s="932" t="str">
        <f t="array" ref="H4311">if(F4311&lt;&gt;"", iferror(index('Internal Staffing Calculator'!B$8:B23500,match(F4311,'Internal Staffing Calculator'!E$8:E23500,0)), "Not In Budget"),"")</f>
        <v/>
      </c>
      <c r="I4311" s="184"/>
      <c r="J4311" s="184"/>
      <c r="K4311" s="184"/>
      <c r="L4311" s="183"/>
    </row>
    <row r="4312">
      <c r="A4312" s="454"/>
      <c r="B4312" s="927"/>
      <c r="C4312" s="580"/>
      <c r="D4312" s="939"/>
      <c r="E4312" s="940"/>
      <c r="F4312" s="941"/>
      <c r="G4312" s="937" t="str">
        <f t="array" ref="G4312">xlookup(F4312,'Internal Staffing Calculator'!E:E,'Internal Staffing Calculator'!C:C,"")</f>
        <v/>
      </c>
      <c r="H4312" s="932" t="str">
        <f t="array" ref="H4312">if(F4312&lt;&gt;"", iferror(index('Internal Staffing Calculator'!B$8:B23500,match(F4312,'Internal Staffing Calculator'!E$8:E23500,0)), "Not In Budget"),"")</f>
        <v/>
      </c>
      <c r="I4312" s="184"/>
      <c r="J4312" s="184"/>
      <c r="K4312" s="184"/>
      <c r="L4312" s="183"/>
    </row>
    <row r="4313">
      <c r="A4313" s="454"/>
      <c r="B4313" s="927"/>
      <c r="C4313" s="580"/>
      <c r="D4313" s="939"/>
      <c r="E4313" s="940"/>
      <c r="F4313" s="941"/>
      <c r="G4313" s="937" t="str">
        <f t="array" ref="G4313">xlookup(F4313,'Internal Staffing Calculator'!E:E,'Internal Staffing Calculator'!C:C,"")</f>
        <v/>
      </c>
      <c r="H4313" s="932" t="str">
        <f t="array" ref="H4313">if(F4313&lt;&gt;"", iferror(index('Internal Staffing Calculator'!B$8:B23500,match(F4313,'Internal Staffing Calculator'!E$8:E23500,0)), "Not In Budget"),"")</f>
        <v/>
      </c>
      <c r="I4313" s="184"/>
      <c r="J4313" s="184"/>
      <c r="K4313" s="184"/>
      <c r="L4313" s="183"/>
    </row>
    <row r="4314">
      <c r="A4314" s="454"/>
      <c r="B4314" s="927"/>
      <c r="C4314" s="580"/>
      <c r="D4314" s="939"/>
      <c r="E4314" s="940"/>
      <c r="F4314" s="941"/>
      <c r="G4314" s="937" t="str">
        <f t="array" ref="G4314">xlookup(F4314,'Internal Staffing Calculator'!E:E,'Internal Staffing Calculator'!C:C,"")</f>
        <v/>
      </c>
      <c r="H4314" s="932" t="str">
        <f t="array" ref="H4314">if(F4314&lt;&gt;"", iferror(index('Internal Staffing Calculator'!B$8:B23500,match(F4314,'Internal Staffing Calculator'!E$8:E23500,0)), "Not In Budget"),"")</f>
        <v/>
      </c>
      <c r="I4314" s="184"/>
      <c r="J4314" s="184"/>
      <c r="K4314" s="184"/>
      <c r="L4314" s="183"/>
    </row>
    <row r="4315">
      <c r="A4315" s="454"/>
      <c r="B4315" s="927"/>
      <c r="C4315" s="580"/>
      <c r="D4315" s="939"/>
      <c r="E4315" s="940"/>
      <c r="F4315" s="941"/>
      <c r="G4315" s="937" t="str">
        <f t="array" ref="G4315">xlookup(F4315,'Internal Staffing Calculator'!E:E,'Internal Staffing Calculator'!C:C,"")</f>
        <v/>
      </c>
      <c r="H4315" s="932" t="str">
        <f t="array" ref="H4315">if(F4315&lt;&gt;"", iferror(index('Internal Staffing Calculator'!B$8:B23500,match(F4315,'Internal Staffing Calculator'!E$8:E23500,0)), "Not In Budget"),"")</f>
        <v/>
      </c>
      <c r="I4315" s="184"/>
      <c r="J4315" s="184"/>
      <c r="K4315" s="184"/>
      <c r="L4315" s="183"/>
    </row>
    <row r="4316">
      <c r="A4316" s="454"/>
      <c r="B4316" s="927"/>
      <c r="C4316" s="580"/>
      <c r="D4316" s="939"/>
      <c r="E4316" s="940"/>
      <c r="F4316" s="941"/>
      <c r="G4316" s="937" t="str">
        <f t="array" ref="G4316">xlookup(F4316,'Internal Staffing Calculator'!E:E,'Internal Staffing Calculator'!C:C,"")</f>
        <v/>
      </c>
      <c r="H4316" s="932" t="str">
        <f t="array" ref="H4316">if(F4316&lt;&gt;"", iferror(index('Internal Staffing Calculator'!B$8:B23500,match(F4316,'Internal Staffing Calculator'!E$8:E23500,0)), "Not In Budget"),"")</f>
        <v/>
      </c>
      <c r="I4316" s="184"/>
      <c r="J4316" s="184"/>
      <c r="K4316" s="184"/>
      <c r="L4316" s="183"/>
    </row>
    <row r="4317">
      <c r="A4317" s="454"/>
      <c r="B4317" s="927"/>
      <c r="C4317" s="580"/>
      <c r="D4317" s="939"/>
      <c r="E4317" s="940"/>
      <c r="F4317" s="941"/>
      <c r="G4317" s="937" t="str">
        <f t="array" ref="G4317">xlookup(F4317,'Internal Staffing Calculator'!E:E,'Internal Staffing Calculator'!C:C,"")</f>
        <v/>
      </c>
      <c r="H4317" s="932" t="str">
        <f t="array" ref="H4317">if(F4317&lt;&gt;"", iferror(index('Internal Staffing Calculator'!B$8:B23500,match(F4317,'Internal Staffing Calculator'!E$8:E23500,0)), "Not In Budget"),"")</f>
        <v/>
      </c>
      <c r="I4317" s="184"/>
      <c r="J4317" s="184"/>
      <c r="K4317" s="184"/>
      <c r="L4317" s="183"/>
    </row>
    <row r="4318">
      <c r="A4318" s="454"/>
      <c r="B4318" s="927"/>
      <c r="C4318" s="580"/>
      <c r="D4318" s="939"/>
      <c r="E4318" s="940"/>
      <c r="F4318" s="941"/>
      <c r="G4318" s="937" t="str">
        <f t="array" ref="G4318">xlookup(F4318,'Internal Staffing Calculator'!E:E,'Internal Staffing Calculator'!C:C,"")</f>
        <v/>
      </c>
      <c r="H4318" s="932" t="str">
        <f t="array" ref="H4318">if(F4318&lt;&gt;"", iferror(index('Internal Staffing Calculator'!B$8:B23500,match(F4318,'Internal Staffing Calculator'!E$8:E23500,0)), "Not In Budget"),"")</f>
        <v/>
      </c>
      <c r="I4318" s="184"/>
      <c r="J4318" s="184"/>
      <c r="K4318" s="184"/>
      <c r="L4318" s="183"/>
    </row>
    <row r="4319">
      <c r="A4319" s="454"/>
      <c r="B4319" s="927"/>
      <c r="C4319" s="580"/>
      <c r="D4319" s="939"/>
      <c r="E4319" s="940"/>
      <c r="F4319" s="941"/>
      <c r="G4319" s="937" t="str">
        <f t="array" ref="G4319">xlookup(F4319,'Internal Staffing Calculator'!E:E,'Internal Staffing Calculator'!C:C,"")</f>
        <v/>
      </c>
      <c r="H4319" s="932" t="str">
        <f t="array" ref="H4319">if(F4319&lt;&gt;"", iferror(index('Internal Staffing Calculator'!B$8:B23500,match(F4319,'Internal Staffing Calculator'!E$8:E23500,0)), "Not In Budget"),"")</f>
        <v/>
      </c>
      <c r="I4319" s="184"/>
      <c r="J4319" s="184"/>
      <c r="K4319" s="184"/>
      <c r="L4319" s="183"/>
    </row>
    <row r="4320">
      <c r="A4320" s="454"/>
      <c r="B4320" s="927"/>
      <c r="C4320" s="580"/>
      <c r="D4320" s="939"/>
      <c r="E4320" s="940"/>
      <c r="F4320" s="941"/>
      <c r="G4320" s="937" t="str">
        <f t="array" ref="G4320">xlookup(F4320,'Internal Staffing Calculator'!E:E,'Internal Staffing Calculator'!C:C,"")</f>
        <v/>
      </c>
      <c r="H4320" s="932" t="str">
        <f t="array" ref="H4320">if(F4320&lt;&gt;"", iferror(index('Internal Staffing Calculator'!B$8:B23500,match(F4320,'Internal Staffing Calculator'!E$8:E23500,0)), "Not In Budget"),"")</f>
        <v/>
      </c>
      <c r="I4320" s="184"/>
      <c r="J4320" s="184"/>
      <c r="K4320" s="184"/>
      <c r="L4320" s="183"/>
    </row>
    <row r="4321">
      <c r="A4321" s="454"/>
      <c r="B4321" s="927"/>
      <c r="C4321" s="580"/>
      <c r="D4321" s="939"/>
      <c r="E4321" s="940"/>
      <c r="F4321" s="941"/>
      <c r="G4321" s="937" t="str">
        <f t="array" ref="G4321">xlookup(F4321,'Internal Staffing Calculator'!E:E,'Internal Staffing Calculator'!C:C,"")</f>
        <v/>
      </c>
      <c r="H4321" s="932" t="str">
        <f t="array" ref="H4321">if(F4321&lt;&gt;"", iferror(index('Internal Staffing Calculator'!B$8:B23500,match(F4321,'Internal Staffing Calculator'!E$8:E23500,0)), "Not In Budget"),"")</f>
        <v/>
      </c>
      <c r="I4321" s="184"/>
      <c r="J4321" s="184"/>
      <c r="K4321" s="184"/>
      <c r="L4321" s="183"/>
    </row>
    <row r="4322">
      <c r="A4322" s="454"/>
      <c r="B4322" s="927"/>
      <c r="C4322" s="580"/>
      <c r="D4322" s="939"/>
      <c r="E4322" s="940"/>
      <c r="F4322" s="941"/>
      <c r="G4322" s="937" t="str">
        <f t="array" ref="G4322">xlookup(F4322,'Internal Staffing Calculator'!E:E,'Internal Staffing Calculator'!C:C,"")</f>
        <v/>
      </c>
      <c r="H4322" s="932" t="str">
        <f t="array" ref="H4322">if(F4322&lt;&gt;"", iferror(index('Internal Staffing Calculator'!B$8:B23500,match(F4322,'Internal Staffing Calculator'!E$8:E23500,0)), "Not In Budget"),"")</f>
        <v/>
      </c>
      <c r="I4322" s="184"/>
      <c r="J4322" s="184"/>
      <c r="K4322" s="184"/>
      <c r="L4322" s="183"/>
    </row>
    <row r="4323">
      <c r="A4323" s="454"/>
      <c r="B4323" s="927"/>
      <c r="C4323" s="580"/>
      <c r="D4323" s="939"/>
      <c r="E4323" s="940"/>
      <c r="F4323" s="941"/>
      <c r="G4323" s="937" t="str">
        <f t="array" ref="G4323">xlookup(F4323,'Internal Staffing Calculator'!E:E,'Internal Staffing Calculator'!C:C,"")</f>
        <v/>
      </c>
      <c r="H4323" s="932" t="str">
        <f t="array" ref="H4323">if(F4323&lt;&gt;"", iferror(index('Internal Staffing Calculator'!B$8:B23500,match(F4323,'Internal Staffing Calculator'!E$8:E23500,0)), "Not In Budget"),"")</f>
        <v/>
      </c>
      <c r="I4323" s="184"/>
      <c r="J4323" s="184"/>
      <c r="K4323" s="184"/>
      <c r="L4323" s="183"/>
    </row>
    <row r="4324">
      <c r="A4324" s="454"/>
      <c r="B4324" s="927"/>
      <c r="C4324" s="580"/>
      <c r="D4324" s="939"/>
      <c r="E4324" s="940"/>
      <c r="F4324" s="941"/>
      <c r="G4324" s="937" t="str">
        <f t="array" ref="G4324">xlookup(F4324,'Internal Staffing Calculator'!E:E,'Internal Staffing Calculator'!C:C,"")</f>
        <v/>
      </c>
      <c r="H4324" s="932" t="str">
        <f t="array" ref="H4324">if(F4324&lt;&gt;"", iferror(index('Internal Staffing Calculator'!B$8:B23500,match(F4324,'Internal Staffing Calculator'!E$8:E23500,0)), "Not In Budget"),"")</f>
        <v/>
      </c>
      <c r="I4324" s="184"/>
      <c r="J4324" s="184"/>
      <c r="K4324" s="184"/>
      <c r="L4324" s="183"/>
    </row>
    <row r="4325">
      <c r="A4325" s="454"/>
      <c r="B4325" s="927"/>
      <c r="C4325" s="580"/>
      <c r="D4325" s="939"/>
      <c r="E4325" s="940"/>
      <c r="F4325" s="941"/>
      <c r="G4325" s="937" t="str">
        <f t="array" ref="G4325">xlookup(F4325,'Internal Staffing Calculator'!E:E,'Internal Staffing Calculator'!C:C,"")</f>
        <v/>
      </c>
      <c r="H4325" s="932" t="str">
        <f t="array" ref="H4325">if(F4325&lt;&gt;"", iferror(index('Internal Staffing Calculator'!B$8:B23500,match(F4325,'Internal Staffing Calculator'!E$8:E23500,0)), "Not In Budget"),"")</f>
        <v/>
      </c>
      <c r="I4325" s="184"/>
      <c r="J4325" s="184"/>
      <c r="K4325" s="184"/>
      <c r="L4325" s="183"/>
    </row>
    <row r="4326">
      <c r="A4326" s="454"/>
      <c r="B4326" s="927"/>
      <c r="C4326" s="580"/>
      <c r="D4326" s="939"/>
      <c r="E4326" s="940"/>
      <c r="F4326" s="941"/>
      <c r="G4326" s="937" t="str">
        <f t="array" ref="G4326">xlookup(F4326,'Internal Staffing Calculator'!E:E,'Internal Staffing Calculator'!C:C,"")</f>
        <v/>
      </c>
      <c r="H4326" s="932" t="str">
        <f t="array" ref="H4326">if(F4326&lt;&gt;"", iferror(index('Internal Staffing Calculator'!B$8:B23500,match(F4326,'Internal Staffing Calculator'!E$8:E23500,0)), "Not In Budget"),"")</f>
        <v/>
      </c>
      <c r="I4326" s="184"/>
      <c r="J4326" s="184"/>
      <c r="K4326" s="184"/>
      <c r="L4326" s="183"/>
    </row>
    <row r="4327">
      <c r="A4327" s="454"/>
      <c r="B4327" s="927"/>
      <c r="C4327" s="580"/>
      <c r="D4327" s="939"/>
      <c r="E4327" s="940"/>
      <c r="F4327" s="941"/>
      <c r="G4327" s="937" t="str">
        <f t="array" ref="G4327">xlookup(F4327,'Internal Staffing Calculator'!E:E,'Internal Staffing Calculator'!C:C,"")</f>
        <v/>
      </c>
      <c r="H4327" s="932" t="str">
        <f t="array" ref="H4327">if(F4327&lt;&gt;"", iferror(index('Internal Staffing Calculator'!B$8:B23500,match(F4327,'Internal Staffing Calculator'!E$8:E23500,0)), "Not In Budget"),"")</f>
        <v/>
      </c>
      <c r="I4327" s="184"/>
      <c r="J4327" s="184"/>
      <c r="K4327" s="184"/>
      <c r="L4327" s="183"/>
    </row>
    <row r="4328">
      <c r="A4328" s="454"/>
      <c r="B4328" s="927"/>
      <c r="C4328" s="580"/>
      <c r="D4328" s="939"/>
      <c r="E4328" s="940"/>
      <c r="F4328" s="941"/>
      <c r="G4328" s="937" t="str">
        <f t="array" ref="G4328">xlookup(F4328,'Internal Staffing Calculator'!E:E,'Internal Staffing Calculator'!C:C,"")</f>
        <v/>
      </c>
      <c r="H4328" s="932" t="str">
        <f t="array" ref="H4328">if(F4328&lt;&gt;"", iferror(index('Internal Staffing Calculator'!B$8:B23500,match(F4328,'Internal Staffing Calculator'!E$8:E23500,0)), "Not In Budget"),"")</f>
        <v/>
      </c>
      <c r="I4328" s="184"/>
      <c r="J4328" s="184"/>
      <c r="K4328" s="184"/>
      <c r="L4328" s="183"/>
    </row>
    <row r="4329">
      <c r="A4329" s="454"/>
      <c r="B4329" s="927"/>
      <c r="C4329" s="580"/>
      <c r="D4329" s="939"/>
      <c r="E4329" s="940"/>
      <c r="F4329" s="941"/>
      <c r="G4329" s="937" t="str">
        <f t="array" ref="G4329">xlookup(F4329,'Internal Staffing Calculator'!E:E,'Internal Staffing Calculator'!C:C,"")</f>
        <v/>
      </c>
      <c r="H4329" s="932" t="str">
        <f t="array" ref="H4329">if(F4329&lt;&gt;"", iferror(index('Internal Staffing Calculator'!B$8:B23500,match(F4329,'Internal Staffing Calculator'!E$8:E23500,0)), "Not In Budget"),"")</f>
        <v/>
      </c>
      <c r="I4329" s="184"/>
      <c r="J4329" s="184"/>
      <c r="K4329" s="184"/>
      <c r="L4329" s="183"/>
    </row>
    <row r="4330">
      <c r="A4330" s="454"/>
      <c r="B4330" s="927"/>
      <c r="C4330" s="580"/>
      <c r="D4330" s="939"/>
      <c r="E4330" s="940"/>
      <c r="F4330" s="941"/>
      <c r="G4330" s="937" t="str">
        <f t="array" ref="G4330">xlookup(F4330,'Internal Staffing Calculator'!E:E,'Internal Staffing Calculator'!C:C,"")</f>
        <v/>
      </c>
      <c r="H4330" s="932" t="str">
        <f t="array" ref="H4330">if(F4330&lt;&gt;"", iferror(index('Internal Staffing Calculator'!B$8:B23500,match(F4330,'Internal Staffing Calculator'!E$8:E23500,0)), "Not In Budget"),"")</f>
        <v/>
      </c>
      <c r="I4330" s="184"/>
      <c r="J4330" s="184"/>
      <c r="K4330" s="184"/>
      <c r="L4330" s="183"/>
    </row>
    <row r="4331">
      <c r="A4331" s="454"/>
      <c r="B4331" s="927"/>
      <c r="C4331" s="580"/>
      <c r="D4331" s="939"/>
      <c r="E4331" s="940"/>
      <c r="F4331" s="941"/>
      <c r="G4331" s="937" t="str">
        <f t="array" ref="G4331">xlookup(F4331,'Internal Staffing Calculator'!E:E,'Internal Staffing Calculator'!C:C,"")</f>
        <v/>
      </c>
      <c r="H4331" s="932" t="str">
        <f t="array" ref="H4331">if(F4331&lt;&gt;"", iferror(index('Internal Staffing Calculator'!B$8:B23500,match(F4331,'Internal Staffing Calculator'!E$8:E23500,0)), "Not In Budget"),"")</f>
        <v/>
      </c>
      <c r="I4331" s="184"/>
      <c r="J4331" s="184"/>
      <c r="K4331" s="184"/>
      <c r="L4331" s="183"/>
    </row>
    <row r="4332">
      <c r="A4332" s="454"/>
      <c r="B4332" s="927"/>
      <c r="C4332" s="580"/>
      <c r="D4332" s="939"/>
      <c r="E4332" s="940"/>
      <c r="F4332" s="941"/>
      <c r="G4332" s="937" t="str">
        <f t="array" ref="G4332">xlookup(F4332,'Internal Staffing Calculator'!E:E,'Internal Staffing Calculator'!C:C,"")</f>
        <v/>
      </c>
      <c r="H4332" s="932" t="str">
        <f t="array" ref="H4332">if(F4332&lt;&gt;"", iferror(index('Internal Staffing Calculator'!B$8:B23500,match(F4332,'Internal Staffing Calculator'!E$8:E23500,0)), "Not In Budget"),"")</f>
        <v/>
      </c>
      <c r="I4332" s="184"/>
      <c r="J4332" s="184"/>
      <c r="K4332" s="184"/>
      <c r="L4332" s="183"/>
    </row>
    <row r="4333">
      <c r="A4333" s="454"/>
      <c r="B4333" s="927"/>
      <c r="C4333" s="580"/>
      <c r="D4333" s="939"/>
      <c r="E4333" s="940"/>
      <c r="F4333" s="941"/>
      <c r="G4333" s="937" t="str">
        <f t="array" ref="G4333">xlookup(F4333,'Internal Staffing Calculator'!E:E,'Internal Staffing Calculator'!C:C,"")</f>
        <v/>
      </c>
      <c r="H4333" s="932" t="str">
        <f t="array" ref="H4333">if(F4333&lt;&gt;"", iferror(index('Internal Staffing Calculator'!B$8:B23500,match(F4333,'Internal Staffing Calculator'!E$8:E23500,0)), "Not In Budget"),"")</f>
        <v/>
      </c>
      <c r="I4333" s="184"/>
      <c r="J4333" s="184"/>
      <c r="K4333" s="184"/>
      <c r="L4333" s="183"/>
    </row>
    <row r="4334">
      <c r="A4334" s="454"/>
      <c r="B4334" s="927"/>
      <c r="C4334" s="580"/>
      <c r="D4334" s="939"/>
      <c r="E4334" s="940"/>
      <c r="F4334" s="941"/>
      <c r="G4334" s="937" t="str">
        <f t="array" ref="G4334">xlookup(F4334,'Internal Staffing Calculator'!E:E,'Internal Staffing Calculator'!C:C,"")</f>
        <v/>
      </c>
      <c r="H4334" s="932" t="str">
        <f t="array" ref="H4334">if(F4334&lt;&gt;"", iferror(index('Internal Staffing Calculator'!B$8:B23500,match(F4334,'Internal Staffing Calculator'!E$8:E23500,0)), "Not In Budget"),"")</f>
        <v/>
      </c>
      <c r="I4334" s="184"/>
      <c r="J4334" s="184"/>
      <c r="K4334" s="184"/>
      <c r="L4334" s="183"/>
    </row>
    <row r="4335">
      <c r="A4335" s="454"/>
      <c r="B4335" s="927"/>
      <c r="C4335" s="580"/>
      <c r="D4335" s="939"/>
      <c r="E4335" s="940"/>
      <c r="F4335" s="941"/>
      <c r="G4335" s="937" t="str">
        <f t="array" ref="G4335">xlookup(F4335,'Internal Staffing Calculator'!E:E,'Internal Staffing Calculator'!C:C,"")</f>
        <v/>
      </c>
      <c r="H4335" s="932" t="str">
        <f t="array" ref="H4335">if(F4335&lt;&gt;"", iferror(index('Internal Staffing Calculator'!B$8:B23500,match(F4335,'Internal Staffing Calculator'!E$8:E23500,0)), "Not In Budget"),"")</f>
        <v/>
      </c>
      <c r="I4335" s="184"/>
      <c r="J4335" s="184"/>
      <c r="K4335" s="184"/>
      <c r="L4335" s="183"/>
    </row>
    <row r="4336">
      <c r="A4336" s="454"/>
      <c r="B4336" s="927"/>
      <c r="C4336" s="580"/>
      <c r="D4336" s="939"/>
      <c r="E4336" s="940"/>
      <c r="F4336" s="941"/>
      <c r="G4336" s="937" t="str">
        <f t="array" ref="G4336">xlookup(F4336,'Internal Staffing Calculator'!E:E,'Internal Staffing Calculator'!C:C,"")</f>
        <v/>
      </c>
      <c r="H4336" s="932" t="str">
        <f t="array" ref="H4336">if(F4336&lt;&gt;"", iferror(index('Internal Staffing Calculator'!B$8:B23500,match(F4336,'Internal Staffing Calculator'!E$8:E23500,0)), "Not In Budget"),"")</f>
        <v/>
      </c>
      <c r="I4336" s="184"/>
      <c r="J4336" s="184"/>
      <c r="K4336" s="184"/>
      <c r="L4336" s="183"/>
    </row>
    <row r="4337">
      <c r="A4337" s="454"/>
      <c r="B4337" s="927"/>
      <c r="C4337" s="580"/>
      <c r="D4337" s="939"/>
      <c r="E4337" s="940"/>
      <c r="F4337" s="941"/>
      <c r="G4337" s="937" t="str">
        <f t="array" ref="G4337">xlookup(F4337,'Internal Staffing Calculator'!E:E,'Internal Staffing Calculator'!C:C,"")</f>
        <v/>
      </c>
      <c r="H4337" s="932" t="str">
        <f t="array" ref="H4337">if(F4337&lt;&gt;"", iferror(index('Internal Staffing Calculator'!B$8:B23500,match(F4337,'Internal Staffing Calculator'!E$8:E23500,0)), "Not In Budget"),"")</f>
        <v/>
      </c>
      <c r="I4337" s="184"/>
      <c r="J4337" s="184"/>
      <c r="K4337" s="184"/>
      <c r="L4337" s="183"/>
    </row>
    <row r="4338">
      <c r="A4338" s="454"/>
      <c r="B4338" s="927"/>
      <c r="C4338" s="580"/>
      <c r="D4338" s="939"/>
      <c r="E4338" s="940"/>
      <c r="F4338" s="941"/>
      <c r="G4338" s="937" t="str">
        <f t="array" ref="G4338">xlookup(F4338,'Internal Staffing Calculator'!E:E,'Internal Staffing Calculator'!C:C,"")</f>
        <v/>
      </c>
      <c r="H4338" s="932" t="str">
        <f t="array" ref="H4338">if(F4338&lt;&gt;"", iferror(index('Internal Staffing Calculator'!B$8:B23500,match(F4338,'Internal Staffing Calculator'!E$8:E23500,0)), "Not In Budget"),"")</f>
        <v/>
      </c>
      <c r="I4338" s="184"/>
      <c r="J4338" s="184"/>
      <c r="K4338" s="184"/>
      <c r="L4338" s="183"/>
    </row>
    <row r="4339">
      <c r="A4339" s="454"/>
      <c r="B4339" s="927"/>
      <c r="C4339" s="580"/>
      <c r="D4339" s="939"/>
      <c r="E4339" s="940"/>
      <c r="F4339" s="941"/>
      <c r="G4339" s="937" t="str">
        <f t="array" ref="G4339">xlookup(F4339,'Internal Staffing Calculator'!E:E,'Internal Staffing Calculator'!C:C,"")</f>
        <v/>
      </c>
      <c r="H4339" s="932" t="str">
        <f t="array" ref="H4339">if(F4339&lt;&gt;"", iferror(index('Internal Staffing Calculator'!B$8:B23500,match(F4339,'Internal Staffing Calculator'!E$8:E23500,0)), "Not In Budget"),"")</f>
        <v/>
      </c>
      <c r="I4339" s="184"/>
      <c r="J4339" s="184"/>
      <c r="K4339" s="184"/>
      <c r="L4339" s="183"/>
    </row>
    <row r="4340">
      <c r="A4340" s="454"/>
      <c r="B4340" s="927"/>
      <c r="C4340" s="580"/>
      <c r="D4340" s="939"/>
      <c r="E4340" s="940"/>
      <c r="F4340" s="941"/>
      <c r="G4340" s="937" t="str">
        <f t="array" ref="G4340">xlookup(F4340,'Internal Staffing Calculator'!E:E,'Internal Staffing Calculator'!C:C,"")</f>
        <v/>
      </c>
      <c r="H4340" s="932" t="str">
        <f t="array" ref="H4340">if(F4340&lt;&gt;"", iferror(index('Internal Staffing Calculator'!B$8:B23500,match(F4340,'Internal Staffing Calculator'!E$8:E23500,0)), "Not In Budget"),"")</f>
        <v/>
      </c>
      <c r="I4340" s="184"/>
      <c r="J4340" s="184"/>
      <c r="K4340" s="184"/>
      <c r="L4340" s="183"/>
    </row>
    <row r="4341">
      <c r="A4341" s="454"/>
      <c r="B4341" s="927"/>
      <c r="C4341" s="580"/>
      <c r="D4341" s="939"/>
      <c r="E4341" s="940"/>
      <c r="F4341" s="941"/>
      <c r="G4341" s="937" t="str">
        <f t="array" ref="G4341">xlookup(F4341,'Internal Staffing Calculator'!E:E,'Internal Staffing Calculator'!C:C,"")</f>
        <v/>
      </c>
      <c r="H4341" s="932" t="str">
        <f t="array" ref="H4341">if(F4341&lt;&gt;"", iferror(index('Internal Staffing Calculator'!B$8:B23500,match(F4341,'Internal Staffing Calculator'!E$8:E23500,0)), "Not In Budget"),"")</f>
        <v/>
      </c>
      <c r="I4341" s="184"/>
      <c r="J4341" s="184"/>
      <c r="K4341" s="184"/>
      <c r="L4341" s="183"/>
    </row>
    <row r="4342">
      <c r="A4342" s="454"/>
      <c r="B4342" s="927"/>
      <c r="C4342" s="580"/>
      <c r="D4342" s="939"/>
      <c r="E4342" s="940"/>
      <c r="F4342" s="941"/>
      <c r="G4342" s="937" t="str">
        <f t="array" ref="G4342">xlookup(F4342,'Internal Staffing Calculator'!E:E,'Internal Staffing Calculator'!C:C,"")</f>
        <v/>
      </c>
      <c r="H4342" s="932" t="str">
        <f t="array" ref="H4342">if(F4342&lt;&gt;"", iferror(index('Internal Staffing Calculator'!B$8:B23500,match(F4342,'Internal Staffing Calculator'!E$8:E23500,0)), "Not In Budget"),"")</f>
        <v/>
      </c>
      <c r="I4342" s="184"/>
      <c r="J4342" s="184"/>
      <c r="K4342" s="184"/>
      <c r="L4342" s="183"/>
    </row>
    <row r="4343">
      <c r="A4343" s="454"/>
      <c r="B4343" s="927"/>
      <c r="C4343" s="580"/>
      <c r="D4343" s="939"/>
      <c r="E4343" s="940"/>
      <c r="F4343" s="941"/>
      <c r="G4343" s="937" t="str">
        <f t="array" ref="G4343">xlookup(F4343,'Internal Staffing Calculator'!E:E,'Internal Staffing Calculator'!C:C,"")</f>
        <v/>
      </c>
      <c r="H4343" s="932" t="str">
        <f t="array" ref="H4343">if(F4343&lt;&gt;"", iferror(index('Internal Staffing Calculator'!B$8:B23500,match(F4343,'Internal Staffing Calculator'!E$8:E23500,0)), "Not In Budget"),"")</f>
        <v/>
      </c>
      <c r="I4343" s="184"/>
      <c r="J4343" s="184"/>
      <c r="K4343" s="184"/>
      <c r="L4343" s="183"/>
    </row>
    <row r="4344">
      <c r="A4344" s="454"/>
      <c r="B4344" s="927"/>
      <c r="C4344" s="580"/>
      <c r="D4344" s="939"/>
      <c r="E4344" s="940"/>
      <c r="F4344" s="941"/>
      <c r="G4344" s="937" t="str">
        <f t="array" ref="G4344">xlookup(F4344,'Internal Staffing Calculator'!E:E,'Internal Staffing Calculator'!C:C,"")</f>
        <v/>
      </c>
      <c r="H4344" s="932" t="str">
        <f t="array" ref="H4344">if(F4344&lt;&gt;"", iferror(index('Internal Staffing Calculator'!B$8:B23500,match(F4344,'Internal Staffing Calculator'!E$8:E23500,0)), "Not In Budget"),"")</f>
        <v/>
      </c>
      <c r="I4344" s="184"/>
      <c r="J4344" s="184"/>
      <c r="K4344" s="184"/>
      <c r="L4344" s="183"/>
    </row>
    <row r="4345">
      <c r="A4345" s="454"/>
      <c r="B4345" s="927"/>
      <c r="C4345" s="580"/>
      <c r="D4345" s="939"/>
      <c r="E4345" s="940"/>
      <c r="F4345" s="941"/>
      <c r="G4345" s="937" t="str">
        <f t="array" ref="G4345">xlookup(F4345,'Internal Staffing Calculator'!E:E,'Internal Staffing Calculator'!C:C,"")</f>
        <v/>
      </c>
      <c r="H4345" s="932" t="str">
        <f t="array" ref="H4345">if(F4345&lt;&gt;"", iferror(index('Internal Staffing Calculator'!B$8:B23500,match(F4345,'Internal Staffing Calculator'!E$8:E23500,0)), "Not In Budget"),"")</f>
        <v/>
      </c>
      <c r="I4345" s="184"/>
      <c r="J4345" s="184"/>
      <c r="K4345" s="184"/>
      <c r="L4345" s="183"/>
    </row>
    <row r="4346">
      <c r="A4346" s="454"/>
      <c r="B4346" s="927"/>
      <c r="C4346" s="580"/>
      <c r="D4346" s="939"/>
      <c r="E4346" s="940"/>
      <c r="F4346" s="941"/>
      <c r="G4346" s="937" t="str">
        <f t="array" ref="G4346">xlookup(F4346,'Internal Staffing Calculator'!E:E,'Internal Staffing Calculator'!C:C,"")</f>
        <v/>
      </c>
      <c r="H4346" s="932" t="str">
        <f t="array" ref="H4346">if(F4346&lt;&gt;"", iferror(index('Internal Staffing Calculator'!B$8:B23500,match(F4346,'Internal Staffing Calculator'!E$8:E23500,0)), "Not In Budget"),"")</f>
        <v/>
      </c>
      <c r="I4346" s="184"/>
      <c r="J4346" s="184"/>
      <c r="K4346" s="184"/>
      <c r="L4346" s="183"/>
    </row>
    <row r="4347">
      <c r="A4347" s="454"/>
      <c r="B4347" s="927"/>
      <c r="C4347" s="580"/>
      <c r="D4347" s="939"/>
      <c r="E4347" s="940"/>
      <c r="F4347" s="941"/>
      <c r="G4347" s="937" t="str">
        <f t="array" ref="G4347">xlookup(F4347,'Internal Staffing Calculator'!E:E,'Internal Staffing Calculator'!C:C,"")</f>
        <v/>
      </c>
      <c r="H4347" s="932" t="str">
        <f t="array" ref="H4347">if(F4347&lt;&gt;"", iferror(index('Internal Staffing Calculator'!B$8:B23500,match(F4347,'Internal Staffing Calculator'!E$8:E23500,0)), "Not In Budget"),"")</f>
        <v/>
      </c>
      <c r="I4347" s="184"/>
      <c r="J4347" s="184"/>
      <c r="K4347" s="184"/>
      <c r="L4347" s="183"/>
    </row>
    <row r="4348">
      <c r="A4348" s="454"/>
      <c r="B4348" s="927"/>
      <c r="C4348" s="580"/>
      <c r="D4348" s="939"/>
      <c r="E4348" s="940"/>
      <c r="F4348" s="941"/>
      <c r="G4348" s="937" t="str">
        <f t="array" ref="G4348">xlookup(F4348,'Internal Staffing Calculator'!E:E,'Internal Staffing Calculator'!C:C,"")</f>
        <v/>
      </c>
      <c r="H4348" s="932" t="str">
        <f t="array" ref="H4348">if(F4348&lt;&gt;"", iferror(index('Internal Staffing Calculator'!B$8:B23500,match(F4348,'Internal Staffing Calculator'!E$8:E23500,0)), "Not In Budget"),"")</f>
        <v/>
      </c>
      <c r="I4348" s="184"/>
      <c r="J4348" s="184"/>
      <c r="K4348" s="184"/>
      <c r="L4348" s="183"/>
    </row>
    <row r="4349">
      <c r="A4349" s="454"/>
      <c r="B4349" s="927"/>
      <c r="C4349" s="580"/>
      <c r="D4349" s="939"/>
      <c r="E4349" s="940"/>
      <c r="F4349" s="941"/>
      <c r="G4349" s="937" t="str">
        <f t="array" ref="G4349">xlookup(F4349,'Internal Staffing Calculator'!E:E,'Internal Staffing Calculator'!C:C,"")</f>
        <v/>
      </c>
      <c r="H4349" s="932" t="str">
        <f t="array" ref="H4349">if(F4349&lt;&gt;"", iferror(index('Internal Staffing Calculator'!B$8:B23500,match(F4349,'Internal Staffing Calculator'!E$8:E23500,0)), "Not In Budget"),"")</f>
        <v/>
      </c>
      <c r="I4349" s="184"/>
      <c r="J4349" s="184"/>
      <c r="K4349" s="184"/>
      <c r="L4349" s="183"/>
    </row>
    <row r="4350">
      <c r="A4350" s="454"/>
      <c r="B4350" s="927"/>
      <c r="C4350" s="580"/>
      <c r="D4350" s="939"/>
      <c r="E4350" s="940"/>
      <c r="F4350" s="941"/>
      <c r="G4350" s="937" t="str">
        <f t="array" ref="G4350">xlookup(F4350,'Internal Staffing Calculator'!E:E,'Internal Staffing Calculator'!C:C,"")</f>
        <v/>
      </c>
      <c r="H4350" s="932" t="str">
        <f t="array" ref="H4350">if(F4350&lt;&gt;"", iferror(index('Internal Staffing Calculator'!B$8:B23500,match(F4350,'Internal Staffing Calculator'!E$8:E23500,0)), "Not In Budget"),"")</f>
        <v/>
      </c>
      <c r="I4350" s="184"/>
      <c r="J4350" s="184"/>
      <c r="K4350" s="184"/>
      <c r="L4350" s="183"/>
    </row>
    <row r="4351">
      <c r="A4351" s="454"/>
      <c r="B4351" s="927"/>
      <c r="C4351" s="580"/>
      <c r="D4351" s="939"/>
      <c r="E4351" s="940"/>
      <c r="F4351" s="941"/>
      <c r="G4351" s="937" t="str">
        <f t="array" ref="G4351">xlookup(F4351,'Internal Staffing Calculator'!E:E,'Internal Staffing Calculator'!C:C,"")</f>
        <v/>
      </c>
      <c r="H4351" s="932" t="str">
        <f t="array" ref="H4351">if(F4351&lt;&gt;"", iferror(index('Internal Staffing Calculator'!B$8:B23500,match(F4351,'Internal Staffing Calculator'!E$8:E23500,0)), "Not In Budget"),"")</f>
        <v/>
      </c>
      <c r="I4351" s="184"/>
      <c r="J4351" s="184"/>
      <c r="K4351" s="184"/>
      <c r="L4351" s="183"/>
    </row>
    <row r="4352">
      <c r="A4352" s="454"/>
      <c r="B4352" s="927"/>
      <c r="C4352" s="580"/>
      <c r="D4352" s="939"/>
      <c r="E4352" s="940"/>
      <c r="F4352" s="941"/>
      <c r="G4352" s="937" t="str">
        <f t="array" ref="G4352">xlookup(F4352,'Internal Staffing Calculator'!E:E,'Internal Staffing Calculator'!C:C,"")</f>
        <v/>
      </c>
      <c r="H4352" s="932" t="str">
        <f t="array" ref="H4352">if(F4352&lt;&gt;"", iferror(index('Internal Staffing Calculator'!B$8:B23500,match(F4352,'Internal Staffing Calculator'!E$8:E23500,0)), "Not In Budget"),"")</f>
        <v/>
      </c>
      <c r="I4352" s="184"/>
      <c r="J4352" s="184"/>
      <c r="K4352" s="184"/>
      <c r="L4352" s="183"/>
    </row>
    <row r="4353">
      <c r="A4353" s="454"/>
      <c r="B4353" s="927"/>
      <c r="C4353" s="580"/>
      <c r="D4353" s="939"/>
      <c r="E4353" s="940"/>
      <c r="F4353" s="941"/>
      <c r="G4353" s="937" t="str">
        <f t="array" ref="G4353">xlookup(F4353,'Internal Staffing Calculator'!E:E,'Internal Staffing Calculator'!C:C,"")</f>
        <v/>
      </c>
      <c r="H4353" s="932" t="str">
        <f t="array" ref="H4353">if(F4353&lt;&gt;"", iferror(index('Internal Staffing Calculator'!B$8:B23500,match(F4353,'Internal Staffing Calculator'!E$8:E23500,0)), "Not In Budget"),"")</f>
        <v/>
      </c>
      <c r="I4353" s="184"/>
      <c r="J4353" s="184"/>
      <c r="K4353" s="184"/>
      <c r="L4353" s="183"/>
    </row>
    <row r="4354">
      <c r="A4354" s="454"/>
      <c r="B4354" s="927"/>
      <c r="C4354" s="580"/>
      <c r="D4354" s="939"/>
      <c r="E4354" s="940"/>
      <c r="F4354" s="941"/>
      <c r="G4354" s="937" t="str">
        <f t="array" ref="G4354">xlookup(F4354,'Internal Staffing Calculator'!E:E,'Internal Staffing Calculator'!C:C,"")</f>
        <v/>
      </c>
      <c r="H4354" s="932" t="str">
        <f t="array" ref="H4354">if(F4354&lt;&gt;"", iferror(index('Internal Staffing Calculator'!B$8:B23500,match(F4354,'Internal Staffing Calculator'!E$8:E23500,0)), "Not In Budget"),"")</f>
        <v/>
      </c>
      <c r="I4354" s="184"/>
      <c r="J4354" s="184"/>
      <c r="K4354" s="184"/>
      <c r="L4354" s="183"/>
    </row>
    <row r="4355">
      <c r="A4355" s="454"/>
      <c r="B4355" s="927"/>
      <c r="C4355" s="580"/>
      <c r="D4355" s="939"/>
      <c r="E4355" s="940"/>
      <c r="F4355" s="941"/>
      <c r="G4355" s="937" t="str">
        <f t="array" ref="G4355">xlookup(F4355,'Internal Staffing Calculator'!E:E,'Internal Staffing Calculator'!C:C,"")</f>
        <v/>
      </c>
      <c r="H4355" s="932" t="str">
        <f t="array" ref="H4355">if(F4355&lt;&gt;"", iferror(index('Internal Staffing Calculator'!B$8:B23500,match(F4355,'Internal Staffing Calculator'!E$8:E23500,0)), "Not In Budget"),"")</f>
        <v/>
      </c>
      <c r="I4355" s="184"/>
      <c r="J4355" s="184"/>
      <c r="K4355" s="184"/>
      <c r="L4355" s="183"/>
    </row>
    <row r="4356">
      <c r="A4356" s="454"/>
      <c r="B4356" s="927"/>
      <c r="C4356" s="580"/>
      <c r="D4356" s="939"/>
      <c r="E4356" s="940"/>
      <c r="F4356" s="941"/>
      <c r="G4356" s="937" t="str">
        <f t="array" ref="G4356">xlookup(F4356,'Internal Staffing Calculator'!E:E,'Internal Staffing Calculator'!C:C,"")</f>
        <v/>
      </c>
      <c r="H4356" s="932" t="str">
        <f t="array" ref="H4356">if(F4356&lt;&gt;"", iferror(index('Internal Staffing Calculator'!B$8:B23500,match(F4356,'Internal Staffing Calculator'!E$8:E23500,0)), "Not In Budget"),"")</f>
        <v/>
      </c>
      <c r="I4356" s="184"/>
      <c r="J4356" s="184"/>
      <c r="K4356" s="184"/>
      <c r="L4356" s="183"/>
    </row>
    <row r="4357">
      <c r="A4357" s="454"/>
      <c r="B4357" s="927"/>
      <c r="C4357" s="580"/>
      <c r="D4357" s="939"/>
      <c r="E4357" s="940"/>
      <c r="F4357" s="941"/>
      <c r="G4357" s="937" t="str">
        <f t="array" ref="G4357">xlookup(F4357,'Internal Staffing Calculator'!E:E,'Internal Staffing Calculator'!C:C,"")</f>
        <v/>
      </c>
      <c r="H4357" s="932" t="str">
        <f t="array" ref="H4357">if(F4357&lt;&gt;"", iferror(index('Internal Staffing Calculator'!B$8:B23500,match(F4357,'Internal Staffing Calculator'!E$8:E23500,0)), "Not In Budget"),"")</f>
        <v/>
      </c>
      <c r="I4357" s="184"/>
      <c r="J4357" s="184"/>
      <c r="K4357" s="184"/>
      <c r="L4357" s="183"/>
    </row>
    <row r="4358">
      <c r="A4358" s="454"/>
      <c r="B4358" s="927"/>
      <c r="C4358" s="580"/>
      <c r="D4358" s="939"/>
      <c r="E4358" s="940"/>
      <c r="F4358" s="941"/>
      <c r="G4358" s="937" t="str">
        <f t="array" ref="G4358">xlookup(F4358,'Internal Staffing Calculator'!E:E,'Internal Staffing Calculator'!C:C,"")</f>
        <v/>
      </c>
      <c r="H4358" s="932" t="str">
        <f t="array" ref="H4358">if(F4358&lt;&gt;"", iferror(index('Internal Staffing Calculator'!B$8:B23500,match(F4358,'Internal Staffing Calculator'!E$8:E23500,0)), "Not In Budget"),"")</f>
        <v/>
      </c>
      <c r="I4358" s="184"/>
      <c r="J4358" s="184"/>
      <c r="K4358" s="184"/>
      <c r="L4358" s="183"/>
    </row>
    <row r="4359">
      <c r="A4359" s="454"/>
      <c r="B4359" s="927"/>
      <c r="C4359" s="580"/>
      <c r="D4359" s="939"/>
      <c r="E4359" s="940"/>
      <c r="F4359" s="941"/>
      <c r="G4359" s="937" t="str">
        <f t="array" ref="G4359">xlookup(F4359,'Internal Staffing Calculator'!E:E,'Internal Staffing Calculator'!C:C,"")</f>
        <v/>
      </c>
      <c r="H4359" s="932" t="str">
        <f t="array" ref="H4359">if(F4359&lt;&gt;"", iferror(index('Internal Staffing Calculator'!B$8:B23500,match(F4359,'Internal Staffing Calculator'!E$8:E23500,0)), "Not In Budget"),"")</f>
        <v/>
      </c>
      <c r="I4359" s="184"/>
      <c r="J4359" s="184"/>
      <c r="K4359" s="184"/>
      <c r="L4359" s="183"/>
    </row>
    <row r="4360">
      <c r="A4360" s="454"/>
      <c r="B4360" s="927"/>
      <c r="C4360" s="580"/>
      <c r="D4360" s="939"/>
      <c r="E4360" s="940"/>
      <c r="F4360" s="941"/>
      <c r="G4360" s="937" t="str">
        <f t="array" ref="G4360">xlookup(F4360,'Internal Staffing Calculator'!E:E,'Internal Staffing Calculator'!C:C,"")</f>
        <v/>
      </c>
      <c r="H4360" s="932" t="str">
        <f t="array" ref="H4360">if(F4360&lt;&gt;"", iferror(index('Internal Staffing Calculator'!B$8:B23500,match(F4360,'Internal Staffing Calculator'!E$8:E23500,0)), "Not In Budget"),"")</f>
        <v/>
      </c>
      <c r="I4360" s="184"/>
      <c r="J4360" s="184"/>
      <c r="K4360" s="184"/>
      <c r="L4360" s="183"/>
    </row>
    <row r="4361">
      <c r="A4361" s="454"/>
      <c r="B4361" s="927"/>
      <c r="C4361" s="580"/>
      <c r="D4361" s="939"/>
      <c r="E4361" s="940"/>
      <c r="F4361" s="941"/>
      <c r="G4361" s="937" t="str">
        <f t="array" ref="G4361">xlookup(F4361,'Internal Staffing Calculator'!E:E,'Internal Staffing Calculator'!C:C,"")</f>
        <v/>
      </c>
      <c r="H4361" s="932" t="str">
        <f t="array" ref="H4361">if(F4361&lt;&gt;"", iferror(index('Internal Staffing Calculator'!B$8:B23500,match(F4361,'Internal Staffing Calculator'!E$8:E23500,0)), "Not In Budget"),"")</f>
        <v/>
      </c>
      <c r="I4361" s="184"/>
      <c r="J4361" s="184"/>
      <c r="K4361" s="184"/>
      <c r="L4361" s="183"/>
    </row>
    <row r="4362">
      <c r="A4362" s="454"/>
      <c r="B4362" s="927"/>
      <c r="C4362" s="580"/>
      <c r="D4362" s="939"/>
      <c r="E4362" s="940"/>
      <c r="F4362" s="941"/>
      <c r="G4362" s="937" t="str">
        <f t="array" ref="G4362">xlookup(F4362,'Internal Staffing Calculator'!E:E,'Internal Staffing Calculator'!C:C,"")</f>
        <v/>
      </c>
      <c r="H4362" s="932" t="str">
        <f t="array" ref="H4362">if(F4362&lt;&gt;"", iferror(index('Internal Staffing Calculator'!B$8:B23500,match(F4362,'Internal Staffing Calculator'!E$8:E23500,0)), "Not In Budget"),"")</f>
        <v/>
      </c>
      <c r="I4362" s="184"/>
      <c r="J4362" s="184"/>
      <c r="K4362" s="184"/>
      <c r="L4362" s="183"/>
    </row>
    <row r="4363">
      <c r="A4363" s="454"/>
      <c r="B4363" s="927"/>
      <c r="C4363" s="580"/>
      <c r="D4363" s="939"/>
      <c r="E4363" s="940"/>
      <c r="F4363" s="941"/>
      <c r="G4363" s="937" t="str">
        <f t="array" ref="G4363">xlookup(F4363,'Internal Staffing Calculator'!E:E,'Internal Staffing Calculator'!C:C,"")</f>
        <v/>
      </c>
      <c r="H4363" s="932" t="str">
        <f t="array" ref="H4363">if(F4363&lt;&gt;"", iferror(index('Internal Staffing Calculator'!B$8:B23500,match(F4363,'Internal Staffing Calculator'!E$8:E23500,0)), "Not In Budget"),"")</f>
        <v/>
      </c>
      <c r="I4363" s="184"/>
      <c r="J4363" s="184"/>
      <c r="K4363" s="184"/>
      <c r="L4363" s="183"/>
    </row>
    <row r="4364">
      <c r="A4364" s="454"/>
      <c r="B4364" s="927"/>
      <c r="C4364" s="580"/>
      <c r="D4364" s="939"/>
      <c r="E4364" s="940"/>
      <c r="F4364" s="941"/>
      <c r="G4364" s="937" t="str">
        <f t="array" ref="G4364">xlookup(F4364,'Internal Staffing Calculator'!E:E,'Internal Staffing Calculator'!C:C,"")</f>
        <v/>
      </c>
      <c r="H4364" s="932" t="str">
        <f t="array" ref="H4364">if(F4364&lt;&gt;"", iferror(index('Internal Staffing Calculator'!B$8:B23500,match(F4364,'Internal Staffing Calculator'!E$8:E23500,0)), "Not In Budget"),"")</f>
        <v/>
      </c>
      <c r="I4364" s="184"/>
      <c r="J4364" s="184"/>
      <c r="K4364" s="184"/>
      <c r="L4364" s="183"/>
    </row>
    <row r="4365">
      <c r="A4365" s="454"/>
      <c r="B4365" s="927"/>
      <c r="C4365" s="580"/>
      <c r="D4365" s="939"/>
      <c r="E4365" s="940"/>
      <c r="F4365" s="941"/>
      <c r="G4365" s="937" t="str">
        <f t="array" ref="G4365">xlookup(F4365,'Internal Staffing Calculator'!E:E,'Internal Staffing Calculator'!C:C,"")</f>
        <v/>
      </c>
      <c r="H4365" s="932" t="str">
        <f t="array" ref="H4365">if(F4365&lt;&gt;"", iferror(index('Internal Staffing Calculator'!B$8:B23500,match(F4365,'Internal Staffing Calculator'!E$8:E23500,0)), "Not In Budget"),"")</f>
        <v/>
      </c>
      <c r="I4365" s="184"/>
      <c r="J4365" s="184"/>
      <c r="K4365" s="184"/>
      <c r="L4365" s="183"/>
    </row>
    <row r="4366">
      <c r="A4366" s="454"/>
      <c r="B4366" s="927"/>
      <c r="C4366" s="580"/>
      <c r="D4366" s="939"/>
      <c r="E4366" s="940"/>
      <c r="F4366" s="941"/>
      <c r="G4366" s="937" t="str">
        <f t="array" ref="G4366">xlookup(F4366,'Internal Staffing Calculator'!E:E,'Internal Staffing Calculator'!C:C,"")</f>
        <v/>
      </c>
      <c r="H4366" s="932" t="str">
        <f t="array" ref="H4366">if(F4366&lt;&gt;"", iferror(index('Internal Staffing Calculator'!B$8:B23500,match(F4366,'Internal Staffing Calculator'!E$8:E23500,0)), "Not In Budget"),"")</f>
        <v/>
      </c>
      <c r="I4366" s="184"/>
      <c r="J4366" s="184"/>
      <c r="K4366" s="184"/>
      <c r="L4366" s="183"/>
    </row>
    <row r="4367">
      <c r="A4367" s="454"/>
      <c r="B4367" s="927"/>
      <c r="C4367" s="580"/>
      <c r="D4367" s="939"/>
      <c r="E4367" s="940"/>
      <c r="F4367" s="941"/>
      <c r="G4367" s="937" t="str">
        <f t="array" ref="G4367">xlookup(F4367,'Internal Staffing Calculator'!E:E,'Internal Staffing Calculator'!C:C,"")</f>
        <v/>
      </c>
      <c r="H4367" s="932" t="str">
        <f t="array" ref="H4367">if(F4367&lt;&gt;"", iferror(index('Internal Staffing Calculator'!B$8:B23500,match(F4367,'Internal Staffing Calculator'!E$8:E23500,0)), "Not In Budget"),"")</f>
        <v/>
      </c>
      <c r="I4367" s="184"/>
      <c r="J4367" s="184"/>
      <c r="K4367" s="184"/>
      <c r="L4367" s="183"/>
    </row>
    <row r="4368">
      <c r="A4368" s="454"/>
      <c r="B4368" s="927"/>
      <c r="C4368" s="580"/>
      <c r="D4368" s="939"/>
      <c r="E4368" s="940"/>
      <c r="F4368" s="941"/>
      <c r="G4368" s="937" t="str">
        <f t="array" ref="G4368">xlookup(F4368,'Internal Staffing Calculator'!E:E,'Internal Staffing Calculator'!C:C,"")</f>
        <v/>
      </c>
      <c r="H4368" s="932" t="str">
        <f t="array" ref="H4368">if(F4368&lt;&gt;"", iferror(index('Internal Staffing Calculator'!B$8:B23500,match(F4368,'Internal Staffing Calculator'!E$8:E23500,0)), "Not In Budget"),"")</f>
        <v/>
      </c>
      <c r="I4368" s="184"/>
      <c r="J4368" s="184"/>
      <c r="K4368" s="184"/>
      <c r="L4368" s="183"/>
    </row>
    <row r="4369">
      <c r="A4369" s="454"/>
      <c r="B4369" s="927"/>
      <c r="C4369" s="580"/>
      <c r="D4369" s="939"/>
      <c r="E4369" s="940"/>
      <c r="F4369" s="941"/>
      <c r="G4369" s="937" t="str">
        <f t="array" ref="G4369">xlookup(F4369,'Internal Staffing Calculator'!E:E,'Internal Staffing Calculator'!C:C,"")</f>
        <v/>
      </c>
      <c r="H4369" s="932" t="str">
        <f t="array" ref="H4369">if(F4369&lt;&gt;"", iferror(index('Internal Staffing Calculator'!B$8:B23500,match(F4369,'Internal Staffing Calculator'!E$8:E23500,0)), "Not In Budget"),"")</f>
        <v/>
      </c>
      <c r="I4369" s="184"/>
      <c r="J4369" s="184"/>
      <c r="K4369" s="184"/>
      <c r="L4369" s="183"/>
    </row>
    <row r="4370">
      <c r="A4370" s="454"/>
      <c r="B4370" s="927"/>
      <c r="C4370" s="580"/>
      <c r="D4370" s="939"/>
      <c r="E4370" s="940"/>
      <c r="F4370" s="941"/>
      <c r="G4370" s="937" t="str">
        <f t="array" ref="G4370">xlookup(F4370,'Internal Staffing Calculator'!E:E,'Internal Staffing Calculator'!C:C,"")</f>
        <v/>
      </c>
      <c r="H4370" s="932" t="str">
        <f t="array" ref="H4370">if(F4370&lt;&gt;"", iferror(index('Internal Staffing Calculator'!B$8:B23500,match(F4370,'Internal Staffing Calculator'!E$8:E23500,0)), "Not In Budget"),"")</f>
        <v/>
      </c>
      <c r="I4370" s="184"/>
      <c r="J4370" s="184"/>
      <c r="K4370" s="184"/>
      <c r="L4370" s="183"/>
    </row>
    <row r="4371">
      <c r="A4371" s="454"/>
      <c r="B4371" s="927"/>
      <c r="C4371" s="580"/>
      <c r="D4371" s="939"/>
      <c r="E4371" s="940"/>
      <c r="F4371" s="941"/>
      <c r="G4371" s="937" t="str">
        <f t="array" ref="G4371">xlookup(F4371,'Internal Staffing Calculator'!E:E,'Internal Staffing Calculator'!C:C,"")</f>
        <v/>
      </c>
      <c r="H4371" s="932" t="str">
        <f t="array" ref="H4371">if(F4371&lt;&gt;"", iferror(index('Internal Staffing Calculator'!B$8:B23500,match(F4371,'Internal Staffing Calculator'!E$8:E23500,0)), "Not In Budget"),"")</f>
        <v/>
      </c>
      <c r="I4371" s="184"/>
      <c r="J4371" s="184"/>
      <c r="K4371" s="184"/>
      <c r="L4371" s="183"/>
    </row>
    <row r="4372">
      <c r="A4372" s="454"/>
      <c r="B4372" s="927"/>
      <c r="C4372" s="580"/>
      <c r="D4372" s="939"/>
      <c r="E4372" s="940"/>
      <c r="F4372" s="941"/>
      <c r="G4372" s="937" t="str">
        <f t="array" ref="G4372">xlookup(F4372,'Internal Staffing Calculator'!E:E,'Internal Staffing Calculator'!C:C,"")</f>
        <v/>
      </c>
      <c r="H4372" s="932" t="str">
        <f t="array" ref="H4372">if(F4372&lt;&gt;"", iferror(index('Internal Staffing Calculator'!B$8:B23500,match(F4372,'Internal Staffing Calculator'!E$8:E23500,0)), "Not In Budget"),"")</f>
        <v/>
      </c>
      <c r="I4372" s="184"/>
      <c r="J4372" s="184"/>
      <c r="K4372" s="184"/>
      <c r="L4372" s="183"/>
    </row>
    <row r="4373">
      <c r="A4373" s="454"/>
      <c r="B4373" s="927"/>
      <c r="C4373" s="580"/>
      <c r="D4373" s="939"/>
      <c r="E4373" s="940"/>
      <c r="F4373" s="941"/>
      <c r="G4373" s="937" t="str">
        <f t="array" ref="G4373">xlookup(F4373,'Internal Staffing Calculator'!E:E,'Internal Staffing Calculator'!C:C,"")</f>
        <v/>
      </c>
      <c r="H4373" s="932" t="str">
        <f t="array" ref="H4373">if(F4373&lt;&gt;"", iferror(index('Internal Staffing Calculator'!B$8:B23500,match(F4373,'Internal Staffing Calculator'!E$8:E23500,0)), "Not In Budget"),"")</f>
        <v/>
      </c>
      <c r="I4373" s="184"/>
      <c r="J4373" s="184"/>
      <c r="K4373" s="184"/>
      <c r="L4373" s="183"/>
    </row>
    <row r="4374">
      <c r="A4374" s="454"/>
      <c r="B4374" s="927"/>
      <c r="C4374" s="580"/>
      <c r="D4374" s="939"/>
      <c r="E4374" s="940"/>
      <c r="F4374" s="941"/>
      <c r="G4374" s="937" t="str">
        <f t="array" ref="G4374">xlookup(F4374,'Internal Staffing Calculator'!E:E,'Internal Staffing Calculator'!C:C,"")</f>
        <v/>
      </c>
      <c r="H4374" s="932" t="str">
        <f t="array" ref="H4374">if(F4374&lt;&gt;"", iferror(index('Internal Staffing Calculator'!B$8:B23500,match(F4374,'Internal Staffing Calculator'!E$8:E23500,0)), "Not In Budget"),"")</f>
        <v/>
      </c>
      <c r="I4374" s="184"/>
      <c r="J4374" s="184"/>
      <c r="K4374" s="184"/>
      <c r="L4374" s="183"/>
    </row>
    <row r="4375">
      <c r="A4375" s="454"/>
      <c r="B4375" s="927"/>
      <c r="C4375" s="580"/>
      <c r="D4375" s="939"/>
      <c r="E4375" s="940"/>
      <c r="F4375" s="941"/>
      <c r="G4375" s="937" t="str">
        <f t="array" ref="G4375">xlookup(F4375,'Internal Staffing Calculator'!E:E,'Internal Staffing Calculator'!C:C,"")</f>
        <v/>
      </c>
      <c r="H4375" s="932" t="str">
        <f t="array" ref="H4375">if(F4375&lt;&gt;"", iferror(index('Internal Staffing Calculator'!B$8:B23500,match(F4375,'Internal Staffing Calculator'!E$8:E23500,0)), "Not In Budget"),"")</f>
        <v/>
      </c>
      <c r="I4375" s="184"/>
      <c r="J4375" s="184"/>
      <c r="K4375" s="184"/>
      <c r="L4375" s="183"/>
    </row>
    <row r="4376">
      <c r="A4376" s="454"/>
      <c r="B4376" s="927"/>
      <c r="C4376" s="580"/>
      <c r="D4376" s="939"/>
      <c r="E4376" s="940"/>
      <c r="F4376" s="941"/>
      <c r="G4376" s="937" t="str">
        <f t="array" ref="G4376">xlookup(F4376,'Internal Staffing Calculator'!E:E,'Internal Staffing Calculator'!C:C,"")</f>
        <v/>
      </c>
      <c r="H4376" s="932" t="str">
        <f t="array" ref="H4376">if(F4376&lt;&gt;"", iferror(index('Internal Staffing Calculator'!B$8:B23500,match(F4376,'Internal Staffing Calculator'!E$8:E23500,0)), "Not In Budget"),"")</f>
        <v/>
      </c>
      <c r="I4376" s="184"/>
      <c r="J4376" s="184"/>
      <c r="K4376" s="184"/>
      <c r="L4376" s="183"/>
    </row>
    <row r="4377">
      <c r="A4377" s="454"/>
      <c r="B4377" s="927"/>
      <c r="C4377" s="580"/>
      <c r="D4377" s="939"/>
      <c r="E4377" s="940"/>
      <c r="F4377" s="941"/>
      <c r="G4377" s="937" t="str">
        <f t="array" ref="G4377">xlookup(F4377,'Internal Staffing Calculator'!E:E,'Internal Staffing Calculator'!C:C,"")</f>
        <v/>
      </c>
      <c r="H4377" s="932" t="str">
        <f t="array" ref="H4377">if(F4377&lt;&gt;"", iferror(index('Internal Staffing Calculator'!B$8:B23500,match(F4377,'Internal Staffing Calculator'!E$8:E23500,0)), "Not In Budget"),"")</f>
        <v/>
      </c>
      <c r="I4377" s="184"/>
      <c r="J4377" s="184"/>
      <c r="K4377" s="184"/>
      <c r="L4377" s="183"/>
    </row>
    <row r="4378">
      <c r="A4378" s="454"/>
      <c r="B4378" s="927"/>
      <c r="C4378" s="580"/>
      <c r="D4378" s="939"/>
      <c r="E4378" s="940"/>
      <c r="F4378" s="941"/>
      <c r="G4378" s="937" t="str">
        <f t="array" ref="G4378">xlookup(F4378,'Internal Staffing Calculator'!E:E,'Internal Staffing Calculator'!C:C,"")</f>
        <v/>
      </c>
      <c r="H4378" s="932" t="str">
        <f t="array" ref="H4378">if(F4378&lt;&gt;"", iferror(index('Internal Staffing Calculator'!B$8:B23500,match(F4378,'Internal Staffing Calculator'!E$8:E23500,0)), "Not In Budget"),"")</f>
        <v/>
      </c>
      <c r="I4378" s="184"/>
      <c r="J4378" s="184"/>
      <c r="K4378" s="184"/>
      <c r="L4378" s="183"/>
    </row>
    <row r="4379">
      <c r="A4379" s="454"/>
      <c r="B4379" s="927"/>
      <c r="C4379" s="580"/>
      <c r="D4379" s="939"/>
      <c r="E4379" s="940"/>
      <c r="F4379" s="941"/>
      <c r="G4379" s="937" t="str">
        <f t="array" ref="G4379">xlookup(F4379,'Internal Staffing Calculator'!E:E,'Internal Staffing Calculator'!C:C,"")</f>
        <v/>
      </c>
      <c r="H4379" s="932" t="str">
        <f t="array" ref="H4379">if(F4379&lt;&gt;"", iferror(index('Internal Staffing Calculator'!B$8:B23500,match(F4379,'Internal Staffing Calculator'!E$8:E23500,0)), "Not In Budget"),"")</f>
        <v/>
      </c>
      <c r="I4379" s="184"/>
      <c r="J4379" s="184"/>
      <c r="K4379" s="184"/>
      <c r="L4379" s="183"/>
    </row>
    <row r="4380">
      <c r="A4380" s="454"/>
      <c r="B4380" s="927"/>
      <c r="C4380" s="580"/>
      <c r="D4380" s="939"/>
      <c r="E4380" s="940"/>
      <c r="F4380" s="941"/>
      <c r="G4380" s="937" t="str">
        <f t="array" ref="G4380">xlookup(F4380,'Internal Staffing Calculator'!E:E,'Internal Staffing Calculator'!C:C,"")</f>
        <v/>
      </c>
      <c r="H4380" s="932" t="str">
        <f t="array" ref="H4380">if(F4380&lt;&gt;"", iferror(index('Internal Staffing Calculator'!B$8:B23500,match(F4380,'Internal Staffing Calculator'!E$8:E23500,0)), "Not In Budget"),"")</f>
        <v/>
      </c>
      <c r="I4380" s="184"/>
      <c r="J4380" s="184"/>
      <c r="K4380" s="184"/>
      <c r="L4380" s="183"/>
    </row>
    <row r="4381">
      <c r="A4381" s="454"/>
      <c r="B4381" s="927"/>
      <c r="C4381" s="580"/>
      <c r="D4381" s="939"/>
      <c r="E4381" s="940"/>
      <c r="F4381" s="941"/>
      <c r="G4381" s="937" t="str">
        <f t="array" ref="G4381">xlookup(F4381,'Internal Staffing Calculator'!E:E,'Internal Staffing Calculator'!C:C,"")</f>
        <v/>
      </c>
      <c r="H4381" s="932" t="str">
        <f t="array" ref="H4381">if(F4381&lt;&gt;"", iferror(index('Internal Staffing Calculator'!B$8:B23500,match(F4381,'Internal Staffing Calculator'!E$8:E23500,0)), "Not In Budget"),"")</f>
        <v/>
      </c>
      <c r="I4381" s="184"/>
      <c r="J4381" s="184"/>
      <c r="K4381" s="184"/>
      <c r="L4381" s="183"/>
    </row>
    <row r="4382">
      <c r="A4382" s="454"/>
      <c r="B4382" s="927"/>
      <c r="C4382" s="580"/>
      <c r="D4382" s="939"/>
      <c r="E4382" s="940"/>
      <c r="F4382" s="941"/>
      <c r="G4382" s="937" t="str">
        <f t="array" ref="G4382">xlookup(F4382,'Internal Staffing Calculator'!E:E,'Internal Staffing Calculator'!C:C,"")</f>
        <v/>
      </c>
      <c r="H4382" s="932" t="str">
        <f t="array" ref="H4382">if(F4382&lt;&gt;"", iferror(index('Internal Staffing Calculator'!B$8:B23500,match(F4382,'Internal Staffing Calculator'!E$8:E23500,0)), "Not In Budget"),"")</f>
        <v/>
      </c>
      <c r="I4382" s="184"/>
      <c r="J4382" s="184"/>
      <c r="K4382" s="184"/>
      <c r="L4382" s="183"/>
    </row>
    <row r="4383">
      <c r="A4383" s="454"/>
      <c r="B4383" s="927"/>
      <c r="C4383" s="580"/>
      <c r="D4383" s="939"/>
      <c r="E4383" s="940"/>
      <c r="F4383" s="941"/>
      <c r="G4383" s="937" t="str">
        <f t="array" ref="G4383">xlookup(F4383,'Internal Staffing Calculator'!E:E,'Internal Staffing Calculator'!C:C,"")</f>
        <v/>
      </c>
      <c r="H4383" s="932" t="str">
        <f t="array" ref="H4383">if(F4383&lt;&gt;"", iferror(index('Internal Staffing Calculator'!B$8:B23500,match(F4383,'Internal Staffing Calculator'!E$8:E23500,0)), "Not In Budget"),"")</f>
        <v/>
      </c>
      <c r="I4383" s="184"/>
      <c r="J4383" s="184"/>
      <c r="K4383" s="184"/>
      <c r="L4383" s="183"/>
    </row>
    <row r="4384">
      <c r="A4384" s="454"/>
      <c r="B4384" s="927"/>
      <c r="C4384" s="580"/>
      <c r="D4384" s="939"/>
      <c r="E4384" s="940"/>
      <c r="F4384" s="941"/>
      <c r="G4384" s="937" t="str">
        <f t="array" ref="G4384">xlookup(F4384,'Internal Staffing Calculator'!E:E,'Internal Staffing Calculator'!C:C,"")</f>
        <v/>
      </c>
      <c r="H4384" s="932" t="str">
        <f t="array" ref="H4384">if(F4384&lt;&gt;"", iferror(index('Internal Staffing Calculator'!B$8:B23500,match(F4384,'Internal Staffing Calculator'!E$8:E23500,0)), "Not In Budget"),"")</f>
        <v/>
      </c>
      <c r="I4384" s="184"/>
      <c r="J4384" s="184"/>
      <c r="K4384" s="184"/>
      <c r="L4384" s="183"/>
    </row>
    <row r="4385">
      <c r="A4385" s="454"/>
      <c r="B4385" s="927"/>
      <c r="C4385" s="580"/>
      <c r="D4385" s="939"/>
      <c r="E4385" s="940"/>
      <c r="F4385" s="941"/>
      <c r="G4385" s="937" t="str">
        <f t="array" ref="G4385">xlookup(F4385,'Internal Staffing Calculator'!E:E,'Internal Staffing Calculator'!C:C,"")</f>
        <v/>
      </c>
      <c r="H4385" s="932" t="str">
        <f t="array" ref="H4385">if(F4385&lt;&gt;"", iferror(index('Internal Staffing Calculator'!B$8:B23500,match(F4385,'Internal Staffing Calculator'!E$8:E23500,0)), "Not In Budget"),"")</f>
        <v/>
      </c>
      <c r="I4385" s="184"/>
      <c r="J4385" s="184"/>
      <c r="K4385" s="184"/>
      <c r="L4385" s="183"/>
    </row>
    <row r="4386">
      <c r="A4386" s="454"/>
      <c r="B4386" s="927"/>
      <c r="C4386" s="580"/>
      <c r="D4386" s="939"/>
      <c r="E4386" s="940"/>
      <c r="F4386" s="941"/>
      <c r="G4386" s="937" t="str">
        <f t="array" ref="G4386">xlookup(F4386,'Internal Staffing Calculator'!E:E,'Internal Staffing Calculator'!C:C,"")</f>
        <v/>
      </c>
      <c r="H4386" s="932" t="str">
        <f t="array" ref="H4386">if(F4386&lt;&gt;"", iferror(index('Internal Staffing Calculator'!B$8:B23500,match(F4386,'Internal Staffing Calculator'!E$8:E23500,0)), "Not In Budget"),"")</f>
        <v/>
      </c>
      <c r="I4386" s="184"/>
      <c r="J4386" s="184"/>
      <c r="K4386" s="184"/>
      <c r="L4386" s="183"/>
    </row>
    <row r="4387">
      <c r="A4387" s="454"/>
      <c r="B4387" s="927"/>
      <c r="C4387" s="580"/>
      <c r="D4387" s="939"/>
      <c r="E4387" s="940"/>
      <c r="F4387" s="941"/>
      <c r="G4387" s="937" t="str">
        <f t="array" ref="G4387">xlookup(F4387,'Internal Staffing Calculator'!E:E,'Internal Staffing Calculator'!C:C,"")</f>
        <v/>
      </c>
      <c r="H4387" s="932" t="str">
        <f t="array" ref="H4387">if(F4387&lt;&gt;"", iferror(index('Internal Staffing Calculator'!B$8:B23500,match(F4387,'Internal Staffing Calculator'!E$8:E23500,0)), "Not In Budget"),"")</f>
        <v/>
      </c>
      <c r="I4387" s="184"/>
      <c r="J4387" s="184"/>
      <c r="K4387" s="184"/>
      <c r="L4387" s="183"/>
    </row>
    <row r="4388">
      <c r="A4388" s="454"/>
      <c r="B4388" s="927"/>
      <c r="C4388" s="580"/>
      <c r="D4388" s="939"/>
      <c r="E4388" s="940"/>
      <c r="F4388" s="941"/>
      <c r="G4388" s="937" t="str">
        <f t="array" ref="G4388">xlookup(F4388,'Internal Staffing Calculator'!E:E,'Internal Staffing Calculator'!C:C,"")</f>
        <v/>
      </c>
      <c r="H4388" s="932" t="str">
        <f t="array" ref="H4388">if(F4388&lt;&gt;"", iferror(index('Internal Staffing Calculator'!B$8:B23500,match(F4388,'Internal Staffing Calculator'!E$8:E23500,0)), "Not In Budget"),"")</f>
        <v/>
      </c>
      <c r="I4388" s="184"/>
      <c r="J4388" s="184"/>
      <c r="K4388" s="184"/>
      <c r="L4388" s="183"/>
    </row>
    <row r="4389">
      <c r="A4389" s="454"/>
      <c r="B4389" s="927"/>
      <c r="C4389" s="580"/>
      <c r="D4389" s="939"/>
      <c r="E4389" s="940"/>
      <c r="F4389" s="941"/>
      <c r="G4389" s="937" t="str">
        <f t="array" ref="G4389">xlookup(F4389,'Internal Staffing Calculator'!E:E,'Internal Staffing Calculator'!C:C,"")</f>
        <v/>
      </c>
      <c r="H4389" s="932" t="str">
        <f t="array" ref="H4389">if(F4389&lt;&gt;"", iferror(index('Internal Staffing Calculator'!B$8:B23500,match(F4389,'Internal Staffing Calculator'!E$8:E23500,0)), "Not In Budget"),"")</f>
        <v/>
      </c>
      <c r="I4389" s="184"/>
      <c r="J4389" s="184"/>
      <c r="K4389" s="184"/>
      <c r="L4389" s="183"/>
    </row>
    <row r="4390">
      <c r="A4390" s="454"/>
      <c r="B4390" s="927"/>
      <c r="C4390" s="580"/>
      <c r="D4390" s="939"/>
      <c r="E4390" s="940"/>
      <c r="F4390" s="941"/>
      <c r="G4390" s="937" t="str">
        <f t="array" ref="G4390">xlookup(F4390,'Internal Staffing Calculator'!E:E,'Internal Staffing Calculator'!C:C,"")</f>
        <v/>
      </c>
      <c r="H4390" s="932" t="str">
        <f t="array" ref="H4390">if(F4390&lt;&gt;"", iferror(index('Internal Staffing Calculator'!B$8:B23500,match(F4390,'Internal Staffing Calculator'!E$8:E23500,0)), "Not In Budget"),"")</f>
        <v/>
      </c>
      <c r="I4390" s="184"/>
      <c r="J4390" s="184"/>
      <c r="K4390" s="184"/>
      <c r="L4390" s="183"/>
    </row>
    <row r="4391">
      <c r="A4391" s="454"/>
      <c r="B4391" s="927"/>
      <c r="C4391" s="580"/>
      <c r="D4391" s="939"/>
      <c r="E4391" s="940"/>
      <c r="F4391" s="941"/>
      <c r="G4391" s="937" t="str">
        <f t="array" ref="G4391">xlookup(F4391,'Internal Staffing Calculator'!E:E,'Internal Staffing Calculator'!C:C,"")</f>
        <v/>
      </c>
      <c r="H4391" s="932" t="str">
        <f t="array" ref="H4391">if(F4391&lt;&gt;"", iferror(index('Internal Staffing Calculator'!B$8:B23500,match(F4391,'Internal Staffing Calculator'!E$8:E23500,0)), "Not In Budget"),"")</f>
        <v/>
      </c>
      <c r="I4391" s="184"/>
      <c r="J4391" s="184"/>
      <c r="K4391" s="184"/>
      <c r="L4391" s="183"/>
    </row>
    <row r="4392">
      <c r="A4392" s="454"/>
      <c r="B4392" s="927"/>
      <c r="C4392" s="580"/>
      <c r="D4392" s="939"/>
      <c r="E4392" s="940"/>
      <c r="F4392" s="941"/>
      <c r="G4392" s="937" t="str">
        <f t="array" ref="G4392">xlookup(F4392,'Internal Staffing Calculator'!E:E,'Internal Staffing Calculator'!C:C,"")</f>
        <v/>
      </c>
      <c r="H4392" s="932" t="str">
        <f t="array" ref="H4392">if(F4392&lt;&gt;"", iferror(index('Internal Staffing Calculator'!B$8:B23500,match(F4392,'Internal Staffing Calculator'!E$8:E23500,0)), "Not In Budget"),"")</f>
        <v/>
      </c>
      <c r="I4392" s="184"/>
      <c r="J4392" s="184"/>
      <c r="K4392" s="184"/>
      <c r="L4392" s="183"/>
    </row>
    <row r="4393">
      <c r="A4393" s="454"/>
      <c r="B4393" s="927"/>
      <c r="C4393" s="580"/>
      <c r="D4393" s="939"/>
      <c r="E4393" s="940"/>
      <c r="F4393" s="941"/>
      <c r="G4393" s="937" t="str">
        <f t="array" ref="G4393">xlookup(F4393,'Internal Staffing Calculator'!E:E,'Internal Staffing Calculator'!C:C,"")</f>
        <v/>
      </c>
      <c r="H4393" s="932" t="str">
        <f t="array" ref="H4393">if(F4393&lt;&gt;"", iferror(index('Internal Staffing Calculator'!B$8:B23500,match(F4393,'Internal Staffing Calculator'!E$8:E23500,0)), "Not In Budget"),"")</f>
        <v/>
      </c>
      <c r="I4393" s="184"/>
      <c r="J4393" s="184"/>
      <c r="K4393" s="184"/>
      <c r="L4393" s="183"/>
    </row>
    <row r="4394">
      <c r="A4394" s="454"/>
      <c r="B4394" s="927"/>
      <c r="C4394" s="580"/>
      <c r="D4394" s="939"/>
      <c r="E4394" s="940"/>
      <c r="F4394" s="941"/>
      <c r="G4394" s="937" t="str">
        <f t="array" ref="G4394">xlookup(F4394,'Internal Staffing Calculator'!E:E,'Internal Staffing Calculator'!C:C,"")</f>
        <v/>
      </c>
      <c r="H4394" s="932" t="str">
        <f t="array" ref="H4394">if(F4394&lt;&gt;"", iferror(index('Internal Staffing Calculator'!B$8:B23500,match(F4394,'Internal Staffing Calculator'!E$8:E23500,0)), "Not In Budget"),"")</f>
        <v/>
      </c>
      <c r="I4394" s="184"/>
      <c r="J4394" s="184"/>
      <c r="K4394" s="184"/>
      <c r="L4394" s="183"/>
    </row>
    <row r="4395">
      <c r="A4395" s="454"/>
      <c r="B4395" s="927"/>
      <c r="C4395" s="580"/>
      <c r="D4395" s="939"/>
      <c r="E4395" s="940"/>
      <c r="F4395" s="941"/>
      <c r="G4395" s="937" t="str">
        <f t="array" ref="G4395">xlookup(F4395,'Internal Staffing Calculator'!E:E,'Internal Staffing Calculator'!C:C,"")</f>
        <v/>
      </c>
      <c r="H4395" s="932" t="str">
        <f t="array" ref="H4395">if(F4395&lt;&gt;"", iferror(index('Internal Staffing Calculator'!B$8:B23500,match(F4395,'Internal Staffing Calculator'!E$8:E23500,0)), "Not In Budget"),"")</f>
        <v/>
      </c>
      <c r="I4395" s="184"/>
      <c r="J4395" s="184"/>
      <c r="K4395" s="184"/>
      <c r="L4395" s="183"/>
    </row>
    <row r="4396">
      <c r="A4396" s="454"/>
      <c r="B4396" s="927"/>
      <c r="C4396" s="580"/>
      <c r="D4396" s="939"/>
      <c r="E4396" s="940"/>
      <c r="F4396" s="941"/>
      <c r="G4396" s="937" t="str">
        <f t="array" ref="G4396">xlookup(F4396,'Internal Staffing Calculator'!E:E,'Internal Staffing Calculator'!C:C,"")</f>
        <v/>
      </c>
      <c r="H4396" s="932" t="str">
        <f t="array" ref="H4396">if(F4396&lt;&gt;"", iferror(index('Internal Staffing Calculator'!B$8:B23500,match(F4396,'Internal Staffing Calculator'!E$8:E23500,0)), "Not In Budget"),"")</f>
        <v/>
      </c>
      <c r="I4396" s="184"/>
      <c r="J4396" s="184"/>
      <c r="K4396" s="184"/>
      <c r="L4396" s="183"/>
    </row>
    <row r="4397">
      <c r="A4397" s="454"/>
      <c r="B4397" s="927"/>
      <c r="C4397" s="580"/>
      <c r="D4397" s="939"/>
      <c r="E4397" s="940"/>
      <c r="F4397" s="941"/>
      <c r="G4397" s="937" t="str">
        <f t="array" ref="G4397">xlookup(F4397,'Internal Staffing Calculator'!E:E,'Internal Staffing Calculator'!C:C,"")</f>
        <v/>
      </c>
      <c r="H4397" s="932" t="str">
        <f t="array" ref="H4397">if(F4397&lt;&gt;"", iferror(index('Internal Staffing Calculator'!B$8:B23500,match(F4397,'Internal Staffing Calculator'!E$8:E23500,0)), "Not In Budget"),"")</f>
        <v/>
      </c>
      <c r="I4397" s="184"/>
      <c r="J4397" s="184"/>
      <c r="K4397" s="184"/>
      <c r="L4397" s="183"/>
    </row>
    <row r="4398">
      <c r="A4398" s="454"/>
      <c r="B4398" s="927"/>
      <c r="C4398" s="580"/>
      <c r="D4398" s="939"/>
      <c r="E4398" s="940"/>
      <c r="F4398" s="941"/>
      <c r="G4398" s="937" t="str">
        <f t="array" ref="G4398">xlookup(F4398,'Internal Staffing Calculator'!E:E,'Internal Staffing Calculator'!C:C,"")</f>
        <v/>
      </c>
      <c r="H4398" s="932" t="str">
        <f t="array" ref="H4398">if(F4398&lt;&gt;"", iferror(index('Internal Staffing Calculator'!B$8:B23500,match(F4398,'Internal Staffing Calculator'!E$8:E23500,0)), "Not In Budget"),"")</f>
        <v/>
      </c>
      <c r="I4398" s="184"/>
      <c r="J4398" s="184"/>
      <c r="K4398" s="184"/>
      <c r="L4398" s="183"/>
    </row>
    <row r="4399">
      <c r="A4399" s="454"/>
      <c r="B4399" s="927"/>
      <c r="C4399" s="580"/>
      <c r="D4399" s="939"/>
      <c r="E4399" s="940"/>
      <c r="F4399" s="941"/>
      <c r="G4399" s="937" t="str">
        <f t="array" ref="G4399">xlookup(F4399,'Internal Staffing Calculator'!E:E,'Internal Staffing Calculator'!C:C,"")</f>
        <v/>
      </c>
      <c r="H4399" s="932" t="str">
        <f t="array" ref="H4399">if(F4399&lt;&gt;"", iferror(index('Internal Staffing Calculator'!B$8:B23500,match(F4399,'Internal Staffing Calculator'!E$8:E23500,0)), "Not In Budget"),"")</f>
        <v/>
      </c>
      <c r="I4399" s="184"/>
      <c r="J4399" s="184"/>
      <c r="K4399" s="184"/>
      <c r="L4399" s="183"/>
    </row>
    <row r="4400">
      <c r="A4400" s="454"/>
      <c r="B4400" s="927"/>
      <c r="C4400" s="580"/>
      <c r="D4400" s="939"/>
      <c r="E4400" s="940"/>
      <c r="F4400" s="941"/>
      <c r="G4400" s="937" t="str">
        <f t="array" ref="G4400">xlookup(F4400,'Internal Staffing Calculator'!E:E,'Internal Staffing Calculator'!C:C,"")</f>
        <v/>
      </c>
      <c r="H4400" s="932" t="str">
        <f t="array" ref="H4400">if(F4400&lt;&gt;"", iferror(index('Internal Staffing Calculator'!B$8:B23500,match(F4400,'Internal Staffing Calculator'!E$8:E23500,0)), "Not In Budget"),"")</f>
        <v/>
      </c>
      <c r="I4400" s="184"/>
      <c r="J4400" s="184"/>
      <c r="K4400" s="184"/>
      <c r="L4400" s="183"/>
    </row>
    <row r="4401">
      <c r="A4401" s="454"/>
      <c r="B4401" s="927"/>
      <c r="C4401" s="580"/>
      <c r="D4401" s="939"/>
      <c r="E4401" s="940"/>
      <c r="F4401" s="941"/>
      <c r="G4401" s="937" t="str">
        <f t="array" ref="G4401">xlookup(F4401,'Internal Staffing Calculator'!E:E,'Internal Staffing Calculator'!C:C,"")</f>
        <v/>
      </c>
      <c r="H4401" s="932" t="str">
        <f t="array" ref="H4401">if(F4401&lt;&gt;"", iferror(index('Internal Staffing Calculator'!B$8:B23500,match(F4401,'Internal Staffing Calculator'!E$8:E23500,0)), "Not In Budget"),"")</f>
        <v/>
      </c>
      <c r="I4401" s="184"/>
      <c r="J4401" s="184"/>
      <c r="K4401" s="184"/>
      <c r="L4401" s="183"/>
    </row>
    <row r="4402">
      <c r="A4402" s="454"/>
      <c r="B4402" s="927"/>
      <c r="C4402" s="580"/>
      <c r="D4402" s="939"/>
      <c r="E4402" s="940"/>
      <c r="F4402" s="941"/>
      <c r="G4402" s="937" t="str">
        <f t="array" ref="G4402">xlookup(F4402,'Internal Staffing Calculator'!E:E,'Internal Staffing Calculator'!C:C,"")</f>
        <v/>
      </c>
      <c r="H4402" s="932" t="str">
        <f t="array" ref="H4402">if(F4402&lt;&gt;"", iferror(index('Internal Staffing Calculator'!B$8:B23500,match(F4402,'Internal Staffing Calculator'!E$8:E23500,0)), "Not In Budget"),"")</f>
        <v/>
      </c>
      <c r="I4402" s="184"/>
      <c r="J4402" s="184"/>
      <c r="K4402" s="184"/>
      <c r="L4402" s="183"/>
    </row>
    <row r="4403">
      <c r="A4403" s="454"/>
      <c r="B4403" s="927"/>
      <c r="C4403" s="580"/>
      <c r="D4403" s="939"/>
      <c r="E4403" s="940"/>
      <c r="F4403" s="941"/>
      <c r="G4403" s="937" t="str">
        <f t="array" ref="G4403">xlookup(F4403,'Internal Staffing Calculator'!E:E,'Internal Staffing Calculator'!C:C,"")</f>
        <v/>
      </c>
      <c r="H4403" s="932" t="str">
        <f t="array" ref="H4403">if(F4403&lt;&gt;"", iferror(index('Internal Staffing Calculator'!B$8:B23500,match(F4403,'Internal Staffing Calculator'!E$8:E23500,0)), "Not In Budget"),"")</f>
        <v/>
      </c>
      <c r="I4403" s="184"/>
      <c r="J4403" s="184"/>
      <c r="K4403" s="184"/>
      <c r="L4403" s="183"/>
    </row>
    <row r="4404">
      <c r="A4404" s="454"/>
      <c r="B4404" s="927"/>
      <c r="C4404" s="580"/>
      <c r="D4404" s="939"/>
      <c r="E4404" s="940"/>
      <c r="F4404" s="941"/>
      <c r="G4404" s="937" t="str">
        <f t="array" ref="G4404">xlookup(F4404,'Internal Staffing Calculator'!E:E,'Internal Staffing Calculator'!C:C,"")</f>
        <v/>
      </c>
      <c r="H4404" s="932" t="str">
        <f t="array" ref="H4404">if(F4404&lt;&gt;"", iferror(index('Internal Staffing Calculator'!B$8:B23500,match(F4404,'Internal Staffing Calculator'!E$8:E23500,0)), "Not In Budget"),"")</f>
        <v/>
      </c>
      <c r="I4404" s="184"/>
      <c r="J4404" s="184"/>
      <c r="K4404" s="184"/>
      <c r="L4404" s="183"/>
    </row>
    <row r="4405">
      <c r="A4405" s="454"/>
      <c r="B4405" s="927"/>
      <c r="C4405" s="580"/>
      <c r="D4405" s="939"/>
      <c r="E4405" s="940"/>
      <c r="F4405" s="941"/>
      <c r="G4405" s="937" t="str">
        <f t="array" ref="G4405">xlookup(F4405,'Internal Staffing Calculator'!E:E,'Internal Staffing Calculator'!C:C,"")</f>
        <v/>
      </c>
      <c r="H4405" s="932" t="str">
        <f t="array" ref="H4405">if(F4405&lt;&gt;"", iferror(index('Internal Staffing Calculator'!B$8:B23500,match(F4405,'Internal Staffing Calculator'!E$8:E23500,0)), "Not In Budget"),"")</f>
        <v/>
      </c>
      <c r="I4405" s="184"/>
      <c r="J4405" s="184"/>
      <c r="K4405" s="184"/>
      <c r="L4405" s="183"/>
    </row>
    <row r="4406">
      <c r="A4406" s="454"/>
      <c r="B4406" s="927"/>
      <c r="C4406" s="580"/>
      <c r="D4406" s="939"/>
      <c r="E4406" s="940"/>
      <c r="F4406" s="941"/>
      <c r="G4406" s="937" t="str">
        <f t="array" ref="G4406">xlookup(F4406,'Internal Staffing Calculator'!E:E,'Internal Staffing Calculator'!C:C,"")</f>
        <v/>
      </c>
      <c r="H4406" s="932" t="str">
        <f t="array" ref="H4406">if(F4406&lt;&gt;"", iferror(index('Internal Staffing Calculator'!B$8:B23500,match(F4406,'Internal Staffing Calculator'!E$8:E23500,0)), "Not In Budget"),"")</f>
        <v/>
      </c>
      <c r="I4406" s="184"/>
      <c r="J4406" s="184"/>
      <c r="K4406" s="184"/>
      <c r="L4406" s="183"/>
    </row>
    <row r="4407">
      <c r="A4407" s="454"/>
      <c r="B4407" s="927"/>
      <c r="C4407" s="580"/>
      <c r="D4407" s="939"/>
      <c r="E4407" s="940"/>
      <c r="F4407" s="941"/>
      <c r="G4407" s="937" t="str">
        <f t="array" ref="G4407">xlookup(F4407,'Internal Staffing Calculator'!E:E,'Internal Staffing Calculator'!C:C,"")</f>
        <v/>
      </c>
      <c r="H4407" s="932" t="str">
        <f t="array" ref="H4407">if(F4407&lt;&gt;"", iferror(index('Internal Staffing Calculator'!B$8:B23500,match(F4407,'Internal Staffing Calculator'!E$8:E23500,0)), "Not In Budget"),"")</f>
        <v/>
      </c>
      <c r="I4407" s="184"/>
      <c r="J4407" s="184"/>
      <c r="K4407" s="184"/>
      <c r="L4407" s="183"/>
    </row>
    <row r="4408">
      <c r="A4408" s="454"/>
      <c r="B4408" s="927"/>
      <c r="C4408" s="580"/>
      <c r="D4408" s="939"/>
      <c r="E4408" s="940"/>
      <c r="F4408" s="941"/>
      <c r="G4408" s="937" t="str">
        <f t="array" ref="G4408">xlookup(F4408,'Internal Staffing Calculator'!E:E,'Internal Staffing Calculator'!C:C,"")</f>
        <v/>
      </c>
      <c r="H4408" s="932" t="str">
        <f t="array" ref="H4408">if(F4408&lt;&gt;"", iferror(index('Internal Staffing Calculator'!B$8:B23500,match(F4408,'Internal Staffing Calculator'!E$8:E23500,0)), "Not In Budget"),"")</f>
        <v/>
      </c>
      <c r="I4408" s="184"/>
      <c r="J4408" s="184"/>
      <c r="K4408" s="184"/>
      <c r="L4408" s="183"/>
    </row>
    <row r="4409">
      <c r="A4409" s="454"/>
      <c r="B4409" s="927"/>
      <c r="C4409" s="580"/>
      <c r="D4409" s="939"/>
      <c r="E4409" s="940"/>
      <c r="F4409" s="941"/>
      <c r="G4409" s="937" t="str">
        <f t="array" ref="G4409">xlookup(F4409,'Internal Staffing Calculator'!E:E,'Internal Staffing Calculator'!C:C,"")</f>
        <v/>
      </c>
      <c r="H4409" s="932" t="str">
        <f t="array" ref="H4409">if(F4409&lt;&gt;"", iferror(index('Internal Staffing Calculator'!B$8:B23500,match(F4409,'Internal Staffing Calculator'!E$8:E23500,0)), "Not In Budget"),"")</f>
        <v/>
      </c>
      <c r="I4409" s="184"/>
      <c r="J4409" s="184"/>
      <c r="K4409" s="184"/>
      <c r="L4409" s="183"/>
    </row>
    <row r="4410">
      <c r="A4410" s="454"/>
      <c r="B4410" s="927"/>
      <c r="C4410" s="580"/>
      <c r="D4410" s="939"/>
      <c r="E4410" s="940"/>
      <c r="F4410" s="941"/>
      <c r="G4410" s="937" t="str">
        <f t="array" ref="G4410">xlookup(F4410,'Internal Staffing Calculator'!E:E,'Internal Staffing Calculator'!C:C,"")</f>
        <v/>
      </c>
      <c r="H4410" s="932" t="str">
        <f t="array" ref="H4410">if(F4410&lt;&gt;"", iferror(index('Internal Staffing Calculator'!B$8:B23500,match(F4410,'Internal Staffing Calculator'!E$8:E23500,0)), "Not In Budget"),"")</f>
        <v/>
      </c>
      <c r="I4410" s="184"/>
      <c r="J4410" s="184"/>
      <c r="K4410" s="184"/>
      <c r="L4410" s="183"/>
    </row>
    <row r="4411">
      <c r="A4411" s="454"/>
      <c r="B4411" s="927"/>
      <c r="C4411" s="580"/>
      <c r="D4411" s="939"/>
      <c r="E4411" s="940"/>
      <c r="F4411" s="941"/>
      <c r="G4411" s="937" t="str">
        <f t="array" ref="G4411">xlookup(F4411,'Internal Staffing Calculator'!E:E,'Internal Staffing Calculator'!C:C,"")</f>
        <v/>
      </c>
      <c r="H4411" s="932" t="str">
        <f t="array" ref="H4411">if(F4411&lt;&gt;"", iferror(index('Internal Staffing Calculator'!B$8:B23500,match(F4411,'Internal Staffing Calculator'!E$8:E23500,0)), "Not In Budget"),"")</f>
        <v/>
      </c>
      <c r="I4411" s="184"/>
      <c r="J4411" s="184"/>
      <c r="K4411" s="184"/>
      <c r="L4411" s="183"/>
    </row>
    <row r="4412">
      <c r="A4412" s="454"/>
      <c r="B4412" s="927"/>
      <c r="C4412" s="580"/>
      <c r="D4412" s="939"/>
      <c r="E4412" s="940"/>
      <c r="F4412" s="941"/>
      <c r="G4412" s="937" t="str">
        <f t="array" ref="G4412">xlookup(F4412,'Internal Staffing Calculator'!E:E,'Internal Staffing Calculator'!C:C,"")</f>
        <v/>
      </c>
      <c r="H4412" s="932" t="str">
        <f t="array" ref="H4412">if(F4412&lt;&gt;"", iferror(index('Internal Staffing Calculator'!B$8:B23500,match(F4412,'Internal Staffing Calculator'!E$8:E23500,0)), "Not In Budget"),"")</f>
        <v/>
      </c>
      <c r="I4412" s="184"/>
      <c r="J4412" s="184"/>
      <c r="K4412" s="184"/>
      <c r="L4412" s="183"/>
    </row>
    <row r="4413">
      <c r="A4413" s="454"/>
      <c r="B4413" s="927"/>
      <c r="C4413" s="580"/>
      <c r="D4413" s="939"/>
      <c r="E4413" s="940"/>
      <c r="F4413" s="941"/>
      <c r="G4413" s="937" t="str">
        <f t="array" ref="G4413">xlookup(F4413,'Internal Staffing Calculator'!E:E,'Internal Staffing Calculator'!C:C,"")</f>
        <v/>
      </c>
      <c r="H4413" s="932" t="str">
        <f t="array" ref="H4413">if(F4413&lt;&gt;"", iferror(index('Internal Staffing Calculator'!B$8:B23500,match(F4413,'Internal Staffing Calculator'!E$8:E23500,0)), "Not In Budget"),"")</f>
        <v/>
      </c>
      <c r="I4413" s="184"/>
      <c r="J4413" s="184"/>
      <c r="K4413" s="184"/>
      <c r="L4413" s="183"/>
    </row>
    <row r="4414">
      <c r="A4414" s="454"/>
      <c r="B4414" s="927"/>
      <c r="C4414" s="580"/>
      <c r="D4414" s="939"/>
      <c r="E4414" s="940"/>
      <c r="F4414" s="941"/>
      <c r="G4414" s="937" t="str">
        <f t="array" ref="G4414">xlookup(F4414,'Internal Staffing Calculator'!E:E,'Internal Staffing Calculator'!C:C,"")</f>
        <v/>
      </c>
      <c r="H4414" s="932" t="str">
        <f t="array" ref="H4414">if(F4414&lt;&gt;"", iferror(index('Internal Staffing Calculator'!B$8:B23500,match(F4414,'Internal Staffing Calculator'!E$8:E23500,0)), "Not In Budget"),"")</f>
        <v/>
      </c>
      <c r="I4414" s="184"/>
      <c r="J4414" s="184"/>
      <c r="K4414" s="184"/>
      <c r="L4414" s="183"/>
    </row>
    <row r="4415">
      <c r="A4415" s="454"/>
      <c r="B4415" s="927"/>
      <c r="C4415" s="580"/>
      <c r="D4415" s="939"/>
      <c r="E4415" s="940"/>
      <c r="F4415" s="941"/>
      <c r="G4415" s="937" t="str">
        <f t="array" ref="G4415">xlookup(F4415,'Internal Staffing Calculator'!E:E,'Internal Staffing Calculator'!C:C,"")</f>
        <v/>
      </c>
      <c r="H4415" s="932" t="str">
        <f t="array" ref="H4415">if(F4415&lt;&gt;"", iferror(index('Internal Staffing Calculator'!B$8:B23500,match(F4415,'Internal Staffing Calculator'!E$8:E23500,0)), "Not In Budget"),"")</f>
        <v/>
      </c>
      <c r="I4415" s="184"/>
      <c r="J4415" s="184"/>
      <c r="K4415" s="184"/>
      <c r="L4415" s="183"/>
    </row>
    <row r="4416">
      <c r="A4416" s="454"/>
      <c r="B4416" s="927"/>
      <c r="C4416" s="580"/>
      <c r="D4416" s="939"/>
      <c r="E4416" s="940"/>
      <c r="F4416" s="941"/>
      <c r="G4416" s="937" t="str">
        <f t="array" ref="G4416">xlookup(F4416,'Internal Staffing Calculator'!E:E,'Internal Staffing Calculator'!C:C,"")</f>
        <v/>
      </c>
      <c r="H4416" s="932" t="str">
        <f t="array" ref="H4416">if(F4416&lt;&gt;"", iferror(index('Internal Staffing Calculator'!B$8:B23500,match(F4416,'Internal Staffing Calculator'!E$8:E23500,0)), "Not In Budget"),"")</f>
        <v/>
      </c>
      <c r="I4416" s="184"/>
      <c r="J4416" s="184"/>
      <c r="K4416" s="184"/>
      <c r="L4416" s="183"/>
    </row>
    <row r="4417">
      <c r="A4417" s="454"/>
      <c r="B4417" s="927"/>
      <c r="C4417" s="580"/>
      <c r="D4417" s="939"/>
      <c r="E4417" s="940"/>
      <c r="F4417" s="941"/>
      <c r="G4417" s="937" t="str">
        <f t="array" ref="G4417">xlookup(F4417,'Internal Staffing Calculator'!E:E,'Internal Staffing Calculator'!C:C,"")</f>
        <v/>
      </c>
      <c r="H4417" s="932" t="str">
        <f t="array" ref="H4417">if(F4417&lt;&gt;"", iferror(index('Internal Staffing Calculator'!B$8:B23500,match(F4417,'Internal Staffing Calculator'!E$8:E23500,0)), "Not In Budget"),"")</f>
        <v/>
      </c>
      <c r="I4417" s="184"/>
      <c r="J4417" s="184"/>
      <c r="K4417" s="184"/>
      <c r="L4417" s="183"/>
    </row>
    <row r="4418">
      <c r="A4418" s="454"/>
      <c r="B4418" s="927"/>
      <c r="C4418" s="580"/>
      <c r="D4418" s="939"/>
      <c r="E4418" s="940"/>
      <c r="F4418" s="941"/>
      <c r="G4418" s="937" t="str">
        <f t="array" ref="G4418">xlookup(F4418,'Internal Staffing Calculator'!E:E,'Internal Staffing Calculator'!C:C,"")</f>
        <v/>
      </c>
      <c r="H4418" s="932" t="str">
        <f t="array" ref="H4418">if(F4418&lt;&gt;"", iferror(index('Internal Staffing Calculator'!B$8:B23500,match(F4418,'Internal Staffing Calculator'!E$8:E23500,0)), "Not In Budget"),"")</f>
        <v/>
      </c>
      <c r="I4418" s="184"/>
      <c r="J4418" s="184"/>
      <c r="K4418" s="184"/>
      <c r="L4418" s="183"/>
    </row>
    <row r="4419">
      <c r="A4419" s="454"/>
      <c r="B4419" s="927"/>
      <c r="C4419" s="580"/>
      <c r="D4419" s="939"/>
      <c r="E4419" s="940"/>
      <c r="F4419" s="941"/>
      <c r="G4419" s="937" t="str">
        <f t="array" ref="G4419">xlookup(F4419,'Internal Staffing Calculator'!E:E,'Internal Staffing Calculator'!C:C,"")</f>
        <v/>
      </c>
      <c r="H4419" s="932" t="str">
        <f t="array" ref="H4419">if(F4419&lt;&gt;"", iferror(index('Internal Staffing Calculator'!B$8:B23500,match(F4419,'Internal Staffing Calculator'!E$8:E23500,0)), "Not In Budget"),"")</f>
        <v/>
      </c>
      <c r="I4419" s="184"/>
      <c r="J4419" s="184"/>
      <c r="K4419" s="184"/>
      <c r="L4419" s="183"/>
    </row>
    <row r="4420">
      <c r="A4420" s="454"/>
      <c r="B4420" s="927"/>
      <c r="C4420" s="580"/>
      <c r="D4420" s="939"/>
      <c r="E4420" s="940"/>
      <c r="F4420" s="941"/>
      <c r="G4420" s="937" t="str">
        <f t="array" ref="G4420">xlookup(F4420,'Internal Staffing Calculator'!E:E,'Internal Staffing Calculator'!C:C,"")</f>
        <v/>
      </c>
      <c r="H4420" s="932" t="str">
        <f t="array" ref="H4420">if(F4420&lt;&gt;"", iferror(index('Internal Staffing Calculator'!B$8:B23500,match(F4420,'Internal Staffing Calculator'!E$8:E23500,0)), "Not In Budget"),"")</f>
        <v/>
      </c>
      <c r="I4420" s="184"/>
      <c r="J4420" s="184"/>
      <c r="K4420" s="184"/>
      <c r="L4420" s="183"/>
    </row>
    <row r="4421">
      <c r="A4421" s="454"/>
      <c r="B4421" s="927"/>
      <c r="C4421" s="580"/>
      <c r="D4421" s="939"/>
      <c r="E4421" s="940"/>
      <c r="F4421" s="941"/>
      <c r="G4421" s="937" t="str">
        <f t="array" ref="G4421">xlookup(F4421,'Internal Staffing Calculator'!E:E,'Internal Staffing Calculator'!C:C,"")</f>
        <v/>
      </c>
      <c r="H4421" s="932" t="str">
        <f t="array" ref="H4421">if(F4421&lt;&gt;"", iferror(index('Internal Staffing Calculator'!B$8:B23500,match(F4421,'Internal Staffing Calculator'!E$8:E23500,0)), "Not In Budget"),"")</f>
        <v/>
      </c>
      <c r="I4421" s="184"/>
      <c r="J4421" s="184"/>
      <c r="K4421" s="184"/>
      <c r="L4421" s="183"/>
    </row>
    <row r="4422">
      <c r="A4422" s="454"/>
      <c r="B4422" s="927"/>
      <c r="C4422" s="580"/>
      <c r="D4422" s="939"/>
      <c r="E4422" s="940"/>
      <c r="F4422" s="941"/>
      <c r="G4422" s="937" t="str">
        <f t="array" ref="G4422">xlookup(F4422,'Internal Staffing Calculator'!E:E,'Internal Staffing Calculator'!C:C,"")</f>
        <v/>
      </c>
      <c r="H4422" s="932" t="str">
        <f t="array" ref="H4422">if(F4422&lt;&gt;"", iferror(index('Internal Staffing Calculator'!B$8:B23500,match(F4422,'Internal Staffing Calculator'!E$8:E23500,0)), "Not In Budget"),"")</f>
        <v/>
      </c>
      <c r="I4422" s="184"/>
      <c r="J4422" s="184"/>
      <c r="K4422" s="184"/>
      <c r="L4422" s="183"/>
    </row>
    <row r="4423">
      <c r="A4423" s="454"/>
      <c r="B4423" s="927"/>
      <c r="C4423" s="580"/>
      <c r="D4423" s="939"/>
      <c r="E4423" s="940"/>
      <c r="F4423" s="941"/>
      <c r="G4423" s="937" t="str">
        <f t="array" ref="G4423">xlookup(F4423,'Internal Staffing Calculator'!E:E,'Internal Staffing Calculator'!C:C,"")</f>
        <v/>
      </c>
      <c r="H4423" s="932" t="str">
        <f t="array" ref="H4423">if(F4423&lt;&gt;"", iferror(index('Internal Staffing Calculator'!B$8:B23500,match(F4423,'Internal Staffing Calculator'!E$8:E23500,0)), "Not In Budget"),"")</f>
        <v/>
      </c>
      <c r="I4423" s="184"/>
      <c r="J4423" s="184"/>
      <c r="K4423" s="184"/>
      <c r="L4423" s="183"/>
    </row>
    <row r="4424">
      <c r="A4424" s="454"/>
      <c r="B4424" s="927"/>
      <c r="C4424" s="580"/>
      <c r="D4424" s="939"/>
      <c r="E4424" s="940"/>
      <c r="F4424" s="941"/>
      <c r="G4424" s="937" t="str">
        <f t="array" ref="G4424">xlookup(F4424,'Internal Staffing Calculator'!E:E,'Internal Staffing Calculator'!C:C,"")</f>
        <v/>
      </c>
      <c r="H4424" s="932" t="str">
        <f t="array" ref="H4424">if(F4424&lt;&gt;"", iferror(index('Internal Staffing Calculator'!B$8:B23500,match(F4424,'Internal Staffing Calculator'!E$8:E23500,0)), "Not In Budget"),"")</f>
        <v/>
      </c>
      <c r="I4424" s="184"/>
      <c r="J4424" s="184"/>
      <c r="K4424" s="184"/>
      <c r="L4424" s="183"/>
    </row>
    <row r="4425">
      <c r="A4425" s="454"/>
      <c r="B4425" s="927"/>
      <c r="C4425" s="580"/>
      <c r="D4425" s="939"/>
      <c r="E4425" s="940"/>
      <c r="F4425" s="941"/>
      <c r="G4425" s="937" t="str">
        <f t="array" ref="G4425">xlookup(F4425,'Internal Staffing Calculator'!E:E,'Internal Staffing Calculator'!C:C,"")</f>
        <v/>
      </c>
      <c r="H4425" s="932" t="str">
        <f t="array" ref="H4425">if(F4425&lt;&gt;"", iferror(index('Internal Staffing Calculator'!B$8:B23500,match(F4425,'Internal Staffing Calculator'!E$8:E23500,0)), "Not In Budget"),"")</f>
        <v/>
      </c>
      <c r="I4425" s="184"/>
      <c r="J4425" s="184"/>
      <c r="K4425" s="184"/>
      <c r="L4425" s="183"/>
    </row>
    <row r="4426">
      <c r="A4426" s="454"/>
      <c r="B4426" s="927"/>
      <c r="C4426" s="580"/>
      <c r="D4426" s="939"/>
      <c r="E4426" s="940"/>
      <c r="F4426" s="941"/>
      <c r="G4426" s="937" t="str">
        <f t="array" ref="G4426">xlookup(F4426,'Internal Staffing Calculator'!E:E,'Internal Staffing Calculator'!C:C,"")</f>
        <v/>
      </c>
      <c r="H4426" s="932" t="str">
        <f t="array" ref="H4426">if(F4426&lt;&gt;"", iferror(index('Internal Staffing Calculator'!B$8:B23500,match(F4426,'Internal Staffing Calculator'!E$8:E23500,0)), "Not In Budget"),"")</f>
        <v/>
      </c>
      <c r="I4426" s="184"/>
      <c r="J4426" s="184"/>
      <c r="K4426" s="184"/>
      <c r="L4426" s="183"/>
    </row>
    <row r="4427">
      <c r="A4427" s="454"/>
      <c r="B4427" s="927"/>
      <c r="C4427" s="580"/>
      <c r="D4427" s="939"/>
      <c r="E4427" s="940"/>
      <c r="F4427" s="941"/>
      <c r="G4427" s="937" t="str">
        <f t="array" ref="G4427">xlookup(F4427,'Internal Staffing Calculator'!E:E,'Internal Staffing Calculator'!C:C,"")</f>
        <v/>
      </c>
      <c r="H4427" s="932" t="str">
        <f t="array" ref="H4427">if(F4427&lt;&gt;"", iferror(index('Internal Staffing Calculator'!B$8:B23500,match(F4427,'Internal Staffing Calculator'!E$8:E23500,0)), "Not In Budget"),"")</f>
        <v/>
      </c>
      <c r="I4427" s="184"/>
      <c r="J4427" s="184"/>
      <c r="K4427" s="184"/>
      <c r="L4427" s="183"/>
    </row>
    <row r="4428">
      <c r="A4428" s="454"/>
      <c r="B4428" s="927"/>
      <c r="C4428" s="580"/>
      <c r="D4428" s="939"/>
      <c r="E4428" s="940"/>
      <c r="F4428" s="941"/>
      <c r="G4428" s="937" t="str">
        <f t="array" ref="G4428">xlookup(F4428,'Internal Staffing Calculator'!E:E,'Internal Staffing Calculator'!C:C,"")</f>
        <v/>
      </c>
      <c r="H4428" s="932" t="str">
        <f t="array" ref="H4428">if(F4428&lt;&gt;"", iferror(index('Internal Staffing Calculator'!B$8:B23500,match(F4428,'Internal Staffing Calculator'!E$8:E23500,0)), "Not In Budget"),"")</f>
        <v/>
      </c>
      <c r="I4428" s="184"/>
      <c r="J4428" s="184"/>
      <c r="K4428" s="184"/>
      <c r="L4428" s="183"/>
    </row>
    <row r="4429">
      <c r="A4429" s="454"/>
      <c r="B4429" s="927"/>
      <c r="C4429" s="580"/>
      <c r="D4429" s="939"/>
      <c r="E4429" s="940"/>
      <c r="F4429" s="941"/>
      <c r="G4429" s="937" t="str">
        <f t="array" ref="G4429">xlookup(F4429,'Internal Staffing Calculator'!E:E,'Internal Staffing Calculator'!C:C,"")</f>
        <v/>
      </c>
      <c r="H4429" s="932" t="str">
        <f t="array" ref="H4429">if(F4429&lt;&gt;"", iferror(index('Internal Staffing Calculator'!B$8:B23500,match(F4429,'Internal Staffing Calculator'!E$8:E23500,0)), "Not In Budget"),"")</f>
        <v/>
      </c>
      <c r="I4429" s="184"/>
      <c r="J4429" s="184"/>
      <c r="K4429" s="184"/>
      <c r="L4429" s="183"/>
    </row>
    <row r="4430">
      <c r="A4430" s="454"/>
      <c r="B4430" s="927"/>
      <c r="C4430" s="580"/>
      <c r="D4430" s="939"/>
      <c r="E4430" s="940"/>
      <c r="F4430" s="941"/>
      <c r="G4430" s="937" t="str">
        <f t="array" ref="G4430">xlookup(F4430,'Internal Staffing Calculator'!E:E,'Internal Staffing Calculator'!C:C,"")</f>
        <v/>
      </c>
      <c r="H4430" s="932" t="str">
        <f t="array" ref="H4430">if(F4430&lt;&gt;"", iferror(index('Internal Staffing Calculator'!B$8:B23500,match(F4430,'Internal Staffing Calculator'!E$8:E23500,0)), "Not In Budget"),"")</f>
        <v/>
      </c>
      <c r="I4430" s="184"/>
      <c r="J4430" s="184"/>
      <c r="K4430" s="184"/>
      <c r="L4430" s="183"/>
    </row>
    <row r="4431">
      <c r="A4431" s="454"/>
      <c r="B4431" s="927"/>
      <c r="C4431" s="580"/>
      <c r="D4431" s="939"/>
      <c r="E4431" s="940"/>
      <c r="F4431" s="941"/>
      <c r="G4431" s="937" t="str">
        <f t="array" ref="G4431">xlookup(F4431,'Internal Staffing Calculator'!E:E,'Internal Staffing Calculator'!C:C,"")</f>
        <v/>
      </c>
      <c r="H4431" s="932" t="str">
        <f t="array" ref="H4431">if(F4431&lt;&gt;"", iferror(index('Internal Staffing Calculator'!B$8:B23500,match(F4431,'Internal Staffing Calculator'!E$8:E23500,0)), "Not In Budget"),"")</f>
        <v/>
      </c>
      <c r="I4431" s="184"/>
      <c r="J4431" s="184"/>
      <c r="K4431" s="184"/>
      <c r="L4431" s="183"/>
    </row>
    <row r="4432">
      <c r="A4432" s="454"/>
      <c r="B4432" s="927"/>
      <c r="C4432" s="580"/>
      <c r="D4432" s="939"/>
      <c r="E4432" s="940"/>
      <c r="F4432" s="941"/>
      <c r="G4432" s="937" t="str">
        <f t="array" ref="G4432">xlookup(F4432,'Internal Staffing Calculator'!E:E,'Internal Staffing Calculator'!C:C,"")</f>
        <v/>
      </c>
      <c r="H4432" s="932" t="str">
        <f t="array" ref="H4432">if(F4432&lt;&gt;"", iferror(index('Internal Staffing Calculator'!B$8:B23500,match(F4432,'Internal Staffing Calculator'!E$8:E23500,0)), "Not In Budget"),"")</f>
        <v/>
      </c>
      <c r="I4432" s="184"/>
      <c r="J4432" s="184"/>
      <c r="K4432" s="184"/>
      <c r="L4432" s="183"/>
    </row>
    <row r="4433">
      <c r="A4433" s="454"/>
      <c r="B4433" s="927"/>
      <c r="C4433" s="580"/>
      <c r="D4433" s="939"/>
      <c r="E4433" s="940"/>
      <c r="F4433" s="941"/>
      <c r="G4433" s="937" t="str">
        <f t="array" ref="G4433">xlookup(F4433,'Internal Staffing Calculator'!E:E,'Internal Staffing Calculator'!C:C,"")</f>
        <v/>
      </c>
      <c r="H4433" s="932" t="str">
        <f t="array" ref="H4433">if(F4433&lt;&gt;"", iferror(index('Internal Staffing Calculator'!B$8:B23500,match(F4433,'Internal Staffing Calculator'!E$8:E23500,0)), "Not In Budget"),"")</f>
        <v/>
      </c>
      <c r="I4433" s="184"/>
      <c r="J4433" s="184"/>
      <c r="K4433" s="184"/>
      <c r="L4433" s="183"/>
    </row>
    <row r="4434">
      <c r="A4434" s="454"/>
      <c r="B4434" s="927"/>
      <c r="C4434" s="580"/>
      <c r="D4434" s="939"/>
      <c r="E4434" s="940"/>
      <c r="F4434" s="941"/>
      <c r="G4434" s="937" t="str">
        <f t="array" ref="G4434">xlookup(F4434,'Internal Staffing Calculator'!E:E,'Internal Staffing Calculator'!C:C,"")</f>
        <v/>
      </c>
      <c r="H4434" s="932" t="str">
        <f t="array" ref="H4434">if(F4434&lt;&gt;"", iferror(index('Internal Staffing Calculator'!B$8:B23500,match(F4434,'Internal Staffing Calculator'!E$8:E23500,0)), "Not In Budget"),"")</f>
        <v/>
      </c>
      <c r="I4434" s="184"/>
      <c r="J4434" s="184"/>
      <c r="K4434" s="184"/>
      <c r="L4434" s="183"/>
    </row>
    <row r="4435">
      <c r="A4435" s="454"/>
      <c r="B4435" s="927"/>
      <c r="C4435" s="580"/>
      <c r="D4435" s="939"/>
      <c r="E4435" s="940"/>
      <c r="F4435" s="941"/>
      <c r="G4435" s="937" t="str">
        <f t="array" ref="G4435">xlookup(F4435,'Internal Staffing Calculator'!E:E,'Internal Staffing Calculator'!C:C,"")</f>
        <v/>
      </c>
      <c r="H4435" s="932" t="str">
        <f t="array" ref="H4435">if(F4435&lt;&gt;"", iferror(index('Internal Staffing Calculator'!B$8:B23500,match(F4435,'Internal Staffing Calculator'!E$8:E23500,0)), "Not In Budget"),"")</f>
        <v/>
      </c>
      <c r="I4435" s="184"/>
      <c r="J4435" s="184"/>
      <c r="K4435" s="184"/>
      <c r="L4435" s="183"/>
    </row>
    <row r="4436">
      <c r="A4436" s="454"/>
      <c r="B4436" s="927"/>
      <c r="C4436" s="580"/>
      <c r="D4436" s="939"/>
      <c r="E4436" s="940"/>
      <c r="F4436" s="941"/>
      <c r="G4436" s="937" t="str">
        <f t="array" ref="G4436">xlookup(F4436,'Internal Staffing Calculator'!E:E,'Internal Staffing Calculator'!C:C,"")</f>
        <v/>
      </c>
      <c r="H4436" s="932" t="str">
        <f t="array" ref="H4436">if(F4436&lt;&gt;"", iferror(index('Internal Staffing Calculator'!B$8:B23500,match(F4436,'Internal Staffing Calculator'!E$8:E23500,0)), "Not In Budget"),"")</f>
        <v/>
      </c>
      <c r="I4436" s="184"/>
      <c r="J4436" s="184"/>
      <c r="K4436" s="184"/>
      <c r="L4436" s="183"/>
    </row>
    <row r="4437">
      <c r="A4437" s="454"/>
      <c r="B4437" s="927"/>
      <c r="C4437" s="580"/>
      <c r="D4437" s="939"/>
      <c r="E4437" s="940"/>
      <c r="F4437" s="941"/>
      <c r="G4437" s="937" t="str">
        <f t="array" ref="G4437">xlookup(F4437,'Internal Staffing Calculator'!E:E,'Internal Staffing Calculator'!C:C,"")</f>
        <v/>
      </c>
      <c r="H4437" s="932" t="str">
        <f t="array" ref="H4437">if(F4437&lt;&gt;"", iferror(index('Internal Staffing Calculator'!B$8:B23500,match(F4437,'Internal Staffing Calculator'!E$8:E23500,0)), "Not In Budget"),"")</f>
        <v/>
      </c>
      <c r="I4437" s="184"/>
      <c r="J4437" s="184"/>
      <c r="K4437" s="184"/>
      <c r="L4437" s="183"/>
    </row>
    <row r="4438">
      <c r="A4438" s="454"/>
      <c r="B4438" s="927"/>
      <c r="C4438" s="580"/>
      <c r="D4438" s="939"/>
      <c r="E4438" s="940"/>
      <c r="F4438" s="941"/>
      <c r="G4438" s="937" t="str">
        <f t="array" ref="G4438">xlookup(F4438,'Internal Staffing Calculator'!E:E,'Internal Staffing Calculator'!C:C,"")</f>
        <v/>
      </c>
      <c r="H4438" s="932" t="str">
        <f t="array" ref="H4438">if(F4438&lt;&gt;"", iferror(index('Internal Staffing Calculator'!B$8:B23500,match(F4438,'Internal Staffing Calculator'!E$8:E23500,0)), "Not In Budget"),"")</f>
        <v/>
      </c>
      <c r="I4438" s="184"/>
      <c r="J4438" s="184"/>
      <c r="K4438" s="184"/>
      <c r="L4438" s="183"/>
    </row>
    <row r="4439">
      <c r="A4439" s="454"/>
      <c r="B4439" s="927"/>
      <c r="C4439" s="580"/>
      <c r="D4439" s="939"/>
      <c r="E4439" s="940"/>
      <c r="F4439" s="941"/>
      <c r="G4439" s="937" t="str">
        <f t="array" ref="G4439">xlookup(F4439,'Internal Staffing Calculator'!E:E,'Internal Staffing Calculator'!C:C,"")</f>
        <v/>
      </c>
      <c r="H4439" s="932" t="str">
        <f t="array" ref="H4439">if(F4439&lt;&gt;"", iferror(index('Internal Staffing Calculator'!B$8:B23500,match(F4439,'Internal Staffing Calculator'!E$8:E23500,0)), "Not In Budget"),"")</f>
        <v/>
      </c>
      <c r="I4439" s="184"/>
      <c r="J4439" s="184"/>
      <c r="K4439" s="184"/>
      <c r="L4439" s="183"/>
    </row>
    <row r="4440">
      <c r="A4440" s="454"/>
      <c r="B4440" s="927"/>
      <c r="C4440" s="580"/>
      <c r="D4440" s="939"/>
      <c r="E4440" s="940"/>
      <c r="F4440" s="941"/>
      <c r="G4440" s="937" t="str">
        <f t="array" ref="G4440">xlookup(F4440,'Internal Staffing Calculator'!E:E,'Internal Staffing Calculator'!C:C,"")</f>
        <v/>
      </c>
      <c r="H4440" s="932" t="str">
        <f t="array" ref="H4440">if(F4440&lt;&gt;"", iferror(index('Internal Staffing Calculator'!B$8:B23500,match(F4440,'Internal Staffing Calculator'!E$8:E23500,0)), "Not In Budget"),"")</f>
        <v/>
      </c>
      <c r="I4440" s="184"/>
      <c r="J4440" s="184"/>
      <c r="K4440" s="184"/>
      <c r="L4440" s="183"/>
    </row>
    <row r="4441">
      <c r="A4441" s="454"/>
      <c r="B4441" s="927"/>
      <c r="C4441" s="580"/>
      <c r="D4441" s="939"/>
      <c r="E4441" s="940"/>
      <c r="F4441" s="941"/>
      <c r="G4441" s="937" t="str">
        <f t="array" ref="G4441">xlookup(F4441,'Internal Staffing Calculator'!E:E,'Internal Staffing Calculator'!C:C,"")</f>
        <v/>
      </c>
      <c r="H4441" s="932" t="str">
        <f t="array" ref="H4441">if(F4441&lt;&gt;"", iferror(index('Internal Staffing Calculator'!B$8:B23500,match(F4441,'Internal Staffing Calculator'!E$8:E23500,0)), "Not In Budget"),"")</f>
        <v/>
      </c>
      <c r="I4441" s="184"/>
      <c r="J4441" s="184"/>
      <c r="K4441" s="184"/>
      <c r="L4441" s="183"/>
    </row>
    <row r="4442">
      <c r="A4442" s="454"/>
      <c r="B4442" s="927"/>
      <c r="C4442" s="580"/>
      <c r="D4442" s="939"/>
      <c r="E4442" s="940"/>
      <c r="F4442" s="941"/>
      <c r="G4442" s="937" t="str">
        <f t="array" ref="G4442">xlookup(F4442,'Internal Staffing Calculator'!E:E,'Internal Staffing Calculator'!C:C,"")</f>
        <v/>
      </c>
      <c r="H4442" s="932" t="str">
        <f t="array" ref="H4442">if(F4442&lt;&gt;"", iferror(index('Internal Staffing Calculator'!B$8:B23500,match(F4442,'Internal Staffing Calculator'!E$8:E23500,0)), "Not In Budget"),"")</f>
        <v/>
      </c>
      <c r="I4442" s="184"/>
      <c r="J4442" s="184"/>
      <c r="K4442" s="184"/>
      <c r="L4442" s="183"/>
    </row>
    <row r="4443">
      <c r="A4443" s="454"/>
      <c r="B4443" s="927"/>
      <c r="C4443" s="580"/>
      <c r="D4443" s="939"/>
      <c r="E4443" s="940"/>
      <c r="F4443" s="941"/>
      <c r="G4443" s="937" t="str">
        <f t="array" ref="G4443">xlookup(F4443,'Internal Staffing Calculator'!E:E,'Internal Staffing Calculator'!C:C,"")</f>
        <v/>
      </c>
      <c r="H4443" s="932" t="str">
        <f t="array" ref="H4443">if(F4443&lt;&gt;"", iferror(index('Internal Staffing Calculator'!B$8:B23500,match(F4443,'Internal Staffing Calculator'!E$8:E23500,0)), "Not In Budget"),"")</f>
        <v/>
      </c>
      <c r="I4443" s="184"/>
      <c r="J4443" s="184"/>
      <c r="K4443" s="184"/>
      <c r="L4443" s="183"/>
    </row>
    <row r="4444">
      <c r="A4444" s="454"/>
      <c r="B4444" s="927"/>
      <c r="C4444" s="580"/>
      <c r="D4444" s="939"/>
      <c r="E4444" s="940"/>
      <c r="F4444" s="941"/>
      <c r="G4444" s="937" t="str">
        <f t="array" ref="G4444">xlookup(F4444,'Internal Staffing Calculator'!E:E,'Internal Staffing Calculator'!C:C,"")</f>
        <v/>
      </c>
      <c r="H4444" s="932" t="str">
        <f t="array" ref="H4444">if(F4444&lt;&gt;"", iferror(index('Internal Staffing Calculator'!B$8:B23500,match(F4444,'Internal Staffing Calculator'!E$8:E23500,0)), "Not In Budget"),"")</f>
        <v/>
      </c>
      <c r="I4444" s="184"/>
      <c r="J4444" s="184"/>
      <c r="K4444" s="184"/>
      <c r="L4444" s="183"/>
    </row>
    <row r="4445">
      <c r="A4445" s="454"/>
      <c r="B4445" s="927"/>
      <c r="C4445" s="580"/>
      <c r="D4445" s="939"/>
      <c r="E4445" s="940"/>
      <c r="F4445" s="941"/>
      <c r="G4445" s="937" t="str">
        <f t="array" ref="G4445">xlookup(F4445,'Internal Staffing Calculator'!E:E,'Internal Staffing Calculator'!C:C,"")</f>
        <v/>
      </c>
      <c r="H4445" s="932" t="str">
        <f t="array" ref="H4445">if(F4445&lt;&gt;"", iferror(index('Internal Staffing Calculator'!B$8:B23500,match(F4445,'Internal Staffing Calculator'!E$8:E23500,0)), "Not In Budget"),"")</f>
        <v/>
      </c>
      <c r="I4445" s="184"/>
      <c r="J4445" s="184"/>
      <c r="K4445" s="184"/>
      <c r="L4445" s="183"/>
    </row>
    <row r="4446">
      <c r="A4446" s="454"/>
      <c r="B4446" s="927"/>
      <c r="C4446" s="580"/>
      <c r="D4446" s="939"/>
      <c r="E4446" s="940"/>
      <c r="F4446" s="941"/>
      <c r="G4446" s="937" t="str">
        <f t="array" ref="G4446">xlookup(F4446,'Internal Staffing Calculator'!E:E,'Internal Staffing Calculator'!C:C,"")</f>
        <v/>
      </c>
      <c r="H4446" s="932" t="str">
        <f t="array" ref="H4446">if(F4446&lt;&gt;"", iferror(index('Internal Staffing Calculator'!B$8:B23500,match(F4446,'Internal Staffing Calculator'!E$8:E23500,0)), "Not In Budget"),"")</f>
        <v/>
      </c>
      <c r="I4446" s="184"/>
      <c r="J4446" s="184"/>
      <c r="K4446" s="184"/>
      <c r="L4446" s="183"/>
    </row>
    <row r="4447">
      <c r="A4447" s="454"/>
      <c r="B4447" s="927"/>
      <c r="C4447" s="580"/>
      <c r="D4447" s="939"/>
      <c r="E4447" s="940"/>
      <c r="F4447" s="941"/>
      <c r="G4447" s="937" t="str">
        <f t="array" ref="G4447">xlookup(F4447,'Internal Staffing Calculator'!E:E,'Internal Staffing Calculator'!C:C,"")</f>
        <v/>
      </c>
      <c r="H4447" s="932" t="str">
        <f t="array" ref="H4447">if(F4447&lt;&gt;"", iferror(index('Internal Staffing Calculator'!B$8:B23500,match(F4447,'Internal Staffing Calculator'!E$8:E23500,0)), "Not In Budget"),"")</f>
        <v/>
      </c>
      <c r="I4447" s="184"/>
      <c r="J4447" s="184"/>
      <c r="K4447" s="184"/>
      <c r="L4447" s="183"/>
    </row>
    <row r="4448">
      <c r="A4448" s="454"/>
      <c r="B4448" s="927"/>
      <c r="C4448" s="580"/>
      <c r="D4448" s="939"/>
      <c r="E4448" s="940"/>
      <c r="F4448" s="941"/>
      <c r="G4448" s="937" t="str">
        <f t="array" ref="G4448">xlookup(F4448,'Internal Staffing Calculator'!E:E,'Internal Staffing Calculator'!C:C,"")</f>
        <v/>
      </c>
      <c r="H4448" s="932" t="str">
        <f t="array" ref="H4448">if(F4448&lt;&gt;"", iferror(index('Internal Staffing Calculator'!B$8:B23500,match(F4448,'Internal Staffing Calculator'!E$8:E23500,0)), "Not In Budget"),"")</f>
        <v/>
      </c>
      <c r="I4448" s="184"/>
      <c r="J4448" s="184"/>
      <c r="K4448" s="184"/>
      <c r="L4448" s="183"/>
    </row>
    <row r="4449">
      <c r="A4449" s="454"/>
      <c r="B4449" s="927"/>
      <c r="C4449" s="580"/>
      <c r="D4449" s="939"/>
      <c r="E4449" s="940"/>
      <c r="F4449" s="941"/>
      <c r="G4449" s="937" t="str">
        <f t="array" ref="G4449">xlookup(F4449,'Internal Staffing Calculator'!E:E,'Internal Staffing Calculator'!C:C,"")</f>
        <v/>
      </c>
      <c r="H4449" s="932" t="str">
        <f t="array" ref="H4449">if(F4449&lt;&gt;"", iferror(index('Internal Staffing Calculator'!B$8:B23500,match(F4449,'Internal Staffing Calculator'!E$8:E23500,0)), "Not In Budget"),"")</f>
        <v/>
      </c>
      <c r="I4449" s="184"/>
      <c r="J4449" s="184"/>
      <c r="K4449" s="184"/>
      <c r="L4449" s="183"/>
    </row>
    <row r="4450">
      <c r="A4450" s="454"/>
      <c r="B4450" s="927"/>
      <c r="C4450" s="580"/>
      <c r="D4450" s="939"/>
      <c r="E4450" s="940"/>
      <c r="F4450" s="941"/>
      <c r="G4450" s="937" t="str">
        <f t="array" ref="G4450">xlookup(F4450,'Internal Staffing Calculator'!E:E,'Internal Staffing Calculator'!C:C,"")</f>
        <v/>
      </c>
      <c r="H4450" s="932" t="str">
        <f t="array" ref="H4450">if(F4450&lt;&gt;"", iferror(index('Internal Staffing Calculator'!B$8:B23500,match(F4450,'Internal Staffing Calculator'!E$8:E23500,0)), "Not In Budget"),"")</f>
        <v/>
      </c>
      <c r="I4450" s="184"/>
      <c r="J4450" s="184"/>
      <c r="K4450" s="184"/>
      <c r="L4450" s="183"/>
    </row>
    <row r="4451">
      <c r="A4451" s="454"/>
      <c r="B4451" s="927"/>
      <c r="C4451" s="580"/>
      <c r="D4451" s="939"/>
      <c r="E4451" s="940"/>
      <c r="F4451" s="941"/>
      <c r="G4451" s="937" t="str">
        <f t="array" ref="G4451">xlookup(F4451,'Internal Staffing Calculator'!E:E,'Internal Staffing Calculator'!C:C,"")</f>
        <v/>
      </c>
      <c r="H4451" s="932" t="str">
        <f t="array" ref="H4451">if(F4451&lt;&gt;"", iferror(index('Internal Staffing Calculator'!B$8:B23500,match(F4451,'Internal Staffing Calculator'!E$8:E23500,0)), "Not In Budget"),"")</f>
        <v/>
      </c>
      <c r="I4451" s="184"/>
      <c r="J4451" s="184"/>
      <c r="K4451" s="184"/>
      <c r="L4451" s="183"/>
    </row>
    <row r="4452">
      <c r="A4452" s="454"/>
      <c r="B4452" s="927"/>
      <c r="C4452" s="580"/>
      <c r="D4452" s="939"/>
      <c r="E4452" s="940"/>
      <c r="F4452" s="941"/>
      <c r="G4452" s="937" t="str">
        <f t="array" ref="G4452">xlookup(F4452,'Internal Staffing Calculator'!E:E,'Internal Staffing Calculator'!C:C,"")</f>
        <v/>
      </c>
      <c r="H4452" s="932" t="str">
        <f t="array" ref="H4452">if(F4452&lt;&gt;"", iferror(index('Internal Staffing Calculator'!B$8:B23500,match(F4452,'Internal Staffing Calculator'!E$8:E23500,0)), "Not In Budget"),"")</f>
        <v/>
      </c>
      <c r="I4452" s="184"/>
      <c r="J4452" s="184"/>
      <c r="K4452" s="184"/>
      <c r="L4452" s="183"/>
    </row>
    <row r="4453">
      <c r="A4453" s="454"/>
      <c r="B4453" s="927"/>
      <c r="C4453" s="580"/>
      <c r="D4453" s="939"/>
      <c r="E4453" s="940"/>
      <c r="F4453" s="941"/>
      <c r="G4453" s="937" t="str">
        <f t="array" ref="G4453">xlookup(F4453,'Internal Staffing Calculator'!E:E,'Internal Staffing Calculator'!C:C,"")</f>
        <v/>
      </c>
      <c r="H4453" s="932" t="str">
        <f t="array" ref="H4453">if(F4453&lt;&gt;"", iferror(index('Internal Staffing Calculator'!B$8:B23500,match(F4453,'Internal Staffing Calculator'!E$8:E23500,0)), "Not In Budget"),"")</f>
        <v/>
      </c>
      <c r="I4453" s="184"/>
      <c r="J4453" s="184"/>
      <c r="K4453" s="184"/>
      <c r="L4453" s="183"/>
    </row>
    <row r="4454">
      <c r="A4454" s="454"/>
      <c r="B4454" s="927"/>
      <c r="C4454" s="580"/>
      <c r="D4454" s="939"/>
      <c r="E4454" s="940"/>
      <c r="F4454" s="941"/>
      <c r="G4454" s="937" t="str">
        <f t="array" ref="G4454">xlookup(F4454,'Internal Staffing Calculator'!E:E,'Internal Staffing Calculator'!C:C,"")</f>
        <v/>
      </c>
      <c r="H4454" s="932" t="str">
        <f t="array" ref="H4454">if(F4454&lt;&gt;"", iferror(index('Internal Staffing Calculator'!B$8:B23500,match(F4454,'Internal Staffing Calculator'!E$8:E23500,0)), "Not In Budget"),"")</f>
        <v/>
      </c>
      <c r="I4454" s="184"/>
      <c r="J4454" s="184"/>
      <c r="K4454" s="184"/>
      <c r="L4454" s="183"/>
    </row>
    <row r="4455">
      <c r="A4455" s="454"/>
      <c r="B4455" s="927"/>
      <c r="C4455" s="580"/>
      <c r="D4455" s="939"/>
      <c r="E4455" s="940"/>
      <c r="F4455" s="941"/>
      <c r="G4455" s="937" t="str">
        <f t="array" ref="G4455">xlookup(F4455,'Internal Staffing Calculator'!E:E,'Internal Staffing Calculator'!C:C,"")</f>
        <v/>
      </c>
      <c r="H4455" s="932" t="str">
        <f t="array" ref="H4455">if(F4455&lt;&gt;"", iferror(index('Internal Staffing Calculator'!B$8:B23500,match(F4455,'Internal Staffing Calculator'!E$8:E23500,0)), "Not In Budget"),"")</f>
        <v/>
      </c>
      <c r="I4455" s="184"/>
      <c r="J4455" s="184"/>
      <c r="K4455" s="184"/>
      <c r="L4455" s="183"/>
    </row>
    <row r="4456">
      <c r="A4456" s="454"/>
      <c r="B4456" s="927"/>
      <c r="C4456" s="580"/>
      <c r="D4456" s="939"/>
      <c r="E4456" s="940"/>
      <c r="F4456" s="941"/>
      <c r="G4456" s="937" t="str">
        <f t="array" ref="G4456">xlookup(F4456,'Internal Staffing Calculator'!E:E,'Internal Staffing Calculator'!C:C,"")</f>
        <v/>
      </c>
      <c r="H4456" s="932" t="str">
        <f t="array" ref="H4456">if(F4456&lt;&gt;"", iferror(index('Internal Staffing Calculator'!B$8:B23500,match(F4456,'Internal Staffing Calculator'!E$8:E23500,0)), "Not In Budget"),"")</f>
        <v/>
      </c>
      <c r="I4456" s="184"/>
      <c r="J4456" s="184"/>
      <c r="K4456" s="184"/>
      <c r="L4456" s="183"/>
    </row>
    <row r="4457">
      <c r="A4457" s="454"/>
      <c r="B4457" s="927"/>
      <c r="C4457" s="580"/>
      <c r="D4457" s="939"/>
      <c r="E4457" s="940"/>
      <c r="F4457" s="941"/>
      <c r="G4457" s="937" t="str">
        <f t="array" ref="G4457">xlookup(F4457,'Internal Staffing Calculator'!E:E,'Internal Staffing Calculator'!C:C,"")</f>
        <v/>
      </c>
      <c r="H4457" s="932" t="str">
        <f t="array" ref="H4457">if(F4457&lt;&gt;"", iferror(index('Internal Staffing Calculator'!B$8:B23500,match(F4457,'Internal Staffing Calculator'!E$8:E23500,0)), "Not In Budget"),"")</f>
        <v/>
      </c>
      <c r="I4457" s="184"/>
      <c r="J4457" s="184"/>
      <c r="K4457" s="184"/>
      <c r="L4457" s="183"/>
    </row>
    <row r="4458">
      <c r="A4458" s="454"/>
      <c r="B4458" s="927"/>
      <c r="C4458" s="580"/>
      <c r="D4458" s="939"/>
      <c r="E4458" s="940"/>
      <c r="F4458" s="941"/>
      <c r="G4458" s="937" t="str">
        <f t="array" ref="G4458">xlookup(F4458,'Internal Staffing Calculator'!E:E,'Internal Staffing Calculator'!C:C,"")</f>
        <v/>
      </c>
      <c r="H4458" s="932" t="str">
        <f t="array" ref="H4458">if(F4458&lt;&gt;"", iferror(index('Internal Staffing Calculator'!B$8:B23500,match(F4458,'Internal Staffing Calculator'!E$8:E23500,0)), "Not In Budget"),"")</f>
        <v/>
      </c>
      <c r="I4458" s="184"/>
      <c r="J4458" s="184"/>
      <c r="K4458" s="184"/>
      <c r="L4458" s="183"/>
    </row>
    <row r="4459">
      <c r="A4459" s="454"/>
      <c r="B4459" s="927"/>
      <c r="C4459" s="580"/>
      <c r="D4459" s="939"/>
      <c r="E4459" s="940"/>
      <c r="F4459" s="941"/>
      <c r="G4459" s="937" t="str">
        <f t="array" ref="G4459">xlookup(F4459,'Internal Staffing Calculator'!E:E,'Internal Staffing Calculator'!C:C,"")</f>
        <v/>
      </c>
      <c r="H4459" s="932" t="str">
        <f t="array" ref="H4459">if(F4459&lt;&gt;"", iferror(index('Internal Staffing Calculator'!B$8:B23500,match(F4459,'Internal Staffing Calculator'!E$8:E23500,0)), "Not In Budget"),"")</f>
        <v/>
      </c>
      <c r="I4459" s="184"/>
      <c r="J4459" s="184"/>
      <c r="K4459" s="184"/>
      <c r="L4459" s="183"/>
    </row>
    <row r="4460">
      <c r="A4460" s="454"/>
      <c r="B4460" s="927"/>
      <c r="C4460" s="580"/>
      <c r="D4460" s="939"/>
      <c r="E4460" s="940"/>
      <c r="F4460" s="941"/>
      <c r="G4460" s="937" t="str">
        <f t="array" ref="G4460">xlookup(F4460,'Internal Staffing Calculator'!E:E,'Internal Staffing Calculator'!C:C,"")</f>
        <v/>
      </c>
      <c r="H4460" s="932" t="str">
        <f t="array" ref="H4460">if(F4460&lt;&gt;"", iferror(index('Internal Staffing Calculator'!B$8:B23500,match(F4460,'Internal Staffing Calculator'!E$8:E23500,0)), "Not In Budget"),"")</f>
        <v/>
      </c>
      <c r="I4460" s="184"/>
      <c r="J4460" s="184"/>
      <c r="K4460" s="184"/>
      <c r="L4460" s="183"/>
    </row>
    <row r="4461">
      <c r="A4461" s="454"/>
      <c r="B4461" s="927"/>
      <c r="C4461" s="580"/>
      <c r="D4461" s="939"/>
      <c r="E4461" s="940"/>
      <c r="F4461" s="941"/>
      <c r="G4461" s="937" t="str">
        <f t="array" ref="G4461">xlookup(F4461,'Internal Staffing Calculator'!E:E,'Internal Staffing Calculator'!C:C,"")</f>
        <v/>
      </c>
      <c r="H4461" s="932" t="str">
        <f t="array" ref="H4461">if(F4461&lt;&gt;"", iferror(index('Internal Staffing Calculator'!B$8:B23500,match(F4461,'Internal Staffing Calculator'!E$8:E23500,0)), "Not In Budget"),"")</f>
        <v/>
      </c>
      <c r="I4461" s="184"/>
      <c r="J4461" s="184"/>
      <c r="K4461" s="184"/>
      <c r="L4461" s="183"/>
    </row>
    <row r="4462">
      <c r="A4462" s="454"/>
      <c r="B4462" s="927"/>
      <c r="C4462" s="580"/>
      <c r="D4462" s="939"/>
      <c r="E4462" s="940"/>
      <c r="F4462" s="941"/>
      <c r="G4462" s="937" t="str">
        <f t="array" ref="G4462">xlookup(F4462,'Internal Staffing Calculator'!E:E,'Internal Staffing Calculator'!C:C,"")</f>
        <v/>
      </c>
      <c r="H4462" s="932" t="str">
        <f t="array" ref="H4462">if(F4462&lt;&gt;"", iferror(index('Internal Staffing Calculator'!B$8:B23500,match(F4462,'Internal Staffing Calculator'!E$8:E23500,0)), "Not In Budget"),"")</f>
        <v/>
      </c>
      <c r="I4462" s="184"/>
      <c r="J4462" s="184"/>
      <c r="K4462" s="184"/>
      <c r="L4462" s="183"/>
    </row>
    <row r="4463">
      <c r="A4463" s="454"/>
      <c r="B4463" s="927"/>
      <c r="C4463" s="580"/>
      <c r="D4463" s="939"/>
      <c r="E4463" s="940"/>
      <c r="F4463" s="941"/>
      <c r="G4463" s="937" t="str">
        <f t="array" ref="G4463">xlookup(F4463,'Internal Staffing Calculator'!E:E,'Internal Staffing Calculator'!C:C,"")</f>
        <v/>
      </c>
      <c r="H4463" s="932" t="str">
        <f t="array" ref="H4463">if(F4463&lt;&gt;"", iferror(index('Internal Staffing Calculator'!B$8:B23500,match(F4463,'Internal Staffing Calculator'!E$8:E23500,0)), "Not In Budget"),"")</f>
        <v/>
      </c>
      <c r="I4463" s="184"/>
      <c r="J4463" s="184"/>
      <c r="K4463" s="184"/>
      <c r="L4463" s="183"/>
    </row>
    <row r="4464">
      <c r="A4464" s="454"/>
      <c r="B4464" s="927"/>
      <c r="C4464" s="580"/>
      <c r="D4464" s="939"/>
      <c r="E4464" s="940"/>
      <c r="F4464" s="941"/>
      <c r="G4464" s="937" t="str">
        <f t="array" ref="G4464">xlookup(F4464,'Internal Staffing Calculator'!E:E,'Internal Staffing Calculator'!C:C,"")</f>
        <v/>
      </c>
      <c r="H4464" s="932" t="str">
        <f t="array" ref="H4464">if(F4464&lt;&gt;"", iferror(index('Internal Staffing Calculator'!B$8:B23500,match(F4464,'Internal Staffing Calculator'!E$8:E23500,0)), "Not In Budget"),"")</f>
        <v/>
      </c>
      <c r="I4464" s="184"/>
      <c r="J4464" s="184"/>
      <c r="K4464" s="184"/>
      <c r="L4464" s="183"/>
    </row>
    <row r="4465">
      <c r="A4465" s="454"/>
      <c r="B4465" s="927"/>
      <c r="C4465" s="580"/>
      <c r="D4465" s="939"/>
      <c r="E4465" s="940"/>
      <c r="F4465" s="941"/>
      <c r="G4465" s="937" t="str">
        <f t="array" ref="G4465">xlookup(F4465,'Internal Staffing Calculator'!E:E,'Internal Staffing Calculator'!C:C,"")</f>
        <v/>
      </c>
      <c r="H4465" s="932" t="str">
        <f t="array" ref="H4465">if(F4465&lt;&gt;"", iferror(index('Internal Staffing Calculator'!B$8:B23500,match(F4465,'Internal Staffing Calculator'!E$8:E23500,0)), "Not In Budget"),"")</f>
        <v/>
      </c>
      <c r="I4465" s="184"/>
      <c r="J4465" s="184"/>
      <c r="K4465" s="184"/>
      <c r="L4465" s="183"/>
    </row>
    <row r="4466">
      <c r="A4466" s="454"/>
      <c r="B4466" s="927"/>
      <c r="C4466" s="580"/>
      <c r="D4466" s="939"/>
      <c r="E4466" s="940"/>
      <c r="F4466" s="941"/>
      <c r="G4466" s="937" t="str">
        <f t="array" ref="G4466">xlookup(F4466,'Internal Staffing Calculator'!E:E,'Internal Staffing Calculator'!C:C,"")</f>
        <v/>
      </c>
      <c r="H4466" s="932" t="str">
        <f t="array" ref="H4466">if(F4466&lt;&gt;"", iferror(index('Internal Staffing Calculator'!B$8:B23500,match(F4466,'Internal Staffing Calculator'!E$8:E23500,0)), "Not In Budget"),"")</f>
        <v/>
      </c>
      <c r="I4466" s="184"/>
      <c r="J4466" s="184"/>
      <c r="K4466" s="184"/>
      <c r="L4466" s="183"/>
    </row>
    <row r="4467">
      <c r="A4467" s="454"/>
      <c r="B4467" s="927"/>
      <c r="C4467" s="580"/>
      <c r="D4467" s="939"/>
      <c r="E4467" s="940"/>
      <c r="F4467" s="941"/>
      <c r="G4467" s="937" t="str">
        <f t="array" ref="G4467">xlookup(F4467,'Internal Staffing Calculator'!E:E,'Internal Staffing Calculator'!C:C,"")</f>
        <v/>
      </c>
      <c r="H4467" s="932" t="str">
        <f t="array" ref="H4467">if(F4467&lt;&gt;"", iferror(index('Internal Staffing Calculator'!B$8:B23500,match(F4467,'Internal Staffing Calculator'!E$8:E23500,0)), "Not In Budget"),"")</f>
        <v/>
      </c>
      <c r="I4467" s="184"/>
      <c r="J4467" s="184"/>
      <c r="K4467" s="184"/>
      <c r="L4467" s="183"/>
    </row>
    <row r="4468">
      <c r="A4468" s="454"/>
      <c r="B4468" s="927"/>
      <c r="C4468" s="580"/>
      <c r="D4468" s="939"/>
      <c r="E4468" s="940"/>
      <c r="F4468" s="941"/>
      <c r="G4468" s="937" t="str">
        <f t="array" ref="G4468">xlookup(F4468,'Internal Staffing Calculator'!E:E,'Internal Staffing Calculator'!C:C,"")</f>
        <v/>
      </c>
      <c r="H4468" s="932" t="str">
        <f t="array" ref="H4468">if(F4468&lt;&gt;"", iferror(index('Internal Staffing Calculator'!B$8:B23500,match(F4468,'Internal Staffing Calculator'!E$8:E23500,0)), "Not In Budget"),"")</f>
        <v/>
      </c>
      <c r="I4468" s="184"/>
      <c r="J4468" s="184"/>
      <c r="K4468" s="184"/>
      <c r="L4468" s="183"/>
    </row>
    <row r="4469">
      <c r="A4469" s="454"/>
      <c r="B4469" s="927"/>
      <c r="C4469" s="580"/>
      <c r="D4469" s="939"/>
      <c r="E4469" s="940"/>
      <c r="F4469" s="941"/>
      <c r="G4469" s="937" t="str">
        <f t="array" ref="G4469">xlookup(F4469,'Internal Staffing Calculator'!E:E,'Internal Staffing Calculator'!C:C,"")</f>
        <v/>
      </c>
      <c r="H4469" s="932" t="str">
        <f t="array" ref="H4469">if(F4469&lt;&gt;"", iferror(index('Internal Staffing Calculator'!B$8:B23500,match(F4469,'Internal Staffing Calculator'!E$8:E23500,0)), "Not In Budget"),"")</f>
        <v/>
      </c>
      <c r="I4469" s="184"/>
      <c r="J4469" s="184"/>
      <c r="K4469" s="184"/>
      <c r="L4469" s="183"/>
    </row>
    <row r="4470">
      <c r="A4470" s="454"/>
      <c r="B4470" s="927"/>
      <c r="C4470" s="580"/>
      <c r="D4470" s="939"/>
      <c r="E4470" s="940"/>
      <c r="F4470" s="941"/>
      <c r="G4470" s="937" t="str">
        <f t="array" ref="G4470">xlookup(F4470,'Internal Staffing Calculator'!E:E,'Internal Staffing Calculator'!C:C,"")</f>
        <v/>
      </c>
      <c r="H4470" s="932" t="str">
        <f t="array" ref="H4470">if(F4470&lt;&gt;"", iferror(index('Internal Staffing Calculator'!B$8:B23500,match(F4470,'Internal Staffing Calculator'!E$8:E23500,0)), "Not In Budget"),"")</f>
        <v/>
      </c>
      <c r="I4470" s="184"/>
      <c r="J4470" s="184"/>
      <c r="K4470" s="184"/>
      <c r="L4470" s="183"/>
    </row>
    <row r="4471">
      <c r="A4471" s="454"/>
      <c r="B4471" s="927"/>
      <c r="C4471" s="580"/>
      <c r="D4471" s="939"/>
      <c r="E4471" s="940"/>
      <c r="F4471" s="941"/>
      <c r="G4471" s="937" t="str">
        <f t="array" ref="G4471">xlookup(F4471,'Internal Staffing Calculator'!E:E,'Internal Staffing Calculator'!C:C,"")</f>
        <v/>
      </c>
      <c r="H4471" s="932" t="str">
        <f t="array" ref="H4471">if(F4471&lt;&gt;"", iferror(index('Internal Staffing Calculator'!B$8:B23500,match(F4471,'Internal Staffing Calculator'!E$8:E23500,0)), "Not In Budget"),"")</f>
        <v/>
      </c>
      <c r="I4471" s="184"/>
      <c r="J4471" s="184"/>
      <c r="K4471" s="184"/>
      <c r="L4471" s="183"/>
    </row>
    <row r="4472">
      <c r="A4472" s="454"/>
      <c r="B4472" s="927"/>
      <c r="C4472" s="580"/>
      <c r="D4472" s="939"/>
      <c r="E4472" s="940"/>
      <c r="F4472" s="941"/>
      <c r="G4472" s="937" t="str">
        <f t="array" ref="G4472">xlookup(F4472,'Internal Staffing Calculator'!E:E,'Internal Staffing Calculator'!C:C,"")</f>
        <v/>
      </c>
      <c r="H4472" s="932" t="str">
        <f t="array" ref="H4472">if(F4472&lt;&gt;"", iferror(index('Internal Staffing Calculator'!B$8:B23500,match(F4472,'Internal Staffing Calculator'!E$8:E23500,0)), "Not In Budget"),"")</f>
        <v/>
      </c>
      <c r="I4472" s="184"/>
      <c r="J4472" s="184"/>
      <c r="K4472" s="184"/>
      <c r="L4472" s="183"/>
    </row>
    <row r="4473">
      <c r="A4473" s="454"/>
      <c r="B4473" s="927"/>
      <c r="C4473" s="580"/>
      <c r="D4473" s="939"/>
      <c r="E4473" s="940"/>
      <c r="F4473" s="941"/>
      <c r="G4473" s="937" t="str">
        <f t="array" ref="G4473">xlookup(F4473,'Internal Staffing Calculator'!E:E,'Internal Staffing Calculator'!C:C,"")</f>
        <v/>
      </c>
      <c r="H4473" s="932" t="str">
        <f t="array" ref="H4473">if(F4473&lt;&gt;"", iferror(index('Internal Staffing Calculator'!B$8:B23500,match(F4473,'Internal Staffing Calculator'!E$8:E23500,0)), "Not In Budget"),"")</f>
        <v/>
      </c>
      <c r="I4473" s="184"/>
      <c r="J4473" s="184"/>
      <c r="K4473" s="184"/>
      <c r="L4473" s="183"/>
    </row>
    <row r="4474">
      <c r="A4474" s="454"/>
      <c r="B4474" s="927"/>
      <c r="C4474" s="580"/>
      <c r="D4474" s="939"/>
      <c r="E4474" s="940"/>
      <c r="F4474" s="941"/>
      <c r="G4474" s="937" t="str">
        <f t="array" ref="G4474">xlookup(F4474,'Internal Staffing Calculator'!E:E,'Internal Staffing Calculator'!C:C,"")</f>
        <v/>
      </c>
      <c r="H4474" s="932" t="str">
        <f t="array" ref="H4474">if(F4474&lt;&gt;"", iferror(index('Internal Staffing Calculator'!B$8:B23500,match(F4474,'Internal Staffing Calculator'!E$8:E23500,0)), "Not In Budget"),"")</f>
        <v/>
      </c>
      <c r="I4474" s="184"/>
      <c r="J4474" s="184"/>
      <c r="K4474" s="184"/>
      <c r="L4474" s="183"/>
    </row>
    <row r="4475">
      <c r="A4475" s="454"/>
      <c r="B4475" s="927"/>
      <c r="C4475" s="580"/>
      <c r="D4475" s="939"/>
      <c r="E4475" s="940"/>
      <c r="F4475" s="941"/>
      <c r="G4475" s="937" t="str">
        <f t="array" ref="G4475">xlookup(F4475,'Internal Staffing Calculator'!E:E,'Internal Staffing Calculator'!C:C,"")</f>
        <v/>
      </c>
      <c r="H4475" s="932" t="str">
        <f t="array" ref="H4475">if(F4475&lt;&gt;"", iferror(index('Internal Staffing Calculator'!B$8:B23500,match(F4475,'Internal Staffing Calculator'!E$8:E23500,0)), "Not In Budget"),"")</f>
        <v/>
      </c>
      <c r="I4475" s="184"/>
      <c r="J4475" s="184"/>
      <c r="K4475" s="184"/>
      <c r="L4475" s="183"/>
    </row>
    <row r="4476">
      <c r="A4476" s="454"/>
      <c r="B4476" s="927"/>
      <c r="C4476" s="580"/>
      <c r="D4476" s="939"/>
      <c r="E4476" s="940"/>
      <c r="F4476" s="941"/>
      <c r="G4476" s="937" t="str">
        <f t="array" ref="G4476">xlookup(F4476,'Internal Staffing Calculator'!E:E,'Internal Staffing Calculator'!C:C,"")</f>
        <v/>
      </c>
      <c r="H4476" s="932" t="str">
        <f t="array" ref="H4476">if(F4476&lt;&gt;"", iferror(index('Internal Staffing Calculator'!B$8:B23500,match(F4476,'Internal Staffing Calculator'!E$8:E23500,0)), "Not In Budget"),"")</f>
        <v/>
      </c>
      <c r="I4476" s="184"/>
      <c r="J4476" s="184"/>
      <c r="K4476" s="184"/>
      <c r="L4476" s="183"/>
    </row>
    <row r="4477">
      <c r="A4477" s="454"/>
      <c r="B4477" s="927"/>
      <c r="C4477" s="580"/>
      <c r="D4477" s="939"/>
      <c r="E4477" s="940"/>
      <c r="F4477" s="941"/>
      <c r="G4477" s="937" t="str">
        <f t="array" ref="G4477">xlookup(F4477,'Internal Staffing Calculator'!E:E,'Internal Staffing Calculator'!C:C,"")</f>
        <v/>
      </c>
      <c r="H4477" s="932" t="str">
        <f t="array" ref="H4477">if(F4477&lt;&gt;"", iferror(index('Internal Staffing Calculator'!B$8:B23500,match(F4477,'Internal Staffing Calculator'!E$8:E23500,0)), "Not In Budget"),"")</f>
        <v/>
      </c>
      <c r="I4477" s="184"/>
      <c r="J4477" s="184"/>
      <c r="K4477" s="184"/>
      <c r="L4477" s="183"/>
    </row>
    <row r="4478">
      <c r="A4478" s="454"/>
      <c r="B4478" s="927"/>
      <c r="C4478" s="580"/>
      <c r="D4478" s="939"/>
      <c r="E4478" s="940"/>
      <c r="F4478" s="941"/>
      <c r="G4478" s="937" t="str">
        <f t="array" ref="G4478">xlookup(F4478,'Internal Staffing Calculator'!E:E,'Internal Staffing Calculator'!C:C,"")</f>
        <v/>
      </c>
      <c r="H4478" s="932" t="str">
        <f t="array" ref="H4478">if(F4478&lt;&gt;"", iferror(index('Internal Staffing Calculator'!B$8:B23500,match(F4478,'Internal Staffing Calculator'!E$8:E23500,0)), "Not In Budget"),"")</f>
        <v/>
      </c>
      <c r="I4478" s="184"/>
      <c r="J4478" s="184"/>
      <c r="K4478" s="184"/>
      <c r="L4478" s="183"/>
    </row>
    <row r="4479">
      <c r="A4479" s="454"/>
      <c r="B4479" s="927"/>
      <c r="C4479" s="580"/>
      <c r="D4479" s="939"/>
      <c r="E4479" s="940"/>
      <c r="F4479" s="941"/>
      <c r="G4479" s="937" t="str">
        <f t="array" ref="G4479">xlookup(F4479,'Internal Staffing Calculator'!E:E,'Internal Staffing Calculator'!C:C,"")</f>
        <v/>
      </c>
      <c r="H4479" s="932" t="str">
        <f t="array" ref="H4479">if(F4479&lt;&gt;"", iferror(index('Internal Staffing Calculator'!B$8:B23500,match(F4479,'Internal Staffing Calculator'!E$8:E23500,0)), "Not In Budget"),"")</f>
        <v/>
      </c>
      <c r="I4479" s="184"/>
      <c r="J4479" s="184"/>
      <c r="K4479" s="184"/>
      <c r="L4479" s="183"/>
    </row>
    <row r="4480">
      <c r="A4480" s="454"/>
      <c r="B4480" s="927"/>
      <c r="C4480" s="580"/>
      <c r="D4480" s="939"/>
      <c r="E4480" s="940"/>
      <c r="F4480" s="941"/>
      <c r="G4480" s="937" t="str">
        <f t="array" ref="G4480">xlookup(F4480,'Internal Staffing Calculator'!E:E,'Internal Staffing Calculator'!C:C,"")</f>
        <v/>
      </c>
      <c r="H4480" s="932" t="str">
        <f t="array" ref="H4480">if(F4480&lt;&gt;"", iferror(index('Internal Staffing Calculator'!B$8:B23500,match(F4480,'Internal Staffing Calculator'!E$8:E23500,0)), "Not In Budget"),"")</f>
        <v/>
      </c>
      <c r="I4480" s="184"/>
      <c r="J4480" s="184"/>
      <c r="K4480" s="184"/>
      <c r="L4480" s="183"/>
    </row>
    <row r="4481">
      <c r="A4481" s="454"/>
      <c r="B4481" s="927"/>
      <c r="C4481" s="580"/>
      <c r="D4481" s="939"/>
      <c r="E4481" s="940"/>
      <c r="F4481" s="941"/>
      <c r="G4481" s="937" t="str">
        <f t="array" ref="G4481">xlookup(F4481,'Internal Staffing Calculator'!E:E,'Internal Staffing Calculator'!C:C,"")</f>
        <v/>
      </c>
      <c r="H4481" s="932" t="str">
        <f t="array" ref="H4481">if(F4481&lt;&gt;"", iferror(index('Internal Staffing Calculator'!B$8:B23500,match(F4481,'Internal Staffing Calculator'!E$8:E23500,0)), "Not In Budget"),"")</f>
        <v/>
      </c>
      <c r="I4481" s="184"/>
      <c r="J4481" s="184"/>
      <c r="K4481" s="184"/>
      <c r="L4481" s="183"/>
    </row>
    <row r="4482">
      <c r="A4482" s="454"/>
      <c r="B4482" s="927"/>
      <c r="C4482" s="580"/>
      <c r="D4482" s="939"/>
      <c r="E4482" s="940"/>
      <c r="F4482" s="941"/>
      <c r="G4482" s="937" t="str">
        <f t="array" ref="G4482">xlookup(F4482,'Internal Staffing Calculator'!E:E,'Internal Staffing Calculator'!C:C,"")</f>
        <v/>
      </c>
      <c r="H4482" s="932" t="str">
        <f t="array" ref="H4482">if(F4482&lt;&gt;"", iferror(index('Internal Staffing Calculator'!B$8:B23500,match(F4482,'Internal Staffing Calculator'!E$8:E23500,0)), "Not In Budget"),"")</f>
        <v/>
      </c>
      <c r="I4482" s="184"/>
      <c r="J4482" s="184"/>
      <c r="K4482" s="184"/>
      <c r="L4482" s="183"/>
    </row>
    <row r="4483">
      <c r="A4483" s="454"/>
      <c r="B4483" s="927"/>
      <c r="C4483" s="580"/>
      <c r="D4483" s="939"/>
      <c r="E4483" s="940"/>
      <c r="F4483" s="941"/>
      <c r="G4483" s="937" t="str">
        <f t="array" ref="G4483">xlookup(F4483,'Internal Staffing Calculator'!E:E,'Internal Staffing Calculator'!C:C,"")</f>
        <v/>
      </c>
      <c r="H4483" s="932" t="str">
        <f t="array" ref="H4483">if(F4483&lt;&gt;"", iferror(index('Internal Staffing Calculator'!B$8:B23500,match(F4483,'Internal Staffing Calculator'!E$8:E23500,0)), "Not In Budget"),"")</f>
        <v/>
      </c>
      <c r="I4483" s="184"/>
      <c r="J4483" s="184"/>
      <c r="K4483" s="184"/>
      <c r="L4483" s="183"/>
    </row>
    <row r="4484">
      <c r="A4484" s="454"/>
      <c r="B4484" s="927"/>
      <c r="C4484" s="580"/>
      <c r="D4484" s="939"/>
      <c r="E4484" s="940"/>
      <c r="F4484" s="941"/>
      <c r="G4484" s="937" t="str">
        <f t="array" ref="G4484">xlookup(F4484,'Internal Staffing Calculator'!E:E,'Internal Staffing Calculator'!C:C,"")</f>
        <v/>
      </c>
      <c r="H4484" s="932" t="str">
        <f t="array" ref="H4484">if(F4484&lt;&gt;"", iferror(index('Internal Staffing Calculator'!B$8:B23500,match(F4484,'Internal Staffing Calculator'!E$8:E23500,0)), "Not In Budget"),"")</f>
        <v/>
      </c>
      <c r="I4484" s="184"/>
      <c r="J4484" s="184"/>
      <c r="K4484" s="184"/>
      <c r="L4484" s="183"/>
    </row>
    <row r="4485">
      <c r="A4485" s="454"/>
      <c r="B4485" s="927"/>
      <c r="C4485" s="580"/>
      <c r="D4485" s="939"/>
      <c r="E4485" s="940"/>
      <c r="F4485" s="941"/>
      <c r="G4485" s="937" t="str">
        <f t="array" ref="G4485">xlookup(F4485,'Internal Staffing Calculator'!E:E,'Internal Staffing Calculator'!C:C,"")</f>
        <v/>
      </c>
      <c r="H4485" s="932" t="str">
        <f t="array" ref="H4485">if(F4485&lt;&gt;"", iferror(index('Internal Staffing Calculator'!B$8:B23500,match(F4485,'Internal Staffing Calculator'!E$8:E23500,0)), "Not In Budget"),"")</f>
        <v/>
      </c>
      <c r="I4485" s="184"/>
      <c r="J4485" s="184"/>
      <c r="K4485" s="184"/>
      <c r="L4485" s="183"/>
    </row>
    <row r="4486">
      <c r="A4486" s="454"/>
      <c r="B4486" s="927"/>
      <c r="C4486" s="580"/>
      <c r="D4486" s="939"/>
      <c r="E4486" s="940"/>
      <c r="F4486" s="941"/>
      <c r="G4486" s="937" t="str">
        <f t="array" ref="G4486">xlookup(F4486,'Internal Staffing Calculator'!E:E,'Internal Staffing Calculator'!C:C,"")</f>
        <v/>
      </c>
      <c r="H4486" s="932" t="str">
        <f t="array" ref="H4486">if(F4486&lt;&gt;"", iferror(index('Internal Staffing Calculator'!B$8:B23500,match(F4486,'Internal Staffing Calculator'!E$8:E23500,0)), "Not In Budget"),"")</f>
        <v/>
      </c>
      <c r="I4486" s="184"/>
      <c r="J4486" s="184"/>
      <c r="K4486" s="184"/>
      <c r="L4486" s="183"/>
    </row>
    <row r="4487">
      <c r="A4487" s="454"/>
      <c r="B4487" s="927"/>
      <c r="C4487" s="580"/>
      <c r="D4487" s="939"/>
      <c r="E4487" s="940"/>
      <c r="F4487" s="941"/>
      <c r="G4487" s="937" t="str">
        <f t="array" ref="G4487">xlookup(F4487,'Internal Staffing Calculator'!E:E,'Internal Staffing Calculator'!C:C,"")</f>
        <v/>
      </c>
      <c r="H4487" s="932" t="str">
        <f t="array" ref="H4487">if(F4487&lt;&gt;"", iferror(index('Internal Staffing Calculator'!B$8:B23500,match(F4487,'Internal Staffing Calculator'!E$8:E23500,0)), "Not In Budget"),"")</f>
        <v/>
      </c>
      <c r="I4487" s="184"/>
      <c r="J4487" s="184"/>
      <c r="K4487" s="184"/>
      <c r="L4487" s="183"/>
    </row>
    <row r="4488">
      <c r="A4488" s="454"/>
      <c r="B4488" s="927"/>
      <c r="C4488" s="580"/>
      <c r="D4488" s="939"/>
      <c r="E4488" s="940"/>
      <c r="F4488" s="941"/>
      <c r="G4488" s="937" t="str">
        <f t="array" ref="G4488">xlookup(F4488,'Internal Staffing Calculator'!E:E,'Internal Staffing Calculator'!C:C,"")</f>
        <v/>
      </c>
      <c r="H4488" s="932" t="str">
        <f t="array" ref="H4488">if(F4488&lt;&gt;"", iferror(index('Internal Staffing Calculator'!B$8:B23500,match(F4488,'Internal Staffing Calculator'!E$8:E23500,0)), "Not In Budget"),"")</f>
        <v/>
      </c>
      <c r="I4488" s="184"/>
      <c r="J4488" s="184"/>
      <c r="K4488" s="184"/>
      <c r="L4488" s="183"/>
    </row>
    <row r="4489">
      <c r="A4489" s="454"/>
      <c r="B4489" s="927"/>
      <c r="C4489" s="580"/>
      <c r="D4489" s="939"/>
      <c r="E4489" s="940"/>
      <c r="F4489" s="941"/>
      <c r="G4489" s="937" t="str">
        <f t="array" ref="G4489">xlookup(F4489,'Internal Staffing Calculator'!E:E,'Internal Staffing Calculator'!C:C,"")</f>
        <v/>
      </c>
      <c r="H4489" s="932" t="str">
        <f t="array" ref="H4489">if(F4489&lt;&gt;"", iferror(index('Internal Staffing Calculator'!B$8:B23500,match(F4489,'Internal Staffing Calculator'!E$8:E23500,0)), "Not In Budget"),"")</f>
        <v/>
      </c>
      <c r="I4489" s="184"/>
      <c r="J4489" s="184"/>
      <c r="K4489" s="184"/>
      <c r="L4489" s="183"/>
    </row>
    <row r="4490">
      <c r="A4490" s="454"/>
      <c r="B4490" s="927"/>
      <c r="C4490" s="580"/>
      <c r="D4490" s="939"/>
      <c r="E4490" s="940"/>
      <c r="F4490" s="941"/>
      <c r="G4490" s="937" t="str">
        <f t="array" ref="G4490">xlookup(F4490,'Internal Staffing Calculator'!E:E,'Internal Staffing Calculator'!C:C,"")</f>
        <v/>
      </c>
      <c r="H4490" s="932" t="str">
        <f t="array" ref="H4490">if(F4490&lt;&gt;"", iferror(index('Internal Staffing Calculator'!B$8:B23500,match(F4490,'Internal Staffing Calculator'!E$8:E23500,0)), "Not In Budget"),"")</f>
        <v/>
      </c>
      <c r="I4490" s="184"/>
      <c r="J4490" s="184"/>
      <c r="K4490" s="184"/>
      <c r="L4490" s="183"/>
    </row>
    <row r="4491">
      <c r="A4491" s="454"/>
      <c r="B4491" s="927"/>
      <c r="C4491" s="580"/>
      <c r="D4491" s="939"/>
      <c r="E4491" s="940"/>
      <c r="F4491" s="941"/>
      <c r="G4491" s="937" t="str">
        <f t="array" ref="G4491">xlookup(F4491,'Internal Staffing Calculator'!E:E,'Internal Staffing Calculator'!C:C,"")</f>
        <v/>
      </c>
      <c r="H4491" s="932" t="str">
        <f t="array" ref="H4491">if(F4491&lt;&gt;"", iferror(index('Internal Staffing Calculator'!B$8:B23500,match(F4491,'Internal Staffing Calculator'!E$8:E23500,0)), "Not In Budget"),"")</f>
        <v/>
      </c>
      <c r="I4491" s="184"/>
      <c r="J4491" s="184"/>
      <c r="K4491" s="184"/>
      <c r="L4491" s="183"/>
    </row>
    <row r="4492">
      <c r="A4492" s="454"/>
      <c r="B4492" s="927"/>
      <c r="C4492" s="580"/>
      <c r="D4492" s="939"/>
      <c r="E4492" s="940"/>
      <c r="F4492" s="941"/>
      <c r="G4492" s="937" t="str">
        <f t="array" ref="G4492">xlookup(F4492,'Internal Staffing Calculator'!E:E,'Internal Staffing Calculator'!C:C,"")</f>
        <v/>
      </c>
      <c r="H4492" s="932" t="str">
        <f t="array" ref="H4492">if(F4492&lt;&gt;"", iferror(index('Internal Staffing Calculator'!B$8:B23500,match(F4492,'Internal Staffing Calculator'!E$8:E23500,0)), "Not In Budget"),"")</f>
        <v/>
      </c>
      <c r="I4492" s="184"/>
      <c r="J4492" s="184"/>
      <c r="K4492" s="184"/>
      <c r="L4492" s="183"/>
    </row>
    <row r="4493">
      <c r="A4493" s="454"/>
      <c r="B4493" s="927"/>
      <c r="C4493" s="580"/>
      <c r="D4493" s="939"/>
      <c r="E4493" s="940"/>
      <c r="F4493" s="941"/>
      <c r="G4493" s="937" t="str">
        <f t="array" ref="G4493">xlookup(F4493,'Internal Staffing Calculator'!E:E,'Internal Staffing Calculator'!C:C,"")</f>
        <v/>
      </c>
      <c r="H4493" s="932" t="str">
        <f t="array" ref="H4493">if(F4493&lt;&gt;"", iferror(index('Internal Staffing Calculator'!B$8:B23500,match(F4493,'Internal Staffing Calculator'!E$8:E23500,0)), "Not In Budget"),"")</f>
        <v/>
      </c>
      <c r="I4493" s="184"/>
      <c r="J4493" s="184"/>
      <c r="K4493" s="184"/>
      <c r="L4493" s="183"/>
    </row>
    <row r="4494">
      <c r="A4494" s="454"/>
      <c r="B4494" s="927"/>
      <c r="C4494" s="580"/>
      <c r="D4494" s="939"/>
      <c r="E4494" s="940"/>
      <c r="F4494" s="941"/>
      <c r="G4494" s="937" t="str">
        <f t="array" ref="G4494">xlookup(F4494,'Internal Staffing Calculator'!E:E,'Internal Staffing Calculator'!C:C,"")</f>
        <v/>
      </c>
      <c r="H4494" s="932" t="str">
        <f t="array" ref="H4494">if(F4494&lt;&gt;"", iferror(index('Internal Staffing Calculator'!B$8:B23500,match(F4494,'Internal Staffing Calculator'!E$8:E23500,0)), "Not In Budget"),"")</f>
        <v/>
      </c>
      <c r="I4494" s="184"/>
      <c r="J4494" s="184"/>
      <c r="K4494" s="184"/>
      <c r="L4494" s="183"/>
    </row>
    <row r="4495">
      <c r="A4495" s="454"/>
      <c r="B4495" s="927"/>
      <c r="C4495" s="580"/>
      <c r="D4495" s="939"/>
      <c r="E4495" s="940"/>
      <c r="F4495" s="941"/>
      <c r="G4495" s="937" t="str">
        <f t="array" ref="G4495">xlookup(F4495,'Internal Staffing Calculator'!E:E,'Internal Staffing Calculator'!C:C,"")</f>
        <v/>
      </c>
      <c r="H4495" s="932" t="str">
        <f t="array" ref="H4495">if(F4495&lt;&gt;"", iferror(index('Internal Staffing Calculator'!B$8:B23500,match(F4495,'Internal Staffing Calculator'!E$8:E23500,0)), "Not In Budget"),"")</f>
        <v/>
      </c>
      <c r="I4495" s="184"/>
      <c r="J4495" s="184"/>
      <c r="K4495" s="184"/>
      <c r="L4495" s="183"/>
    </row>
    <row r="4496">
      <c r="A4496" s="454"/>
      <c r="B4496" s="927"/>
      <c r="C4496" s="580"/>
      <c r="D4496" s="939"/>
      <c r="E4496" s="940"/>
      <c r="F4496" s="941"/>
      <c r="G4496" s="937" t="str">
        <f t="array" ref="G4496">xlookup(F4496,'Internal Staffing Calculator'!E:E,'Internal Staffing Calculator'!C:C,"")</f>
        <v/>
      </c>
      <c r="H4496" s="932" t="str">
        <f t="array" ref="H4496">if(F4496&lt;&gt;"", iferror(index('Internal Staffing Calculator'!B$8:B23500,match(F4496,'Internal Staffing Calculator'!E$8:E23500,0)), "Not In Budget"),"")</f>
        <v/>
      </c>
      <c r="I4496" s="184"/>
      <c r="J4496" s="184"/>
      <c r="K4496" s="184"/>
      <c r="L4496" s="183"/>
    </row>
    <row r="4497">
      <c r="A4497" s="454"/>
      <c r="B4497" s="927"/>
      <c r="C4497" s="580"/>
      <c r="D4497" s="939"/>
      <c r="E4497" s="940"/>
      <c r="F4497" s="941"/>
      <c r="G4497" s="937" t="str">
        <f t="array" ref="G4497">xlookup(F4497,'Internal Staffing Calculator'!E:E,'Internal Staffing Calculator'!C:C,"")</f>
        <v/>
      </c>
      <c r="H4497" s="932" t="str">
        <f t="array" ref="H4497">if(F4497&lt;&gt;"", iferror(index('Internal Staffing Calculator'!B$8:B23500,match(F4497,'Internal Staffing Calculator'!E$8:E23500,0)), "Not In Budget"),"")</f>
        <v/>
      </c>
      <c r="I4497" s="184"/>
      <c r="J4497" s="184"/>
      <c r="K4497" s="184"/>
      <c r="L4497" s="183"/>
    </row>
    <row r="4498">
      <c r="A4498" s="454"/>
      <c r="B4498" s="927"/>
      <c r="C4498" s="580"/>
      <c r="D4498" s="939"/>
      <c r="E4498" s="940"/>
      <c r="F4498" s="941"/>
      <c r="G4498" s="937" t="str">
        <f t="array" ref="G4498">xlookup(F4498,'Internal Staffing Calculator'!E:E,'Internal Staffing Calculator'!C:C,"")</f>
        <v/>
      </c>
      <c r="H4498" s="932" t="str">
        <f t="array" ref="H4498">if(F4498&lt;&gt;"", iferror(index('Internal Staffing Calculator'!B$8:B23500,match(F4498,'Internal Staffing Calculator'!E$8:E23500,0)), "Not In Budget"),"")</f>
        <v/>
      </c>
      <c r="I4498" s="184"/>
      <c r="J4498" s="184"/>
      <c r="K4498" s="184"/>
      <c r="L4498" s="183"/>
    </row>
    <row r="4499">
      <c r="A4499" s="454"/>
      <c r="B4499" s="927"/>
      <c r="C4499" s="580"/>
      <c r="D4499" s="939"/>
      <c r="E4499" s="940"/>
      <c r="F4499" s="941"/>
      <c r="G4499" s="937" t="str">
        <f t="array" ref="G4499">xlookup(F4499,'Internal Staffing Calculator'!E:E,'Internal Staffing Calculator'!C:C,"")</f>
        <v/>
      </c>
      <c r="H4499" s="932" t="str">
        <f t="array" ref="H4499">if(F4499&lt;&gt;"", iferror(index('Internal Staffing Calculator'!B$8:B23500,match(F4499,'Internal Staffing Calculator'!E$8:E23500,0)), "Not In Budget"),"")</f>
        <v/>
      </c>
      <c r="I4499" s="184"/>
      <c r="J4499" s="184"/>
      <c r="K4499" s="184"/>
      <c r="L4499" s="183"/>
    </row>
    <row r="4500">
      <c r="A4500" s="454"/>
      <c r="B4500" s="927"/>
      <c r="C4500" s="580"/>
      <c r="D4500" s="939"/>
      <c r="E4500" s="940"/>
      <c r="F4500" s="941"/>
      <c r="G4500" s="937" t="str">
        <f t="array" ref="G4500">xlookup(F4500,'Internal Staffing Calculator'!E:E,'Internal Staffing Calculator'!C:C,"")</f>
        <v/>
      </c>
      <c r="H4500" s="932" t="str">
        <f t="array" ref="H4500">if(F4500&lt;&gt;"", iferror(index('Internal Staffing Calculator'!B$8:B23500,match(F4500,'Internal Staffing Calculator'!E$8:E23500,0)), "Not In Budget"),"")</f>
        <v/>
      </c>
      <c r="I4500" s="184"/>
      <c r="J4500" s="184"/>
      <c r="K4500" s="184"/>
      <c r="L4500" s="183"/>
    </row>
    <row r="4501">
      <c r="A4501" s="454"/>
      <c r="B4501" s="927"/>
      <c r="C4501" s="580"/>
      <c r="D4501" s="939"/>
      <c r="E4501" s="940"/>
      <c r="F4501" s="941"/>
      <c r="G4501" s="937" t="str">
        <f t="array" ref="G4501">xlookup(F4501,'Internal Staffing Calculator'!E:E,'Internal Staffing Calculator'!C:C,"")</f>
        <v/>
      </c>
      <c r="H4501" s="932" t="str">
        <f t="array" ref="H4501">if(F4501&lt;&gt;"", iferror(index('Internal Staffing Calculator'!B$8:B23500,match(F4501,'Internal Staffing Calculator'!E$8:E23500,0)), "Not In Budget"),"")</f>
        <v/>
      </c>
      <c r="I4501" s="184"/>
      <c r="J4501" s="184"/>
      <c r="K4501" s="184"/>
      <c r="L4501" s="183"/>
    </row>
    <row r="4502">
      <c r="A4502" s="454"/>
      <c r="B4502" s="927"/>
      <c r="C4502" s="580"/>
      <c r="D4502" s="939"/>
      <c r="E4502" s="940"/>
      <c r="F4502" s="941"/>
      <c r="G4502" s="937" t="str">
        <f t="array" ref="G4502">xlookup(F4502,'Internal Staffing Calculator'!E:E,'Internal Staffing Calculator'!C:C,"")</f>
        <v/>
      </c>
      <c r="H4502" s="932" t="str">
        <f t="array" ref="H4502">if(F4502&lt;&gt;"", iferror(index('Internal Staffing Calculator'!B$8:B23500,match(F4502,'Internal Staffing Calculator'!E$8:E23500,0)), "Not In Budget"),"")</f>
        <v/>
      </c>
      <c r="I4502" s="184"/>
      <c r="J4502" s="184"/>
      <c r="K4502" s="184"/>
      <c r="L4502" s="183"/>
    </row>
    <row r="4503">
      <c r="A4503" s="454"/>
      <c r="B4503" s="927"/>
      <c r="C4503" s="580"/>
      <c r="D4503" s="939"/>
      <c r="E4503" s="940"/>
      <c r="F4503" s="941"/>
      <c r="G4503" s="937" t="str">
        <f t="array" ref="G4503">xlookup(F4503,'Internal Staffing Calculator'!E:E,'Internal Staffing Calculator'!C:C,"")</f>
        <v/>
      </c>
      <c r="H4503" s="932" t="str">
        <f t="array" ref="H4503">if(F4503&lt;&gt;"", iferror(index('Internal Staffing Calculator'!B$8:B23500,match(F4503,'Internal Staffing Calculator'!E$8:E23500,0)), "Not In Budget"),"")</f>
        <v/>
      </c>
      <c r="I4503" s="184"/>
      <c r="J4503" s="184"/>
      <c r="K4503" s="184"/>
      <c r="L4503" s="183"/>
    </row>
    <row r="4504">
      <c r="A4504" s="454"/>
      <c r="B4504" s="927"/>
      <c r="C4504" s="580"/>
      <c r="D4504" s="939"/>
      <c r="E4504" s="940"/>
      <c r="F4504" s="941"/>
      <c r="G4504" s="937" t="str">
        <f t="array" ref="G4504">xlookup(F4504,'Internal Staffing Calculator'!E:E,'Internal Staffing Calculator'!C:C,"")</f>
        <v/>
      </c>
      <c r="H4504" s="932" t="str">
        <f t="array" ref="H4504">if(F4504&lt;&gt;"", iferror(index('Internal Staffing Calculator'!B$8:B23500,match(F4504,'Internal Staffing Calculator'!E$8:E23500,0)), "Not In Budget"),"")</f>
        <v/>
      </c>
      <c r="I4504" s="184"/>
      <c r="J4504" s="184"/>
      <c r="K4504" s="184"/>
      <c r="L4504" s="183"/>
    </row>
    <row r="4505">
      <c r="A4505" s="454"/>
      <c r="B4505" s="927"/>
      <c r="C4505" s="580"/>
      <c r="D4505" s="939"/>
      <c r="E4505" s="940"/>
      <c r="F4505" s="941"/>
      <c r="G4505" s="937" t="str">
        <f t="array" ref="G4505">xlookup(F4505,'Internal Staffing Calculator'!E:E,'Internal Staffing Calculator'!C:C,"")</f>
        <v/>
      </c>
      <c r="H4505" s="932" t="str">
        <f t="array" ref="H4505">if(F4505&lt;&gt;"", iferror(index('Internal Staffing Calculator'!B$8:B23500,match(F4505,'Internal Staffing Calculator'!E$8:E23500,0)), "Not In Budget"),"")</f>
        <v/>
      </c>
      <c r="I4505" s="184"/>
      <c r="J4505" s="184"/>
      <c r="K4505" s="184"/>
      <c r="L4505" s="183"/>
    </row>
    <row r="4506">
      <c r="A4506" s="454"/>
      <c r="B4506" s="927"/>
      <c r="C4506" s="580"/>
      <c r="D4506" s="939"/>
      <c r="E4506" s="940"/>
      <c r="F4506" s="941"/>
      <c r="G4506" s="937" t="str">
        <f t="array" ref="G4506">xlookup(F4506,'Internal Staffing Calculator'!E:E,'Internal Staffing Calculator'!C:C,"")</f>
        <v/>
      </c>
      <c r="H4506" s="932" t="str">
        <f t="array" ref="H4506">if(F4506&lt;&gt;"", iferror(index('Internal Staffing Calculator'!B$8:B23500,match(F4506,'Internal Staffing Calculator'!E$8:E23500,0)), "Not In Budget"),"")</f>
        <v/>
      </c>
      <c r="I4506" s="184"/>
      <c r="J4506" s="184"/>
      <c r="K4506" s="184"/>
      <c r="L4506" s="183"/>
    </row>
    <row r="4507">
      <c r="A4507" s="454"/>
      <c r="B4507" s="927"/>
      <c r="C4507" s="580"/>
      <c r="D4507" s="939"/>
      <c r="E4507" s="940"/>
      <c r="F4507" s="941"/>
      <c r="G4507" s="937" t="str">
        <f t="array" ref="G4507">xlookup(F4507,'Internal Staffing Calculator'!E:E,'Internal Staffing Calculator'!C:C,"")</f>
        <v/>
      </c>
      <c r="H4507" s="932" t="str">
        <f t="array" ref="H4507">if(F4507&lt;&gt;"", iferror(index('Internal Staffing Calculator'!B$8:B23500,match(F4507,'Internal Staffing Calculator'!E$8:E23500,0)), "Not In Budget"),"")</f>
        <v/>
      </c>
      <c r="I4507" s="184"/>
      <c r="J4507" s="184"/>
      <c r="K4507" s="184"/>
      <c r="L4507" s="183"/>
    </row>
    <row r="4508">
      <c r="A4508" s="454"/>
      <c r="B4508" s="927"/>
      <c r="C4508" s="580"/>
      <c r="D4508" s="939"/>
      <c r="E4508" s="940"/>
      <c r="F4508" s="941"/>
      <c r="G4508" s="937" t="str">
        <f t="array" ref="G4508">xlookup(F4508,'Internal Staffing Calculator'!E:E,'Internal Staffing Calculator'!C:C,"")</f>
        <v/>
      </c>
      <c r="H4508" s="932" t="str">
        <f t="array" ref="H4508">if(F4508&lt;&gt;"", iferror(index('Internal Staffing Calculator'!B$8:B23500,match(F4508,'Internal Staffing Calculator'!E$8:E23500,0)), "Not In Budget"),"")</f>
        <v/>
      </c>
      <c r="I4508" s="184"/>
      <c r="J4508" s="184"/>
      <c r="K4508" s="184"/>
      <c r="L4508" s="183"/>
    </row>
    <row r="4509">
      <c r="A4509" s="454"/>
      <c r="B4509" s="927"/>
      <c r="C4509" s="580"/>
      <c r="D4509" s="939"/>
      <c r="E4509" s="940"/>
      <c r="F4509" s="941"/>
      <c r="G4509" s="937" t="str">
        <f t="array" ref="G4509">xlookup(F4509,'Internal Staffing Calculator'!E:E,'Internal Staffing Calculator'!C:C,"")</f>
        <v/>
      </c>
      <c r="H4509" s="932" t="str">
        <f t="array" ref="H4509">if(F4509&lt;&gt;"", iferror(index('Internal Staffing Calculator'!B$8:B23500,match(F4509,'Internal Staffing Calculator'!E$8:E23500,0)), "Not In Budget"),"")</f>
        <v/>
      </c>
      <c r="I4509" s="184"/>
      <c r="J4509" s="184"/>
      <c r="K4509" s="184"/>
      <c r="L4509" s="183"/>
    </row>
    <row r="4510">
      <c r="A4510" s="454"/>
      <c r="B4510" s="927"/>
      <c r="C4510" s="580"/>
      <c r="D4510" s="939"/>
      <c r="E4510" s="940"/>
      <c r="F4510" s="941"/>
      <c r="G4510" s="937" t="str">
        <f t="array" ref="G4510">xlookup(F4510,'Internal Staffing Calculator'!E:E,'Internal Staffing Calculator'!C:C,"")</f>
        <v/>
      </c>
      <c r="H4510" s="932" t="str">
        <f t="array" ref="H4510">if(F4510&lt;&gt;"", iferror(index('Internal Staffing Calculator'!B$8:B23500,match(F4510,'Internal Staffing Calculator'!E$8:E23500,0)), "Not In Budget"),"")</f>
        <v/>
      </c>
      <c r="I4510" s="184"/>
      <c r="J4510" s="184"/>
      <c r="K4510" s="184"/>
      <c r="L4510" s="183"/>
    </row>
    <row r="4511">
      <c r="A4511" s="454"/>
      <c r="B4511" s="927"/>
      <c r="C4511" s="580"/>
      <c r="D4511" s="939"/>
      <c r="E4511" s="940"/>
      <c r="F4511" s="941"/>
      <c r="G4511" s="937" t="str">
        <f t="array" ref="G4511">xlookup(F4511,'Internal Staffing Calculator'!E:E,'Internal Staffing Calculator'!C:C,"")</f>
        <v/>
      </c>
      <c r="H4511" s="932" t="str">
        <f t="array" ref="H4511">if(F4511&lt;&gt;"", iferror(index('Internal Staffing Calculator'!B$8:B23500,match(F4511,'Internal Staffing Calculator'!E$8:E23500,0)), "Not In Budget"),"")</f>
        <v/>
      </c>
      <c r="I4511" s="184"/>
      <c r="J4511" s="184"/>
      <c r="K4511" s="184"/>
      <c r="L4511" s="183"/>
    </row>
    <row r="4512">
      <c r="A4512" s="454"/>
      <c r="B4512" s="927"/>
      <c r="C4512" s="580"/>
      <c r="D4512" s="939"/>
      <c r="E4512" s="940"/>
      <c r="F4512" s="941"/>
      <c r="G4512" s="937" t="str">
        <f t="array" ref="G4512">xlookup(F4512,'Internal Staffing Calculator'!E:E,'Internal Staffing Calculator'!C:C,"")</f>
        <v/>
      </c>
      <c r="H4512" s="932" t="str">
        <f t="array" ref="H4512">if(F4512&lt;&gt;"", iferror(index('Internal Staffing Calculator'!B$8:B23500,match(F4512,'Internal Staffing Calculator'!E$8:E23500,0)), "Not In Budget"),"")</f>
        <v/>
      </c>
      <c r="I4512" s="184"/>
      <c r="J4512" s="184"/>
      <c r="K4512" s="184"/>
      <c r="L4512" s="183"/>
    </row>
    <row r="4513">
      <c r="A4513" s="454"/>
      <c r="B4513" s="927"/>
      <c r="C4513" s="580"/>
      <c r="D4513" s="939"/>
      <c r="E4513" s="940"/>
      <c r="F4513" s="941"/>
      <c r="G4513" s="937" t="str">
        <f t="array" ref="G4513">xlookup(F4513,'Internal Staffing Calculator'!E:E,'Internal Staffing Calculator'!C:C,"")</f>
        <v/>
      </c>
      <c r="H4513" s="932" t="str">
        <f t="array" ref="H4513">if(F4513&lt;&gt;"", iferror(index('Internal Staffing Calculator'!B$8:B23500,match(F4513,'Internal Staffing Calculator'!E$8:E23500,0)), "Not In Budget"),"")</f>
        <v/>
      </c>
      <c r="I4513" s="184"/>
      <c r="J4513" s="184"/>
      <c r="K4513" s="184"/>
      <c r="L4513" s="183"/>
    </row>
    <row r="4514">
      <c r="A4514" s="454"/>
      <c r="B4514" s="927"/>
      <c r="C4514" s="580"/>
      <c r="D4514" s="939"/>
      <c r="E4514" s="940"/>
      <c r="F4514" s="941"/>
      <c r="G4514" s="937" t="str">
        <f t="array" ref="G4514">xlookup(F4514,'Internal Staffing Calculator'!E:E,'Internal Staffing Calculator'!C:C,"")</f>
        <v/>
      </c>
      <c r="H4514" s="932" t="str">
        <f t="array" ref="H4514">if(F4514&lt;&gt;"", iferror(index('Internal Staffing Calculator'!B$8:B23500,match(F4514,'Internal Staffing Calculator'!E$8:E23500,0)), "Not In Budget"),"")</f>
        <v/>
      </c>
      <c r="I4514" s="184"/>
      <c r="J4514" s="184"/>
      <c r="K4514" s="184"/>
      <c r="L4514" s="183"/>
    </row>
    <row r="4515">
      <c r="A4515" s="454"/>
      <c r="B4515" s="927"/>
      <c r="C4515" s="580"/>
      <c r="D4515" s="939"/>
      <c r="E4515" s="940"/>
      <c r="F4515" s="941"/>
      <c r="G4515" s="937" t="str">
        <f t="array" ref="G4515">xlookup(F4515,'Internal Staffing Calculator'!E:E,'Internal Staffing Calculator'!C:C,"")</f>
        <v/>
      </c>
      <c r="H4515" s="932" t="str">
        <f t="array" ref="H4515">if(F4515&lt;&gt;"", iferror(index('Internal Staffing Calculator'!B$8:B23500,match(F4515,'Internal Staffing Calculator'!E$8:E23500,0)), "Not In Budget"),"")</f>
        <v/>
      </c>
      <c r="I4515" s="184"/>
      <c r="J4515" s="184"/>
      <c r="K4515" s="184"/>
      <c r="L4515" s="183"/>
    </row>
    <row r="4516">
      <c r="A4516" s="454"/>
      <c r="B4516" s="927"/>
      <c r="C4516" s="580"/>
      <c r="D4516" s="939"/>
      <c r="E4516" s="940"/>
      <c r="F4516" s="941"/>
      <c r="G4516" s="937" t="str">
        <f t="array" ref="G4516">xlookup(F4516,'Internal Staffing Calculator'!E:E,'Internal Staffing Calculator'!C:C,"")</f>
        <v/>
      </c>
      <c r="H4516" s="932" t="str">
        <f t="array" ref="H4516">if(F4516&lt;&gt;"", iferror(index('Internal Staffing Calculator'!B$8:B23500,match(F4516,'Internal Staffing Calculator'!E$8:E23500,0)), "Not In Budget"),"")</f>
        <v/>
      </c>
      <c r="I4516" s="184"/>
      <c r="J4516" s="184"/>
      <c r="K4516" s="184"/>
      <c r="L4516" s="183"/>
    </row>
    <row r="4517">
      <c r="A4517" s="454"/>
      <c r="B4517" s="927"/>
      <c r="C4517" s="580"/>
      <c r="D4517" s="939"/>
      <c r="E4517" s="940"/>
      <c r="F4517" s="941"/>
      <c r="G4517" s="937" t="str">
        <f t="array" ref="G4517">xlookup(F4517,'Internal Staffing Calculator'!E:E,'Internal Staffing Calculator'!C:C,"")</f>
        <v/>
      </c>
      <c r="H4517" s="932" t="str">
        <f t="array" ref="H4517">if(F4517&lt;&gt;"", iferror(index('Internal Staffing Calculator'!B$8:B23500,match(F4517,'Internal Staffing Calculator'!E$8:E23500,0)), "Not In Budget"),"")</f>
        <v/>
      </c>
      <c r="I4517" s="184"/>
      <c r="J4517" s="184"/>
      <c r="K4517" s="184"/>
      <c r="L4517" s="183"/>
    </row>
    <row r="4518">
      <c r="A4518" s="454"/>
      <c r="B4518" s="927"/>
      <c r="C4518" s="580"/>
      <c r="D4518" s="939"/>
      <c r="E4518" s="940"/>
      <c r="F4518" s="941"/>
      <c r="G4518" s="937" t="str">
        <f t="array" ref="G4518">xlookup(F4518,'Internal Staffing Calculator'!E:E,'Internal Staffing Calculator'!C:C,"")</f>
        <v/>
      </c>
      <c r="H4518" s="932" t="str">
        <f t="array" ref="H4518">if(F4518&lt;&gt;"", iferror(index('Internal Staffing Calculator'!B$8:B23500,match(F4518,'Internal Staffing Calculator'!E$8:E23500,0)), "Not In Budget"),"")</f>
        <v/>
      </c>
      <c r="I4518" s="184"/>
      <c r="J4518" s="184"/>
      <c r="K4518" s="184"/>
      <c r="L4518" s="183"/>
    </row>
    <row r="4519">
      <c r="A4519" s="454"/>
      <c r="B4519" s="927"/>
      <c r="C4519" s="580"/>
      <c r="D4519" s="939"/>
      <c r="E4519" s="940"/>
      <c r="F4519" s="941"/>
      <c r="G4519" s="937" t="str">
        <f t="array" ref="G4519">xlookup(F4519,'Internal Staffing Calculator'!E:E,'Internal Staffing Calculator'!C:C,"")</f>
        <v/>
      </c>
      <c r="H4519" s="932" t="str">
        <f t="array" ref="H4519">if(F4519&lt;&gt;"", iferror(index('Internal Staffing Calculator'!B$8:B23500,match(F4519,'Internal Staffing Calculator'!E$8:E23500,0)), "Not In Budget"),"")</f>
        <v/>
      </c>
      <c r="I4519" s="184"/>
      <c r="J4519" s="184"/>
      <c r="K4519" s="184"/>
      <c r="L4519" s="183"/>
    </row>
    <row r="4520">
      <c r="A4520" s="454"/>
      <c r="B4520" s="927"/>
      <c r="C4520" s="580"/>
      <c r="D4520" s="939"/>
      <c r="E4520" s="940"/>
      <c r="F4520" s="941"/>
      <c r="G4520" s="937" t="str">
        <f t="array" ref="G4520">xlookup(F4520,'Internal Staffing Calculator'!E:E,'Internal Staffing Calculator'!C:C,"")</f>
        <v/>
      </c>
      <c r="H4520" s="932" t="str">
        <f t="array" ref="H4520">if(F4520&lt;&gt;"", iferror(index('Internal Staffing Calculator'!B$8:B23500,match(F4520,'Internal Staffing Calculator'!E$8:E23500,0)), "Not In Budget"),"")</f>
        <v/>
      </c>
      <c r="I4520" s="184"/>
      <c r="J4520" s="184"/>
      <c r="K4520" s="184"/>
      <c r="L4520" s="183"/>
    </row>
    <row r="4521">
      <c r="A4521" s="454"/>
      <c r="B4521" s="927"/>
      <c r="C4521" s="580"/>
      <c r="D4521" s="939"/>
      <c r="E4521" s="940"/>
      <c r="F4521" s="941"/>
      <c r="G4521" s="937" t="str">
        <f t="array" ref="G4521">xlookup(F4521,'Internal Staffing Calculator'!E:E,'Internal Staffing Calculator'!C:C,"")</f>
        <v/>
      </c>
      <c r="H4521" s="932" t="str">
        <f t="array" ref="H4521">if(F4521&lt;&gt;"", iferror(index('Internal Staffing Calculator'!B$8:B23500,match(F4521,'Internal Staffing Calculator'!E$8:E23500,0)), "Not In Budget"),"")</f>
        <v/>
      </c>
      <c r="I4521" s="184"/>
      <c r="J4521" s="184"/>
      <c r="K4521" s="184"/>
      <c r="L4521" s="183"/>
    </row>
    <row r="4522">
      <c r="A4522" s="454"/>
      <c r="B4522" s="927"/>
      <c r="C4522" s="580"/>
      <c r="D4522" s="939"/>
      <c r="E4522" s="940"/>
      <c r="F4522" s="941"/>
      <c r="G4522" s="937" t="str">
        <f t="array" ref="G4522">xlookup(F4522,'Internal Staffing Calculator'!E:E,'Internal Staffing Calculator'!C:C,"")</f>
        <v/>
      </c>
      <c r="H4522" s="932" t="str">
        <f t="array" ref="H4522">if(F4522&lt;&gt;"", iferror(index('Internal Staffing Calculator'!B$8:B23500,match(F4522,'Internal Staffing Calculator'!E$8:E23500,0)), "Not In Budget"),"")</f>
        <v/>
      </c>
      <c r="I4522" s="184"/>
      <c r="J4522" s="184"/>
      <c r="K4522" s="184"/>
      <c r="L4522" s="183"/>
    </row>
    <row r="4523">
      <c r="A4523" s="454"/>
      <c r="B4523" s="927"/>
      <c r="C4523" s="580"/>
      <c r="D4523" s="939"/>
      <c r="E4523" s="940"/>
      <c r="F4523" s="941"/>
      <c r="G4523" s="937" t="str">
        <f t="array" ref="G4523">xlookup(F4523,'Internal Staffing Calculator'!E:E,'Internal Staffing Calculator'!C:C,"")</f>
        <v/>
      </c>
      <c r="H4523" s="932" t="str">
        <f t="array" ref="H4523">if(F4523&lt;&gt;"", iferror(index('Internal Staffing Calculator'!B$8:B23500,match(F4523,'Internal Staffing Calculator'!E$8:E23500,0)), "Not In Budget"),"")</f>
        <v/>
      </c>
      <c r="I4523" s="184"/>
      <c r="J4523" s="184"/>
      <c r="K4523" s="184"/>
      <c r="L4523" s="183"/>
    </row>
    <row r="4524">
      <c r="A4524" s="454"/>
      <c r="B4524" s="927"/>
      <c r="C4524" s="580"/>
      <c r="D4524" s="939"/>
      <c r="E4524" s="940"/>
      <c r="F4524" s="941"/>
      <c r="G4524" s="937" t="str">
        <f t="array" ref="G4524">xlookup(F4524,'Internal Staffing Calculator'!E:E,'Internal Staffing Calculator'!C:C,"")</f>
        <v/>
      </c>
      <c r="H4524" s="932" t="str">
        <f t="array" ref="H4524">if(F4524&lt;&gt;"", iferror(index('Internal Staffing Calculator'!B$8:B23500,match(F4524,'Internal Staffing Calculator'!E$8:E23500,0)), "Not In Budget"),"")</f>
        <v/>
      </c>
      <c r="I4524" s="184"/>
      <c r="J4524" s="184"/>
      <c r="K4524" s="184"/>
      <c r="L4524" s="183"/>
    </row>
    <row r="4525">
      <c r="A4525" s="454"/>
      <c r="B4525" s="927"/>
      <c r="C4525" s="580"/>
      <c r="D4525" s="939"/>
      <c r="E4525" s="940"/>
      <c r="F4525" s="941"/>
      <c r="G4525" s="937" t="str">
        <f t="array" ref="G4525">xlookup(F4525,'Internal Staffing Calculator'!E:E,'Internal Staffing Calculator'!C:C,"")</f>
        <v/>
      </c>
      <c r="H4525" s="932" t="str">
        <f t="array" ref="H4525">if(F4525&lt;&gt;"", iferror(index('Internal Staffing Calculator'!B$8:B23500,match(F4525,'Internal Staffing Calculator'!E$8:E23500,0)), "Not In Budget"),"")</f>
        <v/>
      </c>
      <c r="I4525" s="184"/>
      <c r="J4525" s="184"/>
      <c r="K4525" s="184"/>
      <c r="L4525" s="183"/>
    </row>
    <row r="4526">
      <c r="A4526" s="454"/>
      <c r="B4526" s="927"/>
      <c r="C4526" s="580"/>
      <c r="D4526" s="939"/>
      <c r="E4526" s="940"/>
      <c r="F4526" s="941"/>
      <c r="G4526" s="937" t="str">
        <f t="array" ref="G4526">xlookup(F4526,'Internal Staffing Calculator'!E:E,'Internal Staffing Calculator'!C:C,"")</f>
        <v/>
      </c>
      <c r="H4526" s="932" t="str">
        <f t="array" ref="H4526">if(F4526&lt;&gt;"", iferror(index('Internal Staffing Calculator'!B$8:B23500,match(F4526,'Internal Staffing Calculator'!E$8:E23500,0)), "Not In Budget"),"")</f>
        <v/>
      </c>
      <c r="I4526" s="184"/>
      <c r="J4526" s="184"/>
      <c r="K4526" s="184"/>
      <c r="L4526" s="183"/>
    </row>
    <row r="4527">
      <c r="A4527" s="454"/>
      <c r="B4527" s="927"/>
      <c r="C4527" s="580"/>
      <c r="D4527" s="939"/>
      <c r="E4527" s="940"/>
      <c r="F4527" s="941"/>
      <c r="G4527" s="937" t="str">
        <f t="array" ref="G4527">xlookup(F4527,'Internal Staffing Calculator'!E:E,'Internal Staffing Calculator'!C:C,"")</f>
        <v/>
      </c>
      <c r="H4527" s="932" t="str">
        <f t="array" ref="H4527">if(F4527&lt;&gt;"", iferror(index('Internal Staffing Calculator'!B$8:B23500,match(F4527,'Internal Staffing Calculator'!E$8:E23500,0)), "Not In Budget"),"")</f>
        <v/>
      </c>
      <c r="I4527" s="184"/>
      <c r="J4527" s="184"/>
      <c r="K4527" s="184"/>
      <c r="L4527" s="183"/>
    </row>
    <row r="4528">
      <c r="A4528" s="454"/>
      <c r="B4528" s="927"/>
      <c r="C4528" s="580"/>
      <c r="D4528" s="939"/>
      <c r="E4528" s="940"/>
      <c r="F4528" s="941"/>
      <c r="G4528" s="937" t="str">
        <f t="array" ref="G4528">xlookup(F4528,'Internal Staffing Calculator'!E:E,'Internal Staffing Calculator'!C:C,"")</f>
        <v/>
      </c>
      <c r="H4528" s="932" t="str">
        <f t="array" ref="H4528">if(F4528&lt;&gt;"", iferror(index('Internal Staffing Calculator'!B$8:B23500,match(F4528,'Internal Staffing Calculator'!E$8:E23500,0)), "Not In Budget"),"")</f>
        <v/>
      </c>
      <c r="I4528" s="184"/>
      <c r="J4528" s="184"/>
      <c r="K4528" s="184"/>
      <c r="L4528" s="183"/>
    </row>
    <row r="4529">
      <c r="A4529" s="454"/>
      <c r="B4529" s="927"/>
      <c r="C4529" s="580"/>
      <c r="D4529" s="939"/>
      <c r="E4529" s="940"/>
      <c r="F4529" s="941"/>
      <c r="G4529" s="937" t="str">
        <f t="array" ref="G4529">xlookup(F4529,'Internal Staffing Calculator'!E:E,'Internal Staffing Calculator'!C:C,"")</f>
        <v/>
      </c>
      <c r="H4529" s="932" t="str">
        <f t="array" ref="H4529">if(F4529&lt;&gt;"", iferror(index('Internal Staffing Calculator'!B$8:B23500,match(F4529,'Internal Staffing Calculator'!E$8:E23500,0)), "Not In Budget"),"")</f>
        <v/>
      </c>
      <c r="I4529" s="184"/>
      <c r="J4529" s="184"/>
      <c r="K4529" s="184"/>
      <c r="L4529" s="183"/>
    </row>
    <row r="4530">
      <c r="A4530" s="454"/>
      <c r="B4530" s="927"/>
      <c r="C4530" s="580"/>
      <c r="D4530" s="939"/>
      <c r="E4530" s="940"/>
      <c r="F4530" s="941"/>
      <c r="G4530" s="937" t="str">
        <f t="array" ref="G4530">xlookup(F4530,'Internal Staffing Calculator'!E:E,'Internal Staffing Calculator'!C:C,"")</f>
        <v/>
      </c>
      <c r="H4530" s="932" t="str">
        <f t="array" ref="H4530">if(F4530&lt;&gt;"", iferror(index('Internal Staffing Calculator'!B$8:B23500,match(F4530,'Internal Staffing Calculator'!E$8:E23500,0)), "Not In Budget"),"")</f>
        <v/>
      </c>
      <c r="I4530" s="184"/>
      <c r="J4530" s="184"/>
      <c r="K4530" s="184"/>
      <c r="L4530" s="183"/>
    </row>
    <row r="4531">
      <c r="A4531" s="454"/>
      <c r="B4531" s="927"/>
      <c r="C4531" s="580"/>
      <c r="D4531" s="939"/>
      <c r="E4531" s="940"/>
      <c r="F4531" s="941"/>
      <c r="G4531" s="937" t="str">
        <f t="array" ref="G4531">xlookup(F4531,'Internal Staffing Calculator'!E:E,'Internal Staffing Calculator'!C:C,"")</f>
        <v/>
      </c>
      <c r="H4531" s="932" t="str">
        <f t="array" ref="H4531">if(F4531&lt;&gt;"", iferror(index('Internal Staffing Calculator'!B$8:B23500,match(F4531,'Internal Staffing Calculator'!E$8:E23500,0)), "Not In Budget"),"")</f>
        <v/>
      </c>
      <c r="I4531" s="184"/>
      <c r="J4531" s="184"/>
      <c r="K4531" s="184"/>
      <c r="L4531" s="183"/>
    </row>
    <row r="4532">
      <c r="A4532" s="454"/>
      <c r="B4532" s="927"/>
      <c r="C4532" s="580"/>
      <c r="D4532" s="939"/>
      <c r="E4532" s="940"/>
      <c r="F4532" s="941"/>
      <c r="G4532" s="937" t="str">
        <f t="array" ref="G4532">xlookup(F4532,'Internal Staffing Calculator'!E:E,'Internal Staffing Calculator'!C:C,"")</f>
        <v/>
      </c>
      <c r="H4532" s="932" t="str">
        <f t="array" ref="H4532">if(F4532&lt;&gt;"", iferror(index('Internal Staffing Calculator'!B$8:B23500,match(F4532,'Internal Staffing Calculator'!E$8:E23500,0)), "Not In Budget"),"")</f>
        <v/>
      </c>
      <c r="I4532" s="184"/>
      <c r="J4532" s="184"/>
      <c r="K4532" s="184"/>
      <c r="L4532" s="183"/>
    </row>
    <row r="4533">
      <c r="A4533" s="454"/>
      <c r="B4533" s="927"/>
      <c r="C4533" s="580"/>
      <c r="D4533" s="939"/>
      <c r="E4533" s="940"/>
      <c r="F4533" s="941"/>
      <c r="G4533" s="937" t="str">
        <f t="array" ref="G4533">xlookup(F4533,'Internal Staffing Calculator'!E:E,'Internal Staffing Calculator'!C:C,"")</f>
        <v/>
      </c>
      <c r="H4533" s="932" t="str">
        <f t="array" ref="H4533">if(F4533&lt;&gt;"", iferror(index('Internal Staffing Calculator'!B$8:B23500,match(F4533,'Internal Staffing Calculator'!E$8:E23500,0)), "Not In Budget"),"")</f>
        <v/>
      </c>
      <c r="I4533" s="184"/>
      <c r="J4533" s="184"/>
      <c r="K4533" s="184"/>
      <c r="L4533" s="183"/>
    </row>
    <row r="4534">
      <c r="A4534" s="454"/>
      <c r="B4534" s="927"/>
      <c r="C4534" s="580"/>
      <c r="D4534" s="939"/>
      <c r="E4534" s="940"/>
      <c r="F4534" s="941"/>
      <c r="G4534" s="937" t="str">
        <f t="array" ref="G4534">xlookup(F4534,'Internal Staffing Calculator'!E:E,'Internal Staffing Calculator'!C:C,"")</f>
        <v/>
      </c>
      <c r="H4534" s="932" t="str">
        <f t="array" ref="H4534">if(F4534&lt;&gt;"", iferror(index('Internal Staffing Calculator'!B$8:B23500,match(F4534,'Internal Staffing Calculator'!E$8:E23500,0)), "Not In Budget"),"")</f>
        <v/>
      </c>
      <c r="I4534" s="184"/>
      <c r="J4534" s="184"/>
      <c r="K4534" s="184"/>
      <c r="L4534" s="183"/>
    </row>
    <row r="4535">
      <c r="A4535" s="454"/>
      <c r="B4535" s="927"/>
      <c r="C4535" s="580"/>
      <c r="D4535" s="939"/>
      <c r="E4535" s="940"/>
      <c r="F4535" s="941"/>
      <c r="G4535" s="937" t="str">
        <f t="array" ref="G4535">xlookup(F4535,'Internal Staffing Calculator'!E:E,'Internal Staffing Calculator'!C:C,"")</f>
        <v/>
      </c>
      <c r="H4535" s="932" t="str">
        <f t="array" ref="H4535">if(F4535&lt;&gt;"", iferror(index('Internal Staffing Calculator'!B$8:B23500,match(F4535,'Internal Staffing Calculator'!E$8:E23500,0)), "Not In Budget"),"")</f>
        <v/>
      </c>
      <c r="I4535" s="184"/>
      <c r="J4535" s="184"/>
      <c r="K4535" s="184"/>
      <c r="L4535" s="183"/>
    </row>
    <row r="4536">
      <c r="A4536" s="454"/>
      <c r="B4536" s="927"/>
      <c r="C4536" s="580"/>
      <c r="D4536" s="939"/>
      <c r="E4536" s="940"/>
      <c r="F4536" s="941"/>
      <c r="G4536" s="937" t="str">
        <f t="array" ref="G4536">xlookup(F4536,'Internal Staffing Calculator'!E:E,'Internal Staffing Calculator'!C:C,"")</f>
        <v/>
      </c>
      <c r="H4536" s="932" t="str">
        <f t="array" ref="H4536">if(F4536&lt;&gt;"", iferror(index('Internal Staffing Calculator'!B$8:B23500,match(F4536,'Internal Staffing Calculator'!E$8:E23500,0)), "Not In Budget"),"")</f>
        <v/>
      </c>
      <c r="I4536" s="184"/>
      <c r="J4536" s="184"/>
      <c r="K4536" s="184"/>
      <c r="L4536" s="183"/>
    </row>
    <row r="4537">
      <c r="A4537" s="454"/>
      <c r="B4537" s="927"/>
      <c r="C4537" s="580"/>
      <c r="D4537" s="939"/>
      <c r="E4537" s="940"/>
      <c r="F4537" s="941"/>
      <c r="G4537" s="937" t="str">
        <f t="array" ref="G4537">xlookup(F4537,'Internal Staffing Calculator'!E:E,'Internal Staffing Calculator'!C:C,"")</f>
        <v/>
      </c>
      <c r="H4537" s="932" t="str">
        <f t="array" ref="H4537">if(F4537&lt;&gt;"", iferror(index('Internal Staffing Calculator'!B$8:B23500,match(F4537,'Internal Staffing Calculator'!E$8:E23500,0)), "Not In Budget"),"")</f>
        <v/>
      </c>
      <c r="I4537" s="184"/>
      <c r="J4537" s="184"/>
      <c r="K4537" s="184"/>
      <c r="L4537" s="183"/>
    </row>
    <row r="4538">
      <c r="A4538" s="454"/>
      <c r="B4538" s="927"/>
      <c r="C4538" s="580"/>
      <c r="D4538" s="939"/>
      <c r="E4538" s="940"/>
      <c r="F4538" s="941"/>
      <c r="G4538" s="937" t="str">
        <f t="array" ref="G4538">xlookup(F4538,'Internal Staffing Calculator'!E:E,'Internal Staffing Calculator'!C:C,"")</f>
        <v/>
      </c>
      <c r="H4538" s="932" t="str">
        <f t="array" ref="H4538">if(F4538&lt;&gt;"", iferror(index('Internal Staffing Calculator'!B$8:B23500,match(F4538,'Internal Staffing Calculator'!E$8:E23500,0)), "Not In Budget"),"")</f>
        <v/>
      </c>
      <c r="I4538" s="184"/>
      <c r="J4538" s="184"/>
      <c r="K4538" s="184"/>
      <c r="L4538" s="183"/>
    </row>
    <row r="4539">
      <c r="A4539" s="454"/>
      <c r="B4539" s="927"/>
      <c r="C4539" s="580"/>
      <c r="D4539" s="939"/>
      <c r="E4539" s="940"/>
      <c r="F4539" s="941"/>
      <c r="G4539" s="937" t="str">
        <f t="array" ref="G4539">xlookup(F4539,'Internal Staffing Calculator'!E:E,'Internal Staffing Calculator'!C:C,"")</f>
        <v/>
      </c>
      <c r="H4539" s="932" t="str">
        <f t="array" ref="H4539">if(F4539&lt;&gt;"", iferror(index('Internal Staffing Calculator'!B$8:B23500,match(F4539,'Internal Staffing Calculator'!E$8:E23500,0)), "Not In Budget"),"")</f>
        <v/>
      </c>
      <c r="I4539" s="184"/>
      <c r="J4539" s="184"/>
      <c r="K4539" s="184"/>
      <c r="L4539" s="183"/>
    </row>
    <row r="4540">
      <c r="A4540" s="454"/>
      <c r="B4540" s="927"/>
      <c r="C4540" s="580"/>
      <c r="D4540" s="939"/>
      <c r="E4540" s="940"/>
      <c r="F4540" s="941"/>
      <c r="G4540" s="937" t="str">
        <f t="array" ref="G4540">xlookup(F4540,'Internal Staffing Calculator'!E:E,'Internal Staffing Calculator'!C:C,"")</f>
        <v/>
      </c>
      <c r="H4540" s="932" t="str">
        <f t="array" ref="H4540">if(F4540&lt;&gt;"", iferror(index('Internal Staffing Calculator'!B$8:B23500,match(F4540,'Internal Staffing Calculator'!E$8:E23500,0)), "Not In Budget"),"")</f>
        <v/>
      </c>
      <c r="I4540" s="184"/>
      <c r="J4540" s="184"/>
      <c r="K4540" s="184"/>
      <c r="L4540" s="183"/>
    </row>
    <row r="4541">
      <c r="A4541" s="454"/>
      <c r="B4541" s="927"/>
      <c r="C4541" s="580"/>
      <c r="D4541" s="939"/>
      <c r="E4541" s="940"/>
      <c r="F4541" s="941"/>
      <c r="G4541" s="937" t="str">
        <f t="array" ref="G4541">xlookup(F4541,'Internal Staffing Calculator'!E:E,'Internal Staffing Calculator'!C:C,"")</f>
        <v/>
      </c>
      <c r="H4541" s="932" t="str">
        <f t="array" ref="H4541">if(F4541&lt;&gt;"", iferror(index('Internal Staffing Calculator'!B$8:B23500,match(F4541,'Internal Staffing Calculator'!E$8:E23500,0)), "Not In Budget"),"")</f>
        <v/>
      </c>
      <c r="I4541" s="184"/>
      <c r="J4541" s="184"/>
      <c r="K4541" s="184"/>
      <c r="L4541" s="183"/>
    </row>
    <row r="4542">
      <c r="A4542" s="454"/>
      <c r="B4542" s="927"/>
      <c r="C4542" s="580"/>
      <c r="D4542" s="939"/>
      <c r="E4542" s="940"/>
      <c r="F4542" s="941"/>
      <c r="G4542" s="937" t="str">
        <f t="array" ref="G4542">xlookup(F4542,'Internal Staffing Calculator'!E:E,'Internal Staffing Calculator'!C:C,"")</f>
        <v/>
      </c>
      <c r="H4542" s="932" t="str">
        <f t="array" ref="H4542">if(F4542&lt;&gt;"", iferror(index('Internal Staffing Calculator'!B$8:B23500,match(F4542,'Internal Staffing Calculator'!E$8:E23500,0)), "Not In Budget"),"")</f>
        <v/>
      </c>
      <c r="I4542" s="184"/>
      <c r="J4542" s="184"/>
      <c r="K4542" s="184"/>
      <c r="L4542" s="183"/>
    </row>
    <row r="4543">
      <c r="A4543" s="454"/>
      <c r="B4543" s="927"/>
      <c r="C4543" s="580"/>
      <c r="D4543" s="939"/>
      <c r="E4543" s="940"/>
      <c r="F4543" s="941"/>
      <c r="G4543" s="937" t="str">
        <f t="array" ref="G4543">xlookup(F4543,'Internal Staffing Calculator'!E:E,'Internal Staffing Calculator'!C:C,"")</f>
        <v/>
      </c>
      <c r="H4543" s="932" t="str">
        <f t="array" ref="H4543">if(F4543&lt;&gt;"", iferror(index('Internal Staffing Calculator'!B$8:B23500,match(F4543,'Internal Staffing Calculator'!E$8:E23500,0)), "Not In Budget"),"")</f>
        <v/>
      </c>
      <c r="I4543" s="184"/>
      <c r="J4543" s="184"/>
      <c r="K4543" s="184"/>
      <c r="L4543" s="183"/>
    </row>
    <row r="4544">
      <c r="A4544" s="454"/>
      <c r="B4544" s="927"/>
      <c r="C4544" s="580"/>
      <c r="D4544" s="939"/>
      <c r="E4544" s="940"/>
      <c r="F4544" s="941"/>
      <c r="G4544" s="937" t="str">
        <f t="array" ref="G4544">xlookup(F4544,'Internal Staffing Calculator'!E:E,'Internal Staffing Calculator'!C:C,"")</f>
        <v/>
      </c>
      <c r="H4544" s="932" t="str">
        <f t="array" ref="H4544">if(F4544&lt;&gt;"", iferror(index('Internal Staffing Calculator'!B$8:B23500,match(F4544,'Internal Staffing Calculator'!E$8:E23500,0)), "Not In Budget"),"")</f>
        <v/>
      </c>
      <c r="I4544" s="184"/>
      <c r="J4544" s="184"/>
      <c r="K4544" s="184"/>
      <c r="L4544" s="183"/>
    </row>
    <row r="4545">
      <c r="A4545" s="454"/>
      <c r="B4545" s="927"/>
      <c r="C4545" s="580"/>
      <c r="D4545" s="939"/>
      <c r="E4545" s="940"/>
      <c r="F4545" s="941"/>
      <c r="G4545" s="937" t="str">
        <f t="array" ref="G4545">xlookup(F4545,'Internal Staffing Calculator'!E:E,'Internal Staffing Calculator'!C:C,"")</f>
        <v/>
      </c>
      <c r="H4545" s="932" t="str">
        <f t="array" ref="H4545">if(F4545&lt;&gt;"", iferror(index('Internal Staffing Calculator'!B$8:B23500,match(F4545,'Internal Staffing Calculator'!E$8:E23500,0)), "Not In Budget"),"")</f>
        <v/>
      </c>
      <c r="I4545" s="184"/>
      <c r="J4545" s="184"/>
      <c r="K4545" s="184"/>
      <c r="L4545" s="183"/>
    </row>
    <row r="4546">
      <c r="A4546" s="454"/>
      <c r="B4546" s="927"/>
      <c r="C4546" s="580"/>
      <c r="D4546" s="939"/>
      <c r="E4546" s="940"/>
      <c r="F4546" s="941"/>
      <c r="G4546" s="937" t="str">
        <f t="array" ref="G4546">xlookup(F4546,'Internal Staffing Calculator'!E:E,'Internal Staffing Calculator'!C:C,"")</f>
        <v/>
      </c>
      <c r="H4546" s="932" t="str">
        <f t="array" ref="H4546">if(F4546&lt;&gt;"", iferror(index('Internal Staffing Calculator'!B$8:B23500,match(F4546,'Internal Staffing Calculator'!E$8:E23500,0)), "Not In Budget"),"")</f>
        <v/>
      </c>
      <c r="I4546" s="184"/>
      <c r="J4546" s="184"/>
      <c r="K4546" s="184"/>
      <c r="L4546" s="183"/>
    </row>
    <row r="4547">
      <c r="A4547" s="454"/>
      <c r="B4547" s="927"/>
      <c r="C4547" s="580"/>
      <c r="D4547" s="939"/>
      <c r="E4547" s="940"/>
      <c r="F4547" s="941"/>
      <c r="G4547" s="937" t="str">
        <f t="array" ref="G4547">xlookup(F4547,'Internal Staffing Calculator'!E:E,'Internal Staffing Calculator'!C:C,"")</f>
        <v/>
      </c>
      <c r="H4547" s="932" t="str">
        <f t="array" ref="H4547">if(F4547&lt;&gt;"", iferror(index('Internal Staffing Calculator'!B$8:B23500,match(F4547,'Internal Staffing Calculator'!E$8:E23500,0)), "Not In Budget"),"")</f>
        <v/>
      </c>
      <c r="I4547" s="184"/>
      <c r="J4547" s="184"/>
      <c r="K4547" s="184"/>
      <c r="L4547" s="183"/>
    </row>
    <row r="4548">
      <c r="A4548" s="454"/>
      <c r="B4548" s="927"/>
      <c r="C4548" s="580"/>
      <c r="D4548" s="939"/>
      <c r="E4548" s="940"/>
      <c r="F4548" s="941"/>
      <c r="G4548" s="937" t="str">
        <f t="array" ref="G4548">xlookup(F4548,'Internal Staffing Calculator'!E:E,'Internal Staffing Calculator'!C:C,"")</f>
        <v/>
      </c>
      <c r="H4548" s="932" t="str">
        <f t="array" ref="H4548">if(F4548&lt;&gt;"", iferror(index('Internal Staffing Calculator'!B$8:B23500,match(F4548,'Internal Staffing Calculator'!E$8:E23500,0)), "Not In Budget"),"")</f>
        <v/>
      </c>
      <c r="I4548" s="184"/>
      <c r="J4548" s="184"/>
      <c r="K4548" s="184"/>
      <c r="L4548" s="183"/>
    </row>
    <row r="4549">
      <c r="A4549" s="454"/>
      <c r="B4549" s="927"/>
      <c r="C4549" s="580"/>
      <c r="D4549" s="939"/>
      <c r="E4549" s="940"/>
      <c r="F4549" s="941"/>
      <c r="G4549" s="937" t="str">
        <f t="array" ref="G4549">xlookup(F4549,'Internal Staffing Calculator'!E:E,'Internal Staffing Calculator'!C:C,"")</f>
        <v/>
      </c>
      <c r="H4549" s="932" t="str">
        <f t="array" ref="H4549">if(F4549&lt;&gt;"", iferror(index('Internal Staffing Calculator'!B$8:B23500,match(F4549,'Internal Staffing Calculator'!E$8:E23500,0)), "Not In Budget"),"")</f>
        <v/>
      </c>
      <c r="I4549" s="184"/>
      <c r="J4549" s="184"/>
      <c r="K4549" s="184"/>
      <c r="L4549" s="183"/>
    </row>
    <row r="4550">
      <c r="A4550" s="454"/>
      <c r="B4550" s="927"/>
      <c r="C4550" s="580"/>
      <c r="D4550" s="939"/>
      <c r="E4550" s="940"/>
      <c r="F4550" s="941"/>
      <c r="G4550" s="937" t="str">
        <f t="array" ref="G4550">xlookup(F4550,'Internal Staffing Calculator'!E:E,'Internal Staffing Calculator'!C:C,"")</f>
        <v/>
      </c>
      <c r="H4550" s="932" t="str">
        <f t="array" ref="H4550">if(F4550&lt;&gt;"", iferror(index('Internal Staffing Calculator'!B$8:B23500,match(F4550,'Internal Staffing Calculator'!E$8:E23500,0)), "Not In Budget"),"")</f>
        <v/>
      </c>
      <c r="I4550" s="184"/>
      <c r="J4550" s="184"/>
      <c r="K4550" s="184"/>
      <c r="L4550" s="183"/>
    </row>
    <row r="4551">
      <c r="A4551" s="454"/>
      <c r="B4551" s="927"/>
      <c r="C4551" s="580"/>
      <c r="D4551" s="939"/>
      <c r="E4551" s="940"/>
      <c r="F4551" s="941"/>
      <c r="G4551" s="937" t="str">
        <f t="array" ref="G4551">xlookup(F4551,'Internal Staffing Calculator'!E:E,'Internal Staffing Calculator'!C:C,"")</f>
        <v/>
      </c>
      <c r="H4551" s="932" t="str">
        <f t="array" ref="H4551">if(F4551&lt;&gt;"", iferror(index('Internal Staffing Calculator'!B$8:B23500,match(F4551,'Internal Staffing Calculator'!E$8:E23500,0)), "Not In Budget"),"")</f>
        <v/>
      </c>
      <c r="I4551" s="184"/>
      <c r="J4551" s="184"/>
      <c r="K4551" s="184"/>
      <c r="L4551" s="183"/>
    </row>
    <row r="4552">
      <c r="A4552" s="454"/>
      <c r="B4552" s="927"/>
      <c r="C4552" s="580"/>
      <c r="D4552" s="939"/>
      <c r="E4552" s="940"/>
      <c r="F4552" s="941"/>
      <c r="G4552" s="937" t="str">
        <f t="array" ref="G4552">xlookup(F4552,'Internal Staffing Calculator'!E:E,'Internal Staffing Calculator'!C:C,"")</f>
        <v/>
      </c>
      <c r="H4552" s="932" t="str">
        <f t="array" ref="H4552">if(F4552&lt;&gt;"", iferror(index('Internal Staffing Calculator'!B$8:B23500,match(F4552,'Internal Staffing Calculator'!E$8:E23500,0)), "Not In Budget"),"")</f>
        <v/>
      </c>
      <c r="I4552" s="184"/>
      <c r="J4552" s="184"/>
      <c r="K4552" s="184"/>
      <c r="L4552" s="183"/>
    </row>
    <row r="4553">
      <c r="A4553" s="454"/>
      <c r="B4553" s="927"/>
      <c r="C4553" s="580"/>
      <c r="D4553" s="939"/>
      <c r="E4553" s="940"/>
      <c r="F4553" s="941"/>
      <c r="G4553" s="937" t="str">
        <f t="array" ref="G4553">xlookup(F4553,'Internal Staffing Calculator'!E:E,'Internal Staffing Calculator'!C:C,"")</f>
        <v/>
      </c>
      <c r="H4553" s="932" t="str">
        <f t="array" ref="H4553">if(F4553&lt;&gt;"", iferror(index('Internal Staffing Calculator'!B$8:B23500,match(F4553,'Internal Staffing Calculator'!E$8:E23500,0)), "Not In Budget"),"")</f>
        <v/>
      </c>
      <c r="I4553" s="184"/>
      <c r="J4553" s="184"/>
      <c r="K4553" s="184"/>
      <c r="L4553" s="183"/>
    </row>
    <row r="4554">
      <c r="A4554" s="454"/>
      <c r="B4554" s="927"/>
      <c r="C4554" s="580"/>
      <c r="D4554" s="939"/>
      <c r="E4554" s="940"/>
      <c r="F4554" s="941"/>
      <c r="G4554" s="937" t="str">
        <f t="array" ref="G4554">xlookup(F4554,'Internal Staffing Calculator'!E:E,'Internal Staffing Calculator'!C:C,"")</f>
        <v/>
      </c>
      <c r="H4554" s="932" t="str">
        <f t="array" ref="H4554">if(F4554&lt;&gt;"", iferror(index('Internal Staffing Calculator'!B$8:B23500,match(F4554,'Internal Staffing Calculator'!E$8:E23500,0)), "Not In Budget"),"")</f>
        <v/>
      </c>
      <c r="I4554" s="184"/>
      <c r="J4554" s="184"/>
      <c r="K4554" s="184"/>
      <c r="L4554" s="183"/>
    </row>
    <row r="4555">
      <c r="A4555" s="454"/>
      <c r="B4555" s="927"/>
      <c r="C4555" s="580"/>
      <c r="D4555" s="939"/>
      <c r="E4555" s="940"/>
      <c r="F4555" s="941"/>
      <c r="G4555" s="937" t="str">
        <f t="array" ref="G4555">xlookup(F4555,'Internal Staffing Calculator'!E:E,'Internal Staffing Calculator'!C:C,"")</f>
        <v/>
      </c>
      <c r="H4555" s="932" t="str">
        <f t="array" ref="H4555">if(F4555&lt;&gt;"", iferror(index('Internal Staffing Calculator'!B$8:B23500,match(F4555,'Internal Staffing Calculator'!E$8:E23500,0)), "Not In Budget"),"")</f>
        <v/>
      </c>
      <c r="I4555" s="184"/>
      <c r="J4555" s="184"/>
      <c r="K4555" s="184"/>
      <c r="L4555" s="183"/>
    </row>
    <row r="4556">
      <c r="A4556" s="454"/>
      <c r="B4556" s="927"/>
      <c r="C4556" s="580"/>
      <c r="D4556" s="939"/>
      <c r="E4556" s="940"/>
      <c r="F4556" s="941"/>
      <c r="G4556" s="937" t="str">
        <f t="array" ref="G4556">xlookup(F4556,'Internal Staffing Calculator'!E:E,'Internal Staffing Calculator'!C:C,"")</f>
        <v/>
      </c>
      <c r="H4556" s="932" t="str">
        <f t="array" ref="H4556">if(F4556&lt;&gt;"", iferror(index('Internal Staffing Calculator'!B$8:B23500,match(F4556,'Internal Staffing Calculator'!E$8:E23500,0)), "Not In Budget"),"")</f>
        <v/>
      </c>
      <c r="I4556" s="184"/>
      <c r="J4556" s="184"/>
      <c r="K4556" s="184"/>
      <c r="L4556" s="183"/>
    </row>
    <row r="4557">
      <c r="A4557" s="454"/>
      <c r="B4557" s="927"/>
      <c r="C4557" s="580"/>
      <c r="D4557" s="939"/>
      <c r="E4557" s="940"/>
      <c r="F4557" s="941"/>
      <c r="G4557" s="937" t="str">
        <f t="array" ref="G4557">xlookup(F4557,'Internal Staffing Calculator'!E:E,'Internal Staffing Calculator'!C:C,"")</f>
        <v/>
      </c>
      <c r="H4557" s="932" t="str">
        <f t="array" ref="H4557">if(F4557&lt;&gt;"", iferror(index('Internal Staffing Calculator'!B$8:B23500,match(F4557,'Internal Staffing Calculator'!E$8:E23500,0)), "Not In Budget"),"")</f>
        <v/>
      </c>
      <c r="I4557" s="184"/>
      <c r="J4557" s="184"/>
      <c r="K4557" s="184"/>
      <c r="L4557" s="183"/>
    </row>
    <row r="4558">
      <c r="A4558" s="454"/>
      <c r="B4558" s="927"/>
      <c r="C4558" s="580"/>
      <c r="D4558" s="939"/>
      <c r="E4558" s="940"/>
      <c r="F4558" s="941"/>
      <c r="G4558" s="937" t="str">
        <f t="array" ref="G4558">xlookup(F4558,'Internal Staffing Calculator'!E:E,'Internal Staffing Calculator'!C:C,"")</f>
        <v/>
      </c>
      <c r="H4558" s="932" t="str">
        <f t="array" ref="H4558">if(F4558&lt;&gt;"", iferror(index('Internal Staffing Calculator'!B$8:B23500,match(F4558,'Internal Staffing Calculator'!E$8:E23500,0)), "Not In Budget"),"")</f>
        <v/>
      </c>
      <c r="I4558" s="184"/>
      <c r="J4558" s="184"/>
      <c r="K4558" s="184"/>
      <c r="L4558" s="183"/>
    </row>
    <row r="4559">
      <c r="A4559" s="454"/>
      <c r="B4559" s="927"/>
      <c r="C4559" s="580"/>
      <c r="D4559" s="939"/>
      <c r="E4559" s="940"/>
      <c r="F4559" s="941"/>
      <c r="G4559" s="937" t="str">
        <f t="array" ref="G4559">xlookup(F4559,'Internal Staffing Calculator'!E:E,'Internal Staffing Calculator'!C:C,"")</f>
        <v/>
      </c>
      <c r="H4559" s="932" t="str">
        <f t="array" ref="H4559">if(F4559&lt;&gt;"", iferror(index('Internal Staffing Calculator'!B$8:B23500,match(F4559,'Internal Staffing Calculator'!E$8:E23500,0)), "Not In Budget"),"")</f>
        <v/>
      </c>
      <c r="I4559" s="184"/>
      <c r="J4559" s="184"/>
      <c r="K4559" s="184"/>
      <c r="L4559" s="183"/>
    </row>
    <row r="4560">
      <c r="A4560" s="454"/>
      <c r="B4560" s="927"/>
      <c r="C4560" s="580"/>
      <c r="D4560" s="939"/>
      <c r="E4560" s="940"/>
      <c r="F4560" s="941"/>
      <c r="G4560" s="937" t="str">
        <f t="array" ref="G4560">xlookup(F4560,'Internal Staffing Calculator'!E:E,'Internal Staffing Calculator'!C:C,"")</f>
        <v/>
      </c>
      <c r="H4560" s="932" t="str">
        <f t="array" ref="H4560">if(F4560&lt;&gt;"", iferror(index('Internal Staffing Calculator'!B$8:B23500,match(F4560,'Internal Staffing Calculator'!E$8:E23500,0)), "Not In Budget"),"")</f>
        <v/>
      </c>
      <c r="I4560" s="184"/>
      <c r="J4560" s="184"/>
      <c r="K4560" s="184"/>
      <c r="L4560" s="183"/>
    </row>
    <row r="4561">
      <c r="A4561" s="454"/>
      <c r="B4561" s="927"/>
      <c r="C4561" s="580"/>
      <c r="D4561" s="939"/>
      <c r="E4561" s="940"/>
      <c r="F4561" s="941"/>
      <c r="G4561" s="937" t="str">
        <f t="array" ref="G4561">xlookup(F4561,'Internal Staffing Calculator'!E:E,'Internal Staffing Calculator'!C:C,"")</f>
        <v/>
      </c>
      <c r="H4561" s="932" t="str">
        <f t="array" ref="H4561">if(F4561&lt;&gt;"", iferror(index('Internal Staffing Calculator'!B$8:B23500,match(F4561,'Internal Staffing Calculator'!E$8:E23500,0)), "Not In Budget"),"")</f>
        <v/>
      </c>
      <c r="I4561" s="184"/>
      <c r="J4561" s="184"/>
      <c r="K4561" s="184"/>
      <c r="L4561" s="183"/>
    </row>
    <row r="4562">
      <c r="A4562" s="454"/>
      <c r="B4562" s="927"/>
      <c r="C4562" s="580"/>
      <c r="D4562" s="939"/>
      <c r="E4562" s="940"/>
      <c r="F4562" s="941"/>
      <c r="G4562" s="937" t="str">
        <f t="array" ref="G4562">xlookup(F4562,'Internal Staffing Calculator'!E:E,'Internal Staffing Calculator'!C:C,"")</f>
        <v/>
      </c>
      <c r="H4562" s="932" t="str">
        <f t="array" ref="H4562">if(F4562&lt;&gt;"", iferror(index('Internal Staffing Calculator'!B$8:B23500,match(F4562,'Internal Staffing Calculator'!E$8:E23500,0)), "Not In Budget"),"")</f>
        <v/>
      </c>
      <c r="I4562" s="184"/>
      <c r="J4562" s="184"/>
      <c r="K4562" s="184"/>
      <c r="L4562" s="183"/>
    </row>
    <row r="4563">
      <c r="A4563" s="454"/>
      <c r="B4563" s="927"/>
      <c r="C4563" s="580"/>
      <c r="D4563" s="939"/>
      <c r="E4563" s="940"/>
      <c r="F4563" s="941"/>
      <c r="G4563" s="937" t="str">
        <f t="array" ref="G4563">xlookup(F4563,'Internal Staffing Calculator'!E:E,'Internal Staffing Calculator'!C:C,"")</f>
        <v/>
      </c>
      <c r="H4563" s="932" t="str">
        <f t="array" ref="H4563">if(F4563&lt;&gt;"", iferror(index('Internal Staffing Calculator'!B$8:B23500,match(F4563,'Internal Staffing Calculator'!E$8:E23500,0)), "Not In Budget"),"")</f>
        <v/>
      </c>
      <c r="I4563" s="184"/>
      <c r="J4563" s="184"/>
      <c r="K4563" s="184"/>
      <c r="L4563" s="183"/>
    </row>
    <row r="4564">
      <c r="A4564" s="454"/>
      <c r="B4564" s="927"/>
      <c r="C4564" s="580"/>
      <c r="D4564" s="939"/>
      <c r="E4564" s="940"/>
      <c r="F4564" s="941"/>
      <c r="G4564" s="937" t="str">
        <f t="array" ref="G4564">xlookup(F4564,'Internal Staffing Calculator'!E:E,'Internal Staffing Calculator'!C:C,"")</f>
        <v/>
      </c>
      <c r="H4564" s="932" t="str">
        <f t="array" ref="H4564">if(F4564&lt;&gt;"", iferror(index('Internal Staffing Calculator'!B$8:B23500,match(F4564,'Internal Staffing Calculator'!E$8:E23500,0)), "Not In Budget"),"")</f>
        <v/>
      </c>
      <c r="I4564" s="184"/>
      <c r="J4564" s="184"/>
      <c r="K4564" s="184"/>
      <c r="L4564" s="183"/>
    </row>
    <row r="4565">
      <c r="A4565" s="454"/>
      <c r="B4565" s="927"/>
      <c r="C4565" s="580"/>
      <c r="D4565" s="939"/>
      <c r="E4565" s="940"/>
      <c r="F4565" s="941"/>
      <c r="G4565" s="937" t="str">
        <f t="array" ref="G4565">xlookup(F4565,'Internal Staffing Calculator'!E:E,'Internal Staffing Calculator'!C:C,"")</f>
        <v/>
      </c>
      <c r="H4565" s="932" t="str">
        <f t="array" ref="H4565">if(F4565&lt;&gt;"", iferror(index('Internal Staffing Calculator'!B$8:B23500,match(F4565,'Internal Staffing Calculator'!E$8:E23500,0)), "Not In Budget"),"")</f>
        <v/>
      </c>
      <c r="I4565" s="184"/>
      <c r="J4565" s="184"/>
      <c r="K4565" s="184"/>
      <c r="L4565" s="183"/>
    </row>
    <row r="4566">
      <c r="A4566" s="454"/>
      <c r="B4566" s="927"/>
      <c r="C4566" s="580"/>
      <c r="D4566" s="939"/>
      <c r="E4566" s="940"/>
      <c r="F4566" s="941"/>
      <c r="G4566" s="937" t="str">
        <f t="array" ref="G4566">xlookup(F4566,'Internal Staffing Calculator'!E:E,'Internal Staffing Calculator'!C:C,"")</f>
        <v/>
      </c>
      <c r="H4566" s="932" t="str">
        <f t="array" ref="H4566">if(F4566&lt;&gt;"", iferror(index('Internal Staffing Calculator'!B$8:B23500,match(F4566,'Internal Staffing Calculator'!E$8:E23500,0)), "Not In Budget"),"")</f>
        <v/>
      </c>
      <c r="I4566" s="184"/>
      <c r="J4566" s="184"/>
      <c r="K4566" s="184"/>
      <c r="L4566" s="183"/>
    </row>
    <row r="4567">
      <c r="A4567" s="454"/>
      <c r="B4567" s="927"/>
      <c r="C4567" s="580"/>
      <c r="D4567" s="939"/>
      <c r="E4567" s="940"/>
      <c r="F4567" s="941"/>
      <c r="G4567" s="937" t="str">
        <f t="array" ref="G4567">xlookup(F4567,'Internal Staffing Calculator'!E:E,'Internal Staffing Calculator'!C:C,"")</f>
        <v/>
      </c>
      <c r="H4567" s="932" t="str">
        <f t="array" ref="H4567">if(F4567&lt;&gt;"", iferror(index('Internal Staffing Calculator'!B$8:B23500,match(F4567,'Internal Staffing Calculator'!E$8:E23500,0)), "Not In Budget"),"")</f>
        <v/>
      </c>
      <c r="I4567" s="184"/>
      <c r="J4567" s="184"/>
      <c r="K4567" s="184"/>
      <c r="L4567" s="183"/>
    </row>
    <row r="4568">
      <c r="A4568" s="454"/>
      <c r="B4568" s="927"/>
      <c r="C4568" s="580"/>
      <c r="D4568" s="939"/>
      <c r="E4568" s="940"/>
      <c r="F4568" s="941"/>
      <c r="G4568" s="937" t="str">
        <f t="array" ref="G4568">xlookup(F4568,'Internal Staffing Calculator'!E:E,'Internal Staffing Calculator'!C:C,"")</f>
        <v/>
      </c>
      <c r="H4568" s="932" t="str">
        <f t="array" ref="H4568">if(F4568&lt;&gt;"", iferror(index('Internal Staffing Calculator'!B$8:B23500,match(F4568,'Internal Staffing Calculator'!E$8:E23500,0)), "Not In Budget"),"")</f>
        <v/>
      </c>
      <c r="I4568" s="184"/>
      <c r="J4568" s="184"/>
      <c r="K4568" s="184"/>
      <c r="L4568" s="183"/>
    </row>
    <row r="4569">
      <c r="A4569" s="454"/>
      <c r="B4569" s="927"/>
      <c r="C4569" s="580"/>
      <c r="D4569" s="939"/>
      <c r="E4569" s="940"/>
      <c r="F4569" s="941"/>
      <c r="G4569" s="937" t="str">
        <f t="array" ref="G4569">xlookup(F4569,'Internal Staffing Calculator'!E:E,'Internal Staffing Calculator'!C:C,"")</f>
        <v/>
      </c>
      <c r="H4569" s="932" t="str">
        <f t="array" ref="H4569">if(F4569&lt;&gt;"", iferror(index('Internal Staffing Calculator'!B$8:B23500,match(F4569,'Internal Staffing Calculator'!E$8:E23500,0)), "Not In Budget"),"")</f>
        <v/>
      </c>
      <c r="I4569" s="184"/>
      <c r="J4569" s="184"/>
      <c r="K4569" s="184"/>
      <c r="L4569" s="183"/>
    </row>
    <row r="4570">
      <c r="A4570" s="454"/>
      <c r="B4570" s="927"/>
      <c r="C4570" s="580"/>
      <c r="D4570" s="939"/>
      <c r="E4570" s="940"/>
      <c r="F4570" s="941"/>
      <c r="G4570" s="937" t="str">
        <f t="array" ref="G4570">xlookup(F4570,'Internal Staffing Calculator'!E:E,'Internal Staffing Calculator'!C:C,"")</f>
        <v/>
      </c>
      <c r="H4570" s="932" t="str">
        <f t="array" ref="H4570">if(F4570&lt;&gt;"", iferror(index('Internal Staffing Calculator'!B$8:B23500,match(F4570,'Internal Staffing Calculator'!E$8:E23500,0)), "Not In Budget"),"")</f>
        <v/>
      </c>
      <c r="I4570" s="184"/>
      <c r="J4570" s="184"/>
      <c r="K4570" s="184"/>
      <c r="L4570" s="183"/>
    </row>
    <row r="4571">
      <c r="A4571" s="454"/>
      <c r="B4571" s="927"/>
      <c r="C4571" s="580"/>
      <c r="D4571" s="939"/>
      <c r="E4571" s="940"/>
      <c r="F4571" s="941"/>
      <c r="G4571" s="937" t="str">
        <f t="array" ref="G4571">xlookup(F4571,'Internal Staffing Calculator'!E:E,'Internal Staffing Calculator'!C:C,"")</f>
        <v/>
      </c>
      <c r="H4571" s="932" t="str">
        <f t="array" ref="H4571">if(F4571&lt;&gt;"", iferror(index('Internal Staffing Calculator'!B$8:B23500,match(F4571,'Internal Staffing Calculator'!E$8:E23500,0)), "Not In Budget"),"")</f>
        <v/>
      </c>
      <c r="I4571" s="184"/>
      <c r="J4571" s="184"/>
      <c r="K4571" s="184"/>
      <c r="L4571" s="183"/>
    </row>
    <row r="4572">
      <c r="A4572" s="454"/>
      <c r="B4572" s="927"/>
      <c r="C4572" s="580"/>
      <c r="D4572" s="939"/>
      <c r="E4572" s="940"/>
      <c r="F4572" s="941"/>
      <c r="G4572" s="937" t="str">
        <f t="array" ref="G4572">xlookup(F4572,'Internal Staffing Calculator'!E:E,'Internal Staffing Calculator'!C:C,"")</f>
        <v/>
      </c>
      <c r="H4572" s="932" t="str">
        <f t="array" ref="H4572">if(F4572&lt;&gt;"", iferror(index('Internal Staffing Calculator'!B$8:B23500,match(F4572,'Internal Staffing Calculator'!E$8:E23500,0)), "Not In Budget"),"")</f>
        <v/>
      </c>
      <c r="I4572" s="184"/>
      <c r="J4572" s="184"/>
      <c r="K4572" s="184"/>
      <c r="L4572" s="183"/>
    </row>
    <row r="4573">
      <c r="A4573" s="454"/>
      <c r="B4573" s="927"/>
      <c r="C4573" s="580"/>
      <c r="D4573" s="939"/>
      <c r="E4573" s="940"/>
      <c r="F4573" s="941"/>
      <c r="G4573" s="937" t="str">
        <f t="array" ref="G4573">xlookup(F4573,'Internal Staffing Calculator'!E:E,'Internal Staffing Calculator'!C:C,"")</f>
        <v/>
      </c>
      <c r="H4573" s="932" t="str">
        <f t="array" ref="H4573">if(F4573&lt;&gt;"", iferror(index('Internal Staffing Calculator'!B$8:B23500,match(F4573,'Internal Staffing Calculator'!E$8:E23500,0)), "Not In Budget"),"")</f>
        <v/>
      </c>
      <c r="I4573" s="184"/>
      <c r="J4573" s="184"/>
      <c r="K4573" s="184"/>
      <c r="L4573" s="183"/>
    </row>
    <row r="4574">
      <c r="A4574" s="454"/>
      <c r="B4574" s="927"/>
      <c r="C4574" s="580"/>
      <c r="D4574" s="939"/>
      <c r="E4574" s="940"/>
      <c r="F4574" s="941"/>
      <c r="G4574" s="937" t="str">
        <f t="array" ref="G4574">xlookup(F4574,'Internal Staffing Calculator'!E:E,'Internal Staffing Calculator'!C:C,"")</f>
        <v/>
      </c>
      <c r="H4574" s="932" t="str">
        <f t="array" ref="H4574">if(F4574&lt;&gt;"", iferror(index('Internal Staffing Calculator'!B$8:B23500,match(F4574,'Internal Staffing Calculator'!E$8:E23500,0)), "Not In Budget"),"")</f>
        <v/>
      </c>
      <c r="I4574" s="184"/>
      <c r="J4574" s="184"/>
      <c r="K4574" s="184"/>
      <c r="L4574" s="183"/>
    </row>
    <row r="4575">
      <c r="A4575" s="454"/>
      <c r="B4575" s="927"/>
      <c r="C4575" s="580"/>
      <c r="D4575" s="939"/>
      <c r="E4575" s="940"/>
      <c r="F4575" s="941"/>
      <c r="G4575" s="937" t="str">
        <f t="array" ref="G4575">xlookup(F4575,'Internal Staffing Calculator'!E:E,'Internal Staffing Calculator'!C:C,"")</f>
        <v/>
      </c>
      <c r="H4575" s="932" t="str">
        <f t="array" ref="H4575">if(F4575&lt;&gt;"", iferror(index('Internal Staffing Calculator'!B$8:B23500,match(F4575,'Internal Staffing Calculator'!E$8:E23500,0)), "Not In Budget"),"")</f>
        <v/>
      </c>
      <c r="I4575" s="184"/>
      <c r="J4575" s="184"/>
      <c r="K4575" s="184"/>
      <c r="L4575" s="183"/>
    </row>
    <row r="4576">
      <c r="A4576" s="454"/>
      <c r="B4576" s="927"/>
      <c r="C4576" s="580"/>
      <c r="D4576" s="939"/>
      <c r="E4576" s="940"/>
      <c r="F4576" s="941"/>
      <c r="G4576" s="937" t="str">
        <f t="array" ref="G4576">xlookup(F4576,'Internal Staffing Calculator'!E:E,'Internal Staffing Calculator'!C:C,"")</f>
        <v/>
      </c>
      <c r="H4576" s="932" t="str">
        <f t="array" ref="H4576">if(F4576&lt;&gt;"", iferror(index('Internal Staffing Calculator'!B$8:B23500,match(F4576,'Internal Staffing Calculator'!E$8:E23500,0)), "Not In Budget"),"")</f>
        <v/>
      </c>
      <c r="I4576" s="184"/>
      <c r="J4576" s="184"/>
      <c r="K4576" s="184"/>
      <c r="L4576" s="183"/>
    </row>
    <row r="4577">
      <c r="A4577" s="454"/>
      <c r="B4577" s="927"/>
      <c r="C4577" s="580"/>
      <c r="D4577" s="939"/>
      <c r="E4577" s="940"/>
      <c r="F4577" s="941"/>
      <c r="G4577" s="937" t="str">
        <f t="array" ref="G4577">xlookup(F4577,'Internal Staffing Calculator'!E:E,'Internal Staffing Calculator'!C:C,"")</f>
        <v/>
      </c>
      <c r="H4577" s="932" t="str">
        <f t="array" ref="H4577">if(F4577&lt;&gt;"", iferror(index('Internal Staffing Calculator'!B$8:B23500,match(F4577,'Internal Staffing Calculator'!E$8:E23500,0)), "Not In Budget"),"")</f>
        <v/>
      </c>
      <c r="I4577" s="184"/>
      <c r="J4577" s="184"/>
      <c r="K4577" s="184"/>
      <c r="L4577" s="183"/>
    </row>
    <row r="4578">
      <c r="A4578" s="454"/>
      <c r="B4578" s="927"/>
      <c r="C4578" s="580"/>
      <c r="D4578" s="939"/>
      <c r="E4578" s="940"/>
      <c r="F4578" s="941"/>
      <c r="G4578" s="937" t="str">
        <f t="array" ref="G4578">xlookup(F4578,'Internal Staffing Calculator'!E:E,'Internal Staffing Calculator'!C:C,"")</f>
        <v/>
      </c>
      <c r="H4578" s="932" t="str">
        <f t="array" ref="H4578">if(F4578&lt;&gt;"", iferror(index('Internal Staffing Calculator'!B$8:B23500,match(F4578,'Internal Staffing Calculator'!E$8:E23500,0)), "Not In Budget"),"")</f>
        <v/>
      </c>
      <c r="I4578" s="184"/>
      <c r="J4578" s="184"/>
      <c r="K4578" s="184"/>
      <c r="L4578" s="183"/>
    </row>
    <row r="4579">
      <c r="A4579" s="454"/>
      <c r="B4579" s="927"/>
      <c r="C4579" s="580"/>
      <c r="D4579" s="939"/>
      <c r="E4579" s="940"/>
      <c r="F4579" s="941"/>
      <c r="G4579" s="937" t="str">
        <f t="array" ref="G4579">xlookup(F4579,'Internal Staffing Calculator'!E:E,'Internal Staffing Calculator'!C:C,"")</f>
        <v/>
      </c>
      <c r="H4579" s="932" t="str">
        <f t="array" ref="H4579">if(F4579&lt;&gt;"", iferror(index('Internal Staffing Calculator'!B$8:B23500,match(F4579,'Internal Staffing Calculator'!E$8:E23500,0)), "Not In Budget"),"")</f>
        <v/>
      </c>
      <c r="I4579" s="184"/>
      <c r="J4579" s="184"/>
      <c r="K4579" s="184"/>
      <c r="L4579" s="183"/>
    </row>
    <row r="4580">
      <c r="A4580" s="454"/>
      <c r="B4580" s="927"/>
      <c r="C4580" s="580"/>
      <c r="D4580" s="939"/>
      <c r="E4580" s="940"/>
      <c r="F4580" s="941"/>
      <c r="G4580" s="937" t="str">
        <f t="array" ref="G4580">xlookup(F4580,'Internal Staffing Calculator'!E:E,'Internal Staffing Calculator'!C:C,"")</f>
        <v/>
      </c>
      <c r="H4580" s="932" t="str">
        <f t="array" ref="H4580">if(F4580&lt;&gt;"", iferror(index('Internal Staffing Calculator'!B$8:B23500,match(F4580,'Internal Staffing Calculator'!E$8:E23500,0)), "Not In Budget"),"")</f>
        <v/>
      </c>
      <c r="I4580" s="184"/>
      <c r="J4580" s="184"/>
      <c r="K4580" s="184"/>
      <c r="L4580" s="183"/>
    </row>
    <row r="4581">
      <c r="A4581" s="454"/>
      <c r="B4581" s="927"/>
      <c r="C4581" s="580"/>
      <c r="D4581" s="939"/>
      <c r="E4581" s="940"/>
      <c r="F4581" s="941"/>
      <c r="G4581" s="937" t="str">
        <f t="array" ref="G4581">xlookup(F4581,'Internal Staffing Calculator'!E:E,'Internal Staffing Calculator'!C:C,"")</f>
        <v/>
      </c>
      <c r="H4581" s="932" t="str">
        <f t="array" ref="H4581">if(F4581&lt;&gt;"", iferror(index('Internal Staffing Calculator'!B$8:B23500,match(F4581,'Internal Staffing Calculator'!E$8:E23500,0)), "Not In Budget"),"")</f>
        <v/>
      </c>
      <c r="I4581" s="184"/>
      <c r="J4581" s="184"/>
      <c r="K4581" s="184"/>
      <c r="L4581" s="183"/>
    </row>
    <row r="4582">
      <c r="A4582" s="454"/>
      <c r="B4582" s="927"/>
      <c r="C4582" s="580"/>
      <c r="D4582" s="939"/>
      <c r="E4582" s="940"/>
      <c r="F4582" s="941"/>
      <c r="G4582" s="937" t="str">
        <f t="array" ref="G4582">xlookup(F4582,'Internal Staffing Calculator'!E:E,'Internal Staffing Calculator'!C:C,"")</f>
        <v/>
      </c>
      <c r="H4582" s="932" t="str">
        <f t="array" ref="H4582">if(F4582&lt;&gt;"", iferror(index('Internal Staffing Calculator'!B$8:B23500,match(F4582,'Internal Staffing Calculator'!E$8:E23500,0)), "Not In Budget"),"")</f>
        <v/>
      </c>
      <c r="I4582" s="184"/>
      <c r="J4582" s="184"/>
      <c r="K4582" s="184"/>
      <c r="L4582" s="183"/>
    </row>
    <row r="4583">
      <c r="A4583" s="454"/>
      <c r="B4583" s="927"/>
      <c r="C4583" s="580"/>
      <c r="D4583" s="939"/>
      <c r="E4583" s="940"/>
      <c r="F4583" s="941"/>
      <c r="G4583" s="937" t="str">
        <f t="array" ref="G4583">xlookup(F4583,'Internal Staffing Calculator'!E:E,'Internal Staffing Calculator'!C:C,"")</f>
        <v/>
      </c>
      <c r="H4583" s="932" t="str">
        <f t="array" ref="H4583">if(F4583&lt;&gt;"", iferror(index('Internal Staffing Calculator'!B$8:B23500,match(F4583,'Internal Staffing Calculator'!E$8:E23500,0)), "Not In Budget"),"")</f>
        <v/>
      </c>
      <c r="I4583" s="184"/>
      <c r="J4583" s="184"/>
      <c r="K4583" s="184"/>
      <c r="L4583" s="183"/>
    </row>
    <row r="4584">
      <c r="A4584" s="454"/>
      <c r="B4584" s="927"/>
      <c r="C4584" s="580"/>
      <c r="D4584" s="939"/>
      <c r="E4584" s="940"/>
      <c r="F4584" s="941"/>
      <c r="G4584" s="937" t="str">
        <f t="array" ref="G4584">xlookup(F4584,'Internal Staffing Calculator'!E:E,'Internal Staffing Calculator'!C:C,"")</f>
        <v/>
      </c>
      <c r="H4584" s="932" t="str">
        <f t="array" ref="H4584">if(F4584&lt;&gt;"", iferror(index('Internal Staffing Calculator'!B$8:B23500,match(F4584,'Internal Staffing Calculator'!E$8:E23500,0)), "Not In Budget"),"")</f>
        <v/>
      </c>
      <c r="I4584" s="184"/>
      <c r="J4584" s="184"/>
      <c r="K4584" s="184"/>
      <c r="L4584" s="183"/>
    </row>
    <row r="4585">
      <c r="A4585" s="454"/>
      <c r="B4585" s="927"/>
      <c r="C4585" s="580"/>
      <c r="D4585" s="939"/>
      <c r="E4585" s="940"/>
      <c r="F4585" s="941"/>
      <c r="G4585" s="937" t="str">
        <f t="array" ref="G4585">xlookup(F4585,'Internal Staffing Calculator'!E:E,'Internal Staffing Calculator'!C:C,"")</f>
        <v/>
      </c>
      <c r="H4585" s="932" t="str">
        <f t="array" ref="H4585">if(F4585&lt;&gt;"", iferror(index('Internal Staffing Calculator'!B$8:B23500,match(F4585,'Internal Staffing Calculator'!E$8:E23500,0)), "Not In Budget"),"")</f>
        <v/>
      </c>
      <c r="I4585" s="184"/>
      <c r="J4585" s="184"/>
      <c r="K4585" s="184"/>
      <c r="L4585" s="183"/>
    </row>
    <row r="4586">
      <c r="A4586" s="454"/>
      <c r="B4586" s="927"/>
      <c r="C4586" s="580"/>
      <c r="D4586" s="939"/>
      <c r="E4586" s="940"/>
      <c r="F4586" s="941"/>
      <c r="G4586" s="937" t="str">
        <f t="array" ref="G4586">xlookup(F4586,'Internal Staffing Calculator'!E:E,'Internal Staffing Calculator'!C:C,"")</f>
        <v/>
      </c>
      <c r="H4586" s="932" t="str">
        <f t="array" ref="H4586">if(F4586&lt;&gt;"", iferror(index('Internal Staffing Calculator'!B$8:B23500,match(F4586,'Internal Staffing Calculator'!E$8:E23500,0)), "Not In Budget"),"")</f>
        <v/>
      </c>
      <c r="I4586" s="184"/>
      <c r="J4586" s="184"/>
      <c r="K4586" s="184"/>
      <c r="L4586" s="183"/>
    </row>
    <row r="4587">
      <c r="A4587" s="454"/>
      <c r="B4587" s="927"/>
      <c r="C4587" s="580"/>
      <c r="D4587" s="939"/>
      <c r="E4587" s="940"/>
      <c r="F4587" s="941"/>
      <c r="G4587" s="937" t="str">
        <f t="array" ref="G4587">xlookup(F4587,'Internal Staffing Calculator'!E:E,'Internal Staffing Calculator'!C:C,"")</f>
        <v/>
      </c>
      <c r="H4587" s="932" t="str">
        <f t="array" ref="H4587">if(F4587&lt;&gt;"", iferror(index('Internal Staffing Calculator'!B$8:B23500,match(F4587,'Internal Staffing Calculator'!E$8:E23500,0)), "Not In Budget"),"")</f>
        <v/>
      </c>
      <c r="I4587" s="184"/>
      <c r="J4587" s="184"/>
      <c r="K4587" s="184"/>
      <c r="L4587" s="183"/>
    </row>
    <row r="4588">
      <c r="A4588" s="454"/>
      <c r="B4588" s="927"/>
      <c r="C4588" s="580"/>
      <c r="D4588" s="939"/>
      <c r="E4588" s="940"/>
      <c r="F4588" s="941"/>
      <c r="G4588" s="937" t="str">
        <f t="array" ref="G4588">xlookup(F4588,'Internal Staffing Calculator'!E:E,'Internal Staffing Calculator'!C:C,"")</f>
        <v/>
      </c>
      <c r="H4588" s="932" t="str">
        <f t="array" ref="H4588">if(F4588&lt;&gt;"", iferror(index('Internal Staffing Calculator'!B$8:B23500,match(F4588,'Internal Staffing Calculator'!E$8:E23500,0)), "Not In Budget"),"")</f>
        <v/>
      </c>
      <c r="I4588" s="184"/>
      <c r="J4588" s="184"/>
      <c r="K4588" s="184"/>
      <c r="L4588" s="183"/>
    </row>
    <row r="4589">
      <c r="A4589" s="454"/>
      <c r="B4589" s="927"/>
      <c r="C4589" s="580"/>
      <c r="D4589" s="939"/>
      <c r="E4589" s="940"/>
      <c r="F4589" s="941"/>
      <c r="G4589" s="937" t="str">
        <f t="array" ref="G4589">xlookup(F4589,'Internal Staffing Calculator'!E:E,'Internal Staffing Calculator'!C:C,"")</f>
        <v/>
      </c>
      <c r="H4589" s="932" t="str">
        <f t="array" ref="H4589">if(F4589&lt;&gt;"", iferror(index('Internal Staffing Calculator'!B$8:B23500,match(F4589,'Internal Staffing Calculator'!E$8:E23500,0)), "Not In Budget"),"")</f>
        <v/>
      </c>
      <c r="I4589" s="184"/>
      <c r="J4589" s="184"/>
      <c r="K4589" s="184"/>
      <c r="L4589" s="183"/>
    </row>
    <row r="4590">
      <c r="A4590" s="454"/>
      <c r="B4590" s="927"/>
      <c r="C4590" s="580"/>
      <c r="D4590" s="939"/>
      <c r="E4590" s="940"/>
      <c r="F4590" s="941"/>
      <c r="G4590" s="937" t="str">
        <f t="array" ref="G4590">xlookup(F4590,'Internal Staffing Calculator'!E:E,'Internal Staffing Calculator'!C:C,"")</f>
        <v/>
      </c>
      <c r="H4590" s="932" t="str">
        <f t="array" ref="H4590">if(F4590&lt;&gt;"", iferror(index('Internal Staffing Calculator'!B$8:B23500,match(F4590,'Internal Staffing Calculator'!E$8:E23500,0)), "Not In Budget"),"")</f>
        <v/>
      </c>
      <c r="I4590" s="184"/>
      <c r="J4590" s="184"/>
      <c r="K4590" s="184"/>
      <c r="L4590" s="183"/>
    </row>
    <row r="4591">
      <c r="A4591" s="454"/>
      <c r="B4591" s="927"/>
      <c r="C4591" s="580"/>
      <c r="D4591" s="939"/>
      <c r="E4591" s="940"/>
      <c r="F4591" s="941"/>
      <c r="G4591" s="937" t="str">
        <f t="array" ref="G4591">xlookup(F4591,'Internal Staffing Calculator'!E:E,'Internal Staffing Calculator'!C:C,"")</f>
        <v/>
      </c>
      <c r="H4591" s="932" t="str">
        <f t="array" ref="H4591">if(F4591&lt;&gt;"", iferror(index('Internal Staffing Calculator'!B$8:B23500,match(F4591,'Internal Staffing Calculator'!E$8:E23500,0)), "Not In Budget"),"")</f>
        <v/>
      </c>
      <c r="I4591" s="184"/>
      <c r="J4591" s="184"/>
      <c r="K4591" s="184"/>
      <c r="L4591" s="183"/>
    </row>
    <row r="4592">
      <c r="A4592" s="454"/>
      <c r="B4592" s="927"/>
      <c r="C4592" s="580"/>
      <c r="D4592" s="939"/>
      <c r="E4592" s="940"/>
      <c r="F4592" s="941"/>
      <c r="G4592" s="937" t="str">
        <f t="array" ref="G4592">xlookup(F4592,'Internal Staffing Calculator'!E:E,'Internal Staffing Calculator'!C:C,"")</f>
        <v/>
      </c>
      <c r="H4592" s="932" t="str">
        <f t="array" ref="H4592">if(F4592&lt;&gt;"", iferror(index('Internal Staffing Calculator'!B$8:B23500,match(F4592,'Internal Staffing Calculator'!E$8:E23500,0)), "Not In Budget"),"")</f>
        <v/>
      </c>
      <c r="I4592" s="184"/>
      <c r="J4592" s="184"/>
      <c r="K4592" s="184"/>
      <c r="L4592" s="183"/>
    </row>
    <row r="4593">
      <c r="A4593" s="454"/>
      <c r="B4593" s="927"/>
      <c r="C4593" s="580"/>
      <c r="D4593" s="939"/>
      <c r="E4593" s="940"/>
      <c r="F4593" s="941"/>
      <c r="G4593" s="937" t="str">
        <f t="array" ref="G4593">xlookup(F4593,'Internal Staffing Calculator'!E:E,'Internal Staffing Calculator'!C:C,"")</f>
        <v/>
      </c>
      <c r="H4593" s="932" t="str">
        <f t="array" ref="H4593">if(F4593&lt;&gt;"", iferror(index('Internal Staffing Calculator'!B$8:B23500,match(F4593,'Internal Staffing Calculator'!E$8:E23500,0)), "Not In Budget"),"")</f>
        <v/>
      </c>
      <c r="I4593" s="184"/>
      <c r="J4593" s="184"/>
      <c r="K4593" s="184"/>
      <c r="L4593" s="183"/>
    </row>
    <row r="4594">
      <c r="A4594" s="454"/>
      <c r="B4594" s="927"/>
      <c r="C4594" s="580"/>
      <c r="D4594" s="939"/>
      <c r="E4594" s="940"/>
      <c r="F4594" s="941"/>
      <c r="G4594" s="937" t="str">
        <f t="array" ref="G4594">xlookup(F4594,'Internal Staffing Calculator'!E:E,'Internal Staffing Calculator'!C:C,"")</f>
        <v/>
      </c>
      <c r="H4594" s="932" t="str">
        <f t="array" ref="H4594">if(F4594&lt;&gt;"", iferror(index('Internal Staffing Calculator'!B$8:B23500,match(F4594,'Internal Staffing Calculator'!E$8:E23500,0)), "Not In Budget"),"")</f>
        <v/>
      </c>
      <c r="I4594" s="184"/>
      <c r="J4594" s="184"/>
      <c r="K4594" s="184"/>
      <c r="L4594" s="183"/>
    </row>
    <row r="4595">
      <c r="A4595" s="454"/>
      <c r="B4595" s="927"/>
      <c r="C4595" s="580"/>
      <c r="D4595" s="939"/>
      <c r="E4595" s="940"/>
      <c r="F4595" s="941"/>
      <c r="G4595" s="937" t="str">
        <f t="array" ref="G4595">xlookup(F4595,'Internal Staffing Calculator'!E:E,'Internal Staffing Calculator'!C:C,"")</f>
        <v/>
      </c>
      <c r="H4595" s="932" t="str">
        <f t="array" ref="H4595">if(F4595&lt;&gt;"", iferror(index('Internal Staffing Calculator'!B$8:B23500,match(F4595,'Internal Staffing Calculator'!E$8:E23500,0)), "Not In Budget"),"")</f>
        <v/>
      </c>
      <c r="I4595" s="184"/>
      <c r="J4595" s="184"/>
      <c r="K4595" s="184"/>
      <c r="L4595" s="183"/>
    </row>
    <row r="4596">
      <c r="A4596" s="454"/>
      <c r="B4596" s="927"/>
      <c r="C4596" s="580"/>
      <c r="D4596" s="939"/>
      <c r="E4596" s="940"/>
      <c r="F4596" s="941"/>
      <c r="G4596" s="937" t="str">
        <f t="array" ref="G4596">xlookup(F4596,'Internal Staffing Calculator'!E:E,'Internal Staffing Calculator'!C:C,"")</f>
        <v/>
      </c>
      <c r="H4596" s="932" t="str">
        <f t="array" ref="H4596">if(F4596&lt;&gt;"", iferror(index('Internal Staffing Calculator'!B$8:B23500,match(F4596,'Internal Staffing Calculator'!E$8:E23500,0)), "Not In Budget"),"")</f>
        <v/>
      </c>
      <c r="I4596" s="184"/>
      <c r="J4596" s="184"/>
      <c r="K4596" s="184"/>
      <c r="L4596" s="183"/>
    </row>
    <row r="4597">
      <c r="A4597" s="454"/>
      <c r="B4597" s="927"/>
      <c r="C4597" s="580"/>
      <c r="D4597" s="939"/>
      <c r="E4597" s="940"/>
      <c r="F4597" s="941"/>
      <c r="G4597" s="937" t="str">
        <f t="array" ref="G4597">xlookup(F4597,'Internal Staffing Calculator'!E:E,'Internal Staffing Calculator'!C:C,"")</f>
        <v/>
      </c>
      <c r="H4597" s="932" t="str">
        <f t="array" ref="H4597">if(F4597&lt;&gt;"", iferror(index('Internal Staffing Calculator'!B$8:B23500,match(F4597,'Internal Staffing Calculator'!E$8:E23500,0)), "Not In Budget"),"")</f>
        <v/>
      </c>
      <c r="I4597" s="184"/>
      <c r="J4597" s="184"/>
      <c r="K4597" s="184"/>
      <c r="L4597" s="183"/>
    </row>
    <row r="4598">
      <c r="A4598" s="454"/>
      <c r="B4598" s="927"/>
      <c r="C4598" s="580"/>
      <c r="D4598" s="939"/>
      <c r="E4598" s="940"/>
      <c r="F4598" s="941"/>
      <c r="G4598" s="937" t="str">
        <f t="array" ref="G4598">xlookup(F4598,'Internal Staffing Calculator'!E:E,'Internal Staffing Calculator'!C:C,"")</f>
        <v/>
      </c>
      <c r="H4598" s="932" t="str">
        <f t="array" ref="H4598">if(F4598&lt;&gt;"", iferror(index('Internal Staffing Calculator'!B$8:B23500,match(F4598,'Internal Staffing Calculator'!E$8:E23500,0)), "Not In Budget"),"")</f>
        <v/>
      </c>
      <c r="I4598" s="184"/>
      <c r="J4598" s="184"/>
      <c r="K4598" s="184"/>
      <c r="L4598" s="183"/>
    </row>
    <row r="4599">
      <c r="A4599" s="454"/>
      <c r="B4599" s="927"/>
      <c r="C4599" s="580"/>
      <c r="D4599" s="939"/>
      <c r="E4599" s="940"/>
      <c r="F4599" s="941"/>
      <c r="G4599" s="937" t="str">
        <f t="array" ref="G4599">xlookup(F4599,'Internal Staffing Calculator'!E:E,'Internal Staffing Calculator'!C:C,"")</f>
        <v/>
      </c>
      <c r="H4599" s="932" t="str">
        <f t="array" ref="H4599">if(F4599&lt;&gt;"", iferror(index('Internal Staffing Calculator'!B$8:B23500,match(F4599,'Internal Staffing Calculator'!E$8:E23500,0)), "Not In Budget"),"")</f>
        <v/>
      </c>
      <c r="I4599" s="184"/>
      <c r="J4599" s="184"/>
      <c r="K4599" s="184"/>
      <c r="L4599" s="183"/>
    </row>
    <row r="4600">
      <c r="A4600" s="454"/>
      <c r="B4600" s="927"/>
      <c r="C4600" s="580"/>
      <c r="D4600" s="939"/>
      <c r="E4600" s="940"/>
      <c r="F4600" s="941"/>
      <c r="G4600" s="937" t="str">
        <f t="array" ref="G4600">xlookup(F4600,'Internal Staffing Calculator'!E:E,'Internal Staffing Calculator'!C:C,"")</f>
        <v/>
      </c>
      <c r="H4600" s="932" t="str">
        <f t="array" ref="H4600">if(F4600&lt;&gt;"", iferror(index('Internal Staffing Calculator'!B$8:B23500,match(F4600,'Internal Staffing Calculator'!E$8:E23500,0)), "Not In Budget"),"")</f>
        <v/>
      </c>
      <c r="I4600" s="184"/>
      <c r="J4600" s="184"/>
      <c r="K4600" s="184"/>
      <c r="L4600" s="183"/>
    </row>
    <row r="4601">
      <c r="A4601" s="454"/>
      <c r="B4601" s="927"/>
      <c r="C4601" s="580"/>
      <c r="D4601" s="939"/>
      <c r="E4601" s="940"/>
      <c r="F4601" s="941"/>
      <c r="G4601" s="937" t="str">
        <f t="array" ref="G4601">xlookup(F4601,'Internal Staffing Calculator'!E:E,'Internal Staffing Calculator'!C:C,"")</f>
        <v/>
      </c>
      <c r="H4601" s="932" t="str">
        <f t="array" ref="H4601">if(F4601&lt;&gt;"", iferror(index('Internal Staffing Calculator'!B$8:B23500,match(F4601,'Internal Staffing Calculator'!E$8:E23500,0)), "Not In Budget"),"")</f>
        <v/>
      </c>
      <c r="I4601" s="184"/>
      <c r="J4601" s="184"/>
      <c r="K4601" s="184"/>
      <c r="L4601" s="183"/>
    </row>
    <row r="4602">
      <c r="A4602" s="454"/>
      <c r="B4602" s="927"/>
      <c r="C4602" s="580"/>
      <c r="D4602" s="939"/>
      <c r="E4602" s="940"/>
      <c r="F4602" s="941"/>
      <c r="G4602" s="937" t="str">
        <f t="array" ref="G4602">xlookup(F4602,'Internal Staffing Calculator'!E:E,'Internal Staffing Calculator'!C:C,"")</f>
        <v/>
      </c>
      <c r="H4602" s="932" t="str">
        <f t="array" ref="H4602">if(F4602&lt;&gt;"", iferror(index('Internal Staffing Calculator'!B$8:B23500,match(F4602,'Internal Staffing Calculator'!E$8:E23500,0)), "Not In Budget"),"")</f>
        <v/>
      </c>
      <c r="I4602" s="184"/>
      <c r="J4602" s="184"/>
      <c r="K4602" s="184"/>
      <c r="L4602" s="183"/>
    </row>
    <row r="4603">
      <c r="A4603" s="454"/>
      <c r="B4603" s="927"/>
      <c r="C4603" s="580"/>
      <c r="D4603" s="939"/>
      <c r="E4603" s="940"/>
      <c r="F4603" s="941"/>
      <c r="G4603" s="937" t="str">
        <f t="array" ref="G4603">xlookup(F4603,'Internal Staffing Calculator'!E:E,'Internal Staffing Calculator'!C:C,"")</f>
        <v/>
      </c>
      <c r="H4603" s="932" t="str">
        <f t="array" ref="H4603">if(F4603&lt;&gt;"", iferror(index('Internal Staffing Calculator'!B$8:B23500,match(F4603,'Internal Staffing Calculator'!E$8:E23500,0)), "Not In Budget"),"")</f>
        <v/>
      </c>
      <c r="I4603" s="184"/>
      <c r="J4603" s="184"/>
      <c r="K4603" s="184"/>
      <c r="L4603" s="183"/>
    </row>
    <row r="4604">
      <c r="A4604" s="454"/>
      <c r="B4604" s="927"/>
      <c r="C4604" s="580"/>
      <c r="D4604" s="939"/>
      <c r="E4604" s="940"/>
      <c r="F4604" s="941"/>
      <c r="G4604" s="937" t="str">
        <f t="array" ref="G4604">xlookup(F4604,'Internal Staffing Calculator'!E:E,'Internal Staffing Calculator'!C:C,"")</f>
        <v/>
      </c>
      <c r="H4604" s="932" t="str">
        <f t="array" ref="H4604">if(F4604&lt;&gt;"", iferror(index('Internal Staffing Calculator'!B$8:B23500,match(F4604,'Internal Staffing Calculator'!E$8:E23500,0)), "Not In Budget"),"")</f>
        <v/>
      </c>
      <c r="I4604" s="184"/>
      <c r="J4604" s="184"/>
      <c r="K4604" s="184"/>
      <c r="L4604" s="183"/>
    </row>
    <row r="4605">
      <c r="A4605" s="454"/>
      <c r="B4605" s="927"/>
      <c r="C4605" s="580"/>
      <c r="D4605" s="939"/>
      <c r="E4605" s="940"/>
      <c r="F4605" s="941"/>
      <c r="G4605" s="937" t="str">
        <f t="array" ref="G4605">xlookup(F4605,'Internal Staffing Calculator'!E:E,'Internal Staffing Calculator'!C:C,"")</f>
        <v/>
      </c>
      <c r="H4605" s="932" t="str">
        <f t="array" ref="H4605">if(F4605&lt;&gt;"", iferror(index('Internal Staffing Calculator'!B$8:B23500,match(F4605,'Internal Staffing Calculator'!E$8:E23500,0)), "Not In Budget"),"")</f>
        <v/>
      </c>
      <c r="I4605" s="184"/>
      <c r="J4605" s="184"/>
      <c r="K4605" s="184"/>
      <c r="L4605" s="183"/>
    </row>
    <row r="4606">
      <c r="A4606" s="454"/>
      <c r="B4606" s="927"/>
      <c r="C4606" s="580"/>
      <c r="D4606" s="939"/>
      <c r="E4606" s="940"/>
      <c r="F4606" s="941"/>
      <c r="G4606" s="937" t="str">
        <f t="array" ref="G4606">xlookup(F4606,'Internal Staffing Calculator'!E:E,'Internal Staffing Calculator'!C:C,"")</f>
        <v/>
      </c>
      <c r="H4606" s="932" t="str">
        <f t="array" ref="H4606">if(F4606&lt;&gt;"", iferror(index('Internal Staffing Calculator'!B$8:B23500,match(F4606,'Internal Staffing Calculator'!E$8:E23500,0)), "Not In Budget"),"")</f>
        <v/>
      </c>
      <c r="I4606" s="184"/>
      <c r="J4606" s="184"/>
      <c r="K4606" s="184"/>
      <c r="L4606" s="183"/>
    </row>
    <row r="4607">
      <c r="A4607" s="454"/>
      <c r="B4607" s="927"/>
      <c r="C4607" s="580"/>
      <c r="D4607" s="939"/>
      <c r="E4607" s="940"/>
      <c r="F4607" s="941"/>
      <c r="G4607" s="937" t="str">
        <f t="array" ref="G4607">xlookup(F4607,'Internal Staffing Calculator'!E:E,'Internal Staffing Calculator'!C:C,"")</f>
        <v/>
      </c>
      <c r="H4607" s="932" t="str">
        <f t="array" ref="H4607">if(F4607&lt;&gt;"", iferror(index('Internal Staffing Calculator'!B$8:B23500,match(F4607,'Internal Staffing Calculator'!E$8:E23500,0)), "Not In Budget"),"")</f>
        <v/>
      </c>
      <c r="I4607" s="184"/>
      <c r="J4607" s="184"/>
      <c r="K4607" s="184"/>
      <c r="L4607" s="183"/>
    </row>
    <row r="4608">
      <c r="A4608" s="454"/>
      <c r="B4608" s="927"/>
      <c r="C4608" s="580"/>
      <c r="D4608" s="939"/>
      <c r="E4608" s="940"/>
      <c r="F4608" s="941"/>
      <c r="G4608" s="937" t="str">
        <f t="array" ref="G4608">xlookup(F4608,'Internal Staffing Calculator'!E:E,'Internal Staffing Calculator'!C:C,"")</f>
        <v/>
      </c>
      <c r="H4608" s="932" t="str">
        <f t="array" ref="H4608">if(F4608&lt;&gt;"", iferror(index('Internal Staffing Calculator'!B$8:B23500,match(F4608,'Internal Staffing Calculator'!E$8:E23500,0)), "Not In Budget"),"")</f>
        <v/>
      </c>
      <c r="I4608" s="184"/>
      <c r="J4608" s="184"/>
      <c r="K4608" s="184"/>
      <c r="L4608" s="183"/>
    </row>
    <row r="4609">
      <c r="A4609" s="454"/>
      <c r="B4609" s="927"/>
      <c r="C4609" s="580"/>
      <c r="D4609" s="939"/>
      <c r="E4609" s="940"/>
      <c r="F4609" s="941"/>
      <c r="G4609" s="937" t="str">
        <f t="array" ref="G4609">xlookup(F4609,'Internal Staffing Calculator'!E:E,'Internal Staffing Calculator'!C:C,"")</f>
        <v/>
      </c>
      <c r="H4609" s="932" t="str">
        <f t="array" ref="H4609">if(F4609&lt;&gt;"", iferror(index('Internal Staffing Calculator'!B$8:B23500,match(F4609,'Internal Staffing Calculator'!E$8:E23500,0)), "Not In Budget"),"")</f>
        <v/>
      </c>
      <c r="I4609" s="184"/>
      <c r="J4609" s="184"/>
      <c r="K4609" s="184"/>
      <c r="L4609" s="183"/>
    </row>
    <row r="4610">
      <c r="A4610" s="454"/>
      <c r="B4610" s="927"/>
      <c r="C4610" s="580"/>
      <c r="D4610" s="939"/>
      <c r="E4610" s="940"/>
      <c r="F4610" s="941"/>
      <c r="G4610" s="937" t="str">
        <f t="array" ref="G4610">xlookup(F4610,'Internal Staffing Calculator'!E:E,'Internal Staffing Calculator'!C:C,"")</f>
        <v/>
      </c>
      <c r="H4610" s="932" t="str">
        <f t="array" ref="H4610">if(F4610&lt;&gt;"", iferror(index('Internal Staffing Calculator'!B$8:B23500,match(F4610,'Internal Staffing Calculator'!E$8:E23500,0)), "Not In Budget"),"")</f>
        <v/>
      </c>
      <c r="I4610" s="184"/>
      <c r="J4610" s="184"/>
      <c r="K4610" s="184"/>
      <c r="L4610" s="183"/>
    </row>
    <row r="4611">
      <c r="A4611" s="454"/>
      <c r="B4611" s="927"/>
      <c r="C4611" s="580"/>
      <c r="D4611" s="939"/>
      <c r="E4611" s="940"/>
      <c r="F4611" s="941"/>
      <c r="G4611" s="937" t="str">
        <f t="array" ref="G4611">xlookup(F4611,'Internal Staffing Calculator'!E:E,'Internal Staffing Calculator'!C:C,"")</f>
        <v/>
      </c>
      <c r="H4611" s="932" t="str">
        <f t="array" ref="H4611">if(F4611&lt;&gt;"", iferror(index('Internal Staffing Calculator'!B$8:B23500,match(F4611,'Internal Staffing Calculator'!E$8:E23500,0)), "Not In Budget"),"")</f>
        <v/>
      </c>
      <c r="I4611" s="184"/>
      <c r="J4611" s="184"/>
      <c r="K4611" s="184"/>
      <c r="L4611" s="183"/>
    </row>
    <row r="4612">
      <c r="A4612" s="454"/>
      <c r="B4612" s="927"/>
      <c r="C4612" s="580"/>
      <c r="D4612" s="939"/>
      <c r="E4612" s="940"/>
      <c r="F4612" s="941"/>
      <c r="G4612" s="937" t="str">
        <f t="array" ref="G4612">xlookup(F4612,'Internal Staffing Calculator'!E:E,'Internal Staffing Calculator'!C:C,"")</f>
        <v/>
      </c>
      <c r="H4612" s="932" t="str">
        <f t="array" ref="H4612">if(F4612&lt;&gt;"", iferror(index('Internal Staffing Calculator'!B$8:B23500,match(F4612,'Internal Staffing Calculator'!E$8:E23500,0)), "Not In Budget"),"")</f>
        <v/>
      </c>
      <c r="I4612" s="184"/>
      <c r="J4612" s="184"/>
      <c r="K4612" s="184"/>
      <c r="L4612" s="183"/>
    </row>
    <row r="4613">
      <c r="A4613" s="454"/>
      <c r="B4613" s="927"/>
      <c r="C4613" s="580"/>
      <c r="D4613" s="939"/>
      <c r="E4613" s="940"/>
      <c r="F4613" s="941"/>
      <c r="G4613" s="937" t="str">
        <f t="array" ref="G4613">xlookup(F4613,'Internal Staffing Calculator'!E:E,'Internal Staffing Calculator'!C:C,"")</f>
        <v/>
      </c>
      <c r="H4613" s="932" t="str">
        <f t="array" ref="H4613">if(F4613&lt;&gt;"", iferror(index('Internal Staffing Calculator'!B$8:B23500,match(F4613,'Internal Staffing Calculator'!E$8:E23500,0)), "Not In Budget"),"")</f>
        <v/>
      </c>
      <c r="I4613" s="184"/>
      <c r="J4613" s="184"/>
      <c r="K4613" s="184"/>
      <c r="L4613" s="183"/>
    </row>
    <row r="4614">
      <c r="A4614" s="454"/>
      <c r="B4614" s="927"/>
      <c r="C4614" s="580"/>
      <c r="D4614" s="939"/>
      <c r="E4614" s="940"/>
      <c r="F4614" s="941"/>
      <c r="G4614" s="937" t="str">
        <f t="array" ref="G4614">xlookup(F4614,'Internal Staffing Calculator'!E:E,'Internal Staffing Calculator'!C:C,"")</f>
        <v/>
      </c>
      <c r="H4614" s="932" t="str">
        <f t="array" ref="H4614">if(F4614&lt;&gt;"", iferror(index('Internal Staffing Calculator'!B$8:B23500,match(F4614,'Internal Staffing Calculator'!E$8:E23500,0)), "Not In Budget"),"")</f>
        <v/>
      </c>
      <c r="I4614" s="184"/>
      <c r="J4614" s="184"/>
      <c r="K4614" s="184"/>
      <c r="L4614" s="183"/>
    </row>
    <row r="4615">
      <c r="A4615" s="454"/>
      <c r="B4615" s="927"/>
      <c r="C4615" s="580"/>
      <c r="D4615" s="939"/>
      <c r="E4615" s="940"/>
      <c r="F4615" s="941"/>
      <c r="G4615" s="937" t="str">
        <f t="array" ref="G4615">xlookup(F4615,'Internal Staffing Calculator'!E:E,'Internal Staffing Calculator'!C:C,"")</f>
        <v/>
      </c>
      <c r="H4615" s="932" t="str">
        <f t="array" ref="H4615">if(F4615&lt;&gt;"", iferror(index('Internal Staffing Calculator'!B$8:B23500,match(F4615,'Internal Staffing Calculator'!E$8:E23500,0)), "Not In Budget"),"")</f>
        <v/>
      </c>
      <c r="I4615" s="184"/>
      <c r="J4615" s="184"/>
      <c r="K4615" s="184"/>
      <c r="L4615" s="183"/>
    </row>
    <row r="4616">
      <c r="A4616" s="454"/>
      <c r="B4616" s="927"/>
      <c r="C4616" s="580"/>
      <c r="D4616" s="939"/>
      <c r="E4616" s="940"/>
      <c r="F4616" s="941"/>
      <c r="G4616" s="937" t="str">
        <f t="array" ref="G4616">xlookup(F4616,'Internal Staffing Calculator'!E:E,'Internal Staffing Calculator'!C:C,"")</f>
        <v/>
      </c>
      <c r="H4616" s="932" t="str">
        <f t="array" ref="H4616">if(F4616&lt;&gt;"", iferror(index('Internal Staffing Calculator'!B$8:B23500,match(F4616,'Internal Staffing Calculator'!E$8:E23500,0)), "Not In Budget"),"")</f>
        <v/>
      </c>
      <c r="I4616" s="184"/>
      <c r="J4616" s="184"/>
      <c r="K4616" s="184"/>
      <c r="L4616" s="183"/>
    </row>
    <row r="4617">
      <c r="A4617" s="454"/>
      <c r="B4617" s="927"/>
      <c r="C4617" s="580"/>
      <c r="D4617" s="939"/>
      <c r="E4617" s="940"/>
      <c r="F4617" s="941"/>
      <c r="G4617" s="937" t="str">
        <f t="array" ref="G4617">xlookup(F4617,'Internal Staffing Calculator'!E:E,'Internal Staffing Calculator'!C:C,"")</f>
        <v/>
      </c>
      <c r="H4617" s="932" t="str">
        <f t="array" ref="H4617">if(F4617&lt;&gt;"", iferror(index('Internal Staffing Calculator'!B$8:B23500,match(F4617,'Internal Staffing Calculator'!E$8:E23500,0)), "Not In Budget"),"")</f>
        <v/>
      </c>
      <c r="I4617" s="184"/>
      <c r="J4617" s="184"/>
      <c r="K4617" s="184"/>
      <c r="L4617" s="183"/>
    </row>
    <row r="4618">
      <c r="A4618" s="454"/>
      <c r="B4618" s="927"/>
      <c r="C4618" s="580"/>
      <c r="D4618" s="939"/>
      <c r="E4618" s="940"/>
      <c r="F4618" s="941"/>
      <c r="G4618" s="937" t="str">
        <f t="array" ref="G4618">xlookup(F4618,'Internal Staffing Calculator'!E:E,'Internal Staffing Calculator'!C:C,"")</f>
        <v/>
      </c>
      <c r="H4618" s="932" t="str">
        <f t="array" ref="H4618">if(F4618&lt;&gt;"", iferror(index('Internal Staffing Calculator'!B$8:B23500,match(F4618,'Internal Staffing Calculator'!E$8:E23500,0)), "Not In Budget"),"")</f>
        <v/>
      </c>
      <c r="I4618" s="184"/>
      <c r="J4618" s="184"/>
      <c r="K4618" s="184"/>
      <c r="L4618" s="183"/>
    </row>
    <row r="4619">
      <c r="A4619" s="454"/>
      <c r="B4619" s="927"/>
      <c r="C4619" s="580"/>
      <c r="D4619" s="939"/>
      <c r="E4619" s="940"/>
      <c r="F4619" s="941"/>
      <c r="G4619" s="937" t="str">
        <f t="array" ref="G4619">xlookup(F4619,'Internal Staffing Calculator'!E:E,'Internal Staffing Calculator'!C:C,"")</f>
        <v/>
      </c>
      <c r="H4619" s="932" t="str">
        <f t="array" ref="H4619">if(F4619&lt;&gt;"", iferror(index('Internal Staffing Calculator'!B$8:B23500,match(F4619,'Internal Staffing Calculator'!E$8:E23500,0)), "Not In Budget"),"")</f>
        <v/>
      </c>
      <c r="I4619" s="184"/>
      <c r="J4619" s="184"/>
      <c r="K4619" s="184"/>
      <c r="L4619" s="183"/>
    </row>
    <row r="4620">
      <c r="A4620" s="454"/>
      <c r="B4620" s="927"/>
      <c r="C4620" s="580"/>
      <c r="D4620" s="939"/>
      <c r="E4620" s="940"/>
      <c r="F4620" s="941"/>
      <c r="G4620" s="937" t="str">
        <f t="array" ref="G4620">xlookup(F4620,'Internal Staffing Calculator'!E:E,'Internal Staffing Calculator'!C:C,"")</f>
        <v/>
      </c>
      <c r="H4620" s="932" t="str">
        <f t="array" ref="H4620">if(F4620&lt;&gt;"", iferror(index('Internal Staffing Calculator'!B$8:B23500,match(F4620,'Internal Staffing Calculator'!E$8:E23500,0)), "Not In Budget"),"")</f>
        <v/>
      </c>
      <c r="I4620" s="184"/>
      <c r="J4620" s="184"/>
      <c r="K4620" s="184"/>
      <c r="L4620" s="183"/>
    </row>
    <row r="4621">
      <c r="A4621" s="454"/>
      <c r="B4621" s="927"/>
      <c r="C4621" s="580"/>
      <c r="D4621" s="939"/>
      <c r="E4621" s="940"/>
      <c r="F4621" s="941"/>
      <c r="G4621" s="937" t="str">
        <f t="array" ref="G4621">xlookup(F4621,'Internal Staffing Calculator'!E:E,'Internal Staffing Calculator'!C:C,"")</f>
        <v/>
      </c>
      <c r="H4621" s="932" t="str">
        <f t="array" ref="H4621">if(F4621&lt;&gt;"", iferror(index('Internal Staffing Calculator'!B$8:B23500,match(F4621,'Internal Staffing Calculator'!E$8:E23500,0)), "Not In Budget"),"")</f>
        <v/>
      </c>
      <c r="I4621" s="184"/>
      <c r="J4621" s="184"/>
      <c r="K4621" s="184"/>
      <c r="L4621" s="183"/>
    </row>
    <row r="4622">
      <c r="A4622" s="454"/>
      <c r="B4622" s="927"/>
      <c r="C4622" s="580"/>
      <c r="D4622" s="939"/>
      <c r="E4622" s="940"/>
      <c r="F4622" s="941"/>
      <c r="G4622" s="937" t="str">
        <f t="array" ref="G4622">xlookup(F4622,'Internal Staffing Calculator'!E:E,'Internal Staffing Calculator'!C:C,"")</f>
        <v/>
      </c>
      <c r="H4622" s="932" t="str">
        <f t="array" ref="H4622">if(F4622&lt;&gt;"", iferror(index('Internal Staffing Calculator'!B$8:B23500,match(F4622,'Internal Staffing Calculator'!E$8:E23500,0)), "Not In Budget"),"")</f>
        <v/>
      </c>
      <c r="I4622" s="184"/>
      <c r="J4622" s="184"/>
      <c r="K4622" s="184"/>
      <c r="L4622" s="183"/>
    </row>
    <row r="4623">
      <c r="A4623" s="454"/>
      <c r="B4623" s="927"/>
      <c r="C4623" s="580"/>
      <c r="D4623" s="939"/>
      <c r="E4623" s="940"/>
      <c r="F4623" s="941"/>
      <c r="G4623" s="937" t="str">
        <f t="array" ref="G4623">xlookup(F4623,'Internal Staffing Calculator'!E:E,'Internal Staffing Calculator'!C:C,"")</f>
        <v/>
      </c>
      <c r="H4623" s="932" t="str">
        <f t="array" ref="H4623">if(F4623&lt;&gt;"", iferror(index('Internal Staffing Calculator'!B$8:B23500,match(F4623,'Internal Staffing Calculator'!E$8:E23500,0)), "Not In Budget"),"")</f>
        <v/>
      </c>
      <c r="I4623" s="184"/>
      <c r="J4623" s="184"/>
      <c r="K4623" s="184"/>
      <c r="L4623" s="183"/>
    </row>
    <row r="4624">
      <c r="A4624" s="454"/>
      <c r="B4624" s="927"/>
      <c r="C4624" s="580"/>
      <c r="D4624" s="939"/>
      <c r="E4624" s="940"/>
      <c r="F4624" s="941"/>
      <c r="G4624" s="937" t="str">
        <f t="array" ref="G4624">xlookup(F4624,'Internal Staffing Calculator'!E:E,'Internal Staffing Calculator'!C:C,"")</f>
        <v/>
      </c>
      <c r="H4624" s="932" t="str">
        <f t="array" ref="H4624">if(F4624&lt;&gt;"", iferror(index('Internal Staffing Calculator'!B$8:B23500,match(F4624,'Internal Staffing Calculator'!E$8:E23500,0)), "Not In Budget"),"")</f>
        <v/>
      </c>
      <c r="I4624" s="184"/>
      <c r="J4624" s="184"/>
      <c r="K4624" s="184"/>
      <c r="L4624" s="183"/>
    </row>
    <row r="4625">
      <c r="A4625" s="454"/>
      <c r="B4625" s="927"/>
      <c r="C4625" s="580"/>
      <c r="D4625" s="939"/>
      <c r="E4625" s="940"/>
      <c r="F4625" s="941"/>
      <c r="G4625" s="937" t="str">
        <f t="array" ref="G4625">xlookup(F4625,'Internal Staffing Calculator'!E:E,'Internal Staffing Calculator'!C:C,"")</f>
        <v/>
      </c>
      <c r="H4625" s="932" t="str">
        <f t="array" ref="H4625">if(F4625&lt;&gt;"", iferror(index('Internal Staffing Calculator'!B$8:B23500,match(F4625,'Internal Staffing Calculator'!E$8:E23500,0)), "Not In Budget"),"")</f>
        <v/>
      </c>
      <c r="I4625" s="184"/>
      <c r="J4625" s="184"/>
      <c r="K4625" s="184"/>
      <c r="L4625" s="183"/>
    </row>
    <row r="4626">
      <c r="A4626" s="454"/>
      <c r="B4626" s="927"/>
      <c r="C4626" s="580"/>
      <c r="D4626" s="939"/>
      <c r="E4626" s="940"/>
      <c r="F4626" s="941"/>
      <c r="G4626" s="937" t="str">
        <f t="array" ref="G4626">xlookup(F4626,'Internal Staffing Calculator'!E:E,'Internal Staffing Calculator'!C:C,"")</f>
        <v/>
      </c>
      <c r="H4626" s="932" t="str">
        <f t="array" ref="H4626">if(F4626&lt;&gt;"", iferror(index('Internal Staffing Calculator'!B$8:B23500,match(F4626,'Internal Staffing Calculator'!E$8:E23500,0)), "Not In Budget"),"")</f>
        <v/>
      </c>
      <c r="I4626" s="184"/>
      <c r="J4626" s="184"/>
      <c r="K4626" s="184"/>
      <c r="L4626" s="183"/>
    </row>
    <row r="4627">
      <c r="A4627" s="454"/>
      <c r="B4627" s="927"/>
      <c r="C4627" s="580"/>
      <c r="D4627" s="939"/>
      <c r="E4627" s="940"/>
      <c r="F4627" s="941"/>
      <c r="G4627" s="937" t="str">
        <f t="array" ref="G4627">xlookup(F4627,'Internal Staffing Calculator'!E:E,'Internal Staffing Calculator'!C:C,"")</f>
        <v/>
      </c>
      <c r="H4627" s="932" t="str">
        <f t="array" ref="H4627">if(F4627&lt;&gt;"", iferror(index('Internal Staffing Calculator'!B$8:B23500,match(F4627,'Internal Staffing Calculator'!E$8:E23500,0)), "Not In Budget"),"")</f>
        <v/>
      </c>
      <c r="I4627" s="184"/>
      <c r="J4627" s="184"/>
      <c r="K4627" s="184"/>
      <c r="L4627" s="183"/>
    </row>
    <row r="4628">
      <c r="A4628" s="454"/>
      <c r="B4628" s="927"/>
      <c r="C4628" s="580"/>
      <c r="D4628" s="939"/>
      <c r="E4628" s="940"/>
      <c r="F4628" s="941"/>
      <c r="G4628" s="937" t="str">
        <f t="array" ref="G4628">xlookup(F4628,'Internal Staffing Calculator'!E:E,'Internal Staffing Calculator'!C:C,"")</f>
        <v/>
      </c>
      <c r="H4628" s="932" t="str">
        <f t="array" ref="H4628">if(F4628&lt;&gt;"", iferror(index('Internal Staffing Calculator'!B$8:B23500,match(F4628,'Internal Staffing Calculator'!E$8:E23500,0)), "Not In Budget"),"")</f>
        <v/>
      </c>
      <c r="I4628" s="184"/>
      <c r="J4628" s="184"/>
      <c r="K4628" s="184"/>
      <c r="L4628" s="183"/>
    </row>
    <row r="4629">
      <c r="A4629" s="454"/>
      <c r="B4629" s="927"/>
      <c r="C4629" s="580"/>
      <c r="D4629" s="939"/>
      <c r="E4629" s="940"/>
      <c r="F4629" s="941"/>
      <c r="G4629" s="937" t="str">
        <f t="array" ref="G4629">xlookup(F4629,'Internal Staffing Calculator'!E:E,'Internal Staffing Calculator'!C:C,"")</f>
        <v/>
      </c>
      <c r="H4629" s="932" t="str">
        <f t="array" ref="H4629">if(F4629&lt;&gt;"", iferror(index('Internal Staffing Calculator'!B$8:B23500,match(F4629,'Internal Staffing Calculator'!E$8:E23500,0)), "Not In Budget"),"")</f>
        <v/>
      </c>
      <c r="I4629" s="184"/>
      <c r="J4629" s="184"/>
      <c r="K4629" s="184"/>
      <c r="L4629" s="183"/>
    </row>
    <row r="4630">
      <c r="A4630" s="454"/>
      <c r="B4630" s="927"/>
      <c r="C4630" s="580"/>
      <c r="D4630" s="939"/>
      <c r="E4630" s="940"/>
      <c r="F4630" s="941"/>
      <c r="G4630" s="937" t="str">
        <f t="array" ref="G4630">xlookup(F4630,'Internal Staffing Calculator'!E:E,'Internal Staffing Calculator'!C:C,"")</f>
        <v/>
      </c>
      <c r="H4630" s="932" t="str">
        <f t="array" ref="H4630">if(F4630&lt;&gt;"", iferror(index('Internal Staffing Calculator'!B$8:B23500,match(F4630,'Internal Staffing Calculator'!E$8:E23500,0)), "Not In Budget"),"")</f>
        <v/>
      </c>
      <c r="I4630" s="184"/>
      <c r="J4630" s="184"/>
      <c r="K4630" s="184"/>
      <c r="L4630" s="183"/>
    </row>
    <row r="4631">
      <c r="A4631" s="454"/>
      <c r="B4631" s="927"/>
      <c r="C4631" s="580"/>
      <c r="D4631" s="939"/>
      <c r="E4631" s="940"/>
      <c r="F4631" s="941"/>
      <c r="G4631" s="937" t="str">
        <f t="array" ref="G4631">xlookup(F4631,'Internal Staffing Calculator'!E:E,'Internal Staffing Calculator'!C:C,"")</f>
        <v/>
      </c>
      <c r="H4631" s="932" t="str">
        <f t="array" ref="H4631">if(F4631&lt;&gt;"", iferror(index('Internal Staffing Calculator'!B$8:B23500,match(F4631,'Internal Staffing Calculator'!E$8:E23500,0)), "Not In Budget"),"")</f>
        <v/>
      </c>
      <c r="I4631" s="184"/>
      <c r="J4631" s="184"/>
      <c r="K4631" s="184"/>
      <c r="L4631" s="183"/>
    </row>
    <row r="4632">
      <c r="A4632" s="454"/>
      <c r="B4632" s="927"/>
      <c r="C4632" s="580"/>
      <c r="D4632" s="939"/>
      <c r="E4632" s="940"/>
      <c r="F4632" s="941"/>
      <c r="G4632" s="937" t="str">
        <f t="array" ref="G4632">xlookup(F4632,'Internal Staffing Calculator'!E:E,'Internal Staffing Calculator'!C:C,"")</f>
        <v/>
      </c>
      <c r="H4632" s="932" t="str">
        <f t="array" ref="H4632">if(F4632&lt;&gt;"", iferror(index('Internal Staffing Calculator'!B$8:B23500,match(F4632,'Internal Staffing Calculator'!E$8:E23500,0)), "Not In Budget"),"")</f>
        <v/>
      </c>
      <c r="I4632" s="184"/>
      <c r="J4632" s="184"/>
      <c r="K4632" s="184"/>
      <c r="L4632" s="183"/>
    </row>
    <row r="4633">
      <c r="A4633" s="454"/>
      <c r="B4633" s="927"/>
      <c r="C4633" s="580"/>
      <c r="D4633" s="939"/>
      <c r="E4633" s="940"/>
      <c r="F4633" s="941"/>
      <c r="G4633" s="937" t="str">
        <f t="array" ref="G4633">xlookup(F4633,'Internal Staffing Calculator'!E:E,'Internal Staffing Calculator'!C:C,"")</f>
        <v/>
      </c>
      <c r="H4633" s="932" t="str">
        <f t="array" ref="H4633">if(F4633&lt;&gt;"", iferror(index('Internal Staffing Calculator'!B$8:B23500,match(F4633,'Internal Staffing Calculator'!E$8:E23500,0)), "Not In Budget"),"")</f>
        <v/>
      </c>
      <c r="I4633" s="184"/>
      <c r="J4633" s="184"/>
      <c r="K4633" s="184"/>
      <c r="L4633" s="183"/>
    </row>
    <row r="4634">
      <c r="A4634" s="454"/>
      <c r="B4634" s="927"/>
      <c r="C4634" s="580"/>
      <c r="D4634" s="939"/>
      <c r="E4634" s="940"/>
      <c r="F4634" s="941"/>
      <c r="G4634" s="937" t="str">
        <f t="array" ref="G4634">xlookup(F4634,'Internal Staffing Calculator'!E:E,'Internal Staffing Calculator'!C:C,"")</f>
        <v/>
      </c>
      <c r="H4634" s="932" t="str">
        <f t="array" ref="H4634">if(F4634&lt;&gt;"", iferror(index('Internal Staffing Calculator'!B$8:B23500,match(F4634,'Internal Staffing Calculator'!E$8:E23500,0)), "Not In Budget"),"")</f>
        <v/>
      </c>
      <c r="I4634" s="184"/>
      <c r="J4634" s="184"/>
      <c r="K4634" s="184"/>
      <c r="L4634" s="183"/>
    </row>
    <row r="4635">
      <c r="A4635" s="454"/>
      <c r="B4635" s="927"/>
      <c r="C4635" s="580"/>
      <c r="D4635" s="939"/>
      <c r="E4635" s="940"/>
      <c r="F4635" s="941"/>
      <c r="G4635" s="937" t="str">
        <f t="array" ref="G4635">xlookup(F4635,'Internal Staffing Calculator'!E:E,'Internal Staffing Calculator'!C:C,"")</f>
        <v/>
      </c>
      <c r="H4635" s="932" t="str">
        <f t="array" ref="H4635">if(F4635&lt;&gt;"", iferror(index('Internal Staffing Calculator'!B$8:B23500,match(F4635,'Internal Staffing Calculator'!E$8:E23500,0)), "Not In Budget"),"")</f>
        <v/>
      </c>
      <c r="I4635" s="184"/>
      <c r="J4635" s="184"/>
      <c r="K4635" s="184"/>
      <c r="L4635" s="183"/>
    </row>
    <row r="4636">
      <c r="A4636" s="454"/>
      <c r="B4636" s="927"/>
      <c r="C4636" s="580"/>
      <c r="D4636" s="939"/>
      <c r="E4636" s="940"/>
      <c r="F4636" s="941"/>
      <c r="G4636" s="937" t="str">
        <f t="array" ref="G4636">xlookup(F4636,'Internal Staffing Calculator'!E:E,'Internal Staffing Calculator'!C:C,"")</f>
        <v/>
      </c>
      <c r="H4636" s="932" t="str">
        <f t="array" ref="H4636">if(F4636&lt;&gt;"", iferror(index('Internal Staffing Calculator'!B$8:B23500,match(F4636,'Internal Staffing Calculator'!E$8:E23500,0)), "Not In Budget"),"")</f>
        <v/>
      </c>
      <c r="I4636" s="184"/>
      <c r="J4636" s="184"/>
      <c r="K4636" s="184"/>
      <c r="L4636" s="183"/>
    </row>
    <row r="4637">
      <c r="A4637" s="454"/>
      <c r="B4637" s="927"/>
      <c r="C4637" s="580"/>
      <c r="D4637" s="939"/>
      <c r="E4637" s="940"/>
      <c r="F4637" s="941"/>
      <c r="G4637" s="937" t="str">
        <f t="array" ref="G4637">xlookup(F4637,'Internal Staffing Calculator'!E:E,'Internal Staffing Calculator'!C:C,"")</f>
        <v/>
      </c>
      <c r="H4637" s="932" t="str">
        <f t="array" ref="H4637">if(F4637&lt;&gt;"", iferror(index('Internal Staffing Calculator'!B$8:B23500,match(F4637,'Internal Staffing Calculator'!E$8:E23500,0)), "Not In Budget"),"")</f>
        <v/>
      </c>
      <c r="I4637" s="184"/>
      <c r="J4637" s="184"/>
      <c r="K4637" s="184"/>
      <c r="L4637" s="183"/>
    </row>
    <row r="4638">
      <c r="A4638" s="454"/>
      <c r="B4638" s="927"/>
      <c r="C4638" s="580"/>
      <c r="D4638" s="939"/>
      <c r="E4638" s="940"/>
      <c r="F4638" s="941"/>
      <c r="G4638" s="937" t="str">
        <f t="array" ref="G4638">xlookup(F4638,'Internal Staffing Calculator'!E:E,'Internal Staffing Calculator'!C:C,"")</f>
        <v/>
      </c>
      <c r="H4638" s="932" t="str">
        <f t="array" ref="H4638">if(F4638&lt;&gt;"", iferror(index('Internal Staffing Calculator'!B$8:B23500,match(F4638,'Internal Staffing Calculator'!E$8:E23500,0)), "Not In Budget"),"")</f>
        <v/>
      </c>
      <c r="I4638" s="184"/>
      <c r="J4638" s="184"/>
      <c r="K4638" s="184"/>
      <c r="L4638" s="183"/>
    </row>
    <row r="4639">
      <c r="A4639" s="454"/>
      <c r="B4639" s="927"/>
      <c r="C4639" s="580"/>
      <c r="D4639" s="939"/>
      <c r="E4639" s="940"/>
      <c r="F4639" s="941"/>
      <c r="G4639" s="937" t="str">
        <f t="array" ref="G4639">xlookup(F4639,'Internal Staffing Calculator'!E:E,'Internal Staffing Calculator'!C:C,"")</f>
        <v/>
      </c>
      <c r="H4639" s="932" t="str">
        <f t="array" ref="H4639">if(F4639&lt;&gt;"", iferror(index('Internal Staffing Calculator'!B$8:B23500,match(F4639,'Internal Staffing Calculator'!E$8:E23500,0)), "Not In Budget"),"")</f>
        <v/>
      </c>
      <c r="I4639" s="184"/>
      <c r="J4639" s="184"/>
      <c r="K4639" s="184"/>
      <c r="L4639" s="183"/>
    </row>
    <row r="4640">
      <c r="A4640" s="454"/>
      <c r="B4640" s="927"/>
      <c r="C4640" s="580"/>
      <c r="D4640" s="939"/>
      <c r="E4640" s="940"/>
      <c r="F4640" s="941"/>
      <c r="G4640" s="937" t="str">
        <f t="array" ref="G4640">xlookup(F4640,'Internal Staffing Calculator'!E:E,'Internal Staffing Calculator'!C:C,"")</f>
        <v/>
      </c>
      <c r="H4640" s="932" t="str">
        <f t="array" ref="H4640">if(F4640&lt;&gt;"", iferror(index('Internal Staffing Calculator'!B$8:B23500,match(F4640,'Internal Staffing Calculator'!E$8:E23500,0)), "Not In Budget"),"")</f>
        <v/>
      </c>
      <c r="I4640" s="184"/>
      <c r="J4640" s="184"/>
      <c r="K4640" s="184"/>
      <c r="L4640" s="183"/>
    </row>
    <row r="4641">
      <c r="A4641" s="454"/>
      <c r="B4641" s="927"/>
      <c r="C4641" s="580"/>
      <c r="D4641" s="939"/>
      <c r="E4641" s="940"/>
      <c r="F4641" s="941"/>
      <c r="G4641" s="937" t="str">
        <f t="array" ref="G4641">xlookup(F4641,'Internal Staffing Calculator'!E:E,'Internal Staffing Calculator'!C:C,"")</f>
        <v/>
      </c>
      <c r="H4641" s="932" t="str">
        <f t="array" ref="H4641">if(F4641&lt;&gt;"", iferror(index('Internal Staffing Calculator'!B$8:B23500,match(F4641,'Internal Staffing Calculator'!E$8:E23500,0)), "Not In Budget"),"")</f>
        <v/>
      </c>
      <c r="I4641" s="184"/>
      <c r="J4641" s="184"/>
      <c r="K4641" s="184"/>
      <c r="L4641" s="183"/>
    </row>
    <row r="4642">
      <c r="A4642" s="454"/>
      <c r="B4642" s="927"/>
      <c r="C4642" s="580"/>
      <c r="D4642" s="939"/>
      <c r="E4642" s="940"/>
      <c r="F4642" s="941"/>
      <c r="G4642" s="937" t="str">
        <f t="array" ref="G4642">xlookup(F4642,'Internal Staffing Calculator'!E:E,'Internal Staffing Calculator'!C:C,"")</f>
        <v/>
      </c>
      <c r="H4642" s="932" t="str">
        <f t="array" ref="H4642">if(F4642&lt;&gt;"", iferror(index('Internal Staffing Calculator'!B$8:B23500,match(F4642,'Internal Staffing Calculator'!E$8:E23500,0)), "Not In Budget"),"")</f>
        <v/>
      </c>
      <c r="I4642" s="184"/>
      <c r="J4642" s="184"/>
      <c r="K4642" s="184"/>
      <c r="L4642" s="183"/>
    </row>
    <row r="4643">
      <c r="A4643" s="454"/>
      <c r="B4643" s="927"/>
      <c r="C4643" s="580"/>
      <c r="D4643" s="939"/>
      <c r="E4643" s="940"/>
      <c r="F4643" s="941"/>
      <c r="G4643" s="937" t="str">
        <f t="array" ref="G4643">xlookup(F4643,'Internal Staffing Calculator'!E:E,'Internal Staffing Calculator'!C:C,"")</f>
        <v/>
      </c>
      <c r="H4643" s="932" t="str">
        <f t="array" ref="H4643">if(F4643&lt;&gt;"", iferror(index('Internal Staffing Calculator'!B$8:B23500,match(F4643,'Internal Staffing Calculator'!E$8:E23500,0)), "Not In Budget"),"")</f>
        <v/>
      </c>
      <c r="I4643" s="184"/>
      <c r="J4643" s="184"/>
      <c r="K4643" s="184"/>
      <c r="L4643" s="183"/>
    </row>
    <row r="4644">
      <c r="A4644" s="454"/>
      <c r="B4644" s="927"/>
      <c r="C4644" s="580"/>
      <c r="D4644" s="939"/>
      <c r="E4644" s="940"/>
      <c r="F4644" s="941"/>
      <c r="G4644" s="937" t="str">
        <f t="array" ref="G4644">xlookup(F4644,'Internal Staffing Calculator'!E:E,'Internal Staffing Calculator'!C:C,"")</f>
        <v/>
      </c>
      <c r="H4644" s="932" t="str">
        <f t="array" ref="H4644">if(F4644&lt;&gt;"", iferror(index('Internal Staffing Calculator'!B$8:B23500,match(F4644,'Internal Staffing Calculator'!E$8:E23500,0)), "Not In Budget"),"")</f>
        <v/>
      </c>
      <c r="I4644" s="184"/>
      <c r="J4644" s="184"/>
      <c r="K4644" s="184"/>
      <c r="L4644" s="183"/>
    </row>
    <row r="4645">
      <c r="A4645" s="454"/>
      <c r="B4645" s="927"/>
      <c r="C4645" s="580"/>
      <c r="D4645" s="939"/>
      <c r="E4645" s="940"/>
      <c r="F4645" s="941"/>
      <c r="G4645" s="937" t="str">
        <f t="array" ref="G4645">xlookup(F4645,'Internal Staffing Calculator'!E:E,'Internal Staffing Calculator'!C:C,"")</f>
        <v/>
      </c>
      <c r="H4645" s="932" t="str">
        <f t="array" ref="H4645">if(F4645&lt;&gt;"", iferror(index('Internal Staffing Calculator'!B$8:B23500,match(F4645,'Internal Staffing Calculator'!E$8:E23500,0)), "Not In Budget"),"")</f>
        <v/>
      </c>
      <c r="I4645" s="184"/>
      <c r="J4645" s="184"/>
      <c r="K4645" s="184"/>
      <c r="L4645" s="183"/>
    </row>
    <row r="4646">
      <c r="A4646" s="454"/>
      <c r="B4646" s="927"/>
      <c r="C4646" s="580"/>
      <c r="D4646" s="939"/>
      <c r="E4646" s="940"/>
      <c r="F4646" s="941"/>
      <c r="G4646" s="937" t="str">
        <f t="array" ref="G4646">xlookup(F4646,'Internal Staffing Calculator'!E:E,'Internal Staffing Calculator'!C:C,"")</f>
        <v/>
      </c>
      <c r="H4646" s="932" t="str">
        <f t="array" ref="H4646">if(F4646&lt;&gt;"", iferror(index('Internal Staffing Calculator'!B$8:B23500,match(F4646,'Internal Staffing Calculator'!E$8:E23500,0)), "Not In Budget"),"")</f>
        <v/>
      </c>
      <c r="I4646" s="184"/>
      <c r="J4646" s="184"/>
      <c r="K4646" s="184"/>
      <c r="L4646" s="183"/>
    </row>
    <row r="4647">
      <c r="A4647" s="454"/>
      <c r="B4647" s="927"/>
      <c r="C4647" s="580"/>
      <c r="D4647" s="939"/>
      <c r="E4647" s="940"/>
      <c r="F4647" s="941"/>
      <c r="G4647" s="937" t="str">
        <f t="array" ref="G4647">xlookup(F4647,'Internal Staffing Calculator'!E:E,'Internal Staffing Calculator'!C:C,"")</f>
        <v/>
      </c>
      <c r="H4647" s="932" t="str">
        <f t="array" ref="H4647">if(F4647&lt;&gt;"", iferror(index('Internal Staffing Calculator'!B$8:B23500,match(F4647,'Internal Staffing Calculator'!E$8:E23500,0)), "Not In Budget"),"")</f>
        <v/>
      </c>
      <c r="I4647" s="184"/>
      <c r="J4647" s="184"/>
      <c r="K4647" s="184"/>
      <c r="L4647" s="183"/>
    </row>
    <row r="4648">
      <c r="A4648" s="454"/>
      <c r="B4648" s="927"/>
      <c r="C4648" s="580"/>
      <c r="D4648" s="939"/>
      <c r="E4648" s="940"/>
      <c r="F4648" s="941"/>
      <c r="G4648" s="937" t="str">
        <f t="array" ref="G4648">xlookup(F4648,'Internal Staffing Calculator'!E:E,'Internal Staffing Calculator'!C:C,"")</f>
        <v/>
      </c>
      <c r="H4648" s="932" t="str">
        <f t="array" ref="H4648">if(F4648&lt;&gt;"", iferror(index('Internal Staffing Calculator'!B$8:B23500,match(F4648,'Internal Staffing Calculator'!E$8:E23500,0)), "Not In Budget"),"")</f>
        <v/>
      </c>
      <c r="I4648" s="184"/>
      <c r="J4648" s="184"/>
      <c r="K4648" s="184"/>
      <c r="L4648" s="183"/>
    </row>
    <row r="4649">
      <c r="A4649" s="454"/>
      <c r="B4649" s="927"/>
      <c r="C4649" s="580"/>
      <c r="D4649" s="939"/>
      <c r="E4649" s="940"/>
      <c r="F4649" s="941"/>
      <c r="G4649" s="937" t="str">
        <f t="array" ref="G4649">xlookup(F4649,'Internal Staffing Calculator'!E:E,'Internal Staffing Calculator'!C:C,"")</f>
        <v/>
      </c>
      <c r="H4649" s="932" t="str">
        <f t="array" ref="H4649">if(F4649&lt;&gt;"", iferror(index('Internal Staffing Calculator'!B$8:B23500,match(F4649,'Internal Staffing Calculator'!E$8:E23500,0)), "Not In Budget"),"")</f>
        <v/>
      </c>
      <c r="I4649" s="184"/>
      <c r="J4649" s="184"/>
      <c r="K4649" s="184"/>
      <c r="L4649" s="183"/>
    </row>
    <row r="4650">
      <c r="A4650" s="454"/>
      <c r="B4650" s="927"/>
      <c r="C4650" s="580"/>
      <c r="D4650" s="939"/>
      <c r="E4650" s="940"/>
      <c r="F4650" s="941"/>
      <c r="G4650" s="937" t="str">
        <f t="array" ref="G4650">xlookup(F4650,'Internal Staffing Calculator'!E:E,'Internal Staffing Calculator'!C:C,"")</f>
        <v/>
      </c>
      <c r="H4650" s="932" t="str">
        <f t="array" ref="H4650">if(F4650&lt;&gt;"", iferror(index('Internal Staffing Calculator'!B$8:B23500,match(F4650,'Internal Staffing Calculator'!E$8:E23500,0)), "Not In Budget"),"")</f>
        <v/>
      </c>
      <c r="I4650" s="184"/>
      <c r="J4650" s="184"/>
      <c r="K4650" s="184"/>
      <c r="L4650" s="183"/>
    </row>
    <row r="4651">
      <c r="A4651" s="454"/>
      <c r="B4651" s="927"/>
      <c r="C4651" s="580"/>
      <c r="D4651" s="939"/>
      <c r="E4651" s="940"/>
      <c r="F4651" s="941"/>
      <c r="G4651" s="937" t="str">
        <f t="array" ref="G4651">xlookup(F4651,'Internal Staffing Calculator'!E:E,'Internal Staffing Calculator'!C:C,"")</f>
        <v/>
      </c>
      <c r="H4651" s="932" t="str">
        <f t="array" ref="H4651">if(F4651&lt;&gt;"", iferror(index('Internal Staffing Calculator'!B$8:B23500,match(F4651,'Internal Staffing Calculator'!E$8:E23500,0)), "Not In Budget"),"")</f>
        <v/>
      </c>
      <c r="I4651" s="184"/>
      <c r="J4651" s="184"/>
      <c r="K4651" s="184"/>
      <c r="L4651" s="183"/>
    </row>
    <row r="4652">
      <c r="A4652" s="454"/>
      <c r="B4652" s="927"/>
      <c r="C4652" s="580"/>
      <c r="D4652" s="939"/>
      <c r="E4652" s="940"/>
      <c r="F4652" s="941"/>
      <c r="G4652" s="937" t="str">
        <f t="array" ref="G4652">xlookup(F4652,'Internal Staffing Calculator'!E:E,'Internal Staffing Calculator'!C:C,"")</f>
        <v/>
      </c>
      <c r="H4652" s="932" t="str">
        <f t="array" ref="H4652">if(F4652&lt;&gt;"", iferror(index('Internal Staffing Calculator'!B$8:B23500,match(F4652,'Internal Staffing Calculator'!E$8:E23500,0)), "Not In Budget"),"")</f>
        <v/>
      </c>
      <c r="I4652" s="184"/>
      <c r="J4652" s="184"/>
      <c r="K4652" s="184"/>
      <c r="L4652" s="183"/>
    </row>
    <row r="4653">
      <c r="A4653" s="454"/>
      <c r="B4653" s="927"/>
      <c r="C4653" s="580"/>
      <c r="D4653" s="939"/>
      <c r="E4653" s="940"/>
      <c r="F4653" s="941"/>
      <c r="G4653" s="937" t="str">
        <f t="array" ref="G4653">xlookup(F4653,'Internal Staffing Calculator'!E:E,'Internal Staffing Calculator'!C:C,"")</f>
        <v/>
      </c>
      <c r="H4653" s="932" t="str">
        <f t="array" ref="H4653">if(F4653&lt;&gt;"", iferror(index('Internal Staffing Calculator'!B$8:B23500,match(F4653,'Internal Staffing Calculator'!E$8:E23500,0)), "Not In Budget"),"")</f>
        <v/>
      </c>
      <c r="I4653" s="184"/>
      <c r="J4653" s="184"/>
      <c r="K4653" s="184"/>
      <c r="L4653" s="183"/>
    </row>
    <row r="4654">
      <c r="A4654" s="454"/>
      <c r="B4654" s="927"/>
      <c r="C4654" s="580"/>
      <c r="D4654" s="939"/>
      <c r="E4654" s="940"/>
      <c r="F4654" s="941"/>
      <c r="G4654" s="937" t="str">
        <f t="array" ref="G4654">xlookup(F4654,'Internal Staffing Calculator'!E:E,'Internal Staffing Calculator'!C:C,"")</f>
        <v/>
      </c>
      <c r="H4654" s="932" t="str">
        <f t="array" ref="H4654">if(F4654&lt;&gt;"", iferror(index('Internal Staffing Calculator'!B$8:B23500,match(F4654,'Internal Staffing Calculator'!E$8:E23500,0)), "Not In Budget"),"")</f>
        <v/>
      </c>
      <c r="I4654" s="184"/>
      <c r="J4654" s="184"/>
      <c r="K4654" s="184"/>
      <c r="L4654" s="183"/>
    </row>
    <row r="4655">
      <c r="A4655" s="454"/>
      <c r="B4655" s="927"/>
      <c r="C4655" s="580"/>
      <c r="D4655" s="939"/>
      <c r="E4655" s="940"/>
      <c r="F4655" s="941"/>
      <c r="G4655" s="937" t="str">
        <f t="array" ref="G4655">xlookup(F4655,'Internal Staffing Calculator'!E:E,'Internal Staffing Calculator'!C:C,"")</f>
        <v/>
      </c>
      <c r="H4655" s="932" t="str">
        <f t="array" ref="H4655">if(F4655&lt;&gt;"", iferror(index('Internal Staffing Calculator'!B$8:B23500,match(F4655,'Internal Staffing Calculator'!E$8:E23500,0)), "Not In Budget"),"")</f>
        <v/>
      </c>
      <c r="I4655" s="184"/>
      <c r="J4655" s="184"/>
      <c r="K4655" s="184"/>
      <c r="L4655" s="183"/>
    </row>
    <row r="4656">
      <c r="A4656" s="454"/>
      <c r="B4656" s="927"/>
      <c r="C4656" s="580"/>
      <c r="D4656" s="939"/>
      <c r="E4656" s="940"/>
      <c r="F4656" s="941"/>
      <c r="G4656" s="937" t="str">
        <f t="array" ref="G4656">xlookup(F4656,'Internal Staffing Calculator'!E:E,'Internal Staffing Calculator'!C:C,"")</f>
        <v/>
      </c>
      <c r="H4656" s="932" t="str">
        <f t="array" ref="H4656">if(F4656&lt;&gt;"", iferror(index('Internal Staffing Calculator'!B$8:B23500,match(F4656,'Internal Staffing Calculator'!E$8:E23500,0)), "Not In Budget"),"")</f>
        <v/>
      </c>
      <c r="I4656" s="184"/>
      <c r="J4656" s="184"/>
      <c r="K4656" s="184"/>
      <c r="L4656" s="183"/>
    </row>
    <row r="4657">
      <c r="A4657" s="454"/>
      <c r="B4657" s="927"/>
      <c r="C4657" s="580"/>
      <c r="D4657" s="939"/>
      <c r="E4657" s="940"/>
      <c r="F4657" s="941"/>
      <c r="G4657" s="937" t="str">
        <f t="array" ref="G4657">xlookup(F4657,'Internal Staffing Calculator'!E:E,'Internal Staffing Calculator'!C:C,"")</f>
        <v/>
      </c>
      <c r="H4657" s="932" t="str">
        <f t="array" ref="H4657">if(F4657&lt;&gt;"", iferror(index('Internal Staffing Calculator'!B$8:B23500,match(F4657,'Internal Staffing Calculator'!E$8:E23500,0)), "Not In Budget"),"")</f>
        <v/>
      </c>
      <c r="I4657" s="184"/>
      <c r="J4657" s="184"/>
      <c r="K4657" s="184"/>
      <c r="L4657" s="183"/>
    </row>
    <row r="4658">
      <c r="A4658" s="454"/>
      <c r="B4658" s="927"/>
      <c r="C4658" s="580"/>
      <c r="D4658" s="939"/>
      <c r="E4658" s="940"/>
      <c r="F4658" s="941"/>
      <c r="G4658" s="937" t="str">
        <f t="array" ref="G4658">xlookup(F4658,'Internal Staffing Calculator'!E:E,'Internal Staffing Calculator'!C:C,"")</f>
        <v/>
      </c>
      <c r="H4658" s="932" t="str">
        <f t="array" ref="H4658">if(F4658&lt;&gt;"", iferror(index('Internal Staffing Calculator'!B$8:B23500,match(F4658,'Internal Staffing Calculator'!E$8:E23500,0)), "Not In Budget"),"")</f>
        <v/>
      </c>
      <c r="I4658" s="184"/>
      <c r="J4658" s="184"/>
      <c r="K4658" s="184"/>
      <c r="L4658" s="183"/>
    </row>
    <row r="4659">
      <c r="A4659" s="454"/>
      <c r="B4659" s="927"/>
      <c r="C4659" s="580"/>
      <c r="D4659" s="939"/>
      <c r="E4659" s="940"/>
      <c r="F4659" s="941"/>
      <c r="G4659" s="937" t="str">
        <f t="array" ref="G4659">xlookup(F4659,'Internal Staffing Calculator'!E:E,'Internal Staffing Calculator'!C:C,"")</f>
        <v/>
      </c>
      <c r="H4659" s="932" t="str">
        <f t="array" ref="H4659">if(F4659&lt;&gt;"", iferror(index('Internal Staffing Calculator'!B$8:B23500,match(F4659,'Internal Staffing Calculator'!E$8:E23500,0)), "Not In Budget"),"")</f>
        <v/>
      </c>
      <c r="I4659" s="184"/>
      <c r="J4659" s="184"/>
      <c r="K4659" s="184"/>
      <c r="L4659" s="183"/>
    </row>
    <row r="4660">
      <c r="A4660" s="454"/>
      <c r="B4660" s="927"/>
      <c r="C4660" s="580"/>
      <c r="D4660" s="939"/>
      <c r="E4660" s="940"/>
      <c r="F4660" s="941"/>
      <c r="G4660" s="937" t="str">
        <f t="array" ref="G4660">xlookup(F4660,'Internal Staffing Calculator'!E:E,'Internal Staffing Calculator'!C:C,"")</f>
        <v/>
      </c>
      <c r="H4660" s="932" t="str">
        <f t="array" ref="H4660">if(F4660&lt;&gt;"", iferror(index('Internal Staffing Calculator'!B$8:B23500,match(F4660,'Internal Staffing Calculator'!E$8:E23500,0)), "Not In Budget"),"")</f>
        <v/>
      </c>
      <c r="I4660" s="184"/>
      <c r="J4660" s="184"/>
      <c r="K4660" s="184"/>
      <c r="L4660" s="183"/>
    </row>
    <row r="4661">
      <c r="A4661" s="454"/>
      <c r="B4661" s="927"/>
      <c r="C4661" s="580"/>
      <c r="D4661" s="939"/>
      <c r="E4661" s="940"/>
      <c r="F4661" s="941"/>
      <c r="G4661" s="937" t="str">
        <f t="array" ref="G4661">xlookup(F4661,'Internal Staffing Calculator'!E:E,'Internal Staffing Calculator'!C:C,"")</f>
        <v/>
      </c>
      <c r="H4661" s="932" t="str">
        <f t="array" ref="H4661">if(F4661&lt;&gt;"", iferror(index('Internal Staffing Calculator'!B$8:B23500,match(F4661,'Internal Staffing Calculator'!E$8:E23500,0)), "Not In Budget"),"")</f>
        <v/>
      </c>
      <c r="I4661" s="184"/>
      <c r="J4661" s="184"/>
      <c r="K4661" s="184"/>
      <c r="L4661" s="183"/>
    </row>
    <row r="4662">
      <c r="A4662" s="454"/>
      <c r="B4662" s="927"/>
      <c r="C4662" s="580"/>
      <c r="D4662" s="939"/>
      <c r="E4662" s="940"/>
      <c r="F4662" s="941"/>
      <c r="G4662" s="937" t="str">
        <f t="array" ref="G4662">xlookup(F4662,'Internal Staffing Calculator'!E:E,'Internal Staffing Calculator'!C:C,"")</f>
        <v/>
      </c>
      <c r="H4662" s="932" t="str">
        <f t="array" ref="H4662">if(F4662&lt;&gt;"", iferror(index('Internal Staffing Calculator'!B$8:B23500,match(F4662,'Internal Staffing Calculator'!E$8:E23500,0)), "Not In Budget"),"")</f>
        <v/>
      </c>
      <c r="I4662" s="184"/>
      <c r="J4662" s="184"/>
      <c r="K4662" s="184"/>
      <c r="L4662" s="183"/>
    </row>
    <row r="4663">
      <c r="A4663" s="454"/>
      <c r="B4663" s="927"/>
      <c r="C4663" s="580"/>
      <c r="D4663" s="939"/>
      <c r="E4663" s="940"/>
      <c r="F4663" s="941"/>
      <c r="G4663" s="937" t="str">
        <f t="array" ref="G4663">xlookup(F4663,'Internal Staffing Calculator'!E:E,'Internal Staffing Calculator'!C:C,"")</f>
        <v/>
      </c>
      <c r="H4663" s="932" t="str">
        <f t="array" ref="H4663">if(F4663&lt;&gt;"", iferror(index('Internal Staffing Calculator'!B$8:B23500,match(F4663,'Internal Staffing Calculator'!E$8:E23500,0)), "Not In Budget"),"")</f>
        <v/>
      </c>
      <c r="I4663" s="184"/>
      <c r="J4663" s="184"/>
      <c r="K4663" s="184"/>
      <c r="L4663" s="183"/>
    </row>
    <row r="4664">
      <c r="A4664" s="454"/>
      <c r="B4664" s="927"/>
      <c r="C4664" s="580"/>
      <c r="D4664" s="939"/>
      <c r="E4664" s="940"/>
      <c r="F4664" s="941"/>
      <c r="G4664" s="937" t="str">
        <f t="array" ref="G4664">xlookup(F4664,'Internal Staffing Calculator'!E:E,'Internal Staffing Calculator'!C:C,"")</f>
        <v/>
      </c>
      <c r="H4664" s="932" t="str">
        <f t="array" ref="H4664">if(F4664&lt;&gt;"", iferror(index('Internal Staffing Calculator'!B$8:B23500,match(F4664,'Internal Staffing Calculator'!E$8:E23500,0)), "Not In Budget"),"")</f>
        <v/>
      </c>
      <c r="I4664" s="184"/>
      <c r="J4664" s="184"/>
      <c r="K4664" s="184"/>
      <c r="L4664" s="183"/>
    </row>
    <row r="4665">
      <c r="A4665" s="454"/>
      <c r="B4665" s="927"/>
      <c r="C4665" s="580"/>
      <c r="D4665" s="939"/>
      <c r="E4665" s="940"/>
      <c r="F4665" s="941"/>
      <c r="G4665" s="937" t="str">
        <f t="array" ref="G4665">xlookup(F4665,'Internal Staffing Calculator'!E:E,'Internal Staffing Calculator'!C:C,"")</f>
        <v/>
      </c>
      <c r="H4665" s="932" t="str">
        <f t="array" ref="H4665">if(F4665&lt;&gt;"", iferror(index('Internal Staffing Calculator'!B$8:B23500,match(F4665,'Internal Staffing Calculator'!E$8:E23500,0)), "Not In Budget"),"")</f>
        <v/>
      </c>
      <c r="I4665" s="184"/>
      <c r="J4665" s="184"/>
      <c r="K4665" s="184"/>
      <c r="L4665" s="183"/>
    </row>
    <row r="4666">
      <c r="A4666" s="454"/>
      <c r="B4666" s="927"/>
      <c r="C4666" s="580"/>
      <c r="D4666" s="939"/>
      <c r="E4666" s="940"/>
      <c r="F4666" s="941"/>
      <c r="G4666" s="937" t="str">
        <f t="array" ref="G4666">xlookup(F4666,'Internal Staffing Calculator'!E:E,'Internal Staffing Calculator'!C:C,"")</f>
        <v/>
      </c>
      <c r="H4666" s="932" t="str">
        <f t="array" ref="H4666">if(F4666&lt;&gt;"", iferror(index('Internal Staffing Calculator'!B$8:B23500,match(F4666,'Internal Staffing Calculator'!E$8:E23500,0)), "Not In Budget"),"")</f>
        <v/>
      </c>
      <c r="I4666" s="184"/>
      <c r="J4666" s="184"/>
      <c r="K4666" s="184"/>
      <c r="L4666" s="183"/>
    </row>
    <row r="4667">
      <c r="A4667" s="454"/>
      <c r="B4667" s="927"/>
      <c r="C4667" s="580"/>
      <c r="D4667" s="939"/>
      <c r="E4667" s="940"/>
      <c r="F4667" s="941"/>
      <c r="G4667" s="937" t="str">
        <f t="array" ref="G4667">xlookup(F4667,'Internal Staffing Calculator'!E:E,'Internal Staffing Calculator'!C:C,"")</f>
        <v/>
      </c>
      <c r="H4667" s="932" t="str">
        <f t="array" ref="H4667">if(F4667&lt;&gt;"", iferror(index('Internal Staffing Calculator'!B$8:B23500,match(F4667,'Internal Staffing Calculator'!E$8:E23500,0)), "Not In Budget"),"")</f>
        <v/>
      </c>
      <c r="I4667" s="184"/>
      <c r="J4667" s="184"/>
      <c r="K4667" s="184"/>
      <c r="L4667" s="183"/>
    </row>
    <row r="4668">
      <c r="A4668" s="454"/>
      <c r="B4668" s="927"/>
      <c r="C4668" s="580"/>
      <c r="D4668" s="939"/>
      <c r="E4668" s="940"/>
      <c r="F4668" s="941"/>
      <c r="G4668" s="937" t="str">
        <f t="array" ref="G4668">xlookup(F4668,'Internal Staffing Calculator'!E:E,'Internal Staffing Calculator'!C:C,"")</f>
        <v/>
      </c>
      <c r="H4668" s="932" t="str">
        <f t="array" ref="H4668">if(F4668&lt;&gt;"", iferror(index('Internal Staffing Calculator'!B$8:B23500,match(F4668,'Internal Staffing Calculator'!E$8:E23500,0)), "Not In Budget"),"")</f>
        <v/>
      </c>
      <c r="I4668" s="184"/>
      <c r="J4668" s="184"/>
      <c r="K4668" s="184"/>
      <c r="L4668" s="183"/>
    </row>
    <row r="4669">
      <c r="A4669" s="454"/>
      <c r="B4669" s="927"/>
      <c r="C4669" s="580"/>
      <c r="D4669" s="939"/>
      <c r="E4669" s="940"/>
      <c r="F4669" s="941"/>
      <c r="G4669" s="937" t="str">
        <f t="array" ref="G4669">xlookup(F4669,'Internal Staffing Calculator'!E:E,'Internal Staffing Calculator'!C:C,"")</f>
        <v/>
      </c>
      <c r="H4669" s="932" t="str">
        <f t="array" ref="H4669">if(F4669&lt;&gt;"", iferror(index('Internal Staffing Calculator'!B$8:B23500,match(F4669,'Internal Staffing Calculator'!E$8:E23500,0)), "Not In Budget"),"")</f>
        <v/>
      </c>
      <c r="I4669" s="184"/>
      <c r="J4669" s="184"/>
      <c r="K4669" s="184"/>
      <c r="L4669" s="183"/>
    </row>
    <row r="4670">
      <c r="A4670" s="454"/>
      <c r="B4670" s="927"/>
      <c r="C4670" s="580"/>
      <c r="D4670" s="939"/>
      <c r="E4670" s="940"/>
      <c r="F4670" s="941"/>
      <c r="G4670" s="937" t="str">
        <f t="array" ref="G4670">xlookup(F4670,'Internal Staffing Calculator'!E:E,'Internal Staffing Calculator'!C:C,"")</f>
        <v/>
      </c>
      <c r="H4670" s="932" t="str">
        <f t="array" ref="H4670">if(F4670&lt;&gt;"", iferror(index('Internal Staffing Calculator'!B$8:B23500,match(F4670,'Internal Staffing Calculator'!E$8:E23500,0)), "Not In Budget"),"")</f>
        <v/>
      </c>
      <c r="I4670" s="184"/>
      <c r="J4670" s="184"/>
      <c r="K4670" s="184"/>
      <c r="L4670" s="183"/>
    </row>
    <row r="4671">
      <c r="A4671" s="454"/>
      <c r="B4671" s="927"/>
      <c r="C4671" s="580"/>
      <c r="D4671" s="939"/>
      <c r="E4671" s="940"/>
      <c r="F4671" s="941"/>
      <c r="G4671" s="937" t="str">
        <f t="array" ref="G4671">xlookup(F4671,'Internal Staffing Calculator'!E:E,'Internal Staffing Calculator'!C:C,"")</f>
        <v/>
      </c>
      <c r="H4671" s="932" t="str">
        <f t="array" ref="H4671">if(F4671&lt;&gt;"", iferror(index('Internal Staffing Calculator'!B$8:B23500,match(F4671,'Internal Staffing Calculator'!E$8:E23500,0)), "Not In Budget"),"")</f>
        <v/>
      </c>
      <c r="I4671" s="184"/>
      <c r="J4671" s="184"/>
      <c r="K4671" s="184"/>
      <c r="L4671" s="183"/>
    </row>
    <row r="4672">
      <c r="A4672" s="454"/>
      <c r="B4672" s="927"/>
      <c r="C4672" s="580"/>
      <c r="D4672" s="939"/>
      <c r="E4672" s="940"/>
      <c r="F4672" s="941"/>
      <c r="G4672" s="937" t="str">
        <f t="array" ref="G4672">xlookup(F4672,'Internal Staffing Calculator'!E:E,'Internal Staffing Calculator'!C:C,"")</f>
        <v/>
      </c>
      <c r="H4672" s="932" t="str">
        <f t="array" ref="H4672">if(F4672&lt;&gt;"", iferror(index('Internal Staffing Calculator'!B$8:B23500,match(F4672,'Internal Staffing Calculator'!E$8:E23500,0)), "Not In Budget"),"")</f>
        <v/>
      </c>
      <c r="I4672" s="184"/>
      <c r="J4672" s="184"/>
      <c r="K4672" s="184"/>
      <c r="L4672" s="183"/>
    </row>
    <row r="4673">
      <c r="A4673" s="454"/>
      <c r="B4673" s="927"/>
      <c r="C4673" s="580"/>
      <c r="D4673" s="939"/>
      <c r="E4673" s="940"/>
      <c r="F4673" s="941"/>
      <c r="G4673" s="937" t="str">
        <f t="array" ref="G4673">xlookup(F4673,'Internal Staffing Calculator'!E:E,'Internal Staffing Calculator'!C:C,"")</f>
        <v/>
      </c>
      <c r="H4673" s="932" t="str">
        <f t="array" ref="H4673">if(F4673&lt;&gt;"", iferror(index('Internal Staffing Calculator'!B$8:B23500,match(F4673,'Internal Staffing Calculator'!E$8:E23500,0)), "Not In Budget"),"")</f>
        <v/>
      </c>
      <c r="I4673" s="184"/>
      <c r="J4673" s="184"/>
      <c r="K4673" s="184"/>
      <c r="L4673" s="183"/>
    </row>
    <row r="4674">
      <c r="A4674" s="454"/>
      <c r="B4674" s="927"/>
      <c r="C4674" s="580"/>
      <c r="D4674" s="939"/>
      <c r="E4674" s="940"/>
      <c r="F4674" s="941"/>
      <c r="G4674" s="937" t="str">
        <f t="array" ref="G4674">xlookup(F4674,'Internal Staffing Calculator'!E:E,'Internal Staffing Calculator'!C:C,"")</f>
        <v/>
      </c>
      <c r="H4674" s="932" t="str">
        <f t="array" ref="H4674">if(F4674&lt;&gt;"", iferror(index('Internal Staffing Calculator'!B$8:B23500,match(F4674,'Internal Staffing Calculator'!E$8:E23500,0)), "Not In Budget"),"")</f>
        <v/>
      </c>
      <c r="I4674" s="184"/>
      <c r="J4674" s="184"/>
      <c r="K4674" s="184"/>
      <c r="L4674" s="183"/>
    </row>
    <row r="4675">
      <c r="A4675" s="454"/>
      <c r="B4675" s="927"/>
      <c r="C4675" s="580"/>
      <c r="D4675" s="939"/>
      <c r="E4675" s="940"/>
      <c r="F4675" s="941"/>
      <c r="G4675" s="937" t="str">
        <f t="array" ref="G4675">xlookup(F4675,'Internal Staffing Calculator'!E:E,'Internal Staffing Calculator'!C:C,"")</f>
        <v/>
      </c>
      <c r="H4675" s="932" t="str">
        <f t="array" ref="H4675">if(F4675&lt;&gt;"", iferror(index('Internal Staffing Calculator'!B$8:B23500,match(F4675,'Internal Staffing Calculator'!E$8:E23500,0)), "Not In Budget"),"")</f>
        <v/>
      </c>
      <c r="I4675" s="184"/>
      <c r="J4675" s="184"/>
      <c r="K4675" s="184"/>
      <c r="L4675" s="183"/>
    </row>
    <row r="4676">
      <c r="A4676" s="454"/>
      <c r="B4676" s="927"/>
      <c r="C4676" s="580"/>
      <c r="D4676" s="939"/>
      <c r="E4676" s="940"/>
      <c r="F4676" s="941"/>
      <c r="G4676" s="937" t="str">
        <f t="array" ref="G4676">xlookup(F4676,'Internal Staffing Calculator'!E:E,'Internal Staffing Calculator'!C:C,"")</f>
        <v/>
      </c>
      <c r="H4676" s="932" t="str">
        <f t="array" ref="H4676">if(F4676&lt;&gt;"", iferror(index('Internal Staffing Calculator'!B$8:B23500,match(F4676,'Internal Staffing Calculator'!E$8:E23500,0)), "Not In Budget"),"")</f>
        <v/>
      </c>
      <c r="I4676" s="184"/>
      <c r="J4676" s="184"/>
      <c r="K4676" s="184"/>
      <c r="L4676" s="183"/>
    </row>
    <row r="4677">
      <c r="A4677" s="454"/>
      <c r="B4677" s="927"/>
      <c r="C4677" s="580"/>
      <c r="D4677" s="939"/>
      <c r="E4677" s="940"/>
      <c r="F4677" s="941"/>
      <c r="G4677" s="937" t="str">
        <f t="array" ref="G4677">xlookup(F4677,'Internal Staffing Calculator'!E:E,'Internal Staffing Calculator'!C:C,"")</f>
        <v/>
      </c>
      <c r="H4677" s="932" t="str">
        <f t="array" ref="H4677">if(F4677&lt;&gt;"", iferror(index('Internal Staffing Calculator'!B$8:B23500,match(F4677,'Internal Staffing Calculator'!E$8:E23500,0)), "Not In Budget"),"")</f>
        <v/>
      </c>
      <c r="I4677" s="184"/>
      <c r="J4677" s="184"/>
      <c r="K4677" s="184"/>
      <c r="L4677" s="183"/>
    </row>
    <row r="4678">
      <c r="A4678" s="454"/>
      <c r="B4678" s="927"/>
      <c r="C4678" s="580"/>
      <c r="D4678" s="939"/>
      <c r="E4678" s="940"/>
      <c r="F4678" s="941"/>
      <c r="G4678" s="937" t="str">
        <f t="array" ref="G4678">xlookup(F4678,'Internal Staffing Calculator'!E:E,'Internal Staffing Calculator'!C:C,"")</f>
        <v/>
      </c>
      <c r="H4678" s="932" t="str">
        <f t="array" ref="H4678">if(F4678&lt;&gt;"", iferror(index('Internal Staffing Calculator'!B$8:B23500,match(F4678,'Internal Staffing Calculator'!E$8:E23500,0)), "Not In Budget"),"")</f>
        <v/>
      </c>
      <c r="I4678" s="184"/>
      <c r="J4678" s="184"/>
      <c r="K4678" s="184"/>
      <c r="L4678" s="183"/>
    </row>
    <row r="4679">
      <c r="A4679" s="454"/>
      <c r="B4679" s="927"/>
      <c r="C4679" s="580"/>
      <c r="D4679" s="939"/>
      <c r="E4679" s="940"/>
      <c r="F4679" s="941"/>
      <c r="G4679" s="937" t="str">
        <f t="array" ref="G4679">xlookup(F4679,'Internal Staffing Calculator'!E:E,'Internal Staffing Calculator'!C:C,"")</f>
        <v/>
      </c>
      <c r="H4679" s="932" t="str">
        <f t="array" ref="H4679">if(F4679&lt;&gt;"", iferror(index('Internal Staffing Calculator'!B$8:B23500,match(F4679,'Internal Staffing Calculator'!E$8:E23500,0)), "Not In Budget"),"")</f>
        <v/>
      </c>
      <c r="I4679" s="184"/>
      <c r="J4679" s="184"/>
      <c r="K4679" s="184"/>
      <c r="L4679" s="183"/>
    </row>
    <row r="4680">
      <c r="A4680" s="454"/>
      <c r="B4680" s="927"/>
      <c r="C4680" s="580"/>
      <c r="D4680" s="939"/>
      <c r="E4680" s="940"/>
      <c r="F4680" s="941"/>
      <c r="G4680" s="937" t="str">
        <f t="array" ref="G4680">xlookup(F4680,'Internal Staffing Calculator'!E:E,'Internal Staffing Calculator'!C:C,"")</f>
        <v/>
      </c>
      <c r="H4680" s="932" t="str">
        <f t="array" ref="H4680">if(F4680&lt;&gt;"", iferror(index('Internal Staffing Calculator'!B$8:B23500,match(F4680,'Internal Staffing Calculator'!E$8:E23500,0)), "Not In Budget"),"")</f>
        <v/>
      </c>
      <c r="I4680" s="184"/>
      <c r="J4680" s="184"/>
      <c r="K4680" s="184"/>
      <c r="L4680" s="183"/>
    </row>
    <row r="4681">
      <c r="A4681" s="454"/>
      <c r="B4681" s="927"/>
      <c r="C4681" s="580"/>
      <c r="D4681" s="939"/>
      <c r="E4681" s="940"/>
      <c r="F4681" s="941"/>
      <c r="G4681" s="937" t="str">
        <f t="array" ref="G4681">xlookup(F4681,'Internal Staffing Calculator'!E:E,'Internal Staffing Calculator'!C:C,"")</f>
        <v/>
      </c>
      <c r="H4681" s="932" t="str">
        <f t="array" ref="H4681">if(F4681&lt;&gt;"", iferror(index('Internal Staffing Calculator'!B$8:B23500,match(F4681,'Internal Staffing Calculator'!E$8:E23500,0)), "Not In Budget"),"")</f>
        <v/>
      </c>
      <c r="I4681" s="184"/>
      <c r="J4681" s="184"/>
      <c r="K4681" s="184"/>
      <c r="L4681" s="183"/>
    </row>
    <row r="4682">
      <c r="A4682" s="454"/>
      <c r="B4682" s="927"/>
      <c r="C4682" s="580"/>
      <c r="D4682" s="939"/>
      <c r="E4682" s="940"/>
      <c r="F4682" s="941"/>
      <c r="G4682" s="937" t="str">
        <f t="array" ref="G4682">xlookup(F4682,'Internal Staffing Calculator'!E:E,'Internal Staffing Calculator'!C:C,"")</f>
        <v/>
      </c>
      <c r="H4682" s="932" t="str">
        <f t="array" ref="H4682">if(F4682&lt;&gt;"", iferror(index('Internal Staffing Calculator'!B$8:B23500,match(F4682,'Internal Staffing Calculator'!E$8:E23500,0)), "Not In Budget"),"")</f>
        <v/>
      </c>
      <c r="I4682" s="184"/>
      <c r="J4682" s="184"/>
      <c r="K4682" s="184"/>
      <c r="L4682" s="183"/>
    </row>
    <row r="4683">
      <c r="A4683" s="454"/>
      <c r="B4683" s="927"/>
      <c r="C4683" s="580"/>
      <c r="D4683" s="939"/>
      <c r="E4683" s="940"/>
      <c r="F4683" s="941"/>
      <c r="G4683" s="937" t="str">
        <f t="array" ref="G4683">xlookup(F4683,'Internal Staffing Calculator'!E:E,'Internal Staffing Calculator'!C:C,"")</f>
        <v/>
      </c>
      <c r="H4683" s="932" t="str">
        <f t="array" ref="H4683">if(F4683&lt;&gt;"", iferror(index('Internal Staffing Calculator'!B$8:B23500,match(F4683,'Internal Staffing Calculator'!E$8:E23500,0)), "Not In Budget"),"")</f>
        <v/>
      </c>
      <c r="I4683" s="184"/>
      <c r="J4683" s="184"/>
      <c r="K4683" s="184"/>
      <c r="L4683" s="183"/>
    </row>
    <row r="4684">
      <c r="A4684" s="454"/>
      <c r="B4684" s="927"/>
      <c r="C4684" s="580"/>
      <c r="D4684" s="939"/>
      <c r="E4684" s="940"/>
      <c r="F4684" s="941"/>
      <c r="G4684" s="937" t="str">
        <f t="array" ref="G4684">xlookup(F4684,'Internal Staffing Calculator'!E:E,'Internal Staffing Calculator'!C:C,"")</f>
        <v/>
      </c>
      <c r="H4684" s="932" t="str">
        <f t="array" ref="H4684">if(F4684&lt;&gt;"", iferror(index('Internal Staffing Calculator'!B$8:B23500,match(F4684,'Internal Staffing Calculator'!E$8:E23500,0)), "Not In Budget"),"")</f>
        <v/>
      </c>
      <c r="I4684" s="184"/>
      <c r="J4684" s="184"/>
      <c r="K4684" s="184"/>
      <c r="L4684" s="183"/>
    </row>
    <row r="4685">
      <c r="A4685" s="454"/>
      <c r="B4685" s="927"/>
      <c r="C4685" s="580"/>
      <c r="D4685" s="939"/>
      <c r="E4685" s="940"/>
      <c r="F4685" s="941"/>
      <c r="G4685" s="937" t="str">
        <f t="array" ref="G4685">xlookup(F4685,'Internal Staffing Calculator'!E:E,'Internal Staffing Calculator'!C:C,"")</f>
        <v/>
      </c>
      <c r="H4685" s="932" t="str">
        <f t="array" ref="H4685">if(F4685&lt;&gt;"", iferror(index('Internal Staffing Calculator'!B$8:B23500,match(F4685,'Internal Staffing Calculator'!E$8:E23500,0)), "Not In Budget"),"")</f>
        <v/>
      </c>
      <c r="I4685" s="184"/>
      <c r="J4685" s="184"/>
      <c r="K4685" s="184"/>
      <c r="L4685" s="183"/>
    </row>
    <row r="4686">
      <c r="A4686" s="454"/>
      <c r="B4686" s="927"/>
      <c r="C4686" s="580"/>
      <c r="D4686" s="939"/>
      <c r="E4686" s="940"/>
      <c r="F4686" s="941"/>
      <c r="G4686" s="937" t="str">
        <f t="array" ref="G4686">xlookup(F4686,'Internal Staffing Calculator'!E:E,'Internal Staffing Calculator'!C:C,"")</f>
        <v/>
      </c>
      <c r="H4686" s="932" t="str">
        <f t="array" ref="H4686">if(F4686&lt;&gt;"", iferror(index('Internal Staffing Calculator'!B$8:B23500,match(F4686,'Internal Staffing Calculator'!E$8:E23500,0)), "Not In Budget"),"")</f>
        <v/>
      </c>
      <c r="I4686" s="184"/>
      <c r="J4686" s="184"/>
      <c r="K4686" s="184"/>
      <c r="L4686" s="183"/>
    </row>
    <row r="4687">
      <c r="A4687" s="454"/>
      <c r="B4687" s="927"/>
      <c r="C4687" s="580"/>
      <c r="D4687" s="939"/>
      <c r="E4687" s="940"/>
      <c r="F4687" s="941"/>
      <c r="G4687" s="937" t="str">
        <f t="array" ref="G4687">xlookup(F4687,'Internal Staffing Calculator'!E:E,'Internal Staffing Calculator'!C:C,"")</f>
        <v/>
      </c>
      <c r="H4687" s="932" t="str">
        <f t="array" ref="H4687">if(F4687&lt;&gt;"", iferror(index('Internal Staffing Calculator'!B$8:B23500,match(F4687,'Internal Staffing Calculator'!E$8:E23500,0)), "Not In Budget"),"")</f>
        <v/>
      </c>
      <c r="I4687" s="184"/>
      <c r="J4687" s="184"/>
      <c r="K4687" s="184"/>
      <c r="L4687" s="183"/>
    </row>
    <row r="4688">
      <c r="A4688" s="454"/>
      <c r="B4688" s="927"/>
      <c r="C4688" s="580"/>
      <c r="D4688" s="939"/>
      <c r="E4688" s="940"/>
      <c r="F4688" s="941"/>
      <c r="G4688" s="937" t="str">
        <f t="array" ref="G4688">xlookup(F4688,'Internal Staffing Calculator'!E:E,'Internal Staffing Calculator'!C:C,"")</f>
        <v/>
      </c>
      <c r="H4688" s="932" t="str">
        <f t="array" ref="H4688">if(F4688&lt;&gt;"", iferror(index('Internal Staffing Calculator'!B$8:B23500,match(F4688,'Internal Staffing Calculator'!E$8:E23500,0)), "Not In Budget"),"")</f>
        <v/>
      </c>
      <c r="I4688" s="184"/>
      <c r="J4688" s="184"/>
      <c r="K4688" s="184"/>
      <c r="L4688" s="183"/>
    </row>
    <row r="4689">
      <c r="A4689" s="454"/>
      <c r="B4689" s="927"/>
      <c r="C4689" s="580"/>
      <c r="D4689" s="939"/>
      <c r="E4689" s="940"/>
      <c r="F4689" s="941"/>
      <c r="G4689" s="937" t="str">
        <f t="array" ref="G4689">xlookup(F4689,'Internal Staffing Calculator'!E:E,'Internal Staffing Calculator'!C:C,"")</f>
        <v/>
      </c>
      <c r="H4689" s="932" t="str">
        <f t="array" ref="H4689">if(F4689&lt;&gt;"", iferror(index('Internal Staffing Calculator'!B$8:B23500,match(F4689,'Internal Staffing Calculator'!E$8:E23500,0)), "Not In Budget"),"")</f>
        <v/>
      </c>
      <c r="I4689" s="184"/>
      <c r="J4689" s="184"/>
      <c r="K4689" s="184"/>
      <c r="L4689" s="183"/>
    </row>
    <row r="4690">
      <c r="A4690" s="454"/>
      <c r="B4690" s="927"/>
      <c r="C4690" s="580"/>
      <c r="D4690" s="939"/>
      <c r="E4690" s="940"/>
      <c r="F4690" s="941"/>
      <c r="G4690" s="937" t="str">
        <f t="array" ref="G4690">xlookup(F4690,'Internal Staffing Calculator'!E:E,'Internal Staffing Calculator'!C:C,"")</f>
        <v/>
      </c>
      <c r="H4690" s="932" t="str">
        <f t="array" ref="H4690">if(F4690&lt;&gt;"", iferror(index('Internal Staffing Calculator'!B$8:B23500,match(F4690,'Internal Staffing Calculator'!E$8:E23500,0)), "Not In Budget"),"")</f>
        <v/>
      </c>
      <c r="I4690" s="184"/>
      <c r="J4690" s="184"/>
      <c r="K4690" s="184"/>
      <c r="L4690" s="183"/>
    </row>
    <row r="4691">
      <c r="A4691" s="454"/>
      <c r="B4691" s="927"/>
      <c r="C4691" s="580"/>
      <c r="D4691" s="939"/>
      <c r="E4691" s="940"/>
      <c r="F4691" s="941"/>
      <c r="G4691" s="937" t="str">
        <f t="array" ref="G4691">xlookup(F4691,'Internal Staffing Calculator'!E:E,'Internal Staffing Calculator'!C:C,"")</f>
        <v/>
      </c>
      <c r="H4691" s="932" t="str">
        <f t="array" ref="H4691">if(F4691&lt;&gt;"", iferror(index('Internal Staffing Calculator'!B$8:B23500,match(F4691,'Internal Staffing Calculator'!E$8:E23500,0)), "Not In Budget"),"")</f>
        <v/>
      </c>
      <c r="I4691" s="184"/>
      <c r="J4691" s="184"/>
      <c r="K4691" s="184"/>
      <c r="L4691" s="183"/>
    </row>
    <row r="4692">
      <c r="A4692" s="454"/>
      <c r="B4692" s="927"/>
      <c r="C4692" s="580"/>
      <c r="D4692" s="939"/>
      <c r="E4692" s="940"/>
      <c r="F4692" s="941"/>
      <c r="G4692" s="937" t="str">
        <f t="array" ref="G4692">xlookup(F4692,'Internal Staffing Calculator'!E:E,'Internal Staffing Calculator'!C:C,"")</f>
        <v/>
      </c>
      <c r="H4692" s="932" t="str">
        <f t="array" ref="H4692">if(F4692&lt;&gt;"", iferror(index('Internal Staffing Calculator'!B$8:B23500,match(F4692,'Internal Staffing Calculator'!E$8:E23500,0)), "Not In Budget"),"")</f>
        <v/>
      </c>
      <c r="I4692" s="184"/>
      <c r="J4692" s="184"/>
      <c r="K4692" s="184"/>
      <c r="L4692" s="183"/>
    </row>
    <row r="4693">
      <c r="A4693" s="454"/>
      <c r="B4693" s="927"/>
      <c r="C4693" s="580"/>
      <c r="D4693" s="939"/>
      <c r="E4693" s="940"/>
      <c r="F4693" s="941"/>
      <c r="G4693" s="937" t="str">
        <f t="array" ref="G4693">xlookup(F4693,'Internal Staffing Calculator'!E:E,'Internal Staffing Calculator'!C:C,"")</f>
        <v/>
      </c>
      <c r="H4693" s="932" t="str">
        <f t="array" ref="H4693">if(F4693&lt;&gt;"", iferror(index('Internal Staffing Calculator'!B$8:B23500,match(F4693,'Internal Staffing Calculator'!E$8:E23500,0)), "Not In Budget"),"")</f>
        <v/>
      </c>
      <c r="I4693" s="184"/>
      <c r="J4693" s="184"/>
      <c r="K4693" s="184"/>
      <c r="L4693" s="183"/>
    </row>
    <row r="4694">
      <c r="A4694" s="454"/>
      <c r="B4694" s="927"/>
      <c r="C4694" s="580"/>
      <c r="D4694" s="939"/>
      <c r="E4694" s="940"/>
      <c r="F4694" s="941"/>
      <c r="G4694" s="937" t="str">
        <f t="array" ref="G4694">xlookup(F4694,'Internal Staffing Calculator'!E:E,'Internal Staffing Calculator'!C:C,"")</f>
        <v/>
      </c>
      <c r="H4694" s="932" t="str">
        <f t="array" ref="H4694">if(F4694&lt;&gt;"", iferror(index('Internal Staffing Calculator'!B$8:B23500,match(F4694,'Internal Staffing Calculator'!E$8:E23500,0)), "Not In Budget"),"")</f>
        <v/>
      </c>
      <c r="I4694" s="184"/>
      <c r="J4694" s="184"/>
      <c r="K4694" s="184"/>
      <c r="L4694" s="183"/>
    </row>
    <row r="4695">
      <c r="A4695" s="454"/>
      <c r="B4695" s="927"/>
      <c r="C4695" s="580"/>
      <c r="D4695" s="939"/>
      <c r="E4695" s="940"/>
      <c r="F4695" s="941"/>
      <c r="G4695" s="937" t="str">
        <f t="array" ref="G4695">xlookup(F4695,'Internal Staffing Calculator'!E:E,'Internal Staffing Calculator'!C:C,"")</f>
        <v/>
      </c>
      <c r="H4695" s="932" t="str">
        <f t="array" ref="H4695">if(F4695&lt;&gt;"", iferror(index('Internal Staffing Calculator'!B$8:B23500,match(F4695,'Internal Staffing Calculator'!E$8:E23500,0)), "Not In Budget"),"")</f>
        <v/>
      </c>
      <c r="I4695" s="184"/>
      <c r="J4695" s="184"/>
      <c r="K4695" s="184"/>
      <c r="L4695" s="183"/>
    </row>
    <row r="4696">
      <c r="A4696" s="454"/>
      <c r="B4696" s="927"/>
      <c r="C4696" s="580"/>
      <c r="D4696" s="939"/>
      <c r="E4696" s="940"/>
      <c r="F4696" s="941"/>
      <c r="G4696" s="937" t="str">
        <f t="array" ref="G4696">xlookup(F4696,'Internal Staffing Calculator'!E:E,'Internal Staffing Calculator'!C:C,"")</f>
        <v/>
      </c>
      <c r="H4696" s="932" t="str">
        <f t="array" ref="H4696">if(F4696&lt;&gt;"", iferror(index('Internal Staffing Calculator'!B$8:B23500,match(F4696,'Internal Staffing Calculator'!E$8:E23500,0)), "Not In Budget"),"")</f>
        <v/>
      </c>
      <c r="I4696" s="184"/>
      <c r="J4696" s="184"/>
      <c r="K4696" s="184"/>
      <c r="L4696" s="183"/>
    </row>
    <row r="4697">
      <c r="A4697" s="454"/>
      <c r="B4697" s="927"/>
      <c r="C4697" s="580"/>
      <c r="D4697" s="939"/>
      <c r="E4697" s="940"/>
      <c r="F4697" s="941"/>
      <c r="G4697" s="937" t="str">
        <f t="array" ref="G4697">xlookup(F4697,'Internal Staffing Calculator'!E:E,'Internal Staffing Calculator'!C:C,"")</f>
        <v/>
      </c>
      <c r="H4697" s="932" t="str">
        <f t="array" ref="H4697">if(F4697&lt;&gt;"", iferror(index('Internal Staffing Calculator'!B$8:B23500,match(F4697,'Internal Staffing Calculator'!E$8:E23500,0)), "Not In Budget"),"")</f>
        <v/>
      </c>
      <c r="I4697" s="184"/>
      <c r="J4697" s="184"/>
      <c r="K4697" s="184"/>
      <c r="L4697" s="183"/>
    </row>
    <row r="4698">
      <c r="A4698" s="454"/>
      <c r="B4698" s="927"/>
      <c r="C4698" s="580"/>
      <c r="D4698" s="939"/>
      <c r="E4698" s="940"/>
      <c r="F4698" s="941"/>
      <c r="G4698" s="937" t="str">
        <f t="array" ref="G4698">xlookup(F4698,'Internal Staffing Calculator'!E:E,'Internal Staffing Calculator'!C:C,"")</f>
        <v/>
      </c>
      <c r="H4698" s="932" t="str">
        <f t="array" ref="H4698">if(F4698&lt;&gt;"", iferror(index('Internal Staffing Calculator'!B$8:B23500,match(F4698,'Internal Staffing Calculator'!E$8:E23500,0)), "Not In Budget"),"")</f>
        <v/>
      </c>
      <c r="I4698" s="184"/>
      <c r="J4698" s="184"/>
      <c r="K4698" s="184"/>
      <c r="L4698" s="183"/>
    </row>
    <row r="4699">
      <c r="A4699" s="454"/>
      <c r="B4699" s="927"/>
      <c r="C4699" s="580"/>
      <c r="D4699" s="939"/>
      <c r="E4699" s="940"/>
      <c r="F4699" s="941"/>
      <c r="G4699" s="937" t="str">
        <f t="array" ref="G4699">xlookup(F4699,'Internal Staffing Calculator'!E:E,'Internal Staffing Calculator'!C:C,"")</f>
        <v/>
      </c>
      <c r="H4699" s="932" t="str">
        <f t="array" ref="H4699">if(F4699&lt;&gt;"", iferror(index('Internal Staffing Calculator'!B$8:B23500,match(F4699,'Internal Staffing Calculator'!E$8:E23500,0)), "Not In Budget"),"")</f>
        <v/>
      </c>
      <c r="I4699" s="184"/>
      <c r="J4699" s="184"/>
      <c r="K4699" s="184"/>
      <c r="L4699" s="183"/>
    </row>
    <row r="4700">
      <c r="A4700" s="454"/>
      <c r="B4700" s="927"/>
      <c r="C4700" s="580"/>
      <c r="D4700" s="939"/>
      <c r="E4700" s="940"/>
      <c r="F4700" s="941"/>
      <c r="G4700" s="937" t="str">
        <f t="array" ref="G4700">xlookup(F4700,'Internal Staffing Calculator'!E:E,'Internal Staffing Calculator'!C:C,"")</f>
        <v/>
      </c>
      <c r="H4700" s="932" t="str">
        <f t="array" ref="H4700">if(F4700&lt;&gt;"", iferror(index('Internal Staffing Calculator'!B$8:B23500,match(F4700,'Internal Staffing Calculator'!E$8:E23500,0)), "Not In Budget"),"")</f>
        <v/>
      </c>
      <c r="I4700" s="184"/>
      <c r="J4700" s="184"/>
      <c r="K4700" s="184"/>
      <c r="L4700" s="183"/>
    </row>
    <row r="4701">
      <c r="A4701" s="454"/>
      <c r="B4701" s="927"/>
      <c r="C4701" s="580"/>
      <c r="D4701" s="939"/>
      <c r="E4701" s="940"/>
      <c r="F4701" s="941"/>
      <c r="G4701" s="937" t="str">
        <f t="array" ref="G4701">xlookup(F4701,'Internal Staffing Calculator'!E:E,'Internal Staffing Calculator'!C:C,"")</f>
        <v/>
      </c>
      <c r="H4701" s="932" t="str">
        <f t="array" ref="H4701">if(F4701&lt;&gt;"", iferror(index('Internal Staffing Calculator'!B$8:B23500,match(F4701,'Internal Staffing Calculator'!E$8:E23500,0)), "Not In Budget"),"")</f>
        <v/>
      </c>
      <c r="I4701" s="184"/>
      <c r="J4701" s="184"/>
      <c r="K4701" s="184"/>
      <c r="L4701" s="183"/>
    </row>
    <row r="4702">
      <c r="A4702" s="454"/>
      <c r="B4702" s="927"/>
      <c r="C4702" s="580"/>
      <c r="D4702" s="939"/>
      <c r="E4702" s="940"/>
      <c r="F4702" s="941"/>
      <c r="G4702" s="937" t="str">
        <f t="array" ref="G4702">xlookup(F4702,'Internal Staffing Calculator'!E:E,'Internal Staffing Calculator'!C:C,"")</f>
        <v/>
      </c>
      <c r="H4702" s="932" t="str">
        <f t="array" ref="H4702">if(F4702&lt;&gt;"", iferror(index('Internal Staffing Calculator'!B$8:B23500,match(F4702,'Internal Staffing Calculator'!E$8:E23500,0)), "Not In Budget"),"")</f>
        <v/>
      </c>
      <c r="I4702" s="184"/>
      <c r="J4702" s="184"/>
      <c r="K4702" s="184"/>
      <c r="L4702" s="183"/>
    </row>
    <row r="4703">
      <c r="A4703" s="454"/>
      <c r="B4703" s="927"/>
      <c r="C4703" s="580"/>
      <c r="D4703" s="939"/>
      <c r="E4703" s="940"/>
      <c r="F4703" s="941"/>
      <c r="G4703" s="937" t="str">
        <f t="array" ref="G4703">xlookup(F4703,'Internal Staffing Calculator'!E:E,'Internal Staffing Calculator'!C:C,"")</f>
        <v/>
      </c>
      <c r="H4703" s="932" t="str">
        <f t="array" ref="H4703">if(F4703&lt;&gt;"", iferror(index('Internal Staffing Calculator'!B$8:B23500,match(F4703,'Internal Staffing Calculator'!E$8:E23500,0)), "Not In Budget"),"")</f>
        <v/>
      </c>
      <c r="I4703" s="184"/>
      <c r="J4703" s="184"/>
      <c r="K4703" s="184"/>
      <c r="L4703" s="183"/>
    </row>
    <row r="4704">
      <c r="A4704" s="454"/>
      <c r="B4704" s="927"/>
      <c r="C4704" s="580"/>
      <c r="D4704" s="939"/>
      <c r="E4704" s="940"/>
      <c r="F4704" s="941"/>
      <c r="G4704" s="937" t="str">
        <f t="array" ref="G4704">xlookup(F4704,'Internal Staffing Calculator'!E:E,'Internal Staffing Calculator'!C:C,"")</f>
        <v/>
      </c>
      <c r="H4704" s="932" t="str">
        <f t="array" ref="H4704">if(F4704&lt;&gt;"", iferror(index('Internal Staffing Calculator'!B$8:B23500,match(F4704,'Internal Staffing Calculator'!E$8:E23500,0)), "Not In Budget"),"")</f>
        <v/>
      </c>
      <c r="I4704" s="184"/>
      <c r="J4704" s="184"/>
      <c r="K4704" s="184"/>
      <c r="L4704" s="183"/>
    </row>
    <row r="4705">
      <c r="A4705" s="454"/>
      <c r="B4705" s="927"/>
      <c r="C4705" s="580"/>
      <c r="D4705" s="939"/>
      <c r="E4705" s="940"/>
      <c r="F4705" s="941"/>
      <c r="G4705" s="937" t="str">
        <f t="array" ref="G4705">xlookup(F4705,'Internal Staffing Calculator'!E:E,'Internal Staffing Calculator'!C:C,"")</f>
        <v/>
      </c>
      <c r="H4705" s="932" t="str">
        <f t="array" ref="H4705">if(F4705&lt;&gt;"", iferror(index('Internal Staffing Calculator'!B$8:B23500,match(F4705,'Internal Staffing Calculator'!E$8:E23500,0)), "Not In Budget"),"")</f>
        <v/>
      </c>
      <c r="I4705" s="184"/>
      <c r="J4705" s="184"/>
      <c r="K4705" s="184"/>
      <c r="L4705" s="183"/>
    </row>
    <row r="4706">
      <c r="A4706" s="454"/>
      <c r="B4706" s="927"/>
      <c r="C4706" s="580"/>
      <c r="D4706" s="939"/>
      <c r="E4706" s="940"/>
      <c r="F4706" s="941"/>
      <c r="G4706" s="937" t="str">
        <f t="array" ref="G4706">xlookup(F4706,'Internal Staffing Calculator'!E:E,'Internal Staffing Calculator'!C:C,"")</f>
        <v/>
      </c>
      <c r="H4706" s="932" t="str">
        <f t="array" ref="H4706">if(F4706&lt;&gt;"", iferror(index('Internal Staffing Calculator'!B$8:B23500,match(F4706,'Internal Staffing Calculator'!E$8:E23500,0)), "Not In Budget"),"")</f>
        <v/>
      </c>
      <c r="I4706" s="184"/>
      <c r="J4706" s="184"/>
      <c r="K4706" s="184"/>
      <c r="L4706" s="183"/>
    </row>
    <row r="4707">
      <c r="A4707" s="454"/>
      <c r="B4707" s="927"/>
      <c r="C4707" s="580"/>
      <c r="D4707" s="939"/>
      <c r="E4707" s="940"/>
      <c r="F4707" s="941"/>
      <c r="G4707" s="937" t="str">
        <f t="array" ref="G4707">xlookup(F4707,'Internal Staffing Calculator'!E:E,'Internal Staffing Calculator'!C:C,"")</f>
        <v/>
      </c>
      <c r="H4707" s="932" t="str">
        <f t="array" ref="H4707">if(F4707&lt;&gt;"", iferror(index('Internal Staffing Calculator'!B$8:B23500,match(F4707,'Internal Staffing Calculator'!E$8:E23500,0)), "Not In Budget"),"")</f>
        <v/>
      </c>
      <c r="I4707" s="184"/>
      <c r="J4707" s="184"/>
      <c r="K4707" s="184"/>
      <c r="L4707" s="183"/>
    </row>
    <row r="4708">
      <c r="A4708" s="454"/>
      <c r="B4708" s="927"/>
      <c r="C4708" s="580"/>
      <c r="D4708" s="939"/>
      <c r="E4708" s="940"/>
      <c r="F4708" s="941"/>
      <c r="G4708" s="937" t="str">
        <f t="array" ref="G4708">xlookup(F4708,'Internal Staffing Calculator'!E:E,'Internal Staffing Calculator'!C:C,"")</f>
        <v/>
      </c>
      <c r="H4708" s="932" t="str">
        <f t="array" ref="H4708">if(F4708&lt;&gt;"", iferror(index('Internal Staffing Calculator'!B$8:B23500,match(F4708,'Internal Staffing Calculator'!E$8:E23500,0)), "Not In Budget"),"")</f>
        <v/>
      </c>
      <c r="I4708" s="184"/>
      <c r="J4708" s="184"/>
      <c r="K4708" s="184"/>
      <c r="L4708" s="183"/>
    </row>
    <row r="4709">
      <c r="A4709" s="454"/>
      <c r="B4709" s="927"/>
      <c r="C4709" s="580"/>
      <c r="D4709" s="939"/>
      <c r="E4709" s="940"/>
      <c r="F4709" s="941"/>
      <c r="G4709" s="937" t="str">
        <f t="array" ref="G4709">xlookup(F4709,'Internal Staffing Calculator'!E:E,'Internal Staffing Calculator'!C:C,"")</f>
        <v/>
      </c>
      <c r="H4709" s="932" t="str">
        <f t="array" ref="H4709">if(F4709&lt;&gt;"", iferror(index('Internal Staffing Calculator'!B$8:B23500,match(F4709,'Internal Staffing Calculator'!E$8:E23500,0)), "Not In Budget"),"")</f>
        <v/>
      </c>
      <c r="I4709" s="184"/>
      <c r="J4709" s="184"/>
      <c r="K4709" s="184"/>
      <c r="L4709" s="183"/>
    </row>
    <row r="4710">
      <c r="A4710" s="454"/>
      <c r="B4710" s="927"/>
      <c r="C4710" s="580"/>
      <c r="D4710" s="939"/>
      <c r="E4710" s="940"/>
      <c r="F4710" s="941"/>
      <c r="G4710" s="937" t="str">
        <f t="array" ref="G4710">xlookup(F4710,'Internal Staffing Calculator'!E:E,'Internal Staffing Calculator'!C:C,"")</f>
        <v/>
      </c>
      <c r="H4710" s="932" t="str">
        <f t="array" ref="H4710">if(F4710&lt;&gt;"", iferror(index('Internal Staffing Calculator'!B$8:B23500,match(F4710,'Internal Staffing Calculator'!E$8:E23500,0)), "Not In Budget"),"")</f>
        <v/>
      </c>
      <c r="I4710" s="184"/>
      <c r="J4710" s="184"/>
      <c r="K4710" s="184"/>
      <c r="L4710" s="183"/>
    </row>
    <row r="4711">
      <c r="A4711" s="454"/>
      <c r="B4711" s="927"/>
      <c r="C4711" s="580"/>
      <c r="D4711" s="939"/>
      <c r="E4711" s="940"/>
      <c r="F4711" s="941"/>
      <c r="G4711" s="937" t="str">
        <f t="array" ref="G4711">xlookup(F4711,'Internal Staffing Calculator'!E:E,'Internal Staffing Calculator'!C:C,"")</f>
        <v/>
      </c>
      <c r="H4711" s="932" t="str">
        <f t="array" ref="H4711">if(F4711&lt;&gt;"", iferror(index('Internal Staffing Calculator'!B$8:B23500,match(F4711,'Internal Staffing Calculator'!E$8:E23500,0)), "Not In Budget"),"")</f>
        <v/>
      </c>
      <c r="I4711" s="184"/>
      <c r="J4711" s="184"/>
      <c r="K4711" s="184"/>
      <c r="L4711" s="183"/>
    </row>
    <row r="4712">
      <c r="A4712" s="454"/>
      <c r="B4712" s="927"/>
      <c r="C4712" s="580"/>
      <c r="D4712" s="939"/>
      <c r="E4712" s="940"/>
      <c r="F4712" s="941"/>
      <c r="G4712" s="937" t="str">
        <f t="array" ref="G4712">xlookup(F4712,'Internal Staffing Calculator'!E:E,'Internal Staffing Calculator'!C:C,"")</f>
        <v/>
      </c>
      <c r="H4712" s="932" t="str">
        <f t="array" ref="H4712">if(F4712&lt;&gt;"", iferror(index('Internal Staffing Calculator'!B$8:B23500,match(F4712,'Internal Staffing Calculator'!E$8:E23500,0)), "Not In Budget"),"")</f>
        <v/>
      </c>
      <c r="I4712" s="184"/>
      <c r="J4712" s="184"/>
      <c r="K4712" s="184"/>
      <c r="L4712" s="183"/>
    </row>
    <row r="4713">
      <c r="A4713" s="454"/>
      <c r="B4713" s="927"/>
      <c r="C4713" s="580"/>
      <c r="D4713" s="939"/>
      <c r="E4713" s="940"/>
      <c r="F4713" s="941"/>
      <c r="G4713" s="937" t="str">
        <f t="array" ref="G4713">xlookup(F4713,'Internal Staffing Calculator'!E:E,'Internal Staffing Calculator'!C:C,"")</f>
        <v/>
      </c>
      <c r="H4713" s="932" t="str">
        <f t="array" ref="H4713">if(F4713&lt;&gt;"", iferror(index('Internal Staffing Calculator'!B$8:B23500,match(F4713,'Internal Staffing Calculator'!E$8:E23500,0)), "Not In Budget"),"")</f>
        <v/>
      </c>
      <c r="I4713" s="184"/>
      <c r="J4713" s="184"/>
      <c r="K4713" s="184"/>
      <c r="L4713" s="183"/>
    </row>
    <row r="4714">
      <c r="A4714" s="454"/>
      <c r="B4714" s="927"/>
      <c r="C4714" s="580"/>
      <c r="D4714" s="939"/>
      <c r="E4714" s="940"/>
      <c r="F4714" s="941"/>
      <c r="G4714" s="937" t="str">
        <f t="array" ref="G4714">xlookup(F4714,'Internal Staffing Calculator'!E:E,'Internal Staffing Calculator'!C:C,"")</f>
        <v/>
      </c>
      <c r="H4714" s="932" t="str">
        <f t="array" ref="H4714">if(F4714&lt;&gt;"", iferror(index('Internal Staffing Calculator'!B$8:B23500,match(F4714,'Internal Staffing Calculator'!E$8:E23500,0)), "Not In Budget"),"")</f>
        <v/>
      </c>
      <c r="I4714" s="184"/>
      <c r="J4714" s="184"/>
      <c r="K4714" s="184"/>
      <c r="L4714" s="183"/>
    </row>
    <row r="4715">
      <c r="A4715" s="454"/>
      <c r="B4715" s="927"/>
      <c r="C4715" s="580"/>
      <c r="D4715" s="939"/>
      <c r="E4715" s="940"/>
      <c r="F4715" s="941"/>
      <c r="G4715" s="937" t="str">
        <f t="array" ref="G4715">xlookup(F4715,'Internal Staffing Calculator'!E:E,'Internal Staffing Calculator'!C:C,"")</f>
        <v/>
      </c>
      <c r="H4715" s="932" t="str">
        <f t="array" ref="H4715">if(F4715&lt;&gt;"", iferror(index('Internal Staffing Calculator'!B$8:B23500,match(F4715,'Internal Staffing Calculator'!E$8:E23500,0)), "Not In Budget"),"")</f>
        <v/>
      </c>
      <c r="I4715" s="184"/>
      <c r="J4715" s="184"/>
      <c r="K4715" s="184"/>
      <c r="L4715" s="183"/>
    </row>
    <row r="4716">
      <c r="A4716" s="454"/>
      <c r="B4716" s="927"/>
      <c r="C4716" s="580"/>
      <c r="D4716" s="939"/>
      <c r="E4716" s="940"/>
      <c r="F4716" s="941"/>
      <c r="G4716" s="937" t="str">
        <f t="array" ref="G4716">xlookup(F4716,'Internal Staffing Calculator'!E:E,'Internal Staffing Calculator'!C:C,"")</f>
        <v/>
      </c>
      <c r="H4716" s="932" t="str">
        <f t="array" ref="H4716">if(F4716&lt;&gt;"", iferror(index('Internal Staffing Calculator'!B$8:B23500,match(F4716,'Internal Staffing Calculator'!E$8:E23500,0)), "Not In Budget"),"")</f>
        <v/>
      </c>
      <c r="I4716" s="184"/>
      <c r="J4716" s="184"/>
      <c r="K4716" s="184"/>
      <c r="L4716" s="183"/>
    </row>
    <row r="4717">
      <c r="A4717" s="454"/>
      <c r="B4717" s="927"/>
      <c r="C4717" s="580"/>
      <c r="D4717" s="939"/>
      <c r="E4717" s="940"/>
      <c r="F4717" s="941"/>
      <c r="G4717" s="937" t="str">
        <f t="array" ref="G4717">xlookup(F4717,'Internal Staffing Calculator'!E:E,'Internal Staffing Calculator'!C:C,"")</f>
        <v/>
      </c>
      <c r="H4717" s="932" t="str">
        <f t="array" ref="H4717">if(F4717&lt;&gt;"", iferror(index('Internal Staffing Calculator'!B$8:B23500,match(F4717,'Internal Staffing Calculator'!E$8:E23500,0)), "Not In Budget"),"")</f>
        <v/>
      </c>
      <c r="I4717" s="184"/>
      <c r="J4717" s="184"/>
      <c r="K4717" s="184"/>
      <c r="L4717" s="183"/>
    </row>
    <row r="4718">
      <c r="A4718" s="454"/>
      <c r="B4718" s="927"/>
      <c r="C4718" s="580"/>
      <c r="D4718" s="939"/>
      <c r="E4718" s="940"/>
      <c r="F4718" s="941"/>
      <c r="G4718" s="937" t="str">
        <f t="array" ref="G4718">xlookup(F4718,'Internal Staffing Calculator'!E:E,'Internal Staffing Calculator'!C:C,"")</f>
        <v/>
      </c>
      <c r="H4718" s="932" t="str">
        <f t="array" ref="H4718">if(F4718&lt;&gt;"", iferror(index('Internal Staffing Calculator'!B$8:B23500,match(F4718,'Internal Staffing Calculator'!E$8:E23500,0)), "Not In Budget"),"")</f>
        <v/>
      </c>
      <c r="I4718" s="184"/>
      <c r="J4718" s="184"/>
      <c r="K4718" s="184"/>
      <c r="L4718" s="183"/>
    </row>
    <row r="4719">
      <c r="A4719" s="454"/>
      <c r="B4719" s="927"/>
      <c r="C4719" s="580"/>
      <c r="D4719" s="939"/>
      <c r="E4719" s="940"/>
      <c r="F4719" s="941"/>
      <c r="G4719" s="937" t="str">
        <f t="array" ref="G4719">xlookup(F4719,'Internal Staffing Calculator'!E:E,'Internal Staffing Calculator'!C:C,"")</f>
        <v/>
      </c>
      <c r="H4719" s="932" t="str">
        <f t="array" ref="H4719">if(F4719&lt;&gt;"", iferror(index('Internal Staffing Calculator'!B$8:B23500,match(F4719,'Internal Staffing Calculator'!E$8:E23500,0)), "Not In Budget"),"")</f>
        <v/>
      </c>
      <c r="I4719" s="184"/>
      <c r="J4719" s="184"/>
      <c r="K4719" s="184"/>
      <c r="L4719" s="183"/>
    </row>
    <row r="4720">
      <c r="A4720" s="454"/>
      <c r="B4720" s="927"/>
      <c r="C4720" s="580"/>
      <c r="D4720" s="939"/>
      <c r="E4720" s="940"/>
      <c r="F4720" s="941"/>
      <c r="G4720" s="937" t="str">
        <f t="array" ref="G4720">xlookup(F4720,'Internal Staffing Calculator'!E:E,'Internal Staffing Calculator'!C:C,"")</f>
        <v/>
      </c>
      <c r="H4720" s="932" t="str">
        <f t="array" ref="H4720">if(F4720&lt;&gt;"", iferror(index('Internal Staffing Calculator'!B$8:B23500,match(F4720,'Internal Staffing Calculator'!E$8:E23500,0)), "Not In Budget"),"")</f>
        <v/>
      </c>
      <c r="I4720" s="184"/>
      <c r="J4720" s="184"/>
      <c r="K4720" s="184"/>
      <c r="L4720" s="183"/>
    </row>
    <row r="4721">
      <c r="A4721" s="454"/>
      <c r="B4721" s="927"/>
      <c r="C4721" s="580"/>
      <c r="D4721" s="939"/>
      <c r="E4721" s="940"/>
      <c r="F4721" s="941"/>
      <c r="G4721" s="937" t="str">
        <f t="array" ref="G4721">xlookup(F4721,'Internal Staffing Calculator'!E:E,'Internal Staffing Calculator'!C:C,"")</f>
        <v/>
      </c>
      <c r="H4721" s="932" t="str">
        <f t="array" ref="H4721">if(F4721&lt;&gt;"", iferror(index('Internal Staffing Calculator'!B$8:B23500,match(F4721,'Internal Staffing Calculator'!E$8:E23500,0)), "Not In Budget"),"")</f>
        <v/>
      </c>
      <c r="I4721" s="184"/>
      <c r="J4721" s="184"/>
      <c r="K4721" s="184"/>
      <c r="L4721" s="183"/>
    </row>
    <row r="4722">
      <c r="A4722" s="454"/>
      <c r="B4722" s="927"/>
      <c r="C4722" s="580"/>
      <c r="D4722" s="939"/>
      <c r="E4722" s="940"/>
      <c r="F4722" s="941"/>
      <c r="G4722" s="937" t="str">
        <f t="array" ref="G4722">xlookup(F4722,'Internal Staffing Calculator'!E:E,'Internal Staffing Calculator'!C:C,"")</f>
        <v/>
      </c>
      <c r="H4722" s="932" t="str">
        <f t="array" ref="H4722">if(F4722&lt;&gt;"", iferror(index('Internal Staffing Calculator'!B$8:B23500,match(F4722,'Internal Staffing Calculator'!E$8:E23500,0)), "Not In Budget"),"")</f>
        <v/>
      </c>
      <c r="I4722" s="184"/>
      <c r="J4722" s="184"/>
      <c r="K4722" s="184"/>
      <c r="L4722" s="183"/>
    </row>
    <row r="4723">
      <c r="A4723" s="454"/>
      <c r="B4723" s="927"/>
      <c r="C4723" s="580"/>
      <c r="D4723" s="939"/>
      <c r="E4723" s="940"/>
      <c r="F4723" s="941"/>
      <c r="G4723" s="937" t="str">
        <f t="array" ref="G4723">xlookup(F4723,'Internal Staffing Calculator'!E:E,'Internal Staffing Calculator'!C:C,"")</f>
        <v/>
      </c>
      <c r="H4723" s="932" t="str">
        <f t="array" ref="H4723">if(F4723&lt;&gt;"", iferror(index('Internal Staffing Calculator'!B$8:B23500,match(F4723,'Internal Staffing Calculator'!E$8:E23500,0)), "Not In Budget"),"")</f>
        <v/>
      </c>
      <c r="I4723" s="184"/>
      <c r="J4723" s="184"/>
      <c r="K4723" s="184"/>
      <c r="L4723" s="183"/>
    </row>
    <row r="4724">
      <c r="A4724" s="454"/>
      <c r="B4724" s="927"/>
      <c r="C4724" s="580"/>
      <c r="D4724" s="939"/>
      <c r="E4724" s="940"/>
      <c r="F4724" s="941"/>
      <c r="G4724" s="937" t="str">
        <f t="array" ref="G4724">xlookup(F4724,'Internal Staffing Calculator'!E:E,'Internal Staffing Calculator'!C:C,"")</f>
        <v/>
      </c>
      <c r="H4724" s="932" t="str">
        <f t="array" ref="H4724">if(F4724&lt;&gt;"", iferror(index('Internal Staffing Calculator'!B$8:B23500,match(F4724,'Internal Staffing Calculator'!E$8:E23500,0)), "Not In Budget"),"")</f>
        <v/>
      </c>
      <c r="I4724" s="184"/>
      <c r="J4724" s="184"/>
      <c r="K4724" s="184"/>
      <c r="L4724" s="183"/>
    </row>
    <row r="4725">
      <c r="A4725" s="454"/>
      <c r="B4725" s="927"/>
      <c r="C4725" s="580"/>
      <c r="D4725" s="939"/>
      <c r="E4725" s="940"/>
      <c r="F4725" s="941"/>
      <c r="G4725" s="937" t="str">
        <f t="array" ref="G4725">xlookup(F4725,'Internal Staffing Calculator'!E:E,'Internal Staffing Calculator'!C:C,"")</f>
        <v/>
      </c>
      <c r="H4725" s="932" t="str">
        <f t="array" ref="H4725">if(F4725&lt;&gt;"", iferror(index('Internal Staffing Calculator'!B$8:B23500,match(F4725,'Internal Staffing Calculator'!E$8:E23500,0)), "Not In Budget"),"")</f>
        <v/>
      </c>
      <c r="I4725" s="184"/>
      <c r="J4725" s="184"/>
      <c r="K4725" s="184"/>
      <c r="L4725" s="183"/>
    </row>
    <row r="4726">
      <c r="A4726" s="454"/>
      <c r="B4726" s="927"/>
      <c r="C4726" s="580"/>
      <c r="D4726" s="939"/>
      <c r="E4726" s="940"/>
      <c r="F4726" s="941"/>
      <c r="G4726" s="937" t="str">
        <f t="array" ref="G4726">xlookup(F4726,'Internal Staffing Calculator'!E:E,'Internal Staffing Calculator'!C:C,"")</f>
        <v/>
      </c>
      <c r="H4726" s="932" t="str">
        <f t="array" ref="H4726">if(F4726&lt;&gt;"", iferror(index('Internal Staffing Calculator'!B$8:B23500,match(F4726,'Internal Staffing Calculator'!E$8:E23500,0)), "Not In Budget"),"")</f>
        <v/>
      </c>
      <c r="I4726" s="184"/>
      <c r="J4726" s="184"/>
      <c r="K4726" s="184"/>
      <c r="L4726" s="183"/>
    </row>
    <row r="4727">
      <c r="A4727" s="454"/>
      <c r="B4727" s="927"/>
      <c r="C4727" s="580"/>
      <c r="D4727" s="939"/>
      <c r="E4727" s="940"/>
      <c r="F4727" s="941"/>
      <c r="G4727" s="937" t="str">
        <f t="array" ref="G4727">xlookup(F4727,'Internal Staffing Calculator'!E:E,'Internal Staffing Calculator'!C:C,"")</f>
        <v/>
      </c>
      <c r="H4727" s="932" t="str">
        <f t="array" ref="H4727">if(F4727&lt;&gt;"", iferror(index('Internal Staffing Calculator'!B$8:B23500,match(F4727,'Internal Staffing Calculator'!E$8:E23500,0)), "Not In Budget"),"")</f>
        <v/>
      </c>
      <c r="I4727" s="184"/>
      <c r="J4727" s="184"/>
      <c r="K4727" s="184"/>
      <c r="L4727" s="183"/>
    </row>
    <row r="4728">
      <c r="A4728" s="454"/>
      <c r="B4728" s="927"/>
      <c r="C4728" s="580"/>
      <c r="D4728" s="939"/>
      <c r="E4728" s="940"/>
      <c r="F4728" s="941"/>
      <c r="G4728" s="937" t="str">
        <f t="array" ref="G4728">xlookup(F4728,'Internal Staffing Calculator'!E:E,'Internal Staffing Calculator'!C:C,"")</f>
        <v/>
      </c>
      <c r="H4728" s="932" t="str">
        <f t="array" ref="H4728">if(F4728&lt;&gt;"", iferror(index('Internal Staffing Calculator'!B$8:B23500,match(F4728,'Internal Staffing Calculator'!E$8:E23500,0)), "Not In Budget"),"")</f>
        <v/>
      </c>
      <c r="I4728" s="184"/>
      <c r="J4728" s="184"/>
      <c r="K4728" s="184"/>
      <c r="L4728" s="183"/>
    </row>
    <row r="4729">
      <c r="A4729" s="454"/>
      <c r="B4729" s="927"/>
      <c r="C4729" s="580"/>
      <c r="D4729" s="939"/>
      <c r="E4729" s="940"/>
      <c r="F4729" s="941"/>
      <c r="G4729" s="937" t="str">
        <f t="array" ref="G4729">xlookup(F4729,'Internal Staffing Calculator'!E:E,'Internal Staffing Calculator'!C:C,"")</f>
        <v/>
      </c>
      <c r="H4729" s="932" t="str">
        <f t="array" ref="H4729">if(F4729&lt;&gt;"", iferror(index('Internal Staffing Calculator'!B$8:B23500,match(F4729,'Internal Staffing Calculator'!E$8:E23500,0)), "Not In Budget"),"")</f>
        <v/>
      </c>
      <c r="I4729" s="184"/>
      <c r="J4729" s="184"/>
      <c r="K4729" s="184"/>
      <c r="L4729" s="183"/>
    </row>
    <row r="4730">
      <c r="A4730" s="454"/>
      <c r="B4730" s="927"/>
      <c r="C4730" s="580"/>
      <c r="D4730" s="939"/>
      <c r="E4730" s="940"/>
      <c r="F4730" s="941"/>
      <c r="G4730" s="937" t="str">
        <f t="array" ref="G4730">xlookup(F4730,'Internal Staffing Calculator'!E:E,'Internal Staffing Calculator'!C:C,"")</f>
        <v/>
      </c>
      <c r="H4730" s="932" t="str">
        <f t="array" ref="H4730">if(F4730&lt;&gt;"", iferror(index('Internal Staffing Calculator'!B$8:B23500,match(F4730,'Internal Staffing Calculator'!E$8:E23500,0)), "Not In Budget"),"")</f>
        <v/>
      </c>
      <c r="I4730" s="184"/>
      <c r="J4730" s="184"/>
      <c r="K4730" s="184"/>
      <c r="L4730" s="183"/>
    </row>
    <row r="4731">
      <c r="A4731" s="454"/>
      <c r="B4731" s="927"/>
      <c r="C4731" s="580"/>
      <c r="D4731" s="939"/>
      <c r="E4731" s="940"/>
      <c r="F4731" s="941"/>
      <c r="G4731" s="937" t="str">
        <f t="array" ref="G4731">xlookup(F4731,'Internal Staffing Calculator'!E:E,'Internal Staffing Calculator'!C:C,"")</f>
        <v/>
      </c>
      <c r="H4731" s="932" t="str">
        <f t="array" ref="H4731">if(F4731&lt;&gt;"", iferror(index('Internal Staffing Calculator'!B$8:B23500,match(F4731,'Internal Staffing Calculator'!E$8:E23500,0)), "Not In Budget"),"")</f>
        <v/>
      </c>
      <c r="I4731" s="184"/>
      <c r="J4731" s="184"/>
      <c r="K4731" s="184"/>
      <c r="L4731" s="183"/>
    </row>
    <row r="4732">
      <c r="A4732" s="454"/>
      <c r="B4732" s="927"/>
      <c r="C4732" s="580"/>
      <c r="D4732" s="939"/>
      <c r="E4732" s="940"/>
      <c r="F4732" s="941"/>
      <c r="G4732" s="937" t="str">
        <f t="array" ref="G4732">xlookup(F4732,'Internal Staffing Calculator'!E:E,'Internal Staffing Calculator'!C:C,"")</f>
        <v/>
      </c>
      <c r="H4732" s="932" t="str">
        <f t="array" ref="H4732">if(F4732&lt;&gt;"", iferror(index('Internal Staffing Calculator'!B$8:B23500,match(F4732,'Internal Staffing Calculator'!E$8:E23500,0)), "Not In Budget"),"")</f>
        <v/>
      </c>
      <c r="I4732" s="184"/>
      <c r="J4732" s="184"/>
      <c r="K4732" s="184"/>
      <c r="L4732" s="183"/>
    </row>
    <row r="4733">
      <c r="A4733" s="454"/>
      <c r="B4733" s="927"/>
      <c r="C4733" s="580"/>
      <c r="D4733" s="939"/>
      <c r="E4733" s="940"/>
      <c r="F4733" s="941"/>
      <c r="G4733" s="937" t="str">
        <f t="array" ref="G4733">xlookup(F4733,'Internal Staffing Calculator'!E:E,'Internal Staffing Calculator'!C:C,"")</f>
        <v/>
      </c>
      <c r="H4733" s="932" t="str">
        <f t="array" ref="H4733">if(F4733&lt;&gt;"", iferror(index('Internal Staffing Calculator'!B$8:B23500,match(F4733,'Internal Staffing Calculator'!E$8:E23500,0)), "Not In Budget"),"")</f>
        <v/>
      </c>
      <c r="I4733" s="184"/>
      <c r="J4733" s="184"/>
      <c r="K4733" s="184"/>
      <c r="L4733" s="183"/>
    </row>
    <row r="4734">
      <c r="A4734" s="454"/>
      <c r="B4734" s="927"/>
      <c r="C4734" s="580"/>
      <c r="D4734" s="939"/>
      <c r="E4734" s="940"/>
      <c r="F4734" s="941"/>
      <c r="G4734" s="937" t="str">
        <f t="array" ref="G4734">xlookup(F4734,'Internal Staffing Calculator'!E:E,'Internal Staffing Calculator'!C:C,"")</f>
        <v/>
      </c>
      <c r="H4734" s="932" t="str">
        <f t="array" ref="H4734">if(F4734&lt;&gt;"", iferror(index('Internal Staffing Calculator'!B$8:B23500,match(F4734,'Internal Staffing Calculator'!E$8:E23500,0)), "Not In Budget"),"")</f>
        <v/>
      </c>
      <c r="I4734" s="184"/>
      <c r="J4734" s="184"/>
      <c r="K4734" s="184"/>
      <c r="L4734" s="183"/>
    </row>
    <row r="4735">
      <c r="A4735" s="454"/>
      <c r="B4735" s="927"/>
      <c r="C4735" s="580"/>
      <c r="D4735" s="939"/>
      <c r="E4735" s="940"/>
      <c r="F4735" s="941"/>
      <c r="G4735" s="937" t="str">
        <f t="array" ref="G4735">xlookup(F4735,'Internal Staffing Calculator'!E:E,'Internal Staffing Calculator'!C:C,"")</f>
        <v/>
      </c>
      <c r="H4735" s="932" t="str">
        <f t="array" ref="H4735">if(F4735&lt;&gt;"", iferror(index('Internal Staffing Calculator'!B$8:B23500,match(F4735,'Internal Staffing Calculator'!E$8:E23500,0)), "Not In Budget"),"")</f>
        <v/>
      </c>
      <c r="I4735" s="184"/>
      <c r="J4735" s="184"/>
      <c r="K4735" s="184"/>
      <c r="L4735" s="183"/>
    </row>
    <row r="4736">
      <c r="A4736" s="454"/>
      <c r="B4736" s="927"/>
      <c r="C4736" s="580"/>
      <c r="D4736" s="939"/>
      <c r="E4736" s="940"/>
      <c r="F4736" s="941"/>
      <c r="G4736" s="937" t="str">
        <f t="array" ref="G4736">xlookup(F4736,'Internal Staffing Calculator'!E:E,'Internal Staffing Calculator'!C:C,"")</f>
        <v/>
      </c>
      <c r="H4736" s="932" t="str">
        <f t="array" ref="H4736">if(F4736&lt;&gt;"", iferror(index('Internal Staffing Calculator'!B$8:B23500,match(F4736,'Internal Staffing Calculator'!E$8:E23500,0)), "Not In Budget"),"")</f>
        <v/>
      </c>
      <c r="I4736" s="184"/>
      <c r="J4736" s="184"/>
      <c r="K4736" s="184"/>
      <c r="L4736" s="183"/>
    </row>
    <row r="4737">
      <c r="A4737" s="454"/>
      <c r="B4737" s="927"/>
      <c r="C4737" s="580"/>
      <c r="D4737" s="939"/>
      <c r="E4737" s="940"/>
      <c r="F4737" s="941"/>
      <c r="G4737" s="937" t="str">
        <f t="array" ref="G4737">xlookup(F4737,'Internal Staffing Calculator'!E:E,'Internal Staffing Calculator'!C:C,"")</f>
        <v/>
      </c>
      <c r="H4737" s="932" t="str">
        <f t="array" ref="H4737">if(F4737&lt;&gt;"", iferror(index('Internal Staffing Calculator'!B$8:B23500,match(F4737,'Internal Staffing Calculator'!E$8:E23500,0)), "Not In Budget"),"")</f>
        <v/>
      </c>
      <c r="I4737" s="184"/>
      <c r="J4737" s="184"/>
      <c r="K4737" s="184"/>
      <c r="L4737" s="183"/>
    </row>
    <row r="4738">
      <c r="A4738" s="454"/>
      <c r="B4738" s="927"/>
      <c r="C4738" s="580"/>
      <c r="D4738" s="939"/>
      <c r="E4738" s="940"/>
      <c r="F4738" s="941"/>
      <c r="G4738" s="937" t="str">
        <f t="array" ref="G4738">xlookup(F4738,'Internal Staffing Calculator'!E:E,'Internal Staffing Calculator'!C:C,"")</f>
        <v/>
      </c>
      <c r="H4738" s="932" t="str">
        <f t="array" ref="H4738">if(F4738&lt;&gt;"", iferror(index('Internal Staffing Calculator'!B$8:B23500,match(F4738,'Internal Staffing Calculator'!E$8:E23500,0)), "Not In Budget"),"")</f>
        <v/>
      </c>
      <c r="I4738" s="184"/>
      <c r="J4738" s="184"/>
      <c r="K4738" s="184"/>
      <c r="L4738" s="183"/>
    </row>
    <row r="4739">
      <c r="A4739" s="454"/>
      <c r="B4739" s="927"/>
      <c r="C4739" s="580"/>
      <c r="D4739" s="939"/>
      <c r="E4739" s="940"/>
      <c r="F4739" s="941"/>
      <c r="G4739" s="937" t="str">
        <f t="array" ref="G4739">xlookup(F4739,'Internal Staffing Calculator'!E:E,'Internal Staffing Calculator'!C:C,"")</f>
        <v/>
      </c>
      <c r="H4739" s="932" t="str">
        <f t="array" ref="H4739">if(F4739&lt;&gt;"", iferror(index('Internal Staffing Calculator'!B$8:B23500,match(F4739,'Internal Staffing Calculator'!E$8:E23500,0)), "Not In Budget"),"")</f>
        <v/>
      </c>
      <c r="I4739" s="184"/>
      <c r="J4739" s="184"/>
      <c r="K4739" s="184"/>
      <c r="L4739" s="183"/>
    </row>
    <row r="4740">
      <c r="A4740" s="454"/>
      <c r="B4740" s="927"/>
      <c r="C4740" s="580"/>
      <c r="D4740" s="939"/>
      <c r="E4740" s="940"/>
      <c r="F4740" s="941"/>
      <c r="G4740" s="937" t="str">
        <f t="array" ref="G4740">xlookup(F4740,'Internal Staffing Calculator'!E:E,'Internal Staffing Calculator'!C:C,"")</f>
        <v/>
      </c>
      <c r="H4740" s="932" t="str">
        <f t="array" ref="H4740">if(F4740&lt;&gt;"", iferror(index('Internal Staffing Calculator'!B$8:B23500,match(F4740,'Internal Staffing Calculator'!E$8:E23500,0)), "Not In Budget"),"")</f>
        <v/>
      </c>
      <c r="I4740" s="184"/>
      <c r="J4740" s="184"/>
      <c r="K4740" s="184"/>
      <c r="L4740" s="183"/>
    </row>
    <row r="4741">
      <c r="A4741" s="454"/>
      <c r="B4741" s="927"/>
      <c r="C4741" s="580"/>
      <c r="D4741" s="939"/>
      <c r="E4741" s="940"/>
      <c r="F4741" s="941"/>
      <c r="G4741" s="937" t="str">
        <f t="array" ref="G4741">xlookup(F4741,'Internal Staffing Calculator'!E:E,'Internal Staffing Calculator'!C:C,"")</f>
        <v/>
      </c>
      <c r="H4741" s="932" t="str">
        <f t="array" ref="H4741">if(F4741&lt;&gt;"", iferror(index('Internal Staffing Calculator'!B$8:B23500,match(F4741,'Internal Staffing Calculator'!E$8:E23500,0)), "Not In Budget"),"")</f>
        <v/>
      </c>
      <c r="I4741" s="184"/>
      <c r="J4741" s="184"/>
      <c r="K4741" s="184"/>
      <c r="L4741" s="183"/>
    </row>
    <row r="4742">
      <c r="A4742" s="454"/>
      <c r="B4742" s="927"/>
      <c r="C4742" s="580"/>
      <c r="D4742" s="939"/>
      <c r="E4742" s="940"/>
      <c r="F4742" s="941"/>
      <c r="G4742" s="937" t="str">
        <f t="array" ref="G4742">xlookup(F4742,'Internal Staffing Calculator'!E:E,'Internal Staffing Calculator'!C:C,"")</f>
        <v/>
      </c>
      <c r="H4742" s="932" t="str">
        <f t="array" ref="H4742">if(F4742&lt;&gt;"", iferror(index('Internal Staffing Calculator'!B$8:B23500,match(F4742,'Internal Staffing Calculator'!E$8:E23500,0)), "Not In Budget"),"")</f>
        <v/>
      </c>
      <c r="I4742" s="184"/>
      <c r="J4742" s="184"/>
      <c r="K4742" s="184"/>
      <c r="L4742" s="183"/>
    </row>
    <row r="4743">
      <c r="A4743" s="454"/>
      <c r="B4743" s="927"/>
      <c r="C4743" s="580"/>
      <c r="D4743" s="939"/>
      <c r="E4743" s="940"/>
      <c r="F4743" s="941"/>
      <c r="G4743" s="937" t="str">
        <f t="array" ref="G4743">xlookup(F4743,'Internal Staffing Calculator'!E:E,'Internal Staffing Calculator'!C:C,"")</f>
        <v/>
      </c>
      <c r="H4743" s="932" t="str">
        <f t="array" ref="H4743">if(F4743&lt;&gt;"", iferror(index('Internal Staffing Calculator'!B$8:B23500,match(F4743,'Internal Staffing Calculator'!E$8:E23500,0)), "Not In Budget"),"")</f>
        <v/>
      </c>
      <c r="I4743" s="184"/>
      <c r="J4743" s="184"/>
      <c r="K4743" s="184"/>
      <c r="L4743" s="183"/>
    </row>
    <row r="4744">
      <c r="A4744" s="454"/>
      <c r="B4744" s="927"/>
      <c r="C4744" s="580"/>
      <c r="D4744" s="939"/>
      <c r="E4744" s="940"/>
      <c r="F4744" s="941"/>
      <c r="G4744" s="937" t="str">
        <f t="array" ref="G4744">xlookup(F4744,'Internal Staffing Calculator'!E:E,'Internal Staffing Calculator'!C:C,"")</f>
        <v/>
      </c>
      <c r="H4744" s="932" t="str">
        <f t="array" ref="H4744">if(F4744&lt;&gt;"", iferror(index('Internal Staffing Calculator'!B$8:B23500,match(F4744,'Internal Staffing Calculator'!E$8:E23500,0)), "Not In Budget"),"")</f>
        <v/>
      </c>
      <c r="I4744" s="184"/>
      <c r="J4744" s="184"/>
      <c r="K4744" s="184"/>
      <c r="L4744" s="183"/>
    </row>
    <row r="4745">
      <c r="A4745" s="454"/>
      <c r="B4745" s="927"/>
      <c r="C4745" s="580"/>
      <c r="D4745" s="939"/>
      <c r="E4745" s="940"/>
      <c r="F4745" s="941"/>
      <c r="G4745" s="937" t="str">
        <f t="array" ref="G4745">xlookup(F4745,'Internal Staffing Calculator'!E:E,'Internal Staffing Calculator'!C:C,"")</f>
        <v/>
      </c>
      <c r="H4745" s="932" t="str">
        <f t="array" ref="H4745">if(F4745&lt;&gt;"", iferror(index('Internal Staffing Calculator'!B$8:B23500,match(F4745,'Internal Staffing Calculator'!E$8:E23500,0)), "Not In Budget"),"")</f>
        <v/>
      </c>
      <c r="I4745" s="184"/>
      <c r="J4745" s="184"/>
      <c r="K4745" s="184"/>
      <c r="L4745" s="183"/>
    </row>
    <row r="4746">
      <c r="A4746" s="454"/>
      <c r="B4746" s="927"/>
      <c r="C4746" s="580"/>
      <c r="D4746" s="939"/>
      <c r="E4746" s="940"/>
      <c r="F4746" s="941"/>
      <c r="G4746" s="937" t="str">
        <f t="array" ref="G4746">xlookup(F4746,'Internal Staffing Calculator'!E:E,'Internal Staffing Calculator'!C:C,"")</f>
        <v/>
      </c>
      <c r="H4746" s="932" t="str">
        <f t="array" ref="H4746">if(F4746&lt;&gt;"", iferror(index('Internal Staffing Calculator'!B$8:B23500,match(F4746,'Internal Staffing Calculator'!E$8:E23500,0)), "Not In Budget"),"")</f>
        <v/>
      </c>
      <c r="I4746" s="184"/>
      <c r="J4746" s="184"/>
      <c r="K4746" s="184"/>
      <c r="L4746" s="183"/>
    </row>
    <row r="4747">
      <c r="A4747" s="454"/>
      <c r="B4747" s="927"/>
      <c r="C4747" s="580"/>
      <c r="D4747" s="939"/>
      <c r="E4747" s="940"/>
      <c r="F4747" s="941"/>
      <c r="G4747" s="937" t="str">
        <f t="array" ref="G4747">xlookup(F4747,'Internal Staffing Calculator'!E:E,'Internal Staffing Calculator'!C:C,"")</f>
        <v/>
      </c>
      <c r="H4747" s="932" t="str">
        <f t="array" ref="H4747">if(F4747&lt;&gt;"", iferror(index('Internal Staffing Calculator'!B$8:B23500,match(F4747,'Internal Staffing Calculator'!E$8:E23500,0)), "Not In Budget"),"")</f>
        <v/>
      </c>
      <c r="I4747" s="184"/>
      <c r="J4747" s="184"/>
      <c r="K4747" s="184"/>
      <c r="L4747" s="183"/>
    </row>
    <row r="4748">
      <c r="A4748" s="454"/>
      <c r="B4748" s="927"/>
      <c r="C4748" s="580"/>
      <c r="D4748" s="939"/>
      <c r="E4748" s="940"/>
      <c r="F4748" s="941"/>
      <c r="G4748" s="937" t="str">
        <f t="array" ref="G4748">xlookup(F4748,'Internal Staffing Calculator'!E:E,'Internal Staffing Calculator'!C:C,"")</f>
        <v/>
      </c>
      <c r="H4748" s="932" t="str">
        <f t="array" ref="H4748">if(F4748&lt;&gt;"", iferror(index('Internal Staffing Calculator'!B$8:B23500,match(F4748,'Internal Staffing Calculator'!E$8:E23500,0)), "Not In Budget"),"")</f>
        <v/>
      </c>
      <c r="I4748" s="184"/>
      <c r="J4748" s="184"/>
      <c r="K4748" s="184"/>
      <c r="L4748" s="183"/>
    </row>
    <row r="4749">
      <c r="A4749" s="454"/>
      <c r="B4749" s="927"/>
      <c r="C4749" s="580"/>
      <c r="D4749" s="939"/>
      <c r="E4749" s="940"/>
      <c r="F4749" s="941"/>
      <c r="G4749" s="937" t="str">
        <f t="array" ref="G4749">xlookup(F4749,'Internal Staffing Calculator'!E:E,'Internal Staffing Calculator'!C:C,"")</f>
        <v/>
      </c>
      <c r="H4749" s="932" t="str">
        <f t="array" ref="H4749">if(F4749&lt;&gt;"", iferror(index('Internal Staffing Calculator'!B$8:B23500,match(F4749,'Internal Staffing Calculator'!E$8:E23500,0)), "Not In Budget"),"")</f>
        <v/>
      </c>
      <c r="I4749" s="184"/>
      <c r="J4749" s="184"/>
      <c r="K4749" s="184"/>
      <c r="L4749" s="183"/>
    </row>
    <row r="4750">
      <c r="A4750" s="454"/>
      <c r="B4750" s="927"/>
      <c r="C4750" s="580"/>
      <c r="D4750" s="939"/>
      <c r="E4750" s="940"/>
      <c r="F4750" s="941"/>
      <c r="G4750" s="937" t="str">
        <f t="array" ref="G4750">xlookup(F4750,'Internal Staffing Calculator'!E:E,'Internal Staffing Calculator'!C:C,"")</f>
        <v/>
      </c>
      <c r="H4750" s="932" t="str">
        <f t="array" ref="H4750">if(F4750&lt;&gt;"", iferror(index('Internal Staffing Calculator'!B$8:B23500,match(F4750,'Internal Staffing Calculator'!E$8:E23500,0)), "Not In Budget"),"")</f>
        <v/>
      </c>
      <c r="I4750" s="184"/>
      <c r="J4750" s="184"/>
      <c r="K4750" s="184"/>
      <c r="L4750" s="183"/>
    </row>
    <row r="4751">
      <c r="A4751" s="454"/>
      <c r="B4751" s="927"/>
      <c r="C4751" s="580"/>
      <c r="D4751" s="939"/>
      <c r="E4751" s="940"/>
      <c r="F4751" s="941"/>
      <c r="G4751" s="937" t="str">
        <f t="array" ref="G4751">xlookup(F4751,'Internal Staffing Calculator'!E:E,'Internal Staffing Calculator'!C:C,"")</f>
        <v/>
      </c>
      <c r="H4751" s="932" t="str">
        <f t="array" ref="H4751">if(F4751&lt;&gt;"", iferror(index('Internal Staffing Calculator'!B$8:B23500,match(F4751,'Internal Staffing Calculator'!E$8:E23500,0)), "Not In Budget"),"")</f>
        <v/>
      </c>
      <c r="I4751" s="184"/>
      <c r="J4751" s="184"/>
      <c r="K4751" s="184"/>
      <c r="L4751" s="183"/>
    </row>
    <row r="4752">
      <c r="A4752" s="454"/>
      <c r="B4752" s="927"/>
      <c r="C4752" s="580"/>
      <c r="D4752" s="939"/>
      <c r="E4752" s="940"/>
      <c r="F4752" s="941"/>
      <c r="G4752" s="937" t="str">
        <f t="array" ref="G4752">xlookup(F4752,'Internal Staffing Calculator'!E:E,'Internal Staffing Calculator'!C:C,"")</f>
        <v/>
      </c>
      <c r="H4752" s="932" t="str">
        <f t="array" ref="H4752">if(F4752&lt;&gt;"", iferror(index('Internal Staffing Calculator'!B$8:B23500,match(F4752,'Internal Staffing Calculator'!E$8:E23500,0)), "Not In Budget"),"")</f>
        <v/>
      </c>
      <c r="I4752" s="184"/>
      <c r="J4752" s="184"/>
      <c r="K4752" s="184"/>
      <c r="L4752" s="183"/>
    </row>
    <row r="4753">
      <c r="A4753" s="454"/>
      <c r="B4753" s="927"/>
      <c r="C4753" s="580"/>
      <c r="D4753" s="939"/>
      <c r="E4753" s="940"/>
      <c r="F4753" s="941"/>
      <c r="G4753" s="937" t="str">
        <f t="array" ref="G4753">xlookup(F4753,'Internal Staffing Calculator'!E:E,'Internal Staffing Calculator'!C:C,"")</f>
        <v/>
      </c>
      <c r="H4753" s="932" t="str">
        <f t="array" ref="H4753">if(F4753&lt;&gt;"", iferror(index('Internal Staffing Calculator'!B$8:B23500,match(F4753,'Internal Staffing Calculator'!E$8:E23500,0)), "Not In Budget"),"")</f>
        <v/>
      </c>
      <c r="I4753" s="184"/>
      <c r="J4753" s="184"/>
      <c r="K4753" s="184"/>
      <c r="L4753" s="183"/>
    </row>
    <row r="4754">
      <c r="A4754" s="454"/>
      <c r="B4754" s="927"/>
      <c r="C4754" s="580"/>
      <c r="D4754" s="939"/>
      <c r="E4754" s="940"/>
      <c r="F4754" s="941"/>
      <c r="G4754" s="937" t="str">
        <f t="array" ref="G4754">xlookup(F4754,'Internal Staffing Calculator'!E:E,'Internal Staffing Calculator'!C:C,"")</f>
        <v/>
      </c>
      <c r="H4754" s="932" t="str">
        <f t="array" ref="H4754">if(F4754&lt;&gt;"", iferror(index('Internal Staffing Calculator'!B$8:B23500,match(F4754,'Internal Staffing Calculator'!E$8:E23500,0)), "Not In Budget"),"")</f>
        <v/>
      </c>
      <c r="I4754" s="184"/>
      <c r="J4754" s="184"/>
      <c r="K4754" s="184"/>
      <c r="L4754" s="183"/>
    </row>
    <row r="4755">
      <c r="A4755" s="454"/>
      <c r="B4755" s="927"/>
      <c r="C4755" s="580"/>
      <c r="D4755" s="939"/>
      <c r="E4755" s="940"/>
      <c r="F4755" s="941"/>
      <c r="G4755" s="937" t="str">
        <f t="array" ref="G4755">xlookup(F4755,'Internal Staffing Calculator'!E:E,'Internal Staffing Calculator'!C:C,"")</f>
        <v/>
      </c>
      <c r="H4755" s="932" t="str">
        <f t="array" ref="H4755">if(F4755&lt;&gt;"", iferror(index('Internal Staffing Calculator'!B$8:B23500,match(F4755,'Internal Staffing Calculator'!E$8:E23500,0)), "Not In Budget"),"")</f>
        <v/>
      </c>
      <c r="I4755" s="184"/>
      <c r="J4755" s="184"/>
      <c r="K4755" s="184"/>
      <c r="L4755" s="183"/>
    </row>
    <row r="4756">
      <c r="A4756" s="454"/>
      <c r="B4756" s="927"/>
      <c r="C4756" s="580"/>
      <c r="D4756" s="939"/>
      <c r="E4756" s="940"/>
      <c r="F4756" s="941"/>
      <c r="G4756" s="937" t="str">
        <f t="array" ref="G4756">xlookup(F4756,'Internal Staffing Calculator'!E:E,'Internal Staffing Calculator'!C:C,"")</f>
        <v/>
      </c>
      <c r="H4756" s="932" t="str">
        <f t="array" ref="H4756">if(F4756&lt;&gt;"", iferror(index('Internal Staffing Calculator'!B$8:B23500,match(F4756,'Internal Staffing Calculator'!E$8:E23500,0)), "Not In Budget"),"")</f>
        <v/>
      </c>
      <c r="I4756" s="184"/>
      <c r="J4756" s="184"/>
      <c r="K4756" s="184"/>
      <c r="L4756" s="183"/>
    </row>
    <row r="4757">
      <c r="A4757" s="454"/>
      <c r="B4757" s="927"/>
      <c r="C4757" s="580"/>
      <c r="D4757" s="939"/>
      <c r="E4757" s="940"/>
      <c r="F4757" s="941"/>
      <c r="G4757" s="937" t="str">
        <f t="array" ref="G4757">xlookup(F4757,'Internal Staffing Calculator'!E:E,'Internal Staffing Calculator'!C:C,"")</f>
        <v/>
      </c>
      <c r="H4757" s="932" t="str">
        <f t="array" ref="H4757">if(F4757&lt;&gt;"", iferror(index('Internal Staffing Calculator'!B$8:B23500,match(F4757,'Internal Staffing Calculator'!E$8:E23500,0)), "Not In Budget"),"")</f>
        <v/>
      </c>
      <c r="I4757" s="184"/>
      <c r="J4757" s="184"/>
      <c r="K4757" s="184"/>
      <c r="L4757" s="183"/>
    </row>
    <row r="4758">
      <c r="A4758" s="454"/>
      <c r="B4758" s="927"/>
      <c r="C4758" s="580"/>
      <c r="D4758" s="939"/>
      <c r="E4758" s="940"/>
      <c r="F4758" s="941"/>
      <c r="G4758" s="937" t="str">
        <f t="array" ref="G4758">xlookup(F4758,'Internal Staffing Calculator'!E:E,'Internal Staffing Calculator'!C:C,"")</f>
        <v/>
      </c>
      <c r="H4758" s="932" t="str">
        <f t="array" ref="H4758">if(F4758&lt;&gt;"", iferror(index('Internal Staffing Calculator'!B$8:B23500,match(F4758,'Internal Staffing Calculator'!E$8:E23500,0)), "Not In Budget"),"")</f>
        <v/>
      </c>
      <c r="I4758" s="184"/>
      <c r="J4758" s="184"/>
      <c r="K4758" s="184"/>
      <c r="L4758" s="183"/>
    </row>
    <row r="4759">
      <c r="A4759" s="454"/>
      <c r="B4759" s="927"/>
      <c r="C4759" s="580"/>
      <c r="D4759" s="939"/>
      <c r="E4759" s="940"/>
      <c r="F4759" s="941"/>
      <c r="G4759" s="937" t="str">
        <f t="array" ref="G4759">xlookup(F4759,'Internal Staffing Calculator'!E:E,'Internal Staffing Calculator'!C:C,"")</f>
        <v/>
      </c>
      <c r="H4759" s="932" t="str">
        <f t="array" ref="H4759">if(F4759&lt;&gt;"", iferror(index('Internal Staffing Calculator'!B$8:B23500,match(F4759,'Internal Staffing Calculator'!E$8:E23500,0)), "Not In Budget"),"")</f>
        <v/>
      </c>
      <c r="I4759" s="184"/>
      <c r="J4759" s="184"/>
      <c r="K4759" s="184"/>
      <c r="L4759" s="183"/>
    </row>
    <row r="4760">
      <c r="A4760" s="454"/>
      <c r="B4760" s="927"/>
      <c r="C4760" s="580"/>
      <c r="D4760" s="939"/>
      <c r="E4760" s="940"/>
      <c r="F4760" s="941"/>
      <c r="G4760" s="937" t="str">
        <f t="array" ref="G4760">xlookup(F4760,'Internal Staffing Calculator'!E:E,'Internal Staffing Calculator'!C:C,"")</f>
        <v/>
      </c>
      <c r="H4760" s="932" t="str">
        <f t="array" ref="H4760">if(F4760&lt;&gt;"", iferror(index('Internal Staffing Calculator'!B$8:B23500,match(F4760,'Internal Staffing Calculator'!E$8:E23500,0)), "Not In Budget"),"")</f>
        <v/>
      </c>
      <c r="I4760" s="184"/>
      <c r="J4760" s="184"/>
      <c r="K4760" s="184"/>
      <c r="L4760" s="183"/>
    </row>
    <row r="4761">
      <c r="A4761" s="454"/>
      <c r="B4761" s="927"/>
      <c r="C4761" s="580"/>
      <c r="D4761" s="939"/>
      <c r="E4761" s="940"/>
      <c r="F4761" s="941"/>
      <c r="G4761" s="937" t="str">
        <f t="array" ref="G4761">xlookup(F4761,'Internal Staffing Calculator'!E:E,'Internal Staffing Calculator'!C:C,"")</f>
        <v/>
      </c>
      <c r="H4761" s="932" t="str">
        <f t="array" ref="H4761">if(F4761&lt;&gt;"", iferror(index('Internal Staffing Calculator'!B$8:B23500,match(F4761,'Internal Staffing Calculator'!E$8:E23500,0)), "Not In Budget"),"")</f>
        <v/>
      </c>
      <c r="I4761" s="184"/>
      <c r="J4761" s="184"/>
      <c r="K4761" s="184"/>
      <c r="L4761" s="183"/>
    </row>
    <row r="4762">
      <c r="A4762" s="454"/>
      <c r="B4762" s="927"/>
      <c r="C4762" s="580"/>
      <c r="D4762" s="939"/>
      <c r="E4762" s="940"/>
      <c r="F4762" s="941"/>
      <c r="G4762" s="937" t="str">
        <f t="array" ref="G4762">xlookup(F4762,'Internal Staffing Calculator'!E:E,'Internal Staffing Calculator'!C:C,"")</f>
        <v/>
      </c>
      <c r="H4762" s="932" t="str">
        <f t="array" ref="H4762">if(F4762&lt;&gt;"", iferror(index('Internal Staffing Calculator'!B$8:B23500,match(F4762,'Internal Staffing Calculator'!E$8:E23500,0)), "Not In Budget"),"")</f>
        <v/>
      </c>
      <c r="I4762" s="184"/>
      <c r="J4762" s="184"/>
      <c r="K4762" s="184"/>
      <c r="L4762" s="183"/>
    </row>
    <row r="4763">
      <c r="A4763" s="454"/>
      <c r="B4763" s="927"/>
      <c r="C4763" s="580"/>
      <c r="D4763" s="939"/>
      <c r="E4763" s="940"/>
      <c r="F4763" s="941"/>
      <c r="G4763" s="937" t="str">
        <f t="array" ref="G4763">xlookup(F4763,'Internal Staffing Calculator'!E:E,'Internal Staffing Calculator'!C:C,"")</f>
        <v/>
      </c>
      <c r="H4763" s="932" t="str">
        <f t="array" ref="H4763">if(F4763&lt;&gt;"", iferror(index('Internal Staffing Calculator'!B$8:B23500,match(F4763,'Internal Staffing Calculator'!E$8:E23500,0)), "Not In Budget"),"")</f>
        <v/>
      </c>
      <c r="I4763" s="184"/>
      <c r="J4763" s="184"/>
      <c r="K4763" s="184"/>
      <c r="L4763" s="183"/>
    </row>
    <row r="4764">
      <c r="A4764" s="454"/>
      <c r="B4764" s="927"/>
      <c r="C4764" s="580"/>
      <c r="D4764" s="939"/>
      <c r="E4764" s="940"/>
      <c r="F4764" s="941"/>
      <c r="G4764" s="937" t="str">
        <f t="array" ref="G4764">xlookup(F4764,'Internal Staffing Calculator'!E:E,'Internal Staffing Calculator'!C:C,"")</f>
        <v/>
      </c>
      <c r="H4764" s="932" t="str">
        <f t="array" ref="H4764">if(F4764&lt;&gt;"", iferror(index('Internal Staffing Calculator'!B$8:B23500,match(F4764,'Internal Staffing Calculator'!E$8:E23500,0)), "Not In Budget"),"")</f>
        <v/>
      </c>
      <c r="I4764" s="184"/>
      <c r="J4764" s="184"/>
      <c r="K4764" s="184"/>
      <c r="L4764" s="183"/>
    </row>
    <row r="4765">
      <c r="A4765" s="454"/>
      <c r="B4765" s="927"/>
      <c r="C4765" s="580"/>
      <c r="D4765" s="939"/>
      <c r="E4765" s="940"/>
      <c r="F4765" s="941"/>
      <c r="G4765" s="937" t="str">
        <f t="array" ref="G4765">xlookup(F4765,'Internal Staffing Calculator'!E:E,'Internal Staffing Calculator'!C:C,"")</f>
        <v/>
      </c>
      <c r="H4765" s="932" t="str">
        <f t="array" ref="H4765">if(F4765&lt;&gt;"", iferror(index('Internal Staffing Calculator'!B$8:B23500,match(F4765,'Internal Staffing Calculator'!E$8:E23500,0)), "Not In Budget"),"")</f>
        <v/>
      </c>
      <c r="I4765" s="184"/>
      <c r="J4765" s="184"/>
      <c r="K4765" s="184"/>
      <c r="L4765" s="183"/>
    </row>
    <row r="4766">
      <c r="A4766" s="454"/>
      <c r="B4766" s="927"/>
      <c r="C4766" s="580"/>
      <c r="D4766" s="939"/>
      <c r="E4766" s="940"/>
      <c r="F4766" s="941"/>
      <c r="G4766" s="937" t="str">
        <f t="array" ref="G4766">xlookup(F4766,'Internal Staffing Calculator'!E:E,'Internal Staffing Calculator'!C:C,"")</f>
        <v/>
      </c>
      <c r="H4766" s="932" t="str">
        <f t="array" ref="H4766">if(F4766&lt;&gt;"", iferror(index('Internal Staffing Calculator'!B$8:B23500,match(F4766,'Internal Staffing Calculator'!E$8:E23500,0)), "Not In Budget"),"")</f>
        <v/>
      </c>
      <c r="I4766" s="184"/>
      <c r="J4766" s="184"/>
      <c r="K4766" s="184"/>
      <c r="L4766" s="183"/>
    </row>
    <row r="4767">
      <c r="A4767" s="454"/>
      <c r="B4767" s="927"/>
      <c r="C4767" s="580"/>
      <c r="D4767" s="939"/>
      <c r="E4767" s="940"/>
      <c r="F4767" s="941"/>
      <c r="G4767" s="937" t="str">
        <f t="array" ref="G4767">xlookup(F4767,'Internal Staffing Calculator'!E:E,'Internal Staffing Calculator'!C:C,"")</f>
        <v/>
      </c>
      <c r="H4767" s="932" t="str">
        <f t="array" ref="H4767">if(F4767&lt;&gt;"", iferror(index('Internal Staffing Calculator'!B$8:B23500,match(F4767,'Internal Staffing Calculator'!E$8:E23500,0)), "Not In Budget"),"")</f>
        <v/>
      </c>
      <c r="I4767" s="184"/>
      <c r="J4767" s="184"/>
      <c r="K4767" s="184"/>
      <c r="L4767" s="183"/>
    </row>
    <row r="4768">
      <c r="A4768" s="454"/>
      <c r="B4768" s="927"/>
      <c r="C4768" s="580"/>
      <c r="D4768" s="939"/>
      <c r="E4768" s="940"/>
      <c r="F4768" s="941"/>
      <c r="G4768" s="937" t="str">
        <f t="array" ref="G4768">xlookup(F4768,'Internal Staffing Calculator'!E:E,'Internal Staffing Calculator'!C:C,"")</f>
        <v/>
      </c>
      <c r="H4768" s="932" t="str">
        <f t="array" ref="H4768">if(F4768&lt;&gt;"", iferror(index('Internal Staffing Calculator'!B$8:B23500,match(F4768,'Internal Staffing Calculator'!E$8:E23500,0)), "Not In Budget"),"")</f>
        <v/>
      </c>
      <c r="I4768" s="184"/>
      <c r="J4768" s="184"/>
      <c r="K4768" s="184"/>
      <c r="L4768" s="183"/>
    </row>
    <row r="4769">
      <c r="A4769" s="454"/>
      <c r="B4769" s="927"/>
      <c r="C4769" s="580"/>
      <c r="D4769" s="939"/>
      <c r="E4769" s="940"/>
      <c r="F4769" s="941"/>
      <c r="G4769" s="937" t="str">
        <f t="array" ref="G4769">xlookup(F4769,'Internal Staffing Calculator'!E:E,'Internal Staffing Calculator'!C:C,"")</f>
        <v/>
      </c>
      <c r="H4769" s="932" t="str">
        <f t="array" ref="H4769">if(F4769&lt;&gt;"", iferror(index('Internal Staffing Calculator'!B$8:B23500,match(F4769,'Internal Staffing Calculator'!E$8:E23500,0)), "Not In Budget"),"")</f>
        <v/>
      </c>
      <c r="I4769" s="184"/>
      <c r="J4769" s="184"/>
      <c r="K4769" s="184"/>
      <c r="L4769" s="183"/>
    </row>
    <row r="4770">
      <c r="A4770" s="454"/>
      <c r="B4770" s="927"/>
      <c r="C4770" s="580"/>
      <c r="D4770" s="939"/>
      <c r="E4770" s="940"/>
      <c r="F4770" s="941"/>
      <c r="G4770" s="937" t="str">
        <f t="array" ref="G4770">xlookup(F4770,'Internal Staffing Calculator'!E:E,'Internal Staffing Calculator'!C:C,"")</f>
        <v/>
      </c>
      <c r="H4770" s="932" t="str">
        <f t="array" ref="H4770">if(F4770&lt;&gt;"", iferror(index('Internal Staffing Calculator'!B$8:B23500,match(F4770,'Internal Staffing Calculator'!E$8:E23500,0)), "Not In Budget"),"")</f>
        <v/>
      </c>
      <c r="I4770" s="184"/>
      <c r="J4770" s="184"/>
      <c r="K4770" s="184"/>
      <c r="L4770" s="183"/>
    </row>
    <row r="4771">
      <c r="A4771" s="454"/>
      <c r="B4771" s="927"/>
      <c r="C4771" s="580"/>
      <c r="D4771" s="939"/>
      <c r="E4771" s="940"/>
      <c r="F4771" s="941"/>
      <c r="G4771" s="937" t="str">
        <f t="array" ref="G4771">xlookup(F4771,'Internal Staffing Calculator'!E:E,'Internal Staffing Calculator'!C:C,"")</f>
        <v/>
      </c>
      <c r="H4771" s="932" t="str">
        <f t="array" ref="H4771">if(F4771&lt;&gt;"", iferror(index('Internal Staffing Calculator'!B$8:B23500,match(F4771,'Internal Staffing Calculator'!E$8:E23500,0)), "Not In Budget"),"")</f>
        <v/>
      </c>
      <c r="I4771" s="184"/>
      <c r="J4771" s="184"/>
      <c r="K4771" s="184"/>
      <c r="L4771" s="183"/>
    </row>
    <row r="4772">
      <c r="A4772" s="454"/>
      <c r="B4772" s="927"/>
      <c r="C4772" s="580"/>
      <c r="D4772" s="939"/>
      <c r="E4772" s="940"/>
      <c r="F4772" s="941"/>
      <c r="G4772" s="937" t="str">
        <f t="array" ref="G4772">xlookup(F4772,'Internal Staffing Calculator'!E:E,'Internal Staffing Calculator'!C:C,"")</f>
        <v/>
      </c>
      <c r="H4772" s="932" t="str">
        <f t="array" ref="H4772">if(F4772&lt;&gt;"", iferror(index('Internal Staffing Calculator'!B$8:B23500,match(F4772,'Internal Staffing Calculator'!E$8:E23500,0)), "Not In Budget"),"")</f>
        <v/>
      </c>
      <c r="I4772" s="184"/>
      <c r="J4772" s="184"/>
      <c r="K4772" s="184"/>
      <c r="L4772" s="183"/>
    </row>
    <row r="4773">
      <c r="A4773" s="454"/>
      <c r="B4773" s="927"/>
      <c r="C4773" s="580"/>
      <c r="D4773" s="939"/>
      <c r="E4773" s="940"/>
      <c r="F4773" s="941"/>
      <c r="G4773" s="937" t="str">
        <f t="array" ref="G4773">xlookup(F4773,'Internal Staffing Calculator'!E:E,'Internal Staffing Calculator'!C:C,"")</f>
        <v/>
      </c>
      <c r="H4773" s="932" t="str">
        <f t="array" ref="H4773">if(F4773&lt;&gt;"", iferror(index('Internal Staffing Calculator'!B$8:B23500,match(F4773,'Internal Staffing Calculator'!E$8:E23500,0)), "Not In Budget"),"")</f>
        <v/>
      </c>
      <c r="I4773" s="184"/>
      <c r="J4773" s="184"/>
      <c r="K4773" s="184"/>
      <c r="L4773" s="183"/>
    </row>
    <row r="4774">
      <c r="A4774" s="454"/>
      <c r="B4774" s="927"/>
      <c r="C4774" s="580"/>
      <c r="D4774" s="939"/>
      <c r="E4774" s="940"/>
      <c r="F4774" s="941"/>
      <c r="G4774" s="937" t="str">
        <f t="array" ref="G4774">xlookup(F4774,'Internal Staffing Calculator'!E:E,'Internal Staffing Calculator'!C:C,"")</f>
        <v/>
      </c>
      <c r="H4774" s="932" t="str">
        <f t="array" ref="H4774">if(F4774&lt;&gt;"", iferror(index('Internal Staffing Calculator'!B$8:B23500,match(F4774,'Internal Staffing Calculator'!E$8:E23500,0)), "Not In Budget"),"")</f>
        <v/>
      </c>
      <c r="I4774" s="184"/>
      <c r="J4774" s="184"/>
      <c r="K4774" s="184"/>
      <c r="L4774" s="183"/>
    </row>
    <row r="4775">
      <c r="A4775" s="454"/>
      <c r="B4775" s="927"/>
      <c r="C4775" s="580"/>
      <c r="D4775" s="939"/>
      <c r="E4775" s="940"/>
      <c r="F4775" s="941"/>
      <c r="G4775" s="937" t="str">
        <f t="array" ref="G4775">xlookup(F4775,'Internal Staffing Calculator'!E:E,'Internal Staffing Calculator'!C:C,"")</f>
        <v/>
      </c>
      <c r="H4775" s="932" t="str">
        <f t="array" ref="H4775">if(F4775&lt;&gt;"", iferror(index('Internal Staffing Calculator'!B$8:B23500,match(F4775,'Internal Staffing Calculator'!E$8:E23500,0)), "Not In Budget"),"")</f>
        <v/>
      </c>
      <c r="I4775" s="184"/>
      <c r="J4775" s="184"/>
      <c r="K4775" s="184"/>
      <c r="L4775" s="183"/>
    </row>
    <row r="4776">
      <c r="A4776" s="454"/>
      <c r="B4776" s="927"/>
      <c r="C4776" s="580"/>
      <c r="D4776" s="939"/>
      <c r="E4776" s="940"/>
      <c r="F4776" s="941"/>
      <c r="G4776" s="937" t="str">
        <f t="array" ref="G4776">xlookup(F4776,'Internal Staffing Calculator'!E:E,'Internal Staffing Calculator'!C:C,"")</f>
        <v/>
      </c>
      <c r="H4776" s="932" t="str">
        <f t="array" ref="H4776">if(F4776&lt;&gt;"", iferror(index('Internal Staffing Calculator'!B$8:B23500,match(F4776,'Internal Staffing Calculator'!E$8:E23500,0)), "Not In Budget"),"")</f>
        <v/>
      </c>
      <c r="I4776" s="184"/>
      <c r="J4776" s="184"/>
      <c r="K4776" s="184"/>
      <c r="L4776" s="183"/>
    </row>
    <row r="4777">
      <c r="A4777" s="454"/>
      <c r="B4777" s="927"/>
      <c r="C4777" s="580"/>
      <c r="D4777" s="939"/>
      <c r="E4777" s="940"/>
      <c r="F4777" s="941"/>
      <c r="G4777" s="937" t="str">
        <f t="array" ref="G4777">xlookup(F4777,'Internal Staffing Calculator'!E:E,'Internal Staffing Calculator'!C:C,"")</f>
        <v/>
      </c>
      <c r="H4777" s="932" t="str">
        <f t="array" ref="H4777">if(F4777&lt;&gt;"", iferror(index('Internal Staffing Calculator'!B$8:B23500,match(F4777,'Internal Staffing Calculator'!E$8:E23500,0)), "Not In Budget"),"")</f>
        <v/>
      </c>
      <c r="I4777" s="184"/>
      <c r="J4777" s="184"/>
      <c r="K4777" s="184"/>
      <c r="L4777" s="183"/>
    </row>
    <row r="4778">
      <c r="A4778" s="454"/>
      <c r="B4778" s="927"/>
      <c r="C4778" s="580"/>
      <c r="D4778" s="939"/>
      <c r="E4778" s="940"/>
      <c r="F4778" s="941"/>
      <c r="G4778" s="937" t="str">
        <f t="array" ref="G4778">xlookup(F4778,'Internal Staffing Calculator'!E:E,'Internal Staffing Calculator'!C:C,"")</f>
        <v/>
      </c>
      <c r="H4778" s="932" t="str">
        <f t="array" ref="H4778">if(F4778&lt;&gt;"", iferror(index('Internal Staffing Calculator'!B$8:B23500,match(F4778,'Internal Staffing Calculator'!E$8:E23500,0)), "Not In Budget"),"")</f>
        <v/>
      </c>
      <c r="I4778" s="184"/>
      <c r="J4778" s="184"/>
      <c r="K4778" s="184"/>
      <c r="L4778" s="183"/>
    </row>
    <row r="4779">
      <c r="A4779" s="454"/>
      <c r="B4779" s="927"/>
      <c r="C4779" s="580"/>
      <c r="D4779" s="939"/>
      <c r="E4779" s="940"/>
      <c r="F4779" s="941"/>
      <c r="G4779" s="937" t="str">
        <f t="array" ref="G4779">xlookup(F4779,'Internal Staffing Calculator'!E:E,'Internal Staffing Calculator'!C:C,"")</f>
        <v/>
      </c>
      <c r="H4779" s="932" t="str">
        <f t="array" ref="H4779">if(F4779&lt;&gt;"", iferror(index('Internal Staffing Calculator'!B$8:B23500,match(F4779,'Internal Staffing Calculator'!E$8:E23500,0)), "Not In Budget"),"")</f>
        <v/>
      </c>
      <c r="I4779" s="184"/>
      <c r="J4779" s="184"/>
      <c r="K4779" s="184"/>
      <c r="L4779" s="183"/>
    </row>
    <row r="4780">
      <c r="A4780" s="454"/>
      <c r="B4780" s="927"/>
      <c r="C4780" s="580"/>
      <c r="D4780" s="939"/>
      <c r="E4780" s="940"/>
      <c r="F4780" s="941"/>
      <c r="G4780" s="937" t="str">
        <f t="array" ref="G4780">xlookup(F4780,'Internal Staffing Calculator'!E:E,'Internal Staffing Calculator'!C:C,"")</f>
        <v/>
      </c>
      <c r="H4780" s="932" t="str">
        <f t="array" ref="H4780">if(F4780&lt;&gt;"", iferror(index('Internal Staffing Calculator'!B$8:B23500,match(F4780,'Internal Staffing Calculator'!E$8:E23500,0)), "Not In Budget"),"")</f>
        <v/>
      </c>
      <c r="I4780" s="184"/>
      <c r="J4780" s="184"/>
      <c r="K4780" s="184"/>
      <c r="L4780" s="183"/>
    </row>
    <row r="4781">
      <c r="A4781" s="454"/>
      <c r="B4781" s="927"/>
      <c r="C4781" s="580"/>
      <c r="D4781" s="939"/>
      <c r="E4781" s="940"/>
      <c r="F4781" s="941"/>
      <c r="G4781" s="937" t="str">
        <f t="array" ref="G4781">xlookup(F4781,'Internal Staffing Calculator'!E:E,'Internal Staffing Calculator'!C:C,"")</f>
        <v/>
      </c>
      <c r="H4781" s="932" t="str">
        <f t="array" ref="H4781">if(F4781&lt;&gt;"", iferror(index('Internal Staffing Calculator'!B$8:B23500,match(F4781,'Internal Staffing Calculator'!E$8:E23500,0)), "Not In Budget"),"")</f>
        <v/>
      </c>
      <c r="I4781" s="184"/>
      <c r="J4781" s="184"/>
      <c r="K4781" s="184"/>
      <c r="L4781" s="183"/>
    </row>
    <row r="4782">
      <c r="A4782" s="454"/>
      <c r="B4782" s="927"/>
      <c r="C4782" s="580"/>
      <c r="D4782" s="939"/>
      <c r="E4782" s="940"/>
      <c r="F4782" s="941"/>
      <c r="G4782" s="937" t="str">
        <f t="array" ref="G4782">xlookup(F4782,'Internal Staffing Calculator'!E:E,'Internal Staffing Calculator'!C:C,"")</f>
        <v/>
      </c>
      <c r="H4782" s="932" t="str">
        <f t="array" ref="H4782">if(F4782&lt;&gt;"", iferror(index('Internal Staffing Calculator'!B$8:B23500,match(F4782,'Internal Staffing Calculator'!E$8:E23500,0)), "Not In Budget"),"")</f>
        <v/>
      </c>
      <c r="I4782" s="184"/>
      <c r="J4782" s="184"/>
      <c r="K4782" s="184"/>
      <c r="L4782" s="183"/>
    </row>
    <row r="4783">
      <c r="A4783" s="454"/>
      <c r="B4783" s="927"/>
      <c r="C4783" s="580"/>
      <c r="D4783" s="939"/>
      <c r="E4783" s="940"/>
      <c r="F4783" s="941"/>
      <c r="G4783" s="937" t="str">
        <f t="array" ref="G4783">xlookup(F4783,'Internal Staffing Calculator'!E:E,'Internal Staffing Calculator'!C:C,"")</f>
        <v/>
      </c>
      <c r="H4783" s="932" t="str">
        <f t="array" ref="H4783">if(F4783&lt;&gt;"", iferror(index('Internal Staffing Calculator'!B$8:B23500,match(F4783,'Internal Staffing Calculator'!E$8:E23500,0)), "Not In Budget"),"")</f>
        <v/>
      </c>
      <c r="I4783" s="184"/>
      <c r="J4783" s="184"/>
      <c r="K4783" s="184"/>
      <c r="L4783" s="183"/>
    </row>
    <row r="4784">
      <c r="A4784" s="454"/>
      <c r="B4784" s="927"/>
      <c r="C4784" s="580"/>
      <c r="D4784" s="939"/>
      <c r="E4784" s="940"/>
      <c r="F4784" s="941"/>
      <c r="G4784" s="937" t="str">
        <f t="array" ref="G4784">xlookup(F4784,'Internal Staffing Calculator'!E:E,'Internal Staffing Calculator'!C:C,"")</f>
        <v/>
      </c>
      <c r="H4784" s="932" t="str">
        <f t="array" ref="H4784">if(F4784&lt;&gt;"", iferror(index('Internal Staffing Calculator'!B$8:B23500,match(F4784,'Internal Staffing Calculator'!E$8:E23500,0)), "Not In Budget"),"")</f>
        <v/>
      </c>
      <c r="I4784" s="184"/>
      <c r="J4784" s="184"/>
      <c r="K4784" s="184"/>
      <c r="L4784" s="183"/>
    </row>
    <row r="4785">
      <c r="A4785" s="454"/>
      <c r="B4785" s="927"/>
      <c r="C4785" s="580"/>
      <c r="D4785" s="939"/>
      <c r="E4785" s="940"/>
      <c r="F4785" s="941"/>
      <c r="G4785" s="937" t="str">
        <f t="array" ref="G4785">xlookup(F4785,'Internal Staffing Calculator'!E:E,'Internal Staffing Calculator'!C:C,"")</f>
        <v/>
      </c>
      <c r="H4785" s="932" t="str">
        <f t="array" ref="H4785">if(F4785&lt;&gt;"", iferror(index('Internal Staffing Calculator'!B$8:B23500,match(F4785,'Internal Staffing Calculator'!E$8:E23500,0)), "Not In Budget"),"")</f>
        <v/>
      </c>
      <c r="I4785" s="184"/>
      <c r="J4785" s="184"/>
      <c r="K4785" s="184"/>
      <c r="L4785" s="183"/>
    </row>
    <row r="4786">
      <c r="A4786" s="454"/>
      <c r="B4786" s="927"/>
      <c r="C4786" s="580"/>
      <c r="D4786" s="939"/>
      <c r="E4786" s="940"/>
      <c r="F4786" s="941"/>
      <c r="G4786" s="937" t="str">
        <f t="array" ref="G4786">xlookup(F4786,'Internal Staffing Calculator'!E:E,'Internal Staffing Calculator'!C:C,"")</f>
        <v/>
      </c>
      <c r="H4786" s="932" t="str">
        <f t="array" ref="H4786">if(F4786&lt;&gt;"", iferror(index('Internal Staffing Calculator'!B$8:B23500,match(F4786,'Internal Staffing Calculator'!E$8:E23500,0)), "Not In Budget"),"")</f>
        <v/>
      </c>
      <c r="I4786" s="184"/>
      <c r="J4786" s="184"/>
      <c r="K4786" s="184"/>
      <c r="L4786" s="183"/>
    </row>
    <row r="4787">
      <c r="A4787" s="454"/>
      <c r="B4787" s="927"/>
      <c r="C4787" s="580"/>
      <c r="D4787" s="939"/>
      <c r="E4787" s="940"/>
      <c r="F4787" s="941"/>
      <c r="G4787" s="937" t="str">
        <f t="array" ref="G4787">xlookup(F4787,'Internal Staffing Calculator'!E:E,'Internal Staffing Calculator'!C:C,"")</f>
        <v/>
      </c>
      <c r="H4787" s="932" t="str">
        <f t="array" ref="H4787">if(F4787&lt;&gt;"", iferror(index('Internal Staffing Calculator'!B$8:B23500,match(F4787,'Internal Staffing Calculator'!E$8:E23500,0)), "Not In Budget"),"")</f>
        <v/>
      </c>
      <c r="I4787" s="184"/>
      <c r="J4787" s="184"/>
      <c r="K4787" s="184"/>
      <c r="L4787" s="183"/>
    </row>
    <row r="4788">
      <c r="A4788" s="454"/>
      <c r="B4788" s="927"/>
      <c r="C4788" s="580"/>
      <c r="D4788" s="939"/>
      <c r="E4788" s="940"/>
      <c r="F4788" s="941"/>
      <c r="G4788" s="937" t="str">
        <f t="array" ref="G4788">xlookup(F4788,'Internal Staffing Calculator'!E:E,'Internal Staffing Calculator'!C:C,"")</f>
        <v/>
      </c>
      <c r="H4788" s="932" t="str">
        <f t="array" ref="H4788">if(F4788&lt;&gt;"", iferror(index('Internal Staffing Calculator'!B$8:B23500,match(F4788,'Internal Staffing Calculator'!E$8:E23500,0)), "Not In Budget"),"")</f>
        <v/>
      </c>
      <c r="I4788" s="184"/>
      <c r="J4788" s="184"/>
      <c r="K4788" s="184"/>
      <c r="L4788" s="183"/>
    </row>
    <row r="4789">
      <c r="A4789" s="454"/>
      <c r="B4789" s="927"/>
      <c r="C4789" s="580"/>
      <c r="D4789" s="939"/>
      <c r="E4789" s="940"/>
      <c r="F4789" s="941"/>
      <c r="G4789" s="937" t="str">
        <f t="array" ref="G4789">xlookup(F4789,'Internal Staffing Calculator'!E:E,'Internal Staffing Calculator'!C:C,"")</f>
        <v/>
      </c>
      <c r="H4789" s="932" t="str">
        <f t="array" ref="H4789">if(F4789&lt;&gt;"", iferror(index('Internal Staffing Calculator'!B$8:B23500,match(F4789,'Internal Staffing Calculator'!E$8:E23500,0)), "Not In Budget"),"")</f>
        <v/>
      </c>
      <c r="I4789" s="184"/>
      <c r="J4789" s="184"/>
      <c r="K4789" s="184"/>
      <c r="L4789" s="183"/>
    </row>
    <row r="4790">
      <c r="A4790" s="454"/>
      <c r="B4790" s="927"/>
      <c r="C4790" s="580"/>
      <c r="D4790" s="939"/>
      <c r="E4790" s="940"/>
      <c r="F4790" s="941"/>
      <c r="G4790" s="937" t="str">
        <f t="array" ref="G4790">xlookup(F4790,'Internal Staffing Calculator'!E:E,'Internal Staffing Calculator'!C:C,"")</f>
        <v/>
      </c>
      <c r="H4790" s="932" t="str">
        <f t="array" ref="H4790">if(F4790&lt;&gt;"", iferror(index('Internal Staffing Calculator'!B$8:B23500,match(F4790,'Internal Staffing Calculator'!E$8:E23500,0)), "Not In Budget"),"")</f>
        <v/>
      </c>
      <c r="I4790" s="184"/>
      <c r="J4790" s="184"/>
      <c r="K4790" s="184"/>
      <c r="L4790" s="183"/>
    </row>
    <row r="4791">
      <c r="A4791" s="454"/>
      <c r="B4791" s="927"/>
      <c r="C4791" s="580"/>
      <c r="D4791" s="939"/>
      <c r="E4791" s="940"/>
      <c r="F4791" s="941"/>
      <c r="G4791" s="937" t="str">
        <f t="array" ref="G4791">xlookup(F4791,'Internal Staffing Calculator'!E:E,'Internal Staffing Calculator'!C:C,"")</f>
        <v/>
      </c>
      <c r="H4791" s="932" t="str">
        <f t="array" ref="H4791">if(F4791&lt;&gt;"", iferror(index('Internal Staffing Calculator'!B$8:B23500,match(F4791,'Internal Staffing Calculator'!E$8:E23500,0)), "Not In Budget"),"")</f>
        <v/>
      </c>
      <c r="I4791" s="184"/>
      <c r="J4791" s="184"/>
      <c r="K4791" s="184"/>
      <c r="L4791" s="183"/>
    </row>
    <row r="4792">
      <c r="A4792" s="454"/>
      <c r="B4792" s="927"/>
      <c r="C4792" s="580"/>
      <c r="D4792" s="939"/>
      <c r="E4792" s="940"/>
      <c r="F4792" s="941"/>
      <c r="G4792" s="937" t="str">
        <f t="array" ref="G4792">xlookup(F4792,'Internal Staffing Calculator'!E:E,'Internal Staffing Calculator'!C:C,"")</f>
        <v/>
      </c>
      <c r="H4792" s="932" t="str">
        <f t="array" ref="H4792">if(F4792&lt;&gt;"", iferror(index('Internal Staffing Calculator'!B$8:B23500,match(F4792,'Internal Staffing Calculator'!E$8:E23500,0)), "Not In Budget"),"")</f>
        <v/>
      </c>
      <c r="I4792" s="184"/>
      <c r="J4792" s="184"/>
      <c r="K4792" s="184"/>
      <c r="L4792" s="183"/>
    </row>
    <row r="4793">
      <c r="A4793" s="454"/>
      <c r="B4793" s="927"/>
      <c r="C4793" s="580"/>
      <c r="D4793" s="939"/>
      <c r="E4793" s="940"/>
      <c r="F4793" s="941"/>
      <c r="G4793" s="937" t="str">
        <f t="array" ref="G4793">xlookup(F4793,'Internal Staffing Calculator'!E:E,'Internal Staffing Calculator'!C:C,"")</f>
        <v/>
      </c>
      <c r="H4793" s="932" t="str">
        <f t="array" ref="H4793">if(F4793&lt;&gt;"", iferror(index('Internal Staffing Calculator'!B$8:B23500,match(F4793,'Internal Staffing Calculator'!E$8:E23500,0)), "Not In Budget"),"")</f>
        <v/>
      </c>
      <c r="I4793" s="184"/>
      <c r="J4793" s="184"/>
      <c r="K4793" s="184"/>
      <c r="L4793" s="183"/>
    </row>
    <row r="4794">
      <c r="A4794" s="454"/>
      <c r="B4794" s="927"/>
      <c r="C4794" s="580"/>
      <c r="D4794" s="939"/>
      <c r="E4794" s="940"/>
      <c r="F4794" s="941"/>
      <c r="G4794" s="937" t="str">
        <f t="array" ref="G4794">xlookup(F4794,'Internal Staffing Calculator'!E:E,'Internal Staffing Calculator'!C:C,"")</f>
        <v/>
      </c>
      <c r="H4794" s="932" t="str">
        <f t="array" ref="H4794">if(F4794&lt;&gt;"", iferror(index('Internal Staffing Calculator'!B$8:B23500,match(F4794,'Internal Staffing Calculator'!E$8:E23500,0)), "Not In Budget"),"")</f>
        <v/>
      </c>
      <c r="I4794" s="184"/>
      <c r="J4794" s="184"/>
      <c r="K4794" s="184"/>
      <c r="L4794" s="183"/>
    </row>
    <row r="4795">
      <c r="A4795" s="454"/>
      <c r="B4795" s="927"/>
      <c r="C4795" s="580"/>
      <c r="D4795" s="939"/>
      <c r="E4795" s="940"/>
      <c r="F4795" s="941"/>
      <c r="G4795" s="937" t="str">
        <f t="array" ref="G4795">xlookup(F4795,'Internal Staffing Calculator'!E:E,'Internal Staffing Calculator'!C:C,"")</f>
        <v/>
      </c>
      <c r="H4795" s="932" t="str">
        <f t="array" ref="H4795">if(F4795&lt;&gt;"", iferror(index('Internal Staffing Calculator'!B$8:B23500,match(F4795,'Internal Staffing Calculator'!E$8:E23500,0)), "Not In Budget"),"")</f>
        <v/>
      </c>
      <c r="I4795" s="184"/>
      <c r="J4795" s="184"/>
      <c r="K4795" s="184"/>
      <c r="L4795" s="183"/>
    </row>
    <row r="4796">
      <c r="A4796" s="454"/>
      <c r="B4796" s="927"/>
      <c r="C4796" s="580"/>
      <c r="D4796" s="939"/>
      <c r="E4796" s="940"/>
      <c r="F4796" s="941"/>
      <c r="G4796" s="937" t="str">
        <f t="array" ref="G4796">xlookup(F4796,'Internal Staffing Calculator'!E:E,'Internal Staffing Calculator'!C:C,"")</f>
        <v/>
      </c>
      <c r="H4796" s="932" t="str">
        <f t="array" ref="H4796">if(F4796&lt;&gt;"", iferror(index('Internal Staffing Calculator'!B$8:B23500,match(F4796,'Internal Staffing Calculator'!E$8:E23500,0)), "Not In Budget"),"")</f>
        <v/>
      </c>
      <c r="I4796" s="184"/>
      <c r="J4796" s="184"/>
      <c r="K4796" s="184"/>
      <c r="L4796" s="183"/>
    </row>
    <row r="4797">
      <c r="A4797" s="454"/>
      <c r="B4797" s="927"/>
      <c r="C4797" s="580"/>
      <c r="D4797" s="939"/>
      <c r="E4797" s="940"/>
      <c r="F4797" s="941"/>
      <c r="G4797" s="937" t="str">
        <f t="array" ref="G4797">xlookup(F4797,'Internal Staffing Calculator'!E:E,'Internal Staffing Calculator'!C:C,"")</f>
        <v/>
      </c>
      <c r="H4797" s="932" t="str">
        <f t="array" ref="H4797">if(F4797&lt;&gt;"", iferror(index('Internal Staffing Calculator'!B$8:B23500,match(F4797,'Internal Staffing Calculator'!E$8:E23500,0)), "Not In Budget"),"")</f>
        <v/>
      </c>
      <c r="I4797" s="184"/>
      <c r="J4797" s="184"/>
      <c r="K4797" s="184"/>
      <c r="L4797" s="183"/>
    </row>
    <row r="4798">
      <c r="A4798" s="454"/>
      <c r="B4798" s="927"/>
      <c r="C4798" s="580"/>
      <c r="D4798" s="939"/>
      <c r="E4798" s="940"/>
      <c r="F4798" s="941"/>
      <c r="G4798" s="937" t="str">
        <f t="array" ref="G4798">xlookup(F4798,'Internal Staffing Calculator'!E:E,'Internal Staffing Calculator'!C:C,"")</f>
        <v/>
      </c>
      <c r="H4798" s="932" t="str">
        <f t="array" ref="H4798">if(F4798&lt;&gt;"", iferror(index('Internal Staffing Calculator'!B$8:B23500,match(F4798,'Internal Staffing Calculator'!E$8:E23500,0)), "Not In Budget"),"")</f>
        <v/>
      </c>
      <c r="I4798" s="184"/>
      <c r="J4798" s="184"/>
      <c r="K4798" s="184"/>
      <c r="L4798" s="183"/>
    </row>
    <row r="4799">
      <c r="A4799" s="454"/>
      <c r="B4799" s="927"/>
      <c r="C4799" s="580"/>
      <c r="D4799" s="939"/>
      <c r="E4799" s="940"/>
      <c r="F4799" s="941"/>
      <c r="G4799" s="937" t="str">
        <f t="array" ref="G4799">xlookup(F4799,'Internal Staffing Calculator'!E:E,'Internal Staffing Calculator'!C:C,"")</f>
        <v/>
      </c>
      <c r="H4799" s="932" t="str">
        <f t="array" ref="H4799">if(F4799&lt;&gt;"", iferror(index('Internal Staffing Calculator'!B$8:B23500,match(F4799,'Internal Staffing Calculator'!E$8:E23500,0)), "Not In Budget"),"")</f>
        <v/>
      </c>
      <c r="I4799" s="184"/>
      <c r="J4799" s="184"/>
      <c r="K4799" s="184"/>
      <c r="L4799" s="183"/>
    </row>
    <row r="4800">
      <c r="A4800" s="454"/>
      <c r="B4800" s="927"/>
      <c r="C4800" s="580"/>
      <c r="D4800" s="939"/>
      <c r="E4800" s="940"/>
      <c r="F4800" s="941"/>
      <c r="G4800" s="937" t="str">
        <f t="array" ref="G4800">xlookup(F4800,'Internal Staffing Calculator'!E:E,'Internal Staffing Calculator'!C:C,"")</f>
        <v/>
      </c>
      <c r="H4800" s="932" t="str">
        <f t="array" ref="H4800">if(F4800&lt;&gt;"", iferror(index('Internal Staffing Calculator'!B$8:B23500,match(F4800,'Internal Staffing Calculator'!E$8:E23500,0)), "Not In Budget"),"")</f>
        <v/>
      </c>
      <c r="I4800" s="184"/>
      <c r="J4800" s="184"/>
      <c r="K4800" s="184"/>
      <c r="L4800" s="183"/>
    </row>
    <row r="4801">
      <c r="A4801" s="454"/>
      <c r="B4801" s="927"/>
      <c r="C4801" s="580"/>
      <c r="D4801" s="939"/>
      <c r="E4801" s="940"/>
      <c r="F4801" s="941"/>
      <c r="G4801" s="937" t="str">
        <f t="array" ref="G4801">xlookup(F4801,'Internal Staffing Calculator'!E:E,'Internal Staffing Calculator'!C:C,"")</f>
        <v/>
      </c>
      <c r="H4801" s="932" t="str">
        <f t="array" ref="H4801">if(F4801&lt;&gt;"", iferror(index('Internal Staffing Calculator'!B$8:B23500,match(F4801,'Internal Staffing Calculator'!E$8:E23500,0)), "Not In Budget"),"")</f>
        <v/>
      </c>
      <c r="I4801" s="184"/>
      <c r="J4801" s="184"/>
      <c r="K4801" s="184"/>
      <c r="L4801" s="183"/>
    </row>
    <row r="4802">
      <c r="A4802" s="454"/>
      <c r="B4802" s="927"/>
      <c r="C4802" s="580"/>
      <c r="D4802" s="939"/>
      <c r="E4802" s="940"/>
      <c r="F4802" s="941"/>
      <c r="G4802" s="937" t="str">
        <f t="array" ref="G4802">xlookup(F4802,'Internal Staffing Calculator'!E:E,'Internal Staffing Calculator'!C:C,"")</f>
        <v/>
      </c>
      <c r="H4802" s="932" t="str">
        <f t="array" ref="H4802">if(F4802&lt;&gt;"", iferror(index('Internal Staffing Calculator'!B$8:B23500,match(F4802,'Internal Staffing Calculator'!E$8:E23500,0)), "Not In Budget"),"")</f>
        <v/>
      </c>
      <c r="I4802" s="184"/>
      <c r="J4802" s="184"/>
      <c r="K4802" s="184"/>
      <c r="L4802" s="183"/>
    </row>
    <row r="4803">
      <c r="A4803" s="454"/>
      <c r="B4803" s="927"/>
      <c r="C4803" s="580"/>
      <c r="D4803" s="939"/>
      <c r="E4803" s="940"/>
      <c r="F4803" s="941"/>
      <c r="G4803" s="937" t="str">
        <f t="array" ref="G4803">xlookup(F4803,'Internal Staffing Calculator'!E:E,'Internal Staffing Calculator'!C:C,"")</f>
        <v/>
      </c>
      <c r="H4803" s="932" t="str">
        <f t="array" ref="H4803">if(F4803&lt;&gt;"", iferror(index('Internal Staffing Calculator'!B$8:B23500,match(F4803,'Internal Staffing Calculator'!E$8:E23500,0)), "Not In Budget"),"")</f>
        <v/>
      </c>
      <c r="I4803" s="184"/>
      <c r="J4803" s="184"/>
      <c r="K4803" s="184"/>
      <c r="L4803" s="183"/>
    </row>
    <row r="4804">
      <c r="A4804" s="454"/>
      <c r="B4804" s="927"/>
      <c r="C4804" s="580"/>
      <c r="D4804" s="939"/>
      <c r="E4804" s="940"/>
      <c r="F4804" s="941"/>
      <c r="G4804" s="937" t="str">
        <f t="array" ref="G4804">xlookup(F4804,'Internal Staffing Calculator'!E:E,'Internal Staffing Calculator'!C:C,"")</f>
        <v/>
      </c>
      <c r="H4804" s="932" t="str">
        <f t="array" ref="H4804">if(F4804&lt;&gt;"", iferror(index('Internal Staffing Calculator'!B$8:B23500,match(F4804,'Internal Staffing Calculator'!E$8:E23500,0)), "Not In Budget"),"")</f>
        <v/>
      </c>
      <c r="I4804" s="184"/>
      <c r="J4804" s="184"/>
      <c r="K4804" s="184"/>
      <c r="L4804" s="183"/>
    </row>
    <row r="4805">
      <c r="A4805" s="454"/>
      <c r="B4805" s="927"/>
      <c r="C4805" s="580"/>
      <c r="D4805" s="939"/>
      <c r="E4805" s="940"/>
      <c r="F4805" s="941"/>
      <c r="G4805" s="937" t="str">
        <f t="array" ref="G4805">xlookup(F4805,'Internal Staffing Calculator'!E:E,'Internal Staffing Calculator'!C:C,"")</f>
        <v/>
      </c>
      <c r="H4805" s="932" t="str">
        <f t="array" ref="H4805">if(F4805&lt;&gt;"", iferror(index('Internal Staffing Calculator'!B$8:B23500,match(F4805,'Internal Staffing Calculator'!E$8:E23500,0)), "Not In Budget"),"")</f>
        <v/>
      </c>
      <c r="I4805" s="184"/>
      <c r="J4805" s="184"/>
      <c r="K4805" s="184"/>
      <c r="L4805" s="183"/>
    </row>
    <row r="4806">
      <c r="A4806" s="454"/>
      <c r="B4806" s="927"/>
      <c r="C4806" s="580"/>
      <c r="D4806" s="939"/>
      <c r="E4806" s="940"/>
      <c r="F4806" s="941"/>
      <c r="G4806" s="937" t="str">
        <f t="array" ref="G4806">xlookup(F4806,'Internal Staffing Calculator'!E:E,'Internal Staffing Calculator'!C:C,"")</f>
        <v/>
      </c>
      <c r="H4806" s="932" t="str">
        <f t="array" ref="H4806">if(F4806&lt;&gt;"", iferror(index('Internal Staffing Calculator'!B$8:B23500,match(F4806,'Internal Staffing Calculator'!E$8:E23500,0)), "Not In Budget"),"")</f>
        <v/>
      </c>
      <c r="I4806" s="184"/>
      <c r="J4806" s="184"/>
      <c r="K4806" s="184"/>
      <c r="L4806" s="183"/>
    </row>
    <row r="4807">
      <c r="A4807" s="454"/>
      <c r="B4807" s="927"/>
      <c r="C4807" s="580"/>
      <c r="D4807" s="939"/>
      <c r="E4807" s="940"/>
      <c r="F4807" s="941"/>
      <c r="G4807" s="937" t="str">
        <f t="array" ref="G4807">xlookup(F4807,'Internal Staffing Calculator'!E:E,'Internal Staffing Calculator'!C:C,"")</f>
        <v/>
      </c>
      <c r="H4807" s="932" t="str">
        <f t="array" ref="H4807">if(F4807&lt;&gt;"", iferror(index('Internal Staffing Calculator'!B$8:B23500,match(F4807,'Internal Staffing Calculator'!E$8:E23500,0)), "Not In Budget"),"")</f>
        <v/>
      </c>
      <c r="I4807" s="184"/>
      <c r="J4807" s="184"/>
      <c r="K4807" s="184"/>
      <c r="L4807" s="183"/>
    </row>
    <row r="4808">
      <c r="A4808" s="454"/>
      <c r="B4808" s="927"/>
      <c r="C4808" s="580"/>
      <c r="D4808" s="939"/>
      <c r="E4808" s="940"/>
      <c r="F4808" s="941"/>
      <c r="G4808" s="937" t="str">
        <f t="array" ref="G4808">xlookup(F4808,'Internal Staffing Calculator'!E:E,'Internal Staffing Calculator'!C:C,"")</f>
        <v/>
      </c>
      <c r="H4808" s="932" t="str">
        <f t="array" ref="H4808">if(F4808&lt;&gt;"", iferror(index('Internal Staffing Calculator'!B$8:B23500,match(F4808,'Internal Staffing Calculator'!E$8:E23500,0)), "Not In Budget"),"")</f>
        <v/>
      </c>
      <c r="I4808" s="184"/>
      <c r="J4808" s="184"/>
      <c r="K4808" s="184"/>
      <c r="L4808" s="183"/>
    </row>
    <row r="4809">
      <c r="A4809" s="454"/>
      <c r="B4809" s="927"/>
      <c r="C4809" s="580"/>
      <c r="D4809" s="939"/>
      <c r="E4809" s="940"/>
      <c r="F4809" s="941"/>
      <c r="G4809" s="937" t="str">
        <f t="array" ref="G4809">xlookup(F4809,'Internal Staffing Calculator'!E:E,'Internal Staffing Calculator'!C:C,"")</f>
        <v/>
      </c>
      <c r="H4809" s="932" t="str">
        <f t="array" ref="H4809">if(F4809&lt;&gt;"", iferror(index('Internal Staffing Calculator'!B$8:B23500,match(F4809,'Internal Staffing Calculator'!E$8:E23500,0)), "Not In Budget"),"")</f>
        <v/>
      </c>
      <c r="I4809" s="184"/>
      <c r="J4809" s="184"/>
      <c r="K4809" s="184"/>
      <c r="L4809" s="183"/>
    </row>
    <row r="4810">
      <c r="A4810" s="454"/>
      <c r="B4810" s="927"/>
      <c r="C4810" s="580"/>
      <c r="D4810" s="939"/>
      <c r="E4810" s="940"/>
      <c r="F4810" s="941"/>
      <c r="G4810" s="937" t="str">
        <f t="array" ref="G4810">xlookup(F4810,'Internal Staffing Calculator'!E:E,'Internal Staffing Calculator'!C:C,"")</f>
        <v/>
      </c>
      <c r="H4810" s="932" t="str">
        <f t="array" ref="H4810">if(F4810&lt;&gt;"", iferror(index('Internal Staffing Calculator'!B$8:B23500,match(F4810,'Internal Staffing Calculator'!E$8:E23500,0)), "Not In Budget"),"")</f>
        <v/>
      </c>
      <c r="I4810" s="184"/>
      <c r="J4810" s="184"/>
      <c r="K4810" s="184"/>
      <c r="L4810" s="183"/>
    </row>
    <row r="4811">
      <c r="A4811" s="454"/>
      <c r="B4811" s="927"/>
      <c r="C4811" s="580"/>
      <c r="D4811" s="939"/>
      <c r="E4811" s="940"/>
      <c r="F4811" s="941"/>
      <c r="G4811" s="937" t="str">
        <f t="array" ref="G4811">xlookup(F4811,'Internal Staffing Calculator'!E:E,'Internal Staffing Calculator'!C:C,"")</f>
        <v/>
      </c>
      <c r="H4811" s="932" t="str">
        <f t="array" ref="H4811">if(F4811&lt;&gt;"", iferror(index('Internal Staffing Calculator'!B$8:B23500,match(F4811,'Internal Staffing Calculator'!E$8:E23500,0)), "Not In Budget"),"")</f>
        <v/>
      </c>
      <c r="I4811" s="184"/>
      <c r="J4811" s="184"/>
      <c r="K4811" s="184"/>
      <c r="L4811" s="183"/>
    </row>
    <row r="4812">
      <c r="A4812" s="454"/>
      <c r="B4812" s="927"/>
      <c r="C4812" s="580"/>
      <c r="D4812" s="939"/>
      <c r="E4812" s="940"/>
      <c r="F4812" s="941"/>
      <c r="G4812" s="937" t="str">
        <f t="array" ref="G4812">xlookup(F4812,'Internal Staffing Calculator'!E:E,'Internal Staffing Calculator'!C:C,"")</f>
        <v/>
      </c>
      <c r="H4812" s="932" t="str">
        <f t="array" ref="H4812">if(F4812&lt;&gt;"", iferror(index('Internal Staffing Calculator'!B$8:B23500,match(F4812,'Internal Staffing Calculator'!E$8:E23500,0)), "Not In Budget"),"")</f>
        <v/>
      </c>
      <c r="I4812" s="184"/>
      <c r="J4812" s="184"/>
      <c r="K4812" s="184"/>
      <c r="L4812" s="183"/>
    </row>
    <row r="4813">
      <c r="A4813" s="454"/>
      <c r="B4813" s="927"/>
      <c r="C4813" s="580"/>
      <c r="D4813" s="939"/>
      <c r="E4813" s="940"/>
      <c r="F4813" s="941"/>
      <c r="G4813" s="937" t="str">
        <f t="array" ref="G4813">xlookup(F4813,'Internal Staffing Calculator'!E:E,'Internal Staffing Calculator'!C:C,"")</f>
        <v/>
      </c>
      <c r="H4813" s="932" t="str">
        <f t="array" ref="H4813">if(F4813&lt;&gt;"", iferror(index('Internal Staffing Calculator'!B$8:B23500,match(F4813,'Internal Staffing Calculator'!E$8:E23500,0)), "Not In Budget"),"")</f>
        <v/>
      </c>
      <c r="I4813" s="184"/>
      <c r="J4813" s="184"/>
      <c r="K4813" s="184"/>
      <c r="L4813" s="183"/>
    </row>
    <row r="4814">
      <c r="A4814" s="454"/>
      <c r="B4814" s="927"/>
      <c r="C4814" s="580"/>
      <c r="D4814" s="939"/>
      <c r="E4814" s="940"/>
      <c r="F4814" s="941"/>
      <c r="G4814" s="937" t="str">
        <f t="array" ref="G4814">xlookup(F4814,'Internal Staffing Calculator'!E:E,'Internal Staffing Calculator'!C:C,"")</f>
        <v/>
      </c>
      <c r="H4814" s="932" t="str">
        <f t="array" ref="H4814">if(F4814&lt;&gt;"", iferror(index('Internal Staffing Calculator'!B$8:B23500,match(F4814,'Internal Staffing Calculator'!E$8:E23500,0)), "Not In Budget"),"")</f>
        <v/>
      </c>
      <c r="I4814" s="184"/>
      <c r="J4814" s="184"/>
      <c r="K4814" s="184"/>
      <c r="L4814" s="183"/>
    </row>
    <row r="4815">
      <c r="A4815" s="454"/>
      <c r="B4815" s="927"/>
      <c r="C4815" s="580"/>
      <c r="D4815" s="939"/>
      <c r="E4815" s="940"/>
      <c r="F4815" s="941"/>
      <c r="G4815" s="937" t="str">
        <f t="array" ref="G4815">xlookup(F4815,'Internal Staffing Calculator'!E:E,'Internal Staffing Calculator'!C:C,"")</f>
        <v/>
      </c>
      <c r="H4815" s="932" t="str">
        <f t="array" ref="H4815">if(F4815&lt;&gt;"", iferror(index('Internal Staffing Calculator'!B$8:B23500,match(F4815,'Internal Staffing Calculator'!E$8:E23500,0)), "Not In Budget"),"")</f>
        <v/>
      </c>
      <c r="I4815" s="184"/>
      <c r="J4815" s="184"/>
      <c r="K4815" s="184"/>
      <c r="L4815" s="183"/>
    </row>
    <row r="4816">
      <c r="A4816" s="454"/>
      <c r="B4816" s="927"/>
      <c r="C4816" s="580"/>
      <c r="D4816" s="939"/>
      <c r="E4816" s="940"/>
      <c r="F4816" s="941"/>
      <c r="G4816" s="937" t="str">
        <f t="array" ref="G4816">xlookup(F4816,'Internal Staffing Calculator'!E:E,'Internal Staffing Calculator'!C:C,"")</f>
        <v/>
      </c>
      <c r="H4816" s="932" t="str">
        <f t="array" ref="H4816">if(F4816&lt;&gt;"", iferror(index('Internal Staffing Calculator'!B$8:B23500,match(F4816,'Internal Staffing Calculator'!E$8:E23500,0)), "Not In Budget"),"")</f>
        <v/>
      </c>
      <c r="I4816" s="184"/>
      <c r="J4816" s="184"/>
      <c r="K4816" s="184"/>
      <c r="L4816" s="183"/>
    </row>
    <row r="4817">
      <c r="A4817" s="454"/>
      <c r="B4817" s="927"/>
      <c r="C4817" s="580"/>
      <c r="D4817" s="939"/>
      <c r="E4817" s="940"/>
      <c r="F4817" s="941"/>
      <c r="G4817" s="937" t="str">
        <f t="array" ref="G4817">xlookup(F4817,'Internal Staffing Calculator'!E:E,'Internal Staffing Calculator'!C:C,"")</f>
        <v/>
      </c>
      <c r="H4817" s="932" t="str">
        <f t="array" ref="H4817">if(F4817&lt;&gt;"", iferror(index('Internal Staffing Calculator'!B$8:B23500,match(F4817,'Internal Staffing Calculator'!E$8:E23500,0)), "Not In Budget"),"")</f>
        <v/>
      </c>
      <c r="I4817" s="184"/>
      <c r="J4817" s="184"/>
      <c r="K4817" s="184"/>
      <c r="L4817" s="183"/>
    </row>
    <row r="4818">
      <c r="A4818" s="454"/>
      <c r="B4818" s="927"/>
      <c r="C4818" s="580"/>
      <c r="D4818" s="939"/>
      <c r="E4818" s="940"/>
      <c r="F4818" s="941"/>
      <c r="G4818" s="937" t="str">
        <f t="array" ref="G4818">xlookup(F4818,'Internal Staffing Calculator'!E:E,'Internal Staffing Calculator'!C:C,"")</f>
        <v/>
      </c>
      <c r="H4818" s="932" t="str">
        <f t="array" ref="H4818">if(F4818&lt;&gt;"", iferror(index('Internal Staffing Calculator'!B$8:B23500,match(F4818,'Internal Staffing Calculator'!E$8:E23500,0)), "Not In Budget"),"")</f>
        <v/>
      </c>
      <c r="I4818" s="184"/>
      <c r="J4818" s="184"/>
      <c r="K4818" s="184"/>
      <c r="L4818" s="183"/>
    </row>
    <row r="4819">
      <c r="A4819" s="454"/>
      <c r="B4819" s="927"/>
      <c r="C4819" s="580"/>
      <c r="D4819" s="939"/>
      <c r="E4819" s="940"/>
      <c r="F4819" s="941"/>
      <c r="G4819" s="937" t="str">
        <f t="array" ref="G4819">xlookup(F4819,'Internal Staffing Calculator'!E:E,'Internal Staffing Calculator'!C:C,"")</f>
        <v/>
      </c>
      <c r="H4819" s="932" t="str">
        <f t="array" ref="H4819">if(F4819&lt;&gt;"", iferror(index('Internal Staffing Calculator'!B$8:B23500,match(F4819,'Internal Staffing Calculator'!E$8:E23500,0)), "Not In Budget"),"")</f>
        <v/>
      </c>
      <c r="I4819" s="184"/>
      <c r="J4819" s="184"/>
      <c r="K4819" s="184"/>
      <c r="L4819" s="183"/>
    </row>
    <row r="4820">
      <c r="A4820" s="454"/>
      <c r="B4820" s="927"/>
      <c r="C4820" s="580"/>
      <c r="D4820" s="939"/>
      <c r="E4820" s="940"/>
      <c r="F4820" s="941"/>
      <c r="G4820" s="937" t="str">
        <f t="array" ref="G4820">xlookup(F4820,'Internal Staffing Calculator'!E:E,'Internal Staffing Calculator'!C:C,"")</f>
        <v/>
      </c>
      <c r="H4820" s="932" t="str">
        <f t="array" ref="H4820">if(F4820&lt;&gt;"", iferror(index('Internal Staffing Calculator'!B$8:B23500,match(F4820,'Internal Staffing Calculator'!E$8:E23500,0)), "Not In Budget"),"")</f>
        <v/>
      </c>
      <c r="I4820" s="184"/>
      <c r="J4820" s="184"/>
      <c r="K4820" s="184"/>
      <c r="L4820" s="183"/>
    </row>
    <row r="4821">
      <c r="A4821" s="454"/>
      <c r="B4821" s="927"/>
      <c r="C4821" s="580"/>
      <c r="D4821" s="939"/>
      <c r="E4821" s="940"/>
      <c r="F4821" s="941"/>
      <c r="G4821" s="937" t="str">
        <f t="array" ref="G4821">xlookup(F4821,'Internal Staffing Calculator'!E:E,'Internal Staffing Calculator'!C:C,"")</f>
        <v/>
      </c>
      <c r="H4821" s="932" t="str">
        <f t="array" ref="H4821">if(F4821&lt;&gt;"", iferror(index('Internal Staffing Calculator'!B$8:B23500,match(F4821,'Internal Staffing Calculator'!E$8:E23500,0)), "Not In Budget"),"")</f>
        <v/>
      </c>
      <c r="I4821" s="184"/>
      <c r="J4821" s="184"/>
      <c r="K4821" s="184"/>
      <c r="L4821" s="183"/>
    </row>
    <row r="4822">
      <c r="A4822" s="454"/>
      <c r="B4822" s="927"/>
      <c r="C4822" s="580"/>
      <c r="D4822" s="939"/>
      <c r="E4822" s="940"/>
      <c r="F4822" s="941"/>
      <c r="G4822" s="937" t="str">
        <f t="array" ref="G4822">xlookup(F4822,'Internal Staffing Calculator'!E:E,'Internal Staffing Calculator'!C:C,"")</f>
        <v/>
      </c>
      <c r="H4822" s="932" t="str">
        <f t="array" ref="H4822">if(F4822&lt;&gt;"", iferror(index('Internal Staffing Calculator'!B$8:B23500,match(F4822,'Internal Staffing Calculator'!E$8:E23500,0)), "Not In Budget"),"")</f>
        <v/>
      </c>
      <c r="I4822" s="184"/>
      <c r="J4822" s="184"/>
      <c r="K4822" s="184"/>
      <c r="L4822" s="183"/>
    </row>
    <row r="4823">
      <c r="A4823" s="454"/>
      <c r="B4823" s="927"/>
      <c r="C4823" s="580"/>
      <c r="D4823" s="939"/>
      <c r="E4823" s="940"/>
      <c r="F4823" s="941"/>
      <c r="G4823" s="937" t="str">
        <f t="array" ref="G4823">xlookup(F4823,'Internal Staffing Calculator'!E:E,'Internal Staffing Calculator'!C:C,"")</f>
        <v/>
      </c>
      <c r="H4823" s="932" t="str">
        <f t="array" ref="H4823">if(F4823&lt;&gt;"", iferror(index('Internal Staffing Calculator'!B$8:B23500,match(F4823,'Internal Staffing Calculator'!E$8:E23500,0)), "Not In Budget"),"")</f>
        <v/>
      </c>
      <c r="I4823" s="184"/>
      <c r="J4823" s="184"/>
      <c r="K4823" s="184"/>
      <c r="L4823" s="183"/>
    </row>
    <row r="4824">
      <c r="A4824" s="454"/>
      <c r="B4824" s="927"/>
      <c r="C4824" s="580"/>
      <c r="D4824" s="939"/>
      <c r="E4824" s="940"/>
      <c r="F4824" s="941"/>
      <c r="G4824" s="937" t="str">
        <f t="array" ref="G4824">xlookup(F4824,'Internal Staffing Calculator'!E:E,'Internal Staffing Calculator'!C:C,"")</f>
        <v/>
      </c>
      <c r="H4824" s="932" t="str">
        <f t="array" ref="H4824">if(F4824&lt;&gt;"", iferror(index('Internal Staffing Calculator'!B$8:B23500,match(F4824,'Internal Staffing Calculator'!E$8:E23500,0)), "Not In Budget"),"")</f>
        <v/>
      </c>
      <c r="I4824" s="184"/>
      <c r="J4824" s="184"/>
      <c r="K4824" s="184"/>
      <c r="L4824" s="183"/>
    </row>
    <row r="4825">
      <c r="A4825" s="454"/>
      <c r="B4825" s="927"/>
      <c r="C4825" s="580"/>
      <c r="D4825" s="939"/>
      <c r="E4825" s="940"/>
      <c r="F4825" s="941"/>
      <c r="G4825" s="937" t="str">
        <f t="array" ref="G4825">xlookup(F4825,'Internal Staffing Calculator'!E:E,'Internal Staffing Calculator'!C:C,"")</f>
        <v/>
      </c>
      <c r="H4825" s="932" t="str">
        <f t="array" ref="H4825">if(F4825&lt;&gt;"", iferror(index('Internal Staffing Calculator'!B$8:B23500,match(F4825,'Internal Staffing Calculator'!E$8:E23500,0)), "Not In Budget"),"")</f>
        <v/>
      </c>
      <c r="I4825" s="184"/>
      <c r="J4825" s="184"/>
      <c r="K4825" s="184"/>
      <c r="L4825" s="183"/>
    </row>
    <row r="4826">
      <c r="A4826" s="454"/>
      <c r="B4826" s="927"/>
      <c r="C4826" s="580"/>
      <c r="D4826" s="939"/>
      <c r="E4826" s="940"/>
      <c r="F4826" s="941"/>
      <c r="G4826" s="937" t="str">
        <f t="array" ref="G4826">xlookup(F4826,'Internal Staffing Calculator'!E:E,'Internal Staffing Calculator'!C:C,"")</f>
        <v/>
      </c>
      <c r="H4826" s="932" t="str">
        <f t="array" ref="H4826">if(F4826&lt;&gt;"", iferror(index('Internal Staffing Calculator'!B$8:B23500,match(F4826,'Internal Staffing Calculator'!E$8:E23500,0)), "Not In Budget"),"")</f>
        <v/>
      </c>
      <c r="I4826" s="184"/>
      <c r="J4826" s="184"/>
      <c r="K4826" s="184"/>
      <c r="L4826" s="183"/>
    </row>
    <row r="4827">
      <c r="A4827" s="454"/>
      <c r="B4827" s="927"/>
      <c r="C4827" s="580"/>
      <c r="D4827" s="939"/>
      <c r="E4827" s="940"/>
      <c r="F4827" s="941"/>
      <c r="G4827" s="937" t="str">
        <f t="array" ref="G4827">xlookup(F4827,'Internal Staffing Calculator'!E:E,'Internal Staffing Calculator'!C:C,"")</f>
        <v/>
      </c>
      <c r="H4827" s="932" t="str">
        <f t="array" ref="H4827">if(F4827&lt;&gt;"", iferror(index('Internal Staffing Calculator'!B$8:B23500,match(F4827,'Internal Staffing Calculator'!E$8:E23500,0)), "Not In Budget"),"")</f>
        <v/>
      </c>
      <c r="I4827" s="184"/>
      <c r="J4827" s="184"/>
      <c r="K4827" s="184"/>
      <c r="L4827" s="183"/>
    </row>
    <row r="4828">
      <c r="A4828" s="454"/>
      <c r="B4828" s="927"/>
      <c r="C4828" s="580"/>
      <c r="D4828" s="939"/>
      <c r="E4828" s="940"/>
      <c r="F4828" s="941"/>
      <c r="G4828" s="937" t="str">
        <f t="array" ref="G4828">xlookup(F4828,'Internal Staffing Calculator'!E:E,'Internal Staffing Calculator'!C:C,"")</f>
        <v/>
      </c>
      <c r="H4828" s="932" t="str">
        <f t="array" ref="H4828">if(F4828&lt;&gt;"", iferror(index('Internal Staffing Calculator'!B$8:B23500,match(F4828,'Internal Staffing Calculator'!E$8:E23500,0)), "Not In Budget"),"")</f>
        <v/>
      </c>
      <c r="I4828" s="184"/>
      <c r="J4828" s="184"/>
      <c r="K4828" s="184"/>
      <c r="L4828" s="183"/>
    </row>
    <row r="4829">
      <c r="A4829" s="454"/>
      <c r="B4829" s="927"/>
      <c r="C4829" s="580"/>
      <c r="D4829" s="939"/>
      <c r="E4829" s="940"/>
      <c r="F4829" s="941"/>
      <c r="G4829" s="937" t="str">
        <f t="array" ref="G4829">xlookup(F4829,'Internal Staffing Calculator'!E:E,'Internal Staffing Calculator'!C:C,"")</f>
        <v/>
      </c>
      <c r="H4829" s="932" t="str">
        <f t="array" ref="H4829">if(F4829&lt;&gt;"", iferror(index('Internal Staffing Calculator'!B$8:B23500,match(F4829,'Internal Staffing Calculator'!E$8:E23500,0)), "Not In Budget"),"")</f>
        <v/>
      </c>
      <c r="I4829" s="184"/>
      <c r="J4829" s="184"/>
      <c r="K4829" s="184"/>
      <c r="L4829" s="183"/>
    </row>
    <row r="4830">
      <c r="A4830" s="454"/>
      <c r="B4830" s="927"/>
      <c r="C4830" s="580"/>
      <c r="D4830" s="939"/>
      <c r="E4830" s="940"/>
      <c r="F4830" s="941"/>
      <c r="G4830" s="937" t="str">
        <f t="array" ref="G4830">xlookup(F4830,'Internal Staffing Calculator'!E:E,'Internal Staffing Calculator'!C:C,"")</f>
        <v/>
      </c>
      <c r="H4830" s="932" t="str">
        <f t="array" ref="H4830">if(F4830&lt;&gt;"", iferror(index('Internal Staffing Calculator'!B$8:B23500,match(F4830,'Internal Staffing Calculator'!E$8:E23500,0)), "Not In Budget"),"")</f>
        <v/>
      </c>
      <c r="I4830" s="184"/>
      <c r="J4830" s="184"/>
      <c r="K4830" s="184"/>
      <c r="L4830" s="183"/>
    </row>
    <row r="4831">
      <c r="A4831" s="454"/>
      <c r="B4831" s="927"/>
      <c r="C4831" s="580"/>
      <c r="D4831" s="939"/>
      <c r="E4831" s="940"/>
      <c r="F4831" s="941"/>
      <c r="G4831" s="937" t="str">
        <f t="array" ref="G4831">xlookup(F4831,'Internal Staffing Calculator'!E:E,'Internal Staffing Calculator'!C:C,"")</f>
        <v/>
      </c>
      <c r="H4831" s="932" t="str">
        <f t="array" ref="H4831">if(F4831&lt;&gt;"", iferror(index('Internal Staffing Calculator'!B$8:B23500,match(F4831,'Internal Staffing Calculator'!E$8:E23500,0)), "Not In Budget"),"")</f>
        <v/>
      </c>
      <c r="I4831" s="184"/>
      <c r="J4831" s="184"/>
      <c r="K4831" s="184"/>
      <c r="L4831" s="183"/>
    </row>
    <row r="4832">
      <c r="A4832" s="454"/>
      <c r="B4832" s="927"/>
      <c r="C4832" s="580"/>
      <c r="D4832" s="939"/>
      <c r="E4832" s="940"/>
      <c r="F4832" s="941"/>
      <c r="G4832" s="937" t="str">
        <f t="array" ref="G4832">xlookup(F4832,'Internal Staffing Calculator'!E:E,'Internal Staffing Calculator'!C:C,"")</f>
        <v/>
      </c>
      <c r="H4832" s="932" t="str">
        <f t="array" ref="H4832">if(F4832&lt;&gt;"", iferror(index('Internal Staffing Calculator'!B$8:B23500,match(F4832,'Internal Staffing Calculator'!E$8:E23500,0)), "Not In Budget"),"")</f>
        <v/>
      </c>
      <c r="I4832" s="184"/>
      <c r="J4832" s="184"/>
      <c r="K4832" s="184"/>
      <c r="L4832" s="183"/>
    </row>
    <row r="4833">
      <c r="A4833" s="454"/>
      <c r="B4833" s="927"/>
      <c r="C4833" s="580"/>
      <c r="D4833" s="939"/>
      <c r="E4833" s="940"/>
      <c r="F4833" s="941"/>
      <c r="G4833" s="937" t="str">
        <f t="array" ref="G4833">xlookup(F4833,'Internal Staffing Calculator'!E:E,'Internal Staffing Calculator'!C:C,"")</f>
        <v/>
      </c>
      <c r="H4833" s="932" t="str">
        <f t="array" ref="H4833">if(F4833&lt;&gt;"", iferror(index('Internal Staffing Calculator'!B$8:B23500,match(F4833,'Internal Staffing Calculator'!E$8:E23500,0)), "Not In Budget"),"")</f>
        <v/>
      </c>
      <c r="I4833" s="184"/>
      <c r="J4833" s="184"/>
      <c r="K4833" s="184"/>
      <c r="L4833" s="183"/>
    </row>
    <row r="4834">
      <c r="A4834" s="454"/>
      <c r="B4834" s="927"/>
      <c r="C4834" s="580"/>
      <c r="D4834" s="939"/>
      <c r="E4834" s="940"/>
      <c r="F4834" s="941"/>
      <c r="G4834" s="937" t="str">
        <f t="array" ref="G4834">xlookup(F4834,'Internal Staffing Calculator'!E:E,'Internal Staffing Calculator'!C:C,"")</f>
        <v/>
      </c>
      <c r="H4834" s="932" t="str">
        <f t="array" ref="H4834">if(F4834&lt;&gt;"", iferror(index('Internal Staffing Calculator'!B$8:B23500,match(F4834,'Internal Staffing Calculator'!E$8:E23500,0)), "Not In Budget"),"")</f>
        <v/>
      </c>
      <c r="I4834" s="184"/>
      <c r="J4834" s="184"/>
      <c r="K4834" s="184"/>
      <c r="L4834" s="183"/>
    </row>
    <row r="4835">
      <c r="A4835" s="454"/>
      <c r="B4835" s="927"/>
      <c r="C4835" s="580"/>
      <c r="D4835" s="939"/>
      <c r="E4835" s="940"/>
      <c r="F4835" s="941"/>
      <c r="G4835" s="937" t="str">
        <f t="array" ref="G4835">xlookup(F4835,'Internal Staffing Calculator'!E:E,'Internal Staffing Calculator'!C:C,"")</f>
        <v/>
      </c>
      <c r="H4835" s="932" t="str">
        <f t="array" ref="H4835">if(F4835&lt;&gt;"", iferror(index('Internal Staffing Calculator'!B$8:B23500,match(F4835,'Internal Staffing Calculator'!E$8:E23500,0)), "Not In Budget"),"")</f>
        <v/>
      </c>
      <c r="I4835" s="184"/>
      <c r="J4835" s="184"/>
      <c r="K4835" s="184"/>
      <c r="L4835" s="183"/>
    </row>
    <row r="4836">
      <c r="A4836" s="454"/>
      <c r="B4836" s="927"/>
      <c r="C4836" s="580"/>
      <c r="D4836" s="939"/>
      <c r="E4836" s="940"/>
      <c r="F4836" s="941"/>
      <c r="G4836" s="937" t="str">
        <f t="array" ref="G4836">xlookup(F4836,'Internal Staffing Calculator'!E:E,'Internal Staffing Calculator'!C:C,"")</f>
        <v/>
      </c>
      <c r="H4836" s="932" t="str">
        <f t="array" ref="H4836">if(F4836&lt;&gt;"", iferror(index('Internal Staffing Calculator'!B$8:B23500,match(F4836,'Internal Staffing Calculator'!E$8:E23500,0)), "Not In Budget"),"")</f>
        <v/>
      </c>
      <c r="I4836" s="184"/>
      <c r="J4836" s="184"/>
      <c r="K4836" s="184"/>
      <c r="L4836" s="183"/>
    </row>
    <row r="4837">
      <c r="A4837" s="454"/>
      <c r="B4837" s="927"/>
      <c r="C4837" s="580"/>
      <c r="D4837" s="939"/>
      <c r="E4837" s="940"/>
      <c r="F4837" s="941"/>
      <c r="G4837" s="937" t="str">
        <f t="array" ref="G4837">xlookup(F4837,'Internal Staffing Calculator'!E:E,'Internal Staffing Calculator'!C:C,"")</f>
        <v/>
      </c>
      <c r="H4837" s="932" t="str">
        <f t="array" ref="H4837">if(F4837&lt;&gt;"", iferror(index('Internal Staffing Calculator'!B$8:B23500,match(F4837,'Internal Staffing Calculator'!E$8:E23500,0)), "Not In Budget"),"")</f>
        <v/>
      </c>
      <c r="I4837" s="184"/>
      <c r="J4837" s="184"/>
      <c r="K4837" s="184"/>
      <c r="L4837" s="183"/>
    </row>
    <row r="4838">
      <c r="A4838" s="454"/>
      <c r="B4838" s="927"/>
      <c r="C4838" s="580"/>
      <c r="D4838" s="939"/>
      <c r="E4838" s="940"/>
      <c r="F4838" s="941"/>
      <c r="G4838" s="937" t="str">
        <f t="array" ref="G4838">xlookup(F4838,'Internal Staffing Calculator'!E:E,'Internal Staffing Calculator'!C:C,"")</f>
        <v/>
      </c>
      <c r="H4838" s="932" t="str">
        <f t="array" ref="H4838">if(F4838&lt;&gt;"", iferror(index('Internal Staffing Calculator'!B$8:B23500,match(F4838,'Internal Staffing Calculator'!E$8:E23500,0)), "Not In Budget"),"")</f>
        <v/>
      </c>
      <c r="I4838" s="184"/>
      <c r="J4838" s="184"/>
      <c r="K4838" s="184"/>
      <c r="L4838" s="183"/>
    </row>
    <row r="4839">
      <c r="A4839" s="454"/>
      <c r="B4839" s="927"/>
      <c r="C4839" s="580"/>
      <c r="D4839" s="939"/>
      <c r="E4839" s="940"/>
      <c r="F4839" s="941"/>
      <c r="G4839" s="937" t="str">
        <f t="array" ref="G4839">xlookup(F4839,'Internal Staffing Calculator'!E:E,'Internal Staffing Calculator'!C:C,"")</f>
        <v/>
      </c>
      <c r="H4839" s="932" t="str">
        <f t="array" ref="H4839">if(F4839&lt;&gt;"", iferror(index('Internal Staffing Calculator'!B$8:B23500,match(F4839,'Internal Staffing Calculator'!E$8:E23500,0)), "Not In Budget"),"")</f>
        <v/>
      </c>
      <c r="I4839" s="184"/>
      <c r="J4839" s="184"/>
      <c r="K4839" s="184"/>
      <c r="L4839" s="183"/>
    </row>
    <row r="4840">
      <c r="A4840" s="454"/>
      <c r="B4840" s="927"/>
      <c r="C4840" s="580"/>
      <c r="D4840" s="939"/>
      <c r="E4840" s="940"/>
      <c r="F4840" s="941"/>
      <c r="G4840" s="937" t="str">
        <f t="array" ref="G4840">xlookup(F4840,'Internal Staffing Calculator'!E:E,'Internal Staffing Calculator'!C:C,"")</f>
        <v/>
      </c>
      <c r="H4840" s="932" t="str">
        <f t="array" ref="H4840">if(F4840&lt;&gt;"", iferror(index('Internal Staffing Calculator'!B$8:B23500,match(F4840,'Internal Staffing Calculator'!E$8:E23500,0)), "Not In Budget"),"")</f>
        <v/>
      </c>
      <c r="I4840" s="184"/>
      <c r="J4840" s="184"/>
      <c r="K4840" s="184"/>
      <c r="L4840" s="183"/>
    </row>
    <row r="4841">
      <c r="A4841" s="454"/>
      <c r="B4841" s="927"/>
      <c r="C4841" s="580"/>
      <c r="D4841" s="939"/>
      <c r="E4841" s="940"/>
      <c r="F4841" s="941"/>
      <c r="G4841" s="937" t="str">
        <f t="array" ref="G4841">xlookup(F4841,'Internal Staffing Calculator'!E:E,'Internal Staffing Calculator'!C:C,"")</f>
        <v/>
      </c>
      <c r="H4841" s="932" t="str">
        <f t="array" ref="H4841">if(F4841&lt;&gt;"", iferror(index('Internal Staffing Calculator'!B$8:B23500,match(F4841,'Internal Staffing Calculator'!E$8:E23500,0)), "Not In Budget"),"")</f>
        <v/>
      </c>
      <c r="I4841" s="184"/>
      <c r="J4841" s="184"/>
      <c r="K4841" s="184"/>
      <c r="L4841" s="183"/>
    </row>
    <row r="4842">
      <c r="A4842" s="454"/>
      <c r="B4842" s="927"/>
      <c r="C4842" s="580"/>
      <c r="D4842" s="939"/>
      <c r="E4842" s="940"/>
      <c r="F4842" s="941"/>
      <c r="G4842" s="937" t="str">
        <f t="array" ref="G4842">xlookup(F4842,'Internal Staffing Calculator'!E:E,'Internal Staffing Calculator'!C:C,"")</f>
        <v/>
      </c>
      <c r="H4842" s="932" t="str">
        <f t="array" ref="H4842">if(F4842&lt;&gt;"", iferror(index('Internal Staffing Calculator'!B$8:B23500,match(F4842,'Internal Staffing Calculator'!E$8:E23500,0)), "Not In Budget"),"")</f>
        <v/>
      </c>
      <c r="I4842" s="184"/>
      <c r="J4842" s="184"/>
      <c r="K4842" s="184"/>
      <c r="L4842" s="183"/>
    </row>
    <row r="4843">
      <c r="A4843" s="454"/>
      <c r="B4843" s="927"/>
      <c r="C4843" s="580"/>
      <c r="D4843" s="939"/>
      <c r="E4843" s="940"/>
      <c r="F4843" s="941"/>
      <c r="G4843" s="937" t="str">
        <f t="array" ref="G4843">xlookup(F4843,'Internal Staffing Calculator'!E:E,'Internal Staffing Calculator'!C:C,"")</f>
        <v/>
      </c>
      <c r="H4843" s="932" t="str">
        <f t="array" ref="H4843">if(F4843&lt;&gt;"", iferror(index('Internal Staffing Calculator'!B$8:B23500,match(F4843,'Internal Staffing Calculator'!E$8:E23500,0)), "Not In Budget"),"")</f>
        <v/>
      </c>
      <c r="I4843" s="184"/>
      <c r="J4843" s="184"/>
      <c r="K4843" s="184"/>
      <c r="L4843" s="183"/>
    </row>
    <row r="4844">
      <c r="A4844" s="454"/>
      <c r="B4844" s="927"/>
      <c r="C4844" s="580"/>
      <c r="D4844" s="939"/>
      <c r="E4844" s="940"/>
      <c r="F4844" s="941"/>
      <c r="G4844" s="937" t="str">
        <f t="array" ref="G4844">xlookup(F4844,'Internal Staffing Calculator'!E:E,'Internal Staffing Calculator'!C:C,"")</f>
        <v/>
      </c>
      <c r="H4844" s="932" t="str">
        <f t="array" ref="H4844">if(F4844&lt;&gt;"", iferror(index('Internal Staffing Calculator'!B$8:B23500,match(F4844,'Internal Staffing Calculator'!E$8:E23500,0)), "Not In Budget"),"")</f>
        <v/>
      </c>
      <c r="I4844" s="184"/>
      <c r="J4844" s="184"/>
      <c r="K4844" s="184"/>
      <c r="L4844" s="183"/>
    </row>
    <row r="4845">
      <c r="A4845" s="454"/>
      <c r="B4845" s="927"/>
      <c r="C4845" s="580"/>
      <c r="D4845" s="939"/>
      <c r="E4845" s="940"/>
      <c r="F4845" s="941"/>
      <c r="G4845" s="937" t="str">
        <f t="array" ref="G4845">xlookup(F4845,'Internal Staffing Calculator'!E:E,'Internal Staffing Calculator'!C:C,"")</f>
        <v/>
      </c>
      <c r="H4845" s="932" t="str">
        <f t="array" ref="H4845">if(F4845&lt;&gt;"", iferror(index('Internal Staffing Calculator'!B$8:B23500,match(F4845,'Internal Staffing Calculator'!E$8:E23500,0)), "Not In Budget"),"")</f>
        <v/>
      </c>
      <c r="I4845" s="184"/>
      <c r="J4845" s="184"/>
      <c r="K4845" s="184"/>
      <c r="L4845" s="183"/>
    </row>
    <row r="4846">
      <c r="A4846" s="454"/>
      <c r="B4846" s="927"/>
      <c r="C4846" s="580"/>
      <c r="D4846" s="939"/>
      <c r="E4846" s="940"/>
      <c r="F4846" s="941"/>
      <c r="G4846" s="937" t="str">
        <f t="array" ref="G4846">xlookup(F4846,'Internal Staffing Calculator'!E:E,'Internal Staffing Calculator'!C:C,"")</f>
        <v/>
      </c>
      <c r="H4846" s="932" t="str">
        <f t="array" ref="H4846">if(F4846&lt;&gt;"", iferror(index('Internal Staffing Calculator'!B$8:B23500,match(F4846,'Internal Staffing Calculator'!E$8:E23500,0)), "Not In Budget"),"")</f>
        <v/>
      </c>
      <c r="I4846" s="184"/>
      <c r="J4846" s="184"/>
      <c r="K4846" s="184"/>
      <c r="L4846" s="183"/>
    </row>
    <row r="4847">
      <c r="A4847" s="454"/>
      <c r="B4847" s="927"/>
      <c r="C4847" s="580"/>
      <c r="D4847" s="939"/>
      <c r="E4847" s="940"/>
      <c r="F4847" s="941"/>
      <c r="G4847" s="937" t="str">
        <f t="array" ref="G4847">xlookup(F4847,'Internal Staffing Calculator'!E:E,'Internal Staffing Calculator'!C:C,"")</f>
        <v/>
      </c>
      <c r="H4847" s="932" t="str">
        <f t="array" ref="H4847">if(F4847&lt;&gt;"", iferror(index('Internal Staffing Calculator'!B$8:B23500,match(F4847,'Internal Staffing Calculator'!E$8:E23500,0)), "Not In Budget"),"")</f>
        <v/>
      </c>
      <c r="I4847" s="184"/>
      <c r="J4847" s="184"/>
      <c r="K4847" s="184"/>
      <c r="L4847" s="183"/>
    </row>
    <row r="4848">
      <c r="A4848" s="454"/>
      <c r="B4848" s="927"/>
      <c r="C4848" s="580"/>
      <c r="D4848" s="939"/>
      <c r="E4848" s="940"/>
      <c r="F4848" s="941"/>
      <c r="G4848" s="937" t="str">
        <f t="array" ref="G4848">xlookup(F4848,'Internal Staffing Calculator'!E:E,'Internal Staffing Calculator'!C:C,"")</f>
        <v/>
      </c>
      <c r="H4848" s="932" t="str">
        <f t="array" ref="H4848">if(F4848&lt;&gt;"", iferror(index('Internal Staffing Calculator'!B$8:B23500,match(F4848,'Internal Staffing Calculator'!E$8:E23500,0)), "Not In Budget"),"")</f>
        <v/>
      </c>
      <c r="I4848" s="184"/>
      <c r="J4848" s="184"/>
      <c r="K4848" s="184"/>
      <c r="L4848" s="183"/>
    </row>
    <row r="4849">
      <c r="A4849" s="454"/>
      <c r="B4849" s="927"/>
      <c r="C4849" s="580"/>
      <c r="D4849" s="939"/>
      <c r="E4849" s="940"/>
      <c r="F4849" s="941"/>
      <c r="G4849" s="937" t="str">
        <f t="array" ref="G4849">xlookup(F4849,'Internal Staffing Calculator'!E:E,'Internal Staffing Calculator'!C:C,"")</f>
        <v/>
      </c>
      <c r="H4849" s="932" t="str">
        <f t="array" ref="H4849">if(F4849&lt;&gt;"", iferror(index('Internal Staffing Calculator'!B$8:B23500,match(F4849,'Internal Staffing Calculator'!E$8:E23500,0)), "Not In Budget"),"")</f>
        <v/>
      </c>
      <c r="I4849" s="184"/>
      <c r="J4849" s="184"/>
      <c r="K4849" s="184"/>
      <c r="L4849" s="183"/>
    </row>
    <row r="4850">
      <c r="A4850" s="454"/>
      <c r="B4850" s="927"/>
      <c r="C4850" s="580"/>
      <c r="D4850" s="939"/>
      <c r="E4850" s="940"/>
      <c r="F4850" s="941"/>
      <c r="G4850" s="937" t="str">
        <f t="array" ref="G4850">xlookup(F4850,'Internal Staffing Calculator'!E:E,'Internal Staffing Calculator'!C:C,"")</f>
        <v/>
      </c>
      <c r="H4850" s="932" t="str">
        <f t="array" ref="H4850">if(F4850&lt;&gt;"", iferror(index('Internal Staffing Calculator'!B$8:B23500,match(F4850,'Internal Staffing Calculator'!E$8:E23500,0)), "Not In Budget"),"")</f>
        <v/>
      </c>
      <c r="I4850" s="184"/>
      <c r="J4850" s="184"/>
      <c r="K4850" s="184"/>
      <c r="L4850" s="183"/>
    </row>
    <row r="4851">
      <c r="A4851" s="454"/>
      <c r="B4851" s="927"/>
      <c r="C4851" s="580"/>
      <c r="D4851" s="939"/>
      <c r="E4851" s="940"/>
      <c r="F4851" s="941"/>
      <c r="G4851" s="937" t="str">
        <f t="array" ref="G4851">xlookup(F4851,'Internal Staffing Calculator'!E:E,'Internal Staffing Calculator'!C:C,"")</f>
        <v/>
      </c>
      <c r="H4851" s="932" t="str">
        <f t="array" ref="H4851">if(F4851&lt;&gt;"", iferror(index('Internal Staffing Calculator'!B$8:B23500,match(F4851,'Internal Staffing Calculator'!E$8:E23500,0)), "Not In Budget"),"")</f>
        <v/>
      </c>
      <c r="I4851" s="184"/>
      <c r="J4851" s="184"/>
      <c r="K4851" s="184"/>
      <c r="L4851" s="183"/>
    </row>
    <row r="4852">
      <c r="A4852" s="454"/>
      <c r="B4852" s="927"/>
      <c r="C4852" s="580"/>
      <c r="D4852" s="939"/>
      <c r="E4852" s="940"/>
      <c r="F4852" s="941"/>
      <c r="G4852" s="937" t="str">
        <f t="array" ref="G4852">xlookup(F4852,'Internal Staffing Calculator'!E:E,'Internal Staffing Calculator'!C:C,"")</f>
        <v/>
      </c>
      <c r="H4852" s="932" t="str">
        <f t="array" ref="H4852">if(F4852&lt;&gt;"", iferror(index('Internal Staffing Calculator'!B$8:B23500,match(F4852,'Internal Staffing Calculator'!E$8:E23500,0)), "Not In Budget"),"")</f>
        <v/>
      </c>
      <c r="I4852" s="184"/>
      <c r="J4852" s="184"/>
      <c r="K4852" s="184"/>
      <c r="L4852" s="183"/>
    </row>
    <row r="4853">
      <c r="A4853" s="454"/>
      <c r="B4853" s="927"/>
      <c r="C4853" s="580"/>
      <c r="D4853" s="939"/>
      <c r="E4853" s="940"/>
      <c r="F4853" s="941"/>
      <c r="G4853" s="937" t="str">
        <f t="array" ref="G4853">xlookup(F4853,'Internal Staffing Calculator'!E:E,'Internal Staffing Calculator'!C:C,"")</f>
        <v/>
      </c>
      <c r="H4853" s="932" t="str">
        <f t="array" ref="H4853">if(F4853&lt;&gt;"", iferror(index('Internal Staffing Calculator'!B$8:B23500,match(F4853,'Internal Staffing Calculator'!E$8:E23500,0)), "Not In Budget"),"")</f>
        <v/>
      </c>
      <c r="I4853" s="184"/>
      <c r="J4853" s="184"/>
      <c r="K4853" s="184"/>
      <c r="L4853" s="183"/>
    </row>
    <row r="4854">
      <c r="A4854" s="454"/>
      <c r="B4854" s="927"/>
      <c r="C4854" s="580"/>
      <c r="D4854" s="939"/>
      <c r="E4854" s="940"/>
      <c r="F4854" s="941"/>
      <c r="G4854" s="937" t="str">
        <f t="array" ref="G4854">xlookup(F4854,'Internal Staffing Calculator'!E:E,'Internal Staffing Calculator'!C:C,"")</f>
        <v/>
      </c>
      <c r="H4854" s="932" t="str">
        <f t="array" ref="H4854">if(F4854&lt;&gt;"", iferror(index('Internal Staffing Calculator'!B$8:B23500,match(F4854,'Internal Staffing Calculator'!E$8:E23500,0)), "Not In Budget"),"")</f>
        <v/>
      </c>
      <c r="I4854" s="184"/>
      <c r="J4854" s="184"/>
      <c r="K4854" s="184"/>
      <c r="L4854" s="183"/>
    </row>
    <row r="4855">
      <c r="A4855" s="454"/>
      <c r="B4855" s="927"/>
      <c r="C4855" s="580"/>
      <c r="D4855" s="939"/>
      <c r="E4855" s="940"/>
      <c r="F4855" s="941"/>
      <c r="G4855" s="937" t="str">
        <f t="array" ref="G4855">xlookup(F4855,'Internal Staffing Calculator'!E:E,'Internal Staffing Calculator'!C:C,"")</f>
        <v/>
      </c>
      <c r="H4855" s="932" t="str">
        <f t="array" ref="H4855">if(F4855&lt;&gt;"", iferror(index('Internal Staffing Calculator'!B$8:B23500,match(F4855,'Internal Staffing Calculator'!E$8:E23500,0)), "Not In Budget"),"")</f>
        <v/>
      </c>
      <c r="I4855" s="184"/>
      <c r="J4855" s="184"/>
      <c r="K4855" s="184"/>
      <c r="L4855" s="183"/>
    </row>
    <row r="4856">
      <c r="A4856" s="454"/>
      <c r="B4856" s="927"/>
      <c r="C4856" s="580"/>
      <c r="D4856" s="939"/>
      <c r="E4856" s="940"/>
      <c r="F4856" s="941"/>
      <c r="G4856" s="937" t="str">
        <f t="array" ref="G4856">xlookup(F4856,'Internal Staffing Calculator'!E:E,'Internal Staffing Calculator'!C:C,"")</f>
        <v/>
      </c>
      <c r="H4856" s="932" t="str">
        <f t="array" ref="H4856">if(F4856&lt;&gt;"", iferror(index('Internal Staffing Calculator'!B$8:B23500,match(F4856,'Internal Staffing Calculator'!E$8:E23500,0)), "Not In Budget"),"")</f>
        <v/>
      </c>
      <c r="I4856" s="184"/>
      <c r="J4856" s="184"/>
      <c r="K4856" s="184"/>
      <c r="L4856" s="183"/>
    </row>
    <row r="4857">
      <c r="A4857" s="454"/>
      <c r="B4857" s="927"/>
      <c r="C4857" s="580"/>
      <c r="D4857" s="939"/>
      <c r="E4857" s="940"/>
      <c r="F4857" s="941"/>
      <c r="G4857" s="937" t="str">
        <f t="array" ref="G4857">xlookup(F4857,'Internal Staffing Calculator'!E:E,'Internal Staffing Calculator'!C:C,"")</f>
        <v/>
      </c>
      <c r="H4857" s="932" t="str">
        <f t="array" ref="H4857">if(F4857&lt;&gt;"", iferror(index('Internal Staffing Calculator'!B$8:B23500,match(F4857,'Internal Staffing Calculator'!E$8:E23500,0)), "Not In Budget"),"")</f>
        <v/>
      </c>
      <c r="I4857" s="184"/>
      <c r="J4857" s="184"/>
      <c r="K4857" s="184"/>
      <c r="L4857" s="183"/>
    </row>
    <row r="4858">
      <c r="A4858" s="454"/>
      <c r="B4858" s="927"/>
      <c r="C4858" s="580"/>
      <c r="D4858" s="939"/>
      <c r="E4858" s="940"/>
      <c r="F4858" s="941"/>
      <c r="G4858" s="937" t="str">
        <f t="array" ref="G4858">xlookup(F4858,'Internal Staffing Calculator'!E:E,'Internal Staffing Calculator'!C:C,"")</f>
        <v/>
      </c>
      <c r="H4858" s="932" t="str">
        <f t="array" ref="H4858">if(F4858&lt;&gt;"", iferror(index('Internal Staffing Calculator'!B$8:B23500,match(F4858,'Internal Staffing Calculator'!E$8:E23500,0)), "Not In Budget"),"")</f>
        <v/>
      </c>
      <c r="I4858" s="184"/>
      <c r="J4858" s="184"/>
      <c r="K4858" s="184"/>
      <c r="L4858" s="183"/>
    </row>
    <row r="4859">
      <c r="A4859" s="454"/>
      <c r="B4859" s="927"/>
      <c r="C4859" s="580"/>
      <c r="D4859" s="939"/>
      <c r="E4859" s="940"/>
      <c r="F4859" s="941"/>
      <c r="G4859" s="937" t="str">
        <f t="array" ref="G4859">xlookup(F4859,'Internal Staffing Calculator'!E:E,'Internal Staffing Calculator'!C:C,"")</f>
        <v/>
      </c>
      <c r="H4859" s="932" t="str">
        <f t="array" ref="H4859">if(F4859&lt;&gt;"", iferror(index('Internal Staffing Calculator'!B$8:B23500,match(F4859,'Internal Staffing Calculator'!E$8:E23500,0)), "Not In Budget"),"")</f>
        <v/>
      </c>
      <c r="I4859" s="184"/>
      <c r="J4859" s="184"/>
      <c r="K4859" s="184"/>
      <c r="L4859" s="183"/>
    </row>
    <row r="4860">
      <c r="A4860" s="454"/>
      <c r="B4860" s="927"/>
      <c r="C4860" s="580"/>
      <c r="D4860" s="939"/>
      <c r="E4860" s="940"/>
      <c r="F4860" s="941"/>
      <c r="G4860" s="937" t="str">
        <f t="array" ref="G4860">xlookup(F4860,'Internal Staffing Calculator'!E:E,'Internal Staffing Calculator'!C:C,"")</f>
        <v/>
      </c>
      <c r="H4860" s="932" t="str">
        <f t="array" ref="H4860">if(F4860&lt;&gt;"", iferror(index('Internal Staffing Calculator'!B$8:B23500,match(F4860,'Internal Staffing Calculator'!E$8:E23500,0)), "Not In Budget"),"")</f>
        <v/>
      </c>
      <c r="I4860" s="184"/>
      <c r="J4860" s="184"/>
      <c r="K4860" s="184"/>
      <c r="L4860" s="183"/>
    </row>
    <row r="4861">
      <c r="A4861" s="454"/>
      <c r="B4861" s="927"/>
      <c r="C4861" s="580"/>
      <c r="D4861" s="939"/>
      <c r="E4861" s="940"/>
      <c r="F4861" s="941"/>
      <c r="G4861" s="937" t="str">
        <f t="array" ref="G4861">xlookup(F4861,'Internal Staffing Calculator'!E:E,'Internal Staffing Calculator'!C:C,"")</f>
        <v/>
      </c>
      <c r="H4861" s="932" t="str">
        <f t="array" ref="H4861">if(F4861&lt;&gt;"", iferror(index('Internal Staffing Calculator'!B$8:B23500,match(F4861,'Internal Staffing Calculator'!E$8:E23500,0)), "Not In Budget"),"")</f>
        <v/>
      </c>
      <c r="I4861" s="184"/>
      <c r="J4861" s="184"/>
      <c r="K4861" s="184"/>
      <c r="L4861" s="183"/>
    </row>
    <row r="4862">
      <c r="A4862" s="454"/>
      <c r="B4862" s="927"/>
      <c r="C4862" s="580"/>
      <c r="D4862" s="939"/>
      <c r="E4862" s="940"/>
      <c r="F4862" s="941"/>
      <c r="G4862" s="937" t="str">
        <f t="array" ref="G4862">xlookup(F4862,'Internal Staffing Calculator'!E:E,'Internal Staffing Calculator'!C:C,"")</f>
        <v/>
      </c>
      <c r="H4862" s="932" t="str">
        <f t="array" ref="H4862">if(F4862&lt;&gt;"", iferror(index('Internal Staffing Calculator'!B$8:B23500,match(F4862,'Internal Staffing Calculator'!E$8:E23500,0)), "Not In Budget"),"")</f>
        <v/>
      </c>
      <c r="I4862" s="184"/>
      <c r="J4862" s="184"/>
      <c r="K4862" s="184"/>
      <c r="L4862" s="183"/>
    </row>
    <row r="4863">
      <c r="A4863" s="454"/>
      <c r="B4863" s="927"/>
      <c r="C4863" s="580"/>
      <c r="D4863" s="939"/>
      <c r="E4863" s="940"/>
      <c r="F4863" s="941"/>
      <c r="G4863" s="937" t="str">
        <f t="array" ref="G4863">xlookup(F4863,'Internal Staffing Calculator'!E:E,'Internal Staffing Calculator'!C:C,"")</f>
        <v/>
      </c>
      <c r="H4863" s="932" t="str">
        <f t="array" ref="H4863">if(F4863&lt;&gt;"", iferror(index('Internal Staffing Calculator'!B$8:B23500,match(F4863,'Internal Staffing Calculator'!E$8:E23500,0)), "Not In Budget"),"")</f>
        <v/>
      </c>
      <c r="I4863" s="184"/>
      <c r="J4863" s="184"/>
      <c r="K4863" s="184"/>
      <c r="L4863" s="183"/>
    </row>
    <row r="4864">
      <c r="A4864" s="454"/>
      <c r="B4864" s="927"/>
      <c r="C4864" s="580"/>
      <c r="D4864" s="939"/>
      <c r="E4864" s="940"/>
      <c r="F4864" s="941"/>
      <c r="G4864" s="937" t="str">
        <f t="array" ref="G4864">xlookup(F4864,'Internal Staffing Calculator'!E:E,'Internal Staffing Calculator'!C:C,"")</f>
        <v/>
      </c>
      <c r="H4864" s="932" t="str">
        <f t="array" ref="H4864">if(F4864&lt;&gt;"", iferror(index('Internal Staffing Calculator'!B$8:B23500,match(F4864,'Internal Staffing Calculator'!E$8:E23500,0)), "Not In Budget"),"")</f>
        <v/>
      </c>
      <c r="I4864" s="184"/>
      <c r="J4864" s="184"/>
      <c r="K4864" s="184"/>
      <c r="L4864" s="183"/>
    </row>
    <row r="4865">
      <c r="A4865" s="454"/>
      <c r="B4865" s="927"/>
      <c r="C4865" s="580"/>
      <c r="D4865" s="939"/>
      <c r="E4865" s="940"/>
      <c r="F4865" s="941"/>
      <c r="G4865" s="937" t="str">
        <f t="array" ref="G4865">xlookup(F4865,'Internal Staffing Calculator'!E:E,'Internal Staffing Calculator'!C:C,"")</f>
        <v/>
      </c>
      <c r="H4865" s="932" t="str">
        <f t="array" ref="H4865">if(F4865&lt;&gt;"", iferror(index('Internal Staffing Calculator'!B$8:B23500,match(F4865,'Internal Staffing Calculator'!E$8:E23500,0)), "Not In Budget"),"")</f>
        <v/>
      </c>
      <c r="I4865" s="184"/>
      <c r="J4865" s="184"/>
      <c r="K4865" s="184"/>
      <c r="L4865" s="183"/>
    </row>
    <row r="4866">
      <c r="A4866" s="454"/>
      <c r="B4866" s="927"/>
      <c r="C4866" s="580"/>
      <c r="D4866" s="939"/>
      <c r="E4866" s="940"/>
      <c r="F4866" s="941"/>
      <c r="G4866" s="937" t="str">
        <f t="array" ref="G4866">xlookup(F4866,'Internal Staffing Calculator'!E:E,'Internal Staffing Calculator'!C:C,"")</f>
        <v/>
      </c>
      <c r="H4866" s="932" t="str">
        <f t="array" ref="H4866">if(F4866&lt;&gt;"", iferror(index('Internal Staffing Calculator'!B$8:B23500,match(F4866,'Internal Staffing Calculator'!E$8:E23500,0)), "Not In Budget"),"")</f>
        <v/>
      </c>
      <c r="I4866" s="184"/>
      <c r="J4866" s="184"/>
      <c r="K4866" s="184"/>
      <c r="L4866" s="183"/>
    </row>
    <row r="4867">
      <c r="A4867" s="454"/>
      <c r="B4867" s="927"/>
      <c r="C4867" s="580"/>
      <c r="D4867" s="939"/>
      <c r="E4867" s="940"/>
      <c r="F4867" s="941"/>
      <c r="G4867" s="937" t="str">
        <f t="array" ref="G4867">xlookup(F4867,'Internal Staffing Calculator'!E:E,'Internal Staffing Calculator'!C:C,"")</f>
        <v/>
      </c>
      <c r="H4867" s="932" t="str">
        <f t="array" ref="H4867">if(F4867&lt;&gt;"", iferror(index('Internal Staffing Calculator'!B$8:B23500,match(F4867,'Internal Staffing Calculator'!E$8:E23500,0)), "Not In Budget"),"")</f>
        <v/>
      </c>
      <c r="I4867" s="184"/>
      <c r="J4867" s="184"/>
      <c r="K4867" s="184"/>
      <c r="L4867" s="183"/>
    </row>
    <row r="4868">
      <c r="A4868" s="454"/>
      <c r="B4868" s="927"/>
      <c r="C4868" s="580"/>
      <c r="D4868" s="939"/>
      <c r="E4868" s="940"/>
      <c r="F4868" s="941"/>
      <c r="G4868" s="937" t="str">
        <f t="array" ref="G4868">xlookup(F4868,'Internal Staffing Calculator'!E:E,'Internal Staffing Calculator'!C:C,"")</f>
        <v/>
      </c>
      <c r="H4868" s="932" t="str">
        <f t="array" ref="H4868">if(F4868&lt;&gt;"", iferror(index('Internal Staffing Calculator'!B$8:B23500,match(F4868,'Internal Staffing Calculator'!E$8:E23500,0)), "Not In Budget"),"")</f>
        <v/>
      </c>
      <c r="I4868" s="184"/>
      <c r="J4868" s="184"/>
      <c r="K4868" s="184"/>
      <c r="L4868" s="183"/>
    </row>
    <row r="4869">
      <c r="A4869" s="454"/>
      <c r="B4869" s="927"/>
      <c r="C4869" s="580"/>
      <c r="D4869" s="939"/>
      <c r="E4869" s="940"/>
      <c r="F4869" s="941"/>
      <c r="G4869" s="937" t="str">
        <f t="array" ref="G4869">xlookup(F4869,'Internal Staffing Calculator'!E:E,'Internal Staffing Calculator'!C:C,"")</f>
        <v/>
      </c>
      <c r="H4869" s="932" t="str">
        <f t="array" ref="H4869">if(F4869&lt;&gt;"", iferror(index('Internal Staffing Calculator'!B$8:B23500,match(F4869,'Internal Staffing Calculator'!E$8:E23500,0)), "Not In Budget"),"")</f>
        <v/>
      </c>
      <c r="I4869" s="184"/>
      <c r="J4869" s="184"/>
      <c r="K4869" s="184"/>
      <c r="L4869" s="183"/>
    </row>
    <row r="4870">
      <c r="A4870" s="454"/>
      <c r="B4870" s="927"/>
      <c r="C4870" s="580"/>
      <c r="D4870" s="939"/>
      <c r="E4870" s="940"/>
      <c r="F4870" s="941"/>
      <c r="G4870" s="937" t="str">
        <f t="array" ref="G4870">xlookup(F4870,'Internal Staffing Calculator'!E:E,'Internal Staffing Calculator'!C:C,"")</f>
        <v/>
      </c>
      <c r="H4870" s="932" t="str">
        <f t="array" ref="H4870">if(F4870&lt;&gt;"", iferror(index('Internal Staffing Calculator'!B$8:B23500,match(F4870,'Internal Staffing Calculator'!E$8:E23500,0)), "Not In Budget"),"")</f>
        <v/>
      </c>
      <c r="I4870" s="184"/>
      <c r="J4870" s="184"/>
      <c r="K4870" s="184"/>
      <c r="L4870" s="183"/>
    </row>
    <row r="4871">
      <c r="A4871" s="454"/>
      <c r="B4871" s="927"/>
      <c r="C4871" s="580"/>
      <c r="D4871" s="939"/>
      <c r="E4871" s="940"/>
      <c r="F4871" s="941"/>
      <c r="G4871" s="937" t="str">
        <f t="array" ref="G4871">xlookup(F4871,'Internal Staffing Calculator'!E:E,'Internal Staffing Calculator'!C:C,"")</f>
        <v/>
      </c>
      <c r="H4871" s="932" t="str">
        <f t="array" ref="H4871">if(F4871&lt;&gt;"", iferror(index('Internal Staffing Calculator'!B$8:B23500,match(F4871,'Internal Staffing Calculator'!E$8:E23500,0)), "Not In Budget"),"")</f>
        <v/>
      </c>
      <c r="I4871" s="184"/>
      <c r="J4871" s="184"/>
      <c r="K4871" s="184"/>
      <c r="L4871" s="183"/>
    </row>
    <row r="4872">
      <c r="A4872" s="454"/>
      <c r="B4872" s="927"/>
      <c r="C4872" s="580"/>
      <c r="D4872" s="939"/>
      <c r="E4872" s="940"/>
      <c r="F4872" s="941"/>
      <c r="G4872" s="937" t="str">
        <f t="array" ref="G4872">xlookup(F4872,'Internal Staffing Calculator'!E:E,'Internal Staffing Calculator'!C:C,"")</f>
        <v/>
      </c>
      <c r="H4872" s="932" t="str">
        <f t="array" ref="H4872">if(F4872&lt;&gt;"", iferror(index('Internal Staffing Calculator'!B$8:B23500,match(F4872,'Internal Staffing Calculator'!E$8:E23500,0)), "Not In Budget"),"")</f>
        <v/>
      </c>
      <c r="I4872" s="184"/>
      <c r="J4872" s="184"/>
      <c r="K4872" s="184"/>
      <c r="L4872" s="183"/>
    </row>
    <row r="4873">
      <c r="A4873" s="454"/>
      <c r="B4873" s="927"/>
      <c r="C4873" s="580"/>
      <c r="D4873" s="939"/>
      <c r="E4873" s="940"/>
      <c r="F4873" s="941"/>
      <c r="G4873" s="937" t="str">
        <f t="array" ref="G4873">xlookup(F4873,'Internal Staffing Calculator'!E:E,'Internal Staffing Calculator'!C:C,"")</f>
        <v/>
      </c>
      <c r="H4873" s="932" t="str">
        <f t="array" ref="H4873">if(F4873&lt;&gt;"", iferror(index('Internal Staffing Calculator'!B$8:B23500,match(F4873,'Internal Staffing Calculator'!E$8:E23500,0)), "Not In Budget"),"")</f>
        <v/>
      </c>
      <c r="I4873" s="184"/>
      <c r="J4873" s="184"/>
      <c r="K4873" s="184"/>
      <c r="L4873" s="183"/>
    </row>
    <row r="4874">
      <c r="A4874" s="454"/>
      <c r="B4874" s="927"/>
      <c r="C4874" s="580"/>
      <c r="D4874" s="939"/>
      <c r="E4874" s="940"/>
      <c r="F4874" s="941"/>
      <c r="G4874" s="937" t="str">
        <f t="array" ref="G4874">xlookup(F4874,'Internal Staffing Calculator'!E:E,'Internal Staffing Calculator'!C:C,"")</f>
        <v/>
      </c>
      <c r="H4874" s="932" t="str">
        <f t="array" ref="H4874">if(F4874&lt;&gt;"", iferror(index('Internal Staffing Calculator'!B$8:B23500,match(F4874,'Internal Staffing Calculator'!E$8:E23500,0)), "Not In Budget"),"")</f>
        <v/>
      </c>
      <c r="I4874" s="184"/>
      <c r="J4874" s="184"/>
      <c r="K4874" s="184"/>
      <c r="L4874" s="183"/>
    </row>
    <row r="4875">
      <c r="A4875" s="454"/>
      <c r="B4875" s="927"/>
      <c r="C4875" s="580"/>
      <c r="D4875" s="939"/>
      <c r="E4875" s="940"/>
      <c r="F4875" s="941"/>
      <c r="G4875" s="937" t="str">
        <f t="array" ref="G4875">xlookup(F4875,'Internal Staffing Calculator'!E:E,'Internal Staffing Calculator'!C:C,"")</f>
        <v/>
      </c>
      <c r="H4875" s="932" t="str">
        <f t="array" ref="H4875">if(F4875&lt;&gt;"", iferror(index('Internal Staffing Calculator'!B$8:B23500,match(F4875,'Internal Staffing Calculator'!E$8:E23500,0)), "Not In Budget"),"")</f>
        <v/>
      </c>
      <c r="I4875" s="184"/>
      <c r="J4875" s="184"/>
      <c r="K4875" s="184"/>
      <c r="L4875" s="183"/>
    </row>
    <row r="4876">
      <c r="A4876" s="454"/>
      <c r="B4876" s="927"/>
      <c r="C4876" s="580"/>
      <c r="D4876" s="939"/>
      <c r="E4876" s="940"/>
      <c r="F4876" s="941"/>
      <c r="G4876" s="937" t="str">
        <f t="array" ref="G4876">xlookup(F4876,'Internal Staffing Calculator'!E:E,'Internal Staffing Calculator'!C:C,"")</f>
        <v/>
      </c>
      <c r="H4876" s="932" t="str">
        <f t="array" ref="H4876">if(F4876&lt;&gt;"", iferror(index('Internal Staffing Calculator'!B$8:B23500,match(F4876,'Internal Staffing Calculator'!E$8:E23500,0)), "Not In Budget"),"")</f>
        <v/>
      </c>
      <c r="I4876" s="184"/>
      <c r="J4876" s="184"/>
      <c r="K4876" s="184"/>
      <c r="L4876" s="183"/>
    </row>
    <row r="4877">
      <c r="A4877" s="454"/>
      <c r="B4877" s="927"/>
      <c r="C4877" s="580"/>
      <c r="D4877" s="939"/>
      <c r="E4877" s="940"/>
      <c r="F4877" s="941"/>
      <c r="G4877" s="937" t="str">
        <f t="array" ref="G4877">xlookup(F4877,'Internal Staffing Calculator'!E:E,'Internal Staffing Calculator'!C:C,"")</f>
        <v/>
      </c>
      <c r="H4877" s="932" t="str">
        <f t="array" ref="H4877">if(F4877&lt;&gt;"", iferror(index('Internal Staffing Calculator'!B$8:B23500,match(F4877,'Internal Staffing Calculator'!E$8:E23500,0)), "Not In Budget"),"")</f>
        <v/>
      </c>
      <c r="I4877" s="184"/>
      <c r="J4877" s="184"/>
      <c r="K4877" s="184"/>
      <c r="L4877" s="183"/>
    </row>
    <row r="4878">
      <c r="A4878" s="454"/>
      <c r="B4878" s="927"/>
      <c r="C4878" s="580"/>
      <c r="D4878" s="939"/>
      <c r="E4878" s="940"/>
      <c r="F4878" s="941"/>
      <c r="G4878" s="937" t="str">
        <f t="array" ref="G4878">xlookup(F4878,'Internal Staffing Calculator'!E:E,'Internal Staffing Calculator'!C:C,"")</f>
        <v/>
      </c>
      <c r="H4878" s="932" t="str">
        <f t="array" ref="H4878">if(F4878&lt;&gt;"", iferror(index('Internal Staffing Calculator'!B$8:B23500,match(F4878,'Internal Staffing Calculator'!E$8:E23500,0)), "Not In Budget"),"")</f>
        <v/>
      </c>
      <c r="I4878" s="184"/>
      <c r="J4878" s="184"/>
      <c r="K4878" s="184"/>
      <c r="L4878" s="183"/>
    </row>
    <row r="4879">
      <c r="A4879" s="454"/>
      <c r="B4879" s="927"/>
      <c r="C4879" s="580"/>
      <c r="D4879" s="939"/>
      <c r="E4879" s="940"/>
      <c r="F4879" s="941"/>
      <c r="G4879" s="937" t="str">
        <f t="array" ref="G4879">xlookup(F4879,'Internal Staffing Calculator'!E:E,'Internal Staffing Calculator'!C:C,"")</f>
        <v/>
      </c>
      <c r="H4879" s="932" t="str">
        <f t="array" ref="H4879">if(F4879&lt;&gt;"", iferror(index('Internal Staffing Calculator'!B$8:B23500,match(F4879,'Internal Staffing Calculator'!E$8:E23500,0)), "Not In Budget"),"")</f>
        <v/>
      </c>
      <c r="I4879" s="184"/>
      <c r="J4879" s="184"/>
      <c r="K4879" s="184"/>
      <c r="L4879" s="183"/>
    </row>
    <row r="4880">
      <c r="A4880" s="454"/>
      <c r="B4880" s="927"/>
      <c r="C4880" s="580"/>
      <c r="D4880" s="939"/>
      <c r="E4880" s="940"/>
      <c r="F4880" s="941"/>
      <c r="G4880" s="937" t="str">
        <f t="array" ref="G4880">xlookup(F4880,'Internal Staffing Calculator'!E:E,'Internal Staffing Calculator'!C:C,"")</f>
        <v/>
      </c>
      <c r="H4880" s="932" t="str">
        <f t="array" ref="H4880">if(F4880&lt;&gt;"", iferror(index('Internal Staffing Calculator'!B$8:B23500,match(F4880,'Internal Staffing Calculator'!E$8:E23500,0)), "Not In Budget"),"")</f>
        <v/>
      </c>
      <c r="I4880" s="184"/>
      <c r="J4880" s="184"/>
      <c r="K4880" s="184"/>
      <c r="L4880" s="183"/>
    </row>
    <row r="4881">
      <c r="A4881" s="454"/>
      <c r="B4881" s="927"/>
      <c r="C4881" s="580"/>
      <c r="D4881" s="939"/>
      <c r="E4881" s="940"/>
      <c r="F4881" s="941"/>
      <c r="G4881" s="937" t="str">
        <f t="array" ref="G4881">xlookup(F4881,'Internal Staffing Calculator'!E:E,'Internal Staffing Calculator'!C:C,"")</f>
        <v/>
      </c>
      <c r="H4881" s="932" t="str">
        <f t="array" ref="H4881">if(F4881&lt;&gt;"", iferror(index('Internal Staffing Calculator'!B$8:B23500,match(F4881,'Internal Staffing Calculator'!E$8:E23500,0)), "Not In Budget"),"")</f>
        <v/>
      </c>
      <c r="I4881" s="184"/>
      <c r="J4881" s="184"/>
      <c r="K4881" s="184"/>
      <c r="L4881" s="183"/>
    </row>
    <row r="4882">
      <c r="A4882" s="454"/>
      <c r="B4882" s="927"/>
      <c r="C4882" s="580"/>
      <c r="D4882" s="939"/>
      <c r="E4882" s="940"/>
      <c r="F4882" s="941"/>
      <c r="G4882" s="937" t="str">
        <f t="array" ref="G4882">xlookup(F4882,'Internal Staffing Calculator'!E:E,'Internal Staffing Calculator'!C:C,"")</f>
        <v/>
      </c>
      <c r="H4882" s="932" t="str">
        <f t="array" ref="H4882">if(F4882&lt;&gt;"", iferror(index('Internal Staffing Calculator'!B$8:B23500,match(F4882,'Internal Staffing Calculator'!E$8:E23500,0)), "Not In Budget"),"")</f>
        <v/>
      </c>
      <c r="I4882" s="184"/>
      <c r="J4882" s="184"/>
      <c r="K4882" s="184"/>
      <c r="L4882" s="183"/>
    </row>
    <row r="4883">
      <c r="A4883" s="454"/>
      <c r="B4883" s="927"/>
      <c r="C4883" s="580"/>
      <c r="D4883" s="939"/>
      <c r="E4883" s="940"/>
      <c r="F4883" s="941"/>
      <c r="G4883" s="937" t="str">
        <f t="array" ref="G4883">xlookup(F4883,'Internal Staffing Calculator'!E:E,'Internal Staffing Calculator'!C:C,"")</f>
        <v/>
      </c>
      <c r="H4883" s="932" t="str">
        <f t="array" ref="H4883">if(F4883&lt;&gt;"", iferror(index('Internal Staffing Calculator'!B$8:B23500,match(F4883,'Internal Staffing Calculator'!E$8:E23500,0)), "Not In Budget"),"")</f>
        <v/>
      </c>
      <c r="I4883" s="184"/>
      <c r="J4883" s="184"/>
      <c r="K4883" s="184"/>
      <c r="L4883" s="183"/>
    </row>
    <row r="4884">
      <c r="A4884" s="454"/>
      <c r="B4884" s="927"/>
      <c r="C4884" s="580"/>
      <c r="D4884" s="939"/>
      <c r="E4884" s="940"/>
      <c r="F4884" s="941"/>
      <c r="G4884" s="937" t="str">
        <f t="array" ref="G4884">xlookup(F4884,'Internal Staffing Calculator'!E:E,'Internal Staffing Calculator'!C:C,"")</f>
        <v/>
      </c>
      <c r="H4884" s="932" t="str">
        <f t="array" ref="H4884">if(F4884&lt;&gt;"", iferror(index('Internal Staffing Calculator'!B$8:B23500,match(F4884,'Internal Staffing Calculator'!E$8:E23500,0)), "Not In Budget"),"")</f>
        <v/>
      </c>
      <c r="I4884" s="184"/>
      <c r="J4884" s="184"/>
      <c r="K4884" s="184"/>
      <c r="L4884" s="183"/>
    </row>
    <row r="4885">
      <c r="A4885" s="454"/>
      <c r="B4885" s="927"/>
      <c r="C4885" s="580"/>
      <c r="D4885" s="939"/>
      <c r="E4885" s="940"/>
      <c r="F4885" s="941"/>
      <c r="G4885" s="937" t="str">
        <f t="array" ref="G4885">xlookup(F4885,'Internal Staffing Calculator'!E:E,'Internal Staffing Calculator'!C:C,"")</f>
        <v/>
      </c>
      <c r="H4885" s="932" t="str">
        <f t="array" ref="H4885">if(F4885&lt;&gt;"", iferror(index('Internal Staffing Calculator'!B$8:B23500,match(F4885,'Internal Staffing Calculator'!E$8:E23500,0)), "Not In Budget"),"")</f>
        <v/>
      </c>
      <c r="I4885" s="184"/>
      <c r="J4885" s="184"/>
      <c r="K4885" s="184"/>
      <c r="L4885" s="183"/>
    </row>
    <row r="4886">
      <c r="A4886" s="454"/>
      <c r="B4886" s="927"/>
      <c r="C4886" s="580"/>
      <c r="D4886" s="939"/>
      <c r="E4886" s="940"/>
      <c r="F4886" s="941"/>
      <c r="G4886" s="937" t="str">
        <f t="array" ref="G4886">xlookup(F4886,'Internal Staffing Calculator'!E:E,'Internal Staffing Calculator'!C:C,"")</f>
        <v/>
      </c>
      <c r="H4886" s="932" t="str">
        <f t="array" ref="H4886">if(F4886&lt;&gt;"", iferror(index('Internal Staffing Calculator'!B$8:B23500,match(F4886,'Internal Staffing Calculator'!E$8:E23500,0)), "Not In Budget"),"")</f>
        <v/>
      </c>
      <c r="I4886" s="184"/>
      <c r="J4886" s="184"/>
      <c r="K4886" s="184"/>
      <c r="L4886" s="183"/>
    </row>
    <row r="4887">
      <c r="A4887" s="454"/>
      <c r="B4887" s="927"/>
      <c r="C4887" s="580"/>
      <c r="D4887" s="939"/>
      <c r="E4887" s="940"/>
      <c r="F4887" s="941"/>
      <c r="G4887" s="937" t="str">
        <f t="array" ref="G4887">xlookup(F4887,'Internal Staffing Calculator'!E:E,'Internal Staffing Calculator'!C:C,"")</f>
        <v/>
      </c>
      <c r="H4887" s="932" t="str">
        <f t="array" ref="H4887">if(F4887&lt;&gt;"", iferror(index('Internal Staffing Calculator'!B$8:B23500,match(F4887,'Internal Staffing Calculator'!E$8:E23500,0)), "Not In Budget"),"")</f>
        <v/>
      </c>
      <c r="I4887" s="184"/>
      <c r="J4887" s="184"/>
      <c r="K4887" s="184"/>
      <c r="L4887" s="183"/>
    </row>
    <row r="4888">
      <c r="A4888" s="454"/>
      <c r="B4888" s="927"/>
      <c r="C4888" s="580"/>
      <c r="D4888" s="939"/>
      <c r="E4888" s="940"/>
      <c r="F4888" s="941"/>
      <c r="G4888" s="937" t="str">
        <f t="array" ref="G4888">xlookup(F4888,'Internal Staffing Calculator'!E:E,'Internal Staffing Calculator'!C:C,"")</f>
        <v/>
      </c>
      <c r="H4888" s="932" t="str">
        <f t="array" ref="H4888">if(F4888&lt;&gt;"", iferror(index('Internal Staffing Calculator'!B$8:B23500,match(F4888,'Internal Staffing Calculator'!E$8:E23500,0)), "Not In Budget"),"")</f>
        <v/>
      </c>
      <c r="I4888" s="184"/>
      <c r="J4888" s="184"/>
      <c r="K4888" s="184"/>
      <c r="L4888" s="183"/>
    </row>
    <row r="4889">
      <c r="A4889" s="454"/>
      <c r="B4889" s="927"/>
      <c r="C4889" s="580"/>
      <c r="D4889" s="939"/>
      <c r="E4889" s="940"/>
      <c r="F4889" s="941"/>
      <c r="G4889" s="937" t="str">
        <f t="array" ref="G4889">xlookup(F4889,'Internal Staffing Calculator'!E:E,'Internal Staffing Calculator'!C:C,"")</f>
        <v/>
      </c>
      <c r="H4889" s="932" t="str">
        <f t="array" ref="H4889">if(F4889&lt;&gt;"", iferror(index('Internal Staffing Calculator'!B$8:B23500,match(F4889,'Internal Staffing Calculator'!E$8:E23500,0)), "Not In Budget"),"")</f>
        <v/>
      </c>
      <c r="I4889" s="184"/>
      <c r="J4889" s="184"/>
      <c r="K4889" s="184"/>
      <c r="L4889" s="183"/>
    </row>
    <row r="4890">
      <c r="A4890" s="454"/>
      <c r="B4890" s="927"/>
      <c r="C4890" s="580"/>
      <c r="D4890" s="939"/>
      <c r="E4890" s="940"/>
      <c r="F4890" s="941"/>
      <c r="G4890" s="937" t="str">
        <f t="array" ref="G4890">xlookup(F4890,'Internal Staffing Calculator'!E:E,'Internal Staffing Calculator'!C:C,"")</f>
        <v/>
      </c>
      <c r="H4890" s="932" t="str">
        <f t="array" ref="H4890">if(F4890&lt;&gt;"", iferror(index('Internal Staffing Calculator'!B$8:B23500,match(F4890,'Internal Staffing Calculator'!E$8:E23500,0)), "Not In Budget"),"")</f>
        <v/>
      </c>
      <c r="I4890" s="184"/>
      <c r="J4890" s="184"/>
      <c r="K4890" s="184"/>
      <c r="L4890" s="183"/>
    </row>
    <row r="4891">
      <c r="A4891" s="454"/>
      <c r="B4891" s="927"/>
      <c r="C4891" s="580"/>
      <c r="D4891" s="939"/>
      <c r="E4891" s="940"/>
      <c r="F4891" s="941"/>
      <c r="G4891" s="937" t="str">
        <f t="array" ref="G4891">xlookup(F4891,'Internal Staffing Calculator'!E:E,'Internal Staffing Calculator'!C:C,"")</f>
        <v/>
      </c>
      <c r="H4891" s="932" t="str">
        <f t="array" ref="H4891">if(F4891&lt;&gt;"", iferror(index('Internal Staffing Calculator'!B$8:B23500,match(F4891,'Internal Staffing Calculator'!E$8:E23500,0)), "Not In Budget"),"")</f>
        <v/>
      </c>
      <c r="I4891" s="184"/>
      <c r="J4891" s="184"/>
      <c r="K4891" s="184"/>
      <c r="L4891" s="183"/>
    </row>
    <row r="4892">
      <c r="A4892" s="454"/>
      <c r="B4892" s="927"/>
      <c r="C4892" s="580"/>
      <c r="D4892" s="939"/>
      <c r="E4892" s="940"/>
      <c r="F4892" s="941"/>
      <c r="G4892" s="937" t="str">
        <f t="array" ref="G4892">xlookup(F4892,'Internal Staffing Calculator'!E:E,'Internal Staffing Calculator'!C:C,"")</f>
        <v/>
      </c>
      <c r="H4892" s="932" t="str">
        <f t="array" ref="H4892">if(F4892&lt;&gt;"", iferror(index('Internal Staffing Calculator'!B$8:B23500,match(F4892,'Internal Staffing Calculator'!E$8:E23500,0)), "Not In Budget"),"")</f>
        <v/>
      </c>
      <c r="I4892" s="184"/>
      <c r="J4892" s="184"/>
      <c r="K4892" s="184"/>
      <c r="L4892" s="183"/>
    </row>
    <row r="4893">
      <c r="A4893" s="454"/>
      <c r="B4893" s="927"/>
      <c r="C4893" s="580"/>
      <c r="D4893" s="939"/>
      <c r="E4893" s="940"/>
      <c r="F4893" s="941"/>
      <c r="G4893" s="937" t="str">
        <f t="array" ref="G4893">xlookup(F4893,'Internal Staffing Calculator'!E:E,'Internal Staffing Calculator'!C:C,"")</f>
        <v/>
      </c>
      <c r="H4893" s="932" t="str">
        <f t="array" ref="H4893">if(F4893&lt;&gt;"", iferror(index('Internal Staffing Calculator'!B$8:B23500,match(F4893,'Internal Staffing Calculator'!E$8:E23500,0)), "Not In Budget"),"")</f>
        <v/>
      </c>
      <c r="I4893" s="184"/>
      <c r="J4893" s="184"/>
      <c r="K4893" s="184"/>
      <c r="L4893" s="183"/>
    </row>
    <row r="4894">
      <c r="A4894" s="454"/>
      <c r="B4894" s="927"/>
      <c r="C4894" s="580"/>
      <c r="D4894" s="939"/>
      <c r="E4894" s="940"/>
      <c r="F4894" s="941"/>
      <c r="G4894" s="937" t="str">
        <f t="array" ref="G4894">xlookup(F4894,'Internal Staffing Calculator'!E:E,'Internal Staffing Calculator'!C:C,"")</f>
        <v/>
      </c>
      <c r="H4894" s="932" t="str">
        <f t="array" ref="H4894">if(F4894&lt;&gt;"", iferror(index('Internal Staffing Calculator'!B$8:B23500,match(F4894,'Internal Staffing Calculator'!E$8:E23500,0)), "Not In Budget"),"")</f>
        <v/>
      </c>
      <c r="I4894" s="184"/>
      <c r="J4894" s="184"/>
      <c r="K4894" s="184"/>
      <c r="L4894" s="183"/>
    </row>
    <row r="4895">
      <c r="A4895" s="454"/>
      <c r="B4895" s="927"/>
      <c r="C4895" s="580"/>
      <c r="D4895" s="939"/>
      <c r="E4895" s="940"/>
      <c r="F4895" s="941"/>
      <c r="G4895" s="937" t="str">
        <f t="array" ref="G4895">xlookup(F4895,'Internal Staffing Calculator'!E:E,'Internal Staffing Calculator'!C:C,"")</f>
        <v/>
      </c>
      <c r="H4895" s="932" t="str">
        <f t="array" ref="H4895">if(F4895&lt;&gt;"", iferror(index('Internal Staffing Calculator'!B$8:B23500,match(F4895,'Internal Staffing Calculator'!E$8:E23500,0)), "Not In Budget"),"")</f>
        <v/>
      </c>
      <c r="I4895" s="184"/>
      <c r="J4895" s="184"/>
      <c r="K4895" s="184"/>
      <c r="L4895" s="183"/>
    </row>
    <row r="4896">
      <c r="A4896" s="454"/>
      <c r="B4896" s="927"/>
      <c r="C4896" s="580"/>
      <c r="D4896" s="939"/>
      <c r="E4896" s="940"/>
      <c r="F4896" s="941"/>
      <c r="G4896" s="937" t="str">
        <f t="array" ref="G4896">xlookup(F4896,'Internal Staffing Calculator'!E:E,'Internal Staffing Calculator'!C:C,"")</f>
        <v/>
      </c>
      <c r="H4896" s="932" t="str">
        <f t="array" ref="H4896">if(F4896&lt;&gt;"", iferror(index('Internal Staffing Calculator'!B$8:B23500,match(F4896,'Internal Staffing Calculator'!E$8:E23500,0)), "Not In Budget"),"")</f>
        <v/>
      </c>
      <c r="I4896" s="184"/>
      <c r="J4896" s="184"/>
      <c r="K4896" s="184"/>
      <c r="L4896" s="183"/>
    </row>
    <row r="4897">
      <c r="A4897" s="454"/>
      <c r="B4897" s="927"/>
      <c r="C4897" s="580"/>
      <c r="D4897" s="939"/>
      <c r="E4897" s="940"/>
      <c r="F4897" s="941"/>
      <c r="G4897" s="937" t="str">
        <f t="array" ref="G4897">xlookup(F4897,'Internal Staffing Calculator'!E:E,'Internal Staffing Calculator'!C:C,"")</f>
        <v/>
      </c>
      <c r="H4897" s="932" t="str">
        <f t="array" ref="H4897">if(F4897&lt;&gt;"", iferror(index('Internal Staffing Calculator'!B$8:B23500,match(F4897,'Internal Staffing Calculator'!E$8:E23500,0)), "Not In Budget"),"")</f>
        <v/>
      </c>
      <c r="I4897" s="184"/>
      <c r="J4897" s="184"/>
      <c r="K4897" s="184"/>
      <c r="L4897" s="183"/>
    </row>
    <row r="4898">
      <c r="A4898" s="454"/>
      <c r="B4898" s="927"/>
      <c r="C4898" s="580"/>
      <c r="D4898" s="939"/>
      <c r="E4898" s="940"/>
      <c r="F4898" s="941"/>
      <c r="G4898" s="937" t="str">
        <f t="array" ref="G4898">xlookup(F4898,'Internal Staffing Calculator'!E:E,'Internal Staffing Calculator'!C:C,"")</f>
        <v/>
      </c>
      <c r="H4898" s="932" t="str">
        <f t="array" ref="H4898">if(F4898&lt;&gt;"", iferror(index('Internal Staffing Calculator'!B$8:B23500,match(F4898,'Internal Staffing Calculator'!E$8:E23500,0)), "Not In Budget"),"")</f>
        <v/>
      </c>
      <c r="I4898" s="184"/>
      <c r="J4898" s="184"/>
      <c r="K4898" s="184"/>
      <c r="L4898" s="183"/>
    </row>
    <row r="4899">
      <c r="A4899" s="454"/>
      <c r="B4899" s="927"/>
      <c r="C4899" s="580"/>
      <c r="D4899" s="939"/>
      <c r="E4899" s="940"/>
      <c r="F4899" s="941"/>
      <c r="G4899" s="937" t="str">
        <f t="array" ref="G4899">xlookup(F4899,'Internal Staffing Calculator'!E:E,'Internal Staffing Calculator'!C:C,"")</f>
        <v/>
      </c>
      <c r="H4899" s="932" t="str">
        <f t="array" ref="H4899">if(F4899&lt;&gt;"", iferror(index('Internal Staffing Calculator'!B$8:B23500,match(F4899,'Internal Staffing Calculator'!E$8:E23500,0)), "Not In Budget"),"")</f>
        <v/>
      </c>
      <c r="I4899" s="184"/>
      <c r="J4899" s="184"/>
      <c r="K4899" s="184"/>
      <c r="L4899" s="183"/>
    </row>
    <row r="4900">
      <c r="A4900" s="454"/>
      <c r="B4900" s="927"/>
      <c r="C4900" s="580"/>
      <c r="D4900" s="939"/>
      <c r="E4900" s="940"/>
      <c r="F4900" s="941"/>
      <c r="G4900" s="937" t="str">
        <f t="array" ref="G4900">xlookup(F4900,'Internal Staffing Calculator'!E:E,'Internal Staffing Calculator'!C:C,"")</f>
        <v/>
      </c>
      <c r="H4900" s="932" t="str">
        <f t="array" ref="H4900">if(F4900&lt;&gt;"", iferror(index('Internal Staffing Calculator'!B$8:B23500,match(F4900,'Internal Staffing Calculator'!E$8:E23500,0)), "Not In Budget"),"")</f>
        <v/>
      </c>
      <c r="I4900" s="184"/>
      <c r="J4900" s="184"/>
      <c r="K4900" s="184"/>
      <c r="L4900" s="183"/>
    </row>
    <row r="4901">
      <c r="A4901" s="454"/>
      <c r="B4901" s="927"/>
      <c r="C4901" s="580"/>
      <c r="D4901" s="939"/>
      <c r="E4901" s="940"/>
      <c r="F4901" s="941"/>
      <c r="G4901" s="937" t="str">
        <f t="array" ref="G4901">xlookup(F4901,'Internal Staffing Calculator'!E:E,'Internal Staffing Calculator'!C:C,"")</f>
        <v/>
      </c>
      <c r="H4901" s="932" t="str">
        <f t="array" ref="H4901">if(F4901&lt;&gt;"", iferror(index('Internal Staffing Calculator'!B$8:B23500,match(F4901,'Internal Staffing Calculator'!E$8:E23500,0)), "Not In Budget"),"")</f>
        <v/>
      </c>
      <c r="I4901" s="184"/>
      <c r="J4901" s="184"/>
      <c r="K4901" s="184"/>
      <c r="L4901" s="183"/>
    </row>
    <row r="4902">
      <c r="A4902" s="454"/>
      <c r="B4902" s="927"/>
      <c r="C4902" s="580"/>
      <c r="D4902" s="939"/>
      <c r="E4902" s="940"/>
      <c r="F4902" s="941"/>
      <c r="G4902" s="937" t="str">
        <f t="array" ref="G4902">xlookup(F4902,'Internal Staffing Calculator'!E:E,'Internal Staffing Calculator'!C:C,"")</f>
        <v/>
      </c>
      <c r="H4902" s="932" t="str">
        <f t="array" ref="H4902">if(F4902&lt;&gt;"", iferror(index('Internal Staffing Calculator'!B$8:B23500,match(F4902,'Internal Staffing Calculator'!E$8:E23500,0)), "Not In Budget"),"")</f>
        <v/>
      </c>
      <c r="I4902" s="184"/>
      <c r="J4902" s="184"/>
      <c r="K4902" s="184"/>
      <c r="L4902" s="183"/>
    </row>
    <row r="4903">
      <c r="A4903" s="454"/>
      <c r="B4903" s="927"/>
      <c r="C4903" s="580"/>
      <c r="D4903" s="939"/>
      <c r="E4903" s="940"/>
      <c r="F4903" s="941"/>
      <c r="G4903" s="937" t="str">
        <f t="array" ref="G4903">xlookup(F4903,'Internal Staffing Calculator'!E:E,'Internal Staffing Calculator'!C:C,"")</f>
        <v/>
      </c>
      <c r="H4903" s="932" t="str">
        <f t="array" ref="H4903">if(F4903&lt;&gt;"", iferror(index('Internal Staffing Calculator'!B$8:B23500,match(F4903,'Internal Staffing Calculator'!E$8:E23500,0)), "Not In Budget"),"")</f>
        <v/>
      </c>
      <c r="I4903" s="184"/>
      <c r="J4903" s="184"/>
      <c r="K4903" s="184"/>
      <c r="L4903" s="183"/>
    </row>
    <row r="4904">
      <c r="A4904" s="454"/>
      <c r="B4904" s="927"/>
      <c r="C4904" s="580"/>
      <c r="D4904" s="939"/>
      <c r="E4904" s="940"/>
      <c r="F4904" s="941"/>
      <c r="G4904" s="937" t="str">
        <f t="array" ref="G4904">xlookup(F4904,'Internal Staffing Calculator'!E:E,'Internal Staffing Calculator'!C:C,"")</f>
        <v/>
      </c>
      <c r="H4904" s="932" t="str">
        <f t="array" ref="H4904">if(F4904&lt;&gt;"", iferror(index('Internal Staffing Calculator'!B$8:B23500,match(F4904,'Internal Staffing Calculator'!E$8:E23500,0)), "Not In Budget"),"")</f>
        <v/>
      </c>
      <c r="I4904" s="184"/>
      <c r="J4904" s="184"/>
      <c r="K4904" s="184"/>
      <c r="L4904" s="183"/>
    </row>
    <row r="4905">
      <c r="A4905" s="454"/>
      <c r="B4905" s="927"/>
      <c r="C4905" s="580"/>
      <c r="D4905" s="939"/>
      <c r="E4905" s="940"/>
      <c r="F4905" s="941"/>
      <c r="G4905" s="937" t="str">
        <f t="array" ref="G4905">xlookup(F4905,'Internal Staffing Calculator'!E:E,'Internal Staffing Calculator'!C:C,"")</f>
        <v/>
      </c>
      <c r="H4905" s="932" t="str">
        <f t="array" ref="H4905">if(F4905&lt;&gt;"", iferror(index('Internal Staffing Calculator'!B$8:B23500,match(F4905,'Internal Staffing Calculator'!E$8:E23500,0)), "Not In Budget"),"")</f>
        <v/>
      </c>
      <c r="I4905" s="184"/>
      <c r="J4905" s="184"/>
      <c r="K4905" s="184"/>
      <c r="L4905" s="183"/>
    </row>
    <row r="4906">
      <c r="A4906" s="454"/>
      <c r="B4906" s="927"/>
      <c r="C4906" s="580"/>
      <c r="D4906" s="939"/>
      <c r="E4906" s="940"/>
      <c r="F4906" s="941"/>
      <c r="G4906" s="937" t="str">
        <f t="array" ref="G4906">xlookup(F4906,'Internal Staffing Calculator'!E:E,'Internal Staffing Calculator'!C:C,"")</f>
        <v/>
      </c>
      <c r="H4906" s="932" t="str">
        <f t="array" ref="H4906">if(F4906&lt;&gt;"", iferror(index('Internal Staffing Calculator'!B$8:B23500,match(F4906,'Internal Staffing Calculator'!E$8:E23500,0)), "Not In Budget"),"")</f>
        <v/>
      </c>
      <c r="I4906" s="184"/>
      <c r="J4906" s="184"/>
      <c r="K4906" s="184"/>
      <c r="L4906" s="183"/>
    </row>
    <row r="4907">
      <c r="A4907" s="454"/>
      <c r="B4907" s="927"/>
      <c r="C4907" s="580"/>
      <c r="D4907" s="939"/>
      <c r="E4907" s="940"/>
      <c r="F4907" s="941"/>
      <c r="G4907" s="937" t="str">
        <f t="array" ref="G4907">xlookup(F4907,'Internal Staffing Calculator'!E:E,'Internal Staffing Calculator'!C:C,"")</f>
        <v/>
      </c>
      <c r="H4907" s="932" t="str">
        <f t="array" ref="H4907">if(F4907&lt;&gt;"", iferror(index('Internal Staffing Calculator'!B$8:B23500,match(F4907,'Internal Staffing Calculator'!E$8:E23500,0)), "Not In Budget"),"")</f>
        <v/>
      </c>
      <c r="I4907" s="184"/>
      <c r="J4907" s="184"/>
      <c r="K4907" s="184"/>
      <c r="L4907" s="183"/>
    </row>
    <row r="4908">
      <c r="A4908" s="454"/>
      <c r="B4908" s="927"/>
      <c r="C4908" s="580"/>
      <c r="D4908" s="939"/>
      <c r="E4908" s="940"/>
      <c r="F4908" s="941"/>
      <c r="G4908" s="937" t="str">
        <f t="array" ref="G4908">xlookup(F4908,'Internal Staffing Calculator'!E:E,'Internal Staffing Calculator'!C:C,"")</f>
        <v/>
      </c>
      <c r="H4908" s="932" t="str">
        <f t="array" ref="H4908">if(F4908&lt;&gt;"", iferror(index('Internal Staffing Calculator'!B$8:B23500,match(F4908,'Internal Staffing Calculator'!E$8:E23500,0)), "Not In Budget"),"")</f>
        <v/>
      </c>
      <c r="I4908" s="184"/>
      <c r="J4908" s="184"/>
      <c r="K4908" s="184"/>
      <c r="L4908" s="183"/>
    </row>
    <row r="4909">
      <c r="A4909" s="454"/>
      <c r="B4909" s="927"/>
      <c r="C4909" s="580"/>
      <c r="D4909" s="939"/>
      <c r="E4909" s="940"/>
      <c r="F4909" s="941"/>
      <c r="G4909" s="937" t="str">
        <f t="array" ref="G4909">xlookup(F4909,'Internal Staffing Calculator'!E:E,'Internal Staffing Calculator'!C:C,"")</f>
        <v/>
      </c>
      <c r="H4909" s="932" t="str">
        <f t="array" ref="H4909">if(F4909&lt;&gt;"", iferror(index('Internal Staffing Calculator'!B$8:B23500,match(F4909,'Internal Staffing Calculator'!E$8:E23500,0)), "Not In Budget"),"")</f>
        <v/>
      </c>
      <c r="I4909" s="184"/>
      <c r="J4909" s="184"/>
      <c r="K4909" s="184"/>
      <c r="L4909" s="183"/>
    </row>
    <row r="4910">
      <c r="A4910" s="454"/>
      <c r="B4910" s="927"/>
      <c r="C4910" s="580"/>
      <c r="D4910" s="939"/>
      <c r="E4910" s="940"/>
      <c r="F4910" s="941"/>
      <c r="G4910" s="937" t="str">
        <f t="array" ref="G4910">xlookup(F4910,'Internal Staffing Calculator'!E:E,'Internal Staffing Calculator'!C:C,"")</f>
        <v/>
      </c>
      <c r="H4910" s="932" t="str">
        <f t="array" ref="H4910">if(F4910&lt;&gt;"", iferror(index('Internal Staffing Calculator'!B$8:B23500,match(F4910,'Internal Staffing Calculator'!E$8:E23500,0)), "Not In Budget"),"")</f>
        <v/>
      </c>
      <c r="I4910" s="184"/>
      <c r="J4910" s="184"/>
      <c r="K4910" s="184"/>
      <c r="L4910" s="183"/>
    </row>
    <row r="4911">
      <c r="A4911" s="454"/>
      <c r="B4911" s="927"/>
      <c r="C4911" s="580"/>
      <c r="D4911" s="939"/>
      <c r="E4911" s="940"/>
      <c r="F4911" s="941"/>
      <c r="G4911" s="937" t="str">
        <f t="array" ref="G4911">xlookup(F4911,'Internal Staffing Calculator'!E:E,'Internal Staffing Calculator'!C:C,"")</f>
        <v/>
      </c>
      <c r="H4911" s="932" t="str">
        <f t="array" ref="H4911">if(F4911&lt;&gt;"", iferror(index('Internal Staffing Calculator'!B$8:B23500,match(F4911,'Internal Staffing Calculator'!E$8:E23500,0)), "Not In Budget"),"")</f>
        <v/>
      </c>
      <c r="I4911" s="184"/>
      <c r="J4911" s="184"/>
      <c r="K4911" s="184"/>
      <c r="L4911" s="183"/>
    </row>
    <row r="4912">
      <c r="A4912" s="454"/>
      <c r="B4912" s="927"/>
      <c r="C4912" s="580"/>
      <c r="D4912" s="939"/>
      <c r="E4912" s="940"/>
      <c r="F4912" s="941"/>
      <c r="G4912" s="937" t="str">
        <f t="array" ref="G4912">xlookup(F4912,'Internal Staffing Calculator'!E:E,'Internal Staffing Calculator'!C:C,"")</f>
        <v/>
      </c>
      <c r="H4912" s="932" t="str">
        <f t="array" ref="H4912">if(F4912&lt;&gt;"", iferror(index('Internal Staffing Calculator'!B$8:B23500,match(F4912,'Internal Staffing Calculator'!E$8:E23500,0)), "Not In Budget"),"")</f>
        <v/>
      </c>
      <c r="I4912" s="184"/>
      <c r="J4912" s="184"/>
      <c r="K4912" s="184"/>
      <c r="L4912" s="183"/>
    </row>
    <row r="4913">
      <c r="A4913" s="454"/>
      <c r="B4913" s="927"/>
      <c r="C4913" s="580"/>
      <c r="D4913" s="939"/>
      <c r="E4913" s="940"/>
      <c r="F4913" s="941"/>
      <c r="G4913" s="937" t="str">
        <f t="array" ref="G4913">xlookup(F4913,'Internal Staffing Calculator'!E:E,'Internal Staffing Calculator'!C:C,"")</f>
        <v/>
      </c>
      <c r="H4913" s="932" t="str">
        <f t="array" ref="H4913">if(F4913&lt;&gt;"", iferror(index('Internal Staffing Calculator'!B$8:B23500,match(F4913,'Internal Staffing Calculator'!E$8:E23500,0)), "Not In Budget"),"")</f>
        <v/>
      </c>
      <c r="I4913" s="184"/>
      <c r="J4913" s="184"/>
      <c r="K4913" s="184"/>
      <c r="L4913" s="183"/>
    </row>
    <row r="4914">
      <c r="A4914" s="454"/>
      <c r="B4914" s="927"/>
      <c r="C4914" s="580"/>
      <c r="D4914" s="939"/>
      <c r="E4914" s="940"/>
      <c r="F4914" s="941"/>
      <c r="G4914" s="937" t="str">
        <f t="array" ref="G4914">xlookup(F4914,'Internal Staffing Calculator'!E:E,'Internal Staffing Calculator'!C:C,"")</f>
        <v/>
      </c>
      <c r="H4914" s="932" t="str">
        <f t="array" ref="H4914">if(F4914&lt;&gt;"", iferror(index('Internal Staffing Calculator'!B$8:B23500,match(F4914,'Internal Staffing Calculator'!E$8:E23500,0)), "Not In Budget"),"")</f>
        <v/>
      </c>
      <c r="I4914" s="184"/>
      <c r="J4914" s="184"/>
      <c r="K4914" s="184"/>
      <c r="L4914" s="183"/>
    </row>
    <row r="4915">
      <c r="A4915" s="454"/>
      <c r="B4915" s="927"/>
      <c r="C4915" s="580"/>
      <c r="D4915" s="939"/>
      <c r="E4915" s="940"/>
      <c r="F4915" s="941"/>
      <c r="G4915" s="937" t="str">
        <f t="array" ref="G4915">xlookup(F4915,'Internal Staffing Calculator'!E:E,'Internal Staffing Calculator'!C:C,"")</f>
        <v/>
      </c>
      <c r="H4915" s="932" t="str">
        <f t="array" ref="H4915">if(F4915&lt;&gt;"", iferror(index('Internal Staffing Calculator'!B$8:B23500,match(F4915,'Internal Staffing Calculator'!E$8:E23500,0)), "Not In Budget"),"")</f>
        <v/>
      </c>
      <c r="I4915" s="184"/>
      <c r="J4915" s="184"/>
      <c r="K4915" s="184"/>
      <c r="L4915" s="183"/>
    </row>
    <row r="4916">
      <c r="A4916" s="454"/>
      <c r="B4916" s="927"/>
      <c r="C4916" s="580"/>
      <c r="D4916" s="939"/>
      <c r="E4916" s="940"/>
      <c r="F4916" s="941"/>
      <c r="G4916" s="937" t="str">
        <f t="array" ref="G4916">xlookup(F4916,'Internal Staffing Calculator'!E:E,'Internal Staffing Calculator'!C:C,"")</f>
        <v/>
      </c>
      <c r="H4916" s="932" t="str">
        <f t="array" ref="H4916">if(F4916&lt;&gt;"", iferror(index('Internal Staffing Calculator'!B$8:B23500,match(F4916,'Internal Staffing Calculator'!E$8:E23500,0)), "Not In Budget"),"")</f>
        <v/>
      </c>
      <c r="I4916" s="184"/>
      <c r="J4916" s="184"/>
      <c r="K4916" s="184"/>
      <c r="L4916" s="183"/>
    </row>
    <row r="4917">
      <c r="A4917" s="454"/>
      <c r="B4917" s="927"/>
      <c r="C4917" s="580"/>
      <c r="D4917" s="939"/>
      <c r="E4917" s="940"/>
      <c r="F4917" s="941"/>
      <c r="G4917" s="937" t="str">
        <f t="array" ref="G4917">xlookup(F4917,'Internal Staffing Calculator'!E:E,'Internal Staffing Calculator'!C:C,"")</f>
        <v/>
      </c>
      <c r="H4917" s="932" t="str">
        <f t="array" ref="H4917">if(F4917&lt;&gt;"", iferror(index('Internal Staffing Calculator'!B$8:B23500,match(F4917,'Internal Staffing Calculator'!E$8:E23500,0)), "Not In Budget"),"")</f>
        <v/>
      </c>
      <c r="I4917" s="184"/>
      <c r="J4917" s="184"/>
      <c r="K4917" s="184"/>
      <c r="L4917" s="183"/>
    </row>
    <row r="4918">
      <c r="A4918" s="454"/>
      <c r="B4918" s="927"/>
      <c r="C4918" s="580"/>
      <c r="D4918" s="939"/>
      <c r="E4918" s="940"/>
      <c r="F4918" s="941"/>
      <c r="G4918" s="937" t="str">
        <f t="array" ref="G4918">xlookup(F4918,'Internal Staffing Calculator'!E:E,'Internal Staffing Calculator'!C:C,"")</f>
        <v/>
      </c>
      <c r="H4918" s="932" t="str">
        <f t="array" ref="H4918">if(F4918&lt;&gt;"", iferror(index('Internal Staffing Calculator'!B$8:B23500,match(F4918,'Internal Staffing Calculator'!E$8:E23500,0)), "Not In Budget"),"")</f>
        <v/>
      </c>
      <c r="I4918" s="184"/>
      <c r="J4918" s="184"/>
      <c r="K4918" s="184"/>
      <c r="L4918" s="183"/>
    </row>
    <row r="4919">
      <c r="A4919" s="454"/>
      <c r="B4919" s="927"/>
      <c r="C4919" s="580"/>
      <c r="D4919" s="939"/>
      <c r="E4919" s="940"/>
      <c r="F4919" s="941"/>
      <c r="G4919" s="937" t="str">
        <f t="array" ref="G4919">xlookup(F4919,'Internal Staffing Calculator'!E:E,'Internal Staffing Calculator'!C:C,"")</f>
        <v/>
      </c>
      <c r="H4919" s="932" t="str">
        <f t="array" ref="H4919">if(F4919&lt;&gt;"", iferror(index('Internal Staffing Calculator'!B$8:B23500,match(F4919,'Internal Staffing Calculator'!E$8:E23500,0)), "Not In Budget"),"")</f>
        <v/>
      </c>
      <c r="I4919" s="184"/>
      <c r="J4919" s="184"/>
      <c r="K4919" s="184"/>
      <c r="L4919" s="183"/>
    </row>
    <row r="4920">
      <c r="A4920" s="454"/>
      <c r="B4920" s="927"/>
      <c r="C4920" s="580"/>
      <c r="D4920" s="939"/>
      <c r="E4920" s="940"/>
      <c r="F4920" s="941"/>
      <c r="G4920" s="937" t="str">
        <f t="array" ref="G4920">xlookup(F4920,'Internal Staffing Calculator'!E:E,'Internal Staffing Calculator'!C:C,"")</f>
        <v/>
      </c>
      <c r="H4920" s="932" t="str">
        <f t="array" ref="H4920">if(F4920&lt;&gt;"", iferror(index('Internal Staffing Calculator'!B$8:B23500,match(F4920,'Internal Staffing Calculator'!E$8:E23500,0)), "Not In Budget"),"")</f>
        <v/>
      </c>
      <c r="I4920" s="184"/>
      <c r="J4920" s="184"/>
      <c r="K4920" s="184"/>
      <c r="L4920" s="183"/>
    </row>
    <row r="4921">
      <c r="A4921" s="454"/>
      <c r="B4921" s="927"/>
      <c r="C4921" s="580"/>
      <c r="D4921" s="939"/>
      <c r="E4921" s="940"/>
      <c r="F4921" s="941"/>
      <c r="G4921" s="937" t="str">
        <f t="array" ref="G4921">xlookup(F4921,'Internal Staffing Calculator'!E:E,'Internal Staffing Calculator'!C:C,"")</f>
        <v/>
      </c>
      <c r="H4921" s="932" t="str">
        <f t="array" ref="H4921">if(F4921&lt;&gt;"", iferror(index('Internal Staffing Calculator'!B$8:B23500,match(F4921,'Internal Staffing Calculator'!E$8:E23500,0)), "Not In Budget"),"")</f>
        <v/>
      </c>
      <c r="I4921" s="184"/>
      <c r="J4921" s="184"/>
      <c r="K4921" s="184"/>
      <c r="L4921" s="183"/>
    </row>
    <row r="4922">
      <c r="A4922" s="454"/>
      <c r="B4922" s="927"/>
      <c r="C4922" s="580"/>
      <c r="D4922" s="939"/>
      <c r="E4922" s="940"/>
      <c r="F4922" s="941"/>
      <c r="G4922" s="937" t="str">
        <f t="array" ref="G4922">xlookup(F4922,'Internal Staffing Calculator'!E:E,'Internal Staffing Calculator'!C:C,"")</f>
        <v/>
      </c>
      <c r="H4922" s="932" t="str">
        <f t="array" ref="H4922">if(F4922&lt;&gt;"", iferror(index('Internal Staffing Calculator'!B$8:B23500,match(F4922,'Internal Staffing Calculator'!E$8:E23500,0)), "Not In Budget"),"")</f>
        <v/>
      </c>
      <c r="I4922" s="184"/>
      <c r="J4922" s="184"/>
      <c r="K4922" s="184"/>
      <c r="L4922" s="183"/>
    </row>
    <row r="4923">
      <c r="A4923" s="454"/>
      <c r="B4923" s="927"/>
      <c r="C4923" s="580"/>
      <c r="D4923" s="939"/>
      <c r="E4923" s="940"/>
      <c r="F4923" s="941"/>
      <c r="G4923" s="937" t="str">
        <f t="array" ref="G4923">xlookup(F4923,'Internal Staffing Calculator'!E:E,'Internal Staffing Calculator'!C:C,"")</f>
        <v/>
      </c>
      <c r="H4923" s="932" t="str">
        <f t="array" ref="H4923">if(F4923&lt;&gt;"", iferror(index('Internal Staffing Calculator'!B$8:B23500,match(F4923,'Internal Staffing Calculator'!E$8:E23500,0)), "Not In Budget"),"")</f>
        <v/>
      </c>
      <c r="I4923" s="184"/>
      <c r="J4923" s="184"/>
      <c r="K4923" s="184"/>
      <c r="L4923" s="183"/>
    </row>
    <row r="4924">
      <c r="A4924" s="454"/>
      <c r="B4924" s="927"/>
      <c r="C4924" s="580"/>
      <c r="D4924" s="939"/>
      <c r="E4924" s="940"/>
      <c r="F4924" s="941"/>
      <c r="G4924" s="937" t="str">
        <f t="array" ref="G4924">xlookup(F4924,'Internal Staffing Calculator'!E:E,'Internal Staffing Calculator'!C:C,"")</f>
        <v/>
      </c>
      <c r="H4924" s="932" t="str">
        <f t="array" ref="H4924">if(F4924&lt;&gt;"", iferror(index('Internal Staffing Calculator'!B$8:B23500,match(F4924,'Internal Staffing Calculator'!E$8:E23500,0)), "Not In Budget"),"")</f>
        <v/>
      </c>
      <c r="I4924" s="184"/>
      <c r="J4924" s="184"/>
      <c r="K4924" s="184"/>
      <c r="L4924" s="183"/>
    </row>
    <row r="4925">
      <c r="A4925" s="454"/>
      <c r="B4925" s="927"/>
      <c r="C4925" s="580"/>
      <c r="D4925" s="939"/>
      <c r="E4925" s="940"/>
      <c r="F4925" s="941"/>
      <c r="G4925" s="937" t="str">
        <f t="array" ref="G4925">xlookup(F4925,'Internal Staffing Calculator'!E:E,'Internal Staffing Calculator'!C:C,"")</f>
        <v/>
      </c>
      <c r="H4925" s="932" t="str">
        <f t="array" ref="H4925">if(F4925&lt;&gt;"", iferror(index('Internal Staffing Calculator'!B$8:B23500,match(F4925,'Internal Staffing Calculator'!E$8:E23500,0)), "Not In Budget"),"")</f>
        <v/>
      </c>
      <c r="I4925" s="184"/>
      <c r="J4925" s="184"/>
      <c r="K4925" s="184"/>
      <c r="L4925" s="183"/>
    </row>
    <row r="4926">
      <c r="A4926" s="454"/>
      <c r="B4926" s="927"/>
      <c r="C4926" s="580"/>
      <c r="D4926" s="939"/>
      <c r="E4926" s="940"/>
      <c r="F4926" s="941"/>
      <c r="G4926" s="937" t="str">
        <f t="array" ref="G4926">xlookup(F4926,'Internal Staffing Calculator'!E:E,'Internal Staffing Calculator'!C:C,"")</f>
        <v/>
      </c>
      <c r="H4926" s="932" t="str">
        <f t="array" ref="H4926">if(F4926&lt;&gt;"", iferror(index('Internal Staffing Calculator'!B$8:B23500,match(F4926,'Internal Staffing Calculator'!E$8:E23500,0)), "Not In Budget"),"")</f>
        <v/>
      </c>
      <c r="I4926" s="184"/>
      <c r="J4926" s="184"/>
      <c r="K4926" s="184"/>
      <c r="L4926" s="183"/>
    </row>
    <row r="4927">
      <c r="A4927" s="454"/>
      <c r="B4927" s="927"/>
      <c r="C4927" s="580"/>
      <c r="D4927" s="939"/>
      <c r="E4927" s="940"/>
      <c r="F4927" s="941"/>
      <c r="G4927" s="937" t="str">
        <f t="array" ref="G4927">xlookup(F4927,'Internal Staffing Calculator'!E:E,'Internal Staffing Calculator'!C:C,"")</f>
        <v/>
      </c>
      <c r="H4927" s="932" t="str">
        <f t="array" ref="H4927">if(F4927&lt;&gt;"", iferror(index('Internal Staffing Calculator'!B$8:B23500,match(F4927,'Internal Staffing Calculator'!E$8:E23500,0)), "Not In Budget"),"")</f>
        <v/>
      </c>
      <c r="I4927" s="184"/>
      <c r="J4927" s="184"/>
      <c r="K4927" s="184"/>
      <c r="L4927" s="183"/>
    </row>
    <row r="4928">
      <c r="A4928" s="454"/>
      <c r="B4928" s="927"/>
      <c r="C4928" s="580"/>
      <c r="D4928" s="939"/>
      <c r="E4928" s="940"/>
      <c r="F4928" s="941"/>
      <c r="G4928" s="937" t="str">
        <f t="array" ref="G4928">xlookup(F4928,'Internal Staffing Calculator'!E:E,'Internal Staffing Calculator'!C:C,"")</f>
        <v/>
      </c>
      <c r="H4928" s="932" t="str">
        <f t="array" ref="H4928">if(F4928&lt;&gt;"", iferror(index('Internal Staffing Calculator'!B$8:B23500,match(F4928,'Internal Staffing Calculator'!E$8:E23500,0)), "Not In Budget"),"")</f>
        <v/>
      </c>
      <c r="I4928" s="184"/>
      <c r="J4928" s="184"/>
      <c r="K4928" s="184"/>
      <c r="L4928" s="183"/>
    </row>
    <row r="4929">
      <c r="A4929" s="454"/>
      <c r="B4929" s="927"/>
      <c r="C4929" s="580"/>
      <c r="D4929" s="939"/>
      <c r="E4929" s="940"/>
      <c r="F4929" s="941"/>
      <c r="G4929" s="937" t="str">
        <f t="array" ref="G4929">xlookup(F4929,'Internal Staffing Calculator'!E:E,'Internal Staffing Calculator'!C:C,"")</f>
        <v/>
      </c>
      <c r="H4929" s="932" t="str">
        <f t="array" ref="H4929">if(F4929&lt;&gt;"", iferror(index('Internal Staffing Calculator'!B$8:B23500,match(F4929,'Internal Staffing Calculator'!E$8:E23500,0)), "Not In Budget"),"")</f>
        <v/>
      </c>
      <c r="I4929" s="184"/>
      <c r="J4929" s="184"/>
      <c r="K4929" s="184"/>
      <c r="L4929" s="183"/>
    </row>
    <row r="4930">
      <c r="A4930" s="454"/>
      <c r="B4930" s="927"/>
      <c r="C4930" s="580"/>
      <c r="D4930" s="939"/>
      <c r="E4930" s="940"/>
      <c r="F4930" s="941"/>
      <c r="G4930" s="937" t="str">
        <f t="array" ref="G4930">xlookup(F4930,'Internal Staffing Calculator'!E:E,'Internal Staffing Calculator'!C:C,"")</f>
        <v/>
      </c>
      <c r="H4930" s="932" t="str">
        <f t="array" ref="H4930">if(F4930&lt;&gt;"", iferror(index('Internal Staffing Calculator'!B$8:B23500,match(F4930,'Internal Staffing Calculator'!E$8:E23500,0)), "Not In Budget"),"")</f>
        <v/>
      </c>
      <c r="I4930" s="184"/>
      <c r="J4930" s="184"/>
      <c r="K4930" s="184"/>
      <c r="L4930" s="183"/>
    </row>
    <row r="4931">
      <c r="A4931" s="454"/>
      <c r="B4931" s="927"/>
      <c r="C4931" s="580"/>
      <c r="D4931" s="939"/>
      <c r="E4931" s="940"/>
      <c r="F4931" s="941"/>
      <c r="G4931" s="937" t="str">
        <f t="array" ref="G4931">xlookup(F4931,'Internal Staffing Calculator'!E:E,'Internal Staffing Calculator'!C:C,"")</f>
        <v/>
      </c>
      <c r="H4931" s="932" t="str">
        <f t="array" ref="H4931">if(F4931&lt;&gt;"", iferror(index('Internal Staffing Calculator'!B$8:B23500,match(F4931,'Internal Staffing Calculator'!E$8:E23500,0)), "Not In Budget"),"")</f>
        <v/>
      </c>
      <c r="I4931" s="184"/>
      <c r="J4931" s="184"/>
      <c r="K4931" s="184"/>
      <c r="L4931" s="183"/>
    </row>
    <row r="4932">
      <c r="A4932" s="454"/>
      <c r="B4932" s="927"/>
      <c r="C4932" s="580"/>
      <c r="D4932" s="939"/>
      <c r="E4932" s="940"/>
      <c r="F4932" s="941"/>
      <c r="G4932" s="937" t="str">
        <f t="array" ref="G4932">xlookup(F4932,'Internal Staffing Calculator'!E:E,'Internal Staffing Calculator'!C:C,"")</f>
        <v/>
      </c>
      <c r="H4932" s="932" t="str">
        <f t="array" ref="H4932">if(F4932&lt;&gt;"", iferror(index('Internal Staffing Calculator'!B$8:B23500,match(F4932,'Internal Staffing Calculator'!E$8:E23500,0)), "Not In Budget"),"")</f>
        <v/>
      </c>
      <c r="I4932" s="184"/>
      <c r="J4932" s="184"/>
      <c r="K4932" s="184"/>
      <c r="L4932" s="183"/>
    </row>
    <row r="4933">
      <c r="A4933" s="454"/>
      <c r="B4933" s="927"/>
      <c r="C4933" s="580"/>
      <c r="D4933" s="939"/>
      <c r="E4933" s="940"/>
      <c r="F4933" s="941"/>
      <c r="G4933" s="937" t="str">
        <f t="array" ref="G4933">xlookup(F4933,'Internal Staffing Calculator'!E:E,'Internal Staffing Calculator'!C:C,"")</f>
        <v/>
      </c>
      <c r="H4933" s="932" t="str">
        <f t="array" ref="H4933">if(F4933&lt;&gt;"", iferror(index('Internal Staffing Calculator'!B$8:B23500,match(F4933,'Internal Staffing Calculator'!E$8:E23500,0)), "Not In Budget"),"")</f>
        <v/>
      </c>
      <c r="I4933" s="184"/>
      <c r="J4933" s="184"/>
      <c r="K4933" s="184"/>
      <c r="L4933" s="183"/>
    </row>
    <row r="4934">
      <c r="A4934" s="454"/>
      <c r="B4934" s="927"/>
      <c r="C4934" s="580"/>
      <c r="D4934" s="939"/>
      <c r="E4934" s="940"/>
      <c r="F4934" s="941"/>
      <c r="G4934" s="937" t="str">
        <f t="array" ref="G4934">xlookup(F4934,'Internal Staffing Calculator'!E:E,'Internal Staffing Calculator'!C:C,"")</f>
        <v/>
      </c>
      <c r="H4934" s="932" t="str">
        <f t="array" ref="H4934">if(F4934&lt;&gt;"", iferror(index('Internal Staffing Calculator'!B$8:B23500,match(F4934,'Internal Staffing Calculator'!E$8:E23500,0)), "Not In Budget"),"")</f>
        <v/>
      </c>
      <c r="I4934" s="184"/>
      <c r="J4934" s="184"/>
      <c r="K4934" s="184"/>
      <c r="L4934" s="183"/>
    </row>
    <row r="4935">
      <c r="A4935" s="454"/>
      <c r="B4935" s="927"/>
      <c r="C4935" s="580"/>
      <c r="D4935" s="939"/>
      <c r="E4935" s="940"/>
      <c r="F4935" s="941"/>
      <c r="G4935" s="937" t="str">
        <f t="array" ref="G4935">xlookup(F4935,'Internal Staffing Calculator'!E:E,'Internal Staffing Calculator'!C:C,"")</f>
        <v/>
      </c>
      <c r="H4935" s="932" t="str">
        <f t="array" ref="H4935">if(F4935&lt;&gt;"", iferror(index('Internal Staffing Calculator'!B$8:B23500,match(F4935,'Internal Staffing Calculator'!E$8:E23500,0)), "Not In Budget"),"")</f>
        <v/>
      </c>
      <c r="I4935" s="184"/>
      <c r="J4935" s="184"/>
      <c r="K4935" s="184"/>
      <c r="L4935" s="183"/>
    </row>
    <row r="4936">
      <c r="A4936" s="454"/>
      <c r="B4936" s="927"/>
      <c r="C4936" s="580"/>
      <c r="D4936" s="939"/>
      <c r="E4936" s="940"/>
      <c r="F4936" s="941"/>
      <c r="G4936" s="937" t="str">
        <f t="array" ref="G4936">xlookup(F4936,'Internal Staffing Calculator'!E:E,'Internal Staffing Calculator'!C:C,"")</f>
        <v/>
      </c>
      <c r="H4936" s="932" t="str">
        <f t="array" ref="H4936">if(F4936&lt;&gt;"", iferror(index('Internal Staffing Calculator'!B$8:B23500,match(F4936,'Internal Staffing Calculator'!E$8:E23500,0)), "Not In Budget"),"")</f>
        <v/>
      </c>
      <c r="I4936" s="184"/>
      <c r="J4936" s="184"/>
      <c r="K4936" s="184"/>
      <c r="L4936" s="183"/>
    </row>
    <row r="4937">
      <c r="A4937" s="454"/>
      <c r="B4937" s="927"/>
      <c r="C4937" s="580"/>
      <c r="D4937" s="939"/>
      <c r="E4937" s="940"/>
      <c r="F4937" s="941"/>
      <c r="G4937" s="937" t="str">
        <f t="array" ref="G4937">xlookup(F4937,'Internal Staffing Calculator'!E:E,'Internal Staffing Calculator'!C:C,"")</f>
        <v/>
      </c>
      <c r="H4937" s="932" t="str">
        <f t="array" ref="H4937">if(F4937&lt;&gt;"", iferror(index('Internal Staffing Calculator'!B$8:B23500,match(F4937,'Internal Staffing Calculator'!E$8:E23500,0)), "Not In Budget"),"")</f>
        <v/>
      </c>
      <c r="I4937" s="184"/>
      <c r="J4937" s="184"/>
      <c r="K4937" s="184"/>
      <c r="L4937" s="183"/>
    </row>
    <row r="4938">
      <c r="A4938" s="454"/>
      <c r="B4938" s="927"/>
      <c r="C4938" s="580"/>
      <c r="D4938" s="939"/>
      <c r="E4938" s="940"/>
      <c r="F4938" s="941"/>
      <c r="G4938" s="937" t="str">
        <f t="array" ref="G4938">xlookup(F4938,'Internal Staffing Calculator'!E:E,'Internal Staffing Calculator'!C:C,"")</f>
        <v/>
      </c>
      <c r="H4938" s="932" t="str">
        <f t="array" ref="H4938">if(F4938&lt;&gt;"", iferror(index('Internal Staffing Calculator'!B$8:B23500,match(F4938,'Internal Staffing Calculator'!E$8:E23500,0)), "Not In Budget"),"")</f>
        <v/>
      </c>
      <c r="I4938" s="184"/>
      <c r="J4938" s="184"/>
      <c r="K4938" s="184"/>
      <c r="L4938" s="183"/>
    </row>
    <row r="4939">
      <c r="A4939" s="454"/>
      <c r="B4939" s="927"/>
      <c r="C4939" s="580"/>
      <c r="D4939" s="939"/>
      <c r="E4939" s="940"/>
      <c r="F4939" s="941"/>
      <c r="G4939" s="937" t="str">
        <f t="array" ref="G4939">xlookup(F4939,'Internal Staffing Calculator'!E:E,'Internal Staffing Calculator'!C:C,"")</f>
        <v/>
      </c>
      <c r="H4939" s="932" t="str">
        <f t="array" ref="H4939">if(F4939&lt;&gt;"", iferror(index('Internal Staffing Calculator'!B$8:B23500,match(F4939,'Internal Staffing Calculator'!E$8:E23500,0)), "Not In Budget"),"")</f>
        <v/>
      </c>
      <c r="I4939" s="184"/>
      <c r="J4939" s="184"/>
      <c r="K4939" s="184"/>
      <c r="L4939" s="183"/>
    </row>
    <row r="4940">
      <c r="A4940" s="454"/>
      <c r="B4940" s="927"/>
      <c r="C4940" s="580"/>
      <c r="D4940" s="939"/>
      <c r="E4940" s="940"/>
      <c r="F4940" s="941"/>
      <c r="G4940" s="937" t="str">
        <f t="array" ref="G4940">xlookup(F4940,'Internal Staffing Calculator'!E:E,'Internal Staffing Calculator'!C:C,"")</f>
        <v/>
      </c>
      <c r="H4940" s="932" t="str">
        <f t="array" ref="H4940">if(F4940&lt;&gt;"", iferror(index('Internal Staffing Calculator'!B$8:B23500,match(F4940,'Internal Staffing Calculator'!E$8:E23500,0)), "Not In Budget"),"")</f>
        <v/>
      </c>
      <c r="I4940" s="184"/>
      <c r="J4940" s="184"/>
      <c r="K4940" s="184"/>
      <c r="L4940" s="183"/>
    </row>
    <row r="4941">
      <c r="A4941" s="454"/>
      <c r="B4941" s="927"/>
      <c r="C4941" s="580"/>
      <c r="D4941" s="939"/>
      <c r="E4941" s="940"/>
      <c r="F4941" s="941"/>
      <c r="G4941" s="937" t="str">
        <f t="array" ref="G4941">xlookup(F4941,'Internal Staffing Calculator'!E:E,'Internal Staffing Calculator'!C:C,"")</f>
        <v/>
      </c>
      <c r="H4941" s="932" t="str">
        <f t="array" ref="H4941">if(F4941&lt;&gt;"", iferror(index('Internal Staffing Calculator'!B$8:B23500,match(F4941,'Internal Staffing Calculator'!E$8:E23500,0)), "Not In Budget"),"")</f>
        <v/>
      </c>
      <c r="I4941" s="184"/>
      <c r="J4941" s="184"/>
      <c r="K4941" s="184"/>
      <c r="L4941" s="183"/>
    </row>
    <row r="4942">
      <c r="A4942" s="454"/>
      <c r="B4942" s="927"/>
      <c r="C4942" s="580"/>
      <c r="D4942" s="939"/>
      <c r="E4942" s="940"/>
      <c r="F4942" s="941"/>
      <c r="G4942" s="937" t="str">
        <f t="array" ref="G4942">xlookup(F4942,'Internal Staffing Calculator'!E:E,'Internal Staffing Calculator'!C:C,"")</f>
        <v/>
      </c>
      <c r="H4942" s="932" t="str">
        <f t="array" ref="H4942">if(F4942&lt;&gt;"", iferror(index('Internal Staffing Calculator'!B$8:B23500,match(F4942,'Internal Staffing Calculator'!E$8:E23500,0)), "Not In Budget"),"")</f>
        <v/>
      </c>
      <c r="I4942" s="184"/>
      <c r="J4942" s="184"/>
      <c r="K4942" s="184"/>
      <c r="L4942" s="183"/>
    </row>
    <row r="4943">
      <c r="A4943" s="454"/>
      <c r="B4943" s="927"/>
      <c r="C4943" s="580"/>
      <c r="D4943" s="939"/>
      <c r="E4943" s="940"/>
      <c r="F4943" s="941"/>
      <c r="G4943" s="937" t="str">
        <f t="array" ref="G4943">xlookup(F4943,'Internal Staffing Calculator'!E:E,'Internal Staffing Calculator'!C:C,"")</f>
        <v/>
      </c>
      <c r="H4943" s="932" t="str">
        <f t="array" ref="H4943">if(F4943&lt;&gt;"", iferror(index('Internal Staffing Calculator'!B$8:B23500,match(F4943,'Internal Staffing Calculator'!E$8:E23500,0)), "Not In Budget"),"")</f>
        <v/>
      </c>
      <c r="I4943" s="184"/>
      <c r="J4943" s="184"/>
      <c r="K4943" s="184"/>
      <c r="L4943" s="183"/>
    </row>
    <row r="4944">
      <c r="A4944" s="454"/>
      <c r="B4944" s="927"/>
      <c r="C4944" s="580"/>
      <c r="D4944" s="939"/>
      <c r="E4944" s="940"/>
      <c r="F4944" s="941"/>
      <c r="G4944" s="937" t="str">
        <f t="array" ref="G4944">xlookup(F4944,'Internal Staffing Calculator'!E:E,'Internal Staffing Calculator'!C:C,"")</f>
        <v/>
      </c>
      <c r="H4944" s="932" t="str">
        <f t="array" ref="H4944">if(F4944&lt;&gt;"", iferror(index('Internal Staffing Calculator'!B$8:B23500,match(F4944,'Internal Staffing Calculator'!E$8:E23500,0)), "Not In Budget"),"")</f>
        <v/>
      </c>
      <c r="I4944" s="184"/>
      <c r="J4944" s="184"/>
      <c r="K4944" s="184"/>
      <c r="L4944" s="183"/>
    </row>
    <row r="4945">
      <c r="A4945" s="454"/>
      <c r="B4945" s="927"/>
      <c r="C4945" s="580"/>
      <c r="D4945" s="939"/>
      <c r="E4945" s="940"/>
      <c r="F4945" s="941"/>
      <c r="G4945" s="937" t="str">
        <f t="array" ref="G4945">xlookup(F4945,'Internal Staffing Calculator'!E:E,'Internal Staffing Calculator'!C:C,"")</f>
        <v/>
      </c>
      <c r="H4945" s="932" t="str">
        <f t="array" ref="H4945">if(F4945&lt;&gt;"", iferror(index('Internal Staffing Calculator'!B$8:B23500,match(F4945,'Internal Staffing Calculator'!E$8:E23500,0)), "Not In Budget"),"")</f>
        <v/>
      </c>
      <c r="I4945" s="184"/>
      <c r="J4945" s="184"/>
      <c r="K4945" s="184"/>
      <c r="L4945" s="183"/>
    </row>
    <row r="4946">
      <c r="A4946" s="454"/>
      <c r="B4946" s="927"/>
      <c r="C4946" s="580"/>
      <c r="D4946" s="939"/>
      <c r="E4946" s="940"/>
      <c r="F4946" s="941"/>
      <c r="G4946" s="937" t="str">
        <f t="array" ref="G4946">xlookup(F4946,'Internal Staffing Calculator'!E:E,'Internal Staffing Calculator'!C:C,"")</f>
        <v/>
      </c>
      <c r="H4946" s="932" t="str">
        <f t="array" ref="H4946">if(F4946&lt;&gt;"", iferror(index('Internal Staffing Calculator'!B$8:B23500,match(F4946,'Internal Staffing Calculator'!E$8:E23500,0)), "Not In Budget"),"")</f>
        <v/>
      </c>
      <c r="I4946" s="184"/>
      <c r="J4946" s="184"/>
      <c r="K4946" s="184"/>
      <c r="L4946" s="183"/>
    </row>
    <row r="4947">
      <c r="A4947" s="454"/>
      <c r="B4947" s="927"/>
      <c r="C4947" s="580"/>
      <c r="D4947" s="939"/>
      <c r="E4947" s="940"/>
      <c r="F4947" s="941"/>
      <c r="G4947" s="937" t="str">
        <f t="array" ref="G4947">xlookup(F4947,'Internal Staffing Calculator'!E:E,'Internal Staffing Calculator'!C:C,"")</f>
        <v/>
      </c>
      <c r="H4947" s="932" t="str">
        <f t="array" ref="H4947">if(F4947&lt;&gt;"", iferror(index('Internal Staffing Calculator'!B$8:B23500,match(F4947,'Internal Staffing Calculator'!E$8:E23500,0)), "Not In Budget"),"")</f>
        <v/>
      </c>
      <c r="I4947" s="184"/>
      <c r="J4947" s="184"/>
      <c r="K4947" s="184"/>
      <c r="L4947" s="183"/>
    </row>
    <row r="4948">
      <c r="A4948" s="454"/>
      <c r="B4948" s="927"/>
      <c r="C4948" s="580"/>
      <c r="D4948" s="939"/>
      <c r="E4948" s="940"/>
      <c r="F4948" s="941"/>
      <c r="G4948" s="937" t="str">
        <f t="array" ref="G4948">xlookup(F4948,'Internal Staffing Calculator'!E:E,'Internal Staffing Calculator'!C:C,"")</f>
        <v/>
      </c>
      <c r="H4948" s="932" t="str">
        <f t="array" ref="H4948">if(F4948&lt;&gt;"", iferror(index('Internal Staffing Calculator'!B$8:B23500,match(F4948,'Internal Staffing Calculator'!E$8:E23500,0)), "Not In Budget"),"")</f>
        <v/>
      </c>
      <c r="I4948" s="184"/>
      <c r="J4948" s="184"/>
      <c r="K4948" s="184"/>
      <c r="L4948" s="183"/>
    </row>
    <row r="4949">
      <c r="A4949" s="454"/>
      <c r="B4949" s="927"/>
      <c r="C4949" s="580"/>
      <c r="D4949" s="939"/>
      <c r="E4949" s="940"/>
      <c r="F4949" s="941"/>
      <c r="G4949" s="937" t="str">
        <f t="array" ref="G4949">xlookup(F4949,'Internal Staffing Calculator'!E:E,'Internal Staffing Calculator'!C:C,"")</f>
        <v/>
      </c>
      <c r="H4949" s="932" t="str">
        <f t="array" ref="H4949">if(F4949&lt;&gt;"", iferror(index('Internal Staffing Calculator'!B$8:B23500,match(F4949,'Internal Staffing Calculator'!E$8:E23500,0)), "Not In Budget"),"")</f>
        <v/>
      </c>
      <c r="I4949" s="184"/>
      <c r="J4949" s="184"/>
      <c r="K4949" s="184"/>
      <c r="L4949" s="183"/>
    </row>
    <row r="4950">
      <c r="A4950" s="454"/>
      <c r="B4950" s="927"/>
      <c r="C4950" s="580"/>
      <c r="D4950" s="939"/>
      <c r="E4950" s="940"/>
      <c r="F4950" s="941"/>
      <c r="G4950" s="937" t="str">
        <f t="array" ref="G4950">xlookup(F4950,'Internal Staffing Calculator'!E:E,'Internal Staffing Calculator'!C:C,"")</f>
        <v/>
      </c>
      <c r="H4950" s="932" t="str">
        <f t="array" ref="H4950">if(F4950&lt;&gt;"", iferror(index('Internal Staffing Calculator'!B$8:B23500,match(F4950,'Internal Staffing Calculator'!E$8:E23500,0)), "Not In Budget"),"")</f>
        <v/>
      </c>
      <c r="I4950" s="184"/>
      <c r="J4950" s="184"/>
      <c r="K4950" s="184"/>
      <c r="L4950" s="183"/>
    </row>
    <row r="4951">
      <c r="A4951" s="454"/>
      <c r="B4951" s="927"/>
      <c r="C4951" s="580"/>
      <c r="D4951" s="939"/>
      <c r="E4951" s="940"/>
      <c r="F4951" s="941"/>
      <c r="G4951" s="937" t="str">
        <f t="array" ref="G4951">xlookup(F4951,'Internal Staffing Calculator'!E:E,'Internal Staffing Calculator'!C:C,"")</f>
        <v/>
      </c>
      <c r="H4951" s="932" t="str">
        <f t="array" ref="H4951">if(F4951&lt;&gt;"", iferror(index('Internal Staffing Calculator'!B$8:B23500,match(F4951,'Internal Staffing Calculator'!E$8:E23500,0)), "Not In Budget"),"")</f>
        <v/>
      </c>
      <c r="I4951" s="184"/>
      <c r="J4951" s="184"/>
      <c r="K4951" s="184"/>
      <c r="L4951" s="183"/>
    </row>
    <row r="4952">
      <c r="A4952" s="454"/>
      <c r="B4952" s="927"/>
      <c r="C4952" s="580"/>
      <c r="D4952" s="939"/>
      <c r="E4952" s="940"/>
      <c r="F4952" s="941"/>
      <c r="G4952" s="937" t="str">
        <f t="array" ref="G4952">xlookup(F4952,'Internal Staffing Calculator'!E:E,'Internal Staffing Calculator'!C:C,"")</f>
        <v/>
      </c>
      <c r="H4952" s="932" t="str">
        <f t="array" ref="H4952">if(F4952&lt;&gt;"", iferror(index('Internal Staffing Calculator'!B$8:B23500,match(F4952,'Internal Staffing Calculator'!E$8:E23500,0)), "Not In Budget"),"")</f>
        <v/>
      </c>
      <c r="I4952" s="184"/>
      <c r="J4952" s="184"/>
      <c r="K4952" s="184"/>
      <c r="L4952" s="183"/>
    </row>
    <row r="4953">
      <c r="A4953" s="454"/>
      <c r="B4953" s="927"/>
      <c r="C4953" s="580"/>
      <c r="D4953" s="939"/>
      <c r="E4953" s="940"/>
      <c r="F4953" s="941"/>
      <c r="G4953" s="937" t="str">
        <f t="array" ref="G4953">xlookup(F4953,'Internal Staffing Calculator'!E:E,'Internal Staffing Calculator'!C:C,"")</f>
        <v/>
      </c>
      <c r="H4953" s="932" t="str">
        <f t="array" ref="H4953">if(F4953&lt;&gt;"", iferror(index('Internal Staffing Calculator'!B$8:B23500,match(F4953,'Internal Staffing Calculator'!E$8:E23500,0)), "Not In Budget"),"")</f>
        <v/>
      </c>
      <c r="I4953" s="184"/>
      <c r="J4953" s="184"/>
      <c r="K4953" s="184"/>
      <c r="L4953" s="183"/>
    </row>
    <row r="4954">
      <c r="A4954" s="454"/>
      <c r="B4954" s="927"/>
      <c r="C4954" s="580"/>
      <c r="D4954" s="939"/>
      <c r="E4954" s="940"/>
      <c r="F4954" s="941"/>
      <c r="G4954" s="937" t="str">
        <f t="array" ref="G4954">xlookup(F4954,'Internal Staffing Calculator'!E:E,'Internal Staffing Calculator'!C:C,"")</f>
        <v/>
      </c>
      <c r="H4954" s="932" t="str">
        <f t="array" ref="H4954">if(F4954&lt;&gt;"", iferror(index('Internal Staffing Calculator'!B$8:B23500,match(F4954,'Internal Staffing Calculator'!E$8:E23500,0)), "Not In Budget"),"")</f>
        <v/>
      </c>
      <c r="I4954" s="184"/>
      <c r="J4954" s="184"/>
      <c r="K4954" s="184"/>
      <c r="L4954" s="183"/>
    </row>
    <row r="4955">
      <c r="A4955" s="454"/>
      <c r="B4955" s="927"/>
      <c r="C4955" s="580"/>
      <c r="D4955" s="939"/>
      <c r="E4955" s="940"/>
      <c r="F4955" s="941"/>
      <c r="G4955" s="937" t="str">
        <f t="array" ref="G4955">xlookup(F4955,'Internal Staffing Calculator'!E:E,'Internal Staffing Calculator'!C:C,"")</f>
        <v/>
      </c>
      <c r="H4955" s="932" t="str">
        <f t="array" ref="H4955">if(F4955&lt;&gt;"", iferror(index('Internal Staffing Calculator'!B$8:B23500,match(F4955,'Internal Staffing Calculator'!E$8:E23500,0)), "Not In Budget"),"")</f>
        <v/>
      </c>
      <c r="I4955" s="184"/>
      <c r="J4955" s="184"/>
      <c r="K4955" s="184"/>
      <c r="L4955" s="183"/>
    </row>
    <row r="4956">
      <c r="A4956" s="454"/>
      <c r="B4956" s="927"/>
      <c r="C4956" s="580"/>
      <c r="D4956" s="939"/>
      <c r="E4956" s="940"/>
      <c r="F4956" s="941"/>
      <c r="G4956" s="937" t="str">
        <f t="array" ref="G4956">xlookup(F4956,'Internal Staffing Calculator'!E:E,'Internal Staffing Calculator'!C:C,"")</f>
        <v/>
      </c>
      <c r="H4956" s="932" t="str">
        <f t="array" ref="H4956">if(F4956&lt;&gt;"", iferror(index('Internal Staffing Calculator'!B$8:B23500,match(F4956,'Internal Staffing Calculator'!E$8:E23500,0)), "Not In Budget"),"")</f>
        <v/>
      </c>
      <c r="I4956" s="184"/>
      <c r="J4956" s="184"/>
      <c r="K4956" s="184"/>
      <c r="L4956" s="183"/>
    </row>
    <row r="4957">
      <c r="A4957" s="454"/>
      <c r="B4957" s="927"/>
      <c r="C4957" s="580"/>
      <c r="D4957" s="939"/>
      <c r="E4957" s="940"/>
      <c r="F4957" s="941"/>
      <c r="G4957" s="937" t="str">
        <f t="array" ref="G4957">xlookup(F4957,'Internal Staffing Calculator'!E:E,'Internal Staffing Calculator'!C:C,"")</f>
        <v/>
      </c>
      <c r="H4957" s="932" t="str">
        <f t="array" ref="H4957">if(F4957&lt;&gt;"", iferror(index('Internal Staffing Calculator'!B$8:B23500,match(F4957,'Internal Staffing Calculator'!E$8:E23500,0)), "Not In Budget"),"")</f>
        <v/>
      </c>
      <c r="I4957" s="184"/>
      <c r="J4957" s="184"/>
      <c r="K4957" s="184"/>
      <c r="L4957" s="183"/>
    </row>
    <row r="4958">
      <c r="A4958" s="454"/>
      <c r="B4958" s="927"/>
      <c r="C4958" s="580"/>
      <c r="D4958" s="939"/>
      <c r="E4958" s="940"/>
      <c r="F4958" s="941"/>
      <c r="G4958" s="937" t="str">
        <f t="array" ref="G4958">xlookup(F4958,'Internal Staffing Calculator'!E:E,'Internal Staffing Calculator'!C:C,"")</f>
        <v/>
      </c>
      <c r="H4958" s="932" t="str">
        <f t="array" ref="H4958">if(F4958&lt;&gt;"", iferror(index('Internal Staffing Calculator'!B$8:B23500,match(F4958,'Internal Staffing Calculator'!E$8:E23500,0)), "Not In Budget"),"")</f>
        <v/>
      </c>
      <c r="I4958" s="184"/>
      <c r="J4958" s="184"/>
      <c r="K4958" s="184"/>
      <c r="L4958" s="183"/>
    </row>
    <row r="4959">
      <c r="A4959" s="454"/>
      <c r="B4959" s="927"/>
      <c r="C4959" s="580"/>
      <c r="D4959" s="939"/>
      <c r="E4959" s="940"/>
      <c r="F4959" s="941"/>
      <c r="G4959" s="937" t="str">
        <f t="array" ref="G4959">xlookup(F4959,'Internal Staffing Calculator'!E:E,'Internal Staffing Calculator'!C:C,"")</f>
        <v/>
      </c>
      <c r="H4959" s="932" t="str">
        <f t="array" ref="H4959">if(F4959&lt;&gt;"", iferror(index('Internal Staffing Calculator'!B$8:B23500,match(F4959,'Internal Staffing Calculator'!E$8:E23500,0)), "Not In Budget"),"")</f>
        <v/>
      </c>
      <c r="I4959" s="184"/>
      <c r="J4959" s="184"/>
      <c r="K4959" s="184"/>
      <c r="L4959" s="183"/>
    </row>
    <row r="4960">
      <c r="A4960" s="454"/>
      <c r="B4960" s="927"/>
      <c r="C4960" s="580"/>
      <c r="D4960" s="939"/>
      <c r="E4960" s="940"/>
      <c r="F4960" s="941"/>
      <c r="G4960" s="937" t="str">
        <f t="array" ref="G4960">xlookup(F4960,'Internal Staffing Calculator'!E:E,'Internal Staffing Calculator'!C:C,"")</f>
        <v/>
      </c>
      <c r="H4960" s="932" t="str">
        <f t="array" ref="H4960">if(F4960&lt;&gt;"", iferror(index('Internal Staffing Calculator'!B$8:B23500,match(F4960,'Internal Staffing Calculator'!E$8:E23500,0)), "Not In Budget"),"")</f>
        <v/>
      </c>
      <c r="I4960" s="184"/>
      <c r="J4960" s="184"/>
      <c r="K4960" s="184"/>
      <c r="L4960" s="183"/>
    </row>
    <row r="4961">
      <c r="A4961" s="454"/>
      <c r="B4961" s="927"/>
      <c r="C4961" s="580"/>
      <c r="D4961" s="939"/>
      <c r="E4961" s="940"/>
      <c r="F4961" s="941"/>
      <c r="G4961" s="937" t="str">
        <f t="array" ref="G4961">xlookup(F4961,'Internal Staffing Calculator'!E:E,'Internal Staffing Calculator'!C:C,"")</f>
        <v/>
      </c>
      <c r="H4961" s="932" t="str">
        <f t="array" ref="H4961">if(F4961&lt;&gt;"", iferror(index('Internal Staffing Calculator'!B$8:B23500,match(F4961,'Internal Staffing Calculator'!E$8:E23500,0)), "Not In Budget"),"")</f>
        <v/>
      </c>
      <c r="I4961" s="184"/>
      <c r="J4961" s="184"/>
      <c r="K4961" s="184"/>
      <c r="L4961" s="183"/>
    </row>
    <row r="4962">
      <c r="A4962" s="454"/>
      <c r="B4962" s="927"/>
      <c r="C4962" s="580"/>
      <c r="D4962" s="939"/>
      <c r="E4962" s="940"/>
      <c r="F4962" s="941"/>
      <c r="G4962" s="937" t="str">
        <f t="array" ref="G4962">xlookup(F4962,'Internal Staffing Calculator'!E:E,'Internal Staffing Calculator'!C:C,"")</f>
        <v/>
      </c>
      <c r="H4962" s="932" t="str">
        <f t="array" ref="H4962">if(F4962&lt;&gt;"", iferror(index('Internal Staffing Calculator'!B$8:B23500,match(F4962,'Internal Staffing Calculator'!E$8:E23500,0)), "Not In Budget"),"")</f>
        <v/>
      </c>
      <c r="I4962" s="184"/>
      <c r="J4962" s="184"/>
      <c r="K4962" s="184"/>
      <c r="L4962" s="183"/>
    </row>
    <row r="4963">
      <c r="A4963" s="454"/>
      <c r="B4963" s="927"/>
      <c r="C4963" s="580"/>
      <c r="D4963" s="939"/>
      <c r="E4963" s="940"/>
      <c r="F4963" s="941"/>
      <c r="G4963" s="937" t="str">
        <f t="array" ref="G4963">xlookup(F4963,'Internal Staffing Calculator'!E:E,'Internal Staffing Calculator'!C:C,"")</f>
        <v/>
      </c>
      <c r="H4963" s="932" t="str">
        <f t="array" ref="H4963">if(F4963&lt;&gt;"", iferror(index('Internal Staffing Calculator'!B$8:B23500,match(F4963,'Internal Staffing Calculator'!E$8:E23500,0)), "Not In Budget"),"")</f>
        <v/>
      </c>
      <c r="I4963" s="184"/>
      <c r="J4963" s="184"/>
      <c r="K4963" s="184"/>
      <c r="L4963" s="183"/>
    </row>
    <row r="4964">
      <c r="A4964" s="454"/>
      <c r="B4964" s="927"/>
      <c r="C4964" s="580"/>
      <c r="D4964" s="939"/>
      <c r="E4964" s="940"/>
      <c r="F4964" s="941"/>
      <c r="G4964" s="937" t="str">
        <f t="array" ref="G4964">xlookup(F4964,'Internal Staffing Calculator'!E:E,'Internal Staffing Calculator'!C:C,"")</f>
        <v/>
      </c>
      <c r="H4964" s="932" t="str">
        <f t="array" ref="H4964">if(F4964&lt;&gt;"", iferror(index('Internal Staffing Calculator'!B$8:B23500,match(F4964,'Internal Staffing Calculator'!E$8:E23500,0)), "Not In Budget"),"")</f>
        <v/>
      </c>
      <c r="I4964" s="184"/>
      <c r="J4964" s="184"/>
      <c r="K4964" s="184"/>
      <c r="L4964" s="183"/>
    </row>
    <row r="4965">
      <c r="A4965" s="454"/>
      <c r="B4965" s="927"/>
      <c r="C4965" s="580"/>
      <c r="D4965" s="939"/>
      <c r="E4965" s="940"/>
      <c r="F4965" s="941"/>
      <c r="G4965" s="937" t="str">
        <f t="array" ref="G4965">xlookup(F4965,'Internal Staffing Calculator'!E:E,'Internal Staffing Calculator'!C:C,"")</f>
        <v/>
      </c>
      <c r="H4965" s="932" t="str">
        <f t="array" ref="H4965">if(F4965&lt;&gt;"", iferror(index('Internal Staffing Calculator'!B$8:B23500,match(F4965,'Internal Staffing Calculator'!E$8:E23500,0)), "Not In Budget"),"")</f>
        <v/>
      </c>
      <c r="I4965" s="184"/>
      <c r="J4965" s="184"/>
      <c r="K4965" s="184"/>
      <c r="L4965" s="183"/>
    </row>
    <row r="4966">
      <c r="A4966" s="454"/>
      <c r="B4966" s="927"/>
      <c r="C4966" s="580"/>
      <c r="D4966" s="939"/>
      <c r="E4966" s="940"/>
      <c r="F4966" s="941"/>
      <c r="G4966" s="937" t="str">
        <f t="array" ref="G4966">xlookup(F4966,'Internal Staffing Calculator'!E:E,'Internal Staffing Calculator'!C:C,"")</f>
        <v/>
      </c>
      <c r="H4966" s="932" t="str">
        <f t="array" ref="H4966">if(F4966&lt;&gt;"", iferror(index('Internal Staffing Calculator'!B$8:B23500,match(F4966,'Internal Staffing Calculator'!E$8:E23500,0)), "Not In Budget"),"")</f>
        <v/>
      </c>
      <c r="I4966" s="184"/>
      <c r="J4966" s="184"/>
      <c r="K4966" s="184"/>
      <c r="L4966" s="183"/>
    </row>
    <row r="4967">
      <c r="A4967" s="454"/>
      <c r="B4967" s="927"/>
      <c r="C4967" s="580"/>
      <c r="D4967" s="939"/>
      <c r="E4967" s="940"/>
      <c r="F4967" s="941"/>
      <c r="G4967" s="937" t="str">
        <f t="array" ref="G4967">xlookup(F4967,'Internal Staffing Calculator'!E:E,'Internal Staffing Calculator'!C:C,"")</f>
        <v/>
      </c>
      <c r="H4967" s="932" t="str">
        <f t="array" ref="H4967">if(F4967&lt;&gt;"", iferror(index('Internal Staffing Calculator'!B$8:B23500,match(F4967,'Internal Staffing Calculator'!E$8:E23500,0)), "Not In Budget"),"")</f>
        <v/>
      </c>
      <c r="I4967" s="184"/>
      <c r="J4967" s="184"/>
      <c r="K4967" s="184"/>
      <c r="L4967" s="183"/>
    </row>
    <row r="4968">
      <c r="A4968" s="454"/>
      <c r="B4968" s="927"/>
      <c r="C4968" s="580"/>
      <c r="D4968" s="939"/>
      <c r="E4968" s="940"/>
      <c r="F4968" s="941"/>
      <c r="G4968" s="937" t="str">
        <f t="array" ref="G4968">xlookup(F4968,'Internal Staffing Calculator'!E:E,'Internal Staffing Calculator'!C:C,"")</f>
        <v/>
      </c>
      <c r="H4968" s="932" t="str">
        <f t="array" ref="H4968">if(F4968&lt;&gt;"", iferror(index('Internal Staffing Calculator'!B$8:B23500,match(F4968,'Internal Staffing Calculator'!E$8:E23500,0)), "Not In Budget"),"")</f>
        <v/>
      </c>
      <c r="I4968" s="184"/>
      <c r="J4968" s="184"/>
      <c r="K4968" s="184"/>
      <c r="L4968" s="183"/>
    </row>
    <row r="4969">
      <c r="A4969" s="454"/>
      <c r="B4969" s="927"/>
      <c r="C4969" s="580"/>
      <c r="D4969" s="939"/>
      <c r="E4969" s="940"/>
      <c r="F4969" s="941"/>
      <c r="G4969" s="937" t="str">
        <f t="array" ref="G4969">xlookup(F4969,'Internal Staffing Calculator'!E:E,'Internal Staffing Calculator'!C:C,"")</f>
        <v/>
      </c>
      <c r="H4969" s="932" t="str">
        <f t="array" ref="H4969">if(F4969&lt;&gt;"", iferror(index('Internal Staffing Calculator'!B$8:B23500,match(F4969,'Internal Staffing Calculator'!E$8:E23500,0)), "Not In Budget"),"")</f>
        <v/>
      </c>
      <c r="I4969" s="184"/>
      <c r="J4969" s="184"/>
      <c r="K4969" s="184"/>
      <c r="L4969" s="183"/>
    </row>
    <row r="4970">
      <c r="A4970" s="454"/>
      <c r="B4970" s="927"/>
      <c r="C4970" s="580"/>
      <c r="D4970" s="939"/>
      <c r="E4970" s="940"/>
      <c r="F4970" s="941"/>
      <c r="G4970" s="937" t="str">
        <f t="array" ref="G4970">xlookup(F4970,'Internal Staffing Calculator'!E:E,'Internal Staffing Calculator'!C:C,"")</f>
        <v/>
      </c>
      <c r="H4970" s="932" t="str">
        <f t="array" ref="H4970">if(F4970&lt;&gt;"", iferror(index('Internal Staffing Calculator'!B$8:B23500,match(F4970,'Internal Staffing Calculator'!E$8:E23500,0)), "Not In Budget"),"")</f>
        <v/>
      </c>
      <c r="I4970" s="184"/>
      <c r="J4970" s="184"/>
      <c r="K4970" s="184"/>
      <c r="L4970" s="183"/>
    </row>
    <row r="4971">
      <c r="A4971" s="454"/>
      <c r="B4971" s="927"/>
      <c r="C4971" s="580"/>
      <c r="D4971" s="939"/>
      <c r="E4971" s="940"/>
      <c r="F4971" s="941"/>
      <c r="G4971" s="937" t="str">
        <f t="array" ref="G4971">xlookup(F4971,'Internal Staffing Calculator'!E:E,'Internal Staffing Calculator'!C:C,"")</f>
        <v/>
      </c>
      <c r="H4971" s="932" t="str">
        <f t="array" ref="H4971">if(F4971&lt;&gt;"", iferror(index('Internal Staffing Calculator'!B$8:B23500,match(F4971,'Internal Staffing Calculator'!E$8:E23500,0)), "Not In Budget"),"")</f>
        <v/>
      </c>
      <c r="I4971" s="184"/>
      <c r="J4971" s="184"/>
      <c r="K4971" s="184"/>
      <c r="L4971" s="183"/>
    </row>
    <row r="4972">
      <c r="A4972" s="454"/>
      <c r="B4972" s="927"/>
      <c r="C4972" s="580"/>
      <c r="D4972" s="939"/>
      <c r="E4972" s="940"/>
      <c r="F4972" s="941"/>
      <c r="G4972" s="937" t="str">
        <f t="array" ref="G4972">xlookup(F4972,'Internal Staffing Calculator'!E:E,'Internal Staffing Calculator'!C:C,"")</f>
        <v/>
      </c>
      <c r="H4972" s="932" t="str">
        <f t="array" ref="H4972">if(F4972&lt;&gt;"", iferror(index('Internal Staffing Calculator'!B$8:B23500,match(F4972,'Internal Staffing Calculator'!E$8:E23500,0)), "Not In Budget"),"")</f>
        <v/>
      </c>
      <c r="I4972" s="184"/>
      <c r="J4972" s="184"/>
      <c r="K4972" s="184"/>
      <c r="L4972" s="183"/>
    </row>
    <row r="4973">
      <c r="A4973" s="454"/>
      <c r="B4973" s="927"/>
      <c r="C4973" s="580"/>
      <c r="D4973" s="939"/>
      <c r="E4973" s="940"/>
      <c r="F4973" s="941"/>
      <c r="G4973" s="937" t="str">
        <f t="array" ref="G4973">xlookup(F4973,'Internal Staffing Calculator'!E:E,'Internal Staffing Calculator'!C:C,"")</f>
        <v/>
      </c>
      <c r="H4973" s="932" t="str">
        <f t="array" ref="H4973">if(F4973&lt;&gt;"", iferror(index('Internal Staffing Calculator'!B$8:B23500,match(F4973,'Internal Staffing Calculator'!E$8:E23500,0)), "Not In Budget"),"")</f>
        <v/>
      </c>
      <c r="I4973" s="184"/>
      <c r="J4973" s="184"/>
      <c r="K4973" s="184"/>
      <c r="L4973" s="183"/>
    </row>
    <row r="4974">
      <c r="A4974" s="454"/>
      <c r="B4974" s="927"/>
      <c r="C4974" s="580"/>
      <c r="D4974" s="939"/>
      <c r="E4974" s="940"/>
      <c r="F4974" s="941"/>
      <c r="G4974" s="937" t="str">
        <f t="array" ref="G4974">xlookup(F4974,'Internal Staffing Calculator'!E:E,'Internal Staffing Calculator'!C:C,"")</f>
        <v/>
      </c>
      <c r="H4974" s="932" t="str">
        <f t="array" ref="H4974">if(F4974&lt;&gt;"", iferror(index('Internal Staffing Calculator'!B$8:B23500,match(F4974,'Internal Staffing Calculator'!E$8:E23500,0)), "Not In Budget"),"")</f>
        <v/>
      </c>
      <c r="I4974" s="184"/>
      <c r="J4974" s="184"/>
      <c r="K4974" s="184"/>
      <c r="L4974" s="183"/>
    </row>
    <row r="4975">
      <c r="A4975" s="454"/>
      <c r="B4975" s="927"/>
      <c r="C4975" s="580"/>
      <c r="D4975" s="939"/>
      <c r="E4975" s="940"/>
      <c r="F4975" s="941"/>
      <c r="G4975" s="937" t="str">
        <f t="array" ref="G4975">xlookup(F4975,'Internal Staffing Calculator'!E:E,'Internal Staffing Calculator'!C:C,"")</f>
        <v/>
      </c>
      <c r="H4975" s="932" t="str">
        <f t="array" ref="H4975">if(F4975&lt;&gt;"", iferror(index('Internal Staffing Calculator'!B$8:B23500,match(F4975,'Internal Staffing Calculator'!E$8:E23500,0)), "Not In Budget"),"")</f>
        <v/>
      </c>
      <c r="I4975" s="184"/>
      <c r="J4975" s="184"/>
      <c r="K4975" s="184"/>
      <c r="L4975" s="183"/>
    </row>
    <row r="4976">
      <c r="A4976" s="454"/>
      <c r="B4976" s="927"/>
      <c r="C4976" s="580"/>
      <c r="D4976" s="939"/>
      <c r="E4976" s="940"/>
      <c r="F4976" s="941"/>
      <c r="G4976" s="937" t="str">
        <f t="array" ref="G4976">xlookup(F4976,'Internal Staffing Calculator'!E:E,'Internal Staffing Calculator'!C:C,"")</f>
        <v/>
      </c>
      <c r="H4976" s="932" t="str">
        <f t="array" ref="H4976">if(F4976&lt;&gt;"", iferror(index('Internal Staffing Calculator'!B$8:B23500,match(F4976,'Internal Staffing Calculator'!E$8:E23500,0)), "Not In Budget"),"")</f>
        <v/>
      </c>
      <c r="I4976" s="184"/>
      <c r="J4976" s="184"/>
      <c r="K4976" s="184"/>
      <c r="L4976" s="183"/>
    </row>
    <row r="4977">
      <c r="A4977" s="454"/>
      <c r="B4977" s="927"/>
      <c r="C4977" s="580"/>
      <c r="D4977" s="939"/>
      <c r="E4977" s="940"/>
      <c r="F4977" s="941"/>
      <c r="G4977" s="937" t="str">
        <f t="array" ref="G4977">xlookup(F4977,'Internal Staffing Calculator'!E:E,'Internal Staffing Calculator'!C:C,"")</f>
        <v/>
      </c>
      <c r="H4977" s="932" t="str">
        <f t="array" ref="H4977">if(F4977&lt;&gt;"", iferror(index('Internal Staffing Calculator'!B$8:B23500,match(F4977,'Internal Staffing Calculator'!E$8:E23500,0)), "Not In Budget"),"")</f>
        <v/>
      </c>
      <c r="I4977" s="184"/>
      <c r="J4977" s="184"/>
      <c r="K4977" s="184"/>
      <c r="L4977" s="183"/>
    </row>
    <row r="4978">
      <c r="A4978" s="454"/>
      <c r="B4978" s="927"/>
      <c r="C4978" s="580"/>
      <c r="D4978" s="939"/>
      <c r="E4978" s="940"/>
      <c r="F4978" s="941"/>
      <c r="G4978" s="937" t="str">
        <f t="array" ref="G4978">xlookup(F4978,'Internal Staffing Calculator'!E:E,'Internal Staffing Calculator'!C:C,"")</f>
        <v/>
      </c>
      <c r="H4978" s="932" t="str">
        <f t="array" ref="H4978">if(F4978&lt;&gt;"", iferror(index('Internal Staffing Calculator'!B$8:B23500,match(F4978,'Internal Staffing Calculator'!E$8:E23500,0)), "Not In Budget"),"")</f>
        <v/>
      </c>
      <c r="I4978" s="184"/>
      <c r="J4978" s="184"/>
      <c r="K4978" s="184"/>
      <c r="L4978" s="183"/>
    </row>
    <row r="4979">
      <c r="A4979" s="454"/>
      <c r="B4979" s="927"/>
      <c r="C4979" s="580"/>
      <c r="D4979" s="939"/>
      <c r="E4979" s="940"/>
      <c r="F4979" s="941"/>
      <c r="G4979" s="937" t="str">
        <f t="array" ref="G4979">xlookup(F4979,'Internal Staffing Calculator'!E:E,'Internal Staffing Calculator'!C:C,"")</f>
        <v/>
      </c>
      <c r="H4979" s="932" t="str">
        <f t="array" ref="H4979">if(F4979&lt;&gt;"", iferror(index('Internal Staffing Calculator'!B$8:B23500,match(F4979,'Internal Staffing Calculator'!E$8:E23500,0)), "Not In Budget"),"")</f>
        <v/>
      </c>
      <c r="I4979" s="184"/>
      <c r="J4979" s="184"/>
      <c r="K4979" s="184"/>
      <c r="L4979" s="183"/>
    </row>
    <row r="4980">
      <c r="A4980" s="454"/>
      <c r="B4980" s="927"/>
      <c r="C4980" s="580"/>
      <c r="D4980" s="939"/>
      <c r="E4980" s="940"/>
      <c r="F4980" s="941"/>
      <c r="G4980" s="937" t="str">
        <f t="array" ref="G4980">xlookup(F4980,'Internal Staffing Calculator'!E:E,'Internal Staffing Calculator'!C:C,"")</f>
        <v/>
      </c>
      <c r="H4980" s="932" t="str">
        <f t="array" ref="H4980">if(F4980&lt;&gt;"", iferror(index('Internal Staffing Calculator'!B$8:B23500,match(F4980,'Internal Staffing Calculator'!E$8:E23500,0)), "Not In Budget"),"")</f>
        <v/>
      </c>
      <c r="I4980" s="184"/>
      <c r="J4980" s="184"/>
      <c r="K4980" s="184"/>
      <c r="L4980" s="183"/>
    </row>
    <row r="4981">
      <c r="A4981" s="454"/>
      <c r="B4981" s="927"/>
      <c r="C4981" s="580"/>
      <c r="D4981" s="939"/>
      <c r="E4981" s="940"/>
      <c r="F4981" s="941"/>
      <c r="G4981" s="937" t="str">
        <f t="array" ref="G4981">xlookup(F4981,'Internal Staffing Calculator'!E:E,'Internal Staffing Calculator'!C:C,"")</f>
        <v/>
      </c>
      <c r="H4981" s="932" t="str">
        <f t="array" ref="H4981">if(F4981&lt;&gt;"", iferror(index('Internal Staffing Calculator'!B$8:B23500,match(F4981,'Internal Staffing Calculator'!E$8:E23500,0)), "Not In Budget"),"")</f>
        <v/>
      </c>
      <c r="I4981" s="184"/>
      <c r="J4981" s="184"/>
      <c r="K4981" s="184"/>
      <c r="L4981" s="183"/>
    </row>
    <row r="4982">
      <c r="A4982" s="454"/>
      <c r="B4982" s="927"/>
      <c r="C4982" s="580"/>
      <c r="D4982" s="939"/>
      <c r="E4982" s="940"/>
      <c r="F4982" s="941"/>
      <c r="G4982" s="937" t="str">
        <f t="array" ref="G4982">xlookup(F4982,'Internal Staffing Calculator'!E:E,'Internal Staffing Calculator'!C:C,"")</f>
        <v/>
      </c>
      <c r="H4982" s="932" t="str">
        <f t="array" ref="H4982">if(F4982&lt;&gt;"", iferror(index('Internal Staffing Calculator'!B$8:B23500,match(F4982,'Internal Staffing Calculator'!E$8:E23500,0)), "Not In Budget"),"")</f>
        <v/>
      </c>
      <c r="I4982" s="184"/>
      <c r="J4982" s="184"/>
      <c r="K4982" s="184"/>
      <c r="L4982" s="183"/>
    </row>
    <row r="4983">
      <c r="A4983" s="454"/>
      <c r="B4983" s="927"/>
      <c r="C4983" s="580"/>
      <c r="D4983" s="939"/>
      <c r="E4983" s="940"/>
      <c r="F4983" s="941"/>
      <c r="G4983" s="937" t="str">
        <f t="array" ref="G4983">xlookup(F4983,'Internal Staffing Calculator'!E:E,'Internal Staffing Calculator'!C:C,"")</f>
        <v/>
      </c>
      <c r="H4983" s="932" t="str">
        <f t="array" ref="H4983">if(F4983&lt;&gt;"", iferror(index('Internal Staffing Calculator'!B$8:B23500,match(F4983,'Internal Staffing Calculator'!E$8:E23500,0)), "Not In Budget"),"")</f>
        <v/>
      </c>
      <c r="I4983" s="184"/>
      <c r="J4983" s="184"/>
      <c r="K4983" s="184"/>
      <c r="L4983" s="183"/>
    </row>
    <row r="4984">
      <c r="A4984" s="454"/>
      <c r="B4984" s="927"/>
      <c r="C4984" s="580"/>
      <c r="D4984" s="939"/>
      <c r="E4984" s="940"/>
      <c r="F4984" s="941"/>
      <c r="G4984" s="937" t="str">
        <f t="array" ref="G4984">xlookup(F4984,'Internal Staffing Calculator'!E:E,'Internal Staffing Calculator'!C:C,"")</f>
        <v/>
      </c>
      <c r="H4984" s="932" t="str">
        <f t="array" ref="H4984">if(F4984&lt;&gt;"", iferror(index('Internal Staffing Calculator'!B$8:B23500,match(F4984,'Internal Staffing Calculator'!E$8:E23500,0)), "Not In Budget"),"")</f>
        <v/>
      </c>
      <c r="I4984" s="184"/>
      <c r="J4984" s="184"/>
      <c r="K4984" s="184"/>
      <c r="L4984" s="183"/>
    </row>
    <row r="4985">
      <c r="A4985" s="454"/>
      <c r="B4985" s="927"/>
      <c r="C4985" s="580"/>
      <c r="D4985" s="939"/>
      <c r="E4985" s="940"/>
      <c r="F4985" s="941"/>
      <c r="G4985" s="937" t="str">
        <f t="array" ref="G4985">xlookup(F4985,'Internal Staffing Calculator'!E:E,'Internal Staffing Calculator'!C:C,"")</f>
        <v/>
      </c>
      <c r="H4985" s="932" t="str">
        <f t="array" ref="H4985">if(F4985&lt;&gt;"", iferror(index('Internal Staffing Calculator'!B$8:B23500,match(F4985,'Internal Staffing Calculator'!E$8:E23500,0)), "Not In Budget"),"")</f>
        <v/>
      </c>
      <c r="I4985" s="184"/>
      <c r="J4985" s="184"/>
      <c r="K4985" s="184"/>
      <c r="L4985" s="183"/>
    </row>
    <row r="4986">
      <c r="A4986" s="454"/>
      <c r="B4986" s="927"/>
      <c r="C4986" s="580"/>
      <c r="D4986" s="939"/>
      <c r="E4986" s="940"/>
      <c r="F4986" s="941"/>
      <c r="G4986" s="937" t="str">
        <f t="array" ref="G4986">xlookup(F4986,'Internal Staffing Calculator'!E:E,'Internal Staffing Calculator'!C:C,"")</f>
        <v/>
      </c>
      <c r="H4986" s="932" t="str">
        <f t="array" ref="H4986">if(F4986&lt;&gt;"", iferror(index('Internal Staffing Calculator'!B$8:B23500,match(F4986,'Internal Staffing Calculator'!E$8:E23500,0)), "Not In Budget"),"")</f>
        <v/>
      </c>
      <c r="I4986" s="184"/>
      <c r="J4986" s="184"/>
      <c r="K4986" s="184"/>
      <c r="L4986" s="183"/>
    </row>
    <row r="4987">
      <c r="A4987" s="454"/>
      <c r="B4987" s="927"/>
      <c r="C4987" s="580"/>
      <c r="D4987" s="939"/>
      <c r="E4987" s="940"/>
      <c r="F4987" s="941"/>
      <c r="G4987" s="937" t="str">
        <f t="array" ref="G4987">xlookup(F4987,'Internal Staffing Calculator'!E:E,'Internal Staffing Calculator'!C:C,"")</f>
        <v/>
      </c>
      <c r="H4987" s="932" t="str">
        <f t="array" ref="H4987">if(F4987&lt;&gt;"", iferror(index('Internal Staffing Calculator'!B$8:B23500,match(F4987,'Internal Staffing Calculator'!E$8:E23500,0)), "Not In Budget"),"")</f>
        <v/>
      </c>
      <c r="I4987" s="184"/>
      <c r="J4987" s="184"/>
      <c r="K4987" s="184"/>
      <c r="L4987" s="183"/>
    </row>
    <row r="4988">
      <c r="A4988" s="454"/>
      <c r="B4988" s="927"/>
      <c r="C4988" s="580"/>
      <c r="D4988" s="939"/>
      <c r="E4988" s="940"/>
      <c r="F4988" s="941"/>
      <c r="G4988" s="937" t="str">
        <f t="array" ref="G4988">xlookup(F4988,'Internal Staffing Calculator'!E:E,'Internal Staffing Calculator'!C:C,"")</f>
        <v/>
      </c>
      <c r="H4988" s="932" t="str">
        <f t="array" ref="H4988">if(F4988&lt;&gt;"", iferror(index('Internal Staffing Calculator'!B$8:B23500,match(F4988,'Internal Staffing Calculator'!E$8:E23500,0)), "Not In Budget"),"")</f>
        <v/>
      </c>
      <c r="I4988" s="184"/>
      <c r="J4988" s="184"/>
      <c r="K4988" s="184"/>
      <c r="L4988" s="183"/>
    </row>
    <row r="4989">
      <c r="A4989" s="454"/>
      <c r="B4989" s="927"/>
      <c r="C4989" s="580"/>
      <c r="D4989" s="939"/>
      <c r="E4989" s="940"/>
      <c r="F4989" s="941"/>
      <c r="G4989" s="937" t="str">
        <f t="array" ref="G4989">xlookup(F4989,'Internal Staffing Calculator'!E:E,'Internal Staffing Calculator'!C:C,"")</f>
        <v/>
      </c>
      <c r="H4989" s="932" t="str">
        <f t="array" ref="H4989">if(F4989&lt;&gt;"", iferror(index('Internal Staffing Calculator'!B$8:B23500,match(F4989,'Internal Staffing Calculator'!E$8:E23500,0)), "Not In Budget"),"")</f>
        <v/>
      </c>
      <c r="I4989" s="184"/>
      <c r="J4989" s="184"/>
      <c r="K4989" s="184"/>
      <c r="L4989" s="183"/>
    </row>
    <row r="4990">
      <c r="A4990" s="454"/>
      <c r="B4990" s="927"/>
      <c r="C4990" s="580"/>
      <c r="D4990" s="939"/>
      <c r="E4990" s="940"/>
      <c r="F4990" s="941"/>
      <c r="G4990" s="937" t="str">
        <f t="array" ref="G4990">xlookup(F4990,'Internal Staffing Calculator'!E:E,'Internal Staffing Calculator'!C:C,"")</f>
        <v/>
      </c>
      <c r="H4990" s="932" t="str">
        <f t="array" ref="H4990">if(F4990&lt;&gt;"", iferror(index('Internal Staffing Calculator'!B$8:B23500,match(F4990,'Internal Staffing Calculator'!E$8:E23500,0)), "Not In Budget"),"")</f>
        <v/>
      </c>
      <c r="I4990" s="184"/>
      <c r="J4990" s="184"/>
      <c r="K4990" s="184"/>
      <c r="L4990" s="183"/>
    </row>
    <row r="4991">
      <c r="A4991" s="454"/>
      <c r="B4991" s="927"/>
      <c r="C4991" s="580"/>
      <c r="D4991" s="939"/>
      <c r="E4991" s="940"/>
      <c r="F4991" s="941"/>
      <c r="G4991" s="937" t="str">
        <f t="array" ref="G4991">xlookup(F4991,'Internal Staffing Calculator'!E:E,'Internal Staffing Calculator'!C:C,"")</f>
        <v/>
      </c>
      <c r="H4991" s="932" t="str">
        <f t="array" ref="H4991">if(F4991&lt;&gt;"", iferror(index('Internal Staffing Calculator'!B$8:B23500,match(F4991,'Internal Staffing Calculator'!E$8:E23500,0)), "Not In Budget"),"")</f>
        <v/>
      </c>
      <c r="I4991" s="184"/>
      <c r="J4991" s="184"/>
      <c r="K4991" s="184"/>
      <c r="L4991" s="183"/>
    </row>
    <row r="4992">
      <c r="A4992" s="454"/>
      <c r="B4992" s="927"/>
      <c r="C4992" s="580"/>
      <c r="D4992" s="939"/>
      <c r="E4992" s="940"/>
      <c r="F4992" s="941"/>
      <c r="G4992" s="937" t="str">
        <f t="array" ref="G4992">xlookup(F4992,'Internal Staffing Calculator'!E:E,'Internal Staffing Calculator'!C:C,"")</f>
        <v/>
      </c>
      <c r="H4992" s="932" t="str">
        <f t="array" ref="H4992">if(F4992&lt;&gt;"", iferror(index('Internal Staffing Calculator'!B$8:B23500,match(F4992,'Internal Staffing Calculator'!E$8:E23500,0)), "Not In Budget"),"")</f>
        <v/>
      </c>
      <c r="I4992" s="184"/>
      <c r="J4992" s="184"/>
      <c r="K4992" s="184"/>
      <c r="L4992" s="183"/>
    </row>
    <row r="4993">
      <c r="A4993" s="454"/>
      <c r="B4993" s="927"/>
      <c r="C4993" s="580"/>
      <c r="D4993" s="939"/>
      <c r="E4993" s="940"/>
      <c r="F4993" s="941"/>
      <c r="G4993" s="937" t="str">
        <f t="array" ref="G4993">xlookup(F4993,'Internal Staffing Calculator'!E:E,'Internal Staffing Calculator'!C:C,"")</f>
        <v/>
      </c>
      <c r="H4993" s="932" t="str">
        <f t="array" ref="H4993">if(F4993&lt;&gt;"", iferror(index('Internal Staffing Calculator'!B$8:B23500,match(F4993,'Internal Staffing Calculator'!E$8:E23500,0)), "Not In Budget"),"")</f>
        <v/>
      </c>
      <c r="I4993" s="184"/>
      <c r="J4993" s="184"/>
      <c r="K4993" s="184"/>
      <c r="L4993" s="183"/>
    </row>
    <row r="4994">
      <c r="A4994" s="454"/>
      <c r="B4994" s="927"/>
      <c r="C4994" s="580"/>
      <c r="D4994" s="939"/>
      <c r="E4994" s="940"/>
      <c r="F4994" s="941"/>
      <c r="G4994" s="937" t="str">
        <f t="array" ref="G4994">xlookup(F4994,'Internal Staffing Calculator'!E:E,'Internal Staffing Calculator'!C:C,"")</f>
        <v/>
      </c>
      <c r="H4994" s="932" t="str">
        <f t="array" ref="H4994">if(F4994&lt;&gt;"", iferror(index('Internal Staffing Calculator'!B$8:B23500,match(F4994,'Internal Staffing Calculator'!E$8:E23500,0)), "Not In Budget"),"")</f>
        <v/>
      </c>
      <c r="I4994" s="184"/>
      <c r="J4994" s="184"/>
      <c r="K4994" s="184"/>
      <c r="L4994" s="183"/>
    </row>
    <row r="4995">
      <c r="A4995" s="454"/>
      <c r="B4995" s="927"/>
      <c r="C4995" s="580"/>
      <c r="D4995" s="939"/>
      <c r="E4995" s="940"/>
      <c r="F4995" s="941"/>
      <c r="G4995" s="937" t="str">
        <f t="array" ref="G4995">xlookup(F4995,'Internal Staffing Calculator'!E:E,'Internal Staffing Calculator'!C:C,"")</f>
        <v/>
      </c>
      <c r="H4995" s="932" t="str">
        <f t="array" ref="H4995">if(F4995&lt;&gt;"", iferror(index('Internal Staffing Calculator'!B$8:B23500,match(F4995,'Internal Staffing Calculator'!E$8:E23500,0)), "Not In Budget"),"")</f>
        <v/>
      </c>
      <c r="I4995" s="184"/>
      <c r="J4995" s="184"/>
      <c r="K4995" s="184"/>
      <c r="L4995" s="183"/>
    </row>
    <row r="4996">
      <c r="A4996" s="454"/>
      <c r="B4996" s="927"/>
      <c r="C4996" s="580"/>
      <c r="D4996" s="939"/>
      <c r="E4996" s="940"/>
      <c r="F4996" s="941"/>
      <c r="G4996" s="937" t="str">
        <f t="array" ref="G4996">xlookup(F4996,'Internal Staffing Calculator'!E:E,'Internal Staffing Calculator'!C:C,"")</f>
        <v/>
      </c>
      <c r="H4996" s="932" t="str">
        <f t="array" ref="H4996">if(F4996&lt;&gt;"", iferror(index('Internal Staffing Calculator'!B$8:B23500,match(F4996,'Internal Staffing Calculator'!E$8:E23500,0)), "Not In Budget"),"")</f>
        <v/>
      </c>
      <c r="I4996" s="184"/>
      <c r="J4996" s="184"/>
      <c r="K4996" s="184"/>
      <c r="L4996" s="183"/>
    </row>
    <row r="4997">
      <c r="A4997" s="454"/>
      <c r="B4997" s="927"/>
      <c r="C4997" s="580"/>
      <c r="D4997" s="939"/>
      <c r="E4997" s="940"/>
      <c r="F4997" s="941"/>
      <c r="G4997" s="937" t="str">
        <f t="array" ref="G4997">xlookup(F4997,'Internal Staffing Calculator'!E:E,'Internal Staffing Calculator'!C:C,"")</f>
        <v/>
      </c>
      <c r="H4997" s="932" t="str">
        <f t="array" ref="H4997">if(F4997&lt;&gt;"", iferror(index('Internal Staffing Calculator'!B$8:B23500,match(F4997,'Internal Staffing Calculator'!E$8:E23500,0)), "Not In Budget"),"")</f>
        <v/>
      </c>
      <c r="I4997" s="184"/>
      <c r="J4997" s="184"/>
      <c r="K4997" s="184"/>
      <c r="L4997" s="183"/>
    </row>
    <row r="4998">
      <c r="A4998" s="454"/>
      <c r="B4998" s="927"/>
      <c r="C4998" s="580"/>
      <c r="D4998" s="939"/>
      <c r="E4998" s="940"/>
      <c r="F4998" s="941"/>
      <c r="G4998" s="937" t="str">
        <f t="array" ref="G4998">xlookup(F4998,'Internal Staffing Calculator'!E:E,'Internal Staffing Calculator'!C:C,"")</f>
        <v/>
      </c>
      <c r="H4998" s="932" t="str">
        <f t="array" ref="H4998">if(F4998&lt;&gt;"", iferror(index('Internal Staffing Calculator'!B$8:B23500,match(F4998,'Internal Staffing Calculator'!E$8:E23500,0)), "Not In Budget"),"")</f>
        <v/>
      </c>
      <c r="I4998" s="184"/>
      <c r="J4998" s="184"/>
      <c r="K4998" s="184"/>
      <c r="L4998" s="183"/>
    </row>
    <row r="4999">
      <c r="A4999" s="454"/>
      <c r="B4999" s="927"/>
      <c r="C4999" s="580"/>
      <c r="D4999" s="939"/>
      <c r="E4999" s="940"/>
      <c r="F4999" s="941"/>
      <c r="G4999" s="937" t="str">
        <f t="array" ref="G4999">xlookup(F4999,'Internal Staffing Calculator'!E:E,'Internal Staffing Calculator'!C:C,"")</f>
        <v/>
      </c>
      <c r="H4999" s="932" t="str">
        <f t="array" ref="H4999">if(F4999&lt;&gt;"", iferror(index('Internal Staffing Calculator'!B$8:B23500,match(F4999,'Internal Staffing Calculator'!E$8:E23500,0)), "Not In Budget"),"")</f>
        <v/>
      </c>
      <c r="I4999" s="184"/>
      <c r="J4999" s="184"/>
      <c r="K4999" s="184"/>
      <c r="L4999" s="183"/>
    </row>
    <row r="5000">
      <c r="A5000" s="454"/>
      <c r="B5000" s="927"/>
      <c r="C5000" s="580"/>
      <c r="D5000" s="939"/>
      <c r="E5000" s="940"/>
      <c r="F5000" s="941"/>
      <c r="G5000" s="937" t="str">
        <f t="array" ref="G5000">xlookup(F5000,'Internal Staffing Calculator'!E:E,'Internal Staffing Calculator'!C:C,"")</f>
        <v/>
      </c>
      <c r="H5000" s="932" t="str">
        <f t="array" ref="H5000">if(F5000&lt;&gt;"", iferror(index('Internal Staffing Calculator'!B$8:B23500,match(F5000,'Internal Staffing Calculator'!E$8:E23500,0)), "Not In Budget"),"")</f>
        <v/>
      </c>
      <c r="I5000" s="184"/>
      <c r="J5000" s="184"/>
      <c r="K5000" s="184"/>
      <c r="L5000" s="183"/>
    </row>
    <row r="5001">
      <c r="A5001" s="454"/>
      <c r="B5001" s="927"/>
      <c r="C5001" s="580"/>
      <c r="D5001" s="939"/>
      <c r="E5001" s="940"/>
      <c r="F5001" s="941"/>
      <c r="G5001" s="937" t="str">
        <f t="array" ref="G5001">xlookup(F5001,'Internal Staffing Calculator'!E:E,'Internal Staffing Calculator'!C:C,"")</f>
        <v/>
      </c>
      <c r="H5001" s="932" t="str">
        <f t="array" ref="H5001">if(F5001&lt;&gt;"", iferror(index('Internal Staffing Calculator'!B$8:B23500,match(F5001,'Internal Staffing Calculator'!E$8:E23500,0)), "Not In Budget"),"")</f>
        <v/>
      </c>
      <c r="I5001" s="184"/>
      <c r="J5001" s="184"/>
      <c r="K5001" s="184"/>
      <c r="L5001" s="183"/>
    </row>
    <row r="5002">
      <c r="A5002" s="454"/>
      <c r="B5002" s="927"/>
      <c r="C5002" s="580"/>
      <c r="D5002" s="939"/>
      <c r="E5002" s="940"/>
      <c r="F5002" s="941"/>
      <c r="G5002" s="937" t="str">
        <f t="array" ref="G5002">xlookup(F5002,'Internal Staffing Calculator'!E:E,'Internal Staffing Calculator'!C:C,"")</f>
        <v/>
      </c>
      <c r="H5002" s="932" t="str">
        <f t="array" ref="H5002">if(F5002&lt;&gt;"", iferror(index('Internal Staffing Calculator'!B$8:B23500,match(F5002,'Internal Staffing Calculator'!E$8:E23500,0)), "Not In Budget"),"")</f>
        <v/>
      </c>
      <c r="I5002" s="184"/>
      <c r="J5002" s="184"/>
      <c r="K5002" s="184"/>
      <c r="L5002" s="183"/>
    </row>
    <row r="5003">
      <c r="A5003" s="454"/>
      <c r="B5003" s="927"/>
      <c r="C5003" s="580"/>
      <c r="D5003" s="939"/>
      <c r="E5003" s="940"/>
      <c r="F5003" s="941"/>
      <c r="G5003" s="937" t="str">
        <f t="array" ref="G5003">xlookup(F5003,'Internal Staffing Calculator'!E:E,'Internal Staffing Calculator'!C:C,"")</f>
        <v/>
      </c>
      <c r="H5003" s="932" t="str">
        <f t="array" ref="H5003">if(F5003&lt;&gt;"", iferror(index('Internal Staffing Calculator'!B$8:B23500,match(F5003,'Internal Staffing Calculator'!E$8:E23500,0)), "Not In Budget"),"")</f>
        <v/>
      </c>
      <c r="I5003" s="184"/>
      <c r="J5003" s="184"/>
      <c r="K5003" s="184"/>
      <c r="L5003" s="183"/>
    </row>
    <row r="5004">
      <c r="A5004" s="454"/>
      <c r="B5004" s="927"/>
      <c r="C5004" s="580"/>
      <c r="D5004" s="939"/>
      <c r="E5004" s="940"/>
      <c r="F5004" s="941"/>
      <c r="G5004" s="937" t="str">
        <f t="array" ref="G5004">xlookup(F5004,'Internal Staffing Calculator'!E:E,'Internal Staffing Calculator'!C:C,"")</f>
        <v/>
      </c>
      <c r="H5004" s="932" t="str">
        <f t="array" ref="H5004">if(F5004&lt;&gt;"", iferror(index('Internal Staffing Calculator'!B$8:B23500,match(F5004,'Internal Staffing Calculator'!E$8:E23500,0)), "Not In Budget"),"")</f>
        <v/>
      </c>
      <c r="I5004" s="184"/>
      <c r="J5004" s="184"/>
      <c r="K5004" s="184"/>
      <c r="L5004" s="183"/>
    </row>
    <row r="5005">
      <c r="A5005" s="454"/>
      <c r="B5005" s="927"/>
      <c r="C5005" s="580"/>
      <c r="D5005" s="939"/>
      <c r="E5005" s="940"/>
      <c r="F5005" s="941"/>
      <c r="G5005" s="937" t="str">
        <f t="array" ref="G5005">xlookup(F5005,'Internal Staffing Calculator'!E:E,'Internal Staffing Calculator'!C:C,"")</f>
        <v/>
      </c>
      <c r="H5005" s="932" t="str">
        <f t="array" ref="H5005">if(F5005&lt;&gt;"", iferror(index('Internal Staffing Calculator'!B$8:B23500,match(F5005,'Internal Staffing Calculator'!E$8:E23500,0)), "Not In Budget"),"")</f>
        <v/>
      </c>
      <c r="I5005" s="184"/>
      <c r="J5005" s="184"/>
      <c r="K5005" s="184"/>
      <c r="L5005" s="183"/>
    </row>
    <row r="5006">
      <c r="A5006" s="454"/>
      <c r="B5006" s="927"/>
      <c r="C5006" s="580"/>
      <c r="D5006" s="939"/>
      <c r="E5006" s="940"/>
      <c r="F5006" s="941"/>
      <c r="G5006" s="937" t="str">
        <f t="array" ref="G5006">xlookup(F5006,'Internal Staffing Calculator'!E:E,'Internal Staffing Calculator'!C:C,"")</f>
        <v/>
      </c>
      <c r="H5006" s="932" t="str">
        <f t="array" ref="H5006">if(F5006&lt;&gt;"", iferror(index('Internal Staffing Calculator'!B$8:B23500,match(F5006,'Internal Staffing Calculator'!E$8:E23500,0)), "Not In Budget"),"")</f>
        <v/>
      </c>
      <c r="I5006" s="184"/>
      <c r="J5006" s="184"/>
      <c r="K5006" s="184"/>
      <c r="L5006" s="183"/>
    </row>
    <row r="5007">
      <c r="A5007" s="454"/>
      <c r="B5007" s="927"/>
      <c r="C5007" s="580"/>
      <c r="D5007" s="939"/>
      <c r="E5007" s="940"/>
      <c r="F5007" s="941"/>
      <c r="G5007" s="937" t="str">
        <f t="array" ref="G5007">xlookup(F5007,'Internal Staffing Calculator'!E:E,'Internal Staffing Calculator'!C:C,"")</f>
        <v/>
      </c>
      <c r="H5007" s="932" t="str">
        <f t="array" ref="H5007">if(F5007&lt;&gt;"", iferror(index('Internal Staffing Calculator'!B$8:B23500,match(F5007,'Internal Staffing Calculator'!E$8:E23500,0)), "Not In Budget"),"")</f>
        <v/>
      </c>
      <c r="I5007" s="184"/>
      <c r="J5007" s="184"/>
      <c r="K5007" s="184"/>
      <c r="L5007" s="183"/>
    </row>
    <row r="5008">
      <c r="A5008" s="454"/>
      <c r="B5008" s="927"/>
      <c r="C5008" s="580"/>
      <c r="D5008" s="939"/>
      <c r="E5008" s="940"/>
      <c r="F5008" s="941"/>
      <c r="G5008" s="937" t="str">
        <f t="array" ref="G5008">xlookup(F5008,'Internal Staffing Calculator'!E:E,'Internal Staffing Calculator'!C:C,"")</f>
        <v/>
      </c>
      <c r="H5008" s="932" t="str">
        <f t="array" ref="H5008">if(F5008&lt;&gt;"", iferror(index('Internal Staffing Calculator'!B$8:B23500,match(F5008,'Internal Staffing Calculator'!E$8:E23500,0)), "Not In Budget"),"")</f>
        <v/>
      </c>
      <c r="I5008" s="184"/>
      <c r="J5008" s="184"/>
      <c r="K5008" s="184"/>
      <c r="L5008" s="183"/>
    </row>
    <row r="5009">
      <c r="A5009" s="454"/>
      <c r="B5009" s="927"/>
      <c r="C5009" s="580"/>
      <c r="D5009" s="939"/>
      <c r="E5009" s="940"/>
      <c r="F5009" s="941"/>
      <c r="G5009" s="937" t="str">
        <f t="array" ref="G5009">xlookup(F5009,'Internal Staffing Calculator'!E:E,'Internal Staffing Calculator'!C:C,"")</f>
        <v/>
      </c>
      <c r="H5009" s="932" t="str">
        <f t="array" ref="H5009">if(F5009&lt;&gt;"", iferror(index('Internal Staffing Calculator'!B$8:B23500,match(F5009,'Internal Staffing Calculator'!E$8:E23500,0)), "Not In Budget"),"")</f>
        <v/>
      </c>
      <c r="I5009" s="184"/>
      <c r="J5009" s="184"/>
      <c r="K5009" s="184"/>
      <c r="L5009" s="183"/>
    </row>
    <row r="5010">
      <c r="A5010" s="454"/>
      <c r="B5010" s="927"/>
      <c r="C5010" s="580"/>
      <c r="D5010" s="939"/>
      <c r="E5010" s="940"/>
      <c r="F5010" s="941"/>
      <c r="G5010" s="937" t="str">
        <f t="array" ref="G5010">xlookup(F5010,'Internal Staffing Calculator'!E:E,'Internal Staffing Calculator'!C:C,"")</f>
        <v/>
      </c>
      <c r="H5010" s="932" t="str">
        <f t="array" ref="H5010">if(F5010&lt;&gt;"", iferror(index('Internal Staffing Calculator'!B$8:B23500,match(F5010,'Internal Staffing Calculator'!E$8:E23500,0)), "Not In Budget"),"")</f>
        <v/>
      </c>
      <c r="I5010" s="184"/>
      <c r="J5010" s="184"/>
      <c r="K5010" s="184"/>
      <c r="L5010" s="183"/>
    </row>
    <row r="5011">
      <c r="A5011" s="454"/>
      <c r="B5011" s="927"/>
      <c r="C5011" s="580"/>
      <c r="D5011" s="939"/>
      <c r="E5011" s="940"/>
      <c r="F5011" s="941"/>
      <c r="G5011" s="937" t="str">
        <f t="array" ref="G5011">xlookup(F5011,'Internal Staffing Calculator'!E:E,'Internal Staffing Calculator'!C:C,"")</f>
        <v/>
      </c>
      <c r="H5011" s="932" t="str">
        <f t="array" ref="H5011">if(F5011&lt;&gt;"", iferror(index('Internal Staffing Calculator'!B$8:B23500,match(F5011,'Internal Staffing Calculator'!E$8:E23500,0)), "Not In Budget"),"")</f>
        <v/>
      </c>
      <c r="I5011" s="184"/>
      <c r="J5011" s="184"/>
      <c r="K5011" s="184"/>
      <c r="L5011" s="183"/>
    </row>
    <row r="5012">
      <c r="A5012" s="454"/>
      <c r="B5012" s="927"/>
      <c r="C5012" s="580"/>
      <c r="D5012" s="939"/>
      <c r="E5012" s="940"/>
      <c r="F5012" s="941"/>
      <c r="G5012" s="937" t="str">
        <f t="array" ref="G5012">xlookup(F5012,'Internal Staffing Calculator'!E:E,'Internal Staffing Calculator'!C:C,"")</f>
        <v/>
      </c>
      <c r="H5012" s="932" t="str">
        <f t="array" ref="H5012">if(F5012&lt;&gt;"", iferror(index('Internal Staffing Calculator'!B$8:B23500,match(F5012,'Internal Staffing Calculator'!E$8:E23500,0)), "Not In Budget"),"")</f>
        <v/>
      </c>
      <c r="I5012" s="184"/>
      <c r="J5012" s="184"/>
      <c r="K5012" s="184"/>
      <c r="L5012" s="183"/>
    </row>
    <row r="5013">
      <c r="A5013" s="454"/>
      <c r="B5013" s="927"/>
      <c r="C5013" s="580"/>
      <c r="D5013" s="939"/>
      <c r="E5013" s="940"/>
      <c r="F5013" s="941"/>
      <c r="G5013" s="937" t="str">
        <f t="array" ref="G5013">xlookup(F5013,'Internal Staffing Calculator'!E:E,'Internal Staffing Calculator'!C:C,"")</f>
        <v/>
      </c>
      <c r="H5013" s="932" t="str">
        <f t="array" ref="H5013">if(F5013&lt;&gt;"", iferror(index('Internal Staffing Calculator'!B$8:B23500,match(F5013,'Internal Staffing Calculator'!E$8:E23500,0)), "Not In Budget"),"")</f>
        <v/>
      </c>
      <c r="I5013" s="184"/>
      <c r="J5013" s="184"/>
      <c r="K5013" s="184"/>
      <c r="L5013" s="183"/>
    </row>
    <row r="5014">
      <c r="A5014" s="454"/>
      <c r="B5014" s="927"/>
      <c r="C5014" s="580"/>
      <c r="D5014" s="939"/>
      <c r="E5014" s="940"/>
      <c r="F5014" s="941"/>
      <c r="G5014" s="937" t="str">
        <f t="array" ref="G5014">xlookup(F5014,'Internal Staffing Calculator'!E:E,'Internal Staffing Calculator'!C:C,"")</f>
        <v/>
      </c>
      <c r="H5014" s="932" t="str">
        <f t="array" ref="H5014">if(F5014&lt;&gt;"", iferror(index('Internal Staffing Calculator'!B$8:B23500,match(F5014,'Internal Staffing Calculator'!E$8:E23500,0)), "Not In Budget"),"")</f>
        <v/>
      </c>
      <c r="I5014" s="184"/>
      <c r="J5014" s="184"/>
      <c r="K5014" s="184"/>
      <c r="L5014" s="183"/>
    </row>
    <row r="5015">
      <c r="A5015" s="454"/>
      <c r="B5015" s="927"/>
      <c r="C5015" s="580"/>
      <c r="D5015" s="939"/>
      <c r="E5015" s="940"/>
      <c r="F5015" s="941"/>
      <c r="G5015" s="937" t="str">
        <f t="array" ref="G5015">xlookup(F5015,'Internal Staffing Calculator'!E:E,'Internal Staffing Calculator'!C:C,"")</f>
        <v/>
      </c>
      <c r="H5015" s="932" t="str">
        <f t="array" ref="H5015">if(F5015&lt;&gt;"", iferror(index('Internal Staffing Calculator'!B$8:B23500,match(F5015,'Internal Staffing Calculator'!E$8:E23500,0)), "Not In Budget"),"")</f>
        <v/>
      </c>
      <c r="I5015" s="184"/>
      <c r="J5015" s="184"/>
      <c r="K5015" s="184"/>
      <c r="L5015" s="183"/>
    </row>
    <row r="5016">
      <c r="A5016" s="454"/>
      <c r="B5016" s="927"/>
      <c r="C5016" s="580"/>
      <c r="D5016" s="939"/>
      <c r="E5016" s="940"/>
      <c r="F5016" s="941"/>
      <c r="G5016" s="937" t="str">
        <f t="array" ref="G5016">xlookup(F5016,'Internal Staffing Calculator'!E:E,'Internal Staffing Calculator'!C:C,"")</f>
        <v/>
      </c>
      <c r="H5016" s="932" t="str">
        <f t="array" ref="H5016">if(F5016&lt;&gt;"", iferror(index('Internal Staffing Calculator'!B$8:B23500,match(F5016,'Internal Staffing Calculator'!E$8:E23500,0)), "Not In Budget"),"")</f>
        <v/>
      </c>
      <c r="I5016" s="184"/>
      <c r="J5016" s="184"/>
      <c r="K5016" s="184"/>
      <c r="L5016" s="183"/>
    </row>
    <row r="5017">
      <c r="A5017" s="454"/>
      <c r="B5017" s="927"/>
      <c r="C5017" s="580"/>
      <c r="D5017" s="939"/>
      <c r="E5017" s="940"/>
      <c r="F5017" s="941"/>
      <c r="G5017" s="937" t="str">
        <f t="array" ref="G5017">xlookup(F5017,'Internal Staffing Calculator'!E:E,'Internal Staffing Calculator'!C:C,"")</f>
        <v/>
      </c>
      <c r="H5017" s="932" t="str">
        <f t="array" ref="H5017">if(F5017&lt;&gt;"", iferror(index('Internal Staffing Calculator'!B$8:B23500,match(F5017,'Internal Staffing Calculator'!E$8:E23500,0)), "Not In Budget"),"")</f>
        <v/>
      </c>
      <c r="I5017" s="184"/>
      <c r="J5017" s="184"/>
      <c r="K5017" s="184"/>
      <c r="L5017" s="183"/>
    </row>
    <row r="5018">
      <c r="A5018" s="454"/>
      <c r="B5018" s="927"/>
      <c r="C5018" s="580"/>
      <c r="D5018" s="939"/>
      <c r="E5018" s="940"/>
      <c r="F5018" s="941"/>
      <c r="G5018" s="937" t="str">
        <f t="array" ref="G5018">xlookup(F5018,'Internal Staffing Calculator'!E:E,'Internal Staffing Calculator'!C:C,"")</f>
        <v/>
      </c>
      <c r="H5018" s="932" t="str">
        <f t="array" ref="H5018">if(F5018&lt;&gt;"", iferror(index('Internal Staffing Calculator'!B$8:B23500,match(F5018,'Internal Staffing Calculator'!E$8:E23500,0)), "Not In Budget"),"")</f>
        <v/>
      </c>
      <c r="I5018" s="184"/>
      <c r="J5018" s="184"/>
      <c r="K5018" s="184"/>
      <c r="L5018" s="183"/>
    </row>
    <row r="5019">
      <c r="A5019" s="454"/>
      <c r="B5019" s="927"/>
      <c r="C5019" s="580"/>
      <c r="D5019" s="939"/>
      <c r="E5019" s="940"/>
      <c r="F5019" s="941"/>
      <c r="G5019" s="937" t="str">
        <f t="array" ref="G5019">xlookup(F5019,'Internal Staffing Calculator'!E:E,'Internal Staffing Calculator'!C:C,"")</f>
        <v/>
      </c>
      <c r="H5019" s="932" t="str">
        <f t="array" ref="H5019">if(F5019&lt;&gt;"", iferror(index('Internal Staffing Calculator'!B$8:B23500,match(F5019,'Internal Staffing Calculator'!E$8:E23500,0)), "Not In Budget"),"")</f>
        <v/>
      </c>
      <c r="I5019" s="184"/>
      <c r="J5019" s="184"/>
      <c r="K5019" s="184"/>
      <c r="L5019" s="183"/>
    </row>
    <row r="5020">
      <c r="A5020" s="454"/>
      <c r="B5020" s="927"/>
      <c r="C5020" s="580"/>
      <c r="D5020" s="939"/>
      <c r="E5020" s="940"/>
      <c r="F5020" s="941"/>
      <c r="G5020" s="937" t="str">
        <f t="array" ref="G5020">xlookup(F5020,'Internal Staffing Calculator'!E:E,'Internal Staffing Calculator'!C:C,"")</f>
        <v/>
      </c>
      <c r="H5020" s="932" t="str">
        <f t="array" ref="H5020">if(F5020&lt;&gt;"", iferror(index('Internal Staffing Calculator'!B$8:B23500,match(F5020,'Internal Staffing Calculator'!E$8:E23500,0)), "Not In Budget"),"")</f>
        <v/>
      </c>
      <c r="I5020" s="184"/>
      <c r="J5020" s="184"/>
      <c r="K5020" s="184"/>
      <c r="L5020" s="183"/>
    </row>
    <row r="5021">
      <c r="A5021" s="454"/>
      <c r="B5021" s="927"/>
      <c r="C5021" s="580"/>
      <c r="D5021" s="939"/>
      <c r="E5021" s="940"/>
      <c r="F5021" s="941"/>
      <c r="G5021" s="937" t="str">
        <f t="array" ref="G5021">xlookup(F5021,'Internal Staffing Calculator'!E:E,'Internal Staffing Calculator'!C:C,"")</f>
        <v/>
      </c>
      <c r="H5021" s="932" t="str">
        <f t="array" ref="H5021">if(F5021&lt;&gt;"", iferror(index('Internal Staffing Calculator'!B$8:B23500,match(F5021,'Internal Staffing Calculator'!E$8:E23500,0)), "Not In Budget"),"")</f>
        <v/>
      </c>
      <c r="I5021" s="184"/>
      <c r="J5021" s="184"/>
      <c r="K5021" s="184"/>
      <c r="L5021" s="183"/>
    </row>
    <row r="5022">
      <c r="A5022" s="454"/>
      <c r="B5022" s="927"/>
      <c r="C5022" s="580"/>
      <c r="D5022" s="939"/>
      <c r="E5022" s="940"/>
      <c r="F5022" s="941"/>
      <c r="G5022" s="937" t="str">
        <f t="array" ref="G5022">xlookup(F5022,'Internal Staffing Calculator'!E:E,'Internal Staffing Calculator'!C:C,"")</f>
        <v/>
      </c>
      <c r="H5022" s="932" t="str">
        <f t="array" ref="H5022">if(F5022&lt;&gt;"", iferror(index('Internal Staffing Calculator'!B$8:B23500,match(F5022,'Internal Staffing Calculator'!E$8:E23500,0)), "Not In Budget"),"")</f>
        <v/>
      </c>
      <c r="I5022" s="184"/>
      <c r="J5022" s="184"/>
      <c r="K5022" s="184"/>
      <c r="L5022" s="183"/>
    </row>
    <row r="5023">
      <c r="A5023" s="454"/>
      <c r="B5023" s="927"/>
      <c r="C5023" s="580"/>
      <c r="D5023" s="939"/>
      <c r="E5023" s="940"/>
      <c r="F5023" s="941"/>
      <c r="G5023" s="937" t="str">
        <f t="array" ref="G5023">xlookup(F5023,'Internal Staffing Calculator'!E:E,'Internal Staffing Calculator'!C:C,"")</f>
        <v/>
      </c>
      <c r="H5023" s="932" t="str">
        <f t="array" ref="H5023">if(F5023&lt;&gt;"", iferror(index('Internal Staffing Calculator'!B$8:B23500,match(F5023,'Internal Staffing Calculator'!E$8:E23500,0)), "Not In Budget"),"")</f>
        <v/>
      </c>
      <c r="I5023" s="184"/>
      <c r="J5023" s="184"/>
      <c r="K5023" s="184"/>
      <c r="L5023" s="183"/>
    </row>
    <row r="5024">
      <c r="A5024" s="454"/>
      <c r="B5024" s="927"/>
      <c r="C5024" s="580"/>
      <c r="D5024" s="939"/>
      <c r="E5024" s="940"/>
      <c r="F5024" s="941"/>
      <c r="G5024" s="937" t="str">
        <f t="array" ref="G5024">xlookup(F5024,'Internal Staffing Calculator'!E:E,'Internal Staffing Calculator'!C:C,"")</f>
        <v/>
      </c>
      <c r="H5024" s="932" t="str">
        <f t="array" ref="H5024">if(F5024&lt;&gt;"", iferror(index('Internal Staffing Calculator'!B$8:B23500,match(F5024,'Internal Staffing Calculator'!E$8:E23500,0)), "Not In Budget"),"")</f>
        <v/>
      </c>
      <c r="I5024" s="184"/>
      <c r="J5024" s="184"/>
      <c r="K5024" s="184"/>
      <c r="L5024" s="183"/>
    </row>
    <row r="5025">
      <c r="A5025" s="454"/>
      <c r="B5025" s="927"/>
      <c r="C5025" s="580"/>
      <c r="D5025" s="939"/>
      <c r="E5025" s="940"/>
      <c r="F5025" s="941"/>
      <c r="G5025" s="937" t="str">
        <f t="array" ref="G5025">xlookup(F5025,'Internal Staffing Calculator'!E:E,'Internal Staffing Calculator'!C:C,"")</f>
        <v/>
      </c>
      <c r="H5025" s="932" t="str">
        <f t="array" ref="H5025">if(F5025&lt;&gt;"", iferror(index('Internal Staffing Calculator'!B$8:B23500,match(F5025,'Internal Staffing Calculator'!E$8:E23500,0)), "Not In Budget"),"")</f>
        <v/>
      </c>
      <c r="I5025" s="184"/>
      <c r="J5025" s="184"/>
      <c r="K5025" s="184"/>
      <c r="L5025" s="183"/>
    </row>
    <row r="5026">
      <c r="A5026" s="454"/>
      <c r="B5026" s="927"/>
      <c r="C5026" s="580"/>
      <c r="D5026" s="939"/>
      <c r="E5026" s="940"/>
      <c r="F5026" s="941"/>
      <c r="G5026" s="937" t="str">
        <f t="array" ref="G5026">xlookup(F5026,'Internal Staffing Calculator'!E:E,'Internal Staffing Calculator'!C:C,"")</f>
        <v/>
      </c>
      <c r="H5026" s="932" t="str">
        <f t="array" ref="H5026">if(F5026&lt;&gt;"", iferror(index('Internal Staffing Calculator'!B$8:B23500,match(F5026,'Internal Staffing Calculator'!E$8:E23500,0)), "Not In Budget"),"")</f>
        <v/>
      </c>
      <c r="I5026" s="184"/>
      <c r="J5026" s="184"/>
      <c r="K5026" s="184"/>
      <c r="L5026" s="183"/>
    </row>
    <row r="5027">
      <c r="A5027" s="454"/>
      <c r="B5027" s="927"/>
      <c r="C5027" s="580"/>
      <c r="D5027" s="939"/>
      <c r="E5027" s="940"/>
      <c r="F5027" s="941"/>
      <c r="G5027" s="937" t="str">
        <f t="array" ref="G5027">xlookup(F5027,'Internal Staffing Calculator'!E:E,'Internal Staffing Calculator'!C:C,"")</f>
        <v/>
      </c>
      <c r="H5027" s="932" t="str">
        <f t="array" ref="H5027">if(F5027&lt;&gt;"", iferror(index('Internal Staffing Calculator'!B$8:B23500,match(F5027,'Internal Staffing Calculator'!E$8:E23500,0)), "Not In Budget"),"")</f>
        <v/>
      </c>
      <c r="I5027" s="184"/>
      <c r="J5027" s="184"/>
      <c r="K5027" s="184"/>
      <c r="L5027" s="183"/>
    </row>
    <row r="5028">
      <c r="A5028" s="454"/>
      <c r="B5028" s="927"/>
      <c r="C5028" s="580"/>
      <c r="D5028" s="939"/>
      <c r="E5028" s="940"/>
      <c r="F5028" s="941"/>
      <c r="G5028" s="937" t="str">
        <f t="array" ref="G5028">xlookup(F5028,'Internal Staffing Calculator'!E:E,'Internal Staffing Calculator'!C:C,"")</f>
        <v/>
      </c>
      <c r="H5028" s="932" t="str">
        <f t="array" ref="H5028">if(F5028&lt;&gt;"", iferror(index('Internal Staffing Calculator'!B$8:B23500,match(F5028,'Internal Staffing Calculator'!E$8:E23500,0)), "Not In Budget"),"")</f>
        <v/>
      </c>
      <c r="I5028" s="184"/>
      <c r="J5028" s="184"/>
      <c r="K5028" s="184"/>
      <c r="L5028" s="183"/>
    </row>
    <row r="5029">
      <c r="A5029" s="454"/>
      <c r="B5029" s="927"/>
      <c r="C5029" s="580"/>
      <c r="D5029" s="939"/>
      <c r="E5029" s="940"/>
      <c r="F5029" s="941"/>
      <c r="G5029" s="937" t="str">
        <f t="array" ref="G5029">xlookup(F5029,'Internal Staffing Calculator'!E:E,'Internal Staffing Calculator'!C:C,"")</f>
        <v/>
      </c>
      <c r="H5029" s="932" t="str">
        <f t="array" ref="H5029">if(F5029&lt;&gt;"", iferror(index('Internal Staffing Calculator'!B$8:B23500,match(F5029,'Internal Staffing Calculator'!E$8:E23500,0)), "Not In Budget"),"")</f>
        <v/>
      </c>
      <c r="I5029" s="184"/>
      <c r="J5029" s="184"/>
      <c r="K5029" s="184"/>
      <c r="L5029" s="183"/>
    </row>
    <row r="5030">
      <c r="A5030" s="454"/>
      <c r="B5030" s="927"/>
      <c r="C5030" s="580"/>
      <c r="D5030" s="939"/>
      <c r="E5030" s="940"/>
      <c r="F5030" s="941"/>
      <c r="G5030" s="937" t="str">
        <f t="array" ref="G5030">xlookup(F5030,'Internal Staffing Calculator'!E:E,'Internal Staffing Calculator'!C:C,"")</f>
        <v/>
      </c>
      <c r="H5030" s="932" t="str">
        <f t="array" ref="H5030">if(F5030&lt;&gt;"", iferror(index('Internal Staffing Calculator'!B$8:B23500,match(F5030,'Internal Staffing Calculator'!E$8:E23500,0)), "Not In Budget"),"")</f>
        <v/>
      </c>
      <c r="I5030" s="184"/>
      <c r="J5030" s="184"/>
      <c r="K5030" s="184"/>
      <c r="L5030" s="183"/>
    </row>
    <row r="5031">
      <c r="A5031" s="454"/>
      <c r="B5031" s="927"/>
      <c r="C5031" s="580"/>
      <c r="D5031" s="939"/>
      <c r="E5031" s="940"/>
      <c r="F5031" s="941"/>
      <c r="G5031" s="937" t="str">
        <f t="array" ref="G5031">xlookup(F5031,'Internal Staffing Calculator'!E:E,'Internal Staffing Calculator'!C:C,"")</f>
        <v/>
      </c>
      <c r="H5031" s="932" t="str">
        <f t="array" ref="H5031">if(F5031&lt;&gt;"", iferror(index('Internal Staffing Calculator'!B$8:B23500,match(F5031,'Internal Staffing Calculator'!E$8:E23500,0)), "Not In Budget"),"")</f>
        <v/>
      </c>
      <c r="I5031" s="184"/>
      <c r="J5031" s="184"/>
      <c r="K5031" s="184"/>
      <c r="L5031" s="183"/>
    </row>
    <row r="5032">
      <c r="A5032" s="454"/>
      <c r="B5032" s="927"/>
      <c r="C5032" s="580"/>
      <c r="D5032" s="939"/>
      <c r="E5032" s="940"/>
      <c r="F5032" s="941"/>
      <c r="G5032" s="937" t="str">
        <f t="array" ref="G5032">xlookup(F5032,'Internal Staffing Calculator'!E:E,'Internal Staffing Calculator'!C:C,"")</f>
        <v/>
      </c>
      <c r="H5032" s="932" t="str">
        <f t="array" ref="H5032">if(F5032&lt;&gt;"", iferror(index('Internal Staffing Calculator'!B$8:B23500,match(F5032,'Internal Staffing Calculator'!E$8:E23500,0)), "Not In Budget"),"")</f>
        <v/>
      </c>
      <c r="I5032" s="184"/>
      <c r="J5032" s="184"/>
      <c r="K5032" s="184"/>
      <c r="L5032" s="183"/>
    </row>
    <row r="5033">
      <c r="A5033" s="454"/>
      <c r="B5033" s="927"/>
      <c r="C5033" s="580"/>
      <c r="D5033" s="939"/>
      <c r="E5033" s="940"/>
      <c r="F5033" s="941"/>
      <c r="G5033" s="937" t="str">
        <f t="array" ref="G5033">xlookup(F5033,'Internal Staffing Calculator'!E:E,'Internal Staffing Calculator'!C:C,"")</f>
        <v/>
      </c>
      <c r="H5033" s="932" t="str">
        <f t="array" ref="H5033">if(F5033&lt;&gt;"", iferror(index('Internal Staffing Calculator'!B$8:B23500,match(F5033,'Internal Staffing Calculator'!E$8:E23500,0)), "Not In Budget"),"")</f>
        <v/>
      </c>
      <c r="I5033" s="184"/>
      <c r="J5033" s="184"/>
      <c r="K5033" s="184"/>
      <c r="L5033" s="183"/>
    </row>
    <row r="5034">
      <c r="A5034" s="454"/>
      <c r="B5034" s="927"/>
      <c r="C5034" s="580"/>
      <c r="D5034" s="939"/>
      <c r="E5034" s="940"/>
      <c r="F5034" s="941"/>
      <c r="G5034" s="937" t="str">
        <f t="array" ref="G5034">xlookup(F5034,'Internal Staffing Calculator'!E:E,'Internal Staffing Calculator'!C:C,"")</f>
        <v/>
      </c>
      <c r="H5034" s="932" t="str">
        <f t="array" ref="H5034">if(F5034&lt;&gt;"", iferror(index('Internal Staffing Calculator'!B$8:B23500,match(F5034,'Internal Staffing Calculator'!E$8:E23500,0)), "Not In Budget"),"")</f>
        <v/>
      </c>
      <c r="I5034" s="184"/>
      <c r="J5034" s="184"/>
      <c r="K5034" s="184"/>
      <c r="L5034" s="183"/>
    </row>
    <row r="5035">
      <c r="A5035" s="454"/>
      <c r="B5035" s="927"/>
      <c r="C5035" s="580"/>
      <c r="D5035" s="939"/>
      <c r="E5035" s="940"/>
      <c r="F5035" s="941"/>
      <c r="G5035" s="937" t="str">
        <f t="array" ref="G5035">xlookup(F5035,'Internal Staffing Calculator'!E:E,'Internal Staffing Calculator'!C:C,"")</f>
        <v/>
      </c>
      <c r="H5035" s="932" t="str">
        <f t="array" ref="H5035">if(F5035&lt;&gt;"", iferror(index('Internal Staffing Calculator'!B$8:B23500,match(F5035,'Internal Staffing Calculator'!E$8:E23500,0)), "Not In Budget"),"")</f>
        <v/>
      </c>
      <c r="I5035" s="184"/>
      <c r="J5035" s="184"/>
      <c r="K5035" s="184"/>
      <c r="L5035" s="183"/>
    </row>
    <row r="5036">
      <c r="A5036" s="454"/>
      <c r="B5036" s="927"/>
      <c r="C5036" s="580"/>
      <c r="D5036" s="939"/>
      <c r="E5036" s="940"/>
      <c r="F5036" s="941"/>
      <c r="G5036" s="937" t="str">
        <f t="array" ref="G5036">xlookup(F5036,'Internal Staffing Calculator'!E:E,'Internal Staffing Calculator'!C:C,"")</f>
        <v/>
      </c>
      <c r="H5036" s="932" t="str">
        <f t="array" ref="H5036">if(F5036&lt;&gt;"", iferror(index('Internal Staffing Calculator'!B$8:B23500,match(F5036,'Internal Staffing Calculator'!E$8:E23500,0)), "Not In Budget"),"")</f>
        <v/>
      </c>
      <c r="I5036" s="184"/>
      <c r="J5036" s="184"/>
      <c r="K5036" s="184"/>
      <c r="L5036" s="183"/>
    </row>
    <row r="5037">
      <c r="A5037" s="454"/>
      <c r="B5037" s="927"/>
      <c r="C5037" s="580"/>
      <c r="D5037" s="939"/>
      <c r="E5037" s="940"/>
      <c r="F5037" s="941"/>
      <c r="G5037" s="937" t="str">
        <f t="array" ref="G5037">xlookup(F5037,'Internal Staffing Calculator'!E:E,'Internal Staffing Calculator'!C:C,"")</f>
        <v/>
      </c>
      <c r="H5037" s="932" t="str">
        <f t="array" ref="H5037">if(F5037&lt;&gt;"", iferror(index('Internal Staffing Calculator'!B$8:B23500,match(F5037,'Internal Staffing Calculator'!E$8:E23500,0)), "Not In Budget"),"")</f>
        <v/>
      </c>
      <c r="I5037" s="184"/>
      <c r="J5037" s="184"/>
      <c r="K5037" s="184"/>
      <c r="L5037" s="183"/>
    </row>
    <row r="5038">
      <c r="A5038" s="454"/>
      <c r="B5038" s="927"/>
      <c r="C5038" s="580"/>
      <c r="D5038" s="939"/>
      <c r="E5038" s="940"/>
      <c r="F5038" s="941"/>
      <c r="G5038" s="937" t="str">
        <f t="array" ref="G5038">xlookup(F5038,'Internal Staffing Calculator'!E:E,'Internal Staffing Calculator'!C:C,"")</f>
        <v/>
      </c>
      <c r="H5038" s="932" t="str">
        <f t="array" ref="H5038">if(F5038&lt;&gt;"", iferror(index('Internal Staffing Calculator'!B$8:B23500,match(F5038,'Internal Staffing Calculator'!E$8:E23500,0)), "Not In Budget"),"")</f>
        <v/>
      </c>
      <c r="I5038" s="184"/>
      <c r="J5038" s="184"/>
      <c r="K5038" s="184"/>
      <c r="L5038" s="183"/>
    </row>
    <row r="5039">
      <c r="A5039" s="454"/>
      <c r="B5039" s="927"/>
      <c r="C5039" s="580"/>
      <c r="D5039" s="939"/>
      <c r="E5039" s="940"/>
      <c r="F5039" s="941"/>
      <c r="G5039" s="937" t="str">
        <f t="array" ref="G5039">xlookup(F5039,'Internal Staffing Calculator'!E:E,'Internal Staffing Calculator'!C:C,"")</f>
        <v/>
      </c>
      <c r="H5039" s="932" t="str">
        <f t="array" ref="H5039">if(F5039&lt;&gt;"", iferror(index('Internal Staffing Calculator'!B$8:B23500,match(F5039,'Internal Staffing Calculator'!E$8:E23500,0)), "Not In Budget"),"")</f>
        <v/>
      </c>
      <c r="I5039" s="184"/>
      <c r="J5039" s="184"/>
      <c r="K5039" s="184"/>
      <c r="L5039" s="183"/>
    </row>
    <row r="5040">
      <c r="A5040" s="454"/>
      <c r="B5040" s="927"/>
      <c r="C5040" s="580"/>
      <c r="D5040" s="939"/>
      <c r="E5040" s="940"/>
      <c r="F5040" s="941"/>
      <c r="G5040" s="937" t="str">
        <f t="array" ref="G5040">xlookup(F5040,'Internal Staffing Calculator'!E:E,'Internal Staffing Calculator'!C:C,"")</f>
        <v/>
      </c>
      <c r="H5040" s="932" t="str">
        <f t="array" ref="H5040">if(F5040&lt;&gt;"", iferror(index('Internal Staffing Calculator'!B$8:B23500,match(F5040,'Internal Staffing Calculator'!E$8:E23500,0)), "Not In Budget"),"")</f>
        <v/>
      </c>
      <c r="I5040" s="184"/>
      <c r="J5040" s="184"/>
      <c r="K5040" s="184"/>
      <c r="L5040" s="183"/>
    </row>
    <row r="5041">
      <c r="A5041" s="454"/>
      <c r="B5041" s="927"/>
      <c r="C5041" s="580"/>
      <c r="D5041" s="939"/>
      <c r="E5041" s="940"/>
      <c r="F5041" s="941"/>
      <c r="G5041" s="937" t="str">
        <f t="array" ref="G5041">xlookup(F5041,'Internal Staffing Calculator'!E:E,'Internal Staffing Calculator'!C:C,"")</f>
        <v/>
      </c>
      <c r="H5041" s="932" t="str">
        <f t="array" ref="H5041">if(F5041&lt;&gt;"", iferror(index('Internal Staffing Calculator'!B$8:B23500,match(F5041,'Internal Staffing Calculator'!E$8:E23500,0)), "Not In Budget"),"")</f>
        <v/>
      </c>
      <c r="I5041" s="184"/>
      <c r="J5041" s="184"/>
      <c r="K5041" s="184"/>
      <c r="L5041" s="183"/>
    </row>
    <row r="5042">
      <c r="A5042" s="454"/>
      <c r="B5042" s="927"/>
      <c r="C5042" s="580"/>
      <c r="D5042" s="939"/>
      <c r="E5042" s="940"/>
      <c r="F5042" s="941"/>
      <c r="G5042" s="937" t="str">
        <f t="array" ref="G5042">xlookup(F5042,'Internal Staffing Calculator'!E:E,'Internal Staffing Calculator'!C:C,"")</f>
        <v/>
      </c>
      <c r="H5042" s="932" t="str">
        <f t="array" ref="H5042">if(F5042&lt;&gt;"", iferror(index('Internal Staffing Calculator'!B$8:B23500,match(F5042,'Internal Staffing Calculator'!E$8:E23500,0)), "Not In Budget"),"")</f>
        <v/>
      </c>
      <c r="I5042" s="184"/>
      <c r="J5042" s="184"/>
      <c r="K5042" s="184"/>
      <c r="L5042" s="183"/>
    </row>
    <row r="5043">
      <c r="A5043" s="454"/>
      <c r="B5043" s="927"/>
      <c r="C5043" s="580"/>
      <c r="D5043" s="939"/>
      <c r="E5043" s="940"/>
      <c r="F5043" s="941"/>
      <c r="G5043" s="937" t="str">
        <f t="array" ref="G5043">xlookup(F5043,'Internal Staffing Calculator'!E:E,'Internal Staffing Calculator'!C:C,"")</f>
        <v/>
      </c>
      <c r="H5043" s="932" t="str">
        <f t="array" ref="H5043">if(F5043&lt;&gt;"", iferror(index('Internal Staffing Calculator'!B$8:B23500,match(F5043,'Internal Staffing Calculator'!E$8:E23500,0)), "Not In Budget"),"")</f>
        <v/>
      </c>
      <c r="I5043" s="184"/>
      <c r="J5043" s="184"/>
      <c r="K5043" s="184"/>
      <c r="L5043" s="183"/>
    </row>
    <row r="5044">
      <c r="A5044" s="454"/>
      <c r="B5044" s="927"/>
      <c r="C5044" s="580"/>
      <c r="D5044" s="939"/>
      <c r="E5044" s="940"/>
      <c r="F5044" s="941"/>
      <c r="G5044" s="937" t="str">
        <f t="array" ref="G5044">xlookup(F5044,'Internal Staffing Calculator'!E:E,'Internal Staffing Calculator'!C:C,"")</f>
        <v/>
      </c>
      <c r="H5044" s="932" t="str">
        <f t="array" ref="H5044">if(F5044&lt;&gt;"", iferror(index('Internal Staffing Calculator'!B$8:B23500,match(F5044,'Internal Staffing Calculator'!E$8:E23500,0)), "Not In Budget"),"")</f>
        <v/>
      </c>
      <c r="I5044" s="184"/>
      <c r="J5044" s="184"/>
      <c r="K5044" s="184"/>
      <c r="L5044" s="183"/>
    </row>
    <row r="5045">
      <c r="A5045" s="454"/>
      <c r="B5045" s="927"/>
      <c r="C5045" s="580"/>
      <c r="D5045" s="939"/>
      <c r="E5045" s="940"/>
      <c r="F5045" s="941"/>
      <c r="G5045" s="937" t="str">
        <f t="array" ref="G5045">xlookup(F5045,'Internal Staffing Calculator'!E:E,'Internal Staffing Calculator'!C:C,"")</f>
        <v/>
      </c>
      <c r="H5045" s="932" t="str">
        <f t="array" ref="H5045">if(F5045&lt;&gt;"", iferror(index('Internal Staffing Calculator'!B$8:B23500,match(F5045,'Internal Staffing Calculator'!E$8:E23500,0)), "Not In Budget"),"")</f>
        <v/>
      </c>
      <c r="I5045" s="184"/>
      <c r="J5045" s="184"/>
      <c r="K5045" s="184"/>
      <c r="L5045" s="183"/>
    </row>
    <row r="5046">
      <c r="A5046" s="454"/>
      <c r="B5046" s="927"/>
      <c r="C5046" s="580"/>
      <c r="D5046" s="939"/>
      <c r="E5046" s="940"/>
      <c r="F5046" s="941"/>
      <c r="G5046" s="937" t="str">
        <f t="array" ref="G5046">xlookup(F5046,'Internal Staffing Calculator'!E:E,'Internal Staffing Calculator'!C:C,"")</f>
        <v/>
      </c>
      <c r="H5046" s="932" t="str">
        <f t="array" ref="H5046">if(F5046&lt;&gt;"", iferror(index('Internal Staffing Calculator'!B$8:B23500,match(F5046,'Internal Staffing Calculator'!E$8:E23500,0)), "Not In Budget"),"")</f>
        <v/>
      </c>
      <c r="I5046" s="184"/>
      <c r="J5046" s="184"/>
      <c r="K5046" s="184"/>
      <c r="L5046" s="183"/>
    </row>
    <row r="5047">
      <c r="A5047" s="454"/>
      <c r="B5047" s="927"/>
      <c r="C5047" s="580"/>
      <c r="D5047" s="939"/>
      <c r="E5047" s="940"/>
      <c r="F5047" s="941"/>
      <c r="G5047" s="937" t="str">
        <f t="array" ref="G5047">xlookup(F5047,'Internal Staffing Calculator'!E:E,'Internal Staffing Calculator'!C:C,"")</f>
        <v/>
      </c>
      <c r="H5047" s="932" t="str">
        <f t="array" ref="H5047">if(F5047&lt;&gt;"", iferror(index('Internal Staffing Calculator'!B$8:B23500,match(F5047,'Internal Staffing Calculator'!E$8:E23500,0)), "Not In Budget"),"")</f>
        <v/>
      </c>
      <c r="I5047" s="184"/>
      <c r="J5047" s="184"/>
      <c r="K5047" s="184"/>
      <c r="L5047" s="183"/>
    </row>
    <row r="5048">
      <c r="A5048" s="454"/>
      <c r="B5048" s="927"/>
      <c r="C5048" s="580"/>
      <c r="D5048" s="939"/>
      <c r="E5048" s="940"/>
      <c r="F5048" s="941"/>
      <c r="G5048" s="937" t="str">
        <f t="array" ref="G5048">xlookup(F5048,'Internal Staffing Calculator'!E:E,'Internal Staffing Calculator'!C:C,"")</f>
        <v/>
      </c>
      <c r="H5048" s="932" t="str">
        <f t="array" ref="H5048">if(F5048&lt;&gt;"", iferror(index('Internal Staffing Calculator'!B$8:B23500,match(F5048,'Internal Staffing Calculator'!E$8:E23500,0)), "Not In Budget"),"")</f>
        <v/>
      </c>
      <c r="I5048" s="184"/>
      <c r="J5048" s="184"/>
      <c r="K5048" s="184"/>
      <c r="L5048" s="183"/>
    </row>
    <row r="5049">
      <c r="A5049" s="454"/>
      <c r="B5049" s="927"/>
      <c r="C5049" s="580"/>
      <c r="D5049" s="939"/>
      <c r="E5049" s="940"/>
      <c r="F5049" s="941"/>
      <c r="G5049" s="937" t="str">
        <f t="array" ref="G5049">xlookup(F5049,'Internal Staffing Calculator'!E:E,'Internal Staffing Calculator'!C:C,"")</f>
        <v/>
      </c>
      <c r="H5049" s="932" t="str">
        <f t="array" ref="H5049">if(F5049&lt;&gt;"", iferror(index('Internal Staffing Calculator'!B$8:B23500,match(F5049,'Internal Staffing Calculator'!E$8:E23500,0)), "Not In Budget"),"")</f>
        <v/>
      </c>
      <c r="I5049" s="184"/>
      <c r="J5049" s="184"/>
      <c r="K5049" s="184"/>
      <c r="L5049" s="183"/>
    </row>
    <row r="5050">
      <c r="A5050" s="454"/>
      <c r="B5050" s="927"/>
      <c r="C5050" s="580"/>
      <c r="D5050" s="939"/>
      <c r="E5050" s="940"/>
      <c r="F5050" s="941"/>
      <c r="G5050" s="937" t="str">
        <f t="array" ref="G5050">xlookup(F5050,'Internal Staffing Calculator'!E:E,'Internal Staffing Calculator'!C:C,"")</f>
        <v/>
      </c>
      <c r="H5050" s="932" t="str">
        <f t="array" ref="H5050">if(F5050&lt;&gt;"", iferror(index('Internal Staffing Calculator'!B$8:B23500,match(F5050,'Internal Staffing Calculator'!E$8:E23500,0)), "Not In Budget"),"")</f>
        <v/>
      </c>
      <c r="I5050" s="184"/>
      <c r="J5050" s="184"/>
      <c r="K5050" s="184"/>
      <c r="L5050" s="183"/>
    </row>
    <row r="5051">
      <c r="A5051" s="454"/>
      <c r="B5051" s="927"/>
      <c r="C5051" s="580"/>
      <c r="D5051" s="939"/>
      <c r="E5051" s="940"/>
      <c r="F5051" s="941"/>
      <c r="G5051" s="937" t="str">
        <f t="array" ref="G5051">xlookup(F5051,'Internal Staffing Calculator'!E:E,'Internal Staffing Calculator'!C:C,"")</f>
        <v/>
      </c>
      <c r="H5051" s="932" t="str">
        <f t="array" ref="H5051">if(F5051&lt;&gt;"", iferror(index('Internal Staffing Calculator'!B$8:B23500,match(F5051,'Internal Staffing Calculator'!E$8:E23500,0)), "Not In Budget"),"")</f>
        <v/>
      </c>
      <c r="I5051" s="184"/>
      <c r="J5051" s="184"/>
      <c r="K5051" s="184"/>
      <c r="L5051" s="183"/>
    </row>
    <row r="5052">
      <c r="A5052" s="454"/>
      <c r="B5052" s="927"/>
      <c r="C5052" s="580"/>
      <c r="D5052" s="939"/>
      <c r="E5052" s="940"/>
      <c r="F5052" s="941"/>
      <c r="G5052" s="937" t="str">
        <f t="array" ref="G5052">xlookup(F5052,'Internal Staffing Calculator'!E:E,'Internal Staffing Calculator'!C:C,"")</f>
        <v/>
      </c>
      <c r="H5052" s="932" t="str">
        <f t="array" ref="H5052">if(F5052&lt;&gt;"", iferror(index('Internal Staffing Calculator'!B$8:B23500,match(F5052,'Internal Staffing Calculator'!E$8:E23500,0)), "Not In Budget"),"")</f>
        <v/>
      </c>
      <c r="I5052" s="184"/>
      <c r="J5052" s="184"/>
      <c r="K5052" s="184"/>
      <c r="L5052" s="183"/>
    </row>
    <row r="5053">
      <c r="A5053" s="454"/>
      <c r="B5053" s="927"/>
      <c r="C5053" s="580"/>
      <c r="D5053" s="939"/>
      <c r="E5053" s="940"/>
      <c r="F5053" s="941"/>
      <c r="G5053" s="937" t="str">
        <f t="array" ref="G5053">xlookup(F5053,'Internal Staffing Calculator'!E:E,'Internal Staffing Calculator'!C:C,"")</f>
        <v/>
      </c>
      <c r="H5053" s="932" t="str">
        <f t="array" ref="H5053">if(F5053&lt;&gt;"", iferror(index('Internal Staffing Calculator'!B$8:B23500,match(F5053,'Internal Staffing Calculator'!E$8:E23500,0)), "Not In Budget"),"")</f>
        <v/>
      </c>
      <c r="I5053" s="184"/>
      <c r="J5053" s="184"/>
      <c r="K5053" s="184"/>
      <c r="L5053" s="183"/>
    </row>
    <row r="5054">
      <c r="A5054" s="454"/>
      <c r="B5054" s="927"/>
      <c r="C5054" s="580"/>
      <c r="D5054" s="939"/>
      <c r="E5054" s="940"/>
      <c r="F5054" s="941"/>
      <c r="G5054" s="937" t="str">
        <f t="array" ref="G5054">xlookup(F5054,'Internal Staffing Calculator'!E:E,'Internal Staffing Calculator'!C:C,"")</f>
        <v/>
      </c>
      <c r="H5054" s="932" t="str">
        <f t="array" ref="H5054">if(F5054&lt;&gt;"", iferror(index('Internal Staffing Calculator'!B$8:B23500,match(F5054,'Internal Staffing Calculator'!E$8:E23500,0)), "Not In Budget"),"")</f>
        <v/>
      </c>
      <c r="I5054" s="184"/>
      <c r="J5054" s="184"/>
      <c r="K5054" s="184"/>
      <c r="L5054" s="183"/>
    </row>
    <row r="5055">
      <c r="A5055" s="454"/>
      <c r="B5055" s="927"/>
      <c r="C5055" s="580"/>
      <c r="D5055" s="939"/>
      <c r="E5055" s="940"/>
      <c r="F5055" s="941"/>
      <c r="G5055" s="937" t="str">
        <f t="array" ref="G5055">xlookup(F5055,'Internal Staffing Calculator'!E:E,'Internal Staffing Calculator'!C:C,"")</f>
        <v/>
      </c>
      <c r="H5055" s="932" t="str">
        <f t="array" ref="H5055">if(F5055&lt;&gt;"", iferror(index('Internal Staffing Calculator'!B$8:B23500,match(F5055,'Internal Staffing Calculator'!E$8:E23500,0)), "Not In Budget"),"")</f>
        <v/>
      </c>
      <c r="I5055" s="184"/>
      <c r="J5055" s="184"/>
      <c r="K5055" s="184"/>
      <c r="L5055" s="183"/>
    </row>
    <row r="5056">
      <c r="A5056" s="454"/>
      <c r="B5056" s="927"/>
      <c r="C5056" s="580"/>
      <c r="D5056" s="939"/>
      <c r="E5056" s="940"/>
      <c r="F5056" s="941"/>
      <c r="G5056" s="937" t="str">
        <f t="array" ref="G5056">xlookup(F5056,'Internal Staffing Calculator'!E:E,'Internal Staffing Calculator'!C:C,"")</f>
        <v/>
      </c>
      <c r="H5056" s="932" t="str">
        <f t="array" ref="H5056">if(F5056&lt;&gt;"", iferror(index('Internal Staffing Calculator'!B$8:B23500,match(F5056,'Internal Staffing Calculator'!E$8:E23500,0)), "Not In Budget"),"")</f>
        <v/>
      </c>
      <c r="I5056" s="184"/>
      <c r="J5056" s="184"/>
      <c r="K5056" s="184"/>
      <c r="L5056" s="183"/>
    </row>
    <row r="5057">
      <c r="A5057" s="454"/>
      <c r="B5057" s="927"/>
      <c r="C5057" s="580"/>
      <c r="D5057" s="939"/>
      <c r="E5057" s="940"/>
      <c r="F5057" s="941"/>
      <c r="G5057" s="937" t="str">
        <f t="array" ref="G5057">xlookup(F5057,'Internal Staffing Calculator'!E:E,'Internal Staffing Calculator'!C:C,"")</f>
        <v/>
      </c>
      <c r="H5057" s="932" t="str">
        <f t="array" ref="H5057">if(F5057&lt;&gt;"", iferror(index('Internal Staffing Calculator'!B$8:B23500,match(F5057,'Internal Staffing Calculator'!E$8:E23500,0)), "Not In Budget"),"")</f>
        <v/>
      </c>
      <c r="I5057" s="184"/>
      <c r="J5057" s="184"/>
      <c r="K5057" s="184"/>
      <c r="L5057" s="183"/>
    </row>
    <row r="5058">
      <c r="A5058" s="454"/>
      <c r="B5058" s="927"/>
      <c r="C5058" s="580"/>
      <c r="D5058" s="939"/>
      <c r="E5058" s="940"/>
      <c r="F5058" s="941"/>
      <c r="G5058" s="937" t="str">
        <f t="array" ref="G5058">xlookup(F5058,'Internal Staffing Calculator'!E:E,'Internal Staffing Calculator'!C:C,"")</f>
        <v/>
      </c>
      <c r="H5058" s="932" t="str">
        <f t="array" ref="H5058">if(F5058&lt;&gt;"", iferror(index('Internal Staffing Calculator'!B$8:B23500,match(F5058,'Internal Staffing Calculator'!E$8:E23500,0)), "Not In Budget"),"")</f>
        <v/>
      </c>
      <c r="I5058" s="184"/>
      <c r="J5058" s="184"/>
      <c r="K5058" s="184"/>
      <c r="L5058" s="183"/>
    </row>
    <row r="5059">
      <c r="A5059" s="454"/>
      <c r="B5059" s="927"/>
      <c r="C5059" s="580"/>
      <c r="D5059" s="939"/>
      <c r="E5059" s="940"/>
      <c r="F5059" s="941"/>
      <c r="G5059" s="937" t="str">
        <f t="array" ref="G5059">xlookup(F5059,'Internal Staffing Calculator'!E:E,'Internal Staffing Calculator'!C:C,"")</f>
        <v/>
      </c>
      <c r="H5059" s="932" t="str">
        <f t="array" ref="H5059">if(F5059&lt;&gt;"", iferror(index('Internal Staffing Calculator'!B$8:B23500,match(F5059,'Internal Staffing Calculator'!E$8:E23500,0)), "Not In Budget"),"")</f>
        <v/>
      </c>
      <c r="I5059" s="184"/>
      <c r="J5059" s="184"/>
      <c r="K5059" s="184"/>
      <c r="L5059" s="183"/>
    </row>
    <row r="5060">
      <c r="A5060" s="454"/>
      <c r="B5060" s="927"/>
      <c r="C5060" s="580"/>
      <c r="D5060" s="939"/>
      <c r="E5060" s="940"/>
      <c r="F5060" s="941"/>
      <c r="G5060" s="937" t="str">
        <f t="array" ref="G5060">xlookup(F5060,'Internal Staffing Calculator'!E:E,'Internal Staffing Calculator'!C:C,"")</f>
        <v/>
      </c>
      <c r="H5060" s="932" t="str">
        <f t="array" ref="H5060">if(F5060&lt;&gt;"", iferror(index('Internal Staffing Calculator'!B$8:B23500,match(F5060,'Internal Staffing Calculator'!E$8:E23500,0)), "Not In Budget"),"")</f>
        <v/>
      </c>
      <c r="I5060" s="184"/>
      <c r="J5060" s="184"/>
      <c r="K5060" s="184"/>
      <c r="L5060" s="183"/>
    </row>
    <row r="5061">
      <c r="A5061" s="454"/>
      <c r="B5061" s="927"/>
      <c r="C5061" s="580"/>
      <c r="D5061" s="939"/>
      <c r="E5061" s="940"/>
      <c r="F5061" s="941"/>
      <c r="G5061" s="937" t="str">
        <f t="array" ref="G5061">xlookup(F5061,'Internal Staffing Calculator'!E:E,'Internal Staffing Calculator'!C:C,"")</f>
        <v/>
      </c>
      <c r="H5061" s="932" t="str">
        <f t="array" ref="H5061">if(F5061&lt;&gt;"", iferror(index('Internal Staffing Calculator'!B$8:B23500,match(F5061,'Internal Staffing Calculator'!E$8:E23500,0)), "Not In Budget"),"")</f>
        <v/>
      </c>
      <c r="I5061" s="184"/>
      <c r="J5061" s="184"/>
      <c r="K5061" s="184"/>
      <c r="L5061" s="183"/>
    </row>
    <row r="5062">
      <c r="A5062" s="454"/>
      <c r="B5062" s="927"/>
      <c r="C5062" s="580"/>
      <c r="D5062" s="939"/>
      <c r="E5062" s="940"/>
      <c r="F5062" s="941"/>
      <c r="G5062" s="937" t="str">
        <f t="array" ref="G5062">xlookup(F5062,'Internal Staffing Calculator'!E:E,'Internal Staffing Calculator'!C:C,"")</f>
        <v/>
      </c>
      <c r="H5062" s="932" t="str">
        <f t="array" ref="H5062">if(F5062&lt;&gt;"", iferror(index('Internal Staffing Calculator'!B$8:B23500,match(F5062,'Internal Staffing Calculator'!E$8:E23500,0)), "Not In Budget"),"")</f>
        <v/>
      </c>
      <c r="I5062" s="184"/>
      <c r="J5062" s="184"/>
      <c r="K5062" s="184"/>
      <c r="L5062" s="183"/>
    </row>
    <row r="5063">
      <c r="A5063" s="454"/>
      <c r="B5063" s="927"/>
      <c r="C5063" s="580"/>
      <c r="D5063" s="939"/>
      <c r="E5063" s="940"/>
      <c r="F5063" s="941"/>
      <c r="G5063" s="937" t="str">
        <f t="array" ref="G5063">xlookup(F5063,'Internal Staffing Calculator'!E:E,'Internal Staffing Calculator'!C:C,"")</f>
        <v/>
      </c>
      <c r="H5063" s="932" t="str">
        <f t="array" ref="H5063">if(F5063&lt;&gt;"", iferror(index('Internal Staffing Calculator'!B$8:B23500,match(F5063,'Internal Staffing Calculator'!E$8:E23500,0)), "Not In Budget"),"")</f>
        <v/>
      </c>
      <c r="I5063" s="184"/>
      <c r="J5063" s="184"/>
      <c r="K5063" s="184"/>
      <c r="L5063" s="183"/>
    </row>
    <row r="5064">
      <c r="A5064" s="454"/>
      <c r="B5064" s="927"/>
      <c r="C5064" s="580"/>
      <c r="D5064" s="939"/>
      <c r="E5064" s="940"/>
      <c r="F5064" s="941"/>
      <c r="G5064" s="937" t="str">
        <f t="array" ref="G5064">xlookup(F5064,'Internal Staffing Calculator'!E:E,'Internal Staffing Calculator'!C:C,"")</f>
        <v/>
      </c>
      <c r="H5064" s="932" t="str">
        <f t="array" ref="H5064">if(F5064&lt;&gt;"", iferror(index('Internal Staffing Calculator'!B$8:B23500,match(F5064,'Internal Staffing Calculator'!E$8:E23500,0)), "Not In Budget"),"")</f>
        <v/>
      </c>
      <c r="I5064" s="184"/>
      <c r="J5064" s="184"/>
      <c r="K5064" s="184"/>
      <c r="L5064" s="183"/>
    </row>
    <row r="5065">
      <c r="A5065" s="454"/>
      <c r="B5065" s="927"/>
      <c r="C5065" s="580"/>
      <c r="D5065" s="939"/>
      <c r="E5065" s="940"/>
      <c r="F5065" s="941"/>
      <c r="G5065" s="937" t="str">
        <f t="array" ref="G5065">xlookup(F5065,'Internal Staffing Calculator'!E:E,'Internal Staffing Calculator'!C:C,"")</f>
        <v/>
      </c>
      <c r="H5065" s="932" t="str">
        <f t="array" ref="H5065">if(F5065&lt;&gt;"", iferror(index('Internal Staffing Calculator'!B$8:B23500,match(F5065,'Internal Staffing Calculator'!E$8:E23500,0)), "Not In Budget"),"")</f>
        <v/>
      </c>
      <c r="I5065" s="184"/>
      <c r="J5065" s="184"/>
      <c r="K5065" s="184"/>
      <c r="L5065" s="183"/>
    </row>
    <row r="5066">
      <c r="A5066" s="454"/>
      <c r="B5066" s="927"/>
      <c r="C5066" s="580"/>
      <c r="D5066" s="939"/>
      <c r="E5066" s="940"/>
      <c r="F5066" s="941"/>
      <c r="G5066" s="937" t="str">
        <f t="array" ref="G5066">xlookup(F5066,'Internal Staffing Calculator'!E:E,'Internal Staffing Calculator'!C:C,"")</f>
        <v/>
      </c>
      <c r="H5066" s="932" t="str">
        <f t="array" ref="H5066">if(F5066&lt;&gt;"", iferror(index('Internal Staffing Calculator'!B$8:B23500,match(F5066,'Internal Staffing Calculator'!E$8:E23500,0)), "Not In Budget"),"")</f>
        <v/>
      </c>
      <c r="I5066" s="184"/>
      <c r="J5066" s="184"/>
      <c r="K5066" s="184"/>
      <c r="L5066" s="183"/>
    </row>
    <row r="5067">
      <c r="A5067" s="454"/>
      <c r="B5067" s="927"/>
      <c r="C5067" s="580"/>
      <c r="D5067" s="939"/>
      <c r="E5067" s="940"/>
      <c r="F5067" s="941"/>
      <c r="G5067" s="937" t="str">
        <f t="array" ref="G5067">xlookup(F5067,'Internal Staffing Calculator'!E:E,'Internal Staffing Calculator'!C:C,"")</f>
        <v/>
      </c>
      <c r="H5067" s="932" t="str">
        <f t="array" ref="H5067">if(F5067&lt;&gt;"", iferror(index('Internal Staffing Calculator'!B$8:B23500,match(F5067,'Internal Staffing Calculator'!E$8:E23500,0)), "Not In Budget"),"")</f>
        <v/>
      </c>
      <c r="I5067" s="184"/>
      <c r="J5067" s="184"/>
      <c r="K5067" s="184"/>
      <c r="L5067" s="183"/>
    </row>
    <row r="5068">
      <c r="A5068" s="454"/>
      <c r="B5068" s="927"/>
      <c r="C5068" s="580"/>
      <c r="D5068" s="939"/>
      <c r="E5068" s="940"/>
      <c r="F5068" s="941"/>
      <c r="G5068" s="937" t="str">
        <f t="array" ref="G5068">xlookup(F5068,'Internal Staffing Calculator'!E:E,'Internal Staffing Calculator'!C:C,"")</f>
        <v/>
      </c>
      <c r="H5068" s="932" t="str">
        <f t="array" ref="H5068">if(F5068&lt;&gt;"", iferror(index('Internal Staffing Calculator'!B$8:B23500,match(F5068,'Internal Staffing Calculator'!E$8:E23500,0)), "Not In Budget"),"")</f>
        <v/>
      </c>
      <c r="I5068" s="184"/>
      <c r="J5068" s="184"/>
      <c r="K5068" s="184"/>
      <c r="L5068" s="183"/>
    </row>
    <row r="5069">
      <c r="A5069" s="454"/>
      <c r="B5069" s="927"/>
      <c r="C5069" s="580"/>
      <c r="D5069" s="939"/>
      <c r="E5069" s="940"/>
      <c r="F5069" s="941"/>
      <c r="G5069" s="937" t="str">
        <f t="array" ref="G5069">xlookup(F5069,'Internal Staffing Calculator'!E:E,'Internal Staffing Calculator'!C:C,"")</f>
        <v/>
      </c>
      <c r="H5069" s="932" t="str">
        <f t="array" ref="H5069">if(F5069&lt;&gt;"", iferror(index('Internal Staffing Calculator'!B$8:B23500,match(F5069,'Internal Staffing Calculator'!E$8:E23500,0)), "Not In Budget"),"")</f>
        <v/>
      </c>
      <c r="I5069" s="184"/>
      <c r="J5069" s="184"/>
      <c r="K5069" s="184"/>
      <c r="L5069" s="183"/>
    </row>
    <row r="5070">
      <c r="A5070" s="454"/>
      <c r="B5070" s="927"/>
      <c r="C5070" s="580"/>
      <c r="D5070" s="939"/>
      <c r="E5070" s="940"/>
      <c r="F5070" s="941"/>
      <c r="G5070" s="937" t="str">
        <f t="array" ref="G5070">xlookup(F5070,'Internal Staffing Calculator'!E:E,'Internal Staffing Calculator'!C:C,"")</f>
        <v/>
      </c>
      <c r="H5070" s="932" t="str">
        <f t="array" ref="H5070">if(F5070&lt;&gt;"", iferror(index('Internal Staffing Calculator'!B$8:B23500,match(F5070,'Internal Staffing Calculator'!E$8:E23500,0)), "Not In Budget"),"")</f>
        <v/>
      </c>
      <c r="I5070" s="184"/>
      <c r="J5070" s="184"/>
      <c r="K5070" s="184"/>
      <c r="L5070" s="183"/>
    </row>
    <row r="5071">
      <c r="A5071" s="454"/>
      <c r="B5071" s="927"/>
      <c r="C5071" s="580"/>
      <c r="D5071" s="939"/>
      <c r="E5071" s="940"/>
      <c r="F5071" s="941"/>
      <c r="G5071" s="937" t="str">
        <f t="array" ref="G5071">xlookup(F5071,'Internal Staffing Calculator'!E:E,'Internal Staffing Calculator'!C:C,"")</f>
        <v/>
      </c>
      <c r="H5071" s="932" t="str">
        <f t="array" ref="H5071">if(F5071&lt;&gt;"", iferror(index('Internal Staffing Calculator'!B$8:B23500,match(F5071,'Internal Staffing Calculator'!E$8:E23500,0)), "Not In Budget"),"")</f>
        <v/>
      </c>
      <c r="I5071" s="184"/>
      <c r="J5071" s="184"/>
      <c r="K5071" s="184"/>
      <c r="L5071" s="183"/>
    </row>
    <row r="5072">
      <c r="A5072" s="454"/>
      <c r="B5072" s="927"/>
      <c r="C5072" s="580"/>
      <c r="D5072" s="939"/>
      <c r="E5072" s="940"/>
      <c r="F5072" s="941"/>
      <c r="G5072" s="937" t="str">
        <f t="array" ref="G5072">xlookup(F5072,'Internal Staffing Calculator'!E:E,'Internal Staffing Calculator'!C:C,"")</f>
        <v/>
      </c>
      <c r="H5072" s="932" t="str">
        <f t="array" ref="H5072">if(F5072&lt;&gt;"", iferror(index('Internal Staffing Calculator'!B$8:B23500,match(F5072,'Internal Staffing Calculator'!E$8:E23500,0)), "Not In Budget"),"")</f>
        <v/>
      </c>
      <c r="I5072" s="184"/>
      <c r="J5072" s="184"/>
      <c r="K5072" s="184"/>
      <c r="L5072" s="183"/>
    </row>
    <row r="5073">
      <c r="A5073" s="454"/>
      <c r="B5073" s="927"/>
      <c r="C5073" s="580"/>
      <c r="D5073" s="939"/>
      <c r="E5073" s="940"/>
      <c r="F5073" s="941"/>
      <c r="G5073" s="937" t="str">
        <f t="array" ref="G5073">xlookup(F5073,'Internal Staffing Calculator'!E:E,'Internal Staffing Calculator'!C:C,"")</f>
        <v/>
      </c>
      <c r="H5073" s="932" t="str">
        <f t="array" ref="H5073">if(F5073&lt;&gt;"", iferror(index('Internal Staffing Calculator'!B$8:B23500,match(F5073,'Internal Staffing Calculator'!E$8:E23500,0)), "Not In Budget"),"")</f>
        <v/>
      </c>
      <c r="I5073" s="184"/>
      <c r="J5073" s="184"/>
      <c r="K5073" s="184"/>
      <c r="L5073" s="183"/>
    </row>
    <row r="5074">
      <c r="A5074" s="454"/>
      <c r="B5074" s="927"/>
      <c r="C5074" s="580"/>
      <c r="D5074" s="939"/>
      <c r="E5074" s="940"/>
      <c r="F5074" s="941"/>
      <c r="G5074" s="937" t="str">
        <f t="array" ref="G5074">xlookup(F5074,'Internal Staffing Calculator'!E:E,'Internal Staffing Calculator'!C:C,"")</f>
        <v/>
      </c>
      <c r="H5074" s="932" t="str">
        <f t="array" ref="H5074">if(F5074&lt;&gt;"", iferror(index('Internal Staffing Calculator'!B$8:B23500,match(F5074,'Internal Staffing Calculator'!E$8:E23500,0)), "Not In Budget"),"")</f>
        <v/>
      </c>
      <c r="I5074" s="184"/>
      <c r="J5074" s="184"/>
      <c r="K5074" s="184"/>
      <c r="L5074" s="183"/>
    </row>
    <row r="5075">
      <c r="A5075" s="454"/>
      <c r="B5075" s="927"/>
      <c r="C5075" s="580"/>
      <c r="D5075" s="939"/>
      <c r="E5075" s="940"/>
      <c r="F5075" s="941"/>
      <c r="G5075" s="937" t="str">
        <f t="array" ref="G5075">xlookup(F5075,'Internal Staffing Calculator'!E:E,'Internal Staffing Calculator'!C:C,"")</f>
        <v/>
      </c>
      <c r="H5075" s="932" t="str">
        <f t="array" ref="H5075">if(F5075&lt;&gt;"", iferror(index('Internal Staffing Calculator'!B$8:B23500,match(F5075,'Internal Staffing Calculator'!E$8:E23500,0)), "Not In Budget"),"")</f>
        <v/>
      </c>
      <c r="I5075" s="184"/>
      <c r="J5075" s="184"/>
      <c r="K5075" s="184"/>
      <c r="L5075" s="183"/>
    </row>
    <row r="5076">
      <c r="A5076" s="454"/>
      <c r="B5076" s="927"/>
      <c r="C5076" s="580"/>
      <c r="D5076" s="939"/>
      <c r="E5076" s="940"/>
      <c r="F5076" s="941"/>
      <c r="G5076" s="937" t="str">
        <f t="array" ref="G5076">xlookup(F5076,'Internal Staffing Calculator'!E:E,'Internal Staffing Calculator'!C:C,"")</f>
        <v/>
      </c>
      <c r="H5076" s="932" t="str">
        <f t="array" ref="H5076">if(F5076&lt;&gt;"", iferror(index('Internal Staffing Calculator'!B$8:B23500,match(F5076,'Internal Staffing Calculator'!E$8:E23500,0)), "Not In Budget"),"")</f>
        <v/>
      </c>
      <c r="I5076" s="184"/>
      <c r="J5076" s="184"/>
      <c r="K5076" s="184"/>
      <c r="L5076" s="183"/>
    </row>
    <row r="5077">
      <c r="A5077" s="454"/>
      <c r="B5077" s="927"/>
      <c r="C5077" s="580"/>
      <c r="D5077" s="939"/>
      <c r="E5077" s="940"/>
      <c r="F5077" s="941"/>
      <c r="G5077" s="937" t="str">
        <f t="array" ref="G5077">xlookup(F5077,'Internal Staffing Calculator'!E:E,'Internal Staffing Calculator'!C:C,"")</f>
        <v/>
      </c>
      <c r="H5077" s="932" t="str">
        <f t="array" ref="H5077">if(F5077&lt;&gt;"", iferror(index('Internal Staffing Calculator'!B$8:B23500,match(F5077,'Internal Staffing Calculator'!E$8:E23500,0)), "Not In Budget"),"")</f>
        <v/>
      </c>
      <c r="I5077" s="184"/>
      <c r="J5077" s="184"/>
      <c r="K5077" s="184"/>
      <c r="L5077" s="183"/>
    </row>
    <row r="5078">
      <c r="A5078" s="454"/>
      <c r="B5078" s="927"/>
      <c r="C5078" s="580"/>
      <c r="D5078" s="939"/>
      <c r="E5078" s="940"/>
      <c r="F5078" s="941"/>
      <c r="G5078" s="937" t="str">
        <f t="array" ref="G5078">xlookup(F5078,'Internal Staffing Calculator'!E:E,'Internal Staffing Calculator'!C:C,"")</f>
        <v/>
      </c>
      <c r="H5078" s="932" t="str">
        <f t="array" ref="H5078">if(F5078&lt;&gt;"", iferror(index('Internal Staffing Calculator'!B$8:B23500,match(F5078,'Internal Staffing Calculator'!E$8:E23500,0)), "Not In Budget"),"")</f>
        <v/>
      </c>
      <c r="I5078" s="184"/>
      <c r="J5078" s="184"/>
      <c r="K5078" s="184"/>
      <c r="L5078" s="183"/>
    </row>
    <row r="5079">
      <c r="A5079" s="454"/>
      <c r="B5079" s="927"/>
      <c r="C5079" s="580"/>
      <c r="D5079" s="939"/>
      <c r="E5079" s="940"/>
      <c r="F5079" s="941"/>
      <c r="G5079" s="937" t="str">
        <f t="array" ref="G5079">xlookup(F5079,'Internal Staffing Calculator'!E:E,'Internal Staffing Calculator'!C:C,"")</f>
        <v/>
      </c>
      <c r="H5079" s="932" t="str">
        <f t="array" ref="H5079">if(F5079&lt;&gt;"", iferror(index('Internal Staffing Calculator'!B$8:B23500,match(F5079,'Internal Staffing Calculator'!E$8:E23500,0)), "Not In Budget"),"")</f>
        <v/>
      </c>
      <c r="I5079" s="184"/>
      <c r="J5079" s="184"/>
      <c r="K5079" s="184"/>
      <c r="L5079" s="183"/>
    </row>
    <row r="5080">
      <c r="A5080" s="454"/>
      <c r="B5080" s="927"/>
      <c r="C5080" s="580"/>
      <c r="D5080" s="939"/>
      <c r="E5080" s="940"/>
      <c r="F5080" s="941"/>
      <c r="G5080" s="937" t="str">
        <f t="array" ref="G5080">xlookup(F5080,'Internal Staffing Calculator'!E:E,'Internal Staffing Calculator'!C:C,"")</f>
        <v/>
      </c>
      <c r="H5080" s="932" t="str">
        <f t="array" ref="H5080">if(F5080&lt;&gt;"", iferror(index('Internal Staffing Calculator'!B$8:B23500,match(F5080,'Internal Staffing Calculator'!E$8:E23500,0)), "Not In Budget"),"")</f>
        <v/>
      </c>
      <c r="I5080" s="184"/>
      <c r="J5080" s="184"/>
      <c r="K5080" s="184"/>
      <c r="L5080" s="183"/>
    </row>
    <row r="5081">
      <c r="A5081" s="454"/>
      <c r="B5081" s="927"/>
      <c r="C5081" s="580"/>
      <c r="D5081" s="939"/>
      <c r="E5081" s="940"/>
      <c r="F5081" s="941"/>
      <c r="G5081" s="937" t="str">
        <f t="array" ref="G5081">xlookup(F5081,'Internal Staffing Calculator'!E:E,'Internal Staffing Calculator'!C:C,"")</f>
        <v/>
      </c>
      <c r="H5081" s="932" t="str">
        <f t="array" ref="H5081">if(F5081&lt;&gt;"", iferror(index('Internal Staffing Calculator'!B$8:B23500,match(F5081,'Internal Staffing Calculator'!E$8:E23500,0)), "Not In Budget"),"")</f>
        <v/>
      </c>
      <c r="I5081" s="184"/>
      <c r="J5081" s="184"/>
      <c r="K5081" s="184"/>
      <c r="L5081" s="183"/>
    </row>
    <row r="5082">
      <c r="A5082" s="454"/>
      <c r="B5082" s="927"/>
      <c r="C5082" s="580"/>
      <c r="D5082" s="939"/>
      <c r="E5082" s="940"/>
      <c r="F5082" s="941"/>
      <c r="G5082" s="937" t="str">
        <f t="array" ref="G5082">xlookup(F5082,'Internal Staffing Calculator'!E:E,'Internal Staffing Calculator'!C:C,"")</f>
        <v/>
      </c>
      <c r="H5082" s="932" t="str">
        <f t="array" ref="H5082">if(F5082&lt;&gt;"", iferror(index('Internal Staffing Calculator'!B$8:B23500,match(F5082,'Internal Staffing Calculator'!E$8:E23500,0)), "Not In Budget"),"")</f>
        <v/>
      </c>
      <c r="I5082" s="184"/>
      <c r="J5082" s="184"/>
      <c r="K5082" s="184"/>
      <c r="L5082" s="183"/>
    </row>
    <row r="5083">
      <c r="A5083" s="454"/>
      <c r="B5083" s="927"/>
      <c r="C5083" s="580"/>
      <c r="D5083" s="939"/>
      <c r="E5083" s="940"/>
      <c r="F5083" s="941"/>
      <c r="G5083" s="937" t="str">
        <f t="array" ref="G5083">xlookup(F5083,'Internal Staffing Calculator'!E:E,'Internal Staffing Calculator'!C:C,"")</f>
        <v/>
      </c>
      <c r="H5083" s="932" t="str">
        <f t="array" ref="H5083">if(F5083&lt;&gt;"", iferror(index('Internal Staffing Calculator'!B$8:B23500,match(F5083,'Internal Staffing Calculator'!E$8:E23500,0)), "Not In Budget"),"")</f>
        <v/>
      </c>
      <c r="I5083" s="184"/>
      <c r="J5083" s="184"/>
      <c r="K5083" s="184"/>
      <c r="L5083" s="183"/>
    </row>
    <row r="5084">
      <c r="A5084" s="454"/>
      <c r="B5084" s="927"/>
      <c r="C5084" s="580"/>
      <c r="D5084" s="939"/>
      <c r="E5084" s="940"/>
      <c r="F5084" s="941"/>
      <c r="G5084" s="937" t="str">
        <f t="array" ref="G5084">xlookup(F5084,'Internal Staffing Calculator'!E:E,'Internal Staffing Calculator'!C:C,"")</f>
        <v/>
      </c>
      <c r="H5084" s="932" t="str">
        <f t="array" ref="H5084">if(F5084&lt;&gt;"", iferror(index('Internal Staffing Calculator'!B$8:B23500,match(F5084,'Internal Staffing Calculator'!E$8:E23500,0)), "Not In Budget"),"")</f>
        <v/>
      </c>
      <c r="I5084" s="184"/>
      <c r="J5084" s="184"/>
      <c r="K5084" s="184"/>
      <c r="L5084" s="183"/>
    </row>
    <row r="5085">
      <c r="A5085" s="454"/>
      <c r="B5085" s="927"/>
      <c r="C5085" s="580"/>
      <c r="D5085" s="939"/>
      <c r="E5085" s="940"/>
      <c r="F5085" s="941"/>
      <c r="G5085" s="937" t="str">
        <f t="array" ref="G5085">xlookup(F5085,'Internal Staffing Calculator'!E:E,'Internal Staffing Calculator'!C:C,"")</f>
        <v/>
      </c>
      <c r="H5085" s="932" t="str">
        <f t="array" ref="H5085">if(F5085&lt;&gt;"", iferror(index('Internal Staffing Calculator'!B$8:B23500,match(F5085,'Internal Staffing Calculator'!E$8:E23500,0)), "Not In Budget"),"")</f>
        <v/>
      </c>
      <c r="I5085" s="184"/>
      <c r="J5085" s="184"/>
      <c r="K5085" s="184"/>
      <c r="L5085" s="183"/>
    </row>
    <row r="5086">
      <c r="A5086" s="454"/>
      <c r="B5086" s="927"/>
      <c r="C5086" s="580"/>
      <c r="D5086" s="939"/>
      <c r="E5086" s="940"/>
      <c r="F5086" s="941"/>
      <c r="G5086" s="937" t="str">
        <f t="array" ref="G5086">xlookup(F5086,'Internal Staffing Calculator'!E:E,'Internal Staffing Calculator'!C:C,"")</f>
        <v/>
      </c>
      <c r="H5086" s="932" t="str">
        <f t="array" ref="H5086">if(F5086&lt;&gt;"", iferror(index('Internal Staffing Calculator'!B$8:B23500,match(F5086,'Internal Staffing Calculator'!E$8:E23500,0)), "Not In Budget"),"")</f>
        <v/>
      </c>
      <c r="I5086" s="184"/>
      <c r="J5086" s="184"/>
      <c r="K5086" s="184"/>
      <c r="L5086" s="183"/>
    </row>
    <row r="5087">
      <c r="A5087" s="454"/>
      <c r="B5087" s="927"/>
      <c r="C5087" s="580"/>
      <c r="D5087" s="939"/>
      <c r="E5087" s="940"/>
      <c r="F5087" s="941"/>
      <c r="G5087" s="937" t="str">
        <f t="array" ref="G5087">xlookup(F5087,'Internal Staffing Calculator'!E:E,'Internal Staffing Calculator'!C:C,"")</f>
        <v/>
      </c>
      <c r="H5087" s="932" t="str">
        <f t="array" ref="H5087">if(F5087&lt;&gt;"", iferror(index('Internal Staffing Calculator'!B$8:B23500,match(F5087,'Internal Staffing Calculator'!E$8:E23500,0)), "Not In Budget"),"")</f>
        <v/>
      </c>
      <c r="I5087" s="184"/>
      <c r="J5087" s="184"/>
      <c r="K5087" s="184"/>
      <c r="L5087" s="183"/>
    </row>
    <row r="5088">
      <c r="A5088" s="454"/>
      <c r="B5088" s="927"/>
      <c r="C5088" s="580"/>
      <c r="D5088" s="939"/>
      <c r="E5088" s="940"/>
      <c r="F5088" s="941"/>
      <c r="G5088" s="937" t="str">
        <f t="array" ref="G5088">xlookup(F5088,'Internal Staffing Calculator'!E:E,'Internal Staffing Calculator'!C:C,"")</f>
        <v/>
      </c>
      <c r="H5088" s="932" t="str">
        <f t="array" ref="H5088">if(F5088&lt;&gt;"", iferror(index('Internal Staffing Calculator'!B$8:B23500,match(F5088,'Internal Staffing Calculator'!E$8:E23500,0)), "Not In Budget"),"")</f>
        <v/>
      </c>
      <c r="I5088" s="184"/>
      <c r="J5088" s="184"/>
      <c r="K5088" s="184"/>
      <c r="L5088" s="183"/>
    </row>
    <row r="5089">
      <c r="A5089" s="454"/>
      <c r="B5089" s="927"/>
      <c r="C5089" s="580"/>
      <c r="D5089" s="939"/>
      <c r="E5089" s="940"/>
      <c r="F5089" s="941"/>
      <c r="G5089" s="937" t="str">
        <f t="array" ref="G5089">xlookup(F5089,'Internal Staffing Calculator'!E:E,'Internal Staffing Calculator'!C:C,"")</f>
        <v/>
      </c>
      <c r="H5089" s="932" t="str">
        <f t="array" ref="H5089">if(F5089&lt;&gt;"", iferror(index('Internal Staffing Calculator'!B$8:B23500,match(F5089,'Internal Staffing Calculator'!E$8:E23500,0)), "Not In Budget"),"")</f>
        <v/>
      </c>
      <c r="I5089" s="184"/>
      <c r="J5089" s="184"/>
      <c r="K5089" s="184"/>
      <c r="L5089" s="183"/>
    </row>
    <row r="5090">
      <c r="A5090" s="454"/>
      <c r="B5090" s="927"/>
      <c r="C5090" s="580"/>
      <c r="D5090" s="939"/>
      <c r="E5090" s="940"/>
      <c r="F5090" s="941"/>
      <c r="G5090" s="937" t="str">
        <f t="array" ref="G5090">xlookup(F5090,'Internal Staffing Calculator'!E:E,'Internal Staffing Calculator'!C:C,"")</f>
        <v/>
      </c>
      <c r="H5090" s="932" t="str">
        <f t="array" ref="H5090">if(F5090&lt;&gt;"", iferror(index('Internal Staffing Calculator'!B$8:B23500,match(F5090,'Internal Staffing Calculator'!E$8:E23500,0)), "Not In Budget"),"")</f>
        <v/>
      </c>
      <c r="I5090" s="184"/>
      <c r="J5090" s="184"/>
      <c r="K5090" s="184"/>
      <c r="L5090" s="183"/>
    </row>
    <row r="5091">
      <c r="A5091" s="454"/>
      <c r="B5091" s="927"/>
      <c r="C5091" s="580"/>
      <c r="D5091" s="939"/>
      <c r="E5091" s="940"/>
      <c r="F5091" s="941"/>
      <c r="G5091" s="937" t="str">
        <f t="array" ref="G5091">xlookup(F5091,'Internal Staffing Calculator'!E:E,'Internal Staffing Calculator'!C:C,"")</f>
        <v/>
      </c>
      <c r="H5091" s="932" t="str">
        <f t="array" ref="H5091">if(F5091&lt;&gt;"", iferror(index('Internal Staffing Calculator'!B$8:B23500,match(F5091,'Internal Staffing Calculator'!E$8:E23500,0)), "Not In Budget"),"")</f>
        <v/>
      </c>
      <c r="I5091" s="184"/>
      <c r="J5091" s="184"/>
      <c r="K5091" s="184"/>
      <c r="L5091" s="183"/>
    </row>
    <row r="5092">
      <c r="A5092" s="454"/>
      <c r="B5092" s="927"/>
      <c r="C5092" s="580"/>
      <c r="D5092" s="939"/>
      <c r="E5092" s="940"/>
      <c r="F5092" s="941"/>
      <c r="G5092" s="937" t="str">
        <f t="array" ref="G5092">xlookup(F5092,'Internal Staffing Calculator'!E:E,'Internal Staffing Calculator'!C:C,"")</f>
        <v/>
      </c>
      <c r="H5092" s="932" t="str">
        <f t="array" ref="H5092">if(F5092&lt;&gt;"", iferror(index('Internal Staffing Calculator'!B$8:B23500,match(F5092,'Internal Staffing Calculator'!E$8:E23500,0)), "Not In Budget"),"")</f>
        <v/>
      </c>
      <c r="I5092" s="184"/>
      <c r="J5092" s="184"/>
      <c r="K5092" s="184"/>
      <c r="L5092" s="183"/>
    </row>
    <row r="5093">
      <c r="A5093" s="454"/>
      <c r="B5093" s="927"/>
      <c r="C5093" s="580"/>
      <c r="D5093" s="939"/>
      <c r="E5093" s="940"/>
      <c r="F5093" s="941"/>
      <c r="G5093" s="937" t="str">
        <f t="array" ref="G5093">xlookup(F5093,'Internal Staffing Calculator'!E:E,'Internal Staffing Calculator'!C:C,"")</f>
        <v/>
      </c>
      <c r="H5093" s="932" t="str">
        <f t="array" ref="H5093">if(F5093&lt;&gt;"", iferror(index('Internal Staffing Calculator'!B$8:B23500,match(F5093,'Internal Staffing Calculator'!E$8:E23500,0)), "Not In Budget"),"")</f>
        <v/>
      </c>
      <c r="I5093" s="184"/>
      <c r="J5093" s="184"/>
      <c r="K5093" s="184"/>
      <c r="L5093" s="183"/>
    </row>
    <row r="5094">
      <c r="A5094" s="454"/>
      <c r="B5094" s="927"/>
      <c r="C5094" s="580"/>
      <c r="D5094" s="939"/>
      <c r="E5094" s="940"/>
      <c r="F5094" s="941"/>
      <c r="G5094" s="937" t="str">
        <f t="array" ref="G5094">xlookup(F5094,'Internal Staffing Calculator'!E:E,'Internal Staffing Calculator'!C:C,"")</f>
        <v/>
      </c>
      <c r="H5094" s="932" t="str">
        <f t="array" ref="H5094">if(F5094&lt;&gt;"", iferror(index('Internal Staffing Calculator'!B$8:B23500,match(F5094,'Internal Staffing Calculator'!E$8:E23500,0)), "Not In Budget"),"")</f>
        <v/>
      </c>
      <c r="I5094" s="184"/>
      <c r="J5094" s="184"/>
      <c r="K5094" s="184"/>
      <c r="L5094" s="183"/>
    </row>
    <row r="5095">
      <c r="A5095" s="454"/>
      <c r="B5095" s="927"/>
      <c r="C5095" s="580"/>
      <c r="D5095" s="939"/>
      <c r="E5095" s="940"/>
      <c r="F5095" s="941"/>
      <c r="G5095" s="937" t="str">
        <f t="array" ref="G5095">xlookup(F5095,'Internal Staffing Calculator'!E:E,'Internal Staffing Calculator'!C:C,"")</f>
        <v/>
      </c>
      <c r="H5095" s="932" t="str">
        <f t="array" ref="H5095">if(F5095&lt;&gt;"", iferror(index('Internal Staffing Calculator'!B$8:B23500,match(F5095,'Internal Staffing Calculator'!E$8:E23500,0)), "Not In Budget"),"")</f>
        <v/>
      </c>
      <c r="I5095" s="184"/>
      <c r="J5095" s="184"/>
      <c r="K5095" s="184"/>
      <c r="L5095" s="183"/>
    </row>
    <row r="5096">
      <c r="A5096" s="454"/>
      <c r="B5096" s="927"/>
      <c r="C5096" s="580"/>
      <c r="D5096" s="939"/>
      <c r="E5096" s="940"/>
      <c r="F5096" s="941"/>
      <c r="G5096" s="937" t="str">
        <f t="array" ref="G5096">xlookup(F5096,'Internal Staffing Calculator'!E:E,'Internal Staffing Calculator'!C:C,"")</f>
        <v/>
      </c>
      <c r="H5096" s="932" t="str">
        <f t="array" ref="H5096">if(F5096&lt;&gt;"", iferror(index('Internal Staffing Calculator'!B$8:B23500,match(F5096,'Internal Staffing Calculator'!E$8:E23500,0)), "Not In Budget"),"")</f>
        <v/>
      </c>
      <c r="I5096" s="184"/>
      <c r="J5096" s="184"/>
      <c r="K5096" s="184"/>
      <c r="L5096" s="183"/>
    </row>
    <row r="5097">
      <c r="A5097" s="454"/>
      <c r="B5097" s="927"/>
      <c r="C5097" s="580"/>
      <c r="D5097" s="939"/>
      <c r="E5097" s="940"/>
      <c r="F5097" s="941"/>
      <c r="G5097" s="937" t="str">
        <f t="array" ref="G5097">xlookup(F5097,'Internal Staffing Calculator'!E:E,'Internal Staffing Calculator'!C:C,"")</f>
        <v/>
      </c>
      <c r="H5097" s="932" t="str">
        <f t="array" ref="H5097">if(F5097&lt;&gt;"", iferror(index('Internal Staffing Calculator'!B$8:B23500,match(F5097,'Internal Staffing Calculator'!E$8:E23500,0)), "Not In Budget"),"")</f>
        <v/>
      </c>
      <c r="I5097" s="184"/>
      <c r="J5097" s="184"/>
      <c r="K5097" s="184"/>
      <c r="L5097" s="183"/>
    </row>
    <row r="5098">
      <c r="A5098" s="454"/>
      <c r="B5098" s="927"/>
      <c r="C5098" s="580"/>
      <c r="D5098" s="939"/>
      <c r="E5098" s="940"/>
      <c r="F5098" s="941"/>
      <c r="G5098" s="937" t="str">
        <f t="array" ref="G5098">xlookup(F5098,'Internal Staffing Calculator'!E:E,'Internal Staffing Calculator'!C:C,"")</f>
        <v/>
      </c>
      <c r="H5098" s="932" t="str">
        <f t="array" ref="H5098">if(F5098&lt;&gt;"", iferror(index('Internal Staffing Calculator'!B$8:B23500,match(F5098,'Internal Staffing Calculator'!E$8:E23500,0)), "Not In Budget"),"")</f>
        <v/>
      </c>
      <c r="I5098" s="184"/>
      <c r="J5098" s="184"/>
      <c r="K5098" s="184"/>
      <c r="L5098" s="183"/>
    </row>
    <row r="5099">
      <c r="A5099" s="454"/>
      <c r="B5099" s="927"/>
      <c r="C5099" s="580"/>
      <c r="D5099" s="939"/>
      <c r="E5099" s="940"/>
      <c r="F5099" s="941"/>
      <c r="G5099" s="937" t="str">
        <f t="array" ref="G5099">xlookup(F5099,'Internal Staffing Calculator'!E:E,'Internal Staffing Calculator'!C:C,"")</f>
        <v/>
      </c>
      <c r="H5099" s="932" t="str">
        <f t="array" ref="H5099">if(F5099&lt;&gt;"", iferror(index('Internal Staffing Calculator'!B$8:B23500,match(F5099,'Internal Staffing Calculator'!E$8:E23500,0)), "Not In Budget"),"")</f>
        <v/>
      </c>
      <c r="I5099" s="184"/>
      <c r="J5099" s="184"/>
      <c r="K5099" s="184"/>
      <c r="L5099" s="183"/>
    </row>
    <row r="5100">
      <c r="A5100" s="454"/>
      <c r="B5100" s="927"/>
      <c r="C5100" s="580"/>
      <c r="D5100" s="939"/>
      <c r="E5100" s="940"/>
      <c r="F5100" s="941"/>
      <c r="G5100" s="937" t="str">
        <f t="array" ref="G5100">xlookup(F5100,'Internal Staffing Calculator'!E:E,'Internal Staffing Calculator'!C:C,"")</f>
        <v/>
      </c>
      <c r="H5100" s="932" t="str">
        <f t="array" ref="H5100">if(F5100&lt;&gt;"", iferror(index('Internal Staffing Calculator'!B$8:B23500,match(F5100,'Internal Staffing Calculator'!E$8:E23500,0)), "Not In Budget"),"")</f>
        <v/>
      </c>
      <c r="I5100" s="184"/>
      <c r="J5100" s="184"/>
      <c r="K5100" s="184"/>
      <c r="L5100" s="183"/>
    </row>
    <row r="5101">
      <c r="A5101" s="454"/>
      <c r="B5101" s="927"/>
      <c r="C5101" s="580"/>
      <c r="D5101" s="939"/>
      <c r="E5101" s="940"/>
      <c r="F5101" s="941"/>
      <c r="G5101" s="937" t="str">
        <f t="array" ref="G5101">xlookup(F5101,'Internal Staffing Calculator'!E:E,'Internal Staffing Calculator'!C:C,"")</f>
        <v/>
      </c>
      <c r="H5101" s="932" t="str">
        <f t="array" ref="H5101">if(F5101&lt;&gt;"", iferror(index('Internal Staffing Calculator'!B$8:B23500,match(F5101,'Internal Staffing Calculator'!E$8:E23500,0)), "Not In Budget"),"")</f>
        <v/>
      </c>
      <c r="I5101" s="184"/>
      <c r="J5101" s="184"/>
      <c r="K5101" s="184"/>
      <c r="L5101" s="183"/>
    </row>
    <row r="5102">
      <c r="A5102" s="454"/>
      <c r="B5102" s="927"/>
      <c r="C5102" s="580"/>
      <c r="D5102" s="939"/>
      <c r="E5102" s="940"/>
      <c r="F5102" s="941"/>
      <c r="G5102" s="937" t="str">
        <f t="array" ref="G5102">xlookup(F5102,'Internal Staffing Calculator'!E:E,'Internal Staffing Calculator'!C:C,"")</f>
        <v/>
      </c>
      <c r="H5102" s="932" t="str">
        <f t="array" ref="H5102">if(F5102&lt;&gt;"", iferror(index('Internal Staffing Calculator'!B$8:B23500,match(F5102,'Internal Staffing Calculator'!E$8:E23500,0)), "Not In Budget"),"")</f>
        <v/>
      </c>
      <c r="I5102" s="184"/>
      <c r="J5102" s="184"/>
      <c r="K5102" s="184"/>
      <c r="L5102" s="183"/>
    </row>
    <row r="5103">
      <c r="A5103" s="454"/>
      <c r="B5103" s="927"/>
      <c r="C5103" s="580"/>
      <c r="D5103" s="939"/>
      <c r="E5103" s="940"/>
      <c r="F5103" s="941"/>
      <c r="G5103" s="937" t="str">
        <f t="array" ref="G5103">xlookup(F5103,'Internal Staffing Calculator'!E:E,'Internal Staffing Calculator'!C:C,"")</f>
        <v/>
      </c>
      <c r="H5103" s="932" t="str">
        <f t="array" ref="H5103">if(F5103&lt;&gt;"", iferror(index('Internal Staffing Calculator'!B$8:B23500,match(F5103,'Internal Staffing Calculator'!E$8:E23500,0)), "Not In Budget"),"")</f>
        <v/>
      </c>
      <c r="I5103" s="184"/>
      <c r="J5103" s="184"/>
      <c r="K5103" s="184"/>
      <c r="L5103" s="183"/>
    </row>
    <row r="5104">
      <c r="A5104" s="454"/>
      <c r="B5104" s="927"/>
      <c r="C5104" s="580"/>
      <c r="D5104" s="939"/>
      <c r="E5104" s="940"/>
      <c r="F5104" s="941"/>
      <c r="G5104" s="937" t="str">
        <f t="array" ref="G5104">xlookup(F5104,'Internal Staffing Calculator'!E:E,'Internal Staffing Calculator'!C:C,"")</f>
        <v/>
      </c>
      <c r="H5104" s="932" t="str">
        <f t="array" ref="H5104">if(F5104&lt;&gt;"", iferror(index('Internal Staffing Calculator'!B$8:B23500,match(F5104,'Internal Staffing Calculator'!E$8:E23500,0)), "Not In Budget"),"")</f>
        <v/>
      </c>
      <c r="I5104" s="184"/>
      <c r="J5104" s="184"/>
      <c r="K5104" s="184"/>
      <c r="L5104" s="183"/>
    </row>
    <row r="5105">
      <c r="A5105" s="454"/>
      <c r="B5105" s="927"/>
      <c r="C5105" s="580"/>
      <c r="D5105" s="939"/>
      <c r="E5105" s="940"/>
      <c r="F5105" s="941"/>
      <c r="G5105" s="937" t="str">
        <f t="array" ref="G5105">xlookup(F5105,'Internal Staffing Calculator'!E:E,'Internal Staffing Calculator'!C:C,"")</f>
        <v/>
      </c>
      <c r="H5105" s="932" t="str">
        <f t="array" ref="H5105">if(F5105&lt;&gt;"", iferror(index('Internal Staffing Calculator'!B$8:B23500,match(F5105,'Internal Staffing Calculator'!E$8:E23500,0)), "Not In Budget"),"")</f>
        <v/>
      </c>
      <c r="I5105" s="184"/>
      <c r="J5105" s="184"/>
      <c r="K5105" s="184"/>
      <c r="L5105" s="183"/>
    </row>
    <row r="5106">
      <c r="A5106" s="454"/>
      <c r="B5106" s="927"/>
      <c r="C5106" s="580"/>
      <c r="D5106" s="939"/>
      <c r="E5106" s="940"/>
      <c r="F5106" s="941"/>
      <c r="G5106" s="937" t="str">
        <f t="array" ref="G5106">xlookup(F5106,'Internal Staffing Calculator'!E:E,'Internal Staffing Calculator'!C:C,"")</f>
        <v/>
      </c>
      <c r="H5106" s="932" t="str">
        <f t="array" ref="H5106">if(F5106&lt;&gt;"", iferror(index('Internal Staffing Calculator'!B$8:B23500,match(F5106,'Internal Staffing Calculator'!E$8:E23500,0)), "Not In Budget"),"")</f>
        <v/>
      </c>
      <c r="I5106" s="184"/>
      <c r="J5106" s="184"/>
      <c r="K5106" s="184"/>
      <c r="L5106" s="183"/>
    </row>
    <row r="5107">
      <c r="A5107" s="454"/>
      <c r="B5107" s="927"/>
      <c r="C5107" s="580"/>
      <c r="D5107" s="939"/>
      <c r="E5107" s="940"/>
      <c r="F5107" s="941"/>
      <c r="G5107" s="937" t="str">
        <f t="array" ref="G5107">xlookup(F5107,'Internal Staffing Calculator'!E:E,'Internal Staffing Calculator'!C:C,"")</f>
        <v/>
      </c>
      <c r="H5107" s="932" t="str">
        <f t="array" ref="H5107">if(F5107&lt;&gt;"", iferror(index('Internal Staffing Calculator'!B$8:B23500,match(F5107,'Internal Staffing Calculator'!E$8:E23500,0)), "Not In Budget"),"")</f>
        <v/>
      </c>
      <c r="I5107" s="184"/>
      <c r="J5107" s="184"/>
      <c r="K5107" s="184"/>
      <c r="L5107" s="183"/>
    </row>
    <row r="5108">
      <c r="A5108" s="454"/>
      <c r="B5108" s="927"/>
      <c r="C5108" s="580"/>
      <c r="D5108" s="939"/>
      <c r="E5108" s="940"/>
      <c r="F5108" s="941"/>
      <c r="G5108" s="937" t="str">
        <f t="array" ref="G5108">xlookup(F5108,'Internal Staffing Calculator'!E:E,'Internal Staffing Calculator'!C:C,"")</f>
        <v/>
      </c>
      <c r="H5108" s="932" t="str">
        <f t="array" ref="H5108">if(F5108&lt;&gt;"", iferror(index('Internal Staffing Calculator'!B$8:B23500,match(F5108,'Internal Staffing Calculator'!E$8:E23500,0)), "Not In Budget"),"")</f>
        <v/>
      </c>
      <c r="I5108" s="184"/>
      <c r="J5108" s="184"/>
      <c r="K5108" s="184"/>
      <c r="L5108" s="183"/>
    </row>
    <row r="5109">
      <c r="A5109" s="454"/>
      <c r="B5109" s="927"/>
      <c r="C5109" s="580"/>
      <c r="D5109" s="939"/>
      <c r="E5109" s="940"/>
      <c r="F5109" s="941"/>
      <c r="G5109" s="937" t="str">
        <f t="array" ref="G5109">xlookup(F5109,'Internal Staffing Calculator'!E:E,'Internal Staffing Calculator'!C:C,"")</f>
        <v/>
      </c>
      <c r="H5109" s="932" t="str">
        <f t="array" ref="H5109">if(F5109&lt;&gt;"", iferror(index('Internal Staffing Calculator'!B$8:B23500,match(F5109,'Internal Staffing Calculator'!E$8:E23500,0)), "Not In Budget"),"")</f>
        <v/>
      </c>
      <c r="I5109" s="184"/>
      <c r="J5109" s="184"/>
      <c r="K5109" s="184"/>
      <c r="L5109" s="183"/>
    </row>
    <row r="5110">
      <c r="A5110" s="454"/>
      <c r="B5110" s="927"/>
      <c r="C5110" s="580"/>
      <c r="D5110" s="939"/>
      <c r="E5110" s="940"/>
      <c r="F5110" s="941"/>
      <c r="G5110" s="937" t="str">
        <f t="array" ref="G5110">xlookup(F5110,'Internal Staffing Calculator'!E:E,'Internal Staffing Calculator'!C:C,"")</f>
        <v/>
      </c>
      <c r="H5110" s="932" t="str">
        <f t="array" ref="H5110">if(F5110&lt;&gt;"", iferror(index('Internal Staffing Calculator'!B$8:B23500,match(F5110,'Internal Staffing Calculator'!E$8:E23500,0)), "Not In Budget"),"")</f>
        <v/>
      </c>
      <c r="I5110" s="184"/>
      <c r="J5110" s="184"/>
      <c r="K5110" s="184"/>
      <c r="L5110" s="183"/>
    </row>
    <row r="5111">
      <c r="A5111" s="454"/>
      <c r="B5111" s="927"/>
      <c r="C5111" s="580"/>
      <c r="D5111" s="939"/>
      <c r="E5111" s="940"/>
      <c r="F5111" s="941"/>
      <c r="G5111" s="937" t="str">
        <f t="array" ref="G5111">xlookup(F5111,'Internal Staffing Calculator'!E:E,'Internal Staffing Calculator'!C:C,"")</f>
        <v/>
      </c>
      <c r="H5111" s="932" t="str">
        <f t="array" ref="H5111">if(F5111&lt;&gt;"", iferror(index('Internal Staffing Calculator'!B$8:B23500,match(F5111,'Internal Staffing Calculator'!E$8:E23500,0)), "Not In Budget"),"")</f>
        <v/>
      </c>
      <c r="I5111" s="184"/>
      <c r="J5111" s="184"/>
      <c r="K5111" s="184"/>
      <c r="L5111" s="183"/>
    </row>
    <row r="5112">
      <c r="A5112" s="454"/>
      <c r="B5112" s="927"/>
      <c r="C5112" s="580"/>
      <c r="D5112" s="939"/>
      <c r="E5112" s="940"/>
      <c r="F5112" s="941"/>
      <c r="G5112" s="937" t="str">
        <f t="array" ref="G5112">xlookup(F5112,'Internal Staffing Calculator'!E:E,'Internal Staffing Calculator'!C:C,"")</f>
        <v/>
      </c>
      <c r="H5112" s="932" t="str">
        <f t="array" ref="H5112">if(F5112&lt;&gt;"", iferror(index('Internal Staffing Calculator'!B$8:B23500,match(F5112,'Internal Staffing Calculator'!E$8:E23500,0)), "Not In Budget"),"")</f>
        <v/>
      </c>
      <c r="I5112" s="184"/>
      <c r="J5112" s="184"/>
      <c r="K5112" s="184"/>
      <c r="L5112" s="183"/>
    </row>
    <row r="5113">
      <c r="A5113" s="454"/>
      <c r="B5113" s="927"/>
      <c r="C5113" s="580"/>
      <c r="D5113" s="939"/>
      <c r="E5113" s="940"/>
      <c r="F5113" s="941"/>
      <c r="G5113" s="937" t="str">
        <f t="array" ref="G5113">xlookup(F5113,'Internal Staffing Calculator'!E:E,'Internal Staffing Calculator'!C:C,"")</f>
        <v/>
      </c>
      <c r="H5113" s="932" t="str">
        <f t="array" ref="H5113">if(F5113&lt;&gt;"", iferror(index('Internal Staffing Calculator'!B$8:B23500,match(F5113,'Internal Staffing Calculator'!E$8:E23500,0)), "Not In Budget"),"")</f>
        <v/>
      </c>
      <c r="I5113" s="184"/>
      <c r="J5113" s="184"/>
      <c r="K5113" s="184"/>
      <c r="L5113" s="183"/>
    </row>
    <row r="5114">
      <c r="A5114" s="454"/>
      <c r="B5114" s="927"/>
      <c r="C5114" s="580"/>
      <c r="D5114" s="939"/>
      <c r="E5114" s="940"/>
      <c r="F5114" s="941"/>
      <c r="G5114" s="937" t="str">
        <f t="array" ref="G5114">xlookup(F5114,'Internal Staffing Calculator'!E:E,'Internal Staffing Calculator'!C:C,"")</f>
        <v/>
      </c>
      <c r="H5114" s="932" t="str">
        <f t="array" ref="H5114">if(F5114&lt;&gt;"", iferror(index('Internal Staffing Calculator'!B$8:B23500,match(F5114,'Internal Staffing Calculator'!E$8:E23500,0)), "Not In Budget"),"")</f>
        <v/>
      </c>
      <c r="I5114" s="184"/>
      <c r="J5114" s="184"/>
      <c r="K5114" s="184"/>
      <c r="L5114" s="183"/>
    </row>
    <row r="5115">
      <c r="A5115" s="454"/>
      <c r="B5115" s="927"/>
      <c r="C5115" s="580"/>
      <c r="D5115" s="939"/>
      <c r="E5115" s="940"/>
      <c r="F5115" s="941"/>
      <c r="G5115" s="937" t="str">
        <f t="array" ref="G5115">xlookup(F5115,'Internal Staffing Calculator'!E:E,'Internal Staffing Calculator'!C:C,"")</f>
        <v/>
      </c>
      <c r="H5115" s="932" t="str">
        <f t="array" ref="H5115">if(F5115&lt;&gt;"", iferror(index('Internal Staffing Calculator'!B$8:B23500,match(F5115,'Internal Staffing Calculator'!E$8:E23500,0)), "Not In Budget"),"")</f>
        <v/>
      </c>
      <c r="I5115" s="184"/>
      <c r="J5115" s="184"/>
      <c r="K5115" s="184"/>
      <c r="L5115" s="183"/>
    </row>
    <row r="5116">
      <c r="A5116" s="454"/>
      <c r="B5116" s="927"/>
      <c r="C5116" s="580"/>
      <c r="D5116" s="939"/>
      <c r="E5116" s="940"/>
      <c r="F5116" s="941"/>
      <c r="G5116" s="937" t="str">
        <f t="array" ref="G5116">xlookup(F5116,'Internal Staffing Calculator'!E:E,'Internal Staffing Calculator'!C:C,"")</f>
        <v/>
      </c>
      <c r="H5116" s="932" t="str">
        <f t="array" ref="H5116">if(F5116&lt;&gt;"", iferror(index('Internal Staffing Calculator'!B$8:B23500,match(F5116,'Internal Staffing Calculator'!E$8:E23500,0)), "Not In Budget"),"")</f>
        <v/>
      </c>
      <c r="I5116" s="184"/>
      <c r="J5116" s="184"/>
      <c r="K5116" s="184"/>
      <c r="L5116" s="183"/>
    </row>
    <row r="5117">
      <c r="A5117" s="454"/>
      <c r="B5117" s="927"/>
      <c r="C5117" s="580"/>
      <c r="D5117" s="939"/>
      <c r="E5117" s="940"/>
      <c r="F5117" s="941"/>
      <c r="G5117" s="937" t="str">
        <f t="array" ref="G5117">xlookup(F5117,'Internal Staffing Calculator'!E:E,'Internal Staffing Calculator'!C:C,"")</f>
        <v/>
      </c>
      <c r="H5117" s="932" t="str">
        <f t="array" ref="H5117">if(F5117&lt;&gt;"", iferror(index('Internal Staffing Calculator'!B$8:B23500,match(F5117,'Internal Staffing Calculator'!E$8:E23500,0)), "Not In Budget"),"")</f>
        <v/>
      </c>
      <c r="I5117" s="184"/>
      <c r="J5117" s="184"/>
      <c r="K5117" s="184"/>
      <c r="L5117" s="183"/>
    </row>
    <row r="5118">
      <c r="A5118" s="454"/>
      <c r="B5118" s="927"/>
      <c r="C5118" s="580"/>
      <c r="D5118" s="939"/>
      <c r="E5118" s="940"/>
      <c r="F5118" s="941"/>
      <c r="G5118" s="937" t="str">
        <f t="array" ref="G5118">xlookup(F5118,'Internal Staffing Calculator'!E:E,'Internal Staffing Calculator'!C:C,"")</f>
        <v/>
      </c>
      <c r="H5118" s="932" t="str">
        <f t="array" ref="H5118">if(F5118&lt;&gt;"", iferror(index('Internal Staffing Calculator'!B$8:B23500,match(F5118,'Internal Staffing Calculator'!E$8:E23500,0)), "Not In Budget"),"")</f>
        <v/>
      </c>
      <c r="I5118" s="184"/>
      <c r="J5118" s="184"/>
      <c r="K5118" s="184"/>
      <c r="L5118" s="183"/>
    </row>
    <row r="5119">
      <c r="A5119" s="454"/>
      <c r="B5119" s="927"/>
      <c r="C5119" s="580"/>
      <c r="D5119" s="939"/>
      <c r="E5119" s="940"/>
      <c r="F5119" s="941"/>
      <c r="G5119" s="937" t="str">
        <f t="array" ref="G5119">xlookup(F5119,'Internal Staffing Calculator'!E:E,'Internal Staffing Calculator'!C:C,"")</f>
        <v/>
      </c>
      <c r="H5119" s="932" t="str">
        <f t="array" ref="H5119">if(F5119&lt;&gt;"", iferror(index('Internal Staffing Calculator'!B$8:B23500,match(F5119,'Internal Staffing Calculator'!E$8:E23500,0)), "Not In Budget"),"")</f>
        <v/>
      </c>
      <c r="I5119" s="184"/>
      <c r="J5119" s="184"/>
      <c r="K5119" s="184"/>
      <c r="L5119" s="183"/>
    </row>
    <row r="5120">
      <c r="A5120" s="454"/>
      <c r="B5120" s="927"/>
      <c r="C5120" s="580"/>
      <c r="D5120" s="939"/>
      <c r="E5120" s="940"/>
      <c r="F5120" s="941"/>
      <c r="G5120" s="937" t="str">
        <f t="array" ref="G5120">xlookup(F5120,'Internal Staffing Calculator'!E:E,'Internal Staffing Calculator'!C:C,"")</f>
        <v/>
      </c>
      <c r="H5120" s="932" t="str">
        <f t="array" ref="H5120">if(F5120&lt;&gt;"", iferror(index('Internal Staffing Calculator'!B$8:B23500,match(F5120,'Internal Staffing Calculator'!E$8:E23500,0)), "Not In Budget"),"")</f>
        <v/>
      </c>
      <c r="I5120" s="184"/>
      <c r="J5120" s="184"/>
      <c r="K5120" s="184"/>
      <c r="L5120" s="183"/>
    </row>
    <row r="5121">
      <c r="A5121" s="454"/>
      <c r="B5121" s="927"/>
      <c r="C5121" s="580"/>
      <c r="D5121" s="939"/>
      <c r="E5121" s="940"/>
      <c r="F5121" s="941"/>
      <c r="G5121" s="937" t="str">
        <f t="array" ref="G5121">xlookup(F5121,'Internal Staffing Calculator'!E:E,'Internal Staffing Calculator'!C:C,"")</f>
        <v/>
      </c>
      <c r="H5121" s="932" t="str">
        <f t="array" ref="H5121">if(F5121&lt;&gt;"", iferror(index('Internal Staffing Calculator'!B$8:B23500,match(F5121,'Internal Staffing Calculator'!E$8:E23500,0)), "Not In Budget"),"")</f>
        <v/>
      </c>
      <c r="I5121" s="184"/>
      <c r="J5121" s="184"/>
      <c r="K5121" s="184"/>
      <c r="L5121" s="183"/>
    </row>
    <row r="5122">
      <c r="A5122" s="454"/>
      <c r="B5122" s="927"/>
      <c r="C5122" s="580"/>
      <c r="D5122" s="939"/>
      <c r="E5122" s="940"/>
      <c r="F5122" s="941"/>
      <c r="G5122" s="937" t="str">
        <f t="array" ref="G5122">xlookup(F5122,'Internal Staffing Calculator'!E:E,'Internal Staffing Calculator'!C:C,"")</f>
        <v/>
      </c>
      <c r="H5122" s="932" t="str">
        <f t="array" ref="H5122">if(F5122&lt;&gt;"", iferror(index('Internal Staffing Calculator'!B$8:B23500,match(F5122,'Internal Staffing Calculator'!E$8:E23500,0)), "Not In Budget"),"")</f>
        <v/>
      </c>
      <c r="I5122" s="184"/>
      <c r="J5122" s="184"/>
      <c r="K5122" s="184"/>
      <c r="L5122" s="183"/>
    </row>
    <row r="5123">
      <c r="A5123" s="454"/>
      <c r="B5123" s="927"/>
      <c r="C5123" s="580"/>
      <c r="D5123" s="939"/>
      <c r="E5123" s="940"/>
      <c r="F5123" s="941"/>
      <c r="G5123" s="937" t="str">
        <f t="array" ref="G5123">xlookup(F5123,'Internal Staffing Calculator'!E:E,'Internal Staffing Calculator'!C:C,"")</f>
        <v/>
      </c>
      <c r="H5123" s="932" t="str">
        <f t="array" ref="H5123">if(F5123&lt;&gt;"", iferror(index('Internal Staffing Calculator'!B$8:B23500,match(F5123,'Internal Staffing Calculator'!E$8:E23500,0)), "Not In Budget"),"")</f>
        <v/>
      </c>
      <c r="I5123" s="184"/>
      <c r="J5123" s="184"/>
      <c r="K5123" s="184"/>
      <c r="L5123" s="183"/>
    </row>
    <row r="5124">
      <c r="A5124" s="454"/>
      <c r="B5124" s="927"/>
      <c r="C5124" s="580"/>
      <c r="D5124" s="939"/>
      <c r="E5124" s="940"/>
      <c r="F5124" s="941"/>
      <c r="G5124" s="937" t="str">
        <f t="array" ref="G5124">xlookup(F5124,'Internal Staffing Calculator'!E:E,'Internal Staffing Calculator'!C:C,"")</f>
        <v/>
      </c>
      <c r="H5124" s="932" t="str">
        <f t="array" ref="H5124">if(F5124&lt;&gt;"", iferror(index('Internal Staffing Calculator'!B$8:B23500,match(F5124,'Internal Staffing Calculator'!E$8:E23500,0)), "Not In Budget"),"")</f>
        <v/>
      </c>
      <c r="I5124" s="184"/>
      <c r="J5124" s="184"/>
      <c r="K5124" s="184"/>
      <c r="L5124" s="183"/>
    </row>
    <row r="5125">
      <c r="A5125" s="454"/>
      <c r="B5125" s="927"/>
      <c r="C5125" s="580"/>
      <c r="D5125" s="939"/>
      <c r="E5125" s="940"/>
      <c r="F5125" s="941"/>
      <c r="G5125" s="937" t="str">
        <f t="array" ref="G5125">xlookup(F5125,'Internal Staffing Calculator'!E:E,'Internal Staffing Calculator'!C:C,"")</f>
        <v/>
      </c>
      <c r="H5125" s="932" t="str">
        <f t="array" ref="H5125">if(F5125&lt;&gt;"", iferror(index('Internal Staffing Calculator'!B$8:B23500,match(F5125,'Internal Staffing Calculator'!E$8:E23500,0)), "Not In Budget"),"")</f>
        <v/>
      </c>
      <c r="I5125" s="184"/>
      <c r="J5125" s="184"/>
      <c r="K5125" s="184"/>
      <c r="L5125" s="183"/>
    </row>
    <row r="5126">
      <c r="A5126" s="454"/>
      <c r="B5126" s="927"/>
      <c r="C5126" s="580"/>
      <c r="D5126" s="939"/>
      <c r="E5126" s="940"/>
      <c r="F5126" s="941"/>
      <c r="G5126" s="937" t="str">
        <f t="array" ref="G5126">xlookup(F5126,'Internal Staffing Calculator'!E:E,'Internal Staffing Calculator'!C:C,"")</f>
        <v/>
      </c>
      <c r="H5126" s="932" t="str">
        <f t="array" ref="H5126">if(F5126&lt;&gt;"", iferror(index('Internal Staffing Calculator'!B$8:B23500,match(F5126,'Internal Staffing Calculator'!E$8:E23500,0)), "Not In Budget"),"")</f>
        <v/>
      </c>
      <c r="I5126" s="184"/>
      <c r="J5126" s="184"/>
      <c r="K5126" s="184"/>
      <c r="L5126" s="183"/>
    </row>
    <row r="5127">
      <c r="A5127" s="454"/>
      <c r="B5127" s="927"/>
      <c r="C5127" s="580"/>
      <c r="D5127" s="939"/>
      <c r="E5127" s="940"/>
      <c r="F5127" s="941"/>
      <c r="G5127" s="937" t="str">
        <f t="array" ref="G5127">xlookup(F5127,'Internal Staffing Calculator'!E:E,'Internal Staffing Calculator'!C:C,"")</f>
        <v/>
      </c>
      <c r="H5127" s="932" t="str">
        <f t="array" ref="H5127">if(F5127&lt;&gt;"", iferror(index('Internal Staffing Calculator'!B$8:B23500,match(F5127,'Internal Staffing Calculator'!E$8:E23500,0)), "Not In Budget"),"")</f>
        <v/>
      </c>
      <c r="I5127" s="184"/>
      <c r="J5127" s="184"/>
      <c r="K5127" s="184"/>
      <c r="L5127" s="183"/>
    </row>
    <row r="5128">
      <c r="A5128" s="454"/>
      <c r="B5128" s="927"/>
      <c r="C5128" s="580"/>
      <c r="D5128" s="939"/>
      <c r="E5128" s="940"/>
      <c r="F5128" s="941"/>
      <c r="G5128" s="937" t="str">
        <f t="array" ref="G5128">xlookup(F5128,'Internal Staffing Calculator'!E:E,'Internal Staffing Calculator'!C:C,"")</f>
        <v/>
      </c>
      <c r="H5128" s="932" t="str">
        <f t="array" ref="H5128">if(F5128&lt;&gt;"", iferror(index('Internal Staffing Calculator'!B$8:B23500,match(F5128,'Internal Staffing Calculator'!E$8:E23500,0)), "Not In Budget"),"")</f>
        <v/>
      </c>
      <c r="I5128" s="184"/>
      <c r="J5128" s="184"/>
      <c r="K5128" s="184"/>
      <c r="L5128" s="183"/>
    </row>
    <row r="5129">
      <c r="A5129" s="454"/>
      <c r="B5129" s="927"/>
      <c r="C5129" s="580"/>
      <c r="D5129" s="939"/>
      <c r="E5129" s="940"/>
      <c r="F5129" s="941"/>
      <c r="G5129" s="937" t="str">
        <f t="array" ref="G5129">xlookup(F5129,'Internal Staffing Calculator'!E:E,'Internal Staffing Calculator'!C:C,"")</f>
        <v/>
      </c>
      <c r="H5129" s="932" t="str">
        <f t="array" ref="H5129">if(F5129&lt;&gt;"", iferror(index('Internal Staffing Calculator'!B$8:B23500,match(F5129,'Internal Staffing Calculator'!E$8:E23500,0)), "Not In Budget"),"")</f>
        <v/>
      </c>
      <c r="I5129" s="184"/>
      <c r="J5129" s="184"/>
      <c r="K5129" s="184"/>
      <c r="L5129" s="183"/>
    </row>
    <row r="5130">
      <c r="A5130" s="454"/>
      <c r="B5130" s="927"/>
      <c r="C5130" s="580"/>
      <c r="D5130" s="939"/>
      <c r="E5130" s="940"/>
      <c r="F5130" s="941"/>
      <c r="G5130" s="937" t="str">
        <f t="array" ref="G5130">xlookup(F5130,'Internal Staffing Calculator'!E:E,'Internal Staffing Calculator'!C:C,"")</f>
        <v/>
      </c>
      <c r="H5130" s="932" t="str">
        <f t="array" ref="H5130">if(F5130&lt;&gt;"", iferror(index('Internal Staffing Calculator'!B$8:B23500,match(F5130,'Internal Staffing Calculator'!E$8:E23500,0)), "Not In Budget"),"")</f>
        <v/>
      </c>
      <c r="I5130" s="184"/>
      <c r="J5130" s="184"/>
      <c r="K5130" s="184"/>
      <c r="L5130" s="183"/>
    </row>
    <row r="5131">
      <c r="A5131" s="454"/>
      <c r="B5131" s="927"/>
      <c r="C5131" s="580"/>
      <c r="D5131" s="939"/>
      <c r="E5131" s="940"/>
      <c r="F5131" s="941"/>
      <c r="G5131" s="937" t="str">
        <f t="array" ref="G5131">xlookup(F5131,'Internal Staffing Calculator'!E:E,'Internal Staffing Calculator'!C:C,"")</f>
        <v/>
      </c>
      <c r="H5131" s="932" t="str">
        <f t="array" ref="H5131">if(F5131&lt;&gt;"", iferror(index('Internal Staffing Calculator'!B$8:B23500,match(F5131,'Internal Staffing Calculator'!E$8:E23500,0)), "Not In Budget"),"")</f>
        <v/>
      </c>
      <c r="I5131" s="184"/>
      <c r="J5131" s="184"/>
      <c r="K5131" s="184"/>
      <c r="L5131" s="183"/>
    </row>
    <row r="5132">
      <c r="A5132" s="454"/>
      <c r="B5132" s="927"/>
      <c r="C5132" s="580"/>
      <c r="D5132" s="939"/>
      <c r="E5132" s="940"/>
      <c r="F5132" s="941"/>
      <c r="G5132" s="937" t="str">
        <f t="array" ref="G5132">xlookup(F5132,'Internal Staffing Calculator'!E:E,'Internal Staffing Calculator'!C:C,"")</f>
        <v/>
      </c>
      <c r="H5132" s="932" t="str">
        <f t="array" ref="H5132">if(F5132&lt;&gt;"", iferror(index('Internal Staffing Calculator'!B$8:B23500,match(F5132,'Internal Staffing Calculator'!E$8:E23500,0)), "Not In Budget"),"")</f>
        <v/>
      </c>
      <c r="I5132" s="184"/>
      <c r="J5132" s="184"/>
      <c r="K5132" s="184"/>
      <c r="L5132" s="183"/>
    </row>
    <row r="5133">
      <c r="A5133" s="454"/>
      <c r="B5133" s="927"/>
      <c r="C5133" s="580"/>
      <c r="D5133" s="939"/>
      <c r="E5133" s="940"/>
      <c r="F5133" s="941"/>
      <c r="G5133" s="937" t="str">
        <f t="array" ref="G5133">xlookup(F5133,'Internal Staffing Calculator'!E:E,'Internal Staffing Calculator'!C:C,"")</f>
        <v/>
      </c>
      <c r="H5133" s="932" t="str">
        <f t="array" ref="H5133">if(F5133&lt;&gt;"", iferror(index('Internal Staffing Calculator'!B$8:B23500,match(F5133,'Internal Staffing Calculator'!E$8:E23500,0)), "Not In Budget"),"")</f>
        <v/>
      </c>
      <c r="I5133" s="184"/>
      <c r="J5133" s="184"/>
      <c r="K5133" s="184"/>
      <c r="L5133" s="183"/>
    </row>
    <row r="5134">
      <c r="A5134" s="454"/>
      <c r="B5134" s="927"/>
      <c r="C5134" s="580"/>
      <c r="D5134" s="939"/>
      <c r="E5134" s="940"/>
      <c r="F5134" s="941"/>
      <c r="G5134" s="937" t="str">
        <f t="array" ref="G5134">xlookup(F5134,'Internal Staffing Calculator'!E:E,'Internal Staffing Calculator'!C:C,"")</f>
        <v/>
      </c>
      <c r="H5134" s="932" t="str">
        <f t="array" ref="H5134">if(F5134&lt;&gt;"", iferror(index('Internal Staffing Calculator'!B$8:B23500,match(F5134,'Internal Staffing Calculator'!E$8:E23500,0)), "Not In Budget"),"")</f>
        <v/>
      </c>
      <c r="I5134" s="184"/>
      <c r="J5134" s="184"/>
      <c r="K5134" s="184"/>
      <c r="L5134" s="183"/>
    </row>
    <row r="5135">
      <c r="A5135" s="454"/>
      <c r="B5135" s="927"/>
      <c r="C5135" s="580"/>
      <c r="D5135" s="939"/>
      <c r="E5135" s="940"/>
      <c r="F5135" s="941"/>
      <c r="G5135" s="937" t="str">
        <f t="array" ref="G5135">xlookup(F5135,'Internal Staffing Calculator'!E:E,'Internal Staffing Calculator'!C:C,"")</f>
        <v/>
      </c>
      <c r="H5135" s="932" t="str">
        <f t="array" ref="H5135">if(F5135&lt;&gt;"", iferror(index('Internal Staffing Calculator'!B$8:B23500,match(F5135,'Internal Staffing Calculator'!E$8:E23500,0)), "Not In Budget"),"")</f>
        <v/>
      </c>
      <c r="I5135" s="184"/>
      <c r="J5135" s="184"/>
      <c r="K5135" s="184"/>
      <c r="L5135" s="183"/>
    </row>
    <row r="5136">
      <c r="A5136" s="454"/>
      <c r="B5136" s="927"/>
      <c r="C5136" s="580"/>
      <c r="D5136" s="939"/>
      <c r="E5136" s="940"/>
      <c r="F5136" s="941"/>
      <c r="G5136" s="937" t="str">
        <f t="array" ref="G5136">xlookup(F5136,'Internal Staffing Calculator'!E:E,'Internal Staffing Calculator'!C:C,"")</f>
        <v/>
      </c>
      <c r="H5136" s="932" t="str">
        <f t="array" ref="H5136">if(F5136&lt;&gt;"", iferror(index('Internal Staffing Calculator'!B$8:B23500,match(F5136,'Internal Staffing Calculator'!E$8:E23500,0)), "Not In Budget"),"")</f>
        <v/>
      </c>
      <c r="I5136" s="184"/>
      <c r="J5136" s="184"/>
      <c r="K5136" s="184"/>
      <c r="L5136" s="183"/>
    </row>
    <row r="5137">
      <c r="A5137" s="454"/>
      <c r="B5137" s="927"/>
      <c r="C5137" s="580"/>
      <c r="D5137" s="939"/>
      <c r="E5137" s="940"/>
      <c r="F5137" s="941"/>
      <c r="G5137" s="937" t="str">
        <f t="array" ref="G5137">xlookup(F5137,'Internal Staffing Calculator'!E:E,'Internal Staffing Calculator'!C:C,"")</f>
        <v/>
      </c>
      <c r="H5137" s="932" t="str">
        <f t="array" ref="H5137">if(F5137&lt;&gt;"", iferror(index('Internal Staffing Calculator'!B$8:B23500,match(F5137,'Internal Staffing Calculator'!E$8:E23500,0)), "Not In Budget"),"")</f>
        <v/>
      </c>
      <c r="I5137" s="184"/>
      <c r="J5137" s="184"/>
      <c r="K5137" s="184"/>
      <c r="L5137" s="183"/>
    </row>
    <row r="5138">
      <c r="A5138" s="454"/>
      <c r="B5138" s="927"/>
      <c r="C5138" s="580"/>
      <c r="D5138" s="939"/>
      <c r="E5138" s="940"/>
      <c r="F5138" s="941"/>
      <c r="G5138" s="937" t="str">
        <f t="array" ref="G5138">xlookup(F5138,'Internal Staffing Calculator'!E:E,'Internal Staffing Calculator'!C:C,"")</f>
        <v/>
      </c>
      <c r="H5138" s="932" t="str">
        <f t="array" ref="H5138">if(F5138&lt;&gt;"", iferror(index('Internal Staffing Calculator'!B$8:B23500,match(F5138,'Internal Staffing Calculator'!E$8:E23500,0)), "Not In Budget"),"")</f>
        <v/>
      </c>
      <c r="I5138" s="184"/>
      <c r="J5138" s="184"/>
      <c r="K5138" s="184"/>
      <c r="L5138" s="183"/>
    </row>
    <row r="5139">
      <c r="A5139" s="454"/>
      <c r="B5139" s="927"/>
      <c r="C5139" s="580"/>
      <c r="D5139" s="939"/>
      <c r="E5139" s="940"/>
      <c r="F5139" s="941"/>
      <c r="G5139" s="937" t="str">
        <f t="array" ref="G5139">xlookup(F5139,'Internal Staffing Calculator'!E:E,'Internal Staffing Calculator'!C:C,"")</f>
        <v/>
      </c>
      <c r="H5139" s="932" t="str">
        <f t="array" ref="H5139">if(F5139&lt;&gt;"", iferror(index('Internal Staffing Calculator'!B$8:B23500,match(F5139,'Internal Staffing Calculator'!E$8:E23500,0)), "Not In Budget"),"")</f>
        <v/>
      </c>
      <c r="I5139" s="184"/>
      <c r="J5139" s="184"/>
      <c r="K5139" s="184"/>
      <c r="L5139" s="183"/>
    </row>
    <row r="5140">
      <c r="A5140" s="454"/>
      <c r="B5140" s="927"/>
      <c r="C5140" s="580"/>
      <c r="D5140" s="939"/>
      <c r="E5140" s="940"/>
      <c r="F5140" s="941"/>
      <c r="G5140" s="937" t="str">
        <f t="array" ref="G5140">xlookup(F5140,'Internal Staffing Calculator'!E:E,'Internal Staffing Calculator'!C:C,"")</f>
        <v/>
      </c>
      <c r="H5140" s="932" t="str">
        <f t="array" ref="H5140">if(F5140&lt;&gt;"", iferror(index('Internal Staffing Calculator'!B$8:B23500,match(F5140,'Internal Staffing Calculator'!E$8:E23500,0)), "Not In Budget"),"")</f>
        <v/>
      </c>
      <c r="I5140" s="184"/>
      <c r="J5140" s="184"/>
      <c r="K5140" s="184"/>
      <c r="L5140" s="183"/>
    </row>
    <row r="5141">
      <c r="A5141" s="454"/>
      <c r="B5141" s="927"/>
      <c r="C5141" s="580"/>
      <c r="D5141" s="939"/>
      <c r="E5141" s="940"/>
      <c r="F5141" s="941"/>
      <c r="G5141" s="937" t="str">
        <f t="array" ref="G5141">xlookup(F5141,'Internal Staffing Calculator'!E:E,'Internal Staffing Calculator'!C:C,"")</f>
        <v/>
      </c>
      <c r="H5141" s="932" t="str">
        <f t="array" ref="H5141">if(F5141&lt;&gt;"", iferror(index('Internal Staffing Calculator'!B$8:B23500,match(F5141,'Internal Staffing Calculator'!E$8:E23500,0)), "Not In Budget"),"")</f>
        <v/>
      </c>
      <c r="I5141" s="184"/>
      <c r="J5141" s="184"/>
      <c r="K5141" s="184"/>
      <c r="L5141" s="183"/>
    </row>
    <row r="5142">
      <c r="A5142" s="454"/>
      <c r="B5142" s="927"/>
      <c r="C5142" s="580"/>
      <c r="D5142" s="939"/>
      <c r="E5142" s="940"/>
      <c r="F5142" s="941"/>
      <c r="G5142" s="937" t="str">
        <f t="array" ref="G5142">xlookup(F5142,'Internal Staffing Calculator'!E:E,'Internal Staffing Calculator'!C:C,"")</f>
        <v/>
      </c>
      <c r="H5142" s="932" t="str">
        <f t="array" ref="H5142">if(F5142&lt;&gt;"", iferror(index('Internal Staffing Calculator'!B$8:B23500,match(F5142,'Internal Staffing Calculator'!E$8:E23500,0)), "Not In Budget"),"")</f>
        <v/>
      </c>
      <c r="I5142" s="184"/>
      <c r="J5142" s="184"/>
      <c r="K5142" s="184"/>
      <c r="L5142" s="183"/>
    </row>
    <row r="5143">
      <c r="A5143" s="454"/>
      <c r="B5143" s="927"/>
      <c r="C5143" s="580"/>
      <c r="D5143" s="939"/>
      <c r="E5143" s="940"/>
      <c r="F5143" s="941"/>
      <c r="G5143" s="937" t="str">
        <f t="array" ref="G5143">xlookup(F5143,'Internal Staffing Calculator'!E:E,'Internal Staffing Calculator'!C:C,"")</f>
        <v/>
      </c>
      <c r="H5143" s="932" t="str">
        <f t="array" ref="H5143">if(F5143&lt;&gt;"", iferror(index('Internal Staffing Calculator'!B$8:B23500,match(F5143,'Internal Staffing Calculator'!E$8:E23500,0)), "Not In Budget"),"")</f>
        <v/>
      </c>
      <c r="I5143" s="184"/>
      <c r="J5143" s="184"/>
      <c r="K5143" s="184"/>
      <c r="L5143" s="183"/>
    </row>
    <row r="5144">
      <c r="A5144" s="454"/>
      <c r="B5144" s="927"/>
      <c r="C5144" s="580"/>
      <c r="D5144" s="939"/>
      <c r="E5144" s="940"/>
      <c r="F5144" s="941"/>
      <c r="G5144" s="937" t="str">
        <f t="array" ref="G5144">xlookup(F5144,'Internal Staffing Calculator'!E:E,'Internal Staffing Calculator'!C:C,"")</f>
        <v/>
      </c>
      <c r="H5144" s="932" t="str">
        <f t="array" ref="H5144">if(F5144&lt;&gt;"", iferror(index('Internal Staffing Calculator'!B$8:B23500,match(F5144,'Internal Staffing Calculator'!E$8:E23500,0)), "Not In Budget"),"")</f>
        <v/>
      </c>
      <c r="I5144" s="184"/>
      <c r="J5144" s="184"/>
      <c r="K5144" s="184"/>
      <c r="L5144" s="183"/>
    </row>
    <row r="5145">
      <c r="A5145" s="454"/>
      <c r="B5145" s="927"/>
      <c r="C5145" s="580"/>
      <c r="D5145" s="939"/>
      <c r="E5145" s="940"/>
      <c r="F5145" s="941"/>
      <c r="G5145" s="937" t="str">
        <f t="array" ref="G5145">xlookup(F5145,'Internal Staffing Calculator'!E:E,'Internal Staffing Calculator'!C:C,"")</f>
        <v/>
      </c>
      <c r="H5145" s="932" t="str">
        <f t="array" ref="H5145">if(F5145&lt;&gt;"", iferror(index('Internal Staffing Calculator'!B$8:B23500,match(F5145,'Internal Staffing Calculator'!E$8:E23500,0)), "Not In Budget"),"")</f>
        <v/>
      </c>
      <c r="I5145" s="184"/>
      <c r="J5145" s="184"/>
      <c r="K5145" s="184"/>
      <c r="L5145" s="183"/>
    </row>
    <row r="5146">
      <c r="A5146" s="454"/>
      <c r="B5146" s="927"/>
      <c r="C5146" s="580"/>
      <c r="D5146" s="939"/>
      <c r="E5146" s="940"/>
      <c r="F5146" s="941"/>
      <c r="G5146" s="937" t="str">
        <f t="array" ref="G5146">xlookup(F5146,'Internal Staffing Calculator'!E:E,'Internal Staffing Calculator'!C:C,"")</f>
        <v/>
      </c>
      <c r="H5146" s="932" t="str">
        <f t="array" ref="H5146">if(F5146&lt;&gt;"", iferror(index('Internal Staffing Calculator'!B$8:B23500,match(F5146,'Internal Staffing Calculator'!E$8:E23500,0)), "Not In Budget"),"")</f>
        <v/>
      </c>
      <c r="I5146" s="184"/>
      <c r="J5146" s="184"/>
      <c r="K5146" s="184"/>
      <c r="L5146" s="183"/>
    </row>
    <row r="5147">
      <c r="A5147" s="454"/>
      <c r="B5147" s="927"/>
      <c r="C5147" s="580"/>
      <c r="D5147" s="939"/>
      <c r="E5147" s="940"/>
      <c r="F5147" s="941"/>
      <c r="G5147" s="937" t="str">
        <f t="array" ref="G5147">xlookup(F5147,'Internal Staffing Calculator'!E:E,'Internal Staffing Calculator'!C:C,"")</f>
        <v/>
      </c>
      <c r="H5147" s="932" t="str">
        <f t="array" ref="H5147">if(F5147&lt;&gt;"", iferror(index('Internal Staffing Calculator'!B$8:B23500,match(F5147,'Internal Staffing Calculator'!E$8:E23500,0)), "Not In Budget"),"")</f>
        <v/>
      </c>
      <c r="I5147" s="184"/>
      <c r="J5147" s="184"/>
      <c r="K5147" s="184"/>
      <c r="L5147" s="183"/>
    </row>
    <row r="5148">
      <c r="A5148" s="454"/>
      <c r="B5148" s="927"/>
      <c r="C5148" s="580"/>
      <c r="D5148" s="939"/>
      <c r="E5148" s="940"/>
      <c r="F5148" s="941"/>
      <c r="G5148" s="937" t="str">
        <f t="array" ref="G5148">xlookup(F5148,'Internal Staffing Calculator'!E:E,'Internal Staffing Calculator'!C:C,"")</f>
        <v/>
      </c>
      <c r="H5148" s="932" t="str">
        <f t="array" ref="H5148">if(F5148&lt;&gt;"", iferror(index('Internal Staffing Calculator'!B$8:B23500,match(F5148,'Internal Staffing Calculator'!E$8:E23500,0)), "Not In Budget"),"")</f>
        <v/>
      </c>
      <c r="I5148" s="184"/>
      <c r="J5148" s="184"/>
      <c r="K5148" s="184"/>
      <c r="L5148" s="183"/>
    </row>
    <row r="5149">
      <c r="A5149" s="454"/>
      <c r="B5149" s="927"/>
      <c r="C5149" s="580"/>
      <c r="D5149" s="939"/>
      <c r="E5149" s="940"/>
      <c r="F5149" s="941"/>
      <c r="G5149" s="937" t="str">
        <f t="array" ref="G5149">xlookup(F5149,'Internal Staffing Calculator'!E:E,'Internal Staffing Calculator'!C:C,"")</f>
        <v/>
      </c>
      <c r="H5149" s="932" t="str">
        <f t="array" ref="H5149">if(F5149&lt;&gt;"", iferror(index('Internal Staffing Calculator'!B$8:B23500,match(F5149,'Internal Staffing Calculator'!E$8:E23500,0)), "Not In Budget"),"")</f>
        <v/>
      </c>
      <c r="I5149" s="184"/>
      <c r="J5149" s="184"/>
      <c r="K5149" s="184"/>
      <c r="L5149" s="183"/>
    </row>
    <row r="5150">
      <c r="A5150" s="454"/>
      <c r="B5150" s="927"/>
      <c r="C5150" s="580"/>
      <c r="D5150" s="939"/>
      <c r="E5150" s="940"/>
      <c r="F5150" s="941"/>
      <c r="G5150" s="937" t="str">
        <f t="array" ref="G5150">xlookup(F5150,'Internal Staffing Calculator'!E:E,'Internal Staffing Calculator'!C:C,"")</f>
        <v/>
      </c>
      <c r="H5150" s="932" t="str">
        <f t="array" ref="H5150">if(F5150&lt;&gt;"", iferror(index('Internal Staffing Calculator'!B$8:B23500,match(F5150,'Internal Staffing Calculator'!E$8:E23500,0)), "Not In Budget"),"")</f>
        <v/>
      </c>
      <c r="I5150" s="184"/>
      <c r="J5150" s="184"/>
      <c r="K5150" s="184"/>
      <c r="L5150" s="183"/>
    </row>
    <row r="5151">
      <c r="A5151" s="454"/>
      <c r="B5151" s="927"/>
      <c r="C5151" s="580"/>
      <c r="D5151" s="939"/>
      <c r="E5151" s="940"/>
      <c r="F5151" s="941"/>
      <c r="G5151" s="937" t="str">
        <f t="array" ref="G5151">xlookup(F5151,'Internal Staffing Calculator'!E:E,'Internal Staffing Calculator'!C:C,"")</f>
        <v/>
      </c>
      <c r="H5151" s="932" t="str">
        <f t="array" ref="H5151">if(F5151&lt;&gt;"", iferror(index('Internal Staffing Calculator'!B$8:B23500,match(F5151,'Internal Staffing Calculator'!E$8:E23500,0)), "Not In Budget"),"")</f>
        <v/>
      </c>
      <c r="I5151" s="184"/>
      <c r="J5151" s="184"/>
      <c r="K5151" s="184"/>
      <c r="L5151" s="183"/>
    </row>
    <row r="5152">
      <c r="A5152" s="454"/>
      <c r="B5152" s="927"/>
      <c r="C5152" s="580"/>
      <c r="D5152" s="939"/>
      <c r="E5152" s="940"/>
      <c r="F5152" s="941"/>
      <c r="G5152" s="937" t="str">
        <f t="array" ref="G5152">xlookup(F5152,'Internal Staffing Calculator'!E:E,'Internal Staffing Calculator'!C:C,"")</f>
        <v/>
      </c>
      <c r="H5152" s="932" t="str">
        <f t="array" ref="H5152">if(F5152&lt;&gt;"", iferror(index('Internal Staffing Calculator'!B$8:B23500,match(F5152,'Internal Staffing Calculator'!E$8:E23500,0)), "Not In Budget"),"")</f>
        <v/>
      </c>
      <c r="I5152" s="184"/>
      <c r="J5152" s="184"/>
      <c r="K5152" s="184"/>
      <c r="L5152" s="183"/>
    </row>
    <row r="5153">
      <c r="A5153" s="454"/>
      <c r="B5153" s="927"/>
      <c r="C5153" s="580"/>
      <c r="D5153" s="939"/>
      <c r="E5153" s="940"/>
      <c r="F5153" s="941"/>
      <c r="G5153" s="937" t="str">
        <f t="array" ref="G5153">xlookup(F5153,'Internal Staffing Calculator'!E:E,'Internal Staffing Calculator'!C:C,"")</f>
        <v/>
      </c>
      <c r="H5153" s="932" t="str">
        <f t="array" ref="H5153">if(F5153&lt;&gt;"", iferror(index('Internal Staffing Calculator'!B$8:B23500,match(F5153,'Internal Staffing Calculator'!E$8:E23500,0)), "Not In Budget"),"")</f>
        <v/>
      </c>
      <c r="I5153" s="184"/>
      <c r="J5153" s="184"/>
      <c r="K5153" s="184"/>
      <c r="L5153" s="183"/>
    </row>
    <row r="5154">
      <c r="A5154" s="454"/>
      <c r="B5154" s="927"/>
      <c r="C5154" s="580"/>
      <c r="D5154" s="939"/>
      <c r="E5154" s="940"/>
      <c r="F5154" s="941"/>
      <c r="G5154" s="937" t="str">
        <f t="array" ref="G5154">xlookup(F5154,'Internal Staffing Calculator'!E:E,'Internal Staffing Calculator'!C:C,"")</f>
        <v/>
      </c>
      <c r="H5154" s="932" t="str">
        <f t="array" ref="H5154">if(F5154&lt;&gt;"", iferror(index('Internal Staffing Calculator'!B$8:B23500,match(F5154,'Internal Staffing Calculator'!E$8:E23500,0)), "Not In Budget"),"")</f>
        <v/>
      </c>
      <c r="I5154" s="184"/>
      <c r="J5154" s="184"/>
      <c r="K5154" s="184"/>
      <c r="L5154" s="183"/>
    </row>
    <row r="5155">
      <c r="A5155" s="454"/>
      <c r="B5155" s="927"/>
      <c r="C5155" s="580"/>
      <c r="D5155" s="939"/>
      <c r="E5155" s="940"/>
      <c r="F5155" s="941"/>
      <c r="G5155" s="937" t="str">
        <f t="array" ref="G5155">xlookup(F5155,'Internal Staffing Calculator'!E:E,'Internal Staffing Calculator'!C:C,"")</f>
        <v/>
      </c>
      <c r="H5155" s="932" t="str">
        <f t="array" ref="H5155">if(F5155&lt;&gt;"", iferror(index('Internal Staffing Calculator'!B$8:B23500,match(F5155,'Internal Staffing Calculator'!E$8:E23500,0)), "Not In Budget"),"")</f>
        <v/>
      </c>
      <c r="I5155" s="184"/>
      <c r="J5155" s="184"/>
      <c r="K5155" s="184"/>
      <c r="L5155" s="183"/>
    </row>
    <row r="5156">
      <c r="A5156" s="454"/>
      <c r="B5156" s="927"/>
      <c r="C5156" s="580"/>
      <c r="D5156" s="939"/>
      <c r="E5156" s="940"/>
      <c r="F5156" s="941"/>
      <c r="G5156" s="937" t="str">
        <f t="array" ref="G5156">xlookup(F5156,'Internal Staffing Calculator'!E:E,'Internal Staffing Calculator'!C:C,"")</f>
        <v/>
      </c>
      <c r="H5156" s="932" t="str">
        <f t="array" ref="H5156">if(F5156&lt;&gt;"", iferror(index('Internal Staffing Calculator'!B$8:B23500,match(F5156,'Internal Staffing Calculator'!E$8:E23500,0)), "Not In Budget"),"")</f>
        <v/>
      </c>
      <c r="I5156" s="184"/>
      <c r="J5156" s="184"/>
      <c r="K5156" s="184"/>
      <c r="L5156" s="183"/>
    </row>
    <row r="5157">
      <c r="A5157" s="454"/>
      <c r="B5157" s="927"/>
      <c r="C5157" s="580"/>
      <c r="D5157" s="939"/>
      <c r="E5157" s="940"/>
      <c r="F5157" s="941"/>
      <c r="G5157" s="937" t="str">
        <f t="array" ref="G5157">xlookup(F5157,'Internal Staffing Calculator'!E:E,'Internal Staffing Calculator'!C:C,"")</f>
        <v/>
      </c>
      <c r="H5157" s="932" t="str">
        <f t="array" ref="H5157">if(F5157&lt;&gt;"", iferror(index('Internal Staffing Calculator'!B$8:B23500,match(F5157,'Internal Staffing Calculator'!E$8:E23500,0)), "Not In Budget"),"")</f>
        <v/>
      </c>
      <c r="I5157" s="184"/>
      <c r="J5157" s="184"/>
      <c r="K5157" s="184"/>
      <c r="L5157" s="183"/>
    </row>
    <row r="5158">
      <c r="A5158" s="454"/>
      <c r="B5158" s="927"/>
      <c r="C5158" s="580"/>
      <c r="D5158" s="939"/>
      <c r="E5158" s="940"/>
      <c r="F5158" s="941"/>
      <c r="G5158" s="937" t="str">
        <f t="array" ref="G5158">xlookup(F5158,'Internal Staffing Calculator'!E:E,'Internal Staffing Calculator'!C:C,"")</f>
        <v/>
      </c>
      <c r="H5158" s="932" t="str">
        <f t="array" ref="H5158">if(F5158&lt;&gt;"", iferror(index('Internal Staffing Calculator'!B$8:B23500,match(F5158,'Internal Staffing Calculator'!E$8:E23500,0)), "Not In Budget"),"")</f>
        <v/>
      </c>
      <c r="I5158" s="184"/>
      <c r="J5158" s="184"/>
      <c r="K5158" s="184"/>
      <c r="L5158" s="183"/>
    </row>
    <row r="5159">
      <c r="A5159" s="454"/>
      <c r="B5159" s="927"/>
      <c r="C5159" s="580"/>
      <c r="D5159" s="939"/>
      <c r="E5159" s="940"/>
      <c r="F5159" s="941"/>
      <c r="G5159" s="937" t="str">
        <f t="array" ref="G5159">xlookup(F5159,'Internal Staffing Calculator'!E:E,'Internal Staffing Calculator'!C:C,"")</f>
        <v/>
      </c>
      <c r="H5159" s="932" t="str">
        <f t="array" ref="H5159">if(F5159&lt;&gt;"", iferror(index('Internal Staffing Calculator'!B$8:B23500,match(F5159,'Internal Staffing Calculator'!E$8:E23500,0)), "Not In Budget"),"")</f>
        <v/>
      </c>
      <c r="I5159" s="184"/>
      <c r="J5159" s="184"/>
      <c r="K5159" s="184"/>
      <c r="L5159" s="183"/>
    </row>
    <row r="5160">
      <c r="A5160" s="454"/>
      <c r="B5160" s="927"/>
      <c r="C5160" s="580"/>
      <c r="D5160" s="939"/>
      <c r="E5160" s="940"/>
      <c r="F5160" s="941"/>
      <c r="G5160" s="937" t="str">
        <f t="array" ref="G5160">xlookup(F5160,'Internal Staffing Calculator'!E:E,'Internal Staffing Calculator'!C:C,"")</f>
        <v/>
      </c>
      <c r="H5160" s="932" t="str">
        <f t="array" ref="H5160">if(F5160&lt;&gt;"", iferror(index('Internal Staffing Calculator'!B$8:B23500,match(F5160,'Internal Staffing Calculator'!E$8:E23500,0)), "Not In Budget"),"")</f>
        <v/>
      </c>
      <c r="I5160" s="184"/>
      <c r="J5160" s="184"/>
      <c r="K5160" s="184"/>
      <c r="L5160" s="183"/>
    </row>
    <row r="5161">
      <c r="A5161" s="454"/>
      <c r="B5161" s="927"/>
      <c r="C5161" s="580"/>
      <c r="D5161" s="939"/>
      <c r="E5161" s="940"/>
      <c r="F5161" s="941"/>
      <c r="G5161" s="937" t="str">
        <f t="array" ref="G5161">xlookup(F5161,'Internal Staffing Calculator'!E:E,'Internal Staffing Calculator'!C:C,"")</f>
        <v/>
      </c>
      <c r="H5161" s="932" t="str">
        <f t="array" ref="H5161">if(F5161&lt;&gt;"", iferror(index('Internal Staffing Calculator'!B$8:B23500,match(F5161,'Internal Staffing Calculator'!E$8:E23500,0)), "Not In Budget"),"")</f>
        <v/>
      </c>
      <c r="I5161" s="184"/>
      <c r="J5161" s="184"/>
      <c r="K5161" s="184"/>
      <c r="L5161" s="183"/>
    </row>
    <row r="5162">
      <c r="A5162" s="454"/>
      <c r="B5162" s="927"/>
      <c r="C5162" s="580"/>
      <c r="D5162" s="939"/>
      <c r="E5162" s="940"/>
      <c r="F5162" s="941"/>
      <c r="G5162" s="937" t="str">
        <f t="array" ref="G5162">xlookup(F5162,'Internal Staffing Calculator'!E:E,'Internal Staffing Calculator'!C:C,"")</f>
        <v/>
      </c>
      <c r="H5162" s="932" t="str">
        <f t="array" ref="H5162">if(F5162&lt;&gt;"", iferror(index('Internal Staffing Calculator'!B$8:B23500,match(F5162,'Internal Staffing Calculator'!E$8:E23500,0)), "Not In Budget"),"")</f>
        <v/>
      </c>
      <c r="I5162" s="184"/>
      <c r="J5162" s="184"/>
      <c r="K5162" s="184"/>
      <c r="L5162" s="183"/>
    </row>
    <row r="5163">
      <c r="A5163" s="454"/>
      <c r="B5163" s="927"/>
      <c r="C5163" s="580"/>
      <c r="D5163" s="939"/>
      <c r="E5163" s="940"/>
      <c r="F5163" s="941"/>
      <c r="G5163" s="937" t="str">
        <f t="array" ref="G5163">xlookup(F5163,'Internal Staffing Calculator'!E:E,'Internal Staffing Calculator'!C:C,"")</f>
        <v/>
      </c>
      <c r="H5163" s="932" t="str">
        <f t="array" ref="H5163">if(F5163&lt;&gt;"", iferror(index('Internal Staffing Calculator'!B$8:B23500,match(F5163,'Internal Staffing Calculator'!E$8:E23500,0)), "Not In Budget"),"")</f>
        <v/>
      </c>
      <c r="I5163" s="184"/>
      <c r="J5163" s="184"/>
      <c r="K5163" s="184"/>
      <c r="L5163" s="183"/>
    </row>
    <row r="5164">
      <c r="A5164" s="454"/>
      <c r="B5164" s="927"/>
      <c r="C5164" s="580"/>
      <c r="D5164" s="939"/>
      <c r="E5164" s="940"/>
      <c r="F5164" s="941"/>
      <c r="G5164" s="937" t="str">
        <f t="array" ref="G5164">xlookup(F5164,'Internal Staffing Calculator'!E:E,'Internal Staffing Calculator'!C:C,"")</f>
        <v/>
      </c>
      <c r="H5164" s="932" t="str">
        <f t="array" ref="H5164">if(F5164&lt;&gt;"", iferror(index('Internal Staffing Calculator'!B$8:B23500,match(F5164,'Internal Staffing Calculator'!E$8:E23500,0)), "Not In Budget"),"")</f>
        <v/>
      </c>
      <c r="I5164" s="184"/>
      <c r="J5164" s="184"/>
      <c r="K5164" s="184"/>
      <c r="L5164" s="183"/>
    </row>
    <row r="5165">
      <c r="A5165" s="454"/>
      <c r="B5165" s="927"/>
      <c r="C5165" s="580"/>
      <c r="D5165" s="939"/>
      <c r="E5165" s="940"/>
      <c r="F5165" s="941"/>
      <c r="G5165" s="937" t="str">
        <f t="array" ref="G5165">xlookup(F5165,'Internal Staffing Calculator'!E:E,'Internal Staffing Calculator'!C:C,"")</f>
        <v/>
      </c>
      <c r="H5165" s="932" t="str">
        <f t="array" ref="H5165">if(F5165&lt;&gt;"", iferror(index('Internal Staffing Calculator'!B$8:B23500,match(F5165,'Internal Staffing Calculator'!E$8:E23500,0)), "Not In Budget"),"")</f>
        <v/>
      </c>
      <c r="I5165" s="184"/>
      <c r="J5165" s="184"/>
      <c r="K5165" s="184"/>
      <c r="L5165" s="183"/>
    </row>
    <row r="5166">
      <c r="A5166" s="454"/>
      <c r="B5166" s="927"/>
      <c r="C5166" s="580"/>
      <c r="D5166" s="939"/>
      <c r="E5166" s="940"/>
      <c r="F5166" s="941"/>
      <c r="G5166" s="937" t="str">
        <f t="array" ref="G5166">xlookup(F5166,'Internal Staffing Calculator'!E:E,'Internal Staffing Calculator'!C:C,"")</f>
        <v/>
      </c>
      <c r="H5166" s="932" t="str">
        <f t="array" ref="H5166">if(F5166&lt;&gt;"", iferror(index('Internal Staffing Calculator'!B$8:B23500,match(F5166,'Internal Staffing Calculator'!E$8:E23500,0)), "Not In Budget"),"")</f>
        <v/>
      </c>
      <c r="I5166" s="184"/>
      <c r="J5166" s="184"/>
      <c r="K5166" s="184"/>
      <c r="L5166" s="183"/>
    </row>
    <row r="5167">
      <c r="A5167" s="454"/>
      <c r="B5167" s="927"/>
      <c r="C5167" s="580"/>
      <c r="D5167" s="939"/>
      <c r="E5167" s="940"/>
      <c r="F5167" s="941"/>
      <c r="G5167" s="937" t="str">
        <f t="array" ref="G5167">xlookup(F5167,'Internal Staffing Calculator'!E:E,'Internal Staffing Calculator'!C:C,"")</f>
        <v/>
      </c>
      <c r="H5167" s="932" t="str">
        <f t="array" ref="H5167">if(F5167&lt;&gt;"", iferror(index('Internal Staffing Calculator'!B$8:B23500,match(F5167,'Internal Staffing Calculator'!E$8:E23500,0)), "Not In Budget"),"")</f>
        <v/>
      </c>
      <c r="I5167" s="184"/>
      <c r="J5167" s="184"/>
      <c r="K5167" s="184"/>
      <c r="L5167" s="183"/>
    </row>
    <row r="5168">
      <c r="A5168" s="454"/>
      <c r="B5168" s="927"/>
      <c r="C5168" s="580"/>
      <c r="D5168" s="939"/>
      <c r="E5168" s="940"/>
      <c r="F5168" s="941"/>
      <c r="G5168" s="937" t="str">
        <f t="array" ref="G5168">xlookup(F5168,'Internal Staffing Calculator'!E:E,'Internal Staffing Calculator'!C:C,"")</f>
        <v/>
      </c>
      <c r="H5168" s="932" t="str">
        <f t="array" ref="H5168">if(F5168&lt;&gt;"", iferror(index('Internal Staffing Calculator'!B$8:B23500,match(F5168,'Internal Staffing Calculator'!E$8:E23500,0)), "Not In Budget"),"")</f>
        <v/>
      </c>
      <c r="I5168" s="184"/>
      <c r="J5168" s="184"/>
      <c r="K5168" s="184"/>
      <c r="L5168" s="183"/>
    </row>
    <row r="5169">
      <c r="A5169" s="454"/>
      <c r="B5169" s="927"/>
      <c r="C5169" s="580"/>
      <c r="D5169" s="939"/>
      <c r="E5169" s="940"/>
      <c r="F5169" s="941"/>
      <c r="G5169" s="937" t="str">
        <f t="array" ref="G5169">xlookup(F5169,'Internal Staffing Calculator'!E:E,'Internal Staffing Calculator'!C:C,"")</f>
        <v/>
      </c>
      <c r="H5169" s="932" t="str">
        <f t="array" ref="H5169">if(F5169&lt;&gt;"", iferror(index('Internal Staffing Calculator'!B$8:B23500,match(F5169,'Internal Staffing Calculator'!E$8:E23500,0)), "Not In Budget"),"")</f>
        <v/>
      </c>
      <c r="I5169" s="184"/>
      <c r="J5169" s="184"/>
      <c r="K5169" s="184"/>
      <c r="L5169" s="183"/>
    </row>
    <row r="5170">
      <c r="A5170" s="454"/>
      <c r="B5170" s="927"/>
      <c r="C5170" s="580"/>
      <c r="D5170" s="939"/>
      <c r="E5170" s="940"/>
      <c r="F5170" s="941"/>
      <c r="G5170" s="937" t="str">
        <f t="array" ref="G5170">xlookup(F5170,'Internal Staffing Calculator'!E:E,'Internal Staffing Calculator'!C:C,"")</f>
        <v/>
      </c>
      <c r="H5170" s="932" t="str">
        <f t="array" ref="H5170">if(F5170&lt;&gt;"", iferror(index('Internal Staffing Calculator'!B$8:B23500,match(F5170,'Internal Staffing Calculator'!E$8:E23500,0)), "Not In Budget"),"")</f>
        <v/>
      </c>
      <c r="I5170" s="184"/>
      <c r="J5170" s="184"/>
      <c r="K5170" s="184"/>
      <c r="L5170" s="183"/>
    </row>
    <row r="5171">
      <c r="A5171" s="454"/>
      <c r="B5171" s="927"/>
      <c r="C5171" s="580"/>
      <c r="D5171" s="939"/>
      <c r="E5171" s="940"/>
      <c r="F5171" s="941"/>
      <c r="G5171" s="937" t="str">
        <f t="array" ref="G5171">xlookup(F5171,'Internal Staffing Calculator'!E:E,'Internal Staffing Calculator'!C:C,"")</f>
        <v/>
      </c>
      <c r="H5171" s="932" t="str">
        <f t="array" ref="H5171">if(F5171&lt;&gt;"", iferror(index('Internal Staffing Calculator'!B$8:B23500,match(F5171,'Internal Staffing Calculator'!E$8:E23500,0)), "Not In Budget"),"")</f>
        <v/>
      </c>
      <c r="I5171" s="184"/>
      <c r="J5171" s="184"/>
      <c r="K5171" s="184"/>
      <c r="L5171" s="183"/>
    </row>
    <row r="5172">
      <c r="A5172" s="454"/>
      <c r="B5172" s="927"/>
      <c r="C5172" s="580"/>
      <c r="D5172" s="939"/>
      <c r="E5172" s="940"/>
      <c r="F5172" s="941"/>
      <c r="G5172" s="937" t="str">
        <f t="array" ref="G5172">xlookup(F5172,'Internal Staffing Calculator'!E:E,'Internal Staffing Calculator'!C:C,"")</f>
        <v/>
      </c>
      <c r="H5172" s="932" t="str">
        <f t="array" ref="H5172">if(F5172&lt;&gt;"", iferror(index('Internal Staffing Calculator'!B$8:B23500,match(F5172,'Internal Staffing Calculator'!E$8:E23500,0)), "Not In Budget"),"")</f>
        <v/>
      </c>
      <c r="I5172" s="184"/>
      <c r="J5172" s="184"/>
      <c r="K5172" s="184"/>
      <c r="L5172" s="183"/>
    </row>
    <row r="5173">
      <c r="A5173" s="454"/>
      <c r="B5173" s="927"/>
      <c r="C5173" s="580"/>
      <c r="D5173" s="939"/>
      <c r="E5173" s="940"/>
      <c r="F5173" s="941"/>
      <c r="G5173" s="937" t="str">
        <f t="array" ref="G5173">xlookup(F5173,'Internal Staffing Calculator'!E:E,'Internal Staffing Calculator'!C:C,"")</f>
        <v/>
      </c>
      <c r="H5173" s="932" t="str">
        <f t="array" ref="H5173">if(F5173&lt;&gt;"", iferror(index('Internal Staffing Calculator'!B$8:B23500,match(F5173,'Internal Staffing Calculator'!E$8:E23500,0)), "Not In Budget"),"")</f>
        <v/>
      </c>
      <c r="I5173" s="184"/>
      <c r="J5173" s="184"/>
      <c r="K5173" s="184"/>
      <c r="L5173" s="183"/>
    </row>
    <row r="5174">
      <c r="A5174" s="454"/>
      <c r="B5174" s="927"/>
      <c r="C5174" s="580"/>
      <c r="D5174" s="939"/>
      <c r="E5174" s="940"/>
      <c r="F5174" s="941"/>
      <c r="G5174" s="937" t="str">
        <f t="array" ref="G5174">xlookup(F5174,'Internal Staffing Calculator'!E:E,'Internal Staffing Calculator'!C:C,"")</f>
        <v/>
      </c>
      <c r="H5174" s="932" t="str">
        <f t="array" ref="H5174">if(F5174&lt;&gt;"", iferror(index('Internal Staffing Calculator'!B$8:B23500,match(F5174,'Internal Staffing Calculator'!E$8:E23500,0)), "Not In Budget"),"")</f>
        <v/>
      </c>
      <c r="I5174" s="184"/>
      <c r="J5174" s="184"/>
      <c r="K5174" s="184"/>
      <c r="L5174" s="183"/>
    </row>
    <row r="5175">
      <c r="A5175" s="454"/>
      <c r="B5175" s="927"/>
      <c r="C5175" s="580"/>
      <c r="D5175" s="939"/>
      <c r="E5175" s="940"/>
      <c r="F5175" s="941"/>
      <c r="G5175" s="937" t="str">
        <f t="array" ref="G5175">xlookup(F5175,'Internal Staffing Calculator'!E:E,'Internal Staffing Calculator'!C:C,"")</f>
        <v/>
      </c>
      <c r="H5175" s="932" t="str">
        <f t="array" ref="H5175">if(F5175&lt;&gt;"", iferror(index('Internal Staffing Calculator'!B$8:B23500,match(F5175,'Internal Staffing Calculator'!E$8:E23500,0)), "Not In Budget"),"")</f>
        <v/>
      </c>
      <c r="I5175" s="184"/>
      <c r="J5175" s="184"/>
      <c r="K5175" s="184"/>
      <c r="L5175" s="183"/>
    </row>
    <row r="5176">
      <c r="A5176" s="454"/>
      <c r="B5176" s="927"/>
      <c r="C5176" s="580"/>
      <c r="D5176" s="939"/>
      <c r="E5176" s="940"/>
      <c r="F5176" s="941"/>
      <c r="G5176" s="937" t="str">
        <f t="array" ref="G5176">xlookup(F5176,'Internal Staffing Calculator'!E:E,'Internal Staffing Calculator'!C:C,"")</f>
        <v/>
      </c>
      <c r="H5176" s="932" t="str">
        <f t="array" ref="H5176">if(F5176&lt;&gt;"", iferror(index('Internal Staffing Calculator'!B$8:B23500,match(F5176,'Internal Staffing Calculator'!E$8:E23500,0)), "Not In Budget"),"")</f>
        <v/>
      </c>
      <c r="I5176" s="184"/>
      <c r="J5176" s="184"/>
      <c r="K5176" s="184"/>
      <c r="L5176" s="183"/>
    </row>
    <row r="5177">
      <c r="A5177" s="454"/>
      <c r="B5177" s="927"/>
      <c r="C5177" s="580"/>
      <c r="D5177" s="939"/>
      <c r="E5177" s="940"/>
      <c r="F5177" s="941"/>
      <c r="G5177" s="937" t="str">
        <f t="array" ref="G5177">xlookup(F5177,'Internal Staffing Calculator'!E:E,'Internal Staffing Calculator'!C:C,"")</f>
        <v/>
      </c>
      <c r="H5177" s="932" t="str">
        <f t="array" ref="H5177">if(F5177&lt;&gt;"", iferror(index('Internal Staffing Calculator'!B$8:B23500,match(F5177,'Internal Staffing Calculator'!E$8:E23500,0)), "Not In Budget"),"")</f>
        <v/>
      </c>
      <c r="I5177" s="184"/>
      <c r="J5177" s="184"/>
      <c r="K5177" s="184"/>
      <c r="L5177" s="183"/>
    </row>
    <row r="5178">
      <c r="A5178" s="454"/>
      <c r="B5178" s="927"/>
      <c r="C5178" s="580"/>
      <c r="D5178" s="939"/>
      <c r="E5178" s="940"/>
      <c r="F5178" s="941"/>
      <c r="G5178" s="937" t="str">
        <f t="array" ref="G5178">xlookup(F5178,'Internal Staffing Calculator'!E:E,'Internal Staffing Calculator'!C:C,"")</f>
        <v/>
      </c>
      <c r="H5178" s="932" t="str">
        <f t="array" ref="H5178">if(F5178&lt;&gt;"", iferror(index('Internal Staffing Calculator'!B$8:B23500,match(F5178,'Internal Staffing Calculator'!E$8:E23500,0)), "Not In Budget"),"")</f>
        <v/>
      </c>
      <c r="I5178" s="184"/>
      <c r="J5178" s="184"/>
      <c r="K5178" s="184"/>
      <c r="L5178" s="183"/>
    </row>
    <row r="5179">
      <c r="A5179" s="454"/>
      <c r="B5179" s="927"/>
      <c r="C5179" s="580"/>
      <c r="D5179" s="939"/>
      <c r="E5179" s="940"/>
      <c r="F5179" s="941"/>
      <c r="G5179" s="937" t="str">
        <f t="array" ref="G5179">xlookup(F5179,'Internal Staffing Calculator'!E:E,'Internal Staffing Calculator'!C:C,"")</f>
        <v/>
      </c>
      <c r="H5179" s="932" t="str">
        <f t="array" ref="H5179">if(F5179&lt;&gt;"", iferror(index('Internal Staffing Calculator'!B$8:B23500,match(F5179,'Internal Staffing Calculator'!E$8:E23500,0)), "Not In Budget"),"")</f>
        <v/>
      </c>
      <c r="I5179" s="184"/>
      <c r="J5179" s="184"/>
      <c r="K5179" s="184"/>
      <c r="L5179" s="183"/>
    </row>
    <row r="5180">
      <c r="A5180" s="454"/>
      <c r="B5180" s="927"/>
      <c r="C5180" s="580"/>
      <c r="D5180" s="939"/>
      <c r="E5180" s="940"/>
      <c r="F5180" s="941"/>
      <c r="G5180" s="937" t="str">
        <f t="array" ref="G5180">xlookup(F5180,'Internal Staffing Calculator'!E:E,'Internal Staffing Calculator'!C:C,"")</f>
        <v/>
      </c>
      <c r="H5180" s="932" t="str">
        <f t="array" ref="H5180">if(F5180&lt;&gt;"", iferror(index('Internal Staffing Calculator'!B$8:B23500,match(F5180,'Internal Staffing Calculator'!E$8:E23500,0)), "Not In Budget"),"")</f>
        <v/>
      </c>
      <c r="I5180" s="184"/>
      <c r="J5180" s="184"/>
      <c r="K5180" s="184"/>
      <c r="L5180" s="183"/>
    </row>
    <row r="5181">
      <c r="A5181" s="454"/>
      <c r="B5181" s="927"/>
      <c r="C5181" s="580"/>
      <c r="D5181" s="939"/>
      <c r="E5181" s="940"/>
      <c r="F5181" s="941"/>
      <c r="G5181" s="937" t="str">
        <f t="array" ref="G5181">xlookup(F5181,'Internal Staffing Calculator'!E:E,'Internal Staffing Calculator'!C:C,"")</f>
        <v/>
      </c>
      <c r="H5181" s="932" t="str">
        <f t="array" ref="H5181">if(F5181&lt;&gt;"", iferror(index('Internal Staffing Calculator'!B$8:B23500,match(F5181,'Internal Staffing Calculator'!E$8:E23500,0)), "Not In Budget"),"")</f>
        <v/>
      </c>
      <c r="I5181" s="184"/>
      <c r="J5181" s="184"/>
      <c r="K5181" s="184"/>
      <c r="L5181" s="183"/>
    </row>
    <row r="5182">
      <c r="A5182" s="454"/>
      <c r="B5182" s="927"/>
      <c r="C5182" s="580"/>
      <c r="D5182" s="939"/>
      <c r="E5182" s="940"/>
      <c r="F5182" s="941"/>
      <c r="G5182" s="937" t="str">
        <f t="array" ref="G5182">xlookup(F5182,'Internal Staffing Calculator'!E:E,'Internal Staffing Calculator'!C:C,"")</f>
        <v/>
      </c>
      <c r="H5182" s="932" t="str">
        <f t="array" ref="H5182">if(F5182&lt;&gt;"", iferror(index('Internal Staffing Calculator'!B$8:B23500,match(F5182,'Internal Staffing Calculator'!E$8:E23500,0)), "Not In Budget"),"")</f>
        <v/>
      </c>
      <c r="I5182" s="184"/>
      <c r="J5182" s="184"/>
      <c r="K5182" s="184"/>
      <c r="L5182" s="183"/>
    </row>
    <row r="5183">
      <c r="A5183" s="454"/>
      <c r="B5183" s="927"/>
      <c r="C5183" s="580"/>
      <c r="D5183" s="939"/>
      <c r="E5183" s="940"/>
      <c r="F5183" s="941"/>
      <c r="G5183" s="937" t="str">
        <f t="array" ref="G5183">xlookup(F5183,'Internal Staffing Calculator'!E:E,'Internal Staffing Calculator'!C:C,"")</f>
        <v/>
      </c>
      <c r="H5183" s="932" t="str">
        <f t="array" ref="H5183">if(F5183&lt;&gt;"", iferror(index('Internal Staffing Calculator'!B$8:B23500,match(F5183,'Internal Staffing Calculator'!E$8:E23500,0)), "Not In Budget"),"")</f>
        <v/>
      </c>
      <c r="I5183" s="184"/>
      <c r="J5183" s="184"/>
      <c r="K5183" s="184"/>
      <c r="L5183" s="183"/>
    </row>
    <row r="5184">
      <c r="A5184" s="454"/>
      <c r="B5184" s="927"/>
      <c r="C5184" s="580"/>
      <c r="D5184" s="939"/>
      <c r="E5184" s="940"/>
      <c r="F5184" s="941"/>
      <c r="G5184" s="937" t="str">
        <f t="array" ref="G5184">xlookup(F5184,'Internal Staffing Calculator'!E:E,'Internal Staffing Calculator'!C:C,"")</f>
        <v/>
      </c>
      <c r="H5184" s="932" t="str">
        <f t="array" ref="H5184">if(F5184&lt;&gt;"", iferror(index('Internal Staffing Calculator'!B$8:B23500,match(F5184,'Internal Staffing Calculator'!E$8:E23500,0)), "Not In Budget"),"")</f>
        <v/>
      </c>
      <c r="I5184" s="184"/>
      <c r="J5184" s="184"/>
      <c r="K5184" s="184"/>
      <c r="L5184" s="183"/>
    </row>
    <row r="5185">
      <c r="A5185" s="454"/>
      <c r="B5185" s="927"/>
      <c r="C5185" s="580"/>
      <c r="D5185" s="939"/>
      <c r="E5185" s="940"/>
      <c r="F5185" s="941"/>
      <c r="G5185" s="937" t="str">
        <f t="array" ref="G5185">xlookup(F5185,'Internal Staffing Calculator'!E:E,'Internal Staffing Calculator'!C:C,"")</f>
        <v/>
      </c>
      <c r="H5185" s="932" t="str">
        <f t="array" ref="H5185">if(F5185&lt;&gt;"", iferror(index('Internal Staffing Calculator'!B$8:B23500,match(F5185,'Internal Staffing Calculator'!E$8:E23500,0)), "Not In Budget"),"")</f>
        <v/>
      </c>
      <c r="I5185" s="184"/>
      <c r="J5185" s="184"/>
      <c r="K5185" s="184"/>
      <c r="L5185" s="183"/>
    </row>
    <row r="5186">
      <c r="A5186" s="454"/>
      <c r="B5186" s="927"/>
      <c r="C5186" s="580"/>
      <c r="D5186" s="939"/>
      <c r="E5186" s="940"/>
      <c r="F5186" s="941"/>
      <c r="G5186" s="937" t="str">
        <f t="array" ref="G5186">xlookup(F5186,'Internal Staffing Calculator'!E:E,'Internal Staffing Calculator'!C:C,"")</f>
        <v/>
      </c>
      <c r="H5186" s="932" t="str">
        <f t="array" ref="H5186">if(F5186&lt;&gt;"", iferror(index('Internal Staffing Calculator'!B$8:B23500,match(F5186,'Internal Staffing Calculator'!E$8:E23500,0)), "Not In Budget"),"")</f>
        <v/>
      </c>
      <c r="I5186" s="184"/>
      <c r="J5186" s="184"/>
      <c r="K5186" s="184"/>
      <c r="L5186" s="183"/>
    </row>
    <row r="5187">
      <c r="A5187" s="454"/>
      <c r="B5187" s="927"/>
      <c r="C5187" s="580"/>
      <c r="D5187" s="939"/>
      <c r="E5187" s="940"/>
      <c r="F5187" s="941"/>
      <c r="G5187" s="937" t="str">
        <f t="array" ref="G5187">xlookup(F5187,'Internal Staffing Calculator'!E:E,'Internal Staffing Calculator'!C:C,"")</f>
        <v/>
      </c>
      <c r="H5187" s="932" t="str">
        <f t="array" ref="H5187">if(F5187&lt;&gt;"", iferror(index('Internal Staffing Calculator'!B$8:B23500,match(F5187,'Internal Staffing Calculator'!E$8:E23500,0)), "Not In Budget"),"")</f>
        <v/>
      </c>
      <c r="I5187" s="184"/>
      <c r="J5187" s="184"/>
      <c r="K5187" s="184"/>
      <c r="L5187" s="183"/>
    </row>
    <row r="5188">
      <c r="A5188" s="454"/>
      <c r="B5188" s="927"/>
      <c r="C5188" s="580"/>
      <c r="D5188" s="939"/>
      <c r="E5188" s="940"/>
      <c r="F5188" s="941"/>
      <c r="G5188" s="937" t="str">
        <f t="array" ref="G5188">xlookup(F5188,'Internal Staffing Calculator'!E:E,'Internal Staffing Calculator'!C:C,"")</f>
        <v/>
      </c>
      <c r="H5188" s="932" t="str">
        <f t="array" ref="H5188">if(F5188&lt;&gt;"", iferror(index('Internal Staffing Calculator'!B$8:B23500,match(F5188,'Internal Staffing Calculator'!E$8:E23500,0)), "Not In Budget"),"")</f>
        <v/>
      </c>
      <c r="I5188" s="184"/>
      <c r="J5188" s="184"/>
      <c r="K5188" s="184"/>
      <c r="L5188" s="183"/>
    </row>
    <row r="5189">
      <c r="A5189" s="454"/>
      <c r="B5189" s="927"/>
      <c r="C5189" s="580"/>
      <c r="D5189" s="939"/>
      <c r="E5189" s="940"/>
      <c r="F5189" s="941"/>
      <c r="G5189" s="937" t="str">
        <f t="array" ref="G5189">xlookup(F5189,'Internal Staffing Calculator'!E:E,'Internal Staffing Calculator'!C:C,"")</f>
        <v/>
      </c>
      <c r="H5189" s="932" t="str">
        <f t="array" ref="H5189">if(F5189&lt;&gt;"", iferror(index('Internal Staffing Calculator'!B$8:B23500,match(F5189,'Internal Staffing Calculator'!E$8:E23500,0)), "Not In Budget"),"")</f>
        <v/>
      </c>
      <c r="I5189" s="184"/>
      <c r="J5189" s="184"/>
      <c r="K5189" s="184"/>
      <c r="L5189" s="183"/>
    </row>
    <row r="5190">
      <c r="A5190" s="454"/>
      <c r="B5190" s="927"/>
      <c r="C5190" s="580"/>
      <c r="D5190" s="939"/>
      <c r="E5190" s="940"/>
      <c r="F5190" s="941"/>
      <c r="G5190" s="937" t="str">
        <f t="array" ref="G5190">xlookup(F5190,'Internal Staffing Calculator'!E:E,'Internal Staffing Calculator'!C:C,"")</f>
        <v/>
      </c>
      <c r="H5190" s="932" t="str">
        <f t="array" ref="H5190">if(F5190&lt;&gt;"", iferror(index('Internal Staffing Calculator'!B$8:B23500,match(F5190,'Internal Staffing Calculator'!E$8:E23500,0)), "Not In Budget"),"")</f>
        <v/>
      </c>
      <c r="I5190" s="184"/>
      <c r="J5190" s="184"/>
      <c r="K5190" s="184"/>
      <c r="L5190" s="183"/>
    </row>
    <row r="5191">
      <c r="A5191" s="454"/>
      <c r="B5191" s="927"/>
      <c r="C5191" s="580"/>
      <c r="D5191" s="939"/>
      <c r="E5191" s="940"/>
      <c r="F5191" s="941"/>
      <c r="G5191" s="937" t="str">
        <f t="array" ref="G5191">xlookup(F5191,'Internal Staffing Calculator'!E:E,'Internal Staffing Calculator'!C:C,"")</f>
        <v/>
      </c>
      <c r="H5191" s="932" t="str">
        <f t="array" ref="H5191">if(F5191&lt;&gt;"", iferror(index('Internal Staffing Calculator'!B$8:B23500,match(F5191,'Internal Staffing Calculator'!E$8:E23500,0)), "Not In Budget"),"")</f>
        <v/>
      </c>
      <c r="I5191" s="184"/>
      <c r="J5191" s="184"/>
      <c r="K5191" s="184"/>
      <c r="L5191" s="183"/>
    </row>
    <row r="5192">
      <c r="A5192" s="454"/>
      <c r="B5192" s="927"/>
      <c r="C5192" s="580"/>
      <c r="D5192" s="939"/>
      <c r="E5192" s="940"/>
      <c r="F5192" s="941"/>
      <c r="G5192" s="937" t="str">
        <f t="array" ref="G5192">xlookup(F5192,'Internal Staffing Calculator'!E:E,'Internal Staffing Calculator'!C:C,"")</f>
        <v/>
      </c>
      <c r="H5192" s="932" t="str">
        <f t="array" ref="H5192">if(F5192&lt;&gt;"", iferror(index('Internal Staffing Calculator'!B$8:B23500,match(F5192,'Internal Staffing Calculator'!E$8:E23500,0)), "Not In Budget"),"")</f>
        <v/>
      </c>
      <c r="I5192" s="184"/>
      <c r="J5192" s="184"/>
      <c r="K5192" s="184"/>
      <c r="L5192" s="183"/>
    </row>
    <row r="5193">
      <c r="A5193" s="454"/>
      <c r="B5193" s="927"/>
      <c r="C5193" s="580"/>
      <c r="D5193" s="939"/>
      <c r="E5193" s="940"/>
      <c r="F5193" s="941"/>
      <c r="G5193" s="937" t="str">
        <f t="array" ref="G5193">xlookup(F5193,'Internal Staffing Calculator'!E:E,'Internal Staffing Calculator'!C:C,"")</f>
        <v/>
      </c>
      <c r="H5193" s="932" t="str">
        <f t="array" ref="H5193">if(F5193&lt;&gt;"", iferror(index('Internal Staffing Calculator'!B$8:B23500,match(F5193,'Internal Staffing Calculator'!E$8:E23500,0)), "Not In Budget"),"")</f>
        <v/>
      </c>
      <c r="I5193" s="184"/>
      <c r="J5193" s="184"/>
      <c r="K5193" s="184"/>
      <c r="L5193" s="183"/>
    </row>
    <row r="5194">
      <c r="A5194" s="454"/>
      <c r="B5194" s="927"/>
      <c r="C5194" s="580"/>
      <c r="D5194" s="939"/>
      <c r="E5194" s="940"/>
      <c r="F5194" s="941"/>
      <c r="G5194" s="937" t="str">
        <f t="array" ref="G5194">xlookup(F5194,'Internal Staffing Calculator'!E:E,'Internal Staffing Calculator'!C:C,"")</f>
        <v/>
      </c>
      <c r="H5194" s="932" t="str">
        <f t="array" ref="H5194">if(F5194&lt;&gt;"", iferror(index('Internal Staffing Calculator'!B$8:B23500,match(F5194,'Internal Staffing Calculator'!E$8:E23500,0)), "Not In Budget"),"")</f>
        <v/>
      </c>
      <c r="I5194" s="184"/>
      <c r="J5194" s="184"/>
      <c r="K5194" s="184"/>
      <c r="L5194" s="183"/>
    </row>
    <row r="5195">
      <c r="A5195" s="454"/>
      <c r="B5195" s="927"/>
      <c r="C5195" s="580"/>
      <c r="D5195" s="939"/>
      <c r="E5195" s="940"/>
      <c r="F5195" s="941"/>
      <c r="G5195" s="937" t="str">
        <f t="array" ref="G5195">xlookup(F5195,'Internal Staffing Calculator'!E:E,'Internal Staffing Calculator'!C:C,"")</f>
        <v/>
      </c>
      <c r="H5195" s="932" t="str">
        <f t="array" ref="H5195">if(F5195&lt;&gt;"", iferror(index('Internal Staffing Calculator'!B$8:B23500,match(F5195,'Internal Staffing Calculator'!E$8:E23500,0)), "Not In Budget"),"")</f>
        <v/>
      </c>
      <c r="I5195" s="184"/>
      <c r="J5195" s="184"/>
      <c r="K5195" s="184"/>
      <c r="L5195" s="183"/>
    </row>
    <row r="5196">
      <c r="A5196" s="454"/>
      <c r="B5196" s="927"/>
      <c r="C5196" s="580"/>
      <c r="D5196" s="939"/>
      <c r="E5196" s="940"/>
      <c r="F5196" s="941"/>
      <c r="G5196" s="937" t="str">
        <f t="array" ref="G5196">xlookup(F5196,'Internal Staffing Calculator'!E:E,'Internal Staffing Calculator'!C:C,"")</f>
        <v/>
      </c>
      <c r="H5196" s="932" t="str">
        <f t="array" ref="H5196">if(F5196&lt;&gt;"", iferror(index('Internal Staffing Calculator'!B$8:B23500,match(F5196,'Internal Staffing Calculator'!E$8:E23500,0)), "Not In Budget"),"")</f>
        <v/>
      </c>
      <c r="I5196" s="184"/>
      <c r="J5196" s="184"/>
      <c r="K5196" s="184"/>
      <c r="L5196" s="183"/>
    </row>
    <row r="5197">
      <c r="A5197" s="454"/>
      <c r="B5197" s="927"/>
      <c r="C5197" s="580"/>
      <c r="D5197" s="939"/>
      <c r="E5197" s="940"/>
      <c r="F5197" s="941"/>
      <c r="G5197" s="937" t="str">
        <f t="array" ref="G5197">xlookup(F5197,'Internal Staffing Calculator'!E:E,'Internal Staffing Calculator'!C:C,"")</f>
        <v/>
      </c>
      <c r="H5197" s="932" t="str">
        <f t="array" ref="H5197">if(F5197&lt;&gt;"", iferror(index('Internal Staffing Calculator'!B$8:B23500,match(F5197,'Internal Staffing Calculator'!E$8:E23500,0)), "Not In Budget"),"")</f>
        <v/>
      </c>
      <c r="I5197" s="184"/>
      <c r="J5197" s="184"/>
      <c r="K5197" s="184"/>
      <c r="L5197" s="183"/>
    </row>
    <row r="5198">
      <c r="A5198" s="454"/>
      <c r="B5198" s="927"/>
      <c r="C5198" s="580"/>
      <c r="D5198" s="939"/>
      <c r="E5198" s="940"/>
      <c r="F5198" s="941"/>
      <c r="G5198" s="937" t="str">
        <f t="array" ref="G5198">xlookup(F5198,'Internal Staffing Calculator'!E:E,'Internal Staffing Calculator'!C:C,"")</f>
        <v/>
      </c>
      <c r="H5198" s="932" t="str">
        <f t="array" ref="H5198">if(F5198&lt;&gt;"", iferror(index('Internal Staffing Calculator'!B$8:B23500,match(F5198,'Internal Staffing Calculator'!E$8:E23500,0)), "Not In Budget"),"")</f>
        <v/>
      </c>
      <c r="I5198" s="184"/>
      <c r="J5198" s="184"/>
      <c r="K5198" s="184"/>
      <c r="L5198" s="183"/>
    </row>
    <row r="5199">
      <c r="A5199" s="454"/>
      <c r="B5199" s="927"/>
      <c r="C5199" s="580"/>
      <c r="D5199" s="939"/>
      <c r="E5199" s="940"/>
      <c r="F5199" s="941"/>
      <c r="G5199" s="937" t="str">
        <f t="array" ref="G5199">xlookup(F5199,'Internal Staffing Calculator'!E:E,'Internal Staffing Calculator'!C:C,"")</f>
        <v/>
      </c>
      <c r="H5199" s="932" t="str">
        <f t="array" ref="H5199">if(F5199&lt;&gt;"", iferror(index('Internal Staffing Calculator'!B$8:B23500,match(F5199,'Internal Staffing Calculator'!E$8:E23500,0)), "Not In Budget"),"")</f>
        <v/>
      </c>
      <c r="I5199" s="184"/>
      <c r="J5199" s="184"/>
      <c r="K5199" s="184"/>
      <c r="L5199" s="183"/>
    </row>
    <row r="5200">
      <c r="A5200" s="454"/>
      <c r="B5200" s="927"/>
      <c r="C5200" s="580"/>
      <c r="D5200" s="939"/>
      <c r="E5200" s="940"/>
      <c r="F5200" s="941"/>
      <c r="G5200" s="937" t="str">
        <f t="array" ref="G5200">xlookup(F5200,'Internal Staffing Calculator'!E:E,'Internal Staffing Calculator'!C:C,"")</f>
        <v/>
      </c>
      <c r="H5200" s="932" t="str">
        <f t="array" ref="H5200">if(F5200&lt;&gt;"", iferror(index('Internal Staffing Calculator'!B$8:B23500,match(F5200,'Internal Staffing Calculator'!E$8:E23500,0)), "Not In Budget"),"")</f>
        <v/>
      </c>
      <c r="I5200" s="184"/>
      <c r="J5200" s="184"/>
      <c r="K5200" s="184"/>
      <c r="L5200" s="183"/>
    </row>
    <row r="5201">
      <c r="A5201" s="454"/>
      <c r="B5201" s="927"/>
      <c r="C5201" s="580"/>
      <c r="D5201" s="939"/>
      <c r="E5201" s="940"/>
      <c r="F5201" s="941"/>
      <c r="G5201" s="937" t="str">
        <f t="array" ref="G5201">xlookup(F5201,'Internal Staffing Calculator'!E:E,'Internal Staffing Calculator'!C:C,"")</f>
        <v/>
      </c>
      <c r="H5201" s="932" t="str">
        <f t="array" ref="H5201">if(F5201&lt;&gt;"", iferror(index('Internal Staffing Calculator'!B$8:B23500,match(F5201,'Internal Staffing Calculator'!E$8:E23500,0)), "Not In Budget"),"")</f>
        <v/>
      </c>
      <c r="I5201" s="184"/>
      <c r="J5201" s="184"/>
      <c r="K5201" s="184"/>
      <c r="L5201" s="183"/>
    </row>
    <row r="5202">
      <c r="A5202" s="454"/>
      <c r="B5202" s="927"/>
      <c r="C5202" s="580"/>
      <c r="D5202" s="939"/>
      <c r="E5202" s="940"/>
      <c r="F5202" s="941"/>
      <c r="G5202" s="937" t="str">
        <f t="array" ref="G5202">xlookup(F5202,'Internal Staffing Calculator'!E:E,'Internal Staffing Calculator'!C:C,"")</f>
        <v/>
      </c>
      <c r="H5202" s="932" t="str">
        <f t="array" ref="H5202">if(F5202&lt;&gt;"", iferror(index('Internal Staffing Calculator'!B$8:B23500,match(F5202,'Internal Staffing Calculator'!E$8:E23500,0)), "Not In Budget"),"")</f>
        <v/>
      </c>
      <c r="I5202" s="184"/>
      <c r="J5202" s="184"/>
      <c r="K5202" s="184"/>
      <c r="L5202" s="183"/>
    </row>
    <row r="5203">
      <c r="A5203" s="454"/>
      <c r="B5203" s="927"/>
      <c r="C5203" s="580"/>
      <c r="D5203" s="939"/>
      <c r="E5203" s="940"/>
      <c r="F5203" s="941"/>
      <c r="G5203" s="937" t="str">
        <f t="array" ref="G5203">xlookup(F5203,'Internal Staffing Calculator'!E:E,'Internal Staffing Calculator'!C:C,"")</f>
        <v/>
      </c>
      <c r="H5203" s="932" t="str">
        <f t="array" ref="H5203">if(F5203&lt;&gt;"", iferror(index('Internal Staffing Calculator'!B$8:B23500,match(F5203,'Internal Staffing Calculator'!E$8:E23500,0)), "Not In Budget"),"")</f>
        <v/>
      </c>
      <c r="I5203" s="184"/>
      <c r="J5203" s="184"/>
      <c r="K5203" s="184"/>
      <c r="L5203" s="183"/>
    </row>
    <row r="5204">
      <c r="A5204" s="454"/>
      <c r="B5204" s="927"/>
      <c r="C5204" s="580"/>
      <c r="D5204" s="939"/>
      <c r="E5204" s="940"/>
      <c r="F5204" s="941"/>
      <c r="G5204" s="937" t="str">
        <f t="array" ref="G5204">xlookup(F5204,'Internal Staffing Calculator'!E:E,'Internal Staffing Calculator'!C:C,"")</f>
        <v/>
      </c>
      <c r="H5204" s="932" t="str">
        <f t="array" ref="H5204">if(F5204&lt;&gt;"", iferror(index('Internal Staffing Calculator'!B$8:B23500,match(F5204,'Internal Staffing Calculator'!E$8:E23500,0)), "Not In Budget"),"")</f>
        <v/>
      </c>
      <c r="I5204" s="184"/>
      <c r="J5204" s="184"/>
      <c r="K5204" s="184"/>
      <c r="L5204" s="183"/>
    </row>
    <row r="5205">
      <c r="A5205" s="454"/>
      <c r="B5205" s="927"/>
      <c r="C5205" s="580"/>
      <c r="D5205" s="939"/>
      <c r="E5205" s="940"/>
      <c r="F5205" s="941"/>
      <c r="G5205" s="937" t="str">
        <f t="array" ref="G5205">xlookup(F5205,'Internal Staffing Calculator'!E:E,'Internal Staffing Calculator'!C:C,"")</f>
        <v/>
      </c>
      <c r="H5205" s="932" t="str">
        <f t="array" ref="H5205">if(F5205&lt;&gt;"", iferror(index('Internal Staffing Calculator'!B$8:B23500,match(F5205,'Internal Staffing Calculator'!E$8:E23500,0)), "Not In Budget"),"")</f>
        <v/>
      </c>
      <c r="I5205" s="184"/>
      <c r="J5205" s="184"/>
      <c r="K5205" s="184"/>
      <c r="L5205" s="183"/>
    </row>
    <row r="5206">
      <c r="A5206" s="454"/>
      <c r="B5206" s="927"/>
      <c r="C5206" s="580"/>
      <c r="D5206" s="939"/>
      <c r="E5206" s="940"/>
      <c r="F5206" s="941"/>
      <c r="G5206" s="937" t="str">
        <f t="array" ref="G5206">xlookup(F5206,'Internal Staffing Calculator'!E:E,'Internal Staffing Calculator'!C:C,"")</f>
        <v/>
      </c>
      <c r="H5206" s="932" t="str">
        <f t="array" ref="H5206">if(F5206&lt;&gt;"", iferror(index('Internal Staffing Calculator'!B$8:B23500,match(F5206,'Internal Staffing Calculator'!E$8:E23500,0)), "Not In Budget"),"")</f>
        <v/>
      </c>
      <c r="I5206" s="184"/>
      <c r="J5206" s="184"/>
      <c r="K5206" s="184"/>
      <c r="L5206" s="183"/>
    </row>
    <row r="5207">
      <c r="A5207" s="454"/>
      <c r="B5207" s="927"/>
      <c r="C5207" s="580"/>
      <c r="D5207" s="939"/>
      <c r="E5207" s="940"/>
      <c r="F5207" s="941"/>
      <c r="G5207" s="937" t="str">
        <f t="array" ref="G5207">xlookup(F5207,'Internal Staffing Calculator'!E:E,'Internal Staffing Calculator'!C:C,"")</f>
        <v/>
      </c>
      <c r="H5207" s="932" t="str">
        <f t="array" ref="H5207">if(F5207&lt;&gt;"", iferror(index('Internal Staffing Calculator'!B$8:B23500,match(F5207,'Internal Staffing Calculator'!E$8:E23500,0)), "Not In Budget"),"")</f>
        <v/>
      </c>
      <c r="I5207" s="184"/>
      <c r="J5207" s="184"/>
      <c r="K5207" s="184"/>
      <c r="L5207" s="183"/>
    </row>
    <row r="5208">
      <c r="A5208" s="454"/>
      <c r="B5208" s="927"/>
      <c r="C5208" s="580"/>
      <c r="D5208" s="939"/>
      <c r="E5208" s="940"/>
      <c r="F5208" s="941"/>
      <c r="G5208" s="937" t="str">
        <f t="array" ref="G5208">xlookup(F5208,'Internal Staffing Calculator'!E:E,'Internal Staffing Calculator'!C:C,"")</f>
        <v/>
      </c>
      <c r="H5208" s="932" t="str">
        <f t="array" ref="H5208">if(F5208&lt;&gt;"", iferror(index('Internal Staffing Calculator'!B$8:B23500,match(F5208,'Internal Staffing Calculator'!E$8:E23500,0)), "Not In Budget"),"")</f>
        <v/>
      </c>
      <c r="I5208" s="184"/>
      <c r="J5208" s="184"/>
      <c r="K5208" s="184"/>
      <c r="L5208" s="183"/>
    </row>
    <row r="5209">
      <c r="A5209" s="454"/>
      <c r="B5209" s="927"/>
      <c r="C5209" s="580"/>
      <c r="D5209" s="939"/>
      <c r="E5209" s="940"/>
      <c r="F5209" s="941"/>
      <c r="G5209" s="937" t="str">
        <f t="array" ref="G5209">xlookup(F5209,'Internal Staffing Calculator'!E:E,'Internal Staffing Calculator'!C:C,"")</f>
        <v/>
      </c>
      <c r="H5209" s="932" t="str">
        <f t="array" ref="H5209">if(F5209&lt;&gt;"", iferror(index('Internal Staffing Calculator'!B$8:B23500,match(F5209,'Internal Staffing Calculator'!E$8:E23500,0)), "Not In Budget"),"")</f>
        <v/>
      </c>
      <c r="I5209" s="184"/>
      <c r="J5209" s="184"/>
      <c r="K5209" s="184"/>
      <c r="L5209" s="183"/>
    </row>
    <row r="5210">
      <c r="A5210" s="454"/>
      <c r="B5210" s="927"/>
      <c r="C5210" s="580"/>
      <c r="D5210" s="939"/>
      <c r="E5210" s="940"/>
      <c r="F5210" s="941"/>
      <c r="G5210" s="937" t="str">
        <f t="array" ref="G5210">xlookup(F5210,'Internal Staffing Calculator'!E:E,'Internal Staffing Calculator'!C:C,"")</f>
        <v/>
      </c>
      <c r="H5210" s="932" t="str">
        <f t="array" ref="H5210">if(F5210&lt;&gt;"", iferror(index('Internal Staffing Calculator'!B$8:B23500,match(F5210,'Internal Staffing Calculator'!E$8:E23500,0)), "Not In Budget"),"")</f>
        <v/>
      </c>
      <c r="I5210" s="184"/>
      <c r="J5210" s="184"/>
      <c r="K5210" s="184"/>
      <c r="L5210" s="183"/>
    </row>
    <row r="5211">
      <c r="A5211" s="454"/>
      <c r="B5211" s="927"/>
      <c r="C5211" s="580"/>
      <c r="D5211" s="939"/>
      <c r="E5211" s="940"/>
      <c r="F5211" s="941"/>
      <c r="G5211" s="937" t="str">
        <f t="array" ref="G5211">xlookup(F5211,'Internal Staffing Calculator'!E:E,'Internal Staffing Calculator'!C:C,"")</f>
        <v/>
      </c>
      <c r="H5211" s="932" t="str">
        <f t="array" ref="H5211">if(F5211&lt;&gt;"", iferror(index('Internal Staffing Calculator'!B$8:B23500,match(F5211,'Internal Staffing Calculator'!E$8:E23500,0)), "Not In Budget"),"")</f>
        <v/>
      </c>
      <c r="I5211" s="184"/>
      <c r="J5211" s="184"/>
      <c r="K5211" s="184"/>
      <c r="L5211" s="183"/>
    </row>
    <row r="5212">
      <c r="A5212" s="454"/>
      <c r="B5212" s="927"/>
      <c r="C5212" s="580"/>
      <c r="D5212" s="939"/>
      <c r="E5212" s="940"/>
      <c r="F5212" s="941"/>
      <c r="G5212" s="937" t="str">
        <f t="array" ref="G5212">xlookup(F5212,'Internal Staffing Calculator'!E:E,'Internal Staffing Calculator'!C:C,"")</f>
        <v/>
      </c>
      <c r="H5212" s="932" t="str">
        <f t="array" ref="H5212">if(F5212&lt;&gt;"", iferror(index('Internal Staffing Calculator'!B$8:B23500,match(F5212,'Internal Staffing Calculator'!E$8:E23500,0)), "Not In Budget"),"")</f>
        <v/>
      </c>
      <c r="I5212" s="184"/>
      <c r="J5212" s="184"/>
      <c r="K5212" s="184"/>
      <c r="L5212" s="183"/>
    </row>
    <row r="5213">
      <c r="A5213" s="454"/>
      <c r="B5213" s="927"/>
      <c r="C5213" s="580"/>
      <c r="D5213" s="939"/>
      <c r="E5213" s="940"/>
      <c r="F5213" s="941"/>
      <c r="G5213" s="937" t="str">
        <f t="array" ref="G5213">xlookup(F5213,'Internal Staffing Calculator'!E:E,'Internal Staffing Calculator'!C:C,"")</f>
        <v/>
      </c>
      <c r="H5213" s="932" t="str">
        <f t="array" ref="H5213">if(F5213&lt;&gt;"", iferror(index('Internal Staffing Calculator'!B$8:B23500,match(F5213,'Internal Staffing Calculator'!E$8:E23500,0)), "Not In Budget"),"")</f>
        <v/>
      </c>
      <c r="I5213" s="184"/>
      <c r="J5213" s="184"/>
      <c r="K5213" s="184"/>
      <c r="L5213" s="183"/>
    </row>
    <row r="5214">
      <c r="A5214" s="454"/>
      <c r="B5214" s="927"/>
      <c r="C5214" s="580"/>
      <c r="D5214" s="939"/>
      <c r="E5214" s="940"/>
      <c r="F5214" s="941"/>
      <c r="G5214" s="937" t="str">
        <f t="array" ref="G5214">xlookup(F5214,'Internal Staffing Calculator'!E:E,'Internal Staffing Calculator'!C:C,"")</f>
        <v/>
      </c>
      <c r="H5214" s="932" t="str">
        <f t="array" ref="H5214">if(F5214&lt;&gt;"", iferror(index('Internal Staffing Calculator'!B$8:B23500,match(F5214,'Internal Staffing Calculator'!E$8:E23500,0)), "Not In Budget"),"")</f>
        <v/>
      </c>
      <c r="I5214" s="184"/>
      <c r="J5214" s="184"/>
      <c r="K5214" s="184"/>
      <c r="L5214" s="183"/>
    </row>
    <row r="5215">
      <c r="A5215" s="454"/>
      <c r="B5215" s="927"/>
      <c r="C5215" s="580"/>
      <c r="D5215" s="939"/>
      <c r="E5215" s="940"/>
      <c r="F5215" s="941"/>
      <c r="G5215" s="937" t="str">
        <f t="array" ref="G5215">xlookup(F5215,'Internal Staffing Calculator'!E:E,'Internal Staffing Calculator'!C:C,"")</f>
        <v/>
      </c>
      <c r="H5215" s="932" t="str">
        <f t="array" ref="H5215">if(F5215&lt;&gt;"", iferror(index('Internal Staffing Calculator'!B$8:B23500,match(F5215,'Internal Staffing Calculator'!E$8:E23500,0)), "Not In Budget"),"")</f>
        <v/>
      </c>
      <c r="I5215" s="184"/>
      <c r="J5215" s="184"/>
      <c r="K5215" s="184"/>
      <c r="L5215" s="183"/>
    </row>
    <row r="5216">
      <c r="A5216" s="454"/>
      <c r="B5216" s="927"/>
      <c r="C5216" s="580"/>
      <c r="D5216" s="939"/>
      <c r="E5216" s="940"/>
      <c r="F5216" s="941"/>
      <c r="G5216" s="937" t="str">
        <f t="array" ref="G5216">xlookup(F5216,'Internal Staffing Calculator'!E:E,'Internal Staffing Calculator'!C:C,"")</f>
        <v/>
      </c>
      <c r="H5216" s="932" t="str">
        <f t="array" ref="H5216">if(F5216&lt;&gt;"", iferror(index('Internal Staffing Calculator'!B$8:B23500,match(F5216,'Internal Staffing Calculator'!E$8:E23500,0)), "Not In Budget"),"")</f>
        <v/>
      </c>
      <c r="I5216" s="184"/>
      <c r="J5216" s="184"/>
      <c r="K5216" s="184"/>
      <c r="L5216" s="183"/>
    </row>
    <row r="5217">
      <c r="A5217" s="454"/>
      <c r="B5217" s="927"/>
      <c r="C5217" s="580"/>
      <c r="D5217" s="939"/>
      <c r="E5217" s="940"/>
      <c r="F5217" s="941"/>
      <c r="G5217" s="937" t="str">
        <f t="array" ref="G5217">xlookup(F5217,'Internal Staffing Calculator'!E:E,'Internal Staffing Calculator'!C:C,"")</f>
        <v/>
      </c>
      <c r="H5217" s="932" t="str">
        <f t="array" ref="H5217">if(F5217&lt;&gt;"", iferror(index('Internal Staffing Calculator'!B$8:B23500,match(F5217,'Internal Staffing Calculator'!E$8:E23500,0)), "Not In Budget"),"")</f>
        <v/>
      </c>
      <c r="I5217" s="184"/>
      <c r="J5217" s="184"/>
      <c r="K5217" s="184"/>
      <c r="L5217" s="183"/>
    </row>
    <row r="5218">
      <c r="A5218" s="454"/>
      <c r="B5218" s="927"/>
      <c r="C5218" s="580"/>
      <c r="D5218" s="939"/>
      <c r="E5218" s="940"/>
      <c r="F5218" s="941"/>
      <c r="G5218" s="937" t="str">
        <f t="array" ref="G5218">xlookup(F5218,'Internal Staffing Calculator'!E:E,'Internal Staffing Calculator'!C:C,"")</f>
        <v/>
      </c>
      <c r="H5218" s="932" t="str">
        <f t="array" ref="H5218">if(F5218&lt;&gt;"", iferror(index('Internal Staffing Calculator'!B$8:B23500,match(F5218,'Internal Staffing Calculator'!E$8:E23500,0)), "Not In Budget"),"")</f>
        <v/>
      </c>
      <c r="I5218" s="184"/>
      <c r="J5218" s="184"/>
      <c r="K5218" s="184"/>
      <c r="L5218" s="183"/>
    </row>
    <row r="5219">
      <c r="A5219" s="454"/>
      <c r="B5219" s="927"/>
      <c r="C5219" s="580"/>
      <c r="D5219" s="939"/>
      <c r="E5219" s="940"/>
      <c r="F5219" s="941"/>
      <c r="G5219" s="937" t="str">
        <f t="array" ref="G5219">xlookup(F5219,'Internal Staffing Calculator'!E:E,'Internal Staffing Calculator'!C:C,"")</f>
        <v/>
      </c>
      <c r="H5219" s="932" t="str">
        <f t="array" ref="H5219">if(F5219&lt;&gt;"", iferror(index('Internal Staffing Calculator'!B$8:B23500,match(F5219,'Internal Staffing Calculator'!E$8:E23500,0)), "Not In Budget"),"")</f>
        <v/>
      </c>
      <c r="I5219" s="184"/>
      <c r="J5219" s="184"/>
      <c r="K5219" s="184"/>
      <c r="L5219" s="183"/>
    </row>
    <row r="5220">
      <c r="A5220" s="454"/>
      <c r="B5220" s="927"/>
      <c r="C5220" s="580"/>
      <c r="D5220" s="939"/>
      <c r="E5220" s="940"/>
      <c r="F5220" s="941"/>
      <c r="G5220" s="937" t="str">
        <f t="array" ref="G5220">xlookup(F5220,'Internal Staffing Calculator'!E:E,'Internal Staffing Calculator'!C:C,"")</f>
        <v/>
      </c>
      <c r="H5220" s="932" t="str">
        <f t="array" ref="H5220">if(F5220&lt;&gt;"", iferror(index('Internal Staffing Calculator'!B$8:B23500,match(F5220,'Internal Staffing Calculator'!E$8:E23500,0)), "Not In Budget"),"")</f>
        <v/>
      </c>
      <c r="I5220" s="184"/>
      <c r="J5220" s="184"/>
      <c r="K5220" s="184"/>
      <c r="L5220" s="183"/>
    </row>
    <row r="5221">
      <c r="A5221" s="454"/>
      <c r="B5221" s="927"/>
      <c r="C5221" s="580"/>
      <c r="D5221" s="939"/>
      <c r="E5221" s="940"/>
      <c r="F5221" s="941"/>
      <c r="G5221" s="937" t="str">
        <f t="array" ref="G5221">xlookup(F5221,'Internal Staffing Calculator'!E:E,'Internal Staffing Calculator'!C:C,"")</f>
        <v/>
      </c>
      <c r="H5221" s="932" t="str">
        <f t="array" ref="H5221">if(F5221&lt;&gt;"", iferror(index('Internal Staffing Calculator'!B$8:B23500,match(F5221,'Internal Staffing Calculator'!E$8:E23500,0)), "Not In Budget"),"")</f>
        <v/>
      </c>
      <c r="I5221" s="184"/>
      <c r="J5221" s="184"/>
      <c r="K5221" s="184"/>
      <c r="L5221" s="183"/>
    </row>
    <row r="5222">
      <c r="A5222" s="454"/>
      <c r="B5222" s="927"/>
      <c r="C5222" s="580"/>
      <c r="D5222" s="939"/>
      <c r="E5222" s="940"/>
      <c r="F5222" s="941"/>
      <c r="G5222" s="937" t="str">
        <f t="array" ref="G5222">xlookup(F5222,'Internal Staffing Calculator'!E:E,'Internal Staffing Calculator'!C:C,"")</f>
        <v/>
      </c>
      <c r="H5222" s="932" t="str">
        <f t="array" ref="H5222">if(F5222&lt;&gt;"", iferror(index('Internal Staffing Calculator'!B$8:B23500,match(F5222,'Internal Staffing Calculator'!E$8:E23500,0)), "Not In Budget"),"")</f>
        <v/>
      </c>
      <c r="I5222" s="184"/>
      <c r="J5222" s="184"/>
      <c r="K5222" s="184"/>
      <c r="L5222" s="183"/>
    </row>
    <row r="5223">
      <c r="A5223" s="454"/>
      <c r="B5223" s="927"/>
      <c r="C5223" s="580"/>
      <c r="D5223" s="939"/>
      <c r="E5223" s="940"/>
      <c r="F5223" s="941"/>
      <c r="G5223" s="937" t="str">
        <f t="array" ref="G5223">xlookup(F5223,'Internal Staffing Calculator'!E:E,'Internal Staffing Calculator'!C:C,"")</f>
        <v/>
      </c>
      <c r="H5223" s="932" t="str">
        <f t="array" ref="H5223">if(F5223&lt;&gt;"", iferror(index('Internal Staffing Calculator'!B$8:B23500,match(F5223,'Internal Staffing Calculator'!E$8:E23500,0)), "Not In Budget"),"")</f>
        <v/>
      </c>
      <c r="I5223" s="184"/>
      <c r="J5223" s="184"/>
      <c r="K5223" s="184"/>
      <c r="L5223" s="183"/>
    </row>
    <row r="5224">
      <c r="A5224" s="454"/>
      <c r="B5224" s="927"/>
      <c r="C5224" s="580"/>
      <c r="D5224" s="939"/>
      <c r="E5224" s="940"/>
      <c r="F5224" s="941"/>
      <c r="G5224" s="937" t="str">
        <f t="array" ref="G5224">xlookup(F5224,'Internal Staffing Calculator'!E:E,'Internal Staffing Calculator'!C:C,"")</f>
        <v/>
      </c>
      <c r="H5224" s="932" t="str">
        <f t="array" ref="H5224">if(F5224&lt;&gt;"", iferror(index('Internal Staffing Calculator'!B$8:B23500,match(F5224,'Internal Staffing Calculator'!E$8:E23500,0)), "Not In Budget"),"")</f>
        <v/>
      </c>
      <c r="I5224" s="184"/>
      <c r="J5224" s="184"/>
      <c r="K5224" s="184"/>
      <c r="L5224" s="183"/>
    </row>
    <row r="5225">
      <c r="A5225" s="454"/>
      <c r="B5225" s="927"/>
      <c r="C5225" s="580"/>
      <c r="D5225" s="939"/>
      <c r="E5225" s="940"/>
      <c r="F5225" s="941"/>
      <c r="G5225" s="937" t="str">
        <f t="array" ref="G5225">xlookup(F5225,'Internal Staffing Calculator'!E:E,'Internal Staffing Calculator'!C:C,"")</f>
        <v/>
      </c>
      <c r="H5225" s="932" t="str">
        <f t="array" ref="H5225">if(F5225&lt;&gt;"", iferror(index('Internal Staffing Calculator'!B$8:B23500,match(F5225,'Internal Staffing Calculator'!E$8:E23500,0)), "Not In Budget"),"")</f>
        <v/>
      </c>
      <c r="I5225" s="184"/>
      <c r="J5225" s="184"/>
      <c r="K5225" s="184"/>
      <c r="L5225" s="183"/>
    </row>
    <row r="5226">
      <c r="A5226" s="454"/>
      <c r="B5226" s="927"/>
      <c r="C5226" s="580"/>
      <c r="D5226" s="939"/>
      <c r="E5226" s="940"/>
      <c r="F5226" s="941"/>
      <c r="G5226" s="937" t="str">
        <f t="array" ref="G5226">xlookup(F5226,'Internal Staffing Calculator'!E:E,'Internal Staffing Calculator'!C:C,"")</f>
        <v/>
      </c>
      <c r="H5226" s="932" t="str">
        <f t="array" ref="H5226">if(F5226&lt;&gt;"", iferror(index('Internal Staffing Calculator'!B$8:B23500,match(F5226,'Internal Staffing Calculator'!E$8:E23500,0)), "Not In Budget"),"")</f>
        <v/>
      </c>
      <c r="I5226" s="184"/>
      <c r="J5226" s="184"/>
      <c r="K5226" s="184"/>
      <c r="L5226" s="183"/>
    </row>
    <row r="5227">
      <c r="A5227" s="454"/>
      <c r="B5227" s="927"/>
      <c r="C5227" s="580"/>
      <c r="D5227" s="939"/>
      <c r="E5227" s="940"/>
      <c r="F5227" s="941"/>
      <c r="G5227" s="937" t="str">
        <f t="array" ref="G5227">xlookup(F5227,'Internal Staffing Calculator'!E:E,'Internal Staffing Calculator'!C:C,"")</f>
        <v/>
      </c>
      <c r="H5227" s="932" t="str">
        <f t="array" ref="H5227">if(F5227&lt;&gt;"", iferror(index('Internal Staffing Calculator'!B$8:B23500,match(F5227,'Internal Staffing Calculator'!E$8:E23500,0)), "Not In Budget"),"")</f>
        <v/>
      </c>
      <c r="I5227" s="184"/>
      <c r="J5227" s="184"/>
      <c r="K5227" s="184"/>
      <c r="L5227" s="183"/>
    </row>
    <row r="5228">
      <c r="A5228" s="454"/>
      <c r="B5228" s="927"/>
      <c r="C5228" s="580"/>
      <c r="D5228" s="939"/>
      <c r="E5228" s="940"/>
      <c r="F5228" s="941"/>
      <c r="G5228" s="937" t="str">
        <f t="array" ref="G5228">xlookup(F5228,'Internal Staffing Calculator'!E:E,'Internal Staffing Calculator'!C:C,"")</f>
        <v/>
      </c>
      <c r="H5228" s="932" t="str">
        <f t="array" ref="H5228">if(F5228&lt;&gt;"", iferror(index('Internal Staffing Calculator'!B$8:B23500,match(F5228,'Internal Staffing Calculator'!E$8:E23500,0)), "Not In Budget"),"")</f>
        <v/>
      </c>
      <c r="I5228" s="184"/>
      <c r="J5228" s="184"/>
      <c r="K5228" s="184"/>
      <c r="L5228" s="183"/>
    </row>
    <row r="5229">
      <c r="A5229" s="454"/>
      <c r="B5229" s="927"/>
      <c r="C5229" s="580"/>
      <c r="D5229" s="939"/>
      <c r="E5229" s="940"/>
      <c r="F5229" s="941"/>
      <c r="G5229" s="937" t="str">
        <f t="array" ref="G5229">xlookup(F5229,'Internal Staffing Calculator'!E:E,'Internal Staffing Calculator'!C:C,"")</f>
        <v/>
      </c>
      <c r="H5229" s="932" t="str">
        <f t="array" ref="H5229">if(F5229&lt;&gt;"", iferror(index('Internal Staffing Calculator'!B$8:B23500,match(F5229,'Internal Staffing Calculator'!E$8:E23500,0)), "Not In Budget"),"")</f>
        <v/>
      </c>
      <c r="I5229" s="184"/>
      <c r="J5229" s="184"/>
      <c r="K5229" s="184"/>
      <c r="L5229" s="183"/>
    </row>
    <row r="5230">
      <c r="A5230" s="454"/>
      <c r="B5230" s="927"/>
      <c r="C5230" s="580"/>
      <c r="D5230" s="939"/>
      <c r="E5230" s="940"/>
      <c r="F5230" s="941"/>
      <c r="G5230" s="937" t="str">
        <f t="array" ref="G5230">xlookup(F5230,'Internal Staffing Calculator'!E:E,'Internal Staffing Calculator'!C:C,"")</f>
        <v/>
      </c>
      <c r="H5230" s="932" t="str">
        <f t="array" ref="H5230">if(F5230&lt;&gt;"", iferror(index('Internal Staffing Calculator'!B$8:B23500,match(F5230,'Internal Staffing Calculator'!E$8:E23500,0)), "Not In Budget"),"")</f>
        <v/>
      </c>
      <c r="I5230" s="184"/>
      <c r="J5230" s="184"/>
      <c r="K5230" s="184"/>
      <c r="L5230" s="183"/>
    </row>
    <row r="5231">
      <c r="A5231" s="454"/>
      <c r="B5231" s="927"/>
      <c r="C5231" s="580"/>
      <c r="D5231" s="939"/>
      <c r="E5231" s="940"/>
      <c r="F5231" s="941"/>
      <c r="G5231" s="937" t="str">
        <f t="array" ref="G5231">xlookup(F5231,'Internal Staffing Calculator'!E:E,'Internal Staffing Calculator'!C:C,"")</f>
        <v/>
      </c>
      <c r="H5231" s="932" t="str">
        <f t="array" ref="H5231">if(F5231&lt;&gt;"", iferror(index('Internal Staffing Calculator'!B$8:B23500,match(F5231,'Internal Staffing Calculator'!E$8:E23500,0)), "Not In Budget"),"")</f>
        <v/>
      </c>
      <c r="I5231" s="184"/>
      <c r="J5231" s="184"/>
      <c r="K5231" s="184"/>
      <c r="L5231" s="183"/>
    </row>
    <row r="5232">
      <c r="A5232" s="454"/>
      <c r="B5232" s="927"/>
      <c r="C5232" s="580"/>
      <c r="D5232" s="939"/>
      <c r="E5232" s="940"/>
      <c r="F5232" s="941"/>
      <c r="G5232" s="937" t="str">
        <f t="array" ref="G5232">xlookup(F5232,'Internal Staffing Calculator'!E:E,'Internal Staffing Calculator'!C:C,"")</f>
        <v/>
      </c>
      <c r="H5232" s="932" t="str">
        <f t="array" ref="H5232">if(F5232&lt;&gt;"", iferror(index('Internal Staffing Calculator'!B$8:B23500,match(F5232,'Internal Staffing Calculator'!E$8:E23500,0)), "Not In Budget"),"")</f>
        <v/>
      </c>
      <c r="I5232" s="184"/>
      <c r="J5232" s="184"/>
      <c r="K5232" s="184"/>
      <c r="L5232" s="183"/>
    </row>
    <row r="5233">
      <c r="A5233" s="454"/>
      <c r="B5233" s="927"/>
      <c r="C5233" s="580"/>
      <c r="D5233" s="939"/>
      <c r="E5233" s="940"/>
      <c r="F5233" s="941"/>
      <c r="G5233" s="937" t="str">
        <f t="array" ref="G5233">xlookup(F5233,'Internal Staffing Calculator'!E:E,'Internal Staffing Calculator'!C:C,"")</f>
        <v/>
      </c>
      <c r="H5233" s="932" t="str">
        <f t="array" ref="H5233">if(F5233&lt;&gt;"", iferror(index('Internal Staffing Calculator'!B$8:B23500,match(F5233,'Internal Staffing Calculator'!E$8:E23500,0)), "Not In Budget"),"")</f>
        <v/>
      </c>
      <c r="I5233" s="184"/>
      <c r="J5233" s="184"/>
      <c r="K5233" s="184"/>
      <c r="L5233" s="183"/>
    </row>
    <row r="5234">
      <c r="A5234" s="454"/>
      <c r="B5234" s="927"/>
      <c r="C5234" s="580"/>
      <c r="D5234" s="939"/>
      <c r="E5234" s="940"/>
      <c r="F5234" s="941"/>
      <c r="G5234" s="937" t="str">
        <f t="array" ref="G5234">xlookup(F5234,'Internal Staffing Calculator'!E:E,'Internal Staffing Calculator'!C:C,"")</f>
        <v/>
      </c>
      <c r="H5234" s="932" t="str">
        <f t="array" ref="H5234">if(F5234&lt;&gt;"", iferror(index('Internal Staffing Calculator'!B$8:B23500,match(F5234,'Internal Staffing Calculator'!E$8:E23500,0)), "Not In Budget"),"")</f>
        <v/>
      </c>
      <c r="I5234" s="184"/>
      <c r="J5234" s="184"/>
      <c r="K5234" s="184"/>
      <c r="L5234" s="183"/>
    </row>
    <row r="5235">
      <c r="A5235" s="454"/>
      <c r="B5235" s="927"/>
      <c r="C5235" s="580"/>
      <c r="D5235" s="939"/>
      <c r="E5235" s="940"/>
      <c r="F5235" s="941"/>
      <c r="G5235" s="937" t="str">
        <f t="array" ref="G5235">xlookup(F5235,'Internal Staffing Calculator'!E:E,'Internal Staffing Calculator'!C:C,"")</f>
        <v/>
      </c>
      <c r="H5235" s="932" t="str">
        <f t="array" ref="H5235">if(F5235&lt;&gt;"", iferror(index('Internal Staffing Calculator'!B$8:B23500,match(F5235,'Internal Staffing Calculator'!E$8:E23500,0)), "Not In Budget"),"")</f>
        <v/>
      </c>
      <c r="I5235" s="184"/>
      <c r="J5235" s="184"/>
      <c r="K5235" s="184"/>
      <c r="L5235" s="183"/>
    </row>
    <row r="5236">
      <c r="A5236" s="454"/>
      <c r="B5236" s="927"/>
      <c r="C5236" s="580"/>
      <c r="D5236" s="939"/>
      <c r="E5236" s="940"/>
      <c r="F5236" s="941"/>
      <c r="G5236" s="937" t="str">
        <f t="array" ref="G5236">xlookup(F5236,'Internal Staffing Calculator'!E:E,'Internal Staffing Calculator'!C:C,"")</f>
        <v/>
      </c>
      <c r="H5236" s="932" t="str">
        <f t="array" ref="H5236">if(F5236&lt;&gt;"", iferror(index('Internal Staffing Calculator'!B$8:B23500,match(F5236,'Internal Staffing Calculator'!E$8:E23500,0)), "Not In Budget"),"")</f>
        <v/>
      </c>
      <c r="I5236" s="184"/>
      <c r="J5236" s="184"/>
      <c r="K5236" s="184"/>
      <c r="L5236" s="183"/>
    </row>
    <row r="5237">
      <c r="A5237" s="454"/>
      <c r="B5237" s="927"/>
      <c r="C5237" s="580"/>
      <c r="D5237" s="939"/>
      <c r="E5237" s="940"/>
      <c r="F5237" s="941"/>
      <c r="G5237" s="937" t="str">
        <f t="array" ref="G5237">xlookup(F5237,'Internal Staffing Calculator'!E:E,'Internal Staffing Calculator'!C:C,"")</f>
        <v/>
      </c>
      <c r="H5237" s="932" t="str">
        <f t="array" ref="H5237">if(F5237&lt;&gt;"", iferror(index('Internal Staffing Calculator'!B$8:B23500,match(F5237,'Internal Staffing Calculator'!E$8:E23500,0)), "Not In Budget"),"")</f>
        <v/>
      </c>
      <c r="I5237" s="184"/>
      <c r="J5237" s="184"/>
      <c r="K5237" s="184"/>
      <c r="L5237" s="183"/>
    </row>
    <row r="5238">
      <c r="A5238" s="454"/>
      <c r="B5238" s="927"/>
      <c r="C5238" s="580"/>
      <c r="D5238" s="939"/>
      <c r="E5238" s="940"/>
      <c r="F5238" s="941"/>
      <c r="G5238" s="937" t="str">
        <f t="array" ref="G5238">xlookup(F5238,'Internal Staffing Calculator'!E:E,'Internal Staffing Calculator'!C:C,"")</f>
        <v/>
      </c>
      <c r="H5238" s="932" t="str">
        <f t="array" ref="H5238">if(F5238&lt;&gt;"", iferror(index('Internal Staffing Calculator'!B$8:B23500,match(F5238,'Internal Staffing Calculator'!E$8:E23500,0)), "Not In Budget"),"")</f>
        <v/>
      </c>
      <c r="I5238" s="184"/>
      <c r="J5238" s="184"/>
      <c r="K5238" s="184"/>
      <c r="L5238" s="183"/>
    </row>
    <row r="5239">
      <c r="A5239" s="454"/>
      <c r="B5239" s="927"/>
      <c r="C5239" s="580"/>
      <c r="D5239" s="939"/>
      <c r="E5239" s="940"/>
      <c r="F5239" s="941"/>
      <c r="G5239" s="937" t="str">
        <f t="array" ref="G5239">xlookup(F5239,'Internal Staffing Calculator'!E:E,'Internal Staffing Calculator'!C:C,"")</f>
        <v/>
      </c>
      <c r="H5239" s="932" t="str">
        <f t="array" ref="H5239">if(F5239&lt;&gt;"", iferror(index('Internal Staffing Calculator'!B$8:B23500,match(F5239,'Internal Staffing Calculator'!E$8:E23500,0)), "Not In Budget"),"")</f>
        <v/>
      </c>
      <c r="I5239" s="184"/>
      <c r="J5239" s="184"/>
      <c r="K5239" s="184"/>
      <c r="L5239" s="183"/>
    </row>
    <row r="5240">
      <c r="A5240" s="454"/>
      <c r="B5240" s="927"/>
      <c r="C5240" s="580"/>
      <c r="D5240" s="939"/>
      <c r="E5240" s="940"/>
      <c r="F5240" s="941"/>
      <c r="G5240" s="937" t="str">
        <f t="array" ref="G5240">xlookup(F5240,'Internal Staffing Calculator'!E:E,'Internal Staffing Calculator'!C:C,"")</f>
        <v/>
      </c>
      <c r="H5240" s="932" t="str">
        <f t="array" ref="H5240">if(F5240&lt;&gt;"", iferror(index('Internal Staffing Calculator'!B$8:B23500,match(F5240,'Internal Staffing Calculator'!E$8:E23500,0)), "Not In Budget"),"")</f>
        <v/>
      </c>
      <c r="I5240" s="184"/>
      <c r="J5240" s="184"/>
      <c r="K5240" s="184"/>
      <c r="L5240" s="183"/>
    </row>
    <row r="5241">
      <c r="A5241" s="454"/>
      <c r="B5241" s="927"/>
      <c r="C5241" s="580"/>
      <c r="D5241" s="939"/>
      <c r="E5241" s="940"/>
      <c r="F5241" s="941"/>
      <c r="G5241" s="937" t="str">
        <f t="array" ref="G5241">xlookup(F5241,'Internal Staffing Calculator'!E:E,'Internal Staffing Calculator'!C:C,"")</f>
        <v/>
      </c>
      <c r="H5241" s="932" t="str">
        <f t="array" ref="H5241">if(F5241&lt;&gt;"", iferror(index('Internal Staffing Calculator'!B$8:B23500,match(F5241,'Internal Staffing Calculator'!E$8:E23500,0)), "Not In Budget"),"")</f>
        <v/>
      </c>
      <c r="I5241" s="184"/>
      <c r="J5241" s="184"/>
      <c r="K5241" s="184"/>
      <c r="L5241" s="183"/>
    </row>
    <row r="5242">
      <c r="A5242" s="454"/>
      <c r="B5242" s="927"/>
      <c r="C5242" s="580"/>
      <c r="D5242" s="939"/>
      <c r="E5242" s="940"/>
      <c r="F5242" s="941"/>
      <c r="G5242" s="937" t="str">
        <f t="array" ref="G5242">xlookup(F5242,'Internal Staffing Calculator'!E:E,'Internal Staffing Calculator'!C:C,"")</f>
        <v/>
      </c>
      <c r="H5242" s="932" t="str">
        <f t="array" ref="H5242">if(F5242&lt;&gt;"", iferror(index('Internal Staffing Calculator'!B$8:B23500,match(F5242,'Internal Staffing Calculator'!E$8:E23500,0)), "Not In Budget"),"")</f>
        <v/>
      </c>
      <c r="I5242" s="184"/>
      <c r="J5242" s="184"/>
      <c r="K5242" s="184"/>
      <c r="L5242" s="183"/>
    </row>
    <row r="5243">
      <c r="A5243" s="454"/>
      <c r="B5243" s="927"/>
      <c r="C5243" s="580"/>
      <c r="D5243" s="939"/>
      <c r="E5243" s="940"/>
      <c r="F5243" s="941"/>
      <c r="G5243" s="937" t="str">
        <f t="array" ref="G5243">xlookup(F5243,'Internal Staffing Calculator'!E:E,'Internal Staffing Calculator'!C:C,"")</f>
        <v/>
      </c>
      <c r="H5243" s="932" t="str">
        <f t="array" ref="H5243">if(F5243&lt;&gt;"", iferror(index('Internal Staffing Calculator'!B$8:B23500,match(F5243,'Internal Staffing Calculator'!E$8:E23500,0)), "Not In Budget"),"")</f>
        <v/>
      </c>
      <c r="I5243" s="184"/>
      <c r="J5243" s="184"/>
      <c r="K5243" s="184"/>
      <c r="L5243" s="183"/>
    </row>
    <row r="5244">
      <c r="A5244" s="454"/>
      <c r="B5244" s="927"/>
      <c r="C5244" s="580"/>
      <c r="D5244" s="939"/>
      <c r="E5244" s="940"/>
      <c r="F5244" s="941"/>
      <c r="G5244" s="937" t="str">
        <f t="array" ref="G5244">xlookup(F5244,'Internal Staffing Calculator'!E:E,'Internal Staffing Calculator'!C:C,"")</f>
        <v/>
      </c>
      <c r="H5244" s="932" t="str">
        <f t="array" ref="H5244">if(F5244&lt;&gt;"", iferror(index('Internal Staffing Calculator'!B$8:B23500,match(F5244,'Internal Staffing Calculator'!E$8:E23500,0)), "Not In Budget"),"")</f>
        <v/>
      </c>
      <c r="I5244" s="184"/>
      <c r="J5244" s="184"/>
      <c r="K5244" s="184"/>
      <c r="L5244" s="183"/>
    </row>
    <row r="5245">
      <c r="A5245" s="454"/>
      <c r="B5245" s="927"/>
      <c r="C5245" s="580"/>
      <c r="D5245" s="939"/>
      <c r="E5245" s="940"/>
      <c r="F5245" s="941"/>
      <c r="G5245" s="937" t="str">
        <f t="array" ref="G5245">xlookup(F5245,'Internal Staffing Calculator'!E:E,'Internal Staffing Calculator'!C:C,"")</f>
        <v/>
      </c>
      <c r="H5245" s="932" t="str">
        <f t="array" ref="H5245">if(F5245&lt;&gt;"", iferror(index('Internal Staffing Calculator'!B$8:B23500,match(F5245,'Internal Staffing Calculator'!E$8:E23500,0)), "Not In Budget"),"")</f>
        <v/>
      </c>
      <c r="I5245" s="184"/>
      <c r="J5245" s="184"/>
      <c r="K5245" s="184"/>
      <c r="L5245" s="183"/>
    </row>
    <row r="5246">
      <c r="A5246" s="454"/>
      <c r="B5246" s="927"/>
      <c r="C5246" s="580"/>
      <c r="D5246" s="939"/>
      <c r="E5246" s="940"/>
      <c r="F5246" s="941"/>
      <c r="G5246" s="937" t="str">
        <f t="array" ref="G5246">xlookup(F5246,'Internal Staffing Calculator'!E:E,'Internal Staffing Calculator'!C:C,"")</f>
        <v/>
      </c>
      <c r="H5246" s="932" t="str">
        <f t="array" ref="H5246">if(F5246&lt;&gt;"", iferror(index('Internal Staffing Calculator'!B$8:B23500,match(F5246,'Internal Staffing Calculator'!E$8:E23500,0)), "Not In Budget"),"")</f>
        <v/>
      </c>
      <c r="I5246" s="184"/>
      <c r="J5246" s="184"/>
      <c r="K5246" s="184"/>
      <c r="L5246" s="183"/>
    </row>
    <row r="5247">
      <c r="A5247" s="454"/>
      <c r="B5247" s="927"/>
      <c r="C5247" s="580"/>
      <c r="D5247" s="939"/>
      <c r="E5247" s="940"/>
      <c r="F5247" s="941"/>
      <c r="G5247" s="937" t="str">
        <f t="array" ref="G5247">xlookup(F5247,'Internal Staffing Calculator'!E:E,'Internal Staffing Calculator'!C:C,"")</f>
        <v/>
      </c>
      <c r="H5247" s="932" t="str">
        <f t="array" ref="H5247">if(F5247&lt;&gt;"", iferror(index('Internal Staffing Calculator'!B$8:B23500,match(F5247,'Internal Staffing Calculator'!E$8:E23500,0)), "Not In Budget"),"")</f>
        <v/>
      </c>
      <c r="I5247" s="184"/>
      <c r="J5247" s="184"/>
      <c r="K5247" s="184"/>
      <c r="L5247" s="183"/>
    </row>
    <row r="5248">
      <c r="A5248" s="454"/>
      <c r="B5248" s="927"/>
      <c r="C5248" s="580"/>
      <c r="D5248" s="939"/>
      <c r="E5248" s="940"/>
      <c r="F5248" s="941"/>
      <c r="G5248" s="937" t="str">
        <f t="array" ref="G5248">xlookup(F5248,'Internal Staffing Calculator'!E:E,'Internal Staffing Calculator'!C:C,"")</f>
        <v/>
      </c>
      <c r="H5248" s="932" t="str">
        <f t="array" ref="H5248">if(F5248&lt;&gt;"", iferror(index('Internal Staffing Calculator'!B$8:B23500,match(F5248,'Internal Staffing Calculator'!E$8:E23500,0)), "Not In Budget"),"")</f>
        <v/>
      </c>
      <c r="I5248" s="184"/>
      <c r="J5248" s="184"/>
      <c r="K5248" s="184"/>
      <c r="L5248" s="183"/>
    </row>
    <row r="5249">
      <c r="A5249" s="454"/>
      <c r="B5249" s="927"/>
      <c r="C5249" s="580"/>
      <c r="D5249" s="939"/>
      <c r="E5249" s="940"/>
      <c r="F5249" s="941"/>
      <c r="G5249" s="937" t="str">
        <f t="array" ref="G5249">xlookup(F5249,'Internal Staffing Calculator'!E:E,'Internal Staffing Calculator'!C:C,"")</f>
        <v/>
      </c>
      <c r="H5249" s="932" t="str">
        <f t="array" ref="H5249">if(F5249&lt;&gt;"", iferror(index('Internal Staffing Calculator'!B$8:B23500,match(F5249,'Internal Staffing Calculator'!E$8:E23500,0)), "Not In Budget"),"")</f>
        <v/>
      </c>
      <c r="I5249" s="184"/>
      <c r="J5249" s="184"/>
      <c r="K5249" s="184"/>
      <c r="L5249" s="183"/>
    </row>
    <row r="5250">
      <c r="A5250" s="454"/>
      <c r="B5250" s="927"/>
      <c r="C5250" s="580"/>
      <c r="D5250" s="939"/>
      <c r="E5250" s="940"/>
      <c r="F5250" s="941"/>
      <c r="G5250" s="937" t="str">
        <f t="array" ref="G5250">xlookup(F5250,'Internal Staffing Calculator'!E:E,'Internal Staffing Calculator'!C:C,"")</f>
        <v/>
      </c>
      <c r="H5250" s="932" t="str">
        <f t="array" ref="H5250">if(F5250&lt;&gt;"", iferror(index('Internal Staffing Calculator'!B$8:B23500,match(F5250,'Internal Staffing Calculator'!E$8:E23500,0)), "Not In Budget"),"")</f>
        <v/>
      </c>
      <c r="I5250" s="184"/>
      <c r="J5250" s="184"/>
      <c r="K5250" s="184"/>
      <c r="L5250" s="183"/>
    </row>
    <row r="5251">
      <c r="A5251" s="454"/>
      <c r="B5251" s="927"/>
      <c r="C5251" s="580"/>
      <c r="D5251" s="939"/>
      <c r="E5251" s="940"/>
      <c r="F5251" s="941"/>
      <c r="G5251" s="937" t="str">
        <f t="array" ref="G5251">xlookup(F5251,'Internal Staffing Calculator'!E:E,'Internal Staffing Calculator'!C:C,"")</f>
        <v/>
      </c>
      <c r="H5251" s="932" t="str">
        <f t="array" ref="H5251">if(F5251&lt;&gt;"", iferror(index('Internal Staffing Calculator'!B$8:B23500,match(F5251,'Internal Staffing Calculator'!E$8:E23500,0)), "Not In Budget"),"")</f>
        <v/>
      </c>
      <c r="I5251" s="184"/>
      <c r="J5251" s="184"/>
      <c r="K5251" s="184"/>
      <c r="L5251" s="183"/>
    </row>
    <row r="5252">
      <c r="A5252" s="454"/>
      <c r="B5252" s="927"/>
      <c r="C5252" s="580"/>
      <c r="D5252" s="939"/>
      <c r="E5252" s="940"/>
      <c r="F5252" s="941"/>
      <c r="G5252" s="937" t="str">
        <f t="array" ref="G5252">xlookup(F5252,'Internal Staffing Calculator'!E:E,'Internal Staffing Calculator'!C:C,"")</f>
        <v/>
      </c>
      <c r="H5252" s="932" t="str">
        <f t="array" ref="H5252">if(F5252&lt;&gt;"", iferror(index('Internal Staffing Calculator'!B$8:B23500,match(F5252,'Internal Staffing Calculator'!E$8:E23500,0)), "Not In Budget"),"")</f>
        <v/>
      </c>
      <c r="I5252" s="184"/>
      <c r="J5252" s="184"/>
      <c r="K5252" s="184"/>
      <c r="L5252" s="183"/>
    </row>
    <row r="5253">
      <c r="A5253" s="454"/>
      <c r="B5253" s="927"/>
      <c r="C5253" s="580"/>
      <c r="D5253" s="939"/>
      <c r="E5253" s="940"/>
      <c r="F5253" s="941"/>
      <c r="G5253" s="937" t="str">
        <f t="array" ref="G5253">xlookup(F5253,'Internal Staffing Calculator'!E:E,'Internal Staffing Calculator'!C:C,"")</f>
        <v/>
      </c>
      <c r="H5253" s="932" t="str">
        <f t="array" ref="H5253">if(F5253&lt;&gt;"", iferror(index('Internal Staffing Calculator'!B$8:B23500,match(F5253,'Internal Staffing Calculator'!E$8:E23500,0)), "Not In Budget"),"")</f>
        <v/>
      </c>
      <c r="I5253" s="184"/>
      <c r="J5253" s="184"/>
      <c r="K5253" s="184"/>
      <c r="L5253" s="183"/>
    </row>
    <row r="5254">
      <c r="A5254" s="454"/>
      <c r="B5254" s="927"/>
      <c r="C5254" s="580"/>
      <c r="D5254" s="939"/>
      <c r="E5254" s="940"/>
      <c r="F5254" s="941"/>
      <c r="G5254" s="937" t="str">
        <f t="array" ref="G5254">xlookup(F5254,'Internal Staffing Calculator'!E:E,'Internal Staffing Calculator'!C:C,"")</f>
        <v/>
      </c>
      <c r="H5254" s="932" t="str">
        <f t="array" ref="H5254">if(F5254&lt;&gt;"", iferror(index('Internal Staffing Calculator'!B$8:B23500,match(F5254,'Internal Staffing Calculator'!E$8:E23500,0)), "Not In Budget"),"")</f>
        <v/>
      </c>
      <c r="I5254" s="184"/>
      <c r="J5254" s="184"/>
      <c r="K5254" s="184"/>
      <c r="L5254" s="183"/>
    </row>
    <row r="5255">
      <c r="A5255" s="454"/>
      <c r="B5255" s="927"/>
      <c r="C5255" s="580"/>
      <c r="D5255" s="939"/>
      <c r="E5255" s="940"/>
      <c r="F5255" s="941"/>
      <c r="G5255" s="937" t="str">
        <f t="array" ref="G5255">xlookup(F5255,'Internal Staffing Calculator'!E:E,'Internal Staffing Calculator'!C:C,"")</f>
        <v/>
      </c>
      <c r="H5255" s="932" t="str">
        <f t="array" ref="H5255">if(F5255&lt;&gt;"", iferror(index('Internal Staffing Calculator'!B$8:B23500,match(F5255,'Internal Staffing Calculator'!E$8:E23500,0)), "Not In Budget"),"")</f>
        <v/>
      </c>
      <c r="I5255" s="184"/>
      <c r="J5255" s="184"/>
      <c r="K5255" s="184"/>
      <c r="L5255" s="183"/>
    </row>
    <row r="5256">
      <c r="A5256" s="454"/>
      <c r="B5256" s="927"/>
      <c r="C5256" s="580"/>
      <c r="D5256" s="939"/>
      <c r="E5256" s="940"/>
      <c r="F5256" s="941"/>
      <c r="G5256" s="937" t="str">
        <f t="array" ref="G5256">xlookup(F5256,'Internal Staffing Calculator'!E:E,'Internal Staffing Calculator'!C:C,"")</f>
        <v/>
      </c>
      <c r="H5256" s="932" t="str">
        <f t="array" ref="H5256">if(F5256&lt;&gt;"", iferror(index('Internal Staffing Calculator'!B$8:B23500,match(F5256,'Internal Staffing Calculator'!E$8:E23500,0)), "Not In Budget"),"")</f>
        <v/>
      </c>
      <c r="I5256" s="184"/>
      <c r="J5256" s="184"/>
      <c r="K5256" s="184"/>
      <c r="L5256" s="183"/>
    </row>
    <row r="5257">
      <c r="A5257" s="454"/>
      <c r="B5257" s="927"/>
      <c r="C5257" s="580"/>
      <c r="D5257" s="939"/>
      <c r="E5257" s="940"/>
      <c r="F5257" s="941"/>
      <c r="G5257" s="937" t="str">
        <f t="array" ref="G5257">xlookup(F5257,'Internal Staffing Calculator'!E:E,'Internal Staffing Calculator'!C:C,"")</f>
        <v/>
      </c>
      <c r="H5257" s="932" t="str">
        <f t="array" ref="H5257">if(F5257&lt;&gt;"", iferror(index('Internal Staffing Calculator'!B$8:B23500,match(F5257,'Internal Staffing Calculator'!E$8:E23500,0)), "Not In Budget"),"")</f>
        <v/>
      </c>
      <c r="I5257" s="184"/>
      <c r="J5257" s="184"/>
      <c r="K5257" s="184"/>
      <c r="L5257" s="183"/>
    </row>
    <row r="5258">
      <c r="A5258" s="454"/>
      <c r="B5258" s="927"/>
      <c r="C5258" s="580"/>
      <c r="D5258" s="939"/>
      <c r="E5258" s="940"/>
      <c r="F5258" s="941"/>
      <c r="G5258" s="937" t="str">
        <f t="array" ref="G5258">xlookup(F5258,'Internal Staffing Calculator'!E:E,'Internal Staffing Calculator'!C:C,"")</f>
        <v/>
      </c>
      <c r="H5258" s="932" t="str">
        <f t="array" ref="H5258">if(F5258&lt;&gt;"", iferror(index('Internal Staffing Calculator'!B$8:B23500,match(F5258,'Internal Staffing Calculator'!E$8:E23500,0)), "Not In Budget"),"")</f>
        <v/>
      </c>
      <c r="I5258" s="184"/>
      <c r="J5258" s="184"/>
      <c r="K5258" s="184"/>
      <c r="L5258" s="183"/>
    </row>
    <row r="5259">
      <c r="A5259" s="454"/>
      <c r="B5259" s="927"/>
      <c r="C5259" s="580"/>
      <c r="D5259" s="939"/>
      <c r="E5259" s="940"/>
      <c r="F5259" s="941"/>
      <c r="G5259" s="937" t="str">
        <f t="array" ref="G5259">xlookup(F5259,'Internal Staffing Calculator'!E:E,'Internal Staffing Calculator'!C:C,"")</f>
        <v/>
      </c>
      <c r="H5259" s="932" t="str">
        <f t="array" ref="H5259">if(F5259&lt;&gt;"", iferror(index('Internal Staffing Calculator'!B$8:B23500,match(F5259,'Internal Staffing Calculator'!E$8:E23500,0)), "Not In Budget"),"")</f>
        <v/>
      </c>
      <c r="I5259" s="184"/>
      <c r="J5259" s="184"/>
      <c r="K5259" s="184"/>
      <c r="L5259" s="183"/>
    </row>
    <row r="5260">
      <c r="A5260" s="454"/>
      <c r="B5260" s="927"/>
      <c r="C5260" s="580"/>
      <c r="D5260" s="939"/>
      <c r="E5260" s="940"/>
      <c r="F5260" s="941"/>
      <c r="G5260" s="937" t="str">
        <f t="array" ref="G5260">xlookup(F5260,'Internal Staffing Calculator'!E:E,'Internal Staffing Calculator'!C:C,"")</f>
        <v/>
      </c>
      <c r="H5260" s="932" t="str">
        <f t="array" ref="H5260">if(F5260&lt;&gt;"", iferror(index('Internal Staffing Calculator'!B$8:B23500,match(F5260,'Internal Staffing Calculator'!E$8:E23500,0)), "Not In Budget"),"")</f>
        <v/>
      </c>
      <c r="I5260" s="184"/>
      <c r="J5260" s="184"/>
      <c r="K5260" s="184"/>
      <c r="L5260" s="183"/>
    </row>
    <row r="5261">
      <c r="A5261" s="454"/>
      <c r="B5261" s="927"/>
      <c r="C5261" s="580"/>
      <c r="D5261" s="939"/>
      <c r="E5261" s="940"/>
      <c r="F5261" s="941"/>
      <c r="G5261" s="937" t="str">
        <f t="array" ref="G5261">xlookup(F5261,'Internal Staffing Calculator'!E:E,'Internal Staffing Calculator'!C:C,"")</f>
        <v/>
      </c>
      <c r="H5261" s="932" t="str">
        <f t="array" ref="H5261">if(F5261&lt;&gt;"", iferror(index('Internal Staffing Calculator'!B$8:B23500,match(F5261,'Internal Staffing Calculator'!E$8:E23500,0)), "Not In Budget"),"")</f>
        <v/>
      </c>
      <c r="I5261" s="184"/>
      <c r="J5261" s="184"/>
      <c r="K5261" s="184"/>
      <c r="L5261" s="183"/>
    </row>
    <row r="5262">
      <c r="A5262" s="454"/>
      <c r="B5262" s="927"/>
      <c r="C5262" s="580"/>
      <c r="D5262" s="939"/>
      <c r="E5262" s="940"/>
      <c r="F5262" s="941"/>
      <c r="G5262" s="937" t="str">
        <f t="array" ref="G5262">xlookup(F5262,'Internal Staffing Calculator'!E:E,'Internal Staffing Calculator'!C:C,"")</f>
        <v/>
      </c>
      <c r="H5262" s="932" t="str">
        <f t="array" ref="H5262">if(F5262&lt;&gt;"", iferror(index('Internal Staffing Calculator'!B$8:B23500,match(F5262,'Internal Staffing Calculator'!E$8:E23500,0)), "Not In Budget"),"")</f>
        <v/>
      </c>
      <c r="I5262" s="184"/>
      <c r="J5262" s="184"/>
      <c r="K5262" s="184"/>
      <c r="L5262" s="183"/>
    </row>
    <row r="5263">
      <c r="A5263" s="454"/>
      <c r="B5263" s="927"/>
      <c r="C5263" s="580"/>
      <c r="D5263" s="939"/>
      <c r="E5263" s="940"/>
      <c r="F5263" s="941"/>
      <c r="G5263" s="937" t="str">
        <f t="array" ref="G5263">xlookup(F5263,'Internal Staffing Calculator'!E:E,'Internal Staffing Calculator'!C:C,"")</f>
        <v/>
      </c>
      <c r="H5263" s="932" t="str">
        <f t="array" ref="H5263">if(F5263&lt;&gt;"", iferror(index('Internal Staffing Calculator'!B$8:B23500,match(F5263,'Internal Staffing Calculator'!E$8:E23500,0)), "Not In Budget"),"")</f>
        <v/>
      </c>
      <c r="I5263" s="184"/>
      <c r="J5263" s="184"/>
      <c r="K5263" s="184"/>
      <c r="L5263" s="183"/>
    </row>
    <row r="5264">
      <c r="A5264" s="454"/>
      <c r="B5264" s="927"/>
      <c r="C5264" s="580"/>
      <c r="D5264" s="939"/>
      <c r="E5264" s="940"/>
      <c r="F5264" s="941"/>
      <c r="G5264" s="937" t="str">
        <f t="array" ref="G5264">xlookup(F5264,'Internal Staffing Calculator'!E:E,'Internal Staffing Calculator'!C:C,"")</f>
        <v/>
      </c>
      <c r="H5264" s="932" t="str">
        <f t="array" ref="H5264">if(F5264&lt;&gt;"", iferror(index('Internal Staffing Calculator'!B$8:B23500,match(F5264,'Internal Staffing Calculator'!E$8:E23500,0)), "Not In Budget"),"")</f>
        <v/>
      </c>
      <c r="I5264" s="184"/>
      <c r="J5264" s="184"/>
      <c r="K5264" s="184"/>
      <c r="L5264" s="183"/>
    </row>
    <row r="5265">
      <c r="A5265" s="454"/>
      <c r="B5265" s="927"/>
      <c r="C5265" s="580"/>
      <c r="D5265" s="939"/>
      <c r="E5265" s="940"/>
      <c r="F5265" s="941"/>
      <c r="G5265" s="937" t="str">
        <f t="array" ref="G5265">xlookup(F5265,'Internal Staffing Calculator'!E:E,'Internal Staffing Calculator'!C:C,"")</f>
        <v/>
      </c>
      <c r="H5265" s="932" t="str">
        <f t="array" ref="H5265">if(F5265&lt;&gt;"", iferror(index('Internal Staffing Calculator'!B$8:B23500,match(F5265,'Internal Staffing Calculator'!E$8:E23500,0)), "Not In Budget"),"")</f>
        <v/>
      </c>
      <c r="I5265" s="184"/>
      <c r="J5265" s="184"/>
      <c r="K5265" s="184"/>
      <c r="L5265" s="183"/>
    </row>
    <row r="5266">
      <c r="A5266" s="454"/>
      <c r="B5266" s="927"/>
      <c r="C5266" s="580"/>
      <c r="D5266" s="939"/>
      <c r="E5266" s="940"/>
      <c r="F5266" s="941"/>
      <c r="G5266" s="937" t="str">
        <f t="array" ref="G5266">xlookup(F5266,'Internal Staffing Calculator'!E:E,'Internal Staffing Calculator'!C:C,"")</f>
        <v/>
      </c>
      <c r="H5266" s="932" t="str">
        <f t="array" ref="H5266">if(F5266&lt;&gt;"", iferror(index('Internal Staffing Calculator'!B$8:B23500,match(F5266,'Internal Staffing Calculator'!E$8:E23500,0)), "Not In Budget"),"")</f>
        <v/>
      </c>
      <c r="I5266" s="184"/>
      <c r="J5266" s="184"/>
      <c r="K5266" s="184"/>
      <c r="L5266" s="183"/>
    </row>
    <row r="5267">
      <c r="A5267" s="454"/>
      <c r="B5267" s="927"/>
      <c r="C5267" s="580"/>
      <c r="D5267" s="939"/>
      <c r="E5267" s="940"/>
      <c r="F5267" s="941"/>
      <c r="G5267" s="937" t="str">
        <f t="array" ref="G5267">xlookup(F5267,'Internal Staffing Calculator'!E:E,'Internal Staffing Calculator'!C:C,"")</f>
        <v/>
      </c>
      <c r="H5267" s="932" t="str">
        <f t="array" ref="H5267">if(F5267&lt;&gt;"", iferror(index('Internal Staffing Calculator'!B$8:B23500,match(F5267,'Internal Staffing Calculator'!E$8:E23500,0)), "Not In Budget"),"")</f>
        <v/>
      </c>
      <c r="I5267" s="184"/>
      <c r="J5267" s="184"/>
      <c r="K5267" s="184"/>
      <c r="L5267" s="183"/>
    </row>
    <row r="5268">
      <c r="A5268" s="454"/>
      <c r="B5268" s="927"/>
      <c r="C5268" s="580"/>
      <c r="D5268" s="939"/>
      <c r="E5268" s="940"/>
      <c r="F5268" s="941"/>
      <c r="G5268" s="937" t="str">
        <f t="array" ref="G5268">xlookup(F5268,'Internal Staffing Calculator'!E:E,'Internal Staffing Calculator'!C:C,"")</f>
        <v/>
      </c>
      <c r="H5268" s="932" t="str">
        <f t="array" ref="H5268">if(F5268&lt;&gt;"", iferror(index('Internal Staffing Calculator'!B$8:B23500,match(F5268,'Internal Staffing Calculator'!E$8:E23500,0)), "Not In Budget"),"")</f>
        <v/>
      </c>
      <c r="I5268" s="184"/>
      <c r="J5268" s="184"/>
      <c r="K5268" s="184"/>
      <c r="L5268" s="183"/>
    </row>
    <row r="5269">
      <c r="A5269" s="454"/>
      <c r="B5269" s="927"/>
      <c r="C5269" s="580"/>
      <c r="D5269" s="939"/>
      <c r="E5269" s="940"/>
      <c r="F5269" s="941"/>
      <c r="G5269" s="937" t="str">
        <f t="array" ref="G5269">xlookup(F5269,'Internal Staffing Calculator'!E:E,'Internal Staffing Calculator'!C:C,"")</f>
        <v/>
      </c>
      <c r="H5269" s="932" t="str">
        <f t="array" ref="H5269">if(F5269&lt;&gt;"", iferror(index('Internal Staffing Calculator'!B$8:B23500,match(F5269,'Internal Staffing Calculator'!E$8:E23500,0)), "Not In Budget"),"")</f>
        <v/>
      </c>
      <c r="I5269" s="184"/>
      <c r="J5269" s="184"/>
      <c r="K5269" s="184"/>
      <c r="L5269" s="183"/>
    </row>
    <row r="5270">
      <c r="A5270" s="454"/>
      <c r="B5270" s="927"/>
      <c r="C5270" s="580"/>
      <c r="D5270" s="939"/>
      <c r="E5270" s="940"/>
      <c r="F5270" s="941"/>
      <c r="G5270" s="937" t="str">
        <f t="array" ref="G5270">xlookup(F5270,'Internal Staffing Calculator'!E:E,'Internal Staffing Calculator'!C:C,"")</f>
        <v/>
      </c>
      <c r="H5270" s="932" t="str">
        <f t="array" ref="H5270">if(F5270&lt;&gt;"", iferror(index('Internal Staffing Calculator'!B$8:B23500,match(F5270,'Internal Staffing Calculator'!E$8:E23500,0)), "Not In Budget"),"")</f>
        <v/>
      </c>
      <c r="I5270" s="184"/>
      <c r="J5270" s="184"/>
      <c r="K5270" s="184"/>
      <c r="L5270" s="183"/>
    </row>
    <row r="5271">
      <c r="A5271" s="454"/>
      <c r="B5271" s="927"/>
      <c r="C5271" s="580"/>
      <c r="D5271" s="939"/>
      <c r="E5271" s="940"/>
      <c r="F5271" s="941"/>
      <c r="G5271" s="937" t="str">
        <f t="array" ref="G5271">xlookup(F5271,'Internal Staffing Calculator'!E:E,'Internal Staffing Calculator'!C:C,"")</f>
        <v/>
      </c>
      <c r="H5271" s="932" t="str">
        <f t="array" ref="H5271">if(F5271&lt;&gt;"", iferror(index('Internal Staffing Calculator'!B$8:B23500,match(F5271,'Internal Staffing Calculator'!E$8:E23500,0)), "Not In Budget"),"")</f>
        <v/>
      </c>
      <c r="I5271" s="184"/>
      <c r="J5271" s="184"/>
      <c r="K5271" s="184"/>
      <c r="L5271" s="183"/>
    </row>
    <row r="5272">
      <c r="A5272" s="454"/>
      <c r="B5272" s="927"/>
      <c r="C5272" s="580"/>
      <c r="D5272" s="939"/>
      <c r="E5272" s="940"/>
      <c r="F5272" s="941"/>
      <c r="G5272" s="937" t="str">
        <f t="array" ref="G5272">xlookup(F5272,'Internal Staffing Calculator'!E:E,'Internal Staffing Calculator'!C:C,"")</f>
        <v/>
      </c>
      <c r="H5272" s="932" t="str">
        <f t="array" ref="H5272">if(F5272&lt;&gt;"", iferror(index('Internal Staffing Calculator'!B$8:B23500,match(F5272,'Internal Staffing Calculator'!E$8:E23500,0)), "Not In Budget"),"")</f>
        <v/>
      </c>
      <c r="I5272" s="184"/>
      <c r="J5272" s="184"/>
      <c r="K5272" s="184"/>
      <c r="L5272" s="183"/>
    </row>
    <row r="5273">
      <c r="A5273" s="454"/>
      <c r="B5273" s="927"/>
      <c r="C5273" s="580"/>
      <c r="D5273" s="939"/>
      <c r="E5273" s="940"/>
      <c r="F5273" s="941"/>
      <c r="G5273" s="937" t="str">
        <f t="array" ref="G5273">xlookup(F5273,'Internal Staffing Calculator'!E:E,'Internal Staffing Calculator'!C:C,"")</f>
        <v/>
      </c>
      <c r="H5273" s="932" t="str">
        <f t="array" ref="H5273">if(F5273&lt;&gt;"", iferror(index('Internal Staffing Calculator'!B$8:B23500,match(F5273,'Internal Staffing Calculator'!E$8:E23500,0)), "Not In Budget"),"")</f>
        <v/>
      </c>
      <c r="I5273" s="184"/>
      <c r="J5273" s="184"/>
      <c r="K5273" s="184"/>
      <c r="L5273" s="183"/>
    </row>
    <row r="5274">
      <c r="A5274" s="454"/>
      <c r="B5274" s="927"/>
      <c r="C5274" s="580"/>
      <c r="D5274" s="939"/>
      <c r="E5274" s="940"/>
      <c r="F5274" s="941"/>
      <c r="G5274" s="937" t="str">
        <f t="array" ref="G5274">xlookup(F5274,'Internal Staffing Calculator'!E:E,'Internal Staffing Calculator'!C:C,"")</f>
        <v/>
      </c>
      <c r="H5274" s="932" t="str">
        <f t="array" ref="H5274">if(F5274&lt;&gt;"", iferror(index('Internal Staffing Calculator'!B$8:B23500,match(F5274,'Internal Staffing Calculator'!E$8:E23500,0)), "Not In Budget"),"")</f>
        <v/>
      </c>
      <c r="I5274" s="184"/>
      <c r="J5274" s="184"/>
      <c r="K5274" s="184"/>
      <c r="L5274" s="183"/>
    </row>
    <row r="5275">
      <c r="A5275" s="454"/>
      <c r="B5275" s="927"/>
      <c r="C5275" s="580"/>
      <c r="D5275" s="939"/>
      <c r="E5275" s="940"/>
      <c r="F5275" s="941"/>
      <c r="G5275" s="937" t="str">
        <f t="array" ref="G5275">xlookup(F5275,'Internal Staffing Calculator'!E:E,'Internal Staffing Calculator'!C:C,"")</f>
        <v/>
      </c>
      <c r="H5275" s="932" t="str">
        <f t="array" ref="H5275">if(F5275&lt;&gt;"", iferror(index('Internal Staffing Calculator'!B$8:B23500,match(F5275,'Internal Staffing Calculator'!E$8:E23500,0)), "Not In Budget"),"")</f>
        <v/>
      </c>
      <c r="I5275" s="184"/>
      <c r="J5275" s="184"/>
      <c r="K5275" s="184"/>
      <c r="L5275" s="183"/>
    </row>
    <row r="5276">
      <c r="A5276" s="454"/>
      <c r="B5276" s="927"/>
      <c r="C5276" s="580"/>
      <c r="D5276" s="939"/>
      <c r="E5276" s="940"/>
      <c r="F5276" s="941"/>
      <c r="G5276" s="937" t="str">
        <f t="array" ref="G5276">xlookup(F5276,'Internal Staffing Calculator'!E:E,'Internal Staffing Calculator'!C:C,"")</f>
        <v/>
      </c>
      <c r="H5276" s="932" t="str">
        <f t="array" ref="H5276">if(F5276&lt;&gt;"", iferror(index('Internal Staffing Calculator'!B$8:B23500,match(F5276,'Internal Staffing Calculator'!E$8:E23500,0)), "Not In Budget"),"")</f>
        <v/>
      </c>
      <c r="I5276" s="184"/>
      <c r="J5276" s="184"/>
      <c r="K5276" s="184"/>
      <c r="L5276" s="183"/>
    </row>
    <row r="5277">
      <c r="A5277" s="454"/>
      <c r="B5277" s="927"/>
      <c r="C5277" s="580"/>
      <c r="D5277" s="939"/>
      <c r="E5277" s="940"/>
      <c r="F5277" s="941"/>
      <c r="G5277" s="937" t="str">
        <f t="array" ref="G5277">xlookup(F5277,'Internal Staffing Calculator'!E:E,'Internal Staffing Calculator'!C:C,"")</f>
        <v/>
      </c>
      <c r="H5277" s="932" t="str">
        <f t="array" ref="H5277">if(F5277&lt;&gt;"", iferror(index('Internal Staffing Calculator'!B$8:B23500,match(F5277,'Internal Staffing Calculator'!E$8:E23500,0)), "Not In Budget"),"")</f>
        <v/>
      </c>
      <c r="I5277" s="184"/>
      <c r="J5277" s="184"/>
      <c r="K5277" s="184"/>
      <c r="L5277" s="183"/>
    </row>
    <row r="5278">
      <c r="A5278" s="454"/>
      <c r="B5278" s="927"/>
      <c r="C5278" s="580"/>
      <c r="D5278" s="939"/>
      <c r="E5278" s="940"/>
      <c r="F5278" s="941"/>
      <c r="G5278" s="937" t="str">
        <f t="array" ref="G5278">xlookup(F5278,'Internal Staffing Calculator'!E:E,'Internal Staffing Calculator'!C:C,"")</f>
        <v/>
      </c>
      <c r="H5278" s="932" t="str">
        <f t="array" ref="H5278">if(F5278&lt;&gt;"", iferror(index('Internal Staffing Calculator'!B$8:B23500,match(F5278,'Internal Staffing Calculator'!E$8:E23500,0)), "Not In Budget"),"")</f>
        <v/>
      </c>
      <c r="I5278" s="184"/>
      <c r="J5278" s="184"/>
      <c r="K5278" s="184"/>
      <c r="L5278" s="183"/>
    </row>
    <row r="5279">
      <c r="A5279" s="454"/>
      <c r="B5279" s="927"/>
      <c r="C5279" s="580"/>
      <c r="D5279" s="939"/>
      <c r="E5279" s="940"/>
      <c r="F5279" s="941"/>
      <c r="G5279" s="937" t="str">
        <f t="array" ref="G5279">xlookup(F5279,'Internal Staffing Calculator'!E:E,'Internal Staffing Calculator'!C:C,"")</f>
        <v/>
      </c>
      <c r="H5279" s="932" t="str">
        <f t="array" ref="H5279">if(F5279&lt;&gt;"", iferror(index('Internal Staffing Calculator'!B$8:B23500,match(F5279,'Internal Staffing Calculator'!E$8:E23500,0)), "Not In Budget"),"")</f>
        <v/>
      </c>
      <c r="I5279" s="184"/>
      <c r="J5279" s="184"/>
      <c r="K5279" s="184"/>
      <c r="L5279" s="183"/>
    </row>
    <row r="5280">
      <c r="A5280" s="454"/>
      <c r="B5280" s="927"/>
      <c r="C5280" s="580"/>
      <c r="D5280" s="939"/>
      <c r="E5280" s="940"/>
      <c r="F5280" s="941"/>
      <c r="G5280" s="937" t="str">
        <f t="array" ref="G5280">xlookup(F5280,'Internal Staffing Calculator'!E:E,'Internal Staffing Calculator'!C:C,"")</f>
        <v/>
      </c>
      <c r="H5280" s="932" t="str">
        <f t="array" ref="H5280">if(F5280&lt;&gt;"", iferror(index('Internal Staffing Calculator'!B$8:B23500,match(F5280,'Internal Staffing Calculator'!E$8:E23500,0)), "Not In Budget"),"")</f>
        <v/>
      </c>
      <c r="I5280" s="184"/>
      <c r="J5280" s="184"/>
      <c r="K5280" s="184"/>
      <c r="L5280" s="183"/>
    </row>
    <row r="5281">
      <c r="A5281" s="454"/>
      <c r="B5281" s="927"/>
      <c r="C5281" s="580"/>
      <c r="D5281" s="939"/>
      <c r="E5281" s="940"/>
      <c r="F5281" s="941"/>
      <c r="G5281" s="937" t="str">
        <f t="array" ref="G5281">xlookup(F5281,'Internal Staffing Calculator'!E:E,'Internal Staffing Calculator'!C:C,"")</f>
        <v/>
      </c>
      <c r="H5281" s="932" t="str">
        <f t="array" ref="H5281">if(F5281&lt;&gt;"", iferror(index('Internal Staffing Calculator'!B$8:B23500,match(F5281,'Internal Staffing Calculator'!E$8:E23500,0)), "Not In Budget"),"")</f>
        <v/>
      </c>
      <c r="I5281" s="184"/>
      <c r="J5281" s="184"/>
      <c r="K5281" s="184"/>
      <c r="L5281" s="183"/>
    </row>
    <row r="5282">
      <c r="A5282" s="454"/>
      <c r="B5282" s="927"/>
      <c r="C5282" s="580"/>
      <c r="D5282" s="939"/>
      <c r="E5282" s="940"/>
      <c r="F5282" s="941"/>
      <c r="G5282" s="937" t="str">
        <f t="array" ref="G5282">xlookup(F5282,'Internal Staffing Calculator'!E:E,'Internal Staffing Calculator'!C:C,"")</f>
        <v/>
      </c>
      <c r="H5282" s="932" t="str">
        <f t="array" ref="H5282">if(F5282&lt;&gt;"", iferror(index('Internal Staffing Calculator'!B$8:B23500,match(F5282,'Internal Staffing Calculator'!E$8:E23500,0)), "Not In Budget"),"")</f>
        <v/>
      </c>
      <c r="I5282" s="184"/>
      <c r="J5282" s="184"/>
      <c r="K5282" s="184"/>
      <c r="L5282" s="183"/>
    </row>
    <row r="5283">
      <c r="A5283" s="454"/>
      <c r="B5283" s="927"/>
      <c r="C5283" s="580"/>
      <c r="D5283" s="939"/>
      <c r="E5283" s="940"/>
      <c r="F5283" s="941"/>
      <c r="G5283" s="937" t="str">
        <f t="array" ref="G5283">xlookup(F5283,'Internal Staffing Calculator'!E:E,'Internal Staffing Calculator'!C:C,"")</f>
        <v/>
      </c>
      <c r="H5283" s="932" t="str">
        <f t="array" ref="H5283">if(F5283&lt;&gt;"", iferror(index('Internal Staffing Calculator'!B$8:B23500,match(F5283,'Internal Staffing Calculator'!E$8:E23500,0)), "Not In Budget"),"")</f>
        <v/>
      </c>
      <c r="I5283" s="184"/>
      <c r="J5283" s="184"/>
      <c r="K5283" s="184"/>
      <c r="L5283" s="183"/>
    </row>
    <row r="5284">
      <c r="A5284" s="454"/>
      <c r="B5284" s="927"/>
      <c r="C5284" s="580"/>
      <c r="D5284" s="939"/>
      <c r="E5284" s="940"/>
      <c r="F5284" s="941"/>
      <c r="G5284" s="937" t="str">
        <f t="array" ref="G5284">xlookup(F5284,'Internal Staffing Calculator'!E:E,'Internal Staffing Calculator'!C:C,"")</f>
        <v/>
      </c>
      <c r="H5284" s="932" t="str">
        <f t="array" ref="H5284">if(F5284&lt;&gt;"", iferror(index('Internal Staffing Calculator'!B$8:B23500,match(F5284,'Internal Staffing Calculator'!E$8:E23500,0)), "Not In Budget"),"")</f>
        <v/>
      </c>
      <c r="I5284" s="184"/>
      <c r="J5284" s="184"/>
      <c r="K5284" s="184"/>
      <c r="L5284" s="183"/>
    </row>
    <row r="5285">
      <c r="A5285" s="454"/>
      <c r="B5285" s="927"/>
      <c r="C5285" s="580"/>
      <c r="D5285" s="939"/>
      <c r="E5285" s="940"/>
      <c r="F5285" s="941"/>
      <c r="G5285" s="937" t="str">
        <f t="array" ref="G5285">xlookup(F5285,'Internal Staffing Calculator'!E:E,'Internal Staffing Calculator'!C:C,"")</f>
        <v/>
      </c>
      <c r="H5285" s="932" t="str">
        <f t="array" ref="H5285">if(F5285&lt;&gt;"", iferror(index('Internal Staffing Calculator'!B$8:B23500,match(F5285,'Internal Staffing Calculator'!E$8:E23500,0)), "Not In Budget"),"")</f>
        <v/>
      </c>
      <c r="I5285" s="184"/>
      <c r="J5285" s="184"/>
      <c r="K5285" s="184"/>
      <c r="L5285" s="183"/>
    </row>
    <row r="5286">
      <c r="A5286" s="454"/>
      <c r="B5286" s="927"/>
      <c r="C5286" s="580"/>
      <c r="D5286" s="939"/>
      <c r="E5286" s="940"/>
      <c r="F5286" s="941"/>
      <c r="G5286" s="937" t="str">
        <f t="array" ref="G5286">xlookup(F5286,'Internal Staffing Calculator'!E:E,'Internal Staffing Calculator'!C:C,"")</f>
        <v/>
      </c>
      <c r="H5286" s="932" t="str">
        <f t="array" ref="H5286">if(F5286&lt;&gt;"", iferror(index('Internal Staffing Calculator'!B$8:B23500,match(F5286,'Internal Staffing Calculator'!E$8:E23500,0)), "Not In Budget"),"")</f>
        <v/>
      </c>
      <c r="I5286" s="184"/>
      <c r="J5286" s="184"/>
      <c r="K5286" s="184"/>
      <c r="L5286" s="183"/>
    </row>
    <row r="5287">
      <c r="A5287" s="454"/>
      <c r="B5287" s="927"/>
      <c r="C5287" s="580"/>
      <c r="D5287" s="939"/>
      <c r="E5287" s="940"/>
      <c r="F5287" s="941"/>
      <c r="G5287" s="937" t="str">
        <f t="array" ref="G5287">xlookup(F5287,'Internal Staffing Calculator'!E:E,'Internal Staffing Calculator'!C:C,"")</f>
        <v/>
      </c>
      <c r="H5287" s="932" t="str">
        <f t="array" ref="H5287">if(F5287&lt;&gt;"", iferror(index('Internal Staffing Calculator'!B$8:B23500,match(F5287,'Internal Staffing Calculator'!E$8:E23500,0)), "Not In Budget"),"")</f>
        <v/>
      </c>
      <c r="I5287" s="184"/>
      <c r="J5287" s="184"/>
      <c r="K5287" s="184"/>
      <c r="L5287" s="183"/>
    </row>
    <row r="5288">
      <c r="A5288" s="454"/>
      <c r="B5288" s="927"/>
      <c r="C5288" s="580"/>
      <c r="D5288" s="939"/>
      <c r="E5288" s="940"/>
      <c r="F5288" s="941"/>
      <c r="G5288" s="937" t="str">
        <f t="array" ref="G5288">xlookup(F5288,'Internal Staffing Calculator'!E:E,'Internal Staffing Calculator'!C:C,"")</f>
        <v/>
      </c>
      <c r="H5288" s="932" t="str">
        <f t="array" ref="H5288">if(F5288&lt;&gt;"", iferror(index('Internal Staffing Calculator'!B$8:B23500,match(F5288,'Internal Staffing Calculator'!E$8:E23500,0)), "Not In Budget"),"")</f>
        <v/>
      </c>
      <c r="I5288" s="184"/>
      <c r="J5288" s="184"/>
      <c r="K5288" s="184"/>
      <c r="L5288" s="183"/>
    </row>
    <row r="5289">
      <c r="A5289" s="454"/>
      <c r="B5289" s="927"/>
      <c r="C5289" s="580"/>
      <c r="D5289" s="939"/>
      <c r="E5289" s="940"/>
      <c r="F5289" s="941"/>
      <c r="G5289" s="937" t="str">
        <f t="array" ref="G5289">xlookup(F5289,'Internal Staffing Calculator'!E:E,'Internal Staffing Calculator'!C:C,"")</f>
        <v/>
      </c>
      <c r="H5289" s="932" t="str">
        <f t="array" ref="H5289">if(F5289&lt;&gt;"", iferror(index('Internal Staffing Calculator'!B$8:B23500,match(F5289,'Internal Staffing Calculator'!E$8:E23500,0)), "Not In Budget"),"")</f>
        <v/>
      </c>
      <c r="I5289" s="184"/>
      <c r="J5289" s="184"/>
      <c r="K5289" s="184"/>
      <c r="L5289" s="183"/>
    </row>
    <row r="5290">
      <c r="A5290" s="454"/>
      <c r="B5290" s="927"/>
      <c r="C5290" s="580"/>
      <c r="D5290" s="939"/>
      <c r="E5290" s="940"/>
      <c r="F5290" s="941"/>
      <c r="G5290" s="937" t="str">
        <f t="array" ref="G5290">xlookup(F5290,'Internal Staffing Calculator'!E:E,'Internal Staffing Calculator'!C:C,"")</f>
        <v/>
      </c>
      <c r="H5290" s="932" t="str">
        <f t="array" ref="H5290">if(F5290&lt;&gt;"", iferror(index('Internal Staffing Calculator'!B$8:B23500,match(F5290,'Internal Staffing Calculator'!E$8:E23500,0)), "Not In Budget"),"")</f>
        <v/>
      </c>
      <c r="I5290" s="184"/>
      <c r="J5290" s="184"/>
      <c r="K5290" s="184"/>
      <c r="L5290" s="183"/>
    </row>
    <row r="5291">
      <c r="A5291" s="454"/>
      <c r="B5291" s="927"/>
      <c r="C5291" s="580"/>
      <c r="D5291" s="939"/>
      <c r="E5291" s="940"/>
      <c r="F5291" s="941"/>
      <c r="G5291" s="937" t="str">
        <f t="array" ref="G5291">xlookup(F5291,'Internal Staffing Calculator'!E:E,'Internal Staffing Calculator'!C:C,"")</f>
        <v/>
      </c>
      <c r="H5291" s="932" t="str">
        <f t="array" ref="H5291">if(F5291&lt;&gt;"", iferror(index('Internal Staffing Calculator'!B$8:B23500,match(F5291,'Internal Staffing Calculator'!E$8:E23500,0)), "Not In Budget"),"")</f>
        <v/>
      </c>
      <c r="I5291" s="184"/>
      <c r="J5291" s="184"/>
      <c r="K5291" s="184"/>
      <c r="L5291" s="183"/>
    </row>
    <row r="5292">
      <c r="A5292" s="454"/>
      <c r="B5292" s="927"/>
      <c r="C5292" s="580"/>
      <c r="D5292" s="939"/>
      <c r="E5292" s="940"/>
      <c r="F5292" s="941"/>
      <c r="G5292" s="937" t="str">
        <f t="array" ref="G5292">xlookup(F5292,'Internal Staffing Calculator'!E:E,'Internal Staffing Calculator'!C:C,"")</f>
        <v/>
      </c>
      <c r="H5292" s="932" t="str">
        <f t="array" ref="H5292">if(F5292&lt;&gt;"", iferror(index('Internal Staffing Calculator'!B$8:B23500,match(F5292,'Internal Staffing Calculator'!E$8:E23500,0)), "Not In Budget"),"")</f>
        <v/>
      </c>
      <c r="I5292" s="184"/>
      <c r="J5292" s="184"/>
      <c r="K5292" s="184"/>
      <c r="L5292" s="183"/>
    </row>
    <row r="5293">
      <c r="A5293" s="454"/>
      <c r="B5293" s="927"/>
      <c r="C5293" s="580"/>
      <c r="D5293" s="939"/>
      <c r="E5293" s="940"/>
      <c r="F5293" s="941"/>
      <c r="G5293" s="937" t="str">
        <f t="array" ref="G5293">xlookup(F5293,'Internal Staffing Calculator'!E:E,'Internal Staffing Calculator'!C:C,"")</f>
        <v/>
      </c>
      <c r="H5293" s="932" t="str">
        <f t="array" ref="H5293">if(F5293&lt;&gt;"", iferror(index('Internal Staffing Calculator'!B$8:B23500,match(F5293,'Internal Staffing Calculator'!E$8:E23500,0)), "Not In Budget"),"")</f>
        <v/>
      </c>
      <c r="I5293" s="184"/>
      <c r="J5293" s="184"/>
      <c r="K5293" s="184"/>
      <c r="L5293" s="183"/>
    </row>
    <row r="5294">
      <c r="A5294" s="454"/>
      <c r="B5294" s="927"/>
      <c r="C5294" s="580"/>
      <c r="D5294" s="939"/>
      <c r="E5294" s="940"/>
      <c r="F5294" s="941"/>
      <c r="G5294" s="937" t="str">
        <f t="array" ref="G5294">xlookup(F5294,'Internal Staffing Calculator'!E:E,'Internal Staffing Calculator'!C:C,"")</f>
        <v/>
      </c>
      <c r="H5294" s="932" t="str">
        <f t="array" ref="H5294">if(F5294&lt;&gt;"", iferror(index('Internal Staffing Calculator'!B$8:B23500,match(F5294,'Internal Staffing Calculator'!E$8:E23500,0)), "Not In Budget"),"")</f>
        <v/>
      </c>
      <c r="I5294" s="184"/>
      <c r="J5294" s="184"/>
      <c r="K5294" s="184"/>
      <c r="L5294" s="183"/>
    </row>
    <row r="5295">
      <c r="A5295" s="454"/>
      <c r="B5295" s="927"/>
      <c r="C5295" s="580"/>
      <c r="D5295" s="939"/>
      <c r="E5295" s="940"/>
      <c r="F5295" s="941"/>
      <c r="G5295" s="937" t="str">
        <f t="array" ref="G5295">xlookup(F5295,'Internal Staffing Calculator'!E:E,'Internal Staffing Calculator'!C:C,"")</f>
        <v/>
      </c>
      <c r="H5295" s="932" t="str">
        <f t="array" ref="H5295">if(F5295&lt;&gt;"", iferror(index('Internal Staffing Calculator'!B$8:B23500,match(F5295,'Internal Staffing Calculator'!E$8:E23500,0)), "Not In Budget"),"")</f>
        <v/>
      </c>
      <c r="I5295" s="184"/>
      <c r="J5295" s="184"/>
      <c r="K5295" s="184"/>
      <c r="L5295" s="183"/>
    </row>
    <row r="5296">
      <c r="A5296" s="454"/>
      <c r="B5296" s="927"/>
      <c r="C5296" s="580"/>
      <c r="D5296" s="939"/>
      <c r="E5296" s="940"/>
      <c r="F5296" s="941"/>
      <c r="G5296" s="937" t="str">
        <f t="array" ref="G5296">xlookup(F5296,'Internal Staffing Calculator'!E:E,'Internal Staffing Calculator'!C:C,"")</f>
        <v/>
      </c>
      <c r="H5296" s="932" t="str">
        <f t="array" ref="H5296">if(F5296&lt;&gt;"", iferror(index('Internal Staffing Calculator'!B$8:B23500,match(F5296,'Internal Staffing Calculator'!E$8:E23500,0)), "Not In Budget"),"")</f>
        <v/>
      </c>
      <c r="I5296" s="184"/>
      <c r="J5296" s="184"/>
      <c r="K5296" s="184"/>
      <c r="L5296" s="183"/>
    </row>
    <row r="5297">
      <c r="A5297" s="454"/>
      <c r="B5297" s="927"/>
      <c r="C5297" s="580"/>
      <c r="D5297" s="939"/>
      <c r="E5297" s="940"/>
      <c r="F5297" s="941"/>
      <c r="G5297" s="937" t="str">
        <f t="array" ref="G5297">xlookup(F5297,'Internal Staffing Calculator'!E:E,'Internal Staffing Calculator'!C:C,"")</f>
        <v/>
      </c>
      <c r="H5297" s="932" t="str">
        <f t="array" ref="H5297">if(F5297&lt;&gt;"", iferror(index('Internal Staffing Calculator'!B$8:B23500,match(F5297,'Internal Staffing Calculator'!E$8:E23500,0)), "Not In Budget"),"")</f>
        <v/>
      </c>
      <c r="I5297" s="184"/>
      <c r="J5297" s="184"/>
      <c r="K5297" s="184"/>
      <c r="L5297" s="183"/>
    </row>
    <row r="5298">
      <c r="A5298" s="454"/>
      <c r="B5298" s="927"/>
      <c r="C5298" s="580"/>
      <c r="D5298" s="939"/>
      <c r="E5298" s="940"/>
      <c r="F5298" s="941"/>
      <c r="G5298" s="937" t="str">
        <f t="array" ref="G5298">xlookup(F5298,'Internal Staffing Calculator'!E:E,'Internal Staffing Calculator'!C:C,"")</f>
        <v/>
      </c>
      <c r="H5298" s="932" t="str">
        <f t="array" ref="H5298">if(F5298&lt;&gt;"", iferror(index('Internal Staffing Calculator'!B$8:B23500,match(F5298,'Internal Staffing Calculator'!E$8:E23500,0)), "Not In Budget"),"")</f>
        <v/>
      </c>
      <c r="I5298" s="184"/>
      <c r="J5298" s="184"/>
      <c r="K5298" s="184"/>
      <c r="L5298" s="183"/>
    </row>
    <row r="5299">
      <c r="A5299" s="454"/>
      <c r="B5299" s="927"/>
      <c r="C5299" s="580"/>
      <c r="D5299" s="939"/>
      <c r="E5299" s="940"/>
      <c r="F5299" s="941"/>
      <c r="G5299" s="937" t="str">
        <f t="array" ref="G5299">xlookup(F5299,'Internal Staffing Calculator'!E:E,'Internal Staffing Calculator'!C:C,"")</f>
        <v/>
      </c>
      <c r="H5299" s="932" t="str">
        <f t="array" ref="H5299">if(F5299&lt;&gt;"", iferror(index('Internal Staffing Calculator'!B$8:B23500,match(F5299,'Internal Staffing Calculator'!E$8:E23500,0)), "Not In Budget"),"")</f>
        <v/>
      </c>
      <c r="I5299" s="184"/>
      <c r="J5299" s="184"/>
      <c r="K5299" s="184"/>
      <c r="L5299" s="183"/>
    </row>
    <row r="5300">
      <c r="A5300" s="454"/>
      <c r="B5300" s="927"/>
      <c r="C5300" s="580"/>
      <c r="D5300" s="939"/>
      <c r="E5300" s="940"/>
      <c r="F5300" s="941"/>
      <c r="G5300" s="937" t="str">
        <f t="array" ref="G5300">xlookup(F5300,'Internal Staffing Calculator'!E:E,'Internal Staffing Calculator'!C:C,"")</f>
        <v/>
      </c>
      <c r="H5300" s="932" t="str">
        <f t="array" ref="H5300">if(F5300&lt;&gt;"", iferror(index('Internal Staffing Calculator'!B$8:B23500,match(F5300,'Internal Staffing Calculator'!E$8:E23500,0)), "Not In Budget"),"")</f>
        <v/>
      </c>
      <c r="I5300" s="184"/>
      <c r="J5300" s="184"/>
      <c r="K5300" s="184"/>
      <c r="L5300" s="183"/>
    </row>
    <row r="5301">
      <c r="A5301" s="454"/>
      <c r="B5301" s="927"/>
      <c r="C5301" s="580"/>
      <c r="D5301" s="939"/>
      <c r="E5301" s="940"/>
      <c r="F5301" s="941"/>
      <c r="G5301" s="937" t="str">
        <f t="array" ref="G5301">xlookup(F5301,'Internal Staffing Calculator'!E:E,'Internal Staffing Calculator'!C:C,"")</f>
        <v/>
      </c>
      <c r="H5301" s="932" t="str">
        <f t="array" ref="H5301">if(F5301&lt;&gt;"", iferror(index('Internal Staffing Calculator'!B$8:B23500,match(F5301,'Internal Staffing Calculator'!E$8:E23500,0)), "Not In Budget"),"")</f>
        <v/>
      </c>
      <c r="I5301" s="184"/>
      <c r="J5301" s="184"/>
      <c r="K5301" s="184"/>
      <c r="L5301" s="183"/>
    </row>
    <row r="5302">
      <c r="A5302" s="454"/>
      <c r="B5302" s="927"/>
      <c r="C5302" s="580"/>
      <c r="D5302" s="939"/>
      <c r="E5302" s="940"/>
      <c r="F5302" s="941"/>
      <c r="G5302" s="937" t="str">
        <f t="array" ref="G5302">xlookup(F5302,'Internal Staffing Calculator'!E:E,'Internal Staffing Calculator'!C:C,"")</f>
        <v/>
      </c>
      <c r="H5302" s="932" t="str">
        <f t="array" ref="H5302">if(F5302&lt;&gt;"", iferror(index('Internal Staffing Calculator'!B$8:B23500,match(F5302,'Internal Staffing Calculator'!E$8:E23500,0)), "Not In Budget"),"")</f>
        <v/>
      </c>
      <c r="I5302" s="184"/>
      <c r="J5302" s="184"/>
      <c r="K5302" s="184"/>
      <c r="L5302" s="183"/>
    </row>
    <row r="5303">
      <c r="A5303" s="454"/>
      <c r="B5303" s="927"/>
      <c r="C5303" s="580"/>
      <c r="D5303" s="939"/>
      <c r="E5303" s="940"/>
      <c r="F5303" s="941"/>
      <c r="G5303" s="937" t="str">
        <f t="array" ref="G5303">xlookup(F5303,'Internal Staffing Calculator'!E:E,'Internal Staffing Calculator'!C:C,"")</f>
        <v/>
      </c>
      <c r="H5303" s="932" t="str">
        <f t="array" ref="H5303">if(F5303&lt;&gt;"", iferror(index('Internal Staffing Calculator'!B$8:B23500,match(F5303,'Internal Staffing Calculator'!E$8:E23500,0)), "Not In Budget"),"")</f>
        <v/>
      </c>
      <c r="I5303" s="184"/>
      <c r="J5303" s="184"/>
      <c r="K5303" s="184"/>
      <c r="L5303" s="183"/>
    </row>
    <row r="5304">
      <c r="A5304" s="454"/>
      <c r="B5304" s="927"/>
      <c r="C5304" s="580"/>
      <c r="D5304" s="939"/>
      <c r="E5304" s="940"/>
      <c r="F5304" s="941"/>
      <c r="G5304" s="937" t="str">
        <f t="array" ref="G5304">xlookup(F5304,'Internal Staffing Calculator'!E:E,'Internal Staffing Calculator'!C:C,"")</f>
        <v/>
      </c>
      <c r="H5304" s="932" t="str">
        <f t="array" ref="H5304">if(F5304&lt;&gt;"", iferror(index('Internal Staffing Calculator'!B$8:B23500,match(F5304,'Internal Staffing Calculator'!E$8:E23500,0)), "Not In Budget"),"")</f>
        <v/>
      </c>
      <c r="I5304" s="184"/>
      <c r="J5304" s="184"/>
      <c r="K5304" s="184"/>
      <c r="L5304" s="183"/>
    </row>
    <row r="5305">
      <c r="A5305" s="454"/>
      <c r="B5305" s="927"/>
      <c r="C5305" s="580"/>
      <c r="D5305" s="939"/>
      <c r="E5305" s="940"/>
      <c r="F5305" s="941"/>
      <c r="G5305" s="937" t="str">
        <f t="array" ref="G5305">xlookup(F5305,'Internal Staffing Calculator'!E:E,'Internal Staffing Calculator'!C:C,"")</f>
        <v/>
      </c>
      <c r="H5305" s="932" t="str">
        <f t="array" ref="H5305">if(F5305&lt;&gt;"", iferror(index('Internal Staffing Calculator'!B$8:B23500,match(F5305,'Internal Staffing Calculator'!E$8:E23500,0)), "Not In Budget"),"")</f>
        <v/>
      </c>
      <c r="I5305" s="184"/>
      <c r="J5305" s="184"/>
      <c r="K5305" s="184"/>
      <c r="L5305" s="183"/>
    </row>
    <row r="5306">
      <c r="A5306" s="454"/>
      <c r="B5306" s="927"/>
      <c r="C5306" s="580"/>
      <c r="D5306" s="939"/>
      <c r="E5306" s="940"/>
      <c r="F5306" s="941"/>
      <c r="G5306" s="937" t="str">
        <f t="array" ref="G5306">xlookup(F5306,'Internal Staffing Calculator'!E:E,'Internal Staffing Calculator'!C:C,"")</f>
        <v/>
      </c>
      <c r="H5306" s="932" t="str">
        <f t="array" ref="H5306">if(F5306&lt;&gt;"", iferror(index('Internal Staffing Calculator'!B$8:B23500,match(F5306,'Internal Staffing Calculator'!E$8:E23500,0)), "Not In Budget"),"")</f>
        <v/>
      </c>
      <c r="I5306" s="184"/>
      <c r="J5306" s="184"/>
      <c r="K5306" s="184"/>
      <c r="L5306" s="183"/>
    </row>
    <row r="5307">
      <c r="A5307" s="454"/>
      <c r="B5307" s="927"/>
      <c r="C5307" s="580"/>
      <c r="D5307" s="939"/>
      <c r="E5307" s="940"/>
      <c r="F5307" s="941"/>
      <c r="G5307" s="937" t="str">
        <f t="array" ref="G5307">xlookup(F5307,'Internal Staffing Calculator'!E:E,'Internal Staffing Calculator'!C:C,"")</f>
        <v/>
      </c>
      <c r="H5307" s="932" t="str">
        <f t="array" ref="H5307">if(F5307&lt;&gt;"", iferror(index('Internal Staffing Calculator'!B$8:B23500,match(F5307,'Internal Staffing Calculator'!E$8:E23500,0)), "Not In Budget"),"")</f>
        <v/>
      </c>
      <c r="I5307" s="184"/>
      <c r="J5307" s="184"/>
      <c r="K5307" s="184"/>
      <c r="L5307" s="183"/>
    </row>
    <row r="5308">
      <c r="A5308" s="454"/>
      <c r="B5308" s="927"/>
      <c r="C5308" s="580"/>
      <c r="D5308" s="939"/>
      <c r="E5308" s="940"/>
      <c r="F5308" s="941"/>
      <c r="G5308" s="937" t="str">
        <f t="array" ref="G5308">xlookup(F5308,'Internal Staffing Calculator'!E:E,'Internal Staffing Calculator'!C:C,"")</f>
        <v/>
      </c>
      <c r="H5308" s="932" t="str">
        <f t="array" ref="H5308">if(F5308&lt;&gt;"", iferror(index('Internal Staffing Calculator'!B$8:B23500,match(F5308,'Internal Staffing Calculator'!E$8:E23500,0)), "Not In Budget"),"")</f>
        <v/>
      </c>
      <c r="I5308" s="184"/>
      <c r="J5308" s="184"/>
      <c r="K5308" s="184"/>
      <c r="L5308" s="183"/>
    </row>
    <row r="5309">
      <c r="A5309" s="454"/>
      <c r="B5309" s="927"/>
      <c r="C5309" s="580"/>
      <c r="D5309" s="939"/>
      <c r="E5309" s="940"/>
      <c r="F5309" s="941"/>
      <c r="G5309" s="937" t="str">
        <f t="array" ref="G5309">xlookup(F5309,'Internal Staffing Calculator'!E:E,'Internal Staffing Calculator'!C:C,"")</f>
        <v/>
      </c>
      <c r="H5309" s="932" t="str">
        <f t="array" ref="H5309">if(F5309&lt;&gt;"", iferror(index('Internal Staffing Calculator'!B$8:B23500,match(F5309,'Internal Staffing Calculator'!E$8:E23500,0)), "Not In Budget"),"")</f>
        <v/>
      </c>
      <c r="I5309" s="184"/>
      <c r="J5309" s="184"/>
      <c r="K5309" s="184"/>
      <c r="L5309" s="183"/>
    </row>
    <row r="5310">
      <c r="A5310" s="454"/>
      <c r="B5310" s="927"/>
      <c r="C5310" s="580"/>
      <c r="D5310" s="939"/>
      <c r="E5310" s="940"/>
      <c r="F5310" s="941"/>
      <c r="G5310" s="937" t="str">
        <f t="array" ref="G5310">xlookup(F5310,'Internal Staffing Calculator'!E:E,'Internal Staffing Calculator'!C:C,"")</f>
        <v/>
      </c>
      <c r="H5310" s="932" t="str">
        <f t="array" ref="H5310">if(F5310&lt;&gt;"", iferror(index('Internal Staffing Calculator'!B$8:B23500,match(F5310,'Internal Staffing Calculator'!E$8:E23500,0)), "Not In Budget"),"")</f>
        <v/>
      </c>
      <c r="I5310" s="184"/>
      <c r="J5310" s="184"/>
      <c r="K5310" s="184"/>
      <c r="L5310" s="183"/>
    </row>
    <row r="5311">
      <c r="A5311" s="454"/>
      <c r="B5311" s="927"/>
      <c r="C5311" s="580"/>
      <c r="D5311" s="939"/>
      <c r="E5311" s="940"/>
      <c r="F5311" s="941"/>
      <c r="G5311" s="937" t="str">
        <f t="array" ref="G5311">xlookup(F5311,'Internal Staffing Calculator'!E:E,'Internal Staffing Calculator'!C:C,"")</f>
        <v/>
      </c>
      <c r="H5311" s="932" t="str">
        <f t="array" ref="H5311">if(F5311&lt;&gt;"", iferror(index('Internal Staffing Calculator'!B$8:B23500,match(F5311,'Internal Staffing Calculator'!E$8:E23500,0)), "Not In Budget"),"")</f>
        <v/>
      </c>
      <c r="I5311" s="184"/>
      <c r="J5311" s="184"/>
      <c r="K5311" s="184"/>
      <c r="L5311" s="183"/>
    </row>
    <row r="5312">
      <c r="A5312" s="454"/>
      <c r="B5312" s="927"/>
      <c r="C5312" s="580"/>
      <c r="D5312" s="939"/>
      <c r="E5312" s="940"/>
      <c r="F5312" s="941"/>
      <c r="G5312" s="937" t="str">
        <f t="array" ref="G5312">xlookup(F5312,'Internal Staffing Calculator'!E:E,'Internal Staffing Calculator'!C:C,"")</f>
        <v/>
      </c>
      <c r="H5312" s="932" t="str">
        <f t="array" ref="H5312">if(F5312&lt;&gt;"", iferror(index('Internal Staffing Calculator'!B$8:B23500,match(F5312,'Internal Staffing Calculator'!E$8:E23500,0)), "Not In Budget"),"")</f>
        <v/>
      </c>
      <c r="I5312" s="184"/>
      <c r="J5312" s="184"/>
      <c r="K5312" s="184"/>
      <c r="L5312" s="183"/>
    </row>
    <row r="5313">
      <c r="A5313" s="454"/>
      <c r="B5313" s="927"/>
      <c r="C5313" s="580"/>
      <c r="D5313" s="939"/>
      <c r="E5313" s="940"/>
      <c r="F5313" s="941"/>
      <c r="G5313" s="937" t="str">
        <f t="array" ref="G5313">xlookup(F5313,'Internal Staffing Calculator'!E:E,'Internal Staffing Calculator'!C:C,"")</f>
        <v/>
      </c>
      <c r="H5313" s="932" t="str">
        <f t="array" ref="H5313">if(F5313&lt;&gt;"", iferror(index('Internal Staffing Calculator'!B$8:B23500,match(F5313,'Internal Staffing Calculator'!E$8:E23500,0)), "Not In Budget"),"")</f>
        <v/>
      </c>
      <c r="I5313" s="184"/>
      <c r="J5313" s="184"/>
      <c r="K5313" s="184"/>
      <c r="L5313" s="183"/>
    </row>
    <row r="5314">
      <c r="A5314" s="454"/>
      <c r="B5314" s="927"/>
      <c r="C5314" s="580"/>
      <c r="D5314" s="939"/>
      <c r="E5314" s="940"/>
      <c r="F5314" s="941"/>
      <c r="G5314" s="937" t="str">
        <f t="array" ref="G5314">xlookup(F5314,'Internal Staffing Calculator'!E:E,'Internal Staffing Calculator'!C:C,"")</f>
        <v/>
      </c>
      <c r="H5314" s="932" t="str">
        <f t="array" ref="H5314">if(F5314&lt;&gt;"", iferror(index('Internal Staffing Calculator'!B$8:B23500,match(F5314,'Internal Staffing Calculator'!E$8:E23500,0)), "Not In Budget"),"")</f>
        <v/>
      </c>
      <c r="I5314" s="184"/>
      <c r="J5314" s="184"/>
      <c r="K5314" s="184"/>
      <c r="L5314" s="183"/>
    </row>
    <row r="5315">
      <c r="A5315" s="454"/>
      <c r="B5315" s="927"/>
      <c r="C5315" s="580"/>
      <c r="D5315" s="939"/>
      <c r="E5315" s="940"/>
      <c r="F5315" s="941"/>
      <c r="G5315" s="937" t="str">
        <f t="array" ref="G5315">xlookup(F5315,'Internal Staffing Calculator'!E:E,'Internal Staffing Calculator'!C:C,"")</f>
        <v/>
      </c>
      <c r="H5315" s="932" t="str">
        <f t="array" ref="H5315">if(F5315&lt;&gt;"", iferror(index('Internal Staffing Calculator'!B$8:B23500,match(F5315,'Internal Staffing Calculator'!E$8:E23500,0)), "Not In Budget"),"")</f>
        <v/>
      </c>
      <c r="I5315" s="184"/>
      <c r="J5315" s="184"/>
      <c r="K5315" s="184"/>
      <c r="L5315" s="183"/>
    </row>
    <row r="5316">
      <c r="A5316" s="454"/>
      <c r="B5316" s="927"/>
      <c r="C5316" s="580"/>
      <c r="D5316" s="939"/>
      <c r="E5316" s="940"/>
      <c r="F5316" s="941"/>
      <c r="G5316" s="937" t="str">
        <f t="array" ref="G5316">xlookup(F5316,'Internal Staffing Calculator'!E:E,'Internal Staffing Calculator'!C:C,"")</f>
        <v/>
      </c>
      <c r="H5316" s="932" t="str">
        <f t="array" ref="H5316">if(F5316&lt;&gt;"", iferror(index('Internal Staffing Calculator'!B$8:B23500,match(F5316,'Internal Staffing Calculator'!E$8:E23500,0)), "Not In Budget"),"")</f>
        <v/>
      </c>
      <c r="I5316" s="184"/>
      <c r="J5316" s="184"/>
      <c r="K5316" s="184"/>
      <c r="L5316" s="183"/>
    </row>
    <row r="5317">
      <c r="A5317" s="454"/>
      <c r="B5317" s="927"/>
      <c r="C5317" s="580"/>
      <c r="D5317" s="939"/>
      <c r="E5317" s="940"/>
      <c r="F5317" s="941"/>
      <c r="G5317" s="937" t="str">
        <f t="array" ref="G5317">xlookup(F5317,'Internal Staffing Calculator'!E:E,'Internal Staffing Calculator'!C:C,"")</f>
        <v/>
      </c>
      <c r="H5317" s="932" t="str">
        <f t="array" ref="H5317">if(F5317&lt;&gt;"", iferror(index('Internal Staffing Calculator'!B$8:B23500,match(F5317,'Internal Staffing Calculator'!E$8:E23500,0)), "Not In Budget"),"")</f>
        <v/>
      </c>
      <c r="I5317" s="184"/>
      <c r="J5317" s="184"/>
      <c r="K5317" s="184"/>
      <c r="L5317" s="183"/>
    </row>
    <row r="5318">
      <c r="A5318" s="454"/>
      <c r="B5318" s="927"/>
      <c r="C5318" s="580"/>
      <c r="D5318" s="939"/>
      <c r="E5318" s="940"/>
      <c r="F5318" s="941"/>
      <c r="G5318" s="937" t="str">
        <f t="array" ref="G5318">xlookup(F5318,'Internal Staffing Calculator'!E:E,'Internal Staffing Calculator'!C:C,"")</f>
        <v/>
      </c>
      <c r="H5318" s="932" t="str">
        <f t="array" ref="H5318">if(F5318&lt;&gt;"", iferror(index('Internal Staffing Calculator'!B$8:B23500,match(F5318,'Internal Staffing Calculator'!E$8:E23500,0)), "Not In Budget"),"")</f>
        <v/>
      </c>
      <c r="I5318" s="184"/>
      <c r="J5318" s="184"/>
      <c r="K5318" s="184"/>
      <c r="L5318" s="183"/>
    </row>
    <row r="5319">
      <c r="A5319" s="454"/>
      <c r="B5319" s="927"/>
      <c r="C5319" s="580"/>
      <c r="D5319" s="939"/>
      <c r="E5319" s="940"/>
      <c r="F5319" s="941"/>
      <c r="G5319" s="937" t="str">
        <f t="array" ref="G5319">xlookup(F5319,'Internal Staffing Calculator'!E:E,'Internal Staffing Calculator'!C:C,"")</f>
        <v/>
      </c>
      <c r="H5319" s="932" t="str">
        <f t="array" ref="H5319">if(F5319&lt;&gt;"", iferror(index('Internal Staffing Calculator'!B$8:B23500,match(F5319,'Internal Staffing Calculator'!E$8:E23500,0)), "Not In Budget"),"")</f>
        <v/>
      </c>
      <c r="I5319" s="184"/>
      <c r="J5319" s="184"/>
      <c r="K5319" s="184"/>
      <c r="L5319" s="183"/>
    </row>
    <row r="5320">
      <c r="A5320" s="454"/>
      <c r="B5320" s="927"/>
      <c r="C5320" s="580"/>
      <c r="D5320" s="939"/>
      <c r="E5320" s="940"/>
      <c r="F5320" s="941"/>
      <c r="G5320" s="937" t="str">
        <f t="array" ref="G5320">xlookup(F5320,'Internal Staffing Calculator'!E:E,'Internal Staffing Calculator'!C:C,"")</f>
        <v/>
      </c>
      <c r="H5320" s="932" t="str">
        <f t="array" ref="H5320">if(F5320&lt;&gt;"", iferror(index('Internal Staffing Calculator'!B$8:B23500,match(F5320,'Internal Staffing Calculator'!E$8:E23500,0)), "Not In Budget"),"")</f>
        <v/>
      </c>
      <c r="I5320" s="184"/>
      <c r="J5320" s="184"/>
      <c r="K5320" s="184"/>
      <c r="L5320" s="183"/>
    </row>
    <row r="5321">
      <c r="A5321" s="454"/>
      <c r="B5321" s="927"/>
      <c r="C5321" s="580"/>
      <c r="D5321" s="939"/>
      <c r="E5321" s="940"/>
      <c r="F5321" s="941"/>
      <c r="G5321" s="937" t="str">
        <f t="array" ref="G5321">xlookup(F5321,'Internal Staffing Calculator'!E:E,'Internal Staffing Calculator'!C:C,"")</f>
        <v/>
      </c>
      <c r="H5321" s="932" t="str">
        <f t="array" ref="H5321">if(F5321&lt;&gt;"", iferror(index('Internal Staffing Calculator'!B$8:B23500,match(F5321,'Internal Staffing Calculator'!E$8:E23500,0)), "Not In Budget"),"")</f>
        <v/>
      </c>
      <c r="I5321" s="184"/>
      <c r="J5321" s="184"/>
      <c r="K5321" s="184"/>
      <c r="L5321" s="183"/>
    </row>
    <row r="5322">
      <c r="A5322" s="454"/>
      <c r="B5322" s="927"/>
      <c r="C5322" s="580"/>
      <c r="D5322" s="939"/>
      <c r="E5322" s="940"/>
      <c r="F5322" s="941"/>
      <c r="G5322" s="937" t="str">
        <f t="array" ref="G5322">xlookup(F5322,'Internal Staffing Calculator'!E:E,'Internal Staffing Calculator'!C:C,"")</f>
        <v/>
      </c>
      <c r="H5322" s="932" t="str">
        <f t="array" ref="H5322">if(F5322&lt;&gt;"", iferror(index('Internal Staffing Calculator'!B$8:B23500,match(F5322,'Internal Staffing Calculator'!E$8:E23500,0)), "Not In Budget"),"")</f>
        <v/>
      </c>
      <c r="I5322" s="184"/>
      <c r="J5322" s="184"/>
      <c r="K5322" s="184"/>
      <c r="L5322" s="183"/>
    </row>
    <row r="5323">
      <c r="A5323" s="454"/>
      <c r="B5323" s="927"/>
      <c r="C5323" s="580"/>
      <c r="D5323" s="939"/>
      <c r="E5323" s="940"/>
      <c r="F5323" s="941"/>
      <c r="G5323" s="937" t="str">
        <f t="array" ref="G5323">xlookup(F5323,'Internal Staffing Calculator'!E:E,'Internal Staffing Calculator'!C:C,"")</f>
        <v/>
      </c>
      <c r="H5323" s="932" t="str">
        <f t="array" ref="H5323">if(F5323&lt;&gt;"", iferror(index('Internal Staffing Calculator'!B$8:B23500,match(F5323,'Internal Staffing Calculator'!E$8:E23500,0)), "Not In Budget"),"")</f>
        <v/>
      </c>
      <c r="I5323" s="184"/>
      <c r="J5323" s="184"/>
      <c r="K5323" s="184"/>
      <c r="L5323" s="183"/>
    </row>
    <row r="5324">
      <c r="A5324" s="454"/>
      <c r="B5324" s="927"/>
      <c r="C5324" s="580"/>
      <c r="D5324" s="939"/>
      <c r="E5324" s="940"/>
      <c r="F5324" s="941"/>
      <c r="G5324" s="937" t="str">
        <f t="array" ref="G5324">xlookup(F5324,'Internal Staffing Calculator'!E:E,'Internal Staffing Calculator'!C:C,"")</f>
        <v/>
      </c>
      <c r="H5324" s="932" t="str">
        <f t="array" ref="H5324">if(F5324&lt;&gt;"", iferror(index('Internal Staffing Calculator'!B$8:B23500,match(F5324,'Internal Staffing Calculator'!E$8:E23500,0)), "Not In Budget"),"")</f>
        <v/>
      </c>
      <c r="I5324" s="184"/>
      <c r="J5324" s="184"/>
      <c r="K5324" s="184"/>
      <c r="L5324" s="183"/>
    </row>
    <row r="5325">
      <c r="A5325" s="454"/>
      <c r="B5325" s="927"/>
      <c r="C5325" s="580"/>
      <c r="D5325" s="939"/>
      <c r="E5325" s="940"/>
      <c r="F5325" s="941"/>
      <c r="G5325" s="937" t="str">
        <f t="array" ref="G5325">xlookup(F5325,'Internal Staffing Calculator'!E:E,'Internal Staffing Calculator'!C:C,"")</f>
        <v/>
      </c>
      <c r="H5325" s="932" t="str">
        <f t="array" ref="H5325">if(F5325&lt;&gt;"", iferror(index('Internal Staffing Calculator'!B$8:B23500,match(F5325,'Internal Staffing Calculator'!E$8:E23500,0)), "Not In Budget"),"")</f>
        <v/>
      </c>
      <c r="I5325" s="184"/>
      <c r="J5325" s="184"/>
      <c r="K5325" s="184"/>
      <c r="L5325" s="183"/>
    </row>
    <row r="5326">
      <c r="A5326" s="454"/>
      <c r="B5326" s="927"/>
      <c r="C5326" s="580"/>
      <c r="D5326" s="939"/>
      <c r="E5326" s="940"/>
      <c r="F5326" s="941"/>
      <c r="G5326" s="937" t="str">
        <f t="array" ref="G5326">xlookup(F5326,'Internal Staffing Calculator'!E:E,'Internal Staffing Calculator'!C:C,"")</f>
        <v/>
      </c>
      <c r="H5326" s="932" t="str">
        <f t="array" ref="H5326">if(F5326&lt;&gt;"", iferror(index('Internal Staffing Calculator'!B$8:B23500,match(F5326,'Internal Staffing Calculator'!E$8:E23500,0)), "Not In Budget"),"")</f>
        <v/>
      </c>
      <c r="I5326" s="184"/>
      <c r="J5326" s="184"/>
      <c r="K5326" s="184"/>
      <c r="L5326" s="183"/>
    </row>
    <row r="5327">
      <c r="A5327" s="454"/>
      <c r="B5327" s="927"/>
      <c r="C5327" s="580"/>
      <c r="D5327" s="939"/>
      <c r="E5327" s="940"/>
      <c r="F5327" s="941"/>
      <c r="G5327" s="937" t="str">
        <f t="array" ref="G5327">xlookup(F5327,'Internal Staffing Calculator'!E:E,'Internal Staffing Calculator'!C:C,"")</f>
        <v/>
      </c>
      <c r="H5327" s="932" t="str">
        <f t="array" ref="H5327">if(F5327&lt;&gt;"", iferror(index('Internal Staffing Calculator'!B$8:B23500,match(F5327,'Internal Staffing Calculator'!E$8:E23500,0)), "Not In Budget"),"")</f>
        <v/>
      </c>
      <c r="I5327" s="184"/>
      <c r="J5327" s="184"/>
      <c r="K5327" s="184"/>
      <c r="L5327" s="183"/>
    </row>
    <row r="5328">
      <c r="A5328" s="454"/>
      <c r="B5328" s="927"/>
      <c r="C5328" s="580"/>
      <c r="D5328" s="939"/>
      <c r="E5328" s="940"/>
      <c r="F5328" s="941"/>
      <c r="G5328" s="937" t="str">
        <f t="array" ref="G5328">xlookup(F5328,'Internal Staffing Calculator'!E:E,'Internal Staffing Calculator'!C:C,"")</f>
        <v/>
      </c>
      <c r="H5328" s="932" t="str">
        <f t="array" ref="H5328">if(F5328&lt;&gt;"", iferror(index('Internal Staffing Calculator'!B$8:B23500,match(F5328,'Internal Staffing Calculator'!E$8:E23500,0)), "Not In Budget"),"")</f>
        <v/>
      </c>
      <c r="I5328" s="184"/>
      <c r="J5328" s="184"/>
      <c r="K5328" s="184"/>
      <c r="L5328" s="183"/>
    </row>
    <row r="5329">
      <c r="A5329" s="454"/>
      <c r="B5329" s="927"/>
      <c r="C5329" s="580"/>
      <c r="D5329" s="939"/>
      <c r="E5329" s="940"/>
      <c r="F5329" s="941"/>
      <c r="G5329" s="937" t="str">
        <f t="array" ref="G5329">xlookup(F5329,'Internal Staffing Calculator'!E:E,'Internal Staffing Calculator'!C:C,"")</f>
        <v/>
      </c>
      <c r="H5329" s="932" t="str">
        <f t="array" ref="H5329">if(F5329&lt;&gt;"", iferror(index('Internal Staffing Calculator'!B$8:B23500,match(F5329,'Internal Staffing Calculator'!E$8:E23500,0)), "Not In Budget"),"")</f>
        <v/>
      </c>
      <c r="I5329" s="184"/>
      <c r="J5329" s="184"/>
      <c r="K5329" s="184"/>
      <c r="L5329" s="183"/>
    </row>
    <row r="5330">
      <c r="A5330" s="454"/>
      <c r="B5330" s="927"/>
      <c r="C5330" s="580"/>
      <c r="D5330" s="939"/>
      <c r="E5330" s="940"/>
      <c r="F5330" s="941"/>
      <c r="G5330" s="937" t="str">
        <f t="array" ref="G5330">xlookup(F5330,'Internal Staffing Calculator'!E:E,'Internal Staffing Calculator'!C:C,"")</f>
        <v/>
      </c>
      <c r="H5330" s="932" t="str">
        <f t="array" ref="H5330">if(F5330&lt;&gt;"", iferror(index('Internal Staffing Calculator'!B$8:B23500,match(F5330,'Internal Staffing Calculator'!E$8:E23500,0)), "Not In Budget"),"")</f>
        <v/>
      </c>
      <c r="I5330" s="184"/>
      <c r="J5330" s="184"/>
      <c r="K5330" s="184"/>
      <c r="L5330" s="183"/>
    </row>
    <row r="5331">
      <c r="A5331" s="454"/>
      <c r="B5331" s="927"/>
      <c r="C5331" s="580"/>
      <c r="D5331" s="939"/>
      <c r="E5331" s="940"/>
      <c r="F5331" s="941"/>
      <c r="G5331" s="937" t="str">
        <f t="array" ref="G5331">xlookup(F5331,'Internal Staffing Calculator'!E:E,'Internal Staffing Calculator'!C:C,"")</f>
        <v/>
      </c>
      <c r="H5331" s="932" t="str">
        <f t="array" ref="H5331">if(F5331&lt;&gt;"", iferror(index('Internal Staffing Calculator'!B$8:B23500,match(F5331,'Internal Staffing Calculator'!E$8:E23500,0)), "Not In Budget"),"")</f>
        <v/>
      </c>
      <c r="I5331" s="184"/>
      <c r="J5331" s="184"/>
      <c r="K5331" s="184"/>
      <c r="L5331" s="183"/>
    </row>
    <row r="5332">
      <c r="A5332" s="454"/>
      <c r="B5332" s="927"/>
      <c r="C5332" s="580"/>
      <c r="D5332" s="939"/>
      <c r="E5332" s="940"/>
      <c r="F5332" s="941"/>
      <c r="G5332" s="937" t="str">
        <f t="array" ref="G5332">xlookup(F5332,'Internal Staffing Calculator'!E:E,'Internal Staffing Calculator'!C:C,"")</f>
        <v/>
      </c>
      <c r="H5332" s="932" t="str">
        <f t="array" ref="H5332">if(F5332&lt;&gt;"", iferror(index('Internal Staffing Calculator'!B$8:B23500,match(F5332,'Internal Staffing Calculator'!E$8:E23500,0)), "Not In Budget"),"")</f>
        <v/>
      </c>
      <c r="I5332" s="184"/>
      <c r="J5332" s="184"/>
      <c r="K5332" s="184"/>
      <c r="L5332" s="183"/>
    </row>
    <row r="5333">
      <c r="A5333" s="454"/>
      <c r="B5333" s="927"/>
      <c r="C5333" s="580"/>
      <c r="D5333" s="939"/>
      <c r="E5333" s="940"/>
      <c r="F5333" s="941"/>
      <c r="G5333" s="937" t="str">
        <f t="array" ref="G5333">xlookup(F5333,'Internal Staffing Calculator'!E:E,'Internal Staffing Calculator'!C:C,"")</f>
        <v/>
      </c>
      <c r="H5333" s="932" t="str">
        <f t="array" ref="H5333">if(F5333&lt;&gt;"", iferror(index('Internal Staffing Calculator'!B$8:B23500,match(F5333,'Internal Staffing Calculator'!E$8:E23500,0)), "Not In Budget"),"")</f>
        <v/>
      </c>
      <c r="I5333" s="184"/>
      <c r="J5333" s="184"/>
      <c r="K5333" s="184"/>
      <c r="L5333" s="183"/>
    </row>
    <row r="5334">
      <c r="A5334" s="454"/>
      <c r="B5334" s="927"/>
      <c r="C5334" s="580"/>
      <c r="D5334" s="939"/>
      <c r="E5334" s="940"/>
      <c r="F5334" s="941"/>
      <c r="G5334" s="937" t="str">
        <f t="array" ref="G5334">xlookup(F5334,'Internal Staffing Calculator'!E:E,'Internal Staffing Calculator'!C:C,"")</f>
        <v/>
      </c>
      <c r="H5334" s="932" t="str">
        <f t="array" ref="H5334">if(F5334&lt;&gt;"", iferror(index('Internal Staffing Calculator'!B$8:B23500,match(F5334,'Internal Staffing Calculator'!E$8:E23500,0)), "Not In Budget"),"")</f>
        <v/>
      </c>
      <c r="I5334" s="184"/>
      <c r="J5334" s="184"/>
      <c r="K5334" s="184"/>
      <c r="L5334" s="183"/>
    </row>
    <row r="5335">
      <c r="A5335" s="454"/>
      <c r="B5335" s="927"/>
      <c r="C5335" s="580"/>
      <c r="D5335" s="939"/>
      <c r="E5335" s="940"/>
      <c r="F5335" s="941"/>
      <c r="G5335" s="937" t="str">
        <f t="array" ref="G5335">xlookup(F5335,'Internal Staffing Calculator'!E:E,'Internal Staffing Calculator'!C:C,"")</f>
        <v/>
      </c>
      <c r="H5335" s="932" t="str">
        <f t="array" ref="H5335">if(F5335&lt;&gt;"", iferror(index('Internal Staffing Calculator'!B$8:B23500,match(F5335,'Internal Staffing Calculator'!E$8:E23500,0)), "Not In Budget"),"")</f>
        <v/>
      </c>
      <c r="I5335" s="184"/>
      <c r="J5335" s="184"/>
      <c r="K5335" s="184"/>
      <c r="L5335" s="183"/>
    </row>
    <row r="5336">
      <c r="A5336" s="454"/>
      <c r="B5336" s="927"/>
      <c r="C5336" s="580"/>
      <c r="D5336" s="939"/>
      <c r="E5336" s="940"/>
      <c r="F5336" s="941"/>
      <c r="G5336" s="937" t="str">
        <f t="array" ref="G5336">xlookup(F5336,'Internal Staffing Calculator'!E:E,'Internal Staffing Calculator'!C:C,"")</f>
        <v/>
      </c>
      <c r="H5336" s="932" t="str">
        <f t="array" ref="H5336">if(F5336&lt;&gt;"", iferror(index('Internal Staffing Calculator'!B$8:B23500,match(F5336,'Internal Staffing Calculator'!E$8:E23500,0)), "Not In Budget"),"")</f>
        <v/>
      </c>
      <c r="I5336" s="184"/>
      <c r="J5336" s="184"/>
      <c r="K5336" s="184"/>
      <c r="L5336" s="183"/>
    </row>
    <row r="5337">
      <c r="A5337" s="454"/>
      <c r="B5337" s="927"/>
      <c r="C5337" s="580"/>
      <c r="D5337" s="939"/>
      <c r="E5337" s="940"/>
      <c r="F5337" s="941"/>
      <c r="G5337" s="937" t="str">
        <f t="array" ref="G5337">xlookup(F5337,'Internal Staffing Calculator'!E:E,'Internal Staffing Calculator'!C:C,"")</f>
        <v/>
      </c>
      <c r="H5337" s="932" t="str">
        <f t="array" ref="H5337">if(F5337&lt;&gt;"", iferror(index('Internal Staffing Calculator'!B$8:B23500,match(F5337,'Internal Staffing Calculator'!E$8:E23500,0)), "Not In Budget"),"")</f>
        <v/>
      </c>
      <c r="I5337" s="184"/>
      <c r="J5337" s="184"/>
      <c r="K5337" s="184"/>
      <c r="L5337" s="183"/>
    </row>
    <row r="5338">
      <c r="A5338" s="454"/>
      <c r="B5338" s="927"/>
      <c r="C5338" s="580"/>
      <c r="D5338" s="939"/>
      <c r="E5338" s="940"/>
      <c r="F5338" s="941"/>
      <c r="G5338" s="937" t="str">
        <f t="array" ref="G5338">xlookup(F5338,'Internal Staffing Calculator'!E:E,'Internal Staffing Calculator'!C:C,"")</f>
        <v/>
      </c>
      <c r="H5338" s="932" t="str">
        <f t="array" ref="H5338">if(F5338&lt;&gt;"", iferror(index('Internal Staffing Calculator'!B$8:B23500,match(F5338,'Internal Staffing Calculator'!E$8:E23500,0)), "Not In Budget"),"")</f>
        <v/>
      </c>
      <c r="I5338" s="184"/>
      <c r="J5338" s="184"/>
      <c r="K5338" s="184"/>
      <c r="L5338" s="183"/>
    </row>
    <row r="5339">
      <c r="A5339" s="454"/>
      <c r="B5339" s="927"/>
      <c r="C5339" s="580"/>
      <c r="D5339" s="939"/>
      <c r="E5339" s="940"/>
      <c r="F5339" s="941"/>
      <c r="G5339" s="937" t="str">
        <f t="array" ref="G5339">xlookup(F5339,'Internal Staffing Calculator'!E:E,'Internal Staffing Calculator'!C:C,"")</f>
        <v/>
      </c>
      <c r="H5339" s="932" t="str">
        <f t="array" ref="H5339">if(F5339&lt;&gt;"", iferror(index('Internal Staffing Calculator'!B$8:B23500,match(F5339,'Internal Staffing Calculator'!E$8:E23500,0)), "Not In Budget"),"")</f>
        <v/>
      </c>
      <c r="I5339" s="184"/>
      <c r="J5339" s="184"/>
      <c r="K5339" s="184"/>
      <c r="L5339" s="183"/>
    </row>
    <row r="5340">
      <c r="A5340" s="454"/>
      <c r="B5340" s="927"/>
      <c r="C5340" s="580"/>
      <c r="D5340" s="939"/>
      <c r="E5340" s="940"/>
      <c r="F5340" s="941"/>
      <c r="G5340" s="937" t="str">
        <f t="array" ref="G5340">xlookup(F5340,'Internal Staffing Calculator'!E:E,'Internal Staffing Calculator'!C:C,"")</f>
        <v/>
      </c>
      <c r="H5340" s="932" t="str">
        <f t="array" ref="H5340">if(F5340&lt;&gt;"", iferror(index('Internal Staffing Calculator'!B$8:B23500,match(F5340,'Internal Staffing Calculator'!E$8:E23500,0)), "Not In Budget"),"")</f>
        <v/>
      </c>
      <c r="I5340" s="184"/>
      <c r="J5340" s="184"/>
      <c r="K5340" s="184"/>
      <c r="L5340" s="183"/>
    </row>
    <row r="5341">
      <c r="A5341" s="454"/>
      <c r="B5341" s="927"/>
      <c r="C5341" s="580"/>
      <c r="D5341" s="939"/>
      <c r="E5341" s="940"/>
      <c r="F5341" s="941"/>
      <c r="G5341" s="937" t="str">
        <f t="array" ref="G5341">xlookup(F5341,'Internal Staffing Calculator'!E:E,'Internal Staffing Calculator'!C:C,"")</f>
        <v/>
      </c>
      <c r="H5341" s="932" t="str">
        <f t="array" ref="H5341">if(F5341&lt;&gt;"", iferror(index('Internal Staffing Calculator'!B$8:B23500,match(F5341,'Internal Staffing Calculator'!E$8:E23500,0)), "Not In Budget"),"")</f>
        <v/>
      </c>
      <c r="I5341" s="184"/>
      <c r="J5341" s="184"/>
      <c r="K5341" s="184"/>
      <c r="L5341" s="183"/>
    </row>
    <row r="5342">
      <c r="A5342" s="454"/>
      <c r="B5342" s="927"/>
      <c r="C5342" s="580"/>
      <c r="D5342" s="939"/>
      <c r="E5342" s="940"/>
      <c r="F5342" s="941"/>
      <c r="G5342" s="937" t="str">
        <f t="array" ref="G5342">xlookup(F5342,'Internal Staffing Calculator'!E:E,'Internal Staffing Calculator'!C:C,"")</f>
        <v/>
      </c>
      <c r="H5342" s="932" t="str">
        <f t="array" ref="H5342">if(F5342&lt;&gt;"", iferror(index('Internal Staffing Calculator'!B$8:B23500,match(F5342,'Internal Staffing Calculator'!E$8:E23500,0)), "Not In Budget"),"")</f>
        <v/>
      </c>
      <c r="I5342" s="184"/>
      <c r="J5342" s="184"/>
      <c r="K5342" s="184"/>
      <c r="L5342" s="183"/>
    </row>
    <row r="5343">
      <c r="A5343" s="454"/>
      <c r="B5343" s="927"/>
      <c r="C5343" s="580"/>
      <c r="D5343" s="939"/>
      <c r="E5343" s="940"/>
      <c r="F5343" s="941"/>
      <c r="G5343" s="937" t="str">
        <f t="array" ref="G5343">xlookup(F5343,'Internal Staffing Calculator'!E:E,'Internal Staffing Calculator'!C:C,"")</f>
        <v/>
      </c>
      <c r="H5343" s="932" t="str">
        <f t="array" ref="H5343">if(F5343&lt;&gt;"", iferror(index('Internal Staffing Calculator'!B$8:B23500,match(F5343,'Internal Staffing Calculator'!E$8:E23500,0)), "Not In Budget"),"")</f>
        <v/>
      </c>
      <c r="I5343" s="184"/>
      <c r="J5343" s="184"/>
      <c r="K5343" s="184"/>
      <c r="L5343" s="183"/>
    </row>
    <row r="5344">
      <c r="A5344" s="454"/>
      <c r="B5344" s="927"/>
      <c r="C5344" s="580"/>
      <c r="D5344" s="939"/>
      <c r="E5344" s="940"/>
      <c r="F5344" s="941"/>
      <c r="G5344" s="937" t="str">
        <f t="array" ref="G5344">xlookup(F5344,'Internal Staffing Calculator'!E:E,'Internal Staffing Calculator'!C:C,"")</f>
        <v/>
      </c>
      <c r="H5344" s="932" t="str">
        <f t="array" ref="H5344">if(F5344&lt;&gt;"", iferror(index('Internal Staffing Calculator'!B$8:B23500,match(F5344,'Internal Staffing Calculator'!E$8:E23500,0)), "Not In Budget"),"")</f>
        <v/>
      </c>
      <c r="I5344" s="184"/>
      <c r="J5344" s="184"/>
      <c r="K5344" s="184"/>
      <c r="L5344" s="183"/>
    </row>
    <row r="5345">
      <c r="A5345" s="454"/>
      <c r="B5345" s="927"/>
      <c r="C5345" s="580"/>
      <c r="D5345" s="939"/>
      <c r="E5345" s="940"/>
      <c r="F5345" s="941"/>
      <c r="G5345" s="937" t="str">
        <f t="array" ref="G5345">xlookup(F5345,'Internal Staffing Calculator'!E:E,'Internal Staffing Calculator'!C:C,"")</f>
        <v/>
      </c>
      <c r="H5345" s="932" t="str">
        <f t="array" ref="H5345">if(F5345&lt;&gt;"", iferror(index('Internal Staffing Calculator'!B$8:B23500,match(F5345,'Internal Staffing Calculator'!E$8:E23500,0)), "Not In Budget"),"")</f>
        <v/>
      </c>
      <c r="I5345" s="184"/>
      <c r="J5345" s="184"/>
      <c r="K5345" s="184"/>
      <c r="L5345" s="183"/>
    </row>
    <row r="5346">
      <c r="A5346" s="454"/>
      <c r="B5346" s="927"/>
      <c r="C5346" s="580"/>
      <c r="D5346" s="939"/>
      <c r="E5346" s="940"/>
      <c r="F5346" s="941"/>
      <c r="G5346" s="937" t="str">
        <f t="array" ref="G5346">xlookup(F5346,'Internal Staffing Calculator'!E:E,'Internal Staffing Calculator'!C:C,"")</f>
        <v/>
      </c>
      <c r="H5346" s="932" t="str">
        <f t="array" ref="H5346">if(F5346&lt;&gt;"", iferror(index('Internal Staffing Calculator'!B$8:B23500,match(F5346,'Internal Staffing Calculator'!E$8:E23500,0)), "Not In Budget"),"")</f>
        <v/>
      </c>
      <c r="I5346" s="184"/>
      <c r="J5346" s="184"/>
      <c r="K5346" s="184"/>
      <c r="L5346" s="183"/>
    </row>
    <row r="5347">
      <c r="A5347" s="454"/>
      <c r="B5347" s="927"/>
      <c r="C5347" s="580"/>
      <c r="D5347" s="939"/>
      <c r="E5347" s="940"/>
      <c r="F5347" s="941"/>
      <c r="G5347" s="937" t="str">
        <f t="array" ref="G5347">xlookup(F5347,'Internal Staffing Calculator'!E:E,'Internal Staffing Calculator'!C:C,"")</f>
        <v/>
      </c>
      <c r="H5347" s="932" t="str">
        <f t="array" ref="H5347">if(F5347&lt;&gt;"", iferror(index('Internal Staffing Calculator'!B$8:B23500,match(F5347,'Internal Staffing Calculator'!E$8:E23500,0)), "Not In Budget"),"")</f>
        <v/>
      </c>
      <c r="I5347" s="184"/>
      <c r="J5347" s="184"/>
      <c r="K5347" s="184"/>
      <c r="L5347" s="183"/>
    </row>
    <row r="5348">
      <c r="A5348" s="454"/>
      <c r="B5348" s="927"/>
      <c r="C5348" s="580"/>
      <c r="D5348" s="939"/>
      <c r="E5348" s="940"/>
      <c r="F5348" s="941"/>
      <c r="G5348" s="937" t="str">
        <f t="array" ref="G5348">xlookup(F5348,'Internal Staffing Calculator'!E:E,'Internal Staffing Calculator'!C:C,"")</f>
        <v/>
      </c>
      <c r="H5348" s="932" t="str">
        <f t="array" ref="H5348">if(F5348&lt;&gt;"", iferror(index('Internal Staffing Calculator'!B$8:B23500,match(F5348,'Internal Staffing Calculator'!E$8:E23500,0)), "Not In Budget"),"")</f>
        <v/>
      </c>
      <c r="I5348" s="184"/>
      <c r="J5348" s="184"/>
      <c r="K5348" s="184"/>
      <c r="L5348" s="183"/>
    </row>
    <row r="5349">
      <c r="A5349" s="454"/>
      <c r="B5349" s="927"/>
      <c r="C5349" s="580"/>
      <c r="D5349" s="939"/>
      <c r="E5349" s="940"/>
      <c r="F5349" s="941"/>
      <c r="G5349" s="937" t="str">
        <f t="array" ref="G5349">xlookup(F5349,'Internal Staffing Calculator'!E:E,'Internal Staffing Calculator'!C:C,"")</f>
        <v/>
      </c>
      <c r="H5349" s="932" t="str">
        <f t="array" ref="H5349">if(F5349&lt;&gt;"", iferror(index('Internal Staffing Calculator'!B$8:B23500,match(F5349,'Internal Staffing Calculator'!E$8:E23500,0)), "Not In Budget"),"")</f>
        <v/>
      </c>
      <c r="I5349" s="184"/>
      <c r="J5349" s="184"/>
      <c r="K5349" s="184"/>
      <c r="L5349" s="183"/>
    </row>
    <row r="5350">
      <c r="A5350" s="454"/>
      <c r="B5350" s="927"/>
      <c r="C5350" s="580"/>
      <c r="D5350" s="939"/>
      <c r="E5350" s="940"/>
      <c r="F5350" s="941"/>
      <c r="G5350" s="937" t="str">
        <f t="array" ref="G5350">xlookup(F5350,'Internal Staffing Calculator'!E:E,'Internal Staffing Calculator'!C:C,"")</f>
        <v/>
      </c>
      <c r="H5350" s="932" t="str">
        <f t="array" ref="H5350">if(F5350&lt;&gt;"", iferror(index('Internal Staffing Calculator'!B$8:B23500,match(F5350,'Internal Staffing Calculator'!E$8:E23500,0)), "Not In Budget"),"")</f>
        <v/>
      </c>
      <c r="I5350" s="184"/>
      <c r="J5350" s="184"/>
      <c r="K5350" s="184"/>
      <c r="L5350" s="183"/>
    </row>
    <row r="5351">
      <c r="A5351" s="454"/>
      <c r="B5351" s="927"/>
      <c r="C5351" s="580"/>
      <c r="D5351" s="939"/>
      <c r="E5351" s="940"/>
      <c r="F5351" s="941"/>
      <c r="G5351" s="937" t="str">
        <f t="array" ref="G5351">xlookup(F5351,'Internal Staffing Calculator'!E:E,'Internal Staffing Calculator'!C:C,"")</f>
        <v/>
      </c>
      <c r="H5351" s="932" t="str">
        <f t="array" ref="H5351">if(F5351&lt;&gt;"", iferror(index('Internal Staffing Calculator'!B$8:B23500,match(F5351,'Internal Staffing Calculator'!E$8:E23500,0)), "Not In Budget"),"")</f>
        <v/>
      </c>
      <c r="I5351" s="184"/>
      <c r="J5351" s="184"/>
      <c r="K5351" s="184"/>
      <c r="L5351" s="183"/>
    </row>
    <row r="5352">
      <c r="A5352" s="454"/>
      <c r="B5352" s="927"/>
      <c r="C5352" s="580"/>
      <c r="D5352" s="939"/>
      <c r="E5352" s="940"/>
      <c r="F5352" s="941"/>
      <c r="G5352" s="937" t="str">
        <f t="array" ref="G5352">xlookup(F5352,'Internal Staffing Calculator'!E:E,'Internal Staffing Calculator'!C:C,"")</f>
        <v/>
      </c>
      <c r="H5352" s="932" t="str">
        <f t="array" ref="H5352">if(F5352&lt;&gt;"", iferror(index('Internal Staffing Calculator'!B$8:B23500,match(F5352,'Internal Staffing Calculator'!E$8:E23500,0)), "Not In Budget"),"")</f>
        <v/>
      </c>
      <c r="I5352" s="184"/>
      <c r="J5352" s="184"/>
      <c r="K5352" s="184"/>
      <c r="L5352" s="183"/>
    </row>
    <row r="5353">
      <c r="A5353" s="454"/>
      <c r="B5353" s="927"/>
      <c r="C5353" s="580"/>
      <c r="D5353" s="939"/>
      <c r="E5353" s="940"/>
      <c r="F5353" s="941"/>
      <c r="G5353" s="937" t="str">
        <f t="array" ref="G5353">xlookup(F5353,'Internal Staffing Calculator'!E:E,'Internal Staffing Calculator'!C:C,"")</f>
        <v/>
      </c>
      <c r="H5353" s="932" t="str">
        <f t="array" ref="H5353">if(F5353&lt;&gt;"", iferror(index('Internal Staffing Calculator'!B$8:B23500,match(F5353,'Internal Staffing Calculator'!E$8:E23500,0)), "Not In Budget"),"")</f>
        <v/>
      </c>
      <c r="I5353" s="184"/>
      <c r="J5353" s="184"/>
      <c r="K5353" s="184"/>
      <c r="L5353" s="183"/>
    </row>
    <row r="5354">
      <c r="A5354" s="454"/>
      <c r="B5354" s="927"/>
      <c r="C5354" s="580"/>
      <c r="D5354" s="939"/>
      <c r="E5354" s="940"/>
      <c r="F5354" s="941"/>
      <c r="G5354" s="937" t="str">
        <f t="array" ref="G5354">xlookup(F5354,'Internal Staffing Calculator'!E:E,'Internal Staffing Calculator'!C:C,"")</f>
        <v/>
      </c>
      <c r="H5354" s="932" t="str">
        <f t="array" ref="H5354">if(F5354&lt;&gt;"", iferror(index('Internal Staffing Calculator'!B$8:B23500,match(F5354,'Internal Staffing Calculator'!E$8:E23500,0)), "Not In Budget"),"")</f>
        <v/>
      </c>
      <c r="I5354" s="184"/>
      <c r="J5354" s="184"/>
      <c r="K5354" s="184"/>
      <c r="L5354" s="183"/>
    </row>
    <row r="5355">
      <c r="A5355" s="454"/>
      <c r="B5355" s="927"/>
      <c r="C5355" s="580"/>
      <c r="D5355" s="939"/>
      <c r="E5355" s="940"/>
      <c r="F5355" s="941"/>
      <c r="G5355" s="937" t="str">
        <f t="array" ref="G5355">xlookup(F5355,'Internal Staffing Calculator'!E:E,'Internal Staffing Calculator'!C:C,"")</f>
        <v/>
      </c>
      <c r="H5355" s="932" t="str">
        <f t="array" ref="H5355">if(F5355&lt;&gt;"", iferror(index('Internal Staffing Calculator'!B$8:B23500,match(F5355,'Internal Staffing Calculator'!E$8:E23500,0)), "Not In Budget"),"")</f>
        <v/>
      </c>
      <c r="I5355" s="184"/>
      <c r="J5355" s="184"/>
      <c r="K5355" s="184"/>
      <c r="L5355" s="183"/>
    </row>
    <row r="5356">
      <c r="A5356" s="454"/>
      <c r="B5356" s="927"/>
      <c r="C5356" s="580"/>
      <c r="D5356" s="939"/>
      <c r="E5356" s="940"/>
      <c r="F5356" s="941"/>
      <c r="G5356" s="937" t="str">
        <f t="array" ref="G5356">xlookup(F5356,'Internal Staffing Calculator'!E:E,'Internal Staffing Calculator'!C:C,"")</f>
        <v/>
      </c>
      <c r="H5356" s="932" t="str">
        <f t="array" ref="H5356">if(F5356&lt;&gt;"", iferror(index('Internal Staffing Calculator'!B$8:B23500,match(F5356,'Internal Staffing Calculator'!E$8:E23500,0)), "Not In Budget"),"")</f>
        <v/>
      </c>
      <c r="I5356" s="184"/>
      <c r="J5356" s="184"/>
      <c r="K5356" s="184"/>
      <c r="L5356" s="183"/>
    </row>
    <row r="5357">
      <c r="A5357" s="454"/>
      <c r="B5357" s="927"/>
      <c r="C5357" s="580"/>
      <c r="D5357" s="939"/>
      <c r="E5357" s="940"/>
      <c r="F5357" s="941"/>
      <c r="G5357" s="937" t="str">
        <f t="array" ref="G5357">xlookup(F5357,'Internal Staffing Calculator'!E:E,'Internal Staffing Calculator'!C:C,"")</f>
        <v/>
      </c>
      <c r="H5357" s="932" t="str">
        <f t="array" ref="H5357">if(F5357&lt;&gt;"", iferror(index('Internal Staffing Calculator'!B$8:B23500,match(F5357,'Internal Staffing Calculator'!E$8:E23500,0)), "Not In Budget"),"")</f>
        <v/>
      </c>
      <c r="I5357" s="184"/>
      <c r="J5357" s="184"/>
      <c r="K5357" s="184"/>
      <c r="L5357" s="183"/>
    </row>
    <row r="5358">
      <c r="A5358" s="454"/>
      <c r="B5358" s="927"/>
      <c r="C5358" s="580"/>
      <c r="D5358" s="939"/>
      <c r="E5358" s="940"/>
      <c r="F5358" s="941"/>
      <c r="G5358" s="937" t="str">
        <f t="array" ref="G5358">xlookup(F5358,'Internal Staffing Calculator'!E:E,'Internal Staffing Calculator'!C:C,"")</f>
        <v/>
      </c>
      <c r="H5358" s="932" t="str">
        <f t="array" ref="H5358">if(F5358&lt;&gt;"", iferror(index('Internal Staffing Calculator'!B$8:B23500,match(F5358,'Internal Staffing Calculator'!E$8:E23500,0)), "Not In Budget"),"")</f>
        <v/>
      </c>
      <c r="I5358" s="184"/>
      <c r="J5358" s="184"/>
      <c r="K5358" s="184"/>
      <c r="L5358" s="183"/>
    </row>
    <row r="5359">
      <c r="A5359" s="454"/>
      <c r="B5359" s="927"/>
      <c r="C5359" s="580"/>
      <c r="D5359" s="939"/>
      <c r="E5359" s="940"/>
      <c r="F5359" s="941"/>
      <c r="G5359" s="937" t="str">
        <f t="array" ref="G5359">xlookup(F5359,'Internal Staffing Calculator'!E:E,'Internal Staffing Calculator'!C:C,"")</f>
        <v/>
      </c>
      <c r="H5359" s="932" t="str">
        <f t="array" ref="H5359">if(F5359&lt;&gt;"", iferror(index('Internal Staffing Calculator'!B$8:B23500,match(F5359,'Internal Staffing Calculator'!E$8:E23500,0)), "Not In Budget"),"")</f>
        <v/>
      </c>
      <c r="I5359" s="184"/>
      <c r="J5359" s="184"/>
      <c r="K5359" s="184"/>
      <c r="L5359" s="183"/>
    </row>
    <row r="5360">
      <c r="A5360" s="454"/>
      <c r="B5360" s="927"/>
      <c r="C5360" s="580"/>
      <c r="D5360" s="939"/>
      <c r="E5360" s="940"/>
      <c r="F5360" s="941"/>
      <c r="G5360" s="937" t="str">
        <f t="array" ref="G5360">xlookup(F5360,'Internal Staffing Calculator'!E:E,'Internal Staffing Calculator'!C:C,"")</f>
        <v/>
      </c>
      <c r="H5360" s="932" t="str">
        <f t="array" ref="H5360">if(F5360&lt;&gt;"", iferror(index('Internal Staffing Calculator'!B$8:B23500,match(F5360,'Internal Staffing Calculator'!E$8:E23500,0)), "Not In Budget"),"")</f>
        <v/>
      </c>
      <c r="I5360" s="184"/>
      <c r="J5360" s="184"/>
      <c r="K5360" s="184"/>
      <c r="L5360" s="183"/>
    </row>
    <row r="5361">
      <c r="A5361" s="454"/>
      <c r="B5361" s="927"/>
      <c r="C5361" s="580"/>
      <c r="D5361" s="939"/>
      <c r="E5361" s="940"/>
      <c r="F5361" s="941"/>
      <c r="G5361" s="937" t="str">
        <f t="array" ref="G5361">xlookup(F5361,'Internal Staffing Calculator'!E:E,'Internal Staffing Calculator'!C:C,"")</f>
        <v/>
      </c>
      <c r="H5361" s="932" t="str">
        <f t="array" ref="H5361">if(F5361&lt;&gt;"", iferror(index('Internal Staffing Calculator'!B$8:B23500,match(F5361,'Internal Staffing Calculator'!E$8:E23500,0)), "Not In Budget"),"")</f>
        <v/>
      </c>
      <c r="I5361" s="184"/>
      <c r="J5361" s="184"/>
      <c r="K5361" s="184"/>
      <c r="L5361" s="183"/>
    </row>
    <row r="5362">
      <c r="A5362" s="454"/>
      <c r="B5362" s="927"/>
      <c r="C5362" s="580"/>
      <c r="D5362" s="939"/>
      <c r="E5362" s="940"/>
      <c r="F5362" s="941"/>
      <c r="G5362" s="937" t="str">
        <f t="array" ref="G5362">xlookup(F5362,'Internal Staffing Calculator'!E:E,'Internal Staffing Calculator'!C:C,"")</f>
        <v/>
      </c>
      <c r="H5362" s="932" t="str">
        <f t="array" ref="H5362">if(F5362&lt;&gt;"", iferror(index('Internal Staffing Calculator'!B$8:B23500,match(F5362,'Internal Staffing Calculator'!E$8:E23500,0)), "Not In Budget"),"")</f>
        <v/>
      </c>
      <c r="I5362" s="184"/>
      <c r="J5362" s="184"/>
      <c r="K5362" s="184"/>
      <c r="L5362" s="183"/>
    </row>
    <row r="5363">
      <c r="A5363" s="454"/>
      <c r="B5363" s="927"/>
      <c r="C5363" s="580"/>
      <c r="D5363" s="939"/>
      <c r="E5363" s="940"/>
      <c r="F5363" s="941"/>
      <c r="G5363" s="937" t="str">
        <f t="array" ref="G5363">xlookup(F5363,'Internal Staffing Calculator'!E:E,'Internal Staffing Calculator'!C:C,"")</f>
        <v/>
      </c>
      <c r="H5363" s="932" t="str">
        <f t="array" ref="H5363">if(F5363&lt;&gt;"", iferror(index('Internal Staffing Calculator'!B$8:B23500,match(F5363,'Internal Staffing Calculator'!E$8:E23500,0)), "Not In Budget"),"")</f>
        <v/>
      </c>
      <c r="I5363" s="184"/>
      <c r="J5363" s="184"/>
      <c r="K5363" s="184"/>
      <c r="L5363" s="183"/>
    </row>
    <row r="5364">
      <c r="A5364" s="454"/>
      <c r="B5364" s="927"/>
      <c r="C5364" s="580"/>
      <c r="D5364" s="939"/>
      <c r="E5364" s="940"/>
      <c r="F5364" s="941"/>
      <c r="G5364" s="937" t="str">
        <f t="array" ref="G5364">xlookup(F5364,'Internal Staffing Calculator'!E:E,'Internal Staffing Calculator'!C:C,"")</f>
        <v/>
      </c>
      <c r="H5364" s="932" t="str">
        <f t="array" ref="H5364">if(F5364&lt;&gt;"", iferror(index('Internal Staffing Calculator'!B$8:B23500,match(F5364,'Internal Staffing Calculator'!E$8:E23500,0)), "Not In Budget"),"")</f>
        <v/>
      </c>
      <c r="I5364" s="184"/>
      <c r="J5364" s="184"/>
      <c r="K5364" s="184"/>
      <c r="L5364" s="183"/>
    </row>
    <row r="5365">
      <c r="A5365" s="454"/>
      <c r="B5365" s="927"/>
      <c r="C5365" s="580"/>
      <c r="D5365" s="939"/>
      <c r="E5365" s="940"/>
      <c r="F5365" s="941"/>
      <c r="G5365" s="937" t="str">
        <f t="array" ref="G5365">xlookup(F5365,'Internal Staffing Calculator'!E:E,'Internal Staffing Calculator'!C:C,"")</f>
        <v/>
      </c>
      <c r="H5365" s="932" t="str">
        <f t="array" ref="H5365">if(F5365&lt;&gt;"", iferror(index('Internal Staffing Calculator'!B$8:B23500,match(F5365,'Internal Staffing Calculator'!E$8:E23500,0)), "Not In Budget"),"")</f>
        <v/>
      </c>
      <c r="I5365" s="184"/>
      <c r="J5365" s="184"/>
      <c r="K5365" s="184"/>
      <c r="L5365" s="183"/>
    </row>
    <row r="5366">
      <c r="A5366" s="454"/>
      <c r="B5366" s="927"/>
      <c r="C5366" s="580"/>
      <c r="D5366" s="939"/>
      <c r="E5366" s="940"/>
      <c r="F5366" s="941"/>
      <c r="G5366" s="937" t="str">
        <f t="array" ref="G5366">xlookup(F5366,'Internal Staffing Calculator'!E:E,'Internal Staffing Calculator'!C:C,"")</f>
        <v/>
      </c>
      <c r="H5366" s="932" t="str">
        <f t="array" ref="H5366">if(F5366&lt;&gt;"", iferror(index('Internal Staffing Calculator'!B$8:B23500,match(F5366,'Internal Staffing Calculator'!E$8:E23500,0)), "Not In Budget"),"")</f>
        <v/>
      </c>
      <c r="I5366" s="184"/>
      <c r="J5366" s="184"/>
      <c r="K5366" s="184"/>
      <c r="L5366" s="183"/>
    </row>
    <row r="5367">
      <c r="A5367" s="454"/>
      <c r="B5367" s="927"/>
      <c r="C5367" s="580"/>
      <c r="D5367" s="939"/>
      <c r="E5367" s="940"/>
      <c r="F5367" s="941"/>
      <c r="G5367" s="937" t="str">
        <f t="array" ref="G5367">xlookup(F5367,'Internal Staffing Calculator'!E:E,'Internal Staffing Calculator'!C:C,"")</f>
        <v/>
      </c>
      <c r="H5367" s="932" t="str">
        <f t="array" ref="H5367">if(F5367&lt;&gt;"", iferror(index('Internal Staffing Calculator'!B$8:B23500,match(F5367,'Internal Staffing Calculator'!E$8:E23500,0)), "Not In Budget"),"")</f>
        <v/>
      </c>
      <c r="I5367" s="184"/>
      <c r="J5367" s="184"/>
      <c r="K5367" s="184"/>
      <c r="L5367" s="183"/>
    </row>
    <row r="5368">
      <c r="A5368" s="454"/>
      <c r="B5368" s="927"/>
      <c r="C5368" s="580"/>
      <c r="D5368" s="939"/>
      <c r="E5368" s="940"/>
      <c r="F5368" s="941"/>
      <c r="G5368" s="937" t="str">
        <f t="array" ref="G5368">xlookup(F5368,'Internal Staffing Calculator'!E:E,'Internal Staffing Calculator'!C:C,"")</f>
        <v/>
      </c>
      <c r="H5368" s="932" t="str">
        <f t="array" ref="H5368">if(F5368&lt;&gt;"", iferror(index('Internal Staffing Calculator'!B$8:B23500,match(F5368,'Internal Staffing Calculator'!E$8:E23500,0)), "Not In Budget"),"")</f>
        <v/>
      </c>
      <c r="I5368" s="184"/>
      <c r="J5368" s="184"/>
      <c r="K5368" s="184"/>
      <c r="L5368" s="183"/>
    </row>
    <row r="5369">
      <c r="A5369" s="454"/>
      <c r="B5369" s="927"/>
      <c r="C5369" s="580"/>
      <c r="D5369" s="939"/>
      <c r="E5369" s="940"/>
      <c r="F5369" s="941"/>
      <c r="G5369" s="937" t="str">
        <f t="array" ref="G5369">xlookup(F5369,'Internal Staffing Calculator'!E:E,'Internal Staffing Calculator'!C:C,"")</f>
        <v/>
      </c>
      <c r="H5369" s="932" t="str">
        <f t="array" ref="H5369">if(F5369&lt;&gt;"", iferror(index('Internal Staffing Calculator'!B$8:B23500,match(F5369,'Internal Staffing Calculator'!E$8:E23500,0)), "Not In Budget"),"")</f>
        <v/>
      </c>
      <c r="I5369" s="184"/>
      <c r="J5369" s="184"/>
      <c r="K5369" s="184"/>
      <c r="L5369" s="183"/>
    </row>
    <row r="5370">
      <c r="A5370" s="454"/>
      <c r="B5370" s="927"/>
      <c r="C5370" s="580"/>
      <c r="D5370" s="939"/>
      <c r="E5370" s="940"/>
      <c r="F5370" s="941"/>
      <c r="G5370" s="937" t="str">
        <f t="array" ref="G5370">xlookup(F5370,'Internal Staffing Calculator'!E:E,'Internal Staffing Calculator'!C:C,"")</f>
        <v/>
      </c>
      <c r="H5370" s="932" t="str">
        <f t="array" ref="H5370">if(F5370&lt;&gt;"", iferror(index('Internal Staffing Calculator'!B$8:B23500,match(F5370,'Internal Staffing Calculator'!E$8:E23500,0)), "Not In Budget"),"")</f>
        <v/>
      </c>
      <c r="I5370" s="184"/>
      <c r="J5370" s="184"/>
      <c r="K5370" s="184"/>
      <c r="L5370" s="183"/>
    </row>
    <row r="5371">
      <c r="A5371" s="454"/>
      <c r="B5371" s="927"/>
      <c r="C5371" s="580"/>
      <c r="D5371" s="939"/>
      <c r="E5371" s="940"/>
      <c r="F5371" s="941"/>
      <c r="G5371" s="937" t="str">
        <f t="array" ref="G5371">xlookup(F5371,'Internal Staffing Calculator'!E:E,'Internal Staffing Calculator'!C:C,"")</f>
        <v/>
      </c>
      <c r="H5371" s="932" t="str">
        <f t="array" ref="H5371">if(F5371&lt;&gt;"", iferror(index('Internal Staffing Calculator'!B$8:B23500,match(F5371,'Internal Staffing Calculator'!E$8:E23500,0)), "Not In Budget"),"")</f>
        <v/>
      </c>
      <c r="I5371" s="184"/>
      <c r="J5371" s="184"/>
      <c r="K5371" s="184"/>
      <c r="L5371" s="183"/>
    </row>
    <row r="5372">
      <c r="A5372" s="454"/>
      <c r="B5372" s="927"/>
      <c r="C5372" s="580"/>
      <c r="D5372" s="939"/>
      <c r="E5372" s="940"/>
      <c r="F5372" s="941"/>
      <c r="G5372" s="937" t="str">
        <f t="array" ref="G5372">xlookup(F5372,'Internal Staffing Calculator'!E:E,'Internal Staffing Calculator'!C:C,"")</f>
        <v/>
      </c>
      <c r="H5372" s="932" t="str">
        <f t="array" ref="H5372">if(F5372&lt;&gt;"", iferror(index('Internal Staffing Calculator'!B$8:B23500,match(F5372,'Internal Staffing Calculator'!E$8:E23500,0)), "Not In Budget"),"")</f>
        <v/>
      </c>
      <c r="I5372" s="184"/>
      <c r="J5372" s="184"/>
      <c r="K5372" s="184"/>
      <c r="L5372" s="183"/>
    </row>
    <row r="5373">
      <c r="A5373" s="454"/>
      <c r="B5373" s="927"/>
      <c r="C5373" s="580"/>
      <c r="D5373" s="939"/>
      <c r="E5373" s="940"/>
      <c r="F5373" s="941"/>
      <c r="G5373" s="937" t="str">
        <f t="array" ref="G5373">xlookup(F5373,'Internal Staffing Calculator'!E:E,'Internal Staffing Calculator'!C:C,"")</f>
        <v/>
      </c>
      <c r="H5373" s="932" t="str">
        <f t="array" ref="H5373">if(F5373&lt;&gt;"", iferror(index('Internal Staffing Calculator'!B$8:B23500,match(F5373,'Internal Staffing Calculator'!E$8:E23500,0)), "Not In Budget"),"")</f>
        <v/>
      </c>
      <c r="I5373" s="184"/>
      <c r="J5373" s="184"/>
      <c r="K5373" s="184"/>
      <c r="L5373" s="183"/>
    </row>
    <row r="5374">
      <c r="A5374" s="454"/>
      <c r="B5374" s="927"/>
      <c r="C5374" s="580"/>
      <c r="D5374" s="939"/>
      <c r="E5374" s="940"/>
      <c r="F5374" s="941"/>
      <c r="G5374" s="937" t="str">
        <f t="array" ref="G5374">xlookup(F5374,'Internal Staffing Calculator'!E:E,'Internal Staffing Calculator'!C:C,"")</f>
        <v/>
      </c>
      <c r="H5374" s="932" t="str">
        <f t="array" ref="H5374">if(F5374&lt;&gt;"", iferror(index('Internal Staffing Calculator'!B$8:B23500,match(F5374,'Internal Staffing Calculator'!E$8:E23500,0)), "Not In Budget"),"")</f>
        <v/>
      </c>
      <c r="I5374" s="184"/>
      <c r="J5374" s="184"/>
      <c r="K5374" s="184"/>
      <c r="L5374" s="183"/>
    </row>
    <row r="5375">
      <c r="A5375" s="454"/>
      <c r="B5375" s="927"/>
      <c r="C5375" s="580"/>
      <c r="D5375" s="939"/>
      <c r="E5375" s="940"/>
      <c r="F5375" s="941"/>
      <c r="G5375" s="937" t="str">
        <f t="array" ref="G5375">xlookup(F5375,'Internal Staffing Calculator'!E:E,'Internal Staffing Calculator'!C:C,"")</f>
        <v/>
      </c>
      <c r="H5375" s="932" t="str">
        <f t="array" ref="H5375">if(F5375&lt;&gt;"", iferror(index('Internal Staffing Calculator'!B$8:B23500,match(F5375,'Internal Staffing Calculator'!E$8:E23500,0)), "Not In Budget"),"")</f>
        <v/>
      </c>
      <c r="I5375" s="184"/>
      <c r="J5375" s="184"/>
      <c r="K5375" s="184"/>
      <c r="L5375" s="183"/>
    </row>
    <row r="5376">
      <c r="A5376" s="454"/>
      <c r="B5376" s="927"/>
      <c r="C5376" s="580"/>
      <c r="D5376" s="939"/>
      <c r="E5376" s="940"/>
      <c r="F5376" s="941"/>
      <c r="G5376" s="937" t="str">
        <f t="array" ref="G5376">xlookup(F5376,'Internal Staffing Calculator'!E:E,'Internal Staffing Calculator'!C:C,"")</f>
        <v/>
      </c>
      <c r="H5376" s="932" t="str">
        <f t="array" ref="H5376">if(F5376&lt;&gt;"", iferror(index('Internal Staffing Calculator'!B$8:B23500,match(F5376,'Internal Staffing Calculator'!E$8:E23500,0)), "Not In Budget"),"")</f>
        <v/>
      </c>
      <c r="I5376" s="184"/>
      <c r="J5376" s="184"/>
      <c r="K5376" s="184"/>
      <c r="L5376" s="183"/>
    </row>
    <row r="5377">
      <c r="A5377" s="454"/>
      <c r="B5377" s="927"/>
      <c r="C5377" s="580"/>
      <c r="D5377" s="939"/>
      <c r="E5377" s="940"/>
      <c r="F5377" s="941"/>
      <c r="G5377" s="937" t="str">
        <f t="array" ref="G5377">xlookup(F5377,'Internal Staffing Calculator'!E:E,'Internal Staffing Calculator'!C:C,"")</f>
        <v/>
      </c>
      <c r="H5377" s="932" t="str">
        <f t="array" ref="H5377">if(F5377&lt;&gt;"", iferror(index('Internal Staffing Calculator'!B$8:B23500,match(F5377,'Internal Staffing Calculator'!E$8:E23500,0)), "Not In Budget"),"")</f>
        <v/>
      </c>
      <c r="I5377" s="184"/>
      <c r="J5377" s="184"/>
      <c r="K5377" s="184"/>
      <c r="L5377" s="183"/>
    </row>
    <row r="5378">
      <c r="A5378" s="454"/>
      <c r="B5378" s="927"/>
      <c r="C5378" s="580"/>
      <c r="D5378" s="939"/>
      <c r="E5378" s="940"/>
      <c r="F5378" s="941"/>
      <c r="G5378" s="937" t="str">
        <f t="array" ref="G5378">xlookup(F5378,'Internal Staffing Calculator'!E:E,'Internal Staffing Calculator'!C:C,"")</f>
        <v/>
      </c>
      <c r="H5378" s="932" t="str">
        <f t="array" ref="H5378">if(F5378&lt;&gt;"", iferror(index('Internal Staffing Calculator'!B$8:B23500,match(F5378,'Internal Staffing Calculator'!E$8:E23500,0)), "Not In Budget"),"")</f>
        <v/>
      </c>
      <c r="I5378" s="184"/>
      <c r="J5378" s="184"/>
      <c r="K5378" s="184"/>
      <c r="L5378" s="183"/>
    </row>
    <row r="5379">
      <c r="A5379" s="454"/>
      <c r="B5379" s="927"/>
      <c r="C5379" s="580"/>
      <c r="D5379" s="939"/>
      <c r="E5379" s="940"/>
      <c r="F5379" s="941"/>
      <c r="G5379" s="937" t="str">
        <f t="array" ref="G5379">xlookup(F5379,'Internal Staffing Calculator'!E:E,'Internal Staffing Calculator'!C:C,"")</f>
        <v/>
      </c>
      <c r="H5379" s="932" t="str">
        <f t="array" ref="H5379">if(F5379&lt;&gt;"", iferror(index('Internal Staffing Calculator'!B$8:B23500,match(F5379,'Internal Staffing Calculator'!E$8:E23500,0)), "Not In Budget"),"")</f>
        <v/>
      </c>
      <c r="I5379" s="184"/>
      <c r="J5379" s="184"/>
      <c r="K5379" s="184"/>
      <c r="L5379" s="183"/>
    </row>
    <row r="5380">
      <c r="A5380" s="454"/>
      <c r="B5380" s="927"/>
      <c r="C5380" s="580"/>
      <c r="D5380" s="939"/>
      <c r="E5380" s="940"/>
      <c r="F5380" s="941"/>
      <c r="G5380" s="937" t="str">
        <f t="array" ref="G5380">xlookup(F5380,'Internal Staffing Calculator'!E:E,'Internal Staffing Calculator'!C:C,"")</f>
        <v/>
      </c>
      <c r="H5380" s="932" t="str">
        <f t="array" ref="H5380">if(F5380&lt;&gt;"", iferror(index('Internal Staffing Calculator'!B$8:B23500,match(F5380,'Internal Staffing Calculator'!E$8:E23500,0)), "Not In Budget"),"")</f>
        <v/>
      </c>
      <c r="I5380" s="184"/>
      <c r="J5380" s="184"/>
      <c r="K5380" s="184"/>
      <c r="L5380" s="183"/>
    </row>
    <row r="5381">
      <c r="A5381" s="454"/>
      <c r="B5381" s="927"/>
      <c r="C5381" s="580"/>
      <c r="D5381" s="939"/>
      <c r="E5381" s="940"/>
      <c r="F5381" s="941"/>
      <c r="G5381" s="937" t="str">
        <f t="array" ref="G5381">xlookup(F5381,'Internal Staffing Calculator'!E:E,'Internal Staffing Calculator'!C:C,"")</f>
        <v/>
      </c>
      <c r="H5381" s="932" t="str">
        <f t="array" ref="H5381">if(F5381&lt;&gt;"", iferror(index('Internal Staffing Calculator'!B$8:B23500,match(F5381,'Internal Staffing Calculator'!E$8:E23500,0)), "Not In Budget"),"")</f>
        <v/>
      </c>
      <c r="I5381" s="184"/>
      <c r="J5381" s="184"/>
      <c r="K5381" s="184"/>
      <c r="L5381" s="183"/>
    </row>
    <row r="5382">
      <c r="A5382" s="454"/>
      <c r="B5382" s="927"/>
      <c r="C5382" s="580"/>
      <c r="D5382" s="939"/>
      <c r="E5382" s="940"/>
      <c r="F5382" s="941"/>
      <c r="G5382" s="937" t="str">
        <f t="array" ref="G5382">xlookup(F5382,'Internal Staffing Calculator'!E:E,'Internal Staffing Calculator'!C:C,"")</f>
        <v/>
      </c>
      <c r="H5382" s="932" t="str">
        <f t="array" ref="H5382">if(F5382&lt;&gt;"", iferror(index('Internal Staffing Calculator'!B$8:B23500,match(F5382,'Internal Staffing Calculator'!E$8:E23500,0)), "Not In Budget"),"")</f>
        <v/>
      </c>
      <c r="I5382" s="184"/>
      <c r="J5382" s="184"/>
      <c r="K5382" s="184"/>
      <c r="L5382" s="183"/>
    </row>
    <row r="5383">
      <c r="A5383" s="454"/>
      <c r="B5383" s="927"/>
      <c r="C5383" s="580"/>
      <c r="D5383" s="939"/>
      <c r="E5383" s="940"/>
      <c r="F5383" s="941"/>
      <c r="G5383" s="937" t="str">
        <f t="array" ref="G5383">xlookup(F5383,'Internal Staffing Calculator'!E:E,'Internal Staffing Calculator'!C:C,"")</f>
        <v/>
      </c>
      <c r="H5383" s="932" t="str">
        <f t="array" ref="H5383">if(F5383&lt;&gt;"", iferror(index('Internal Staffing Calculator'!B$8:B23500,match(F5383,'Internal Staffing Calculator'!E$8:E23500,0)), "Not In Budget"),"")</f>
        <v/>
      </c>
      <c r="I5383" s="184"/>
      <c r="J5383" s="184"/>
      <c r="K5383" s="184"/>
      <c r="L5383" s="183"/>
    </row>
    <row r="5384">
      <c r="A5384" s="454"/>
      <c r="B5384" s="927"/>
      <c r="C5384" s="580"/>
      <c r="D5384" s="939"/>
      <c r="E5384" s="940"/>
      <c r="F5384" s="941"/>
      <c r="G5384" s="937" t="str">
        <f t="array" ref="G5384">xlookup(F5384,'Internal Staffing Calculator'!E:E,'Internal Staffing Calculator'!C:C,"")</f>
        <v/>
      </c>
      <c r="H5384" s="932" t="str">
        <f t="array" ref="H5384">if(F5384&lt;&gt;"", iferror(index('Internal Staffing Calculator'!B$8:B23500,match(F5384,'Internal Staffing Calculator'!E$8:E23500,0)), "Not In Budget"),"")</f>
        <v/>
      </c>
      <c r="I5384" s="184"/>
      <c r="J5384" s="184"/>
      <c r="K5384" s="184"/>
      <c r="L5384" s="183"/>
    </row>
    <row r="5385">
      <c r="A5385" s="454"/>
      <c r="B5385" s="927"/>
      <c r="C5385" s="580"/>
      <c r="D5385" s="939"/>
      <c r="E5385" s="940"/>
      <c r="F5385" s="941"/>
      <c r="G5385" s="937" t="str">
        <f t="array" ref="G5385">xlookup(F5385,'Internal Staffing Calculator'!E:E,'Internal Staffing Calculator'!C:C,"")</f>
        <v/>
      </c>
      <c r="H5385" s="932" t="str">
        <f t="array" ref="H5385">if(F5385&lt;&gt;"", iferror(index('Internal Staffing Calculator'!B$8:B23500,match(F5385,'Internal Staffing Calculator'!E$8:E23500,0)), "Not In Budget"),"")</f>
        <v/>
      </c>
      <c r="I5385" s="184"/>
      <c r="J5385" s="184"/>
      <c r="K5385" s="184"/>
      <c r="L5385" s="183"/>
    </row>
    <row r="5386">
      <c r="A5386" s="454"/>
      <c r="B5386" s="927"/>
      <c r="C5386" s="580"/>
      <c r="D5386" s="939"/>
      <c r="E5386" s="940"/>
      <c r="F5386" s="941"/>
      <c r="G5386" s="937" t="str">
        <f t="array" ref="G5386">xlookup(F5386,'Internal Staffing Calculator'!E:E,'Internal Staffing Calculator'!C:C,"")</f>
        <v/>
      </c>
      <c r="H5386" s="932" t="str">
        <f t="array" ref="H5386">if(F5386&lt;&gt;"", iferror(index('Internal Staffing Calculator'!B$8:B23500,match(F5386,'Internal Staffing Calculator'!E$8:E23500,0)), "Not In Budget"),"")</f>
        <v/>
      </c>
      <c r="I5386" s="184"/>
      <c r="J5386" s="184"/>
      <c r="K5386" s="184"/>
      <c r="L5386" s="183"/>
    </row>
    <row r="5387">
      <c r="A5387" s="454"/>
      <c r="B5387" s="927"/>
      <c r="C5387" s="580"/>
      <c r="D5387" s="939"/>
      <c r="E5387" s="940"/>
      <c r="F5387" s="941"/>
      <c r="G5387" s="937" t="str">
        <f t="array" ref="G5387">xlookup(F5387,'Internal Staffing Calculator'!E:E,'Internal Staffing Calculator'!C:C,"")</f>
        <v/>
      </c>
      <c r="H5387" s="932" t="str">
        <f t="array" ref="H5387">if(F5387&lt;&gt;"", iferror(index('Internal Staffing Calculator'!B$8:B23500,match(F5387,'Internal Staffing Calculator'!E$8:E23500,0)), "Not In Budget"),"")</f>
        <v/>
      </c>
      <c r="I5387" s="184"/>
      <c r="J5387" s="184"/>
      <c r="K5387" s="184"/>
      <c r="L5387" s="183"/>
    </row>
    <row r="5388">
      <c r="A5388" s="454"/>
      <c r="B5388" s="927"/>
      <c r="C5388" s="580"/>
      <c r="D5388" s="939"/>
      <c r="E5388" s="940"/>
      <c r="F5388" s="941"/>
      <c r="G5388" s="937" t="str">
        <f t="array" ref="G5388">xlookup(F5388,'Internal Staffing Calculator'!E:E,'Internal Staffing Calculator'!C:C,"")</f>
        <v/>
      </c>
      <c r="H5388" s="932" t="str">
        <f t="array" ref="H5388">if(F5388&lt;&gt;"", iferror(index('Internal Staffing Calculator'!B$8:B23500,match(F5388,'Internal Staffing Calculator'!E$8:E23500,0)), "Not In Budget"),"")</f>
        <v/>
      </c>
      <c r="I5388" s="184"/>
      <c r="J5388" s="184"/>
      <c r="K5388" s="184"/>
      <c r="L5388" s="183"/>
    </row>
    <row r="5389">
      <c r="A5389" s="454"/>
      <c r="B5389" s="927"/>
      <c r="C5389" s="580"/>
      <c r="D5389" s="939"/>
      <c r="E5389" s="940"/>
      <c r="F5389" s="941"/>
      <c r="G5389" s="937" t="str">
        <f t="array" ref="G5389">xlookup(F5389,'Internal Staffing Calculator'!E:E,'Internal Staffing Calculator'!C:C,"")</f>
        <v/>
      </c>
      <c r="H5389" s="932" t="str">
        <f t="array" ref="H5389">if(F5389&lt;&gt;"", iferror(index('Internal Staffing Calculator'!B$8:B23500,match(F5389,'Internal Staffing Calculator'!E$8:E23500,0)), "Not In Budget"),"")</f>
        <v/>
      </c>
      <c r="I5389" s="184"/>
      <c r="J5389" s="184"/>
      <c r="K5389" s="184"/>
      <c r="L5389" s="183"/>
    </row>
    <row r="5390">
      <c r="A5390" s="454"/>
      <c r="B5390" s="927"/>
      <c r="C5390" s="580"/>
      <c r="D5390" s="939"/>
      <c r="E5390" s="940"/>
      <c r="F5390" s="941"/>
      <c r="G5390" s="937" t="str">
        <f t="array" ref="G5390">xlookup(F5390,'Internal Staffing Calculator'!E:E,'Internal Staffing Calculator'!C:C,"")</f>
        <v/>
      </c>
      <c r="H5390" s="932" t="str">
        <f t="array" ref="H5390">if(F5390&lt;&gt;"", iferror(index('Internal Staffing Calculator'!B$8:B23500,match(F5390,'Internal Staffing Calculator'!E$8:E23500,0)), "Not In Budget"),"")</f>
        <v/>
      </c>
      <c r="I5390" s="184"/>
      <c r="J5390" s="184"/>
      <c r="K5390" s="184"/>
      <c r="L5390" s="183"/>
    </row>
    <row r="5391">
      <c r="A5391" s="454"/>
      <c r="B5391" s="927"/>
      <c r="C5391" s="580"/>
      <c r="D5391" s="939"/>
      <c r="E5391" s="940"/>
      <c r="F5391" s="941"/>
      <c r="G5391" s="937" t="str">
        <f t="array" ref="G5391">xlookup(F5391,'Internal Staffing Calculator'!E:E,'Internal Staffing Calculator'!C:C,"")</f>
        <v/>
      </c>
      <c r="H5391" s="932" t="str">
        <f t="array" ref="H5391">if(F5391&lt;&gt;"", iferror(index('Internal Staffing Calculator'!B$8:B23500,match(F5391,'Internal Staffing Calculator'!E$8:E23500,0)), "Not In Budget"),"")</f>
        <v/>
      </c>
      <c r="I5391" s="184"/>
      <c r="J5391" s="184"/>
      <c r="K5391" s="184"/>
      <c r="L5391" s="183"/>
    </row>
    <row r="5392">
      <c r="A5392" s="454"/>
      <c r="B5392" s="927"/>
      <c r="C5392" s="580"/>
      <c r="D5392" s="939"/>
      <c r="E5392" s="940"/>
      <c r="F5392" s="941"/>
      <c r="G5392" s="937" t="str">
        <f t="array" ref="G5392">xlookup(F5392,'Internal Staffing Calculator'!E:E,'Internal Staffing Calculator'!C:C,"")</f>
        <v/>
      </c>
      <c r="H5392" s="932" t="str">
        <f t="array" ref="H5392">if(F5392&lt;&gt;"", iferror(index('Internal Staffing Calculator'!B$8:B23500,match(F5392,'Internal Staffing Calculator'!E$8:E23500,0)), "Not In Budget"),"")</f>
        <v/>
      </c>
      <c r="I5392" s="184"/>
      <c r="J5392" s="184"/>
      <c r="K5392" s="184"/>
      <c r="L5392" s="183"/>
    </row>
    <row r="5393">
      <c r="A5393" s="454"/>
      <c r="B5393" s="927"/>
      <c r="C5393" s="580"/>
      <c r="D5393" s="939"/>
      <c r="E5393" s="940"/>
      <c r="F5393" s="941"/>
      <c r="G5393" s="937" t="str">
        <f t="array" ref="G5393">xlookup(F5393,'Internal Staffing Calculator'!E:E,'Internal Staffing Calculator'!C:C,"")</f>
        <v/>
      </c>
      <c r="H5393" s="932" t="str">
        <f t="array" ref="H5393">if(F5393&lt;&gt;"", iferror(index('Internal Staffing Calculator'!B$8:B23500,match(F5393,'Internal Staffing Calculator'!E$8:E23500,0)), "Not In Budget"),"")</f>
        <v/>
      </c>
      <c r="I5393" s="184"/>
      <c r="J5393" s="184"/>
      <c r="K5393" s="184"/>
      <c r="L5393" s="183"/>
    </row>
    <row r="5394">
      <c r="A5394" s="454"/>
      <c r="B5394" s="927"/>
      <c r="C5394" s="580"/>
      <c r="D5394" s="939"/>
      <c r="E5394" s="940"/>
      <c r="F5394" s="941"/>
      <c r="G5394" s="937" t="str">
        <f t="array" ref="G5394">xlookup(F5394,'Internal Staffing Calculator'!E:E,'Internal Staffing Calculator'!C:C,"")</f>
        <v/>
      </c>
      <c r="H5394" s="932" t="str">
        <f t="array" ref="H5394">if(F5394&lt;&gt;"", iferror(index('Internal Staffing Calculator'!B$8:B23500,match(F5394,'Internal Staffing Calculator'!E$8:E23500,0)), "Not In Budget"),"")</f>
        <v/>
      </c>
      <c r="I5394" s="184"/>
      <c r="J5394" s="184"/>
      <c r="K5394" s="184"/>
      <c r="L5394" s="183"/>
    </row>
    <row r="5395">
      <c r="A5395" s="454"/>
      <c r="B5395" s="927"/>
      <c r="C5395" s="580"/>
      <c r="D5395" s="939"/>
      <c r="E5395" s="940"/>
      <c r="F5395" s="941"/>
      <c r="G5395" s="937" t="str">
        <f t="array" ref="G5395">xlookup(F5395,'Internal Staffing Calculator'!E:E,'Internal Staffing Calculator'!C:C,"")</f>
        <v/>
      </c>
      <c r="H5395" s="932" t="str">
        <f t="array" ref="H5395">if(F5395&lt;&gt;"", iferror(index('Internal Staffing Calculator'!B$8:B23500,match(F5395,'Internal Staffing Calculator'!E$8:E23500,0)), "Not In Budget"),"")</f>
        <v/>
      </c>
      <c r="I5395" s="184"/>
      <c r="J5395" s="184"/>
      <c r="K5395" s="184"/>
      <c r="L5395" s="183"/>
    </row>
    <row r="5396">
      <c r="A5396" s="454"/>
      <c r="B5396" s="927"/>
      <c r="C5396" s="580"/>
      <c r="D5396" s="939"/>
      <c r="E5396" s="940"/>
      <c r="F5396" s="941"/>
      <c r="G5396" s="937" t="str">
        <f t="array" ref="G5396">xlookup(F5396,'Internal Staffing Calculator'!E:E,'Internal Staffing Calculator'!C:C,"")</f>
        <v/>
      </c>
      <c r="H5396" s="932" t="str">
        <f t="array" ref="H5396">if(F5396&lt;&gt;"", iferror(index('Internal Staffing Calculator'!B$8:B23500,match(F5396,'Internal Staffing Calculator'!E$8:E23500,0)), "Not In Budget"),"")</f>
        <v/>
      </c>
      <c r="I5396" s="184"/>
      <c r="J5396" s="184"/>
      <c r="K5396" s="184"/>
      <c r="L5396" s="183"/>
    </row>
    <row r="5397">
      <c r="A5397" s="454"/>
      <c r="B5397" s="927"/>
      <c r="C5397" s="580"/>
      <c r="D5397" s="939"/>
      <c r="E5397" s="940"/>
      <c r="F5397" s="941"/>
      <c r="G5397" s="937" t="str">
        <f t="array" ref="G5397">xlookup(F5397,'Internal Staffing Calculator'!E:E,'Internal Staffing Calculator'!C:C,"")</f>
        <v/>
      </c>
      <c r="H5397" s="932" t="str">
        <f t="array" ref="H5397">if(F5397&lt;&gt;"", iferror(index('Internal Staffing Calculator'!B$8:B23500,match(F5397,'Internal Staffing Calculator'!E$8:E23500,0)), "Not In Budget"),"")</f>
        <v/>
      </c>
      <c r="I5397" s="184"/>
      <c r="J5397" s="184"/>
      <c r="K5397" s="184"/>
      <c r="L5397" s="183"/>
    </row>
    <row r="5398">
      <c r="A5398" s="454"/>
      <c r="B5398" s="927"/>
      <c r="C5398" s="580"/>
      <c r="D5398" s="939"/>
      <c r="E5398" s="940"/>
      <c r="F5398" s="941"/>
      <c r="G5398" s="937" t="str">
        <f t="array" ref="G5398">xlookup(F5398,'Internal Staffing Calculator'!E:E,'Internal Staffing Calculator'!C:C,"")</f>
        <v/>
      </c>
      <c r="H5398" s="932" t="str">
        <f t="array" ref="H5398">if(F5398&lt;&gt;"", iferror(index('Internal Staffing Calculator'!B$8:B23500,match(F5398,'Internal Staffing Calculator'!E$8:E23500,0)), "Not In Budget"),"")</f>
        <v/>
      </c>
      <c r="I5398" s="184"/>
      <c r="J5398" s="184"/>
      <c r="K5398" s="184"/>
      <c r="L5398" s="183"/>
    </row>
    <row r="5399">
      <c r="A5399" s="454"/>
      <c r="B5399" s="927"/>
      <c r="C5399" s="580"/>
      <c r="D5399" s="939"/>
      <c r="E5399" s="940"/>
      <c r="F5399" s="941"/>
      <c r="G5399" s="937" t="str">
        <f t="array" ref="G5399">xlookup(F5399,'Internal Staffing Calculator'!E:E,'Internal Staffing Calculator'!C:C,"")</f>
        <v/>
      </c>
      <c r="H5399" s="932" t="str">
        <f t="array" ref="H5399">if(F5399&lt;&gt;"", iferror(index('Internal Staffing Calculator'!B$8:B23500,match(F5399,'Internal Staffing Calculator'!E$8:E23500,0)), "Not In Budget"),"")</f>
        <v/>
      </c>
      <c r="I5399" s="184"/>
      <c r="J5399" s="184"/>
      <c r="K5399" s="184"/>
      <c r="L5399" s="183"/>
    </row>
    <row r="5400">
      <c r="A5400" s="454"/>
      <c r="B5400" s="927"/>
      <c r="C5400" s="580"/>
      <c r="D5400" s="939"/>
      <c r="E5400" s="940"/>
      <c r="F5400" s="941"/>
      <c r="G5400" s="937" t="str">
        <f t="array" ref="G5400">xlookup(F5400,'Internal Staffing Calculator'!E:E,'Internal Staffing Calculator'!C:C,"")</f>
        <v/>
      </c>
      <c r="H5400" s="932" t="str">
        <f t="array" ref="H5400">if(F5400&lt;&gt;"", iferror(index('Internal Staffing Calculator'!B$8:B23500,match(F5400,'Internal Staffing Calculator'!E$8:E23500,0)), "Not In Budget"),"")</f>
        <v/>
      </c>
      <c r="I5400" s="184"/>
      <c r="J5400" s="184"/>
      <c r="K5400" s="184"/>
      <c r="L5400" s="183"/>
    </row>
    <row r="5401">
      <c r="A5401" s="454"/>
      <c r="B5401" s="927"/>
      <c r="C5401" s="580"/>
      <c r="D5401" s="939"/>
      <c r="E5401" s="940"/>
      <c r="F5401" s="941"/>
      <c r="G5401" s="937" t="str">
        <f t="array" ref="G5401">xlookup(F5401,'Internal Staffing Calculator'!E:E,'Internal Staffing Calculator'!C:C,"")</f>
        <v/>
      </c>
      <c r="H5401" s="932" t="str">
        <f t="array" ref="H5401">if(F5401&lt;&gt;"", iferror(index('Internal Staffing Calculator'!B$8:B23500,match(F5401,'Internal Staffing Calculator'!E$8:E23500,0)), "Not In Budget"),"")</f>
        <v/>
      </c>
      <c r="I5401" s="184"/>
      <c r="J5401" s="184"/>
      <c r="K5401" s="184"/>
      <c r="L5401" s="183"/>
    </row>
    <row r="5402">
      <c r="A5402" s="454"/>
      <c r="B5402" s="927"/>
      <c r="C5402" s="580"/>
      <c r="D5402" s="939"/>
      <c r="E5402" s="940"/>
      <c r="F5402" s="941"/>
      <c r="G5402" s="937" t="str">
        <f t="array" ref="G5402">xlookup(F5402,'Internal Staffing Calculator'!E:E,'Internal Staffing Calculator'!C:C,"")</f>
        <v/>
      </c>
      <c r="H5402" s="932" t="str">
        <f t="array" ref="H5402">if(F5402&lt;&gt;"", iferror(index('Internal Staffing Calculator'!B$8:B23500,match(F5402,'Internal Staffing Calculator'!E$8:E23500,0)), "Not In Budget"),"")</f>
        <v/>
      </c>
      <c r="I5402" s="184"/>
      <c r="J5402" s="184"/>
      <c r="K5402" s="184"/>
      <c r="L5402" s="183"/>
    </row>
    <row r="5403">
      <c r="A5403" s="454"/>
      <c r="B5403" s="927"/>
      <c r="C5403" s="580"/>
      <c r="D5403" s="939"/>
      <c r="E5403" s="940"/>
      <c r="F5403" s="941"/>
      <c r="G5403" s="937" t="str">
        <f t="array" ref="G5403">xlookup(F5403,'Internal Staffing Calculator'!E:E,'Internal Staffing Calculator'!C:C,"")</f>
        <v/>
      </c>
      <c r="H5403" s="932" t="str">
        <f t="array" ref="H5403">if(F5403&lt;&gt;"", iferror(index('Internal Staffing Calculator'!B$8:B23500,match(F5403,'Internal Staffing Calculator'!E$8:E23500,0)), "Not In Budget"),"")</f>
        <v/>
      </c>
      <c r="I5403" s="184"/>
      <c r="J5403" s="184"/>
      <c r="K5403" s="184"/>
      <c r="L5403" s="183"/>
    </row>
    <row r="5404">
      <c r="A5404" s="454"/>
      <c r="B5404" s="927"/>
      <c r="C5404" s="580"/>
      <c r="D5404" s="939"/>
      <c r="E5404" s="940"/>
      <c r="F5404" s="941"/>
      <c r="G5404" s="937" t="str">
        <f t="array" ref="G5404">xlookup(F5404,'Internal Staffing Calculator'!E:E,'Internal Staffing Calculator'!C:C,"")</f>
        <v/>
      </c>
      <c r="H5404" s="932" t="str">
        <f t="array" ref="H5404">if(F5404&lt;&gt;"", iferror(index('Internal Staffing Calculator'!B$8:B23500,match(F5404,'Internal Staffing Calculator'!E$8:E23500,0)), "Not In Budget"),"")</f>
        <v/>
      </c>
      <c r="I5404" s="184"/>
      <c r="J5404" s="184"/>
      <c r="K5404" s="184"/>
      <c r="L5404" s="183"/>
    </row>
    <row r="5405">
      <c r="A5405" s="454"/>
      <c r="B5405" s="927"/>
      <c r="C5405" s="580"/>
      <c r="D5405" s="939"/>
      <c r="E5405" s="940"/>
      <c r="F5405" s="941"/>
      <c r="G5405" s="937" t="str">
        <f t="array" ref="G5405">xlookup(F5405,'Internal Staffing Calculator'!E:E,'Internal Staffing Calculator'!C:C,"")</f>
        <v/>
      </c>
      <c r="H5405" s="932" t="str">
        <f t="array" ref="H5405">if(F5405&lt;&gt;"", iferror(index('Internal Staffing Calculator'!B$8:B23500,match(F5405,'Internal Staffing Calculator'!E$8:E23500,0)), "Not In Budget"),"")</f>
        <v/>
      </c>
      <c r="I5405" s="184"/>
      <c r="J5405" s="184"/>
      <c r="K5405" s="184"/>
      <c r="L5405" s="183"/>
    </row>
    <row r="5406">
      <c r="A5406" s="454"/>
      <c r="B5406" s="927"/>
      <c r="C5406" s="580"/>
      <c r="D5406" s="939"/>
      <c r="E5406" s="940"/>
      <c r="F5406" s="941"/>
      <c r="G5406" s="937" t="str">
        <f t="array" ref="G5406">xlookup(F5406,'Internal Staffing Calculator'!E:E,'Internal Staffing Calculator'!C:C,"")</f>
        <v/>
      </c>
      <c r="H5406" s="932" t="str">
        <f t="array" ref="H5406">if(F5406&lt;&gt;"", iferror(index('Internal Staffing Calculator'!B$8:B23500,match(F5406,'Internal Staffing Calculator'!E$8:E23500,0)), "Not In Budget"),"")</f>
        <v/>
      </c>
      <c r="I5406" s="184"/>
      <c r="J5406" s="184"/>
      <c r="K5406" s="184"/>
      <c r="L5406" s="183"/>
    </row>
    <row r="5407">
      <c r="A5407" s="454"/>
      <c r="B5407" s="927"/>
      <c r="C5407" s="580"/>
      <c r="D5407" s="939"/>
      <c r="E5407" s="940"/>
      <c r="F5407" s="941"/>
      <c r="G5407" s="937" t="str">
        <f t="array" ref="G5407">xlookup(F5407,'Internal Staffing Calculator'!E:E,'Internal Staffing Calculator'!C:C,"")</f>
        <v/>
      </c>
      <c r="H5407" s="932" t="str">
        <f t="array" ref="H5407">if(F5407&lt;&gt;"", iferror(index('Internal Staffing Calculator'!B$8:B23500,match(F5407,'Internal Staffing Calculator'!E$8:E23500,0)), "Not In Budget"),"")</f>
        <v/>
      </c>
      <c r="I5407" s="184"/>
      <c r="J5407" s="184"/>
      <c r="K5407" s="184"/>
      <c r="L5407" s="183"/>
    </row>
    <row r="5408">
      <c r="A5408" s="454"/>
      <c r="B5408" s="927"/>
      <c r="C5408" s="580"/>
      <c r="D5408" s="939"/>
      <c r="E5408" s="940"/>
      <c r="F5408" s="941"/>
      <c r="G5408" s="937" t="str">
        <f t="array" ref="G5408">xlookup(F5408,'Internal Staffing Calculator'!E:E,'Internal Staffing Calculator'!C:C,"")</f>
        <v/>
      </c>
      <c r="H5408" s="932" t="str">
        <f t="array" ref="H5408">if(F5408&lt;&gt;"", iferror(index('Internal Staffing Calculator'!B$8:B23500,match(F5408,'Internal Staffing Calculator'!E$8:E23500,0)), "Not In Budget"),"")</f>
        <v/>
      </c>
      <c r="I5408" s="184"/>
      <c r="J5408" s="184"/>
      <c r="K5408" s="184"/>
      <c r="L5408" s="183"/>
    </row>
    <row r="5409">
      <c r="A5409" s="454"/>
      <c r="B5409" s="927"/>
      <c r="C5409" s="580"/>
      <c r="D5409" s="939"/>
      <c r="E5409" s="940"/>
      <c r="F5409" s="941"/>
      <c r="G5409" s="937" t="str">
        <f t="array" ref="G5409">xlookup(F5409,'Internal Staffing Calculator'!E:E,'Internal Staffing Calculator'!C:C,"")</f>
        <v/>
      </c>
      <c r="H5409" s="932" t="str">
        <f t="array" ref="H5409">if(F5409&lt;&gt;"", iferror(index('Internal Staffing Calculator'!B$8:B23500,match(F5409,'Internal Staffing Calculator'!E$8:E23500,0)), "Not In Budget"),"")</f>
        <v/>
      </c>
      <c r="I5409" s="184"/>
      <c r="J5409" s="184"/>
      <c r="K5409" s="184"/>
      <c r="L5409" s="183"/>
    </row>
    <row r="5410">
      <c r="A5410" s="454"/>
      <c r="B5410" s="927"/>
      <c r="C5410" s="580"/>
      <c r="D5410" s="939"/>
      <c r="E5410" s="940"/>
      <c r="F5410" s="941"/>
      <c r="G5410" s="937" t="str">
        <f t="array" ref="G5410">xlookup(F5410,'Internal Staffing Calculator'!E:E,'Internal Staffing Calculator'!C:C,"")</f>
        <v/>
      </c>
      <c r="H5410" s="932" t="str">
        <f t="array" ref="H5410">if(F5410&lt;&gt;"", iferror(index('Internal Staffing Calculator'!B$8:B23500,match(F5410,'Internal Staffing Calculator'!E$8:E23500,0)), "Not In Budget"),"")</f>
        <v/>
      </c>
      <c r="I5410" s="184"/>
      <c r="J5410" s="184"/>
      <c r="K5410" s="184"/>
      <c r="L5410" s="183"/>
    </row>
    <row r="5411">
      <c r="A5411" s="454"/>
      <c r="B5411" s="927"/>
      <c r="C5411" s="580"/>
      <c r="D5411" s="939"/>
      <c r="E5411" s="940"/>
      <c r="F5411" s="941"/>
      <c r="G5411" s="937" t="str">
        <f t="array" ref="G5411">xlookup(F5411,'Internal Staffing Calculator'!E:E,'Internal Staffing Calculator'!C:C,"")</f>
        <v/>
      </c>
      <c r="H5411" s="932" t="str">
        <f t="array" ref="H5411">if(F5411&lt;&gt;"", iferror(index('Internal Staffing Calculator'!B$8:B23500,match(F5411,'Internal Staffing Calculator'!E$8:E23500,0)), "Not In Budget"),"")</f>
        <v/>
      </c>
      <c r="I5411" s="184"/>
      <c r="J5411" s="184"/>
      <c r="K5411" s="184"/>
      <c r="L5411" s="183"/>
    </row>
    <row r="5412">
      <c r="A5412" s="454"/>
      <c r="B5412" s="927"/>
      <c r="C5412" s="580"/>
      <c r="D5412" s="939"/>
      <c r="E5412" s="940"/>
      <c r="F5412" s="941"/>
      <c r="G5412" s="937" t="str">
        <f t="array" ref="G5412">xlookup(F5412,'Internal Staffing Calculator'!E:E,'Internal Staffing Calculator'!C:C,"")</f>
        <v/>
      </c>
      <c r="H5412" s="932" t="str">
        <f t="array" ref="H5412">if(F5412&lt;&gt;"", iferror(index('Internal Staffing Calculator'!B$8:B23500,match(F5412,'Internal Staffing Calculator'!E$8:E23500,0)), "Not In Budget"),"")</f>
        <v/>
      </c>
      <c r="I5412" s="184"/>
      <c r="J5412" s="184"/>
      <c r="K5412" s="184"/>
      <c r="L5412" s="183"/>
    </row>
    <row r="5413">
      <c r="A5413" s="454"/>
      <c r="B5413" s="927"/>
      <c r="C5413" s="580"/>
      <c r="D5413" s="939"/>
      <c r="E5413" s="940"/>
      <c r="F5413" s="941"/>
      <c r="G5413" s="937" t="str">
        <f t="array" ref="G5413">xlookup(F5413,'Internal Staffing Calculator'!E:E,'Internal Staffing Calculator'!C:C,"")</f>
        <v/>
      </c>
      <c r="H5413" s="932" t="str">
        <f t="array" ref="H5413">if(F5413&lt;&gt;"", iferror(index('Internal Staffing Calculator'!B$8:B23500,match(F5413,'Internal Staffing Calculator'!E$8:E23500,0)), "Not In Budget"),"")</f>
        <v/>
      </c>
      <c r="I5413" s="184"/>
      <c r="J5413" s="184"/>
      <c r="K5413" s="184"/>
      <c r="L5413" s="183"/>
    </row>
    <row r="5414">
      <c r="A5414" s="454"/>
      <c r="B5414" s="927"/>
      <c r="C5414" s="580"/>
      <c r="D5414" s="939"/>
      <c r="E5414" s="940"/>
      <c r="F5414" s="941"/>
      <c r="G5414" s="937" t="str">
        <f t="array" ref="G5414">xlookup(F5414,'Internal Staffing Calculator'!E:E,'Internal Staffing Calculator'!C:C,"")</f>
        <v/>
      </c>
      <c r="H5414" s="932" t="str">
        <f t="array" ref="H5414">if(F5414&lt;&gt;"", iferror(index('Internal Staffing Calculator'!B$8:B23500,match(F5414,'Internal Staffing Calculator'!E$8:E23500,0)), "Not In Budget"),"")</f>
        <v/>
      </c>
      <c r="I5414" s="184"/>
      <c r="J5414" s="184"/>
      <c r="K5414" s="184"/>
      <c r="L5414" s="183"/>
    </row>
    <row r="5415">
      <c r="A5415" s="454"/>
      <c r="B5415" s="927"/>
      <c r="C5415" s="580"/>
      <c r="D5415" s="939"/>
      <c r="E5415" s="940"/>
      <c r="F5415" s="941"/>
      <c r="G5415" s="937" t="str">
        <f t="array" ref="G5415">xlookup(F5415,'Internal Staffing Calculator'!E:E,'Internal Staffing Calculator'!C:C,"")</f>
        <v/>
      </c>
      <c r="H5415" s="932" t="str">
        <f t="array" ref="H5415">if(F5415&lt;&gt;"", iferror(index('Internal Staffing Calculator'!B$8:B23500,match(F5415,'Internal Staffing Calculator'!E$8:E23500,0)), "Not In Budget"),"")</f>
        <v/>
      </c>
      <c r="I5415" s="184"/>
      <c r="J5415" s="184"/>
      <c r="K5415" s="184"/>
      <c r="L5415" s="183"/>
    </row>
    <row r="5416">
      <c r="A5416" s="454"/>
      <c r="B5416" s="927"/>
      <c r="C5416" s="580"/>
      <c r="D5416" s="939"/>
      <c r="E5416" s="940"/>
      <c r="F5416" s="941"/>
      <c r="G5416" s="937" t="str">
        <f t="array" ref="G5416">xlookup(F5416,'Internal Staffing Calculator'!E:E,'Internal Staffing Calculator'!C:C,"")</f>
        <v/>
      </c>
      <c r="H5416" s="932" t="str">
        <f t="array" ref="H5416">if(F5416&lt;&gt;"", iferror(index('Internal Staffing Calculator'!B$8:B23500,match(F5416,'Internal Staffing Calculator'!E$8:E23500,0)), "Not In Budget"),"")</f>
        <v/>
      </c>
      <c r="I5416" s="184"/>
      <c r="J5416" s="184"/>
      <c r="K5416" s="184"/>
      <c r="L5416" s="183"/>
    </row>
    <row r="5417">
      <c r="A5417" s="454"/>
      <c r="B5417" s="927"/>
      <c r="C5417" s="580"/>
      <c r="D5417" s="939"/>
      <c r="E5417" s="940"/>
      <c r="F5417" s="941"/>
      <c r="G5417" s="937" t="str">
        <f t="array" ref="G5417">xlookup(F5417,'Internal Staffing Calculator'!E:E,'Internal Staffing Calculator'!C:C,"")</f>
        <v/>
      </c>
      <c r="H5417" s="932" t="str">
        <f t="array" ref="H5417">if(F5417&lt;&gt;"", iferror(index('Internal Staffing Calculator'!B$8:B23500,match(F5417,'Internal Staffing Calculator'!E$8:E23500,0)), "Not In Budget"),"")</f>
        <v/>
      </c>
      <c r="I5417" s="184"/>
      <c r="J5417" s="184"/>
      <c r="K5417" s="184"/>
      <c r="L5417" s="183"/>
    </row>
    <row r="5418">
      <c r="A5418" s="454"/>
      <c r="B5418" s="927"/>
      <c r="C5418" s="580"/>
      <c r="D5418" s="939"/>
      <c r="E5418" s="940"/>
      <c r="F5418" s="941"/>
      <c r="G5418" s="937" t="str">
        <f t="array" ref="G5418">xlookup(F5418,'Internal Staffing Calculator'!E:E,'Internal Staffing Calculator'!C:C,"")</f>
        <v/>
      </c>
      <c r="H5418" s="932" t="str">
        <f t="array" ref="H5418">if(F5418&lt;&gt;"", iferror(index('Internal Staffing Calculator'!B$8:B23500,match(F5418,'Internal Staffing Calculator'!E$8:E23500,0)), "Not In Budget"),"")</f>
        <v/>
      </c>
      <c r="I5418" s="184"/>
      <c r="J5418" s="184"/>
      <c r="K5418" s="184"/>
      <c r="L5418" s="183"/>
    </row>
    <row r="5419">
      <c r="A5419" s="454"/>
      <c r="B5419" s="927"/>
      <c r="C5419" s="580"/>
      <c r="D5419" s="939"/>
      <c r="E5419" s="940"/>
      <c r="F5419" s="941"/>
      <c r="G5419" s="937" t="str">
        <f t="array" ref="G5419">xlookup(F5419,'Internal Staffing Calculator'!E:E,'Internal Staffing Calculator'!C:C,"")</f>
        <v/>
      </c>
      <c r="H5419" s="932" t="str">
        <f t="array" ref="H5419">if(F5419&lt;&gt;"", iferror(index('Internal Staffing Calculator'!B$8:B23500,match(F5419,'Internal Staffing Calculator'!E$8:E23500,0)), "Not In Budget"),"")</f>
        <v/>
      </c>
      <c r="I5419" s="184"/>
      <c r="J5419" s="184"/>
      <c r="K5419" s="184"/>
      <c r="L5419" s="183"/>
    </row>
    <row r="5420">
      <c r="A5420" s="454"/>
      <c r="B5420" s="927"/>
      <c r="C5420" s="580"/>
      <c r="D5420" s="939"/>
      <c r="E5420" s="940"/>
      <c r="F5420" s="941"/>
      <c r="G5420" s="937" t="str">
        <f t="array" ref="G5420">xlookup(F5420,'Internal Staffing Calculator'!E:E,'Internal Staffing Calculator'!C:C,"")</f>
        <v/>
      </c>
      <c r="H5420" s="932" t="str">
        <f t="array" ref="H5420">if(F5420&lt;&gt;"", iferror(index('Internal Staffing Calculator'!B$8:B23500,match(F5420,'Internal Staffing Calculator'!E$8:E23500,0)), "Not In Budget"),"")</f>
        <v/>
      </c>
      <c r="I5420" s="184"/>
      <c r="J5420" s="184"/>
      <c r="K5420" s="184"/>
      <c r="L5420" s="183"/>
    </row>
    <row r="5421">
      <c r="A5421" s="454"/>
      <c r="B5421" s="927"/>
      <c r="C5421" s="580"/>
      <c r="D5421" s="939"/>
      <c r="E5421" s="940"/>
      <c r="F5421" s="941"/>
      <c r="G5421" s="937" t="str">
        <f t="array" ref="G5421">xlookup(F5421,'Internal Staffing Calculator'!E:E,'Internal Staffing Calculator'!C:C,"")</f>
        <v/>
      </c>
      <c r="H5421" s="932" t="str">
        <f t="array" ref="H5421">if(F5421&lt;&gt;"", iferror(index('Internal Staffing Calculator'!B$8:B23500,match(F5421,'Internal Staffing Calculator'!E$8:E23500,0)), "Not In Budget"),"")</f>
        <v/>
      </c>
      <c r="I5421" s="184"/>
      <c r="J5421" s="184"/>
      <c r="K5421" s="184"/>
      <c r="L5421" s="183"/>
    </row>
    <row r="5422">
      <c r="A5422" s="454"/>
      <c r="B5422" s="927"/>
      <c r="C5422" s="580"/>
      <c r="D5422" s="939"/>
      <c r="E5422" s="940"/>
      <c r="F5422" s="941"/>
      <c r="G5422" s="937" t="str">
        <f t="array" ref="G5422">xlookup(F5422,'Internal Staffing Calculator'!E:E,'Internal Staffing Calculator'!C:C,"")</f>
        <v/>
      </c>
      <c r="H5422" s="932" t="str">
        <f t="array" ref="H5422">if(F5422&lt;&gt;"", iferror(index('Internal Staffing Calculator'!B$8:B23500,match(F5422,'Internal Staffing Calculator'!E$8:E23500,0)), "Not In Budget"),"")</f>
        <v/>
      </c>
      <c r="I5422" s="184"/>
      <c r="J5422" s="184"/>
      <c r="K5422" s="184"/>
      <c r="L5422" s="183"/>
    </row>
    <row r="5423">
      <c r="A5423" s="454"/>
      <c r="B5423" s="927"/>
      <c r="C5423" s="580"/>
      <c r="D5423" s="939"/>
      <c r="E5423" s="940"/>
      <c r="F5423" s="941"/>
      <c r="G5423" s="937" t="str">
        <f t="array" ref="G5423">xlookup(F5423,'Internal Staffing Calculator'!E:E,'Internal Staffing Calculator'!C:C,"")</f>
        <v/>
      </c>
      <c r="H5423" s="932" t="str">
        <f t="array" ref="H5423">if(F5423&lt;&gt;"", iferror(index('Internal Staffing Calculator'!B$8:B23500,match(F5423,'Internal Staffing Calculator'!E$8:E23500,0)), "Not In Budget"),"")</f>
        <v/>
      </c>
      <c r="I5423" s="184"/>
      <c r="J5423" s="184"/>
      <c r="K5423" s="184"/>
      <c r="L5423" s="183"/>
    </row>
    <row r="5424">
      <c r="A5424" s="454"/>
      <c r="B5424" s="927"/>
      <c r="C5424" s="580"/>
      <c r="D5424" s="939"/>
      <c r="E5424" s="940"/>
      <c r="F5424" s="941"/>
      <c r="G5424" s="937" t="str">
        <f t="array" ref="G5424">xlookup(F5424,'Internal Staffing Calculator'!E:E,'Internal Staffing Calculator'!C:C,"")</f>
        <v/>
      </c>
      <c r="H5424" s="932" t="str">
        <f t="array" ref="H5424">if(F5424&lt;&gt;"", iferror(index('Internal Staffing Calculator'!B$8:B23500,match(F5424,'Internal Staffing Calculator'!E$8:E23500,0)), "Not In Budget"),"")</f>
        <v/>
      </c>
      <c r="I5424" s="184"/>
      <c r="J5424" s="184"/>
      <c r="K5424" s="184"/>
      <c r="L5424" s="183"/>
    </row>
    <row r="5425">
      <c r="A5425" s="454"/>
      <c r="B5425" s="927"/>
      <c r="C5425" s="580"/>
      <c r="D5425" s="939"/>
      <c r="E5425" s="940"/>
      <c r="F5425" s="941"/>
      <c r="G5425" s="937" t="str">
        <f t="array" ref="G5425">xlookup(F5425,'Internal Staffing Calculator'!E:E,'Internal Staffing Calculator'!C:C,"")</f>
        <v/>
      </c>
      <c r="H5425" s="932" t="str">
        <f t="array" ref="H5425">if(F5425&lt;&gt;"", iferror(index('Internal Staffing Calculator'!B$8:B23500,match(F5425,'Internal Staffing Calculator'!E$8:E23500,0)), "Not In Budget"),"")</f>
        <v/>
      </c>
      <c r="I5425" s="184"/>
      <c r="J5425" s="184"/>
      <c r="K5425" s="184"/>
      <c r="L5425" s="183"/>
    </row>
    <row r="5426">
      <c r="A5426" s="454"/>
      <c r="B5426" s="927"/>
      <c r="C5426" s="580"/>
      <c r="D5426" s="939"/>
      <c r="E5426" s="940"/>
      <c r="F5426" s="941"/>
      <c r="G5426" s="937" t="str">
        <f t="array" ref="G5426">xlookup(F5426,'Internal Staffing Calculator'!E:E,'Internal Staffing Calculator'!C:C,"")</f>
        <v/>
      </c>
      <c r="H5426" s="932" t="str">
        <f t="array" ref="H5426">if(F5426&lt;&gt;"", iferror(index('Internal Staffing Calculator'!B$8:B23500,match(F5426,'Internal Staffing Calculator'!E$8:E23500,0)), "Not In Budget"),"")</f>
        <v/>
      </c>
      <c r="I5426" s="184"/>
      <c r="J5426" s="184"/>
      <c r="K5426" s="184"/>
      <c r="L5426" s="183"/>
    </row>
    <row r="5427">
      <c r="A5427" s="454"/>
      <c r="B5427" s="927"/>
      <c r="C5427" s="580"/>
      <c r="D5427" s="939"/>
      <c r="E5427" s="940"/>
      <c r="F5427" s="941"/>
      <c r="G5427" s="937" t="str">
        <f t="array" ref="G5427">xlookup(F5427,'Internal Staffing Calculator'!E:E,'Internal Staffing Calculator'!C:C,"")</f>
        <v/>
      </c>
      <c r="H5427" s="932" t="str">
        <f t="array" ref="H5427">if(F5427&lt;&gt;"", iferror(index('Internal Staffing Calculator'!B$8:B23500,match(F5427,'Internal Staffing Calculator'!E$8:E23500,0)), "Not In Budget"),"")</f>
        <v/>
      </c>
      <c r="I5427" s="184"/>
      <c r="J5427" s="184"/>
      <c r="K5427" s="184"/>
      <c r="L5427" s="183"/>
    </row>
    <row r="5428">
      <c r="A5428" s="454"/>
      <c r="B5428" s="927"/>
      <c r="C5428" s="580"/>
      <c r="D5428" s="939"/>
      <c r="E5428" s="940"/>
      <c r="F5428" s="941"/>
      <c r="G5428" s="937" t="str">
        <f t="array" ref="G5428">xlookup(F5428,'Internal Staffing Calculator'!E:E,'Internal Staffing Calculator'!C:C,"")</f>
        <v/>
      </c>
      <c r="H5428" s="932" t="str">
        <f t="array" ref="H5428">if(F5428&lt;&gt;"", iferror(index('Internal Staffing Calculator'!B$8:B23500,match(F5428,'Internal Staffing Calculator'!E$8:E23500,0)), "Not In Budget"),"")</f>
        <v/>
      </c>
      <c r="I5428" s="184"/>
      <c r="J5428" s="184"/>
      <c r="K5428" s="184"/>
      <c r="L5428" s="183"/>
    </row>
    <row r="5429">
      <c r="A5429" s="454"/>
      <c r="B5429" s="927"/>
      <c r="C5429" s="580"/>
      <c r="D5429" s="939"/>
      <c r="E5429" s="940"/>
      <c r="F5429" s="941"/>
      <c r="G5429" s="937" t="str">
        <f t="array" ref="G5429">xlookup(F5429,'Internal Staffing Calculator'!E:E,'Internal Staffing Calculator'!C:C,"")</f>
        <v/>
      </c>
      <c r="H5429" s="932" t="str">
        <f t="array" ref="H5429">if(F5429&lt;&gt;"", iferror(index('Internal Staffing Calculator'!B$8:B23500,match(F5429,'Internal Staffing Calculator'!E$8:E23500,0)), "Not In Budget"),"")</f>
        <v/>
      </c>
      <c r="I5429" s="184"/>
      <c r="J5429" s="184"/>
      <c r="K5429" s="184"/>
      <c r="L5429" s="183"/>
    </row>
    <row r="5430">
      <c r="A5430" s="454"/>
      <c r="B5430" s="927"/>
      <c r="C5430" s="580"/>
      <c r="D5430" s="939"/>
      <c r="E5430" s="940"/>
      <c r="F5430" s="941"/>
      <c r="G5430" s="937" t="str">
        <f t="array" ref="G5430">xlookup(F5430,'Internal Staffing Calculator'!E:E,'Internal Staffing Calculator'!C:C,"")</f>
        <v/>
      </c>
      <c r="H5430" s="932" t="str">
        <f t="array" ref="H5430">if(F5430&lt;&gt;"", iferror(index('Internal Staffing Calculator'!B$8:B23500,match(F5430,'Internal Staffing Calculator'!E$8:E23500,0)), "Not In Budget"),"")</f>
        <v/>
      </c>
      <c r="I5430" s="184"/>
      <c r="J5430" s="184"/>
      <c r="K5430" s="184"/>
      <c r="L5430" s="183"/>
    </row>
    <row r="5431">
      <c r="A5431" s="454"/>
      <c r="B5431" s="927"/>
      <c r="C5431" s="580"/>
      <c r="D5431" s="939"/>
      <c r="E5431" s="940"/>
      <c r="F5431" s="941"/>
      <c r="G5431" s="937" t="str">
        <f t="array" ref="G5431">xlookup(F5431,'Internal Staffing Calculator'!E:E,'Internal Staffing Calculator'!C:C,"")</f>
        <v/>
      </c>
      <c r="H5431" s="932" t="str">
        <f t="array" ref="H5431">if(F5431&lt;&gt;"", iferror(index('Internal Staffing Calculator'!B$8:B23500,match(F5431,'Internal Staffing Calculator'!E$8:E23500,0)), "Not In Budget"),"")</f>
        <v/>
      </c>
      <c r="I5431" s="184"/>
      <c r="J5431" s="184"/>
      <c r="K5431" s="184"/>
      <c r="L5431" s="183"/>
    </row>
    <row r="5432">
      <c r="A5432" s="454"/>
      <c r="B5432" s="927"/>
      <c r="C5432" s="580"/>
      <c r="D5432" s="939"/>
      <c r="E5432" s="940"/>
      <c r="F5432" s="941"/>
      <c r="G5432" s="937" t="str">
        <f t="array" ref="G5432">xlookup(F5432,'Internal Staffing Calculator'!E:E,'Internal Staffing Calculator'!C:C,"")</f>
        <v/>
      </c>
      <c r="H5432" s="932" t="str">
        <f t="array" ref="H5432">if(F5432&lt;&gt;"", iferror(index('Internal Staffing Calculator'!B$8:B23500,match(F5432,'Internal Staffing Calculator'!E$8:E23500,0)), "Not In Budget"),"")</f>
        <v/>
      </c>
      <c r="I5432" s="184"/>
      <c r="J5432" s="184"/>
      <c r="K5432" s="184"/>
      <c r="L5432" s="183"/>
    </row>
    <row r="5433">
      <c r="A5433" s="454"/>
      <c r="B5433" s="927"/>
      <c r="C5433" s="580"/>
      <c r="D5433" s="939"/>
      <c r="E5433" s="940"/>
      <c r="F5433" s="941"/>
      <c r="G5433" s="937" t="str">
        <f t="array" ref="G5433">xlookup(F5433,'Internal Staffing Calculator'!E:E,'Internal Staffing Calculator'!C:C,"")</f>
        <v/>
      </c>
      <c r="H5433" s="932" t="str">
        <f t="array" ref="H5433">if(F5433&lt;&gt;"", iferror(index('Internal Staffing Calculator'!B$8:B23500,match(F5433,'Internal Staffing Calculator'!E$8:E23500,0)), "Not In Budget"),"")</f>
        <v/>
      </c>
      <c r="I5433" s="184"/>
      <c r="J5433" s="184"/>
      <c r="K5433" s="184"/>
      <c r="L5433" s="183"/>
    </row>
    <row r="5434">
      <c r="A5434" s="454"/>
      <c r="B5434" s="927"/>
      <c r="C5434" s="580"/>
      <c r="D5434" s="939"/>
      <c r="E5434" s="940"/>
      <c r="F5434" s="941"/>
      <c r="G5434" s="937" t="str">
        <f t="array" ref="G5434">xlookup(F5434,'Internal Staffing Calculator'!E:E,'Internal Staffing Calculator'!C:C,"")</f>
        <v/>
      </c>
      <c r="H5434" s="932" t="str">
        <f t="array" ref="H5434">if(F5434&lt;&gt;"", iferror(index('Internal Staffing Calculator'!B$8:B23500,match(F5434,'Internal Staffing Calculator'!E$8:E23500,0)), "Not In Budget"),"")</f>
        <v/>
      </c>
      <c r="I5434" s="184"/>
      <c r="J5434" s="184"/>
      <c r="K5434" s="184"/>
      <c r="L5434" s="183"/>
    </row>
    <row r="5435">
      <c r="A5435" s="454"/>
      <c r="B5435" s="927"/>
      <c r="C5435" s="580"/>
      <c r="D5435" s="939"/>
      <c r="E5435" s="940"/>
      <c r="F5435" s="941"/>
      <c r="G5435" s="937" t="str">
        <f t="array" ref="G5435">xlookup(F5435,'Internal Staffing Calculator'!E:E,'Internal Staffing Calculator'!C:C,"")</f>
        <v/>
      </c>
      <c r="H5435" s="932" t="str">
        <f t="array" ref="H5435">if(F5435&lt;&gt;"", iferror(index('Internal Staffing Calculator'!B$8:B23500,match(F5435,'Internal Staffing Calculator'!E$8:E23500,0)), "Not In Budget"),"")</f>
        <v/>
      </c>
      <c r="I5435" s="184"/>
      <c r="J5435" s="184"/>
      <c r="K5435" s="184"/>
      <c r="L5435" s="183"/>
    </row>
    <row r="5436">
      <c r="A5436" s="454"/>
      <c r="B5436" s="927"/>
      <c r="C5436" s="580"/>
      <c r="D5436" s="939"/>
      <c r="E5436" s="940"/>
      <c r="F5436" s="941"/>
      <c r="G5436" s="937" t="str">
        <f t="array" ref="G5436">xlookup(F5436,'Internal Staffing Calculator'!E:E,'Internal Staffing Calculator'!C:C,"")</f>
        <v/>
      </c>
      <c r="H5436" s="932" t="str">
        <f t="array" ref="H5436">if(F5436&lt;&gt;"", iferror(index('Internal Staffing Calculator'!B$8:B23500,match(F5436,'Internal Staffing Calculator'!E$8:E23500,0)), "Not In Budget"),"")</f>
        <v/>
      </c>
      <c r="I5436" s="184"/>
      <c r="J5436" s="184"/>
      <c r="K5436" s="184"/>
      <c r="L5436" s="183"/>
    </row>
    <row r="5437">
      <c r="A5437" s="454"/>
      <c r="B5437" s="927"/>
      <c r="C5437" s="580"/>
      <c r="D5437" s="939"/>
      <c r="E5437" s="940"/>
      <c r="F5437" s="941"/>
      <c r="G5437" s="937" t="str">
        <f t="array" ref="G5437">xlookup(F5437,'Internal Staffing Calculator'!E:E,'Internal Staffing Calculator'!C:C,"")</f>
        <v/>
      </c>
      <c r="H5437" s="932" t="str">
        <f t="array" ref="H5437">if(F5437&lt;&gt;"", iferror(index('Internal Staffing Calculator'!B$8:B23500,match(F5437,'Internal Staffing Calculator'!E$8:E23500,0)), "Not In Budget"),"")</f>
        <v/>
      </c>
      <c r="I5437" s="184"/>
      <c r="J5437" s="184"/>
      <c r="K5437" s="184"/>
      <c r="L5437" s="183"/>
    </row>
    <row r="5438">
      <c r="A5438" s="454"/>
      <c r="B5438" s="927"/>
      <c r="C5438" s="580"/>
      <c r="D5438" s="939"/>
      <c r="E5438" s="940"/>
      <c r="F5438" s="941"/>
      <c r="G5438" s="937" t="str">
        <f t="array" ref="G5438">xlookup(F5438,'Internal Staffing Calculator'!E:E,'Internal Staffing Calculator'!C:C,"")</f>
        <v/>
      </c>
      <c r="H5438" s="932" t="str">
        <f t="array" ref="H5438">if(F5438&lt;&gt;"", iferror(index('Internal Staffing Calculator'!B$8:B23500,match(F5438,'Internal Staffing Calculator'!E$8:E23500,0)), "Not In Budget"),"")</f>
        <v/>
      </c>
      <c r="I5438" s="184"/>
      <c r="J5438" s="184"/>
      <c r="K5438" s="184"/>
      <c r="L5438" s="183"/>
    </row>
    <row r="5439">
      <c r="A5439" s="454"/>
      <c r="B5439" s="927"/>
      <c r="C5439" s="580"/>
      <c r="D5439" s="939"/>
      <c r="E5439" s="940"/>
      <c r="F5439" s="941"/>
      <c r="G5439" s="937" t="str">
        <f t="array" ref="G5439">xlookup(F5439,'Internal Staffing Calculator'!E:E,'Internal Staffing Calculator'!C:C,"")</f>
        <v/>
      </c>
      <c r="H5439" s="932" t="str">
        <f t="array" ref="H5439">if(F5439&lt;&gt;"", iferror(index('Internal Staffing Calculator'!B$8:B23500,match(F5439,'Internal Staffing Calculator'!E$8:E23500,0)), "Not In Budget"),"")</f>
        <v/>
      </c>
      <c r="I5439" s="184"/>
      <c r="J5439" s="184"/>
      <c r="K5439" s="184"/>
      <c r="L5439" s="183"/>
    </row>
    <row r="5440">
      <c r="A5440" s="454"/>
      <c r="B5440" s="927"/>
      <c r="C5440" s="580"/>
      <c r="D5440" s="939"/>
      <c r="E5440" s="940"/>
      <c r="F5440" s="941"/>
      <c r="G5440" s="937" t="str">
        <f t="array" ref="G5440">xlookup(F5440,'Internal Staffing Calculator'!E:E,'Internal Staffing Calculator'!C:C,"")</f>
        <v/>
      </c>
      <c r="H5440" s="932" t="str">
        <f t="array" ref="H5440">if(F5440&lt;&gt;"", iferror(index('Internal Staffing Calculator'!B$8:B23500,match(F5440,'Internal Staffing Calculator'!E$8:E23500,0)), "Not In Budget"),"")</f>
        <v/>
      </c>
      <c r="I5440" s="184"/>
      <c r="J5440" s="184"/>
      <c r="K5440" s="184"/>
      <c r="L5440" s="183"/>
    </row>
    <row r="5441">
      <c r="A5441" s="454"/>
      <c r="B5441" s="927"/>
      <c r="C5441" s="580"/>
      <c r="D5441" s="939"/>
      <c r="E5441" s="940"/>
      <c r="F5441" s="941"/>
      <c r="G5441" s="937" t="str">
        <f t="array" ref="G5441">xlookup(F5441,'Internal Staffing Calculator'!E:E,'Internal Staffing Calculator'!C:C,"")</f>
        <v/>
      </c>
      <c r="H5441" s="932" t="str">
        <f t="array" ref="H5441">if(F5441&lt;&gt;"", iferror(index('Internal Staffing Calculator'!B$8:B23500,match(F5441,'Internal Staffing Calculator'!E$8:E23500,0)), "Not In Budget"),"")</f>
        <v/>
      </c>
      <c r="I5441" s="184"/>
      <c r="J5441" s="184"/>
      <c r="K5441" s="184"/>
      <c r="L5441" s="183"/>
    </row>
    <row r="5442">
      <c r="A5442" s="454"/>
      <c r="B5442" s="927"/>
      <c r="C5442" s="580"/>
      <c r="D5442" s="939"/>
      <c r="E5442" s="940"/>
      <c r="F5442" s="941"/>
      <c r="G5442" s="937" t="str">
        <f t="array" ref="G5442">xlookup(F5442,'Internal Staffing Calculator'!E:E,'Internal Staffing Calculator'!C:C,"")</f>
        <v/>
      </c>
      <c r="H5442" s="932" t="str">
        <f t="array" ref="H5442">if(F5442&lt;&gt;"", iferror(index('Internal Staffing Calculator'!B$8:B23500,match(F5442,'Internal Staffing Calculator'!E$8:E23500,0)), "Not In Budget"),"")</f>
        <v/>
      </c>
      <c r="I5442" s="184"/>
      <c r="J5442" s="184"/>
      <c r="K5442" s="184"/>
      <c r="L5442" s="183"/>
    </row>
    <row r="5443">
      <c r="A5443" s="454"/>
      <c r="B5443" s="927"/>
      <c r="C5443" s="580"/>
      <c r="D5443" s="939"/>
      <c r="E5443" s="940"/>
      <c r="F5443" s="941"/>
      <c r="G5443" s="937" t="str">
        <f t="array" ref="G5443">xlookup(F5443,'Internal Staffing Calculator'!E:E,'Internal Staffing Calculator'!C:C,"")</f>
        <v/>
      </c>
      <c r="H5443" s="932" t="str">
        <f t="array" ref="H5443">if(F5443&lt;&gt;"", iferror(index('Internal Staffing Calculator'!B$8:B23500,match(F5443,'Internal Staffing Calculator'!E$8:E23500,0)), "Not In Budget"),"")</f>
        <v/>
      </c>
      <c r="I5443" s="184"/>
      <c r="J5443" s="184"/>
      <c r="K5443" s="184"/>
      <c r="L5443" s="183"/>
    </row>
    <row r="5444">
      <c r="A5444" s="454"/>
      <c r="B5444" s="927"/>
      <c r="C5444" s="580"/>
      <c r="D5444" s="939"/>
      <c r="E5444" s="940"/>
      <c r="F5444" s="941"/>
      <c r="G5444" s="937" t="str">
        <f t="array" ref="G5444">xlookup(F5444,'Internal Staffing Calculator'!E:E,'Internal Staffing Calculator'!C:C,"")</f>
        <v/>
      </c>
      <c r="H5444" s="932" t="str">
        <f t="array" ref="H5444">if(F5444&lt;&gt;"", iferror(index('Internal Staffing Calculator'!B$8:B23500,match(F5444,'Internal Staffing Calculator'!E$8:E23500,0)), "Not In Budget"),"")</f>
        <v/>
      </c>
      <c r="I5444" s="184"/>
      <c r="J5444" s="184"/>
      <c r="K5444" s="184"/>
      <c r="L5444" s="183"/>
    </row>
    <row r="5445">
      <c r="A5445" s="454"/>
      <c r="B5445" s="927"/>
      <c r="C5445" s="580"/>
      <c r="D5445" s="939"/>
      <c r="E5445" s="940"/>
      <c r="F5445" s="941"/>
      <c r="G5445" s="937" t="str">
        <f t="array" ref="G5445">xlookup(F5445,'Internal Staffing Calculator'!E:E,'Internal Staffing Calculator'!C:C,"")</f>
        <v/>
      </c>
      <c r="H5445" s="932" t="str">
        <f t="array" ref="H5445">if(F5445&lt;&gt;"", iferror(index('Internal Staffing Calculator'!B$8:B23500,match(F5445,'Internal Staffing Calculator'!E$8:E23500,0)), "Not In Budget"),"")</f>
        <v/>
      </c>
      <c r="I5445" s="184"/>
      <c r="J5445" s="184"/>
      <c r="K5445" s="184"/>
      <c r="L5445" s="183"/>
    </row>
    <row r="5446">
      <c r="A5446" s="454"/>
      <c r="B5446" s="927"/>
      <c r="C5446" s="580"/>
      <c r="D5446" s="939"/>
      <c r="E5446" s="940"/>
      <c r="F5446" s="941"/>
      <c r="G5446" s="937" t="str">
        <f t="array" ref="G5446">xlookup(F5446,'Internal Staffing Calculator'!E:E,'Internal Staffing Calculator'!C:C,"")</f>
        <v/>
      </c>
      <c r="H5446" s="932" t="str">
        <f t="array" ref="H5446">if(F5446&lt;&gt;"", iferror(index('Internal Staffing Calculator'!B$8:B23500,match(F5446,'Internal Staffing Calculator'!E$8:E23500,0)), "Not In Budget"),"")</f>
        <v/>
      </c>
      <c r="I5446" s="184"/>
      <c r="J5446" s="184"/>
      <c r="K5446" s="184"/>
      <c r="L5446" s="183"/>
    </row>
    <row r="5447">
      <c r="A5447" s="454"/>
      <c r="B5447" s="927"/>
      <c r="C5447" s="580"/>
      <c r="D5447" s="939"/>
      <c r="E5447" s="940"/>
      <c r="F5447" s="941"/>
      <c r="G5447" s="937" t="str">
        <f t="array" ref="G5447">xlookup(F5447,'Internal Staffing Calculator'!E:E,'Internal Staffing Calculator'!C:C,"")</f>
        <v/>
      </c>
      <c r="H5447" s="932" t="str">
        <f t="array" ref="H5447">if(F5447&lt;&gt;"", iferror(index('Internal Staffing Calculator'!B$8:B23500,match(F5447,'Internal Staffing Calculator'!E$8:E23500,0)), "Not In Budget"),"")</f>
        <v/>
      </c>
      <c r="I5447" s="184"/>
      <c r="J5447" s="184"/>
      <c r="K5447" s="184"/>
      <c r="L5447" s="183"/>
    </row>
    <row r="5448">
      <c r="A5448" s="454"/>
      <c r="B5448" s="927"/>
      <c r="C5448" s="580"/>
      <c r="D5448" s="939"/>
      <c r="E5448" s="940"/>
      <c r="F5448" s="941"/>
      <c r="G5448" s="937" t="str">
        <f t="array" ref="G5448">xlookup(F5448,'Internal Staffing Calculator'!E:E,'Internal Staffing Calculator'!C:C,"")</f>
        <v/>
      </c>
      <c r="H5448" s="932" t="str">
        <f t="array" ref="H5448">if(F5448&lt;&gt;"", iferror(index('Internal Staffing Calculator'!B$8:B23500,match(F5448,'Internal Staffing Calculator'!E$8:E23500,0)), "Not In Budget"),"")</f>
        <v/>
      </c>
      <c r="I5448" s="184"/>
      <c r="J5448" s="184"/>
      <c r="K5448" s="184"/>
      <c r="L5448" s="183"/>
    </row>
    <row r="5449">
      <c r="A5449" s="454"/>
      <c r="B5449" s="927"/>
      <c r="C5449" s="580"/>
      <c r="D5449" s="939"/>
      <c r="E5449" s="940"/>
      <c r="F5449" s="941"/>
      <c r="G5449" s="937" t="str">
        <f t="array" ref="G5449">xlookup(F5449,'Internal Staffing Calculator'!E:E,'Internal Staffing Calculator'!C:C,"")</f>
        <v/>
      </c>
      <c r="H5449" s="932" t="str">
        <f t="array" ref="H5449">if(F5449&lt;&gt;"", iferror(index('Internal Staffing Calculator'!B$8:B23500,match(F5449,'Internal Staffing Calculator'!E$8:E23500,0)), "Not In Budget"),"")</f>
        <v/>
      </c>
      <c r="I5449" s="184"/>
      <c r="J5449" s="184"/>
      <c r="K5449" s="184"/>
      <c r="L5449" s="183"/>
    </row>
    <row r="5450">
      <c r="A5450" s="454"/>
      <c r="B5450" s="927"/>
      <c r="C5450" s="580"/>
      <c r="D5450" s="939"/>
      <c r="E5450" s="940"/>
      <c r="F5450" s="941"/>
      <c r="G5450" s="937" t="str">
        <f t="array" ref="G5450">xlookup(F5450,'Internal Staffing Calculator'!E:E,'Internal Staffing Calculator'!C:C,"")</f>
        <v/>
      </c>
      <c r="H5450" s="932" t="str">
        <f t="array" ref="H5450">if(F5450&lt;&gt;"", iferror(index('Internal Staffing Calculator'!B$8:B23500,match(F5450,'Internal Staffing Calculator'!E$8:E23500,0)), "Not In Budget"),"")</f>
        <v/>
      </c>
      <c r="I5450" s="184"/>
      <c r="J5450" s="184"/>
      <c r="K5450" s="184"/>
      <c r="L5450" s="183"/>
    </row>
    <row r="5451">
      <c r="A5451" s="454"/>
      <c r="B5451" s="927"/>
      <c r="C5451" s="580"/>
      <c r="D5451" s="939"/>
      <c r="E5451" s="940"/>
      <c r="F5451" s="941"/>
      <c r="G5451" s="937" t="str">
        <f t="array" ref="G5451">xlookup(F5451,'Internal Staffing Calculator'!E:E,'Internal Staffing Calculator'!C:C,"")</f>
        <v/>
      </c>
      <c r="H5451" s="932" t="str">
        <f t="array" ref="H5451">if(F5451&lt;&gt;"", iferror(index('Internal Staffing Calculator'!B$8:B23500,match(F5451,'Internal Staffing Calculator'!E$8:E23500,0)), "Not In Budget"),"")</f>
        <v/>
      </c>
      <c r="I5451" s="184"/>
      <c r="J5451" s="184"/>
      <c r="K5451" s="184"/>
      <c r="L5451" s="183"/>
    </row>
    <row r="5452">
      <c r="A5452" s="454"/>
      <c r="B5452" s="927"/>
      <c r="C5452" s="580"/>
      <c r="D5452" s="939"/>
      <c r="E5452" s="940"/>
      <c r="F5452" s="941"/>
      <c r="G5452" s="937" t="str">
        <f t="array" ref="G5452">xlookup(F5452,'Internal Staffing Calculator'!E:E,'Internal Staffing Calculator'!C:C,"")</f>
        <v/>
      </c>
      <c r="H5452" s="932" t="str">
        <f t="array" ref="H5452">if(F5452&lt;&gt;"", iferror(index('Internal Staffing Calculator'!B$8:B23500,match(F5452,'Internal Staffing Calculator'!E$8:E23500,0)), "Not In Budget"),"")</f>
        <v/>
      </c>
      <c r="I5452" s="184"/>
      <c r="J5452" s="184"/>
      <c r="K5452" s="184"/>
      <c r="L5452" s="183"/>
    </row>
    <row r="5453">
      <c r="A5453" s="454"/>
      <c r="B5453" s="927"/>
      <c r="C5453" s="580"/>
      <c r="D5453" s="939"/>
      <c r="E5453" s="940"/>
      <c r="F5453" s="941"/>
      <c r="G5453" s="937" t="str">
        <f t="array" ref="G5453">xlookup(F5453,'Internal Staffing Calculator'!E:E,'Internal Staffing Calculator'!C:C,"")</f>
        <v/>
      </c>
      <c r="H5453" s="932" t="str">
        <f t="array" ref="H5453">if(F5453&lt;&gt;"", iferror(index('Internal Staffing Calculator'!B$8:B23500,match(F5453,'Internal Staffing Calculator'!E$8:E23500,0)), "Not In Budget"),"")</f>
        <v/>
      </c>
      <c r="I5453" s="184"/>
      <c r="J5453" s="184"/>
      <c r="K5453" s="184"/>
      <c r="L5453" s="183"/>
    </row>
    <row r="5454">
      <c r="A5454" s="454"/>
      <c r="B5454" s="927"/>
      <c r="C5454" s="580"/>
      <c r="D5454" s="939"/>
      <c r="E5454" s="940"/>
      <c r="F5454" s="941"/>
      <c r="G5454" s="937" t="str">
        <f t="array" ref="G5454">xlookup(F5454,'Internal Staffing Calculator'!E:E,'Internal Staffing Calculator'!C:C,"")</f>
        <v/>
      </c>
      <c r="H5454" s="932" t="str">
        <f t="array" ref="H5454">if(F5454&lt;&gt;"", iferror(index('Internal Staffing Calculator'!B$8:B23500,match(F5454,'Internal Staffing Calculator'!E$8:E23500,0)), "Not In Budget"),"")</f>
        <v/>
      </c>
      <c r="I5454" s="184"/>
      <c r="J5454" s="184"/>
      <c r="K5454" s="184"/>
      <c r="L5454" s="183"/>
    </row>
    <row r="5455">
      <c r="A5455" s="454"/>
      <c r="B5455" s="927"/>
      <c r="C5455" s="580"/>
      <c r="D5455" s="939"/>
      <c r="E5455" s="940"/>
      <c r="F5455" s="941"/>
      <c r="G5455" s="937" t="str">
        <f t="array" ref="G5455">xlookup(F5455,'Internal Staffing Calculator'!E:E,'Internal Staffing Calculator'!C:C,"")</f>
        <v/>
      </c>
      <c r="H5455" s="932" t="str">
        <f t="array" ref="H5455">if(F5455&lt;&gt;"", iferror(index('Internal Staffing Calculator'!B$8:B23500,match(F5455,'Internal Staffing Calculator'!E$8:E23500,0)), "Not In Budget"),"")</f>
        <v/>
      </c>
      <c r="I5455" s="184"/>
      <c r="J5455" s="184"/>
      <c r="K5455" s="184"/>
      <c r="L5455" s="183"/>
    </row>
    <row r="5456">
      <c r="A5456" s="454"/>
      <c r="B5456" s="927"/>
      <c r="C5456" s="580"/>
      <c r="D5456" s="939"/>
      <c r="E5456" s="940"/>
      <c r="F5456" s="941"/>
      <c r="G5456" s="937" t="str">
        <f t="array" ref="G5456">xlookup(F5456,'Internal Staffing Calculator'!E:E,'Internal Staffing Calculator'!C:C,"")</f>
        <v/>
      </c>
      <c r="H5456" s="932" t="str">
        <f t="array" ref="H5456">if(F5456&lt;&gt;"", iferror(index('Internal Staffing Calculator'!B$8:B23500,match(F5456,'Internal Staffing Calculator'!E$8:E23500,0)), "Not In Budget"),"")</f>
        <v/>
      </c>
      <c r="I5456" s="184"/>
      <c r="J5456" s="184"/>
      <c r="K5456" s="184"/>
      <c r="L5456" s="183"/>
    </row>
    <row r="5457">
      <c r="A5457" s="454"/>
      <c r="B5457" s="927"/>
      <c r="C5457" s="580"/>
      <c r="D5457" s="939"/>
      <c r="E5457" s="940"/>
      <c r="F5457" s="941"/>
      <c r="G5457" s="937" t="str">
        <f t="array" ref="G5457">xlookup(F5457,'Internal Staffing Calculator'!E:E,'Internal Staffing Calculator'!C:C,"")</f>
        <v/>
      </c>
      <c r="H5457" s="932" t="str">
        <f t="array" ref="H5457">if(F5457&lt;&gt;"", iferror(index('Internal Staffing Calculator'!B$8:B23500,match(F5457,'Internal Staffing Calculator'!E$8:E23500,0)), "Not In Budget"),"")</f>
        <v/>
      </c>
      <c r="I5457" s="184"/>
      <c r="J5457" s="184"/>
      <c r="K5457" s="184"/>
      <c r="L5457" s="183"/>
    </row>
    <row r="5458">
      <c r="A5458" s="454"/>
      <c r="B5458" s="927"/>
      <c r="C5458" s="580"/>
      <c r="D5458" s="939"/>
      <c r="E5458" s="940"/>
      <c r="F5458" s="941"/>
      <c r="G5458" s="937" t="str">
        <f t="array" ref="G5458">xlookup(F5458,'Internal Staffing Calculator'!E:E,'Internal Staffing Calculator'!C:C,"")</f>
        <v/>
      </c>
      <c r="H5458" s="932" t="str">
        <f t="array" ref="H5458">if(F5458&lt;&gt;"", iferror(index('Internal Staffing Calculator'!B$8:B23500,match(F5458,'Internal Staffing Calculator'!E$8:E23500,0)), "Not In Budget"),"")</f>
        <v/>
      </c>
      <c r="I5458" s="184"/>
      <c r="J5458" s="184"/>
      <c r="K5458" s="184"/>
      <c r="L5458" s="183"/>
    </row>
    <row r="5459">
      <c r="A5459" s="454"/>
      <c r="B5459" s="927"/>
      <c r="C5459" s="580"/>
      <c r="D5459" s="939"/>
      <c r="E5459" s="940"/>
      <c r="F5459" s="941"/>
      <c r="G5459" s="937" t="str">
        <f t="array" ref="G5459">xlookup(F5459,'Internal Staffing Calculator'!E:E,'Internal Staffing Calculator'!C:C,"")</f>
        <v/>
      </c>
      <c r="H5459" s="932" t="str">
        <f t="array" ref="H5459">if(F5459&lt;&gt;"", iferror(index('Internal Staffing Calculator'!B$8:B23500,match(F5459,'Internal Staffing Calculator'!E$8:E23500,0)), "Not In Budget"),"")</f>
        <v/>
      </c>
      <c r="I5459" s="184"/>
      <c r="J5459" s="184"/>
      <c r="K5459" s="184"/>
      <c r="L5459" s="183"/>
    </row>
    <row r="5460">
      <c r="A5460" s="454"/>
      <c r="B5460" s="927"/>
      <c r="C5460" s="580"/>
      <c r="D5460" s="939"/>
      <c r="E5460" s="940"/>
      <c r="F5460" s="941"/>
      <c r="G5460" s="937" t="str">
        <f t="array" ref="G5460">xlookup(F5460,'Internal Staffing Calculator'!E:E,'Internal Staffing Calculator'!C:C,"")</f>
        <v/>
      </c>
      <c r="H5460" s="932" t="str">
        <f t="array" ref="H5460">if(F5460&lt;&gt;"", iferror(index('Internal Staffing Calculator'!B$8:B23500,match(F5460,'Internal Staffing Calculator'!E$8:E23500,0)), "Not In Budget"),"")</f>
        <v/>
      </c>
      <c r="I5460" s="184"/>
      <c r="J5460" s="184"/>
      <c r="K5460" s="184"/>
      <c r="L5460" s="183"/>
    </row>
    <row r="5461">
      <c r="A5461" s="454"/>
      <c r="B5461" s="927"/>
      <c r="C5461" s="580"/>
      <c r="D5461" s="939"/>
      <c r="E5461" s="940"/>
      <c r="F5461" s="941"/>
      <c r="G5461" s="937" t="str">
        <f t="array" ref="G5461">xlookup(F5461,'Internal Staffing Calculator'!E:E,'Internal Staffing Calculator'!C:C,"")</f>
        <v/>
      </c>
      <c r="H5461" s="932" t="str">
        <f t="array" ref="H5461">if(F5461&lt;&gt;"", iferror(index('Internal Staffing Calculator'!B$8:B23500,match(F5461,'Internal Staffing Calculator'!E$8:E23500,0)), "Not In Budget"),"")</f>
        <v/>
      </c>
      <c r="I5461" s="184"/>
      <c r="J5461" s="184"/>
      <c r="K5461" s="184"/>
      <c r="L5461" s="183"/>
    </row>
    <row r="5462">
      <c r="A5462" s="454"/>
      <c r="B5462" s="927"/>
      <c r="C5462" s="580"/>
      <c r="D5462" s="939"/>
      <c r="E5462" s="940"/>
      <c r="F5462" s="941"/>
      <c r="G5462" s="937" t="str">
        <f t="array" ref="G5462">xlookup(F5462,'Internal Staffing Calculator'!E:E,'Internal Staffing Calculator'!C:C,"")</f>
        <v/>
      </c>
      <c r="H5462" s="932" t="str">
        <f t="array" ref="H5462">if(F5462&lt;&gt;"", iferror(index('Internal Staffing Calculator'!B$8:B23500,match(F5462,'Internal Staffing Calculator'!E$8:E23500,0)), "Not In Budget"),"")</f>
        <v/>
      </c>
      <c r="I5462" s="184"/>
      <c r="J5462" s="184"/>
      <c r="K5462" s="184"/>
      <c r="L5462" s="183"/>
    </row>
    <row r="5463">
      <c r="A5463" s="454"/>
      <c r="B5463" s="927"/>
      <c r="C5463" s="580"/>
      <c r="D5463" s="939"/>
      <c r="E5463" s="940"/>
      <c r="F5463" s="941"/>
      <c r="G5463" s="937" t="str">
        <f t="array" ref="G5463">xlookup(F5463,'Internal Staffing Calculator'!E:E,'Internal Staffing Calculator'!C:C,"")</f>
        <v/>
      </c>
      <c r="H5463" s="932" t="str">
        <f t="array" ref="H5463">if(F5463&lt;&gt;"", iferror(index('Internal Staffing Calculator'!B$8:B23500,match(F5463,'Internal Staffing Calculator'!E$8:E23500,0)), "Not In Budget"),"")</f>
        <v/>
      </c>
      <c r="I5463" s="184"/>
      <c r="J5463" s="184"/>
      <c r="K5463" s="184"/>
      <c r="L5463" s="183"/>
    </row>
    <row r="5464">
      <c r="A5464" s="454"/>
      <c r="B5464" s="927"/>
      <c r="C5464" s="580"/>
      <c r="D5464" s="939"/>
      <c r="E5464" s="940"/>
      <c r="F5464" s="941"/>
      <c r="G5464" s="937" t="str">
        <f t="array" ref="G5464">xlookup(F5464,'Internal Staffing Calculator'!E:E,'Internal Staffing Calculator'!C:C,"")</f>
        <v/>
      </c>
      <c r="H5464" s="932" t="str">
        <f t="array" ref="H5464">if(F5464&lt;&gt;"", iferror(index('Internal Staffing Calculator'!B$8:B23500,match(F5464,'Internal Staffing Calculator'!E$8:E23500,0)), "Not In Budget"),"")</f>
        <v/>
      </c>
      <c r="I5464" s="184"/>
      <c r="J5464" s="184"/>
      <c r="K5464" s="184"/>
      <c r="L5464" s="183"/>
    </row>
    <row r="5465">
      <c r="A5465" s="454"/>
      <c r="B5465" s="927"/>
      <c r="C5465" s="580"/>
      <c r="D5465" s="939"/>
      <c r="E5465" s="940"/>
      <c r="F5465" s="941"/>
      <c r="G5465" s="937" t="str">
        <f t="array" ref="G5465">xlookup(F5465,'Internal Staffing Calculator'!E:E,'Internal Staffing Calculator'!C:C,"")</f>
        <v/>
      </c>
      <c r="H5465" s="932" t="str">
        <f t="array" ref="H5465">if(F5465&lt;&gt;"", iferror(index('Internal Staffing Calculator'!B$8:B23500,match(F5465,'Internal Staffing Calculator'!E$8:E23500,0)), "Not In Budget"),"")</f>
        <v/>
      </c>
      <c r="I5465" s="184"/>
      <c r="J5465" s="184"/>
      <c r="K5465" s="184"/>
      <c r="L5465" s="183"/>
    </row>
    <row r="5466">
      <c r="A5466" s="454"/>
      <c r="B5466" s="927"/>
      <c r="C5466" s="580"/>
      <c r="D5466" s="939"/>
      <c r="E5466" s="940"/>
      <c r="F5466" s="941"/>
      <c r="G5466" s="937" t="str">
        <f t="array" ref="G5466">xlookup(F5466,'Internal Staffing Calculator'!E:E,'Internal Staffing Calculator'!C:C,"")</f>
        <v/>
      </c>
      <c r="H5466" s="932" t="str">
        <f t="array" ref="H5466">if(F5466&lt;&gt;"", iferror(index('Internal Staffing Calculator'!B$8:B23500,match(F5466,'Internal Staffing Calculator'!E$8:E23500,0)), "Not In Budget"),"")</f>
        <v/>
      </c>
      <c r="I5466" s="184"/>
      <c r="J5466" s="184"/>
      <c r="K5466" s="184"/>
      <c r="L5466" s="183"/>
    </row>
    <row r="5467">
      <c r="A5467" s="454"/>
      <c r="B5467" s="927"/>
      <c r="C5467" s="580"/>
      <c r="D5467" s="939"/>
      <c r="E5467" s="940"/>
      <c r="F5467" s="941"/>
      <c r="G5467" s="937" t="str">
        <f t="array" ref="G5467">xlookup(F5467,'Internal Staffing Calculator'!E:E,'Internal Staffing Calculator'!C:C,"")</f>
        <v/>
      </c>
      <c r="H5467" s="932" t="str">
        <f t="array" ref="H5467">if(F5467&lt;&gt;"", iferror(index('Internal Staffing Calculator'!B$8:B23500,match(F5467,'Internal Staffing Calculator'!E$8:E23500,0)), "Not In Budget"),"")</f>
        <v/>
      </c>
      <c r="I5467" s="184"/>
      <c r="J5467" s="184"/>
      <c r="K5467" s="184"/>
      <c r="L5467" s="183"/>
    </row>
    <row r="5468">
      <c r="A5468" s="454"/>
      <c r="B5468" s="927"/>
      <c r="C5468" s="580"/>
      <c r="D5468" s="939"/>
      <c r="E5468" s="940"/>
      <c r="F5468" s="941"/>
      <c r="G5468" s="937" t="str">
        <f t="array" ref="G5468">xlookup(F5468,'Internal Staffing Calculator'!E:E,'Internal Staffing Calculator'!C:C,"")</f>
        <v/>
      </c>
      <c r="H5468" s="932" t="str">
        <f t="array" ref="H5468">if(F5468&lt;&gt;"", iferror(index('Internal Staffing Calculator'!B$8:B23500,match(F5468,'Internal Staffing Calculator'!E$8:E23500,0)), "Not In Budget"),"")</f>
        <v/>
      </c>
      <c r="I5468" s="184"/>
      <c r="J5468" s="184"/>
      <c r="K5468" s="184"/>
      <c r="L5468" s="183"/>
    </row>
    <row r="5469">
      <c r="A5469" s="454"/>
      <c r="B5469" s="927"/>
      <c r="C5469" s="580"/>
      <c r="D5469" s="939"/>
      <c r="E5469" s="940"/>
      <c r="F5469" s="941"/>
      <c r="G5469" s="937" t="str">
        <f t="array" ref="G5469">xlookup(F5469,'Internal Staffing Calculator'!E:E,'Internal Staffing Calculator'!C:C,"")</f>
        <v/>
      </c>
      <c r="H5469" s="932" t="str">
        <f t="array" ref="H5469">if(F5469&lt;&gt;"", iferror(index('Internal Staffing Calculator'!B$8:B23500,match(F5469,'Internal Staffing Calculator'!E$8:E23500,0)), "Not In Budget"),"")</f>
        <v/>
      </c>
      <c r="I5469" s="184"/>
      <c r="J5469" s="184"/>
      <c r="K5469" s="184"/>
      <c r="L5469" s="183"/>
    </row>
    <row r="5470">
      <c r="A5470" s="454"/>
      <c r="B5470" s="927"/>
      <c r="C5470" s="580"/>
      <c r="D5470" s="939"/>
      <c r="E5470" s="940"/>
      <c r="F5470" s="941"/>
      <c r="G5470" s="937" t="str">
        <f t="array" ref="G5470">xlookup(F5470,'Internal Staffing Calculator'!E:E,'Internal Staffing Calculator'!C:C,"")</f>
        <v/>
      </c>
      <c r="H5470" s="932" t="str">
        <f t="array" ref="H5470">if(F5470&lt;&gt;"", iferror(index('Internal Staffing Calculator'!B$8:B23500,match(F5470,'Internal Staffing Calculator'!E$8:E23500,0)), "Not In Budget"),"")</f>
        <v/>
      </c>
      <c r="I5470" s="184"/>
      <c r="J5470" s="184"/>
      <c r="K5470" s="184"/>
      <c r="L5470" s="183"/>
    </row>
    <row r="5471">
      <c r="A5471" s="454"/>
      <c r="B5471" s="927"/>
      <c r="C5471" s="580"/>
      <c r="D5471" s="939"/>
      <c r="E5471" s="940"/>
      <c r="F5471" s="941"/>
      <c r="G5471" s="937" t="str">
        <f t="array" ref="G5471">xlookup(F5471,'Internal Staffing Calculator'!E:E,'Internal Staffing Calculator'!C:C,"")</f>
        <v/>
      </c>
      <c r="H5471" s="932" t="str">
        <f t="array" ref="H5471">if(F5471&lt;&gt;"", iferror(index('Internal Staffing Calculator'!B$8:B23500,match(F5471,'Internal Staffing Calculator'!E$8:E23500,0)), "Not In Budget"),"")</f>
        <v/>
      </c>
      <c r="I5471" s="184"/>
      <c r="J5471" s="184"/>
      <c r="K5471" s="184"/>
      <c r="L5471" s="183"/>
    </row>
    <row r="5472">
      <c r="A5472" s="454"/>
      <c r="B5472" s="927"/>
      <c r="C5472" s="580"/>
      <c r="D5472" s="939"/>
      <c r="E5472" s="940"/>
      <c r="F5472" s="941"/>
      <c r="G5472" s="937" t="str">
        <f t="array" ref="G5472">xlookup(F5472,'Internal Staffing Calculator'!E:E,'Internal Staffing Calculator'!C:C,"")</f>
        <v/>
      </c>
      <c r="H5472" s="932" t="str">
        <f t="array" ref="H5472">if(F5472&lt;&gt;"", iferror(index('Internal Staffing Calculator'!B$8:B23500,match(F5472,'Internal Staffing Calculator'!E$8:E23500,0)), "Not In Budget"),"")</f>
        <v/>
      </c>
      <c r="I5472" s="184"/>
      <c r="J5472" s="184"/>
      <c r="K5472" s="184"/>
      <c r="L5472" s="183"/>
    </row>
    <row r="5473">
      <c r="A5473" s="454"/>
      <c r="B5473" s="927"/>
      <c r="C5473" s="580"/>
      <c r="D5473" s="939"/>
      <c r="E5473" s="940"/>
      <c r="F5473" s="941"/>
      <c r="G5473" s="937" t="str">
        <f t="array" ref="G5473">xlookup(F5473,'Internal Staffing Calculator'!E:E,'Internal Staffing Calculator'!C:C,"")</f>
        <v/>
      </c>
      <c r="H5473" s="932" t="str">
        <f t="array" ref="H5473">if(F5473&lt;&gt;"", iferror(index('Internal Staffing Calculator'!B$8:B23500,match(F5473,'Internal Staffing Calculator'!E$8:E23500,0)), "Not In Budget"),"")</f>
        <v/>
      </c>
      <c r="I5473" s="184"/>
      <c r="J5473" s="184"/>
      <c r="K5473" s="184"/>
      <c r="L5473" s="183"/>
    </row>
    <row r="5474">
      <c r="A5474" s="454"/>
      <c r="B5474" s="927"/>
      <c r="C5474" s="580"/>
      <c r="D5474" s="939"/>
      <c r="E5474" s="940"/>
      <c r="F5474" s="941"/>
      <c r="G5474" s="937" t="str">
        <f t="array" ref="G5474">xlookup(F5474,'Internal Staffing Calculator'!E:E,'Internal Staffing Calculator'!C:C,"")</f>
        <v/>
      </c>
      <c r="H5474" s="932" t="str">
        <f t="array" ref="H5474">if(F5474&lt;&gt;"", iferror(index('Internal Staffing Calculator'!B$8:B23500,match(F5474,'Internal Staffing Calculator'!E$8:E23500,0)), "Not In Budget"),"")</f>
        <v/>
      </c>
      <c r="I5474" s="184"/>
      <c r="J5474" s="184"/>
      <c r="K5474" s="184"/>
      <c r="L5474" s="183"/>
    </row>
    <row r="5475">
      <c r="A5475" s="454"/>
      <c r="B5475" s="927"/>
      <c r="C5475" s="580"/>
      <c r="D5475" s="939"/>
      <c r="E5475" s="940"/>
      <c r="F5475" s="941"/>
      <c r="G5475" s="937" t="str">
        <f t="array" ref="G5475">xlookup(F5475,'Internal Staffing Calculator'!E:E,'Internal Staffing Calculator'!C:C,"")</f>
        <v/>
      </c>
      <c r="H5475" s="932" t="str">
        <f t="array" ref="H5475">if(F5475&lt;&gt;"", iferror(index('Internal Staffing Calculator'!B$8:B23500,match(F5475,'Internal Staffing Calculator'!E$8:E23500,0)), "Not In Budget"),"")</f>
        <v/>
      </c>
      <c r="I5475" s="184"/>
      <c r="J5475" s="184"/>
      <c r="K5475" s="184"/>
      <c r="L5475" s="183"/>
    </row>
    <row r="5476">
      <c r="A5476" s="454"/>
      <c r="B5476" s="927"/>
      <c r="C5476" s="580"/>
      <c r="D5476" s="939"/>
      <c r="E5476" s="940"/>
      <c r="F5476" s="941"/>
      <c r="G5476" s="937" t="str">
        <f t="array" ref="G5476">xlookup(F5476,'Internal Staffing Calculator'!E:E,'Internal Staffing Calculator'!C:C,"")</f>
        <v/>
      </c>
      <c r="H5476" s="932" t="str">
        <f t="array" ref="H5476">if(F5476&lt;&gt;"", iferror(index('Internal Staffing Calculator'!B$8:B23500,match(F5476,'Internal Staffing Calculator'!E$8:E23500,0)), "Not In Budget"),"")</f>
        <v/>
      </c>
      <c r="I5476" s="184"/>
      <c r="J5476" s="184"/>
      <c r="K5476" s="184"/>
      <c r="L5476" s="183"/>
    </row>
    <row r="5477">
      <c r="A5477" s="454"/>
      <c r="B5477" s="927"/>
      <c r="C5477" s="580"/>
      <c r="D5477" s="939"/>
      <c r="E5477" s="940"/>
      <c r="F5477" s="941"/>
      <c r="G5477" s="937" t="str">
        <f t="array" ref="G5477">xlookup(F5477,'Internal Staffing Calculator'!E:E,'Internal Staffing Calculator'!C:C,"")</f>
        <v/>
      </c>
      <c r="H5477" s="932" t="str">
        <f t="array" ref="H5477">if(F5477&lt;&gt;"", iferror(index('Internal Staffing Calculator'!B$8:B23500,match(F5477,'Internal Staffing Calculator'!E$8:E23500,0)), "Not In Budget"),"")</f>
        <v/>
      </c>
      <c r="I5477" s="184"/>
      <c r="J5477" s="184"/>
      <c r="K5477" s="184"/>
      <c r="L5477" s="183"/>
    </row>
    <row r="5478">
      <c r="A5478" s="454"/>
      <c r="B5478" s="927"/>
      <c r="C5478" s="580"/>
      <c r="D5478" s="939"/>
      <c r="E5478" s="940"/>
      <c r="F5478" s="941"/>
      <c r="G5478" s="937" t="str">
        <f t="array" ref="G5478">xlookup(F5478,'Internal Staffing Calculator'!E:E,'Internal Staffing Calculator'!C:C,"")</f>
        <v/>
      </c>
      <c r="H5478" s="932" t="str">
        <f t="array" ref="H5478">if(F5478&lt;&gt;"", iferror(index('Internal Staffing Calculator'!B$8:B23500,match(F5478,'Internal Staffing Calculator'!E$8:E23500,0)), "Not In Budget"),"")</f>
        <v/>
      </c>
      <c r="I5478" s="184"/>
      <c r="J5478" s="184"/>
      <c r="K5478" s="184"/>
      <c r="L5478" s="183"/>
    </row>
    <row r="5479">
      <c r="A5479" s="454"/>
      <c r="B5479" s="927"/>
      <c r="C5479" s="580"/>
      <c r="D5479" s="939"/>
      <c r="E5479" s="940"/>
      <c r="F5479" s="941"/>
      <c r="G5479" s="937" t="str">
        <f t="array" ref="G5479">xlookup(F5479,'Internal Staffing Calculator'!E:E,'Internal Staffing Calculator'!C:C,"")</f>
        <v/>
      </c>
      <c r="H5479" s="932" t="str">
        <f t="array" ref="H5479">if(F5479&lt;&gt;"", iferror(index('Internal Staffing Calculator'!B$8:B23500,match(F5479,'Internal Staffing Calculator'!E$8:E23500,0)), "Not In Budget"),"")</f>
        <v/>
      </c>
      <c r="I5479" s="184"/>
      <c r="J5479" s="184"/>
      <c r="K5479" s="184"/>
      <c r="L5479" s="183"/>
    </row>
    <row r="5480">
      <c r="A5480" s="454"/>
      <c r="B5480" s="927"/>
      <c r="C5480" s="580"/>
      <c r="D5480" s="939"/>
      <c r="E5480" s="940"/>
      <c r="F5480" s="941"/>
      <c r="G5480" s="937" t="str">
        <f t="array" ref="G5480">xlookup(F5480,'Internal Staffing Calculator'!E:E,'Internal Staffing Calculator'!C:C,"")</f>
        <v/>
      </c>
      <c r="H5480" s="932" t="str">
        <f t="array" ref="H5480">if(F5480&lt;&gt;"", iferror(index('Internal Staffing Calculator'!B$8:B23500,match(F5480,'Internal Staffing Calculator'!E$8:E23500,0)), "Not In Budget"),"")</f>
        <v/>
      </c>
      <c r="I5480" s="184"/>
      <c r="J5480" s="184"/>
      <c r="K5480" s="184"/>
      <c r="L5480" s="183"/>
    </row>
    <row r="5481">
      <c r="A5481" s="454"/>
      <c r="B5481" s="927"/>
      <c r="C5481" s="580"/>
      <c r="D5481" s="939"/>
      <c r="E5481" s="940"/>
      <c r="F5481" s="941"/>
      <c r="G5481" s="937" t="str">
        <f t="array" ref="G5481">xlookup(F5481,'Internal Staffing Calculator'!E:E,'Internal Staffing Calculator'!C:C,"")</f>
        <v/>
      </c>
      <c r="H5481" s="932" t="str">
        <f t="array" ref="H5481">if(F5481&lt;&gt;"", iferror(index('Internal Staffing Calculator'!B$8:B23500,match(F5481,'Internal Staffing Calculator'!E$8:E23500,0)), "Not In Budget"),"")</f>
        <v/>
      </c>
      <c r="I5481" s="184"/>
      <c r="J5481" s="184"/>
      <c r="K5481" s="184"/>
      <c r="L5481" s="183"/>
    </row>
    <row r="5482">
      <c r="A5482" s="454"/>
      <c r="B5482" s="927"/>
      <c r="C5482" s="580"/>
      <c r="D5482" s="939"/>
      <c r="E5482" s="940"/>
      <c r="F5482" s="941"/>
      <c r="G5482" s="937" t="str">
        <f t="array" ref="G5482">xlookup(F5482,'Internal Staffing Calculator'!E:E,'Internal Staffing Calculator'!C:C,"")</f>
        <v/>
      </c>
      <c r="H5482" s="932" t="str">
        <f t="array" ref="H5482">if(F5482&lt;&gt;"", iferror(index('Internal Staffing Calculator'!B$8:B23500,match(F5482,'Internal Staffing Calculator'!E$8:E23500,0)), "Not In Budget"),"")</f>
        <v/>
      </c>
      <c r="I5482" s="184"/>
      <c r="J5482" s="184"/>
      <c r="K5482" s="184"/>
      <c r="L5482" s="183"/>
    </row>
    <row r="5483">
      <c r="A5483" s="454"/>
      <c r="B5483" s="927"/>
      <c r="C5483" s="580"/>
      <c r="D5483" s="939"/>
      <c r="E5483" s="940"/>
      <c r="F5483" s="941"/>
      <c r="G5483" s="937" t="str">
        <f t="array" ref="G5483">xlookup(F5483,'Internal Staffing Calculator'!E:E,'Internal Staffing Calculator'!C:C,"")</f>
        <v/>
      </c>
      <c r="H5483" s="932" t="str">
        <f t="array" ref="H5483">if(F5483&lt;&gt;"", iferror(index('Internal Staffing Calculator'!B$8:B23500,match(F5483,'Internal Staffing Calculator'!E$8:E23500,0)), "Not In Budget"),"")</f>
        <v/>
      </c>
      <c r="I5483" s="184"/>
      <c r="J5483" s="184"/>
      <c r="K5483" s="184"/>
      <c r="L5483" s="183"/>
    </row>
    <row r="5484">
      <c r="A5484" s="454"/>
      <c r="B5484" s="927"/>
      <c r="C5484" s="580"/>
      <c r="D5484" s="939"/>
      <c r="E5484" s="940"/>
      <c r="F5484" s="941"/>
      <c r="G5484" s="937" t="str">
        <f t="array" ref="G5484">xlookup(F5484,'Internal Staffing Calculator'!E:E,'Internal Staffing Calculator'!C:C,"")</f>
        <v/>
      </c>
      <c r="H5484" s="932" t="str">
        <f t="array" ref="H5484">if(F5484&lt;&gt;"", iferror(index('Internal Staffing Calculator'!B$8:B23500,match(F5484,'Internal Staffing Calculator'!E$8:E23500,0)), "Not In Budget"),"")</f>
        <v/>
      </c>
      <c r="I5484" s="184"/>
      <c r="J5484" s="184"/>
      <c r="K5484" s="184"/>
      <c r="L5484" s="183"/>
    </row>
    <row r="5485">
      <c r="A5485" s="454"/>
      <c r="B5485" s="927"/>
      <c r="C5485" s="580"/>
      <c r="D5485" s="939"/>
      <c r="E5485" s="940"/>
      <c r="F5485" s="941"/>
      <c r="G5485" s="937" t="str">
        <f t="array" ref="G5485">xlookup(F5485,'Internal Staffing Calculator'!E:E,'Internal Staffing Calculator'!C:C,"")</f>
        <v/>
      </c>
      <c r="H5485" s="932" t="str">
        <f t="array" ref="H5485">if(F5485&lt;&gt;"", iferror(index('Internal Staffing Calculator'!B$8:B23500,match(F5485,'Internal Staffing Calculator'!E$8:E23500,0)), "Not In Budget"),"")</f>
        <v/>
      </c>
      <c r="I5485" s="184"/>
      <c r="J5485" s="184"/>
      <c r="K5485" s="184"/>
      <c r="L5485" s="183"/>
    </row>
    <row r="5486">
      <c r="A5486" s="454"/>
      <c r="B5486" s="927"/>
      <c r="C5486" s="580"/>
      <c r="D5486" s="939"/>
      <c r="E5486" s="940"/>
      <c r="F5486" s="941"/>
      <c r="G5486" s="937" t="str">
        <f t="array" ref="G5486">xlookup(F5486,'Internal Staffing Calculator'!E:E,'Internal Staffing Calculator'!C:C,"")</f>
        <v/>
      </c>
      <c r="H5486" s="932" t="str">
        <f t="array" ref="H5486">if(F5486&lt;&gt;"", iferror(index('Internal Staffing Calculator'!B$8:B23500,match(F5486,'Internal Staffing Calculator'!E$8:E23500,0)), "Not In Budget"),"")</f>
        <v/>
      </c>
      <c r="I5486" s="184"/>
      <c r="J5486" s="184"/>
      <c r="K5486" s="184"/>
      <c r="L5486" s="183"/>
    </row>
    <row r="5487">
      <c r="A5487" s="454"/>
      <c r="B5487" s="927"/>
      <c r="C5487" s="580"/>
      <c r="D5487" s="939"/>
      <c r="E5487" s="940"/>
      <c r="F5487" s="941"/>
      <c r="G5487" s="937" t="str">
        <f t="array" ref="G5487">xlookup(F5487,'Internal Staffing Calculator'!E:E,'Internal Staffing Calculator'!C:C,"")</f>
        <v/>
      </c>
      <c r="H5487" s="932" t="str">
        <f t="array" ref="H5487">if(F5487&lt;&gt;"", iferror(index('Internal Staffing Calculator'!B$8:B23500,match(F5487,'Internal Staffing Calculator'!E$8:E23500,0)), "Not In Budget"),"")</f>
        <v/>
      </c>
      <c r="I5487" s="184"/>
      <c r="J5487" s="184"/>
      <c r="K5487" s="184"/>
      <c r="L5487" s="183"/>
    </row>
    <row r="5488">
      <c r="A5488" s="454"/>
      <c r="B5488" s="927"/>
      <c r="C5488" s="580"/>
      <c r="D5488" s="939"/>
      <c r="E5488" s="940"/>
      <c r="F5488" s="941"/>
      <c r="G5488" s="937" t="str">
        <f t="array" ref="G5488">xlookup(F5488,'Internal Staffing Calculator'!E:E,'Internal Staffing Calculator'!C:C,"")</f>
        <v/>
      </c>
      <c r="H5488" s="932" t="str">
        <f t="array" ref="H5488">if(F5488&lt;&gt;"", iferror(index('Internal Staffing Calculator'!B$8:B23500,match(F5488,'Internal Staffing Calculator'!E$8:E23500,0)), "Not In Budget"),"")</f>
        <v/>
      </c>
      <c r="I5488" s="184"/>
      <c r="J5488" s="184"/>
      <c r="K5488" s="184"/>
      <c r="L5488" s="183"/>
    </row>
    <row r="5489">
      <c r="A5489" s="454"/>
      <c r="B5489" s="927"/>
      <c r="C5489" s="580"/>
      <c r="D5489" s="939"/>
      <c r="E5489" s="940"/>
      <c r="F5489" s="941"/>
      <c r="G5489" s="937" t="str">
        <f t="array" ref="G5489">xlookup(F5489,'Internal Staffing Calculator'!E:E,'Internal Staffing Calculator'!C:C,"")</f>
        <v/>
      </c>
      <c r="H5489" s="932" t="str">
        <f t="array" ref="H5489">if(F5489&lt;&gt;"", iferror(index('Internal Staffing Calculator'!B$8:B23500,match(F5489,'Internal Staffing Calculator'!E$8:E23500,0)), "Not In Budget"),"")</f>
        <v/>
      </c>
      <c r="I5489" s="184"/>
      <c r="J5489" s="184"/>
      <c r="K5489" s="184"/>
      <c r="L5489" s="183"/>
    </row>
    <row r="5490">
      <c r="A5490" s="454"/>
      <c r="B5490" s="927"/>
      <c r="C5490" s="580"/>
      <c r="D5490" s="939"/>
      <c r="E5490" s="940"/>
      <c r="F5490" s="941"/>
      <c r="G5490" s="937" t="str">
        <f t="array" ref="G5490">xlookup(F5490,'Internal Staffing Calculator'!E:E,'Internal Staffing Calculator'!C:C,"")</f>
        <v/>
      </c>
      <c r="H5490" s="932" t="str">
        <f t="array" ref="H5490">if(F5490&lt;&gt;"", iferror(index('Internal Staffing Calculator'!B$8:B23500,match(F5490,'Internal Staffing Calculator'!E$8:E23500,0)), "Not In Budget"),"")</f>
        <v/>
      </c>
      <c r="I5490" s="184"/>
      <c r="J5490" s="184"/>
      <c r="K5490" s="184"/>
      <c r="L5490" s="183"/>
    </row>
    <row r="5491">
      <c r="A5491" s="454"/>
      <c r="B5491" s="927"/>
      <c r="C5491" s="580"/>
      <c r="D5491" s="939"/>
      <c r="E5491" s="940"/>
      <c r="F5491" s="941"/>
      <c r="G5491" s="937" t="str">
        <f t="array" ref="G5491">xlookup(F5491,'Internal Staffing Calculator'!E:E,'Internal Staffing Calculator'!C:C,"")</f>
        <v/>
      </c>
      <c r="H5491" s="932" t="str">
        <f t="array" ref="H5491">if(F5491&lt;&gt;"", iferror(index('Internal Staffing Calculator'!B$8:B23500,match(F5491,'Internal Staffing Calculator'!E$8:E23500,0)), "Not In Budget"),"")</f>
        <v/>
      </c>
      <c r="I5491" s="184"/>
      <c r="J5491" s="184"/>
      <c r="K5491" s="184"/>
      <c r="L5491" s="183"/>
    </row>
    <row r="5492">
      <c r="A5492" s="454"/>
      <c r="B5492" s="927"/>
      <c r="C5492" s="580"/>
      <c r="D5492" s="939"/>
      <c r="E5492" s="940"/>
      <c r="F5492" s="941"/>
      <c r="G5492" s="937" t="str">
        <f t="array" ref="G5492">xlookup(F5492,'Internal Staffing Calculator'!E:E,'Internal Staffing Calculator'!C:C,"")</f>
        <v/>
      </c>
      <c r="H5492" s="932" t="str">
        <f t="array" ref="H5492">if(F5492&lt;&gt;"", iferror(index('Internal Staffing Calculator'!B$8:B23500,match(F5492,'Internal Staffing Calculator'!E$8:E23500,0)), "Not In Budget"),"")</f>
        <v/>
      </c>
      <c r="I5492" s="184"/>
      <c r="J5492" s="184"/>
      <c r="K5492" s="184"/>
      <c r="L5492" s="183"/>
    </row>
    <row r="5493">
      <c r="A5493" s="454"/>
      <c r="B5493" s="927"/>
      <c r="C5493" s="580"/>
      <c r="D5493" s="939"/>
      <c r="E5493" s="940"/>
      <c r="F5493" s="941"/>
      <c r="G5493" s="937" t="str">
        <f t="array" ref="G5493">xlookup(F5493,'Internal Staffing Calculator'!E:E,'Internal Staffing Calculator'!C:C,"")</f>
        <v/>
      </c>
      <c r="H5493" s="932" t="str">
        <f t="array" ref="H5493">if(F5493&lt;&gt;"", iferror(index('Internal Staffing Calculator'!B$8:B23500,match(F5493,'Internal Staffing Calculator'!E$8:E23500,0)), "Not In Budget"),"")</f>
        <v/>
      </c>
      <c r="I5493" s="184"/>
      <c r="J5493" s="184"/>
      <c r="K5493" s="184"/>
      <c r="L5493" s="183"/>
    </row>
    <row r="5494">
      <c r="A5494" s="454"/>
      <c r="B5494" s="927"/>
      <c r="C5494" s="580"/>
      <c r="D5494" s="939"/>
      <c r="E5494" s="940"/>
      <c r="F5494" s="941"/>
      <c r="G5494" s="937" t="str">
        <f t="array" ref="G5494">xlookup(F5494,'Internal Staffing Calculator'!E:E,'Internal Staffing Calculator'!C:C,"")</f>
        <v/>
      </c>
      <c r="H5494" s="932" t="str">
        <f t="array" ref="H5494">if(F5494&lt;&gt;"", iferror(index('Internal Staffing Calculator'!B$8:B23500,match(F5494,'Internal Staffing Calculator'!E$8:E23500,0)), "Not In Budget"),"")</f>
        <v/>
      </c>
      <c r="I5494" s="184"/>
      <c r="J5494" s="184"/>
      <c r="K5494" s="184"/>
      <c r="L5494" s="183"/>
    </row>
    <row r="5495">
      <c r="A5495" s="454"/>
      <c r="B5495" s="927"/>
      <c r="C5495" s="580"/>
      <c r="D5495" s="939"/>
      <c r="E5495" s="940"/>
      <c r="F5495" s="941"/>
      <c r="G5495" s="937" t="str">
        <f t="array" ref="G5495">xlookup(F5495,'Internal Staffing Calculator'!E:E,'Internal Staffing Calculator'!C:C,"")</f>
        <v/>
      </c>
      <c r="H5495" s="932" t="str">
        <f t="array" ref="H5495">if(F5495&lt;&gt;"", iferror(index('Internal Staffing Calculator'!B$8:B23500,match(F5495,'Internal Staffing Calculator'!E$8:E23500,0)), "Not In Budget"),"")</f>
        <v/>
      </c>
      <c r="I5495" s="184"/>
      <c r="J5495" s="184"/>
      <c r="K5495" s="184"/>
      <c r="L5495" s="183"/>
    </row>
    <row r="5496">
      <c r="A5496" s="454"/>
      <c r="B5496" s="927"/>
      <c r="C5496" s="580"/>
      <c r="D5496" s="939"/>
      <c r="E5496" s="940"/>
      <c r="F5496" s="941"/>
      <c r="G5496" s="937" t="str">
        <f t="array" ref="G5496">xlookup(F5496,'Internal Staffing Calculator'!E:E,'Internal Staffing Calculator'!C:C,"")</f>
        <v/>
      </c>
      <c r="H5496" s="932" t="str">
        <f t="array" ref="H5496">if(F5496&lt;&gt;"", iferror(index('Internal Staffing Calculator'!B$8:B23500,match(F5496,'Internal Staffing Calculator'!E$8:E23500,0)), "Not In Budget"),"")</f>
        <v/>
      </c>
      <c r="I5496" s="184"/>
      <c r="J5496" s="184"/>
      <c r="K5496" s="184"/>
      <c r="L5496" s="183"/>
    </row>
    <row r="5497">
      <c r="A5497" s="454"/>
      <c r="B5497" s="927"/>
      <c r="C5497" s="580"/>
      <c r="D5497" s="939"/>
      <c r="E5497" s="940"/>
      <c r="F5497" s="941"/>
      <c r="G5497" s="937" t="str">
        <f t="array" ref="G5497">xlookup(F5497,'Internal Staffing Calculator'!E:E,'Internal Staffing Calculator'!C:C,"")</f>
        <v/>
      </c>
      <c r="H5497" s="932" t="str">
        <f t="array" ref="H5497">if(F5497&lt;&gt;"", iferror(index('Internal Staffing Calculator'!B$8:B23500,match(F5497,'Internal Staffing Calculator'!E$8:E23500,0)), "Not In Budget"),"")</f>
        <v/>
      </c>
      <c r="I5497" s="184"/>
      <c r="J5497" s="184"/>
      <c r="K5497" s="184"/>
      <c r="L5497" s="183"/>
    </row>
    <row r="5498">
      <c r="A5498" s="454"/>
      <c r="B5498" s="927"/>
      <c r="C5498" s="580"/>
      <c r="D5498" s="939"/>
      <c r="E5498" s="940"/>
      <c r="F5498" s="941"/>
      <c r="G5498" s="937" t="str">
        <f t="array" ref="G5498">xlookup(F5498,'Internal Staffing Calculator'!E:E,'Internal Staffing Calculator'!C:C,"")</f>
        <v/>
      </c>
      <c r="H5498" s="932" t="str">
        <f t="array" ref="H5498">if(F5498&lt;&gt;"", iferror(index('Internal Staffing Calculator'!B$8:B23500,match(F5498,'Internal Staffing Calculator'!E$8:E23500,0)), "Not In Budget"),"")</f>
        <v/>
      </c>
      <c r="I5498" s="184"/>
      <c r="J5498" s="184"/>
      <c r="K5498" s="184"/>
      <c r="L5498" s="183"/>
    </row>
    <row r="5499">
      <c r="A5499" s="454"/>
      <c r="B5499" s="927"/>
      <c r="C5499" s="580"/>
      <c r="D5499" s="939"/>
      <c r="E5499" s="940"/>
      <c r="F5499" s="941"/>
      <c r="G5499" s="937" t="str">
        <f t="array" ref="G5499">xlookup(F5499,'Internal Staffing Calculator'!E:E,'Internal Staffing Calculator'!C:C,"")</f>
        <v/>
      </c>
      <c r="H5499" s="932" t="str">
        <f t="array" ref="H5499">if(F5499&lt;&gt;"", iferror(index('Internal Staffing Calculator'!B$8:B23500,match(F5499,'Internal Staffing Calculator'!E$8:E23500,0)), "Not In Budget"),"")</f>
        <v/>
      </c>
      <c r="I5499" s="184"/>
      <c r="J5499" s="184"/>
      <c r="K5499" s="184"/>
      <c r="L5499" s="183"/>
    </row>
    <row r="5500">
      <c r="A5500" s="454"/>
      <c r="B5500" s="927"/>
      <c r="C5500" s="580"/>
      <c r="D5500" s="939"/>
      <c r="E5500" s="940"/>
      <c r="F5500" s="941"/>
      <c r="G5500" s="937" t="str">
        <f t="array" ref="G5500">xlookup(F5500,'Internal Staffing Calculator'!E:E,'Internal Staffing Calculator'!C:C,"")</f>
        <v/>
      </c>
      <c r="H5500" s="932" t="str">
        <f t="array" ref="H5500">if(F5500&lt;&gt;"", iferror(index('Internal Staffing Calculator'!B$8:B23500,match(F5500,'Internal Staffing Calculator'!E$8:E23500,0)), "Not In Budget"),"")</f>
        <v/>
      </c>
      <c r="I5500" s="184"/>
      <c r="J5500" s="184"/>
      <c r="K5500" s="184"/>
      <c r="L5500" s="183"/>
    </row>
    <row r="5501">
      <c r="A5501" s="454"/>
      <c r="B5501" s="927"/>
      <c r="C5501" s="580"/>
      <c r="D5501" s="939"/>
      <c r="E5501" s="940"/>
      <c r="F5501" s="941"/>
      <c r="G5501" s="937" t="str">
        <f t="array" ref="G5501">xlookup(F5501,'Internal Staffing Calculator'!E:E,'Internal Staffing Calculator'!C:C,"")</f>
        <v/>
      </c>
      <c r="H5501" s="932" t="str">
        <f t="array" ref="H5501">if(F5501&lt;&gt;"", iferror(index('Internal Staffing Calculator'!B$8:B23500,match(F5501,'Internal Staffing Calculator'!E$8:E23500,0)), "Not In Budget"),"")</f>
        <v/>
      </c>
      <c r="I5501" s="184"/>
      <c r="J5501" s="184"/>
      <c r="K5501" s="184"/>
      <c r="L5501" s="183"/>
    </row>
    <row r="5502">
      <c r="A5502" s="454"/>
      <c r="B5502" s="927"/>
      <c r="C5502" s="580"/>
      <c r="D5502" s="939"/>
      <c r="E5502" s="940"/>
      <c r="F5502" s="941"/>
      <c r="G5502" s="937" t="str">
        <f t="array" ref="G5502">xlookup(F5502,'Internal Staffing Calculator'!E:E,'Internal Staffing Calculator'!C:C,"")</f>
        <v/>
      </c>
      <c r="H5502" s="932" t="str">
        <f t="array" ref="H5502">if(F5502&lt;&gt;"", iferror(index('Internal Staffing Calculator'!B$8:B23500,match(F5502,'Internal Staffing Calculator'!E$8:E23500,0)), "Not In Budget"),"")</f>
        <v/>
      </c>
      <c r="I5502" s="184"/>
      <c r="J5502" s="184"/>
      <c r="K5502" s="184"/>
      <c r="L5502" s="183"/>
    </row>
    <row r="5503">
      <c r="A5503" s="454"/>
      <c r="B5503" s="927"/>
      <c r="C5503" s="580"/>
      <c r="D5503" s="939"/>
      <c r="E5503" s="940"/>
      <c r="F5503" s="941"/>
      <c r="G5503" s="937" t="str">
        <f t="array" ref="G5503">xlookup(F5503,'Internal Staffing Calculator'!E:E,'Internal Staffing Calculator'!C:C,"")</f>
        <v/>
      </c>
      <c r="H5503" s="932" t="str">
        <f t="array" ref="H5503">if(F5503&lt;&gt;"", iferror(index('Internal Staffing Calculator'!B$8:B23500,match(F5503,'Internal Staffing Calculator'!E$8:E23500,0)), "Not In Budget"),"")</f>
        <v/>
      </c>
      <c r="I5503" s="184"/>
      <c r="J5503" s="184"/>
      <c r="K5503" s="184"/>
      <c r="L5503" s="183"/>
    </row>
    <row r="5504">
      <c r="A5504" s="454"/>
      <c r="B5504" s="927"/>
      <c r="C5504" s="580"/>
      <c r="D5504" s="939"/>
      <c r="E5504" s="940"/>
      <c r="F5504" s="941"/>
      <c r="G5504" s="937" t="str">
        <f t="array" ref="G5504">xlookup(F5504,'Internal Staffing Calculator'!E:E,'Internal Staffing Calculator'!C:C,"")</f>
        <v/>
      </c>
      <c r="H5504" s="932" t="str">
        <f t="array" ref="H5504">if(F5504&lt;&gt;"", iferror(index('Internal Staffing Calculator'!B$8:B23500,match(F5504,'Internal Staffing Calculator'!E$8:E23500,0)), "Not In Budget"),"")</f>
        <v/>
      </c>
      <c r="I5504" s="184"/>
      <c r="J5504" s="184"/>
      <c r="K5504" s="184"/>
      <c r="L5504" s="183"/>
    </row>
    <row r="5505">
      <c r="A5505" s="454"/>
      <c r="B5505" s="927"/>
      <c r="C5505" s="580"/>
      <c r="D5505" s="939"/>
      <c r="E5505" s="940"/>
      <c r="F5505" s="941"/>
      <c r="G5505" s="937" t="str">
        <f t="array" ref="G5505">xlookup(F5505,'Internal Staffing Calculator'!E:E,'Internal Staffing Calculator'!C:C,"")</f>
        <v/>
      </c>
      <c r="H5505" s="932" t="str">
        <f t="array" ref="H5505">if(F5505&lt;&gt;"", iferror(index('Internal Staffing Calculator'!B$8:B23500,match(F5505,'Internal Staffing Calculator'!E$8:E23500,0)), "Not In Budget"),"")</f>
        <v/>
      </c>
      <c r="I5505" s="184"/>
      <c r="J5505" s="184"/>
      <c r="K5505" s="184"/>
      <c r="L5505" s="183"/>
    </row>
    <row r="5506">
      <c r="A5506" s="454"/>
      <c r="B5506" s="927"/>
      <c r="C5506" s="580"/>
      <c r="D5506" s="939"/>
      <c r="E5506" s="940"/>
      <c r="F5506" s="941"/>
      <c r="G5506" s="937" t="str">
        <f t="array" ref="G5506">xlookup(F5506,'Internal Staffing Calculator'!E:E,'Internal Staffing Calculator'!C:C,"")</f>
        <v/>
      </c>
      <c r="H5506" s="932" t="str">
        <f t="array" ref="H5506">if(F5506&lt;&gt;"", iferror(index('Internal Staffing Calculator'!B$8:B23500,match(F5506,'Internal Staffing Calculator'!E$8:E23500,0)), "Not In Budget"),"")</f>
        <v/>
      </c>
      <c r="I5506" s="184"/>
      <c r="J5506" s="184"/>
      <c r="K5506" s="184"/>
      <c r="L5506" s="183"/>
    </row>
    <row r="5507">
      <c r="A5507" s="454"/>
      <c r="B5507" s="927"/>
      <c r="C5507" s="580"/>
      <c r="D5507" s="939"/>
      <c r="E5507" s="940"/>
      <c r="F5507" s="941"/>
      <c r="G5507" s="937" t="str">
        <f t="array" ref="G5507">xlookup(F5507,'Internal Staffing Calculator'!E:E,'Internal Staffing Calculator'!C:C,"")</f>
        <v/>
      </c>
      <c r="H5507" s="932" t="str">
        <f t="array" ref="H5507">if(F5507&lt;&gt;"", iferror(index('Internal Staffing Calculator'!B$8:B23500,match(F5507,'Internal Staffing Calculator'!E$8:E23500,0)), "Not In Budget"),"")</f>
        <v/>
      </c>
      <c r="I5507" s="184"/>
      <c r="J5507" s="184"/>
      <c r="K5507" s="184"/>
      <c r="L5507" s="183"/>
    </row>
    <row r="5508">
      <c r="A5508" s="454"/>
      <c r="B5508" s="927"/>
      <c r="C5508" s="580"/>
      <c r="D5508" s="939"/>
      <c r="E5508" s="940"/>
      <c r="F5508" s="941"/>
      <c r="G5508" s="937" t="str">
        <f t="array" ref="G5508">xlookup(F5508,'Internal Staffing Calculator'!E:E,'Internal Staffing Calculator'!C:C,"")</f>
        <v/>
      </c>
      <c r="H5508" s="932" t="str">
        <f t="array" ref="H5508">if(F5508&lt;&gt;"", iferror(index('Internal Staffing Calculator'!B$8:B23500,match(F5508,'Internal Staffing Calculator'!E$8:E23500,0)), "Not In Budget"),"")</f>
        <v/>
      </c>
      <c r="I5508" s="184"/>
      <c r="J5508" s="184"/>
      <c r="K5508" s="184"/>
      <c r="L5508" s="183"/>
    </row>
    <row r="5509">
      <c r="A5509" s="454"/>
      <c r="B5509" s="927"/>
      <c r="C5509" s="580"/>
      <c r="D5509" s="939"/>
      <c r="E5509" s="940"/>
      <c r="F5509" s="941"/>
      <c r="G5509" s="937" t="str">
        <f t="array" ref="G5509">xlookup(F5509,'Internal Staffing Calculator'!E:E,'Internal Staffing Calculator'!C:C,"")</f>
        <v/>
      </c>
      <c r="H5509" s="932" t="str">
        <f t="array" ref="H5509">if(F5509&lt;&gt;"", iferror(index('Internal Staffing Calculator'!B$8:B23500,match(F5509,'Internal Staffing Calculator'!E$8:E23500,0)), "Not In Budget"),"")</f>
        <v/>
      </c>
      <c r="I5509" s="184"/>
      <c r="J5509" s="184"/>
      <c r="K5509" s="184"/>
      <c r="L5509" s="183"/>
    </row>
    <row r="5510">
      <c r="A5510" s="454"/>
      <c r="B5510" s="927"/>
      <c r="C5510" s="580"/>
      <c r="D5510" s="939"/>
      <c r="E5510" s="940"/>
      <c r="F5510" s="941"/>
      <c r="G5510" s="937" t="str">
        <f t="array" ref="G5510">xlookup(F5510,'Internal Staffing Calculator'!E:E,'Internal Staffing Calculator'!C:C,"")</f>
        <v/>
      </c>
      <c r="H5510" s="932" t="str">
        <f t="array" ref="H5510">if(F5510&lt;&gt;"", iferror(index('Internal Staffing Calculator'!B$8:B23500,match(F5510,'Internal Staffing Calculator'!E$8:E23500,0)), "Not In Budget"),"")</f>
        <v/>
      </c>
      <c r="I5510" s="184"/>
      <c r="J5510" s="184"/>
      <c r="K5510" s="184"/>
      <c r="L5510" s="183"/>
    </row>
    <row r="5511">
      <c r="A5511" s="454"/>
      <c r="B5511" s="927"/>
      <c r="C5511" s="580"/>
      <c r="D5511" s="939"/>
      <c r="E5511" s="940"/>
      <c r="F5511" s="941"/>
      <c r="G5511" s="937" t="str">
        <f t="array" ref="G5511">xlookup(F5511,'Internal Staffing Calculator'!E:E,'Internal Staffing Calculator'!C:C,"")</f>
        <v/>
      </c>
      <c r="H5511" s="932" t="str">
        <f t="array" ref="H5511">if(F5511&lt;&gt;"", iferror(index('Internal Staffing Calculator'!B$8:B23500,match(F5511,'Internal Staffing Calculator'!E$8:E23500,0)), "Not In Budget"),"")</f>
        <v/>
      </c>
      <c r="I5511" s="184"/>
      <c r="J5511" s="184"/>
      <c r="K5511" s="184"/>
      <c r="L5511" s="183"/>
    </row>
    <row r="5512">
      <c r="A5512" s="454"/>
      <c r="B5512" s="927"/>
      <c r="C5512" s="580"/>
      <c r="D5512" s="939"/>
      <c r="E5512" s="940"/>
      <c r="F5512" s="941"/>
      <c r="G5512" s="937" t="str">
        <f t="array" ref="G5512">xlookup(F5512,'Internal Staffing Calculator'!E:E,'Internal Staffing Calculator'!C:C,"")</f>
        <v/>
      </c>
      <c r="H5512" s="932" t="str">
        <f t="array" ref="H5512">if(F5512&lt;&gt;"", iferror(index('Internal Staffing Calculator'!B$8:B23500,match(F5512,'Internal Staffing Calculator'!E$8:E23500,0)), "Not In Budget"),"")</f>
        <v/>
      </c>
      <c r="I5512" s="184"/>
      <c r="J5512" s="184"/>
      <c r="K5512" s="184"/>
      <c r="L5512" s="183"/>
    </row>
    <row r="5513">
      <c r="A5513" s="454"/>
      <c r="B5513" s="927"/>
      <c r="C5513" s="580"/>
      <c r="D5513" s="939"/>
      <c r="E5513" s="940"/>
      <c r="F5513" s="941"/>
      <c r="G5513" s="937" t="str">
        <f t="array" ref="G5513">xlookup(F5513,'Internal Staffing Calculator'!E:E,'Internal Staffing Calculator'!C:C,"")</f>
        <v/>
      </c>
      <c r="H5513" s="932" t="str">
        <f t="array" ref="H5513">if(F5513&lt;&gt;"", iferror(index('Internal Staffing Calculator'!B$8:B23500,match(F5513,'Internal Staffing Calculator'!E$8:E23500,0)), "Not In Budget"),"")</f>
        <v/>
      </c>
      <c r="I5513" s="184"/>
      <c r="J5513" s="184"/>
      <c r="K5513" s="184"/>
      <c r="L5513" s="183"/>
    </row>
    <row r="5514">
      <c r="A5514" s="454"/>
      <c r="B5514" s="927"/>
      <c r="C5514" s="580"/>
      <c r="D5514" s="939"/>
      <c r="E5514" s="940"/>
      <c r="F5514" s="941"/>
      <c r="G5514" s="937" t="str">
        <f t="array" ref="G5514">xlookup(F5514,'Internal Staffing Calculator'!E:E,'Internal Staffing Calculator'!C:C,"")</f>
        <v/>
      </c>
      <c r="H5514" s="932" t="str">
        <f t="array" ref="H5514">if(F5514&lt;&gt;"", iferror(index('Internal Staffing Calculator'!B$8:B23500,match(F5514,'Internal Staffing Calculator'!E$8:E23500,0)), "Not In Budget"),"")</f>
        <v/>
      </c>
      <c r="I5514" s="184"/>
      <c r="J5514" s="184"/>
      <c r="K5514" s="184"/>
      <c r="L5514" s="183"/>
    </row>
    <row r="5515">
      <c r="A5515" s="454"/>
      <c r="B5515" s="927"/>
      <c r="C5515" s="580"/>
      <c r="D5515" s="939"/>
      <c r="E5515" s="940"/>
      <c r="F5515" s="941"/>
      <c r="G5515" s="937" t="str">
        <f t="array" ref="G5515">xlookup(F5515,'Internal Staffing Calculator'!E:E,'Internal Staffing Calculator'!C:C,"")</f>
        <v/>
      </c>
      <c r="H5515" s="932" t="str">
        <f t="array" ref="H5515">if(F5515&lt;&gt;"", iferror(index('Internal Staffing Calculator'!B$8:B23500,match(F5515,'Internal Staffing Calculator'!E$8:E23500,0)), "Not In Budget"),"")</f>
        <v/>
      </c>
      <c r="I5515" s="184"/>
      <c r="J5515" s="184"/>
      <c r="K5515" s="184"/>
      <c r="L5515" s="183"/>
    </row>
    <row r="5516">
      <c r="A5516" s="454"/>
      <c r="B5516" s="927"/>
      <c r="C5516" s="580"/>
      <c r="D5516" s="939"/>
      <c r="E5516" s="940"/>
      <c r="F5516" s="941"/>
      <c r="G5516" s="937" t="str">
        <f t="array" ref="G5516">xlookup(F5516,'Internal Staffing Calculator'!E:E,'Internal Staffing Calculator'!C:C,"")</f>
        <v/>
      </c>
      <c r="H5516" s="932" t="str">
        <f t="array" ref="H5516">if(F5516&lt;&gt;"", iferror(index('Internal Staffing Calculator'!B$8:B23500,match(F5516,'Internal Staffing Calculator'!E$8:E23500,0)), "Not In Budget"),"")</f>
        <v/>
      </c>
      <c r="I5516" s="184"/>
      <c r="J5516" s="184"/>
      <c r="K5516" s="184"/>
      <c r="L5516" s="183"/>
    </row>
    <row r="5517">
      <c r="A5517" s="454"/>
      <c r="B5517" s="927"/>
      <c r="C5517" s="580"/>
      <c r="D5517" s="939"/>
      <c r="E5517" s="940"/>
      <c r="F5517" s="941"/>
      <c r="G5517" s="937" t="str">
        <f t="array" ref="G5517">xlookup(F5517,'Internal Staffing Calculator'!E:E,'Internal Staffing Calculator'!C:C,"")</f>
        <v/>
      </c>
      <c r="H5517" s="932" t="str">
        <f t="array" ref="H5517">if(F5517&lt;&gt;"", iferror(index('Internal Staffing Calculator'!B$8:B23500,match(F5517,'Internal Staffing Calculator'!E$8:E23500,0)), "Not In Budget"),"")</f>
        <v/>
      </c>
      <c r="I5517" s="184"/>
      <c r="J5517" s="184"/>
      <c r="K5517" s="184"/>
      <c r="L5517" s="183"/>
    </row>
    <row r="5518">
      <c r="A5518" s="454"/>
      <c r="B5518" s="927"/>
      <c r="C5518" s="580"/>
      <c r="D5518" s="939"/>
      <c r="E5518" s="940"/>
      <c r="F5518" s="941"/>
      <c r="G5518" s="937" t="str">
        <f t="array" ref="G5518">xlookup(F5518,'Internal Staffing Calculator'!E:E,'Internal Staffing Calculator'!C:C,"")</f>
        <v/>
      </c>
      <c r="H5518" s="932" t="str">
        <f t="array" ref="H5518">if(F5518&lt;&gt;"", iferror(index('Internal Staffing Calculator'!B$8:B23500,match(F5518,'Internal Staffing Calculator'!E$8:E23500,0)), "Not In Budget"),"")</f>
        <v/>
      </c>
      <c r="I5518" s="184"/>
      <c r="J5518" s="184"/>
      <c r="K5518" s="184"/>
      <c r="L5518" s="183"/>
    </row>
    <row r="5519">
      <c r="A5519" s="454"/>
      <c r="B5519" s="927"/>
      <c r="C5519" s="580"/>
      <c r="D5519" s="939"/>
      <c r="E5519" s="940"/>
      <c r="F5519" s="941"/>
      <c r="G5519" s="937" t="str">
        <f t="array" ref="G5519">xlookup(F5519,'Internal Staffing Calculator'!E:E,'Internal Staffing Calculator'!C:C,"")</f>
        <v/>
      </c>
      <c r="H5519" s="932" t="str">
        <f t="array" ref="H5519">if(F5519&lt;&gt;"", iferror(index('Internal Staffing Calculator'!B$8:B23500,match(F5519,'Internal Staffing Calculator'!E$8:E23500,0)), "Not In Budget"),"")</f>
        <v/>
      </c>
      <c r="I5519" s="184"/>
      <c r="J5519" s="184"/>
      <c r="K5519" s="184"/>
      <c r="L5519" s="183"/>
    </row>
    <row r="5520">
      <c r="A5520" s="454"/>
      <c r="B5520" s="927"/>
      <c r="C5520" s="580"/>
      <c r="D5520" s="939"/>
      <c r="E5520" s="940"/>
      <c r="F5520" s="941"/>
      <c r="G5520" s="937" t="str">
        <f t="array" ref="G5520">xlookup(F5520,'Internal Staffing Calculator'!E:E,'Internal Staffing Calculator'!C:C,"")</f>
        <v/>
      </c>
      <c r="H5520" s="932" t="str">
        <f t="array" ref="H5520">if(F5520&lt;&gt;"", iferror(index('Internal Staffing Calculator'!B$8:B23500,match(F5520,'Internal Staffing Calculator'!E$8:E23500,0)), "Not In Budget"),"")</f>
        <v/>
      </c>
      <c r="I5520" s="184"/>
      <c r="J5520" s="184"/>
      <c r="K5520" s="184"/>
      <c r="L5520" s="183"/>
    </row>
    <row r="5521">
      <c r="A5521" s="454"/>
      <c r="B5521" s="927"/>
      <c r="C5521" s="580"/>
      <c r="D5521" s="939"/>
      <c r="E5521" s="940"/>
      <c r="F5521" s="941"/>
      <c r="G5521" s="937" t="str">
        <f t="array" ref="G5521">xlookup(F5521,'Internal Staffing Calculator'!E:E,'Internal Staffing Calculator'!C:C,"")</f>
        <v/>
      </c>
      <c r="H5521" s="932" t="str">
        <f t="array" ref="H5521">if(F5521&lt;&gt;"", iferror(index('Internal Staffing Calculator'!B$8:B23500,match(F5521,'Internal Staffing Calculator'!E$8:E23500,0)), "Not In Budget"),"")</f>
        <v/>
      </c>
      <c r="I5521" s="184"/>
      <c r="J5521" s="184"/>
      <c r="K5521" s="184"/>
      <c r="L5521" s="183"/>
    </row>
    <row r="5522">
      <c r="A5522" s="454"/>
      <c r="B5522" s="927"/>
      <c r="C5522" s="580"/>
      <c r="D5522" s="939"/>
      <c r="E5522" s="940"/>
      <c r="F5522" s="941"/>
      <c r="G5522" s="937" t="str">
        <f t="array" ref="G5522">xlookup(F5522,'Internal Staffing Calculator'!E:E,'Internal Staffing Calculator'!C:C,"")</f>
        <v/>
      </c>
      <c r="H5522" s="932" t="str">
        <f t="array" ref="H5522">if(F5522&lt;&gt;"", iferror(index('Internal Staffing Calculator'!B$8:B23500,match(F5522,'Internal Staffing Calculator'!E$8:E23500,0)), "Not In Budget"),"")</f>
        <v/>
      </c>
      <c r="I5522" s="184"/>
      <c r="J5522" s="184"/>
      <c r="K5522" s="184"/>
      <c r="L5522" s="183"/>
    </row>
    <row r="5523">
      <c r="A5523" s="454"/>
      <c r="B5523" s="927"/>
      <c r="C5523" s="580"/>
      <c r="D5523" s="939"/>
      <c r="E5523" s="940"/>
      <c r="F5523" s="941"/>
      <c r="G5523" s="937" t="str">
        <f t="array" ref="G5523">xlookup(F5523,'Internal Staffing Calculator'!E:E,'Internal Staffing Calculator'!C:C,"")</f>
        <v/>
      </c>
      <c r="H5523" s="932" t="str">
        <f t="array" ref="H5523">if(F5523&lt;&gt;"", iferror(index('Internal Staffing Calculator'!B$8:B23500,match(F5523,'Internal Staffing Calculator'!E$8:E23500,0)), "Not In Budget"),"")</f>
        <v/>
      </c>
      <c r="I5523" s="184"/>
      <c r="J5523" s="184"/>
      <c r="K5523" s="184"/>
      <c r="L5523" s="183"/>
    </row>
    <row r="5524">
      <c r="A5524" s="454"/>
      <c r="B5524" s="927"/>
      <c r="C5524" s="580"/>
      <c r="D5524" s="939"/>
      <c r="E5524" s="940"/>
      <c r="F5524" s="941"/>
      <c r="G5524" s="937" t="str">
        <f t="array" ref="G5524">xlookup(F5524,'Internal Staffing Calculator'!E:E,'Internal Staffing Calculator'!C:C,"")</f>
        <v/>
      </c>
      <c r="H5524" s="932" t="str">
        <f t="array" ref="H5524">if(F5524&lt;&gt;"", iferror(index('Internal Staffing Calculator'!B$8:B23500,match(F5524,'Internal Staffing Calculator'!E$8:E23500,0)), "Not In Budget"),"")</f>
        <v/>
      </c>
      <c r="I5524" s="184"/>
      <c r="J5524" s="184"/>
      <c r="K5524" s="184"/>
      <c r="L5524" s="183"/>
    </row>
    <row r="5525">
      <c r="A5525" s="454"/>
      <c r="B5525" s="927"/>
      <c r="C5525" s="580"/>
      <c r="D5525" s="939"/>
      <c r="E5525" s="940"/>
      <c r="F5525" s="941"/>
      <c r="G5525" s="937" t="str">
        <f t="array" ref="G5525">xlookup(F5525,'Internal Staffing Calculator'!E:E,'Internal Staffing Calculator'!C:C,"")</f>
        <v/>
      </c>
      <c r="H5525" s="932" t="str">
        <f t="array" ref="H5525">if(F5525&lt;&gt;"", iferror(index('Internal Staffing Calculator'!B$8:B23500,match(F5525,'Internal Staffing Calculator'!E$8:E23500,0)), "Not In Budget"),"")</f>
        <v/>
      </c>
      <c r="I5525" s="184"/>
      <c r="J5525" s="184"/>
      <c r="K5525" s="184"/>
      <c r="L5525" s="183"/>
    </row>
    <row r="5526">
      <c r="A5526" s="454"/>
      <c r="B5526" s="927"/>
      <c r="C5526" s="580"/>
      <c r="D5526" s="939"/>
      <c r="E5526" s="940"/>
      <c r="F5526" s="941"/>
      <c r="G5526" s="937" t="str">
        <f t="array" ref="G5526">xlookup(F5526,'Internal Staffing Calculator'!E:E,'Internal Staffing Calculator'!C:C,"")</f>
        <v/>
      </c>
      <c r="H5526" s="932" t="str">
        <f t="array" ref="H5526">if(F5526&lt;&gt;"", iferror(index('Internal Staffing Calculator'!B$8:B23500,match(F5526,'Internal Staffing Calculator'!E$8:E23500,0)), "Not In Budget"),"")</f>
        <v/>
      </c>
      <c r="I5526" s="184"/>
      <c r="J5526" s="184"/>
      <c r="K5526" s="184"/>
      <c r="L5526" s="183"/>
    </row>
    <row r="5527">
      <c r="A5527" s="454"/>
      <c r="B5527" s="927"/>
      <c r="C5527" s="580"/>
      <c r="D5527" s="939"/>
      <c r="E5527" s="940"/>
      <c r="F5527" s="941"/>
      <c r="G5527" s="937" t="str">
        <f t="array" ref="G5527">xlookup(F5527,'Internal Staffing Calculator'!E:E,'Internal Staffing Calculator'!C:C,"")</f>
        <v/>
      </c>
      <c r="H5527" s="932" t="str">
        <f t="array" ref="H5527">if(F5527&lt;&gt;"", iferror(index('Internal Staffing Calculator'!B$8:B23500,match(F5527,'Internal Staffing Calculator'!E$8:E23500,0)), "Not In Budget"),"")</f>
        <v/>
      </c>
      <c r="I5527" s="184"/>
      <c r="J5527" s="184"/>
      <c r="K5527" s="184"/>
      <c r="L5527" s="183"/>
    </row>
    <row r="5528">
      <c r="A5528" s="454"/>
      <c r="B5528" s="927"/>
      <c r="C5528" s="580"/>
      <c r="D5528" s="939"/>
      <c r="E5528" s="940"/>
      <c r="F5528" s="941"/>
      <c r="G5528" s="937" t="str">
        <f t="array" ref="G5528">xlookup(F5528,'Internal Staffing Calculator'!E:E,'Internal Staffing Calculator'!C:C,"")</f>
        <v/>
      </c>
      <c r="H5528" s="932" t="str">
        <f t="array" ref="H5528">if(F5528&lt;&gt;"", iferror(index('Internal Staffing Calculator'!B$8:B23500,match(F5528,'Internal Staffing Calculator'!E$8:E23500,0)), "Not In Budget"),"")</f>
        <v/>
      </c>
      <c r="I5528" s="184"/>
      <c r="J5528" s="184"/>
      <c r="K5528" s="184"/>
      <c r="L5528" s="183"/>
    </row>
    <row r="5529">
      <c r="A5529" s="454"/>
      <c r="B5529" s="927"/>
      <c r="C5529" s="580"/>
      <c r="D5529" s="939"/>
      <c r="E5529" s="940"/>
      <c r="F5529" s="941"/>
      <c r="G5529" s="937" t="str">
        <f t="array" ref="G5529">xlookup(F5529,'Internal Staffing Calculator'!E:E,'Internal Staffing Calculator'!C:C,"")</f>
        <v/>
      </c>
      <c r="H5529" s="932" t="str">
        <f t="array" ref="H5529">if(F5529&lt;&gt;"", iferror(index('Internal Staffing Calculator'!B$8:B23500,match(F5529,'Internal Staffing Calculator'!E$8:E23500,0)), "Not In Budget"),"")</f>
        <v/>
      </c>
      <c r="I5529" s="184"/>
      <c r="J5529" s="184"/>
      <c r="K5529" s="184"/>
      <c r="L5529" s="183"/>
    </row>
    <row r="5530">
      <c r="A5530" s="454"/>
      <c r="B5530" s="927"/>
      <c r="C5530" s="580"/>
      <c r="D5530" s="939"/>
      <c r="E5530" s="940"/>
      <c r="F5530" s="941"/>
      <c r="G5530" s="937" t="str">
        <f t="array" ref="G5530">xlookup(F5530,'Internal Staffing Calculator'!E:E,'Internal Staffing Calculator'!C:C,"")</f>
        <v/>
      </c>
      <c r="H5530" s="932" t="str">
        <f t="array" ref="H5530">if(F5530&lt;&gt;"", iferror(index('Internal Staffing Calculator'!B$8:B23500,match(F5530,'Internal Staffing Calculator'!E$8:E23500,0)), "Not In Budget"),"")</f>
        <v/>
      </c>
      <c r="I5530" s="184"/>
      <c r="J5530" s="184"/>
      <c r="K5530" s="184"/>
      <c r="L5530" s="183"/>
    </row>
    <row r="5531">
      <c r="A5531" s="454"/>
      <c r="B5531" s="927"/>
      <c r="C5531" s="580"/>
      <c r="D5531" s="939"/>
      <c r="E5531" s="940"/>
      <c r="F5531" s="941"/>
      <c r="G5531" s="937" t="str">
        <f t="array" ref="G5531">xlookup(F5531,'Internal Staffing Calculator'!E:E,'Internal Staffing Calculator'!C:C,"")</f>
        <v/>
      </c>
      <c r="H5531" s="932" t="str">
        <f t="array" ref="H5531">if(F5531&lt;&gt;"", iferror(index('Internal Staffing Calculator'!B$8:B23500,match(F5531,'Internal Staffing Calculator'!E$8:E23500,0)), "Not In Budget"),"")</f>
        <v/>
      </c>
      <c r="I5531" s="184"/>
      <c r="J5531" s="184"/>
      <c r="K5531" s="184"/>
      <c r="L5531" s="183"/>
    </row>
    <row r="5532">
      <c r="A5532" s="454"/>
      <c r="B5532" s="927"/>
      <c r="C5532" s="580"/>
      <c r="D5532" s="939"/>
      <c r="E5532" s="940"/>
      <c r="F5532" s="941"/>
      <c r="G5532" s="937" t="str">
        <f t="array" ref="G5532">xlookup(F5532,'Internal Staffing Calculator'!E:E,'Internal Staffing Calculator'!C:C,"")</f>
        <v/>
      </c>
      <c r="H5532" s="932" t="str">
        <f t="array" ref="H5532">if(F5532&lt;&gt;"", iferror(index('Internal Staffing Calculator'!B$8:B23500,match(F5532,'Internal Staffing Calculator'!E$8:E23500,0)), "Not In Budget"),"")</f>
        <v/>
      </c>
      <c r="I5532" s="184"/>
      <c r="J5532" s="184"/>
      <c r="K5532" s="184"/>
      <c r="L5532" s="183"/>
    </row>
    <row r="5533">
      <c r="A5533" s="454"/>
      <c r="B5533" s="927"/>
      <c r="C5533" s="580"/>
      <c r="D5533" s="939"/>
      <c r="E5533" s="940"/>
      <c r="F5533" s="941"/>
      <c r="G5533" s="937" t="str">
        <f t="array" ref="G5533">xlookup(F5533,'Internal Staffing Calculator'!E:E,'Internal Staffing Calculator'!C:C,"")</f>
        <v/>
      </c>
      <c r="H5533" s="932" t="str">
        <f t="array" ref="H5533">if(F5533&lt;&gt;"", iferror(index('Internal Staffing Calculator'!B$8:B23500,match(F5533,'Internal Staffing Calculator'!E$8:E23500,0)), "Not In Budget"),"")</f>
        <v/>
      </c>
      <c r="I5533" s="184"/>
      <c r="J5533" s="184"/>
      <c r="K5533" s="184"/>
      <c r="L5533" s="183"/>
    </row>
    <row r="5534">
      <c r="A5534" s="454"/>
      <c r="B5534" s="927"/>
      <c r="C5534" s="580"/>
      <c r="D5534" s="939"/>
      <c r="E5534" s="940"/>
      <c r="F5534" s="941"/>
      <c r="G5534" s="937" t="str">
        <f t="array" ref="G5534">xlookup(F5534,'Internal Staffing Calculator'!E:E,'Internal Staffing Calculator'!C:C,"")</f>
        <v/>
      </c>
      <c r="H5534" s="932" t="str">
        <f t="array" ref="H5534">if(F5534&lt;&gt;"", iferror(index('Internal Staffing Calculator'!B$8:B23500,match(F5534,'Internal Staffing Calculator'!E$8:E23500,0)), "Not In Budget"),"")</f>
        <v/>
      </c>
      <c r="I5534" s="184"/>
      <c r="J5534" s="184"/>
      <c r="K5534" s="184"/>
      <c r="L5534" s="183"/>
    </row>
    <row r="5535">
      <c r="A5535" s="454"/>
      <c r="B5535" s="927"/>
      <c r="C5535" s="580"/>
      <c r="D5535" s="939"/>
      <c r="E5535" s="940"/>
      <c r="F5535" s="941"/>
      <c r="G5535" s="937" t="str">
        <f t="array" ref="G5535">xlookup(F5535,'Internal Staffing Calculator'!E:E,'Internal Staffing Calculator'!C:C,"")</f>
        <v/>
      </c>
      <c r="H5535" s="932" t="str">
        <f t="array" ref="H5535">if(F5535&lt;&gt;"", iferror(index('Internal Staffing Calculator'!B$8:B23500,match(F5535,'Internal Staffing Calculator'!E$8:E23500,0)), "Not In Budget"),"")</f>
        <v/>
      </c>
      <c r="I5535" s="184"/>
      <c r="J5535" s="184"/>
      <c r="K5535" s="184"/>
      <c r="L5535" s="183"/>
    </row>
    <row r="5536">
      <c r="A5536" s="454"/>
      <c r="B5536" s="927"/>
      <c r="C5536" s="580"/>
      <c r="D5536" s="939"/>
      <c r="E5536" s="940"/>
      <c r="F5536" s="941"/>
      <c r="G5536" s="937" t="str">
        <f t="array" ref="G5536">xlookup(F5536,'Internal Staffing Calculator'!E:E,'Internal Staffing Calculator'!C:C,"")</f>
        <v/>
      </c>
      <c r="H5536" s="932" t="str">
        <f t="array" ref="H5536">if(F5536&lt;&gt;"", iferror(index('Internal Staffing Calculator'!B$8:B23500,match(F5536,'Internal Staffing Calculator'!E$8:E23500,0)), "Not In Budget"),"")</f>
        <v/>
      </c>
      <c r="I5536" s="184"/>
      <c r="J5536" s="184"/>
      <c r="K5536" s="184"/>
      <c r="L5536" s="183"/>
    </row>
    <row r="5537">
      <c r="A5537" s="454"/>
      <c r="B5537" s="927"/>
      <c r="C5537" s="580"/>
      <c r="D5537" s="939"/>
      <c r="E5537" s="940"/>
      <c r="F5537" s="941"/>
      <c r="G5537" s="937" t="str">
        <f t="array" ref="G5537">xlookup(F5537,'Internal Staffing Calculator'!E:E,'Internal Staffing Calculator'!C:C,"")</f>
        <v/>
      </c>
      <c r="H5537" s="932" t="str">
        <f t="array" ref="H5537">if(F5537&lt;&gt;"", iferror(index('Internal Staffing Calculator'!B$8:B23500,match(F5537,'Internal Staffing Calculator'!E$8:E23500,0)), "Not In Budget"),"")</f>
        <v/>
      </c>
      <c r="I5537" s="184"/>
      <c r="J5537" s="184"/>
      <c r="K5537" s="184"/>
      <c r="L5537" s="183"/>
    </row>
    <row r="5538">
      <c r="A5538" s="454"/>
      <c r="B5538" s="927"/>
      <c r="C5538" s="580"/>
      <c r="D5538" s="939"/>
      <c r="E5538" s="940"/>
      <c r="F5538" s="941"/>
      <c r="G5538" s="937" t="str">
        <f t="array" ref="G5538">xlookup(F5538,'Internal Staffing Calculator'!E:E,'Internal Staffing Calculator'!C:C,"")</f>
        <v/>
      </c>
      <c r="H5538" s="932" t="str">
        <f t="array" ref="H5538">if(F5538&lt;&gt;"", iferror(index('Internal Staffing Calculator'!B$8:B23500,match(F5538,'Internal Staffing Calculator'!E$8:E23500,0)), "Not In Budget"),"")</f>
        <v/>
      </c>
      <c r="I5538" s="184"/>
      <c r="J5538" s="184"/>
      <c r="K5538" s="184"/>
      <c r="L5538" s="183"/>
    </row>
    <row r="5539">
      <c r="A5539" s="454"/>
      <c r="B5539" s="927"/>
      <c r="C5539" s="580"/>
      <c r="D5539" s="939"/>
      <c r="E5539" s="940"/>
      <c r="F5539" s="941"/>
      <c r="G5539" s="937" t="str">
        <f t="array" ref="G5539">xlookup(F5539,'Internal Staffing Calculator'!E:E,'Internal Staffing Calculator'!C:C,"")</f>
        <v/>
      </c>
      <c r="H5539" s="932" t="str">
        <f t="array" ref="H5539">if(F5539&lt;&gt;"", iferror(index('Internal Staffing Calculator'!B$8:B23500,match(F5539,'Internal Staffing Calculator'!E$8:E23500,0)), "Not In Budget"),"")</f>
        <v/>
      </c>
      <c r="I5539" s="184"/>
      <c r="J5539" s="184"/>
      <c r="K5539" s="184"/>
      <c r="L5539" s="183"/>
    </row>
    <row r="5540">
      <c r="A5540" s="454"/>
      <c r="B5540" s="927"/>
      <c r="C5540" s="580"/>
      <c r="D5540" s="939"/>
      <c r="E5540" s="940"/>
      <c r="F5540" s="941"/>
      <c r="G5540" s="937" t="str">
        <f t="array" ref="G5540">xlookup(F5540,'Internal Staffing Calculator'!E:E,'Internal Staffing Calculator'!C:C,"")</f>
        <v/>
      </c>
      <c r="H5540" s="932" t="str">
        <f t="array" ref="H5540">if(F5540&lt;&gt;"", iferror(index('Internal Staffing Calculator'!B$8:B23500,match(F5540,'Internal Staffing Calculator'!E$8:E23500,0)), "Not In Budget"),"")</f>
        <v/>
      </c>
      <c r="I5540" s="184"/>
      <c r="J5540" s="184"/>
      <c r="K5540" s="184"/>
      <c r="L5540" s="183"/>
    </row>
    <row r="5541">
      <c r="A5541" s="454"/>
      <c r="B5541" s="927"/>
      <c r="C5541" s="580"/>
      <c r="D5541" s="939"/>
      <c r="E5541" s="940"/>
      <c r="F5541" s="941"/>
      <c r="G5541" s="937" t="str">
        <f t="array" ref="G5541">xlookup(F5541,'Internal Staffing Calculator'!E:E,'Internal Staffing Calculator'!C:C,"")</f>
        <v/>
      </c>
      <c r="H5541" s="932" t="str">
        <f t="array" ref="H5541">if(F5541&lt;&gt;"", iferror(index('Internal Staffing Calculator'!B$8:B23500,match(F5541,'Internal Staffing Calculator'!E$8:E23500,0)), "Not In Budget"),"")</f>
        <v/>
      </c>
      <c r="I5541" s="184"/>
      <c r="J5541" s="184"/>
      <c r="K5541" s="184"/>
      <c r="L5541" s="183"/>
    </row>
    <row r="5542">
      <c r="A5542" s="454"/>
      <c r="B5542" s="927"/>
      <c r="C5542" s="580"/>
      <c r="D5542" s="939"/>
      <c r="E5542" s="940"/>
      <c r="F5542" s="941"/>
      <c r="G5542" s="937" t="str">
        <f t="array" ref="G5542">xlookup(F5542,'Internal Staffing Calculator'!E:E,'Internal Staffing Calculator'!C:C,"")</f>
        <v/>
      </c>
      <c r="H5542" s="932" t="str">
        <f t="array" ref="H5542">if(F5542&lt;&gt;"", iferror(index('Internal Staffing Calculator'!B$8:B23500,match(F5542,'Internal Staffing Calculator'!E$8:E23500,0)), "Not In Budget"),"")</f>
        <v/>
      </c>
      <c r="I5542" s="184"/>
      <c r="J5542" s="184"/>
      <c r="K5542" s="184"/>
      <c r="L5542" s="183"/>
    </row>
    <row r="5543">
      <c r="A5543" s="454"/>
      <c r="B5543" s="927"/>
      <c r="C5543" s="580"/>
      <c r="D5543" s="939"/>
      <c r="E5543" s="940"/>
      <c r="F5543" s="941"/>
      <c r="G5543" s="937" t="str">
        <f t="array" ref="G5543">xlookup(F5543,'Internal Staffing Calculator'!E:E,'Internal Staffing Calculator'!C:C,"")</f>
        <v/>
      </c>
      <c r="H5543" s="932" t="str">
        <f t="array" ref="H5543">if(F5543&lt;&gt;"", iferror(index('Internal Staffing Calculator'!B$8:B23500,match(F5543,'Internal Staffing Calculator'!E$8:E23500,0)), "Not In Budget"),"")</f>
        <v/>
      </c>
      <c r="I5543" s="184"/>
      <c r="J5543" s="184"/>
      <c r="K5543" s="184"/>
      <c r="L5543" s="183"/>
    </row>
    <row r="5544">
      <c r="A5544" s="454"/>
      <c r="B5544" s="927"/>
      <c r="C5544" s="580"/>
      <c r="D5544" s="939"/>
      <c r="E5544" s="940"/>
      <c r="F5544" s="941"/>
      <c r="G5544" s="937" t="str">
        <f t="array" ref="G5544">xlookup(F5544,'Internal Staffing Calculator'!E:E,'Internal Staffing Calculator'!C:C,"")</f>
        <v/>
      </c>
      <c r="H5544" s="932" t="str">
        <f t="array" ref="H5544">if(F5544&lt;&gt;"", iferror(index('Internal Staffing Calculator'!B$8:B23500,match(F5544,'Internal Staffing Calculator'!E$8:E23500,0)), "Not In Budget"),"")</f>
        <v/>
      </c>
      <c r="I5544" s="184"/>
      <c r="J5544" s="184"/>
      <c r="K5544" s="184"/>
      <c r="L5544" s="183"/>
    </row>
    <row r="5545">
      <c r="A5545" s="454"/>
      <c r="B5545" s="927"/>
      <c r="C5545" s="580"/>
      <c r="D5545" s="939"/>
      <c r="E5545" s="940"/>
      <c r="F5545" s="941"/>
      <c r="G5545" s="937" t="str">
        <f t="array" ref="G5545">xlookup(F5545,'Internal Staffing Calculator'!E:E,'Internal Staffing Calculator'!C:C,"")</f>
        <v/>
      </c>
      <c r="H5545" s="932" t="str">
        <f t="array" ref="H5545">if(F5545&lt;&gt;"", iferror(index('Internal Staffing Calculator'!B$8:B23500,match(F5545,'Internal Staffing Calculator'!E$8:E23500,0)), "Not In Budget"),"")</f>
        <v/>
      </c>
      <c r="I5545" s="184"/>
      <c r="J5545" s="184"/>
      <c r="K5545" s="184"/>
      <c r="L5545" s="183"/>
    </row>
    <row r="5546">
      <c r="A5546" s="454"/>
      <c r="B5546" s="927"/>
      <c r="C5546" s="580"/>
      <c r="D5546" s="939"/>
      <c r="E5546" s="940"/>
      <c r="F5546" s="941"/>
      <c r="G5546" s="937" t="str">
        <f t="array" ref="G5546">xlookup(F5546,'Internal Staffing Calculator'!E:E,'Internal Staffing Calculator'!C:C,"")</f>
        <v/>
      </c>
      <c r="H5546" s="932" t="str">
        <f t="array" ref="H5546">if(F5546&lt;&gt;"", iferror(index('Internal Staffing Calculator'!B$8:B23500,match(F5546,'Internal Staffing Calculator'!E$8:E23500,0)), "Not In Budget"),"")</f>
        <v/>
      </c>
      <c r="I5546" s="184"/>
      <c r="J5546" s="184"/>
      <c r="K5546" s="184"/>
      <c r="L5546" s="183"/>
    </row>
    <row r="5547">
      <c r="A5547" s="454"/>
      <c r="B5547" s="927"/>
      <c r="C5547" s="580"/>
      <c r="D5547" s="939"/>
      <c r="E5547" s="940"/>
      <c r="F5547" s="941"/>
      <c r="G5547" s="937" t="str">
        <f t="array" ref="G5547">xlookup(F5547,'Internal Staffing Calculator'!E:E,'Internal Staffing Calculator'!C:C,"")</f>
        <v/>
      </c>
      <c r="H5547" s="932" t="str">
        <f t="array" ref="H5547">if(F5547&lt;&gt;"", iferror(index('Internal Staffing Calculator'!B$8:B23500,match(F5547,'Internal Staffing Calculator'!E$8:E23500,0)), "Not In Budget"),"")</f>
        <v/>
      </c>
      <c r="I5547" s="184"/>
      <c r="J5547" s="184"/>
      <c r="K5547" s="184"/>
      <c r="L5547" s="183"/>
    </row>
    <row r="5548">
      <c r="A5548" s="454"/>
      <c r="B5548" s="927"/>
      <c r="C5548" s="580"/>
      <c r="D5548" s="939"/>
      <c r="E5548" s="940"/>
      <c r="F5548" s="941"/>
      <c r="G5548" s="937" t="str">
        <f t="array" ref="G5548">xlookup(F5548,'Internal Staffing Calculator'!E:E,'Internal Staffing Calculator'!C:C,"")</f>
        <v/>
      </c>
      <c r="H5548" s="932" t="str">
        <f t="array" ref="H5548">if(F5548&lt;&gt;"", iferror(index('Internal Staffing Calculator'!B$8:B23500,match(F5548,'Internal Staffing Calculator'!E$8:E23500,0)), "Not In Budget"),"")</f>
        <v/>
      </c>
      <c r="I5548" s="184"/>
      <c r="J5548" s="184"/>
      <c r="K5548" s="184"/>
      <c r="L5548" s="183"/>
    </row>
    <row r="5549">
      <c r="A5549" s="454"/>
      <c r="B5549" s="927"/>
      <c r="C5549" s="580"/>
      <c r="D5549" s="939"/>
      <c r="E5549" s="940"/>
      <c r="F5549" s="941"/>
      <c r="G5549" s="937" t="str">
        <f t="array" ref="G5549">xlookup(F5549,'Internal Staffing Calculator'!E:E,'Internal Staffing Calculator'!C:C,"")</f>
        <v/>
      </c>
      <c r="H5549" s="932" t="str">
        <f t="array" ref="H5549">if(F5549&lt;&gt;"", iferror(index('Internal Staffing Calculator'!B$8:B23500,match(F5549,'Internal Staffing Calculator'!E$8:E23500,0)), "Not In Budget"),"")</f>
        <v/>
      </c>
      <c r="I5549" s="184"/>
      <c r="J5549" s="184"/>
      <c r="K5549" s="184"/>
      <c r="L5549" s="183"/>
    </row>
    <row r="5550">
      <c r="A5550" s="454"/>
      <c r="B5550" s="927"/>
      <c r="C5550" s="580"/>
      <c r="D5550" s="939"/>
      <c r="E5550" s="940"/>
      <c r="F5550" s="941"/>
      <c r="G5550" s="937" t="str">
        <f t="array" ref="G5550">xlookup(F5550,'Internal Staffing Calculator'!E:E,'Internal Staffing Calculator'!C:C,"")</f>
        <v/>
      </c>
      <c r="H5550" s="932" t="str">
        <f t="array" ref="H5550">if(F5550&lt;&gt;"", iferror(index('Internal Staffing Calculator'!B$8:B23500,match(F5550,'Internal Staffing Calculator'!E$8:E23500,0)), "Not In Budget"),"")</f>
        <v/>
      </c>
      <c r="I5550" s="184"/>
      <c r="J5550" s="184"/>
      <c r="K5550" s="184"/>
      <c r="L5550" s="183"/>
    </row>
    <row r="5551">
      <c r="A5551" s="454"/>
      <c r="B5551" s="927"/>
      <c r="C5551" s="580"/>
      <c r="D5551" s="939"/>
      <c r="E5551" s="940"/>
      <c r="F5551" s="941"/>
      <c r="G5551" s="937" t="str">
        <f t="array" ref="G5551">xlookup(F5551,'Internal Staffing Calculator'!E:E,'Internal Staffing Calculator'!C:C,"")</f>
        <v/>
      </c>
      <c r="H5551" s="932" t="str">
        <f t="array" ref="H5551">if(F5551&lt;&gt;"", iferror(index('Internal Staffing Calculator'!B$8:B23500,match(F5551,'Internal Staffing Calculator'!E$8:E23500,0)), "Not In Budget"),"")</f>
        <v/>
      </c>
      <c r="I5551" s="184"/>
      <c r="J5551" s="184"/>
      <c r="K5551" s="184"/>
      <c r="L5551" s="183"/>
    </row>
    <row r="5552">
      <c r="A5552" s="454"/>
      <c r="B5552" s="927"/>
      <c r="C5552" s="580"/>
      <c r="D5552" s="939"/>
      <c r="E5552" s="940"/>
      <c r="F5552" s="941"/>
      <c r="G5552" s="937" t="str">
        <f t="array" ref="G5552">xlookup(F5552,'Internal Staffing Calculator'!E:E,'Internal Staffing Calculator'!C:C,"")</f>
        <v/>
      </c>
      <c r="H5552" s="932" t="str">
        <f t="array" ref="H5552">if(F5552&lt;&gt;"", iferror(index('Internal Staffing Calculator'!B$8:B23500,match(F5552,'Internal Staffing Calculator'!E$8:E23500,0)), "Not In Budget"),"")</f>
        <v/>
      </c>
      <c r="I5552" s="184"/>
      <c r="J5552" s="184"/>
      <c r="K5552" s="184"/>
      <c r="L5552" s="183"/>
    </row>
    <row r="5553">
      <c r="A5553" s="454"/>
      <c r="B5553" s="927"/>
      <c r="C5553" s="580"/>
      <c r="D5553" s="939"/>
      <c r="E5553" s="940"/>
      <c r="F5553" s="941"/>
      <c r="G5553" s="937" t="str">
        <f t="array" ref="G5553">xlookup(F5553,'Internal Staffing Calculator'!E:E,'Internal Staffing Calculator'!C:C,"")</f>
        <v/>
      </c>
      <c r="H5553" s="932" t="str">
        <f t="array" ref="H5553">if(F5553&lt;&gt;"", iferror(index('Internal Staffing Calculator'!B$8:B23500,match(F5553,'Internal Staffing Calculator'!E$8:E23500,0)), "Not In Budget"),"")</f>
        <v/>
      </c>
      <c r="I5553" s="184"/>
      <c r="J5553" s="184"/>
      <c r="K5553" s="184"/>
      <c r="L5553" s="183"/>
    </row>
    <row r="5554">
      <c r="A5554" s="454"/>
      <c r="B5554" s="927"/>
      <c r="C5554" s="580"/>
      <c r="D5554" s="939"/>
      <c r="E5554" s="940"/>
      <c r="F5554" s="941"/>
      <c r="G5554" s="937" t="str">
        <f t="array" ref="G5554">xlookup(F5554,'Internal Staffing Calculator'!E:E,'Internal Staffing Calculator'!C:C,"")</f>
        <v/>
      </c>
      <c r="H5554" s="932" t="str">
        <f t="array" ref="H5554">if(F5554&lt;&gt;"", iferror(index('Internal Staffing Calculator'!B$8:B23500,match(F5554,'Internal Staffing Calculator'!E$8:E23500,0)), "Not In Budget"),"")</f>
        <v/>
      </c>
      <c r="I5554" s="184"/>
      <c r="J5554" s="184"/>
      <c r="K5554" s="184"/>
      <c r="L5554" s="183"/>
    </row>
    <row r="5555">
      <c r="A5555" s="454"/>
      <c r="B5555" s="927"/>
      <c r="C5555" s="580"/>
      <c r="D5555" s="939"/>
      <c r="E5555" s="940"/>
      <c r="F5555" s="941"/>
      <c r="G5555" s="937" t="str">
        <f t="array" ref="G5555">xlookup(F5555,'Internal Staffing Calculator'!E:E,'Internal Staffing Calculator'!C:C,"")</f>
        <v/>
      </c>
      <c r="H5555" s="932" t="str">
        <f t="array" ref="H5555">if(F5555&lt;&gt;"", iferror(index('Internal Staffing Calculator'!B$8:B23500,match(F5555,'Internal Staffing Calculator'!E$8:E23500,0)), "Not In Budget"),"")</f>
        <v/>
      </c>
      <c r="I5555" s="184"/>
      <c r="J5555" s="184"/>
      <c r="K5555" s="184"/>
      <c r="L5555" s="183"/>
    </row>
    <row r="5556">
      <c r="A5556" s="454"/>
      <c r="B5556" s="927"/>
      <c r="C5556" s="580"/>
      <c r="D5556" s="939"/>
      <c r="E5556" s="940"/>
      <c r="F5556" s="941"/>
      <c r="G5556" s="937" t="str">
        <f t="array" ref="G5556">xlookup(F5556,'Internal Staffing Calculator'!E:E,'Internal Staffing Calculator'!C:C,"")</f>
        <v/>
      </c>
      <c r="H5556" s="932" t="str">
        <f t="array" ref="H5556">if(F5556&lt;&gt;"", iferror(index('Internal Staffing Calculator'!B$8:B23500,match(F5556,'Internal Staffing Calculator'!E$8:E23500,0)), "Not In Budget"),"")</f>
        <v/>
      </c>
      <c r="I5556" s="184"/>
      <c r="J5556" s="184"/>
      <c r="K5556" s="184"/>
      <c r="L5556" s="183"/>
    </row>
    <row r="5557">
      <c r="A5557" s="454"/>
      <c r="B5557" s="927"/>
      <c r="C5557" s="580"/>
      <c r="D5557" s="939"/>
      <c r="E5557" s="940"/>
      <c r="F5557" s="941"/>
      <c r="G5557" s="937" t="str">
        <f t="array" ref="G5557">xlookup(F5557,'Internal Staffing Calculator'!E:E,'Internal Staffing Calculator'!C:C,"")</f>
        <v/>
      </c>
      <c r="H5557" s="932" t="str">
        <f t="array" ref="H5557">if(F5557&lt;&gt;"", iferror(index('Internal Staffing Calculator'!B$8:B23500,match(F5557,'Internal Staffing Calculator'!E$8:E23500,0)), "Not In Budget"),"")</f>
        <v/>
      </c>
      <c r="I5557" s="184"/>
      <c r="J5557" s="184"/>
      <c r="K5557" s="184"/>
      <c r="L5557" s="183"/>
    </row>
    <row r="5558">
      <c r="A5558" s="454"/>
      <c r="B5558" s="927"/>
      <c r="C5558" s="580"/>
      <c r="D5558" s="939"/>
      <c r="E5558" s="940"/>
      <c r="F5558" s="941"/>
      <c r="G5558" s="937" t="str">
        <f t="array" ref="G5558">xlookup(F5558,'Internal Staffing Calculator'!E:E,'Internal Staffing Calculator'!C:C,"")</f>
        <v/>
      </c>
      <c r="H5558" s="932" t="str">
        <f t="array" ref="H5558">if(F5558&lt;&gt;"", iferror(index('Internal Staffing Calculator'!B$8:B23500,match(F5558,'Internal Staffing Calculator'!E$8:E23500,0)), "Not In Budget"),"")</f>
        <v/>
      </c>
      <c r="I5558" s="184"/>
      <c r="J5558" s="184"/>
      <c r="K5558" s="184"/>
      <c r="L5558" s="183"/>
    </row>
    <row r="5559">
      <c r="A5559" s="454"/>
      <c r="B5559" s="927"/>
      <c r="C5559" s="580"/>
      <c r="D5559" s="939"/>
      <c r="E5559" s="940"/>
      <c r="F5559" s="941"/>
      <c r="G5559" s="937" t="str">
        <f t="array" ref="G5559">xlookup(F5559,'Internal Staffing Calculator'!E:E,'Internal Staffing Calculator'!C:C,"")</f>
        <v/>
      </c>
      <c r="H5559" s="932" t="str">
        <f t="array" ref="H5559">if(F5559&lt;&gt;"", iferror(index('Internal Staffing Calculator'!B$8:B23500,match(F5559,'Internal Staffing Calculator'!E$8:E23500,0)), "Not In Budget"),"")</f>
        <v/>
      </c>
      <c r="I5559" s="184"/>
      <c r="J5559" s="184"/>
      <c r="K5559" s="184"/>
      <c r="L5559" s="183"/>
    </row>
    <row r="5560">
      <c r="A5560" s="454"/>
      <c r="B5560" s="927"/>
      <c r="C5560" s="580"/>
      <c r="D5560" s="939"/>
      <c r="E5560" s="940"/>
      <c r="F5560" s="941"/>
      <c r="G5560" s="937" t="str">
        <f t="array" ref="G5560">xlookup(F5560,'Internal Staffing Calculator'!E:E,'Internal Staffing Calculator'!C:C,"")</f>
        <v/>
      </c>
      <c r="H5560" s="932" t="str">
        <f t="array" ref="H5560">if(F5560&lt;&gt;"", iferror(index('Internal Staffing Calculator'!B$8:B23500,match(F5560,'Internal Staffing Calculator'!E$8:E23500,0)), "Not In Budget"),"")</f>
        <v/>
      </c>
      <c r="I5560" s="184"/>
      <c r="J5560" s="184"/>
      <c r="K5560" s="184"/>
      <c r="L5560" s="183"/>
    </row>
    <row r="5561">
      <c r="A5561" s="454"/>
      <c r="B5561" s="927"/>
      <c r="C5561" s="580"/>
      <c r="D5561" s="939"/>
      <c r="E5561" s="940"/>
      <c r="F5561" s="941"/>
      <c r="G5561" s="937" t="str">
        <f t="array" ref="G5561">xlookup(F5561,'Internal Staffing Calculator'!E:E,'Internal Staffing Calculator'!C:C,"")</f>
        <v/>
      </c>
      <c r="H5561" s="932" t="str">
        <f t="array" ref="H5561">if(F5561&lt;&gt;"", iferror(index('Internal Staffing Calculator'!B$8:B23500,match(F5561,'Internal Staffing Calculator'!E$8:E23500,0)), "Not In Budget"),"")</f>
        <v/>
      </c>
      <c r="I5561" s="184"/>
      <c r="J5561" s="184"/>
      <c r="K5561" s="184"/>
      <c r="L5561" s="183"/>
    </row>
    <row r="5562">
      <c r="A5562" s="454"/>
      <c r="B5562" s="927"/>
      <c r="C5562" s="580"/>
      <c r="D5562" s="939"/>
      <c r="E5562" s="940"/>
      <c r="F5562" s="941"/>
      <c r="G5562" s="937" t="str">
        <f t="array" ref="G5562">xlookup(F5562,'Internal Staffing Calculator'!E:E,'Internal Staffing Calculator'!C:C,"")</f>
        <v/>
      </c>
      <c r="H5562" s="932" t="str">
        <f t="array" ref="H5562">if(F5562&lt;&gt;"", iferror(index('Internal Staffing Calculator'!B$8:B23500,match(F5562,'Internal Staffing Calculator'!E$8:E23500,0)), "Not In Budget"),"")</f>
        <v/>
      </c>
      <c r="I5562" s="184"/>
      <c r="J5562" s="184"/>
      <c r="K5562" s="184"/>
      <c r="L5562" s="183"/>
    </row>
    <row r="5563">
      <c r="A5563" s="454"/>
      <c r="B5563" s="927"/>
      <c r="C5563" s="580"/>
      <c r="D5563" s="939"/>
      <c r="E5563" s="940"/>
      <c r="F5563" s="941"/>
      <c r="G5563" s="937" t="str">
        <f t="array" ref="G5563">xlookup(F5563,'Internal Staffing Calculator'!E:E,'Internal Staffing Calculator'!C:C,"")</f>
        <v/>
      </c>
      <c r="H5563" s="932" t="str">
        <f t="array" ref="H5563">if(F5563&lt;&gt;"", iferror(index('Internal Staffing Calculator'!B$8:B23500,match(F5563,'Internal Staffing Calculator'!E$8:E23500,0)), "Not In Budget"),"")</f>
        <v/>
      </c>
      <c r="I5563" s="184"/>
      <c r="J5563" s="184"/>
      <c r="K5563" s="184"/>
      <c r="L5563" s="183"/>
    </row>
    <row r="5564">
      <c r="A5564" s="454"/>
      <c r="B5564" s="927"/>
      <c r="C5564" s="580"/>
      <c r="D5564" s="939"/>
      <c r="E5564" s="940"/>
      <c r="F5564" s="941"/>
      <c r="G5564" s="937" t="str">
        <f t="array" ref="G5564">xlookup(F5564,'Internal Staffing Calculator'!E:E,'Internal Staffing Calculator'!C:C,"")</f>
        <v/>
      </c>
      <c r="H5564" s="932" t="str">
        <f t="array" ref="H5564">if(F5564&lt;&gt;"", iferror(index('Internal Staffing Calculator'!B$8:B23500,match(F5564,'Internal Staffing Calculator'!E$8:E23500,0)), "Not In Budget"),"")</f>
        <v/>
      </c>
      <c r="I5564" s="184"/>
      <c r="J5564" s="184"/>
      <c r="K5564" s="184"/>
      <c r="L5564" s="183"/>
    </row>
    <row r="5565">
      <c r="A5565" s="454"/>
      <c r="B5565" s="927"/>
      <c r="C5565" s="580"/>
      <c r="D5565" s="939"/>
      <c r="E5565" s="940"/>
      <c r="F5565" s="941"/>
      <c r="G5565" s="937" t="str">
        <f t="array" ref="G5565">xlookup(F5565,'Internal Staffing Calculator'!E:E,'Internal Staffing Calculator'!C:C,"")</f>
        <v/>
      </c>
      <c r="H5565" s="932" t="str">
        <f t="array" ref="H5565">if(F5565&lt;&gt;"", iferror(index('Internal Staffing Calculator'!B$8:B23500,match(F5565,'Internal Staffing Calculator'!E$8:E23500,0)), "Not In Budget"),"")</f>
        <v/>
      </c>
      <c r="I5565" s="184"/>
      <c r="J5565" s="184"/>
      <c r="K5565" s="184"/>
      <c r="L5565" s="183"/>
    </row>
    <row r="5566">
      <c r="A5566" s="454"/>
      <c r="B5566" s="927"/>
      <c r="C5566" s="580"/>
      <c r="D5566" s="939"/>
      <c r="E5566" s="940"/>
      <c r="F5566" s="941"/>
      <c r="G5566" s="937" t="str">
        <f t="array" ref="G5566">xlookup(F5566,'Internal Staffing Calculator'!E:E,'Internal Staffing Calculator'!C:C,"")</f>
        <v/>
      </c>
      <c r="H5566" s="932" t="str">
        <f t="array" ref="H5566">if(F5566&lt;&gt;"", iferror(index('Internal Staffing Calculator'!B$8:B23500,match(F5566,'Internal Staffing Calculator'!E$8:E23500,0)), "Not In Budget"),"")</f>
        <v/>
      </c>
      <c r="I5566" s="184"/>
      <c r="J5566" s="184"/>
      <c r="K5566" s="184"/>
      <c r="L5566" s="183"/>
    </row>
    <row r="5567">
      <c r="A5567" s="454"/>
      <c r="B5567" s="927"/>
      <c r="C5567" s="580"/>
      <c r="D5567" s="939"/>
      <c r="E5567" s="940"/>
      <c r="F5567" s="941"/>
      <c r="G5567" s="937" t="str">
        <f t="array" ref="G5567">xlookup(F5567,'Internal Staffing Calculator'!E:E,'Internal Staffing Calculator'!C:C,"")</f>
        <v/>
      </c>
      <c r="H5567" s="932" t="str">
        <f t="array" ref="H5567">if(F5567&lt;&gt;"", iferror(index('Internal Staffing Calculator'!B$8:B23500,match(F5567,'Internal Staffing Calculator'!E$8:E23500,0)), "Not In Budget"),"")</f>
        <v/>
      </c>
      <c r="I5567" s="184"/>
      <c r="J5567" s="184"/>
      <c r="K5567" s="184"/>
      <c r="L5567" s="183"/>
    </row>
    <row r="5568">
      <c r="A5568" s="454"/>
      <c r="B5568" s="927"/>
      <c r="C5568" s="580"/>
      <c r="D5568" s="939"/>
      <c r="E5568" s="940"/>
      <c r="F5568" s="941"/>
      <c r="G5568" s="937" t="str">
        <f t="array" ref="G5568">xlookup(F5568,'Internal Staffing Calculator'!E:E,'Internal Staffing Calculator'!C:C,"")</f>
        <v/>
      </c>
      <c r="H5568" s="932" t="str">
        <f t="array" ref="H5568">if(F5568&lt;&gt;"", iferror(index('Internal Staffing Calculator'!B$8:B23500,match(F5568,'Internal Staffing Calculator'!E$8:E23500,0)), "Not In Budget"),"")</f>
        <v/>
      </c>
      <c r="I5568" s="184"/>
      <c r="J5568" s="184"/>
      <c r="K5568" s="184"/>
      <c r="L5568" s="183"/>
    </row>
    <row r="5569">
      <c r="A5569" s="454"/>
      <c r="B5569" s="927"/>
      <c r="C5569" s="580"/>
      <c r="D5569" s="939"/>
      <c r="E5569" s="940"/>
      <c r="F5569" s="941"/>
      <c r="G5569" s="937" t="str">
        <f t="array" ref="G5569">xlookup(F5569,'Internal Staffing Calculator'!E:E,'Internal Staffing Calculator'!C:C,"")</f>
        <v/>
      </c>
      <c r="H5569" s="932" t="str">
        <f t="array" ref="H5569">if(F5569&lt;&gt;"", iferror(index('Internal Staffing Calculator'!B$8:B23500,match(F5569,'Internal Staffing Calculator'!E$8:E23500,0)), "Not In Budget"),"")</f>
        <v/>
      </c>
      <c r="I5569" s="184"/>
      <c r="J5569" s="184"/>
      <c r="K5569" s="184"/>
      <c r="L5569" s="183"/>
    </row>
    <row r="5570">
      <c r="A5570" s="454"/>
      <c r="B5570" s="927"/>
      <c r="C5570" s="580"/>
      <c r="D5570" s="939"/>
      <c r="E5570" s="940"/>
      <c r="F5570" s="941"/>
      <c r="G5570" s="937" t="str">
        <f t="array" ref="G5570">xlookup(F5570,'Internal Staffing Calculator'!E:E,'Internal Staffing Calculator'!C:C,"")</f>
        <v/>
      </c>
      <c r="H5570" s="932" t="str">
        <f t="array" ref="H5570">if(F5570&lt;&gt;"", iferror(index('Internal Staffing Calculator'!B$8:B23500,match(F5570,'Internal Staffing Calculator'!E$8:E23500,0)), "Not In Budget"),"")</f>
        <v/>
      </c>
      <c r="I5570" s="184"/>
      <c r="J5570" s="184"/>
      <c r="K5570" s="184"/>
      <c r="L5570" s="183"/>
    </row>
    <row r="5571">
      <c r="A5571" s="454"/>
      <c r="B5571" s="927"/>
      <c r="C5571" s="580"/>
      <c r="D5571" s="939"/>
      <c r="E5571" s="940"/>
      <c r="F5571" s="941"/>
      <c r="G5571" s="937" t="str">
        <f t="array" ref="G5571">xlookup(F5571,'Internal Staffing Calculator'!E:E,'Internal Staffing Calculator'!C:C,"")</f>
        <v/>
      </c>
      <c r="H5571" s="932" t="str">
        <f t="array" ref="H5571">if(F5571&lt;&gt;"", iferror(index('Internal Staffing Calculator'!B$8:B23500,match(F5571,'Internal Staffing Calculator'!E$8:E23500,0)), "Not In Budget"),"")</f>
        <v/>
      </c>
      <c r="I5571" s="184"/>
      <c r="J5571" s="184"/>
      <c r="K5571" s="184"/>
      <c r="L5571" s="183"/>
    </row>
    <row r="5572">
      <c r="A5572" s="454"/>
      <c r="B5572" s="927"/>
      <c r="C5572" s="580"/>
      <c r="D5572" s="939"/>
      <c r="E5572" s="940"/>
      <c r="F5572" s="941"/>
      <c r="G5572" s="937" t="str">
        <f t="array" ref="G5572">xlookup(F5572,'Internal Staffing Calculator'!E:E,'Internal Staffing Calculator'!C:C,"")</f>
        <v/>
      </c>
      <c r="H5572" s="932" t="str">
        <f t="array" ref="H5572">if(F5572&lt;&gt;"", iferror(index('Internal Staffing Calculator'!B$8:B23500,match(F5572,'Internal Staffing Calculator'!E$8:E23500,0)), "Not In Budget"),"")</f>
        <v/>
      </c>
      <c r="I5572" s="184"/>
      <c r="J5572" s="184"/>
      <c r="K5572" s="184"/>
      <c r="L5572" s="183"/>
    </row>
    <row r="5573">
      <c r="A5573" s="454"/>
      <c r="B5573" s="927"/>
      <c r="C5573" s="580"/>
      <c r="D5573" s="939"/>
      <c r="E5573" s="940"/>
      <c r="F5573" s="941"/>
      <c r="G5573" s="937" t="str">
        <f t="array" ref="G5573">xlookup(F5573,'Internal Staffing Calculator'!E:E,'Internal Staffing Calculator'!C:C,"")</f>
        <v/>
      </c>
      <c r="H5573" s="932" t="str">
        <f t="array" ref="H5573">if(F5573&lt;&gt;"", iferror(index('Internal Staffing Calculator'!B$8:B23500,match(F5573,'Internal Staffing Calculator'!E$8:E23500,0)), "Not In Budget"),"")</f>
        <v/>
      </c>
      <c r="I5573" s="184"/>
      <c r="J5573" s="184"/>
      <c r="K5573" s="184"/>
      <c r="L5573" s="183"/>
    </row>
    <row r="5574">
      <c r="A5574" s="454"/>
      <c r="B5574" s="927"/>
      <c r="C5574" s="580"/>
      <c r="D5574" s="939"/>
      <c r="E5574" s="940"/>
      <c r="F5574" s="941"/>
      <c r="G5574" s="937" t="str">
        <f t="array" ref="G5574">xlookup(F5574,'Internal Staffing Calculator'!E:E,'Internal Staffing Calculator'!C:C,"")</f>
        <v/>
      </c>
      <c r="H5574" s="932" t="str">
        <f t="array" ref="H5574">if(F5574&lt;&gt;"", iferror(index('Internal Staffing Calculator'!B$8:B23500,match(F5574,'Internal Staffing Calculator'!E$8:E23500,0)), "Not In Budget"),"")</f>
        <v/>
      </c>
      <c r="I5574" s="184"/>
      <c r="J5574" s="184"/>
      <c r="K5574" s="184"/>
      <c r="L5574" s="183"/>
    </row>
    <row r="5575">
      <c r="A5575" s="454"/>
      <c r="B5575" s="927"/>
      <c r="C5575" s="580"/>
      <c r="D5575" s="939"/>
      <c r="E5575" s="940"/>
      <c r="F5575" s="941"/>
      <c r="G5575" s="937" t="str">
        <f t="array" ref="G5575">xlookup(F5575,'Internal Staffing Calculator'!E:E,'Internal Staffing Calculator'!C:C,"")</f>
        <v/>
      </c>
      <c r="H5575" s="932" t="str">
        <f t="array" ref="H5575">if(F5575&lt;&gt;"", iferror(index('Internal Staffing Calculator'!B$8:B23500,match(F5575,'Internal Staffing Calculator'!E$8:E23500,0)), "Not In Budget"),"")</f>
        <v/>
      </c>
      <c r="I5575" s="184"/>
      <c r="J5575" s="184"/>
      <c r="K5575" s="184"/>
      <c r="L5575" s="183"/>
    </row>
    <row r="5576">
      <c r="A5576" s="454"/>
      <c r="B5576" s="927"/>
      <c r="C5576" s="580"/>
      <c r="D5576" s="939"/>
      <c r="E5576" s="940"/>
      <c r="F5576" s="941"/>
      <c r="G5576" s="937" t="str">
        <f t="array" ref="G5576">xlookup(F5576,'Internal Staffing Calculator'!E:E,'Internal Staffing Calculator'!C:C,"")</f>
        <v/>
      </c>
      <c r="H5576" s="932" t="str">
        <f t="array" ref="H5576">if(F5576&lt;&gt;"", iferror(index('Internal Staffing Calculator'!B$8:B23500,match(F5576,'Internal Staffing Calculator'!E$8:E23500,0)), "Not In Budget"),"")</f>
        <v/>
      </c>
      <c r="I5576" s="184"/>
      <c r="J5576" s="184"/>
      <c r="K5576" s="184"/>
      <c r="L5576" s="183"/>
    </row>
    <row r="5577">
      <c r="A5577" s="454"/>
      <c r="B5577" s="927"/>
      <c r="C5577" s="580"/>
      <c r="D5577" s="939"/>
      <c r="E5577" s="940"/>
      <c r="F5577" s="941"/>
      <c r="G5577" s="937" t="str">
        <f t="array" ref="G5577">xlookup(F5577,'Internal Staffing Calculator'!E:E,'Internal Staffing Calculator'!C:C,"")</f>
        <v/>
      </c>
      <c r="H5577" s="932" t="str">
        <f t="array" ref="H5577">if(F5577&lt;&gt;"", iferror(index('Internal Staffing Calculator'!B$8:B23500,match(F5577,'Internal Staffing Calculator'!E$8:E23500,0)), "Not In Budget"),"")</f>
        <v/>
      </c>
      <c r="I5577" s="184"/>
      <c r="J5577" s="184"/>
      <c r="K5577" s="184"/>
      <c r="L5577" s="183"/>
    </row>
    <row r="5578">
      <c r="A5578" s="454"/>
      <c r="B5578" s="927"/>
      <c r="C5578" s="580"/>
      <c r="D5578" s="939"/>
      <c r="E5578" s="940"/>
      <c r="F5578" s="941"/>
      <c r="G5578" s="937" t="str">
        <f t="array" ref="G5578">xlookup(F5578,'Internal Staffing Calculator'!E:E,'Internal Staffing Calculator'!C:C,"")</f>
        <v/>
      </c>
      <c r="H5578" s="932" t="str">
        <f t="array" ref="H5578">if(F5578&lt;&gt;"", iferror(index('Internal Staffing Calculator'!B$8:B23500,match(F5578,'Internal Staffing Calculator'!E$8:E23500,0)), "Not In Budget"),"")</f>
        <v/>
      </c>
      <c r="I5578" s="184"/>
      <c r="J5578" s="184"/>
      <c r="K5578" s="184"/>
      <c r="L5578" s="183"/>
    </row>
    <row r="5579">
      <c r="A5579" s="454"/>
      <c r="B5579" s="927"/>
      <c r="C5579" s="580"/>
      <c r="D5579" s="939"/>
      <c r="E5579" s="940"/>
      <c r="F5579" s="941"/>
      <c r="G5579" s="937" t="str">
        <f t="array" ref="G5579">xlookup(F5579,'Internal Staffing Calculator'!E:E,'Internal Staffing Calculator'!C:C,"")</f>
        <v/>
      </c>
      <c r="H5579" s="932" t="str">
        <f t="array" ref="H5579">if(F5579&lt;&gt;"", iferror(index('Internal Staffing Calculator'!B$8:B23500,match(F5579,'Internal Staffing Calculator'!E$8:E23500,0)), "Not In Budget"),"")</f>
        <v/>
      </c>
      <c r="I5579" s="184"/>
      <c r="J5579" s="184"/>
      <c r="K5579" s="184"/>
      <c r="L5579" s="183"/>
    </row>
    <row r="5580">
      <c r="A5580" s="454"/>
      <c r="B5580" s="927"/>
      <c r="C5580" s="580"/>
      <c r="D5580" s="939"/>
      <c r="E5580" s="940"/>
      <c r="F5580" s="941"/>
      <c r="G5580" s="937" t="str">
        <f t="array" ref="G5580">xlookup(F5580,'Internal Staffing Calculator'!E:E,'Internal Staffing Calculator'!C:C,"")</f>
        <v/>
      </c>
      <c r="H5580" s="932" t="str">
        <f t="array" ref="H5580">if(F5580&lt;&gt;"", iferror(index('Internal Staffing Calculator'!B$8:B23500,match(F5580,'Internal Staffing Calculator'!E$8:E23500,0)), "Not In Budget"),"")</f>
        <v/>
      </c>
      <c r="I5580" s="184"/>
      <c r="J5580" s="184"/>
      <c r="K5580" s="184"/>
      <c r="L5580" s="183"/>
    </row>
    <row r="5581">
      <c r="A5581" s="454"/>
      <c r="B5581" s="927"/>
      <c r="C5581" s="580"/>
      <c r="D5581" s="939"/>
      <c r="E5581" s="940"/>
      <c r="F5581" s="941"/>
      <c r="G5581" s="937" t="str">
        <f t="array" ref="G5581">xlookup(F5581,'Internal Staffing Calculator'!E:E,'Internal Staffing Calculator'!C:C,"")</f>
        <v/>
      </c>
      <c r="H5581" s="932" t="str">
        <f t="array" ref="H5581">if(F5581&lt;&gt;"", iferror(index('Internal Staffing Calculator'!B$8:B23500,match(F5581,'Internal Staffing Calculator'!E$8:E23500,0)), "Not In Budget"),"")</f>
        <v/>
      </c>
      <c r="I5581" s="184"/>
      <c r="J5581" s="184"/>
      <c r="K5581" s="184"/>
      <c r="L5581" s="183"/>
    </row>
    <row r="5582">
      <c r="A5582" s="454"/>
      <c r="B5582" s="927"/>
      <c r="C5582" s="580"/>
      <c r="D5582" s="939"/>
      <c r="E5582" s="940"/>
      <c r="F5582" s="941"/>
      <c r="G5582" s="937" t="str">
        <f t="array" ref="G5582">xlookup(F5582,'Internal Staffing Calculator'!E:E,'Internal Staffing Calculator'!C:C,"")</f>
        <v/>
      </c>
      <c r="H5582" s="932" t="str">
        <f t="array" ref="H5582">if(F5582&lt;&gt;"", iferror(index('Internal Staffing Calculator'!B$8:B23500,match(F5582,'Internal Staffing Calculator'!E$8:E23500,0)), "Not In Budget"),"")</f>
        <v/>
      </c>
      <c r="I5582" s="184"/>
      <c r="J5582" s="184"/>
      <c r="K5582" s="184"/>
      <c r="L5582" s="183"/>
    </row>
    <row r="5583">
      <c r="A5583" s="454"/>
      <c r="B5583" s="927"/>
      <c r="C5583" s="580"/>
      <c r="D5583" s="939"/>
      <c r="E5583" s="940"/>
      <c r="F5583" s="941"/>
      <c r="G5583" s="937" t="str">
        <f t="array" ref="G5583">xlookup(F5583,'Internal Staffing Calculator'!E:E,'Internal Staffing Calculator'!C:C,"")</f>
        <v/>
      </c>
      <c r="H5583" s="932" t="str">
        <f t="array" ref="H5583">if(F5583&lt;&gt;"", iferror(index('Internal Staffing Calculator'!B$8:B23500,match(F5583,'Internal Staffing Calculator'!E$8:E23500,0)), "Not In Budget"),"")</f>
        <v/>
      </c>
      <c r="I5583" s="184"/>
      <c r="J5583" s="184"/>
      <c r="K5583" s="184"/>
      <c r="L5583" s="183"/>
    </row>
    <row r="5584">
      <c r="A5584" s="454"/>
      <c r="B5584" s="927"/>
      <c r="C5584" s="580"/>
      <c r="D5584" s="939"/>
      <c r="E5584" s="940"/>
      <c r="F5584" s="941"/>
      <c r="G5584" s="937" t="str">
        <f t="array" ref="G5584">xlookup(F5584,'Internal Staffing Calculator'!E:E,'Internal Staffing Calculator'!C:C,"")</f>
        <v/>
      </c>
      <c r="H5584" s="932" t="str">
        <f t="array" ref="H5584">if(F5584&lt;&gt;"", iferror(index('Internal Staffing Calculator'!B$8:B23500,match(F5584,'Internal Staffing Calculator'!E$8:E23500,0)), "Not In Budget"),"")</f>
        <v/>
      </c>
      <c r="I5584" s="184"/>
      <c r="J5584" s="184"/>
      <c r="K5584" s="184"/>
      <c r="L5584" s="183"/>
    </row>
    <row r="5585">
      <c r="A5585" s="454"/>
      <c r="B5585" s="927"/>
      <c r="C5585" s="580"/>
      <c r="D5585" s="939"/>
      <c r="E5585" s="940"/>
      <c r="F5585" s="941"/>
      <c r="G5585" s="937" t="str">
        <f t="array" ref="G5585">xlookup(F5585,'Internal Staffing Calculator'!E:E,'Internal Staffing Calculator'!C:C,"")</f>
        <v/>
      </c>
      <c r="H5585" s="932" t="str">
        <f t="array" ref="H5585">if(F5585&lt;&gt;"", iferror(index('Internal Staffing Calculator'!B$8:B23500,match(F5585,'Internal Staffing Calculator'!E$8:E23500,0)), "Not In Budget"),"")</f>
        <v/>
      </c>
      <c r="I5585" s="184"/>
      <c r="J5585" s="184"/>
      <c r="K5585" s="184"/>
      <c r="L5585" s="183"/>
    </row>
    <row r="5586">
      <c r="A5586" s="454"/>
      <c r="B5586" s="927"/>
      <c r="C5586" s="580"/>
      <c r="D5586" s="939"/>
      <c r="E5586" s="940"/>
      <c r="F5586" s="941"/>
      <c r="G5586" s="937" t="str">
        <f t="array" ref="G5586">xlookup(F5586,'Internal Staffing Calculator'!E:E,'Internal Staffing Calculator'!C:C,"")</f>
        <v/>
      </c>
      <c r="H5586" s="932" t="str">
        <f t="array" ref="H5586">if(F5586&lt;&gt;"", iferror(index('Internal Staffing Calculator'!B$8:B23500,match(F5586,'Internal Staffing Calculator'!E$8:E23500,0)), "Not In Budget"),"")</f>
        <v/>
      </c>
      <c r="I5586" s="184"/>
      <c r="J5586" s="184"/>
      <c r="K5586" s="184"/>
      <c r="L5586" s="183"/>
    </row>
    <row r="5587">
      <c r="A5587" s="454"/>
      <c r="B5587" s="927"/>
      <c r="C5587" s="580"/>
      <c r="D5587" s="939"/>
      <c r="E5587" s="940"/>
      <c r="F5587" s="941"/>
      <c r="G5587" s="937" t="str">
        <f t="array" ref="G5587">xlookup(F5587,'Internal Staffing Calculator'!E:E,'Internal Staffing Calculator'!C:C,"")</f>
        <v/>
      </c>
      <c r="H5587" s="932" t="str">
        <f t="array" ref="H5587">if(F5587&lt;&gt;"", iferror(index('Internal Staffing Calculator'!B$8:B23500,match(F5587,'Internal Staffing Calculator'!E$8:E23500,0)), "Not In Budget"),"")</f>
        <v/>
      </c>
      <c r="I5587" s="184"/>
      <c r="J5587" s="184"/>
      <c r="K5587" s="184"/>
      <c r="L5587" s="183"/>
    </row>
    <row r="5588">
      <c r="A5588" s="454"/>
      <c r="B5588" s="927"/>
      <c r="C5588" s="580"/>
      <c r="D5588" s="939"/>
      <c r="E5588" s="940"/>
      <c r="F5588" s="941"/>
      <c r="G5588" s="937" t="str">
        <f t="array" ref="G5588">xlookup(F5588,'Internal Staffing Calculator'!E:E,'Internal Staffing Calculator'!C:C,"")</f>
        <v/>
      </c>
      <c r="H5588" s="932" t="str">
        <f t="array" ref="H5588">if(F5588&lt;&gt;"", iferror(index('Internal Staffing Calculator'!B$8:B23500,match(F5588,'Internal Staffing Calculator'!E$8:E23500,0)), "Not In Budget"),"")</f>
        <v/>
      </c>
      <c r="I5588" s="184"/>
      <c r="J5588" s="184"/>
      <c r="K5588" s="184"/>
      <c r="L5588" s="183"/>
    </row>
    <row r="5589">
      <c r="A5589" s="454"/>
      <c r="B5589" s="927"/>
      <c r="C5589" s="580"/>
      <c r="D5589" s="939"/>
      <c r="E5589" s="940"/>
      <c r="F5589" s="941"/>
      <c r="G5589" s="937" t="str">
        <f t="array" ref="G5589">xlookup(F5589,'Internal Staffing Calculator'!E:E,'Internal Staffing Calculator'!C:C,"")</f>
        <v/>
      </c>
      <c r="H5589" s="932" t="str">
        <f t="array" ref="H5589">if(F5589&lt;&gt;"", iferror(index('Internal Staffing Calculator'!B$8:B23500,match(F5589,'Internal Staffing Calculator'!E$8:E23500,0)), "Not In Budget"),"")</f>
        <v/>
      </c>
      <c r="I5589" s="184"/>
      <c r="J5589" s="184"/>
      <c r="K5589" s="184"/>
      <c r="L5589" s="183"/>
    </row>
    <row r="5590">
      <c r="A5590" s="454"/>
      <c r="B5590" s="927"/>
      <c r="C5590" s="580"/>
      <c r="D5590" s="939"/>
      <c r="E5590" s="940"/>
      <c r="F5590" s="941"/>
      <c r="G5590" s="937" t="str">
        <f t="array" ref="G5590">xlookup(F5590,'Internal Staffing Calculator'!E:E,'Internal Staffing Calculator'!C:C,"")</f>
        <v/>
      </c>
      <c r="H5590" s="932" t="str">
        <f t="array" ref="H5590">if(F5590&lt;&gt;"", iferror(index('Internal Staffing Calculator'!B$8:B23500,match(F5590,'Internal Staffing Calculator'!E$8:E23500,0)), "Not In Budget"),"")</f>
        <v/>
      </c>
      <c r="I5590" s="184"/>
      <c r="J5590" s="184"/>
      <c r="K5590" s="184"/>
      <c r="L5590" s="183"/>
    </row>
    <row r="5591">
      <c r="A5591" s="454"/>
      <c r="B5591" s="927"/>
      <c r="C5591" s="580"/>
      <c r="D5591" s="939"/>
      <c r="E5591" s="940"/>
      <c r="F5591" s="941"/>
      <c r="G5591" s="937" t="str">
        <f t="array" ref="G5591">xlookup(F5591,'Internal Staffing Calculator'!E:E,'Internal Staffing Calculator'!C:C,"")</f>
        <v/>
      </c>
      <c r="H5591" s="932" t="str">
        <f t="array" ref="H5591">if(F5591&lt;&gt;"", iferror(index('Internal Staffing Calculator'!B$8:B23500,match(F5591,'Internal Staffing Calculator'!E$8:E23500,0)), "Not In Budget"),"")</f>
        <v/>
      </c>
      <c r="I5591" s="184"/>
      <c r="J5591" s="184"/>
      <c r="K5591" s="184"/>
      <c r="L5591" s="183"/>
    </row>
    <row r="5592">
      <c r="A5592" s="454"/>
      <c r="B5592" s="927"/>
      <c r="C5592" s="580"/>
      <c r="D5592" s="939"/>
      <c r="E5592" s="940"/>
      <c r="F5592" s="941"/>
      <c r="G5592" s="937" t="str">
        <f t="array" ref="G5592">xlookup(F5592,'Internal Staffing Calculator'!E:E,'Internal Staffing Calculator'!C:C,"")</f>
        <v/>
      </c>
      <c r="H5592" s="932" t="str">
        <f t="array" ref="H5592">if(F5592&lt;&gt;"", iferror(index('Internal Staffing Calculator'!B$8:B23500,match(F5592,'Internal Staffing Calculator'!E$8:E23500,0)), "Not In Budget"),"")</f>
        <v/>
      </c>
      <c r="I5592" s="184"/>
      <c r="J5592" s="184"/>
      <c r="K5592" s="184"/>
      <c r="L5592" s="183"/>
    </row>
    <row r="5593">
      <c r="A5593" s="454"/>
      <c r="B5593" s="927"/>
      <c r="C5593" s="580"/>
      <c r="D5593" s="939"/>
      <c r="E5593" s="940"/>
      <c r="F5593" s="941"/>
      <c r="G5593" s="937" t="str">
        <f t="array" ref="G5593">xlookup(F5593,'Internal Staffing Calculator'!E:E,'Internal Staffing Calculator'!C:C,"")</f>
        <v/>
      </c>
      <c r="H5593" s="932" t="str">
        <f t="array" ref="H5593">if(F5593&lt;&gt;"", iferror(index('Internal Staffing Calculator'!B$8:B23500,match(F5593,'Internal Staffing Calculator'!E$8:E23500,0)), "Not In Budget"),"")</f>
        <v/>
      </c>
      <c r="I5593" s="184"/>
      <c r="J5593" s="184"/>
      <c r="K5593" s="184"/>
      <c r="L5593" s="183"/>
    </row>
    <row r="5594">
      <c r="A5594" s="454"/>
      <c r="B5594" s="927"/>
      <c r="C5594" s="580"/>
      <c r="D5594" s="939"/>
      <c r="E5594" s="940"/>
      <c r="F5594" s="941"/>
      <c r="G5594" s="937" t="str">
        <f t="array" ref="G5594">xlookup(F5594,'Internal Staffing Calculator'!E:E,'Internal Staffing Calculator'!C:C,"")</f>
        <v/>
      </c>
      <c r="H5594" s="932" t="str">
        <f t="array" ref="H5594">if(F5594&lt;&gt;"", iferror(index('Internal Staffing Calculator'!B$8:B23500,match(F5594,'Internal Staffing Calculator'!E$8:E23500,0)), "Not In Budget"),"")</f>
        <v/>
      </c>
      <c r="I5594" s="184"/>
      <c r="J5594" s="184"/>
      <c r="K5594" s="184"/>
      <c r="L5594" s="183"/>
    </row>
    <row r="5595">
      <c r="A5595" s="454"/>
      <c r="B5595" s="927"/>
      <c r="C5595" s="580"/>
      <c r="D5595" s="939"/>
      <c r="E5595" s="940"/>
      <c r="F5595" s="941"/>
      <c r="G5595" s="937" t="str">
        <f t="array" ref="G5595">xlookup(F5595,'Internal Staffing Calculator'!E:E,'Internal Staffing Calculator'!C:C,"")</f>
        <v/>
      </c>
      <c r="H5595" s="932" t="str">
        <f t="array" ref="H5595">if(F5595&lt;&gt;"", iferror(index('Internal Staffing Calculator'!B$8:B23500,match(F5595,'Internal Staffing Calculator'!E$8:E23500,0)), "Not In Budget"),"")</f>
        <v/>
      </c>
      <c r="I5595" s="184"/>
      <c r="J5595" s="184"/>
      <c r="K5595" s="184"/>
      <c r="L5595" s="183"/>
    </row>
    <row r="5596">
      <c r="A5596" s="454"/>
      <c r="B5596" s="927"/>
      <c r="C5596" s="580"/>
      <c r="D5596" s="939"/>
      <c r="E5596" s="940"/>
      <c r="F5596" s="941"/>
      <c r="G5596" s="937" t="str">
        <f t="array" ref="G5596">xlookup(F5596,'Internal Staffing Calculator'!E:E,'Internal Staffing Calculator'!C:C,"")</f>
        <v/>
      </c>
      <c r="H5596" s="932" t="str">
        <f t="array" ref="H5596">if(F5596&lt;&gt;"", iferror(index('Internal Staffing Calculator'!B$8:B23500,match(F5596,'Internal Staffing Calculator'!E$8:E23500,0)), "Not In Budget"),"")</f>
        <v/>
      </c>
      <c r="I5596" s="184"/>
      <c r="J5596" s="184"/>
      <c r="K5596" s="184"/>
      <c r="L5596" s="183"/>
    </row>
    <row r="5597">
      <c r="A5597" s="454"/>
      <c r="B5597" s="927"/>
      <c r="C5597" s="580"/>
      <c r="D5597" s="939"/>
      <c r="E5597" s="940"/>
      <c r="F5597" s="941"/>
      <c r="G5597" s="937" t="str">
        <f t="array" ref="G5597">xlookup(F5597,'Internal Staffing Calculator'!E:E,'Internal Staffing Calculator'!C:C,"")</f>
        <v/>
      </c>
      <c r="H5597" s="932" t="str">
        <f t="array" ref="H5597">if(F5597&lt;&gt;"", iferror(index('Internal Staffing Calculator'!B$8:B23500,match(F5597,'Internal Staffing Calculator'!E$8:E23500,0)), "Not In Budget"),"")</f>
        <v/>
      </c>
      <c r="I5597" s="184"/>
      <c r="J5597" s="184"/>
      <c r="K5597" s="184"/>
      <c r="L5597" s="183"/>
    </row>
    <row r="5598">
      <c r="A5598" s="454"/>
      <c r="B5598" s="927"/>
      <c r="C5598" s="580"/>
      <c r="D5598" s="939"/>
      <c r="E5598" s="940"/>
      <c r="F5598" s="941"/>
      <c r="G5598" s="937" t="str">
        <f t="array" ref="G5598">xlookup(F5598,'Internal Staffing Calculator'!E:E,'Internal Staffing Calculator'!C:C,"")</f>
        <v/>
      </c>
      <c r="H5598" s="932" t="str">
        <f t="array" ref="H5598">if(F5598&lt;&gt;"", iferror(index('Internal Staffing Calculator'!B$8:B23500,match(F5598,'Internal Staffing Calculator'!E$8:E23500,0)), "Not In Budget"),"")</f>
        <v/>
      </c>
      <c r="I5598" s="184"/>
      <c r="J5598" s="184"/>
      <c r="K5598" s="184"/>
      <c r="L5598" s="183"/>
    </row>
    <row r="5599">
      <c r="A5599" s="454"/>
      <c r="B5599" s="927"/>
      <c r="C5599" s="580"/>
      <c r="D5599" s="939"/>
      <c r="E5599" s="940"/>
      <c r="F5599" s="941"/>
      <c r="G5599" s="937" t="str">
        <f t="array" ref="G5599">xlookup(F5599,'Internal Staffing Calculator'!E:E,'Internal Staffing Calculator'!C:C,"")</f>
        <v/>
      </c>
      <c r="H5599" s="932" t="str">
        <f t="array" ref="H5599">if(F5599&lt;&gt;"", iferror(index('Internal Staffing Calculator'!B$8:B23500,match(F5599,'Internal Staffing Calculator'!E$8:E23500,0)), "Not In Budget"),"")</f>
        <v/>
      </c>
      <c r="I5599" s="184"/>
      <c r="J5599" s="184"/>
      <c r="K5599" s="184"/>
      <c r="L5599" s="183"/>
    </row>
    <row r="5600">
      <c r="A5600" s="454"/>
      <c r="B5600" s="927"/>
      <c r="C5600" s="580"/>
      <c r="D5600" s="939"/>
      <c r="E5600" s="940"/>
      <c r="F5600" s="941"/>
      <c r="G5600" s="937" t="str">
        <f t="array" ref="G5600">xlookup(F5600,'Internal Staffing Calculator'!E:E,'Internal Staffing Calculator'!C:C,"")</f>
        <v/>
      </c>
      <c r="H5600" s="932" t="str">
        <f t="array" ref="H5600">if(F5600&lt;&gt;"", iferror(index('Internal Staffing Calculator'!B$8:B23500,match(F5600,'Internal Staffing Calculator'!E$8:E23500,0)), "Not In Budget"),"")</f>
        <v/>
      </c>
      <c r="I5600" s="184"/>
      <c r="J5600" s="184"/>
      <c r="K5600" s="184"/>
      <c r="L5600" s="183"/>
    </row>
    <row r="5601">
      <c r="A5601" s="454"/>
      <c r="B5601" s="927"/>
      <c r="C5601" s="580"/>
      <c r="D5601" s="939"/>
      <c r="E5601" s="940"/>
      <c r="F5601" s="941"/>
      <c r="G5601" s="937" t="str">
        <f t="array" ref="G5601">xlookup(F5601,'Internal Staffing Calculator'!E:E,'Internal Staffing Calculator'!C:C,"")</f>
        <v/>
      </c>
      <c r="H5601" s="932" t="str">
        <f t="array" ref="H5601">if(F5601&lt;&gt;"", iferror(index('Internal Staffing Calculator'!B$8:B23500,match(F5601,'Internal Staffing Calculator'!E$8:E23500,0)), "Not In Budget"),"")</f>
        <v/>
      </c>
      <c r="I5601" s="184"/>
      <c r="J5601" s="184"/>
      <c r="K5601" s="184"/>
      <c r="L5601" s="183"/>
    </row>
    <row r="5602">
      <c r="A5602" s="454"/>
      <c r="B5602" s="927"/>
      <c r="C5602" s="580"/>
      <c r="D5602" s="939"/>
      <c r="E5602" s="940"/>
      <c r="F5602" s="941"/>
      <c r="G5602" s="937" t="str">
        <f t="array" ref="G5602">xlookup(F5602,'Internal Staffing Calculator'!E:E,'Internal Staffing Calculator'!C:C,"")</f>
        <v/>
      </c>
      <c r="H5602" s="932" t="str">
        <f t="array" ref="H5602">if(F5602&lt;&gt;"", iferror(index('Internal Staffing Calculator'!B$8:B23500,match(F5602,'Internal Staffing Calculator'!E$8:E23500,0)), "Not In Budget"),"")</f>
        <v/>
      </c>
      <c r="I5602" s="184"/>
      <c r="J5602" s="184"/>
      <c r="K5602" s="184"/>
      <c r="L5602" s="183"/>
    </row>
    <row r="5603">
      <c r="A5603" s="454"/>
      <c r="B5603" s="927"/>
      <c r="C5603" s="580"/>
      <c r="D5603" s="939"/>
      <c r="E5603" s="940"/>
      <c r="F5603" s="941"/>
      <c r="G5603" s="937" t="str">
        <f t="array" ref="G5603">xlookup(F5603,'Internal Staffing Calculator'!E:E,'Internal Staffing Calculator'!C:C,"")</f>
        <v/>
      </c>
      <c r="H5603" s="932" t="str">
        <f t="array" ref="H5603">if(F5603&lt;&gt;"", iferror(index('Internal Staffing Calculator'!B$8:B23500,match(F5603,'Internal Staffing Calculator'!E$8:E23500,0)), "Not In Budget"),"")</f>
        <v/>
      </c>
      <c r="I5603" s="184"/>
      <c r="J5603" s="184"/>
      <c r="K5603" s="184"/>
      <c r="L5603" s="183"/>
    </row>
    <row r="5604">
      <c r="A5604" s="454"/>
      <c r="B5604" s="927"/>
      <c r="C5604" s="580"/>
      <c r="D5604" s="939"/>
      <c r="E5604" s="940"/>
      <c r="F5604" s="941"/>
      <c r="G5604" s="937" t="str">
        <f t="array" ref="G5604">xlookup(F5604,'Internal Staffing Calculator'!E:E,'Internal Staffing Calculator'!C:C,"")</f>
        <v/>
      </c>
      <c r="H5604" s="932" t="str">
        <f t="array" ref="H5604">if(F5604&lt;&gt;"", iferror(index('Internal Staffing Calculator'!B$8:B23500,match(F5604,'Internal Staffing Calculator'!E$8:E23500,0)), "Not In Budget"),"")</f>
        <v/>
      </c>
      <c r="I5604" s="184"/>
      <c r="J5604" s="184"/>
      <c r="K5604" s="184"/>
      <c r="L5604" s="183"/>
    </row>
    <row r="5605">
      <c r="A5605" s="454"/>
      <c r="B5605" s="927"/>
      <c r="C5605" s="580"/>
      <c r="D5605" s="939"/>
      <c r="E5605" s="940"/>
      <c r="F5605" s="941"/>
      <c r="G5605" s="937" t="str">
        <f t="array" ref="G5605">xlookup(F5605,'Internal Staffing Calculator'!E:E,'Internal Staffing Calculator'!C:C,"")</f>
        <v/>
      </c>
      <c r="H5605" s="932" t="str">
        <f t="array" ref="H5605">if(F5605&lt;&gt;"", iferror(index('Internal Staffing Calculator'!B$8:B23500,match(F5605,'Internal Staffing Calculator'!E$8:E23500,0)), "Not In Budget"),"")</f>
        <v/>
      </c>
      <c r="I5605" s="184"/>
      <c r="J5605" s="184"/>
      <c r="K5605" s="184"/>
      <c r="L5605" s="183"/>
    </row>
    <row r="5606">
      <c r="A5606" s="454"/>
      <c r="B5606" s="927"/>
      <c r="C5606" s="580"/>
      <c r="D5606" s="939"/>
      <c r="E5606" s="940"/>
      <c r="F5606" s="941"/>
      <c r="G5606" s="937" t="str">
        <f t="array" ref="G5606">xlookup(F5606,'Internal Staffing Calculator'!E:E,'Internal Staffing Calculator'!C:C,"")</f>
        <v/>
      </c>
      <c r="H5606" s="932" t="str">
        <f t="array" ref="H5606">if(F5606&lt;&gt;"", iferror(index('Internal Staffing Calculator'!B$8:B23500,match(F5606,'Internal Staffing Calculator'!E$8:E23500,0)), "Not In Budget"),"")</f>
        <v/>
      </c>
      <c r="I5606" s="184"/>
      <c r="J5606" s="184"/>
      <c r="K5606" s="184"/>
      <c r="L5606" s="183"/>
    </row>
    <row r="5607">
      <c r="A5607" s="454"/>
      <c r="B5607" s="927"/>
      <c r="C5607" s="580"/>
      <c r="D5607" s="939"/>
      <c r="E5607" s="940"/>
      <c r="F5607" s="941"/>
      <c r="G5607" s="937" t="str">
        <f t="array" ref="G5607">xlookup(F5607,'Internal Staffing Calculator'!E:E,'Internal Staffing Calculator'!C:C,"")</f>
        <v/>
      </c>
      <c r="H5607" s="932" t="str">
        <f t="array" ref="H5607">if(F5607&lt;&gt;"", iferror(index('Internal Staffing Calculator'!B$8:B23500,match(F5607,'Internal Staffing Calculator'!E$8:E23500,0)), "Not In Budget"),"")</f>
        <v/>
      </c>
      <c r="I5607" s="184"/>
      <c r="J5607" s="184"/>
      <c r="K5607" s="184"/>
      <c r="L5607" s="183"/>
    </row>
    <row r="5608">
      <c r="A5608" s="454"/>
      <c r="B5608" s="927"/>
      <c r="C5608" s="580"/>
      <c r="D5608" s="939"/>
      <c r="E5608" s="940"/>
      <c r="F5608" s="941"/>
      <c r="G5608" s="937" t="str">
        <f t="array" ref="G5608">xlookup(F5608,'Internal Staffing Calculator'!E:E,'Internal Staffing Calculator'!C:C,"")</f>
        <v/>
      </c>
      <c r="H5608" s="932" t="str">
        <f t="array" ref="H5608">if(F5608&lt;&gt;"", iferror(index('Internal Staffing Calculator'!B$8:B23500,match(F5608,'Internal Staffing Calculator'!E$8:E23500,0)), "Not In Budget"),"")</f>
        <v/>
      </c>
      <c r="I5608" s="184"/>
      <c r="J5608" s="184"/>
      <c r="K5608" s="184"/>
      <c r="L5608" s="183"/>
    </row>
    <row r="5609">
      <c r="A5609" s="454"/>
      <c r="B5609" s="927"/>
      <c r="C5609" s="580"/>
      <c r="D5609" s="939"/>
      <c r="E5609" s="940"/>
      <c r="F5609" s="941"/>
      <c r="G5609" s="937" t="str">
        <f t="array" ref="G5609">xlookup(F5609,'Internal Staffing Calculator'!E:E,'Internal Staffing Calculator'!C:C,"")</f>
        <v/>
      </c>
      <c r="H5609" s="932" t="str">
        <f t="array" ref="H5609">if(F5609&lt;&gt;"", iferror(index('Internal Staffing Calculator'!B$8:B23500,match(F5609,'Internal Staffing Calculator'!E$8:E23500,0)), "Not In Budget"),"")</f>
        <v/>
      </c>
      <c r="I5609" s="184"/>
      <c r="J5609" s="184"/>
      <c r="K5609" s="184"/>
      <c r="L5609" s="183"/>
    </row>
    <row r="5610">
      <c r="A5610" s="454"/>
      <c r="B5610" s="927"/>
      <c r="C5610" s="580"/>
      <c r="D5610" s="939"/>
      <c r="E5610" s="940"/>
      <c r="F5610" s="941"/>
      <c r="G5610" s="937" t="str">
        <f t="array" ref="G5610">xlookup(F5610,'Internal Staffing Calculator'!E:E,'Internal Staffing Calculator'!C:C,"")</f>
        <v/>
      </c>
      <c r="H5610" s="932" t="str">
        <f t="array" ref="H5610">if(F5610&lt;&gt;"", iferror(index('Internal Staffing Calculator'!B$8:B23500,match(F5610,'Internal Staffing Calculator'!E$8:E23500,0)), "Not In Budget"),"")</f>
        <v/>
      </c>
      <c r="I5610" s="184"/>
      <c r="J5610" s="184"/>
      <c r="K5610" s="184"/>
      <c r="L5610" s="183"/>
    </row>
    <row r="5611">
      <c r="A5611" s="454"/>
      <c r="B5611" s="927"/>
      <c r="C5611" s="580"/>
      <c r="D5611" s="939"/>
      <c r="E5611" s="940"/>
      <c r="F5611" s="941"/>
      <c r="G5611" s="937" t="str">
        <f t="array" ref="G5611">xlookup(F5611,'Internal Staffing Calculator'!E:E,'Internal Staffing Calculator'!C:C,"")</f>
        <v/>
      </c>
      <c r="H5611" s="932" t="str">
        <f t="array" ref="H5611">if(F5611&lt;&gt;"", iferror(index('Internal Staffing Calculator'!B$8:B23500,match(F5611,'Internal Staffing Calculator'!E$8:E23500,0)), "Not In Budget"),"")</f>
        <v/>
      </c>
      <c r="I5611" s="184"/>
      <c r="J5611" s="184"/>
      <c r="K5611" s="184"/>
      <c r="L5611" s="183"/>
    </row>
    <row r="5612">
      <c r="A5612" s="454"/>
      <c r="B5612" s="927"/>
      <c r="C5612" s="580"/>
      <c r="D5612" s="939"/>
      <c r="E5612" s="940"/>
      <c r="F5612" s="941"/>
      <c r="G5612" s="937" t="str">
        <f t="array" ref="G5612">xlookup(F5612,'Internal Staffing Calculator'!E:E,'Internal Staffing Calculator'!C:C,"")</f>
        <v/>
      </c>
      <c r="H5612" s="932" t="str">
        <f t="array" ref="H5612">if(F5612&lt;&gt;"", iferror(index('Internal Staffing Calculator'!B$8:B23500,match(F5612,'Internal Staffing Calculator'!E$8:E23500,0)), "Not In Budget"),"")</f>
        <v/>
      </c>
      <c r="I5612" s="184"/>
      <c r="J5612" s="184"/>
      <c r="K5612" s="184"/>
      <c r="L5612" s="183"/>
    </row>
    <row r="5613">
      <c r="A5613" s="454"/>
      <c r="B5613" s="927"/>
      <c r="C5613" s="580"/>
      <c r="D5613" s="939"/>
      <c r="E5613" s="940"/>
      <c r="F5613" s="941"/>
      <c r="G5613" s="937" t="str">
        <f t="array" ref="G5613">xlookup(F5613,'Internal Staffing Calculator'!E:E,'Internal Staffing Calculator'!C:C,"")</f>
        <v/>
      </c>
      <c r="H5613" s="932" t="str">
        <f t="array" ref="H5613">if(F5613&lt;&gt;"", iferror(index('Internal Staffing Calculator'!B$8:B23500,match(F5613,'Internal Staffing Calculator'!E$8:E23500,0)), "Not In Budget"),"")</f>
        <v/>
      </c>
      <c r="I5613" s="184"/>
      <c r="J5613" s="184"/>
      <c r="K5613" s="184"/>
      <c r="L5613" s="183"/>
    </row>
    <row r="5614">
      <c r="A5614" s="454"/>
      <c r="B5614" s="927"/>
      <c r="C5614" s="580"/>
      <c r="D5614" s="939"/>
      <c r="E5614" s="940"/>
      <c r="F5614" s="941"/>
      <c r="G5614" s="937" t="str">
        <f t="array" ref="G5614">xlookup(F5614,'Internal Staffing Calculator'!E:E,'Internal Staffing Calculator'!C:C,"")</f>
        <v/>
      </c>
      <c r="H5614" s="932" t="str">
        <f t="array" ref="H5614">if(F5614&lt;&gt;"", iferror(index('Internal Staffing Calculator'!B$8:B23500,match(F5614,'Internal Staffing Calculator'!E$8:E23500,0)), "Not In Budget"),"")</f>
        <v/>
      </c>
      <c r="I5614" s="184"/>
      <c r="J5614" s="184"/>
      <c r="K5614" s="184"/>
      <c r="L5614" s="183"/>
    </row>
    <row r="5615">
      <c r="A5615" s="454"/>
      <c r="B5615" s="927"/>
      <c r="C5615" s="580"/>
      <c r="D5615" s="939"/>
      <c r="E5615" s="940"/>
      <c r="F5615" s="941"/>
      <c r="G5615" s="937" t="str">
        <f t="array" ref="G5615">xlookup(F5615,'Internal Staffing Calculator'!E:E,'Internal Staffing Calculator'!C:C,"")</f>
        <v/>
      </c>
      <c r="H5615" s="932" t="str">
        <f t="array" ref="H5615">if(F5615&lt;&gt;"", iferror(index('Internal Staffing Calculator'!B$8:B23500,match(F5615,'Internal Staffing Calculator'!E$8:E23500,0)), "Not In Budget"),"")</f>
        <v/>
      </c>
      <c r="I5615" s="184"/>
      <c r="J5615" s="184"/>
      <c r="K5615" s="184"/>
      <c r="L5615" s="183"/>
    </row>
    <row r="5616">
      <c r="A5616" s="454"/>
      <c r="B5616" s="927"/>
      <c r="C5616" s="580"/>
      <c r="D5616" s="939"/>
      <c r="E5616" s="940"/>
      <c r="F5616" s="941"/>
      <c r="G5616" s="937" t="str">
        <f t="array" ref="G5616">xlookup(F5616,'Internal Staffing Calculator'!E:E,'Internal Staffing Calculator'!C:C,"")</f>
        <v/>
      </c>
      <c r="H5616" s="932" t="str">
        <f t="array" ref="H5616">if(F5616&lt;&gt;"", iferror(index('Internal Staffing Calculator'!B$8:B23500,match(F5616,'Internal Staffing Calculator'!E$8:E23500,0)), "Not In Budget"),"")</f>
        <v/>
      </c>
      <c r="I5616" s="184"/>
      <c r="J5616" s="184"/>
      <c r="K5616" s="184"/>
      <c r="L5616" s="183"/>
    </row>
    <row r="5617">
      <c r="A5617" s="454"/>
      <c r="B5617" s="927"/>
      <c r="C5617" s="580"/>
      <c r="D5617" s="939"/>
      <c r="E5617" s="940"/>
      <c r="F5617" s="941"/>
      <c r="G5617" s="937" t="str">
        <f t="array" ref="G5617">xlookup(F5617,'Internal Staffing Calculator'!E:E,'Internal Staffing Calculator'!C:C,"")</f>
        <v/>
      </c>
      <c r="H5617" s="932" t="str">
        <f t="array" ref="H5617">if(F5617&lt;&gt;"", iferror(index('Internal Staffing Calculator'!B$8:B23500,match(F5617,'Internal Staffing Calculator'!E$8:E23500,0)), "Not In Budget"),"")</f>
        <v/>
      </c>
      <c r="I5617" s="184"/>
      <c r="J5617" s="184"/>
      <c r="K5617" s="184"/>
      <c r="L5617" s="183"/>
    </row>
    <row r="5618">
      <c r="A5618" s="454"/>
      <c r="B5618" s="927"/>
      <c r="C5618" s="580"/>
      <c r="D5618" s="939"/>
      <c r="E5618" s="940"/>
      <c r="F5618" s="941"/>
      <c r="G5618" s="937" t="str">
        <f t="array" ref="G5618">xlookup(F5618,'Internal Staffing Calculator'!E:E,'Internal Staffing Calculator'!C:C,"")</f>
        <v/>
      </c>
      <c r="H5618" s="932" t="str">
        <f t="array" ref="H5618">if(F5618&lt;&gt;"", iferror(index('Internal Staffing Calculator'!B$8:B23500,match(F5618,'Internal Staffing Calculator'!E$8:E23500,0)), "Not In Budget"),"")</f>
        <v/>
      </c>
      <c r="I5618" s="184"/>
      <c r="J5618" s="184"/>
      <c r="K5618" s="184"/>
      <c r="L5618" s="183"/>
    </row>
    <row r="5619">
      <c r="A5619" s="454"/>
      <c r="B5619" s="927"/>
      <c r="C5619" s="580"/>
      <c r="D5619" s="939"/>
      <c r="E5619" s="940"/>
      <c r="F5619" s="941"/>
      <c r="G5619" s="937" t="str">
        <f t="array" ref="G5619">xlookup(F5619,'Internal Staffing Calculator'!E:E,'Internal Staffing Calculator'!C:C,"")</f>
        <v/>
      </c>
      <c r="H5619" s="932" t="str">
        <f t="array" ref="H5619">if(F5619&lt;&gt;"", iferror(index('Internal Staffing Calculator'!B$8:B23500,match(F5619,'Internal Staffing Calculator'!E$8:E23500,0)), "Not In Budget"),"")</f>
        <v/>
      </c>
      <c r="I5619" s="184"/>
      <c r="J5619" s="184"/>
      <c r="K5619" s="184"/>
      <c r="L5619" s="183"/>
    </row>
    <row r="5620">
      <c r="A5620" s="454"/>
      <c r="B5620" s="927"/>
      <c r="C5620" s="580"/>
      <c r="D5620" s="939"/>
      <c r="E5620" s="940"/>
      <c r="F5620" s="941"/>
      <c r="G5620" s="937" t="str">
        <f t="array" ref="G5620">xlookup(F5620,'Internal Staffing Calculator'!E:E,'Internal Staffing Calculator'!C:C,"")</f>
        <v/>
      </c>
      <c r="H5620" s="932" t="str">
        <f t="array" ref="H5620">if(F5620&lt;&gt;"", iferror(index('Internal Staffing Calculator'!B$8:B23500,match(F5620,'Internal Staffing Calculator'!E$8:E23500,0)), "Not In Budget"),"")</f>
        <v/>
      </c>
      <c r="I5620" s="184"/>
      <c r="J5620" s="184"/>
      <c r="K5620" s="184"/>
      <c r="L5620" s="183"/>
    </row>
    <row r="5621">
      <c r="A5621" s="454"/>
      <c r="B5621" s="927"/>
      <c r="C5621" s="580"/>
      <c r="D5621" s="939"/>
      <c r="E5621" s="940"/>
      <c r="F5621" s="941"/>
      <c r="G5621" s="937" t="str">
        <f t="array" ref="G5621">xlookup(F5621,'Internal Staffing Calculator'!E:E,'Internal Staffing Calculator'!C:C,"")</f>
        <v/>
      </c>
      <c r="H5621" s="932" t="str">
        <f t="array" ref="H5621">if(F5621&lt;&gt;"", iferror(index('Internal Staffing Calculator'!B$8:B23500,match(F5621,'Internal Staffing Calculator'!E$8:E23500,0)), "Not In Budget"),"")</f>
        <v/>
      </c>
      <c r="I5621" s="184"/>
      <c r="J5621" s="184"/>
      <c r="K5621" s="184"/>
      <c r="L5621" s="183"/>
    </row>
    <row r="5622">
      <c r="A5622" s="454"/>
      <c r="B5622" s="927"/>
      <c r="C5622" s="580"/>
      <c r="D5622" s="939"/>
      <c r="E5622" s="940"/>
      <c r="F5622" s="941"/>
      <c r="G5622" s="937" t="str">
        <f t="array" ref="G5622">xlookup(F5622,'Internal Staffing Calculator'!E:E,'Internal Staffing Calculator'!C:C,"")</f>
        <v/>
      </c>
      <c r="H5622" s="932" t="str">
        <f t="array" ref="H5622">if(F5622&lt;&gt;"", iferror(index('Internal Staffing Calculator'!B$8:B23500,match(F5622,'Internal Staffing Calculator'!E$8:E23500,0)), "Not In Budget"),"")</f>
        <v/>
      </c>
      <c r="I5622" s="184"/>
      <c r="J5622" s="184"/>
      <c r="K5622" s="184"/>
      <c r="L5622" s="183"/>
    </row>
    <row r="5623">
      <c r="A5623" s="454"/>
      <c r="B5623" s="927"/>
      <c r="C5623" s="580"/>
      <c r="D5623" s="939"/>
      <c r="E5623" s="940"/>
      <c r="F5623" s="941"/>
      <c r="G5623" s="937" t="str">
        <f t="array" ref="G5623">xlookup(F5623,'Internal Staffing Calculator'!E:E,'Internal Staffing Calculator'!C:C,"")</f>
        <v/>
      </c>
      <c r="H5623" s="932" t="str">
        <f t="array" ref="H5623">if(F5623&lt;&gt;"", iferror(index('Internal Staffing Calculator'!B$8:B23500,match(F5623,'Internal Staffing Calculator'!E$8:E23500,0)), "Not In Budget"),"")</f>
        <v/>
      </c>
      <c r="I5623" s="184"/>
      <c r="J5623" s="184"/>
      <c r="K5623" s="184"/>
      <c r="L5623" s="183"/>
    </row>
    <row r="5624">
      <c r="A5624" s="454"/>
      <c r="B5624" s="927"/>
      <c r="C5624" s="580"/>
      <c r="D5624" s="939"/>
      <c r="E5624" s="940"/>
      <c r="F5624" s="941"/>
      <c r="G5624" s="937" t="str">
        <f t="array" ref="G5624">xlookup(F5624,'Internal Staffing Calculator'!E:E,'Internal Staffing Calculator'!C:C,"")</f>
        <v/>
      </c>
      <c r="H5624" s="932" t="str">
        <f t="array" ref="H5624">if(F5624&lt;&gt;"", iferror(index('Internal Staffing Calculator'!B$8:B23500,match(F5624,'Internal Staffing Calculator'!E$8:E23500,0)), "Not In Budget"),"")</f>
        <v/>
      </c>
      <c r="I5624" s="184"/>
      <c r="J5624" s="184"/>
      <c r="K5624" s="184"/>
      <c r="L5624" s="183"/>
    </row>
    <row r="5625">
      <c r="A5625" s="454"/>
      <c r="B5625" s="927"/>
      <c r="C5625" s="580"/>
      <c r="D5625" s="939"/>
      <c r="E5625" s="940"/>
      <c r="F5625" s="941"/>
      <c r="G5625" s="937" t="str">
        <f t="array" ref="G5625">xlookup(F5625,'Internal Staffing Calculator'!E:E,'Internal Staffing Calculator'!C:C,"")</f>
        <v/>
      </c>
      <c r="H5625" s="932" t="str">
        <f t="array" ref="H5625">if(F5625&lt;&gt;"", iferror(index('Internal Staffing Calculator'!B$8:B23500,match(F5625,'Internal Staffing Calculator'!E$8:E23500,0)), "Not In Budget"),"")</f>
        <v/>
      </c>
      <c r="I5625" s="184"/>
      <c r="J5625" s="184"/>
      <c r="K5625" s="184"/>
      <c r="L5625" s="183"/>
    </row>
    <row r="5626">
      <c r="A5626" s="454"/>
      <c r="B5626" s="927"/>
      <c r="C5626" s="580"/>
      <c r="D5626" s="939"/>
      <c r="E5626" s="940"/>
      <c r="F5626" s="941"/>
      <c r="G5626" s="937" t="str">
        <f t="array" ref="G5626">xlookup(F5626,'Internal Staffing Calculator'!E:E,'Internal Staffing Calculator'!C:C,"")</f>
        <v/>
      </c>
      <c r="H5626" s="932" t="str">
        <f t="array" ref="H5626">if(F5626&lt;&gt;"", iferror(index('Internal Staffing Calculator'!B$8:B23500,match(F5626,'Internal Staffing Calculator'!E$8:E23500,0)), "Not In Budget"),"")</f>
        <v/>
      </c>
      <c r="I5626" s="184"/>
      <c r="J5626" s="184"/>
      <c r="K5626" s="184"/>
      <c r="L5626" s="183"/>
    </row>
    <row r="5627">
      <c r="A5627" s="454"/>
      <c r="B5627" s="927"/>
      <c r="C5627" s="580"/>
      <c r="D5627" s="939"/>
      <c r="E5627" s="940"/>
      <c r="F5627" s="941"/>
      <c r="G5627" s="937" t="str">
        <f t="array" ref="G5627">xlookup(F5627,'Internal Staffing Calculator'!E:E,'Internal Staffing Calculator'!C:C,"")</f>
        <v/>
      </c>
      <c r="H5627" s="932" t="str">
        <f t="array" ref="H5627">if(F5627&lt;&gt;"", iferror(index('Internal Staffing Calculator'!B$8:B23500,match(F5627,'Internal Staffing Calculator'!E$8:E23500,0)), "Not In Budget"),"")</f>
        <v/>
      </c>
      <c r="I5627" s="184"/>
      <c r="J5627" s="184"/>
      <c r="K5627" s="184"/>
      <c r="L5627" s="183"/>
    </row>
    <row r="5628">
      <c r="A5628" s="454"/>
      <c r="B5628" s="927"/>
      <c r="C5628" s="580"/>
      <c r="D5628" s="939"/>
      <c r="E5628" s="940"/>
      <c r="F5628" s="941"/>
      <c r="G5628" s="937" t="str">
        <f t="array" ref="G5628">xlookup(F5628,'Internal Staffing Calculator'!E:E,'Internal Staffing Calculator'!C:C,"")</f>
        <v/>
      </c>
      <c r="H5628" s="932" t="str">
        <f t="array" ref="H5628">if(F5628&lt;&gt;"", iferror(index('Internal Staffing Calculator'!B$8:B23500,match(F5628,'Internal Staffing Calculator'!E$8:E23500,0)), "Not In Budget"),"")</f>
        <v/>
      </c>
      <c r="I5628" s="184"/>
      <c r="J5628" s="184"/>
      <c r="K5628" s="184"/>
      <c r="L5628" s="183"/>
    </row>
    <row r="5629">
      <c r="A5629" s="454"/>
      <c r="B5629" s="927"/>
      <c r="C5629" s="580"/>
      <c r="D5629" s="939"/>
      <c r="E5629" s="940"/>
      <c r="F5629" s="941"/>
      <c r="G5629" s="937" t="str">
        <f t="array" ref="G5629">xlookup(F5629,'Internal Staffing Calculator'!E:E,'Internal Staffing Calculator'!C:C,"")</f>
        <v/>
      </c>
      <c r="H5629" s="932" t="str">
        <f t="array" ref="H5629">if(F5629&lt;&gt;"", iferror(index('Internal Staffing Calculator'!B$8:B23500,match(F5629,'Internal Staffing Calculator'!E$8:E23500,0)), "Not In Budget"),"")</f>
        <v/>
      </c>
      <c r="I5629" s="184"/>
      <c r="J5629" s="184"/>
      <c r="K5629" s="184"/>
      <c r="L5629" s="183"/>
    </row>
    <row r="5630">
      <c r="A5630" s="454"/>
      <c r="B5630" s="927"/>
      <c r="C5630" s="580"/>
      <c r="D5630" s="939"/>
      <c r="E5630" s="940"/>
      <c r="F5630" s="941"/>
      <c r="G5630" s="937" t="str">
        <f t="array" ref="G5630">xlookup(F5630,'Internal Staffing Calculator'!E:E,'Internal Staffing Calculator'!C:C,"")</f>
        <v/>
      </c>
      <c r="H5630" s="932" t="str">
        <f t="array" ref="H5630">if(F5630&lt;&gt;"", iferror(index('Internal Staffing Calculator'!B$8:B23500,match(F5630,'Internal Staffing Calculator'!E$8:E23500,0)), "Not In Budget"),"")</f>
        <v/>
      </c>
      <c r="I5630" s="184"/>
      <c r="J5630" s="184"/>
      <c r="K5630" s="184"/>
      <c r="L5630" s="183"/>
    </row>
    <row r="5631">
      <c r="A5631" s="454"/>
      <c r="B5631" s="927"/>
      <c r="C5631" s="580"/>
      <c r="D5631" s="939"/>
      <c r="E5631" s="940"/>
      <c r="F5631" s="941"/>
      <c r="G5631" s="937" t="str">
        <f t="array" ref="G5631">xlookup(F5631,'Internal Staffing Calculator'!E:E,'Internal Staffing Calculator'!C:C,"")</f>
        <v/>
      </c>
      <c r="H5631" s="932" t="str">
        <f t="array" ref="H5631">if(F5631&lt;&gt;"", iferror(index('Internal Staffing Calculator'!B$8:B23500,match(F5631,'Internal Staffing Calculator'!E$8:E23500,0)), "Not In Budget"),"")</f>
        <v/>
      </c>
      <c r="I5631" s="184"/>
      <c r="J5631" s="184"/>
      <c r="K5631" s="184"/>
      <c r="L5631" s="183"/>
    </row>
    <row r="5632">
      <c r="A5632" s="454"/>
      <c r="B5632" s="927"/>
      <c r="C5632" s="580"/>
      <c r="D5632" s="939"/>
      <c r="E5632" s="940"/>
      <c r="F5632" s="941"/>
      <c r="G5632" s="937" t="str">
        <f t="array" ref="G5632">xlookup(F5632,'Internal Staffing Calculator'!E:E,'Internal Staffing Calculator'!C:C,"")</f>
        <v/>
      </c>
      <c r="H5632" s="932" t="str">
        <f t="array" ref="H5632">if(F5632&lt;&gt;"", iferror(index('Internal Staffing Calculator'!B$8:B23500,match(F5632,'Internal Staffing Calculator'!E$8:E23500,0)), "Not In Budget"),"")</f>
        <v/>
      </c>
      <c r="I5632" s="184"/>
      <c r="J5632" s="184"/>
      <c r="K5632" s="184"/>
      <c r="L5632" s="183"/>
    </row>
    <row r="5633">
      <c r="A5633" s="454"/>
      <c r="B5633" s="927"/>
      <c r="C5633" s="580"/>
      <c r="D5633" s="939"/>
      <c r="E5633" s="940"/>
      <c r="F5633" s="941"/>
      <c r="G5633" s="937" t="str">
        <f t="array" ref="G5633">xlookup(F5633,'Internal Staffing Calculator'!E:E,'Internal Staffing Calculator'!C:C,"")</f>
        <v/>
      </c>
      <c r="H5633" s="932" t="str">
        <f t="array" ref="H5633">if(F5633&lt;&gt;"", iferror(index('Internal Staffing Calculator'!B$8:B23500,match(F5633,'Internal Staffing Calculator'!E$8:E23500,0)), "Not In Budget"),"")</f>
        <v/>
      </c>
      <c r="I5633" s="184"/>
      <c r="J5633" s="184"/>
      <c r="K5633" s="184"/>
      <c r="L5633" s="183"/>
    </row>
    <row r="5634">
      <c r="A5634" s="454"/>
      <c r="B5634" s="927"/>
      <c r="C5634" s="580"/>
      <c r="D5634" s="939"/>
      <c r="E5634" s="940"/>
      <c r="F5634" s="941"/>
      <c r="G5634" s="937" t="str">
        <f t="array" ref="G5634">xlookup(F5634,'Internal Staffing Calculator'!E:E,'Internal Staffing Calculator'!C:C,"")</f>
        <v/>
      </c>
      <c r="H5634" s="932" t="str">
        <f t="array" ref="H5634">if(F5634&lt;&gt;"", iferror(index('Internal Staffing Calculator'!B$8:B23500,match(F5634,'Internal Staffing Calculator'!E$8:E23500,0)), "Not In Budget"),"")</f>
        <v/>
      </c>
      <c r="I5634" s="184"/>
      <c r="J5634" s="184"/>
      <c r="K5634" s="184"/>
      <c r="L5634" s="183"/>
    </row>
    <row r="5635">
      <c r="A5635" s="454"/>
      <c r="B5635" s="927"/>
      <c r="C5635" s="580"/>
      <c r="D5635" s="939"/>
      <c r="E5635" s="940"/>
      <c r="F5635" s="941"/>
      <c r="G5635" s="937" t="str">
        <f t="array" ref="G5635">xlookup(F5635,'Internal Staffing Calculator'!E:E,'Internal Staffing Calculator'!C:C,"")</f>
        <v/>
      </c>
      <c r="H5635" s="932" t="str">
        <f t="array" ref="H5635">if(F5635&lt;&gt;"", iferror(index('Internal Staffing Calculator'!B$8:B23500,match(F5635,'Internal Staffing Calculator'!E$8:E23500,0)), "Not In Budget"),"")</f>
        <v/>
      </c>
      <c r="I5635" s="184"/>
      <c r="J5635" s="184"/>
      <c r="K5635" s="184"/>
      <c r="L5635" s="183"/>
    </row>
    <row r="5636">
      <c r="A5636" s="454"/>
      <c r="B5636" s="927"/>
      <c r="C5636" s="580"/>
      <c r="D5636" s="939"/>
      <c r="E5636" s="940"/>
      <c r="F5636" s="941"/>
      <c r="G5636" s="937" t="str">
        <f t="array" ref="G5636">xlookup(F5636,'Internal Staffing Calculator'!E:E,'Internal Staffing Calculator'!C:C,"")</f>
        <v/>
      </c>
      <c r="H5636" s="932" t="str">
        <f t="array" ref="H5636">if(F5636&lt;&gt;"", iferror(index('Internal Staffing Calculator'!B$8:B23500,match(F5636,'Internal Staffing Calculator'!E$8:E23500,0)), "Not In Budget"),"")</f>
        <v/>
      </c>
      <c r="I5636" s="184"/>
      <c r="J5636" s="184"/>
      <c r="K5636" s="184"/>
      <c r="L5636" s="183"/>
    </row>
    <row r="5637">
      <c r="A5637" s="454"/>
      <c r="B5637" s="927"/>
      <c r="C5637" s="580"/>
      <c r="D5637" s="939"/>
      <c r="E5637" s="940"/>
      <c r="F5637" s="941"/>
      <c r="G5637" s="937" t="str">
        <f t="array" ref="G5637">xlookup(F5637,'Internal Staffing Calculator'!E:E,'Internal Staffing Calculator'!C:C,"")</f>
        <v/>
      </c>
      <c r="H5637" s="932" t="str">
        <f t="array" ref="H5637">if(F5637&lt;&gt;"", iferror(index('Internal Staffing Calculator'!B$8:B23500,match(F5637,'Internal Staffing Calculator'!E$8:E23500,0)), "Not In Budget"),"")</f>
        <v/>
      </c>
      <c r="I5637" s="184"/>
      <c r="J5637" s="184"/>
      <c r="K5637" s="184"/>
      <c r="L5637" s="183"/>
    </row>
    <row r="5638">
      <c r="A5638" s="454"/>
      <c r="B5638" s="927"/>
      <c r="C5638" s="580"/>
      <c r="D5638" s="939"/>
      <c r="E5638" s="940"/>
      <c r="F5638" s="941"/>
      <c r="G5638" s="937" t="str">
        <f t="array" ref="G5638">xlookup(F5638,'Internal Staffing Calculator'!E:E,'Internal Staffing Calculator'!C:C,"")</f>
        <v/>
      </c>
      <c r="H5638" s="932" t="str">
        <f t="array" ref="H5638">if(F5638&lt;&gt;"", iferror(index('Internal Staffing Calculator'!B$8:B23500,match(F5638,'Internal Staffing Calculator'!E$8:E23500,0)), "Not In Budget"),"")</f>
        <v/>
      </c>
      <c r="I5638" s="184"/>
      <c r="J5638" s="184"/>
      <c r="K5638" s="184"/>
      <c r="L5638" s="183"/>
    </row>
    <row r="5639">
      <c r="A5639" s="454"/>
      <c r="B5639" s="927"/>
      <c r="C5639" s="580"/>
      <c r="D5639" s="939"/>
      <c r="E5639" s="940"/>
      <c r="F5639" s="941"/>
      <c r="G5639" s="937" t="str">
        <f t="array" ref="G5639">xlookup(F5639,'Internal Staffing Calculator'!E:E,'Internal Staffing Calculator'!C:C,"")</f>
        <v/>
      </c>
      <c r="H5639" s="932" t="str">
        <f t="array" ref="H5639">if(F5639&lt;&gt;"", iferror(index('Internal Staffing Calculator'!B$8:B23500,match(F5639,'Internal Staffing Calculator'!E$8:E23500,0)), "Not In Budget"),"")</f>
        <v/>
      </c>
      <c r="I5639" s="184"/>
      <c r="J5639" s="184"/>
      <c r="K5639" s="184"/>
      <c r="L5639" s="183"/>
    </row>
    <row r="5640">
      <c r="A5640" s="454"/>
      <c r="B5640" s="927"/>
      <c r="C5640" s="580"/>
      <c r="D5640" s="939"/>
      <c r="E5640" s="940"/>
      <c r="F5640" s="941"/>
      <c r="G5640" s="937" t="str">
        <f t="array" ref="G5640">xlookup(F5640,'Internal Staffing Calculator'!E:E,'Internal Staffing Calculator'!C:C,"")</f>
        <v/>
      </c>
      <c r="H5640" s="932" t="str">
        <f t="array" ref="H5640">if(F5640&lt;&gt;"", iferror(index('Internal Staffing Calculator'!B$8:B23500,match(F5640,'Internal Staffing Calculator'!E$8:E23500,0)), "Not In Budget"),"")</f>
        <v/>
      </c>
      <c r="I5640" s="184"/>
      <c r="J5640" s="184"/>
      <c r="K5640" s="184"/>
      <c r="L5640" s="183"/>
    </row>
    <row r="5641">
      <c r="A5641" s="454"/>
      <c r="B5641" s="927"/>
      <c r="C5641" s="580"/>
      <c r="D5641" s="939"/>
      <c r="E5641" s="940"/>
      <c r="F5641" s="941"/>
      <c r="G5641" s="937" t="str">
        <f t="array" ref="G5641">xlookup(F5641,'Internal Staffing Calculator'!E:E,'Internal Staffing Calculator'!C:C,"")</f>
        <v/>
      </c>
      <c r="H5641" s="932" t="str">
        <f t="array" ref="H5641">if(F5641&lt;&gt;"", iferror(index('Internal Staffing Calculator'!B$8:B23500,match(F5641,'Internal Staffing Calculator'!E$8:E23500,0)), "Not In Budget"),"")</f>
        <v/>
      </c>
      <c r="I5641" s="184"/>
      <c r="J5641" s="184"/>
      <c r="K5641" s="184"/>
      <c r="L5641" s="183"/>
    </row>
    <row r="5642">
      <c r="A5642" s="454"/>
      <c r="B5642" s="927"/>
      <c r="C5642" s="580"/>
      <c r="D5642" s="939"/>
      <c r="E5642" s="940"/>
      <c r="F5642" s="941"/>
      <c r="G5642" s="937" t="str">
        <f t="array" ref="G5642">xlookup(F5642,'Internal Staffing Calculator'!E:E,'Internal Staffing Calculator'!C:C,"")</f>
        <v/>
      </c>
      <c r="H5642" s="932" t="str">
        <f t="array" ref="H5642">if(F5642&lt;&gt;"", iferror(index('Internal Staffing Calculator'!B$8:B23500,match(F5642,'Internal Staffing Calculator'!E$8:E23500,0)), "Not In Budget"),"")</f>
        <v/>
      </c>
      <c r="I5642" s="184"/>
      <c r="J5642" s="184"/>
      <c r="K5642" s="184"/>
      <c r="L5642" s="183"/>
    </row>
    <row r="5643">
      <c r="A5643" s="454"/>
      <c r="B5643" s="927"/>
      <c r="C5643" s="580"/>
      <c r="D5643" s="939"/>
      <c r="E5643" s="940"/>
      <c r="F5643" s="941"/>
      <c r="G5643" s="937" t="str">
        <f t="array" ref="G5643">xlookup(F5643,'Internal Staffing Calculator'!E:E,'Internal Staffing Calculator'!C:C,"")</f>
        <v/>
      </c>
      <c r="H5643" s="932" t="str">
        <f t="array" ref="H5643">if(F5643&lt;&gt;"", iferror(index('Internal Staffing Calculator'!B$8:B23500,match(F5643,'Internal Staffing Calculator'!E$8:E23500,0)), "Not In Budget"),"")</f>
        <v/>
      </c>
      <c r="I5643" s="184"/>
      <c r="J5643" s="184"/>
      <c r="K5643" s="184"/>
      <c r="L5643" s="183"/>
    </row>
    <row r="5644">
      <c r="A5644" s="454"/>
      <c r="B5644" s="927"/>
      <c r="C5644" s="580"/>
      <c r="D5644" s="939"/>
      <c r="E5644" s="940"/>
      <c r="F5644" s="941"/>
      <c r="G5644" s="937" t="str">
        <f t="array" ref="G5644">xlookup(F5644,'Internal Staffing Calculator'!E:E,'Internal Staffing Calculator'!C:C,"")</f>
        <v/>
      </c>
      <c r="H5644" s="932" t="str">
        <f t="array" ref="H5644">if(F5644&lt;&gt;"", iferror(index('Internal Staffing Calculator'!B$8:B23500,match(F5644,'Internal Staffing Calculator'!E$8:E23500,0)), "Not In Budget"),"")</f>
        <v/>
      </c>
      <c r="I5644" s="184"/>
      <c r="J5644" s="184"/>
      <c r="K5644" s="184"/>
      <c r="L5644" s="183"/>
    </row>
    <row r="5645">
      <c r="A5645" s="454"/>
      <c r="B5645" s="927"/>
      <c r="C5645" s="580"/>
      <c r="D5645" s="939"/>
      <c r="E5645" s="940"/>
      <c r="F5645" s="941"/>
      <c r="G5645" s="937" t="str">
        <f t="array" ref="G5645">xlookup(F5645,'Internal Staffing Calculator'!E:E,'Internal Staffing Calculator'!C:C,"")</f>
        <v/>
      </c>
      <c r="H5645" s="932" t="str">
        <f t="array" ref="H5645">if(F5645&lt;&gt;"", iferror(index('Internal Staffing Calculator'!B$8:B23500,match(F5645,'Internal Staffing Calculator'!E$8:E23500,0)), "Not In Budget"),"")</f>
        <v/>
      </c>
      <c r="I5645" s="184"/>
      <c r="J5645" s="184"/>
      <c r="K5645" s="184"/>
      <c r="L5645" s="183"/>
    </row>
    <row r="5646">
      <c r="A5646" s="454"/>
      <c r="B5646" s="927"/>
      <c r="C5646" s="580"/>
      <c r="D5646" s="939"/>
      <c r="E5646" s="940"/>
      <c r="F5646" s="941"/>
      <c r="G5646" s="937" t="str">
        <f t="array" ref="G5646">xlookup(F5646,'Internal Staffing Calculator'!E:E,'Internal Staffing Calculator'!C:C,"")</f>
        <v/>
      </c>
      <c r="H5646" s="932" t="str">
        <f t="array" ref="H5646">if(F5646&lt;&gt;"", iferror(index('Internal Staffing Calculator'!B$8:B23500,match(F5646,'Internal Staffing Calculator'!E$8:E23500,0)), "Not In Budget"),"")</f>
        <v/>
      </c>
      <c r="I5646" s="184"/>
      <c r="J5646" s="184"/>
      <c r="K5646" s="184"/>
      <c r="L5646" s="183"/>
    </row>
    <row r="5647">
      <c r="A5647" s="454"/>
      <c r="B5647" s="927"/>
      <c r="C5647" s="580"/>
      <c r="D5647" s="939"/>
      <c r="E5647" s="940"/>
      <c r="F5647" s="941"/>
      <c r="G5647" s="937" t="str">
        <f t="array" ref="G5647">xlookup(F5647,'Internal Staffing Calculator'!E:E,'Internal Staffing Calculator'!C:C,"")</f>
        <v/>
      </c>
      <c r="H5647" s="932" t="str">
        <f t="array" ref="H5647">if(F5647&lt;&gt;"", iferror(index('Internal Staffing Calculator'!B$8:B23500,match(F5647,'Internal Staffing Calculator'!E$8:E23500,0)), "Not In Budget"),"")</f>
        <v/>
      </c>
      <c r="I5647" s="184"/>
      <c r="J5647" s="184"/>
      <c r="K5647" s="184"/>
      <c r="L5647" s="183"/>
    </row>
    <row r="5648">
      <c r="A5648" s="454"/>
      <c r="B5648" s="927"/>
      <c r="C5648" s="580"/>
      <c r="D5648" s="939"/>
      <c r="E5648" s="940"/>
      <c r="F5648" s="941"/>
      <c r="G5648" s="937" t="str">
        <f t="array" ref="G5648">xlookup(F5648,'Internal Staffing Calculator'!E:E,'Internal Staffing Calculator'!C:C,"")</f>
        <v/>
      </c>
      <c r="H5648" s="932" t="str">
        <f t="array" ref="H5648">if(F5648&lt;&gt;"", iferror(index('Internal Staffing Calculator'!B$8:B23500,match(F5648,'Internal Staffing Calculator'!E$8:E23500,0)), "Not In Budget"),"")</f>
        <v/>
      </c>
      <c r="I5648" s="184"/>
      <c r="J5648" s="184"/>
      <c r="K5648" s="184"/>
      <c r="L5648" s="183"/>
    </row>
    <row r="5649">
      <c r="A5649" s="454"/>
      <c r="B5649" s="927"/>
      <c r="C5649" s="580"/>
      <c r="D5649" s="939"/>
      <c r="E5649" s="940"/>
      <c r="F5649" s="941"/>
      <c r="G5649" s="937" t="str">
        <f t="array" ref="G5649">xlookup(F5649,'Internal Staffing Calculator'!E:E,'Internal Staffing Calculator'!C:C,"")</f>
        <v/>
      </c>
      <c r="H5649" s="932" t="str">
        <f t="array" ref="H5649">if(F5649&lt;&gt;"", iferror(index('Internal Staffing Calculator'!B$8:B23500,match(F5649,'Internal Staffing Calculator'!E$8:E23500,0)), "Not In Budget"),"")</f>
        <v/>
      </c>
      <c r="I5649" s="184"/>
      <c r="J5649" s="184"/>
      <c r="K5649" s="184"/>
      <c r="L5649" s="183"/>
    </row>
    <row r="5650">
      <c r="A5650" s="454"/>
      <c r="B5650" s="927"/>
      <c r="C5650" s="580"/>
      <c r="D5650" s="939"/>
      <c r="E5650" s="940"/>
      <c r="F5650" s="941"/>
      <c r="G5650" s="937" t="str">
        <f t="array" ref="G5650">xlookup(F5650,'Internal Staffing Calculator'!E:E,'Internal Staffing Calculator'!C:C,"")</f>
        <v/>
      </c>
      <c r="H5650" s="932" t="str">
        <f t="array" ref="H5650">if(F5650&lt;&gt;"", iferror(index('Internal Staffing Calculator'!B$8:B23500,match(F5650,'Internal Staffing Calculator'!E$8:E23500,0)), "Not In Budget"),"")</f>
        <v/>
      </c>
      <c r="I5650" s="184"/>
      <c r="J5650" s="184"/>
      <c r="K5650" s="184"/>
      <c r="L5650" s="183"/>
    </row>
    <row r="5651">
      <c r="A5651" s="454"/>
      <c r="B5651" s="927"/>
      <c r="C5651" s="580"/>
      <c r="D5651" s="939"/>
      <c r="E5651" s="940"/>
      <c r="F5651" s="941"/>
      <c r="G5651" s="937" t="str">
        <f t="array" ref="G5651">xlookup(F5651,'Internal Staffing Calculator'!E:E,'Internal Staffing Calculator'!C:C,"")</f>
        <v/>
      </c>
      <c r="H5651" s="932" t="str">
        <f t="array" ref="H5651">if(F5651&lt;&gt;"", iferror(index('Internal Staffing Calculator'!B$8:B23500,match(F5651,'Internal Staffing Calculator'!E$8:E23500,0)), "Not In Budget"),"")</f>
        <v/>
      </c>
      <c r="I5651" s="184"/>
      <c r="J5651" s="184"/>
      <c r="K5651" s="184"/>
      <c r="L5651" s="183"/>
    </row>
    <row r="5652">
      <c r="A5652" s="454"/>
      <c r="B5652" s="927"/>
      <c r="C5652" s="580"/>
      <c r="D5652" s="939"/>
      <c r="E5652" s="940"/>
      <c r="F5652" s="941"/>
      <c r="G5652" s="937" t="str">
        <f t="array" ref="G5652">xlookup(F5652,'Internal Staffing Calculator'!E:E,'Internal Staffing Calculator'!C:C,"")</f>
        <v/>
      </c>
      <c r="H5652" s="932" t="str">
        <f t="array" ref="H5652">if(F5652&lt;&gt;"", iferror(index('Internal Staffing Calculator'!B$8:B23500,match(F5652,'Internal Staffing Calculator'!E$8:E23500,0)), "Not In Budget"),"")</f>
        <v/>
      </c>
      <c r="I5652" s="184"/>
      <c r="J5652" s="184"/>
      <c r="K5652" s="184"/>
      <c r="L5652" s="183"/>
    </row>
    <row r="5653">
      <c r="A5653" s="454"/>
      <c r="B5653" s="927"/>
      <c r="C5653" s="580"/>
      <c r="D5653" s="939"/>
      <c r="E5653" s="940"/>
      <c r="F5653" s="941"/>
      <c r="G5653" s="937" t="str">
        <f t="array" ref="G5653">xlookup(F5653,'Internal Staffing Calculator'!E:E,'Internal Staffing Calculator'!C:C,"")</f>
        <v/>
      </c>
      <c r="H5653" s="932" t="str">
        <f t="array" ref="H5653">if(F5653&lt;&gt;"", iferror(index('Internal Staffing Calculator'!B$8:B23500,match(F5653,'Internal Staffing Calculator'!E$8:E23500,0)), "Not In Budget"),"")</f>
        <v/>
      </c>
      <c r="I5653" s="184"/>
      <c r="J5653" s="184"/>
      <c r="K5653" s="184"/>
      <c r="L5653" s="183"/>
    </row>
    <row r="5654">
      <c r="A5654" s="454"/>
      <c r="B5654" s="927"/>
      <c r="C5654" s="580"/>
      <c r="D5654" s="939"/>
      <c r="E5654" s="940"/>
      <c r="F5654" s="941"/>
      <c r="G5654" s="937" t="str">
        <f t="array" ref="G5654">xlookup(F5654,'Internal Staffing Calculator'!E:E,'Internal Staffing Calculator'!C:C,"")</f>
        <v/>
      </c>
      <c r="H5654" s="932" t="str">
        <f t="array" ref="H5654">if(F5654&lt;&gt;"", iferror(index('Internal Staffing Calculator'!B$8:B23500,match(F5654,'Internal Staffing Calculator'!E$8:E23500,0)), "Not In Budget"),"")</f>
        <v/>
      </c>
      <c r="I5654" s="184"/>
      <c r="J5654" s="184"/>
      <c r="K5654" s="184"/>
      <c r="L5654" s="183"/>
    </row>
    <row r="5655">
      <c r="A5655" s="454"/>
      <c r="B5655" s="927"/>
      <c r="C5655" s="580"/>
      <c r="D5655" s="939"/>
      <c r="E5655" s="940"/>
      <c r="F5655" s="941"/>
      <c r="G5655" s="937" t="str">
        <f t="array" ref="G5655">xlookup(F5655,'Internal Staffing Calculator'!E:E,'Internal Staffing Calculator'!C:C,"")</f>
        <v/>
      </c>
      <c r="H5655" s="932" t="str">
        <f t="array" ref="H5655">if(F5655&lt;&gt;"", iferror(index('Internal Staffing Calculator'!B$8:B23500,match(F5655,'Internal Staffing Calculator'!E$8:E23500,0)), "Not In Budget"),"")</f>
        <v/>
      </c>
      <c r="I5655" s="184"/>
      <c r="J5655" s="184"/>
      <c r="K5655" s="184"/>
      <c r="L5655" s="183"/>
    </row>
    <row r="5656">
      <c r="A5656" s="454"/>
      <c r="B5656" s="927"/>
      <c r="C5656" s="580"/>
      <c r="D5656" s="939"/>
      <c r="E5656" s="940"/>
      <c r="F5656" s="941"/>
      <c r="G5656" s="937" t="str">
        <f t="array" ref="G5656">xlookup(F5656,'Internal Staffing Calculator'!E:E,'Internal Staffing Calculator'!C:C,"")</f>
        <v/>
      </c>
      <c r="H5656" s="932" t="str">
        <f t="array" ref="H5656">if(F5656&lt;&gt;"", iferror(index('Internal Staffing Calculator'!B$8:B23500,match(F5656,'Internal Staffing Calculator'!E$8:E23500,0)), "Not In Budget"),"")</f>
        <v/>
      </c>
      <c r="I5656" s="184"/>
      <c r="J5656" s="184"/>
      <c r="K5656" s="184"/>
      <c r="L5656" s="183"/>
    </row>
    <row r="5657">
      <c r="A5657" s="454"/>
      <c r="B5657" s="927"/>
      <c r="C5657" s="580"/>
      <c r="D5657" s="939"/>
      <c r="E5657" s="940"/>
      <c r="F5657" s="941"/>
      <c r="G5657" s="937" t="str">
        <f t="array" ref="G5657">xlookup(F5657,'Internal Staffing Calculator'!E:E,'Internal Staffing Calculator'!C:C,"")</f>
        <v/>
      </c>
      <c r="H5657" s="932" t="str">
        <f t="array" ref="H5657">if(F5657&lt;&gt;"", iferror(index('Internal Staffing Calculator'!B$8:B23500,match(F5657,'Internal Staffing Calculator'!E$8:E23500,0)), "Not In Budget"),"")</f>
        <v/>
      </c>
      <c r="I5657" s="184"/>
      <c r="J5657" s="184"/>
      <c r="K5657" s="184"/>
      <c r="L5657" s="183"/>
    </row>
    <row r="5658">
      <c r="A5658" s="454"/>
      <c r="B5658" s="927"/>
      <c r="C5658" s="580"/>
      <c r="D5658" s="939"/>
      <c r="E5658" s="940"/>
      <c r="F5658" s="941"/>
      <c r="G5658" s="937" t="str">
        <f t="array" ref="G5658">xlookup(F5658,'Internal Staffing Calculator'!E:E,'Internal Staffing Calculator'!C:C,"")</f>
        <v/>
      </c>
      <c r="H5658" s="932" t="str">
        <f t="array" ref="H5658">if(F5658&lt;&gt;"", iferror(index('Internal Staffing Calculator'!B$8:B23500,match(F5658,'Internal Staffing Calculator'!E$8:E23500,0)), "Not In Budget"),"")</f>
        <v/>
      </c>
      <c r="I5658" s="184"/>
      <c r="J5658" s="184"/>
      <c r="K5658" s="184"/>
      <c r="L5658" s="183"/>
    </row>
    <row r="5659">
      <c r="A5659" s="454"/>
      <c r="B5659" s="927"/>
      <c r="C5659" s="580"/>
      <c r="D5659" s="939"/>
      <c r="E5659" s="940"/>
      <c r="F5659" s="941"/>
      <c r="G5659" s="937" t="str">
        <f t="array" ref="G5659">xlookup(F5659,'Internal Staffing Calculator'!E:E,'Internal Staffing Calculator'!C:C,"")</f>
        <v/>
      </c>
      <c r="H5659" s="932" t="str">
        <f t="array" ref="H5659">if(F5659&lt;&gt;"", iferror(index('Internal Staffing Calculator'!B$8:B23500,match(F5659,'Internal Staffing Calculator'!E$8:E23500,0)), "Not In Budget"),"")</f>
        <v/>
      </c>
      <c r="I5659" s="184"/>
      <c r="J5659" s="184"/>
      <c r="K5659" s="184"/>
      <c r="L5659" s="183"/>
    </row>
    <row r="5660">
      <c r="A5660" s="454"/>
      <c r="B5660" s="927"/>
      <c r="C5660" s="580"/>
      <c r="D5660" s="939"/>
      <c r="E5660" s="940"/>
      <c r="F5660" s="941"/>
      <c r="G5660" s="937" t="str">
        <f t="array" ref="G5660">xlookup(F5660,'Internal Staffing Calculator'!E:E,'Internal Staffing Calculator'!C:C,"")</f>
        <v/>
      </c>
      <c r="H5660" s="932" t="str">
        <f t="array" ref="H5660">if(F5660&lt;&gt;"", iferror(index('Internal Staffing Calculator'!B$8:B23500,match(F5660,'Internal Staffing Calculator'!E$8:E23500,0)), "Not In Budget"),"")</f>
        <v/>
      </c>
      <c r="I5660" s="184"/>
      <c r="J5660" s="184"/>
      <c r="K5660" s="184"/>
      <c r="L5660" s="183"/>
    </row>
    <row r="5661">
      <c r="A5661" s="454"/>
      <c r="B5661" s="927"/>
      <c r="C5661" s="580"/>
      <c r="D5661" s="939"/>
      <c r="E5661" s="940"/>
      <c r="F5661" s="941"/>
      <c r="G5661" s="937" t="str">
        <f t="array" ref="G5661">xlookup(F5661,'Internal Staffing Calculator'!E:E,'Internal Staffing Calculator'!C:C,"")</f>
        <v/>
      </c>
      <c r="H5661" s="932" t="str">
        <f t="array" ref="H5661">if(F5661&lt;&gt;"", iferror(index('Internal Staffing Calculator'!B$8:B23500,match(F5661,'Internal Staffing Calculator'!E$8:E23500,0)), "Not In Budget"),"")</f>
        <v/>
      </c>
      <c r="I5661" s="184"/>
      <c r="J5661" s="184"/>
      <c r="K5661" s="184"/>
      <c r="L5661" s="183"/>
    </row>
    <row r="5662">
      <c r="A5662" s="454"/>
      <c r="B5662" s="927"/>
      <c r="C5662" s="580"/>
      <c r="D5662" s="939"/>
      <c r="E5662" s="940"/>
      <c r="F5662" s="941"/>
      <c r="G5662" s="937" t="str">
        <f t="array" ref="G5662">xlookup(F5662,'Internal Staffing Calculator'!E:E,'Internal Staffing Calculator'!C:C,"")</f>
        <v/>
      </c>
      <c r="H5662" s="932" t="str">
        <f t="array" ref="H5662">if(F5662&lt;&gt;"", iferror(index('Internal Staffing Calculator'!B$8:B23500,match(F5662,'Internal Staffing Calculator'!E$8:E23500,0)), "Not In Budget"),"")</f>
        <v/>
      </c>
      <c r="I5662" s="184"/>
      <c r="J5662" s="184"/>
      <c r="K5662" s="184"/>
      <c r="L5662" s="183"/>
    </row>
    <row r="5663">
      <c r="A5663" s="454"/>
      <c r="B5663" s="927"/>
      <c r="C5663" s="580"/>
      <c r="D5663" s="939"/>
      <c r="E5663" s="940"/>
      <c r="F5663" s="941"/>
      <c r="G5663" s="937" t="str">
        <f t="array" ref="G5663">xlookup(F5663,'Internal Staffing Calculator'!E:E,'Internal Staffing Calculator'!C:C,"")</f>
        <v/>
      </c>
      <c r="H5663" s="932" t="str">
        <f t="array" ref="H5663">if(F5663&lt;&gt;"", iferror(index('Internal Staffing Calculator'!B$8:B23500,match(F5663,'Internal Staffing Calculator'!E$8:E23500,0)), "Not In Budget"),"")</f>
        <v/>
      </c>
      <c r="I5663" s="184"/>
      <c r="J5663" s="184"/>
      <c r="K5663" s="184"/>
      <c r="L5663" s="183"/>
    </row>
    <row r="5664">
      <c r="A5664" s="454"/>
      <c r="B5664" s="927"/>
      <c r="C5664" s="580"/>
      <c r="D5664" s="939"/>
      <c r="E5664" s="940"/>
      <c r="F5664" s="941"/>
      <c r="G5664" s="937" t="str">
        <f t="array" ref="G5664">xlookup(F5664,'Internal Staffing Calculator'!E:E,'Internal Staffing Calculator'!C:C,"")</f>
        <v/>
      </c>
      <c r="H5664" s="932" t="str">
        <f t="array" ref="H5664">if(F5664&lt;&gt;"", iferror(index('Internal Staffing Calculator'!B$8:B23500,match(F5664,'Internal Staffing Calculator'!E$8:E23500,0)), "Not In Budget"),"")</f>
        <v/>
      </c>
      <c r="I5664" s="184"/>
      <c r="J5664" s="184"/>
      <c r="K5664" s="184"/>
      <c r="L5664" s="183"/>
    </row>
    <row r="5665">
      <c r="A5665" s="454"/>
      <c r="B5665" s="927"/>
      <c r="C5665" s="580"/>
      <c r="D5665" s="939"/>
      <c r="E5665" s="940"/>
      <c r="F5665" s="941"/>
      <c r="G5665" s="937" t="str">
        <f t="array" ref="G5665">xlookup(F5665,'Internal Staffing Calculator'!E:E,'Internal Staffing Calculator'!C:C,"")</f>
        <v/>
      </c>
      <c r="H5665" s="932" t="str">
        <f t="array" ref="H5665">if(F5665&lt;&gt;"", iferror(index('Internal Staffing Calculator'!B$8:B23500,match(F5665,'Internal Staffing Calculator'!E$8:E23500,0)), "Not In Budget"),"")</f>
        <v/>
      </c>
      <c r="I5665" s="184"/>
      <c r="J5665" s="184"/>
      <c r="K5665" s="184"/>
      <c r="L5665" s="183"/>
    </row>
    <row r="5666">
      <c r="A5666" s="454"/>
      <c r="B5666" s="927"/>
      <c r="C5666" s="580"/>
      <c r="D5666" s="939"/>
      <c r="E5666" s="940"/>
      <c r="F5666" s="941"/>
      <c r="G5666" s="937" t="str">
        <f t="array" ref="G5666">xlookup(F5666,'Internal Staffing Calculator'!E:E,'Internal Staffing Calculator'!C:C,"")</f>
        <v/>
      </c>
      <c r="H5666" s="932" t="str">
        <f t="array" ref="H5666">if(F5666&lt;&gt;"", iferror(index('Internal Staffing Calculator'!B$8:B23500,match(F5666,'Internal Staffing Calculator'!E$8:E23500,0)), "Not In Budget"),"")</f>
        <v/>
      </c>
      <c r="I5666" s="184"/>
      <c r="J5666" s="184"/>
      <c r="K5666" s="184"/>
      <c r="L5666" s="183"/>
    </row>
    <row r="5667">
      <c r="A5667" s="454"/>
      <c r="B5667" s="927"/>
      <c r="C5667" s="580"/>
      <c r="D5667" s="939"/>
      <c r="E5667" s="940"/>
      <c r="F5667" s="941"/>
      <c r="G5667" s="937" t="str">
        <f t="array" ref="G5667">xlookup(F5667,'Internal Staffing Calculator'!E:E,'Internal Staffing Calculator'!C:C,"")</f>
        <v/>
      </c>
      <c r="H5667" s="932" t="str">
        <f t="array" ref="H5667">if(F5667&lt;&gt;"", iferror(index('Internal Staffing Calculator'!B$8:B23500,match(F5667,'Internal Staffing Calculator'!E$8:E23500,0)), "Not In Budget"),"")</f>
        <v/>
      </c>
      <c r="I5667" s="184"/>
      <c r="J5667" s="184"/>
      <c r="K5667" s="184"/>
      <c r="L5667" s="183"/>
    </row>
    <row r="5668">
      <c r="A5668" s="454"/>
      <c r="B5668" s="927"/>
      <c r="C5668" s="580"/>
      <c r="D5668" s="939"/>
      <c r="E5668" s="940"/>
      <c r="F5668" s="941"/>
      <c r="G5668" s="937" t="str">
        <f t="array" ref="G5668">xlookup(F5668,'Internal Staffing Calculator'!E:E,'Internal Staffing Calculator'!C:C,"")</f>
        <v/>
      </c>
      <c r="H5668" s="932" t="str">
        <f t="array" ref="H5668">if(F5668&lt;&gt;"", iferror(index('Internal Staffing Calculator'!B$8:B23500,match(F5668,'Internal Staffing Calculator'!E$8:E23500,0)), "Not In Budget"),"")</f>
        <v/>
      </c>
      <c r="I5668" s="184"/>
      <c r="J5668" s="184"/>
      <c r="K5668" s="184"/>
      <c r="L5668" s="183"/>
    </row>
    <row r="5669">
      <c r="A5669" s="454"/>
      <c r="B5669" s="927"/>
      <c r="C5669" s="580"/>
      <c r="D5669" s="939"/>
      <c r="E5669" s="940"/>
      <c r="F5669" s="941"/>
      <c r="G5669" s="937" t="str">
        <f t="array" ref="G5669">xlookup(F5669,'Internal Staffing Calculator'!E:E,'Internal Staffing Calculator'!C:C,"")</f>
        <v/>
      </c>
      <c r="H5669" s="932" t="str">
        <f t="array" ref="H5669">if(F5669&lt;&gt;"", iferror(index('Internal Staffing Calculator'!B$8:B23500,match(F5669,'Internal Staffing Calculator'!E$8:E23500,0)), "Not In Budget"),"")</f>
        <v/>
      </c>
      <c r="I5669" s="184"/>
      <c r="J5669" s="184"/>
      <c r="K5669" s="184"/>
      <c r="L5669" s="183"/>
    </row>
    <row r="5670">
      <c r="A5670" s="454"/>
      <c r="B5670" s="927"/>
      <c r="C5670" s="580"/>
      <c r="D5670" s="939"/>
      <c r="E5670" s="940"/>
      <c r="F5670" s="941"/>
      <c r="G5670" s="937" t="str">
        <f t="array" ref="G5670">xlookup(F5670,'Internal Staffing Calculator'!E:E,'Internal Staffing Calculator'!C:C,"")</f>
        <v/>
      </c>
      <c r="H5670" s="932" t="str">
        <f t="array" ref="H5670">if(F5670&lt;&gt;"", iferror(index('Internal Staffing Calculator'!B$8:B23500,match(F5670,'Internal Staffing Calculator'!E$8:E23500,0)), "Not In Budget"),"")</f>
        <v/>
      </c>
      <c r="I5670" s="184"/>
      <c r="J5670" s="184"/>
      <c r="K5670" s="184"/>
      <c r="L5670" s="183"/>
    </row>
    <row r="5671">
      <c r="A5671" s="454"/>
      <c r="B5671" s="927"/>
      <c r="C5671" s="580"/>
      <c r="D5671" s="939"/>
      <c r="E5671" s="940"/>
      <c r="F5671" s="941"/>
      <c r="G5671" s="937" t="str">
        <f t="array" ref="G5671">xlookup(F5671,'Internal Staffing Calculator'!E:E,'Internal Staffing Calculator'!C:C,"")</f>
        <v/>
      </c>
      <c r="H5671" s="932" t="str">
        <f t="array" ref="H5671">if(F5671&lt;&gt;"", iferror(index('Internal Staffing Calculator'!B$8:B23500,match(F5671,'Internal Staffing Calculator'!E$8:E23500,0)), "Not In Budget"),"")</f>
        <v/>
      </c>
      <c r="I5671" s="184"/>
      <c r="J5671" s="184"/>
      <c r="K5671" s="184"/>
      <c r="L5671" s="183"/>
    </row>
    <row r="5672">
      <c r="A5672" s="454"/>
      <c r="B5672" s="927"/>
      <c r="C5672" s="580"/>
      <c r="D5672" s="939"/>
      <c r="E5672" s="940"/>
      <c r="F5672" s="941"/>
      <c r="G5672" s="937" t="str">
        <f t="array" ref="G5672">xlookup(F5672,'Internal Staffing Calculator'!E:E,'Internal Staffing Calculator'!C:C,"")</f>
        <v/>
      </c>
      <c r="H5672" s="932" t="str">
        <f t="array" ref="H5672">if(F5672&lt;&gt;"", iferror(index('Internal Staffing Calculator'!B$8:B23500,match(F5672,'Internal Staffing Calculator'!E$8:E23500,0)), "Not In Budget"),"")</f>
        <v/>
      </c>
      <c r="I5672" s="184"/>
      <c r="J5672" s="184"/>
      <c r="K5672" s="184"/>
      <c r="L5672" s="183"/>
    </row>
    <row r="5673">
      <c r="A5673" s="454"/>
      <c r="B5673" s="927"/>
      <c r="C5673" s="580"/>
      <c r="D5673" s="939"/>
      <c r="E5673" s="940"/>
      <c r="F5673" s="941"/>
      <c r="G5673" s="937" t="str">
        <f t="array" ref="G5673">xlookup(F5673,'Internal Staffing Calculator'!E:E,'Internal Staffing Calculator'!C:C,"")</f>
        <v/>
      </c>
      <c r="H5673" s="932" t="str">
        <f t="array" ref="H5673">if(F5673&lt;&gt;"", iferror(index('Internal Staffing Calculator'!B$8:B23500,match(F5673,'Internal Staffing Calculator'!E$8:E23500,0)), "Not In Budget"),"")</f>
        <v/>
      </c>
      <c r="I5673" s="184"/>
      <c r="J5673" s="184"/>
      <c r="K5673" s="184"/>
      <c r="L5673" s="183"/>
    </row>
    <row r="5674">
      <c r="A5674" s="454"/>
      <c r="B5674" s="927"/>
      <c r="C5674" s="580"/>
      <c r="D5674" s="939"/>
      <c r="E5674" s="940"/>
      <c r="F5674" s="941"/>
      <c r="G5674" s="937" t="str">
        <f t="array" ref="G5674">xlookup(F5674,'Internal Staffing Calculator'!E:E,'Internal Staffing Calculator'!C:C,"")</f>
        <v/>
      </c>
      <c r="H5674" s="932" t="str">
        <f t="array" ref="H5674">if(F5674&lt;&gt;"", iferror(index('Internal Staffing Calculator'!B$8:B23500,match(F5674,'Internal Staffing Calculator'!E$8:E23500,0)), "Not In Budget"),"")</f>
        <v/>
      </c>
      <c r="I5674" s="184"/>
      <c r="J5674" s="184"/>
      <c r="K5674" s="184"/>
      <c r="L5674" s="183"/>
    </row>
    <row r="5675">
      <c r="A5675" s="454"/>
      <c r="B5675" s="927"/>
      <c r="C5675" s="580"/>
      <c r="D5675" s="939"/>
      <c r="E5675" s="940"/>
      <c r="F5675" s="941"/>
      <c r="G5675" s="937" t="str">
        <f t="array" ref="G5675">xlookup(F5675,'Internal Staffing Calculator'!E:E,'Internal Staffing Calculator'!C:C,"")</f>
        <v/>
      </c>
      <c r="H5675" s="932" t="str">
        <f t="array" ref="H5675">if(F5675&lt;&gt;"", iferror(index('Internal Staffing Calculator'!B$8:B23500,match(F5675,'Internal Staffing Calculator'!E$8:E23500,0)), "Not In Budget"),"")</f>
        <v/>
      </c>
      <c r="I5675" s="184"/>
      <c r="J5675" s="184"/>
      <c r="K5675" s="184"/>
      <c r="L5675" s="183"/>
    </row>
    <row r="5676">
      <c r="A5676" s="454"/>
      <c r="B5676" s="927"/>
      <c r="C5676" s="580"/>
      <c r="D5676" s="939"/>
      <c r="E5676" s="940"/>
      <c r="F5676" s="941"/>
      <c r="G5676" s="937" t="str">
        <f t="array" ref="G5676">xlookup(F5676,'Internal Staffing Calculator'!E:E,'Internal Staffing Calculator'!C:C,"")</f>
        <v/>
      </c>
      <c r="H5676" s="932" t="str">
        <f t="array" ref="H5676">if(F5676&lt;&gt;"", iferror(index('Internal Staffing Calculator'!B$8:B23500,match(F5676,'Internal Staffing Calculator'!E$8:E23500,0)), "Not In Budget"),"")</f>
        <v/>
      </c>
      <c r="I5676" s="184"/>
      <c r="J5676" s="184"/>
      <c r="K5676" s="184"/>
      <c r="L5676" s="183"/>
    </row>
    <row r="5677">
      <c r="A5677" s="454"/>
      <c r="B5677" s="927"/>
      <c r="C5677" s="580"/>
      <c r="D5677" s="939"/>
      <c r="E5677" s="940"/>
      <c r="F5677" s="941"/>
      <c r="G5677" s="937" t="str">
        <f t="array" ref="G5677">xlookup(F5677,'Internal Staffing Calculator'!E:E,'Internal Staffing Calculator'!C:C,"")</f>
        <v/>
      </c>
      <c r="H5677" s="932" t="str">
        <f t="array" ref="H5677">if(F5677&lt;&gt;"", iferror(index('Internal Staffing Calculator'!B$8:B23500,match(F5677,'Internal Staffing Calculator'!E$8:E23500,0)), "Not In Budget"),"")</f>
        <v/>
      </c>
      <c r="I5677" s="184"/>
      <c r="J5677" s="184"/>
      <c r="K5677" s="184"/>
      <c r="L5677" s="183"/>
    </row>
    <row r="5678">
      <c r="A5678" s="454"/>
      <c r="B5678" s="927"/>
      <c r="C5678" s="580"/>
      <c r="D5678" s="939"/>
      <c r="E5678" s="940"/>
      <c r="F5678" s="941"/>
      <c r="G5678" s="937" t="str">
        <f t="array" ref="G5678">xlookup(F5678,'Internal Staffing Calculator'!E:E,'Internal Staffing Calculator'!C:C,"")</f>
        <v/>
      </c>
      <c r="H5678" s="932" t="str">
        <f t="array" ref="H5678">if(F5678&lt;&gt;"", iferror(index('Internal Staffing Calculator'!B$8:B23500,match(F5678,'Internal Staffing Calculator'!E$8:E23500,0)), "Not In Budget"),"")</f>
        <v/>
      </c>
      <c r="I5678" s="184"/>
      <c r="J5678" s="184"/>
      <c r="K5678" s="184"/>
      <c r="L5678" s="183"/>
    </row>
    <row r="5679">
      <c r="A5679" s="454"/>
      <c r="B5679" s="927"/>
      <c r="C5679" s="580"/>
      <c r="D5679" s="939"/>
      <c r="E5679" s="940"/>
      <c r="F5679" s="941"/>
      <c r="G5679" s="937" t="str">
        <f t="array" ref="G5679">xlookup(F5679,'Internal Staffing Calculator'!E:E,'Internal Staffing Calculator'!C:C,"")</f>
        <v/>
      </c>
      <c r="H5679" s="932" t="str">
        <f t="array" ref="H5679">if(F5679&lt;&gt;"", iferror(index('Internal Staffing Calculator'!B$8:B23500,match(F5679,'Internal Staffing Calculator'!E$8:E23500,0)), "Not In Budget"),"")</f>
        <v/>
      </c>
      <c r="I5679" s="184"/>
      <c r="J5679" s="184"/>
      <c r="K5679" s="184"/>
      <c r="L5679" s="183"/>
    </row>
    <row r="5680">
      <c r="A5680" s="454"/>
      <c r="B5680" s="927"/>
      <c r="C5680" s="580"/>
      <c r="D5680" s="939"/>
      <c r="E5680" s="940"/>
      <c r="F5680" s="941"/>
      <c r="G5680" s="937" t="str">
        <f t="array" ref="G5680">xlookup(F5680,'Internal Staffing Calculator'!E:E,'Internal Staffing Calculator'!C:C,"")</f>
        <v/>
      </c>
      <c r="H5680" s="932" t="str">
        <f t="array" ref="H5680">if(F5680&lt;&gt;"", iferror(index('Internal Staffing Calculator'!B$8:B23500,match(F5680,'Internal Staffing Calculator'!E$8:E23500,0)), "Not In Budget"),"")</f>
        <v/>
      </c>
      <c r="I5680" s="184"/>
      <c r="J5680" s="184"/>
      <c r="K5680" s="184"/>
      <c r="L5680" s="183"/>
    </row>
    <row r="5681">
      <c r="A5681" s="454"/>
      <c r="B5681" s="927"/>
      <c r="C5681" s="580"/>
      <c r="D5681" s="939"/>
      <c r="E5681" s="940"/>
      <c r="F5681" s="941"/>
      <c r="G5681" s="937" t="str">
        <f t="array" ref="G5681">xlookup(F5681,'Internal Staffing Calculator'!E:E,'Internal Staffing Calculator'!C:C,"")</f>
        <v/>
      </c>
      <c r="H5681" s="932" t="str">
        <f t="array" ref="H5681">if(F5681&lt;&gt;"", iferror(index('Internal Staffing Calculator'!B$8:B23500,match(F5681,'Internal Staffing Calculator'!E$8:E23500,0)), "Not In Budget"),"")</f>
        <v/>
      </c>
      <c r="I5681" s="184"/>
      <c r="J5681" s="184"/>
      <c r="K5681" s="184"/>
      <c r="L5681" s="183"/>
    </row>
    <row r="5682">
      <c r="A5682" s="454"/>
      <c r="B5682" s="927"/>
      <c r="C5682" s="580"/>
      <c r="D5682" s="939"/>
      <c r="E5682" s="940"/>
      <c r="F5682" s="941"/>
      <c r="G5682" s="937" t="str">
        <f t="array" ref="G5682">xlookup(F5682,'Internal Staffing Calculator'!E:E,'Internal Staffing Calculator'!C:C,"")</f>
        <v/>
      </c>
      <c r="H5682" s="932" t="str">
        <f t="array" ref="H5682">if(F5682&lt;&gt;"", iferror(index('Internal Staffing Calculator'!B$8:B23500,match(F5682,'Internal Staffing Calculator'!E$8:E23500,0)), "Not In Budget"),"")</f>
        <v/>
      </c>
      <c r="I5682" s="184"/>
      <c r="J5682" s="184"/>
      <c r="K5682" s="184"/>
      <c r="L5682" s="183"/>
    </row>
    <row r="5683">
      <c r="A5683" s="454"/>
      <c r="B5683" s="927"/>
      <c r="C5683" s="580"/>
      <c r="D5683" s="939"/>
      <c r="E5683" s="940"/>
      <c r="F5683" s="941"/>
      <c r="G5683" s="937" t="str">
        <f t="array" ref="G5683">xlookup(F5683,'Internal Staffing Calculator'!E:E,'Internal Staffing Calculator'!C:C,"")</f>
        <v/>
      </c>
      <c r="H5683" s="932" t="str">
        <f t="array" ref="H5683">if(F5683&lt;&gt;"", iferror(index('Internal Staffing Calculator'!B$8:B23500,match(F5683,'Internal Staffing Calculator'!E$8:E23500,0)), "Not In Budget"),"")</f>
        <v/>
      </c>
      <c r="I5683" s="184"/>
      <c r="J5683" s="184"/>
      <c r="K5683" s="184"/>
      <c r="L5683" s="183"/>
    </row>
    <row r="5684">
      <c r="A5684" s="454"/>
      <c r="B5684" s="927"/>
      <c r="C5684" s="580"/>
      <c r="D5684" s="939"/>
      <c r="E5684" s="940"/>
      <c r="F5684" s="941"/>
      <c r="G5684" s="937" t="str">
        <f t="array" ref="G5684">xlookup(F5684,'Internal Staffing Calculator'!E:E,'Internal Staffing Calculator'!C:C,"")</f>
        <v/>
      </c>
      <c r="H5684" s="932" t="str">
        <f t="array" ref="H5684">if(F5684&lt;&gt;"", iferror(index('Internal Staffing Calculator'!B$8:B23500,match(F5684,'Internal Staffing Calculator'!E$8:E23500,0)), "Not In Budget"),"")</f>
        <v/>
      </c>
      <c r="I5684" s="184"/>
      <c r="J5684" s="184"/>
      <c r="K5684" s="184"/>
      <c r="L5684" s="183"/>
    </row>
    <row r="5685">
      <c r="A5685" s="454"/>
      <c r="B5685" s="927"/>
      <c r="C5685" s="580"/>
      <c r="D5685" s="939"/>
      <c r="E5685" s="940"/>
      <c r="F5685" s="941"/>
      <c r="G5685" s="937" t="str">
        <f t="array" ref="G5685">xlookup(F5685,'Internal Staffing Calculator'!E:E,'Internal Staffing Calculator'!C:C,"")</f>
        <v/>
      </c>
      <c r="H5685" s="932" t="str">
        <f t="array" ref="H5685">if(F5685&lt;&gt;"", iferror(index('Internal Staffing Calculator'!B$8:B23500,match(F5685,'Internal Staffing Calculator'!E$8:E23500,0)), "Not In Budget"),"")</f>
        <v/>
      </c>
      <c r="I5685" s="184"/>
      <c r="J5685" s="184"/>
      <c r="K5685" s="184"/>
      <c r="L5685" s="183"/>
    </row>
    <row r="5686">
      <c r="A5686" s="454"/>
      <c r="B5686" s="927"/>
      <c r="C5686" s="580"/>
      <c r="D5686" s="939"/>
      <c r="E5686" s="940"/>
      <c r="F5686" s="941"/>
      <c r="G5686" s="937" t="str">
        <f t="array" ref="G5686">xlookup(F5686,'Internal Staffing Calculator'!E:E,'Internal Staffing Calculator'!C:C,"")</f>
        <v/>
      </c>
      <c r="H5686" s="932" t="str">
        <f t="array" ref="H5686">if(F5686&lt;&gt;"", iferror(index('Internal Staffing Calculator'!B$8:B23500,match(F5686,'Internal Staffing Calculator'!E$8:E23500,0)), "Not In Budget"),"")</f>
        <v/>
      </c>
      <c r="I5686" s="184"/>
      <c r="J5686" s="184"/>
      <c r="K5686" s="184"/>
      <c r="L5686" s="183"/>
    </row>
    <row r="5687">
      <c r="A5687" s="454"/>
      <c r="B5687" s="927"/>
      <c r="C5687" s="580"/>
      <c r="D5687" s="939"/>
      <c r="E5687" s="940"/>
      <c r="F5687" s="941"/>
      <c r="G5687" s="937" t="str">
        <f t="array" ref="G5687">xlookup(F5687,'Internal Staffing Calculator'!E:E,'Internal Staffing Calculator'!C:C,"")</f>
        <v/>
      </c>
      <c r="H5687" s="932" t="str">
        <f t="array" ref="H5687">if(F5687&lt;&gt;"", iferror(index('Internal Staffing Calculator'!B$8:B23500,match(F5687,'Internal Staffing Calculator'!E$8:E23500,0)), "Not In Budget"),"")</f>
        <v/>
      </c>
      <c r="I5687" s="184"/>
      <c r="J5687" s="184"/>
      <c r="K5687" s="184"/>
      <c r="L5687" s="183"/>
    </row>
    <row r="5688">
      <c r="A5688" s="454"/>
      <c r="B5688" s="927"/>
      <c r="C5688" s="580"/>
      <c r="D5688" s="939"/>
      <c r="E5688" s="940"/>
      <c r="F5688" s="941"/>
      <c r="G5688" s="937" t="str">
        <f t="array" ref="G5688">xlookup(F5688,'Internal Staffing Calculator'!E:E,'Internal Staffing Calculator'!C:C,"")</f>
        <v/>
      </c>
      <c r="H5688" s="932" t="str">
        <f t="array" ref="H5688">if(F5688&lt;&gt;"", iferror(index('Internal Staffing Calculator'!B$8:B23500,match(F5688,'Internal Staffing Calculator'!E$8:E23500,0)), "Not In Budget"),"")</f>
        <v/>
      </c>
      <c r="I5688" s="184"/>
      <c r="J5688" s="184"/>
      <c r="K5688" s="184"/>
      <c r="L5688" s="183"/>
    </row>
    <row r="5689">
      <c r="A5689" s="454"/>
      <c r="B5689" s="927"/>
      <c r="C5689" s="580"/>
      <c r="D5689" s="939"/>
      <c r="E5689" s="940"/>
      <c r="F5689" s="941"/>
      <c r="G5689" s="937" t="str">
        <f t="array" ref="G5689">xlookup(F5689,'Internal Staffing Calculator'!E:E,'Internal Staffing Calculator'!C:C,"")</f>
        <v/>
      </c>
      <c r="H5689" s="932" t="str">
        <f t="array" ref="H5689">if(F5689&lt;&gt;"", iferror(index('Internal Staffing Calculator'!B$8:B23500,match(F5689,'Internal Staffing Calculator'!E$8:E23500,0)), "Not In Budget"),"")</f>
        <v/>
      </c>
      <c r="I5689" s="184"/>
      <c r="J5689" s="184"/>
      <c r="K5689" s="184"/>
      <c r="L5689" s="183"/>
    </row>
    <row r="5690">
      <c r="A5690" s="454"/>
      <c r="B5690" s="927"/>
      <c r="C5690" s="580"/>
      <c r="D5690" s="939"/>
      <c r="E5690" s="940"/>
      <c r="F5690" s="941"/>
      <c r="G5690" s="937" t="str">
        <f t="array" ref="G5690">xlookup(F5690,'Internal Staffing Calculator'!E:E,'Internal Staffing Calculator'!C:C,"")</f>
        <v/>
      </c>
      <c r="H5690" s="932" t="str">
        <f t="array" ref="H5690">if(F5690&lt;&gt;"", iferror(index('Internal Staffing Calculator'!B$8:B23500,match(F5690,'Internal Staffing Calculator'!E$8:E23500,0)), "Not In Budget"),"")</f>
        <v/>
      </c>
      <c r="I5690" s="184"/>
      <c r="J5690" s="184"/>
      <c r="K5690" s="184"/>
      <c r="L5690" s="183"/>
    </row>
    <row r="5691">
      <c r="A5691" s="454"/>
      <c r="B5691" s="927"/>
      <c r="C5691" s="580"/>
      <c r="D5691" s="939"/>
      <c r="E5691" s="940"/>
      <c r="F5691" s="941"/>
      <c r="G5691" s="937" t="str">
        <f t="array" ref="G5691">xlookup(F5691,'Internal Staffing Calculator'!E:E,'Internal Staffing Calculator'!C:C,"")</f>
        <v/>
      </c>
      <c r="H5691" s="932" t="str">
        <f t="array" ref="H5691">if(F5691&lt;&gt;"", iferror(index('Internal Staffing Calculator'!B$8:B23500,match(F5691,'Internal Staffing Calculator'!E$8:E23500,0)), "Not In Budget"),"")</f>
        <v/>
      </c>
      <c r="I5691" s="184"/>
      <c r="J5691" s="184"/>
      <c r="K5691" s="184"/>
      <c r="L5691" s="183"/>
    </row>
    <row r="5692">
      <c r="A5692" s="454"/>
      <c r="B5692" s="927"/>
      <c r="C5692" s="580"/>
      <c r="D5692" s="939"/>
      <c r="E5692" s="940"/>
      <c r="F5692" s="941"/>
      <c r="G5692" s="937" t="str">
        <f t="array" ref="G5692">xlookup(F5692,'Internal Staffing Calculator'!E:E,'Internal Staffing Calculator'!C:C,"")</f>
        <v/>
      </c>
      <c r="H5692" s="932" t="str">
        <f t="array" ref="H5692">if(F5692&lt;&gt;"", iferror(index('Internal Staffing Calculator'!B$8:B23500,match(F5692,'Internal Staffing Calculator'!E$8:E23500,0)), "Not In Budget"),"")</f>
        <v/>
      </c>
      <c r="I5692" s="184"/>
      <c r="J5692" s="184"/>
      <c r="K5692" s="184"/>
      <c r="L5692" s="183"/>
    </row>
    <row r="5693">
      <c r="A5693" s="454"/>
      <c r="B5693" s="927"/>
      <c r="C5693" s="580"/>
      <c r="D5693" s="939"/>
      <c r="E5693" s="940"/>
      <c r="F5693" s="941"/>
      <c r="G5693" s="937" t="str">
        <f t="array" ref="G5693">xlookup(F5693,'Internal Staffing Calculator'!E:E,'Internal Staffing Calculator'!C:C,"")</f>
        <v/>
      </c>
      <c r="H5693" s="932" t="str">
        <f t="array" ref="H5693">if(F5693&lt;&gt;"", iferror(index('Internal Staffing Calculator'!B$8:B23500,match(F5693,'Internal Staffing Calculator'!E$8:E23500,0)), "Not In Budget"),"")</f>
        <v/>
      </c>
      <c r="I5693" s="184"/>
      <c r="J5693" s="184"/>
      <c r="K5693" s="184"/>
      <c r="L5693" s="183"/>
    </row>
    <row r="5694">
      <c r="A5694" s="454"/>
      <c r="B5694" s="927"/>
      <c r="C5694" s="580"/>
      <c r="D5694" s="939"/>
      <c r="E5694" s="940"/>
      <c r="F5694" s="941"/>
      <c r="G5694" s="937" t="str">
        <f t="array" ref="G5694">xlookup(F5694,'Internal Staffing Calculator'!E:E,'Internal Staffing Calculator'!C:C,"")</f>
        <v/>
      </c>
      <c r="H5694" s="932" t="str">
        <f t="array" ref="H5694">if(F5694&lt;&gt;"", iferror(index('Internal Staffing Calculator'!B$8:B23500,match(F5694,'Internal Staffing Calculator'!E$8:E23500,0)), "Not In Budget"),"")</f>
        <v/>
      </c>
      <c r="I5694" s="184"/>
      <c r="J5694" s="184"/>
      <c r="K5694" s="184"/>
      <c r="L5694" s="183"/>
    </row>
    <row r="5695">
      <c r="A5695" s="454"/>
      <c r="B5695" s="927"/>
      <c r="C5695" s="580"/>
      <c r="D5695" s="939"/>
      <c r="E5695" s="940"/>
      <c r="F5695" s="941"/>
      <c r="G5695" s="937" t="str">
        <f t="array" ref="G5695">xlookup(F5695,'Internal Staffing Calculator'!E:E,'Internal Staffing Calculator'!C:C,"")</f>
        <v/>
      </c>
      <c r="H5695" s="932" t="str">
        <f t="array" ref="H5695">if(F5695&lt;&gt;"", iferror(index('Internal Staffing Calculator'!B$8:B23500,match(F5695,'Internal Staffing Calculator'!E$8:E23500,0)), "Not In Budget"),"")</f>
        <v/>
      </c>
      <c r="I5695" s="184"/>
      <c r="J5695" s="184"/>
      <c r="K5695" s="184"/>
      <c r="L5695" s="183"/>
    </row>
    <row r="5696">
      <c r="A5696" s="454"/>
      <c r="B5696" s="927"/>
      <c r="C5696" s="580"/>
      <c r="D5696" s="939"/>
      <c r="E5696" s="940"/>
      <c r="F5696" s="941"/>
      <c r="G5696" s="937" t="str">
        <f t="array" ref="G5696">xlookup(F5696,'Internal Staffing Calculator'!E:E,'Internal Staffing Calculator'!C:C,"")</f>
        <v/>
      </c>
      <c r="H5696" s="932" t="str">
        <f t="array" ref="H5696">if(F5696&lt;&gt;"", iferror(index('Internal Staffing Calculator'!B$8:B23500,match(F5696,'Internal Staffing Calculator'!E$8:E23500,0)), "Not In Budget"),"")</f>
        <v/>
      </c>
      <c r="I5696" s="184"/>
      <c r="J5696" s="184"/>
      <c r="K5696" s="184"/>
      <c r="L5696" s="183"/>
    </row>
    <row r="5697">
      <c r="A5697" s="454"/>
      <c r="B5697" s="927"/>
      <c r="C5697" s="580"/>
      <c r="D5697" s="939"/>
      <c r="E5697" s="940"/>
      <c r="F5697" s="941"/>
      <c r="G5697" s="937" t="str">
        <f t="array" ref="G5697">xlookup(F5697,'Internal Staffing Calculator'!E:E,'Internal Staffing Calculator'!C:C,"")</f>
        <v/>
      </c>
      <c r="H5697" s="932" t="str">
        <f t="array" ref="H5697">if(F5697&lt;&gt;"", iferror(index('Internal Staffing Calculator'!B$8:B23500,match(F5697,'Internal Staffing Calculator'!E$8:E23500,0)), "Not In Budget"),"")</f>
        <v/>
      </c>
      <c r="I5697" s="184"/>
      <c r="J5697" s="184"/>
      <c r="K5697" s="184"/>
      <c r="L5697" s="183"/>
    </row>
    <row r="5698">
      <c r="A5698" s="454"/>
      <c r="B5698" s="927"/>
      <c r="C5698" s="580"/>
      <c r="D5698" s="939"/>
      <c r="E5698" s="940"/>
      <c r="F5698" s="941"/>
      <c r="G5698" s="937" t="str">
        <f t="array" ref="G5698">xlookup(F5698,'Internal Staffing Calculator'!E:E,'Internal Staffing Calculator'!C:C,"")</f>
        <v/>
      </c>
      <c r="H5698" s="932" t="str">
        <f t="array" ref="H5698">if(F5698&lt;&gt;"", iferror(index('Internal Staffing Calculator'!B$8:B23500,match(F5698,'Internal Staffing Calculator'!E$8:E23500,0)), "Not In Budget"),"")</f>
        <v/>
      </c>
      <c r="I5698" s="184"/>
      <c r="J5698" s="184"/>
      <c r="K5698" s="184"/>
      <c r="L5698" s="183"/>
    </row>
    <row r="5699">
      <c r="A5699" s="454"/>
      <c r="B5699" s="927"/>
      <c r="C5699" s="580"/>
      <c r="D5699" s="939"/>
      <c r="E5699" s="940"/>
      <c r="F5699" s="941"/>
      <c r="G5699" s="937" t="str">
        <f t="array" ref="G5699">xlookup(F5699,'Internal Staffing Calculator'!E:E,'Internal Staffing Calculator'!C:C,"")</f>
        <v/>
      </c>
      <c r="H5699" s="932" t="str">
        <f t="array" ref="H5699">if(F5699&lt;&gt;"", iferror(index('Internal Staffing Calculator'!B$8:B23500,match(F5699,'Internal Staffing Calculator'!E$8:E23500,0)), "Not In Budget"),"")</f>
        <v/>
      </c>
      <c r="I5699" s="184"/>
      <c r="J5699" s="184"/>
      <c r="K5699" s="184"/>
      <c r="L5699" s="183"/>
    </row>
    <row r="5700">
      <c r="A5700" s="454"/>
      <c r="B5700" s="927"/>
      <c r="C5700" s="580"/>
      <c r="D5700" s="939"/>
      <c r="E5700" s="940"/>
      <c r="F5700" s="941"/>
      <c r="G5700" s="937" t="str">
        <f t="array" ref="G5700">xlookup(F5700,'Internal Staffing Calculator'!E:E,'Internal Staffing Calculator'!C:C,"")</f>
        <v/>
      </c>
      <c r="H5700" s="932" t="str">
        <f t="array" ref="H5700">if(F5700&lt;&gt;"", iferror(index('Internal Staffing Calculator'!B$8:B23500,match(F5700,'Internal Staffing Calculator'!E$8:E23500,0)), "Not In Budget"),"")</f>
        <v/>
      </c>
      <c r="I5700" s="184"/>
      <c r="J5700" s="184"/>
      <c r="K5700" s="184"/>
      <c r="L5700" s="183"/>
    </row>
    <row r="5701">
      <c r="A5701" s="454"/>
      <c r="B5701" s="927"/>
      <c r="C5701" s="580"/>
      <c r="D5701" s="939"/>
      <c r="E5701" s="940"/>
      <c r="F5701" s="941"/>
      <c r="G5701" s="937" t="str">
        <f t="array" ref="G5701">xlookup(F5701,'Internal Staffing Calculator'!E:E,'Internal Staffing Calculator'!C:C,"")</f>
        <v/>
      </c>
      <c r="H5701" s="932" t="str">
        <f t="array" ref="H5701">if(F5701&lt;&gt;"", iferror(index('Internal Staffing Calculator'!B$8:B23500,match(F5701,'Internal Staffing Calculator'!E$8:E23500,0)), "Not In Budget"),"")</f>
        <v/>
      </c>
      <c r="I5701" s="184"/>
      <c r="J5701" s="184"/>
      <c r="K5701" s="184"/>
      <c r="L5701" s="183"/>
    </row>
    <row r="5702">
      <c r="A5702" s="454"/>
      <c r="B5702" s="927"/>
      <c r="C5702" s="580"/>
      <c r="D5702" s="939"/>
      <c r="E5702" s="940"/>
      <c r="F5702" s="941"/>
      <c r="G5702" s="937" t="str">
        <f t="array" ref="G5702">xlookup(F5702,'Internal Staffing Calculator'!E:E,'Internal Staffing Calculator'!C:C,"")</f>
        <v/>
      </c>
      <c r="H5702" s="932" t="str">
        <f t="array" ref="H5702">if(F5702&lt;&gt;"", iferror(index('Internal Staffing Calculator'!B$8:B23500,match(F5702,'Internal Staffing Calculator'!E$8:E23500,0)), "Not In Budget"),"")</f>
        <v/>
      </c>
      <c r="I5702" s="184"/>
      <c r="J5702" s="184"/>
      <c r="K5702" s="184"/>
      <c r="L5702" s="183"/>
    </row>
    <row r="5703">
      <c r="A5703" s="454"/>
      <c r="B5703" s="927"/>
      <c r="C5703" s="580"/>
      <c r="D5703" s="939"/>
      <c r="E5703" s="940"/>
      <c r="F5703" s="941"/>
      <c r="G5703" s="937" t="str">
        <f t="array" ref="G5703">xlookup(F5703,'Internal Staffing Calculator'!E:E,'Internal Staffing Calculator'!C:C,"")</f>
        <v/>
      </c>
      <c r="H5703" s="932" t="str">
        <f t="array" ref="H5703">if(F5703&lt;&gt;"", iferror(index('Internal Staffing Calculator'!B$8:B23500,match(F5703,'Internal Staffing Calculator'!E$8:E23500,0)), "Not In Budget"),"")</f>
        <v/>
      </c>
      <c r="I5703" s="184"/>
      <c r="J5703" s="184"/>
      <c r="K5703" s="184"/>
      <c r="L5703" s="183"/>
    </row>
    <row r="5704">
      <c r="A5704" s="454"/>
      <c r="B5704" s="927"/>
      <c r="C5704" s="580"/>
      <c r="D5704" s="939"/>
      <c r="E5704" s="940"/>
      <c r="F5704" s="941"/>
      <c r="G5704" s="937" t="str">
        <f t="array" ref="G5704">xlookup(F5704,'Internal Staffing Calculator'!E:E,'Internal Staffing Calculator'!C:C,"")</f>
        <v/>
      </c>
      <c r="H5704" s="932" t="str">
        <f t="array" ref="H5704">if(F5704&lt;&gt;"", iferror(index('Internal Staffing Calculator'!B$8:B23500,match(F5704,'Internal Staffing Calculator'!E$8:E23500,0)), "Not In Budget"),"")</f>
        <v/>
      </c>
      <c r="I5704" s="184"/>
      <c r="J5704" s="184"/>
      <c r="K5704" s="184"/>
      <c r="L5704" s="183"/>
    </row>
    <row r="5705">
      <c r="A5705" s="454"/>
      <c r="B5705" s="927"/>
      <c r="C5705" s="580"/>
      <c r="D5705" s="939"/>
      <c r="E5705" s="940"/>
      <c r="F5705" s="941"/>
      <c r="G5705" s="937" t="str">
        <f t="array" ref="G5705">xlookup(F5705,'Internal Staffing Calculator'!E:E,'Internal Staffing Calculator'!C:C,"")</f>
        <v/>
      </c>
      <c r="H5705" s="932" t="str">
        <f t="array" ref="H5705">if(F5705&lt;&gt;"", iferror(index('Internal Staffing Calculator'!B$8:B23500,match(F5705,'Internal Staffing Calculator'!E$8:E23500,0)), "Not In Budget"),"")</f>
        <v/>
      </c>
      <c r="I5705" s="184"/>
      <c r="J5705" s="184"/>
      <c r="K5705" s="184"/>
      <c r="L5705" s="183"/>
    </row>
    <row r="5706">
      <c r="A5706" s="454"/>
      <c r="B5706" s="927"/>
      <c r="C5706" s="580"/>
      <c r="D5706" s="939"/>
      <c r="E5706" s="940"/>
      <c r="F5706" s="941"/>
      <c r="G5706" s="937" t="str">
        <f t="array" ref="G5706">xlookup(F5706,'Internal Staffing Calculator'!E:E,'Internal Staffing Calculator'!C:C,"")</f>
        <v/>
      </c>
      <c r="H5706" s="932" t="str">
        <f t="array" ref="H5706">if(F5706&lt;&gt;"", iferror(index('Internal Staffing Calculator'!B$8:B23500,match(F5706,'Internal Staffing Calculator'!E$8:E23500,0)), "Not In Budget"),"")</f>
        <v/>
      </c>
      <c r="I5706" s="184"/>
      <c r="J5706" s="184"/>
      <c r="K5706" s="184"/>
      <c r="L5706" s="183"/>
    </row>
    <row r="5707">
      <c r="A5707" s="454"/>
      <c r="B5707" s="927"/>
      <c r="C5707" s="580"/>
      <c r="D5707" s="939"/>
      <c r="E5707" s="940"/>
      <c r="F5707" s="941"/>
      <c r="G5707" s="937" t="str">
        <f t="array" ref="G5707">xlookup(F5707,'Internal Staffing Calculator'!E:E,'Internal Staffing Calculator'!C:C,"")</f>
        <v/>
      </c>
      <c r="H5707" s="932" t="str">
        <f t="array" ref="H5707">if(F5707&lt;&gt;"", iferror(index('Internal Staffing Calculator'!B$8:B23500,match(F5707,'Internal Staffing Calculator'!E$8:E23500,0)), "Not In Budget"),"")</f>
        <v/>
      </c>
      <c r="I5707" s="184"/>
      <c r="J5707" s="184"/>
      <c r="K5707" s="184"/>
      <c r="L5707" s="183"/>
    </row>
    <row r="5708">
      <c r="A5708" s="454"/>
      <c r="B5708" s="927"/>
      <c r="C5708" s="580"/>
      <c r="D5708" s="939"/>
      <c r="E5708" s="940"/>
      <c r="F5708" s="941"/>
      <c r="G5708" s="937" t="str">
        <f t="array" ref="G5708">xlookup(F5708,'Internal Staffing Calculator'!E:E,'Internal Staffing Calculator'!C:C,"")</f>
        <v/>
      </c>
      <c r="H5708" s="932" t="str">
        <f t="array" ref="H5708">if(F5708&lt;&gt;"", iferror(index('Internal Staffing Calculator'!B$8:B23500,match(F5708,'Internal Staffing Calculator'!E$8:E23500,0)), "Not In Budget"),"")</f>
        <v/>
      </c>
      <c r="I5708" s="184"/>
      <c r="J5708" s="184"/>
      <c r="K5708" s="184"/>
      <c r="L5708" s="183"/>
    </row>
    <row r="5709">
      <c r="A5709" s="454"/>
      <c r="B5709" s="927"/>
      <c r="C5709" s="580"/>
      <c r="D5709" s="939"/>
      <c r="E5709" s="940"/>
      <c r="F5709" s="941"/>
      <c r="G5709" s="937" t="str">
        <f t="array" ref="G5709">xlookup(F5709,'Internal Staffing Calculator'!E:E,'Internal Staffing Calculator'!C:C,"")</f>
        <v/>
      </c>
      <c r="H5709" s="932" t="str">
        <f t="array" ref="H5709">if(F5709&lt;&gt;"", iferror(index('Internal Staffing Calculator'!B$8:B23500,match(F5709,'Internal Staffing Calculator'!E$8:E23500,0)), "Not In Budget"),"")</f>
        <v/>
      </c>
      <c r="I5709" s="184"/>
      <c r="J5709" s="184"/>
      <c r="K5709" s="184"/>
      <c r="L5709" s="183"/>
    </row>
    <row r="5710">
      <c r="A5710" s="454"/>
      <c r="B5710" s="927"/>
      <c r="C5710" s="580"/>
      <c r="D5710" s="939"/>
      <c r="E5710" s="940"/>
      <c r="F5710" s="941"/>
      <c r="G5710" s="937" t="str">
        <f t="array" ref="G5710">xlookup(F5710,'Internal Staffing Calculator'!E:E,'Internal Staffing Calculator'!C:C,"")</f>
        <v/>
      </c>
      <c r="H5710" s="932" t="str">
        <f t="array" ref="H5710">if(F5710&lt;&gt;"", iferror(index('Internal Staffing Calculator'!B$8:B23500,match(F5710,'Internal Staffing Calculator'!E$8:E23500,0)), "Not In Budget"),"")</f>
        <v/>
      </c>
      <c r="I5710" s="184"/>
      <c r="J5710" s="184"/>
      <c r="K5710" s="184"/>
      <c r="L5710" s="183"/>
    </row>
    <row r="5711">
      <c r="A5711" s="454"/>
      <c r="B5711" s="927"/>
      <c r="C5711" s="580"/>
      <c r="D5711" s="939"/>
      <c r="E5711" s="940"/>
      <c r="F5711" s="941"/>
      <c r="G5711" s="937" t="str">
        <f t="array" ref="G5711">xlookup(F5711,'Internal Staffing Calculator'!E:E,'Internal Staffing Calculator'!C:C,"")</f>
        <v/>
      </c>
      <c r="H5711" s="932" t="str">
        <f t="array" ref="H5711">if(F5711&lt;&gt;"", iferror(index('Internal Staffing Calculator'!B$8:B23500,match(F5711,'Internal Staffing Calculator'!E$8:E23500,0)), "Not In Budget"),"")</f>
        <v/>
      </c>
      <c r="I5711" s="184"/>
      <c r="J5711" s="184"/>
      <c r="K5711" s="184"/>
      <c r="L5711" s="183"/>
    </row>
    <row r="5712">
      <c r="A5712" s="454"/>
      <c r="B5712" s="927"/>
      <c r="C5712" s="580"/>
      <c r="D5712" s="939"/>
      <c r="E5712" s="940"/>
      <c r="F5712" s="941"/>
      <c r="G5712" s="937" t="str">
        <f t="array" ref="G5712">xlookup(F5712,'Internal Staffing Calculator'!E:E,'Internal Staffing Calculator'!C:C,"")</f>
        <v/>
      </c>
      <c r="H5712" s="932" t="str">
        <f t="array" ref="H5712">if(F5712&lt;&gt;"", iferror(index('Internal Staffing Calculator'!B$8:B23500,match(F5712,'Internal Staffing Calculator'!E$8:E23500,0)), "Not In Budget"),"")</f>
        <v/>
      </c>
      <c r="I5712" s="184"/>
      <c r="J5712" s="184"/>
      <c r="K5712" s="184"/>
      <c r="L5712" s="183"/>
    </row>
    <row r="5713">
      <c r="A5713" s="454"/>
      <c r="B5713" s="927"/>
      <c r="C5713" s="580"/>
      <c r="D5713" s="939"/>
      <c r="E5713" s="940"/>
      <c r="F5713" s="941"/>
      <c r="G5713" s="937" t="str">
        <f t="array" ref="G5713">xlookup(F5713,'Internal Staffing Calculator'!E:E,'Internal Staffing Calculator'!C:C,"")</f>
        <v/>
      </c>
      <c r="H5713" s="932" t="str">
        <f t="array" ref="H5713">if(F5713&lt;&gt;"", iferror(index('Internal Staffing Calculator'!B$8:B23500,match(F5713,'Internal Staffing Calculator'!E$8:E23500,0)), "Not In Budget"),"")</f>
        <v/>
      </c>
      <c r="I5713" s="184"/>
      <c r="J5713" s="184"/>
      <c r="K5713" s="184"/>
      <c r="L5713" s="183"/>
    </row>
    <row r="5714">
      <c r="A5714" s="454"/>
      <c r="B5714" s="927"/>
      <c r="C5714" s="580"/>
      <c r="D5714" s="939"/>
      <c r="E5714" s="940"/>
      <c r="F5714" s="941"/>
      <c r="G5714" s="937" t="str">
        <f t="array" ref="G5714">xlookup(F5714,'Internal Staffing Calculator'!E:E,'Internal Staffing Calculator'!C:C,"")</f>
        <v/>
      </c>
      <c r="H5714" s="932" t="str">
        <f t="array" ref="H5714">if(F5714&lt;&gt;"", iferror(index('Internal Staffing Calculator'!B$8:B23500,match(F5714,'Internal Staffing Calculator'!E$8:E23500,0)), "Not In Budget"),"")</f>
        <v/>
      </c>
      <c r="I5714" s="184"/>
      <c r="J5714" s="184"/>
      <c r="K5714" s="184"/>
      <c r="L5714" s="183"/>
    </row>
    <row r="5715">
      <c r="A5715" s="454"/>
      <c r="B5715" s="927"/>
      <c r="C5715" s="580"/>
      <c r="D5715" s="939"/>
      <c r="E5715" s="940"/>
      <c r="F5715" s="941"/>
      <c r="G5715" s="937" t="str">
        <f t="array" ref="G5715">xlookup(F5715,'Internal Staffing Calculator'!E:E,'Internal Staffing Calculator'!C:C,"")</f>
        <v/>
      </c>
      <c r="H5715" s="932" t="str">
        <f t="array" ref="H5715">if(F5715&lt;&gt;"", iferror(index('Internal Staffing Calculator'!B$8:B23500,match(F5715,'Internal Staffing Calculator'!E$8:E23500,0)), "Not In Budget"),"")</f>
        <v/>
      </c>
      <c r="I5715" s="184"/>
      <c r="J5715" s="184"/>
      <c r="K5715" s="184"/>
      <c r="L5715" s="183"/>
    </row>
    <row r="5716">
      <c r="A5716" s="454"/>
      <c r="B5716" s="927"/>
      <c r="C5716" s="580"/>
      <c r="D5716" s="939"/>
      <c r="E5716" s="940"/>
      <c r="F5716" s="941"/>
      <c r="G5716" s="937" t="str">
        <f t="array" ref="G5716">xlookup(F5716,'Internal Staffing Calculator'!E:E,'Internal Staffing Calculator'!C:C,"")</f>
        <v/>
      </c>
      <c r="H5716" s="932" t="str">
        <f t="array" ref="H5716">if(F5716&lt;&gt;"", iferror(index('Internal Staffing Calculator'!B$8:B23500,match(F5716,'Internal Staffing Calculator'!E$8:E23500,0)), "Not In Budget"),"")</f>
        <v/>
      </c>
      <c r="I5716" s="184"/>
      <c r="J5716" s="184"/>
      <c r="K5716" s="184"/>
      <c r="L5716" s="183"/>
    </row>
    <row r="5717">
      <c r="A5717" s="454"/>
      <c r="B5717" s="927"/>
      <c r="C5717" s="580"/>
      <c r="D5717" s="939"/>
      <c r="E5717" s="940"/>
      <c r="F5717" s="941"/>
      <c r="G5717" s="937" t="str">
        <f t="array" ref="G5717">xlookup(F5717,'Internal Staffing Calculator'!E:E,'Internal Staffing Calculator'!C:C,"")</f>
        <v/>
      </c>
      <c r="H5717" s="932" t="str">
        <f t="array" ref="H5717">if(F5717&lt;&gt;"", iferror(index('Internal Staffing Calculator'!B$8:B23500,match(F5717,'Internal Staffing Calculator'!E$8:E23500,0)), "Not In Budget"),"")</f>
        <v/>
      </c>
      <c r="I5717" s="184"/>
      <c r="J5717" s="184"/>
      <c r="K5717" s="184"/>
      <c r="L5717" s="183"/>
    </row>
    <row r="5718">
      <c r="A5718" s="454"/>
      <c r="B5718" s="927"/>
      <c r="C5718" s="580"/>
      <c r="D5718" s="939"/>
      <c r="E5718" s="940"/>
      <c r="F5718" s="941"/>
      <c r="G5718" s="937" t="str">
        <f t="array" ref="G5718">xlookup(F5718,'Internal Staffing Calculator'!E:E,'Internal Staffing Calculator'!C:C,"")</f>
        <v/>
      </c>
      <c r="H5718" s="932" t="str">
        <f t="array" ref="H5718">if(F5718&lt;&gt;"", iferror(index('Internal Staffing Calculator'!B$8:B23500,match(F5718,'Internal Staffing Calculator'!E$8:E23500,0)), "Not In Budget"),"")</f>
        <v/>
      </c>
      <c r="I5718" s="184"/>
      <c r="J5718" s="184"/>
      <c r="K5718" s="184"/>
      <c r="L5718" s="183"/>
    </row>
    <row r="5719">
      <c r="A5719" s="454"/>
      <c r="B5719" s="927"/>
      <c r="C5719" s="580"/>
      <c r="D5719" s="939"/>
      <c r="E5719" s="940"/>
      <c r="F5719" s="941"/>
      <c r="G5719" s="937" t="str">
        <f t="array" ref="G5719">xlookup(F5719,'Internal Staffing Calculator'!E:E,'Internal Staffing Calculator'!C:C,"")</f>
        <v/>
      </c>
      <c r="H5719" s="932" t="str">
        <f t="array" ref="H5719">if(F5719&lt;&gt;"", iferror(index('Internal Staffing Calculator'!B$8:B23500,match(F5719,'Internal Staffing Calculator'!E$8:E23500,0)), "Not In Budget"),"")</f>
        <v/>
      </c>
      <c r="I5719" s="184"/>
      <c r="J5719" s="184"/>
      <c r="K5719" s="184"/>
      <c r="L5719" s="183"/>
    </row>
    <row r="5720">
      <c r="A5720" s="454"/>
      <c r="B5720" s="927"/>
      <c r="C5720" s="580"/>
      <c r="D5720" s="939"/>
      <c r="E5720" s="940"/>
      <c r="F5720" s="941"/>
      <c r="G5720" s="937" t="str">
        <f t="array" ref="G5720">xlookup(F5720,'Internal Staffing Calculator'!E:E,'Internal Staffing Calculator'!C:C,"")</f>
        <v/>
      </c>
      <c r="H5720" s="932" t="str">
        <f t="array" ref="H5720">if(F5720&lt;&gt;"", iferror(index('Internal Staffing Calculator'!B$8:B23500,match(F5720,'Internal Staffing Calculator'!E$8:E23500,0)), "Not In Budget"),"")</f>
        <v/>
      </c>
      <c r="I5720" s="184"/>
      <c r="J5720" s="184"/>
      <c r="K5720" s="184"/>
      <c r="L5720" s="183"/>
    </row>
    <row r="5721">
      <c r="A5721" s="454"/>
      <c r="B5721" s="927"/>
      <c r="C5721" s="580"/>
      <c r="D5721" s="939"/>
      <c r="E5721" s="940"/>
      <c r="F5721" s="941"/>
      <c r="G5721" s="937" t="str">
        <f t="array" ref="G5721">xlookup(F5721,'Internal Staffing Calculator'!E:E,'Internal Staffing Calculator'!C:C,"")</f>
        <v/>
      </c>
      <c r="H5721" s="932" t="str">
        <f t="array" ref="H5721">if(F5721&lt;&gt;"", iferror(index('Internal Staffing Calculator'!B$8:B23500,match(F5721,'Internal Staffing Calculator'!E$8:E23500,0)), "Not In Budget"),"")</f>
        <v/>
      </c>
      <c r="I5721" s="184"/>
      <c r="J5721" s="184"/>
      <c r="K5721" s="184"/>
      <c r="L5721" s="183"/>
    </row>
    <row r="5722">
      <c r="A5722" s="454"/>
      <c r="B5722" s="927"/>
      <c r="C5722" s="580"/>
      <c r="D5722" s="939"/>
      <c r="E5722" s="940"/>
      <c r="F5722" s="941"/>
      <c r="G5722" s="937" t="str">
        <f t="array" ref="G5722">xlookup(F5722,'Internal Staffing Calculator'!E:E,'Internal Staffing Calculator'!C:C,"")</f>
        <v/>
      </c>
      <c r="H5722" s="932" t="str">
        <f t="array" ref="H5722">if(F5722&lt;&gt;"", iferror(index('Internal Staffing Calculator'!B$8:B23500,match(F5722,'Internal Staffing Calculator'!E$8:E23500,0)), "Not In Budget"),"")</f>
        <v/>
      </c>
      <c r="I5722" s="184"/>
      <c r="J5722" s="184"/>
      <c r="K5722" s="184"/>
      <c r="L5722" s="183"/>
    </row>
    <row r="5723">
      <c r="A5723" s="454"/>
      <c r="B5723" s="927"/>
      <c r="C5723" s="580"/>
      <c r="D5723" s="939"/>
      <c r="E5723" s="940"/>
      <c r="F5723" s="941"/>
      <c r="G5723" s="937" t="str">
        <f t="array" ref="G5723">xlookup(F5723,'Internal Staffing Calculator'!E:E,'Internal Staffing Calculator'!C:C,"")</f>
        <v/>
      </c>
      <c r="H5723" s="932" t="str">
        <f t="array" ref="H5723">if(F5723&lt;&gt;"", iferror(index('Internal Staffing Calculator'!B$8:B23500,match(F5723,'Internal Staffing Calculator'!E$8:E23500,0)), "Not In Budget"),"")</f>
        <v/>
      </c>
      <c r="I5723" s="184"/>
      <c r="J5723" s="184"/>
      <c r="K5723" s="184"/>
      <c r="L5723" s="183"/>
    </row>
    <row r="5724">
      <c r="A5724" s="454"/>
      <c r="B5724" s="927"/>
      <c r="C5724" s="580"/>
      <c r="D5724" s="939"/>
      <c r="E5724" s="940"/>
      <c r="F5724" s="941"/>
      <c r="G5724" s="937" t="str">
        <f t="array" ref="G5724">xlookup(F5724,'Internal Staffing Calculator'!E:E,'Internal Staffing Calculator'!C:C,"")</f>
        <v/>
      </c>
      <c r="H5724" s="932" t="str">
        <f t="array" ref="H5724">if(F5724&lt;&gt;"", iferror(index('Internal Staffing Calculator'!B$8:B23500,match(F5724,'Internal Staffing Calculator'!E$8:E23500,0)), "Not In Budget"),"")</f>
        <v/>
      </c>
      <c r="I5724" s="184"/>
      <c r="J5724" s="184"/>
      <c r="K5724" s="184"/>
      <c r="L5724" s="183"/>
    </row>
    <row r="5725">
      <c r="A5725" s="454"/>
      <c r="B5725" s="927"/>
      <c r="C5725" s="580"/>
      <c r="D5725" s="939"/>
      <c r="E5725" s="940"/>
      <c r="F5725" s="941"/>
      <c r="G5725" s="937" t="str">
        <f t="array" ref="G5725">xlookup(F5725,'Internal Staffing Calculator'!E:E,'Internal Staffing Calculator'!C:C,"")</f>
        <v/>
      </c>
      <c r="H5725" s="932" t="str">
        <f t="array" ref="H5725">if(F5725&lt;&gt;"", iferror(index('Internal Staffing Calculator'!B$8:B23500,match(F5725,'Internal Staffing Calculator'!E$8:E23500,0)), "Not In Budget"),"")</f>
        <v/>
      </c>
      <c r="I5725" s="184"/>
      <c r="J5725" s="184"/>
      <c r="K5725" s="184"/>
      <c r="L5725" s="183"/>
    </row>
    <row r="5726">
      <c r="A5726" s="454"/>
      <c r="B5726" s="927"/>
      <c r="C5726" s="580"/>
      <c r="D5726" s="939"/>
      <c r="E5726" s="940"/>
      <c r="F5726" s="941"/>
      <c r="G5726" s="937" t="str">
        <f t="array" ref="G5726">xlookup(F5726,'Internal Staffing Calculator'!E:E,'Internal Staffing Calculator'!C:C,"")</f>
        <v/>
      </c>
      <c r="H5726" s="932" t="str">
        <f t="array" ref="H5726">if(F5726&lt;&gt;"", iferror(index('Internal Staffing Calculator'!B$8:B23500,match(F5726,'Internal Staffing Calculator'!E$8:E23500,0)), "Not In Budget"),"")</f>
        <v/>
      </c>
      <c r="I5726" s="184"/>
      <c r="J5726" s="184"/>
      <c r="K5726" s="184"/>
      <c r="L5726" s="183"/>
    </row>
    <row r="5727">
      <c r="A5727" s="454"/>
      <c r="B5727" s="927"/>
      <c r="C5727" s="580"/>
      <c r="D5727" s="939"/>
      <c r="E5727" s="940"/>
      <c r="F5727" s="941"/>
      <c r="G5727" s="937" t="str">
        <f t="array" ref="G5727">xlookup(F5727,'Internal Staffing Calculator'!E:E,'Internal Staffing Calculator'!C:C,"")</f>
        <v/>
      </c>
      <c r="H5727" s="932" t="str">
        <f t="array" ref="H5727">if(F5727&lt;&gt;"", iferror(index('Internal Staffing Calculator'!B$8:B23500,match(F5727,'Internal Staffing Calculator'!E$8:E23500,0)), "Not In Budget"),"")</f>
        <v/>
      </c>
      <c r="I5727" s="184"/>
      <c r="J5727" s="184"/>
      <c r="K5727" s="184"/>
      <c r="L5727" s="183"/>
    </row>
    <row r="5728">
      <c r="A5728" s="454"/>
      <c r="B5728" s="927"/>
      <c r="C5728" s="580"/>
      <c r="D5728" s="939"/>
      <c r="E5728" s="940"/>
      <c r="F5728" s="941"/>
      <c r="G5728" s="937" t="str">
        <f t="array" ref="G5728">xlookup(F5728,'Internal Staffing Calculator'!E:E,'Internal Staffing Calculator'!C:C,"")</f>
        <v/>
      </c>
      <c r="H5728" s="932" t="str">
        <f t="array" ref="H5728">if(F5728&lt;&gt;"", iferror(index('Internal Staffing Calculator'!B$8:B23500,match(F5728,'Internal Staffing Calculator'!E$8:E23500,0)), "Not In Budget"),"")</f>
        <v/>
      </c>
      <c r="I5728" s="184"/>
      <c r="J5728" s="184"/>
      <c r="K5728" s="184"/>
      <c r="L5728" s="183"/>
    </row>
    <row r="5729">
      <c r="A5729" s="454"/>
      <c r="B5729" s="927"/>
      <c r="C5729" s="580"/>
      <c r="D5729" s="939"/>
      <c r="E5729" s="940"/>
      <c r="F5729" s="941"/>
      <c r="G5729" s="937" t="str">
        <f t="array" ref="G5729">xlookup(F5729,'Internal Staffing Calculator'!E:E,'Internal Staffing Calculator'!C:C,"")</f>
        <v/>
      </c>
      <c r="H5729" s="932" t="str">
        <f t="array" ref="H5729">if(F5729&lt;&gt;"", iferror(index('Internal Staffing Calculator'!B$8:B23500,match(F5729,'Internal Staffing Calculator'!E$8:E23500,0)), "Not In Budget"),"")</f>
        <v/>
      </c>
      <c r="I5729" s="184"/>
      <c r="J5729" s="184"/>
      <c r="K5729" s="184"/>
      <c r="L5729" s="183"/>
    </row>
    <row r="5730">
      <c r="A5730" s="454"/>
      <c r="B5730" s="927"/>
      <c r="C5730" s="580"/>
      <c r="D5730" s="939"/>
      <c r="E5730" s="940"/>
      <c r="F5730" s="941"/>
      <c r="G5730" s="937" t="str">
        <f t="array" ref="G5730">xlookup(F5730,'Internal Staffing Calculator'!E:E,'Internal Staffing Calculator'!C:C,"")</f>
        <v/>
      </c>
      <c r="H5730" s="932" t="str">
        <f t="array" ref="H5730">if(F5730&lt;&gt;"", iferror(index('Internal Staffing Calculator'!B$8:B23500,match(F5730,'Internal Staffing Calculator'!E$8:E23500,0)), "Not In Budget"),"")</f>
        <v/>
      </c>
      <c r="I5730" s="184"/>
      <c r="J5730" s="184"/>
      <c r="K5730" s="184"/>
      <c r="L5730" s="183"/>
    </row>
    <row r="5731">
      <c r="A5731" s="454"/>
      <c r="B5731" s="927"/>
      <c r="C5731" s="580"/>
      <c r="D5731" s="939"/>
      <c r="E5731" s="940"/>
      <c r="F5731" s="941"/>
      <c r="G5731" s="937" t="str">
        <f t="array" ref="G5731">xlookup(F5731,'Internal Staffing Calculator'!E:E,'Internal Staffing Calculator'!C:C,"")</f>
        <v/>
      </c>
      <c r="H5731" s="932" t="str">
        <f t="array" ref="H5731">if(F5731&lt;&gt;"", iferror(index('Internal Staffing Calculator'!B$8:B23500,match(F5731,'Internal Staffing Calculator'!E$8:E23500,0)), "Not In Budget"),"")</f>
        <v/>
      </c>
      <c r="I5731" s="184"/>
      <c r="J5731" s="184"/>
      <c r="K5731" s="184"/>
      <c r="L5731" s="183"/>
    </row>
    <row r="5732">
      <c r="A5732" s="454"/>
      <c r="B5732" s="927"/>
      <c r="C5732" s="580"/>
      <c r="D5732" s="939"/>
      <c r="E5732" s="940"/>
      <c r="F5732" s="941"/>
      <c r="G5732" s="937" t="str">
        <f t="array" ref="G5732">xlookup(F5732,'Internal Staffing Calculator'!E:E,'Internal Staffing Calculator'!C:C,"")</f>
        <v/>
      </c>
      <c r="H5732" s="932" t="str">
        <f t="array" ref="H5732">if(F5732&lt;&gt;"", iferror(index('Internal Staffing Calculator'!B$8:B23500,match(F5732,'Internal Staffing Calculator'!E$8:E23500,0)), "Not In Budget"),"")</f>
        <v/>
      </c>
      <c r="I5732" s="184"/>
      <c r="J5732" s="184"/>
      <c r="K5732" s="184"/>
      <c r="L5732" s="183"/>
    </row>
    <row r="5733">
      <c r="A5733" s="454"/>
      <c r="B5733" s="927"/>
      <c r="C5733" s="580"/>
      <c r="D5733" s="939"/>
      <c r="E5733" s="940"/>
      <c r="F5733" s="941"/>
      <c r="G5733" s="937" t="str">
        <f t="array" ref="G5733">xlookup(F5733,'Internal Staffing Calculator'!E:E,'Internal Staffing Calculator'!C:C,"")</f>
        <v/>
      </c>
      <c r="H5733" s="932" t="str">
        <f t="array" ref="H5733">if(F5733&lt;&gt;"", iferror(index('Internal Staffing Calculator'!B$8:B23500,match(F5733,'Internal Staffing Calculator'!E$8:E23500,0)), "Not In Budget"),"")</f>
        <v/>
      </c>
      <c r="I5733" s="184"/>
      <c r="J5733" s="184"/>
      <c r="K5733" s="184"/>
      <c r="L5733" s="183"/>
    </row>
    <row r="5734">
      <c r="A5734" s="454"/>
      <c r="B5734" s="927"/>
      <c r="C5734" s="580"/>
      <c r="D5734" s="939"/>
      <c r="E5734" s="940"/>
      <c r="F5734" s="941"/>
      <c r="G5734" s="937" t="str">
        <f t="array" ref="G5734">xlookup(F5734,'Internal Staffing Calculator'!E:E,'Internal Staffing Calculator'!C:C,"")</f>
        <v/>
      </c>
      <c r="H5734" s="932" t="str">
        <f t="array" ref="H5734">if(F5734&lt;&gt;"", iferror(index('Internal Staffing Calculator'!B$8:B23500,match(F5734,'Internal Staffing Calculator'!E$8:E23500,0)), "Not In Budget"),"")</f>
        <v/>
      </c>
      <c r="I5734" s="184"/>
      <c r="J5734" s="184"/>
      <c r="K5734" s="184"/>
      <c r="L5734" s="183"/>
    </row>
    <row r="5735">
      <c r="A5735" s="454"/>
      <c r="B5735" s="927"/>
      <c r="C5735" s="580"/>
      <c r="D5735" s="939"/>
      <c r="E5735" s="940"/>
      <c r="F5735" s="941"/>
      <c r="G5735" s="937" t="str">
        <f t="array" ref="G5735">xlookup(F5735,'Internal Staffing Calculator'!E:E,'Internal Staffing Calculator'!C:C,"")</f>
        <v/>
      </c>
      <c r="H5735" s="932" t="str">
        <f t="array" ref="H5735">if(F5735&lt;&gt;"", iferror(index('Internal Staffing Calculator'!B$8:B23500,match(F5735,'Internal Staffing Calculator'!E$8:E23500,0)), "Not In Budget"),"")</f>
        <v/>
      </c>
      <c r="I5735" s="184"/>
      <c r="J5735" s="184"/>
      <c r="K5735" s="184"/>
      <c r="L5735" s="183"/>
    </row>
    <row r="5736">
      <c r="A5736" s="454"/>
      <c r="B5736" s="927"/>
      <c r="C5736" s="580"/>
      <c r="D5736" s="939"/>
      <c r="E5736" s="940"/>
      <c r="F5736" s="941"/>
      <c r="G5736" s="937" t="str">
        <f t="array" ref="G5736">xlookup(F5736,'Internal Staffing Calculator'!E:E,'Internal Staffing Calculator'!C:C,"")</f>
        <v/>
      </c>
      <c r="H5736" s="932" t="str">
        <f t="array" ref="H5736">if(F5736&lt;&gt;"", iferror(index('Internal Staffing Calculator'!B$8:B23500,match(F5736,'Internal Staffing Calculator'!E$8:E23500,0)), "Not In Budget"),"")</f>
        <v/>
      </c>
      <c r="I5736" s="184"/>
      <c r="J5736" s="184"/>
      <c r="K5736" s="184"/>
      <c r="L5736" s="183"/>
    </row>
    <row r="5737">
      <c r="A5737" s="454"/>
      <c r="B5737" s="927"/>
      <c r="C5737" s="580"/>
      <c r="D5737" s="939"/>
      <c r="E5737" s="940"/>
      <c r="F5737" s="941"/>
      <c r="G5737" s="937" t="str">
        <f t="array" ref="G5737">xlookup(F5737,'Internal Staffing Calculator'!E:E,'Internal Staffing Calculator'!C:C,"")</f>
        <v/>
      </c>
      <c r="H5737" s="932" t="str">
        <f t="array" ref="H5737">if(F5737&lt;&gt;"", iferror(index('Internal Staffing Calculator'!B$8:B23500,match(F5737,'Internal Staffing Calculator'!E$8:E23500,0)), "Not In Budget"),"")</f>
        <v/>
      </c>
      <c r="I5737" s="184"/>
      <c r="J5737" s="184"/>
      <c r="K5737" s="184"/>
      <c r="L5737" s="183"/>
    </row>
    <row r="5738">
      <c r="A5738" s="454"/>
      <c r="B5738" s="927"/>
      <c r="C5738" s="580"/>
      <c r="D5738" s="939"/>
      <c r="E5738" s="940"/>
      <c r="F5738" s="941"/>
      <c r="G5738" s="937" t="str">
        <f t="array" ref="G5738">xlookup(F5738,'Internal Staffing Calculator'!E:E,'Internal Staffing Calculator'!C:C,"")</f>
        <v/>
      </c>
      <c r="H5738" s="932" t="str">
        <f t="array" ref="H5738">if(F5738&lt;&gt;"", iferror(index('Internal Staffing Calculator'!B$8:B23500,match(F5738,'Internal Staffing Calculator'!E$8:E23500,0)), "Not In Budget"),"")</f>
        <v/>
      </c>
      <c r="I5738" s="184"/>
      <c r="J5738" s="184"/>
      <c r="K5738" s="184"/>
      <c r="L5738" s="183"/>
    </row>
    <row r="5739">
      <c r="A5739" s="454"/>
      <c r="B5739" s="927"/>
      <c r="C5739" s="580"/>
      <c r="D5739" s="939"/>
      <c r="E5739" s="940"/>
      <c r="F5739" s="941"/>
      <c r="G5739" s="937" t="str">
        <f t="array" ref="G5739">xlookup(F5739,'Internal Staffing Calculator'!E:E,'Internal Staffing Calculator'!C:C,"")</f>
        <v/>
      </c>
      <c r="H5739" s="932" t="str">
        <f t="array" ref="H5739">if(F5739&lt;&gt;"", iferror(index('Internal Staffing Calculator'!B$8:B23500,match(F5739,'Internal Staffing Calculator'!E$8:E23500,0)), "Not In Budget"),"")</f>
        <v/>
      </c>
      <c r="I5739" s="184"/>
      <c r="J5739" s="184"/>
      <c r="K5739" s="184"/>
      <c r="L5739" s="183"/>
    </row>
    <row r="5740">
      <c r="A5740" s="454"/>
      <c r="B5740" s="927"/>
      <c r="C5740" s="580"/>
      <c r="D5740" s="939"/>
      <c r="E5740" s="940"/>
      <c r="F5740" s="941"/>
      <c r="G5740" s="937" t="str">
        <f t="array" ref="G5740">xlookup(F5740,'Internal Staffing Calculator'!E:E,'Internal Staffing Calculator'!C:C,"")</f>
        <v/>
      </c>
      <c r="H5740" s="932" t="str">
        <f t="array" ref="H5740">if(F5740&lt;&gt;"", iferror(index('Internal Staffing Calculator'!B$8:B23500,match(F5740,'Internal Staffing Calculator'!E$8:E23500,0)), "Not In Budget"),"")</f>
        <v/>
      </c>
      <c r="I5740" s="184"/>
      <c r="J5740" s="184"/>
      <c r="K5740" s="184"/>
      <c r="L5740" s="183"/>
    </row>
    <row r="5741">
      <c r="A5741" s="454"/>
      <c r="B5741" s="927"/>
      <c r="C5741" s="580"/>
      <c r="D5741" s="939"/>
      <c r="E5741" s="940"/>
      <c r="F5741" s="941"/>
      <c r="G5741" s="937" t="str">
        <f t="array" ref="G5741">xlookup(F5741,'Internal Staffing Calculator'!E:E,'Internal Staffing Calculator'!C:C,"")</f>
        <v/>
      </c>
      <c r="H5741" s="932" t="str">
        <f t="array" ref="H5741">if(F5741&lt;&gt;"", iferror(index('Internal Staffing Calculator'!B$8:B23500,match(F5741,'Internal Staffing Calculator'!E$8:E23500,0)), "Not In Budget"),"")</f>
        <v/>
      </c>
      <c r="I5741" s="184"/>
      <c r="J5741" s="184"/>
      <c r="K5741" s="184"/>
      <c r="L5741" s="183"/>
    </row>
    <row r="5742">
      <c r="A5742" s="454"/>
      <c r="B5742" s="927"/>
      <c r="C5742" s="580"/>
      <c r="D5742" s="939"/>
      <c r="E5742" s="940"/>
      <c r="F5742" s="941"/>
      <c r="G5742" s="937" t="str">
        <f t="array" ref="G5742">xlookup(F5742,'Internal Staffing Calculator'!E:E,'Internal Staffing Calculator'!C:C,"")</f>
        <v/>
      </c>
      <c r="H5742" s="932" t="str">
        <f t="array" ref="H5742">if(F5742&lt;&gt;"", iferror(index('Internal Staffing Calculator'!B$8:B23500,match(F5742,'Internal Staffing Calculator'!E$8:E23500,0)), "Not In Budget"),"")</f>
        <v/>
      </c>
      <c r="I5742" s="184"/>
      <c r="J5742" s="184"/>
      <c r="K5742" s="184"/>
      <c r="L5742" s="183"/>
    </row>
    <row r="5743">
      <c r="A5743" s="454"/>
      <c r="B5743" s="927"/>
      <c r="C5743" s="580"/>
      <c r="D5743" s="939"/>
      <c r="E5743" s="940"/>
      <c r="F5743" s="941"/>
      <c r="G5743" s="937" t="str">
        <f t="array" ref="G5743">xlookup(F5743,'Internal Staffing Calculator'!E:E,'Internal Staffing Calculator'!C:C,"")</f>
        <v/>
      </c>
      <c r="H5743" s="932" t="str">
        <f t="array" ref="H5743">if(F5743&lt;&gt;"", iferror(index('Internal Staffing Calculator'!B$8:B23500,match(F5743,'Internal Staffing Calculator'!E$8:E23500,0)), "Not In Budget"),"")</f>
        <v/>
      </c>
      <c r="I5743" s="184"/>
      <c r="J5743" s="184"/>
      <c r="K5743" s="184"/>
      <c r="L5743" s="183"/>
    </row>
    <row r="5744">
      <c r="A5744" s="454"/>
      <c r="B5744" s="927"/>
      <c r="C5744" s="580"/>
      <c r="D5744" s="939"/>
      <c r="E5744" s="940"/>
      <c r="F5744" s="941"/>
      <c r="G5744" s="937" t="str">
        <f t="array" ref="G5744">xlookup(F5744,'Internal Staffing Calculator'!E:E,'Internal Staffing Calculator'!C:C,"")</f>
        <v/>
      </c>
      <c r="H5744" s="932" t="str">
        <f t="array" ref="H5744">if(F5744&lt;&gt;"", iferror(index('Internal Staffing Calculator'!B$8:B23500,match(F5744,'Internal Staffing Calculator'!E$8:E23500,0)), "Not In Budget"),"")</f>
        <v/>
      </c>
      <c r="I5744" s="184"/>
      <c r="J5744" s="184"/>
      <c r="K5744" s="184"/>
      <c r="L5744" s="183"/>
    </row>
    <row r="5745">
      <c r="A5745" s="454"/>
      <c r="B5745" s="927"/>
      <c r="C5745" s="580"/>
      <c r="D5745" s="939"/>
      <c r="E5745" s="940"/>
      <c r="F5745" s="941"/>
      <c r="G5745" s="937" t="str">
        <f t="array" ref="G5745">xlookup(F5745,'Internal Staffing Calculator'!E:E,'Internal Staffing Calculator'!C:C,"")</f>
        <v/>
      </c>
      <c r="H5745" s="932" t="str">
        <f t="array" ref="H5745">if(F5745&lt;&gt;"", iferror(index('Internal Staffing Calculator'!B$8:B23500,match(F5745,'Internal Staffing Calculator'!E$8:E23500,0)), "Not In Budget"),"")</f>
        <v/>
      </c>
      <c r="I5745" s="184"/>
      <c r="J5745" s="184"/>
      <c r="K5745" s="184"/>
      <c r="L5745" s="183"/>
    </row>
    <row r="5746">
      <c r="A5746" s="454"/>
      <c r="B5746" s="927"/>
      <c r="C5746" s="580"/>
      <c r="D5746" s="939"/>
      <c r="E5746" s="940"/>
      <c r="F5746" s="941"/>
      <c r="G5746" s="937" t="str">
        <f t="array" ref="G5746">xlookup(F5746,'Internal Staffing Calculator'!E:E,'Internal Staffing Calculator'!C:C,"")</f>
        <v/>
      </c>
      <c r="H5746" s="932" t="str">
        <f t="array" ref="H5746">if(F5746&lt;&gt;"", iferror(index('Internal Staffing Calculator'!B$8:B23500,match(F5746,'Internal Staffing Calculator'!E$8:E23500,0)), "Not In Budget"),"")</f>
        <v/>
      </c>
      <c r="I5746" s="184"/>
      <c r="J5746" s="184"/>
      <c r="K5746" s="184"/>
      <c r="L5746" s="183"/>
    </row>
    <row r="5747">
      <c r="A5747" s="454"/>
      <c r="B5747" s="927"/>
      <c r="C5747" s="580"/>
      <c r="D5747" s="939"/>
      <c r="E5747" s="940"/>
      <c r="F5747" s="941"/>
      <c r="G5747" s="937" t="str">
        <f t="array" ref="G5747">xlookup(F5747,'Internal Staffing Calculator'!E:E,'Internal Staffing Calculator'!C:C,"")</f>
        <v/>
      </c>
      <c r="H5747" s="932" t="str">
        <f t="array" ref="H5747">if(F5747&lt;&gt;"", iferror(index('Internal Staffing Calculator'!B$8:B23500,match(F5747,'Internal Staffing Calculator'!E$8:E23500,0)), "Not In Budget"),"")</f>
        <v/>
      </c>
      <c r="I5747" s="184"/>
      <c r="J5747" s="184"/>
      <c r="K5747" s="184"/>
      <c r="L5747" s="183"/>
    </row>
    <row r="5748">
      <c r="A5748" s="454"/>
      <c r="B5748" s="927"/>
      <c r="C5748" s="580"/>
      <c r="D5748" s="939"/>
      <c r="E5748" s="940"/>
      <c r="F5748" s="941"/>
      <c r="G5748" s="937" t="str">
        <f t="array" ref="G5748">xlookup(F5748,'Internal Staffing Calculator'!E:E,'Internal Staffing Calculator'!C:C,"")</f>
        <v/>
      </c>
      <c r="H5748" s="932" t="str">
        <f t="array" ref="H5748">if(F5748&lt;&gt;"", iferror(index('Internal Staffing Calculator'!B$8:B23500,match(F5748,'Internal Staffing Calculator'!E$8:E23500,0)), "Not In Budget"),"")</f>
        <v/>
      </c>
      <c r="I5748" s="184"/>
      <c r="J5748" s="184"/>
      <c r="K5748" s="184"/>
      <c r="L5748" s="183"/>
    </row>
    <row r="5749">
      <c r="A5749" s="454"/>
      <c r="B5749" s="927"/>
      <c r="C5749" s="580"/>
      <c r="D5749" s="939"/>
      <c r="E5749" s="940"/>
      <c r="F5749" s="941"/>
      <c r="G5749" s="937" t="str">
        <f t="array" ref="G5749">xlookup(F5749,'Internal Staffing Calculator'!E:E,'Internal Staffing Calculator'!C:C,"")</f>
        <v/>
      </c>
      <c r="H5749" s="932" t="str">
        <f t="array" ref="H5749">if(F5749&lt;&gt;"", iferror(index('Internal Staffing Calculator'!B$8:B23500,match(F5749,'Internal Staffing Calculator'!E$8:E23500,0)), "Not In Budget"),"")</f>
        <v/>
      </c>
      <c r="I5749" s="184"/>
      <c r="J5749" s="184"/>
      <c r="K5749" s="184"/>
      <c r="L5749" s="183"/>
    </row>
    <row r="5750">
      <c r="A5750" s="454"/>
      <c r="B5750" s="927"/>
      <c r="C5750" s="580"/>
      <c r="D5750" s="939"/>
      <c r="E5750" s="940"/>
      <c r="F5750" s="941"/>
      <c r="G5750" s="937" t="str">
        <f t="array" ref="G5750">xlookup(F5750,'Internal Staffing Calculator'!E:E,'Internal Staffing Calculator'!C:C,"")</f>
        <v/>
      </c>
      <c r="H5750" s="932" t="str">
        <f t="array" ref="H5750">if(F5750&lt;&gt;"", iferror(index('Internal Staffing Calculator'!B$8:B23500,match(F5750,'Internal Staffing Calculator'!E$8:E23500,0)), "Not In Budget"),"")</f>
        <v/>
      </c>
      <c r="I5750" s="184"/>
      <c r="J5750" s="184"/>
      <c r="K5750" s="184"/>
      <c r="L5750" s="183"/>
    </row>
    <row r="5751">
      <c r="A5751" s="454"/>
      <c r="B5751" s="927"/>
      <c r="C5751" s="580"/>
      <c r="D5751" s="939"/>
      <c r="E5751" s="940"/>
      <c r="F5751" s="941"/>
      <c r="G5751" s="937" t="str">
        <f t="array" ref="G5751">xlookup(F5751,'Internal Staffing Calculator'!E:E,'Internal Staffing Calculator'!C:C,"")</f>
        <v/>
      </c>
      <c r="H5751" s="932" t="str">
        <f t="array" ref="H5751">if(F5751&lt;&gt;"", iferror(index('Internal Staffing Calculator'!B$8:B23500,match(F5751,'Internal Staffing Calculator'!E$8:E23500,0)), "Not In Budget"),"")</f>
        <v/>
      </c>
      <c r="I5751" s="184"/>
      <c r="J5751" s="184"/>
      <c r="K5751" s="184"/>
      <c r="L5751" s="183"/>
    </row>
    <row r="5752">
      <c r="A5752" s="454"/>
      <c r="B5752" s="927"/>
      <c r="C5752" s="580"/>
      <c r="D5752" s="939"/>
      <c r="E5752" s="940"/>
      <c r="F5752" s="941"/>
      <c r="G5752" s="937" t="str">
        <f t="array" ref="G5752">xlookup(F5752,'Internal Staffing Calculator'!E:E,'Internal Staffing Calculator'!C:C,"")</f>
        <v/>
      </c>
      <c r="H5752" s="932" t="str">
        <f t="array" ref="H5752">if(F5752&lt;&gt;"", iferror(index('Internal Staffing Calculator'!B$8:B23500,match(F5752,'Internal Staffing Calculator'!E$8:E23500,0)), "Not In Budget"),"")</f>
        <v/>
      </c>
      <c r="I5752" s="184"/>
      <c r="J5752" s="184"/>
      <c r="K5752" s="184"/>
      <c r="L5752" s="183"/>
    </row>
    <row r="5753">
      <c r="A5753" s="454"/>
      <c r="B5753" s="927"/>
      <c r="C5753" s="580"/>
      <c r="D5753" s="939"/>
      <c r="E5753" s="940"/>
      <c r="F5753" s="941"/>
      <c r="G5753" s="937" t="str">
        <f t="array" ref="G5753">xlookup(F5753,'Internal Staffing Calculator'!E:E,'Internal Staffing Calculator'!C:C,"")</f>
        <v/>
      </c>
      <c r="H5753" s="932" t="str">
        <f t="array" ref="H5753">if(F5753&lt;&gt;"", iferror(index('Internal Staffing Calculator'!B$8:B23500,match(F5753,'Internal Staffing Calculator'!E$8:E23500,0)), "Not In Budget"),"")</f>
        <v/>
      </c>
      <c r="I5753" s="184"/>
      <c r="J5753" s="184"/>
      <c r="K5753" s="184"/>
      <c r="L5753" s="183"/>
    </row>
    <row r="5754">
      <c r="A5754" s="454"/>
      <c r="B5754" s="927"/>
      <c r="C5754" s="580"/>
      <c r="D5754" s="939"/>
      <c r="E5754" s="940"/>
      <c r="F5754" s="941"/>
      <c r="G5754" s="937" t="str">
        <f t="array" ref="G5754">xlookup(F5754,'Internal Staffing Calculator'!E:E,'Internal Staffing Calculator'!C:C,"")</f>
        <v/>
      </c>
      <c r="H5754" s="932" t="str">
        <f t="array" ref="H5754">if(F5754&lt;&gt;"", iferror(index('Internal Staffing Calculator'!B$8:B23500,match(F5754,'Internal Staffing Calculator'!E$8:E23500,0)), "Not In Budget"),"")</f>
        <v/>
      </c>
      <c r="I5754" s="184"/>
      <c r="J5754" s="184"/>
      <c r="K5754" s="184"/>
      <c r="L5754" s="183"/>
    </row>
    <row r="5755">
      <c r="A5755" s="454"/>
      <c r="B5755" s="927"/>
      <c r="C5755" s="580"/>
      <c r="D5755" s="939"/>
      <c r="E5755" s="940"/>
      <c r="F5755" s="941"/>
      <c r="G5755" s="937" t="str">
        <f t="array" ref="G5755">xlookup(F5755,'Internal Staffing Calculator'!E:E,'Internal Staffing Calculator'!C:C,"")</f>
        <v/>
      </c>
      <c r="H5755" s="932" t="str">
        <f t="array" ref="H5755">if(F5755&lt;&gt;"", iferror(index('Internal Staffing Calculator'!B$8:B23500,match(F5755,'Internal Staffing Calculator'!E$8:E23500,0)), "Not In Budget"),"")</f>
        <v/>
      </c>
      <c r="I5755" s="184"/>
      <c r="J5755" s="184"/>
      <c r="K5755" s="184"/>
      <c r="L5755" s="183"/>
    </row>
    <row r="5756">
      <c r="A5756" s="454"/>
      <c r="B5756" s="927"/>
      <c r="C5756" s="580"/>
      <c r="D5756" s="939"/>
      <c r="E5756" s="940"/>
      <c r="F5756" s="941"/>
      <c r="G5756" s="937" t="str">
        <f t="array" ref="G5756">xlookup(F5756,'Internal Staffing Calculator'!E:E,'Internal Staffing Calculator'!C:C,"")</f>
        <v/>
      </c>
      <c r="H5756" s="932" t="str">
        <f t="array" ref="H5756">if(F5756&lt;&gt;"", iferror(index('Internal Staffing Calculator'!B$8:B23500,match(F5756,'Internal Staffing Calculator'!E$8:E23500,0)), "Not In Budget"),"")</f>
        <v/>
      </c>
      <c r="I5756" s="184"/>
      <c r="J5756" s="184"/>
      <c r="K5756" s="184"/>
      <c r="L5756" s="183"/>
    </row>
    <row r="5757">
      <c r="A5757" s="454"/>
      <c r="B5757" s="927"/>
      <c r="C5757" s="580"/>
      <c r="D5757" s="939"/>
      <c r="E5757" s="940"/>
      <c r="F5757" s="941"/>
      <c r="G5757" s="937" t="str">
        <f t="array" ref="G5757">xlookup(F5757,'Internal Staffing Calculator'!E:E,'Internal Staffing Calculator'!C:C,"")</f>
        <v/>
      </c>
      <c r="H5757" s="932" t="str">
        <f t="array" ref="H5757">if(F5757&lt;&gt;"", iferror(index('Internal Staffing Calculator'!B$8:B23500,match(F5757,'Internal Staffing Calculator'!E$8:E23500,0)), "Not In Budget"),"")</f>
        <v/>
      </c>
      <c r="I5757" s="184"/>
      <c r="J5757" s="184"/>
      <c r="K5757" s="184"/>
      <c r="L5757" s="183"/>
    </row>
    <row r="5758">
      <c r="A5758" s="454"/>
      <c r="B5758" s="927"/>
      <c r="C5758" s="580"/>
      <c r="D5758" s="939"/>
      <c r="E5758" s="940"/>
      <c r="F5758" s="941"/>
      <c r="G5758" s="937" t="str">
        <f t="array" ref="G5758">xlookup(F5758,'Internal Staffing Calculator'!E:E,'Internal Staffing Calculator'!C:C,"")</f>
        <v/>
      </c>
      <c r="H5758" s="932" t="str">
        <f t="array" ref="H5758">if(F5758&lt;&gt;"", iferror(index('Internal Staffing Calculator'!B$8:B23500,match(F5758,'Internal Staffing Calculator'!E$8:E23500,0)), "Not In Budget"),"")</f>
        <v/>
      </c>
      <c r="I5758" s="184"/>
      <c r="J5758" s="184"/>
      <c r="K5758" s="184"/>
      <c r="L5758" s="183"/>
    </row>
    <row r="5759">
      <c r="A5759" s="454"/>
      <c r="B5759" s="927"/>
      <c r="C5759" s="580"/>
      <c r="D5759" s="939"/>
      <c r="E5759" s="940"/>
      <c r="F5759" s="941"/>
      <c r="G5759" s="937" t="str">
        <f t="array" ref="G5759">xlookup(F5759,'Internal Staffing Calculator'!E:E,'Internal Staffing Calculator'!C:C,"")</f>
        <v/>
      </c>
      <c r="H5759" s="932" t="str">
        <f t="array" ref="H5759">if(F5759&lt;&gt;"", iferror(index('Internal Staffing Calculator'!B$8:B23500,match(F5759,'Internal Staffing Calculator'!E$8:E23500,0)), "Not In Budget"),"")</f>
        <v/>
      </c>
      <c r="I5759" s="184"/>
      <c r="J5759" s="184"/>
      <c r="K5759" s="184"/>
      <c r="L5759" s="183"/>
    </row>
    <row r="5760">
      <c r="A5760" s="454"/>
      <c r="B5760" s="927"/>
      <c r="C5760" s="580"/>
      <c r="D5760" s="939"/>
      <c r="E5760" s="940"/>
      <c r="F5760" s="941"/>
      <c r="G5760" s="937" t="str">
        <f t="array" ref="G5760">xlookup(F5760,'Internal Staffing Calculator'!E:E,'Internal Staffing Calculator'!C:C,"")</f>
        <v/>
      </c>
      <c r="H5760" s="932" t="str">
        <f t="array" ref="H5760">if(F5760&lt;&gt;"", iferror(index('Internal Staffing Calculator'!B$8:B23500,match(F5760,'Internal Staffing Calculator'!E$8:E23500,0)), "Not In Budget"),"")</f>
        <v/>
      </c>
      <c r="I5760" s="184"/>
      <c r="J5760" s="184"/>
      <c r="K5760" s="184"/>
      <c r="L5760" s="183"/>
    </row>
    <row r="5761">
      <c r="A5761" s="454"/>
      <c r="B5761" s="927"/>
      <c r="C5761" s="580"/>
      <c r="D5761" s="939"/>
      <c r="E5761" s="940"/>
      <c r="F5761" s="941"/>
      <c r="G5761" s="937" t="str">
        <f t="array" ref="G5761">xlookup(F5761,'Internal Staffing Calculator'!E:E,'Internal Staffing Calculator'!C:C,"")</f>
        <v/>
      </c>
      <c r="H5761" s="932" t="str">
        <f t="array" ref="H5761">if(F5761&lt;&gt;"", iferror(index('Internal Staffing Calculator'!B$8:B23500,match(F5761,'Internal Staffing Calculator'!E$8:E23500,0)), "Not In Budget"),"")</f>
        <v/>
      </c>
      <c r="I5761" s="184"/>
      <c r="J5761" s="184"/>
      <c r="K5761" s="184"/>
      <c r="L5761" s="183"/>
    </row>
    <row r="5762">
      <c r="A5762" s="454"/>
      <c r="B5762" s="927"/>
      <c r="C5762" s="580"/>
      <c r="D5762" s="939"/>
      <c r="E5762" s="940"/>
      <c r="F5762" s="941"/>
      <c r="G5762" s="937" t="str">
        <f t="array" ref="G5762">xlookup(F5762,'Internal Staffing Calculator'!E:E,'Internal Staffing Calculator'!C:C,"")</f>
        <v/>
      </c>
      <c r="H5762" s="932" t="str">
        <f t="array" ref="H5762">if(F5762&lt;&gt;"", iferror(index('Internal Staffing Calculator'!B$8:B23500,match(F5762,'Internal Staffing Calculator'!E$8:E23500,0)), "Not In Budget"),"")</f>
        <v/>
      </c>
      <c r="I5762" s="184"/>
      <c r="J5762" s="184"/>
      <c r="K5762" s="184"/>
      <c r="L5762" s="183"/>
    </row>
    <row r="5763">
      <c r="A5763" s="454"/>
      <c r="B5763" s="927"/>
      <c r="C5763" s="580"/>
      <c r="D5763" s="939"/>
      <c r="E5763" s="940"/>
      <c r="F5763" s="941"/>
      <c r="G5763" s="937" t="str">
        <f t="array" ref="G5763">xlookup(F5763,'Internal Staffing Calculator'!E:E,'Internal Staffing Calculator'!C:C,"")</f>
        <v/>
      </c>
      <c r="H5763" s="932" t="str">
        <f t="array" ref="H5763">if(F5763&lt;&gt;"", iferror(index('Internal Staffing Calculator'!B$8:B23500,match(F5763,'Internal Staffing Calculator'!E$8:E23500,0)), "Not In Budget"),"")</f>
        <v/>
      </c>
      <c r="I5763" s="184"/>
      <c r="J5763" s="184"/>
      <c r="K5763" s="184"/>
      <c r="L5763" s="183"/>
    </row>
    <row r="5764">
      <c r="A5764" s="454"/>
      <c r="B5764" s="927"/>
      <c r="C5764" s="580"/>
      <c r="D5764" s="939"/>
      <c r="E5764" s="940"/>
      <c r="F5764" s="941"/>
      <c r="G5764" s="937" t="str">
        <f t="array" ref="G5764">xlookup(F5764,'Internal Staffing Calculator'!E:E,'Internal Staffing Calculator'!C:C,"")</f>
        <v/>
      </c>
      <c r="H5764" s="932" t="str">
        <f t="array" ref="H5764">if(F5764&lt;&gt;"", iferror(index('Internal Staffing Calculator'!B$8:B23500,match(F5764,'Internal Staffing Calculator'!E$8:E23500,0)), "Not In Budget"),"")</f>
        <v/>
      </c>
      <c r="I5764" s="184"/>
      <c r="J5764" s="184"/>
      <c r="K5764" s="184"/>
      <c r="L5764" s="183"/>
    </row>
    <row r="5765">
      <c r="A5765" s="454"/>
      <c r="B5765" s="927"/>
      <c r="C5765" s="580"/>
      <c r="D5765" s="939"/>
      <c r="E5765" s="940"/>
      <c r="F5765" s="941"/>
      <c r="G5765" s="937" t="str">
        <f t="array" ref="G5765">xlookup(F5765,'Internal Staffing Calculator'!E:E,'Internal Staffing Calculator'!C:C,"")</f>
        <v/>
      </c>
      <c r="H5765" s="932" t="str">
        <f t="array" ref="H5765">if(F5765&lt;&gt;"", iferror(index('Internal Staffing Calculator'!B$8:B23500,match(F5765,'Internal Staffing Calculator'!E$8:E23500,0)), "Not In Budget"),"")</f>
        <v/>
      </c>
      <c r="I5765" s="184"/>
      <c r="J5765" s="184"/>
      <c r="K5765" s="184"/>
      <c r="L5765" s="183"/>
    </row>
    <row r="5766">
      <c r="A5766" s="454"/>
      <c r="B5766" s="927"/>
      <c r="C5766" s="580"/>
      <c r="D5766" s="939"/>
      <c r="E5766" s="940"/>
      <c r="F5766" s="941"/>
      <c r="G5766" s="937" t="str">
        <f t="array" ref="G5766">xlookup(F5766,'Internal Staffing Calculator'!E:E,'Internal Staffing Calculator'!C:C,"")</f>
        <v/>
      </c>
      <c r="H5766" s="932" t="str">
        <f t="array" ref="H5766">if(F5766&lt;&gt;"", iferror(index('Internal Staffing Calculator'!B$8:B23500,match(F5766,'Internal Staffing Calculator'!E$8:E23500,0)), "Not In Budget"),"")</f>
        <v/>
      </c>
      <c r="I5766" s="184"/>
      <c r="J5766" s="184"/>
      <c r="K5766" s="184"/>
      <c r="L5766" s="183"/>
    </row>
    <row r="5767">
      <c r="A5767" s="454"/>
      <c r="B5767" s="927"/>
      <c r="C5767" s="580"/>
      <c r="D5767" s="939"/>
      <c r="E5767" s="940"/>
      <c r="F5767" s="941"/>
      <c r="G5767" s="937" t="str">
        <f t="array" ref="G5767">xlookup(F5767,'Internal Staffing Calculator'!E:E,'Internal Staffing Calculator'!C:C,"")</f>
        <v/>
      </c>
      <c r="H5767" s="932" t="str">
        <f t="array" ref="H5767">if(F5767&lt;&gt;"", iferror(index('Internal Staffing Calculator'!B$8:B23500,match(F5767,'Internal Staffing Calculator'!E$8:E23500,0)), "Not In Budget"),"")</f>
        <v/>
      </c>
      <c r="I5767" s="184"/>
      <c r="J5767" s="184"/>
      <c r="K5767" s="184"/>
      <c r="L5767" s="183"/>
    </row>
    <row r="5768">
      <c r="A5768" s="454"/>
      <c r="B5768" s="927"/>
      <c r="C5768" s="580"/>
      <c r="D5768" s="939"/>
      <c r="E5768" s="940"/>
      <c r="F5768" s="941"/>
      <c r="G5768" s="937" t="str">
        <f t="array" ref="G5768">xlookup(F5768,'Internal Staffing Calculator'!E:E,'Internal Staffing Calculator'!C:C,"")</f>
        <v/>
      </c>
      <c r="H5768" s="932" t="str">
        <f t="array" ref="H5768">if(F5768&lt;&gt;"", iferror(index('Internal Staffing Calculator'!B$8:B23500,match(F5768,'Internal Staffing Calculator'!E$8:E23500,0)), "Not In Budget"),"")</f>
        <v/>
      </c>
      <c r="I5768" s="184"/>
      <c r="J5768" s="184"/>
      <c r="K5768" s="184"/>
      <c r="L5768" s="183"/>
    </row>
    <row r="5769">
      <c r="A5769" s="454"/>
      <c r="B5769" s="927"/>
      <c r="C5769" s="580"/>
      <c r="D5769" s="939"/>
      <c r="E5769" s="940"/>
      <c r="F5769" s="941"/>
      <c r="G5769" s="937" t="str">
        <f t="array" ref="G5769">xlookup(F5769,'Internal Staffing Calculator'!E:E,'Internal Staffing Calculator'!C:C,"")</f>
        <v/>
      </c>
      <c r="H5769" s="932" t="str">
        <f t="array" ref="H5769">if(F5769&lt;&gt;"", iferror(index('Internal Staffing Calculator'!B$8:B23500,match(F5769,'Internal Staffing Calculator'!E$8:E23500,0)), "Not In Budget"),"")</f>
        <v/>
      </c>
      <c r="I5769" s="184"/>
      <c r="J5769" s="184"/>
      <c r="K5769" s="184"/>
      <c r="L5769" s="183"/>
    </row>
    <row r="5770">
      <c r="A5770" s="454"/>
      <c r="B5770" s="927"/>
      <c r="C5770" s="580"/>
      <c r="D5770" s="939"/>
      <c r="E5770" s="940"/>
      <c r="F5770" s="941"/>
      <c r="G5770" s="937" t="str">
        <f t="array" ref="G5770">xlookup(F5770,'Internal Staffing Calculator'!E:E,'Internal Staffing Calculator'!C:C,"")</f>
        <v/>
      </c>
      <c r="H5770" s="932" t="str">
        <f t="array" ref="H5770">if(F5770&lt;&gt;"", iferror(index('Internal Staffing Calculator'!B$8:B23500,match(F5770,'Internal Staffing Calculator'!E$8:E23500,0)), "Not In Budget"),"")</f>
        <v/>
      </c>
      <c r="I5770" s="184"/>
      <c r="J5770" s="184"/>
      <c r="K5770" s="184"/>
      <c r="L5770" s="183"/>
    </row>
    <row r="5771">
      <c r="A5771" s="454"/>
      <c r="B5771" s="927"/>
      <c r="C5771" s="580"/>
      <c r="D5771" s="939"/>
      <c r="E5771" s="940"/>
      <c r="F5771" s="941"/>
      <c r="G5771" s="937" t="str">
        <f t="array" ref="G5771">xlookup(F5771,'Internal Staffing Calculator'!E:E,'Internal Staffing Calculator'!C:C,"")</f>
        <v/>
      </c>
      <c r="H5771" s="932" t="str">
        <f t="array" ref="H5771">if(F5771&lt;&gt;"", iferror(index('Internal Staffing Calculator'!B$8:B23500,match(F5771,'Internal Staffing Calculator'!E$8:E23500,0)), "Not In Budget"),"")</f>
        <v/>
      </c>
      <c r="I5771" s="184"/>
      <c r="J5771" s="184"/>
      <c r="K5771" s="184"/>
      <c r="L5771" s="183"/>
    </row>
    <row r="5772">
      <c r="A5772" s="454"/>
      <c r="B5772" s="927"/>
      <c r="C5772" s="580"/>
      <c r="D5772" s="939"/>
      <c r="E5772" s="940"/>
      <c r="F5772" s="941"/>
      <c r="G5772" s="937" t="str">
        <f t="array" ref="G5772">xlookup(F5772,'Internal Staffing Calculator'!E:E,'Internal Staffing Calculator'!C:C,"")</f>
        <v/>
      </c>
      <c r="H5772" s="932" t="str">
        <f t="array" ref="H5772">if(F5772&lt;&gt;"", iferror(index('Internal Staffing Calculator'!B$8:B23500,match(F5772,'Internal Staffing Calculator'!E$8:E23500,0)), "Not In Budget"),"")</f>
        <v/>
      </c>
      <c r="I5772" s="184"/>
      <c r="J5772" s="184"/>
      <c r="K5772" s="184"/>
      <c r="L5772" s="183"/>
    </row>
    <row r="5773">
      <c r="A5773" s="454"/>
      <c r="B5773" s="927"/>
      <c r="C5773" s="580"/>
      <c r="D5773" s="939"/>
      <c r="E5773" s="940"/>
      <c r="F5773" s="941"/>
      <c r="G5773" s="937" t="str">
        <f t="array" ref="G5773">xlookup(F5773,'Internal Staffing Calculator'!E:E,'Internal Staffing Calculator'!C:C,"")</f>
        <v/>
      </c>
      <c r="H5773" s="932" t="str">
        <f t="array" ref="H5773">if(F5773&lt;&gt;"", iferror(index('Internal Staffing Calculator'!B$8:B23500,match(F5773,'Internal Staffing Calculator'!E$8:E23500,0)), "Not In Budget"),"")</f>
        <v/>
      </c>
      <c r="I5773" s="184"/>
      <c r="J5773" s="184"/>
      <c r="K5773" s="184"/>
      <c r="L5773" s="183"/>
    </row>
    <row r="5774">
      <c r="A5774" s="454"/>
      <c r="B5774" s="927"/>
      <c r="C5774" s="580"/>
      <c r="D5774" s="939"/>
      <c r="E5774" s="940"/>
      <c r="F5774" s="941"/>
      <c r="G5774" s="937" t="str">
        <f t="array" ref="G5774">xlookup(F5774,'Internal Staffing Calculator'!E:E,'Internal Staffing Calculator'!C:C,"")</f>
        <v/>
      </c>
      <c r="H5774" s="932" t="str">
        <f t="array" ref="H5774">if(F5774&lt;&gt;"", iferror(index('Internal Staffing Calculator'!B$8:B23500,match(F5774,'Internal Staffing Calculator'!E$8:E23500,0)), "Not In Budget"),"")</f>
        <v/>
      </c>
      <c r="I5774" s="184"/>
      <c r="J5774" s="184"/>
      <c r="K5774" s="184"/>
      <c r="L5774" s="183"/>
    </row>
    <row r="5775">
      <c r="A5775" s="454"/>
      <c r="B5775" s="927"/>
      <c r="C5775" s="580"/>
      <c r="D5775" s="939"/>
      <c r="E5775" s="940"/>
      <c r="F5775" s="941"/>
      <c r="G5775" s="937" t="str">
        <f t="array" ref="G5775">xlookup(F5775,'Internal Staffing Calculator'!E:E,'Internal Staffing Calculator'!C:C,"")</f>
        <v/>
      </c>
      <c r="H5775" s="932" t="str">
        <f t="array" ref="H5775">if(F5775&lt;&gt;"", iferror(index('Internal Staffing Calculator'!B$8:B23500,match(F5775,'Internal Staffing Calculator'!E$8:E23500,0)), "Not In Budget"),"")</f>
        <v/>
      </c>
      <c r="I5775" s="184"/>
      <c r="J5775" s="184"/>
      <c r="K5775" s="184"/>
      <c r="L5775" s="183"/>
    </row>
    <row r="5776">
      <c r="A5776" s="454"/>
      <c r="B5776" s="927"/>
      <c r="C5776" s="580"/>
      <c r="D5776" s="939"/>
      <c r="E5776" s="940"/>
      <c r="F5776" s="941"/>
      <c r="G5776" s="937" t="str">
        <f t="array" ref="G5776">xlookup(F5776,'Internal Staffing Calculator'!E:E,'Internal Staffing Calculator'!C:C,"")</f>
        <v/>
      </c>
      <c r="H5776" s="932" t="str">
        <f t="array" ref="H5776">if(F5776&lt;&gt;"", iferror(index('Internal Staffing Calculator'!B$8:B23500,match(F5776,'Internal Staffing Calculator'!E$8:E23500,0)), "Not In Budget"),"")</f>
        <v/>
      </c>
      <c r="I5776" s="184"/>
      <c r="J5776" s="184"/>
      <c r="K5776" s="184"/>
      <c r="L5776" s="183"/>
    </row>
    <row r="5777">
      <c r="A5777" s="454"/>
      <c r="B5777" s="927"/>
      <c r="C5777" s="580"/>
      <c r="D5777" s="939"/>
      <c r="E5777" s="940"/>
      <c r="F5777" s="941"/>
      <c r="G5777" s="937" t="str">
        <f t="array" ref="G5777">xlookup(F5777,'Internal Staffing Calculator'!E:E,'Internal Staffing Calculator'!C:C,"")</f>
        <v/>
      </c>
      <c r="H5777" s="932" t="str">
        <f t="array" ref="H5777">if(F5777&lt;&gt;"", iferror(index('Internal Staffing Calculator'!B$8:B23500,match(F5777,'Internal Staffing Calculator'!E$8:E23500,0)), "Not In Budget"),"")</f>
        <v/>
      </c>
      <c r="I5777" s="184"/>
      <c r="J5777" s="184"/>
      <c r="K5777" s="184"/>
      <c r="L5777" s="183"/>
    </row>
    <row r="5778">
      <c r="A5778" s="454"/>
      <c r="B5778" s="927"/>
      <c r="C5778" s="580"/>
      <c r="D5778" s="939"/>
      <c r="E5778" s="940"/>
      <c r="F5778" s="941"/>
      <c r="G5778" s="937" t="str">
        <f t="array" ref="G5778">xlookup(F5778,'Internal Staffing Calculator'!E:E,'Internal Staffing Calculator'!C:C,"")</f>
        <v/>
      </c>
      <c r="H5778" s="932" t="str">
        <f t="array" ref="H5778">if(F5778&lt;&gt;"", iferror(index('Internal Staffing Calculator'!B$8:B23500,match(F5778,'Internal Staffing Calculator'!E$8:E23500,0)), "Not In Budget"),"")</f>
        <v/>
      </c>
      <c r="I5778" s="184"/>
      <c r="J5778" s="184"/>
      <c r="K5778" s="184"/>
      <c r="L5778" s="183"/>
    </row>
    <row r="5779">
      <c r="A5779" s="454"/>
      <c r="B5779" s="927"/>
      <c r="C5779" s="580"/>
      <c r="D5779" s="939"/>
      <c r="E5779" s="940"/>
      <c r="F5779" s="941"/>
      <c r="G5779" s="937" t="str">
        <f t="array" ref="G5779">xlookup(F5779,'Internal Staffing Calculator'!E:E,'Internal Staffing Calculator'!C:C,"")</f>
        <v/>
      </c>
      <c r="H5779" s="932" t="str">
        <f t="array" ref="H5779">if(F5779&lt;&gt;"", iferror(index('Internal Staffing Calculator'!B$8:B23500,match(F5779,'Internal Staffing Calculator'!E$8:E23500,0)), "Not In Budget"),"")</f>
        <v/>
      </c>
      <c r="I5779" s="184"/>
      <c r="J5779" s="184"/>
      <c r="K5779" s="184"/>
      <c r="L5779" s="183"/>
    </row>
    <row r="5780">
      <c r="A5780" s="454"/>
      <c r="B5780" s="927"/>
      <c r="C5780" s="580"/>
      <c r="D5780" s="939"/>
      <c r="E5780" s="940"/>
      <c r="F5780" s="941"/>
      <c r="G5780" s="937" t="str">
        <f t="array" ref="G5780">xlookup(F5780,'Internal Staffing Calculator'!E:E,'Internal Staffing Calculator'!C:C,"")</f>
        <v/>
      </c>
      <c r="H5780" s="932" t="str">
        <f t="array" ref="H5780">if(F5780&lt;&gt;"", iferror(index('Internal Staffing Calculator'!B$8:B23500,match(F5780,'Internal Staffing Calculator'!E$8:E23500,0)), "Not In Budget"),"")</f>
        <v/>
      </c>
      <c r="I5780" s="184"/>
      <c r="J5780" s="184"/>
      <c r="K5780" s="184"/>
      <c r="L5780" s="183"/>
    </row>
    <row r="5781">
      <c r="A5781" s="454"/>
      <c r="B5781" s="927"/>
      <c r="C5781" s="580"/>
      <c r="D5781" s="939"/>
      <c r="E5781" s="940"/>
      <c r="F5781" s="941"/>
      <c r="G5781" s="937" t="str">
        <f t="array" ref="G5781">xlookup(F5781,'Internal Staffing Calculator'!E:E,'Internal Staffing Calculator'!C:C,"")</f>
        <v/>
      </c>
      <c r="H5781" s="932" t="str">
        <f t="array" ref="H5781">if(F5781&lt;&gt;"", iferror(index('Internal Staffing Calculator'!B$8:B23500,match(F5781,'Internal Staffing Calculator'!E$8:E23500,0)), "Not In Budget"),"")</f>
        <v/>
      </c>
      <c r="I5781" s="184"/>
      <c r="J5781" s="184"/>
      <c r="K5781" s="184"/>
      <c r="L5781" s="183"/>
    </row>
    <row r="5782">
      <c r="A5782" s="454"/>
      <c r="B5782" s="927"/>
      <c r="C5782" s="580"/>
      <c r="D5782" s="939"/>
      <c r="E5782" s="940"/>
      <c r="F5782" s="941"/>
      <c r="G5782" s="937" t="str">
        <f t="array" ref="G5782">xlookup(F5782,'Internal Staffing Calculator'!E:E,'Internal Staffing Calculator'!C:C,"")</f>
        <v/>
      </c>
      <c r="H5782" s="932" t="str">
        <f t="array" ref="H5782">if(F5782&lt;&gt;"", iferror(index('Internal Staffing Calculator'!B$8:B23500,match(F5782,'Internal Staffing Calculator'!E$8:E23500,0)), "Not In Budget"),"")</f>
        <v/>
      </c>
      <c r="I5782" s="184"/>
      <c r="J5782" s="184"/>
      <c r="K5782" s="184"/>
      <c r="L5782" s="183"/>
    </row>
    <row r="5783">
      <c r="A5783" s="454"/>
      <c r="B5783" s="927"/>
      <c r="C5783" s="580"/>
      <c r="D5783" s="939"/>
      <c r="E5783" s="940"/>
      <c r="F5783" s="941"/>
      <c r="G5783" s="937" t="str">
        <f t="array" ref="G5783">xlookup(F5783,'Internal Staffing Calculator'!E:E,'Internal Staffing Calculator'!C:C,"")</f>
        <v/>
      </c>
      <c r="H5783" s="932" t="str">
        <f t="array" ref="H5783">if(F5783&lt;&gt;"", iferror(index('Internal Staffing Calculator'!B$8:B23500,match(F5783,'Internal Staffing Calculator'!E$8:E23500,0)), "Not In Budget"),"")</f>
        <v/>
      </c>
      <c r="I5783" s="184"/>
      <c r="J5783" s="184"/>
      <c r="K5783" s="184"/>
      <c r="L5783" s="183"/>
    </row>
    <row r="5784">
      <c r="A5784" s="454"/>
      <c r="B5784" s="927"/>
      <c r="C5784" s="580"/>
      <c r="D5784" s="939"/>
      <c r="E5784" s="940"/>
      <c r="F5784" s="941"/>
      <c r="G5784" s="937" t="str">
        <f t="array" ref="G5784">xlookup(F5784,'Internal Staffing Calculator'!E:E,'Internal Staffing Calculator'!C:C,"")</f>
        <v/>
      </c>
      <c r="H5784" s="932" t="str">
        <f t="array" ref="H5784">if(F5784&lt;&gt;"", iferror(index('Internal Staffing Calculator'!B$8:B23500,match(F5784,'Internal Staffing Calculator'!E$8:E23500,0)), "Not In Budget"),"")</f>
        <v/>
      </c>
      <c r="I5784" s="184"/>
      <c r="J5784" s="184"/>
      <c r="K5784" s="184"/>
      <c r="L5784" s="183"/>
    </row>
    <row r="5785">
      <c r="A5785" s="454"/>
      <c r="B5785" s="927"/>
      <c r="C5785" s="580"/>
      <c r="D5785" s="939"/>
      <c r="E5785" s="940"/>
      <c r="F5785" s="941"/>
      <c r="G5785" s="937" t="str">
        <f t="array" ref="G5785">xlookup(F5785,'Internal Staffing Calculator'!E:E,'Internal Staffing Calculator'!C:C,"")</f>
        <v/>
      </c>
      <c r="H5785" s="932" t="str">
        <f t="array" ref="H5785">if(F5785&lt;&gt;"", iferror(index('Internal Staffing Calculator'!B$8:B23500,match(F5785,'Internal Staffing Calculator'!E$8:E23500,0)), "Not In Budget"),"")</f>
        <v/>
      </c>
      <c r="I5785" s="184"/>
      <c r="J5785" s="184"/>
      <c r="K5785" s="184"/>
      <c r="L5785" s="183"/>
    </row>
    <row r="5786">
      <c r="A5786" s="454"/>
      <c r="B5786" s="927"/>
      <c r="C5786" s="580"/>
      <c r="D5786" s="939"/>
      <c r="E5786" s="940"/>
      <c r="F5786" s="941"/>
      <c r="G5786" s="937" t="str">
        <f t="array" ref="G5786">xlookup(F5786,'Internal Staffing Calculator'!E:E,'Internal Staffing Calculator'!C:C,"")</f>
        <v/>
      </c>
      <c r="H5786" s="932" t="str">
        <f t="array" ref="H5786">if(F5786&lt;&gt;"", iferror(index('Internal Staffing Calculator'!B$8:B23500,match(F5786,'Internal Staffing Calculator'!E$8:E23500,0)), "Not In Budget"),"")</f>
        <v/>
      </c>
      <c r="I5786" s="184"/>
      <c r="J5786" s="184"/>
      <c r="K5786" s="184"/>
      <c r="L5786" s="183"/>
    </row>
    <row r="5787">
      <c r="A5787" s="454"/>
      <c r="B5787" s="927"/>
      <c r="C5787" s="580"/>
      <c r="D5787" s="939"/>
      <c r="E5787" s="940"/>
      <c r="F5787" s="941"/>
      <c r="G5787" s="937" t="str">
        <f t="array" ref="G5787">xlookup(F5787,'Internal Staffing Calculator'!E:E,'Internal Staffing Calculator'!C:C,"")</f>
        <v/>
      </c>
      <c r="H5787" s="932" t="str">
        <f t="array" ref="H5787">if(F5787&lt;&gt;"", iferror(index('Internal Staffing Calculator'!B$8:B23500,match(F5787,'Internal Staffing Calculator'!E$8:E23500,0)), "Not In Budget"),"")</f>
        <v/>
      </c>
      <c r="I5787" s="184"/>
      <c r="J5787" s="184"/>
      <c r="K5787" s="184"/>
      <c r="L5787" s="183"/>
    </row>
    <row r="5788">
      <c r="A5788" s="454"/>
      <c r="B5788" s="927"/>
      <c r="C5788" s="580"/>
      <c r="D5788" s="939"/>
      <c r="E5788" s="940"/>
      <c r="F5788" s="941"/>
      <c r="G5788" s="937" t="str">
        <f t="array" ref="G5788">xlookup(F5788,'Internal Staffing Calculator'!E:E,'Internal Staffing Calculator'!C:C,"")</f>
        <v/>
      </c>
      <c r="H5788" s="932" t="str">
        <f t="array" ref="H5788">if(F5788&lt;&gt;"", iferror(index('Internal Staffing Calculator'!B$8:B23500,match(F5788,'Internal Staffing Calculator'!E$8:E23500,0)), "Not In Budget"),"")</f>
        <v/>
      </c>
      <c r="I5788" s="184"/>
      <c r="J5788" s="184"/>
      <c r="K5788" s="184"/>
      <c r="L5788" s="183"/>
    </row>
    <row r="5789">
      <c r="A5789" s="454"/>
      <c r="B5789" s="927"/>
      <c r="C5789" s="580"/>
      <c r="D5789" s="939"/>
      <c r="E5789" s="940"/>
      <c r="F5789" s="941"/>
      <c r="G5789" s="937" t="str">
        <f t="array" ref="G5789">xlookup(F5789,'Internal Staffing Calculator'!E:E,'Internal Staffing Calculator'!C:C,"")</f>
        <v/>
      </c>
      <c r="H5789" s="932" t="str">
        <f t="array" ref="H5789">if(F5789&lt;&gt;"", iferror(index('Internal Staffing Calculator'!B$8:B23500,match(F5789,'Internal Staffing Calculator'!E$8:E23500,0)), "Not In Budget"),"")</f>
        <v/>
      </c>
      <c r="I5789" s="184"/>
      <c r="J5789" s="184"/>
      <c r="K5789" s="184"/>
      <c r="L5789" s="183"/>
    </row>
    <row r="5790">
      <c r="A5790" s="454"/>
      <c r="B5790" s="927"/>
      <c r="C5790" s="580"/>
      <c r="D5790" s="939"/>
      <c r="E5790" s="940"/>
      <c r="F5790" s="941"/>
      <c r="G5790" s="937" t="str">
        <f t="array" ref="G5790">xlookup(F5790,'Internal Staffing Calculator'!E:E,'Internal Staffing Calculator'!C:C,"")</f>
        <v/>
      </c>
      <c r="H5790" s="932" t="str">
        <f t="array" ref="H5790">if(F5790&lt;&gt;"", iferror(index('Internal Staffing Calculator'!B$8:B23500,match(F5790,'Internal Staffing Calculator'!E$8:E23500,0)), "Not In Budget"),"")</f>
        <v/>
      </c>
      <c r="I5790" s="184"/>
      <c r="J5790" s="184"/>
      <c r="K5790" s="184"/>
      <c r="L5790" s="183"/>
    </row>
    <row r="5791">
      <c r="A5791" s="454"/>
      <c r="B5791" s="927"/>
      <c r="C5791" s="580"/>
      <c r="D5791" s="939"/>
      <c r="E5791" s="940"/>
      <c r="F5791" s="941"/>
      <c r="G5791" s="937" t="str">
        <f t="array" ref="G5791">xlookup(F5791,'Internal Staffing Calculator'!E:E,'Internal Staffing Calculator'!C:C,"")</f>
        <v/>
      </c>
      <c r="H5791" s="932" t="str">
        <f t="array" ref="H5791">if(F5791&lt;&gt;"", iferror(index('Internal Staffing Calculator'!B$8:B23500,match(F5791,'Internal Staffing Calculator'!E$8:E23500,0)), "Not In Budget"),"")</f>
        <v/>
      </c>
      <c r="I5791" s="184"/>
      <c r="J5791" s="184"/>
      <c r="K5791" s="184"/>
      <c r="L5791" s="183"/>
    </row>
    <row r="5792">
      <c r="A5792" s="454"/>
      <c r="B5792" s="927"/>
      <c r="C5792" s="580"/>
      <c r="D5792" s="939"/>
      <c r="E5792" s="940"/>
      <c r="F5792" s="941"/>
      <c r="G5792" s="937" t="str">
        <f t="array" ref="G5792">xlookup(F5792,'Internal Staffing Calculator'!E:E,'Internal Staffing Calculator'!C:C,"")</f>
        <v/>
      </c>
      <c r="H5792" s="932" t="str">
        <f t="array" ref="H5792">if(F5792&lt;&gt;"", iferror(index('Internal Staffing Calculator'!B$8:B23500,match(F5792,'Internal Staffing Calculator'!E$8:E23500,0)), "Not In Budget"),"")</f>
        <v/>
      </c>
      <c r="I5792" s="184"/>
      <c r="J5792" s="184"/>
      <c r="K5792" s="184"/>
      <c r="L5792" s="183"/>
    </row>
    <row r="5793">
      <c r="A5793" s="454"/>
      <c r="B5793" s="927"/>
      <c r="C5793" s="580"/>
      <c r="D5793" s="939"/>
      <c r="E5793" s="940"/>
      <c r="F5793" s="941"/>
      <c r="G5793" s="937" t="str">
        <f t="array" ref="G5793">xlookup(F5793,'Internal Staffing Calculator'!E:E,'Internal Staffing Calculator'!C:C,"")</f>
        <v/>
      </c>
      <c r="H5793" s="932" t="str">
        <f t="array" ref="H5793">if(F5793&lt;&gt;"", iferror(index('Internal Staffing Calculator'!B$8:B23500,match(F5793,'Internal Staffing Calculator'!E$8:E23500,0)), "Not In Budget"),"")</f>
        <v/>
      </c>
      <c r="I5793" s="184"/>
      <c r="J5793" s="184"/>
      <c r="K5793" s="184"/>
      <c r="L5793" s="183"/>
    </row>
    <row r="5794">
      <c r="A5794" s="454"/>
      <c r="B5794" s="927"/>
      <c r="C5794" s="580"/>
      <c r="D5794" s="939"/>
      <c r="E5794" s="940"/>
      <c r="F5794" s="941"/>
      <c r="G5794" s="937" t="str">
        <f t="array" ref="G5794">xlookup(F5794,'Internal Staffing Calculator'!E:E,'Internal Staffing Calculator'!C:C,"")</f>
        <v/>
      </c>
      <c r="H5794" s="932" t="str">
        <f t="array" ref="H5794">if(F5794&lt;&gt;"", iferror(index('Internal Staffing Calculator'!B$8:B23500,match(F5794,'Internal Staffing Calculator'!E$8:E23500,0)), "Not In Budget"),"")</f>
        <v/>
      </c>
      <c r="I5794" s="184"/>
      <c r="J5794" s="184"/>
      <c r="K5794" s="184"/>
      <c r="L5794" s="183"/>
    </row>
    <row r="5795">
      <c r="A5795" s="454"/>
      <c r="B5795" s="927"/>
      <c r="C5795" s="580"/>
      <c r="D5795" s="939"/>
      <c r="E5795" s="940"/>
      <c r="F5795" s="941"/>
      <c r="G5795" s="937" t="str">
        <f t="array" ref="G5795">xlookup(F5795,'Internal Staffing Calculator'!E:E,'Internal Staffing Calculator'!C:C,"")</f>
        <v/>
      </c>
      <c r="H5795" s="932" t="str">
        <f t="array" ref="H5795">if(F5795&lt;&gt;"", iferror(index('Internal Staffing Calculator'!B$8:B23500,match(F5795,'Internal Staffing Calculator'!E$8:E23500,0)), "Not In Budget"),"")</f>
        <v/>
      </c>
      <c r="I5795" s="184"/>
      <c r="J5795" s="184"/>
      <c r="K5795" s="184"/>
      <c r="L5795" s="183"/>
    </row>
    <row r="5796">
      <c r="A5796" s="454"/>
      <c r="B5796" s="927"/>
      <c r="C5796" s="580"/>
      <c r="D5796" s="939"/>
      <c r="E5796" s="940"/>
      <c r="F5796" s="941"/>
      <c r="G5796" s="937" t="str">
        <f t="array" ref="G5796">xlookup(F5796,'Internal Staffing Calculator'!E:E,'Internal Staffing Calculator'!C:C,"")</f>
        <v/>
      </c>
      <c r="H5796" s="932" t="str">
        <f t="array" ref="H5796">if(F5796&lt;&gt;"", iferror(index('Internal Staffing Calculator'!B$8:B23500,match(F5796,'Internal Staffing Calculator'!E$8:E23500,0)), "Not In Budget"),"")</f>
        <v/>
      </c>
      <c r="I5796" s="184"/>
      <c r="J5796" s="184"/>
      <c r="K5796" s="184"/>
      <c r="L5796" s="183"/>
    </row>
    <row r="5797">
      <c r="A5797" s="454"/>
      <c r="B5797" s="927"/>
      <c r="C5797" s="580"/>
      <c r="D5797" s="939"/>
      <c r="E5797" s="940"/>
      <c r="F5797" s="941"/>
      <c r="G5797" s="937" t="str">
        <f t="array" ref="G5797">xlookup(F5797,'Internal Staffing Calculator'!E:E,'Internal Staffing Calculator'!C:C,"")</f>
        <v/>
      </c>
      <c r="H5797" s="932" t="str">
        <f t="array" ref="H5797">if(F5797&lt;&gt;"", iferror(index('Internal Staffing Calculator'!B$8:B23500,match(F5797,'Internal Staffing Calculator'!E$8:E23500,0)), "Not In Budget"),"")</f>
        <v/>
      </c>
      <c r="I5797" s="184"/>
      <c r="J5797" s="184"/>
      <c r="K5797" s="184"/>
      <c r="L5797" s="183"/>
    </row>
    <row r="5798">
      <c r="A5798" s="454"/>
      <c r="B5798" s="927"/>
      <c r="C5798" s="580"/>
      <c r="D5798" s="939"/>
      <c r="E5798" s="940"/>
      <c r="F5798" s="941"/>
      <c r="G5798" s="937" t="str">
        <f t="array" ref="G5798">xlookup(F5798,'Internal Staffing Calculator'!E:E,'Internal Staffing Calculator'!C:C,"")</f>
        <v/>
      </c>
      <c r="H5798" s="932" t="str">
        <f t="array" ref="H5798">if(F5798&lt;&gt;"", iferror(index('Internal Staffing Calculator'!B$8:B23500,match(F5798,'Internal Staffing Calculator'!E$8:E23500,0)), "Not In Budget"),"")</f>
        <v/>
      </c>
      <c r="I5798" s="184"/>
      <c r="J5798" s="184"/>
      <c r="K5798" s="184"/>
      <c r="L5798" s="183"/>
    </row>
    <row r="5799">
      <c r="A5799" s="454"/>
      <c r="B5799" s="927"/>
      <c r="C5799" s="580"/>
      <c r="D5799" s="939"/>
      <c r="E5799" s="940"/>
      <c r="F5799" s="941"/>
      <c r="G5799" s="937" t="str">
        <f t="array" ref="G5799">xlookup(F5799,'Internal Staffing Calculator'!E:E,'Internal Staffing Calculator'!C:C,"")</f>
        <v/>
      </c>
      <c r="H5799" s="932" t="str">
        <f t="array" ref="H5799">if(F5799&lt;&gt;"", iferror(index('Internal Staffing Calculator'!B$8:B23500,match(F5799,'Internal Staffing Calculator'!E$8:E23500,0)), "Not In Budget"),"")</f>
        <v/>
      </c>
      <c r="I5799" s="184"/>
      <c r="J5799" s="184"/>
      <c r="K5799" s="184"/>
      <c r="L5799" s="183"/>
    </row>
    <row r="5800">
      <c r="A5800" s="454"/>
      <c r="B5800" s="927"/>
      <c r="C5800" s="580"/>
      <c r="D5800" s="939"/>
      <c r="E5800" s="940"/>
      <c r="F5800" s="941"/>
      <c r="G5800" s="937" t="str">
        <f t="array" ref="G5800">xlookup(F5800,'Internal Staffing Calculator'!E:E,'Internal Staffing Calculator'!C:C,"")</f>
        <v/>
      </c>
      <c r="H5800" s="932" t="str">
        <f t="array" ref="H5800">if(F5800&lt;&gt;"", iferror(index('Internal Staffing Calculator'!B$8:B23500,match(F5800,'Internal Staffing Calculator'!E$8:E23500,0)), "Not In Budget"),"")</f>
        <v/>
      </c>
      <c r="I5800" s="184"/>
      <c r="J5800" s="184"/>
      <c r="K5800" s="184"/>
      <c r="L5800" s="183"/>
    </row>
    <row r="5801">
      <c r="A5801" s="454"/>
      <c r="B5801" s="927"/>
      <c r="C5801" s="580"/>
      <c r="D5801" s="939"/>
      <c r="E5801" s="940"/>
      <c r="F5801" s="941"/>
      <c r="G5801" s="937" t="str">
        <f t="array" ref="G5801">xlookup(F5801,'Internal Staffing Calculator'!E:E,'Internal Staffing Calculator'!C:C,"")</f>
        <v/>
      </c>
      <c r="H5801" s="932" t="str">
        <f t="array" ref="H5801">if(F5801&lt;&gt;"", iferror(index('Internal Staffing Calculator'!B$8:B23500,match(F5801,'Internal Staffing Calculator'!E$8:E23500,0)), "Not In Budget"),"")</f>
        <v/>
      </c>
      <c r="I5801" s="184"/>
      <c r="J5801" s="184"/>
      <c r="K5801" s="184"/>
      <c r="L5801" s="183"/>
    </row>
    <row r="5802">
      <c r="A5802" s="454"/>
      <c r="B5802" s="927"/>
      <c r="C5802" s="580"/>
      <c r="D5802" s="939"/>
      <c r="E5802" s="940"/>
      <c r="F5802" s="941"/>
      <c r="G5802" s="937" t="str">
        <f t="array" ref="G5802">xlookup(F5802,'Internal Staffing Calculator'!E:E,'Internal Staffing Calculator'!C:C,"")</f>
        <v/>
      </c>
      <c r="H5802" s="932" t="str">
        <f t="array" ref="H5802">if(F5802&lt;&gt;"", iferror(index('Internal Staffing Calculator'!B$8:B23500,match(F5802,'Internal Staffing Calculator'!E$8:E23500,0)), "Not In Budget"),"")</f>
        <v/>
      </c>
      <c r="I5802" s="184"/>
      <c r="J5802" s="184"/>
      <c r="K5802" s="184"/>
      <c r="L5802" s="183"/>
    </row>
    <row r="5803">
      <c r="A5803" s="454"/>
      <c r="B5803" s="927"/>
      <c r="C5803" s="580"/>
      <c r="D5803" s="939"/>
      <c r="E5803" s="940"/>
      <c r="F5803" s="941"/>
      <c r="G5803" s="937" t="str">
        <f t="array" ref="G5803">xlookup(F5803,'Internal Staffing Calculator'!E:E,'Internal Staffing Calculator'!C:C,"")</f>
        <v/>
      </c>
      <c r="H5803" s="932" t="str">
        <f t="array" ref="H5803">if(F5803&lt;&gt;"", iferror(index('Internal Staffing Calculator'!B$8:B23500,match(F5803,'Internal Staffing Calculator'!E$8:E23500,0)), "Not In Budget"),"")</f>
        <v/>
      </c>
      <c r="I5803" s="184"/>
      <c r="J5803" s="184"/>
      <c r="K5803" s="184"/>
      <c r="L5803" s="183"/>
    </row>
    <row r="5804">
      <c r="A5804" s="454"/>
      <c r="B5804" s="927"/>
      <c r="C5804" s="580"/>
      <c r="D5804" s="939"/>
      <c r="E5804" s="940"/>
      <c r="F5804" s="941"/>
      <c r="G5804" s="937" t="str">
        <f t="array" ref="G5804">xlookup(F5804,'Internal Staffing Calculator'!E:E,'Internal Staffing Calculator'!C:C,"")</f>
        <v/>
      </c>
      <c r="H5804" s="932" t="str">
        <f t="array" ref="H5804">if(F5804&lt;&gt;"", iferror(index('Internal Staffing Calculator'!B$8:B23500,match(F5804,'Internal Staffing Calculator'!E$8:E23500,0)), "Not In Budget"),"")</f>
        <v/>
      </c>
      <c r="I5804" s="184"/>
      <c r="J5804" s="184"/>
      <c r="K5804" s="184"/>
      <c r="L5804" s="183"/>
    </row>
    <row r="5805">
      <c r="A5805" s="454"/>
      <c r="B5805" s="927"/>
      <c r="C5805" s="580"/>
      <c r="D5805" s="939"/>
      <c r="E5805" s="940"/>
      <c r="F5805" s="941"/>
      <c r="G5805" s="937" t="str">
        <f t="array" ref="G5805">xlookup(F5805,'Internal Staffing Calculator'!E:E,'Internal Staffing Calculator'!C:C,"")</f>
        <v/>
      </c>
      <c r="H5805" s="932" t="str">
        <f t="array" ref="H5805">if(F5805&lt;&gt;"", iferror(index('Internal Staffing Calculator'!B$8:B23500,match(F5805,'Internal Staffing Calculator'!E$8:E23500,0)), "Not In Budget"),"")</f>
        <v/>
      </c>
      <c r="I5805" s="184"/>
      <c r="J5805" s="184"/>
      <c r="K5805" s="184"/>
      <c r="L5805" s="183"/>
    </row>
    <row r="5806">
      <c r="A5806" s="454"/>
      <c r="B5806" s="927"/>
      <c r="C5806" s="580"/>
      <c r="D5806" s="939"/>
      <c r="E5806" s="940"/>
      <c r="F5806" s="941"/>
      <c r="G5806" s="937" t="str">
        <f t="array" ref="G5806">xlookup(F5806,'Internal Staffing Calculator'!E:E,'Internal Staffing Calculator'!C:C,"")</f>
        <v/>
      </c>
      <c r="H5806" s="932" t="str">
        <f t="array" ref="H5806">if(F5806&lt;&gt;"", iferror(index('Internal Staffing Calculator'!B$8:B23500,match(F5806,'Internal Staffing Calculator'!E$8:E23500,0)), "Not In Budget"),"")</f>
        <v/>
      </c>
      <c r="I5806" s="184"/>
      <c r="J5806" s="184"/>
      <c r="K5806" s="184"/>
      <c r="L5806" s="183"/>
    </row>
    <row r="5807">
      <c r="A5807" s="454"/>
      <c r="B5807" s="927"/>
      <c r="C5807" s="580"/>
      <c r="D5807" s="939"/>
      <c r="E5807" s="940"/>
      <c r="F5807" s="941"/>
      <c r="G5807" s="937" t="str">
        <f t="array" ref="G5807">xlookup(F5807,'Internal Staffing Calculator'!E:E,'Internal Staffing Calculator'!C:C,"")</f>
        <v/>
      </c>
      <c r="H5807" s="932" t="str">
        <f t="array" ref="H5807">if(F5807&lt;&gt;"", iferror(index('Internal Staffing Calculator'!B$8:B23500,match(F5807,'Internal Staffing Calculator'!E$8:E23500,0)), "Not In Budget"),"")</f>
        <v/>
      </c>
      <c r="I5807" s="184"/>
      <c r="J5807" s="184"/>
      <c r="K5807" s="184"/>
      <c r="L5807" s="183"/>
    </row>
    <row r="5808">
      <c r="A5808" s="454"/>
      <c r="B5808" s="927"/>
      <c r="C5808" s="580"/>
      <c r="D5808" s="939"/>
      <c r="E5808" s="940"/>
      <c r="F5808" s="941"/>
      <c r="G5808" s="937" t="str">
        <f t="array" ref="G5808">xlookup(F5808,'Internal Staffing Calculator'!E:E,'Internal Staffing Calculator'!C:C,"")</f>
        <v/>
      </c>
      <c r="H5808" s="932" t="str">
        <f t="array" ref="H5808">if(F5808&lt;&gt;"", iferror(index('Internal Staffing Calculator'!B$8:B23500,match(F5808,'Internal Staffing Calculator'!E$8:E23500,0)), "Not In Budget"),"")</f>
        <v/>
      </c>
      <c r="I5808" s="184"/>
      <c r="J5808" s="184"/>
      <c r="K5808" s="184"/>
      <c r="L5808" s="183"/>
    </row>
    <row r="5809">
      <c r="A5809" s="454"/>
      <c r="B5809" s="927"/>
      <c r="C5809" s="580"/>
      <c r="D5809" s="939"/>
      <c r="E5809" s="940"/>
      <c r="F5809" s="941"/>
      <c r="G5809" s="937" t="str">
        <f t="array" ref="G5809">xlookup(F5809,'Internal Staffing Calculator'!E:E,'Internal Staffing Calculator'!C:C,"")</f>
        <v/>
      </c>
      <c r="H5809" s="932" t="str">
        <f t="array" ref="H5809">if(F5809&lt;&gt;"", iferror(index('Internal Staffing Calculator'!B$8:B23500,match(F5809,'Internal Staffing Calculator'!E$8:E23500,0)), "Not In Budget"),"")</f>
        <v/>
      </c>
      <c r="I5809" s="184"/>
      <c r="J5809" s="184"/>
      <c r="K5809" s="184"/>
      <c r="L5809" s="183"/>
    </row>
    <row r="5810">
      <c r="A5810" s="454"/>
      <c r="B5810" s="927"/>
      <c r="C5810" s="580"/>
      <c r="D5810" s="939"/>
      <c r="E5810" s="940"/>
      <c r="F5810" s="941"/>
      <c r="G5810" s="937" t="str">
        <f t="array" ref="G5810">xlookup(F5810,'Internal Staffing Calculator'!E:E,'Internal Staffing Calculator'!C:C,"")</f>
        <v/>
      </c>
      <c r="H5810" s="932" t="str">
        <f t="array" ref="H5810">if(F5810&lt;&gt;"", iferror(index('Internal Staffing Calculator'!B$8:B23500,match(F5810,'Internal Staffing Calculator'!E$8:E23500,0)), "Not In Budget"),"")</f>
        <v/>
      </c>
      <c r="I5810" s="184"/>
      <c r="J5810" s="184"/>
      <c r="K5810" s="184"/>
      <c r="L5810" s="183"/>
    </row>
    <row r="5811">
      <c r="A5811" s="454"/>
      <c r="B5811" s="927"/>
      <c r="C5811" s="580"/>
      <c r="D5811" s="939"/>
      <c r="E5811" s="940"/>
      <c r="F5811" s="941"/>
      <c r="G5811" s="937" t="str">
        <f t="array" ref="G5811">xlookup(F5811,'Internal Staffing Calculator'!E:E,'Internal Staffing Calculator'!C:C,"")</f>
        <v/>
      </c>
      <c r="H5811" s="932" t="str">
        <f t="array" ref="H5811">if(F5811&lt;&gt;"", iferror(index('Internal Staffing Calculator'!B$8:B23500,match(F5811,'Internal Staffing Calculator'!E$8:E23500,0)), "Not In Budget"),"")</f>
        <v/>
      </c>
      <c r="I5811" s="184"/>
      <c r="J5811" s="184"/>
      <c r="K5811" s="184"/>
      <c r="L5811" s="183"/>
    </row>
    <row r="5812">
      <c r="A5812" s="454"/>
      <c r="B5812" s="927"/>
      <c r="C5812" s="580"/>
      <c r="D5812" s="939"/>
      <c r="E5812" s="940"/>
      <c r="F5812" s="941"/>
      <c r="G5812" s="937" t="str">
        <f t="array" ref="G5812">xlookup(F5812,'Internal Staffing Calculator'!E:E,'Internal Staffing Calculator'!C:C,"")</f>
        <v/>
      </c>
      <c r="H5812" s="932" t="str">
        <f t="array" ref="H5812">if(F5812&lt;&gt;"", iferror(index('Internal Staffing Calculator'!B$8:B23500,match(F5812,'Internal Staffing Calculator'!E$8:E23500,0)), "Not In Budget"),"")</f>
        <v/>
      </c>
      <c r="I5812" s="184"/>
      <c r="J5812" s="184"/>
      <c r="K5812" s="184"/>
      <c r="L5812" s="183"/>
    </row>
    <row r="5813">
      <c r="A5813" s="454"/>
      <c r="B5813" s="927"/>
      <c r="C5813" s="580"/>
      <c r="D5813" s="939"/>
      <c r="E5813" s="940"/>
      <c r="F5813" s="941"/>
      <c r="G5813" s="937" t="str">
        <f t="array" ref="G5813">xlookup(F5813,'Internal Staffing Calculator'!E:E,'Internal Staffing Calculator'!C:C,"")</f>
        <v/>
      </c>
      <c r="H5813" s="932" t="str">
        <f t="array" ref="H5813">if(F5813&lt;&gt;"", iferror(index('Internal Staffing Calculator'!B$8:B23500,match(F5813,'Internal Staffing Calculator'!E$8:E23500,0)), "Not In Budget"),"")</f>
        <v/>
      </c>
      <c r="I5813" s="184"/>
      <c r="J5813" s="184"/>
      <c r="K5813" s="184"/>
      <c r="L5813" s="183"/>
    </row>
    <row r="5814">
      <c r="A5814" s="454"/>
      <c r="B5814" s="927"/>
      <c r="C5814" s="580"/>
      <c r="D5814" s="939"/>
      <c r="E5814" s="940"/>
      <c r="F5814" s="941"/>
      <c r="G5814" s="937" t="str">
        <f t="array" ref="G5814">xlookup(F5814,'Internal Staffing Calculator'!E:E,'Internal Staffing Calculator'!C:C,"")</f>
        <v/>
      </c>
      <c r="H5814" s="932" t="str">
        <f t="array" ref="H5814">if(F5814&lt;&gt;"", iferror(index('Internal Staffing Calculator'!B$8:B23500,match(F5814,'Internal Staffing Calculator'!E$8:E23500,0)), "Not In Budget"),"")</f>
        <v/>
      </c>
      <c r="I5814" s="184"/>
      <c r="J5814" s="184"/>
      <c r="K5814" s="184"/>
      <c r="L5814" s="183"/>
    </row>
    <row r="5815">
      <c r="A5815" s="454"/>
      <c r="B5815" s="927"/>
      <c r="C5815" s="580"/>
      <c r="D5815" s="939"/>
      <c r="E5815" s="940"/>
      <c r="F5815" s="941"/>
      <c r="G5815" s="937" t="str">
        <f t="array" ref="G5815">xlookup(F5815,'Internal Staffing Calculator'!E:E,'Internal Staffing Calculator'!C:C,"")</f>
        <v/>
      </c>
      <c r="H5815" s="932" t="str">
        <f t="array" ref="H5815">if(F5815&lt;&gt;"", iferror(index('Internal Staffing Calculator'!B$8:B23500,match(F5815,'Internal Staffing Calculator'!E$8:E23500,0)), "Not In Budget"),"")</f>
        <v/>
      </c>
      <c r="I5815" s="184"/>
      <c r="J5815" s="184"/>
      <c r="K5815" s="184"/>
      <c r="L5815" s="183"/>
    </row>
    <row r="5816">
      <c r="A5816" s="454"/>
      <c r="B5816" s="927"/>
      <c r="C5816" s="580"/>
      <c r="D5816" s="939"/>
      <c r="E5816" s="940"/>
      <c r="F5816" s="941"/>
      <c r="G5816" s="937" t="str">
        <f t="array" ref="G5816">xlookup(F5816,'Internal Staffing Calculator'!E:E,'Internal Staffing Calculator'!C:C,"")</f>
        <v/>
      </c>
      <c r="H5816" s="932" t="str">
        <f t="array" ref="H5816">if(F5816&lt;&gt;"", iferror(index('Internal Staffing Calculator'!B$8:B23500,match(F5816,'Internal Staffing Calculator'!E$8:E23500,0)), "Not In Budget"),"")</f>
        <v/>
      </c>
      <c r="I5816" s="184"/>
      <c r="J5816" s="184"/>
      <c r="K5816" s="184"/>
      <c r="L5816" s="183"/>
    </row>
    <row r="5817">
      <c r="A5817" s="454"/>
      <c r="B5817" s="927"/>
      <c r="C5817" s="580"/>
      <c r="D5817" s="939"/>
      <c r="E5817" s="940"/>
      <c r="F5817" s="941"/>
      <c r="G5817" s="937" t="str">
        <f t="array" ref="G5817">xlookup(F5817,'Internal Staffing Calculator'!E:E,'Internal Staffing Calculator'!C:C,"")</f>
        <v/>
      </c>
      <c r="H5817" s="932" t="str">
        <f t="array" ref="H5817">if(F5817&lt;&gt;"", iferror(index('Internal Staffing Calculator'!B$8:B23500,match(F5817,'Internal Staffing Calculator'!E$8:E23500,0)), "Not In Budget"),"")</f>
        <v/>
      </c>
      <c r="I5817" s="184"/>
      <c r="J5817" s="184"/>
      <c r="K5817" s="184"/>
      <c r="L5817" s="183"/>
    </row>
    <row r="5818">
      <c r="A5818" s="454"/>
      <c r="B5818" s="927"/>
      <c r="C5818" s="580"/>
      <c r="D5818" s="939"/>
      <c r="E5818" s="940"/>
      <c r="F5818" s="941"/>
      <c r="G5818" s="937" t="str">
        <f t="array" ref="G5818">xlookup(F5818,'Internal Staffing Calculator'!E:E,'Internal Staffing Calculator'!C:C,"")</f>
        <v/>
      </c>
      <c r="H5818" s="932" t="str">
        <f t="array" ref="H5818">if(F5818&lt;&gt;"", iferror(index('Internal Staffing Calculator'!B$8:B23500,match(F5818,'Internal Staffing Calculator'!E$8:E23500,0)), "Not In Budget"),"")</f>
        <v/>
      </c>
      <c r="I5818" s="184"/>
      <c r="J5818" s="184"/>
      <c r="K5818" s="184"/>
      <c r="L5818" s="183"/>
    </row>
    <row r="5819">
      <c r="A5819" s="454"/>
      <c r="B5819" s="927"/>
      <c r="C5819" s="580"/>
      <c r="D5819" s="939"/>
      <c r="E5819" s="940"/>
      <c r="F5819" s="941"/>
      <c r="G5819" s="937" t="str">
        <f t="array" ref="G5819">xlookup(F5819,'Internal Staffing Calculator'!E:E,'Internal Staffing Calculator'!C:C,"")</f>
        <v/>
      </c>
      <c r="H5819" s="932" t="str">
        <f t="array" ref="H5819">if(F5819&lt;&gt;"", iferror(index('Internal Staffing Calculator'!B$8:B23500,match(F5819,'Internal Staffing Calculator'!E$8:E23500,0)), "Not In Budget"),"")</f>
        <v/>
      </c>
      <c r="I5819" s="184"/>
      <c r="J5819" s="184"/>
      <c r="K5819" s="184"/>
      <c r="L5819" s="183"/>
    </row>
    <row r="5820">
      <c r="A5820" s="454"/>
      <c r="B5820" s="927"/>
      <c r="C5820" s="580"/>
      <c r="D5820" s="939"/>
      <c r="E5820" s="940"/>
      <c r="F5820" s="941"/>
      <c r="G5820" s="937" t="str">
        <f t="array" ref="G5820">xlookup(F5820,'Internal Staffing Calculator'!E:E,'Internal Staffing Calculator'!C:C,"")</f>
        <v/>
      </c>
      <c r="H5820" s="932" t="str">
        <f t="array" ref="H5820">if(F5820&lt;&gt;"", iferror(index('Internal Staffing Calculator'!B$8:B23500,match(F5820,'Internal Staffing Calculator'!E$8:E23500,0)), "Not In Budget"),"")</f>
        <v/>
      </c>
      <c r="I5820" s="184"/>
      <c r="J5820" s="184"/>
      <c r="K5820" s="184"/>
      <c r="L5820" s="183"/>
    </row>
    <row r="5821">
      <c r="A5821" s="454"/>
      <c r="B5821" s="927"/>
      <c r="C5821" s="580"/>
      <c r="D5821" s="939"/>
      <c r="E5821" s="940"/>
      <c r="F5821" s="941"/>
      <c r="G5821" s="937" t="str">
        <f t="array" ref="G5821">xlookup(F5821,'Internal Staffing Calculator'!E:E,'Internal Staffing Calculator'!C:C,"")</f>
        <v/>
      </c>
      <c r="H5821" s="932" t="str">
        <f t="array" ref="H5821">if(F5821&lt;&gt;"", iferror(index('Internal Staffing Calculator'!B$8:B23500,match(F5821,'Internal Staffing Calculator'!E$8:E23500,0)), "Not In Budget"),"")</f>
        <v/>
      </c>
      <c r="I5821" s="184"/>
      <c r="J5821" s="184"/>
      <c r="K5821" s="184"/>
      <c r="L5821" s="183"/>
    </row>
    <row r="5822">
      <c r="A5822" s="454"/>
      <c r="B5822" s="927"/>
      <c r="C5822" s="580"/>
      <c r="D5822" s="939"/>
      <c r="E5822" s="940"/>
      <c r="F5822" s="941"/>
      <c r="G5822" s="937" t="str">
        <f t="array" ref="G5822">xlookup(F5822,'Internal Staffing Calculator'!E:E,'Internal Staffing Calculator'!C:C,"")</f>
        <v/>
      </c>
      <c r="H5822" s="932" t="str">
        <f t="array" ref="H5822">if(F5822&lt;&gt;"", iferror(index('Internal Staffing Calculator'!B$8:B23500,match(F5822,'Internal Staffing Calculator'!E$8:E23500,0)), "Not In Budget"),"")</f>
        <v/>
      </c>
      <c r="I5822" s="184"/>
      <c r="J5822" s="184"/>
      <c r="K5822" s="184"/>
      <c r="L5822" s="183"/>
    </row>
    <row r="5823">
      <c r="A5823" s="454"/>
      <c r="B5823" s="927"/>
      <c r="C5823" s="580"/>
      <c r="D5823" s="939"/>
      <c r="E5823" s="940"/>
      <c r="F5823" s="941"/>
      <c r="G5823" s="937" t="str">
        <f t="array" ref="G5823">xlookup(F5823,'Internal Staffing Calculator'!E:E,'Internal Staffing Calculator'!C:C,"")</f>
        <v/>
      </c>
      <c r="H5823" s="932" t="str">
        <f t="array" ref="H5823">if(F5823&lt;&gt;"", iferror(index('Internal Staffing Calculator'!B$8:B23500,match(F5823,'Internal Staffing Calculator'!E$8:E23500,0)), "Not In Budget"),"")</f>
        <v/>
      </c>
      <c r="I5823" s="184"/>
      <c r="J5823" s="184"/>
      <c r="K5823" s="184"/>
      <c r="L5823" s="183"/>
    </row>
    <row r="5824">
      <c r="A5824" s="454"/>
      <c r="B5824" s="927"/>
      <c r="C5824" s="580"/>
      <c r="D5824" s="939"/>
      <c r="E5824" s="940"/>
      <c r="F5824" s="941"/>
      <c r="G5824" s="937" t="str">
        <f t="array" ref="G5824">xlookup(F5824,'Internal Staffing Calculator'!E:E,'Internal Staffing Calculator'!C:C,"")</f>
        <v/>
      </c>
      <c r="H5824" s="932" t="str">
        <f t="array" ref="H5824">if(F5824&lt;&gt;"", iferror(index('Internal Staffing Calculator'!B$8:B23500,match(F5824,'Internal Staffing Calculator'!E$8:E23500,0)), "Not In Budget"),"")</f>
        <v/>
      </c>
      <c r="I5824" s="184"/>
      <c r="J5824" s="184"/>
      <c r="K5824" s="184"/>
      <c r="L5824" s="183"/>
    </row>
    <row r="5825">
      <c r="A5825" s="454"/>
      <c r="B5825" s="927"/>
      <c r="C5825" s="580"/>
      <c r="D5825" s="939"/>
      <c r="E5825" s="940"/>
      <c r="F5825" s="941"/>
      <c r="G5825" s="937" t="str">
        <f t="array" ref="G5825">xlookup(F5825,'Internal Staffing Calculator'!E:E,'Internal Staffing Calculator'!C:C,"")</f>
        <v/>
      </c>
      <c r="H5825" s="932" t="str">
        <f t="array" ref="H5825">if(F5825&lt;&gt;"", iferror(index('Internal Staffing Calculator'!B$8:B23500,match(F5825,'Internal Staffing Calculator'!E$8:E23500,0)), "Not In Budget"),"")</f>
        <v/>
      </c>
      <c r="I5825" s="184"/>
      <c r="J5825" s="184"/>
      <c r="K5825" s="184"/>
      <c r="L5825" s="183"/>
    </row>
    <row r="5826">
      <c r="A5826" s="454"/>
      <c r="B5826" s="927"/>
      <c r="C5826" s="580"/>
      <c r="D5826" s="939"/>
      <c r="E5826" s="940"/>
      <c r="F5826" s="941"/>
      <c r="G5826" s="937" t="str">
        <f t="array" ref="G5826">xlookup(F5826,'Internal Staffing Calculator'!E:E,'Internal Staffing Calculator'!C:C,"")</f>
        <v/>
      </c>
      <c r="H5826" s="932" t="str">
        <f t="array" ref="H5826">if(F5826&lt;&gt;"", iferror(index('Internal Staffing Calculator'!B$8:B23500,match(F5826,'Internal Staffing Calculator'!E$8:E23500,0)), "Not In Budget"),"")</f>
        <v/>
      </c>
      <c r="I5826" s="184"/>
      <c r="J5826" s="184"/>
      <c r="K5826" s="184"/>
      <c r="L5826" s="183"/>
    </row>
    <row r="5827">
      <c r="A5827" s="454"/>
      <c r="B5827" s="927"/>
      <c r="C5827" s="580"/>
      <c r="D5827" s="939"/>
      <c r="E5827" s="940"/>
      <c r="F5827" s="941"/>
      <c r="G5827" s="937" t="str">
        <f t="array" ref="G5827">xlookup(F5827,'Internal Staffing Calculator'!E:E,'Internal Staffing Calculator'!C:C,"")</f>
        <v/>
      </c>
      <c r="H5827" s="932" t="str">
        <f t="array" ref="H5827">if(F5827&lt;&gt;"", iferror(index('Internal Staffing Calculator'!B$8:B23500,match(F5827,'Internal Staffing Calculator'!E$8:E23500,0)), "Not In Budget"),"")</f>
        <v/>
      </c>
      <c r="I5827" s="184"/>
      <c r="J5827" s="184"/>
      <c r="K5827" s="184"/>
      <c r="L5827" s="183"/>
    </row>
    <row r="5828">
      <c r="A5828" s="454"/>
      <c r="B5828" s="927"/>
      <c r="C5828" s="580"/>
      <c r="D5828" s="939"/>
      <c r="E5828" s="940"/>
      <c r="F5828" s="941"/>
      <c r="G5828" s="937" t="str">
        <f t="array" ref="G5828">xlookup(F5828,'Internal Staffing Calculator'!E:E,'Internal Staffing Calculator'!C:C,"")</f>
        <v/>
      </c>
      <c r="H5828" s="932" t="str">
        <f t="array" ref="H5828">if(F5828&lt;&gt;"", iferror(index('Internal Staffing Calculator'!B$8:B23500,match(F5828,'Internal Staffing Calculator'!E$8:E23500,0)), "Not In Budget"),"")</f>
        <v/>
      </c>
      <c r="I5828" s="184"/>
      <c r="J5828" s="184"/>
      <c r="K5828" s="184"/>
      <c r="L5828" s="183"/>
    </row>
    <row r="5829">
      <c r="A5829" s="454"/>
      <c r="B5829" s="927"/>
      <c r="C5829" s="580"/>
      <c r="D5829" s="939"/>
      <c r="E5829" s="940"/>
      <c r="F5829" s="941"/>
      <c r="G5829" s="937" t="str">
        <f t="array" ref="G5829">xlookup(F5829,'Internal Staffing Calculator'!E:E,'Internal Staffing Calculator'!C:C,"")</f>
        <v/>
      </c>
      <c r="H5829" s="932" t="str">
        <f t="array" ref="H5829">if(F5829&lt;&gt;"", iferror(index('Internal Staffing Calculator'!B$8:B23500,match(F5829,'Internal Staffing Calculator'!E$8:E23500,0)), "Not In Budget"),"")</f>
        <v/>
      </c>
      <c r="I5829" s="184"/>
      <c r="J5829" s="184"/>
      <c r="K5829" s="184"/>
      <c r="L5829" s="183"/>
    </row>
    <row r="5830">
      <c r="A5830" s="454"/>
      <c r="B5830" s="927"/>
      <c r="C5830" s="580"/>
      <c r="D5830" s="939"/>
      <c r="E5830" s="940"/>
      <c r="F5830" s="941"/>
      <c r="G5830" s="937" t="str">
        <f t="array" ref="G5830">xlookup(F5830,'Internal Staffing Calculator'!E:E,'Internal Staffing Calculator'!C:C,"")</f>
        <v/>
      </c>
      <c r="H5830" s="932" t="str">
        <f t="array" ref="H5830">if(F5830&lt;&gt;"", iferror(index('Internal Staffing Calculator'!B$8:B23500,match(F5830,'Internal Staffing Calculator'!E$8:E23500,0)), "Not In Budget"),"")</f>
        <v/>
      </c>
      <c r="I5830" s="184"/>
      <c r="J5830" s="184"/>
      <c r="K5830" s="184"/>
      <c r="L5830" s="183"/>
    </row>
    <row r="5831">
      <c r="A5831" s="454"/>
      <c r="B5831" s="927"/>
      <c r="C5831" s="580"/>
      <c r="D5831" s="939"/>
      <c r="E5831" s="940"/>
      <c r="F5831" s="941"/>
      <c r="G5831" s="937" t="str">
        <f t="array" ref="G5831">xlookup(F5831,'Internal Staffing Calculator'!E:E,'Internal Staffing Calculator'!C:C,"")</f>
        <v/>
      </c>
      <c r="H5831" s="932" t="str">
        <f t="array" ref="H5831">if(F5831&lt;&gt;"", iferror(index('Internal Staffing Calculator'!B$8:B23500,match(F5831,'Internal Staffing Calculator'!E$8:E23500,0)), "Not In Budget"),"")</f>
        <v/>
      </c>
      <c r="I5831" s="184"/>
      <c r="J5831" s="184"/>
      <c r="K5831" s="184"/>
      <c r="L5831" s="183"/>
    </row>
    <row r="5832">
      <c r="A5832" s="454"/>
      <c r="B5832" s="927"/>
      <c r="C5832" s="580"/>
      <c r="D5832" s="939"/>
      <c r="E5832" s="940"/>
      <c r="F5832" s="941"/>
      <c r="G5832" s="937" t="str">
        <f t="array" ref="G5832">xlookup(F5832,'Internal Staffing Calculator'!E:E,'Internal Staffing Calculator'!C:C,"")</f>
        <v/>
      </c>
      <c r="H5832" s="932" t="str">
        <f t="array" ref="H5832">if(F5832&lt;&gt;"", iferror(index('Internal Staffing Calculator'!B$8:B23500,match(F5832,'Internal Staffing Calculator'!E$8:E23500,0)), "Not In Budget"),"")</f>
        <v/>
      </c>
      <c r="I5832" s="184"/>
      <c r="J5832" s="184"/>
      <c r="K5832" s="184"/>
      <c r="L5832" s="183"/>
    </row>
    <row r="5833">
      <c r="A5833" s="454"/>
      <c r="B5833" s="927"/>
      <c r="C5833" s="580"/>
      <c r="D5833" s="939"/>
      <c r="E5833" s="940"/>
      <c r="F5833" s="941"/>
      <c r="G5833" s="937" t="str">
        <f t="array" ref="G5833">xlookup(F5833,'Internal Staffing Calculator'!E:E,'Internal Staffing Calculator'!C:C,"")</f>
        <v/>
      </c>
      <c r="H5833" s="932" t="str">
        <f t="array" ref="H5833">if(F5833&lt;&gt;"", iferror(index('Internal Staffing Calculator'!B$8:B23500,match(F5833,'Internal Staffing Calculator'!E$8:E23500,0)), "Not In Budget"),"")</f>
        <v/>
      </c>
      <c r="I5833" s="184"/>
      <c r="J5833" s="184"/>
      <c r="K5833" s="184"/>
      <c r="L5833" s="183"/>
    </row>
    <row r="5834">
      <c r="A5834" s="454"/>
      <c r="B5834" s="927"/>
      <c r="C5834" s="580"/>
      <c r="D5834" s="939"/>
      <c r="E5834" s="940"/>
      <c r="F5834" s="941"/>
      <c r="G5834" s="937" t="str">
        <f t="array" ref="G5834">xlookup(F5834,'Internal Staffing Calculator'!E:E,'Internal Staffing Calculator'!C:C,"")</f>
        <v/>
      </c>
      <c r="H5834" s="932" t="str">
        <f t="array" ref="H5834">if(F5834&lt;&gt;"", iferror(index('Internal Staffing Calculator'!B$8:B23500,match(F5834,'Internal Staffing Calculator'!E$8:E23500,0)), "Not In Budget"),"")</f>
        <v/>
      </c>
      <c r="I5834" s="184"/>
      <c r="J5834" s="184"/>
      <c r="K5834" s="184"/>
      <c r="L5834" s="183"/>
    </row>
    <row r="5835">
      <c r="A5835" s="454"/>
      <c r="B5835" s="927"/>
      <c r="C5835" s="580"/>
      <c r="D5835" s="939"/>
      <c r="E5835" s="940"/>
      <c r="F5835" s="941"/>
      <c r="G5835" s="937" t="str">
        <f t="array" ref="G5835">xlookup(F5835,'Internal Staffing Calculator'!E:E,'Internal Staffing Calculator'!C:C,"")</f>
        <v/>
      </c>
      <c r="H5835" s="932" t="str">
        <f t="array" ref="H5835">if(F5835&lt;&gt;"", iferror(index('Internal Staffing Calculator'!B$8:B23500,match(F5835,'Internal Staffing Calculator'!E$8:E23500,0)), "Not In Budget"),"")</f>
        <v/>
      </c>
      <c r="I5835" s="184"/>
      <c r="J5835" s="184"/>
      <c r="K5835" s="184"/>
      <c r="L5835" s="183"/>
    </row>
    <row r="5836">
      <c r="A5836" s="454"/>
      <c r="B5836" s="927"/>
      <c r="C5836" s="580"/>
      <c r="D5836" s="939"/>
      <c r="E5836" s="940"/>
      <c r="F5836" s="941"/>
      <c r="G5836" s="937" t="str">
        <f t="array" ref="G5836">xlookup(F5836,'Internal Staffing Calculator'!E:E,'Internal Staffing Calculator'!C:C,"")</f>
        <v/>
      </c>
      <c r="H5836" s="932" t="str">
        <f t="array" ref="H5836">if(F5836&lt;&gt;"", iferror(index('Internal Staffing Calculator'!B$8:B23500,match(F5836,'Internal Staffing Calculator'!E$8:E23500,0)), "Not In Budget"),"")</f>
        <v/>
      </c>
      <c r="I5836" s="184"/>
      <c r="J5836" s="184"/>
      <c r="K5836" s="184"/>
      <c r="L5836" s="183"/>
    </row>
    <row r="5837">
      <c r="A5837" s="454"/>
      <c r="B5837" s="927"/>
      <c r="C5837" s="580"/>
      <c r="D5837" s="939"/>
      <c r="E5837" s="940"/>
      <c r="F5837" s="941"/>
      <c r="G5837" s="937" t="str">
        <f t="array" ref="G5837">xlookup(F5837,'Internal Staffing Calculator'!E:E,'Internal Staffing Calculator'!C:C,"")</f>
        <v/>
      </c>
      <c r="H5837" s="932" t="str">
        <f t="array" ref="H5837">if(F5837&lt;&gt;"", iferror(index('Internal Staffing Calculator'!B$8:B23500,match(F5837,'Internal Staffing Calculator'!E$8:E23500,0)), "Not In Budget"),"")</f>
        <v/>
      </c>
      <c r="I5837" s="184"/>
      <c r="J5837" s="184"/>
      <c r="K5837" s="184"/>
      <c r="L5837" s="183"/>
    </row>
    <row r="5838">
      <c r="A5838" s="454"/>
      <c r="B5838" s="927"/>
      <c r="C5838" s="580"/>
      <c r="D5838" s="939"/>
      <c r="E5838" s="940"/>
      <c r="F5838" s="941"/>
      <c r="G5838" s="937" t="str">
        <f t="array" ref="G5838">xlookup(F5838,'Internal Staffing Calculator'!E:E,'Internal Staffing Calculator'!C:C,"")</f>
        <v/>
      </c>
      <c r="H5838" s="932" t="str">
        <f t="array" ref="H5838">if(F5838&lt;&gt;"", iferror(index('Internal Staffing Calculator'!B$8:B23500,match(F5838,'Internal Staffing Calculator'!E$8:E23500,0)), "Not In Budget"),"")</f>
        <v/>
      </c>
      <c r="I5838" s="184"/>
      <c r="J5838" s="184"/>
      <c r="K5838" s="184"/>
      <c r="L5838" s="183"/>
    </row>
    <row r="5839">
      <c r="A5839" s="454"/>
      <c r="B5839" s="927"/>
      <c r="C5839" s="580"/>
      <c r="D5839" s="939"/>
      <c r="E5839" s="940"/>
      <c r="F5839" s="941"/>
      <c r="G5839" s="937" t="str">
        <f t="array" ref="G5839">xlookup(F5839,'Internal Staffing Calculator'!E:E,'Internal Staffing Calculator'!C:C,"")</f>
        <v/>
      </c>
      <c r="H5839" s="932" t="str">
        <f t="array" ref="H5839">if(F5839&lt;&gt;"", iferror(index('Internal Staffing Calculator'!B$8:B23500,match(F5839,'Internal Staffing Calculator'!E$8:E23500,0)), "Not In Budget"),"")</f>
        <v/>
      </c>
      <c r="I5839" s="184"/>
      <c r="J5839" s="184"/>
      <c r="K5839" s="184"/>
      <c r="L5839" s="183"/>
    </row>
    <row r="5840">
      <c r="A5840" s="454"/>
      <c r="B5840" s="927"/>
      <c r="C5840" s="580"/>
      <c r="D5840" s="939"/>
      <c r="E5840" s="940"/>
      <c r="F5840" s="941"/>
      <c r="G5840" s="937" t="str">
        <f t="array" ref="G5840">xlookup(F5840,'Internal Staffing Calculator'!E:E,'Internal Staffing Calculator'!C:C,"")</f>
        <v/>
      </c>
      <c r="H5840" s="932" t="str">
        <f t="array" ref="H5840">if(F5840&lt;&gt;"", iferror(index('Internal Staffing Calculator'!B$8:B23500,match(F5840,'Internal Staffing Calculator'!E$8:E23500,0)), "Not In Budget"),"")</f>
        <v/>
      </c>
      <c r="I5840" s="184"/>
      <c r="J5840" s="184"/>
      <c r="K5840" s="184"/>
      <c r="L5840" s="183"/>
    </row>
    <row r="5841">
      <c r="A5841" s="454"/>
      <c r="B5841" s="927"/>
      <c r="C5841" s="580"/>
      <c r="D5841" s="939"/>
      <c r="E5841" s="940"/>
      <c r="F5841" s="941"/>
      <c r="G5841" s="937" t="str">
        <f t="array" ref="G5841">xlookup(F5841,'Internal Staffing Calculator'!E:E,'Internal Staffing Calculator'!C:C,"")</f>
        <v/>
      </c>
      <c r="H5841" s="932" t="str">
        <f t="array" ref="H5841">if(F5841&lt;&gt;"", iferror(index('Internal Staffing Calculator'!B$8:B23500,match(F5841,'Internal Staffing Calculator'!E$8:E23500,0)), "Not In Budget"),"")</f>
        <v/>
      </c>
      <c r="I5841" s="184"/>
      <c r="J5841" s="184"/>
      <c r="K5841" s="184"/>
      <c r="L5841" s="183"/>
    </row>
    <row r="5842">
      <c r="A5842" s="454"/>
      <c r="B5842" s="927"/>
      <c r="C5842" s="580"/>
      <c r="D5842" s="939"/>
      <c r="E5842" s="940"/>
      <c r="F5842" s="941"/>
      <c r="G5842" s="937" t="str">
        <f t="array" ref="G5842">xlookup(F5842,'Internal Staffing Calculator'!E:E,'Internal Staffing Calculator'!C:C,"")</f>
        <v/>
      </c>
      <c r="H5842" s="932" t="str">
        <f t="array" ref="H5842">if(F5842&lt;&gt;"", iferror(index('Internal Staffing Calculator'!B$8:B23500,match(F5842,'Internal Staffing Calculator'!E$8:E23500,0)), "Not In Budget"),"")</f>
        <v/>
      </c>
      <c r="I5842" s="184"/>
      <c r="J5842" s="184"/>
      <c r="K5842" s="184"/>
      <c r="L5842" s="183"/>
    </row>
    <row r="5843">
      <c r="A5843" s="454"/>
      <c r="B5843" s="927"/>
      <c r="C5843" s="580"/>
      <c r="D5843" s="939"/>
      <c r="E5843" s="940"/>
      <c r="F5843" s="941"/>
      <c r="G5843" s="937" t="str">
        <f t="array" ref="G5843">xlookup(F5843,'Internal Staffing Calculator'!E:E,'Internal Staffing Calculator'!C:C,"")</f>
        <v/>
      </c>
      <c r="H5843" s="932" t="str">
        <f t="array" ref="H5843">if(F5843&lt;&gt;"", iferror(index('Internal Staffing Calculator'!B$8:B23500,match(F5843,'Internal Staffing Calculator'!E$8:E23500,0)), "Not In Budget"),"")</f>
        <v/>
      </c>
      <c r="I5843" s="184"/>
      <c r="J5843" s="184"/>
      <c r="K5843" s="184"/>
      <c r="L5843" s="183"/>
    </row>
    <row r="5844">
      <c r="A5844" s="454"/>
      <c r="B5844" s="927"/>
      <c r="C5844" s="580"/>
      <c r="D5844" s="939"/>
      <c r="E5844" s="940"/>
      <c r="F5844" s="941"/>
      <c r="G5844" s="937" t="str">
        <f t="array" ref="G5844">xlookup(F5844,'Internal Staffing Calculator'!E:E,'Internal Staffing Calculator'!C:C,"")</f>
        <v/>
      </c>
      <c r="H5844" s="932" t="str">
        <f t="array" ref="H5844">if(F5844&lt;&gt;"", iferror(index('Internal Staffing Calculator'!B$8:B23500,match(F5844,'Internal Staffing Calculator'!E$8:E23500,0)), "Not In Budget"),"")</f>
        <v/>
      </c>
      <c r="I5844" s="184"/>
      <c r="J5844" s="184"/>
      <c r="K5844" s="184"/>
      <c r="L5844" s="183"/>
    </row>
    <row r="5845">
      <c r="A5845" s="454"/>
      <c r="B5845" s="927"/>
      <c r="C5845" s="580"/>
      <c r="D5845" s="939"/>
      <c r="E5845" s="940"/>
      <c r="F5845" s="941"/>
      <c r="G5845" s="937" t="str">
        <f t="array" ref="G5845">xlookup(F5845,'Internal Staffing Calculator'!E:E,'Internal Staffing Calculator'!C:C,"")</f>
        <v/>
      </c>
      <c r="H5845" s="932" t="str">
        <f t="array" ref="H5845">if(F5845&lt;&gt;"", iferror(index('Internal Staffing Calculator'!B$8:B23500,match(F5845,'Internal Staffing Calculator'!E$8:E23500,0)), "Not In Budget"),"")</f>
        <v/>
      </c>
      <c r="I5845" s="184"/>
      <c r="J5845" s="184"/>
      <c r="K5845" s="184"/>
      <c r="L5845" s="183"/>
    </row>
    <row r="5846">
      <c r="A5846" s="454"/>
      <c r="B5846" s="927"/>
      <c r="C5846" s="580"/>
      <c r="D5846" s="939"/>
      <c r="E5846" s="940"/>
      <c r="F5846" s="941"/>
      <c r="G5846" s="937" t="str">
        <f t="array" ref="G5846">xlookup(F5846,'Internal Staffing Calculator'!E:E,'Internal Staffing Calculator'!C:C,"")</f>
        <v/>
      </c>
      <c r="H5846" s="932" t="str">
        <f t="array" ref="H5846">if(F5846&lt;&gt;"", iferror(index('Internal Staffing Calculator'!B$8:B23500,match(F5846,'Internal Staffing Calculator'!E$8:E23500,0)), "Not In Budget"),"")</f>
        <v/>
      </c>
      <c r="I5846" s="184"/>
      <c r="J5846" s="184"/>
      <c r="K5846" s="184"/>
      <c r="L5846" s="183"/>
    </row>
    <row r="5847">
      <c r="A5847" s="454"/>
      <c r="B5847" s="927"/>
      <c r="C5847" s="580"/>
      <c r="D5847" s="939"/>
      <c r="E5847" s="940"/>
      <c r="F5847" s="941"/>
      <c r="G5847" s="937" t="str">
        <f t="array" ref="G5847">xlookup(F5847,'Internal Staffing Calculator'!E:E,'Internal Staffing Calculator'!C:C,"")</f>
        <v/>
      </c>
      <c r="H5847" s="932" t="str">
        <f t="array" ref="H5847">if(F5847&lt;&gt;"", iferror(index('Internal Staffing Calculator'!B$8:B23500,match(F5847,'Internal Staffing Calculator'!E$8:E23500,0)), "Not In Budget"),"")</f>
        <v/>
      </c>
      <c r="I5847" s="184"/>
      <c r="J5847" s="184"/>
      <c r="K5847" s="184"/>
      <c r="L5847" s="183"/>
    </row>
    <row r="5848">
      <c r="A5848" s="454"/>
      <c r="B5848" s="927"/>
      <c r="C5848" s="580"/>
      <c r="D5848" s="939"/>
      <c r="E5848" s="940"/>
      <c r="F5848" s="941"/>
      <c r="G5848" s="937" t="str">
        <f t="array" ref="G5848">xlookup(F5848,'Internal Staffing Calculator'!E:E,'Internal Staffing Calculator'!C:C,"")</f>
        <v/>
      </c>
      <c r="H5848" s="932" t="str">
        <f t="array" ref="H5848">if(F5848&lt;&gt;"", iferror(index('Internal Staffing Calculator'!B$8:B23500,match(F5848,'Internal Staffing Calculator'!E$8:E23500,0)), "Not In Budget"),"")</f>
        <v/>
      </c>
      <c r="I5848" s="184"/>
      <c r="J5848" s="184"/>
      <c r="K5848" s="184"/>
      <c r="L5848" s="183"/>
    </row>
    <row r="5849">
      <c r="A5849" s="454"/>
      <c r="B5849" s="927"/>
      <c r="C5849" s="580"/>
      <c r="D5849" s="939"/>
      <c r="E5849" s="940"/>
      <c r="F5849" s="941"/>
      <c r="G5849" s="937" t="str">
        <f t="array" ref="G5849">xlookup(F5849,'Internal Staffing Calculator'!E:E,'Internal Staffing Calculator'!C:C,"")</f>
        <v/>
      </c>
      <c r="H5849" s="932" t="str">
        <f t="array" ref="H5849">if(F5849&lt;&gt;"", iferror(index('Internal Staffing Calculator'!B$8:B23500,match(F5849,'Internal Staffing Calculator'!E$8:E23500,0)), "Not In Budget"),"")</f>
        <v/>
      </c>
      <c r="I5849" s="184"/>
      <c r="J5849" s="184"/>
      <c r="K5849" s="184"/>
      <c r="L5849" s="183"/>
    </row>
    <row r="5850">
      <c r="A5850" s="454"/>
      <c r="B5850" s="927"/>
      <c r="C5850" s="580"/>
      <c r="D5850" s="939"/>
      <c r="E5850" s="940"/>
      <c r="F5850" s="941"/>
      <c r="G5850" s="937" t="str">
        <f t="array" ref="G5850">xlookup(F5850,'Internal Staffing Calculator'!E:E,'Internal Staffing Calculator'!C:C,"")</f>
        <v/>
      </c>
      <c r="H5850" s="932" t="str">
        <f t="array" ref="H5850">if(F5850&lt;&gt;"", iferror(index('Internal Staffing Calculator'!B$8:B23500,match(F5850,'Internal Staffing Calculator'!E$8:E23500,0)), "Not In Budget"),"")</f>
        <v/>
      </c>
      <c r="I5850" s="184"/>
      <c r="J5850" s="184"/>
      <c r="K5850" s="184"/>
      <c r="L5850" s="183"/>
    </row>
    <row r="5851">
      <c r="A5851" s="454"/>
      <c r="B5851" s="927"/>
      <c r="C5851" s="580"/>
      <c r="D5851" s="939"/>
      <c r="E5851" s="940"/>
      <c r="F5851" s="941"/>
      <c r="G5851" s="937" t="str">
        <f t="array" ref="G5851">xlookup(F5851,'Internal Staffing Calculator'!E:E,'Internal Staffing Calculator'!C:C,"")</f>
        <v/>
      </c>
      <c r="H5851" s="932" t="str">
        <f t="array" ref="H5851">if(F5851&lt;&gt;"", iferror(index('Internal Staffing Calculator'!B$8:B23500,match(F5851,'Internal Staffing Calculator'!E$8:E23500,0)), "Not In Budget"),"")</f>
        <v/>
      </c>
      <c r="I5851" s="184"/>
      <c r="J5851" s="184"/>
      <c r="K5851" s="184"/>
      <c r="L5851" s="183"/>
    </row>
    <row r="5852">
      <c r="A5852" s="454"/>
      <c r="B5852" s="927"/>
      <c r="C5852" s="580"/>
      <c r="D5852" s="939"/>
      <c r="E5852" s="940"/>
      <c r="F5852" s="941"/>
      <c r="G5852" s="937" t="str">
        <f t="array" ref="G5852">xlookup(F5852,'Internal Staffing Calculator'!E:E,'Internal Staffing Calculator'!C:C,"")</f>
        <v/>
      </c>
      <c r="H5852" s="932" t="str">
        <f t="array" ref="H5852">if(F5852&lt;&gt;"", iferror(index('Internal Staffing Calculator'!B$8:B23500,match(F5852,'Internal Staffing Calculator'!E$8:E23500,0)), "Not In Budget"),"")</f>
        <v/>
      </c>
      <c r="I5852" s="184"/>
      <c r="J5852" s="184"/>
      <c r="K5852" s="184"/>
      <c r="L5852" s="183"/>
    </row>
    <row r="5853">
      <c r="A5853" s="454"/>
      <c r="B5853" s="927"/>
      <c r="C5853" s="580"/>
      <c r="D5853" s="939"/>
      <c r="E5853" s="940"/>
      <c r="F5853" s="941"/>
      <c r="G5853" s="937" t="str">
        <f t="array" ref="G5853">xlookup(F5853,'Internal Staffing Calculator'!E:E,'Internal Staffing Calculator'!C:C,"")</f>
        <v/>
      </c>
      <c r="H5853" s="932" t="str">
        <f t="array" ref="H5853">if(F5853&lt;&gt;"", iferror(index('Internal Staffing Calculator'!B$8:B23500,match(F5853,'Internal Staffing Calculator'!E$8:E23500,0)), "Not In Budget"),"")</f>
        <v/>
      </c>
      <c r="I5853" s="184"/>
      <c r="J5853" s="184"/>
      <c r="K5853" s="184"/>
      <c r="L5853" s="183"/>
    </row>
    <row r="5854">
      <c r="A5854" s="454"/>
      <c r="B5854" s="927"/>
      <c r="C5854" s="580"/>
      <c r="D5854" s="939"/>
      <c r="E5854" s="940"/>
      <c r="F5854" s="941"/>
      <c r="G5854" s="937" t="str">
        <f t="array" ref="G5854">xlookup(F5854,'Internal Staffing Calculator'!E:E,'Internal Staffing Calculator'!C:C,"")</f>
        <v/>
      </c>
      <c r="H5854" s="932" t="str">
        <f t="array" ref="H5854">if(F5854&lt;&gt;"", iferror(index('Internal Staffing Calculator'!B$8:B23500,match(F5854,'Internal Staffing Calculator'!E$8:E23500,0)), "Not In Budget"),"")</f>
        <v/>
      </c>
      <c r="I5854" s="184"/>
      <c r="J5854" s="184"/>
      <c r="K5854" s="184"/>
      <c r="L5854" s="183"/>
    </row>
    <row r="5855">
      <c r="A5855" s="454"/>
      <c r="B5855" s="927"/>
      <c r="C5855" s="580"/>
      <c r="D5855" s="939"/>
      <c r="E5855" s="940"/>
      <c r="F5855" s="941"/>
      <c r="G5855" s="937" t="str">
        <f t="array" ref="G5855">xlookup(F5855,'Internal Staffing Calculator'!E:E,'Internal Staffing Calculator'!C:C,"")</f>
        <v/>
      </c>
      <c r="H5855" s="932" t="str">
        <f t="array" ref="H5855">if(F5855&lt;&gt;"", iferror(index('Internal Staffing Calculator'!B$8:B23500,match(F5855,'Internal Staffing Calculator'!E$8:E23500,0)), "Not In Budget"),"")</f>
        <v/>
      </c>
      <c r="I5855" s="184"/>
      <c r="J5855" s="184"/>
      <c r="K5855" s="184"/>
      <c r="L5855" s="183"/>
    </row>
    <row r="5856">
      <c r="A5856" s="454"/>
      <c r="B5856" s="927"/>
      <c r="C5856" s="580"/>
      <c r="D5856" s="939"/>
      <c r="E5856" s="940"/>
      <c r="F5856" s="941"/>
      <c r="G5856" s="937" t="str">
        <f t="array" ref="G5856">xlookup(F5856,'Internal Staffing Calculator'!E:E,'Internal Staffing Calculator'!C:C,"")</f>
        <v/>
      </c>
      <c r="H5856" s="932" t="str">
        <f t="array" ref="H5856">if(F5856&lt;&gt;"", iferror(index('Internal Staffing Calculator'!B$8:B23500,match(F5856,'Internal Staffing Calculator'!E$8:E23500,0)), "Not In Budget"),"")</f>
        <v/>
      </c>
      <c r="I5856" s="184"/>
      <c r="J5856" s="184"/>
      <c r="K5856" s="184"/>
      <c r="L5856" s="183"/>
    </row>
    <row r="5857">
      <c r="A5857" s="454"/>
      <c r="B5857" s="927"/>
      <c r="C5857" s="580"/>
      <c r="D5857" s="939"/>
      <c r="E5857" s="940"/>
      <c r="F5857" s="941"/>
      <c r="G5857" s="937" t="str">
        <f t="array" ref="G5857">xlookup(F5857,'Internal Staffing Calculator'!E:E,'Internal Staffing Calculator'!C:C,"")</f>
        <v/>
      </c>
      <c r="H5857" s="932" t="str">
        <f t="array" ref="H5857">if(F5857&lt;&gt;"", iferror(index('Internal Staffing Calculator'!B$8:B23500,match(F5857,'Internal Staffing Calculator'!E$8:E23500,0)), "Not In Budget"),"")</f>
        <v/>
      </c>
      <c r="I5857" s="184"/>
      <c r="J5857" s="184"/>
      <c r="K5857" s="184"/>
      <c r="L5857" s="183"/>
    </row>
    <row r="5858">
      <c r="A5858" s="454"/>
      <c r="B5858" s="927"/>
      <c r="C5858" s="580"/>
      <c r="D5858" s="939"/>
      <c r="E5858" s="940"/>
      <c r="F5858" s="941"/>
      <c r="G5858" s="937" t="str">
        <f t="array" ref="G5858">xlookup(F5858,'Internal Staffing Calculator'!E:E,'Internal Staffing Calculator'!C:C,"")</f>
        <v/>
      </c>
      <c r="H5858" s="932" t="str">
        <f t="array" ref="H5858">if(F5858&lt;&gt;"", iferror(index('Internal Staffing Calculator'!B$8:B23500,match(F5858,'Internal Staffing Calculator'!E$8:E23500,0)), "Not In Budget"),"")</f>
        <v/>
      </c>
      <c r="I5858" s="184"/>
      <c r="J5858" s="184"/>
      <c r="K5858" s="184"/>
      <c r="L5858" s="183"/>
    </row>
    <row r="5859">
      <c r="A5859" s="454"/>
      <c r="B5859" s="927"/>
      <c r="C5859" s="580"/>
      <c r="D5859" s="939"/>
      <c r="E5859" s="940"/>
      <c r="F5859" s="941"/>
      <c r="G5859" s="937" t="str">
        <f t="array" ref="G5859">xlookup(F5859,'Internal Staffing Calculator'!E:E,'Internal Staffing Calculator'!C:C,"")</f>
        <v/>
      </c>
      <c r="H5859" s="932" t="str">
        <f t="array" ref="H5859">if(F5859&lt;&gt;"", iferror(index('Internal Staffing Calculator'!B$8:B23500,match(F5859,'Internal Staffing Calculator'!E$8:E23500,0)), "Not In Budget"),"")</f>
        <v/>
      </c>
      <c r="I5859" s="184"/>
      <c r="J5859" s="184"/>
      <c r="K5859" s="184"/>
      <c r="L5859" s="183"/>
    </row>
    <row r="5860">
      <c r="A5860" s="454"/>
      <c r="B5860" s="927"/>
      <c r="C5860" s="580"/>
      <c r="D5860" s="939"/>
      <c r="E5860" s="940"/>
      <c r="F5860" s="941"/>
      <c r="G5860" s="937" t="str">
        <f t="array" ref="G5860">xlookup(F5860,'Internal Staffing Calculator'!E:E,'Internal Staffing Calculator'!C:C,"")</f>
        <v/>
      </c>
      <c r="H5860" s="932" t="str">
        <f t="array" ref="H5860">if(F5860&lt;&gt;"", iferror(index('Internal Staffing Calculator'!B$8:B23500,match(F5860,'Internal Staffing Calculator'!E$8:E23500,0)), "Not In Budget"),"")</f>
        <v/>
      </c>
      <c r="I5860" s="184"/>
      <c r="J5860" s="184"/>
      <c r="K5860" s="184"/>
      <c r="L5860" s="183"/>
    </row>
    <row r="5861">
      <c r="A5861" s="454"/>
      <c r="B5861" s="927"/>
      <c r="C5861" s="580"/>
      <c r="D5861" s="939"/>
      <c r="E5861" s="940"/>
      <c r="F5861" s="941"/>
      <c r="G5861" s="937" t="str">
        <f t="array" ref="G5861">xlookup(F5861,'Internal Staffing Calculator'!E:E,'Internal Staffing Calculator'!C:C,"")</f>
        <v/>
      </c>
      <c r="H5861" s="932" t="str">
        <f t="array" ref="H5861">if(F5861&lt;&gt;"", iferror(index('Internal Staffing Calculator'!B$8:B23500,match(F5861,'Internal Staffing Calculator'!E$8:E23500,0)), "Not In Budget"),"")</f>
        <v/>
      </c>
      <c r="I5861" s="184"/>
      <c r="J5861" s="184"/>
      <c r="K5861" s="184"/>
      <c r="L5861" s="183"/>
    </row>
    <row r="5862">
      <c r="A5862" s="454"/>
      <c r="B5862" s="927"/>
      <c r="C5862" s="580"/>
      <c r="D5862" s="939"/>
      <c r="E5862" s="940"/>
      <c r="F5862" s="941"/>
      <c r="G5862" s="937" t="str">
        <f t="array" ref="G5862">xlookup(F5862,'Internal Staffing Calculator'!E:E,'Internal Staffing Calculator'!C:C,"")</f>
        <v/>
      </c>
      <c r="H5862" s="932" t="str">
        <f t="array" ref="H5862">if(F5862&lt;&gt;"", iferror(index('Internal Staffing Calculator'!B$8:B23500,match(F5862,'Internal Staffing Calculator'!E$8:E23500,0)), "Not In Budget"),"")</f>
        <v/>
      </c>
      <c r="I5862" s="184"/>
      <c r="J5862" s="184"/>
      <c r="K5862" s="184"/>
      <c r="L5862" s="183"/>
    </row>
    <row r="5863">
      <c r="A5863" s="454"/>
      <c r="B5863" s="927"/>
      <c r="C5863" s="580"/>
      <c r="D5863" s="939"/>
      <c r="E5863" s="940"/>
      <c r="F5863" s="941"/>
      <c r="G5863" s="937" t="str">
        <f t="array" ref="G5863">xlookup(F5863,'Internal Staffing Calculator'!E:E,'Internal Staffing Calculator'!C:C,"")</f>
        <v/>
      </c>
      <c r="H5863" s="932" t="str">
        <f t="array" ref="H5863">if(F5863&lt;&gt;"", iferror(index('Internal Staffing Calculator'!B$8:B23500,match(F5863,'Internal Staffing Calculator'!E$8:E23500,0)), "Not In Budget"),"")</f>
        <v/>
      </c>
      <c r="I5863" s="184"/>
      <c r="J5863" s="184"/>
      <c r="K5863" s="184"/>
      <c r="L5863" s="183"/>
    </row>
    <row r="5864">
      <c r="A5864" s="454"/>
      <c r="B5864" s="927"/>
      <c r="C5864" s="580"/>
      <c r="D5864" s="939"/>
      <c r="E5864" s="940"/>
      <c r="F5864" s="941"/>
      <c r="G5864" s="937" t="str">
        <f t="array" ref="G5864">xlookup(F5864,'Internal Staffing Calculator'!E:E,'Internal Staffing Calculator'!C:C,"")</f>
        <v/>
      </c>
      <c r="H5864" s="932" t="str">
        <f t="array" ref="H5864">if(F5864&lt;&gt;"", iferror(index('Internal Staffing Calculator'!B$8:B23500,match(F5864,'Internal Staffing Calculator'!E$8:E23500,0)), "Not In Budget"),"")</f>
        <v/>
      </c>
      <c r="I5864" s="184"/>
      <c r="J5864" s="184"/>
      <c r="K5864" s="184"/>
      <c r="L5864" s="183"/>
    </row>
    <row r="5865">
      <c r="A5865" s="454"/>
      <c r="B5865" s="927"/>
      <c r="C5865" s="580"/>
      <c r="D5865" s="939"/>
      <c r="E5865" s="940"/>
      <c r="F5865" s="941"/>
      <c r="G5865" s="937" t="str">
        <f t="array" ref="G5865">xlookup(F5865,'Internal Staffing Calculator'!E:E,'Internal Staffing Calculator'!C:C,"")</f>
        <v/>
      </c>
      <c r="H5865" s="932" t="str">
        <f t="array" ref="H5865">if(F5865&lt;&gt;"", iferror(index('Internal Staffing Calculator'!B$8:B23500,match(F5865,'Internal Staffing Calculator'!E$8:E23500,0)), "Not In Budget"),"")</f>
        <v/>
      </c>
      <c r="I5865" s="184"/>
      <c r="J5865" s="184"/>
      <c r="K5865" s="184"/>
      <c r="L5865" s="183"/>
    </row>
    <row r="5866">
      <c r="A5866" s="454"/>
      <c r="B5866" s="927"/>
      <c r="C5866" s="580"/>
      <c r="D5866" s="939"/>
      <c r="E5866" s="940"/>
      <c r="F5866" s="941"/>
      <c r="G5866" s="937" t="str">
        <f t="array" ref="G5866">xlookup(F5866,'Internal Staffing Calculator'!E:E,'Internal Staffing Calculator'!C:C,"")</f>
        <v/>
      </c>
      <c r="H5866" s="932" t="str">
        <f t="array" ref="H5866">if(F5866&lt;&gt;"", iferror(index('Internal Staffing Calculator'!B$8:B23500,match(F5866,'Internal Staffing Calculator'!E$8:E23500,0)), "Not In Budget"),"")</f>
        <v/>
      </c>
      <c r="I5866" s="184"/>
      <c r="J5866" s="184"/>
      <c r="K5866" s="184"/>
      <c r="L5866" s="183"/>
    </row>
    <row r="5867">
      <c r="A5867" s="454"/>
      <c r="B5867" s="927"/>
      <c r="C5867" s="580"/>
      <c r="D5867" s="939"/>
      <c r="E5867" s="940"/>
      <c r="F5867" s="941"/>
      <c r="G5867" s="937" t="str">
        <f t="array" ref="G5867">xlookup(F5867,'Internal Staffing Calculator'!E:E,'Internal Staffing Calculator'!C:C,"")</f>
        <v/>
      </c>
      <c r="H5867" s="932" t="str">
        <f t="array" ref="H5867">if(F5867&lt;&gt;"", iferror(index('Internal Staffing Calculator'!B$8:B23500,match(F5867,'Internal Staffing Calculator'!E$8:E23500,0)), "Not In Budget"),"")</f>
        <v/>
      </c>
      <c r="I5867" s="184"/>
      <c r="J5867" s="184"/>
      <c r="K5867" s="184"/>
      <c r="L5867" s="183"/>
    </row>
    <row r="5868">
      <c r="A5868" s="454"/>
      <c r="B5868" s="927"/>
      <c r="C5868" s="580"/>
      <c r="D5868" s="939"/>
      <c r="E5868" s="940"/>
      <c r="F5868" s="941"/>
      <c r="G5868" s="937" t="str">
        <f t="array" ref="G5868">xlookup(F5868,'Internal Staffing Calculator'!E:E,'Internal Staffing Calculator'!C:C,"")</f>
        <v/>
      </c>
      <c r="H5868" s="932" t="str">
        <f t="array" ref="H5868">if(F5868&lt;&gt;"", iferror(index('Internal Staffing Calculator'!B$8:B23500,match(F5868,'Internal Staffing Calculator'!E$8:E23500,0)), "Not In Budget"),"")</f>
        <v/>
      </c>
      <c r="I5868" s="184"/>
      <c r="J5868" s="184"/>
      <c r="K5868" s="184"/>
      <c r="L5868" s="183"/>
    </row>
    <row r="5869">
      <c r="A5869" s="454"/>
      <c r="B5869" s="927"/>
      <c r="C5869" s="580"/>
      <c r="D5869" s="939"/>
      <c r="E5869" s="940"/>
      <c r="F5869" s="941"/>
      <c r="G5869" s="937" t="str">
        <f t="array" ref="G5869">xlookup(F5869,'Internal Staffing Calculator'!E:E,'Internal Staffing Calculator'!C:C,"")</f>
        <v/>
      </c>
      <c r="H5869" s="932" t="str">
        <f t="array" ref="H5869">if(F5869&lt;&gt;"", iferror(index('Internal Staffing Calculator'!B$8:B23500,match(F5869,'Internal Staffing Calculator'!E$8:E23500,0)), "Not In Budget"),"")</f>
        <v/>
      </c>
      <c r="I5869" s="184"/>
      <c r="J5869" s="184"/>
      <c r="K5869" s="184"/>
      <c r="L5869" s="183"/>
    </row>
    <row r="5870">
      <c r="A5870" s="454"/>
      <c r="B5870" s="927"/>
      <c r="C5870" s="580"/>
      <c r="D5870" s="939"/>
      <c r="E5870" s="940"/>
      <c r="F5870" s="941"/>
      <c r="G5870" s="937" t="str">
        <f t="array" ref="G5870">xlookup(F5870,'Internal Staffing Calculator'!E:E,'Internal Staffing Calculator'!C:C,"")</f>
        <v/>
      </c>
      <c r="H5870" s="932" t="str">
        <f t="array" ref="H5870">if(F5870&lt;&gt;"", iferror(index('Internal Staffing Calculator'!B$8:B23500,match(F5870,'Internal Staffing Calculator'!E$8:E23500,0)), "Not In Budget"),"")</f>
        <v/>
      </c>
      <c r="I5870" s="184"/>
      <c r="J5870" s="184"/>
      <c r="K5870" s="184"/>
      <c r="L5870" s="183"/>
    </row>
    <row r="5871">
      <c r="A5871" s="454"/>
      <c r="B5871" s="927"/>
      <c r="C5871" s="580"/>
      <c r="D5871" s="939"/>
      <c r="E5871" s="940"/>
      <c r="F5871" s="941"/>
      <c r="G5871" s="937" t="str">
        <f t="array" ref="G5871">xlookup(F5871,'Internal Staffing Calculator'!E:E,'Internal Staffing Calculator'!C:C,"")</f>
        <v/>
      </c>
      <c r="H5871" s="932" t="str">
        <f t="array" ref="H5871">if(F5871&lt;&gt;"", iferror(index('Internal Staffing Calculator'!B$8:B23500,match(F5871,'Internal Staffing Calculator'!E$8:E23500,0)), "Not In Budget"),"")</f>
        <v/>
      </c>
      <c r="I5871" s="184"/>
      <c r="J5871" s="184"/>
      <c r="K5871" s="184"/>
      <c r="L5871" s="183"/>
    </row>
    <row r="5872">
      <c r="A5872" s="454"/>
      <c r="B5872" s="927"/>
      <c r="C5872" s="580"/>
      <c r="D5872" s="939"/>
      <c r="E5872" s="940"/>
      <c r="F5872" s="941"/>
      <c r="G5872" s="937" t="str">
        <f t="array" ref="G5872">xlookup(F5872,'Internal Staffing Calculator'!E:E,'Internal Staffing Calculator'!C:C,"")</f>
        <v/>
      </c>
      <c r="H5872" s="932" t="str">
        <f t="array" ref="H5872">if(F5872&lt;&gt;"", iferror(index('Internal Staffing Calculator'!B$8:B23500,match(F5872,'Internal Staffing Calculator'!E$8:E23500,0)), "Not In Budget"),"")</f>
        <v/>
      </c>
      <c r="I5872" s="184"/>
      <c r="J5872" s="184"/>
      <c r="K5872" s="184"/>
      <c r="L5872" s="183"/>
    </row>
    <row r="5873">
      <c r="A5873" s="454"/>
      <c r="B5873" s="927"/>
      <c r="C5873" s="580"/>
      <c r="D5873" s="939"/>
      <c r="E5873" s="940"/>
      <c r="F5873" s="941"/>
      <c r="G5873" s="937" t="str">
        <f t="array" ref="G5873">xlookup(F5873,'Internal Staffing Calculator'!E:E,'Internal Staffing Calculator'!C:C,"")</f>
        <v/>
      </c>
      <c r="H5873" s="932" t="str">
        <f t="array" ref="H5873">if(F5873&lt;&gt;"", iferror(index('Internal Staffing Calculator'!B$8:B23500,match(F5873,'Internal Staffing Calculator'!E$8:E23500,0)), "Not In Budget"),"")</f>
        <v/>
      </c>
      <c r="I5873" s="184"/>
      <c r="J5873" s="184"/>
      <c r="K5873" s="184"/>
      <c r="L5873" s="183"/>
    </row>
    <row r="5874">
      <c r="A5874" s="454"/>
      <c r="B5874" s="927"/>
      <c r="C5874" s="580"/>
      <c r="D5874" s="939"/>
      <c r="E5874" s="940"/>
      <c r="F5874" s="941"/>
      <c r="G5874" s="937" t="str">
        <f t="array" ref="G5874">xlookup(F5874,'Internal Staffing Calculator'!E:E,'Internal Staffing Calculator'!C:C,"")</f>
        <v/>
      </c>
      <c r="H5874" s="932" t="str">
        <f t="array" ref="H5874">if(F5874&lt;&gt;"", iferror(index('Internal Staffing Calculator'!B$8:B23500,match(F5874,'Internal Staffing Calculator'!E$8:E23500,0)), "Not In Budget"),"")</f>
        <v/>
      </c>
      <c r="I5874" s="184"/>
      <c r="J5874" s="184"/>
      <c r="K5874" s="184"/>
      <c r="L5874" s="183"/>
    </row>
    <row r="5875">
      <c r="A5875" s="454"/>
      <c r="B5875" s="927"/>
      <c r="C5875" s="580"/>
      <c r="D5875" s="939"/>
      <c r="E5875" s="940"/>
      <c r="F5875" s="941"/>
      <c r="G5875" s="937" t="str">
        <f t="array" ref="G5875">xlookup(F5875,'Internal Staffing Calculator'!E:E,'Internal Staffing Calculator'!C:C,"")</f>
        <v/>
      </c>
      <c r="H5875" s="932" t="str">
        <f t="array" ref="H5875">if(F5875&lt;&gt;"", iferror(index('Internal Staffing Calculator'!B$8:B23500,match(F5875,'Internal Staffing Calculator'!E$8:E23500,0)), "Not In Budget"),"")</f>
        <v/>
      </c>
      <c r="I5875" s="184"/>
      <c r="J5875" s="184"/>
      <c r="K5875" s="184"/>
      <c r="L5875" s="183"/>
    </row>
    <row r="5876">
      <c r="A5876" s="454"/>
      <c r="B5876" s="927"/>
      <c r="C5876" s="580"/>
      <c r="D5876" s="939"/>
      <c r="E5876" s="940"/>
      <c r="F5876" s="941"/>
      <c r="G5876" s="937" t="str">
        <f t="array" ref="G5876">xlookup(F5876,'Internal Staffing Calculator'!E:E,'Internal Staffing Calculator'!C:C,"")</f>
        <v/>
      </c>
      <c r="H5876" s="932" t="str">
        <f t="array" ref="H5876">if(F5876&lt;&gt;"", iferror(index('Internal Staffing Calculator'!B$8:B23500,match(F5876,'Internal Staffing Calculator'!E$8:E23500,0)), "Not In Budget"),"")</f>
        <v/>
      </c>
      <c r="I5876" s="184"/>
      <c r="J5876" s="184"/>
      <c r="K5876" s="184"/>
      <c r="L5876" s="183"/>
    </row>
    <row r="5877">
      <c r="A5877" s="454"/>
      <c r="B5877" s="927"/>
      <c r="C5877" s="580"/>
      <c r="D5877" s="939"/>
      <c r="E5877" s="940"/>
      <c r="F5877" s="941"/>
      <c r="G5877" s="937" t="str">
        <f t="array" ref="G5877">xlookup(F5877,'Internal Staffing Calculator'!E:E,'Internal Staffing Calculator'!C:C,"")</f>
        <v/>
      </c>
      <c r="H5877" s="932" t="str">
        <f t="array" ref="H5877">if(F5877&lt;&gt;"", iferror(index('Internal Staffing Calculator'!B$8:B23500,match(F5877,'Internal Staffing Calculator'!E$8:E23500,0)), "Not In Budget"),"")</f>
        <v/>
      </c>
      <c r="I5877" s="184"/>
      <c r="J5877" s="184"/>
      <c r="K5877" s="184"/>
      <c r="L5877" s="183"/>
    </row>
    <row r="5878">
      <c r="A5878" s="454"/>
      <c r="B5878" s="927"/>
      <c r="C5878" s="580"/>
      <c r="D5878" s="939"/>
      <c r="E5878" s="940"/>
      <c r="F5878" s="941"/>
      <c r="G5878" s="937" t="str">
        <f t="array" ref="G5878">xlookup(F5878,'Internal Staffing Calculator'!E:E,'Internal Staffing Calculator'!C:C,"")</f>
        <v/>
      </c>
      <c r="H5878" s="932" t="str">
        <f t="array" ref="H5878">if(F5878&lt;&gt;"", iferror(index('Internal Staffing Calculator'!B$8:B23500,match(F5878,'Internal Staffing Calculator'!E$8:E23500,0)), "Not In Budget"),"")</f>
        <v/>
      </c>
      <c r="I5878" s="184"/>
      <c r="J5878" s="184"/>
      <c r="K5878" s="184"/>
      <c r="L5878" s="183"/>
    </row>
    <row r="5879">
      <c r="A5879" s="454"/>
      <c r="B5879" s="927"/>
      <c r="C5879" s="580"/>
      <c r="D5879" s="939"/>
      <c r="E5879" s="940"/>
      <c r="F5879" s="941"/>
      <c r="G5879" s="937" t="str">
        <f t="array" ref="G5879">xlookup(F5879,'Internal Staffing Calculator'!E:E,'Internal Staffing Calculator'!C:C,"")</f>
        <v/>
      </c>
      <c r="H5879" s="932" t="str">
        <f t="array" ref="H5879">if(F5879&lt;&gt;"", iferror(index('Internal Staffing Calculator'!B$8:B23500,match(F5879,'Internal Staffing Calculator'!E$8:E23500,0)), "Not In Budget"),"")</f>
        <v/>
      </c>
      <c r="I5879" s="184"/>
      <c r="J5879" s="184"/>
      <c r="K5879" s="184"/>
      <c r="L5879" s="183"/>
    </row>
    <row r="5880">
      <c r="A5880" s="454"/>
      <c r="B5880" s="927"/>
      <c r="C5880" s="580"/>
      <c r="D5880" s="939"/>
      <c r="E5880" s="940"/>
      <c r="F5880" s="941"/>
      <c r="G5880" s="937" t="str">
        <f t="array" ref="G5880">xlookup(F5880,'Internal Staffing Calculator'!E:E,'Internal Staffing Calculator'!C:C,"")</f>
        <v/>
      </c>
      <c r="H5880" s="932" t="str">
        <f t="array" ref="H5880">if(F5880&lt;&gt;"", iferror(index('Internal Staffing Calculator'!B$8:B23500,match(F5880,'Internal Staffing Calculator'!E$8:E23500,0)), "Not In Budget"),"")</f>
        <v/>
      </c>
      <c r="I5880" s="184"/>
      <c r="J5880" s="184"/>
      <c r="K5880" s="184"/>
      <c r="L5880" s="183"/>
    </row>
    <row r="5881">
      <c r="A5881" s="454"/>
      <c r="B5881" s="927"/>
      <c r="C5881" s="580"/>
      <c r="D5881" s="939"/>
      <c r="E5881" s="940"/>
      <c r="F5881" s="941"/>
      <c r="G5881" s="937" t="str">
        <f t="array" ref="G5881">xlookup(F5881,'Internal Staffing Calculator'!E:E,'Internal Staffing Calculator'!C:C,"")</f>
        <v/>
      </c>
      <c r="H5881" s="932" t="str">
        <f t="array" ref="H5881">if(F5881&lt;&gt;"", iferror(index('Internal Staffing Calculator'!B$8:B23500,match(F5881,'Internal Staffing Calculator'!E$8:E23500,0)), "Not In Budget"),"")</f>
        <v/>
      </c>
      <c r="I5881" s="184"/>
      <c r="J5881" s="184"/>
      <c r="K5881" s="184"/>
      <c r="L5881" s="183"/>
    </row>
    <row r="5882">
      <c r="A5882" s="454"/>
      <c r="B5882" s="927"/>
      <c r="C5882" s="580"/>
      <c r="D5882" s="939"/>
      <c r="E5882" s="940"/>
      <c r="F5882" s="941"/>
      <c r="G5882" s="937" t="str">
        <f t="array" ref="G5882">xlookup(F5882,'Internal Staffing Calculator'!E:E,'Internal Staffing Calculator'!C:C,"")</f>
        <v/>
      </c>
      <c r="H5882" s="932" t="str">
        <f t="array" ref="H5882">if(F5882&lt;&gt;"", iferror(index('Internal Staffing Calculator'!B$8:B23500,match(F5882,'Internal Staffing Calculator'!E$8:E23500,0)), "Not In Budget"),"")</f>
        <v/>
      </c>
      <c r="I5882" s="184"/>
      <c r="J5882" s="184"/>
      <c r="K5882" s="184"/>
      <c r="L5882" s="183"/>
    </row>
    <row r="5883">
      <c r="A5883" s="454"/>
      <c r="B5883" s="927"/>
      <c r="C5883" s="580"/>
      <c r="D5883" s="939"/>
      <c r="E5883" s="940"/>
      <c r="F5883" s="941"/>
      <c r="G5883" s="937" t="str">
        <f t="array" ref="G5883">xlookup(F5883,'Internal Staffing Calculator'!E:E,'Internal Staffing Calculator'!C:C,"")</f>
        <v/>
      </c>
      <c r="H5883" s="932" t="str">
        <f t="array" ref="H5883">if(F5883&lt;&gt;"", iferror(index('Internal Staffing Calculator'!B$8:B23500,match(F5883,'Internal Staffing Calculator'!E$8:E23500,0)), "Not In Budget"),"")</f>
        <v/>
      </c>
      <c r="I5883" s="184"/>
      <c r="J5883" s="184"/>
      <c r="K5883" s="184"/>
      <c r="L5883" s="183"/>
    </row>
    <row r="5884">
      <c r="A5884" s="454"/>
      <c r="B5884" s="927"/>
      <c r="C5884" s="580"/>
      <c r="D5884" s="939"/>
      <c r="E5884" s="940"/>
      <c r="F5884" s="941"/>
      <c r="G5884" s="937" t="str">
        <f t="array" ref="G5884">xlookup(F5884,'Internal Staffing Calculator'!E:E,'Internal Staffing Calculator'!C:C,"")</f>
        <v/>
      </c>
      <c r="H5884" s="932" t="str">
        <f t="array" ref="H5884">if(F5884&lt;&gt;"", iferror(index('Internal Staffing Calculator'!B$8:B23500,match(F5884,'Internal Staffing Calculator'!E$8:E23500,0)), "Not In Budget"),"")</f>
        <v/>
      </c>
      <c r="I5884" s="184"/>
      <c r="J5884" s="184"/>
      <c r="K5884" s="184"/>
      <c r="L5884" s="183"/>
    </row>
    <row r="5885">
      <c r="A5885" s="454"/>
      <c r="B5885" s="927"/>
      <c r="C5885" s="580"/>
      <c r="D5885" s="939"/>
      <c r="E5885" s="940"/>
      <c r="F5885" s="941"/>
      <c r="G5885" s="937" t="str">
        <f t="array" ref="G5885">xlookup(F5885,'Internal Staffing Calculator'!E:E,'Internal Staffing Calculator'!C:C,"")</f>
        <v/>
      </c>
      <c r="H5885" s="932" t="str">
        <f t="array" ref="H5885">if(F5885&lt;&gt;"", iferror(index('Internal Staffing Calculator'!B$8:B23500,match(F5885,'Internal Staffing Calculator'!E$8:E23500,0)), "Not In Budget"),"")</f>
        <v/>
      </c>
      <c r="I5885" s="184"/>
      <c r="J5885" s="184"/>
      <c r="K5885" s="184"/>
      <c r="L5885" s="183"/>
    </row>
    <row r="5886">
      <c r="A5886" s="454"/>
      <c r="B5886" s="927"/>
      <c r="C5886" s="580"/>
      <c r="D5886" s="939"/>
      <c r="E5886" s="940"/>
      <c r="F5886" s="941"/>
      <c r="G5886" s="937" t="str">
        <f t="array" ref="G5886">xlookup(F5886,'Internal Staffing Calculator'!E:E,'Internal Staffing Calculator'!C:C,"")</f>
        <v/>
      </c>
      <c r="H5886" s="932" t="str">
        <f t="array" ref="H5886">if(F5886&lt;&gt;"", iferror(index('Internal Staffing Calculator'!B$8:B23500,match(F5886,'Internal Staffing Calculator'!E$8:E23500,0)), "Not In Budget"),"")</f>
        <v/>
      </c>
      <c r="I5886" s="184"/>
      <c r="J5886" s="184"/>
      <c r="K5886" s="184"/>
      <c r="L5886" s="183"/>
    </row>
    <row r="5887">
      <c r="A5887" s="454"/>
      <c r="B5887" s="927"/>
      <c r="C5887" s="580"/>
      <c r="D5887" s="939"/>
      <c r="E5887" s="940"/>
      <c r="F5887" s="941"/>
      <c r="G5887" s="937" t="str">
        <f t="array" ref="G5887">xlookup(F5887,'Internal Staffing Calculator'!E:E,'Internal Staffing Calculator'!C:C,"")</f>
        <v/>
      </c>
      <c r="H5887" s="932" t="str">
        <f t="array" ref="H5887">if(F5887&lt;&gt;"", iferror(index('Internal Staffing Calculator'!B$8:B23500,match(F5887,'Internal Staffing Calculator'!E$8:E23500,0)), "Not In Budget"),"")</f>
        <v/>
      </c>
      <c r="I5887" s="184"/>
      <c r="J5887" s="184"/>
      <c r="K5887" s="184"/>
      <c r="L5887" s="183"/>
    </row>
    <row r="5888">
      <c r="A5888" s="454"/>
      <c r="B5888" s="927"/>
      <c r="C5888" s="580"/>
      <c r="D5888" s="939"/>
      <c r="E5888" s="940"/>
      <c r="F5888" s="941"/>
      <c r="G5888" s="937" t="str">
        <f t="array" ref="G5888">xlookup(F5888,'Internal Staffing Calculator'!E:E,'Internal Staffing Calculator'!C:C,"")</f>
        <v/>
      </c>
      <c r="H5888" s="932" t="str">
        <f t="array" ref="H5888">if(F5888&lt;&gt;"", iferror(index('Internal Staffing Calculator'!B$8:B23500,match(F5888,'Internal Staffing Calculator'!E$8:E23500,0)), "Not In Budget"),"")</f>
        <v/>
      </c>
      <c r="I5888" s="184"/>
      <c r="J5888" s="184"/>
      <c r="K5888" s="184"/>
      <c r="L5888" s="183"/>
    </row>
    <row r="5889">
      <c r="A5889" s="454"/>
      <c r="B5889" s="927"/>
      <c r="C5889" s="580"/>
      <c r="D5889" s="939"/>
      <c r="E5889" s="940"/>
      <c r="F5889" s="941"/>
      <c r="G5889" s="937" t="str">
        <f t="array" ref="G5889">xlookup(F5889,'Internal Staffing Calculator'!E:E,'Internal Staffing Calculator'!C:C,"")</f>
        <v/>
      </c>
      <c r="H5889" s="932" t="str">
        <f t="array" ref="H5889">if(F5889&lt;&gt;"", iferror(index('Internal Staffing Calculator'!B$8:B23500,match(F5889,'Internal Staffing Calculator'!E$8:E23500,0)), "Not In Budget"),"")</f>
        <v/>
      </c>
      <c r="I5889" s="184"/>
      <c r="J5889" s="184"/>
      <c r="K5889" s="184"/>
      <c r="L5889" s="183"/>
    </row>
    <row r="5890">
      <c r="A5890" s="454"/>
      <c r="B5890" s="927"/>
      <c r="C5890" s="580"/>
      <c r="D5890" s="939"/>
      <c r="E5890" s="940"/>
      <c r="F5890" s="941"/>
      <c r="G5890" s="937" t="str">
        <f t="array" ref="G5890">xlookup(F5890,'Internal Staffing Calculator'!E:E,'Internal Staffing Calculator'!C:C,"")</f>
        <v/>
      </c>
      <c r="H5890" s="932" t="str">
        <f t="array" ref="H5890">if(F5890&lt;&gt;"", iferror(index('Internal Staffing Calculator'!B$8:B23500,match(F5890,'Internal Staffing Calculator'!E$8:E23500,0)), "Not In Budget"),"")</f>
        <v/>
      </c>
      <c r="I5890" s="184"/>
      <c r="J5890" s="184"/>
      <c r="K5890" s="184"/>
      <c r="L5890" s="183"/>
    </row>
    <row r="5891">
      <c r="A5891" s="454"/>
      <c r="B5891" s="927"/>
      <c r="C5891" s="580"/>
      <c r="D5891" s="939"/>
      <c r="E5891" s="940"/>
      <c r="F5891" s="941"/>
      <c r="G5891" s="937" t="str">
        <f t="array" ref="G5891">xlookup(F5891,'Internal Staffing Calculator'!E:E,'Internal Staffing Calculator'!C:C,"")</f>
        <v/>
      </c>
      <c r="H5891" s="932" t="str">
        <f t="array" ref="H5891">if(F5891&lt;&gt;"", iferror(index('Internal Staffing Calculator'!B$8:B23500,match(F5891,'Internal Staffing Calculator'!E$8:E23500,0)), "Not In Budget"),"")</f>
        <v/>
      </c>
      <c r="I5891" s="184"/>
      <c r="J5891" s="184"/>
      <c r="K5891" s="184"/>
      <c r="L5891" s="183"/>
    </row>
    <row r="5892">
      <c r="A5892" s="454"/>
      <c r="B5892" s="927"/>
      <c r="C5892" s="580"/>
      <c r="D5892" s="939"/>
      <c r="E5892" s="940"/>
      <c r="F5892" s="941"/>
      <c r="G5892" s="937" t="str">
        <f t="array" ref="G5892">xlookup(F5892,'Internal Staffing Calculator'!E:E,'Internal Staffing Calculator'!C:C,"")</f>
        <v/>
      </c>
      <c r="H5892" s="932" t="str">
        <f t="array" ref="H5892">if(F5892&lt;&gt;"", iferror(index('Internal Staffing Calculator'!B$8:B23500,match(F5892,'Internal Staffing Calculator'!E$8:E23500,0)), "Not In Budget"),"")</f>
        <v/>
      </c>
      <c r="I5892" s="184"/>
      <c r="J5892" s="184"/>
      <c r="K5892" s="184"/>
      <c r="L5892" s="183"/>
    </row>
    <row r="5893">
      <c r="A5893" s="454"/>
      <c r="B5893" s="927"/>
      <c r="C5893" s="580"/>
      <c r="D5893" s="939"/>
      <c r="E5893" s="940"/>
      <c r="F5893" s="941"/>
      <c r="G5893" s="937" t="str">
        <f t="array" ref="G5893">xlookup(F5893,'Internal Staffing Calculator'!E:E,'Internal Staffing Calculator'!C:C,"")</f>
        <v/>
      </c>
      <c r="H5893" s="932" t="str">
        <f t="array" ref="H5893">if(F5893&lt;&gt;"", iferror(index('Internal Staffing Calculator'!B$8:B23500,match(F5893,'Internal Staffing Calculator'!E$8:E23500,0)), "Not In Budget"),"")</f>
        <v/>
      </c>
      <c r="I5893" s="184"/>
      <c r="J5893" s="184"/>
      <c r="K5893" s="184"/>
      <c r="L5893" s="183"/>
    </row>
    <row r="5894">
      <c r="A5894" s="454"/>
      <c r="B5894" s="927"/>
      <c r="C5894" s="580"/>
      <c r="D5894" s="939"/>
      <c r="E5894" s="940"/>
      <c r="F5894" s="941"/>
      <c r="G5894" s="937" t="str">
        <f t="array" ref="G5894">xlookup(F5894,'Internal Staffing Calculator'!E:E,'Internal Staffing Calculator'!C:C,"")</f>
        <v/>
      </c>
      <c r="H5894" s="932" t="str">
        <f t="array" ref="H5894">if(F5894&lt;&gt;"", iferror(index('Internal Staffing Calculator'!B$8:B23500,match(F5894,'Internal Staffing Calculator'!E$8:E23500,0)), "Not In Budget"),"")</f>
        <v/>
      </c>
      <c r="I5894" s="184"/>
      <c r="J5894" s="184"/>
      <c r="K5894" s="184"/>
      <c r="L5894" s="183"/>
    </row>
    <row r="5895">
      <c r="A5895" s="454"/>
      <c r="B5895" s="927"/>
      <c r="C5895" s="580"/>
      <c r="D5895" s="939"/>
      <c r="E5895" s="940"/>
      <c r="F5895" s="941"/>
      <c r="G5895" s="937" t="str">
        <f t="array" ref="G5895">xlookup(F5895,'Internal Staffing Calculator'!E:E,'Internal Staffing Calculator'!C:C,"")</f>
        <v/>
      </c>
      <c r="H5895" s="932" t="str">
        <f t="array" ref="H5895">if(F5895&lt;&gt;"", iferror(index('Internal Staffing Calculator'!B$8:B23500,match(F5895,'Internal Staffing Calculator'!E$8:E23500,0)), "Not In Budget"),"")</f>
        <v/>
      </c>
      <c r="I5895" s="184"/>
      <c r="J5895" s="184"/>
      <c r="K5895" s="184"/>
      <c r="L5895" s="183"/>
    </row>
    <row r="5896">
      <c r="A5896" s="454"/>
      <c r="B5896" s="927"/>
      <c r="C5896" s="580"/>
      <c r="D5896" s="939"/>
      <c r="E5896" s="940"/>
      <c r="F5896" s="941"/>
      <c r="G5896" s="937" t="str">
        <f t="array" ref="G5896">xlookup(F5896,'Internal Staffing Calculator'!E:E,'Internal Staffing Calculator'!C:C,"")</f>
        <v/>
      </c>
      <c r="H5896" s="932" t="str">
        <f t="array" ref="H5896">if(F5896&lt;&gt;"", iferror(index('Internal Staffing Calculator'!B$8:B23500,match(F5896,'Internal Staffing Calculator'!E$8:E23500,0)), "Not In Budget"),"")</f>
        <v/>
      </c>
      <c r="I5896" s="184"/>
      <c r="J5896" s="184"/>
      <c r="K5896" s="184"/>
      <c r="L5896" s="183"/>
    </row>
    <row r="5897">
      <c r="A5897" s="454"/>
      <c r="B5897" s="927"/>
      <c r="C5897" s="580"/>
      <c r="D5897" s="939"/>
      <c r="E5897" s="940"/>
      <c r="F5897" s="941"/>
      <c r="G5897" s="937" t="str">
        <f t="array" ref="G5897">xlookup(F5897,'Internal Staffing Calculator'!E:E,'Internal Staffing Calculator'!C:C,"")</f>
        <v/>
      </c>
      <c r="H5897" s="932" t="str">
        <f t="array" ref="H5897">if(F5897&lt;&gt;"", iferror(index('Internal Staffing Calculator'!B$8:B23500,match(F5897,'Internal Staffing Calculator'!E$8:E23500,0)), "Not In Budget"),"")</f>
        <v/>
      </c>
      <c r="I5897" s="184"/>
      <c r="J5897" s="184"/>
      <c r="K5897" s="184"/>
      <c r="L5897" s="183"/>
    </row>
    <row r="5898">
      <c r="A5898" s="454"/>
      <c r="B5898" s="927"/>
      <c r="C5898" s="580"/>
      <c r="D5898" s="939"/>
      <c r="E5898" s="940"/>
      <c r="F5898" s="941"/>
      <c r="G5898" s="937" t="str">
        <f t="array" ref="G5898">xlookup(F5898,'Internal Staffing Calculator'!E:E,'Internal Staffing Calculator'!C:C,"")</f>
        <v/>
      </c>
      <c r="H5898" s="932" t="str">
        <f t="array" ref="H5898">if(F5898&lt;&gt;"", iferror(index('Internal Staffing Calculator'!B$8:B23500,match(F5898,'Internal Staffing Calculator'!E$8:E23500,0)), "Not In Budget"),"")</f>
        <v/>
      </c>
      <c r="I5898" s="184"/>
      <c r="J5898" s="184"/>
      <c r="K5898" s="184"/>
      <c r="L5898" s="183"/>
    </row>
    <row r="5899">
      <c r="A5899" s="454"/>
      <c r="B5899" s="927"/>
      <c r="C5899" s="580"/>
      <c r="D5899" s="939"/>
      <c r="E5899" s="940"/>
      <c r="F5899" s="941"/>
      <c r="G5899" s="937" t="str">
        <f t="array" ref="G5899">xlookup(F5899,'Internal Staffing Calculator'!E:E,'Internal Staffing Calculator'!C:C,"")</f>
        <v/>
      </c>
      <c r="H5899" s="932" t="str">
        <f t="array" ref="H5899">if(F5899&lt;&gt;"", iferror(index('Internal Staffing Calculator'!B$8:B23500,match(F5899,'Internal Staffing Calculator'!E$8:E23500,0)), "Not In Budget"),"")</f>
        <v/>
      </c>
      <c r="I5899" s="184"/>
      <c r="J5899" s="184"/>
      <c r="K5899" s="184"/>
      <c r="L5899" s="183"/>
    </row>
    <row r="5900">
      <c r="A5900" s="454"/>
      <c r="B5900" s="927"/>
      <c r="C5900" s="580"/>
      <c r="D5900" s="939"/>
      <c r="E5900" s="940"/>
      <c r="F5900" s="941"/>
      <c r="G5900" s="937" t="str">
        <f t="array" ref="G5900">xlookup(F5900,'Internal Staffing Calculator'!E:E,'Internal Staffing Calculator'!C:C,"")</f>
        <v/>
      </c>
      <c r="H5900" s="932" t="str">
        <f t="array" ref="H5900">if(F5900&lt;&gt;"", iferror(index('Internal Staffing Calculator'!B$8:B23500,match(F5900,'Internal Staffing Calculator'!E$8:E23500,0)), "Not In Budget"),"")</f>
        <v/>
      </c>
      <c r="I5900" s="184"/>
      <c r="J5900" s="184"/>
      <c r="K5900" s="184"/>
      <c r="L5900" s="183"/>
    </row>
    <row r="5901">
      <c r="A5901" s="454"/>
      <c r="B5901" s="927"/>
      <c r="C5901" s="580"/>
      <c r="D5901" s="939"/>
      <c r="E5901" s="940"/>
      <c r="F5901" s="941"/>
      <c r="G5901" s="937" t="str">
        <f t="array" ref="G5901">xlookup(F5901,'Internal Staffing Calculator'!E:E,'Internal Staffing Calculator'!C:C,"")</f>
        <v/>
      </c>
      <c r="H5901" s="932" t="str">
        <f t="array" ref="H5901">if(F5901&lt;&gt;"", iferror(index('Internal Staffing Calculator'!B$8:B23500,match(F5901,'Internal Staffing Calculator'!E$8:E23500,0)), "Not In Budget"),"")</f>
        <v/>
      </c>
      <c r="I5901" s="184"/>
      <c r="J5901" s="184"/>
      <c r="K5901" s="184"/>
      <c r="L5901" s="183"/>
    </row>
    <row r="5902">
      <c r="A5902" s="454"/>
      <c r="B5902" s="927"/>
      <c r="C5902" s="580"/>
      <c r="D5902" s="939"/>
      <c r="E5902" s="940"/>
      <c r="F5902" s="941"/>
      <c r="G5902" s="937" t="str">
        <f t="array" ref="G5902">xlookup(F5902,'Internal Staffing Calculator'!E:E,'Internal Staffing Calculator'!C:C,"")</f>
        <v/>
      </c>
      <c r="H5902" s="932" t="str">
        <f t="array" ref="H5902">if(F5902&lt;&gt;"", iferror(index('Internal Staffing Calculator'!B$8:B23500,match(F5902,'Internal Staffing Calculator'!E$8:E23500,0)), "Not In Budget"),"")</f>
        <v/>
      </c>
      <c r="I5902" s="184"/>
      <c r="J5902" s="184"/>
      <c r="K5902" s="184"/>
      <c r="L5902" s="183"/>
    </row>
    <row r="5903">
      <c r="A5903" s="454"/>
      <c r="B5903" s="927"/>
      <c r="C5903" s="580"/>
      <c r="D5903" s="939"/>
      <c r="E5903" s="940"/>
      <c r="F5903" s="941"/>
      <c r="G5903" s="937" t="str">
        <f t="array" ref="G5903">xlookup(F5903,'Internal Staffing Calculator'!E:E,'Internal Staffing Calculator'!C:C,"")</f>
        <v/>
      </c>
      <c r="H5903" s="932" t="str">
        <f t="array" ref="H5903">if(F5903&lt;&gt;"", iferror(index('Internal Staffing Calculator'!B$8:B23500,match(F5903,'Internal Staffing Calculator'!E$8:E23500,0)), "Not In Budget"),"")</f>
        <v/>
      </c>
      <c r="I5903" s="184"/>
      <c r="J5903" s="184"/>
      <c r="K5903" s="184"/>
      <c r="L5903" s="183"/>
    </row>
    <row r="5904">
      <c r="A5904" s="454"/>
      <c r="B5904" s="927"/>
      <c r="C5904" s="580"/>
      <c r="D5904" s="939"/>
      <c r="E5904" s="940"/>
      <c r="F5904" s="941"/>
      <c r="G5904" s="937" t="str">
        <f t="array" ref="G5904">xlookup(F5904,'Internal Staffing Calculator'!E:E,'Internal Staffing Calculator'!C:C,"")</f>
        <v/>
      </c>
      <c r="H5904" s="932" t="str">
        <f t="array" ref="H5904">if(F5904&lt;&gt;"", iferror(index('Internal Staffing Calculator'!B$8:B23500,match(F5904,'Internal Staffing Calculator'!E$8:E23500,0)), "Not In Budget"),"")</f>
        <v/>
      </c>
      <c r="I5904" s="184"/>
      <c r="J5904" s="184"/>
      <c r="K5904" s="184"/>
      <c r="L5904" s="183"/>
    </row>
    <row r="5905">
      <c r="A5905" s="454"/>
      <c r="B5905" s="927"/>
      <c r="C5905" s="580"/>
      <c r="D5905" s="939"/>
      <c r="E5905" s="940"/>
      <c r="F5905" s="941"/>
      <c r="G5905" s="937" t="str">
        <f t="array" ref="G5905">xlookup(F5905,'Internal Staffing Calculator'!E:E,'Internal Staffing Calculator'!C:C,"")</f>
        <v/>
      </c>
      <c r="H5905" s="932" t="str">
        <f t="array" ref="H5905">if(F5905&lt;&gt;"", iferror(index('Internal Staffing Calculator'!B$8:B23500,match(F5905,'Internal Staffing Calculator'!E$8:E23500,0)), "Not In Budget"),"")</f>
        <v/>
      </c>
      <c r="I5905" s="184"/>
      <c r="J5905" s="184"/>
      <c r="K5905" s="184"/>
      <c r="L5905" s="183"/>
    </row>
    <row r="5906">
      <c r="A5906" s="454"/>
      <c r="B5906" s="927"/>
      <c r="C5906" s="580"/>
      <c r="D5906" s="939"/>
      <c r="E5906" s="940"/>
      <c r="F5906" s="941"/>
      <c r="G5906" s="937" t="str">
        <f t="array" ref="G5906">xlookup(F5906,'Internal Staffing Calculator'!E:E,'Internal Staffing Calculator'!C:C,"")</f>
        <v/>
      </c>
      <c r="H5906" s="932" t="str">
        <f t="array" ref="H5906">if(F5906&lt;&gt;"", iferror(index('Internal Staffing Calculator'!B$8:B23500,match(F5906,'Internal Staffing Calculator'!E$8:E23500,0)), "Not In Budget"),"")</f>
        <v/>
      </c>
      <c r="I5906" s="184"/>
      <c r="J5906" s="184"/>
      <c r="K5906" s="184"/>
      <c r="L5906" s="183"/>
    </row>
    <row r="5907">
      <c r="A5907" s="454"/>
      <c r="B5907" s="927"/>
      <c r="C5907" s="580"/>
      <c r="D5907" s="939"/>
      <c r="E5907" s="940"/>
      <c r="F5907" s="941"/>
      <c r="G5907" s="937" t="str">
        <f t="array" ref="G5907">xlookup(F5907,'Internal Staffing Calculator'!E:E,'Internal Staffing Calculator'!C:C,"")</f>
        <v/>
      </c>
      <c r="H5907" s="932" t="str">
        <f t="array" ref="H5907">if(F5907&lt;&gt;"", iferror(index('Internal Staffing Calculator'!B$8:B23500,match(F5907,'Internal Staffing Calculator'!E$8:E23500,0)), "Not In Budget"),"")</f>
        <v/>
      </c>
      <c r="I5907" s="184"/>
      <c r="J5907" s="184"/>
      <c r="K5907" s="184"/>
      <c r="L5907" s="183"/>
    </row>
    <row r="5908">
      <c r="A5908" s="454"/>
      <c r="B5908" s="927"/>
      <c r="C5908" s="580"/>
      <c r="D5908" s="939"/>
      <c r="E5908" s="940"/>
      <c r="F5908" s="941"/>
      <c r="G5908" s="937" t="str">
        <f t="array" ref="G5908">xlookup(F5908,'Internal Staffing Calculator'!E:E,'Internal Staffing Calculator'!C:C,"")</f>
        <v/>
      </c>
      <c r="H5908" s="932" t="str">
        <f t="array" ref="H5908">if(F5908&lt;&gt;"", iferror(index('Internal Staffing Calculator'!B$8:B23500,match(F5908,'Internal Staffing Calculator'!E$8:E23500,0)), "Not In Budget"),"")</f>
        <v/>
      </c>
      <c r="I5908" s="184"/>
      <c r="J5908" s="184"/>
      <c r="K5908" s="184"/>
      <c r="L5908" s="183"/>
    </row>
    <row r="5909">
      <c r="A5909" s="454"/>
      <c r="B5909" s="927"/>
      <c r="C5909" s="580"/>
      <c r="D5909" s="939"/>
      <c r="E5909" s="940"/>
      <c r="F5909" s="941"/>
      <c r="G5909" s="937" t="str">
        <f t="array" ref="G5909">xlookup(F5909,'Internal Staffing Calculator'!E:E,'Internal Staffing Calculator'!C:C,"")</f>
        <v/>
      </c>
      <c r="H5909" s="932" t="str">
        <f t="array" ref="H5909">if(F5909&lt;&gt;"", iferror(index('Internal Staffing Calculator'!B$8:B23500,match(F5909,'Internal Staffing Calculator'!E$8:E23500,0)), "Not In Budget"),"")</f>
        <v/>
      </c>
      <c r="I5909" s="184"/>
      <c r="J5909" s="184"/>
      <c r="K5909" s="184"/>
      <c r="L5909" s="183"/>
    </row>
    <row r="5910">
      <c r="A5910" s="454"/>
      <c r="B5910" s="927"/>
      <c r="C5910" s="580"/>
      <c r="D5910" s="939"/>
      <c r="E5910" s="940"/>
      <c r="F5910" s="941"/>
      <c r="G5910" s="937" t="str">
        <f t="array" ref="G5910">xlookup(F5910,'Internal Staffing Calculator'!E:E,'Internal Staffing Calculator'!C:C,"")</f>
        <v/>
      </c>
      <c r="H5910" s="932" t="str">
        <f t="array" ref="H5910">if(F5910&lt;&gt;"", iferror(index('Internal Staffing Calculator'!B$8:B23500,match(F5910,'Internal Staffing Calculator'!E$8:E23500,0)), "Not In Budget"),"")</f>
        <v/>
      </c>
      <c r="I5910" s="184"/>
      <c r="J5910" s="184"/>
      <c r="K5910" s="184"/>
      <c r="L5910" s="183"/>
    </row>
    <row r="5911">
      <c r="A5911" s="454"/>
      <c r="B5911" s="927"/>
      <c r="C5911" s="580"/>
      <c r="D5911" s="939"/>
      <c r="E5911" s="940"/>
      <c r="F5911" s="941"/>
      <c r="G5911" s="937" t="str">
        <f t="array" ref="G5911">xlookup(F5911,'Internal Staffing Calculator'!E:E,'Internal Staffing Calculator'!C:C,"")</f>
        <v/>
      </c>
      <c r="H5911" s="932" t="str">
        <f t="array" ref="H5911">if(F5911&lt;&gt;"", iferror(index('Internal Staffing Calculator'!B$8:B23500,match(F5911,'Internal Staffing Calculator'!E$8:E23500,0)), "Not In Budget"),"")</f>
        <v/>
      </c>
      <c r="I5911" s="184"/>
      <c r="J5911" s="184"/>
      <c r="K5911" s="184"/>
      <c r="L5911" s="183"/>
    </row>
    <row r="5912">
      <c r="A5912" s="454"/>
      <c r="B5912" s="927"/>
      <c r="C5912" s="580"/>
      <c r="D5912" s="939"/>
      <c r="E5912" s="940"/>
      <c r="F5912" s="941"/>
      <c r="G5912" s="937" t="str">
        <f t="array" ref="G5912">xlookup(F5912,'Internal Staffing Calculator'!E:E,'Internal Staffing Calculator'!C:C,"")</f>
        <v/>
      </c>
      <c r="H5912" s="932" t="str">
        <f t="array" ref="H5912">if(F5912&lt;&gt;"", iferror(index('Internal Staffing Calculator'!B$8:B23500,match(F5912,'Internal Staffing Calculator'!E$8:E23500,0)), "Not In Budget"),"")</f>
        <v/>
      </c>
      <c r="I5912" s="184"/>
      <c r="J5912" s="184"/>
      <c r="K5912" s="184"/>
      <c r="L5912" s="183"/>
    </row>
    <row r="5913">
      <c r="A5913" s="454"/>
      <c r="B5913" s="927"/>
      <c r="C5913" s="580"/>
      <c r="D5913" s="939"/>
      <c r="E5913" s="940"/>
      <c r="F5913" s="941"/>
      <c r="G5913" s="937" t="str">
        <f t="array" ref="G5913">xlookup(F5913,'Internal Staffing Calculator'!E:E,'Internal Staffing Calculator'!C:C,"")</f>
        <v/>
      </c>
      <c r="H5913" s="932" t="str">
        <f t="array" ref="H5913">if(F5913&lt;&gt;"", iferror(index('Internal Staffing Calculator'!B$8:B23500,match(F5913,'Internal Staffing Calculator'!E$8:E23500,0)), "Not In Budget"),"")</f>
        <v/>
      </c>
      <c r="I5913" s="184"/>
      <c r="J5913" s="184"/>
      <c r="K5913" s="184"/>
      <c r="L5913" s="183"/>
    </row>
    <row r="5914">
      <c r="A5914" s="454"/>
      <c r="B5914" s="927"/>
      <c r="C5914" s="580"/>
      <c r="D5914" s="939"/>
      <c r="E5914" s="940"/>
      <c r="F5914" s="941"/>
      <c r="G5914" s="937" t="str">
        <f t="array" ref="G5914">xlookup(F5914,'Internal Staffing Calculator'!E:E,'Internal Staffing Calculator'!C:C,"")</f>
        <v/>
      </c>
      <c r="H5914" s="932" t="str">
        <f t="array" ref="H5914">if(F5914&lt;&gt;"", iferror(index('Internal Staffing Calculator'!B$8:B23500,match(F5914,'Internal Staffing Calculator'!E$8:E23500,0)), "Not In Budget"),"")</f>
        <v/>
      </c>
      <c r="I5914" s="184"/>
      <c r="J5914" s="184"/>
      <c r="K5914" s="184"/>
      <c r="L5914" s="183"/>
    </row>
    <row r="5915">
      <c r="A5915" s="454"/>
      <c r="B5915" s="927"/>
      <c r="C5915" s="580"/>
      <c r="D5915" s="939"/>
      <c r="E5915" s="940"/>
      <c r="F5915" s="941"/>
      <c r="G5915" s="937" t="str">
        <f t="array" ref="G5915">xlookup(F5915,'Internal Staffing Calculator'!E:E,'Internal Staffing Calculator'!C:C,"")</f>
        <v/>
      </c>
      <c r="H5915" s="932" t="str">
        <f t="array" ref="H5915">if(F5915&lt;&gt;"", iferror(index('Internal Staffing Calculator'!B$8:B23500,match(F5915,'Internal Staffing Calculator'!E$8:E23500,0)), "Not In Budget"),"")</f>
        <v/>
      </c>
      <c r="I5915" s="184"/>
      <c r="J5915" s="184"/>
      <c r="K5915" s="184"/>
      <c r="L5915" s="183"/>
    </row>
    <row r="5916">
      <c r="A5916" s="454"/>
      <c r="B5916" s="927"/>
      <c r="C5916" s="580"/>
      <c r="D5916" s="939"/>
      <c r="E5916" s="940"/>
      <c r="F5916" s="941"/>
      <c r="G5916" s="937" t="str">
        <f t="array" ref="G5916">xlookup(F5916,'Internal Staffing Calculator'!E:E,'Internal Staffing Calculator'!C:C,"")</f>
        <v/>
      </c>
      <c r="H5916" s="932" t="str">
        <f t="array" ref="H5916">if(F5916&lt;&gt;"", iferror(index('Internal Staffing Calculator'!B$8:B23500,match(F5916,'Internal Staffing Calculator'!E$8:E23500,0)), "Not In Budget"),"")</f>
        <v/>
      </c>
      <c r="I5916" s="184"/>
      <c r="J5916" s="184"/>
      <c r="K5916" s="184"/>
      <c r="L5916" s="183"/>
    </row>
    <row r="5917">
      <c r="A5917" s="454"/>
      <c r="B5917" s="927"/>
      <c r="C5917" s="580"/>
      <c r="D5917" s="939"/>
      <c r="E5917" s="940"/>
      <c r="F5917" s="941"/>
      <c r="G5917" s="937" t="str">
        <f t="array" ref="G5917">xlookup(F5917,'Internal Staffing Calculator'!E:E,'Internal Staffing Calculator'!C:C,"")</f>
        <v/>
      </c>
      <c r="H5917" s="932" t="str">
        <f t="array" ref="H5917">if(F5917&lt;&gt;"", iferror(index('Internal Staffing Calculator'!B$8:B23500,match(F5917,'Internal Staffing Calculator'!E$8:E23500,0)), "Not In Budget"),"")</f>
        <v/>
      </c>
      <c r="I5917" s="184"/>
      <c r="J5917" s="184"/>
      <c r="K5917" s="184"/>
      <c r="L5917" s="183"/>
    </row>
    <row r="5918">
      <c r="A5918" s="454"/>
      <c r="B5918" s="927"/>
      <c r="C5918" s="580"/>
      <c r="D5918" s="939"/>
      <c r="E5918" s="940"/>
      <c r="F5918" s="941"/>
      <c r="G5918" s="937" t="str">
        <f t="array" ref="G5918">xlookup(F5918,'Internal Staffing Calculator'!E:E,'Internal Staffing Calculator'!C:C,"")</f>
        <v/>
      </c>
      <c r="H5918" s="932" t="str">
        <f t="array" ref="H5918">if(F5918&lt;&gt;"", iferror(index('Internal Staffing Calculator'!B$8:B23500,match(F5918,'Internal Staffing Calculator'!E$8:E23500,0)), "Not In Budget"),"")</f>
        <v/>
      </c>
      <c r="I5918" s="184"/>
      <c r="J5918" s="184"/>
      <c r="K5918" s="184"/>
      <c r="L5918" s="183"/>
    </row>
    <row r="5919">
      <c r="A5919" s="454"/>
      <c r="B5919" s="927"/>
      <c r="C5919" s="580"/>
      <c r="D5919" s="939"/>
      <c r="E5919" s="940"/>
      <c r="F5919" s="941"/>
      <c r="G5919" s="937" t="str">
        <f t="array" ref="G5919">xlookup(F5919,'Internal Staffing Calculator'!E:E,'Internal Staffing Calculator'!C:C,"")</f>
        <v/>
      </c>
      <c r="H5919" s="932" t="str">
        <f t="array" ref="H5919">if(F5919&lt;&gt;"", iferror(index('Internal Staffing Calculator'!B$8:B23500,match(F5919,'Internal Staffing Calculator'!E$8:E23500,0)), "Not In Budget"),"")</f>
        <v/>
      </c>
      <c r="I5919" s="184"/>
      <c r="J5919" s="184"/>
      <c r="K5919" s="184"/>
      <c r="L5919" s="183"/>
    </row>
    <row r="5920">
      <c r="A5920" s="454"/>
      <c r="B5920" s="927"/>
      <c r="C5920" s="580"/>
      <c r="D5920" s="939"/>
      <c r="E5920" s="940"/>
      <c r="F5920" s="941"/>
      <c r="G5920" s="937" t="str">
        <f t="array" ref="G5920">xlookup(F5920,'Internal Staffing Calculator'!E:E,'Internal Staffing Calculator'!C:C,"")</f>
        <v/>
      </c>
      <c r="H5920" s="932" t="str">
        <f t="array" ref="H5920">if(F5920&lt;&gt;"", iferror(index('Internal Staffing Calculator'!B$8:B23500,match(F5920,'Internal Staffing Calculator'!E$8:E23500,0)), "Not In Budget"),"")</f>
        <v/>
      </c>
      <c r="I5920" s="184"/>
      <c r="J5920" s="184"/>
      <c r="K5920" s="184"/>
      <c r="L5920" s="183"/>
    </row>
    <row r="5921">
      <c r="A5921" s="454"/>
      <c r="B5921" s="927"/>
      <c r="C5921" s="580"/>
      <c r="D5921" s="939"/>
      <c r="E5921" s="940"/>
      <c r="F5921" s="941"/>
      <c r="G5921" s="937" t="str">
        <f t="array" ref="G5921">xlookup(F5921,'Internal Staffing Calculator'!E:E,'Internal Staffing Calculator'!C:C,"")</f>
        <v/>
      </c>
      <c r="H5921" s="932" t="str">
        <f t="array" ref="H5921">if(F5921&lt;&gt;"", iferror(index('Internal Staffing Calculator'!B$8:B23500,match(F5921,'Internal Staffing Calculator'!E$8:E23500,0)), "Not In Budget"),"")</f>
        <v/>
      </c>
      <c r="I5921" s="184"/>
      <c r="J5921" s="184"/>
      <c r="K5921" s="184"/>
      <c r="L5921" s="183"/>
    </row>
    <row r="5922">
      <c r="A5922" s="454"/>
      <c r="B5922" s="927"/>
      <c r="C5922" s="580"/>
      <c r="D5922" s="939"/>
      <c r="E5922" s="940"/>
      <c r="F5922" s="941"/>
      <c r="G5922" s="937" t="str">
        <f t="array" ref="G5922">xlookup(F5922,'Internal Staffing Calculator'!E:E,'Internal Staffing Calculator'!C:C,"")</f>
        <v/>
      </c>
      <c r="H5922" s="932" t="str">
        <f t="array" ref="H5922">if(F5922&lt;&gt;"", iferror(index('Internal Staffing Calculator'!B$8:B23500,match(F5922,'Internal Staffing Calculator'!E$8:E23500,0)), "Not In Budget"),"")</f>
        <v/>
      </c>
      <c r="I5922" s="184"/>
      <c r="J5922" s="184"/>
      <c r="K5922" s="184"/>
      <c r="L5922" s="183"/>
    </row>
    <row r="5923">
      <c r="A5923" s="454"/>
      <c r="B5923" s="927"/>
      <c r="C5923" s="580"/>
      <c r="D5923" s="939"/>
      <c r="E5923" s="940"/>
      <c r="F5923" s="941"/>
      <c r="G5923" s="937" t="str">
        <f t="array" ref="G5923">xlookup(F5923,'Internal Staffing Calculator'!E:E,'Internal Staffing Calculator'!C:C,"")</f>
        <v/>
      </c>
      <c r="H5923" s="932" t="str">
        <f t="array" ref="H5923">if(F5923&lt;&gt;"", iferror(index('Internal Staffing Calculator'!B$8:B23500,match(F5923,'Internal Staffing Calculator'!E$8:E23500,0)), "Not In Budget"),"")</f>
        <v/>
      </c>
      <c r="I5923" s="184"/>
      <c r="J5923" s="184"/>
      <c r="K5923" s="184"/>
      <c r="L5923" s="183"/>
    </row>
    <row r="5924">
      <c r="A5924" s="454"/>
      <c r="B5924" s="927"/>
      <c r="C5924" s="580"/>
      <c r="D5924" s="939"/>
      <c r="E5924" s="940"/>
      <c r="F5924" s="941"/>
      <c r="G5924" s="937" t="str">
        <f t="array" ref="G5924">xlookup(F5924,'Internal Staffing Calculator'!E:E,'Internal Staffing Calculator'!C:C,"")</f>
        <v/>
      </c>
      <c r="H5924" s="932" t="str">
        <f t="array" ref="H5924">if(F5924&lt;&gt;"", iferror(index('Internal Staffing Calculator'!B$8:B23500,match(F5924,'Internal Staffing Calculator'!E$8:E23500,0)), "Not In Budget"),"")</f>
        <v/>
      </c>
      <c r="I5924" s="184"/>
      <c r="J5924" s="184"/>
      <c r="K5924" s="184"/>
      <c r="L5924" s="183"/>
    </row>
    <row r="5925">
      <c r="A5925" s="454"/>
      <c r="B5925" s="927"/>
      <c r="C5925" s="580"/>
      <c r="D5925" s="939"/>
      <c r="E5925" s="940"/>
      <c r="F5925" s="941"/>
      <c r="G5925" s="937" t="str">
        <f t="array" ref="G5925">xlookup(F5925,'Internal Staffing Calculator'!E:E,'Internal Staffing Calculator'!C:C,"")</f>
        <v/>
      </c>
      <c r="H5925" s="932" t="str">
        <f t="array" ref="H5925">if(F5925&lt;&gt;"", iferror(index('Internal Staffing Calculator'!B$8:B23500,match(F5925,'Internal Staffing Calculator'!E$8:E23500,0)), "Not In Budget"),"")</f>
        <v/>
      </c>
      <c r="I5925" s="184"/>
      <c r="J5925" s="184"/>
      <c r="K5925" s="184"/>
      <c r="L5925" s="183"/>
    </row>
    <row r="5926">
      <c r="A5926" s="454"/>
      <c r="B5926" s="927"/>
      <c r="C5926" s="580"/>
      <c r="D5926" s="939"/>
      <c r="E5926" s="940"/>
      <c r="F5926" s="941"/>
      <c r="G5926" s="937" t="str">
        <f t="array" ref="G5926">xlookup(F5926,'Internal Staffing Calculator'!E:E,'Internal Staffing Calculator'!C:C,"")</f>
        <v/>
      </c>
      <c r="H5926" s="932" t="str">
        <f t="array" ref="H5926">if(F5926&lt;&gt;"", iferror(index('Internal Staffing Calculator'!B$8:B23500,match(F5926,'Internal Staffing Calculator'!E$8:E23500,0)), "Not In Budget"),"")</f>
        <v/>
      </c>
      <c r="I5926" s="184"/>
      <c r="J5926" s="184"/>
      <c r="K5926" s="184"/>
      <c r="L5926" s="183"/>
    </row>
    <row r="5927">
      <c r="A5927" s="454"/>
      <c r="B5927" s="927"/>
      <c r="C5927" s="580"/>
      <c r="D5927" s="939"/>
      <c r="E5927" s="940"/>
      <c r="F5927" s="941"/>
      <c r="G5927" s="937" t="str">
        <f t="array" ref="G5927">xlookup(F5927,'Internal Staffing Calculator'!E:E,'Internal Staffing Calculator'!C:C,"")</f>
        <v/>
      </c>
      <c r="H5927" s="932" t="str">
        <f t="array" ref="H5927">if(F5927&lt;&gt;"", iferror(index('Internal Staffing Calculator'!B$8:B23500,match(F5927,'Internal Staffing Calculator'!E$8:E23500,0)), "Not In Budget"),"")</f>
        <v/>
      </c>
      <c r="I5927" s="184"/>
      <c r="J5927" s="184"/>
      <c r="K5927" s="184"/>
      <c r="L5927" s="183"/>
    </row>
    <row r="5928">
      <c r="A5928" s="454"/>
      <c r="B5928" s="927"/>
      <c r="C5928" s="580"/>
      <c r="D5928" s="939"/>
      <c r="E5928" s="940"/>
      <c r="F5928" s="941"/>
      <c r="G5928" s="937" t="str">
        <f t="array" ref="G5928">xlookup(F5928,'Internal Staffing Calculator'!E:E,'Internal Staffing Calculator'!C:C,"")</f>
        <v/>
      </c>
      <c r="H5928" s="932" t="str">
        <f t="array" ref="H5928">if(F5928&lt;&gt;"", iferror(index('Internal Staffing Calculator'!B$8:B23500,match(F5928,'Internal Staffing Calculator'!E$8:E23500,0)), "Not In Budget"),"")</f>
        <v/>
      </c>
      <c r="I5928" s="184"/>
      <c r="J5928" s="184"/>
      <c r="K5928" s="184"/>
      <c r="L5928" s="183"/>
    </row>
    <row r="5929">
      <c r="A5929" s="454"/>
      <c r="B5929" s="927"/>
      <c r="C5929" s="580"/>
      <c r="D5929" s="939"/>
      <c r="E5929" s="940"/>
      <c r="F5929" s="941"/>
      <c r="G5929" s="937" t="str">
        <f t="array" ref="G5929">xlookup(F5929,'Internal Staffing Calculator'!E:E,'Internal Staffing Calculator'!C:C,"")</f>
        <v/>
      </c>
      <c r="H5929" s="932" t="str">
        <f t="array" ref="H5929">if(F5929&lt;&gt;"", iferror(index('Internal Staffing Calculator'!B$8:B23500,match(F5929,'Internal Staffing Calculator'!E$8:E23500,0)), "Not In Budget"),"")</f>
        <v/>
      </c>
      <c r="I5929" s="184"/>
      <c r="J5929" s="184"/>
      <c r="K5929" s="184"/>
      <c r="L5929" s="183"/>
    </row>
    <row r="5930">
      <c r="A5930" s="454"/>
      <c r="B5930" s="927"/>
      <c r="C5930" s="580"/>
      <c r="D5930" s="939"/>
      <c r="E5930" s="940"/>
      <c r="F5930" s="941"/>
      <c r="G5930" s="937" t="str">
        <f t="array" ref="G5930">xlookup(F5930,'Internal Staffing Calculator'!E:E,'Internal Staffing Calculator'!C:C,"")</f>
        <v/>
      </c>
      <c r="H5930" s="932" t="str">
        <f t="array" ref="H5930">if(F5930&lt;&gt;"", iferror(index('Internal Staffing Calculator'!B$8:B23500,match(F5930,'Internal Staffing Calculator'!E$8:E23500,0)), "Not In Budget"),"")</f>
        <v/>
      </c>
      <c r="I5930" s="184"/>
      <c r="J5930" s="184"/>
      <c r="K5930" s="184"/>
      <c r="L5930" s="183"/>
    </row>
    <row r="5931">
      <c r="A5931" s="454"/>
      <c r="B5931" s="927"/>
      <c r="C5931" s="580"/>
      <c r="D5931" s="939"/>
      <c r="E5931" s="940"/>
      <c r="F5931" s="941"/>
      <c r="G5931" s="937" t="str">
        <f t="array" ref="G5931">xlookup(F5931,'Internal Staffing Calculator'!E:E,'Internal Staffing Calculator'!C:C,"")</f>
        <v/>
      </c>
      <c r="H5931" s="932" t="str">
        <f t="array" ref="H5931">if(F5931&lt;&gt;"", iferror(index('Internal Staffing Calculator'!B$8:B23500,match(F5931,'Internal Staffing Calculator'!E$8:E23500,0)), "Not In Budget"),"")</f>
        <v/>
      </c>
      <c r="I5931" s="184"/>
      <c r="J5931" s="184"/>
      <c r="K5931" s="184"/>
      <c r="L5931" s="183"/>
    </row>
    <row r="5932">
      <c r="A5932" s="454"/>
      <c r="B5932" s="927"/>
      <c r="C5932" s="580"/>
      <c r="D5932" s="939"/>
      <c r="E5932" s="940"/>
      <c r="F5932" s="941"/>
      <c r="G5932" s="937" t="str">
        <f t="array" ref="G5932">xlookup(F5932,'Internal Staffing Calculator'!E:E,'Internal Staffing Calculator'!C:C,"")</f>
        <v/>
      </c>
      <c r="H5932" s="932" t="str">
        <f t="array" ref="H5932">if(F5932&lt;&gt;"", iferror(index('Internal Staffing Calculator'!B$8:B23500,match(F5932,'Internal Staffing Calculator'!E$8:E23500,0)), "Not In Budget"),"")</f>
        <v/>
      </c>
      <c r="I5932" s="184"/>
      <c r="J5932" s="184"/>
      <c r="K5932" s="184"/>
      <c r="L5932" s="183"/>
    </row>
    <row r="5933">
      <c r="A5933" s="454"/>
      <c r="B5933" s="927"/>
      <c r="C5933" s="580"/>
      <c r="D5933" s="939"/>
      <c r="E5933" s="940"/>
      <c r="F5933" s="941"/>
      <c r="G5933" s="937" t="str">
        <f t="array" ref="G5933">xlookup(F5933,'Internal Staffing Calculator'!E:E,'Internal Staffing Calculator'!C:C,"")</f>
        <v/>
      </c>
      <c r="H5933" s="932" t="str">
        <f t="array" ref="H5933">if(F5933&lt;&gt;"", iferror(index('Internal Staffing Calculator'!B$8:B23500,match(F5933,'Internal Staffing Calculator'!E$8:E23500,0)), "Not In Budget"),"")</f>
        <v/>
      </c>
      <c r="I5933" s="184"/>
      <c r="J5933" s="184"/>
      <c r="K5933" s="184"/>
      <c r="L5933" s="183"/>
    </row>
    <row r="5934">
      <c r="A5934" s="454"/>
      <c r="B5934" s="927"/>
      <c r="C5934" s="580"/>
      <c r="D5934" s="939"/>
      <c r="E5934" s="940"/>
      <c r="F5934" s="941"/>
      <c r="G5934" s="937" t="str">
        <f t="array" ref="G5934">xlookup(F5934,'Internal Staffing Calculator'!E:E,'Internal Staffing Calculator'!C:C,"")</f>
        <v/>
      </c>
      <c r="H5934" s="932" t="str">
        <f t="array" ref="H5934">if(F5934&lt;&gt;"", iferror(index('Internal Staffing Calculator'!B$8:B23500,match(F5934,'Internal Staffing Calculator'!E$8:E23500,0)), "Not In Budget"),"")</f>
        <v/>
      </c>
      <c r="I5934" s="184"/>
      <c r="J5934" s="184"/>
      <c r="K5934" s="184"/>
      <c r="L5934" s="183"/>
    </row>
    <row r="5935">
      <c r="A5935" s="454"/>
      <c r="B5935" s="927"/>
      <c r="C5935" s="580"/>
      <c r="D5935" s="939"/>
      <c r="E5935" s="940"/>
      <c r="F5935" s="941"/>
      <c r="G5935" s="937" t="str">
        <f t="array" ref="G5935">xlookup(F5935,'Internal Staffing Calculator'!E:E,'Internal Staffing Calculator'!C:C,"")</f>
        <v/>
      </c>
      <c r="H5935" s="932" t="str">
        <f t="array" ref="H5935">if(F5935&lt;&gt;"", iferror(index('Internal Staffing Calculator'!B$8:B23500,match(F5935,'Internal Staffing Calculator'!E$8:E23500,0)), "Not In Budget"),"")</f>
        <v/>
      </c>
      <c r="I5935" s="184"/>
      <c r="J5935" s="184"/>
      <c r="K5935" s="184"/>
      <c r="L5935" s="183"/>
    </row>
    <row r="5936">
      <c r="A5936" s="454"/>
      <c r="B5936" s="927"/>
      <c r="C5936" s="580"/>
      <c r="D5936" s="939"/>
      <c r="E5936" s="940"/>
      <c r="F5936" s="941"/>
      <c r="G5936" s="937" t="str">
        <f t="array" ref="G5936">xlookup(F5936,'Internal Staffing Calculator'!E:E,'Internal Staffing Calculator'!C:C,"")</f>
        <v/>
      </c>
      <c r="H5936" s="932" t="str">
        <f t="array" ref="H5936">if(F5936&lt;&gt;"", iferror(index('Internal Staffing Calculator'!B$8:B23500,match(F5936,'Internal Staffing Calculator'!E$8:E23500,0)), "Not In Budget"),"")</f>
        <v/>
      </c>
      <c r="I5936" s="184"/>
      <c r="J5936" s="184"/>
      <c r="K5936" s="184"/>
      <c r="L5936" s="183"/>
    </row>
    <row r="5937">
      <c r="A5937" s="454"/>
      <c r="B5937" s="927"/>
      <c r="C5937" s="580"/>
      <c r="D5937" s="939"/>
      <c r="E5937" s="940"/>
      <c r="F5937" s="941"/>
      <c r="G5937" s="937" t="str">
        <f t="array" ref="G5937">xlookup(F5937,'Internal Staffing Calculator'!E:E,'Internal Staffing Calculator'!C:C,"")</f>
        <v/>
      </c>
      <c r="H5937" s="932" t="str">
        <f t="array" ref="H5937">if(F5937&lt;&gt;"", iferror(index('Internal Staffing Calculator'!B$8:B23500,match(F5937,'Internal Staffing Calculator'!E$8:E23500,0)), "Not In Budget"),"")</f>
        <v/>
      </c>
      <c r="I5937" s="184"/>
      <c r="J5937" s="184"/>
      <c r="K5937" s="184"/>
      <c r="L5937" s="183"/>
    </row>
    <row r="5938">
      <c r="A5938" s="454"/>
      <c r="B5938" s="927"/>
      <c r="C5938" s="580"/>
      <c r="D5938" s="939"/>
      <c r="E5938" s="940"/>
      <c r="F5938" s="941"/>
      <c r="G5938" s="937" t="str">
        <f t="array" ref="G5938">xlookup(F5938,'Internal Staffing Calculator'!E:E,'Internal Staffing Calculator'!C:C,"")</f>
        <v/>
      </c>
      <c r="H5938" s="932" t="str">
        <f t="array" ref="H5938">if(F5938&lt;&gt;"", iferror(index('Internal Staffing Calculator'!B$8:B23500,match(F5938,'Internal Staffing Calculator'!E$8:E23500,0)), "Not In Budget"),"")</f>
        <v/>
      </c>
      <c r="I5938" s="184"/>
      <c r="J5938" s="184"/>
      <c r="K5938" s="184"/>
      <c r="L5938" s="183"/>
    </row>
    <row r="5939">
      <c r="A5939" s="454"/>
      <c r="B5939" s="927"/>
      <c r="C5939" s="580"/>
      <c r="D5939" s="939"/>
      <c r="E5939" s="940"/>
      <c r="F5939" s="941"/>
      <c r="G5939" s="937" t="str">
        <f t="array" ref="G5939">xlookup(F5939,'Internal Staffing Calculator'!E:E,'Internal Staffing Calculator'!C:C,"")</f>
        <v/>
      </c>
      <c r="H5939" s="932" t="str">
        <f t="array" ref="H5939">if(F5939&lt;&gt;"", iferror(index('Internal Staffing Calculator'!B$8:B23500,match(F5939,'Internal Staffing Calculator'!E$8:E23500,0)), "Not In Budget"),"")</f>
        <v/>
      </c>
      <c r="I5939" s="184"/>
      <c r="J5939" s="184"/>
      <c r="K5939" s="184"/>
      <c r="L5939" s="183"/>
    </row>
    <row r="5940">
      <c r="A5940" s="454"/>
      <c r="B5940" s="927"/>
      <c r="C5940" s="580"/>
      <c r="D5940" s="939"/>
      <c r="E5940" s="940"/>
      <c r="F5940" s="941"/>
      <c r="G5940" s="937" t="str">
        <f t="array" ref="G5940">xlookup(F5940,'Internal Staffing Calculator'!E:E,'Internal Staffing Calculator'!C:C,"")</f>
        <v/>
      </c>
      <c r="H5940" s="932" t="str">
        <f t="array" ref="H5940">if(F5940&lt;&gt;"", iferror(index('Internal Staffing Calculator'!B$8:B23500,match(F5940,'Internal Staffing Calculator'!E$8:E23500,0)), "Not In Budget"),"")</f>
        <v/>
      </c>
      <c r="I5940" s="184"/>
      <c r="J5940" s="184"/>
      <c r="K5940" s="184"/>
      <c r="L5940" s="183"/>
    </row>
    <row r="5941">
      <c r="A5941" s="454"/>
      <c r="B5941" s="927"/>
      <c r="C5941" s="580"/>
      <c r="D5941" s="939"/>
      <c r="E5941" s="940"/>
      <c r="F5941" s="941"/>
      <c r="G5941" s="937" t="str">
        <f t="array" ref="G5941">xlookup(F5941,'Internal Staffing Calculator'!E:E,'Internal Staffing Calculator'!C:C,"")</f>
        <v/>
      </c>
      <c r="H5941" s="932" t="str">
        <f t="array" ref="H5941">if(F5941&lt;&gt;"", iferror(index('Internal Staffing Calculator'!B$8:B23500,match(F5941,'Internal Staffing Calculator'!E$8:E23500,0)), "Not In Budget"),"")</f>
        <v/>
      </c>
      <c r="I5941" s="184"/>
      <c r="J5941" s="184"/>
      <c r="K5941" s="184"/>
      <c r="L5941" s="183"/>
    </row>
    <row r="5942">
      <c r="A5942" s="454"/>
      <c r="B5942" s="927"/>
      <c r="C5942" s="580"/>
      <c r="D5942" s="939"/>
      <c r="E5942" s="940"/>
      <c r="F5942" s="941"/>
      <c r="G5942" s="937" t="str">
        <f t="array" ref="G5942">xlookup(F5942,'Internal Staffing Calculator'!E:E,'Internal Staffing Calculator'!C:C,"")</f>
        <v/>
      </c>
      <c r="H5942" s="932" t="str">
        <f t="array" ref="H5942">if(F5942&lt;&gt;"", iferror(index('Internal Staffing Calculator'!B$8:B23500,match(F5942,'Internal Staffing Calculator'!E$8:E23500,0)), "Not In Budget"),"")</f>
        <v/>
      </c>
      <c r="I5942" s="184"/>
      <c r="J5942" s="184"/>
      <c r="K5942" s="184"/>
      <c r="L5942" s="183"/>
    </row>
    <row r="5943">
      <c r="A5943" s="454"/>
      <c r="B5943" s="927"/>
      <c r="C5943" s="580"/>
      <c r="D5943" s="939"/>
      <c r="E5943" s="940"/>
      <c r="F5943" s="941"/>
      <c r="G5943" s="937" t="str">
        <f t="array" ref="G5943">xlookup(F5943,'Internal Staffing Calculator'!E:E,'Internal Staffing Calculator'!C:C,"")</f>
        <v/>
      </c>
      <c r="H5943" s="932" t="str">
        <f t="array" ref="H5943">if(F5943&lt;&gt;"", iferror(index('Internal Staffing Calculator'!B$8:B23500,match(F5943,'Internal Staffing Calculator'!E$8:E23500,0)), "Not In Budget"),"")</f>
        <v/>
      </c>
      <c r="I5943" s="184"/>
      <c r="J5943" s="184"/>
      <c r="K5943" s="184"/>
      <c r="L5943" s="183"/>
    </row>
    <row r="5944">
      <c r="A5944" s="454"/>
      <c r="B5944" s="927"/>
      <c r="C5944" s="580"/>
      <c r="D5944" s="939"/>
      <c r="E5944" s="940"/>
      <c r="F5944" s="941"/>
      <c r="G5944" s="937" t="str">
        <f t="array" ref="G5944">xlookup(F5944,'Internal Staffing Calculator'!E:E,'Internal Staffing Calculator'!C:C,"")</f>
        <v/>
      </c>
      <c r="H5944" s="932" t="str">
        <f t="array" ref="H5944">if(F5944&lt;&gt;"", iferror(index('Internal Staffing Calculator'!B$8:B23500,match(F5944,'Internal Staffing Calculator'!E$8:E23500,0)), "Not In Budget"),"")</f>
        <v/>
      </c>
      <c r="I5944" s="184"/>
      <c r="J5944" s="184"/>
      <c r="K5944" s="184"/>
      <c r="L5944" s="183"/>
    </row>
    <row r="5945">
      <c r="A5945" s="454"/>
      <c r="B5945" s="927"/>
      <c r="C5945" s="580"/>
      <c r="D5945" s="939"/>
      <c r="E5945" s="940"/>
      <c r="F5945" s="941"/>
      <c r="G5945" s="937" t="str">
        <f t="array" ref="G5945">xlookup(F5945,'Internal Staffing Calculator'!E:E,'Internal Staffing Calculator'!C:C,"")</f>
        <v/>
      </c>
      <c r="H5945" s="932" t="str">
        <f t="array" ref="H5945">if(F5945&lt;&gt;"", iferror(index('Internal Staffing Calculator'!B$8:B23500,match(F5945,'Internal Staffing Calculator'!E$8:E23500,0)), "Not In Budget"),"")</f>
        <v/>
      </c>
      <c r="I5945" s="184"/>
      <c r="J5945" s="184"/>
      <c r="K5945" s="184"/>
      <c r="L5945" s="183"/>
    </row>
    <row r="5946">
      <c r="A5946" s="454"/>
      <c r="B5946" s="927"/>
      <c r="C5946" s="580"/>
      <c r="D5946" s="939"/>
      <c r="E5946" s="940"/>
      <c r="F5946" s="941"/>
      <c r="G5946" s="937" t="str">
        <f t="array" ref="G5946">xlookup(F5946,'Internal Staffing Calculator'!E:E,'Internal Staffing Calculator'!C:C,"")</f>
        <v/>
      </c>
      <c r="H5946" s="932" t="str">
        <f t="array" ref="H5946">if(F5946&lt;&gt;"", iferror(index('Internal Staffing Calculator'!B$8:B23500,match(F5946,'Internal Staffing Calculator'!E$8:E23500,0)), "Not In Budget"),"")</f>
        <v/>
      </c>
      <c r="I5946" s="184"/>
      <c r="J5946" s="184"/>
      <c r="K5946" s="184"/>
      <c r="L5946" s="183"/>
    </row>
    <row r="5947">
      <c r="A5947" s="454"/>
      <c r="B5947" s="927"/>
      <c r="C5947" s="580"/>
      <c r="D5947" s="939"/>
      <c r="E5947" s="940"/>
      <c r="F5947" s="941"/>
      <c r="G5947" s="937" t="str">
        <f t="array" ref="G5947">xlookup(F5947,'Internal Staffing Calculator'!E:E,'Internal Staffing Calculator'!C:C,"")</f>
        <v/>
      </c>
      <c r="H5947" s="932" t="str">
        <f t="array" ref="H5947">if(F5947&lt;&gt;"", iferror(index('Internal Staffing Calculator'!B$8:B23500,match(F5947,'Internal Staffing Calculator'!E$8:E23500,0)), "Not In Budget"),"")</f>
        <v/>
      </c>
      <c r="I5947" s="184"/>
      <c r="J5947" s="184"/>
      <c r="K5947" s="184"/>
      <c r="L5947" s="183"/>
    </row>
    <row r="5948">
      <c r="A5948" s="454"/>
      <c r="B5948" s="927"/>
      <c r="C5948" s="580"/>
      <c r="D5948" s="939"/>
      <c r="E5948" s="940"/>
      <c r="F5948" s="941"/>
      <c r="G5948" s="937" t="str">
        <f t="array" ref="G5948">xlookup(F5948,'Internal Staffing Calculator'!E:E,'Internal Staffing Calculator'!C:C,"")</f>
        <v/>
      </c>
      <c r="H5948" s="932" t="str">
        <f t="array" ref="H5948">if(F5948&lt;&gt;"", iferror(index('Internal Staffing Calculator'!B$8:B23500,match(F5948,'Internal Staffing Calculator'!E$8:E23500,0)), "Not In Budget"),"")</f>
        <v/>
      </c>
      <c r="I5948" s="184"/>
      <c r="J5948" s="184"/>
      <c r="K5948" s="184"/>
      <c r="L5948" s="183"/>
    </row>
    <row r="5949">
      <c r="A5949" s="454"/>
      <c r="B5949" s="927"/>
      <c r="C5949" s="580"/>
      <c r="D5949" s="939"/>
      <c r="E5949" s="940"/>
      <c r="F5949" s="941"/>
      <c r="G5949" s="937" t="str">
        <f t="array" ref="G5949">xlookup(F5949,'Internal Staffing Calculator'!E:E,'Internal Staffing Calculator'!C:C,"")</f>
        <v/>
      </c>
      <c r="H5949" s="932" t="str">
        <f t="array" ref="H5949">if(F5949&lt;&gt;"", iferror(index('Internal Staffing Calculator'!B$8:B23500,match(F5949,'Internal Staffing Calculator'!E$8:E23500,0)), "Not In Budget"),"")</f>
        <v/>
      </c>
      <c r="I5949" s="184"/>
      <c r="J5949" s="184"/>
      <c r="K5949" s="184"/>
      <c r="L5949" s="183"/>
    </row>
    <row r="5950">
      <c r="A5950" s="454"/>
      <c r="B5950" s="927"/>
      <c r="C5950" s="580"/>
      <c r="D5950" s="939"/>
      <c r="E5950" s="940"/>
      <c r="F5950" s="941"/>
      <c r="G5950" s="937" t="str">
        <f t="array" ref="G5950">xlookup(F5950,'Internal Staffing Calculator'!E:E,'Internal Staffing Calculator'!C:C,"")</f>
        <v/>
      </c>
      <c r="H5950" s="932" t="str">
        <f t="array" ref="H5950">if(F5950&lt;&gt;"", iferror(index('Internal Staffing Calculator'!B$8:B23500,match(F5950,'Internal Staffing Calculator'!E$8:E23500,0)), "Not In Budget"),"")</f>
        <v/>
      </c>
      <c r="I5950" s="184"/>
      <c r="J5950" s="184"/>
      <c r="K5950" s="184"/>
      <c r="L5950" s="183"/>
    </row>
    <row r="5951">
      <c r="A5951" s="454"/>
      <c r="B5951" s="927"/>
      <c r="C5951" s="580"/>
      <c r="D5951" s="939"/>
      <c r="E5951" s="940"/>
      <c r="F5951" s="941"/>
      <c r="G5951" s="937" t="str">
        <f t="array" ref="G5951">xlookup(F5951,'Internal Staffing Calculator'!E:E,'Internal Staffing Calculator'!C:C,"")</f>
        <v/>
      </c>
      <c r="H5951" s="932" t="str">
        <f t="array" ref="H5951">if(F5951&lt;&gt;"", iferror(index('Internal Staffing Calculator'!B$8:B23500,match(F5951,'Internal Staffing Calculator'!E$8:E23500,0)), "Not In Budget"),"")</f>
        <v/>
      </c>
      <c r="I5951" s="184"/>
      <c r="J5951" s="184"/>
      <c r="K5951" s="184"/>
      <c r="L5951" s="183"/>
    </row>
    <row r="5952">
      <c r="A5952" s="454"/>
      <c r="B5952" s="927"/>
      <c r="C5952" s="580"/>
      <c r="D5952" s="939"/>
      <c r="E5952" s="940"/>
      <c r="F5952" s="941"/>
      <c r="G5952" s="937" t="str">
        <f t="array" ref="G5952">xlookup(F5952,'Internal Staffing Calculator'!E:E,'Internal Staffing Calculator'!C:C,"")</f>
        <v/>
      </c>
      <c r="H5952" s="932" t="str">
        <f t="array" ref="H5952">if(F5952&lt;&gt;"", iferror(index('Internal Staffing Calculator'!B$8:B23500,match(F5952,'Internal Staffing Calculator'!E$8:E23500,0)), "Not In Budget"),"")</f>
        <v/>
      </c>
      <c r="I5952" s="184"/>
      <c r="J5952" s="184"/>
      <c r="K5952" s="184"/>
      <c r="L5952" s="183"/>
    </row>
    <row r="5953">
      <c r="A5953" s="454"/>
      <c r="B5953" s="927"/>
      <c r="C5953" s="580"/>
      <c r="D5953" s="939"/>
      <c r="E5953" s="940"/>
      <c r="F5953" s="941"/>
      <c r="G5953" s="937" t="str">
        <f t="array" ref="G5953">xlookup(F5953,'Internal Staffing Calculator'!E:E,'Internal Staffing Calculator'!C:C,"")</f>
        <v/>
      </c>
      <c r="H5953" s="932" t="str">
        <f t="array" ref="H5953">if(F5953&lt;&gt;"", iferror(index('Internal Staffing Calculator'!B$8:B23500,match(F5953,'Internal Staffing Calculator'!E$8:E23500,0)), "Not In Budget"),"")</f>
        <v/>
      </c>
      <c r="I5953" s="184"/>
      <c r="J5953" s="184"/>
      <c r="K5953" s="184"/>
      <c r="L5953" s="183"/>
    </row>
    <row r="5954">
      <c r="A5954" s="454"/>
      <c r="B5954" s="927"/>
      <c r="C5954" s="580"/>
      <c r="D5954" s="939"/>
      <c r="E5954" s="940"/>
      <c r="F5954" s="941"/>
      <c r="G5954" s="937" t="str">
        <f t="array" ref="G5954">xlookup(F5954,'Internal Staffing Calculator'!E:E,'Internal Staffing Calculator'!C:C,"")</f>
        <v/>
      </c>
      <c r="H5954" s="932" t="str">
        <f t="array" ref="H5954">if(F5954&lt;&gt;"", iferror(index('Internal Staffing Calculator'!B$8:B23500,match(F5954,'Internal Staffing Calculator'!E$8:E23500,0)), "Not In Budget"),"")</f>
        <v/>
      </c>
      <c r="I5954" s="184"/>
      <c r="J5954" s="184"/>
      <c r="K5954" s="184"/>
      <c r="L5954" s="183"/>
    </row>
    <row r="5955">
      <c r="A5955" s="454"/>
      <c r="B5955" s="927"/>
      <c r="C5955" s="580"/>
      <c r="D5955" s="939"/>
      <c r="E5955" s="940"/>
      <c r="F5955" s="941"/>
      <c r="G5955" s="937" t="str">
        <f t="array" ref="G5955">xlookup(F5955,'Internal Staffing Calculator'!E:E,'Internal Staffing Calculator'!C:C,"")</f>
        <v/>
      </c>
      <c r="H5955" s="932" t="str">
        <f t="array" ref="H5955">if(F5955&lt;&gt;"", iferror(index('Internal Staffing Calculator'!B$8:B23500,match(F5955,'Internal Staffing Calculator'!E$8:E23500,0)), "Not In Budget"),"")</f>
        <v/>
      </c>
      <c r="I5955" s="184"/>
      <c r="J5955" s="184"/>
      <c r="K5955" s="184"/>
      <c r="L5955" s="183"/>
    </row>
    <row r="5956">
      <c r="A5956" s="454"/>
      <c r="B5956" s="927"/>
      <c r="C5956" s="580"/>
      <c r="D5956" s="939"/>
      <c r="E5956" s="940"/>
      <c r="F5956" s="941"/>
      <c r="G5956" s="937" t="str">
        <f t="array" ref="G5956">xlookup(F5956,'Internal Staffing Calculator'!E:E,'Internal Staffing Calculator'!C:C,"")</f>
        <v/>
      </c>
      <c r="H5956" s="932" t="str">
        <f t="array" ref="H5956">if(F5956&lt;&gt;"", iferror(index('Internal Staffing Calculator'!B$8:B23500,match(F5956,'Internal Staffing Calculator'!E$8:E23500,0)), "Not In Budget"),"")</f>
        <v/>
      </c>
      <c r="I5956" s="184"/>
      <c r="J5956" s="184"/>
      <c r="K5956" s="184"/>
      <c r="L5956" s="183"/>
    </row>
    <row r="5957">
      <c r="A5957" s="454"/>
      <c r="B5957" s="927"/>
      <c r="C5957" s="580"/>
      <c r="D5957" s="939"/>
      <c r="E5957" s="940"/>
      <c r="F5957" s="941"/>
      <c r="G5957" s="937" t="str">
        <f t="array" ref="G5957">xlookup(F5957,'Internal Staffing Calculator'!E:E,'Internal Staffing Calculator'!C:C,"")</f>
        <v/>
      </c>
      <c r="H5957" s="932" t="str">
        <f t="array" ref="H5957">if(F5957&lt;&gt;"", iferror(index('Internal Staffing Calculator'!B$8:B23500,match(F5957,'Internal Staffing Calculator'!E$8:E23500,0)), "Not In Budget"),"")</f>
        <v/>
      </c>
      <c r="I5957" s="184"/>
      <c r="J5957" s="184"/>
      <c r="K5957" s="184"/>
      <c r="L5957" s="183"/>
    </row>
    <row r="5958">
      <c r="A5958" s="454"/>
      <c r="B5958" s="927"/>
      <c r="C5958" s="580"/>
      <c r="D5958" s="939"/>
      <c r="E5958" s="940"/>
      <c r="F5958" s="941"/>
      <c r="G5958" s="937" t="str">
        <f t="array" ref="G5958">xlookup(F5958,'Internal Staffing Calculator'!E:E,'Internal Staffing Calculator'!C:C,"")</f>
        <v/>
      </c>
      <c r="H5958" s="932" t="str">
        <f t="array" ref="H5958">if(F5958&lt;&gt;"", iferror(index('Internal Staffing Calculator'!B$8:B23500,match(F5958,'Internal Staffing Calculator'!E$8:E23500,0)), "Not In Budget"),"")</f>
        <v/>
      </c>
      <c r="I5958" s="184"/>
      <c r="J5958" s="184"/>
      <c r="K5958" s="184"/>
      <c r="L5958" s="183"/>
    </row>
    <row r="5959">
      <c r="A5959" s="454"/>
      <c r="B5959" s="927"/>
      <c r="C5959" s="580"/>
      <c r="D5959" s="939"/>
      <c r="E5959" s="940"/>
      <c r="F5959" s="941"/>
      <c r="G5959" s="937" t="str">
        <f t="array" ref="G5959">xlookup(F5959,'Internal Staffing Calculator'!E:E,'Internal Staffing Calculator'!C:C,"")</f>
        <v/>
      </c>
      <c r="H5959" s="932" t="str">
        <f t="array" ref="H5959">if(F5959&lt;&gt;"", iferror(index('Internal Staffing Calculator'!B$8:B23500,match(F5959,'Internal Staffing Calculator'!E$8:E23500,0)), "Not In Budget"),"")</f>
        <v/>
      </c>
      <c r="I5959" s="184"/>
      <c r="J5959" s="184"/>
      <c r="K5959" s="184"/>
      <c r="L5959" s="183"/>
    </row>
    <row r="5960">
      <c r="A5960" s="454"/>
      <c r="B5960" s="927"/>
      <c r="C5960" s="580"/>
      <c r="D5960" s="939"/>
      <c r="E5960" s="940"/>
      <c r="F5960" s="941"/>
      <c r="G5960" s="937" t="str">
        <f t="array" ref="G5960">xlookup(F5960,'Internal Staffing Calculator'!E:E,'Internal Staffing Calculator'!C:C,"")</f>
        <v/>
      </c>
      <c r="H5960" s="932" t="str">
        <f t="array" ref="H5960">if(F5960&lt;&gt;"", iferror(index('Internal Staffing Calculator'!B$8:B23500,match(F5960,'Internal Staffing Calculator'!E$8:E23500,0)), "Not In Budget"),"")</f>
        <v/>
      </c>
      <c r="I5960" s="184"/>
      <c r="J5960" s="184"/>
      <c r="K5960" s="184"/>
      <c r="L5960" s="183"/>
    </row>
    <row r="5961">
      <c r="A5961" s="454"/>
      <c r="B5961" s="927"/>
      <c r="C5961" s="580"/>
      <c r="D5961" s="939"/>
      <c r="E5961" s="940"/>
      <c r="F5961" s="941"/>
      <c r="G5961" s="937" t="str">
        <f t="array" ref="G5961">xlookup(F5961,'Internal Staffing Calculator'!E:E,'Internal Staffing Calculator'!C:C,"")</f>
        <v/>
      </c>
      <c r="H5961" s="932" t="str">
        <f t="array" ref="H5961">if(F5961&lt;&gt;"", iferror(index('Internal Staffing Calculator'!B$8:B23500,match(F5961,'Internal Staffing Calculator'!E$8:E23500,0)), "Not In Budget"),"")</f>
        <v/>
      </c>
      <c r="I5961" s="184"/>
      <c r="J5961" s="184"/>
      <c r="K5961" s="184"/>
      <c r="L5961" s="183"/>
    </row>
    <row r="5962">
      <c r="A5962" s="454"/>
      <c r="B5962" s="927"/>
      <c r="C5962" s="580"/>
      <c r="D5962" s="939"/>
      <c r="E5962" s="940"/>
      <c r="F5962" s="941"/>
      <c r="G5962" s="937" t="str">
        <f t="array" ref="G5962">xlookup(F5962,'Internal Staffing Calculator'!E:E,'Internal Staffing Calculator'!C:C,"")</f>
        <v/>
      </c>
      <c r="H5962" s="932" t="str">
        <f t="array" ref="H5962">if(F5962&lt;&gt;"", iferror(index('Internal Staffing Calculator'!B$8:B23500,match(F5962,'Internal Staffing Calculator'!E$8:E23500,0)), "Not In Budget"),"")</f>
        <v/>
      </c>
      <c r="I5962" s="184"/>
      <c r="J5962" s="184"/>
      <c r="K5962" s="184"/>
      <c r="L5962" s="183"/>
    </row>
    <row r="5963">
      <c r="A5963" s="454"/>
      <c r="B5963" s="927"/>
      <c r="C5963" s="580"/>
      <c r="D5963" s="939"/>
      <c r="E5963" s="940"/>
      <c r="F5963" s="941"/>
      <c r="G5963" s="937" t="str">
        <f t="array" ref="G5963">xlookup(F5963,'Internal Staffing Calculator'!E:E,'Internal Staffing Calculator'!C:C,"")</f>
        <v/>
      </c>
      <c r="H5963" s="932" t="str">
        <f t="array" ref="H5963">if(F5963&lt;&gt;"", iferror(index('Internal Staffing Calculator'!B$8:B23500,match(F5963,'Internal Staffing Calculator'!E$8:E23500,0)), "Not In Budget"),"")</f>
        <v/>
      </c>
      <c r="I5963" s="184"/>
      <c r="J5963" s="184"/>
      <c r="K5963" s="184"/>
      <c r="L5963" s="183"/>
    </row>
    <row r="5964">
      <c r="A5964" s="454"/>
      <c r="B5964" s="927"/>
      <c r="C5964" s="580"/>
      <c r="D5964" s="939"/>
      <c r="E5964" s="940"/>
      <c r="F5964" s="941"/>
      <c r="G5964" s="937" t="str">
        <f t="array" ref="G5964">xlookup(F5964,'Internal Staffing Calculator'!E:E,'Internal Staffing Calculator'!C:C,"")</f>
        <v/>
      </c>
      <c r="H5964" s="932" t="str">
        <f t="array" ref="H5964">if(F5964&lt;&gt;"", iferror(index('Internal Staffing Calculator'!B$8:B23500,match(F5964,'Internal Staffing Calculator'!E$8:E23500,0)), "Not In Budget"),"")</f>
        <v/>
      </c>
      <c r="I5964" s="184"/>
      <c r="J5964" s="184"/>
      <c r="K5964" s="184"/>
      <c r="L5964" s="183"/>
    </row>
    <row r="5965">
      <c r="A5965" s="454"/>
      <c r="B5965" s="927"/>
      <c r="C5965" s="580"/>
      <c r="D5965" s="939"/>
      <c r="E5965" s="940"/>
      <c r="F5965" s="941"/>
      <c r="G5965" s="937" t="str">
        <f t="array" ref="G5965">xlookup(F5965,'Internal Staffing Calculator'!E:E,'Internal Staffing Calculator'!C:C,"")</f>
        <v/>
      </c>
      <c r="H5965" s="932" t="str">
        <f t="array" ref="H5965">if(F5965&lt;&gt;"", iferror(index('Internal Staffing Calculator'!B$8:B23500,match(F5965,'Internal Staffing Calculator'!E$8:E23500,0)), "Not In Budget"),"")</f>
        <v/>
      </c>
      <c r="I5965" s="184"/>
      <c r="J5965" s="184"/>
      <c r="K5965" s="184"/>
      <c r="L5965" s="183"/>
    </row>
    <row r="5966">
      <c r="A5966" s="454"/>
      <c r="B5966" s="927"/>
      <c r="C5966" s="580"/>
      <c r="D5966" s="939"/>
      <c r="E5966" s="940"/>
      <c r="F5966" s="941"/>
      <c r="G5966" s="937" t="str">
        <f t="array" ref="G5966">xlookup(F5966,'Internal Staffing Calculator'!E:E,'Internal Staffing Calculator'!C:C,"")</f>
        <v/>
      </c>
      <c r="H5966" s="932" t="str">
        <f t="array" ref="H5966">if(F5966&lt;&gt;"", iferror(index('Internal Staffing Calculator'!B$8:B23500,match(F5966,'Internal Staffing Calculator'!E$8:E23500,0)), "Not In Budget"),"")</f>
        <v/>
      </c>
      <c r="I5966" s="184"/>
      <c r="J5966" s="184"/>
      <c r="K5966" s="184"/>
      <c r="L5966" s="183"/>
    </row>
    <row r="5967">
      <c r="A5967" s="454"/>
      <c r="B5967" s="927"/>
      <c r="C5967" s="580"/>
      <c r="D5967" s="939"/>
      <c r="E5967" s="940"/>
      <c r="F5967" s="941"/>
      <c r="G5967" s="937" t="str">
        <f t="array" ref="G5967">xlookup(F5967,'Internal Staffing Calculator'!E:E,'Internal Staffing Calculator'!C:C,"")</f>
        <v/>
      </c>
      <c r="H5967" s="932" t="str">
        <f t="array" ref="H5967">if(F5967&lt;&gt;"", iferror(index('Internal Staffing Calculator'!B$8:B23500,match(F5967,'Internal Staffing Calculator'!E$8:E23500,0)), "Not In Budget"),"")</f>
        <v/>
      </c>
      <c r="I5967" s="184"/>
      <c r="J5967" s="184"/>
      <c r="K5967" s="184"/>
      <c r="L5967" s="183"/>
    </row>
    <row r="5968">
      <c r="A5968" s="454"/>
      <c r="B5968" s="927"/>
      <c r="C5968" s="580"/>
      <c r="D5968" s="939"/>
      <c r="E5968" s="940"/>
      <c r="F5968" s="941"/>
      <c r="G5968" s="937" t="str">
        <f t="array" ref="G5968">xlookup(F5968,'Internal Staffing Calculator'!E:E,'Internal Staffing Calculator'!C:C,"")</f>
        <v/>
      </c>
      <c r="H5968" s="932" t="str">
        <f t="array" ref="H5968">if(F5968&lt;&gt;"", iferror(index('Internal Staffing Calculator'!B$8:B23500,match(F5968,'Internal Staffing Calculator'!E$8:E23500,0)), "Not In Budget"),"")</f>
        <v/>
      </c>
      <c r="I5968" s="184"/>
      <c r="J5968" s="184"/>
      <c r="K5968" s="184"/>
      <c r="L5968" s="183"/>
    </row>
    <row r="5969">
      <c r="A5969" s="454"/>
      <c r="B5969" s="927"/>
      <c r="C5969" s="580"/>
      <c r="D5969" s="939"/>
      <c r="E5969" s="940"/>
      <c r="F5969" s="941"/>
      <c r="G5969" s="937" t="str">
        <f t="array" ref="G5969">xlookup(F5969,'Internal Staffing Calculator'!E:E,'Internal Staffing Calculator'!C:C,"")</f>
        <v/>
      </c>
      <c r="H5969" s="932" t="str">
        <f t="array" ref="H5969">if(F5969&lt;&gt;"", iferror(index('Internal Staffing Calculator'!B$8:B23500,match(F5969,'Internal Staffing Calculator'!E$8:E23500,0)), "Not In Budget"),"")</f>
        <v/>
      </c>
      <c r="I5969" s="184"/>
      <c r="J5969" s="184"/>
      <c r="K5969" s="184"/>
      <c r="L5969" s="183"/>
    </row>
    <row r="5970">
      <c r="A5970" s="454"/>
      <c r="B5970" s="927"/>
      <c r="C5970" s="580"/>
      <c r="D5970" s="939"/>
      <c r="E5970" s="940"/>
      <c r="F5970" s="941"/>
      <c r="G5970" s="937" t="str">
        <f t="array" ref="G5970">xlookup(F5970,'Internal Staffing Calculator'!E:E,'Internal Staffing Calculator'!C:C,"")</f>
        <v/>
      </c>
      <c r="H5970" s="932" t="str">
        <f t="array" ref="H5970">if(F5970&lt;&gt;"", iferror(index('Internal Staffing Calculator'!B$8:B23500,match(F5970,'Internal Staffing Calculator'!E$8:E23500,0)), "Not In Budget"),"")</f>
        <v/>
      </c>
      <c r="I5970" s="184"/>
      <c r="J5970" s="184"/>
      <c r="K5970" s="184"/>
      <c r="L5970" s="183"/>
    </row>
    <row r="5971">
      <c r="A5971" s="454"/>
      <c r="B5971" s="927"/>
      <c r="C5971" s="580"/>
      <c r="D5971" s="939"/>
      <c r="E5971" s="940"/>
      <c r="F5971" s="941"/>
      <c r="G5971" s="937" t="str">
        <f t="array" ref="G5971">xlookup(F5971,'Internal Staffing Calculator'!E:E,'Internal Staffing Calculator'!C:C,"")</f>
        <v/>
      </c>
      <c r="H5971" s="932" t="str">
        <f t="array" ref="H5971">if(F5971&lt;&gt;"", iferror(index('Internal Staffing Calculator'!B$8:B23500,match(F5971,'Internal Staffing Calculator'!E$8:E23500,0)), "Not In Budget"),"")</f>
        <v/>
      </c>
      <c r="I5971" s="184"/>
      <c r="J5971" s="184"/>
      <c r="K5971" s="184"/>
      <c r="L5971" s="183"/>
    </row>
    <row r="5972">
      <c r="A5972" s="454"/>
      <c r="B5972" s="927"/>
      <c r="C5972" s="580"/>
      <c r="D5972" s="939"/>
      <c r="E5972" s="940"/>
      <c r="F5972" s="941"/>
      <c r="G5972" s="937" t="str">
        <f t="array" ref="G5972">xlookup(F5972,'Internal Staffing Calculator'!E:E,'Internal Staffing Calculator'!C:C,"")</f>
        <v/>
      </c>
      <c r="H5972" s="932" t="str">
        <f t="array" ref="H5972">if(F5972&lt;&gt;"", iferror(index('Internal Staffing Calculator'!B$8:B23500,match(F5972,'Internal Staffing Calculator'!E$8:E23500,0)), "Not In Budget"),"")</f>
        <v/>
      </c>
      <c r="I5972" s="184"/>
      <c r="J5972" s="184"/>
      <c r="K5972" s="184"/>
      <c r="L5972" s="183"/>
    </row>
    <row r="5973">
      <c r="A5973" s="454"/>
      <c r="B5973" s="927"/>
      <c r="C5973" s="580"/>
      <c r="D5973" s="939"/>
      <c r="E5973" s="940"/>
      <c r="F5973" s="941"/>
      <c r="G5973" s="937" t="str">
        <f t="array" ref="G5973">xlookup(F5973,'Internal Staffing Calculator'!E:E,'Internal Staffing Calculator'!C:C,"")</f>
        <v/>
      </c>
      <c r="H5973" s="932" t="str">
        <f t="array" ref="H5973">if(F5973&lt;&gt;"", iferror(index('Internal Staffing Calculator'!B$8:B23500,match(F5973,'Internal Staffing Calculator'!E$8:E23500,0)), "Not In Budget"),"")</f>
        <v/>
      </c>
      <c r="I5973" s="184"/>
      <c r="J5973" s="184"/>
      <c r="K5973" s="184"/>
      <c r="L5973" s="183"/>
    </row>
    <row r="5974">
      <c r="A5974" s="454"/>
      <c r="B5974" s="927"/>
      <c r="C5974" s="580"/>
      <c r="D5974" s="939"/>
      <c r="E5974" s="940"/>
      <c r="F5974" s="941"/>
      <c r="G5974" s="937" t="str">
        <f t="array" ref="G5974">xlookup(F5974,'Internal Staffing Calculator'!E:E,'Internal Staffing Calculator'!C:C,"")</f>
        <v/>
      </c>
      <c r="H5974" s="932" t="str">
        <f t="array" ref="H5974">if(F5974&lt;&gt;"", iferror(index('Internal Staffing Calculator'!B$8:B23500,match(F5974,'Internal Staffing Calculator'!E$8:E23500,0)), "Not In Budget"),"")</f>
        <v/>
      </c>
      <c r="I5974" s="184"/>
      <c r="J5974" s="184"/>
      <c r="K5974" s="184"/>
      <c r="L5974" s="183"/>
    </row>
    <row r="5975">
      <c r="A5975" s="454"/>
      <c r="B5975" s="927"/>
      <c r="C5975" s="580"/>
      <c r="D5975" s="939"/>
      <c r="E5975" s="940"/>
      <c r="F5975" s="941"/>
      <c r="G5975" s="937" t="str">
        <f t="array" ref="G5975">xlookup(F5975,'Internal Staffing Calculator'!E:E,'Internal Staffing Calculator'!C:C,"")</f>
        <v/>
      </c>
      <c r="H5975" s="932" t="str">
        <f t="array" ref="H5975">if(F5975&lt;&gt;"", iferror(index('Internal Staffing Calculator'!B$8:B23500,match(F5975,'Internal Staffing Calculator'!E$8:E23500,0)), "Not In Budget"),"")</f>
        <v/>
      </c>
      <c r="I5975" s="184"/>
      <c r="J5975" s="184"/>
      <c r="K5975" s="184"/>
      <c r="L5975" s="183"/>
    </row>
    <row r="5976">
      <c r="A5976" s="454"/>
      <c r="B5976" s="927"/>
      <c r="C5976" s="580"/>
      <c r="D5976" s="939"/>
      <c r="E5976" s="940"/>
      <c r="F5976" s="941"/>
      <c r="G5976" s="937" t="str">
        <f t="array" ref="G5976">xlookup(F5976,'Internal Staffing Calculator'!E:E,'Internal Staffing Calculator'!C:C,"")</f>
        <v/>
      </c>
      <c r="H5976" s="932" t="str">
        <f t="array" ref="H5976">if(F5976&lt;&gt;"", iferror(index('Internal Staffing Calculator'!B$8:B23500,match(F5976,'Internal Staffing Calculator'!E$8:E23500,0)), "Not In Budget"),"")</f>
        <v/>
      </c>
      <c r="I5976" s="184"/>
      <c r="J5976" s="184"/>
      <c r="K5976" s="184"/>
      <c r="L5976" s="183"/>
    </row>
    <row r="5977">
      <c r="A5977" s="454"/>
      <c r="B5977" s="927"/>
      <c r="C5977" s="580"/>
      <c r="D5977" s="939"/>
      <c r="E5977" s="940"/>
      <c r="F5977" s="941"/>
      <c r="G5977" s="937" t="str">
        <f t="array" ref="G5977">xlookup(F5977,'Internal Staffing Calculator'!E:E,'Internal Staffing Calculator'!C:C,"")</f>
        <v/>
      </c>
      <c r="H5977" s="932" t="str">
        <f t="array" ref="H5977">if(F5977&lt;&gt;"", iferror(index('Internal Staffing Calculator'!B$8:B23500,match(F5977,'Internal Staffing Calculator'!E$8:E23500,0)), "Not In Budget"),"")</f>
        <v/>
      </c>
      <c r="I5977" s="184"/>
      <c r="J5977" s="184"/>
      <c r="K5977" s="184"/>
      <c r="L5977" s="183"/>
    </row>
    <row r="5978">
      <c r="A5978" s="454"/>
      <c r="B5978" s="927"/>
      <c r="C5978" s="580"/>
      <c r="D5978" s="939"/>
      <c r="E5978" s="940"/>
      <c r="F5978" s="941"/>
      <c r="G5978" s="937" t="str">
        <f t="array" ref="G5978">xlookup(F5978,'Internal Staffing Calculator'!E:E,'Internal Staffing Calculator'!C:C,"")</f>
        <v/>
      </c>
      <c r="H5978" s="932" t="str">
        <f t="array" ref="H5978">if(F5978&lt;&gt;"", iferror(index('Internal Staffing Calculator'!B$8:B23500,match(F5978,'Internal Staffing Calculator'!E$8:E23500,0)), "Not In Budget"),"")</f>
        <v/>
      </c>
      <c r="I5978" s="184"/>
      <c r="J5978" s="184"/>
      <c r="K5978" s="184"/>
      <c r="L5978" s="183"/>
    </row>
    <row r="5979">
      <c r="A5979" s="454"/>
      <c r="B5979" s="927"/>
      <c r="C5979" s="580"/>
      <c r="D5979" s="939"/>
      <c r="E5979" s="940"/>
      <c r="F5979" s="941"/>
      <c r="G5979" s="937" t="str">
        <f t="array" ref="G5979">xlookup(F5979,'Internal Staffing Calculator'!E:E,'Internal Staffing Calculator'!C:C,"")</f>
        <v/>
      </c>
      <c r="H5979" s="932" t="str">
        <f t="array" ref="H5979">if(F5979&lt;&gt;"", iferror(index('Internal Staffing Calculator'!B$8:B23500,match(F5979,'Internal Staffing Calculator'!E$8:E23500,0)), "Not In Budget"),"")</f>
        <v/>
      </c>
      <c r="I5979" s="184"/>
      <c r="J5979" s="184"/>
      <c r="K5979" s="184"/>
      <c r="L5979" s="183"/>
    </row>
    <row r="5980">
      <c r="A5980" s="454"/>
      <c r="B5980" s="927"/>
      <c r="C5980" s="580"/>
      <c r="D5980" s="939"/>
      <c r="E5980" s="940"/>
      <c r="F5980" s="941"/>
      <c r="G5980" s="937" t="str">
        <f t="array" ref="G5980">xlookup(F5980,'Internal Staffing Calculator'!E:E,'Internal Staffing Calculator'!C:C,"")</f>
        <v/>
      </c>
      <c r="H5980" s="932" t="str">
        <f t="array" ref="H5980">if(F5980&lt;&gt;"", iferror(index('Internal Staffing Calculator'!B$8:B23500,match(F5980,'Internal Staffing Calculator'!E$8:E23500,0)), "Not In Budget"),"")</f>
        <v/>
      </c>
      <c r="I5980" s="184"/>
      <c r="J5980" s="184"/>
      <c r="K5980" s="184"/>
      <c r="L5980" s="183"/>
    </row>
    <row r="5981">
      <c r="A5981" s="454"/>
      <c r="B5981" s="927"/>
      <c r="C5981" s="580"/>
      <c r="D5981" s="939"/>
      <c r="E5981" s="940"/>
      <c r="F5981" s="941"/>
      <c r="G5981" s="937" t="str">
        <f t="array" ref="G5981">xlookup(F5981,'Internal Staffing Calculator'!E:E,'Internal Staffing Calculator'!C:C,"")</f>
        <v/>
      </c>
      <c r="H5981" s="932" t="str">
        <f t="array" ref="H5981">if(F5981&lt;&gt;"", iferror(index('Internal Staffing Calculator'!B$8:B23500,match(F5981,'Internal Staffing Calculator'!E$8:E23500,0)), "Not In Budget"),"")</f>
        <v/>
      </c>
      <c r="I5981" s="184"/>
      <c r="J5981" s="184"/>
      <c r="K5981" s="184"/>
      <c r="L5981" s="183"/>
    </row>
    <row r="5982">
      <c r="A5982" s="454"/>
      <c r="B5982" s="927"/>
      <c r="C5982" s="580"/>
      <c r="D5982" s="939"/>
      <c r="E5982" s="940"/>
      <c r="F5982" s="941"/>
      <c r="G5982" s="937" t="str">
        <f t="array" ref="G5982">xlookup(F5982,'Internal Staffing Calculator'!E:E,'Internal Staffing Calculator'!C:C,"")</f>
        <v/>
      </c>
      <c r="H5982" s="932" t="str">
        <f t="array" ref="H5982">if(F5982&lt;&gt;"", iferror(index('Internal Staffing Calculator'!B$8:B23500,match(F5982,'Internal Staffing Calculator'!E$8:E23500,0)), "Not In Budget"),"")</f>
        <v/>
      </c>
      <c r="I5982" s="184"/>
      <c r="J5982" s="184"/>
      <c r="K5982" s="184"/>
      <c r="L5982" s="183"/>
    </row>
    <row r="5983">
      <c r="A5983" s="454"/>
      <c r="B5983" s="927"/>
      <c r="C5983" s="580"/>
      <c r="D5983" s="939"/>
      <c r="E5983" s="940"/>
      <c r="F5983" s="941"/>
      <c r="G5983" s="937" t="str">
        <f t="array" ref="G5983">xlookup(F5983,'Internal Staffing Calculator'!E:E,'Internal Staffing Calculator'!C:C,"")</f>
        <v/>
      </c>
      <c r="H5983" s="932" t="str">
        <f t="array" ref="H5983">if(F5983&lt;&gt;"", iferror(index('Internal Staffing Calculator'!B$8:B23500,match(F5983,'Internal Staffing Calculator'!E$8:E23500,0)), "Not In Budget"),"")</f>
        <v/>
      </c>
      <c r="I5983" s="184"/>
      <c r="J5983" s="184"/>
      <c r="K5983" s="184"/>
      <c r="L5983" s="183"/>
    </row>
    <row r="5984">
      <c r="A5984" s="454"/>
      <c r="B5984" s="927"/>
      <c r="C5984" s="580"/>
      <c r="D5984" s="939"/>
      <c r="E5984" s="940"/>
      <c r="F5984" s="941"/>
      <c r="G5984" s="937" t="str">
        <f t="array" ref="G5984">xlookup(F5984,'Internal Staffing Calculator'!E:E,'Internal Staffing Calculator'!C:C,"")</f>
        <v/>
      </c>
      <c r="H5984" s="932" t="str">
        <f t="array" ref="H5984">if(F5984&lt;&gt;"", iferror(index('Internal Staffing Calculator'!B$8:B23500,match(F5984,'Internal Staffing Calculator'!E$8:E23500,0)), "Not In Budget"),"")</f>
        <v/>
      </c>
      <c r="I5984" s="184"/>
      <c r="J5984" s="184"/>
      <c r="K5984" s="184"/>
      <c r="L5984" s="183"/>
    </row>
    <row r="5985">
      <c r="A5985" s="454"/>
      <c r="B5985" s="927"/>
      <c r="C5985" s="580"/>
      <c r="D5985" s="939"/>
      <c r="E5985" s="940"/>
      <c r="F5985" s="941"/>
      <c r="G5985" s="937" t="str">
        <f t="array" ref="G5985">xlookup(F5985,'Internal Staffing Calculator'!E:E,'Internal Staffing Calculator'!C:C,"")</f>
        <v/>
      </c>
      <c r="H5985" s="932" t="str">
        <f t="array" ref="H5985">if(F5985&lt;&gt;"", iferror(index('Internal Staffing Calculator'!B$8:B23500,match(F5985,'Internal Staffing Calculator'!E$8:E23500,0)), "Not In Budget"),"")</f>
        <v/>
      </c>
      <c r="I5985" s="184"/>
      <c r="J5985" s="184"/>
      <c r="K5985" s="184"/>
      <c r="L5985" s="183"/>
    </row>
    <row r="5986">
      <c r="A5986" s="454"/>
      <c r="B5986" s="927"/>
      <c r="C5986" s="580"/>
      <c r="D5986" s="939"/>
      <c r="E5986" s="940"/>
      <c r="F5986" s="941"/>
      <c r="G5986" s="937" t="str">
        <f t="array" ref="G5986">xlookup(F5986,'Internal Staffing Calculator'!E:E,'Internal Staffing Calculator'!C:C,"")</f>
        <v/>
      </c>
      <c r="H5986" s="932" t="str">
        <f t="array" ref="H5986">if(F5986&lt;&gt;"", iferror(index('Internal Staffing Calculator'!B$8:B23500,match(F5986,'Internal Staffing Calculator'!E$8:E23500,0)), "Not In Budget"),"")</f>
        <v/>
      </c>
      <c r="I5986" s="184"/>
      <c r="J5986" s="184"/>
      <c r="K5986" s="184"/>
      <c r="L5986" s="183"/>
    </row>
    <row r="5987">
      <c r="A5987" s="454"/>
      <c r="B5987" s="927"/>
      <c r="C5987" s="580"/>
      <c r="D5987" s="939"/>
      <c r="E5987" s="940"/>
      <c r="F5987" s="941"/>
      <c r="G5987" s="937" t="str">
        <f t="array" ref="G5987">xlookup(F5987,'Internal Staffing Calculator'!E:E,'Internal Staffing Calculator'!C:C,"")</f>
        <v/>
      </c>
      <c r="H5987" s="932" t="str">
        <f t="array" ref="H5987">if(F5987&lt;&gt;"", iferror(index('Internal Staffing Calculator'!B$8:B23500,match(F5987,'Internal Staffing Calculator'!E$8:E23500,0)), "Not In Budget"),"")</f>
        <v/>
      </c>
      <c r="I5987" s="184"/>
      <c r="J5987" s="184"/>
      <c r="K5987" s="184"/>
      <c r="L5987" s="183"/>
    </row>
    <row r="5988">
      <c r="A5988" s="454"/>
      <c r="B5988" s="927"/>
      <c r="C5988" s="580"/>
      <c r="D5988" s="939"/>
      <c r="E5988" s="940"/>
      <c r="F5988" s="941"/>
      <c r="G5988" s="937" t="str">
        <f t="array" ref="G5988">xlookup(F5988,'Internal Staffing Calculator'!E:E,'Internal Staffing Calculator'!C:C,"")</f>
        <v/>
      </c>
      <c r="H5988" s="932" t="str">
        <f t="array" ref="H5988">if(F5988&lt;&gt;"", iferror(index('Internal Staffing Calculator'!B$8:B23500,match(F5988,'Internal Staffing Calculator'!E$8:E23500,0)), "Not In Budget"),"")</f>
        <v/>
      </c>
      <c r="I5988" s="184"/>
      <c r="J5988" s="184"/>
      <c r="K5988" s="184"/>
      <c r="L5988" s="183"/>
    </row>
    <row r="5989">
      <c r="A5989" s="454"/>
      <c r="B5989" s="927"/>
      <c r="C5989" s="580"/>
      <c r="D5989" s="939"/>
      <c r="E5989" s="940"/>
      <c r="F5989" s="941"/>
      <c r="G5989" s="937" t="str">
        <f t="array" ref="G5989">xlookup(F5989,'Internal Staffing Calculator'!E:E,'Internal Staffing Calculator'!C:C,"")</f>
        <v/>
      </c>
      <c r="H5989" s="932" t="str">
        <f t="array" ref="H5989">if(F5989&lt;&gt;"", iferror(index('Internal Staffing Calculator'!B$8:B23500,match(F5989,'Internal Staffing Calculator'!E$8:E23500,0)), "Not In Budget"),"")</f>
        <v/>
      </c>
      <c r="I5989" s="184"/>
      <c r="J5989" s="184"/>
      <c r="K5989" s="184"/>
      <c r="L5989" s="183"/>
    </row>
    <row r="5990">
      <c r="A5990" s="454"/>
      <c r="B5990" s="927"/>
      <c r="C5990" s="580"/>
      <c r="D5990" s="939"/>
      <c r="E5990" s="940"/>
      <c r="F5990" s="941"/>
      <c r="G5990" s="937" t="str">
        <f t="array" ref="G5990">xlookup(F5990,'Internal Staffing Calculator'!E:E,'Internal Staffing Calculator'!C:C,"")</f>
        <v/>
      </c>
      <c r="H5990" s="932" t="str">
        <f t="array" ref="H5990">if(F5990&lt;&gt;"", iferror(index('Internal Staffing Calculator'!B$8:B23500,match(F5990,'Internal Staffing Calculator'!E$8:E23500,0)), "Not In Budget"),"")</f>
        <v/>
      </c>
      <c r="I5990" s="184"/>
      <c r="J5990" s="184"/>
      <c r="K5990" s="184"/>
      <c r="L5990" s="183"/>
    </row>
    <row r="5991">
      <c r="A5991" s="454"/>
      <c r="B5991" s="927"/>
      <c r="C5991" s="580"/>
      <c r="D5991" s="939"/>
      <c r="E5991" s="940"/>
      <c r="F5991" s="941"/>
      <c r="G5991" s="937" t="str">
        <f t="array" ref="G5991">xlookup(F5991,'Internal Staffing Calculator'!E:E,'Internal Staffing Calculator'!C:C,"")</f>
        <v/>
      </c>
      <c r="H5991" s="932" t="str">
        <f t="array" ref="H5991">if(F5991&lt;&gt;"", iferror(index('Internal Staffing Calculator'!B$8:B23500,match(F5991,'Internal Staffing Calculator'!E$8:E23500,0)), "Not In Budget"),"")</f>
        <v/>
      </c>
      <c r="I5991" s="184"/>
      <c r="J5991" s="184"/>
      <c r="K5991" s="184"/>
      <c r="L5991" s="183"/>
    </row>
    <row r="5992">
      <c r="A5992" s="454"/>
      <c r="B5992" s="927"/>
      <c r="C5992" s="580"/>
      <c r="D5992" s="939"/>
      <c r="E5992" s="940"/>
      <c r="F5992" s="941"/>
      <c r="G5992" s="937" t="str">
        <f t="array" ref="G5992">xlookup(F5992,'Internal Staffing Calculator'!E:E,'Internal Staffing Calculator'!C:C,"")</f>
        <v/>
      </c>
      <c r="H5992" s="932" t="str">
        <f t="array" ref="H5992">if(F5992&lt;&gt;"", iferror(index('Internal Staffing Calculator'!B$8:B23500,match(F5992,'Internal Staffing Calculator'!E$8:E23500,0)), "Not In Budget"),"")</f>
        <v/>
      </c>
      <c r="I5992" s="184"/>
      <c r="J5992" s="184"/>
      <c r="K5992" s="184"/>
      <c r="L5992" s="183"/>
    </row>
    <row r="5993">
      <c r="A5993" s="454"/>
      <c r="B5993" s="927"/>
      <c r="C5993" s="580"/>
      <c r="D5993" s="939"/>
      <c r="E5993" s="940"/>
      <c r="F5993" s="941"/>
      <c r="G5993" s="937" t="str">
        <f t="array" ref="G5993">xlookup(F5993,'Internal Staffing Calculator'!E:E,'Internal Staffing Calculator'!C:C,"")</f>
        <v/>
      </c>
      <c r="H5993" s="932" t="str">
        <f t="array" ref="H5993">if(F5993&lt;&gt;"", iferror(index('Internal Staffing Calculator'!B$8:B23500,match(F5993,'Internal Staffing Calculator'!E$8:E23500,0)), "Not In Budget"),"")</f>
        <v/>
      </c>
      <c r="I5993" s="184"/>
      <c r="J5993" s="184"/>
      <c r="K5993" s="184"/>
      <c r="L5993" s="183"/>
    </row>
    <row r="5994">
      <c r="A5994" s="454"/>
      <c r="B5994" s="927"/>
      <c r="C5994" s="580"/>
      <c r="D5994" s="939"/>
      <c r="E5994" s="940"/>
      <c r="F5994" s="941"/>
      <c r="G5994" s="937" t="str">
        <f t="array" ref="G5994">xlookup(F5994,'Internal Staffing Calculator'!E:E,'Internal Staffing Calculator'!C:C,"")</f>
        <v/>
      </c>
      <c r="H5994" s="932" t="str">
        <f t="array" ref="H5994">if(F5994&lt;&gt;"", iferror(index('Internal Staffing Calculator'!B$8:B23500,match(F5994,'Internal Staffing Calculator'!E$8:E23500,0)), "Not In Budget"),"")</f>
        <v/>
      </c>
      <c r="I5994" s="184"/>
      <c r="J5994" s="184"/>
      <c r="K5994" s="184"/>
      <c r="L5994" s="183"/>
    </row>
    <row r="5995">
      <c r="A5995" s="454"/>
      <c r="B5995" s="927"/>
      <c r="C5995" s="580"/>
      <c r="D5995" s="939"/>
      <c r="E5995" s="940"/>
      <c r="F5995" s="941"/>
      <c r="G5995" s="937" t="str">
        <f t="array" ref="G5995">xlookup(F5995,'Internal Staffing Calculator'!E:E,'Internal Staffing Calculator'!C:C,"")</f>
        <v/>
      </c>
      <c r="H5995" s="932" t="str">
        <f t="array" ref="H5995">if(F5995&lt;&gt;"", iferror(index('Internal Staffing Calculator'!B$8:B23500,match(F5995,'Internal Staffing Calculator'!E$8:E23500,0)), "Not In Budget"),"")</f>
        <v/>
      </c>
      <c r="I5995" s="184"/>
      <c r="J5995" s="184"/>
      <c r="K5995" s="184"/>
      <c r="L5995" s="183"/>
    </row>
    <row r="5996">
      <c r="A5996" s="454"/>
      <c r="B5996" s="927"/>
      <c r="C5996" s="580"/>
      <c r="D5996" s="939"/>
      <c r="E5996" s="940"/>
      <c r="F5996" s="941"/>
      <c r="G5996" s="937" t="str">
        <f t="array" ref="G5996">xlookup(F5996,'Internal Staffing Calculator'!E:E,'Internal Staffing Calculator'!C:C,"")</f>
        <v/>
      </c>
      <c r="H5996" s="932" t="str">
        <f t="array" ref="H5996">if(F5996&lt;&gt;"", iferror(index('Internal Staffing Calculator'!B$8:B23500,match(F5996,'Internal Staffing Calculator'!E$8:E23500,0)), "Not In Budget"),"")</f>
        <v/>
      </c>
      <c r="I5996" s="184"/>
      <c r="J5996" s="184"/>
      <c r="K5996" s="184"/>
      <c r="L5996" s="183"/>
    </row>
    <row r="5997">
      <c r="A5997" s="454"/>
      <c r="B5997" s="927"/>
      <c r="C5997" s="580"/>
      <c r="D5997" s="939"/>
      <c r="E5997" s="940"/>
      <c r="F5997" s="941"/>
      <c r="G5997" s="937" t="str">
        <f t="array" ref="G5997">xlookup(F5997,'Internal Staffing Calculator'!E:E,'Internal Staffing Calculator'!C:C,"")</f>
        <v/>
      </c>
      <c r="H5997" s="932" t="str">
        <f t="array" ref="H5997">if(F5997&lt;&gt;"", iferror(index('Internal Staffing Calculator'!B$8:B23500,match(F5997,'Internal Staffing Calculator'!E$8:E23500,0)), "Not In Budget"),"")</f>
        <v/>
      </c>
      <c r="I5997" s="184"/>
      <c r="J5997" s="184"/>
      <c r="K5997" s="184"/>
      <c r="L5997" s="183"/>
    </row>
    <row r="5998">
      <c r="A5998" s="454"/>
      <c r="B5998" s="927"/>
      <c r="C5998" s="580"/>
      <c r="D5998" s="939"/>
      <c r="E5998" s="940"/>
      <c r="F5998" s="941"/>
      <c r="G5998" s="937" t="str">
        <f t="array" ref="G5998">xlookup(F5998,'Internal Staffing Calculator'!E:E,'Internal Staffing Calculator'!C:C,"")</f>
        <v/>
      </c>
      <c r="H5998" s="932" t="str">
        <f t="array" ref="H5998">if(F5998&lt;&gt;"", iferror(index('Internal Staffing Calculator'!B$8:B23500,match(F5998,'Internal Staffing Calculator'!E$8:E23500,0)), "Not In Budget"),"")</f>
        <v/>
      </c>
      <c r="I5998" s="184"/>
      <c r="J5998" s="184"/>
      <c r="K5998" s="184"/>
      <c r="L5998" s="183"/>
    </row>
    <row r="5999">
      <c r="A5999" s="454"/>
      <c r="B5999" s="927"/>
      <c r="C5999" s="580"/>
      <c r="D5999" s="939"/>
      <c r="E5999" s="940"/>
      <c r="F5999" s="941"/>
      <c r="G5999" s="937" t="str">
        <f t="array" ref="G5999">xlookup(F5999,'Internal Staffing Calculator'!E:E,'Internal Staffing Calculator'!C:C,"")</f>
        <v/>
      </c>
      <c r="H5999" s="932" t="str">
        <f t="array" ref="H5999">if(F5999&lt;&gt;"", iferror(index('Internal Staffing Calculator'!B$8:B23500,match(F5999,'Internal Staffing Calculator'!E$8:E23500,0)), "Not In Budget"),"")</f>
        <v/>
      </c>
      <c r="I5999" s="184"/>
      <c r="J5999" s="184"/>
      <c r="K5999" s="184"/>
      <c r="L5999" s="183"/>
    </row>
    <row r="6000">
      <c r="A6000" s="454"/>
      <c r="B6000" s="927"/>
      <c r="C6000" s="580"/>
      <c r="D6000" s="939"/>
      <c r="E6000" s="940"/>
      <c r="F6000" s="941"/>
      <c r="G6000" s="937" t="str">
        <f t="array" ref="G6000">xlookup(F6000,'Internal Staffing Calculator'!E:E,'Internal Staffing Calculator'!C:C,"")</f>
        <v/>
      </c>
      <c r="H6000" s="932" t="str">
        <f t="array" ref="H6000">if(F6000&lt;&gt;"", iferror(index('Internal Staffing Calculator'!B$8:B23500,match(F6000,'Internal Staffing Calculator'!E$8:E23500,0)), "Not In Budget"),"")</f>
        <v/>
      </c>
      <c r="I6000" s="184"/>
      <c r="J6000" s="184"/>
      <c r="K6000" s="184"/>
      <c r="L6000" s="183"/>
    </row>
    <row r="6001">
      <c r="A6001" s="454"/>
      <c r="B6001" s="927"/>
      <c r="C6001" s="580"/>
      <c r="D6001" s="939"/>
      <c r="E6001" s="940"/>
      <c r="F6001" s="941"/>
      <c r="G6001" s="937" t="str">
        <f t="array" ref="G6001">xlookup(F6001,'Internal Staffing Calculator'!E:E,'Internal Staffing Calculator'!C:C,"")</f>
        <v/>
      </c>
      <c r="H6001" s="932" t="str">
        <f t="array" ref="H6001">if(F6001&lt;&gt;"", iferror(index('Internal Staffing Calculator'!B$8:B23500,match(F6001,'Internal Staffing Calculator'!E$8:E23500,0)), "Not In Budget"),"")</f>
        <v/>
      </c>
      <c r="I6001" s="184"/>
      <c r="J6001" s="184"/>
      <c r="K6001" s="184"/>
      <c r="L6001" s="183"/>
    </row>
    <row r="6002">
      <c r="A6002" s="454"/>
      <c r="B6002" s="927"/>
      <c r="C6002" s="580"/>
      <c r="D6002" s="939"/>
      <c r="E6002" s="940"/>
      <c r="F6002" s="941"/>
      <c r="G6002" s="937" t="str">
        <f t="array" ref="G6002">xlookup(F6002,'Internal Staffing Calculator'!E:E,'Internal Staffing Calculator'!C:C,"")</f>
        <v/>
      </c>
      <c r="H6002" s="932" t="str">
        <f t="array" ref="H6002">if(F6002&lt;&gt;"", iferror(index('Internal Staffing Calculator'!B$8:B23500,match(F6002,'Internal Staffing Calculator'!E$8:E23500,0)), "Not In Budget"),"")</f>
        <v/>
      </c>
      <c r="I6002" s="184"/>
      <c r="J6002" s="184"/>
      <c r="K6002" s="184"/>
      <c r="L6002" s="183"/>
    </row>
    <row r="6003">
      <c r="A6003" s="454"/>
      <c r="B6003" s="927"/>
      <c r="C6003" s="580"/>
      <c r="D6003" s="939"/>
      <c r="E6003" s="940"/>
      <c r="F6003" s="941"/>
      <c r="G6003" s="937" t="str">
        <f t="array" ref="G6003">xlookup(F6003,'Internal Staffing Calculator'!E:E,'Internal Staffing Calculator'!C:C,"")</f>
        <v/>
      </c>
      <c r="H6003" s="932" t="str">
        <f t="array" ref="H6003">if(F6003&lt;&gt;"", iferror(index('Internal Staffing Calculator'!B$8:B23500,match(F6003,'Internal Staffing Calculator'!E$8:E23500,0)), "Not In Budget"),"")</f>
        <v/>
      </c>
      <c r="I6003" s="184"/>
      <c r="J6003" s="184"/>
      <c r="K6003" s="184"/>
      <c r="L6003" s="183"/>
    </row>
    <row r="6004">
      <c r="A6004" s="454"/>
      <c r="B6004" s="927"/>
      <c r="C6004" s="580"/>
      <c r="D6004" s="939"/>
      <c r="E6004" s="940"/>
      <c r="F6004" s="941"/>
      <c r="G6004" s="937" t="str">
        <f t="array" ref="G6004">xlookup(F6004,'Internal Staffing Calculator'!E:E,'Internal Staffing Calculator'!C:C,"")</f>
        <v/>
      </c>
      <c r="H6004" s="932" t="str">
        <f t="array" ref="H6004">if(F6004&lt;&gt;"", iferror(index('Internal Staffing Calculator'!B$8:B23500,match(F6004,'Internal Staffing Calculator'!E$8:E23500,0)), "Not In Budget"),"")</f>
        <v/>
      </c>
      <c r="I6004" s="184"/>
      <c r="J6004" s="184"/>
      <c r="K6004" s="184"/>
      <c r="L6004" s="183"/>
    </row>
    <row r="6005">
      <c r="A6005" s="454"/>
      <c r="B6005" s="927"/>
      <c r="C6005" s="580"/>
      <c r="D6005" s="939"/>
      <c r="E6005" s="940"/>
      <c r="F6005" s="941"/>
      <c r="G6005" s="937" t="str">
        <f t="array" ref="G6005">xlookup(F6005,'Internal Staffing Calculator'!E:E,'Internal Staffing Calculator'!C:C,"")</f>
        <v/>
      </c>
      <c r="H6005" s="932" t="str">
        <f t="array" ref="H6005">if(F6005&lt;&gt;"", iferror(index('Internal Staffing Calculator'!B$8:B23500,match(F6005,'Internal Staffing Calculator'!E$8:E23500,0)), "Not In Budget"),"")</f>
        <v/>
      </c>
      <c r="I6005" s="184"/>
      <c r="J6005" s="184"/>
      <c r="K6005" s="184"/>
      <c r="L6005" s="183"/>
    </row>
    <row r="6006">
      <c r="A6006" s="454"/>
      <c r="B6006" s="927"/>
      <c r="C6006" s="580"/>
      <c r="D6006" s="939"/>
      <c r="E6006" s="940"/>
      <c r="F6006" s="941"/>
      <c r="G6006" s="937" t="str">
        <f t="array" ref="G6006">xlookup(F6006,'Internal Staffing Calculator'!E:E,'Internal Staffing Calculator'!C:C,"")</f>
        <v/>
      </c>
      <c r="H6006" s="932" t="str">
        <f t="array" ref="H6006">if(F6006&lt;&gt;"", iferror(index('Internal Staffing Calculator'!B$8:B23500,match(F6006,'Internal Staffing Calculator'!E$8:E23500,0)), "Not In Budget"),"")</f>
        <v/>
      </c>
      <c r="I6006" s="184"/>
      <c r="J6006" s="184"/>
      <c r="K6006" s="184"/>
      <c r="L6006" s="183"/>
    </row>
    <row r="6007">
      <c r="A6007" s="454"/>
      <c r="B6007" s="927"/>
      <c r="C6007" s="580"/>
      <c r="D6007" s="939"/>
      <c r="E6007" s="940"/>
      <c r="F6007" s="941"/>
      <c r="G6007" s="937" t="str">
        <f t="array" ref="G6007">xlookup(F6007,'Internal Staffing Calculator'!E:E,'Internal Staffing Calculator'!C:C,"")</f>
        <v/>
      </c>
      <c r="H6007" s="932" t="str">
        <f t="array" ref="H6007">if(F6007&lt;&gt;"", iferror(index('Internal Staffing Calculator'!B$8:B23500,match(F6007,'Internal Staffing Calculator'!E$8:E23500,0)), "Not In Budget"),"")</f>
        <v/>
      </c>
      <c r="I6007" s="184"/>
      <c r="J6007" s="184"/>
      <c r="K6007" s="184"/>
      <c r="L6007" s="183"/>
    </row>
    <row r="6008">
      <c r="A6008" s="454"/>
      <c r="B6008" s="927"/>
      <c r="C6008" s="580"/>
      <c r="D6008" s="939"/>
      <c r="E6008" s="940"/>
      <c r="F6008" s="941"/>
      <c r="G6008" s="937" t="str">
        <f t="array" ref="G6008">xlookup(F6008,'Internal Staffing Calculator'!E:E,'Internal Staffing Calculator'!C:C,"")</f>
        <v/>
      </c>
      <c r="H6008" s="932" t="str">
        <f t="array" ref="H6008">if(F6008&lt;&gt;"", iferror(index('Internal Staffing Calculator'!B$8:B23500,match(F6008,'Internal Staffing Calculator'!E$8:E23500,0)), "Not In Budget"),"")</f>
        <v/>
      </c>
      <c r="I6008" s="184"/>
      <c r="J6008" s="184"/>
      <c r="K6008" s="184"/>
      <c r="L6008" s="183"/>
    </row>
    <row r="6009">
      <c r="A6009" s="454"/>
      <c r="B6009" s="927"/>
      <c r="C6009" s="580"/>
      <c r="D6009" s="939"/>
      <c r="E6009" s="940"/>
      <c r="F6009" s="941"/>
      <c r="G6009" s="937" t="str">
        <f t="array" ref="G6009">xlookup(F6009,'Internal Staffing Calculator'!E:E,'Internal Staffing Calculator'!C:C,"")</f>
        <v/>
      </c>
      <c r="H6009" s="932" t="str">
        <f t="array" ref="H6009">if(F6009&lt;&gt;"", iferror(index('Internal Staffing Calculator'!B$8:B23500,match(F6009,'Internal Staffing Calculator'!E$8:E23500,0)), "Not In Budget"),"")</f>
        <v/>
      </c>
      <c r="I6009" s="184"/>
      <c r="J6009" s="184"/>
      <c r="K6009" s="184"/>
      <c r="L6009" s="183"/>
    </row>
    <row r="6010">
      <c r="A6010" s="454"/>
      <c r="B6010" s="927"/>
      <c r="C6010" s="580"/>
      <c r="D6010" s="939"/>
      <c r="E6010" s="940"/>
      <c r="F6010" s="941"/>
      <c r="G6010" s="937" t="str">
        <f t="array" ref="G6010">xlookup(F6010,'Internal Staffing Calculator'!E:E,'Internal Staffing Calculator'!C:C,"")</f>
        <v/>
      </c>
      <c r="H6010" s="932" t="str">
        <f t="array" ref="H6010">if(F6010&lt;&gt;"", iferror(index('Internal Staffing Calculator'!B$8:B23500,match(F6010,'Internal Staffing Calculator'!E$8:E23500,0)), "Not In Budget"),"")</f>
        <v/>
      </c>
      <c r="I6010" s="184"/>
      <c r="J6010" s="184"/>
      <c r="K6010" s="184"/>
      <c r="L6010" s="183"/>
    </row>
    <row r="6011">
      <c r="A6011" s="454"/>
      <c r="B6011" s="927"/>
      <c r="C6011" s="580"/>
      <c r="D6011" s="939"/>
      <c r="E6011" s="940"/>
      <c r="F6011" s="941"/>
      <c r="G6011" s="937" t="str">
        <f t="array" ref="G6011">xlookup(F6011,'Internal Staffing Calculator'!E:E,'Internal Staffing Calculator'!C:C,"")</f>
        <v/>
      </c>
      <c r="H6011" s="932" t="str">
        <f t="array" ref="H6011">if(F6011&lt;&gt;"", iferror(index('Internal Staffing Calculator'!B$8:B23500,match(F6011,'Internal Staffing Calculator'!E$8:E23500,0)), "Not In Budget"),"")</f>
        <v/>
      </c>
      <c r="I6011" s="184"/>
      <c r="J6011" s="184"/>
      <c r="K6011" s="184"/>
      <c r="L6011" s="183"/>
    </row>
    <row r="6012">
      <c r="A6012" s="454"/>
      <c r="B6012" s="927"/>
      <c r="C6012" s="580"/>
      <c r="D6012" s="939"/>
      <c r="E6012" s="940"/>
      <c r="F6012" s="941"/>
      <c r="G6012" s="937" t="str">
        <f t="array" ref="G6012">xlookup(F6012,'Internal Staffing Calculator'!E:E,'Internal Staffing Calculator'!C:C,"")</f>
        <v/>
      </c>
      <c r="H6012" s="932" t="str">
        <f t="array" ref="H6012">if(F6012&lt;&gt;"", iferror(index('Internal Staffing Calculator'!B$8:B23500,match(F6012,'Internal Staffing Calculator'!E$8:E23500,0)), "Not In Budget"),"")</f>
        <v/>
      </c>
      <c r="I6012" s="184"/>
      <c r="J6012" s="184"/>
      <c r="K6012" s="184"/>
      <c r="L6012" s="183"/>
    </row>
    <row r="6013">
      <c r="A6013" s="454"/>
      <c r="B6013" s="927"/>
      <c r="C6013" s="580"/>
      <c r="D6013" s="939"/>
      <c r="E6013" s="940"/>
      <c r="F6013" s="941"/>
      <c r="G6013" s="937" t="str">
        <f t="array" ref="G6013">xlookup(F6013,'Internal Staffing Calculator'!E:E,'Internal Staffing Calculator'!C:C,"")</f>
        <v/>
      </c>
      <c r="H6013" s="932" t="str">
        <f t="array" ref="H6013">if(F6013&lt;&gt;"", iferror(index('Internal Staffing Calculator'!B$8:B23500,match(F6013,'Internal Staffing Calculator'!E$8:E23500,0)), "Not In Budget"),"")</f>
        <v/>
      </c>
      <c r="I6013" s="184"/>
      <c r="J6013" s="184"/>
      <c r="K6013" s="184"/>
      <c r="L6013" s="183"/>
    </row>
    <row r="6014">
      <c r="A6014" s="454"/>
      <c r="B6014" s="927"/>
      <c r="C6014" s="580"/>
      <c r="D6014" s="939"/>
      <c r="E6014" s="940"/>
      <c r="F6014" s="941"/>
      <c r="G6014" s="937" t="str">
        <f t="array" ref="G6014">xlookup(F6014,'Internal Staffing Calculator'!E:E,'Internal Staffing Calculator'!C:C,"")</f>
        <v/>
      </c>
      <c r="H6014" s="932" t="str">
        <f t="array" ref="H6014">if(F6014&lt;&gt;"", iferror(index('Internal Staffing Calculator'!B$8:B23500,match(F6014,'Internal Staffing Calculator'!E$8:E23500,0)), "Not In Budget"),"")</f>
        <v/>
      </c>
      <c r="I6014" s="184"/>
      <c r="J6014" s="184"/>
      <c r="K6014" s="184"/>
      <c r="L6014" s="183"/>
    </row>
    <row r="6015">
      <c r="A6015" s="454"/>
      <c r="B6015" s="927"/>
      <c r="C6015" s="580"/>
      <c r="D6015" s="939"/>
      <c r="E6015" s="940"/>
      <c r="F6015" s="941"/>
      <c r="G6015" s="937" t="str">
        <f t="array" ref="G6015">xlookup(F6015,'Internal Staffing Calculator'!E:E,'Internal Staffing Calculator'!C:C,"")</f>
        <v/>
      </c>
      <c r="H6015" s="932" t="str">
        <f t="array" ref="H6015">if(F6015&lt;&gt;"", iferror(index('Internal Staffing Calculator'!B$8:B23500,match(F6015,'Internal Staffing Calculator'!E$8:E23500,0)), "Not In Budget"),"")</f>
        <v/>
      </c>
      <c r="I6015" s="184"/>
      <c r="J6015" s="184"/>
      <c r="K6015" s="184"/>
      <c r="L6015" s="183"/>
    </row>
    <row r="6016">
      <c r="A6016" s="454"/>
      <c r="B6016" s="927"/>
      <c r="C6016" s="580"/>
      <c r="D6016" s="939"/>
      <c r="E6016" s="940"/>
      <c r="F6016" s="941"/>
      <c r="G6016" s="937" t="str">
        <f t="array" ref="G6016">xlookup(F6016,'Internal Staffing Calculator'!E:E,'Internal Staffing Calculator'!C:C,"")</f>
        <v/>
      </c>
      <c r="H6016" s="932" t="str">
        <f t="array" ref="H6016">if(F6016&lt;&gt;"", iferror(index('Internal Staffing Calculator'!B$8:B23500,match(F6016,'Internal Staffing Calculator'!E$8:E23500,0)), "Not In Budget"),"")</f>
        <v/>
      </c>
      <c r="I6016" s="184"/>
      <c r="J6016" s="184"/>
      <c r="K6016" s="184"/>
      <c r="L6016" s="183"/>
    </row>
    <row r="6017">
      <c r="A6017" s="454"/>
      <c r="B6017" s="927"/>
      <c r="C6017" s="580"/>
      <c r="D6017" s="939"/>
      <c r="E6017" s="940"/>
      <c r="F6017" s="941"/>
      <c r="G6017" s="937" t="str">
        <f t="array" ref="G6017">xlookup(F6017,'Internal Staffing Calculator'!E:E,'Internal Staffing Calculator'!C:C,"")</f>
        <v/>
      </c>
      <c r="H6017" s="932" t="str">
        <f t="array" ref="H6017">if(F6017&lt;&gt;"", iferror(index('Internal Staffing Calculator'!B$8:B23500,match(F6017,'Internal Staffing Calculator'!E$8:E23500,0)), "Not In Budget"),"")</f>
        <v/>
      </c>
      <c r="I6017" s="184"/>
      <c r="J6017" s="184"/>
      <c r="K6017" s="184"/>
      <c r="L6017" s="183"/>
    </row>
    <row r="6018">
      <c r="A6018" s="454"/>
      <c r="B6018" s="927"/>
      <c r="C6018" s="580"/>
      <c r="D6018" s="939"/>
      <c r="E6018" s="940"/>
      <c r="F6018" s="941"/>
      <c r="G6018" s="937" t="str">
        <f t="array" ref="G6018">xlookup(F6018,'Internal Staffing Calculator'!E:E,'Internal Staffing Calculator'!C:C,"")</f>
        <v/>
      </c>
      <c r="H6018" s="932" t="str">
        <f t="array" ref="H6018">if(F6018&lt;&gt;"", iferror(index('Internal Staffing Calculator'!B$8:B23500,match(F6018,'Internal Staffing Calculator'!E$8:E23500,0)), "Not In Budget"),"")</f>
        <v/>
      </c>
      <c r="I6018" s="184"/>
      <c r="J6018" s="184"/>
      <c r="K6018" s="184"/>
      <c r="L6018" s="183"/>
    </row>
    <row r="6019">
      <c r="A6019" s="454"/>
      <c r="B6019" s="927"/>
      <c r="C6019" s="580"/>
      <c r="D6019" s="939"/>
      <c r="E6019" s="940"/>
      <c r="F6019" s="941"/>
      <c r="G6019" s="937" t="str">
        <f t="array" ref="G6019">xlookup(F6019,'Internal Staffing Calculator'!E:E,'Internal Staffing Calculator'!C:C,"")</f>
        <v/>
      </c>
      <c r="H6019" s="932" t="str">
        <f t="array" ref="H6019">if(F6019&lt;&gt;"", iferror(index('Internal Staffing Calculator'!B$8:B23500,match(F6019,'Internal Staffing Calculator'!E$8:E23500,0)), "Not In Budget"),"")</f>
        <v/>
      </c>
      <c r="I6019" s="184"/>
      <c r="J6019" s="184"/>
      <c r="K6019" s="184"/>
      <c r="L6019" s="183"/>
    </row>
    <row r="6020">
      <c r="A6020" s="454"/>
      <c r="B6020" s="927"/>
      <c r="C6020" s="580"/>
      <c r="D6020" s="939"/>
      <c r="E6020" s="940"/>
      <c r="F6020" s="941"/>
      <c r="G6020" s="937" t="str">
        <f t="array" ref="G6020">xlookup(F6020,'Internal Staffing Calculator'!E:E,'Internal Staffing Calculator'!C:C,"")</f>
        <v/>
      </c>
      <c r="H6020" s="932" t="str">
        <f t="array" ref="H6020">if(F6020&lt;&gt;"", iferror(index('Internal Staffing Calculator'!B$8:B23500,match(F6020,'Internal Staffing Calculator'!E$8:E23500,0)), "Not In Budget"),"")</f>
        <v/>
      </c>
      <c r="I6020" s="184"/>
      <c r="J6020" s="184"/>
      <c r="K6020" s="184"/>
      <c r="L6020" s="183"/>
    </row>
    <row r="6021">
      <c r="A6021" s="454"/>
      <c r="B6021" s="927"/>
      <c r="C6021" s="580"/>
      <c r="D6021" s="939"/>
      <c r="E6021" s="940"/>
      <c r="F6021" s="941"/>
      <c r="G6021" s="937" t="str">
        <f t="array" ref="G6021">xlookup(F6021,'Internal Staffing Calculator'!E:E,'Internal Staffing Calculator'!C:C,"")</f>
        <v/>
      </c>
      <c r="H6021" s="932" t="str">
        <f t="array" ref="H6021">if(F6021&lt;&gt;"", iferror(index('Internal Staffing Calculator'!B$8:B23500,match(F6021,'Internal Staffing Calculator'!E$8:E23500,0)), "Not In Budget"),"")</f>
        <v/>
      </c>
      <c r="I6021" s="184"/>
      <c r="J6021" s="184"/>
      <c r="K6021" s="184"/>
      <c r="L6021" s="183"/>
    </row>
    <row r="6022">
      <c r="A6022" s="454"/>
      <c r="B6022" s="927"/>
      <c r="C6022" s="580"/>
      <c r="D6022" s="939"/>
      <c r="E6022" s="940"/>
      <c r="F6022" s="941"/>
      <c r="G6022" s="937" t="str">
        <f t="array" ref="G6022">xlookup(F6022,'Internal Staffing Calculator'!E:E,'Internal Staffing Calculator'!C:C,"")</f>
        <v/>
      </c>
      <c r="H6022" s="932" t="str">
        <f t="array" ref="H6022">if(F6022&lt;&gt;"", iferror(index('Internal Staffing Calculator'!B$8:B23500,match(F6022,'Internal Staffing Calculator'!E$8:E23500,0)), "Not In Budget"),"")</f>
        <v/>
      </c>
      <c r="I6022" s="184"/>
      <c r="J6022" s="184"/>
      <c r="K6022" s="184"/>
      <c r="L6022" s="183"/>
    </row>
    <row r="6023">
      <c r="A6023" s="454"/>
      <c r="B6023" s="927"/>
      <c r="C6023" s="580"/>
      <c r="D6023" s="939"/>
      <c r="E6023" s="940"/>
      <c r="F6023" s="941"/>
      <c r="G6023" s="937" t="str">
        <f t="array" ref="G6023">xlookup(F6023,'Internal Staffing Calculator'!E:E,'Internal Staffing Calculator'!C:C,"")</f>
        <v/>
      </c>
      <c r="H6023" s="932" t="str">
        <f t="array" ref="H6023">if(F6023&lt;&gt;"", iferror(index('Internal Staffing Calculator'!B$8:B23500,match(F6023,'Internal Staffing Calculator'!E$8:E23500,0)), "Not In Budget"),"")</f>
        <v/>
      </c>
      <c r="I6023" s="184"/>
      <c r="J6023" s="184"/>
      <c r="K6023" s="184"/>
      <c r="L6023" s="183"/>
    </row>
    <row r="6024">
      <c r="A6024" s="454"/>
      <c r="B6024" s="927"/>
      <c r="C6024" s="580"/>
      <c r="D6024" s="939"/>
      <c r="E6024" s="940"/>
      <c r="F6024" s="941"/>
      <c r="G6024" s="937" t="str">
        <f t="array" ref="G6024">xlookup(F6024,'Internal Staffing Calculator'!E:E,'Internal Staffing Calculator'!C:C,"")</f>
        <v/>
      </c>
      <c r="H6024" s="932" t="str">
        <f t="array" ref="H6024">if(F6024&lt;&gt;"", iferror(index('Internal Staffing Calculator'!B$8:B23500,match(F6024,'Internal Staffing Calculator'!E$8:E23500,0)), "Not In Budget"),"")</f>
        <v/>
      </c>
      <c r="I6024" s="184"/>
      <c r="J6024" s="184"/>
      <c r="K6024" s="184"/>
      <c r="L6024" s="183"/>
    </row>
    <row r="6025">
      <c r="A6025" s="454"/>
      <c r="B6025" s="927"/>
      <c r="C6025" s="580"/>
      <c r="D6025" s="939"/>
      <c r="E6025" s="940"/>
      <c r="F6025" s="941"/>
      <c r="G6025" s="937" t="str">
        <f t="array" ref="G6025">xlookup(F6025,'Internal Staffing Calculator'!E:E,'Internal Staffing Calculator'!C:C,"")</f>
        <v/>
      </c>
      <c r="H6025" s="932" t="str">
        <f t="array" ref="H6025">if(F6025&lt;&gt;"", iferror(index('Internal Staffing Calculator'!B$8:B23500,match(F6025,'Internal Staffing Calculator'!E$8:E23500,0)), "Not In Budget"),"")</f>
        <v/>
      </c>
      <c r="I6025" s="184"/>
      <c r="J6025" s="184"/>
      <c r="K6025" s="184"/>
      <c r="L6025" s="183"/>
    </row>
    <row r="6026">
      <c r="A6026" s="454"/>
      <c r="B6026" s="927"/>
      <c r="C6026" s="580"/>
      <c r="D6026" s="939"/>
      <c r="E6026" s="940"/>
      <c r="F6026" s="941"/>
      <c r="G6026" s="937" t="str">
        <f t="array" ref="G6026">xlookup(F6026,'Internal Staffing Calculator'!E:E,'Internal Staffing Calculator'!C:C,"")</f>
        <v/>
      </c>
      <c r="H6026" s="932" t="str">
        <f t="array" ref="H6026">if(F6026&lt;&gt;"", iferror(index('Internal Staffing Calculator'!B$8:B23500,match(F6026,'Internal Staffing Calculator'!E$8:E23500,0)), "Not In Budget"),"")</f>
        <v/>
      </c>
      <c r="I6026" s="184"/>
      <c r="J6026" s="184"/>
      <c r="K6026" s="184"/>
      <c r="L6026" s="183"/>
    </row>
    <row r="6027">
      <c r="A6027" s="454"/>
      <c r="B6027" s="927"/>
      <c r="C6027" s="580"/>
      <c r="D6027" s="939"/>
      <c r="E6027" s="940"/>
      <c r="F6027" s="941"/>
      <c r="G6027" s="937" t="str">
        <f t="array" ref="G6027">xlookup(F6027,'Internal Staffing Calculator'!E:E,'Internal Staffing Calculator'!C:C,"")</f>
        <v/>
      </c>
      <c r="H6027" s="932" t="str">
        <f t="array" ref="H6027">if(F6027&lt;&gt;"", iferror(index('Internal Staffing Calculator'!B$8:B23500,match(F6027,'Internal Staffing Calculator'!E$8:E23500,0)), "Not In Budget"),"")</f>
        <v/>
      </c>
      <c r="I6027" s="184"/>
      <c r="J6027" s="184"/>
      <c r="K6027" s="184"/>
      <c r="L6027" s="183"/>
    </row>
    <row r="6028">
      <c r="A6028" s="454"/>
      <c r="B6028" s="927"/>
      <c r="C6028" s="580"/>
      <c r="D6028" s="939"/>
      <c r="E6028" s="940"/>
      <c r="F6028" s="941"/>
      <c r="G6028" s="937" t="str">
        <f t="array" ref="G6028">xlookup(F6028,'Internal Staffing Calculator'!E:E,'Internal Staffing Calculator'!C:C,"")</f>
        <v/>
      </c>
      <c r="H6028" s="932" t="str">
        <f t="array" ref="H6028">if(F6028&lt;&gt;"", iferror(index('Internal Staffing Calculator'!B$8:B23500,match(F6028,'Internal Staffing Calculator'!E$8:E23500,0)), "Not In Budget"),"")</f>
        <v/>
      </c>
      <c r="I6028" s="184"/>
      <c r="J6028" s="184"/>
      <c r="K6028" s="184"/>
      <c r="L6028" s="183"/>
    </row>
    <row r="6029">
      <c r="A6029" s="454"/>
      <c r="B6029" s="927"/>
      <c r="C6029" s="580"/>
      <c r="D6029" s="939"/>
      <c r="E6029" s="940"/>
      <c r="F6029" s="941"/>
      <c r="G6029" s="937" t="str">
        <f t="array" ref="G6029">xlookup(F6029,'Internal Staffing Calculator'!E:E,'Internal Staffing Calculator'!C:C,"")</f>
        <v/>
      </c>
      <c r="H6029" s="932" t="str">
        <f t="array" ref="H6029">if(F6029&lt;&gt;"", iferror(index('Internal Staffing Calculator'!B$8:B23500,match(F6029,'Internal Staffing Calculator'!E$8:E23500,0)), "Not In Budget"),"")</f>
        <v/>
      </c>
      <c r="I6029" s="184"/>
      <c r="J6029" s="184"/>
      <c r="K6029" s="184"/>
      <c r="L6029" s="183"/>
    </row>
    <row r="6030">
      <c r="A6030" s="454"/>
      <c r="B6030" s="927"/>
      <c r="C6030" s="580"/>
      <c r="D6030" s="939"/>
      <c r="E6030" s="940"/>
      <c r="F6030" s="941"/>
      <c r="G6030" s="937" t="str">
        <f t="array" ref="G6030">xlookup(F6030,'Internal Staffing Calculator'!E:E,'Internal Staffing Calculator'!C:C,"")</f>
        <v/>
      </c>
      <c r="H6030" s="932" t="str">
        <f t="array" ref="H6030">if(F6030&lt;&gt;"", iferror(index('Internal Staffing Calculator'!B$8:B23500,match(F6030,'Internal Staffing Calculator'!E$8:E23500,0)), "Not In Budget"),"")</f>
        <v/>
      </c>
      <c r="I6030" s="184"/>
      <c r="J6030" s="184"/>
      <c r="K6030" s="184"/>
      <c r="L6030" s="183"/>
    </row>
    <row r="6031">
      <c r="A6031" s="454"/>
      <c r="B6031" s="927"/>
      <c r="C6031" s="580"/>
      <c r="D6031" s="939"/>
      <c r="E6031" s="940"/>
      <c r="F6031" s="941"/>
      <c r="G6031" s="937" t="str">
        <f t="array" ref="G6031">xlookup(F6031,'Internal Staffing Calculator'!E:E,'Internal Staffing Calculator'!C:C,"")</f>
        <v/>
      </c>
      <c r="H6031" s="932" t="str">
        <f t="array" ref="H6031">if(F6031&lt;&gt;"", iferror(index('Internal Staffing Calculator'!B$8:B23500,match(F6031,'Internal Staffing Calculator'!E$8:E23500,0)), "Not In Budget"),"")</f>
        <v/>
      </c>
      <c r="I6031" s="184"/>
      <c r="J6031" s="184"/>
      <c r="K6031" s="184"/>
      <c r="L6031" s="183"/>
    </row>
    <row r="6032">
      <c r="A6032" s="454"/>
      <c r="B6032" s="927"/>
      <c r="C6032" s="580"/>
      <c r="D6032" s="939"/>
      <c r="E6032" s="940"/>
      <c r="F6032" s="941"/>
      <c r="G6032" s="937" t="str">
        <f t="array" ref="G6032">xlookup(F6032,'Internal Staffing Calculator'!E:E,'Internal Staffing Calculator'!C:C,"")</f>
        <v/>
      </c>
      <c r="H6032" s="932" t="str">
        <f t="array" ref="H6032">if(F6032&lt;&gt;"", iferror(index('Internal Staffing Calculator'!B$8:B23500,match(F6032,'Internal Staffing Calculator'!E$8:E23500,0)), "Not In Budget"),"")</f>
        <v/>
      </c>
      <c r="I6032" s="184"/>
      <c r="J6032" s="184"/>
      <c r="K6032" s="184"/>
      <c r="L6032" s="183"/>
    </row>
    <row r="6033">
      <c r="A6033" s="454"/>
      <c r="B6033" s="927"/>
      <c r="C6033" s="580"/>
      <c r="D6033" s="939"/>
      <c r="E6033" s="940"/>
      <c r="F6033" s="941"/>
      <c r="G6033" s="937" t="str">
        <f t="array" ref="G6033">xlookup(F6033,'Internal Staffing Calculator'!E:E,'Internal Staffing Calculator'!C:C,"")</f>
        <v/>
      </c>
      <c r="H6033" s="932" t="str">
        <f t="array" ref="H6033">if(F6033&lt;&gt;"", iferror(index('Internal Staffing Calculator'!B$8:B23500,match(F6033,'Internal Staffing Calculator'!E$8:E23500,0)), "Not In Budget"),"")</f>
        <v/>
      </c>
      <c r="I6033" s="184"/>
      <c r="J6033" s="184"/>
      <c r="K6033" s="184"/>
      <c r="L6033" s="183"/>
    </row>
    <row r="6034">
      <c r="A6034" s="454"/>
      <c r="B6034" s="927"/>
      <c r="C6034" s="580"/>
      <c r="D6034" s="939"/>
      <c r="E6034" s="940"/>
      <c r="F6034" s="941"/>
      <c r="G6034" s="937" t="str">
        <f t="array" ref="G6034">xlookup(F6034,'Internal Staffing Calculator'!E:E,'Internal Staffing Calculator'!C:C,"")</f>
        <v/>
      </c>
      <c r="H6034" s="932" t="str">
        <f t="array" ref="H6034">if(F6034&lt;&gt;"", iferror(index('Internal Staffing Calculator'!B$8:B23500,match(F6034,'Internal Staffing Calculator'!E$8:E23500,0)), "Not In Budget"),"")</f>
        <v/>
      </c>
      <c r="I6034" s="184"/>
      <c r="J6034" s="184"/>
      <c r="K6034" s="184"/>
      <c r="L6034" s="183"/>
    </row>
    <row r="6035">
      <c r="A6035" s="454"/>
      <c r="B6035" s="927"/>
      <c r="C6035" s="580"/>
      <c r="D6035" s="939"/>
      <c r="E6035" s="940"/>
      <c r="F6035" s="941"/>
      <c r="G6035" s="937" t="str">
        <f t="array" ref="G6035">xlookup(F6035,'Internal Staffing Calculator'!E:E,'Internal Staffing Calculator'!C:C,"")</f>
        <v/>
      </c>
      <c r="H6035" s="932" t="str">
        <f t="array" ref="H6035">if(F6035&lt;&gt;"", iferror(index('Internal Staffing Calculator'!B$8:B23500,match(F6035,'Internal Staffing Calculator'!E$8:E23500,0)), "Not In Budget"),"")</f>
        <v/>
      </c>
      <c r="I6035" s="184"/>
      <c r="J6035" s="184"/>
      <c r="K6035" s="184"/>
      <c r="L6035" s="183"/>
    </row>
    <row r="6036">
      <c r="A6036" s="454"/>
      <c r="B6036" s="927"/>
      <c r="C6036" s="580"/>
      <c r="D6036" s="939"/>
      <c r="E6036" s="940"/>
      <c r="F6036" s="941"/>
      <c r="G6036" s="937" t="str">
        <f t="array" ref="G6036">xlookup(F6036,'Internal Staffing Calculator'!E:E,'Internal Staffing Calculator'!C:C,"")</f>
        <v/>
      </c>
      <c r="H6036" s="932" t="str">
        <f t="array" ref="H6036">if(F6036&lt;&gt;"", iferror(index('Internal Staffing Calculator'!B$8:B23500,match(F6036,'Internal Staffing Calculator'!E$8:E23500,0)), "Not In Budget"),"")</f>
        <v/>
      </c>
      <c r="I6036" s="184"/>
      <c r="J6036" s="184"/>
      <c r="K6036" s="184"/>
      <c r="L6036" s="183"/>
    </row>
    <row r="6037">
      <c r="A6037" s="454"/>
      <c r="B6037" s="927"/>
      <c r="C6037" s="580"/>
      <c r="D6037" s="939"/>
      <c r="E6037" s="940"/>
      <c r="F6037" s="941"/>
      <c r="G6037" s="937" t="str">
        <f t="array" ref="G6037">xlookup(F6037,'Internal Staffing Calculator'!E:E,'Internal Staffing Calculator'!C:C,"")</f>
        <v/>
      </c>
      <c r="H6037" s="932" t="str">
        <f t="array" ref="H6037">if(F6037&lt;&gt;"", iferror(index('Internal Staffing Calculator'!B$8:B23500,match(F6037,'Internal Staffing Calculator'!E$8:E23500,0)), "Not In Budget"),"")</f>
        <v/>
      </c>
      <c r="I6037" s="184"/>
      <c r="J6037" s="184"/>
      <c r="K6037" s="184"/>
      <c r="L6037" s="183"/>
    </row>
    <row r="6038">
      <c r="A6038" s="454"/>
      <c r="B6038" s="927"/>
      <c r="C6038" s="580"/>
      <c r="D6038" s="939"/>
      <c r="E6038" s="940"/>
      <c r="F6038" s="941"/>
      <c r="G6038" s="937" t="str">
        <f t="array" ref="G6038">xlookup(F6038,'Internal Staffing Calculator'!E:E,'Internal Staffing Calculator'!C:C,"")</f>
        <v/>
      </c>
      <c r="H6038" s="932" t="str">
        <f t="array" ref="H6038">if(F6038&lt;&gt;"", iferror(index('Internal Staffing Calculator'!B$8:B23500,match(F6038,'Internal Staffing Calculator'!E$8:E23500,0)), "Not In Budget"),"")</f>
        <v/>
      </c>
      <c r="I6038" s="184"/>
      <c r="J6038" s="184"/>
      <c r="K6038" s="184"/>
      <c r="L6038" s="183"/>
    </row>
    <row r="6039">
      <c r="A6039" s="454"/>
      <c r="B6039" s="927"/>
      <c r="C6039" s="580"/>
      <c r="D6039" s="939"/>
      <c r="E6039" s="940"/>
      <c r="F6039" s="941"/>
      <c r="G6039" s="937" t="str">
        <f t="array" ref="G6039">xlookup(F6039,'Internal Staffing Calculator'!E:E,'Internal Staffing Calculator'!C:C,"")</f>
        <v/>
      </c>
      <c r="H6039" s="932" t="str">
        <f t="array" ref="H6039">if(F6039&lt;&gt;"", iferror(index('Internal Staffing Calculator'!B$8:B23500,match(F6039,'Internal Staffing Calculator'!E$8:E23500,0)), "Not In Budget"),"")</f>
        <v/>
      </c>
      <c r="I6039" s="184"/>
      <c r="J6039" s="184"/>
      <c r="K6039" s="184"/>
      <c r="L6039" s="183"/>
    </row>
    <row r="6040">
      <c r="A6040" s="454"/>
      <c r="B6040" s="927"/>
      <c r="C6040" s="580"/>
      <c r="D6040" s="939"/>
      <c r="E6040" s="940"/>
      <c r="F6040" s="941"/>
      <c r="G6040" s="937" t="str">
        <f t="array" ref="G6040">xlookup(F6040,'Internal Staffing Calculator'!E:E,'Internal Staffing Calculator'!C:C,"")</f>
        <v/>
      </c>
      <c r="H6040" s="932" t="str">
        <f t="array" ref="H6040">if(F6040&lt;&gt;"", iferror(index('Internal Staffing Calculator'!B$8:B23500,match(F6040,'Internal Staffing Calculator'!E$8:E23500,0)), "Not In Budget"),"")</f>
        <v/>
      </c>
      <c r="I6040" s="184"/>
      <c r="J6040" s="184"/>
      <c r="K6040" s="184"/>
      <c r="L6040" s="183"/>
    </row>
    <row r="6041">
      <c r="A6041" s="454"/>
      <c r="B6041" s="927"/>
      <c r="C6041" s="580"/>
      <c r="D6041" s="939"/>
      <c r="E6041" s="940"/>
      <c r="F6041" s="941"/>
      <c r="G6041" s="937" t="str">
        <f t="array" ref="G6041">xlookup(F6041,'Internal Staffing Calculator'!E:E,'Internal Staffing Calculator'!C:C,"")</f>
        <v/>
      </c>
      <c r="H6041" s="932" t="str">
        <f t="array" ref="H6041">if(F6041&lt;&gt;"", iferror(index('Internal Staffing Calculator'!B$8:B23500,match(F6041,'Internal Staffing Calculator'!E$8:E23500,0)), "Not In Budget"),"")</f>
        <v/>
      </c>
      <c r="I6041" s="184"/>
      <c r="J6041" s="184"/>
      <c r="K6041" s="184"/>
      <c r="L6041" s="183"/>
    </row>
    <row r="6042">
      <c r="A6042" s="454"/>
      <c r="B6042" s="927"/>
      <c r="C6042" s="580"/>
      <c r="D6042" s="939"/>
      <c r="E6042" s="940"/>
      <c r="F6042" s="941"/>
      <c r="G6042" s="937" t="str">
        <f t="array" ref="G6042">xlookup(F6042,'Internal Staffing Calculator'!E:E,'Internal Staffing Calculator'!C:C,"")</f>
        <v/>
      </c>
      <c r="H6042" s="932" t="str">
        <f t="array" ref="H6042">if(F6042&lt;&gt;"", iferror(index('Internal Staffing Calculator'!B$8:B23500,match(F6042,'Internal Staffing Calculator'!E$8:E23500,0)), "Not In Budget"),"")</f>
        <v/>
      </c>
      <c r="I6042" s="184"/>
      <c r="J6042" s="184"/>
      <c r="K6042" s="184"/>
      <c r="L6042" s="183"/>
    </row>
    <row r="6043">
      <c r="A6043" s="454"/>
      <c r="B6043" s="927"/>
      <c r="C6043" s="580"/>
      <c r="D6043" s="939"/>
      <c r="E6043" s="940"/>
      <c r="F6043" s="941"/>
      <c r="G6043" s="937" t="str">
        <f t="array" ref="G6043">xlookup(F6043,'Internal Staffing Calculator'!E:E,'Internal Staffing Calculator'!C:C,"")</f>
        <v/>
      </c>
      <c r="H6043" s="932" t="str">
        <f t="array" ref="H6043">if(F6043&lt;&gt;"", iferror(index('Internal Staffing Calculator'!B$8:B23500,match(F6043,'Internal Staffing Calculator'!E$8:E23500,0)), "Not In Budget"),"")</f>
        <v/>
      </c>
      <c r="I6043" s="184"/>
      <c r="J6043" s="184"/>
      <c r="K6043" s="184"/>
      <c r="L6043" s="183"/>
    </row>
    <row r="6044">
      <c r="A6044" s="454"/>
      <c r="B6044" s="927"/>
      <c r="C6044" s="580"/>
      <c r="D6044" s="939"/>
      <c r="E6044" s="940"/>
      <c r="F6044" s="941"/>
      <c r="G6044" s="937" t="str">
        <f t="array" ref="G6044">xlookup(F6044,'Internal Staffing Calculator'!E:E,'Internal Staffing Calculator'!C:C,"")</f>
        <v/>
      </c>
      <c r="H6044" s="932" t="str">
        <f t="array" ref="H6044">if(F6044&lt;&gt;"", iferror(index('Internal Staffing Calculator'!B$8:B23500,match(F6044,'Internal Staffing Calculator'!E$8:E23500,0)), "Not In Budget"),"")</f>
        <v/>
      </c>
      <c r="I6044" s="184"/>
      <c r="J6044" s="184"/>
      <c r="K6044" s="184"/>
      <c r="L6044" s="183"/>
    </row>
    <row r="6045">
      <c r="A6045" s="454"/>
      <c r="B6045" s="927"/>
      <c r="C6045" s="580"/>
      <c r="D6045" s="939"/>
      <c r="E6045" s="940"/>
      <c r="F6045" s="941"/>
      <c r="G6045" s="937" t="str">
        <f t="array" ref="G6045">xlookup(F6045,'Internal Staffing Calculator'!E:E,'Internal Staffing Calculator'!C:C,"")</f>
        <v/>
      </c>
      <c r="H6045" s="932" t="str">
        <f t="array" ref="H6045">if(F6045&lt;&gt;"", iferror(index('Internal Staffing Calculator'!B$8:B23500,match(F6045,'Internal Staffing Calculator'!E$8:E23500,0)), "Not In Budget"),"")</f>
        <v/>
      </c>
      <c r="I6045" s="184"/>
      <c r="J6045" s="184"/>
      <c r="K6045" s="184"/>
      <c r="L6045" s="183"/>
    </row>
    <row r="6046">
      <c r="A6046" s="454"/>
      <c r="B6046" s="927"/>
      <c r="C6046" s="580"/>
      <c r="D6046" s="939"/>
      <c r="E6046" s="940"/>
      <c r="F6046" s="941"/>
      <c r="G6046" s="937" t="str">
        <f t="array" ref="G6046">xlookup(F6046,'Internal Staffing Calculator'!E:E,'Internal Staffing Calculator'!C:C,"")</f>
        <v/>
      </c>
      <c r="H6046" s="932" t="str">
        <f t="array" ref="H6046">if(F6046&lt;&gt;"", iferror(index('Internal Staffing Calculator'!B$8:B23500,match(F6046,'Internal Staffing Calculator'!E$8:E23500,0)), "Not In Budget"),"")</f>
        <v/>
      </c>
      <c r="I6046" s="184"/>
      <c r="J6046" s="184"/>
      <c r="K6046" s="184"/>
      <c r="L6046" s="183"/>
    </row>
    <row r="6047">
      <c r="A6047" s="454"/>
      <c r="B6047" s="927"/>
      <c r="C6047" s="580"/>
      <c r="D6047" s="939"/>
      <c r="E6047" s="940"/>
      <c r="F6047" s="941"/>
      <c r="G6047" s="937" t="str">
        <f t="array" ref="G6047">xlookup(F6047,'Internal Staffing Calculator'!E:E,'Internal Staffing Calculator'!C:C,"")</f>
        <v/>
      </c>
      <c r="H6047" s="932" t="str">
        <f t="array" ref="H6047">if(F6047&lt;&gt;"", iferror(index('Internal Staffing Calculator'!B$8:B23500,match(F6047,'Internal Staffing Calculator'!E$8:E23500,0)), "Not In Budget"),"")</f>
        <v/>
      </c>
      <c r="I6047" s="184"/>
      <c r="J6047" s="184"/>
      <c r="K6047" s="184"/>
      <c r="L6047" s="183"/>
    </row>
    <row r="6048">
      <c r="A6048" s="454"/>
      <c r="B6048" s="927"/>
      <c r="C6048" s="580"/>
      <c r="D6048" s="939"/>
      <c r="E6048" s="940"/>
      <c r="F6048" s="941"/>
      <c r="G6048" s="937" t="str">
        <f t="array" ref="G6048">xlookup(F6048,'Internal Staffing Calculator'!E:E,'Internal Staffing Calculator'!C:C,"")</f>
        <v/>
      </c>
      <c r="H6048" s="932" t="str">
        <f t="array" ref="H6048">if(F6048&lt;&gt;"", iferror(index('Internal Staffing Calculator'!B$8:B23500,match(F6048,'Internal Staffing Calculator'!E$8:E23500,0)), "Not In Budget"),"")</f>
        <v/>
      </c>
      <c r="I6048" s="184"/>
      <c r="J6048" s="184"/>
      <c r="K6048" s="184"/>
      <c r="L6048" s="183"/>
    </row>
    <row r="6049">
      <c r="A6049" s="454"/>
      <c r="B6049" s="927"/>
      <c r="C6049" s="580"/>
      <c r="D6049" s="939"/>
      <c r="E6049" s="940"/>
      <c r="F6049" s="941"/>
      <c r="G6049" s="937" t="str">
        <f t="array" ref="G6049">xlookup(F6049,'Internal Staffing Calculator'!E:E,'Internal Staffing Calculator'!C:C,"")</f>
        <v/>
      </c>
      <c r="H6049" s="932" t="str">
        <f t="array" ref="H6049">if(F6049&lt;&gt;"", iferror(index('Internal Staffing Calculator'!B$8:B23500,match(F6049,'Internal Staffing Calculator'!E$8:E23500,0)), "Not In Budget"),"")</f>
        <v/>
      </c>
      <c r="I6049" s="184"/>
      <c r="J6049" s="184"/>
      <c r="K6049" s="184"/>
      <c r="L6049" s="183"/>
    </row>
    <row r="6050">
      <c r="A6050" s="454"/>
      <c r="B6050" s="927"/>
      <c r="C6050" s="580"/>
      <c r="D6050" s="939"/>
      <c r="E6050" s="940"/>
      <c r="F6050" s="941"/>
      <c r="G6050" s="937" t="str">
        <f t="array" ref="G6050">xlookup(F6050,'Internal Staffing Calculator'!E:E,'Internal Staffing Calculator'!C:C,"")</f>
        <v/>
      </c>
      <c r="H6050" s="932" t="str">
        <f t="array" ref="H6050">if(F6050&lt;&gt;"", iferror(index('Internal Staffing Calculator'!B$8:B23500,match(F6050,'Internal Staffing Calculator'!E$8:E23500,0)), "Not In Budget"),"")</f>
        <v/>
      </c>
      <c r="I6050" s="184"/>
      <c r="J6050" s="184"/>
      <c r="K6050" s="184"/>
      <c r="L6050" s="183"/>
    </row>
    <row r="6051">
      <c r="A6051" s="454"/>
      <c r="B6051" s="927"/>
      <c r="C6051" s="580"/>
      <c r="D6051" s="939"/>
      <c r="E6051" s="940"/>
      <c r="F6051" s="941"/>
      <c r="G6051" s="937" t="str">
        <f t="array" ref="G6051">xlookup(F6051,'Internal Staffing Calculator'!E:E,'Internal Staffing Calculator'!C:C,"")</f>
        <v/>
      </c>
      <c r="H6051" s="932" t="str">
        <f t="array" ref="H6051">if(F6051&lt;&gt;"", iferror(index('Internal Staffing Calculator'!B$8:B23500,match(F6051,'Internal Staffing Calculator'!E$8:E23500,0)), "Not In Budget"),"")</f>
        <v/>
      </c>
      <c r="I6051" s="184"/>
      <c r="J6051" s="184"/>
      <c r="K6051" s="184"/>
      <c r="L6051" s="183"/>
    </row>
    <row r="6052">
      <c r="A6052" s="454"/>
      <c r="B6052" s="927"/>
      <c r="C6052" s="580"/>
      <c r="D6052" s="939"/>
      <c r="E6052" s="940"/>
      <c r="F6052" s="941"/>
      <c r="G6052" s="937" t="str">
        <f t="array" ref="G6052">xlookup(F6052,'Internal Staffing Calculator'!E:E,'Internal Staffing Calculator'!C:C,"")</f>
        <v/>
      </c>
      <c r="H6052" s="932" t="str">
        <f t="array" ref="H6052">if(F6052&lt;&gt;"", iferror(index('Internal Staffing Calculator'!B$8:B23500,match(F6052,'Internal Staffing Calculator'!E$8:E23500,0)), "Not In Budget"),"")</f>
        <v/>
      </c>
      <c r="I6052" s="184"/>
      <c r="J6052" s="184"/>
      <c r="K6052" s="184"/>
      <c r="L6052" s="183"/>
    </row>
    <row r="6053">
      <c r="A6053" s="454"/>
      <c r="B6053" s="927"/>
      <c r="C6053" s="580"/>
      <c r="D6053" s="939"/>
      <c r="E6053" s="940"/>
      <c r="F6053" s="941"/>
      <c r="G6053" s="937" t="str">
        <f t="array" ref="G6053">xlookup(F6053,'Internal Staffing Calculator'!E:E,'Internal Staffing Calculator'!C:C,"")</f>
        <v/>
      </c>
      <c r="H6053" s="932" t="str">
        <f t="array" ref="H6053">if(F6053&lt;&gt;"", iferror(index('Internal Staffing Calculator'!B$8:B23500,match(F6053,'Internal Staffing Calculator'!E$8:E23500,0)), "Not In Budget"),"")</f>
        <v/>
      </c>
      <c r="I6053" s="184"/>
      <c r="J6053" s="184"/>
      <c r="K6053" s="184"/>
      <c r="L6053" s="183"/>
    </row>
    <row r="6054">
      <c r="A6054" s="454"/>
      <c r="B6054" s="927"/>
      <c r="C6054" s="580"/>
      <c r="D6054" s="939"/>
      <c r="E6054" s="940"/>
      <c r="F6054" s="941"/>
      <c r="G6054" s="937" t="str">
        <f t="array" ref="G6054">xlookup(F6054,'Internal Staffing Calculator'!E:E,'Internal Staffing Calculator'!C:C,"")</f>
        <v/>
      </c>
      <c r="H6054" s="932" t="str">
        <f t="array" ref="H6054">if(F6054&lt;&gt;"", iferror(index('Internal Staffing Calculator'!B$8:B23500,match(F6054,'Internal Staffing Calculator'!E$8:E23500,0)), "Not In Budget"),"")</f>
        <v/>
      </c>
      <c r="I6054" s="184"/>
      <c r="J6054" s="184"/>
      <c r="K6054" s="184"/>
      <c r="L6054" s="183"/>
    </row>
    <row r="6055">
      <c r="A6055" s="454"/>
      <c r="B6055" s="927"/>
      <c r="C6055" s="580"/>
      <c r="D6055" s="939"/>
      <c r="E6055" s="940"/>
      <c r="F6055" s="941"/>
      <c r="G6055" s="937" t="str">
        <f t="array" ref="G6055">xlookup(F6055,'Internal Staffing Calculator'!E:E,'Internal Staffing Calculator'!C:C,"")</f>
        <v/>
      </c>
      <c r="H6055" s="932" t="str">
        <f t="array" ref="H6055">if(F6055&lt;&gt;"", iferror(index('Internal Staffing Calculator'!B$8:B23500,match(F6055,'Internal Staffing Calculator'!E$8:E23500,0)), "Not In Budget"),"")</f>
        <v/>
      </c>
      <c r="I6055" s="184"/>
      <c r="J6055" s="184"/>
      <c r="K6055" s="184"/>
      <c r="L6055" s="183"/>
    </row>
    <row r="6056">
      <c r="A6056" s="454"/>
      <c r="B6056" s="927"/>
      <c r="C6056" s="580"/>
      <c r="D6056" s="939"/>
      <c r="E6056" s="940"/>
      <c r="F6056" s="941"/>
      <c r="G6056" s="937" t="str">
        <f t="array" ref="G6056">xlookup(F6056,'Internal Staffing Calculator'!E:E,'Internal Staffing Calculator'!C:C,"")</f>
        <v/>
      </c>
      <c r="H6056" s="932" t="str">
        <f t="array" ref="H6056">if(F6056&lt;&gt;"", iferror(index('Internal Staffing Calculator'!B$8:B23500,match(F6056,'Internal Staffing Calculator'!E$8:E23500,0)), "Not In Budget"),"")</f>
        <v/>
      </c>
      <c r="I6056" s="184"/>
      <c r="J6056" s="184"/>
      <c r="K6056" s="184"/>
      <c r="L6056" s="183"/>
    </row>
    <row r="6057">
      <c r="A6057" s="454"/>
      <c r="B6057" s="927"/>
      <c r="C6057" s="580"/>
      <c r="D6057" s="939"/>
      <c r="E6057" s="940"/>
      <c r="F6057" s="941"/>
      <c r="G6057" s="937" t="str">
        <f t="array" ref="G6057">xlookup(F6057,'Internal Staffing Calculator'!E:E,'Internal Staffing Calculator'!C:C,"")</f>
        <v/>
      </c>
      <c r="H6057" s="932" t="str">
        <f t="array" ref="H6057">if(F6057&lt;&gt;"", iferror(index('Internal Staffing Calculator'!B$8:B23500,match(F6057,'Internal Staffing Calculator'!E$8:E23500,0)), "Not In Budget"),"")</f>
        <v/>
      </c>
      <c r="I6057" s="184"/>
      <c r="J6057" s="184"/>
      <c r="K6057" s="184"/>
      <c r="L6057" s="183"/>
    </row>
    <row r="6058">
      <c r="A6058" s="454"/>
      <c r="B6058" s="927"/>
      <c r="C6058" s="580"/>
      <c r="D6058" s="939"/>
      <c r="E6058" s="940"/>
      <c r="F6058" s="941"/>
      <c r="G6058" s="937" t="str">
        <f t="array" ref="G6058">xlookup(F6058,'Internal Staffing Calculator'!E:E,'Internal Staffing Calculator'!C:C,"")</f>
        <v/>
      </c>
      <c r="H6058" s="932" t="str">
        <f t="array" ref="H6058">if(F6058&lt;&gt;"", iferror(index('Internal Staffing Calculator'!B$8:B23500,match(F6058,'Internal Staffing Calculator'!E$8:E23500,0)), "Not In Budget"),"")</f>
        <v/>
      </c>
      <c r="I6058" s="184"/>
      <c r="J6058" s="184"/>
      <c r="K6058" s="184"/>
      <c r="L6058" s="183"/>
    </row>
    <row r="6059">
      <c r="A6059" s="454"/>
      <c r="B6059" s="927"/>
      <c r="C6059" s="580"/>
      <c r="D6059" s="939"/>
      <c r="E6059" s="940"/>
      <c r="F6059" s="941"/>
      <c r="G6059" s="937" t="str">
        <f t="array" ref="G6059">xlookup(F6059,'Internal Staffing Calculator'!E:E,'Internal Staffing Calculator'!C:C,"")</f>
        <v/>
      </c>
      <c r="H6059" s="932" t="str">
        <f t="array" ref="H6059">if(F6059&lt;&gt;"", iferror(index('Internal Staffing Calculator'!B$8:B23500,match(F6059,'Internal Staffing Calculator'!E$8:E23500,0)), "Not In Budget"),"")</f>
        <v/>
      </c>
      <c r="I6059" s="184"/>
      <c r="J6059" s="184"/>
      <c r="K6059" s="184"/>
      <c r="L6059" s="183"/>
    </row>
    <row r="6060">
      <c r="A6060" s="454"/>
      <c r="B6060" s="927"/>
      <c r="C6060" s="580"/>
      <c r="D6060" s="939"/>
      <c r="E6060" s="940"/>
      <c r="F6060" s="941"/>
      <c r="G6060" s="937" t="str">
        <f t="array" ref="G6060">xlookup(F6060,'Internal Staffing Calculator'!E:E,'Internal Staffing Calculator'!C:C,"")</f>
        <v/>
      </c>
      <c r="H6060" s="932" t="str">
        <f t="array" ref="H6060">if(F6060&lt;&gt;"", iferror(index('Internal Staffing Calculator'!B$8:B23500,match(F6060,'Internal Staffing Calculator'!E$8:E23500,0)), "Not In Budget"),"")</f>
        <v/>
      </c>
      <c r="I6060" s="184"/>
      <c r="J6060" s="184"/>
      <c r="K6060" s="184"/>
      <c r="L6060" s="183"/>
    </row>
    <row r="6061">
      <c r="A6061" s="454"/>
      <c r="B6061" s="927"/>
      <c r="C6061" s="580"/>
      <c r="D6061" s="939"/>
      <c r="E6061" s="940"/>
      <c r="F6061" s="941"/>
      <c r="G6061" s="937" t="str">
        <f t="array" ref="G6061">xlookup(F6061,'Internal Staffing Calculator'!E:E,'Internal Staffing Calculator'!C:C,"")</f>
        <v/>
      </c>
      <c r="H6061" s="932" t="str">
        <f t="array" ref="H6061">if(F6061&lt;&gt;"", iferror(index('Internal Staffing Calculator'!B$8:B23500,match(F6061,'Internal Staffing Calculator'!E$8:E23500,0)), "Not In Budget"),"")</f>
        <v/>
      </c>
      <c r="I6061" s="184"/>
      <c r="J6061" s="184"/>
      <c r="K6061" s="184"/>
      <c r="L6061" s="183"/>
    </row>
    <row r="6062">
      <c r="A6062" s="454"/>
      <c r="B6062" s="927"/>
      <c r="C6062" s="580"/>
      <c r="D6062" s="939"/>
      <c r="E6062" s="940"/>
      <c r="F6062" s="941"/>
      <c r="G6062" s="937" t="str">
        <f t="array" ref="G6062">xlookup(F6062,'Internal Staffing Calculator'!E:E,'Internal Staffing Calculator'!C:C,"")</f>
        <v/>
      </c>
      <c r="H6062" s="932" t="str">
        <f t="array" ref="H6062">if(F6062&lt;&gt;"", iferror(index('Internal Staffing Calculator'!B$8:B23500,match(F6062,'Internal Staffing Calculator'!E$8:E23500,0)), "Not In Budget"),"")</f>
        <v/>
      </c>
      <c r="I6062" s="184"/>
      <c r="J6062" s="184"/>
      <c r="K6062" s="184"/>
      <c r="L6062" s="183"/>
    </row>
    <row r="6063">
      <c r="A6063" s="454"/>
      <c r="B6063" s="927"/>
      <c r="C6063" s="580"/>
      <c r="D6063" s="939"/>
      <c r="E6063" s="940"/>
      <c r="F6063" s="941"/>
      <c r="G6063" s="937" t="str">
        <f t="array" ref="G6063">xlookup(F6063,'Internal Staffing Calculator'!E:E,'Internal Staffing Calculator'!C:C,"")</f>
        <v/>
      </c>
      <c r="H6063" s="932" t="str">
        <f t="array" ref="H6063">if(F6063&lt;&gt;"", iferror(index('Internal Staffing Calculator'!B$8:B23500,match(F6063,'Internal Staffing Calculator'!E$8:E23500,0)), "Not In Budget"),"")</f>
        <v/>
      </c>
      <c r="I6063" s="184"/>
      <c r="J6063" s="184"/>
      <c r="K6063" s="184"/>
      <c r="L6063" s="183"/>
    </row>
    <row r="6064">
      <c r="A6064" s="454"/>
      <c r="B6064" s="927"/>
      <c r="C6064" s="580"/>
      <c r="D6064" s="939"/>
      <c r="E6064" s="940"/>
      <c r="F6064" s="941"/>
      <c r="G6064" s="937" t="str">
        <f t="array" ref="G6064">xlookup(F6064,'Internal Staffing Calculator'!E:E,'Internal Staffing Calculator'!C:C,"")</f>
        <v/>
      </c>
      <c r="H6064" s="932" t="str">
        <f t="array" ref="H6064">if(F6064&lt;&gt;"", iferror(index('Internal Staffing Calculator'!B$8:B23500,match(F6064,'Internal Staffing Calculator'!E$8:E23500,0)), "Not In Budget"),"")</f>
        <v/>
      </c>
      <c r="I6064" s="184"/>
      <c r="J6064" s="184"/>
      <c r="K6064" s="184"/>
      <c r="L6064" s="183"/>
    </row>
    <row r="6065">
      <c r="A6065" s="454"/>
      <c r="B6065" s="927"/>
      <c r="C6065" s="580"/>
      <c r="D6065" s="939"/>
      <c r="E6065" s="940"/>
      <c r="F6065" s="941"/>
      <c r="G6065" s="937" t="str">
        <f t="array" ref="G6065">xlookup(F6065,'Internal Staffing Calculator'!E:E,'Internal Staffing Calculator'!C:C,"")</f>
        <v/>
      </c>
      <c r="H6065" s="932" t="str">
        <f t="array" ref="H6065">if(F6065&lt;&gt;"", iferror(index('Internal Staffing Calculator'!B$8:B23500,match(F6065,'Internal Staffing Calculator'!E$8:E23500,0)), "Not In Budget"),"")</f>
        <v/>
      </c>
      <c r="I6065" s="184"/>
      <c r="J6065" s="184"/>
      <c r="K6065" s="184"/>
      <c r="L6065" s="183"/>
    </row>
    <row r="6066">
      <c r="A6066" s="454"/>
      <c r="B6066" s="927"/>
      <c r="C6066" s="580"/>
      <c r="D6066" s="939"/>
      <c r="E6066" s="940"/>
      <c r="F6066" s="941"/>
      <c r="G6066" s="937" t="str">
        <f t="array" ref="G6066">xlookup(F6066,'Internal Staffing Calculator'!E:E,'Internal Staffing Calculator'!C:C,"")</f>
        <v/>
      </c>
      <c r="H6066" s="932" t="str">
        <f t="array" ref="H6066">if(F6066&lt;&gt;"", iferror(index('Internal Staffing Calculator'!B$8:B23500,match(F6066,'Internal Staffing Calculator'!E$8:E23500,0)), "Not In Budget"),"")</f>
        <v/>
      </c>
      <c r="I6066" s="184"/>
      <c r="J6066" s="184"/>
      <c r="K6066" s="184"/>
      <c r="L6066" s="183"/>
    </row>
    <row r="6067">
      <c r="A6067" s="454"/>
      <c r="B6067" s="927"/>
      <c r="C6067" s="580"/>
      <c r="D6067" s="939"/>
      <c r="E6067" s="940"/>
      <c r="F6067" s="941"/>
      <c r="G6067" s="937" t="str">
        <f t="array" ref="G6067">xlookup(F6067,'Internal Staffing Calculator'!E:E,'Internal Staffing Calculator'!C:C,"")</f>
        <v/>
      </c>
      <c r="H6067" s="932" t="str">
        <f t="array" ref="H6067">if(F6067&lt;&gt;"", iferror(index('Internal Staffing Calculator'!B$8:B23500,match(F6067,'Internal Staffing Calculator'!E$8:E23500,0)), "Not In Budget"),"")</f>
        <v/>
      </c>
      <c r="I6067" s="184"/>
      <c r="J6067" s="184"/>
      <c r="K6067" s="184"/>
      <c r="L6067" s="183"/>
    </row>
    <row r="6068">
      <c r="A6068" s="454"/>
      <c r="B6068" s="927"/>
      <c r="C6068" s="580"/>
      <c r="D6068" s="939"/>
      <c r="E6068" s="940"/>
      <c r="F6068" s="941"/>
      <c r="G6068" s="937" t="str">
        <f t="array" ref="G6068">xlookup(F6068,'Internal Staffing Calculator'!E:E,'Internal Staffing Calculator'!C:C,"")</f>
        <v/>
      </c>
      <c r="H6068" s="932" t="str">
        <f t="array" ref="H6068">if(F6068&lt;&gt;"", iferror(index('Internal Staffing Calculator'!B$8:B23500,match(F6068,'Internal Staffing Calculator'!E$8:E23500,0)), "Not In Budget"),"")</f>
        <v/>
      </c>
      <c r="I6068" s="184"/>
      <c r="J6068" s="184"/>
      <c r="K6068" s="184"/>
      <c r="L6068" s="183"/>
    </row>
    <row r="6069">
      <c r="A6069" s="454"/>
      <c r="B6069" s="927"/>
      <c r="C6069" s="580"/>
      <c r="D6069" s="939"/>
      <c r="E6069" s="940"/>
      <c r="F6069" s="941"/>
      <c r="G6069" s="937" t="str">
        <f t="array" ref="G6069">xlookup(F6069,'Internal Staffing Calculator'!E:E,'Internal Staffing Calculator'!C:C,"")</f>
        <v/>
      </c>
      <c r="H6069" s="932" t="str">
        <f t="array" ref="H6069">if(F6069&lt;&gt;"", iferror(index('Internal Staffing Calculator'!B$8:B23500,match(F6069,'Internal Staffing Calculator'!E$8:E23500,0)), "Not In Budget"),"")</f>
        <v/>
      </c>
      <c r="I6069" s="184"/>
      <c r="J6069" s="184"/>
      <c r="K6069" s="184"/>
      <c r="L6069" s="183"/>
    </row>
    <row r="6070">
      <c r="A6070" s="454"/>
      <c r="B6070" s="927"/>
      <c r="C6070" s="580"/>
      <c r="D6070" s="939"/>
      <c r="E6070" s="940"/>
      <c r="F6070" s="941"/>
      <c r="G6070" s="937" t="str">
        <f t="array" ref="G6070">xlookup(F6070,'Internal Staffing Calculator'!E:E,'Internal Staffing Calculator'!C:C,"")</f>
        <v/>
      </c>
      <c r="H6070" s="932" t="str">
        <f t="array" ref="H6070">if(F6070&lt;&gt;"", iferror(index('Internal Staffing Calculator'!B$8:B23500,match(F6070,'Internal Staffing Calculator'!E$8:E23500,0)), "Not In Budget"),"")</f>
        <v/>
      </c>
      <c r="I6070" s="184"/>
      <c r="J6070" s="184"/>
      <c r="K6070" s="184"/>
      <c r="L6070" s="183"/>
    </row>
    <row r="6071">
      <c r="A6071" s="454"/>
      <c r="B6071" s="927"/>
      <c r="C6071" s="580"/>
      <c r="D6071" s="939"/>
      <c r="E6071" s="940"/>
      <c r="F6071" s="941"/>
      <c r="G6071" s="937" t="str">
        <f t="array" ref="G6071">xlookup(F6071,'Internal Staffing Calculator'!E:E,'Internal Staffing Calculator'!C:C,"")</f>
        <v/>
      </c>
      <c r="H6071" s="932" t="str">
        <f t="array" ref="H6071">if(F6071&lt;&gt;"", iferror(index('Internal Staffing Calculator'!B$8:B23500,match(F6071,'Internal Staffing Calculator'!E$8:E23500,0)), "Not In Budget"),"")</f>
        <v/>
      </c>
      <c r="I6071" s="184"/>
      <c r="J6071" s="184"/>
      <c r="K6071" s="184"/>
      <c r="L6071" s="183"/>
    </row>
    <row r="6072">
      <c r="A6072" s="454"/>
      <c r="B6072" s="927"/>
      <c r="C6072" s="580"/>
      <c r="D6072" s="939"/>
      <c r="E6072" s="940"/>
      <c r="F6072" s="941"/>
      <c r="G6072" s="937" t="str">
        <f t="array" ref="G6072">xlookup(F6072,'Internal Staffing Calculator'!E:E,'Internal Staffing Calculator'!C:C,"")</f>
        <v/>
      </c>
      <c r="H6072" s="932" t="str">
        <f t="array" ref="H6072">if(F6072&lt;&gt;"", iferror(index('Internal Staffing Calculator'!B$8:B23500,match(F6072,'Internal Staffing Calculator'!E$8:E23500,0)), "Not In Budget"),"")</f>
        <v/>
      </c>
      <c r="I6072" s="184"/>
      <c r="J6072" s="184"/>
      <c r="K6072" s="184"/>
      <c r="L6072" s="183"/>
    </row>
    <row r="6073">
      <c r="A6073" s="454"/>
      <c r="B6073" s="927"/>
      <c r="C6073" s="580"/>
      <c r="D6073" s="939"/>
      <c r="E6073" s="940"/>
      <c r="F6073" s="941"/>
      <c r="G6073" s="937" t="str">
        <f t="array" ref="G6073">xlookup(F6073,'Internal Staffing Calculator'!E:E,'Internal Staffing Calculator'!C:C,"")</f>
        <v/>
      </c>
      <c r="H6073" s="932" t="str">
        <f t="array" ref="H6073">if(F6073&lt;&gt;"", iferror(index('Internal Staffing Calculator'!B$8:B23500,match(F6073,'Internal Staffing Calculator'!E$8:E23500,0)), "Not In Budget"),"")</f>
        <v/>
      </c>
      <c r="I6073" s="184"/>
      <c r="J6073" s="184"/>
      <c r="K6073" s="184"/>
      <c r="L6073" s="183"/>
    </row>
    <row r="6074">
      <c r="A6074" s="454"/>
      <c r="B6074" s="927"/>
      <c r="C6074" s="580"/>
      <c r="D6074" s="939"/>
      <c r="E6074" s="940"/>
      <c r="F6074" s="941"/>
      <c r="G6074" s="937" t="str">
        <f t="array" ref="G6074">xlookup(F6074,'Internal Staffing Calculator'!E:E,'Internal Staffing Calculator'!C:C,"")</f>
        <v/>
      </c>
      <c r="H6074" s="932" t="str">
        <f t="array" ref="H6074">if(F6074&lt;&gt;"", iferror(index('Internal Staffing Calculator'!B$8:B23500,match(F6074,'Internal Staffing Calculator'!E$8:E23500,0)), "Not In Budget"),"")</f>
        <v/>
      </c>
      <c r="I6074" s="184"/>
      <c r="J6074" s="184"/>
      <c r="K6074" s="184"/>
      <c r="L6074" s="183"/>
    </row>
    <row r="6075">
      <c r="A6075" s="454"/>
      <c r="B6075" s="927"/>
      <c r="C6075" s="580"/>
      <c r="D6075" s="939"/>
      <c r="E6075" s="940"/>
      <c r="F6075" s="941"/>
      <c r="G6075" s="937" t="str">
        <f t="array" ref="G6075">xlookup(F6075,'Internal Staffing Calculator'!E:E,'Internal Staffing Calculator'!C:C,"")</f>
        <v/>
      </c>
      <c r="H6075" s="932" t="str">
        <f t="array" ref="H6075">if(F6075&lt;&gt;"", iferror(index('Internal Staffing Calculator'!B$8:B23500,match(F6075,'Internal Staffing Calculator'!E$8:E23500,0)), "Not In Budget"),"")</f>
        <v/>
      </c>
      <c r="I6075" s="184"/>
      <c r="J6075" s="184"/>
      <c r="K6075" s="184"/>
      <c r="L6075" s="183"/>
    </row>
    <row r="6076">
      <c r="A6076" s="454"/>
      <c r="B6076" s="927"/>
      <c r="C6076" s="580"/>
      <c r="D6076" s="939"/>
      <c r="E6076" s="940"/>
      <c r="F6076" s="941"/>
      <c r="G6076" s="937" t="str">
        <f t="array" ref="G6076">xlookup(F6076,'Internal Staffing Calculator'!E:E,'Internal Staffing Calculator'!C:C,"")</f>
        <v/>
      </c>
      <c r="H6076" s="932" t="str">
        <f t="array" ref="H6076">if(F6076&lt;&gt;"", iferror(index('Internal Staffing Calculator'!B$8:B23500,match(F6076,'Internal Staffing Calculator'!E$8:E23500,0)), "Not In Budget"),"")</f>
        <v/>
      </c>
      <c r="I6076" s="184"/>
      <c r="J6076" s="184"/>
      <c r="K6076" s="184"/>
      <c r="L6076" s="183"/>
    </row>
    <row r="6077">
      <c r="A6077" s="454"/>
      <c r="B6077" s="927"/>
      <c r="C6077" s="580"/>
      <c r="D6077" s="939"/>
      <c r="E6077" s="940"/>
      <c r="F6077" s="941"/>
      <c r="G6077" s="937" t="str">
        <f t="array" ref="G6077">xlookup(F6077,'Internal Staffing Calculator'!E:E,'Internal Staffing Calculator'!C:C,"")</f>
        <v/>
      </c>
      <c r="H6077" s="932" t="str">
        <f t="array" ref="H6077">if(F6077&lt;&gt;"", iferror(index('Internal Staffing Calculator'!B$8:B23500,match(F6077,'Internal Staffing Calculator'!E$8:E23500,0)), "Not In Budget"),"")</f>
        <v/>
      </c>
      <c r="I6077" s="184"/>
      <c r="J6077" s="184"/>
      <c r="K6077" s="184"/>
      <c r="L6077" s="183"/>
    </row>
    <row r="6078">
      <c r="A6078" s="454"/>
      <c r="B6078" s="927"/>
      <c r="C6078" s="580"/>
      <c r="D6078" s="939"/>
      <c r="E6078" s="940"/>
      <c r="F6078" s="941"/>
      <c r="G6078" s="937" t="str">
        <f t="array" ref="G6078">xlookup(F6078,'Internal Staffing Calculator'!E:E,'Internal Staffing Calculator'!C:C,"")</f>
        <v/>
      </c>
      <c r="H6078" s="932" t="str">
        <f t="array" ref="H6078">if(F6078&lt;&gt;"", iferror(index('Internal Staffing Calculator'!B$8:B23500,match(F6078,'Internal Staffing Calculator'!E$8:E23500,0)), "Not In Budget"),"")</f>
        <v/>
      </c>
      <c r="I6078" s="184"/>
      <c r="J6078" s="184"/>
      <c r="K6078" s="184"/>
      <c r="L6078" s="183"/>
    </row>
    <row r="6079">
      <c r="A6079" s="454"/>
      <c r="B6079" s="927"/>
      <c r="C6079" s="580"/>
      <c r="D6079" s="939"/>
      <c r="E6079" s="940"/>
      <c r="F6079" s="941"/>
      <c r="G6079" s="937" t="str">
        <f t="array" ref="G6079">xlookup(F6079,'Internal Staffing Calculator'!E:E,'Internal Staffing Calculator'!C:C,"")</f>
        <v/>
      </c>
      <c r="H6079" s="932" t="str">
        <f t="array" ref="H6079">if(F6079&lt;&gt;"", iferror(index('Internal Staffing Calculator'!B$8:B23500,match(F6079,'Internal Staffing Calculator'!E$8:E23500,0)), "Not In Budget"),"")</f>
        <v/>
      </c>
      <c r="I6079" s="184"/>
      <c r="J6079" s="184"/>
      <c r="K6079" s="184"/>
      <c r="L6079" s="183"/>
    </row>
    <row r="6080">
      <c r="A6080" s="454"/>
      <c r="B6080" s="927"/>
      <c r="C6080" s="580"/>
      <c r="D6080" s="939"/>
      <c r="E6080" s="940"/>
      <c r="F6080" s="941"/>
      <c r="G6080" s="937" t="str">
        <f t="array" ref="G6080">xlookup(F6080,'Internal Staffing Calculator'!E:E,'Internal Staffing Calculator'!C:C,"")</f>
        <v/>
      </c>
      <c r="H6080" s="932" t="str">
        <f t="array" ref="H6080">if(F6080&lt;&gt;"", iferror(index('Internal Staffing Calculator'!B$8:B23500,match(F6080,'Internal Staffing Calculator'!E$8:E23500,0)), "Not In Budget"),"")</f>
        <v/>
      </c>
      <c r="I6080" s="184"/>
      <c r="J6080" s="184"/>
      <c r="K6080" s="184"/>
      <c r="L6080" s="183"/>
    </row>
    <row r="6081">
      <c r="A6081" s="454"/>
      <c r="B6081" s="927"/>
      <c r="C6081" s="580"/>
      <c r="D6081" s="939"/>
      <c r="E6081" s="940"/>
      <c r="F6081" s="941"/>
      <c r="G6081" s="937" t="str">
        <f t="array" ref="G6081">xlookup(F6081,'Internal Staffing Calculator'!E:E,'Internal Staffing Calculator'!C:C,"")</f>
        <v/>
      </c>
      <c r="H6081" s="932" t="str">
        <f t="array" ref="H6081">if(F6081&lt;&gt;"", iferror(index('Internal Staffing Calculator'!B$8:B23500,match(F6081,'Internal Staffing Calculator'!E$8:E23500,0)), "Not In Budget"),"")</f>
        <v/>
      </c>
      <c r="I6081" s="184"/>
      <c r="J6081" s="184"/>
      <c r="K6081" s="184"/>
      <c r="L6081" s="183"/>
    </row>
    <row r="6082">
      <c r="A6082" s="454"/>
      <c r="B6082" s="927"/>
      <c r="C6082" s="580"/>
      <c r="D6082" s="939"/>
      <c r="E6082" s="940"/>
      <c r="F6082" s="941"/>
      <c r="G6082" s="937" t="str">
        <f t="array" ref="G6082">xlookup(F6082,'Internal Staffing Calculator'!E:E,'Internal Staffing Calculator'!C:C,"")</f>
        <v/>
      </c>
      <c r="H6082" s="932" t="str">
        <f t="array" ref="H6082">if(F6082&lt;&gt;"", iferror(index('Internal Staffing Calculator'!B$8:B23500,match(F6082,'Internal Staffing Calculator'!E$8:E23500,0)), "Not In Budget"),"")</f>
        <v/>
      </c>
      <c r="I6082" s="184"/>
      <c r="J6082" s="184"/>
      <c r="K6082" s="184"/>
      <c r="L6082" s="183"/>
    </row>
    <row r="6083">
      <c r="A6083" s="454"/>
      <c r="B6083" s="927"/>
      <c r="C6083" s="580"/>
      <c r="D6083" s="939"/>
      <c r="E6083" s="940"/>
      <c r="F6083" s="941"/>
      <c r="G6083" s="937" t="str">
        <f t="array" ref="G6083">xlookup(F6083,'Internal Staffing Calculator'!E:E,'Internal Staffing Calculator'!C:C,"")</f>
        <v/>
      </c>
      <c r="H6083" s="932" t="str">
        <f t="array" ref="H6083">if(F6083&lt;&gt;"", iferror(index('Internal Staffing Calculator'!B$8:B23500,match(F6083,'Internal Staffing Calculator'!E$8:E23500,0)), "Not In Budget"),"")</f>
        <v/>
      </c>
      <c r="I6083" s="184"/>
      <c r="J6083" s="184"/>
      <c r="K6083" s="184"/>
      <c r="L6083" s="183"/>
    </row>
    <row r="6084">
      <c r="A6084" s="454"/>
      <c r="B6084" s="927"/>
      <c r="C6084" s="580"/>
      <c r="D6084" s="939"/>
      <c r="E6084" s="940"/>
      <c r="F6084" s="941"/>
      <c r="G6084" s="937" t="str">
        <f t="array" ref="G6084">xlookup(F6084,'Internal Staffing Calculator'!E:E,'Internal Staffing Calculator'!C:C,"")</f>
        <v/>
      </c>
      <c r="H6084" s="932" t="str">
        <f t="array" ref="H6084">if(F6084&lt;&gt;"", iferror(index('Internal Staffing Calculator'!B$8:B23500,match(F6084,'Internal Staffing Calculator'!E$8:E23500,0)), "Not In Budget"),"")</f>
        <v/>
      </c>
      <c r="I6084" s="184"/>
      <c r="J6084" s="184"/>
      <c r="K6084" s="184"/>
      <c r="L6084" s="183"/>
    </row>
    <row r="6085">
      <c r="A6085" s="454"/>
      <c r="B6085" s="927"/>
      <c r="C6085" s="580"/>
      <c r="D6085" s="939"/>
      <c r="E6085" s="940"/>
      <c r="F6085" s="941"/>
      <c r="G6085" s="937" t="str">
        <f t="array" ref="G6085">xlookup(F6085,'Internal Staffing Calculator'!E:E,'Internal Staffing Calculator'!C:C,"")</f>
        <v/>
      </c>
      <c r="H6085" s="932" t="str">
        <f t="array" ref="H6085">if(F6085&lt;&gt;"", iferror(index('Internal Staffing Calculator'!B$8:B23500,match(F6085,'Internal Staffing Calculator'!E$8:E23500,0)), "Not In Budget"),"")</f>
        <v/>
      </c>
      <c r="I6085" s="184"/>
      <c r="J6085" s="184"/>
      <c r="K6085" s="184"/>
      <c r="L6085" s="183"/>
    </row>
    <row r="6086">
      <c r="A6086" s="454"/>
      <c r="B6086" s="927"/>
      <c r="C6086" s="580"/>
      <c r="D6086" s="939"/>
      <c r="E6086" s="940"/>
      <c r="F6086" s="941"/>
      <c r="G6086" s="937" t="str">
        <f t="array" ref="G6086">xlookup(F6086,'Internal Staffing Calculator'!E:E,'Internal Staffing Calculator'!C:C,"")</f>
        <v/>
      </c>
      <c r="H6086" s="932" t="str">
        <f t="array" ref="H6086">if(F6086&lt;&gt;"", iferror(index('Internal Staffing Calculator'!B$8:B23500,match(F6086,'Internal Staffing Calculator'!E$8:E23500,0)), "Not In Budget"),"")</f>
        <v/>
      </c>
      <c r="I6086" s="184"/>
      <c r="J6086" s="184"/>
      <c r="K6086" s="184"/>
      <c r="L6086" s="183"/>
    </row>
    <row r="6087">
      <c r="A6087" s="454"/>
      <c r="B6087" s="927"/>
      <c r="C6087" s="580"/>
      <c r="D6087" s="939"/>
      <c r="E6087" s="940"/>
      <c r="F6087" s="941"/>
      <c r="G6087" s="937" t="str">
        <f t="array" ref="G6087">xlookup(F6087,'Internal Staffing Calculator'!E:E,'Internal Staffing Calculator'!C:C,"")</f>
        <v/>
      </c>
      <c r="H6087" s="932" t="str">
        <f t="array" ref="H6087">if(F6087&lt;&gt;"", iferror(index('Internal Staffing Calculator'!B$8:B23500,match(F6087,'Internal Staffing Calculator'!E$8:E23500,0)), "Not In Budget"),"")</f>
        <v/>
      </c>
      <c r="I6087" s="184"/>
      <c r="J6087" s="184"/>
      <c r="K6087" s="184"/>
      <c r="L6087" s="183"/>
    </row>
    <row r="6088">
      <c r="A6088" s="454"/>
      <c r="B6088" s="927"/>
      <c r="C6088" s="580"/>
      <c r="D6088" s="939"/>
      <c r="E6088" s="940"/>
      <c r="F6088" s="941"/>
      <c r="G6088" s="937" t="str">
        <f t="array" ref="G6088">xlookup(F6088,'Internal Staffing Calculator'!E:E,'Internal Staffing Calculator'!C:C,"")</f>
        <v/>
      </c>
      <c r="H6088" s="932" t="str">
        <f t="array" ref="H6088">if(F6088&lt;&gt;"", iferror(index('Internal Staffing Calculator'!B$8:B23500,match(F6088,'Internal Staffing Calculator'!E$8:E23500,0)), "Not In Budget"),"")</f>
        <v/>
      </c>
      <c r="I6088" s="184"/>
      <c r="J6088" s="184"/>
      <c r="K6088" s="184"/>
      <c r="L6088" s="183"/>
    </row>
    <row r="6089">
      <c r="A6089" s="454"/>
      <c r="B6089" s="927"/>
      <c r="C6089" s="580"/>
      <c r="D6089" s="939"/>
      <c r="E6089" s="940"/>
      <c r="F6089" s="941"/>
      <c r="G6089" s="937" t="str">
        <f t="array" ref="G6089">xlookup(F6089,'Internal Staffing Calculator'!E:E,'Internal Staffing Calculator'!C:C,"")</f>
        <v/>
      </c>
      <c r="H6089" s="932" t="str">
        <f t="array" ref="H6089">if(F6089&lt;&gt;"", iferror(index('Internal Staffing Calculator'!B$8:B23500,match(F6089,'Internal Staffing Calculator'!E$8:E23500,0)), "Not In Budget"),"")</f>
        <v/>
      </c>
      <c r="I6089" s="184"/>
      <c r="J6089" s="184"/>
      <c r="K6089" s="184"/>
      <c r="L6089" s="183"/>
    </row>
    <row r="6090">
      <c r="A6090" s="454"/>
      <c r="B6090" s="927"/>
      <c r="C6090" s="580"/>
      <c r="D6090" s="939"/>
      <c r="E6090" s="940"/>
      <c r="F6090" s="941"/>
      <c r="G6090" s="937" t="str">
        <f t="array" ref="G6090">xlookup(F6090,'Internal Staffing Calculator'!E:E,'Internal Staffing Calculator'!C:C,"")</f>
        <v/>
      </c>
      <c r="H6090" s="932" t="str">
        <f t="array" ref="H6090">if(F6090&lt;&gt;"", iferror(index('Internal Staffing Calculator'!B$8:B23500,match(F6090,'Internal Staffing Calculator'!E$8:E23500,0)), "Not In Budget"),"")</f>
        <v/>
      </c>
      <c r="I6090" s="184"/>
      <c r="J6090" s="184"/>
      <c r="K6090" s="184"/>
      <c r="L6090" s="183"/>
    </row>
    <row r="6091">
      <c r="A6091" s="454"/>
      <c r="B6091" s="927"/>
      <c r="C6091" s="580"/>
      <c r="D6091" s="939"/>
      <c r="E6091" s="940"/>
      <c r="F6091" s="941"/>
      <c r="G6091" s="937" t="str">
        <f t="array" ref="G6091">xlookup(F6091,'Internal Staffing Calculator'!E:E,'Internal Staffing Calculator'!C:C,"")</f>
        <v/>
      </c>
      <c r="H6091" s="932" t="str">
        <f t="array" ref="H6091">if(F6091&lt;&gt;"", iferror(index('Internal Staffing Calculator'!B$8:B23500,match(F6091,'Internal Staffing Calculator'!E$8:E23500,0)), "Not In Budget"),"")</f>
        <v/>
      </c>
      <c r="I6091" s="184"/>
      <c r="J6091" s="184"/>
      <c r="K6091" s="184"/>
      <c r="L6091" s="183"/>
    </row>
    <row r="6092">
      <c r="A6092" s="454"/>
      <c r="B6092" s="927"/>
      <c r="C6092" s="580"/>
      <c r="D6092" s="939"/>
      <c r="E6092" s="940"/>
      <c r="F6092" s="941"/>
      <c r="G6092" s="937" t="str">
        <f t="array" ref="G6092">xlookup(F6092,'Internal Staffing Calculator'!E:E,'Internal Staffing Calculator'!C:C,"")</f>
        <v/>
      </c>
      <c r="H6092" s="932" t="str">
        <f t="array" ref="H6092">if(F6092&lt;&gt;"", iferror(index('Internal Staffing Calculator'!B$8:B23500,match(F6092,'Internal Staffing Calculator'!E$8:E23500,0)), "Not In Budget"),"")</f>
        <v/>
      </c>
      <c r="I6092" s="184"/>
      <c r="J6092" s="184"/>
      <c r="K6092" s="184"/>
      <c r="L6092" s="183"/>
    </row>
    <row r="6093">
      <c r="A6093" s="454"/>
      <c r="B6093" s="927"/>
      <c r="C6093" s="580"/>
      <c r="D6093" s="939"/>
      <c r="E6093" s="940"/>
      <c r="F6093" s="941"/>
      <c r="G6093" s="937" t="str">
        <f t="array" ref="G6093">xlookup(F6093,'Internal Staffing Calculator'!E:E,'Internal Staffing Calculator'!C:C,"")</f>
        <v/>
      </c>
      <c r="H6093" s="932" t="str">
        <f t="array" ref="H6093">if(F6093&lt;&gt;"", iferror(index('Internal Staffing Calculator'!B$8:B23500,match(F6093,'Internal Staffing Calculator'!E$8:E23500,0)), "Not In Budget"),"")</f>
        <v/>
      </c>
      <c r="I6093" s="184"/>
      <c r="J6093" s="184"/>
      <c r="K6093" s="184"/>
      <c r="L6093" s="183"/>
    </row>
    <row r="6094">
      <c r="A6094" s="454"/>
      <c r="B6094" s="927"/>
      <c r="C6094" s="580"/>
      <c r="D6094" s="939"/>
      <c r="E6094" s="940"/>
      <c r="F6094" s="941"/>
      <c r="G6094" s="937" t="str">
        <f t="array" ref="G6094">xlookup(F6094,'Internal Staffing Calculator'!E:E,'Internal Staffing Calculator'!C:C,"")</f>
        <v/>
      </c>
      <c r="H6094" s="932" t="str">
        <f t="array" ref="H6094">if(F6094&lt;&gt;"", iferror(index('Internal Staffing Calculator'!B$8:B23500,match(F6094,'Internal Staffing Calculator'!E$8:E23500,0)), "Not In Budget"),"")</f>
        <v/>
      </c>
      <c r="I6094" s="184"/>
      <c r="J6094" s="184"/>
      <c r="K6094" s="184"/>
      <c r="L6094" s="183"/>
    </row>
    <row r="6095">
      <c r="A6095" s="454"/>
      <c r="B6095" s="927"/>
      <c r="C6095" s="580"/>
      <c r="D6095" s="939"/>
      <c r="E6095" s="940"/>
      <c r="F6095" s="941"/>
      <c r="G6095" s="937" t="str">
        <f t="array" ref="G6095">xlookup(F6095,'Internal Staffing Calculator'!E:E,'Internal Staffing Calculator'!C:C,"")</f>
        <v/>
      </c>
      <c r="H6095" s="932" t="str">
        <f t="array" ref="H6095">if(F6095&lt;&gt;"", iferror(index('Internal Staffing Calculator'!B$8:B23500,match(F6095,'Internal Staffing Calculator'!E$8:E23500,0)), "Not In Budget"),"")</f>
        <v/>
      </c>
      <c r="I6095" s="184"/>
      <c r="J6095" s="184"/>
      <c r="K6095" s="184"/>
      <c r="L6095" s="183"/>
    </row>
    <row r="6096">
      <c r="A6096" s="454"/>
      <c r="B6096" s="927"/>
      <c r="C6096" s="580"/>
      <c r="D6096" s="939"/>
      <c r="E6096" s="940"/>
      <c r="F6096" s="941"/>
      <c r="G6096" s="937" t="str">
        <f t="array" ref="G6096">xlookup(F6096,'Internal Staffing Calculator'!E:E,'Internal Staffing Calculator'!C:C,"")</f>
        <v/>
      </c>
      <c r="H6096" s="932" t="str">
        <f t="array" ref="H6096">if(F6096&lt;&gt;"", iferror(index('Internal Staffing Calculator'!B$8:B23500,match(F6096,'Internal Staffing Calculator'!E$8:E23500,0)), "Not In Budget"),"")</f>
        <v/>
      </c>
      <c r="I6096" s="184"/>
      <c r="J6096" s="184"/>
      <c r="K6096" s="184"/>
      <c r="L6096" s="183"/>
    </row>
    <row r="6097">
      <c r="A6097" s="454"/>
      <c r="B6097" s="927"/>
      <c r="C6097" s="580"/>
      <c r="D6097" s="939"/>
      <c r="E6097" s="940"/>
      <c r="F6097" s="941"/>
      <c r="G6097" s="937" t="str">
        <f t="array" ref="G6097">xlookup(F6097,'Internal Staffing Calculator'!E:E,'Internal Staffing Calculator'!C:C,"")</f>
        <v/>
      </c>
      <c r="H6097" s="932" t="str">
        <f t="array" ref="H6097">if(F6097&lt;&gt;"", iferror(index('Internal Staffing Calculator'!B$8:B23500,match(F6097,'Internal Staffing Calculator'!E$8:E23500,0)), "Not In Budget"),"")</f>
        <v/>
      </c>
      <c r="I6097" s="184"/>
      <c r="J6097" s="184"/>
      <c r="K6097" s="184"/>
      <c r="L6097" s="183"/>
    </row>
    <row r="6098">
      <c r="A6098" s="454"/>
      <c r="B6098" s="927"/>
      <c r="C6098" s="580"/>
      <c r="D6098" s="939"/>
      <c r="E6098" s="940"/>
      <c r="F6098" s="941"/>
      <c r="G6098" s="937" t="str">
        <f t="array" ref="G6098">xlookup(F6098,'Internal Staffing Calculator'!E:E,'Internal Staffing Calculator'!C:C,"")</f>
        <v/>
      </c>
      <c r="H6098" s="932" t="str">
        <f t="array" ref="H6098">if(F6098&lt;&gt;"", iferror(index('Internal Staffing Calculator'!B$8:B23500,match(F6098,'Internal Staffing Calculator'!E$8:E23500,0)), "Not In Budget"),"")</f>
        <v/>
      </c>
      <c r="I6098" s="184"/>
      <c r="J6098" s="184"/>
      <c r="K6098" s="184"/>
      <c r="L6098" s="183"/>
    </row>
    <row r="6099">
      <c r="A6099" s="454"/>
      <c r="B6099" s="927"/>
      <c r="C6099" s="580"/>
      <c r="D6099" s="939"/>
      <c r="E6099" s="940"/>
      <c r="F6099" s="941"/>
      <c r="G6099" s="937" t="str">
        <f t="array" ref="G6099">xlookup(F6099,'Internal Staffing Calculator'!E:E,'Internal Staffing Calculator'!C:C,"")</f>
        <v/>
      </c>
      <c r="H6099" s="932" t="str">
        <f t="array" ref="H6099">if(F6099&lt;&gt;"", iferror(index('Internal Staffing Calculator'!B$8:B23500,match(F6099,'Internal Staffing Calculator'!E$8:E23500,0)), "Not In Budget"),"")</f>
        <v/>
      </c>
      <c r="I6099" s="184"/>
      <c r="J6099" s="184"/>
      <c r="K6099" s="184"/>
      <c r="L6099" s="183"/>
    </row>
    <row r="6100">
      <c r="A6100" s="454"/>
      <c r="B6100" s="927"/>
      <c r="C6100" s="580"/>
      <c r="D6100" s="939"/>
      <c r="E6100" s="940"/>
      <c r="F6100" s="941"/>
      <c r="G6100" s="937" t="str">
        <f t="array" ref="G6100">xlookup(F6100,'Internal Staffing Calculator'!E:E,'Internal Staffing Calculator'!C:C,"")</f>
        <v/>
      </c>
      <c r="H6100" s="932" t="str">
        <f t="array" ref="H6100">if(F6100&lt;&gt;"", iferror(index('Internal Staffing Calculator'!B$8:B23500,match(F6100,'Internal Staffing Calculator'!E$8:E23500,0)), "Not In Budget"),"")</f>
        <v/>
      </c>
      <c r="I6100" s="184"/>
      <c r="J6100" s="184"/>
      <c r="K6100" s="184"/>
      <c r="L6100" s="183"/>
    </row>
    <row r="6101">
      <c r="A6101" s="454"/>
      <c r="B6101" s="927"/>
      <c r="C6101" s="580"/>
      <c r="D6101" s="939"/>
      <c r="E6101" s="940"/>
      <c r="F6101" s="941"/>
      <c r="G6101" s="937" t="str">
        <f t="array" ref="G6101">xlookup(F6101,'Internal Staffing Calculator'!E:E,'Internal Staffing Calculator'!C:C,"")</f>
        <v/>
      </c>
      <c r="H6101" s="932" t="str">
        <f t="array" ref="H6101">if(F6101&lt;&gt;"", iferror(index('Internal Staffing Calculator'!B$8:B23500,match(F6101,'Internal Staffing Calculator'!E$8:E23500,0)), "Not In Budget"),"")</f>
        <v/>
      </c>
      <c r="I6101" s="184"/>
      <c r="J6101" s="184"/>
      <c r="K6101" s="184"/>
      <c r="L6101" s="183"/>
    </row>
    <row r="6102">
      <c r="A6102" s="454"/>
      <c r="B6102" s="927"/>
      <c r="C6102" s="580"/>
      <c r="D6102" s="939"/>
      <c r="E6102" s="940"/>
      <c r="F6102" s="941"/>
      <c r="G6102" s="937" t="str">
        <f t="array" ref="G6102">xlookup(F6102,'Internal Staffing Calculator'!E:E,'Internal Staffing Calculator'!C:C,"")</f>
        <v/>
      </c>
      <c r="H6102" s="932" t="str">
        <f t="array" ref="H6102">if(F6102&lt;&gt;"", iferror(index('Internal Staffing Calculator'!B$8:B23500,match(F6102,'Internal Staffing Calculator'!E$8:E23500,0)), "Not In Budget"),"")</f>
        <v/>
      </c>
      <c r="I6102" s="184"/>
      <c r="J6102" s="184"/>
      <c r="K6102" s="184"/>
      <c r="L6102" s="183"/>
    </row>
    <row r="6103">
      <c r="A6103" s="454"/>
      <c r="B6103" s="927"/>
      <c r="C6103" s="580"/>
      <c r="D6103" s="939"/>
      <c r="E6103" s="940"/>
      <c r="F6103" s="941"/>
      <c r="G6103" s="937" t="str">
        <f t="array" ref="G6103">xlookup(F6103,'Internal Staffing Calculator'!E:E,'Internal Staffing Calculator'!C:C,"")</f>
        <v/>
      </c>
      <c r="H6103" s="932" t="str">
        <f t="array" ref="H6103">if(F6103&lt;&gt;"", iferror(index('Internal Staffing Calculator'!B$8:B23500,match(F6103,'Internal Staffing Calculator'!E$8:E23500,0)), "Not In Budget"),"")</f>
        <v/>
      </c>
      <c r="I6103" s="184"/>
      <c r="J6103" s="184"/>
      <c r="K6103" s="184"/>
      <c r="L6103" s="183"/>
    </row>
    <row r="6104">
      <c r="A6104" s="454"/>
      <c r="B6104" s="927"/>
      <c r="C6104" s="580"/>
      <c r="D6104" s="939"/>
      <c r="E6104" s="940"/>
      <c r="F6104" s="941"/>
      <c r="G6104" s="937" t="str">
        <f t="array" ref="G6104">xlookup(F6104,'Internal Staffing Calculator'!E:E,'Internal Staffing Calculator'!C:C,"")</f>
        <v/>
      </c>
      <c r="H6104" s="932" t="str">
        <f t="array" ref="H6104">if(F6104&lt;&gt;"", iferror(index('Internal Staffing Calculator'!B$8:B23500,match(F6104,'Internal Staffing Calculator'!E$8:E23500,0)), "Not In Budget"),"")</f>
        <v/>
      </c>
      <c r="I6104" s="184"/>
      <c r="J6104" s="184"/>
      <c r="K6104" s="184"/>
      <c r="L6104" s="183"/>
    </row>
    <row r="6105">
      <c r="A6105" s="454"/>
      <c r="B6105" s="927"/>
      <c r="C6105" s="580"/>
      <c r="D6105" s="939"/>
      <c r="E6105" s="940"/>
      <c r="F6105" s="941"/>
      <c r="G6105" s="937" t="str">
        <f t="array" ref="G6105">xlookup(F6105,'Internal Staffing Calculator'!E:E,'Internal Staffing Calculator'!C:C,"")</f>
        <v/>
      </c>
      <c r="H6105" s="932" t="str">
        <f t="array" ref="H6105">if(F6105&lt;&gt;"", iferror(index('Internal Staffing Calculator'!B$8:B23500,match(F6105,'Internal Staffing Calculator'!E$8:E23500,0)), "Not In Budget"),"")</f>
        <v/>
      </c>
      <c r="I6105" s="184"/>
      <c r="J6105" s="184"/>
      <c r="K6105" s="184"/>
      <c r="L6105" s="183"/>
    </row>
    <row r="6106">
      <c r="A6106" s="454"/>
      <c r="B6106" s="927"/>
      <c r="C6106" s="580"/>
      <c r="D6106" s="939"/>
      <c r="E6106" s="940"/>
      <c r="F6106" s="941"/>
      <c r="G6106" s="937" t="str">
        <f t="array" ref="G6106">xlookup(F6106,'Internal Staffing Calculator'!E:E,'Internal Staffing Calculator'!C:C,"")</f>
        <v/>
      </c>
      <c r="H6106" s="932" t="str">
        <f t="array" ref="H6106">if(F6106&lt;&gt;"", iferror(index('Internal Staffing Calculator'!B$8:B23500,match(F6106,'Internal Staffing Calculator'!E$8:E23500,0)), "Not In Budget"),"")</f>
        <v/>
      </c>
      <c r="I6106" s="184"/>
      <c r="J6106" s="184"/>
      <c r="K6106" s="184"/>
      <c r="L6106" s="183"/>
    </row>
    <row r="6107">
      <c r="A6107" s="454"/>
      <c r="B6107" s="927"/>
      <c r="C6107" s="580"/>
      <c r="D6107" s="939"/>
      <c r="E6107" s="940"/>
      <c r="F6107" s="941"/>
      <c r="G6107" s="937" t="str">
        <f t="array" ref="G6107">xlookup(F6107,'Internal Staffing Calculator'!E:E,'Internal Staffing Calculator'!C:C,"")</f>
        <v/>
      </c>
      <c r="H6107" s="932" t="str">
        <f t="array" ref="H6107">if(F6107&lt;&gt;"", iferror(index('Internal Staffing Calculator'!B$8:B23500,match(F6107,'Internal Staffing Calculator'!E$8:E23500,0)), "Not In Budget"),"")</f>
        <v/>
      </c>
      <c r="I6107" s="184"/>
      <c r="J6107" s="184"/>
      <c r="K6107" s="184"/>
      <c r="L6107" s="183"/>
    </row>
    <row r="6108">
      <c r="A6108" s="454"/>
      <c r="B6108" s="927"/>
      <c r="C6108" s="580"/>
      <c r="D6108" s="939"/>
      <c r="E6108" s="940"/>
      <c r="F6108" s="941"/>
      <c r="G6108" s="937" t="str">
        <f t="array" ref="G6108">xlookup(F6108,'Internal Staffing Calculator'!E:E,'Internal Staffing Calculator'!C:C,"")</f>
        <v/>
      </c>
      <c r="H6108" s="932" t="str">
        <f t="array" ref="H6108">if(F6108&lt;&gt;"", iferror(index('Internal Staffing Calculator'!B$8:B23500,match(F6108,'Internal Staffing Calculator'!E$8:E23500,0)), "Not In Budget"),"")</f>
        <v/>
      </c>
      <c r="I6108" s="184"/>
      <c r="J6108" s="184"/>
      <c r="K6108" s="184"/>
      <c r="L6108" s="183"/>
    </row>
    <row r="6109">
      <c r="A6109" s="454"/>
      <c r="B6109" s="927"/>
      <c r="C6109" s="580"/>
      <c r="D6109" s="939"/>
      <c r="E6109" s="940"/>
      <c r="F6109" s="941"/>
      <c r="G6109" s="937" t="str">
        <f t="array" ref="G6109">xlookup(F6109,'Internal Staffing Calculator'!E:E,'Internal Staffing Calculator'!C:C,"")</f>
        <v/>
      </c>
      <c r="H6109" s="932" t="str">
        <f t="array" ref="H6109">if(F6109&lt;&gt;"", iferror(index('Internal Staffing Calculator'!B$8:B23500,match(F6109,'Internal Staffing Calculator'!E$8:E23500,0)), "Not In Budget"),"")</f>
        <v/>
      </c>
      <c r="I6109" s="184"/>
      <c r="J6109" s="184"/>
      <c r="K6109" s="184"/>
      <c r="L6109" s="183"/>
    </row>
    <row r="6110">
      <c r="A6110" s="454"/>
      <c r="B6110" s="927"/>
      <c r="C6110" s="580"/>
      <c r="D6110" s="939"/>
      <c r="E6110" s="940"/>
      <c r="F6110" s="941"/>
      <c r="G6110" s="937" t="str">
        <f t="array" ref="G6110">xlookup(F6110,'Internal Staffing Calculator'!E:E,'Internal Staffing Calculator'!C:C,"")</f>
        <v/>
      </c>
      <c r="H6110" s="932" t="str">
        <f t="array" ref="H6110">if(F6110&lt;&gt;"", iferror(index('Internal Staffing Calculator'!B$8:B23500,match(F6110,'Internal Staffing Calculator'!E$8:E23500,0)), "Not In Budget"),"")</f>
        <v/>
      </c>
      <c r="I6110" s="184"/>
      <c r="J6110" s="184"/>
      <c r="K6110" s="184"/>
      <c r="L6110" s="183"/>
    </row>
    <row r="6111">
      <c r="A6111" s="454"/>
      <c r="B6111" s="927"/>
      <c r="C6111" s="580"/>
      <c r="D6111" s="939"/>
      <c r="E6111" s="940"/>
      <c r="F6111" s="941"/>
      <c r="G6111" s="937" t="str">
        <f t="array" ref="G6111">xlookup(F6111,'Internal Staffing Calculator'!E:E,'Internal Staffing Calculator'!C:C,"")</f>
        <v/>
      </c>
      <c r="H6111" s="932" t="str">
        <f t="array" ref="H6111">if(F6111&lt;&gt;"", iferror(index('Internal Staffing Calculator'!B$8:B23500,match(F6111,'Internal Staffing Calculator'!E$8:E23500,0)), "Not In Budget"),"")</f>
        <v/>
      </c>
      <c r="I6111" s="184"/>
      <c r="J6111" s="184"/>
      <c r="K6111" s="184"/>
      <c r="L6111" s="183"/>
    </row>
    <row r="6112">
      <c r="A6112" s="454"/>
      <c r="B6112" s="927"/>
      <c r="C6112" s="580"/>
      <c r="D6112" s="939"/>
      <c r="E6112" s="940"/>
      <c r="F6112" s="941"/>
      <c r="G6112" s="937" t="str">
        <f t="array" ref="G6112">xlookup(F6112,'Internal Staffing Calculator'!E:E,'Internal Staffing Calculator'!C:C,"")</f>
        <v/>
      </c>
      <c r="H6112" s="932" t="str">
        <f t="array" ref="H6112">if(F6112&lt;&gt;"", iferror(index('Internal Staffing Calculator'!B$8:B23500,match(F6112,'Internal Staffing Calculator'!E$8:E23500,0)), "Not In Budget"),"")</f>
        <v/>
      </c>
      <c r="I6112" s="184"/>
      <c r="J6112" s="184"/>
      <c r="K6112" s="184"/>
      <c r="L6112" s="183"/>
    </row>
    <row r="6113">
      <c r="A6113" s="454"/>
      <c r="B6113" s="927"/>
      <c r="C6113" s="580"/>
      <c r="D6113" s="939"/>
      <c r="E6113" s="940"/>
      <c r="F6113" s="941"/>
      <c r="G6113" s="937" t="str">
        <f t="array" ref="G6113">xlookup(F6113,'Internal Staffing Calculator'!E:E,'Internal Staffing Calculator'!C:C,"")</f>
        <v/>
      </c>
      <c r="H6113" s="932" t="str">
        <f t="array" ref="H6113">if(F6113&lt;&gt;"", iferror(index('Internal Staffing Calculator'!B$8:B23500,match(F6113,'Internal Staffing Calculator'!E$8:E23500,0)), "Not In Budget"),"")</f>
        <v/>
      </c>
      <c r="I6113" s="184"/>
      <c r="J6113" s="184"/>
      <c r="K6113" s="184"/>
      <c r="L6113" s="183"/>
    </row>
    <row r="6114">
      <c r="A6114" s="454"/>
      <c r="B6114" s="927"/>
      <c r="C6114" s="580"/>
      <c r="D6114" s="939"/>
      <c r="E6114" s="940"/>
      <c r="F6114" s="941"/>
      <c r="G6114" s="937" t="str">
        <f t="array" ref="G6114">xlookup(F6114,'Internal Staffing Calculator'!E:E,'Internal Staffing Calculator'!C:C,"")</f>
        <v/>
      </c>
      <c r="H6114" s="932" t="str">
        <f t="array" ref="H6114">if(F6114&lt;&gt;"", iferror(index('Internal Staffing Calculator'!B$8:B23500,match(F6114,'Internal Staffing Calculator'!E$8:E23500,0)), "Not In Budget"),"")</f>
        <v/>
      </c>
      <c r="I6114" s="184"/>
      <c r="J6114" s="184"/>
      <c r="K6114" s="184"/>
      <c r="L6114" s="183"/>
    </row>
    <row r="6115">
      <c r="A6115" s="454"/>
      <c r="B6115" s="927"/>
      <c r="C6115" s="580"/>
      <c r="D6115" s="939"/>
      <c r="E6115" s="940"/>
      <c r="F6115" s="941"/>
      <c r="G6115" s="937" t="str">
        <f t="array" ref="G6115">xlookup(F6115,'Internal Staffing Calculator'!E:E,'Internal Staffing Calculator'!C:C,"")</f>
        <v/>
      </c>
      <c r="H6115" s="932" t="str">
        <f t="array" ref="H6115">if(F6115&lt;&gt;"", iferror(index('Internal Staffing Calculator'!B$8:B23500,match(F6115,'Internal Staffing Calculator'!E$8:E23500,0)), "Not In Budget"),"")</f>
        <v/>
      </c>
      <c r="I6115" s="184"/>
      <c r="J6115" s="184"/>
      <c r="K6115" s="184"/>
      <c r="L6115" s="183"/>
    </row>
    <row r="6116">
      <c r="A6116" s="454"/>
      <c r="B6116" s="927"/>
      <c r="C6116" s="580"/>
      <c r="D6116" s="939"/>
      <c r="E6116" s="940"/>
      <c r="F6116" s="941"/>
      <c r="G6116" s="937" t="str">
        <f t="array" ref="G6116">xlookup(F6116,'Internal Staffing Calculator'!E:E,'Internal Staffing Calculator'!C:C,"")</f>
        <v/>
      </c>
      <c r="H6116" s="932" t="str">
        <f t="array" ref="H6116">if(F6116&lt;&gt;"", iferror(index('Internal Staffing Calculator'!B$8:B23500,match(F6116,'Internal Staffing Calculator'!E$8:E23500,0)), "Not In Budget"),"")</f>
        <v/>
      </c>
      <c r="I6116" s="184"/>
      <c r="J6116" s="184"/>
      <c r="K6116" s="184"/>
      <c r="L6116" s="183"/>
    </row>
    <row r="6117">
      <c r="A6117" s="454"/>
      <c r="B6117" s="927"/>
      <c r="C6117" s="580"/>
      <c r="D6117" s="939"/>
      <c r="E6117" s="940"/>
      <c r="F6117" s="941"/>
      <c r="G6117" s="937" t="str">
        <f t="array" ref="G6117">xlookup(F6117,'Internal Staffing Calculator'!E:E,'Internal Staffing Calculator'!C:C,"")</f>
        <v/>
      </c>
      <c r="H6117" s="932" t="str">
        <f t="array" ref="H6117">if(F6117&lt;&gt;"", iferror(index('Internal Staffing Calculator'!B$8:B23500,match(F6117,'Internal Staffing Calculator'!E$8:E23500,0)), "Not In Budget"),"")</f>
        <v/>
      </c>
      <c r="I6117" s="184"/>
      <c r="J6117" s="184"/>
      <c r="K6117" s="184"/>
      <c r="L6117" s="183"/>
    </row>
    <row r="6118">
      <c r="A6118" s="454"/>
      <c r="B6118" s="927"/>
      <c r="C6118" s="580"/>
      <c r="D6118" s="939"/>
      <c r="E6118" s="940"/>
      <c r="F6118" s="941"/>
      <c r="G6118" s="937" t="str">
        <f t="array" ref="G6118">xlookup(F6118,'Internal Staffing Calculator'!E:E,'Internal Staffing Calculator'!C:C,"")</f>
        <v/>
      </c>
      <c r="H6118" s="932" t="str">
        <f t="array" ref="H6118">if(F6118&lt;&gt;"", iferror(index('Internal Staffing Calculator'!B$8:B23500,match(F6118,'Internal Staffing Calculator'!E$8:E23500,0)), "Not In Budget"),"")</f>
        <v/>
      </c>
      <c r="I6118" s="184"/>
      <c r="J6118" s="184"/>
      <c r="K6118" s="184"/>
      <c r="L6118" s="183"/>
    </row>
    <row r="6119">
      <c r="A6119" s="454"/>
      <c r="B6119" s="927"/>
      <c r="C6119" s="580"/>
      <c r="D6119" s="939"/>
      <c r="E6119" s="940"/>
      <c r="F6119" s="941"/>
      <c r="G6119" s="937" t="str">
        <f t="array" ref="G6119">xlookup(F6119,'Internal Staffing Calculator'!E:E,'Internal Staffing Calculator'!C:C,"")</f>
        <v/>
      </c>
      <c r="H6119" s="932" t="str">
        <f t="array" ref="H6119">if(F6119&lt;&gt;"", iferror(index('Internal Staffing Calculator'!B$8:B23500,match(F6119,'Internal Staffing Calculator'!E$8:E23500,0)), "Not In Budget"),"")</f>
        <v/>
      </c>
      <c r="I6119" s="184"/>
      <c r="J6119" s="184"/>
      <c r="K6119" s="184"/>
      <c r="L6119" s="183"/>
    </row>
    <row r="6120">
      <c r="A6120" s="454"/>
      <c r="B6120" s="927"/>
      <c r="C6120" s="580"/>
      <c r="D6120" s="939"/>
      <c r="E6120" s="940"/>
      <c r="F6120" s="941"/>
      <c r="G6120" s="937" t="str">
        <f t="array" ref="G6120">xlookup(F6120,'Internal Staffing Calculator'!E:E,'Internal Staffing Calculator'!C:C,"")</f>
        <v/>
      </c>
      <c r="H6120" s="932" t="str">
        <f t="array" ref="H6120">if(F6120&lt;&gt;"", iferror(index('Internal Staffing Calculator'!B$8:B23500,match(F6120,'Internal Staffing Calculator'!E$8:E23500,0)), "Not In Budget"),"")</f>
        <v/>
      </c>
      <c r="I6120" s="184"/>
      <c r="J6120" s="184"/>
      <c r="K6120" s="184"/>
      <c r="L6120" s="183"/>
    </row>
    <row r="6121">
      <c r="A6121" s="454"/>
      <c r="B6121" s="927"/>
      <c r="C6121" s="580"/>
      <c r="D6121" s="939"/>
      <c r="E6121" s="940"/>
      <c r="F6121" s="941"/>
      <c r="G6121" s="937" t="str">
        <f t="array" ref="G6121">xlookup(F6121,'Internal Staffing Calculator'!E:E,'Internal Staffing Calculator'!C:C,"")</f>
        <v/>
      </c>
      <c r="H6121" s="932" t="str">
        <f t="array" ref="H6121">if(F6121&lt;&gt;"", iferror(index('Internal Staffing Calculator'!B$8:B23500,match(F6121,'Internal Staffing Calculator'!E$8:E23500,0)), "Not In Budget"),"")</f>
        <v/>
      </c>
      <c r="I6121" s="184"/>
      <c r="J6121" s="184"/>
      <c r="K6121" s="184"/>
      <c r="L6121" s="183"/>
    </row>
    <row r="6122">
      <c r="A6122" s="454"/>
      <c r="B6122" s="927"/>
      <c r="C6122" s="580"/>
      <c r="D6122" s="939"/>
      <c r="E6122" s="940"/>
      <c r="F6122" s="941"/>
      <c r="G6122" s="937" t="str">
        <f t="array" ref="G6122">xlookup(F6122,'Internal Staffing Calculator'!E:E,'Internal Staffing Calculator'!C:C,"")</f>
        <v/>
      </c>
      <c r="H6122" s="932" t="str">
        <f t="array" ref="H6122">if(F6122&lt;&gt;"", iferror(index('Internal Staffing Calculator'!B$8:B23500,match(F6122,'Internal Staffing Calculator'!E$8:E23500,0)), "Not In Budget"),"")</f>
        <v/>
      </c>
      <c r="I6122" s="184"/>
      <c r="J6122" s="184"/>
      <c r="K6122" s="184"/>
      <c r="L6122" s="183"/>
    </row>
    <row r="6123">
      <c r="A6123" s="454"/>
      <c r="B6123" s="927"/>
      <c r="C6123" s="580"/>
      <c r="D6123" s="939"/>
      <c r="E6123" s="940"/>
      <c r="F6123" s="941"/>
      <c r="G6123" s="937" t="str">
        <f t="array" ref="G6123">xlookup(F6123,'Internal Staffing Calculator'!E:E,'Internal Staffing Calculator'!C:C,"")</f>
        <v/>
      </c>
      <c r="H6123" s="932" t="str">
        <f t="array" ref="H6123">if(F6123&lt;&gt;"", iferror(index('Internal Staffing Calculator'!B$8:B23500,match(F6123,'Internal Staffing Calculator'!E$8:E23500,0)), "Not In Budget"),"")</f>
        <v/>
      </c>
      <c r="I6123" s="184"/>
      <c r="J6123" s="184"/>
      <c r="K6123" s="184"/>
      <c r="L6123" s="183"/>
    </row>
    <row r="6124">
      <c r="A6124" s="454"/>
      <c r="B6124" s="927"/>
      <c r="C6124" s="580"/>
      <c r="D6124" s="939"/>
      <c r="E6124" s="940"/>
      <c r="F6124" s="941"/>
      <c r="G6124" s="937" t="str">
        <f t="array" ref="G6124">xlookup(F6124,'Internal Staffing Calculator'!E:E,'Internal Staffing Calculator'!C:C,"")</f>
        <v/>
      </c>
      <c r="H6124" s="932" t="str">
        <f t="array" ref="H6124">if(F6124&lt;&gt;"", iferror(index('Internal Staffing Calculator'!B$8:B23500,match(F6124,'Internal Staffing Calculator'!E$8:E23500,0)), "Not In Budget"),"")</f>
        <v/>
      </c>
      <c r="I6124" s="184"/>
      <c r="J6124" s="184"/>
      <c r="K6124" s="184"/>
      <c r="L6124" s="183"/>
    </row>
    <row r="6125">
      <c r="A6125" s="454"/>
      <c r="B6125" s="927"/>
      <c r="C6125" s="580"/>
      <c r="D6125" s="939"/>
      <c r="E6125" s="940"/>
      <c r="F6125" s="941"/>
      <c r="G6125" s="937" t="str">
        <f t="array" ref="G6125">xlookup(F6125,'Internal Staffing Calculator'!E:E,'Internal Staffing Calculator'!C:C,"")</f>
        <v/>
      </c>
      <c r="H6125" s="932" t="str">
        <f t="array" ref="H6125">if(F6125&lt;&gt;"", iferror(index('Internal Staffing Calculator'!B$8:B23500,match(F6125,'Internal Staffing Calculator'!E$8:E23500,0)), "Not In Budget"),"")</f>
        <v/>
      </c>
      <c r="I6125" s="184"/>
      <c r="J6125" s="184"/>
      <c r="K6125" s="184"/>
      <c r="L6125" s="183"/>
    </row>
    <row r="6126">
      <c r="A6126" s="454"/>
      <c r="B6126" s="927"/>
      <c r="C6126" s="580"/>
      <c r="D6126" s="939"/>
      <c r="E6126" s="940"/>
      <c r="F6126" s="941"/>
      <c r="G6126" s="937" t="str">
        <f t="array" ref="G6126">xlookup(F6126,'Internal Staffing Calculator'!E:E,'Internal Staffing Calculator'!C:C,"")</f>
        <v/>
      </c>
      <c r="H6126" s="932" t="str">
        <f t="array" ref="H6126">if(F6126&lt;&gt;"", iferror(index('Internal Staffing Calculator'!B$8:B23500,match(F6126,'Internal Staffing Calculator'!E$8:E23500,0)), "Not In Budget"),"")</f>
        <v/>
      </c>
      <c r="I6126" s="184"/>
      <c r="J6126" s="184"/>
      <c r="K6126" s="184"/>
      <c r="L6126" s="183"/>
    </row>
    <row r="6127">
      <c r="A6127" s="454"/>
      <c r="B6127" s="927"/>
      <c r="C6127" s="580"/>
      <c r="D6127" s="939"/>
      <c r="E6127" s="940"/>
      <c r="F6127" s="941"/>
      <c r="G6127" s="937" t="str">
        <f t="array" ref="G6127">xlookup(F6127,'Internal Staffing Calculator'!E:E,'Internal Staffing Calculator'!C:C,"")</f>
        <v/>
      </c>
      <c r="H6127" s="932" t="str">
        <f t="array" ref="H6127">if(F6127&lt;&gt;"", iferror(index('Internal Staffing Calculator'!B$8:B23500,match(F6127,'Internal Staffing Calculator'!E$8:E23500,0)), "Not In Budget"),"")</f>
        <v/>
      </c>
      <c r="I6127" s="184"/>
      <c r="J6127" s="184"/>
      <c r="K6127" s="184"/>
      <c r="L6127" s="183"/>
    </row>
    <row r="6128">
      <c r="A6128" s="454"/>
      <c r="B6128" s="927"/>
      <c r="C6128" s="580"/>
      <c r="D6128" s="939"/>
      <c r="E6128" s="940"/>
      <c r="F6128" s="941"/>
      <c r="G6128" s="937" t="str">
        <f t="array" ref="G6128">xlookup(F6128,'Internal Staffing Calculator'!E:E,'Internal Staffing Calculator'!C:C,"")</f>
        <v/>
      </c>
      <c r="H6128" s="932" t="str">
        <f t="array" ref="H6128">if(F6128&lt;&gt;"", iferror(index('Internal Staffing Calculator'!B$8:B23500,match(F6128,'Internal Staffing Calculator'!E$8:E23500,0)), "Not In Budget"),"")</f>
        <v/>
      </c>
      <c r="I6128" s="184"/>
      <c r="J6128" s="184"/>
      <c r="K6128" s="184"/>
      <c r="L6128" s="183"/>
    </row>
    <row r="6129">
      <c r="A6129" s="454"/>
      <c r="B6129" s="927"/>
      <c r="C6129" s="580"/>
      <c r="D6129" s="939"/>
      <c r="E6129" s="940"/>
      <c r="F6129" s="941"/>
      <c r="G6129" s="937" t="str">
        <f t="array" ref="G6129">xlookup(F6129,'Internal Staffing Calculator'!E:E,'Internal Staffing Calculator'!C:C,"")</f>
        <v/>
      </c>
      <c r="H6129" s="932" t="str">
        <f t="array" ref="H6129">if(F6129&lt;&gt;"", iferror(index('Internal Staffing Calculator'!B$8:B23500,match(F6129,'Internal Staffing Calculator'!E$8:E23500,0)), "Not In Budget"),"")</f>
        <v/>
      </c>
      <c r="I6129" s="184"/>
      <c r="J6129" s="184"/>
      <c r="K6129" s="184"/>
      <c r="L6129" s="183"/>
    </row>
    <row r="6130">
      <c r="A6130" s="454"/>
      <c r="B6130" s="927"/>
      <c r="C6130" s="580"/>
      <c r="D6130" s="939"/>
      <c r="E6130" s="940"/>
      <c r="F6130" s="941"/>
      <c r="G6130" s="937" t="str">
        <f t="array" ref="G6130">xlookup(F6130,'Internal Staffing Calculator'!E:E,'Internal Staffing Calculator'!C:C,"")</f>
        <v/>
      </c>
      <c r="H6130" s="932" t="str">
        <f t="array" ref="H6130">if(F6130&lt;&gt;"", iferror(index('Internal Staffing Calculator'!B$8:B23500,match(F6130,'Internal Staffing Calculator'!E$8:E23500,0)), "Not In Budget"),"")</f>
        <v/>
      </c>
      <c r="I6130" s="184"/>
      <c r="J6130" s="184"/>
      <c r="K6130" s="184"/>
      <c r="L6130" s="183"/>
    </row>
    <row r="6131">
      <c r="A6131" s="454"/>
      <c r="B6131" s="927"/>
      <c r="C6131" s="580"/>
      <c r="D6131" s="939"/>
      <c r="E6131" s="940"/>
      <c r="F6131" s="941"/>
      <c r="G6131" s="937" t="str">
        <f t="array" ref="G6131">xlookup(F6131,'Internal Staffing Calculator'!E:E,'Internal Staffing Calculator'!C:C,"")</f>
        <v/>
      </c>
      <c r="H6131" s="932" t="str">
        <f t="array" ref="H6131">if(F6131&lt;&gt;"", iferror(index('Internal Staffing Calculator'!B$8:B23500,match(F6131,'Internal Staffing Calculator'!E$8:E23500,0)), "Not In Budget"),"")</f>
        <v/>
      </c>
      <c r="I6131" s="184"/>
      <c r="J6131" s="184"/>
      <c r="K6131" s="184"/>
      <c r="L6131" s="183"/>
    </row>
    <row r="6132">
      <c r="A6132" s="454"/>
      <c r="B6132" s="927"/>
      <c r="C6132" s="580"/>
      <c r="D6132" s="939"/>
      <c r="E6132" s="940"/>
      <c r="F6132" s="941"/>
      <c r="G6132" s="937" t="str">
        <f t="array" ref="G6132">xlookup(F6132,'Internal Staffing Calculator'!E:E,'Internal Staffing Calculator'!C:C,"")</f>
        <v/>
      </c>
      <c r="H6132" s="932" t="str">
        <f t="array" ref="H6132">if(F6132&lt;&gt;"", iferror(index('Internal Staffing Calculator'!B$8:B23500,match(F6132,'Internal Staffing Calculator'!E$8:E23500,0)), "Not In Budget"),"")</f>
        <v/>
      </c>
      <c r="I6132" s="184"/>
      <c r="J6132" s="184"/>
      <c r="K6132" s="184"/>
      <c r="L6132" s="183"/>
    </row>
    <row r="6133">
      <c r="A6133" s="454"/>
      <c r="B6133" s="927"/>
      <c r="C6133" s="580"/>
      <c r="D6133" s="939"/>
      <c r="E6133" s="940"/>
      <c r="F6133" s="941"/>
      <c r="G6133" s="937" t="str">
        <f t="array" ref="G6133">xlookup(F6133,'Internal Staffing Calculator'!E:E,'Internal Staffing Calculator'!C:C,"")</f>
        <v/>
      </c>
      <c r="H6133" s="932" t="str">
        <f t="array" ref="H6133">if(F6133&lt;&gt;"", iferror(index('Internal Staffing Calculator'!B$8:B23500,match(F6133,'Internal Staffing Calculator'!E$8:E23500,0)), "Not In Budget"),"")</f>
        <v/>
      </c>
      <c r="I6133" s="184"/>
      <c r="J6133" s="184"/>
      <c r="K6133" s="184"/>
      <c r="L6133" s="183"/>
    </row>
    <row r="6134">
      <c r="A6134" s="454"/>
      <c r="B6134" s="927"/>
      <c r="C6134" s="580"/>
      <c r="D6134" s="939"/>
      <c r="E6134" s="940"/>
      <c r="F6134" s="941"/>
      <c r="G6134" s="937" t="str">
        <f t="array" ref="G6134">xlookup(F6134,'Internal Staffing Calculator'!E:E,'Internal Staffing Calculator'!C:C,"")</f>
        <v/>
      </c>
      <c r="H6134" s="932" t="str">
        <f t="array" ref="H6134">if(F6134&lt;&gt;"", iferror(index('Internal Staffing Calculator'!B$8:B23500,match(F6134,'Internal Staffing Calculator'!E$8:E23500,0)), "Not In Budget"),"")</f>
        <v/>
      </c>
      <c r="I6134" s="184"/>
      <c r="J6134" s="184"/>
      <c r="K6134" s="184"/>
      <c r="L6134" s="183"/>
    </row>
    <row r="6135">
      <c r="A6135" s="454"/>
      <c r="B6135" s="927"/>
      <c r="C6135" s="580"/>
      <c r="D6135" s="939"/>
      <c r="E6135" s="940"/>
      <c r="F6135" s="941"/>
      <c r="G6135" s="937" t="str">
        <f t="array" ref="G6135">xlookup(F6135,'Internal Staffing Calculator'!E:E,'Internal Staffing Calculator'!C:C,"")</f>
        <v/>
      </c>
      <c r="H6135" s="932" t="str">
        <f t="array" ref="H6135">if(F6135&lt;&gt;"", iferror(index('Internal Staffing Calculator'!B$8:B23500,match(F6135,'Internal Staffing Calculator'!E$8:E23500,0)), "Not In Budget"),"")</f>
        <v/>
      </c>
      <c r="I6135" s="184"/>
      <c r="J6135" s="184"/>
      <c r="K6135" s="184"/>
      <c r="L6135" s="183"/>
    </row>
    <row r="6136">
      <c r="A6136" s="454"/>
      <c r="B6136" s="927"/>
      <c r="C6136" s="580"/>
      <c r="D6136" s="939"/>
      <c r="E6136" s="940"/>
      <c r="F6136" s="941"/>
      <c r="G6136" s="937" t="str">
        <f t="array" ref="G6136">xlookup(F6136,'Internal Staffing Calculator'!E:E,'Internal Staffing Calculator'!C:C,"")</f>
        <v/>
      </c>
      <c r="H6136" s="932" t="str">
        <f t="array" ref="H6136">if(F6136&lt;&gt;"", iferror(index('Internal Staffing Calculator'!B$8:B23500,match(F6136,'Internal Staffing Calculator'!E$8:E23500,0)), "Not In Budget"),"")</f>
        <v/>
      </c>
      <c r="I6136" s="184"/>
      <c r="J6136" s="184"/>
      <c r="K6136" s="184"/>
      <c r="L6136" s="183"/>
    </row>
    <row r="6137">
      <c r="A6137" s="454"/>
      <c r="B6137" s="927"/>
      <c r="C6137" s="580"/>
      <c r="D6137" s="939"/>
      <c r="E6137" s="940"/>
      <c r="F6137" s="941"/>
      <c r="G6137" s="937" t="str">
        <f t="array" ref="G6137">xlookup(F6137,'Internal Staffing Calculator'!E:E,'Internal Staffing Calculator'!C:C,"")</f>
        <v/>
      </c>
      <c r="H6137" s="932" t="str">
        <f t="array" ref="H6137">if(F6137&lt;&gt;"", iferror(index('Internal Staffing Calculator'!B$8:B23500,match(F6137,'Internal Staffing Calculator'!E$8:E23500,0)), "Not In Budget"),"")</f>
        <v/>
      </c>
      <c r="I6137" s="184"/>
      <c r="J6137" s="184"/>
      <c r="K6137" s="184"/>
      <c r="L6137" s="183"/>
    </row>
    <row r="6138">
      <c r="A6138" s="454"/>
      <c r="B6138" s="927"/>
      <c r="C6138" s="580"/>
      <c r="D6138" s="939"/>
      <c r="E6138" s="940"/>
      <c r="F6138" s="941"/>
      <c r="G6138" s="937" t="str">
        <f t="array" ref="G6138">xlookup(F6138,'Internal Staffing Calculator'!E:E,'Internal Staffing Calculator'!C:C,"")</f>
        <v/>
      </c>
      <c r="H6138" s="932" t="str">
        <f t="array" ref="H6138">if(F6138&lt;&gt;"", iferror(index('Internal Staffing Calculator'!B$8:B23500,match(F6138,'Internal Staffing Calculator'!E$8:E23500,0)), "Not In Budget"),"")</f>
        <v/>
      </c>
      <c r="I6138" s="184"/>
      <c r="J6138" s="184"/>
      <c r="K6138" s="184"/>
      <c r="L6138" s="183"/>
    </row>
    <row r="6139">
      <c r="A6139" s="454"/>
      <c r="B6139" s="927"/>
      <c r="C6139" s="580"/>
      <c r="D6139" s="939"/>
      <c r="E6139" s="940"/>
      <c r="F6139" s="941"/>
      <c r="G6139" s="937" t="str">
        <f t="array" ref="G6139">xlookup(F6139,'Internal Staffing Calculator'!E:E,'Internal Staffing Calculator'!C:C,"")</f>
        <v/>
      </c>
      <c r="H6139" s="932" t="str">
        <f t="array" ref="H6139">if(F6139&lt;&gt;"", iferror(index('Internal Staffing Calculator'!B$8:B23500,match(F6139,'Internal Staffing Calculator'!E$8:E23500,0)), "Not In Budget"),"")</f>
        <v/>
      </c>
      <c r="I6139" s="184"/>
      <c r="J6139" s="184"/>
      <c r="K6139" s="184"/>
      <c r="L6139" s="183"/>
    </row>
    <row r="6140">
      <c r="A6140" s="454"/>
      <c r="B6140" s="927"/>
      <c r="C6140" s="580"/>
      <c r="D6140" s="939"/>
      <c r="E6140" s="940"/>
      <c r="F6140" s="941"/>
      <c r="G6140" s="937" t="str">
        <f t="array" ref="G6140">xlookup(F6140,'Internal Staffing Calculator'!E:E,'Internal Staffing Calculator'!C:C,"")</f>
        <v/>
      </c>
      <c r="H6140" s="932" t="str">
        <f t="array" ref="H6140">if(F6140&lt;&gt;"", iferror(index('Internal Staffing Calculator'!B$8:B23500,match(F6140,'Internal Staffing Calculator'!E$8:E23500,0)), "Not In Budget"),"")</f>
        <v/>
      </c>
      <c r="I6140" s="184"/>
      <c r="J6140" s="184"/>
      <c r="K6140" s="184"/>
      <c r="L6140" s="183"/>
    </row>
    <row r="6141">
      <c r="A6141" s="454"/>
      <c r="B6141" s="927"/>
      <c r="C6141" s="580"/>
      <c r="D6141" s="939"/>
      <c r="E6141" s="940"/>
      <c r="F6141" s="941"/>
      <c r="G6141" s="937" t="str">
        <f t="array" ref="G6141">xlookup(F6141,'Internal Staffing Calculator'!E:E,'Internal Staffing Calculator'!C:C,"")</f>
        <v/>
      </c>
      <c r="H6141" s="932" t="str">
        <f t="array" ref="H6141">if(F6141&lt;&gt;"", iferror(index('Internal Staffing Calculator'!B$8:B23500,match(F6141,'Internal Staffing Calculator'!E$8:E23500,0)), "Not In Budget"),"")</f>
        <v/>
      </c>
      <c r="I6141" s="184"/>
      <c r="J6141" s="184"/>
      <c r="K6141" s="184"/>
      <c r="L6141" s="183"/>
    </row>
    <row r="6142">
      <c r="A6142" s="454"/>
      <c r="B6142" s="927"/>
      <c r="C6142" s="580"/>
      <c r="D6142" s="939"/>
      <c r="E6142" s="940"/>
      <c r="F6142" s="941"/>
      <c r="G6142" s="937" t="str">
        <f t="array" ref="G6142">xlookup(F6142,'Internal Staffing Calculator'!E:E,'Internal Staffing Calculator'!C:C,"")</f>
        <v/>
      </c>
      <c r="H6142" s="932" t="str">
        <f t="array" ref="H6142">if(F6142&lt;&gt;"", iferror(index('Internal Staffing Calculator'!B$8:B23500,match(F6142,'Internal Staffing Calculator'!E$8:E23500,0)), "Not In Budget"),"")</f>
        <v/>
      </c>
      <c r="I6142" s="184"/>
      <c r="J6142" s="184"/>
      <c r="K6142" s="184"/>
      <c r="L6142" s="183"/>
    </row>
    <row r="6143">
      <c r="A6143" s="454"/>
      <c r="B6143" s="927"/>
      <c r="C6143" s="580"/>
      <c r="D6143" s="939"/>
      <c r="E6143" s="940"/>
      <c r="F6143" s="941"/>
      <c r="G6143" s="937" t="str">
        <f t="array" ref="G6143">xlookup(F6143,'Internal Staffing Calculator'!E:E,'Internal Staffing Calculator'!C:C,"")</f>
        <v/>
      </c>
      <c r="H6143" s="932" t="str">
        <f t="array" ref="H6143">if(F6143&lt;&gt;"", iferror(index('Internal Staffing Calculator'!B$8:B23500,match(F6143,'Internal Staffing Calculator'!E$8:E23500,0)), "Not In Budget"),"")</f>
        <v/>
      </c>
      <c r="I6143" s="184"/>
      <c r="J6143" s="184"/>
      <c r="K6143" s="184"/>
      <c r="L6143" s="183"/>
    </row>
    <row r="6144">
      <c r="A6144" s="454"/>
      <c r="B6144" s="927"/>
      <c r="C6144" s="580"/>
      <c r="D6144" s="939"/>
      <c r="E6144" s="940"/>
      <c r="F6144" s="941"/>
      <c r="G6144" s="937" t="str">
        <f t="array" ref="G6144">xlookup(F6144,'Internal Staffing Calculator'!E:E,'Internal Staffing Calculator'!C:C,"")</f>
        <v/>
      </c>
      <c r="H6144" s="932" t="str">
        <f t="array" ref="H6144">if(F6144&lt;&gt;"", iferror(index('Internal Staffing Calculator'!B$8:B23500,match(F6144,'Internal Staffing Calculator'!E$8:E23500,0)), "Not In Budget"),"")</f>
        <v/>
      </c>
      <c r="I6144" s="184"/>
      <c r="J6144" s="184"/>
      <c r="K6144" s="184"/>
      <c r="L6144" s="183"/>
    </row>
    <row r="6145">
      <c r="A6145" s="454"/>
      <c r="B6145" s="927"/>
      <c r="C6145" s="580"/>
      <c r="D6145" s="939"/>
      <c r="E6145" s="940"/>
      <c r="F6145" s="941"/>
      <c r="G6145" s="937" t="str">
        <f t="array" ref="G6145">xlookup(F6145,'Internal Staffing Calculator'!E:E,'Internal Staffing Calculator'!C:C,"")</f>
        <v/>
      </c>
      <c r="H6145" s="932" t="str">
        <f t="array" ref="H6145">if(F6145&lt;&gt;"", iferror(index('Internal Staffing Calculator'!B$8:B23500,match(F6145,'Internal Staffing Calculator'!E$8:E23500,0)), "Not In Budget"),"")</f>
        <v/>
      </c>
      <c r="I6145" s="184"/>
      <c r="J6145" s="184"/>
      <c r="K6145" s="184"/>
      <c r="L6145" s="183"/>
    </row>
    <row r="6146">
      <c r="A6146" s="454"/>
      <c r="B6146" s="927"/>
      <c r="C6146" s="580"/>
      <c r="D6146" s="939"/>
      <c r="E6146" s="940"/>
      <c r="F6146" s="941"/>
      <c r="G6146" s="937" t="str">
        <f t="array" ref="G6146">xlookup(F6146,'Internal Staffing Calculator'!E:E,'Internal Staffing Calculator'!C:C,"")</f>
        <v/>
      </c>
      <c r="H6146" s="932" t="str">
        <f t="array" ref="H6146">if(F6146&lt;&gt;"", iferror(index('Internal Staffing Calculator'!B$8:B23500,match(F6146,'Internal Staffing Calculator'!E$8:E23500,0)), "Not In Budget"),"")</f>
        <v/>
      </c>
      <c r="I6146" s="184"/>
      <c r="J6146" s="184"/>
      <c r="K6146" s="184"/>
      <c r="L6146" s="183"/>
    </row>
    <row r="6147">
      <c r="A6147" s="454"/>
      <c r="B6147" s="927"/>
      <c r="C6147" s="580"/>
      <c r="D6147" s="939"/>
      <c r="E6147" s="940"/>
      <c r="F6147" s="941"/>
      <c r="G6147" s="937" t="str">
        <f t="array" ref="G6147">xlookup(F6147,'Internal Staffing Calculator'!E:E,'Internal Staffing Calculator'!C:C,"")</f>
        <v/>
      </c>
      <c r="H6147" s="932" t="str">
        <f t="array" ref="H6147">if(F6147&lt;&gt;"", iferror(index('Internal Staffing Calculator'!B$8:B23500,match(F6147,'Internal Staffing Calculator'!E$8:E23500,0)), "Not In Budget"),"")</f>
        <v/>
      </c>
      <c r="I6147" s="184"/>
      <c r="J6147" s="184"/>
      <c r="K6147" s="184"/>
      <c r="L6147" s="183"/>
    </row>
    <row r="6148">
      <c r="A6148" s="454"/>
      <c r="B6148" s="927"/>
      <c r="C6148" s="580"/>
      <c r="D6148" s="939"/>
      <c r="E6148" s="940"/>
      <c r="F6148" s="941"/>
      <c r="G6148" s="937" t="str">
        <f t="array" ref="G6148">xlookup(F6148,'Internal Staffing Calculator'!E:E,'Internal Staffing Calculator'!C:C,"")</f>
        <v/>
      </c>
      <c r="H6148" s="932" t="str">
        <f t="array" ref="H6148">if(F6148&lt;&gt;"", iferror(index('Internal Staffing Calculator'!B$8:B23500,match(F6148,'Internal Staffing Calculator'!E$8:E23500,0)), "Not In Budget"),"")</f>
        <v/>
      </c>
      <c r="I6148" s="184"/>
      <c r="J6148" s="184"/>
      <c r="K6148" s="184"/>
      <c r="L6148" s="183"/>
    </row>
    <row r="6149">
      <c r="A6149" s="454"/>
      <c r="B6149" s="927"/>
      <c r="C6149" s="580"/>
      <c r="D6149" s="939"/>
      <c r="E6149" s="940"/>
      <c r="F6149" s="941"/>
      <c r="G6149" s="937" t="str">
        <f t="array" ref="G6149">xlookup(F6149,'Internal Staffing Calculator'!E:E,'Internal Staffing Calculator'!C:C,"")</f>
        <v/>
      </c>
      <c r="H6149" s="932" t="str">
        <f t="array" ref="H6149">if(F6149&lt;&gt;"", iferror(index('Internal Staffing Calculator'!B$8:B23500,match(F6149,'Internal Staffing Calculator'!E$8:E23500,0)), "Not In Budget"),"")</f>
        <v/>
      </c>
      <c r="I6149" s="184"/>
      <c r="J6149" s="184"/>
      <c r="K6149" s="184"/>
      <c r="L6149" s="183"/>
    </row>
    <row r="6150">
      <c r="A6150" s="454"/>
      <c r="B6150" s="927"/>
      <c r="C6150" s="580"/>
      <c r="D6150" s="939"/>
      <c r="E6150" s="940"/>
      <c r="F6150" s="941"/>
      <c r="G6150" s="937" t="str">
        <f t="array" ref="G6150">xlookup(F6150,'Internal Staffing Calculator'!E:E,'Internal Staffing Calculator'!C:C,"")</f>
        <v/>
      </c>
      <c r="H6150" s="932" t="str">
        <f t="array" ref="H6150">if(F6150&lt;&gt;"", iferror(index('Internal Staffing Calculator'!B$8:B23500,match(F6150,'Internal Staffing Calculator'!E$8:E23500,0)), "Not In Budget"),"")</f>
        <v/>
      </c>
      <c r="I6150" s="184"/>
      <c r="J6150" s="184"/>
      <c r="K6150" s="184"/>
      <c r="L6150" s="183"/>
    </row>
    <row r="6151">
      <c r="A6151" s="454"/>
      <c r="B6151" s="927"/>
      <c r="C6151" s="580"/>
      <c r="D6151" s="939"/>
      <c r="E6151" s="940"/>
      <c r="F6151" s="941"/>
      <c r="G6151" s="937" t="str">
        <f t="array" ref="G6151">xlookup(F6151,'Internal Staffing Calculator'!E:E,'Internal Staffing Calculator'!C:C,"")</f>
        <v/>
      </c>
      <c r="H6151" s="932" t="str">
        <f t="array" ref="H6151">if(F6151&lt;&gt;"", iferror(index('Internal Staffing Calculator'!B$8:B23500,match(F6151,'Internal Staffing Calculator'!E$8:E23500,0)), "Not In Budget"),"")</f>
        <v/>
      </c>
      <c r="I6151" s="184"/>
      <c r="J6151" s="184"/>
      <c r="K6151" s="184"/>
      <c r="L6151" s="183"/>
    </row>
    <row r="6152">
      <c r="A6152" s="454"/>
      <c r="B6152" s="927"/>
      <c r="C6152" s="580"/>
      <c r="D6152" s="939"/>
      <c r="E6152" s="940"/>
      <c r="F6152" s="941"/>
      <c r="G6152" s="937" t="str">
        <f t="array" ref="G6152">xlookup(F6152,'Internal Staffing Calculator'!E:E,'Internal Staffing Calculator'!C:C,"")</f>
        <v/>
      </c>
      <c r="H6152" s="932" t="str">
        <f t="array" ref="H6152">if(F6152&lt;&gt;"", iferror(index('Internal Staffing Calculator'!B$8:B23500,match(F6152,'Internal Staffing Calculator'!E$8:E23500,0)), "Not In Budget"),"")</f>
        <v/>
      </c>
      <c r="I6152" s="184"/>
      <c r="J6152" s="184"/>
      <c r="K6152" s="184"/>
      <c r="L6152" s="183"/>
    </row>
    <row r="6153">
      <c r="A6153" s="454"/>
      <c r="B6153" s="927"/>
      <c r="C6153" s="580"/>
      <c r="D6153" s="939"/>
      <c r="E6153" s="940"/>
      <c r="F6153" s="941"/>
      <c r="G6153" s="937" t="str">
        <f t="array" ref="G6153">xlookup(F6153,'Internal Staffing Calculator'!E:E,'Internal Staffing Calculator'!C:C,"")</f>
        <v/>
      </c>
      <c r="H6153" s="932" t="str">
        <f t="array" ref="H6153">if(F6153&lt;&gt;"", iferror(index('Internal Staffing Calculator'!B$8:B23500,match(F6153,'Internal Staffing Calculator'!E$8:E23500,0)), "Not In Budget"),"")</f>
        <v/>
      </c>
      <c r="I6153" s="184"/>
      <c r="J6153" s="184"/>
      <c r="K6153" s="184"/>
      <c r="L6153" s="183"/>
    </row>
    <row r="6154">
      <c r="A6154" s="454"/>
      <c r="B6154" s="927"/>
      <c r="C6154" s="580"/>
      <c r="D6154" s="939"/>
      <c r="E6154" s="940"/>
      <c r="F6154" s="941"/>
      <c r="G6154" s="937" t="str">
        <f t="array" ref="G6154">xlookup(F6154,'Internal Staffing Calculator'!E:E,'Internal Staffing Calculator'!C:C,"")</f>
        <v/>
      </c>
      <c r="H6154" s="932" t="str">
        <f t="array" ref="H6154">if(F6154&lt;&gt;"", iferror(index('Internal Staffing Calculator'!B$8:B23500,match(F6154,'Internal Staffing Calculator'!E$8:E23500,0)), "Not In Budget"),"")</f>
        <v/>
      </c>
      <c r="I6154" s="184"/>
      <c r="J6154" s="184"/>
      <c r="K6154" s="184"/>
      <c r="L6154" s="183"/>
    </row>
    <row r="6155">
      <c r="A6155" s="454"/>
      <c r="B6155" s="927"/>
      <c r="C6155" s="580"/>
      <c r="D6155" s="939"/>
      <c r="E6155" s="940"/>
      <c r="F6155" s="941"/>
      <c r="G6155" s="937" t="str">
        <f t="array" ref="G6155">xlookup(F6155,'Internal Staffing Calculator'!E:E,'Internal Staffing Calculator'!C:C,"")</f>
        <v/>
      </c>
      <c r="H6155" s="932" t="str">
        <f t="array" ref="H6155">if(F6155&lt;&gt;"", iferror(index('Internal Staffing Calculator'!B$8:B23500,match(F6155,'Internal Staffing Calculator'!E$8:E23500,0)), "Not In Budget"),"")</f>
        <v/>
      </c>
      <c r="I6155" s="184"/>
      <c r="J6155" s="184"/>
      <c r="K6155" s="184"/>
      <c r="L6155" s="183"/>
    </row>
    <row r="6156">
      <c r="A6156" s="454"/>
      <c r="B6156" s="927"/>
      <c r="C6156" s="580"/>
      <c r="D6156" s="939"/>
      <c r="E6156" s="940"/>
      <c r="F6156" s="941"/>
      <c r="G6156" s="937" t="str">
        <f t="array" ref="G6156">xlookup(F6156,'Internal Staffing Calculator'!E:E,'Internal Staffing Calculator'!C:C,"")</f>
        <v/>
      </c>
      <c r="H6156" s="932" t="str">
        <f t="array" ref="H6156">if(F6156&lt;&gt;"", iferror(index('Internal Staffing Calculator'!B$8:B23500,match(F6156,'Internal Staffing Calculator'!E$8:E23500,0)), "Not In Budget"),"")</f>
        <v/>
      </c>
      <c r="I6156" s="184"/>
      <c r="J6156" s="184"/>
      <c r="K6156" s="184"/>
      <c r="L6156" s="183"/>
    </row>
    <row r="6157">
      <c r="A6157" s="454"/>
      <c r="B6157" s="927"/>
      <c r="C6157" s="580"/>
      <c r="D6157" s="939"/>
      <c r="E6157" s="940"/>
      <c r="F6157" s="941"/>
      <c r="G6157" s="937" t="str">
        <f t="array" ref="G6157">xlookup(F6157,'Internal Staffing Calculator'!E:E,'Internal Staffing Calculator'!C:C,"")</f>
        <v/>
      </c>
      <c r="H6157" s="932" t="str">
        <f t="array" ref="H6157">if(F6157&lt;&gt;"", iferror(index('Internal Staffing Calculator'!B$8:B23500,match(F6157,'Internal Staffing Calculator'!E$8:E23500,0)), "Not In Budget"),"")</f>
        <v/>
      </c>
      <c r="I6157" s="184"/>
      <c r="J6157" s="184"/>
      <c r="K6157" s="184"/>
      <c r="L6157" s="183"/>
    </row>
    <row r="6158">
      <c r="A6158" s="454"/>
      <c r="B6158" s="927"/>
      <c r="C6158" s="580"/>
      <c r="D6158" s="939"/>
      <c r="E6158" s="940"/>
      <c r="F6158" s="941"/>
      <c r="G6158" s="937" t="str">
        <f t="array" ref="G6158">xlookup(F6158,'Internal Staffing Calculator'!E:E,'Internal Staffing Calculator'!C:C,"")</f>
        <v/>
      </c>
      <c r="H6158" s="932" t="str">
        <f t="array" ref="H6158">if(F6158&lt;&gt;"", iferror(index('Internal Staffing Calculator'!B$8:B23500,match(F6158,'Internal Staffing Calculator'!E$8:E23500,0)), "Not In Budget"),"")</f>
        <v/>
      </c>
      <c r="I6158" s="184"/>
      <c r="J6158" s="184"/>
      <c r="K6158" s="184"/>
      <c r="L6158" s="183"/>
    </row>
    <row r="6159">
      <c r="A6159" s="454"/>
      <c r="B6159" s="927"/>
      <c r="C6159" s="580"/>
      <c r="D6159" s="939"/>
      <c r="E6159" s="940"/>
      <c r="F6159" s="941"/>
      <c r="G6159" s="937" t="str">
        <f t="array" ref="G6159">xlookup(F6159,'Internal Staffing Calculator'!E:E,'Internal Staffing Calculator'!C:C,"")</f>
        <v/>
      </c>
      <c r="H6159" s="932" t="str">
        <f t="array" ref="H6159">if(F6159&lt;&gt;"", iferror(index('Internal Staffing Calculator'!B$8:B23500,match(F6159,'Internal Staffing Calculator'!E$8:E23500,0)), "Not In Budget"),"")</f>
        <v/>
      </c>
      <c r="I6159" s="184"/>
      <c r="J6159" s="184"/>
      <c r="K6159" s="184"/>
      <c r="L6159" s="183"/>
    </row>
    <row r="6160">
      <c r="A6160" s="454"/>
      <c r="B6160" s="927"/>
      <c r="C6160" s="580"/>
      <c r="D6160" s="939"/>
      <c r="E6160" s="940"/>
      <c r="F6160" s="941"/>
      <c r="G6160" s="937" t="str">
        <f t="array" ref="G6160">xlookup(F6160,'Internal Staffing Calculator'!E:E,'Internal Staffing Calculator'!C:C,"")</f>
        <v/>
      </c>
      <c r="H6160" s="932" t="str">
        <f t="array" ref="H6160">if(F6160&lt;&gt;"", iferror(index('Internal Staffing Calculator'!B$8:B23500,match(F6160,'Internal Staffing Calculator'!E$8:E23500,0)), "Not In Budget"),"")</f>
        <v/>
      </c>
      <c r="I6160" s="184"/>
      <c r="J6160" s="184"/>
      <c r="K6160" s="184"/>
      <c r="L6160" s="183"/>
    </row>
    <row r="6161">
      <c r="A6161" s="454"/>
      <c r="B6161" s="927"/>
      <c r="C6161" s="580"/>
      <c r="D6161" s="939"/>
      <c r="E6161" s="940"/>
      <c r="F6161" s="941"/>
      <c r="G6161" s="937" t="str">
        <f t="array" ref="G6161">xlookup(F6161,'Internal Staffing Calculator'!E:E,'Internal Staffing Calculator'!C:C,"")</f>
        <v/>
      </c>
      <c r="H6161" s="932" t="str">
        <f t="array" ref="H6161">if(F6161&lt;&gt;"", iferror(index('Internal Staffing Calculator'!B$8:B23500,match(F6161,'Internal Staffing Calculator'!E$8:E23500,0)), "Not In Budget"),"")</f>
        <v/>
      </c>
      <c r="I6161" s="184"/>
      <c r="J6161" s="184"/>
      <c r="K6161" s="184"/>
      <c r="L6161" s="183"/>
    </row>
    <row r="6162">
      <c r="A6162" s="454"/>
      <c r="B6162" s="927"/>
      <c r="C6162" s="580"/>
      <c r="D6162" s="939"/>
      <c r="E6162" s="940"/>
      <c r="F6162" s="941"/>
      <c r="G6162" s="937" t="str">
        <f t="array" ref="G6162">xlookup(F6162,'Internal Staffing Calculator'!E:E,'Internal Staffing Calculator'!C:C,"")</f>
        <v/>
      </c>
      <c r="H6162" s="932" t="str">
        <f t="array" ref="H6162">if(F6162&lt;&gt;"", iferror(index('Internal Staffing Calculator'!B$8:B23500,match(F6162,'Internal Staffing Calculator'!E$8:E23500,0)), "Not In Budget"),"")</f>
        <v/>
      </c>
      <c r="I6162" s="184"/>
      <c r="J6162" s="184"/>
      <c r="K6162" s="184"/>
      <c r="L6162" s="183"/>
    </row>
    <row r="6163">
      <c r="A6163" s="454"/>
      <c r="B6163" s="927"/>
      <c r="C6163" s="580"/>
      <c r="D6163" s="939"/>
      <c r="E6163" s="940"/>
      <c r="F6163" s="941"/>
      <c r="G6163" s="937" t="str">
        <f t="array" ref="G6163">xlookup(F6163,'Internal Staffing Calculator'!E:E,'Internal Staffing Calculator'!C:C,"")</f>
        <v/>
      </c>
      <c r="H6163" s="932" t="str">
        <f t="array" ref="H6163">if(F6163&lt;&gt;"", iferror(index('Internal Staffing Calculator'!B$8:B23500,match(F6163,'Internal Staffing Calculator'!E$8:E23500,0)), "Not In Budget"),"")</f>
        <v/>
      </c>
      <c r="I6163" s="184"/>
      <c r="J6163" s="184"/>
      <c r="K6163" s="184"/>
      <c r="L6163" s="183"/>
    </row>
    <row r="6164">
      <c r="A6164" s="454"/>
      <c r="B6164" s="927"/>
      <c r="C6164" s="580"/>
      <c r="D6164" s="939"/>
      <c r="E6164" s="940"/>
      <c r="F6164" s="941"/>
      <c r="G6164" s="937" t="str">
        <f t="array" ref="G6164">xlookup(F6164,'Internal Staffing Calculator'!E:E,'Internal Staffing Calculator'!C:C,"")</f>
        <v/>
      </c>
      <c r="H6164" s="932" t="str">
        <f t="array" ref="H6164">if(F6164&lt;&gt;"", iferror(index('Internal Staffing Calculator'!B$8:B23500,match(F6164,'Internal Staffing Calculator'!E$8:E23500,0)), "Not In Budget"),"")</f>
        <v/>
      </c>
      <c r="I6164" s="184"/>
      <c r="J6164" s="184"/>
      <c r="K6164" s="184"/>
      <c r="L6164" s="183"/>
    </row>
    <row r="6165">
      <c r="A6165" s="454"/>
      <c r="B6165" s="927"/>
      <c r="C6165" s="580"/>
      <c r="D6165" s="939"/>
      <c r="E6165" s="940"/>
      <c r="F6165" s="941"/>
      <c r="G6165" s="937" t="str">
        <f t="array" ref="G6165">xlookup(F6165,'Internal Staffing Calculator'!E:E,'Internal Staffing Calculator'!C:C,"")</f>
        <v/>
      </c>
      <c r="H6165" s="932" t="str">
        <f t="array" ref="H6165">if(F6165&lt;&gt;"", iferror(index('Internal Staffing Calculator'!B$8:B23500,match(F6165,'Internal Staffing Calculator'!E$8:E23500,0)), "Not In Budget"),"")</f>
        <v/>
      </c>
      <c r="I6165" s="184"/>
      <c r="J6165" s="184"/>
      <c r="K6165" s="184"/>
      <c r="L6165" s="183"/>
    </row>
    <row r="6166">
      <c r="A6166" s="454"/>
      <c r="B6166" s="927"/>
      <c r="C6166" s="580"/>
      <c r="D6166" s="939"/>
      <c r="E6166" s="940"/>
      <c r="F6166" s="941"/>
      <c r="G6166" s="937" t="str">
        <f t="array" ref="G6166">xlookup(F6166,'Internal Staffing Calculator'!E:E,'Internal Staffing Calculator'!C:C,"")</f>
        <v/>
      </c>
      <c r="H6166" s="932" t="str">
        <f t="array" ref="H6166">if(F6166&lt;&gt;"", iferror(index('Internal Staffing Calculator'!B$8:B23500,match(F6166,'Internal Staffing Calculator'!E$8:E23500,0)), "Not In Budget"),"")</f>
        <v/>
      </c>
      <c r="I6166" s="184"/>
      <c r="J6166" s="184"/>
      <c r="K6166" s="184"/>
      <c r="L6166" s="183"/>
    </row>
    <row r="6167">
      <c r="A6167" s="454"/>
      <c r="B6167" s="927"/>
      <c r="C6167" s="580"/>
      <c r="D6167" s="939"/>
      <c r="E6167" s="940"/>
      <c r="F6167" s="941"/>
      <c r="G6167" s="937" t="str">
        <f t="array" ref="G6167">xlookup(F6167,'Internal Staffing Calculator'!E:E,'Internal Staffing Calculator'!C:C,"")</f>
        <v/>
      </c>
      <c r="H6167" s="932" t="str">
        <f t="array" ref="H6167">if(F6167&lt;&gt;"", iferror(index('Internal Staffing Calculator'!B$8:B23500,match(F6167,'Internal Staffing Calculator'!E$8:E23500,0)), "Not In Budget"),"")</f>
        <v/>
      </c>
      <c r="I6167" s="184"/>
      <c r="J6167" s="184"/>
      <c r="K6167" s="184"/>
      <c r="L6167" s="183"/>
    </row>
    <row r="6168">
      <c r="A6168" s="454"/>
      <c r="B6168" s="927"/>
      <c r="C6168" s="580"/>
      <c r="D6168" s="939"/>
      <c r="E6168" s="940"/>
      <c r="F6168" s="941"/>
      <c r="G6168" s="937" t="str">
        <f t="array" ref="G6168">xlookup(F6168,'Internal Staffing Calculator'!E:E,'Internal Staffing Calculator'!C:C,"")</f>
        <v/>
      </c>
      <c r="H6168" s="932" t="str">
        <f t="array" ref="H6168">if(F6168&lt;&gt;"", iferror(index('Internal Staffing Calculator'!B$8:B23500,match(F6168,'Internal Staffing Calculator'!E$8:E23500,0)), "Not In Budget"),"")</f>
        <v/>
      </c>
      <c r="I6168" s="184"/>
      <c r="J6168" s="184"/>
      <c r="K6168" s="184"/>
      <c r="L6168" s="183"/>
    </row>
    <row r="6169">
      <c r="A6169" s="454"/>
      <c r="B6169" s="927"/>
      <c r="C6169" s="580"/>
      <c r="D6169" s="939"/>
      <c r="E6169" s="940"/>
      <c r="F6169" s="941"/>
      <c r="G6169" s="937" t="str">
        <f t="array" ref="G6169">xlookup(F6169,'Internal Staffing Calculator'!E:E,'Internal Staffing Calculator'!C:C,"")</f>
        <v/>
      </c>
      <c r="H6169" s="932" t="str">
        <f t="array" ref="H6169">if(F6169&lt;&gt;"", iferror(index('Internal Staffing Calculator'!B$8:B23500,match(F6169,'Internal Staffing Calculator'!E$8:E23500,0)), "Not In Budget"),"")</f>
        <v/>
      </c>
      <c r="I6169" s="184"/>
      <c r="J6169" s="184"/>
      <c r="K6169" s="184"/>
      <c r="L6169" s="183"/>
    </row>
    <row r="6170">
      <c r="A6170" s="454"/>
      <c r="B6170" s="927"/>
      <c r="C6170" s="580"/>
      <c r="D6170" s="939"/>
      <c r="E6170" s="940"/>
      <c r="F6170" s="941"/>
      <c r="G6170" s="937" t="str">
        <f t="array" ref="G6170">xlookup(F6170,'Internal Staffing Calculator'!E:E,'Internal Staffing Calculator'!C:C,"")</f>
        <v/>
      </c>
      <c r="H6170" s="932" t="str">
        <f t="array" ref="H6170">if(F6170&lt;&gt;"", iferror(index('Internal Staffing Calculator'!B$8:B23500,match(F6170,'Internal Staffing Calculator'!E$8:E23500,0)), "Not In Budget"),"")</f>
        <v/>
      </c>
      <c r="I6170" s="184"/>
      <c r="J6170" s="184"/>
      <c r="K6170" s="184"/>
      <c r="L6170" s="183"/>
    </row>
    <row r="6171">
      <c r="A6171" s="454"/>
      <c r="B6171" s="927"/>
      <c r="C6171" s="580"/>
      <c r="D6171" s="939"/>
      <c r="E6171" s="940"/>
      <c r="F6171" s="941"/>
      <c r="G6171" s="937" t="str">
        <f t="array" ref="G6171">xlookup(F6171,'Internal Staffing Calculator'!E:E,'Internal Staffing Calculator'!C:C,"")</f>
        <v/>
      </c>
      <c r="H6171" s="932" t="str">
        <f t="array" ref="H6171">if(F6171&lt;&gt;"", iferror(index('Internal Staffing Calculator'!B$8:B23500,match(F6171,'Internal Staffing Calculator'!E$8:E23500,0)), "Not In Budget"),"")</f>
        <v/>
      </c>
      <c r="I6171" s="184"/>
      <c r="J6171" s="184"/>
      <c r="K6171" s="184"/>
      <c r="L6171" s="183"/>
    </row>
    <row r="6172">
      <c r="A6172" s="454"/>
      <c r="B6172" s="927"/>
      <c r="C6172" s="580"/>
      <c r="D6172" s="939"/>
      <c r="E6172" s="940"/>
      <c r="F6172" s="941"/>
      <c r="G6172" s="937" t="str">
        <f t="array" ref="G6172">xlookup(F6172,'Internal Staffing Calculator'!E:E,'Internal Staffing Calculator'!C:C,"")</f>
        <v/>
      </c>
      <c r="H6172" s="932" t="str">
        <f t="array" ref="H6172">if(F6172&lt;&gt;"", iferror(index('Internal Staffing Calculator'!B$8:B23500,match(F6172,'Internal Staffing Calculator'!E$8:E23500,0)), "Not In Budget"),"")</f>
        <v/>
      </c>
      <c r="I6172" s="184"/>
      <c r="J6172" s="184"/>
      <c r="K6172" s="184"/>
      <c r="L6172" s="183"/>
    </row>
    <row r="6173">
      <c r="A6173" s="454"/>
      <c r="B6173" s="927"/>
      <c r="C6173" s="580"/>
      <c r="D6173" s="939"/>
      <c r="E6173" s="940"/>
      <c r="F6173" s="941"/>
      <c r="G6173" s="937" t="str">
        <f t="array" ref="G6173">xlookup(F6173,'Internal Staffing Calculator'!E:E,'Internal Staffing Calculator'!C:C,"")</f>
        <v/>
      </c>
      <c r="H6173" s="932" t="str">
        <f t="array" ref="H6173">if(F6173&lt;&gt;"", iferror(index('Internal Staffing Calculator'!B$8:B23500,match(F6173,'Internal Staffing Calculator'!E$8:E23500,0)), "Not In Budget"),"")</f>
        <v/>
      </c>
      <c r="I6173" s="184"/>
      <c r="J6173" s="184"/>
      <c r="K6173" s="184"/>
      <c r="L6173" s="183"/>
    </row>
    <row r="6174">
      <c r="A6174" s="454"/>
      <c r="B6174" s="927"/>
      <c r="C6174" s="580"/>
      <c r="D6174" s="939"/>
      <c r="E6174" s="940"/>
      <c r="F6174" s="941"/>
      <c r="G6174" s="937" t="str">
        <f t="array" ref="G6174">xlookup(F6174,'Internal Staffing Calculator'!E:E,'Internal Staffing Calculator'!C:C,"")</f>
        <v/>
      </c>
      <c r="H6174" s="932" t="str">
        <f t="array" ref="H6174">if(F6174&lt;&gt;"", iferror(index('Internal Staffing Calculator'!B$8:B23500,match(F6174,'Internal Staffing Calculator'!E$8:E23500,0)), "Not In Budget"),"")</f>
        <v/>
      </c>
      <c r="I6174" s="184"/>
      <c r="J6174" s="184"/>
      <c r="K6174" s="184"/>
      <c r="L6174" s="183"/>
    </row>
    <row r="6175">
      <c r="A6175" s="454"/>
      <c r="B6175" s="927"/>
      <c r="C6175" s="580"/>
      <c r="D6175" s="939"/>
      <c r="E6175" s="940"/>
      <c r="F6175" s="941"/>
      <c r="G6175" s="937" t="str">
        <f t="array" ref="G6175">xlookup(F6175,'Internal Staffing Calculator'!E:E,'Internal Staffing Calculator'!C:C,"")</f>
        <v/>
      </c>
      <c r="H6175" s="932" t="str">
        <f t="array" ref="H6175">if(F6175&lt;&gt;"", iferror(index('Internal Staffing Calculator'!B$8:B23500,match(F6175,'Internal Staffing Calculator'!E$8:E23500,0)), "Not In Budget"),"")</f>
        <v/>
      </c>
      <c r="I6175" s="184"/>
      <c r="J6175" s="184"/>
      <c r="K6175" s="184"/>
      <c r="L6175" s="183"/>
    </row>
    <row r="6176">
      <c r="A6176" s="454"/>
      <c r="B6176" s="927"/>
      <c r="C6176" s="580"/>
      <c r="D6176" s="939"/>
      <c r="E6176" s="940"/>
      <c r="F6176" s="941"/>
      <c r="G6176" s="937" t="str">
        <f t="array" ref="G6176">xlookup(F6176,'Internal Staffing Calculator'!E:E,'Internal Staffing Calculator'!C:C,"")</f>
        <v/>
      </c>
      <c r="H6176" s="932" t="str">
        <f t="array" ref="H6176">if(F6176&lt;&gt;"", iferror(index('Internal Staffing Calculator'!B$8:B23500,match(F6176,'Internal Staffing Calculator'!E$8:E23500,0)), "Not In Budget"),"")</f>
        <v/>
      </c>
      <c r="I6176" s="184"/>
      <c r="J6176" s="184"/>
      <c r="K6176" s="184"/>
      <c r="L6176" s="183"/>
    </row>
    <row r="6177">
      <c r="A6177" s="454"/>
      <c r="B6177" s="927"/>
      <c r="C6177" s="580"/>
      <c r="D6177" s="939"/>
      <c r="E6177" s="940"/>
      <c r="F6177" s="941"/>
      <c r="G6177" s="937" t="str">
        <f t="array" ref="G6177">xlookup(F6177,'Internal Staffing Calculator'!E:E,'Internal Staffing Calculator'!C:C,"")</f>
        <v/>
      </c>
      <c r="H6177" s="932" t="str">
        <f t="array" ref="H6177">if(F6177&lt;&gt;"", iferror(index('Internal Staffing Calculator'!B$8:B23500,match(F6177,'Internal Staffing Calculator'!E$8:E23500,0)), "Not In Budget"),"")</f>
        <v/>
      </c>
      <c r="I6177" s="184"/>
      <c r="J6177" s="184"/>
      <c r="K6177" s="184"/>
      <c r="L6177" s="183"/>
    </row>
    <row r="6178">
      <c r="A6178" s="454"/>
      <c r="B6178" s="927"/>
      <c r="C6178" s="580"/>
      <c r="D6178" s="939"/>
      <c r="E6178" s="940"/>
      <c r="F6178" s="941"/>
      <c r="G6178" s="937" t="str">
        <f t="array" ref="G6178">xlookup(F6178,'Internal Staffing Calculator'!E:E,'Internal Staffing Calculator'!C:C,"")</f>
        <v/>
      </c>
      <c r="H6178" s="932" t="str">
        <f t="array" ref="H6178">if(F6178&lt;&gt;"", iferror(index('Internal Staffing Calculator'!B$8:B23500,match(F6178,'Internal Staffing Calculator'!E$8:E23500,0)), "Not In Budget"),"")</f>
        <v/>
      </c>
      <c r="I6178" s="184"/>
      <c r="J6178" s="184"/>
      <c r="K6178" s="184"/>
      <c r="L6178" s="183"/>
    </row>
    <row r="6179">
      <c r="A6179" s="454"/>
      <c r="B6179" s="927"/>
      <c r="C6179" s="580"/>
      <c r="D6179" s="939"/>
      <c r="E6179" s="940"/>
      <c r="F6179" s="941"/>
      <c r="G6179" s="937" t="str">
        <f t="array" ref="G6179">xlookup(F6179,'Internal Staffing Calculator'!E:E,'Internal Staffing Calculator'!C:C,"")</f>
        <v/>
      </c>
      <c r="H6179" s="932" t="str">
        <f t="array" ref="H6179">if(F6179&lt;&gt;"", iferror(index('Internal Staffing Calculator'!B$8:B23500,match(F6179,'Internal Staffing Calculator'!E$8:E23500,0)), "Not In Budget"),"")</f>
        <v/>
      </c>
      <c r="I6179" s="184"/>
      <c r="J6179" s="184"/>
      <c r="K6179" s="184"/>
      <c r="L6179" s="183"/>
    </row>
    <row r="6180">
      <c r="A6180" s="454"/>
      <c r="B6180" s="927"/>
      <c r="C6180" s="580"/>
      <c r="D6180" s="939"/>
      <c r="E6180" s="940"/>
      <c r="F6180" s="941"/>
      <c r="G6180" s="937" t="str">
        <f t="array" ref="G6180">xlookup(F6180,'Internal Staffing Calculator'!E:E,'Internal Staffing Calculator'!C:C,"")</f>
        <v/>
      </c>
      <c r="H6180" s="932" t="str">
        <f t="array" ref="H6180">if(F6180&lt;&gt;"", iferror(index('Internal Staffing Calculator'!B$8:B23500,match(F6180,'Internal Staffing Calculator'!E$8:E23500,0)), "Not In Budget"),"")</f>
        <v/>
      </c>
      <c r="I6180" s="184"/>
      <c r="J6180" s="184"/>
      <c r="K6180" s="184"/>
      <c r="L6180" s="183"/>
    </row>
    <row r="6181">
      <c r="A6181" s="454"/>
      <c r="B6181" s="927"/>
      <c r="C6181" s="580"/>
      <c r="D6181" s="939"/>
      <c r="E6181" s="940"/>
      <c r="F6181" s="941"/>
      <c r="G6181" s="937" t="str">
        <f t="array" ref="G6181">xlookup(F6181,'Internal Staffing Calculator'!E:E,'Internal Staffing Calculator'!C:C,"")</f>
        <v/>
      </c>
      <c r="H6181" s="932" t="str">
        <f t="array" ref="H6181">if(F6181&lt;&gt;"", iferror(index('Internal Staffing Calculator'!B$8:B23500,match(F6181,'Internal Staffing Calculator'!E$8:E23500,0)), "Not In Budget"),"")</f>
        <v/>
      </c>
      <c r="I6181" s="184"/>
      <c r="J6181" s="184"/>
      <c r="K6181" s="184"/>
      <c r="L6181" s="183"/>
    </row>
    <row r="6182">
      <c r="A6182" s="454"/>
      <c r="B6182" s="927"/>
      <c r="C6182" s="580"/>
      <c r="D6182" s="939"/>
      <c r="E6182" s="940"/>
      <c r="F6182" s="941"/>
      <c r="G6182" s="937" t="str">
        <f t="array" ref="G6182">xlookup(F6182,'Internal Staffing Calculator'!E:E,'Internal Staffing Calculator'!C:C,"")</f>
        <v/>
      </c>
      <c r="H6182" s="932" t="str">
        <f t="array" ref="H6182">if(F6182&lt;&gt;"", iferror(index('Internal Staffing Calculator'!B$8:B23500,match(F6182,'Internal Staffing Calculator'!E$8:E23500,0)), "Not In Budget"),"")</f>
        <v/>
      </c>
      <c r="I6182" s="184"/>
      <c r="J6182" s="184"/>
      <c r="K6182" s="184"/>
      <c r="L6182" s="183"/>
    </row>
    <row r="6183">
      <c r="A6183" s="454"/>
      <c r="B6183" s="927"/>
      <c r="C6183" s="580"/>
      <c r="D6183" s="939"/>
      <c r="E6183" s="940"/>
      <c r="F6183" s="941"/>
      <c r="G6183" s="937" t="str">
        <f t="array" ref="G6183">xlookup(F6183,'Internal Staffing Calculator'!E:E,'Internal Staffing Calculator'!C:C,"")</f>
        <v/>
      </c>
      <c r="H6183" s="932" t="str">
        <f t="array" ref="H6183">if(F6183&lt;&gt;"", iferror(index('Internal Staffing Calculator'!B$8:B23500,match(F6183,'Internal Staffing Calculator'!E$8:E23500,0)), "Not In Budget"),"")</f>
        <v/>
      </c>
      <c r="I6183" s="184"/>
      <c r="J6183" s="184"/>
      <c r="K6183" s="184"/>
      <c r="L6183" s="183"/>
    </row>
    <row r="6184">
      <c r="A6184" s="454"/>
      <c r="B6184" s="927"/>
      <c r="C6184" s="580"/>
      <c r="D6184" s="939"/>
      <c r="E6184" s="940"/>
      <c r="F6184" s="941"/>
      <c r="G6184" s="937" t="str">
        <f t="array" ref="G6184">xlookup(F6184,'Internal Staffing Calculator'!E:E,'Internal Staffing Calculator'!C:C,"")</f>
        <v/>
      </c>
      <c r="H6184" s="932" t="str">
        <f t="array" ref="H6184">if(F6184&lt;&gt;"", iferror(index('Internal Staffing Calculator'!B$8:B23500,match(F6184,'Internal Staffing Calculator'!E$8:E23500,0)), "Not In Budget"),"")</f>
        <v/>
      </c>
      <c r="I6184" s="184"/>
      <c r="J6184" s="184"/>
      <c r="K6184" s="184"/>
      <c r="L6184" s="183"/>
    </row>
    <row r="6185">
      <c r="A6185" s="454"/>
      <c r="B6185" s="927"/>
      <c r="C6185" s="580"/>
      <c r="D6185" s="939"/>
      <c r="E6185" s="940"/>
      <c r="F6185" s="941"/>
      <c r="G6185" s="937" t="str">
        <f t="array" ref="G6185">xlookup(F6185,'Internal Staffing Calculator'!E:E,'Internal Staffing Calculator'!C:C,"")</f>
        <v/>
      </c>
      <c r="H6185" s="932" t="str">
        <f t="array" ref="H6185">if(F6185&lt;&gt;"", iferror(index('Internal Staffing Calculator'!B$8:B23500,match(F6185,'Internal Staffing Calculator'!E$8:E23500,0)), "Not In Budget"),"")</f>
        <v/>
      </c>
      <c r="I6185" s="184"/>
      <c r="J6185" s="184"/>
      <c r="K6185" s="184"/>
      <c r="L6185" s="183"/>
    </row>
    <row r="6186">
      <c r="A6186" s="454"/>
      <c r="B6186" s="927"/>
      <c r="C6186" s="580"/>
      <c r="D6186" s="939"/>
      <c r="E6186" s="940"/>
      <c r="F6186" s="941"/>
      <c r="G6186" s="937" t="str">
        <f t="array" ref="G6186">xlookup(F6186,'Internal Staffing Calculator'!E:E,'Internal Staffing Calculator'!C:C,"")</f>
        <v/>
      </c>
      <c r="H6186" s="932" t="str">
        <f t="array" ref="H6186">if(F6186&lt;&gt;"", iferror(index('Internal Staffing Calculator'!B$8:B23500,match(F6186,'Internal Staffing Calculator'!E$8:E23500,0)), "Not In Budget"),"")</f>
        <v/>
      </c>
      <c r="I6186" s="184"/>
      <c r="J6186" s="184"/>
      <c r="K6186" s="184"/>
      <c r="L6186" s="183"/>
    </row>
    <row r="6187">
      <c r="A6187" s="454"/>
      <c r="B6187" s="927"/>
      <c r="C6187" s="580"/>
      <c r="D6187" s="939"/>
      <c r="E6187" s="940"/>
      <c r="F6187" s="941"/>
      <c r="G6187" s="937" t="str">
        <f t="array" ref="G6187">xlookup(F6187,'Internal Staffing Calculator'!E:E,'Internal Staffing Calculator'!C:C,"")</f>
        <v/>
      </c>
      <c r="H6187" s="932" t="str">
        <f t="array" ref="H6187">if(F6187&lt;&gt;"", iferror(index('Internal Staffing Calculator'!B$8:B23500,match(F6187,'Internal Staffing Calculator'!E$8:E23500,0)), "Not In Budget"),"")</f>
        <v/>
      </c>
      <c r="I6187" s="184"/>
      <c r="J6187" s="184"/>
      <c r="K6187" s="184"/>
      <c r="L6187" s="183"/>
    </row>
    <row r="6188">
      <c r="A6188" s="454"/>
      <c r="B6188" s="927"/>
      <c r="C6188" s="580"/>
      <c r="D6188" s="939"/>
      <c r="E6188" s="940"/>
      <c r="F6188" s="941"/>
      <c r="G6188" s="937" t="str">
        <f t="array" ref="G6188">xlookup(F6188,'Internal Staffing Calculator'!E:E,'Internal Staffing Calculator'!C:C,"")</f>
        <v/>
      </c>
      <c r="H6188" s="932" t="str">
        <f t="array" ref="H6188">if(F6188&lt;&gt;"", iferror(index('Internal Staffing Calculator'!B$8:B23500,match(F6188,'Internal Staffing Calculator'!E$8:E23500,0)), "Not In Budget"),"")</f>
        <v/>
      </c>
      <c r="I6188" s="184"/>
      <c r="J6188" s="184"/>
      <c r="K6188" s="184"/>
      <c r="L6188" s="183"/>
    </row>
    <row r="6189">
      <c r="A6189" s="454"/>
      <c r="B6189" s="927"/>
      <c r="C6189" s="580"/>
      <c r="D6189" s="939"/>
      <c r="E6189" s="940"/>
      <c r="F6189" s="941"/>
      <c r="G6189" s="937" t="str">
        <f t="array" ref="G6189">xlookup(F6189,'Internal Staffing Calculator'!E:E,'Internal Staffing Calculator'!C:C,"")</f>
        <v/>
      </c>
      <c r="H6189" s="932" t="str">
        <f t="array" ref="H6189">if(F6189&lt;&gt;"", iferror(index('Internal Staffing Calculator'!B$8:B23500,match(F6189,'Internal Staffing Calculator'!E$8:E23500,0)), "Not In Budget"),"")</f>
        <v/>
      </c>
      <c r="I6189" s="184"/>
      <c r="J6189" s="184"/>
      <c r="K6189" s="184"/>
      <c r="L6189" s="183"/>
    </row>
    <row r="6190">
      <c r="A6190" s="454"/>
      <c r="B6190" s="927"/>
      <c r="C6190" s="580"/>
      <c r="D6190" s="939"/>
      <c r="E6190" s="940"/>
      <c r="F6190" s="941"/>
      <c r="G6190" s="937" t="str">
        <f t="array" ref="G6190">xlookup(F6190,'Internal Staffing Calculator'!E:E,'Internal Staffing Calculator'!C:C,"")</f>
        <v/>
      </c>
      <c r="H6190" s="932" t="str">
        <f t="array" ref="H6190">if(F6190&lt;&gt;"", iferror(index('Internal Staffing Calculator'!B$8:B23500,match(F6190,'Internal Staffing Calculator'!E$8:E23500,0)), "Not In Budget"),"")</f>
        <v/>
      </c>
      <c r="I6190" s="184"/>
      <c r="J6190" s="184"/>
      <c r="K6190" s="184"/>
      <c r="L6190" s="183"/>
    </row>
    <row r="6191">
      <c r="A6191" s="454"/>
      <c r="B6191" s="927"/>
      <c r="C6191" s="580"/>
      <c r="D6191" s="939"/>
      <c r="E6191" s="940"/>
      <c r="F6191" s="941"/>
      <c r="G6191" s="937" t="str">
        <f t="array" ref="G6191">xlookup(F6191,'Internal Staffing Calculator'!E:E,'Internal Staffing Calculator'!C:C,"")</f>
        <v/>
      </c>
      <c r="H6191" s="932" t="str">
        <f t="array" ref="H6191">if(F6191&lt;&gt;"", iferror(index('Internal Staffing Calculator'!B$8:B23500,match(F6191,'Internal Staffing Calculator'!E$8:E23500,0)), "Not In Budget"),"")</f>
        <v/>
      </c>
      <c r="I6191" s="184"/>
      <c r="J6191" s="184"/>
      <c r="K6191" s="184"/>
      <c r="L6191" s="183"/>
    </row>
    <row r="6192">
      <c r="A6192" s="454"/>
      <c r="B6192" s="927"/>
      <c r="C6192" s="580"/>
      <c r="D6192" s="939"/>
      <c r="E6192" s="940"/>
      <c r="F6192" s="941"/>
      <c r="G6192" s="937" t="str">
        <f t="array" ref="G6192">xlookup(F6192,'Internal Staffing Calculator'!E:E,'Internal Staffing Calculator'!C:C,"")</f>
        <v/>
      </c>
      <c r="H6192" s="932" t="str">
        <f t="array" ref="H6192">if(F6192&lt;&gt;"", iferror(index('Internal Staffing Calculator'!B$8:B23500,match(F6192,'Internal Staffing Calculator'!E$8:E23500,0)), "Not In Budget"),"")</f>
        <v/>
      </c>
      <c r="I6192" s="184"/>
      <c r="J6192" s="184"/>
      <c r="K6192" s="184"/>
      <c r="L6192" s="183"/>
    </row>
    <row r="6193">
      <c r="A6193" s="454"/>
      <c r="B6193" s="927"/>
      <c r="C6193" s="580"/>
      <c r="D6193" s="939"/>
      <c r="E6193" s="940"/>
      <c r="F6193" s="941"/>
      <c r="G6193" s="937" t="str">
        <f t="array" ref="G6193">xlookup(F6193,'Internal Staffing Calculator'!E:E,'Internal Staffing Calculator'!C:C,"")</f>
        <v/>
      </c>
      <c r="H6193" s="932" t="str">
        <f t="array" ref="H6193">if(F6193&lt;&gt;"", iferror(index('Internal Staffing Calculator'!B$8:B23500,match(F6193,'Internal Staffing Calculator'!E$8:E23500,0)), "Not In Budget"),"")</f>
        <v/>
      </c>
      <c r="I6193" s="184"/>
      <c r="J6193" s="184"/>
      <c r="K6193" s="184"/>
      <c r="L6193" s="183"/>
    </row>
    <row r="6194">
      <c r="A6194" s="454"/>
      <c r="B6194" s="927"/>
      <c r="C6194" s="580"/>
      <c r="D6194" s="939"/>
      <c r="E6194" s="940"/>
      <c r="F6194" s="941"/>
      <c r="G6194" s="937" t="str">
        <f t="array" ref="G6194">xlookup(F6194,'Internal Staffing Calculator'!E:E,'Internal Staffing Calculator'!C:C,"")</f>
        <v/>
      </c>
      <c r="H6194" s="932" t="str">
        <f t="array" ref="H6194">if(F6194&lt;&gt;"", iferror(index('Internal Staffing Calculator'!B$8:B23500,match(F6194,'Internal Staffing Calculator'!E$8:E23500,0)), "Not In Budget"),"")</f>
        <v/>
      </c>
      <c r="I6194" s="184"/>
      <c r="J6194" s="184"/>
      <c r="K6194" s="184"/>
      <c r="L6194" s="183"/>
    </row>
    <row r="6195">
      <c r="A6195" s="454"/>
      <c r="B6195" s="927"/>
      <c r="C6195" s="580"/>
      <c r="D6195" s="939"/>
      <c r="E6195" s="940"/>
      <c r="F6195" s="941"/>
      <c r="G6195" s="937" t="str">
        <f t="array" ref="G6195">xlookup(F6195,'Internal Staffing Calculator'!E:E,'Internal Staffing Calculator'!C:C,"")</f>
        <v/>
      </c>
      <c r="H6195" s="932" t="str">
        <f t="array" ref="H6195">if(F6195&lt;&gt;"", iferror(index('Internal Staffing Calculator'!B$8:B23500,match(F6195,'Internal Staffing Calculator'!E$8:E23500,0)), "Not In Budget"),"")</f>
        <v/>
      </c>
      <c r="I6195" s="184"/>
      <c r="J6195" s="184"/>
      <c r="K6195" s="184"/>
      <c r="L6195" s="183"/>
    </row>
    <row r="6196">
      <c r="A6196" s="454"/>
      <c r="B6196" s="927"/>
      <c r="C6196" s="580"/>
      <c r="D6196" s="939"/>
      <c r="E6196" s="940"/>
      <c r="F6196" s="941"/>
      <c r="G6196" s="937" t="str">
        <f t="array" ref="G6196">xlookup(F6196,'Internal Staffing Calculator'!E:E,'Internal Staffing Calculator'!C:C,"")</f>
        <v/>
      </c>
      <c r="H6196" s="932" t="str">
        <f t="array" ref="H6196">if(F6196&lt;&gt;"", iferror(index('Internal Staffing Calculator'!B$8:B23500,match(F6196,'Internal Staffing Calculator'!E$8:E23500,0)), "Not In Budget"),"")</f>
        <v/>
      </c>
      <c r="I6196" s="184"/>
      <c r="J6196" s="184"/>
      <c r="K6196" s="184"/>
      <c r="L6196" s="183"/>
    </row>
    <row r="6197">
      <c r="A6197" s="454"/>
      <c r="B6197" s="927"/>
      <c r="C6197" s="580"/>
      <c r="D6197" s="939"/>
      <c r="E6197" s="940"/>
      <c r="F6197" s="941"/>
      <c r="G6197" s="937" t="str">
        <f t="array" ref="G6197">xlookup(F6197,'Internal Staffing Calculator'!E:E,'Internal Staffing Calculator'!C:C,"")</f>
        <v/>
      </c>
      <c r="H6197" s="932" t="str">
        <f t="array" ref="H6197">if(F6197&lt;&gt;"", iferror(index('Internal Staffing Calculator'!B$8:B23500,match(F6197,'Internal Staffing Calculator'!E$8:E23500,0)), "Not In Budget"),"")</f>
        <v/>
      </c>
      <c r="I6197" s="184"/>
      <c r="J6197" s="184"/>
      <c r="K6197" s="184"/>
      <c r="L6197" s="183"/>
    </row>
    <row r="6198">
      <c r="A6198" s="454"/>
      <c r="B6198" s="927"/>
      <c r="C6198" s="580"/>
      <c r="D6198" s="939"/>
      <c r="E6198" s="940"/>
      <c r="F6198" s="941"/>
      <c r="G6198" s="937" t="str">
        <f t="array" ref="G6198">xlookup(F6198,'Internal Staffing Calculator'!E:E,'Internal Staffing Calculator'!C:C,"")</f>
        <v/>
      </c>
      <c r="H6198" s="932" t="str">
        <f t="array" ref="H6198">if(F6198&lt;&gt;"", iferror(index('Internal Staffing Calculator'!B$8:B23500,match(F6198,'Internal Staffing Calculator'!E$8:E23500,0)), "Not In Budget"),"")</f>
        <v/>
      </c>
      <c r="I6198" s="184"/>
      <c r="J6198" s="184"/>
      <c r="K6198" s="184"/>
      <c r="L6198" s="183"/>
    </row>
    <row r="6199">
      <c r="A6199" s="454"/>
      <c r="B6199" s="927"/>
      <c r="C6199" s="580"/>
      <c r="D6199" s="939"/>
      <c r="E6199" s="940"/>
      <c r="F6199" s="941"/>
      <c r="G6199" s="937" t="str">
        <f t="array" ref="G6199">xlookup(F6199,'Internal Staffing Calculator'!E:E,'Internal Staffing Calculator'!C:C,"")</f>
        <v/>
      </c>
      <c r="H6199" s="932" t="str">
        <f t="array" ref="H6199">if(F6199&lt;&gt;"", iferror(index('Internal Staffing Calculator'!B$8:B23500,match(F6199,'Internal Staffing Calculator'!E$8:E23500,0)), "Not In Budget"),"")</f>
        <v/>
      </c>
      <c r="I6199" s="184"/>
      <c r="J6199" s="184"/>
      <c r="K6199" s="184"/>
      <c r="L6199" s="183"/>
    </row>
    <row r="6200">
      <c r="A6200" s="454"/>
      <c r="B6200" s="927"/>
      <c r="C6200" s="580"/>
      <c r="D6200" s="939"/>
      <c r="E6200" s="940"/>
      <c r="F6200" s="941"/>
      <c r="G6200" s="937" t="str">
        <f t="array" ref="G6200">xlookup(F6200,'Internal Staffing Calculator'!E:E,'Internal Staffing Calculator'!C:C,"")</f>
        <v/>
      </c>
      <c r="H6200" s="932" t="str">
        <f t="array" ref="H6200">if(F6200&lt;&gt;"", iferror(index('Internal Staffing Calculator'!B$8:B23500,match(F6200,'Internal Staffing Calculator'!E$8:E23500,0)), "Not In Budget"),"")</f>
        <v/>
      </c>
      <c r="I6200" s="184"/>
      <c r="J6200" s="184"/>
      <c r="K6200" s="184"/>
      <c r="L6200" s="183"/>
    </row>
    <row r="6201">
      <c r="A6201" s="454"/>
      <c r="B6201" s="927"/>
      <c r="C6201" s="580"/>
      <c r="D6201" s="939"/>
      <c r="E6201" s="940"/>
      <c r="F6201" s="941"/>
      <c r="G6201" s="937" t="str">
        <f t="array" ref="G6201">xlookup(F6201,'Internal Staffing Calculator'!E:E,'Internal Staffing Calculator'!C:C,"")</f>
        <v/>
      </c>
      <c r="H6201" s="932" t="str">
        <f t="array" ref="H6201">if(F6201&lt;&gt;"", iferror(index('Internal Staffing Calculator'!B$8:B23500,match(F6201,'Internal Staffing Calculator'!E$8:E23500,0)), "Not In Budget"),"")</f>
        <v/>
      </c>
      <c r="I6201" s="184"/>
      <c r="J6201" s="184"/>
      <c r="K6201" s="184"/>
      <c r="L6201" s="183"/>
    </row>
    <row r="6202">
      <c r="A6202" s="454"/>
      <c r="B6202" s="927"/>
      <c r="C6202" s="580"/>
      <c r="D6202" s="939"/>
      <c r="E6202" s="940"/>
      <c r="F6202" s="941"/>
      <c r="G6202" s="937" t="str">
        <f t="array" ref="G6202">xlookup(F6202,'Internal Staffing Calculator'!E:E,'Internal Staffing Calculator'!C:C,"")</f>
        <v/>
      </c>
      <c r="H6202" s="932" t="str">
        <f t="array" ref="H6202">if(F6202&lt;&gt;"", iferror(index('Internal Staffing Calculator'!B$8:B23500,match(F6202,'Internal Staffing Calculator'!E$8:E23500,0)), "Not In Budget"),"")</f>
        <v/>
      </c>
      <c r="I6202" s="184"/>
      <c r="J6202" s="184"/>
      <c r="K6202" s="184"/>
      <c r="L6202" s="183"/>
    </row>
    <row r="6203">
      <c r="A6203" s="454"/>
      <c r="B6203" s="927"/>
      <c r="C6203" s="580"/>
      <c r="D6203" s="939"/>
      <c r="E6203" s="940"/>
      <c r="F6203" s="941"/>
      <c r="G6203" s="937" t="str">
        <f t="array" ref="G6203">xlookup(F6203,'Internal Staffing Calculator'!E:E,'Internal Staffing Calculator'!C:C,"")</f>
        <v/>
      </c>
      <c r="H6203" s="932" t="str">
        <f t="array" ref="H6203">if(F6203&lt;&gt;"", iferror(index('Internal Staffing Calculator'!B$8:B23500,match(F6203,'Internal Staffing Calculator'!E$8:E23500,0)), "Not In Budget"),"")</f>
        <v/>
      </c>
      <c r="I6203" s="184"/>
      <c r="J6203" s="184"/>
      <c r="K6203" s="184"/>
      <c r="L6203" s="183"/>
    </row>
    <row r="6204">
      <c r="A6204" s="454"/>
      <c r="B6204" s="927"/>
      <c r="C6204" s="580"/>
      <c r="D6204" s="939"/>
      <c r="E6204" s="940"/>
      <c r="F6204" s="941"/>
      <c r="G6204" s="937" t="str">
        <f t="array" ref="G6204">xlookup(F6204,'Internal Staffing Calculator'!E:E,'Internal Staffing Calculator'!C:C,"")</f>
        <v/>
      </c>
      <c r="H6204" s="932" t="str">
        <f t="array" ref="H6204">if(F6204&lt;&gt;"", iferror(index('Internal Staffing Calculator'!B$8:B23500,match(F6204,'Internal Staffing Calculator'!E$8:E23500,0)), "Not In Budget"),"")</f>
        <v/>
      </c>
      <c r="I6204" s="184"/>
      <c r="J6204" s="184"/>
      <c r="K6204" s="184"/>
      <c r="L6204" s="183"/>
    </row>
    <row r="6205">
      <c r="A6205" s="454"/>
      <c r="B6205" s="927"/>
      <c r="C6205" s="580"/>
      <c r="D6205" s="939"/>
      <c r="E6205" s="940"/>
      <c r="F6205" s="941"/>
      <c r="G6205" s="937" t="str">
        <f t="array" ref="G6205">xlookup(F6205,'Internal Staffing Calculator'!E:E,'Internal Staffing Calculator'!C:C,"")</f>
        <v/>
      </c>
      <c r="H6205" s="932" t="str">
        <f t="array" ref="H6205">if(F6205&lt;&gt;"", iferror(index('Internal Staffing Calculator'!B$8:B23500,match(F6205,'Internal Staffing Calculator'!E$8:E23500,0)), "Not In Budget"),"")</f>
        <v/>
      </c>
      <c r="I6205" s="184"/>
      <c r="J6205" s="184"/>
      <c r="K6205" s="184"/>
      <c r="L6205" s="183"/>
    </row>
    <row r="6206">
      <c r="A6206" s="454"/>
      <c r="B6206" s="927"/>
      <c r="C6206" s="580"/>
      <c r="D6206" s="939"/>
      <c r="E6206" s="940"/>
      <c r="F6206" s="941"/>
      <c r="G6206" s="937" t="str">
        <f t="array" ref="G6206">xlookup(F6206,'Internal Staffing Calculator'!E:E,'Internal Staffing Calculator'!C:C,"")</f>
        <v/>
      </c>
      <c r="H6206" s="932" t="str">
        <f t="array" ref="H6206">if(F6206&lt;&gt;"", iferror(index('Internal Staffing Calculator'!B$8:B23500,match(F6206,'Internal Staffing Calculator'!E$8:E23500,0)), "Not In Budget"),"")</f>
        <v/>
      </c>
      <c r="I6206" s="184"/>
      <c r="J6206" s="184"/>
      <c r="K6206" s="184"/>
      <c r="L6206" s="183"/>
    </row>
    <row r="6207">
      <c r="A6207" s="454"/>
      <c r="B6207" s="927"/>
      <c r="C6207" s="580"/>
      <c r="D6207" s="939"/>
      <c r="E6207" s="940"/>
      <c r="F6207" s="941"/>
      <c r="G6207" s="937" t="str">
        <f t="array" ref="G6207">xlookup(F6207,'Internal Staffing Calculator'!E:E,'Internal Staffing Calculator'!C:C,"")</f>
        <v/>
      </c>
      <c r="H6207" s="932" t="str">
        <f t="array" ref="H6207">if(F6207&lt;&gt;"", iferror(index('Internal Staffing Calculator'!B$8:B23500,match(F6207,'Internal Staffing Calculator'!E$8:E23500,0)), "Not In Budget"),"")</f>
        <v/>
      </c>
      <c r="I6207" s="184"/>
      <c r="J6207" s="184"/>
      <c r="K6207" s="184"/>
      <c r="L6207" s="183"/>
    </row>
    <row r="6208">
      <c r="A6208" s="454"/>
      <c r="B6208" s="927"/>
      <c r="C6208" s="580"/>
      <c r="D6208" s="939"/>
      <c r="E6208" s="940"/>
      <c r="F6208" s="941"/>
      <c r="G6208" s="937" t="str">
        <f t="array" ref="G6208">xlookup(F6208,'Internal Staffing Calculator'!E:E,'Internal Staffing Calculator'!C:C,"")</f>
        <v/>
      </c>
      <c r="H6208" s="932" t="str">
        <f t="array" ref="H6208">if(F6208&lt;&gt;"", iferror(index('Internal Staffing Calculator'!B$8:B23500,match(F6208,'Internal Staffing Calculator'!E$8:E23500,0)), "Not In Budget"),"")</f>
        <v/>
      </c>
      <c r="I6208" s="184"/>
      <c r="J6208" s="184"/>
      <c r="K6208" s="184"/>
      <c r="L6208" s="183"/>
    </row>
    <row r="6209">
      <c r="A6209" s="454"/>
      <c r="B6209" s="927"/>
      <c r="C6209" s="580"/>
      <c r="D6209" s="939"/>
      <c r="E6209" s="940"/>
      <c r="F6209" s="941"/>
      <c r="G6209" s="937" t="str">
        <f t="array" ref="G6209">xlookup(F6209,'Internal Staffing Calculator'!E:E,'Internal Staffing Calculator'!C:C,"")</f>
        <v/>
      </c>
      <c r="H6209" s="932" t="str">
        <f t="array" ref="H6209">if(F6209&lt;&gt;"", iferror(index('Internal Staffing Calculator'!B$8:B23500,match(F6209,'Internal Staffing Calculator'!E$8:E23500,0)), "Not In Budget"),"")</f>
        <v/>
      </c>
      <c r="I6209" s="184"/>
      <c r="J6209" s="184"/>
      <c r="K6209" s="184"/>
      <c r="L6209" s="183"/>
    </row>
    <row r="6210">
      <c r="A6210" s="454"/>
      <c r="B6210" s="927"/>
      <c r="C6210" s="580"/>
      <c r="D6210" s="939"/>
      <c r="E6210" s="940"/>
      <c r="F6210" s="941"/>
      <c r="G6210" s="937" t="str">
        <f t="array" ref="G6210">xlookup(F6210,'Internal Staffing Calculator'!E:E,'Internal Staffing Calculator'!C:C,"")</f>
        <v/>
      </c>
      <c r="H6210" s="932" t="str">
        <f t="array" ref="H6210">if(F6210&lt;&gt;"", iferror(index('Internal Staffing Calculator'!B$8:B23500,match(F6210,'Internal Staffing Calculator'!E$8:E23500,0)), "Not In Budget"),"")</f>
        <v/>
      </c>
      <c r="I6210" s="184"/>
      <c r="J6210" s="184"/>
      <c r="K6210" s="184"/>
      <c r="L6210" s="183"/>
    </row>
    <row r="6211">
      <c r="A6211" s="454"/>
      <c r="B6211" s="927"/>
      <c r="C6211" s="580"/>
      <c r="D6211" s="939"/>
      <c r="E6211" s="940"/>
      <c r="F6211" s="941"/>
      <c r="G6211" s="937" t="str">
        <f t="array" ref="G6211">xlookup(F6211,'Internal Staffing Calculator'!E:E,'Internal Staffing Calculator'!C:C,"")</f>
        <v/>
      </c>
      <c r="H6211" s="932" t="str">
        <f t="array" ref="H6211">if(F6211&lt;&gt;"", iferror(index('Internal Staffing Calculator'!B$8:B23500,match(F6211,'Internal Staffing Calculator'!E$8:E23500,0)), "Not In Budget"),"")</f>
        <v/>
      </c>
      <c r="I6211" s="184"/>
      <c r="J6211" s="184"/>
      <c r="K6211" s="184"/>
      <c r="L6211" s="183"/>
    </row>
    <row r="6212">
      <c r="A6212" s="454"/>
      <c r="B6212" s="927"/>
      <c r="C6212" s="580"/>
      <c r="D6212" s="939"/>
      <c r="E6212" s="940"/>
      <c r="F6212" s="941"/>
      <c r="G6212" s="937" t="str">
        <f t="array" ref="G6212">xlookup(F6212,'Internal Staffing Calculator'!E:E,'Internal Staffing Calculator'!C:C,"")</f>
        <v/>
      </c>
      <c r="H6212" s="932" t="str">
        <f t="array" ref="H6212">if(F6212&lt;&gt;"", iferror(index('Internal Staffing Calculator'!B$8:B23500,match(F6212,'Internal Staffing Calculator'!E$8:E23500,0)), "Not In Budget"),"")</f>
        <v/>
      </c>
      <c r="I6212" s="184"/>
      <c r="J6212" s="184"/>
      <c r="K6212" s="184"/>
      <c r="L6212" s="183"/>
    </row>
    <row r="6213">
      <c r="A6213" s="454"/>
      <c r="B6213" s="927"/>
      <c r="C6213" s="580"/>
      <c r="D6213" s="939"/>
      <c r="E6213" s="940"/>
      <c r="F6213" s="941"/>
      <c r="G6213" s="937" t="str">
        <f t="array" ref="G6213">xlookup(F6213,'Internal Staffing Calculator'!E:E,'Internal Staffing Calculator'!C:C,"")</f>
        <v/>
      </c>
      <c r="H6213" s="932" t="str">
        <f t="array" ref="H6213">if(F6213&lt;&gt;"", iferror(index('Internal Staffing Calculator'!B$8:B23500,match(F6213,'Internal Staffing Calculator'!E$8:E23500,0)), "Not In Budget"),"")</f>
        <v/>
      </c>
      <c r="I6213" s="184"/>
      <c r="J6213" s="184"/>
      <c r="K6213" s="184"/>
      <c r="L6213" s="183"/>
    </row>
    <row r="6214">
      <c r="A6214" s="454"/>
      <c r="B6214" s="927"/>
      <c r="C6214" s="580"/>
      <c r="D6214" s="939"/>
      <c r="E6214" s="940"/>
      <c r="F6214" s="941"/>
      <c r="G6214" s="937" t="str">
        <f t="array" ref="G6214">xlookup(F6214,'Internal Staffing Calculator'!E:E,'Internal Staffing Calculator'!C:C,"")</f>
        <v/>
      </c>
      <c r="H6214" s="932" t="str">
        <f t="array" ref="H6214">if(F6214&lt;&gt;"", iferror(index('Internal Staffing Calculator'!B$8:B23500,match(F6214,'Internal Staffing Calculator'!E$8:E23500,0)), "Not In Budget"),"")</f>
        <v/>
      </c>
      <c r="I6214" s="184"/>
      <c r="J6214" s="184"/>
      <c r="K6214" s="184"/>
      <c r="L6214" s="183"/>
    </row>
    <row r="6215">
      <c r="A6215" s="454"/>
      <c r="B6215" s="927"/>
      <c r="C6215" s="580"/>
      <c r="D6215" s="939"/>
      <c r="E6215" s="940"/>
      <c r="F6215" s="941"/>
      <c r="G6215" s="937" t="str">
        <f t="array" ref="G6215">xlookup(F6215,'Internal Staffing Calculator'!E:E,'Internal Staffing Calculator'!C:C,"")</f>
        <v/>
      </c>
      <c r="H6215" s="932" t="str">
        <f t="array" ref="H6215">if(F6215&lt;&gt;"", iferror(index('Internal Staffing Calculator'!B$8:B23500,match(F6215,'Internal Staffing Calculator'!E$8:E23500,0)), "Not In Budget"),"")</f>
        <v/>
      </c>
      <c r="I6215" s="184"/>
      <c r="J6215" s="184"/>
      <c r="K6215" s="184"/>
      <c r="L6215" s="183"/>
    </row>
    <row r="6216">
      <c r="A6216" s="454"/>
      <c r="B6216" s="927"/>
      <c r="C6216" s="580"/>
      <c r="D6216" s="939"/>
      <c r="E6216" s="940"/>
      <c r="F6216" s="941"/>
      <c r="G6216" s="937" t="str">
        <f t="array" ref="G6216">xlookup(F6216,'Internal Staffing Calculator'!E:E,'Internal Staffing Calculator'!C:C,"")</f>
        <v/>
      </c>
      <c r="H6216" s="932" t="str">
        <f t="array" ref="H6216">if(F6216&lt;&gt;"", iferror(index('Internal Staffing Calculator'!B$8:B23500,match(F6216,'Internal Staffing Calculator'!E$8:E23500,0)), "Not In Budget"),"")</f>
        <v/>
      </c>
      <c r="I6216" s="184"/>
      <c r="J6216" s="184"/>
      <c r="K6216" s="184"/>
      <c r="L6216" s="183"/>
    </row>
    <row r="6217">
      <c r="A6217" s="454"/>
      <c r="B6217" s="927"/>
      <c r="C6217" s="580"/>
      <c r="D6217" s="939"/>
      <c r="E6217" s="940"/>
      <c r="F6217" s="941"/>
      <c r="G6217" s="937" t="str">
        <f t="array" ref="G6217">xlookup(F6217,'Internal Staffing Calculator'!E:E,'Internal Staffing Calculator'!C:C,"")</f>
        <v/>
      </c>
      <c r="H6217" s="932" t="str">
        <f t="array" ref="H6217">if(F6217&lt;&gt;"", iferror(index('Internal Staffing Calculator'!B$8:B23500,match(F6217,'Internal Staffing Calculator'!E$8:E23500,0)), "Not In Budget"),"")</f>
        <v/>
      </c>
      <c r="I6217" s="184"/>
      <c r="J6217" s="184"/>
      <c r="K6217" s="184"/>
      <c r="L6217" s="183"/>
    </row>
    <row r="6218">
      <c r="A6218" s="454"/>
      <c r="B6218" s="927"/>
      <c r="C6218" s="580"/>
      <c r="D6218" s="939"/>
      <c r="E6218" s="940"/>
      <c r="F6218" s="941"/>
      <c r="G6218" s="937" t="str">
        <f t="array" ref="G6218">xlookup(F6218,'Internal Staffing Calculator'!E:E,'Internal Staffing Calculator'!C:C,"")</f>
        <v/>
      </c>
      <c r="H6218" s="932" t="str">
        <f t="array" ref="H6218">if(F6218&lt;&gt;"", iferror(index('Internal Staffing Calculator'!B$8:B23500,match(F6218,'Internal Staffing Calculator'!E$8:E23500,0)), "Not In Budget"),"")</f>
        <v/>
      </c>
      <c r="I6218" s="184"/>
      <c r="J6218" s="184"/>
      <c r="K6218" s="184"/>
      <c r="L6218" s="183"/>
    </row>
    <row r="6219">
      <c r="A6219" s="454"/>
      <c r="B6219" s="927"/>
      <c r="C6219" s="580"/>
      <c r="D6219" s="939"/>
      <c r="E6219" s="940"/>
      <c r="F6219" s="941"/>
      <c r="G6219" s="937" t="str">
        <f t="array" ref="G6219">xlookup(F6219,'Internal Staffing Calculator'!E:E,'Internal Staffing Calculator'!C:C,"")</f>
        <v/>
      </c>
      <c r="H6219" s="932" t="str">
        <f t="array" ref="H6219">if(F6219&lt;&gt;"", iferror(index('Internal Staffing Calculator'!B$8:B23500,match(F6219,'Internal Staffing Calculator'!E$8:E23500,0)), "Not In Budget"),"")</f>
        <v/>
      </c>
      <c r="I6219" s="184"/>
      <c r="J6219" s="184"/>
      <c r="K6219" s="184"/>
      <c r="L6219" s="183"/>
    </row>
    <row r="6220">
      <c r="A6220" s="454"/>
      <c r="B6220" s="927"/>
      <c r="C6220" s="580"/>
      <c r="D6220" s="939"/>
      <c r="E6220" s="940"/>
      <c r="F6220" s="941"/>
      <c r="G6220" s="937" t="str">
        <f t="array" ref="G6220">xlookup(F6220,'Internal Staffing Calculator'!E:E,'Internal Staffing Calculator'!C:C,"")</f>
        <v/>
      </c>
      <c r="H6220" s="932" t="str">
        <f t="array" ref="H6220">if(F6220&lt;&gt;"", iferror(index('Internal Staffing Calculator'!B$8:B23500,match(F6220,'Internal Staffing Calculator'!E$8:E23500,0)), "Not In Budget"),"")</f>
        <v/>
      </c>
      <c r="I6220" s="184"/>
      <c r="J6220" s="184"/>
      <c r="K6220" s="184"/>
      <c r="L6220" s="183"/>
    </row>
    <row r="6221">
      <c r="A6221" s="454"/>
      <c r="B6221" s="927"/>
      <c r="C6221" s="580"/>
      <c r="D6221" s="939"/>
      <c r="E6221" s="940"/>
      <c r="F6221" s="941"/>
      <c r="G6221" s="937" t="str">
        <f t="array" ref="G6221">xlookup(F6221,'Internal Staffing Calculator'!E:E,'Internal Staffing Calculator'!C:C,"")</f>
        <v/>
      </c>
      <c r="H6221" s="932" t="str">
        <f t="array" ref="H6221">if(F6221&lt;&gt;"", iferror(index('Internal Staffing Calculator'!B$8:B23500,match(F6221,'Internal Staffing Calculator'!E$8:E23500,0)), "Not In Budget"),"")</f>
        <v/>
      </c>
      <c r="I6221" s="184"/>
      <c r="J6221" s="184"/>
      <c r="K6221" s="184"/>
      <c r="L6221" s="183"/>
    </row>
    <row r="6222">
      <c r="A6222" s="454"/>
      <c r="B6222" s="927"/>
      <c r="C6222" s="580"/>
      <c r="D6222" s="939"/>
      <c r="E6222" s="940"/>
      <c r="F6222" s="941"/>
      <c r="G6222" s="937" t="str">
        <f t="array" ref="G6222">xlookup(F6222,'Internal Staffing Calculator'!E:E,'Internal Staffing Calculator'!C:C,"")</f>
        <v/>
      </c>
      <c r="H6222" s="932" t="str">
        <f t="array" ref="H6222">if(F6222&lt;&gt;"", iferror(index('Internal Staffing Calculator'!B$8:B23500,match(F6222,'Internal Staffing Calculator'!E$8:E23500,0)), "Not In Budget"),"")</f>
        <v/>
      </c>
      <c r="I6222" s="184"/>
      <c r="J6222" s="184"/>
      <c r="K6222" s="184"/>
      <c r="L6222" s="183"/>
    </row>
    <row r="6223">
      <c r="A6223" s="454"/>
      <c r="B6223" s="927"/>
      <c r="C6223" s="580"/>
      <c r="D6223" s="939"/>
      <c r="E6223" s="940"/>
      <c r="F6223" s="941"/>
      <c r="G6223" s="937" t="str">
        <f t="array" ref="G6223">xlookup(F6223,'Internal Staffing Calculator'!E:E,'Internal Staffing Calculator'!C:C,"")</f>
        <v/>
      </c>
      <c r="H6223" s="932" t="str">
        <f t="array" ref="H6223">if(F6223&lt;&gt;"", iferror(index('Internal Staffing Calculator'!B$8:B23500,match(F6223,'Internal Staffing Calculator'!E$8:E23500,0)), "Not In Budget"),"")</f>
        <v/>
      </c>
      <c r="I6223" s="184"/>
      <c r="J6223" s="184"/>
      <c r="K6223" s="184"/>
      <c r="L6223" s="183"/>
    </row>
    <row r="6224">
      <c r="A6224" s="454"/>
      <c r="B6224" s="927"/>
      <c r="C6224" s="580"/>
      <c r="D6224" s="939"/>
      <c r="E6224" s="940"/>
      <c r="F6224" s="941"/>
      <c r="G6224" s="937" t="str">
        <f t="array" ref="G6224">xlookup(F6224,'Internal Staffing Calculator'!E:E,'Internal Staffing Calculator'!C:C,"")</f>
        <v/>
      </c>
      <c r="H6224" s="932" t="str">
        <f t="array" ref="H6224">if(F6224&lt;&gt;"", iferror(index('Internal Staffing Calculator'!B$8:B23500,match(F6224,'Internal Staffing Calculator'!E$8:E23500,0)), "Not In Budget"),"")</f>
        <v/>
      </c>
      <c r="I6224" s="184"/>
      <c r="J6224" s="184"/>
      <c r="K6224" s="184"/>
      <c r="L6224" s="183"/>
    </row>
    <row r="6225">
      <c r="A6225" s="454"/>
      <c r="B6225" s="927"/>
      <c r="C6225" s="580"/>
      <c r="D6225" s="939"/>
      <c r="E6225" s="940"/>
      <c r="F6225" s="941"/>
      <c r="G6225" s="937" t="str">
        <f t="array" ref="G6225">xlookup(F6225,'Internal Staffing Calculator'!E:E,'Internal Staffing Calculator'!C:C,"")</f>
        <v/>
      </c>
      <c r="H6225" s="932" t="str">
        <f t="array" ref="H6225">if(F6225&lt;&gt;"", iferror(index('Internal Staffing Calculator'!B$8:B23500,match(F6225,'Internal Staffing Calculator'!E$8:E23500,0)), "Not In Budget"),"")</f>
        <v/>
      </c>
      <c r="I6225" s="184"/>
      <c r="J6225" s="184"/>
      <c r="K6225" s="184"/>
      <c r="L6225" s="183"/>
    </row>
    <row r="6226">
      <c r="A6226" s="454"/>
      <c r="B6226" s="927"/>
      <c r="C6226" s="580"/>
      <c r="D6226" s="939"/>
      <c r="E6226" s="940"/>
      <c r="F6226" s="941"/>
      <c r="G6226" s="937" t="str">
        <f t="array" ref="G6226">xlookup(F6226,'Internal Staffing Calculator'!E:E,'Internal Staffing Calculator'!C:C,"")</f>
        <v/>
      </c>
      <c r="H6226" s="932" t="str">
        <f t="array" ref="H6226">if(F6226&lt;&gt;"", iferror(index('Internal Staffing Calculator'!B$8:B23500,match(F6226,'Internal Staffing Calculator'!E$8:E23500,0)), "Not In Budget"),"")</f>
        <v/>
      </c>
      <c r="I6226" s="184"/>
      <c r="J6226" s="184"/>
      <c r="K6226" s="184"/>
      <c r="L6226" s="183"/>
    </row>
    <row r="6227">
      <c r="A6227" s="454"/>
      <c r="B6227" s="927"/>
      <c r="C6227" s="580"/>
      <c r="D6227" s="939"/>
      <c r="E6227" s="940"/>
      <c r="F6227" s="941"/>
      <c r="G6227" s="937" t="str">
        <f t="array" ref="G6227">xlookup(F6227,'Internal Staffing Calculator'!E:E,'Internal Staffing Calculator'!C:C,"")</f>
        <v/>
      </c>
      <c r="H6227" s="932" t="str">
        <f t="array" ref="H6227">if(F6227&lt;&gt;"", iferror(index('Internal Staffing Calculator'!B$8:B23500,match(F6227,'Internal Staffing Calculator'!E$8:E23500,0)), "Not In Budget"),"")</f>
        <v/>
      </c>
      <c r="I6227" s="184"/>
      <c r="J6227" s="184"/>
      <c r="K6227" s="184"/>
      <c r="L6227" s="183"/>
    </row>
    <row r="6228">
      <c r="A6228" s="454"/>
      <c r="B6228" s="927"/>
      <c r="C6228" s="580"/>
      <c r="D6228" s="939"/>
      <c r="E6228" s="940"/>
      <c r="F6228" s="941"/>
      <c r="G6228" s="937" t="str">
        <f t="array" ref="G6228">xlookup(F6228,'Internal Staffing Calculator'!E:E,'Internal Staffing Calculator'!C:C,"")</f>
        <v/>
      </c>
      <c r="H6228" s="932" t="str">
        <f t="array" ref="H6228">if(F6228&lt;&gt;"", iferror(index('Internal Staffing Calculator'!B$8:B23500,match(F6228,'Internal Staffing Calculator'!E$8:E23500,0)), "Not In Budget"),"")</f>
        <v/>
      </c>
      <c r="I6228" s="184"/>
      <c r="J6228" s="184"/>
      <c r="K6228" s="184"/>
      <c r="L6228" s="183"/>
    </row>
    <row r="6229">
      <c r="A6229" s="454"/>
      <c r="B6229" s="927"/>
      <c r="C6229" s="580"/>
      <c r="D6229" s="939"/>
      <c r="E6229" s="940"/>
      <c r="F6229" s="941"/>
      <c r="G6229" s="937" t="str">
        <f t="array" ref="G6229">xlookup(F6229,'Internal Staffing Calculator'!E:E,'Internal Staffing Calculator'!C:C,"")</f>
        <v/>
      </c>
      <c r="H6229" s="932" t="str">
        <f t="array" ref="H6229">if(F6229&lt;&gt;"", iferror(index('Internal Staffing Calculator'!B$8:B23500,match(F6229,'Internal Staffing Calculator'!E$8:E23500,0)), "Not In Budget"),"")</f>
        <v/>
      </c>
      <c r="I6229" s="184"/>
      <c r="J6229" s="184"/>
      <c r="K6229" s="184"/>
      <c r="L6229" s="183"/>
    </row>
    <row r="6230">
      <c r="A6230" s="454"/>
      <c r="B6230" s="927"/>
      <c r="C6230" s="580"/>
      <c r="D6230" s="939"/>
      <c r="E6230" s="940"/>
      <c r="F6230" s="941"/>
      <c r="G6230" s="937" t="str">
        <f t="array" ref="G6230">xlookup(F6230,'Internal Staffing Calculator'!E:E,'Internal Staffing Calculator'!C:C,"")</f>
        <v/>
      </c>
      <c r="H6230" s="932" t="str">
        <f t="array" ref="H6230">if(F6230&lt;&gt;"", iferror(index('Internal Staffing Calculator'!B$8:B23500,match(F6230,'Internal Staffing Calculator'!E$8:E23500,0)), "Not In Budget"),"")</f>
        <v/>
      </c>
      <c r="I6230" s="184"/>
      <c r="J6230" s="184"/>
      <c r="K6230" s="184"/>
      <c r="L6230" s="183"/>
    </row>
    <row r="6231">
      <c r="A6231" s="454"/>
      <c r="B6231" s="927"/>
      <c r="C6231" s="580"/>
      <c r="D6231" s="939"/>
      <c r="E6231" s="940"/>
      <c r="F6231" s="941"/>
      <c r="G6231" s="937" t="str">
        <f t="array" ref="G6231">xlookup(F6231,'Internal Staffing Calculator'!E:E,'Internal Staffing Calculator'!C:C,"")</f>
        <v/>
      </c>
      <c r="H6231" s="932" t="str">
        <f t="array" ref="H6231">if(F6231&lt;&gt;"", iferror(index('Internal Staffing Calculator'!B$8:B23500,match(F6231,'Internal Staffing Calculator'!E$8:E23500,0)), "Not In Budget"),"")</f>
        <v/>
      </c>
      <c r="I6231" s="184"/>
      <c r="J6231" s="184"/>
      <c r="K6231" s="184"/>
      <c r="L6231" s="183"/>
    </row>
    <row r="6232">
      <c r="A6232" s="454"/>
      <c r="B6232" s="927"/>
      <c r="C6232" s="580"/>
      <c r="D6232" s="939"/>
      <c r="E6232" s="940"/>
      <c r="F6232" s="941"/>
      <c r="G6232" s="937" t="str">
        <f t="array" ref="G6232">xlookup(F6232,'Internal Staffing Calculator'!E:E,'Internal Staffing Calculator'!C:C,"")</f>
        <v/>
      </c>
      <c r="H6232" s="932" t="str">
        <f t="array" ref="H6232">if(F6232&lt;&gt;"", iferror(index('Internal Staffing Calculator'!B$8:B23500,match(F6232,'Internal Staffing Calculator'!E$8:E23500,0)), "Not In Budget"),"")</f>
        <v/>
      </c>
      <c r="I6232" s="184"/>
      <c r="J6232" s="184"/>
      <c r="K6232" s="184"/>
      <c r="L6232" s="183"/>
    </row>
    <row r="6233">
      <c r="A6233" s="454"/>
      <c r="B6233" s="927"/>
      <c r="C6233" s="580"/>
      <c r="D6233" s="939"/>
      <c r="E6233" s="940"/>
      <c r="F6233" s="941"/>
      <c r="G6233" s="937" t="str">
        <f t="array" ref="G6233">xlookup(F6233,'Internal Staffing Calculator'!E:E,'Internal Staffing Calculator'!C:C,"")</f>
        <v/>
      </c>
      <c r="H6233" s="932" t="str">
        <f t="array" ref="H6233">if(F6233&lt;&gt;"", iferror(index('Internal Staffing Calculator'!B$8:B23500,match(F6233,'Internal Staffing Calculator'!E$8:E23500,0)), "Not In Budget"),"")</f>
        <v/>
      </c>
      <c r="I6233" s="184"/>
      <c r="J6233" s="184"/>
      <c r="K6233" s="184"/>
      <c r="L6233" s="183"/>
    </row>
    <row r="6234">
      <c r="A6234" s="454"/>
      <c r="B6234" s="927"/>
      <c r="C6234" s="580"/>
      <c r="D6234" s="939"/>
      <c r="E6234" s="940"/>
      <c r="F6234" s="941"/>
      <c r="G6234" s="937" t="str">
        <f t="array" ref="G6234">xlookup(F6234,'Internal Staffing Calculator'!E:E,'Internal Staffing Calculator'!C:C,"")</f>
        <v/>
      </c>
      <c r="H6234" s="932" t="str">
        <f t="array" ref="H6234">if(F6234&lt;&gt;"", iferror(index('Internal Staffing Calculator'!B$8:B23500,match(F6234,'Internal Staffing Calculator'!E$8:E23500,0)), "Not In Budget"),"")</f>
        <v/>
      </c>
      <c r="I6234" s="184"/>
      <c r="J6234" s="184"/>
      <c r="K6234" s="184"/>
      <c r="L6234" s="183"/>
    </row>
    <row r="6235">
      <c r="A6235" s="454"/>
      <c r="B6235" s="927"/>
      <c r="C6235" s="580"/>
      <c r="D6235" s="939"/>
      <c r="E6235" s="940"/>
      <c r="F6235" s="941"/>
      <c r="G6235" s="937" t="str">
        <f t="array" ref="G6235">xlookup(F6235,'Internal Staffing Calculator'!E:E,'Internal Staffing Calculator'!C:C,"")</f>
        <v/>
      </c>
      <c r="H6235" s="932" t="str">
        <f t="array" ref="H6235">if(F6235&lt;&gt;"", iferror(index('Internal Staffing Calculator'!B$8:B23500,match(F6235,'Internal Staffing Calculator'!E$8:E23500,0)), "Not In Budget"),"")</f>
        <v/>
      </c>
      <c r="I6235" s="184"/>
      <c r="J6235" s="184"/>
      <c r="K6235" s="184"/>
      <c r="L6235" s="183"/>
    </row>
    <row r="6236">
      <c r="A6236" s="454"/>
      <c r="B6236" s="927"/>
      <c r="C6236" s="580"/>
      <c r="D6236" s="939"/>
      <c r="E6236" s="940"/>
      <c r="F6236" s="941"/>
      <c r="G6236" s="937" t="str">
        <f t="array" ref="G6236">xlookup(F6236,'Internal Staffing Calculator'!E:E,'Internal Staffing Calculator'!C:C,"")</f>
        <v/>
      </c>
      <c r="H6236" s="932" t="str">
        <f t="array" ref="H6236">if(F6236&lt;&gt;"", iferror(index('Internal Staffing Calculator'!B$8:B23500,match(F6236,'Internal Staffing Calculator'!E$8:E23500,0)), "Not In Budget"),"")</f>
        <v/>
      </c>
      <c r="I6236" s="184"/>
      <c r="J6236" s="184"/>
      <c r="K6236" s="184"/>
      <c r="L6236" s="183"/>
    </row>
    <row r="6237">
      <c r="A6237" s="454"/>
      <c r="B6237" s="927"/>
      <c r="C6237" s="580"/>
      <c r="D6237" s="939"/>
      <c r="E6237" s="940"/>
      <c r="F6237" s="941"/>
      <c r="G6237" s="937" t="str">
        <f t="array" ref="G6237">xlookup(F6237,'Internal Staffing Calculator'!E:E,'Internal Staffing Calculator'!C:C,"")</f>
        <v/>
      </c>
      <c r="H6237" s="932" t="str">
        <f t="array" ref="H6237">if(F6237&lt;&gt;"", iferror(index('Internal Staffing Calculator'!B$8:B23500,match(F6237,'Internal Staffing Calculator'!E$8:E23500,0)), "Not In Budget"),"")</f>
        <v/>
      </c>
      <c r="I6237" s="184"/>
      <c r="J6237" s="184"/>
      <c r="K6237" s="184"/>
      <c r="L6237" s="183"/>
    </row>
    <row r="6238">
      <c r="A6238" s="454"/>
      <c r="B6238" s="927"/>
      <c r="C6238" s="580"/>
      <c r="D6238" s="939"/>
      <c r="E6238" s="940"/>
      <c r="F6238" s="941"/>
      <c r="G6238" s="937" t="str">
        <f t="array" ref="G6238">xlookup(F6238,'Internal Staffing Calculator'!E:E,'Internal Staffing Calculator'!C:C,"")</f>
        <v/>
      </c>
      <c r="H6238" s="932" t="str">
        <f t="array" ref="H6238">if(F6238&lt;&gt;"", iferror(index('Internal Staffing Calculator'!B$8:B23500,match(F6238,'Internal Staffing Calculator'!E$8:E23500,0)), "Not In Budget"),"")</f>
        <v/>
      </c>
      <c r="I6238" s="184"/>
      <c r="J6238" s="184"/>
      <c r="K6238" s="184"/>
      <c r="L6238" s="183"/>
    </row>
    <row r="6239">
      <c r="A6239" s="454"/>
      <c r="B6239" s="927"/>
      <c r="C6239" s="580"/>
      <c r="D6239" s="939"/>
      <c r="E6239" s="940"/>
      <c r="F6239" s="941"/>
      <c r="G6239" s="937" t="str">
        <f t="array" ref="G6239">xlookup(F6239,'Internal Staffing Calculator'!E:E,'Internal Staffing Calculator'!C:C,"")</f>
        <v/>
      </c>
      <c r="H6239" s="932" t="str">
        <f t="array" ref="H6239">if(F6239&lt;&gt;"", iferror(index('Internal Staffing Calculator'!B$8:B23500,match(F6239,'Internal Staffing Calculator'!E$8:E23500,0)), "Not In Budget"),"")</f>
        <v/>
      </c>
      <c r="I6239" s="184"/>
      <c r="J6239" s="184"/>
      <c r="K6239" s="184"/>
      <c r="L6239" s="183"/>
    </row>
    <row r="6240">
      <c r="A6240" s="454"/>
      <c r="B6240" s="927"/>
      <c r="C6240" s="580"/>
      <c r="D6240" s="939"/>
      <c r="E6240" s="940"/>
      <c r="F6240" s="941"/>
      <c r="G6240" s="937" t="str">
        <f t="array" ref="G6240">xlookup(F6240,'Internal Staffing Calculator'!E:E,'Internal Staffing Calculator'!C:C,"")</f>
        <v/>
      </c>
      <c r="H6240" s="932" t="str">
        <f t="array" ref="H6240">if(F6240&lt;&gt;"", iferror(index('Internal Staffing Calculator'!B$8:B23500,match(F6240,'Internal Staffing Calculator'!E$8:E23500,0)), "Not In Budget"),"")</f>
        <v/>
      </c>
      <c r="I6240" s="184"/>
      <c r="J6240" s="184"/>
      <c r="K6240" s="184"/>
      <c r="L6240" s="183"/>
    </row>
    <row r="6241">
      <c r="A6241" s="454"/>
      <c r="B6241" s="927"/>
      <c r="C6241" s="580"/>
      <c r="D6241" s="939"/>
      <c r="E6241" s="940"/>
      <c r="F6241" s="941"/>
      <c r="G6241" s="937" t="str">
        <f t="array" ref="G6241">xlookup(F6241,'Internal Staffing Calculator'!E:E,'Internal Staffing Calculator'!C:C,"")</f>
        <v/>
      </c>
      <c r="H6241" s="932" t="str">
        <f t="array" ref="H6241">if(F6241&lt;&gt;"", iferror(index('Internal Staffing Calculator'!B$8:B23500,match(F6241,'Internal Staffing Calculator'!E$8:E23500,0)), "Not In Budget"),"")</f>
        <v/>
      </c>
      <c r="I6241" s="184"/>
      <c r="J6241" s="184"/>
      <c r="K6241" s="184"/>
      <c r="L6241" s="183"/>
    </row>
    <row r="6242">
      <c r="A6242" s="454"/>
      <c r="B6242" s="927"/>
      <c r="C6242" s="580"/>
      <c r="D6242" s="939"/>
      <c r="E6242" s="940"/>
      <c r="F6242" s="941"/>
      <c r="G6242" s="937" t="str">
        <f t="array" ref="G6242">xlookup(F6242,'Internal Staffing Calculator'!E:E,'Internal Staffing Calculator'!C:C,"")</f>
        <v/>
      </c>
      <c r="H6242" s="932" t="str">
        <f t="array" ref="H6242">if(F6242&lt;&gt;"", iferror(index('Internal Staffing Calculator'!B$8:B23500,match(F6242,'Internal Staffing Calculator'!E$8:E23500,0)), "Not In Budget"),"")</f>
        <v/>
      </c>
      <c r="I6242" s="184"/>
      <c r="J6242" s="184"/>
      <c r="K6242" s="184"/>
      <c r="L6242" s="183"/>
    </row>
    <row r="6243">
      <c r="A6243" s="454"/>
      <c r="B6243" s="927"/>
      <c r="C6243" s="580"/>
      <c r="D6243" s="939"/>
      <c r="E6243" s="940"/>
      <c r="F6243" s="941"/>
      <c r="G6243" s="937" t="str">
        <f t="array" ref="G6243">xlookup(F6243,'Internal Staffing Calculator'!E:E,'Internal Staffing Calculator'!C:C,"")</f>
        <v/>
      </c>
      <c r="H6243" s="932" t="str">
        <f t="array" ref="H6243">if(F6243&lt;&gt;"", iferror(index('Internal Staffing Calculator'!B$8:B23500,match(F6243,'Internal Staffing Calculator'!E$8:E23500,0)), "Not In Budget"),"")</f>
        <v/>
      </c>
      <c r="I6243" s="184"/>
      <c r="J6243" s="184"/>
      <c r="K6243" s="184"/>
      <c r="L6243" s="183"/>
    </row>
    <row r="6244">
      <c r="A6244" s="454"/>
      <c r="B6244" s="927"/>
      <c r="C6244" s="580"/>
      <c r="D6244" s="939"/>
      <c r="E6244" s="940"/>
      <c r="F6244" s="941"/>
      <c r="G6244" s="937" t="str">
        <f t="array" ref="G6244">xlookup(F6244,'Internal Staffing Calculator'!E:E,'Internal Staffing Calculator'!C:C,"")</f>
        <v/>
      </c>
      <c r="H6244" s="932" t="str">
        <f t="array" ref="H6244">if(F6244&lt;&gt;"", iferror(index('Internal Staffing Calculator'!B$8:B23500,match(F6244,'Internal Staffing Calculator'!E$8:E23500,0)), "Not In Budget"),"")</f>
        <v/>
      </c>
      <c r="I6244" s="184"/>
      <c r="J6244" s="184"/>
      <c r="K6244" s="184"/>
      <c r="L6244" s="183"/>
    </row>
    <row r="6245">
      <c r="A6245" s="454"/>
      <c r="B6245" s="927"/>
      <c r="C6245" s="580"/>
      <c r="D6245" s="939"/>
      <c r="E6245" s="940"/>
      <c r="F6245" s="941"/>
      <c r="G6245" s="937" t="str">
        <f t="array" ref="G6245">xlookup(F6245,'Internal Staffing Calculator'!E:E,'Internal Staffing Calculator'!C:C,"")</f>
        <v/>
      </c>
      <c r="H6245" s="932" t="str">
        <f t="array" ref="H6245">if(F6245&lt;&gt;"", iferror(index('Internal Staffing Calculator'!B$8:B23500,match(F6245,'Internal Staffing Calculator'!E$8:E23500,0)), "Not In Budget"),"")</f>
        <v/>
      </c>
      <c r="I6245" s="184"/>
      <c r="J6245" s="184"/>
      <c r="K6245" s="184"/>
      <c r="L6245" s="183"/>
    </row>
    <row r="6246">
      <c r="A6246" s="454"/>
      <c r="B6246" s="927"/>
      <c r="C6246" s="580"/>
      <c r="D6246" s="939"/>
      <c r="E6246" s="940"/>
      <c r="F6246" s="941"/>
      <c r="G6246" s="937" t="str">
        <f t="array" ref="G6246">xlookup(F6246,'Internal Staffing Calculator'!E:E,'Internal Staffing Calculator'!C:C,"")</f>
        <v/>
      </c>
      <c r="H6246" s="932" t="str">
        <f t="array" ref="H6246">if(F6246&lt;&gt;"", iferror(index('Internal Staffing Calculator'!B$8:B23500,match(F6246,'Internal Staffing Calculator'!E$8:E23500,0)), "Not In Budget"),"")</f>
        <v/>
      </c>
      <c r="I6246" s="184"/>
      <c r="J6246" s="184"/>
      <c r="K6246" s="184"/>
      <c r="L6246" s="183"/>
    </row>
    <row r="6247">
      <c r="A6247" s="454"/>
      <c r="B6247" s="927"/>
      <c r="C6247" s="580"/>
      <c r="D6247" s="939"/>
      <c r="E6247" s="940"/>
      <c r="F6247" s="941"/>
      <c r="G6247" s="937" t="str">
        <f t="array" ref="G6247">xlookup(F6247,'Internal Staffing Calculator'!E:E,'Internal Staffing Calculator'!C:C,"")</f>
        <v/>
      </c>
      <c r="H6247" s="932" t="str">
        <f t="array" ref="H6247">if(F6247&lt;&gt;"", iferror(index('Internal Staffing Calculator'!B$8:B23500,match(F6247,'Internal Staffing Calculator'!E$8:E23500,0)), "Not In Budget"),"")</f>
        <v/>
      </c>
      <c r="I6247" s="184"/>
      <c r="J6247" s="184"/>
      <c r="K6247" s="184"/>
      <c r="L6247" s="183"/>
    </row>
    <row r="6248">
      <c r="A6248" s="454"/>
      <c r="B6248" s="927"/>
      <c r="C6248" s="580"/>
      <c r="D6248" s="939"/>
      <c r="E6248" s="940"/>
      <c r="F6248" s="941"/>
      <c r="G6248" s="937" t="str">
        <f t="array" ref="G6248">xlookup(F6248,'Internal Staffing Calculator'!E:E,'Internal Staffing Calculator'!C:C,"")</f>
        <v/>
      </c>
      <c r="H6248" s="932" t="str">
        <f t="array" ref="H6248">if(F6248&lt;&gt;"", iferror(index('Internal Staffing Calculator'!B$8:B23500,match(F6248,'Internal Staffing Calculator'!E$8:E23500,0)), "Not In Budget"),"")</f>
        <v/>
      </c>
      <c r="I6248" s="184"/>
      <c r="J6248" s="184"/>
      <c r="K6248" s="184"/>
      <c r="L6248" s="183"/>
    </row>
    <row r="6249">
      <c r="A6249" s="454"/>
      <c r="B6249" s="927"/>
      <c r="C6249" s="580"/>
      <c r="D6249" s="939"/>
      <c r="E6249" s="940"/>
      <c r="F6249" s="941"/>
      <c r="G6249" s="937" t="str">
        <f t="array" ref="G6249">xlookup(F6249,'Internal Staffing Calculator'!E:E,'Internal Staffing Calculator'!C:C,"")</f>
        <v/>
      </c>
      <c r="H6249" s="932" t="str">
        <f t="array" ref="H6249">if(F6249&lt;&gt;"", iferror(index('Internal Staffing Calculator'!B$8:B23500,match(F6249,'Internal Staffing Calculator'!E$8:E23500,0)), "Not In Budget"),"")</f>
        <v/>
      </c>
      <c r="I6249" s="184"/>
      <c r="J6249" s="184"/>
      <c r="K6249" s="184"/>
      <c r="L6249" s="183"/>
    </row>
    <row r="6250">
      <c r="A6250" s="454"/>
      <c r="B6250" s="927"/>
      <c r="C6250" s="580"/>
      <c r="D6250" s="939"/>
      <c r="E6250" s="940"/>
      <c r="F6250" s="941"/>
      <c r="G6250" s="937" t="str">
        <f t="array" ref="G6250">xlookup(F6250,'Internal Staffing Calculator'!E:E,'Internal Staffing Calculator'!C:C,"")</f>
        <v/>
      </c>
      <c r="H6250" s="932" t="str">
        <f t="array" ref="H6250">if(F6250&lt;&gt;"", iferror(index('Internal Staffing Calculator'!B$8:B23500,match(F6250,'Internal Staffing Calculator'!E$8:E23500,0)), "Not In Budget"),"")</f>
        <v/>
      </c>
      <c r="I6250" s="184"/>
      <c r="J6250" s="184"/>
      <c r="K6250" s="184"/>
      <c r="L6250" s="183"/>
    </row>
    <row r="6251">
      <c r="A6251" s="454"/>
      <c r="B6251" s="927"/>
      <c r="C6251" s="580"/>
      <c r="D6251" s="939"/>
      <c r="E6251" s="940"/>
      <c r="F6251" s="941"/>
      <c r="G6251" s="937" t="str">
        <f t="array" ref="G6251">xlookup(F6251,'Internal Staffing Calculator'!E:E,'Internal Staffing Calculator'!C:C,"")</f>
        <v/>
      </c>
      <c r="H6251" s="932" t="str">
        <f t="array" ref="H6251">if(F6251&lt;&gt;"", iferror(index('Internal Staffing Calculator'!B$8:B23500,match(F6251,'Internal Staffing Calculator'!E$8:E23500,0)), "Not In Budget"),"")</f>
        <v/>
      </c>
      <c r="I6251" s="184"/>
      <c r="J6251" s="184"/>
      <c r="K6251" s="184"/>
      <c r="L6251" s="183"/>
    </row>
    <row r="6252">
      <c r="A6252" s="454"/>
      <c r="B6252" s="927"/>
      <c r="C6252" s="580"/>
      <c r="D6252" s="939"/>
      <c r="E6252" s="940"/>
      <c r="F6252" s="941"/>
      <c r="G6252" s="937" t="str">
        <f t="array" ref="G6252">xlookup(F6252,'Internal Staffing Calculator'!E:E,'Internal Staffing Calculator'!C:C,"")</f>
        <v/>
      </c>
      <c r="H6252" s="932" t="str">
        <f t="array" ref="H6252">if(F6252&lt;&gt;"", iferror(index('Internal Staffing Calculator'!B$8:B23500,match(F6252,'Internal Staffing Calculator'!E$8:E23500,0)), "Not In Budget"),"")</f>
        <v/>
      </c>
      <c r="I6252" s="184"/>
      <c r="J6252" s="184"/>
      <c r="K6252" s="184"/>
      <c r="L6252" s="183"/>
    </row>
    <row r="6253">
      <c r="A6253" s="454"/>
      <c r="B6253" s="927"/>
      <c r="C6253" s="580"/>
      <c r="D6253" s="939"/>
      <c r="E6253" s="940"/>
      <c r="F6253" s="941"/>
      <c r="G6253" s="937" t="str">
        <f t="array" ref="G6253">xlookup(F6253,'Internal Staffing Calculator'!E:E,'Internal Staffing Calculator'!C:C,"")</f>
        <v/>
      </c>
      <c r="H6253" s="932" t="str">
        <f t="array" ref="H6253">if(F6253&lt;&gt;"", iferror(index('Internal Staffing Calculator'!B$8:B23500,match(F6253,'Internal Staffing Calculator'!E$8:E23500,0)), "Not In Budget"),"")</f>
        <v/>
      </c>
      <c r="I6253" s="184"/>
      <c r="J6253" s="184"/>
      <c r="K6253" s="184"/>
      <c r="L6253" s="183"/>
    </row>
    <row r="6254">
      <c r="A6254" s="454"/>
      <c r="B6254" s="927"/>
      <c r="C6254" s="580"/>
      <c r="D6254" s="939"/>
      <c r="E6254" s="940"/>
      <c r="F6254" s="941"/>
      <c r="G6254" s="937" t="str">
        <f t="array" ref="G6254">xlookup(F6254,'Internal Staffing Calculator'!E:E,'Internal Staffing Calculator'!C:C,"")</f>
        <v/>
      </c>
      <c r="H6254" s="932" t="str">
        <f t="array" ref="H6254">if(F6254&lt;&gt;"", iferror(index('Internal Staffing Calculator'!B$8:B23500,match(F6254,'Internal Staffing Calculator'!E$8:E23500,0)), "Not In Budget"),"")</f>
        <v/>
      </c>
      <c r="I6254" s="184"/>
      <c r="J6254" s="184"/>
      <c r="K6254" s="184"/>
      <c r="L6254" s="183"/>
    </row>
    <row r="6255">
      <c r="A6255" s="454"/>
      <c r="B6255" s="927"/>
      <c r="C6255" s="580"/>
      <c r="D6255" s="939"/>
      <c r="E6255" s="940"/>
      <c r="F6255" s="941"/>
      <c r="G6255" s="937" t="str">
        <f t="array" ref="G6255">xlookup(F6255,'Internal Staffing Calculator'!E:E,'Internal Staffing Calculator'!C:C,"")</f>
        <v/>
      </c>
      <c r="H6255" s="932" t="str">
        <f t="array" ref="H6255">if(F6255&lt;&gt;"", iferror(index('Internal Staffing Calculator'!B$8:B23500,match(F6255,'Internal Staffing Calculator'!E$8:E23500,0)), "Not In Budget"),"")</f>
        <v/>
      </c>
      <c r="I6255" s="184"/>
      <c r="J6255" s="184"/>
      <c r="K6255" s="184"/>
      <c r="L6255" s="183"/>
    </row>
    <row r="6256">
      <c r="A6256" s="454"/>
      <c r="B6256" s="927"/>
      <c r="C6256" s="580"/>
      <c r="D6256" s="939"/>
      <c r="E6256" s="940"/>
      <c r="F6256" s="941"/>
      <c r="G6256" s="937" t="str">
        <f t="array" ref="G6256">xlookup(F6256,'Internal Staffing Calculator'!E:E,'Internal Staffing Calculator'!C:C,"")</f>
        <v/>
      </c>
      <c r="H6256" s="932" t="str">
        <f t="array" ref="H6256">if(F6256&lt;&gt;"", iferror(index('Internal Staffing Calculator'!B$8:B23500,match(F6256,'Internal Staffing Calculator'!E$8:E23500,0)), "Not In Budget"),"")</f>
        <v/>
      </c>
      <c r="I6256" s="184"/>
      <c r="J6256" s="184"/>
      <c r="K6256" s="184"/>
      <c r="L6256" s="183"/>
    </row>
    <row r="6257">
      <c r="A6257" s="454"/>
      <c r="B6257" s="927"/>
      <c r="C6257" s="580"/>
      <c r="D6257" s="939"/>
      <c r="E6257" s="940"/>
      <c r="F6257" s="941"/>
      <c r="G6257" s="937" t="str">
        <f t="array" ref="G6257">xlookup(F6257,'Internal Staffing Calculator'!E:E,'Internal Staffing Calculator'!C:C,"")</f>
        <v/>
      </c>
      <c r="H6257" s="932" t="str">
        <f t="array" ref="H6257">if(F6257&lt;&gt;"", iferror(index('Internal Staffing Calculator'!B$8:B23500,match(F6257,'Internal Staffing Calculator'!E$8:E23500,0)), "Not In Budget"),"")</f>
        <v/>
      </c>
      <c r="I6257" s="184"/>
      <c r="J6257" s="184"/>
      <c r="K6257" s="184"/>
      <c r="L6257" s="183"/>
    </row>
    <row r="6258">
      <c r="A6258" s="454"/>
      <c r="B6258" s="927"/>
      <c r="C6258" s="580"/>
      <c r="D6258" s="939"/>
      <c r="E6258" s="940"/>
      <c r="F6258" s="941"/>
      <c r="G6258" s="937" t="str">
        <f t="array" ref="G6258">xlookup(F6258,'Internal Staffing Calculator'!E:E,'Internal Staffing Calculator'!C:C,"")</f>
        <v/>
      </c>
      <c r="H6258" s="932" t="str">
        <f t="array" ref="H6258">if(F6258&lt;&gt;"", iferror(index('Internal Staffing Calculator'!B$8:B23500,match(F6258,'Internal Staffing Calculator'!E$8:E23500,0)), "Not In Budget"),"")</f>
        <v/>
      </c>
      <c r="I6258" s="184"/>
      <c r="J6258" s="184"/>
      <c r="K6258" s="184"/>
      <c r="L6258" s="183"/>
    </row>
    <row r="6259">
      <c r="A6259" s="454"/>
      <c r="B6259" s="927"/>
      <c r="C6259" s="580"/>
      <c r="D6259" s="939"/>
      <c r="E6259" s="940"/>
      <c r="F6259" s="941"/>
      <c r="G6259" s="937" t="str">
        <f t="array" ref="G6259">xlookup(F6259,'Internal Staffing Calculator'!E:E,'Internal Staffing Calculator'!C:C,"")</f>
        <v/>
      </c>
      <c r="H6259" s="932" t="str">
        <f t="array" ref="H6259">if(F6259&lt;&gt;"", iferror(index('Internal Staffing Calculator'!B$8:B23500,match(F6259,'Internal Staffing Calculator'!E$8:E23500,0)), "Not In Budget"),"")</f>
        <v/>
      </c>
      <c r="I6259" s="184"/>
      <c r="J6259" s="184"/>
      <c r="K6259" s="184"/>
      <c r="L6259" s="183"/>
    </row>
    <row r="6260">
      <c r="A6260" s="454"/>
      <c r="B6260" s="927"/>
      <c r="C6260" s="580"/>
      <c r="D6260" s="939"/>
      <c r="E6260" s="940"/>
      <c r="F6260" s="941"/>
      <c r="G6260" s="937" t="str">
        <f t="array" ref="G6260">xlookup(F6260,'Internal Staffing Calculator'!E:E,'Internal Staffing Calculator'!C:C,"")</f>
        <v/>
      </c>
      <c r="H6260" s="932" t="str">
        <f t="array" ref="H6260">if(F6260&lt;&gt;"", iferror(index('Internal Staffing Calculator'!B$8:B23500,match(F6260,'Internal Staffing Calculator'!E$8:E23500,0)), "Not In Budget"),"")</f>
        <v/>
      </c>
      <c r="I6260" s="184"/>
      <c r="J6260" s="184"/>
      <c r="K6260" s="184"/>
      <c r="L6260" s="183"/>
    </row>
    <row r="6261">
      <c r="A6261" s="454"/>
      <c r="B6261" s="927"/>
      <c r="C6261" s="580"/>
      <c r="D6261" s="939"/>
      <c r="E6261" s="940"/>
      <c r="F6261" s="941"/>
      <c r="G6261" s="937" t="str">
        <f t="array" ref="G6261">xlookup(F6261,'Internal Staffing Calculator'!E:E,'Internal Staffing Calculator'!C:C,"")</f>
        <v/>
      </c>
      <c r="H6261" s="932" t="str">
        <f t="array" ref="H6261">if(F6261&lt;&gt;"", iferror(index('Internal Staffing Calculator'!B$8:B23500,match(F6261,'Internal Staffing Calculator'!E$8:E23500,0)), "Not In Budget"),"")</f>
        <v/>
      </c>
      <c r="I6261" s="184"/>
      <c r="J6261" s="184"/>
      <c r="K6261" s="184"/>
      <c r="L6261" s="183"/>
    </row>
    <row r="6262">
      <c r="A6262" s="454"/>
      <c r="B6262" s="927"/>
      <c r="C6262" s="580"/>
      <c r="D6262" s="939"/>
      <c r="E6262" s="940"/>
      <c r="F6262" s="941"/>
      <c r="G6262" s="937" t="str">
        <f t="array" ref="G6262">xlookup(F6262,'Internal Staffing Calculator'!E:E,'Internal Staffing Calculator'!C:C,"")</f>
        <v/>
      </c>
      <c r="H6262" s="932" t="str">
        <f t="array" ref="H6262">if(F6262&lt;&gt;"", iferror(index('Internal Staffing Calculator'!B$8:B23500,match(F6262,'Internal Staffing Calculator'!E$8:E23500,0)), "Not In Budget"),"")</f>
        <v/>
      </c>
      <c r="I6262" s="184"/>
      <c r="J6262" s="184"/>
      <c r="K6262" s="184"/>
      <c r="L6262" s="183"/>
    </row>
    <row r="6263">
      <c r="A6263" s="454"/>
      <c r="B6263" s="927"/>
      <c r="C6263" s="580"/>
      <c r="D6263" s="939"/>
      <c r="E6263" s="940"/>
      <c r="F6263" s="941"/>
      <c r="G6263" s="937" t="str">
        <f t="array" ref="G6263">xlookup(F6263,'Internal Staffing Calculator'!E:E,'Internal Staffing Calculator'!C:C,"")</f>
        <v/>
      </c>
      <c r="H6263" s="932" t="str">
        <f t="array" ref="H6263">if(F6263&lt;&gt;"", iferror(index('Internal Staffing Calculator'!B$8:B23500,match(F6263,'Internal Staffing Calculator'!E$8:E23500,0)), "Not In Budget"),"")</f>
        <v/>
      </c>
      <c r="I6263" s="184"/>
      <c r="J6263" s="184"/>
      <c r="K6263" s="184"/>
      <c r="L6263" s="183"/>
    </row>
    <row r="6264">
      <c r="A6264" s="454"/>
      <c r="B6264" s="927"/>
      <c r="C6264" s="580"/>
      <c r="D6264" s="939"/>
      <c r="E6264" s="940"/>
      <c r="F6264" s="941"/>
      <c r="G6264" s="937" t="str">
        <f t="array" ref="G6264">xlookup(F6264,'Internal Staffing Calculator'!E:E,'Internal Staffing Calculator'!C:C,"")</f>
        <v/>
      </c>
      <c r="H6264" s="932" t="str">
        <f t="array" ref="H6264">if(F6264&lt;&gt;"", iferror(index('Internal Staffing Calculator'!B$8:B23500,match(F6264,'Internal Staffing Calculator'!E$8:E23500,0)), "Not In Budget"),"")</f>
        <v/>
      </c>
      <c r="I6264" s="184"/>
      <c r="J6264" s="184"/>
      <c r="K6264" s="184"/>
      <c r="L6264" s="183"/>
    </row>
    <row r="6265">
      <c r="A6265" s="454"/>
      <c r="B6265" s="927"/>
      <c r="C6265" s="580"/>
      <c r="D6265" s="939"/>
      <c r="E6265" s="940"/>
      <c r="F6265" s="941"/>
      <c r="G6265" s="937" t="str">
        <f t="array" ref="G6265">xlookup(F6265,'Internal Staffing Calculator'!E:E,'Internal Staffing Calculator'!C:C,"")</f>
        <v/>
      </c>
      <c r="H6265" s="932" t="str">
        <f t="array" ref="H6265">if(F6265&lt;&gt;"", iferror(index('Internal Staffing Calculator'!B$8:B23500,match(F6265,'Internal Staffing Calculator'!E$8:E23500,0)), "Not In Budget"),"")</f>
        <v/>
      </c>
      <c r="I6265" s="184"/>
      <c r="J6265" s="184"/>
      <c r="K6265" s="184"/>
      <c r="L6265" s="183"/>
    </row>
    <row r="6266">
      <c r="A6266" s="454"/>
      <c r="B6266" s="927"/>
      <c r="C6266" s="580"/>
      <c r="D6266" s="939"/>
      <c r="E6266" s="940"/>
      <c r="F6266" s="941"/>
      <c r="G6266" s="937" t="str">
        <f t="array" ref="G6266">xlookup(F6266,'Internal Staffing Calculator'!E:E,'Internal Staffing Calculator'!C:C,"")</f>
        <v/>
      </c>
      <c r="H6266" s="932" t="str">
        <f t="array" ref="H6266">if(F6266&lt;&gt;"", iferror(index('Internal Staffing Calculator'!B$8:B23500,match(F6266,'Internal Staffing Calculator'!E$8:E23500,0)), "Not In Budget"),"")</f>
        <v/>
      </c>
      <c r="I6266" s="184"/>
      <c r="J6266" s="184"/>
      <c r="K6266" s="184"/>
      <c r="L6266" s="183"/>
    </row>
    <row r="6267">
      <c r="A6267" s="454"/>
      <c r="B6267" s="927"/>
      <c r="C6267" s="580"/>
      <c r="D6267" s="939"/>
      <c r="E6267" s="940"/>
      <c r="F6267" s="941"/>
      <c r="G6267" s="937" t="str">
        <f t="array" ref="G6267">xlookup(F6267,'Internal Staffing Calculator'!E:E,'Internal Staffing Calculator'!C:C,"")</f>
        <v/>
      </c>
      <c r="H6267" s="932" t="str">
        <f t="array" ref="H6267">if(F6267&lt;&gt;"", iferror(index('Internal Staffing Calculator'!B$8:B23500,match(F6267,'Internal Staffing Calculator'!E$8:E23500,0)), "Not In Budget"),"")</f>
        <v/>
      </c>
      <c r="I6267" s="184"/>
      <c r="J6267" s="184"/>
      <c r="K6267" s="184"/>
      <c r="L6267" s="183"/>
    </row>
    <row r="6268">
      <c r="A6268" s="454"/>
      <c r="B6268" s="927"/>
      <c r="C6268" s="580"/>
      <c r="D6268" s="939"/>
      <c r="E6268" s="940"/>
      <c r="F6268" s="941"/>
      <c r="G6268" s="937" t="str">
        <f t="array" ref="G6268">xlookup(F6268,'Internal Staffing Calculator'!E:E,'Internal Staffing Calculator'!C:C,"")</f>
        <v/>
      </c>
      <c r="H6268" s="932" t="str">
        <f t="array" ref="H6268">if(F6268&lt;&gt;"", iferror(index('Internal Staffing Calculator'!B$8:B23500,match(F6268,'Internal Staffing Calculator'!E$8:E23500,0)), "Not In Budget"),"")</f>
        <v/>
      </c>
      <c r="I6268" s="184"/>
      <c r="J6268" s="184"/>
      <c r="K6268" s="184"/>
      <c r="L6268" s="183"/>
    </row>
    <row r="6269">
      <c r="A6269" s="454"/>
      <c r="B6269" s="927"/>
      <c r="C6269" s="580"/>
      <c r="D6269" s="939"/>
      <c r="E6269" s="940"/>
      <c r="F6269" s="941"/>
      <c r="G6269" s="937" t="str">
        <f t="array" ref="G6269">xlookup(F6269,'Internal Staffing Calculator'!E:E,'Internal Staffing Calculator'!C:C,"")</f>
        <v/>
      </c>
      <c r="H6269" s="932" t="str">
        <f t="array" ref="H6269">if(F6269&lt;&gt;"", iferror(index('Internal Staffing Calculator'!B$8:B23500,match(F6269,'Internal Staffing Calculator'!E$8:E23500,0)), "Not In Budget"),"")</f>
        <v/>
      </c>
      <c r="I6269" s="184"/>
      <c r="J6269" s="184"/>
      <c r="K6269" s="184"/>
      <c r="L6269" s="183"/>
    </row>
    <row r="6270">
      <c r="A6270" s="454"/>
      <c r="B6270" s="927"/>
      <c r="C6270" s="580"/>
      <c r="D6270" s="939"/>
      <c r="E6270" s="940"/>
      <c r="F6270" s="941"/>
      <c r="G6270" s="937" t="str">
        <f t="array" ref="G6270">xlookup(F6270,'Internal Staffing Calculator'!E:E,'Internal Staffing Calculator'!C:C,"")</f>
        <v/>
      </c>
      <c r="H6270" s="932" t="str">
        <f t="array" ref="H6270">if(F6270&lt;&gt;"", iferror(index('Internal Staffing Calculator'!B$8:B23500,match(F6270,'Internal Staffing Calculator'!E$8:E23500,0)), "Not In Budget"),"")</f>
        <v/>
      </c>
      <c r="I6270" s="184"/>
      <c r="J6270" s="184"/>
      <c r="K6270" s="184"/>
      <c r="L6270" s="183"/>
    </row>
    <row r="6271">
      <c r="A6271" s="454"/>
      <c r="B6271" s="927"/>
      <c r="C6271" s="580"/>
      <c r="D6271" s="939"/>
      <c r="E6271" s="940"/>
      <c r="F6271" s="941"/>
      <c r="G6271" s="937" t="str">
        <f t="array" ref="G6271">xlookup(F6271,'Internal Staffing Calculator'!E:E,'Internal Staffing Calculator'!C:C,"")</f>
        <v/>
      </c>
      <c r="H6271" s="932" t="str">
        <f t="array" ref="H6271">if(F6271&lt;&gt;"", iferror(index('Internal Staffing Calculator'!B$8:B23500,match(F6271,'Internal Staffing Calculator'!E$8:E23500,0)), "Not In Budget"),"")</f>
        <v/>
      </c>
      <c r="I6271" s="184"/>
      <c r="J6271" s="184"/>
      <c r="K6271" s="184"/>
      <c r="L6271" s="183"/>
    </row>
    <row r="6272">
      <c r="A6272" s="454"/>
      <c r="B6272" s="927"/>
      <c r="C6272" s="580"/>
      <c r="D6272" s="939"/>
      <c r="E6272" s="940"/>
      <c r="F6272" s="941"/>
      <c r="G6272" s="937" t="str">
        <f t="array" ref="G6272">xlookup(F6272,'Internal Staffing Calculator'!E:E,'Internal Staffing Calculator'!C:C,"")</f>
        <v/>
      </c>
      <c r="H6272" s="932" t="str">
        <f t="array" ref="H6272">if(F6272&lt;&gt;"", iferror(index('Internal Staffing Calculator'!B$8:B23500,match(F6272,'Internal Staffing Calculator'!E$8:E23500,0)), "Not In Budget"),"")</f>
        <v/>
      </c>
      <c r="I6272" s="184"/>
      <c r="J6272" s="184"/>
      <c r="K6272" s="184"/>
      <c r="L6272" s="183"/>
    </row>
    <row r="6273">
      <c r="A6273" s="454"/>
      <c r="B6273" s="927"/>
      <c r="C6273" s="580"/>
      <c r="D6273" s="939"/>
      <c r="E6273" s="940"/>
      <c r="F6273" s="941"/>
      <c r="G6273" s="937" t="str">
        <f t="array" ref="G6273">xlookup(F6273,'Internal Staffing Calculator'!E:E,'Internal Staffing Calculator'!C:C,"")</f>
        <v/>
      </c>
      <c r="H6273" s="932" t="str">
        <f t="array" ref="H6273">if(F6273&lt;&gt;"", iferror(index('Internal Staffing Calculator'!B$8:B23500,match(F6273,'Internal Staffing Calculator'!E$8:E23500,0)), "Not In Budget"),"")</f>
        <v/>
      </c>
      <c r="I6273" s="184"/>
      <c r="J6273" s="184"/>
      <c r="K6273" s="184"/>
      <c r="L6273" s="183"/>
    </row>
    <row r="6274">
      <c r="A6274" s="454"/>
      <c r="B6274" s="927"/>
      <c r="C6274" s="580"/>
      <c r="D6274" s="939"/>
      <c r="E6274" s="940"/>
      <c r="F6274" s="941"/>
      <c r="G6274" s="937" t="str">
        <f t="array" ref="G6274">xlookup(F6274,'Internal Staffing Calculator'!E:E,'Internal Staffing Calculator'!C:C,"")</f>
        <v/>
      </c>
      <c r="H6274" s="932" t="str">
        <f t="array" ref="H6274">if(F6274&lt;&gt;"", iferror(index('Internal Staffing Calculator'!B$8:B23500,match(F6274,'Internal Staffing Calculator'!E$8:E23500,0)), "Not In Budget"),"")</f>
        <v/>
      </c>
      <c r="I6274" s="184"/>
      <c r="J6274" s="184"/>
      <c r="K6274" s="184"/>
      <c r="L6274" s="183"/>
    </row>
    <row r="6275">
      <c r="A6275" s="454"/>
      <c r="B6275" s="927"/>
      <c r="C6275" s="580"/>
      <c r="D6275" s="939"/>
      <c r="E6275" s="940"/>
      <c r="F6275" s="941"/>
      <c r="G6275" s="937" t="str">
        <f t="array" ref="G6275">xlookup(F6275,'Internal Staffing Calculator'!E:E,'Internal Staffing Calculator'!C:C,"")</f>
        <v/>
      </c>
      <c r="H6275" s="932" t="str">
        <f t="array" ref="H6275">if(F6275&lt;&gt;"", iferror(index('Internal Staffing Calculator'!B$8:B23500,match(F6275,'Internal Staffing Calculator'!E$8:E23500,0)), "Not In Budget"),"")</f>
        <v/>
      </c>
      <c r="I6275" s="184"/>
      <c r="J6275" s="184"/>
      <c r="K6275" s="184"/>
      <c r="L6275" s="183"/>
    </row>
    <row r="6276">
      <c r="A6276" s="454"/>
      <c r="B6276" s="927"/>
      <c r="C6276" s="580"/>
      <c r="D6276" s="939"/>
      <c r="E6276" s="940"/>
      <c r="F6276" s="941"/>
      <c r="G6276" s="937" t="str">
        <f t="array" ref="G6276">xlookup(F6276,'Internal Staffing Calculator'!E:E,'Internal Staffing Calculator'!C:C,"")</f>
        <v/>
      </c>
      <c r="H6276" s="932" t="str">
        <f t="array" ref="H6276">if(F6276&lt;&gt;"", iferror(index('Internal Staffing Calculator'!B$8:B23500,match(F6276,'Internal Staffing Calculator'!E$8:E23500,0)), "Not In Budget"),"")</f>
        <v/>
      </c>
      <c r="I6276" s="184"/>
      <c r="J6276" s="184"/>
      <c r="K6276" s="184"/>
      <c r="L6276" s="183"/>
    </row>
    <row r="6277">
      <c r="A6277" s="454"/>
      <c r="B6277" s="927"/>
      <c r="C6277" s="580"/>
      <c r="D6277" s="939"/>
      <c r="E6277" s="940"/>
      <c r="F6277" s="941"/>
      <c r="G6277" s="937" t="str">
        <f t="array" ref="G6277">xlookup(F6277,'Internal Staffing Calculator'!E:E,'Internal Staffing Calculator'!C:C,"")</f>
        <v/>
      </c>
      <c r="H6277" s="932" t="str">
        <f t="array" ref="H6277">if(F6277&lt;&gt;"", iferror(index('Internal Staffing Calculator'!B$8:B23500,match(F6277,'Internal Staffing Calculator'!E$8:E23500,0)), "Not In Budget"),"")</f>
        <v/>
      </c>
      <c r="I6277" s="184"/>
      <c r="J6277" s="184"/>
      <c r="K6277" s="184"/>
      <c r="L6277" s="183"/>
    </row>
    <row r="6278">
      <c r="A6278" s="454"/>
      <c r="B6278" s="927"/>
      <c r="C6278" s="580"/>
      <c r="D6278" s="939"/>
      <c r="E6278" s="940"/>
      <c r="F6278" s="941"/>
      <c r="G6278" s="937" t="str">
        <f t="array" ref="G6278">xlookup(F6278,'Internal Staffing Calculator'!E:E,'Internal Staffing Calculator'!C:C,"")</f>
        <v/>
      </c>
      <c r="H6278" s="932" t="str">
        <f t="array" ref="H6278">if(F6278&lt;&gt;"", iferror(index('Internal Staffing Calculator'!B$8:B23500,match(F6278,'Internal Staffing Calculator'!E$8:E23500,0)), "Not In Budget"),"")</f>
        <v/>
      </c>
      <c r="I6278" s="184"/>
      <c r="J6278" s="184"/>
      <c r="K6278" s="184"/>
      <c r="L6278" s="183"/>
    </row>
    <row r="6279">
      <c r="A6279" s="454"/>
      <c r="B6279" s="927"/>
      <c r="C6279" s="580"/>
      <c r="D6279" s="939"/>
      <c r="E6279" s="940"/>
      <c r="F6279" s="941"/>
      <c r="G6279" s="937" t="str">
        <f t="array" ref="G6279">xlookup(F6279,'Internal Staffing Calculator'!E:E,'Internal Staffing Calculator'!C:C,"")</f>
        <v/>
      </c>
      <c r="H6279" s="932" t="str">
        <f t="array" ref="H6279">if(F6279&lt;&gt;"", iferror(index('Internal Staffing Calculator'!B$8:B23500,match(F6279,'Internal Staffing Calculator'!E$8:E23500,0)), "Not In Budget"),"")</f>
        <v/>
      </c>
      <c r="I6279" s="184"/>
      <c r="J6279" s="184"/>
      <c r="K6279" s="184"/>
      <c r="L6279" s="183"/>
    </row>
    <row r="6280">
      <c r="A6280" s="454"/>
      <c r="B6280" s="927"/>
      <c r="C6280" s="580"/>
      <c r="D6280" s="939"/>
      <c r="E6280" s="940"/>
      <c r="F6280" s="941"/>
      <c r="G6280" s="937" t="str">
        <f t="array" ref="G6280">xlookup(F6280,'Internal Staffing Calculator'!E:E,'Internal Staffing Calculator'!C:C,"")</f>
        <v/>
      </c>
      <c r="H6280" s="932" t="str">
        <f t="array" ref="H6280">if(F6280&lt;&gt;"", iferror(index('Internal Staffing Calculator'!B$8:B23500,match(F6280,'Internal Staffing Calculator'!E$8:E23500,0)), "Not In Budget"),"")</f>
        <v/>
      </c>
      <c r="I6280" s="184"/>
      <c r="J6280" s="184"/>
      <c r="K6280" s="184"/>
      <c r="L6280" s="183"/>
    </row>
    <row r="6281">
      <c r="A6281" s="454"/>
      <c r="B6281" s="927"/>
      <c r="C6281" s="580"/>
      <c r="D6281" s="939"/>
      <c r="E6281" s="940"/>
      <c r="F6281" s="941"/>
      <c r="G6281" s="937" t="str">
        <f t="array" ref="G6281">xlookup(F6281,'Internal Staffing Calculator'!E:E,'Internal Staffing Calculator'!C:C,"")</f>
        <v/>
      </c>
      <c r="H6281" s="932" t="str">
        <f t="array" ref="H6281">if(F6281&lt;&gt;"", iferror(index('Internal Staffing Calculator'!B$8:B23500,match(F6281,'Internal Staffing Calculator'!E$8:E23500,0)), "Not In Budget"),"")</f>
        <v/>
      </c>
      <c r="I6281" s="184"/>
      <c r="J6281" s="184"/>
      <c r="K6281" s="184"/>
      <c r="L6281" s="183"/>
    </row>
    <row r="6282">
      <c r="A6282" s="454"/>
      <c r="B6282" s="927"/>
      <c r="C6282" s="580"/>
      <c r="D6282" s="939"/>
      <c r="E6282" s="940"/>
      <c r="F6282" s="941"/>
      <c r="G6282" s="937" t="str">
        <f t="array" ref="G6282">xlookup(F6282,'Internal Staffing Calculator'!E:E,'Internal Staffing Calculator'!C:C,"")</f>
        <v/>
      </c>
      <c r="H6282" s="932" t="str">
        <f t="array" ref="H6282">if(F6282&lt;&gt;"", iferror(index('Internal Staffing Calculator'!B$8:B23500,match(F6282,'Internal Staffing Calculator'!E$8:E23500,0)), "Not In Budget"),"")</f>
        <v/>
      </c>
      <c r="I6282" s="184"/>
      <c r="J6282" s="184"/>
      <c r="K6282" s="184"/>
      <c r="L6282" s="183"/>
    </row>
    <row r="6283">
      <c r="A6283" s="454"/>
      <c r="B6283" s="927"/>
      <c r="C6283" s="580"/>
      <c r="D6283" s="939"/>
      <c r="E6283" s="940"/>
      <c r="F6283" s="941"/>
      <c r="G6283" s="937" t="str">
        <f t="array" ref="G6283">xlookup(F6283,'Internal Staffing Calculator'!E:E,'Internal Staffing Calculator'!C:C,"")</f>
        <v/>
      </c>
      <c r="H6283" s="932" t="str">
        <f t="array" ref="H6283">if(F6283&lt;&gt;"", iferror(index('Internal Staffing Calculator'!B$8:B23500,match(F6283,'Internal Staffing Calculator'!E$8:E23500,0)), "Not In Budget"),"")</f>
        <v/>
      </c>
      <c r="I6283" s="184"/>
      <c r="J6283" s="184"/>
      <c r="K6283" s="184"/>
      <c r="L6283" s="183"/>
    </row>
    <row r="6284">
      <c r="A6284" s="454"/>
      <c r="B6284" s="927"/>
      <c r="C6284" s="580"/>
      <c r="D6284" s="939"/>
      <c r="E6284" s="940"/>
      <c r="F6284" s="941"/>
      <c r="G6284" s="937" t="str">
        <f t="array" ref="G6284">xlookup(F6284,'Internal Staffing Calculator'!E:E,'Internal Staffing Calculator'!C:C,"")</f>
        <v/>
      </c>
      <c r="H6284" s="932" t="str">
        <f t="array" ref="H6284">if(F6284&lt;&gt;"", iferror(index('Internal Staffing Calculator'!B$8:B23500,match(F6284,'Internal Staffing Calculator'!E$8:E23500,0)), "Not In Budget"),"")</f>
        <v/>
      </c>
      <c r="I6284" s="184"/>
      <c r="J6284" s="184"/>
      <c r="K6284" s="184"/>
      <c r="L6284" s="183"/>
    </row>
    <row r="6285">
      <c r="A6285" s="454"/>
      <c r="B6285" s="927"/>
      <c r="C6285" s="580"/>
      <c r="D6285" s="939"/>
      <c r="E6285" s="940"/>
      <c r="F6285" s="941"/>
      <c r="G6285" s="937" t="str">
        <f t="array" ref="G6285">xlookup(F6285,'Internal Staffing Calculator'!E:E,'Internal Staffing Calculator'!C:C,"")</f>
        <v/>
      </c>
      <c r="H6285" s="932" t="str">
        <f t="array" ref="H6285">if(F6285&lt;&gt;"", iferror(index('Internal Staffing Calculator'!B$8:B23500,match(F6285,'Internal Staffing Calculator'!E$8:E23500,0)), "Not In Budget"),"")</f>
        <v/>
      </c>
      <c r="I6285" s="184"/>
      <c r="J6285" s="184"/>
      <c r="K6285" s="184"/>
      <c r="L6285" s="183"/>
    </row>
    <row r="6286">
      <c r="A6286" s="454"/>
      <c r="B6286" s="927"/>
      <c r="C6286" s="580"/>
      <c r="D6286" s="939"/>
      <c r="E6286" s="940"/>
      <c r="F6286" s="941"/>
      <c r="G6286" s="937" t="str">
        <f t="array" ref="G6286">xlookup(F6286,'Internal Staffing Calculator'!E:E,'Internal Staffing Calculator'!C:C,"")</f>
        <v/>
      </c>
      <c r="H6286" s="932" t="str">
        <f t="array" ref="H6286">if(F6286&lt;&gt;"", iferror(index('Internal Staffing Calculator'!B$8:B23500,match(F6286,'Internal Staffing Calculator'!E$8:E23500,0)), "Not In Budget"),"")</f>
        <v/>
      </c>
      <c r="I6286" s="184"/>
      <c r="J6286" s="184"/>
      <c r="K6286" s="184"/>
      <c r="L6286" s="183"/>
    </row>
    <row r="6287">
      <c r="A6287" s="454"/>
      <c r="B6287" s="927"/>
      <c r="C6287" s="580"/>
      <c r="D6287" s="939"/>
      <c r="E6287" s="940"/>
      <c r="F6287" s="941"/>
      <c r="G6287" s="937" t="str">
        <f t="array" ref="G6287">xlookup(F6287,'Internal Staffing Calculator'!E:E,'Internal Staffing Calculator'!C:C,"")</f>
        <v/>
      </c>
      <c r="H6287" s="932" t="str">
        <f t="array" ref="H6287">if(F6287&lt;&gt;"", iferror(index('Internal Staffing Calculator'!B$8:B23500,match(F6287,'Internal Staffing Calculator'!E$8:E23500,0)), "Not In Budget"),"")</f>
        <v/>
      </c>
      <c r="I6287" s="184"/>
      <c r="J6287" s="184"/>
      <c r="K6287" s="184"/>
      <c r="L6287" s="183"/>
    </row>
    <row r="6288">
      <c r="A6288" s="454"/>
      <c r="B6288" s="927"/>
      <c r="C6288" s="580"/>
      <c r="D6288" s="939"/>
      <c r="E6288" s="940"/>
      <c r="F6288" s="941"/>
      <c r="G6288" s="937" t="str">
        <f t="array" ref="G6288">xlookup(F6288,'Internal Staffing Calculator'!E:E,'Internal Staffing Calculator'!C:C,"")</f>
        <v/>
      </c>
      <c r="H6288" s="932" t="str">
        <f t="array" ref="H6288">if(F6288&lt;&gt;"", iferror(index('Internal Staffing Calculator'!B$8:B23500,match(F6288,'Internal Staffing Calculator'!E$8:E23500,0)), "Not In Budget"),"")</f>
        <v/>
      </c>
      <c r="I6288" s="184"/>
      <c r="J6288" s="184"/>
      <c r="K6288" s="184"/>
      <c r="L6288" s="183"/>
    </row>
    <row r="6289">
      <c r="A6289" s="454"/>
      <c r="B6289" s="927"/>
      <c r="C6289" s="580"/>
      <c r="D6289" s="939"/>
      <c r="E6289" s="940"/>
      <c r="F6289" s="941"/>
      <c r="G6289" s="937" t="str">
        <f t="array" ref="G6289">xlookup(F6289,'Internal Staffing Calculator'!E:E,'Internal Staffing Calculator'!C:C,"")</f>
        <v/>
      </c>
      <c r="H6289" s="932" t="str">
        <f t="array" ref="H6289">if(F6289&lt;&gt;"", iferror(index('Internal Staffing Calculator'!B$8:B23500,match(F6289,'Internal Staffing Calculator'!E$8:E23500,0)), "Not In Budget"),"")</f>
        <v/>
      </c>
      <c r="I6289" s="184"/>
      <c r="J6289" s="184"/>
      <c r="K6289" s="184"/>
      <c r="L6289" s="183"/>
    </row>
    <row r="6290">
      <c r="A6290" s="454"/>
      <c r="B6290" s="927"/>
      <c r="C6290" s="580"/>
      <c r="D6290" s="939"/>
      <c r="E6290" s="940"/>
      <c r="F6290" s="941"/>
      <c r="G6290" s="937" t="str">
        <f t="array" ref="G6290">xlookup(F6290,'Internal Staffing Calculator'!E:E,'Internal Staffing Calculator'!C:C,"")</f>
        <v/>
      </c>
      <c r="H6290" s="932" t="str">
        <f t="array" ref="H6290">if(F6290&lt;&gt;"", iferror(index('Internal Staffing Calculator'!B$8:B23500,match(F6290,'Internal Staffing Calculator'!E$8:E23500,0)), "Not In Budget"),"")</f>
        <v/>
      </c>
      <c r="I6290" s="184"/>
      <c r="J6290" s="184"/>
      <c r="K6290" s="184"/>
      <c r="L6290" s="183"/>
    </row>
    <row r="6291">
      <c r="A6291" s="454"/>
      <c r="B6291" s="927"/>
      <c r="C6291" s="580"/>
      <c r="D6291" s="939"/>
      <c r="E6291" s="940"/>
      <c r="F6291" s="941"/>
      <c r="G6291" s="937" t="str">
        <f t="array" ref="G6291">xlookup(F6291,'Internal Staffing Calculator'!E:E,'Internal Staffing Calculator'!C:C,"")</f>
        <v/>
      </c>
      <c r="H6291" s="932" t="str">
        <f t="array" ref="H6291">if(F6291&lt;&gt;"", iferror(index('Internal Staffing Calculator'!B$8:B23500,match(F6291,'Internal Staffing Calculator'!E$8:E23500,0)), "Not In Budget"),"")</f>
        <v/>
      </c>
      <c r="I6291" s="184"/>
      <c r="J6291" s="184"/>
      <c r="K6291" s="184"/>
      <c r="L6291" s="183"/>
    </row>
    <row r="6292">
      <c r="A6292" s="454"/>
      <c r="B6292" s="927"/>
      <c r="C6292" s="580"/>
      <c r="D6292" s="939"/>
      <c r="E6292" s="940"/>
      <c r="F6292" s="941"/>
      <c r="G6292" s="937" t="str">
        <f t="array" ref="G6292">xlookup(F6292,'Internal Staffing Calculator'!E:E,'Internal Staffing Calculator'!C:C,"")</f>
        <v/>
      </c>
      <c r="H6292" s="932" t="str">
        <f t="array" ref="H6292">if(F6292&lt;&gt;"", iferror(index('Internal Staffing Calculator'!B$8:B23500,match(F6292,'Internal Staffing Calculator'!E$8:E23500,0)), "Not In Budget"),"")</f>
        <v/>
      </c>
      <c r="I6292" s="184"/>
      <c r="J6292" s="184"/>
      <c r="K6292" s="184"/>
      <c r="L6292" s="183"/>
    </row>
    <row r="6293">
      <c r="A6293" s="454"/>
      <c r="B6293" s="927"/>
      <c r="C6293" s="580"/>
      <c r="D6293" s="939"/>
      <c r="E6293" s="940"/>
      <c r="F6293" s="941"/>
      <c r="G6293" s="937" t="str">
        <f t="array" ref="G6293">xlookup(F6293,'Internal Staffing Calculator'!E:E,'Internal Staffing Calculator'!C:C,"")</f>
        <v/>
      </c>
      <c r="H6293" s="932" t="str">
        <f t="array" ref="H6293">if(F6293&lt;&gt;"", iferror(index('Internal Staffing Calculator'!B$8:B23500,match(F6293,'Internal Staffing Calculator'!E$8:E23500,0)), "Not In Budget"),"")</f>
        <v/>
      </c>
      <c r="I6293" s="184"/>
      <c r="J6293" s="184"/>
      <c r="K6293" s="184"/>
      <c r="L6293" s="183"/>
    </row>
    <row r="6294">
      <c r="A6294" s="454"/>
      <c r="B6294" s="927"/>
      <c r="C6294" s="580"/>
      <c r="D6294" s="939"/>
      <c r="E6294" s="940"/>
      <c r="F6294" s="941"/>
      <c r="G6294" s="937" t="str">
        <f t="array" ref="G6294">xlookup(F6294,'Internal Staffing Calculator'!E:E,'Internal Staffing Calculator'!C:C,"")</f>
        <v/>
      </c>
      <c r="H6294" s="932" t="str">
        <f t="array" ref="H6294">if(F6294&lt;&gt;"", iferror(index('Internal Staffing Calculator'!B$8:B23500,match(F6294,'Internal Staffing Calculator'!E$8:E23500,0)), "Not In Budget"),"")</f>
        <v/>
      </c>
      <c r="I6294" s="184"/>
      <c r="J6294" s="184"/>
      <c r="K6294" s="184"/>
      <c r="L6294" s="183"/>
    </row>
    <row r="6295">
      <c r="A6295" s="454"/>
      <c r="B6295" s="927"/>
      <c r="C6295" s="580"/>
      <c r="D6295" s="939"/>
      <c r="E6295" s="940"/>
      <c r="F6295" s="941"/>
      <c r="G6295" s="937" t="str">
        <f t="array" ref="G6295">xlookup(F6295,'Internal Staffing Calculator'!E:E,'Internal Staffing Calculator'!C:C,"")</f>
        <v/>
      </c>
      <c r="H6295" s="932" t="str">
        <f t="array" ref="H6295">if(F6295&lt;&gt;"", iferror(index('Internal Staffing Calculator'!B$8:B23500,match(F6295,'Internal Staffing Calculator'!E$8:E23500,0)), "Not In Budget"),"")</f>
        <v/>
      </c>
      <c r="I6295" s="184"/>
      <c r="J6295" s="184"/>
      <c r="K6295" s="184"/>
      <c r="L6295" s="183"/>
    </row>
    <row r="6296">
      <c r="A6296" s="454"/>
      <c r="B6296" s="927"/>
      <c r="C6296" s="580"/>
      <c r="D6296" s="939"/>
      <c r="E6296" s="940"/>
      <c r="F6296" s="941"/>
      <c r="G6296" s="937" t="str">
        <f t="array" ref="G6296">xlookup(F6296,'Internal Staffing Calculator'!E:E,'Internal Staffing Calculator'!C:C,"")</f>
        <v/>
      </c>
      <c r="H6296" s="932" t="str">
        <f t="array" ref="H6296">if(F6296&lt;&gt;"", iferror(index('Internal Staffing Calculator'!B$8:B23500,match(F6296,'Internal Staffing Calculator'!E$8:E23500,0)), "Not In Budget"),"")</f>
        <v/>
      </c>
      <c r="I6296" s="184"/>
      <c r="J6296" s="184"/>
      <c r="K6296" s="184"/>
      <c r="L6296" s="183"/>
    </row>
    <row r="6297">
      <c r="A6297" s="454"/>
      <c r="B6297" s="927"/>
      <c r="C6297" s="580"/>
      <c r="D6297" s="939"/>
      <c r="E6297" s="940"/>
      <c r="F6297" s="941"/>
      <c r="G6297" s="937" t="str">
        <f t="array" ref="G6297">xlookup(F6297,'Internal Staffing Calculator'!E:E,'Internal Staffing Calculator'!C:C,"")</f>
        <v/>
      </c>
      <c r="H6297" s="932" t="str">
        <f t="array" ref="H6297">if(F6297&lt;&gt;"", iferror(index('Internal Staffing Calculator'!B$8:B23500,match(F6297,'Internal Staffing Calculator'!E$8:E23500,0)), "Not In Budget"),"")</f>
        <v/>
      </c>
      <c r="I6297" s="184"/>
      <c r="J6297" s="184"/>
      <c r="K6297" s="184"/>
      <c r="L6297" s="183"/>
    </row>
    <row r="6298">
      <c r="A6298" s="454"/>
      <c r="B6298" s="927"/>
      <c r="C6298" s="580"/>
      <c r="D6298" s="939"/>
      <c r="E6298" s="940"/>
      <c r="F6298" s="941"/>
      <c r="G6298" s="937" t="str">
        <f t="array" ref="G6298">xlookup(F6298,'Internal Staffing Calculator'!E:E,'Internal Staffing Calculator'!C:C,"")</f>
        <v/>
      </c>
      <c r="H6298" s="932" t="str">
        <f t="array" ref="H6298">if(F6298&lt;&gt;"", iferror(index('Internal Staffing Calculator'!B$8:B23500,match(F6298,'Internal Staffing Calculator'!E$8:E23500,0)), "Not In Budget"),"")</f>
        <v/>
      </c>
      <c r="I6298" s="184"/>
      <c r="J6298" s="184"/>
      <c r="K6298" s="184"/>
      <c r="L6298" s="183"/>
    </row>
    <row r="6299">
      <c r="A6299" s="454"/>
      <c r="B6299" s="927"/>
      <c r="C6299" s="580"/>
      <c r="D6299" s="939"/>
      <c r="E6299" s="940"/>
      <c r="F6299" s="941"/>
      <c r="G6299" s="937" t="str">
        <f t="array" ref="G6299">xlookup(F6299,'Internal Staffing Calculator'!E:E,'Internal Staffing Calculator'!C:C,"")</f>
        <v/>
      </c>
      <c r="H6299" s="932" t="str">
        <f t="array" ref="H6299">if(F6299&lt;&gt;"", iferror(index('Internal Staffing Calculator'!B$8:B23500,match(F6299,'Internal Staffing Calculator'!E$8:E23500,0)), "Not In Budget"),"")</f>
        <v/>
      </c>
      <c r="I6299" s="184"/>
      <c r="J6299" s="184"/>
      <c r="K6299" s="184"/>
      <c r="L6299" s="183"/>
    </row>
    <row r="6300">
      <c r="A6300" s="454"/>
      <c r="B6300" s="927"/>
      <c r="C6300" s="580"/>
      <c r="D6300" s="939"/>
      <c r="E6300" s="940"/>
      <c r="F6300" s="941"/>
      <c r="G6300" s="937" t="str">
        <f t="array" ref="G6300">xlookup(F6300,'Internal Staffing Calculator'!E:E,'Internal Staffing Calculator'!C:C,"")</f>
        <v/>
      </c>
      <c r="H6300" s="932" t="str">
        <f t="array" ref="H6300">if(F6300&lt;&gt;"", iferror(index('Internal Staffing Calculator'!B$8:B23500,match(F6300,'Internal Staffing Calculator'!E$8:E23500,0)), "Not In Budget"),"")</f>
        <v/>
      </c>
      <c r="I6300" s="184"/>
      <c r="J6300" s="184"/>
      <c r="K6300" s="184"/>
      <c r="L6300" s="183"/>
    </row>
    <row r="6301">
      <c r="A6301" s="454"/>
      <c r="B6301" s="927"/>
      <c r="C6301" s="580"/>
      <c r="D6301" s="939"/>
      <c r="E6301" s="940"/>
      <c r="F6301" s="941"/>
      <c r="G6301" s="937" t="str">
        <f t="array" ref="G6301">xlookup(F6301,'Internal Staffing Calculator'!E:E,'Internal Staffing Calculator'!C:C,"")</f>
        <v/>
      </c>
      <c r="H6301" s="932" t="str">
        <f t="array" ref="H6301">if(F6301&lt;&gt;"", iferror(index('Internal Staffing Calculator'!B$8:B23500,match(F6301,'Internal Staffing Calculator'!E$8:E23500,0)), "Not In Budget"),"")</f>
        <v/>
      </c>
      <c r="I6301" s="184"/>
      <c r="J6301" s="184"/>
      <c r="K6301" s="184"/>
      <c r="L6301" s="183"/>
    </row>
    <row r="6302">
      <c r="A6302" s="454"/>
      <c r="B6302" s="927"/>
      <c r="C6302" s="580"/>
      <c r="D6302" s="939"/>
      <c r="E6302" s="940"/>
      <c r="F6302" s="941"/>
      <c r="G6302" s="937" t="str">
        <f t="array" ref="G6302">xlookup(F6302,'Internal Staffing Calculator'!E:E,'Internal Staffing Calculator'!C:C,"")</f>
        <v/>
      </c>
      <c r="H6302" s="932" t="str">
        <f t="array" ref="H6302">if(F6302&lt;&gt;"", iferror(index('Internal Staffing Calculator'!B$8:B23500,match(F6302,'Internal Staffing Calculator'!E$8:E23500,0)), "Not In Budget"),"")</f>
        <v/>
      </c>
      <c r="I6302" s="184"/>
      <c r="J6302" s="184"/>
      <c r="K6302" s="184"/>
      <c r="L6302" s="183"/>
    </row>
    <row r="6303">
      <c r="A6303" s="454"/>
      <c r="B6303" s="927"/>
      <c r="C6303" s="580"/>
      <c r="D6303" s="939"/>
      <c r="E6303" s="940"/>
      <c r="F6303" s="941"/>
      <c r="G6303" s="937" t="str">
        <f t="array" ref="G6303">xlookup(F6303,'Internal Staffing Calculator'!E:E,'Internal Staffing Calculator'!C:C,"")</f>
        <v/>
      </c>
      <c r="H6303" s="932" t="str">
        <f t="array" ref="H6303">if(F6303&lt;&gt;"", iferror(index('Internal Staffing Calculator'!B$8:B23500,match(F6303,'Internal Staffing Calculator'!E$8:E23500,0)), "Not In Budget"),"")</f>
        <v/>
      </c>
      <c r="I6303" s="184"/>
      <c r="J6303" s="184"/>
      <c r="K6303" s="184"/>
      <c r="L6303" s="183"/>
    </row>
    <row r="6304">
      <c r="A6304" s="454"/>
      <c r="B6304" s="927"/>
      <c r="C6304" s="580"/>
      <c r="D6304" s="939"/>
      <c r="E6304" s="940"/>
      <c r="F6304" s="941"/>
      <c r="G6304" s="937" t="str">
        <f t="array" ref="G6304">xlookup(F6304,'Internal Staffing Calculator'!E:E,'Internal Staffing Calculator'!C:C,"")</f>
        <v/>
      </c>
      <c r="H6304" s="932" t="str">
        <f t="array" ref="H6304">if(F6304&lt;&gt;"", iferror(index('Internal Staffing Calculator'!B$8:B23500,match(F6304,'Internal Staffing Calculator'!E$8:E23500,0)), "Not In Budget"),"")</f>
        <v/>
      </c>
      <c r="I6304" s="184"/>
      <c r="J6304" s="184"/>
      <c r="K6304" s="184"/>
      <c r="L6304" s="183"/>
    </row>
    <row r="6305">
      <c r="A6305" s="454"/>
      <c r="B6305" s="927"/>
      <c r="C6305" s="580"/>
      <c r="D6305" s="939"/>
      <c r="E6305" s="940"/>
      <c r="F6305" s="941"/>
      <c r="G6305" s="937" t="str">
        <f t="array" ref="G6305">xlookup(F6305,'Internal Staffing Calculator'!E:E,'Internal Staffing Calculator'!C:C,"")</f>
        <v/>
      </c>
      <c r="H6305" s="932" t="str">
        <f t="array" ref="H6305">if(F6305&lt;&gt;"", iferror(index('Internal Staffing Calculator'!B$8:B23500,match(F6305,'Internal Staffing Calculator'!E$8:E23500,0)), "Not In Budget"),"")</f>
        <v/>
      </c>
      <c r="I6305" s="184"/>
      <c r="J6305" s="184"/>
      <c r="K6305" s="184"/>
      <c r="L6305" s="183"/>
    </row>
    <row r="6306">
      <c r="A6306" s="454"/>
      <c r="B6306" s="927"/>
      <c r="C6306" s="580"/>
      <c r="D6306" s="939"/>
      <c r="E6306" s="940"/>
      <c r="F6306" s="941"/>
      <c r="G6306" s="937" t="str">
        <f t="array" ref="G6306">xlookup(F6306,'Internal Staffing Calculator'!E:E,'Internal Staffing Calculator'!C:C,"")</f>
        <v/>
      </c>
      <c r="H6306" s="932" t="str">
        <f t="array" ref="H6306">if(F6306&lt;&gt;"", iferror(index('Internal Staffing Calculator'!B$8:B23500,match(F6306,'Internal Staffing Calculator'!E$8:E23500,0)), "Not In Budget"),"")</f>
        <v/>
      </c>
      <c r="I6306" s="184"/>
      <c r="J6306" s="184"/>
      <c r="K6306" s="184"/>
      <c r="L6306" s="183"/>
    </row>
    <row r="6307">
      <c r="A6307" s="454"/>
      <c r="B6307" s="927"/>
      <c r="C6307" s="580"/>
      <c r="D6307" s="939"/>
      <c r="E6307" s="940"/>
      <c r="F6307" s="941"/>
      <c r="G6307" s="937" t="str">
        <f t="array" ref="G6307">xlookup(F6307,'Internal Staffing Calculator'!E:E,'Internal Staffing Calculator'!C:C,"")</f>
        <v/>
      </c>
      <c r="H6307" s="932" t="str">
        <f t="array" ref="H6307">if(F6307&lt;&gt;"", iferror(index('Internal Staffing Calculator'!B$8:B23500,match(F6307,'Internal Staffing Calculator'!E$8:E23500,0)), "Not In Budget"),"")</f>
        <v/>
      </c>
      <c r="I6307" s="184"/>
      <c r="J6307" s="184"/>
      <c r="K6307" s="184"/>
      <c r="L6307" s="183"/>
    </row>
    <row r="6308">
      <c r="A6308" s="454"/>
      <c r="B6308" s="927"/>
      <c r="C6308" s="580"/>
      <c r="D6308" s="939"/>
      <c r="E6308" s="940"/>
      <c r="F6308" s="941"/>
      <c r="G6308" s="937" t="str">
        <f t="array" ref="G6308">xlookup(F6308,'Internal Staffing Calculator'!E:E,'Internal Staffing Calculator'!C:C,"")</f>
        <v/>
      </c>
      <c r="H6308" s="932" t="str">
        <f t="array" ref="H6308">if(F6308&lt;&gt;"", iferror(index('Internal Staffing Calculator'!B$8:B23500,match(F6308,'Internal Staffing Calculator'!E$8:E23500,0)), "Not In Budget"),"")</f>
        <v/>
      </c>
      <c r="I6308" s="184"/>
      <c r="J6308" s="184"/>
      <c r="K6308" s="184"/>
      <c r="L6308" s="183"/>
    </row>
    <row r="6309">
      <c r="A6309" s="454"/>
      <c r="B6309" s="927"/>
      <c r="C6309" s="580"/>
      <c r="D6309" s="939"/>
      <c r="E6309" s="940"/>
      <c r="F6309" s="941"/>
      <c r="G6309" s="937" t="str">
        <f t="array" ref="G6309">xlookup(F6309,'Internal Staffing Calculator'!E:E,'Internal Staffing Calculator'!C:C,"")</f>
        <v/>
      </c>
      <c r="H6309" s="932" t="str">
        <f t="array" ref="H6309">if(F6309&lt;&gt;"", iferror(index('Internal Staffing Calculator'!B$8:B23500,match(F6309,'Internal Staffing Calculator'!E$8:E23500,0)), "Not In Budget"),"")</f>
        <v/>
      </c>
      <c r="I6309" s="184"/>
      <c r="J6309" s="184"/>
      <c r="K6309" s="184"/>
      <c r="L6309" s="183"/>
    </row>
    <row r="6310">
      <c r="A6310" s="454"/>
      <c r="B6310" s="927"/>
      <c r="C6310" s="580"/>
      <c r="D6310" s="939"/>
      <c r="E6310" s="940"/>
      <c r="F6310" s="941"/>
      <c r="G6310" s="937" t="str">
        <f t="array" ref="G6310">xlookup(F6310,'Internal Staffing Calculator'!E:E,'Internal Staffing Calculator'!C:C,"")</f>
        <v/>
      </c>
      <c r="H6310" s="932" t="str">
        <f t="array" ref="H6310">if(F6310&lt;&gt;"", iferror(index('Internal Staffing Calculator'!B$8:B23500,match(F6310,'Internal Staffing Calculator'!E$8:E23500,0)), "Not In Budget"),"")</f>
        <v/>
      </c>
      <c r="I6310" s="184"/>
      <c r="J6310" s="184"/>
      <c r="K6310" s="184"/>
      <c r="L6310" s="183"/>
    </row>
    <row r="6311">
      <c r="A6311" s="454"/>
      <c r="B6311" s="927"/>
      <c r="C6311" s="580"/>
      <c r="D6311" s="939"/>
      <c r="E6311" s="940"/>
      <c r="F6311" s="941"/>
      <c r="G6311" s="937" t="str">
        <f t="array" ref="G6311">xlookup(F6311,'Internal Staffing Calculator'!E:E,'Internal Staffing Calculator'!C:C,"")</f>
        <v/>
      </c>
      <c r="H6311" s="932" t="str">
        <f t="array" ref="H6311">if(F6311&lt;&gt;"", iferror(index('Internal Staffing Calculator'!B$8:B23500,match(F6311,'Internal Staffing Calculator'!E$8:E23500,0)), "Not In Budget"),"")</f>
        <v/>
      </c>
      <c r="I6311" s="184"/>
      <c r="J6311" s="184"/>
      <c r="K6311" s="184"/>
      <c r="L6311" s="183"/>
    </row>
    <row r="6312">
      <c r="A6312" s="454"/>
      <c r="B6312" s="927"/>
      <c r="C6312" s="580"/>
      <c r="D6312" s="939"/>
      <c r="E6312" s="940"/>
      <c r="F6312" s="941"/>
      <c r="G6312" s="937" t="str">
        <f t="array" ref="G6312">xlookup(F6312,'Internal Staffing Calculator'!E:E,'Internal Staffing Calculator'!C:C,"")</f>
        <v/>
      </c>
      <c r="H6312" s="932" t="str">
        <f t="array" ref="H6312">if(F6312&lt;&gt;"", iferror(index('Internal Staffing Calculator'!B$8:B23500,match(F6312,'Internal Staffing Calculator'!E$8:E23500,0)), "Not In Budget"),"")</f>
        <v/>
      </c>
      <c r="I6312" s="184"/>
      <c r="J6312" s="184"/>
      <c r="K6312" s="184"/>
      <c r="L6312" s="183"/>
    </row>
    <row r="6313">
      <c r="A6313" s="454"/>
      <c r="B6313" s="927"/>
      <c r="C6313" s="580"/>
      <c r="D6313" s="939"/>
      <c r="E6313" s="940"/>
      <c r="F6313" s="941"/>
      <c r="G6313" s="937" t="str">
        <f t="array" ref="G6313">xlookup(F6313,'Internal Staffing Calculator'!E:E,'Internal Staffing Calculator'!C:C,"")</f>
        <v/>
      </c>
      <c r="H6313" s="932" t="str">
        <f t="array" ref="H6313">if(F6313&lt;&gt;"", iferror(index('Internal Staffing Calculator'!B$8:B23500,match(F6313,'Internal Staffing Calculator'!E$8:E23500,0)), "Not In Budget"),"")</f>
        <v/>
      </c>
      <c r="I6313" s="184"/>
      <c r="J6313" s="184"/>
      <c r="K6313" s="184"/>
      <c r="L6313" s="183"/>
    </row>
    <row r="6314">
      <c r="A6314" s="454"/>
      <c r="B6314" s="927"/>
      <c r="C6314" s="580"/>
      <c r="D6314" s="939"/>
      <c r="E6314" s="940"/>
      <c r="F6314" s="941"/>
      <c r="G6314" s="937" t="str">
        <f t="array" ref="G6314">xlookup(F6314,'Internal Staffing Calculator'!E:E,'Internal Staffing Calculator'!C:C,"")</f>
        <v/>
      </c>
      <c r="H6314" s="932" t="str">
        <f t="array" ref="H6314">if(F6314&lt;&gt;"", iferror(index('Internal Staffing Calculator'!B$8:B23500,match(F6314,'Internal Staffing Calculator'!E$8:E23500,0)), "Not In Budget"),"")</f>
        <v/>
      </c>
      <c r="I6314" s="184"/>
      <c r="J6314" s="184"/>
      <c r="K6314" s="184"/>
      <c r="L6314" s="183"/>
    </row>
    <row r="6315">
      <c r="A6315" s="454"/>
      <c r="B6315" s="927"/>
      <c r="C6315" s="580"/>
      <c r="D6315" s="939"/>
      <c r="E6315" s="940"/>
      <c r="F6315" s="941"/>
      <c r="G6315" s="937" t="str">
        <f t="array" ref="G6315">xlookup(F6315,'Internal Staffing Calculator'!E:E,'Internal Staffing Calculator'!C:C,"")</f>
        <v/>
      </c>
      <c r="H6315" s="932" t="str">
        <f t="array" ref="H6315">if(F6315&lt;&gt;"", iferror(index('Internal Staffing Calculator'!B$8:B23500,match(F6315,'Internal Staffing Calculator'!E$8:E23500,0)), "Not In Budget"),"")</f>
        <v/>
      </c>
      <c r="I6315" s="184"/>
      <c r="J6315" s="184"/>
      <c r="K6315" s="184"/>
      <c r="L6315" s="183"/>
    </row>
    <row r="6316">
      <c r="A6316" s="454"/>
      <c r="B6316" s="927"/>
      <c r="C6316" s="580"/>
      <c r="D6316" s="939"/>
      <c r="E6316" s="940"/>
      <c r="F6316" s="941"/>
      <c r="G6316" s="937" t="str">
        <f t="array" ref="G6316">xlookup(F6316,'Internal Staffing Calculator'!E:E,'Internal Staffing Calculator'!C:C,"")</f>
        <v/>
      </c>
      <c r="H6316" s="932" t="str">
        <f t="array" ref="H6316">if(F6316&lt;&gt;"", iferror(index('Internal Staffing Calculator'!B$8:B23500,match(F6316,'Internal Staffing Calculator'!E$8:E23500,0)), "Not In Budget"),"")</f>
        <v/>
      </c>
      <c r="I6316" s="184"/>
      <c r="J6316" s="184"/>
      <c r="K6316" s="184"/>
      <c r="L6316" s="183"/>
    </row>
    <row r="6317">
      <c r="A6317" s="454"/>
      <c r="B6317" s="927"/>
      <c r="C6317" s="580"/>
      <c r="D6317" s="939"/>
      <c r="E6317" s="940"/>
      <c r="F6317" s="941"/>
      <c r="G6317" s="937" t="str">
        <f t="array" ref="G6317">xlookup(F6317,'Internal Staffing Calculator'!E:E,'Internal Staffing Calculator'!C:C,"")</f>
        <v/>
      </c>
      <c r="H6317" s="932" t="str">
        <f t="array" ref="H6317">if(F6317&lt;&gt;"", iferror(index('Internal Staffing Calculator'!B$8:B23500,match(F6317,'Internal Staffing Calculator'!E$8:E23500,0)), "Not In Budget"),"")</f>
        <v/>
      </c>
      <c r="I6317" s="184"/>
      <c r="J6317" s="184"/>
      <c r="K6317" s="184"/>
      <c r="L6317" s="183"/>
    </row>
    <row r="6318">
      <c r="A6318" s="454"/>
      <c r="B6318" s="927"/>
      <c r="C6318" s="580"/>
      <c r="D6318" s="939"/>
      <c r="E6318" s="940"/>
      <c r="F6318" s="941"/>
      <c r="G6318" s="937" t="str">
        <f t="array" ref="G6318">xlookup(F6318,'Internal Staffing Calculator'!E:E,'Internal Staffing Calculator'!C:C,"")</f>
        <v/>
      </c>
      <c r="H6318" s="932" t="str">
        <f t="array" ref="H6318">if(F6318&lt;&gt;"", iferror(index('Internal Staffing Calculator'!B$8:B23500,match(F6318,'Internal Staffing Calculator'!E$8:E23500,0)), "Not In Budget"),"")</f>
        <v/>
      </c>
      <c r="I6318" s="184"/>
      <c r="J6318" s="184"/>
      <c r="K6318" s="184"/>
      <c r="L6318" s="183"/>
    </row>
    <row r="6319">
      <c r="A6319" s="454"/>
      <c r="B6319" s="927"/>
      <c r="C6319" s="580"/>
      <c r="D6319" s="939"/>
      <c r="E6319" s="940"/>
      <c r="F6319" s="941"/>
      <c r="G6319" s="937" t="str">
        <f t="array" ref="G6319">xlookup(F6319,'Internal Staffing Calculator'!E:E,'Internal Staffing Calculator'!C:C,"")</f>
        <v/>
      </c>
      <c r="H6319" s="932" t="str">
        <f t="array" ref="H6319">if(F6319&lt;&gt;"", iferror(index('Internal Staffing Calculator'!B$8:B23500,match(F6319,'Internal Staffing Calculator'!E$8:E23500,0)), "Not In Budget"),"")</f>
        <v/>
      </c>
      <c r="I6319" s="184"/>
      <c r="J6319" s="184"/>
      <c r="K6319" s="184"/>
      <c r="L6319" s="183"/>
    </row>
    <row r="6320">
      <c r="A6320" s="454"/>
      <c r="B6320" s="927"/>
      <c r="C6320" s="580"/>
      <c r="D6320" s="939"/>
      <c r="E6320" s="940"/>
      <c r="F6320" s="941"/>
      <c r="G6320" s="937" t="str">
        <f t="array" ref="G6320">xlookup(F6320,'Internal Staffing Calculator'!E:E,'Internal Staffing Calculator'!C:C,"")</f>
        <v/>
      </c>
      <c r="H6320" s="932" t="str">
        <f t="array" ref="H6320">if(F6320&lt;&gt;"", iferror(index('Internal Staffing Calculator'!B$8:B23500,match(F6320,'Internal Staffing Calculator'!E$8:E23500,0)), "Not In Budget"),"")</f>
        <v/>
      </c>
      <c r="I6320" s="184"/>
      <c r="J6320" s="184"/>
      <c r="K6320" s="184"/>
      <c r="L6320" s="183"/>
    </row>
    <row r="6321">
      <c r="A6321" s="454"/>
      <c r="B6321" s="927"/>
      <c r="C6321" s="580"/>
      <c r="D6321" s="939"/>
      <c r="E6321" s="940"/>
      <c r="F6321" s="941"/>
      <c r="G6321" s="937" t="str">
        <f t="array" ref="G6321">xlookup(F6321,'Internal Staffing Calculator'!E:E,'Internal Staffing Calculator'!C:C,"")</f>
        <v/>
      </c>
      <c r="H6321" s="932" t="str">
        <f t="array" ref="H6321">if(F6321&lt;&gt;"", iferror(index('Internal Staffing Calculator'!B$8:B23500,match(F6321,'Internal Staffing Calculator'!E$8:E23500,0)), "Not In Budget"),"")</f>
        <v/>
      </c>
      <c r="I6321" s="184"/>
      <c r="J6321" s="184"/>
      <c r="K6321" s="184"/>
      <c r="L6321" s="183"/>
    </row>
    <row r="6322">
      <c r="A6322" s="454"/>
      <c r="B6322" s="927"/>
      <c r="C6322" s="580"/>
      <c r="D6322" s="939"/>
      <c r="E6322" s="940"/>
      <c r="F6322" s="941"/>
      <c r="G6322" s="937" t="str">
        <f t="array" ref="G6322">xlookup(F6322,'Internal Staffing Calculator'!E:E,'Internal Staffing Calculator'!C:C,"")</f>
        <v/>
      </c>
      <c r="H6322" s="932" t="str">
        <f t="array" ref="H6322">if(F6322&lt;&gt;"", iferror(index('Internal Staffing Calculator'!B$8:B23500,match(F6322,'Internal Staffing Calculator'!E$8:E23500,0)), "Not In Budget"),"")</f>
        <v/>
      </c>
      <c r="I6322" s="184"/>
      <c r="J6322" s="184"/>
      <c r="K6322" s="184"/>
      <c r="L6322" s="183"/>
    </row>
    <row r="6323">
      <c r="A6323" s="454"/>
      <c r="B6323" s="927"/>
      <c r="C6323" s="580"/>
      <c r="D6323" s="939"/>
      <c r="E6323" s="940"/>
      <c r="F6323" s="941"/>
      <c r="G6323" s="937" t="str">
        <f t="array" ref="G6323">xlookup(F6323,'Internal Staffing Calculator'!E:E,'Internal Staffing Calculator'!C:C,"")</f>
        <v/>
      </c>
      <c r="H6323" s="932" t="str">
        <f t="array" ref="H6323">if(F6323&lt;&gt;"", iferror(index('Internal Staffing Calculator'!B$8:B23500,match(F6323,'Internal Staffing Calculator'!E$8:E23500,0)), "Not In Budget"),"")</f>
        <v/>
      </c>
      <c r="I6323" s="184"/>
      <c r="J6323" s="184"/>
      <c r="K6323" s="184"/>
      <c r="L6323" s="183"/>
    </row>
    <row r="6324">
      <c r="A6324" s="454"/>
      <c r="B6324" s="927"/>
      <c r="C6324" s="580"/>
      <c r="D6324" s="939"/>
      <c r="E6324" s="940"/>
      <c r="F6324" s="941"/>
      <c r="G6324" s="937" t="str">
        <f t="array" ref="G6324">xlookup(F6324,'Internal Staffing Calculator'!E:E,'Internal Staffing Calculator'!C:C,"")</f>
        <v/>
      </c>
      <c r="H6324" s="932" t="str">
        <f t="array" ref="H6324">if(F6324&lt;&gt;"", iferror(index('Internal Staffing Calculator'!B$8:B23500,match(F6324,'Internal Staffing Calculator'!E$8:E23500,0)), "Not In Budget"),"")</f>
        <v/>
      </c>
      <c r="I6324" s="184"/>
      <c r="J6324" s="184"/>
      <c r="K6324" s="184"/>
      <c r="L6324" s="183"/>
    </row>
    <row r="6325">
      <c r="A6325" s="454"/>
      <c r="B6325" s="927"/>
      <c r="C6325" s="580"/>
      <c r="D6325" s="939"/>
      <c r="E6325" s="940"/>
      <c r="F6325" s="941"/>
      <c r="G6325" s="937" t="str">
        <f t="array" ref="G6325">xlookup(F6325,'Internal Staffing Calculator'!E:E,'Internal Staffing Calculator'!C:C,"")</f>
        <v/>
      </c>
      <c r="H6325" s="932" t="str">
        <f t="array" ref="H6325">if(F6325&lt;&gt;"", iferror(index('Internal Staffing Calculator'!B$8:B23500,match(F6325,'Internal Staffing Calculator'!E$8:E23500,0)), "Not In Budget"),"")</f>
        <v/>
      </c>
      <c r="I6325" s="184"/>
      <c r="J6325" s="184"/>
      <c r="K6325" s="184"/>
      <c r="L6325" s="183"/>
    </row>
    <row r="6326">
      <c r="A6326" s="454"/>
      <c r="B6326" s="927"/>
      <c r="C6326" s="580"/>
      <c r="D6326" s="939"/>
      <c r="E6326" s="940"/>
      <c r="F6326" s="941"/>
      <c r="G6326" s="937" t="str">
        <f t="array" ref="G6326">xlookup(F6326,'Internal Staffing Calculator'!E:E,'Internal Staffing Calculator'!C:C,"")</f>
        <v/>
      </c>
      <c r="H6326" s="932" t="str">
        <f t="array" ref="H6326">if(F6326&lt;&gt;"", iferror(index('Internal Staffing Calculator'!B$8:B23500,match(F6326,'Internal Staffing Calculator'!E$8:E23500,0)), "Not In Budget"),"")</f>
        <v/>
      </c>
      <c r="I6326" s="184"/>
      <c r="J6326" s="184"/>
      <c r="K6326" s="184"/>
      <c r="L6326" s="183"/>
    </row>
    <row r="6327">
      <c r="A6327" s="454"/>
      <c r="B6327" s="927"/>
      <c r="C6327" s="580"/>
      <c r="D6327" s="939"/>
      <c r="E6327" s="940"/>
      <c r="F6327" s="941"/>
      <c r="G6327" s="937" t="str">
        <f t="array" ref="G6327">xlookup(F6327,'Internal Staffing Calculator'!E:E,'Internal Staffing Calculator'!C:C,"")</f>
        <v/>
      </c>
      <c r="H6327" s="932" t="str">
        <f t="array" ref="H6327">if(F6327&lt;&gt;"", iferror(index('Internal Staffing Calculator'!B$8:B23500,match(F6327,'Internal Staffing Calculator'!E$8:E23500,0)), "Not In Budget"),"")</f>
        <v/>
      </c>
      <c r="I6327" s="184"/>
      <c r="J6327" s="184"/>
      <c r="K6327" s="184"/>
      <c r="L6327" s="183"/>
    </row>
    <row r="6328">
      <c r="A6328" s="454"/>
      <c r="B6328" s="927"/>
      <c r="C6328" s="580"/>
      <c r="D6328" s="939"/>
      <c r="E6328" s="940"/>
      <c r="F6328" s="941"/>
      <c r="G6328" s="937" t="str">
        <f t="array" ref="G6328">xlookup(F6328,'Internal Staffing Calculator'!E:E,'Internal Staffing Calculator'!C:C,"")</f>
        <v/>
      </c>
      <c r="H6328" s="932" t="str">
        <f t="array" ref="H6328">if(F6328&lt;&gt;"", iferror(index('Internal Staffing Calculator'!B$8:B23500,match(F6328,'Internal Staffing Calculator'!E$8:E23500,0)), "Not In Budget"),"")</f>
        <v/>
      </c>
      <c r="I6328" s="184"/>
      <c r="J6328" s="184"/>
      <c r="K6328" s="184"/>
      <c r="L6328" s="183"/>
    </row>
    <row r="6329">
      <c r="A6329" s="454"/>
      <c r="B6329" s="927"/>
      <c r="C6329" s="580"/>
      <c r="D6329" s="939"/>
      <c r="E6329" s="940"/>
      <c r="F6329" s="941"/>
      <c r="G6329" s="937" t="str">
        <f t="array" ref="G6329">xlookup(F6329,'Internal Staffing Calculator'!E:E,'Internal Staffing Calculator'!C:C,"")</f>
        <v/>
      </c>
      <c r="H6329" s="932" t="str">
        <f t="array" ref="H6329">if(F6329&lt;&gt;"", iferror(index('Internal Staffing Calculator'!B$8:B23500,match(F6329,'Internal Staffing Calculator'!E$8:E23500,0)), "Not In Budget"),"")</f>
        <v/>
      </c>
      <c r="I6329" s="184"/>
      <c r="J6329" s="184"/>
      <c r="K6329" s="184"/>
      <c r="L6329" s="183"/>
    </row>
    <row r="6330">
      <c r="A6330" s="454"/>
      <c r="B6330" s="927"/>
      <c r="C6330" s="580"/>
      <c r="D6330" s="939"/>
      <c r="E6330" s="940"/>
      <c r="F6330" s="941"/>
      <c r="G6330" s="937" t="str">
        <f t="array" ref="G6330">xlookup(F6330,'Internal Staffing Calculator'!E:E,'Internal Staffing Calculator'!C:C,"")</f>
        <v/>
      </c>
      <c r="H6330" s="932" t="str">
        <f t="array" ref="H6330">if(F6330&lt;&gt;"", iferror(index('Internal Staffing Calculator'!B$8:B23500,match(F6330,'Internal Staffing Calculator'!E$8:E23500,0)), "Not In Budget"),"")</f>
        <v/>
      </c>
      <c r="I6330" s="184"/>
      <c r="J6330" s="184"/>
      <c r="K6330" s="184"/>
      <c r="L6330" s="183"/>
    </row>
    <row r="6331">
      <c r="A6331" s="454"/>
      <c r="B6331" s="927"/>
      <c r="C6331" s="580"/>
      <c r="D6331" s="939"/>
      <c r="E6331" s="940"/>
      <c r="F6331" s="941"/>
      <c r="G6331" s="937" t="str">
        <f t="array" ref="G6331">xlookup(F6331,'Internal Staffing Calculator'!E:E,'Internal Staffing Calculator'!C:C,"")</f>
        <v/>
      </c>
      <c r="H6331" s="932" t="str">
        <f t="array" ref="H6331">if(F6331&lt;&gt;"", iferror(index('Internal Staffing Calculator'!B$8:B23500,match(F6331,'Internal Staffing Calculator'!E$8:E23500,0)), "Not In Budget"),"")</f>
        <v/>
      </c>
      <c r="I6331" s="184"/>
      <c r="J6331" s="184"/>
      <c r="K6331" s="184"/>
      <c r="L6331" s="183"/>
    </row>
    <row r="6332">
      <c r="A6332" s="454"/>
      <c r="B6332" s="927"/>
      <c r="C6332" s="580"/>
      <c r="D6332" s="939"/>
      <c r="E6332" s="940"/>
      <c r="F6332" s="941"/>
      <c r="G6332" s="937" t="str">
        <f t="array" ref="G6332">xlookup(F6332,'Internal Staffing Calculator'!E:E,'Internal Staffing Calculator'!C:C,"")</f>
        <v/>
      </c>
      <c r="H6332" s="932" t="str">
        <f t="array" ref="H6332">if(F6332&lt;&gt;"", iferror(index('Internal Staffing Calculator'!B$8:B23500,match(F6332,'Internal Staffing Calculator'!E$8:E23500,0)), "Not In Budget"),"")</f>
        <v/>
      </c>
      <c r="I6332" s="184"/>
      <c r="J6332" s="184"/>
      <c r="K6332" s="184"/>
      <c r="L6332" s="183"/>
    </row>
    <row r="6333">
      <c r="A6333" s="454"/>
      <c r="B6333" s="927"/>
      <c r="C6333" s="580"/>
      <c r="D6333" s="939"/>
      <c r="E6333" s="940"/>
      <c r="F6333" s="941"/>
      <c r="G6333" s="937" t="str">
        <f t="array" ref="G6333">xlookup(F6333,'Internal Staffing Calculator'!E:E,'Internal Staffing Calculator'!C:C,"")</f>
        <v/>
      </c>
      <c r="H6333" s="932" t="str">
        <f t="array" ref="H6333">if(F6333&lt;&gt;"", iferror(index('Internal Staffing Calculator'!B$8:B23500,match(F6333,'Internal Staffing Calculator'!E$8:E23500,0)), "Not In Budget"),"")</f>
        <v/>
      </c>
      <c r="I6333" s="184"/>
      <c r="J6333" s="184"/>
      <c r="K6333" s="184"/>
      <c r="L6333" s="183"/>
    </row>
    <row r="6334">
      <c r="A6334" s="454"/>
      <c r="B6334" s="927"/>
      <c r="C6334" s="580"/>
      <c r="D6334" s="939"/>
      <c r="E6334" s="940"/>
      <c r="F6334" s="941"/>
      <c r="G6334" s="937" t="str">
        <f t="array" ref="G6334">xlookup(F6334,'Internal Staffing Calculator'!E:E,'Internal Staffing Calculator'!C:C,"")</f>
        <v/>
      </c>
      <c r="H6334" s="932" t="str">
        <f t="array" ref="H6334">if(F6334&lt;&gt;"", iferror(index('Internal Staffing Calculator'!B$8:B23500,match(F6334,'Internal Staffing Calculator'!E$8:E23500,0)), "Not In Budget"),"")</f>
        <v/>
      </c>
      <c r="I6334" s="184"/>
      <c r="J6334" s="184"/>
      <c r="K6334" s="184"/>
      <c r="L6334" s="183"/>
    </row>
    <row r="6335">
      <c r="A6335" s="454"/>
      <c r="B6335" s="927"/>
      <c r="C6335" s="580"/>
      <c r="D6335" s="939"/>
      <c r="E6335" s="940"/>
      <c r="F6335" s="941"/>
      <c r="G6335" s="937" t="str">
        <f t="array" ref="G6335">xlookup(F6335,'Internal Staffing Calculator'!E:E,'Internal Staffing Calculator'!C:C,"")</f>
        <v/>
      </c>
      <c r="H6335" s="932" t="str">
        <f t="array" ref="H6335">if(F6335&lt;&gt;"", iferror(index('Internal Staffing Calculator'!B$8:B23500,match(F6335,'Internal Staffing Calculator'!E$8:E23500,0)), "Not In Budget"),"")</f>
        <v/>
      </c>
      <c r="I6335" s="184"/>
      <c r="J6335" s="184"/>
      <c r="K6335" s="184"/>
      <c r="L6335" s="183"/>
    </row>
    <row r="6336">
      <c r="A6336" s="454"/>
      <c r="B6336" s="927"/>
      <c r="C6336" s="580"/>
      <c r="D6336" s="939"/>
      <c r="E6336" s="940"/>
      <c r="F6336" s="941"/>
      <c r="G6336" s="937" t="str">
        <f t="array" ref="G6336">xlookup(F6336,'Internal Staffing Calculator'!E:E,'Internal Staffing Calculator'!C:C,"")</f>
        <v/>
      </c>
      <c r="H6336" s="932" t="str">
        <f t="array" ref="H6336">if(F6336&lt;&gt;"", iferror(index('Internal Staffing Calculator'!B$8:B23500,match(F6336,'Internal Staffing Calculator'!E$8:E23500,0)), "Not In Budget"),"")</f>
        <v/>
      </c>
      <c r="I6336" s="184"/>
      <c r="J6336" s="184"/>
      <c r="K6336" s="184"/>
      <c r="L6336" s="183"/>
    </row>
    <row r="6337">
      <c r="A6337" s="454"/>
      <c r="B6337" s="927"/>
      <c r="C6337" s="580"/>
      <c r="D6337" s="939"/>
      <c r="E6337" s="940"/>
      <c r="F6337" s="941"/>
      <c r="G6337" s="937" t="str">
        <f t="array" ref="G6337">xlookup(F6337,'Internal Staffing Calculator'!E:E,'Internal Staffing Calculator'!C:C,"")</f>
        <v/>
      </c>
      <c r="H6337" s="932" t="str">
        <f t="array" ref="H6337">if(F6337&lt;&gt;"", iferror(index('Internal Staffing Calculator'!B$8:B23500,match(F6337,'Internal Staffing Calculator'!E$8:E23500,0)), "Not In Budget"),"")</f>
        <v/>
      </c>
      <c r="I6337" s="184"/>
      <c r="J6337" s="184"/>
      <c r="K6337" s="184"/>
      <c r="L6337" s="183"/>
    </row>
    <row r="6338">
      <c r="A6338" s="454"/>
      <c r="B6338" s="927"/>
      <c r="C6338" s="580"/>
      <c r="D6338" s="939"/>
      <c r="E6338" s="940"/>
      <c r="F6338" s="941"/>
      <c r="G6338" s="937" t="str">
        <f t="array" ref="G6338">xlookup(F6338,'Internal Staffing Calculator'!E:E,'Internal Staffing Calculator'!C:C,"")</f>
        <v/>
      </c>
      <c r="H6338" s="932" t="str">
        <f t="array" ref="H6338">if(F6338&lt;&gt;"", iferror(index('Internal Staffing Calculator'!B$8:B23500,match(F6338,'Internal Staffing Calculator'!E$8:E23500,0)), "Not In Budget"),"")</f>
        <v/>
      </c>
      <c r="I6338" s="184"/>
      <c r="J6338" s="184"/>
      <c r="K6338" s="184"/>
      <c r="L6338" s="183"/>
    </row>
    <row r="6339">
      <c r="A6339" s="454"/>
      <c r="B6339" s="927"/>
      <c r="C6339" s="580"/>
      <c r="D6339" s="939"/>
      <c r="E6339" s="940"/>
      <c r="F6339" s="941"/>
      <c r="G6339" s="937" t="str">
        <f t="array" ref="G6339">xlookup(F6339,'Internal Staffing Calculator'!E:E,'Internal Staffing Calculator'!C:C,"")</f>
        <v/>
      </c>
      <c r="H6339" s="932" t="str">
        <f t="array" ref="H6339">if(F6339&lt;&gt;"", iferror(index('Internal Staffing Calculator'!B$8:B23500,match(F6339,'Internal Staffing Calculator'!E$8:E23500,0)), "Not In Budget"),"")</f>
        <v/>
      </c>
      <c r="I6339" s="184"/>
      <c r="J6339" s="184"/>
      <c r="K6339" s="184"/>
      <c r="L6339" s="183"/>
    </row>
    <row r="6340">
      <c r="A6340" s="454"/>
      <c r="B6340" s="927"/>
      <c r="C6340" s="580"/>
      <c r="D6340" s="939"/>
      <c r="E6340" s="940"/>
      <c r="F6340" s="941"/>
      <c r="G6340" s="937" t="str">
        <f t="array" ref="G6340">xlookup(F6340,'Internal Staffing Calculator'!E:E,'Internal Staffing Calculator'!C:C,"")</f>
        <v/>
      </c>
      <c r="H6340" s="932" t="str">
        <f t="array" ref="H6340">if(F6340&lt;&gt;"", iferror(index('Internal Staffing Calculator'!B$8:B23500,match(F6340,'Internal Staffing Calculator'!E$8:E23500,0)), "Not In Budget"),"")</f>
        <v/>
      </c>
      <c r="I6340" s="184"/>
      <c r="J6340" s="184"/>
      <c r="K6340" s="184"/>
      <c r="L6340" s="183"/>
    </row>
    <row r="6341">
      <c r="A6341" s="454"/>
      <c r="B6341" s="927"/>
      <c r="C6341" s="580"/>
      <c r="D6341" s="939"/>
      <c r="E6341" s="940"/>
      <c r="F6341" s="941"/>
      <c r="G6341" s="937" t="str">
        <f t="array" ref="G6341">xlookup(F6341,'Internal Staffing Calculator'!E:E,'Internal Staffing Calculator'!C:C,"")</f>
        <v/>
      </c>
      <c r="H6341" s="932" t="str">
        <f t="array" ref="H6341">if(F6341&lt;&gt;"", iferror(index('Internal Staffing Calculator'!B$8:B23500,match(F6341,'Internal Staffing Calculator'!E$8:E23500,0)), "Not In Budget"),"")</f>
        <v/>
      </c>
      <c r="I6341" s="184"/>
      <c r="J6341" s="184"/>
      <c r="K6341" s="184"/>
      <c r="L6341" s="183"/>
    </row>
    <row r="6342">
      <c r="A6342" s="454"/>
      <c r="B6342" s="927"/>
      <c r="C6342" s="580"/>
      <c r="D6342" s="939"/>
      <c r="E6342" s="940"/>
      <c r="F6342" s="941"/>
      <c r="G6342" s="937" t="str">
        <f t="array" ref="G6342">xlookup(F6342,'Internal Staffing Calculator'!E:E,'Internal Staffing Calculator'!C:C,"")</f>
        <v/>
      </c>
      <c r="H6342" s="932" t="str">
        <f t="array" ref="H6342">if(F6342&lt;&gt;"", iferror(index('Internal Staffing Calculator'!B$8:B23500,match(F6342,'Internal Staffing Calculator'!E$8:E23500,0)), "Not In Budget"),"")</f>
        <v/>
      </c>
      <c r="I6342" s="184"/>
      <c r="J6342" s="184"/>
      <c r="K6342" s="184"/>
      <c r="L6342" s="183"/>
    </row>
    <row r="6343">
      <c r="A6343" s="454"/>
      <c r="B6343" s="927"/>
      <c r="C6343" s="580"/>
      <c r="D6343" s="939"/>
      <c r="E6343" s="940"/>
      <c r="F6343" s="941"/>
      <c r="G6343" s="937" t="str">
        <f t="array" ref="G6343">xlookup(F6343,'Internal Staffing Calculator'!E:E,'Internal Staffing Calculator'!C:C,"")</f>
        <v/>
      </c>
      <c r="H6343" s="932" t="str">
        <f t="array" ref="H6343">if(F6343&lt;&gt;"", iferror(index('Internal Staffing Calculator'!B$8:B23500,match(F6343,'Internal Staffing Calculator'!E$8:E23500,0)), "Not In Budget"),"")</f>
        <v/>
      </c>
      <c r="I6343" s="184"/>
      <c r="J6343" s="184"/>
      <c r="K6343" s="184"/>
      <c r="L6343" s="183"/>
    </row>
    <row r="6344">
      <c r="A6344" s="454"/>
      <c r="B6344" s="927"/>
      <c r="C6344" s="580"/>
      <c r="D6344" s="939"/>
      <c r="E6344" s="940"/>
      <c r="F6344" s="941"/>
      <c r="G6344" s="937" t="str">
        <f t="array" ref="G6344">xlookup(F6344,'Internal Staffing Calculator'!E:E,'Internal Staffing Calculator'!C:C,"")</f>
        <v/>
      </c>
      <c r="H6344" s="932" t="str">
        <f t="array" ref="H6344">if(F6344&lt;&gt;"", iferror(index('Internal Staffing Calculator'!B$8:B23500,match(F6344,'Internal Staffing Calculator'!E$8:E23500,0)), "Not In Budget"),"")</f>
        <v/>
      </c>
      <c r="I6344" s="184"/>
      <c r="J6344" s="184"/>
      <c r="K6344" s="184"/>
      <c r="L6344" s="183"/>
    </row>
    <row r="6345">
      <c r="A6345" s="454"/>
      <c r="B6345" s="927"/>
      <c r="C6345" s="580"/>
      <c r="D6345" s="939"/>
      <c r="E6345" s="940"/>
      <c r="F6345" s="941"/>
      <c r="G6345" s="937" t="str">
        <f t="array" ref="G6345">xlookup(F6345,'Internal Staffing Calculator'!E:E,'Internal Staffing Calculator'!C:C,"")</f>
        <v/>
      </c>
      <c r="H6345" s="932" t="str">
        <f t="array" ref="H6345">if(F6345&lt;&gt;"", iferror(index('Internal Staffing Calculator'!B$8:B23500,match(F6345,'Internal Staffing Calculator'!E$8:E23500,0)), "Not In Budget"),"")</f>
        <v/>
      </c>
      <c r="I6345" s="184"/>
      <c r="J6345" s="184"/>
      <c r="K6345" s="184"/>
      <c r="L6345" s="183"/>
    </row>
    <row r="6346">
      <c r="A6346" s="454"/>
      <c r="B6346" s="927"/>
      <c r="C6346" s="580"/>
      <c r="D6346" s="939"/>
      <c r="E6346" s="940"/>
      <c r="F6346" s="941"/>
      <c r="G6346" s="937" t="str">
        <f t="array" ref="G6346">xlookup(F6346,'Internal Staffing Calculator'!E:E,'Internal Staffing Calculator'!C:C,"")</f>
        <v/>
      </c>
      <c r="H6346" s="932" t="str">
        <f t="array" ref="H6346">if(F6346&lt;&gt;"", iferror(index('Internal Staffing Calculator'!B$8:B23500,match(F6346,'Internal Staffing Calculator'!E$8:E23500,0)), "Not In Budget"),"")</f>
        <v/>
      </c>
      <c r="I6346" s="184"/>
      <c r="J6346" s="184"/>
      <c r="K6346" s="184"/>
      <c r="L6346" s="183"/>
    </row>
    <row r="6347">
      <c r="A6347" s="454"/>
      <c r="B6347" s="927"/>
      <c r="C6347" s="580"/>
      <c r="D6347" s="939"/>
      <c r="E6347" s="940"/>
      <c r="F6347" s="941"/>
      <c r="G6347" s="937" t="str">
        <f t="array" ref="G6347">xlookup(F6347,'Internal Staffing Calculator'!E:E,'Internal Staffing Calculator'!C:C,"")</f>
        <v/>
      </c>
      <c r="H6347" s="932" t="str">
        <f t="array" ref="H6347">if(F6347&lt;&gt;"", iferror(index('Internal Staffing Calculator'!B$8:B23500,match(F6347,'Internal Staffing Calculator'!E$8:E23500,0)), "Not In Budget"),"")</f>
        <v/>
      </c>
      <c r="I6347" s="184"/>
      <c r="J6347" s="184"/>
      <c r="K6347" s="184"/>
      <c r="L6347" s="183"/>
    </row>
    <row r="6348">
      <c r="A6348" s="454"/>
      <c r="B6348" s="927"/>
      <c r="C6348" s="580"/>
      <c r="D6348" s="939"/>
      <c r="E6348" s="940"/>
      <c r="F6348" s="941"/>
      <c r="G6348" s="937" t="str">
        <f t="array" ref="G6348">xlookup(F6348,'Internal Staffing Calculator'!E:E,'Internal Staffing Calculator'!C:C,"")</f>
        <v/>
      </c>
      <c r="H6348" s="932" t="str">
        <f t="array" ref="H6348">if(F6348&lt;&gt;"", iferror(index('Internal Staffing Calculator'!B$8:B23500,match(F6348,'Internal Staffing Calculator'!E$8:E23500,0)), "Not In Budget"),"")</f>
        <v/>
      </c>
      <c r="I6348" s="184"/>
      <c r="J6348" s="184"/>
      <c r="K6348" s="184"/>
      <c r="L6348" s="183"/>
    </row>
    <row r="6349">
      <c r="A6349" s="454"/>
      <c r="B6349" s="927"/>
      <c r="C6349" s="580"/>
      <c r="D6349" s="939"/>
      <c r="E6349" s="940"/>
      <c r="F6349" s="941"/>
      <c r="G6349" s="937" t="str">
        <f t="array" ref="G6349">xlookup(F6349,'Internal Staffing Calculator'!E:E,'Internal Staffing Calculator'!C:C,"")</f>
        <v/>
      </c>
      <c r="H6349" s="932" t="str">
        <f t="array" ref="H6349">if(F6349&lt;&gt;"", iferror(index('Internal Staffing Calculator'!B$8:B23500,match(F6349,'Internal Staffing Calculator'!E$8:E23500,0)), "Not In Budget"),"")</f>
        <v/>
      </c>
      <c r="I6349" s="184"/>
      <c r="J6349" s="184"/>
      <c r="K6349" s="184"/>
      <c r="L6349" s="183"/>
    </row>
    <row r="6350">
      <c r="A6350" s="454"/>
      <c r="B6350" s="927"/>
      <c r="C6350" s="580"/>
      <c r="D6350" s="939"/>
      <c r="E6350" s="940"/>
      <c r="F6350" s="941"/>
      <c r="G6350" s="937" t="str">
        <f t="array" ref="G6350">xlookup(F6350,'Internal Staffing Calculator'!E:E,'Internal Staffing Calculator'!C:C,"")</f>
        <v/>
      </c>
      <c r="H6350" s="932" t="str">
        <f t="array" ref="H6350">if(F6350&lt;&gt;"", iferror(index('Internal Staffing Calculator'!B$8:B23500,match(F6350,'Internal Staffing Calculator'!E$8:E23500,0)), "Not In Budget"),"")</f>
        <v/>
      </c>
      <c r="I6350" s="184"/>
      <c r="J6350" s="184"/>
      <c r="K6350" s="184"/>
      <c r="L6350" s="183"/>
    </row>
    <row r="6351">
      <c r="A6351" s="454"/>
      <c r="B6351" s="927"/>
      <c r="C6351" s="580"/>
      <c r="D6351" s="939"/>
      <c r="E6351" s="940"/>
      <c r="F6351" s="941"/>
      <c r="G6351" s="937" t="str">
        <f t="array" ref="G6351">xlookup(F6351,'Internal Staffing Calculator'!E:E,'Internal Staffing Calculator'!C:C,"")</f>
        <v/>
      </c>
      <c r="H6351" s="932" t="str">
        <f t="array" ref="H6351">if(F6351&lt;&gt;"", iferror(index('Internal Staffing Calculator'!B$8:B23500,match(F6351,'Internal Staffing Calculator'!E$8:E23500,0)), "Not In Budget"),"")</f>
        <v/>
      </c>
      <c r="I6351" s="184"/>
      <c r="J6351" s="184"/>
      <c r="K6351" s="184"/>
      <c r="L6351" s="183"/>
    </row>
    <row r="6352">
      <c r="A6352" s="454"/>
      <c r="B6352" s="927"/>
      <c r="C6352" s="580"/>
      <c r="D6352" s="939"/>
      <c r="E6352" s="940"/>
      <c r="F6352" s="941"/>
      <c r="G6352" s="937" t="str">
        <f t="array" ref="G6352">xlookup(F6352,'Internal Staffing Calculator'!E:E,'Internal Staffing Calculator'!C:C,"")</f>
        <v/>
      </c>
      <c r="H6352" s="932" t="str">
        <f t="array" ref="H6352">if(F6352&lt;&gt;"", iferror(index('Internal Staffing Calculator'!B$8:B23500,match(F6352,'Internal Staffing Calculator'!E$8:E23500,0)), "Not In Budget"),"")</f>
        <v/>
      </c>
      <c r="I6352" s="184"/>
      <c r="J6352" s="184"/>
      <c r="K6352" s="184"/>
      <c r="L6352" s="183"/>
    </row>
    <row r="6353">
      <c r="A6353" s="454"/>
      <c r="B6353" s="927"/>
      <c r="C6353" s="580"/>
      <c r="D6353" s="939"/>
      <c r="E6353" s="940"/>
      <c r="F6353" s="941"/>
      <c r="G6353" s="937" t="str">
        <f t="array" ref="G6353">xlookup(F6353,'Internal Staffing Calculator'!E:E,'Internal Staffing Calculator'!C:C,"")</f>
        <v/>
      </c>
      <c r="H6353" s="932" t="str">
        <f t="array" ref="H6353">if(F6353&lt;&gt;"", iferror(index('Internal Staffing Calculator'!B$8:B23500,match(F6353,'Internal Staffing Calculator'!E$8:E23500,0)), "Not In Budget"),"")</f>
        <v/>
      </c>
      <c r="I6353" s="184"/>
      <c r="J6353" s="184"/>
      <c r="K6353" s="184"/>
      <c r="L6353" s="183"/>
    </row>
    <row r="6354">
      <c r="A6354" s="454"/>
      <c r="B6354" s="927"/>
      <c r="C6354" s="580"/>
      <c r="D6354" s="939"/>
      <c r="E6354" s="940"/>
      <c r="F6354" s="941"/>
      <c r="G6354" s="937" t="str">
        <f t="array" ref="G6354">xlookup(F6354,'Internal Staffing Calculator'!E:E,'Internal Staffing Calculator'!C:C,"")</f>
        <v/>
      </c>
      <c r="H6354" s="932" t="str">
        <f t="array" ref="H6354">if(F6354&lt;&gt;"", iferror(index('Internal Staffing Calculator'!B$8:B23500,match(F6354,'Internal Staffing Calculator'!E$8:E23500,0)), "Not In Budget"),"")</f>
        <v/>
      </c>
      <c r="I6354" s="184"/>
      <c r="J6354" s="184"/>
      <c r="K6354" s="184"/>
      <c r="L6354" s="183"/>
    </row>
    <row r="6355">
      <c r="A6355" s="454"/>
      <c r="B6355" s="927"/>
      <c r="C6355" s="580"/>
      <c r="D6355" s="939"/>
      <c r="E6355" s="940"/>
      <c r="F6355" s="941"/>
      <c r="G6355" s="937" t="str">
        <f t="array" ref="G6355">xlookup(F6355,'Internal Staffing Calculator'!E:E,'Internal Staffing Calculator'!C:C,"")</f>
        <v/>
      </c>
      <c r="H6355" s="932" t="str">
        <f t="array" ref="H6355">if(F6355&lt;&gt;"", iferror(index('Internal Staffing Calculator'!B$8:B23500,match(F6355,'Internal Staffing Calculator'!E$8:E23500,0)), "Not In Budget"),"")</f>
        <v/>
      </c>
      <c r="I6355" s="184"/>
      <c r="J6355" s="184"/>
      <c r="K6355" s="184"/>
      <c r="L6355" s="183"/>
    </row>
    <row r="6356">
      <c r="A6356" s="454"/>
      <c r="B6356" s="927"/>
      <c r="C6356" s="580"/>
      <c r="D6356" s="939"/>
      <c r="E6356" s="940"/>
      <c r="F6356" s="941"/>
      <c r="G6356" s="937" t="str">
        <f t="array" ref="G6356">xlookup(F6356,'Internal Staffing Calculator'!E:E,'Internal Staffing Calculator'!C:C,"")</f>
        <v/>
      </c>
      <c r="H6356" s="932" t="str">
        <f t="array" ref="H6356">if(F6356&lt;&gt;"", iferror(index('Internal Staffing Calculator'!B$8:B23500,match(F6356,'Internal Staffing Calculator'!E$8:E23500,0)), "Not In Budget"),"")</f>
        <v/>
      </c>
      <c r="I6356" s="184"/>
      <c r="J6356" s="184"/>
      <c r="K6356" s="184"/>
      <c r="L6356" s="183"/>
    </row>
    <row r="6357">
      <c r="A6357" s="454"/>
      <c r="B6357" s="927"/>
      <c r="C6357" s="580"/>
      <c r="D6357" s="939"/>
      <c r="E6357" s="940"/>
      <c r="F6357" s="941"/>
      <c r="G6357" s="937" t="str">
        <f t="array" ref="G6357">xlookup(F6357,'Internal Staffing Calculator'!E:E,'Internal Staffing Calculator'!C:C,"")</f>
        <v/>
      </c>
      <c r="H6357" s="932" t="str">
        <f t="array" ref="H6357">if(F6357&lt;&gt;"", iferror(index('Internal Staffing Calculator'!B$8:B23500,match(F6357,'Internal Staffing Calculator'!E$8:E23500,0)), "Not In Budget"),"")</f>
        <v/>
      </c>
      <c r="I6357" s="184"/>
      <c r="J6357" s="184"/>
      <c r="K6357" s="184"/>
      <c r="L6357" s="183"/>
    </row>
    <row r="6358">
      <c r="A6358" s="454"/>
      <c r="B6358" s="927"/>
      <c r="C6358" s="580"/>
      <c r="D6358" s="939"/>
      <c r="E6358" s="940"/>
      <c r="F6358" s="941"/>
      <c r="G6358" s="937" t="str">
        <f t="array" ref="G6358">xlookup(F6358,'Internal Staffing Calculator'!E:E,'Internal Staffing Calculator'!C:C,"")</f>
        <v/>
      </c>
      <c r="H6358" s="932" t="str">
        <f t="array" ref="H6358">if(F6358&lt;&gt;"", iferror(index('Internal Staffing Calculator'!B$8:B23500,match(F6358,'Internal Staffing Calculator'!E$8:E23500,0)), "Not In Budget"),"")</f>
        <v/>
      </c>
      <c r="I6358" s="184"/>
      <c r="J6358" s="184"/>
      <c r="K6358" s="184"/>
      <c r="L6358" s="183"/>
    </row>
    <row r="6359">
      <c r="A6359" s="454"/>
      <c r="B6359" s="927"/>
      <c r="C6359" s="580"/>
      <c r="D6359" s="939"/>
      <c r="E6359" s="940"/>
      <c r="F6359" s="941"/>
      <c r="G6359" s="937" t="str">
        <f t="array" ref="G6359">xlookup(F6359,'Internal Staffing Calculator'!E:E,'Internal Staffing Calculator'!C:C,"")</f>
        <v/>
      </c>
      <c r="H6359" s="932" t="str">
        <f t="array" ref="H6359">if(F6359&lt;&gt;"", iferror(index('Internal Staffing Calculator'!B$8:B23500,match(F6359,'Internal Staffing Calculator'!E$8:E23500,0)), "Not In Budget"),"")</f>
        <v/>
      </c>
      <c r="I6359" s="184"/>
      <c r="J6359" s="184"/>
      <c r="K6359" s="184"/>
      <c r="L6359" s="183"/>
    </row>
    <row r="6360">
      <c r="A6360" s="454"/>
      <c r="B6360" s="927"/>
      <c r="C6360" s="580"/>
      <c r="D6360" s="939"/>
      <c r="E6360" s="940"/>
      <c r="F6360" s="941"/>
      <c r="G6360" s="937" t="str">
        <f t="array" ref="G6360">xlookup(F6360,'Internal Staffing Calculator'!E:E,'Internal Staffing Calculator'!C:C,"")</f>
        <v/>
      </c>
      <c r="H6360" s="932" t="str">
        <f t="array" ref="H6360">if(F6360&lt;&gt;"", iferror(index('Internal Staffing Calculator'!B$8:B23500,match(F6360,'Internal Staffing Calculator'!E$8:E23500,0)), "Not In Budget"),"")</f>
        <v/>
      </c>
      <c r="I6360" s="184"/>
      <c r="J6360" s="184"/>
      <c r="K6360" s="184"/>
      <c r="L6360" s="183"/>
    </row>
    <row r="6361">
      <c r="A6361" s="454"/>
      <c r="B6361" s="927"/>
      <c r="C6361" s="580"/>
      <c r="D6361" s="939"/>
      <c r="E6361" s="940"/>
      <c r="F6361" s="941"/>
      <c r="G6361" s="937" t="str">
        <f t="array" ref="G6361">xlookup(F6361,'Internal Staffing Calculator'!E:E,'Internal Staffing Calculator'!C:C,"")</f>
        <v/>
      </c>
      <c r="H6361" s="932" t="str">
        <f t="array" ref="H6361">if(F6361&lt;&gt;"", iferror(index('Internal Staffing Calculator'!B$8:B23500,match(F6361,'Internal Staffing Calculator'!E$8:E23500,0)), "Not In Budget"),"")</f>
        <v/>
      </c>
      <c r="I6361" s="184"/>
      <c r="J6361" s="184"/>
      <c r="K6361" s="184"/>
      <c r="L6361" s="183"/>
    </row>
    <row r="6362">
      <c r="A6362" s="454"/>
      <c r="B6362" s="927"/>
      <c r="C6362" s="580"/>
      <c r="D6362" s="939"/>
      <c r="E6362" s="940"/>
      <c r="F6362" s="941"/>
      <c r="G6362" s="937" t="str">
        <f t="array" ref="G6362">xlookup(F6362,'Internal Staffing Calculator'!E:E,'Internal Staffing Calculator'!C:C,"")</f>
        <v/>
      </c>
      <c r="H6362" s="932" t="str">
        <f t="array" ref="H6362">if(F6362&lt;&gt;"", iferror(index('Internal Staffing Calculator'!B$8:B23500,match(F6362,'Internal Staffing Calculator'!E$8:E23500,0)), "Not In Budget"),"")</f>
        <v/>
      </c>
      <c r="I6362" s="184"/>
      <c r="J6362" s="184"/>
      <c r="K6362" s="184"/>
      <c r="L6362" s="183"/>
    </row>
    <row r="6363">
      <c r="A6363" s="454"/>
      <c r="B6363" s="927"/>
      <c r="C6363" s="580"/>
      <c r="D6363" s="939"/>
      <c r="E6363" s="940"/>
      <c r="F6363" s="941"/>
      <c r="G6363" s="937" t="str">
        <f t="array" ref="G6363">xlookup(F6363,'Internal Staffing Calculator'!E:E,'Internal Staffing Calculator'!C:C,"")</f>
        <v/>
      </c>
      <c r="H6363" s="932" t="str">
        <f t="array" ref="H6363">if(F6363&lt;&gt;"", iferror(index('Internal Staffing Calculator'!B$8:B23500,match(F6363,'Internal Staffing Calculator'!E$8:E23500,0)), "Not In Budget"),"")</f>
        <v/>
      </c>
      <c r="I6363" s="184"/>
      <c r="J6363" s="184"/>
      <c r="K6363" s="184"/>
      <c r="L6363" s="183"/>
    </row>
    <row r="6364">
      <c r="A6364" s="454"/>
      <c r="B6364" s="927"/>
      <c r="C6364" s="580"/>
      <c r="D6364" s="939"/>
      <c r="E6364" s="940"/>
      <c r="F6364" s="941"/>
      <c r="G6364" s="937" t="str">
        <f t="array" ref="G6364">xlookup(F6364,'Internal Staffing Calculator'!E:E,'Internal Staffing Calculator'!C:C,"")</f>
        <v/>
      </c>
      <c r="H6364" s="932" t="str">
        <f t="array" ref="H6364">if(F6364&lt;&gt;"", iferror(index('Internal Staffing Calculator'!B$8:B23500,match(F6364,'Internal Staffing Calculator'!E$8:E23500,0)), "Not In Budget"),"")</f>
        <v/>
      </c>
      <c r="I6364" s="184"/>
      <c r="J6364" s="184"/>
      <c r="K6364" s="184"/>
      <c r="L6364" s="183"/>
    </row>
    <row r="6365">
      <c r="A6365" s="454"/>
      <c r="B6365" s="927"/>
      <c r="C6365" s="580"/>
      <c r="D6365" s="939"/>
      <c r="E6365" s="940"/>
      <c r="F6365" s="941"/>
      <c r="G6365" s="937" t="str">
        <f t="array" ref="G6365">xlookup(F6365,'Internal Staffing Calculator'!E:E,'Internal Staffing Calculator'!C:C,"")</f>
        <v/>
      </c>
      <c r="H6365" s="932" t="str">
        <f t="array" ref="H6365">if(F6365&lt;&gt;"", iferror(index('Internal Staffing Calculator'!B$8:B23500,match(F6365,'Internal Staffing Calculator'!E$8:E23500,0)), "Not In Budget"),"")</f>
        <v/>
      </c>
      <c r="I6365" s="184"/>
      <c r="J6365" s="184"/>
      <c r="K6365" s="184"/>
      <c r="L6365" s="183"/>
    </row>
    <row r="6366">
      <c r="A6366" s="454"/>
      <c r="B6366" s="927"/>
      <c r="C6366" s="580"/>
      <c r="D6366" s="939"/>
      <c r="E6366" s="940"/>
      <c r="F6366" s="941"/>
      <c r="G6366" s="937" t="str">
        <f t="array" ref="G6366">xlookup(F6366,'Internal Staffing Calculator'!E:E,'Internal Staffing Calculator'!C:C,"")</f>
        <v/>
      </c>
      <c r="H6366" s="932" t="str">
        <f t="array" ref="H6366">if(F6366&lt;&gt;"", iferror(index('Internal Staffing Calculator'!B$8:B23500,match(F6366,'Internal Staffing Calculator'!E$8:E23500,0)), "Not In Budget"),"")</f>
        <v/>
      </c>
      <c r="I6366" s="184"/>
      <c r="J6366" s="184"/>
      <c r="K6366" s="184"/>
      <c r="L6366" s="183"/>
    </row>
    <row r="6367">
      <c r="A6367" s="454"/>
      <c r="B6367" s="927"/>
      <c r="C6367" s="580"/>
      <c r="D6367" s="939"/>
      <c r="E6367" s="940"/>
      <c r="F6367" s="941"/>
      <c r="G6367" s="937" t="str">
        <f t="array" ref="G6367">xlookup(F6367,'Internal Staffing Calculator'!E:E,'Internal Staffing Calculator'!C:C,"")</f>
        <v/>
      </c>
      <c r="H6367" s="932" t="str">
        <f t="array" ref="H6367">if(F6367&lt;&gt;"", iferror(index('Internal Staffing Calculator'!B$8:B23500,match(F6367,'Internal Staffing Calculator'!E$8:E23500,0)), "Not In Budget"),"")</f>
        <v/>
      </c>
      <c r="I6367" s="184"/>
      <c r="J6367" s="184"/>
      <c r="K6367" s="184"/>
      <c r="L6367" s="183"/>
    </row>
    <row r="6368">
      <c r="A6368" s="454"/>
      <c r="B6368" s="927"/>
      <c r="C6368" s="580"/>
      <c r="D6368" s="939"/>
      <c r="E6368" s="940"/>
      <c r="F6368" s="941"/>
      <c r="G6368" s="937" t="str">
        <f t="array" ref="G6368">xlookup(F6368,'Internal Staffing Calculator'!E:E,'Internal Staffing Calculator'!C:C,"")</f>
        <v/>
      </c>
      <c r="H6368" s="932" t="str">
        <f t="array" ref="H6368">if(F6368&lt;&gt;"", iferror(index('Internal Staffing Calculator'!B$8:B23500,match(F6368,'Internal Staffing Calculator'!E$8:E23500,0)), "Not In Budget"),"")</f>
        <v/>
      </c>
      <c r="I6368" s="184"/>
      <c r="J6368" s="184"/>
      <c r="K6368" s="184"/>
      <c r="L6368" s="183"/>
    </row>
    <row r="6369">
      <c r="A6369" s="454"/>
      <c r="B6369" s="927"/>
      <c r="C6369" s="580"/>
      <c r="D6369" s="939"/>
      <c r="E6369" s="940"/>
      <c r="F6369" s="941"/>
      <c r="G6369" s="937" t="str">
        <f t="array" ref="G6369">xlookup(F6369,'Internal Staffing Calculator'!E:E,'Internal Staffing Calculator'!C:C,"")</f>
        <v/>
      </c>
      <c r="H6369" s="932" t="str">
        <f t="array" ref="H6369">if(F6369&lt;&gt;"", iferror(index('Internal Staffing Calculator'!B$8:B23500,match(F6369,'Internal Staffing Calculator'!E$8:E23500,0)), "Not In Budget"),"")</f>
        <v/>
      </c>
      <c r="I6369" s="184"/>
      <c r="J6369" s="184"/>
      <c r="K6369" s="184"/>
      <c r="L6369" s="183"/>
    </row>
    <row r="6370">
      <c r="A6370" s="454"/>
      <c r="B6370" s="927"/>
      <c r="C6370" s="580"/>
      <c r="D6370" s="939"/>
      <c r="E6370" s="940"/>
      <c r="F6370" s="941"/>
      <c r="G6370" s="937" t="str">
        <f t="array" ref="G6370">xlookup(F6370,'Internal Staffing Calculator'!E:E,'Internal Staffing Calculator'!C:C,"")</f>
        <v/>
      </c>
      <c r="H6370" s="932" t="str">
        <f t="array" ref="H6370">if(F6370&lt;&gt;"", iferror(index('Internal Staffing Calculator'!B$8:B23500,match(F6370,'Internal Staffing Calculator'!E$8:E23500,0)), "Not In Budget"),"")</f>
        <v/>
      </c>
      <c r="I6370" s="184"/>
      <c r="J6370" s="184"/>
      <c r="K6370" s="184"/>
      <c r="L6370" s="183"/>
    </row>
    <row r="6371">
      <c r="A6371" s="454"/>
      <c r="B6371" s="927"/>
      <c r="C6371" s="580"/>
      <c r="D6371" s="939"/>
      <c r="E6371" s="940"/>
      <c r="F6371" s="941"/>
      <c r="G6371" s="937" t="str">
        <f t="array" ref="G6371">xlookup(F6371,'Internal Staffing Calculator'!E:E,'Internal Staffing Calculator'!C:C,"")</f>
        <v/>
      </c>
      <c r="H6371" s="932" t="str">
        <f t="array" ref="H6371">if(F6371&lt;&gt;"", iferror(index('Internal Staffing Calculator'!B$8:B23500,match(F6371,'Internal Staffing Calculator'!E$8:E23500,0)), "Not In Budget"),"")</f>
        <v/>
      </c>
      <c r="I6371" s="184"/>
      <c r="J6371" s="184"/>
      <c r="K6371" s="184"/>
      <c r="L6371" s="183"/>
    </row>
    <row r="6372">
      <c r="A6372" s="454"/>
      <c r="B6372" s="927"/>
      <c r="C6372" s="580"/>
      <c r="D6372" s="939"/>
      <c r="E6372" s="940"/>
      <c r="F6372" s="941"/>
      <c r="G6372" s="937" t="str">
        <f t="array" ref="G6372">xlookup(F6372,'Internal Staffing Calculator'!E:E,'Internal Staffing Calculator'!C:C,"")</f>
        <v/>
      </c>
      <c r="H6372" s="932" t="str">
        <f t="array" ref="H6372">if(F6372&lt;&gt;"", iferror(index('Internal Staffing Calculator'!B$8:B23500,match(F6372,'Internal Staffing Calculator'!E$8:E23500,0)), "Not In Budget"),"")</f>
        <v/>
      </c>
      <c r="I6372" s="184"/>
      <c r="J6372" s="184"/>
      <c r="K6372" s="184"/>
      <c r="L6372" s="183"/>
    </row>
    <row r="6373">
      <c r="A6373" s="454"/>
      <c r="B6373" s="927"/>
      <c r="C6373" s="580"/>
      <c r="D6373" s="939"/>
      <c r="E6373" s="940"/>
      <c r="F6373" s="941"/>
      <c r="G6373" s="937" t="str">
        <f t="array" ref="G6373">xlookup(F6373,'Internal Staffing Calculator'!E:E,'Internal Staffing Calculator'!C:C,"")</f>
        <v/>
      </c>
      <c r="H6373" s="932" t="str">
        <f t="array" ref="H6373">if(F6373&lt;&gt;"", iferror(index('Internal Staffing Calculator'!B$8:B23500,match(F6373,'Internal Staffing Calculator'!E$8:E23500,0)), "Not In Budget"),"")</f>
        <v/>
      </c>
      <c r="I6373" s="184"/>
      <c r="J6373" s="184"/>
      <c r="K6373" s="184"/>
      <c r="L6373" s="183"/>
    </row>
    <row r="6374">
      <c r="A6374" s="454"/>
      <c r="B6374" s="927"/>
      <c r="C6374" s="580"/>
      <c r="D6374" s="939"/>
      <c r="E6374" s="940"/>
      <c r="F6374" s="941"/>
      <c r="G6374" s="937" t="str">
        <f t="array" ref="G6374">xlookup(F6374,'Internal Staffing Calculator'!E:E,'Internal Staffing Calculator'!C:C,"")</f>
        <v/>
      </c>
      <c r="H6374" s="932" t="str">
        <f t="array" ref="H6374">if(F6374&lt;&gt;"", iferror(index('Internal Staffing Calculator'!B$8:B23500,match(F6374,'Internal Staffing Calculator'!E$8:E23500,0)), "Not In Budget"),"")</f>
        <v/>
      </c>
      <c r="I6374" s="184"/>
      <c r="J6374" s="184"/>
      <c r="K6374" s="184"/>
      <c r="L6374" s="183"/>
    </row>
    <row r="6375">
      <c r="A6375" s="454"/>
      <c r="B6375" s="927"/>
      <c r="C6375" s="580"/>
      <c r="D6375" s="939"/>
      <c r="E6375" s="940"/>
      <c r="F6375" s="941"/>
      <c r="G6375" s="937" t="str">
        <f t="array" ref="G6375">xlookup(F6375,'Internal Staffing Calculator'!E:E,'Internal Staffing Calculator'!C:C,"")</f>
        <v/>
      </c>
      <c r="H6375" s="932" t="str">
        <f t="array" ref="H6375">if(F6375&lt;&gt;"", iferror(index('Internal Staffing Calculator'!B$8:B23500,match(F6375,'Internal Staffing Calculator'!E$8:E23500,0)), "Not In Budget"),"")</f>
        <v/>
      </c>
      <c r="I6375" s="184"/>
      <c r="J6375" s="184"/>
      <c r="K6375" s="184"/>
      <c r="L6375" s="183"/>
    </row>
    <row r="6376">
      <c r="A6376" s="454"/>
      <c r="B6376" s="927"/>
      <c r="C6376" s="580"/>
      <c r="D6376" s="939"/>
      <c r="E6376" s="940"/>
      <c r="F6376" s="941"/>
      <c r="G6376" s="937" t="str">
        <f t="array" ref="G6376">xlookup(F6376,'Internal Staffing Calculator'!E:E,'Internal Staffing Calculator'!C:C,"")</f>
        <v/>
      </c>
      <c r="H6376" s="932" t="str">
        <f t="array" ref="H6376">if(F6376&lt;&gt;"", iferror(index('Internal Staffing Calculator'!B$8:B23500,match(F6376,'Internal Staffing Calculator'!E$8:E23500,0)), "Not In Budget"),"")</f>
        <v/>
      </c>
      <c r="I6376" s="184"/>
      <c r="J6376" s="184"/>
      <c r="K6376" s="184"/>
      <c r="L6376" s="183"/>
    </row>
    <row r="6377">
      <c r="A6377" s="454"/>
      <c r="B6377" s="927"/>
      <c r="C6377" s="580"/>
      <c r="D6377" s="939"/>
      <c r="E6377" s="940"/>
      <c r="F6377" s="941"/>
      <c r="G6377" s="937" t="str">
        <f t="array" ref="G6377">xlookup(F6377,'Internal Staffing Calculator'!E:E,'Internal Staffing Calculator'!C:C,"")</f>
        <v/>
      </c>
      <c r="H6377" s="932" t="str">
        <f t="array" ref="H6377">if(F6377&lt;&gt;"", iferror(index('Internal Staffing Calculator'!B$8:B23500,match(F6377,'Internal Staffing Calculator'!E$8:E23500,0)), "Not In Budget"),"")</f>
        <v/>
      </c>
      <c r="I6377" s="184"/>
      <c r="J6377" s="184"/>
      <c r="K6377" s="184"/>
      <c r="L6377" s="183"/>
    </row>
    <row r="6378">
      <c r="A6378" s="454"/>
      <c r="B6378" s="927"/>
      <c r="C6378" s="580"/>
      <c r="D6378" s="939"/>
      <c r="E6378" s="940"/>
      <c r="F6378" s="941"/>
      <c r="G6378" s="937" t="str">
        <f t="array" ref="G6378">xlookup(F6378,'Internal Staffing Calculator'!E:E,'Internal Staffing Calculator'!C:C,"")</f>
        <v/>
      </c>
      <c r="H6378" s="932" t="str">
        <f t="array" ref="H6378">if(F6378&lt;&gt;"", iferror(index('Internal Staffing Calculator'!B$8:B23500,match(F6378,'Internal Staffing Calculator'!E$8:E23500,0)), "Not In Budget"),"")</f>
        <v/>
      </c>
      <c r="I6378" s="184"/>
      <c r="J6378" s="184"/>
      <c r="K6378" s="184"/>
      <c r="L6378" s="183"/>
    </row>
    <row r="6379">
      <c r="A6379" s="454"/>
      <c r="B6379" s="927"/>
      <c r="C6379" s="580"/>
      <c r="D6379" s="939"/>
      <c r="E6379" s="940"/>
      <c r="F6379" s="941"/>
      <c r="G6379" s="937" t="str">
        <f t="array" ref="G6379">xlookup(F6379,'Internal Staffing Calculator'!E:E,'Internal Staffing Calculator'!C:C,"")</f>
        <v/>
      </c>
      <c r="H6379" s="932" t="str">
        <f t="array" ref="H6379">if(F6379&lt;&gt;"", iferror(index('Internal Staffing Calculator'!B$8:B23500,match(F6379,'Internal Staffing Calculator'!E$8:E23500,0)), "Not In Budget"),"")</f>
        <v/>
      </c>
      <c r="I6379" s="184"/>
      <c r="J6379" s="184"/>
      <c r="K6379" s="184"/>
      <c r="L6379" s="183"/>
    </row>
    <row r="6380">
      <c r="A6380" s="454"/>
      <c r="B6380" s="927"/>
      <c r="C6380" s="580"/>
      <c r="D6380" s="939"/>
      <c r="E6380" s="940"/>
      <c r="F6380" s="941"/>
      <c r="G6380" s="937" t="str">
        <f t="array" ref="G6380">xlookup(F6380,'Internal Staffing Calculator'!E:E,'Internal Staffing Calculator'!C:C,"")</f>
        <v/>
      </c>
      <c r="H6380" s="932" t="str">
        <f t="array" ref="H6380">if(F6380&lt;&gt;"", iferror(index('Internal Staffing Calculator'!B$8:B23500,match(F6380,'Internal Staffing Calculator'!E$8:E23500,0)), "Not In Budget"),"")</f>
        <v/>
      </c>
      <c r="I6380" s="184"/>
      <c r="J6380" s="184"/>
      <c r="K6380" s="184"/>
      <c r="L6380" s="183"/>
    </row>
    <row r="6381">
      <c r="A6381" s="454"/>
      <c r="B6381" s="927"/>
      <c r="C6381" s="580"/>
      <c r="D6381" s="939"/>
      <c r="E6381" s="940"/>
      <c r="F6381" s="941"/>
      <c r="G6381" s="937" t="str">
        <f t="array" ref="G6381">xlookup(F6381,'Internal Staffing Calculator'!E:E,'Internal Staffing Calculator'!C:C,"")</f>
        <v/>
      </c>
      <c r="H6381" s="932" t="str">
        <f t="array" ref="H6381">if(F6381&lt;&gt;"", iferror(index('Internal Staffing Calculator'!B$8:B23500,match(F6381,'Internal Staffing Calculator'!E$8:E23500,0)), "Not In Budget"),"")</f>
        <v/>
      </c>
      <c r="I6381" s="184"/>
      <c r="J6381" s="184"/>
      <c r="K6381" s="184"/>
      <c r="L6381" s="183"/>
    </row>
    <row r="6382">
      <c r="A6382" s="454"/>
      <c r="B6382" s="927"/>
      <c r="C6382" s="580"/>
      <c r="D6382" s="939"/>
      <c r="E6382" s="940"/>
      <c r="F6382" s="941"/>
      <c r="G6382" s="937" t="str">
        <f t="array" ref="G6382">xlookup(F6382,'Internal Staffing Calculator'!E:E,'Internal Staffing Calculator'!C:C,"")</f>
        <v/>
      </c>
      <c r="H6382" s="932" t="str">
        <f t="array" ref="H6382">if(F6382&lt;&gt;"", iferror(index('Internal Staffing Calculator'!B$8:B23500,match(F6382,'Internal Staffing Calculator'!E$8:E23500,0)), "Not In Budget"),"")</f>
        <v/>
      </c>
      <c r="I6382" s="184"/>
      <c r="J6382" s="184"/>
      <c r="K6382" s="184"/>
      <c r="L6382" s="183"/>
    </row>
    <row r="6383">
      <c r="A6383" s="454"/>
      <c r="B6383" s="927"/>
      <c r="C6383" s="580"/>
      <c r="D6383" s="939"/>
      <c r="E6383" s="940"/>
      <c r="F6383" s="941"/>
      <c r="G6383" s="937" t="str">
        <f t="array" ref="G6383">xlookup(F6383,'Internal Staffing Calculator'!E:E,'Internal Staffing Calculator'!C:C,"")</f>
        <v/>
      </c>
      <c r="H6383" s="932" t="str">
        <f t="array" ref="H6383">if(F6383&lt;&gt;"", iferror(index('Internal Staffing Calculator'!B$8:B23500,match(F6383,'Internal Staffing Calculator'!E$8:E23500,0)), "Not In Budget"),"")</f>
        <v/>
      </c>
      <c r="I6383" s="184"/>
      <c r="J6383" s="184"/>
      <c r="K6383" s="184"/>
      <c r="L6383" s="183"/>
    </row>
    <row r="6384">
      <c r="A6384" s="454"/>
      <c r="B6384" s="927"/>
      <c r="C6384" s="580"/>
      <c r="D6384" s="939"/>
      <c r="E6384" s="940"/>
      <c r="F6384" s="941"/>
      <c r="G6384" s="937" t="str">
        <f t="array" ref="G6384">xlookup(F6384,'Internal Staffing Calculator'!E:E,'Internal Staffing Calculator'!C:C,"")</f>
        <v/>
      </c>
      <c r="H6384" s="932" t="str">
        <f t="array" ref="H6384">if(F6384&lt;&gt;"", iferror(index('Internal Staffing Calculator'!B$8:B23500,match(F6384,'Internal Staffing Calculator'!E$8:E23500,0)), "Not In Budget"),"")</f>
        <v/>
      </c>
      <c r="I6384" s="184"/>
      <c r="J6384" s="184"/>
      <c r="K6384" s="184"/>
      <c r="L6384" s="183"/>
    </row>
    <row r="6385">
      <c r="A6385" s="454"/>
      <c r="B6385" s="927"/>
      <c r="C6385" s="580"/>
      <c r="D6385" s="939"/>
      <c r="E6385" s="940"/>
      <c r="F6385" s="941"/>
      <c r="G6385" s="937" t="str">
        <f t="array" ref="G6385">xlookup(F6385,'Internal Staffing Calculator'!E:E,'Internal Staffing Calculator'!C:C,"")</f>
        <v/>
      </c>
      <c r="H6385" s="932" t="str">
        <f t="array" ref="H6385">if(F6385&lt;&gt;"", iferror(index('Internal Staffing Calculator'!B$8:B23500,match(F6385,'Internal Staffing Calculator'!E$8:E23500,0)), "Not In Budget"),"")</f>
        <v/>
      </c>
      <c r="I6385" s="184"/>
      <c r="J6385" s="184"/>
      <c r="K6385" s="184"/>
      <c r="L6385" s="183"/>
    </row>
    <row r="6386">
      <c r="A6386" s="454"/>
      <c r="B6386" s="927"/>
      <c r="C6386" s="580"/>
      <c r="D6386" s="939"/>
      <c r="E6386" s="940"/>
      <c r="F6386" s="941"/>
      <c r="G6386" s="937" t="str">
        <f t="array" ref="G6386">xlookup(F6386,'Internal Staffing Calculator'!E:E,'Internal Staffing Calculator'!C:C,"")</f>
        <v/>
      </c>
      <c r="H6386" s="932" t="str">
        <f t="array" ref="H6386">if(F6386&lt;&gt;"", iferror(index('Internal Staffing Calculator'!B$8:B23500,match(F6386,'Internal Staffing Calculator'!E$8:E23500,0)), "Not In Budget"),"")</f>
        <v/>
      </c>
      <c r="I6386" s="184"/>
      <c r="J6386" s="184"/>
      <c r="K6386" s="184"/>
      <c r="L6386" s="183"/>
    </row>
    <row r="6387">
      <c r="A6387" s="454"/>
      <c r="B6387" s="927"/>
      <c r="C6387" s="580"/>
      <c r="D6387" s="939"/>
      <c r="E6387" s="940"/>
      <c r="F6387" s="941"/>
      <c r="G6387" s="937" t="str">
        <f t="array" ref="G6387">xlookup(F6387,'Internal Staffing Calculator'!E:E,'Internal Staffing Calculator'!C:C,"")</f>
        <v/>
      </c>
      <c r="H6387" s="932" t="str">
        <f t="array" ref="H6387">if(F6387&lt;&gt;"", iferror(index('Internal Staffing Calculator'!B$8:B23500,match(F6387,'Internal Staffing Calculator'!E$8:E23500,0)), "Not In Budget"),"")</f>
        <v/>
      </c>
      <c r="I6387" s="184"/>
      <c r="J6387" s="184"/>
      <c r="K6387" s="184"/>
      <c r="L6387" s="183"/>
    </row>
    <row r="6388">
      <c r="A6388" s="454"/>
      <c r="B6388" s="927"/>
      <c r="C6388" s="580"/>
      <c r="D6388" s="939"/>
      <c r="E6388" s="940"/>
      <c r="F6388" s="941"/>
      <c r="G6388" s="937" t="str">
        <f t="array" ref="G6388">xlookup(F6388,'Internal Staffing Calculator'!E:E,'Internal Staffing Calculator'!C:C,"")</f>
        <v/>
      </c>
      <c r="H6388" s="932" t="str">
        <f t="array" ref="H6388">if(F6388&lt;&gt;"", iferror(index('Internal Staffing Calculator'!B$8:B23500,match(F6388,'Internal Staffing Calculator'!E$8:E23500,0)), "Not In Budget"),"")</f>
        <v/>
      </c>
      <c r="I6388" s="184"/>
      <c r="J6388" s="184"/>
      <c r="K6388" s="184"/>
      <c r="L6388" s="183"/>
    </row>
    <row r="6389">
      <c r="A6389" s="454"/>
      <c r="B6389" s="927"/>
      <c r="C6389" s="580"/>
      <c r="D6389" s="939"/>
      <c r="E6389" s="940"/>
      <c r="F6389" s="941"/>
      <c r="G6389" s="937" t="str">
        <f t="array" ref="G6389">xlookup(F6389,'Internal Staffing Calculator'!E:E,'Internal Staffing Calculator'!C:C,"")</f>
        <v/>
      </c>
      <c r="H6389" s="932" t="str">
        <f t="array" ref="H6389">if(F6389&lt;&gt;"", iferror(index('Internal Staffing Calculator'!B$8:B23500,match(F6389,'Internal Staffing Calculator'!E$8:E23500,0)), "Not In Budget"),"")</f>
        <v/>
      </c>
      <c r="I6389" s="184"/>
      <c r="J6389" s="184"/>
      <c r="K6389" s="184"/>
      <c r="L6389" s="183"/>
    </row>
    <row r="6390">
      <c r="A6390" s="454"/>
      <c r="B6390" s="927"/>
      <c r="C6390" s="580"/>
      <c r="D6390" s="939"/>
      <c r="E6390" s="940"/>
      <c r="F6390" s="941"/>
      <c r="G6390" s="937" t="str">
        <f t="array" ref="G6390">xlookup(F6390,'Internal Staffing Calculator'!E:E,'Internal Staffing Calculator'!C:C,"")</f>
        <v/>
      </c>
      <c r="H6390" s="932" t="str">
        <f t="array" ref="H6390">if(F6390&lt;&gt;"", iferror(index('Internal Staffing Calculator'!B$8:B23500,match(F6390,'Internal Staffing Calculator'!E$8:E23500,0)), "Not In Budget"),"")</f>
        <v/>
      </c>
      <c r="I6390" s="184"/>
      <c r="J6390" s="184"/>
      <c r="K6390" s="184"/>
      <c r="L6390" s="183"/>
    </row>
    <row r="6391">
      <c r="A6391" s="454"/>
      <c r="B6391" s="927"/>
      <c r="C6391" s="580"/>
      <c r="D6391" s="939"/>
      <c r="E6391" s="940"/>
      <c r="F6391" s="941"/>
      <c r="G6391" s="937" t="str">
        <f t="array" ref="G6391">xlookup(F6391,'Internal Staffing Calculator'!E:E,'Internal Staffing Calculator'!C:C,"")</f>
        <v/>
      </c>
      <c r="H6391" s="932" t="str">
        <f t="array" ref="H6391">if(F6391&lt;&gt;"", iferror(index('Internal Staffing Calculator'!B$8:B23500,match(F6391,'Internal Staffing Calculator'!E$8:E23500,0)), "Not In Budget"),"")</f>
        <v/>
      </c>
      <c r="I6391" s="184"/>
      <c r="J6391" s="184"/>
      <c r="K6391" s="184"/>
      <c r="L6391" s="183"/>
    </row>
    <row r="6392">
      <c r="A6392" s="454"/>
      <c r="B6392" s="927"/>
      <c r="C6392" s="580"/>
      <c r="D6392" s="939"/>
      <c r="E6392" s="940"/>
      <c r="F6392" s="941"/>
      <c r="G6392" s="937" t="str">
        <f t="array" ref="G6392">xlookup(F6392,'Internal Staffing Calculator'!E:E,'Internal Staffing Calculator'!C:C,"")</f>
        <v/>
      </c>
      <c r="H6392" s="932" t="str">
        <f t="array" ref="H6392">if(F6392&lt;&gt;"", iferror(index('Internal Staffing Calculator'!B$8:B23500,match(F6392,'Internal Staffing Calculator'!E$8:E23500,0)), "Not In Budget"),"")</f>
        <v/>
      </c>
      <c r="I6392" s="184"/>
      <c r="J6392" s="184"/>
      <c r="K6392" s="184"/>
      <c r="L6392" s="183"/>
    </row>
    <row r="6393">
      <c r="A6393" s="454"/>
      <c r="B6393" s="927"/>
      <c r="C6393" s="580"/>
      <c r="D6393" s="939"/>
      <c r="E6393" s="940"/>
      <c r="F6393" s="941"/>
      <c r="G6393" s="937" t="str">
        <f t="array" ref="G6393">xlookup(F6393,'Internal Staffing Calculator'!E:E,'Internal Staffing Calculator'!C:C,"")</f>
        <v/>
      </c>
      <c r="H6393" s="932" t="str">
        <f t="array" ref="H6393">if(F6393&lt;&gt;"", iferror(index('Internal Staffing Calculator'!B$8:B23500,match(F6393,'Internal Staffing Calculator'!E$8:E23500,0)), "Not In Budget"),"")</f>
        <v/>
      </c>
      <c r="I6393" s="184"/>
      <c r="J6393" s="184"/>
      <c r="K6393" s="184"/>
      <c r="L6393" s="183"/>
    </row>
    <row r="6394">
      <c r="A6394" s="454"/>
      <c r="B6394" s="927"/>
      <c r="C6394" s="580"/>
      <c r="D6394" s="939"/>
      <c r="E6394" s="940"/>
      <c r="F6394" s="941"/>
      <c r="G6394" s="937" t="str">
        <f t="array" ref="G6394">xlookup(F6394,'Internal Staffing Calculator'!E:E,'Internal Staffing Calculator'!C:C,"")</f>
        <v/>
      </c>
      <c r="H6394" s="932" t="str">
        <f t="array" ref="H6394">if(F6394&lt;&gt;"", iferror(index('Internal Staffing Calculator'!B$8:B23500,match(F6394,'Internal Staffing Calculator'!E$8:E23500,0)), "Not In Budget"),"")</f>
        <v/>
      </c>
      <c r="I6394" s="184"/>
      <c r="J6394" s="184"/>
      <c r="K6394" s="184"/>
      <c r="L6394" s="183"/>
    </row>
    <row r="6395">
      <c r="A6395" s="454"/>
      <c r="B6395" s="927"/>
      <c r="C6395" s="580"/>
      <c r="D6395" s="939"/>
      <c r="E6395" s="940"/>
      <c r="F6395" s="941"/>
      <c r="G6395" s="937" t="str">
        <f t="array" ref="G6395">xlookup(F6395,'Internal Staffing Calculator'!E:E,'Internal Staffing Calculator'!C:C,"")</f>
        <v/>
      </c>
      <c r="H6395" s="932" t="str">
        <f t="array" ref="H6395">if(F6395&lt;&gt;"", iferror(index('Internal Staffing Calculator'!B$8:B23500,match(F6395,'Internal Staffing Calculator'!E$8:E23500,0)), "Not In Budget"),"")</f>
        <v/>
      </c>
      <c r="I6395" s="184"/>
      <c r="J6395" s="184"/>
      <c r="K6395" s="184"/>
      <c r="L6395" s="183"/>
    </row>
    <row r="6396">
      <c r="A6396" s="454"/>
      <c r="B6396" s="927"/>
      <c r="C6396" s="580"/>
      <c r="D6396" s="939"/>
      <c r="E6396" s="940"/>
      <c r="F6396" s="941"/>
      <c r="G6396" s="937" t="str">
        <f t="array" ref="G6396">xlookup(F6396,'Internal Staffing Calculator'!E:E,'Internal Staffing Calculator'!C:C,"")</f>
        <v/>
      </c>
      <c r="H6396" s="932" t="str">
        <f t="array" ref="H6396">if(F6396&lt;&gt;"", iferror(index('Internal Staffing Calculator'!B$8:B23500,match(F6396,'Internal Staffing Calculator'!E$8:E23500,0)), "Not In Budget"),"")</f>
        <v/>
      </c>
      <c r="I6396" s="184"/>
      <c r="J6396" s="184"/>
      <c r="K6396" s="184"/>
      <c r="L6396" s="183"/>
    </row>
    <row r="6397">
      <c r="A6397" s="454"/>
      <c r="B6397" s="927"/>
      <c r="C6397" s="580"/>
      <c r="D6397" s="939"/>
      <c r="E6397" s="940"/>
      <c r="F6397" s="941"/>
      <c r="G6397" s="937" t="str">
        <f t="array" ref="G6397">xlookup(F6397,'Internal Staffing Calculator'!E:E,'Internal Staffing Calculator'!C:C,"")</f>
        <v/>
      </c>
      <c r="H6397" s="932" t="str">
        <f t="array" ref="H6397">if(F6397&lt;&gt;"", iferror(index('Internal Staffing Calculator'!B$8:B23500,match(F6397,'Internal Staffing Calculator'!E$8:E23500,0)), "Not In Budget"),"")</f>
        <v/>
      </c>
      <c r="I6397" s="184"/>
      <c r="J6397" s="184"/>
      <c r="K6397" s="184"/>
      <c r="L6397" s="183"/>
    </row>
    <row r="6398">
      <c r="A6398" s="454"/>
      <c r="B6398" s="927"/>
      <c r="C6398" s="580"/>
      <c r="D6398" s="939"/>
      <c r="E6398" s="940"/>
      <c r="F6398" s="941"/>
      <c r="G6398" s="937" t="str">
        <f t="array" ref="G6398">xlookup(F6398,'Internal Staffing Calculator'!E:E,'Internal Staffing Calculator'!C:C,"")</f>
        <v/>
      </c>
      <c r="H6398" s="932" t="str">
        <f t="array" ref="H6398">if(F6398&lt;&gt;"", iferror(index('Internal Staffing Calculator'!B$8:B23500,match(F6398,'Internal Staffing Calculator'!E$8:E23500,0)), "Not In Budget"),"")</f>
        <v/>
      </c>
      <c r="I6398" s="184"/>
      <c r="J6398" s="184"/>
      <c r="K6398" s="184"/>
      <c r="L6398" s="183"/>
    </row>
    <row r="6399">
      <c r="A6399" s="454"/>
      <c r="B6399" s="927"/>
      <c r="C6399" s="580"/>
      <c r="D6399" s="939"/>
      <c r="E6399" s="940"/>
      <c r="F6399" s="941"/>
      <c r="G6399" s="937" t="str">
        <f t="array" ref="G6399">xlookup(F6399,'Internal Staffing Calculator'!E:E,'Internal Staffing Calculator'!C:C,"")</f>
        <v/>
      </c>
      <c r="H6399" s="932" t="str">
        <f t="array" ref="H6399">if(F6399&lt;&gt;"", iferror(index('Internal Staffing Calculator'!B$8:B23500,match(F6399,'Internal Staffing Calculator'!E$8:E23500,0)), "Not In Budget"),"")</f>
        <v/>
      </c>
      <c r="I6399" s="184"/>
      <c r="J6399" s="184"/>
      <c r="K6399" s="184"/>
      <c r="L6399" s="183"/>
    </row>
    <row r="6400">
      <c r="A6400" s="454"/>
      <c r="B6400" s="927"/>
      <c r="C6400" s="580"/>
      <c r="D6400" s="939"/>
      <c r="E6400" s="940"/>
      <c r="F6400" s="941"/>
      <c r="G6400" s="937" t="str">
        <f t="array" ref="G6400">xlookup(F6400,'Internal Staffing Calculator'!E:E,'Internal Staffing Calculator'!C:C,"")</f>
        <v/>
      </c>
      <c r="H6400" s="932" t="str">
        <f t="array" ref="H6400">if(F6400&lt;&gt;"", iferror(index('Internal Staffing Calculator'!B$8:B23500,match(F6400,'Internal Staffing Calculator'!E$8:E23500,0)), "Not In Budget"),"")</f>
        <v/>
      </c>
      <c r="I6400" s="184"/>
      <c r="J6400" s="184"/>
      <c r="K6400" s="184"/>
      <c r="L6400" s="183"/>
    </row>
    <row r="6401">
      <c r="A6401" s="454"/>
      <c r="B6401" s="927"/>
      <c r="C6401" s="580"/>
      <c r="D6401" s="939"/>
      <c r="E6401" s="940"/>
      <c r="F6401" s="941"/>
      <c r="G6401" s="937" t="str">
        <f t="array" ref="G6401">xlookup(F6401,'Internal Staffing Calculator'!E:E,'Internal Staffing Calculator'!C:C,"")</f>
        <v/>
      </c>
      <c r="H6401" s="932" t="str">
        <f t="array" ref="H6401">if(F6401&lt;&gt;"", iferror(index('Internal Staffing Calculator'!B$8:B23500,match(F6401,'Internal Staffing Calculator'!E$8:E23500,0)), "Not In Budget"),"")</f>
        <v/>
      </c>
      <c r="I6401" s="184"/>
      <c r="J6401" s="184"/>
      <c r="K6401" s="184"/>
      <c r="L6401" s="183"/>
    </row>
    <row r="6402">
      <c r="A6402" s="454"/>
      <c r="B6402" s="927"/>
      <c r="C6402" s="580"/>
      <c r="D6402" s="939"/>
      <c r="E6402" s="940"/>
      <c r="F6402" s="941"/>
      <c r="G6402" s="937" t="str">
        <f t="array" ref="G6402">xlookup(F6402,'Internal Staffing Calculator'!E:E,'Internal Staffing Calculator'!C:C,"")</f>
        <v/>
      </c>
      <c r="H6402" s="932" t="str">
        <f t="array" ref="H6402">if(F6402&lt;&gt;"", iferror(index('Internal Staffing Calculator'!B$8:B23500,match(F6402,'Internal Staffing Calculator'!E$8:E23500,0)), "Not In Budget"),"")</f>
        <v/>
      </c>
      <c r="I6402" s="184"/>
      <c r="J6402" s="184"/>
      <c r="K6402" s="184"/>
      <c r="L6402" s="183"/>
    </row>
    <row r="6403">
      <c r="A6403" s="454"/>
      <c r="B6403" s="927"/>
      <c r="C6403" s="580"/>
      <c r="D6403" s="939"/>
      <c r="E6403" s="940"/>
      <c r="F6403" s="941"/>
      <c r="G6403" s="937" t="str">
        <f t="array" ref="G6403">xlookup(F6403,'Internal Staffing Calculator'!E:E,'Internal Staffing Calculator'!C:C,"")</f>
        <v/>
      </c>
      <c r="H6403" s="932" t="str">
        <f t="array" ref="H6403">if(F6403&lt;&gt;"", iferror(index('Internal Staffing Calculator'!B$8:B23500,match(F6403,'Internal Staffing Calculator'!E$8:E23500,0)), "Not In Budget"),"")</f>
        <v/>
      </c>
      <c r="I6403" s="184"/>
      <c r="J6403" s="184"/>
      <c r="K6403" s="184"/>
      <c r="L6403" s="183"/>
    </row>
    <row r="6404">
      <c r="A6404" s="454"/>
      <c r="B6404" s="927"/>
      <c r="C6404" s="580"/>
      <c r="D6404" s="939"/>
      <c r="E6404" s="940"/>
      <c r="F6404" s="941"/>
      <c r="G6404" s="937" t="str">
        <f t="array" ref="G6404">xlookup(F6404,'Internal Staffing Calculator'!E:E,'Internal Staffing Calculator'!C:C,"")</f>
        <v/>
      </c>
      <c r="H6404" s="932" t="str">
        <f t="array" ref="H6404">if(F6404&lt;&gt;"", iferror(index('Internal Staffing Calculator'!B$8:B23500,match(F6404,'Internal Staffing Calculator'!E$8:E23500,0)), "Not In Budget"),"")</f>
        <v/>
      </c>
      <c r="I6404" s="184"/>
      <c r="J6404" s="184"/>
      <c r="K6404" s="184"/>
      <c r="L6404" s="183"/>
    </row>
    <row r="6405">
      <c r="A6405" s="454"/>
      <c r="B6405" s="927"/>
      <c r="C6405" s="580"/>
      <c r="D6405" s="939"/>
      <c r="E6405" s="940"/>
      <c r="F6405" s="941"/>
      <c r="G6405" s="937" t="str">
        <f t="array" ref="G6405">xlookup(F6405,'Internal Staffing Calculator'!E:E,'Internal Staffing Calculator'!C:C,"")</f>
        <v/>
      </c>
      <c r="H6405" s="932" t="str">
        <f t="array" ref="H6405">if(F6405&lt;&gt;"", iferror(index('Internal Staffing Calculator'!B$8:B23500,match(F6405,'Internal Staffing Calculator'!E$8:E23500,0)), "Not In Budget"),"")</f>
        <v/>
      </c>
      <c r="I6405" s="184"/>
      <c r="J6405" s="184"/>
      <c r="K6405" s="184"/>
      <c r="L6405" s="183"/>
    </row>
    <row r="6406">
      <c r="A6406" s="454"/>
      <c r="B6406" s="927"/>
      <c r="C6406" s="580"/>
      <c r="D6406" s="939"/>
      <c r="E6406" s="940"/>
      <c r="F6406" s="941"/>
      <c r="G6406" s="937" t="str">
        <f t="array" ref="G6406">xlookup(F6406,'Internal Staffing Calculator'!E:E,'Internal Staffing Calculator'!C:C,"")</f>
        <v/>
      </c>
      <c r="H6406" s="932" t="str">
        <f t="array" ref="H6406">if(F6406&lt;&gt;"", iferror(index('Internal Staffing Calculator'!B$8:B23500,match(F6406,'Internal Staffing Calculator'!E$8:E23500,0)), "Not In Budget"),"")</f>
        <v/>
      </c>
      <c r="I6406" s="184"/>
      <c r="J6406" s="184"/>
      <c r="K6406" s="184"/>
      <c r="L6406" s="183"/>
    </row>
    <row r="6407">
      <c r="A6407" s="454"/>
      <c r="B6407" s="927"/>
      <c r="C6407" s="580"/>
      <c r="D6407" s="939"/>
      <c r="E6407" s="940"/>
      <c r="F6407" s="941"/>
      <c r="G6407" s="937" t="str">
        <f t="array" ref="G6407">xlookup(F6407,'Internal Staffing Calculator'!E:E,'Internal Staffing Calculator'!C:C,"")</f>
        <v/>
      </c>
      <c r="H6407" s="932" t="str">
        <f t="array" ref="H6407">if(F6407&lt;&gt;"", iferror(index('Internal Staffing Calculator'!B$8:B23500,match(F6407,'Internal Staffing Calculator'!E$8:E23500,0)), "Not In Budget"),"")</f>
        <v/>
      </c>
      <c r="I6407" s="184"/>
      <c r="J6407" s="184"/>
      <c r="K6407" s="184"/>
      <c r="L6407" s="183"/>
    </row>
    <row r="6408">
      <c r="A6408" s="454"/>
      <c r="B6408" s="927"/>
      <c r="C6408" s="580"/>
      <c r="D6408" s="939"/>
      <c r="E6408" s="940"/>
      <c r="F6408" s="941"/>
      <c r="G6408" s="937" t="str">
        <f t="array" ref="G6408">xlookup(F6408,'Internal Staffing Calculator'!E:E,'Internal Staffing Calculator'!C:C,"")</f>
        <v/>
      </c>
      <c r="H6408" s="932" t="str">
        <f t="array" ref="H6408">if(F6408&lt;&gt;"", iferror(index('Internal Staffing Calculator'!B$8:B23500,match(F6408,'Internal Staffing Calculator'!E$8:E23500,0)), "Not In Budget"),"")</f>
        <v/>
      </c>
      <c r="I6408" s="184"/>
      <c r="J6408" s="184"/>
      <c r="K6408" s="184"/>
      <c r="L6408" s="183"/>
    </row>
    <row r="6409">
      <c r="A6409" s="454"/>
      <c r="B6409" s="927"/>
      <c r="C6409" s="580"/>
      <c r="D6409" s="939"/>
      <c r="E6409" s="940"/>
      <c r="F6409" s="941"/>
      <c r="G6409" s="937" t="str">
        <f t="array" ref="G6409">xlookup(F6409,'Internal Staffing Calculator'!E:E,'Internal Staffing Calculator'!C:C,"")</f>
        <v/>
      </c>
      <c r="H6409" s="932" t="str">
        <f t="array" ref="H6409">if(F6409&lt;&gt;"", iferror(index('Internal Staffing Calculator'!B$8:B23500,match(F6409,'Internal Staffing Calculator'!E$8:E23500,0)), "Not In Budget"),"")</f>
        <v/>
      </c>
      <c r="I6409" s="184"/>
      <c r="J6409" s="184"/>
      <c r="K6409" s="184"/>
      <c r="L6409" s="183"/>
    </row>
    <row r="6410">
      <c r="A6410" s="454"/>
      <c r="B6410" s="927"/>
      <c r="C6410" s="580"/>
      <c r="D6410" s="939"/>
      <c r="E6410" s="940"/>
      <c r="F6410" s="941"/>
      <c r="G6410" s="937" t="str">
        <f t="array" ref="G6410">xlookup(F6410,'Internal Staffing Calculator'!E:E,'Internal Staffing Calculator'!C:C,"")</f>
        <v/>
      </c>
      <c r="H6410" s="932" t="str">
        <f t="array" ref="H6410">if(F6410&lt;&gt;"", iferror(index('Internal Staffing Calculator'!B$8:B23500,match(F6410,'Internal Staffing Calculator'!E$8:E23500,0)), "Not In Budget"),"")</f>
        <v/>
      </c>
      <c r="I6410" s="184"/>
      <c r="J6410" s="184"/>
      <c r="K6410" s="184"/>
      <c r="L6410" s="183"/>
    </row>
    <row r="6411">
      <c r="A6411" s="454"/>
      <c r="B6411" s="927"/>
      <c r="C6411" s="580"/>
      <c r="D6411" s="939"/>
      <c r="E6411" s="940"/>
      <c r="F6411" s="941"/>
      <c r="G6411" s="937" t="str">
        <f t="array" ref="G6411">xlookup(F6411,'Internal Staffing Calculator'!E:E,'Internal Staffing Calculator'!C:C,"")</f>
        <v/>
      </c>
      <c r="H6411" s="932" t="str">
        <f t="array" ref="H6411">if(F6411&lt;&gt;"", iferror(index('Internal Staffing Calculator'!B$8:B23500,match(F6411,'Internal Staffing Calculator'!E$8:E23500,0)), "Not In Budget"),"")</f>
        <v/>
      </c>
      <c r="I6411" s="184"/>
      <c r="J6411" s="184"/>
      <c r="K6411" s="184"/>
      <c r="L6411" s="183"/>
    </row>
    <row r="6412">
      <c r="A6412" s="454"/>
      <c r="B6412" s="927"/>
      <c r="C6412" s="580"/>
      <c r="D6412" s="939"/>
      <c r="E6412" s="940"/>
      <c r="F6412" s="941"/>
      <c r="G6412" s="937" t="str">
        <f t="array" ref="G6412">xlookup(F6412,'Internal Staffing Calculator'!E:E,'Internal Staffing Calculator'!C:C,"")</f>
        <v/>
      </c>
      <c r="H6412" s="932" t="str">
        <f t="array" ref="H6412">if(F6412&lt;&gt;"", iferror(index('Internal Staffing Calculator'!B$8:B23500,match(F6412,'Internal Staffing Calculator'!E$8:E23500,0)), "Not In Budget"),"")</f>
        <v/>
      </c>
      <c r="I6412" s="184"/>
      <c r="J6412" s="184"/>
      <c r="K6412" s="184"/>
      <c r="L6412" s="183"/>
    </row>
    <row r="6413">
      <c r="A6413" s="454"/>
      <c r="B6413" s="927"/>
      <c r="C6413" s="580"/>
      <c r="D6413" s="939"/>
      <c r="E6413" s="940"/>
      <c r="F6413" s="941"/>
      <c r="G6413" s="937" t="str">
        <f t="array" ref="G6413">xlookup(F6413,'Internal Staffing Calculator'!E:E,'Internal Staffing Calculator'!C:C,"")</f>
        <v/>
      </c>
      <c r="H6413" s="932" t="str">
        <f t="array" ref="H6413">if(F6413&lt;&gt;"", iferror(index('Internal Staffing Calculator'!B$8:B23500,match(F6413,'Internal Staffing Calculator'!E$8:E23500,0)), "Not In Budget"),"")</f>
        <v/>
      </c>
      <c r="I6413" s="184"/>
      <c r="J6413" s="184"/>
      <c r="K6413" s="184"/>
      <c r="L6413" s="183"/>
    </row>
    <row r="6414">
      <c r="A6414" s="454"/>
      <c r="B6414" s="927"/>
      <c r="C6414" s="580"/>
      <c r="D6414" s="939"/>
      <c r="E6414" s="940"/>
      <c r="F6414" s="941"/>
      <c r="G6414" s="937" t="str">
        <f t="array" ref="G6414">xlookup(F6414,'Internal Staffing Calculator'!E:E,'Internal Staffing Calculator'!C:C,"")</f>
        <v/>
      </c>
      <c r="H6414" s="932" t="str">
        <f t="array" ref="H6414">if(F6414&lt;&gt;"", iferror(index('Internal Staffing Calculator'!B$8:B23500,match(F6414,'Internal Staffing Calculator'!E$8:E23500,0)), "Not In Budget"),"")</f>
        <v/>
      </c>
      <c r="I6414" s="184"/>
      <c r="J6414" s="184"/>
      <c r="K6414" s="184"/>
      <c r="L6414" s="183"/>
    </row>
    <row r="6415">
      <c r="A6415" s="454"/>
      <c r="B6415" s="927"/>
      <c r="C6415" s="580"/>
      <c r="D6415" s="939"/>
      <c r="E6415" s="940"/>
      <c r="F6415" s="941"/>
      <c r="G6415" s="937" t="str">
        <f t="array" ref="G6415">xlookup(F6415,'Internal Staffing Calculator'!E:E,'Internal Staffing Calculator'!C:C,"")</f>
        <v/>
      </c>
      <c r="H6415" s="932" t="str">
        <f t="array" ref="H6415">if(F6415&lt;&gt;"", iferror(index('Internal Staffing Calculator'!B$8:B23500,match(F6415,'Internal Staffing Calculator'!E$8:E23500,0)), "Not In Budget"),"")</f>
        <v/>
      </c>
      <c r="I6415" s="184"/>
      <c r="J6415" s="184"/>
      <c r="K6415" s="184"/>
      <c r="L6415" s="183"/>
    </row>
    <row r="6416">
      <c r="A6416" s="454"/>
      <c r="B6416" s="927"/>
      <c r="C6416" s="580"/>
      <c r="D6416" s="939"/>
      <c r="E6416" s="940"/>
      <c r="F6416" s="941"/>
      <c r="G6416" s="937" t="str">
        <f t="array" ref="G6416">xlookup(F6416,'Internal Staffing Calculator'!E:E,'Internal Staffing Calculator'!C:C,"")</f>
        <v/>
      </c>
      <c r="H6416" s="932" t="str">
        <f t="array" ref="H6416">if(F6416&lt;&gt;"", iferror(index('Internal Staffing Calculator'!B$8:B23500,match(F6416,'Internal Staffing Calculator'!E$8:E23500,0)), "Not In Budget"),"")</f>
        <v/>
      </c>
      <c r="I6416" s="184"/>
      <c r="J6416" s="184"/>
      <c r="K6416" s="184"/>
      <c r="L6416" s="183"/>
    </row>
    <row r="6417">
      <c r="A6417" s="454"/>
      <c r="B6417" s="927"/>
      <c r="C6417" s="580"/>
      <c r="D6417" s="939"/>
      <c r="E6417" s="940"/>
      <c r="F6417" s="941"/>
      <c r="G6417" s="937" t="str">
        <f t="array" ref="G6417">xlookup(F6417,'Internal Staffing Calculator'!E:E,'Internal Staffing Calculator'!C:C,"")</f>
        <v/>
      </c>
      <c r="H6417" s="932" t="str">
        <f t="array" ref="H6417">if(F6417&lt;&gt;"", iferror(index('Internal Staffing Calculator'!B$8:B23500,match(F6417,'Internal Staffing Calculator'!E$8:E23500,0)), "Not In Budget"),"")</f>
        <v/>
      </c>
      <c r="I6417" s="184"/>
      <c r="J6417" s="184"/>
      <c r="K6417" s="184"/>
      <c r="L6417" s="183"/>
    </row>
    <row r="6418">
      <c r="A6418" s="454"/>
      <c r="B6418" s="927"/>
      <c r="C6418" s="580"/>
      <c r="D6418" s="939"/>
      <c r="E6418" s="940"/>
      <c r="F6418" s="941"/>
      <c r="G6418" s="937" t="str">
        <f t="array" ref="G6418">xlookup(F6418,'Internal Staffing Calculator'!E:E,'Internal Staffing Calculator'!C:C,"")</f>
        <v/>
      </c>
      <c r="H6418" s="932" t="str">
        <f t="array" ref="H6418">if(F6418&lt;&gt;"", iferror(index('Internal Staffing Calculator'!B$8:B23500,match(F6418,'Internal Staffing Calculator'!E$8:E23500,0)), "Not In Budget"),"")</f>
        <v/>
      </c>
      <c r="I6418" s="184"/>
      <c r="J6418" s="184"/>
      <c r="K6418" s="184"/>
      <c r="L6418" s="183"/>
    </row>
    <row r="6419">
      <c r="A6419" s="454"/>
      <c r="B6419" s="927"/>
      <c r="C6419" s="580"/>
      <c r="D6419" s="939"/>
      <c r="E6419" s="940"/>
      <c r="F6419" s="941"/>
      <c r="G6419" s="937" t="str">
        <f t="array" ref="G6419">xlookup(F6419,'Internal Staffing Calculator'!E:E,'Internal Staffing Calculator'!C:C,"")</f>
        <v/>
      </c>
      <c r="H6419" s="932" t="str">
        <f t="array" ref="H6419">if(F6419&lt;&gt;"", iferror(index('Internal Staffing Calculator'!B$8:B23500,match(F6419,'Internal Staffing Calculator'!E$8:E23500,0)), "Not In Budget"),"")</f>
        <v/>
      </c>
      <c r="I6419" s="184"/>
      <c r="J6419" s="184"/>
      <c r="K6419" s="184"/>
      <c r="L6419" s="183"/>
    </row>
    <row r="6420">
      <c r="A6420" s="454"/>
      <c r="B6420" s="927"/>
      <c r="C6420" s="580"/>
      <c r="D6420" s="939"/>
      <c r="E6420" s="940"/>
      <c r="F6420" s="941"/>
      <c r="G6420" s="937" t="str">
        <f t="array" ref="G6420">xlookup(F6420,'Internal Staffing Calculator'!E:E,'Internal Staffing Calculator'!C:C,"")</f>
        <v/>
      </c>
      <c r="H6420" s="932" t="str">
        <f t="array" ref="H6420">if(F6420&lt;&gt;"", iferror(index('Internal Staffing Calculator'!B$8:B23500,match(F6420,'Internal Staffing Calculator'!E$8:E23500,0)), "Not In Budget"),"")</f>
        <v/>
      </c>
      <c r="I6420" s="184"/>
      <c r="J6420" s="184"/>
      <c r="K6420" s="184"/>
      <c r="L6420" s="183"/>
    </row>
    <row r="6421">
      <c r="A6421" s="454"/>
      <c r="B6421" s="927"/>
      <c r="C6421" s="580"/>
      <c r="D6421" s="939"/>
      <c r="E6421" s="940"/>
      <c r="F6421" s="941"/>
      <c r="G6421" s="937" t="str">
        <f t="array" ref="G6421">xlookup(F6421,'Internal Staffing Calculator'!E:E,'Internal Staffing Calculator'!C:C,"")</f>
        <v/>
      </c>
      <c r="H6421" s="932" t="str">
        <f t="array" ref="H6421">if(F6421&lt;&gt;"", iferror(index('Internal Staffing Calculator'!B$8:B23500,match(F6421,'Internal Staffing Calculator'!E$8:E23500,0)), "Not In Budget"),"")</f>
        <v/>
      </c>
      <c r="I6421" s="184"/>
      <c r="J6421" s="184"/>
      <c r="K6421" s="184"/>
      <c r="L6421" s="183"/>
    </row>
    <row r="6422">
      <c r="A6422" s="454"/>
      <c r="B6422" s="927"/>
      <c r="C6422" s="580"/>
      <c r="D6422" s="939"/>
      <c r="E6422" s="940"/>
      <c r="F6422" s="941"/>
      <c r="G6422" s="937" t="str">
        <f t="array" ref="G6422">xlookup(F6422,'Internal Staffing Calculator'!E:E,'Internal Staffing Calculator'!C:C,"")</f>
        <v/>
      </c>
      <c r="H6422" s="932" t="str">
        <f t="array" ref="H6422">if(F6422&lt;&gt;"", iferror(index('Internal Staffing Calculator'!B$8:B23500,match(F6422,'Internal Staffing Calculator'!E$8:E23500,0)), "Not In Budget"),"")</f>
        <v/>
      </c>
      <c r="I6422" s="184"/>
      <c r="J6422" s="184"/>
      <c r="K6422" s="184"/>
      <c r="L6422" s="183"/>
    </row>
    <row r="6423">
      <c r="A6423" s="454"/>
      <c r="B6423" s="927"/>
      <c r="C6423" s="580"/>
      <c r="D6423" s="939"/>
      <c r="E6423" s="940"/>
      <c r="F6423" s="941"/>
      <c r="G6423" s="937" t="str">
        <f t="array" ref="G6423">xlookup(F6423,'Internal Staffing Calculator'!E:E,'Internal Staffing Calculator'!C:C,"")</f>
        <v/>
      </c>
      <c r="H6423" s="932" t="str">
        <f t="array" ref="H6423">if(F6423&lt;&gt;"", iferror(index('Internal Staffing Calculator'!B$8:B23500,match(F6423,'Internal Staffing Calculator'!E$8:E23500,0)), "Not In Budget"),"")</f>
        <v/>
      </c>
      <c r="I6423" s="184"/>
      <c r="J6423" s="184"/>
      <c r="K6423" s="184"/>
      <c r="L6423" s="183"/>
    </row>
    <row r="6424">
      <c r="A6424" s="454"/>
      <c r="B6424" s="927"/>
      <c r="C6424" s="580"/>
      <c r="D6424" s="939"/>
      <c r="E6424" s="940"/>
      <c r="F6424" s="941"/>
      <c r="G6424" s="937" t="str">
        <f t="array" ref="G6424">xlookup(F6424,'Internal Staffing Calculator'!E:E,'Internal Staffing Calculator'!C:C,"")</f>
        <v/>
      </c>
      <c r="H6424" s="932" t="str">
        <f t="array" ref="H6424">if(F6424&lt;&gt;"", iferror(index('Internal Staffing Calculator'!B$8:B23500,match(F6424,'Internal Staffing Calculator'!E$8:E23500,0)), "Not In Budget"),"")</f>
        <v/>
      </c>
      <c r="I6424" s="184"/>
      <c r="J6424" s="184"/>
      <c r="K6424" s="184"/>
      <c r="L6424" s="183"/>
    </row>
    <row r="6425">
      <c r="A6425" s="454"/>
      <c r="B6425" s="927"/>
      <c r="C6425" s="580"/>
      <c r="D6425" s="939"/>
      <c r="E6425" s="940"/>
      <c r="F6425" s="941"/>
      <c r="G6425" s="937" t="str">
        <f t="array" ref="G6425">xlookup(F6425,'Internal Staffing Calculator'!E:E,'Internal Staffing Calculator'!C:C,"")</f>
        <v/>
      </c>
      <c r="H6425" s="932" t="str">
        <f t="array" ref="H6425">if(F6425&lt;&gt;"", iferror(index('Internal Staffing Calculator'!B$8:B23500,match(F6425,'Internal Staffing Calculator'!E$8:E23500,0)), "Not In Budget"),"")</f>
        <v/>
      </c>
      <c r="I6425" s="184"/>
      <c r="J6425" s="184"/>
      <c r="K6425" s="184"/>
      <c r="L6425" s="183"/>
    </row>
    <row r="6426">
      <c r="A6426" s="454"/>
      <c r="B6426" s="927"/>
      <c r="C6426" s="580"/>
      <c r="D6426" s="939"/>
      <c r="E6426" s="940"/>
      <c r="F6426" s="941"/>
      <c r="G6426" s="937" t="str">
        <f t="array" ref="G6426">xlookup(F6426,'Internal Staffing Calculator'!E:E,'Internal Staffing Calculator'!C:C,"")</f>
        <v/>
      </c>
      <c r="H6426" s="932" t="str">
        <f t="array" ref="H6426">if(F6426&lt;&gt;"", iferror(index('Internal Staffing Calculator'!B$8:B23500,match(F6426,'Internal Staffing Calculator'!E$8:E23500,0)), "Not In Budget"),"")</f>
        <v/>
      </c>
      <c r="I6426" s="184"/>
      <c r="J6426" s="184"/>
      <c r="K6426" s="184"/>
      <c r="L6426" s="183"/>
    </row>
    <row r="6427">
      <c r="A6427" s="454"/>
      <c r="B6427" s="927"/>
      <c r="C6427" s="580"/>
      <c r="D6427" s="939"/>
      <c r="E6427" s="940"/>
      <c r="F6427" s="941"/>
      <c r="G6427" s="937" t="str">
        <f t="array" ref="G6427">xlookup(F6427,'Internal Staffing Calculator'!E:E,'Internal Staffing Calculator'!C:C,"")</f>
        <v/>
      </c>
      <c r="H6427" s="932" t="str">
        <f t="array" ref="H6427">if(F6427&lt;&gt;"", iferror(index('Internal Staffing Calculator'!B$8:B23500,match(F6427,'Internal Staffing Calculator'!E$8:E23500,0)), "Not In Budget"),"")</f>
        <v/>
      </c>
      <c r="I6427" s="184"/>
      <c r="J6427" s="184"/>
      <c r="K6427" s="184"/>
      <c r="L6427" s="183"/>
    </row>
    <row r="6428">
      <c r="A6428" s="454"/>
      <c r="B6428" s="927"/>
      <c r="C6428" s="580"/>
      <c r="D6428" s="939"/>
      <c r="E6428" s="940"/>
      <c r="F6428" s="941"/>
      <c r="G6428" s="937" t="str">
        <f t="array" ref="G6428">xlookup(F6428,'Internal Staffing Calculator'!E:E,'Internal Staffing Calculator'!C:C,"")</f>
        <v/>
      </c>
      <c r="H6428" s="932" t="str">
        <f t="array" ref="H6428">if(F6428&lt;&gt;"", iferror(index('Internal Staffing Calculator'!B$8:B23500,match(F6428,'Internal Staffing Calculator'!E$8:E23500,0)), "Not In Budget"),"")</f>
        <v/>
      </c>
      <c r="I6428" s="184"/>
      <c r="J6428" s="184"/>
      <c r="K6428" s="184"/>
      <c r="L6428" s="183"/>
    </row>
    <row r="6429">
      <c r="A6429" s="454"/>
      <c r="B6429" s="927"/>
      <c r="C6429" s="580"/>
      <c r="D6429" s="939"/>
      <c r="E6429" s="940"/>
      <c r="F6429" s="941"/>
      <c r="G6429" s="937" t="str">
        <f t="array" ref="G6429">xlookup(F6429,'Internal Staffing Calculator'!E:E,'Internal Staffing Calculator'!C:C,"")</f>
        <v/>
      </c>
      <c r="H6429" s="932" t="str">
        <f t="array" ref="H6429">if(F6429&lt;&gt;"", iferror(index('Internal Staffing Calculator'!B$8:B23500,match(F6429,'Internal Staffing Calculator'!E$8:E23500,0)), "Not In Budget"),"")</f>
        <v/>
      </c>
      <c r="I6429" s="184"/>
      <c r="J6429" s="184"/>
      <c r="K6429" s="184"/>
      <c r="L6429" s="183"/>
    </row>
    <row r="6430">
      <c r="A6430" s="454"/>
      <c r="B6430" s="927"/>
      <c r="C6430" s="580"/>
      <c r="D6430" s="939"/>
      <c r="E6430" s="940"/>
      <c r="F6430" s="941"/>
      <c r="G6430" s="937" t="str">
        <f t="array" ref="G6430">xlookup(F6430,'Internal Staffing Calculator'!E:E,'Internal Staffing Calculator'!C:C,"")</f>
        <v/>
      </c>
      <c r="H6430" s="932" t="str">
        <f t="array" ref="H6430">if(F6430&lt;&gt;"", iferror(index('Internal Staffing Calculator'!B$8:B23500,match(F6430,'Internal Staffing Calculator'!E$8:E23500,0)), "Not In Budget"),"")</f>
        <v/>
      </c>
      <c r="I6430" s="184"/>
      <c r="J6430" s="184"/>
      <c r="K6430" s="184"/>
      <c r="L6430" s="183"/>
    </row>
    <row r="6431">
      <c r="A6431" s="454"/>
      <c r="B6431" s="927"/>
      <c r="C6431" s="580"/>
      <c r="D6431" s="939"/>
      <c r="E6431" s="940"/>
      <c r="F6431" s="941"/>
      <c r="G6431" s="937" t="str">
        <f t="array" ref="G6431">xlookup(F6431,'Internal Staffing Calculator'!E:E,'Internal Staffing Calculator'!C:C,"")</f>
        <v/>
      </c>
      <c r="H6431" s="932" t="str">
        <f t="array" ref="H6431">if(F6431&lt;&gt;"", iferror(index('Internal Staffing Calculator'!B$8:B23500,match(F6431,'Internal Staffing Calculator'!E$8:E23500,0)), "Not In Budget"),"")</f>
        <v/>
      </c>
      <c r="I6431" s="184"/>
      <c r="J6431" s="184"/>
      <c r="K6431" s="184"/>
      <c r="L6431" s="183"/>
    </row>
    <row r="6432">
      <c r="A6432" s="454"/>
      <c r="B6432" s="927"/>
      <c r="C6432" s="580"/>
      <c r="D6432" s="939"/>
      <c r="E6432" s="940"/>
      <c r="F6432" s="941"/>
      <c r="G6432" s="937" t="str">
        <f t="array" ref="G6432">xlookup(F6432,'Internal Staffing Calculator'!E:E,'Internal Staffing Calculator'!C:C,"")</f>
        <v/>
      </c>
      <c r="H6432" s="932" t="str">
        <f t="array" ref="H6432">if(F6432&lt;&gt;"", iferror(index('Internal Staffing Calculator'!B$8:B23500,match(F6432,'Internal Staffing Calculator'!E$8:E23500,0)), "Not In Budget"),"")</f>
        <v/>
      </c>
      <c r="I6432" s="184"/>
      <c r="J6432" s="184"/>
      <c r="K6432" s="184"/>
      <c r="L6432" s="183"/>
    </row>
    <row r="6433">
      <c r="A6433" s="454"/>
      <c r="B6433" s="927"/>
      <c r="C6433" s="580"/>
      <c r="D6433" s="939"/>
      <c r="E6433" s="940"/>
      <c r="F6433" s="941"/>
      <c r="G6433" s="937" t="str">
        <f t="array" ref="G6433">xlookup(F6433,'Internal Staffing Calculator'!E:E,'Internal Staffing Calculator'!C:C,"")</f>
        <v/>
      </c>
      <c r="H6433" s="932" t="str">
        <f t="array" ref="H6433">if(F6433&lt;&gt;"", iferror(index('Internal Staffing Calculator'!B$8:B23500,match(F6433,'Internal Staffing Calculator'!E$8:E23500,0)), "Not In Budget"),"")</f>
        <v/>
      </c>
      <c r="I6433" s="184"/>
      <c r="J6433" s="184"/>
      <c r="K6433" s="184"/>
      <c r="L6433" s="183"/>
    </row>
    <row r="6434">
      <c r="A6434" s="454"/>
      <c r="B6434" s="927"/>
      <c r="C6434" s="580"/>
      <c r="D6434" s="939"/>
      <c r="E6434" s="940"/>
      <c r="F6434" s="941"/>
      <c r="G6434" s="937" t="str">
        <f t="array" ref="G6434">xlookup(F6434,'Internal Staffing Calculator'!E:E,'Internal Staffing Calculator'!C:C,"")</f>
        <v/>
      </c>
      <c r="H6434" s="932" t="str">
        <f t="array" ref="H6434">if(F6434&lt;&gt;"", iferror(index('Internal Staffing Calculator'!B$8:B23500,match(F6434,'Internal Staffing Calculator'!E$8:E23500,0)), "Not In Budget"),"")</f>
        <v/>
      </c>
      <c r="I6434" s="184"/>
      <c r="J6434" s="184"/>
      <c r="K6434" s="184"/>
      <c r="L6434" s="183"/>
    </row>
    <row r="6435">
      <c r="A6435" s="454"/>
      <c r="B6435" s="927"/>
      <c r="C6435" s="580"/>
      <c r="D6435" s="939"/>
      <c r="E6435" s="940"/>
      <c r="F6435" s="941"/>
      <c r="G6435" s="937" t="str">
        <f t="array" ref="G6435">xlookup(F6435,'Internal Staffing Calculator'!E:E,'Internal Staffing Calculator'!C:C,"")</f>
        <v/>
      </c>
      <c r="H6435" s="932" t="str">
        <f t="array" ref="H6435">if(F6435&lt;&gt;"", iferror(index('Internal Staffing Calculator'!B$8:B23500,match(F6435,'Internal Staffing Calculator'!E$8:E23500,0)), "Not In Budget"),"")</f>
        <v/>
      </c>
      <c r="I6435" s="184"/>
      <c r="J6435" s="184"/>
      <c r="K6435" s="184"/>
      <c r="L6435" s="183"/>
    </row>
    <row r="6436">
      <c r="A6436" s="454"/>
      <c r="B6436" s="927"/>
      <c r="C6436" s="580"/>
      <c r="D6436" s="939"/>
      <c r="E6436" s="940"/>
      <c r="F6436" s="941"/>
      <c r="G6436" s="937" t="str">
        <f t="array" ref="G6436">xlookup(F6436,'Internal Staffing Calculator'!E:E,'Internal Staffing Calculator'!C:C,"")</f>
        <v/>
      </c>
      <c r="H6436" s="932" t="str">
        <f t="array" ref="H6436">if(F6436&lt;&gt;"", iferror(index('Internal Staffing Calculator'!B$8:B23500,match(F6436,'Internal Staffing Calculator'!E$8:E23500,0)), "Not In Budget"),"")</f>
        <v/>
      </c>
      <c r="I6436" s="184"/>
      <c r="J6436" s="184"/>
      <c r="K6436" s="184"/>
      <c r="L6436" s="183"/>
    </row>
    <row r="6437">
      <c r="A6437" s="454"/>
      <c r="B6437" s="927"/>
      <c r="C6437" s="580"/>
      <c r="D6437" s="939"/>
      <c r="E6437" s="940"/>
      <c r="F6437" s="941"/>
      <c r="G6437" s="937" t="str">
        <f t="array" ref="G6437">xlookup(F6437,'Internal Staffing Calculator'!E:E,'Internal Staffing Calculator'!C:C,"")</f>
        <v/>
      </c>
      <c r="H6437" s="932" t="str">
        <f t="array" ref="H6437">if(F6437&lt;&gt;"", iferror(index('Internal Staffing Calculator'!B$8:B23500,match(F6437,'Internal Staffing Calculator'!E$8:E23500,0)), "Not In Budget"),"")</f>
        <v/>
      </c>
      <c r="I6437" s="184"/>
      <c r="J6437" s="184"/>
      <c r="K6437" s="184"/>
      <c r="L6437" s="183"/>
    </row>
    <row r="6438">
      <c r="A6438" s="454"/>
      <c r="B6438" s="927"/>
      <c r="C6438" s="580"/>
      <c r="D6438" s="939"/>
      <c r="E6438" s="940"/>
      <c r="F6438" s="941"/>
      <c r="G6438" s="937" t="str">
        <f t="array" ref="G6438">xlookup(F6438,'Internal Staffing Calculator'!E:E,'Internal Staffing Calculator'!C:C,"")</f>
        <v/>
      </c>
      <c r="H6438" s="932" t="str">
        <f t="array" ref="H6438">if(F6438&lt;&gt;"", iferror(index('Internal Staffing Calculator'!B$8:B23500,match(F6438,'Internal Staffing Calculator'!E$8:E23500,0)), "Not In Budget"),"")</f>
        <v/>
      </c>
      <c r="I6438" s="184"/>
      <c r="J6438" s="184"/>
      <c r="K6438" s="184"/>
      <c r="L6438" s="183"/>
    </row>
    <row r="6439">
      <c r="A6439" s="454"/>
      <c r="B6439" s="927"/>
      <c r="C6439" s="580"/>
      <c r="D6439" s="939"/>
      <c r="E6439" s="940"/>
      <c r="F6439" s="941"/>
      <c r="G6439" s="937" t="str">
        <f t="array" ref="G6439">xlookup(F6439,'Internal Staffing Calculator'!E:E,'Internal Staffing Calculator'!C:C,"")</f>
        <v/>
      </c>
      <c r="H6439" s="932" t="str">
        <f t="array" ref="H6439">if(F6439&lt;&gt;"", iferror(index('Internal Staffing Calculator'!B$8:B23500,match(F6439,'Internal Staffing Calculator'!E$8:E23500,0)), "Not In Budget"),"")</f>
        <v/>
      </c>
      <c r="I6439" s="184"/>
      <c r="J6439" s="184"/>
      <c r="K6439" s="184"/>
      <c r="L6439" s="183"/>
    </row>
    <row r="6440">
      <c r="A6440" s="454"/>
      <c r="B6440" s="927"/>
      <c r="C6440" s="580"/>
      <c r="D6440" s="939"/>
      <c r="E6440" s="940"/>
      <c r="F6440" s="941"/>
      <c r="G6440" s="937" t="str">
        <f t="array" ref="G6440">xlookup(F6440,'Internal Staffing Calculator'!E:E,'Internal Staffing Calculator'!C:C,"")</f>
        <v/>
      </c>
      <c r="H6440" s="932" t="str">
        <f t="array" ref="H6440">if(F6440&lt;&gt;"", iferror(index('Internal Staffing Calculator'!B$8:B23500,match(F6440,'Internal Staffing Calculator'!E$8:E23500,0)), "Not In Budget"),"")</f>
        <v/>
      </c>
      <c r="I6440" s="184"/>
      <c r="J6440" s="184"/>
      <c r="K6440" s="184"/>
      <c r="L6440" s="183"/>
    </row>
    <row r="6441">
      <c r="A6441" s="454"/>
      <c r="B6441" s="927"/>
      <c r="C6441" s="580"/>
      <c r="D6441" s="939"/>
      <c r="E6441" s="940"/>
      <c r="F6441" s="941"/>
      <c r="G6441" s="937" t="str">
        <f t="array" ref="G6441">xlookup(F6441,'Internal Staffing Calculator'!E:E,'Internal Staffing Calculator'!C:C,"")</f>
        <v/>
      </c>
      <c r="H6441" s="932" t="str">
        <f t="array" ref="H6441">if(F6441&lt;&gt;"", iferror(index('Internal Staffing Calculator'!B$8:B23500,match(F6441,'Internal Staffing Calculator'!E$8:E23500,0)), "Not In Budget"),"")</f>
        <v/>
      </c>
      <c r="I6441" s="184"/>
      <c r="J6441" s="184"/>
      <c r="K6441" s="184"/>
      <c r="L6441" s="183"/>
    </row>
    <row r="6442">
      <c r="A6442" s="454"/>
      <c r="B6442" s="927"/>
      <c r="C6442" s="580"/>
      <c r="D6442" s="939"/>
      <c r="E6442" s="940"/>
      <c r="F6442" s="941"/>
      <c r="G6442" s="937" t="str">
        <f t="array" ref="G6442">xlookup(F6442,'Internal Staffing Calculator'!E:E,'Internal Staffing Calculator'!C:C,"")</f>
        <v/>
      </c>
      <c r="H6442" s="932" t="str">
        <f t="array" ref="H6442">if(F6442&lt;&gt;"", iferror(index('Internal Staffing Calculator'!B$8:B23500,match(F6442,'Internal Staffing Calculator'!E$8:E23500,0)), "Not In Budget"),"")</f>
        <v/>
      </c>
      <c r="I6442" s="184"/>
      <c r="J6442" s="184"/>
      <c r="K6442" s="184"/>
      <c r="L6442" s="183"/>
    </row>
    <row r="6443">
      <c r="A6443" s="454"/>
      <c r="B6443" s="927"/>
      <c r="C6443" s="580"/>
      <c r="D6443" s="939"/>
      <c r="E6443" s="940"/>
      <c r="F6443" s="941"/>
      <c r="G6443" s="937" t="str">
        <f t="array" ref="G6443">xlookup(F6443,'Internal Staffing Calculator'!E:E,'Internal Staffing Calculator'!C:C,"")</f>
        <v/>
      </c>
      <c r="H6443" s="932" t="str">
        <f t="array" ref="H6443">if(F6443&lt;&gt;"", iferror(index('Internal Staffing Calculator'!B$8:B23500,match(F6443,'Internal Staffing Calculator'!E$8:E23500,0)), "Not In Budget"),"")</f>
        <v/>
      </c>
      <c r="I6443" s="184"/>
      <c r="J6443" s="184"/>
      <c r="K6443" s="184"/>
      <c r="L6443" s="183"/>
    </row>
    <row r="6444">
      <c r="A6444" s="454"/>
      <c r="B6444" s="927"/>
      <c r="C6444" s="580"/>
      <c r="D6444" s="939"/>
      <c r="E6444" s="940"/>
      <c r="F6444" s="941"/>
      <c r="G6444" s="937" t="str">
        <f t="array" ref="G6444">xlookup(F6444,'Internal Staffing Calculator'!E:E,'Internal Staffing Calculator'!C:C,"")</f>
        <v/>
      </c>
      <c r="H6444" s="932" t="str">
        <f t="array" ref="H6444">if(F6444&lt;&gt;"", iferror(index('Internal Staffing Calculator'!B$8:B23500,match(F6444,'Internal Staffing Calculator'!E$8:E23500,0)), "Not In Budget"),"")</f>
        <v/>
      </c>
      <c r="I6444" s="184"/>
      <c r="J6444" s="184"/>
      <c r="K6444" s="184"/>
      <c r="L6444" s="183"/>
    </row>
    <row r="6445">
      <c r="A6445" s="454"/>
      <c r="B6445" s="927"/>
      <c r="C6445" s="580"/>
      <c r="D6445" s="939"/>
      <c r="E6445" s="940"/>
      <c r="F6445" s="941"/>
      <c r="G6445" s="937" t="str">
        <f t="array" ref="G6445">xlookup(F6445,'Internal Staffing Calculator'!E:E,'Internal Staffing Calculator'!C:C,"")</f>
        <v/>
      </c>
      <c r="H6445" s="932" t="str">
        <f t="array" ref="H6445">if(F6445&lt;&gt;"", iferror(index('Internal Staffing Calculator'!B$8:B23500,match(F6445,'Internal Staffing Calculator'!E$8:E23500,0)), "Not In Budget"),"")</f>
        <v/>
      </c>
      <c r="I6445" s="184"/>
      <c r="J6445" s="184"/>
      <c r="K6445" s="184"/>
      <c r="L6445" s="183"/>
    </row>
    <row r="6446">
      <c r="A6446" s="454"/>
      <c r="B6446" s="927"/>
      <c r="C6446" s="580"/>
      <c r="D6446" s="939"/>
      <c r="E6446" s="940"/>
      <c r="F6446" s="941"/>
      <c r="G6446" s="937" t="str">
        <f t="array" ref="G6446">xlookup(F6446,'Internal Staffing Calculator'!E:E,'Internal Staffing Calculator'!C:C,"")</f>
        <v/>
      </c>
      <c r="H6446" s="932" t="str">
        <f t="array" ref="H6446">if(F6446&lt;&gt;"", iferror(index('Internal Staffing Calculator'!B$8:B23500,match(F6446,'Internal Staffing Calculator'!E$8:E23500,0)), "Not In Budget"),"")</f>
        <v/>
      </c>
      <c r="I6446" s="184"/>
      <c r="J6446" s="184"/>
      <c r="K6446" s="184"/>
      <c r="L6446" s="183"/>
    </row>
    <row r="6447">
      <c r="A6447" s="454"/>
      <c r="B6447" s="927"/>
      <c r="C6447" s="580"/>
      <c r="D6447" s="939"/>
      <c r="E6447" s="940"/>
      <c r="F6447" s="941"/>
      <c r="G6447" s="937" t="str">
        <f t="array" ref="G6447">xlookup(F6447,'Internal Staffing Calculator'!E:E,'Internal Staffing Calculator'!C:C,"")</f>
        <v/>
      </c>
      <c r="H6447" s="932" t="str">
        <f t="array" ref="H6447">if(F6447&lt;&gt;"", iferror(index('Internal Staffing Calculator'!B$8:B23500,match(F6447,'Internal Staffing Calculator'!E$8:E23500,0)), "Not In Budget"),"")</f>
        <v/>
      </c>
      <c r="I6447" s="184"/>
      <c r="J6447" s="184"/>
      <c r="K6447" s="184"/>
      <c r="L6447" s="183"/>
    </row>
    <row r="6448">
      <c r="A6448" s="454"/>
      <c r="B6448" s="927"/>
      <c r="C6448" s="580"/>
      <c r="D6448" s="939"/>
      <c r="E6448" s="940"/>
      <c r="F6448" s="941"/>
      <c r="G6448" s="937" t="str">
        <f t="array" ref="G6448">xlookup(F6448,'Internal Staffing Calculator'!E:E,'Internal Staffing Calculator'!C:C,"")</f>
        <v/>
      </c>
      <c r="H6448" s="932" t="str">
        <f t="array" ref="H6448">if(F6448&lt;&gt;"", iferror(index('Internal Staffing Calculator'!B$8:B23500,match(F6448,'Internal Staffing Calculator'!E$8:E23500,0)), "Not In Budget"),"")</f>
        <v/>
      </c>
      <c r="I6448" s="184"/>
      <c r="J6448" s="184"/>
      <c r="K6448" s="184"/>
      <c r="L6448" s="183"/>
    </row>
    <row r="6449">
      <c r="A6449" s="454"/>
      <c r="B6449" s="927"/>
      <c r="C6449" s="580"/>
      <c r="D6449" s="939"/>
      <c r="E6449" s="940"/>
      <c r="F6449" s="941"/>
      <c r="G6449" s="937" t="str">
        <f t="array" ref="G6449">xlookup(F6449,'Internal Staffing Calculator'!E:E,'Internal Staffing Calculator'!C:C,"")</f>
        <v/>
      </c>
      <c r="H6449" s="932" t="str">
        <f t="array" ref="H6449">if(F6449&lt;&gt;"", iferror(index('Internal Staffing Calculator'!B$8:B23500,match(F6449,'Internal Staffing Calculator'!E$8:E23500,0)), "Not In Budget"),"")</f>
        <v/>
      </c>
      <c r="I6449" s="184"/>
      <c r="J6449" s="184"/>
      <c r="K6449" s="184"/>
      <c r="L6449" s="183"/>
    </row>
    <row r="6450">
      <c r="A6450" s="454"/>
      <c r="B6450" s="927"/>
      <c r="C6450" s="580"/>
      <c r="D6450" s="939"/>
      <c r="E6450" s="940"/>
      <c r="F6450" s="941"/>
      <c r="G6450" s="937" t="str">
        <f t="array" ref="G6450">xlookup(F6450,'Internal Staffing Calculator'!E:E,'Internal Staffing Calculator'!C:C,"")</f>
        <v/>
      </c>
      <c r="H6450" s="932" t="str">
        <f t="array" ref="H6450">if(F6450&lt;&gt;"", iferror(index('Internal Staffing Calculator'!B$8:B23500,match(F6450,'Internal Staffing Calculator'!E$8:E23500,0)), "Not In Budget"),"")</f>
        <v/>
      </c>
      <c r="I6450" s="184"/>
      <c r="J6450" s="184"/>
      <c r="K6450" s="184"/>
      <c r="L6450" s="183"/>
    </row>
    <row r="6451">
      <c r="A6451" s="454"/>
      <c r="B6451" s="927"/>
      <c r="C6451" s="580"/>
      <c r="D6451" s="939"/>
      <c r="E6451" s="940"/>
      <c r="F6451" s="941"/>
      <c r="G6451" s="937" t="str">
        <f t="array" ref="G6451">xlookup(F6451,'Internal Staffing Calculator'!E:E,'Internal Staffing Calculator'!C:C,"")</f>
        <v/>
      </c>
      <c r="H6451" s="932" t="str">
        <f t="array" ref="H6451">if(F6451&lt;&gt;"", iferror(index('Internal Staffing Calculator'!B$8:B23500,match(F6451,'Internal Staffing Calculator'!E$8:E23500,0)), "Not In Budget"),"")</f>
        <v/>
      </c>
      <c r="I6451" s="184"/>
      <c r="J6451" s="184"/>
      <c r="K6451" s="184"/>
      <c r="L6451" s="183"/>
    </row>
    <row r="6452">
      <c r="A6452" s="454"/>
      <c r="B6452" s="927"/>
      <c r="C6452" s="580"/>
      <c r="D6452" s="939"/>
      <c r="E6452" s="940"/>
      <c r="F6452" s="941"/>
      <c r="G6452" s="937" t="str">
        <f t="array" ref="G6452">xlookup(F6452,'Internal Staffing Calculator'!E:E,'Internal Staffing Calculator'!C:C,"")</f>
        <v/>
      </c>
      <c r="H6452" s="932" t="str">
        <f t="array" ref="H6452">if(F6452&lt;&gt;"", iferror(index('Internal Staffing Calculator'!B$8:B23500,match(F6452,'Internal Staffing Calculator'!E$8:E23500,0)), "Not In Budget"),"")</f>
        <v/>
      </c>
      <c r="I6452" s="184"/>
      <c r="J6452" s="184"/>
      <c r="K6452" s="184"/>
      <c r="L6452" s="183"/>
    </row>
    <row r="6453">
      <c r="A6453" s="454"/>
      <c r="B6453" s="927"/>
      <c r="C6453" s="580"/>
      <c r="D6453" s="939"/>
      <c r="E6453" s="940"/>
      <c r="F6453" s="941"/>
      <c r="G6453" s="937" t="str">
        <f t="array" ref="G6453">xlookup(F6453,'Internal Staffing Calculator'!E:E,'Internal Staffing Calculator'!C:C,"")</f>
        <v/>
      </c>
      <c r="H6453" s="932" t="str">
        <f t="array" ref="H6453">if(F6453&lt;&gt;"", iferror(index('Internal Staffing Calculator'!B$8:B23500,match(F6453,'Internal Staffing Calculator'!E$8:E23500,0)), "Not In Budget"),"")</f>
        <v/>
      </c>
      <c r="I6453" s="184"/>
      <c r="J6453" s="184"/>
      <c r="K6453" s="184"/>
      <c r="L6453" s="183"/>
    </row>
    <row r="6454">
      <c r="A6454" s="454"/>
      <c r="B6454" s="927"/>
      <c r="C6454" s="580"/>
      <c r="D6454" s="939"/>
      <c r="E6454" s="940"/>
      <c r="F6454" s="941"/>
      <c r="G6454" s="937" t="str">
        <f t="array" ref="G6454">xlookup(F6454,'Internal Staffing Calculator'!E:E,'Internal Staffing Calculator'!C:C,"")</f>
        <v/>
      </c>
      <c r="H6454" s="932" t="str">
        <f t="array" ref="H6454">if(F6454&lt;&gt;"", iferror(index('Internal Staffing Calculator'!B$8:B23500,match(F6454,'Internal Staffing Calculator'!E$8:E23500,0)), "Not In Budget"),"")</f>
        <v/>
      </c>
      <c r="I6454" s="184"/>
      <c r="J6454" s="184"/>
      <c r="K6454" s="184"/>
      <c r="L6454" s="183"/>
    </row>
    <row r="6455">
      <c r="A6455" s="454"/>
      <c r="B6455" s="927"/>
      <c r="C6455" s="580"/>
      <c r="D6455" s="939"/>
      <c r="E6455" s="940"/>
      <c r="F6455" s="941"/>
      <c r="G6455" s="937" t="str">
        <f t="array" ref="G6455">xlookup(F6455,'Internal Staffing Calculator'!E:E,'Internal Staffing Calculator'!C:C,"")</f>
        <v/>
      </c>
      <c r="H6455" s="932" t="str">
        <f t="array" ref="H6455">if(F6455&lt;&gt;"", iferror(index('Internal Staffing Calculator'!B$8:B23500,match(F6455,'Internal Staffing Calculator'!E$8:E23500,0)), "Not In Budget"),"")</f>
        <v/>
      </c>
      <c r="I6455" s="184"/>
      <c r="J6455" s="184"/>
      <c r="K6455" s="184"/>
      <c r="L6455" s="183"/>
    </row>
    <row r="6456">
      <c r="A6456" s="454"/>
      <c r="B6456" s="927"/>
      <c r="C6456" s="580"/>
      <c r="D6456" s="939"/>
      <c r="E6456" s="940"/>
      <c r="F6456" s="941"/>
      <c r="G6456" s="937" t="str">
        <f t="array" ref="G6456">xlookup(F6456,'Internal Staffing Calculator'!E:E,'Internal Staffing Calculator'!C:C,"")</f>
        <v/>
      </c>
      <c r="H6456" s="932" t="str">
        <f t="array" ref="H6456">if(F6456&lt;&gt;"", iferror(index('Internal Staffing Calculator'!B$8:B23500,match(F6456,'Internal Staffing Calculator'!E$8:E23500,0)), "Not In Budget"),"")</f>
        <v/>
      </c>
      <c r="I6456" s="184"/>
      <c r="J6456" s="184"/>
      <c r="K6456" s="184"/>
      <c r="L6456" s="183"/>
    </row>
    <row r="6457">
      <c r="A6457" s="454"/>
      <c r="B6457" s="927"/>
      <c r="C6457" s="580"/>
      <c r="D6457" s="939"/>
      <c r="E6457" s="940"/>
      <c r="F6457" s="941"/>
      <c r="G6457" s="937" t="str">
        <f t="array" ref="G6457">xlookup(F6457,'Internal Staffing Calculator'!E:E,'Internal Staffing Calculator'!C:C,"")</f>
        <v/>
      </c>
      <c r="H6457" s="932" t="str">
        <f t="array" ref="H6457">if(F6457&lt;&gt;"", iferror(index('Internal Staffing Calculator'!B$8:B23500,match(F6457,'Internal Staffing Calculator'!E$8:E23500,0)), "Not In Budget"),"")</f>
        <v/>
      </c>
      <c r="I6457" s="184"/>
      <c r="J6457" s="184"/>
      <c r="K6457" s="184"/>
      <c r="L6457" s="183"/>
    </row>
    <row r="6458">
      <c r="A6458" s="454"/>
      <c r="B6458" s="927"/>
      <c r="C6458" s="580"/>
      <c r="D6458" s="939"/>
      <c r="E6458" s="940"/>
      <c r="F6458" s="941"/>
      <c r="G6458" s="937" t="str">
        <f t="array" ref="G6458">xlookup(F6458,'Internal Staffing Calculator'!E:E,'Internal Staffing Calculator'!C:C,"")</f>
        <v/>
      </c>
      <c r="H6458" s="932" t="str">
        <f t="array" ref="H6458">if(F6458&lt;&gt;"", iferror(index('Internal Staffing Calculator'!B$8:B23500,match(F6458,'Internal Staffing Calculator'!E$8:E23500,0)), "Not In Budget"),"")</f>
        <v/>
      </c>
      <c r="I6458" s="184"/>
      <c r="J6458" s="184"/>
      <c r="K6458" s="184"/>
      <c r="L6458" s="183"/>
    </row>
    <row r="6459">
      <c r="A6459" s="454"/>
      <c r="B6459" s="927"/>
      <c r="C6459" s="580"/>
      <c r="D6459" s="939"/>
      <c r="E6459" s="940"/>
      <c r="F6459" s="941"/>
      <c r="G6459" s="937" t="str">
        <f t="array" ref="G6459">xlookup(F6459,'Internal Staffing Calculator'!E:E,'Internal Staffing Calculator'!C:C,"")</f>
        <v/>
      </c>
      <c r="H6459" s="932" t="str">
        <f t="array" ref="H6459">if(F6459&lt;&gt;"", iferror(index('Internal Staffing Calculator'!B$8:B23500,match(F6459,'Internal Staffing Calculator'!E$8:E23500,0)), "Not In Budget"),"")</f>
        <v/>
      </c>
      <c r="I6459" s="184"/>
      <c r="J6459" s="184"/>
      <c r="K6459" s="184"/>
      <c r="L6459" s="183"/>
    </row>
    <row r="6460">
      <c r="A6460" s="454"/>
      <c r="B6460" s="927"/>
      <c r="C6460" s="580"/>
      <c r="D6460" s="939"/>
      <c r="E6460" s="940"/>
      <c r="F6460" s="941"/>
      <c r="G6460" s="937" t="str">
        <f t="array" ref="G6460">xlookup(F6460,'Internal Staffing Calculator'!E:E,'Internal Staffing Calculator'!C:C,"")</f>
        <v/>
      </c>
      <c r="H6460" s="932" t="str">
        <f t="array" ref="H6460">if(F6460&lt;&gt;"", iferror(index('Internal Staffing Calculator'!B$8:B23500,match(F6460,'Internal Staffing Calculator'!E$8:E23500,0)), "Not In Budget"),"")</f>
        <v/>
      </c>
      <c r="I6460" s="184"/>
      <c r="J6460" s="184"/>
      <c r="K6460" s="184"/>
      <c r="L6460" s="183"/>
    </row>
    <row r="6461">
      <c r="A6461" s="454"/>
      <c r="B6461" s="927"/>
      <c r="C6461" s="580"/>
      <c r="D6461" s="939"/>
      <c r="E6461" s="940"/>
      <c r="F6461" s="941"/>
      <c r="G6461" s="937" t="str">
        <f t="array" ref="G6461">xlookup(F6461,'Internal Staffing Calculator'!E:E,'Internal Staffing Calculator'!C:C,"")</f>
        <v/>
      </c>
      <c r="H6461" s="932" t="str">
        <f t="array" ref="H6461">if(F6461&lt;&gt;"", iferror(index('Internal Staffing Calculator'!B$8:B23500,match(F6461,'Internal Staffing Calculator'!E$8:E23500,0)), "Not In Budget"),"")</f>
        <v/>
      </c>
      <c r="I6461" s="184"/>
      <c r="J6461" s="184"/>
      <c r="K6461" s="184"/>
      <c r="L6461" s="183"/>
    </row>
    <row r="6462">
      <c r="A6462" s="454"/>
      <c r="B6462" s="927"/>
      <c r="C6462" s="580"/>
      <c r="D6462" s="939"/>
      <c r="E6462" s="940"/>
      <c r="F6462" s="941"/>
      <c r="G6462" s="937" t="str">
        <f t="array" ref="G6462">xlookup(F6462,'Internal Staffing Calculator'!E:E,'Internal Staffing Calculator'!C:C,"")</f>
        <v/>
      </c>
      <c r="H6462" s="932" t="str">
        <f t="array" ref="H6462">if(F6462&lt;&gt;"", iferror(index('Internal Staffing Calculator'!B$8:B23500,match(F6462,'Internal Staffing Calculator'!E$8:E23500,0)), "Not In Budget"),"")</f>
        <v/>
      </c>
      <c r="I6462" s="184"/>
      <c r="J6462" s="184"/>
      <c r="K6462" s="184"/>
      <c r="L6462" s="183"/>
    </row>
    <row r="6463">
      <c r="A6463" s="454"/>
      <c r="B6463" s="927"/>
      <c r="C6463" s="580"/>
      <c r="D6463" s="939"/>
      <c r="E6463" s="940"/>
      <c r="F6463" s="941"/>
      <c r="G6463" s="937" t="str">
        <f t="array" ref="G6463">xlookup(F6463,'Internal Staffing Calculator'!E:E,'Internal Staffing Calculator'!C:C,"")</f>
        <v/>
      </c>
      <c r="H6463" s="932" t="str">
        <f t="array" ref="H6463">if(F6463&lt;&gt;"", iferror(index('Internal Staffing Calculator'!B$8:B23500,match(F6463,'Internal Staffing Calculator'!E$8:E23500,0)), "Not In Budget"),"")</f>
        <v/>
      </c>
      <c r="I6463" s="184"/>
      <c r="J6463" s="184"/>
      <c r="K6463" s="184"/>
      <c r="L6463" s="183"/>
    </row>
    <row r="6464">
      <c r="A6464" s="454"/>
      <c r="B6464" s="927"/>
      <c r="C6464" s="580"/>
      <c r="D6464" s="939"/>
      <c r="E6464" s="940"/>
      <c r="F6464" s="941"/>
      <c r="G6464" s="937" t="str">
        <f t="array" ref="G6464">xlookup(F6464,'Internal Staffing Calculator'!E:E,'Internal Staffing Calculator'!C:C,"")</f>
        <v/>
      </c>
      <c r="H6464" s="932" t="str">
        <f t="array" ref="H6464">if(F6464&lt;&gt;"", iferror(index('Internal Staffing Calculator'!B$8:B23500,match(F6464,'Internal Staffing Calculator'!E$8:E23500,0)), "Not In Budget"),"")</f>
        <v/>
      </c>
      <c r="I6464" s="184"/>
      <c r="J6464" s="184"/>
      <c r="K6464" s="184"/>
      <c r="L6464" s="183"/>
    </row>
    <row r="6465">
      <c r="A6465" s="454"/>
      <c r="B6465" s="927"/>
      <c r="C6465" s="580"/>
      <c r="D6465" s="939"/>
      <c r="E6465" s="940"/>
      <c r="F6465" s="941"/>
      <c r="G6465" s="937" t="str">
        <f t="array" ref="G6465">xlookup(F6465,'Internal Staffing Calculator'!E:E,'Internal Staffing Calculator'!C:C,"")</f>
        <v/>
      </c>
      <c r="H6465" s="932" t="str">
        <f t="array" ref="H6465">if(F6465&lt;&gt;"", iferror(index('Internal Staffing Calculator'!B$8:B23500,match(F6465,'Internal Staffing Calculator'!E$8:E23500,0)), "Not In Budget"),"")</f>
        <v/>
      </c>
      <c r="I6465" s="184"/>
      <c r="J6465" s="184"/>
      <c r="K6465" s="184"/>
      <c r="L6465" s="183"/>
    </row>
    <row r="6466">
      <c r="A6466" s="454"/>
      <c r="B6466" s="927"/>
      <c r="C6466" s="580"/>
      <c r="D6466" s="939"/>
      <c r="E6466" s="940"/>
      <c r="F6466" s="941"/>
      <c r="G6466" s="937" t="str">
        <f t="array" ref="G6466">xlookup(F6466,'Internal Staffing Calculator'!E:E,'Internal Staffing Calculator'!C:C,"")</f>
        <v/>
      </c>
      <c r="H6466" s="932" t="str">
        <f t="array" ref="H6466">if(F6466&lt;&gt;"", iferror(index('Internal Staffing Calculator'!B$8:B23500,match(F6466,'Internal Staffing Calculator'!E$8:E23500,0)), "Not In Budget"),"")</f>
        <v/>
      </c>
      <c r="I6466" s="184"/>
      <c r="J6466" s="184"/>
      <c r="K6466" s="184"/>
      <c r="L6466" s="183"/>
    </row>
    <row r="6467">
      <c r="A6467" s="454"/>
      <c r="B6467" s="927"/>
      <c r="C6467" s="580"/>
      <c r="D6467" s="939"/>
      <c r="E6467" s="940"/>
      <c r="F6467" s="941"/>
      <c r="G6467" s="937" t="str">
        <f t="array" ref="G6467">xlookup(F6467,'Internal Staffing Calculator'!E:E,'Internal Staffing Calculator'!C:C,"")</f>
        <v/>
      </c>
      <c r="H6467" s="932" t="str">
        <f t="array" ref="H6467">if(F6467&lt;&gt;"", iferror(index('Internal Staffing Calculator'!B$8:B23500,match(F6467,'Internal Staffing Calculator'!E$8:E23500,0)), "Not In Budget"),"")</f>
        <v/>
      </c>
      <c r="I6467" s="184"/>
      <c r="J6467" s="184"/>
      <c r="K6467" s="184"/>
      <c r="L6467" s="183"/>
    </row>
    <row r="6468">
      <c r="A6468" s="454"/>
      <c r="B6468" s="927"/>
      <c r="C6468" s="580"/>
      <c r="D6468" s="939"/>
      <c r="E6468" s="940"/>
      <c r="F6468" s="941"/>
      <c r="G6468" s="937" t="str">
        <f t="array" ref="G6468">xlookup(F6468,'Internal Staffing Calculator'!E:E,'Internal Staffing Calculator'!C:C,"")</f>
        <v/>
      </c>
      <c r="H6468" s="932" t="str">
        <f t="array" ref="H6468">if(F6468&lt;&gt;"", iferror(index('Internal Staffing Calculator'!B$8:B23500,match(F6468,'Internal Staffing Calculator'!E$8:E23500,0)), "Not In Budget"),"")</f>
        <v/>
      </c>
      <c r="I6468" s="184"/>
      <c r="J6468" s="184"/>
      <c r="K6468" s="184"/>
      <c r="L6468" s="183"/>
    </row>
    <row r="6469">
      <c r="A6469" s="454"/>
      <c r="B6469" s="927"/>
      <c r="C6469" s="580"/>
      <c r="D6469" s="939"/>
      <c r="E6469" s="940"/>
      <c r="F6469" s="941"/>
      <c r="G6469" s="937" t="str">
        <f t="array" ref="G6469">xlookup(F6469,'Internal Staffing Calculator'!E:E,'Internal Staffing Calculator'!C:C,"")</f>
        <v/>
      </c>
      <c r="H6469" s="932" t="str">
        <f t="array" ref="H6469">if(F6469&lt;&gt;"", iferror(index('Internal Staffing Calculator'!B$8:B23500,match(F6469,'Internal Staffing Calculator'!E$8:E23500,0)), "Not In Budget"),"")</f>
        <v/>
      </c>
      <c r="I6469" s="184"/>
      <c r="J6469" s="184"/>
      <c r="K6469" s="184"/>
      <c r="L6469" s="183"/>
    </row>
    <row r="6470">
      <c r="A6470" s="454"/>
      <c r="B6470" s="927"/>
      <c r="C6470" s="580"/>
      <c r="D6470" s="939"/>
      <c r="E6470" s="940"/>
      <c r="F6470" s="941"/>
      <c r="G6470" s="937" t="str">
        <f t="array" ref="G6470">xlookup(F6470,'Internal Staffing Calculator'!E:E,'Internal Staffing Calculator'!C:C,"")</f>
        <v/>
      </c>
      <c r="H6470" s="932" t="str">
        <f t="array" ref="H6470">if(F6470&lt;&gt;"", iferror(index('Internal Staffing Calculator'!B$8:B23500,match(F6470,'Internal Staffing Calculator'!E$8:E23500,0)), "Not In Budget"),"")</f>
        <v/>
      </c>
      <c r="I6470" s="184"/>
      <c r="J6470" s="184"/>
      <c r="K6470" s="184"/>
      <c r="L6470" s="183"/>
    </row>
    <row r="6471">
      <c r="A6471" s="454"/>
      <c r="B6471" s="927"/>
      <c r="C6471" s="580"/>
      <c r="D6471" s="939"/>
      <c r="E6471" s="940"/>
      <c r="F6471" s="941"/>
      <c r="G6471" s="937" t="str">
        <f t="array" ref="G6471">xlookup(F6471,'Internal Staffing Calculator'!E:E,'Internal Staffing Calculator'!C:C,"")</f>
        <v/>
      </c>
      <c r="H6471" s="932" t="str">
        <f t="array" ref="H6471">if(F6471&lt;&gt;"", iferror(index('Internal Staffing Calculator'!B$8:B23500,match(F6471,'Internal Staffing Calculator'!E$8:E23500,0)), "Not In Budget"),"")</f>
        <v/>
      </c>
      <c r="I6471" s="184"/>
      <c r="J6471" s="184"/>
      <c r="K6471" s="184"/>
      <c r="L6471" s="183"/>
    </row>
    <row r="6472">
      <c r="A6472" s="454"/>
      <c r="B6472" s="927"/>
      <c r="C6472" s="580"/>
      <c r="D6472" s="939"/>
      <c r="E6472" s="940"/>
      <c r="F6472" s="941"/>
      <c r="G6472" s="937" t="str">
        <f t="array" ref="G6472">xlookup(F6472,'Internal Staffing Calculator'!E:E,'Internal Staffing Calculator'!C:C,"")</f>
        <v/>
      </c>
      <c r="H6472" s="932" t="str">
        <f t="array" ref="H6472">if(F6472&lt;&gt;"", iferror(index('Internal Staffing Calculator'!B$8:B23500,match(F6472,'Internal Staffing Calculator'!E$8:E23500,0)), "Not In Budget"),"")</f>
        <v/>
      </c>
      <c r="I6472" s="184"/>
      <c r="J6472" s="184"/>
      <c r="K6472" s="184"/>
      <c r="L6472" s="183"/>
    </row>
    <row r="6473">
      <c r="A6473" s="454"/>
      <c r="B6473" s="927"/>
      <c r="C6473" s="580"/>
      <c r="D6473" s="939"/>
      <c r="E6473" s="940"/>
      <c r="F6473" s="941"/>
      <c r="G6473" s="937" t="str">
        <f t="array" ref="G6473">xlookup(F6473,'Internal Staffing Calculator'!E:E,'Internal Staffing Calculator'!C:C,"")</f>
        <v/>
      </c>
      <c r="H6473" s="932" t="str">
        <f t="array" ref="H6473">if(F6473&lt;&gt;"", iferror(index('Internal Staffing Calculator'!B$8:B23500,match(F6473,'Internal Staffing Calculator'!E$8:E23500,0)), "Not In Budget"),"")</f>
        <v/>
      </c>
      <c r="I6473" s="184"/>
      <c r="J6473" s="184"/>
      <c r="K6473" s="184"/>
      <c r="L6473" s="183"/>
    </row>
    <row r="6474">
      <c r="A6474" s="454"/>
      <c r="B6474" s="927"/>
      <c r="C6474" s="580"/>
      <c r="D6474" s="939"/>
      <c r="E6474" s="940"/>
      <c r="F6474" s="941"/>
      <c r="G6474" s="937" t="str">
        <f t="array" ref="G6474">xlookup(F6474,'Internal Staffing Calculator'!E:E,'Internal Staffing Calculator'!C:C,"")</f>
        <v/>
      </c>
      <c r="H6474" s="932" t="str">
        <f t="array" ref="H6474">if(F6474&lt;&gt;"", iferror(index('Internal Staffing Calculator'!B$8:B23500,match(F6474,'Internal Staffing Calculator'!E$8:E23500,0)), "Not In Budget"),"")</f>
        <v/>
      </c>
      <c r="I6474" s="184"/>
      <c r="J6474" s="184"/>
      <c r="K6474" s="184"/>
      <c r="L6474" s="183"/>
    </row>
    <row r="6475">
      <c r="A6475" s="454"/>
      <c r="B6475" s="927"/>
      <c r="C6475" s="580"/>
      <c r="D6475" s="939"/>
      <c r="E6475" s="940"/>
      <c r="F6475" s="941"/>
      <c r="G6475" s="937" t="str">
        <f t="array" ref="G6475">xlookup(F6475,'Internal Staffing Calculator'!E:E,'Internal Staffing Calculator'!C:C,"")</f>
        <v/>
      </c>
      <c r="H6475" s="932" t="str">
        <f t="array" ref="H6475">if(F6475&lt;&gt;"", iferror(index('Internal Staffing Calculator'!B$8:B23500,match(F6475,'Internal Staffing Calculator'!E$8:E23500,0)), "Not In Budget"),"")</f>
        <v/>
      </c>
      <c r="I6475" s="184"/>
      <c r="J6475" s="184"/>
      <c r="K6475" s="184"/>
      <c r="L6475" s="183"/>
    </row>
    <row r="6476">
      <c r="A6476" s="454"/>
      <c r="B6476" s="927"/>
      <c r="C6476" s="580"/>
      <c r="D6476" s="939"/>
      <c r="E6476" s="940"/>
      <c r="F6476" s="941"/>
      <c r="G6476" s="937" t="str">
        <f t="array" ref="G6476">xlookup(F6476,'Internal Staffing Calculator'!E:E,'Internal Staffing Calculator'!C:C,"")</f>
        <v/>
      </c>
      <c r="H6476" s="932" t="str">
        <f t="array" ref="H6476">if(F6476&lt;&gt;"", iferror(index('Internal Staffing Calculator'!B$8:B23500,match(F6476,'Internal Staffing Calculator'!E$8:E23500,0)), "Not In Budget"),"")</f>
        <v/>
      </c>
      <c r="I6476" s="184"/>
      <c r="J6476" s="184"/>
      <c r="K6476" s="184"/>
      <c r="L6476" s="183"/>
    </row>
    <row r="6477">
      <c r="A6477" s="454"/>
      <c r="B6477" s="927"/>
      <c r="C6477" s="580"/>
      <c r="D6477" s="939"/>
      <c r="E6477" s="940"/>
      <c r="F6477" s="941"/>
      <c r="G6477" s="937" t="str">
        <f t="array" ref="G6477">xlookup(F6477,'Internal Staffing Calculator'!E:E,'Internal Staffing Calculator'!C:C,"")</f>
        <v/>
      </c>
      <c r="H6477" s="932" t="str">
        <f t="array" ref="H6477">if(F6477&lt;&gt;"", iferror(index('Internal Staffing Calculator'!B$8:B23500,match(F6477,'Internal Staffing Calculator'!E$8:E23500,0)), "Not In Budget"),"")</f>
        <v/>
      </c>
      <c r="I6477" s="184"/>
      <c r="J6477" s="184"/>
      <c r="K6477" s="184"/>
      <c r="L6477" s="183"/>
    </row>
    <row r="6478">
      <c r="A6478" s="454"/>
      <c r="B6478" s="927"/>
      <c r="C6478" s="580"/>
      <c r="D6478" s="939"/>
      <c r="E6478" s="940"/>
      <c r="F6478" s="941"/>
      <c r="G6478" s="937" t="str">
        <f t="array" ref="G6478">xlookup(F6478,'Internal Staffing Calculator'!E:E,'Internal Staffing Calculator'!C:C,"")</f>
        <v/>
      </c>
      <c r="H6478" s="932" t="str">
        <f t="array" ref="H6478">if(F6478&lt;&gt;"", iferror(index('Internal Staffing Calculator'!B$8:B23500,match(F6478,'Internal Staffing Calculator'!E$8:E23500,0)), "Not In Budget"),"")</f>
        <v/>
      </c>
      <c r="I6478" s="184"/>
      <c r="J6478" s="184"/>
      <c r="K6478" s="184"/>
      <c r="L6478" s="183"/>
    </row>
    <row r="6479">
      <c r="A6479" s="454"/>
      <c r="B6479" s="927"/>
      <c r="C6479" s="580"/>
      <c r="D6479" s="939"/>
      <c r="E6479" s="940"/>
      <c r="F6479" s="941"/>
      <c r="G6479" s="937" t="str">
        <f t="array" ref="G6479">xlookup(F6479,'Internal Staffing Calculator'!E:E,'Internal Staffing Calculator'!C:C,"")</f>
        <v/>
      </c>
      <c r="H6479" s="932" t="str">
        <f t="array" ref="H6479">if(F6479&lt;&gt;"", iferror(index('Internal Staffing Calculator'!B$8:B23500,match(F6479,'Internal Staffing Calculator'!E$8:E23500,0)), "Not In Budget"),"")</f>
        <v/>
      </c>
      <c r="I6479" s="184"/>
      <c r="J6479" s="184"/>
      <c r="K6479" s="184"/>
      <c r="L6479" s="183"/>
    </row>
    <row r="6480">
      <c r="A6480" s="454"/>
      <c r="B6480" s="927"/>
      <c r="C6480" s="580"/>
      <c r="D6480" s="939"/>
      <c r="E6480" s="940"/>
      <c r="F6480" s="941"/>
      <c r="G6480" s="937" t="str">
        <f t="array" ref="G6480">xlookup(F6480,'Internal Staffing Calculator'!E:E,'Internal Staffing Calculator'!C:C,"")</f>
        <v/>
      </c>
      <c r="H6480" s="932" t="str">
        <f t="array" ref="H6480">if(F6480&lt;&gt;"", iferror(index('Internal Staffing Calculator'!B$8:B23500,match(F6480,'Internal Staffing Calculator'!E$8:E23500,0)), "Not In Budget"),"")</f>
        <v/>
      </c>
      <c r="I6480" s="184"/>
      <c r="J6480" s="184"/>
      <c r="K6480" s="184"/>
      <c r="L6480" s="183"/>
    </row>
    <row r="6481">
      <c r="A6481" s="454"/>
      <c r="B6481" s="927"/>
      <c r="C6481" s="580"/>
      <c r="D6481" s="939"/>
      <c r="E6481" s="940"/>
      <c r="F6481" s="941"/>
      <c r="G6481" s="937" t="str">
        <f t="array" ref="G6481">xlookup(F6481,'Internal Staffing Calculator'!E:E,'Internal Staffing Calculator'!C:C,"")</f>
        <v/>
      </c>
      <c r="H6481" s="932" t="str">
        <f t="array" ref="H6481">if(F6481&lt;&gt;"", iferror(index('Internal Staffing Calculator'!B$8:B23500,match(F6481,'Internal Staffing Calculator'!E$8:E23500,0)), "Not In Budget"),"")</f>
        <v/>
      </c>
      <c r="I6481" s="184"/>
      <c r="J6481" s="184"/>
      <c r="K6481" s="184"/>
      <c r="L6481" s="183"/>
    </row>
    <row r="6482">
      <c r="A6482" s="454"/>
      <c r="B6482" s="927"/>
      <c r="C6482" s="580"/>
      <c r="D6482" s="939"/>
      <c r="E6482" s="940"/>
      <c r="F6482" s="941"/>
      <c r="G6482" s="937" t="str">
        <f t="array" ref="G6482">xlookup(F6482,'Internal Staffing Calculator'!E:E,'Internal Staffing Calculator'!C:C,"")</f>
        <v/>
      </c>
      <c r="H6482" s="932" t="str">
        <f t="array" ref="H6482">if(F6482&lt;&gt;"", iferror(index('Internal Staffing Calculator'!B$8:B23500,match(F6482,'Internal Staffing Calculator'!E$8:E23500,0)), "Not In Budget"),"")</f>
        <v/>
      </c>
      <c r="I6482" s="184"/>
      <c r="J6482" s="184"/>
      <c r="K6482" s="184"/>
      <c r="L6482" s="183"/>
    </row>
    <row r="6483">
      <c r="A6483" s="454"/>
      <c r="B6483" s="927"/>
      <c r="C6483" s="580"/>
      <c r="D6483" s="939"/>
      <c r="E6483" s="940"/>
      <c r="F6483" s="941"/>
      <c r="G6483" s="937" t="str">
        <f t="array" ref="G6483">xlookup(F6483,'Internal Staffing Calculator'!E:E,'Internal Staffing Calculator'!C:C,"")</f>
        <v/>
      </c>
      <c r="H6483" s="932" t="str">
        <f t="array" ref="H6483">if(F6483&lt;&gt;"", iferror(index('Internal Staffing Calculator'!B$8:B23500,match(F6483,'Internal Staffing Calculator'!E$8:E23500,0)), "Not In Budget"),"")</f>
        <v/>
      </c>
      <c r="I6483" s="184"/>
      <c r="J6483" s="184"/>
      <c r="K6483" s="184"/>
      <c r="L6483" s="183"/>
    </row>
    <row r="6484">
      <c r="A6484" s="454"/>
      <c r="B6484" s="927"/>
      <c r="C6484" s="580"/>
      <c r="D6484" s="939"/>
      <c r="E6484" s="940"/>
      <c r="F6484" s="941"/>
      <c r="G6484" s="937" t="str">
        <f t="array" ref="G6484">xlookup(F6484,'Internal Staffing Calculator'!E:E,'Internal Staffing Calculator'!C:C,"")</f>
        <v/>
      </c>
      <c r="H6484" s="932" t="str">
        <f t="array" ref="H6484">if(F6484&lt;&gt;"", iferror(index('Internal Staffing Calculator'!B$8:B23500,match(F6484,'Internal Staffing Calculator'!E$8:E23500,0)), "Not In Budget"),"")</f>
        <v/>
      </c>
      <c r="I6484" s="184"/>
      <c r="J6484" s="184"/>
      <c r="K6484" s="184"/>
      <c r="L6484" s="183"/>
    </row>
    <row r="6485">
      <c r="A6485" s="454"/>
      <c r="B6485" s="927"/>
      <c r="C6485" s="580"/>
      <c r="D6485" s="939"/>
      <c r="E6485" s="940"/>
      <c r="F6485" s="941"/>
      <c r="G6485" s="937" t="str">
        <f t="array" ref="G6485">xlookup(F6485,'Internal Staffing Calculator'!E:E,'Internal Staffing Calculator'!C:C,"")</f>
        <v/>
      </c>
      <c r="H6485" s="932" t="str">
        <f t="array" ref="H6485">if(F6485&lt;&gt;"", iferror(index('Internal Staffing Calculator'!B$8:B23500,match(F6485,'Internal Staffing Calculator'!E$8:E23500,0)), "Not In Budget"),"")</f>
        <v/>
      </c>
      <c r="I6485" s="184"/>
      <c r="J6485" s="184"/>
      <c r="K6485" s="184"/>
      <c r="L6485" s="183"/>
    </row>
    <row r="6486">
      <c r="A6486" s="454"/>
      <c r="B6486" s="927"/>
      <c r="C6486" s="580"/>
      <c r="D6486" s="939"/>
      <c r="E6486" s="940"/>
      <c r="F6486" s="941"/>
      <c r="G6486" s="937" t="str">
        <f t="array" ref="G6486">xlookup(F6486,'Internal Staffing Calculator'!E:E,'Internal Staffing Calculator'!C:C,"")</f>
        <v/>
      </c>
      <c r="H6486" s="932" t="str">
        <f t="array" ref="H6486">if(F6486&lt;&gt;"", iferror(index('Internal Staffing Calculator'!B$8:B23500,match(F6486,'Internal Staffing Calculator'!E$8:E23500,0)), "Not In Budget"),"")</f>
        <v/>
      </c>
      <c r="I6486" s="184"/>
      <c r="J6486" s="184"/>
      <c r="K6486" s="184"/>
      <c r="L6486" s="183"/>
    </row>
    <row r="6487">
      <c r="A6487" s="454"/>
      <c r="B6487" s="927"/>
      <c r="C6487" s="580"/>
      <c r="D6487" s="939"/>
      <c r="E6487" s="940"/>
      <c r="F6487" s="941"/>
      <c r="G6487" s="937" t="str">
        <f t="array" ref="G6487">xlookup(F6487,'Internal Staffing Calculator'!E:E,'Internal Staffing Calculator'!C:C,"")</f>
        <v/>
      </c>
      <c r="H6487" s="932" t="str">
        <f t="array" ref="H6487">if(F6487&lt;&gt;"", iferror(index('Internal Staffing Calculator'!B$8:B23500,match(F6487,'Internal Staffing Calculator'!E$8:E23500,0)), "Not In Budget"),"")</f>
        <v/>
      </c>
      <c r="I6487" s="184"/>
      <c r="J6487" s="184"/>
      <c r="K6487" s="184"/>
      <c r="L6487" s="183"/>
    </row>
    <row r="6488">
      <c r="A6488" s="454"/>
      <c r="B6488" s="927"/>
      <c r="C6488" s="580"/>
      <c r="D6488" s="939"/>
      <c r="E6488" s="940"/>
      <c r="F6488" s="941"/>
      <c r="G6488" s="937" t="str">
        <f t="array" ref="G6488">xlookup(F6488,'Internal Staffing Calculator'!E:E,'Internal Staffing Calculator'!C:C,"")</f>
        <v/>
      </c>
      <c r="H6488" s="932" t="str">
        <f t="array" ref="H6488">if(F6488&lt;&gt;"", iferror(index('Internal Staffing Calculator'!B$8:B23500,match(F6488,'Internal Staffing Calculator'!E$8:E23500,0)), "Not In Budget"),"")</f>
        <v/>
      </c>
      <c r="I6488" s="184"/>
      <c r="J6488" s="184"/>
      <c r="K6488" s="184"/>
      <c r="L6488" s="183"/>
    </row>
    <row r="6489">
      <c r="A6489" s="454"/>
      <c r="B6489" s="927"/>
      <c r="C6489" s="580"/>
      <c r="D6489" s="939"/>
      <c r="E6489" s="940"/>
      <c r="F6489" s="941"/>
      <c r="G6489" s="937" t="str">
        <f t="array" ref="G6489">xlookup(F6489,'Internal Staffing Calculator'!E:E,'Internal Staffing Calculator'!C:C,"")</f>
        <v/>
      </c>
      <c r="H6489" s="932" t="str">
        <f t="array" ref="H6489">if(F6489&lt;&gt;"", iferror(index('Internal Staffing Calculator'!B$8:B23500,match(F6489,'Internal Staffing Calculator'!E$8:E23500,0)), "Not In Budget"),"")</f>
        <v/>
      </c>
      <c r="I6489" s="184"/>
      <c r="J6489" s="184"/>
      <c r="K6489" s="184"/>
      <c r="L6489" s="183"/>
    </row>
    <row r="6490">
      <c r="A6490" s="454"/>
      <c r="B6490" s="927"/>
      <c r="C6490" s="580"/>
      <c r="D6490" s="939"/>
      <c r="E6490" s="940"/>
      <c r="F6490" s="941"/>
      <c r="G6490" s="937" t="str">
        <f t="array" ref="G6490">xlookup(F6490,'Internal Staffing Calculator'!E:E,'Internal Staffing Calculator'!C:C,"")</f>
        <v/>
      </c>
      <c r="H6490" s="932" t="str">
        <f t="array" ref="H6490">if(F6490&lt;&gt;"", iferror(index('Internal Staffing Calculator'!B$8:B23500,match(F6490,'Internal Staffing Calculator'!E$8:E23500,0)), "Not In Budget"),"")</f>
        <v/>
      </c>
      <c r="I6490" s="184"/>
      <c r="J6490" s="184"/>
      <c r="K6490" s="184"/>
      <c r="L6490" s="183"/>
    </row>
    <row r="6491">
      <c r="A6491" s="454"/>
      <c r="B6491" s="927"/>
      <c r="C6491" s="580"/>
      <c r="D6491" s="939"/>
      <c r="E6491" s="940"/>
      <c r="F6491" s="941"/>
      <c r="G6491" s="937" t="str">
        <f t="array" ref="G6491">xlookup(F6491,'Internal Staffing Calculator'!E:E,'Internal Staffing Calculator'!C:C,"")</f>
        <v/>
      </c>
      <c r="H6491" s="932" t="str">
        <f t="array" ref="H6491">if(F6491&lt;&gt;"", iferror(index('Internal Staffing Calculator'!B$8:B23500,match(F6491,'Internal Staffing Calculator'!E$8:E23500,0)), "Not In Budget"),"")</f>
        <v/>
      </c>
      <c r="I6491" s="184"/>
      <c r="J6491" s="184"/>
      <c r="K6491" s="184"/>
      <c r="L6491" s="183"/>
    </row>
    <row r="6492">
      <c r="A6492" s="454"/>
      <c r="B6492" s="927"/>
      <c r="C6492" s="580"/>
      <c r="D6492" s="939"/>
      <c r="E6492" s="940"/>
      <c r="F6492" s="941"/>
      <c r="G6492" s="937" t="str">
        <f t="array" ref="G6492">xlookup(F6492,'Internal Staffing Calculator'!E:E,'Internal Staffing Calculator'!C:C,"")</f>
        <v/>
      </c>
      <c r="H6492" s="932" t="str">
        <f t="array" ref="H6492">if(F6492&lt;&gt;"", iferror(index('Internal Staffing Calculator'!B$8:B23500,match(F6492,'Internal Staffing Calculator'!E$8:E23500,0)), "Not In Budget"),"")</f>
        <v/>
      </c>
      <c r="I6492" s="184"/>
      <c r="J6492" s="184"/>
      <c r="K6492" s="184"/>
      <c r="L6492" s="183"/>
    </row>
    <row r="6493">
      <c r="A6493" s="454"/>
      <c r="B6493" s="927"/>
      <c r="C6493" s="580"/>
      <c r="D6493" s="939"/>
      <c r="E6493" s="940"/>
      <c r="F6493" s="941"/>
      <c r="G6493" s="937" t="str">
        <f t="array" ref="G6493">xlookup(F6493,'Internal Staffing Calculator'!E:E,'Internal Staffing Calculator'!C:C,"")</f>
        <v/>
      </c>
      <c r="H6493" s="932" t="str">
        <f t="array" ref="H6493">if(F6493&lt;&gt;"", iferror(index('Internal Staffing Calculator'!B$8:B23500,match(F6493,'Internal Staffing Calculator'!E$8:E23500,0)), "Not In Budget"),"")</f>
        <v/>
      </c>
      <c r="I6493" s="184"/>
      <c r="J6493" s="184"/>
      <c r="K6493" s="184"/>
      <c r="L6493" s="183"/>
    </row>
    <row r="6494">
      <c r="A6494" s="454"/>
      <c r="B6494" s="927"/>
      <c r="C6494" s="580"/>
      <c r="D6494" s="939"/>
      <c r="E6494" s="940"/>
      <c r="F6494" s="941"/>
      <c r="G6494" s="937" t="str">
        <f t="array" ref="G6494">xlookup(F6494,'Internal Staffing Calculator'!E:E,'Internal Staffing Calculator'!C:C,"")</f>
        <v/>
      </c>
      <c r="H6494" s="932" t="str">
        <f t="array" ref="H6494">if(F6494&lt;&gt;"", iferror(index('Internal Staffing Calculator'!B$8:B23500,match(F6494,'Internal Staffing Calculator'!E$8:E23500,0)), "Not In Budget"),"")</f>
        <v/>
      </c>
      <c r="I6494" s="184"/>
      <c r="J6494" s="184"/>
      <c r="K6494" s="184"/>
      <c r="L6494" s="183"/>
    </row>
    <row r="6495">
      <c r="A6495" s="454"/>
      <c r="B6495" s="927"/>
      <c r="C6495" s="580"/>
      <c r="D6495" s="939"/>
      <c r="E6495" s="940"/>
      <c r="F6495" s="941"/>
      <c r="G6495" s="937" t="str">
        <f t="array" ref="G6495">xlookup(F6495,'Internal Staffing Calculator'!E:E,'Internal Staffing Calculator'!C:C,"")</f>
        <v/>
      </c>
      <c r="H6495" s="932" t="str">
        <f t="array" ref="H6495">if(F6495&lt;&gt;"", iferror(index('Internal Staffing Calculator'!B$8:B23500,match(F6495,'Internal Staffing Calculator'!E$8:E23500,0)), "Not In Budget"),"")</f>
        <v/>
      </c>
      <c r="I6495" s="184"/>
      <c r="J6495" s="184"/>
      <c r="K6495" s="184"/>
      <c r="L6495" s="183"/>
    </row>
    <row r="6496">
      <c r="A6496" s="454"/>
      <c r="B6496" s="927"/>
      <c r="C6496" s="580"/>
      <c r="D6496" s="939"/>
      <c r="E6496" s="940"/>
      <c r="F6496" s="941"/>
      <c r="G6496" s="937" t="str">
        <f t="array" ref="G6496">xlookup(F6496,'Internal Staffing Calculator'!E:E,'Internal Staffing Calculator'!C:C,"")</f>
        <v/>
      </c>
      <c r="H6496" s="932" t="str">
        <f t="array" ref="H6496">if(F6496&lt;&gt;"", iferror(index('Internal Staffing Calculator'!B$8:B23500,match(F6496,'Internal Staffing Calculator'!E$8:E23500,0)), "Not In Budget"),"")</f>
        <v/>
      </c>
      <c r="I6496" s="184"/>
      <c r="J6496" s="184"/>
      <c r="K6496" s="184"/>
      <c r="L6496" s="183"/>
    </row>
    <row r="6497">
      <c r="A6497" s="454"/>
      <c r="B6497" s="927"/>
      <c r="C6497" s="580"/>
      <c r="D6497" s="939"/>
      <c r="E6497" s="940"/>
      <c r="F6497" s="941"/>
      <c r="G6497" s="937" t="str">
        <f t="array" ref="G6497">xlookup(F6497,'Internal Staffing Calculator'!E:E,'Internal Staffing Calculator'!C:C,"")</f>
        <v/>
      </c>
      <c r="H6497" s="932" t="str">
        <f t="array" ref="H6497">if(F6497&lt;&gt;"", iferror(index('Internal Staffing Calculator'!B$8:B23500,match(F6497,'Internal Staffing Calculator'!E$8:E23500,0)), "Not In Budget"),"")</f>
        <v/>
      </c>
      <c r="I6497" s="184"/>
      <c r="J6497" s="184"/>
      <c r="K6497" s="184"/>
      <c r="L6497" s="183"/>
    </row>
    <row r="6498">
      <c r="A6498" s="454"/>
      <c r="B6498" s="927"/>
      <c r="C6498" s="580"/>
      <c r="D6498" s="939"/>
      <c r="E6498" s="940"/>
      <c r="F6498" s="941"/>
      <c r="G6498" s="937" t="str">
        <f t="array" ref="G6498">xlookup(F6498,'Internal Staffing Calculator'!E:E,'Internal Staffing Calculator'!C:C,"")</f>
        <v/>
      </c>
      <c r="H6498" s="932" t="str">
        <f t="array" ref="H6498">if(F6498&lt;&gt;"", iferror(index('Internal Staffing Calculator'!B$8:B23500,match(F6498,'Internal Staffing Calculator'!E$8:E23500,0)), "Not In Budget"),"")</f>
        <v/>
      </c>
      <c r="I6498" s="184"/>
      <c r="J6498" s="184"/>
      <c r="K6498" s="184"/>
      <c r="L6498" s="183"/>
    </row>
    <row r="6499">
      <c r="A6499" s="454"/>
      <c r="B6499" s="927"/>
      <c r="C6499" s="580"/>
      <c r="D6499" s="939"/>
      <c r="E6499" s="940"/>
      <c r="F6499" s="941"/>
      <c r="G6499" s="937" t="str">
        <f t="array" ref="G6499">xlookup(F6499,'Internal Staffing Calculator'!E:E,'Internal Staffing Calculator'!C:C,"")</f>
        <v/>
      </c>
      <c r="H6499" s="932" t="str">
        <f t="array" ref="H6499">if(F6499&lt;&gt;"", iferror(index('Internal Staffing Calculator'!B$8:B23500,match(F6499,'Internal Staffing Calculator'!E$8:E23500,0)), "Not In Budget"),"")</f>
        <v/>
      </c>
      <c r="I6499" s="184"/>
      <c r="J6499" s="184"/>
      <c r="K6499" s="184"/>
      <c r="L6499" s="183"/>
    </row>
    <row r="6500">
      <c r="A6500" s="454"/>
      <c r="B6500" s="927"/>
      <c r="C6500" s="580"/>
      <c r="D6500" s="939"/>
      <c r="E6500" s="940"/>
      <c r="F6500" s="941"/>
      <c r="G6500" s="937" t="str">
        <f t="array" ref="G6500">xlookup(F6500,'Internal Staffing Calculator'!E:E,'Internal Staffing Calculator'!C:C,"")</f>
        <v/>
      </c>
      <c r="H6500" s="932" t="str">
        <f t="array" ref="H6500">if(F6500&lt;&gt;"", iferror(index('Internal Staffing Calculator'!B$8:B23500,match(F6500,'Internal Staffing Calculator'!E$8:E23500,0)), "Not In Budget"),"")</f>
        <v/>
      </c>
      <c r="I6500" s="184"/>
      <c r="J6500" s="184"/>
      <c r="K6500" s="184"/>
      <c r="L6500" s="183"/>
    </row>
    <row r="6501">
      <c r="A6501" s="454"/>
      <c r="B6501" s="927"/>
      <c r="C6501" s="580"/>
      <c r="D6501" s="939"/>
      <c r="E6501" s="940"/>
      <c r="F6501" s="941"/>
      <c r="G6501" s="937" t="str">
        <f t="array" ref="G6501">xlookup(F6501,'Internal Staffing Calculator'!E:E,'Internal Staffing Calculator'!C:C,"")</f>
        <v/>
      </c>
      <c r="H6501" s="932" t="str">
        <f t="array" ref="H6501">if(F6501&lt;&gt;"", iferror(index('Internal Staffing Calculator'!B$8:B23500,match(F6501,'Internal Staffing Calculator'!E$8:E23500,0)), "Not In Budget"),"")</f>
        <v/>
      </c>
      <c r="I6501" s="184"/>
      <c r="J6501" s="184"/>
      <c r="K6501" s="184"/>
      <c r="L6501" s="183"/>
    </row>
    <row r="6502">
      <c r="A6502" s="454"/>
      <c r="B6502" s="927"/>
      <c r="C6502" s="580"/>
      <c r="D6502" s="939"/>
      <c r="E6502" s="940"/>
      <c r="F6502" s="941"/>
      <c r="G6502" s="937" t="str">
        <f t="array" ref="G6502">xlookup(F6502,'Internal Staffing Calculator'!E:E,'Internal Staffing Calculator'!C:C,"")</f>
        <v/>
      </c>
      <c r="H6502" s="932" t="str">
        <f t="array" ref="H6502">if(F6502&lt;&gt;"", iferror(index('Internal Staffing Calculator'!B$8:B23500,match(F6502,'Internal Staffing Calculator'!E$8:E23500,0)), "Not In Budget"),"")</f>
        <v/>
      </c>
      <c r="I6502" s="184"/>
      <c r="J6502" s="184"/>
      <c r="K6502" s="184"/>
      <c r="L6502" s="183"/>
    </row>
    <row r="6503">
      <c r="A6503" s="454"/>
      <c r="B6503" s="927"/>
      <c r="C6503" s="580"/>
      <c r="D6503" s="939"/>
      <c r="E6503" s="940"/>
      <c r="F6503" s="941"/>
      <c r="G6503" s="937" t="str">
        <f t="array" ref="G6503">xlookup(F6503,'Internal Staffing Calculator'!E:E,'Internal Staffing Calculator'!C:C,"")</f>
        <v/>
      </c>
      <c r="H6503" s="932" t="str">
        <f t="array" ref="H6503">if(F6503&lt;&gt;"", iferror(index('Internal Staffing Calculator'!B$8:B23500,match(F6503,'Internal Staffing Calculator'!E$8:E23500,0)), "Not In Budget"),"")</f>
        <v/>
      </c>
      <c r="I6503" s="184"/>
      <c r="J6503" s="184"/>
      <c r="K6503" s="184"/>
      <c r="L6503" s="183"/>
    </row>
    <row r="6504">
      <c r="A6504" s="454"/>
      <c r="B6504" s="927"/>
      <c r="C6504" s="580"/>
      <c r="D6504" s="939"/>
      <c r="E6504" s="940"/>
      <c r="F6504" s="941"/>
      <c r="G6504" s="937" t="str">
        <f t="array" ref="G6504">xlookup(F6504,'Internal Staffing Calculator'!E:E,'Internal Staffing Calculator'!C:C,"")</f>
        <v/>
      </c>
      <c r="H6504" s="932" t="str">
        <f t="array" ref="H6504">if(F6504&lt;&gt;"", iferror(index('Internal Staffing Calculator'!B$8:B23500,match(F6504,'Internal Staffing Calculator'!E$8:E23500,0)), "Not In Budget"),"")</f>
        <v/>
      </c>
      <c r="I6504" s="184"/>
      <c r="J6504" s="184"/>
      <c r="K6504" s="184"/>
      <c r="L6504" s="183"/>
    </row>
    <row r="6505">
      <c r="A6505" s="454"/>
      <c r="B6505" s="927"/>
      <c r="C6505" s="580"/>
      <c r="D6505" s="939"/>
      <c r="E6505" s="940"/>
      <c r="F6505" s="941"/>
      <c r="G6505" s="937" t="str">
        <f t="array" ref="G6505">xlookup(F6505,'Internal Staffing Calculator'!E:E,'Internal Staffing Calculator'!C:C,"")</f>
        <v/>
      </c>
      <c r="H6505" s="932" t="str">
        <f t="array" ref="H6505">if(F6505&lt;&gt;"", iferror(index('Internal Staffing Calculator'!B$8:B23500,match(F6505,'Internal Staffing Calculator'!E$8:E23500,0)), "Not In Budget"),"")</f>
        <v/>
      </c>
      <c r="I6505" s="184"/>
      <c r="J6505" s="184"/>
      <c r="K6505" s="184"/>
      <c r="L6505" s="183"/>
    </row>
    <row r="6506">
      <c r="A6506" s="454"/>
      <c r="B6506" s="927"/>
      <c r="C6506" s="580"/>
      <c r="D6506" s="939"/>
      <c r="E6506" s="940"/>
      <c r="F6506" s="941"/>
      <c r="G6506" s="937" t="str">
        <f t="array" ref="G6506">xlookup(F6506,'Internal Staffing Calculator'!E:E,'Internal Staffing Calculator'!C:C,"")</f>
        <v/>
      </c>
      <c r="H6506" s="932" t="str">
        <f t="array" ref="H6506">if(F6506&lt;&gt;"", iferror(index('Internal Staffing Calculator'!B$8:B23500,match(F6506,'Internal Staffing Calculator'!E$8:E23500,0)), "Not In Budget"),"")</f>
        <v/>
      </c>
      <c r="I6506" s="184"/>
      <c r="J6506" s="184"/>
      <c r="K6506" s="184"/>
      <c r="L6506" s="183"/>
    </row>
    <row r="6507">
      <c r="A6507" s="454"/>
      <c r="B6507" s="927"/>
      <c r="C6507" s="580"/>
      <c r="D6507" s="939"/>
      <c r="E6507" s="940"/>
      <c r="F6507" s="941"/>
      <c r="G6507" s="937" t="str">
        <f t="array" ref="G6507">xlookup(F6507,'Internal Staffing Calculator'!E:E,'Internal Staffing Calculator'!C:C,"")</f>
        <v/>
      </c>
      <c r="H6507" s="932" t="str">
        <f t="array" ref="H6507">if(F6507&lt;&gt;"", iferror(index('Internal Staffing Calculator'!B$8:B23500,match(F6507,'Internal Staffing Calculator'!E$8:E23500,0)), "Not In Budget"),"")</f>
        <v/>
      </c>
      <c r="I6507" s="184"/>
      <c r="J6507" s="184"/>
      <c r="K6507" s="184"/>
      <c r="L6507" s="183"/>
    </row>
    <row r="6508">
      <c r="A6508" s="454"/>
      <c r="B6508" s="927"/>
      <c r="C6508" s="580"/>
      <c r="D6508" s="939"/>
      <c r="E6508" s="940"/>
      <c r="F6508" s="941"/>
      <c r="G6508" s="937" t="str">
        <f t="array" ref="G6508">xlookup(F6508,'Internal Staffing Calculator'!E:E,'Internal Staffing Calculator'!C:C,"")</f>
        <v/>
      </c>
      <c r="H6508" s="932" t="str">
        <f t="array" ref="H6508">if(F6508&lt;&gt;"", iferror(index('Internal Staffing Calculator'!B$8:B23500,match(F6508,'Internal Staffing Calculator'!E$8:E23500,0)), "Not In Budget"),"")</f>
        <v/>
      </c>
      <c r="I6508" s="184"/>
      <c r="J6508" s="184"/>
      <c r="K6508" s="184"/>
      <c r="L6508" s="183"/>
    </row>
    <row r="6509">
      <c r="A6509" s="454"/>
      <c r="B6509" s="927"/>
      <c r="C6509" s="580"/>
      <c r="D6509" s="939"/>
      <c r="E6509" s="940"/>
      <c r="F6509" s="941"/>
      <c r="G6509" s="937" t="str">
        <f t="array" ref="G6509">xlookup(F6509,'Internal Staffing Calculator'!E:E,'Internal Staffing Calculator'!C:C,"")</f>
        <v/>
      </c>
      <c r="H6509" s="932" t="str">
        <f t="array" ref="H6509">if(F6509&lt;&gt;"", iferror(index('Internal Staffing Calculator'!B$8:B23500,match(F6509,'Internal Staffing Calculator'!E$8:E23500,0)), "Not In Budget"),"")</f>
        <v/>
      </c>
      <c r="I6509" s="184"/>
      <c r="J6509" s="184"/>
      <c r="K6509" s="184"/>
      <c r="L6509" s="183"/>
    </row>
    <row r="6510">
      <c r="A6510" s="454"/>
      <c r="B6510" s="927"/>
      <c r="C6510" s="580"/>
      <c r="D6510" s="939"/>
      <c r="E6510" s="940"/>
      <c r="F6510" s="941"/>
      <c r="G6510" s="937" t="str">
        <f t="array" ref="G6510">xlookup(F6510,'Internal Staffing Calculator'!E:E,'Internal Staffing Calculator'!C:C,"")</f>
        <v/>
      </c>
      <c r="H6510" s="932" t="str">
        <f t="array" ref="H6510">if(F6510&lt;&gt;"", iferror(index('Internal Staffing Calculator'!B$8:B23500,match(F6510,'Internal Staffing Calculator'!E$8:E23500,0)), "Not In Budget"),"")</f>
        <v/>
      </c>
      <c r="I6510" s="184"/>
      <c r="J6510" s="184"/>
      <c r="K6510" s="184"/>
      <c r="L6510" s="183"/>
    </row>
    <row r="6511">
      <c r="A6511" s="454"/>
      <c r="B6511" s="927"/>
      <c r="C6511" s="580"/>
      <c r="D6511" s="939"/>
      <c r="E6511" s="940"/>
      <c r="F6511" s="941"/>
      <c r="G6511" s="937" t="str">
        <f t="array" ref="G6511">xlookup(F6511,'Internal Staffing Calculator'!E:E,'Internal Staffing Calculator'!C:C,"")</f>
        <v/>
      </c>
      <c r="H6511" s="932" t="str">
        <f t="array" ref="H6511">if(F6511&lt;&gt;"", iferror(index('Internal Staffing Calculator'!B$8:B23500,match(F6511,'Internal Staffing Calculator'!E$8:E23500,0)), "Not In Budget"),"")</f>
        <v/>
      </c>
      <c r="I6511" s="184"/>
      <c r="J6511" s="184"/>
      <c r="K6511" s="184"/>
      <c r="L6511" s="183"/>
    </row>
    <row r="6512">
      <c r="A6512" s="454"/>
      <c r="B6512" s="927"/>
      <c r="C6512" s="580"/>
      <c r="D6512" s="939"/>
      <c r="E6512" s="940"/>
      <c r="F6512" s="941"/>
      <c r="G6512" s="937" t="str">
        <f t="array" ref="G6512">xlookup(F6512,'Internal Staffing Calculator'!E:E,'Internal Staffing Calculator'!C:C,"")</f>
        <v/>
      </c>
      <c r="H6512" s="932" t="str">
        <f t="array" ref="H6512">if(F6512&lt;&gt;"", iferror(index('Internal Staffing Calculator'!B$8:B23500,match(F6512,'Internal Staffing Calculator'!E$8:E23500,0)), "Not In Budget"),"")</f>
        <v/>
      </c>
      <c r="I6512" s="184"/>
      <c r="J6512" s="184"/>
      <c r="K6512" s="184"/>
      <c r="L6512" s="183"/>
    </row>
    <row r="6513">
      <c r="A6513" s="454"/>
      <c r="B6513" s="927"/>
      <c r="C6513" s="580"/>
      <c r="D6513" s="939"/>
      <c r="E6513" s="940"/>
      <c r="F6513" s="941"/>
      <c r="G6513" s="937" t="str">
        <f t="array" ref="G6513">xlookup(F6513,'Internal Staffing Calculator'!E:E,'Internal Staffing Calculator'!C:C,"")</f>
        <v/>
      </c>
      <c r="H6513" s="932" t="str">
        <f t="array" ref="H6513">if(F6513&lt;&gt;"", iferror(index('Internal Staffing Calculator'!B$8:B23500,match(F6513,'Internal Staffing Calculator'!E$8:E23500,0)), "Not In Budget"),"")</f>
        <v/>
      </c>
      <c r="I6513" s="184"/>
      <c r="J6513" s="184"/>
      <c r="K6513" s="184"/>
      <c r="L6513" s="183"/>
    </row>
    <row r="6514">
      <c r="A6514" s="454"/>
      <c r="B6514" s="927"/>
      <c r="C6514" s="580"/>
      <c r="D6514" s="939"/>
      <c r="E6514" s="940"/>
      <c r="F6514" s="941"/>
      <c r="G6514" s="937" t="str">
        <f t="array" ref="G6514">xlookup(F6514,'Internal Staffing Calculator'!E:E,'Internal Staffing Calculator'!C:C,"")</f>
        <v/>
      </c>
      <c r="H6514" s="932" t="str">
        <f t="array" ref="H6514">if(F6514&lt;&gt;"", iferror(index('Internal Staffing Calculator'!B$8:B23500,match(F6514,'Internal Staffing Calculator'!E$8:E23500,0)), "Not In Budget"),"")</f>
        <v/>
      </c>
      <c r="I6514" s="184"/>
      <c r="J6514" s="184"/>
      <c r="K6514" s="184"/>
      <c r="L6514" s="183"/>
    </row>
    <row r="6515">
      <c r="A6515" s="454"/>
      <c r="B6515" s="927"/>
      <c r="C6515" s="580"/>
      <c r="D6515" s="939"/>
      <c r="E6515" s="940"/>
      <c r="F6515" s="941"/>
      <c r="G6515" s="937" t="str">
        <f t="array" ref="G6515">xlookup(F6515,'Internal Staffing Calculator'!E:E,'Internal Staffing Calculator'!C:C,"")</f>
        <v/>
      </c>
      <c r="H6515" s="932" t="str">
        <f t="array" ref="H6515">if(F6515&lt;&gt;"", iferror(index('Internal Staffing Calculator'!B$8:B23500,match(F6515,'Internal Staffing Calculator'!E$8:E23500,0)), "Not In Budget"),"")</f>
        <v/>
      </c>
      <c r="I6515" s="184"/>
      <c r="J6515" s="184"/>
      <c r="K6515" s="184"/>
      <c r="L6515" s="183"/>
    </row>
    <row r="6516">
      <c r="A6516" s="454"/>
      <c r="B6516" s="927"/>
      <c r="C6516" s="580"/>
      <c r="D6516" s="939"/>
      <c r="E6516" s="940"/>
      <c r="F6516" s="941"/>
      <c r="G6516" s="937" t="str">
        <f t="array" ref="G6516">xlookup(F6516,'Internal Staffing Calculator'!E:E,'Internal Staffing Calculator'!C:C,"")</f>
        <v/>
      </c>
      <c r="H6516" s="932" t="str">
        <f t="array" ref="H6516">if(F6516&lt;&gt;"", iferror(index('Internal Staffing Calculator'!B$8:B23500,match(F6516,'Internal Staffing Calculator'!E$8:E23500,0)), "Not In Budget"),"")</f>
        <v/>
      </c>
      <c r="I6516" s="184"/>
      <c r="J6516" s="184"/>
      <c r="K6516" s="184"/>
      <c r="L6516" s="183"/>
    </row>
    <row r="6517">
      <c r="A6517" s="454"/>
      <c r="B6517" s="927"/>
      <c r="C6517" s="580"/>
      <c r="D6517" s="939"/>
      <c r="E6517" s="940"/>
      <c r="F6517" s="941"/>
      <c r="G6517" s="937" t="str">
        <f t="array" ref="G6517">xlookup(F6517,'Internal Staffing Calculator'!E:E,'Internal Staffing Calculator'!C:C,"")</f>
        <v/>
      </c>
      <c r="H6517" s="932" t="str">
        <f t="array" ref="H6517">if(F6517&lt;&gt;"", iferror(index('Internal Staffing Calculator'!B$8:B23500,match(F6517,'Internal Staffing Calculator'!E$8:E23500,0)), "Not In Budget"),"")</f>
        <v/>
      </c>
      <c r="I6517" s="184"/>
      <c r="J6517" s="184"/>
      <c r="K6517" s="184"/>
      <c r="L6517" s="183"/>
    </row>
    <row r="6518">
      <c r="A6518" s="454"/>
      <c r="B6518" s="927"/>
      <c r="C6518" s="580"/>
      <c r="D6518" s="939"/>
      <c r="E6518" s="940"/>
      <c r="F6518" s="941"/>
      <c r="G6518" s="937" t="str">
        <f t="array" ref="G6518">xlookup(F6518,'Internal Staffing Calculator'!E:E,'Internal Staffing Calculator'!C:C,"")</f>
        <v/>
      </c>
      <c r="H6518" s="932" t="str">
        <f t="array" ref="H6518">if(F6518&lt;&gt;"", iferror(index('Internal Staffing Calculator'!B$8:B23500,match(F6518,'Internal Staffing Calculator'!E$8:E23500,0)), "Not In Budget"),"")</f>
        <v/>
      </c>
      <c r="I6518" s="184"/>
      <c r="J6518" s="184"/>
      <c r="K6518" s="184"/>
      <c r="L6518" s="183"/>
    </row>
    <row r="6519">
      <c r="A6519" s="454"/>
      <c r="B6519" s="927"/>
      <c r="C6519" s="580"/>
      <c r="D6519" s="939"/>
      <c r="E6519" s="940"/>
      <c r="F6519" s="941"/>
      <c r="G6519" s="937" t="str">
        <f t="array" ref="G6519">xlookup(F6519,'Internal Staffing Calculator'!E:E,'Internal Staffing Calculator'!C:C,"")</f>
        <v/>
      </c>
      <c r="H6519" s="932" t="str">
        <f t="array" ref="H6519">if(F6519&lt;&gt;"", iferror(index('Internal Staffing Calculator'!B$8:B23500,match(F6519,'Internal Staffing Calculator'!E$8:E23500,0)), "Not In Budget"),"")</f>
        <v/>
      </c>
      <c r="I6519" s="184"/>
      <c r="J6519" s="184"/>
      <c r="K6519" s="184"/>
      <c r="L6519" s="183"/>
    </row>
    <row r="6520">
      <c r="A6520" s="454"/>
      <c r="B6520" s="927"/>
      <c r="C6520" s="580"/>
      <c r="D6520" s="939"/>
      <c r="E6520" s="940"/>
      <c r="F6520" s="941"/>
      <c r="G6520" s="937" t="str">
        <f t="array" ref="G6520">xlookup(F6520,'Internal Staffing Calculator'!E:E,'Internal Staffing Calculator'!C:C,"")</f>
        <v/>
      </c>
      <c r="H6520" s="932" t="str">
        <f t="array" ref="H6520">if(F6520&lt;&gt;"", iferror(index('Internal Staffing Calculator'!B$8:B23500,match(F6520,'Internal Staffing Calculator'!E$8:E23500,0)), "Not In Budget"),"")</f>
        <v/>
      </c>
      <c r="I6520" s="184"/>
      <c r="J6520" s="184"/>
      <c r="K6520" s="184"/>
      <c r="L6520" s="183"/>
    </row>
    <row r="6521">
      <c r="A6521" s="454"/>
      <c r="B6521" s="927"/>
      <c r="C6521" s="580"/>
      <c r="D6521" s="939"/>
      <c r="E6521" s="940"/>
      <c r="F6521" s="941"/>
      <c r="G6521" s="937" t="str">
        <f t="array" ref="G6521">xlookup(F6521,'Internal Staffing Calculator'!E:E,'Internal Staffing Calculator'!C:C,"")</f>
        <v/>
      </c>
      <c r="H6521" s="932" t="str">
        <f t="array" ref="H6521">if(F6521&lt;&gt;"", iferror(index('Internal Staffing Calculator'!B$8:B23500,match(F6521,'Internal Staffing Calculator'!E$8:E23500,0)), "Not In Budget"),"")</f>
        <v/>
      </c>
      <c r="I6521" s="184"/>
      <c r="J6521" s="184"/>
      <c r="K6521" s="184"/>
      <c r="L6521" s="183"/>
    </row>
    <row r="6522">
      <c r="A6522" s="454"/>
      <c r="B6522" s="927"/>
      <c r="C6522" s="580"/>
      <c r="D6522" s="939"/>
      <c r="E6522" s="940"/>
      <c r="F6522" s="941"/>
      <c r="G6522" s="937" t="str">
        <f t="array" ref="G6522">xlookup(F6522,'Internal Staffing Calculator'!E:E,'Internal Staffing Calculator'!C:C,"")</f>
        <v/>
      </c>
      <c r="H6522" s="932" t="str">
        <f t="array" ref="H6522">if(F6522&lt;&gt;"", iferror(index('Internal Staffing Calculator'!B$8:B23500,match(F6522,'Internal Staffing Calculator'!E$8:E23500,0)), "Not In Budget"),"")</f>
        <v/>
      </c>
      <c r="I6522" s="184"/>
      <c r="J6522" s="184"/>
      <c r="K6522" s="184"/>
      <c r="L6522" s="183"/>
    </row>
    <row r="6523">
      <c r="A6523" s="454"/>
      <c r="B6523" s="927"/>
      <c r="C6523" s="580"/>
      <c r="D6523" s="939"/>
      <c r="E6523" s="940"/>
      <c r="F6523" s="941"/>
      <c r="G6523" s="937" t="str">
        <f t="array" ref="G6523">xlookup(F6523,'Internal Staffing Calculator'!E:E,'Internal Staffing Calculator'!C:C,"")</f>
        <v/>
      </c>
      <c r="H6523" s="932" t="str">
        <f t="array" ref="H6523">if(F6523&lt;&gt;"", iferror(index('Internal Staffing Calculator'!B$8:B23500,match(F6523,'Internal Staffing Calculator'!E$8:E23500,0)), "Not In Budget"),"")</f>
        <v/>
      </c>
      <c r="I6523" s="184"/>
      <c r="J6523" s="184"/>
      <c r="K6523" s="184"/>
      <c r="L6523" s="183"/>
    </row>
    <row r="6524">
      <c r="A6524" s="454"/>
      <c r="B6524" s="927"/>
      <c r="C6524" s="580"/>
      <c r="D6524" s="939"/>
      <c r="E6524" s="940"/>
      <c r="F6524" s="941"/>
      <c r="G6524" s="937" t="str">
        <f t="array" ref="G6524">xlookup(F6524,'Internal Staffing Calculator'!E:E,'Internal Staffing Calculator'!C:C,"")</f>
        <v/>
      </c>
      <c r="H6524" s="932" t="str">
        <f t="array" ref="H6524">if(F6524&lt;&gt;"", iferror(index('Internal Staffing Calculator'!B$8:B23500,match(F6524,'Internal Staffing Calculator'!E$8:E23500,0)), "Not In Budget"),"")</f>
        <v/>
      </c>
      <c r="I6524" s="184"/>
      <c r="J6524" s="184"/>
      <c r="K6524" s="184"/>
      <c r="L6524" s="183"/>
    </row>
    <row r="6525">
      <c r="A6525" s="454"/>
      <c r="B6525" s="927"/>
      <c r="C6525" s="580"/>
      <c r="D6525" s="939"/>
      <c r="E6525" s="940"/>
      <c r="F6525" s="941"/>
      <c r="G6525" s="937" t="str">
        <f t="array" ref="G6525">xlookup(F6525,'Internal Staffing Calculator'!E:E,'Internal Staffing Calculator'!C:C,"")</f>
        <v/>
      </c>
      <c r="H6525" s="932" t="str">
        <f t="array" ref="H6525">if(F6525&lt;&gt;"", iferror(index('Internal Staffing Calculator'!B$8:B23500,match(F6525,'Internal Staffing Calculator'!E$8:E23500,0)), "Not In Budget"),"")</f>
        <v/>
      </c>
      <c r="I6525" s="184"/>
      <c r="J6525" s="184"/>
      <c r="K6525" s="184"/>
      <c r="L6525" s="183"/>
    </row>
    <row r="6526">
      <c r="A6526" s="454"/>
      <c r="B6526" s="927"/>
      <c r="C6526" s="580"/>
      <c r="D6526" s="939"/>
      <c r="E6526" s="940"/>
      <c r="F6526" s="941"/>
      <c r="G6526" s="937" t="str">
        <f t="array" ref="G6526">xlookup(F6526,'Internal Staffing Calculator'!E:E,'Internal Staffing Calculator'!C:C,"")</f>
        <v/>
      </c>
      <c r="H6526" s="932" t="str">
        <f t="array" ref="H6526">if(F6526&lt;&gt;"", iferror(index('Internal Staffing Calculator'!B$8:B23500,match(F6526,'Internal Staffing Calculator'!E$8:E23500,0)), "Not In Budget"),"")</f>
        <v/>
      </c>
      <c r="I6526" s="184"/>
      <c r="J6526" s="184"/>
      <c r="K6526" s="184"/>
      <c r="L6526" s="183"/>
    </row>
    <row r="6527">
      <c r="A6527" s="454"/>
      <c r="B6527" s="927"/>
      <c r="C6527" s="580"/>
      <c r="D6527" s="939"/>
      <c r="E6527" s="940"/>
      <c r="F6527" s="941"/>
      <c r="G6527" s="937" t="str">
        <f t="array" ref="G6527">xlookup(F6527,'Internal Staffing Calculator'!E:E,'Internal Staffing Calculator'!C:C,"")</f>
        <v/>
      </c>
      <c r="H6527" s="932" t="str">
        <f t="array" ref="H6527">if(F6527&lt;&gt;"", iferror(index('Internal Staffing Calculator'!B$8:B23500,match(F6527,'Internal Staffing Calculator'!E$8:E23500,0)), "Not In Budget"),"")</f>
        <v/>
      </c>
      <c r="I6527" s="184"/>
      <c r="J6527" s="184"/>
      <c r="K6527" s="184"/>
      <c r="L6527" s="183"/>
    </row>
    <row r="6528">
      <c r="A6528" s="454"/>
      <c r="B6528" s="927"/>
      <c r="C6528" s="580"/>
      <c r="D6528" s="939"/>
      <c r="E6528" s="940"/>
      <c r="F6528" s="941"/>
      <c r="G6528" s="937" t="str">
        <f t="array" ref="G6528">xlookup(F6528,'Internal Staffing Calculator'!E:E,'Internal Staffing Calculator'!C:C,"")</f>
        <v/>
      </c>
      <c r="H6528" s="932" t="str">
        <f t="array" ref="H6528">if(F6528&lt;&gt;"", iferror(index('Internal Staffing Calculator'!B$8:B23500,match(F6528,'Internal Staffing Calculator'!E$8:E23500,0)), "Not In Budget"),"")</f>
        <v/>
      </c>
      <c r="I6528" s="184"/>
      <c r="J6528" s="184"/>
      <c r="K6528" s="184"/>
      <c r="L6528" s="183"/>
    </row>
    <row r="6529">
      <c r="A6529" s="454"/>
      <c r="B6529" s="927"/>
      <c r="C6529" s="580"/>
      <c r="D6529" s="939"/>
      <c r="E6529" s="940"/>
      <c r="F6529" s="941"/>
      <c r="G6529" s="937" t="str">
        <f t="array" ref="G6529">xlookup(F6529,'Internal Staffing Calculator'!E:E,'Internal Staffing Calculator'!C:C,"")</f>
        <v/>
      </c>
      <c r="H6529" s="932" t="str">
        <f t="array" ref="H6529">if(F6529&lt;&gt;"", iferror(index('Internal Staffing Calculator'!B$8:B23500,match(F6529,'Internal Staffing Calculator'!E$8:E23500,0)), "Not In Budget"),"")</f>
        <v/>
      </c>
      <c r="I6529" s="184"/>
      <c r="J6529" s="184"/>
      <c r="K6529" s="184"/>
      <c r="L6529" s="183"/>
    </row>
    <row r="6530">
      <c r="A6530" s="454"/>
      <c r="B6530" s="927"/>
      <c r="C6530" s="580"/>
      <c r="D6530" s="939"/>
      <c r="E6530" s="940"/>
      <c r="F6530" s="941"/>
      <c r="G6530" s="937" t="str">
        <f t="array" ref="G6530">xlookup(F6530,'Internal Staffing Calculator'!E:E,'Internal Staffing Calculator'!C:C,"")</f>
        <v/>
      </c>
      <c r="H6530" s="932" t="str">
        <f t="array" ref="H6530">if(F6530&lt;&gt;"", iferror(index('Internal Staffing Calculator'!B$8:B23500,match(F6530,'Internal Staffing Calculator'!E$8:E23500,0)), "Not In Budget"),"")</f>
        <v/>
      </c>
      <c r="I6530" s="184"/>
      <c r="J6530" s="184"/>
      <c r="K6530" s="184"/>
      <c r="L6530" s="183"/>
    </row>
    <row r="6531">
      <c r="A6531" s="454"/>
      <c r="B6531" s="927"/>
      <c r="C6531" s="580"/>
      <c r="D6531" s="939"/>
      <c r="E6531" s="940"/>
      <c r="F6531" s="941"/>
      <c r="G6531" s="937" t="str">
        <f t="array" ref="G6531">xlookup(F6531,'Internal Staffing Calculator'!E:E,'Internal Staffing Calculator'!C:C,"")</f>
        <v/>
      </c>
      <c r="H6531" s="932" t="str">
        <f t="array" ref="H6531">if(F6531&lt;&gt;"", iferror(index('Internal Staffing Calculator'!B$8:B23500,match(F6531,'Internal Staffing Calculator'!E$8:E23500,0)), "Not In Budget"),"")</f>
        <v/>
      </c>
      <c r="I6531" s="184"/>
      <c r="J6531" s="184"/>
      <c r="K6531" s="184"/>
      <c r="L6531" s="183"/>
    </row>
    <row r="6532">
      <c r="A6532" s="454"/>
      <c r="B6532" s="927"/>
      <c r="C6532" s="580"/>
      <c r="D6532" s="939"/>
      <c r="E6532" s="940"/>
      <c r="F6532" s="941"/>
      <c r="G6532" s="937" t="str">
        <f t="array" ref="G6532">xlookup(F6532,'Internal Staffing Calculator'!E:E,'Internal Staffing Calculator'!C:C,"")</f>
        <v/>
      </c>
      <c r="H6532" s="932" t="str">
        <f t="array" ref="H6532">if(F6532&lt;&gt;"", iferror(index('Internal Staffing Calculator'!B$8:B23500,match(F6532,'Internal Staffing Calculator'!E$8:E23500,0)), "Not In Budget"),"")</f>
        <v/>
      </c>
      <c r="I6532" s="184"/>
      <c r="J6532" s="184"/>
      <c r="K6532" s="184"/>
      <c r="L6532" s="183"/>
    </row>
    <row r="6533">
      <c r="A6533" s="454"/>
      <c r="B6533" s="927"/>
      <c r="C6533" s="580"/>
      <c r="D6533" s="939"/>
      <c r="E6533" s="940"/>
      <c r="F6533" s="941"/>
      <c r="G6533" s="937" t="str">
        <f t="array" ref="G6533">xlookup(F6533,'Internal Staffing Calculator'!E:E,'Internal Staffing Calculator'!C:C,"")</f>
        <v/>
      </c>
      <c r="H6533" s="932" t="str">
        <f t="array" ref="H6533">if(F6533&lt;&gt;"", iferror(index('Internal Staffing Calculator'!B$8:B23500,match(F6533,'Internal Staffing Calculator'!E$8:E23500,0)), "Not In Budget"),"")</f>
        <v/>
      </c>
      <c r="I6533" s="184"/>
      <c r="J6533" s="184"/>
      <c r="K6533" s="184"/>
      <c r="L6533" s="183"/>
    </row>
    <row r="6534">
      <c r="A6534" s="454"/>
      <c r="B6534" s="927"/>
      <c r="C6534" s="580"/>
      <c r="D6534" s="939"/>
      <c r="E6534" s="940"/>
      <c r="F6534" s="941"/>
      <c r="G6534" s="937" t="str">
        <f t="array" ref="G6534">xlookup(F6534,'Internal Staffing Calculator'!E:E,'Internal Staffing Calculator'!C:C,"")</f>
        <v/>
      </c>
      <c r="H6534" s="932" t="str">
        <f t="array" ref="H6534">if(F6534&lt;&gt;"", iferror(index('Internal Staffing Calculator'!B$8:B23500,match(F6534,'Internal Staffing Calculator'!E$8:E23500,0)), "Not In Budget"),"")</f>
        <v/>
      </c>
      <c r="I6534" s="184"/>
      <c r="J6534" s="184"/>
      <c r="K6534" s="184"/>
      <c r="L6534" s="183"/>
    </row>
    <row r="6535">
      <c r="A6535" s="454"/>
      <c r="B6535" s="927"/>
      <c r="C6535" s="580"/>
      <c r="D6535" s="939"/>
      <c r="E6535" s="940"/>
      <c r="F6535" s="941"/>
      <c r="G6535" s="937" t="str">
        <f t="array" ref="G6535">xlookup(F6535,'Internal Staffing Calculator'!E:E,'Internal Staffing Calculator'!C:C,"")</f>
        <v/>
      </c>
      <c r="H6535" s="932" t="str">
        <f t="array" ref="H6535">if(F6535&lt;&gt;"", iferror(index('Internal Staffing Calculator'!B$8:B23500,match(F6535,'Internal Staffing Calculator'!E$8:E23500,0)), "Not In Budget"),"")</f>
        <v/>
      </c>
      <c r="I6535" s="184"/>
      <c r="J6535" s="184"/>
      <c r="K6535" s="184"/>
      <c r="L6535" s="183"/>
    </row>
    <row r="6536">
      <c r="A6536" s="454"/>
      <c r="B6536" s="927"/>
      <c r="C6536" s="580"/>
      <c r="D6536" s="939"/>
      <c r="E6536" s="940"/>
      <c r="F6536" s="941"/>
      <c r="G6536" s="937" t="str">
        <f t="array" ref="G6536">xlookup(F6536,'Internal Staffing Calculator'!E:E,'Internal Staffing Calculator'!C:C,"")</f>
        <v/>
      </c>
      <c r="H6536" s="932" t="str">
        <f t="array" ref="H6536">if(F6536&lt;&gt;"", iferror(index('Internal Staffing Calculator'!B$8:B23500,match(F6536,'Internal Staffing Calculator'!E$8:E23500,0)), "Not In Budget"),"")</f>
        <v/>
      </c>
      <c r="I6536" s="184"/>
      <c r="J6536" s="184"/>
      <c r="K6536" s="184"/>
      <c r="L6536" s="183"/>
    </row>
    <row r="6537">
      <c r="A6537" s="454"/>
      <c r="B6537" s="927"/>
      <c r="C6537" s="580"/>
      <c r="D6537" s="939"/>
      <c r="E6537" s="940"/>
      <c r="F6537" s="941"/>
      <c r="G6537" s="937" t="str">
        <f t="array" ref="G6537">xlookup(F6537,'Internal Staffing Calculator'!E:E,'Internal Staffing Calculator'!C:C,"")</f>
        <v/>
      </c>
      <c r="H6537" s="932" t="str">
        <f t="array" ref="H6537">if(F6537&lt;&gt;"", iferror(index('Internal Staffing Calculator'!B$8:B23500,match(F6537,'Internal Staffing Calculator'!E$8:E23500,0)), "Not In Budget"),"")</f>
        <v/>
      </c>
      <c r="I6537" s="184"/>
      <c r="J6537" s="184"/>
      <c r="K6537" s="184"/>
      <c r="L6537" s="183"/>
    </row>
    <row r="6538">
      <c r="A6538" s="454"/>
      <c r="B6538" s="927"/>
      <c r="C6538" s="580"/>
      <c r="D6538" s="939"/>
      <c r="E6538" s="940"/>
      <c r="F6538" s="941"/>
      <c r="G6538" s="937" t="str">
        <f t="array" ref="G6538">xlookup(F6538,'Internal Staffing Calculator'!E:E,'Internal Staffing Calculator'!C:C,"")</f>
        <v/>
      </c>
      <c r="H6538" s="932" t="str">
        <f t="array" ref="H6538">if(F6538&lt;&gt;"", iferror(index('Internal Staffing Calculator'!B$8:B23500,match(F6538,'Internal Staffing Calculator'!E$8:E23500,0)), "Not In Budget"),"")</f>
        <v/>
      </c>
      <c r="I6538" s="184"/>
      <c r="J6538" s="184"/>
      <c r="K6538" s="184"/>
      <c r="L6538" s="183"/>
    </row>
    <row r="6539">
      <c r="A6539" s="454"/>
      <c r="B6539" s="927"/>
      <c r="C6539" s="580"/>
      <c r="D6539" s="939"/>
      <c r="E6539" s="940"/>
      <c r="F6539" s="941"/>
      <c r="G6539" s="937" t="str">
        <f t="array" ref="G6539">xlookup(F6539,'Internal Staffing Calculator'!E:E,'Internal Staffing Calculator'!C:C,"")</f>
        <v/>
      </c>
      <c r="H6539" s="932" t="str">
        <f t="array" ref="H6539">if(F6539&lt;&gt;"", iferror(index('Internal Staffing Calculator'!B$8:B23500,match(F6539,'Internal Staffing Calculator'!E$8:E23500,0)), "Not In Budget"),"")</f>
        <v/>
      </c>
      <c r="I6539" s="184"/>
      <c r="J6539" s="184"/>
      <c r="K6539" s="184"/>
      <c r="L6539" s="183"/>
    </row>
    <row r="6540">
      <c r="A6540" s="454"/>
      <c r="B6540" s="927"/>
      <c r="C6540" s="580"/>
      <c r="D6540" s="939"/>
      <c r="E6540" s="940"/>
      <c r="F6540" s="941"/>
      <c r="G6540" s="937" t="str">
        <f t="array" ref="G6540">xlookup(F6540,'Internal Staffing Calculator'!E:E,'Internal Staffing Calculator'!C:C,"")</f>
        <v/>
      </c>
      <c r="H6540" s="932" t="str">
        <f t="array" ref="H6540">if(F6540&lt;&gt;"", iferror(index('Internal Staffing Calculator'!B$8:B23500,match(F6540,'Internal Staffing Calculator'!E$8:E23500,0)), "Not In Budget"),"")</f>
        <v/>
      </c>
      <c r="I6540" s="184"/>
      <c r="J6540" s="184"/>
      <c r="K6540" s="184"/>
      <c r="L6540" s="183"/>
    </row>
    <row r="6541">
      <c r="A6541" s="454"/>
      <c r="B6541" s="927"/>
      <c r="C6541" s="580"/>
      <c r="D6541" s="939"/>
      <c r="E6541" s="940"/>
      <c r="F6541" s="941"/>
      <c r="G6541" s="937" t="str">
        <f t="array" ref="G6541">xlookup(F6541,'Internal Staffing Calculator'!E:E,'Internal Staffing Calculator'!C:C,"")</f>
        <v/>
      </c>
      <c r="H6541" s="932" t="str">
        <f t="array" ref="H6541">if(F6541&lt;&gt;"", iferror(index('Internal Staffing Calculator'!B$8:B23500,match(F6541,'Internal Staffing Calculator'!E$8:E23500,0)), "Not In Budget"),"")</f>
        <v/>
      </c>
      <c r="I6541" s="184"/>
      <c r="J6541" s="184"/>
      <c r="K6541" s="184"/>
      <c r="L6541" s="183"/>
    </row>
    <row r="6542">
      <c r="A6542" s="454"/>
      <c r="B6542" s="927"/>
      <c r="C6542" s="580"/>
      <c r="D6542" s="939"/>
      <c r="E6542" s="940"/>
      <c r="F6542" s="941"/>
      <c r="G6542" s="937" t="str">
        <f t="array" ref="G6542">xlookup(F6542,'Internal Staffing Calculator'!E:E,'Internal Staffing Calculator'!C:C,"")</f>
        <v/>
      </c>
      <c r="H6542" s="932" t="str">
        <f t="array" ref="H6542">if(F6542&lt;&gt;"", iferror(index('Internal Staffing Calculator'!B$8:B23500,match(F6542,'Internal Staffing Calculator'!E$8:E23500,0)), "Not In Budget"),"")</f>
        <v/>
      </c>
      <c r="I6542" s="184"/>
      <c r="J6542" s="184"/>
      <c r="K6542" s="184"/>
      <c r="L6542" s="183"/>
    </row>
    <row r="6543">
      <c r="A6543" s="454"/>
      <c r="B6543" s="927"/>
      <c r="C6543" s="580"/>
      <c r="D6543" s="939"/>
      <c r="E6543" s="940"/>
      <c r="F6543" s="941"/>
      <c r="G6543" s="937" t="str">
        <f t="array" ref="G6543">xlookup(F6543,'Internal Staffing Calculator'!E:E,'Internal Staffing Calculator'!C:C,"")</f>
        <v/>
      </c>
      <c r="H6543" s="932" t="str">
        <f t="array" ref="H6543">if(F6543&lt;&gt;"", iferror(index('Internal Staffing Calculator'!B$8:B23500,match(F6543,'Internal Staffing Calculator'!E$8:E23500,0)), "Not In Budget"),"")</f>
        <v/>
      </c>
      <c r="I6543" s="184"/>
      <c r="J6543" s="184"/>
      <c r="K6543" s="184"/>
      <c r="L6543" s="183"/>
    </row>
    <row r="6544">
      <c r="A6544" s="454"/>
      <c r="B6544" s="927"/>
      <c r="C6544" s="580"/>
      <c r="D6544" s="939"/>
      <c r="E6544" s="940"/>
      <c r="F6544" s="941"/>
      <c r="G6544" s="937" t="str">
        <f t="array" ref="G6544">xlookup(F6544,'Internal Staffing Calculator'!E:E,'Internal Staffing Calculator'!C:C,"")</f>
        <v/>
      </c>
      <c r="H6544" s="932" t="str">
        <f t="array" ref="H6544">if(F6544&lt;&gt;"", iferror(index('Internal Staffing Calculator'!B$8:B23500,match(F6544,'Internal Staffing Calculator'!E$8:E23500,0)), "Not In Budget"),"")</f>
        <v/>
      </c>
      <c r="I6544" s="184"/>
      <c r="J6544" s="184"/>
      <c r="K6544" s="184"/>
      <c r="L6544" s="183"/>
    </row>
    <row r="6545">
      <c r="A6545" s="454"/>
      <c r="B6545" s="927"/>
      <c r="C6545" s="580"/>
      <c r="D6545" s="939"/>
      <c r="E6545" s="940"/>
      <c r="F6545" s="941"/>
      <c r="G6545" s="937" t="str">
        <f t="array" ref="G6545">xlookup(F6545,'Internal Staffing Calculator'!E:E,'Internal Staffing Calculator'!C:C,"")</f>
        <v/>
      </c>
      <c r="H6545" s="932" t="str">
        <f t="array" ref="H6545">if(F6545&lt;&gt;"", iferror(index('Internal Staffing Calculator'!B$8:B23500,match(F6545,'Internal Staffing Calculator'!E$8:E23500,0)), "Not In Budget"),"")</f>
        <v/>
      </c>
      <c r="I6545" s="184"/>
      <c r="J6545" s="184"/>
      <c r="K6545" s="184"/>
      <c r="L6545" s="183"/>
    </row>
    <row r="6546">
      <c r="A6546" s="454"/>
      <c r="B6546" s="927"/>
      <c r="C6546" s="580"/>
      <c r="D6546" s="939"/>
      <c r="E6546" s="940"/>
      <c r="F6546" s="941"/>
      <c r="G6546" s="937" t="str">
        <f t="array" ref="G6546">xlookup(F6546,'Internal Staffing Calculator'!E:E,'Internal Staffing Calculator'!C:C,"")</f>
        <v/>
      </c>
      <c r="H6546" s="932" t="str">
        <f t="array" ref="H6546">if(F6546&lt;&gt;"", iferror(index('Internal Staffing Calculator'!B$8:B23500,match(F6546,'Internal Staffing Calculator'!E$8:E23500,0)), "Not In Budget"),"")</f>
        <v/>
      </c>
      <c r="I6546" s="184"/>
      <c r="J6546" s="184"/>
      <c r="K6546" s="184"/>
      <c r="L6546" s="183"/>
    </row>
    <row r="6547">
      <c r="A6547" s="454"/>
      <c r="B6547" s="927"/>
      <c r="C6547" s="580"/>
      <c r="D6547" s="939"/>
      <c r="E6547" s="940"/>
      <c r="F6547" s="941"/>
      <c r="G6547" s="937" t="str">
        <f t="array" ref="G6547">xlookup(F6547,'Internal Staffing Calculator'!E:E,'Internal Staffing Calculator'!C:C,"")</f>
        <v/>
      </c>
      <c r="H6547" s="932" t="str">
        <f t="array" ref="H6547">if(F6547&lt;&gt;"", iferror(index('Internal Staffing Calculator'!B$8:B23500,match(F6547,'Internal Staffing Calculator'!E$8:E23500,0)), "Not In Budget"),"")</f>
        <v/>
      </c>
      <c r="I6547" s="184"/>
      <c r="J6547" s="184"/>
      <c r="K6547" s="184"/>
      <c r="L6547" s="183"/>
    </row>
    <row r="6548">
      <c r="A6548" s="454"/>
      <c r="B6548" s="927"/>
      <c r="C6548" s="580"/>
      <c r="D6548" s="939"/>
      <c r="E6548" s="940"/>
      <c r="F6548" s="941"/>
      <c r="G6548" s="937" t="str">
        <f t="array" ref="G6548">xlookup(F6548,'Internal Staffing Calculator'!E:E,'Internal Staffing Calculator'!C:C,"")</f>
        <v/>
      </c>
      <c r="H6548" s="932" t="str">
        <f t="array" ref="H6548">if(F6548&lt;&gt;"", iferror(index('Internal Staffing Calculator'!B$8:B23500,match(F6548,'Internal Staffing Calculator'!E$8:E23500,0)), "Not In Budget"),"")</f>
        <v/>
      </c>
      <c r="I6548" s="184"/>
      <c r="J6548" s="184"/>
      <c r="K6548" s="184"/>
      <c r="L6548" s="183"/>
    </row>
    <row r="6549">
      <c r="A6549" s="454"/>
      <c r="B6549" s="927"/>
      <c r="C6549" s="580"/>
      <c r="D6549" s="939"/>
      <c r="E6549" s="940"/>
      <c r="F6549" s="941"/>
      <c r="G6549" s="937" t="str">
        <f t="array" ref="G6549">xlookup(F6549,'Internal Staffing Calculator'!E:E,'Internal Staffing Calculator'!C:C,"")</f>
        <v/>
      </c>
      <c r="H6549" s="932" t="str">
        <f t="array" ref="H6549">if(F6549&lt;&gt;"", iferror(index('Internal Staffing Calculator'!B$8:B23500,match(F6549,'Internal Staffing Calculator'!E$8:E23500,0)), "Not In Budget"),"")</f>
        <v/>
      </c>
      <c r="I6549" s="184"/>
      <c r="J6549" s="184"/>
      <c r="K6549" s="184"/>
      <c r="L6549" s="183"/>
    </row>
    <row r="6550">
      <c r="A6550" s="454"/>
      <c r="B6550" s="927"/>
      <c r="C6550" s="580"/>
      <c r="D6550" s="939"/>
      <c r="E6550" s="940"/>
      <c r="F6550" s="941"/>
      <c r="G6550" s="937" t="str">
        <f t="array" ref="G6550">xlookup(F6550,'Internal Staffing Calculator'!E:E,'Internal Staffing Calculator'!C:C,"")</f>
        <v/>
      </c>
      <c r="H6550" s="932" t="str">
        <f t="array" ref="H6550">if(F6550&lt;&gt;"", iferror(index('Internal Staffing Calculator'!B$8:B23500,match(F6550,'Internal Staffing Calculator'!E$8:E23500,0)), "Not In Budget"),"")</f>
        <v/>
      </c>
      <c r="I6550" s="184"/>
      <c r="J6550" s="184"/>
      <c r="K6550" s="184"/>
      <c r="L6550" s="183"/>
    </row>
    <row r="6551">
      <c r="A6551" s="454"/>
      <c r="B6551" s="927"/>
      <c r="C6551" s="580"/>
      <c r="D6551" s="939"/>
      <c r="E6551" s="940"/>
      <c r="F6551" s="941"/>
      <c r="G6551" s="937" t="str">
        <f t="array" ref="G6551">xlookup(F6551,'Internal Staffing Calculator'!E:E,'Internal Staffing Calculator'!C:C,"")</f>
        <v/>
      </c>
      <c r="H6551" s="932" t="str">
        <f t="array" ref="H6551">if(F6551&lt;&gt;"", iferror(index('Internal Staffing Calculator'!B$8:B23500,match(F6551,'Internal Staffing Calculator'!E$8:E23500,0)), "Not In Budget"),"")</f>
        <v/>
      </c>
      <c r="I6551" s="184"/>
      <c r="J6551" s="184"/>
      <c r="K6551" s="184"/>
      <c r="L6551" s="183"/>
    </row>
    <row r="6552">
      <c r="A6552" s="454"/>
      <c r="B6552" s="927"/>
      <c r="C6552" s="580"/>
      <c r="D6552" s="939"/>
      <c r="E6552" s="940"/>
      <c r="F6552" s="941"/>
      <c r="G6552" s="937" t="str">
        <f t="array" ref="G6552">xlookup(F6552,'Internal Staffing Calculator'!E:E,'Internal Staffing Calculator'!C:C,"")</f>
        <v/>
      </c>
      <c r="H6552" s="932" t="str">
        <f t="array" ref="H6552">if(F6552&lt;&gt;"", iferror(index('Internal Staffing Calculator'!B$8:B23500,match(F6552,'Internal Staffing Calculator'!E$8:E23500,0)), "Not In Budget"),"")</f>
        <v/>
      </c>
      <c r="I6552" s="184"/>
      <c r="J6552" s="184"/>
      <c r="K6552" s="184"/>
      <c r="L6552" s="183"/>
    </row>
    <row r="6553">
      <c r="A6553" s="454"/>
      <c r="B6553" s="927"/>
      <c r="C6553" s="580"/>
      <c r="D6553" s="939"/>
      <c r="E6553" s="940"/>
      <c r="F6553" s="941"/>
      <c r="G6553" s="937" t="str">
        <f t="array" ref="G6553">xlookup(F6553,'Internal Staffing Calculator'!E:E,'Internal Staffing Calculator'!C:C,"")</f>
        <v/>
      </c>
      <c r="H6553" s="932" t="str">
        <f t="array" ref="H6553">if(F6553&lt;&gt;"", iferror(index('Internal Staffing Calculator'!B$8:B23500,match(F6553,'Internal Staffing Calculator'!E$8:E23500,0)), "Not In Budget"),"")</f>
        <v/>
      </c>
      <c r="I6553" s="184"/>
      <c r="J6553" s="184"/>
      <c r="K6553" s="184"/>
      <c r="L6553" s="183"/>
    </row>
    <row r="6554">
      <c r="A6554" s="454"/>
      <c r="B6554" s="927"/>
      <c r="C6554" s="580"/>
      <c r="D6554" s="939"/>
      <c r="E6554" s="940"/>
      <c r="F6554" s="941"/>
      <c r="G6554" s="937" t="str">
        <f t="array" ref="G6554">xlookup(F6554,'Internal Staffing Calculator'!E:E,'Internal Staffing Calculator'!C:C,"")</f>
        <v/>
      </c>
      <c r="H6554" s="932" t="str">
        <f t="array" ref="H6554">if(F6554&lt;&gt;"", iferror(index('Internal Staffing Calculator'!B$8:B23500,match(F6554,'Internal Staffing Calculator'!E$8:E23500,0)), "Not In Budget"),"")</f>
        <v/>
      </c>
      <c r="I6554" s="184"/>
      <c r="J6554" s="184"/>
      <c r="K6554" s="184"/>
      <c r="L6554" s="183"/>
    </row>
    <row r="6555">
      <c r="A6555" s="454"/>
      <c r="B6555" s="927"/>
      <c r="C6555" s="580"/>
      <c r="D6555" s="939"/>
      <c r="E6555" s="940"/>
      <c r="F6555" s="941"/>
      <c r="G6555" s="937" t="str">
        <f t="array" ref="G6555">xlookup(F6555,'Internal Staffing Calculator'!E:E,'Internal Staffing Calculator'!C:C,"")</f>
        <v/>
      </c>
      <c r="H6555" s="932" t="str">
        <f t="array" ref="H6555">if(F6555&lt;&gt;"", iferror(index('Internal Staffing Calculator'!B$8:B23500,match(F6555,'Internal Staffing Calculator'!E$8:E23500,0)), "Not In Budget"),"")</f>
        <v/>
      </c>
      <c r="I6555" s="184"/>
      <c r="J6555" s="184"/>
      <c r="K6555" s="184"/>
      <c r="L6555" s="183"/>
    </row>
    <row r="6556">
      <c r="A6556" s="454"/>
      <c r="B6556" s="927"/>
      <c r="C6556" s="580"/>
      <c r="D6556" s="939"/>
      <c r="E6556" s="940"/>
      <c r="F6556" s="941"/>
      <c r="G6556" s="937" t="str">
        <f t="array" ref="G6556">xlookup(F6556,'Internal Staffing Calculator'!E:E,'Internal Staffing Calculator'!C:C,"")</f>
        <v/>
      </c>
      <c r="H6556" s="932" t="str">
        <f t="array" ref="H6556">if(F6556&lt;&gt;"", iferror(index('Internal Staffing Calculator'!B$8:B23500,match(F6556,'Internal Staffing Calculator'!E$8:E23500,0)), "Not In Budget"),"")</f>
        <v/>
      </c>
      <c r="I6556" s="184"/>
      <c r="J6556" s="184"/>
      <c r="K6556" s="184"/>
      <c r="L6556" s="183"/>
    </row>
    <row r="6557">
      <c r="A6557" s="454"/>
      <c r="B6557" s="927"/>
      <c r="C6557" s="580"/>
      <c r="D6557" s="939"/>
      <c r="E6557" s="940"/>
      <c r="F6557" s="941"/>
      <c r="G6557" s="937" t="str">
        <f t="array" ref="G6557">xlookup(F6557,'Internal Staffing Calculator'!E:E,'Internal Staffing Calculator'!C:C,"")</f>
        <v/>
      </c>
      <c r="H6557" s="932" t="str">
        <f t="array" ref="H6557">if(F6557&lt;&gt;"", iferror(index('Internal Staffing Calculator'!B$8:B23500,match(F6557,'Internal Staffing Calculator'!E$8:E23500,0)), "Not In Budget"),"")</f>
        <v/>
      </c>
      <c r="I6557" s="184"/>
      <c r="J6557" s="184"/>
      <c r="K6557" s="184"/>
      <c r="L6557" s="183"/>
    </row>
    <row r="6558">
      <c r="A6558" s="454"/>
      <c r="B6558" s="927"/>
      <c r="C6558" s="580"/>
      <c r="D6558" s="939"/>
      <c r="E6558" s="940"/>
      <c r="F6558" s="941"/>
      <c r="G6558" s="937" t="str">
        <f t="array" ref="G6558">xlookup(F6558,'Internal Staffing Calculator'!E:E,'Internal Staffing Calculator'!C:C,"")</f>
        <v/>
      </c>
      <c r="H6558" s="932" t="str">
        <f t="array" ref="H6558">if(F6558&lt;&gt;"", iferror(index('Internal Staffing Calculator'!B$8:B23500,match(F6558,'Internal Staffing Calculator'!E$8:E23500,0)), "Not In Budget"),"")</f>
        <v/>
      </c>
      <c r="I6558" s="184"/>
      <c r="J6558" s="184"/>
      <c r="K6558" s="184"/>
      <c r="L6558" s="183"/>
    </row>
    <row r="6559">
      <c r="A6559" s="454"/>
      <c r="B6559" s="927"/>
      <c r="C6559" s="580"/>
      <c r="D6559" s="939"/>
      <c r="E6559" s="940"/>
      <c r="F6559" s="941"/>
      <c r="G6559" s="937" t="str">
        <f t="array" ref="G6559">xlookup(F6559,'Internal Staffing Calculator'!E:E,'Internal Staffing Calculator'!C:C,"")</f>
        <v/>
      </c>
      <c r="H6559" s="932" t="str">
        <f t="array" ref="H6559">if(F6559&lt;&gt;"", iferror(index('Internal Staffing Calculator'!B$8:B23500,match(F6559,'Internal Staffing Calculator'!E$8:E23500,0)), "Not In Budget"),"")</f>
        <v/>
      </c>
      <c r="I6559" s="184"/>
      <c r="J6559" s="184"/>
      <c r="K6559" s="184"/>
      <c r="L6559" s="183"/>
    </row>
    <row r="6560">
      <c r="A6560" s="454"/>
      <c r="B6560" s="927"/>
      <c r="C6560" s="580"/>
      <c r="D6560" s="939"/>
      <c r="E6560" s="940"/>
      <c r="F6560" s="941"/>
      <c r="G6560" s="937" t="str">
        <f t="array" ref="G6560">xlookup(F6560,'Internal Staffing Calculator'!E:E,'Internal Staffing Calculator'!C:C,"")</f>
        <v/>
      </c>
      <c r="H6560" s="932" t="str">
        <f t="array" ref="H6560">if(F6560&lt;&gt;"", iferror(index('Internal Staffing Calculator'!B$8:B23500,match(F6560,'Internal Staffing Calculator'!E$8:E23500,0)), "Not In Budget"),"")</f>
        <v/>
      </c>
      <c r="I6560" s="184"/>
      <c r="J6560" s="184"/>
      <c r="K6560" s="184"/>
      <c r="L6560" s="183"/>
    </row>
    <row r="6561">
      <c r="A6561" s="454"/>
      <c r="B6561" s="927"/>
      <c r="C6561" s="580"/>
      <c r="D6561" s="939"/>
      <c r="E6561" s="940"/>
      <c r="F6561" s="941"/>
      <c r="G6561" s="937" t="str">
        <f t="array" ref="G6561">xlookup(F6561,'Internal Staffing Calculator'!E:E,'Internal Staffing Calculator'!C:C,"")</f>
        <v/>
      </c>
      <c r="H6561" s="932" t="str">
        <f t="array" ref="H6561">if(F6561&lt;&gt;"", iferror(index('Internal Staffing Calculator'!B$8:B23500,match(F6561,'Internal Staffing Calculator'!E$8:E23500,0)), "Not In Budget"),"")</f>
        <v/>
      </c>
      <c r="I6561" s="184"/>
      <c r="J6561" s="184"/>
      <c r="K6561" s="184"/>
      <c r="L6561" s="183"/>
    </row>
    <row r="6562">
      <c r="A6562" s="454"/>
      <c r="B6562" s="927"/>
      <c r="C6562" s="580"/>
      <c r="D6562" s="939"/>
      <c r="E6562" s="940"/>
      <c r="F6562" s="941"/>
      <c r="G6562" s="937" t="str">
        <f t="array" ref="G6562">xlookup(F6562,'Internal Staffing Calculator'!E:E,'Internal Staffing Calculator'!C:C,"")</f>
        <v/>
      </c>
      <c r="H6562" s="932" t="str">
        <f t="array" ref="H6562">if(F6562&lt;&gt;"", iferror(index('Internal Staffing Calculator'!B$8:B23500,match(F6562,'Internal Staffing Calculator'!E$8:E23500,0)), "Not In Budget"),"")</f>
        <v/>
      </c>
      <c r="I6562" s="184"/>
      <c r="J6562" s="184"/>
      <c r="K6562" s="184"/>
      <c r="L6562" s="183"/>
    </row>
    <row r="6563">
      <c r="A6563" s="454"/>
      <c r="B6563" s="927"/>
      <c r="C6563" s="580"/>
      <c r="D6563" s="939"/>
      <c r="E6563" s="940"/>
      <c r="F6563" s="941"/>
      <c r="G6563" s="937" t="str">
        <f t="array" ref="G6563">xlookup(F6563,'Internal Staffing Calculator'!E:E,'Internal Staffing Calculator'!C:C,"")</f>
        <v/>
      </c>
      <c r="H6563" s="932" t="str">
        <f t="array" ref="H6563">if(F6563&lt;&gt;"", iferror(index('Internal Staffing Calculator'!B$8:B23500,match(F6563,'Internal Staffing Calculator'!E$8:E23500,0)), "Not In Budget"),"")</f>
        <v/>
      </c>
      <c r="I6563" s="184"/>
      <c r="J6563" s="184"/>
      <c r="K6563" s="184"/>
      <c r="L6563" s="183"/>
    </row>
    <row r="6564">
      <c r="A6564" s="454"/>
      <c r="B6564" s="927"/>
      <c r="C6564" s="580"/>
      <c r="D6564" s="939"/>
      <c r="E6564" s="940"/>
      <c r="F6564" s="941"/>
      <c r="G6564" s="937" t="str">
        <f t="array" ref="G6564">xlookup(F6564,'Internal Staffing Calculator'!E:E,'Internal Staffing Calculator'!C:C,"")</f>
        <v/>
      </c>
      <c r="H6564" s="932" t="str">
        <f t="array" ref="H6564">if(F6564&lt;&gt;"", iferror(index('Internal Staffing Calculator'!B$8:B23500,match(F6564,'Internal Staffing Calculator'!E$8:E23500,0)), "Not In Budget"),"")</f>
        <v/>
      </c>
      <c r="I6564" s="184"/>
      <c r="J6564" s="184"/>
      <c r="K6564" s="184"/>
      <c r="L6564" s="183"/>
    </row>
    <row r="6565">
      <c r="A6565" s="454"/>
      <c r="B6565" s="927"/>
      <c r="C6565" s="580"/>
      <c r="D6565" s="939"/>
      <c r="E6565" s="940"/>
      <c r="F6565" s="941"/>
      <c r="G6565" s="937" t="str">
        <f t="array" ref="G6565">xlookup(F6565,'Internal Staffing Calculator'!E:E,'Internal Staffing Calculator'!C:C,"")</f>
        <v/>
      </c>
      <c r="H6565" s="932" t="str">
        <f t="array" ref="H6565">if(F6565&lt;&gt;"", iferror(index('Internal Staffing Calculator'!B$8:B23500,match(F6565,'Internal Staffing Calculator'!E$8:E23500,0)), "Not In Budget"),"")</f>
        <v/>
      </c>
      <c r="I6565" s="184"/>
      <c r="J6565" s="184"/>
      <c r="K6565" s="184"/>
      <c r="L6565" s="183"/>
    </row>
    <row r="6566">
      <c r="A6566" s="454"/>
      <c r="B6566" s="927"/>
      <c r="C6566" s="580"/>
      <c r="D6566" s="939"/>
      <c r="E6566" s="940"/>
      <c r="F6566" s="941"/>
      <c r="G6566" s="937" t="str">
        <f t="array" ref="G6566">xlookup(F6566,'Internal Staffing Calculator'!E:E,'Internal Staffing Calculator'!C:C,"")</f>
        <v/>
      </c>
      <c r="H6566" s="932" t="str">
        <f t="array" ref="H6566">if(F6566&lt;&gt;"", iferror(index('Internal Staffing Calculator'!B$8:B23500,match(F6566,'Internal Staffing Calculator'!E$8:E23500,0)), "Not In Budget"),"")</f>
        <v/>
      </c>
      <c r="I6566" s="184"/>
      <c r="J6566" s="184"/>
      <c r="K6566" s="184"/>
      <c r="L6566" s="183"/>
    </row>
    <row r="6567">
      <c r="A6567" s="454"/>
      <c r="B6567" s="927"/>
      <c r="C6567" s="580"/>
      <c r="D6567" s="939"/>
      <c r="E6567" s="940"/>
      <c r="F6567" s="941"/>
      <c r="G6567" s="937" t="str">
        <f t="array" ref="G6567">xlookup(F6567,'Internal Staffing Calculator'!E:E,'Internal Staffing Calculator'!C:C,"")</f>
        <v/>
      </c>
      <c r="H6567" s="932" t="str">
        <f t="array" ref="H6567">if(F6567&lt;&gt;"", iferror(index('Internal Staffing Calculator'!B$8:B23500,match(F6567,'Internal Staffing Calculator'!E$8:E23500,0)), "Not In Budget"),"")</f>
        <v/>
      </c>
      <c r="I6567" s="184"/>
      <c r="J6567" s="184"/>
      <c r="K6567" s="184"/>
      <c r="L6567" s="183"/>
    </row>
    <row r="6568">
      <c r="A6568" s="454"/>
      <c r="B6568" s="927"/>
      <c r="C6568" s="580"/>
      <c r="D6568" s="939"/>
      <c r="E6568" s="940"/>
      <c r="F6568" s="941"/>
      <c r="G6568" s="937" t="str">
        <f t="array" ref="G6568">xlookup(F6568,'Internal Staffing Calculator'!E:E,'Internal Staffing Calculator'!C:C,"")</f>
        <v/>
      </c>
      <c r="H6568" s="932" t="str">
        <f t="array" ref="H6568">if(F6568&lt;&gt;"", iferror(index('Internal Staffing Calculator'!B$8:B23500,match(F6568,'Internal Staffing Calculator'!E$8:E23500,0)), "Not In Budget"),"")</f>
        <v/>
      </c>
      <c r="I6568" s="184"/>
      <c r="J6568" s="184"/>
      <c r="K6568" s="184"/>
      <c r="L6568" s="183"/>
    </row>
    <row r="6569">
      <c r="A6569" s="454"/>
      <c r="B6569" s="927"/>
      <c r="C6569" s="580"/>
      <c r="D6569" s="939"/>
      <c r="E6569" s="940"/>
      <c r="F6569" s="941"/>
      <c r="G6569" s="937" t="str">
        <f t="array" ref="G6569">xlookup(F6569,'Internal Staffing Calculator'!E:E,'Internal Staffing Calculator'!C:C,"")</f>
        <v/>
      </c>
      <c r="H6569" s="932" t="str">
        <f t="array" ref="H6569">if(F6569&lt;&gt;"", iferror(index('Internal Staffing Calculator'!B$8:B23500,match(F6569,'Internal Staffing Calculator'!E$8:E23500,0)), "Not In Budget"),"")</f>
        <v/>
      </c>
      <c r="I6569" s="184"/>
      <c r="J6569" s="184"/>
      <c r="K6569" s="184"/>
      <c r="L6569" s="183"/>
    </row>
    <row r="6570">
      <c r="A6570" s="454"/>
      <c r="B6570" s="927"/>
      <c r="C6570" s="580"/>
      <c r="D6570" s="939"/>
      <c r="E6570" s="940"/>
      <c r="F6570" s="941"/>
      <c r="G6570" s="937" t="str">
        <f t="array" ref="G6570">xlookup(F6570,'Internal Staffing Calculator'!E:E,'Internal Staffing Calculator'!C:C,"")</f>
        <v/>
      </c>
      <c r="H6570" s="932" t="str">
        <f t="array" ref="H6570">if(F6570&lt;&gt;"", iferror(index('Internal Staffing Calculator'!B$8:B23500,match(F6570,'Internal Staffing Calculator'!E$8:E23500,0)), "Not In Budget"),"")</f>
        <v/>
      </c>
      <c r="I6570" s="184"/>
      <c r="J6570" s="184"/>
      <c r="K6570" s="184"/>
      <c r="L6570" s="183"/>
    </row>
    <row r="6571">
      <c r="A6571" s="454"/>
      <c r="B6571" s="927"/>
      <c r="C6571" s="580"/>
      <c r="D6571" s="939"/>
      <c r="E6571" s="940"/>
      <c r="F6571" s="941"/>
      <c r="G6571" s="937" t="str">
        <f t="array" ref="G6571">xlookup(F6571,'Internal Staffing Calculator'!E:E,'Internal Staffing Calculator'!C:C,"")</f>
        <v/>
      </c>
      <c r="H6571" s="932" t="str">
        <f t="array" ref="H6571">if(F6571&lt;&gt;"", iferror(index('Internal Staffing Calculator'!B$8:B23500,match(F6571,'Internal Staffing Calculator'!E$8:E23500,0)), "Not In Budget"),"")</f>
        <v/>
      </c>
      <c r="I6571" s="184"/>
      <c r="J6571" s="184"/>
      <c r="K6571" s="184"/>
      <c r="L6571" s="183"/>
    </row>
    <row r="6572">
      <c r="A6572" s="454"/>
      <c r="B6572" s="927"/>
      <c r="C6572" s="580"/>
      <c r="D6572" s="939"/>
      <c r="E6572" s="940"/>
      <c r="F6572" s="941"/>
      <c r="G6572" s="937" t="str">
        <f t="array" ref="G6572">xlookup(F6572,'Internal Staffing Calculator'!E:E,'Internal Staffing Calculator'!C:C,"")</f>
        <v/>
      </c>
      <c r="H6572" s="932" t="str">
        <f t="array" ref="H6572">if(F6572&lt;&gt;"", iferror(index('Internal Staffing Calculator'!B$8:B23500,match(F6572,'Internal Staffing Calculator'!E$8:E23500,0)), "Not In Budget"),"")</f>
        <v/>
      </c>
      <c r="I6572" s="184"/>
      <c r="J6572" s="184"/>
      <c r="K6572" s="184"/>
      <c r="L6572" s="183"/>
    </row>
    <row r="6573">
      <c r="A6573" s="454"/>
      <c r="B6573" s="927"/>
      <c r="C6573" s="580"/>
      <c r="D6573" s="939"/>
      <c r="E6573" s="940"/>
      <c r="F6573" s="941"/>
      <c r="G6573" s="937" t="str">
        <f t="array" ref="G6573">xlookup(F6573,'Internal Staffing Calculator'!E:E,'Internal Staffing Calculator'!C:C,"")</f>
        <v/>
      </c>
      <c r="H6573" s="932" t="str">
        <f t="array" ref="H6573">if(F6573&lt;&gt;"", iferror(index('Internal Staffing Calculator'!B$8:B23500,match(F6573,'Internal Staffing Calculator'!E$8:E23500,0)), "Not In Budget"),"")</f>
        <v/>
      </c>
      <c r="I6573" s="184"/>
      <c r="J6573" s="184"/>
      <c r="K6573" s="184"/>
      <c r="L6573" s="183"/>
    </row>
    <row r="6574">
      <c r="A6574" s="454"/>
      <c r="B6574" s="927"/>
      <c r="C6574" s="580"/>
      <c r="D6574" s="939"/>
      <c r="E6574" s="940"/>
      <c r="F6574" s="941"/>
      <c r="G6574" s="937" t="str">
        <f t="array" ref="G6574">xlookup(F6574,'Internal Staffing Calculator'!E:E,'Internal Staffing Calculator'!C:C,"")</f>
        <v/>
      </c>
      <c r="H6574" s="932" t="str">
        <f t="array" ref="H6574">if(F6574&lt;&gt;"", iferror(index('Internal Staffing Calculator'!B$8:B23500,match(F6574,'Internal Staffing Calculator'!E$8:E23500,0)), "Not In Budget"),"")</f>
        <v/>
      </c>
      <c r="I6574" s="184"/>
      <c r="J6574" s="184"/>
      <c r="K6574" s="184"/>
      <c r="L6574" s="183"/>
    </row>
    <row r="6575">
      <c r="A6575" s="454"/>
      <c r="B6575" s="927"/>
      <c r="C6575" s="580"/>
      <c r="D6575" s="939"/>
      <c r="E6575" s="940"/>
      <c r="F6575" s="941"/>
      <c r="G6575" s="937" t="str">
        <f t="array" ref="G6575">xlookup(F6575,'Internal Staffing Calculator'!E:E,'Internal Staffing Calculator'!C:C,"")</f>
        <v/>
      </c>
      <c r="H6575" s="932" t="str">
        <f t="array" ref="H6575">if(F6575&lt;&gt;"", iferror(index('Internal Staffing Calculator'!B$8:B23500,match(F6575,'Internal Staffing Calculator'!E$8:E23500,0)), "Not In Budget"),"")</f>
        <v/>
      </c>
      <c r="I6575" s="184"/>
      <c r="J6575" s="184"/>
      <c r="K6575" s="184"/>
      <c r="L6575" s="183"/>
    </row>
    <row r="6576">
      <c r="A6576" s="454"/>
      <c r="B6576" s="927"/>
      <c r="C6576" s="580"/>
      <c r="D6576" s="939"/>
      <c r="E6576" s="940"/>
      <c r="F6576" s="941"/>
      <c r="G6576" s="937" t="str">
        <f t="array" ref="G6576">xlookup(F6576,'Internal Staffing Calculator'!E:E,'Internal Staffing Calculator'!C:C,"")</f>
        <v/>
      </c>
      <c r="H6576" s="932" t="str">
        <f t="array" ref="H6576">if(F6576&lt;&gt;"", iferror(index('Internal Staffing Calculator'!B$8:B23500,match(F6576,'Internal Staffing Calculator'!E$8:E23500,0)), "Not In Budget"),"")</f>
        <v/>
      </c>
      <c r="I6576" s="184"/>
      <c r="J6576" s="184"/>
      <c r="K6576" s="184"/>
      <c r="L6576" s="183"/>
    </row>
    <row r="6577">
      <c r="A6577" s="454"/>
      <c r="B6577" s="927"/>
      <c r="C6577" s="580"/>
      <c r="D6577" s="939"/>
      <c r="E6577" s="940"/>
      <c r="F6577" s="941"/>
      <c r="G6577" s="937" t="str">
        <f t="array" ref="G6577">xlookup(F6577,'Internal Staffing Calculator'!E:E,'Internal Staffing Calculator'!C:C,"")</f>
        <v/>
      </c>
      <c r="H6577" s="932" t="str">
        <f t="array" ref="H6577">if(F6577&lt;&gt;"", iferror(index('Internal Staffing Calculator'!B$8:B23500,match(F6577,'Internal Staffing Calculator'!E$8:E23500,0)), "Not In Budget"),"")</f>
        <v/>
      </c>
      <c r="I6577" s="184"/>
      <c r="J6577" s="184"/>
      <c r="K6577" s="184"/>
      <c r="L6577" s="183"/>
    </row>
    <row r="6578">
      <c r="A6578" s="454"/>
      <c r="B6578" s="927"/>
      <c r="C6578" s="580"/>
      <c r="D6578" s="939"/>
      <c r="E6578" s="940"/>
      <c r="F6578" s="941"/>
      <c r="G6578" s="937" t="str">
        <f t="array" ref="G6578">xlookup(F6578,'Internal Staffing Calculator'!E:E,'Internal Staffing Calculator'!C:C,"")</f>
        <v/>
      </c>
      <c r="H6578" s="932" t="str">
        <f t="array" ref="H6578">if(F6578&lt;&gt;"", iferror(index('Internal Staffing Calculator'!B$8:B23500,match(F6578,'Internal Staffing Calculator'!E$8:E23500,0)), "Not In Budget"),"")</f>
        <v/>
      </c>
      <c r="I6578" s="184"/>
      <c r="J6578" s="184"/>
      <c r="K6578" s="184"/>
      <c r="L6578" s="183"/>
    </row>
    <row r="6579">
      <c r="A6579" s="454"/>
      <c r="B6579" s="927"/>
      <c r="C6579" s="580"/>
      <c r="D6579" s="939"/>
      <c r="E6579" s="940"/>
      <c r="F6579" s="941"/>
      <c r="G6579" s="937" t="str">
        <f t="array" ref="G6579">xlookup(F6579,'Internal Staffing Calculator'!E:E,'Internal Staffing Calculator'!C:C,"")</f>
        <v/>
      </c>
      <c r="H6579" s="932" t="str">
        <f t="array" ref="H6579">if(F6579&lt;&gt;"", iferror(index('Internal Staffing Calculator'!B$8:B23500,match(F6579,'Internal Staffing Calculator'!E$8:E23500,0)), "Not In Budget"),"")</f>
        <v/>
      </c>
      <c r="I6579" s="184"/>
      <c r="J6579" s="184"/>
      <c r="K6579" s="184"/>
      <c r="L6579" s="183"/>
    </row>
    <row r="6580">
      <c r="A6580" s="454"/>
      <c r="B6580" s="927"/>
      <c r="C6580" s="580"/>
      <c r="D6580" s="939"/>
      <c r="E6580" s="940"/>
      <c r="F6580" s="941"/>
      <c r="G6580" s="937" t="str">
        <f t="array" ref="G6580">xlookup(F6580,'Internal Staffing Calculator'!E:E,'Internal Staffing Calculator'!C:C,"")</f>
        <v/>
      </c>
      <c r="H6580" s="932" t="str">
        <f t="array" ref="H6580">if(F6580&lt;&gt;"", iferror(index('Internal Staffing Calculator'!B$8:B23500,match(F6580,'Internal Staffing Calculator'!E$8:E23500,0)), "Not In Budget"),"")</f>
        <v/>
      </c>
      <c r="I6580" s="184"/>
      <c r="J6580" s="184"/>
      <c r="K6580" s="184"/>
      <c r="L6580" s="183"/>
    </row>
    <row r="6581">
      <c r="A6581" s="454"/>
      <c r="B6581" s="927"/>
      <c r="C6581" s="580"/>
      <c r="D6581" s="939"/>
      <c r="E6581" s="940"/>
      <c r="F6581" s="941"/>
      <c r="G6581" s="937" t="str">
        <f t="array" ref="G6581">xlookup(F6581,'Internal Staffing Calculator'!E:E,'Internal Staffing Calculator'!C:C,"")</f>
        <v/>
      </c>
      <c r="H6581" s="932" t="str">
        <f t="array" ref="H6581">if(F6581&lt;&gt;"", iferror(index('Internal Staffing Calculator'!B$8:B23500,match(F6581,'Internal Staffing Calculator'!E$8:E23500,0)), "Not In Budget"),"")</f>
        <v/>
      </c>
      <c r="I6581" s="184"/>
      <c r="J6581" s="184"/>
      <c r="K6581" s="184"/>
      <c r="L6581" s="183"/>
    </row>
    <row r="6582">
      <c r="A6582" s="454"/>
      <c r="B6582" s="927"/>
      <c r="C6582" s="580"/>
      <c r="D6582" s="939"/>
      <c r="E6582" s="940"/>
      <c r="F6582" s="941"/>
      <c r="G6582" s="937" t="str">
        <f t="array" ref="G6582">xlookup(F6582,'Internal Staffing Calculator'!E:E,'Internal Staffing Calculator'!C:C,"")</f>
        <v/>
      </c>
      <c r="H6582" s="932" t="str">
        <f t="array" ref="H6582">if(F6582&lt;&gt;"", iferror(index('Internal Staffing Calculator'!B$8:B23500,match(F6582,'Internal Staffing Calculator'!E$8:E23500,0)), "Not In Budget"),"")</f>
        <v/>
      </c>
      <c r="I6582" s="184"/>
      <c r="J6582" s="184"/>
      <c r="K6582" s="184"/>
      <c r="L6582" s="183"/>
    </row>
    <row r="6583">
      <c r="A6583" s="454"/>
      <c r="B6583" s="927"/>
      <c r="C6583" s="580"/>
      <c r="D6583" s="939"/>
      <c r="E6583" s="940"/>
      <c r="F6583" s="941"/>
      <c r="G6583" s="937" t="str">
        <f t="array" ref="G6583">xlookup(F6583,'Internal Staffing Calculator'!E:E,'Internal Staffing Calculator'!C:C,"")</f>
        <v/>
      </c>
      <c r="H6583" s="932" t="str">
        <f t="array" ref="H6583">if(F6583&lt;&gt;"", iferror(index('Internal Staffing Calculator'!B$8:B23500,match(F6583,'Internal Staffing Calculator'!E$8:E23500,0)), "Not In Budget"),"")</f>
        <v/>
      </c>
      <c r="I6583" s="184"/>
      <c r="J6583" s="184"/>
      <c r="K6583" s="184"/>
      <c r="L6583" s="183"/>
    </row>
    <row r="6584">
      <c r="A6584" s="454"/>
      <c r="B6584" s="927"/>
      <c r="C6584" s="580"/>
      <c r="D6584" s="939"/>
      <c r="E6584" s="940"/>
      <c r="F6584" s="941"/>
      <c r="G6584" s="937" t="str">
        <f t="array" ref="G6584">xlookup(F6584,'Internal Staffing Calculator'!E:E,'Internal Staffing Calculator'!C:C,"")</f>
        <v/>
      </c>
      <c r="H6584" s="932" t="str">
        <f t="array" ref="H6584">if(F6584&lt;&gt;"", iferror(index('Internal Staffing Calculator'!B$8:B23500,match(F6584,'Internal Staffing Calculator'!E$8:E23500,0)), "Not In Budget"),"")</f>
        <v/>
      </c>
      <c r="I6584" s="184"/>
      <c r="J6584" s="184"/>
      <c r="K6584" s="184"/>
      <c r="L6584" s="183"/>
    </row>
    <row r="6585">
      <c r="A6585" s="454"/>
      <c r="B6585" s="927"/>
      <c r="C6585" s="580"/>
      <c r="D6585" s="939"/>
      <c r="E6585" s="940"/>
      <c r="F6585" s="941"/>
      <c r="G6585" s="937" t="str">
        <f t="array" ref="G6585">xlookup(F6585,'Internal Staffing Calculator'!E:E,'Internal Staffing Calculator'!C:C,"")</f>
        <v/>
      </c>
      <c r="H6585" s="932" t="str">
        <f t="array" ref="H6585">if(F6585&lt;&gt;"", iferror(index('Internal Staffing Calculator'!B$8:B23500,match(F6585,'Internal Staffing Calculator'!E$8:E23500,0)), "Not In Budget"),"")</f>
        <v/>
      </c>
      <c r="I6585" s="184"/>
      <c r="J6585" s="184"/>
      <c r="K6585" s="184"/>
      <c r="L6585" s="183"/>
    </row>
    <row r="6586">
      <c r="A6586" s="454"/>
      <c r="B6586" s="927"/>
      <c r="C6586" s="580"/>
      <c r="D6586" s="939"/>
      <c r="E6586" s="940"/>
      <c r="F6586" s="941"/>
      <c r="G6586" s="937" t="str">
        <f t="array" ref="G6586">xlookup(F6586,'Internal Staffing Calculator'!E:E,'Internal Staffing Calculator'!C:C,"")</f>
        <v/>
      </c>
      <c r="H6586" s="932" t="str">
        <f t="array" ref="H6586">if(F6586&lt;&gt;"", iferror(index('Internal Staffing Calculator'!B$8:B23500,match(F6586,'Internal Staffing Calculator'!E$8:E23500,0)), "Not In Budget"),"")</f>
        <v/>
      </c>
      <c r="I6586" s="184"/>
      <c r="J6586" s="184"/>
      <c r="K6586" s="184"/>
      <c r="L6586" s="183"/>
    </row>
    <row r="6587">
      <c r="A6587" s="454"/>
      <c r="B6587" s="927"/>
      <c r="C6587" s="580"/>
      <c r="D6587" s="939"/>
      <c r="E6587" s="940"/>
      <c r="F6587" s="941"/>
      <c r="G6587" s="937" t="str">
        <f t="array" ref="G6587">xlookup(F6587,'Internal Staffing Calculator'!E:E,'Internal Staffing Calculator'!C:C,"")</f>
        <v/>
      </c>
      <c r="H6587" s="932" t="str">
        <f t="array" ref="H6587">if(F6587&lt;&gt;"", iferror(index('Internal Staffing Calculator'!B$8:B23500,match(F6587,'Internal Staffing Calculator'!E$8:E23500,0)), "Not In Budget"),"")</f>
        <v/>
      </c>
      <c r="I6587" s="184"/>
      <c r="J6587" s="184"/>
      <c r="K6587" s="184"/>
      <c r="L6587" s="183"/>
    </row>
    <row r="6588">
      <c r="A6588" s="454"/>
      <c r="B6588" s="927"/>
      <c r="C6588" s="580"/>
      <c r="D6588" s="939"/>
      <c r="E6588" s="940"/>
      <c r="F6588" s="941"/>
      <c r="G6588" s="937" t="str">
        <f t="array" ref="G6588">xlookup(F6588,'Internal Staffing Calculator'!E:E,'Internal Staffing Calculator'!C:C,"")</f>
        <v/>
      </c>
      <c r="H6588" s="932" t="str">
        <f t="array" ref="H6588">if(F6588&lt;&gt;"", iferror(index('Internal Staffing Calculator'!B$8:B23500,match(F6588,'Internal Staffing Calculator'!E$8:E23500,0)), "Not In Budget"),"")</f>
        <v/>
      </c>
      <c r="I6588" s="184"/>
      <c r="J6588" s="184"/>
      <c r="K6588" s="184"/>
      <c r="L6588" s="183"/>
    </row>
    <row r="6589">
      <c r="A6589" s="454"/>
      <c r="B6589" s="927"/>
      <c r="C6589" s="580"/>
      <c r="D6589" s="939"/>
      <c r="E6589" s="940"/>
      <c r="F6589" s="941"/>
      <c r="G6589" s="937" t="str">
        <f t="array" ref="G6589">xlookup(F6589,'Internal Staffing Calculator'!E:E,'Internal Staffing Calculator'!C:C,"")</f>
        <v/>
      </c>
      <c r="H6589" s="932" t="str">
        <f t="array" ref="H6589">if(F6589&lt;&gt;"", iferror(index('Internal Staffing Calculator'!B$8:B23500,match(F6589,'Internal Staffing Calculator'!E$8:E23500,0)), "Not In Budget"),"")</f>
        <v/>
      </c>
      <c r="I6589" s="184"/>
      <c r="J6589" s="184"/>
      <c r="K6589" s="184"/>
      <c r="L6589" s="183"/>
    </row>
    <row r="6590">
      <c r="A6590" s="454"/>
      <c r="B6590" s="927"/>
      <c r="C6590" s="580"/>
      <c r="D6590" s="939"/>
      <c r="E6590" s="940"/>
      <c r="F6590" s="941"/>
      <c r="G6590" s="937" t="str">
        <f t="array" ref="G6590">xlookup(F6590,'Internal Staffing Calculator'!E:E,'Internal Staffing Calculator'!C:C,"")</f>
        <v/>
      </c>
      <c r="H6590" s="932" t="str">
        <f t="array" ref="H6590">if(F6590&lt;&gt;"", iferror(index('Internal Staffing Calculator'!B$8:B23500,match(F6590,'Internal Staffing Calculator'!E$8:E23500,0)), "Not In Budget"),"")</f>
        <v/>
      </c>
      <c r="I6590" s="184"/>
      <c r="J6590" s="184"/>
      <c r="K6590" s="184"/>
      <c r="L6590" s="183"/>
    </row>
    <row r="6591">
      <c r="A6591" s="454"/>
      <c r="B6591" s="927"/>
      <c r="C6591" s="580"/>
      <c r="D6591" s="939"/>
      <c r="E6591" s="940"/>
      <c r="F6591" s="941"/>
      <c r="G6591" s="937" t="str">
        <f t="array" ref="G6591">xlookup(F6591,'Internal Staffing Calculator'!E:E,'Internal Staffing Calculator'!C:C,"")</f>
        <v/>
      </c>
      <c r="H6591" s="932" t="str">
        <f t="array" ref="H6591">if(F6591&lt;&gt;"", iferror(index('Internal Staffing Calculator'!B$8:B23500,match(F6591,'Internal Staffing Calculator'!E$8:E23500,0)), "Not In Budget"),"")</f>
        <v/>
      </c>
      <c r="I6591" s="184"/>
      <c r="J6591" s="184"/>
      <c r="K6591" s="184"/>
      <c r="L6591" s="183"/>
    </row>
    <row r="6592">
      <c r="A6592" s="454"/>
      <c r="B6592" s="927"/>
      <c r="C6592" s="580"/>
      <c r="D6592" s="939"/>
      <c r="E6592" s="940"/>
      <c r="F6592" s="941"/>
      <c r="G6592" s="937" t="str">
        <f t="array" ref="G6592">xlookup(F6592,'Internal Staffing Calculator'!E:E,'Internal Staffing Calculator'!C:C,"")</f>
        <v/>
      </c>
      <c r="H6592" s="932" t="str">
        <f t="array" ref="H6592">if(F6592&lt;&gt;"", iferror(index('Internal Staffing Calculator'!B$8:B23500,match(F6592,'Internal Staffing Calculator'!E$8:E23500,0)), "Not In Budget"),"")</f>
        <v/>
      </c>
      <c r="I6592" s="184"/>
      <c r="J6592" s="184"/>
      <c r="K6592" s="184"/>
      <c r="L6592" s="183"/>
    </row>
    <row r="6593">
      <c r="A6593" s="454"/>
      <c r="B6593" s="927"/>
      <c r="C6593" s="580"/>
      <c r="D6593" s="939"/>
      <c r="E6593" s="940"/>
      <c r="F6593" s="941"/>
      <c r="G6593" s="937" t="str">
        <f t="array" ref="G6593">xlookup(F6593,'Internal Staffing Calculator'!E:E,'Internal Staffing Calculator'!C:C,"")</f>
        <v/>
      </c>
      <c r="H6593" s="932" t="str">
        <f t="array" ref="H6593">if(F6593&lt;&gt;"", iferror(index('Internal Staffing Calculator'!B$8:B23500,match(F6593,'Internal Staffing Calculator'!E$8:E23500,0)), "Not In Budget"),"")</f>
        <v/>
      </c>
      <c r="I6593" s="184"/>
      <c r="J6593" s="184"/>
      <c r="K6593" s="184"/>
      <c r="L6593" s="183"/>
    </row>
    <row r="6594">
      <c r="A6594" s="454"/>
      <c r="B6594" s="927"/>
      <c r="C6594" s="580"/>
      <c r="D6594" s="939"/>
      <c r="E6594" s="940"/>
      <c r="F6594" s="941"/>
      <c r="G6594" s="937" t="str">
        <f t="array" ref="G6594">xlookup(F6594,'Internal Staffing Calculator'!E:E,'Internal Staffing Calculator'!C:C,"")</f>
        <v/>
      </c>
      <c r="H6594" s="932" t="str">
        <f t="array" ref="H6594">if(F6594&lt;&gt;"", iferror(index('Internal Staffing Calculator'!B$8:B23500,match(F6594,'Internal Staffing Calculator'!E$8:E23500,0)), "Not In Budget"),"")</f>
        <v/>
      </c>
      <c r="I6594" s="184"/>
      <c r="J6594" s="184"/>
      <c r="K6594" s="184"/>
      <c r="L6594" s="183"/>
    </row>
    <row r="6595">
      <c r="A6595" s="454"/>
      <c r="B6595" s="927"/>
      <c r="C6595" s="580"/>
      <c r="D6595" s="939"/>
      <c r="E6595" s="940"/>
      <c r="F6595" s="941"/>
      <c r="G6595" s="937" t="str">
        <f t="array" ref="G6595">xlookup(F6595,'Internal Staffing Calculator'!E:E,'Internal Staffing Calculator'!C:C,"")</f>
        <v/>
      </c>
      <c r="H6595" s="932" t="str">
        <f t="array" ref="H6595">if(F6595&lt;&gt;"", iferror(index('Internal Staffing Calculator'!B$8:B23500,match(F6595,'Internal Staffing Calculator'!E$8:E23500,0)), "Not In Budget"),"")</f>
        <v/>
      </c>
      <c r="I6595" s="184"/>
      <c r="J6595" s="184"/>
      <c r="K6595" s="184"/>
      <c r="L6595" s="183"/>
    </row>
    <row r="6596">
      <c r="A6596" s="454"/>
      <c r="B6596" s="927"/>
      <c r="C6596" s="580"/>
      <c r="D6596" s="939"/>
      <c r="E6596" s="940"/>
      <c r="F6596" s="941"/>
      <c r="G6596" s="937" t="str">
        <f t="array" ref="G6596">xlookup(F6596,'Internal Staffing Calculator'!E:E,'Internal Staffing Calculator'!C:C,"")</f>
        <v/>
      </c>
      <c r="H6596" s="932" t="str">
        <f t="array" ref="H6596">if(F6596&lt;&gt;"", iferror(index('Internal Staffing Calculator'!B$8:B23500,match(F6596,'Internal Staffing Calculator'!E$8:E23500,0)), "Not In Budget"),"")</f>
        <v/>
      </c>
      <c r="I6596" s="184"/>
      <c r="J6596" s="184"/>
      <c r="K6596" s="184"/>
      <c r="L6596" s="183"/>
    </row>
    <row r="6597">
      <c r="A6597" s="454"/>
      <c r="B6597" s="927"/>
      <c r="C6597" s="580"/>
      <c r="D6597" s="939"/>
      <c r="E6597" s="940"/>
      <c r="F6597" s="941"/>
      <c r="G6597" s="937" t="str">
        <f t="array" ref="G6597">xlookup(F6597,'Internal Staffing Calculator'!E:E,'Internal Staffing Calculator'!C:C,"")</f>
        <v/>
      </c>
      <c r="H6597" s="932" t="str">
        <f t="array" ref="H6597">if(F6597&lt;&gt;"", iferror(index('Internal Staffing Calculator'!B$8:B23500,match(F6597,'Internal Staffing Calculator'!E$8:E23500,0)), "Not In Budget"),"")</f>
        <v/>
      </c>
      <c r="I6597" s="184"/>
      <c r="J6597" s="184"/>
      <c r="K6597" s="184"/>
      <c r="L6597" s="183"/>
    </row>
    <row r="6598">
      <c r="A6598" s="454"/>
      <c r="B6598" s="927"/>
      <c r="C6598" s="580"/>
      <c r="D6598" s="939"/>
      <c r="E6598" s="940"/>
      <c r="F6598" s="941"/>
      <c r="G6598" s="937" t="str">
        <f t="array" ref="G6598">xlookup(F6598,'Internal Staffing Calculator'!E:E,'Internal Staffing Calculator'!C:C,"")</f>
        <v/>
      </c>
      <c r="H6598" s="932" t="str">
        <f t="array" ref="H6598">if(F6598&lt;&gt;"", iferror(index('Internal Staffing Calculator'!B$8:B23500,match(F6598,'Internal Staffing Calculator'!E$8:E23500,0)), "Not In Budget"),"")</f>
        <v/>
      </c>
      <c r="I6598" s="184"/>
      <c r="J6598" s="184"/>
      <c r="K6598" s="184"/>
      <c r="L6598" s="183"/>
    </row>
    <row r="6599">
      <c r="A6599" s="454"/>
      <c r="B6599" s="927"/>
      <c r="C6599" s="580"/>
      <c r="D6599" s="939"/>
      <c r="E6599" s="940"/>
      <c r="F6599" s="941"/>
      <c r="G6599" s="937" t="str">
        <f t="array" ref="G6599">xlookup(F6599,'Internal Staffing Calculator'!E:E,'Internal Staffing Calculator'!C:C,"")</f>
        <v/>
      </c>
      <c r="H6599" s="932" t="str">
        <f t="array" ref="H6599">if(F6599&lt;&gt;"", iferror(index('Internal Staffing Calculator'!B$8:B23500,match(F6599,'Internal Staffing Calculator'!E$8:E23500,0)), "Not In Budget"),"")</f>
        <v/>
      </c>
      <c r="I6599" s="184"/>
      <c r="J6599" s="184"/>
      <c r="K6599" s="184"/>
      <c r="L6599" s="183"/>
    </row>
    <row r="6600">
      <c r="A6600" s="454"/>
      <c r="B6600" s="927"/>
      <c r="C6600" s="580"/>
      <c r="D6600" s="939"/>
      <c r="E6600" s="940"/>
      <c r="F6600" s="941"/>
      <c r="G6600" s="937" t="str">
        <f t="array" ref="G6600">xlookup(F6600,'Internal Staffing Calculator'!E:E,'Internal Staffing Calculator'!C:C,"")</f>
        <v/>
      </c>
      <c r="H6600" s="932" t="str">
        <f t="array" ref="H6600">if(F6600&lt;&gt;"", iferror(index('Internal Staffing Calculator'!B$8:B23500,match(F6600,'Internal Staffing Calculator'!E$8:E23500,0)), "Not In Budget"),"")</f>
        <v/>
      </c>
      <c r="I6600" s="184"/>
      <c r="J6600" s="184"/>
      <c r="K6600" s="184"/>
      <c r="L6600" s="183"/>
    </row>
    <row r="6601">
      <c r="A6601" s="454"/>
      <c r="B6601" s="927"/>
      <c r="C6601" s="580"/>
      <c r="D6601" s="939"/>
      <c r="E6601" s="940"/>
      <c r="F6601" s="941"/>
      <c r="G6601" s="937" t="str">
        <f t="array" ref="G6601">xlookup(F6601,'Internal Staffing Calculator'!E:E,'Internal Staffing Calculator'!C:C,"")</f>
        <v/>
      </c>
      <c r="H6601" s="932" t="str">
        <f t="array" ref="H6601">if(F6601&lt;&gt;"", iferror(index('Internal Staffing Calculator'!B$8:B23500,match(F6601,'Internal Staffing Calculator'!E$8:E23500,0)), "Not In Budget"),"")</f>
        <v/>
      </c>
      <c r="I6601" s="184"/>
      <c r="J6601" s="184"/>
      <c r="K6601" s="184"/>
      <c r="L6601" s="183"/>
    </row>
    <row r="6602">
      <c r="A6602" s="454"/>
      <c r="B6602" s="927"/>
      <c r="C6602" s="580"/>
      <c r="D6602" s="939"/>
      <c r="E6602" s="940"/>
      <c r="F6602" s="941"/>
      <c r="G6602" s="937" t="str">
        <f t="array" ref="G6602">xlookup(F6602,'Internal Staffing Calculator'!E:E,'Internal Staffing Calculator'!C:C,"")</f>
        <v/>
      </c>
      <c r="H6602" s="932" t="str">
        <f t="array" ref="H6602">if(F6602&lt;&gt;"", iferror(index('Internal Staffing Calculator'!B$8:B23500,match(F6602,'Internal Staffing Calculator'!E$8:E23500,0)), "Not In Budget"),"")</f>
        <v/>
      </c>
      <c r="I6602" s="184"/>
      <c r="J6602" s="184"/>
      <c r="K6602" s="184"/>
      <c r="L6602" s="183"/>
    </row>
    <row r="6603">
      <c r="A6603" s="454"/>
      <c r="B6603" s="927"/>
      <c r="C6603" s="580"/>
      <c r="D6603" s="939"/>
      <c r="E6603" s="940"/>
      <c r="F6603" s="941"/>
      <c r="G6603" s="937" t="str">
        <f t="array" ref="G6603">xlookup(F6603,'Internal Staffing Calculator'!E:E,'Internal Staffing Calculator'!C:C,"")</f>
        <v/>
      </c>
      <c r="H6603" s="932" t="str">
        <f t="array" ref="H6603">if(F6603&lt;&gt;"", iferror(index('Internal Staffing Calculator'!B$8:B23500,match(F6603,'Internal Staffing Calculator'!E$8:E23500,0)), "Not In Budget"),"")</f>
        <v/>
      </c>
      <c r="I6603" s="184"/>
      <c r="J6603" s="184"/>
      <c r="K6603" s="184"/>
      <c r="L6603" s="183"/>
    </row>
    <row r="6604">
      <c r="A6604" s="454"/>
      <c r="B6604" s="927"/>
      <c r="C6604" s="580"/>
      <c r="D6604" s="939"/>
      <c r="E6604" s="940"/>
      <c r="F6604" s="941"/>
      <c r="G6604" s="937" t="str">
        <f t="array" ref="G6604">xlookup(F6604,'Internal Staffing Calculator'!E:E,'Internal Staffing Calculator'!C:C,"")</f>
        <v/>
      </c>
      <c r="H6604" s="932" t="str">
        <f t="array" ref="H6604">if(F6604&lt;&gt;"", iferror(index('Internal Staffing Calculator'!B$8:B23500,match(F6604,'Internal Staffing Calculator'!E$8:E23500,0)), "Not In Budget"),"")</f>
        <v/>
      </c>
      <c r="I6604" s="184"/>
      <c r="J6604" s="184"/>
      <c r="K6604" s="184"/>
      <c r="L6604" s="183"/>
    </row>
    <row r="6605">
      <c r="A6605" s="454"/>
      <c r="B6605" s="927"/>
      <c r="C6605" s="580"/>
      <c r="D6605" s="939"/>
      <c r="E6605" s="940"/>
      <c r="F6605" s="941"/>
      <c r="G6605" s="937" t="str">
        <f t="array" ref="G6605">xlookup(F6605,'Internal Staffing Calculator'!E:E,'Internal Staffing Calculator'!C:C,"")</f>
        <v/>
      </c>
      <c r="H6605" s="932" t="str">
        <f t="array" ref="H6605">if(F6605&lt;&gt;"", iferror(index('Internal Staffing Calculator'!B$8:B23500,match(F6605,'Internal Staffing Calculator'!E$8:E23500,0)), "Not In Budget"),"")</f>
        <v/>
      </c>
      <c r="I6605" s="184"/>
      <c r="J6605" s="184"/>
      <c r="K6605" s="184"/>
      <c r="L6605" s="183"/>
    </row>
    <row r="6606">
      <c r="A6606" s="454"/>
      <c r="B6606" s="927"/>
      <c r="C6606" s="580"/>
      <c r="D6606" s="939"/>
      <c r="E6606" s="940"/>
      <c r="F6606" s="941"/>
      <c r="G6606" s="937" t="str">
        <f t="array" ref="G6606">xlookup(F6606,'Internal Staffing Calculator'!E:E,'Internal Staffing Calculator'!C:C,"")</f>
        <v/>
      </c>
      <c r="H6606" s="932" t="str">
        <f t="array" ref="H6606">if(F6606&lt;&gt;"", iferror(index('Internal Staffing Calculator'!B$8:B23500,match(F6606,'Internal Staffing Calculator'!E$8:E23500,0)), "Not In Budget"),"")</f>
        <v/>
      </c>
      <c r="I6606" s="184"/>
      <c r="J6606" s="184"/>
      <c r="K6606" s="184"/>
      <c r="L6606" s="183"/>
    </row>
    <row r="6607">
      <c r="A6607" s="454"/>
      <c r="B6607" s="927"/>
      <c r="C6607" s="580"/>
      <c r="D6607" s="939"/>
      <c r="E6607" s="940"/>
      <c r="F6607" s="941"/>
      <c r="G6607" s="937" t="str">
        <f t="array" ref="G6607">xlookup(F6607,'Internal Staffing Calculator'!E:E,'Internal Staffing Calculator'!C:C,"")</f>
        <v/>
      </c>
      <c r="H6607" s="932" t="str">
        <f t="array" ref="H6607">if(F6607&lt;&gt;"", iferror(index('Internal Staffing Calculator'!B$8:B23500,match(F6607,'Internal Staffing Calculator'!E$8:E23500,0)), "Not In Budget"),"")</f>
        <v/>
      </c>
      <c r="I6607" s="184"/>
      <c r="J6607" s="184"/>
      <c r="K6607" s="184"/>
      <c r="L6607" s="183"/>
    </row>
    <row r="6608">
      <c r="A6608" s="454"/>
      <c r="B6608" s="927"/>
      <c r="C6608" s="580"/>
      <c r="D6608" s="939"/>
      <c r="E6608" s="940"/>
      <c r="F6608" s="941"/>
      <c r="G6608" s="937" t="str">
        <f t="array" ref="G6608">xlookup(F6608,'Internal Staffing Calculator'!E:E,'Internal Staffing Calculator'!C:C,"")</f>
        <v/>
      </c>
      <c r="H6608" s="932" t="str">
        <f t="array" ref="H6608">if(F6608&lt;&gt;"", iferror(index('Internal Staffing Calculator'!B$8:B23500,match(F6608,'Internal Staffing Calculator'!E$8:E23500,0)), "Not In Budget"),"")</f>
        <v/>
      </c>
      <c r="I6608" s="184"/>
      <c r="J6608" s="184"/>
      <c r="K6608" s="184"/>
      <c r="L6608" s="183"/>
    </row>
    <row r="6609">
      <c r="A6609" s="454"/>
      <c r="B6609" s="927"/>
      <c r="C6609" s="580"/>
      <c r="D6609" s="939"/>
      <c r="E6609" s="940"/>
      <c r="F6609" s="941"/>
      <c r="G6609" s="937" t="str">
        <f t="array" ref="G6609">xlookup(F6609,'Internal Staffing Calculator'!E:E,'Internal Staffing Calculator'!C:C,"")</f>
        <v/>
      </c>
      <c r="H6609" s="932" t="str">
        <f t="array" ref="H6609">if(F6609&lt;&gt;"", iferror(index('Internal Staffing Calculator'!B$8:B23500,match(F6609,'Internal Staffing Calculator'!E$8:E23500,0)), "Not In Budget"),"")</f>
        <v/>
      </c>
      <c r="I6609" s="184"/>
      <c r="J6609" s="184"/>
      <c r="K6609" s="184"/>
      <c r="L6609" s="183"/>
    </row>
    <row r="6610">
      <c r="A6610" s="454"/>
      <c r="B6610" s="927"/>
      <c r="C6610" s="580"/>
      <c r="D6610" s="939"/>
      <c r="E6610" s="940"/>
      <c r="F6610" s="941"/>
      <c r="G6610" s="937" t="str">
        <f t="array" ref="G6610">xlookup(F6610,'Internal Staffing Calculator'!E:E,'Internal Staffing Calculator'!C:C,"")</f>
        <v/>
      </c>
      <c r="H6610" s="932" t="str">
        <f t="array" ref="H6610">if(F6610&lt;&gt;"", iferror(index('Internal Staffing Calculator'!B$8:B23500,match(F6610,'Internal Staffing Calculator'!E$8:E23500,0)), "Not In Budget"),"")</f>
        <v/>
      </c>
      <c r="I6610" s="184"/>
      <c r="J6610" s="184"/>
      <c r="K6610" s="184"/>
      <c r="L6610" s="183"/>
    </row>
    <row r="6611">
      <c r="A6611" s="454"/>
      <c r="B6611" s="927"/>
      <c r="C6611" s="580"/>
      <c r="D6611" s="939"/>
      <c r="E6611" s="940"/>
      <c r="F6611" s="941"/>
      <c r="G6611" s="937" t="str">
        <f t="array" ref="G6611">xlookup(F6611,'Internal Staffing Calculator'!E:E,'Internal Staffing Calculator'!C:C,"")</f>
        <v/>
      </c>
      <c r="H6611" s="932" t="str">
        <f t="array" ref="H6611">if(F6611&lt;&gt;"", iferror(index('Internal Staffing Calculator'!B$8:B23500,match(F6611,'Internal Staffing Calculator'!E$8:E23500,0)), "Not In Budget"),"")</f>
        <v/>
      </c>
      <c r="I6611" s="184"/>
      <c r="J6611" s="184"/>
      <c r="K6611" s="184"/>
      <c r="L6611" s="183"/>
    </row>
    <row r="6612">
      <c r="A6612" s="454"/>
      <c r="B6612" s="927"/>
      <c r="C6612" s="580"/>
      <c r="D6612" s="939"/>
      <c r="E6612" s="940"/>
      <c r="F6612" s="941"/>
      <c r="G6612" s="937" t="str">
        <f t="array" ref="G6612">xlookup(F6612,'Internal Staffing Calculator'!E:E,'Internal Staffing Calculator'!C:C,"")</f>
        <v/>
      </c>
      <c r="H6612" s="932" t="str">
        <f t="array" ref="H6612">if(F6612&lt;&gt;"", iferror(index('Internal Staffing Calculator'!B$8:B23500,match(F6612,'Internal Staffing Calculator'!E$8:E23500,0)), "Not In Budget"),"")</f>
        <v/>
      </c>
      <c r="I6612" s="184"/>
      <c r="J6612" s="184"/>
      <c r="K6612" s="184"/>
      <c r="L6612" s="183"/>
    </row>
    <row r="6613">
      <c r="A6613" s="454"/>
      <c r="B6613" s="927"/>
      <c r="C6613" s="580"/>
      <c r="D6613" s="939"/>
      <c r="E6613" s="940"/>
      <c r="F6613" s="941"/>
      <c r="G6613" s="937" t="str">
        <f t="array" ref="G6613">xlookup(F6613,'Internal Staffing Calculator'!E:E,'Internal Staffing Calculator'!C:C,"")</f>
        <v/>
      </c>
      <c r="H6613" s="932" t="str">
        <f t="array" ref="H6613">if(F6613&lt;&gt;"", iferror(index('Internal Staffing Calculator'!B$8:B23500,match(F6613,'Internal Staffing Calculator'!E$8:E23500,0)), "Not In Budget"),"")</f>
        <v/>
      </c>
      <c r="I6613" s="184"/>
      <c r="J6613" s="184"/>
      <c r="K6613" s="184"/>
      <c r="L6613" s="183"/>
    </row>
    <row r="6614">
      <c r="A6614" s="454"/>
      <c r="B6614" s="927"/>
      <c r="C6614" s="580"/>
      <c r="D6614" s="939"/>
      <c r="E6614" s="940"/>
      <c r="F6614" s="941"/>
      <c r="G6614" s="937" t="str">
        <f t="array" ref="G6614">xlookup(F6614,'Internal Staffing Calculator'!E:E,'Internal Staffing Calculator'!C:C,"")</f>
        <v/>
      </c>
      <c r="H6614" s="932" t="str">
        <f t="array" ref="H6614">if(F6614&lt;&gt;"", iferror(index('Internal Staffing Calculator'!B$8:B23500,match(F6614,'Internal Staffing Calculator'!E$8:E23500,0)), "Not In Budget"),"")</f>
        <v/>
      </c>
      <c r="I6614" s="184"/>
      <c r="J6614" s="184"/>
      <c r="K6614" s="184"/>
      <c r="L6614" s="183"/>
    </row>
    <row r="6615">
      <c r="A6615" s="454"/>
      <c r="B6615" s="927"/>
      <c r="C6615" s="580"/>
      <c r="D6615" s="939"/>
      <c r="E6615" s="940"/>
      <c r="F6615" s="941"/>
      <c r="G6615" s="937" t="str">
        <f t="array" ref="G6615">xlookup(F6615,'Internal Staffing Calculator'!E:E,'Internal Staffing Calculator'!C:C,"")</f>
        <v/>
      </c>
      <c r="H6615" s="932" t="str">
        <f t="array" ref="H6615">if(F6615&lt;&gt;"", iferror(index('Internal Staffing Calculator'!B$8:B23500,match(F6615,'Internal Staffing Calculator'!E$8:E23500,0)), "Not In Budget"),"")</f>
        <v/>
      </c>
      <c r="I6615" s="184"/>
      <c r="J6615" s="184"/>
      <c r="K6615" s="184"/>
      <c r="L6615" s="183"/>
    </row>
    <row r="6616">
      <c r="A6616" s="454"/>
      <c r="B6616" s="927"/>
      <c r="C6616" s="580"/>
      <c r="D6616" s="939"/>
      <c r="E6616" s="940"/>
      <c r="F6616" s="941"/>
      <c r="G6616" s="937" t="str">
        <f t="array" ref="G6616">xlookup(F6616,'Internal Staffing Calculator'!E:E,'Internal Staffing Calculator'!C:C,"")</f>
        <v/>
      </c>
      <c r="H6616" s="932" t="str">
        <f t="array" ref="H6616">if(F6616&lt;&gt;"", iferror(index('Internal Staffing Calculator'!B$8:B23500,match(F6616,'Internal Staffing Calculator'!E$8:E23500,0)), "Not In Budget"),"")</f>
        <v/>
      </c>
      <c r="I6616" s="184"/>
      <c r="J6616" s="184"/>
      <c r="K6616" s="184"/>
      <c r="L6616" s="183"/>
    </row>
    <row r="6617">
      <c r="A6617" s="454"/>
      <c r="B6617" s="927"/>
      <c r="C6617" s="580"/>
      <c r="D6617" s="939"/>
      <c r="E6617" s="940"/>
      <c r="F6617" s="941"/>
      <c r="G6617" s="937" t="str">
        <f t="array" ref="G6617">xlookup(F6617,'Internal Staffing Calculator'!E:E,'Internal Staffing Calculator'!C:C,"")</f>
        <v/>
      </c>
      <c r="H6617" s="932" t="str">
        <f t="array" ref="H6617">if(F6617&lt;&gt;"", iferror(index('Internal Staffing Calculator'!B$8:B23500,match(F6617,'Internal Staffing Calculator'!E$8:E23500,0)), "Not In Budget"),"")</f>
        <v/>
      </c>
      <c r="I6617" s="184"/>
      <c r="J6617" s="184"/>
      <c r="K6617" s="184"/>
      <c r="L6617" s="183"/>
    </row>
    <row r="6618">
      <c r="A6618" s="454"/>
      <c r="B6618" s="927"/>
      <c r="C6618" s="580"/>
      <c r="D6618" s="939"/>
      <c r="E6618" s="940"/>
      <c r="F6618" s="941"/>
      <c r="G6618" s="937" t="str">
        <f t="array" ref="G6618">xlookup(F6618,'Internal Staffing Calculator'!E:E,'Internal Staffing Calculator'!C:C,"")</f>
        <v/>
      </c>
      <c r="H6618" s="932" t="str">
        <f t="array" ref="H6618">if(F6618&lt;&gt;"", iferror(index('Internal Staffing Calculator'!B$8:B23500,match(F6618,'Internal Staffing Calculator'!E$8:E23500,0)), "Not In Budget"),"")</f>
        <v/>
      </c>
      <c r="I6618" s="184"/>
      <c r="J6618" s="184"/>
      <c r="K6618" s="184"/>
      <c r="L6618" s="183"/>
    </row>
    <row r="6619">
      <c r="A6619" s="454"/>
      <c r="B6619" s="927"/>
      <c r="C6619" s="580"/>
      <c r="D6619" s="939"/>
      <c r="E6619" s="940"/>
      <c r="F6619" s="941"/>
      <c r="G6619" s="937" t="str">
        <f t="array" ref="G6619">xlookup(F6619,'Internal Staffing Calculator'!E:E,'Internal Staffing Calculator'!C:C,"")</f>
        <v/>
      </c>
      <c r="H6619" s="932" t="str">
        <f t="array" ref="H6619">if(F6619&lt;&gt;"", iferror(index('Internal Staffing Calculator'!B$8:B23500,match(F6619,'Internal Staffing Calculator'!E$8:E23500,0)), "Not In Budget"),"")</f>
        <v/>
      </c>
      <c r="I6619" s="184"/>
      <c r="J6619" s="184"/>
      <c r="K6619" s="184"/>
      <c r="L6619" s="183"/>
    </row>
    <row r="6620">
      <c r="A6620" s="454"/>
      <c r="B6620" s="927"/>
      <c r="C6620" s="580"/>
      <c r="D6620" s="939"/>
      <c r="E6620" s="940"/>
      <c r="F6620" s="941"/>
      <c r="G6620" s="937" t="str">
        <f t="array" ref="G6620">xlookup(F6620,'Internal Staffing Calculator'!E:E,'Internal Staffing Calculator'!C:C,"")</f>
        <v/>
      </c>
      <c r="H6620" s="932" t="str">
        <f t="array" ref="H6620">if(F6620&lt;&gt;"", iferror(index('Internal Staffing Calculator'!B$8:B23500,match(F6620,'Internal Staffing Calculator'!E$8:E23500,0)), "Not In Budget"),"")</f>
        <v/>
      </c>
      <c r="I6620" s="184"/>
      <c r="J6620" s="184"/>
      <c r="K6620" s="184"/>
      <c r="L6620" s="183"/>
    </row>
    <row r="6621">
      <c r="A6621" s="454"/>
      <c r="B6621" s="927"/>
      <c r="C6621" s="580"/>
      <c r="D6621" s="939"/>
      <c r="E6621" s="940"/>
      <c r="F6621" s="941"/>
      <c r="G6621" s="937" t="str">
        <f t="array" ref="G6621">xlookup(F6621,'Internal Staffing Calculator'!E:E,'Internal Staffing Calculator'!C:C,"")</f>
        <v/>
      </c>
      <c r="H6621" s="932" t="str">
        <f t="array" ref="H6621">if(F6621&lt;&gt;"", iferror(index('Internal Staffing Calculator'!B$8:B23500,match(F6621,'Internal Staffing Calculator'!E$8:E23500,0)), "Not In Budget"),"")</f>
        <v/>
      </c>
      <c r="I6621" s="184"/>
      <c r="J6621" s="184"/>
      <c r="K6621" s="184"/>
      <c r="L6621" s="183"/>
    </row>
    <row r="6622">
      <c r="A6622" s="454"/>
      <c r="B6622" s="927"/>
      <c r="C6622" s="580"/>
      <c r="D6622" s="939"/>
      <c r="E6622" s="940"/>
      <c r="F6622" s="941"/>
      <c r="G6622" s="937" t="str">
        <f t="array" ref="G6622">xlookup(F6622,'Internal Staffing Calculator'!E:E,'Internal Staffing Calculator'!C:C,"")</f>
        <v/>
      </c>
      <c r="H6622" s="932" t="str">
        <f t="array" ref="H6622">if(F6622&lt;&gt;"", iferror(index('Internal Staffing Calculator'!B$8:B23500,match(F6622,'Internal Staffing Calculator'!E$8:E23500,0)), "Not In Budget"),"")</f>
        <v/>
      </c>
      <c r="I6622" s="184"/>
      <c r="J6622" s="184"/>
      <c r="K6622" s="184"/>
      <c r="L6622" s="183"/>
    </row>
    <row r="6623">
      <c r="A6623" s="454"/>
      <c r="B6623" s="927"/>
      <c r="C6623" s="580"/>
      <c r="D6623" s="939"/>
      <c r="E6623" s="940"/>
      <c r="F6623" s="941"/>
      <c r="G6623" s="937" t="str">
        <f t="array" ref="G6623">xlookup(F6623,'Internal Staffing Calculator'!E:E,'Internal Staffing Calculator'!C:C,"")</f>
        <v/>
      </c>
      <c r="H6623" s="932" t="str">
        <f t="array" ref="H6623">if(F6623&lt;&gt;"", iferror(index('Internal Staffing Calculator'!B$8:B23500,match(F6623,'Internal Staffing Calculator'!E$8:E23500,0)), "Not In Budget"),"")</f>
        <v/>
      </c>
      <c r="I6623" s="184"/>
      <c r="J6623" s="184"/>
      <c r="K6623" s="184"/>
      <c r="L6623" s="183"/>
    </row>
    <row r="6624">
      <c r="A6624" s="454"/>
      <c r="B6624" s="927"/>
      <c r="C6624" s="580"/>
      <c r="D6624" s="939"/>
      <c r="E6624" s="940"/>
      <c r="F6624" s="941"/>
      <c r="G6624" s="937" t="str">
        <f t="array" ref="G6624">xlookup(F6624,'Internal Staffing Calculator'!E:E,'Internal Staffing Calculator'!C:C,"")</f>
        <v/>
      </c>
      <c r="H6624" s="932" t="str">
        <f t="array" ref="H6624">if(F6624&lt;&gt;"", iferror(index('Internal Staffing Calculator'!B$8:B23500,match(F6624,'Internal Staffing Calculator'!E$8:E23500,0)), "Not In Budget"),"")</f>
        <v/>
      </c>
      <c r="I6624" s="184"/>
      <c r="J6624" s="184"/>
      <c r="K6624" s="184"/>
      <c r="L6624" s="183"/>
    </row>
    <row r="6625">
      <c r="A6625" s="454"/>
      <c r="B6625" s="927"/>
      <c r="C6625" s="580"/>
      <c r="D6625" s="939"/>
      <c r="E6625" s="940"/>
      <c r="F6625" s="941"/>
      <c r="G6625" s="937" t="str">
        <f t="array" ref="G6625">xlookup(F6625,'Internal Staffing Calculator'!E:E,'Internal Staffing Calculator'!C:C,"")</f>
        <v/>
      </c>
      <c r="H6625" s="932" t="str">
        <f t="array" ref="H6625">if(F6625&lt;&gt;"", iferror(index('Internal Staffing Calculator'!B$8:B23500,match(F6625,'Internal Staffing Calculator'!E$8:E23500,0)), "Not In Budget"),"")</f>
        <v/>
      </c>
      <c r="I6625" s="184"/>
      <c r="J6625" s="184"/>
      <c r="K6625" s="184"/>
      <c r="L6625" s="183"/>
    </row>
    <row r="6626">
      <c r="A6626" s="454"/>
      <c r="B6626" s="927"/>
      <c r="C6626" s="580"/>
      <c r="D6626" s="939"/>
      <c r="E6626" s="940"/>
      <c r="F6626" s="941"/>
      <c r="G6626" s="937" t="str">
        <f t="array" ref="G6626">xlookup(F6626,'Internal Staffing Calculator'!E:E,'Internal Staffing Calculator'!C:C,"")</f>
        <v/>
      </c>
      <c r="H6626" s="932" t="str">
        <f t="array" ref="H6626">if(F6626&lt;&gt;"", iferror(index('Internal Staffing Calculator'!B$8:B23500,match(F6626,'Internal Staffing Calculator'!E$8:E23500,0)), "Not In Budget"),"")</f>
        <v/>
      </c>
      <c r="I6626" s="184"/>
      <c r="J6626" s="184"/>
      <c r="K6626" s="184"/>
      <c r="L6626" s="183"/>
    </row>
    <row r="6627">
      <c r="A6627" s="454"/>
      <c r="B6627" s="927"/>
      <c r="C6627" s="580"/>
      <c r="D6627" s="939"/>
      <c r="E6627" s="940"/>
      <c r="F6627" s="941"/>
      <c r="G6627" s="937" t="str">
        <f t="array" ref="G6627">xlookup(F6627,'Internal Staffing Calculator'!E:E,'Internal Staffing Calculator'!C:C,"")</f>
        <v/>
      </c>
      <c r="H6627" s="932" t="str">
        <f t="array" ref="H6627">if(F6627&lt;&gt;"", iferror(index('Internal Staffing Calculator'!B$8:B23500,match(F6627,'Internal Staffing Calculator'!E$8:E23500,0)), "Not In Budget"),"")</f>
        <v/>
      </c>
      <c r="I6627" s="184"/>
      <c r="J6627" s="184"/>
      <c r="K6627" s="184"/>
      <c r="L6627" s="183"/>
    </row>
    <row r="6628">
      <c r="A6628" s="454"/>
      <c r="B6628" s="927"/>
      <c r="C6628" s="580"/>
      <c r="D6628" s="939"/>
      <c r="E6628" s="940"/>
      <c r="F6628" s="941"/>
      <c r="G6628" s="937" t="str">
        <f t="array" ref="G6628">xlookup(F6628,'Internal Staffing Calculator'!E:E,'Internal Staffing Calculator'!C:C,"")</f>
        <v/>
      </c>
      <c r="H6628" s="932" t="str">
        <f t="array" ref="H6628">if(F6628&lt;&gt;"", iferror(index('Internal Staffing Calculator'!B$8:B23500,match(F6628,'Internal Staffing Calculator'!E$8:E23500,0)), "Not In Budget"),"")</f>
        <v/>
      </c>
      <c r="I6628" s="184"/>
      <c r="J6628" s="184"/>
      <c r="K6628" s="184"/>
      <c r="L6628" s="183"/>
    </row>
    <row r="6629">
      <c r="A6629" s="454"/>
      <c r="B6629" s="927"/>
      <c r="C6629" s="580"/>
      <c r="D6629" s="939"/>
      <c r="E6629" s="940"/>
      <c r="F6629" s="941"/>
      <c r="G6629" s="937" t="str">
        <f t="array" ref="G6629">xlookup(F6629,'Internal Staffing Calculator'!E:E,'Internal Staffing Calculator'!C:C,"")</f>
        <v/>
      </c>
      <c r="H6629" s="932" t="str">
        <f t="array" ref="H6629">if(F6629&lt;&gt;"", iferror(index('Internal Staffing Calculator'!B$8:B23500,match(F6629,'Internal Staffing Calculator'!E$8:E23500,0)), "Not In Budget"),"")</f>
        <v/>
      </c>
      <c r="I6629" s="184"/>
      <c r="J6629" s="184"/>
      <c r="K6629" s="184"/>
      <c r="L6629" s="183"/>
    </row>
    <row r="6630">
      <c r="A6630" s="454"/>
      <c r="B6630" s="927"/>
      <c r="C6630" s="580"/>
      <c r="D6630" s="939"/>
      <c r="E6630" s="940"/>
      <c r="F6630" s="941"/>
      <c r="G6630" s="937" t="str">
        <f t="array" ref="G6630">xlookup(F6630,'Internal Staffing Calculator'!E:E,'Internal Staffing Calculator'!C:C,"")</f>
        <v/>
      </c>
      <c r="H6630" s="932" t="str">
        <f t="array" ref="H6630">if(F6630&lt;&gt;"", iferror(index('Internal Staffing Calculator'!B$8:B23500,match(F6630,'Internal Staffing Calculator'!E$8:E23500,0)), "Not In Budget"),"")</f>
        <v/>
      </c>
      <c r="I6630" s="184"/>
      <c r="J6630" s="184"/>
      <c r="K6630" s="184"/>
      <c r="L6630" s="183"/>
    </row>
    <row r="6631">
      <c r="A6631" s="454"/>
      <c r="B6631" s="927"/>
      <c r="C6631" s="580"/>
      <c r="D6631" s="939"/>
      <c r="E6631" s="940"/>
      <c r="F6631" s="941"/>
      <c r="G6631" s="937" t="str">
        <f t="array" ref="G6631">xlookup(F6631,'Internal Staffing Calculator'!E:E,'Internal Staffing Calculator'!C:C,"")</f>
        <v/>
      </c>
      <c r="H6631" s="932" t="str">
        <f t="array" ref="H6631">if(F6631&lt;&gt;"", iferror(index('Internal Staffing Calculator'!B$8:B23500,match(F6631,'Internal Staffing Calculator'!E$8:E23500,0)), "Not In Budget"),"")</f>
        <v/>
      </c>
      <c r="I6631" s="184"/>
      <c r="J6631" s="184"/>
      <c r="K6631" s="184"/>
      <c r="L6631" s="183"/>
    </row>
    <row r="6632">
      <c r="A6632" s="454"/>
      <c r="B6632" s="927"/>
      <c r="C6632" s="580"/>
      <c r="D6632" s="939"/>
      <c r="E6632" s="940"/>
      <c r="F6632" s="941"/>
      <c r="G6632" s="937" t="str">
        <f t="array" ref="G6632">xlookup(F6632,'Internal Staffing Calculator'!E:E,'Internal Staffing Calculator'!C:C,"")</f>
        <v/>
      </c>
      <c r="H6632" s="932" t="str">
        <f t="array" ref="H6632">if(F6632&lt;&gt;"", iferror(index('Internal Staffing Calculator'!B$8:B23500,match(F6632,'Internal Staffing Calculator'!E$8:E23500,0)), "Not In Budget"),"")</f>
        <v/>
      </c>
      <c r="I6632" s="184"/>
      <c r="J6632" s="184"/>
      <c r="K6632" s="184"/>
      <c r="L6632" s="183"/>
    </row>
    <row r="6633">
      <c r="A6633" s="454"/>
      <c r="B6633" s="927"/>
      <c r="C6633" s="580"/>
      <c r="D6633" s="939"/>
      <c r="E6633" s="940"/>
      <c r="F6633" s="941"/>
      <c r="G6633" s="937" t="str">
        <f t="array" ref="G6633">xlookup(F6633,'Internal Staffing Calculator'!E:E,'Internal Staffing Calculator'!C:C,"")</f>
        <v/>
      </c>
      <c r="H6633" s="932" t="str">
        <f t="array" ref="H6633">if(F6633&lt;&gt;"", iferror(index('Internal Staffing Calculator'!B$8:B23500,match(F6633,'Internal Staffing Calculator'!E$8:E23500,0)), "Not In Budget"),"")</f>
        <v/>
      </c>
      <c r="I6633" s="184"/>
      <c r="J6633" s="184"/>
      <c r="K6633" s="184"/>
      <c r="L6633" s="183"/>
    </row>
    <row r="6634">
      <c r="A6634" s="454"/>
      <c r="B6634" s="927"/>
      <c r="C6634" s="580"/>
      <c r="D6634" s="939"/>
      <c r="E6634" s="940"/>
      <c r="F6634" s="941"/>
      <c r="G6634" s="937" t="str">
        <f t="array" ref="G6634">xlookup(F6634,'Internal Staffing Calculator'!E:E,'Internal Staffing Calculator'!C:C,"")</f>
        <v/>
      </c>
      <c r="H6634" s="932" t="str">
        <f t="array" ref="H6634">if(F6634&lt;&gt;"", iferror(index('Internal Staffing Calculator'!B$8:B23500,match(F6634,'Internal Staffing Calculator'!E$8:E23500,0)), "Not In Budget"),"")</f>
        <v/>
      </c>
      <c r="I6634" s="184"/>
      <c r="J6634" s="184"/>
      <c r="K6634" s="184"/>
      <c r="L6634" s="183"/>
    </row>
    <row r="6635">
      <c r="A6635" s="454"/>
      <c r="B6635" s="927"/>
      <c r="C6635" s="580"/>
      <c r="D6635" s="939"/>
      <c r="E6635" s="940"/>
      <c r="F6635" s="941"/>
      <c r="G6635" s="937" t="str">
        <f t="array" ref="G6635">xlookup(F6635,'Internal Staffing Calculator'!E:E,'Internal Staffing Calculator'!C:C,"")</f>
        <v/>
      </c>
      <c r="H6635" s="932" t="str">
        <f t="array" ref="H6635">if(F6635&lt;&gt;"", iferror(index('Internal Staffing Calculator'!B$8:B23500,match(F6635,'Internal Staffing Calculator'!E$8:E23500,0)), "Not In Budget"),"")</f>
        <v/>
      </c>
      <c r="I6635" s="184"/>
      <c r="J6635" s="184"/>
      <c r="K6635" s="184"/>
      <c r="L6635" s="183"/>
    </row>
    <row r="6636">
      <c r="A6636" s="454"/>
      <c r="B6636" s="927"/>
      <c r="C6636" s="580"/>
      <c r="D6636" s="939"/>
      <c r="E6636" s="940"/>
      <c r="F6636" s="941"/>
      <c r="G6636" s="937" t="str">
        <f t="array" ref="G6636">xlookup(F6636,'Internal Staffing Calculator'!E:E,'Internal Staffing Calculator'!C:C,"")</f>
        <v/>
      </c>
      <c r="H6636" s="932" t="str">
        <f t="array" ref="H6636">if(F6636&lt;&gt;"", iferror(index('Internal Staffing Calculator'!B$8:B23500,match(F6636,'Internal Staffing Calculator'!E$8:E23500,0)), "Not In Budget"),"")</f>
        <v/>
      </c>
      <c r="I6636" s="184"/>
      <c r="J6636" s="184"/>
      <c r="K6636" s="184"/>
      <c r="L6636" s="183"/>
    </row>
    <row r="6637">
      <c r="A6637" s="454"/>
      <c r="B6637" s="927"/>
      <c r="C6637" s="580"/>
      <c r="D6637" s="939"/>
      <c r="E6637" s="940"/>
      <c r="F6637" s="941"/>
      <c r="G6637" s="937" t="str">
        <f t="array" ref="G6637">xlookup(F6637,'Internal Staffing Calculator'!E:E,'Internal Staffing Calculator'!C:C,"")</f>
        <v/>
      </c>
      <c r="H6637" s="932" t="str">
        <f t="array" ref="H6637">if(F6637&lt;&gt;"", iferror(index('Internal Staffing Calculator'!B$8:B23500,match(F6637,'Internal Staffing Calculator'!E$8:E23500,0)), "Not In Budget"),"")</f>
        <v/>
      </c>
      <c r="I6637" s="184"/>
      <c r="J6637" s="184"/>
      <c r="K6637" s="184"/>
      <c r="L6637" s="183"/>
    </row>
    <row r="6638">
      <c r="A6638" s="454"/>
      <c r="B6638" s="927"/>
      <c r="C6638" s="580"/>
      <c r="D6638" s="939"/>
      <c r="E6638" s="940"/>
      <c r="F6638" s="941"/>
      <c r="G6638" s="937" t="str">
        <f t="array" ref="G6638">xlookup(F6638,'Internal Staffing Calculator'!E:E,'Internal Staffing Calculator'!C:C,"")</f>
        <v/>
      </c>
      <c r="H6638" s="932" t="str">
        <f t="array" ref="H6638">if(F6638&lt;&gt;"", iferror(index('Internal Staffing Calculator'!B$8:B23500,match(F6638,'Internal Staffing Calculator'!E$8:E23500,0)), "Not In Budget"),"")</f>
        <v/>
      </c>
      <c r="I6638" s="184"/>
      <c r="J6638" s="184"/>
      <c r="K6638" s="184"/>
      <c r="L6638" s="183"/>
    </row>
    <row r="6639">
      <c r="A6639" s="454"/>
      <c r="B6639" s="927"/>
      <c r="C6639" s="580"/>
      <c r="D6639" s="939"/>
      <c r="E6639" s="940"/>
      <c r="F6639" s="941"/>
      <c r="G6639" s="937" t="str">
        <f t="array" ref="G6639">xlookup(F6639,'Internal Staffing Calculator'!E:E,'Internal Staffing Calculator'!C:C,"")</f>
        <v/>
      </c>
      <c r="H6639" s="932" t="str">
        <f t="array" ref="H6639">if(F6639&lt;&gt;"", iferror(index('Internal Staffing Calculator'!B$8:B23500,match(F6639,'Internal Staffing Calculator'!E$8:E23500,0)), "Not In Budget"),"")</f>
        <v/>
      </c>
      <c r="I6639" s="184"/>
      <c r="J6639" s="184"/>
      <c r="K6639" s="184"/>
      <c r="L6639" s="183"/>
    </row>
    <row r="6640">
      <c r="A6640" s="454"/>
      <c r="B6640" s="927"/>
      <c r="C6640" s="580"/>
      <c r="D6640" s="939"/>
      <c r="E6640" s="940"/>
      <c r="F6640" s="941"/>
      <c r="G6640" s="937" t="str">
        <f t="array" ref="G6640">xlookup(F6640,'Internal Staffing Calculator'!E:E,'Internal Staffing Calculator'!C:C,"")</f>
        <v/>
      </c>
      <c r="H6640" s="932" t="str">
        <f t="array" ref="H6640">if(F6640&lt;&gt;"", iferror(index('Internal Staffing Calculator'!B$8:B23500,match(F6640,'Internal Staffing Calculator'!E$8:E23500,0)), "Not In Budget"),"")</f>
        <v/>
      </c>
      <c r="I6640" s="184"/>
      <c r="J6640" s="184"/>
      <c r="K6640" s="184"/>
      <c r="L6640" s="183"/>
    </row>
    <row r="6641">
      <c r="A6641" s="454"/>
      <c r="B6641" s="927"/>
      <c r="C6641" s="580"/>
      <c r="D6641" s="939"/>
      <c r="E6641" s="940"/>
      <c r="F6641" s="941"/>
      <c r="G6641" s="937" t="str">
        <f t="array" ref="G6641">xlookup(F6641,'Internal Staffing Calculator'!E:E,'Internal Staffing Calculator'!C:C,"")</f>
        <v/>
      </c>
      <c r="H6641" s="932" t="str">
        <f t="array" ref="H6641">if(F6641&lt;&gt;"", iferror(index('Internal Staffing Calculator'!B$8:B23500,match(F6641,'Internal Staffing Calculator'!E$8:E23500,0)), "Not In Budget"),"")</f>
        <v/>
      </c>
      <c r="I6641" s="184"/>
      <c r="J6641" s="184"/>
      <c r="K6641" s="184"/>
      <c r="L6641" s="183"/>
    </row>
    <row r="6642">
      <c r="A6642" s="454"/>
      <c r="B6642" s="927"/>
      <c r="C6642" s="580"/>
      <c r="D6642" s="939"/>
      <c r="E6642" s="940"/>
      <c r="F6642" s="941"/>
      <c r="G6642" s="937" t="str">
        <f t="array" ref="G6642">xlookup(F6642,'Internal Staffing Calculator'!E:E,'Internal Staffing Calculator'!C:C,"")</f>
        <v/>
      </c>
      <c r="H6642" s="932" t="str">
        <f t="array" ref="H6642">if(F6642&lt;&gt;"", iferror(index('Internal Staffing Calculator'!B$8:B23500,match(F6642,'Internal Staffing Calculator'!E$8:E23500,0)), "Not In Budget"),"")</f>
        <v/>
      </c>
      <c r="I6642" s="184"/>
      <c r="J6642" s="184"/>
      <c r="K6642" s="184"/>
      <c r="L6642" s="183"/>
    </row>
    <row r="6643">
      <c r="A6643" s="454"/>
      <c r="B6643" s="927"/>
      <c r="C6643" s="580"/>
      <c r="D6643" s="939"/>
      <c r="E6643" s="940"/>
      <c r="F6643" s="941"/>
      <c r="G6643" s="937" t="str">
        <f t="array" ref="G6643">xlookup(F6643,'Internal Staffing Calculator'!E:E,'Internal Staffing Calculator'!C:C,"")</f>
        <v/>
      </c>
      <c r="H6643" s="932" t="str">
        <f t="array" ref="H6643">if(F6643&lt;&gt;"", iferror(index('Internal Staffing Calculator'!B$8:B23500,match(F6643,'Internal Staffing Calculator'!E$8:E23500,0)), "Not In Budget"),"")</f>
        <v/>
      </c>
      <c r="I6643" s="184"/>
      <c r="J6643" s="184"/>
      <c r="K6643" s="184"/>
      <c r="L6643" s="183"/>
    </row>
    <row r="6644">
      <c r="A6644" s="454"/>
      <c r="B6644" s="927"/>
      <c r="C6644" s="580"/>
      <c r="D6644" s="939"/>
      <c r="E6644" s="940"/>
      <c r="F6644" s="941"/>
      <c r="G6644" s="937" t="str">
        <f t="array" ref="G6644">xlookup(F6644,'Internal Staffing Calculator'!E:E,'Internal Staffing Calculator'!C:C,"")</f>
        <v/>
      </c>
      <c r="H6644" s="932" t="str">
        <f t="array" ref="H6644">if(F6644&lt;&gt;"", iferror(index('Internal Staffing Calculator'!B$8:B23500,match(F6644,'Internal Staffing Calculator'!E$8:E23500,0)), "Not In Budget"),"")</f>
        <v/>
      </c>
      <c r="I6644" s="184"/>
      <c r="J6644" s="184"/>
      <c r="K6644" s="184"/>
      <c r="L6644" s="183"/>
    </row>
    <row r="6645">
      <c r="A6645" s="454"/>
      <c r="B6645" s="927"/>
      <c r="C6645" s="580"/>
      <c r="D6645" s="939"/>
      <c r="E6645" s="940"/>
      <c r="F6645" s="941"/>
      <c r="G6645" s="937" t="str">
        <f t="array" ref="G6645">xlookup(F6645,'Internal Staffing Calculator'!E:E,'Internal Staffing Calculator'!C:C,"")</f>
        <v/>
      </c>
      <c r="H6645" s="932" t="str">
        <f t="array" ref="H6645">if(F6645&lt;&gt;"", iferror(index('Internal Staffing Calculator'!B$8:B23500,match(F6645,'Internal Staffing Calculator'!E$8:E23500,0)), "Not In Budget"),"")</f>
        <v/>
      </c>
      <c r="I6645" s="184"/>
      <c r="J6645" s="184"/>
      <c r="K6645" s="184"/>
      <c r="L6645" s="183"/>
    </row>
    <row r="6646">
      <c r="A6646" s="454"/>
      <c r="B6646" s="927"/>
      <c r="C6646" s="580"/>
      <c r="D6646" s="939"/>
      <c r="E6646" s="940"/>
      <c r="F6646" s="941"/>
      <c r="G6646" s="937" t="str">
        <f t="array" ref="G6646">xlookup(F6646,'Internal Staffing Calculator'!E:E,'Internal Staffing Calculator'!C:C,"")</f>
        <v/>
      </c>
      <c r="H6646" s="932" t="str">
        <f t="array" ref="H6646">if(F6646&lt;&gt;"", iferror(index('Internal Staffing Calculator'!B$8:B23500,match(F6646,'Internal Staffing Calculator'!E$8:E23500,0)), "Not In Budget"),"")</f>
        <v/>
      </c>
      <c r="I6646" s="184"/>
      <c r="J6646" s="184"/>
      <c r="K6646" s="184"/>
      <c r="L6646" s="183"/>
    </row>
    <row r="6647">
      <c r="A6647" s="454"/>
      <c r="B6647" s="927"/>
      <c r="C6647" s="580"/>
      <c r="D6647" s="939"/>
      <c r="E6647" s="940"/>
      <c r="F6647" s="941"/>
      <c r="G6647" s="937" t="str">
        <f t="array" ref="G6647">xlookup(F6647,'Internal Staffing Calculator'!E:E,'Internal Staffing Calculator'!C:C,"")</f>
        <v/>
      </c>
      <c r="H6647" s="932" t="str">
        <f t="array" ref="H6647">if(F6647&lt;&gt;"", iferror(index('Internal Staffing Calculator'!B$8:B23500,match(F6647,'Internal Staffing Calculator'!E$8:E23500,0)), "Not In Budget"),"")</f>
        <v/>
      </c>
      <c r="I6647" s="184"/>
      <c r="J6647" s="184"/>
      <c r="K6647" s="184"/>
      <c r="L6647" s="183"/>
    </row>
    <row r="6648">
      <c r="A6648" s="454"/>
      <c r="B6648" s="927"/>
      <c r="C6648" s="580"/>
      <c r="D6648" s="939"/>
      <c r="E6648" s="940"/>
      <c r="F6648" s="941"/>
      <c r="G6648" s="937" t="str">
        <f t="array" ref="G6648">xlookup(F6648,'Internal Staffing Calculator'!E:E,'Internal Staffing Calculator'!C:C,"")</f>
        <v/>
      </c>
      <c r="H6648" s="932" t="str">
        <f t="array" ref="H6648">if(F6648&lt;&gt;"", iferror(index('Internal Staffing Calculator'!B$8:B23500,match(F6648,'Internal Staffing Calculator'!E$8:E23500,0)), "Not In Budget"),"")</f>
        <v/>
      </c>
      <c r="I6648" s="184"/>
      <c r="J6648" s="184"/>
      <c r="K6648" s="184"/>
      <c r="L6648" s="183"/>
    </row>
    <row r="6649">
      <c r="A6649" s="454"/>
      <c r="B6649" s="927"/>
      <c r="C6649" s="580"/>
      <c r="D6649" s="939"/>
      <c r="E6649" s="940"/>
      <c r="F6649" s="941"/>
      <c r="G6649" s="937" t="str">
        <f t="array" ref="G6649">xlookup(F6649,'Internal Staffing Calculator'!E:E,'Internal Staffing Calculator'!C:C,"")</f>
        <v/>
      </c>
      <c r="H6649" s="932" t="str">
        <f t="array" ref="H6649">if(F6649&lt;&gt;"", iferror(index('Internal Staffing Calculator'!B$8:B23500,match(F6649,'Internal Staffing Calculator'!E$8:E23500,0)), "Not In Budget"),"")</f>
        <v/>
      </c>
      <c r="I6649" s="184"/>
      <c r="J6649" s="184"/>
      <c r="K6649" s="184"/>
      <c r="L6649" s="183"/>
    </row>
    <row r="6650">
      <c r="A6650" s="454"/>
      <c r="B6650" s="927"/>
      <c r="C6650" s="580"/>
      <c r="D6650" s="939"/>
      <c r="E6650" s="940"/>
      <c r="F6650" s="941"/>
      <c r="G6650" s="937" t="str">
        <f t="array" ref="G6650">xlookup(F6650,'Internal Staffing Calculator'!E:E,'Internal Staffing Calculator'!C:C,"")</f>
        <v/>
      </c>
      <c r="H6650" s="932" t="str">
        <f t="array" ref="H6650">if(F6650&lt;&gt;"", iferror(index('Internal Staffing Calculator'!B$8:B23500,match(F6650,'Internal Staffing Calculator'!E$8:E23500,0)), "Not In Budget"),"")</f>
        <v/>
      </c>
      <c r="I6650" s="184"/>
      <c r="J6650" s="184"/>
      <c r="K6650" s="184"/>
      <c r="L6650" s="183"/>
    </row>
    <row r="6651">
      <c r="A6651" s="454"/>
      <c r="B6651" s="927"/>
      <c r="C6651" s="580"/>
      <c r="D6651" s="939"/>
      <c r="E6651" s="940"/>
      <c r="F6651" s="941"/>
      <c r="G6651" s="937" t="str">
        <f t="array" ref="G6651">xlookup(F6651,'Internal Staffing Calculator'!E:E,'Internal Staffing Calculator'!C:C,"")</f>
        <v/>
      </c>
      <c r="H6651" s="932" t="str">
        <f t="array" ref="H6651">if(F6651&lt;&gt;"", iferror(index('Internal Staffing Calculator'!B$8:B23500,match(F6651,'Internal Staffing Calculator'!E$8:E23500,0)), "Not In Budget"),"")</f>
        <v/>
      </c>
      <c r="I6651" s="184"/>
      <c r="J6651" s="184"/>
      <c r="K6651" s="184"/>
      <c r="L6651" s="183"/>
    </row>
    <row r="6652">
      <c r="A6652" s="454"/>
      <c r="B6652" s="927"/>
      <c r="C6652" s="580"/>
      <c r="D6652" s="939"/>
      <c r="E6652" s="940"/>
      <c r="F6652" s="941"/>
      <c r="G6652" s="937" t="str">
        <f t="array" ref="G6652">xlookup(F6652,'Internal Staffing Calculator'!E:E,'Internal Staffing Calculator'!C:C,"")</f>
        <v/>
      </c>
      <c r="H6652" s="932" t="str">
        <f t="array" ref="H6652">if(F6652&lt;&gt;"", iferror(index('Internal Staffing Calculator'!B$8:B23500,match(F6652,'Internal Staffing Calculator'!E$8:E23500,0)), "Not In Budget"),"")</f>
        <v/>
      </c>
      <c r="I6652" s="184"/>
      <c r="J6652" s="184"/>
      <c r="K6652" s="184"/>
      <c r="L6652" s="183"/>
    </row>
    <row r="6653">
      <c r="A6653" s="454"/>
      <c r="B6653" s="927"/>
      <c r="C6653" s="580"/>
      <c r="D6653" s="939"/>
      <c r="E6653" s="940"/>
      <c r="F6653" s="941"/>
      <c r="G6653" s="937" t="str">
        <f t="array" ref="G6653">xlookup(F6653,'Internal Staffing Calculator'!E:E,'Internal Staffing Calculator'!C:C,"")</f>
        <v/>
      </c>
      <c r="H6653" s="932" t="str">
        <f t="array" ref="H6653">if(F6653&lt;&gt;"", iferror(index('Internal Staffing Calculator'!B$8:B23500,match(F6653,'Internal Staffing Calculator'!E$8:E23500,0)), "Not In Budget"),"")</f>
        <v/>
      </c>
      <c r="I6653" s="184"/>
      <c r="J6653" s="184"/>
      <c r="K6653" s="184"/>
      <c r="L6653" s="183"/>
    </row>
    <row r="6654">
      <c r="A6654" s="454"/>
      <c r="B6654" s="927"/>
      <c r="C6654" s="580"/>
      <c r="D6654" s="939"/>
      <c r="E6654" s="940"/>
      <c r="F6654" s="941"/>
      <c r="G6654" s="937" t="str">
        <f t="array" ref="G6654">xlookup(F6654,'Internal Staffing Calculator'!E:E,'Internal Staffing Calculator'!C:C,"")</f>
        <v/>
      </c>
      <c r="H6654" s="932" t="str">
        <f t="array" ref="H6654">if(F6654&lt;&gt;"", iferror(index('Internal Staffing Calculator'!B$8:B23500,match(F6654,'Internal Staffing Calculator'!E$8:E23500,0)), "Not In Budget"),"")</f>
        <v/>
      </c>
      <c r="I6654" s="184"/>
      <c r="J6654" s="184"/>
      <c r="K6654" s="184"/>
      <c r="L6654" s="183"/>
    </row>
    <row r="6655">
      <c r="A6655" s="454"/>
      <c r="B6655" s="927"/>
      <c r="C6655" s="580"/>
      <c r="D6655" s="939"/>
      <c r="E6655" s="940"/>
      <c r="F6655" s="941"/>
      <c r="G6655" s="937" t="str">
        <f t="array" ref="G6655">xlookup(F6655,'Internal Staffing Calculator'!E:E,'Internal Staffing Calculator'!C:C,"")</f>
        <v/>
      </c>
      <c r="H6655" s="932" t="str">
        <f t="array" ref="H6655">if(F6655&lt;&gt;"", iferror(index('Internal Staffing Calculator'!B$8:B23500,match(F6655,'Internal Staffing Calculator'!E$8:E23500,0)), "Not In Budget"),"")</f>
        <v/>
      </c>
      <c r="I6655" s="184"/>
      <c r="J6655" s="184"/>
      <c r="K6655" s="184"/>
      <c r="L6655" s="183"/>
    </row>
    <row r="6656">
      <c r="A6656" s="454"/>
      <c r="B6656" s="927"/>
      <c r="C6656" s="580"/>
      <c r="D6656" s="939"/>
      <c r="E6656" s="940"/>
      <c r="F6656" s="941"/>
      <c r="G6656" s="937" t="str">
        <f t="array" ref="G6656">xlookup(F6656,'Internal Staffing Calculator'!E:E,'Internal Staffing Calculator'!C:C,"")</f>
        <v/>
      </c>
      <c r="H6656" s="932" t="str">
        <f t="array" ref="H6656">if(F6656&lt;&gt;"", iferror(index('Internal Staffing Calculator'!B$8:B23500,match(F6656,'Internal Staffing Calculator'!E$8:E23500,0)), "Not In Budget"),"")</f>
        <v/>
      </c>
      <c r="I6656" s="184"/>
      <c r="J6656" s="184"/>
      <c r="K6656" s="184"/>
      <c r="L6656" s="183"/>
    </row>
    <row r="6657">
      <c r="A6657" s="454"/>
      <c r="B6657" s="927"/>
      <c r="C6657" s="580"/>
      <c r="D6657" s="939"/>
      <c r="E6657" s="940"/>
      <c r="F6657" s="941"/>
      <c r="G6657" s="937" t="str">
        <f t="array" ref="G6657">xlookup(F6657,'Internal Staffing Calculator'!E:E,'Internal Staffing Calculator'!C:C,"")</f>
        <v/>
      </c>
      <c r="H6657" s="932" t="str">
        <f t="array" ref="H6657">if(F6657&lt;&gt;"", iferror(index('Internal Staffing Calculator'!B$8:B23500,match(F6657,'Internal Staffing Calculator'!E$8:E23500,0)), "Not In Budget"),"")</f>
        <v/>
      </c>
      <c r="I6657" s="184"/>
      <c r="J6657" s="184"/>
      <c r="K6657" s="184"/>
      <c r="L6657" s="183"/>
    </row>
    <row r="6658">
      <c r="A6658" s="454"/>
      <c r="B6658" s="927"/>
      <c r="C6658" s="580"/>
      <c r="D6658" s="939"/>
      <c r="E6658" s="940"/>
      <c r="F6658" s="941"/>
      <c r="G6658" s="937" t="str">
        <f t="array" ref="G6658">xlookup(F6658,'Internal Staffing Calculator'!E:E,'Internal Staffing Calculator'!C:C,"")</f>
        <v/>
      </c>
      <c r="H6658" s="932" t="str">
        <f t="array" ref="H6658">if(F6658&lt;&gt;"", iferror(index('Internal Staffing Calculator'!B$8:B23500,match(F6658,'Internal Staffing Calculator'!E$8:E23500,0)), "Not In Budget"),"")</f>
        <v/>
      </c>
      <c r="I6658" s="184"/>
      <c r="J6658" s="184"/>
      <c r="K6658" s="184"/>
      <c r="L6658" s="183"/>
    </row>
    <row r="6659">
      <c r="A6659" s="454"/>
      <c r="B6659" s="927"/>
      <c r="C6659" s="580"/>
      <c r="D6659" s="939"/>
      <c r="E6659" s="940"/>
      <c r="F6659" s="941"/>
      <c r="G6659" s="937" t="str">
        <f t="array" ref="G6659">xlookup(F6659,'Internal Staffing Calculator'!E:E,'Internal Staffing Calculator'!C:C,"")</f>
        <v/>
      </c>
      <c r="H6659" s="932" t="str">
        <f t="array" ref="H6659">if(F6659&lt;&gt;"", iferror(index('Internal Staffing Calculator'!B$8:B23500,match(F6659,'Internal Staffing Calculator'!E$8:E23500,0)), "Not In Budget"),"")</f>
        <v/>
      </c>
      <c r="I6659" s="184"/>
      <c r="J6659" s="184"/>
      <c r="K6659" s="184"/>
      <c r="L6659" s="183"/>
    </row>
    <row r="6660">
      <c r="A6660" s="454"/>
      <c r="B6660" s="927"/>
      <c r="C6660" s="580"/>
      <c r="D6660" s="939"/>
      <c r="E6660" s="940"/>
      <c r="F6660" s="941"/>
      <c r="G6660" s="937" t="str">
        <f t="array" ref="G6660">xlookup(F6660,'Internal Staffing Calculator'!E:E,'Internal Staffing Calculator'!C:C,"")</f>
        <v/>
      </c>
      <c r="H6660" s="932" t="str">
        <f t="array" ref="H6660">if(F6660&lt;&gt;"", iferror(index('Internal Staffing Calculator'!B$8:B23500,match(F6660,'Internal Staffing Calculator'!E$8:E23500,0)), "Not In Budget"),"")</f>
        <v/>
      </c>
      <c r="I6660" s="184"/>
      <c r="J6660" s="184"/>
      <c r="K6660" s="184"/>
      <c r="L6660" s="183"/>
    </row>
    <row r="6661">
      <c r="A6661" s="454"/>
      <c r="B6661" s="927"/>
      <c r="C6661" s="580"/>
      <c r="D6661" s="939"/>
      <c r="E6661" s="940"/>
      <c r="F6661" s="941"/>
      <c r="G6661" s="937" t="str">
        <f t="array" ref="G6661">xlookup(F6661,'Internal Staffing Calculator'!E:E,'Internal Staffing Calculator'!C:C,"")</f>
        <v/>
      </c>
      <c r="H6661" s="932" t="str">
        <f t="array" ref="H6661">if(F6661&lt;&gt;"", iferror(index('Internal Staffing Calculator'!B$8:B23500,match(F6661,'Internal Staffing Calculator'!E$8:E23500,0)), "Not In Budget"),"")</f>
        <v/>
      </c>
      <c r="I6661" s="184"/>
      <c r="J6661" s="184"/>
      <c r="K6661" s="184"/>
      <c r="L6661" s="183"/>
    </row>
    <row r="6662">
      <c r="A6662" s="454"/>
      <c r="B6662" s="927"/>
      <c r="C6662" s="580"/>
      <c r="D6662" s="939"/>
      <c r="E6662" s="940"/>
      <c r="F6662" s="941"/>
      <c r="G6662" s="937" t="str">
        <f t="array" ref="G6662">xlookup(F6662,'Internal Staffing Calculator'!E:E,'Internal Staffing Calculator'!C:C,"")</f>
        <v/>
      </c>
      <c r="H6662" s="932" t="str">
        <f t="array" ref="H6662">if(F6662&lt;&gt;"", iferror(index('Internal Staffing Calculator'!B$8:B23500,match(F6662,'Internal Staffing Calculator'!E$8:E23500,0)), "Not In Budget"),"")</f>
        <v/>
      </c>
      <c r="I6662" s="184"/>
      <c r="J6662" s="184"/>
      <c r="K6662" s="184"/>
      <c r="L6662" s="183"/>
    </row>
    <row r="6663">
      <c r="A6663" s="454"/>
      <c r="B6663" s="927"/>
      <c r="C6663" s="580"/>
      <c r="D6663" s="939"/>
      <c r="E6663" s="940"/>
      <c r="F6663" s="941"/>
      <c r="G6663" s="937" t="str">
        <f t="array" ref="G6663">xlookup(F6663,'Internal Staffing Calculator'!E:E,'Internal Staffing Calculator'!C:C,"")</f>
        <v/>
      </c>
      <c r="H6663" s="932" t="str">
        <f t="array" ref="H6663">if(F6663&lt;&gt;"", iferror(index('Internal Staffing Calculator'!B$8:B23500,match(F6663,'Internal Staffing Calculator'!E$8:E23500,0)), "Not In Budget"),"")</f>
        <v/>
      </c>
      <c r="I6663" s="184"/>
      <c r="J6663" s="184"/>
      <c r="K6663" s="184"/>
      <c r="L6663" s="183"/>
    </row>
    <row r="6664">
      <c r="A6664" s="454"/>
      <c r="B6664" s="927"/>
      <c r="C6664" s="580"/>
      <c r="D6664" s="939"/>
      <c r="E6664" s="940"/>
      <c r="F6664" s="941"/>
      <c r="G6664" s="937" t="str">
        <f t="array" ref="G6664">xlookup(F6664,'Internal Staffing Calculator'!E:E,'Internal Staffing Calculator'!C:C,"")</f>
        <v/>
      </c>
      <c r="H6664" s="932" t="str">
        <f t="array" ref="H6664">if(F6664&lt;&gt;"", iferror(index('Internal Staffing Calculator'!B$8:B23500,match(F6664,'Internal Staffing Calculator'!E$8:E23500,0)), "Not In Budget"),"")</f>
        <v/>
      </c>
      <c r="I6664" s="184"/>
      <c r="J6664" s="184"/>
      <c r="K6664" s="184"/>
      <c r="L6664" s="183"/>
    </row>
    <row r="6665">
      <c r="A6665" s="454"/>
      <c r="B6665" s="927"/>
      <c r="C6665" s="580"/>
      <c r="D6665" s="939"/>
      <c r="E6665" s="940"/>
      <c r="F6665" s="941"/>
      <c r="G6665" s="937" t="str">
        <f t="array" ref="G6665">xlookup(F6665,'Internal Staffing Calculator'!E:E,'Internal Staffing Calculator'!C:C,"")</f>
        <v/>
      </c>
      <c r="H6665" s="932" t="str">
        <f t="array" ref="H6665">if(F6665&lt;&gt;"", iferror(index('Internal Staffing Calculator'!B$8:B23500,match(F6665,'Internal Staffing Calculator'!E$8:E23500,0)), "Not In Budget"),"")</f>
        <v/>
      </c>
      <c r="I6665" s="184"/>
      <c r="J6665" s="184"/>
      <c r="K6665" s="184"/>
      <c r="L6665" s="183"/>
    </row>
    <row r="6666">
      <c r="A6666" s="454"/>
      <c r="B6666" s="927"/>
      <c r="C6666" s="580"/>
      <c r="D6666" s="939"/>
      <c r="E6666" s="940"/>
      <c r="F6666" s="941"/>
      <c r="G6666" s="937" t="str">
        <f t="array" ref="G6666">xlookup(F6666,'Internal Staffing Calculator'!E:E,'Internal Staffing Calculator'!C:C,"")</f>
        <v/>
      </c>
      <c r="H6666" s="932" t="str">
        <f t="array" ref="H6666">if(F6666&lt;&gt;"", iferror(index('Internal Staffing Calculator'!B$8:B23500,match(F6666,'Internal Staffing Calculator'!E$8:E23500,0)), "Not In Budget"),"")</f>
        <v/>
      </c>
      <c r="I6666" s="184"/>
      <c r="J6666" s="184"/>
      <c r="K6666" s="184"/>
      <c r="L6666" s="183"/>
    </row>
    <row r="6667">
      <c r="A6667" s="454"/>
      <c r="B6667" s="927"/>
      <c r="C6667" s="580"/>
      <c r="D6667" s="939"/>
      <c r="E6667" s="940"/>
      <c r="F6667" s="941"/>
      <c r="G6667" s="937" t="str">
        <f t="array" ref="G6667">xlookup(F6667,'Internal Staffing Calculator'!E:E,'Internal Staffing Calculator'!C:C,"")</f>
        <v/>
      </c>
      <c r="H6667" s="932" t="str">
        <f t="array" ref="H6667">if(F6667&lt;&gt;"", iferror(index('Internal Staffing Calculator'!B$8:B23500,match(F6667,'Internal Staffing Calculator'!E$8:E23500,0)), "Not In Budget"),"")</f>
        <v/>
      </c>
      <c r="I6667" s="184"/>
      <c r="J6667" s="184"/>
      <c r="K6667" s="184"/>
      <c r="L6667" s="183"/>
    </row>
    <row r="6668">
      <c r="A6668" s="454"/>
      <c r="B6668" s="927"/>
      <c r="C6668" s="580"/>
      <c r="D6668" s="939"/>
      <c r="E6668" s="940"/>
      <c r="F6668" s="941"/>
      <c r="G6668" s="937" t="str">
        <f t="array" ref="G6668">xlookup(F6668,'Internal Staffing Calculator'!E:E,'Internal Staffing Calculator'!C:C,"")</f>
        <v/>
      </c>
      <c r="H6668" s="932" t="str">
        <f t="array" ref="H6668">if(F6668&lt;&gt;"", iferror(index('Internal Staffing Calculator'!B$8:B23500,match(F6668,'Internal Staffing Calculator'!E$8:E23500,0)), "Not In Budget"),"")</f>
        <v/>
      </c>
      <c r="I6668" s="184"/>
      <c r="J6668" s="184"/>
      <c r="K6668" s="184"/>
      <c r="L6668" s="183"/>
    </row>
    <row r="6669">
      <c r="A6669" s="454"/>
      <c r="B6669" s="927"/>
      <c r="C6669" s="580"/>
      <c r="D6669" s="939"/>
      <c r="E6669" s="940"/>
      <c r="F6669" s="941"/>
      <c r="G6669" s="937" t="str">
        <f t="array" ref="G6669">xlookup(F6669,'Internal Staffing Calculator'!E:E,'Internal Staffing Calculator'!C:C,"")</f>
        <v/>
      </c>
      <c r="H6669" s="932" t="str">
        <f t="array" ref="H6669">if(F6669&lt;&gt;"", iferror(index('Internal Staffing Calculator'!B$8:B23500,match(F6669,'Internal Staffing Calculator'!E$8:E23500,0)), "Not In Budget"),"")</f>
        <v/>
      </c>
      <c r="I6669" s="184"/>
      <c r="J6669" s="184"/>
      <c r="K6669" s="184"/>
      <c r="L6669" s="183"/>
    </row>
    <row r="6670">
      <c r="A6670" s="454"/>
      <c r="B6670" s="927"/>
      <c r="C6670" s="580"/>
      <c r="D6670" s="939"/>
      <c r="E6670" s="940"/>
      <c r="F6670" s="941"/>
      <c r="G6670" s="937" t="str">
        <f t="array" ref="G6670">xlookup(F6670,'Internal Staffing Calculator'!E:E,'Internal Staffing Calculator'!C:C,"")</f>
        <v/>
      </c>
      <c r="H6670" s="932" t="str">
        <f t="array" ref="H6670">if(F6670&lt;&gt;"", iferror(index('Internal Staffing Calculator'!B$8:B23500,match(F6670,'Internal Staffing Calculator'!E$8:E23500,0)), "Not In Budget"),"")</f>
        <v/>
      </c>
      <c r="I6670" s="184"/>
      <c r="J6670" s="184"/>
      <c r="K6670" s="184"/>
      <c r="L6670" s="183"/>
    </row>
    <row r="6671">
      <c r="A6671" s="454"/>
      <c r="B6671" s="927"/>
      <c r="C6671" s="580"/>
      <c r="D6671" s="939"/>
      <c r="E6671" s="940"/>
      <c r="F6671" s="941"/>
      <c r="G6671" s="937" t="str">
        <f t="array" ref="G6671">xlookup(F6671,'Internal Staffing Calculator'!E:E,'Internal Staffing Calculator'!C:C,"")</f>
        <v/>
      </c>
      <c r="H6671" s="932" t="str">
        <f t="array" ref="H6671">if(F6671&lt;&gt;"", iferror(index('Internal Staffing Calculator'!B$8:B23500,match(F6671,'Internal Staffing Calculator'!E$8:E23500,0)), "Not In Budget"),"")</f>
        <v/>
      </c>
      <c r="I6671" s="184"/>
      <c r="J6671" s="184"/>
      <c r="K6671" s="184"/>
      <c r="L6671" s="183"/>
    </row>
    <row r="6672">
      <c r="A6672" s="454"/>
      <c r="B6672" s="927"/>
      <c r="C6672" s="580"/>
      <c r="D6672" s="939"/>
      <c r="E6672" s="940"/>
      <c r="F6672" s="941"/>
      <c r="G6672" s="937" t="str">
        <f t="array" ref="G6672">xlookup(F6672,'Internal Staffing Calculator'!E:E,'Internal Staffing Calculator'!C:C,"")</f>
        <v/>
      </c>
      <c r="H6672" s="932" t="str">
        <f t="array" ref="H6672">if(F6672&lt;&gt;"", iferror(index('Internal Staffing Calculator'!B$8:B23500,match(F6672,'Internal Staffing Calculator'!E$8:E23500,0)), "Not In Budget"),"")</f>
        <v/>
      </c>
      <c r="I6672" s="184"/>
      <c r="J6672" s="184"/>
      <c r="K6672" s="184"/>
      <c r="L6672" s="183"/>
    </row>
    <row r="6673">
      <c r="A6673" s="454"/>
      <c r="B6673" s="927"/>
      <c r="C6673" s="580"/>
      <c r="D6673" s="939"/>
      <c r="E6673" s="940"/>
      <c r="F6673" s="941"/>
      <c r="G6673" s="937" t="str">
        <f t="array" ref="G6673">xlookup(F6673,'Internal Staffing Calculator'!E:E,'Internal Staffing Calculator'!C:C,"")</f>
        <v/>
      </c>
      <c r="H6673" s="932" t="str">
        <f t="array" ref="H6673">if(F6673&lt;&gt;"", iferror(index('Internal Staffing Calculator'!B$8:B23500,match(F6673,'Internal Staffing Calculator'!E$8:E23500,0)), "Not In Budget"),"")</f>
        <v/>
      </c>
      <c r="I6673" s="184"/>
      <c r="J6673" s="184"/>
      <c r="K6673" s="184"/>
      <c r="L6673" s="183"/>
    </row>
    <row r="6674">
      <c r="A6674" s="454"/>
      <c r="B6674" s="927"/>
      <c r="C6674" s="580"/>
      <c r="D6674" s="939"/>
      <c r="E6674" s="940"/>
      <c r="F6674" s="941"/>
      <c r="G6674" s="937" t="str">
        <f t="array" ref="G6674">xlookup(F6674,'Internal Staffing Calculator'!E:E,'Internal Staffing Calculator'!C:C,"")</f>
        <v/>
      </c>
      <c r="H6674" s="932" t="str">
        <f t="array" ref="H6674">if(F6674&lt;&gt;"", iferror(index('Internal Staffing Calculator'!B$8:B23500,match(F6674,'Internal Staffing Calculator'!E$8:E23500,0)), "Not In Budget"),"")</f>
        <v/>
      </c>
      <c r="I6674" s="184"/>
      <c r="J6674" s="184"/>
      <c r="K6674" s="184"/>
      <c r="L6674" s="183"/>
    </row>
    <row r="6675">
      <c r="A6675" s="454"/>
      <c r="B6675" s="927"/>
      <c r="C6675" s="580"/>
      <c r="D6675" s="939"/>
      <c r="E6675" s="940"/>
      <c r="F6675" s="941"/>
      <c r="G6675" s="937" t="str">
        <f t="array" ref="G6675">xlookup(F6675,'Internal Staffing Calculator'!E:E,'Internal Staffing Calculator'!C:C,"")</f>
        <v/>
      </c>
      <c r="H6675" s="932" t="str">
        <f t="array" ref="H6675">if(F6675&lt;&gt;"", iferror(index('Internal Staffing Calculator'!B$8:B23500,match(F6675,'Internal Staffing Calculator'!E$8:E23500,0)), "Not In Budget"),"")</f>
        <v/>
      </c>
      <c r="I6675" s="184"/>
      <c r="J6675" s="184"/>
      <c r="K6675" s="184"/>
      <c r="L6675" s="183"/>
    </row>
    <row r="6676">
      <c r="A6676" s="454"/>
      <c r="B6676" s="927"/>
      <c r="C6676" s="580"/>
      <c r="D6676" s="939"/>
      <c r="E6676" s="940"/>
      <c r="F6676" s="941"/>
      <c r="G6676" s="937" t="str">
        <f t="array" ref="G6676">xlookup(F6676,'Internal Staffing Calculator'!E:E,'Internal Staffing Calculator'!C:C,"")</f>
        <v/>
      </c>
      <c r="H6676" s="932" t="str">
        <f t="array" ref="H6676">if(F6676&lt;&gt;"", iferror(index('Internal Staffing Calculator'!B$8:B23500,match(F6676,'Internal Staffing Calculator'!E$8:E23500,0)), "Not In Budget"),"")</f>
        <v/>
      </c>
      <c r="I6676" s="184"/>
      <c r="J6676" s="184"/>
      <c r="K6676" s="184"/>
      <c r="L6676" s="183"/>
    </row>
    <row r="6677">
      <c r="A6677" s="454"/>
      <c r="B6677" s="927"/>
      <c r="C6677" s="580"/>
      <c r="D6677" s="939"/>
      <c r="E6677" s="940"/>
      <c r="F6677" s="941"/>
      <c r="G6677" s="937" t="str">
        <f t="array" ref="G6677">xlookup(F6677,'Internal Staffing Calculator'!E:E,'Internal Staffing Calculator'!C:C,"")</f>
        <v/>
      </c>
      <c r="H6677" s="932" t="str">
        <f t="array" ref="H6677">if(F6677&lt;&gt;"", iferror(index('Internal Staffing Calculator'!B$8:B23500,match(F6677,'Internal Staffing Calculator'!E$8:E23500,0)), "Not In Budget"),"")</f>
        <v/>
      </c>
      <c r="I6677" s="184"/>
      <c r="J6677" s="184"/>
      <c r="K6677" s="184"/>
      <c r="L6677" s="183"/>
    </row>
    <row r="6678">
      <c r="A6678" s="454"/>
      <c r="B6678" s="927"/>
      <c r="C6678" s="580"/>
      <c r="D6678" s="939"/>
      <c r="E6678" s="940"/>
      <c r="F6678" s="941"/>
      <c r="G6678" s="937" t="str">
        <f t="array" ref="G6678">xlookup(F6678,'Internal Staffing Calculator'!E:E,'Internal Staffing Calculator'!C:C,"")</f>
        <v/>
      </c>
      <c r="H6678" s="932" t="str">
        <f t="array" ref="H6678">if(F6678&lt;&gt;"", iferror(index('Internal Staffing Calculator'!B$8:B23500,match(F6678,'Internal Staffing Calculator'!E$8:E23500,0)), "Not In Budget"),"")</f>
        <v/>
      </c>
      <c r="I6678" s="184"/>
      <c r="J6678" s="184"/>
      <c r="K6678" s="184"/>
      <c r="L6678" s="183"/>
    </row>
    <row r="6679">
      <c r="A6679" s="454"/>
      <c r="B6679" s="927"/>
      <c r="C6679" s="580"/>
      <c r="D6679" s="939"/>
      <c r="E6679" s="940"/>
      <c r="F6679" s="941"/>
      <c r="G6679" s="937" t="str">
        <f t="array" ref="G6679">xlookup(F6679,'Internal Staffing Calculator'!E:E,'Internal Staffing Calculator'!C:C,"")</f>
        <v/>
      </c>
      <c r="H6679" s="932" t="str">
        <f t="array" ref="H6679">if(F6679&lt;&gt;"", iferror(index('Internal Staffing Calculator'!B$8:B23500,match(F6679,'Internal Staffing Calculator'!E$8:E23500,0)), "Not In Budget"),"")</f>
        <v/>
      </c>
      <c r="I6679" s="184"/>
      <c r="J6679" s="184"/>
      <c r="K6679" s="184"/>
      <c r="L6679" s="183"/>
    </row>
    <row r="6680">
      <c r="A6680" s="454"/>
      <c r="B6680" s="927"/>
      <c r="C6680" s="580"/>
      <c r="D6680" s="939"/>
      <c r="E6680" s="940"/>
      <c r="F6680" s="941"/>
      <c r="G6680" s="937" t="str">
        <f t="array" ref="G6680">xlookup(F6680,'Internal Staffing Calculator'!E:E,'Internal Staffing Calculator'!C:C,"")</f>
        <v/>
      </c>
      <c r="H6680" s="932" t="str">
        <f t="array" ref="H6680">if(F6680&lt;&gt;"", iferror(index('Internal Staffing Calculator'!B$8:B23500,match(F6680,'Internal Staffing Calculator'!E$8:E23500,0)), "Not In Budget"),"")</f>
        <v/>
      </c>
      <c r="I6680" s="184"/>
      <c r="J6680" s="184"/>
      <c r="K6680" s="184"/>
      <c r="L6680" s="183"/>
    </row>
    <row r="6681">
      <c r="A6681" s="454"/>
      <c r="B6681" s="927"/>
      <c r="C6681" s="580"/>
      <c r="D6681" s="939"/>
      <c r="E6681" s="940"/>
      <c r="F6681" s="941"/>
      <c r="G6681" s="937" t="str">
        <f t="array" ref="G6681">xlookup(F6681,'Internal Staffing Calculator'!E:E,'Internal Staffing Calculator'!C:C,"")</f>
        <v/>
      </c>
      <c r="H6681" s="932" t="str">
        <f t="array" ref="H6681">if(F6681&lt;&gt;"", iferror(index('Internal Staffing Calculator'!B$8:B23500,match(F6681,'Internal Staffing Calculator'!E$8:E23500,0)), "Not In Budget"),"")</f>
        <v/>
      </c>
      <c r="I6681" s="184"/>
      <c r="J6681" s="184"/>
      <c r="K6681" s="184"/>
      <c r="L6681" s="183"/>
    </row>
    <row r="6682">
      <c r="A6682" s="454"/>
      <c r="B6682" s="927"/>
      <c r="C6682" s="580"/>
      <c r="D6682" s="939"/>
      <c r="E6682" s="940"/>
      <c r="F6682" s="941"/>
      <c r="G6682" s="937" t="str">
        <f t="array" ref="G6682">xlookup(F6682,'Internal Staffing Calculator'!E:E,'Internal Staffing Calculator'!C:C,"")</f>
        <v/>
      </c>
      <c r="H6682" s="932" t="str">
        <f t="array" ref="H6682">if(F6682&lt;&gt;"", iferror(index('Internal Staffing Calculator'!B$8:B23500,match(F6682,'Internal Staffing Calculator'!E$8:E23500,0)), "Not In Budget"),"")</f>
        <v/>
      </c>
      <c r="I6682" s="184"/>
      <c r="J6682" s="184"/>
      <c r="K6682" s="184"/>
      <c r="L6682" s="183"/>
    </row>
    <row r="6683">
      <c r="A6683" s="454"/>
      <c r="B6683" s="927"/>
      <c r="C6683" s="580"/>
      <c r="D6683" s="939"/>
      <c r="E6683" s="940"/>
      <c r="F6683" s="941"/>
      <c r="G6683" s="937" t="str">
        <f t="array" ref="G6683">xlookup(F6683,'Internal Staffing Calculator'!E:E,'Internal Staffing Calculator'!C:C,"")</f>
        <v/>
      </c>
      <c r="H6683" s="932" t="str">
        <f t="array" ref="H6683">if(F6683&lt;&gt;"", iferror(index('Internal Staffing Calculator'!B$8:B23500,match(F6683,'Internal Staffing Calculator'!E$8:E23500,0)), "Not In Budget"),"")</f>
        <v/>
      </c>
      <c r="I6683" s="184"/>
      <c r="J6683" s="184"/>
      <c r="K6683" s="184"/>
      <c r="L6683" s="183"/>
    </row>
    <row r="6684">
      <c r="A6684" s="454"/>
      <c r="B6684" s="927"/>
      <c r="C6684" s="580"/>
      <c r="D6684" s="939"/>
      <c r="E6684" s="940"/>
      <c r="F6684" s="941"/>
      <c r="G6684" s="937" t="str">
        <f t="array" ref="G6684">xlookup(F6684,'Internal Staffing Calculator'!E:E,'Internal Staffing Calculator'!C:C,"")</f>
        <v/>
      </c>
      <c r="H6684" s="932" t="str">
        <f t="array" ref="H6684">if(F6684&lt;&gt;"", iferror(index('Internal Staffing Calculator'!B$8:B23500,match(F6684,'Internal Staffing Calculator'!E$8:E23500,0)), "Not In Budget"),"")</f>
        <v/>
      </c>
      <c r="I6684" s="184"/>
      <c r="J6684" s="184"/>
      <c r="K6684" s="184"/>
      <c r="L6684" s="183"/>
    </row>
    <row r="6685">
      <c r="A6685" s="454"/>
      <c r="B6685" s="927"/>
      <c r="C6685" s="580"/>
      <c r="D6685" s="939"/>
      <c r="E6685" s="940"/>
      <c r="F6685" s="941"/>
      <c r="G6685" s="937" t="str">
        <f t="array" ref="G6685">xlookup(F6685,'Internal Staffing Calculator'!E:E,'Internal Staffing Calculator'!C:C,"")</f>
        <v/>
      </c>
      <c r="H6685" s="932" t="str">
        <f t="array" ref="H6685">if(F6685&lt;&gt;"", iferror(index('Internal Staffing Calculator'!B$8:B23500,match(F6685,'Internal Staffing Calculator'!E$8:E23500,0)), "Not In Budget"),"")</f>
        <v/>
      </c>
      <c r="I6685" s="184"/>
      <c r="J6685" s="184"/>
      <c r="K6685" s="184"/>
      <c r="L6685" s="183"/>
    </row>
    <row r="6686">
      <c r="A6686" s="454"/>
      <c r="B6686" s="927"/>
      <c r="C6686" s="580"/>
      <c r="D6686" s="939"/>
      <c r="E6686" s="940"/>
      <c r="F6686" s="941"/>
      <c r="G6686" s="937" t="str">
        <f t="array" ref="G6686">xlookup(F6686,'Internal Staffing Calculator'!E:E,'Internal Staffing Calculator'!C:C,"")</f>
        <v/>
      </c>
      <c r="H6686" s="932" t="str">
        <f t="array" ref="H6686">if(F6686&lt;&gt;"", iferror(index('Internal Staffing Calculator'!B$8:B23500,match(F6686,'Internal Staffing Calculator'!E$8:E23500,0)), "Not In Budget"),"")</f>
        <v/>
      </c>
      <c r="I6686" s="184"/>
      <c r="J6686" s="184"/>
      <c r="K6686" s="184"/>
      <c r="L6686" s="183"/>
    </row>
    <row r="6687">
      <c r="A6687" s="454"/>
      <c r="B6687" s="927"/>
      <c r="C6687" s="580"/>
      <c r="D6687" s="939"/>
      <c r="E6687" s="940"/>
      <c r="F6687" s="941"/>
      <c r="G6687" s="937" t="str">
        <f t="array" ref="G6687">xlookup(F6687,'Internal Staffing Calculator'!E:E,'Internal Staffing Calculator'!C:C,"")</f>
        <v/>
      </c>
      <c r="H6687" s="932" t="str">
        <f t="array" ref="H6687">if(F6687&lt;&gt;"", iferror(index('Internal Staffing Calculator'!B$8:B23500,match(F6687,'Internal Staffing Calculator'!E$8:E23500,0)), "Not In Budget"),"")</f>
        <v/>
      </c>
      <c r="I6687" s="184"/>
      <c r="J6687" s="184"/>
      <c r="K6687" s="184"/>
      <c r="L6687" s="183"/>
    </row>
    <row r="6688">
      <c r="A6688" s="454"/>
      <c r="B6688" s="927"/>
      <c r="C6688" s="580"/>
      <c r="D6688" s="939"/>
      <c r="E6688" s="940"/>
      <c r="F6688" s="941"/>
      <c r="G6688" s="937" t="str">
        <f t="array" ref="G6688">xlookup(F6688,'Internal Staffing Calculator'!E:E,'Internal Staffing Calculator'!C:C,"")</f>
        <v/>
      </c>
      <c r="H6688" s="932" t="str">
        <f t="array" ref="H6688">if(F6688&lt;&gt;"", iferror(index('Internal Staffing Calculator'!B$8:B23500,match(F6688,'Internal Staffing Calculator'!E$8:E23500,0)), "Not In Budget"),"")</f>
        <v/>
      </c>
      <c r="I6688" s="184"/>
      <c r="J6688" s="184"/>
      <c r="K6688" s="184"/>
      <c r="L6688" s="183"/>
    </row>
    <row r="6689">
      <c r="A6689" s="454"/>
      <c r="B6689" s="927"/>
      <c r="C6689" s="580"/>
      <c r="D6689" s="939"/>
      <c r="E6689" s="940"/>
      <c r="F6689" s="941"/>
      <c r="G6689" s="937" t="str">
        <f t="array" ref="G6689">xlookup(F6689,'Internal Staffing Calculator'!E:E,'Internal Staffing Calculator'!C:C,"")</f>
        <v/>
      </c>
      <c r="H6689" s="932" t="str">
        <f t="array" ref="H6689">if(F6689&lt;&gt;"", iferror(index('Internal Staffing Calculator'!B$8:B23500,match(F6689,'Internal Staffing Calculator'!E$8:E23500,0)), "Not In Budget"),"")</f>
        <v/>
      </c>
      <c r="I6689" s="184"/>
      <c r="J6689" s="184"/>
      <c r="K6689" s="184"/>
      <c r="L6689" s="183"/>
    </row>
    <row r="6690">
      <c r="A6690" s="454"/>
      <c r="B6690" s="927"/>
      <c r="C6690" s="580"/>
      <c r="D6690" s="939"/>
      <c r="E6690" s="940"/>
      <c r="F6690" s="941"/>
      <c r="G6690" s="937" t="str">
        <f t="array" ref="G6690">xlookup(F6690,'Internal Staffing Calculator'!E:E,'Internal Staffing Calculator'!C:C,"")</f>
        <v/>
      </c>
      <c r="H6690" s="932" t="str">
        <f t="array" ref="H6690">if(F6690&lt;&gt;"", iferror(index('Internal Staffing Calculator'!B$8:B23500,match(F6690,'Internal Staffing Calculator'!E$8:E23500,0)), "Not In Budget"),"")</f>
        <v/>
      </c>
      <c r="I6690" s="184"/>
      <c r="J6690" s="184"/>
      <c r="K6690" s="184"/>
      <c r="L6690" s="183"/>
    </row>
    <row r="6691">
      <c r="A6691" s="454"/>
      <c r="B6691" s="927"/>
      <c r="C6691" s="580"/>
      <c r="D6691" s="939"/>
      <c r="E6691" s="940"/>
      <c r="F6691" s="941"/>
      <c r="G6691" s="937" t="str">
        <f t="array" ref="G6691">xlookup(F6691,'Internal Staffing Calculator'!E:E,'Internal Staffing Calculator'!C:C,"")</f>
        <v/>
      </c>
      <c r="H6691" s="932" t="str">
        <f t="array" ref="H6691">if(F6691&lt;&gt;"", iferror(index('Internal Staffing Calculator'!B$8:B23500,match(F6691,'Internal Staffing Calculator'!E$8:E23500,0)), "Not In Budget"),"")</f>
        <v/>
      </c>
      <c r="I6691" s="184"/>
      <c r="J6691" s="184"/>
      <c r="K6691" s="184"/>
      <c r="L6691" s="183"/>
    </row>
    <row r="6692">
      <c r="A6692" s="454"/>
      <c r="B6692" s="927"/>
      <c r="C6692" s="580"/>
      <c r="D6692" s="939"/>
      <c r="E6692" s="940"/>
      <c r="F6692" s="941"/>
      <c r="G6692" s="937" t="str">
        <f t="array" ref="G6692">xlookup(F6692,'Internal Staffing Calculator'!E:E,'Internal Staffing Calculator'!C:C,"")</f>
        <v/>
      </c>
      <c r="H6692" s="932" t="str">
        <f t="array" ref="H6692">if(F6692&lt;&gt;"", iferror(index('Internal Staffing Calculator'!B$8:B23500,match(F6692,'Internal Staffing Calculator'!E$8:E23500,0)), "Not In Budget"),"")</f>
        <v/>
      </c>
      <c r="I6692" s="184"/>
      <c r="J6692" s="184"/>
      <c r="K6692" s="184"/>
      <c r="L6692" s="183"/>
    </row>
    <row r="6693">
      <c r="A6693" s="454"/>
      <c r="B6693" s="927"/>
      <c r="C6693" s="580"/>
      <c r="D6693" s="939"/>
      <c r="E6693" s="940"/>
      <c r="F6693" s="941"/>
      <c r="G6693" s="937" t="str">
        <f t="array" ref="G6693">xlookup(F6693,'Internal Staffing Calculator'!E:E,'Internal Staffing Calculator'!C:C,"")</f>
        <v/>
      </c>
      <c r="H6693" s="932" t="str">
        <f t="array" ref="H6693">if(F6693&lt;&gt;"", iferror(index('Internal Staffing Calculator'!B$8:B23500,match(F6693,'Internal Staffing Calculator'!E$8:E23500,0)), "Not In Budget"),"")</f>
        <v/>
      </c>
      <c r="I6693" s="184"/>
      <c r="J6693" s="184"/>
      <c r="K6693" s="184"/>
      <c r="L6693" s="183"/>
    </row>
    <row r="6694">
      <c r="A6694" s="454"/>
      <c r="B6694" s="927"/>
      <c r="C6694" s="580"/>
      <c r="D6694" s="939"/>
      <c r="E6694" s="940"/>
      <c r="F6694" s="941"/>
      <c r="G6694" s="937" t="str">
        <f t="array" ref="G6694">xlookup(F6694,'Internal Staffing Calculator'!E:E,'Internal Staffing Calculator'!C:C,"")</f>
        <v/>
      </c>
      <c r="H6694" s="932" t="str">
        <f t="array" ref="H6694">if(F6694&lt;&gt;"", iferror(index('Internal Staffing Calculator'!B$8:B23500,match(F6694,'Internal Staffing Calculator'!E$8:E23500,0)), "Not In Budget"),"")</f>
        <v/>
      </c>
      <c r="I6694" s="184"/>
      <c r="J6694" s="184"/>
      <c r="K6694" s="184"/>
      <c r="L6694" s="183"/>
    </row>
    <row r="6695">
      <c r="A6695" s="454"/>
      <c r="B6695" s="927"/>
      <c r="C6695" s="580"/>
      <c r="D6695" s="939"/>
      <c r="E6695" s="940"/>
      <c r="F6695" s="941"/>
      <c r="G6695" s="937" t="str">
        <f t="array" ref="G6695">xlookup(F6695,'Internal Staffing Calculator'!E:E,'Internal Staffing Calculator'!C:C,"")</f>
        <v/>
      </c>
      <c r="H6695" s="932" t="str">
        <f t="array" ref="H6695">if(F6695&lt;&gt;"", iferror(index('Internal Staffing Calculator'!B$8:B23500,match(F6695,'Internal Staffing Calculator'!E$8:E23500,0)), "Not In Budget"),"")</f>
        <v/>
      </c>
      <c r="I6695" s="184"/>
      <c r="J6695" s="184"/>
      <c r="K6695" s="184"/>
      <c r="L6695" s="183"/>
    </row>
    <row r="6696">
      <c r="A6696" s="454"/>
      <c r="B6696" s="927"/>
      <c r="C6696" s="580"/>
      <c r="D6696" s="939"/>
      <c r="E6696" s="940"/>
      <c r="F6696" s="941"/>
      <c r="G6696" s="937" t="str">
        <f t="array" ref="G6696">xlookup(F6696,'Internal Staffing Calculator'!E:E,'Internal Staffing Calculator'!C:C,"")</f>
        <v/>
      </c>
      <c r="H6696" s="932" t="str">
        <f t="array" ref="H6696">if(F6696&lt;&gt;"", iferror(index('Internal Staffing Calculator'!B$8:B23500,match(F6696,'Internal Staffing Calculator'!E$8:E23500,0)), "Not In Budget"),"")</f>
        <v/>
      </c>
      <c r="I6696" s="184"/>
      <c r="J6696" s="184"/>
      <c r="K6696" s="184"/>
      <c r="L6696" s="183"/>
    </row>
    <row r="6697">
      <c r="A6697" s="454"/>
      <c r="B6697" s="927"/>
      <c r="C6697" s="580"/>
      <c r="D6697" s="939"/>
      <c r="E6697" s="940"/>
      <c r="F6697" s="941"/>
      <c r="G6697" s="937" t="str">
        <f t="array" ref="G6697">xlookup(F6697,'Internal Staffing Calculator'!E:E,'Internal Staffing Calculator'!C:C,"")</f>
        <v/>
      </c>
      <c r="H6697" s="932" t="str">
        <f t="array" ref="H6697">if(F6697&lt;&gt;"", iferror(index('Internal Staffing Calculator'!B$8:B23500,match(F6697,'Internal Staffing Calculator'!E$8:E23500,0)), "Not In Budget"),"")</f>
        <v/>
      </c>
      <c r="I6697" s="184"/>
      <c r="J6697" s="184"/>
      <c r="K6697" s="184"/>
      <c r="L6697" s="183"/>
    </row>
    <row r="6698">
      <c r="A6698" s="454"/>
      <c r="B6698" s="927"/>
      <c r="C6698" s="580"/>
      <c r="D6698" s="939"/>
      <c r="E6698" s="940"/>
      <c r="F6698" s="941"/>
      <c r="G6698" s="937" t="str">
        <f t="array" ref="G6698">xlookup(F6698,'Internal Staffing Calculator'!E:E,'Internal Staffing Calculator'!C:C,"")</f>
        <v/>
      </c>
      <c r="H6698" s="932" t="str">
        <f t="array" ref="H6698">if(F6698&lt;&gt;"", iferror(index('Internal Staffing Calculator'!B$8:B23500,match(F6698,'Internal Staffing Calculator'!E$8:E23500,0)), "Not In Budget"),"")</f>
        <v/>
      </c>
      <c r="I6698" s="184"/>
      <c r="J6698" s="184"/>
      <c r="K6698" s="184"/>
      <c r="L6698" s="183"/>
    </row>
    <row r="6699">
      <c r="A6699" s="454"/>
      <c r="B6699" s="927"/>
      <c r="C6699" s="580"/>
      <c r="D6699" s="939"/>
      <c r="E6699" s="940"/>
      <c r="F6699" s="941"/>
      <c r="G6699" s="937" t="str">
        <f t="array" ref="G6699">xlookup(F6699,'Internal Staffing Calculator'!E:E,'Internal Staffing Calculator'!C:C,"")</f>
        <v/>
      </c>
      <c r="H6699" s="932" t="str">
        <f t="array" ref="H6699">if(F6699&lt;&gt;"", iferror(index('Internal Staffing Calculator'!B$8:B23500,match(F6699,'Internal Staffing Calculator'!E$8:E23500,0)), "Not In Budget"),"")</f>
        <v/>
      </c>
      <c r="I6699" s="184"/>
      <c r="J6699" s="184"/>
      <c r="K6699" s="184"/>
      <c r="L6699" s="183"/>
    </row>
    <row r="6700">
      <c r="A6700" s="454"/>
      <c r="B6700" s="927"/>
      <c r="C6700" s="580"/>
      <c r="D6700" s="939"/>
      <c r="E6700" s="940"/>
      <c r="F6700" s="941"/>
      <c r="G6700" s="937" t="str">
        <f t="array" ref="G6700">xlookup(F6700,'Internal Staffing Calculator'!E:E,'Internal Staffing Calculator'!C:C,"")</f>
        <v/>
      </c>
      <c r="H6700" s="932" t="str">
        <f t="array" ref="H6700">if(F6700&lt;&gt;"", iferror(index('Internal Staffing Calculator'!B$8:B23500,match(F6700,'Internal Staffing Calculator'!E$8:E23500,0)), "Not In Budget"),"")</f>
        <v/>
      </c>
      <c r="I6700" s="184"/>
      <c r="J6700" s="184"/>
      <c r="K6700" s="184"/>
      <c r="L6700" s="183"/>
    </row>
    <row r="6701">
      <c r="A6701" s="454"/>
      <c r="B6701" s="927"/>
      <c r="C6701" s="580"/>
      <c r="D6701" s="939"/>
      <c r="E6701" s="940"/>
      <c r="F6701" s="941"/>
      <c r="G6701" s="937" t="str">
        <f t="array" ref="G6701">xlookup(F6701,'Internal Staffing Calculator'!E:E,'Internal Staffing Calculator'!C:C,"")</f>
        <v/>
      </c>
      <c r="H6701" s="932" t="str">
        <f t="array" ref="H6701">if(F6701&lt;&gt;"", iferror(index('Internal Staffing Calculator'!B$8:B23500,match(F6701,'Internal Staffing Calculator'!E$8:E23500,0)), "Not In Budget"),"")</f>
        <v/>
      </c>
      <c r="I6701" s="184"/>
      <c r="J6701" s="184"/>
      <c r="K6701" s="184"/>
      <c r="L6701" s="183"/>
    </row>
    <row r="6702">
      <c r="A6702" s="454"/>
      <c r="B6702" s="927"/>
      <c r="C6702" s="580"/>
      <c r="D6702" s="939"/>
      <c r="E6702" s="940"/>
      <c r="F6702" s="941"/>
      <c r="G6702" s="937" t="str">
        <f t="array" ref="G6702">xlookup(F6702,'Internal Staffing Calculator'!E:E,'Internal Staffing Calculator'!C:C,"")</f>
        <v/>
      </c>
      <c r="H6702" s="932" t="str">
        <f t="array" ref="H6702">if(F6702&lt;&gt;"", iferror(index('Internal Staffing Calculator'!B$8:B23500,match(F6702,'Internal Staffing Calculator'!E$8:E23500,0)), "Not In Budget"),"")</f>
        <v/>
      </c>
      <c r="I6702" s="184"/>
      <c r="J6702" s="184"/>
      <c r="K6702" s="184"/>
      <c r="L6702" s="183"/>
    </row>
    <row r="6703">
      <c r="A6703" s="454"/>
      <c r="B6703" s="927"/>
      <c r="C6703" s="580"/>
      <c r="D6703" s="939"/>
      <c r="E6703" s="940"/>
      <c r="F6703" s="941"/>
      <c r="G6703" s="937" t="str">
        <f t="array" ref="G6703">xlookup(F6703,'Internal Staffing Calculator'!E:E,'Internal Staffing Calculator'!C:C,"")</f>
        <v/>
      </c>
      <c r="H6703" s="932" t="str">
        <f t="array" ref="H6703">if(F6703&lt;&gt;"", iferror(index('Internal Staffing Calculator'!B$8:B23500,match(F6703,'Internal Staffing Calculator'!E$8:E23500,0)), "Not In Budget"),"")</f>
        <v/>
      </c>
      <c r="I6703" s="184"/>
      <c r="J6703" s="184"/>
      <c r="K6703" s="184"/>
      <c r="L6703" s="183"/>
    </row>
    <row r="6704">
      <c r="A6704" s="454"/>
      <c r="B6704" s="927"/>
      <c r="C6704" s="580"/>
      <c r="D6704" s="939"/>
      <c r="E6704" s="940"/>
      <c r="F6704" s="941"/>
      <c r="G6704" s="937" t="str">
        <f t="array" ref="G6704">xlookup(F6704,'Internal Staffing Calculator'!E:E,'Internal Staffing Calculator'!C:C,"")</f>
        <v/>
      </c>
      <c r="H6704" s="932" t="str">
        <f t="array" ref="H6704">if(F6704&lt;&gt;"", iferror(index('Internal Staffing Calculator'!B$8:B23500,match(F6704,'Internal Staffing Calculator'!E$8:E23500,0)), "Not In Budget"),"")</f>
        <v/>
      </c>
      <c r="I6704" s="184"/>
      <c r="J6704" s="184"/>
      <c r="K6704" s="184"/>
      <c r="L6704" s="183"/>
    </row>
    <row r="6705">
      <c r="A6705" s="454"/>
      <c r="B6705" s="927"/>
      <c r="C6705" s="580"/>
      <c r="D6705" s="939"/>
      <c r="E6705" s="940"/>
      <c r="F6705" s="941"/>
      <c r="G6705" s="937" t="str">
        <f t="array" ref="G6705">xlookup(F6705,'Internal Staffing Calculator'!E:E,'Internal Staffing Calculator'!C:C,"")</f>
        <v/>
      </c>
      <c r="H6705" s="932" t="str">
        <f t="array" ref="H6705">if(F6705&lt;&gt;"", iferror(index('Internal Staffing Calculator'!B$8:B23500,match(F6705,'Internal Staffing Calculator'!E$8:E23500,0)), "Not In Budget"),"")</f>
        <v/>
      </c>
      <c r="I6705" s="184"/>
      <c r="J6705" s="184"/>
      <c r="K6705" s="184"/>
      <c r="L6705" s="183"/>
    </row>
    <row r="6706">
      <c r="A6706" s="454"/>
      <c r="B6706" s="927"/>
      <c r="C6706" s="580"/>
      <c r="D6706" s="939"/>
      <c r="E6706" s="940"/>
      <c r="F6706" s="941"/>
      <c r="G6706" s="937" t="str">
        <f t="array" ref="G6706">xlookup(F6706,'Internal Staffing Calculator'!E:E,'Internal Staffing Calculator'!C:C,"")</f>
        <v/>
      </c>
      <c r="H6706" s="932" t="str">
        <f t="array" ref="H6706">if(F6706&lt;&gt;"", iferror(index('Internal Staffing Calculator'!B$8:B23500,match(F6706,'Internal Staffing Calculator'!E$8:E23500,0)), "Not In Budget"),"")</f>
        <v/>
      </c>
      <c r="I6706" s="184"/>
      <c r="J6706" s="184"/>
      <c r="K6706" s="184"/>
      <c r="L6706" s="183"/>
    </row>
    <row r="6707">
      <c r="A6707" s="454"/>
      <c r="B6707" s="927"/>
      <c r="C6707" s="580"/>
      <c r="D6707" s="939"/>
      <c r="E6707" s="940"/>
      <c r="F6707" s="941"/>
      <c r="G6707" s="937" t="str">
        <f t="array" ref="G6707">xlookup(F6707,'Internal Staffing Calculator'!E:E,'Internal Staffing Calculator'!C:C,"")</f>
        <v/>
      </c>
      <c r="H6707" s="932" t="str">
        <f t="array" ref="H6707">if(F6707&lt;&gt;"", iferror(index('Internal Staffing Calculator'!B$8:B23500,match(F6707,'Internal Staffing Calculator'!E$8:E23500,0)), "Not In Budget"),"")</f>
        <v/>
      </c>
      <c r="I6707" s="184"/>
      <c r="J6707" s="184"/>
      <c r="K6707" s="184"/>
      <c r="L6707" s="183"/>
    </row>
    <row r="6708">
      <c r="A6708" s="454"/>
      <c r="B6708" s="927"/>
      <c r="C6708" s="580"/>
      <c r="D6708" s="939"/>
      <c r="E6708" s="940"/>
      <c r="F6708" s="941"/>
      <c r="G6708" s="937" t="str">
        <f t="array" ref="G6708">xlookup(F6708,'Internal Staffing Calculator'!E:E,'Internal Staffing Calculator'!C:C,"")</f>
        <v/>
      </c>
      <c r="H6708" s="932" t="str">
        <f t="array" ref="H6708">if(F6708&lt;&gt;"", iferror(index('Internal Staffing Calculator'!B$8:B23500,match(F6708,'Internal Staffing Calculator'!E$8:E23500,0)), "Not In Budget"),"")</f>
        <v/>
      </c>
      <c r="I6708" s="184"/>
      <c r="J6708" s="184"/>
      <c r="K6708" s="184"/>
      <c r="L6708" s="183"/>
    </row>
    <row r="6709">
      <c r="A6709" s="454"/>
      <c r="B6709" s="927"/>
      <c r="C6709" s="580"/>
      <c r="D6709" s="939"/>
      <c r="E6709" s="940"/>
      <c r="F6709" s="941"/>
      <c r="G6709" s="937" t="str">
        <f t="array" ref="G6709">xlookup(F6709,'Internal Staffing Calculator'!E:E,'Internal Staffing Calculator'!C:C,"")</f>
        <v/>
      </c>
      <c r="H6709" s="932" t="str">
        <f t="array" ref="H6709">if(F6709&lt;&gt;"", iferror(index('Internal Staffing Calculator'!B$8:B23500,match(F6709,'Internal Staffing Calculator'!E$8:E23500,0)), "Not In Budget"),"")</f>
        <v/>
      </c>
      <c r="I6709" s="184"/>
      <c r="J6709" s="184"/>
      <c r="K6709" s="184"/>
      <c r="L6709" s="183"/>
    </row>
    <row r="6710">
      <c r="A6710" s="454"/>
      <c r="B6710" s="927"/>
      <c r="C6710" s="580"/>
      <c r="D6710" s="939"/>
      <c r="E6710" s="940"/>
      <c r="F6710" s="941"/>
      <c r="G6710" s="937" t="str">
        <f t="array" ref="G6710">xlookup(F6710,'Internal Staffing Calculator'!E:E,'Internal Staffing Calculator'!C:C,"")</f>
        <v/>
      </c>
      <c r="H6710" s="932" t="str">
        <f t="array" ref="H6710">if(F6710&lt;&gt;"", iferror(index('Internal Staffing Calculator'!B$8:B23500,match(F6710,'Internal Staffing Calculator'!E$8:E23500,0)), "Not In Budget"),"")</f>
        <v/>
      </c>
      <c r="I6710" s="184"/>
      <c r="J6710" s="184"/>
      <c r="K6710" s="184"/>
      <c r="L6710" s="183"/>
    </row>
    <row r="6711">
      <c r="A6711" s="454"/>
      <c r="B6711" s="927"/>
      <c r="C6711" s="580"/>
      <c r="D6711" s="939"/>
      <c r="E6711" s="940"/>
      <c r="F6711" s="941"/>
      <c r="G6711" s="937" t="str">
        <f t="array" ref="G6711">xlookup(F6711,'Internal Staffing Calculator'!E:E,'Internal Staffing Calculator'!C:C,"")</f>
        <v/>
      </c>
      <c r="H6711" s="932" t="str">
        <f t="array" ref="H6711">if(F6711&lt;&gt;"", iferror(index('Internal Staffing Calculator'!B$8:B23500,match(F6711,'Internal Staffing Calculator'!E$8:E23500,0)), "Not In Budget"),"")</f>
        <v/>
      </c>
      <c r="I6711" s="184"/>
      <c r="J6711" s="184"/>
      <c r="K6711" s="184"/>
      <c r="L6711" s="183"/>
    </row>
    <row r="6712">
      <c r="A6712" s="454"/>
      <c r="B6712" s="927"/>
      <c r="C6712" s="580"/>
      <c r="D6712" s="939"/>
      <c r="E6712" s="940"/>
      <c r="F6712" s="941"/>
      <c r="G6712" s="937" t="str">
        <f t="array" ref="G6712">xlookup(F6712,'Internal Staffing Calculator'!E:E,'Internal Staffing Calculator'!C:C,"")</f>
        <v/>
      </c>
      <c r="H6712" s="932" t="str">
        <f t="array" ref="H6712">if(F6712&lt;&gt;"", iferror(index('Internal Staffing Calculator'!B$8:B23500,match(F6712,'Internal Staffing Calculator'!E$8:E23500,0)), "Not In Budget"),"")</f>
        <v/>
      </c>
      <c r="I6712" s="184"/>
      <c r="J6712" s="184"/>
      <c r="K6712" s="184"/>
      <c r="L6712" s="183"/>
    </row>
    <row r="6713">
      <c r="A6713" s="454"/>
      <c r="B6713" s="927"/>
      <c r="C6713" s="580"/>
      <c r="D6713" s="939"/>
      <c r="E6713" s="940"/>
      <c r="F6713" s="941"/>
      <c r="G6713" s="937" t="str">
        <f t="array" ref="G6713">xlookup(F6713,'Internal Staffing Calculator'!E:E,'Internal Staffing Calculator'!C:C,"")</f>
        <v/>
      </c>
      <c r="H6713" s="932" t="str">
        <f t="array" ref="H6713">if(F6713&lt;&gt;"", iferror(index('Internal Staffing Calculator'!B$8:B23500,match(F6713,'Internal Staffing Calculator'!E$8:E23500,0)), "Not In Budget"),"")</f>
        <v/>
      </c>
      <c r="I6713" s="184"/>
      <c r="J6713" s="184"/>
      <c r="K6713" s="184"/>
      <c r="L6713" s="183"/>
    </row>
    <row r="6714">
      <c r="A6714" s="454"/>
      <c r="B6714" s="927"/>
      <c r="C6714" s="580"/>
      <c r="D6714" s="939"/>
      <c r="E6714" s="940"/>
      <c r="F6714" s="941"/>
      <c r="G6714" s="937" t="str">
        <f t="array" ref="G6714">xlookup(F6714,'Internal Staffing Calculator'!E:E,'Internal Staffing Calculator'!C:C,"")</f>
        <v/>
      </c>
      <c r="H6714" s="932" t="str">
        <f t="array" ref="H6714">if(F6714&lt;&gt;"", iferror(index('Internal Staffing Calculator'!B$8:B23500,match(F6714,'Internal Staffing Calculator'!E$8:E23500,0)), "Not In Budget"),"")</f>
        <v/>
      </c>
      <c r="I6714" s="184"/>
      <c r="J6714" s="184"/>
      <c r="K6714" s="184"/>
      <c r="L6714" s="183"/>
    </row>
    <row r="6715">
      <c r="A6715" s="454"/>
      <c r="B6715" s="927"/>
      <c r="C6715" s="580"/>
      <c r="D6715" s="939"/>
      <c r="E6715" s="940"/>
      <c r="F6715" s="941"/>
      <c r="G6715" s="937" t="str">
        <f t="array" ref="G6715">xlookup(F6715,'Internal Staffing Calculator'!E:E,'Internal Staffing Calculator'!C:C,"")</f>
        <v/>
      </c>
      <c r="H6715" s="932" t="str">
        <f t="array" ref="H6715">if(F6715&lt;&gt;"", iferror(index('Internal Staffing Calculator'!B$8:B23500,match(F6715,'Internal Staffing Calculator'!E$8:E23500,0)), "Not In Budget"),"")</f>
        <v/>
      </c>
      <c r="I6715" s="184"/>
      <c r="J6715" s="184"/>
      <c r="K6715" s="184"/>
      <c r="L6715" s="183"/>
    </row>
    <row r="6716">
      <c r="A6716" s="454"/>
      <c r="B6716" s="927"/>
      <c r="C6716" s="580"/>
      <c r="D6716" s="939"/>
      <c r="E6716" s="940"/>
      <c r="F6716" s="941"/>
      <c r="G6716" s="937" t="str">
        <f t="array" ref="G6716">xlookup(F6716,'Internal Staffing Calculator'!E:E,'Internal Staffing Calculator'!C:C,"")</f>
        <v/>
      </c>
      <c r="H6716" s="932" t="str">
        <f t="array" ref="H6716">if(F6716&lt;&gt;"", iferror(index('Internal Staffing Calculator'!B$8:B23500,match(F6716,'Internal Staffing Calculator'!E$8:E23500,0)), "Not In Budget"),"")</f>
        <v/>
      </c>
      <c r="I6716" s="184"/>
      <c r="J6716" s="184"/>
      <c r="K6716" s="184"/>
      <c r="L6716" s="183"/>
    </row>
    <row r="6717">
      <c r="A6717" s="454"/>
      <c r="B6717" s="927"/>
      <c r="C6717" s="580"/>
      <c r="D6717" s="939"/>
      <c r="E6717" s="940"/>
      <c r="F6717" s="941"/>
      <c r="G6717" s="937" t="str">
        <f t="array" ref="G6717">xlookup(F6717,'Internal Staffing Calculator'!E:E,'Internal Staffing Calculator'!C:C,"")</f>
        <v/>
      </c>
      <c r="H6717" s="932" t="str">
        <f t="array" ref="H6717">if(F6717&lt;&gt;"", iferror(index('Internal Staffing Calculator'!B$8:B23500,match(F6717,'Internal Staffing Calculator'!E$8:E23500,0)), "Not In Budget"),"")</f>
        <v/>
      </c>
      <c r="I6717" s="184"/>
      <c r="J6717" s="184"/>
      <c r="K6717" s="184"/>
      <c r="L6717" s="183"/>
    </row>
    <row r="6718">
      <c r="A6718" s="454"/>
      <c r="B6718" s="927"/>
      <c r="C6718" s="580"/>
      <c r="D6718" s="939"/>
      <c r="E6718" s="940"/>
      <c r="F6718" s="941"/>
      <c r="G6718" s="937" t="str">
        <f t="array" ref="G6718">xlookup(F6718,'Internal Staffing Calculator'!E:E,'Internal Staffing Calculator'!C:C,"")</f>
        <v/>
      </c>
      <c r="H6718" s="932" t="str">
        <f t="array" ref="H6718">if(F6718&lt;&gt;"", iferror(index('Internal Staffing Calculator'!B$8:B23500,match(F6718,'Internal Staffing Calculator'!E$8:E23500,0)), "Not In Budget"),"")</f>
        <v/>
      </c>
      <c r="I6718" s="184"/>
      <c r="J6718" s="184"/>
      <c r="K6718" s="184"/>
      <c r="L6718" s="183"/>
    </row>
    <row r="6719">
      <c r="A6719" s="454"/>
      <c r="B6719" s="927"/>
      <c r="C6719" s="580"/>
      <c r="D6719" s="939"/>
      <c r="E6719" s="940"/>
      <c r="F6719" s="941"/>
      <c r="G6719" s="937" t="str">
        <f t="array" ref="G6719">xlookup(F6719,'Internal Staffing Calculator'!E:E,'Internal Staffing Calculator'!C:C,"")</f>
        <v/>
      </c>
      <c r="H6719" s="932" t="str">
        <f t="array" ref="H6719">if(F6719&lt;&gt;"", iferror(index('Internal Staffing Calculator'!B$8:B23500,match(F6719,'Internal Staffing Calculator'!E$8:E23500,0)), "Not In Budget"),"")</f>
        <v/>
      </c>
      <c r="I6719" s="184"/>
      <c r="J6719" s="184"/>
      <c r="K6719" s="184"/>
      <c r="L6719" s="183"/>
    </row>
    <row r="6720">
      <c r="A6720" s="454"/>
      <c r="B6720" s="927"/>
      <c r="C6720" s="580"/>
      <c r="D6720" s="939"/>
      <c r="E6720" s="940"/>
      <c r="F6720" s="941"/>
      <c r="G6720" s="937" t="str">
        <f t="array" ref="G6720">xlookup(F6720,'Internal Staffing Calculator'!E:E,'Internal Staffing Calculator'!C:C,"")</f>
        <v/>
      </c>
      <c r="H6720" s="932" t="str">
        <f t="array" ref="H6720">if(F6720&lt;&gt;"", iferror(index('Internal Staffing Calculator'!B$8:B23500,match(F6720,'Internal Staffing Calculator'!E$8:E23500,0)), "Not In Budget"),"")</f>
        <v/>
      </c>
      <c r="I6720" s="184"/>
      <c r="J6720" s="184"/>
      <c r="K6720" s="184"/>
      <c r="L6720" s="183"/>
    </row>
    <row r="6721">
      <c r="A6721" s="454"/>
      <c r="B6721" s="927"/>
      <c r="C6721" s="580"/>
      <c r="D6721" s="939"/>
      <c r="E6721" s="940"/>
      <c r="F6721" s="941"/>
      <c r="G6721" s="937" t="str">
        <f t="array" ref="G6721">xlookup(F6721,'Internal Staffing Calculator'!E:E,'Internal Staffing Calculator'!C:C,"")</f>
        <v/>
      </c>
      <c r="H6721" s="932" t="str">
        <f t="array" ref="H6721">if(F6721&lt;&gt;"", iferror(index('Internal Staffing Calculator'!B$8:B23500,match(F6721,'Internal Staffing Calculator'!E$8:E23500,0)), "Not In Budget"),"")</f>
        <v/>
      </c>
      <c r="I6721" s="184"/>
      <c r="J6721" s="184"/>
      <c r="K6721" s="184"/>
      <c r="L6721" s="183"/>
    </row>
    <row r="6722">
      <c r="A6722" s="454"/>
      <c r="B6722" s="927"/>
      <c r="C6722" s="580"/>
      <c r="D6722" s="939"/>
      <c r="E6722" s="940"/>
      <c r="F6722" s="941"/>
      <c r="G6722" s="937" t="str">
        <f t="array" ref="G6722">xlookup(F6722,'Internal Staffing Calculator'!E:E,'Internal Staffing Calculator'!C:C,"")</f>
        <v/>
      </c>
      <c r="H6722" s="932" t="str">
        <f t="array" ref="H6722">if(F6722&lt;&gt;"", iferror(index('Internal Staffing Calculator'!B$8:B23500,match(F6722,'Internal Staffing Calculator'!E$8:E23500,0)), "Not In Budget"),"")</f>
        <v/>
      </c>
      <c r="I6722" s="184"/>
      <c r="J6722" s="184"/>
      <c r="K6722" s="184"/>
      <c r="L6722" s="183"/>
    </row>
    <row r="6723">
      <c r="A6723" s="454"/>
      <c r="B6723" s="927"/>
      <c r="C6723" s="580"/>
      <c r="D6723" s="939"/>
      <c r="E6723" s="940"/>
      <c r="F6723" s="941"/>
      <c r="G6723" s="937" t="str">
        <f t="array" ref="G6723">xlookup(F6723,'Internal Staffing Calculator'!E:E,'Internal Staffing Calculator'!C:C,"")</f>
        <v/>
      </c>
      <c r="H6723" s="932" t="str">
        <f t="array" ref="H6723">if(F6723&lt;&gt;"", iferror(index('Internal Staffing Calculator'!B$8:B23500,match(F6723,'Internal Staffing Calculator'!E$8:E23500,0)), "Not In Budget"),"")</f>
        <v/>
      </c>
      <c r="I6723" s="184"/>
      <c r="J6723" s="184"/>
      <c r="K6723" s="184"/>
      <c r="L6723" s="183"/>
    </row>
    <row r="6724">
      <c r="A6724" s="454"/>
      <c r="B6724" s="927"/>
      <c r="C6724" s="580"/>
      <c r="D6724" s="939"/>
      <c r="E6724" s="940"/>
      <c r="F6724" s="941"/>
      <c r="G6724" s="937" t="str">
        <f t="array" ref="G6724">xlookup(F6724,'Internal Staffing Calculator'!E:E,'Internal Staffing Calculator'!C:C,"")</f>
        <v/>
      </c>
      <c r="H6724" s="932" t="str">
        <f t="array" ref="H6724">if(F6724&lt;&gt;"", iferror(index('Internal Staffing Calculator'!B$8:B23500,match(F6724,'Internal Staffing Calculator'!E$8:E23500,0)), "Not In Budget"),"")</f>
        <v/>
      </c>
      <c r="I6724" s="184"/>
      <c r="J6724" s="184"/>
      <c r="K6724" s="184"/>
      <c r="L6724" s="183"/>
    </row>
    <row r="6725">
      <c r="A6725" s="454"/>
      <c r="B6725" s="927"/>
      <c r="C6725" s="580"/>
      <c r="D6725" s="939"/>
      <c r="E6725" s="940"/>
      <c r="F6725" s="941"/>
      <c r="G6725" s="937" t="str">
        <f t="array" ref="G6725">xlookup(F6725,'Internal Staffing Calculator'!E:E,'Internal Staffing Calculator'!C:C,"")</f>
        <v/>
      </c>
      <c r="H6725" s="932" t="str">
        <f t="array" ref="H6725">if(F6725&lt;&gt;"", iferror(index('Internal Staffing Calculator'!B$8:B23500,match(F6725,'Internal Staffing Calculator'!E$8:E23500,0)), "Not In Budget"),"")</f>
        <v/>
      </c>
      <c r="I6725" s="184"/>
      <c r="J6725" s="184"/>
      <c r="K6725" s="184"/>
      <c r="L6725" s="183"/>
    </row>
    <row r="6726">
      <c r="A6726" s="454"/>
      <c r="B6726" s="927"/>
      <c r="C6726" s="580"/>
      <c r="D6726" s="939"/>
      <c r="E6726" s="940"/>
      <c r="F6726" s="941"/>
      <c r="G6726" s="937" t="str">
        <f t="array" ref="G6726">xlookup(F6726,'Internal Staffing Calculator'!E:E,'Internal Staffing Calculator'!C:C,"")</f>
        <v/>
      </c>
      <c r="H6726" s="932" t="str">
        <f t="array" ref="H6726">if(F6726&lt;&gt;"", iferror(index('Internal Staffing Calculator'!B$8:B23500,match(F6726,'Internal Staffing Calculator'!E$8:E23500,0)), "Not In Budget"),"")</f>
        <v/>
      </c>
      <c r="I6726" s="184"/>
      <c r="J6726" s="184"/>
      <c r="K6726" s="184"/>
      <c r="L6726" s="183"/>
    </row>
    <row r="6727">
      <c r="A6727" s="454"/>
      <c r="B6727" s="927"/>
      <c r="C6727" s="580"/>
      <c r="D6727" s="939"/>
      <c r="E6727" s="940"/>
      <c r="F6727" s="941"/>
      <c r="G6727" s="937" t="str">
        <f t="array" ref="G6727">xlookup(F6727,'Internal Staffing Calculator'!E:E,'Internal Staffing Calculator'!C:C,"")</f>
        <v/>
      </c>
      <c r="H6727" s="932" t="str">
        <f t="array" ref="H6727">if(F6727&lt;&gt;"", iferror(index('Internal Staffing Calculator'!B$8:B23500,match(F6727,'Internal Staffing Calculator'!E$8:E23500,0)), "Not In Budget"),"")</f>
        <v/>
      </c>
      <c r="I6727" s="184"/>
      <c r="J6727" s="184"/>
      <c r="K6727" s="184"/>
      <c r="L6727" s="183"/>
    </row>
    <row r="6728">
      <c r="A6728" s="454"/>
      <c r="B6728" s="927"/>
      <c r="C6728" s="580"/>
      <c r="D6728" s="939"/>
      <c r="E6728" s="940"/>
      <c r="F6728" s="941"/>
      <c r="G6728" s="937" t="str">
        <f t="array" ref="G6728">xlookup(F6728,'Internal Staffing Calculator'!E:E,'Internal Staffing Calculator'!C:C,"")</f>
        <v/>
      </c>
      <c r="H6728" s="932" t="str">
        <f t="array" ref="H6728">if(F6728&lt;&gt;"", iferror(index('Internal Staffing Calculator'!B$8:B23500,match(F6728,'Internal Staffing Calculator'!E$8:E23500,0)), "Not In Budget"),"")</f>
        <v/>
      </c>
      <c r="I6728" s="184"/>
      <c r="J6728" s="184"/>
      <c r="K6728" s="184"/>
      <c r="L6728" s="183"/>
    </row>
    <row r="6729">
      <c r="A6729" s="454"/>
      <c r="B6729" s="927"/>
      <c r="C6729" s="580"/>
      <c r="D6729" s="939"/>
      <c r="E6729" s="940"/>
      <c r="F6729" s="941"/>
      <c r="G6729" s="937" t="str">
        <f t="array" ref="G6729">xlookup(F6729,'Internal Staffing Calculator'!E:E,'Internal Staffing Calculator'!C:C,"")</f>
        <v/>
      </c>
      <c r="H6729" s="932" t="str">
        <f t="array" ref="H6729">if(F6729&lt;&gt;"", iferror(index('Internal Staffing Calculator'!B$8:B23500,match(F6729,'Internal Staffing Calculator'!E$8:E23500,0)), "Not In Budget"),"")</f>
        <v/>
      </c>
      <c r="I6729" s="184"/>
      <c r="J6729" s="184"/>
      <c r="K6729" s="184"/>
      <c r="L6729" s="183"/>
    </row>
    <row r="6730">
      <c r="A6730" s="454"/>
      <c r="B6730" s="927"/>
      <c r="C6730" s="580"/>
      <c r="D6730" s="939"/>
      <c r="E6730" s="940"/>
      <c r="F6730" s="941"/>
      <c r="G6730" s="937" t="str">
        <f t="array" ref="G6730">xlookup(F6730,'Internal Staffing Calculator'!E:E,'Internal Staffing Calculator'!C:C,"")</f>
        <v/>
      </c>
      <c r="H6730" s="932" t="str">
        <f t="array" ref="H6730">if(F6730&lt;&gt;"", iferror(index('Internal Staffing Calculator'!B$8:B23500,match(F6730,'Internal Staffing Calculator'!E$8:E23500,0)), "Not In Budget"),"")</f>
        <v/>
      </c>
      <c r="I6730" s="184"/>
      <c r="J6730" s="184"/>
      <c r="K6730" s="184"/>
      <c r="L6730" s="183"/>
    </row>
    <row r="6731">
      <c r="A6731" s="454"/>
      <c r="B6731" s="927"/>
      <c r="C6731" s="580"/>
      <c r="D6731" s="939"/>
      <c r="E6731" s="940"/>
      <c r="F6731" s="941"/>
      <c r="G6731" s="937" t="str">
        <f t="array" ref="G6731">xlookup(F6731,'Internal Staffing Calculator'!E:E,'Internal Staffing Calculator'!C:C,"")</f>
        <v/>
      </c>
      <c r="H6731" s="932" t="str">
        <f t="array" ref="H6731">if(F6731&lt;&gt;"", iferror(index('Internal Staffing Calculator'!B$8:B23500,match(F6731,'Internal Staffing Calculator'!E$8:E23500,0)), "Not In Budget"),"")</f>
        <v/>
      </c>
      <c r="I6731" s="184"/>
      <c r="J6731" s="184"/>
      <c r="K6731" s="184"/>
      <c r="L6731" s="183"/>
    </row>
    <row r="6732">
      <c r="A6732" s="454"/>
      <c r="B6732" s="927"/>
      <c r="C6732" s="580"/>
      <c r="D6732" s="939"/>
      <c r="E6732" s="940"/>
      <c r="F6732" s="941"/>
      <c r="G6732" s="937" t="str">
        <f t="array" ref="G6732">xlookup(F6732,'Internal Staffing Calculator'!E:E,'Internal Staffing Calculator'!C:C,"")</f>
        <v/>
      </c>
      <c r="H6732" s="932" t="str">
        <f t="array" ref="H6732">if(F6732&lt;&gt;"", iferror(index('Internal Staffing Calculator'!B$8:B23500,match(F6732,'Internal Staffing Calculator'!E$8:E23500,0)), "Not In Budget"),"")</f>
        <v/>
      </c>
      <c r="I6732" s="184"/>
      <c r="J6732" s="184"/>
      <c r="K6732" s="184"/>
      <c r="L6732" s="183"/>
    </row>
    <row r="6733">
      <c r="A6733" s="454"/>
      <c r="B6733" s="927"/>
      <c r="C6733" s="580"/>
      <c r="D6733" s="939"/>
      <c r="E6733" s="940"/>
      <c r="F6733" s="941"/>
      <c r="G6733" s="937" t="str">
        <f t="array" ref="G6733">xlookup(F6733,'Internal Staffing Calculator'!E:E,'Internal Staffing Calculator'!C:C,"")</f>
        <v/>
      </c>
      <c r="H6733" s="932" t="str">
        <f t="array" ref="H6733">if(F6733&lt;&gt;"", iferror(index('Internal Staffing Calculator'!B$8:B23500,match(F6733,'Internal Staffing Calculator'!E$8:E23500,0)), "Not In Budget"),"")</f>
        <v/>
      </c>
      <c r="I6733" s="184"/>
      <c r="J6733" s="184"/>
      <c r="K6733" s="184"/>
      <c r="L6733" s="183"/>
    </row>
    <row r="6734">
      <c r="A6734" s="454"/>
      <c r="B6734" s="927"/>
      <c r="C6734" s="580"/>
      <c r="D6734" s="939"/>
      <c r="E6734" s="940"/>
      <c r="F6734" s="941"/>
      <c r="G6734" s="937" t="str">
        <f t="array" ref="G6734">xlookup(F6734,'Internal Staffing Calculator'!E:E,'Internal Staffing Calculator'!C:C,"")</f>
        <v/>
      </c>
      <c r="H6734" s="932" t="str">
        <f t="array" ref="H6734">if(F6734&lt;&gt;"", iferror(index('Internal Staffing Calculator'!B$8:B23500,match(F6734,'Internal Staffing Calculator'!E$8:E23500,0)), "Not In Budget"),"")</f>
        <v/>
      </c>
      <c r="I6734" s="184"/>
      <c r="J6734" s="184"/>
      <c r="K6734" s="184"/>
      <c r="L6734" s="183"/>
    </row>
    <row r="6735">
      <c r="A6735" s="454"/>
      <c r="B6735" s="927"/>
      <c r="C6735" s="580"/>
      <c r="D6735" s="939"/>
      <c r="E6735" s="940"/>
      <c r="F6735" s="941"/>
      <c r="G6735" s="937" t="str">
        <f t="array" ref="G6735">xlookup(F6735,'Internal Staffing Calculator'!E:E,'Internal Staffing Calculator'!C:C,"")</f>
        <v/>
      </c>
      <c r="H6735" s="932" t="str">
        <f t="array" ref="H6735">if(F6735&lt;&gt;"", iferror(index('Internal Staffing Calculator'!B$8:B23500,match(F6735,'Internal Staffing Calculator'!E$8:E23500,0)), "Not In Budget"),"")</f>
        <v/>
      </c>
      <c r="I6735" s="184"/>
      <c r="J6735" s="184"/>
      <c r="K6735" s="184"/>
      <c r="L6735" s="183"/>
    </row>
    <row r="6736">
      <c r="A6736" s="454"/>
      <c r="B6736" s="927"/>
      <c r="C6736" s="580"/>
      <c r="D6736" s="939"/>
      <c r="E6736" s="940"/>
      <c r="F6736" s="941"/>
      <c r="G6736" s="937" t="str">
        <f t="array" ref="G6736">xlookup(F6736,'Internal Staffing Calculator'!E:E,'Internal Staffing Calculator'!C:C,"")</f>
        <v/>
      </c>
      <c r="H6736" s="932" t="str">
        <f t="array" ref="H6736">if(F6736&lt;&gt;"", iferror(index('Internal Staffing Calculator'!B$8:B23500,match(F6736,'Internal Staffing Calculator'!E$8:E23500,0)), "Not In Budget"),"")</f>
        <v/>
      </c>
      <c r="I6736" s="184"/>
      <c r="J6736" s="184"/>
      <c r="K6736" s="184"/>
      <c r="L6736" s="183"/>
    </row>
    <row r="6737">
      <c r="A6737" s="454"/>
      <c r="B6737" s="927"/>
      <c r="C6737" s="580"/>
      <c r="D6737" s="939"/>
      <c r="E6737" s="940"/>
      <c r="F6737" s="941"/>
      <c r="G6737" s="937" t="str">
        <f t="array" ref="G6737">xlookup(F6737,'Internal Staffing Calculator'!E:E,'Internal Staffing Calculator'!C:C,"")</f>
        <v/>
      </c>
      <c r="H6737" s="932" t="str">
        <f t="array" ref="H6737">if(F6737&lt;&gt;"", iferror(index('Internal Staffing Calculator'!B$8:B23500,match(F6737,'Internal Staffing Calculator'!E$8:E23500,0)), "Not In Budget"),"")</f>
        <v/>
      </c>
      <c r="I6737" s="184"/>
      <c r="J6737" s="184"/>
      <c r="K6737" s="184"/>
      <c r="L6737" s="183"/>
    </row>
    <row r="6738">
      <c r="A6738" s="454"/>
      <c r="B6738" s="927"/>
      <c r="C6738" s="580"/>
      <c r="D6738" s="939"/>
      <c r="E6738" s="940"/>
      <c r="F6738" s="941"/>
      <c r="G6738" s="937" t="str">
        <f t="array" ref="G6738">xlookup(F6738,'Internal Staffing Calculator'!E:E,'Internal Staffing Calculator'!C:C,"")</f>
        <v/>
      </c>
      <c r="H6738" s="932" t="str">
        <f t="array" ref="H6738">if(F6738&lt;&gt;"", iferror(index('Internal Staffing Calculator'!B$8:B23500,match(F6738,'Internal Staffing Calculator'!E$8:E23500,0)), "Not In Budget"),"")</f>
        <v/>
      </c>
      <c r="I6738" s="184"/>
      <c r="J6738" s="184"/>
      <c r="K6738" s="184"/>
      <c r="L6738" s="183"/>
    </row>
    <row r="6739">
      <c r="A6739" s="454"/>
      <c r="B6739" s="927"/>
      <c r="C6739" s="580"/>
      <c r="D6739" s="939"/>
      <c r="E6739" s="940"/>
      <c r="F6739" s="941"/>
      <c r="G6739" s="937" t="str">
        <f t="array" ref="G6739">xlookup(F6739,'Internal Staffing Calculator'!E:E,'Internal Staffing Calculator'!C:C,"")</f>
        <v/>
      </c>
      <c r="H6739" s="932" t="str">
        <f t="array" ref="H6739">if(F6739&lt;&gt;"", iferror(index('Internal Staffing Calculator'!B$8:B23500,match(F6739,'Internal Staffing Calculator'!E$8:E23500,0)), "Not In Budget"),"")</f>
        <v/>
      </c>
      <c r="I6739" s="184"/>
      <c r="J6739" s="184"/>
      <c r="K6739" s="184"/>
      <c r="L6739" s="183"/>
    </row>
    <row r="6740">
      <c r="A6740" s="454"/>
      <c r="B6740" s="927"/>
      <c r="C6740" s="580"/>
      <c r="D6740" s="939"/>
      <c r="E6740" s="940"/>
      <c r="F6740" s="941"/>
      <c r="G6740" s="937" t="str">
        <f t="array" ref="G6740">xlookup(F6740,'Internal Staffing Calculator'!E:E,'Internal Staffing Calculator'!C:C,"")</f>
        <v/>
      </c>
      <c r="H6740" s="932" t="str">
        <f t="array" ref="H6740">if(F6740&lt;&gt;"", iferror(index('Internal Staffing Calculator'!B$8:B23500,match(F6740,'Internal Staffing Calculator'!E$8:E23500,0)), "Not In Budget"),"")</f>
        <v/>
      </c>
      <c r="I6740" s="184"/>
      <c r="J6740" s="184"/>
      <c r="K6740" s="184"/>
      <c r="L6740" s="183"/>
    </row>
    <row r="6741">
      <c r="A6741" s="454"/>
      <c r="B6741" s="927"/>
      <c r="C6741" s="580"/>
      <c r="D6741" s="939"/>
      <c r="E6741" s="940"/>
      <c r="F6741" s="941"/>
      <c r="G6741" s="937" t="str">
        <f t="array" ref="G6741">xlookup(F6741,'Internal Staffing Calculator'!E:E,'Internal Staffing Calculator'!C:C,"")</f>
        <v/>
      </c>
      <c r="H6741" s="932" t="str">
        <f t="array" ref="H6741">if(F6741&lt;&gt;"", iferror(index('Internal Staffing Calculator'!B$8:B23500,match(F6741,'Internal Staffing Calculator'!E$8:E23500,0)), "Not In Budget"),"")</f>
        <v/>
      </c>
      <c r="I6741" s="184"/>
      <c r="J6741" s="184"/>
      <c r="K6741" s="184"/>
      <c r="L6741" s="183"/>
    </row>
    <row r="6742">
      <c r="A6742" s="454"/>
      <c r="B6742" s="927"/>
      <c r="C6742" s="580"/>
      <c r="D6742" s="939"/>
      <c r="E6742" s="940"/>
      <c r="F6742" s="941"/>
      <c r="G6742" s="937" t="str">
        <f t="array" ref="G6742">xlookup(F6742,'Internal Staffing Calculator'!E:E,'Internal Staffing Calculator'!C:C,"")</f>
        <v/>
      </c>
      <c r="H6742" s="932" t="str">
        <f t="array" ref="H6742">if(F6742&lt;&gt;"", iferror(index('Internal Staffing Calculator'!B$8:B23500,match(F6742,'Internal Staffing Calculator'!E$8:E23500,0)), "Not In Budget"),"")</f>
        <v/>
      </c>
      <c r="I6742" s="184"/>
      <c r="J6742" s="184"/>
      <c r="K6742" s="184"/>
      <c r="L6742" s="183"/>
    </row>
    <row r="6743">
      <c r="A6743" s="454"/>
      <c r="B6743" s="927"/>
      <c r="C6743" s="580"/>
      <c r="D6743" s="939"/>
      <c r="E6743" s="940"/>
      <c r="F6743" s="941"/>
      <c r="G6743" s="937" t="str">
        <f t="array" ref="G6743">xlookup(F6743,'Internal Staffing Calculator'!E:E,'Internal Staffing Calculator'!C:C,"")</f>
        <v/>
      </c>
      <c r="H6743" s="932" t="str">
        <f t="array" ref="H6743">if(F6743&lt;&gt;"", iferror(index('Internal Staffing Calculator'!B$8:B23500,match(F6743,'Internal Staffing Calculator'!E$8:E23500,0)), "Not In Budget"),"")</f>
        <v/>
      </c>
      <c r="I6743" s="184"/>
      <c r="J6743" s="184"/>
      <c r="K6743" s="184"/>
      <c r="L6743" s="183"/>
    </row>
    <row r="6744">
      <c r="A6744" s="454"/>
      <c r="B6744" s="927"/>
      <c r="C6744" s="580"/>
      <c r="D6744" s="939"/>
      <c r="E6744" s="940"/>
      <c r="F6744" s="941"/>
      <c r="G6744" s="937" t="str">
        <f t="array" ref="G6744">xlookup(F6744,'Internal Staffing Calculator'!E:E,'Internal Staffing Calculator'!C:C,"")</f>
        <v/>
      </c>
      <c r="H6744" s="932" t="str">
        <f t="array" ref="H6744">if(F6744&lt;&gt;"", iferror(index('Internal Staffing Calculator'!B$8:B23500,match(F6744,'Internal Staffing Calculator'!E$8:E23500,0)), "Not In Budget"),"")</f>
        <v/>
      </c>
      <c r="I6744" s="184"/>
      <c r="J6744" s="184"/>
      <c r="K6744" s="184"/>
      <c r="L6744" s="183"/>
    </row>
    <row r="6745">
      <c r="A6745" s="454"/>
      <c r="B6745" s="927"/>
      <c r="C6745" s="580"/>
      <c r="D6745" s="939"/>
      <c r="E6745" s="940"/>
      <c r="F6745" s="941"/>
      <c r="G6745" s="937" t="str">
        <f t="array" ref="G6745">xlookup(F6745,'Internal Staffing Calculator'!E:E,'Internal Staffing Calculator'!C:C,"")</f>
        <v/>
      </c>
      <c r="H6745" s="932" t="str">
        <f t="array" ref="H6745">if(F6745&lt;&gt;"", iferror(index('Internal Staffing Calculator'!B$8:B23500,match(F6745,'Internal Staffing Calculator'!E$8:E23500,0)), "Not In Budget"),"")</f>
        <v/>
      </c>
      <c r="I6745" s="184"/>
      <c r="J6745" s="184"/>
      <c r="K6745" s="184"/>
      <c r="L6745" s="183"/>
    </row>
    <row r="6746">
      <c r="A6746" s="454"/>
      <c r="B6746" s="927"/>
      <c r="C6746" s="580"/>
      <c r="D6746" s="939"/>
      <c r="E6746" s="940"/>
      <c r="F6746" s="941"/>
      <c r="G6746" s="937" t="str">
        <f t="array" ref="G6746">xlookup(F6746,'Internal Staffing Calculator'!E:E,'Internal Staffing Calculator'!C:C,"")</f>
        <v/>
      </c>
      <c r="H6746" s="932" t="str">
        <f t="array" ref="H6746">if(F6746&lt;&gt;"", iferror(index('Internal Staffing Calculator'!B$8:B23500,match(F6746,'Internal Staffing Calculator'!E$8:E23500,0)), "Not In Budget"),"")</f>
        <v/>
      </c>
      <c r="I6746" s="184"/>
      <c r="J6746" s="184"/>
      <c r="K6746" s="184"/>
      <c r="L6746" s="183"/>
    </row>
    <row r="6747">
      <c r="A6747" s="454"/>
      <c r="B6747" s="927"/>
      <c r="C6747" s="580"/>
      <c r="D6747" s="939"/>
      <c r="E6747" s="940"/>
      <c r="F6747" s="941"/>
      <c r="G6747" s="937" t="str">
        <f t="array" ref="G6747">xlookup(F6747,'Internal Staffing Calculator'!E:E,'Internal Staffing Calculator'!C:C,"")</f>
        <v/>
      </c>
      <c r="H6747" s="932" t="str">
        <f t="array" ref="H6747">if(F6747&lt;&gt;"", iferror(index('Internal Staffing Calculator'!B$8:B23500,match(F6747,'Internal Staffing Calculator'!E$8:E23500,0)), "Not In Budget"),"")</f>
        <v/>
      </c>
      <c r="I6747" s="184"/>
      <c r="J6747" s="184"/>
      <c r="K6747" s="184"/>
      <c r="L6747" s="183"/>
    </row>
    <row r="6748">
      <c r="A6748" s="454"/>
      <c r="B6748" s="927"/>
      <c r="C6748" s="580"/>
      <c r="D6748" s="939"/>
      <c r="E6748" s="940"/>
      <c r="F6748" s="941"/>
      <c r="G6748" s="937" t="str">
        <f t="array" ref="G6748">xlookup(F6748,'Internal Staffing Calculator'!E:E,'Internal Staffing Calculator'!C:C,"")</f>
        <v/>
      </c>
      <c r="H6748" s="932" t="str">
        <f t="array" ref="H6748">if(F6748&lt;&gt;"", iferror(index('Internal Staffing Calculator'!B$8:B23500,match(F6748,'Internal Staffing Calculator'!E$8:E23500,0)), "Not In Budget"),"")</f>
        <v/>
      </c>
      <c r="I6748" s="184"/>
      <c r="J6748" s="184"/>
      <c r="K6748" s="184"/>
      <c r="L6748" s="183"/>
    </row>
    <row r="6749">
      <c r="A6749" s="454"/>
      <c r="B6749" s="927"/>
      <c r="C6749" s="580"/>
      <c r="D6749" s="939"/>
      <c r="E6749" s="940"/>
      <c r="F6749" s="941"/>
      <c r="G6749" s="937" t="str">
        <f t="array" ref="G6749">xlookup(F6749,'Internal Staffing Calculator'!E:E,'Internal Staffing Calculator'!C:C,"")</f>
        <v/>
      </c>
      <c r="H6749" s="932" t="str">
        <f t="array" ref="H6749">if(F6749&lt;&gt;"", iferror(index('Internal Staffing Calculator'!B$8:B23500,match(F6749,'Internal Staffing Calculator'!E$8:E23500,0)), "Not In Budget"),"")</f>
        <v/>
      </c>
      <c r="I6749" s="184"/>
      <c r="J6749" s="184"/>
      <c r="K6749" s="184"/>
      <c r="L6749" s="183"/>
    </row>
    <row r="6750">
      <c r="A6750" s="454"/>
      <c r="B6750" s="927"/>
      <c r="C6750" s="580"/>
      <c r="D6750" s="939"/>
      <c r="E6750" s="940"/>
      <c r="F6750" s="941"/>
      <c r="G6750" s="937" t="str">
        <f t="array" ref="G6750">xlookup(F6750,'Internal Staffing Calculator'!E:E,'Internal Staffing Calculator'!C:C,"")</f>
        <v/>
      </c>
      <c r="H6750" s="932" t="str">
        <f t="array" ref="H6750">if(F6750&lt;&gt;"", iferror(index('Internal Staffing Calculator'!B$8:B23500,match(F6750,'Internal Staffing Calculator'!E$8:E23500,0)), "Not In Budget"),"")</f>
        <v/>
      </c>
      <c r="I6750" s="184"/>
      <c r="J6750" s="184"/>
      <c r="K6750" s="184"/>
      <c r="L6750" s="183"/>
    </row>
    <row r="6751">
      <c r="A6751" s="454"/>
      <c r="B6751" s="927"/>
      <c r="C6751" s="580"/>
      <c r="D6751" s="939"/>
      <c r="E6751" s="940"/>
      <c r="F6751" s="941"/>
      <c r="G6751" s="937" t="str">
        <f t="array" ref="G6751">xlookup(F6751,'Internal Staffing Calculator'!E:E,'Internal Staffing Calculator'!C:C,"")</f>
        <v/>
      </c>
      <c r="H6751" s="932" t="str">
        <f t="array" ref="H6751">if(F6751&lt;&gt;"", iferror(index('Internal Staffing Calculator'!B$8:B23500,match(F6751,'Internal Staffing Calculator'!E$8:E23500,0)), "Not In Budget"),"")</f>
        <v/>
      </c>
      <c r="I6751" s="184"/>
      <c r="J6751" s="184"/>
      <c r="K6751" s="184"/>
      <c r="L6751" s="183"/>
    </row>
    <row r="6752">
      <c r="A6752" s="454"/>
      <c r="B6752" s="927"/>
      <c r="C6752" s="580"/>
      <c r="D6752" s="939"/>
      <c r="E6752" s="940"/>
      <c r="F6752" s="941"/>
      <c r="G6752" s="937" t="str">
        <f t="array" ref="G6752">xlookup(F6752,'Internal Staffing Calculator'!E:E,'Internal Staffing Calculator'!C:C,"")</f>
        <v/>
      </c>
      <c r="H6752" s="932" t="str">
        <f t="array" ref="H6752">if(F6752&lt;&gt;"", iferror(index('Internal Staffing Calculator'!B$8:B23500,match(F6752,'Internal Staffing Calculator'!E$8:E23500,0)), "Not In Budget"),"")</f>
        <v/>
      </c>
      <c r="I6752" s="184"/>
      <c r="J6752" s="184"/>
      <c r="K6752" s="184"/>
      <c r="L6752" s="183"/>
    </row>
    <row r="6753">
      <c r="A6753" s="454"/>
      <c r="B6753" s="927"/>
      <c r="C6753" s="580"/>
      <c r="D6753" s="939"/>
      <c r="E6753" s="940"/>
      <c r="F6753" s="941"/>
      <c r="G6753" s="937" t="str">
        <f t="array" ref="G6753">xlookup(F6753,'Internal Staffing Calculator'!E:E,'Internal Staffing Calculator'!C:C,"")</f>
        <v/>
      </c>
      <c r="H6753" s="932" t="str">
        <f t="array" ref="H6753">if(F6753&lt;&gt;"", iferror(index('Internal Staffing Calculator'!B$8:B23500,match(F6753,'Internal Staffing Calculator'!E$8:E23500,0)), "Not In Budget"),"")</f>
        <v/>
      </c>
      <c r="I6753" s="184"/>
      <c r="J6753" s="184"/>
      <c r="K6753" s="184"/>
      <c r="L6753" s="183"/>
    </row>
    <row r="6754">
      <c r="A6754" s="454"/>
      <c r="B6754" s="927"/>
      <c r="C6754" s="580"/>
      <c r="D6754" s="939"/>
      <c r="E6754" s="940"/>
      <c r="F6754" s="941"/>
      <c r="G6754" s="937" t="str">
        <f t="array" ref="G6754">xlookup(F6754,'Internal Staffing Calculator'!E:E,'Internal Staffing Calculator'!C:C,"")</f>
        <v/>
      </c>
      <c r="H6754" s="932" t="str">
        <f t="array" ref="H6754">if(F6754&lt;&gt;"", iferror(index('Internal Staffing Calculator'!B$8:B23500,match(F6754,'Internal Staffing Calculator'!E$8:E23500,0)), "Not In Budget"),"")</f>
        <v/>
      </c>
      <c r="I6754" s="184"/>
      <c r="J6754" s="184"/>
      <c r="K6754" s="184"/>
      <c r="L6754" s="183"/>
    </row>
    <row r="6755">
      <c r="A6755" s="454"/>
      <c r="B6755" s="927"/>
      <c r="C6755" s="580"/>
      <c r="D6755" s="939"/>
      <c r="E6755" s="940"/>
      <c r="F6755" s="941"/>
      <c r="G6755" s="937" t="str">
        <f t="array" ref="G6755">xlookup(F6755,'Internal Staffing Calculator'!E:E,'Internal Staffing Calculator'!C:C,"")</f>
        <v/>
      </c>
      <c r="H6755" s="932" t="str">
        <f t="array" ref="H6755">if(F6755&lt;&gt;"", iferror(index('Internal Staffing Calculator'!B$8:B23500,match(F6755,'Internal Staffing Calculator'!E$8:E23500,0)), "Not In Budget"),"")</f>
        <v/>
      </c>
      <c r="I6755" s="184"/>
      <c r="J6755" s="184"/>
      <c r="K6755" s="184"/>
      <c r="L6755" s="183"/>
    </row>
    <row r="6756">
      <c r="A6756" s="454"/>
      <c r="B6756" s="927"/>
      <c r="C6756" s="580"/>
      <c r="D6756" s="939"/>
      <c r="E6756" s="940"/>
      <c r="F6756" s="941"/>
      <c r="G6756" s="937" t="str">
        <f t="array" ref="G6756">xlookup(F6756,'Internal Staffing Calculator'!E:E,'Internal Staffing Calculator'!C:C,"")</f>
        <v/>
      </c>
      <c r="H6756" s="932" t="str">
        <f t="array" ref="H6756">if(F6756&lt;&gt;"", iferror(index('Internal Staffing Calculator'!B$8:B23500,match(F6756,'Internal Staffing Calculator'!E$8:E23500,0)), "Not In Budget"),"")</f>
        <v/>
      </c>
      <c r="I6756" s="184"/>
      <c r="J6756" s="184"/>
      <c r="K6756" s="184"/>
      <c r="L6756" s="183"/>
    </row>
    <row r="6757">
      <c r="A6757" s="454"/>
      <c r="B6757" s="927"/>
      <c r="C6757" s="580"/>
      <c r="D6757" s="939"/>
      <c r="E6757" s="940"/>
      <c r="F6757" s="941"/>
      <c r="G6757" s="937" t="str">
        <f t="array" ref="G6757">xlookup(F6757,'Internal Staffing Calculator'!E:E,'Internal Staffing Calculator'!C:C,"")</f>
        <v/>
      </c>
      <c r="H6757" s="932" t="str">
        <f t="array" ref="H6757">if(F6757&lt;&gt;"", iferror(index('Internal Staffing Calculator'!B$8:B23500,match(F6757,'Internal Staffing Calculator'!E$8:E23500,0)), "Not In Budget"),"")</f>
        <v/>
      </c>
      <c r="I6757" s="184"/>
      <c r="J6757" s="184"/>
      <c r="K6757" s="184"/>
      <c r="L6757" s="183"/>
    </row>
    <row r="6758">
      <c r="A6758" s="454"/>
      <c r="B6758" s="927"/>
      <c r="C6758" s="580"/>
      <c r="D6758" s="939"/>
      <c r="E6758" s="940"/>
      <c r="F6758" s="941"/>
      <c r="G6758" s="937" t="str">
        <f t="array" ref="G6758">xlookup(F6758,'Internal Staffing Calculator'!E:E,'Internal Staffing Calculator'!C:C,"")</f>
        <v/>
      </c>
      <c r="H6758" s="932" t="str">
        <f t="array" ref="H6758">if(F6758&lt;&gt;"", iferror(index('Internal Staffing Calculator'!B$8:B23500,match(F6758,'Internal Staffing Calculator'!E$8:E23500,0)), "Not In Budget"),"")</f>
        <v/>
      </c>
      <c r="I6758" s="184"/>
      <c r="J6758" s="184"/>
      <c r="K6758" s="184"/>
      <c r="L6758" s="183"/>
    </row>
    <row r="6759">
      <c r="A6759" s="454"/>
      <c r="B6759" s="927"/>
      <c r="C6759" s="580"/>
      <c r="D6759" s="939"/>
      <c r="E6759" s="940"/>
      <c r="F6759" s="941"/>
      <c r="G6759" s="937" t="str">
        <f t="array" ref="G6759">xlookup(F6759,'Internal Staffing Calculator'!E:E,'Internal Staffing Calculator'!C:C,"")</f>
        <v/>
      </c>
      <c r="H6759" s="932" t="str">
        <f t="array" ref="H6759">if(F6759&lt;&gt;"", iferror(index('Internal Staffing Calculator'!B$8:B23500,match(F6759,'Internal Staffing Calculator'!E$8:E23500,0)), "Not In Budget"),"")</f>
        <v/>
      </c>
      <c r="I6759" s="184"/>
      <c r="J6759" s="184"/>
      <c r="K6759" s="184"/>
      <c r="L6759" s="183"/>
    </row>
    <row r="6760">
      <c r="A6760" s="454"/>
      <c r="B6760" s="927"/>
      <c r="C6760" s="580"/>
      <c r="D6760" s="939"/>
      <c r="E6760" s="940"/>
      <c r="F6760" s="941"/>
      <c r="G6760" s="937" t="str">
        <f t="array" ref="G6760">xlookup(F6760,'Internal Staffing Calculator'!E:E,'Internal Staffing Calculator'!C:C,"")</f>
        <v/>
      </c>
      <c r="H6760" s="932" t="str">
        <f t="array" ref="H6760">if(F6760&lt;&gt;"", iferror(index('Internal Staffing Calculator'!B$8:B23500,match(F6760,'Internal Staffing Calculator'!E$8:E23500,0)), "Not In Budget"),"")</f>
        <v/>
      </c>
      <c r="I6760" s="184"/>
      <c r="J6760" s="184"/>
      <c r="K6760" s="184"/>
      <c r="L6760" s="183"/>
    </row>
    <row r="6761">
      <c r="A6761" s="454"/>
      <c r="B6761" s="927"/>
      <c r="C6761" s="580"/>
      <c r="D6761" s="939"/>
      <c r="E6761" s="940"/>
      <c r="F6761" s="941"/>
      <c r="G6761" s="937" t="str">
        <f t="array" ref="G6761">xlookup(F6761,'Internal Staffing Calculator'!E:E,'Internal Staffing Calculator'!C:C,"")</f>
        <v/>
      </c>
      <c r="H6761" s="932" t="str">
        <f t="array" ref="H6761">if(F6761&lt;&gt;"", iferror(index('Internal Staffing Calculator'!B$8:B23500,match(F6761,'Internal Staffing Calculator'!E$8:E23500,0)), "Not In Budget"),"")</f>
        <v/>
      </c>
      <c r="I6761" s="184"/>
      <c r="J6761" s="184"/>
      <c r="K6761" s="184"/>
      <c r="L6761" s="183"/>
    </row>
    <row r="6762">
      <c r="A6762" s="454"/>
      <c r="B6762" s="927"/>
      <c r="C6762" s="580"/>
      <c r="D6762" s="939"/>
      <c r="E6762" s="940"/>
      <c r="F6762" s="941"/>
      <c r="G6762" s="937" t="str">
        <f t="array" ref="G6762">xlookup(F6762,'Internal Staffing Calculator'!E:E,'Internal Staffing Calculator'!C:C,"")</f>
        <v/>
      </c>
      <c r="H6762" s="932" t="str">
        <f t="array" ref="H6762">if(F6762&lt;&gt;"", iferror(index('Internal Staffing Calculator'!B$8:B23500,match(F6762,'Internal Staffing Calculator'!E$8:E23500,0)), "Not In Budget"),"")</f>
        <v/>
      </c>
      <c r="I6762" s="184"/>
      <c r="J6762" s="184"/>
      <c r="K6762" s="184"/>
      <c r="L6762" s="183"/>
    </row>
    <row r="6763">
      <c r="A6763" s="454"/>
      <c r="B6763" s="927"/>
      <c r="C6763" s="580"/>
      <c r="D6763" s="939"/>
      <c r="E6763" s="940"/>
      <c r="F6763" s="941"/>
      <c r="G6763" s="937" t="str">
        <f t="array" ref="G6763">xlookup(F6763,'Internal Staffing Calculator'!E:E,'Internal Staffing Calculator'!C:C,"")</f>
        <v/>
      </c>
      <c r="H6763" s="932" t="str">
        <f t="array" ref="H6763">if(F6763&lt;&gt;"", iferror(index('Internal Staffing Calculator'!B$8:B23500,match(F6763,'Internal Staffing Calculator'!E$8:E23500,0)), "Not In Budget"),"")</f>
        <v/>
      </c>
      <c r="I6763" s="184"/>
      <c r="J6763" s="184"/>
      <c r="K6763" s="184"/>
      <c r="L6763" s="183"/>
    </row>
    <row r="6764">
      <c r="A6764" s="454"/>
      <c r="B6764" s="927"/>
      <c r="C6764" s="580"/>
      <c r="D6764" s="939"/>
      <c r="E6764" s="940"/>
      <c r="F6764" s="941"/>
      <c r="G6764" s="937" t="str">
        <f t="array" ref="G6764">xlookup(F6764,'Internal Staffing Calculator'!E:E,'Internal Staffing Calculator'!C:C,"")</f>
        <v/>
      </c>
      <c r="H6764" s="932" t="str">
        <f t="array" ref="H6764">if(F6764&lt;&gt;"", iferror(index('Internal Staffing Calculator'!B$8:B23500,match(F6764,'Internal Staffing Calculator'!E$8:E23500,0)), "Not In Budget"),"")</f>
        <v/>
      </c>
      <c r="I6764" s="184"/>
      <c r="J6764" s="184"/>
      <c r="K6764" s="184"/>
      <c r="L6764" s="183"/>
    </row>
    <row r="6765">
      <c r="A6765" s="454"/>
      <c r="B6765" s="927"/>
      <c r="C6765" s="580"/>
      <c r="D6765" s="939"/>
      <c r="E6765" s="940"/>
      <c r="F6765" s="941"/>
      <c r="G6765" s="937" t="str">
        <f t="array" ref="G6765">xlookup(F6765,'Internal Staffing Calculator'!E:E,'Internal Staffing Calculator'!C:C,"")</f>
        <v/>
      </c>
      <c r="H6765" s="932" t="str">
        <f t="array" ref="H6765">if(F6765&lt;&gt;"", iferror(index('Internal Staffing Calculator'!B$8:B23500,match(F6765,'Internal Staffing Calculator'!E$8:E23500,0)), "Not In Budget"),"")</f>
        <v/>
      </c>
      <c r="I6765" s="184"/>
      <c r="J6765" s="184"/>
      <c r="K6765" s="184"/>
      <c r="L6765" s="183"/>
    </row>
    <row r="6766">
      <c r="A6766" s="454"/>
      <c r="B6766" s="927"/>
      <c r="C6766" s="580"/>
      <c r="D6766" s="939"/>
      <c r="E6766" s="940"/>
      <c r="F6766" s="941"/>
      <c r="G6766" s="937" t="str">
        <f t="array" ref="G6766">xlookup(F6766,'Internal Staffing Calculator'!E:E,'Internal Staffing Calculator'!C:C,"")</f>
        <v/>
      </c>
      <c r="H6766" s="932" t="str">
        <f t="array" ref="H6766">if(F6766&lt;&gt;"", iferror(index('Internal Staffing Calculator'!B$8:B23500,match(F6766,'Internal Staffing Calculator'!E$8:E23500,0)), "Not In Budget"),"")</f>
        <v/>
      </c>
      <c r="I6766" s="184"/>
      <c r="J6766" s="184"/>
      <c r="K6766" s="184"/>
      <c r="L6766" s="183"/>
    </row>
    <row r="6767">
      <c r="A6767" s="454"/>
      <c r="B6767" s="927"/>
      <c r="C6767" s="580"/>
      <c r="D6767" s="939"/>
      <c r="E6767" s="940"/>
      <c r="F6767" s="941"/>
      <c r="G6767" s="937" t="str">
        <f t="array" ref="G6767">xlookup(F6767,'Internal Staffing Calculator'!E:E,'Internal Staffing Calculator'!C:C,"")</f>
        <v/>
      </c>
      <c r="H6767" s="932" t="str">
        <f t="array" ref="H6767">if(F6767&lt;&gt;"", iferror(index('Internal Staffing Calculator'!B$8:B23500,match(F6767,'Internal Staffing Calculator'!E$8:E23500,0)), "Not In Budget"),"")</f>
        <v/>
      </c>
      <c r="I6767" s="184"/>
      <c r="J6767" s="184"/>
      <c r="K6767" s="184"/>
      <c r="L6767" s="183"/>
    </row>
    <row r="6768">
      <c r="A6768" s="454"/>
      <c r="B6768" s="927"/>
      <c r="C6768" s="580"/>
      <c r="D6768" s="939"/>
      <c r="E6768" s="940"/>
      <c r="F6768" s="941"/>
      <c r="G6768" s="937" t="str">
        <f t="array" ref="G6768">xlookup(F6768,'Internal Staffing Calculator'!E:E,'Internal Staffing Calculator'!C:C,"")</f>
        <v/>
      </c>
      <c r="H6768" s="932" t="str">
        <f t="array" ref="H6768">if(F6768&lt;&gt;"", iferror(index('Internal Staffing Calculator'!B$8:B23500,match(F6768,'Internal Staffing Calculator'!E$8:E23500,0)), "Not In Budget"),"")</f>
        <v/>
      </c>
      <c r="I6768" s="184"/>
      <c r="J6768" s="184"/>
      <c r="K6768" s="184"/>
      <c r="L6768" s="183"/>
    </row>
    <row r="6769">
      <c r="A6769" s="454"/>
      <c r="B6769" s="927"/>
      <c r="C6769" s="580"/>
      <c r="D6769" s="939"/>
      <c r="E6769" s="940"/>
      <c r="F6769" s="941"/>
      <c r="G6769" s="937" t="str">
        <f t="array" ref="G6769">xlookup(F6769,'Internal Staffing Calculator'!E:E,'Internal Staffing Calculator'!C:C,"")</f>
        <v/>
      </c>
      <c r="H6769" s="932" t="str">
        <f t="array" ref="H6769">if(F6769&lt;&gt;"", iferror(index('Internal Staffing Calculator'!B$8:B23500,match(F6769,'Internal Staffing Calculator'!E$8:E23500,0)), "Not In Budget"),"")</f>
        <v/>
      </c>
      <c r="I6769" s="184"/>
      <c r="J6769" s="184"/>
      <c r="K6769" s="184"/>
      <c r="L6769" s="183"/>
    </row>
    <row r="6770">
      <c r="A6770" s="454"/>
      <c r="B6770" s="927"/>
      <c r="C6770" s="580"/>
      <c r="D6770" s="939"/>
      <c r="E6770" s="940"/>
      <c r="F6770" s="941"/>
      <c r="G6770" s="937" t="str">
        <f t="array" ref="G6770">xlookup(F6770,'Internal Staffing Calculator'!E:E,'Internal Staffing Calculator'!C:C,"")</f>
        <v/>
      </c>
      <c r="H6770" s="932" t="str">
        <f t="array" ref="H6770">if(F6770&lt;&gt;"", iferror(index('Internal Staffing Calculator'!B$8:B23500,match(F6770,'Internal Staffing Calculator'!E$8:E23500,0)), "Not In Budget"),"")</f>
        <v/>
      </c>
      <c r="I6770" s="184"/>
      <c r="J6770" s="184"/>
      <c r="K6770" s="184"/>
      <c r="L6770" s="183"/>
    </row>
    <row r="6771">
      <c r="A6771" s="454"/>
      <c r="B6771" s="927"/>
      <c r="C6771" s="580"/>
      <c r="D6771" s="939"/>
      <c r="E6771" s="940"/>
      <c r="F6771" s="941"/>
      <c r="G6771" s="937" t="str">
        <f t="array" ref="G6771">xlookup(F6771,'Internal Staffing Calculator'!E:E,'Internal Staffing Calculator'!C:C,"")</f>
        <v/>
      </c>
      <c r="H6771" s="932" t="str">
        <f t="array" ref="H6771">if(F6771&lt;&gt;"", iferror(index('Internal Staffing Calculator'!B$8:B23500,match(F6771,'Internal Staffing Calculator'!E$8:E23500,0)), "Not In Budget"),"")</f>
        <v/>
      </c>
      <c r="I6771" s="184"/>
      <c r="J6771" s="184"/>
      <c r="K6771" s="184"/>
      <c r="L6771" s="183"/>
    </row>
    <row r="6772">
      <c r="A6772" s="454"/>
      <c r="B6772" s="927"/>
      <c r="C6772" s="580"/>
      <c r="D6772" s="939"/>
      <c r="E6772" s="940"/>
      <c r="F6772" s="941"/>
      <c r="G6772" s="937" t="str">
        <f t="array" ref="G6772">xlookup(F6772,'Internal Staffing Calculator'!E:E,'Internal Staffing Calculator'!C:C,"")</f>
        <v/>
      </c>
      <c r="H6772" s="932" t="str">
        <f t="array" ref="H6772">if(F6772&lt;&gt;"", iferror(index('Internal Staffing Calculator'!B$8:B23500,match(F6772,'Internal Staffing Calculator'!E$8:E23500,0)), "Not In Budget"),"")</f>
        <v/>
      </c>
      <c r="I6772" s="184"/>
      <c r="J6772" s="184"/>
      <c r="K6772" s="184"/>
      <c r="L6772" s="183"/>
    </row>
    <row r="6773">
      <c r="A6773" s="454"/>
      <c r="B6773" s="927"/>
      <c r="C6773" s="580"/>
      <c r="D6773" s="939"/>
      <c r="E6773" s="940"/>
      <c r="F6773" s="941"/>
      <c r="G6773" s="937" t="str">
        <f t="array" ref="G6773">xlookup(F6773,'Internal Staffing Calculator'!E:E,'Internal Staffing Calculator'!C:C,"")</f>
        <v/>
      </c>
      <c r="H6773" s="932" t="str">
        <f t="array" ref="H6773">if(F6773&lt;&gt;"", iferror(index('Internal Staffing Calculator'!B$8:B23500,match(F6773,'Internal Staffing Calculator'!E$8:E23500,0)), "Not In Budget"),"")</f>
        <v/>
      </c>
      <c r="I6773" s="184"/>
      <c r="J6773" s="184"/>
      <c r="K6773" s="184"/>
      <c r="L6773" s="183"/>
    </row>
    <row r="6774">
      <c r="A6774" s="454"/>
      <c r="B6774" s="927"/>
      <c r="C6774" s="580"/>
      <c r="D6774" s="939"/>
      <c r="E6774" s="940"/>
      <c r="F6774" s="941"/>
      <c r="G6774" s="937" t="str">
        <f t="array" ref="G6774">xlookup(F6774,'Internal Staffing Calculator'!E:E,'Internal Staffing Calculator'!C:C,"")</f>
        <v/>
      </c>
      <c r="H6774" s="932" t="str">
        <f t="array" ref="H6774">if(F6774&lt;&gt;"", iferror(index('Internal Staffing Calculator'!B$8:B23500,match(F6774,'Internal Staffing Calculator'!E$8:E23500,0)), "Not In Budget"),"")</f>
        <v/>
      </c>
      <c r="I6774" s="184"/>
      <c r="J6774" s="184"/>
      <c r="K6774" s="184"/>
      <c r="L6774" s="183"/>
    </row>
    <row r="6775">
      <c r="A6775" s="454"/>
      <c r="B6775" s="927"/>
      <c r="C6775" s="580"/>
      <c r="D6775" s="939"/>
      <c r="E6775" s="940"/>
      <c r="F6775" s="941"/>
      <c r="G6775" s="937" t="str">
        <f t="array" ref="G6775">xlookup(F6775,'Internal Staffing Calculator'!E:E,'Internal Staffing Calculator'!C:C,"")</f>
        <v/>
      </c>
      <c r="H6775" s="932" t="str">
        <f t="array" ref="H6775">if(F6775&lt;&gt;"", iferror(index('Internal Staffing Calculator'!B$8:B23500,match(F6775,'Internal Staffing Calculator'!E$8:E23500,0)), "Not In Budget"),"")</f>
        <v/>
      </c>
      <c r="I6775" s="184"/>
      <c r="J6775" s="184"/>
      <c r="K6775" s="184"/>
      <c r="L6775" s="183"/>
    </row>
    <row r="6776">
      <c r="A6776" s="454"/>
      <c r="B6776" s="927"/>
      <c r="C6776" s="580"/>
      <c r="D6776" s="939"/>
      <c r="E6776" s="940"/>
      <c r="F6776" s="941"/>
      <c r="G6776" s="937" t="str">
        <f t="array" ref="G6776">xlookup(F6776,'Internal Staffing Calculator'!E:E,'Internal Staffing Calculator'!C:C,"")</f>
        <v/>
      </c>
      <c r="H6776" s="932" t="str">
        <f t="array" ref="H6776">if(F6776&lt;&gt;"", iferror(index('Internal Staffing Calculator'!B$8:B23500,match(F6776,'Internal Staffing Calculator'!E$8:E23500,0)), "Not In Budget"),"")</f>
        <v/>
      </c>
      <c r="I6776" s="184"/>
      <c r="J6776" s="184"/>
      <c r="K6776" s="184"/>
      <c r="L6776" s="183"/>
    </row>
    <row r="6777">
      <c r="A6777" s="454"/>
      <c r="B6777" s="927"/>
      <c r="C6777" s="580"/>
      <c r="D6777" s="939"/>
      <c r="E6777" s="940"/>
      <c r="F6777" s="941"/>
      <c r="G6777" s="937" t="str">
        <f t="array" ref="G6777">xlookup(F6777,'Internal Staffing Calculator'!E:E,'Internal Staffing Calculator'!C:C,"")</f>
        <v/>
      </c>
      <c r="H6777" s="932" t="str">
        <f t="array" ref="H6777">if(F6777&lt;&gt;"", iferror(index('Internal Staffing Calculator'!B$8:B23500,match(F6777,'Internal Staffing Calculator'!E$8:E23500,0)), "Not In Budget"),"")</f>
        <v/>
      </c>
      <c r="I6777" s="184"/>
      <c r="J6777" s="184"/>
      <c r="K6777" s="184"/>
      <c r="L6777" s="183"/>
    </row>
    <row r="6778">
      <c r="A6778" s="454"/>
      <c r="B6778" s="927"/>
      <c r="C6778" s="580"/>
      <c r="D6778" s="939"/>
      <c r="E6778" s="940"/>
      <c r="F6778" s="941"/>
      <c r="G6778" s="937" t="str">
        <f t="array" ref="G6778">xlookup(F6778,'Internal Staffing Calculator'!E:E,'Internal Staffing Calculator'!C:C,"")</f>
        <v/>
      </c>
      <c r="H6778" s="932" t="str">
        <f t="array" ref="H6778">if(F6778&lt;&gt;"", iferror(index('Internal Staffing Calculator'!B$8:B23500,match(F6778,'Internal Staffing Calculator'!E$8:E23500,0)), "Not In Budget"),"")</f>
        <v/>
      </c>
      <c r="I6778" s="184"/>
      <c r="J6778" s="184"/>
      <c r="K6778" s="184"/>
      <c r="L6778" s="183"/>
    </row>
    <row r="6779">
      <c r="A6779" s="454"/>
      <c r="B6779" s="927"/>
      <c r="C6779" s="580"/>
      <c r="D6779" s="939"/>
      <c r="E6779" s="940"/>
      <c r="F6779" s="941"/>
      <c r="G6779" s="937" t="str">
        <f t="array" ref="G6779">xlookup(F6779,'Internal Staffing Calculator'!E:E,'Internal Staffing Calculator'!C:C,"")</f>
        <v/>
      </c>
      <c r="H6779" s="932" t="str">
        <f t="array" ref="H6779">if(F6779&lt;&gt;"", iferror(index('Internal Staffing Calculator'!B$8:B23500,match(F6779,'Internal Staffing Calculator'!E$8:E23500,0)), "Not In Budget"),"")</f>
        <v/>
      </c>
      <c r="I6779" s="184"/>
      <c r="J6779" s="184"/>
      <c r="K6779" s="184"/>
      <c r="L6779" s="183"/>
    </row>
    <row r="6780">
      <c r="A6780" s="454"/>
      <c r="B6780" s="927"/>
      <c r="C6780" s="580"/>
      <c r="D6780" s="939"/>
      <c r="E6780" s="940"/>
      <c r="F6780" s="941"/>
      <c r="G6780" s="937" t="str">
        <f t="array" ref="G6780">xlookup(F6780,'Internal Staffing Calculator'!E:E,'Internal Staffing Calculator'!C:C,"")</f>
        <v/>
      </c>
      <c r="H6780" s="932" t="str">
        <f t="array" ref="H6780">if(F6780&lt;&gt;"", iferror(index('Internal Staffing Calculator'!B$8:B23500,match(F6780,'Internal Staffing Calculator'!E$8:E23500,0)), "Not In Budget"),"")</f>
        <v/>
      </c>
      <c r="I6780" s="184"/>
      <c r="J6780" s="184"/>
      <c r="K6780" s="184"/>
      <c r="L6780" s="183"/>
    </row>
    <row r="6781">
      <c r="A6781" s="454"/>
      <c r="B6781" s="927"/>
      <c r="C6781" s="580"/>
      <c r="D6781" s="939"/>
      <c r="E6781" s="940"/>
      <c r="F6781" s="941"/>
      <c r="G6781" s="937" t="str">
        <f t="array" ref="G6781">xlookup(F6781,'Internal Staffing Calculator'!E:E,'Internal Staffing Calculator'!C:C,"")</f>
        <v/>
      </c>
      <c r="H6781" s="932" t="str">
        <f t="array" ref="H6781">if(F6781&lt;&gt;"", iferror(index('Internal Staffing Calculator'!B$8:B23500,match(F6781,'Internal Staffing Calculator'!E$8:E23500,0)), "Not In Budget"),"")</f>
        <v/>
      </c>
      <c r="I6781" s="184"/>
      <c r="J6781" s="184"/>
      <c r="K6781" s="184"/>
      <c r="L6781" s="183"/>
    </row>
    <row r="6782">
      <c r="A6782" s="454"/>
      <c r="B6782" s="927"/>
      <c r="C6782" s="580"/>
      <c r="D6782" s="939"/>
      <c r="E6782" s="940"/>
      <c r="F6782" s="941"/>
      <c r="G6782" s="937" t="str">
        <f t="array" ref="G6782">xlookup(F6782,'Internal Staffing Calculator'!E:E,'Internal Staffing Calculator'!C:C,"")</f>
        <v/>
      </c>
      <c r="H6782" s="932" t="str">
        <f t="array" ref="H6782">if(F6782&lt;&gt;"", iferror(index('Internal Staffing Calculator'!B$8:B23500,match(F6782,'Internal Staffing Calculator'!E$8:E23500,0)), "Not In Budget"),"")</f>
        <v/>
      </c>
      <c r="I6782" s="184"/>
      <c r="J6782" s="184"/>
      <c r="K6782" s="184"/>
      <c r="L6782" s="183"/>
    </row>
    <row r="6783">
      <c r="A6783" s="454"/>
      <c r="B6783" s="927"/>
      <c r="C6783" s="580"/>
      <c r="D6783" s="939"/>
      <c r="E6783" s="940"/>
      <c r="F6783" s="941"/>
      <c r="G6783" s="937" t="str">
        <f t="array" ref="G6783">xlookup(F6783,'Internal Staffing Calculator'!E:E,'Internal Staffing Calculator'!C:C,"")</f>
        <v/>
      </c>
      <c r="H6783" s="932" t="str">
        <f t="array" ref="H6783">if(F6783&lt;&gt;"", iferror(index('Internal Staffing Calculator'!B$8:B23500,match(F6783,'Internal Staffing Calculator'!E$8:E23500,0)), "Not In Budget"),"")</f>
        <v/>
      </c>
      <c r="I6783" s="184"/>
      <c r="J6783" s="184"/>
      <c r="K6783" s="184"/>
      <c r="L6783" s="183"/>
    </row>
    <row r="6784">
      <c r="A6784" s="454"/>
      <c r="B6784" s="927"/>
      <c r="C6784" s="580"/>
      <c r="D6784" s="939"/>
      <c r="E6784" s="940"/>
      <c r="F6784" s="941"/>
      <c r="G6784" s="937" t="str">
        <f t="array" ref="G6784">xlookup(F6784,'Internal Staffing Calculator'!E:E,'Internal Staffing Calculator'!C:C,"")</f>
        <v/>
      </c>
      <c r="H6784" s="932" t="str">
        <f t="array" ref="H6784">if(F6784&lt;&gt;"", iferror(index('Internal Staffing Calculator'!B$8:B23500,match(F6784,'Internal Staffing Calculator'!E$8:E23500,0)), "Not In Budget"),"")</f>
        <v/>
      </c>
      <c r="I6784" s="184"/>
      <c r="J6784" s="184"/>
      <c r="K6784" s="184"/>
      <c r="L6784" s="183"/>
    </row>
    <row r="6785">
      <c r="A6785" s="454"/>
      <c r="B6785" s="927"/>
      <c r="C6785" s="580"/>
      <c r="D6785" s="939"/>
      <c r="E6785" s="940"/>
      <c r="F6785" s="941"/>
      <c r="G6785" s="937" t="str">
        <f t="array" ref="G6785">xlookup(F6785,'Internal Staffing Calculator'!E:E,'Internal Staffing Calculator'!C:C,"")</f>
        <v/>
      </c>
      <c r="H6785" s="932" t="str">
        <f t="array" ref="H6785">if(F6785&lt;&gt;"", iferror(index('Internal Staffing Calculator'!B$8:B23500,match(F6785,'Internal Staffing Calculator'!E$8:E23500,0)), "Not In Budget"),"")</f>
        <v/>
      </c>
      <c r="I6785" s="184"/>
      <c r="J6785" s="184"/>
      <c r="K6785" s="184"/>
      <c r="L6785" s="183"/>
    </row>
    <row r="6786">
      <c r="A6786" s="454"/>
      <c r="B6786" s="927"/>
      <c r="C6786" s="580"/>
      <c r="D6786" s="939"/>
      <c r="E6786" s="940"/>
      <c r="F6786" s="941"/>
      <c r="G6786" s="937" t="str">
        <f t="array" ref="G6786">xlookup(F6786,'Internal Staffing Calculator'!E:E,'Internal Staffing Calculator'!C:C,"")</f>
        <v/>
      </c>
      <c r="H6786" s="932" t="str">
        <f t="array" ref="H6786">if(F6786&lt;&gt;"", iferror(index('Internal Staffing Calculator'!B$8:B23500,match(F6786,'Internal Staffing Calculator'!E$8:E23500,0)), "Not In Budget"),"")</f>
        <v/>
      </c>
      <c r="I6786" s="184"/>
      <c r="J6786" s="184"/>
      <c r="K6786" s="184"/>
      <c r="L6786" s="183"/>
    </row>
    <row r="6787">
      <c r="A6787" s="454"/>
      <c r="B6787" s="927"/>
      <c r="C6787" s="580"/>
      <c r="D6787" s="939"/>
      <c r="E6787" s="940"/>
      <c r="F6787" s="941"/>
      <c r="G6787" s="937" t="str">
        <f t="array" ref="G6787">xlookup(F6787,'Internal Staffing Calculator'!E:E,'Internal Staffing Calculator'!C:C,"")</f>
        <v/>
      </c>
      <c r="H6787" s="932" t="str">
        <f t="array" ref="H6787">if(F6787&lt;&gt;"", iferror(index('Internal Staffing Calculator'!B$8:B23500,match(F6787,'Internal Staffing Calculator'!E$8:E23500,0)), "Not In Budget"),"")</f>
        <v/>
      </c>
      <c r="I6787" s="184"/>
      <c r="J6787" s="184"/>
      <c r="K6787" s="184"/>
      <c r="L6787" s="183"/>
    </row>
    <row r="6788">
      <c r="A6788" s="454"/>
      <c r="B6788" s="927"/>
      <c r="C6788" s="580"/>
      <c r="D6788" s="939"/>
      <c r="E6788" s="940"/>
      <c r="F6788" s="941"/>
      <c r="G6788" s="937" t="str">
        <f t="array" ref="G6788">xlookup(F6788,'Internal Staffing Calculator'!E:E,'Internal Staffing Calculator'!C:C,"")</f>
        <v/>
      </c>
      <c r="H6788" s="932" t="str">
        <f t="array" ref="H6788">if(F6788&lt;&gt;"", iferror(index('Internal Staffing Calculator'!B$8:B23500,match(F6788,'Internal Staffing Calculator'!E$8:E23500,0)), "Not In Budget"),"")</f>
        <v/>
      </c>
      <c r="I6788" s="184"/>
      <c r="J6788" s="184"/>
      <c r="K6788" s="184"/>
      <c r="L6788" s="183"/>
    </row>
    <row r="6789">
      <c r="A6789" s="454"/>
      <c r="B6789" s="927"/>
      <c r="C6789" s="580"/>
      <c r="D6789" s="939"/>
      <c r="E6789" s="940"/>
      <c r="F6789" s="941"/>
      <c r="G6789" s="937" t="str">
        <f t="array" ref="G6789">xlookup(F6789,'Internal Staffing Calculator'!E:E,'Internal Staffing Calculator'!C:C,"")</f>
        <v/>
      </c>
      <c r="H6789" s="932" t="str">
        <f t="array" ref="H6789">if(F6789&lt;&gt;"", iferror(index('Internal Staffing Calculator'!B$8:B23500,match(F6789,'Internal Staffing Calculator'!E$8:E23500,0)), "Not In Budget"),"")</f>
        <v/>
      </c>
      <c r="I6789" s="184"/>
      <c r="J6789" s="184"/>
      <c r="K6789" s="184"/>
      <c r="L6789" s="183"/>
    </row>
    <row r="6790">
      <c r="A6790" s="454"/>
      <c r="B6790" s="927"/>
      <c r="C6790" s="580"/>
      <c r="D6790" s="939"/>
      <c r="E6790" s="940"/>
      <c r="F6790" s="941"/>
      <c r="G6790" s="937" t="str">
        <f t="array" ref="G6790">xlookup(F6790,'Internal Staffing Calculator'!E:E,'Internal Staffing Calculator'!C:C,"")</f>
        <v/>
      </c>
      <c r="H6790" s="932" t="str">
        <f t="array" ref="H6790">if(F6790&lt;&gt;"", iferror(index('Internal Staffing Calculator'!B$8:B23500,match(F6790,'Internal Staffing Calculator'!E$8:E23500,0)), "Not In Budget"),"")</f>
        <v/>
      </c>
      <c r="I6790" s="184"/>
      <c r="J6790" s="184"/>
      <c r="K6790" s="184"/>
      <c r="L6790" s="183"/>
    </row>
    <row r="6791">
      <c r="A6791" s="454"/>
      <c r="B6791" s="927"/>
      <c r="C6791" s="580"/>
      <c r="D6791" s="939"/>
      <c r="E6791" s="940"/>
      <c r="F6791" s="941"/>
      <c r="G6791" s="937" t="str">
        <f t="array" ref="G6791">xlookup(F6791,'Internal Staffing Calculator'!E:E,'Internal Staffing Calculator'!C:C,"")</f>
        <v/>
      </c>
      <c r="H6791" s="932" t="str">
        <f t="array" ref="H6791">if(F6791&lt;&gt;"", iferror(index('Internal Staffing Calculator'!B$8:B23500,match(F6791,'Internal Staffing Calculator'!E$8:E23500,0)), "Not In Budget"),"")</f>
        <v/>
      </c>
      <c r="I6791" s="184"/>
      <c r="J6791" s="184"/>
      <c r="K6791" s="184"/>
      <c r="L6791" s="183"/>
    </row>
    <row r="6792">
      <c r="A6792" s="454"/>
      <c r="B6792" s="927"/>
      <c r="C6792" s="580"/>
      <c r="D6792" s="939"/>
      <c r="E6792" s="940"/>
      <c r="F6792" s="941"/>
      <c r="G6792" s="937" t="str">
        <f t="array" ref="G6792">xlookup(F6792,'Internal Staffing Calculator'!E:E,'Internal Staffing Calculator'!C:C,"")</f>
        <v/>
      </c>
      <c r="H6792" s="932" t="str">
        <f t="array" ref="H6792">if(F6792&lt;&gt;"", iferror(index('Internal Staffing Calculator'!B$8:B23500,match(F6792,'Internal Staffing Calculator'!E$8:E23500,0)), "Not In Budget"),"")</f>
        <v/>
      </c>
      <c r="I6792" s="184"/>
      <c r="J6792" s="184"/>
      <c r="K6792" s="184"/>
      <c r="L6792" s="183"/>
    </row>
    <row r="6793">
      <c r="A6793" s="454"/>
      <c r="B6793" s="927"/>
      <c r="C6793" s="580"/>
      <c r="D6793" s="939"/>
      <c r="E6793" s="940"/>
      <c r="F6793" s="941"/>
      <c r="G6793" s="937" t="str">
        <f t="array" ref="G6793">xlookup(F6793,'Internal Staffing Calculator'!E:E,'Internal Staffing Calculator'!C:C,"")</f>
        <v/>
      </c>
      <c r="H6793" s="932" t="str">
        <f t="array" ref="H6793">if(F6793&lt;&gt;"", iferror(index('Internal Staffing Calculator'!B$8:B23500,match(F6793,'Internal Staffing Calculator'!E$8:E23500,0)), "Not In Budget"),"")</f>
        <v/>
      </c>
      <c r="I6793" s="184"/>
      <c r="J6793" s="184"/>
      <c r="K6793" s="184"/>
      <c r="L6793" s="183"/>
    </row>
    <row r="6794">
      <c r="A6794" s="454"/>
      <c r="B6794" s="927"/>
      <c r="C6794" s="580"/>
      <c r="D6794" s="939"/>
      <c r="E6794" s="940"/>
      <c r="F6794" s="941"/>
      <c r="G6794" s="937" t="str">
        <f t="array" ref="G6794">xlookup(F6794,'Internal Staffing Calculator'!E:E,'Internal Staffing Calculator'!C:C,"")</f>
        <v/>
      </c>
      <c r="H6794" s="932" t="str">
        <f t="array" ref="H6794">if(F6794&lt;&gt;"", iferror(index('Internal Staffing Calculator'!B$8:B23500,match(F6794,'Internal Staffing Calculator'!E$8:E23500,0)), "Not In Budget"),"")</f>
        <v/>
      </c>
      <c r="I6794" s="184"/>
      <c r="J6794" s="184"/>
      <c r="K6794" s="184"/>
      <c r="L6794" s="183"/>
    </row>
    <row r="6795">
      <c r="A6795" s="454"/>
      <c r="B6795" s="927"/>
      <c r="C6795" s="580"/>
      <c r="D6795" s="939"/>
      <c r="E6795" s="940"/>
      <c r="F6795" s="941"/>
      <c r="G6795" s="937" t="str">
        <f t="array" ref="G6795">xlookup(F6795,'Internal Staffing Calculator'!E:E,'Internal Staffing Calculator'!C:C,"")</f>
        <v/>
      </c>
      <c r="H6795" s="932" t="str">
        <f t="array" ref="H6795">if(F6795&lt;&gt;"", iferror(index('Internal Staffing Calculator'!B$8:B23500,match(F6795,'Internal Staffing Calculator'!E$8:E23500,0)), "Not In Budget"),"")</f>
        <v/>
      </c>
      <c r="I6795" s="184"/>
      <c r="J6795" s="184"/>
      <c r="K6795" s="184"/>
      <c r="L6795" s="183"/>
    </row>
    <row r="6796">
      <c r="A6796" s="454"/>
      <c r="B6796" s="927"/>
      <c r="C6796" s="580"/>
      <c r="D6796" s="939"/>
      <c r="E6796" s="940"/>
      <c r="F6796" s="941"/>
      <c r="G6796" s="937" t="str">
        <f t="array" ref="G6796">xlookup(F6796,'Internal Staffing Calculator'!E:E,'Internal Staffing Calculator'!C:C,"")</f>
        <v/>
      </c>
      <c r="H6796" s="932" t="str">
        <f t="array" ref="H6796">if(F6796&lt;&gt;"", iferror(index('Internal Staffing Calculator'!B$8:B23500,match(F6796,'Internal Staffing Calculator'!E$8:E23500,0)), "Not In Budget"),"")</f>
        <v/>
      </c>
      <c r="I6796" s="184"/>
      <c r="J6796" s="184"/>
      <c r="K6796" s="184"/>
      <c r="L6796" s="183"/>
    </row>
    <row r="6797">
      <c r="A6797" s="454"/>
      <c r="B6797" s="927"/>
      <c r="C6797" s="580"/>
      <c r="D6797" s="939"/>
      <c r="E6797" s="940"/>
      <c r="F6797" s="941"/>
      <c r="G6797" s="937" t="str">
        <f t="array" ref="G6797">xlookup(F6797,'Internal Staffing Calculator'!E:E,'Internal Staffing Calculator'!C:C,"")</f>
        <v/>
      </c>
      <c r="H6797" s="932" t="str">
        <f t="array" ref="H6797">if(F6797&lt;&gt;"", iferror(index('Internal Staffing Calculator'!B$8:B23500,match(F6797,'Internal Staffing Calculator'!E$8:E23500,0)), "Not In Budget"),"")</f>
        <v/>
      </c>
      <c r="I6797" s="184"/>
      <c r="J6797" s="184"/>
      <c r="K6797" s="184"/>
      <c r="L6797" s="183"/>
    </row>
    <row r="6798">
      <c r="A6798" s="454"/>
      <c r="B6798" s="927"/>
      <c r="C6798" s="580"/>
      <c r="D6798" s="939"/>
      <c r="E6798" s="940"/>
      <c r="F6798" s="941"/>
      <c r="G6798" s="937" t="str">
        <f t="array" ref="G6798">xlookup(F6798,'Internal Staffing Calculator'!E:E,'Internal Staffing Calculator'!C:C,"")</f>
        <v/>
      </c>
      <c r="H6798" s="932" t="str">
        <f t="array" ref="H6798">if(F6798&lt;&gt;"", iferror(index('Internal Staffing Calculator'!B$8:B23500,match(F6798,'Internal Staffing Calculator'!E$8:E23500,0)), "Not In Budget"),"")</f>
        <v/>
      </c>
      <c r="I6798" s="184"/>
      <c r="J6798" s="184"/>
      <c r="K6798" s="184"/>
      <c r="L6798" s="183"/>
    </row>
    <row r="6799">
      <c r="A6799" s="454"/>
      <c r="B6799" s="927"/>
      <c r="C6799" s="580"/>
      <c r="D6799" s="939"/>
      <c r="E6799" s="940"/>
      <c r="F6799" s="941"/>
      <c r="G6799" s="937" t="str">
        <f t="array" ref="G6799">xlookup(F6799,'Internal Staffing Calculator'!E:E,'Internal Staffing Calculator'!C:C,"")</f>
        <v/>
      </c>
      <c r="H6799" s="932" t="str">
        <f t="array" ref="H6799">if(F6799&lt;&gt;"", iferror(index('Internal Staffing Calculator'!B$8:B23500,match(F6799,'Internal Staffing Calculator'!E$8:E23500,0)), "Not In Budget"),"")</f>
        <v/>
      </c>
      <c r="I6799" s="184"/>
      <c r="J6799" s="184"/>
      <c r="K6799" s="184"/>
      <c r="L6799" s="183"/>
    </row>
    <row r="6800">
      <c r="A6800" s="454"/>
      <c r="B6800" s="927"/>
      <c r="C6800" s="580"/>
      <c r="D6800" s="939"/>
      <c r="E6800" s="940"/>
      <c r="F6800" s="941"/>
      <c r="G6800" s="937" t="str">
        <f t="array" ref="G6800">xlookup(F6800,'Internal Staffing Calculator'!E:E,'Internal Staffing Calculator'!C:C,"")</f>
        <v/>
      </c>
      <c r="H6800" s="932" t="str">
        <f t="array" ref="H6800">if(F6800&lt;&gt;"", iferror(index('Internal Staffing Calculator'!B$8:B23500,match(F6800,'Internal Staffing Calculator'!E$8:E23500,0)), "Not In Budget"),"")</f>
        <v/>
      </c>
      <c r="I6800" s="184"/>
      <c r="J6800" s="184"/>
      <c r="K6800" s="184"/>
      <c r="L6800" s="183"/>
    </row>
    <row r="6801">
      <c r="A6801" s="454"/>
      <c r="B6801" s="927"/>
      <c r="C6801" s="580"/>
      <c r="D6801" s="939"/>
      <c r="E6801" s="940"/>
      <c r="F6801" s="941"/>
      <c r="G6801" s="937" t="str">
        <f t="array" ref="G6801">xlookup(F6801,'Internal Staffing Calculator'!E:E,'Internal Staffing Calculator'!C:C,"")</f>
        <v/>
      </c>
      <c r="H6801" s="932" t="str">
        <f t="array" ref="H6801">if(F6801&lt;&gt;"", iferror(index('Internal Staffing Calculator'!B$8:B23500,match(F6801,'Internal Staffing Calculator'!E$8:E23500,0)), "Not In Budget"),"")</f>
        <v/>
      </c>
      <c r="I6801" s="184"/>
      <c r="J6801" s="184"/>
      <c r="K6801" s="184"/>
      <c r="L6801" s="183"/>
    </row>
    <row r="6802">
      <c r="A6802" s="454"/>
      <c r="B6802" s="927"/>
      <c r="C6802" s="580"/>
      <c r="D6802" s="939"/>
      <c r="E6802" s="940"/>
      <c r="F6802" s="941"/>
      <c r="G6802" s="937" t="str">
        <f t="array" ref="G6802">xlookup(F6802,'Internal Staffing Calculator'!E:E,'Internal Staffing Calculator'!C:C,"")</f>
        <v/>
      </c>
      <c r="H6802" s="932" t="str">
        <f t="array" ref="H6802">if(F6802&lt;&gt;"", iferror(index('Internal Staffing Calculator'!B$8:B23500,match(F6802,'Internal Staffing Calculator'!E$8:E23500,0)), "Not In Budget"),"")</f>
        <v/>
      </c>
      <c r="I6802" s="184"/>
      <c r="J6802" s="184"/>
      <c r="K6802" s="184"/>
      <c r="L6802" s="183"/>
    </row>
    <row r="6803">
      <c r="A6803" s="454"/>
      <c r="B6803" s="927"/>
      <c r="C6803" s="580"/>
      <c r="D6803" s="939"/>
      <c r="E6803" s="940"/>
      <c r="F6803" s="941"/>
      <c r="G6803" s="937" t="str">
        <f t="array" ref="G6803">xlookup(F6803,'Internal Staffing Calculator'!E:E,'Internal Staffing Calculator'!C:C,"")</f>
        <v/>
      </c>
      <c r="H6803" s="932" t="str">
        <f t="array" ref="H6803">if(F6803&lt;&gt;"", iferror(index('Internal Staffing Calculator'!B$8:B23500,match(F6803,'Internal Staffing Calculator'!E$8:E23500,0)), "Not In Budget"),"")</f>
        <v/>
      </c>
      <c r="I6803" s="184"/>
      <c r="J6803" s="184"/>
      <c r="K6803" s="184"/>
      <c r="L6803" s="183"/>
    </row>
    <row r="6804">
      <c r="A6804" s="454"/>
      <c r="B6804" s="927"/>
      <c r="C6804" s="580"/>
      <c r="D6804" s="939"/>
      <c r="E6804" s="940"/>
      <c r="F6804" s="941"/>
      <c r="G6804" s="937" t="str">
        <f t="array" ref="G6804">xlookup(F6804,'Internal Staffing Calculator'!E:E,'Internal Staffing Calculator'!C:C,"")</f>
        <v/>
      </c>
      <c r="H6804" s="932" t="str">
        <f t="array" ref="H6804">if(F6804&lt;&gt;"", iferror(index('Internal Staffing Calculator'!B$8:B23500,match(F6804,'Internal Staffing Calculator'!E$8:E23500,0)), "Not In Budget"),"")</f>
        <v/>
      </c>
      <c r="I6804" s="184"/>
      <c r="J6804" s="184"/>
      <c r="K6804" s="184"/>
      <c r="L6804" s="183"/>
    </row>
    <row r="6805">
      <c r="A6805" s="454"/>
      <c r="B6805" s="927"/>
      <c r="C6805" s="580"/>
      <c r="D6805" s="939"/>
      <c r="E6805" s="940"/>
      <c r="F6805" s="941"/>
      <c r="G6805" s="937" t="str">
        <f t="array" ref="G6805">xlookup(F6805,'Internal Staffing Calculator'!E:E,'Internal Staffing Calculator'!C:C,"")</f>
        <v/>
      </c>
      <c r="H6805" s="932" t="str">
        <f t="array" ref="H6805">if(F6805&lt;&gt;"", iferror(index('Internal Staffing Calculator'!B$8:B23500,match(F6805,'Internal Staffing Calculator'!E$8:E23500,0)), "Not In Budget"),"")</f>
        <v/>
      </c>
      <c r="I6805" s="184"/>
      <c r="J6805" s="184"/>
      <c r="K6805" s="184"/>
      <c r="L6805" s="183"/>
    </row>
    <row r="6806">
      <c r="A6806" s="454"/>
      <c r="B6806" s="927"/>
      <c r="C6806" s="580"/>
      <c r="D6806" s="939"/>
      <c r="E6806" s="940"/>
      <c r="F6806" s="941"/>
      <c r="G6806" s="937" t="str">
        <f t="array" ref="G6806">xlookup(F6806,'Internal Staffing Calculator'!E:E,'Internal Staffing Calculator'!C:C,"")</f>
        <v/>
      </c>
      <c r="H6806" s="932" t="str">
        <f t="array" ref="H6806">if(F6806&lt;&gt;"", iferror(index('Internal Staffing Calculator'!B$8:B23500,match(F6806,'Internal Staffing Calculator'!E$8:E23500,0)), "Not In Budget"),"")</f>
        <v/>
      </c>
      <c r="I6806" s="184"/>
      <c r="J6806" s="184"/>
      <c r="K6806" s="184"/>
      <c r="L6806" s="183"/>
    </row>
    <row r="6807">
      <c r="A6807" s="454"/>
      <c r="B6807" s="927"/>
      <c r="C6807" s="580"/>
      <c r="D6807" s="939"/>
      <c r="E6807" s="940"/>
      <c r="F6807" s="941"/>
      <c r="G6807" s="937" t="str">
        <f t="array" ref="G6807">xlookup(F6807,'Internal Staffing Calculator'!E:E,'Internal Staffing Calculator'!C:C,"")</f>
        <v/>
      </c>
      <c r="H6807" s="932" t="str">
        <f t="array" ref="H6807">if(F6807&lt;&gt;"", iferror(index('Internal Staffing Calculator'!B$8:B23500,match(F6807,'Internal Staffing Calculator'!E$8:E23500,0)), "Not In Budget"),"")</f>
        <v/>
      </c>
      <c r="I6807" s="184"/>
      <c r="J6807" s="184"/>
      <c r="K6807" s="184"/>
      <c r="L6807" s="183"/>
    </row>
    <row r="6808">
      <c r="A6808" s="454"/>
      <c r="B6808" s="927"/>
      <c r="C6808" s="580"/>
      <c r="D6808" s="939"/>
      <c r="E6808" s="940"/>
      <c r="F6808" s="941"/>
      <c r="G6808" s="937" t="str">
        <f t="array" ref="G6808">xlookup(F6808,'Internal Staffing Calculator'!E:E,'Internal Staffing Calculator'!C:C,"")</f>
        <v/>
      </c>
      <c r="H6808" s="932" t="str">
        <f t="array" ref="H6808">if(F6808&lt;&gt;"", iferror(index('Internal Staffing Calculator'!B$8:B23500,match(F6808,'Internal Staffing Calculator'!E$8:E23500,0)), "Not In Budget"),"")</f>
        <v/>
      </c>
      <c r="I6808" s="184"/>
      <c r="J6808" s="184"/>
      <c r="K6808" s="184"/>
      <c r="L6808" s="183"/>
    </row>
    <row r="6809">
      <c r="A6809" s="454"/>
      <c r="B6809" s="927"/>
      <c r="C6809" s="580"/>
      <c r="D6809" s="939"/>
      <c r="E6809" s="940"/>
      <c r="F6809" s="941"/>
      <c r="G6809" s="937" t="str">
        <f t="array" ref="G6809">xlookup(F6809,'Internal Staffing Calculator'!E:E,'Internal Staffing Calculator'!C:C,"")</f>
        <v/>
      </c>
      <c r="H6809" s="932" t="str">
        <f t="array" ref="H6809">if(F6809&lt;&gt;"", iferror(index('Internal Staffing Calculator'!B$8:B23500,match(F6809,'Internal Staffing Calculator'!E$8:E23500,0)), "Not In Budget"),"")</f>
        <v/>
      </c>
      <c r="I6809" s="184"/>
      <c r="J6809" s="184"/>
      <c r="K6809" s="184"/>
      <c r="L6809" s="183"/>
    </row>
    <row r="6810">
      <c r="A6810" s="454"/>
      <c r="B6810" s="927"/>
      <c r="C6810" s="580"/>
      <c r="D6810" s="939"/>
      <c r="E6810" s="940"/>
      <c r="F6810" s="941"/>
      <c r="G6810" s="937" t="str">
        <f t="array" ref="G6810">xlookup(F6810,'Internal Staffing Calculator'!E:E,'Internal Staffing Calculator'!C:C,"")</f>
        <v/>
      </c>
      <c r="H6810" s="932" t="str">
        <f t="array" ref="H6810">if(F6810&lt;&gt;"", iferror(index('Internal Staffing Calculator'!B$8:B23500,match(F6810,'Internal Staffing Calculator'!E$8:E23500,0)), "Not In Budget"),"")</f>
        <v/>
      </c>
      <c r="I6810" s="184"/>
      <c r="J6810" s="184"/>
      <c r="K6810" s="184"/>
      <c r="L6810" s="183"/>
    </row>
    <row r="6811">
      <c r="A6811" s="454"/>
      <c r="B6811" s="927"/>
      <c r="C6811" s="580"/>
      <c r="D6811" s="939"/>
      <c r="E6811" s="940"/>
      <c r="F6811" s="941"/>
      <c r="G6811" s="937" t="str">
        <f t="array" ref="G6811">xlookup(F6811,'Internal Staffing Calculator'!E:E,'Internal Staffing Calculator'!C:C,"")</f>
        <v/>
      </c>
      <c r="H6811" s="932" t="str">
        <f t="array" ref="H6811">if(F6811&lt;&gt;"", iferror(index('Internal Staffing Calculator'!B$8:B23500,match(F6811,'Internal Staffing Calculator'!E$8:E23500,0)), "Not In Budget"),"")</f>
        <v/>
      </c>
      <c r="I6811" s="184"/>
      <c r="J6811" s="184"/>
      <c r="K6811" s="184"/>
      <c r="L6811" s="183"/>
    </row>
    <row r="6812">
      <c r="A6812" s="454"/>
      <c r="B6812" s="927"/>
      <c r="C6812" s="580"/>
      <c r="D6812" s="939"/>
      <c r="E6812" s="940"/>
      <c r="F6812" s="941"/>
      <c r="G6812" s="937" t="str">
        <f t="array" ref="G6812">xlookup(F6812,'Internal Staffing Calculator'!E:E,'Internal Staffing Calculator'!C:C,"")</f>
        <v/>
      </c>
      <c r="H6812" s="932" t="str">
        <f t="array" ref="H6812">if(F6812&lt;&gt;"", iferror(index('Internal Staffing Calculator'!B$8:B23500,match(F6812,'Internal Staffing Calculator'!E$8:E23500,0)), "Not In Budget"),"")</f>
        <v/>
      </c>
      <c r="I6812" s="184"/>
      <c r="J6812" s="184"/>
      <c r="K6812" s="184"/>
      <c r="L6812" s="183"/>
    </row>
    <row r="6813">
      <c r="A6813" s="454"/>
      <c r="B6813" s="927"/>
      <c r="C6813" s="580"/>
      <c r="D6813" s="939"/>
      <c r="E6813" s="940"/>
      <c r="F6813" s="941"/>
      <c r="G6813" s="937" t="str">
        <f t="array" ref="G6813">xlookup(F6813,'Internal Staffing Calculator'!E:E,'Internal Staffing Calculator'!C:C,"")</f>
        <v/>
      </c>
      <c r="H6813" s="932" t="str">
        <f t="array" ref="H6813">if(F6813&lt;&gt;"", iferror(index('Internal Staffing Calculator'!B$8:B23500,match(F6813,'Internal Staffing Calculator'!E$8:E23500,0)), "Not In Budget"),"")</f>
        <v/>
      </c>
      <c r="I6813" s="184"/>
      <c r="J6813" s="184"/>
      <c r="K6813" s="184"/>
      <c r="L6813" s="183"/>
    </row>
    <row r="6814">
      <c r="A6814" s="454"/>
      <c r="B6814" s="927"/>
      <c r="C6814" s="580"/>
      <c r="D6814" s="939"/>
      <c r="E6814" s="940"/>
      <c r="F6814" s="941"/>
      <c r="G6814" s="937" t="str">
        <f t="array" ref="G6814">xlookup(F6814,'Internal Staffing Calculator'!E:E,'Internal Staffing Calculator'!C:C,"")</f>
        <v/>
      </c>
      <c r="H6814" s="932" t="str">
        <f t="array" ref="H6814">if(F6814&lt;&gt;"", iferror(index('Internal Staffing Calculator'!B$8:B23500,match(F6814,'Internal Staffing Calculator'!E$8:E23500,0)), "Not In Budget"),"")</f>
        <v/>
      </c>
      <c r="I6814" s="184"/>
      <c r="J6814" s="184"/>
      <c r="K6814" s="184"/>
      <c r="L6814" s="183"/>
    </row>
    <row r="6815">
      <c r="A6815" s="454"/>
      <c r="B6815" s="927"/>
      <c r="C6815" s="580"/>
      <c r="D6815" s="939"/>
      <c r="E6815" s="940"/>
      <c r="F6815" s="941"/>
      <c r="G6815" s="937" t="str">
        <f t="array" ref="G6815">xlookup(F6815,'Internal Staffing Calculator'!E:E,'Internal Staffing Calculator'!C:C,"")</f>
        <v/>
      </c>
      <c r="H6815" s="932" t="str">
        <f t="array" ref="H6815">if(F6815&lt;&gt;"", iferror(index('Internal Staffing Calculator'!B$8:B23500,match(F6815,'Internal Staffing Calculator'!E$8:E23500,0)), "Not In Budget"),"")</f>
        <v/>
      </c>
      <c r="I6815" s="184"/>
      <c r="J6815" s="184"/>
      <c r="K6815" s="184"/>
      <c r="L6815" s="183"/>
    </row>
    <row r="6816">
      <c r="A6816" s="454"/>
      <c r="B6816" s="927"/>
      <c r="C6816" s="580"/>
      <c r="D6816" s="939"/>
      <c r="E6816" s="940"/>
      <c r="F6816" s="941"/>
      <c r="G6816" s="937" t="str">
        <f t="array" ref="G6816">xlookup(F6816,'Internal Staffing Calculator'!E:E,'Internal Staffing Calculator'!C:C,"")</f>
        <v/>
      </c>
      <c r="H6816" s="932" t="str">
        <f t="array" ref="H6816">if(F6816&lt;&gt;"", iferror(index('Internal Staffing Calculator'!B$8:B23500,match(F6816,'Internal Staffing Calculator'!E$8:E23500,0)), "Not In Budget"),"")</f>
        <v/>
      </c>
      <c r="I6816" s="184"/>
      <c r="J6816" s="184"/>
      <c r="K6816" s="184"/>
      <c r="L6816" s="183"/>
    </row>
    <row r="6817">
      <c r="A6817" s="454"/>
      <c r="B6817" s="927"/>
      <c r="C6817" s="580"/>
      <c r="D6817" s="939"/>
      <c r="E6817" s="940"/>
      <c r="F6817" s="941"/>
      <c r="G6817" s="937" t="str">
        <f t="array" ref="G6817">xlookup(F6817,'Internal Staffing Calculator'!E:E,'Internal Staffing Calculator'!C:C,"")</f>
        <v/>
      </c>
      <c r="H6817" s="932" t="str">
        <f t="array" ref="H6817">if(F6817&lt;&gt;"", iferror(index('Internal Staffing Calculator'!B$8:B23500,match(F6817,'Internal Staffing Calculator'!E$8:E23500,0)), "Not In Budget"),"")</f>
        <v/>
      </c>
      <c r="I6817" s="184"/>
      <c r="J6817" s="184"/>
      <c r="K6817" s="184"/>
      <c r="L6817" s="183"/>
    </row>
    <row r="6818">
      <c r="A6818" s="454"/>
      <c r="B6818" s="927"/>
      <c r="C6818" s="580"/>
      <c r="D6818" s="939"/>
      <c r="E6818" s="940"/>
      <c r="F6818" s="941"/>
      <c r="G6818" s="937" t="str">
        <f t="array" ref="G6818">xlookup(F6818,'Internal Staffing Calculator'!E:E,'Internal Staffing Calculator'!C:C,"")</f>
        <v/>
      </c>
      <c r="H6818" s="932" t="str">
        <f t="array" ref="H6818">if(F6818&lt;&gt;"", iferror(index('Internal Staffing Calculator'!B$8:B23500,match(F6818,'Internal Staffing Calculator'!E$8:E23500,0)), "Not In Budget"),"")</f>
        <v/>
      </c>
      <c r="I6818" s="184"/>
      <c r="J6818" s="184"/>
      <c r="K6818" s="184"/>
      <c r="L6818" s="183"/>
    </row>
    <row r="6819">
      <c r="A6819" s="454"/>
      <c r="B6819" s="927"/>
      <c r="C6819" s="580"/>
      <c r="D6819" s="939"/>
      <c r="E6819" s="940"/>
      <c r="F6819" s="941"/>
      <c r="G6819" s="937" t="str">
        <f t="array" ref="G6819">xlookup(F6819,'Internal Staffing Calculator'!E:E,'Internal Staffing Calculator'!C:C,"")</f>
        <v/>
      </c>
      <c r="H6819" s="932" t="str">
        <f t="array" ref="H6819">if(F6819&lt;&gt;"", iferror(index('Internal Staffing Calculator'!B$8:B23500,match(F6819,'Internal Staffing Calculator'!E$8:E23500,0)), "Not In Budget"),"")</f>
        <v/>
      </c>
      <c r="I6819" s="184"/>
      <c r="J6819" s="184"/>
      <c r="K6819" s="184"/>
      <c r="L6819" s="183"/>
    </row>
    <row r="6820">
      <c r="A6820" s="454"/>
      <c r="B6820" s="927"/>
      <c r="C6820" s="580"/>
      <c r="D6820" s="939"/>
      <c r="E6820" s="940"/>
      <c r="F6820" s="941"/>
      <c r="G6820" s="937" t="str">
        <f t="array" ref="G6820">xlookup(F6820,'Internal Staffing Calculator'!E:E,'Internal Staffing Calculator'!C:C,"")</f>
        <v/>
      </c>
      <c r="H6820" s="932" t="str">
        <f t="array" ref="H6820">if(F6820&lt;&gt;"", iferror(index('Internal Staffing Calculator'!B$8:B23500,match(F6820,'Internal Staffing Calculator'!E$8:E23500,0)), "Not In Budget"),"")</f>
        <v/>
      </c>
      <c r="I6820" s="184"/>
      <c r="J6820" s="184"/>
      <c r="K6820" s="184"/>
      <c r="L6820" s="183"/>
    </row>
    <row r="6821">
      <c r="A6821" s="454"/>
      <c r="B6821" s="927"/>
      <c r="C6821" s="580"/>
      <c r="D6821" s="939"/>
      <c r="E6821" s="940"/>
      <c r="F6821" s="941"/>
      <c r="G6821" s="937" t="str">
        <f t="array" ref="G6821">xlookup(F6821,'Internal Staffing Calculator'!E:E,'Internal Staffing Calculator'!C:C,"")</f>
        <v/>
      </c>
      <c r="H6821" s="932" t="str">
        <f t="array" ref="H6821">if(F6821&lt;&gt;"", iferror(index('Internal Staffing Calculator'!B$8:B23500,match(F6821,'Internal Staffing Calculator'!E$8:E23500,0)), "Not In Budget"),"")</f>
        <v/>
      </c>
      <c r="I6821" s="184"/>
      <c r="J6821" s="184"/>
      <c r="K6821" s="184"/>
      <c r="L6821" s="183"/>
    </row>
    <row r="6822">
      <c r="A6822" s="454"/>
      <c r="B6822" s="927"/>
      <c r="C6822" s="580"/>
      <c r="D6822" s="939"/>
      <c r="E6822" s="940"/>
      <c r="F6822" s="941"/>
      <c r="G6822" s="937" t="str">
        <f t="array" ref="G6822">xlookup(F6822,'Internal Staffing Calculator'!E:E,'Internal Staffing Calculator'!C:C,"")</f>
        <v/>
      </c>
      <c r="H6822" s="932" t="str">
        <f t="array" ref="H6822">if(F6822&lt;&gt;"", iferror(index('Internal Staffing Calculator'!B$8:B23500,match(F6822,'Internal Staffing Calculator'!E$8:E23500,0)), "Not In Budget"),"")</f>
        <v/>
      </c>
      <c r="I6822" s="184"/>
      <c r="J6822" s="184"/>
      <c r="K6822" s="184"/>
      <c r="L6822" s="183"/>
    </row>
    <row r="6823">
      <c r="A6823" s="454"/>
      <c r="B6823" s="927"/>
      <c r="C6823" s="580"/>
      <c r="D6823" s="939"/>
      <c r="E6823" s="940"/>
      <c r="F6823" s="941"/>
      <c r="G6823" s="937" t="str">
        <f t="array" ref="G6823">xlookup(F6823,'Internal Staffing Calculator'!E:E,'Internal Staffing Calculator'!C:C,"")</f>
        <v/>
      </c>
      <c r="H6823" s="932" t="str">
        <f t="array" ref="H6823">if(F6823&lt;&gt;"", iferror(index('Internal Staffing Calculator'!B$8:B23500,match(F6823,'Internal Staffing Calculator'!E$8:E23500,0)), "Not In Budget"),"")</f>
        <v/>
      </c>
      <c r="I6823" s="184"/>
      <c r="J6823" s="184"/>
      <c r="K6823" s="184"/>
      <c r="L6823" s="183"/>
    </row>
    <row r="6824">
      <c r="A6824" s="454"/>
      <c r="B6824" s="927"/>
      <c r="C6824" s="580"/>
      <c r="D6824" s="939"/>
      <c r="E6824" s="940"/>
      <c r="F6824" s="941"/>
      <c r="G6824" s="937" t="str">
        <f t="array" ref="G6824">xlookup(F6824,'Internal Staffing Calculator'!E:E,'Internal Staffing Calculator'!C:C,"")</f>
        <v/>
      </c>
      <c r="H6824" s="932" t="str">
        <f t="array" ref="H6824">if(F6824&lt;&gt;"", iferror(index('Internal Staffing Calculator'!B$8:B23500,match(F6824,'Internal Staffing Calculator'!E$8:E23500,0)), "Not In Budget"),"")</f>
        <v/>
      </c>
      <c r="I6824" s="184"/>
      <c r="J6824" s="184"/>
      <c r="K6824" s="184"/>
      <c r="L6824" s="183"/>
    </row>
    <row r="6825">
      <c r="A6825" s="454"/>
      <c r="B6825" s="927"/>
      <c r="C6825" s="580"/>
      <c r="D6825" s="939"/>
      <c r="E6825" s="940"/>
      <c r="F6825" s="941"/>
      <c r="G6825" s="937" t="str">
        <f t="array" ref="G6825">xlookup(F6825,'Internal Staffing Calculator'!E:E,'Internal Staffing Calculator'!C:C,"")</f>
        <v/>
      </c>
      <c r="H6825" s="932" t="str">
        <f t="array" ref="H6825">if(F6825&lt;&gt;"", iferror(index('Internal Staffing Calculator'!B$8:B23500,match(F6825,'Internal Staffing Calculator'!E$8:E23500,0)), "Not In Budget"),"")</f>
        <v/>
      </c>
      <c r="I6825" s="184"/>
      <c r="J6825" s="184"/>
      <c r="K6825" s="184"/>
      <c r="L6825" s="183"/>
    </row>
    <row r="6826">
      <c r="A6826" s="454"/>
      <c r="B6826" s="927"/>
      <c r="C6826" s="580"/>
      <c r="D6826" s="939"/>
      <c r="E6826" s="940"/>
      <c r="F6826" s="941"/>
      <c r="G6826" s="937" t="str">
        <f t="array" ref="G6826">xlookup(F6826,'Internal Staffing Calculator'!E:E,'Internal Staffing Calculator'!C:C,"")</f>
        <v/>
      </c>
      <c r="H6826" s="932" t="str">
        <f t="array" ref="H6826">if(F6826&lt;&gt;"", iferror(index('Internal Staffing Calculator'!B$8:B23500,match(F6826,'Internal Staffing Calculator'!E$8:E23500,0)), "Not In Budget"),"")</f>
        <v/>
      </c>
      <c r="I6826" s="184"/>
      <c r="J6826" s="184"/>
      <c r="K6826" s="184"/>
      <c r="L6826" s="183"/>
    </row>
    <row r="6827">
      <c r="A6827" s="454"/>
      <c r="B6827" s="927"/>
      <c r="C6827" s="580"/>
      <c r="D6827" s="939"/>
      <c r="E6827" s="940"/>
      <c r="F6827" s="941"/>
      <c r="G6827" s="937" t="str">
        <f t="array" ref="G6827">xlookup(F6827,'Internal Staffing Calculator'!E:E,'Internal Staffing Calculator'!C:C,"")</f>
        <v/>
      </c>
      <c r="H6827" s="932" t="str">
        <f t="array" ref="H6827">if(F6827&lt;&gt;"", iferror(index('Internal Staffing Calculator'!B$8:B23500,match(F6827,'Internal Staffing Calculator'!E$8:E23500,0)), "Not In Budget"),"")</f>
        <v/>
      </c>
      <c r="I6827" s="184"/>
      <c r="J6827" s="184"/>
      <c r="K6827" s="184"/>
      <c r="L6827" s="183"/>
    </row>
    <row r="6828">
      <c r="A6828" s="454"/>
      <c r="B6828" s="927"/>
      <c r="C6828" s="580"/>
      <c r="D6828" s="939"/>
      <c r="E6828" s="940"/>
      <c r="F6828" s="941"/>
      <c r="G6828" s="937" t="str">
        <f t="array" ref="G6828">xlookup(F6828,'Internal Staffing Calculator'!E:E,'Internal Staffing Calculator'!C:C,"")</f>
        <v/>
      </c>
      <c r="H6828" s="932" t="str">
        <f t="array" ref="H6828">if(F6828&lt;&gt;"", iferror(index('Internal Staffing Calculator'!B$8:B23500,match(F6828,'Internal Staffing Calculator'!E$8:E23500,0)), "Not In Budget"),"")</f>
        <v/>
      </c>
      <c r="I6828" s="184"/>
      <c r="J6828" s="184"/>
      <c r="K6828" s="184"/>
      <c r="L6828" s="183"/>
    </row>
    <row r="6829">
      <c r="A6829" s="454"/>
      <c r="B6829" s="927"/>
      <c r="C6829" s="580"/>
      <c r="D6829" s="939"/>
      <c r="E6829" s="940"/>
      <c r="F6829" s="941"/>
      <c r="G6829" s="937" t="str">
        <f t="array" ref="G6829">xlookup(F6829,'Internal Staffing Calculator'!E:E,'Internal Staffing Calculator'!C:C,"")</f>
        <v/>
      </c>
      <c r="H6829" s="932" t="str">
        <f t="array" ref="H6829">if(F6829&lt;&gt;"", iferror(index('Internal Staffing Calculator'!B$8:B23500,match(F6829,'Internal Staffing Calculator'!E$8:E23500,0)), "Not In Budget"),"")</f>
        <v/>
      </c>
      <c r="I6829" s="184"/>
      <c r="J6829" s="184"/>
      <c r="K6829" s="184"/>
      <c r="L6829" s="183"/>
    </row>
    <row r="6830">
      <c r="A6830" s="454"/>
      <c r="B6830" s="927"/>
      <c r="C6830" s="580"/>
      <c r="D6830" s="939"/>
      <c r="E6830" s="940"/>
      <c r="F6830" s="941"/>
      <c r="G6830" s="937" t="str">
        <f t="array" ref="G6830">xlookup(F6830,'Internal Staffing Calculator'!E:E,'Internal Staffing Calculator'!C:C,"")</f>
        <v/>
      </c>
      <c r="H6830" s="932" t="str">
        <f t="array" ref="H6830">if(F6830&lt;&gt;"", iferror(index('Internal Staffing Calculator'!B$8:B23500,match(F6830,'Internal Staffing Calculator'!E$8:E23500,0)), "Not In Budget"),"")</f>
        <v/>
      </c>
      <c r="I6830" s="184"/>
      <c r="J6830" s="184"/>
      <c r="K6830" s="184"/>
      <c r="L6830" s="183"/>
    </row>
    <row r="6831">
      <c r="A6831" s="454"/>
      <c r="B6831" s="927"/>
      <c r="C6831" s="580"/>
      <c r="D6831" s="939"/>
      <c r="E6831" s="940"/>
      <c r="F6831" s="941"/>
      <c r="G6831" s="937" t="str">
        <f t="array" ref="G6831">xlookup(F6831,'Internal Staffing Calculator'!E:E,'Internal Staffing Calculator'!C:C,"")</f>
        <v/>
      </c>
      <c r="H6831" s="932" t="str">
        <f t="array" ref="H6831">if(F6831&lt;&gt;"", iferror(index('Internal Staffing Calculator'!B$8:B23500,match(F6831,'Internal Staffing Calculator'!E$8:E23500,0)), "Not In Budget"),"")</f>
        <v/>
      </c>
      <c r="I6831" s="184"/>
      <c r="J6831" s="184"/>
      <c r="K6831" s="184"/>
      <c r="L6831" s="183"/>
    </row>
    <row r="6832">
      <c r="A6832" s="454"/>
      <c r="B6832" s="927"/>
      <c r="C6832" s="580"/>
      <c r="D6832" s="939"/>
      <c r="E6832" s="940"/>
      <c r="F6832" s="941"/>
      <c r="G6832" s="937" t="str">
        <f t="array" ref="G6832">xlookup(F6832,'Internal Staffing Calculator'!E:E,'Internal Staffing Calculator'!C:C,"")</f>
        <v/>
      </c>
      <c r="H6832" s="932" t="str">
        <f t="array" ref="H6832">if(F6832&lt;&gt;"", iferror(index('Internal Staffing Calculator'!B$8:B23500,match(F6832,'Internal Staffing Calculator'!E$8:E23500,0)), "Not In Budget"),"")</f>
        <v/>
      </c>
      <c r="I6832" s="184"/>
      <c r="J6832" s="184"/>
      <c r="K6832" s="184"/>
      <c r="L6832" s="183"/>
    </row>
    <row r="6833">
      <c r="A6833" s="454"/>
      <c r="B6833" s="927"/>
      <c r="C6833" s="580"/>
      <c r="D6833" s="939"/>
      <c r="E6833" s="940"/>
      <c r="F6833" s="941"/>
      <c r="G6833" s="937" t="str">
        <f t="array" ref="G6833">xlookup(F6833,'Internal Staffing Calculator'!E:E,'Internal Staffing Calculator'!C:C,"")</f>
        <v/>
      </c>
      <c r="H6833" s="932" t="str">
        <f t="array" ref="H6833">if(F6833&lt;&gt;"", iferror(index('Internal Staffing Calculator'!B$8:B23500,match(F6833,'Internal Staffing Calculator'!E$8:E23500,0)), "Not In Budget"),"")</f>
        <v/>
      </c>
      <c r="I6833" s="184"/>
      <c r="J6833" s="184"/>
      <c r="K6833" s="184"/>
      <c r="L6833" s="183"/>
    </row>
    <row r="6834">
      <c r="A6834" s="454"/>
      <c r="B6834" s="927"/>
      <c r="C6834" s="580"/>
      <c r="D6834" s="939"/>
      <c r="E6834" s="940"/>
      <c r="F6834" s="941"/>
      <c r="G6834" s="937" t="str">
        <f t="array" ref="G6834">xlookup(F6834,'Internal Staffing Calculator'!E:E,'Internal Staffing Calculator'!C:C,"")</f>
        <v/>
      </c>
      <c r="H6834" s="932" t="str">
        <f t="array" ref="H6834">if(F6834&lt;&gt;"", iferror(index('Internal Staffing Calculator'!B$8:B23500,match(F6834,'Internal Staffing Calculator'!E$8:E23500,0)), "Not In Budget"),"")</f>
        <v/>
      </c>
      <c r="I6834" s="184"/>
      <c r="J6834" s="184"/>
      <c r="K6834" s="184"/>
      <c r="L6834" s="183"/>
    </row>
    <row r="6835">
      <c r="A6835" s="454"/>
      <c r="B6835" s="927"/>
      <c r="C6835" s="580"/>
      <c r="D6835" s="939"/>
      <c r="E6835" s="940"/>
      <c r="F6835" s="941"/>
      <c r="G6835" s="937" t="str">
        <f t="array" ref="G6835">xlookup(F6835,'Internal Staffing Calculator'!E:E,'Internal Staffing Calculator'!C:C,"")</f>
        <v/>
      </c>
      <c r="H6835" s="932" t="str">
        <f t="array" ref="H6835">if(F6835&lt;&gt;"", iferror(index('Internal Staffing Calculator'!B$8:B23500,match(F6835,'Internal Staffing Calculator'!E$8:E23500,0)), "Not In Budget"),"")</f>
        <v/>
      </c>
      <c r="I6835" s="184"/>
      <c r="J6835" s="184"/>
      <c r="K6835" s="184"/>
      <c r="L6835" s="183"/>
    </row>
    <row r="6836">
      <c r="A6836" s="454"/>
      <c r="B6836" s="927"/>
      <c r="C6836" s="580"/>
      <c r="D6836" s="939"/>
      <c r="E6836" s="940"/>
      <c r="F6836" s="941"/>
      <c r="G6836" s="937" t="str">
        <f t="array" ref="G6836">xlookup(F6836,'Internal Staffing Calculator'!E:E,'Internal Staffing Calculator'!C:C,"")</f>
        <v/>
      </c>
      <c r="H6836" s="932" t="str">
        <f t="array" ref="H6836">if(F6836&lt;&gt;"", iferror(index('Internal Staffing Calculator'!B$8:B23500,match(F6836,'Internal Staffing Calculator'!E$8:E23500,0)), "Not In Budget"),"")</f>
        <v/>
      </c>
      <c r="I6836" s="184"/>
      <c r="J6836" s="184"/>
      <c r="K6836" s="184"/>
      <c r="L6836" s="183"/>
    </row>
    <row r="6837">
      <c r="A6837" s="454"/>
      <c r="B6837" s="927"/>
      <c r="C6837" s="580"/>
      <c r="D6837" s="939"/>
      <c r="E6837" s="940"/>
      <c r="F6837" s="941"/>
      <c r="G6837" s="937" t="str">
        <f t="array" ref="G6837">xlookup(F6837,'Internal Staffing Calculator'!E:E,'Internal Staffing Calculator'!C:C,"")</f>
        <v/>
      </c>
      <c r="H6837" s="932" t="str">
        <f t="array" ref="H6837">if(F6837&lt;&gt;"", iferror(index('Internal Staffing Calculator'!B$8:B23500,match(F6837,'Internal Staffing Calculator'!E$8:E23500,0)), "Not In Budget"),"")</f>
        <v/>
      </c>
      <c r="I6837" s="184"/>
      <c r="J6837" s="184"/>
      <c r="K6837" s="184"/>
      <c r="L6837" s="183"/>
    </row>
    <row r="6838">
      <c r="A6838" s="454"/>
      <c r="B6838" s="927"/>
      <c r="C6838" s="580"/>
      <c r="D6838" s="939"/>
      <c r="E6838" s="940"/>
      <c r="F6838" s="941"/>
      <c r="G6838" s="937" t="str">
        <f t="array" ref="G6838">xlookup(F6838,'Internal Staffing Calculator'!E:E,'Internal Staffing Calculator'!C:C,"")</f>
        <v/>
      </c>
      <c r="H6838" s="932" t="str">
        <f t="array" ref="H6838">if(F6838&lt;&gt;"", iferror(index('Internal Staffing Calculator'!B$8:B23500,match(F6838,'Internal Staffing Calculator'!E$8:E23500,0)), "Not In Budget"),"")</f>
        <v/>
      </c>
      <c r="I6838" s="184"/>
      <c r="J6838" s="184"/>
      <c r="K6838" s="184"/>
      <c r="L6838" s="183"/>
    </row>
    <row r="6839">
      <c r="A6839" s="454"/>
      <c r="B6839" s="927"/>
      <c r="C6839" s="580"/>
      <c r="D6839" s="939"/>
      <c r="E6839" s="940"/>
      <c r="F6839" s="941"/>
      <c r="G6839" s="937" t="str">
        <f t="array" ref="G6839">xlookup(F6839,'Internal Staffing Calculator'!E:E,'Internal Staffing Calculator'!C:C,"")</f>
        <v/>
      </c>
      <c r="H6839" s="932" t="str">
        <f t="array" ref="H6839">if(F6839&lt;&gt;"", iferror(index('Internal Staffing Calculator'!B$8:B23500,match(F6839,'Internal Staffing Calculator'!E$8:E23500,0)), "Not In Budget"),"")</f>
        <v/>
      </c>
      <c r="I6839" s="184"/>
      <c r="J6839" s="184"/>
      <c r="K6839" s="184"/>
      <c r="L6839" s="183"/>
    </row>
    <row r="6840">
      <c r="A6840" s="454"/>
      <c r="B6840" s="927"/>
      <c r="C6840" s="580"/>
      <c r="D6840" s="939"/>
      <c r="E6840" s="940"/>
      <c r="F6840" s="941"/>
      <c r="G6840" s="937" t="str">
        <f t="array" ref="G6840">xlookup(F6840,'Internal Staffing Calculator'!E:E,'Internal Staffing Calculator'!C:C,"")</f>
        <v/>
      </c>
      <c r="H6840" s="932" t="str">
        <f t="array" ref="H6840">if(F6840&lt;&gt;"", iferror(index('Internal Staffing Calculator'!B$8:B23500,match(F6840,'Internal Staffing Calculator'!E$8:E23500,0)), "Not In Budget"),"")</f>
        <v/>
      </c>
      <c r="I6840" s="184"/>
      <c r="J6840" s="184"/>
      <c r="K6840" s="184"/>
      <c r="L6840" s="183"/>
    </row>
    <row r="6841">
      <c r="A6841" s="454"/>
      <c r="B6841" s="927"/>
      <c r="C6841" s="580"/>
      <c r="D6841" s="939"/>
      <c r="E6841" s="940"/>
      <c r="F6841" s="941"/>
      <c r="G6841" s="937" t="str">
        <f t="array" ref="G6841">xlookup(F6841,'Internal Staffing Calculator'!E:E,'Internal Staffing Calculator'!C:C,"")</f>
        <v/>
      </c>
      <c r="H6841" s="932" t="str">
        <f t="array" ref="H6841">if(F6841&lt;&gt;"", iferror(index('Internal Staffing Calculator'!B$8:B23500,match(F6841,'Internal Staffing Calculator'!E$8:E23500,0)), "Not In Budget"),"")</f>
        <v/>
      </c>
      <c r="I6841" s="184"/>
      <c r="J6841" s="184"/>
      <c r="K6841" s="184"/>
      <c r="L6841" s="183"/>
    </row>
    <row r="6842">
      <c r="A6842" s="454"/>
      <c r="B6842" s="927"/>
      <c r="C6842" s="580"/>
      <c r="D6842" s="939"/>
      <c r="E6842" s="940"/>
      <c r="F6842" s="941"/>
      <c r="G6842" s="937" t="str">
        <f t="array" ref="G6842">xlookup(F6842,'Internal Staffing Calculator'!E:E,'Internal Staffing Calculator'!C:C,"")</f>
        <v/>
      </c>
      <c r="H6842" s="932" t="str">
        <f t="array" ref="H6842">if(F6842&lt;&gt;"", iferror(index('Internal Staffing Calculator'!B$8:B23500,match(F6842,'Internal Staffing Calculator'!E$8:E23500,0)), "Not In Budget"),"")</f>
        <v/>
      </c>
      <c r="I6842" s="184"/>
      <c r="J6842" s="184"/>
      <c r="K6842" s="184"/>
      <c r="L6842" s="183"/>
    </row>
    <row r="6843">
      <c r="A6843" s="454"/>
      <c r="B6843" s="927"/>
      <c r="C6843" s="580"/>
      <c r="D6843" s="939"/>
      <c r="E6843" s="940"/>
      <c r="F6843" s="941"/>
      <c r="G6843" s="937" t="str">
        <f t="array" ref="G6843">xlookup(F6843,'Internal Staffing Calculator'!E:E,'Internal Staffing Calculator'!C:C,"")</f>
        <v/>
      </c>
      <c r="H6843" s="932" t="str">
        <f t="array" ref="H6843">if(F6843&lt;&gt;"", iferror(index('Internal Staffing Calculator'!B$8:B23500,match(F6843,'Internal Staffing Calculator'!E$8:E23500,0)), "Not In Budget"),"")</f>
        <v/>
      </c>
      <c r="I6843" s="184"/>
      <c r="J6843" s="184"/>
      <c r="K6843" s="184"/>
      <c r="L6843" s="183"/>
    </row>
    <row r="6844">
      <c r="A6844" s="454"/>
      <c r="B6844" s="927"/>
      <c r="C6844" s="580"/>
      <c r="D6844" s="939"/>
      <c r="E6844" s="940"/>
      <c r="F6844" s="941"/>
      <c r="G6844" s="937" t="str">
        <f t="array" ref="G6844">xlookup(F6844,'Internal Staffing Calculator'!E:E,'Internal Staffing Calculator'!C:C,"")</f>
        <v/>
      </c>
      <c r="H6844" s="932" t="str">
        <f t="array" ref="H6844">if(F6844&lt;&gt;"", iferror(index('Internal Staffing Calculator'!B$8:B23500,match(F6844,'Internal Staffing Calculator'!E$8:E23500,0)), "Not In Budget"),"")</f>
        <v/>
      </c>
      <c r="I6844" s="184"/>
      <c r="J6844" s="184"/>
      <c r="K6844" s="184"/>
      <c r="L6844" s="183"/>
    </row>
    <row r="6845">
      <c r="A6845" s="454"/>
      <c r="B6845" s="927"/>
      <c r="C6845" s="580"/>
      <c r="D6845" s="939"/>
      <c r="E6845" s="940"/>
      <c r="F6845" s="941"/>
      <c r="G6845" s="937" t="str">
        <f t="array" ref="G6845">xlookup(F6845,'Internal Staffing Calculator'!E:E,'Internal Staffing Calculator'!C:C,"")</f>
        <v/>
      </c>
      <c r="H6845" s="932" t="str">
        <f t="array" ref="H6845">if(F6845&lt;&gt;"", iferror(index('Internal Staffing Calculator'!B$8:B23500,match(F6845,'Internal Staffing Calculator'!E$8:E23500,0)), "Not In Budget"),"")</f>
        <v/>
      </c>
      <c r="I6845" s="184"/>
      <c r="J6845" s="184"/>
      <c r="K6845" s="184"/>
      <c r="L6845" s="183"/>
    </row>
    <row r="6846">
      <c r="A6846" s="454"/>
      <c r="B6846" s="927"/>
      <c r="C6846" s="580"/>
      <c r="D6846" s="939"/>
      <c r="E6846" s="940"/>
      <c r="F6846" s="941"/>
      <c r="G6846" s="937" t="str">
        <f t="array" ref="G6846">xlookup(F6846,'Internal Staffing Calculator'!E:E,'Internal Staffing Calculator'!C:C,"")</f>
        <v/>
      </c>
      <c r="H6846" s="932" t="str">
        <f t="array" ref="H6846">if(F6846&lt;&gt;"", iferror(index('Internal Staffing Calculator'!B$8:B23500,match(F6846,'Internal Staffing Calculator'!E$8:E23500,0)), "Not In Budget"),"")</f>
        <v/>
      </c>
      <c r="I6846" s="184"/>
      <c r="J6846" s="184"/>
      <c r="K6846" s="184"/>
      <c r="L6846" s="183"/>
    </row>
    <row r="6847">
      <c r="A6847" s="454"/>
      <c r="B6847" s="927"/>
      <c r="C6847" s="580"/>
      <c r="D6847" s="939"/>
      <c r="E6847" s="940"/>
      <c r="F6847" s="941"/>
      <c r="G6847" s="937" t="str">
        <f t="array" ref="G6847">xlookup(F6847,'Internal Staffing Calculator'!E:E,'Internal Staffing Calculator'!C:C,"")</f>
        <v/>
      </c>
      <c r="H6847" s="932" t="str">
        <f t="array" ref="H6847">if(F6847&lt;&gt;"", iferror(index('Internal Staffing Calculator'!B$8:B23500,match(F6847,'Internal Staffing Calculator'!E$8:E23500,0)), "Not In Budget"),"")</f>
        <v/>
      </c>
      <c r="I6847" s="184"/>
      <c r="J6847" s="184"/>
      <c r="K6847" s="184"/>
      <c r="L6847" s="183"/>
    </row>
    <row r="6848">
      <c r="A6848" s="454"/>
      <c r="B6848" s="927"/>
      <c r="C6848" s="580"/>
      <c r="D6848" s="939"/>
      <c r="E6848" s="940"/>
      <c r="F6848" s="941"/>
      <c r="G6848" s="937" t="str">
        <f t="array" ref="G6848">xlookup(F6848,'Internal Staffing Calculator'!E:E,'Internal Staffing Calculator'!C:C,"")</f>
        <v/>
      </c>
      <c r="H6848" s="932" t="str">
        <f t="array" ref="H6848">if(F6848&lt;&gt;"", iferror(index('Internal Staffing Calculator'!B$8:B23500,match(F6848,'Internal Staffing Calculator'!E$8:E23500,0)), "Not In Budget"),"")</f>
        <v/>
      </c>
      <c r="I6848" s="184"/>
      <c r="J6848" s="184"/>
      <c r="K6848" s="184"/>
      <c r="L6848" s="183"/>
    </row>
    <row r="6849">
      <c r="A6849" s="454"/>
      <c r="B6849" s="927"/>
      <c r="C6849" s="580"/>
      <c r="D6849" s="939"/>
      <c r="E6849" s="940"/>
      <c r="F6849" s="941"/>
      <c r="G6849" s="937" t="str">
        <f t="array" ref="G6849">xlookup(F6849,'Internal Staffing Calculator'!E:E,'Internal Staffing Calculator'!C:C,"")</f>
        <v/>
      </c>
      <c r="H6849" s="932" t="str">
        <f t="array" ref="H6849">if(F6849&lt;&gt;"", iferror(index('Internal Staffing Calculator'!B$8:B23500,match(F6849,'Internal Staffing Calculator'!E$8:E23500,0)), "Not In Budget"),"")</f>
        <v/>
      </c>
      <c r="I6849" s="184"/>
      <c r="J6849" s="184"/>
      <c r="K6849" s="184"/>
      <c r="L6849" s="183"/>
    </row>
    <row r="6850">
      <c r="A6850" s="454"/>
      <c r="B6850" s="927"/>
      <c r="C6850" s="580"/>
      <c r="D6850" s="939"/>
      <c r="E6850" s="940"/>
      <c r="F6850" s="941"/>
      <c r="G6850" s="937" t="str">
        <f t="array" ref="G6850">xlookup(F6850,'Internal Staffing Calculator'!E:E,'Internal Staffing Calculator'!C:C,"")</f>
        <v/>
      </c>
      <c r="H6850" s="932" t="str">
        <f t="array" ref="H6850">if(F6850&lt;&gt;"", iferror(index('Internal Staffing Calculator'!B$8:B23500,match(F6850,'Internal Staffing Calculator'!E$8:E23500,0)), "Not In Budget"),"")</f>
        <v/>
      </c>
      <c r="I6850" s="184"/>
      <c r="J6850" s="184"/>
      <c r="K6850" s="184"/>
      <c r="L6850" s="183"/>
    </row>
    <row r="6851">
      <c r="A6851" s="454"/>
      <c r="B6851" s="927"/>
      <c r="C6851" s="580"/>
      <c r="D6851" s="939"/>
      <c r="E6851" s="940"/>
      <c r="F6851" s="941"/>
      <c r="G6851" s="937" t="str">
        <f t="array" ref="G6851">xlookup(F6851,'Internal Staffing Calculator'!E:E,'Internal Staffing Calculator'!C:C,"")</f>
        <v/>
      </c>
      <c r="H6851" s="932" t="str">
        <f t="array" ref="H6851">if(F6851&lt;&gt;"", iferror(index('Internal Staffing Calculator'!B$8:B23500,match(F6851,'Internal Staffing Calculator'!E$8:E23500,0)), "Not In Budget"),"")</f>
        <v/>
      </c>
      <c r="I6851" s="184"/>
      <c r="J6851" s="184"/>
      <c r="K6851" s="184"/>
      <c r="L6851" s="183"/>
    </row>
    <row r="6852">
      <c r="A6852" s="454"/>
      <c r="B6852" s="927"/>
      <c r="C6852" s="580"/>
      <c r="D6852" s="939"/>
      <c r="E6852" s="940"/>
      <c r="F6852" s="941"/>
      <c r="G6852" s="937" t="str">
        <f t="array" ref="G6852">xlookup(F6852,'Internal Staffing Calculator'!E:E,'Internal Staffing Calculator'!C:C,"")</f>
        <v/>
      </c>
      <c r="H6852" s="932" t="str">
        <f t="array" ref="H6852">if(F6852&lt;&gt;"", iferror(index('Internal Staffing Calculator'!B$8:B23500,match(F6852,'Internal Staffing Calculator'!E$8:E23500,0)), "Not In Budget"),"")</f>
        <v/>
      </c>
      <c r="I6852" s="184"/>
      <c r="J6852" s="184"/>
      <c r="K6852" s="184"/>
      <c r="L6852" s="183"/>
    </row>
    <row r="6853">
      <c r="A6853" s="454"/>
      <c r="B6853" s="927"/>
      <c r="C6853" s="580"/>
      <c r="D6853" s="939"/>
      <c r="E6853" s="940"/>
      <c r="F6853" s="941"/>
      <c r="G6853" s="937" t="str">
        <f t="array" ref="G6853">xlookup(F6853,'Internal Staffing Calculator'!E:E,'Internal Staffing Calculator'!C:C,"")</f>
        <v/>
      </c>
      <c r="H6853" s="932" t="str">
        <f t="array" ref="H6853">if(F6853&lt;&gt;"", iferror(index('Internal Staffing Calculator'!B$8:B23500,match(F6853,'Internal Staffing Calculator'!E$8:E23500,0)), "Not In Budget"),"")</f>
        <v/>
      </c>
      <c r="I6853" s="184"/>
      <c r="J6853" s="184"/>
      <c r="K6853" s="184"/>
      <c r="L6853" s="183"/>
    </row>
    <row r="6854">
      <c r="A6854" s="454"/>
      <c r="B6854" s="927"/>
      <c r="C6854" s="580"/>
      <c r="D6854" s="939"/>
      <c r="E6854" s="940"/>
      <c r="F6854" s="941"/>
      <c r="G6854" s="937" t="str">
        <f t="array" ref="G6854">xlookup(F6854,'Internal Staffing Calculator'!E:E,'Internal Staffing Calculator'!C:C,"")</f>
        <v/>
      </c>
      <c r="H6854" s="932" t="str">
        <f t="array" ref="H6854">if(F6854&lt;&gt;"", iferror(index('Internal Staffing Calculator'!B$8:B23500,match(F6854,'Internal Staffing Calculator'!E$8:E23500,0)), "Not In Budget"),"")</f>
        <v/>
      </c>
      <c r="I6854" s="184"/>
      <c r="J6854" s="184"/>
      <c r="K6854" s="184"/>
      <c r="L6854" s="183"/>
    </row>
    <row r="6855">
      <c r="A6855" s="454"/>
      <c r="B6855" s="927"/>
      <c r="C6855" s="580"/>
      <c r="D6855" s="939"/>
      <c r="E6855" s="940"/>
      <c r="F6855" s="941"/>
      <c r="G6855" s="937" t="str">
        <f t="array" ref="G6855">xlookup(F6855,'Internal Staffing Calculator'!E:E,'Internal Staffing Calculator'!C:C,"")</f>
        <v/>
      </c>
      <c r="H6855" s="932" t="str">
        <f t="array" ref="H6855">if(F6855&lt;&gt;"", iferror(index('Internal Staffing Calculator'!B$8:B23500,match(F6855,'Internal Staffing Calculator'!E$8:E23500,0)), "Not In Budget"),"")</f>
        <v/>
      </c>
      <c r="I6855" s="184"/>
      <c r="J6855" s="184"/>
      <c r="K6855" s="184"/>
      <c r="L6855" s="183"/>
    </row>
    <row r="6856">
      <c r="A6856" s="454"/>
      <c r="B6856" s="927"/>
      <c r="C6856" s="580"/>
      <c r="D6856" s="939"/>
      <c r="E6856" s="940"/>
      <c r="F6856" s="941"/>
      <c r="G6856" s="937" t="str">
        <f t="array" ref="G6856">xlookup(F6856,'Internal Staffing Calculator'!E:E,'Internal Staffing Calculator'!C:C,"")</f>
        <v/>
      </c>
      <c r="H6856" s="932" t="str">
        <f t="array" ref="H6856">if(F6856&lt;&gt;"", iferror(index('Internal Staffing Calculator'!B$8:B23500,match(F6856,'Internal Staffing Calculator'!E$8:E23500,0)), "Not In Budget"),"")</f>
        <v/>
      </c>
      <c r="I6856" s="184"/>
      <c r="J6856" s="184"/>
      <c r="K6856" s="184"/>
      <c r="L6856" s="183"/>
    </row>
    <row r="6857">
      <c r="A6857" s="454"/>
      <c r="B6857" s="927"/>
      <c r="C6857" s="580"/>
      <c r="D6857" s="939"/>
      <c r="E6857" s="940"/>
      <c r="F6857" s="941"/>
      <c r="G6857" s="937" t="str">
        <f t="array" ref="G6857">xlookup(F6857,'Internal Staffing Calculator'!E:E,'Internal Staffing Calculator'!C:C,"")</f>
        <v/>
      </c>
      <c r="H6857" s="932" t="str">
        <f t="array" ref="H6857">if(F6857&lt;&gt;"", iferror(index('Internal Staffing Calculator'!B$8:B23500,match(F6857,'Internal Staffing Calculator'!E$8:E23500,0)), "Not In Budget"),"")</f>
        <v/>
      </c>
      <c r="I6857" s="184"/>
      <c r="J6857" s="184"/>
      <c r="K6857" s="184"/>
      <c r="L6857" s="183"/>
    </row>
    <row r="6858">
      <c r="A6858" s="454"/>
      <c r="B6858" s="927"/>
      <c r="C6858" s="580"/>
      <c r="D6858" s="939"/>
      <c r="E6858" s="940"/>
      <c r="F6858" s="941"/>
      <c r="G6858" s="937" t="str">
        <f t="array" ref="G6858">xlookup(F6858,'Internal Staffing Calculator'!E:E,'Internal Staffing Calculator'!C:C,"")</f>
        <v/>
      </c>
      <c r="H6858" s="932" t="str">
        <f t="array" ref="H6858">if(F6858&lt;&gt;"", iferror(index('Internal Staffing Calculator'!B$8:B23500,match(F6858,'Internal Staffing Calculator'!E$8:E23500,0)), "Not In Budget"),"")</f>
        <v/>
      </c>
      <c r="I6858" s="184"/>
      <c r="J6858" s="184"/>
      <c r="K6858" s="184"/>
      <c r="L6858" s="183"/>
    </row>
    <row r="6859">
      <c r="A6859" s="454"/>
      <c r="B6859" s="927"/>
      <c r="C6859" s="580"/>
      <c r="D6859" s="939"/>
      <c r="E6859" s="940"/>
      <c r="F6859" s="941"/>
      <c r="G6859" s="937" t="str">
        <f t="array" ref="G6859">xlookup(F6859,'Internal Staffing Calculator'!E:E,'Internal Staffing Calculator'!C:C,"")</f>
        <v/>
      </c>
      <c r="H6859" s="932" t="str">
        <f t="array" ref="H6859">if(F6859&lt;&gt;"", iferror(index('Internal Staffing Calculator'!B$8:B23500,match(F6859,'Internal Staffing Calculator'!E$8:E23500,0)), "Not In Budget"),"")</f>
        <v/>
      </c>
      <c r="I6859" s="184"/>
      <c r="J6859" s="184"/>
      <c r="K6859" s="184"/>
      <c r="L6859" s="183"/>
    </row>
    <row r="6860">
      <c r="A6860" s="454"/>
      <c r="B6860" s="927"/>
      <c r="C6860" s="580"/>
      <c r="D6860" s="939"/>
      <c r="E6860" s="940"/>
      <c r="F6860" s="941"/>
      <c r="G6860" s="937" t="str">
        <f t="array" ref="G6860">xlookup(F6860,'Internal Staffing Calculator'!E:E,'Internal Staffing Calculator'!C:C,"")</f>
        <v/>
      </c>
      <c r="H6860" s="932" t="str">
        <f t="array" ref="H6860">if(F6860&lt;&gt;"", iferror(index('Internal Staffing Calculator'!B$8:B23500,match(F6860,'Internal Staffing Calculator'!E$8:E23500,0)), "Not In Budget"),"")</f>
        <v/>
      </c>
      <c r="I6860" s="184"/>
      <c r="J6860" s="184"/>
      <c r="K6860" s="184"/>
      <c r="L6860" s="183"/>
    </row>
    <row r="6861">
      <c r="A6861" s="454"/>
      <c r="B6861" s="927"/>
      <c r="C6861" s="580"/>
      <c r="D6861" s="939"/>
      <c r="E6861" s="940"/>
      <c r="F6861" s="941"/>
      <c r="G6861" s="937" t="str">
        <f t="array" ref="G6861">xlookup(F6861,'Internal Staffing Calculator'!E:E,'Internal Staffing Calculator'!C:C,"")</f>
        <v/>
      </c>
      <c r="H6861" s="932" t="str">
        <f t="array" ref="H6861">if(F6861&lt;&gt;"", iferror(index('Internal Staffing Calculator'!B$8:B23500,match(F6861,'Internal Staffing Calculator'!E$8:E23500,0)), "Not In Budget"),"")</f>
        <v/>
      </c>
      <c r="I6861" s="184"/>
      <c r="J6861" s="184"/>
      <c r="K6861" s="184"/>
      <c r="L6861" s="183"/>
    </row>
    <row r="6862">
      <c r="A6862" s="454"/>
      <c r="B6862" s="927"/>
      <c r="C6862" s="580"/>
      <c r="D6862" s="939"/>
      <c r="E6862" s="940"/>
      <c r="F6862" s="941"/>
      <c r="G6862" s="937" t="str">
        <f t="array" ref="G6862">xlookup(F6862,'Internal Staffing Calculator'!E:E,'Internal Staffing Calculator'!C:C,"")</f>
        <v/>
      </c>
      <c r="H6862" s="932" t="str">
        <f t="array" ref="H6862">if(F6862&lt;&gt;"", iferror(index('Internal Staffing Calculator'!B$8:B23500,match(F6862,'Internal Staffing Calculator'!E$8:E23500,0)), "Not In Budget"),"")</f>
        <v/>
      </c>
      <c r="I6862" s="184"/>
      <c r="J6862" s="184"/>
      <c r="K6862" s="184"/>
      <c r="L6862" s="183"/>
    </row>
    <row r="6863">
      <c r="A6863" s="454"/>
      <c r="B6863" s="927"/>
      <c r="C6863" s="580"/>
      <c r="D6863" s="939"/>
      <c r="E6863" s="940"/>
      <c r="F6863" s="941"/>
      <c r="G6863" s="937" t="str">
        <f t="array" ref="G6863">xlookup(F6863,'Internal Staffing Calculator'!E:E,'Internal Staffing Calculator'!C:C,"")</f>
        <v/>
      </c>
      <c r="H6863" s="932" t="str">
        <f t="array" ref="H6863">if(F6863&lt;&gt;"", iferror(index('Internal Staffing Calculator'!B$8:B23500,match(F6863,'Internal Staffing Calculator'!E$8:E23500,0)), "Not In Budget"),"")</f>
        <v/>
      </c>
      <c r="I6863" s="184"/>
      <c r="J6863" s="184"/>
      <c r="K6863" s="184"/>
      <c r="L6863" s="183"/>
    </row>
    <row r="6864">
      <c r="A6864" s="454"/>
      <c r="B6864" s="927"/>
      <c r="C6864" s="580"/>
      <c r="D6864" s="939"/>
      <c r="E6864" s="940"/>
      <c r="F6864" s="941"/>
      <c r="G6864" s="937" t="str">
        <f t="array" ref="G6864">xlookup(F6864,'Internal Staffing Calculator'!E:E,'Internal Staffing Calculator'!C:C,"")</f>
        <v/>
      </c>
      <c r="H6864" s="932" t="str">
        <f t="array" ref="H6864">if(F6864&lt;&gt;"", iferror(index('Internal Staffing Calculator'!B$8:B23500,match(F6864,'Internal Staffing Calculator'!E$8:E23500,0)), "Not In Budget"),"")</f>
        <v/>
      </c>
      <c r="I6864" s="184"/>
      <c r="J6864" s="184"/>
      <c r="K6864" s="184"/>
      <c r="L6864" s="183"/>
    </row>
    <row r="6865">
      <c r="A6865" s="454"/>
      <c r="B6865" s="927"/>
      <c r="C6865" s="580"/>
      <c r="D6865" s="939"/>
      <c r="E6865" s="940"/>
      <c r="F6865" s="941"/>
      <c r="G6865" s="937" t="str">
        <f t="array" ref="G6865">xlookup(F6865,'Internal Staffing Calculator'!E:E,'Internal Staffing Calculator'!C:C,"")</f>
        <v/>
      </c>
      <c r="H6865" s="932" t="str">
        <f t="array" ref="H6865">if(F6865&lt;&gt;"", iferror(index('Internal Staffing Calculator'!B$8:B23500,match(F6865,'Internal Staffing Calculator'!E$8:E23500,0)), "Not In Budget"),"")</f>
        <v/>
      </c>
      <c r="I6865" s="184"/>
      <c r="J6865" s="184"/>
      <c r="K6865" s="184"/>
      <c r="L6865" s="183"/>
    </row>
    <row r="6866">
      <c r="A6866" s="454"/>
      <c r="B6866" s="927"/>
      <c r="C6866" s="580"/>
      <c r="D6866" s="939"/>
      <c r="E6866" s="940"/>
      <c r="F6866" s="941"/>
      <c r="G6866" s="937" t="str">
        <f t="array" ref="G6866">xlookup(F6866,'Internal Staffing Calculator'!E:E,'Internal Staffing Calculator'!C:C,"")</f>
        <v/>
      </c>
      <c r="H6866" s="932" t="str">
        <f t="array" ref="H6866">if(F6866&lt;&gt;"", iferror(index('Internal Staffing Calculator'!B$8:B23500,match(F6866,'Internal Staffing Calculator'!E$8:E23500,0)), "Not In Budget"),"")</f>
        <v/>
      </c>
      <c r="I6866" s="184"/>
      <c r="J6866" s="184"/>
      <c r="K6866" s="184"/>
      <c r="L6866" s="183"/>
    </row>
    <row r="6867">
      <c r="A6867" s="454"/>
      <c r="B6867" s="927"/>
      <c r="C6867" s="580"/>
      <c r="D6867" s="939"/>
      <c r="E6867" s="940"/>
      <c r="F6867" s="941"/>
      <c r="G6867" s="937" t="str">
        <f t="array" ref="G6867">xlookup(F6867,'Internal Staffing Calculator'!E:E,'Internal Staffing Calculator'!C:C,"")</f>
        <v/>
      </c>
      <c r="H6867" s="932" t="str">
        <f t="array" ref="H6867">if(F6867&lt;&gt;"", iferror(index('Internal Staffing Calculator'!B$8:B23500,match(F6867,'Internal Staffing Calculator'!E$8:E23500,0)), "Not In Budget"),"")</f>
        <v/>
      </c>
      <c r="I6867" s="184"/>
      <c r="J6867" s="184"/>
      <c r="K6867" s="184"/>
      <c r="L6867" s="183"/>
    </row>
    <row r="6868">
      <c r="A6868" s="454"/>
      <c r="B6868" s="927"/>
      <c r="C6868" s="580"/>
      <c r="D6868" s="939"/>
      <c r="E6868" s="940"/>
      <c r="F6868" s="941"/>
      <c r="G6868" s="937" t="str">
        <f t="array" ref="G6868">xlookup(F6868,'Internal Staffing Calculator'!E:E,'Internal Staffing Calculator'!C:C,"")</f>
        <v/>
      </c>
      <c r="H6868" s="932" t="str">
        <f t="array" ref="H6868">if(F6868&lt;&gt;"", iferror(index('Internal Staffing Calculator'!B$8:B23500,match(F6868,'Internal Staffing Calculator'!E$8:E23500,0)), "Not In Budget"),"")</f>
        <v/>
      </c>
      <c r="I6868" s="184"/>
      <c r="J6868" s="184"/>
      <c r="K6868" s="184"/>
      <c r="L6868" s="183"/>
    </row>
    <row r="6869">
      <c r="A6869" s="454"/>
      <c r="B6869" s="927"/>
      <c r="C6869" s="580"/>
      <c r="D6869" s="939"/>
      <c r="E6869" s="940"/>
      <c r="F6869" s="941"/>
      <c r="G6869" s="937" t="str">
        <f t="array" ref="G6869">xlookup(F6869,'Internal Staffing Calculator'!E:E,'Internal Staffing Calculator'!C:C,"")</f>
        <v/>
      </c>
      <c r="H6869" s="932" t="str">
        <f t="array" ref="H6869">if(F6869&lt;&gt;"", iferror(index('Internal Staffing Calculator'!B$8:B23500,match(F6869,'Internal Staffing Calculator'!E$8:E23500,0)), "Not In Budget"),"")</f>
        <v/>
      </c>
      <c r="I6869" s="184"/>
      <c r="J6869" s="184"/>
      <c r="K6869" s="184"/>
      <c r="L6869" s="183"/>
    </row>
    <row r="6870">
      <c r="A6870" s="454"/>
      <c r="B6870" s="927"/>
      <c r="C6870" s="580"/>
      <c r="D6870" s="939"/>
      <c r="E6870" s="940"/>
      <c r="F6870" s="941"/>
      <c r="G6870" s="937" t="str">
        <f t="array" ref="G6870">xlookup(F6870,'Internal Staffing Calculator'!E:E,'Internal Staffing Calculator'!C:C,"")</f>
        <v/>
      </c>
      <c r="H6870" s="932" t="str">
        <f t="array" ref="H6870">if(F6870&lt;&gt;"", iferror(index('Internal Staffing Calculator'!B$8:B23500,match(F6870,'Internal Staffing Calculator'!E$8:E23500,0)), "Not In Budget"),"")</f>
        <v/>
      </c>
      <c r="I6870" s="184"/>
      <c r="J6870" s="184"/>
      <c r="K6870" s="184"/>
      <c r="L6870" s="183"/>
    </row>
    <row r="6871">
      <c r="A6871" s="454"/>
      <c r="B6871" s="927"/>
      <c r="C6871" s="580"/>
      <c r="D6871" s="939"/>
      <c r="E6871" s="940"/>
      <c r="F6871" s="941"/>
      <c r="G6871" s="937" t="str">
        <f t="array" ref="G6871">xlookup(F6871,'Internal Staffing Calculator'!E:E,'Internal Staffing Calculator'!C:C,"")</f>
        <v/>
      </c>
      <c r="H6871" s="932" t="str">
        <f t="array" ref="H6871">if(F6871&lt;&gt;"", iferror(index('Internal Staffing Calculator'!B$8:B23500,match(F6871,'Internal Staffing Calculator'!E$8:E23500,0)), "Not In Budget"),"")</f>
        <v/>
      </c>
      <c r="I6871" s="184"/>
      <c r="J6871" s="184"/>
      <c r="K6871" s="184"/>
      <c r="L6871" s="183"/>
    </row>
    <row r="6872">
      <c r="A6872" s="454"/>
      <c r="B6872" s="927"/>
      <c r="C6872" s="580"/>
      <c r="D6872" s="939"/>
      <c r="E6872" s="940"/>
      <c r="F6872" s="941"/>
      <c r="G6872" s="937" t="str">
        <f t="array" ref="G6872">xlookup(F6872,'Internal Staffing Calculator'!E:E,'Internal Staffing Calculator'!C:C,"")</f>
        <v/>
      </c>
      <c r="H6872" s="932" t="str">
        <f t="array" ref="H6872">if(F6872&lt;&gt;"", iferror(index('Internal Staffing Calculator'!B$8:B23500,match(F6872,'Internal Staffing Calculator'!E$8:E23500,0)), "Not In Budget"),"")</f>
        <v/>
      </c>
      <c r="I6872" s="184"/>
      <c r="J6872" s="184"/>
      <c r="K6872" s="184"/>
      <c r="L6872" s="183"/>
    </row>
    <row r="6873">
      <c r="A6873" s="454"/>
      <c r="B6873" s="927"/>
      <c r="C6873" s="580"/>
      <c r="D6873" s="939"/>
      <c r="E6873" s="940"/>
      <c r="F6873" s="941"/>
      <c r="G6873" s="937" t="str">
        <f t="array" ref="G6873">xlookup(F6873,'Internal Staffing Calculator'!E:E,'Internal Staffing Calculator'!C:C,"")</f>
        <v/>
      </c>
      <c r="H6873" s="932" t="str">
        <f t="array" ref="H6873">if(F6873&lt;&gt;"", iferror(index('Internal Staffing Calculator'!B$8:B23500,match(F6873,'Internal Staffing Calculator'!E$8:E23500,0)), "Not In Budget"),"")</f>
        <v/>
      </c>
      <c r="I6873" s="184"/>
      <c r="J6873" s="184"/>
      <c r="K6873" s="184"/>
      <c r="L6873" s="183"/>
    </row>
    <row r="6874">
      <c r="A6874" s="454"/>
      <c r="B6874" s="927"/>
      <c r="C6874" s="580"/>
      <c r="D6874" s="939"/>
      <c r="E6874" s="940"/>
      <c r="F6874" s="941"/>
      <c r="G6874" s="937" t="str">
        <f t="array" ref="G6874">xlookup(F6874,'Internal Staffing Calculator'!E:E,'Internal Staffing Calculator'!C:C,"")</f>
        <v/>
      </c>
      <c r="H6874" s="932" t="str">
        <f t="array" ref="H6874">if(F6874&lt;&gt;"", iferror(index('Internal Staffing Calculator'!B$8:B23500,match(F6874,'Internal Staffing Calculator'!E$8:E23500,0)), "Not In Budget"),"")</f>
        <v/>
      </c>
      <c r="I6874" s="184"/>
      <c r="J6874" s="184"/>
      <c r="K6874" s="184"/>
      <c r="L6874" s="183"/>
    </row>
    <row r="6875">
      <c r="A6875" s="454"/>
      <c r="B6875" s="927"/>
      <c r="C6875" s="580"/>
      <c r="D6875" s="939"/>
      <c r="E6875" s="940"/>
      <c r="F6875" s="941"/>
      <c r="G6875" s="937" t="str">
        <f t="array" ref="G6875">xlookup(F6875,'Internal Staffing Calculator'!E:E,'Internal Staffing Calculator'!C:C,"")</f>
        <v/>
      </c>
      <c r="H6875" s="932" t="str">
        <f t="array" ref="H6875">if(F6875&lt;&gt;"", iferror(index('Internal Staffing Calculator'!B$8:B23500,match(F6875,'Internal Staffing Calculator'!E$8:E23500,0)), "Not In Budget"),"")</f>
        <v/>
      </c>
      <c r="I6875" s="184"/>
      <c r="J6875" s="184"/>
      <c r="K6875" s="184"/>
      <c r="L6875" s="183"/>
    </row>
    <row r="6876">
      <c r="A6876" s="454"/>
      <c r="B6876" s="927"/>
      <c r="C6876" s="580"/>
      <c r="D6876" s="939"/>
      <c r="E6876" s="940"/>
      <c r="F6876" s="941"/>
      <c r="G6876" s="937" t="str">
        <f t="array" ref="G6876">xlookup(F6876,'Internal Staffing Calculator'!E:E,'Internal Staffing Calculator'!C:C,"")</f>
        <v/>
      </c>
      <c r="H6876" s="932" t="str">
        <f t="array" ref="H6876">if(F6876&lt;&gt;"", iferror(index('Internal Staffing Calculator'!B$8:B23500,match(F6876,'Internal Staffing Calculator'!E$8:E23500,0)), "Not In Budget"),"")</f>
        <v/>
      </c>
      <c r="I6876" s="184"/>
      <c r="J6876" s="184"/>
      <c r="K6876" s="184"/>
      <c r="L6876" s="183"/>
    </row>
    <row r="6877">
      <c r="A6877" s="454"/>
      <c r="B6877" s="927"/>
      <c r="C6877" s="580"/>
      <c r="D6877" s="939"/>
      <c r="E6877" s="940"/>
      <c r="F6877" s="941"/>
      <c r="G6877" s="937" t="str">
        <f t="array" ref="G6877">xlookup(F6877,'Internal Staffing Calculator'!E:E,'Internal Staffing Calculator'!C:C,"")</f>
        <v/>
      </c>
      <c r="H6877" s="932" t="str">
        <f t="array" ref="H6877">if(F6877&lt;&gt;"", iferror(index('Internal Staffing Calculator'!B$8:B23500,match(F6877,'Internal Staffing Calculator'!E$8:E23500,0)), "Not In Budget"),"")</f>
        <v/>
      </c>
      <c r="I6877" s="184"/>
      <c r="J6877" s="184"/>
      <c r="K6877" s="184"/>
      <c r="L6877" s="183"/>
    </row>
    <row r="6878">
      <c r="A6878" s="454"/>
      <c r="B6878" s="927"/>
      <c r="C6878" s="580"/>
      <c r="D6878" s="939"/>
      <c r="E6878" s="940"/>
      <c r="F6878" s="941"/>
      <c r="G6878" s="937" t="str">
        <f t="array" ref="G6878">xlookup(F6878,'Internal Staffing Calculator'!E:E,'Internal Staffing Calculator'!C:C,"")</f>
        <v/>
      </c>
      <c r="H6878" s="932" t="str">
        <f t="array" ref="H6878">if(F6878&lt;&gt;"", iferror(index('Internal Staffing Calculator'!B$8:B23500,match(F6878,'Internal Staffing Calculator'!E$8:E23500,0)), "Not In Budget"),"")</f>
        <v/>
      </c>
      <c r="I6878" s="184"/>
      <c r="J6878" s="184"/>
      <c r="K6878" s="184"/>
      <c r="L6878" s="183"/>
    </row>
    <row r="6879">
      <c r="A6879" s="454"/>
      <c r="B6879" s="927"/>
      <c r="C6879" s="580"/>
      <c r="D6879" s="939"/>
      <c r="E6879" s="940"/>
      <c r="F6879" s="941"/>
      <c r="G6879" s="937" t="str">
        <f t="array" ref="G6879">xlookup(F6879,'Internal Staffing Calculator'!E:E,'Internal Staffing Calculator'!C:C,"")</f>
        <v/>
      </c>
      <c r="H6879" s="932" t="str">
        <f t="array" ref="H6879">if(F6879&lt;&gt;"", iferror(index('Internal Staffing Calculator'!B$8:B23500,match(F6879,'Internal Staffing Calculator'!E$8:E23500,0)), "Not In Budget"),"")</f>
        <v/>
      </c>
      <c r="I6879" s="184"/>
      <c r="J6879" s="184"/>
      <c r="K6879" s="184"/>
      <c r="L6879" s="183"/>
    </row>
    <row r="6880">
      <c r="A6880" s="454"/>
      <c r="B6880" s="927"/>
      <c r="C6880" s="580"/>
      <c r="D6880" s="939"/>
      <c r="E6880" s="940"/>
      <c r="F6880" s="941"/>
      <c r="G6880" s="937" t="str">
        <f t="array" ref="G6880">xlookup(F6880,'Internal Staffing Calculator'!E:E,'Internal Staffing Calculator'!C:C,"")</f>
        <v/>
      </c>
      <c r="H6880" s="932" t="str">
        <f t="array" ref="H6880">if(F6880&lt;&gt;"", iferror(index('Internal Staffing Calculator'!B$8:B23500,match(F6880,'Internal Staffing Calculator'!E$8:E23500,0)), "Not In Budget"),"")</f>
        <v/>
      </c>
      <c r="I6880" s="184"/>
      <c r="J6880" s="184"/>
      <c r="K6880" s="184"/>
      <c r="L6880" s="183"/>
    </row>
    <row r="6881">
      <c r="A6881" s="454"/>
      <c r="B6881" s="927"/>
      <c r="C6881" s="580"/>
      <c r="D6881" s="939"/>
      <c r="E6881" s="940"/>
      <c r="F6881" s="941"/>
      <c r="G6881" s="937" t="str">
        <f t="array" ref="G6881">xlookup(F6881,'Internal Staffing Calculator'!E:E,'Internal Staffing Calculator'!C:C,"")</f>
        <v/>
      </c>
      <c r="H6881" s="932" t="str">
        <f t="array" ref="H6881">if(F6881&lt;&gt;"", iferror(index('Internal Staffing Calculator'!B$8:B23500,match(F6881,'Internal Staffing Calculator'!E$8:E23500,0)), "Not In Budget"),"")</f>
        <v/>
      </c>
      <c r="I6881" s="184"/>
      <c r="J6881" s="184"/>
      <c r="K6881" s="184"/>
      <c r="L6881" s="183"/>
    </row>
    <row r="6882">
      <c r="A6882" s="454"/>
      <c r="B6882" s="927"/>
      <c r="C6882" s="580"/>
      <c r="D6882" s="939"/>
      <c r="E6882" s="940"/>
      <c r="F6882" s="941"/>
      <c r="G6882" s="937" t="str">
        <f t="array" ref="G6882">xlookup(F6882,'Internal Staffing Calculator'!E:E,'Internal Staffing Calculator'!C:C,"")</f>
        <v/>
      </c>
      <c r="H6882" s="932" t="str">
        <f t="array" ref="H6882">if(F6882&lt;&gt;"", iferror(index('Internal Staffing Calculator'!B$8:B23500,match(F6882,'Internal Staffing Calculator'!E$8:E23500,0)), "Not In Budget"),"")</f>
        <v/>
      </c>
      <c r="I6882" s="184"/>
      <c r="J6882" s="184"/>
      <c r="K6882" s="184"/>
      <c r="L6882" s="183"/>
    </row>
    <row r="6883">
      <c r="A6883" s="454"/>
      <c r="B6883" s="927"/>
      <c r="C6883" s="580"/>
      <c r="D6883" s="939"/>
      <c r="E6883" s="940"/>
      <c r="F6883" s="941"/>
      <c r="G6883" s="937" t="str">
        <f t="array" ref="G6883">xlookup(F6883,'Internal Staffing Calculator'!E:E,'Internal Staffing Calculator'!C:C,"")</f>
        <v/>
      </c>
      <c r="H6883" s="932" t="str">
        <f t="array" ref="H6883">if(F6883&lt;&gt;"", iferror(index('Internal Staffing Calculator'!B$8:B23500,match(F6883,'Internal Staffing Calculator'!E$8:E23500,0)), "Not In Budget"),"")</f>
        <v/>
      </c>
      <c r="I6883" s="184"/>
      <c r="J6883" s="184"/>
      <c r="K6883" s="184"/>
      <c r="L6883" s="183"/>
    </row>
    <row r="6884">
      <c r="A6884" s="454"/>
      <c r="B6884" s="927"/>
      <c r="C6884" s="580"/>
      <c r="D6884" s="939"/>
      <c r="E6884" s="940"/>
      <c r="F6884" s="941"/>
      <c r="G6884" s="937" t="str">
        <f t="array" ref="G6884">xlookup(F6884,'Internal Staffing Calculator'!E:E,'Internal Staffing Calculator'!C:C,"")</f>
        <v/>
      </c>
      <c r="H6884" s="932" t="str">
        <f t="array" ref="H6884">if(F6884&lt;&gt;"", iferror(index('Internal Staffing Calculator'!B$8:B23500,match(F6884,'Internal Staffing Calculator'!E$8:E23500,0)), "Not In Budget"),"")</f>
        <v/>
      </c>
      <c r="I6884" s="184"/>
      <c r="J6884" s="184"/>
      <c r="K6884" s="184"/>
      <c r="L6884" s="183"/>
    </row>
    <row r="6885">
      <c r="A6885" s="454"/>
      <c r="B6885" s="927"/>
      <c r="C6885" s="580"/>
      <c r="D6885" s="939"/>
      <c r="E6885" s="940"/>
      <c r="F6885" s="941"/>
      <c r="G6885" s="937" t="str">
        <f t="array" ref="G6885">xlookup(F6885,'Internal Staffing Calculator'!E:E,'Internal Staffing Calculator'!C:C,"")</f>
        <v/>
      </c>
      <c r="H6885" s="932" t="str">
        <f t="array" ref="H6885">if(F6885&lt;&gt;"", iferror(index('Internal Staffing Calculator'!B$8:B23500,match(F6885,'Internal Staffing Calculator'!E$8:E23500,0)), "Not In Budget"),"")</f>
        <v/>
      </c>
      <c r="I6885" s="184"/>
      <c r="J6885" s="184"/>
      <c r="K6885" s="184"/>
      <c r="L6885" s="183"/>
    </row>
    <row r="6886">
      <c r="A6886" s="454"/>
      <c r="B6886" s="927"/>
      <c r="C6886" s="580"/>
      <c r="D6886" s="939"/>
      <c r="E6886" s="940"/>
      <c r="F6886" s="941"/>
      <c r="G6886" s="937" t="str">
        <f t="array" ref="G6886">xlookup(F6886,'Internal Staffing Calculator'!E:E,'Internal Staffing Calculator'!C:C,"")</f>
        <v/>
      </c>
      <c r="H6886" s="932" t="str">
        <f t="array" ref="H6886">if(F6886&lt;&gt;"", iferror(index('Internal Staffing Calculator'!B$8:B23500,match(F6886,'Internal Staffing Calculator'!E$8:E23500,0)), "Not In Budget"),"")</f>
        <v/>
      </c>
      <c r="I6886" s="184"/>
      <c r="J6886" s="184"/>
      <c r="K6886" s="184"/>
      <c r="L6886" s="183"/>
    </row>
    <row r="6887">
      <c r="A6887" s="454"/>
      <c r="B6887" s="927"/>
      <c r="C6887" s="580"/>
      <c r="D6887" s="939"/>
      <c r="E6887" s="940"/>
      <c r="F6887" s="941"/>
      <c r="G6887" s="937" t="str">
        <f t="array" ref="G6887">xlookup(F6887,'Internal Staffing Calculator'!E:E,'Internal Staffing Calculator'!C:C,"")</f>
        <v/>
      </c>
      <c r="H6887" s="932" t="str">
        <f t="array" ref="H6887">if(F6887&lt;&gt;"", iferror(index('Internal Staffing Calculator'!B$8:B23500,match(F6887,'Internal Staffing Calculator'!E$8:E23500,0)), "Not In Budget"),"")</f>
        <v/>
      </c>
      <c r="I6887" s="184"/>
      <c r="J6887" s="184"/>
      <c r="K6887" s="184"/>
      <c r="L6887" s="183"/>
    </row>
    <row r="6888">
      <c r="A6888" s="454"/>
      <c r="B6888" s="927"/>
      <c r="C6888" s="580"/>
      <c r="D6888" s="939"/>
      <c r="E6888" s="940"/>
      <c r="F6888" s="941"/>
      <c r="G6888" s="937" t="str">
        <f t="array" ref="G6888">xlookup(F6888,'Internal Staffing Calculator'!E:E,'Internal Staffing Calculator'!C:C,"")</f>
        <v/>
      </c>
      <c r="H6888" s="932" t="str">
        <f t="array" ref="H6888">if(F6888&lt;&gt;"", iferror(index('Internal Staffing Calculator'!B$8:B23500,match(F6888,'Internal Staffing Calculator'!E$8:E23500,0)), "Not In Budget"),"")</f>
        <v/>
      </c>
      <c r="I6888" s="184"/>
      <c r="J6888" s="184"/>
      <c r="K6888" s="184"/>
      <c r="L6888" s="183"/>
    </row>
    <row r="6889">
      <c r="A6889" s="454"/>
      <c r="B6889" s="927"/>
      <c r="C6889" s="580"/>
      <c r="D6889" s="939"/>
      <c r="E6889" s="940"/>
      <c r="F6889" s="941"/>
      <c r="G6889" s="937" t="str">
        <f t="array" ref="G6889">xlookup(F6889,'Internal Staffing Calculator'!E:E,'Internal Staffing Calculator'!C:C,"")</f>
        <v/>
      </c>
      <c r="H6889" s="932" t="str">
        <f t="array" ref="H6889">if(F6889&lt;&gt;"", iferror(index('Internal Staffing Calculator'!B$8:B23500,match(F6889,'Internal Staffing Calculator'!E$8:E23500,0)), "Not In Budget"),"")</f>
        <v/>
      </c>
      <c r="I6889" s="184"/>
      <c r="J6889" s="184"/>
      <c r="K6889" s="184"/>
      <c r="L6889" s="183"/>
    </row>
    <row r="6890">
      <c r="A6890" s="454"/>
      <c r="B6890" s="927"/>
      <c r="C6890" s="580"/>
      <c r="D6890" s="939"/>
      <c r="E6890" s="940"/>
      <c r="F6890" s="941"/>
      <c r="G6890" s="937" t="str">
        <f t="array" ref="G6890">xlookup(F6890,'Internal Staffing Calculator'!E:E,'Internal Staffing Calculator'!C:C,"")</f>
        <v/>
      </c>
      <c r="H6890" s="932" t="str">
        <f t="array" ref="H6890">if(F6890&lt;&gt;"", iferror(index('Internal Staffing Calculator'!B$8:B23500,match(F6890,'Internal Staffing Calculator'!E$8:E23500,0)), "Not In Budget"),"")</f>
        <v/>
      </c>
      <c r="I6890" s="184"/>
      <c r="J6890" s="184"/>
      <c r="K6890" s="184"/>
      <c r="L6890" s="183"/>
    </row>
    <row r="6891">
      <c r="A6891" s="454"/>
      <c r="B6891" s="927"/>
      <c r="C6891" s="580"/>
      <c r="D6891" s="939"/>
      <c r="E6891" s="940"/>
      <c r="F6891" s="941"/>
      <c r="G6891" s="937" t="str">
        <f t="array" ref="G6891">xlookup(F6891,'Internal Staffing Calculator'!E:E,'Internal Staffing Calculator'!C:C,"")</f>
        <v/>
      </c>
      <c r="H6891" s="932" t="str">
        <f t="array" ref="H6891">if(F6891&lt;&gt;"", iferror(index('Internal Staffing Calculator'!B$8:B23500,match(F6891,'Internal Staffing Calculator'!E$8:E23500,0)), "Not In Budget"),"")</f>
        <v/>
      </c>
      <c r="I6891" s="184"/>
      <c r="J6891" s="184"/>
      <c r="K6891" s="184"/>
      <c r="L6891" s="183"/>
    </row>
    <row r="6892">
      <c r="A6892" s="454"/>
      <c r="B6892" s="927"/>
      <c r="C6892" s="580"/>
      <c r="D6892" s="939"/>
      <c r="E6892" s="940"/>
      <c r="F6892" s="941"/>
      <c r="G6892" s="937" t="str">
        <f t="array" ref="G6892">xlookup(F6892,'Internal Staffing Calculator'!E:E,'Internal Staffing Calculator'!C:C,"")</f>
        <v/>
      </c>
      <c r="H6892" s="932" t="str">
        <f t="array" ref="H6892">if(F6892&lt;&gt;"", iferror(index('Internal Staffing Calculator'!B$8:B23500,match(F6892,'Internal Staffing Calculator'!E$8:E23500,0)), "Not In Budget"),"")</f>
        <v/>
      </c>
      <c r="I6892" s="184"/>
      <c r="J6892" s="184"/>
      <c r="K6892" s="184"/>
      <c r="L6892" s="183"/>
    </row>
    <row r="6893">
      <c r="A6893" s="454"/>
      <c r="B6893" s="927"/>
      <c r="C6893" s="580"/>
      <c r="D6893" s="939"/>
      <c r="E6893" s="940"/>
      <c r="F6893" s="941"/>
      <c r="G6893" s="937" t="str">
        <f t="array" ref="G6893">xlookup(F6893,'Internal Staffing Calculator'!E:E,'Internal Staffing Calculator'!C:C,"")</f>
        <v/>
      </c>
      <c r="H6893" s="932" t="str">
        <f t="array" ref="H6893">if(F6893&lt;&gt;"", iferror(index('Internal Staffing Calculator'!B$8:B23500,match(F6893,'Internal Staffing Calculator'!E$8:E23500,0)), "Not In Budget"),"")</f>
        <v/>
      </c>
      <c r="I6893" s="184"/>
      <c r="J6893" s="184"/>
      <c r="K6893" s="184"/>
      <c r="L6893" s="183"/>
    </row>
    <row r="6894">
      <c r="A6894" s="454"/>
      <c r="B6894" s="927"/>
      <c r="C6894" s="580"/>
      <c r="D6894" s="939"/>
      <c r="E6894" s="940"/>
      <c r="F6894" s="941"/>
      <c r="G6894" s="937" t="str">
        <f t="array" ref="G6894">xlookup(F6894,'Internal Staffing Calculator'!E:E,'Internal Staffing Calculator'!C:C,"")</f>
        <v/>
      </c>
      <c r="H6894" s="932" t="str">
        <f t="array" ref="H6894">if(F6894&lt;&gt;"", iferror(index('Internal Staffing Calculator'!B$8:B23500,match(F6894,'Internal Staffing Calculator'!E$8:E23500,0)), "Not In Budget"),"")</f>
        <v/>
      </c>
      <c r="I6894" s="184"/>
      <c r="J6894" s="184"/>
      <c r="K6894" s="184"/>
      <c r="L6894" s="183"/>
    </row>
    <row r="6895">
      <c r="A6895" s="454"/>
      <c r="B6895" s="927"/>
      <c r="C6895" s="580"/>
      <c r="D6895" s="939"/>
      <c r="E6895" s="940"/>
      <c r="F6895" s="941"/>
      <c r="G6895" s="937" t="str">
        <f t="array" ref="G6895">xlookup(F6895,'Internal Staffing Calculator'!E:E,'Internal Staffing Calculator'!C:C,"")</f>
        <v/>
      </c>
      <c r="H6895" s="932" t="str">
        <f t="array" ref="H6895">if(F6895&lt;&gt;"", iferror(index('Internal Staffing Calculator'!B$8:B23500,match(F6895,'Internal Staffing Calculator'!E$8:E23500,0)), "Not In Budget"),"")</f>
        <v/>
      </c>
      <c r="I6895" s="184"/>
      <c r="J6895" s="184"/>
      <c r="K6895" s="184"/>
      <c r="L6895" s="183"/>
    </row>
    <row r="6896">
      <c r="A6896" s="454"/>
      <c r="B6896" s="927"/>
      <c r="C6896" s="580"/>
      <c r="D6896" s="939"/>
      <c r="E6896" s="940"/>
      <c r="F6896" s="941"/>
      <c r="G6896" s="937" t="str">
        <f t="array" ref="G6896">xlookup(F6896,'Internal Staffing Calculator'!E:E,'Internal Staffing Calculator'!C:C,"")</f>
        <v/>
      </c>
      <c r="H6896" s="932" t="str">
        <f t="array" ref="H6896">if(F6896&lt;&gt;"", iferror(index('Internal Staffing Calculator'!B$8:B23500,match(F6896,'Internal Staffing Calculator'!E$8:E23500,0)), "Not In Budget"),"")</f>
        <v/>
      </c>
      <c r="I6896" s="184"/>
      <c r="J6896" s="184"/>
      <c r="K6896" s="184"/>
      <c r="L6896" s="183"/>
    </row>
    <row r="6897">
      <c r="A6897" s="454"/>
      <c r="B6897" s="927"/>
      <c r="C6897" s="580"/>
      <c r="D6897" s="939"/>
      <c r="E6897" s="940"/>
      <c r="F6897" s="941"/>
      <c r="G6897" s="937" t="str">
        <f t="array" ref="G6897">xlookup(F6897,'Internal Staffing Calculator'!E:E,'Internal Staffing Calculator'!C:C,"")</f>
        <v/>
      </c>
      <c r="H6897" s="932" t="str">
        <f t="array" ref="H6897">if(F6897&lt;&gt;"", iferror(index('Internal Staffing Calculator'!B$8:B23500,match(F6897,'Internal Staffing Calculator'!E$8:E23500,0)), "Not In Budget"),"")</f>
        <v/>
      </c>
      <c r="I6897" s="184"/>
      <c r="J6897" s="184"/>
      <c r="K6897" s="184"/>
      <c r="L6897" s="183"/>
    </row>
    <row r="6898">
      <c r="A6898" s="454"/>
      <c r="B6898" s="927"/>
      <c r="C6898" s="580"/>
      <c r="D6898" s="939"/>
      <c r="E6898" s="940"/>
      <c r="F6898" s="941"/>
      <c r="G6898" s="937" t="str">
        <f t="array" ref="G6898">xlookup(F6898,'Internal Staffing Calculator'!E:E,'Internal Staffing Calculator'!C:C,"")</f>
        <v/>
      </c>
      <c r="H6898" s="932" t="str">
        <f t="array" ref="H6898">if(F6898&lt;&gt;"", iferror(index('Internal Staffing Calculator'!B$8:B23500,match(F6898,'Internal Staffing Calculator'!E$8:E23500,0)), "Not In Budget"),"")</f>
        <v/>
      </c>
      <c r="I6898" s="184"/>
      <c r="J6898" s="184"/>
      <c r="K6898" s="184"/>
      <c r="L6898" s="183"/>
    </row>
    <row r="6899">
      <c r="A6899" s="454"/>
      <c r="B6899" s="927"/>
      <c r="C6899" s="580"/>
      <c r="D6899" s="939"/>
      <c r="E6899" s="940"/>
      <c r="F6899" s="941"/>
      <c r="G6899" s="937" t="str">
        <f t="array" ref="G6899">xlookup(F6899,'Internal Staffing Calculator'!E:E,'Internal Staffing Calculator'!C:C,"")</f>
        <v/>
      </c>
      <c r="H6899" s="932" t="str">
        <f t="array" ref="H6899">if(F6899&lt;&gt;"", iferror(index('Internal Staffing Calculator'!B$8:B23500,match(F6899,'Internal Staffing Calculator'!E$8:E23500,0)), "Not In Budget"),"")</f>
        <v/>
      </c>
      <c r="I6899" s="184"/>
      <c r="J6899" s="184"/>
      <c r="K6899" s="184"/>
      <c r="L6899" s="183"/>
    </row>
    <row r="6900">
      <c r="A6900" s="454"/>
      <c r="B6900" s="927"/>
      <c r="C6900" s="580"/>
      <c r="D6900" s="939"/>
      <c r="E6900" s="940"/>
      <c r="F6900" s="941"/>
      <c r="G6900" s="937" t="str">
        <f t="array" ref="G6900">xlookup(F6900,'Internal Staffing Calculator'!E:E,'Internal Staffing Calculator'!C:C,"")</f>
        <v/>
      </c>
      <c r="H6900" s="932" t="str">
        <f t="array" ref="H6900">if(F6900&lt;&gt;"", iferror(index('Internal Staffing Calculator'!B$8:B23500,match(F6900,'Internal Staffing Calculator'!E$8:E23500,0)), "Not In Budget"),"")</f>
        <v/>
      </c>
      <c r="I6900" s="184"/>
      <c r="J6900" s="184"/>
      <c r="K6900" s="184"/>
      <c r="L6900" s="183"/>
    </row>
    <row r="6901">
      <c r="A6901" s="454"/>
      <c r="B6901" s="927"/>
      <c r="C6901" s="580"/>
      <c r="D6901" s="939"/>
      <c r="E6901" s="940"/>
      <c r="F6901" s="941"/>
      <c r="G6901" s="937" t="str">
        <f t="array" ref="G6901">xlookup(F6901,'Internal Staffing Calculator'!E:E,'Internal Staffing Calculator'!C:C,"")</f>
        <v/>
      </c>
      <c r="H6901" s="932" t="str">
        <f t="array" ref="H6901">if(F6901&lt;&gt;"", iferror(index('Internal Staffing Calculator'!B$8:B23500,match(F6901,'Internal Staffing Calculator'!E$8:E23500,0)), "Not In Budget"),"")</f>
        <v/>
      </c>
      <c r="I6901" s="184"/>
      <c r="J6901" s="184"/>
      <c r="K6901" s="184"/>
      <c r="L6901" s="183"/>
    </row>
    <row r="6902">
      <c r="A6902" s="454"/>
      <c r="B6902" s="927"/>
      <c r="C6902" s="580"/>
      <c r="D6902" s="939"/>
      <c r="E6902" s="940"/>
      <c r="F6902" s="941"/>
      <c r="G6902" s="937" t="str">
        <f t="array" ref="G6902">xlookup(F6902,'Internal Staffing Calculator'!E:E,'Internal Staffing Calculator'!C:C,"")</f>
        <v/>
      </c>
      <c r="H6902" s="932" t="str">
        <f t="array" ref="H6902">if(F6902&lt;&gt;"", iferror(index('Internal Staffing Calculator'!B$8:B23500,match(F6902,'Internal Staffing Calculator'!E$8:E23500,0)), "Not In Budget"),"")</f>
        <v/>
      </c>
      <c r="I6902" s="184"/>
      <c r="J6902" s="184"/>
      <c r="K6902" s="184"/>
      <c r="L6902" s="183"/>
    </row>
    <row r="6903">
      <c r="A6903" s="454"/>
      <c r="B6903" s="927"/>
      <c r="C6903" s="580"/>
      <c r="D6903" s="939"/>
      <c r="E6903" s="940"/>
      <c r="F6903" s="941"/>
      <c r="G6903" s="937" t="str">
        <f t="array" ref="G6903">xlookup(F6903,'Internal Staffing Calculator'!E:E,'Internal Staffing Calculator'!C:C,"")</f>
        <v/>
      </c>
      <c r="H6903" s="932" t="str">
        <f t="array" ref="H6903">if(F6903&lt;&gt;"", iferror(index('Internal Staffing Calculator'!B$8:B23500,match(F6903,'Internal Staffing Calculator'!E$8:E23500,0)), "Not In Budget"),"")</f>
        <v/>
      </c>
      <c r="I6903" s="184"/>
      <c r="J6903" s="184"/>
      <c r="K6903" s="184"/>
      <c r="L6903" s="183"/>
    </row>
    <row r="6904">
      <c r="A6904" s="454"/>
      <c r="B6904" s="927"/>
      <c r="C6904" s="580"/>
      <c r="D6904" s="939"/>
      <c r="E6904" s="940"/>
      <c r="F6904" s="941"/>
      <c r="G6904" s="937" t="str">
        <f t="array" ref="G6904">xlookup(F6904,'Internal Staffing Calculator'!E:E,'Internal Staffing Calculator'!C:C,"")</f>
        <v/>
      </c>
      <c r="H6904" s="932" t="str">
        <f t="array" ref="H6904">if(F6904&lt;&gt;"", iferror(index('Internal Staffing Calculator'!B$8:B23500,match(F6904,'Internal Staffing Calculator'!E$8:E23500,0)), "Not In Budget"),"")</f>
        <v/>
      </c>
      <c r="I6904" s="184"/>
      <c r="J6904" s="184"/>
      <c r="K6904" s="184"/>
      <c r="L6904" s="183"/>
    </row>
    <row r="6905">
      <c r="A6905" s="454"/>
      <c r="B6905" s="927"/>
      <c r="C6905" s="580"/>
      <c r="D6905" s="939"/>
      <c r="E6905" s="940"/>
      <c r="F6905" s="941"/>
      <c r="G6905" s="937" t="str">
        <f t="array" ref="G6905">xlookup(F6905,'Internal Staffing Calculator'!E:E,'Internal Staffing Calculator'!C:C,"")</f>
        <v/>
      </c>
      <c r="H6905" s="932" t="str">
        <f t="array" ref="H6905">if(F6905&lt;&gt;"", iferror(index('Internal Staffing Calculator'!B$8:B23500,match(F6905,'Internal Staffing Calculator'!E$8:E23500,0)), "Not In Budget"),"")</f>
        <v/>
      </c>
      <c r="I6905" s="184"/>
      <c r="J6905" s="184"/>
      <c r="K6905" s="184"/>
      <c r="L6905" s="183"/>
    </row>
    <row r="6906">
      <c r="A6906" s="454"/>
      <c r="B6906" s="927"/>
      <c r="C6906" s="580"/>
      <c r="D6906" s="939"/>
      <c r="E6906" s="940"/>
      <c r="F6906" s="941"/>
      <c r="G6906" s="937" t="str">
        <f t="array" ref="G6906">xlookup(F6906,'Internal Staffing Calculator'!E:E,'Internal Staffing Calculator'!C:C,"")</f>
        <v/>
      </c>
      <c r="H6906" s="932" t="str">
        <f t="array" ref="H6906">if(F6906&lt;&gt;"", iferror(index('Internal Staffing Calculator'!B$8:B23500,match(F6906,'Internal Staffing Calculator'!E$8:E23500,0)), "Not In Budget"),"")</f>
        <v/>
      </c>
      <c r="I6906" s="184"/>
      <c r="J6906" s="184"/>
      <c r="K6906" s="184"/>
      <c r="L6906" s="183"/>
    </row>
    <row r="6907">
      <c r="A6907" s="454"/>
      <c r="B6907" s="927"/>
      <c r="C6907" s="580"/>
      <c r="D6907" s="939"/>
      <c r="E6907" s="940"/>
      <c r="F6907" s="941"/>
      <c r="G6907" s="937" t="str">
        <f t="array" ref="G6907">xlookup(F6907,'Internal Staffing Calculator'!E:E,'Internal Staffing Calculator'!C:C,"")</f>
        <v/>
      </c>
      <c r="H6907" s="932" t="str">
        <f t="array" ref="H6907">if(F6907&lt;&gt;"", iferror(index('Internal Staffing Calculator'!B$8:B23500,match(F6907,'Internal Staffing Calculator'!E$8:E23500,0)), "Not In Budget"),"")</f>
        <v/>
      </c>
      <c r="I6907" s="184"/>
      <c r="J6907" s="184"/>
      <c r="K6907" s="184"/>
      <c r="L6907" s="183"/>
    </row>
    <row r="6908">
      <c r="A6908" s="454"/>
      <c r="B6908" s="927"/>
      <c r="C6908" s="580"/>
      <c r="D6908" s="939"/>
      <c r="E6908" s="940"/>
      <c r="F6908" s="941"/>
      <c r="G6908" s="937" t="str">
        <f t="array" ref="G6908">xlookup(F6908,'Internal Staffing Calculator'!E:E,'Internal Staffing Calculator'!C:C,"")</f>
        <v/>
      </c>
      <c r="H6908" s="932" t="str">
        <f t="array" ref="H6908">if(F6908&lt;&gt;"", iferror(index('Internal Staffing Calculator'!B$8:B23500,match(F6908,'Internal Staffing Calculator'!E$8:E23500,0)), "Not In Budget"),"")</f>
        <v/>
      </c>
      <c r="I6908" s="184"/>
      <c r="J6908" s="184"/>
      <c r="K6908" s="184"/>
      <c r="L6908" s="183"/>
    </row>
    <row r="6909">
      <c r="A6909" s="454"/>
      <c r="B6909" s="927"/>
      <c r="C6909" s="580"/>
      <c r="D6909" s="939"/>
      <c r="E6909" s="940"/>
      <c r="F6909" s="941"/>
      <c r="G6909" s="937" t="str">
        <f t="array" ref="G6909">xlookup(F6909,'Internal Staffing Calculator'!E:E,'Internal Staffing Calculator'!C:C,"")</f>
        <v/>
      </c>
      <c r="H6909" s="932" t="str">
        <f t="array" ref="H6909">if(F6909&lt;&gt;"", iferror(index('Internal Staffing Calculator'!B$8:B23500,match(F6909,'Internal Staffing Calculator'!E$8:E23500,0)), "Not In Budget"),"")</f>
        <v/>
      </c>
      <c r="I6909" s="184"/>
      <c r="J6909" s="184"/>
      <c r="K6909" s="184"/>
      <c r="L6909" s="183"/>
    </row>
    <row r="6910">
      <c r="A6910" s="454"/>
      <c r="B6910" s="927"/>
      <c r="C6910" s="580"/>
      <c r="D6910" s="939"/>
      <c r="E6910" s="940"/>
      <c r="F6910" s="941"/>
      <c r="G6910" s="937" t="str">
        <f t="array" ref="G6910">xlookup(F6910,'Internal Staffing Calculator'!E:E,'Internal Staffing Calculator'!C:C,"")</f>
        <v/>
      </c>
      <c r="H6910" s="932" t="str">
        <f t="array" ref="H6910">if(F6910&lt;&gt;"", iferror(index('Internal Staffing Calculator'!B$8:B23500,match(F6910,'Internal Staffing Calculator'!E$8:E23500,0)), "Not In Budget"),"")</f>
        <v/>
      </c>
      <c r="I6910" s="184"/>
      <c r="J6910" s="184"/>
      <c r="K6910" s="184"/>
      <c r="L6910" s="183"/>
    </row>
    <row r="6911">
      <c r="A6911" s="454"/>
      <c r="B6911" s="927"/>
      <c r="C6911" s="580"/>
      <c r="D6911" s="939"/>
      <c r="E6911" s="940"/>
      <c r="F6911" s="941"/>
      <c r="G6911" s="937" t="str">
        <f t="array" ref="G6911">xlookup(F6911,'Internal Staffing Calculator'!E:E,'Internal Staffing Calculator'!C:C,"")</f>
        <v/>
      </c>
      <c r="H6911" s="932" t="str">
        <f t="array" ref="H6911">if(F6911&lt;&gt;"", iferror(index('Internal Staffing Calculator'!B$8:B23500,match(F6911,'Internal Staffing Calculator'!E$8:E23500,0)), "Not In Budget"),"")</f>
        <v/>
      </c>
      <c r="I6911" s="184"/>
      <c r="J6911" s="184"/>
      <c r="K6911" s="184"/>
      <c r="L6911" s="183"/>
    </row>
    <row r="6912">
      <c r="A6912" s="454"/>
      <c r="B6912" s="927"/>
      <c r="C6912" s="580"/>
      <c r="D6912" s="939"/>
      <c r="E6912" s="940"/>
      <c r="F6912" s="941"/>
      <c r="G6912" s="937" t="str">
        <f t="array" ref="G6912">xlookup(F6912,'Internal Staffing Calculator'!E:E,'Internal Staffing Calculator'!C:C,"")</f>
        <v/>
      </c>
      <c r="H6912" s="932" t="str">
        <f t="array" ref="H6912">if(F6912&lt;&gt;"", iferror(index('Internal Staffing Calculator'!B$8:B23500,match(F6912,'Internal Staffing Calculator'!E$8:E23500,0)), "Not In Budget"),"")</f>
        <v/>
      </c>
      <c r="I6912" s="184"/>
      <c r="J6912" s="184"/>
      <c r="K6912" s="184"/>
      <c r="L6912" s="183"/>
    </row>
    <row r="6913">
      <c r="A6913" s="454"/>
      <c r="B6913" s="927"/>
      <c r="C6913" s="580"/>
      <c r="D6913" s="939"/>
      <c r="E6913" s="940"/>
      <c r="F6913" s="941"/>
      <c r="G6913" s="937" t="str">
        <f t="array" ref="G6913">xlookup(F6913,'Internal Staffing Calculator'!E:E,'Internal Staffing Calculator'!C:C,"")</f>
        <v/>
      </c>
      <c r="H6913" s="932" t="str">
        <f t="array" ref="H6913">if(F6913&lt;&gt;"", iferror(index('Internal Staffing Calculator'!B$8:B23500,match(F6913,'Internal Staffing Calculator'!E$8:E23500,0)), "Not In Budget"),"")</f>
        <v/>
      </c>
      <c r="I6913" s="184"/>
      <c r="J6913" s="184"/>
      <c r="K6913" s="184"/>
      <c r="L6913" s="183"/>
    </row>
    <row r="6914">
      <c r="A6914" s="454"/>
      <c r="B6914" s="927"/>
      <c r="C6914" s="580"/>
      <c r="D6914" s="939"/>
      <c r="E6914" s="940"/>
      <c r="F6914" s="941"/>
      <c r="G6914" s="937" t="str">
        <f t="array" ref="G6914">xlookup(F6914,'Internal Staffing Calculator'!E:E,'Internal Staffing Calculator'!C:C,"")</f>
        <v/>
      </c>
      <c r="H6914" s="932" t="str">
        <f t="array" ref="H6914">if(F6914&lt;&gt;"", iferror(index('Internal Staffing Calculator'!B$8:B23500,match(F6914,'Internal Staffing Calculator'!E$8:E23500,0)), "Not In Budget"),"")</f>
        <v/>
      </c>
      <c r="I6914" s="184"/>
      <c r="J6914" s="184"/>
      <c r="K6914" s="184"/>
      <c r="L6914" s="183"/>
    </row>
    <row r="6915">
      <c r="A6915" s="454"/>
      <c r="B6915" s="927"/>
      <c r="C6915" s="580"/>
      <c r="D6915" s="939"/>
      <c r="E6915" s="940"/>
      <c r="F6915" s="941"/>
      <c r="G6915" s="937" t="str">
        <f t="array" ref="G6915">xlookup(F6915,'Internal Staffing Calculator'!E:E,'Internal Staffing Calculator'!C:C,"")</f>
        <v/>
      </c>
      <c r="H6915" s="932" t="str">
        <f t="array" ref="H6915">if(F6915&lt;&gt;"", iferror(index('Internal Staffing Calculator'!B$8:B23500,match(F6915,'Internal Staffing Calculator'!E$8:E23500,0)), "Not In Budget"),"")</f>
        <v/>
      </c>
      <c r="I6915" s="184"/>
      <c r="J6915" s="184"/>
      <c r="K6915" s="184"/>
      <c r="L6915" s="183"/>
    </row>
    <row r="6916">
      <c r="A6916" s="454"/>
      <c r="B6916" s="927"/>
      <c r="C6916" s="580"/>
      <c r="D6916" s="939"/>
      <c r="E6916" s="940"/>
      <c r="F6916" s="941"/>
      <c r="G6916" s="937" t="str">
        <f t="array" ref="G6916">xlookup(F6916,'Internal Staffing Calculator'!E:E,'Internal Staffing Calculator'!C:C,"")</f>
        <v/>
      </c>
      <c r="H6916" s="932" t="str">
        <f t="array" ref="H6916">if(F6916&lt;&gt;"", iferror(index('Internal Staffing Calculator'!B$8:B23500,match(F6916,'Internal Staffing Calculator'!E$8:E23500,0)), "Not In Budget"),"")</f>
        <v/>
      </c>
      <c r="I6916" s="184"/>
      <c r="J6916" s="184"/>
      <c r="K6916" s="184"/>
      <c r="L6916" s="183"/>
    </row>
    <row r="6917">
      <c r="A6917" s="454"/>
      <c r="B6917" s="927"/>
      <c r="C6917" s="580"/>
      <c r="D6917" s="939"/>
      <c r="E6917" s="940"/>
      <c r="F6917" s="941"/>
      <c r="G6917" s="937" t="str">
        <f t="array" ref="G6917">xlookup(F6917,'Internal Staffing Calculator'!E:E,'Internal Staffing Calculator'!C:C,"")</f>
        <v/>
      </c>
      <c r="H6917" s="932" t="str">
        <f t="array" ref="H6917">if(F6917&lt;&gt;"", iferror(index('Internal Staffing Calculator'!B$8:B23500,match(F6917,'Internal Staffing Calculator'!E$8:E23500,0)), "Not In Budget"),"")</f>
        <v/>
      </c>
      <c r="I6917" s="184"/>
      <c r="J6917" s="184"/>
      <c r="K6917" s="184"/>
      <c r="L6917" s="183"/>
    </row>
    <row r="6918">
      <c r="A6918" s="454"/>
      <c r="B6918" s="927"/>
      <c r="C6918" s="580"/>
      <c r="D6918" s="939"/>
      <c r="E6918" s="940"/>
      <c r="F6918" s="941"/>
      <c r="G6918" s="937" t="str">
        <f t="array" ref="G6918">xlookup(F6918,'Internal Staffing Calculator'!E:E,'Internal Staffing Calculator'!C:C,"")</f>
        <v/>
      </c>
      <c r="H6918" s="932" t="str">
        <f t="array" ref="H6918">if(F6918&lt;&gt;"", iferror(index('Internal Staffing Calculator'!B$8:B23500,match(F6918,'Internal Staffing Calculator'!E$8:E23500,0)), "Not In Budget"),"")</f>
        <v/>
      </c>
      <c r="I6918" s="184"/>
      <c r="J6918" s="184"/>
      <c r="K6918" s="184"/>
      <c r="L6918" s="183"/>
    </row>
    <row r="6919">
      <c r="A6919" s="454"/>
      <c r="B6919" s="927"/>
      <c r="C6919" s="580"/>
      <c r="D6919" s="939"/>
      <c r="E6919" s="940"/>
      <c r="F6919" s="941"/>
      <c r="G6919" s="937" t="str">
        <f t="array" ref="G6919">xlookup(F6919,'Internal Staffing Calculator'!E:E,'Internal Staffing Calculator'!C:C,"")</f>
        <v/>
      </c>
      <c r="H6919" s="932" t="str">
        <f t="array" ref="H6919">if(F6919&lt;&gt;"", iferror(index('Internal Staffing Calculator'!B$8:B23500,match(F6919,'Internal Staffing Calculator'!E$8:E23500,0)), "Not In Budget"),"")</f>
        <v/>
      </c>
      <c r="I6919" s="184"/>
      <c r="J6919" s="184"/>
      <c r="K6919" s="184"/>
      <c r="L6919" s="183"/>
    </row>
    <row r="6920">
      <c r="A6920" s="454"/>
      <c r="B6920" s="927"/>
      <c r="C6920" s="580"/>
      <c r="D6920" s="939"/>
      <c r="E6920" s="940"/>
      <c r="F6920" s="941"/>
      <c r="G6920" s="937" t="str">
        <f t="array" ref="G6920">xlookup(F6920,'Internal Staffing Calculator'!E:E,'Internal Staffing Calculator'!C:C,"")</f>
        <v/>
      </c>
      <c r="H6920" s="932" t="str">
        <f t="array" ref="H6920">if(F6920&lt;&gt;"", iferror(index('Internal Staffing Calculator'!B$8:B23500,match(F6920,'Internal Staffing Calculator'!E$8:E23500,0)), "Not In Budget"),"")</f>
        <v/>
      </c>
      <c r="I6920" s="184"/>
      <c r="J6920" s="184"/>
      <c r="K6920" s="184"/>
      <c r="L6920" s="183"/>
    </row>
    <row r="6921">
      <c r="A6921" s="454"/>
      <c r="B6921" s="927"/>
      <c r="C6921" s="580"/>
      <c r="D6921" s="939"/>
      <c r="E6921" s="940"/>
      <c r="F6921" s="941"/>
      <c r="G6921" s="937" t="str">
        <f t="array" ref="G6921">xlookup(F6921,'Internal Staffing Calculator'!E:E,'Internal Staffing Calculator'!C:C,"")</f>
        <v/>
      </c>
      <c r="H6921" s="932" t="str">
        <f t="array" ref="H6921">if(F6921&lt;&gt;"", iferror(index('Internal Staffing Calculator'!B$8:B23500,match(F6921,'Internal Staffing Calculator'!E$8:E23500,0)), "Not In Budget"),"")</f>
        <v/>
      </c>
      <c r="I6921" s="184"/>
      <c r="J6921" s="184"/>
      <c r="K6921" s="184"/>
      <c r="L6921" s="183"/>
    </row>
    <row r="6922">
      <c r="A6922" s="454"/>
      <c r="B6922" s="927"/>
      <c r="C6922" s="580"/>
      <c r="D6922" s="939"/>
      <c r="E6922" s="940"/>
      <c r="F6922" s="941"/>
      <c r="G6922" s="937" t="str">
        <f t="array" ref="G6922">xlookup(F6922,'Internal Staffing Calculator'!E:E,'Internal Staffing Calculator'!C:C,"")</f>
        <v/>
      </c>
      <c r="H6922" s="932" t="str">
        <f t="array" ref="H6922">if(F6922&lt;&gt;"", iferror(index('Internal Staffing Calculator'!B$8:B23500,match(F6922,'Internal Staffing Calculator'!E$8:E23500,0)), "Not In Budget"),"")</f>
        <v/>
      </c>
      <c r="I6922" s="184"/>
      <c r="J6922" s="184"/>
      <c r="K6922" s="184"/>
      <c r="L6922" s="183"/>
    </row>
    <row r="6923">
      <c r="A6923" s="454"/>
      <c r="B6923" s="927"/>
      <c r="C6923" s="580"/>
      <c r="D6923" s="939"/>
      <c r="E6923" s="940"/>
      <c r="F6923" s="941"/>
      <c r="G6923" s="937" t="str">
        <f t="array" ref="G6923">xlookup(F6923,'Internal Staffing Calculator'!E:E,'Internal Staffing Calculator'!C:C,"")</f>
        <v/>
      </c>
      <c r="H6923" s="932" t="str">
        <f t="array" ref="H6923">if(F6923&lt;&gt;"", iferror(index('Internal Staffing Calculator'!B$8:B23500,match(F6923,'Internal Staffing Calculator'!E$8:E23500,0)), "Not In Budget"),"")</f>
        <v/>
      </c>
      <c r="I6923" s="184"/>
      <c r="J6923" s="184"/>
      <c r="K6923" s="184"/>
      <c r="L6923" s="183"/>
    </row>
    <row r="6924">
      <c r="A6924" s="454"/>
      <c r="B6924" s="927"/>
      <c r="C6924" s="580"/>
      <c r="D6924" s="939"/>
      <c r="E6924" s="940"/>
      <c r="F6924" s="941"/>
      <c r="G6924" s="937" t="str">
        <f t="array" ref="G6924">xlookup(F6924,'Internal Staffing Calculator'!E:E,'Internal Staffing Calculator'!C:C,"")</f>
        <v/>
      </c>
      <c r="H6924" s="932" t="str">
        <f t="array" ref="H6924">if(F6924&lt;&gt;"", iferror(index('Internal Staffing Calculator'!B$8:B23500,match(F6924,'Internal Staffing Calculator'!E$8:E23500,0)), "Not In Budget"),"")</f>
        <v/>
      </c>
      <c r="I6924" s="184"/>
      <c r="J6924" s="184"/>
      <c r="K6924" s="184"/>
      <c r="L6924" s="183"/>
    </row>
    <row r="6925">
      <c r="A6925" s="454"/>
      <c r="B6925" s="927"/>
      <c r="C6925" s="580"/>
      <c r="D6925" s="939"/>
      <c r="E6925" s="940"/>
      <c r="F6925" s="941"/>
      <c r="G6925" s="937" t="str">
        <f t="array" ref="G6925">xlookup(F6925,'Internal Staffing Calculator'!E:E,'Internal Staffing Calculator'!C:C,"")</f>
        <v/>
      </c>
      <c r="H6925" s="932" t="str">
        <f t="array" ref="H6925">if(F6925&lt;&gt;"", iferror(index('Internal Staffing Calculator'!B$8:B23500,match(F6925,'Internal Staffing Calculator'!E$8:E23500,0)), "Not In Budget"),"")</f>
        <v/>
      </c>
      <c r="I6925" s="184"/>
      <c r="J6925" s="184"/>
      <c r="K6925" s="184"/>
      <c r="L6925" s="183"/>
    </row>
    <row r="6926">
      <c r="A6926" s="454"/>
      <c r="B6926" s="927"/>
      <c r="C6926" s="580"/>
      <c r="D6926" s="939"/>
      <c r="E6926" s="940"/>
      <c r="F6926" s="941"/>
      <c r="G6926" s="937" t="str">
        <f t="array" ref="G6926">xlookup(F6926,'Internal Staffing Calculator'!E:E,'Internal Staffing Calculator'!C:C,"")</f>
        <v/>
      </c>
      <c r="H6926" s="932" t="str">
        <f t="array" ref="H6926">if(F6926&lt;&gt;"", iferror(index('Internal Staffing Calculator'!B$8:B23500,match(F6926,'Internal Staffing Calculator'!E$8:E23500,0)), "Not In Budget"),"")</f>
        <v/>
      </c>
      <c r="I6926" s="184"/>
      <c r="J6926" s="184"/>
      <c r="K6926" s="184"/>
      <c r="L6926" s="183"/>
    </row>
    <row r="6927">
      <c r="A6927" s="454"/>
      <c r="B6927" s="927"/>
      <c r="C6927" s="580"/>
      <c r="D6927" s="939"/>
      <c r="E6927" s="940"/>
      <c r="F6927" s="941"/>
      <c r="G6927" s="937" t="str">
        <f t="array" ref="G6927">xlookup(F6927,'Internal Staffing Calculator'!E:E,'Internal Staffing Calculator'!C:C,"")</f>
        <v/>
      </c>
      <c r="H6927" s="932" t="str">
        <f t="array" ref="H6927">if(F6927&lt;&gt;"", iferror(index('Internal Staffing Calculator'!B$8:B23500,match(F6927,'Internal Staffing Calculator'!E$8:E23500,0)), "Not In Budget"),"")</f>
        <v/>
      </c>
      <c r="I6927" s="184"/>
      <c r="J6927" s="184"/>
      <c r="K6927" s="184"/>
      <c r="L6927" s="183"/>
    </row>
    <row r="6928">
      <c r="A6928" s="454"/>
      <c r="B6928" s="927"/>
      <c r="C6928" s="580"/>
      <c r="D6928" s="939"/>
      <c r="E6928" s="940"/>
      <c r="F6928" s="941"/>
      <c r="G6928" s="937" t="str">
        <f t="array" ref="G6928">xlookup(F6928,'Internal Staffing Calculator'!E:E,'Internal Staffing Calculator'!C:C,"")</f>
        <v/>
      </c>
      <c r="H6928" s="932" t="str">
        <f t="array" ref="H6928">if(F6928&lt;&gt;"", iferror(index('Internal Staffing Calculator'!B$8:B23500,match(F6928,'Internal Staffing Calculator'!E$8:E23500,0)), "Not In Budget"),"")</f>
        <v/>
      </c>
      <c r="I6928" s="184"/>
      <c r="J6928" s="184"/>
      <c r="K6928" s="184"/>
      <c r="L6928" s="183"/>
    </row>
    <row r="6929">
      <c r="A6929" s="454"/>
      <c r="B6929" s="927"/>
      <c r="C6929" s="580"/>
      <c r="D6929" s="939"/>
      <c r="E6929" s="940"/>
      <c r="F6929" s="941"/>
      <c r="G6929" s="937" t="str">
        <f t="array" ref="G6929">xlookup(F6929,'Internal Staffing Calculator'!E:E,'Internal Staffing Calculator'!C:C,"")</f>
        <v/>
      </c>
      <c r="H6929" s="932" t="str">
        <f t="array" ref="H6929">if(F6929&lt;&gt;"", iferror(index('Internal Staffing Calculator'!B$8:B23500,match(F6929,'Internal Staffing Calculator'!E$8:E23500,0)), "Not In Budget"),"")</f>
        <v/>
      </c>
      <c r="I6929" s="184"/>
      <c r="J6929" s="184"/>
      <c r="K6929" s="184"/>
      <c r="L6929" s="183"/>
    </row>
    <row r="6930">
      <c r="A6930" s="454"/>
      <c r="B6930" s="927"/>
      <c r="C6930" s="580"/>
      <c r="D6930" s="939"/>
      <c r="E6930" s="940"/>
      <c r="F6930" s="941"/>
      <c r="G6930" s="937" t="str">
        <f t="array" ref="G6930">xlookup(F6930,'Internal Staffing Calculator'!E:E,'Internal Staffing Calculator'!C:C,"")</f>
        <v/>
      </c>
      <c r="H6930" s="932" t="str">
        <f t="array" ref="H6930">if(F6930&lt;&gt;"", iferror(index('Internal Staffing Calculator'!B$8:B23500,match(F6930,'Internal Staffing Calculator'!E$8:E23500,0)), "Not In Budget"),"")</f>
        <v/>
      </c>
      <c r="I6930" s="184"/>
      <c r="J6930" s="184"/>
      <c r="K6930" s="184"/>
      <c r="L6930" s="183"/>
    </row>
    <row r="6931">
      <c r="A6931" s="454"/>
      <c r="B6931" s="927"/>
      <c r="C6931" s="580"/>
      <c r="D6931" s="939"/>
      <c r="E6931" s="940"/>
      <c r="F6931" s="941"/>
      <c r="G6931" s="937" t="str">
        <f t="array" ref="G6931">xlookup(F6931,'Internal Staffing Calculator'!E:E,'Internal Staffing Calculator'!C:C,"")</f>
        <v/>
      </c>
      <c r="H6931" s="932" t="str">
        <f t="array" ref="H6931">if(F6931&lt;&gt;"", iferror(index('Internal Staffing Calculator'!B$8:B23500,match(F6931,'Internal Staffing Calculator'!E$8:E23500,0)), "Not In Budget"),"")</f>
        <v/>
      </c>
      <c r="I6931" s="184"/>
      <c r="J6931" s="184"/>
      <c r="K6931" s="184"/>
      <c r="L6931" s="183"/>
    </row>
    <row r="6932">
      <c r="A6932" s="454"/>
      <c r="B6932" s="927"/>
      <c r="C6932" s="580"/>
      <c r="D6932" s="939"/>
      <c r="E6932" s="940"/>
      <c r="F6932" s="941"/>
      <c r="G6932" s="937" t="str">
        <f t="array" ref="G6932">xlookup(F6932,'Internal Staffing Calculator'!E:E,'Internal Staffing Calculator'!C:C,"")</f>
        <v/>
      </c>
      <c r="H6932" s="932" t="str">
        <f t="array" ref="H6932">if(F6932&lt;&gt;"", iferror(index('Internal Staffing Calculator'!B$8:B23500,match(F6932,'Internal Staffing Calculator'!E$8:E23500,0)), "Not In Budget"),"")</f>
        <v/>
      </c>
      <c r="I6932" s="184"/>
      <c r="J6932" s="184"/>
      <c r="K6932" s="184"/>
      <c r="L6932" s="183"/>
    </row>
    <row r="6933">
      <c r="A6933" s="454"/>
      <c r="B6933" s="927"/>
      <c r="C6933" s="580"/>
      <c r="D6933" s="939"/>
      <c r="E6933" s="940"/>
      <c r="F6933" s="941"/>
      <c r="G6933" s="937" t="str">
        <f t="array" ref="G6933">xlookup(F6933,'Internal Staffing Calculator'!E:E,'Internal Staffing Calculator'!C:C,"")</f>
        <v/>
      </c>
      <c r="H6933" s="932" t="str">
        <f t="array" ref="H6933">if(F6933&lt;&gt;"", iferror(index('Internal Staffing Calculator'!B$8:B23500,match(F6933,'Internal Staffing Calculator'!E$8:E23500,0)), "Not In Budget"),"")</f>
        <v/>
      </c>
      <c r="I6933" s="184"/>
      <c r="J6933" s="184"/>
      <c r="K6933" s="184"/>
      <c r="L6933" s="183"/>
    </row>
    <row r="6934">
      <c r="A6934" s="454"/>
      <c r="B6934" s="927"/>
      <c r="C6934" s="580"/>
      <c r="D6934" s="939"/>
      <c r="E6934" s="940"/>
      <c r="F6934" s="941"/>
      <c r="G6934" s="937" t="str">
        <f t="array" ref="G6934">xlookup(F6934,'Internal Staffing Calculator'!E:E,'Internal Staffing Calculator'!C:C,"")</f>
        <v/>
      </c>
      <c r="H6934" s="932" t="str">
        <f t="array" ref="H6934">if(F6934&lt;&gt;"", iferror(index('Internal Staffing Calculator'!B$8:B23500,match(F6934,'Internal Staffing Calculator'!E$8:E23500,0)), "Not In Budget"),"")</f>
        <v/>
      </c>
      <c r="I6934" s="184"/>
      <c r="J6934" s="184"/>
      <c r="K6934" s="184"/>
      <c r="L6934" s="183"/>
    </row>
    <row r="6935">
      <c r="A6935" s="454"/>
      <c r="B6935" s="927"/>
      <c r="C6935" s="580"/>
      <c r="D6935" s="939"/>
      <c r="E6935" s="940"/>
      <c r="F6935" s="941"/>
      <c r="G6935" s="937" t="str">
        <f t="array" ref="G6935">xlookup(F6935,'Internal Staffing Calculator'!E:E,'Internal Staffing Calculator'!C:C,"")</f>
        <v/>
      </c>
      <c r="H6935" s="932" t="str">
        <f t="array" ref="H6935">if(F6935&lt;&gt;"", iferror(index('Internal Staffing Calculator'!B$8:B23500,match(F6935,'Internal Staffing Calculator'!E$8:E23500,0)), "Not In Budget"),"")</f>
        <v/>
      </c>
      <c r="I6935" s="184"/>
      <c r="J6935" s="184"/>
      <c r="K6935" s="184"/>
      <c r="L6935" s="183"/>
    </row>
    <row r="6936">
      <c r="A6936" s="454"/>
      <c r="B6936" s="927"/>
      <c r="C6936" s="580"/>
      <c r="D6936" s="939"/>
      <c r="E6936" s="940"/>
      <c r="F6936" s="941"/>
      <c r="G6936" s="937" t="str">
        <f t="array" ref="G6936">xlookup(F6936,'Internal Staffing Calculator'!E:E,'Internal Staffing Calculator'!C:C,"")</f>
        <v/>
      </c>
      <c r="H6936" s="932" t="str">
        <f t="array" ref="H6936">if(F6936&lt;&gt;"", iferror(index('Internal Staffing Calculator'!B$8:B23500,match(F6936,'Internal Staffing Calculator'!E$8:E23500,0)), "Not In Budget"),"")</f>
        <v/>
      </c>
      <c r="I6936" s="184"/>
      <c r="J6936" s="184"/>
      <c r="K6936" s="184"/>
      <c r="L6936" s="183"/>
    </row>
    <row r="6937">
      <c r="A6937" s="454"/>
      <c r="B6937" s="927"/>
      <c r="C6937" s="580"/>
      <c r="D6937" s="939"/>
      <c r="E6937" s="940"/>
      <c r="F6937" s="941"/>
      <c r="G6937" s="937" t="str">
        <f t="array" ref="G6937">xlookup(F6937,'Internal Staffing Calculator'!E:E,'Internal Staffing Calculator'!C:C,"")</f>
        <v/>
      </c>
      <c r="H6937" s="932" t="str">
        <f t="array" ref="H6937">if(F6937&lt;&gt;"", iferror(index('Internal Staffing Calculator'!B$8:B23500,match(F6937,'Internal Staffing Calculator'!E$8:E23500,0)), "Not In Budget"),"")</f>
        <v/>
      </c>
      <c r="I6937" s="184"/>
      <c r="J6937" s="184"/>
      <c r="K6937" s="184"/>
      <c r="L6937" s="183"/>
    </row>
    <row r="6938">
      <c r="A6938" s="454"/>
      <c r="B6938" s="927"/>
      <c r="C6938" s="580"/>
      <c r="D6938" s="939"/>
      <c r="E6938" s="940"/>
      <c r="F6938" s="941"/>
      <c r="G6938" s="937" t="str">
        <f t="array" ref="G6938">xlookup(F6938,'Internal Staffing Calculator'!E:E,'Internal Staffing Calculator'!C:C,"")</f>
        <v/>
      </c>
      <c r="H6938" s="932" t="str">
        <f t="array" ref="H6938">if(F6938&lt;&gt;"", iferror(index('Internal Staffing Calculator'!B$8:B23500,match(F6938,'Internal Staffing Calculator'!E$8:E23500,0)), "Not In Budget"),"")</f>
        <v/>
      </c>
      <c r="I6938" s="184"/>
      <c r="J6938" s="184"/>
      <c r="K6938" s="184"/>
      <c r="L6938" s="183"/>
    </row>
    <row r="6939">
      <c r="A6939" s="454"/>
      <c r="B6939" s="927"/>
      <c r="C6939" s="580"/>
      <c r="D6939" s="939"/>
      <c r="E6939" s="940"/>
      <c r="F6939" s="941"/>
      <c r="G6939" s="937" t="str">
        <f t="array" ref="G6939">xlookup(F6939,'Internal Staffing Calculator'!E:E,'Internal Staffing Calculator'!C:C,"")</f>
        <v/>
      </c>
      <c r="H6939" s="932" t="str">
        <f t="array" ref="H6939">if(F6939&lt;&gt;"", iferror(index('Internal Staffing Calculator'!B$8:B23500,match(F6939,'Internal Staffing Calculator'!E$8:E23500,0)), "Not In Budget"),"")</f>
        <v/>
      </c>
      <c r="I6939" s="184"/>
      <c r="J6939" s="184"/>
      <c r="K6939" s="184"/>
      <c r="L6939" s="183"/>
    </row>
    <row r="6940">
      <c r="A6940" s="454"/>
      <c r="B6940" s="927"/>
      <c r="C6940" s="580"/>
      <c r="D6940" s="939"/>
      <c r="E6940" s="940"/>
      <c r="F6940" s="941"/>
      <c r="G6940" s="937" t="str">
        <f t="array" ref="G6940">xlookup(F6940,'Internal Staffing Calculator'!E:E,'Internal Staffing Calculator'!C:C,"")</f>
        <v/>
      </c>
      <c r="H6940" s="932" t="str">
        <f t="array" ref="H6940">if(F6940&lt;&gt;"", iferror(index('Internal Staffing Calculator'!B$8:B23500,match(F6940,'Internal Staffing Calculator'!E$8:E23500,0)), "Not In Budget"),"")</f>
        <v/>
      </c>
      <c r="I6940" s="184"/>
      <c r="J6940" s="184"/>
      <c r="K6940" s="184"/>
      <c r="L6940" s="183"/>
    </row>
    <row r="6941">
      <c r="A6941" s="454"/>
      <c r="B6941" s="927"/>
      <c r="C6941" s="580"/>
      <c r="D6941" s="939"/>
      <c r="E6941" s="940"/>
      <c r="F6941" s="941"/>
      <c r="G6941" s="937" t="str">
        <f t="array" ref="G6941">xlookup(F6941,'Internal Staffing Calculator'!E:E,'Internal Staffing Calculator'!C:C,"")</f>
        <v/>
      </c>
      <c r="H6941" s="932" t="str">
        <f t="array" ref="H6941">if(F6941&lt;&gt;"", iferror(index('Internal Staffing Calculator'!B$8:B23500,match(F6941,'Internal Staffing Calculator'!E$8:E23500,0)), "Not In Budget"),"")</f>
        <v/>
      </c>
      <c r="I6941" s="184"/>
      <c r="J6941" s="184"/>
      <c r="K6941" s="184"/>
      <c r="L6941" s="183"/>
    </row>
    <row r="6942">
      <c r="A6942" s="454"/>
      <c r="B6942" s="927"/>
      <c r="C6942" s="580"/>
      <c r="D6942" s="939"/>
      <c r="E6942" s="940"/>
      <c r="F6942" s="941"/>
      <c r="G6942" s="937" t="str">
        <f t="array" ref="G6942">xlookup(F6942,'Internal Staffing Calculator'!E:E,'Internal Staffing Calculator'!C:C,"")</f>
        <v/>
      </c>
      <c r="H6942" s="932" t="str">
        <f t="array" ref="H6942">if(F6942&lt;&gt;"", iferror(index('Internal Staffing Calculator'!B$8:B23500,match(F6942,'Internal Staffing Calculator'!E$8:E23500,0)), "Not In Budget"),"")</f>
        <v/>
      </c>
      <c r="I6942" s="184"/>
      <c r="J6942" s="184"/>
      <c r="K6942" s="184"/>
      <c r="L6942" s="183"/>
    </row>
    <row r="6943">
      <c r="A6943" s="454"/>
      <c r="B6943" s="927"/>
      <c r="C6943" s="580"/>
      <c r="D6943" s="939"/>
      <c r="E6943" s="940"/>
      <c r="F6943" s="941"/>
      <c r="G6943" s="937" t="str">
        <f t="array" ref="G6943">xlookup(F6943,'Internal Staffing Calculator'!E:E,'Internal Staffing Calculator'!C:C,"")</f>
        <v/>
      </c>
      <c r="H6943" s="932" t="str">
        <f t="array" ref="H6943">if(F6943&lt;&gt;"", iferror(index('Internal Staffing Calculator'!B$8:B23500,match(F6943,'Internal Staffing Calculator'!E$8:E23500,0)), "Not In Budget"),"")</f>
        <v/>
      </c>
      <c r="I6943" s="184"/>
      <c r="J6943" s="184"/>
      <c r="K6943" s="184"/>
      <c r="L6943" s="183"/>
    </row>
    <row r="6944">
      <c r="A6944" s="454"/>
      <c r="B6944" s="927"/>
      <c r="C6944" s="580"/>
      <c r="D6944" s="939"/>
      <c r="E6944" s="940"/>
      <c r="F6944" s="941"/>
      <c r="G6944" s="937" t="str">
        <f t="array" ref="G6944">xlookup(F6944,'Internal Staffing Calculator'!E:E,'Internal Staffing Calculator'!C:C,"")</f>
        <v/>
      </c>
      <c r="H6944" s="932" t="str">
        <f t="array" ref="H6944">if(F6944&lt;&gt;"", iferror(index('Internal Staffing Calculator'!B$8:B23500,match(F6944,'Internal Staffing Calculator'!E$8:E23500,0)), "Not In Budget"),"")</f>
        <v/>
      </c>
      <c r="I6944" s="184"/>
      <c r="J6944" s="184"/>
      <c r="K6944" s="184"/>
      <c r="L6944" s="183"/>
    </row>
    <row r="6945">
      <c r="A6945" s="454"/>
      <c r="B6945" s="927"/>
      <c r="C6945" s="580"/>
      <c r="D6945" s="939"/>
      <c r="E6945" s="940"/>
      <c r="F6945" s="941"/>
      <c r="G6945" s="937" t="str">
        <f t="array" ref="G6945">xlookup(F6945,'Internal Staffing Calculator'!E:E,'Internal Staffing Calculator'!C:C,"")</f>
        <v/>
      </c>
      <c r="H6945" s="932" t="str">
        <f t="array" ref="H6945">if(F6945&lt;&gt;"", iferror(index('Internal Staffing Calculator'!B$8:B23500,match(F6945,'Internal Staffing Calculator'!E$8:E23500,0)), "Not In Budget"),"")</f>
        <v/>
      </c>
      <c r="I6945" s="184"/>
      <c r="J6945" s="184"/>
      <c r="K6945" s="184"/>
      <c r="L6945" s="183"/>
    </row>
    <row r="6946">
      <c r="A6946" s="454"/>
      <c r="B6946" s="927"/>
      <c r="C6946" s="580"/>
      <c r="D6946" s="939"/>
      <c r="E6946" s="940"/>
      <c r="F6946" s="941"/>
      <c r="G6946" s="937" t="str">
        <f t="array" ref="G6946">xlookup(F6946,'Internal Staffing Calculator'!E:E,'Internal Staffing Calculator'!C:C,"")</f>
        <v/>
      </c>
      <c r="H6946" s="932" t="str">
        <f t="array" ref="H6946">if(F6946&lt;&gt;"", iferror(index('Internal Staffing Calculator'!B$8:B23500,match(F6946,'Internal Staffing Calculator'!E$8:E23500,0)), "Not In Budget"),"")</f>
        <v/>
      </c>
      <c r="I6946" s="184"/>
      <c r="J6946" s="184"/>
      <c r="K6946" s="184"/>
      <c r="L6946" s="183"/>
    </row>
    <row r="6947">
      <c r="A6947" s="454"/>
      <c r="B6947" s="927"/>
      <c r="C6947" s="580"/>
      <c r="D6947" s="939"/>
      <c r="E6947" s="940"/>
      <c r="F6947" s="941"/>
      <c r="G6947" s="937" t="str">
        <f t="array" ref="G6947">xlookup(F6947,'Internal Staffing Calculator'!E:E,'Internal Staffing Calculator'!C:C,"")</f>
        <v/>
      </c>
      <c r="H6947" s="932" t="str">
        <f t="array" ref="H6947">if(F6947&lt;&gt;"", iferror(index('Internal Staffing Calculator'!B$8:B23500,match(F6947,'Internal Staffing Calculator'!E$8:E23500,0)), "Not In Budget"),"")</f>
        <v/>
      </c>
      <c r="I6947" s="184"/>
      <c r="J6947" s="184"/>
      <c r="K6947" s="184"/>
      <c r="L6947" s="183"/>
    </row>
    <row r="6948">
      <c r="A6948" s="454"/>
      <c r="B6948" s="927"/>
      <c r="C6948" s="580"/>
      <c r="D6948" s="939"/>
      <c r="E6948" s="940"/>
      <c r="F6948" s="941"/>
      <c r="G6948" s="937" t="str">
        <f t="array" ref="G6948">xlookup(F6948,'Internal Staffing Calculator'!E:E,'Internal Staffing Calculator'!C:C,"")</f>
        <v/>
      </c>
      <c r="H6948" s="932" t="str">
        <f t="array" ref="H6948">if(F6948&lt;&gt;"", iferror(index('Internal Staffing Calculator'!B$8:B23500,match(F6948,'Internal Staffing Calculator'!E$8:E23500,0)), "Not In Budget"),"")</f>
        <v/>
      </c>
      <c r="I6948" s="184"/>
      <c r="J6948" s="184"/>
      <c r="K6948" s="184"/>
      <c r="L6948" s="183"/>
    </row>
    <row r="6949">
      <c r="A6949" s="454"/>
      <c r="B6949" s="927"/>
      <c r="C6949" s="580"/>
      <c r="D6949" s="939"/>
      <c r="E6949" s="940"/>
      <c r="F6949" s="941"/>
      <c r="G6949" s="937" t="str">
        <f t="array" ref="G6949">xlookup(F6949,'Internal Staffing Calculator'!E:E,'Internal Staffing Calculator'!C:C,"")</f>
        <v/>
      </c>
      <c r="H6949" s="932" t="str">
        <f t="array" ref="H6949">if(F6949&lt;&gt;"", iferror(index('Internal Staffing Calculator'!B$8:B23500,match(F6949,'Internal Staffing Calculator'!E$8:E23500,0)), "Not In Budget"),"")</f>
        <v/>
      </c>
      <c r="I6949" s="184"/>
      <c r="J6949" s="184"/>
      <c r="K6949" s="184"/>
      <c r="L6949" s="183"/>
    </row>
    <row r="6950">
      <c r="A6950" s="454"/>
      <c r="B6950" s="927"/>
      <c r="C6950" s="580"/>
      <c r="D6950" s="939"/>
      <c r="E6950" s="940"/>
      <c r="F6950" s="941"/>
      <c r="G6950" s="937" t="str">
        <f t="array" ref="G6950">xlookup(F6950,'Internal Staffing Calculator'!E:E,'Internal Staffing Calculator'!C:C,"")</f>
        <v/>
      </c>
      <c r="H6950" s="932" t="str">
        <f t="array" ref="H6950">if(F6950&lt;&gt;"", iferror(index('Internal Staffing Calculator'!B$8:B23500,match(F6950,'Internal Staffing Calculator'!E$8:E23500,0)), "Not In Budget"),"")</f>
        <v/>
      </c>
      <c r="I6950" s="184"/>
      <c r="J6950" s="184"/>
      <c r="K6950" s="184"/>
      <c r="L6950" s="183"/>
    </row>
    <row r="6951">
      <c r="A6951" s="454"/>
      <c r="B6951" s="927"/>
      <c r="C6951" s="580"/>
      <c r="D6951" s="939"/>
      <c r="E6951" s="940"/>
      <c r="F6951" s="941"/>
      <c r="G6951" s="937" t="str">
        <f t="array" ref="G6951">xlookup(F6951,'Internal Staffing Calculator'!E:E,'Internal Staffing Calculator'!C:C,"")</f>
        <v/>
      </c>
      <c r="H6951" s="932" t="str">
        <f t="array" ref="H6951">if(F6951&lt;&gt;"", iferror(index('Internal Staffing Calculator'!B$8:B23500,match(F6951,'Internal Staffing Calculator'!E$8:E23500,0)), "Not In Budget"),"")</f>
        <v/>
      </c>
      <c r="I6951" s="184"/>
      <c r="J6951" s="184"/>
      <c r="K6951" s="184"/>
      <c r="L6951" s="183"/>
    </row>
    <row r="6952">
      <c r="A6952" s="454"/>
      <c r="B6952" s="927"/>
      <c r="C6952" s="580"/>
      <c r="D6952" s="939"/>
      <c r="E6952" s="940"/>
      <c r="F6952" s="941"/>
      <c r="G6952" s="937" t="str">
        <f t="array" ref="G6952">xlookup(F6952,'Internal Staffing Calculator'!E:E,'Internal Staffing Calculator'!C:C,"")</f>
        <v/>
      </c>
      <c r="H6952" s="932" t="str">
        <f t="array" ref="H6952">if(F6952&lt;&gt;"", iferror(index('Internal Staffing Calculator'!B$8:B23500,match(F6952,'Internal Staffing Calculator'!E$8:E23500,0)), "Not In Budget"),"")</f>
        <v/>
      </c>
      <c r="I6952" s="184"/>
      <c r="J6952" s="184"/>
      <c r="K6952" s="184"/>
      <c r="L6952" s="183"/>
    </row>
    <row r="6953">
      <c r="A6953" s="454"/>
      <c r="B6953" s="927"/>
      <c r="C6953" s="580"/>
      <c r="D6953" s="939"/>
      <c r="E6953" s="940"/>
      <c r="F6953" s="941"/>
      <c r="G6953" s="937" t="str">
        <f t="array" ref="G6953">xlookup(F6953,'Internal Staffing Calculator'!E:E,'Internal Staffing Calculator'!C:C,"")</f>
        <v/>
      </c>
      <c r="H6953" s="932" t="str">
        <f t="array" ref="H6953">if(F6953&lt;&gt;"", iferror(index('Internal Staffing Calculator'!B$8:B23500,match(F6953,'Internal Staffing Calculator'!E$8:E23500,0)), "Not In Budget"),"")</f>
        <v/>
      </c>
      <c r="I6953" s="184"/>
      <c r="J6953" s="184"/>
      <c r="K6953" s="184"/>
      <c r="L6953" s="183"/>
    </row>
    <row r="6954">
      <c r="A6954" s="454"/>
      <c r="B6954" s="927"/>
      <c r="C6954" s="580"/>
      <c r="D6954" s="939"/>
      <c r="E6954" s="940"/>
      <c r="F6954" s="941"/>
      <c r="G6954" s="937" t="str">
        <f t="array" ref="G6954">xlookup(F6954,'Internal Staffing Calculator'!E:E,'Internal Staffing Calculator'!C:C,"")</f>
        <v/>
      </c>
      <c r="H6954" s="932" t="str">
        <f t="array" ref="H6954">if(F6954&lt;&gt;"", iferror(index('Internal Staffing Calculator'!B$8:B23500,match(F6954,'Internal Staffing Calculator'!E$8:E23500,0)), "Not In Budget"),"")</f>
        <v/>
      </c>
      <c r="I6954" s="184"/>
      <c r="J6954" s="184"/>
      <c r="K6954" s="184"/>
      <c r="L6954" s="183"/>
    </row>
    <row r="6955">
      <c r="A6955" s="454"/>
      <c r="B6955" s="927"/>
      <c r="C6955" s="580"/>
      <c r="D6955" s="939"/>
      <c r="E6955" s="940"/>
      <c r="F6955" s="941"/>
      <c r="G6955" s="937" t="str">
        <f t="array" ref="G6955">xlookup(F6955,'Internal Staffing Calculator'!E:E,'Internal Staffing Calculator'!C:C,"")</f>
        <v/>
      </c>
      <c r="H6955" s="932" t="str">
        <f t="array" ref="H6955">if(F6955&lt;&gt;"", iferror(index('Internal Staffing Calculator'!B$8:B23500,match(F6955,'Internal Staffing Calculator'!E$8:E23500,0)), "Not In Budget"),"")</f>
        <v/>
      </c>
      <c r="I6955" s="184"/>
      <c r="J6955" s="184"/>
      <c r="K6955" s="184"/>
      <c r="L6955" s="183"/>
    </row>
    <row r="6956">
      <c r="A6956" s="454"/>
      <c r="B6956" s="927"/>
      <c r="C6956" s="580"/>
      <c r="D6956" s="939"/>
      <c r="E6956" s="940"/>
      <c r="F6956" s="941"/>
      <c r="G6956" s="937" t="str">
        <f t="array" ref="G6956">xlookup(F6956,'Internal Staffing Calculator'!E:E,'Internal Staffing Calculator'!C:C,"")</f>
        <v/>
      </c>
      <c r="H6956" s="932" t="str">
        <f t="array" ref="H6956">if(F6956&lt;&gt;"", iferror(index('Internal Staffing Calculator'!B$8:B23500,match(F6956,'Internal Staffing Calculator'!E$8:E23500,0)), "Not In Budget"),"")</f>
        <v/>
      </c>
      <c r="I6956" s="184"/>
      <c r="J6956" s="184"/>
      <c r="K6956" s="184"/>
      <c r="L6956" s="183"/>
    </row>
    <row r="6957">
      <c r="A6957" s="454"/>
      <c r="B6957" s="927"/>
      <c r="C6957" s="580"/>
      <c r="D6957" s="939"/>
      <c r="E6957" s="940"/>
      <c r="F6957" s="941"/>
      <c r="G6957" s="937" t="str">
        <f t="array" ref="G6957">xlookup(F6957,'Internal Staffing Calculator'!E:E,'Internal Staffing Calculator'!C:C,"")</f>
        <v/>
      </c>
      <c r="H6957" s="932" t="str">
        <f t="array" ref="H6957">if(F6957&lt;&gt;"", iferror(index('Internal Staffing Calculator'!B$8:B23500,match(F6957,'Internal Staffing Calculator'!E$8:E23500,0)), "Not In Budget"),"")</f>
        <v/>
      </c>
      <c r="I6957" s="184"/>
      <c r="J6957" s="184"/>
      <c r="K6957" s="184"/>
      <c r="L6957" s="183"/>
    </row>
    <row r="6958">
      <c r="A6958" s="454"/>
      <c r="B6958" s="927"/>
      <c r="C6958" s="580"/>
      <c r="D6958" s="939"/>
      <c r="E6958" s="940"/>
      <c r="F6958" s="941"/>
      <c r="G6958" s="937" t="str">
        <f t="array" ref="G6958">xlookup(F6958,'Internal Staffing Calculator'!E:E,'Internal Staffing Calculator'!C:C,"")</f>
        <v/>
      </c>
      <c r="H6958" s="932" t="str">
        <f t="array" ref="H6958">if(F6958&lt;&gt;"", iferror(index('Internal Staffing Calculator'!B$8:B23500,match(F6958,'Internal Staffing Calculator'!E$8:E23500,0)), "Not In Budget"),"")</f>
        <v/>
      </c>
      <c r="I6958" s="184"/>
      <c r="J6958" s="184"/>
      <c r="K6958" s="184"/>
      <c r="L6958" s="183"/>
    </row>
    <row r="6959">
      <c r="A6959" s="454"/>
      <c r="B6959" s="927"/>
      <c r="C6959" s="580"/>
      <c r="D6959" s="939"/>
      <c r="E6959" s="940"/>
      <c r="F6959" s="941"/>
      <c r="G6959" s="937" t="str">
        <f t="array" ref="G6959">xlookup(F6959,'Internal Staffing Calculator'!E:E,'Internal Staffing Calculator'!C:C,"")</f>
        <v/>
      </c>
      <c r="H6959" s="932" t="str">
        <f t="array" ref="H6959">if(F6959&lt;&gt;"", iferror(index('Internal Staffing Calculator'!B$8:B23500,match(F6959,'Internal Staffing Calculator'!E$8:E23500,0)), "Not In Budget"),"")</f>
        <v/>
      </c>
      <c r="I6959" s="184"/>
      <c r="J6959" s="184"/>
      <c r="K6959" s="184"/>
      <c r="L6959" s="183"/>
    </row>
    <row r="6960">
      <c r="A6960" s="454"/>
      <c r="B6960" s="927"/>
      <c r="C6960" s="580"/>
      <c r="D6960" s="939"/>
      <c r="E6960" s="940"/>
      <c r="F6960" s="941"/>
      <c r="G6960" s="937" t="str">
        <f t="array" ref="G6960">xlookup(F6960,'Internal Staffing Calculator'!E:E,'Internal Staffing Calculator'!C:C,"")</f>
        <v/>
      </c>
      <c r="H6960" s="932" t="str">
        <f t="array" ref="H6960">if(F6960&lt;&gt;"", iferror(index('Internal Staffing Calculator'!B$8:B23500,match(F6960,'Internal Staffing Calculator'!E$8:E23500,0)), "Not In Budget"),"")</f>
        <v/>
      </c>
      <c r="I6960" s="184"/>
      <c r="J6960" s="184"/>
      <c r="K6960" s="184"/>
      <c r="L6960" s="183"/>
    </row>
    <row r="6961">
      <c r="A6961" s="454"/>
      <c r="B6961" s="927"/>
      <c r="C6961" s="580"/>
      <c r="D6961" s="939"/>
      <c r="E6961" s="940"/>
      <c r="F6961" s="941"/>
      <c r="G6961" s="937" t="str">
        <f t="array" ref="G6961">xlookup(F6961,'Internal Staffing Calculator'!E:E,'Internal Staffing Calculator'!C:C,"")</f>
        <v/>
      </c>
      <c r="H6961" s="932" t="str">
        <f t="array" ref="H6961">if(F6961&lt;&gt;"", iferror(index('Internal Staffing Calculator'!B$8:B23500,match(F6961,'Internal Staffing Calculator'!E$8:E23500,0)), "Not In Budget"),"")</f>
        <v/>
      </c>
      <c r="I6961" s="184"/>
      <c r="J6961" s="184"/>
      <c r="K6961" s="184"/>
      <c r="L6961" s="183"/>
    </row>
    <row r="6962">
      <c r="A6962" s="454"/>
      <c r="B6962" s="927"/>
      <c r="C6962" s="580"/>
      <c r="D6962" s="939"/>
      <c r="E6962" s="940"/>
      <c r="F6962" s="941"/>
      <c r="G6962" s="937" t="str">
        <f t="array" ref="G6962">xlookup(F6962,'Internal Staffing Calculator'!E:E,'Internal Staffing Calculator'!C:C,"")</f>
        <v/>
      </c>
      <c r="H6962" s="932" t="str">
        <f t="array" ref="H6962">if(F6962&lt;&gt;"", iferror(index('Internal Staffing Calculator'!B$8:B23500,match(F6962,'Internal Staffing Calculator'!E$8:E23500,0)), "Not In Budget"),"")</f>
        <v/>
      </c>
      <c r="I6962" s="184"/>
      <c r="J6962" s="184"/>
      <c r="K6962" s="184"/>
      <c r="L6962" s="183"/>
    </row>
    <row r="6963">
      <c r="A6963" s="454"/>
      <c r="B6963" s="927"/>
      <c r="C6963" s="580"/>
      <c r="D6963" s="939"/>
      <c r="E6963" s="940"/>
      <c r="F6963" s="941"/>
      <c r="G6963" s="937" t="str">
        <f t="array" ref="G6963">xlookup(F6963,'Internal Staffing Calculator'!E:E,'Internal Staffing Calculator'!C:C,"")</f>
        <v/>
      </c>
      <c r="H6963" s="932" t="str">
        <f t="array" ref="H6963">if(F6963&lt;&gt;"", iferror(index('Internal Staffing Calculator'!B$8:B23500,match(F6963,'Internal Staffing Calculator'!E$8:E23500,0)), "Not In Budget"),"")</f>
        <v/>
      </c>
      <c r="I6963" s="184"/>
      <c r="J6963" s="184"/>
      <c r="K6963" s="184"/>
      <c r="L6963" s="183"/>
    </row>
    <row r="6964">
      <c r="A6964" s="454"/>
      <c r="B6964" s="927"/>
      <c r="C6964" s="580"/>
      <c r="D6964" s="939"/>
      <c r="E6964" s="940"/>
      <c r="F6964" s="941"/>
      <c r="G6964" s="937" t="str">
        <f t="array" ref="G6964">xlookup(F6964,'Internal Staffing Calculator'!E:E,'Internal Staffing Calculator'!C:C,"")</f>
        <v/>
      </c>
      <c r="H6964" s="932" t="str">
        <f t="array" ref="H6964">if(F6964&lt;&gt;"", iferror(index('Internal Staffing Calculator'!B$8:B23500,match(F6964,'Internal Staffing Calculator'!E$8:E23500,0)), "Not In Budget"),"")</f>
        <v/>
      </c>
      <c r="I6964" s="184"/>
      <c r="J6964" s="184"/>
      <c r="K6964" s="184"/>
      <c r="L6964" s="183"/>
    </row>
    <row r="6965">
      <c r="A6965" s="454"/>
      <c r="B6965" s="927"/>
      <c r="C6965" s="580"/>
      <c r="D6965" s="939"/>
      <c r="E6965" s="940"/>
      <c r="F6965" s="941"/>
      <c r="G6965" s="937" t="str">
        <f t="array" ref="G6965">xlookup(F6965,'Internal Staffing Calculator'!E:E,'Internal Staffing Calculator'!C:C,"")</f>
        <v/>
      </c>
      <c r="H6965" s="932" t="str">
        <f t="array" ref="H6965">if(F6965&lt;&gt;"", iferror(index('Internal Staffing Calculator'!B$8:B23500,match(F6965,'Internal Staffing Calculator'!E$8:E23500,0)), "Not In Budget"),"")</f>
        <v/>
      </c>
      <c r="I6965" s="184"/>
      <c r="J6965" s="184"/>
      <c r="K6965" s="184"/>
      <c r="L6965" s="183"/>
    </row>
    <row r="6966">
      <c r="A6966" s="454"/>
      <c r="B6966" s="927"/>
      <c r="C6966" s="580"/>
      <c r="D6966" s="939"/>
      <c r="E6966" s="940"/>
      <c r="F6966" s="941"/>
      <c r="G6966" s="937" t="str">
        <f t="array" ref="G6966">xlookup(F6966,'Internal Staffing Calculator'!E:E,'Internal Staffing Calculator'!C:C,"")</f>
        <v/>
      </c>
      <c r="H6966" s="932" t="str">
        <f t="array" ref="H6966">if(F6966&lt;&gt;"", iferror(index('Internal Staffing Calculator'!B$8:B23500,match(F6966,'Internal Staffing Calculator'!E$8:E23500,0)), "Not In Budget"),"")</f>
        <v/>
      </c>
      <c r="I6966" s="184"/>
      <c r="J6966" s="184"/>
      <c r="K6966" s="184"/>
      <c r="L6966" s="183"/>
    </row>
    <row r="6967">
      <c r="A6967" s="454"/>
      <c r="B6967" s="927"/>
      <c r="C6967" s="580"/>
      <c r="D6967" s="939"/>
      <c r="E6967" s="940"/>
      <c r="F6967" s="941"/>
      <c r="G6967" s="937" t="str">
        <f t="array" ref="G6967">xlookup(F6967,'Internal Staffing Calculator'!E:E,'Internal Staffing Calculator'!C:C,"")</f>
        <v/>
      </c>
      <c r="H6967" s="932" t="str">
        <f t="array" ref="H6967">if(F6967&lt;&gt;"", iferror(index('Internal Staffing Calculator'!B$8:B23500,match(F6967,'Internal Staffing Calculator'!E$8:E23500,0)), "Not In Budget"),"")</f>
        <v/>
      </c>
      <c r="I6967" s="184"/>
      <c r="J6967" s="184"/>
      <c r="K6967" s="184"/>
      <c r="L6967" s="183"/>
    </row>
    <row r="6968">
      <c r="A6968" s="454"/>
      <c r="B6968" s="927"/>
      <c r="C6968" s="580"/>
      <c r="D6968" s="939"/>
      <c r="E6968" s="940"/>
      <c r="F6968" s="941"/>
      <c r="G6968" s="937" t="str">
        <f t="array" ref="G6968">xlookup(F6968,'Internal Staffing Calculator'!E:E,'Internal Staffing Calculator'!C:C,"")</f>
        <v/>
      </c>
      <c r="H6968" s="932" t="str">
        <f t="array" ref="H6968">if(F6968&lt;&gt;"", iferror(index('Internal Staffing Calculator'!B$8:B23500,match(F6968,'Internal Staffing Calculator'!E$8:E23500,0)), "Not In Budget"),"")</f>
        <v/>
      </c>
      <c r="I6968" s="184"/>
      <c r="J6968" s="184"/>
      <c r="K6968" s="184"/>
      <c r="L6968" s="183"/>
    </row>
    <row r="6969">
      <c r="A6969" s="454"/>
      <c r="B6969" s="927"/>
      <c r="C6969" s="580"/>
      <c r="D6969" s="939"/>
      <c r="E6969" s="940"/>
      <c r="F6969" s="941"/>
      <c r="G6969" s="937" t="str">
        <f t="array" ref="G6969">xlookup(F6969,'Internal Staffing Calculator'!E:E,'Internal Staffing Calculator'!C:C,"")</f>
        <v/>
      </c>
      <c r="H6969" s="932" t="str">
        <f t="array" ref="H6969">if(F6969&lt;&gt;"", iferror(index('Internal Staffing Calculator'!B$8:B23500,match(F6969,'Internal Staffing Calculator'!E$8:E23500,0)), "Not In Budget"),"")</f>
        <v/>
      </c>
      <c r="I6969" s="184"/>
      <c r="J6969" s="184"/>
      <c r="K6969" s="184"/>
      <c r="L6969" s="183"/>
    </row>
    <row r="6970">
      <c r="A6970" s="454"/>
      <c r="B6970" s="927"/>
      <c r="C6970" s="580"/>
      <c r="D6970" s="939"/>
      <c r="E6970" s="940"/>
      <c r="F6970" s="941"/>
      <c r="G6970" s="937" t="str">
        <f t="array" ref="G6970">xlookup(F6970,'Internal Staffing Calculator'!E:E,'Internal Staffing Calculator'!C:C,"")</f>
        <v/>
      </c>
      <c r="H6970" s="932" t="str">
        <f t="array" ref="H6970">if(F6970&lt;&gt;"", iferror(index('Internal Staffing Calculator'!B$8:B23500,match(F6970,'Internal Staffing Calculator'!E$8:E23500,0)), "Not In Budget"),"")</f>
        <v/>
      </c>
      <c r="I6970" s="184"/>
      <c r="J6970" s="184"/>
      <c r="K6970" s="184"/>
      <c r="L6970" s="183"/>
    </row>
    <row r="6971">
      <c r="A6971" s="454"/>
      <c r="B6971" s="927"/>
      <c r="C6971" s="580"/>
      <c r="D6971" s="939"/>
      <c r="E6971" s="940"/>
      <c r="F6971" s="941"/>
      <c r="G6971" s="937" t="str">
        <f t="array" ref="G6971">xlookup(F6971,'Internal Staffing Calculator'!E:E,'Internal Staffing Calculator'!C:C,"")</f>
        <v/>
      </c>
      <c r="H6971" s="932" t="str">
        <f t="array" ref="H6971">if(F6971&lt;&gt;"", iferror(index('Internal Staffing Calculator'!B$8:B23500,match(F6971,'Internal Staffing Calculator'!E$8:E23500,0)), "Not In Budget"),"")</f>
        <v/>
      </c>
      <c r="I6971" s="184"/>
      <c r="J6971" s="184"/>
      <c r="K6971" s="184"/>
      <c r="L6971" s="183"/>
    </row>
    <row r="6972">
      <c r="A6972" s="454"/>
      <c r="B6972" s="927"/>
      <c r="C6972" s="580"/>
      <c r="D6972" s="939"/>
      <c r="E6972" s="940"/>
      <c r="F6972" s="941"/>
      <c r="G6972" s="937" t="str">
        <f t="array" ref="G6972">xlookup(F6972,'Internal Staffing Calculator'!E:E,'Internal Staffing Calculator'!C:C,"")</f>
        <v/>
      </c>
      <c r="H6972" s="932" t="str">
        <f t="array" ref="H6972">if(F6972&lt;&gt;"", iferror(index('Internal Staffing Calculator'!B$8:B23500,match(F6972,'Internal Staffing Calculator'!E$8:E23500,0)), "Not In Budget"),"")</f>
        <v/>
      </c>
      <c r="I6972" s="184"/>
      <c r="J6972" s="184"/>
      <c r="K6972" s="184"/>
      <c r="L6972" s="183"/>
    </row>
    <row r="6973">
      <c r="A6973" s="454"/>
      <c r="B6973" s="927"/>
      <c r="C6973" s="580"/>
      <c r="D6973" s="939"/>
      <c r="E6973" s="940"/>
      <c r="F6973" s="941"/>
      <c r="G6973" s="937" t="str">
        <f t="array" ref="G6973">xlookup(F6973,'Internal Staffing Calculator'!E:E,'Internal Staffing Calculator'!C:C,"")</f>
        <v/>
      </c>
      <c r="H6973" s="932" t="str">
        <f t="array" ref="H6973">if(F6973&lt;&gt;"", iferror(index('Internal Staffing Calculator'!B$8:B23500,match(F6973,'Internal Staffing Calculator'!E$8:E23500,0)), "Not In Budget"),"")</f>
        <v/>
      </c>
      <c r="I6973" s="184"/>
      <c r="J6973" s="184"/>
      <c r="K6973" s="184"/>
      <c r="L6973" s="183"/>
    </row>
    <row r="6974">
      <c r="A6974" s="454"/>
      <c r="B6974" s="927"/>
      <c r="C6974" s="580"/>
      <c r="D6974" s="939"/>
      <c r="E6974" s="940"/>
      <c r="F6974" s="941"/>
      <c r="G6974" s="937" t="str">
        <f t="array" ref="G6974">xlookup(F6974,'Internal Staffing Calculator'!E:E,'Internal Staffing Calculator'!C:C,"")</f>
        <v/>
      </c>
      <c r="H6974" s="932" t="str">
        <f t="array" ref="H6974">if(F6974&lt;&gt;"", iferror(index('Internal Staffing Calculator'!B$8:B23500,match(F6974,'Internal Staffing Calculator'!E$8:E23500,0)), "Not In Budget"),"")</f>
        <v/>
      </c>
      <c r="I6974" s="184"/>
      <c r="J6974" s="184"/>
      <c r="K6974" s="184"/>
      <c r="L6974" s="183"/>
    </row>
    <row r="6975">
      <c r="A6975" s="454"/>
      <c r="B6975" s="927"/>
      <c r="C6975" s="580"/>
      <c r="D6975" s="939"/>
      <c r="E6975" s="940"/>
      <c r="F6975" s="941"/>
      <c r="G6975" s="937" t="str">
        <f t="array" ref="G6975">xlookup(F6975,'Internal Staffing Calculator'!E:E,'Internal Staffing Calculator'!C:C,"")</f>
        <v/>
      </c>
      <c r="H6975" s="932" t="str">
        <f t="array" ref="H6975">if(F6975&lt;&gt;"", iferror(index('Internal Staffing Calculator'!B$8:B23500,match(F6975,'Internal Staffing Calculator'!E$8:E23500,0)), "Not In Budget"),"")</f>
        <v/>
      </c>
      <c r="I6975" s="184"/>
      <c r="J6975" s="184"/>
      <c r="K6975" s="184"/>
      <c r="L6975" s="183"/>
    </row>
    <row r="6976">
      <c r="A6976" s="454"/>
      <c r="B6976" s="927"/>
      <c r="C6976" s="580"/>
      <c r="D6976" s="939"/>
      <c r="E6976" s="940"/>
      <c r="F6976" s="941"/>
      <c r="G6976" s="937" t="str">
        <f t="array" ref="G6976">xlookup(F6976,'Internal Staffing Calculator'!E:E,'Internal Staffing Calculator'!C:C,"")</f>
        <v/>
      </c>
      <c r="H6976" s="932" t="str">
        <f t="array" ref="H6976">if(F6976&lt;&gt;"", iferror(index('Internal Staffing Calculator'!B$8:B23500,match(F6976,'Internal Staffing Calculator'!E$8:E23500,0)), "Not In Budget"),"")</f>
        <v/>
      </c>
      <c r="I6976" s="184"/>
      <c r="J6976" s="184"/>
      <c r="K6976" s="184"/>
      <c r="L6976" s="183"/>
    </row>
    <row r="6977">
      <c r="A6977" s="454"/>
      <c r="B6977" s="927"/>
      <c r="C6977" s="580"/>
      <c r="D6977" s="939"/>
      <c r="E6977" s="940"/>
      <c r="F6977" s="941"/>
      <c r="G6977" s="937" t="str">
        <f t="array" ref="G6977">xlookup(F6977,'Internal Staffing Calculator'!E:E,'Internal Staffing Calculator'!C:C,"")</f>
        <v/>
      </c>
      <c r="H6977" s="932" t="str">
        <f t="array" ref="H6977">if(F6977&lt;&gt;"", iferror(index('Internal Staffing Calculator'!B$8:B23500,match(F6977,'Internal Staffing Calculator'!E$8:E23500,0)), "Not In Budget"),"")</f>
        <v/>
      </c>
      <c r="I6977" s="184"/>
      <c r="J6977" s="184"/>
      <c r="K6977" s="184"/>
      <c r="L6977" s="183"/>
    </row>
    <row r="6978">
      <c r="A6978" s="454"/>
      <c r="B6978" s="927"/>
      <c r="C6978" s="580"/>
      <c r="D6978" s="939"/>
      <c r="E6978" s="940"/>
      <c r="F6978" s="941"/>
      <c r="G6978" s="937" t="str">
        <f t="array" ref="G6978">xlookup(F6978,'Internal Staffing Calculator'!E:E,'Internal Staffing Calculator'!C:C,"")</f>
        <v/>
      </c>
      <c r="H6978" s="932" t="str">
        <f t="array" ref="H6978">if(F6978&lt;&gt;"", iferror(index('Internal Staffing Calculator'!B$8:B23500,match(F6978,'Internal Staffing Calculator'!E$8:E23500,0)), "Not In Budget"),"")</f>
        <v/>
      </c>
      <c r="I6978" s="184"/>
      <c r="J6978" s="184"/>
      <c r="K6978" s="184"/>
      <c r="L6978" s="183"/>
    </row>
    <row r="6979">
      <c r="A6979" s="454"/>
      <c r="B6979" s="927"/>
      <c r="C6979" s="580"/>
      <c r="D6979" s="939"/>
      <c r="E6979" s="940"/>
      <c r="F6979" s="941"/>
      <c r="G6979" s="937" t="str">
        <f t="array" ref="G6979">xlookup(F6979,'Internal Staffing Calculator'!E:E,'Internal Staffing Calculator'!C:C,"")</f>
        <v/>
      </c>
      <c r="H6979" s="932" t="str">
        <f t="array" ref="H6979">if(F6979&lt;&gt;"", iferror(index('Internal Staffing Calculator'!B$8:B23500,match(F6979,'Internal Staffing Calculator'!E$8:E23500,0)), "Not In Budget"),"")</f>
        <v/>
      </c>
      <c r="I6979" s="184"/>
      <c r="J6979" s="184"/>
      <c r="K6979" s="184"/>
      <c r="L6979" s="183"/>
    </row>
    <row r="6980">
      <c r="A6980" s="454"/>
      <c r="B6980" s="927"/>
      <c r="C6980" s="580"/>
      <c r="D6980" s="939"/>
      <c r="E6980" s="940"/>
      <c r="F6980" s="941"/>
      <c r="G6980" s="937" t="str">
        <f t="array" ref="G6980">xlookup(F6980,'Internal Staffing Calculator'!E:E,'Internal Staffing Calculator'!C:C,"")</f>
        <v/>
      </c>
      <c r="H6980" s="932" t="str">
        <f t="array" ref="H6980">if(F6980&lt;&gt;"", iferror(index('Internal Staffing Calculator'!B$8:B23500,match(F6980,'Internal Staffing Calculator'!E$8:E23500,0)), "Not In Budget"),"")</f>
        <v/>
      </c>
      <c r="I6980" s="184"/>
      <c r="J6980" s="184"/>
      <c r="K6980" s="184"/>
      <c r="L6980" s="183"/>
    </row>
    <row r="6981">
      <c r="A6981" s="454"/>
      <c r="B6981" s="927"/>
      <c r="C6981" s="580"/>
      <c r="D6981" s="939"/>
      <c r="E6981" s="940"/>
      <c r="F6981" s="941"/>
      <c r="G6981" s="937" t="str">
        <f t="array" ref="G6981">xlookup(F6981,'Internal Staffing Calculator'!E:E,'Internal Staffing Calculator'!C:C,"")</f>
        <v/>
      </c>
      <c r="H6981" s="932" t="str">
        <f t="array" ref="H6981">if(F6981&lt;&gt;"", iferror(index('Internal Staffing Calculator'!B$8:B23500,match(F6981,'Internal Staffing Calculator'!E$8:E23500,0)), "Not In Budget"),"")</f>
        <v/>
      </c>
      <c r="I6981" s="184"/>
      <c r="J6981" s="184"/>
      <c r="K6981" s="184"/>
      <c r="L6981" s="183"/>
    </row>
    <row r="6982">
      <c r="A6982" s="454"/>
      <c r="B6982" s="927"/>
      <c r="C6982" s="580"/>
      <c r="D6982" s="939"/>
      <c r="E6982" s="940"/>
      <c r="F6982" s="941"/>
      <c r="G6982" s="937" t="str">
        <f t="array" ref="G6982">xlookup(F6982,'Internal Staffing Calculator'!E:E,'Internal Staffing Calculator'!C:C,"")</f>
        <v/>
      </c>
      <c r="H6982" s="932" t="str">
        <f t="array" ref="H6982">if(F6982&lt;&gt;"", iferror(index('Internal Staffing Calculator'!B$8:B23500,match(F6982,'Internal Staffing Calculator'!E$8:E23500,0)), "Not In Budget"),"")</f>
        <v/>
      </c>
      <c r="I6982" s="184"/>
      <c r="J6982" s="184"/>
      <c r="K6982" s="184"/>
      <c r="L6982" s="183"/>
    </row>
    <row r="6983">
      <c r="A6983" s="454"/>
      <c r="B6983" s="927"/>
      <c r="C6983" s="580"/>
      <c r="D6983" s="939"/>
      <c r="E6983" s="940"/>
      <c r="F6983" s="941"/>
      <c r="G6983" s="937" t="str">
        <f t="array" ref="G6983">xlookup(F6983,'Internal Staffing Calculator'!E:E,'Internal Staffing Calculator'!C:C,"")</f>
        <v/>
      </c>
      <c r="H6983" s="932" t="str">
        <f t="array" ref="H6983">if(F6983&lt;&gt;"", iferror(index('Internal Staffing Calculator'!B$8:B23500,match(F6983,'Internal Staffing Calculator'!E$8:E23500,0)), "Not In Budget"),"")</f>
        <v/>
      </c>
      <c r="I6983" s="184"/>
      <c r="J6983" s="184"/>
      <c r="K6983" s="184"/>
      <c r="L6983" s="183"/>
    </row>
    <row r="6984">
      <c r="A6984" s="454"/>
      <c r="B6984" s="927"/>
      <c r="C6984" s="580"/>
      <c r="D6984" s="939"/>
      <c r="E6984" s="940"/>
      <c r="F6984" s="941"/>
      <c r="G6984" s="937" t="str">
        <f t="array" ref="G6984">xlookup(F6984,'Internal Staffing Calculator'!E:E,'Internal Staffing Calculator'!C:C,"")</f>
        <v/>
      </c>
      <c r="H6984" s="932" t="str">
        <f t="array" ref="H6984">if(F6984&lt;&gt;"", iferror(index('Internal Staffing Calculator'!B$8:B23500,match(F6984,'Internal Staffing Calculator'!E$8:E23500,0)), "Not In Budget"),"")</f>
        <v/>
      </c>
      <c r="I6984" s="184"/>
      <c r="J6984" s="184"/>
      <c r="K6984" s="184"/>
      <c r="L6984" s="183"/>
    </row>
    <row r="6985">
      <c r="A6985" s="454"/>
      <c r="B6985" s="927"/>
      <c r="C6985" s="580"/>
      <c r="D6985" s="939"/>
      <c r="E6985" s="940"/>
      <c r="F6985" s="941"/>
      <c r="G6985" s="937" t="str">
        <f t="array" ref="G6985">xlookup(F6985,'Internal Staffing Calculator'!E:E,'Internal Staffing Calculator'!C:C,"")</f>
        <v/>
      </c>
      <c r="H6985" s="932" t="str">
        <f t="array" ref="H6985">if(F6985&lt;&gt;"", iferror(index('Internal Staffing Calculator'!B$8:B23500,match(F6985,'Internal Staffing Calculator'!E$8:E23500,0)), "Not In Budget"),"")</f>
        <v/>
      </c>
      <c r="I6985" s="184"/>
      <c r="J6985" s="184"/>
      <c r="K6985" s="184"/>
      <c r="L6985" s="183"/>
    </row>
    <row r="6986">
      <c r="A6986" s="454"/>
      <c r="B6986" s="927"/>
      <c r="C6986" s="580"/>
      <c r="D6986" s="939"/>
      <c r="E6986" s="940"/>
      <c r="F6986" s="941"/>
      <c r="G6986" s="937" t="str">
        <f t="array" ref="G6986">xlookup(F6986,'Internal Staffing Calculator'!E:E,'Internal Staffing Calculator'!C:C,"")</f>
        <v/>
      </c>
      <c r="H6986" s="932" t="str">
        <f t="array" ref="H6986">if(F6986&lt;&gt;"", iferror(index('Internal Staffing Calculator'!B$8:B23500,match(F6986,'Internal Staffing Calculator'!E$8:E23500,0)), "Not In Budget"),"")</f>
        <v/>
      </c>
      <c r="I6986" s="184"/>
      <c r="J6986" s="184"/>
      <c r="K6986" s="184"/>
      <c r="L6986" s="183"/>
    </row>
    <row r="6987">
      <c r="A6987" s="454"/>
      <c r="B6987" s="927"/>
      <c r="C6987" s="580"/>
      <c r="D6987" s="939"/>
      <c r="E6987" s="940"/>
      <c r="F6987" s="941"/>
      <c r="G6987" s="937" t="str">
        <f t="array" ref="G6987">xlookup(F6987,'Internal Staffing Calculator'!E:E,'Internal Staffing Calculator'!C:C,"")</f>
        <v/>
      </c>
      <c r="H6987" s="932" t="str">
        <f t="array" ref="H6987">if(F6987&lt;&gt;"", iferror(index('Internal Staffing Calculator'!B$8:B23500,match(F6987,'Internal Staffing Calculator'!E$8:E23500,0)), "Not In Budget"),"")</f>
        <v/>
      </c>
      <c r="I6987" s="184"/>
      <c r="J6987" s="184"/>
      <c r="K6987" s="184"/>
      <c r="L6987" s="183"/>
    </row>
    <row r="6988">
      <c r="A6988" s="454"/>
      <c r="B6988" s="927"/>
      <c r="C6988" s="580"/>
      <c r="D6988" s="939"/>
      <c r="E6988" s="940"/>
      <c r="F6988" s="941"/>
      <c r="G6988" s="937" t="str">
        <f t="array" ref="G6988">xlookup(F6988,'Internal Staffing Calculator'!E:E,'Internal Staffing Calculator'!C:C,"")</f>
        <v/>
      </c>
      <c r="H6988" s="932" t="str">
        <f t="array" ref="H6988">if(F6988&lt;&gt;"", iferror(index('Internal Staffing Calculator'!B$8:B23500,match(F6988,'Internal Staffing Calculator'!E$8:E23500,0)), "Not In Budget"),"")</f>
        <v/>
      </c>
      <c r="I6988" s="184"/>
      <c r="J6988" s="184"/>
      <c r="K6988" s="184"/>
      <c r="L6988" s="183"/>
    </row>
    <row r="6989">
      <c r="A6989" s="454"/>
      <c r="B6989" s="927"/>
      <c r="C6989" s="580"/>
      <c r="D6989" s="939"/>
      <c r="E6989" s="940"/>
      <c r="F6989" s="941"/>
      <c r="G6989" s="937" t="str">
        <f t="array" ref="G6989">xlookup(F6989,'Internal Staffing Calculator'!E:E,'Internal Staffing Calculator'!C:C,"")</f>
        <v/>
      </c>
      <c r="H6989" s="932" t="str">
        <f t="array" ref="H6989">if(F6989&lt;&gt;"", iferror(index('Internal Staffing Calculator'!B$8:B23500,match(F6989,'Internal Staffing Calculator'!E$8:E23500,0)), "Not In Budget"),"")</f>
        <v/>
      </c>
      <c r="I6989" s="184"/>
      <c r="J6989" s="184"/>
      <c r="K6989" s="184"/>
      <c r="L6989" s="183"/>
    </row>
    <row r="6990">
      <c r="A6990" s="454"/>
      <c r="B6990" s="927"/>
      <c r="C6990" s="580"/>
      <c r="D6990" s="939"/>
      <c r="E6990" s="940"/>
      <c r="F6990" s="941"/>
      <c r="G6990" s="937" t="str">
        <f t="array" ref="G6990">xlookup(F6990,'Internal Staffing Calculator'!E:E,'Internal Staffing Calculator'!C:C,"")</f>
        <v/>
      </c>
      <c r="H6990" s="932" t="str">
        <f t="array" ref="H6990">if(F6990&lt;&gt;"", iferror(index('Internal Staffing Calculator'!B$8:B23500,match(F6990,'Internal Staffing Calculator'!E$8:E23500,0)), "Not In Budget"),"")</f>
        <v/>
      </c>
      <c r="I6990" s="184"/>
      <c r="J6990" s="184"/>
      <c r="K6990" s="184"/>
      <c r="L6990" s="183"/>
    </row>
    <row r="6991">
      <c r="A6991" s="454"/>
      <c r="B6991" s="927"/>
      <c r="C6991" s="580"/>
      <c r="D6991" s="939"/>
      <c r="E6991" s="940"/>
      <c r="F6991" s="941"/>
      <c r="G6991" s="937" t="str">
        <f t="array" ref="G6991">xlookup(F6991,'Internal Staffing Calculator'!E:E,'Internal Staffing Calculator'!C:C,"")</f>
        <v/>
      </c>
      <c r="H6991" s="932" t="str">
        <f t="array" ref="H6991">if(F6991&lt;&gt;"", iferror(index('Internal Staffing Calculator'!B$8:B23500,match(F6991,'Internal Staffing Calculator'!E$8:E23500,0)), "Not In Budget"),"")</f>
        <v/>
      </c>
      <c r="I6991" s="184"/>
      <c r="J6991" s="184"/>
      <c r="K6991" s="184"/>
      <c r="L6991" s="183"/>
    </row>
    <row r="6992">
      <c r="A6992" s="454"/>
      <c r="B6992" s="927"/>
      <c r="C6992" s="580"/>
      <c r="D6992" s="939"/>
      <c r="E6992" s="940"/>
      <c r="F6992" s="941"/>
      <c r="G6992" s="937" t="str">
        <f t="array" ref="G6992">xlookup(F6992,'Internal Staffing Calculator'!E:E,'Internal Staffing Calculator'!C:C,"")</f>
        <v/>
      </c>
      <c r="H6992" s="932" t="str">
        <f t="array" ref="H6992">if(F6992&lt;&gt;"", iferror(index('Internal Staffing Calculator'!B$8:B23500,match(F6992,'Internal Staffing Calculator'!E$8:E23500,0)), "Not In Budget"),"")</f>
        <v/>
      </c>
      <c r="I6992" s="184"/>
      <c r="J6992" s="184"/>
      <c r="K6992" s="184"/>
      <c r="L6992" s="183"/>
    </row>
    <row r="6993">
      <c r="A6993" s="454"/>
      <c r="B6993" s="927"/>
      <c r="C6993" s="580"/>
      <c r="D6993" s="939"/>
      <c r="E6993" s="940"/>
      <c r="F6993" s="941"/>
      <c r="G6993" s="937" t="str">
        <f t="array" ref="G6993">xlookup(F6993,'Internal Staffing Calculator'!E:E,'Internal Staffing Calculator'!C:C,"")</f>
        <v/>
      </c>
      <c r="H6993" s="932" t="str">
        <f t="array" ref="H6993">if(F6993&lt;&gt;"", iferror(index('Internal Staffing Calculator'!B$8:B23500,match(F6993,'Internal Staffing Calculator'!E$8:E23500,0)), "Not In Budget"),"")</f>
        <v/>
      </c>
      <c r="I6993" s="184"/>
      <c r="J6993" s="184"/>
      <c r="K6993" s="184"/>
      <c r="L6993" s="183"/>
    </row>
    <row r="6994">
      <c r="A6994" s="454"/>
      <c r="B6994" s="927"/>
      <c r="C6994" s="580"/>
      <c r="D6994" s="939"/>
      <c r="E6994" s="940"/>
      <c r="F6994" s="941"/>
      <c r="G6994" s="937" t="str">
        <f t="array" ref="G6994">xlookup(F6994,'Internal Staffing Calculator'!E:E,'Internal Staffing Calculator'!C:C,"")</f>
        <v/>
      </c>
      <c r="H6994" s="932" t="str">
        <f t="array" ref="H6994">if(F6994&lt;&gt;"", iferror(index('Internal Staffing Calculator'!B$8:B23500,match(F6994,'Internal Staffing Calculator'!E$8:E23500,0)), "Not In Budget"),"")</f>
        <v/>
      </c>
      <c r="I6994" s="184"/>
      <c r="J6994" s="184"/>
      <c r="K6994" s="184"/>
      <c r="L6994" s="183"/>
    </row>
    <row r="6995">
      <c r="A6995" s="454"/>
      <c r="B6995" s="927"/>
      <c r="C6995" s="580"/>
      <c r="D6995" s="939"/>
      <c r="E6995" s="940"/>
      <c r="F6995" s="941"/>
      <c r="G6995" s="937" t="str">
        <f t="array" ref="G6995">xlookup(F6995,'Internal Staffing Calculator'!E:E,'Internal Staffing Calculator'!C:C,"")</f>
        <v/>
      </c>
      <c r="H6995" s="932" t="str">
        <f t="array" ref="H6995">if(F6995&lt;&gt;"", iferror(index('Internal Staffing Calculator'!B$8:B23500,match(F6995,'Internal Staffing Calculator'!E$8:E23500,0)), "Not In Budget"),"")</f>
        <v/>
      </c>
      <c r="I6995" s="184"/>
      <c r="J6995" s="184"/>
      <c r="K6995" s="184"/>
      <c r="L6995" s="183"/>
    </row>
    <row r="6996">
      <c r="A6996" s="454"/>
      <c r="B6996" s="927"/>
      <c r="C6996" s="580"/>
      <c r="D6996" s="939"/>
      <c r="E6996" s="940"/>
      <c r="F6996" s="941"/>
      <c r="G6996" s="937" t="str">
        <f t="array" ref="G6996">xlookup(F6996,'Internal Staffing Calculator'!E:E,'Internal Staffing Calculator'!C:C,"")</f>
        <v/>
      </c>
      <c r="H6996" s="932" t="str">
        <f t="array" ref="H6996">if(F6996&lt;&gt;"", iferror(index('Internal Staffing Calculator'!B$8:B23500,match(F6996,'Internal Staffing Calculator'!E$8:E23500,0)), "Not In Budget"),"")</f>
        <v/>
      </c>
      <c r="I6996" s="184"/>
      <c r="J6996" s="184"/>
      <c r="K6996" s="184"/>
      <c r="L6996" s="183"/>
    </row>
    <row r="6997">
      <c r="A6997" s="454"/>
      <c r="B6997" s="927"/>
      <c r="C6997" s="580"/>
      <c r="D6997" s="939"/>
      <c r="E6997" s="940"/>
      <c r="F6997" s="941"/>
      <c r="G6997" s="937" t="str">
        <f t="array" ref="G6997">xlookup(F6997,'Internal Staffing Calculator'!E:E,'Internal Staffing Calculator'!C:C,"")</f>
        <v/>
      </c>
      <c r="H6997" s="932" t="str">
        <f t="array" ref="H6997">if(F6997&lt;&gt;"", iferror(index('Internal Staffing Calculator'!B$8:B23500,match(F6997,'Internal Staffing Calculator'!E$8:E23500,0)), "Not In Budget"),"")</f>
        <v/>
      </c>
      <c r="I6997" s="184"/>
      <c r="J6997" s="184"/>
      <c r="K6997" s="184"/>
      <c r="L6997" s="183"/>
    </row>
    <row r="6998">
      <c r="A6998" s="454"/>
      <c r="B6998" s="927"/>
      <c r="C6998" s="580"/>
      <c r="D6998" s="939"/>
      <c r="E6998" s="940"/>
      <c r="F6998" s="941"/>
      <c r="G6998" s="937" t="str">
        <f t="array" ref="G6998">xlookup(F6998,'Internal Staffing Calculator'!E:E,'Internal Staffing Calculator'!C:C,"")</f>
        <v/>
      </c>
      <c r="H6998" s="932" t="str">
        <f t="array" ref="H6998">if(F6998&lt;&gt;"", iferror(index('Internal Staffing Calculator'!B$8:B23500,match(F6998,'Internal Staffing Calculator'!E$8:E23500,0)), "Not In Budget"),"")</f>
        <v/>
      </c>
      <c r="I6998" s="184"/>
      <c r="J6998" s="184"/>
      <c r="K6998" s="184"/>
      <c r="L6998" s="183"/>
    </row>
    <row r="6999">
      <c r="A6999" s="454"/>
      <c r="B6999" s="927"/>
      <c r="C6999" s="580"/>
      <c r="D6999" s="939"/>
      <c r="E6999" s="940"/>
      <c r="F6999" s="941"/>
      <c r="G6999" s="937" t="str">
        <f t="array" ref="G6999">xlookup(F6999,'Internal Staffing Calculator'!E:E,'Internal Staffing Calculator'!C:C,"")</f>
        <v/>
      </c>
      <c r="H6999" s="932" t="str">
        <f t="array" ref="H6999">if(F6999&lt;&gt;"", iferror(index('Internal Staffing Calculator'!B$8:B23500,match(F6999,'Internal Staffing Calculator'!E$8:E23500,0)), "Not In Budget"),"")</f>
        <v/>
      </c>
      <c r="I6999" s="184"/>
      <c r="J6999" s="184"/>
      <c r="K6999" s="184"/>
      <c r="L6999" s="183"/>
    </row>
    <row r="7000">
      <c r="A7000" s="454"/>
      <c r="B7000" s="927"/>
      <c r="C7000" s="580"/>
      <c r="D7000" s="939"/>
      <c r="E7000" s="940"/>
      <c r="F7000" s="941"/>
      <c r="G7000" s="937" t="str">
        <f t="array" ref="G7000">xlookup(F7000,'Internal Staffing Calculator'!E:E,'Internal Staffing Calculator'!C:C,"")</f>
        <v/>
      </c>
      <c r="H7000" s="932" t="str">
        <f t="array" ref="H7000">if(F7000&lt;&gt;"", iferror(index('Internal Staffing Calculator'!B$8:B23500,match(F7000,'Internal Staffing Calculator'!E$8:E23500,0)), "Not In Budget"),"")</f>
        <v/>
      </c>
      <c r="I7000" s="184"/>
      <c r="J7000" s="184"/>
      <c r="K7000" s="184"/>
      <c r="L7000" s="183"/>
    </row>
    <row r="7001">
      <c r="A7001" s="454"/>
      <c r="B7001" s="927"/>
      <c r="C7001" s="580"/>
      <c r="D7001" s="939"/>
      <c r="E7001" s="940"/>
      <c r="F7001" s="941"/>
      <c r="G7001" s="937" t="str">
        <f t="array" ref="G7001">xlookup(F7001,'Internal Staffing Calculator'!E:E,'Internal Staffing Calculator'!C:C,"")</f>
        <v/>
      </c>
      <c r="H7001" s="932" t="str">
        <f t="array" ref="H7001">if(F7001&lt;&gt;"", iferror(index('Internal Staffing Calculator'!B$8:B23500,match(F7001,'Internal Staffing Calculator'!E$8:E23500,0)), "Not In Budget"),"")</f>
        <v/>
      </c>
      <c r="I7001" s="184"/>
      <c r="J7001" s="184"/>
      <c r="K7001" s="184"/>
      <c r="L7001" s="183"/>
    </row>
    <row r="7002">
      <c r="A7002" s="454"/>
      <c r="B7002" s="927"/>
      <c r="C7002" s="580"/>
      <c r="D7002" s="939"/>
      <c r="E7002" s="940"/>
      <c r="F7002" s="941"/>
      <c r="G7002" s="937" t="str">
        <f t="array" ref="G7002">xlookup(F7002,'Internal Staffing Calculator'!E:E,'Internal Staffing Calculator'!C:C,"")</f>
        <v/>
      </c>
      <c r="H7002" s="932" t="str">
        <f t="array" ref="H7002">if(F7002&lt;&gt;"", iferror(index('Internal Staffing Calculator'!B$8:B23500,match(F7002,'Internal Staffing Calculator'!E$8:E23500,0)), "Not In Budget"),"")</f>
        <v/>
      </c>
      <c r="I7002" s="184"/>
      <c r="J7002" s="184"/>
      <c r="K7002" s="184"/>
      <c r="L7002" s="183"/>
    </row>
    <row r="7003">
      <c r="A7003" s="454"/>
      <c r="B7003" s="927"/>
      <c r="C7003" s="580"/>
      <c r="D7003" s="939"/>
      <c r="E7003" s="940"/>
      <c r="F7003" s="941"/>
      <c r="G7003" s="937" t="str">
        <f t="array" ref="G7003">xlookup(F7003,'Internal Staffing Calculator'!E:E,'Internal Staffing Calculator'!C:C,"")</f>
        <v/>
      </c>
      <c r="H7003" s="932" t="str">
        <f t="array" ref="H7003">if(F7003&lt;&gt;"", iferror(index('Internal Staffing Calculator'!B$8:B23500,match(F7003,'Internal Staffing Calculator'!E$8:E23500,0)), "Not In Budget"),"")</f>
        <v/>
      </c>
      <c r="I7003" s="184"/>
      <c r="J7003" s="184"/>
      <c r="K7003" s="184"/>
      <c r="L7003" s="183"/>
    </row>
    <row r="7004">
      <c r="A7004" s="454"/>
      <c r="B7004" s="927"/>
      <c r="C7004" s="580"/>
      <c r="D7004" s="939"/>
      <c r="E7004" s="940"/>
      <c r="F7004" s="941"/>
      <c r="G7004" s="937" t="str">
        <f t="array" ref="G7004">xlookup(F7004,'Internal Staffing Calculator'!E:E,'Internal Staffing Calculator'!C:C,"")</f>
        <v/>
      </c>
      <c r="H7004" s="932" t="str">
        <f t="array" ref="H7004">if(F7004&lt;&gt;"", iferror(index('Internal Staffing Calculator'!B$8:B23500,match(F7004,'Internal Staffing Calculator'!E$8:E23500,0)), "Not In Budget"),"")</f>
        <v/>
      </c>
      <c r="I7004" s="184"/>
      <c r="J7004" s="184"/>
      <c r="K7004" s="184"/>
      <c r="L7004" s="183"/>
    </row>
    <row r="7005">
      <c r="A7005" s="454"/>
      <c r="B7005" s="927"/>
      <c r="C7005" s="580"/>
      <c r="D7005" s="939"/>
      <c r="E7005" s="940"/>
      <c r="F7005" s="941"/>
      <c r="G7005" s="937" t="str">
        <f t="array" ref="G7005">xlookup(F7005,'Internal Staffing Calculator'!E:E,'Internal Staffing Calculator'!C:C,"")</f>
        <v/>
      </c>
      <c r="H7005" s="932" t="str">
        <f t="array" ref="H7005">if(F7005&lt;&gt;"", iferror(index('Internal Staffing Calculator'!B$8:B23500,match(F7005,'Internal Staffing Calculator'!E$8:E23500,0)), "Not In Budget"),"")</f>
        <v/>
      </c>
      <c r="I7005" s="184"/>
      <c r="J7005" s="184"/>
      <c r="K7005" s="184"/>
      <c r="L7005" s="183"/>
    </row>
    <row r="7006">
      <c r="A7006" s="454"/>
      <c r="B7006" s="927"/>
      <c r="C7006" s="580"/>
      <c r="D7006" s="939"/>
      <c r="E7006" s="940"/>
      <c r="F7006" s="941"/>
      <c r="G7006" s="937" t="str">
        <f t="array" ref="G7006">xlookup(F7006,'Internal Staffing Calculator'!E:E,'Internal Staffing Calculator'!C:C,"")</f>
        <v/>
      </c>
      <c r="H7006" s="932" t="str">
        <f t="array" ref="H7006">if(F7006&lt;&gt;"", iferror(index('Internal Staffing Calculator'!B$8:B23500,match(F7006,'Internal Staffing Calculator'!E$8:E23500,0)), "Not In Budget"),"")</f>
        <v/>
      </c>
      <c r="I7006" s="184"/>
      <c r="J7006" s="184"/>
      <c r="K7006" s="184"/>
      <c r="L7006" s="183"/>
    </row>
    <row r="7007">
      <c r="A7007" s="454"/>
      <c r="B7007" s="927"/>
      <c r="C7007" s="580"/>
      <c r="D7007" s="939"/>
      <c r="E7007" s="940"/>
      <c r="F7007" s="941"/>
      <c r="G7007" s="937" t="str">
        <f t="array" ref="G7007">xlookup(F7007,'Internal Staffing Calculator'!E:E,'Internal Staffing Calculator'!C:C,"")</f>
        <v/>
      </c>
      <c r="H7007" s="932" t="str">
        <f t="array" ref="H7007">if(F7007&lt;&gt;"", iferror(index('Internal Staffing Calculator'!B$8:B23500,match(F7007,'Internal Staffing Calculator'!E$8:E23500,0)), "Not In Budget"),"")</f>
        <v/>
      </c>
      <c r="I7007" s="184"/>
      <c r="J7007" s="184"/>
      <c r="K7007" s="184"/>
      <c r="L7007" s="183"/>
    </row>
    <row r="7008">
      <c r="A7008" s="454"/>
      <c r="B7008" s="927"/>
      <c r="C7008" s="580"/>
      <c r="D7008" s="939"/>
      <c r="E7008" s="940"/>
      <c r="F7008" s="941"/>
      <c r="G7008" s="937" t="str">
        <f t="array" ref="G7008">xlookup(F7008,'Internal Staffing Calculator'!E:E,'Internal Staffing Calculator'!C:C,"")</f>
        <v/>
      </c>
      <c r="H7008" s="932" t="str">
        <f t="array" ref="H7008">if(F7008&lt;&gt;"", iferror(index('Internal Staffing Calculator'!B$8:B23500,match(F7008,'Internal Staffing Calculator'!E$8:E23500,0)), "Not In Budget"),"")</f>
        <v/>
      </c>
      <c r="I7008" s="184"/>
      <c r="J7008" s="184"/>
      <c r="K7008" s="184"/>
      <c r="L7008" s="183"/>
    </row>
    <row r="7009">
      <c r="A7009" s="454"/>
      <c r="B7009" s="927"/>
      <c r="C7009" s="580"/>
      <c r="D7009" s="939"/>
      <c r="E7009" s="940"/>
      <c r="F7009" s="941"/>
      <c r="G7009" s="937" t="str">
        <f t="array" ref="G7009">xlookup(F7009,'Internal Staffing Calculator'!E:E,'Internal Staffing Calculator'!C:C,"")</f>
        <v/>
      </c>
      <c r="H7009" s="932" t="str">
        <f t="array" ref="H7009">if(F7009&lt;&gt;"", iferror(index('Internal Staffing Calculator'!B$8:B23500,match(F7009,'Internal Staffing Calculator'!E$8:E23500,0)), "Not In Budget"),"")</f>
        <v/>
      </c>
      <c r="I7009" s="184"/>
      <c r="J7009" s="184"/>
      <c r="K7009" s="184"/>
      <c r="L7009" s="183"/>
    </row>
    <row r="7010">
      <c r="A7010" s="454"/>
      <c r="B7010" s="927"/>
      <c r="C7010" s="580"/>
      <c r="D7010" s="939"/>
      <c r="E7010" s="940"/>
      <c r="F7010" s="941"/>
      <c r="G7010" s="937" t="str">
        <f t="array" ref="G7010">xlookup(F7010,'Internal Staffing Calculator'!E:E,'Internal Staffing Calculator'!C:C,"")</f>
        <v/>
      </c>
      <c r="H7010" s="932" t="str">
        <f t="array" ref="H7010">if(F7010&lt;&gt;"", iferror(index('Internal Staffing Calculator'!B$8:B23500,match(F7010,'Internal Staffing Calculator'!E$8:E23500,0)), "Not In Budget"),"")</f>
        <v/>
      </c>
      <c r="I7010" s="184"/>
      <c r="J7010" s="184"/>
      <c r="K7010" s="184"/>
      <c r="L7010" s="183"/>
    </row>
    <row r="7011">
      <c r="A7011" s="454"/>
      <c r="B7011" s="927"/>
      <c r="C7011" s="580"/>
      <c r="D7011" s="939"/>
      <c r="E7011" s="940"/>
      <c r="F7011" s="941"/>
      <c r="G7011" s="937" t="str">
        <f t="array" ref="G7011">xlookup(F7011,'Internal Staffing Calculator'!E:E,'Internal Staffing Calculator'!C:C,"")</f>
        <v/>
      </c>
      <c r="H7011" s="932" t="str">
        <f t="array" ref="H7011">if(F7011&lt;&gt;"", iferror(index('Internal Staffing Calculator'!B$8:B23500,match(F7011,'Internal Staffing Calculator'!E$8:E23500,0)), "Not In Budget"),"")</f>
        <v/>
      </c>
      <c r="I7011" s="184"/>
      <c r="J7011" s="184"/>
      <c r="K7011" s="184"/>
      <c r="L7011" s="183"/>
    </row>
    <row r="7012">
      <c r="A7012" s="454"/>
      <c r="B7012" s="927"/>
      <c r="C7012" s="580"/>
      <c r="D7012" s="939"/>
      <c r="E7012" s="940"/>
      <c r="F7012" s="941"/>
      <c r="G7012" s="937" t="str">
        <f t="array" ref="G7012">xlookup(F7012,'Internal Staffing Calculator'!E:E,'Internal Staffing Calculator'!C:C,"")</f>
        <v/>
      </c>
      <c r="H7012" s="932" t="str">
        <f t="array" ref="H7012">if(F7012&lt;&gt;"", iferror(index('Internal Staffing Calculator'!B$8:B23500,match(F7012,'Internal Staffing Calculator'!E$8:E23500,0)), "Not In Budget"),"")</f>
        <v/>
      </c>
      <c r="I7012" s="184"/>
      <c r="J7012" s="184"/>
      <c r="K7012" s="184"/>
      <c r="L7012" s="183"/>
    </row>
    <row r="7013">
      <c r="A7013" s="454"/>
      <c r="B7013" s="927"/>
      <c r="C7013" s="580"/>
      <c r="D7013" s="939"/>
      <c r="E7013" s="940"/>
      <c r="F7013" s="941"/>
      <c r="G7013" s="937" t="str">
        <f t="array" ref="G7013">xlookup(F7013,'Internal Staffing Calculator'!E:E,'Internal Staffing Calculator'!C:C,"")</f>
        <v/>
      </c>
      <c r="H7013" s="932" t="str">
        <f t="array" ref="H7013">if(F7013&lt;&gt;"", iferror(index('Internal Staffing Calculator'!B$8:B23500,match(F7013,'Internal Staffing Calculator'!E$8:E23500,0)), "Not In Budget"),"")</f>
        <v/>
      </c>
      <c r="I7013" s="184"/>
      <c r="J7013" s="184"/>
      <c r="K7013" s="184"/>
      <c r="L7013" s="183"/>
    </row>
    <row r="7014">
      <c r="A7014" s="454"/>
      <c r="B7014" s="927"/>
      <c r="C7014" s="580"/>
      <c r="D7014" s="939"/>
      <c r="E7014" s="940"/>
      <c r="F7014" s="941"/>
      <c r="G7014" s="937" t="str">
        <f t="array" ref="G7014">xlookup(F7014,'Internal Staffing Calculator'!E:E,'Internal Staffing Calculator'!C:C,"")</f>
        <v/>
      </c>
      <c r="H7014" s="932" t="str">
        <f t="array" ref="H7014">if(F7014&lt;&gt;"", iferror(index('Internal Staffing Calculator'!B$8:B23500,match(F7014,'Internal Staffing Calculator'!E$8:E23500,0)), "Not In Budget"),"")</f>
        <v/>
      </c>
      <c r="I7014" s="184"/>
      <c r="J7014" s="184"/>
      <c r="K7014" s="184"/>
      <c r="L7014" s="183"/>
    </row>
    <row r="7015">
      <c r="A7015" s="454"/>
      <c r="B7015" s="927"/>
      <c r="C7015" s="580"/>
      <c r="D7015" s="939"/>
      <c r="E7015" s="940"/>
      <c r="F7015" s="941"/>
      <c r="G7015" s="937" t="str">
        <f t="array" ref="G7015">xlookup(F7015,'Internal Staffing Calculator'!E:E,'Internal Staffing Calculator'!C:C,"")</f>
        <v/>
      </c>
      <c r="H7015" s="932" t="str">
        <f t="array" ref="H7015">if(F7015&lt;&gt;"", iferror(index('Internal Staffing Calculator'!B$8:B23500,match(F7015,'Internal Staffing Calculator'!E$8:E23500,0)), "Not In Budget"),"")</f>
        <v/>
      </c>
      <c r="I7015" s="184"/>
      <c r="J7015" s="184"/>
      <c r="K7015" s="184"/>
      <c r="L7015" s="183"/>
    </row>
    <row r="7016">
      <c r="A7016" s="454"/>
      <c r="B7016" s="927"/>
      <c r="C7016" s="580"/>
      <c r="D7016" s="939"/>
      <c r="E7016" s="940"/>
      <c r="F7016" s="941"/>
      <c r="G7016" s="937" t="str">
        <f t="array" ref="G7016">xlookup(F7016,'Internal Staffing Calculator'!E:E,'Internal Staffing Calculator'!C:C,"")</f>
        <v/>
      </c>
      <c r="H7016" s="932" t="str">
        <f t="array" ref="H7016">if(F7016&lt;&gt;"", iferror(index('Internal Staffing Calculator'!B$8:B23500,match(F7016,'Internal Staffing Calculator'!E$8:E23500,0)), "Not In Budget"),"")</f>
        <v/>
      </c>
      <c r="I7016" s="184"/>
      <c r="J7016" s="184"/>
      <c r="K7016" s="184"/>
      <c r="L7016" s="183"/>
    </row>
    <row r="7017">
      <c r="A7017" s="454"/>
      <c r="B7017" s="927"/>
      <c r="C7017" s="580"/>
      <c r="D7017" s="939"/>
      <c r="E7017" s="940"/>
      <c r="F7017" s="941"/>
      <c r="G7017" s="937" t="str">
        <f t="array" ref="G7017">xlookup(F7017,'Internal Staffing Calculator'!E:E,'Internal Staffing Calculator'!C:C,"")</f>
        <v/>
      </c>
      <c r="H7017" s="932" t="str">
        <f t="array" ref="H7017">if(F7017&lt;&gt;"", iferror(index('Internal Staffing Calculator'!B$8:B23500,match(F7017,'Internal Staffing Calculator'!E$8:E23500,0)), "Not In Budget"),"")</f>
        <v/>
      </c>
      <c r="I7017" s="184"/>
      <c r="J7017" s="184"/>
      <c r="K7017" s="184"/>
      <c r="L7017" s="183"/>
    </row>
    <row r="7018">
      <c r="A7018" s="454"/>
      <c r="B7018" s="927"/>
      <c r="C7018" s="580"/>
      <c r="D7018" s="939"/>
      <c r="E7018" s="940"/>
      <c r="F7018" s="941"/>
      <c r="G7018" s="937" t="str">
        <f t="array" ref="G7018">xlookup(F7018,'Internal Staffing Calculator'!E:E,'Internal Staffing Calculator'!C:C,"")</f>
        <v/>
      </c>
      <c r="H7018" s="932" t="str">
        <f t="array" ref="H7018">if(F7018&lt;&gt;"", iferror(index('Internal Staffing Calculator'!B$8:B23500,match(F7018,'Internal Staffing Calculator'!E$8:E23500,0)), "Not In Budget"),"")</f>
        <v/>
      </c>
      <c r="I7018" s="184"/>
      <c r="J7018" s="184"/>
      <c r="K7018" s="184"/>
      <c r="L7018" s="183"/>
    </row>
    <row r="7019">
      <c r="A7019" s="454"/>
      <c r="B7019" s="927"/>
      <c r="C7019" s="580"/>
      <c r="D7019" s="939"/>
      <c r="E7019" s="940"/>
      <c r="F7019" s="941"/>
      <c r="G7019" s="937" t="str">
        <f t="array" ref="G7019">xlookup(F7019,'Internal Staffing Calculator'!E:E,'Internal Staffing Calculator'!C:C,"")</f>
        <v/>
      </c>
      <c r="H7019" s="932" t="str">
        <f t="array" ref="H7019">if(F7019&lt;&gt;"", iferror(index('Internal Staffing Calculator'!B$8:B23500,match(F7019,'Internal Staffing Calculator'!E$8:E23500,0)), "Not In Budget"),"")</f>
        <v/>
      </c>
      <c r="I7019" s="184"/>
      <c r="J7019" s="184"/>
      <c r="K7019" s="184"/>
      <c r="L7019" s="183"/>
    </row>
    <row r="7020">
      <c r="A7020" s="454"/>
      <c r="B7020" s="927"/>
      <c r="C7020" s="580"/>
      <c r="D7020" s="939"/>
      <c r="E7020" s="940"/>
      <c r="F7020" s="941"/>
      <c r="G7020" s="937" t="str">
        <f t="array" ref="G7020">xlookup(F7020,'Internal Staffing Calculator'!E:E,'Internal Staffing Calculator'!C:C,"")</f>
        <v/>
      </c>
      <c r="H7020" s="932" t="str">
        <f t="array" ref="H7020">if(F7020&lt;&gt;"", iferror(index('Internal Staffing Calculator'!B$8:B23500,match(F7020,'Internal Staffing Calculator'!E$8:E23500,0)), "Not In Budget"),"")</f>
        <v/>
      </c>
      <c r="I7020" s="184"/>
      <c r="J7020" s="184"/>
      <c r="K7020" s="184"/>
      <c r="L7020" s="183"/>
    </row>
    <row r="7021">
      <c r="A7021" s="454"/>
      <c r="B7021" s="927"/>
      <c r="C7021" s="580"/>
      <c r="D7021" s="939"/>
      <c r="E7021" s="940"/>
      <c r="F7021" s="941"/>
      <c r="G7021" s="937" t="str">
        <f t="array" ref="G7021">xlookup(F7021,'Internal Staffing Calculator'!E:E,'Internal Staffing Calculator'!C:C,"")</f>
        <v/>
      </c>
      <c r="H7021" s="932" t="str">
        <f t="array" ref="H7021">if(F7021&lt;&gt;"", iferror(index('Internal Staffing Calculator'!B$8:B23500,match(F7021,'Internal Staffing Calculator'!E$8:E23500,0)), "Not In Budget"),"")</f>
        <v/>
      </c>
      <c r="I7021" s="184"/>
      <c r="J7021" s="184"/>
      <c r="K7021" s="184"/>
      <c r="L7021" s="183"/>
    </row>
    <row r="7022">
      <c r="A7022" s="454"/>
      <c r="B7022" s="927"/>
      <c r="C7022" s="580"/>
      <c r="D7022" s="939"/>
      <c r="E7022" s="940"/>
      <c r="F7022" s="941"/>
      <c r="G7022" s="937" t="str">
        <f t="array" ref="G7022">xlookup(F7022,'Internal Staffing Calculator'!E:E,'Internal Staffing Calculator'!C:C,"")</f>
        <v/>
      </c>
      <c r="H7022" s="932" t="str">
        <f t="array" ref="H7022">if(F7022&lt;&gt;"", iferror(index('Internal Staffing Calculator'!B$8:B23500,match(F7022,'Internal Staffing Calculator'!E$8:E23500,0)), "Not In Budget"),"")</f>
        <v/>
      </c>
      <c r="I7022" s="184"/>
      <c r="J7022" s="184"/>
      <c r="K7022" s="184"/>
      <c r="L7022" s="183"/>
    </row>
    <row r="7023">
      <c r="A7023" s="454"/>
      <c r="B7023" s="927"/>
      <c r="C7023" s="580"/>
      <c r="D7023" s="939"/>
      <c r="E7023" s="940"/>
      <c r="F7023" s="941"/>
      <c r="G7023" s="937" t="str">
        <f t="array" ref="G7023">xlookup(F7023,'Internal Staffing Calculator'!E:E,'Internal Staffing Calculator'!C:C,"")</f>
        <v/>
      </c>
      <c r="H7023" s="932" t="str">
        <f t="array" ref="H7023">if(F7023&lt;&gt;"", iferror(index('Internal Staffing Calculator'!B$8:B23500,match(F7023,'Internal Staffing Calculator'!E$8:E23500,0)), "Not In Budget"),"")</f>
        <v/>
      </c>
      <c r="I7023" s="184"/>
      <c r="J7023" s="184"/>
      <c r="K7023" s="184"/>
      <c r="L7023" s="183"/>
    </row>
    <row r="7024">
      <c r="A7024" s="454"/>
      <c r="B7024" s="927"/>
      <c r="C7024" s="580"/>
      <c r="D7024" s="939"/>
      <c r="E7024" s="940"/>
      <c r="F7024" s="941"/>
      <c r="G7024" s="937" t="str">
        <f t="array" ref="G7024">xlookup(F7024,'Internal Staffing Calculator'!E:E,'Internal Staffing Calculator'!C:C,"")</f>
        <v/>
      </c>
      <c r="H7024" s="932" t="str">
        <f t="array" ref="H7024">if(F7024&lt;&gt;"", iferror(index('Internal Staffing Calculator'!B$8:B23500,match(F7024,'Internal Staffing Calculator'!E$8:E23500,0)), "Not In Budget"),"")</f>
        <v/>
      </c>
      <c r="I7024" s="184"/>
      <c r="J7024" s="184"/>
      <c r="K7024" s="184"/>
      <c r="L7024" s="183"/>
    </row>
    <row r="7025">
      <c r="A7025" s="454"/>
      <c r="B7025" s="927"/>
      <c r="C7025" s="580"/>
      <c r="D7025" s="939"/>
      <c r="E7025" s="940"/>
      <c r="F7025" s="941"/>
      <c r="G7025" s="937" t="str">
        <f t="array" ref="G7025">xlookup(F7025,'Internal Staffing Calculator'!E:E,'Internal Staffing Calculator'!C:C,"")</f>
        <v/>
      </c>
      <c r="H7025" s="932" t="str">
        <f t="array" ref="H7025">if(F7025&lt;&gt;"", iferror(index('Internal Staffing Calculator'!B$8:B23500,match(F7025,'Internal Staffing Calculator'!E$8:E23500,0)), "Not In Budget"),"")</f>
        <v/>
      </c>
      <c r="I7025" s="184"/>
      <c r="J7025" s="184"/>
      <c r="K7025" s="184"/>
      <c r="L7025" s="183"/>
    </row>
    <row r="7026">
      <c r="A7026" s="454"/>
      <c r="B7026" s="927"/>
      <c r="C7026" s="580"/>
      <c r="D7026" s="939"/>
      <c r="E7026" s="940"/>
      <c r="F7026" s="941"/>
      <c r="G7026" s="937" t="str">
        <f t="array" ref="G7026">xlookup(F7026,'Internal Staffing Calculator'!E:E,'Internal Staffing Calculator'!C:C,"")</f>
        <v/>
      </c>
      <c r="H7026" s="932" t="str">
        <f t="array" ref="H7026">if(F7026&lt;&gt;"", iferror(index('Internal Staffing Calculator'!B$8:B23500,match(F7026,'Internal Staffing Calculator'!E$8:E23500,0)), "Not In Budget"),"")</f>
        <v/>
      </c>
      <c r="I7026" s="184"/>
      <c r="J7026" s="184"/>
      <c r="K7026" s="184"/>
      <c r="L7026" s="183"/>
    </row>
    <row r="7027">
      <c r="A7027" s="454"/>
      <c r="B7027" s="927"/>
      <c r="C7027" s="580"/>
      <c r="D7027" s="939"/>
      <c r="E7027" s="940"/>
      <c r="F7027" s="941"/>
      <c r="G7027" s="937" t="str">
        <f t="array" ref="G7027">xlookup(F7027,'Internal Staffing Calculator'!E:E,'Internal Staffing Calculator'!C:C,"")</f>
        <v/>
      </c>
      <c r="H7027" s="932" t="str">
        <f t="array" ref="H7027">if(F7027&lt;&gt;"", iferror(index('Internal Staffing Calculator'!B$8:B23500,match(F7027,'Internal Staffing Calculator'!E$8:E23500,0)), "Not In Budget"),"")</f>
        <v/>
      </c>
      <c r="I7027" s="184"/>
      <c r="J7027" s="184"/>
      <c r="K7027" s="184"/>
      <c r="L7027" s="183"/>
    </row>
    <row r="7028">
      <c r="A7028" s="454"/>
      <c r="B7028" s="927"/>
      <c r="C7028" s="580"/>
      <c r="D7028" s="939"/>
      <c r="E7028" s="940"/>
      <c r="F7028" s="941"/>
      <c r="G7028" s="937" t="str">
        <f t="array" ref="G7028">xlookup(F7028,'Internal Staffing Calculator'!E:E,'Internal Staffing Calculator'!C:C,"")</f>
        <v/>
      </c>
      <c r="H7028" s="932" t="str">
        <f t="array" ref="H7028">if(F7028&lt;&gt;"", iferror(index('Internal Staffing Calculator'!B$8:B23500,match(F7028,'Internal Staffing Calculator'!E$8:E23500,0)), "Not In Budget"),"")</f>
        <v/>
      </c>
      <c r="I7028" s="184"/>
      <c r="J7028" s="184"/>
      <c r="K7028" s="184"/>
      <c r="L7028" s="183"/>
    </row>
    <row r="7029">
      <c r="A7029" s="454"/>
      <c r="B7029" s="927"/>
      <c r="C7029" s="580"/>
      <c r="D7029" s="939"/>
      <c r="E7029" s="940"/>
      <c r="F7029" s="941"/>
      <c r="G7029" s="937" t="str">
        <f t="array" ref="G7029">xlookup(F7029,'Internal Staffing Calculator'!E:E,'Internal Staffing Calculator'!C:C,"")</f>
        <v/>
      </c>
      <c r="H7029" s="932" t="str">
        <f t="array" ref="H7029">if(F7029&lt;&gt;"", iferror(index('Internal Staffing Calculator'!B$8:B23500,match(F7029,'Internal Staffing Calculator'!E$8:E23500,0)), "Not In Budget"),"")</f>
        <v/>
      </c>
      <c r="I7029" s="184"/>
      <c r="J7029" s="184"/>
      <c r="K7029" s="184"/>
      <c r="L7029" s="183"/>
    </row>
    <row r="7030">
      <c r="A7030" s="454"/>
      <c r="B7030" s="927"/>
      <c r="C7030" s="580"/>
      <c r="D7030" s="939"/>
      <c r="E7030" s="940"/>
      <c r="F7030" s="941"/>
      <c r="G7030" s="937" t="str">
        <f t="array" ref="G7030">xlookup(F7030,'Internal Staffing Calculator'!E:E,'Internal Staffing Calculator'!C:C,"")</f>
        <v/>
      </c>
      <c r="H7030" s="932" t="str">
        <f t="array" ref="H7030">if(F7030&lt;&gt;"", iferror(index('Internal Staffing Calculator'!B$8:B23500,match(F7030,'Internal Staffing Calculator'!E$8:E23500,0)), "Not In Budget"),"")</f>
        <v/>
      </c>
      <c r="I7030" s="184"/>
      <c r="J7030" s="184"/>
      <c r="K7030" s="184"/>
      <c r="L7030" s="183"/>
    </row>
    <row r="7031">
      <c r="A7031" s="454"/>
      <c r="B7031" s="927"/>
      <c r="C7031" s="580"/>
      <c r="D7031" s="939"/>
      <c r="E7031" s="940"/>
      <c r="F7031" s="941"/>
      <c r="G7031" s="937" t="str">
        <f t="array" ref="G7031">xlookup(F7031,'Internal Staffing Calculator'!E:E,'Internal Staffing Calculator'!C:C,"")</f>
        <v/>
      </c>
      <c r="H7031" s="932" t="str">
        <f t="array" ref="H7031">if(F7031&lt;&gt;"", iferror(index('Internal Staffing Calculator'!B$8:B23500,match(F7031,'Internal Staffing Calculator'!E$8:E23500,0)), "Not In Budget"),"")</f>
        <v/>
      </c>
      <c r="I7031" s="184"/>
      <c r="J7031" s="184"/>
      <c r="K7031" s="184"/>
      <c r="L7031" s="183"/>
    </row>
    <row r="7032">
      <c r="A7032" s="454"/>
      <c r="B7032" s="927"/>
      <c r="C7032" s="580"/>
      <c r="D7032" s="939"/>
      <c r="E7032" s="940"/>
      <c r="F7032" s="941"/>
      <c r="G7032" s="937" t="str">
        <f t="array" ref="G7032">xlookup(F7032,'Internal Staffing Calculator'!E:E,'Internal Staffing Calculator'!C:C,"")</f>
        <v/>
      </c>
      <c r="H7032" s="932" t="str">
        <f t="array" ref="H7032">if(F7032&lt;&gt;"", iferror(index('Internal Staffing Calculator'!B$8:B23500,match(F7032,'Internal Staffing Calculator'!E$8:E23500,0)), "Not In Budget"),"")</f>
        <v/>
      </c>
      <c r="I7032" s="184"/>
      <c r="J7032" s="184"/>
      <c r="K7032" s="184"/>
      <c r="L7032" s="183"/>
    </row>
    <row r="7033">
      <c r="A7033" s="454"/>
      <c r="B7033" s="927"/>
      <c r="C7033" s="580"/>
      <c r="D7033" s="939"/>
      <c r="E7033" s="940"/>
      <c r="F7033" s="941"/>
      <c r="G7033" s="937" t="str">
        <f t="array" ref="G7033">xlookup(F7033,'Internal Staffing Calculator'!E:E,'Internal Staffing Calculator'!C:C,"")</f>
        <v/>
      </c>
      <c r="H7033" s="932" t="str">
        <f t="array" ref="H7033">if(F7033&lt;&gt;"", iferror(index('Internal Staffing Calculator'!B$8:B23500,match(F7033,'Internal Staffing Calculator'!E$8:E23500,0)), "Not In Budget"),"")</f>
        <v/>
      </c>
      <c r="I7033" s="184"/>
      <c r="J7033" s="184"/>
      <c r="K7033" s="184"/>
      <c r="L7033" s="183"/>
    </row>
    <row r="7034">
      <c r="A7034" s="454"/>
      <c r="B7034" s="927"/>
      <c r="C7034" s="580"/>
      <c r="D7034" s="939"/>
      <c r="E7034" s="940"/>
      <c r="F7034" s="941"/>
      <c r="G7034" s="937" t="str">
        <f t="array" ref="G7034">xlookup(F7034,'Internal Staffing Calculator'!E:E,'Internal Staffing Calculator'!C:C,"")</f>
        <v/>
      </c>
      <c r="H7034" s="932" t="str">
        <f t="array" ref="H7034">if(F7034&lt;&gt;"", iferror(index('Internal Staffing Calculator'!B$8:B23500,match(F7034,'Internal Staffing Calculator'!E$8:E23500,0)), "Not In Budget"),"")</f>
        <v/>
      </c>
      <c r="I7034" s="184"/>
      <c r="J7034" s="184"/>
      <c r="K7034" s="184"/>
      <c r="L7034" s="183"/>
    </row>
    <row r="7035">
      <c r="A7035" s="454"/>
      <c r="B7035" s="927"/>
      <c r="C7035" s="580"/>
      <c r="D7035" s="939"/>
      <c r="E7035" s="940"/>
      <c r="F7035" s="941"/>
      <c r="G7035" s="937" t="str">
        <f t="array" ref="G7035">xlookup(F7035,'Internal Staffing Calculator'!E:E,'Internal Staffing Calculator'!C:C,"")</f>
        <v/>
      </c>
      <c r="H7035" s="932" t="str">
        <f t="array" ref="H7035">if(F7035&lt;&gt;"", iferror(index('Internal Staffing Calculator'!B$8:B23500,match(F7035,'Internal Staffing Calculator'!E$8:E23500,0)), "Not In Budget"),"")</f>
        <v/>
      </c>
      <c r="I7035" s="184"/>
      <c r="J7035" s="184"/>
      <c r="K7035" s="184"/>
      <c r="L7035" s="183"/>
    </row>
    <row r="7036">
      <c r="A7036" s="454"/>
      <c r="B7036" s="927"/>
      <c r="C7036" s="580"/>
      <c r="D7036" s="939"/>
      <c r="E7036" s="940"/>
      <c r="F7036" s="941"/>
      <c r="G7036" s="937" t="str">
        <f t="array" ref="G7036">xlookup(F7036,'Internal Staffing Calculator'!E:E,'Internal Staffing Calculator'!C:C,"")</f>
        <v/>
      </c>
      <c r="H7036" s="932" t="str">
        <f t="array" ref="H7036">if(F7036&lt;&gt;"", iferror(index('Internal Staffing Calculator'!B$8:B23500,match(F7036,'Internal Staffing Calculator'!E$8:E23500,0)), "Not In Budget"),"")</f>
        <v/>
      </c>
      <c r="I7036" s="184"/>
      <c r="J7036" s="184"/>
      <c r="K7036" s="184"/>
      <c r="L7036" s="183"/>
    </row>
    <row r="7037">
      <c r="A7037" s="454"/>
      <c r="B7037" s="927"/>
      <c r="C7037" s="580"/>
      <c r="D7037" s="939"/>
      <c r="E7037" s="940"/>
      <c r="F7037" s="941"/>
      <c r="G7037" s="937" t="str">
        <f t="array" ref="G7037">xlookup(F7037,'Internal Staffing Calculator'!E:E,'Internal Staffing Calculator'!C:C,"")</f>
        <v/>
      </c>
      <c r="H7037" s="932" t="str">
        <f t="array" ref="H7037">if(F7037&lt;&gt;"", iferror(index('Internal Staffing Calculator'!B$8:B23500,match(F7037,'Internal Staffing Calculator'!E$8:E23500,0)), "Not In Budget"),"")</f>
        <v/>
      </c>
      <c r="I7037" s="184"/>
      <c r="J7037" s="184"/>
      <c r="K7037" s="184"/>
      <c r="L7037" s="183"/>
    </row>
    <row r="7038">
      <c r="A7038" s="454"/>
      <c r="B7038" s="927"/>
      <c r="C7038" s="580"/>
      <c r="D7038" s="939"/>
      <c r="E7038" s="940"/>
      <c r="F7038" s="941"/>
      <c r="G7038" s="937" t="str">
        <f t="array" ref="G7038">xlookup(F7038,'Internal Staffing Calculator'!E:E,'Internal Staffing Calculator'!C:C,"")</f>
        <v/>
      </c>
      <c r="H7038" s="932" t="str">
        <f t="array" ref="H7038">if(F7038&lt;&gt;"", iferror(index('Internal Staffing Calculator'!B$8:B23500,match(F7038,'Internal Staffing Calculator'!E$8:E23500,0)), "Not In Budget"),"")</f>
        <v/>
      </c>
      <c r="I7038" s="184"/>
      <c r="J7038" s="184"/>
      <c r="K7038" s="184"/>
      <c r="L7038" s="183"/>
    </row>
    <row r="7039">
      <c r="A7039" s="454"/>
      <c r="B7039" s="927"/>
      <c r="C7039" s="580"/>
      <c r="D7039" s="939"/>
      <c r="E7039" s="940"/>
      <c r="F7039" s="941"/>
      <c r="G7039" s="937" t="str">
        <f t="array" ref="G7039">xlookup(F7039,'Internal Staffing Calculator'!E:E,'Internal Staffing Calculator'!C:C,"")</f>
        <v/>
      </c>
      <c r="H7039" s="932" t="str">
        <f t="array" ref="H7039">if(F7039&lt;&gt;"", iferror(index('Internal Staffing Calculator'!B$8:B23500,match(F7039,'Internal Staffing Calculator'!E$8:E23500,0)), "Not In Budget"),"")</f>
        <v/>
      </c>
      <c r="I7039" s="184"/>
      <c r="J7039" s="184"/>
      <c r="K7039" s="184"/>
      <c r="L7039" s="183"/>
    </row>
    <row r="7040">
      <c r="A7040" s="454"/>
      <c r="B7040" s="927"/>
      <c r="C7040" s="580"/>
      <c r="D7040" s="939"/>
      <c r="E7040" s="940"/>
      <c r="F7040" s="941"/>
      <c r="G7040" s="937" t="str">
        <f t="array" ref="G7040">xlookup(F7040,'Internal Staffing Calculator'!E:E,'Internal Staffing Calculator'!C:C,"")</f>
        <v/>
      </c>
      <c r="H7040" s="932" t="str">
        <f t="array" ref="H7040">if(F7040&lt;&gt;"", iferror(index('Internal Staffing Calculator'!B$8:B23500,match(F7040,'Internal Staffing Calculator'!E$8:E23500,0)), "Not In Budget"),"")</f>
        <v/>
      </c>
      <c r="I7040" s="184"/>
      <c r="J7040" s="184"/>
      <c r="K7040" s="184"/>
      <c r="L7040" s="183"/>
    </row>
    <row r="7041">
      <c r="A7041" s="454"/>
      <c r="B7041" s="927"/>
      <c r="C7041" s="580"/>
      <c r="D7041" s="939"/>
      <c r="E7041" s="940"/>
      <c r="F7041" s="941"/>
      <c r="G7041" s="937" t="str">
        <f t="array" ref="G7041">xlookup(F7041,'Internal Staffing Calculator'!E:E,'Internal Staffing Calculator'!C:C,"")</f>
        <v/>
      </c>
      <c r="H7041" s="932" t="str">
        <f t="array" ref="H7041">if(F7041&lt;&gt;"", iferror(index('Internal Staffing Calculator'!B$8:B23500,match(F7041,'Internal Staffing Calculator'!E$8:E23500,0)), "Not In Budget"),"")</f>
        <v/>
      </c>
      <c r="I7041" s="184"/>
      <c r="J7041" s="184"/>
      <c r="K7041" s="184"/>
      <c r="L7041" s="183"/>
    </row>
    <row r="7042">
      <c r="A7042" s="454"/>
      <c r="B7042" s="927"/>
      <c r="C7042" s="580"/>
      <c r="D7042" s="939"/>
      <c r="E7042" s="940"/>
      <c r="F7042" s="941"/>
      <c r="G7042" s="937" t="str">
        <f t="array" ref="G7042">xlookup(F7042,'Internal Staffing Calculator'!E:E,'Internal Staffing Calculator'!C:C,"")</f>
        <v/>
      </c>
      <c r="H7042" s="932" t="str">
        <f t="array" ref="H7042">if(F7042&lt;&gt;"", iferror(index('Internal Staffing Calculator'!B$8:B23500,match(F7042,'Internal Staffing Calculator'!E$8:E23500,0)), "Not In Budget"),"")</f>
        <v/>
      </c>
      <c r="I7042" s="184"/>
      <c r="J7042" s="184"/>
      <c r="K7042" s="184"/>
      <c r="L7042" s="183"/>
    </row>
    <row r="7043">
      <c r="A7043" s="454"/>
      <c r="B7043" s="927"/>
      <c r="C7043" s="580"/>
      <c r="D7043" s="939"/>
      <c r="E7043" s="940"/>
      <c r="F7043" s="941"/>
      <c r="G7043" s="937" t="str">
        <f t="array" ref="G7043">xlookup(F7043,'Internal Staffing Calculator'!E:E,'Internal Staffing Calculator'!C:C,"")</f>
        <v/>
      </c>
      <c r="H7043" s="932" t="str">
        <f t="array" ref="H7043">if(F7043&lt;&gt;"", iferror(index('Internal Staffing Calculator'!B$8:B23500,match(F7043,'Internal Staffing Calculator'!E$8:E23500,0)), "Not In Budget"),"")</f>
        <v/>
      </c>
      <c r="I7043" s="184"/>
      <c r="J7043" s="184"/>
      <c r="K7043" s="184"/>
      <c r="L7043" s="183"/>
    </row>
    <row r="7044">
      <c r="A7044" s="454"/>
      <c r="B7044" s="927"/>
      <c r="C7044" s="580"/>
      <c r="D7044" s="939"/>
      <c r="E7044" s="940"/>
      <c r="F7044" s="941"/>
      <c r="G7044" s="937" t="str">
        <f t="array" ref="G7044">xlookup(F7044,'Internal Staffing Calculator'!E:E,'Internal Staffing Calculator'!C:C,"")</f>
        <v/>
      </c>
      <c r="H7044" s="932" t="str">
        <f t="array" ref="H7044">if(F7044&lt;&gt;"", iferror(index('Internal Staffing Calculator'!B$8:B23500,match(F7044,'Internal Staffing Calculator'!E$8:E23500,0)), "Not In Budget"),"")</f>
        <v/>
      </c>
      <c r="I7044" s="184"/>
      <c r="J7044" s="184"/>
      <c r="K7044" s="184"/>
      <c r="L7044" s="183"/>
    </row>
    <row r="7045">
      <c r="A7045" s="454"/>
      <c r="B7045" s="927"/>
      <c r="C7045" s="580"/>
      <c r="D7045" s="939"/>
      <c r="E7045" s="940"/>
      <c r="F7045" s="941"/>
      <c r="G7045" s="937" t="str">
        <f t="array" ref="G7045">xlookup(F7045,'Internal Staffing Calculator'!E:E,'Internal Staffing Calculator'!C:C,"")</f>
        <v/>
      </c>
      <c r="H7045" s="932" t="str">
        <f t="array" ref="H7045">if(F7045&lt;&gt;"", iferror(index('Internal Staffing Calculator'!B$8:B23500,match(F7045,'Internal Staffing Calculator'!E$8:E23500,0)), "Not In Budget"),"")</f>
        <v/>
      </c>
      <c r="I7045" s="184"/>
      <c r="J7045" s="184"/>
      <c r="K7045" s="184"/>
      <c r="L7045" s="183"/>
    </row>
    <row r="7046">
      <c r="A7046" s="454"/>
      <c r="B7046" s="927"/>
      <c r="C7046" s="580"/>
      <c r="D7046" s="939"/>
      <c r="E7046" s="940"/>
      <c r="F7046" s="941"/>
      <c r="G7046" s="937" t="str">
        <f t="array" ref="G7046">xlookup(F7046,'Internal Staffing Calculator'!E:E,'Internal Staffing Calculator'!C:C,"")</f>
        <v/>
      </c>
      <c r="H7046" s="932" t="str">
        <f t="array" ref="H7046">if(F7046&lt;&gt;"", iferror(index('Internal Staffing Calculator'!B$8:B23500,match(F7046,'Internal Staffing Calculator'!E$8:E23500,0)), "Not In Budget"),"")</f>
        <v/>
      </c>
      <c r="I7046" s="184"/>
      <c r="J7046" s="184"/>
      <c r="K7046" s="184"/>
      <c r="L7046" s="183"/>
    </row>
    <row r="7047">
      <c r="A7047" s="454"/>
      <c r="B7047" s="927"/>
      <c r="C7047" s="580"/>
      <c r="D7047" s="939"/>
      <c r="E7047" s="940"/>
      <c r="F7047" s="941"/>
      <c r="G7047" s="937" t="str">
        <f t="array" ref="G7047">xlookup(F7047,'Internal Staffing Calculator'!E:E,'Internal Staffing Calculator'!C:C,"")</f>
        <v/>
      </c>
      <c r="H7047" s="932" t="str">
        <f t="array" ref="H7047">if(F7047&lt;&gt;"", iferror(index('Internal Staffing Calculator'!B$8:B23500,match(F7047,'Internal Staffing Calculator'!E$8:E23500,0)), "Not In Budget"),"")</f>
        <v/>
      </c>
      <c r="I7047" s="184"/>
      <c r="J7047" s="184"/>
      <c r="K7047" s="184"/>
      <c r="L7047" s="183"/>
    </row>
    <row r="7048">
      <c r="A7048" s="454"/>
      <c r="B7048" s="927"/>
      <c r="C7048" s="580"/>
      <c r="D7048" s="939"/>
      <c r="E7048" s="940"/>
      <c r="F7048" s="941"/>
      <c r="G7048" s="937" t="str">
        <f t="array" ref="G7048">xlookup(F7048,'Internal Staffing Calculator'!E:E,'Internal Staffing Calculator'!C:C,"")</f>
        <v/>
      </c>
      <c r="H7048" s="932" t="str">
        <f t="array" ref="H7048">if(F7048&lt;&gt;"", iferror(index('Internal Staffing Calculator'!B$8:B23500,match(F7048,'Internal Staffing Calculator'!E$8:E23500,0)), "Not In Budget"),"")</f>
        <v/>
      </c>
      <c r="I7048" s="184"/>
      <c r="J7048" s="184"/>
      <c r="K7048" s="184"/>
      <c r="L7048" s="183"/>
    </row>
    <row r="7049">
      <c r="A7049" s="454"/>
      <c r="B7049" s="927"/>
      <c r="C7049" s="580"/>
      <c r="D7049" s="939"/>
      <c r="E7049" s="940"/>
      <c r="F7049" s="941"/>
      <c r="G7049" s="937" t="str">
        <f t="array" ref="G7049">xlookup(F7049,'Internal Staffing Calculator'!E:E,'Internal Staffing Calculator'!C:C,"")</f>
        <v/>
      </c>
      <c r="H7049" s="932" t="str">
        <f t="array" ref="H7049">if(F7049&lt;&gt;"", iferror(index('Internal Staffing Calculator'!B$8:B23500,match(F7049,'Internal Staffing Calculator'!E$8:E23500,0)), "Not In Budget"),"")</f>
        <v/>
      </c>
      <c r="I7049" s="184"/>
      <c r="J7049" s="184"/>
      <c r="K7049" s="184"/>
      <c r="L7049" s="183"/>
    </row>
    <row r="7050">
      <c r="A7050" s="454"/>
      <c r="B7050" s="927"/>
      <c r="C7050" s="580"/>
      <c r="D7050" s="939"/>
      <c r="E7050" s="940"/>
      <c r="F7050" s="941"/>
      <c r="G7050" s="937" t="str">
        <f t="array" ref="G7050">xlookup(F7050,'Internal Staffing Calculator'!E:E,'Internal Staffing Calculator'!C:C,"")</f>
        <v/>
      </c>
      <c r="H7050" s="932" t="str">
        <f t="array" ref="H7050">if(F7050&lt;&gt;"", iferror(index('Internal Staffing Calculator'!B$8:B23500,match(F7050,'Internal Staffing Calculator'!E$8:E23500,0)), "Not In Budget"),"")</f>
        <v/>
      </c>
      <c r="I7050" s="184"/>
      <c r="J7050" s="184"/>
      <c r="K7050" s="184"/>
      <c r="L7050" s="183"/>
    </row>
    <row r="7051">
      <c r="A7051" s="454"/>
      <c r="B7051" s="927"/>
      <c r="C7051" s="580"/>
      <c r="D7051" s="939"/>
      <c r="E7051" s="940"/>
      <c r="F7051" s="941"/>
      <c r="G7051" s="937" t="str">
        <f t="array" ref="G7051">xlookup(F7051,'Internal Staffing Calculator'!E:E,'Internal Staffing Calculator'!C:C,"")</f>
        <v/>
      </c>
      <c r="H7051" s="932" t="str">
        <f t="array" ref="H7051">if(F7051&lt;&gt;"", iferror(index('Internal Staffing Calculator'!B$8:B23500,match(F7051,'Internal Staffing Calculator'!E$8:E23500,0)), "Not In Budget"),"")</f>
        <v/>
      </c>
      <c r="I7051" s="184"/>
      <c r="J7051" s="184"/>
      <c r="K7051" s="184"/>
      <c r="L7051" s="183"/>
    </row>
    <row r="7052">
      <c r="A7052" s="454"/>
      <c r="B7052" s="927"/>
      <c r="C7052" s="580"/>
      <c r="D7052" s="939"/>
      <c r="E7052" s="940"/>
      <c r="F7052" s="941"/>
      <c r="G7052" s="937" t="str">
        <f t="array" ref="G7052">xlookup(F7052,'Internal Staffing Calculator'!E:E,'Internal Staffing Calculator'!C:C,"")</f>
        <v/>
      </c>
      <c r="H7052" s="932" t="str">
        <f t="array" ref="H7052">if(F7052&lt;&gt;"", iferror(index('Internal Staffing Calculator'!B$8:B23500,match(F7052,'Internal Staffing Calculator'!E$8:E23500,0)), "Not In Budget"),"")</f>
        <v/>
      </c>
      <c r="I7052" s="184"/>
      <c r="J7052" s="184"/>
      <c r="K7052" s="184"/>
      <c r="L7052" s="183"/>
    </row>
    <row r="7053">
      <c r="A7053" s="454"/>
      <c r="B7053" s="927"/>
      <c r="C7053" s="580"/>
      <c r="D7053" s="939"/>
      <c r="E7053" s="940"/>
      <c r="F7053" s="941"/>
      <c r="G7053" s="937" t="str">
        <f t="array" ref="G7053">xlookup(F7053,'Internal Staffing Calculator'!E:E,'Internal Staffing Calculator'!C:C,"")</f>
        <v/>
      </c>
      <c r="H7053" s="932" t="str">
        <f t="array" ref="H7053">if(F7053&lt;&gt;"", iferror(index('Internal Staffing Calculator'!B$8:B23500,match(F7053,'Internal Staffing Calculator'!E$8:E23500,0)), "Not In Budget"),"")</f>
        <v/>
      </c>
      <c r="I7053" s="184"/>
      <c r="J7053" s="184"/>
      <c r="K7053" s="184"/>
      <c r="L7053" s="183"/>
    </row>
    <row r="7054">
      <c r="A7054" s="454"/>
      <c r="B7054" s="927"/>
      <c r="C7054" s="580"/>
      <c r="D7054" s="939"/>
      <c r="E7054" s="940"/>
      <c r="F7054" s="941"/>
      <c r="G7054" s="937" t="str">
        <f t="array" ref="G7054">xlookup(F7054,'Internal Staffing Calculator'!E:E,'Internal Staffing Calculator'!C:C,"")</f>
        <v/>
      </c>
      <c r="H7054" s="932" t="str">
        <f t="array" ref="H7054">if(F7054&lt;&gt;"", iferror(index('Internal Staffing Calculator'!B$8:B23500,match(F7054,'Internal Staffing Calculator'!E$8:E23500,0)), "Not In Budget"),"")</f>
        <v/>
      </c>
      <c r="I7054" s="184"/>
      <c r="J7054" s="184"/>
      <c r="K7054" s="184"/>
      <c r="L7054" s="183"/>
    </row>
    <row r="7055">
      <c r="A7055" s="454"/>
      <c r="B7055" s="927"/>
      <c r="C7055" s="580"/>
      <c r="D7055" s="939"/>
      <c r="E7055" s="940"/>
      <c r="F7055" s="941"/>
      <c r="G7055" s="937" t="str">
        <f t="array" ref="G7055">xlookup(F7055,'Internal Staffing Calculator'!E:E,'Internal Staffing Calculator'!C:C,"")</f>
        <v/>
      </c>
      <c r="H7055" s="932" t="str">
        <f t="array" ref="H7055">if(F7055&lt;&gt;"", iferror(index('Internal Staffing Calculator'!B$8:B23500,match(F7055,'Internal Staffing Calculator'!E$8:E23500,0)), "Not In Budget"),"")</f>
        <v/>
      </c>
      <c r="I7055" s="184"/>
      <c r="J7055" s="184"/>
      <c r="K7055" s="184"/>
      <c r="L7055" s="183"/>
    </row>
    <row r="7056">
      <c r="A7056" s="454"/>
      <c r="B7056" s="927"/>
      <c r="C7056" s="580"/>
      <c r="D7056" s="939"/>
      <c r="E7056" s="940"/>
      <c r="F7056" s="941"/>
      <c r="G7056" s="937" t="str">
        <f t="array" ref="G7056">xlookup(F7056,'Internal Staffing Calculator'!E:E,'Internal Staffing Calculator'!C:C,"")</f>
        <v/>
      </c>
      <c r="H7056" s="932" t="str">
        <f t="array" ref="H7056">if(F7056&lt;&gt;"", iferror(index('Internal Staffing Calculator'!B$8:B23500,match(F7056,'Internal Staffing Calculator'!E$8:E23500,0)), "Not In Budget"),"")</f>
        <v/>
      </c>
      <c r="I7056" s="184"/>
      <c r="J7056" s="184"/>
      <c r="K7056" s="184"/>
      <c r="L7056" s="183"/>
    </row>
    <row r="7057">
      <c r="A7057" s="454"/>
      <c r="B7057" s="927"/>
      <c r="C7057" s="580"/>
      <c r="D7057" s="939"/>
      <c r="E7057" s="940"/>
      <c r="F7057" s="941"/>
      <c r="G7057" s="937" t="str">
        <f t="array" ref="G7057">xlookup(F7057,'Internal Staffing Calculator'!E:E,'Internal Staffing Calculator'!C:C,"")</f>
        <v/>
      </c>
      <c r="H7057" s="932" t="str">
        <f t="array" ref="H7057">if(F7057&lt;&gt;"", iferror(index('Internal Staffing Calculator'!B$8:B23500,match(F7057,'Internal Staffing Calculator'!E$8:E23500,0)), "Not In Budget"),"")</f>
        <v/>
      </c>
      <c r="I7057" s="184"/>
      <c r="J7057" s="184"/>
      <c r="K7057" s="184"/>
      <c r="L7057" s="183"/>
    </row>
    <row r="7058">
      <c r="A7058" s="454"/>
      <c r="B7058" s="927"/>
      <c r="C7058" s="580"/>
      <c r="D7058" s="939"/>
      <c r="E7058" s="940"/>
      <c r="F7058" s="941"/>
      <c r="G7058" s="937" t="str">
        <f t="array" ref="G7058">xlookup(F7058,'Internal Staffing Calculator'!E:E,'Internal Staffing Calculator'!C:C,"")</f>
        <v/>
      </c>
      <c r="H7058" s="932" t="str">
        <f t="array" ref="H7058">if(F7058&lt;&gt;"", iferror(index('Internal Staffing Calculator'!B$8:B23500,match(F7058,'Internal Staffing Calculator'!E$8:E23500,0)), "Not In Budget"),"")</f>
        <v/>
      </c>
      <c r="I7058" s="184"/>
      <c r="J7058" s="184"/>
      <c r="K7058" s="184"/>
      <c r="L7058" s="183"/>
    </row>
    <row r="7059">
      <c r="A7059" s="454"/>
      <c r="B7059" s="927"/>
      <c r="C7059" s="580"/>
      <c r="D7059" s="939"/>
      <c r="E7059" s="940"/>
      <c r="F7059" s="941"/>
      <c r="G7059" s="937" t="str">
        <f t="array" ref="G7059">xlookup(F7059,'Internal Staffing Calculator'!E:E,'Internal Staffing Calculator'!C:C,"")</f>
        <v/>
      </c>
      <c r="H7059" s="932" t="str">
        <f t="array" ref="H7059">if(F7059&lt;&gt;"", iferror(index('Internal Staffing Calculator'!B$8:B23500,match(F7059,'Internal Staffing Calculator'!E$8:E23500,0)), "Not In Budget"),"")</f>
        <v/>
      </c>
      <c r="I7059" s="184"/>
      <c r="J7059" s="184"/>
      <c r="K7059" s="184"/>
      <c r="L7059" s="183"/>
    </row>
    <row r="7060">
      <c r="A7060" s="454"/>
      <c r="B7060" s="927"/>
      <c r="C7060" s="580"/>
      <c r="D7060" s="939"/>
      <c r="E7060" s="940"/>
      <c r="F7060" s="941"/>
      <c r="G7060" s="937" t="str">
        <f t="array" ref="G7060">xlookup(F7060,'Internal Staffing Calculator'!E:E,'Internal Staffing Calculator'!C:C,"")</f>
        <v/>
      </c>
      <c r="H7060" s="932" t="str">
        <f t="array" ref="H7060">if(F7060&lt;&gt;"", iferror(index('Internal Staffing Calculator'!B$8:B23500,match(F7060,'Internal Staffing Calculator'!E$8:E23500,0)), "Not In Budget"),"")</f>
        <v/>
      </c>
      <c r="I7060" s="184"/>
      <c r="J7060" s="184"/>
      <c r="K7060" s="184"/>
      <c r="L7060" s="183"/>
    </row>
    <row r="7061">
      <c r="A7061" s="454"/>
      <c r="B7061" s="927"/>
      <c r="C7061" s="580"/>
      <c r="D7061" s="939"/>
      <c r="E7061" s="940"/>
      <c r="F7061" s="941"/>
      <c r="G7061" s="937" t="str">
        <f t="array" ref="G7061">xlookup(F7061,'Internal Staffing Calculator'!E:E,'Internal Staffing Calculator'!C:C,"")</f>
        <v/>
      </c>
      <c r="H7061" s="932" t="str">
        <f t="array" ref="H7061">if(F7061&lt;&gt;"", iferror(index('Internal Staffing Calculator'!B$8:B23500,match(F7061,'Internal Staffing Calculator'!E$8:E23500,0)), "Not In Budget"),"")</f>
        <v/>
      </c>
      <c r="I7061" s="184"/>
      <c r="J7061" s="184"/>
      <c r="K7061" s="184"/>
      <c r="L7061" s="183"/>
    </row>
    <row r="7062">
      <c r="A7062" s="454"/>
      <c r="B7062" s="927"/>
      <c r="C7062" s="580"/>
      <c r="D7062" s="939"/>
      <c r="E7062" s="940"/>
      <c r="F7062" s="941"/>
      <c r="G7062" s="937" t="str">
        <f t="array" ref="G7062">xlookup(F7062,'Internal Staffing Calculator'!E:E,'Internal Staffing Calculator'!C:C,"")</f>
        <v/>
      </c>
      <c r="H7062" s="932" t="str">
        <f t="array" ref="H7062">if(F7062&lt;&gt;"", iferror(index('Internal Staffing Calculator'!B$8:B23500,match(F7062,'Internal Staffing Calculator'!E$8:E23500,0)), "Not In Budget"),"")</f>
        <v/>
      </c>
      <c r="I7062" s="184"/>
      <c r="J7062" s="184"/>
      <c r="K7062" s="184"/>
      <c r="L7062" s="183"/>
    </row>
    <row r="7063">
      <c r="A7063" s="454"/>
      <c r="B7063" s="927"/>
      <c r="C7063" s="580"/>
      <c r="D7063" s="939"/>
      <c r="E7063" s="940"/>
      <c r="F7063" s="941"/>
      <c r="G7063" s="937" t="str">
        <f t="array" ref="G7063">xlookup(F7063,'Internal Staffing Calculator'!E:E,'Internal Staffing Calculator'!C:C,"")</f>
        <v/>
      </c>
      <c r="H7063" s="932" t="str">
        <f t="array" ref="H7063">if(F7063&lt;&gt;"", iferror(index('Internal Staffing Calculator'!B$8:B23500,match(F7063,'Internal Staffing Calculator'!E$8:E23500,0)), "Not In Budget"),"")</f>
        <v/>
      </c>
      <c r="I7063" s="184"/>
      <c r="J7063" s="184"/>
      <c r="K7063" s="184"/>
      <c r="L7063" s="183"/>
    </row>
    <row r="7064">
      <c r="A7064" s="454"/>
      <c r="B7064" s="927"/>
      <c r="C7064" s="580"/>
      <c r="D7064" s="939"/>
      <c r="E7064" s="940"/>
      <c r="F7064" s="941"/>
      <c r="G7064" s="937" t="str">
        <f t="array" ref="G7064">xlookup(F7064,'Internal Staffing Calculator'!E:E,'Internal Staffing Calculator'!C:C,"")</f>
        <v/>
      </c>
      <c r="H7064" s="932" t="str">
        <f t="array" ref="H7064">if(F7064&lt;&gt;"", iferror(index('Internal Staffing Calculator'!B$8:B23500,match(F7064,'Internal Staffing Calculator'!E$8:E23500,0)), "Not In Budget"),"")</f>
        <v/>
      </c>
      <c r="I7064" s="184"/>
      <c r="J7064" s="184"/>
      <c r="K7064" s="184"/>
      <c r="L7064" s="183"/>
    </row>
    <row r="7065">
      <c r="A7065" s="454"/>
      <c r="B7065" s="927"/>
      <c r="C7065" s="580"/>
      <c r="D7065" s="939"/>
      <c r="E7065" s="940"/>
      <c r="F7065" s="941"/>
      <c r="G7065" s="937" t="str">
        <f t="array" ref="G7065">xlookup(F7065,'Internal Staffing Calculator'!E:E,'Internal Staffing Calculator'!C:C,"")</f>
        <v/>
      </c>
      <c r="H7065" s="932" t="str">
        <f t="array" ref="H7065">if(F7065&lt;&gt;"", iferror(index('Internal Staffing Calculator'!B$8:B23500,match(F7065,'Internal Staffing Calculator'!E$8:E23500,0)), "Not In Budget"),"")</f>
        <v/>
      </c>
      <c r="I7065" s="184"/>
      <c r="J7065" s="184"/>
      <c r="K7065" s="184"/>
      <c r="L7065" s="183"/>
    </row>
    <row r="7066">
      <c r="A7066" s="454"/>
      <c r="B7066" s="927"/>
      <c r="C7066" s="580"/>
      <c r="D7066" s="939"/>
      <c r="E7066" s="940"/>
      <c r="F7066" s="941"/>
      <c r="G7066" s="937" t="str">
        <f t="array" ref="G7066">xlookup(F7066,'Internal Staffing Calculator'!E:E,'Internal Staffing Calculator'!C:C,"")</f>
        <v/>
      </c>
      <c r="H7066" s="932" t="str">
        <f t="array" ref="H7066">if(F7066&lt;&gt;"", iferror(index('Internal Staffing Calculator'!B$8:B23500,match(F7066,'Internal Staffing Calculator'!E$8:E23500,0)), "Not In Budget"),"")</f>
        <v/>
      </c>
      <c r="I7066" s="184"/>
      <c r="J7066" s="184"/>
      <c r="K7066" s="184"/>
      <c r="L7066" s="183"/>
    </row>
    <row r="7067">
      <c r="A7067" s="454"/>
      <c r="B7067" s="927"/>
      <c r="C7067" s="580"/>
      <c r="D7067" s="939"/>
      <c r="E7067" s="940"/>
      <c r="F7067" s="941"/>
      <c r="G7067" s="937" t="str">
        <f t="array" ref="G7067">xlookup(F7067,'Internal Staffing Calculator'!E:E,'Internal Staffing Calculator'!C:C,"")</f>
        <v/>
      </c>
      <c r="H7067" s="932" t="str">
        <f t="array" ref="H7067">if(F7067&lt;&gt;"", iferror(index('Internal Staffing Calculator'!B$8:B23500,match(F7067,'Internal Staffing Calculator'!E$8:E23500,0)), "Not In Budget"),"")</f>
        <v/>
      </c>
      <c r="I7067" s="184"/>
      <c r="J7067" s="184"/>
      <c r="K7067" s="184"/>
      <c r="L7067" s="183"/>
    </row>
    <row r="7068">
      <c r="A7068" s="454"/>
      <c r="B7068" s="927"/>
      <c r="C7068" s="580"/>
      <c r="D7068" s="939"/>
      <c r="E7068" s="940"/>
      <c r="F7068" s="941"/>
      <c r="G7068" s="937" t="str">
        <f t="array" ref="G7068">xlookup(F7068,'Internal Staffing Calculator'!E:E,'Internal Staffing Calculator'!C:C,"")</f>
        <v/>
      </c>
      <c r="H7068" s="932" t="str">
        <f t="array" ref="H7068">if(F7068&lt;&gt;"", iferror(index('Internal Staffing Calculator'!B$8:B23500,match(F7068,'Internal Staffing Calculator'!E$8:E23500,0)), "Not In Budget"),"")</f>
        <v/>
      </c>
      <c r="I7068" s="184"/>
      <c r="J7068" s="184"/>
      <c r="K7068" s="184"/>
      <c r="L7068" s="183"/>
    </row>
    <row r="7069">
      <c r="A7069" s="454"/>
      <c r="B7069" s="927"/>
      <c r="C7069" s="580"/>
      <c r="D7069" s="939"/>
      <c r="E7069" s="940"/>
      <c r="F7069" s="941"/>
      <c r="G7069" s="937" t="str">
        <f t="array" ref="G7069">xlookup(F7069,'Internal Staffing Calculator'!E:E,'Internal Staffing Calculator'!C:C,"")</f>
        <v/>
      </c>
      <c r="H7069" s="932" t="str">
        <f t="array" ref="H7069">if(F7069&lt;&gt;"", iferror(index('Internal Staffing Calculator'!B$8:B23500,match(F7069,'Internal Staffing Calculator'!E$8:E23500,0)), "Not In Budget"),"")</f>
        <v/>
      </c>
      <c r="I7069" s="184"/>
      <c r="J7069" s="184"/>
      <c r="K7069" s="184"/>
      <c r="L7069" s="183"/>
    </row>
    <row r="7070">
      <c r="A7070" s="454"/>
      <c r="B7070" s="927"/>
      <c r="C7070" s="580"/>
      <c r="D7070" s="939"/>
      <c r="E7070" s="940"/>
      <c r="F7070" s="941"/>
      <c r="G7070" s="937" t="str">
        <f t="array" ref="G7070">xlookup(F7070,'Internal Staffing Calculator'!E:E,'Internal Staffing Calculator'!C:C,"")</f>
        <v/>
      </c>
      <c r="H7070" s="932" t="str">
        <f t="array" ref="H7070">if(F7070&lt;&gt;"", iferror(index('Internal Staffing Calculator'!B$8:B23500,match(F7070,'Internal Staffing Calculator'!E$8:E23500,0)), "Not In Budget"),"")</f>
        <v/>
      </c>
      <c r="I7070" s="184"/>
      <c r="J7070" s="184"/>
      <c r="K7070" s="184"/>
      <c r="L7070" s="183"/>
    </row>
    <row r="7071">
      <c r="A7071" s="454"/>
      <c r="B7071" s="927"/>
      <c r="C7071" s="580"/>
      <c r="D7071" s="939"/>
      <c r="E7071" s="940"/>
      <c r="F7071" s="941"/>
      <c r="G7071" s="937" t="str">
        <f t="array" ref="G7071">xlookup(F7071,'Internal Staffing Calculator'!E:E,'Internal Staffing Calculator'!C:C,"")</f>
        <v/>
      </c>
      <c r="H7071" s="932" t="str">
        <f t="array" ref="H7071">if(F7071&lt;&gt;"", iferror(index('Internal Staffing Calculator'!B$8:B23500,match(F7071,'Internal Staffing Calculator'!E$8:E23500,0)), "Not In Budget"),"")</f>
        <v/>
      </c>
      <c r="I7071" s="184"/>
      <c r="J7071" s="184"/>
      <c r="K7071" s="184"/>
      <c r="L7071" s="183"/>
    </row>
    <row r="7072">
      <c r="A7072" s="454"/>
      <c r="B7072" s="927"/>
      <c r="C7072" s="580"/>
      <c r="D7072" s="939"/>
      <c r="E7072" s="940"/>
      <c r="F7072" s="941"/>
      <c r="G7072" s="937" t="str">
        <f t="array" ref="G7072">xlookup(F7072,'Internal Staffing Calculator'!E:E,'Internal Staffing Calculator'!C:C,"")</f>
        <v/>
      </c>
      <c r="H7072" s="932" t="str">
        <f t="array" ref="H7072">if(F7072&lt;&gt;"", iferror(index('Internal Staffing Calculator'!B$8:B23500,match(F7072,'Internal Staffing Calculator'!E$8:E23500,0)), "Not In Budget"),"")</f>
        <v/>
      </c>
      <c r="I7072" s="184"/>
      <c r="J7072" s="184"/>
      <c r="K7072" s="184"/>
      <c r="L7072" s="183"/>
    </row>
    <row r="7073">
      <c r="A7073" s="454"/>
      <c r="B7073" s="927"/>
      <c r="C7073" s="580"/>
      <c r="D7073" s="939"/>
      <c r="E7073" s="940"/>
      <c r="F7073" s="941"/>
      <c r="G7073" s="937" t="str">
        <f t="array" ref="G7073">xlookup(F7073,'Internal Staffing Calculator'!E:E,'Internal Staffing Calculator'!C:C,"")</f>
        <v/>
      </c>
      <c r="H7073" s="932" t="str">
        <f t="array" ref="H7073">if(F7073&lt;&gt;"", iferror(index('Internal Staffing Calculator'!B$8:B23500,match(F7073,'Internal Staffing Calculator'!E$8:E23500,0)), "Not In Budget"),"")</f>
        <v/>
      </c>
      <c r="I7073" s="184"/>
      <c r="J7073" s="184"/>
      <c r="K7073" s="184"/>
      <c r="L7073" s="183"/>
    </row>
    <row r="7074">
      <c r="A7074" s="454"/>
      <c r="B7074" s="927"/>
      <c r="C7074" s="580"/>
      <c r="D7074" s="939"/>
      <c r="E7074" s="940"/>
      <c r="F7074" s="941"/>
      <c r="G7074" s="937" t="str">
        <f t="array" ref="G7074">xlookup(F7074,'Internal Staffing Calculator'!E:E,'Internal Staffing Calculator'!C:C,"")</f>
        <v/>
      </c>
      <c r="H7074" s="932" t="str">
        <f t="array" ref="H7074">if(F7074&lt;&gt;"", iferror(index('Internal Staffing Calculator'!B$8:B23500,match(F7074,'Internal Staffing Calculator'!E$8:E23500,0)), "Not In Budget"),"")</f>
        <v/>
      </c>
      <c r="I7074" s="184"/>
      <c r="J7074" s="184"/>
      <c r="K7074" s="184"/>
      <c r="L7074" s="183"/>
    </row>
    <row r="7075">
      <c r="A7075" s="454"/>
      <c r="B7075" s="927"/>
      <c r="C7075" s="580"/>
      <c r="D7075" s="939"/>
      <c r="E7075" s="940"/>
      <c r="F7075" s="941"/>
      <c r="G7075" s="937" t="str">
        <f t="array" ref="G7075">xlookup(F7075,'Internal Staffing Calculator'!E:E,'Internal Staffing Calculator'!C:C,"")</f>
        <v/>
      </c>
      <c r="H7075" s="932" t="str">
        <f t="array" ref="H7075">if(F7075&lt;&gt;"", iferror(index('Internal Staffing Calculator'!B$8:B23500,match(F7075,'Internal Staffing Calculator'!E$8:E23500,0)), "Not In Budget"),"")</f>
        <v/>
      </c>
      <c r="I7075" s="184"/>
      <c r="J7075" s="184"/>
      <c r="K7075" s="184"/>
      <c r="L7075" s="183"/>
    </row>
    <row r="7076">
      <c r="A7076" s="454"/>
      <c r="B7076" s="927"/>
      <c r="C7076" s="580"/>
      <c r="D7076" s="939"/>
      <c r="E7076" s="940"/>
      <c r="F7076" s="941"/>
      <c r="G7076" s="937" t="str">
        <f t="array" ref="G7076">xlookup(F7076,'Internal Staffing Calculator'!E:E,'Internal Staffing Calculator'!C:C,"")</f>
        <v/>
      </c>
      <c r="H7076" s="932" t="str">
        <f t="array" ref="H7076">if(F7076&lt;&gt;"", iferror(index('Internal Staffing Calculator'!B$8:B23500,match(F7076,'Internal Staffing Calculator'!E$8:E23500,0)), "Not In Budget"),"")</f>
        <v/>
      </c>
      <c r="I7076" s="184"/>
      <c r="J7076" s="184"/>
      <c r="K7076" s="184"/>
      <c r="L7076" s="183"/>
    </row>
    <row r="7077">
      <c r="A7077" s="454"/>
      <c r="B7077" s="927"/>
      <c r="C7077" s="580"/>
      <c r="D7077" s="939"/>
      <c r="E7077" s="940"/>
      <c r="F7077" s="941"/>
      <c r="G7077" s="937" t="str">
        <f t="array" ref="G7077">xlookup(F7077,'Internal Staffing Calculator'!E:E,'Internal Staffing Calculator'!C:C,"")</f>
        <v/>
      </c>
      <c r="H7077" s="932" t="str">
        <f t="array" ref="H7077">if(F7077&lt;&gt;"", iferror(index('Internal Staffing Calculator'!B$8:B23500,match(F7077,'Internal Staffing Calculator'!E$8:E23500,0)), "Not In Budget"),"")</f>
        <v/>
      </c>
      <c r="I7077" s="184"/>
      <c r="J7077" s="184"/>
      <c r="K7077" s="184"/>
      <c r="L7077" s="183"/>
    </row>
    <row r="7078">
      <c r="A7078" s="454"/>
      <c r="B7078" s="927"/>
      <c r="C7078" s="580"/>
      <c r="D7078" s="939"/>
      <c r="E7078" s="940"/>
      <c r="F7078" s="941"/>
      <c r="G7078" s="937" t="str">
        <f t="array" ref="G7078">xlookup(F7078,'Internal Staffing Calculator'!E:E,'Internal Staffing Calculator'!C:C,"")</f>
        <v/>
      </c>
      <c r="H7078" s="932" t="str">
        <f t="array" ref="H7078">if(F7078&lt;&gt;"", iferror(index('Internal Staffing Calculator'!B$8:B23500,match(F7078,'Internal Staffing Calculator'!E$8:E23500,0)), "Not In Budget"),"")</f>
        <v/>
      </c>
      <c r="I7078" s="184"/>
      <c r="J7078" s="184"/>
      <c r="K7078" s="184"/>
      <c r="L7078" s="183"/>
    </row>
    <row r="7079">
      <c r="A7079" s="454"/>
      <c r="B7079" s="927"/>
      <c r="C7079" s="580"/>
      <c r="D7079" s="939"/>
      <c r="E7079" s="940"/>
      <c r="F7079" s="941"/>
      <c r="G7079" s="937" t="str">
        <f t="array" ref="G7079">xlookup(F7079,'Internal Staffing Calculator'!E:E,'Internal Staffing Calculator'!C:C,"")</f>
        <v/>
      </c>
      <c r="H7079" s="932" t="str">
        <f t="array" ref="H7079">if(F7079&lt;&gt;"", iferror(index('Internal Staffing Calculator'!B$8:B23500,match(F7079,'Internal Staffing Calculator'!E$8:E23500,0)), "Not In Budget"),"")</f>
        <v/>
      </c>
      <c r="I7079" s="184"/>
      <c r="J7079" s="184"/>
      <c r="K7079" s="184"/>
      <c r="L7079" s="183"/>
    </row>
    <row r="7080">
      <c r="A7080" s="454"/>
      <c r="B7080" s="927"/>
      <c r="C7080" s="580"/>
      <c r="D7080" s="939"/>
      <c r="E7080" s="940"/>
      <c r="F7080" s="941"/>
      <c r="G7080" s="937" t="str">
        <f t="array" ref="G7080">xlookup(F7080,'Internal Staffing Calculator'!E:E,'Internal Staffing Calculator'!C:C,"")</f>
        <v/>
      </c>
      <c r="H7080" s="932" t="str">
        <f t="array" ref="H7080">if(F7080&lt;&gt;"", iferror(index('Internal Staffing Calculator'!B$8:B23500,match(F7080,'Internal Staffing Calculator'!E$8:E23500,0)), "Not In Budget"),"")</f>
        <v/>
      </c>
      <c r="I7080" s="184"/>
      <c r="J7080" s="184"/>
      <c r="K7080" s="184"/>
      <c r="L7080" s="183"/>
    </row>
    <row r="7081">
      <c r="A7081" s="454"/>
      <c r="B7081" s="927"/>
      <c r="C7081" s="580"/>
      <c r="D7081" s="939"/>
      <c r="E7081" s="940"/>
      <c r="F7081" s="941"/>
      <c r="G7081" s="937" t="str">
        <f t="array" ref="G7081">xlookup(F7081,'Internal Staffing Calculator'!E:E,'Internal Staffing Calculator'!C:C,"")</f>
        <v/>
      </c>
      <c r="H7081" s="932" t="str">
        <f t="array" ref="H7081">if(F7081&lt;&gt;"", iferror(index('Internal Staffing Calculator'!B$8:B23500,match(F7081,'Internal Staffing Calculator'!E$8:E23500,0)), "Not In Budget"),"")</f>
        <v/>
      </c>
      <c r="I7081" s="184"/>
      <c r="J7081" s="184"/>
      <c r="K7081" s="184"/>
      <c r="L7081" s="183"/>
    </row>
    <row r="7082">
      <c r="A7082" s="454"/>
      <c r="B7082" s="927"/>
      <c r="C7082" s="580"/>
      <c r="D7082" s="939"/>
      <c r="E7082" s="940"/>
      <c r="F7082" s="941"/>
      <c r="G7082" s="937" t="str">
        <f t="array" ref="G7082">xlookup(F7082,'Internal Staffing Calculator'!E:E,'Internal Staffing Calculator'!C:C,"")</f>
        <v/>
      </c>
      <c r="H7082" s="932" t="str">
        <f t="array" ref="H7082">if(F7082&lt;&gt;"", iferror(index('Internal Staffing Calculator'!B$8:B23500,match(F7082,'Internal Staffing Calculator'!E$8:E23500,0)), "Not In Budget"),"")</f>
        <v/>
      </c>
      <c r="I7082" s="184"/>
      <c r="J7082" s="184"/>
      <c r="K7082" s="184"/>
      <c r="L7082" s="183"/>
    </row>
    <row r="7083">
      <c r="A7083" s="454"/>
      <c r="B7083" s="927"/>
      <c r="C7083" s="580"/>
      <c r="D7083" s="939"/>
      <c r="E7083" s="940"/>
      <c r="F7083" s="941"/>
      <c r="G7083" s="937" t="str">
        <f t="array" ref="G7083">xlookup(F7083,'Internal Staffing Calculator'!E:E,'Internal Staffing Calculator'!C:C,"")</f>
        <v/>
      </c>
      <c r="H7083" s="932" t="str">
        <f t="array" ref="H7083">if(F7083&lt;&gt;"", iferror(index('Internal Staffing Calculator'!B$8:B23500,match(F7083,'Internal Staffing Calculator'!E$8:E23500,0)), "Not In Budget"),"")</f>
        <v/>
      </c>
      <c r="I7083" s="184"/>
      <c r="J7083" s="184"/>
      <c r="K7083" s="184"/>
      <c r="L7083" s="183"/>
    </row>
    <row r="7084">
      <c r="A7084" s="454"/>
      <c r="B7084" s="927"/>
      <c r="C7084" s="580"/>
      <c r="D7084" s="939"/>
      <c r="E7084" s="940"/>
      <c r="F7084" s="941"/>
      <c r="G7084" s="937" t="str">
        <f t="array" ref="G7084">xlookup(F7084,'Internal Staffing Calculator'!E:E,'Internal Staffing Calculator'!C:C,"")</f>
        <v/>
      </c>
      <c r="H7084" s="932" t="str">
        <f t="array" ref="H7084">if(F7084&lt;&gt;"", iferror(index('Internal Staffing Calculator'!B$8:B23500,match(F7084,'Internal Staffing Calculator'!E$8:E23500,0)), "Not In Budget"),"")</f>
        <v/>
      </c>
      <c r="I7084" s="184"/>
      <c r="J7084" s="184"/>
      <c r="K7084" s="184"/>
      <c r="L7084" s="183"/>
    </row>
    <row r="7085">
      <c r="A7085" s="454"/>
      <c r="B7085" s="927"/>
      <c r="C7085" s="580"/>
      <c r="D7085" s="939"/>
      <c r="E7085" s="940"/>
      <c r="F7085" s="941"/>
      <c r="G7085" s="937" t="str">
        <f t="array" ref="G7085">xlookup(F7085,'Internal Staffing Calculator'!E:E,'Internal Staffing Calculator'!C:C,"")</f>
        <v/>
      </c>
      <c r="H7085" s="932" t="str">
        <f t="array" ref="H7085">if(F7085&lt;&gt;"", iferror(index('Internal Staffing Calculator'!B$8:B23500,match(F7085,'Internal Staffing Calculator'!E$8:E23500,0)), "Not In Budget"),"")</f>
        <v/>
      </c>
      <c r="I7085" s="184"/>
      <c r="J7085" s="184"/>
      <c r="K7085" s="184"/>
      <c r="L7085" s="183"/>
    </row>
    <row r="7086">
      <c r="A7086" s="454"/>
      <c r="B7086" s="927"/>
      <c r="C7086" s="580"/>
      <c r="D7086" s="939"/>
      <c r="E7086" s="940"/>
      <c r="F7086" s="941"/>
      <c r="G7086" s="937" t="str">
        <f t="array" ref="G7086">xlookup(F7086,'Internal Staffing Calculator'!E:E,'Internal Staffing Calculator'!C:C,"")</f>
        <v/>
      </c>
      <c r="H7086" s="932" t="str">
        <f t="array" ref="H7086">if(F7086&lt;&gt;"", iferror(index('Internal Staffing Calculator'!B$8:B23500,match(F7086,'Internal Staffing Calculator'!E$8:E23500,0)), "Not In Budget"),"")</f>
        <v/>
      </c>
      <c r="I7086" s="184"/>
      <c r="J7086" s="184"/>
      <c r="K7086" s="184"/>
      <c r="L7086" s="183"/>
    </row>
    <row r="7087">
      <c r="A7087" s="454"/>
      <c r="B7087" s="927"/>
      <c r="C7087" s="580"/>
      <c r="D7087" s="939"/>
      <c r="E7087" s="940"/>
      <c r="F7087" s="941"/>
      <c r="G7087" s="937" t="str">
        <f t="array" ref="G7087">xlookup(F7087,'Internal Staffing Calculator'!E:E,'Internal Staffing Calculator'!C:C,"")</f>
        <v/>
      </c>
      <c r="H7087" s="932" t="str">
        <f t="array" ref="H7087">if(F7087&lt;&gt;"", iferror(index('Internal Staffing Calculator'!B$8:B23500,match(F7087,'Internal Staffing Calculator'!E$8:E23500,0)), "Not In Budget"),"")</f>
        <v/>
      </c>
      <c r="I7087" s="184"/>
      <c r="J7087" s="184"/>
      <c r="K7087" s="184"/>
      <c r="L7087" s="183"/>
    </row>
    <row r="7088">
      <c r="A7088" s="454"/>
      <c r="B7088" s="927"/>
      <c r="C7088" s="580"/>
      <c r="D7088" s="939"/>
      <c r="E7088" s="940"/>
      <c r="F7088" s="941"/>
      <c r="G7088" s="937" t="str">
        <f t="array" ref="G7088">xlookup(F7088,'Internal Staffing Calculator'!E:E,'Internal Staffing Calculator'!C:C,"")</f>
        <v/>
      </c>
      <c r="H7088" s="932" t="str">
        <f t="array" ref="H7088">if(F7088&lt;&gt;"", iferror(index('Internal Staffing Calculator'!B$8:B23500,match(F7088,'Internal Staffing Calculator'!E$8:E23500,0)), "Not In Budget"),"")</f>
        <v/>
      </c>
      <c r="I7088" s="184"/>
      <c r="J7088" s="184"/>
      <c r="K7088" s="184"/>
      <c r="L7088" s="183"/>
    </row>
    <row r="7089">
      <c r="A7089" s="454"/>
      <c r="B7089" s="927"/>
      <c r="C7089" s="580"/>
      <c r="D7089" s="939"/>
      <c r="E7089" s="940"/>
      <c r="F7089" s="941"/>
      <c r="G7089" s="937" t="str">
        <f t="array" ref="G7089">xlookup(F7089,'Internal Staffing Calculator'!E:E,'Internal Staffing Calculator'!C:C,"")</f>
        <v/>
      </c>
      <c r="H7089" s="932" t="str">
        <f t="array" ref="H7089">if(F7089&lt;&gt;"", iferror(index('Internal Staffing Calculator'!B$8:B23500,match(F7089,'Internal Staffing Calculator'!E$8:E23500,0)), "Not In Budget"),"")</f>
        <v/>
      </c>
      <c r="I7089" s="184"/>
      <c r="J7089" s="184"/>
      <c r="K7089" s="184"/>
      <c r="L7089" s="183"/>
    </row>
    <row r="7090">
      <c r="A7090" s="454"/>
      <c r="B7090" s="927"/>
      <c r="C7090" s="580"/>
      <c r="D7090" s="939"/>
      <c r="E7090" s="940"/>
      <c r="F7090" s="941"/>
      <c r="G7090" s="937" t="str">
        <f t="array" ref="G7090">xlookup(F7090,'Internal Staffing Calculator'!E:E,'Internal Staffing Calculator'!C:C,"")</f>
        <v/>
      </c>
      <c r="H7090" s="932" t="str">
        <f t="array" ref="H7090">if(F7090&lt;&gt;"", iferror(index('Internal Staffing Calculator'!B$8:B23500,match(F7090,'Internal Staffing Calculator'!E$8:E23500,0)), "Not In Budget"),"")</f>
        <v/>
      </c>
      <c r="I7090" s="184"/>
      <c r="J7090" s="184"/>
      <c r="K7090" s="184"/>
      <c r="L7090" s="183"/>
    </row>
    <row r="7091">
      <c r="A7091" s="454"/>
      <c r="B7091" s="927"/>
      <c r="C7091" s="580"/>
      <c r="D7091" s="939"/>
      <c r="E7091" s="940"/>
      <c r="F7091" s="941"/>
      <c r="G7091" s="937" t="str">
        <f t="array" ref="G7091">xlookup(F7091,'Internal Staffing Calculator'!E:E,'Internal Staffing Calculator'!C:C,"")</f>
        <v/>
      </c>
      <c r="H7091" s="932" t="str">
        <f t="array" ref="H7091">if(F7091&lt;&gt;"", iferror(index('Internal Staffing Calculator'!B$8:B23500,match(F7091,'Internal Staffing Calculator'!E$8:E23500,0)), "Not In Budget"),"")</f>
        <v/>
      </c>
      <c r="I7091" s="184"/>
      <c r="J7091" s="184"/>
      <c r="K7091" s="184"/>
      <c r="L7091" s="183"/>
    </row>
    <row r="7092">
      <c r="A7092" s="454"/>
      <c r="B7092" s="927"/>
      <c r="C7092" s="580"/>
      <c r="D7092" s="939"/>
      <c r="E7092" s="940"/>
      <c r="F7092" s="941"/>
      <c r="G7092" s="937" t="str">
        <f t="array" ref="G7092">xlookup(F7092,'Internal Staffing Calculator'!E:E,'Internal Staffing Calculator'!C:C,"")</f>
        <v/>
      </c>
      <c r="H7092" s="932" t="str">
        <f t="array" ref="H7092">if(F7092&lt;&gt;"", iferror(index('Internal Staffing Calculator'!B$8:B23500,match(F7092,'Internal Staffing Calculator'!E$8:E23500,0)), "Not In Budget"),"")</f>
        <v/>
      </c>
      <c r="I7092" s="184"/>
      <c r="J7092" s="184"/>
      <c r="K7092" s="184"/>
      <c r="L7092" s="183"/>
    </row>
    <row r="7093">
      <c r="A7093" s="454"/>
      <c r="B7093" s="927"/>
      <c r="C7093" s="580"/>
      <c r="D7093" s="939"/>
      <c r="E7093" s="940"/>
      <c r="F7093" s="941"/>
      <c r="G7093" s="937" t="str">
        <f t="array" ref="G7093">xlookup(F7093,'Internal Staffing Calculator'!E:E,'Internal Staffing Calculator'!C:C,"")</f>
        <v/>
      </c>
      <c r="H7093" s="932" t="str">
        <f t="array" ref="H7093">if(F7093&lt;&gt;"", iferror(index('Internal Staffing Calculator'!B$8:B23500,match(F7093,'Internal Staffing Calculator'!E$8:E23500,0)), "Not In Budget"),"")</f>
        <v/>
      </c>
      <c r="I7093" s="184"/>
      <c r="J7093" s="184"/>
      <c r="K7093" s="184"/>
      <c r="L7093" s="183"/>
    </row>
    <row r="7094">
      <c r="A7094" s="454"/>
      <c r="B7094" s="927"/>
      <c r="C7094" s="580"/>
      <c r="D7094" s="939"/>
      <c r="E7094" s="940"/>
      <c r="F7094" s="941"/>
      <c r="G7094" s="937" t="str">
        <f t="array" ref="G7094">xlookup(F7094,'Internal Staffing Calculator'!E:E,'Internal Staffing Calculator'!C:C,"")</f>
        <v/>
      </c>
      <c r="H7094" s="932" t="str">
        <f t="array" ref="H7094">if(F7094&lt;&gt;"", iferror(index('Internal Staffing Calculator'!B$8:B23500,match(F7094,'Internal Staffing Calculator'!E$8:E23500,0)), "Not In Budget"),"")</f>
        <v/>
      </c>
      <c r="I7094" s="184"/>
      <c r="J7094" s="184"/>
      <c r="K7094" s="184"/>
      <c r="L7094" s="183"/>
    </row>
    <row r="7095">
      <c r="A7095" s="454"/>
      <c r="B7095" s="927"/>
      <c r="C7095" s="580"/>
      <c r="D7095" s="939"/>
      <c r="E7095" s="940"/>
      <c r="F7095" s="941"/>
      <c r="G7095" s="937" t="str">
        <f t="array" ref="G7095">xlookup(F7095,'Internal Staffing Calculator'!E:E,'Internal Staffing Calculator'!C:C,"")</f>
        <v/>
      </c>
      <c r="H7095" s="932" t="str">
        <f t="array" ref="H7095">if(F7095&lt;&gt;"", iferror(index('Internal Staffing Calculator'!B$8:B23500,match(F7095,'Internal Staffing Calculator'!E$8:E23500,0)), "Not In Budget"),"")</f>
        <v/>
      </c>
      <c r="I7095" s="184"/>
      <c r="J7095" s="184"/>
      <c r="K7095" s="184"/>
      <c r="L7095" s="183"/>
    </row>
    <row r="7096">
      <c r="A7096" s="454"/>
      <c r="B7096" s="927"/>
      <c r="C7096" s="580"/>
      <c r="D7096" s="939"/>
      <c r="E7096" s="940"/>
      <c r="F7096" s="941"/>
      <c r="G7096" s="937" t="str">
        <f t="array" ref="G7096">xlookup(F7096,'Internal Staffing Calculator'!E:E,'Internal Staffing Calculator'!C:C,"")</f>
        <v/>
      </c>
      <c r="H7096" s="932" t="str">
        <f t="array" ref="H7096">if(F7096&lt;&gt;"", iferror(index('Internal Staffing Calculator'!B$8:B23500,match(F7096,'Internal Staffing Calculator'!E$8:E23500,0)), "Not In Budget"),"")</f>
        <v/>
      </c>
      <c r="I7096" s="184"/>
      <c r="J7096" s="184"/>
      <c r="K7096" s="184"/>
      <c r="L7096" s="183"/>
    </row>
    <row r="7097">
      <c r="A7097" s="454"/>
      <c r="B7097" s="927"/>
      <c r="C7097" s="580"/>
      <c r="D7097" s="939"/>
      <c r="E7097" s="940"/>
      <c r="F7097" s="941"/>
      <c r="G7097" s="937" t="str">
        <f t="array" ref="G7097">xlookup(F7097,'Internal Staffing Calculator'!E:E,'Internal Staffing Calculator'!C:C,"")</f>
        <v/>
      </c>
      <c r="H7097" s="932" t="str">
        <f t="array" ref="H7097">if(F7097&lt;&gt;"", iferror(index('Internal Staffing Calculator'!B$8:B23500,match(F7097,'Internal Staffing Calculator'!E$8:E23500,0)), "Not In Budget"),"")</f>
        <v/>
      </c>
      <c r="I7097" s="184"/>
      <c r="J7097" s="184"/>
      <c r="K7097" s="184"/>
      <c r="L7097" s="183"/>
    </row>
    <row r="7098">
      <c r="A7098" s="454"/>
      <c r="B7098" s="927"/>
      <c r="C7098" s="580"/>
      <c r="D7098" s="939"/>
      <c r="E7098" s="940"/>
      <c r="F7098" s="941"/>
      <c r="G7098" s="937" t="str">
        <f t="array" ref="G7098">xlookup(F7098,'Internal Staffing Calculator'!E:E,'Internal Staffing Calculator'!C:C,"")</f>
        <v/>
      </c>
      <c r="H7098" s="932" t="str">
        <f t="array" ref="H7098">if(F7098&lt;&gt;"", iferror(index('Internal Staffing Calculator'!B$8:B23500,match(F7098,'Internal Staffing Calculator'!E$8:E23500,0)), "Not In Budget"),"")</f>
        <v/>
      </c>
      <c r="I7098" s="184"/>
      <c r="J7098" s="184"/>
      <c r="K7098" s="184"/>
      <c r="L7098" s="183"/>
    </row>
    <row r="7099">
      <c r="A7099" s="454"/>
      <c r="B7099" s="927"/>
      <c r="C7099" s="580"/>
      <c r="D7099" s="939"/>
      <c r="E7099" s="940"/>
      <c r="F7099" s="941"/>
      <c r="G7099" s="937" t="str">
        <f t="array" ref="G7099">xlookup(F7099,'Internal Staffing Calculator'!E:E,'Internal Staffing Calculator'!C:C,"")</f>
        <v/>
      </c>
      <c r="H7099" s="932" t="str">
        <f t="array" ref="H7099">if(F7099&lt;&gt;"", iferror(index('Internal Staffing Calculator'!B$8:B23500,match(F7099,'Internal Staffing Calculator'!E$8:E23500,0)), "Not In Budget"),"")</f>
        <v/>
      </c>
      <c r="I7099" s="184"/>
      <c r="J7099" s="184"/>
      <c r="K7099" s="184"/>
      <c r="L7099" s="183"/>
    </row>
    <row r="7100">
      <c r="A7100" s="454"/>
      <c r="B7100" s="927"/>
      <c r="C7100" s="580"/>
      <c r="D7100" s="939"/>
      <c r="E7100" s="940"/>
      <c r="F7100" s="941"/>
      <c r="G7100" s="937" t="str">
        <f t="array" ref="G7100">xlookup(F7100,'Internal Staffing Calculator'!E:E,'Internal Staffing Calculator'!C:C,"")</f>
        <v/>
      </c>
      <c r="H7100" s="932" t="str">
        <f t="array" ref="H7100">if(F7100&lt;&gt;"", iferror(index('Internal Staffing Calculator'!B$8:B23500,match(F7100,'Internal Staffing Calculator'!E$8:E23500,0)), "Not In Budget"),"")</f>
        <v/>
      </c>
      <c r="I7100" s="184"/>
      <c r="J7100" s="184"/>
      <c r="K7100" s="184"/>
      <c r="L7100" s="183"/>
    </row>
    <row r="7101">
      <c r="A7101" s="454"/>
      <c r="B7101" s="927"/>
      <c r="C7101" s="580"/>
      <c r="D7101" s="939"/>
      <c r="E7101" s="940"/>
      <c r="F7101" s="941"/>
      <c r="G7101" s="937" t="str">
        <f t="array" ref="G7101">xlookup(F7101,'Internal Staffing Calculator'!E:E,'Internal Staffing Calculator'!C:C,"")</f>
        <v/>
      </c>
      <c r="H7101" s="932" t="str">
        <f t="array" ref="H7101">if(F7101&lt;&gt;"", iferror(index('Internal Staffing Calculator'!B$8:B23500,match(F7101,'Internal Staffing Calculator'!E$8:E23500,0)), "Not In Budget"),"")</f>
        <v/>
      </c>
      <c r="I7101" s="184"/>
      <c r="J7101" s="184"/>
      <c r="K7101" s="184"/>
      <c r="L7101" s="183"/>
    </row>
    <row r="7102">
      <c r="A7102" s="454"/>
      <c r="B7102" s="927"/>
      <c r="C7102" s="580"/>
      <c r="D7102" s="939"/>
      <c r="E7102" s="940"/>
      <c r="F7102" s="941"/>
      <c r="G7102" s="937" t="str">
        <f t="array" ref="G7102">xlookup(F7102,'Internal Staffing Calculator'!E:E,'Internal Staffing Calculator'!C:C,"")</f>
        <v/>
      </c>
      <c r="H7102" s="932" t="str">
        <f t="array" ref="H7102">if(F7102&lt;&gt;"", iferror(index('Internal Staffing Calculator'!B$8:B23500,match(F7102,'Internal Staffing Calculator'!E$8:E23500,0)), "Not In Budget"),"")</f>
        <v/>
      </c>
      <c r="I7102" s="184"/>
      <c r="J7102" s="184"/>
      <c r="K7102" s="184"/>
      <c r="L7102" s="183"/>
    </row>
    <row r="7103">
      <c r="A7103" s="454"/>
      <c r="B7103" s="927"/>
      <c r="C7103" s="580"/>
      <c r="D7103" s="939"/>
      <c r="E7103" s="940"/>
      <c r="F7103" s="941"/>
      <c r="G7103" s="937" t="str">
        <f t="array" ref="G7103">xlookup(F7103,'Internal Staffing Calculator'!E:E,'Internal Staffing Calculator'!C:C,"")</f>
        <v/>
      </c>
      <c r="H7103" s="932" t="str">
        <f t="array" ref="H7103">if(F7103&lt;&gt;"", iferror(index('Internal Staffing Calculator'!B$8:B23500,match(F7103,'Internal Staffing Calculator'!E$8:E23500,0)), "Not In Budget"),"")</f>
        <v/>
      </c>
      <c r="I7103" s="184"/>
      <c r="J7103" s="184"/>
      <c r="K7103" s="184"/>
      <c r="L7103" s="183"/>
    </row>
    <row r="7104">
      <c r="A7104" s="454"/>
      <c r="B7104" s="927"/>
      <c r="C7104" s="580"/>
      <c r="D7104" s="939"/>
      <c r="E7104" s="940"/>
      <c r="F7104" s="941"/>
      <c r="G7104" s="937" t="str">
        <f t="array" ref="G7104">xlookup(F7104,'Internal Staffing Calculator'!E:E,'Internal Staffing Calculator'!C:C,"")</f>
        <v/>
      </c>
      <c r="H7104" s="932" t="str">
        <f t="array" ref="H7104">if(F7104&lt;&gt;"", iferror(index('Internal Staffing Calculator'!B$8:B23500,match(F7104,'Internal Staffing Calculator'!E$8:E23500,0)), "Not In Budget"),"")</f>
        <v/>
      </c>
      <c r="I7104" s="184"/>
      <c r="J7104" s="184"/>
      <c r="K7104" s="184"/>
      <c r="L7104" s="183"/>
    </row>
    <row r="7105">
      <c r="A7105" s="454"/>
      <c r="B7105" s="927"/>
      <c r="C7105" s="580"/>
      <c r="D7105" s="939"/>
      <c r="E7105" s="940"/>
      <c r="F7105" s="941"/>
      <c r="G7105" s="937" t="str">
        <f t="array" ref="G7105">xlookup(F7105,'Internal Staffing Calculator'!E:E,'Internal Staffing Calculator'!C:C,"")</f>
        <v/>
      </c>
      <c r="H7105" s="932" t="str">
        <f t="array" ref="H7105">if(F7105&lt;&gt;"", iferror(index('Internal Staffing Calculator'!B$8:B23500,match(F7105,'Internal Staffing Calculator'!E$8:E23500,0)), "Not In Budget"),"")</f>
        <v/>
      </c>
      <c r="I7105" s="184"/>
      <c r="J7105" s="184"/>
      <c r="K7105" s="184"/>
      <c r="L7105" s="183"/>
    </row>
    <row r="7106">
      <c r="A7106" s="454"/>
      <c r="B7106" s="927"/>
      <c r="C7106" s="580"/>
      <c r="D7106" s="939"/>
      <c r="E7106" s="940"/>
      <c r="F7106" s="941"/>
      <c r="G7106" s="937" t="str">
        <f t="array" ref="G7106">xlookup(F7106,'Internal Staffing Calculator'!E:E,'Internal Staffing Calculator'!C:C,"")</f>
        <v/>
      </c>
      <c r="H7106" s="932" t="str">
        <f t="array" ref="H7106">if(F7106&lt;&gt;"", iferror(index('Internal Staffing Calculator'!B$8:B23500,match(F7106,'Internal Staffing Calculator'!E$8:E23500,0)), "Not In Budget"),"")</f>
        <v/>
      </c>
      <c r="I7106" s="184"/>
      <c r="J7106" s="184"/>
      <c r="K7106" s="184"/>
      <c r="L7106" s="183"/>
    </row>
    <row r="7107">
      <c r="A7107" s="454"/>
      <c r="B7107" s="927"/>
      <c r="C7107" s="580"/>
      <c r="D7107" s="939"/>
      <c r="E7107" s="940"/>
      <c r="F7107" s="941"/>
      <c r="G7107" s="937" t="str">
        <f t="array" ref="G7107">xlookup(F7107,'Internal Staffing Calculator'!E:E,'Internal Staffing Calculator'!C:C,"")</f>
        <v/>
      </c>
      <c r="H7107" s="932" t="str">
        <f t="array" ref="H7107">if(F7107&lt;&gt;"", iferror(index('Internal Staffing Calculator'!B$8:B23500,match(F7107,'Internal Staffing Calculator'!E$8:E23500,0)), "Not In Budget"),"")</f>
        <v/>
      </c>
      <c r="I7107" s="184"/>
      <c r="J7107" s="184"/>
      <c r="K7107" s="184"/>
      <c r="L7107" s="183"/>
    </row>
    <row r="7108">
      <c r="A7108" s="454"/>
      <c r="B7108" s="927"/>
      <c r="C7108" s="580"/>
      <c r="D7108" s="939"/>
      <c r="E7108" s="940"/>
      <c r="F7108" s="941"/>
      <c r="G7108" s="937" t="str">
        <f t="array" ref="G7108">xlookup(F7108,'Internal Staffing Calculator'!E:E,'Internal Staffing Calculator'!C:C,"")</f>
        <v/>
      </c>
      <c r="H7108" s="932" t="str">
        <f t="array" ref="H7108">if(F7108&lt;&gt;"", iferror(index('Internal Staffing Calculator'!B$8:B23500,match(F7108,'Internal Staffing Calculator'!E$8:E23500,0)), "Not In Budget"),"")</f>
        <v/>
      </c>
      <c r="I7108" s="184"/>
      <c r="J7108" s="184"/>
      <c r="K7108" s="184"/>
      <c r="L7108" s="183"/>
    </row>
    <row r="7109">
      <c r="A7109" s="454"/>
      <c r="B7109" s="927"/>
      <c r="C7109" s="580"/>
      <c r="D7109" s="939"/>
      <c r="E7109" s="940"/>
      <c r="F7109" s="941"/>
      <c r="G7109" s="937" t="str">
        <f t="array" ref="G7109">xlookup(F7109,'Internal Staffing Calculator'!E:E,'Internal Staffing Calculator'!C:C,"")</f>
        <v/>
      </c>
      <c r="H7109" s="932" t="str">
        <f t="array" ref="H7109">if(F7109&lt;&gt;"", iferror(index('Internal Staffing Calculator'!B$8:B23500,match(F7109,'Internal Staffing Calculator'!E$8:E23500,0)), "Not In Budget"),"")</f>
        <v/>
      </c>
      <c r="I7109" s="184"/>
      <c r="J7109" s="184"/>
      <c r="K7109" s="184"/>
      <c r="L7109" s="183"/>
    </row>
    <row r="7110">
      <c r="A7110" s="454"/>
      <c r="B7110" s="927"/>
      <c r="C7110" s="580"/>
      <c r="D7110" s="939"/>
      <c r="E7110" s="940"/>
      <c r="F7110" s="941"/>
      <c r="G7110" s="937" t="str">
        <f t="array" ref="G7110">xlookup(F7110,'Internal Staffing Calculator'!E:E,'Internal Staffing Calculator'!C:C,"")</f>
        <v/>
      </c>
      <c r="H7110" s="932" t="str">
        <f t="array" ref="H7110">if(F7110&lt;&gt;"", iferror(index('Internal Staffing Calculator'!B$8:B23500,match(F7110,'Internal Staffing Calculator'!E$8:E23500,0)), "Not In Budget"),"")</f>
        <v/>
      </c>
      <c r="I7110" s="184"/>
      <c r="J7110" s="184"/>
      <c r="K7110" s="184"/>
      <c r="L7110" s="183"/>
    </row>
    <row r="7111">
      <c r="A7111" s="454"/>
      <c r="B7111" s="927"/>
      <c r="C7111" s="580"/>
      <c r="D7111" s="939"/>
      <c r="E7111" s="940"/>
      <c r="F7111" s="941"/>
      <c r="G7111" s="937" t="str">
        <f t="array" ref="G7111">xlookup(F7111,'Internal Staffing Calculator'!E:E,'Internal Staffing Calculator'!C:C,"")</f>
        <v/>
      </c>
      <c r="H7111" s="932" t="str">
        <f t="array" ref="H7111">if(F7111&lt;&gt;"", iferror(index('Internal Staffing Calculator'!B$8:B23500,match(F7111,'Internal Staffing Calculator'!E$8:E23500,0)), "Not In Budget"),"")</f>
        <v/>
      </c>
      <c r="I7111" s="184"/>
      <c r="J7111" s="184"/>
      <c r="K7111" s="184"/>
      <c r="L7111" s="183"/>
    </row>
    <row r="7112">
      <c r="A7112" s="454"/>
      <c r="B7112" s="927"/>
      <c r="C7112" s="580"/>
      <c r="D7112" s="939"/>
      <c r="E7112" s="940"/>
      <c r="F7112" s="941"/>
      <c r="G7112" s="937" t="str">
        <f t="array" ref="G7112">xlookup(F7112,'Internal Staffing Calculator'!E:E,'Internal Staffing Calculator'!C:C,"")</f>
        <v/>
      </c>
      <c r="H7112" s="932" t="str">
        <f t="array" ref="H7112">if(F7112&lt;&gt;"", iferror(index('Internal Staffing Calculator'!B$8:B23500,match(F7112,'Internal Staffing Calculator'!E$8:E23500,0)), "Not In Budget"),"")</f>
        <v/>
      </c>
      <c r="I7112" s="184"/>
      <c r="J7112" s="184"/>
      <c r="K7112" s="184"/>
      <c r="L7112" s="183"/>
    </row>
    <row r="7113">
      <c r="A7113" s="454"/>
      <c r="B7113" s="927"/>
      <c r="C7113" s="580"/>
      <c r="D7113" s="939"/>
      <c r="E7113" s="940"/>
      <c r="F7113" s="941"/>
      <c r="G7113" s="937" t="str">
        <f t="array" ref="G7113">xlookup(F7113,'Internal Staffing Calculator'!E:E,'Internal Staffing Calculator'!C:C,"")</f>
        <v/>
      </c>
      <c r="H7113" s="932" t="str">
        <f t="array" ref="H7113">if(F7113&lt;&gt;"", iferror(index('Internal Staffing Calculator'!B$8:B23500,match(F7113,'Internal Staffing Calculator'!E$8:E23500,0)), "Not In Budget"),"")</f>
        <v/>
      </c>
      <c r="I7113" s="184"/>
      <c r="J7113" s="184"/>
      <c r="K7113" s="184"/>
      <c r="L7113" s="183"/>
    </row>
    <row r="7114">
      <c r="A7114" s="454"/>
      <c r="B7114" s="927"/>
      <c r="C7114" s="580"/>
      <c r="D7114" s="939"/>
      <c r="E7114" s="940"/>
      <c r="F7114" s="941"/>
      <c r="G7114" s="937" t="str">
        <f t="array" ref="G7114">xlookup(F7114,'Internal Staffing Calculator'!E:E,'Internal Staffing Calculator'!C:C,"")</f>
        <v/>
      </c>
      <c r="H7114" s="932" t="str">
        <f t="array" ref="H7114">if(F7114&lt;&gt;"", iferror(index('Internal Staffing Calculator'!B$8:B23500,match(F7114,'Internal Staffing Calculator'!E$8:E23500,0)), "Not In Budget"),"")</f>
        <v/>
      </c>
      <c r="I7114" s="184"/>
      <c r="J7114" s="184"/>
      <c r="K7114" s="184"/>
      <c r="L7114" s="183"/>
    </row>
    <row r="7115">
      <c r="A7115" s="454"/>
      <c r="B7115" s="927"/>
      <c r="C7115" s="580"/>
      <c r="D7115" s="939"/>
      <c r="E7115" s="940"/>
      <c r="F7115" s="941"/>
      <c r="G7115" s="937" t="str">
        <f t="array" ref="G7115">xlookup(F7115,'Internal Staffing Calculator'!E:E,'Internal Staffing Calculator'!C:C,"")</f>
        <v/>
      </c>
      <c r="H7115" s="932" t="str">
        <f t="array" ref="H7115">if(F7115&lt;&gt;"", iferror(index('Internal Staffing Calculator'!B$8:B23500,match(F7115,'Internal Staffing Calculator'!E$8:E23500,0)), "Not In Budget"),"")</f>
        <v/>
      </c>
      <c r="I7115" s="184"/>
      <c r="J7115" s="184"/>
      <c r="K7115" s="184"/>
      <c r="L7115" s="183"/>
    </row>
    <row r="7116">
      <c r="A7116" s="454"/>
      <c r="B7116" s="927"/>
      <c r="C7116" s="580"/>
      <c r="D7116" s="939"/>
      <c r="E7116" s="940"/>
      <c r="F7116" s="941"/>
      <c r="G7116" s="937" t="str">
        <f t="array" ref="G7116">xlookup(F7116,'Internal Staffing Calculator'!E:E,'Internal Staffing Calculator'!C:C,"")</f>
        <v/>
      </c>
      <c r="H7116" s="932" t="str">
        <f t="array" ref="H7116">if(F7116&lt;&gt;"", iferror(index('Internal Staffing Calculator'!B$8:B23500,match(F7116,'Internal Staffing Calculator'!E$8:E23500,0)), "Not In Budget"),"")</f>
        <v/>
      </c>
      <c r="I7116" s="184"/>
      <c r="J7116" s="184"/>
      <c r="K7116" s="184"/>
      <c r="L7116" s="183"/>
    </row>
    <row r="7117">
      <c r="A7117" s="454"/>
      <c r="B7117" s="927"/>
      <c r="C7117" s="580"/>
      <c r="D7117" s="939"/>
      <c r="E7117" s="940"/>
      <c r="F7117" s="941"/>
      <c r="G7117" s="937" t="str">
        <f t="array" ref="G7117">xlookup(F7117,'Internal Staffing Calculator'!E:E,'Internal Staffing Calculator'!C:C,"")</f>
        <v/>
      </c>
      <c r="H7117" s="932" t="str">
        <f t="array" ref="H7117">if(F7117&lt;&gt;"", iferror(index('Internal Staffing Calculator'!B$8:B23500,match(F7117,'Internal Staffing Calculator'!E$8:E23500,0)), "Not In Budget"),"")</f>
        <v/>
      </c>
      <c r="I7117" s="184"/>
      <c r="J7117" s="184"/>
      <c r="K7117" s="184"/>
      <c r="L7117" s="183"/>
    </row>
    <row r="7118">
      <c r="A7118" s="454"/>
      <c r="B7118" s="927"/>
      <c r="C7118" s="580"/>
      <c r="D7118" s="939"/>
      <c r="E7118" s="940"/>
      <c r="F7118" s="941"/>
      <c r="G7118" s="937" t="str">
        <f t="array" ref="G7118">xlookup(F7118,'Internal Staffing Calculator'!E:E,'Internal Staffing Calculator'!C:C,"")</f>
        <v/>
      </c>
      <c r="H7118" s="932" t="str">
        <f t="array" ref="H7118">if(F7118&lt;&gt;"", iferror(index('Internal Staffing Calculator'!B$8:B23500,match(F7118,'Internal Staffing Calculator'!E$8:E23500,0)), "Not In Budget"),"")</f>
        <v/>
      </c>
      <c r="I7118" s="184"/>
      <c r="J7118" s="184"/>
      <c r="K7118" s="184"/>
      <c r="L7118" s="183"/>
    </row>
    <row r="7119">
      <c r="A7119" s="454"/>
      <c r="B7119" s="927"/>
      <c r="C7119" s="580"/>
      <c r="D7119" s="939"/>
      <c r="E7119" s="940"/>
      <c r="F7119" s="941"/>
      <c r="G7119" s="937" t="str">
        <f t="array" ref="G7119">xlookup(F7119,'Internal Staffing Calculator'!E:E,'Internal Staffing Calculator'!C:C,"")</f>
        <v/>
      </c>
      <c r="H7119" s="932" t="str">
        <f t="array" ref="H7119">if(F7119&lt;&gt;"", iferror(index('Internal Staffing Calculator'!B$8:B23500,match(F7119,'Internal Staffing Calculator'!E$8:E23500,0)), "Not In Budget"),"")</f>
        <v/>
      </c>
      <c r="I7119" s="184"/>
      <c r="J7119" s="184"/>
      <c r="K7119" s="184"/>
      <c r="L7119" s="183"/>
    </row>
    <row r="7120">
      <c r="A7120" s="454"/>
      <c r="B7120" s="927"/>
      <c r="C7120" s="580"/>
      <c r="D7120" s="939"/>
      <c r="E7120" s="940"/>
      <c r="F7120" s="941"/>
      <c r="G7120" s="937" t="str">
        <f t="array" ref="G7120">xlookup(F7120,'Internal Staffing Calculator'!E:E,'Internal Staffing Calculator'!C:C,"")</f>
        <v/>
      </c>
      <c r="H7120" s="932" t="str">
        <f t="array" ref="H7120">if(F7120&lt;&gt;"", iferror(index('Internal Staffing Calculator'!B$8:B23500,match(F7120,'Internal Staffing Calculator'!E$8:E23500,0)), "Not In Budget"),"")</f>
        <v/>
      </c>
      <c r="I7120" s="184"/>
      <c r="J7120" s="184"/>
      <c r="K7120" s="184"/>
      <c r="L7120" s="183"/>
    </row>
    <row r="7121">
      <c r="A7121" s="454"/>
      <c r="B7121" s="927"/>
      <c r="C7121" s="580"/>
      <c r="D7121" s="939"/>
      <c r="E7121" s="940"/>
      <c r="F7121" s="941"/>
      <c r="G7121" s="937" t="str">
        <f t="array" ref="G7121">xlookup(F7121,'Internal Staffing Calculator'!E:E,'Internal Staffing Calculator'!C:C,"")</f>
        <v/>
      </c>
      <c r="H7121" s="932" t="str">
        <f t="array" ref="H7121">if(F7121&lt;&gt;"", iferror(index('Internal Staffing Calculator'!B$8:B23500,match(F7121,'Internal Staffing Calculator'!E$8:E23500,0)), "Not In Budget"),"")</f>
        <v/>
      </c>
      <c r="I7121" s="184"/>
      <c r="J7121" s="184"/>
      <c r="K7121" s="184"/>
      <c r="L7121" s="183"/>
    </row>
    <row r="7122">
      <c r="A7122" s="454"/>
      <c r="B7122" s="927"/>
      <c r="C7122" s="580"/>
      <c r="D7122" s="939"/>
      <c r="E7122" s="940"/>
      <c r="F7122" s="941"/>
      <c r="G7122" s="937" t="str">
        <f t="array" ref="G7122">xlookup(F7122,'Internal Staffing Calculator'!E:E,'Internal Staffing Calculator'!C:C,"")</f>
        <v/>
      </c>
      <c r="H7122" s="932" t="str">
        <f t="array" ref="H7122">if(F7122&lt;&gt;"", iferror(index('Internal Staffing Calculator'!B$8:B23500,match(F7122,'Internal Staffing Calculator'!E$8:E23500,0)), "Not In Budget"),"")</f>
        <v/>
      </c>
      <c r="I7122" s="184"/>
      <c r="J7122" s="184"/>
      <c r="K7122" s="184"/>
      <c r="L7122" s="183"/>
    </row>
    <row r="7123">
      <c r="A7123" s="454"/>
      <c r="B7123" s="927"/>
      <c r="C7123" s="580"/>
      <c r="D7123" s="939"/>
      <c r="E7123" s="940"/>
      <c r="F7123" s="941"/>
      <c r="G7123" s="937" t="str">
        <f t="array" ref="G7123">xlookup(F7123,'Internal Staffing Calculator'!E:E,'Internal Staffing Calculator'!C:C,"")</f>
        <v/>
      </c>
      <c r="H7123" s="932" t="str">
        <f t="array" ref="H7123">if(F7123&lt;&gt;"", iferror(index('Internal Staffing Calculator'!B$8:B23500,match(F7123,'Internal Staffing Calculator'!E$8:E23500,0)), "Not In Budget"),"")</f>
        <v/>
      </c>
      <c r="I7123" s="184"/>
      <c r="J7123" s="184"/>
      <c r="K7123" s="184"/>
      <c r="L7123" s="183"/>
    </row>
    <row r="7124">
      <c r="A7124" s="454"/>
      <c r="B7124" s="927"/>
      <c r="C7124" s="580"/>
      <c r="D7124" s="939"/>
      <c r="E7124" s="940"/>
      <c r="F7124" s="941"/>
      <c r="G7124" s="937" t="str">
        <f t="array" ref="G7124">xlookup(F7124,'Internal Staffing Calculator'!E:E,'Internal Staffing Calculator'!C:C,"")</f>
        <v/>
      </c>
      <c r="H7124" s="932" t="str">
        <f t="array" ref="H7124">if(F7124&lt;&gt;"", iferror(index('Internal Staffing Calculator'!B$8:B23500,match(F7124,'Internal Staffing Calculator'!E$8:E23500,0)), "Not In Budget"),"")</f>
        <v/>
      </c>
      <c r="I7124" s="184"/>
      <c r="J7124" s="184"/>
      <c r="K7124" s="184"/>
      <c r="L7124" s="183"/>
    </row>
    <row r="7125">
      <c r="A7125" s="454"/>
      <c r="B7125" s="927"/>
      <c r="C7125" s="580"/>
      <c r="D7125" s="939"/>
      <c r="E7125" s="940"/>
      <c r="F7125" s="941"/>
      <c r="G7125" s="937" t="str">
        <f t="array" ref="G7125">xlookup(F7125,'Internal Staffing Calculator'!E:E,'Internal Staffing Calculator'!C:C,"")</f>
        <v/>
      </c>
      <c r="H7125" s="932" t="str">
        <f t="array" ref="H7125">if(F7125&lt;&gt;"", iferror(index('Internal Staffing Calculator'!B$8:B23500,match(F7125,'Internal Staffing Calculator'!E$8:E23500,0)), "Not In Budget"),"")</f>
        <v/>
      </c>
      <c r="I7125" s="184"/>
      <c r="J7125" s="184"/>
      <c r="K7125" s="184"/>
      <c r="L7125" s="183"/>
    </row>
    <row r="7126">
      <c r="A7126" s="454"/>
      <c r="B7126" s="927"/>
      <c r="C7126" s="580"/>
      <c r="D7126" s="939"/>
      <c r="E7126" s="940"/>
      <c r="F7126" s="941"/>
      <c r="G7126" s="937" t="str">
        <f t="array" ref="G7126">xlookup(F7126,'Internal Staffing Calculator'!E:E,'Internal Staffing Calculator'!C:C,"")</f>
        <v/>
      </c>
      <c r="H7126" s="932" t="str">
        <f t="array" ref="H7126">if(F7126&lt;&gt;"", iferror(index('Internal Staffing Calculator'!B$8:B23500,match(F7126,'Internal Staffing Calculator'!E$8:E23500,0)), "Not In Budget"),"")</f>
        <v/>
      </c>
      <c r="I7126" s="184"/>
      <c r="J7126" s="184"/>
      <c r="K7126" s="184"/>
      <c r="L7126" s="183"/>
    </row>
    <row r="7127">
      <c r="A7127" s="454"/>
      <c r="B7127" s="927"/>
      <c r="C7127" s="580"/>
      <c r="D7127" s="939"/>
      <c r="E7127" s="940"/>
      <c r="F7127" s="941"/>
      <c r="G7127" s="937" t="str">
        <f t="array" ref="G7127">xlookup(F7127,'Internal Staffing Calculator'!E:E,'Internal Staffing Calculator'!C:C,"")</f>
        <v/>
      </c>
      <c r="H7127" s="932" t="str">
        <f t="array" ref="H7127">if(F7127&lt;&gt;"", iferror(index('Internal Staffing Calculator'!B$8:B23500,match(F7127,'Internal Staffing Calculator'!E$8:E23500,0)), "Not In Budget"),"")</f>
        <v/>
      </c>
      <c r="I7127" s="184"/>
      <c r="J7127" s="184"/>
      <c r="K7127" s="184"/>
      <c r="L7127" s="183"/>
    </row>
    <row r="7128">
      <c r="A7128" s="454"/>
      <c r="B7128" s="927"/>
      <c r="C7128" s="580"/>
      <c r="D7128" s="939"/>
      <c r="E7128" s="940"/>
      <c r="F7128" s="941"/>
      <c r="G7128" s="937" t="str">
        <f t="array" ref="G7128">xlookup(F7128,'Internal Staffing Calculator'!E:E,'Internal Staffing Calculator'!C:C,"")</f>
        <v/>
      </c>
      <c r="H7128" s="932" t="str">
        <f t="array" ref="H7128">if(F7128&lt;&gt;"", iferror(index('Internal Staffing Calculator'!B$8:B23500,match(F7128,'Internal Staffing Calculator'!E$8:E23500,0)), "Not In Budget"),"")</f>
        <v/>
      </c>
      <c r="I7128" s="184"/>
      <c r="J7128" s="184"/>
      <c r="K7128" s="184"/>
      <c r="L7128" s="183"/>
    </row>
    <row r="7129">
      <c r="A7129" s="454"/>
      <c r="B7129" s="927"/>
      <c r="C7129" s="580"/>
      <c r="D7129" s="939"/>
      <c r="E7129" s="940"/>
      <c r="F7129" s="941"/>
      <c r="G7129" s="937" t="str">
        <f t="array" ref="G7129">xlookup(F7129,'Internal Staffing Calculator'!E:E,'Internal Staffing Calculator'!C:C,"")</f>
        <v/>
      </c>
      <c r="H7129" s="932" t="str">
        <f t="array" ref="H7129">if(F7129&lt;&gt;"", iferror(index('Internal Staffing Calculator'!B$8:B23500,match(F7129,'Internal Staffing Calculator'!E$8:E23500,0)), "Not In Budget"),"")</f>
        <v/>
      </c>
      <c r="I7129" s="184"/>
      <c r="J7129" s="184"/>
      <c r="K7129" s="184"/>
      <c r="L7129" s="183"/>
    </row>
    <row r="7130">
      <c r="A7130" s="454"/>
      <c r="B7130" s="927"/>
      <c r="C7130" s="580"/>
      <c r="D7130" s="939"/>
      <c r="E7130" s="940"/>
      <c r="F7130" s="941"/>
      <c r="G7130" s="937" t="str">
        <f t="array" ref="G7130">xlookup(F7130,'Internal Staffing Calculator'!E:E,'Internal Staffing Calculator'!C:C,"")</f>
        <v/>
      </c>
      <c r="H7130" s="932" t="str">
        <f t="array" ref="H7130">if(F7130&lt;&gt;"", iferror(index('Internal Staffing Calculator'!B$8:B23500,match(F7130,'Internal Staffing Calculator'!E$8:E23500,0)), "Not In Budget"),"")</f>
        <v/>
      </c>
      <c r="I7130" s="184"/>
      <c r="J7130" s="184"/>
      <c r="K7130" s="184"/>
      <c r="L7130" s="183"/>
    </row>
    <row r="7131">
      <c r="A7131" s="454"/>
      <c r="B7131" s="927"/>
      <c r="C7131" s="580"/>
      <c r="D7131" s="939"/>
      <c r="E7131" s="940"/>
      <c r="F7131" s="941"/>
      <c r="G7131" s="937" t="str">
        <f t="array" ref="G7131">xlookup(F7131,'Internal Staffing Calculator'!E:E,'Internal Staffing Calculator'!C:C,"")</f>
        <v/>
      </c>
      <c r="H7131" s="932" t="str">
        <f t="array" ref="H7131">if(F7131&lt;&gt;"", iferror(index('Internal Staffing Calculator'!B$8:B23500,match(F7131,'Internal Staffing Calculator'!E$8:E23500,0)), "Not In Budget"),"")</f>
        <v/>
      </c>
      <c r="I7131" s="184"/>
      <c r="J7131" s="184"/>
      <c r="K7131" s="184"/>
      <c r="L7131" s="183"/>
    </row>
    <row r="7132">
      <c r="A7132" s="454"/>
      <c r="B7132" s="927"/>
      <c r="C7132" s="580"/>
      <c r="D7132" s="939"/>
      <c r="E7132" s="940"/>
      <c r="F7132" s="941"/>
      <c r="G7132" s="937" t="str">
        <f t="array" ref="G7132">xlookup(F7132,'Internal Staffing Calculator'!E:E,'Internal Staffing Calculator'!C:C,"")</f>
        <v/>
      </c>
      <c r="H7132" s="932" t="str">
        <f t="array" ref="H7132">if(F7132&lt;&gt;"", iferror(index('Internal Staffing Calculator'!B$8:B23500,match(F7132,'Internal Staffing Calculator'!E$8:E23500,0)), "Not In Budget"),"")</f>
        <v/>
      </c>
      <c r="I7132" s="184"/>
      <c r="J7132" s="184"/>
      <c r="K7132" s="184"/>
      <c r="L7132" s="183"/>
    </row>
    <row r="7133">
      <c r="A7133" s="454"/>
      <c r="B7133" s="927"/>
      <c r="C7133" s="580"/>
      <c r="D7133" s="939"/>
      <c r="E7133" s="940"/>
      <c r="F7133" s="941"/>
      <c r="G7133" s="937" t="str">
        <f t="array" ref="G7133">xlookup(F7133,'Internal Staffing Calculator'!E:E,'Internal Staffing Calculator'!C:C,"")</f>
        <v/>
      </c>
      <c r="H7133" s="932" t="str">
        <f t="array" ref="H7133">if(F7133&lt;&gt;"", iferror(index('Internal Staffing Calculator'!B$8:B23500,match(F7133,'Internal Staffing Calculator'!E$8:E23500,0)), "Not In Budget"),"")</f>
        <v/>
      </c>
      <c r="I7133" s="184"/>
      <c r="J7133" s="184"/>
      <c r="K7133" s="184"/>
      <c r="L7133" s="183"/>
    </row>
    <row r="7134">
      <c r="A7134" s="454"/>
      <c r="B7134" s="927"/>
      <c r="C7134" s="580"/>
      <c r="D7134" s="939"/>
      <c r="E7134" s="940"/>
      <c r="F7134" s="941"/>
      <c r="G7134" s="937" t="str">
        <f t="array" ref="G7134">xlookup(F7134,'Internal Staffing Calculator'!E:E,'Internal Staffing Calculator'!C:C,"")</f>
        <v/>
      </c>
      <c r="H7134" s="932" t="str">
        <f t="array" ref="H7134">if(F7134&lt;&gt;"", iferror(index('Internal Staffing Calculator'!B$8:B23500,match(F7134,'Internal Staffing Calculator'!E$8:E23500,0)), "Not In Budget"),"")</f>
        <v/>
      </c>
      <c r="I7134" s="184"/>
      <c r="J7134" s="184"/>
      <c r="K7134" s="184"/>
      <c r="L7134" s="183"/>
    </row>
    <row r="7135">
      <c r="A7135" s="454"/>
      <c r="B7135" s="927"/>
      <c r="C7135" s="580"/>
      <c r="D7135" s="939"/>
      <c r="E7135" s="940"/>
      <c r="F7135" s="941"/>
      <c r="G7135" s="937" t="str">
        <f t="array" ref="G7135">xlookup(F7135,'Internal Staffing Calculator'!E:E,'Internal Staffing Calculator'!C:C,"")</f>
        <v/>
      </c>
      <c r="H7135" s="932" t="str">
        <f t="array" ref="H7135">if(F7135&lt;&gt;"", iferror(index('Internal Staffing Calculator'!B$8:B23500,match(F7135,'Internal Staffing Calculator'!E$8:E23500,0)), "Not In Budget"),"")</f>
        <v/>
      </c>
      <c r="I7135" s="184"/>
      <c r="J7135" s="184"/>
      <c r="K7135" s="184"/>
      <c r="L7135" s="183"/>
    </row>
    <row r="7136">
      <c r="A7136" s="454"/>
      <c r="B7136" s="927"/>
      <c r="C7136" s="580"/>
      <c r="D7136" s="939"/>
      <c r="E7136" s="940"/>
      <c r="F7136" s="941"/>
      <c r="G7136" s="937" t="str">
        <f t="array" ref="G7136">xlookup(F7136,'Internal Staffing Calculator'!E:E,'Internal Staffing Calculator'!C:C,"")</f>
        <v/>
      </c>
      <c r="H7136" s="932" t="str">
        <f t="array" ref="H7136">if(F7136&lt;&gt;"", iferror(index('Internal Staffing Calculator'!B$8:B23500,match(F7136,'Internal Staffing Calculator'!E$8:E23500,0)), "Not In Budget"),"")</f>
        <v/>
      </c>
      <c r="I7136" s="184"/>
      <c r="J7136" s="184"/>
      <c r="K7136" s="184"/>
      <c r="L7136" s="183"/>
    </row>
    <row r="7137">
      <c r="A7137" s="454"/>
      <c r="B7137" s="927"/>
      <c r="C7137" s="580"/>
      <c r="D7137" s="939"/>
      <c r="E7137" s="940"/>
      <c r="F7137" s="941"/>
      <c r="G7137" s="937" t="str">
        <f t="array" ref="G7137">xlookup(F7137,'Internal Staffing Calculator'!E:E,'Internal Staffing Calculator'!C:C,"")</f>
        <v/>
      </c>
      <c r="H7137" s="932" t="str">
        <f t="array" ref="H7137">if(F7137&lt;&gt;"", iferror(index('Internal Staffing Calculator'!B$8:B23500,match(F7137,'Internal Staffing Calculator'!E$8:E23500,0)), "Not In Budget"),"")</f>
        <v/>
      </c>
      <c r="I7137" s="184"/>
      <c r="J7137" s="184"/>
      <c r="K7137" s="184"/>
      <c r="L7137" s="183"/>
    </row>
    <row r="7138">
      <c r="A7138" s="454"/>
      <c r="B7138" s="927"/>
      <c r="C7138" s="580"/>
      <c r="D7138" s="939"/>
      <c r="E7138" s="940"/>
      <c r="F7138" s="941"/>
      <c r="G7138" s="937" t="str">
        <f t="array" ref="G7138">xlookup(F7138,'Internal Staffing Calculator'!E:E,'Internal Staffing Calculator'!C:C,"")</f>
        <v/>
      </c>
      <c r="H7138" s="932" t="str">
        <f t="array" ref="H7138">if(F7138&lt;&gt;"", iferror(index('Internal Staffing Calculator'!B$8:B23500,match(F7138,'Internal Staffing Calculator'!E$8:E23500,0)), "Not In Budget"),"")</f>
        <v/>
      </c>
      <c r="I7138" s="184"/>
      <c r="J7138" s="184"/>
      <c r="K7138" s="184"/>
      <c r="L7138" s="183"/>
    </row>
    <row r="7139">
      <c r="A7139" s="454"/>
      <c r="B7139" s="927"/>
      <c r="C7139" s="580"/>
      <c r="D7139" s="939"/>
      <c r="E7139" s="940"/>
      <c r="F7139" s="941"/>
      <c r="G7139" s="937" t="str">
        <f t="array" ref="G7139">xlookup(F7139,'Internal Staffing Calculator'!E:E,'Internal Staffing Calculator'!C:C,"")</f>
        <v/>
      </c>
      <c r="H7139" s="932" t="str">
        <f t="array" ref="H7139">if(F7139&lt;&gt;"", iferror(index('Internal Staffing Calculator'!B$8:B23500,match(F7139,'Internal Staffing Calculator'!E$8:E23500,0)), "Not In Budget"),"")</f>
        <v/>
      </c>
      <c r="I7139" s="184"/>
      <c r="J7139" s="184"/>
      <c r="K7139" s="184"/>
      <c r="L7139" s="183"/>
    </row>
    <row r="7140">
      <c r="A7140" s="454"/>
      <c r="B7140" s="927"/>
      <c r="C7140" s="580"/>
      <c r="D7140" s="939"/>
      <c r="E7140" s="940"/>
      <c r="F7140" s="941"/>
      <c r="G7140" s="937" t="str">
        <f t="array" ref="G7140">xlookup(F7140,'Internal Staffing Calculator'!E:E,'Internal Staffing Calculator'!C:C,"")</f>
        <v/>
      </c>
      <c r="H7140" s="932" t="str">
        <f t="array" ref="H7140">if(F7140&lt;&gt;"", iferror(index('Internal Staffing Calculator'!B$8:B23500,match(F7140,'Internal Staffing Calculator'!E$8:E23500,0)), "Not In Budget"),"")</f>
        <v/>
      </c>
      <c r="I7140" s="184"/>
      <c r="J7140" s="184"/>
      <c r="K7140" s="184"/>
      <c r="L7140" s="183"/>
    </row>
    <row r="7141">
      <c r="A7141" s="454"/>
      <c r="B7141" s="927"/>
      <c r="C7141" s="580"/>
      <c r="D7141" s="939"/>
      <c r="E7141" s="940"/>
      <c r="F7141" s="941"/>
      <c r="G7141" s="937" t="str">
        <f t="array" ref="G7141">xlookup(F7141,'Internal Staffing Calculator'!E:E,'Internal Staffing Calculator'!C:C,"")</f>
        <v/>
      </c>
      <c r="H7141" s="932" t="str">
        <f t="array" ref="H7141">if(F7141&lt;&gt;"", iferror(index('Internal Staffing Calculator'!B$8:B23500,match(F7141,'Internal Staffing Calculator'!E$8:E23500,0)), "Not In Budget"),"")</f>
        <v/>
      </c>
      <c r="I7141" s="184"/>
      <c r="J7141" s="184"/>
      <c r="K7141" s="184"/>
      <c r="L7141" s="183"/>
    </row>
    <row r="7142">
      <c r="A7142" s="454"/>
      <c r="B7142" s="927"/>
      <c r="C7142" s="580"/>
      <c r="D7142" s="939"/>
      <c r="E7142" s="940"/>
      <c r="F7142" s="941"/>
      <c r="G7142" s="937" t="str">
        <f t="array" ref="G7142">xlookup(F7142,'Internal Staffing Calculator'!E:E,'Internal Staffing Calculator'!C:C,"")</f>
        <v/>
      </c>
      <c r="H7142" s="932" t="str">
        <f t="array" ref="H7142">if(F7142&lt;&gt;"", iferror(index('Internal Staffing Calculator'!B$8:B23500,match(F7142,'Internal Staffing Calculator'!E$8:E23500,0)), "Not In Budget"),"")</f>
        <v/>
      </c>
      <c r="I7142" s="184"/>
      <c r="J7142" s="184"/>
      <c r="K7142" s="184"/>
      <c r="L7142" s="183"/>
    </row>
    <row r="7143">
      <c r="A7143" s="454"/>
      <c r="B7143" s="927"/>
      <c r="C7143" s="580"/>
      <c r="D7143" s="939"/>
      <c r="E7143" s="940"/>
      <c r="F7143" s="941"/>
      <c r="G7143" s="937" t="str">
        <f t="array" ref="G7143">xlookup(F7143,'Internal Staffing Calculator'!E:E,'Internal Staffing Calculator'!C:C,"")</f>
        <v/>
      </c>
      <c r="H7143" s="932" t="str">
        <f t="array" ref="H7143">if(F7143&lt;&gt;"", iferror(index('Internal Staffing Calculator'!B$8:B23500,match(F7143,'Internal Staffing Calculator'!E$8:E23500,0)), "Not In Budget"),"")</f>
        <v/>
      </c>
      <c r="I7143" s="184"/>
      <c r="J7143" s="184"/>
      <c r="K7143" s="184"/>
      <c r="L7143" s="183"/>
    </row>
    <row r="7144">
      <c r="A7144" s="454"/>
      <c r="B7144" s="927"/>
      <c r="C7144" s="580"/>
      <c r="D7144" s="939"/>
      <c r="E7144" s="940"/>
      <c r="F7144" s="941"/>
      <c r="G7144" s="937" t="str">
        <f t="array" ref="G7144">xlookup(F7144,'Internal Staffing Calculator'!E:E,'Internal Staffing Calculator'!C:C,"")</f>
        <v/>
      </c>
      <c r="H7144" s="932" t="str">
        <f t="array" ref="H7144">if(F7144&lt;&gt;"", iferror(index('Internal Staffing Calculator'!B$8:B23500,match(F7144,'Internal Staffing Calculator'!E$8:E23500,0)), "Not In Budget"),"")</f>
        <v/>
      </c>
      <c r="I7144" s="184"/>
      <c r="J7144" s="184"/>
      <c r="K7144" s="184"/>
      <c r="L7144" s="183"/>
    </row>
    <row r="7145">
      <c r="A7145" s="454"/>
      <c r="B7145" s="927"/>
      <c r="C7145" s="580"/>
      <c r="D7145" s="939"/>
      <c r="E7145" s="940"/>
      <c r="F7145" s="941"/>
      <c r="G7145" s="937" t="str">
        <f t="array" ref="G7145">xlookup(F7145,'Internal Staffing Calculator'!E:E,'Internal Staffing Calculator'!C:C,"")</f>
        <v/>
      </c>
      <c r="H7145" s="932" t="str">
        <f t="array" ref="H7145">if(F7145&lt;&gt;"", iferror(index('Internal Staffing Calculator'!B$8:B23500,match(F7145,'Internal Staffing Calculator'!E$8:E23500,0)), "Not In Budget"),"")</f>
        <v/>
      </c>
      <c r="I7145" s="184"/>
      <c r="J7145" s="184"/>
      <c r="K7145" s="184"/>
      <c r="L7145" s="183"/>
    </row>
    <row r="7146">
      <c r="A7146" s="454"/>
      <c r="B7146" s="927"/>
      <c r="C7146" s="580"/>
      <c r="D7146" s="939"/>
      <c r="E7146" s="940"/>
      <c r="F7146" s="941"/>
      <c r="G7146" s="937" t="str">
        <f t="array" ref="G7146">xlookup(F7146,'Internal Staffing Calculator'!E:E,'Internal Staffing Calculator'!C:C,"")</f>
        <v/>
      </c>
      <c r="H7146" s="932" t="str">
        <f t="array" ref="H7146">if(F7146&lt;&gt;"", iferror(index('Internal Staffing Calculator'!B$8:B23500,match(F7146,'Internal Staffing Calculator'!E$8:E23500,0)), "Not In Budget"),"")</f>
        <v/>
      </c>
      <c r="I7146" s="184"/>
      <c r="J7146" s="184"/>
      <c r="K7146" s="184"/>
      <c r="L7146" s="183"/>
    </row>
    <row r="7147">
      <c r="A7147" s="454"/>
      <c r="B7147" s="927"/>
      <c r="C7147" s="580"/>
      <c r="D7147" s="939"/>
      <c r="E7147" s="940"/>
      <c r="F7147" s="941"/>
      <c r="G7147" s="937" t="str">
        <f t="array" ref="G7147">xlookup(F7147,'Internal Staffing Calculator'!E:E,'Internal Staffing Calculator'!C:C,"")</f>
        <v/>
      </c>
      <c r="H7147" s="932" t="str">
        <f t="array" ref="H7147">if(F7147&lt;&gt;"", iferror(index('Internal Staffing Calculator'!B$8:B23500,match(F7147,'Internal Staffing Calculator'!E$8:E23500,0)), "Not In Budget"),"")</f>
        <v/>
      </c>
      <c r="I7147" s="184"/>
      <c r="J7147" s="184"/>
      <c r="K7147" s="184"/>
      <c r="L7147" s="183"/>
    </row>
    <row r="7148">
      <c r="A7148" s="454"/>
      <c r="B7148" s="927"/>
      <c r="C7148" s="580"/>
      <c r="D7148" s="939"/>
      <c r="E7148" s="940"/>
      <c r="F7148" s="941"/>
      <c r="G7148" s="937" t="str">
        <f t="array" ref="G7148">xlookup(F7148,'Internal Staffing Calculator'!E:E,'Internal Staffing Calculator'!C:C,"")</f>
        <v/>
      </c>
      <c r="H7148" s="932" t="str">
        <f t="array" ref="H7148">if(F7148&lt;&gt;"", iferror(index('Internal Staffing Calculator'!B$8:B23500,match(F7148,'Internal Staffing Calculator'!E$8:E23500,0)), "Not In Budget"),"")</f>
        <v/>
      </c>
      <c r="I7148" s="184"/>
      <c r="J7148" s="184"/>
      <c r="K7148" s="184"/>
      <c r="L7148" s="183"/>
    </row>
    <row r="7149">
      <c r="A7149" s="454"/>
      <c r="B7149" s="927"/>
      <c r="C7149" s="580"/>
      <c r="D7149" s="939"/>
      <c r="E7149" s="940"/>
      <c r="F7149" s="941"/>
      <c r="G7149" s="937" t="str">
        <f t="array" ref="G7149">xlookup(F7149,'Internal Staffing Calculator'!E:E,'Internal Staffing Calculator'!C:C,"")</f>
        <v/>
      </c>
      <c r="H7149" s="932" t="str">
        <f t="array" ref="H7149">if(F7149&lt;&gt;"", iferror(index('Internal Staffing Calculator'!B$8:B23500,match(F7149,'Internal Staffing Calculator'!E$8:E23500,0)), "Not In Budget"),"")</f>
        <v/>
      </c>
      <c r="I7149" s="184"/>
      <c r="J7149" s="184"/>
      <c r="K7149" s="184"/>
      <c r="L7149" s="183"/>
    </row>
    <row r="7150">
      <c r="A7150" s="454"/>
      <c r="B7150" s="927"/>
      <c r="C7150" s="580"/>
      <c r="D7150" s="939"/>
      <c r="E7150" s="940"/>
      <c r="F7150" s="941"/>
      <c r="G7150" s="937" t="str">
        <f t="array" ref="G7150">xlookup(F7150,'Internal Staffing Calculator'!E:E,'Internal Staffing Calculator'!C:C,"")</f>
        <v/>
      </c>
      <c r="H7150" s="932" t="str">
        <f t="array" ref="H7150">if(F7150&lt;&gt;"", iferror(index('Internal Staffing Calculator'!B$8:B23500,match(F7150,'Internal Staffing Calculator'!E$8:E23500,0)), "Not In Budget"),"")</f>
        <v/>
      </c>
      <c r="I7150" s="184"/>
      <c r="J7150" s="184"/>
      <c r="K7150" s="184"/>
      <c r="L7150" s="183"/>
    </row>
    <row r="7151">
      <c r="A7151" s="454"/>
      <c r="B7151" s="927"/>
      <c r="C7151" s="580"/>
      <c r="D7151" s="939"/>
      <c r="E7151" s="940"/>
      <c r="F7151" s="941"/>
      <c r="G7151" s="937" t="str">
        <f t="array" ref="G7151">xlookup(F7151,'Internal Staffing Calculator'!E:E,'Internal Staffing Calculator'!C:C,"")</f>
        <v/>
      </c>
      <c r="H7151" s="932" t="str">
        <f t="array" ref="H7151">if(F7151&lt;&gt;"", iferror(index('Internal Staffing Calculator'!B$8:B23500,match(F7151,'Internal Staffing Calculator'!E$8:E23500,0)), "Not In Budget"),"")</f>
        <v/>
      </c>
      <c r="I7151" s="184"/>
      <c r="J7151" s="184"/>
      <c r="K7151" s="184"/>
      <c r="L7151" s="183"/>
    </row>
    <row r="7152">
      <c r="A7152" s="454"/>
      <c r="B7152" s="927"/>
      <c r="C7152" s="580"/>
      <c r="D7152" s="939"/>
      <c r="E7152" s="940"/>
      <c r="F7152" s="941"/>
      <c r="G7152" s="937" t="str">
        <f t="array" ref="G7152">xlookup(F7152,'Internal Staffing Calculator'!E:E,'Internal Staffing Calculator'!C:C,"")</f>
        <v/>
      </c>
      <c r="H7152" s="932" t="str">
        <f t="array" ref="H7152">if(F7152&lt;&gt;"", iferror(index('Internal Staffing Calculator'!B$8:B23500,match(F7152,'Internal Staffing Calculator'!E$8:E23500,0)), "Not In Budget"),"")</f>
        <v/>
      </c>
      <c r="I7152" s="184"/>
      <c r="J7152" s="184"/>
      <c r="K7152" s="184"/>
      <c r="L7152" s="183"/>
    </row>
    <row r="7153">
      <c r="A7153" s="454"/>
      <c r="B7153" s="927"/>
      <c r="C7153" s="580"/>
      <c r="D7153" s="939"/>
      <c r="E7153" s="940"/>
      <c r="F7153" s="941"/>
      <c r="G7153" s="937" t="str">
        <f t="array" ref="G7153">xlookup(F7153,'Internal Staffing Calculator'!E:E,'Internal Staffing Calculator'!C:C,"")</f>
        <v/>
      </c>
      <c r="H7153" s="932" t="str">
        <f t="array" ref="H7153">if(F7153&lt;&gt;"", iferror(index('Internal Staffing Calculator'!B$8:B23500,match(F7153,'Internal Staffing Calculator'!E$8:E23500,0)), "Not In Budget"),"")</f>
        <v/>
      </c>
      <c r="I7153" s="184"/>
      <c r="J7153" s="184"/>
      <c r="K7153" s="184"/>
      <c r="L7153" s="183"/>
    </row>
    <row r="7154">
      <c r="A7154" s="454"/>
      <c r="B7154" s="927"/>
      <c r="C7154" s="580"/>
      <c r="D7154" s="939"/>
      <c r="E7154" s="940"/>
      <c r="F7154" s="941"/>
      <c r="G7154" s="937" t="str">
        <f t="array" ref="G7154">xlookup(F7154,'Internal Staffing Calculator'!E:E,'Internal Staffing Calculator'!C:C,"")</f>
        <v/>
      </c>
      <c r="H7154" s="932" t="str">
        <f t="array" ref="H7154">if(F7154&lt;&gt;"", iferror(index('Internal Staffing Calculator'!B$8:B23500,match(F7154,'Internal Staffing Calculator'!E$8:E23500,0)), "Not In Budget"),"")</f>
        <v/>
      </c>
      <c r="I7154" s="184"/>
      <c r="J7154" s="184"/>
      <c r="K7154" s="184"/>
      <c r="L7154" s="183"/>
    </row>
    <row r="7155">
      <c r="A7155" s="454"/>
      <c r="B7155" s="927"/>
      <c r="C7155" s="580"/>
      <c r="D7155" s="939"/>
      <c r="E7155" s="940"/>
      <c r="F7155" s="941"/>
      <c r="G7155" s="937" t="str">
        <f t="array" ref="G7155">xlookup(F7155,'Internal Staffing Calculator'!E:E,'Internal Staffing Calculator'!C:C,"")</f>
        <v/>
      </c>
      <c r="H7155" s="932" t="str">
        <f t="array" ref="H7155">if(F7155&lt;&gt;"", iferror(index('Internal Staffing Calculator'!B$8:B23500,match(F7155,'Internal Staffing Calculator'!E$8:E23500,0)), "Not In Budget"),"")</f>
        <v/>
      </c>
      <c r="I7155" s="184"/>
      <c r="J7155" s="184"/>
      <c r="K7155" s="184"/>
      <c r="L7155" s="183"/>
    </row>
    <row r="7156">
      <c r="A7156" s="454"/>
      <c r="B7156" s="927"/>
      <c r="C7156" s="580"/>
      <c r="D7156" s="939"/>
      <c r="E7156" s="940"/>
      <c r="F7156" s="941"/>
      <c r="G7156" s="937" t="str">
        <f t="array" ref="G7156">xlookup(F7156,'Internal Staffing Calculator'!E:E,'Internal Staffing Calculator'!C:C,"")</f>
        <v/>
      </c>
      <c r="H7156" s="932" t="str">
        <f t="array" ref="H7156">if(F7156&lt;&gt;"", iferror(index('Internal Staffing Calculator'!B$8:B23500,match(F7156,'Internal Staffing Calculator'!E$8:E23500,0)), "Not In Budget"),"")</f>
        <v/>
      </c>
      <c r="I7156" s="184"/>
      <c r="J7156" s="184"/>
      <c r="K7156" s="184"/>
      <c r="L7156" s="183"/>
    </row>
    <row r="7157">
      <c r="A7157" s="454"/>
      <c r="B7157" s="927"/>
      <c r="C7157" s="580"/>
      <c r="D7157" s="939"/>
      <c r="E7157" s="940"/>
      <c r="F7157" s="941"/>
      <c r="G7157" s="937" t="str">
        <f t="array" ref="G7157">xlookup(F7157,'Internal Staffing Calculator'!E:E,'Internal Staffing Calculator'!C:C,"")</f>
        <v/>
      </c>
      <c r="H7157" s="932" t="str">
        <f t="array" ref="H7157">if(F7157&lt;&gt;"", iferror(index('Internal Staffing Calculator'!B$8:B23500,match(F7157,'Internal Staffing Calculator'!E$8:E23500,0)), "Not In Budget"),"")</f>
        <v/>
      </c>
      <c r="I7157" s="184"/>
      <c r="J7157" s="184"/>
      <c r="K7157" s="184"/>
      <c r="L7157" s="183"/>
    </row>
    <row r="7158">
      <c r="A7158" s="454"/>
      <c r="B7158" s="927"/>
      <c r="C7158" s="580"/>
      <c r="D7158" s="939"/>
      <c r="E7158" s="940"/>
      <c r="F7158" s="941"/>
      <c r="G7158" s="937" t="str">
        <f t="array" ref="G7158">xlookup(F7158,'Internal Staffing Calculator'!E:E,'Internal Staffing Calculator'!C:C,"")</f>
        <v/>
      </c>
      <c r="H7158" s="932" t="str">
        <f t="array" ref="H7158">if(F7158&lt;&gt;"", iferror(index('Internal Staffing Calculator'!B$8:B23500,match(F7158,'Internal Staffing Calculator'!E$8:E23500,0)), "Not In Budget"),"")</f>
        <v/>
      </c>
      <c r="I7158" s="184"/>
      <c r="J7158" s="184"/>
      <c r="K7158" s="184"/>
      <c r="L7158" s="183"/>
    </row>
    <row r="7159">
      <c r="A7159" s="454"/>
      <c r="B7159" s="927"/>
      <c r="C7159" s="580"/>
      <c r="D7159" s="939"/>
      <c r="E7159" s="940"/>
      <c r="F7159" s="941"/>
      <c r="G7159" s="937" t="str">
        <f t="array" ref="G7159">xlookup(F7159,'Internal Staffing Calculator'!E:E,'Internal Staffing Calculator'!C:C,"")</f>
        <v/>
      </c>
      <c r="H7159" s="932" t="str">
        <f t="array" ref="H7159">if(F7159&lt;&gt;"", iferror(index('Internal Staffing Calculator'!B$8:B23500,match(F7159,'Internal Staffing Calculator'!E$8:E23500,0)), "Not In Budget"),"")</f>
        <v/>
      </c>
      <c r="I7159" s="184"/>
      <c r="J7159" s="184"/>
      <c r="K7159" s="184"/>
      <c r="L7159" s="183"/>
    </row>
    <row r="7160">
      <c r="A7160" s="454"/>
      <c r="B7160" s="927"/>
      <c r="C7160" s="580"/>
      <c r="D7160" s="939"/>
      <c r="E7160" s="940"/>
      <c r="F7160" s="941"/>
      <c r="G7160" s="937" t="str">
        <f t="array" ref="G7160">xlookup(F7160,'Internal Staffing Calculator'!E:E,'Internal Staffing Calculator'!C:C,"")</f>
        <v/>
      </c>
      <c r="H7160" s="932" t="str">
        <f t="array" ref="H7160">if(F7160&lt;&gt;"", iferror(index('Internal Staffing Calculator'!B$8:B23500,match(F7160,'Internal Staffing Calculator'!E$8:E23500,0)), "Not In Budget"),"")</f>
        <v/>
      </c>
      <c r="I7160" s="184"/>
      <c r="J7160" s="184"/>
      <c r="K7160" s="184"/>
      <c r="L7160" s="183"/>
    </row>
    <row r="7161">
      <c r="A7161" s="454"/>
      <c r="B7161" s="927"/>
      <c r="C7161" s="580"/>
      <c r="D7161" s="939"/>
      <c r="E7161" s="940"/>
      <c r="F7161" s="941"/>
      <c r="G7161" s="937" t="str">
        <f t="array" ref="G7161">xlookup(F7161,'Internal Staffing Calculator'!E:E,'Internal Staffing Calculator'!C:C,"")</f>
        <v/>
      </c>
      <c r="H7161" s="932" t="str">
        <f t="array" ref="H7161">if(F7161&lt;&gt;"", iferror(index('Internal Staffing Calculator'!B$8:B23500,match(F7161,'Internal Staffing Calculator'!E$8:E23500,0)), "Not In Budget"),"")</f>
        <v/>
      </c>
      <c r="I7161" s="184"/>
      <c r="J7161" s="184"/>
      <c r="K7161" s="184"/>
      <c r="L7161" s="183"/>
    </row>
    <row r="7162">
      <c r="A7162" s="454"/>
      <c r="B7162" s="927"/>
      <c r="C7162" s="580"/>
      <c r="D7162" s="939"/>
      <c r="E7162" s="940"/>
      <c r="F7162" s="941"/>
      <c r="G7162" s="937" t="str">
        <f t="array" ref="G7162">xlookup(F7162,'Internal Staffing Calculator'!E:E,'Internal Staffing Calculator'!C:C,"")</f>
        <v/>
      </c>
      <c r="H7162" s="932" t="str">
        <f t="array" ref="H7162">if(F7162&lt;&gt;"", iferror(index('Internal Staffing Calculator'!B$8:B23500,match(F7162,'Internal Staffing Calculator'!E$8:E23500,0)), "Not In Budget"),"")</f>
        <v/>
      </c>
      <c r="I7162" s="184"/>
      <c r="J7162" s="184"/>
      <c r="K7162" s="184"/>
      <c r="L7162" s="183"/>
    </row>
    <row r="7163">
      <c r="A7163" s="454"/>
      <c r="B7163" s="927"/>
      <c r="C7163" s="580"/>
      <c r="D7163" s="939"/>
      <c r="E7163" s="940"/>
      <c r="F7163" s="941"/>
      <c r="G7163" s="937" t="str">
        <f t="array" ref="G7163">xlookup(F7163,'Internal Staffing Calculator'!E:E,'Internal Staffing Calculator'!C:C,"")</f>
        <v/>
      </c>
      <c r="H7163" s="932" t="str">
        <f t="array" ref="H7163">if(F7163&lt;&gt;"", iferror(index('Internal Staffing Calculator'!B$8:B23500,match(F7163,'Internal Staffing Calculator'!E$8:E23500,0)), "Not In Budget"),"")</f>
        <v/>
      </c>
      <c r="I7163" s="184"/>
      <c r="J7163" s="184"/>
      <c r="K7163" s="184"/>
      <c r="L7163" s="183"/>
    </row>
    <row r="7164">
      <c r="A7164" s="454"/>
      <c r="B7164" s="927"/>
      <c r="C7164" s="580"/>
      <c r="D7164" s="939"/>
      <c r="E7164" s="940"/>
      <c r="F7164" s="941"/>
      <c r="G7164" s="937" t="str">
        <f t="array" ref="G7164">xlookup(F7164,'Internal Staffing Calculator'!E:E,'Internal Staffing Calculator'!C:C,"")</f>
        <v/>
      </c>
      <c r="H7164" s="932" t="str">
        <f t="array" ref="H7164">if(F7164&lt;&gt;"", iferror(index('Internal Staffing Calculator'!B$8:B23500,match(F7164,'Internal Staffing Calculator'!E$8:E23500,0)), "Not In Budget"),"")</f>
        <v/>
      </c>
      <c r="I7164" s="184"/>
      <c r="J7164" s="184"/>
      <c r="K7164" s="184"/>
      <c r="L7164" s="183"/>
    </row>
    <row r="7165">
      <c r="A7165" s="454"/>
      <c r="B7165" s="927"/>
      <c r="C7165" s="580"/>
      <c r="D7165" s="939"/>
      <c r="E7165" s="940"/>
      <c r="F7165" s="941"/>
      <c r="G7165" s="937" t="str">
        <f t="array" ref="G7165">xlookup(F7165,'Internal Staffing Calculator'!E:E,'Internal Staffing Calculator'!C:C,"")</f>
        <v/>
      </c>
      <c r="H7165" s="932" t="str">
        <f t="array" ref="H7165">if(F7165&lt;&gt;"", iferror(index('Internal Staffing Calculator'!B$8:B23500,match(F7165,'Internal Staffing Calculator'!E$8:E23500,0)), "Not In Budget"),"")</f>
        <v/>
      </c>
      <c r="I7165" s="184"/>
      <c r="J7165" s="184"/>
      <c r="K7165" s="184"/>
      <c r="L7165" s="183"/>
    </row>
    <row r="7166">
      <c r="A7166" s="454"/>
      <c r="B7166" s="927"/>
      <c r="C7166" s="580"/>
      <c r="D7166" s="939"/>
      <c r="E7166" s="940"/>
      <c r="F7166" s="941"/>
      <c r="G7166" s="937" t="str">
        <f t="array" ref="G7166">xlookup(F7166,'Internal Staffing Calculator'!E:E,'Internal Staffing Calculator'!C:C,"")</f>
        <v/>
      </c>
      <c r="H7166" s="932" t="str">
        <f t="array" ref="H7166">if(F7166&lt;&gt;"", iferror(index('Internal Staffing Calculator'!B$8:B23500,match(F7166,'Internal Staffing Calculator'!E$8:E23500,0)), "Not In Budget"),"")</f>
        <v/>
      </c>
      <c r="I7166" s="184"/>
      <c r="J7166" s="184"/>
      <c r="K7166" s="184"/>
      <c r="L7166" s="183"/>
    </row>
    <row r="7167">
      <c r="A7167" s="454"/>
      <c r="B7167" s="927"/>
      <c r="C7167" s="580"/>
      <c r="D7167" s="939"/>
      <c r="E7167" s="940"/>
      <c r="F7167" s="941"/>
      <c r="G7167" s="937" t="str">
        <f t="array" ref="G7167">xlookup(F7167,'Internal Staffing Calculator'!E:E,'Internal Staffing Calculator'!C:C,"")</f>
        <v/>
      </c>
      <c r="H7167" s="932" t="str">
        <f t="array" ref="H7167">if(F7167&lt;&gt;"", iferror(index('Internal Staffing Calculator'!B$8:B23500,match(F7167,'Internal Staffing Calculator'!E$8:E23500,0)), "Not In Budget"),"")</f>
        <v/>
      </c>
      <c r="I7167" s="184"/>
      <c r="J7167" s="184"/>
      <c r="K7167" s="184"/>
      <c r="L7167" s="183"/>
    </row>
    <row r="7168">
      <c r="A7168" s="454"/>
      <c r="B7168" s="927"/>
      <c r="C7168" s="580"/>
      <c r="D7168" s="939"/>
      <c r="E7168" s="940"/>
      <c r="F7168" s="941"/>
      <c r="G7168" s="937" t="str">
        <f t="array" ref="G7168">xlookup(F7168,'Internal Staffing Calculator'!E:E,'Internal Staffing Calculator'!C:C,"")</f>
        <v/>
      </c>
      <c r="H7168" s="932" t="str">
        <f t="array" ref="H7168">if(F7168&lt;&gt;"", iferror(index('Internal Staffing Calculator'!B$8:B23500,match(F7168,'Internal Staffing Calculator'!E$8:E23500,0)), "Not In Budget"),"")</f>
        <v/>
      </c>
      <c r="I7168" s="184"/>
      <c r="J7168" s="184"/>
      <c r="K7168" s="184"/>
      <c r="L7168" s="183"/>
    </row>
    <row r="7169">
      <c r="A7169" s="454"/>
      <c r="B7169" s="927"/>
      <c r="C7169" s="580"/>
      <c r="D7169" s="939"/>
      <c r="E7169" s="940"/>
      <c r="F7169" s="941"/>
      <c r="G7169" s="937" t="str">
        <f t="array" ref="G7169">xlookup(F7169,'Internal Staffing Calculator'!E:E,'Internal Staffing Calculator'!C:C,"")</f>
        <v/>
      </c>
      <c r="H7169" s="932" t="str">
        <f t="array" ref="H7169">if(F7169&lt;&gt;"", iferror(index('Internal Staffing Calculator'!B$8:B23500,match(F7169,'Internal Staffing Calculator'!E$8:E23500,0)), "Not In Budget"),"")</f>
        <v/>
      </c>
      <c r="I7169" s="184"/>
      <c r="J7169" s="184"/>
      <c r="K7169" s="184"/>
      <c r="L7169" s="183"/>
    </row>
    <row r="7170">
      <c r="A7170" s="454"/>
      <c r="B7170" s="927"/>
      <c r="C7170" s="580"/>
      <c r="D7170" s="939"/>
      <c r="E7170" s="940"/>
      <c r="F7170" s="941"/>
      <c r="G7170" s="937" t="str">
        <f t="array" ref="G7170">xlookup(F7170,'Internal Staffing Calculator'!E:E,'Internal Staffing Calculator'!C:C,"")</f>
        <v/>
      </c>
      <c r="H7170" s="932" t="str">
        <f t="array" ref="H7170">if(F7170&lt;&gt;"", iferror(index('Internal Staffing Calculator'!B$8:B23500,match(F7170,'Internal Staffing Calculator'!E$8:E23500,0)), "Not In Budget"),"")</f>
        <v/>
      </c>
      <c r="I7170" s="184"/>
      <c r="J7170" s="184"/>
      <c r="K7170" s="184"/>
      <c r="L7170" s="183"/>
    </row>
    <row r="7171">
      <c r="A7171" s="454"/>
      <c r="B7171" s="927"/>
      <c r="C7171" s="580"/>
      <c r="D7171" s="939"/>
      <c r="E7171" s="940"/>
      <c r="F7171" s="941"/>
      <c r="G7171" s="937" t="str">
        <f t="array" ref="G7171">xlookup(F7171,'Internal Staffing Calculator'!E:E,'Internal Staffing Calculator'!C:C,"")</f>
        <v/>
      </c>
      <c r="H7171" s="932" t="str">
        <f t="array" ref="H7171">if(F7171&lt;&gt;"", iferror(index('Internal Staffing Calculator'!B$8:B23500,match(F7171,'Internal Staffing Calculator'!E$8:E23500,0)), "Not In Budget"),"")</f>
        <v/>
      </c>
      <c r="I7171" s="184"/>
      <c r="J7171" s="184"/>
      <c r="K7171" s="184"/>
      <c r="L7171" s="183"/>
    </row>
    <row r="7172">
      <c r="A7172" s="454"/>
      <c r="B7172" s="927"/>
      <c r="C7172" s="580"/>
      <c r="D7172" s="939"/>
      <c r="E7172" s="940"/>
      <c r="F7172" s="941"/>
      <c r="G7172" s="937" t="str">
        <f t="array" ref="G7172">xlookup(F7172,'Internal Staffing Calculator'!E:E,'Internal Staffing Calculator'!C:C,"")</f>
        <v/>
      </c>
      <c r="H7172" s="932" t="str">
        <f t="array" ref="H7172">if(F7172&lt;&gt;"", iferror(index('Internal Staffing Calculator'!B$8:B23500,match(F7172,'Internal Staffing Calculator'!E$8:E23500,0)), "Not In Budget"),"")</f>
        <v/>
      </c>
      <c r="I7172" s="184"/>
      <c r="J7172" s="184"/>
      <c r="K7172" s="184"/>
      <c r="L7172" s="183"/>
    </row>
    <row r="7173">
      <c r="A7173" s="454"/>
      <c r="B7173" s="927"/>
      <c r="C7173" s="580"/>
      <c r="D7173" s="939"/>
      <c r="E7173" s="940"/>
      <c r="F7173" s="941"/>
      <c r="G7173" s="937" t="str">
        <f t="array" ref="G7173">xlookup(F7173,'Internal Staffing Calculator'!E:E,'Internal Staffing Calculator'!C:C,"")</f>
        <v/>
      </c>
      <c r="H7173" s="932" t="str">
        <f t="array" ref="H7173">if(F7173&lt;&gt;"", iferror(index('Internal Staffing Calculator'!B$8:B23500,match(F7173,'Internal Staffing Calculator'!E$8:E23500,0)), "Not In Budget"),"")</f>
        <v/>
      </c>
      <c r="I7173" s="184"/>
      <c r="J7173" s="184"/>
      <c r="K7173" s="184"/>
      <c r="L7173" s="183"/>
    </row>
    <row r="7174">
      <c r="A7174" s="454"/>
      <c r="B7174" s="927"/>
      <c r="C7174" s="580"/>
      <c r="D7174" s="939"/>
      <c r="E7174" s="940"/>
      <c r="F7174" s="941"/>
      <c r="G7174" s="937" t="str">
        <f t="array" ref="G7174">xlookup(F7174,'Internal Staffing Calculator'!E:E,'Internal Staffing Calculator'!C:C,"")</f>
        <v/>
      </c>
      <c r="H7174" s="932" t="str">
        <f t="array" ref="H7174">if(F7174&lt;&gt;"", iferror(index('Internal Staffing Calculator'!B$8:B23500,match(F7174,'Internal Staffing Calculator'!E$8:E23500,0)), "Not In Budget"),"")</f>
        <v/>
      </c>
      <c r="I7174" s="184"/>
      <c r="J7174" s="184"/>
      <c r="K7174" s="184"/>
      <c r="L7174" s="183"/>
    </row>
    <row r="7175">
      <c r="A7175" s="454"/>
      <c r="B7175" s="927"/>
      <c r="C7175" s="580"/>
      <c r="D7175" s="939"/>
      <c r="E7175" s="940"/>
      <c r="F7175" s="941"/>
      <c r="G7175" s="937" t="str">
        <f t="array" ref="G7175">xlookup(F7175,'Internal Staffing Calculator'!E:E,'Internal Staffing Calculator'!C:C,"")</f>
        <v/>
      </c>
      <c r="H7175" s="932" t="str">
        <f t="array" ref="H7175">if(F7175&lt;&gt;"", iferror(index('Internal Staffing Calculator'!B$8:B23500,match(F7175,'Internal Staffing Calculator'!E$8:E23500,0)), "Not In Budget"),"")</f>
        <v/>
      </c>
      <c r="I7175" s="184"/>
      <c r="J7175" s="184"/>
      <c r="K7175" s="184"/>
      <c r="L7175" s="183"/>
    </row>
    <row r="7176">
      <c r="A7176" s="454"/>
      <c r="B7176" s="927"/>
      <c r="C7176" s="580"/>
      <c r="D7176" s="939"/>
      <c r="E7176" s="940"/>
      <c r="F7176" s="941"/>
      <c r="G7176" s="937" t="str">
        <f t="array" ref="G7176">xlookup(F7176,'Internal Staffing Calculator'!E:E,'Internal Staffing Calculator'!C:C,"")</f>
        <v/>
      </c>
      <c r="H7176" s="932" t="str">
        <f t="array" ref="H7176">if(F7176&lt;&gt;"", iferror(index('Internal Staffing Calculator'!B$8:B23500,match(F7176,'Internal Staffing Calculator'!E$8:E23500,0)), "Not In Budget"),"")</f>
        <v/>
      </c>
      <c r="I7176" s="184"/>
      <c r="J7176" s="184"/>
      <c r="K7176" s="184"/>
      <c r="L7176" s="183"/>
    </row>
    <row r="7177">
      <c r="A7177" s="454"/>
      <c r="B7177" s="927"/>
      <c r="C7177" s="580"/>
      <c r="D7177" s="939"/>
      <c r="E7177" s="940"/>
      <c r="F7177" s="941"/>
      <c r="G7177" s="937" t="str">
        <f t="array" ref="G7177">xlookup(F7177,'Internal Staffing Calculator'!E:E,'Internal Staffing Calculator'!C:C,"")</f>
        <v/>
      </c>
      <c r="H7177" s="932" t="str">
        <f t="array" ref="H7177">if(F7177&lt;&gt;"", iferror(index('Internal Staffing Calculator'!B$8:B23500,match(F7177,'Internal Staffing Calculator'!E$8:E23500,0)), "Not In Budget"),"")</f>
        <v/>
      </c>
      <c r="I7177" s="184"/>
      <c r="J7177" s="184"/>
      <c r="K7177" s="184"/>
      <c r="L7177" s="183"/>
    </row>
    <row r="7178">
      <c r="A7178" s="454"/>
      <c r="B7178" s="927"/>
      <c r="C7178" s="580"/>
      <c r="D7178" s="939"/>
      <c r="E7178" s="940"/>
      <c r="F7178" s="941"/>
      <c r="G7178" s="937" t="str">
        <f t="array" ref="G7178">xlookup(F7178,'Internal Staffing Calculator'!E:E,'Internal Staffing Calculator'!C:C,"")</f>
        <v/>
      </c>
      <c r="H7178" s="932" t="str">
        <f t="array" ref="H7178">if(F7178&lt;&gt;"", iferror(index('Internal Staffing Calculator'!B$8:B23500,match(F7178,'Internal Staffing Calculator'!E$8:E23500,0)), "Not In Budget"),"")</f>
        <v/>
      </c>
      <c r="I7178" s="184"/>
      <c r="J7178" s="184"/>
      <c r="K7178" s="184"/>
      <c r="L7178" s="183"/>
    </row>
    <row r="7179">
      <c r="A7179" s="454"/>
      <c r="B7179" s="927"/>
      <c r="C7179" s="580"/>
      <c r="D7179" s="939"/>
      <c r="E7179" s="940"/>
      <c r="F7179" s="941"/>
      <c r="G7179" s="937" t="str">
        <f t="array" ref="G7179">xlookup(F7179,'Internal Staffing Calculator'!E:E,'Internal Staffing Calculator'!C:C,"")</f>
        <v/>
      </c>
      <c r="H7179" s="932" t="str">
        <f t="array" ref="H7179">if(F7179&lt;&gt;"", iferror(index('Internal Staffing Calculator'!B$8:B23500,match(F7179,'Internal Staffing Calculator'!E$8:E23500,0)), "Not In Budget"),"")</f>
        <v/>
      </c>
      <c r="I7179" s="184"/>
      <c r="J7179" s="184"/>
      <c r="K7179" s="184"/>
      <c r="L7179" s="183"/>
    </row>
    <row r="7180">
      <c r="A7180" s="454"/>
      <c r="B7180" s="927"/>
      <c r="C7180" s="580"/>
      <c r="D7180" s="939"/>
      <c r="E7180" s="940"/>
      <c r="F7180" s="941"/>
      <c r="G7180" s="937" t="str">
        <f t="array" ref="G7180">xlookup(F7180,'Internal Staffing Calculator'!E:E,'Internal Staffing Calculator'!C:C,"")</f>
        <v/>
      </c>
      <c r="H7180" s="932" t="str">
        <f t="array" ref="H7180">if(F7180&lt;&gt;"", iferror(index('Internal Staffing Calculator'!B$8:B23500,match(F7180,'Internal Staffing Calculator'!E$8:E23500,0)), "Not In Budget"),"")</f>
        <v/>
      </c>
      <c r="I7180" s="184"/>
      <c r="J7180" s="184"/>
      <c r="K7180" s="184"/>
      <c r="L7180" s="183"/>
    </row>
    <row r="7181">
      <c r="A7181" s="454"/>
      <c r="B7181" s="927"/>
      <c r="C7181" s="580"/>
      <c r="D7181" s="939"/>
      <c r="E7181" s="940"/>
      <c r="F7181" s="941"/>
      <c r="G7181" s="937" t="str">
        <f t="array" ref="G7181">xlookup(F7181,'Internal Staffing Calculator'!E:E,'Internal Staffing Calculator'!C:C,"")</f>
        <v/>
      </c>
      <c r="H7181" s="932" t="str">
        <f t="array" ref="H7181">if(F7181&lt;&gt;"", iferror(index('Internal Staffing Calculator'!B$8:B23500,match(F7181,'Internal Staffing Calculator'!E$8:E23500,0)), "Not In Budget"),"")</f>
        <v/>
      </c>
      <c r="I7181" s="184"/>
      <c r="J7181" s="184"/>
      <c r="K7181" s="184"/>
      <c r="L7181" s="183"/>
    </row>
    <row r="7182">
      <c r="A7182" s="454"/>
      <c r="B7182" s="927"/>
      <c r="C7182" s="580"/>
      <c r="D7182" s="939"/>
      <c r="E7182" s="940"/>
      <c r="F7182" s="941"/>
      <c r="G7182" s="937" t="str">
        <f t="array" ref="G7182">xlookup(F7182,'Internal Staffing Calculator'!E:E,'Internal Staffing Calculator'!C:C,"")</f>
        <v/>
      </c>
      <c r="H7182" s="932" t="str">
        <f t="array" ref="H7182">if(F7182&lt;&gt;"", iferror(index('Internal Staffing Calculator'!B$8:B23500,match(F7182,'Internal Staffing Calculator'!E$8:E23500,0)), "Not In Budget"),"")</f>
        <v/>
      </c>
      <c r="I7182" s="184"/>
      <c r="J7182" s="184"/>
      <c r="K7182" s="184"/>
      <c r="L7182" s="183"/>
    </row>
    <row r="7183">
      <c r="A7183" s="454"/>
      <c r="B7183" s="927"/>
      <c r="C7183" s="580"/>
      <c r="D7183" s="939"/>
      <c r="E7183" s="940"/>
      <c r="F7183" s="941"/>
      <c r="G7183" s="937" t="str">
        <f t="array" ref="G7183">xlookup(F7183,'Internal Staffing Calculator'!E:E,'Internal Staffing Calculator'!C:C,"")</f>
        <v/>
      </c>
      <c r="H7183" s="932" t="str">
        <f t="array" ref="H7183">if(F7183&lt;&gt;"", iferror(index('Internal Staffing Calculator'!B$8:B23500,match(F7183,'Internal Staffing Calculator'!E$8:E23500,0)), "Not In Budget"),"")</f>
        <v/>
      </c>
      <c r="I7183" s="184"/>
      <c r="J7183" s="184"/>
      <c r="K7183" s="184"/>
      <c r="L7183" s="183"/>
    </row>
    <row r="7184">
      <c r="A7184" s="454"/>
      <c r="B7184" s="927"/>
      <c r="C7184" s="580"/>
      <c r="D7184" s="939"/>
      <c r="E7184" s="940"/>
      <c r="F7184" s="941"/>
      <c r="G7184" s="937" t="str">
        <f t="array" ref="G7184">xlookup(F7184,'Internal Staffing Calculator'!E:E,'Internal Staffing Calculator'!C:C,"")</f>
        <v/>
      </c>
      <c r="H7184" s="932" t="str">
        <f t="array" ref="H7184">if(F7184&lt;&gt;"", iferror(index('Internal Staffing Calculator'!B$8:B23500,match(F7184,'Internal Staffing Calculator'!E$8:E23500,0)), "Not In Budget"),"")</f>
        <v/>
      </c>
      <c r="I7184" s="184"/>
      <c r="J7184" s="184"/>
      <c r="K7184" s="184"/>
      <c r="L7184" s="183"/>
    </row>
    <row r="7185">
      <c r="A7185" s="454"/>
      <c r="B7185" s="927"/>
      <c r="C7185" s="580"/>
      <c r="D7185" s="939"/>
      <c r="E7185" s="940"/>
      <c r="F7185" s="941"/>
      <c r="G7185" s="937" t="str">
        <f t="array" ref="G7185">xlookup(F7185,'Internal Staffing Calculator'!E:E,'Internal Staffing Calculator'!C:C,"")</f>
        <v/>
      </c>
      <c r="H7185" s="932" t="str">
        <f t="array" ref="H7185">if(F7185&lt;&gt;"", iferror(index('Internal Staffing Calculator'!B$8:B23500,match(F7185,'Internal Staffing Calculator'!E$8:E23500,0)), "Not In Budget"),"")</f>
        <v/>
      </c>
      <c r="I7185" s="184"/>
      <c r="J7185" s="184"/>
      <c r="K7185" s="184"/>
      <c r="L7185" s="183"/>
    </row>
    <row r="7186">
      <c r="A7186" s="454"/>
      <c r="B7186" s="927"/>
      <c r="C7186" s="580"/>
      <c r="D7186" s="939"/>
      <c r="E7186" s="940"/>
      <c r="F7186" s="941"/>
      <c r="G7186" s="937" t="str">
        <f t="array" ref="G7186">xlookup(F7186,'Internal Staffing Calculator'!E:E,'Internal Staffing Calculator'!C:C,"")</f>
        <v/>
      </c>
      <c r="H7186" s="932" t="str">
        <f t="array" ref="H7186">if(F7186&lt;&gt;"", iferror(index('Internal Staffing Calculator'!B$8:B23500,match(F7186,'Internal Staffing Calculator'!E$8:E23500,0)), "Not In Budget"),"")</f>
        <v/>
      </c>
      <c r="I7186" s="184"/>
      <c r="J7186" s="184"/>
      <c r="K7186" s="184"/>
      <c r="L7186" s="183"/>
    </row>
    <row r="7187">
      <c r="A7187" s="454"/>
      <c r="B7187" s="927"/>
      <c r="C7187" s="580"/>
      <c r="D7187" s="939"/>
      <c r="E7187" s="940"/>
      <c r="F7187" s="941"/>
      <c r="G7187" s="937" t="str">
        <f t="array" ref="G7187">xlookup(F7187,'Internal Staffing Calculator'!E:E,'Internal Staffing Calculator'!C:C,"")</f>
        <v/>
      </c>
      <c r="H7187" s="932" t="str">
        <f t="array" ref="H7187">if(F7187&lt;&gt;"", iferror(index('Internal Staffing Calculator'!B$8:B23500,match(F7187,'Internal Staffing Calculator'!E$8:E23500,0)), "Not In Budget"),"")</f>
        <v/>
      </c>
      <c r="I7187" s="184"/>
      <c r="J7187" s="184"/>
      <c r="K7187" s="184"/>
      <c r="L7187" s="183"/>
    </row>
    <row r="7188">
      <c r="A7188" s="454"/>
      <c r="B7188" s="927"/>
      <c r="C7188" s="580"/>
      <c r="D7188" s="939"/>
      <c r="E7188" s="940"/>
      <c r="F7188" s="941"/>
      <c r="G7188" s="937" t="str">
        <f t="array" ref="G7188">xlookup(F7188,'Internal Staffing Calculator'!E:E,'Internal Staffing Calculator'!C:C,"")</f>
        <v/>
      </c>
      <c r="H7188" s="932" t="str">
        <f t="array" ref="H7188">if(F7188&lt;&gt;"", iferror(index('Internal Staffing Calculator'!B$8:B23500,match(F7188,'Internal Staffing Calculator'!E$8:E23500,0)), "Not In Budget"),"")</f>
        <v/>
      </c>
      <c r="I7188" s="184"/>
      <c r="J7188" s="184"/>
      <c r="K7188" s="184"/>
      <c r="L7188" s="183"/>
    </row>
    <row r="7189">
      <c r="A7189" s="454"/>
      <c r="B7189" s="927"/>
      <c r="C7189" s="580"/>
      <c r="D7189" s="939"/>
      <c r="E7189" s="940"/>
      <c r="F7189" s="941"/>
      <c r="G7189" s="937" t="str">
        <f t="array" ref="G7189">xlookup(F7189,'Internal Staffing Calculator'!E:E,'Internal Staffing Calculator'!C:C,"")</f>
        <v/>
      </c>
      <c r="H7189" s="932" t="str">
        <f t="array" ref="H7189">if(F7189&lt;&gt;"", iferror(index('Internal Staffing Calculator'!B$8:B23500,match(F7189,'Internal Staffing Calculator'!E$8:E23500,0)), "Not In Budget"),"")</f>
        <v/>
      </c>
      <c r="I7189" s="184"/>
      <c r="J7189" s="184"/>
      <c r="K7189" s="184"/>
      <c r="L7189" s="183"/>
    </row>
    <row r="7190">
      <c r="A7190" s="454"/>
      <c r="B7190" s="927"/>
      <c r="C7190" s="580"/>
      <c r="D7190" s="939"/>
      <c r="E7190" s="940"/>
      <c r="F7190" s="941"/>
      <c r="G7190" s="937" t="str">
        <f t="array" ref="G7190">xlookup(F7190,'Internal Staffing Calculator'!E:E,'Internal Staffing Calculator'!C:C,"")</f>
        <v/>
      </c>
      <c r="H7190" s="932" t="str">
        <f t="array" ref="H7190">if(F7190&lt;&gt;"", iferror(index('Internal Staffing Calculator'!B$8:B23500,match(F7190,'Internal Staffing Calculator'!E$8:E23500,0)), "Not In Budget"),"")</f>
        <v/>
      </c>
      <c r="I7190" s="184"/>
      <c r="J7190" s="184"/>
      <c r="K7190" s="184"/>
      <c r="L7190" s="183"/>
    </row>
    <row r="7191">
      <c r="A7191" s="454"/>
      <c r="B7191" s="927"/>
      <c r="C7191" s="580"/>
      <c r="D7191" s="939"/>
      <c r="E7191" s="940"/>
      <c r="F7191" s="941"/>
      <c r="G7191" s="937" t="str">
        <f t="array" ref="G7191">xlookup(F7191,'Internal Staffing Calculator'!E:E,'Internal Staffing Calculator'!C:C,"")</f>
        <v/>
      </c>
      <c r="H7191" s="932" t="str">
        <f t="array" ref="H7191">if(F7191&lt;&gt;"", iferror(index('Internal Staffing Calculator'!B$8:B23500,match(F7191,'Internal Staffing Calculator'!E$8:E23500,0)), "Not In Budget"),"")</f>
        <v/>
      </c>
      <c r="I7191" s="184"/>
      <c r="J7191" s="184"/>
      <c r="K7191" s="184"/>
      <c r="L7191" s="183"/>
    </row>
    <row r="7192">
      <c r="A7192" s="454"/>
      <c r="B7192" s="927"/>
      <c r="C7192" s="580"/>
      <c r="D7192" s="939"/>
      <c r="E7192" s="940"/>
      <c r="F7192" s="941"/>
      <c r="G7192" s="937" t="str">
        <f t="array" ref="G7192">xlookup(F7192,'Internal Staffing Calculator'!E:E,'Internal Staffing Calculator'!C:C,"")</f>
        <v/>
      </c>
      <c r="H7192" s="932" t="str">
        <f t="array" ref="H7192">if(F7192&lt;&gt;"", iferror(index('Internal Staffing Calculator'!B$8:B23500,match(F7192,'Internal Staffing Calculator'!E$8:E23500,0)), "Not In Budget"),"")</f>
        <v/>
      </c>
      <c r="I7192" s="184"/>
      <c r="J7192" s="184"/>
      <c r="K7192" s="184"/>
      <c r="L7192" s="183"/>
    </row>
    <row r="7193">
      <c r="A7193" s="454"/>
      <c r="B7193" s="927"/>
      <c r="C7193" s="580"/>
      <c r="D7193" s="939"/>
      <c r="E7193" s="940"/>
      <c r="F7193" s="941"/>
      <c r="G7193" s="937" t="str">
        <f t="array" ref="G7193">xlookup(F7193,'Internal Staffing Calculator'!E:E,'Internal Staffing Calculator'!C:C,"")</f>
        <v/>
      </c>
      <c r="H7193" s="932" t="str">
        <f t="array" ref="H7193">if(F7193&lt;&gt;"", iferror(index('Internal Staffing Calculator'!B$8:B23500,match(F7193,'Internal Staffing Calculator'!E$8:E23500,0)), "Not In Budget"),"")</f>
        <v/>
      </c>
      <c r="I7193" s="184"/>
      <c r="J7193" s="184"/>
      <c r="K7193" s="184"/>
      <c r="L7193" s="183"/>
    </row>
    <row r="7194">
      <c r="A7194" s="454"/>
      <c r="B7194" s="927"/>
      <c r="C7194" s="580"/>
      <c r="D7194" s="939"/>
      <c r="E7194" s="940"/>
      <c r="F7194" s="941"/>
      <c r="G7194" s="937" t="str">
        <f t="array" ref="G7194">xlookup(F7194,'Internal Staffing Calculator'!E:E,'Internal Staffing Calculator'!C:C,"")</f>
        <v/>
      </c>
      <c r="H7194" s="932" t="str">
        <f t="array" ref="H7194">if(F7194&lt;&gt;"", iferror(index('Internal Staffing Calculator'!B$8:B23500,match(F7194,'Internal Staffing Calculator'!E$8:E23500,0)), "Not In Budget"),"")</f>
        <v/>
      </c>
      <c r="I7194" s="184"/>
      <c r="J7194" s="184"/>
      <c r="K7194" s="184"/>
      <c r="L7194" s="183"/>
    </row>
    <row r="7195">
      <c r="A7195" s="454"/>
      <c r="B7195" s="927"/>
      <c r="C7195" s="580"/>
      <c r="D7195" s="939"/>
      <c r="E7195" s="940"/>
      <c r="F7195" s="941"/>
      <c r="G7195" s="937" t="str">
        <f t="array" ref="G7195">xlookup(F7195,'Internal Staffing Calculator'!E:E,'Internal Staffing Calculator'!C:C,"")</f>
        <v/>
      </c>
      <c r="H7195" s="932" t="str">
        <f t="array" ref="H7195">if(F7195&lt;&gt;"", iferror(index('Internal Staffing Calculator'!B$8:B23500,match(F7195,'Internal Staffing Calculator'!E$8:E23500,0)), "Not In Budget"),"")</f>
        <v/>
      </c>
      <c r="I7195" s="184"/>
      <c r="J7195" s="184"/>
      <c r="K7195" s="184"/>
      <c r="L7195" s="183"/>
    </row>
    <row r="7196">
      <c r="A7196" s="454"/>
      <c r="B7196" s="927"/>
      <c r="C7196" s="580"/>
      <c r="D7196" s="939"/>
      <c r="E7196" s="940"/>
      <c r="F7196" s="941"/>
      <c r="G7196" s="937" t="str">
        <f t="array" ref="G7196">xlookup(F7196,'Internal Staffing Calculator'!E:E,'Internal Staffing Calculator'!C:C,"")</f>
        <v/>
      </c>
      <c r="H7196" s="932" t="str">
        <f t="array" ref="H7196">if(F7196&lt;&gt;"", iferror(index('Internal Staffing Calculator'!B$8:B23500,match(F7196,'Internal Staffing Calculator'!E$8:E23500,0)), "Not In Budget"),"")</f>
        <v/>
      </c>
      <c r="I7196" s="184"/>
      <c r="J7196" s="184"/>
      <c r="K7196" s="184"/>
      <c r="L7196" s="183"/>
    </row>
    <row r="7197">
      <c r="A7197" s="454"/>
      <c r="B7197" s="927"/>
      <c r="C7197" s="580"/>
      <c r="D7197" s="939"/>
      <c r="E7197" s="940"/>
      <c r="F7197" s="941"/>
      <c r="G7197" s="937" t="str">
        <f t="array" ref="G7197">xlookup(F7197,'Internal Staffing Calculator'!E:E,'Internal Staffing Calculator'!C:C,"")</f>
        <v/>
      </c>
      <c r="H7197" s="932" t="str">
        <f t="array" ref="H7197">if(F7197&lt;&gt;"", iferror(index('Internal Staffing Calculator'!B$8:B23500,match(F7197,'Internal Staffing Calculator'!E$8:E23500,0)), "Not In Budget"),"")</f>
        <v/>
      </c>
      <c r="I7197" s="184"/>
      <c r="J7197" s="184"/>
      <c r="K7197" s="184"/>
      <c r="L7197" s="183"/>
    </row>
    <row r="7198">
      <c r="A7198" s="454"/>
      <c r="B7198" s="927"/>
      <c r="C7198" s="580"/>
      <c r="D7198" s="939"/>
      <c r="E7198" s="940"/>
      <c r="F7198" s="941"/>
      <c r="G7198" s="937" t="str">
        <f t="array" ref="G7198">xlookup(F7198,'Internal Staffing Calculator'!E:E,'Internal Staffing Calculator'!C:C,"")</f>
        <v/>
      </c>
      <c r="H7198" s="932" t="str">
        <f t="array" ref="H7198">if(F7198&lt;&gt;"", iferror(index('Internal Staffing Calculator'!B$8:B23500,match(F7198,'Internal Staffing Calculator'!E$8:E23500,0)), "Not In Budget"),"")</f>
        <v/>
      </c>
      <c r="I7198" s="184"/>
      <c r="J7198" s="184"/>
      <c r="K7198" s="184"/>
      <c r="L7198" s="183"/>
    </row>
    <row r="7199">
      <c r="A7199" s="454"/>
      <c r="B7199" s="927"/>
      <c r="C7199" s="580"/>
      <c r="D7199" s="939"/>
      <c r="E7199" s="940"/>
      <c r="F7199" s="941"/>
      <c r="G7199" s="937" t="str">
        <f t="array" ref="G7199">xlookup(F7199,'Internal Staffing Calculator'!E:E,'Internal Staffing Calculator'!C:C,"")</f>
        <v/>
      </c>
      <c r="H7199" s="932" t="str">
        <f t="array" ref="H7199">if(F7199&lt;&gt;"", iferror(index('Internal Staffing Calculator'!B$8:B23500,match(F7199,'Internal Staffing Calculator'!E$8:E23500,0)), "Not In Budget"),"")</f>
        <v/>
      </c>
      <c r="I7199" s="184"/>
      <c r="J7199" s="184"/>
      <c r="K7199" s="184"/>
      <c r="L7199" s="183"/>
    </row>
    <row r="7200">
      <c r="A7200" s="454"/>
      <c r="B7200" s="927"/>
      <c r="C7200" s="580"/>
      <c r="D7200" s="939"/>
      <c r="E7200" s="940"/>
      <c r="F7200" s="941"/>
      <c r="G7200" s="937" t="str">
        <f t="array" ref="G7200">xlookup(F7200,'Internal Staffing Calculator'!E:E,'Internal Staffing Calculator'!C:C,"")</f>
        <v/>
      </c>
      <c r="H7200" s="932" t="str">
        <f t="array" ref="H7200">if(F7200&lt;&gt;"", iferror(index('Internal Staffing Calculator'!B$8:B23500,match(F7200,'Internal Staffing Calculator'!E$8:E23500,0)), "Not In Budget"),"")</f>
        <v/>
      </c>
      <c r="I7200" s="184"/>
      <c r="J7200" s="184"/>
      <c r="K7200" s="184"/>
      <c r="L7200" s="183"/>
    </row>
    <row r="7201">
      <c r="A7201" s="454"/>
      <c r="B7201" s="927"/>
      <c r="C7201" s="580"/>
      <c r="D7201" s="939"/>
      <c r="E7201" s="940"/>
      <c r="F7201" s="941"/>
      <c r="G7201" s="937" t="str">
        <f t="array" ref="G7201">xlookup(F7201,'Internal Staffing Calculator'!E:E,'Internal Staffing Calculator'!C:C,"")</f>
        <v/>
      </c>
      <c r="H7201" s="932" t="str">
        <f t="array" ref="H7201">if(F7201&lt;&gt;"", iferror(index('Internal Staffing Calculator'!B$8:B23500,match(F7201,'Internal Staffing Calculator'!E$8:E23500,0)), "Not In Budget"),"")</f>
        <v/>
      </c>
      <c r="I7201" s="184"/>
      <c r="J7201" s="184"/>
      <c r="K7201" s="184"/>
      <c r="L7201" s="183"/>
    </row>
    <row r="7202">
      <c r="A7202" s="454"/>
      <c r="B7202" s="927"/>
      <c r="C7202" s="580"/>
      <c r="D7202" s="939"/>
      <c r="E7202" s="940"/>
      <c r="F7202" s="941"/>
      <c r="G7202" s="937" t="str">
        <f t="array" ref="G7202">xlookup(F7202,'Internal Staffing Calculator'!E:E,'Internal Staffing Calculator'!C:C,"")</f>
        <v/>
      </c>
      <c r="H7202" s="932" t="str">
        <f t="array" ref="H7202">if(F7202&lt;&gt;"", iferror(index('Internal Staffing Calculator'!B$8:B23500,match(F7202,'Internal Staffing Calculator'!E$8:E23500,0)), "Not In Budget"),"")</f>
        <v/>
      </c>
      <c r="I7202" s="184"/>
      <c r="J7202" s="184"/>
      <c r="K7202" s="184"/>
      <c r="L7202" s="183"/>
    </row>
    <row r="7203">
      <c r="A7203" s="454"/>
      <c r="B7203" s="927"/>
      <c r="C7203" s="580"/>
      <c r="D7203" s="939"/>
      <c r="E7203" s="940"/>
      <c r="F7203" s="941"/>
      <c r="G7203" s="937" t="str">
        <f t="array" ref="G7203">xlookup(F7203,'Internal Staffing Calculator'!E:E,'Internal Staffing Calculator'!C:C,"")</f>
        <v/>
      </c>
      <c r="H7203" s="932" t="str">
        <f t="array" ref="H7203">if(F7203&lt;&gt;"", iferror(index('Internal Staffing Calculator'!B$8:B23500,match(F7203,'Internal Staffing Calculator'!E$8:E23500,0)), "Not In Budget"),"")</f>
        <v/>
      </c>
      <c r="I7203" s="184"/>
      <c r="J7203" s="184"/>
      <c r="K7203" s="184"/>
      <c r="L7203" s="183"/>
    </row>
    <row r="7204">
      <c r="A7204" s="454"/>
      <c r="B7204" s="927"/>
      <c r="C7204" s="580"/>
      <c r="D7204" s="939"/>
      <c r="E7204" s="940"/>
      <c r="F7204" s="941"/>
      <c r="G7204" s="937" t="str">
        <f t="array" ref="G7204">xlookup(F7204,'Internal Staffing Calculator'!E:E,'Internal Staffing Calculator'!C:C,"")</f>
        <v/>
      </c>
      <c r="H7204" s="932" t="str">
        <f t="array" ref="H7204">if(F7204&lt;&gt;"", iferror(index('Internal Staffing Calculator'!B$8:B23500,match(F7204,'Internal Staffing Calculator'!E$8:E23500,0)), "Not In Budget"),"")</f>
        <v/>
      </c>
      <c r="I7204" s="184"/>
      <c r="J7204" s="184"/>
      <c r="K7204" s="184"/>
      <c r="L7204" s="183"/>
    </row>
    <row r="7205">
      <c r="A7205" s="454"/>
      <c r="B7205" s="927"/>
      <c r="C7205" s="580"/>
      <c r="D7205" s="939"/>
      <c r="E7205" s="940"/>
      <c r="F7205" s="941"/>
      <c r="G7205" s="937" t="str">
        <f t="array" ref="G7205">xlookup(F7205,'Internal Staffing Calculator'!E:E,'Internal Staffing Calculator'!C:C,"")</f>
        <v/>
      </c>
      <c r="H7205" s="932" t="str">
        <f t="array" ref="H7205">if(F7205&lt;&gt;"", iferror(index('Internal Staffing Calculator'!B$8:B23500,match(F7205,'Internal Staffing Calculator'!E$8:E23500,0)), "Not In Budget"),"")</f>
        <v/>
      </c>
      <c r="I7205" s="184"/>
      <c r="J7205" s="184"/>
      <c r="K7205" s="184"/>
      <c r="L7205" s="183"/>
    </row>
    <row r="7206">
      <c r="A7206" s="454"/>
      <c r="B7206" s="927"/>
      <c r="C7206" s="580"/>
      <c r="D7206" s="939"/>
      <c r="E7206" s="940"/>
      <c r="F7206" s="941"/>
      <c r="G7206" s="937" t="str">
        <f t="array" ref="G7206">xlookup(F7206,'Internal Staffing Calculator'!E:E,'Internal Staffing Calculator'!C:C,"")</f>
        <v/>
      </c>
      <c r="H7206" s="932" t="str">
        <f t="array" ref="H7206">if(F7206&lt;&gt;"", iferror(index('Internal Staffing Calculator'!B$8:B23500,match(F7206,'Internal Staffing Calculator'!E$8:E23500,0)), "Not In Budget"),"")</f>
        <v/>
      </c>
      <c r="I7206" s="184"/>
      <c r="J7206" s="184"/>
      <c r="K7206" s="184"/>
      <c r="L7206" s="183"/>
    </row>
    <row r="7207">
      <c r="A7207" s="454"/>
      <c r="B7207" s="927"/>
      <c r="C7207" s="580"/>
      <c r="D7207" s="939"/>
      <c r="E7207" s="940"/>
      <c r="F7207" s="941"/>
      <c r="G7207" s="937" t="str">
        <f t="array" ref="G7207">xlookup(F7207,'Internal Staffing Calculator'!E:E,'Internal Staffing Calculator'!C:C,"")</f>
        <v/>
      </c>
      <c r="H7207" s="932" t="str">
        <f t="array" ref="H7207">if(F7207&lt;&gt;"", iferror(index('Internal Staffing Calculator'!B$8:B23500,match(F7207,'Internal Staffing Calculator'!E$8:E23500,0)), "Not In Budget"),"")</f>
        <v/>
      </c>
      <c r="I7207" s="184"/>
      <c r="J7207" s="184"/>
      <c r="K7207" s="184"/>
      <c r="L7207" s="183"/>
    </row>
    <row r="7208">
      <c r="A7208" s="454"/>
      <c r="B7208" s="927"/>
      <c r="C7208" s="580"/>
      <c r="D7208" s="939"/>
      <c r="E7208" s="940"/>
      <c r="F7208" s="941"/>
      <c r="G7208" s="937" t="str">
        <f t="array" ref="G7208">xlookup(F7208,'Internal Staffing Calculator'!E:E,'Internal Staffing Calculator'!C:C,"")</f>
        <v/>
      </c>
      <c r="H7208" s="932" t="str">
        <f t="array" ref="H7208">if(F7208&lt;&gt;"", iferror(index('Internal Staffing Calculator'!B$8:B23500,match(F7208,'Internal Staffing Calculator'!E$8:E23500,0)), "Not In Budget"),"")</f>
        <v/>
      </c>
      <c r="I7208" s="184"/>
      <c r="J7208" s="184"/>
      <c r="K7208" s="184"/>
      <c r="L7208" s="183"/>
    </row>
    <row r="7209">
      <c r="A7209" s="454"/>
      <c r="B7209" s="927"/>
      <c r="C7209" s="580"/>
      <c r="D7209" s="939"/>
      <c r="E7209" s="940"/>
      <c r="F7209" s="941"/>
      <c r="G7209" s="937" t="str">
        <f t="array" ref="G7209">xlookup(F7209,'Internal Staffing Calculator'!E:E,'Internal Staffing Calculator'!C:C,"")</f>
        <v/>
      </c>
      <c r="H7209" s="932" t="str">
        <f t="array" ref="H7209">if(F7209&lt;&gt;"", iferror(index('Internal Staffing Calculator'!B$8:B23500,match(F7209,'Internal Staffing Calculator'!E$8:E23500,0)), "Not In Budget"),"")</f>
        <v/>
      </c>
      <c r="I7209" s="184"/>
      <c r="J7209" s="184"/>
      <c r="K7209" s="184"/>
      <c r="L7209" s="183"/>
    </row>
    <row r="7210">
      <c r="A7210" s="454"/>
      <c r="B7210" s="927"/>
      <c r="C7210" s="580"/>
      <c r="D7210" s="939"/>
      <c r="E7210" s="940"/>
      <c r="F7210" s="941"/>
      <c r="G7210" s="937" t="str">
        <f t="array" ref="G7210">xlookup(F7210,'Internal Staffing Calculator'!E:E,'Internal Staffing Calculator'!C:C,"")</f>
        <v/>
      </c>
      <c r="H7210" s="932" t="str">
        <f t="array" ref="H7210">if(F7210&lt;&gt;"", iferror(index('Internal Staffing Calculator'!B$8:B23500,match(F7210,'Internal Staffing Calculator'!E$8:E23500,0)), "Not In Budget"),"")</f>
        <v/>
      </c>
      <c r="I7210" s="184"/>
      <c r="J7210" s="184"/>
      <c r="K7210" s="184"/>
      <c r="L7210" s="183"/>
    </row>
    <row r="7211">
      <c r="A7211" s="454"/>
      <c r="B7211" s="927"/>
      <c r="C7211" s="580"/>
      <c r="D7211" s="939"/>
      <c r="E7211" s="940"/>
      <c r="F7211" s="941"/>
      <c r="G7211" s="937" t="str">
        <f t="array" ref="G7211">xlookup(F7211,'Internal Staffing Calculator'!E:E,'Internal Staffing Calculator'!C:C,"")</f>
        <v/>
      </c>
      <c r="H7211" s="932" t="str">
        <f t="array" ref="H7211">if(F7211&lt;&gt;"", iferror(index('Internal Staffing Calculator'!B$8:B23500,match(F7211,'Internal Staffing Calculator'!E$8:E23500,0)), "Not In Budget"),"")</f>
        <v/>
      </c>
      <c r="I7211" s="184"/>
      <c r="J7211" s="184"/>
      <c r="K7211" s="184"/>
      <c r="L7211" s="183"/>
    </row>
    <row r="7212">
      <c r="A7212" s="454"/>
      <c r="B7212" s="927"/>
      <c r="C7212" s="580"/>
      <c r="D7212" s="939"/>
      <c r="E7212" s="940"/>
      <c r="F7212" s="941"/>
      <c r="G7212" s="937" t="str">
        <f t="array" ref="G7212">xlookup(F7212,'Internal Staffing Calculator'!E:E,'Internal Staffing Calculator'!C:C,"")</f>
        <v/>
      </c>
      <c r="H7212" s="932" t="str">
        <f t="array" ref="H7212">if(F7212&lt;&gt;"", iferror(index('Internal Staffing Calculator'!B$8:B23500,match(F7212,'Internal Staffing Calculator'!E$8:E23500,0)), "Not In Budget"),"")</f>
        <v/>
      </c>
      <c r="I7212" s="184"/>
      <c r="J7212" s="184"/>
      <c r="K7212" s="184"/>
      <c r="L7212" s="183"/>
    </row>
    <row r="7213">
      <c r="A7213" s="454"/>
      <c r="B7213" s="927"/>
      <c r="C7213" s="580"/>
      <c r="D7213" s="939"/>
      <c r="E7213" s="940"/>
      <c r="F7213" s="941"/>
      <c r="G7213" s="937" t="str">
        <f t="array" ref="G7213">xlookup(F7213,'Internal Staffing Calculator'!E:E,'Internal Staffing Calculator'!C:C,"")</f>
        <v/>
      </c>
      <c r="H7213" s="932" t="str">
        <f t="array" ref="H7213">if(F7213&lt;&gt;"", iferror(index('Internal Staffing Calculator'!B$8:B23500,match(F7213,'Internal Staffing Calculator'!E$8:E23500,0)), "Not In Budget"),"")</f>
        <v/>
      </c>
      <c r="I7213" s="184"/>
      <c r="J7213" s="184"/>
      <c r="K7213" s="184"/>
      <c r="L7213" s="183"/>
    </row>
    <row r="7214">
      <c r="A7214" s="454"/>
      <c r="B7214" s="927"/>
      <c r="C7214" s="580"/>
      <c r="D7214" s="939"/>
      <c r="E7214" s="940"/>
      <c r="F7214" s="941"/>
      <c r="G7214" s="937" t="str">
        <f t="array" ref="G7214">xlookup(F7214,'Internal Staffing Calculator'!E:E,'Internal Staffing Calculator'!C:C,"")</f>
        <v/>
      </c>
      <c r="H7214" s="932" t="str">
        <f t="array" ref="H7214">if(F7214&lt;&gt;"", iferror(index('Internal Staffing Calculator'!B$8:B23500,match(F7214,'Internal Staffing Calculator'!E$8:E23500,0)), "Not In Budget"),"")</f>
        <v/>
      </c>
      <c r="I7214" s="184"/>
      <c r="J7214" s="184"/>
      <c r="K7214" s="184"/>
      <c r="L7214" s="183"/>
    </row>
    <row r="7215">
      <c r="A7215" s="454"/>
      <c r="B7215" s="927"/>
      <c r="C7215" s="580"/>
      <c r="D7215" s="939"/>
      <c r="E7215" s="940"/>
      <c r="F7215" s="941"/>
      <c r="G7215" s="937" t="str">
        <f t="array" ref="G7215">xlookup(F7215,'Internal Staffing Calculator'!E:E,'Internal Staffing Calculator'!C:C,"")</f>
        <v/>
      </c>
      <c r="H7215" s="932" t="str">
        <f t="array" ref="H7215">if(F7215&lt;&gt;"", iferror(index('Internal Staffing Calculator'!B$8:B23500,match(F7215,'Internal Staffing Calculator'!E$8:E23500,0)), "Not In Budget"),"")</f>
        <v/>
      </c>
      <c r="I7215" s="184"/>
      <c r="J7215" s="184"/>
      <c r="K7215" s="184"/>
      <c r="L7215" s="183"/>
    </row>
    <row r="7216">
      <c r="A7216" s="454"/>
      <c r="B7216" s="927"/>
      <c r="C7216" s="580"/>
      <c r="D7216" s="939"/>
      <c r="E7216" s="940"/>
      <c r="F7216" s="941"/>
      <c r="G7216" s="937" t="str">
        <f t="array" ref="G7216">xlookup(F7216,'Internal Staffing Calculator'!E:E,'Internal Staffing Calculator'!C:C,"")</f>
        <v/>
      </c>
      <c r="H7216" s="932" t="str">
        <f t="array" ref="H7216">if(F7216&lt;&gt;"", iferror(index('Internal Staffing Calculator'!B$8:B23500,match(F7216,'Internal Staffing Calculator'!E$8:E23500,0)), "Not In Budget"),"")</f>
        <v/>
      </c>
      <c r="I7216" s="184"/>
      <c r="J7216" s="184"/>
      <c r="K7216" s="184"/>
      <c r="L7216" s="183"/>
    </row>
    <row r="7217">
      <c r="A7217" s="454"/>
      <c r="B7217" s="927"/>
      <c r="C7217" s="580"/>
      <c r="D7217" s="939"/>
      <c r="E7217" s="940"/>
      <c r="F7217" s="941"/>
      <c r="G7217" s="937" t="str">
        <f t="array" ref="G7217">xlookup(F7217,'Internal Staffing Calculator'!E:E,'Internal Staffing Calculator'!C:C,"")</f>
        <v/>
      </c>
      <c r="H7217" s="932" t="str">
        <f t="array" ref="H7217">if(F7217&lt;&gt;"", iferror(index('Internal Staffing Calculator'!B$8:B23500,match(F7217,'Internal Staffing Calculator'!E$8:E23500,0)), "Not In Budget"),"")</f>
        <v/>
      </c>
      <c r="I7217" s="184"/>
      <c r="J7217" s="184"/>
      <c r="K7217" s="184"/>
      <c r="L7217" s="183"/>
    </row>
    <row r="7218">
      <c r="A7218" s="454"/>
      <c r="B7218" s="927"/>
      <c r="C7218" s="580"/>
      <c r="D7218" s="939"/>
      <c r="E7218" s="940"/>
      <c r="F7218" s="941"/>
      <c r="G7218" s="937" t="str">
        <f t="array" ref="G7218">xlookup(F7218,'Internal Staffing Calculator'!E:E,'Internal Staffing Calculator'!C:C,"")</f>
        <v/>
      </c>
      <c r="H7218" s="932" t="str">
        <f t="array" ref="H7218">if(F7218&lt;&gt;"", iferror(index('Internal Staffing Calculator'!B$8:B23500,match(F7218,'Internal Staffing Calculator'!E$8:E23500,0)), "Not In Budget"),"")</f>
        <v/>
      </c>
      <c r="I7218" s="184"/>
      <c r="J7218" s="184"/>
      <c r="K7218" s="184"/>
      <c r="L7218" s="183"/>
    </row>
    <row r="7219">
      <c r="A7219" s="454"/>
      <c r="B7219" s="927"/>
      <c r="C7219" s="580"/>
      <c r="D7219" s="939"/>
      <c r="E7219" s="940"/>
      <c r="F7219" s="941"/>
      <c r="G7219" s="937" t="str">
        <f t="array" ref="G7219">xlookup(F7219,'Internal Staffing Calculator'!E:E,'Internal Staffing Calculator'!C:C,"")</f>
        <v/>
      </c>
      <c r="H7219" s="932" t="str">
        <f t="array" ref="H7219">if(F7219&lt;&gt;"", iferror(index('Internal Staffing Calculator'!B$8:B23500,match(F7219,'Internal Staffing Calculator'!E$8:E23500,0)), "Not In Budget"),"")</f>
        <v/>
      </c>
      <c r="I7219" s="184"/>
      <c r="J7219" s="184"/>
      <c r="K7219" s="184"/>
      <c r="L7219" s="183"/>
    </row>
    <row r="7220">
      <c r="A7220" s="454"/>
      <c r="B7220" s="927"/>
      <c r="C7220" s="580"/>
      <c r="D7220" s="939"/>
      <c r="E7220" s="940"/>
      <c r="F7220" s="941"/>
      <c r="G7220" s="937" t="str">
        <f t="array" ref="G7220">xlookup(F7220,'Internal Staffing Calculator'!E:E,'Internal Staffing Calculator'!C:C,"")</f>
        <v/>
      </c>
      <c r="H7220" s="932" t="str">
        <f t="array" ref="H7220">if(F7220&lt;&gt;"", iferror(index('Internal Staffing Calculator'!B$8:B23500,match(F7220,'Internal Staffing Calculator'!E$8:E23500,0)), "Not In Budget"),"")</f>
        <v/>
      </c>
      <c r="I7220" s="184"/>
      <c r="J7220" s="184"/>
      <c r="K7220" s="184"/>
      <c r="L7220" s="183"/>
    </row>
    <row r="7221">
      <c r="A7221" s="454"/>
      <c r="B7221" s="927"/>
      <c r="C7221" s="580"/>
      <c r="D7221" s="939"/>
      <c r="E7221" s="940"/>
      <c r="F7221" s="941"/>
      <c r="G7221" s="937" t="str">
        <f t="array" ref="G7221">xlookup(F7221,'Internal Staffing Calculator'!E:E,'Internal Staffing Calculator'!C:C,"")</f>
        <v/>
      </c>
      <c r="H7221" s="932" t="str">
        <f t="array" ref="H7221">if(F7221&lt;&gt;"", iferror(index('Internal Staffing Calculator'!B$8:B23500,match(F7221,'Internal Staffing Calculator'!E$8:E23500,0)), "Not In Budget"),"")</f>
        <v/>
      </c>
      <c r="I7221" s="184"/>
      <c r="J7221" s="184"/>
      <c r="K7221" s="184"/>
      <c r="L7221" s="183"/>
    </row>
    <row r="7222">
      <c r="A7222" s="454"/>
      <c r="B7222" s="927"/>
      <c r="C7222" s="580"/>
      <c r="D7222" s="939"/>
      <c r="E7222" s="940"/>
      <c r="F7222" s="941"/>
      <c r="G7222" s="937" t="str">
        <f t="array" ref="G7222">xlookup(F7222,'Internal Staffing Calculator'!E:E,'Internal Staffing Calculator'!C:C,"")</f>
        <v/>
      </c>
      <c r="H7222" s="932" t="str">
        <f t="array" ref="H7222">if(F7222&lt;&gt;"", iferror(index('Internal Staffing Calculator'!B$8:B23500,match(F7222,'Internal Staffing Calculator'!E$8:E23500,0)), "Not In Budget"),"")</f>
        <v/>
      </c>
      <c r="I7222" s="184"/>
      <c r="J7222" s="184"/>
      <c r="K7222" s="184"/>
      <c r="L7222" s="183"/>
    </row>
    <row r="7223">
      <c r="A7223" s="454"/>
      <c r="B7223" s="927"/>
      <c r="C7223" s="580"/>
      <c r="D7223" s="939"/>
      <c r="E7223" s="940"/>
      <c r="F7223" s="941"/>
      <c r="G7223" s="937" t="str">
        <f t="array" ref="G7223">xlookup(F7223,'Internal Staffing Calculator'!E:E,'Internal Staffing Calculator'!C:C,"")</f>
        <v/>
      </c>
      <c r="H7223" s="932" t="str">
        <f t="array" ref="H7223">if(F7223&lt;&gt;"", iferror(index('Internal Staffing Calculator'!B$8:B23500,match(F7223,'Internal Staffing Calculator'!E$8:E23500,0)), "Not In Budget"),"")</f>
        <v/>
      </c>
      <c r="I7223" s="184"/>
      <c r="J7223" s="184"/>
      <c r="K7223" s="184"/>
      <c r="L7223" s="183"/>
    </row>
    <row r="7224">
      <c r="A7224" s="454"/>
      <c r="B7224" s="927"/>
      <c r="C7224" s="580"/>
      <c r="D7224" s="939"/>
      <c r="E7224" s="940"/>
      <c r="F7224" s="941"/>
      <c r="G7224" s="937" t="str">
        <f t="array" ref="G7224">xlookup(F7224,'Internal Staffing Calculator'!E:E,'Internal Staffing Calculator'!C:C,"")</f>
        <v/>
      </c>
      <c r="H7224" s="932" t="str">
        <f t="array" ref="H7224">if(F7224&lt;&gt;"", iferror(index('Internal Staffing Calculator'!B$8:B23500,match(F7224,'Internal Staffing Calculator'!E$8:E23500,0)), "Not In Budget"),"")</f>
        <v/>
      </c>
      <c r="I7224" s="184"/>
      <c r="J7224" s="184"/>
      <c r="K7224" s="184"/>
      <c r="L7224" s="183"/>
    </row>
    <row r="7225">
      <c r="A7225" s="454"/>
      <c r="B7225" s="927"/>
      <c r="C7225" s="580"/>
      <c r="D7225" s="939"/>
      <c r="E7225" s="940"/>
      <c r="F7225" s="941"/>
      <c r="G7225" s="937" t="str">
        <f t="array" ref="G7225">xlookup(F7225,'Internal Staffing Calculator'!E:E,'Internal Staffing Calculator'!C:C,"")</f>
        <v/>
      </c>
      <c r="H7225" s="932" t="str">
        <f t="array" ref="H7225">if(F7225&lt;&gt;"", iferror(index('Internal Staffing Calculator'!B$8:B23500,match(F7225,'Internal Staffing Calculator'!E$8:E23500,0)), "Not In Budget"),"")</f>
        <v/>
      </c>
      <c r="I7225" s="184"/>
      <c r="J7225" s="184"/>
      <c r="K7225" s="184"/>
      <c r="L7225" s="183"/>
    </row>
    <row r="7226">
      <c r="A7226" s="454"/>
      <c r="B7226" s="927"/>
      <c r="C7226" s="580"/>
      <c r="D7226" s="939"/>
      <c r="E7226" s="940"/>
      <c r="F7226" s="941"/>
      <c r="G7226" s="937" t="str">
        <f t="array" ref="G7226">xlookup(F7226,'Internal Staffing Calculator'!E:E,'Internal Staffing Calculator'!C:C,"")</f>
        <v/>
      </c>
      <c r="H7226" s="932" t="str">
        <f t="array" ref="H7226">if(F7226&lt;&gt;"", iferror(index('Internal Staffing Calculator'!B$8:B23500,match(F7226,'Internal Staffing Calculator'!E$8:E23500,0)), "Not In Budget"),"")</f>
        <v/>
      </c>
      <c r="I7226" s="184"/>
      <c r="J7226" s="184"/>
      <c r="K7226" s="184"/>
      <c r="L7226" s="183"/>
    </row>
    <row r="7227">
      <c r="A7227" s="454"/>
      <c r="B7227" s="927"/>
      <c r="C7227" s="580"/>
      <c r="D7227" s="939"/>
      <c r="E7227" s="940"/>
      <c r="F7227" s="941"/>
      <c r="G7227" s="937" t="str">
        <f t="array" ref="G7227">xlookup(F7227,'Internal Staffing Calculator'!E:E,'Internal Staffing Calculator'!C:C,"")</f>
        <v/>
      </c>
      <c r="H7227" s="932" t="str">
        <f t="array" ref="H7227">if(F7227&lt;&gt;"", iferror(index('Internal Staffing Calculator'!B$8:B23500,match(F7227,'Internal Staffing Calculator'!E$8:E23500,0)), "Not In Budget"),"")</f>
        <v/>
      </c>
      <c r="I7227" s="184"/>
      <c r="J7227" s="184"/>
      <c r="K7227" s="184"/>
      <c r="L7227" s="183"/>
    </row>
    <row r="7228">
      <c r="A7228" s="454"/>
      <c r="B7228" s="927"/>
      <c r="C7228" s="580"/>
      <c r="D7228" s="939"/>
      <c r="E7228" s="940"/>
      <c r="F7228" s="941"/>
      <c r="G7228" s="937" t="str">
        <f t="array" ref="G7228">xlookup(F7228,'Internal Staffing Calculator'!E:E,'Internal Staffing Calculator'!C:C,"")</f>
        <v/>
      </c>
      <c r="H7228" s="932" t="str">
        <f t="array" ref="H7228">if(F7228&lt;&gt;"", iferror(index('Internal Staffing Calculator'!B$8:B23500,match(F7228,'Internal Staffing Calculator'!E$8:E23500,0)), "Not In Budget"),"")</f>
        <v/>
      </c>
      <c r="I7228" s="184"/>
      <c r="J7228" s="184"/>
      <c r="K7228" s="184"/>
      <c r="L7228" s="183"/>
    </row>
    <row r="7229">
      <c r="A7229" s="454"/>
      <c r="B7229" s="927"/>
      <c r="C7229" s="580"/>
      <c r="D7229" s="939"/>
      <c r="E7229" s="940"/>
      <c r="F7229" s="941"/>
      <c r="G7229" s="937" t="str">
        <f t="array" ref="G7229">xlookup(F7229,'Internal Staffing Calculator'!E:E,'Internal Staffing Calculator'!C:C,"")</f>
        <v/>
      </c>
      <c r="H7229" s="932" t="str">
        <f t="array" ref="H7229">if(F7229&lt;&gt;"", iferror(index('Internal Staffing Calculator'!B$8:B23500,match(F7229,'Internal Staffing Calculator'!E$8:E23500,0)), "Not In Budget"),"")</f>
        <v/>
      </c>
      <c r="I7229" s="184"/>
      <c r="J7229" s="184"/>
      <c r="K7229" s="184"/>
      <c r="L7229" s="183"/>
    </row>
    <row r="7230">
      <c r="A7230" s="454"/>
      <c r="B7230" s="927"/>
      <c r="C7230" s="580"/>
      <c r="D7230" s="939"/>
      <c r="E7230" s="940"/>
      <c r="F7230" s="941"/>
      <c r="G7230" s="937" t="str">
        <f t="array" ref="G7230">xlookup(F7230,'Internal Staffing Calculator'!E:E,'Internal Staffing Calculator'!C:C,"")</f>
        <v/>
      </c>
      <c r="H7230" s="932" t="str">
        <f t="array" ref="H7230">if(F7230&lt;&gt;"", iferror(index('Internal Staffing Calculator'!B$8:B23500,match(F7230,'Internal Staffing Calculator'!E$8:E23500,0)), "Not In Budget"),"")</f>
        <v/>
      </c>
      <c r="I7230" s="184"/>
      <c r="J7230" s="184"/>
      <c r="K7230" s="184"/>
      <c r="L7230" s="183"/>
    </row>
    <row r="7231">
      <c r="A7231" s="454"/>
      <c r="B7231" s="927"/>
      <c r="C7231" s="580"/>
      <c r="D7231" s="939"/>
      <c r="E7231" s="940"/>
      <c r="F7231" s="941"/>
      <c r="G7231" s="937" t="str">
        <f t="array" ref="G7231">xlookup(F7231,'Internal Staffing Calculator'!E:E,'Internal Staffing Calculator'!C:C,"")</f>
        <v/>
      </c>
      <c r="H7231" s="932" t="str">
        <f t="array" ref="H7231">if(F7231&lt;&gt;"", iferror(index('Internal Staffing Calculator'!B$8:B23500,match(F7231,'Internal Staffing Calculator'!E$8:E23500,0)), "Not In Budget"),"")</f>
        <v/>
      </c>
      <c r="I7231" s="184"/>
      <c r="J7231" s="184"/>
      <c r="K7231" s="184"/>
      <c r="L7231" s="183"/>
    </row>
    <row r="7232">
      <c r="A7232" s="454"/>
      <c r="B7232" s="927"/>
      <c r="C7232" s="580"/>
      <c r="D7232" s="939"/>
      <c r="E7232" s="940"/>
      <c r="F7232" s="941"/>
      <c r="G7232" s="937" t="str">
        <f t="array" ref="G7232">xlookup(F7232,'Internal Staffing Calculator'!E:E,'Internal Staffing Calculator'!C:C,"")</f>
        <v/>
      </c>
      <c r="H7232" s="932" t="str">
        <f t="array" ref="H7232">if(F7232&lt;&gt;"", iferror(index('Internal Staffing Calculator'!B$8:B23500,match(F7232,'Internal Staffing Calculator'!E$8:E23500,0)), "Not In Budget"),"")</f>
        <v/>
      </c>
      <c r="I7232" s="184"/>
      <c r="J7232" s="184"/>
      <c r="K7232" s="184"/>
      <c r="L7232" s="183"/>
    </row>
    <row r="7233">
      <c r="A7233" s="454"/>
      <c r="B7233" s="927"/>
      <c r="C7233" s="580"/>
      <c r="D7233" s="939"/>
      <c r="E7233" s="940"/>
      <c r="F7233" s="941"/>
      <c r="G7233" s="937" t="str">
        <f t="array" ref="G7233">xlookup(F7233,'Internal Staffing Calculator'!E:E,'Internal Staffing Calculator'!C:C,"")</f>
        <v/>
      </c>
      <c r="H7233" s="932" t="str">
        <f t="array" ref="H7233">if(F7233&lt;&gt;"", iferror(index('Internal Staffing Calculator'!B$8:B23500,match(F7233,'Internal Staffing Calculator'!E$8:E23500,0)), "Not In Budget"),"")</f>
        <v/>
      </c>
      <c r="I7233" s="184"/>
      <c r="J7233" s="184"/>
      <c r="K7233" s="184"/>
      <c r="L7233" s="183"/>
    </row>
    <row r="7234">
      <c r="A7234" s="454"/>
      <c r="B7234" s="927"/>
      <c r="C7234" s="580"/>
      <c r="D7234" s="939"/>
      <c r="E7234" s="940"/>
      <c r="F7234" s="941"/>
      <c r="G7234" s="937" t="str">
        <f t="array" ref="G7234">xlookup(F7234,'Internal Staffing Calculator'!E:E,'Internal Staffing Calculator'!C:C,"")</f>
        <v/>
      </c>
      <c r="H7234" s="932" t="str">
        <f t="array" ref="H7234">if(F7234&lt;&gt;"", iferror(index('Internal Staffing Calculator'!B$8:B23500,match(F7234,'Internal Staffing Calculator'!E$8:E23500,0)), "Not In Budget"),"")</f>
        <v/>
      </c>
      <c r="I7234" s="184"/>
      <c r="J7234" s="184"/>
      <c r="K7234" s="184"/>
      <c r="L7234" s="183"/>
    </row>
    <row r="7235">
      <c r="A7235" s="454"/>
      <c r="B7235" s="927"/>
      <c r="C7235" s="580"/>
      <c r="D7235" s="939"/>
      <c r="E7235" s="940"/>
      <c r="F7235" s="941"/>
      <c r="G7235" s="937" t="str">
        <f t="array" ref="G7235">xlookup(F7235,'Internal Staffing Calculator'!E:E,'Internal Staffing Calculator'!C:C,"")</f>
        <v/>
      </c>
      <c r="H7235" s="932" t="str">
        <f t="array" ref="H7235">if(F7235&lt;&gt;"", iferror(index('Internal Staffing Calculator'!B$8:B23500,match(F7235,'Internal Staffing Calculator'!E$8:E23500,0)), "Not In Budget"),"")</f>
        <v/>
      </c>
      <c r="I7235" s="184"/>
      <c r="J7235" s="184"/>
      <c r="K7235" s="184"/>
      <c r="L7235" s="183"/>
    </row>
    <row r="7236">
      <c r="A7236" s="454"/>
      <c r="B7236" s="927"/>
      <c r="C7236" s="580"/>
      <c r="D7236" s="939"/>
      <c r="E7236" s="940"/>
      <c r="F7236" s="941"/>
      <c r="G7236" s="937" t="str">
        <f t="array" ref="G7236">xlookup(F7236,'Internal Staffing Calculator'!E:E,'Internal Staffing Calculator'!C:C,"")</f>
        <v/>
      </c>
      <c r="H7236" s="932" t="str">
        <f t="array" ref="H7236">if(F7236&lt;&gt;"", iferror(index('Internal Staffing Calculator'!B$8:B23500,match(F7236,'Internal Staffing Calculator'!E$8:E23500,0)), "Not In Budget"),"")</f>
        <v/>
      </c>
      <c r="I7236" s="184"/>
      <c r="J7236" s="184"/>
      <c r="K7236" s="184"/>
      <c r="L7236" s="183"/>
    </row>
    <row r="7237">
      <c r="A7237" s="454"/>
      <c r="B7237" s="927"/>
      <c r="C7237" s="580"/>
      <c r="D7237" s="939"/>
      <c r="E7237" s="940"/>
      <c r="F7237" s="941"/>
      <c r="G7237" s="937" t="str">
        <f t="array" ref="G7237">xlookup(F7237,'Internal Staffing Calculator'!E:E,'Internal Staffing Calculator'!C:C,"")</f>
        <v/>
      </c>
      <c r="H7237" s="932" t="str">
        <f t="array" ref="H7237">if(F7237&lt;&gt;"", iferror(index('Internal Staffing Calculator'!B$8:B23500,match(F7237,'Internal Staffing Calculator'!E$8:E23500,0)), "Not In Budget"),"")</f>
        <v/>
      </c>
      <c r="I7237" s="184"/>
      <c r="J7237" s="184"/>
      <c r="K7237" s="184"/>
      <c r="L7237" s="183"/>
    </row>
    <row r="7238">
      <c r="A7238" s="454"/>
      <c r="B7238" s="927"/>
      <c r="C7238" s="580"/>
      <c r="D7238" s="939"/>
      <c r="E7238" s="940"/>
      <c r="F7238" s="941"/>
      <c r="G7238" s="937" t="str">
        <f t="array" ref="G7238">xlookup(F7238,'Internal Staffing Calculator'!E:E,'Internal Staffing Calculator'!C:C,"")</f>
        <v/>
      </c>
      <c r="H7238" s="932" t="str">
        <f t="array" ref="H7238">if(F7238&lt;&gt;"", iferror(index('Internal Staffing Calculator'!B$8:B23500,match(F7238,'Internal Staffing Calculator'!E$8:E23500,0)), "Not In Budget"),"")</f>
        <v/>
      </c>
      <c r="I7238" s="184"/>
      <c r="J7238" s="184"/>
      <c r="K7238" s="184"/>
      <c r="L7238" s="183"/>
    </row>
    <row r="7239">
      <c r="A7239" s="454"/>
      <c r="B7239" s="927"/>
      <c r="C7239" s="580"/>
      <c r="D7239" s="939"/>
      <c r="E7239" s="940"/>
      <c r="F7239" s="941"/>
      <c r="G7239" s="937" t="str">
        <f t="array" ref="G7239">xlookup(F7239,'Internal Staffing Calculator'!E:E,'Internal Staffing Calculator'!C:C,"")</f>
        <v/>
      </c>
      <c r="H7239" s="932" t="str">
        <f t="array" ref="H7239">if(F7239&lt;&gt;"", iferror(index('Internal Staffing Calculator'!B$8:B23500,match(F7239,'Internal Staffing Calculator'!E$8:E23500,0)), "Not In Budget"),"")</f>
        <v/>
      </c>
      <c r="I7239" s="184"/>
      <c r="J7239" s="184"/>
      <c r="K7239" s="184"/>
      <c r="L7239" s="183"/>
    </row>
    <row r="7240">
      <c r="A7240" s="454"/>
      <c r="B7240" s="927"/>
      <c r="C7240" s="580"/>
      <c r="D7240" s="939"/>
      <c r="E7240" s="940"/>
      <c r="F7240" s="941"/>
      <c r="G7240" s="937" t="str">
        <f t="array" ref="G7240">xlookup(F7240,'Internal Staffing Calculator'!E:E,'Internal Staffing Calculator'!C:C,"")</f>
        <v/>
      </c>
      <c r="H7240" s="932" t="str">
        <f t="array" ref="H7240">if(F7240&lt;&gt;"", iferror(index('Internal Staffing Calculator'!B$8:B23500,match(F7240,'Internal Staffing Calculator'!E$8:E23500,0)), "Not In Budget"),"")</f>
        <v/>
      </c>
      <c r="I7240" s="184"/>
      <c r="J7240" s="184"/>
      <c r="K7240" s="184"/>
      <c r="L7240" s="183"/>
    </row>
    <row r="7241">
      <c r="A7241" s="454"/>
      <c r="B7241" s="927"/>
      <c r="C7241" s="580"/>
      <c r="D7241" s="939"/>
      <c r="E7241" s="940"/>
      <c r="F7241" s="941"/>
      <c r="G7241" s="937" t="str">
        <f t="array" ref="G7241">xlookup(F7241,'Internal Staffing Calculator'!E:E,'Internal Staffing Calculator'!C:C,"")</f>
        <v/>
      </c>
      <c r="H7241" s="932" t="str">
        <f t="array" ref="H7241">if(F7241&lt;&gt;"", iferror(index('Internal Staffing Calculator'!B$8:B23500,match(F7241,'Internal Staffing Calculator'!E$8:E23500,0)), "Not In Budget"),"")</f>
        <v/>
      </c>
      <c r="I7241" s="184"/>
      <c r="J7241" s="184"/>
      <c r="K7241" s="184"/>
      <c r="L7241" s="183"/>
    </row>
    <row r="7242">
      <c r="A7242" s="454"/>
      <c r="B7242" s="927"/>
      <c r="C7242" s="580"/>
      <c r="D7242" s="939"/>
      <c r="E7242" s="940"/>
      <c r="F7242" s="941"/>
      <c r="G7242" s="937" t="str">
        <f t="array" ref="G7242">xlookup(F7242,'Internal Staffing Calculator'!E:E,'Internal Staffing Calculator'!C:C,"")</f>
        <v/>
      </c>
      <c r="H7242" s="932" t="str">
        <f t="array" ref="H7242">if(F7242&lt;&gt;"", iferror(index('Internal Staffing Calculator'!B$8:B23500,match(F7242,'Internal Staffing Calculator'!E$8:E23500,0)), "Not In Budget"),"")</f>
        <v/>
      </c>
      <c r="I7242" s="184"/>
      <c r="J7242" s="184"/>
      <c r="K7242" s="184"/>
      <c r="L7242" s="183"/>
    </row>
    <row r="7243">
      <c r="A7243" s="454"/>
      <c r="B7243" s="927"/>
      <c r="C7243" s="580"/>
      <c r="D7243" s="939"/>
      <c r="E7243" s="940"/>
      <c r="F7243" s="941"/>
      <c r="G7243" s="937" t="str">
        <f t="array" ref="G7243">xlookup(F7243,'Internal Staffing Calculator'!E:E,'Internal Staffing Calculator'!C:C,"")</f>
        <v/>
      </c>
      <c r="H7243" s="932" t="str">
        <f t="array" ref="H7243">if(F7243&lt;&gt;"", iferror(index('Internal Staffing Calculator'!B$8:B23500,match(F7243,'Internal Staffing Calculator'!E$8:E23500,0)), "Not In Budget"),"")</f>
        <v/>
      </c>
      <c r="I7243" s="184"/>
      <c r="J7243" s="184"/>
      <c r="K7243" s="184"/>
      <c r="L7243" s="183"/>
    </row>
    <row r="7244">
      <c r="A7244" s="454"/>
      <c r="B7244" s="927"/>
      <c r="C7244" s="580"/>
      <c r="D7244" s="939"/>
      <c r="E7244" s="940"/>
      <c r="F7244" s="941"/>
      <c r="G7244" s="937" t="str">
        <f t="array" ref="G7244">xlookup(F7244,'Internal Staffing Calculator'!E:E,'Internal Staffing Calculator'!C:C,"")</f>
        <v/>
      </c>
      <c r="H7244" s="932" t="str">
        <f t="array" ref="H7244">if(F7244&lt;&gt;"", iferror(index('Internal Staffing Calculator'!B$8:B23500,match(F7244,'Internal Staffing Calculator'!E$8:E23500,0)), "Not In Budget"),"")</f>
        <v/>
      </c>
      <c r="I7244" s="184"/>
      <c r="J7244" s="184"/>
      <c r="K7244" s="184"/>
      <c r="L7244" s="183"/>
    </row>
    <row r="7245">
      <c r="A7245" s="454"/>
      <c r="B7245" s="927"/>
      <c r="C7245" s="580"/>
      <c r="D7245" s="939"/>
      <c r="E7245" s="940"/>
      <c r="F7245" s="941"/>
      <c r="G7245" s="937" t="str">
        <f t="array" ref="G7245">xlookup(F7245,'Internal Staffing Calculator'!E:E,'Internal Staffing Calculator'!C:C,"")</f>
        <v/>
      </c>
      <c r="H7245" s="932" t="str">
        <f t="array" ref="H7245">if(F7245&lt;&gt;"", iferror(index('Internal Staffing Calculator'!B$8:B23500,match(F7245,'Internal Staffing Calculator'!E$8:E23500,0)), "Not In Budget"),"")</f>
        <v/>
      </c>
      <c r="I7245" s="184"/>
      <c r="J7245" s="184"/>
      <c r="K7245" s="184"/>
      <c r="L7245" s="183"/>
    </row>
    <row r="7246">
      <c r="A7246" s="454"/>
      <c r="B7246" s="927"/>
      <c r="C7246" s="580"/>
      <c r="D7246" s="939"/>
      <c r="E7246" s="940"/>
      <c r="F7246" s="941"/>
      <c r="G7246" s="937" t="str">
        <f t="array" ref="G7246">xlookup(F7246,'Internal Staffing Calculator'!E:E,'Internal Staffing Calculator'!C:C,"")</f>
        <v/>
      </c>
      <c r="H7246" s="932" t="str">
        <f t="array" ref="H7246">if(F7246&lt;&gt;"", iferror(index('Internal Staffing Calculator'!B$8:B23500,match(F7246,'Internal Staffing Calculator'!E$8:E23500,0)), "Not In Budget"),"")</f>
        <v/>
      </c>
      <c r="I7246" s="184"/>
      <c r="J7246" s="184"/>
      <c r="K7246" s="184"/>
      <c r="L7246" s="183"/>
    </row>
    <row r="7247">
      <c r="A7247" s="454"/>
      <c r="B7247" s="927"/>
      <c r="C7247" s="580"/>
      <c r="D7247" s="939"/>
      <c r="E7247" s="940"/>
      <c r="F7247" s="941"/>
      <c r="G7247" s="937" t="str">
        <f t="array" ref="G7247">xlookup(F7247,'Internal Staffing Calculator'!E:E,'Internal Staffing Calculator'!C:C,"")</f>
        <v/>
      </c>
      <c r="H7247" s="932" t="str">
        <f t="array" ref="H7247">if(F7247&lt;&gt;"", iferror(index('Internal Staffing Calculator'!B$8:B23500,match(F7247,'Internal Staffing Calculator'!E$8:E23500,0)), "Not In Budget"),"")</f>
        <v/>
      </c>
      <c r="I7247" s="184"/>
      <c r="J7247" s="184"/>
      <c r="K7247" s="184"/>
      <c r="L7247" s="183"/>
    </row>
    <row r="7248">
      <c r="A7248" s="454"/>
      <c r="B7248" s="927"/>
      <c r="C7248" s="580"/>
      <c r="D7248" s="939"/>
      <c r="E7248" s="940"/>
      <c r="F7248" s="941"/>
      <c r="G7248" s="937" t="str">
        <f t="array" ref="G7248">xlookup(F7248,'Internal Staffing Calculator'!E:E,'Internal Staffing Calculator'!C:C,"")</f>
        <v/>
      </c>
      <c r="H7248" s="932" t="str">
        <f t="array" ref="H7248">if(F7248&lt;&gt;"", iferror(index('Internal Staffing Calculator'!B$8:B23500,match(F7248,'Internal Staffing Calculator'!E$8:E23500,0)), "Not In Budget"),"")</f>
        <v/>
      </c>
      <c r="I7248" s="184"/>
      <c r="J7248" s="184"/>
      <c r="K7248" s="184"/>
      <c r="L7248" s="183"/>
    </row>
    <row r="7249">
      <c r="A7249" s="454"/>
      <c r="B7249" s="927"/>
      <c r="C7249" s="580"/>
      <c r="D7249" s="939"/>
      <c r="E7249" s="940"/>
      <c r="F7249" s="941"/>
      <c r="G7249" s="937" t="str">
        <f t="array" ref="G7249">xlookup(F7249,'Internal Staffing Calculator'!E:E,'Internal Staffing Calculator'!C:C,"")</f>
        <v/>
      </c>
      <c r="H7249" s="932" t="str">
        <f t="array" ref="H7249">if(F7249&lt;&gt;"", iferror(index('Internal Staffing Calculator'!B$8:B23500,match(F7249,'Internal Staffing Calculator'!E$8:E23500,0)), "Not In Budget"),"")</f>
        <v/>
      </c>
      <c r="I7249" s="184"/>
      <c r="J7249" s="184"/>
      <c r="K7249" s="184"/>
      <c r="L7249" s="183"/>
    </row>
    <row r="7250">
      <c r="A7250" s="454"/>
      <c r="B7250" s="927"/>
      <c r="C7250" s="580"/>
      <c r="D7250" s="939"/>
      <c r="E7250" s="940"/>
      <c r="F7250" s="941"/>
      <c r="G7250" s="937" t="str">
        <f t="array" ref="G7250">xlookup(F7250,'Internal Staffing Calculator'!E:E,'Internal Staffing Calculator'!C:C,"")</f>
        <v/>
      </c>
      <c r="H7250" s="932" t="str">
        <f t="array" ref="H7250">if(F7250&lt;&gt;"", iferror(index('Internal Staffing Calculator'!B$8:B23500,match(F7250,'Internal Staffing Calculator'!E$8:E23500,0)), "Not In Budget"),"")</f>
        <v/>
      </c>
      <c r="I7250" s="184"/>
      <c r="J7250" s="184"/>
      <c r="K7250" s="184"/>
      <c r="L7250" s="183"/>
    </row>
    <row r="7251">
      <c r="A7251" s="454"/>
      <c r="B7251" s="927"/>
      <c r="C7251" s="580"/>
      <c r="D7251" s="939"/>
      <c r="E7251" s="940"/>
      <c r="F7251" s="941"/>
      <c r="G7251" s="937" t="str">
        <f t="array" ref="G7251">xlookup(F7251,'Internal Staffing Calculator'!E:E,'Internal Staffing Calculator'!C:C,"")</f>
        <v/>
      </c>
      <c r="H7251" s="932" t="str">
        <f t="array" ref="H7251">if(F7251&lt;&gt;"", iferror(index('Internal Staffing Calculator'!B$8:B23500,match(F7251,'Internal Staffing Calculator'!E$8:E23500,0)), "Not In Budget"),"")</f>
        <v/>
      </c>
      <c r="I7251" s="184"/>
      <c r="J7251" s="184"/>
      <c r="K7251" s="184"/>
      <c r="L7251" s="183"/>
    </row>
    <row r="7252">
      <c r="A7252" s="454"/>
      <c r="B7252" s="927"/>
      <c r="C7252" s="580"/>
      <c r="D7252" s="939"/>
      <c r="E7252" s="940"/>
      <c r="F7252" s="941"/>
      <c r="G7252" s="937" t="str">
        <f t="array" ref="G7252">xlookup(F7252,'Internal Staffing Calculator'!E:E,'Internal Staffing Calculator'!C:C,"")</f>
        <v/>
      </c>
      <c r="H7252" s="932" t="str">
        <f t="array" ref="H7252">if(F7252&lt;&gt;"", iferror(index('Internal Staffing Calculator'!B$8:B23500,match(F7252,'Internal Staffing Calculator'!E$8:E23500,0)), "Not In Budget"),"")</f>
        <v/>
      </c>
      <c r="I7252" s="184"/>
      <c r="J7252" s="184"/>
      <c r="K7252" s="184"/>
      <c r="L7252" s="183"/>
    </row>
    <row r="7253">
      <c r="A7253" s="454"/>
      <c r="B7253" s="927"/>
      <c r="C7253" s="580"/>
      <c r="D7253" s="939"/>
      <c r="E7253" s="940"/>
      <c r="F7253" s="941"/>
      <c r="G7253" s="937" t="str">
        <f t="array" ref="G7253">xlookup(F7253,'Internal Staffing Calculator'!E:E,'Internal Staffing Calculator'!C:C,"")</f>
        <v/>
      </c>
      <c r="H7253" s="932" t="str">
        <f t="array" ref="H7253">if(F7253&lt;&gt;"", iferror(index('Internal Staffing Calculator'!B$8:B23500,match(F7253,'Internal Staffing Calculator'!E$8:E23500,0)), "Not In Budget"),"")</f>
        <v/>
      </c>
      <c r="I7253" s="184"/>
      <c r="J7253" s="184"/>
      <c r="K7253" s="184"/>
      <c r="L7253" s="183"/>
    </row>
    <row r="7254">
      <c r="A7254" s="454"/>
      <c r="B7254" s="927"/>
      <c r="C7254" s="580"/>
      <c r="D7254" s="939"/>
      <c r="E7254" s="940"/>
      <c r="F7254" s="941"/>
      <c r="G7254" s="937" t="str">
        <f t="array" ref="G7254">xlookup(F7254,'Internal Staffing Calculator'!E:E,'Internal Staffing Calculator'!C:C,"")</f>
        <v/>
      </c>
      <c r="H7254" s="932" t="str">
        <f t="array" ref="H7254">if(F7254&lt;&gt;"", iferror(index('Internal Staffing Calculator'!B$8:B23500,match(F7254,'Internal Staffing Calculator'!E$8:E23500,0)), "Not In Budget"),"")</f>
        <v/>
      </c>
      <c r="I7254" s="184"/>
      <c r="J7254" s="184"/>
      <c r="K7254" s="184"/>
      <c r="L7254" s="183"/>
    </row>
    <row r="7255">
      <c r="A7255" s="454"/>
      <c r="B7255" s="927"/>
      <c r="C7255" s="580"/>
      <c r="D7255" s="939"/>
      <c r="E7255" s="940"/>
      <c r="F7255" s="941"/>
      <c r="G7255" s="937" t="str">
        <f t="array" ref="G7255">xlookup(F7255,'Internal Staffing Calculator'!E:E,'Internal Staffing Calculator'!C:C,"")</f>
        <v/>
      </c>
      <c r="H7255" s="932" t="str">
        <f t="array" ref="H7255">if(F7255&lt;&gt;"", iferror(index('Internal Staffing Calculator'!B$8:B23500,match(F7255,'Internal Staffing Calculator'!E$8:E23500,0)), "Not In Budget"),"")</f>
        <v/>
      </c>
      <c r="I7255" s="184"/>
      <c r="J7255" s="184"/>
      <c r="K7255" s="184"/>
      <c r="L7255" s="183"/>
    </row>
    <row r="7256">
      <c r="A7256" s="454"/>
      <c r="B7256" s="927"/>
      <c r="C7256" s="580"/>
      <c r="D7256" s="939"/>
      <c r="E7256" s="940"/>
      <c r="F7256" s="941"/>
      <c r="G7256" s="937" t="str">
        <f t="array" ref="G7256">xlookup(F7256,'Internal Staffing Calculator'!E:E,'Internal Staffing Calculator'!C:C,"")</f>
        <v/>
      </c>
      <c r="H7256" s="932" t="str">
        <f t="array" ref="H7256">if(F7256&lt;&gt;"", iferror(index('Internal Staffing Calculator'!B$8:B23500,match(F7256,'Internal Staffing Calculator'!E$8:E23500,0)), "Not In Budget"),"")</f>
        <v/>
      </c>
      <c r="I7256" s="184"/>
      <c r="J7256" s="184"/>
      <c r="K7256" s="184"/>
      <c r="L7256" s="183"/>
    </row>
    <row r="7257">
      <c r="A7257" s="454"/>
      <c r="B7257" s="927"/>
      <c r="C7257" s="580"/>
      <c r="D7257" s="939"/>
      <c r="E7257" s="940"/>
      <c r="F7257" s="941"/>
      <c r="G7257" s="937" t="str">
        <f t="array" ref="G7257">xlookup(F7257,'Internal Staffing Calculator'!E:E,'Internal Staffing Calculator'!C:C,"")</f>
        <v/>
      </c>
      <c r="H7257" s="932" t="str">
        <f t="array" ref="H7257">if(F7257&lt;&gt;"", iferror(index('Internal Staffing Calculator'!B$8:B23500,match(F7257,'Internal Staffing Calculator'!E$8:E23500,0)), "Not In Budget"),"")</f>
        <v/>
      </c>
      <c r="I7257" s="184"/>
      <c r="J7257" s="184"/>
      <c r="K7257" s="184"/>
      <c r="L7257" s="183"/>
    </row>
    <row r="7258">
      <c r="A7258" s="454"/>
      <c r="B7258" s="927"/>
      <c r="C7258" s="580"/>
      <c r="D7258" s="939"/>
      <c r="E7258" s="940"/>
      <c r="F7258" s="941"/>
      <c r="G7258" s="937" t="str">
        <f t="array" ref="G7258">xlookup(F7258,'Internal Staffing Calculator'!E:E,'Internal Staffing Calculator'!C:C,"")</f>
        <v/>
      </c>
      <c r="H7258" s="932" t="str">
        <f t="array" ref="H7258">if(F7258&lt;&gt;"", iferror(index('Internal Staffing Calculator'!B$8:B23500,match(F7258,'Internal Staffing Calculator'!E$8:E23500,0)), "Not In Budget"),"")</f>
        <v/>
      </c>
      <c r="I7258" s="184"/>
      <c r="J7258" s="184"/>
      <c r="K7258" s="184"/>
      <c r="L7258" s="183"/>
    </row>
    <row r="7259">
      <c r="A7259" s="454"/>
      <c r="B7259" s="927"/>
      <c r="C7259" s="580"/>
      <c r="D7259" s="939"/>
      <c r="E7259" s="940"/>
      <c r="F7259" s="941"/>
      <c r="G7259" s="937" t="str">
        <f t="array" ref="G7259">xlookup(F7259,'Internal Staffing Calculator'!E:E,'Internal Staffing Calculator'!C:C,"")</f>
        <v/>
      </c>
      <c r="H7259" s="932" t="str">
        <f t="array" ref="H7259">if(F7259&lt;&gt;"", iferror(index('Internal Staffing Calculator'!B$8:B23500,match(F7259,'Internal Staffing Calculator'!E$8:E23500,0)), "Not In Budget"),"")</f>
        <v/>
      </c>
      <c r="I7259" s="184"/>
      <c r="J7259" s="184"/>
      <c r="K7259" s="184"/>
      <c r="L7259" s="183"/>
    </row>
    <row r="7260">
      <c r="A7260" s="454"/>
      <c r="B7260" s="927"/>
      <c r="C7260" s="580"/>
      <c r="D7260" s="939"/>
      <c r="E7260" s="940"/>
      <c r="F7260" s="941"/>
      <c r="G7260" s="937" t="str">
        <f t="array" ref="G7260">xlookup(F7260,'Internal Staffing Calculator'!E:E,'Internal Staffing Calculator'!C:C,"")</f>
        <v/>
      </c>
      <c r="H7260" s="932" t="str">
        <f t="array" ref="H7260">if(F7260&lt;&gt;"", iferror(index('Internal Staffing Calculator'!B$8:B23500,match(F7260,'Internal Staffing Calculator'!E$8:E23500,0)), "Not In Budget"),"")</f>
        <v/>
      </c>
      <c r="I7260" s="184"/>
      <c r="J7260" s="184"/>
      <c r="K7260" s="184"/>
      <c r="L7260" s="183"/>
    </row>
    <row r="7261">
      <c r="A7261" s="454"/>
      <c r="B7261" s="927"/>
      <c r="C7261" s="580"/>
      <c r="D7261" s="939"/>
      <c r="E7261" s="940"/>
      <c r="F7261" s="941"/>
      <c r="G7261" s="937" t="str">
        <f t="array" ref="G7261">xlookup(F7261,'Internal Staffing Calculator'!E:E,'Internal Staffing Calculator'!C:C,"")</f>
        <v/>
      </c>
      <c r="H7261" s="932" t="str">
        <f t="array" ref="H7261">if(F7261&lt;&gt;"", iferror(index('Internal Staffing Calculator'!B$8:B23500,match(F7261,'Internal Staffing Calculator'!E$8:E23500,0)), "Not In Budget"),"")</f>
        <v/>
      </c>
      <c r="I7261" s="184"/>
      <c r="J7261" s="184"/>
      <c r="K7261" s="184"/>
      <c r="L7261" s="183"/>
    </row>
    <row r="7262">
      <c r="A7262" s="454"/>
      <c r="B7262" s="927"/>
      <c r="C7262" s="580"/>
      <c r="D7262" s="939"/>
      <c r="E7262" s="940"/>
      <c r="F7262" s="941"/>
      <c r="G7262" s="937" t="str">
        <f t="array" ref="G7262">xlookup(F7262,'Internal Staffing Calculator'!E:E,'Internal Staffing Calculator'!C:C,"")</f>
        <v/>
      </c>
      <c r="H7262" s="932" t="str">
        <f t="array" ref="H7262">if(F7262&lt;&gt;"", iferror(index('Internal Staffing Calculator'!B$8:B23500,match(F7262,'Internal Staffing Calculator'!E$8:E23500,0)), "Not In Budget"),"")</f>
        <v/>
      </c>
      <c r="I7262" s="184"/>
      <c r="J7262" s="184"/>
      <c r="K7262" s="184"/>
      <c r="L7262" s="183"/>
    </row>
    <row r="7263">
      <c r="A7263" s="454"/>
      <c r="B7263" s="927"/>
      <c r="C7263" s="580"/>
      <c r="D7263" s="939"/>
      <c r="E7263" s="940"/>
      <c r="F7263" s="941"/>
      <c r="G7263" s="937" t="str">
        <f t="array" ref="G7263">xlookup(F7263,'Internal Staffing Calculator'!E:E,'Internal Staffing Calculator'!C:C,"")</f>
        <v/>
      </c>
      <c r="H7263" s="932" t="str">
        <f t="array" ref="H7263">if(F7263&lt;&gt;"", iferror(index('Internal Staffing Calculator'!B$8:B23500,match(F7263,'Internal Staffing Calculator'!E$8:E23500,0)), "Not In Budget"),"")</f>
        <v/>
      </c>
      <c r="I7263" s="184"/>
      <c r="J7263" s="184"/>
      <c r="K7263" s="184"/>
      <c r="L7263" s="183"/>
    </row>
    <row r="7264">
      <c r="A7264" s="454"/>
      <c r="B7264" s="927"/>
      <c r="C7264" s="580"/>
      <c r="D7264" s="939"/>
      <c r="E7264" s="940"/>
      <c r="F7264" s="941"/>
      <c r="G7264" s="937" t="str">
        <f t="array" ref="G7264">xlookup(F7264,'Internal Staffing Calculator'!E:E,'Internal Staffing Calculator'!C:C,"")</f>
        <v/>
      </c>
      <c r="H7264" s="932" t="str">
        <f t="array" ref="H7264">if(F7264&lt;&gt;"", iferror(index('Internal Staffing Calculator'!B$8:B23500,match(F7264,'Internal Staffing Calculator'!E$8:E23500,0)), "Not In Budget"),"")</f>
        <v/>
      </c>
      <c r="I7264" s="184"/>
      <c r="J7264" s="184"/>
      <c r="K7264" s="184"/>
      <c r="L7264" s="183"/>
    </row>
    <row r="7265">
      <c r="A7265" s="454"/>
      <c r="B7265" s="927"/>
      <c r="C7265" s="580"/>
      <c r="D7265" s="939"/>
      <c r="E7265" s="940"/>
      <c r="F7265" s="941"/>
      <c r="G7265" s="937" t="str">
        <f t="array" ref="G7265">xlookup(F7265,'Internal Staffing Calculator'!E:E,'Internal Staffing Calculator'!C:C,"")</f>
        <v/>
      </c>
      <c r="H7265" s="932" t="str">
        <f t="array" ref="H7265">if(F7265&lt;&gt;"", iferror(index('Internal Staffing Calculator'!B$8:B23500,match(F7265,'Internal Staffing Calculator'!E$8:E23500,0)), "Not In Budget"),"")</f>
        <v/>
      </c>
      <c r="I7265" s="184"/>
      <c r="J7265" s="184"/>
      <c r="K7265" s="184"/>
      <c r="L7265" s="183"/>
    </row>
    <row r="7266">
      <c r="A7266" s="454"/>
      <c r="B7266" s="927"/>
      <c r="C7266" s="580"/>
      <c r="D7266" s="939"/>
      <c r="E7266" s="940"/>
      <c r="F7266" s="941"/>
      <c r="G7266" s="937" t="str">
        <f t="array" ref="G7266">xlookup(F7266,'Internal Staffing Calculator'!E:E,'Internal Staffing Calculator'!C:C,"")</f>
        <v/>
      </c>
      <c r="H7266" s="932" t="str">
        <f t="array" ref="H7266">if(F7266&lt;&gt;"", iferror(index('Internal Staffing Calculator'!B$8:B23500,match(F7266,'Internal Staffing Calculator'!E$8:E23500,0)), "Not In Budget"),"")</f>
        <v/>
      </c>
      <c r="I7266" s="184"/>
      <c r="J7266" s="184"/>
      <c r="K7266" s="184"/>
      <c r="L7266" s="183"/>
    </row>
    <row r="7267">
      <c r="A7267" s="454"/>
      <c r="B7267" s="927"/>
      <c r="C7267" s="580"/>
      <c r="D7267" s="939"/>
      <c r="E7267" s="940"/>
      <c r="F7267" s="941"/>
      <c r="G7267" s="937" t="str">
        <f t="array" ref="G7267">xlookup(F7267,'Internal Staffing Calculator'!E:E,'Internal Staffing Calculator'!C:C,"")</f>
        <v/>
      </c>
      <c r="H7267" s="932" t="str">
        <f t="array" ref="H7267">if(F7267&lt;&gt;"", iferror(index('Internal Staffing Calculator'!B$8:B23500,match(F7267,'Internal Staffing Calculator'!E$8:E23500,0)), "Not In Budget"),"")</f>
        <v/>
      </c>
      <c r="I7267" s="184"/>
      <c r="J7267" s="184"/>
      <c r="K7267" s="184"/>
      <c r="L7267" s="183"/>
    </row>
    <row r="7268">
      <c r="A7268" s="454"/>
      <c r="B7268" s="927"/>
      <c r="C7268" s="580"/>
      <c r="D7268" s="939"/>
      <c r="E7268" s="940"/>
      <c r="F7268" s="941"/>
      <c r="G7268" s="937" t="str">
        <f t="array" ref="G7268">xlookup(F7268,'Internal Staffing Calculator'!E:E,'Internal Staffing Calculator'!C:C,"")</f>
        <v/>
      </c>
      <c r="H7268" s="932" t="str">
        <f t="array" ref="H7268">if(F7268&lt;&gt;"", iferror(index('Internal Staffing Calculator'!B$8:B23500,match(F7268,'Internal Staffing Calculator'!E$8:E23500,0)), "Not In Budget"),"")</f>
        <v/>
      </c>
      <c r="I7268" s="184"/>
      <c r="J7268" s="184"/>
      <c r="K7268" s="184"/>
      <c r="L7268" s="183"/>
    </row>
    <row r="7269">
      <c r="A7269" s="454"/>
      <c r="B7269" s="927"/>
      <c r="C7269" s="580"/>
      <c r="D7269" s="939"/>
      <c r="E7269" s="940"/>
      <c r="F7269" s="941"/>
      <c r="G7269" s="937" t="str">
        <f t="array" ref="G7269">xlookup(F7269,'Internal Staffing Calculator'!E:E,'Internal Staffing Calculator'!C:C,"")</f>
        <v/>
      </c>
      <c r="H7269" s="932" t="str">
        <f t="array" ref="H7269">if(F7269&lt;&gt;"", iferror(index('Internal Staffing Calculator'!B$8:B23500,match(F7269,'Internal Staffing Calculator'!E$8:E23500,0)), "Not In Budget"),"")</f>
        <v/>
      </c>
      <c r="I7269" s="184"/>
      <c r="J7269" s="184"/>
      <c r="K7269" s="184"/>
      <c r="L7269" s="183"/>
    </row>
    <row r="7270">
      <c r="A7270" s="454"/>
      <c r="B7270" s="927"/>
      <c r="C7270" s="580"/>
      <c r="D7270" s="939"/>
      <c r="E7270" s="940"/>
      <c r="F7270" s="941"/>
      <c r="G7270" s="937" t="str">
        <f t="array" ref="G7270">xlookup(F7270,'Internal Staffing Calculator'!E:E,'Internal Staffing Calculator'!C:C,"")</f>
        <v/>
      </c>
      <c r="H7270" s="932" t="str">
        <f t="array" ref="H7270">if(F7270&lt;&gt;"", iferror(index('Internal Staffing Calculator'!B$8:B23500,match(F7270,'Internal Staffing Calculator'!E$8:E23500,0)), "Not In Budget"),"")</f>
        <v/>
      </c>
      <c r="I7270" s="184"/>
      <c r="J7270" s="184"/>
      <c r="K7270" s="184"/>
      <c r="L7270" s="183"/>
    </row>
    <row r="7271">
      <c r="A7271" s="454"/>
      <c r="B7271" s="927"/>
      <c r="C7271" s="580"/>
      <c r="D7271" s="939"/>
      <c r="E7271" s="940"/>
      <c r="F7271" s="941"/>
      <c r="G7271" s="937" t="str">
        <f t="array" ref="G7271">xlookup(F7271,'Internal Staffing Calculator'!E:E,'Internal Staffing Calculator'!C:C,"")</f>
        <v/>
      </c>
      <c r="H7271" s="932" t="str">
        <f t="array" ref="H7271">if(F7271&lt;&gt;"", iferror(index('Internal Staffing Calculator'!B$8:B23500,match(F7271,'Internal Staffing Calculator'!E$8:E23500,0)), "Not In Budget"),"")</f>
        <v/>
      </c>
      <c r="I7271" s="184"/>
      <c r="J7271" s="184"/>
      <c r="K7271" s="184"/>
      <c r="L7271" s="183"/>
    </row>
    <row r="7272">
      <c r="A7272" s="454"/>
      <c r="B7272" s="927"/>
      <c r="C7272" s="580"/>
      <c r="D7272" s="939"/>
      <c r="E7272" s="940"/>
      <c r="F7272" s="941"/>
      <c r="G7272" s="937" t="str">
        <f t="array" ref="G7272">xlookup(F7272,'Internal Staffing Calculator'!E:E,'Internal Staffing Calculator'!C:C,"")</f>
        <v/>
      </c>
      <c r="H7272" s="932" t="str">
        <f t="array" ref="H7272">if(F7272&lt;&gt;"", iferror(index('Internal Staffing Calculator'!B$8:B23500,match(F7272,'Internal Staffing Calculator'!E$8:E23500,0)), "Not In Budget"),"")</f>
        <v/>
      </c>
      <c r="I7272" s="184"/>
      <c r="J7272" s="184"/>
      <c r="K7272" s="184"/>
      <c r="L7272" s="183"/>
    </row>
    <row r="7273">
      <c r="A7273" s="454"/>
      <c r="B7273" s="927"/>
      <c r="C7273" s="580"/>
      <c r="D7273" s="939"/>
      <c r="E7273" s="940"/>
      <c r="F7273" s="941"/>
      <c r="G7273" s="937" t="str">
        <f t="array" ref="G7273">xlookup(F7273,'Internal Staffing Calculator'!E:E,'Internal Staffing Calculator'!C:C,"")</f>
        <v/>
      </c>
      <c r="H7273" s="932" t="str">
        <f t="array" ref="H7273">if(F7273&lt;&gt;"", iferror(index('Internal Staffing Calculator'!B$8:B23500,match(F7273,'Internal Staffing Calculator'!E$8:E23500,0)), "Not In Budget"),"")</f>
        <v/>
      </c>
      <c r="I7273" s="184"/>
      <c r="J7273" s="184"/>
      <c r="K7273" s="184"/>
      <c r="L7273" s="183"/>
    </row>
    <row r="7274">
      <c r="A7274" s="454"/>
      <c r="B7274" s="927"/>
      <c r="C7274" s="580"/>
      <c r="D7274" s="939"/>
      <c r="E7274" s="940"/>
      <c r="F7274" s="941"/>
      <c r="G7274" s="937" t="str">
        <f t="array" ref="G7274">xlookup(F7274,'Internal Staffing Calculator'!E:E,'Internal Staffing Calculator'!C:C,"")</f>
        <v/>
      </c>
      <c r="H7274" s="932" t="str">
        <f t="array" ref="H7274">if(F7274&lt;&gt;"", iferror(index('Internal Staffing Calculator'!B$8:B23500,match(F7274,'Internal Staffing Calculator'!E$8:E23500,0)), "Not In Budget"),"")</f>
        <v/>
      </c>
      <c r="I7274" s="184"/>
      <c r="J7274" s="184"/>
      <c r="K7274" s="184"/>
      <c r="L7274" s="183"/>
    </row>
    <row r="7275">
      <c r="A7275" s="454"/>
      <c r="B7275" s="927"/>
      <c r="C7275" s="580"/>
      <c r="D7275" s="939"/>
      <c r="E7275" s="940"/>
      <c r="F7275" s="941"/>
      <c r="G7275" s="937" t="str">
        <f t="array" ref="G7275">xlookup(F7275,'Internal Staffing Calculator'!E:E,'Internal Staffing Calculator'!C:C,"")</f>
        <v/>
      </c>
      <c r="H7275" s="932" t="str">
        <f t="array" ref="H7275">if(F7275&lt;&gt;"", iferror(index('Internal Staffing Calculator'!B$8:B23500,match(F7275,'Internal Staffing Calculator'!E$8:E23500,0)), "Not In Budget"),"")</f>
        <v/>
      </c>
      <c r="I7275" s="184"/>
      <c r="J7275" s="184"/>
      <c r="K7275" s="184"/>
      <c r="L7275" s="183"/>
    </row>
    <row r="7276">
      <c r="A7276" s="454"/>
      <c r="B7276" s="927"/>
      <c r="C7276" s="580"/>
      <c r="D7276" s="939"/>
      <c r="E7276" s="940"/>
      <c r="F7276" s="941"/>
      <c r="G7276" s="937" t="str">
        <f t="array" ref="G7276">xlookup(F7276,'Internal Staffing Calculator'!E:E,'Internal Staffing Calculator'!C:C,"")</f>
        <v/>
      </c>
      <c r="H7276" s="932" t="str">
        <f t="array" ref="H7276">if(F7276&lt;&gt;"", iferror(index('Internal Staffing Calculator'!B$8:B23500,match(F7276,'Internal Staffing Calculator'!E$8:E23500,0)), "Not In Budget"),"")</f>
        <v/>
      </c>
      <c r="I7276" s="184"/>
      <c r="J7276" s="184"/>
      <c r="K7276" s="184"/>
      <c r="L7276" s="183"/>
    </row>
    <row r="7277">
      <c r="A7277" s="454"/>
      <c r="B7277" s="927"/>
      <c r="C7277" s="580"/>
      <c r="D7277" s="939"/>
      <c r="E7277" s="940"/>
      <c r="F7277" s="941"/>
      <c r="G7277" s="937" t="str">
        <f t="array" ref="G7277">xlookup(F7277,'Internal Staffing Calculator'!E:E,'Internal Staffing Calculator'!C:C,"")</f>
        <v/>
      </c>
      <c r="H7277" s="932" t="str">
        <f t="array" ref="H7277">if(F7277&lt;&gt;"", iferror(index('Internal Staffing Calculator'!B$8:B23500,match(F7277,'Internal Staffing Calculator'!E$8:E23500,0)), "Not In Budget"),"")</f>
        <v/>
      </c>
      <c r="I7277" s="184"/>
      <c r="J7277" s="184"/>
      <c r="K7277" s="184"/>
      <c r="L7277" s="183"/>
    </row>
    <row r="7278">
      <c r="A7278" s="454"/>
      <c r="B7278" s="927"/>
      <c r="C7278" s="580"/>
      <c r="D7278" s="939"/>
      <c r="E7278" s="940"/>
      <c r="F7278" s="941"/>
      <c r="G7278" s="937" t="str">
        <f t="array" ref="G7278">xlookup(F7278,'Internal Staffing Calculator'!E:E,'Internal Staffing Calculator'!C:C,"")</f>
        <v/>
      </c>
      <c r="H7278" s="932" t="str">
        <f t="array" ref="H7278">if(F7278&lt;&gt;"", iferror(index('Internal Staffing Calculator'!B$8:B23500,match(F7278,'Internal Staffing Calculator'!E$8:E23500,0)), "Not In Budget"),"")</f>
        <v/>
      </c>
      <c r="I7278" s="184"/>
      <c r="J7278" s="184"/>
      <c r="K7278" s="184"/>
      <c r="L7278" s="183"/>
    </row>
    <row r="7279">
      <c r="A7279" s="454"/>
      <c r="B7279" s="927"/>
      <c r="C7279" s="580"/>
      <c r="D7279" s="939"/>
      <c r="E7279" s="940"/>
      <c r="F7279" s="941"/>
      <c r="G7279" s="937" t="str">
        <f t="array" ref="G7279">xlookup(F7279,'Internal Staffing Calculator'!E:E,'Internal Staffing Calculator'!C:C,"")</f>
        <v/>
      </c>
      <c r="H7279" s="932" t="str">
        <f t="array" ref="H7279">if(F7279&lt;&gt;"", iferror(index('Internal Staffing Calculator'!B$8:B23500,match(F7279,'Internal Staffing Calculator'!E$8:E23500,0)), "Not In Budget"),"")</f>
        <v/>
      </c>
      <c r="I7279" s="184"/>
      <c r="J7279" s="184"/>
      <c r="K7279" s="184"/>
      <c r="L7279" s="183"/>
    </row>
    <row r="7280">
      <c r="A7280" s="454"/>
      <c r="B7280" s="927"/>
      <c r="C7280" s="580"/>
      <c r="D7280" s="939"/>
      <c r="E7280" s="940"/>
      <c r="F7280" s="941"/>
      <c r="G7280" s="937" t="str">
        <f t="array" ref="G7280">xlookup(F7280,'Internal Staffing Calculator'!E:E,'Internal Staffing Calculator'!C:C,"")</f>
        <v/>
      </c>
      <c r="H7280" s="932" t="str">
        <f t="array" ref="H7280">if(F7280&lt;&gt;"", iferror(index('Internal Staffing Calculator'!B$8:B23500,match(F7280,'Internal Staffing Calculator'!E$8:E23500,0)), "Not In Budget"),"")</f>
        <v/>
      </c>
      <c r="I7280" s="184"/>
      <c r="J7280" s="184"/>
      <c r="K7280" s="184"/>
      <c r="L7280" s="183"/>
    </row>
    <row r="7281">
      <c r="A7281" s="454"/>
      <c r="B7281" s="927"/>
      <c r="C7281" s="580"/>
      <c r="D7281" s="939"/>
      <c r="E7281" s="940"/>
      <c r="F7281" s="941"/>
      <c r="G7281" s="937" t="str">
        <f t="array" ref="G7281">xlookup(F7281,'Internal Staffing Calculator'!E:E,'Internal Staffing Calculator'!C:C,"")</f>
        <v/>
      </c>
      <c r="H7281" s="932" t="str">
        <f t="array" ref="H7281">if(F7281&lt;&gt;"", iferror(index('Internal Staffing Calculator'!B$8:B23500,match(F7281,'Internal Staffing Calculator'!E$8:E23500,0)), "Not In Budget"),"")</f>
        <v/>
      </c>
      <c r="I7281" s="184"/>
      <c r="J7281" s="184"/>
      <c r="K7281" s="184"/>
      <c r="L7281" s="183"/>
    </row>
    <row r="7282">
      <c r="A7282" s="454"/>
      <c r="B7282" s="927"/>
      <c r="C7282" s="580"/>
      <c r="D7282" s="939"/>
      <c r="E7282" s="940"/>
      <c r="F7282" s="941"/>
      <c r="G7282" s="937" t="str">
        <f t="array" ref="G7282">xlookup(F7282,'Internal Staffing Calculator'!E:E,'Internal Staffing Calculator'!C:C,"")</f>
        <v/>
      </c>
      <c r="H7282" s="932" t="str">
        <f t="array" ref="H7282">if(F7282&lt;&gt;"", iferror(index('Internal Staffing Calculator'!B$8:B23500,match(F7282,'Internal Staffing Calculator'!E$8:E23500,0)), "Not In Budget"),"")</f>
        <v/>
      </c>
      <c r="I7282" s="184"/>
      <c r="J7282" s="184"/>
      <c r="K7282" s="184"/>
      <c r="L7282" s="183"/>
    </row>
    <row r="7283">
      <c r="A7283" s="454"/>
      <c r="B7283" s="927"/>
      <c r="C7283" s="580"/>
      <c r="D7283" s="939"/>
      <c r="E7283" s="940"/>
      <c r="F7283" s="941"/>
      <c r="G7283" s="937" t="str">
        <f t="array" ref="G7283">xlookup(F7283,'Internal Staffing Calculator'!E:E,'Internal Staffing Calculator'!C:C,"")</f>
        <v/>
      </c>
      <c r="H7283" s="932" t="str">
        <f t="array" ref="H7283">if(F7283&lt;&gt;"", iferror(index('Internal Staffing Calculator'!B$8:B23500,match(F7283,'Internal Staffing Calculator'!E$8:E23500,0)), "Not In Budget"),"")</f>
        <v/>
      </c>
      <c r="I7283" s="184"/>
      <c r="J7283" s="184"/>
      <c r="K7283" s="184"/>
      <c r="L7283" s="183"/>
    </row>
    <row r="7284">
      <c r="A7284" s="454"/>
      <c r="B7284" s="927"/>
      <c r="C7284" s="580"/>
      <c r="D7284" s="939"/>
      <c r="E7284" s="940"/>
      <c r="F7284" s="941"/>
      <c r="G7284" s="937" t="str">
        <f t="array" ref="G7284">xlookup(F7284,'Internal Staffing Calculator'!E:E,'Internal Staffing Calculator'!C:C,"")</f>
        <v/>
      </c>
      <c r="H7284" s="932" t="str">
        <f t="array" ref="H7284">if(F7284&lt;&gt;"", iferror(index('Internal Staffing Calculator'!B$8:B23500,match(F7284,'Internal Staffing Calculator'!E$8:E23500,0)), "Not In Budget"),"")</f>
        <v/>
      </c>
      <c r="I7284" s="184"/>
      <c r="J7284" s="184"/>
      <c r="K7284" s="184"/>
      <c r="L7284" s="183"/>
    </row>
    <row r="7285">
      <c r="A7285" s="454"/>
      <c r="B7285" s="927"/>
      <c r="C7285" s="580"/>
      <c r="D7285" s="939"/>
      <c r="E7285" s="940"/>
      <c r="F7285" s="941"/>
      <c r="G7285" s="937" t="str">
        <f t="array" ref="G7285">xlookup(F7285,'Internal Staffing Calculator'!E:E,'Internal Staffing Calculator'!C:C,"")</f>
        <v/>
      </c>
      <c r="H7285" s="932" t="str">
        <f t="array" ref="H7285">if(F7285&lt;&gt;"", iferror(index('Internal Staffing Calculator'!B$8:B23500,match(F7285,'Internal Staffing Calculator'!E$8:E23500,0)), "Not In Budget"),"")</f>
        <v/>
      </c>
      <c r="I7285" s="184"/>
      <c r="J7285" s="184"/>
      <c r="K7285" s="184"/>
      <c r="L7285" s="183"/>
    </row>
    <row r="7286">
      <c r="A7286" s="454"/>
      <c r="B7286" s="927"/>
      <c r="C7286" s="580"/>
      <c r="D7286" s="939"/>
      <c r="E7286" s="940"/>
      <c r="F7286" s="941"/>
      <c r="G7286" s="937" t="str">
        <f t="array" ref="G7286">xlookup(F7286,'Internal Staffing Calculator'!E:E,'Internal Staffing Calculator'!C:C,"")</f>
        <v/>
      </c>
      <c r="H7286" s="932" t="str">
        <f t="array" ref="H7286">if(F7286&lt;&gt;"", iferror(index('Internal Staffing Calculator'!B$8:B23500,match(F7286,'Internal Staffing Calculator'!E$8:E23500,0)), "Not In Budget"),"")</f>
        <v/>
      </c>
      <c r="I7286" s="184"/>
      <c r="J7286" s="184"/>
      <c r="K7286" s="184"/>
      <c r="L7286" s="183"/>
    </row>
    <row r="7287">
      <c r="A7287" s="454"/>
      <c r="B7287" s="927"/>
      <c r="C7287" s="580"/>
      <c r="D7287" s="939"/>
      <c r="E7287" s="940"/>
      <c r="F7287" s="941"/>
      <c r="G7287" s="937" t="str">
        <f t="array" ref="G7287">xlookup(F7287,'Internal Staffing Calculator'!E:E,'Internal Staffing Calculator'!C:C,"")</f>
        <v/>
      </c>
      <c r="H7287" s="932" t="str">
        <f t="array" ref="H7287">if(F7287&lt;&gt;"", iferror(index('Internal Staffing Calculator'!B$8:B23500,match(F7287,'Internal Staffing Calculator'!E$8:E23500,0)), "Not In Budget"),"")</f>
        <v/>
      </c>
      <c r="I7287" s="184"/>
      <c r="J7287" s="184"/>
      <c r="K7287" s="184"/>
      <c r="L7287" s="183"/>
    </row>
    <row r="7288">
      <c r="A7288" s="454"/>
      <c r="B7288" s="927"/>
      <c r="C7288" s="580"/>
      <c r="D7288" s="939"/>
      <c r="E7288" s="940"/>
      <c r="F7288" s="941"/>
      <c r="G7288" s="937" t="str">
        <f t="array" ref="G7288">xlookup(F7288,'Internal Staffing Calculator'!E:E,'Internal Staffing Calculator'!C:C,"")</f>
        <v/>
      </c>
      <c r="H7288" s="932" t="str">
        <f t="array" ref="H7288">if(F7288&lt;&gt;"", iferror(index('Internal Staffing Calculator'!B$8:B23500,match(F7288,'Internal Staffing Calculator'!E$8:E23500,0)), "Not In Budget"),"")</f>
        <v/>
      </c>
      <c r="I7288" s="184"/>
      <c r="J7288" s="184"/>
      <c r="K7288" s="184"/>
      <c r="L7288" s="183"/>
    </row>
    <row r="7289">
      <c r="A7289" s="454"/>
      <c r="B7289" s="927"/>
      <c r="C7289" s="580"/>
      <c r="D7289" s="939"/>
      <c r="E7289" s="940"/>
      <c r="F7289" s="941"/>
      <c r="G7289" s="937" t="str">
        <f t="array" ref="G7289">xlookup(F7289,'Internal Staffing Calculator'!E:E,'Internal Staffing Calculator'!C:C,"")</f>
        <v/>
      </c>
      <c r="H7289" s="932" t="str">
        <f t="array" ref="H7289">if(F7289&lt;&gt;"", iferror(index('Internal Staffing Calculator'!B$8:B23500,match(F7289,'Internal Staffing Calculator'!E$8:E23500,0)), "Not In Budget"),"")</f>
        <v/>
      </c>
      <c r="I7289" s="184"/>
      <c r="J7289" s="184"/>
      <c r="K7289" s="184"/>
      <c r="L7289" s="183"/>
    </row>
    <row r="7290">
      <c r="A7290" s="454"/>
      <c r="B7290" s="927"/>
      <c r="C7290" s="580"/>
      <c r="D7290" s="939"/>
      <c r="E7290" s="940"/>
      <c r="F7290" s="941"/>
      <c r="G7290" s="937" t="str">
        <f t="array" ref="G7290">xlookup(F7290,'Internal Staffing Calculator'!E:E,'Internal Staffing Calculator'!C:C,"")</f>
        <v/>
      </c>
      <c r="H7290" s="932" t="str">
        <f t="array" ref="H7290">if(F7290&lt;&gt;"", iferror(index('Internal Staffing Calculator'!B$8:B23500,match(F7290,'Internal Staffing Calculator'!E$8:E23500,0)), "Not In Budget"),"")</f>
        <v/>
      </c>
      <c r="I7290" s="184"/>
      <c r="J7290" s="184"/>
      <c r="K7290" s="184"/>
      <c r="L7290" s="183"/>
    </row>
    <row r="7291">
      <c r="A7291" s="454"/>
      <c r="B7291" s="927"/>
      <c r="C7291" s="580"/>
      <c r="D7291" s="939"/>
      <c r="E7291" s="940"/>
      <c r="F7291" s="941"/>
      <c r="G7291" s="937" t="str">
        <f t="array" ref="G7291">xlookup(F7291,'Internal Staffing Calculator'!E:E,'Internal Staffing Calculator'!C:C,"")</f>
        <v/>
      </c>
      <c r="H7291" s="932" t="str">
        <f t="array" ref="H7291">if(F7291&lt;&gt;"", iferror(index('Internal Staffing Calculator'!B$8:B23500,match(F7291,'Internal Staffing Calculator'!E$8:E23500,0)), "Not In Budget"),"")</f>
        <v/>
      </c>
      <c r="I7291" s="184"/>
      <c r="J7291" s="184"/>
      <c r="K7291" s="184"/>
      <c r="L7291" s="183"/>
    </row>
    <row r="7292">
      <c r="A7292" s="454"/>
      <c r="B7292" s="927"/>
      <c r="C7292" s="580"/>
      <c r="D7292" s="939"/>
      <c r="E7292" s="940"/>
      <c r="F7292" s="941"/>
      <c r="G7292" s="937" t="str">
        <f t="array" ref="G7292">xlookup(F7292,'Internal Staffing Calculator'!E:E,'Internal Staffing Calculator'!C:C,"")</f>
        <v/>
      </c>
      <c r="H7292" s="932" t="str">
        <f t="array" ref="H7292">if(F7292&lt;&gt;"", iferror(index('Internal Staffing Calculator'!B$8:B23500,match(F7292,'Internal Staffing Calculator'!E$8:E23500,0)), "Not In Budget"),"")</f>
        <v/>
      </c>
      <c r="I7292" s="184"/>
      <c r="J7292" s="184"/>
      <c r="K7292" s="184"/>
      <c r="L7292" s="183"/>
    </row>
    <row r="7293">
      <c r="A7293" s="454"/>
      <c r="B7293" s="927"/>
      <c r="C7293" s="580"/>
      <c r="D7293" s="939"/>
      <c r="E7293" s="940"/>
      <c r="F7293" s="941"/>
      <c r="G7293" s="937" t="str">
        <f t="array" ref="G7293">xlookup(F7293,'Internal Staffing Calculator'!E:E,'Internal Staffing Calculator'!C:C,"")</f>
        <v/>
      </c>
      <c r="H7293" s="932" t="str">
        <f t="array" ref="H7293">if(F7293&lt;&gt;"", iferror(index('Internal Staffing Calculator'!B$8:B23500,match(F7293,'Internal Staffing Calculator'!E$8:E23500,0)), "Not In Budget"),"")</f>
        <v/>
      </c>
      <c r="I7293" s="184"/>
      <c r="J7293" s="184"/>
      <c r="K7293" s="184"/>
      <c r="L7293" s="183"/>
    </row>
    <row r="7294">
      <c r="A7294" s="454"/>
      <c r="B7294" s="927"/>
      <c r="C7294" s="580"/>
      <c r="D7294" s="939"/>
      <c r="E7294" s="940"/>
      <c r="F7294" s="941"/>
      <c r="G7294" s="937" t="str">
        <f t="array" ref="G7294">xlookup(F7294,'Internal Staffing Calculator'!E:E,'Internal Staffing Calculator'!C:C,"")</f>
        <v/>
      </c>
      <c r="H7294" s="932" t="str">
        <f t="array" ref="H7294">if(F7294&lt;&gt;"", iferror(index('Internal Staffing Calculator'!B$8:B23500,match(F7294,'Internal Staffing Calculator'!E$8:E23500,0)), "Not In Budget"),"")</f>
        <v/>
      </c>
      <c r="I7294" s="184"/>
      <c r="J7294" s="184"/>
      <c r="K7294" s="184"/>
      <c r="L7294" s="183"/>
    </row>
    <row r="7295">
      <c r="A7295" s="454"/>
      <c r="B7295" s="927"/>
      <c r="C7295" s="580"/>
      <c r="D7295" s="939"/>
      <c r="E7295" s="940"/>
      <c r="F7295" s="941"/>
      <c r="G7295" s="937" t="str">
        <f t="array" ref="G7295">xlookup(F7295,'Internal Staffing Calculator'!E:E,'Internal Staffing Calculator'!C:C,"")</f>
        <v/>
      </c>
      <c r="H7295" s="932" t="str">
        <f t="array" ref="H7295">if(F7295&lt;&gt;"", iferror(index('Internal Staffing Calculator'!B$8:B23500,match(F7295,'Internal Staffing Calculator'!E$8:E23500,0)), "Not In Budget"),"")</f>
        <v/>
      </c>
      <c r="I7295" s="184"/>
      <c r="J7295" s="184"/>
      <c r="K7295" s="184"/>
      <c r="L7295" s="183"/>
    </row>
    <row r="7296">
      <c r="A7296" s="454"/>
      <c r="B7296" s="927"/>
      <c r="C7296" s="580"/>
      <c r="D7296" s="939"/>
      <c r="E7296" s="940"/>
      <c r="F7296" s="941"/>
      <c r="G7296" s="937" t="str">
        <f t="array" ref="G7296">xlookup(F7296,'Internal Staffing Calculator'!E:E,'Internal Staffing Calculator'!C:C,"")</f>
        <v/>
      </c>
      <c r="H7296" s="932" t="str">
        <f t="array" ref="H7296">if(F7296&lt;&gt;"", iferror(index('Internal Staffing Calculator'!B$8:B23500,match(F7296,'Internal Staffing Calculator'!E$8:E23500,0)), "Not In Budget"),"")</f>
        <v/>
      </c>
      <c r="I7296" s="184"/>
      <c r="J7296" s="184"/>
      <c r="K7296" s="184"/>
      <c r="L7296" s="183"/>
    </row>
    <row r="7297">
      <c r="A7297" s="454"/>
      <c r="B7297" s="927"/>
      <c r="C7297" s="580"/>
      <c r="D7297" s="939"/>
      <c r="E7297" s="940"/>
      <c r="F7297" s="941"/>
      <c r="G7297" s="937" t="str">
        <f t="array" ref="G7297">xlookup(F7297,'Internal Staffing Calculator'!E:E,'Internal Staffing Calculator'!C:C,"")</f>
        <v/>
      </c>
      <c r="H7297" s="932" t="str">
        <f t="array" ref="H7297">if(F7297&lt;&gt;"", iferror(index('Internal Staffing Calculator'!B$8:B23500,match(F7297,'Internal Staffing Calculator'!E$8:E23500,0)), "Not In Budget"),"")</f>
        <v/>
      </c>
      <c r="I7297" s="184"/>
      <c r="J7297" s="184"/>
      <c r="K7297" s="184"/>
      <c r="L7297" s="183"/>
    </row>
    <row r="7298">
      <c r="A7298" s="454"/>
      <c r="B7298" s="927"/>
      <c r="C7298" s="580"/>
      <c r="D7298" s="939"/>
      <c r="E7298" s="940"/>
      <c r="F7298" s="941"/>
      <c r="G7298" s="937" t="str">
        <f t="array" ref="G7298">xlookup(F7298,'Internal Staffing Calculator'!E:E,'Internal Staffing Calculator'!C:C,"")</f>
        <v/>
      </c>
      <c r="H7298" s="932" t="str">
        <f t="array" ref="H7298">if(F7298&lt;&gt;"", iferror(index('Internal Staffing Calculator'!B$8:B23500,match(F7298,'Internal Staffing Calculator'!E$8:E23500,0)), "Not In Budget"),"")</f>
        <v/>
      </c>
      <c r="I7298" s="184"/>
      <c r="J7298" s="184"/>
      <c r="K7298" s="184"/>
      <c r="L7298" s="183"/>
    </row>
    <row r="7299">
      <c r="A7299" s="454"/>
      <c r="B7299" s="927"/>
      <c r="C7299" s="580"/>
      <c r="D7299" s="939"/>
      <c r="E7299" s="940"/>
      <c r="F7299" s="941"/>
      <c r="G7299" s="937" t="str">
        <f t="array" ref="G7299">xlookup(F7299,'Internal Staffing Calculator'!E:E,'Internal Staffing Calculator'!C:C,"")</f>
        <v/>
      </c>
      <c r="H7299" s="932" t="str">
        <f t="array" ref="H7299">if(F7299&lt;&gt;"", iferror(index('Internal Staffing Calculator'!B$8:B23500,match(F7299,'Internal Staffing Calculator'!E$8:E23500,0)), "Not In Budget"),"")</f>
        <v/>
      </c>
      <c r="I7299" s="184"/>
      <c r="J7299" s="184"/>
      <c r="K7299" s="184"/>
      <c r="L7299" s="183"/>
    </row>
    <row r="7300">
      <c r="A7300" s="454"/>
      <c r="B7300" s="927"/>
      <c r="C7300" s="580"/>
      <c r="D7300" s="939"/>
      <c r="E7300" s="940"/>
      <c r="F7300" s="941"/>
      <c r="G7300" s="937" t="str">
        <f t="array" ref="G7300">xlookup(F7300,'Internal Staffing Calculator'!E:E,'Internal Staffing Calculator'!C:C,"")</f>
        <v/>
      </c>
      <c r="H7300" s="932" t="str">
        <f t="array" ref="H7300">if(F7300&lt;&gt;"", iferror(index('Internal Staffing Calculator'!B$8:B23500,match(F7300,'Internal Staffing Calculator'!E$8:E23500,0)), "Not In Budget"),"")</f>
        <v/>
      </c>
      <c r="I7300" s="184"/>
      <c r="J7300" s="184"/>
      <c r="K7300" s="184"/>
      <c r="L7300" s="183"/>
    </row>
    <row r="7301">
      <c r="A7301" s="454"/>
      <c r="B7301" s="927"/>
      <c r="C7301" s="580"/>
      <c r="D7301" s="939"/>
      <c r="E7301" s="940"/>
      <c r="F7301" s="941"/>
      <c r="G7301" s="937" t="str">
        <f t="array" ref="G7301">xlookup(F7301,'Internal Staffing Calculator'!E:E,'Internal Staffing Calculator'!C:C,"")</f>
        <v/>
      </c>
      <c r="H7301" s="932" t="str">
        <f t="array" ref="H7301">if(F7301&lt;&gt;"", iferror(index('Internal Staffing Calculator'!B$8:B23500,match(F7301,'Internal Staffing Calculator'!E$8:E23500,0)), "Not In Budget"),"")</f>
        <v/>
      </c>
      <c r="I7301" s="184"/>
      <c r="J7301" s="184"/>
      <c r="K7301" s="184"/>
      <c r="L7301" s="183"/>
    </row>
    <row r="7302">
      <c r="A7302" s="454"/>
      <c r="B7302" s="927"/>
      <c r="C7302" s="580"/>
      <c r="D7302" s="939"/>
      <c r="E7302" s="940"/>
      <c r="F7302" s="941"/>
      <c r="G7302" s="937" t="str">
        <f t="array" ref="G7302">xlookup(F7302,'Internal Staffing Calculator'!E:E,'Internal Staffing Calculator'!C:C,"")</f>
        <v/>
      </c>
      <c r="H7302" s="932" t="str">
        <f t="array" ref="H7302">if(F7302&lt;&gt;"", iferror(index('Internal Staffing Calculator'!B$8:B23500,match(F7302,'Internal Staffing Calculator'!E$8:E23500,0)), "Not In Budget"),"")</f>
        <v/>
      </c>
      <c r="I7302" s="184"/>
      <c r="J7302" s="184"/>
      <c r="K7302" s="184"/>
      <c r="L7302" s="183"/>
    </row>
    <row r="7303">
      <c r="A7303" s="454"/>
      <c r="B7303" s="927"/>
      <c r="C7303" s="580"/>
      <c r="D7303" s="939"/>
      <c r="E7303" s="940"/>
      <c r="F7303" s="941"/>
      <c r="G7303" s="937" t="str">
        <f t="array" ref="G7303">xlookup(F7303,'Internal Staffing Calculator'!E:E,'Internal Staffing Calculator'!C:C,"")</f>
        <v/>
      </c>
      <c r="H7303" s="932" t="str">
        <f t="array" ref="H7303">if(F7303&lt;&gt;"", iferror(index('Internal Staffing Calculator'!B$8:B23500,match(F7303,'Internal Staffing Calculator'!E$8:E23500,0)), "Not In Budget"),"")</f>
        <v/>
      </c>
      <c r="I7303" s="184"/>
      <c r="J7303" s="184"/>
      <c r="K7303" s="184"/>
      <c r="L7303" s="183"/>
    </row>
    <row r="7304">
      <c r="A7304" s="454"/>
      <c r="B7304" s="927"/>
      <c r="C7304" s="580"/>
      <c r="D7304" s="939"/>
      <c r="E7304" s="940"/>
      <c r="F7304" s="941"/>
      <c r="G7304" s="937" t="str">
        <f t="array" ref="G7304">xlookup(F7304,'Internal Staffing Calculator'!E:E,'Internal Staffing Calculator'!C:C,"")</f>
        <v/>
      </c>
      <c r="H7304" s="932" t="str">
        <f t="array" ref="H7304">if(F7304&lt;&gt;"", iferror(index('Internal Staffing Calculator'!B$8:B23500,match(F7304,'Internal Staffing Calculator'!E$8:E23500,0)), "Not In Budget"),"")</f>
        <v/>
      </c>
      <c r="I7304" s="184"/>
      <c r="J7304" s="184"/>
      <c r="K7304" s="184"/>
      <c r="L7304" s="183"/>
    </row>
    <row r="7305">
      <c r="A7305" s="454"/>
      <c r="B7305" s="927"/>
      <c r="C7305" s="580"/>
      <c r="D7305" s="939"/>
      <c r="E7305" s="940"/>
      <c r="F7305" s="941"/>
      <c r="G7305" s="937" t="str">
        <f t="array" ref="G7305">xlookup(F7305,'Internal Staffing Calculator'!E:E,'Internal Staffing Calculator'!C:C,"")</f>
        <v/>
      </c>
      <c r="H7305" s="932" t="str">
        <f t="array" ref="H7305">if(F7305&lt;&gt;"", iferror(index('Internal Staffing Calculator'!B$8:B23500,match(F7305,'Internal Staffing Calculator'!E$8:E23500,0)), "Not In Budget"),"")</f>
        <v/>
      </c>
      <c r="I7305" s="184"/>
      <c r="J7305" s="184"/>
      <c r="K7305" s="184"/>
      <c r="L7305" s="183"/>
    </row>
    <row r="7306">
      <c r="A7306" s="454"/>
      <c r="B7306" s="927"/>
      <c r="C7306" s="580"/>
      <c r="D7306" s="939"/>
      <c r="E7306" s="940"/>
      <c r="F7306" s="941"/>
      <c r="G7306" s="937" t="str">
        <f t="array" ref="G7306">xlookup(F7306,'Internal Staffing Calculator'!E:E,'Internal Staffing Calculator'!C:C,"")</f>
        <v/>
      </c>
      <c r="H7306" s="932" t="str">
        <f t="array" ref="H7306">if(F7306&lt;&gt;"", iferror(index('Internal Staffing Calculator'!B$8:B23500,match(F7306,'Internal Staffing Calculator'!E$8:E23500,0)), "Not In Budget"),"")</f>
        <v/>
      </c>
      <c r="I7306" s="184"/>
      <c r="J7306" s="184"/>
      <c r="K7306" s="184"/>
      <c r="L7306" s="183"/>
    </row>
    <row r="7307">
      <c r="A7307" s="454"/>
      <c r="B7307" s="927"/>
      <c r="C7307" s="580"/>
      <c r="D7307" s="939"/>
      <c r="E7307" s="940"/>
      <c r="F7307" s="941"/>
      <c r="G7307" s="937" t="str">
        <f t="array" ref="G7307">xlookup(F7307,'Internal Staffing Calculator'!E:E,'Internal Staffing Calculator'!C:C,"")</f>
        <v/>
      </c>
      <c r="H7307" s="932" t="str">
        <f t="array" ref="H7307">if(F7307&lt;&gt;"", iferror(index('Internal Staffing Calculator'!B$8:B23500,match(F7307,'Internal Staffing Calculator'!E$8:E23500,0)), "Not In Budget"),"")</f>
        <v/>
      </c>
      <c r="I7307" s="184"/>
      <c r="J7307" s="184"/>
      <c r="K7307" s="184"/>
      <c r="L7307" s="183"/>
    </row>
    <row r="7308">
      <c r="A7308" s="454"/>
      <c r="B7308" s="927"/>
      <c r="C7308" s="580"/>
      <c r="D7308" s="939"/>
      <c r="E7308" s="940"/>
      <c r="F7308" s="941"/>
      <c r="G7308" s="937" t="str">
        <f t="array" ref="G7308">xlookup(F7308,'Internal Staffing Calculator'!E:E,'Internal Staffing Calculator'!C:C,"")</f>
        <v/>
      </c>
      <c r="H7308" s="932" t="str">
        <f t="array" ref="H7308">if(F7308&lt;&gt;"", iferror(index('Internal Staffing Calculator'!B$8:B23500,match(F7308,'Internal Staffing Calculator'!E$8:E23500,0)), "Not In Budget"),"")</f>
        <v/>
      </c>
      <c r="I7308" s="184"/>
      <c r="J7308" s="184"/>
      <c r="K7308" s="184"/>
      <c r="L7308" s="183"/>
    </row>
    <row r="7309">
      <c r="A7309" s="454"/>
      <c r="B7309" s="927"/>
      <c r="C7309" s="580"/>
      <c r="D7309" s="939"/>
      <c r="E7309" s="940"/>
      <c r="F7309" s="941"/>
      <c r="G7309" s="937" t="str">
        <f t="array" ref="G7309">xlookup(F7309,'Internal Staffing Calculator'!E:E,'Internal Staffing Calculator'!C:C,"")</f>
        <v/>
      </c>
      <c r="H7309" s="932" t="str">
        <f t="array" ref="H7309">if(F7309&lt;&gt;"", iferror(index('Internal Staffing Calculator'!B$8:B23500,match(F7309,'Internal Staffing Calculator'!E$8:E23500,0)), "Not In Budget"),"")</f>
        <v/>
      </c>
      <c r="I7309" s="184"/>
      <c r="J7309" s="184"/>
      <c r="K7309" s="184"/>
      <c r="L7309" s="183"/>
    </row>
    <row r="7310">
      <c r="A7310" s="454"/>
      <c r="B7310" s="927"/>
      <c r="C7310" s="580"/>
      <c r="D7310" s="939"/>
      <c r="E7310" s="940"/>
      <c r="F7310" s="941"/>
      <c r="G7310" s="937" t="str">
        <f t="array" ref="G7310">xlookup(F7310,'Internal Staffing Calculator'!E:E,'Internal Staffing Calculator'!C:C,"")</f>
        <v/>
      </c>
      <c r="H7310" s="932" t="str">
        <f t="array" ref="H7310">if(F7310&lt;&gt;"", iferror(index('Internal Staffing Calculator'!B$8:B23500,match(F7310,'Internal Staffing Calculator'!E$8:E23500,0)), "Not In Budget"),"")</f>
        <v/>
      </c>
      <c r="I7310" s="184"/>
      <c r="J7310" s="184"/>
      <c r="K7310" s="184"/>
      <c r="L7310" s="183"/>
    </row>
    <row r="7311">
      <c r="A7311" s="454"/>
      <c r="B7311" s="927"/>
      <c r="C7311" s="580"/>
      <c r="D7311" s="939"/>
      <c r="E7311" s="940"/>
      <c r="F7311" s="941"/>
      <c r="G7311" s="937" t="str">
        <f t="array" ref="G7311">xlookup(F7311,'Internal Staffing Calculator'!E:E,'Internal Staffing Calculator'!C:C,"")</f>
        <v/>
      </c>
      <c r="H7311" s="932" t="str">
        <f t="array" ref="H7311">if(F7311&lt;&gt;"", iferror(index('Internal Staffing Calculator'!B$8:B23500,match(F7311,'Internal Staffing Calculator'!E$8:E23500,0)), "Not In Budget"),"")</f>
        <v/>
      </c>
      <c r="I7311" s="184"/>
      <c r="J7311" s="184"/>
      <c r="K7311" s="184"/>
      <c r="L7311" s="183"/>
    </row>
    <row r="7312">
      <c r="A7312" s="454"/>
      <c r="B7312" s="927"/>
      <c r="C7312" s="580"/>
      <c r="D7312" s="939"/>
      <c r="E7312" s="940"/>
      <c r="F7312" s="941"/>
      <c r="G7312" s="937" t="str">
        <f t="array" ref="G7312">xlookup(F7312,'Internal Staffing Calculator'!E:E,'Internal Staffing Calculator'!C:C,"")</f>
        <v/>
      </c>
      <c r="H7312" s="932" t="str">
        <f t="array" ref="H7312">if(F7312&lt;&gt;"", iferror(index('Internal Staffing Calculator'!B$8:B23500,match(F7312,'Internal Staffing Calculator'!E$8:E23500,0)), "Not In Budget"),"")</f>
        <v/>
      </c>
      <c r="I7312" s="184"/>
      <c r="J7312" s="184"/>
      <c r="K7312" s="184"/>
      <c r="L7312" s="183"/>
    </row>
    <row r="7313">
      <c r="A7313" s="454"/>
      <c r="B7313" s="927"/>
      <c r="C7313" s="580"/>
      <c r="D7313" s="939"/>
      <c r="E7313" s="940"/>
      <c r="F7313" s="941"/>
      <c r="G7313" s="937" t="str">
        <f t="array" ref="G7313">xlookup(F7313,'Internal Staffing Calculator'!E:E,'Internal Staffing Calculator'!C:C,"")</f>
        <v/>
      </c>
      <c r="H7313" s="932" t="str">
        <f t="array" ref="H7313">if(F7313&lt;&gt;"", iferror(index('Internal Staffing Calculator'!B$8:B23500,match(F7313,'Internal Staffing Calculator'!E$8:E23500,0)), "Not In Budget"),"")</f>
        <v/>
      </c>
      <c r="I7313" s="184"/>
      <c r="J7313" s="184"/>
      <c r="K7313" s="184"/>
      <c r="L7313" s="183"/>
    </row>
    <row r="7314">
      <c r="A7314" s="454"/>
      <c r="B7314" s="927"/>
      <c r="C7314" s="580"/>
      <c r="D7314" s="939"/>
      <c r="E7314" s="940"/>
      <c r="F7314" s="941"/>
      <c r="G7314" s="937" t="str">
        <f t="array" ref="G7314">xlookup(F7314,'Internal Staffing Calculator'!E:E,'Internal Staffing Calculator'!C:C,"")</f>
        <v/>
      </c>
      <c r="H7314" s="932" t="str">
        <f t="array" ref="H7314">if(F7314&lt;&gt;"", iferror(index('Internal Staffing Calculator'!B$8:B23500,match(F7314,'Internal Staffing Calculator'!E$8:E23500,0)), "Not In Budget"),"")</f>
        <v/>
      </c>
      <c r="I7314" s="184"/>
      <c r="J7314" s="184"/>
      <c r="K7314" s="184"/>
      <c r="L7314" s="183"/>
    </row>
    <row r="7315">
      <c r="A7315" s="454"/>
      <c r="B7315" s="927"/>
      <c r="C7315" s="580"/>
      <c r="D7315" s="939"/>
      <c r="E7315" s="940"/>
      <c r="F7315" s="941"/>
      <c r="G7315" s="937" t="str">
        <f t="array" ref="G7315">xlookup(F7315,'Internal Staffing Calculator'!E:E,'Internal Staffing Calculator'!C:C,"")</f>
        <v/>
      </c>
      <c r="H7315" s="932" t="str">
        <f t="array" ref="H7315">if(F7315&lt;&gt;"", iferror(index('Internal Staffing Calculator'!B$8:B23500,match(F7315,'Internal Staffing Calculator'!E$8:E23500,0)), "Not In Budget"),"")</f>
        <v/>
      </c>
      <c r="I7315" s="184"/>
      <c r="J7315" s="184"/>
      <c r="K7315" s="184"/>
      <c r="L7315" s="183"/>
    </row>
    <row r="7316">
      <c r="A7316" s="454"/>
      <c r="B7316" s="927"/>
      <c r="C7316" s="580"/>
      <c r="D7316" s="939"/>
      <c r="E7316" s="940"/>
      <c r="F7316" s="941"/>
      <c r="G7316" s="937" t="str">
        <f t="array" ref="G7316">xlookup(F7316,'Internal Staffing Calculator'!E:E,'Internal Staffing Calculator'!C:C,"")</f>
        <v/>
      </c>
      <c r="H7316" s="932" t="str">
        <f t="array" ref="H7316">if(F7316&lt;&gt;"", iferror(index('Internal Staffing Calculator'!B$8:B23500,match(F7316,'Internal Staffing Calculator'!E$8:E23500,0)), "Not In Budget"),"")</f>
        <v/>
      </c>
      <c r="I7316" s="184"/>
      <c r="J7316" s="184"/>
      <c r="K7316" s="184"/>
      <c r="L7316" s="183"/>
    </row>
    <row r="7317">
      <c r="A7317" s="454"/>
      <c r="B7317" s="927"/>
      <c r="C7317" s="580"/>
      <c r="D7317" s="939"/>
      <c r="E7317" s="940"/>
      <c r="F7317" s="941"/>
      <c r="G7317" s="937" t="str">
        <f t="array" ref="G7317">xlookup(F7317,'Internal Staffing Calculator'!E:E,'Internal Staffing Calculator'!C:C,"")</f>
        <v/>
      </c>
      <c r="H7317" s="932" t="str">
        <f t="array" ref="H7317">if(F7317&lt;&gt;"", iferror(index('Internal Staffing Calculator'!B$8:B23500,match(F7317,'Internal Staffing Calculator'!E$8:E23500,0)), "Not In Budget"),"")</f>
        <v/>
      </c>
      <c r="I7317" s="184"/>
      <c r="J7317" s="184"/>
      <c r="K7317" s="184"/>
      <c r="L7317" s="183"/>
    </row>
    <row r="7318">
      <c r="A7318" s="454"/>
      <c r="B7318" s="927"/>
      <c r="C7318" s="580"/>
      <c r="D7318" s="939"/>
      <c r="E7318" s="940"/>
      <c r="F7318" s="941"/>
      <c r="G7318" s="937" t="str">
        <f t="array" ref="G7318">xlookup(F7318,'Internal Staffing Calculator'!E:E,'Internal Staffing Calculator'!C:C,"")</f>
        <v/>
      </c>
      <c r="H7318" s="932" t="str">
        <f t="array" ref="H7318">if(F7318&lt;&gt;"", iferror(index('Internal Staffing Calculator'!B$8:B23500,match(F7318,'Internal Staffing Calculator'!E$8:E23500,0)), "Not In Budget"),"")</f>
        <v/>
      </c>
      <c r="I7318" s="184"/>
      <c r="J7318" s="184"/>
      <c r="K7318" s="184"/>
      <c r="L7318" s="183"/>
    </row>
    <row r="7319">
      <c r="A7319" s="454"/>
      <c r="B7319" s="927"/>
      <c r="C7319" s="580"/>
      <c r="D7319" s="939"/>
      <c r="E7319" s="940"/>
      <c r="F7319" s="941"/>
      <c r="G7319" s="937" t="str">
        <f t="array" ref="G7319">xlookup(F7319,'Internal Staffing Calculator'!E:E,'Internal Staffing Calculator'!C:C,"")</f>
        <v/>
      </c>
      <c r="H7319" s="932" t="str">
        <f t="array" ref="H7319">if(F7319&lt;&gt;"", iferror(index('Internal Staffing Calculator'!B$8:B23500,match(F7319,'Internal Staffing Calculator'!E$8:E23500,0)), "Not In Budget"),"")</f>
        <v/>
      </c>
      <c r="I7319" s="184"/>
      <c r="J7319" s="184"/>
      <c r="K7319" s="184"/>
      <c r="L7319" s="183"/>
    </row>
    <row r="7320">
      <c r="A7320" s="454"/>
      <c r="B7320" s="927"/>
      <c r="C7320" s="580"/>
      <c r="D7320" s="939"/>
      <c r="E7320" s="940"/>
      <c r="F7320" s="941"/>
      <c r="G7320" s="937" t="str">
        <f t="array" ref="G7320">xlookup(F7320,'Internal Staffing Calculator'!E:E,'Internal Staffing Calculator'!C:C,"")</f>
        <v/>
      </c>
      <c r="H7320" s="932" t="str">
        <f t="array" ref="H7320">if(F7320&lt;&gt;"", iferror(index('Internal Staffing Calculator'!B$8:B23500,match(F7320,'Internal Staffing Calculator'!E$8:E23500,0)), "Not In Budget"),"")</f>
        <v/>
      </c>
      <c r="I7320" s="184"/>
      <c r="J7320" s="184"/>
      <c r="K7320" s="184"/>
      <c r="L7320" s="183"/>
    </row>
    <row r="7321">
      <c r="A7321" s="454"/>
      <c r="B7321" s="927"/>
      <c r="C7321" s="580"/>
      <c r="D7321" s="939"/>
      <c r="E7321" s="940"/>
      <c r="F7321" s="941"/>
      <c r="G7321" s="937" t="str">
        <f t="array" ref="G7321">xlookup(F7321,'Internal Staffing Calculator'!E:E,'Internal Staffing Calculator'!C:C,"")</f>
        <v/>
      </c>
      <c r="H7321" s="932" t="str">
        <f t="array" ref="H7321">if(F7321&lt;&gt;"", iferror(index('Internal Staffing Calculator'!B$8:B23500,match(F7321,'Internal Staffing Calculator'!E$8:E23500,0)), "Not In Budget"),"")</f>
        <v/>
      </c>
      <c r="I7321" s="184"/>
      <c r="J7321" s="184"/>
      <c r="K7321" s="184"/>
      <c r="L7321" s="183"/>
    </row>
    <row r="7322">
      <c r="A7322" s="454"/>
      <c r="B7322" s="927"/>
      <c r="C7322" s="580"/>
      <c r="D7322" s="939"/>
      <c r="E7322" s="940"/>
      <c r="F7322" s="941"/>
      <c r="G7322" s="937" t="str">
        <f t="array" ref="G7322">xlookup(F7322,'Internal Staffing Calculator'!E:E,'Internal Staffing Calculator'!C:C,"")</f>
        <v/>
      </c>
      <c r="H7322" s="932" t="str">
        <f t="array" ref="H7322">if(F7322&lt;&gt;"", iferror(index('Internal Staffing Calculator'!B$8:B23500,match(F7322,'Internal Staffing Calculator'!E$8:E23500,0)), "Not In Budget"),"")</f>
        <v/>
      </c>
      <c r="I7322" s="184"/>
      <c r="J7322" s="184"/>
      <c r="K7322" s="184"/>
      <c r="L7322" s="183"/>
    </row>
    <row r="7323">
      <c r="A7323" s="454"/>
      <c r="B7323" s="927"/>
      <c r="C7323" s="580"/>
      <c r="D7323" s="939"/>
      <c r="E7323" s="940"/>
      <c r="F7323" s="941"/>
      <c r="G7323" s="937" t="str">
        <f t="array" ref="G7323">xlookup(F7323,'Internal Staffing Calculator'!E:E,'Internal Staffing Calculator'!C:C,"")</f>
        <v/>
      </c>
      <c r="H7323" s="932" t="str">
        <f t="array" ref="H7323">if(F7323&lt;&gt;"", iferror(index('Internal Staffing Calculator'!B$8:B23500,match(F7323,'Internal Staffing Calculator'!E$8:E23500,0)), "Not In Budget"),"")</f>
        <v/>
      </c>
      <c r="I7323" s="184"/>
      <c r="J7323" s="184"/>
      <c r="K7323" s="184"/>
      <c r="L7323" s="183"/>
    </row>
    <row r="7324">
      <c r="A7324" s="454"/>
      <c r="B7324" s="927"/>
      <c r="C7324" s="580"/>
      <c r="D7324" s="939"/>
      <c r="E7324" s="940"/>
      <c r="F7324" s="941"/>
      <c r="G7324" s="937" t="str">
        <f t="array" ref="G7324">xlookup(F7324,'Internal Staffing Calculator'!E:E,'Internal Staffing Calculator'!C:C,"")</f>
        <v/>
      </c>
      <c r="H7324" s="932" t="str">
        <f t="array" ref="H7324">if(F7324&lt;&gt;"", iferror(index('Internal Staffing Calculator'!B$8:B23500,match(F7324,'Internal Staffing Calculator'!E$8:E23500,0)), "Not In Budget"),"")</f>
        <v/>
      </c>
      <c r="I7324" s="184"/>
      <c r="J7324" s="184"/>
      <c r="K7324" s="184"/>
      <c r="L7324" s="183"/>
    </row>
    <row r="7325">
      <c r="A7325" s="454"/>
      <c r="B7325" s="927"/>
      <c r="C7325" s="580"/>
      <c r="D7325" s="939"/>
      <c r="E7325" s="940"/>
      <c r="F7325" s="941"/>
      <c r="G7325" s="937" t="str">
        <f t="array" ref="G7325">xlookup(F7325,'Internal Staffing Calculator'!E:E,'Internal Staffing Calculator'!C:C,"")</f>
        <v/>
      </c>
      <c r="H7325" s="932" t="str">
        <f t="array" ref="H7325">if(F7325&lt;&gt;"", iferror(index('Internal Staffing Calculator'!B$8:B23500,match(F7325,'Internal Staffing Calculator'!E$8:E23500,0)), "Not In Budget"),"")</f>
        <v/>
      </c>
      <c r="I7325" s="184"/>
      <c r="J7325" s="184"/>
      <c r="K7325" s="184"/>
      <c r="L7325" s="183"/>
    </row>
    <row r="7326">
      <c r="A7326" s="454"/>
      <c r="B7326" s="927"/>
      <c r="C7326" s="580"/>
      <c r="D7326" s="939"/>
      <c r="E7326" s="940"/>
      <c r="F7326" s="941"/>
      <c r="G7326" s="937" t="str">
        <f t="array" ref="G7326">xlookup(F7326,'Internal Staffing Calculator'!E:E,'Internal Staffing Calculator'!C:C,"")</f>
        <v/>
      </c>
      <c r="H7326" s="932" t="str">
        <f t="array" ref="H7326">if(F7326&lt;&gt;"", iferror(index('Internal Staffing Calculator'!B$8:B23500,match(F7326,'Internal Staffing Calculator'!E$8:E23500,0)), "Not In Budget"),"")</f>
        <v/>
      </c>
      <c r="I7326" s="184"/>
      <c r="J7326" s="184"/>
      <c r="K7326" s="184"/>
      <c r="L7326" s="183"/>
    </row>
    <row r="7327">
      <c r="A7327" s="454"/>
      <c r="B7327" s="927"/>
      <c r="C7327" s="580"/>
      <c r="D7327" s="939"/>
      <c r="E7327" s="940"/>
      <c r="F7327" s="941"/>
      <c r="G7327" s="937" t="str">
        <f t="array" ref="G7327">xlookup(F7327,'Internal Staffing Calculator'!E:E,'Internal Staffing Calculator'!C:C,"")</f>
        <v/>
      </c>
      <c r="H7327" s="932" t="str">
        <f t="array" ref="H7327">if(F7327&lt;&gt;"", iferror(index('Internal Staffing Calculator'!B$8:B23500,match(F7327,'Internal Staffing Calculator'!E$8:E23500,0)), "Not In Budget"),"")</f>
        <v/>
      </c>
      <c r="I7327" s="184"/>
      <c r="J7327" s="184"/>
      <c r="K7327" s="184"/>
      <c r="L7327" s="183"/>
    </row>
    <row r="7328">
      <c r="A7328" s="454"/>
      <c r="B7328" s="927"/>
      <c r="C7328" s="580"/>
      <c r="D7328" s="939"/>
      <c r="E7328" s="940"/>
      <c r="F7328" s="941"/>
      <c r="G7328" s="937" t="str">
        <f t="array" ref="G7328">xlookup(F7328,'Internal Staffing Calculator'!E:E,'Internal Staffing Calculator'!C:C,"")</f>
        <v/>
      </c>
      <c r="H7328" s="932" t="str">
        <f t="array" ref="H7328">if(F7328&lt;&gt;"", iferror(index('Internal Staffing Calculator'!B$8:B23500,match(F7328,'Internal Staffing Calculator'!E$8:E23500,0)), "Not In Budget"),"")</f>
        <v/>
      </c>
      <c r="I7328" s="184"/>
      <c r="J7328" s="184"/>
      <c r="K7328" s="184"/>
      <c r="L7328" s="183"/>
    </row>
    <row r="7329">
      <c r="A7329" s="454"/>
      <c r="B7329" s="927"/>
      <c r="C7329" s="580"/>
      <c r="D7329" s="939"/>
      <c r="E7329" s="940"/>
      <c r="F7329" s="941"/>
      <c r="G7329" s="937" t="str">
        <f t="array" ref="G7329">xlookup(F7329,'Internal Staffing Calculator'!E:E,'Internal Staffing Calculator'!C:C,"")</f>
        <v/>
      </c>
      <c r="H7329" s="932" t="str">
        <f t="array" ref="H7329">if(F7329&lt;&gt;"", iferror(index('Internal Staffing Calculator'!B$8:B23500,match(F7329,'Internal Staffing Calculator'!E$8:E23500,0)), "Not In Budget"),"")</f>
        <v/>
      </c>
      <c r="I7329" s="184"/>
      <c r="J7329" s="184"/>
      <c r="K7329" s="184"/>
      <c r="L7329" s="183"/>
    </row>
    <row r="7330">
      <c r="A7330" s="454"/>
      <c r="B7330" s="927"/>
      <c r="C7330" s="580"/>
      <c r="D7330" s="939"/>
      <c r="E7330" s="940"/>
      <c r="F7330" s="941"/>
      <c r="G7330" s="937" t="str">
        <f t="array" ref="G7330">xlookup(F7330,'Internal Staffing Calculator'!E:E,'Internal Staffing Calculator'!C:C,"")</f>
        <v/>
      </c>
      <c r="H7330" s="932" t="str">
        <f t="array" ref="H7330">if(F7330&lt;&gt;"", iferror(index('Internal Staffing Calculator'!B$8:B23500,match(F7330,'Internal Staffing Calculator'!E$8:E23500,0)), "Not In Budget"),"")</f>
        <v/>
      </c>
      <c r="I7330" s="184"/>
      <c r="J7330" s="184"/>
      <c r="K7330" s="184"/>
      <c r="L7330" s="183"/>
    </row>
    <row r="7331">
      <c r="A7331" s="454"/>
      <c r="B7331" s="927"/>
      <c r="C7331" s="580"/>
      <c r="D7331" s="939"/>
      <c r="E7331" s="940"/>
      <c r="F7331" s="941"/>
      <c r="G7331" s="937" t="str">
        <f t="array" ref="G7331">xlookup(F7331,'Internal Staffing Calculator'!E:E,'Internal Staffing Calculator'!C:C,"")</f>
        <v/>
      </c>
      <c r="H7331" s="932" t="str">
        <f t="array" ref="H7331">if(F7331&lt;&gt;"", iferror(index('Internal Staffing Calculator'!B$8:B23500,match(F7331,'Internal Staffing Calculator'!E$8:E23500,0)), "Not In Budget"),"")</f>
        <v/>
      </c>
      <c r="I7331" s="184"/>
      <c r="J7331" s="184"/>
      <c r="K7331" s="184"/>
      <c r="L7331" s="183"/>
    </row>
    <row r="7332">
      <c r="A7332" s="454"/>
      <c r="B7332" s="927"/>
      <c r="C7332" s="580"/>
      <c r="D7332" s="939"/>
      <c r="E7332" s="940"/>
      <c r="F7332" s="941"/>
      <c r="G7332" s="937" t="str">
        <f t="array" ref="G7332">xlookup(F7332,'Internal Staffing Calculator'!E:E,'Internal Staffing Calculator'!C:C,"")</f>
        <v/>
      </c>
      <c r="H7332" s="932" t="str">
        <f t="array" ref="H7332">if(F7332&lt;&gt;"", iferror(index('Internal Staffing Calculator'!B$8:B23500,match(F7332,'Internal Staffing Calculator'!E$8:E23500,0)), "Not In Budget"),"")</f>
        <v/>
      </c>
      <c r="I7332" s="184"/>
      <c r="J7332" s="184"/>
      <c r="K7332" s="184"/>
      <c r="L7332" s="183"/>
    </row>
    <row r="7333">
      <c r="A7333" s="454"/>
      <c r="B7333" s="927"/>
      <c r="C7333" s="580"/>
      <c r="D7333" s="939"/>
      <c r="E7333" s="940"/>
      <c r="F7333" s="941"/>
      <c r="G7333" s="937" t="str">
        <f t="array" ref="G7333">xlookup(F7333,'Internal Staffing Calculator'!E:E,'Internal Staffing Calculator'!C:C,"")</f>
        <v/>
      </c>
      <c r="H7333" s="932" t="str">
        <f t="array" ref="H7333">if(F7333&lt;&gt;"", iferror(index('Internal Staffing Calculator'!B$8:B23500,match(F7333,'Internal Staffing Calculator'!E$8:E23500,0)), "Not In Budget"),"")</f>
        <v/>
      </c>
      <c r="I7333" s="184"/>
      <c r="J7333" s="184"/>
      <c r="K7333" s="184"/>
      <c r="L7333" s="183"/>
    </row>
    <row r="7334">
      <c r="A7334" s="454"/>
      <c r="B7334" s="927"/>
      <c r="C7334" s="580"/>
      <c r="D7334" s="939"/>
      <c r="E7334" s="940"/>
      <c r="F7334" s="941"/>
      <c r="G7334" s="937" t="str">
        <f t="array" ref="G7334">xlookup(F7334,'Internal Staffing Calculator'!E:E,'Internal Staffing Calculator'!C:C,"")</f>
        <v/>
      </c>
      <c r="H7334" s="932" t="str">
        <f t="array" ref="H7334">if(F7334&lt;&gt;"", iferror(index('Internal Staffing Calculator'!B$8:B23500,match(F7334,'Internal Staffing Calculator'!E$8:E23500,0)), "Not In Budget"),"")</f>
        <v/>
      </c>
      <c r="I7334" s="184"/>
      <c r="J7334" s="184"/>
      <c r="K7334" s="184"/>
      <c r="L7334" s="183"/>
    </row>
    <row r="7335">
      <c r="A7335" s="454"/>
      <c r="B7335" s="927"/>
      <c r="C7335" s="580"/>
      <c r="D7335" s="939"/>
      <c r="E7335" s="940"/>
      <c r="F7335" s="941"/>
      <c r="G7335" s="937" t="str">
        <f t="array" ref="G7335">xlookup(F7335,'Internal Staffing Calculator'!E:E,'Internal Staffing Calculator'!C:C,"")</f>
        <v/>
      </c>
      <c r="H7335" s="932" t="str">
        <f t="array" ref="H7335">if(F7335&lt;&gt;"", iferror(index('Internal Staffing Calculator'!B$8:B23500,match(F7335,'Internal Staffing Calculator'!E$8:E23500,0)), "Not In Budget"),"")</f>
        <v/>
      </c>
      <c r="I7335" s="184"/>
      <c r="J7335" s="184"/>
      <c r="K7335" s="184"/>
      <c r="L7335" s="183"/>
    </row>
    <row r="7336">
      <c r="A7336" s="454"/>
      <c r="B7336" s="927"/>
      <c r="C7336" s="580"/>
      <c r="D7336" s="939"/>
      <c r="E7336" s="940"/>
      <c r="F7336" s="941"/>
      <c r="G7336" s="937" t="str">
        <f t="array" ref="G7336">xlookup(F7336,'Internal Staffing Calculator'!E:E,'Internal Staffing Calculator'!C:C,"")</f>
        <v/>
      </c>
      <c r="H7336" s="932" t="str">
        <f t="array" ref="H7336">if(F7336&lt;&gt;"", iferror(index('Internal Staffing Calculator'!B$8:B23500,match(F7336,'Internal Staffing Calculator'!E$8:E23500,0)), "Not In Budget"),"")</f>
        <v/>
      </c>
      <c r="I7336" s="184"/>
      <c r="J7336" s="184"/>
      <c r="K7336" s="184"/>
      <c r="L7336" s="183"/>
    </row>
    <row r="7337">
      <c r="A7337" s="454"/>
      <c r="B7337" s="927"/>
      <c r="C7337" s="580"/>
      <c r="D7337" s="939"/>
      <c r="E7337" s="940"/>
      <c r="F7337" s="941"/>
      <c r="G7337" s="937" t="str">
        <f t="array" ref="G7337">xlookup(F7337,'Internal Staffing Calculator'!E:E,'Internal Staffing Calculator'!C:C,"")</f>
        <v/>
      </c>
      <c r="H7337" s="932" t="str">
        <f t="array" ref="H7337">if(F7337&lt;&gt;"", iferror(index('Internal Staffing Calculator'!B$8:B23500,match(F7337,'Internal Staffing Calculator'!E$8:E23500,0)), "Not In Budget"),"")</f>
        <v/>
      </c>
      <c r="I7337" s="184"/>
      <c r="J7337" s="184"/>
      <c r="K7337" s="184"/>
      <c r="L7337" s="183"/>
    </row>
    <row r="7338">
      <c r="A7338" s="454"/>
      <c r="B7338" s="927"/>
      <c r="C7338" s="580"/>
      <c r="D7338" s="939"/>
      <c r="E7338" s="940"/>
      <c r="F7338" s="941"/>
      <c r="G7338" s="937" t="str">
        <f t="array" ref="G7338">xlookup(F7338,'Internal Staffing Calculator'!E:E,'Internal Staffing Calculator'!C:C,"")</f>
        <v/>
      </c>
      <c r="H7338" s="932" t="str">
        <f t="array" ref="H7338">if(F7338&lt;&gt;"", iferror(index('Internal Staffing Calculator'!B$8:B23500,match(F7338,'Internal Staffing Calculator'!E$8:E23500,0)), "Not In Budget"),"")</f>
        <v/>
      </c>
      <c r="I7338" s="184"/>
      <c r="J7338" s="184"/>
      <c r="K7338" s="184"/>
      <c r="L7338" s="183"/>
    </row>
    <row r="7339">
      <c r="A7339" s="454"/>
      <c r="B7339" s="927"/>
      <c r="C7339" s="580"/>
      <c r="D7339" s="939"/>
      <c r="E7339" s="940"/>
      <c r="F7339" s="941"/>
      <c r="G7339" s="937" t="str">
        <f t="array" ref="G7339">xlookup(F7339,'Internal Staffing Calculator'!E:E,'Internal Staffing Calculator'!C:C,"")</f>
        <v/>
      </c>
      <c r="H7339" s="932" t="str">
        <f t="array" ref="H7339">if(F7339&lt;&gt;"", iferror(index('Internal Staffing Calculator'!B$8:B23500,match(F7339,'Internal Staffing Calculator'!E$8:E23500,0)), "Not In Budget"),"")</f>
        <v/>
      </c>
      <c r="I7339" s="184"/>
      <c r="J7339" s="184"/>
      <c r="K7339" s="184"/>
      <c r="L7339" s="183"/>
    </row>
    <row r="7340">
      <c r="A7340" s="454"/>
      <c r="B7340" s="927"/>
      <c r="C7340" s="580"/>
      <c r="D7340" s="939"/>
      <c r="E7340" s="940"/>
      <c r="F7340" s="941"/>
      <c r="G7340" s="937" t="str">
        <f t="array" ref="G7340">xlookup(F7340,'Internal Staffing Calculator'!E:E,'Internal Staffing Calculator'!C:C,"")</f>
        <v/>
      </c>
      <c r="H7340" s="932" t="str">
        <f t="array" ref="H7340">if(F7340&lt;&gt;"", iferror(index('Internal Staffing Calculator'!B$8:B23500,match(F7340,'Internal Staffing Calculator'!E$8:E23500,0)), "Not In Budget"),"")</f>
        <v/>
      </c>
      <c r="I7340" s="184"/>
      <c r="J7340" s="184"/>
      <c r="K7340" s="184"/>
      <c r="L7340" s="183"/>
    </row>
    <row r="7341">
      <c r="A7341" s="454"/>
      <c r="B7341" s="927"/>
      <c r="C7341" s="580"/>
      <c r="D7341" s="939"/>
      <c r="E7341" s="940"/>
      <c r="F7341" s="941"/>
      <c r="G7341" s="937" t="str">
        <f t="array" ref="G7341">xlookup(F7341,'Internal Staffing Calculator'!E:E,'Internal Staffing Calculator'!C:C,"")</f>
        <v/>
      </c>
      <c r="H7341" s="932" t="str">
        <f t="array" ref="H7341">if(F7341&lt;&gt;"", iferror(index('Internal Staffing Calculator'!B$8:B23500,match(F7341,'Internal Staffing Calculator'!E$8:E23500,0)), "Not In Budget"),"")</f>
        <v/>
      </c>
      <c r="I7341" s="184"/>
      <c r="J7341" s="184"/>
      <c r="K7341" s="184"/>
      <c r="L7341" s="183"/>
    </row>
    <row r="7342">
      <c r="A7342" s="454"/>
      <c r="B7342" s="927"/>
      <c r="C7342" s="580"/>
      <c r="D7342" s="939"/>
      <c r="E7342" s="940"/>
      <c r="F7342" s="941"/>
      <c r="G7342" s="937" t="str">
        <f t="array" ref="G7342">xlookup(F7342,'Internal Staffing Calculator'!E:E,'Internal Staffing Calculator'!C:C,"")</f>
        <v/>
      </c>
      <c r="H7342" s="932" t="str">
        <f t="array" ref="H7342">if(F7342&lt;&gt;"", iferror(index('Internal Staffing Calculator'!B$8:B23500,match(F7342,'Internal Staffing Calculator'!E$8:E23500,0)), "Not In Budget"),"")</f>
        <v/>
      </c>
      <c r="I7342" s="184"/>
      <c r="J7342" s="184"/>
      <c r="K7342" s="184"/>
      <c r="L7342" s="183"/>
    </row>
    <row r="7343">
      <c r="A7343" s="454"/>
      <c r="B7343" s="927"/>
      <c r="C7343" s="580"/>
      <c r="D7343" s="939"/>
      <c r="E7343" s="940"/>
      <c r="F7343" s="941"/>
      <c r="G7343" s="937" t="str">
        <f t="array" ref="G7343">xlookup(F7343,'Internal Staffing Calculator'!E:E,'Internal Staffing Calculator'!C:C,"")</f>
        <v/>
      </c>
      <c r="H7343" s="932" t="str">
        <f t="array" ref="H7343">if(F7343&lt;&gt;"", iferror(index('Internal Staffing Calculator'!B$8:B23500,match(F7343,'Internal Staffing Calculator'!E$8:E23500,0)), "Not In Budget"),"")</f>
        <v/>
      </c>
      <c r="I7343" s="184"/>
      <c r="J7343" s="184"/>
      <c r="K7343" s="184"/>
      <c r="L7343" s="183"/>
    </row>
    <row r="7344">
      <c r="A7344" s="454"/>
      <c r="B7344" s="927"/>
      <c r="C7344" s="580"/>
      <c r="D7344" s="939"/>
      <c r="E7344" s="940"/>
      <c r="F7344" s="941"/>
      <c r="G7344" s="937" t="str">
        <f t="array" ref="G7344">xlookup(F7344,'Internal Staffing Calculator'!E:E,'Internal Staffing Calculator'!C:C,"")</f>
        <v/>
      </c>
      <c r="H7344" s="932" t="str">
        <f t="array" ref="H7344">if(F7344&lt;&gt;"", iferror(index('Internal Staffing Calculator'!B$8:B23500,match(F7344,'Internal Staffing Calculator'!E$8:E23500,0)), "Not In Budget"),"")</f>
        <v/>
      </c>
      <c r="I7344" s="184"/>
      <c r="J7344" s="184"/>
      <c r="K7344" s="184"/>
      <c r="L7344" s="183"/>
    </row>
    <row r="7345">
      <c r="A7345" s="454"/>
      <c r="B7345" s="927"/>
      <c r="C7345" s="580"/>
      <c r="D7345" s="939"/>
      <c r="E7345" s="940"/>
      <c r="F7345" s="941"/>
      <c r="G7345" s="937" t="str">
        <f t="array" ref="G7345">xlookup(F7345,'Internal Staffing Calculator'!E:E,'Internal Staffing Calculator'!C:C,"")</f>
        <v/>
      </c>
      <c r="H7345" s="932" t="str">
        <f t="array" ref="H7345">if(F7345&lt;&gt;"", iferror(index('Internal Staffing Calculator'!B$8:B23500,match(F7345,'Internal Staffing Calculator'!E$8:E23500,0)), "Not In Budget"),"")</f>
        <v/>
      </c>
      <c r="I7345" s="184"/>
      <c r="J7345" s="184"/>
      <c r="K7345" s="184"/>
      <c r="L7345" s="183"/>
    </row>
    <row r="7346">
      <c r="A7346" s="454"/>
      <c r="B7346" s="927"/>
      <c r="C7346" s="580"/>
      <c r="D7346" s="939"/>
      <c r="E7346" s="940"/>
      <c r="F7346" s="941"/>
      <c r="G7346" s="937" t="str">
        <f t="array" ref="G7346">xlookup(F7346,'Internal Staffing Calculator'!E:E,'Internal Staffing Calculator'!C:C,"")</f>
        <v/>
      </c>
      <c r="H7346" s="932" t="str">
        <f t="array" ref="H7346">if(F7346&lt;&gt;"", iferror(index('Internal Staffing Calculator'!B$8:B23500,match(F7346,'Internal Staffing Calculator'!E$8:E23500,0)), "Not In Budget"),"")</f>
        <v/>
      </c>
      <c r="I7346" s="184"/>
      <c r="J7346" s="184"/>
      <c r="K7346" s="184"/>
      <c r="L7346" s="183"/>
    </row>
    <row r="7347">
      <c r="A7347" s="454"/>
      <c r="B7347" s="927"/>
      <c r="C7347" s="580"/>
      <c r="D7347" s="939"/>
      <c r="E7347" s="940"/>
      <c r="F7347" s="941"/>
      <c r="G7347" s="937" t="str">
        <f t="array" ref="G7347">xlookup(F7347,'Internal Staffing Calculator'!E:E,'Internal Staffing Calculator'!C:C,"")</f>
        <v/>
      </c>
      <c r="H7347" s="932" t="str">
        <f t="array" ref="H7347">if(F7347&lt;&gt;"", iferror(index('Internal Staffing Calculator'!B$8:B23500,match(F7347,'Internal Staffing Calculator'!E$8:E23500,0)), "Not In Budget"),"")</f>
        <v/>
      </c>
      <c r="I7347" s="184"/>
      <c r="J7347" s="184"/>
      <c r="K7347" s="184"/>
      <c r="L7347" s="183"/>
    </row>
    <row r="7348">
      <c r="A7348" s="454"/>
      <c r="B7348" s="927"/>
      <c r="C7348" s="580"/>
      <c r="D7348" s="939"/>
      <c r="E7348" s="940"/>
      <c r="F7348" s="941"/>
      <c r="G7348" s="937" t="str">
        <f t="array" ref="G7348">xlookup(F7348,'Internal Staffing Calculator'!E:E,'Internal Staffing Calculator'!C:C,"")</f>
        <v/>
      </c>
      <c r="H7348" s="932" t="str">
        <f t="array" ref="H7348">if(F7348&lt;&gt;"", iferror(index('Internal Staffing Calculator'!B$8:B23500,match(F7348,'Internal Staffing Calculator'!E$8:E23500,0)), "Not In Budget"),"")</f>
        <v/>
      </c>
      <c r="I7348" s="184"/>
      <c r="J7348" s="184"/>
      <c r="K7348" s="184"/>
      <c r="L7348" s="183"/>
    </row>
    <row r="7349">
      <c r="A7349" s="454"/>
      <c r="B7349" s="927"/>
      <c r="C7349" s="580"/>
      <c r="D7349" s="939"/>
      <c r="E7349" s="940"/>
      <c r="F7349" s="941"/>
      <c r="G7349" s="937" t="str">
        <f t="array" ref="G7349">xlookup(F7349,'Internal Staffing Calculator'!E:E,'Internal Staffing Calculator'!C:C,"")</f>
        <v/>
      </c>
      <c r="H7349" s="932" t="str">
        <f t="array" ref="H7349">if(F7349&lt;&gt;"", iferror(index('Internal Staffing Calculator'!B$8:B23500,match(F7349,'Internal Staffing Calculator'!E$8:E23500,0)), "Not In Budget"),"")</f>
        <v/>
      </c>
      <c r="I7349" s="184"/>
      <c r="J7349" s="184"/>
      <c r="K7349" s="184"/>
      <c r="L7349" s="183"/>
    </row>
    <row r="7350">
      <c r="A7350" s="454"/>
      <c r="B7350" s="927"/>
      <c r="C7350" s="580"/>
      <c r="D7350" s="939"/>
      <c r="E7350" s="940"/>
      <c r="F7350" s="941"/>
      <c r="G7350" s="937" t="str">
        <f t="array" ref="G7350">xlookup(F7350,'Internal Staffing Calculator'!E:E,'Internal Staffing Calculator'!C:C,"")</f>
        <v/>
      </c>
      <c r="H7350" s="932" t="str">
        <f t="array" ref="H7350">if(F7350&lt;&gt;"", iferror(index('Internal Staffing Calculator'!B$8:B23500,match(F7350,'Internal Staffing Calculator'!E$8:E23500,0)), "Not In Budget"),"")</f>
        <v/>
      </c>
      <c r="I7350" s="184"/>
      <c r="J7350" s="184"/>
      <c r="K7350" s="184"/>
      <c r="L7350" s="183"/>
    </row>
    <row r="7351">
      <c r="A7351" s="454"/>
      <c r="B7351" s="927"/>
      <c r="C7351" s="580"/>
      <c r="D7351" s="939"/>
      <c r="E7351" s="940"/>
      <c r="F7351" s="941"/>
      <c r="G7351" s="937" t="str">
        <f t="array" ref="G7351">xlookup(F7351,'Internal Staffing Calculator'!E:E,'Internal Staffing Calculator'!C:C,"")</f>
        <v/>
      </c>
      <c r="H7351" s="932" t="str">
        <f t="array" ref="H7351">if(F7351&lt;&gt;"", iferror(index('Internal Staffing Calculator'!B$8:B23500,match(F7351,'Internal Staffing Calculator'!E$8:E23500,0)), "Not In Budget"),"")</f>
        <v/>
      </c>
      <c r="I7351" s="184"/>
      <c r="J7351" s="184"/>
      <c r="K7351" s="184"/>
      <c r="L7351" s="183"/>
    </row>
    <row r="7352">
      <c r="A7352" s="454"/>
      <c r="B7352" s="927"/>
      <c r="C7352" s="580"/>
      <c r="D7352" s="939"/>
      <c r="E7352" s="940"/>
      <c r="F7352" s="941"/>
      <c r="G7352" s="937" t="str">
        <f t="array" ref="G7352">xlookup(F7352,'Internal Staffing Calculator'!E:E,'Internal Staffing Calculator'!C:C,"")</f>
        <v/>
      </c>
      <c r="H7352" s="932" t="str">
        <f t="array" ref="H7352">if(F7352&lt;&gt;"", iferror(index('Internal Staffing Calculator'!B$8:B23500,match(F7352,'Internal Staffing Calculator'!E$8:E23500,0)), "Not In Budget"),"")</f>
        <v/>
      </c>
      <c r="I7352" s="184"/>
      <c r="J7352" s="184"/>
      <c r="K7352" s="184"/>
      <c r="L7352" s="183"/>
    </row>
    <row r="7353">
      <c r="A7353" s="454"/>
      <c r="B7353" s="927"/>
      <c r="C7353" s="580"/>
      <c r="D7353" s="939"/>
      <c r="E7353" s="940"/>
      <c r="F7353" s="941"/>
      <c r="G7353" s="937" t="str">
        <f t="array" ref="G7353">xlookup(F7353,'Internal Staffing Calculator'!E:E,'Internal Staffing Calculator'!C:C,"")</f>
        <v/>
      </c>
      <c r="H7353" s="932" t="str">
        <f t="array" ref="H7353">if(F7353&lt;&gt;"", iferror(index('Internal Staffing Calculator'!B$8:B23500,match(F7353,'Internal Staffing Calculator'!E$8:E23500,0)), "Not In Budget"),"")</f>
        <v/>
      </c>
      <c r="I7353" s="184"/>
      <c r="J7353" s="184"/>
      <c r="K7353" s="184"/>
      <c r="L7353" s="183"/>
    </row>
    <row r="7354">
      <c r="A7354" s="454"/>
      <c r="B7354" s="927"/>
      <c r="C7354" s="580"/>
      <c r="D7354" s="939"/>
      <c r="E7354" s="940"/>
      <c r="F7354" s="941"/>
      <c r="G7354" s="937" t="str">
        <f t="array" ref="G7354">xlookup(F7354,'Internal Staffing Calculator'!E:E,'Internal Staffing Calculator'!C:C,"")</f>
        <v/>
      </c>
      <c r="H7354" s="932" t="str">
        <f t="array" ref="H7354">if(F7354&lt;&gt;"", iferror(index('Internal Staffing Calculator'!B$8:B23500,match(F7354,'Internal Staffing Calculator'!E$8:E23500,0)), "Not In Budget"),"")</f>
        <v/>
      </c>
      <c r="I7354" s="184"/>
      <c r="J7354" s="184"/>
      <c r="K7354" s="184"/>
      <c r="L7354" s="183"/>
    </row>
    <row r="7355">
      <c r="A7355" s="454"/>
      <c r="B7355" s="927"/>
      <c r="C7355" s="580"/>
      <c r="D7355" s="939"/>
      <c r="E7355" s="940"/>
      <c r="F7355" s="941"/>
      <c r="G7355" s="937" t="str">
        <f t="array" ref="G7355">xlookup(F7355,'Internal Staffing Calculator'!E:E,'Internal Staffing Calculator'!C:C,"")</f>
        <v/>
      </c>
      <c r="H7355" s="932" t="str">
        <f t="array" ref="H7355">if(F7355&lt;&gt;"", iferror(index('Internal Staffing Calculator'!B$8:B23500,match(F7355,'Internal Staffing Calculator'!E$8:E23500,0)), "Not In Budget"),"")</f>
        <v/>
      </c>
      <c r="I7355" s="184"/>
      <c r="J7355" s="184"/>
      <c r="K7355" s="184"/>
      <c r="L7355" s="183"/>
    </row>
    <row r="7356">
      <c r="A7356" s="454"/>
      <c r="B7356" s="927"/>
      <c r="C7356" s="580"/>
      <c r="D7356" s="939"/>
      <c r="E7356" s="940"/>
      <c r="F7356" s="941"/>
      <c r="G7356" s="937" t="str">
        <f t="array" ref="G7356">xlookup(F7356,'Internal Staffing Calculator'!E:E,'Internal Staffing Calculator'!C:C,"")</f>
        <v/>
      </c>
      <c r="H7356" s="932" t="str">
        <f t="array" ref="H7356">if(F7356&lt;&gt;"", iferror(index('Internal Staffing Calculator'!B$8:B23500,match(F7356,'Internal Staffing Calculator'!E$8:E23500,0)), "Not In Budget"),"")</f>
        <v/>
      </c>
      <c r="I7356" s="184"/>
      <c r="J7356" s="184"/>
      <c r="K7356" s="184"/>
      <c r="L7356" s="183"/>
    </row>
    <row r="7357">
      <c r="A7357" s="454"/>
      <c r="B7357" s="927"/>
      <c r="C7357" s="580"/>
      <c r="D7357" s="939"/>
      <c r="E7357" s="940"/>
      <c r="F7357" s="941"/>
      <c r="G7357" s="937" t="str">
        <f t="array" ref="G7357">xlookup(F7357,'Internal Staffing Calculator'!E:E,'Internal Staffing Calculator'!C:C,"")</f>
        <v/>
      </c>
      <c r="H7357" s="932" t="str">
        <f t="array" ref="H7357">if(F7357&lt;&gt;"", iferror(index('Internal Staffing Calculator'!B$8:B23500,match(F7357,'Internal Staffing Calculator'!E$8:E23500,0)), "Not In Budget"),"")</f>
        <v/>
      </c>
      <c r="I7357" s="184"/>
      <c r="J7357" s="184"/>
      <c r="K7357" s="184"/>
      <c r="L7357" s="183"/>
    </row>
    <row r="7358">
      <c r="A7358" s="454"/>
      <c r="B7358" s="927"/>
      <c r="C7358" s="580"/>
      <c r="D7358" s="939"/>
      <c r="E7358" s="940"/>
      <c r="F7358" s="941"/>
      <c r="G7358" s="937" t="str">
        <f t="array" ref="G7358">xlookup(F7358,'Internal Staffing Calculator'!E:E,'Internal Staffing Calculator'!C:C,"")</f>
        <v/>
      </c>
      <c r="H7358" s="932" t="str">
        <f t="array" ref="H7358">if(F7358&lt;&gt;"", iferror(index('Internal Staffing Calculator'!B$8:B23500,match(F7358,'Internal Staffing Calculator'!E$8:E23500,0)), "Not In Budget"),"")</f>
        <v/>
      </c>
      <c r="I7358" s="184"/>
      <c r="J7358" s="184"/>
      <c r="K7358" s="184"/>
      <c r="L7358" s="183"/>
    </row>
    <row r="7359">
      <c r="A7359" s="454"/>
      <c r="B7359" s="927"/>
      <c r="C7359" s="580"/>
      <c r="D7359" s="939"/>
      <c r="E7359" s="940"/>
      <c r="F7359" s="941"/>
      <c r="G7359" s="937" t="str">
        <f t="array" ref="G7359">xlookup(F7359,'Internal Staffing Calculator'!E:E,'Internal Staffing Calculator'!C:C,"")</f>
        <v/>
      </c>
      <c r="H7359" s="932" t="str">
        <f t="array" ref="H7359">if(F7359&lt;&gt;"", iferror(index('Internal Staffing Calculator'!B$8:B23500,match(F7359,'Internal Staffing Calculator'!E$8:E23500,0)), "Not In Budget"),"")</f>
        <v/>
      </c>
      <c r="I7359" s="184"/>
      <c r="J7359" s="184"/>
      <c r="K7359" s="184"/>
      <c r="L7359" s="183"/>
    </row>
    <row r="7360">
      <c r="A7360" s="454"/>
      <c r="B7360" s="927"/>
      <c r="C7360" s="580"/>
      <c r="D7360" s="939"/>
      <c r="E7360" s="940"/>
      <c r="F7360" s="941"/>
      <c r="G7360" s="937" t="str">
        <f t="array" ref="G7360">xlookup(F7360,'Internal Staffing Calculator'!E:E,'Internal Staffing Calculator'!C:C,"")</f>
        <v/>
      </c>
      <c r="H7360" s="932" t="str">
        <f t="array" ref="H7360">if(F7360&lt;&gt;"", iferror(index('Internal Staffing Calculator'!B$8:B23500,match(F7360,'Internal Staffing Calculator'!E$8:E23500,0)), "Not In Budget"),"")</f>
        <v/>
      </c>
      <c r="I7360" s="184"/>
      <c r="J7360" s="184"/>
      <c r="K7360" s="184"/>
      <c r="L7360" s="183"/>
    </row>
    <row r="7361">
      <c r="A7361" s="454"/>
      <c r="B7361" s="927"/>
      <c r="C7361" s="580"/>
      <c r="D7361" s="939"/>
      <c r="E7361" s="940"/>
      <c r="F7361" s="941"/>
      <c r="G7361" s="937" t="str">
        <f t="array" ref="G7361">xlookup(F7361,'Internal Staffing Calculator'!E:E,'Internal Staffing Calculator'!C:C,"")</f>
        <v/>
      </c>
      <c r="H7361" s="932" t="str">
        <f t="array" ref="H7361">if(F7361&lt;&gt;"", iferror(index('Internal Staffing Calculator'!B$8:B23500,match(F7361,'Internal Staffing Calculator'!E$8:E23500,0)), "Not In Budget"),"")</f>
        <v/>
      </c>
      <c r="I7361" s="184"/>
      <c r="J7361" s="184"/>
      <c r="K7361" s="184"/>
      <c r="L7361" s="183"/>
    </row>
    <row r="7362">
      <c r="A7362" s="454"/>
      <c r="B7362" s="927"/>
      <c r="C7362" s="580"/>
      <c r="D7362" s="939"/>
      <c r="E7362" s="940"/>
      <c r="F7362" s="941"/>
      <c r="G7362" s="937" t="str">
        <f t="array" ref="G7362">xlookup(F7362,'Internal Staffing Calculator'!E:E,'Internal Staffing Calculator'!C:C,"")</f>
        <v/>
      </c>
      <c r="H7362" s="932" t="str">
        <f t="array" ref="H7362">if(F7362&lt;&gt;"", iferror(index('Internal Staffing Calculator'!B$8:B23500,match(F7362,'Internal Staffing Calculator'!E$8:E23500,0)), "Not In Budget"),"")</f>
        <v/>
      </c>
      <c r="I7362" s="184"/>
      <c r="J7362" s="184"/>
      <c r="K7362" s="184"/>
      <c r="L7362" s="183"/>
    </row>
    <row r="7363">
      <c r="A7363" s="454"/>
      <c r="B7363" s="927"/>
      <c r="C7363" s="580"/>
      <c r="D7363" s="939"/>
      <c r="E7363" s="940"/>
      <c r="F7363" s="941"/>
      <c r="G7363" s="937" t="str">
        <f t="array" ref="G7363">xlookup(F7363,'Internal Staffing Calculator'!E:E,'Internal Staffing Calculator'!C:C,"")</f>
        <v/>
      </c>
      <c r="H7363" s="932" t="str">
        <f t="array" ref="H7363">if(F7363&lt;&gt;"", iferror(index('Internal Staffing Calculator'!B$8:B23500,match(F7363,'Internal Staffing Calculator'!E$8:E23500,0)), "Not In Budget"),"")</f>
        <v/>
      </c>
      <c r="I7363" s="184"/>
      <c r="J7363" s="184"/>
      <c r="K7363" s="184"/>
      <c r="L7363" s="183"/>
    </row>
    <row r="7364">
      <c r="A7364" s="454"/>
      <c r="B7364" s="927"/>
      <c r="C7364" s="580"/>
      <c r="D7364" s="939"/>
      <c r="E7364" s="940"/>
      <c r="F7364" s="941"/>
      <c r="G7364" s="937" t="str">
        <f t="array" ref="G7364">xlookup(F7364,'Internal Staffing Calculator'!E:E,'Internal Staffing Calculator'!C:C,"")</f>
        <v/>
      </c>
      <c r="H7364" s="932" t="str">
        <f t="array" ref="H7364">if(F7364&lt;&gt;"", iferror(index('Internal Staffing Calculator'!B$8:B23500,match(F7364,'Internal Staffing Calculator'!E$8:E23500,0)), "Not In Budget"),"")</f>
        <v/>
      </c>
      <c r="I7364" s="184"/>
      <c r="J7364" s="184"/>
      <c r="K7364" s="184"/>
      <c r="L7364" s="183"/>
    </row>
    <row r="7365">
      <c r="A7365" s="454"/>
      <c r="B7365" s="927"/>
      <c r="C7365" s="580"/>
      <c r="D7365" s="939"/>
      <c r="E7365" s="940"/>
      <c r="F7365" s="941"/>
      <c r="G7365" s="937" t="str">
        <f t="array" ref="G7365">xlookup(F7365,'Internal Staffing Calculator'!E:E,'Internal Staffing Calculator'!C:C,"")</f>
        <v/>
      </c>
      <c r="H7365" s="932" t="str">
        <f t="array" ref="H7365">if(F7365&lt;&gt;"", iferror(index('Internal Staffing Calculator'!B$8:B23500,match(F7365,'Internal Staffing Calculator'!E$8:E23500,0)), "Not In Budget"),"")</f>
        <v/>
      </c>
      <c r="I7365" s="184"/>
      <c r="J7365" s="184"/>
      <c r="K7365" s="184"/>
      <c r="L7365" s="183"/>
    </row>
    <row r="7366">
      <c r="A7366" s="454"/>
      <c r="B7366" s="927"/>
      <c r="C7366" s="580"/>
      <c r="D7366" s="939"/>
      <c r="E7366" s="940"/>
      <c r="F7366" s="941"/>
      <c r="G7366" s="937" t="str">
        <f t="array" ref="G7366">xlookup(F7366,'Internal Staffing Calculator'!E:E,'Internal Staffing Calculator'!C:C,"")</f>
        <v/>
      </c>
      <c r="H7366" s="932" t="str">
        <f t="array" ref="H7366">if(F7366&lt;&gt;"", iferror(index('Internal Staffing Calculator'!B$8:B23500,match(F7366,'Internal Staffing Calculator'!E$8:E23500,0)), "Not In Budget"),"")</f>
        <v/>
      </c>
      <c r="I7366" s="184"/>
      <c r="J7366" s="184"/>
      <c r="K7366" s="184"/>
      <c r="L7366" s="183"/>
    </row>
    <row r="7367">
      <c r="A7367" s="454"/>
      <c r="B7367" s="927"/>
      <c r="C7367" s="580"/>
      <c r="D7367" s="939"/>
      <c r="E7367" s="940"/>
      <c r="F7367" s="941"/>
      <c r="G7367" s="937" t="str">
        <f t="array" ref="G7367">xlookup(F7367,'Internal Staffing Calculator'!E:E,'Internal Staffing Calculator'!C:C,"")</f>
        <v/>
      </c>
      <c r="H7367" s="932" t="str">
        <f t="array" ref="H7367">if(F7367&lt;&gt;"", iferror(index('Internal Staffing Calculator'!B$8:B23500,match(F7367,'Internal Staffing Calculator'!E$8:E23500,0)), "Not In Budget"),"")</f>
        <v/>
      </c>
      <c r="I7367" s="184"/>
      <c r="J7367" s="184"/>
      <c r="K7367" s="184"/>
      <c r="L7367" s="183"/>
    </row>
    <row r="7368">
      <c r="A7368" s="454"/>
      <c r="B7368" s="927"/>
      <c r="C7368" s="580"/>
      <c r="D7368" s="939"/>
      <c r="E7368" s="940"/>
      <c r="F7368" s="941"/>
      <c r="G7368" s="937" t="str">
        <f t="array" ref="G7368">xlookup(F7368,'Internal Staffing Calculator'!E:E,'Internal Staffing Calculator'!C:C,"")</f>
        <v/>
      </c>
      <c r="H7368" s="932" t="str">
        <f t="array" ref="H7368">if(F7368&lt;&gt;"", iferror(index('Internal Staffing Calculator'!B$8:B23500,match(F7368,'Internal Staffing Calculator'!E$8:E23500,0)), "Not In Budget"),"")</f>
        <v/>
      </c>
      <c r="I7368" s="184"/>
      <c r="J7368" s="184"/>
      <c r="K7368" s="184"/>
      <c r="L7368" s="183"/>
    </row>
    <row r="7369">
      <c r="A7369" s="454"/>
      <c r="B7369" s="927"/>
      <c r="C7369" s="580"/>
      <c r="D7369" s="939"/>
      <c r="E7369" s="940"/>
      <c r="F7369" s="941"/>
      <c r="G7369" s="937" t="str">
        <f t="array" ref="G7369">xlookup(F7369,'Internal Staffing Calculator'!E:E,'Internal Staffing Calculator'!C:C,"")</f>
        <v/>
      </c>
      <c r="H7369" s="932" t="str">
        <f t="array" ref="H7369">if(F7369&lt;&gt;"", iferror(index('Internal Staffing Calculator'!B$8:B23500,match(F7369,'Internal Staffing Calculator'!E$8:E23500,0)), "Not In Budget"),"")</f>
        <v/>
      </c>
      <c r="I7369" s="184"/>
      <c r="J7369" s="184"/>
      <c r="K7369" s="184"/>
      <c r="L7369" s="183"/>
    </row>
    <row r="7370">
      <c r="A7370" s="454"/>
      <c r="B7370" s="927"/>
      <c r="C7370" s="580"/>
      <c r="D7370" s="939"/>
      <c r="E7370" s="940"/>
      <c r="F7370" s="941"/>
      <c r="G7370" s="937" t="str">
        <f t="array" ref="G7370">xlookup(F7370,'Internal Staffing Calculator'!E:E,'Internal Staffing Calculator'!C:C,"")</f>
        <v/>
      </c>
      <c r="H7370" s="932" t="str">
        <f t="array" ref="H7370">if(F7370&lt;&gt;"", iferror(index('Internal Staffing Calculator'!B$8:B23500,match(F7370,'Internal Staffing Calculator'!E$8:E23500,0)), "Not In Budget"),"")</f>
        <v/>
      </c>
      <c r="I7370" s="184"/>
      <c r="J7370" s="184"/>
      <c r="K7370" s="184"/>
      <c r="L7370" s="183"/>
    </row>
    <row r="7371">
      <c r="A7371" s="454"/>
      <c r="B7371" s="927"/>
      <c r="C7371" s="580"/>
      <c r="D7371" s="939"/>
      <c r="E7371" s="940"/>
      <c r="F7371" s="941"/>
      <c r="G7371" s="937" t="str">
        <f t="array" ref="G7371">xlookup(F7371,'Internal Staffing Calculator'!E:E,'Internal Staffing Calculator'!C:C,"")</f>
        <v/>
      </c>
      <c r="H7371" s="932" t="str">
        <f t="array" ref="H7371">if(F7371&lt;&gt;"", iferror(index('Internal Staffing Calculator'!B$8:B23500,match(F7371,'Internal Staffing Calculator'!E$8:E23500,0)), "Not In Budget"),"")</f>
        <v/>
      </c>
      <c r="I7371" s="184"/>
      <c r="J7371" s="184"/>
      <c r="K7371" s="184"/>
      <c r="L7371" s="183"/>
    </row>
    <row r="7372">
      <c r="A7372" s="454"/>
      <c r="B7372" s="927"/>
      <c r="C7372" s="580"/>
      <c r="D7372" s="939"/>
      <c r="E7372" s="940"/>
      <c r="F7372" s="941"/>
      <c r="G7372" s="937" t="str">
        <f t="array" ref="G7372">xlookup(F7372,'Internal Staffing Calculator'!E:E,'Internal Staffing Calculator'!C:C,"")</f>
        <v/>
      </c>
      <c r="H7372" s="932" t="str">
        <f t="array" ref="H7372">if(F7372&lt;&gt;"", iferror(index('Internal Staffing Calculator'!B$8:B23500,match(F7372,'Internal Staffing Calculator'!E$8:E23500,0)), "Not In Budget"),"")</f>
        <v/>
      </c>
      <c r="I7372" s="184"/>
      <c r="J7372" s="184"/>
      <c r="K7372" s="184"/>
      <c r="L7372" s="183"/>
    </row>
    <row r="7373">
      <c r="A7373" s="454"/>
      <c r="B7373" s="927"/>
      <c r="C7373" s="580"/>
      <c r="D7373" s="939"/>
      <c r="E7373" s="940"/>
      <c r="F7373" s="941"/>
      <c r="G7373" s="937" t="str">
        <f t="array" ref="G7373">xlookup(F7373,'Internal Staffing Calculator'!E:E,'Internal Staffing Calculator'!C:C,"")</f>
        <v/>
      </c>
      <c r="H7373" s="932" t="str">
        <f t="array" ref="H7373">if(F7373&lt;&gt;"", iferror(index('Internal Staffing Calculator'!B$8:B23500,match(F7373,'Internal Staffing Calculator'!E$8:E23500,0)), "Not In Budget"),"")</f>
        <v/>
      </c>
      <c r="I7373" s="184"/>
      <c r="J7373" s="184"/>
      <c r="K7373" s="184"/>
      <c r="L7373" s="183"/>
    </row>
    <row r="7374">
      <c r="A7374" s="454"/>
      <c r="B7374" s="927"/>
      <c r="C7374" s="580"/>
      <c r="D7374" s="939"/>
      <c r="E7374" s="940"/>
      <c r="F7374" s="941"/>
      <c r="G7374" s="937" t="str">
        <f t="array" ref="G7374">xlookup(F7374,'Internal Staffing Calculator'!E:E,'Internal Staffing Calculator'!C:C,"")</f>
        <v/>
      </c>
      <c r="H7374" s="932" t="str">
        <f t="array" ref="H7374">if(F7374&lt;&gt;"", iferror(index('Internal Staffing Calculator'!B$8:B23500,match(F7374,'Internal Staffing Calculator'!E$8:E23500,0)), "Not In Budget"),"")</f>
        <v/>
      </c>
      <c r="I7374" s="184"/>
      <c r="J7374" s="184"/>
      <c r="K7374" s="184"/>
      <c r="L7374" s="183"/>
    </row>
    <row r="7375">
      <c r="A7375" s="454"/>
      <c r="B7375" s="927"/>
      <c r="C7375" s="580"/>
      <c r="D7375" s="939"/>
      <c r="E7375" s="940"/>
      <c r="F7375" s="941"/>
      <c r="G7375" s="937" t="str">
        <f t="array" ref="G7375">xlookup(F7375,'Internal Staffing Calculator'!E:E,'Internal Staffing Calculator'!C:C,"")</f>
        <v/>
      </c>
      <c r="H7375" s="932" t="str">
        <f t="array" ref="H7375">if(F7375&lt;&gt;"", iferror(index('Internal Staffing Calculator'!B$8:B23500,match(F7375,'Internal Staffing Calculator'!E$8:E23500,0)), "Not In Budget"),"")</f>
        <v/>
      </c>
      <c r="I7375" s="184"/>
      <c r="J7375" s="184"/>
      <c r="K7375" s="184"/>
      <c r="L7375" s="183"/>
    </row>
    <row r="7376">
      <c r="A7376" s="454"/>
      <c r="B7376" s="927"/>
      <c r="C7376" s="580"/>
      <c r="D7376" s="939"/>
      <c r="E7376" s="940"/>
      <c r="F7376" s="941"/>
      <c r="G7376" s="937" t="str">
        <f t="array" ref="G7376">xlookup(F7376,'Internal Staffing Calculator'!E:E,'Internal Staffing Calculator'!C:C,"")</f>
        <v/>
      </c>
      <c r="H7376" s="932" t="str">
        <f t="array" ref="H7376">if(F7376&lt;&gt;"", iferror(index('Internal Staffing Calculator'!B$8:B23500,match(F7376,'Internal Staffing Calculator'!E$8:E23500,0)), "Not In Budget"),"")</f>
        <v/>
      </c>
      <c r="I7376" s="184"/>
      <c r="J7376" s="184"/>
      <c r="K7376" s="184"/>
      <c r="L7376" s="183"/>
    </row>
    <row r="7377">
      <c r="A7377" s="454"/>
      <c r="B7377" s="927"/>
      <c r="C7377" s="580"/>
      <c r="D7377" s="939"/>
      <c r="E7377" s="940"/>
      <c r="F7377" s="941"/>
      <c r="G7377" s="937" t="str">
        <f t="array" ref="G7377">xlookup(F7377,'Internal Staffing Calculator'!E:E,'Internal Staffing Calculator'!C:C,"")</f>
        <v/>
      </c>
      <c r="H7377" s="932" t="str">
        <f t="array" ref="H7377">if(F7377&lt;&gt;"", iferror(index('Internal Staffing Calculator'!B$8:B23500,match(F7377,'Internal Staffing Calculator'!E$8:E23500,0)), "Not In Budget"),"")</f>
        <v/>
      </c>
      <c r="I7377" s="184"/>
      <c r="J7377" s="184"/>
      <c r="K7377" s="184"/>
      <c r="L7377" s="183"/>
    </row>
    <row r="7378">
      <c r="A7378" s="454"/>
      <c r="B7378" s="927"/>
      <c r="C7378" s="580"/>
      <c r="D7378" s="939"/>
      <c r="E7378" s="940"/>
      <c r="F7378" s="941"/>
      <c r="G7378" s="937" t="str">
        <f t="array" ref="G7378">xlookup(F7378,'Internal Staffing Calculator'!E:E,'Internal Staffing Calculator'!C:C,"")</f>
        <v/>
      </c>
      <c r="H7378" s="932" t="str">
        <f t="array" ref="H7378">if(F7378&lt;&gt;"", iferror(index('Internal Staffing Calculator'!B$8:B23500,match(F7378,'Internal Staffing Calculator'!E$8:E23500,0)), "Not In Budget"),"")</f>
        <v/>
      </c>
      <c r="I7378" s="184"/>
      <c r="J7378" s="184"/>
      <c r="K7378" s="184"/>
      <c r="L7378" s="183"/>
    </row>
    <row r="7379">
      <c r="A7379" s="454"/>
      <c r="B7379" s="927"/>
      <c r="C7379" s="580"/>
      <c r="D7379" s="939"/>
      <c r="E7379" s="940"/>
      <c r="F7379" s="941"/>
      <c r="G7379" s="937" t="str">
        <f t="array" ref="G7379">xlookup(F7379,'Internal Staffing Calculator'!E:E,'Internal Staffing Calculator'!C:C,"")</f>
        <v/>
      </c>
      <c r="H7379" s="932" t="str">
        <f t="array" ref="H7379">if(F7379&lt;&gt;"", iferror(index('Internal Staffing Calculator'!B$8:B23500,match(F7379,'Internal Staffing Calculator'!E$8:E23500,0)), "Not In Budget"),"")</f>
        <v/>
      </c>
      <c r="I7379" s="184"/>
      <c r="J7379" s="184"/>
      <c r="K7379" s="184"/>
      <c r="L7379" s="183"/>
    </row>
    <row r="7380">
      <c r="A7380" s="454"/>
      <c r="B7380" s="927"/>
      <c r="C7380" s="580"/>
      <c r="D7380" s="939"/>
      <c r="E7380" s="940"/>
      <c r="F7380" s="941"/>
      <c r="G7380" s="937" t="str">
        <f t="array" ref="G7380">xlookup(F7380,'Internal Staffing Calculator'!E:E,'Internal Staffing Calculator'!C:C,"")</f>
        <v/>
      </c>
      <c r="H7380" s="932" t="str">
        <f t="array" ref="H7380">if(F7380&lt;&gt;"", iferror(index('Internal Staffing Calculator'!B$8:B23500,match(F7380,'Internal Staffing Calculator'!E$8:E23500,0)), "Not In Budget"),"")</f>
        <v/>
      </c>
      <c r="I7380" s="184"/>
      <c r="J7380" s="184"/>
      <c r="K7380" s="184"/>
      <c r="L7380" s="183"/>
    </row>
    <row r="7381">
      <c r="A7381" s="454"/>
      <c r="B7381" s="927"/>
      <c r="C7381" s="580"/>
      <c r="D7381" s="939"/>
      <c r="E7381" s="940"/>
      <c r="F7381" s="941"/>
      <c r="G7381" s="937" t="str">
        <f t="array" ref="G7381">xlookup(F7381,'Internal Staffing Calculator'!E:E,'Internal Staffing Calculator'!C:C,"")</f>
        <v/>
      </c>
      <c r="H7381" s="932" t="str">
        <f t="array" ref="H7381">if(F7381&lt;&gt;"", iferror(index('Internal Staffing Calculator'!B$8:B23500,match(F7381,'Internal Staffing Calculator'!E$8:E23500,0)), "Not In Budget"),"")</f>
        <v/>
      </c>
      <c r="I7381" s="184"/>
      <c r="J7381" s="184"/>
      <c r="K7381" s="184"/>
      <c r="L7381" s="183"/>
    </row>
    <row r="7382">
      <c r="A7382" s="454"/>
      <c r="B7382" s="927"/>
      <c r="C7382" s="580"/>
      <c r="D7382" s="939"/>
      <c r="E7382" s="940"/>
      <c r="F7382" s="941"/>
      <c r="G7382" s="937" t="str">
        <f t="array" ref="G7382">xlookup(F7382,'Internal Staffing Calculator'!E:E,'Internal Staffing Calculator'!C:C,"")</f>
        <v/>
      </c>
      <c r="H7382" s="932" t="str">
        <f t="array" ref="H7382">if(F7382&lt;&gt;"", iferror(index('Internal Staffing Calculator'!B$8:B23500,match(F7382,'Internal Staffing Calculator'!E$8:E23500,0)), "Not In Budget"),"")</f>
        <v/>
      </c>
      <c r="I7382" s="184"/>
      <c r="J7382" s="184"/>
      <c r="K7382" s="184"/>
      <c r="L7382" s="183"/>
    </row>
    <row r="7383">
      <c r="A7383" s="454"/>
      <c r="B7383" s="927"/>
      <c r="C7383" s="580"/>
      <c r="D7383" s="939"/>
      <c r="E7383" s="940"/>
      <c r="F7383" s="941"/>
      <c r="G7383" s="937" t="str">
        <f t="array" ref="G7383">xlookup(F7383,'Internal Staffing Calculator'!E:E,'Internal Staffing Calculator'!C:C,"")</f>
        <v/>
      </c>
      <c r="H7383" s="932" t="str">
        <f t="array" ref="H7383">if(F7383&lt;&gt;"", iferror(index('Internal Staffing Calculator'!B$8:B23500,match(F7383,'Internal Staffing Calculator'!E$8:E23500,0)), "Not In Budget"),"")</f>
        <v/>
      </c>
      <c r="I7383" s="184"/>
      <c r="J7383" s="184"/>
      <c r="K7383" s="184"/>
      <c r="L7383" s="183"/>
    </row>
    <row r="7384">
      <c r="A7384" s="454"/>
      <c r="B7384" s="927"/>
      <c r="C7384" s="580"/>
      <c r="D7384" s="939"/>
      <c r="E7384" s="940"/>
      <c r="F7384" s="941"/>
      <c r="G7384" s="937" t="str">
        <f t="array" ref="G7384">xlookup(F7384,'Internal Staffing Calculator'!E:E,'Internal Staffing Calculator'!C:C,"")</f>
        <v/>
      </c>
      <c r="H7384" s="932" t="str">
        <f t="array" ref="H7384">if(F7384&lt;&gt;"", iferror(index('Internal Staffing Calculator'!B$8:B23500,match(F7384,'Internal Staffing Calculator'!E$8:E23500,0)), "Not In Budget"),"")</f>
        <v/>
      </c>
      <c r="I7384" s="184"/>
      <c r="J7384" s="184"/>
      <c r="K7384" s="184"/>
      <c r="L7384" s="183"/>
    </row>
    <row r="7385">
      <c r="A7385" s="454"/>
      <c r="B7385" s="927"/>
      <c r="C7385" s="580"/>
      <c r="D7385" s="939"/>
      <c r="E7385" s="940"/>
      <c r="F7385" s="941"/>
      <c r="G7385" s="937" t="str">
        <f t="array" ref="G7385">xlookup(F7385,'Internal Staffing Calculator'!E:E,'Internal Staffing Calculator'!C:C,"")</f>
        <v/>
      </c>
      <c r="H7385" s="932" t="str">
        <f t="array" ref="H7385">if(F7385&lt;&gt;"", iferror(index('Internal Staffing Calculator'!B$8:B23500,match(F7385,'Internal Staffing Calculator'!E$8:E23500,0)), "Not In Budget"),"")</f>
        <v/>
      </c>
      <c r="I7385" s="184"/>
      <c r="J7385" s="184"/>
      <c r="K7385" s="184"/>
      <c r="L7385" s="183"/>
    </row>
    <row r="7386">
      <c r="A7386" s="454"/>
      <c r="B7386" s="927"/>
      <c r="C7386" s="580"/>
      <c r="D7386" s="939"/>
      <c r="E7386" s="940"/>
      <c r="F7386" s="941"/>
      <c r="G7386" s="937" t="str">
        <f t="array" ref="G7386">xlookup(F7386,'Internal Staffing Calculator'!E:E,'Internal Staffing Calculator'!C:C,"")</f>
        <v/>
      </c>
      <c r="H7386" s="932" t="str">
        <f t="array" ref="H7386">if(F7386&lt;&gt;"", iferror(index('Internal Staffing Calculator'!B$8:B23500,match(F7386,'Internal Staffing Calculator'!E$8:E23500,0)), "Not In Budget"),"")</f>
        <v/>
      </c>
      <c r="I7386" s="184"/>
      <c r="J7386" s="184"/>
      <c r="K7386" s="184"/>
      <c r="L7386" s="183"/>
    </row>
    <row r="7387">
      <c r="A7387" s="454"/>
      <c r="B7387" s="927"/>
      <c r="C7387" s="580"/>
      <c r="D7387" s="939"/>
      <c r="E7387" s="940"/>
      <c r="F7387" s="941"/>
      <c r="G7387" s="937" t="str">
        <f t="array" ref="G7387">xlookup(F7387,'Internal Staffing Calculator'!E:E,'Internal Staffing Calculator'!C:C,"")</f>
        <v/>
      </c>
      <c r="H7387" s="932" t="str">
        <f t="array" ref="H7387">if(F7387&lt;&gt;"", iferror(index('Internal Staffing Calculator'!B$8:B23500,match(F7387,'Internal Staffing Calculator'!E$8:E23500,0)), "Not In Budget"),"")</f>
        <v/>
      </c>
      <c r="I7387" s="184"/>
      <c r="J7387" s="184"/>
      <c r="K7387" s="184"/>
      <c r="L7387" s="183"/>
    </row>
    <row r="7388">
      <c r="A7388" s="454"/>
      <c r="B7388" s="927"/>
      <c r="C7388" s="580"/>
      <c r="D7388" s="939"/>
      <c r="E7388" s="940"/>
      <c r="F7388" s="941"/>
      <c r="G7388" s="937" t="str">
        <f t="array" ref="G7388">xlookup(F7388,'Internal Staffing Calculator'!E:E,'Internal Staffing Calculator'!C:C,"")</f>
        <v/>
      </c>
      <c r="H7388" s="932" t="str">
        <f t="array" ref="H7388">if(F7388&lt;&gt;"", iferror(index('Internal Staffing Calculator'!B$8:B23500,match(F7388,'Internal Staffing Calculator'!E$8:E23500,0)), "Not In Budget"),"")</f>
        <v/>
      </c>
      <c r="I7388" s="184"/>
      <c r="J7388" s="184"/>
      <c r="K7388" s="184"/>
      <c r="L7388" s="183"/>
    </row>
    <row r="7389">
      <c r="A7389" s="454"/>
      <c r="B7389" s="927"/>
      <c r="C7389" s="580"/>
      <c r="D7389" s="939"/>
      <c r="E7389" s="940"/>
      <c r="F7389" s="941"/>
      <c r="G7389" s="937" t="str">
        <f t="array" ref="G7389">xlookup(F7389,'Internal Staffing Calculator'!E:E,'Internal Staffing Calculator'!C:C,"")</f>
        <v/>
      </c>
      <c r="H7389" s="932" t="str">
        <f t="array" ref="H7389">if(F7389&lt;&gt;"", iferror(index('Internal Staffing Calculator'!B$8:B23500,match(F7389,'Internal Staffing Calculator'!E$8:E23500,0)), "Not In Budget"),"")</f>
        <v/>
      </c>
      <c r="I7389" s="184"/>
      <c r="J7389" s="184"/>
      <c r="K7389" s="184"/>
      <c r="L7389" s="183"/>
    </row>
    <row r="7390">
      <c r="A7390" s="454"/>
      <c r="B7390" s="927"/>
      <c r="C7390" s="580"/>
      <c r="D7390" s="939"/>
      <c r="E7390" s="940"/>
      <c r="F7390" s="941"/>
      <c r="G7390" s="937" t="str">
        <f t="array" ref="G7390">xlookup(F7390,'Internal Staffing Calculator'!E:E,'Internal Staffing Calculator'!C:C,"")</f>
        <v/>
      </c>
      <c r="H7390" s="932" t="str">
        <f t="array" ref="H7390">if(F7390&lt;&gt;"", iferror(index('Internal Staffing Calculator'!B$8:B23500,match(F7390,'Internal Staffing Calculator'!E$8:E23500,0)), "Not In Budget"),"")</f>
        <v/>
      </c>
      <c r="I7390" s="184"/>
      <c r="J7390" s="184"/>
      <c r="K7390" s="184"/>
      <c r="L7390" s="183"/>
    </row>
    <row r="7391">
      <c r="A7391" s="454"/>
      <c r="B7391" s="927"/>
      <c r="C7391" s="580"/>
      <c r="D7391" s="939"/>
      <c r="E7391" s="940"/>
      <c r="F7391" s="941"/>
      <c r="G7391" s="937" t="str">
        <f t="array" ref="G7391">xlookup(F7391,'Internal Staffing Calculator'!E:E,'Internal Staffing Calculator'!C:C,"")</f>
        <v/>
      </c>
      <c r="H7391" s="932" t="str">
        <f t="array" ref="H7391">if(F7391&lt;&gt;"", iferror(index('Internal Staffing Calculator'!B$8:B23500,match(F7391,'Internal Staffing Calculator'!E$8:E23500,0)), "Not In Budget"),"")</f>
        <v/>
      </c>
      <c r="I7391" s="184"/>
      <c r="J7391" s="184"/>
      <c r="K7391" s="184"/>
      <c r="L7391" s="183"/>
    </row>
    <row r="7392">
      <c r="A7392" s="454"/>
      <c r="B7392" s="927"/>
      <c r="C7392" s="580"/>
      <c r="D7392" s="939"/>
      <c r="E7392" s="940"/>
      <c r="F7392" s="941"/>
      <c r="G7392" s="937" t="str">
        <f t="array" ref="G7392">xlookup(F7392,'Internal Staffing Calculator'!E:E,'Internal Staffing Calculator'!C:C,"")</f>
        <v/>
      </c>
      <c r="H7392" s="932" t="str">
        <f t="array" ref="H7392">if(F7392&lt;&gt;"", iferror(index('Internal Staffing Calculator'!B$8:B23500,match(F7392,'Internal Staffing Calculator'!E$8:E23500,0)), "Not In Budget"),"")</f>
        <v/>
      </c>
      <c r="I7392" s="184"/>
      <c r="J7392" s="184"/>
      <c r="K7392" s="184"/>
      <c r="L7392" s="183"/>
    </row>
    <row r="7393">
      <c r="A7393" s="454"/>
      <c r="B7393" s="927"/>
      <c r="C7393" s="580"/>
      <c r="D7393" s="939"/>
      <c r="E7393" s="940"/>
      <c r="F7393" s="941"/>
      <c r="G7393" s="937" t="str">
        <f t="array" ref="G7393">xlookup(F7393,'Internal Staffing Calculator'!E:E,'Internal Staffing Calculator'!C:C,"")</f>
        <v/>
      </c>
      <c r="H7393" s="932" t="str">
        <f t="array" ref="H7393">if(F7393&lt;&gt;"", iferror(index('Internal Staffing Calculator'!B$8:B23500,match(F7393,'Internal Staffing Calculator'!E$8:E23500,0)), "Not In Budget"),"")</f>
        <v/>
      </c>
      <c r="I7393" s="184"/>
      <c r="J7393" s="184"/>
      <c r="K7393" s="184"/>
      <c r="L7393" s="183"/>
    </row>
    <row r="7394">
      <c r="A7394" s="454"/>
      <c r="B7394" s="927"/>
      <c r="C7394" s="580"/>
      <c r="D7394" s="939"/>
      <c r="E7394" s="940"/>
      <c r="F7394" s="941"/>
      <c r="G7394" s="937" t="str">
        <f t="array" ref="G7394">xlookup(F7394,'Internal Staffing Calculator'!E:E,'Internal Staffing Calculator'!C:C,"")</f>
        <v/>
      </c>
      <c r="H7394" s="932" t="str">
        <f t="array" ref="H7394">if(F7394&lt;&gt;"", iferror(index('Internal Staffing Calculator'!B$8:B23500,match(F7394,'Internal Staffing Calculator'!E$8:E23500,0)), "Not In Budget"),"")</f>
        <v/>
      </c>
      <c r="I7394" s="184"/>
      <c r="J7394" s="184"/>
      <c r="K7394" s="184"/>
      <c r="L7394" s="183"/>
    </row>
    <row r="7395">
      <c r="A7395" s="454"/>
      <c r="B7395" s="927"/>
      <c r="C7395" s="580"/>
      <c r="D7395" s="939"/>
      <c r="E7395" s="940"/>
      <c r="F7395" s="941"/>
      <c r="G7395" s="937" t="str">
        <f t="array" ref="G7395">xlookup(F7395,'Internal Staffing Calculator'!E:E,'Internal Staffing Calculator'!C:C,"")</f>
        <v/>
      </c>
      <c r="H7395" s="932" t="str">
        <f t="array" ref="H7395">if(F7395&lt;&gt;"", iferror(index('Internal Staffing Calculator'!B$8:B23500,match(F7395,'Internal Staffing Calculator'!E$8:E23500,0)), "Not In Budget"),"")</f>
        <v/>
      </c>
      <c r="I7395" s="184"/>
      <c r="J7395" s="184"/>
      <c r="K7395" s="184"/>
      <c r="L7395" s="183"/>
    </row>
    <row r="7396">
      <c r="A7396" s="454"/>
      <c r="B7396" s="927"/>
      <c r="C7396" s="580"/>
      <c r="D7396" s="939"/>
      <c r="E7396" s="940"/>
      <c r="F7396" s="941"/>
      <c r="G7396" s="937" t="str">
        <f t="array" ref="G7396">xlookup(F7396,'Internal Staffing Calculator'!E:E,'Internal Staffing Calculator'!C:C,"")</f>
        <v/>
      </c>
      <c r="H7396" s="932" t="str">
        <f t="array" ref="H7396">if(F7396&lt;&gt;"", iferror(index('Internal Staffing Calculator'!B$8:B23500,match(F7396,'Internal Staffing Calculator'!E$8:E23500,0)), "Not In Budget"),"")</f>
        <v/>
      </c>
      <c r="I7396" s="184"/>
      <c r="J7396" s="184"/>
      <c r="K7396" s="184"/>
      <c r="L7396" s="183"/>
    </row>
    <row r="7397">
      <c r="A7397" s="454"/>
      <c r="B7397" s="927"/>
      <c r="C7397" s="580"/>
      <c r="D7397" s="939"/>
      <c r="E7397" s="940"/>
      <c r="F7397" s="941"/>
      <c r="G7397" s="937" t="str">
        <f t="array" ref="G7397">xlookup(F7397,'Internal Staffing Calculator'!E:E,'Internal Staffing Calculator'!C:C,"")</f>
        <v/>
      </c>
      <c r="H7397" s="932" t="str">
        <f t="array" ref="H7397">if(F7397&lt;&gt;"", iferror(index('Internal Staffing Calculator'!B$8:B23500,match(F7397,'Internal Staffing Calculator'!E$8:E23500,0)), "Not In Budget"),"")</f>
        <v/>
      </c>
      <c r="I7397" s="184"/>
      <c r="J7397" s="184"/>
      <c r="K7397" s="184"/>
      <c r="L7397" s="183"/>
    </row>
    <row r="7398">
      <c r="A7398" s="454"/>
      <c r="B7398" s="927"/>
      <c r="C7398" s="580"/>
      <c r="D7398" s="939"/>
      <c r="E7398" s="940"/>
      <c r="F7398" s="941"/>
      <c r="G7398" s="937" t="str">
        <f t="array" ref="G7398">xlookup(F7398,'Internal Staffing Calculator'!E:E,'Internal Staffing Calculator'!C:C,"")</f>
        <v/>
      </c>
      <c r="H7398" s="932" t="str">
        <f t="array" ref="H7398">if(F7398&lt;&gt;"", iferror(index('Internal Staffing Calculator'!B$8:B23500,match(F7398,'Internal Staffing Calculator'!E$8:E23500,0)), "Not In Budget"),"")</f>
        <v/>
      </c>
      <c r="I7398" s="184"/>
      <c r="J7398" s="184"/>
      <c r="K7398" s="184"/>
      <c r="L7398" s="183"/>
    </row>
    <row r="7399">
      <c r="A7399" s="454"/>
      <c r="B7399" s="927"/>
      <c r="C7399" s="580"/>
      <c r="D7399" s="939"/>
      <c r="E7399" s="940"/>
      <c r="F7399" s="941"/>
      <c r="G7399" s="937" t="str">
        <f t="array" ref="G7399">xlookup(F7399,'Internal Staffing Calculator'!E:E,'Internal Staffing Calculator'!C:C,"")</f>
        <v/>
      </c>
      <c r="H7399" s="932" t="str">
        <f t="array" ref="H7399">if(F7399&lt;&gt;"", iferror(index('Internal Staffing Calculator'!B$8:B23500,match(F7399,'Internal Staffing Calculator'!E$8:E23500,0)), "Not In Budget"),"")</f>
        <v/>
      </c>
      <c r="I7399" s="184"/>
      <c r="J7399" s="184"/>
      <c r="K7399" s="184"/>
      <c r="L7399" s="183"/>
    </row>
    <row r="7400">
      <c r="A7400" s="454"/>
      <c r="B7400" s="927"/>
      <c r="C7400" s="580"/>
      <c r="D7400" s="939"/>
      <c r="E7400" s="940"/>
      <c r="F7400" s="941"/>
      <c r="G7400" s="937" t="str">
        <f t="array" ref="G7400">xlookup(F7400,'Internal Staffing Calculator'!E:E,'Internal Staffing Calculator'!C:C,"")</f>
        <v/>
      </c>
      <c r="H7400" s="932" t="str">
        <f t="array" ref="H7400">if(F7400&lt;&gt;"", iferror(index('Internal Staffing Calculator'!B$8:B23500,match(F7400,'Internal Staffing Calculator'!E$8:E23500,0)), "Not In Budget"),"")</f>
        <v/>
      </c>
      <c r="I7400" s="184"/>
      <c r="J7400" s="184"/>
      <c r="K7400" s="184"/>
      <c r="L7400" s="183"/>
    </row>
    <row r="7401">
      <c r="A7401" s="454"/>
      <c r="B7401" s="927"/>
      <c r="C7401" s="580"/>
      <c r="D7401" s="939"/>
      <c r="E7401" s="940"/>
      <c r="F7401" s="941"/>
      <c r="G7401" s="937" t="str">
        <f t="array" ref="G7401">xlookup(F7401,'Internal Staffing Calculator'!E:E,'Internal Staffing Calculator'!C:C,"")</f>
        <v/>
      </c>
      <c r="H7401" s="932" t="str">
        <f t="array" ref="H7401">if(F7401&lt;&gt;"", iferror(index('Internal Staffing Calculator'!B$8:B23500,match(F7401,'Internal Staffing Calculator'!E$8:E23500,0)), "Not In Budget"),"")</f>
        <v/>
      </c>
      <c r="I7401" s="184"/>
      <c r="J7401" s="184"/>
      <c r="K7401" s="184"/>
      <c r="L7401" s="183"/>
    </row>
    <row r="7402">
      <c r="A7402" s="454"/>
      <c r="B7402" s="927"/>
      <c r="C7402" s="580"/>
      <c r="D7402" s="939"/>
      <c r="E7402" s="940"/>
      <c r="F7402" s="941"/>
      <c r="G7402" s="937" t="str">
        <f t="array" ref="G7402">xlookup(F7402,'Internal Staffing Calculator'!E:E,'Internal Staffing Calculator'!C:C,"")</f>
        <v/>
      </c>
      <c r="H7402" s="932" t="str">
        <f t="array" ref="H7402">if(F7402&lt;&gt;"", iferror(index('Internal Staffing Calculator'!B$8:B23500,match(F7402,'Internal Staffing Calculator'!E$8:E23500,0)), "Not In Budget"),"")</f>
        <v/>
      </c>
      <c r="I7402" s="184"/>
      <c r="J7402" s="184"/>
      <c r="K7402" s="184"/>
      <c r="L7402" s="183"/>
    </row>
    <row r="7403">
      <c r="A7403" s="454"/>
      <c r="B7403" s="927"/>
      <c r="C7403" s="580"/>
      <c r="D7403" s="939"/>
      <c r="E7403" s="940"/>
      <c r="F7403" s="941"/>
      <c r="G7403" s="937" t="str">
        <f t="array" ref="G7403">xlookup(F7403,'Internal Staffing Calculator'!E:E,'Internal Staffing Calculator'!C:C,"")</f>
        <v/>
      </c>
      <c r="H7403" s="932" t="str">
        <f t="array" ref="H7403">if(F7403&lt;&gt;"", iferror(index('Internal Staffing Calculator'!B$8:B23500,match(F7403,'Internal Staffing Calculator'!E$8:E23500,0)), "Not In Budget"),"")</f>
        <v/>
      </c>
      <c r="I7403" s="184"/>
      <c r="J7403" s="184"/>
      <c r="K7403" s="184"/>
      <c r="L7403" s="183"/>
    </row>
    <row r="7404">
      <c r="A7404" s="454"/>
      <c r="B7404" s="927"/>
      <c r="C7404" s="580"/>
      <c r="D7404" s="939"/>
      <c r="E7404" s="940"/>
      <c r="F7404" s="941"/>
      <c r="G7404" s="937" t="str">
        <f t="array" ref="G7404">xlookup(F7404,'Internal Staffing Calculator'!E:E,'Internal Staffing Calculator'!C:C,"")</f>
        <v/>
      </c>
      <c r="H7404" s="932" t="str">
        <f t="array" ref="H7404">if(F7404&lt;&gt;"", iferror(index('Internal Staffing Calculator'!B$8:B23500,match(F7404,'Internal Staffing Calculator'!E$8:E23500,0)), "Not In Budget"),"")</f>
        <v/>
      </c>
      <c r="I7404" s="184"/>
      <c r="J7404" s="184"/>
      <c r="K7404" s="184"/>
      <c r="L7404" s="183"/>
    </row>
    <row r="7405">
      <c r="A7405" s="454"/>
      <c r="B7405" s="927"/>
      <c r="C7405" s="580"/>
      <c r="D7405" s="939"/>
      <c r="E7405" s="940"/>
      <c r="F7405" s="941"/>
      <c r="G7405" s="937" t="str">
        <f t="array" ref="G7405">xlookup(F7405,'Internal Staffing Calculator'!E:E,'Internal Staffing Calculator'!C:C,"")</f>
        <v/>
      </c>
      <c r="H7405" s="932" t="str">
        <f t="array" ref="H7405">if(F7405&lt;&gt;"", iferror(index('Internal Staffing Calculator'!B$8:B23500,match(F7405,'Internal Staffing Calculator'!E$8:E23500,0)), "Not In Budget"),"")</f>
        <v/>
      </c>
      <c r="I7405" s="184"/>
      <c r="J7405" s="184"/>
      <c r="K7405" s="184"/>
      <c r="L7405" s="183"/>
    </row>
    <row r="7406">
      <c r="A7406" s="454"/>
      <c r="B7406" s="927"/>
      <c r="C7406" s="580"/>
      <c r="D7406" s="939"/>
      <c r="E7406" s="940"/>
      <c r="F7406" s="941"/>
      <c r="G7406" s="937" t="str">
        <f t="array" ref="G7406">xlookup(F7406,'Internal Staffing Calculator'!E:E,'Internal Staffing Calculator'!C:C,"")</f>
        <v/>
      </c>
      <c r="H7406" s="932" t="str">
        <f t="array" ref="H7406">if(F7406&lt;&gt;"", iferror(index('Internal Staffing Calculator'!B$8:B23500,match(F7406,'Internal Staffing Calculator'!E$8:E23500,0)), "Not In Budget"),"")</f>
        <v/>
      </c>
      <c r="I7406" s="184"/>
      <c r="J7406" s="184"/>
      <c r="K7406" s="184"/>
      <c r="L7406" s="183"/>
    </row>
    <row r="7407">
      <c r="A7407" s="454"/>
      <c r="B7407" s="927"/>
      <c r="C7407" s="580"/>
      <c r="D7407" s="939"/>
      <c r="E7407" s="940"/>
      <c r="F7407" s="941"/>
      <c r="G7407" s="937" t="str">
        <f t="array" ref="G7407">xlookup(F7407,'Internal Staffing Calculator'!E:E,'Internal Staffing Calculator'!C:C,"")</f>
        <v/>
      </c>
      <c r="H7407" s="932" t="str">
        <f t="array" ref="H7407">if(F7407&lt;&gt;"", iferror(index('Internal Staffing Calculator'!B$8:B23500,match(F7407,'Internal Staffing Calculator'!E$8:E23500,0)), "Not In Budget"),"")</f>
        <v/>
      </c>
      <c r="I7407" s="184"/>
      <c r="J7407" s="184"/>
      <c r="K7407" s="184"/>
      <c r="L7407" s="183"/>
    </row>
    <row r="7408">
      <c r="A7408" s="454"/>
      <c r="B7408" s="927"/>
      <c r="C7408" s="580"/>
      <c r="D7408" s="939"/>
      <c r="E7408" s="940"/>
      <c r="F7408" s="941"/>
      <c r="G7408" s="937" t="str">
        <f t="array" ref="G7408">xlookup(F7408,'Internal Staffing Calculator'!E:E,'Internal Staffing Calculator'!C:C,"")</f>
        <v/>
      </c>
      <c r="H7408" s="932" t="str">
        <f t="array" ref="H7408">if(F7408&lt;&gt;"", iferror(index('Internal Staffing Calculator'!B$8:B23500,match(F7408,'Internal Staffing Calculator'!E$8:E23500,0)), "Not In Budget"),"")</f>
        <v/>
      </c>
      <c r="I7408" s="184"/>
      <c r="J7408" s="184"/>
      <c r="K7408" s="184"/>
      <c r="L7408" s="183"/>
    </row>
    <row r="7409">
      <c r="A7409" s="454"/>
      <c r="B7409" s="927"/>
      <c r="C7409" s="580"/>
      <c r="D7409" s="939"/>
      <c r="E7409" s="940"/>
      <c r="F7409" s="941"/>
      <c r="G7409" s="937" t="str">
        <f t="array" ref="G7409">xlookup(F7409,'Internal Staffing Calculator'!E:E,'Internal Staffing Calculator'!C:C,"")</f>
        <v/>
      </c>
      <c r="H7409" s="932" t="str">
        <f t="array" ref="H7409">if(F7409&lt;&gt;"", iferror(index('Internal Staffing Calculator'!B$8:B23500,match(F7409,'Internal Staffing Calculator'!E$8:E23500,0)), "Not In Budget"),"")</f>
        <v/>
      </c>
      <c r="I7409" s="184"/>
      <c r="J7409" s="184"/>
      <c r="K7409" s="184"/>
      <c r="L7409" s="183"/>
    </row>
    <row r="7410">
      <c r="A7410" s="454"/>
      <c r="B7410" s="927"/>
      <c r="C7410" s="580"/>
      <c r="D7410" s="939"/>
      <c r="E7410" s="940"/>
      <c r="F7410" s="941"/>
      <c r="G7410" s="937" t="str">
        <f t="array" ref="G7410">xlookup(F7410,'Internal Staffing Calculator'!E:E,'Internal Staffing Calculator'!C:C,"")</f>
        <v/>
      </c>
      <c r="H7410" s="932" t="str">
        <f t="array" ref="H7410">if(F7410&lt;&gt;"", iferror(index('Internal Staffing Calculator'!B$8:B23500,match(F7410,'Internal Staffing Calculator'!E$8:E23500,0)), "Not In Budget"),"")</f>
        <v/>
      </c>
      <c r="I7410" s="184"/>
      <c r="J7410" s="184"/>
      <c r="K7410" s="184"/>
      <c r="L7410" s="183"/>
    </row>
    <row r="7411">
      <c r="A7411" s="454"/>
      <c r="B7411" s="927"/>
      <c r="C7411" s="580"/>
      <c r="D7411" s="939"/>
      <c r="E7411" s="940"/>
      <c r="F7411" s="941"/>
      <c r="G7411" s="937" t="str">
        <f t="array" ref="G7411">xlookup(F7411,'Internal Staffing Calculator'!E:E,'Internal Staffing Calculator'!C:C,"")</f>
        <v/>
      </c>
      <c r="H7411" s="932" t="str">
        <f t="array" ref="H7411">if(F7411&lt;&gt;"", iferror(index('Internal Staffing Calculator'!B$8:B23500,match(F7411,'Internal Staffing Calculator'!E$8:E23500,0)), "Not In Budget"),"")</f>
        <v/>
      </c>
      <c r="I7411" s="184"/>
      <c r="J7411" s="184"/>
      <c r="K7411" s="184"/>
      <c r="L7411" s="183"/>
    </row>
    <row r="7412">
      <c r="A7412" s="454"/>
      <c r="B7412" s="927"/>
      <c r="C7412" s="580"/>
      <c r="D7412" s="939"/>
      <c r="E7412" s="940"/>
      <c r="F7412" s="941"/>
      <c r="G7412" s="937" t="str">
        <f t="array" ref="G7412">xlookup(F7412,'Internal Staffing Calculator'!E:E,'Internal Staffing Calculator'!C:C,"")</f>
        <v/>
      </c>
      <c r="H7412" s="932" t="str">
        <f t="array" ref="H7412">if(F7412&lt;&gt;"", iferror(index('Internal Staffing Calculator'!B$8:B23500,match(F7412,'Internal Staffing Calculator'!E$8:E23500,0)), "Not In Budget"),"")</f>
        <v/>
      </c>
      <c r="I7412" s="184"/>
      <c r="J7412" s="184"/>
      <c r="K7412" s="184"/>
      <c r="L7412" s="183"/>
    </row>
    <row r="7413">
      <c r="A7413" s="454"/>
      <c r="B7413" s="927"/>
      <c r="C7413" s="580"/>
      <c r="D7413" s="939"/>
      <c r="E7413" s="940"/>
      <c r="F7413" s="941"/>
      <c r="G7413" s="937" t="str">
        <f t="array" ref="G7413">xlookup(F7413,'Internal Staffing Calculator'!E:E,'Internal Staffing Calculator'!C:C,"")</f>
        <v/>
      </c>
      <c r="H7413" s="932" t="str">
        <f t="array" ref="H7413">if(F7413&lt;&gt;"", iferror(index('Internal Staffing Calculator'!B$8:B23500,match(F7413,'Internal Staffing Calculator'!E$8:E23500,0)), "Not In Budget"),"")</f>
        <v/>
      </c>
      <c r="I7413" s="184"/>
      <c r="J7413" s="184"/>
      <c r="K7413" s="184"/>
      <c r="L7413" s="183"/>
    </row>
    <row r="7414">
      <c r="A7414" s="454"/>
      <c r="B7414" s="927"/>
      <c r="C7414" s="580"/>
      <c r="D7414" s="939"/>
      <c r="E7414" s="940"/>
      <c r="F7414" s="941"/>
      <c r="G7414" s="937" t="str">
        <f t="array" ref="G7414">xlookup(F7414,'Internal Staffing Calculator'!E:E,'Internal Staffing Calculator'!C:C,"")</f>
        <v/>
      </c>
      <c r="H7414" s="932" t="str">
        <f t="array" ref="H7414">if(F7414&lt;&gt;"", iferror(index('Internal Staffing Calculator'!B$8:B23500,match(F7414,'Internal Staffing Calculator'!E$8:E23500,0)), "Not In Budget"),"")</f>
        <v/>
      </c>
      <c r="I7414" s="184"/>
      <c r="J7414" s="184"/>
      <c r="K7414" s="184"/>
      <c r="L7414" s="183"/>
    </row>
    <row r="7415">
      <c r="A7415" s="454"/>
      <c r="B7415" s="927"/>
      <c r="C7415" s="580"/>
      <c r="D7415" s="939"/>
      <c r="E7415" s="940"/>
      <c r="F7415" s="941"/>
      <c r="G7415" s="937" t="str">
        <f t="array" ref="G7415">xlookup(F7415,'Internal Staffing Calculator'!E:E,'Internal Staffing Calculator'!C:C,"")</f>
        <v/>
      </c>
      <c r="H7415" s="932" t="str">
        <f t="array" ref="H7415">if(F7415&lt;&gt;"", iferror(index('Internal Staffing Calculator'!B$8:B23500,match(F7415,'Internal Staffing Calculator'!E$8:E23500,0)), "Not In Budget"),"")</f>
        <v/>
      </c>
      <c r="I7415" s="184"/>
      <c r="J7415" s="184"/>
      <c r="K7415" s="184"/>
      <c r="L7415" s="183"/>
    </row>
    <row r="7416">
      <c r="A7416" s="454"/>
      <c r="B7416" s="927"/>
      <c r="C7416" s="580"/>
      <c r="D7416" s="939"/>
      <c r="E7416" s="940"/>
      <c r="F7416" s="941"/>
      <c r="G7416" s="937" t="str">
        <f t="array" ref="G7416">xlookup(F7416,'Internal Staffing Calculator'!E:E,'Internal Staffing Calculator'!C:C,"")</f>
        <v/>
      </c>
      <c r="H7416" s="932" t="str">
        <f t="array" ref="H7416">if(F7416&lt;&gt;"", iferror(index('Internal Staffing Calculator'!B$8:B23500,match(F7416,'Internal Staffing Calculator'!E$8:E23500,0)), "Not In Budget"),"")</f>
        <v/>
      </c>
      <c r="I7416" s="184"/>
      <c r="J7416" s="184"/>
      <c r="K7416" s="184"/>
      <c r="L7416" s="183"/>
    </row>
    <row r="7417">
      <c r="A7417" s="454"/>
      <c r="B7417" s="927"/>
      <c r="C7417" s="580"/>
      <c r="D7417" s="939"/>
      <c r="E7417" s="940"/>
      <c r="F7417" s="941"/>
      <c r="G7417" s="937" t="str">
        <f t="array" ref="G7417">xlookup(F7417,'Internal Staffing Calculator'!E:E,'Internal Staffing Calculator'!C:C,"")</f>
        <v/>
      </c>
      <c r="H7417" s="932" t="str">
        <f t="array" ref="H7417">if(F7417&lt;&gt;"", iferror(index('Internal Staffing Calculator'!B$8:B23500,match(F7417,'Internal Staffing Calculator'!E$8:E23500,0)), "Not In Budget"),"")</f>
        <v/>
      </c>
      <c r="I7417" s="184"/>
      <c r="J7417" s="184"/>
      <c r="K7417" s="184"/>
      <c r="L7417" s="183"/>
    </row>
    <row r="7418">
      <c r="A7418" s="454"/>
      <c r="B7418" s="927"/>
      <c r="C7418" s="580"/>
      <c r="D7418" s="939"/>
      <c r="E7418" s="940"/>
      <c r="F7418" s="941"/>
      <c r="G7418" s="937" t="str">
        <f t="array" ref="G7418">xlookup(F7418,'Internal Staffing Calculator'!E:E,'Internal Staffing Calculator'!C:C,"")</f>
        <v/>
      </c>
      <c r="H7418" s="932" t="str">
        <f t="array" ref="H7418">if(F7418&lt;&gt;"", iferror(index('Internal Staffing Calculator'!B$8:B23500,match(F7418,'Internal Staffing Calculator'!E$8:E23500,0)), "Not In Budget"),"")</f>
        <v/>
      </c>
      <c r="I7418" s="184"/>
      <c r="J7418" s="184"/>
      <c r="K7418" s="184"/>
      <c r="L7418" s="183"/>
    </row>
    <row r="7419">
      <c r="A7419" s="454"/>
      <c r="B7419" s="927"/>
      <c r="C7419" s="580"/>
      <c r="D7419" s="939"/>
      <c r="E7419" s="940"/>
      <c r="F7419" s="941"/>
      <c r="G7419" s="937" t="str">
        <f t="array" ref="G7419">xlookup(F7419,'Internal Staffing Calculator'!E:E,'Internal Staffing Calculator'!C:C,"")</f>
        <v/>
      </c>
      <c r="H7419" s="932" t="str">
        <f t="array" ref="H7419">if(F7419&lt;&gt;"", iferror(index('Internal Staffing Calculator'!B$8:B23500,match(F7419,'Internal Staffing Calculator'!E$8:E23500,0)), "Not In Budget"),"")</f>
        <v/>
      </c>
      <c r="I7419" s="184"/>
      <c r="J7419" s="184"/>
      <c r="K7419" s="184"/>
      <c r="L7419" s="183"/>
    </row>
    <row r="7420">
      <c r="A7420" s="454"/>
      <c r="B7420" s="927"/>
      <c r="C7420" s="580"/>
      <c r="D7420" s="939"/>
      <c r="E7420" s="940"/>
      <c r="F7420" s="941"/>
      <c r="G7420" s="937" t="str">
        <f t="array" ref="G7420">xlookup(F7420,'Internal Staffing Calculator'!E:E,'Internal Staffing Calculator'!C:C,"")</f>
        <v/>
      </c>
      <c r="H7420" s="932" t="str">
        <f t="array" ref="H7420">if(F7420&lt;&gt;"", iferror(index('Internal Staffing Calculator'!B$8:B23500,match(F7420,'Internal Staffing Calculator'!E$8:E23500,0)), "Not In Budget"),"")</f>
        <v/>
      </c>
      <c r="I7420" s="184"/>
      <c r="J7420" s="184"/>
      <c r="K7420" s="184"/>
      <c r="L7420" s="183"/>
    </row>
    <row r="7421">
      <c r="A7421" s="454"/>
      <c r="B7421" s="927"/>
      <c r="C7421" s="580"/>
      <c r="D7421" s="939"/>
      <c r="E7421" s="940"/>
      <c r="F7421" s="941"/>
      <c r="G7421" s="937" t="str">
        <f t="array" ref="G7421">xlookup(F7421,'Internal Staffing Calculator'!E:E,'Internal Staffing Calculator'!C:C,"")</f>
        <v/>
      </c>
      <c r="H7421" s="932" t="str">
        <f t="array" ref="H7421">if(F7421&lt;&gt;"", iferror(index('Internal Staffing Calculator'!B$8:B23500,match(F7421,'Internal Staffing Calculator'!E$8:E23500,0)), "Not In Budget"),"")</f>
        <v/>
      </c>
      <c r="I7421" s="184"/>
      <c r="J7421" s="184"/>
      <c r="K7421" s="184"/>
      <c r="L7421" s="183"/>
    </row>
    <row r="7422">
      <c r="A7422" s="454"/>
      <c r="B7422" s="927"/>
      <c r="C7422" s="580"/>
      <c r="D7422" s="939"/>
      <c r="E7422" s="940"/>
      <c r="F7422" s="941"/>
      <c r="G7422" s="937" t="str">
        <f t="array" ref="G7422">xlookup(F7422,'Internal Staffing Calculator'!E:E,'Internal Staffing Calculator'!C:C,"")</f>
        <v/>
      </c>
      <c r="H7422" s="932" t="str">
        <f t="array" ref="H7422">if(F7422&lt;&gt;"", iferror(index('Internal Staffing Calculator'!B$8:B23500,match(F7422,'Internal Staffing Calculator'!E$8:E23500,0)), "Not In Budget"),"")</f>
        <v/>
      </c>
      <c r="I7422" s="184"/>
      <c r="J7422" s="184"/>
      <c r="K7422" s="184"/>
      <c r="L7422" s="183"/>
    </row>
    <row r="7423">
      <c r="A7423" s="454"/>
      <c r="B7423" s="927"/>
      <c r="C7423" s="580"/>
      <c r="D7423" s="939"/>
      <c r="E7423" s="940"/>
      <c r="F7423" s="941"/>
      <c r="G7423" s="937" t="str">
        <f t="array" ref="G7423">xlookup(F7423,'Internal Staffing Calculator'!E:E,'Internal Staffing Calculator'!C:C,"")</f>
        <v/>
      </c>
      <c r="H7423" s="932" t="str">
        <f t="array" ref="H7423">if(F7423&lt;&gt;"", iferror(index('Internal Staffing Calculator'!B$8:B23500,match(F7423,'Internal Staffing Calculator'!E$8:E23500,0)), "Not In Budget"),"")</f>
        <v/>
      </c>
      <c r="I7423" s="184"/>
      <c r="J7423" s="184"/>
      <c r="K7423" s="184"/>
      <c r="L7423" s="183"/>
    </row>
    <row r="7424">
      <c r="A7424" s="454"/>
      <c r="B7424" s="927"/>
      <c r="C7424" s="580"/>
      <c r="D7424" s="939"/>
      <c r="E7424" s="940"/>
      <c r="F7424" s="941"/>
      <c r="G7424" s="937" t="str">
        <f t="array" ref="G7424">xlookup(F7424,'Internal Staffing Calculator'!E:E,'Internal Staffing Calculator'!C:C,"")</f>
        <v/>
      </c>
      <c r="H7424" s="932" t="str">
        <f t="array" ref="H7424">if(F7424&lt;&gt;"", iferror(index('Internal Staffing Calculator'!B$8:B23500,match(F7424,'Internal Staffing Calculator'!E$8:E23500,0)), "Not In Budget"),"")</f>
        <v/>
      </c>
      <c r="I7424" s="184"/>
      <c r="J7424" s="184"/>
      <c r="K7424" s="184"/>
      <c r="L7424" s="183"/>
    </row>
    <row r="7425">
      <c r="A7425" s="454"/>
      <c r="B7425" s="927"/>
      <c r="C7425" s="580"/>
      <c r="D7425" s="939"/>
      <c r="E7425" s="940"/>
      <c r="F7425" s="941"/>
      <c r="G7425" s="937" t="str">
        <f t="array" ref="G7425">xlookup(F7425,'Internal Staffing Calculator'!E:E,'Internal Staffing Calculator'!C:C,"")</f>
        <v/>
      </c>
      <c r="H7425" s="932" t="str">
        <f t="array" ref="H7425">if(F7425&lt;&gt;"", iferror(index('Internal Staffing Calculator'!B$8:B23500,match(F7425,'Internal Staffing Calculator'!E$8:E23500,0)), "Not In Budget"),"")</f>
        <v/>
      </c>
      <c r="I7425" s="184"/>
      <c r="J7425" s="184"/>
      <c r="K7425" s="184"/>
      <c r="L7425" s="183"/>
    </row>
    <row r="7426">
      <c r="A7426" s="454"/>
      <c r="B7426" s="927"/>
      <c r="C7426" s="580"/>
      <c r="D7426" s="939"/>
      <c r="E7426" s="940"/>
      <c r="F7426" s="941"/>
      <c r="G7426" s="937" t="str">
        <f t="array" ref="G7426">xlookup(F7426,'Internal Staffing Calculator'!E:E,'Internal Staffing Calculator'!C:C,"")</f>
        <v/>
      </c>
      <c r="H7426" s="932" t="str">
        <f t="array" ref="H7426">if(F7426&lt;&gt;"", iferror(index('Internal Staffing Calculator'!B$8:B23500,match(F7426,'Internal Staffing Calculator'!E$8:E23500,0)), "Not In Budget"),"")</f>
        <v/>
      </c>
      <c r="I7426" s="184"/>
      <c r="J7426" s="184"/>
      <c r="K7426" s="184"/>
      <c r="L7426" s="183"/>
    </row>
    <row r="7427">
      <c r="A7427" s="454"/>
      <c r="B7427" s="927"/>
      <c r="C7427" s="580"/>
      <c r="D7427" s="939"/>
      <c r="E7427" s="940"/>
      <c r="F7427" s="941"/>
      <c r="G7427" s="937" t="str">
        <f t="array" ref="G7427">xlookup(F7427,'Internal Staffing Calculator'!E:E,'Internal Staffing Calculator'!C:C,"")</f>
        <v/>
      </c>
      <c r="H7427" s="932" t="str">
        <f t="array" ref="H7427">if(F7427&lt;&gt;"", iferror(index('Internal Staffing Calculator'!B$8:B23500,match(F7427,'Internal Staffing Calculator'!E$8:E23500,0)), "Not In Budget"),"")</f>
        <v/>
      </c>
      <c r="I7427" s="184"/>
      <c r="J7427" s="184"/>
      <c r="K7427" s="184"/>
      <c r="L7427" s="183"/>
    </row>
    <row r="7428">
      <c r="A7428" s="454"/>
      <c r="B7428" s="927"/>
      <c r="C7428" s="580"/>
      <c r="D7428" s="939"/>
      <c r="E7428" s="940"/>
      <c r="F7428" s="941"/>
      <c r="G7428" s="937" t="str">
        <f t="array" ref="G7428">xlookup(F7428,'Internal Staffing Calculator'!E:E,'Internal Staffing Calculator'!C:C,"")</f>
        <v/>
      </c>
      <c r="H7428" s="932" t="str">
        <f t="array" ref="H7428">if(F7428&lt;&gt;"", iferror(index('Internal Staffing Calculator'!B$8:B23500,match(F7428,'Internal Staffing Calculator'!E$8:E23500,0)), "Not In Budget"),"")</f>
        <v/>
      </c>
      <c r="I7428" s="184"/>
      <c r="J7428" s="184"/>
      <c r="K7428" s="184"/>
      <c r="L7428" s="183"/>
    </row>
    <row r="7429">
      <c r="A7429" s="454"/>
      <c r="B7429" s="927"/>
      <c r="C7429" s="580"/>
      <c r="D7429" s="939"/>
      <c r="E7429" s="940"/>
      <c r="F7429" s="941"/>
      <c r="G7429" s="937" t="str">
        <f t="array" ref="G7429">xlookup(F7429,'Internal Staffing Calculator'!E:E,'Internal Staffing Calculator'!C:C,"")</f>
        <v/>
      </c>
      <c r="H7429" s="932" t="str">
        <f t="array" ref="H7429">if(F7429&lt;&gt;"", iferror(index('Internal Staffing Calculator'!B$8:B23500,match(F7429,'Internal Staffing Calculator'!E$8:E23500,0)), "Not In Budget"),"")</f>
        <v/>
      </c>
      <c r="I7429" s="184"/>
      <c r="J7429" s="184"/>
      <c r="K7429" s="184"/>
      <c r="L7429" s="183"/>
    </row>
    <row r="7430">
      <c r="A7430" s="454"/>
      <c r="B7430" s="927"/>
      <c r="C7430" s="580"/>
      <c r="D7430" s="939"/>
      <c r="E7430" s="940"/>
      <c r="F7430" s="941"/>
      <c r="G7430" s="937" t="str">
        <f t="array" ref="G7430">xlookup(F7430,'Internal Staffing Calculator'!E:E,'Internal Staffing Calculator'!C:C,"")</f>
        <v/>
      </c>
      <c r="H7430" s="932" t="str">
        <f t="array" ref="H7430">if(F7430&lt;&gt;"", iferror(index('Internal Staffing Calculator'!B$8:B23500,match(F7430,'Internal Staffing Calculator'!E$8:E23500,0)), "Not In Budget"),"")</f>
        <v/>
      </c>
      <c r="I7430" s="184"/>
      <c r="J7430" s="184"/>
      <c r="K7430" s="184"/>
      <c r="L7430" s="183"/>
    </row>
    <row r="7431">
      <c r="A7431" s="454"/>
      <c r="B7431" s="927"/>
      <c r="C7431" s="580"/>
      <c r="D7431" s="939"/>
      <c r="E7431" s="940"/>
      <c r="F7431" s="941"/>
      <c r="G7431" s="937" t="str">
        <f t="array" ref="G7431">xlookup(F7431,'Internal Staffing Calculator'!E:E,'Internal Staffing Calculator'!C:C,"")</f>
        <v/>
      </c>
      <c r="H7431" s="932" t="str">
        <f t="array" ref="H7431">if(F7431&lt;&gt;"", iferror(index('Internal Staffing Calculator'!B$8:B23500,match(F7431,'Internal Staffing Calculator'!E$8:E23500,0)), "Not In Budget"),"")</f>
        <v/>
      </c>
      <c r="I7431" s="184"/>
      <c r="J7431" s="184"/>
      <c r="K7431" s="184"/>
      <c r="L7431" s="183"/>
    </row>
    <row r="7432">
      <c r="A7432" s="454"/>
      <c r="B7432" s="927"/>
      <c r="C7432" s="580"/>
      <c r="D7432" s="939"/>
      <c r="E7432" s="940"/>
      <c r="F7432" s="941"/>
      <c r="G7432" s="937" t="str">
        <f t="array" ref="G7432">xlookup(F7432,'Internal Staffing Calculator'!E:E,'Internal Staffing Calculator'!C:C,"")</f>
        <v/>
      </c>
      <c r="H7432" s="932" t="str">
        <f t="array" ref="H7432">if(F7432&lt;&gt;"", iferror(index('Internal Staffing Calculator'!B$8:B23500,match(F7432,'Internal Staffing Calculator'!E$8:E23500,0)), "Not In Budget"),"")</f>
        <v/>
      </c>
      <c r="I7432" s="184"/>
      <c r="J7432" s="184"/>
      <c r="K7432" s="184"/>
      <c r="L7432" s="183"/>
    </row>
    <row r="7433">
      <c r="A7433" s="454"/>
      <c r="B7433" s="927"/>
      <c r="C7433" s="580"/>
      <c r="D7433" s="939"/>
      <c r="E7433" s="940"/>
      <c r="F7433" s="941"/>
      <c r="G7433" s="937" t="str">
        <f t="array" ref="G7433">xlookup(F7433,'Internal Staffing Calculator'!E:E,'Internal Staffing Calculator'!C:C,"")</f>
        <v/>
      </c>
      <c r="H7433" s="932" t="str">
        <f t="array" ref="H7433">if(F7433&lt;&gt;"", iferror(index('Internal Staffing Calculator'!B$8:B23500,match(F7433,'Internal Staffing Calculator'!E$8:E23500,0)), "Not In Budget"),"")</f>
        <v/>
      </c>
      <c r="I7433" s="184"/>
      <c r="J7433" s="184"/>
      <c r="K7433" s="184"/>
      <c r="L7433" s="183"/>
    </row>
    <row r="7434">
      <c r="A7434" s="454"/>
      <c r="B7434" s="927"/>
      <c r="C7434" s="580"/>
      <c r="D7434" s="939"/>
      <c r="E7434" s="940"/>
      <c r="F7434" s="941"/>
      <c r="G7434" s="937" t="str">
        <f t="array" ref="G7434">xlookup(F7434,'Internal Staffing Calculator'!E:E,'Internal Staffing Calculator'!C:C,"")</f>
        <v/>
      </c>
      <c r="H7434" s="932" t="str">
        <f t="array" ref="H7434">if(F7434&lt;&gt;"", iferror(index('Internal Staffing Calculator'!B$8:B23500,match(F7434,'Internal Staffing Calculator'!E$8:E23500,0)), "Not In Budget"),"")</f>
        <v/>
      </c>
      <c r="I7434" s="184"/>
      <c r="J7434" s="184"/>
      <c r="K7434" s="184"/>
      <c r="L7434" s="183"/>
    </row>
    <row r="7435">
      <c r="A7435" s="454"/>
      <c r="B7435" s="927"/>
      <c r="C7435" s="580"/>
      <c r="D7435" s="939"/>
      <c r="E7435" s="940"/>
      <c r="F7435" s="941"/>
      <c r="G7435" s="937" t="str">
        <f t="array" ref="G7435">xlookup(F7435,'Internal Staffing Calculator'!E:E,'Internal Staffing Calculator'!C:C,"")</f>
        <v/>
      </c>
      <c r="H7435" s="932" t="str">
        <f t="array" ref="H7435">if(F7435&lt;&gt;"", iferror(index('Internal Staffing Calculator'!B$8:B23500,match(F7435,'Internal Staffing Calculator'!E$8:E23500,0)), "Not In Budget"),"")</f>
        <v/>
      </c>
      <c r="I7435" s="184"/>
      <c r="J7435" s="184"/>
      <c r="K7435" s="184"/>
      <c r="L7435" s="183"/>
    </row>
    <row r="7436">
      <c r="A7436" s="454"/>
      <c r="B7436" s="927"/>
      <c r="C7436" s="580"/>
      <c r="D7436" s="939"/>
      <c r="E7436" s="940"/>
      <c r="F7436" s="941"/>
      <c r="G7436" s="937" t="str">
        <f t="array" ref="G7436">xlookup(F7436,'Internal Staffing Calculator'!E:E,'Internal Staffing Calculator'!C:C,"")</f>
        <v/>
      </c>
      <c r="H7436" s="932" t="str">
        <f t="array" ref="H7436">if(F7436&lt;&gt;"", iferror(index('Internal Staffing Calculator'!B$8:B23500,match(F7436,'Internal Staffing Calculator'!E$8:E23500,0)), "Not In Budget"),"")</f>
        <v/>
      </c>
      <c r="I7436" s="184"/>
      <c r="J7436" s="184"/>
      <c r="K7436" s="184"/>
      <c r="L7436" s="183"/>
    </row>
    <row r="7437">
      <c r="A7437" s="454"/>
      <c r="B7437" s="927"/>
      <c r="C7437" s="580"/>
      <c r="D7437" s="939"/>
      <c r="E7437" s="940"/>
      <c r="F7437" s="941"/>
      <c r="G7437" s="937" t="str">
        <f t="array" ref="G7437">xlookup(F7437,'Internal Staffing Calculator'!E:E,'Internal Staffing Calculator'!C:C,"")</f>
        <v/>
      </c>
      <c r="H7437" s="932" t="str">
        <f t="array" ref="H7437">if(F7437&lt;&gt;"", iferror(index('Internal Staffing Calculator'!B$8:B23500,match(F7437,'Internal Staffing Calculator'!E$8:E23500,0)), "Not In Budget"),"")</f>
        <v/>
      </c>
      <c r="I7437" s="184"/>
      <c r="J7437" s="184"/>
      <c r="K7437" s="184"/>
      <c r="L7437" s="183"/>
    </row>
    <row r="7438">
      <c r="A7438" s="454"/>
      <c r="B7438" s="927"/>
      <c r="C7438" s="580"/>
      <c r="D7438" s="939"/>
      <c r="E7438" s="940"/>
      <c r="F7438" s="941"/>
      <c r="G7438" s="937" t="str">
        <f t="array" ref="G7438">xlookup(F7438,'Internal Staffing Calculator'!E:E,'Internal Staffing Calculator'!C:C,"")</f>
        <v/>
      </c>
      <c r="H7438" s="932" t="str">
        <f t="array" ref="H7438">if(F7438&lt;&gt;"", iferror(index('Internal Staffing Calculator'!B$8:B23500,match(F7438,'Internal Staffing Calculator'!E$8:E23500,0)), "Not In Budget"),"")</f>
        <v/>
      </c>
      <c r="I7438" s="184"/>
      <c r="J7438" s="184"/>
      <c r="K7438" s="184"/>
      <c r="L7438" s="183"/>
    </row>
    <row r="7439">
      <c r="A7439" s="454"/>
      <c r="B7439" s="927"/>
      <c r="C7439" s="580"/>
      <c r="D7439" s="939"/>
      <c r="E7439" s="940"/>
      <c r="F7439" s="941"/>
      <c r="G7439" s="937" t="str">
        <f t="array" ref="G7439">xlookup(F7439,'Internal Staffing Calculator'!E:E,'Internal Staffing Calculator'!C:C,"")</f>
        <v/>
      </c>
      <c r="H7439" s="932" t="str">
        <f t="array" ref="H7439">if(F7439&lt;&gt;"", iferror(index('Internal Staffing Calculator'!B$8:B23500,match(F7439,'Internal Staffing Calculator'!E$8:E23500,0)), "Not In Budget"),"")</f>
        <v/>
      </c>
      <c r="I7439" s="184"/>
      <c r="J7439" s="184"/>
      <c r="K7439" s="184"/>
      <c r="L7439" s="183"/>
    </row>
    <row r="7440">
      <c r="A7440" s="454"/>
      <c r="B7440" s="927"/>
      <c r="C7440" s="580"/>
      <c r="D7440" s="939"/>
      <c r="E7440" s="940"/>
      <c r="F7440" s="941"/>
      <c r="G7440" s="937" t="str">
        <f t="array" ref="G7440">xlookup(F7440,'Internal Staffing Calculator'!E:E,'Internal Staffing Calculator'!C:C,"")</f>
        <v/>
      </c>
      <c r="H7440" s="932" t="str">
        <f t="array" ref="H7440">if(F7440&lt;&gt;"", iferror(index('Internal Staffing Calculator'!B$8:B23500,match(F7440,'Internal Staffing Calculator'!E$8:E23500,0)), "Not In Budget"),"")</f>
        <v/>
      </c>
      <c r="I7440" s="184"/>
      <c r="J7440" s="184"/>
      <c r="K7440" s="184"/>
      <c r="L7440" s="183"/>
    </row>
    <row r="7441">
      <c r="A7441" s="454"/>
      <c r="B7441" s="927"/>
      <c r="C7441" s="580"/>
      <c r="D7441" s="939"/>
      <c r="E7441" s="940"/>
      <c r="F7441" s="941"/>
      <c r="G7441" s="937" t="str">
        <f t="array" ref="G7441">xlookup(F7441,'Internal Staffing Calculator'!E:E,'Internal Staffing Calculator'!C:C,"")</f>
        <v/>
      </c>
      <c r="H7441" s="932" t="str">
        <f t="array" ref="H7441">if(F7441&lt;&gt;"", iferror(index('Internal Staffing Calculator'!B$8:B23500,match(F7441,'Internal Staffing Calculator'!E$8:E23500,0)), "Not In Budget"),"")</f>
        <v/>
      </c>
      <c r="I7441" s="184"/>
      <c r="J7441" s="184"/>
      <c r="K7441" s="184"/>
      <c r="L7441" s="183"/>
    </row>
    <row r="7442">
      <c r="A7442" s="454"/>
      <c r="B7442" s="927"/>
      <c r="C7442" s="580"/>
      <c r="D7442" s="939"/>
      <c r="E7442" s="940"/>
      <c r="F7442" s="941"/>
      <c r="G7442" s="937" t="str">
        <f t="array" ref="G7442">xlookup(F7442,'Internal Staffing Calculator'!E:E,'Internal Staffing Calculator'!C:C,"")</f>
        <v/>
      </c>
      <c r="H7442" s="932" t="str">
        <f t="array" ref="H7442">if(F7442&lt;&gt;"", iferror(index('Internal Staffing Calculator'!B$8:B23500,match(F7442,'Internal Staffing Calculator'!E$8:E23500,0)), "Not In Budget"),"")</f>
        <v/>
      </c>
      <c r="I7442" s="184"/>
      <c r="J7442" s="184"/>
      <c r="K7442" s="184"/>
      <c r="L7442" s="183"/>
    </row>
    <row r="7443">
      <c r="A7443" s="454"/>
      <c r="B7443" s="927"/>
      <c r="C7443" s="580"/>
      <c r="D7443" s="939"/>
      <c r="E7443" s="940"/>
      <c r="F7443" s="941"/>
      <c r="G7443" s="937" t="str">
        <f t="array" ref="G7443">xlookup(F7443,'Internal Staffing Calculator'!E:E,'Internal Staffing Calculator'!C:C,"")</f>
        <v/>
      </c>
      <c r="H7443" s="932" t="str">
        <f t="array" ref="H7443">if(F7443&lt;&gt;"", iferror(index('Internal Staffing Calculator'!B$8:B23500,match(F7443,'Internal Staffing Calculator'!E$8:E23500,0)), "Not In Budget"),"")</f>
        <v/>
      </c>
      <c r="I7443" s="184"/>
      <c r="J7443" s="184"/>
      <c r="K7443" s="184"/>
      <c r="L7443" s="183"/>
    </row>
    <row r="7444">
      <c r="A7444" s="454"/>
      <c r="B7444" s="927"/>
      <c r="C7444" s="580"/>
      <c r="D7444" s="939"/>
      <c r="E7444" s="940"/>
      <c r="F7444" s="941"/>
      <c r="G7444" s="937" t="str">
        <f t="array" ref="G7444">xlookup(F7444,'Internal Staffing Calculator'!E:E,'Internal Staffing Calculator'!C:C,"")</f>
        <v/>
      </c>
      <c r="H7444" s="932" t="str">
        <f t="array" ref="H7444">if(F7444&lt;&gt;"", iferror(index('Internal Staffing Calculator'!B$8:B23500,match(F7444,'Internal Staffing Calculator'!E$8:E23500,0)), "Not In Budget"),"")</f>
        <v/>
      </c>
      <c r="I7444" s="184"/>
      <c r="J7444" s="184"/>
      <c r="K7444" s="184"/>
      <c r="L7444" s="183"/>
    </row>
    <row r="7445">
      <c r="A7445" s="454"/>
      <c r="B7445" s="927"/>
      <c r="C7445" s="580"/>
      <c r="D7445" s="939"/>
      <c r="E7445" s="940"/>
      <c r="F7445" s="941"/>
      <c r="G7445" s="937" t="str">
        <f t="array" ref="G7445">xlookup(F7445,'Internal Staffing Calculator'!E:E,'Internal Staffing Calculator'!C:C,"")</f>
        <v/>
      </c>
      <c r="H7445" s="932" t="str">
        <f t="array" ref="H7445">if(F7445&lt;&gt;"", iferror(index('Internal Staffing Calculator'!B$8:B23500,match(F7445,'Internal Staffing Calculator'!E$8:E23500,0)), "Not In Budget"),"")</f>
        <v/>
      </c>
      <c r="I7445" s="184"/>
      <c r="J7445" s="184"/>
      <c r="K7445" s="184"/>
      <c r="L7445" s="183"/>
    </row>
    <row r="7446">
      <c r="A7446" s="454"/>
      <c r="B7446" s="927"/>
      <c r="C7446" s="580"/>
      <c r="D7446" s="939"/>
      <c r="E7446" s="940"/>
      <c r="F7446" s="941"/>
      <c r="G7446" s="937" t="str">
        <f t="array" ref="G7446">xlookup(F7446,'Internal Staffing Calculator'!E:E,'Internal Staffing Calculator'!C:C,"")</f>
        <v/>
      </c>
      <c r="H7446" s="932" t="str">
        <f t="array" ref="H7446">if(F7446&lt;&gt;"", iferror(index('Internal Staffing Calculator'!B$8:B23500,match(F7446,'Internal Staffing Calculator'!E$8:E23500,0)), "Not In Budget"),"")</f>
        <v/>
      </c>
      <c r="I7446" s="184"/>
      <c r="J7446" s="184"/>
      <c r="K7446" s="184"/>
      <c r="L7446" s="183"/>
    </row>
    <row r="7447">
      <c r="A7447" s="454"/>
      <c r="B7447" s="927"/>
      <c r="C7447" s="580"/>
      <c r="D7447" s="939"/>
      <c r="E7447" s="940"/>
      <c r="F7447" s="941"/>
      <c r="G7447" s="937" t="str">
        <f t="array" ref="G7447">xlookup(F7447,'Internal Staffing Calculator'!E:E,'Internal Staffing Calculator'!C:C,"")</f>
        <v/>
      </c>
      <c r="H7447" s="932" t="str">
        <f t="array" ref="H7447">if(F7447&lt;&gt;"", iferror(index('Internal Staffing Calculator'!B$8:B23500,match(F7447,'Internal Staffing Calculator'!E$8:E23500,0)), "Not In Budget"),"")</f>
        <v/>
      </c>
      <c r="I7447" s="184"/>
      <c r="J7447" s="184"/>
      <c r="K7447" s="184"/>
      <c r="L7447" s="183"/>
    </row>
    <row r="7448">
      <c r="A7448" s="454"/>
      <c r="B7448" s="927"/>
      <c r="C7448" s="580"/>
      <c r="D7448" s="939"/>
      <c r="E7448" s="940"/>
      <c r="F7448" s="941"/>
      <c r="G7448" s="937" t="str">
        <f t="array" ref="G7448">xlookup(F7448,'Internal Staffing Calculator'!E:E,'Internal Staffing Calculator'!C:C,"")</f>
        <v/>
      </c>
      <c r="H7448" s="932" t="str">
        <f t="array" ref="H7448">if(F7448&lt;&gt;"", iferror(index('Internal Staffing Calculator'!B$8:B23500,match(F7448,'Internal Staffing Calculator'!E$8:E23500,0)), "Not In Budget"),"")</f>
        <v/>
      </c>
      <c r="I7448" s="184"/>
      <c r="J7448" s="184"/>
      <c r="K7448" s="184"/>
      <c r="L7448" s="183"/>
    </row>
    <row r="7449">
      <c r="A7449" s="454"/>
      <c r="B7449" s="927"/>
      <c r="C7449" s="580"/>
      <c r="D7449" s="939"/>
      <c r="E7449" s="940"/>
      <c r="F7449" s="941"/>
      <c r="G7449" s="937" t="str">
        <f t="array" ref="G7449">xlookup(F7449,'Internal Staffing Calculator'!E:E,'Internal Staffing Calculator'!C:C,"")</f>
        <v/>
      </c>
      <c r="H7449" s="932" t="str">
        <f t="array" ref="H7449">if(F7449&lt;&gt;"", iferror(index('Internal Staffing Calculator'!B$8:B23500,match(F7449,'Internal Staffing Calculator'!E$8:E23500,0)), "Not In Budget"),"")</f>
        <v/>
      </c>
      <c r="I7449" s="184"/>
      <c r="J7449" s="184"/>
      <c r="K7449" s="184"/>
      <c r="L7449" s="183"/>
    </row>
    <row r="7450">
      <c r="A7450" s="454"/>
      <c r="B7450" s="927"/>
      <c r="C7450" s="580"/>
      <c r="D7450" s="939"/>
      <c r="E7450" s="940"/>
      <c r="F7450" s="941"/>
      <c r="G7450" s="937" t="str">
        <f t="array" ref="G7450">xlookup(F7450,'Internal Staffing Calculator'!E:E,'Internal Staffing Calculator'!C:C,"")</f>
        <v/>
      </c>
      <c r="H7450" s="932" t="str">
        <f t="array" ref="H7450">if(F7450&lt;&gt;"", iferror(index('Internal Staffing Calculator'!B$8:B23500,match(F7450,'Internal Staffing Calculator'!E$8:E23500,0)), "Not In Budget"),"")</f>
        <v/>
      </c>
      <c r="I7450" s="184"/>
      <c r="J7450" s="184"/>
      <c r="K7450" s="184"/>
      <c r="L7450" s="183"/>
    </row>
    <row r="7451">
      <c r="A7451" s="454"/>
      <c r="B7451" s="927"/>
      <c r="C7451" s="580"/>
      <c r="D7451" s="939"/>
      <c r="E7451" s="940"/>
      <c r="F7451" s="941"/>
      <c r="G7451" s="937" t="str">
        <f t="array" ref="G7451">xlookup(F7451,'Internal Staffing Calculator'!E:E,'Internal Staffing Calculator'!C:C,"")</f>
        <v/>
      </c>
      <c r="H7451" s="932" t="str">
        <f t="array" ref="H7451">if(F7451&lt;&gt;"", iferror(index('Internal Staffing Calculator'!B$8:B23500,match(F7451,'Internal Staffing Calculator'!E$8:E23500,0)), "Not In Budget"),"")</f>
        <v/>
      </c>
      <c r="I7451" s="184"/>
      <c r="J7451" s="184"/>
      <c r="K7451" s="184"/>
      <c r="L7451" s="183"/>
    </row>
    <row r="7452">
      <c r="A7452" s="454"/>
      <c r="B7452" s="927"/>
      <c r="C7452" s="580"/>
      <c r="D7452" s="939"/>
      <c r="E7452" s="940"/>
      <c r="F7452" s="941"/>
      <c r="G7452" s="937" t="str">
        <f t="array" ref="G7452">xlookup(F7452,'Internal Staffing Calculator'!E:E,'Internal Staffing Calculator'!C:C,"")</f>
        <v/>
      </c>
      <c r="H7452" s="932" t="str">
        <f t="array" ref="H7452">if(F7452&lt;&gt;"", iferror(index('Internal Staffing Calculator'!B$8:B23500,match(F7452,'Internal Staffing Calculator'!E$8:E23500,0)), "Not In Budget"),"")</f>
        <v/>
      </c>
      <c r="I7452" s="184"/>
      <c r="J7452" s="184"/>
      <c r="K7452" s="184"/>
      <c r="L7452" s="183"/>
    </row>
    <row r="7453">
      <c r="A7453" s="454"/>
      <c r="B7453" s="927"/>
      <c r="C7453" s="580"/>
      <c r="D7453" s="939"/>
      <c r="E7453" s="940"/>
      <c r="F7453" s="941"/>
      <c r="G7453" s="937" t="str">
        <f t="array" ref="G7453">xlookup(F7453,'Internal Staffing Calculator'!E:E,'Internal Staffing Calculator'!C:C,"")</f>
        <v/>
      </c>
      <c r="H7453" s="932" t="str">
        <f t="array" ref="H7453">if(F7453&lt;&gt;"", iferror(index('Internal Staffing Calculator'!B$8:B23500,match(F7453,'Internal Staffing Calculator'!E$8:E23500,0)), "Not In Budget"),"")</f>
        <v/>
      </c>
      <c r="I7453" s="184"/>
      <c r="J7453" s="184"/>
      <c r="K7453" s="184"/>
      <c r="L7453" s="183"/>
    </row>
    <row r="7454">
      <c r="A7454" s="454"/>
      <c r="B7454" s="927"/>
      <c r="C7454" s="580"/>
      <c r="D7454" s="939"/>
      <c r="E7454" s="940"/>
      <c r="F7454" s="941"/>
      <c r="G7454" s="937" t="str">
        <f t="array" ref="G7454">xlookup(F7454,'Internal Staffing Calculator'!E:E,'Internal Staffing Calculator'!C:C,"")</f>
        <v/>
      </c>
      <c r="H7454" s="932" t="str">
        <f t="array" ref="H7454">if(F7454&lt;&gt;"", iferror(index('Internal Staffing Calculator'!B$8:B23500,match(F7454,'Internal Staffing Calculator'!E$8:E23500,0)), "Not In Budget"),"")</f>
        <v/>
      </c>
      <c r="I7454" s="184"/>
      <c r="J7454" s="184"/>
      <c r="K7454" s="184"/>
      <c r="L7454" s="183"/>
    </row>
    <row r="7455">
      <c r="A7455" s="454"/>
      <c r="B7455" s="927"/>
      <c r="C7455" s="580"/>
      <c r="D7455" s="939"/>
      <c r="E7455" s="940"/>
      <c r="F7455" s="941"/>
      <c r="G7455" s="937" t="str">
        <f t="array" ref="G7455">xlookup(F7455,'Internal Staffing Calculator'!E:E,'Internal Staffing Calculator'!C:C,"")</f>
        <v/>
      </c>
      <c r="H7455" s="932" t="str">
        <f t="array" ref="H7455">if(F7455&lt;&gt;"", iferror(index('Internal Staffing Calculator'!B$8:B23500,match(F7455,'Internal Staffing Calculator'!E$8:E23500,0)), "Not In Budget"),"")</f>
        <v/>
      </c>
      <c r="I7455" s="184"/>
      <c r="J7455" s="184"/>
      <c r="K7455" s="184"/>
      <c r="L7455" s="183"/>
    </row>
    <row r="7456">
      <c r="A7456" s="454"/>
      <c r="B7456" s="927"/>
      <c r="C7456" s="580"/>
      <c r="D7456" s="939"/>
      <c r="E7456" s="940"/>
      <c r="F7456" s="941"/>
      <c r="G7456" s="937" t="str">
        <f t="array" ref="G7456">xlookup(F7456,'Internal Staffing Calculator'!E:E,'Internal Staffing Calculator'!C:C,"")</f>
        <v/>
      </c>
      <c r="H7456" s="932" t="str">
        <f t="array" ref="H7456">if(F7456&lt;&gt;"", iferror(index('Internal Staffing Calculator'!B$8:B23500,match(F7456,'Internal Staffing Calculator'!E$8:E23500,0)), "Not In Budget"),"")</f>
        <v/>
      </c>
      <c r="I7456" s="184"/>
      <c r="J7456" s="184"/>
      <c r="K7456" s="184"/>
      <c r="L7456" s="183"/>
    </row>
    <row r="7457">
      <c r="A7457" s="454"/>
      <c r="B7457" s="927"/>
      <c r="C7457" s="580"/>
      <c r="D7457" s="939"/>
      <c r="E7457" s="940"/>
      <c r="F7457" s="941"/>
      <c r="G7457" s="937" t="str">
        <f t="array" ref="G7457">xlookup(F7457,'Internal Staffing Calculator'!E:E,'Internal Staffing Calculator'!C:C,"")</f>
        <v/>
      </c>
      <c r="H7457" s="932" t="str">
        <f t="array" ref="H7457">if(F7457&lt;&gt;"", iferror(index('Internal Staffing Calculator'!B$8:B23500,match(F7457,'Internal Staffing Calculator'!E$8:E23500,0)), "Not In Budget"),"")</f>
        <v/>
      </c>
      <c r="I7457" s="184"/>
      <c r="J7457" s="184"/>
      <c r="K7457" s="184"/>
      <c r="L7457" s="183"/>
    </row>
    <row r="7458">
      <c r="A7458" s="454"/>
      <c r="B7458" s="927"/>
      <c r="C7458" s="580"/>
      <c r="D7458" s="939"/>
      <c r="E7458" s="940"/>
      <c r="F7458" s="941"/>
      <c r="G7458" s="937" t="str">
        <f t="array" ref="G7458">xlookup(F7458,'Internal Staffing Calculator'!E:E,'Internal Staffing Calculator'!C:C,"")</f>
        <v/>
      </c>
      <c r="H7458" s="932" t="str">
        <f t="array" ref="H7458">if(F7458&lt;&gt;"", iferror(index('Internal Staffing Calculator'!B$8:B23500,match(F7458,'Internal Staffing Calculator'!E$8:E23500,0)), "Not In Budget"),"")</f>
        <v/>
      </c>
      <c r="I7458" s="184"/>
      <c r="J7458" s="184"/>
      <c r="K7458" s="184"/>
      <c r="L7458" s="183"/>
    </row>
    <row r="7459">
      <c r="A7459" s="454"/>
      <c r="B7459" s="927"/>
      <c r="C7459" s="580"/>
      <c r="D7459" s="939"/>
      <c r="E7459" s="940"/>
      <c r="F7459" s="941"/>
      <c r="G7459" s="937" t="str">
        <f t="array" ref="G7459">xlookup(F7459,'Internal Staffing Calculator'!E:E,'Internal Staffing Calculator'!C:C,"")</f>
        <v/>
      </c>
      <c r="H7459" s="932" t="str">
        <f t="array" ref="H7459">if(F7459&lt;&gt;"", iferror(index('Internal Staffing Calculator'!B$8:B23500,match(F7459,'Internal Staffing Calculator'!E$8:E23500,0)), "Not In Budget"),"")</f>
        <v/>
      </c>
      <c r="I7459" s="184"/>
      <c r="J7459" s="184"/>
      <c r="K7459" s="184"/>
      <c r="L7459" s="183"/>
    </row>
    <row r="7460">
      <c r="A7460" s="454"/>
      <c r="B7460" s="927"/>
      <c r="C7460" s="580"/>
      <c r="D7460" s="939"/>
      <c r="E7460" s="940"/>
      <c r="F7460" s="941"/>
      <c r="G7460" s="937" t="str">
        <f t="array" ref="G7460">xlookup(F7460,'Internal Staffing Calculator'!E:E,'Internal Staffing Calculator'!C:C,"")</f>
        <v/>
      </c>
      <c r="H7460" s="932" t="str">
        <f t="array" ref="H7460">if(F7460&lt;&gt;"", iferror(index('Internal Staffing Calculator'!B$8:B23500,match(F7460,'Internal Staffing Calculator'!E$8:E23500,0)), "Not In Budget"),"")</f>
        <v/>
      </c>
      <c r="I7460" s="184"/>
      <c r="J7460" s="184"/>
      <c r="K7460" s="184"/>
      <c r="L7460" s="183"/>
    </row>
    <row r="7461">
      <c r="A7461" s="454"/>
      <c r="B7461" s="927"/>
      <c r="C7461" s="580"/>
      <c r="D7461" s="939"/>
      <c r="E7461" s="940"/>
      <c r="F7461" s="941"/>
      <c r="G7461" s="937" t="str">
        <f t="array" ref="G7461">xlookup(F7461,'Internal Staffing Calculator'!E:E,'Internal Staffing Calculator'!C:C,"")</f>
        <v/>
      </c>
      <c r="H7461" s="932" t="str">
        <f t="array" ref="H7461">if(F7461&lt;&gt;"", iferror(index('Internal Staffing Calculator'!B$8:B23500,match(F7461,'Internal Staffing Calculator'!E$8:E23500,0)), "Not In Budget"),"")</f>
        <v/>
      </c>
      <c r="I7461" s="184"/>
      <c r="J7461" s="184"/>
      <c r="K7461" s="184"/>
      <c r="L7461" s="183"/>
    </row>
    <row r="7462">
      <c r="A7462" s="454"/>
      <c r="B7462" s="927"/>
      <c r="C7462" s="580"/>
      <c r="D7462" s="939"/>
      <c r="E7462" s="940"/>
      <c r="F7462" s="941"/>
      <c r="G7462" s="937" t="str">
        <f t="array" ref="G7462">xlookup(F7462,'Internal Staffing Calculator'!E:E,'Internal Staffing Calculator'!C:C,"")</f>
        <v/>
      </c>
      <c r="H7462" s="932" t="str">
        <f t="array" ref="H7462">if(F7462&lt;&gt;"", iferror(index('Internal Staffing Calculator'!B$8:B23500,match(F7462,'Internal Staffing Calculator'!E$8:E23500,0)), "Not In Budget"),"")</f>
        <v/>
      </c>
      <c r="I7462" s="184"/>
      <c r="J7462" s="184"/>
      <c r="K7462" s="184"/>
      <c r="L7462" s="183"/>
    </row>
    <row r="7463">
      <c r="A7463" s="454"/>
      <c r="B7463" s="927"/>
      <c r="C7463" s="580"/>
      <c r="D7463" s="939"/>
      <c r="E7463" s="940"/>
      <c r="F7463" s="941"/>
      <c r="G7463" s="937" t="str">
        <f t="array" ref="G7463">xlookup(F7463,'Internal Staffing Calculator'!E:E,'Internal Staffing Calculator'!C:C,"")</f>
        <v/>
      </c>
      <c r="H7463" s="932" t="str">
        <f t="array" ref="H7463">if(F7463&lt;&gt;"", iferror(index('Internal Staffing Calculator'!B$8:B23500,match(F7463,'Internal Staffing Calculator'!E$8:E23500,0)), "Not In Budget"),"")</f>
        <v/>
      </c>
      <c r="I7463" s="184"/>
      <c r="J7463" s="184"/>
      <c r="K7463" s="184"/>
      <c r="L7463" s="183"/>
    </row>
    <row r="7464">
      <c r="A7464" s="454"/>
      <c r="B7464" s="927"/>
      <c r="C7464" s="580"/>
      <c r="D7464" s="939"/>
      <c r="E7464" s="940"/>
      <c r="F7464" s="941"/>
      <c r="G7464" s="937" t="str">
        <f t="array" ref="G7464">xlookup(F7464,'Internal Staffing Calculator'!E:E,'Internal Staffing Calculator'!C:C,"")</f>
        <v/>
      </c>
      <c r="H7464" s="932" t="str">
        <f t="array" ref="H7464">if(F7464&lt;&gt;"", iferror(index('Internal Staffing Calculator'!B$8:B23500,match(F7464,'Internal Staffing Calculator'!E$8:E23500,0)), "Not In Budget"),"")</f>
        <v/>
      </c>
      <c r="I7464" s="184"/>
      <c r="J7464" s="184"/>
      <c r="K7464" s="184"/>
      <c r="L7464" s="183"/>
    </row>
    <row r="7465">
      <c r="A7465" s="454"/>
      <c r="B7465" s="927"/>
      <c r="C7465" s="580"/>
      <c r="D7465" s="939"/>
      <c r="E7465" s="940"/>
      <c r="F7465" s="941"/>
      <c r="G7465" s="937" t="str">
        <f t="array" ref="G7465">xlookup(F7465,'Internal Staffing Calculator'!E:E,'Internal Staffing Calculator'!C:C,"")</f>
        <v/>
      </c>
      <c r="H7465" s="932" t="str">
        <f t="array" ref="H7465">if(F7465&lt;&gt;"", iferror(index('Internal Staffing Calculator'!B$8:B23500,match(F7465,'Internal Staffing Calculator'!E$8:E23500,0)), "Not In Budget"),"")</f>
        <v/>
      </c>
      <c r="I7465" s="184"/>
      <c r="J7465" s="184"/>
      <c r="K7465" s="184"/>
      <c r="L7465" s="183"/>
    </row>
    <row r="7466">
      <c r="A7466" s="454"/>
      <c r="B7466" s="927"/>
      <c r="C7466" s="580"/>
      <c r="D7466" s="939"/>
      <c r="E7466" s="940"/>
      <c r="F7466" s="941"/>
      <c r="G7466" s="937" t="str">
        <f t="array" ref="G7466">xlookup(F7466,'Internal Staffing Calculator'!E:E,'Internal Staffing Calculator'!C:C,"")</f>
        <v/>
      </c>
      <c r="H7466" s="932" t="str">
        <f t="array" ref="H7466">if(F7466&lt;&gt;"", iferror(index('Internal Staffing Calculator'!B$8:B23500,match(F7466,'Internal Staffing Calculator'!E$8:E23500,0)), "Not In Budget"),"")</f>
        <v/>
      </c>
      <c r="I7466" s="184"/>
      <c r="J7466" s="184"/>
      <c r="K7466" s="184"/>
      <c r="L7466" s="183"/>
    </row>
    <row r="7467">
      <c r="A7467" s="454"/>
      <c r="B7467" s="927"/>
      <c r="C7467" s="580"/>
      <c r="D7467" s="939"/>
      <c r="E7467" s="940"/>
      <c r="F7467" s="941"/>
      <c r="G7467" s="937" t="str">
        <f t="array" ref="G7467">xlookup(F7467,'Internal Staffing Calculator'!E:E,'Internal Staffing Calculator'!C:C,"")</f>
        <v/>
      </c>
      <c r="H7467" s="932" t="str">
        <f t="array" ref="H7467">if(F7467&lt;&gt;"", iferror(index('Internal Staffing Calculator'!B$8:B23500,match(F7467,'Internal Staffing Calculator'!E$8:E23500,0)), "Not In Budget"),"")</f>
        <v/>
      </c>
      <c r="I7467" s="184"/>
      <c r="J7467" s="184"/>
      <c r="K7467" s="184"/>
      <c r="L7467" s="183"/>
    </row>
    <row r="7468">
      <c r="A7468" s="454"/>
      <c r="B7468" s="927"/>
      <c r="C7468" s="580"/>
      <c r="D7468" s="939"/>
      <c r="E7468" s="940"/>
      <c r="F7468" s="941"/>
      <c r="G7468" s="937" t="str">
        <f t="array" ref="G7468">xlookup(F7468,'Internal Staffing Calculator'!E:E,'Internal Staffing Calculator'!C:C,"")</f>
        <v/>
      </c>
      <c r="H7468" s="932" t="str">
        <f t="array" ref="H7468">if(F7468&lt;&gt;"", iferror(index('Internal Staffing Calculator'!B$8:B23500,match(F7468,'Internal Staffing Calculator'!E$8:E23500,0)), "Not In Budget"),"")</f>
        <v/>
      </c>
      <c r="I7468" s="184"/>
      <c r="J7468" s="184"/>
      <c r="K7468" s="184"/>
      <c r="L7468" s="183"/>
    </row>
    <row r="7469">
      <c r="A7469" s="454"/>
      <c r="B7469" s="927"/>
      <c r="C7469" s="580"/>
      <c r="D7469" s="939"/>
      <c r="E7469" s="940"/>
      <c r="F7469" s="941"/>
      <c r="G7469" s="937" t="str">
        <f t="array" ref="G7469">xlookup(F7469,'Internal Staffing Calculator'!E:E,'Internal Staffing Calculator'!C:C,"")</f>
        <v/>
      </c>
      <c r="H7469" s="932" t="str">
        <f t="array" ref="H7469">if(F7469&lt;&gt;"", iferror(index('Internal Staffing Calculator'!B$8:B23500,match(F7469,'Internal Staffing Calculator'!E$8:E23500,0)), "Not In Budget"),"")</f>
        <v/>
      </c>
      <c r="I7469" s="184"/>
      <c r="J7469" s="184"/>
      <c r="K7469" s="184"/>
      <c r="L7469" s="183"/>
    </row>
    <row r="7470">
      <c r="A7470" s="454"/>
      <c r="B7470" s="927"/>
      <c r="C7470" s="580"/>
      <c r="D7470" s="939"/>
      <c r="E7470" s="940"/>
      <c r="F7470" s="941"/>
      <c r="G7470" s="937" t="str">
        <f t="array" ref="G7470">xlookup(F7470,'Internal Staffing Calculator'!E:E,'Internal Staffing Calculator'!C:C,"")</f>
        <v/>
      </c>
      <c r="H7470" s="932" t="str">
        <f t="array" ref="H7470">if(F7470&lt;&gt;"", iferror(index('Internal Staffing Calculator'!B$8:B23500,match(F7470,'Internal Staffing Calculator'!E$8:E23500,0)), "Not In Budget"),"")</f>
        <v/>
      </c>
      <c r="I7470" s="184"/>
      <c r="J7470" s="184"/>
      <c r="K7470" s="184"/>
      <c r="L7470" s="183"/>
    </row>
    <row r="7471">
      <c r="A7471" s="454"/>
      <c r="B7471" s="927"/>
      <c r="C7471" s="580"/>
      <c r="D7471" s="939"/>
      <c r="E7471" s="940"/>
      <c r="F7471" s="941"/>
      <c r="G7471" s="937" t="str">
        <f t="array" ref="G7471">xlookup(F7471,'Internal Staffing Calculator'!E:E,'Internal Staffing Calculator'!C:C,"")</f>
        <v/>
      </c>
      <c r="H7471" s="932" t="str">
        <f t="array" ref="H7471">if(F7471&lt;&gt;"", iferror(index('Internal Staffing Calculator'!B$8:B23500,match(F7471,'Internal Staffing Calculator'!E$8:E23500,0)), "Not In Budget"),"")</f>
        <v/>
      </c>
      <c r="I7471" s="184"/>
      <c r="J7471" s="184"/>
      <c r="K7471" s="184"/>
      <c r="L7471" s="183"/>
    </row>
    <row r="7472">
      <c r="A7472" s="454"/>
      <c r="B7472" s="927"/>
      <c r="C7472" s="580"/>
      <c r="D7472" s="939"/>
      <c r="E7472" s="940"/>
      <c r="F7472" s="941"/>
      <c r="G7472" s="937" t="str">
        <f t="array" ref="G7472">xlookup(F7472,'Internal Staffing Calculator'!E:E,'Internal Staffing Calculator'!C:C,"")</f>
        <v/>
      </c>
      <c r="H7472" s="932" t="str">
        <f t="array" ref="H7472">if(F7472&lt;&gt;"", iferror(index('Internal Staffing Calculator'!B$8:B23500,match(F7472,'Internal Staffing Calculator'!E$8:E23500,0)), "Not In Budget"),"")</f>
        <v/>
      </c>
      <c r="I7472" s="184"/>
      <c r="J7472" s="184"/>
      <c r="K7472" s="184"/>
      <c r="L7472" s="183"/>
    </row>
    <row r="7473">
      <c r="A7473" s="454"/>
      <c r="B7473" s="927"/>
      <c r="C7473" s="580"/>
      <c r="D7473" s="939"/>
      <c r="E7473" s="940"/>
      <c r="F7473" s="941"/>
      <c r="G7473" s="937" t="str">
        <f t="array" ref="G7473">xlookup(F7473,'Internal Staffing Calculator'!E:E,'Internal Staffing Calculator'!C:C,"")</f>
        <v/>
      </c>
      <c r="H7473" s="932" t="str">
        <f t="array" ref="H7473">if(F7473&lt;&gt;"", iferror(index('Internal Staffing Calculator'!B$8:B23500,match(F7473,'Internal Staffing Calculator'!E$8:E23500,0)), "Not In Budget"),"")</f>
        <v/>
      </c>
      <c r="I7473" s="184"/>
      <c r="J7473" s="184"/>
      <c r="K7473" s="184"/>
      <c r="L7473" s="183"/>
    </row>
    <row r="7474">
      <c r="A7474" s="454"/>
      <c r="B7474" s="927"/>
      <c r="C7474" s="580"/>
      <c r="D7474" s="939"/>
      <c r="E7474" s="940"/>
      <c r="F7474" s="941"/>
      <c r="G7474" s="937" t="str">
        <f t="array" ref="G7474">xlookup(F7474,'Internal Staffing Calculator'!E:E,'Internal Staffing Calculator'!C:C,"")</f>
        <v/>
      </c>
      <c r="H7474" s="932" t="str">
        <f t="array" ref="H7474">if(F7474&lt;&gt;"", iferror(index('Internal Staffing Calculator'!B$8:B23500,match(F7474,'Internal Staffing Calculator'!E$8:E23500,0)), "Not In Budget"),"")</f>
        <v/>
      </c>
      <c r="I7474" s="184"/>
      <c r="J7474" s="184"/>
      <c r="K7474" s="184"/>
      <c r="L7474" s="183"/>
    </row>
    <row r="7475">
      <c r="A7475" s="454"/>
      <c r="B7475" s="927"/>
      <c r="C7475" s="580"/>
      <c r="D7475" s="939"/>
      <c r="E7475" s="940"/>
      <c r="F7475" s="941"/>
      <c r="G7475" s="937" t="str">
        <f t="array" ref="G7475">xlookup(F7475,'Internal Staffing Calculator'!E:E,'Internal Staffing Calculator'!C:C,"")</f>
        <v/>
      </c>
      <c r="H7475" s="932" t="str">
        <f t="array" ref="H7475">if(F7475&lt;&gt;"", iferror(index('Internal Staffing Calculator'!B$8:B23500,match(F7475,'Internal Staffing Calculator'!E$8:E23500,0)), "Not In Budget"),"")</f>
        <v/>
      </c>
      <c r="I7475" s="184"/>
      <c r="J7475" s="184"/>
      <c r="K7475" s="184"/>
      <c r="L7475" s="183"/>
    </row>
    <row r="7476">
      <c r="A7476" s="454"/>
      <c r="B7476" s="927"/>
      <c r="C7476" s="580"/>
      <c r="D7476" s="939"/>
      <c r="E7476" s="940"/>
      <c r="F7476" s="941"/>
      <c r="G7476" s="937" t="str">
        <f t="array" ref="G7476">xlookup(F7476,'Internal Staffing Calculator'!E:E,'Internal Staffing Calculator'!C:C,"")</f>
        <v/>
      </c>
      <c r="H7476" s="932" t="str">
        <f t="array" ref="H7476">if(F7476&lt;&gt;"", iferror(index('Internal Staffing Calculator'!B$8:B23500,match(F7476,'Internal Staffing Calculator'!E$8:E23500,0)), "Not In Budget"),"")</f>
        <v/>
      </c>
      <c r="I7476" s="184"/>
      <c r="J7476" s="184"/>
      <c r="K7476" s="184"/>
      <c r="L7476" s="183"/>
    </row>
    <row r="7477">
      <c r="A7477" s="454"/>
      <c r="B7477" s="927"/>
      <c r="C7477" s="580"/>
      <c r="D7477" s="939"/>
      <c r="E7477" s="940"/>
      <c r="F7477" s="941"/>
      <c r="G7477" s="937" t="str">
        <f t="array" ref="G7477">xlookup(F7477,'Internal Staffing Calculator'!E:E,'Internal Staffing Calculator'!C:C,"")</f>
        <v/>
      </c>
      <c r="H7477" s="932" t="str">
        <f t="array" ref="H7477">if(F7477&lt;&gt;"", iferror(index('Internal Staffing Calculator'!B$8:B23500,match(F7477,'Internal Staffing Calculator'!E$8:E23500,0)), "Not In Budget"),"")</f>
        <v/>
      </c>
      <c r="I7477" s="184"/>
      <c r="J7477" s="184"/>
      <c r="K7477" s="184"/>
      <c r="L7477" s="183"/>
    </row>
    <row r="7478">
      <c r="A7478" s="454"/>
      <c r="B7478" s="927"/>
      <c r="C7478" s="580"/>
      <c r="D7478" s="939"/>
      <c r="E7478" s="940"/>
      <c r="F7478" s="941"/>
      <c r="G7478" s="937" t="str">
        <f t="array" ref="G7478">xlookup(F7478,'Internal Staffing Calculator'!E:E,'Internal Staffing Calculator'!C:C,"")</f>
        <v/>
      </c>
      <c r="H7478" s="932" t="str">
        <f t="array" ref="H7478">if(F7478&lt;&gt;"", iferror(index('Internal Staffing Calculator'!B$8:B23500,match(F7478,'Internal Staffing Calculator'!E$8:E23500,0)), "Not In Budget"),"")</f>
        <v/>
      </c>
      <c r="I7478" s="184"/>
      <c r="J7478" s="184"/>
      <c r="K7478" s="184"/>
      <c r="L7478" s="183"/>
    </row>
    <row r="7479">
      <c r="A7479" s="454"/>
      <c r="B7479" s="927"/>
      <c r="C7479" s="580"/>
      <c r="D7479" s="939"/>
      <c r="E7479" s="940"/>
      <c r="F7479" s="941"/>
      <c r="G7479" s="937" t="str">
        <f t="array" ref="G7479">xlookup(F7479,'Internal Staffing Calculator'!E:E,'Internal Staffing Calculator'!C:C,"")</f>
        <v/>
      </c>
      <c r="H7479" s="932" t="str">
        <f t="array" ref="H7479">if(F7479&lt;&gt;"", iferror(index('Internal Staffing Calculator'!B$8:B23500,match(F7479,'Internal Staffing Calculator'!E$8:E23500,0)), "Not In Budget"),"")</f>
        <v/>
      </c>
      <c r="I7479" s="184"/>
      <c r="J7479" s="184"/>
      <c r="K7479" s="184"/>
      <c r="L7479" s="183"/>
    </row>
    <row r="7480">
      <c r="A7480" s="454"/>
      <c r="B7480" s="927"/>
      <c r="C7480" s="580"/>
      <c r="D7480" s="939"/>
      <c r="E7480" s="940"/>
      <c r="F7480" s="941"/>
      <c r="G7480" s="937" t="str">
        <f t="array" ref="G7480">xlookup(F7480,'Internal Staffing Calculator'!E:E,'Internal Staffing Calculator'!C:C,"")</f>
        <v/>
      </c>
      <c r="H7480" s="932" t="str">
        <f t="array" ref="H7480">if(F7480&lt;&gt;"", iferror(index('Internal Staffing Calculator'!B$8:B23500,match(F7480,'Internal Staffing Calculator'!E$8:E23500,0)), "Not In Budget"),"")</f>
        <v/>
      </c>
      <c r="I7480" s="184"/>
      <c r="J7480" s="184"/>
      <c r="K7480" s="184"/>
      <c r="L7480" s="183"/>
    </row>
    <row r="7481">
      <c r="A7481" s="454"/>
      <c r="B7481" s="927"/>
      <c r="C7481" s="580"/>
      <c r="D7481" s="939"/>
      <c r="E7481" s="940"/>
      <c r="F7481" s="941"/>
      <c r="G7481" s="937" t="str">
        <f t="array" ref="G7481">xlookup(F7481,'Internal Staffing Calculator'!E:E,'Internal Staffing Calculator'!C:C,"")</f>
        <v/>
      </c>
      <c r="H7481" s="932" t="str">
        <f t="array" ref="H7481">if(F7481&lt;&gt;"", iferror(index('Internal Staffing Calculator'!B$8:B23500,match(F7481,'Internal Staffing Calculator'!E$8:E23500,0)), "Not In Budget"),"")</f>
        <v/>
      </c>
      <c r="I7481" s="184"/>
      <c r="J7481" s="184"/>
      <c r="K7481" s="184"/>
      <c r="L7481" s="183"/>
    </row>
    <row r="7482">
      <c r="A7482" s="454"/>
      <c r="B7482" s="927"/>
      <c r="C7482" s="580"/>
      <c r="D7482" s="939"/>
      <c r="E7482" s="940"/>
      <c r="F7482" s="941"/>
      <c r="G7482" s="937" t="str">
        <f t="array" ref="G7482">xlookup(F7482,'Internal Staffing Calculator'!E:E,'Internal Staffing Calculator'!C:C,"")</f>
        <v/>
      </c>
      <c r="H7482" s="932" t="str">
        <f t="array" ref="H7482">if(F7482&lt;&gt;"", iferror(index('Internal Staffing Calculator'!B$8:B23500,match(F7482,'Internal Staffing Calculator'!E$8:E23500,0)), "Not In Budget"),"")</f>
        <v/>
      </c>
      <c r="I7482" s="184"/>
      <c r="J7482" s="184"/>
      <c r="K7482" s="184"/>
      <c r="L7482" s="183"/>
    </row>
    <row r="7483">
      <c r="A7483" s="454"/>
      <c r="B7483" s="927"/>
      <c r="C7483" s="580"/>
      <c r="D7483" s="939"/>
      <c r="E7483" s="940"/>
      <c r="F7483" s="941"/>
      <c r="G7483" s="937" t="str">
        <f t="array" ref="G7483">xlookup(F7483,'Internal Staffing Calculator'!E:E,'Internal Staffing Calculator'!C:C,"")</f>
        <v/>
      </c>
      <c r="H7483" s="932" t="str">
        <f t="array" ref="H7483">if(F7483&lt;&gt;"", iferror(index('Internal Staffing Calculator'!B$8:B23500,match(F7483,'Internal Staffing Calculator'!E$8:E23500,0)), "Not In Budget"),"")</f>
        <v/>
      </c>
      <c r="I7483" s="184"/>
      <c r="J7483" s="184"/>
      <c r="K7483" s="184"/>
      <c r="L7483" s="183"/>
    </row>
    <row r="7484">
      <c r="A7484" s="454"/>
      <c r="B7484" s="927"/>
      <c r="C7484" s="580"/>
      <c r="D7484" s="939"/>
      <c r="E7484" s="940"/>
      <c r="F7484" s="941"/>
      <c r="G7484" s="937" t="str">
        <f t="array" ref="G7484">xlookup(F7484,'Internal Staffing Calculator'!E:E,'Internal Staffing Calculator'!C:C,"")</f>
        <v/>
      </c>
      <c r="H7484" s="932" t="str">
        <f t="array" ref="H7484">if(F7484&lt;&gt;"", iferror(index('Internal Staffing Calculator'!B$8:B23500,match(F7484,'Internal Staffing Calculator'!E$8:E23500,0)), "Not In Budget"),"")</f>
        <v/>
      </c>
      <c r="I7484" s="184"/>
      <c r="J7484" s="184"/>
      <c r="K7484" s="184"/>
      <c r="L7484" s="183"/>
    </row>
    <row r="7485">
      <c r="A7485" s="454"/>
      <c r="B7485" s="927"/>
      <c r="C7485" s="580"/>
      <c r="D7485" s="939"/>
      <c r="E7485" s="940"/>
      <c r="F7485" s="941"/>
      <c r="G7485" s="937" t="str">
        <f t="array" ref="G7485">xlookup(F7485,'Internal Staffing Calculator'!E:E,'Internal Staffing Calculator'!C:C,"")</f>
        <v/>
      </c>
      <c r="H7485" s="932" t="str">
        <f t="array" ref="H7485">if(F7485&lt;&gt;"", iferror(index('Internal Staffing Calculator'!B$8:B23500,match(F7485,'Internal Staffing Calculator'!E$8:E23500,0)), "Not In Budget"),"")</f>
        <v/>
      </c>
      <c r="I7485" s="184"/>
      <c r="J7485" s="184"/>
      <c r="K7485" s="184"/>
      <c r="L7485" s="183"/>
    </row>
    <row r="7486">
      <c r="A7486" s="454"/>
      <c r="B7486" s="927"/>
      <c r="C7486" s="580"/>
      <c r="D7486" s="939"/>
      <c r="E7486" s="940"/>
      <c r="F7486" s="941"/>
      <c r="G7486" s="937" t="str">
        <f t="array" ref="G7486">xlookup(F7486,'Internal Staffing Calculator'!E:E,'Internal Staffing Calculator'!C:C,"")</f>
        <v/>
      </c>
      <c r="H7486" s="932" t="str">
        <f t="array" ref="H7486">if(F7486&lt;&gt;"", iferror(index('Internal Staffing Calculator'!B$8:B23500,match(F7486,'Internal Staffing Calculator'!E$8:E23500,0)), "Not In Budget"),"")</f>
        <v/>
      </c>
      <c r="I7486" s="184"/>
      <c r="J7486" s="184"/>
      <c r="K7486" s="184"/>
      <c r="L7486" s="183"/>
    </row>
    <row r="7487">
      <c r="A7487" s="454"/>
      <c r="B7487" s="927"/>
      <c r="C7487" s="580"/>
      <c r="D7487" s="939"/>
      <c r="E7487" s="940"/>
      <c r="F7487" s="941"/>
      <c r="G7487" s="937" t="str">
        <f t="array" ref="G7487">xlookup(F7487,'Internal Staffing Calculator'!E:E,'Internal Staffing Calculator'!C:C,"")</f>
        <v/>
      </c>
      <c r="H7487" s="932" t="str">
        <f t="array" ref="H7487">if(F7487&lt;&gt;"", iferror(index('Internal Staffing Calculator'!B$8:B23500,match(F7487,'Internal Staffing Calculator'!E$8:E23500,0)), "Not In Budget"),"")</f>
        <v/>
      </c>
      <c r="I7487" s="184"/>
      <c r="J7487" s="184"/>
      <c r="K7487" s="184"/>
      <c r="L7487" s="183"/>
    </row>
    <row r="7488">
      <c r="A7488" s="454"/>
      <c r="B7488" s="927"/>
      <c r="C7488" s="580"/>
      <c r="D7488" s="939"/>
      <c r="E7488" s="940"/>
      <c r="F7488" s="941"/>
      <c r="G7488" s="937" t="str">
        <f t="array" ref="G7488">xlookup(F7488,'Internal Staffing Calculator'!E:E,'Internal Staffing Calculator'!C:C,"")</f>
        <v/>
      </c>
      <c r="H7488" s="932" t="str">
        <f t="array" ref="H7488">if(F7488&lt;&gt;"", iferror(index('Internal Staffing Calculator'!B$8:B23500,match(F7488,'Internal Staffing Calculator'!E$8:E23500,0)), "Not In Budget"),"")</f>
        <v/>
      </c>
      <c r="I7488" s="184"/>
      <c r="J7488" s="184"/>
      <c r="K7488" s="184"/>
      <c r="L7488" s="183"/>
    </row>
    <row r="7489">
      <c r="A7489" s="454"/>
      <c r="B7489" s="927"/>
      <c r="C7489" s="580"/>
      <c r="D7489" s="939"/>
      <c r="E7489" s="940"/>
      <c r="F7489" s="941"/>
      <c r="G7489" s="937" t="str">
        <f t="array" ref="G7489">xlookup(F7489,'Internal Staffing Calculator'!E:E,'Internal Staffing Calculator'!C:C,"")</f>
        <v/>
      </c>
      <c r="H7489" s="932" t="str">
        <f t="array" ref="H7489">if(F7489&lt;&gt;"", iferror(index('Internal Staffing Calculator'!B$8:B23500,match(F7489,'Internal Staffing Calculator'!E$8:E23500,0)), "Not In Budget"),"")</f>
        <v/>
      </c>
      <c r="I7489" s="184"/>
      <c r="J7489" s="184"/>
      <c r="K7489" s="184"/>
      <c r="L7489" s="183"/>
    </row>
    <row r="7490">
      <c r="A7490" s="454"/>
      <c r="B7490" s="927"/>
      <c r="C7490" s="580"/>
      <c r="D7490" s="939"/>
      <c r="E7490" s="940"/>
      <c r="F7490" s="941"/>
      <c r="G7490" s="937" t="str">
        <f t="array" ref="G7490">xlookup(F7490,'Internal Staffing Calculator'!E:E,'Internal Staffing Calculator'!C:C,"")</f>
        <v/>
      </c>
      <c r="H7490" s="932" t="str">
        <f t="array" ref="H7490">if(F7490&lt;&gt;"", iferror(index('Internal Staffing Calculator'!B$8:B23500,match(F7490,'Internal Staffing Calculator'!E$8:E23500,0)), "Not In Budget"),"")</f>
        <v/>
      </c>
      <c r="I7490" s="184"/>
      <c r="J7490" s="184"/>
      <c r="K7490" s="184"/>
      <c r="L7490" s="183"/>
    </row>
    <row r="7491">
      <c r="A7491" s="454"/>
      <c r="B7491" s="927"/>
      <c r="C7491" s="580"/>
      <c r="D7491" s="939"/>
      <c r="E7491" s="940"/>
      <c r="F7491" s="941"/>
      <c r="G7491" s="937" t="str">
        <f t="array" ref="G7491">xlookup(F7491,'Internal Staffing Calculator'!E:E,'Internal Staffing Calculator'!C:C,"")</f>
        <v/>
      </c>
      <c r="H7491" s="932" t="str">
        <f t="array" ref="H7491">if(F7491&lt;&gt;"", iferror(index('Internal Staffing Calculator'!B$8:B23500,match(F7491,'Internal Staffing Calculator'!E$8:E23500,0)), "Not In Budget"),"")</f>
        <v/>
      </c>
      <c r="I7491" s="184"/>
      <c r="J7491" s="184"/>
      <c r="K7491" s="184"/>
      <c r="L7491" s="183"/>
    </row>
    <row r="7492">
      <c r="A7492" s="454"/>
      <c r="B7492" s="927"/>
      <c r="C7492" s="580"/>
      <c r="D7492" s="939"/>
      <c r="E7492" s="940"/>
      <c r="F7492" s="941"/>
      <c r="G7492" s="937" t="str">
        <f t="array" ref="G7492">xlookup(F7492,'Internal Staffing Calculator'!E:E,'Internal Staffing Calculator'!C:C,"")</f>
        <v/>
      </c>
      <c r="H7492" s="932" t="str">
        <f t="array" ref="H7492">if(F7492&lt;&gt;"", iferror(index('Internal Staffing Calculator'!B$8:B23500,match(F7492,'Internal Staffing Calculator'!E$8:E23500,0)), "Not In Budget"),"")</f>
        <v/>
      </c>
      <c r="I7492" s="184"/>
      <c r="J7492" s="184"/>
      <c r="K7492" s="184"/>
      <c r="L7492" s="183"/>
    </row>
    <row r="7493">
      <c r="A7493" s="454"/>
      <c r="B7493" s="927"/>
      <c r="C7493" s="580"/>
      <c r="D7493" s="939"/>
      <c r="E7493" s="940"/>
      <c r="F7493" s="941"/>
      <c r="G7493" s="937" t="str">
        <f t="array" ref="G7493">xlookup(F7493,'Internal Staffing Calculator'!E:E,'Internal Staffing Calculator'!C:C,"")</f>
        <v/>
      </c>
      <c r="H7493" s="932" t="str">
        <f t="array" ref="H7493">if(F7493&lt;&gt;"", iferror(index('Internal Staffing Calculator'!B$8:B23500,match(F7493,'Internal Staffing Calculator'!E$8:E23500,0)), "Not In Budget"),"")</f>
        <v/>
      </c>
      <c r="I7493" s="184"/>
      <c r="J7493" s="184"/>
      <c r="K7493" s="184"/>
      <c r="L7493" s="183"/>
    </row>
    <row r="7494">
      <c r="A7494" s="454"/>
      <c r="B7494" s="927"/>
      <c r="C7494" s="580"/>
      <c r="D7494" s="939"/>
      <c r="E7494" s="940"/>
      <c r="F7494" s="941"/>
      <c r="G7494" s="937" t="str">
        <f t="array" ref="G7494">xlookup(F7494,'Internal Staffing Calculator'!E:E,'Internal Staffing Calculator'!C:C,"")</f>
        <v/>
      </c>
      <c r="H7494" s="932" t="str">
        <f t="array" ref="H7494">if(F7494&lt;&gt;"", iferror(index('Internal Staffing Calculator'!B$8:B23500,match(F7494,'Internal Staffing Calculator'!E$8:E23500,0)), "Not In Budget"),"")</f>
        <v/>
      </c>
      <c r="I7494" s="184"/>
      <c r="J7494" s="184"/>
      <c r="K7494" s="184"/>
      <c r="L7494" s="183"/>
    </row>
    <row r="7495">
      <c r="A7495" s="454"/>
      <c r="B7495" s="927"/>
      <c r="C7495" s="580"/>
      <c r="D7495" s="939"/>
      <c r="E7495" s="940"/>
      <c r="F7495" s="941"/>
      <c r="G7495" s="937" t="str">
        <f t="array" ref="G7495">xlookup(F7495,'Internal Staffing Calculator'!E:E,'Internal Staffing Calculator'!C:C,"")</f>
        <v/>
      </c>
      <c r="H7495" s="932" t="str">
        <f t="array" ref="H7495">if(F7495&lt;&gt;"", iferror(index('Internal Staffing Calculator'!B$8:B23500,match(F7495,'Internal Staffing Calculator'!E$8:E23500,0)), "Not In Budget"),"")</f>
        <v/>
      </c>
      <c r="I7495" s="184"/>
      <c r="J7495" s="184"/>
      <c r="K7495" s="184"/>
      <c r="L7495" s="183"/>
    </row>
    <row r="7496">
      <c r="A7496" s="454"/>
      <c r="B7496" s="927"/>
      <c r="C7496" s="580"/>
      <c r="D7496" s="939"/>
      <c r="E7496" s="940"/>
      <c r="F7496" s="941"/>
      <c r="G7496" s="937" t="str">
        <f t="array" ref="G7496">xlookup(F7496,'Internal Staffing Calculator'!E:E,'Internal Staffing Calculator'!C:C,"")</f>
        <v/>
      </c>
      <c r="H7496" s="932" t="str">
        <f t="array" ref="H7496">if(F7496&lt;&gt;"", iferror(index('Internal Staffing Calculator'!B$8:B23500,match(F7496,'Internal Staffing Calculator'!E$8:E23500,0)), "Not In Budget"),"")</f>
        <v/>
      </c>
      <c r="I7496" s="184"/>
      <c r="J7496" s="184"/>
      <c r="K7496" s="184"/>
      <c r="L7496" s="183"/>
    </row>
    <row r="7497">
      <c r="A7497" s="454"/>
      <c r="B7497" s="927"/>
      <c r="C7497" s="580"/>
      <c r="D7497" s="939"/>
      <c r="E7497" s="940"/>
      <c r="F7497" s="941"/>
      <c r="G7497" s="937" t="str">
        <f t="array" ref="G7497">xlookup(F7497,'Internal Staffing Calculator'!E:E,'Internal Staffing Calculator'!C:C,"")</f>
        <v/>
      </c>
      <c r="H7497" s="932" t="str">
        <f t="array" ref="H7497">if(F7497&lt;&gt;"", iferror(index('Internal Staffing Calculator'!B$8:B23500,match(F7497,'Internal Staffing Calculator'!E$8:E23500,0)), "Not In Budget"),"")</f>
        <v/>
      </c>
      <c r="I7497" s="184"/>
      <c r="J7497" s="184"/>
      <c r="K7497" s="184"/>
      <c r="L7497" s="183"/>
    </row>
    <row r="7498">
      <c r="A7498" s="454"/>
      <c r="B7498" s="927"/>
      <c r="C7498" s="580"/>
      <c r="D7498" s="939"/>
      <c r="E7498" s="940"/>
      <c r="F7498" s="941"/>
      <c r="G7498" s="937" t="str">
        <f t="array" ref="G7498">xlookup(F7498,'Internal Staffing Calculator'!E:E,'Internal Staffing Calculator'!C:C,"")</f>
        <v/>
      </c>
      <c r="H7498" s="932" t="str">
        <f t="array" ref="H7498">if(F7498&lt;&gt;"", iferror(index('Internal Staffing Calculator'!B$8:B23500,match(F7498,'Internal Staffing Calculator'!E$8:E23500,0)), "Not In Budget"),"")</f>
        <v/>
      </c>
      <c r="I7498" s="184"/>
      <c r="J7498" s="184"/>
      <c r="K7498" s="184"/>
      <c r="L7498" s="183"/>
    </row>
    <row r="7499">
      <c r="A7499" s="454"/>
      <c r="B7499" s="927"/>
      <c r="C7499" s="580"/>
      <c r="D7499" s="939"/>
      <c r="E7499" s="940"/>
      <c r="F7499" s="941"/>
      <c r="G7499" s="937" t="str">
        <f t="array" ref="G7499">xlookup(F7499,'Internal Staffing Calculator'!E:E,'Internal Staffing Calculator'!C:C,"")</f>
        <v/>
      </c>
      <c r="H7499" s="932" t="str">
        <f t="array" ref="H7499">if(F7499&lt;&gt;"", iferror(index('Internal Staffing Calculator'!B$8:B23500,match(F7499,'Internal Staffing Calculator'!E$8:E23500,0)), "Not In Budget"),"")</f>
        <v/>
      </c>
      <c r="I7499" s="184"/>
      <c r="J7499" s="184"/>
      <c r="K7499" s="184"/>
      <c r="L7499" s="183"/>
    </row>
    <row r="7500">
      <c r="A7500" s="454"/>
      <c r="B7500" s="927"/>
      <c r="C7500" s="580"/>
      <c r="D7500" s="939"/>
      <c r="E7500" s="940"/>
      <c r="F7500" s="941"/>
      <c r="G7500" s="937" t="str">
        <f t="array" ref="G7500">xlookup(F7500,'Internal Staffing Calculator'!E:E,'Internal Staffing Calculator'!C:C,"")</f>
        <v/>
      </c>
      <c r="H7500" s="932" t="str">
        <f t="array" ref="H7500">if(F7500&lt;&gt;"", iferror(index('Internal Staffing Calculator'!B$8:B23500,match(F7500,'Internal Staffing Calculator'!E$8:E23500,0)), "Not In Budget"),"")</f>
        <v/>
      </c>
      <c r="I7500" s="184"/>
      <c r="J7500" s="184"/>
      <c r="K7500" s="184"/>
      <c r="L7500" s="183"/>
    </row>
    <row r="7501">
      <c r="A7501" s="454"/>
      <c r="B7501" s="927"/>
      <c r="C7501" s="580"/>
      <c r="D7501" s="939"/>
      <c r="E7501" s="940"/>
      <c r="F7501" s="941"/>
      <c r="G7501" s="937" t="str">
        <f t="array" ref="G7501">xlookup(F7501,'Internal Staffing Calculator'!E:E,'Internal Staffing Calculator'!C:C,"")</f>
        <v/>
      </c>
      <c r="H7501" s="932" t="str">
        <f t="array" ref="H7501">if(F7501&lt;&gt;"", iferror(index('Internal Staffing Calculator'!B$8:B23500,match(F7501,'Internal Staffing Calculator'!E$8:E23500,0)), "Not In Budget"),"")</f>
        <v/>
      </c>
      <c r="I7501" s="184"/>
      <c r="J7501" s="184"/>
      <c r="K7501" s="184"/>
      <c r="L7501" s="183"/>
    </row>
    <row r="7502">
      <c r="A7502" s="454"/>
      <c r="B7502" s="927"/>
      <c r="C7502" s="580"/>
      <c r="D7502" s="939"/>
      <c r="E7502" s="940"/>
      <c r="F7502" s="941"/>
      <c r="G7502" s="937" t="str">
        <f t="array" ref="G7502">xlookup(F7502,'Internal Staffing Calculator'!E:E,'Internal Staffing Calculator'!C:C,"")</f>
        <v/>
      </c>
      <c r="H7502" s="932" t="str">
        <f t="array" ref="H7502">if(F7502&lt;&gt;"", iferror(index('Internal Staffing Calculator'!B$8:B23500,match(F7502,'Internal Staffing Calculator'!E$8:E23500,0)), "Not In Budget"),"")</f>
        <v/>
      </c>
      <c r="I7502" s="184"/>
      <c r="J7502" s="184"/>
      <c r="K7502" s="184"/>
      <c r="L7502" s="183"/>
    </row>
    <row r="7503">
      <c r="A7503" s="454"/>
      <c r="B7503" s="927"/>
      <c r="C7503" s="580"/>
      <c r="D7503" s="939"/>
      <c r="E7503" s="940"/>
      <c r="F7503" s="941"/>
      <c r="G7503" s="937" t="str">
        <f t="array" ref="G7503">xlookup(F7503,'Internal Staffing Calculator'!E:E,'Internal Staffing Calculator'!C:C,"")</f>
        <v/>
      </c>
      <c r="H7503" s="932" t="str">
        <f t="array" ref="H7503">if(F7503&lt;&gt;"", iferror(index('Internal Staffing Calculator'!B$8:B23500,match(F7503,'Internal Staffing Calculator'!E$8:E23500,0)), "Not In Budget"),"")</f>
        <v/>
      </c>
      <c r="I7503" s="184"/>
      <c r="J7503" s="184"/>
      <c r="K7503" s="184"/>
      <c r="L7503" s="183"/>
    </row>
    <row r="7504">
      <c r="A7504" s="454"/>
      <c r="B7504" s="927"/>
      <c r="C7504" s="580"/>
      <c r="D7504" s="939"/>
      <c r="E7504" s="940"/>
      <c r="F7504" s="941"/>
      <c r="G7504" s="937" t="str">
        <f t="array" ref="G7504">xlookup(F7504,'Internal Staffing Calculator'!E:E,'Internal Staffing Calculator'!C:C,"")</f>
        <v/>
      </c>
      <c r="H7504" s="932" t="str">
        <f t="array" ref="H7504">if(F7504&lt;&gt;"", iferror(index('Internal Staffing Calculator'!B$8:B23500,match(F7504,'Internal Staffing Calculator'!E$8:E23500,0)), "Not In Budget"),"")</f>
        <v/>
      </c>
      <c r="I7504" s="184"/>
      <c r="J7504" s="184"/>
      <c r="K7504" s="184"/>
      <c r="L7504" s="183"/>
    </row>
    <row r="7505">
      <c r="A7505" s="454"/>
      <c r="B7505" s="927"/>
      <c r="C7505" s="580"/>
      <c r="D7505" s="939"/>
      <c r="E7505" s="940"/>
      <c r="F7505" s="941"/>
      <c r="G7505" s="937" t="str">
        <f t="array" ref="G7505">xlookup(F7505,'Internal Staffing Calculator'!E:E,'Internal Staffing Calculator'!C:C,"")</f>
        <v/>
      </c>
      <c r="H7505" s="932" t="str">
        <f t="array" ref="H7505">if(F7505&lt;&gt;"", iferror(index('Internal Staffing Calculator'!B$8:B23500,match(F7505,'Internal Staffing Calculator'!E$8:E23500,0)), "Not In Budget"),"")</f>
        <v/>
      </c>
      <c r="I7505" s="184"/>
      <c r="J7505" s="184"/>
      <c r="K7505" s="184"/>
      <c r="L7505" s="183"/>
    </row>
    <row r="7506">
      <c r="A7506" s="454"/>
      <c r="B7506" s="927"/>
      <c r="C7506" s="580"/>
      <c r="D7506" s="939"/>
      <c r="E7506" s="940"/>
      <c r="F7506" s="941"/>
      <c r="G7506" s="937" t="str">
        <f t="array" ref="G7506">xlookup(F7506,'Internal Staffing Calculator'!E:E,'Internal Staffing Calculator'!C:C,"")</f>
        <v/>
      </c>
      <c r="H7506" s="932" t="str">
        <f t="array" ref="H7506">if(F7506&lt;&gt;"", iferror(index('Internal Staffing Calculator'!B$8:B23500,match(F7506,'Internal Staffing Calculator'!E$8:E23500,0)), "Not In Budget"),"")</f>
        <v/>
      </c>
      <c r="I7506" s="184"/>
      <c r="J7506" s="184"/>
      <c r="K7506" s="184"/>
      <c r="L7506" s="183"/>
    </row>
    <row r="7507">
      <c r="A7507" s="454"/>
      <c r="B7507" s="927"/>
      <c r="C7507" s="580"/>
      <c r="D7507" s="939"/>
      <c r="E7507" s="940"/>
      <c r="F7507" s="941"/>
      <c r="G7507" s="937" t="str">
        <f t="array" ref="G7507">xlookup(F7507,'Internal Staffing Calculator'!E:E,'Internal Staffing Calculator'!C:C,"")</f>
        <v/>
      </c>
      <c r="H7507" s="932" t="str">
        <f t="array" ref="H7507">if(F7507&lt;&gt;"", iferror(index('Internal Staffing Calculator'!B$8:B23500,match(F7507,'Internal Staffing Calculator'!E$8:E23500,0)), "Not In Budget"),"")</f>
        <v/>
      </c>
      <c r="I7507" s="184"/>
      <c r="J7507" s="184"/>
      <c r="K7507" s="184"/>
      <c r="L7507" s="183"/>
    </row>
    <row r="7508">
      <c r="A7508" s="454"/>
      <c r="B7508" s="927"/>
      <c r="C7508" s="580"/>
      <c r="D7508" s="939"/>
      <c r="E7508" s="940"/>
      <c r="F7508" s="941"/>
      <c r="G7508" s="937" t="str">
        <f t="array" ref="G7508">xlookup(F7508,'Internal Staffing Calculator'!E:E,'Internal Staffing Calculator'!C:C,"")</f>
        <v/>
      </c>
      <c r="H7508" s="932" t="str">
        <f t="array" ref="H7508">if(F7508&lt;&gt;"", iferror(index('Internal Staffing Calculator'!B$8:B23500,match(F7508,'Internal Staffing Calculator'!E$8:E23500,0)), "Not In Budget"),"")</f>
        <v/>
      </c>
      <c r="I7508" s="184"/>
      <c r="J7508" s="184"/>
      <c r="K7508" s="184"/>
      <c r="L7508" s="183"/>
    </row>
    <row r="7509">
      <c r="A7509" s="454"/>
      <c r="B7509" s="927"/>
      <c r="C7509" s="580"/>
      <c r="D7509" s="939"/>
      <c r="E7509" s="940"/>
      <c r="F7509" s="941"/>
      <c r="G7509" s="937" t="str">
        <f t="array" ref="G7509">xlookup(F7509,'Internal Staffing Calculator'!E:E,'Internal Staffing Calculator'!C:C,"")</f>
        <v/>
      </c>
      <c r="H7509" s="932" t="str">
        <f t="array" ref="H7509">if(F7509&lt;&gt;"", iferror(index('Internal Staffing Calculator'!B$8:B23500,match(F7509,'Internal Staffing Calculator'!E$8:E23500,0)), "Not In Budget"),"")</f>
        <v/>
      </c>
      <c r="I7509" s="184"/>
      <c r="J7509" s="184"/>
      <c r="K7509" s="184"/>
      <c r="L7509" s="183"/>
    </row>
    <row r="7510">
      <c r="A7510" s="454"/>
      <c r="B7510" s="927"/>
      <c r="C7510" s="580"/>
      <c r="D7510" s="939"/>
      <c r="E7510" s="940"/>
      <c r="F7510" s="941"/>
      <c r="G7510" s="937" t="str">
        <f t="array" ref="G7510">xlookup(F7510,'Internal Staffing Calculator'!E:E,'Internal Staffing Calculator'!C:C,"")</f>
        <v/>
      </c>
      <c r="H7510" s="932" t="str">
        <f t="array" ref="H7510">if(F7510&lt;&gt;"", iferror(index('Internal Staffing Calculator'!B$8:B23500,match(F7510,'Internal Staffing Calculator'!E$8:E23500,0)), "Not In Budget"),"")</f>
        <v/>
      </c>
      <c r="I7510" s="184"/>
      <c r="J7510" s="184"/>
      <c r="K7510" s="184"/>
      <c r="L7510" s="183"/>
    </row>
    <row r="7511">
      <c r="A7511" s="454"/>
      <c r="B7511" s="927"/>
      <c r="C7511" s="580"/>
      <c r="D7511" s="939"/>
      <c r="E7511" s="940"/>
      <c r="F7511" s="941"/>
      <c r="G7511" s="937" t="str">
        <f t="array" ref="G7511">xlookup(F7511,'Internal Staffing Calculator'!E:E,'Internal Staffing Calculator'!C:C,"")</f>
        <v/>
      </c>
      <c r="H7511" s="932" t="str">
        <f t="array" ref="H7511">if(F7511&lt;&gt;"", iferror(index('Internal Staffing Calculator'!B$8:B23500,match(F7511,'Internal Staffing Calculator'!E$8:E23500,0)), "Not In Budget"),"")</f>
        <v/>
      </c>
      <c r="I7511" s="184"/>
      <c r="J7511" s="184"/>
      <c r="K7511" s="184"/>
      <c r="L7511" s="183"/>
    </row>
    <row r="7512">
      <c r="A7512" s="454"/>
      <c r="B7512" s="927"/>
      <c r="C7512" s="580"/>
      <c r="D7512" s="939"/>
      <c r="E7512" s="940"/>
      <c r="F7512" s="941"/>
      <c r="G7512" s="937" t="str">
        <f t="array" ref="G7512">xlookup(F7512,'Internal Staffing Calculator'!E:E,'Internal Staffing Calculator'!C:C,"")</f>
        <v/>
      </c>
      <c r="H7512" s="932" t="str">
        <f t="array" ref="H7512">if(F7512&lt;&gt;"", iferror(index('Internal Staffing Calculator'!B$8:B23500,match(F7512,'Internal Staffing Calculator'!E$8:E23500,0)), "Not In Budget"),"")</f>
        <v/>
      </c>
      <c r="I7512" s="184"/>
      <c r="J7512" s="184"/>
      <c r="K7512" s="184"/>
      <c r="L7512" s="183"/>
    </row>
    <row r="7513">
      <c r="A7513" s="454"/>
      <c r="B7513" s="927"/>
      <c r="C7513" s="580"/>
      <c r="D7513" s="939"/>
      <c r="E7513" s="940"/>
      <c r="F7513" s="941"/>
      <c r="G7513" s="937" t="str">
        <f t="array" ref="G7513">xlookup(F7513,'Internal Staffing Calculator'!E:E,'Internal Staffing Calculator'!C:C,"")</f>
        <v/>
      </c>
      <c r="H7513" s="932" t="str">
        <f t="array" ref="H7513">if(F7513&lt;&gt;"", iferror(index('Internal Staffing Calculator'!B$8:B23500,match(F7513,'Internal Staffing Calculator'!E$8:E23500,0)), "Not In Budget"),"")</f>
        <v/>
      </c>
      <c r="I7513" s="184"/>
      <c r="J7513" s="184"/>
      <c r="K7513" s="184"/>
      <c r="L7513" s="183"/>
    </row>
    <row r="7514">
      <c r="A7514" s="454"/>
      <c r="B7514" s="927"/>
      <c r="C7514" s="580"/>
      <c r="D7514" s="939"/>
      <c r="E7514" s="940"/>
      <c r="F7514" s="941"/>
      <c r="G7514" s="937" t="str">
        <f t="array" ref="G7514">xlookup(F7514,'Internal Staffing Calculator'!E:E,'Internal Staffing Calculator'!C:C,"")</f>
        <v/>
      </c>
      <c r="H7514" s="932" t="str">
        <f t="array" ref="H7514">if(F7514&lt;&gt;"", iferror(index('Internal Staffing Calculator'!B$8:B23500,match(F7514,'Internal Staffing Calculator'!E$8:E23500,0)), "Not In Budget"),"")</f>
        <v/>
      </c>
      <c r="I7514" s="184"/>
      <c r="J7514" s="184"/>
      <c r="K7514" s="184"/>
      <c r="L7514" s="183"/>
    </row>
    <row r="7515">
      <c r="A7515" s="454"/>
      <c r="B7515" s="927"/>
      <c r="C7515" s="580"/>
      <c r="D7515" s="939"/>
      <c r="E7515" s="940"/>
      <c r="F7515" s="941"/>
      <c r="G7515" s="937" t="str">
        <f t="array" ref="G7515">xlookup(F7515,'Internal Staffing Calculator'!E:E,'Internal Staffing Calculator'!C:C,"")</f>
        <v/>
      </c>
      <c r="H7515" s="932" t="str">
        <f t="array" ref="H7515">if(F7515&lt;&gt;"", iferror(index('Internal Staffing Calculator'!B$8:B23500,match(F7515,'Internal Staffing Calculator'!E$8:E23500,0)), "Not In Budget"),"")</f>
        <v/>
      </c>
      <c r="I7515" s="184"/>
      <c r="J7515" s="184"/>
      <c r="K7515" s="184"/>
      <c r="L7515" s="183"/>
    </row>
    <row r="7516">
      <c r="A7516" s="454"/>
      <c r="B7516" s="927"/>
      <c r="C7516" s="580"/>
      <c r="D7516" s="939"/>
      <c r="E7516" s="940"/>
      <c r="F7516" s="941"/>
      <c r="G7516" s="937" t="str">
        <f t="array" ref="G7516">xlookup(F7516,'Internal Staffing Calculator'!E:E,'Internal Staffing Calculator'!C:C,"")</f>
        <v/>
      </c>
      <c r="H7516" s="932" t="str">
        <f t="array" ref="H7516">if(F7516&lt;&gt;"", iferror(index('Internal Staffing Calculator'!B$8:B23500,match(F7516,'Internal Staffing Calculator'!E$8:E23500,0)), "Not In Budget"),"")</f>
        <v/>
      </c>
      <c r="I7516" s="184"/>
      <c r="J7516" s="184"/>
      <c r="K7516" s="184"/>
      <c r="L7516" s="183"/>
    </row>
    <row r="7517">
      <c r="A7517" s="454"/>
      <c r="B7517" s="927"/>
      <c r="C7517" s="580"/>
      <c r="D7517" s="939"/>
      <c r="E7517" s="940"/>
      <c r="F7517" s="941"/>
      <c r="G7517" s="937" t="str">
        <f t="array" ref="G7517">xlookup(F7517,'Internal Staffing Calculator'!E:E,'Internal Staffing Calculator'!C:C,"")</f>
        <v/>
      </c>
      <c r="H7517" s="932" t="str">
        <f t="array" ref="H7517">if(F7517&lt;&gt;"", iferror(index('Internal Staffing Calculator'!B$8:B23500,match(F7517,'Internal Staffing Calculator'!E$8:E23500,0)), "Not In Budget"),"")</f>
        <v/>
      </c>
      <c r="I7517" s="184"/>
      <c r="J7517" s="184"/>
      <c r="K7517" s="184"/>
      <c r="L7517" s="183"/>
    </row>
    <row r="7518">
      <c r="A7518" s="454"/>
      <c r="B7518" s="927"/>
      <c r="C7518" s="580"/>
      <c r="D7518" s="939"/>
      <c r="E7518" s="940"/>
      <c r="F7518" s="941"/>
      <c r="G7518" s="937" t="str">
        <f t="array" ref="G7518">xlookup(F7518,'Internal Staffing Calculator'!E:E,'Internal Staffing Calculator'!C:C,"")</f>
        <v/>
      </c>
      <c r="H7518" s="932" t="str">
        <f t="array" ref="H7518">if(F7518&lt;&gt;"", iferror(index('Internal Staffing Calculator'!B$8:B23500,match(F7518,'Internal Staffing Calculator'!E$8:E23500,0)), "Not In Budget"),"")</f>
        <v/>
      </c>
      <c r="I7518" s="184"/>
      <c r="J7518" s="184"/>
      <c r="K7518" s="184"/>
      <c r="L7518" s="183"/>
    </row>
    <row r="7519">
      <c r="A7519" s="454"/>
      <c r="B7519" s="927"/>
      <c r="C7519" s="580"/>
      <c r="D7519" s="939"/>
      <c r="E7519" s="940"/>
      <c r="F7519" s="941"/>
      <c r="G7519" s="937" t="str">
        <f t="array" ref="G7519">xlookup(F7519,'Internal Staffing Calculator'!E:E,'Internal Staffing Calculator'!C:C,"")</f>
        <v/>
      </c>
      <c r="H7519" s="932" t="str">
        <f t="array" ref="H7519">if(F7519&lt;&gt;"", iferror(index('Internal Staffing Calculator'!B$8:B23500,match(F7519,'Internal Staffing Calculator'!E$8:E23500,0)), "Not In Budget"),"")</f>
        <v/>
      </c>
      <c r="I7519" s="184"/>
      <c r="J7519" s="184"/>
      <c r="K7519" s="184"/>
      <c r="L7519" s="183"/>
    </row>
    <row r="7520">
      <c r="A7520" s="454"/>
      <c r="B7520" s="927"/>
      <c r="C7520" s="580"/>
      <c r="D7520" s="939"/>
      <c r="E7520" s="940"/>
      <c r="F7520" s="941"/>
      <c r="G7520" s="937" t="str">
        <f t="array" ref="G7520">xlookup(F7520,'Internal Staffing Calculator'!E:E,'Internal Staffing Calculator'!C:C,"")</f>
        <v/>
      </c>
      <c r="H7520" s="932" t="str">
        <f t="array" ref="H7520">if(F7520&lt;&gt;"", iferror(index('Internal Staffing Calculator'!B$8:B23500,match(F7520,'Internal Staffing Calculator'!E$8:E23500,0)), "Not In Budget"),"")</f>
        <v/>
      </c>
      <c r="I7520" s="184"/>
      <c r="J7520" s="184"/>
      <c r="K7520" s="184"/>
      <c r="L7520" s="183"/>
    </row>
    <row r="7521">
      <c r="A7521" s="454"/>
      <c r="B7521" s="927"/>
      <c r="C7521" s="580"/>
      <c r="D7521" s="939"/>
      <c r="E7521" s="940"/>
      <c r="F7521" s="941"/>
      <c r="G7521" s="937" t="str">
        <f t="array" ref="G7521">xlookup(F7521,'Internal Staffing Calculator'!E:E,'Internal Staffing Calculator'!C:C,"")</f>
        <v/>
      </c>
      <c r="H7521" s="932" t="str">
        <f t="array" ref="H7521">if(F7521&lt;&gt;"", iferror(index('Internal Staffing Calculator'!B$8:B23500,match(F7521,'Internal Staffing Calculator'!E$8:E23500,0)), "Not In Budget"),"")</f>
        <v/>
      </c>
      <c r="I7521" s="184"/>
      <c r="J7521" s="184"/>
      <c r="K7521" s="184"/>
      <c r="L7521" s="183"/>
    </row>
    <row r="7522">
      <c r="A7522" s="454"/>
      <c r="B7522" s="927"/>
      <c r="C7522" s="580"/>
      <c r="D7522" s="939"/>
      <c r="E7522" s="940"/>
      <c r="F7522" s="941"/>
      <c r="G7522" s="937" t="str">
        <f t="array" ref="G7522">xlookup(F7522,'Internal Staffing Calculator'!E:E,'Internal Staffing Calculator'!C:C,"")</f>
        <v/>
      </c>
      <c r="H7522" s="932" t="str">
        <f t="array" ref="H7522">if(F7522&lt;&gt;"", iferror(index('Internal Staffing Calculator'!B$8:B23500,match(F7522,'Internal Staffing Calculator'!E$8:E23500,0)), "Not In Budget"),"")</f>
        <v/>
      </c>
      <c r="I7522" s="184"/>
      <c r="J7522" s="184"/>
      <c r="K7522" s="184"/>
      <c r="L7522" s="183"/>
    </row>
    <row r="7523">
      <c r="A7523" s="454"/>
      <c r="B7523" s="927"/>
      <c r="C7523" s="580"/>
      <c r="D7523" s="939"/>
      <c r="E7523" s="940"/>
      <c r="F7523" s="941"/>
      <c r="G7523" s="937" t="str">
        <f t="array" ref="G7523">xlookup(F7523,'Internal Staffing Calculator'!E:E,'Internal Staffing Calculator'!C:C,"")</f>
        <v/>
      </c>
      <c r="H7523" s="932" t="str">
        <f t="array" ref="H7523">if(F7523&lt;&gt;"", iferror(index('Internal Staffing Calculator'!B$8:B23500,match(F7523,'Internal Staffing Calculator'!E$8:E23500,0)), "Not In Budget"),"")</f>
        <v/>
      </c>
      <c r="I7523" s="184"/>
      <c r="J7523" s="184"/>
      <c r="K7523" s="184"/>
      <c r="L7523" s="183"/>
    </row>
    <row r="7524">
      <c r="A7524" s="454"/>
      <c r="B7524" s="927"/>
      <c r="C7524" s="580"/>
      <c r="D7524" s="939"/>
      <c r="E7524" s="940"/>
      <c r="F7524" s="941"/>
      <c r="G7524" s="937" t="str">
        <f t="array" ref="G7524">xlookup(F7524,'Internal Staffing Calculator'!E:E,'Internal Staffing Calculator'!C:C,"")</f>
        <v/>
      </c>
      <c r="H7524" s="932" t="str">
        <f t="array" ref="H7524">if(F7524&lt;&gt;"", iferror(index('Internal Staffing Calculator'!B$8:B23500,match(F7524,'Internal Staffing Calculator'!E$8:E23500,0)), "Not In Budget"),"")</f>
        <v/>
      </c>
      <c r="I7524" s="184"/>
      <c r="J7524" s="184"/>
      <c r="K7524" s="184"/>
      <c r="L7524" s="183"/>
    </row>
    <row r="7525">
      <c r="A7525" s="454"/>
      <c r="B7525" s="927"/>
      <c r="C7525" s="580"/>
      <c r="D7525" s="939"/>
      <c r="E7525" s="940"/>
      <c r="F7525" s="941"/>
      <c r="G7525" s="937" t="str">
        <f t="array" ref="G7525">xlookup(F7525,'Internal Staffing Calculator'!E:E,'Internal Staffing Calculator'!C:C,"")</f>
        <v/>
      </c>
      <c r="H7525" s="932" t="str">
        <f t="array" ref="H7525">if(F7525&lt;&gt;"", iferror(index('Internal Staffing Calculator'!B$8:B23500,match(F7525,'Internal Staffing Calculator'!E$8:E23500,0)), "Not In Budget"),"")</f>
        <v/>
      </c>
      <c r="I7525" s="184"/>
      <c r="J7525" s="184"/>
      <c r="K7525" s="184"/>
      <c r="L7525" s="183"/>
    </row>
    <row r="7526">
      <c r="A7526" s="454"/>
      <c r="B7526" s="927"/>
      <c r="C7526" s="580"/>
      <c r="D7526" s="939"/>
      <c r="E7526" s="940"/>
      <c r="F7526" s="941"/>
      <c r="G7526" s="937" t="str">
        <f t="array" ref="G7526">xlookup(F7526,'Internal Staffing Calculator'!E:E,'Internal Staffing Calculator'!C:C,"")</f>
        <v/>
      </c>
      <c r="H7526" s="932" t="str">
        <f t="array" ref="H7526">if(F7526&lt;&gt;"", iferror(index('Internal Staffing Calculator'!B$8:B23500,match(F7526,'Internal Staffing Calculator'!E$8:E23500,0)), "Not In Budget"),"")</f>
        <v/>
      </c>
      <c r="I7526" s="184"/>
      <c r="J7526" s="184"/>
      <c r="K7526" s="184"/>
      <c r="L7526" s="183"/>
    </row>
    <row r="7527">
      <c r="A7527" s="454"/>
      <c r="B7527" s="927"/>
      <c r="C7527" s="580"/>
      <c r="D7527" s="939"/>
      <c r="E7527" s="940"/>
      <c r="F7527" s="941"/>
      <c r="G7527" s="937" t="str">
        <f t="array" ref="G7527">xlookup(F7527,'Internal Staffing Calculator'!E:E,'Internal Staffing Calculator'!C:C,"")</f>
        <v/>
      </c>
      <c r="H7527" s="932" t="str">
        <f t="array" ref="H7527">if(F7527&lt;&gt;"", iferror(index('Internal Staffing Calculator'!B$8:B23500,match(F7527,'Internal Staffing Calculator'!E$8:E23500,0)), "Not In Budget"),"")</f>
        <v/>
      </c>
      <c r="I7527" s="184"/>
      <c r="J7527" s="184"/>
      <c r="K7527" s="184"/>
      <c r="L7527" s="183"/>
    </row>
    <row r="7528">
      <c r="A7528" s="454"/>
      <c r="B7528" s="927"/>
      <c r="C7528" s="580"/>
      <c r="D7528" s="939"/>
      <c r="E7528" s="940"/>
      <c r="F7528" s="941"/>
      <c r="G7528" s="937" t="str">
        <f t="array" ref="G7528">xlookup(F7528,'Internal Staffing Calculator'!E:E,'Internal Staffing Calculator'!C:C,"")</f>
        <v/>
      </c>
      <c r="H7528" s="932" t="str">
        <f t="array" ref="H7528">if(F7528&lt;&gt;"", iferror(index('Internal Staffing Calculator'!B$8:B23500,match(F7528,'Internal Staffing Calculator'!E$8:E23500,0)), "Not In Budget"),"")</f>
        <v/>
      </c>
      <c r="I7528" s="184"/>
      <c r="J7528" s="184"/>
      <c r="K7528" s="184"/>
      <c r="L7528" s="183"/>
    </row>
    <row r="7529">
      <c r="A7529" s="454"/>
      <c r="B7529" s="927"/>
      <c r="C7529" s="580"/>
      <c r="D7529" s="939"/>
      <c r="E7529" s="940"/>
      <c r="F7529" s="941"/>
      <c r="G7529" s="937" t="str">
        <f t="array" ref="G7529">xlookup(F7529,'Internal Staffing Calculator'!E:E,'Internal Staffing Calculator'!C:C,"")</f>
        <v/>
      </c>
      <c r="H7529" s="932" t="str">
        <f t="array" ref="H7529">if(F7529&lt;&gt;"", iferror(index('Internal Staffing Calculator'!B$8:B23500,match(F7529,'Internal Staffing Calculator'!E$8:E23500,0)), "Not In Budget"),"")</f>
        <v/>
      </c>
      <c r="I7529" s="184"/>
      <c r="J7529" s="184"/>
      <c r="K7529" s="184"/>
      <c r="L7529" s="183"/>
    </row>
    <row r="7530">
      <c r="A7530" s="454"/>
      <c r="B7530" s="927"/>
      <c r="C7530" s="580"/>
      <c r="D7530" s="939"/>
      <c r="E7530" s="940"/>
      <c r="F7530" s="941"/>
      <c r="G7530" s="937" t="str">
        <f t="array" ref="G7530">xlookup(F7530,'Internal Staffing Calculator'!E:E,'Internal Staffing Calculator'!C:C,"")</f>
        <v/>
      </c>
      <c r="H7530" s="932" t="str">
        <f t="array" ref="H7530">if(F7530&lt;&gt;"", iferror(index('Internal Staffing Calculator'!B$8:B23500,match(F7530,'Internal Staffing Calculator'!E$8:E23500,0)), "Not In Budget"),"")</f>
        <v/>
      </c>
      <c r="I7530" s="184"/>
      <c r="J7530" s="184"/>
      <c r="K7530" s="184"/>
      <c r="L7530" s="183"/>
    </row>
    <row r="7531">
      <c r="A7531" s="454"/>
      <c r="B7531" s="927"/>
      <c r="C7531" s="580"/>
      <c r="D7531" s="939"/>
      <c r="E7531" s="940"/>
      <c r="F7531" s="941"/>
      <c r="G7531" s="937" t="str">
        <f t="array" ref="G7531">xlookup(F7531,'Internal Staffing Calculator'!E:E,'Internal Staffing Calculator'!C:C,"")</f>
        <v/>
      </c>
      <c r="H7531" s="932" t="str">
        <f t="array" ref="H7531">if(F7531&lt;&gt;"", iferror(index('Internal Staffing Calculator'!B$8:B23500,match(F7531,'Internal Staffing Calculator'!E$8:E23500,0)), "Not In Budget"),"")</f>
        <v/>
      </c>
      <c r="I7531" s="184"/>
      <c r="J7531" s="184"/>
      <c r="K7531" s="184"/>
      <c r="L7531" s="183"/>
    </row>
    <row r="7532">
      <c r="A7532" s="454"/>
      <c r="B7532" s="927"/>
      <c r="C7532" s="580"/>
      <c r="D7532" s="939"/>
      <c r="E7532" s="940"/>
      <c r="F7532" s="941"/>
      <c r="G7532" s="937" t="str">
        <f t="array" ref="G7532">xlookup(F7532,'Internal Staffing Calculator'!E:E,'Internal Staffing Calculator'!C:C,"")</f>
        <v/>
      </c>
      <c r="H7532" s="932" t="str">
        <f t="array" ref="H7532">if(F7532&lt;&gt;"", iferror(index('Internal Staffing Calculator'!B$8:B23500,match(F7532,'Internal Staffing Calculator'!E$8:E23500,0)), "Not In Budget"),"")</f>
        <v/>
      </c>
      <c r="I7532" s="184"/>
      <c r="J7532" s="184"/>
      <c r="K7532" s="184"/>
      <c r="L7532" s="183"/>
    </row>
    <row r="7533">
      <c r="A7533" s="454"/>
      <c r="B7533" s="927"/>
      <c r="C7533" s="580"/>
      <c r="D7533" s="939"/>
      <c r="E7533" s="940"/>
      <c r="F7533" s="941"/>
      <c r="G7533" s="937" t="str">
        <f t="array" ref="G7533">xlookup(F7533,'Internal Staffing Calculator'!E:E,'Internal Staffing Calculator'!C:C,"")</f>
        <v/>
      </c>
      <c r="H7533" s="932" t="str">
        <f t="array" ref="H7533">if(F7533&lt;&gt;"", iferror(index('Internal Staffing Calculator'!B$8:B23500,match(F7533,'Internal Staffing Calculator'!E$8:E23500,0)), "Not In Budget"),"")</f>
        <v/>
      </c>
      <c r="I7533" s="184"/>
      <c r="J7533" s="184"/>
      <c r="K7533" s="184"/>
      <c r="L7533" s="183"/>
    </row>
    <row r="7534">
      <c r="A7534" s="454"/>
      <c r="B7534" s="927"/>
      <c r="C7534" s="580"/>
      <c r="D7534" s="939"/>
      <c r="E7534" s="940"/>
      <c r="F7534" s="941"/>
      <c r="G7534" s="937" t="str">
        <f t="array" ref="G7534">xlookup(F7534,'Internal Staffing Calculator'!E:E,'Internal Staffing Calculator'!C:C,"")</f>
        <v/>
      </c>
      <c r="H7534" s="932" t="str">
        <f t="array" ref="H7534">if(F7534&lt;&gt;"", iferror(index('Internal Staffing Calculator'!B$8:B23500,match(F7534,'Internal Staffing Calculator'!E$8:E23500,0)), "Not In Budget"),"")</f>
        <v/>
      </c>
      <c r="I7534" s="184"/>
      <c r="J7534" s="184"/>
      <c r="K7534" s="184"/>
      <c r="L7534" s="183"/>
    </row>
    <row r="7535">
      <c r="A7535" s="454"/>
      <c r="B7535" s="927"/>
      <c r="C7535" s="580"/>
      <c r="D7535" s="939"/>
      <c r="E7535" s="940"/>
      <c r="F7535" s="941"/>
      <c r="G7535" s="937" t="str">
        <f t="array" ref="G7535">xlookup(F7535,'Internal Staffing Calculator'!E:E,'Internal Staffing Calculator'!C:C,"")</f>
        <v/>
      </c>
      <c r="H7535" s="932" t="str">
        <f t="array" ref="H7535">if(F7535&lt;&gt;"", iferror(index('Internal Staffing Calculator'!B$8:B23500,match(F7535,'Internal Staffing Calculator'!E$8:E23500,0)), "Not In Budget"),"")</f>
        <v/>
      </c>
      <c r="I7535" s="184"/>
      <c r="J7535" s="184"/>
      <c r="K7535" s="184"/>
      <c r="L7535" s="183"/>
    </row>
    <row r="7536">
      <c r="A7536" s="454"/>
      <c r="B7536" s="927"/>
      <c r="C7536" s="580"/>
      <c r="D7536" s="939"/>
      <c r="E7536" s="940"/>
      <c r="F7536" s="941"/>
      <c r="G7536" s="937" t="str">
        <f t="array" ref="G7536">xlookup(F7536,'Internal Staffing Calculator'!E:E,'Internal Staffing Calculator'!C:C,"")</f>
        <v/>
      </c>
      <c r="H7536" s="932" t="str">
        <f t="array" ref="H7536">if(F7536&lt;&gt;"", iferror(index('Internal Staffing Calculator'!B$8:B23500,match(F7536,'Internal Staffing Calculator'!E$8:E23500,0)), "Not In Budget"),"")</f>
        <v/>
      </c>
      <c r="I7536" s="184"/>
      <c r="J7536" s="184"/>
      <c r="K7536" s="184"/>
      <c r="L7536" s="183"/>
    </row>
    <row r="7537">
      <c r="A7537" s="454"/>
      <c r="B7537" s="927"/>
      <c r="C7537" s="580"/>
      <c r="D7537" s="939"/>
      <c r="E7537" s="940"/>
      <c r="F7537" s="941"/>
      <c r="G7537" s="937" t="str">
        <f t="array" ref="G7537">xlookup(F7537,'Internal Staffing Calculator'!E:E,'Internal Staffing Calculator'!C:C,"")</f>
        <v/>
      </c>
      <c r="H7537" s="932" t="str">
        <f t="array" ref="H7537">if(F7537&lt;&gt;"", iferror(index('Internal Staffing Calculator'!B$8:B23500,match(F7537,'Internal Staffing Calculator'!E$8:E23500,0)), "Not In Budget"),"")</f>
        <v/>
      </c>
      <c r="I7537" s="184"/>
      <c r="J7537" s="184"/>
      <c r="K7537" s="184"/>
      <c r="L7537" s="183"/>
    </row>
    <row r="7538">
      <c r="A7538" s="454"/>
      <c r="B7538" s="927"/>
      <c r="C7538" s="580"/>
      <c r="D7538" s="939"/>
      <c r="E7538" s="940"/>
      <c r="F7538" s="941"/>
      <c r="G7538" s="937" t="str">
        <f t="array" ref="G7538">xlookup(F7538,'Internal Staffing Calculator'!E:E,'Internal Staffing Calculator'!C:C,"")</f>
        <v/>
      </c>
      <c r="H7538" s="932" t="str">
        <f t="array" ref="H7538">if(F7538&lt;&gt;"", iferror(index('Internal Staffing Calculator'!B$8:B23500,match(F7538,'Internal Staffing Calculator'!E$8:E23500,0)), "Not In Budget"),"")</f>
        <v/>
      </c>
      <c r="I7538" s="184"/>
      <c r="J7538" s="184"/>
      <c r="K7538" s="184"/>
      <c r="L7538" s="183"/>
    </row>
    <row r="7539">
      <c r="A7539" s="454"/>
      <c r="B7539" s="927"/>
      <c r="C7539" s="580"/>
      <c r="D7539" s="939"/>
      <c r="E7539" s="940"/>
      <c r="F7539" s="941"/>
      <c r="G7539" s="937" t="str">
        <f t="array" ref="G7539">xlookup(F7539,'Internal Staffing Calculator'!E:E,'Internal Staffing Calculator'!C:C,"")</f>
        <v/>
      </c>
      <c r="H7539" s="932" t="str">
        <f t="array" ref="H7539">if(F7539&lt;&gt;"", iferror(index('Internal Staffing Calculator'!B$8:B23500,match(F7539,'Internal Staffing Calculator'!E$8:E23500,0)), "Not In Budget"),"")</f>
        <v/>
      </c>
      <c r="I7539" s="184"/>
      <c r="J7539" s="184"/>
      <c r="K7539" s="184"/>
      <c r="L7539" s="183"/>
    </row>
    <row r="7540">
      <c r="A7540" s="454"/>
      <c r="B7540" s="927"/>
      <c r="C7540" s="580"/>
      <c r="D7540" s="939"/>
      <c r="E7540" s="940"/>
      <c r="F7540" s="941"/>
      <c r="G7540" s="937" t="str">
        <f t="array" ref="G7540">xlookup(F7540,'Internal Staffing Calculator'!E:E,'Internal Staffing Calculator'!C:C,"")</f>
        <v/>
      </c>
      <c r="H7540" s="932" t="str">
        <f t="array" ref="H7540">if(F7540&lt;&gt;"", iferror(index('Internal Staffing Calculator'!B$8:B23500,match(F7540,'Internal Staffing Calculator'!E$8:E23500,0)), "Not In Budget"),"")</f>
        <v/>
      </c>
      <c r="I7540" s="184"/>
      <c r="J7540" s="184"/>
      <c r="K7540" s="184"/>
      <c r="L7540" s="183"/>
    </row>
    <row r="7541">
      <c r="A7541" s="454"/>
      <c r="B7541" s="927"/>
      <c r="C7541" s="580"/>
      <c r="D7541" s="939"/>
      <c r="E7541" s="940"/>
      <c r="F7541" s="941"/>
      <c r="G7541" s="937" t="str">
        <f t="array" ref="G7541">xlookup(F7541,'Internal Staffing Calculator'!E:E,'Internal Staffing Calculator'!C:C,"")</f>
        <v/>
      </c>
      <c r="H7541" s="932" t="str">
        <f t="array" ref="H7541">if(F7541&lt;&gt;"", iferror(index('Internal Staffing Calculator'!B$8:B23500,match(F7541,'Internal Staffing Calculator'!E$8:E23500,0)), "Not In Budget"),"")</f>
        <v/>
      </c>
      <c r="I7541" s="184"/>
      <c r="J7541" s="184"/>
      <c r="K7541" s="184"/>
      <c r="L7541" s="183"/>
    </row>
    <row r="7542">
      <c r="A7542" s="454"/>
      <c r="B7542" s="927"/>
      <c r="C7542" s="580"/>
      <c r="D7542" s="939"/>
      <c r="E7542" s="940"/>
      <c r="F7542" s="941"/>
      <c r="G7542" s="937" t="str">
        <f t="array" ref="G7542">xlookup(F7542,'Internal Staffing Calculator'!E:E,'Internal Staffing Calculator'!C:C,"")</f>
        <v/>
      </c>
      <c r="H7542" s="932" t="str">
        <f t="array" ref="H7542">if(F7542&lt;&gt;"", iferror(index('Internal Staffing Calculator'!B$8:B23500,match(F7542,'Internal Staffing Calculator'!E$8:E23500,0)), "Not In Budget"),"")</f>
        <v/>
      </c>
      <c r="I7542" s="184"/>
      <c r="J7542" s="184"/>
      <c r="K7542" s="184"/>
      <c r="L7542" s="183"/>
    </row>
    <row r="7543">
      <c r="A7543" s="454"/>
      <c r="B7543" s="927"/>
      <c r="C7543" s="580"/>
      <c r="D7543" s="939"/>
      <c r="E7543" s="940"/>
      <c r="F7543" s="941"/>
      <c r="G7543" s="937" t="str">
        <f t="array" ref="G7543">xlookup(F7543,'Internal Staffing Calculator'!E:E,'Internal Staffing Calculator'!C:C,"")</f>
        <v/>
      </c>
      <c r="H7543" s="932" t="str">
        <f t="array" ref="H7543">if(F7543&lt;&gt;"", iferror(index('Internal Staffing Calculator'!B$8:B23500,match(F7543,'Internal Staffing Calculator'!E$8:E23500,0)), "Not In Budget"),"")</f>
        <v/>
      </c>
      <c r="I7543" s="184"/>
      <c r="J7543" s="184"/>
      <c r="K7543" s="184"/>
      <c r="L7543" s="183"/>
    </row>
    <row r="7544">
      <c r="A7544" s="454"/>
      <c r="B7544" s="927"/>
      <c r="C7544" s="580"/>
      <c r="D7544" s="939"/>
      <c r="E7544" s="940"/>
      <c r="F7544" s="941"/>
      <c r="G7544" s="937" t="str">
        <f t="array" ref="G7544">xlookup(F7544,'Internal Staffing Calculator'!E:E,'Internal Staffing Calculator'!C:C,"")</f>
        <v/>
      </c>
      <c r="H7544" s="932" t="str">
        <f t="array" ref="H7544">if(F7544&lt;&gt;"", iferror(index('Internal Staffing Calculator'!B$8:B23500,match(F7544,'Internal Staffing Calculator'!E$8:E23500,0)), "Not In Budget"),"")</f>
        <v/>
      </c>
      <c r="I7544" s="184"/>
      <c r="J7544" s="184"/>
      <c r="K7544" s="184"/>
      <c r="L7544" s="183"/>
    </row>
    <row r="7545">
      <c r="A7545" s="454"/>
      <c r="B7545" s="927"/>
      <c r="C7545" s="580"/>
      <c r="D7545" s="939"/>
      <c r="E7545" s="940"/>
      <c r="F7545" s="941"/>
      <c r="G7545" s="937" t="str">
        <f t="array" ref="G7545">xlookup(F7545,'Internal Staffing Calculator'!E:E,'Internal Staffing Calculator'!C:C,"")</f>
        <v/>
      </c>
      <c r="H7545" s="932" t="str">
        <f t="array" ref="H7545">if(F7545&lt;&gt;"", iferror(index('Internal Staffing Calculator'!B$8:B23500,match(F7545,'Internal Staffing Calculator'!E$8:E23500,0)), "Not In Budget"),"")</f>
        <v/>
      </c>
      <c r="I7545" s="184"/>
      <c r="J7545" s="184"/>
      <c r="K7545" s="184"/>
      <c r="L7545" s="183"/>
    </row>
    <row r="7546">
      <c r="A7546" s="454"/>
      <c r="B7546" s="927"/>
      <c r="C7546" s="580"/>
      <c r="D7546" s="939"/>
      <c r="E7546" s="940"/>
      <c r="F7546" s="941"/>
      <c r="G7546" s="937" t="str">
        <f t="array" ref="G7546">xlookup(F7546,'Internal Staffing Calculator'!E:E,'Internal Staffing Calculator'!C:C,"")</f>
        <v/>
      </c>
      <c r="H7546" s="932" t="str">
        <f t="array" ref="H7546">if(F7546&lt;&gt;"", iferror(index('Internal Staffing Calculator'!B$8:B23500,match(F7546,'Internal Staffing Calculator'!E$8:E23500,0)), "Not In Budget"),"")</f>
        <v/>
      </c>
      <c r="I7546" s="184"/>
      <c r="J7546" s="184"/>
      <c r="K7546" s="184"/>
      <c r="L7546" s="183"/>
    </row>
    <row r="7547">
      <c r="A7547" s="454"/>
      <c r="B7547" s="927"/>
      <c r="C7547" s="580"/>
      <c r="D7547" s="939"/>
      <c r="E7547" s="940"/>
      <c r="F7547" s="941"/>
      <c r="G7547" s="937" t="str">
        <f t="array" ref="G7547">xlookup(F7547,'Internal Staffing Calculator'!E:E,'Internal Staffing Calculator'!C:C,"")</f>
        <v/>
      </c>
      <c r="H7547" s="932" t="str">
        <f t="array" ref="H7547">if(F7547&lt;&gt;"", iferror(index('Internal Staffing Calculator'!B$8:B23500,match(F7547,'Internal Staffing Calculator'!E$8:E23500,0)), "Not In Budget"),"")</f>
        <v/>
      </c>
      <c r="I7547" s="184"/>
      <c r="J7547" s="184"/>
      <c r="K7547" s="184"/>
      <c r="L7547" s="183"/>
    </row>
    <row r="7548">
      <c r="A7548" s="454"/>
      <c r="B7548" s="927"/>
      <c r="C7548" s="580"/>
      <c r="D7548" s="939"/>
      <c r="E7548" s="940"/>
      <c r="F7548" s="941"/>
      <c r="G7548" s="937" t="str">
        <f t="array" ref="G7548">xlookup(F7548,'Internal Staffing Calculator'!E:E,'Internal Staffing Calculator'!C:C,"")</f>
        <v/>
      </c>
      <c r="H7548" s="932" t="str">
        <f t="array" ref="H7548">if(F7548&lt;&gt;"", iferror(index('Internal Staffing Calculator'!B$8:B23500,match(F7548,'Internal Staffing Calculator'!E$8:E23500,0)), "Not In Budget"),"")</f>
        <v/>
      </c>
      <c r="I7548" s="184"/>
      <c r="J7548" s="184"/>
      <c r="K7548" s="184"/>
      <c r="L7548" s="183"/>
    </row>
    <row r="7549">
      <c r="A7549" s="454"/>
      <c r="B7549" s="927"/>
      <c r="C7549" s="580"/>
      <c r="D7549" s="939"/>
      <c r="E7549" s="940"/>
      <c r="F7549" s="941"/>
      <c r="G7549" s="937" t="str">
        <f t="array" ref="G7549">xlookup(F7549,'Internal Staffing Calculator'!E:E,'Internal Staffing Calculator'!C:C,"")</f>
        <v/>
      </c>
      <c r="H7549" s="932" t="str">
        <f t="array" ref="H7549">if(F7549&lt;&gt;"", iferror(index('Internal Staffing Calculator'!B$8:B23500,match(F7549,'Internal Staffing Calculator'!E$8:E23500,0)), "Not In Budget"),"")</f>
        <v/>
      </c>
      <c r="I7549" s="184"/>
      <c r="J7549" s="184"/>
      <c r="K7549" s="184"/>
      <c r="L7549" s="183"/>
    </row>
    <row r="7550">
      <c r="A7550" s="454"/>
      <c r="B7550" s="927"/>
      <c r="C7550" s="580"/>
      <c r="D7550" s="939"/>
      <c r="E7550" s="940"/>
      <c r="F7550" s="941"/>
      <c r="G7550" s="937" t="str">
        <f t="array" ref="G7550">xlookup(F7550,'Internal Staffing Calculator'!E:E,'Internal Staffing Calculator'!C:C,"")</f>
        <v/>
      </c>
      <c r="H7550" s="932" t="str">
        <f t="array" ref="H7550">if(F7550&lt;&gt;"", iferror(index('Internal Staffing Calculator'!B$8:B23500,match(F7550,'Internal Staffing Calculator'!E$8:E23500,0)), "Not In Budget"),"")</f>
        <v/>
      </c>
      <c r="I7550" s="184"/>
      <c r="J7550" s="184"/>
      <c r="K7550" s="184"/>
      <c r="L7550" s="183"/>
    </row>
    <row r="7551">
      <c r="A7551" s="454"/>
      <c r="B7551" s="927"/>
      <c r="C7551" s="580"/>
      <c r="D7551" s="939"/>
      <c r="E7551" s="940"/>
      <c r="F7551" s="941"/>
      <c r="G7551" s="937" t="str">
        <f t="array" ref="G7551">xlookup(F7551,'Internal Staffing Calculator'!E:E,'Internal Staffing Calculator'!C:C,"")</f>
        <v/>
      </c>
      <c r="H7551" s="932" t="str">
        <f t="array" ref="H7551">if(F7551&lt;&gt;"", iferror(index('Internal Staffing Calculator'!B$8:B23500,match(F7551,'Internal Staffing Calculator'!E$8:E23500,0)), "Not In Budget"),"")</f>
        <v/>
      </c>
      <c r="I7551" s="184"/>
      <c r="J7551" s="184"/>
      <c r="K7551" s="184"/>
      <c r="L7551" s="183"/>
    </row>
    <row r="7552">
      <c r="A7552" s="454"/>
      <c r="B7552" s="927"/>
      <c r="C7552" s="580"/>
      <c r="D7552" s="939"/>
      <c r="E7552" s="940"/>
      <c r="F7552" s="941"/>
      <c r="G7552" s="937" t="str">
        <f t="array" ref="G7552">xlookup(F7552,'Internal Staffing Calculator'!E:E,'Internal Staffing Calculator'!C:C,"")</f>
        <v/>
      </c>
      <c r="H7552" s="932" t="str">
        <f t="array" ref="H7552">if(F7552&lt;&gt;"", iferror(index('Internal Staffing Calculator'!B$8:B23500,match(F7552,'Internal Staffing Calculator'!E$8:E23500,0)), "Not In Budget"),"")</f>
        <v/>
      </c>
      <c r="I7552" s="184"/>
      <c r="J7552" s="184"/>
      <c r="K7552" s="184"/>
      <c r="L7552" s="183"/>
    </row>
    <row r="7553">
      <c r="A7553" s="454"/>
      <c r="B7553" s="927"/>
      <c r="C7553" s="580"/>
      <c r="D7553" s="939"/>
      <c r="E7553" s="940"/>
      <c r="F7553" s="941"/>
      <c r="G7553" s="937" t="str">
        <f t="array" ref="G7553">xlookup(F7553,'Internal Staffing Calculator'!E:E,'Internal Staffing Calculator'!C:C,"")</f>
        <v/>
      </c>
      <c r="H7553" s="932" t="str">
        <f t="array" ref="H7553">if(F7553&lt;&gt;"", iferror(index('Internal Staffing Calculator'!B$8:B23500,match(F7553,'Internal Staffing Calculator'!E$8:E23500,0)), "Not In Budget"),"")</f>
        <v/>
      </c>
      <c r="I7553" s="184"/>
      <c r="J7553" s="184"/>
      <c r="K7553" s="184"/>
      <c r="L7553" s="183"/>
    </row>
    <row r="7554">
      <c r="A7554" s="454"/>
      <c r="B7554" s="927"/>
      <c r="C7554" s="580"/>
      <c r="D7554" s="939"/>
      <c r="E7554" s="940"/>
      <c r="F7554" s="941"/>
      <c r="G7554" s="937" t="str">
        <f t="array" ref="G7554">xlookup(F7554,'Internal Staffing Calculator'!E:E,'Internal Staffing Calculator'!C:C,"")</f>
        <v/>
      </c>
      <c r="H7554" s="932" t="str">
        <f t="array" ref="H7554">if(F7554&lt;&gt;"", iferror(index('Internal Staffing Calculator'!B$8:B23500,match(F7554,'Internal Staffing Calculator'!E$8:E23500,0)), "Not In Budget"),"")</f>
        <v/>
      </c>
      <c r="I7554" s="184"/>
      <c r="J7554" s="184"/>
      <c r="K7554" s="184"/>
      <c r="L7554" s="183"/>
    </row>
    <row r="7555">
      <c r="A7555" s="454"/>
      <c r="B7555" s="927"/>
      <c r="C7555" s="580"/>
      <c r="D7555" s="939"/>
      <c r="E7555" s="940"/>
      <c r="F7555" s="941"/>
      <c r="G7555" s="937" t="str">
        <f t="array" ref="G7555">xlookup(F7555,'Internal Staffing Calculator'!E:E,'Internal Staffing Calculator'!C:C,"")</f>
        <v/>
      </c>
      <c r="H7555" s="932" t="str">
        <f t="array" ref="H7555">if(F7555&lt;&gt;"", iferror(index('Internal Staffing Calculator'!B$8:B23500,match(F7555,'Internal Staffing Calculator'!E$8:E23500,0)), "Not In Budget"),"")</f>
        <v/>
      </c>
      <c r="I7555" s="184"/>
      <c r="J7555" s="184"/>
      <c r="K7555" s="184"/>
      <c r="L7555" s="183"/>
    </row>
    <row r="7556">
      <c r="A7556" s="454"/>
      <c r="B7556" s="927"/>
      <c r="C7556" s="580"/>
      <c r="D7556" s="939"/>
      <c r="E7556" s="940"/>
      <c r="F7556" s="941"/>
      <c r="G7556" s="937" t="str">
        <f t="array" ref="G7556">xlookup(F7556,'Internal Staffing Calculator'!E:E,'Internal Staffing Calculator'!C:C,"")</f>
        <v/>
      </c>
      <c r="H7556" s="932" t="str">
        <f t="array" ref="H7556">if(F7556&lt;&gt;"", iferror(index('Internal Staffing Calculator'!B$8:B23500,match(F7556,'Internal Staffing Calculator'!E$8:E23500,0)), "Not In Budget"),"")</f>
        <v/>
      </c>
      <c r="I7556" s="184"/>
      <c r="J7556" s="184"/>
      <c r="K7556" s="184"/>
      <c r="L7556" s="183"/>
    </row>
    <row r="7557">
      <c r="A7557" s="454"/>
      <c r="B7557" s="927"/>
      <c r="C7557" s="580"/>
      <c r="D7557" s="939"/>
      <c r="E7557" s="940"/>
      <c r="F7557" s="941"/>
      <c r="G7557" s="937" t="str">
        <f t="array" ref="G7557">xlookup(F7557,'Internal Staffing Calculator'!E:E,'Internal Staffing Calculator'!C:C,"")</f>
        <v/>
      </c>
      <c r="H7557" s="932" t="str">
        <f t="array" ref="H7557">if(F7557&lt;&gt;"", iferror(index('Internal Staffing Calculator'!B$8:B23500,match(F7557,'Internal Staffing Calculator'!E$8:E23500,0)), "Not In Budget"),"")</f>
        <v/>
      </c>
      <c r="I7557" s="184"/>
      <c r="J7557" s="184"/>
      <c r="K7557" s="184"/>
      <c r="L7557" s="183"/>
    </row>
    <row r="7558">
      <c r="A7558" s="454"/>
      <c r="B7558" s="927"/>
      <c r="C7558" s="580"/>
      <c r="D7558" s="939"/>
      <c r="E7558" s="940"/>
      <c r="F7558" s="941"/>
      <c r="G7558" s="937" t="str">
        <f t="array" ref="G7558">xlookup(F7558,'Internal Staffing Calculator'!E:E,'Internal Staffing Calculator'!C:C,"")</f>
        <v/>
      </c>
      <c r="H7558" s="932" t="str">
        <f t="array" ref="H7558">if(F7558&lt;&gt;"", iferror(index('Internal Staffing Calculator'!B$8:B23500,match(F7558,'Internal Staffing Calculator'!E$8:E23500,0)), "Not In Budget"),"")</f>
        <v/>
      </c>
      <c r="I7558" s="184"/>
      <c r="J7558" s="184"/>
      <c r="K7558" s="184"/>
      <c r="L7558" s="183"/>
    </row>
    <row r="7559">
      <c r="A7559" s="454"/>
      <c r="B7559" s="927"/>
      <c r="C7559" s="580"/>
      <c r="D7559" s="939"/>
      <c r="E7559" s="940"/>
      <c r="F7559" s="941"/>
      <c r="G7559" s="937" t="str">
        <f t="array" ref="G7559">xlookup(F7559,'Internal Staffing Calculator'!E:E,'Internal Staffing Calculator'!C:C,"")</f>
        <v/>
      </c>
      <c r="H7559" s="932" t="str">
        <f t="array" ref="H7559">if(F7559&lt;&gt;"", iferror(index('Internal Staffing Calculator'!B$8:B23500,match(F7559,'Internal Staffing Calculator'!E$8:E23500,0)), "Not In Budget"),"")</f>
        <v/>
      </c>
      <c r="I7559" s="184"/>
      <c r="J7559" s="184"/>
      <c r="K7559" s="184"/>
      <c r="L7559" s="183"/>
    </row>
    <row r="7560">
      <c r="A7560" s="454"/>
      <c r="B7560" s="927"/>
      <c r="C7560" s="580"/>
      <c r="D7560" s="939"/>
      <c r="E7560" s="940"/>
      <c r="F7560" s="941"/>
      <c r="G7560" s="937" t="str">
        <f t="array" ref="G7560">xlookup(F7560,'Internal Staffing Calculator'!E:E,'Internal Staffing Calculator'!C:C,"")</f>
        <v/>
      </c>
      <c r="H7560" s="932" t="str">
        <f t="array" ref="H7560">if(F7560&lt;&gt;"", iferror(index('Internal Staffing Calculator'!B$8:B23500,match(F7560,'Internal Staffing Calculator'!E$8:E23500,0)), "Not In Budget"),"")</f>
        <v/>
      </c>
      <c r="I7560" s="184"/>
      <c r="J7560" s="184"/>
      <c r="K7560" s="184"/>
      <c r="L7560" s="183"/>
    </row>
    <row r="7561">
      <c r="A7561" s="454"/>
      <c r="B7561" s="927"/>
      <c r="C7561" s="580"/>
      <c r="D7561" s="939"/>
      <c r="E7561" s="940"/>
      <c r="F7561" s="941"/>
      <c r="G7561" s="937" t="str">
        <f t="array" ref="G7561">xlookup(F7561,'Internal Staffing Calculator'!E:E,'Internal Staffing Calculator'!C:C,"")</f>
        <v/>
      </c>
      <c r="H7561" s="932" t="str">
        <f t="array" ref="H7561">if(F7561&lt;&gt;"", iferror(index('Internal Staffing Calculator'!B$8:B23500,match(F7561,'Internal Staffing Calculator'!E$8:E23500,0)), "Not In Budget"),"")</f>
        <v/>
      </c>
      <c r="I7561" s="184"/>
      <c r="J7561" s="184"/>
      <c r="K7561" s="184"/>
      <c r="L7561" s="183"/>
    </row>
    <row r="7562">
      <c r="A7562" s="454"/>
      <c r="B7562" s="927"/>
      <c r="C7562" s="580"/>
      <c r="D7562" s="939"/>
      <c r="E7562" s="940"/>
      <c r="F7562" s="941"/>
      <c r="G7562" s="937" t="str">
        <f t="array" ref="G7562">xlookup(F7562,'Internal Staffing Calculator'!E:E,'Internal Staffing Calculator'!C:C,"")</f>
        <v/>
      </c>
      <c r="H7562" s="932" t="str">
        <f t="array" ref="H7562">if(F7562&lt;&gt;"", iferror(index('Internal Staffing Calculator'!B$8:B23500,match(F7562,'Internal Staffing Calculator'!E$8:E23500,0)), "Not In Budget"),"")</f>
        <v/>
      </c>
      <c r="I7562" s="184"/>
      <c r="J7562" s="184"/>
      <c r="K7562" s="184"/>
      <c r="L7562" s="183"/>
    </row>
    <row r="7563">
      <c r="A7563" s="454"/>
      <c r="B7563" s="927"/>
      <c r="C7563" s="580"/>
      <c r="D7563" s="939"/>
      <c r="E7563" s="940"/>
      <c r="F7563" s="941"/>
      <c r="G7563" s="937" t="str">
        <f t="array" ref="G7563">xlookup(F7563,'Internal Staffing Calculator'!E:E,'Internal Staffing Calculator'!C:C,"")</f>
        <v/>
      </c>
      <c r="H7563" s="932" t="str">
        <f t="array" ref="H7563">if(F7563&lt;&gt;"", iferror(index('Internal Staffing Calculator'!B$8:B23500,match(F7563,'Internal Staffing Calculator'!E$8:E23500,0)), "Not In Budget"),"")</f>
        <v/>
      </c>
      <c r="I7563" s="184"/>
      <c r="J7563" s="184"/>
      <c r="K7563" s="184"/>
      <c r="L7563" s="183"/>
    </row>
    <row r="7564">
      <c r="A7564" s="454"/>
      <c r="B7564" s="927"/>
      <c r="C7564" s="580"/>
      <c r="D7564" s="939"/>
      <c r="E7564" s="940"/>
      <c r="F7564" s="941"/>
      <c r="G7564" s="937" t="str">
        <f t="array" ref="G7564">xlookup(F7564,'Internal Staffing Calculator'!E:E,'Internal Staffing Calculator'!C:C,"")</f>
        <v/>
      </c>
      <c r="H7564" s="932" t="str">
        <f t="array" ref="H7564">if(F7564&lt;&gt;"", iferror(index('Internal Staffing Calculator'!B$8:B23500,match(F7564,'Internal Staffing Calculator'!E$8:E23500,0)), "Not In Budget"),"")</f>
        <v/>
      </c>
      <c r="I7564" s="184"/>
      <c r="J7564" s="184"/>
      <c r="K7564" s="184"/>
      <c r="L7564" s="183"/>
    </row>
    <row r="7565">
      <c r="A7565" s="454"/>
      <c r="B7565" s="927"/>
      <c r="C7565" s="580"/>
      <c r="D7565" s="939"/>
      <c r="E7565" s="940"/>
      <c r="F7565" s="941"/>
      <c r="G7565" s="937" t="str">
        <f t="array" ref="G7565">xlookup(F7565,'Internal Staffing Calculator'!E:E,'Internal Staffing Calculator'!C:C,"")</f>
        <v/>
      </c>
      <c r="H7565" s="932" t="str">
        <f t="array" ref="H7565">if(F7565&lt;&gt;"", iferror(index('Internal Staffing Calculator'!B$8:B23500,match(F7565,'Internal Staffing Calculator'!E$8:E23500,0)), "Not In Budget"),"")</f>
        <v/>
      </c>
      <c r="I7565" s="184"/>
      <c r="J7565" s="184"/>
      <c r="K7565" s="184"/>
      <c r="L7565" s="183"/>
    </row>
    <row r="7566">
      <c r="A7566" s="454"/>
      <c r="B7566" s="927"/>
      <c r="C7566" s="580"/>
      <c r="D7566" s="939"/>
      <c r="E7566" s="940"/>
      <c r="F7566" s="941"/>
      <c r="G7566" s="937" t="str">
        <f t="array" ref="G7566">xlookup(F7566,'Internal Staffing Calculator'!E:E,'Internal Staffing Calculator'!C:C,"")</f>
        <v/>
      </c>
      <c r="H7566" s="932" t="str">
        <f t="array" ref="H7566">if(F7566&lt;&gt;"", iferror(index('Internal Staffing Calculator'!B$8:B23500,match(F7566,'Internal Staffing Calculator'!E$8:E23500,0)), "Not In Budget"),"")</f>
        <v/>
      </c>
      <c r="I7566" s="184"/>
      <c r="J7566" s="184"/>
      <c r="K7566" s="184"/>
      <c r="L7566" s="183"/>
    </row>
    <row r="7567">
      <c r="A7567" s="454"/>
      <c r="B7567" s="927"/>
      <c r="C7567" s="580"/>
      <c r="D7567" s="939"/>
      <c r="E7567" s="940"/>
      <c r="F7567" s="941"/>
      <c r="G7567" s="937" t="str">
        <f t="array" ref="G7567">xlookup(F7567,'Internal Staffing Calculator'!E:E,'Internal Staffing Calculator'!C:C,"")</f>
        <v/>
      </c>
      <c r="H7567" s="932" t="str">
        <f t="array" ref="H7567">if(F7567&lt;&gt;"", iferror(index('Internal Staffing Calculator'!B$8:B23500,match(F7567,'Internal Staffing Calculator'!E$8:E23500,0)), "Not In Budget"),"")</f>
        <v/>
      </c>
      <c r="I7567" s="184"/>
      <c r="J7567" s="184"/>
      <c r="K7567" s="184"/>
      <c r="L7567" s="183"/>
    </row>
    <row r="7568">
      <c r="A7568" s="454"/>
      <c r="B7568" s="927"/>
      <c r="C7568" s="580"/>
      <c r="D7568" s="939"/>
      <c r="E7568" s="940"/>
      <c r="F7568" s="941"/>
      <c r="G7568" s="937" t="str">
        <f t="array" ref="G7568">xlookup(F7568,'Internal Staffing Calculator'!E:E,'Internal Staffing Calculator'!C:C,"")</f>
        <v/>
      </c>
      <c r="H7568" s="932" t="str">
        <f t="array" ref="H7568">if(F7568&lt;&gt;"", iferror(index('Internal Staffing Calculator'!B$8:B23500,match(F7568,'Internal Staffing Calculator'!E$8:E23500,0)), "Not In Budget"),"")</f>
        <v/>
      </c>
      <c r="I7568" s="184"/>
      <c r="J7568" s="184"/>
      <c r="K7568" s="184"/>
      <c r="L7568" s="183"/>
    </row>
    <row r="7569">
      <c r="A7569" s="454"/>
      <c r="B7569" s="927"/>
      <c r="C7569" s="580"/>
      <c r="D7569" s="939"/>
      <c r="E7569" s="940"/>
      <c r="F7569" s="941"/>
      <c r="G7569" s="937" t="str">
        <f t="array" ref="G7569">xlookup(F7569,'Internal Staffing Calculator'!E:E,'Internal Staffing Calculator'!C:C,"")</f>
        <v/>
      </c>
      <c r="H7569" s="932" t="str">
        <f t="array" ref="H7569">if(F7569&lt;&gt;"", iferror(index('Internal Staffing Calculator'!B$8:B23500,match(F7569,'Internal Staffing Calculator'!E$8:E23500,0)), "Not In Budget"),"")</f>
        <v/>
      </c>
      <c r="I7569" s="184"/>
      <c r="J7569" s="184"/>
      <c r="K7569" s="184"/>
      <c r="L7569" s="183"/>
    </row>
    <row r="7570">
      <c r="A7570" s="454"/>
      <c r="B7570" s="927"/>
      <c r="C7570" s="580"/>
      <c r="D7570" s="939"/>
      <c r="E7570" s="940"/>
      <c r="F7570" s="941"/>
      <c r="G7570" s="937" t="str">
        <f t="array" ref="G7570">xlookup(F7570,'Internal Staffing Calculator'!E:E,'Internal Staffing Calculator'!C:C,"")</f>
        <v/>
      </c>
      <c r="H7570" s="932" t="str">
        <f t="array" ref="H7570">if(F7570&lt;&gt;"", iferror(index('Internal Staffing Calculator'!B$8:B23500,match(F7570,'Internal Staffing Calculator'!E$8:E23500,0)), "Not In Budget"),"")</f>
        <v/>
      </c>
      <c r="I7570" s="184"/>
      <c r="J7570" s="184"/>
      <c r="K7570" s="184"/>
      <c r="L7570" s="183"/>
    </row>
    <row r="7571">
      <c r="A7571" s="454"/>
      <c r="B7571" s="927"/>
      <c r="C7571" s="580"/>
      <c r="D7571" s="939"/>
      <c r="E7571" s="940"/>
      <c r="F7571" s="941"/>
      <c r="G7571" s="937" t="str">
        <f t="array" ref="G7571">xlookup(F7571,'Internal Staffing Calculator'!E:E,'Internal Staffing Calculator'!C:C,"")</f>
        <v/>
      </c>
      <c r="H7571" s="932" t="str">
        <f t="array" ref="H7571">if(F7571&lt;&gt;"", iferror(index('Internal Staffing Calculator'!B$8:B23500,match(F7571,'Internal Staffing Calculator'!E$8:E23500,0)), "Not In Budget"),"")</f>
        <v/>
      </c>
      <c r="I7571" s="184"/>
      <c r="J7571" s="184"/>
      <c r="K7571" s="184"/>
      <c r="L7571" s="183"/>
    </row>
    <row r="7572">
      <c r="A7572" s="454"/>
      <c r="B7572" s="927"/>
      <c r="C7572" s="580"/>
      <c r="D7572" s="939"/>
      <c r="E7572" s="940"/>
      <c r="F7572" s="941"/>
      <c r="G7572" s="937" t="str">
        <f t="array" ref="G7572">xlookup(F7572,'Internal Staffing Calculator'!E:E,'Internal Staffing Calculator'!C:C,"")</f>
        <v/>
      </c>
      <c r="H7572" s="932" t="str">
        <f t="array" ref="H7572">if(F7572&lt;&gt;"", iferror(index('Internal Staffing Calculator'!B$8:B23500,match(F7572,'Internal Staffing Calculator'!E$8:E23500,0)), "Not In Budget"),"")</f>
        <v/>
      </c>
      <c r="I7572" s="184"/>
      <c r="J7572" s="184"/>
      <c r="K7572" s="184"/>
      <c r="L7572" s="183"/>
    </row>
    <row r="7573">
      <c r="A7573" s="454"/>
      <c r="B7573" s="927"/>
      <c r="C7573" s="580"/>
      <c r="D7573" s="939"/>
      <c r="E7573" s="940"/>
      <c r="F7573" s="941"/>
      <c r="G7573" s="937" t="str">
        <f t="array" ref="G7573">xlookup(F7573,'Internal Staffing Calculator'!E:E,'Internal Staffing Calculator'!C:C,"")</f>
        <v/>
      </c>
      <c r="H7573" s="932" t="str">
        <f t="array" ref="H7573">if(F7573&lt;&gt;"", iferror(index('Internal Staffing Calculator'!B$8:B23500,match(F7573,'Internal Staffing Calculator'!E$8:E23500,0)), "Not In Budget"),"")</f>
        <v/>
      </c>
      <c r="I7573" s="184"/>
      <c r="J7573" s="184"/>
      <c r="K7573" s="184"/>
      <c r="L7573" s="183"/>
    </row>
    <row r="7574">
      <c r="A7574" s="454"/>
      <c r="B7574" s="927"/>
      <c r="C7574" s="580"/>
      <c r="D7574" s="939"/>
      <c r="E7574" s="940"/>
      <c r="F7574" s="941"/>
      <c r="G7574" s="937" t="str">
        <f t="array" ref="G7574">xlookup(F7574,'Internal Staffing Calculator'!E:E,'Internal Staffing Calculator'!C:C,"")</f>
        <v/>
      </c>
      <c r="H7574" s="932" t="str">
        <f t="array" ref="H7574">if(F7574&lt;&gt;"", iferror(index('Internal Staffing Calculator'!B$8:B23500,match(F7574,'Internal Staffing Calculator'!E$8:E23500,0)), "Not In Budget"),"")</f>
        <v/>
      </c>
      <c r="I7574" s="184"/>
      <c r="J7574" s="184"/>
      <c r="K7574" s="184"/>
      <c r="L7574" s="183"/>
    </row>
    <row r="7575">
      <c r="A7575" s="454"/>
      <c r="B7575" s="927"/>
      <c r="C7575" s="580"/>
      <c r="D7575" s="939"/>
      <c r="E7575" s="940"/>
      <c r="F7575" s="941"/>
      <c r="G7575" s="937" t="str">
        <f t="array" ref="G7575">xlookup(F7575,'Internal Staffing Calculator'!E:E,'Internal Staffing Calculator'!C:C,"")</f>
        <v/>
      </c>
      <c r="H7575" s="932" t="str">
        <f t="array" ref="H7575">if(F7575&lt;&gt;"", iferror(index('Internal Staffing Calculator'!B$8:B23500,match(F7575,'Internal Staffing Calculator'!E$8:E23500,0)), "Not In Budget"),"")</f>
        <v/>
      </c>
      <c r="I7575" s="184"/>
      <c r="J7575" s="184"/>
      <c r="K7575" s="184"/>
      <c r="L7575" s="183"/>
    </row>
    <row r="7576">
      <c r="A7576" s="454"/>
      <c r="B7576" s="927"/>
      <c r="C7576" s="580"/>
      <c r="D7576" s="939"/>
      <c r="E7576" s="940"/>
      <c r="F7576" s="941"/>
      <c r="G7576" s="937" t="str">
        <f t="array" ref="G7576">xlookup(F7576,'Internal Staffing Calculator'!E:E,'Internal Staffing Calculator'!C:C,"")</f>
        <v/>
      </c>
      <c r="H7576" s="932" t="str">
        <f t="array" ref="H7576">if(F7576&lt;&gt;"", iferror(index('Internal Staffing Calculator'!B$8:B23500,match(F7576,'Internal Staffing Calculator'!E$8:E23500,0)), "Not In Budget"),"")</f>
        <v/>
      </c>
      <c r="I7576" s="184"/>
      <c r="J7576" s="184"/>
      <c r="K7576" s="184"/>
      <c r="L7576" s="183"/>
    </row>
    <row r="7577">
      <c r="A7577" s="454"/>
      <c r="B7577" s="927"/>
      <c r="C7577" s="580"/>
      <c r="D7577" s="939"/>
      <c r="E7577" s="940"/>
      <c r="F7577" s="941"/>
      <c r="G7577" s="937" t="str">
        <f t="array" ref="G7577">xlookup(F7577,'Internal Staffing Calculator'!E:E,'Internal Staffing Calculator'!C:C,"")</f>
        <v/>
      </c>
      <c r="H7577" s="932" t="str">
        <f t="array" ref="H7577">if(F7577&lt;&gt;"", iferror(index('Internal Staffing Calculator'!B$8:B23500,match(F7577,'Internal Staffing Calculator'!E$8:E23500,0)), "Not In Budget"),"")</f>
        <v/>
      </c>
      <c r="I7577" s="184"/>
      <c r="J7577" s="184"/>
      <c r="K7577" s="184"/>
      <c r="L7577" s="183"/>
    </row>
    <row r="7578">
      <c r="A7578" s="454"/>
      <c r="B7578" s="927"/>
      <c r="C7578" s="580"/>
      <c r="D7578" s="939"/>
      <c r="E7578" s="940"/>
      <c r="F7578" s="941"/>
      <c r="G7578" s="937" t="str">
        <f t="array" ref="G7578">xlookup(F7578,'Internal Staffing Calculator'!E:E,'Internal Staffing Calculator'!C:C,"")</f>
        <v/>
      </c>
      <c r="H7578" s="932" t="str">
        <f t="array" ref="H7578">if(F7578&lt;&gt;"", iferror(index('Internal Staffing Calculator'!B$8:B23500,match(F7578,'Internal Staffing Calculator'!E$8:E23500,0)), "Not In Budget"),"")</f>
        <v/>
      </c>
      <c r="I7578" s="184"/>
      <c r="J7578" s="184"/>
      <c r="K7578" s="184"/>
      <c r="L7578" s="183"/>
    </row>
    <row r="7579">
      <c r="A7579" s="454"/>
      <c r="B7579" s="927"/>
      <c r="C7579" s="580"/>
      <c r="D7579" s="939"/>
      <c r="E7579" s="940"/>
      <c r="F7579" s="941"/>
      <c r="G7579" s="937" t="str">
        <f t="array" ref="G7579">xlookup(F7579,'Internal Staffing Calculator'!E:E,'Internal Staffing Calculator'!C:C,"")</f>
        <v/>
      </c>
      <c r="H7579" s="932" t="str">
        <f t="array" ref="H7579">if(F7579&lt;&gt;"", iferror(index('Internal Staffing Calculator'!B$8:B23500,match(F7579,'Internal Staffing Calculator'!E$8:E23500,0)), "Not In Budget"),"")</f>
        <v/>
      </c>
      <c r="I7579" s="184"/>
      <c r="J7579" s="184"/>
      <c r="K7579" s="184"/>
      <c r="L7579" s="183"/>
    </row>
    <row r="7580">
      <c r="A7580" s="454"/>
      <c r="B7580" s="927"/>
      <c r="C7580" s="580"/>
      <c r="D7580" s="939"/>
      <c r="E7580" s="940"/>
      <c r="F7580" s="941"/>
      <c r="G7580" s="937" t="str">
        <f t="array" ref="G7580">xlookup(F7580,'Internal Staffing Calculator'!E:E,'Internal Staffing Calculator'!C:C,"")</f>
        <v/>
      </c>
      <c r="H7580" s="932" t="str">
        <f t="array" ref="H7580">if(F7580&lt;&gt;"", iferror(index('Internal Staffing Calculator'!B$8:B23500,match(F7580,'Internal Staffing Calculator'!E$8:E23500,0)), "Not In Budget"),"")</f>
        <v/>
      </c>
      <c r="I7580" s="184"/>
      <c r="J7580" s="184"/>
      <c r="K7580" s="184"/>
      <c r="L7580" s="183"/>
    </row>
    <row r="7581">
      <c r="A7581" s="454"/>
      <c r="B7581" s="927"/>
      <c r="C7581" s="580"/>
      <c r="D7581" s="939"/>
      <c r="E7581" s="940"/>
      <c r="F7581" s="941"/>
      <c r="G7581" s="937" t="str">
        <f t="array" ref="G7581">xlookup(F7581,'Internal Staffing Calculator'!E:E,'Internal Staffing Calculator'!C:C,"")</f>
        <v/>
      </c>
      <c r="H7581" s="932" t="str">
        <f t="array" ref="H7581">if(F7581&lt;&gt;"", iferror(index('Internal Staffing Calculator'!B$8:B23500,match(F7581,'Internal Staffing Calculator'!E$8:E23500,0)), "Not In Budget"),"")</f>
        <v/>
      </c>
      <c r="I7581" s="184"/>
      <c r="J7581" s="184"/>
      <c r="K7581" s="184"/>
      <c r="L7581" s="183"/>
    </row>
    <row r="7582">
      <c r="A7582" s="454"/>
      <c r="B7582" s="927"/>
      <c r="C7582" s="580"/>
      <c r="D7582" s="939"/>
      <c r="E7582" s="940"/>
      <c r="F7582" s="941"/>
      <c r="G7582" s="937" t="str">
        <f t="array" ref="G7582">xlookup(F7582,'Internal Staffing Calculator'!E:E,'Internal Staffing Calculator'!C:C,"")</f>
        <v/>
      </c>
      <c r="H7582" s="932" t="str">
        <f t="array" ref="H7582">if(F7582&lt;&gt;"", iferror(index('Internal Staffing Calculator'!B$8:B23500,match(F7582,'Internal Staffing Calculator'!E$8:E23500,0)), "Not In Budget"),"")</f>
        <v/>
      </c>
      <c r="I7582" s="184"/>
      <c r="J7582" s="184"/>
      <c r="K7582" s="184"/>
      <c r="L7582" s="183"/>
    </row>
    <row r="7583">
      <c r="A7583" s="454"/>
      <c r="B7583" s="927"/>
      <c r="C7583" s="580"/>
      <c r="D7583" s="939"/>
      <c r="E7583" s="940"/>
      <c r="F7583" s="941"/>
      <c r="G7583" s="937" t="str">
        <f t="array" ref="G7583">xlookup(F7583,'Internal Staffing Calculator'!E:E,'Internal Staffing Calculator'!C:C,"")</f>
        <v/>
      </c>
      <c r="H7583" s="932" t="str">
        <f t="array" ref="H7583">if(F7583&lt;&gt;"", iferror(index('Internal Staffing Calculator'!B$8:B23500,match(F7583,'Internal Staffing Calculator'!E$8:E23500,0)), "Not In Budget"),"")</f>
        <v/>
      </c>
      <c r="I7583" s="184"/>
      <c r="J7583" s="184"/>
      <c r="K7583" s="184"/>
      <c r="L7583" s="183"/>
    </row>
    <row r="7584">
      <c r="A7584" s="454"/>
      <c r="B7584" s="927"/>
      <c r="C7584" s="580"/>
      <c r="D7584" s="939"/>
      <c r="E7584" s="940"/>
      <c r="F7584" s="941"/>
      <c r="G7584" s="937" t="str">
        <f t="array" ref="G7584">xlookup(F7584,'Internal Staffing Calculator'!E:E,'Internal Staffing Calculator'!C:C,"")</f>
        <v/>
      </c>
      <c r="H7584" s="932" t="str">
        <f t="array" ref="H7584">if(F7584&lt;&gt;"", iferror(index('Internal Staffing Calculator'!B$8:B23500,match(F7584,'Internal Staffing Calculator'!E$8:E23500,0)), "Not In Budget"),"")</f>
        <v/>
      </c>
      <c r="I7584" s="184"/>
      <c r="J7584" s="184"/>
      <c r="K7584" s="184"/>
      <c r="L7584" s="183"/>
    </row>
    <row r="7585">
      <c r="A7585" s="454"/>
      <c r="B7585" s="927"/>
      <c r="C7585" s="580"/>
      <c r="D7585" s="939"/>
      <c r="E7585" s="940"/>
      <c r="F7585" s="941"/>
      <c r="G7585" s="937" t="str">
        <f t="array" ref="G7585">xlookup(F7585,'Internal Staffing Calculator'!E:E,'Internal Staffing Calculator'!C:C,"")</f>
        <v/>
      </c>
      <c r="H7585" s="932" t="str">
        <f t="array" ref="H7585">if(F7585&lt;&gt;"", iferror(index('Internal Staffing Calculator'!B$8:B23500,match(F7585,'Internal Staffing Calculator'!E$8:E23500,0)), "Not In Budget"),"")</f>
        <v/>
      </c>
      <c r="I7585" s="184"/>
      <c r="J7585" s="184"/>
      <c r="K7585" s="184"/>
      <c r="L7585" s="183"/>
    </row>
    <row r="7586">
      <c r="A7586" s="454"/>
      <c r="B7586" s="927"/>
      <c r="C7586" s="580"/>
      <c r="D7586" s="939"/>
      <c r="E7586" s="940"/>
      <c r="F7586" s="941"/>
      <c r="G7586" s="937" t="str">
        <f t="array" ref="G7586">xlookup(F7586,'Internal Staffing Calculator'!E:E,'Internal Staffing Calculator'!C:C,"")</f>
        <v/>
      </c>
      <c r="H7586" s="932" t="str">
        <f t="array" ref="H7586">if(F7586&lt;&gt;"", iferror(index('Internal Staffing Calculator'!B$8:B23500,match(F7586,'Internal Staffing Calculator'!E$8:E23500,0)), "Not In Budget"),"")</f>
        <v/>
      </c>
      <c r="I7586" s="184"/>
      <c r="J7586" s="184"/>
      <c r="K7586" s="184"/>
      <c r="L7586" s="183"/>
    </row>
    <row r="7587">
      <c r="A7587" s="454"/>
      <c r="B7587" s="927"/>
      <c r="C7587" s="580"/>
      <c r="D7587" s="939"/>
      <c r="E7587" s="940"/>
      <c r="F7587" s="941"/>
      <c r="G7587" s="937" t="str">
        <f t="array" ref="G7587">xlookup(F7587,'Internal Staffing Calculator'!E:E,'Internal Staffing Calculator'!C:C,"")</f>
        <v/>
      </c>
      <c r="H7587" s="932" t="str">
        <f t="array" ref="H7587">if(F7587&lt;&gt;"", iferror(index('Internal Staffing Calculator'!B$8:B23500,match(F7587,'Internal Staffing Calculator'!E$8:E23500,0)), "Not In Budget"),"")</f>
        <v/>
      </c>
      <c r="I7587" s="184"/>
      <c r="J7587" s="184"/>
      <c r="K7587" s="184"/>
      <c r="L7587" s="183"/>
    </row>
    <row r="7588">
      <c r="A7588" s="454"/>
      <c r="B7588" s="927"/>
      <c r="C7588" s="580"/>
      <c r="D7588" s="939"/>
      <c r="E7588" s="940"/>
      <c r="F7588" s="941"/>
      <c r="G7588" s="937" t="str">
        <f t="array" ref="G7588">xlookup(F7588,'Internal Staffing Calculator'!E:E,'Internal Staffing Calculator'!C:C,"")</f>
        <v/>
      </c>
      <c r="H7588" s="932" t="str">
        <f t="array" ref="H7588">if(F7588&lt;&gt;"", iferror(index('Internal Staffing Calculator'!B$8:B23500,match(F7588,'Internal Staffing Calculator'!E$8:E23500,0)), "Not In Budget"),"")</f>
        <v/>
      </c>
      <c r="I7588" s="184"/>
      <c r="J7588" s="184"/>
      <c r="K7588" s="184"/>
      <c r="L7588" s="183"/>
    </row>
    <row r="7589">
      <c r="A7589" s="454"/>
      <c r="B7589" s="927"/>
      <c r="C7589" s="580"/>
      <c r="D7589" s="939"/>
      <c r="E7589" s="940"/>
      <c r="F7589" s="941"/>
      <c r="G7589" s="937" t="str">
        <f t="array" ref="G7589">xlookup(F7589,'Internal Staffing Calculator'!E:E,'Internal Staffing Calculator'!C:C,"")</f>
        <v/>
      </c>
      <c r="H7589" s="932" t="str">
        <f t="array" ref="H7589">if(F7589&lt;&gt;"", iferror(index('Internal Staffing Calculator'!B$8:B23500,match(F7589,'Internal Staffing Calculator'!E$8:E23500,0)), "Not In Budget"),"")</f>
        <v/>
      </c>
      <c r="I7589" s="184"/>
      <c r="J7589" s="184"/>
      <c r="K7589" s="184"/>
      <c r="L7589" s="183"/>
    </row>
    <row r="7590">
      <c r="A7590" s="454"/>
      <c r="B7590" s="927"/>
      <c r="C7590" s="580"/>
      <c r="D7590" s="939"/>
      <c r="E7590" s="940"/>
      <c r="F7590" s="941"/>
      <c r="G7590" s="937" t="str">
        <f t="array" ref="G7590">xlookup(F7590,'Internal Staffing Calculator'!E:E,'Internal Staffing Calculator'!C:C,"")</f>
        <v/>
      </c>
      <c r="H7590" s="932" t="str">
        <f t="array" ref="H7590">if(F7590&lt;&gt;"", iferror(index('Internal Staffing Calculator'!B$8:B23500,match(F7590,'Internal Staffing Calculator'!E$8:E23500,0)), "Not In Budget"),"")</f>
        <v/>
      </c>
      <c r="I7590" s="184"/>
      <c r="J7590" s="184"/>
      <c r="K7590" s="184"/>
      <c r="L7590" s="183"/>
    </row>
    <row r="7591">
      <c r="A7591" s="454"/>
      <c r="B7591" s="927"/>
      <c r="C7591" s="580"/>
      <c r="D7591" s="939"/>
      <c r="E7591" s="940"/>
      <c r="F7591" s="941"/>
      <c r="G7591" s="937" t="str">
        <f t="array" ref="G7591">xlookup(F7591,'Internal Staffing Calculator'!E:E,'Internal Staffing Calculator'!C:C,"")</f>
        <v/>
      </c>
      <c r="H7591" s="932" t="str">
        <f t="array" ref="H7591">if(F7591&lt;&gt;"", iferror(index('Internal Staffing Calculator'!B$8:B23500,match(F7591,'Internal Staffing Calculator'!E$8:E23500,0)), "Not In Budget"),"")</f>
        <v/>
      </c>
      <c r="I7591" s="184"/>
      <c r="J7591" s="184"/>
      <c r="K7591" s="184"/>
      <c r="L7591" s="183"/>
    </row>
    <row r="7592">
      <c r="A7592" s="454"/>
      <c r="B7592" s="927"/>
      <c r="C7592" s="580"/>
      <c r="D7592" s="939"/>
      <c r="E7592" s="940"/>
      <c r="F7592" s="941"/>
      <c r="G7592" s="937" t="str">
        <f t="array" ref="G7592">xlookup(F7592,'Internal Staffing Calculator'!E:E,'Internal Staffing Calculator'!C:C,"")</f>
        <v/>
      </c>
      <c r="H7592" s="932" t="str">
        <f t="array" ref="H7592">if(F7592&lt;&gt;"", iferror(index('Internal Staffing Calculator'!B$8:B23500,match(F7592,'Internal Staffing Calculator'!E$8:E23500,0)), "Not In Budget"),"")</f>
        <v/>
      </c>
      <c r="I7592" s="184"/>
      <c r="J7592" s="184"/>
      <c r="K7592" s="184"/>
      <c r="L7592" s="183"/>
    </row>
    <row r="7593">
      <c r="A7593" s="454"/>
      <c r="B7593" s="927"/>
      <c r="C7593" s="580"/>
      <c r="D7593" s="939"/>
      <c r="E7593" s="940"/>
      <c r="F7593" s="941"/>
      <c r="G7593" s="937" t="str">
        <f t="array" ref="G7593">xlookup(F7593,'Internal Staffing Calculator'!E:E,'Internal Staffing Calculator'!C:C,"")</f>
        <v/>
      </c>
      <c r="H7593" s="932" t="str">
        <f t="array" ref="H7593">if(F7593&lt;&gt;"", iferror(index('Internal Staffing Calculator'!B$8:B23500,match(F7593,'Internal Staffing Calculator'!E$8:E23500,0)), "Not In Budget"),"")</f>
        <v/>
      </c>
      <c r="I7593" s="184"/>
      <c r="J7593" s="184"/>
      <c r="K7593" s="184"/>
      <c r="L7593" s="183"/>
    </row>
    <row r="7594">
      <c r="A7594" s="454"/>
      <c r="B7594" s="927"/>
      <c r="C7594" s="580"/>
      <c r="D7594" s="939"/>
      <c r="E7594" s="940"/>
      <c r="F7594" s="941"/>
      <c r="G7594" s="937" t="str">
        <f t="array" ref="G7594">xlookup(F7594,'Internal Staffing Calculator'!E:E,'Internal Staffing Calculator'!C:C,"")</f>
        <v/>
      </c>
      <c r="H7594" s="932" t="str">
        <f t="array" ref="H7594">if(F7594&lt;&gt;"", iferror(index('Internal Staffing Calculator'!B$8:B23500,match(F7594,'Internal Staffing Calculator'!E$8:E23500,0)), "Not In Budget"),"")</f>
        <v/>
      </c>
      <c r="I7594" s="184"/>
      <c r="J7594" s="184"/>
      <c r="K7594" s="184"/>
      <c r="L7594" s="183"/>
    </row>
    <row r="7595">
      <c r="A7595" s="454"/>
      <c r="B7595" s="927"/>
      <c r="C7595" s="580"/>
      <c r="D7595" s="939"/>
      <c r="E7595" s="940"/>
      <c r="F7595" s="941"/>
      <c r="G7595" s="937" t="str">
        <f t="array" ref="G7595">xlookup(F7595,'Internal Staffing Calculator'!E:E,'Internal Staffing Calculator'!C:C,"")</f>
        <v/>
      </c>
      <c r="H7595" s="932" t="str">
        <f t="array" ref="H7595">if(F7595&lt;&gt;"", iferror(index('Internal Staffing Calculator'!B$8:B23500,match(F7595,'Internal Staffing Calculator'!E$8:E23500,0)), "Not In Budget"),"")</f>
        <v/>
      </c>
      <c r="I7595" s="184"/>
      <c r="J7595" s="184"/>
      <c r="K7595" s="184"/>
      <c r="L7595" s="183"/>
    </row>
    <row r="7596">
      <c r="A7596" s="454"/>
      <c r="B7596" s="927"/>
      <c r="C7596" s="580"/>
      <c r="D7596" s="939"/>
      <c r="E7596" s="940"/>
      <c r="F7596" s="941"/>
      <c r="G7596" s="937" t="str">
        <f t="array" ref="G7596">xlookup(F7596,'Internal Staffing Calculator'!E:E,'Internal Staffing Calculator'!C:C,"")</f>
        <v/>
      </c>
      <c r="H7596" s="932" t="str">
        <f t="array" ref="H7596">if(F7596&lt;&gt;"", iferror(index('Internal Staffing Calculator'!B$8:B23500,match(F7596,'Internal Staffing Calculator'!E$8:E23500,0)), "Not In Budget"),"")</f>
        <v/>
      </c>
      <c r="I7596" s="184"/>
      <c r="J7596" s="184"/>
      <c r="K7596" s="184"/>
      <c r="L7596" s="183"/>
    </row>
    <row r="7597">
      <c r="A7597" s="454"/>
      <c r="B7597" s="927"/>
      <c r="C7597" s="580"/>
      <c r="D7597" s="939"/>
      <c r="E7597" s="940"/>
      <c r="F7597" s="941"/>
      <c r="G7597" s="937" t="str">
        <f t="array" ref="G7597">xlookup(F7597,'Internal Staffing Calculator'!E:E,'Internal Staffing Calculator'!C:C,"")</f>
        <v/>
      </c>
      <c r="H7597" s="932" t="str">
        <f t="array" ref="H7597">if(F7597&lt;&gt;"", iferror(index('Internal Staffing Calculator'!B$8:B23500,match(F7597,'Internal Staffing Calculator'!E$8:E23500,0)), "Not In Budget"),"")</f>
        <v/>
      </c>
      <c r="I7597" s="184"/>
      <c r="J7597" s="184"/>
      <c r="K7597" s="184"/>
      <c r="L7597" s="183"/>
    </row>
    <row r="7598">
      <c r="A7598" s="454"/>
      <c r="B7598" s="927"/>
      <c r="C7598" s="580"/>
      <c r="D7598" s="939"/>
      <c r="E7598" s="940"/>
      <c r="F7598" s="941"/>
      <c r="G7598" s="937" t="str">
        <f t="array" ref="G7598">xlookup(F7598,'Internal Staffing Calculator'!E:E,'Internal Staffing Calculator'!C:C,"")</f>
        <v/>
      </c>
      <c r="H7598" s="932" t="str">
        <f t="array" ref="H7598">if(F7598&lt;&gt;"", iferror(index('Internal Staffing Calculator'!B$8:B23500,match(F7598,'Internal Staffing Calculator'!E$8:E23500,0)), "Not In Budget"),"")</f>
        <v/>
      </c>
      <c r="I7598" s="184"/>
      <c r="J7598" s="184"/>
      <c r="K7598" s="184"/>
      <c r="L7598" s="183"/>
    </row>
    <row r="7599">
      <c r="A7599" s="454"/>
      <c r="B7599" s="927"/>
      <c r="C7599" s="580"/>
      <c r="D7599" s="939"/>
      <c r="E7599" s="940"/>
      <c r="F7599" s="941"/>
      <c r="G7599" s="937" t="str">
        <f t="array" ref="G7599">xlookup(F7599,'Internal Staffing Calculator'!E:E,'Internal Staffing Calculator'!C:C,"")</f>
        <v/>
      </c>
      <c r="H7599" s="932" t="str">
        <f t="array" ref="H7599">if(F7599&lt;&gt;"", iferror(index('Internal Staffing Calculator'!B$8:B23500,match(F7599,'Internal Staffing Calculator'!E$8:E23500,0)), "Not In Budget"),"")</f>
        <v/>
      </c>
      <c r="I7599" s="184"/>
      <c r="J7599" s="184"/>
      <c r="K7599" s="184"/>
      <c r="L7599" s="183"/>
    </row>
    <row r="7600">
      <c r="A7600" s="454"/>
      <c r="B7600" s="927"/>
      <c r="C7600" s="580"/>
      <c r="D7600" s="939"/>
      <c r="E7600" s="940"/>
      <c r="F7600" s="941"/>
      <c r="G7600" s="937" t="str">
        <f t="array" ref="G7600">xlookup(F7600,'Internal Staffing Calculator'!E:E,'Internal Staffing Calculator'!C:C,"")</f>
        <v/>
      </c>
      <c r="H7600" s="932" t="str">
        <f t="array" ref="H7600">if(F7600&lt;&gt;"", iferror(index('Internal Staffing Calculator'!B$8:B23500,match(F7600,'Internal Staffing Calculator'!E$8:E23500,0)), "Not In Budget"),"")</f>
        <v/>
      </c>
      <c r="I7600" s="184"/>
      <c r="J7600" s="184"/>
      <c r="K7600" s="184"/>
      <c r="L7600" s="183"/>
    </row>
    <row r="7601">
      <c r="A7601" s="454"/>
      <c r="B7601" s="927"/>
      <c r="C7601" s="580"/>
      <c r="D7601" s="939"/>
      <c r="E7601" s="940"/>
      <c r="F7601" s="941"/>
      <c r="G7601" s="937" t="str">
        <f t="array" ref="G7601">xlookup(F7601,'Internal Staffing Calculator'!E:E,'Internal Staffing Calculator'!C:C,"")</f>
        <v/>
      </c>
      <c r="H7601" s="932" t="str">
        <f t="array" ref="H7601">if(F7601&lt;&gt;"", iferror(index('Internal Staffing Calculator'!B$8:B23500,match(F7601,'Internal Staffing Calculator'!E$8:E23500,0)), "Not In Budget"),"")</f>
        <v/>
      </c>
      <c r="I7601" s="184"/>
      <c r="J7601" s="184"/>
      <c r="K7601" s="184"/>
      <c r="L7601" s="183"/>
    </row>
    <row r="7602">
      <c r="A7602" s="454"/>
      <c r="B7602" s="927"/>
      <c r="C7602" s="580"/>
      <c r="D7602" s="939"/>
      <c r="E7602" s="940"/>
      <c r="F7602" s="941"/>
      <c r="G7602" s="937" t="str">
        <f t="array" ref="G7602">xlookup(F7602,'Internal Staffing Calculator'!E:E,'Internal Staffing Calculator'!C:C,"")</f>
        <v/>
      </c>
      <c r="H7602" s="932" t="str">
        <f t="array" ref="H7602">if(F7602&lt;&gt;"", iferror(index('Internal Staffing Calculator'!B$8:B23500,match(F7602,'Internal Staffing Calculator'!E$8:E23500,0)), "Not In Budget"),"")</f>
        <v/>
      </c>
      <c r="I7602" s="184"/>
      <c r="J7602" s="184"/>
      <c r="K7602" s="184"/>
      <c r="L7602" s="183"/>
    </row>
    <row r="7603">
      <c r="A7603" s="454"/>
      <c r="B7603" s="927"/>
      <c r="C7603" s="580"/>
      <c r="D7603" s="939"/>
      <c r="E7603" s="940"/>
      <c r="F7603" s="941"/>
      <c r="G7603" s="937" t="str">
        <f t="array" ref="G7603">xlookup(F7603,'Internal Staffing Calculator'!E:E,'Internal Staffing Calculator'!C:C,"")</f>
        <v/>
      </c>
      <c r="H7603" s="932" t="str">
        <f t="array" ref="H7603">if(F7603&lt;&gt;"", iferror(index('Internal Staffing Calculator'!B$8:B23500,match(F7603,'Internal Staffing Calculator'!E$8:E23500,0)), "Not In Budget"),"")</f>
        <v/>
      </c>
      <c r="I7603" s="184"/>
      <c r="J7603" s="184"/>
      <c r="K7603" s="184"/>
      <c r="L7603" s="183"/>
    </row>
    <row r="7604">
      <c r="A7604" s="454"/>
      <c r="B7604" s="927"/>
      <c r="C7604" s="580"/>
      <c r="D7604" s="939"/>
      <c r="E7604" s="940"/>
      <c r="F7604" s="941"/>
      <c r="G7604" s="937" t="str">
        <f t="array" ref="G7604">xlookup(F7604,'Internal Staffing Calculator'!E:E,'Internal Staffing Calculator'!C:C,"")</f>
        <v/>
      </c>
      <c r="H7604" s="932" t="str">
        <f t="array" ref="H7604">if(F7604&lt;&gt;"", iferror(index('Internal Staffing Calculator'!B$8:B23500,match(F7604,'Internal Staffing Calculator'!E$8:E23500,0)), "Not In Budget"),"")</f>
        <v/>
      </c>
      <c r="I7604" s="184"/>
      <c r="J7604" s="184"/>
      <c r="K7604" s="184"/>
      <c r="L7604" s="183"/>
    </row>
    <row r="7605">
      <c r="A7605" s="454"/>
      <c r="B7605" s="927"/>
      <c r="C7605" s="580"/>
      <c r="D7605" s="939"/>
      <c r="E7605" s="940"/>
      <c r="F7605" s="941"/>
      <c r="G7605" s="937" t="str">
        <f t="array" ref="G7605">xlookup(F7605,'Internal Staffing Calculator'!E:E,'Internal Staffing Calculator'!C:C,"")</f>
        <v/>
      </c>
      <c r="H7605" s="932" t="str">
        <f t="array" ref="H7605">if(F7605&lt;&gt;"", iferror(index('Internal Staffing Calculator'!B$8:B23500,match(F7605,'Internal Staffing Calculator'!E$8:E23500,0)), "Not In Budget"),"")</f>
        <v/>
      </c>
      <c r="I7605" s="184"/>
      <c r="J7605" s="184"/>
      <c r="K7605" s="184"/>
      <c r="L7605" s="183"/>
    </row>
    <row r="7606">
      <c r="A7606" s="454"/>
      <c r="B7606" s="927"/>
      <c r="C7606" s="580"/>
      <c r="D7606" s="939"/>
      <c r="E7606" s="940"/>
      <c r="F7606" s="941"/>
      <c r="G7606" s="937" t="str">
        <f t="array" ref="G7606">xlookup(F7606,'Internal Staffing Calculator'!E:E,'Internal Staffing Calculator'!C:C,"")</f>
        <v/>
      </c>
      <c r="H7606" s="932" t="str">
        <f t="array" ref="H7606">if(F7606&lt;&gt;"", iferror(index('Internal Staffing Calculator'!B$8:B23500,match(F7606,'Internal Staffing Calculator'!E$8:E23500,0)), "Not In Budget"),"")</f>
        <v/>
      </c>
      <c r="I7606" s="184"/>
      <c r="J7606" s="184"/>
      <c r="K7606" s="184"/>
      <c r="L7606" s="183"/>
    </row>
    <row r="7607">
      <c r="A7607" s="454"/>
      <c r="B7607" s="927"/>
      <c r="C7607" s="580"/>
      <c r="D7607" s="939"/>
      <c r="E7607" s="940"/>
      <c r="F7607" s="941"/>
      <c r="G7607" s="937" t="str">
        <f t="array" ref="G7607">xlookup(F7607,'Internal Staffing Calculator'!E:E,'Internal Staffing Calculator'!C:C,"")</f>
        <v/>
      </c>
      <c r="H7607" s="932" t="str">
        <f t="array" ref="H7607">if(F7607&lt;&gt;"", iferror(index('Internal Staffing Calculator'!B$8:B23500,match(F7607,'Internal Staffing Calculator'!E$8:E23500,0)), "Not In Budget"),"")</f>
        <v/>
      </c>
      <c r="I7607" s="184"/>
      <c r="J7607" s="184"/>
      <c r="K7607" s="184"/>
      <c r="L7607" s="183"/>
    </row>
    <row r="7608">
      <c r="A7608" s="454"/>
      <c r="B7608" s="927"/>
      <c r="C7608" s="580"/>
      <c r="D7608" s="939"/>
      <c r="E7608" s="940"/>
      <c r="F7608" s="941"/>
      <c r="G7608" s="937" t="str">
        <f t="array" ref="G7608">xlookup(F7608,'Internal Staffing Calculator'!E:E,'Internal Staffing Calculator'!C:C,"")</f>
        <v/>
      </c>
      <c r="H7608" s="932" t="str">
        <f t="array" ref="H7608">if(F7608&lt;&gt;"", iferror(index('Internal Staffing Calculator'!B$8:B23500,match(F7608,'Internal Staffing Calculator'!E$8:E23500,0)), "Not In Budget"),"")</f>
        <v/>
      </c>
      <c r="I7608" s="184"/>
      <c r="J7608" s="184"/>
      <c r="K7608" s="184"/>
      <c r="L7608" s="183"/>
    </row>
    <row r="7609">
      <c r="A7609" s="454"/>
      <c r="B7609" s="927"/>
      <c r="C7609" s="580"/>
      <c r="D7609" s="939"/>
      <c r="E7609" s="940"/>
      <c r="F7609" s="941"/>
      <c r="G7609" s="937" t="str">
        <f t="array" ref="G7609">xlookup(F7609,'Internal Staffing Calculator'!E:E,'Internal Staffing Calculator'!C:C,"")</f>
        <v/>
      </c>
      <c r="H7609" s="932" t="str">
        <f t="array" ref="H7609">if(F7609&lt;&gt;"", iferror(index('Internal Staffing Calculator'!B$8:B23500,match(F7609,'Internal Staffing Calculator'!E$8:E23500,0)), "Not In Budget"),"")</f>
        <v/>
      </c>
      <c r="I7609" s="184"/>
      <c r="J7609" s="184"/>
      <c r="K7609" s="184"/>
      <c r="L7609" s="183"/>
    </row>
    <row r="7610">
      <c r="A7610" s="454"/>
      <c r="B7610" s="927"/>
      <c r="C7610" s="580"/>
      <c r="D7610" s="939"/>
      <c r="E7610" s="940"/>
      <c r="F7610" s="941"/>
      <c r="G7610" s="937" t="str">
        <f t="array" ref="G7610">xlookup(F7610,'Internal Staffing Calculator'!E:E,'Internal Staffing Calculator'!C:C,"")</f>
        <v/>
      </c>
      <c r="H7610" s="932" t="str">
        <f t="array" ref="H7610">if(F7610&lt;&gt;"", iferror(index('Internal Staffing Calculator'!B$8:B23500,match(F7610,'Internal Staffing Calculator'!E$8:E23500,0)), "Not In Budget"),"")</f>
        <v/>
      </c>
      <c r="I7610" s="184"/>
      <c r="J7610" s="184"/>
      <c r="K7610" s="184"/>
      <c r="L7610" s="183"/>
    </row>
    <row r="7611">
      <c r="A7611" s="454"/>
      <c r="B7611" s="927"/>
      <c r="C7611" s="580"/>
      <c r="D7611" s="939"/>
      <c r="E7611" s="940"/>
      <c r="F7611" s="941"/>
      <c r="G7611" s="937" t="str">
        <f t="array" ref="G7611">xlookup(F7611,'Internal Staffing Calculator'!E:E,'Internal Staffing Calculator'!C:C,"")</f>
        <v/>
      </c>
      <c r="H7611" s="932" t="str">
        <f t="array" ref="H7611">if(F7611&lt;&gt;"", iferror(index('Internal Staffing Calculator'!B$8:B23500,match(F7611,'Internal Staffing Calculator'!E$8:E23500,0)), "Not In Budget"),"")</f>
        <v/>
      </c>
      <c r="I7611" s="184"/>
      <c r="J7611" s="184"/>
      <c r="K7611" s="184"/>
      <c r="L7611" s="183"/>
    </row>
    <row r="7612">
      <c r="A7612" s="454"/>
      <c r="B7612" s="927"/>
      <c r="C7612" s="580"/>
      <c r="D7612" s="939"/>
      <c r="E7612" s="940"/>
      <c r="F7612" s="941"/>
      <c r="G7612" s="937" t="str">
        <f t="array" ref="G7612">xlookup(F7612,'Internal Staffing Calculator'!E:E,'Internal Staffing Calculator'!C:C,"")</f>
        <v/>
      </c>
      <c r="H7612" s="932" t="str">
        <f t="array" ref="H7612">if(F7612&lt;&gt;"", iferror(index('Internal Staffing Calculator'!B$8:B23500,match(F7612,'Internal Staffing Calculator'!E$8:E23500,0)), "Not In Budget"),"")</f>
        <v/>
      </c>
      <c r="I7612" s="184"/>
      <c r="J7612" s="184"/>
      <c r="K7612" s="184"/>
      <c r="L7612" s="183"/>
    </row>
    <row r="7613">
      <c r="A7613" s="454"/>
      <c r="B7613" s="927"/>
      <c r="C7613" s="580"/>
      <c r="D7613" s="939"/>
      <c r="E7613" s="940"/>
      <c r="F7613" s="941"/>
      <c r="G7613" s="937" t="str">
        <f t="array" ref="G7613">xlookup(F7613,'Internal Staffing Calculator'!E:E,'Internal Staffing Calculator'!C:C,"")</f>
        <v/>
      </c>
      <c r="H7613" s="932" t="str">
        <f t="array" ref="H7613">if(F7613&lt;&gt;"", iferror(index('Internal Staffing Calculator'!B$8:B23500,match(F7613,'Internal Staffing Calculator'!E$8:E23500,0)), "Not In Budget"),"")</f>
        <v/>
      </c>
      <c r="I7613" s="184"/>
      <c r="J7613" s="184"/>
      <c r="K7613" s="184"/>
      <c r="L7613" s="183"/>
    </row>
    <row r="7614">
      <c r="A7614" s="454"/>
      <c r="B7614" s="927"/>
      <c r="C7614" s="580"/>
      <c r="D7614" s="939"/>
      <c r="E7614" s="940"/>
      <c r="F7614" s="941"/>
      <c r="G7614" s="937" t="str">
        <f t="array" ref="G7614">xlookup(F7614,'Internal Staffing Calculator'!E:E,'Internal Staffing Calculator'!C:C,"")</f>
        <v/>
      </c>
      <c r="H7614" s="932" t="str">
        <f t="array" ref="H7614">if(F7614&lt;&gt;"", iferror(index('Internal Staffing Calculator'!B$8:B23500,match(F7614,'Internal Staffing Calculator'!E$8:E23500,0)), "Not In Budget"),"")</f>
        <v/>
      </c>
      <c r="I7614" s="184"/>
      <c r="J7614" s="184"/>
      <c r="K7614" s="184"/>
      <c r="L7614" s="183"/>
    </row>
    <row r="7615">
      <c r="A7615" s="454"/>
      <c r="B7615" s="927"/>
      <c r="C7615" s="580"/>
      <c r="D7615" s="939"/>
      <c r="E7615" s="940"/>
      <c r="F7615" s="941"/>
      <c r="G7615" s="937" t="str">
        <f t="array" ref="G7615">xlookup(F7615,'Internal Staffing Calculator'!E:E,'Internal Staffing Calculator'!C:C,"")</f>
        <v/>
      </c>
      <c r="H7615" s="932" t="str">
        <f t="array" ref="H7615">if(F7615&lt;&gt;"", iferror(index('Internal Staffing Calculator'!B$8:B23500,match(F7615,'Internal Staffing Calculator'!E$8:E23500,0)), "Not In Budget"),"")</f>
        <v/>
      </c>
      <c r="I7615" s="184"/>
      <c r="J7615" s="184"/>
      <c r="K7615" s="184"/>
      <c r="L7615" s="183"/>
    </row>
    <row r="7616">
      <c r="A7616" s="454"/>
      <c r="B7616" s="927"/>
      <c r="C7616" s="580"/>
      <c r="D7616" s="939"/>
      <c r="E7616" s="940"/>
      <c r="F7616" s="941"/>
      <c r="G7616" s="937" t="str">
        <f t="array" ref="G7616">xlookup(F7616,'Internal Staffing Calculator'!E:E,'Internal Staffing Calculator'!C:C,"")</f>
        <v/>
      </c>
      <c r="H7616" s="932" t="str">
        <f t="array" ref="H7616">if(F7616&lt;&gt;"", iferror(index('Internal Staffing Calculator'!B$8:B23500,match(F7616,'Internal Staffing Calculator'!E$8:E23500,0)), "Not In Budget"),"")</f>
        <v/>
      </c>
      <c r="I7616" s="184"/>
      <c r="J7616" s="184"/>
      <c r="K7616" s="184"/>
      <c r="L7616" s="183"/>
    </row>
    <row r="7617">
      <c r="A7617" s="454"/>
      <c r="B7617" s="927"/>
      <c r="C7617" s="580"/>
      <c r="D7617" s="939"/>
      <c r="E7617" s="940"/>
      <c r="F7617" s="941"/>
      <c r="G7617" s="937" t="str">
        <f t="array" ref="G7617">xlookup(F7617,'Internal Staffing Calculator'!E:E,'Internal Staffing Calculator'!C:C,"")</f>
        <v/>
      </c>
      <c r="H7617" s="932" t="str">
        <f t="array" ref="H7617">if(F7617&lt;&gt;"", iferror(index('Internal Staffing Calculator'!B$8:B23500,match(F7617,'Internal Staffing Calculator'!E$8:E23500,0)), "Not In Budget"),"")</f>
        <v/>
      </c>
      <c r="I7617" s="184"/>
      <c r="J7617" s="184"/>
      <c r="K7617" s="184"/>
      <c r="L7617" s="183"/>
    </row>
    <row r="7618">
      <c r="A7618" s="454"/>
      <c r="B7618" s="927"/>
      <c r="C7618" s="580"/>
      <c r="D7618" s="939"/>
      <c r="E7618" s="940"/>
      <c r="F7618" s="941"/>
      <c r="G7618" s="937" t="str">
        <f t="array" ref="G7618">xlookup(F7618,'Internal Staffing Calculator'!E:E,'Internal Staffing Calculator'!C:C,"")</f>
        <v/>
      </c>
      <c r="H7618" s="932" t="str">
        <f t="array" ref="H7618">if(F7618&lt;&gt;"", iferror(index('Internal Staffing Calculator'!B$8:B23500,match(F7618,'Internal Staffing Calculator'!E$8:E23500,0)), "Not In Budget"),"")</f>
        <v/>
      </c>
      <c r="I7618" s="184"/>
      <c r="J7618" s="184"/>
      <c r="K7618" s="184"/>
      <c r="L7618" s="183"/>
    </row>
    <row r="7619">
      <c r="A7619" s="454"/>
      <c r="B7619" s="927"/>
      <c r="C7619" s="580"/>
      <c r="D7619" s="939"/>
      <c r="E7619" s="940"/>
      <c r="F7619" s="941"/>
      <c r="G7619" s="937" t="str">
        <f t="array" ref="G7619">xlookup(F7619,'Internal Staffing Calculator'!E:E,'Internal Staffing Calculator'!C:C,"")</f>
        <v/>
      </c>
      <c r="H7619" s="932" t="str">
        <f t="array" ref="H7619">if(F7619&lt;&gt;"", iferror(index('Internal Staffing Calculator'!B$8:B23500,match(F7619,'Internal Staffing Calculator'!E$8:E23500,0)), "Not In Budget"),"")</f>
        <v/>
      </c>
      <c r="I7619" s="184"/>
      <c r="J7619" s="184"/>
      <c r="K7619" s="184"/>
      <c r="L7619" s="183"/>
    </row>
    <row r="7620">
      <c r="A7620" s="454"/>
      <c r="B7620" s="927"/>
      <c r="C7620" s="580"/>
      <c r="D7620" s="939"/>
      <c r="E7620" s="940"/>
      <c r="F7620" s="941"/>
      <c r="G7620" s="937" t="str">
        <f t="array" ref="G7620">xlookup(F7620,'Internal Staffing Calculator'!E:E,'Internal Staffing Calculator'!C:C,"")</f>
        <v/>
      </c>
      <c r="H7620" s="932" t="str">
        <f t="array" ref="H7620">if(F7620&lt;&gt;"", iferror(index('Internal Staffing Calculator'!B$8:B23500,match(F7620,'Internal Staffing Calculator'!E$8:E23500,0)), "Not In Budget"),"")</f>
        <v/>
      </c>
      <c r="I7620" s="184"/>
      <c r="J7620" s="184"/>
      <c r="K7620" s="184"/>
      <c r="L7620" s="183"/>
    </row>
    <row r="7621">
      <c r="A7621" s="454"/>
      <c r="B7621" s="927"/>
      <c r="C7621" s="580"/>
      <c r="D7621" s="939"/>
      <c r="E7621" s="940"/>
      <c r="F7621" s="941"/>
      <c r="G7621" s="937" t="str">
        <f t="array" ref="G7621">xlookup(F7621,'Internal Staffing Calculator'!E:E,'Internal Staffing Calculator'!C:C,"")</f>
        <v/>
      </c>
      <c r="H7621" s="932" t="str">
        <f t="array" ref="H7621">if(F7621&lt;&gt;"", iferror(index('Internal Staffing Calculator'!B$8:B23500,match(F7621,'Internal Staffing Calculator'!E$8:E23500,0)), "Not In Budget"),"")</f>
        <v/>
      </c>
      <c r="I7621" s="184"/>
      <c r="J7621" s="184"/>
      <c r="K7621" s="184"/>
      <c r="L7621" s="183"/>
    </row>
    <row r="7622">
      <c r="A7622" s="454"/>
      <c r="B7622" s="927"/>
      <c r="C7622" s="580"/>
      <c r="D7622" s="939"/>
      <c r="E7622" s="940"/>
      <c r="F7622" s="941"/>
      <c r="G7622" s="937" t="str">
        <f t="array" ref="G7622">xlookup(F7622,'Internal Staffing Calculator'!E:E,'Internal Staffing Calculator'!C:C,"")</f>
        <v/>
      </c>
      <c r="H7622" s="932" t="str">
        <f t="array" ref="H7622">if(F7622&lt;&gt;"", iferror(index('Internal Staffing Calculator'!B$8:B23500,match(F7622,'Internal Staffing Calculator'!E$8:E23500,0)), "Not In Budget"),"")</f>
        <v/>
      </c>
      <c r="I7622" s="184"/>
      <c r="J7622" s="184"/>
      <c r="K7622" s="184"/>
      <c r="L7622" s="183"/>
    </row>
    <row r="7623">
      <c r="A7623" s="454"/>
      <c r="B7623" s="927"/>
      <c r="C7623" s="580"/>
      <c r="D7623" s="939"/>
      <c r="E7623" s="940"/>
      <c r="F7623" s="941"/>
      <c r="G7623" s="937" t="str">
        <f t="array" ref="G7623">xlookup(F7623,'Internal Staffing Calculator'!E:E,'Internal Staffing Calculator'!C:C,"")</f>
        <v/>
      </c>
      <c r="H7623" s="932" t="str">
        <f t="array" ref="H7623">if(F7623&lt;&gt;"", iferror(index('Internal Staffing Calculator'!B$8:B23500,match(F7623,'Internal Staffing Calculator'!E$8:E23500,0)), "Not In Budget"),"")</f>
        <v/>
      </c>
      <c r="I7623" s="184"/>
      <c r="J7623" s="184"/>
      <c r="K7623" s="184"/>
      <c r="L7623" s="183"/>
    </row>
    <row r="7624">
      <c r="A7624" s="454"/>
      <c r="B7624" s="927"/>
      <c r="C7624" s="580"/>
      <c r="D7624" s="939"/>
      <c r="E7624" s="940"/>
      <c r="F7624" s="941"/>
      <c r="G7624" s="937" t="str">
        <f t="array" ref="G7624">xlookup(F7624,'Internal Staffing Calculator'!E:E,'Internal Staffing Calculator'!C:C,"")</f>
        <v/>
      </c>
      <c r="H7624" s="932" t="str">
        <f t="array" ref="H7624">if(F7624&lt;&gt;"", iferror(index('Internal Staffing Calculator'!B$8:B23500,match(F7624,'Internal Staffing Calculator'!E$8:E23500,0)), "Not In Budget"),"")</f>
        <v/>
      </c>
      <c r="I7624" s="184"/>
      <c r="J7624" s="184"/>
      <c r="K7624" s="184"/>
      <c r="L7624" s="183"/>
    </row>
    <row r="7625">
      <c r="A7625" s="454"/>
      <c r="B7625" s="927"/>
      <c r="C7625" s="580"/>
      <c r="D7625" s="939"/>
      <c r="E7625" s="940"/>
      <c r="F7625" s="941"/>
      <c r="G7625" s="937" t="str">
        <f t="array" ref="G7625">xlookup(F7625,'Internal Staffing Calculator'!E:E,'Internal Staffing Calculator'!C:C,"")</f>
        <v/>
      </c>
      <c r="H7625" s="932" t="str">
        <f t="array" ref="H7625">if(F7625&lt;&gt;"", iferror(index('Internal Staffing Calculator'!B$8:B23500,match(F7625,'Internal Staffing Calculator'!E$8:E23500,0)), "Not In Budget"),"")</f>
        <v/>
      </c>
      <c r="I7625" s="184"/>
      <c r="J7625" s="184"/>
      <c r="K7625" s="184"/>
      <c r="L7625" s="183"/>
    </row>
    <row r="7626">
      <c r="A7626" s="454"/>
      <c r="B7626" s="927"/>
      <c r="C7626" s="580"/>
      <c r="D7626" s="939"/>
      <c r="E7626" s="940"/>
      <c r="F7626" s="941"/>
      <c r="G7626" s="937" t="str">
        <f t="array" ref="G7626">xlookup(F7626,'Internal Staffing Calculator'!E:E,'Internal Staffing Calculator'!C:C,"")</f>
        <v/>
      </c>
      <c r="H7626" s="932" t="str">
        <f t="array" ref="H7626">if(F7626&lt;&gt;"", iferror(index('Internal Staffing Calculator'!B$8:B23500,match(F7626,'Internal Staffing Calculator'!E$8:E23500,0)), "Not In Budget"),"")</f>
        <v/>
      </c>
      <c r="I7626" s="184"/>
      <c r="J7626" s="184"/>
      <c r="K7626" s="184"/>
      <c r="L7626" s="183"/>
    </row>
    <row r="7627">
      <c r="A7627" s="454"/>
      <c r="B7627" s="927"/>
      <c r="C7627" s="580"/>
      <c r="D7627" s="939"/>
      <c r="E7627" s="940"/>
      <c r="F7627" s="941"/>
      <c r="G7627" s="937" t="str">
        <f t="array" ref="G7627">xlookup(F7627,'Internal Staffing Calculator'!E:E,'Internal Staffing Calculator'!C:C,"")</f>
        <v/>
      </c>
      <c r="H7627" s="932" t="str">
        <f t="array" ref="H7627">if(F7627&lt;&gt;"", iferror(index('Internal Staffing Calculator'!B$8:B23500,match(F7627,'Internal Staffing Calculator'!E$8:E23500,0)), "Not In Budget"),"")</f>
        <v/>
      </c>
      <c r="I7627" s="184"/>
      <c r="J7627" s="184"/>
      <c r="K7627" s="184"/>
      <c r="L7627" s="183"/>
    </row>
    <row r="7628">
      <c r="A7628" s="454"/>
      <c r="B7628" s="927"/>
      <c r="C7628" s="580"/>
      <c r="D7628" s="939"/>
      <c r="E7628" s="940"/>
      <c r="F7628" s="941"/>
      <c r="G7628" s="937" t="str">
        <f t="array" ref="G7628">xlookup(F7628,'Internal Staffing Calculator'!E:E,'Internal Staffing Calculator'!C:C,"")</f>
        <v/>
      </c>
      <c r="H7628" s="932" t="str">
        <f t="array" ref="H7628">if(F7628&lt;&gt;"", iferror(index('Internal Staffing Calculator'!B$8:B23500,match(F7628,'Internal Staffing Calculator'!E$8:E23500,0)), "Not In Budget"),"")</f>
        <v/>
      </c>
      <c r="I7628" s="184"/>
      <c r="J7628" s="184"/>
      <c r="K7628" s="184"/>
      <c r="L7628" s="183"/>
    </row>
    <row r="7629">
      <c r="A7629" s="454"/>
      <c r="B7629" s="927"/>
      <c r="C7629" s="580"/>
      <c r="D7629" s="939"/>
      <c r="E7629" s="940"/>
      <c r="F7629" s="941"/>
      <c r="G7629" s="937" t="str">
        <f t="array" ref="G7629">xlookup(F7629,'Internal Staffing Calculator'!E:E,'Internal Staffing Calculator'!C:C,"")</f>
        <v/>
      </c>
      <c r="H7629" s="932" t="str">
        <f t="array" ref="H7629">if(F7629&lt;&gt;"", iferror(index('Internal Staffing Calculator'!B$8:B23500,match(F7629,'Internal Staffing Calculator'!E$8:E23500,0)), "Not In Budget"),"")</f>
        <v/>
      </c>
      <c r="I7629" s="184"/>
      <c r="J7629" s="184"/>
      <c r="K7629" s="184"/>
      <c r="L7629" s="183"/>
    </row>
    <row r="7630">
      <c r="A7630" s="454"/>
      <c r="B7630" s="927"/>
      <c r="C7630" s="580"/>
      <c r="D7630" s="939"/>
      <c r="E7630" s="940"/>
      <c r="F7630" s="941"/>
      <c r="G7630" s="937" t="str">
        <f t="array" ref="G7630">xlookup(F7630,'Internal Staffing Calculator'!E:E,'Internal Staffing Calculator'!C:C,"")</f>
        <v/>
      </c>
      <c r="H7630" s="932" t="str">
        <f t="array" ref="H7630">if(F7630&lt;&gt;"", iferror(index('Internal Staffing Calculator'!B$8:B23500,match(F7630,'Internal Staffing Calculator'!E$8:E23500,0)), "Not In Budget"),"")</f>
        <v/>
      </c>
      <c r="I7630" s="184"/>
      <c r="J7630" s="184"/>
      <c r="K7630" s="184"/>
      <c r="L7630" s="183"/>
    </row>
    <row r="7631">
      <c r="A7631" s="454"/>
      <c r="B7631" s="927"/>
      <c r="C7631" s="580"/>
      <c r="D7631" s="939"/>
      <c r="E7631" s="940"/>
      <c r="F7631" s="941"/>
      <c r="G7631" s="937" t="str">
        <f t="array" ref="G7631">xlookup(F7631,'Internal Staffing Calculator'!E:E,'Internal Staffing Calculator'!C:C,"")</f>
        <v/>
      </c>
      <c r="H7631" s="932" t="str">
        <f t="array" ref="H7631">if(F7631&lt;&gt;"", iferror(index('Internal Staffing Calculator'!B$8:B23500,match(F7631,'Internal Staffing Calculator'!E$8:E23500,0)), "Not In Budget"),"")</f>
        <v/>
      </c>
      <c r="I7631" s="184"/>
      <c r="J7631" s="184"/>
      <c r="K7631" s="184"/>
      <c r="L7631" s="183"/>
    </row>
    <row r="7632">
      <c r="A7632" s="454"/>
      <c r="B7632" s="927"/>
      <c r="C7632" s="580"/>
      <c r="D7632" s="939"/>
      <c r="E7632" s="940"/>
      <c r="F7632" s="941"/>
      <c r="G7632" s="937" t="str">
        <f t="array" ref="G7632">xlookup(F7632,'Internal Staffing Calculator'!E:E,'Internal Staffing Calculator'!C:C,"")</f>
        <v/>
      </c>
      <c r="H7632" s="932" t="str">
        <f t="array" ref="H7632">if(F7632&lt;&gt;"", iferror(index('Internal Staffing Calculator'!B$8:B23500,match(F7632,'Internal Staffing Calculator'!E$8:E23500,0)), "Not In Budget"),"")</f>
        <v/>
      </c>
      <c r="I7632" s="184"/>
      <c r="J7632" s="184"/>
      <c r="K7632" s="184"/>
      <c r="L7632" s="183"/>
    </row>
    <row r="7633">
      <c r="A7633" s="454"/>
      <c r="B7633" s="927"/>
      <c r="C7633" s="580"/>
      <c r="D7633" s="939"/>
      <c r="E7633" s="940"/>
      <c r="F7633" s="941"/>
      <c r="G7633" s="937" t="str">
        <f t="array" ref="G7633">xlookup(F7633,'Internal Staffing Calculator'!E:E,'Internal Staffing Calculator'!C:C,"")</f>
        <v/>
      </c>
      <c r="H7633" s="932" t="str">
        <f t="array" ref="H7633">if(F7633&lt;&gt;"", iferror(index('Internal Staffing Calculator'!B$8:B23500,match(F7633,'Internal Staffing Calculator'!E$8:E23500,0)), "Not In Budget"),"")</f>
        <v/>
      </c>
      <c r="I7633" s="184"/>
      <c r="J7633" s="184"/>
      <c r="K7633" s="184"/>
      <c r="L7633" s="183"/>
    </row>
    <row r="7634">
      <c r="A7634" s="454"/>
      <c r="B7634" s="927"/>
      <c r="C7634" s="580"/>
      <c r="D7634" s="939"/>
      <c r="E7634" s="940"/>
      <c r="F7634" s="941"/>
      <c r="G7634" s="937" t="str">
        <f t="array" ref="G7634">xlookup(F7634,'Internal Staffing Calculator'!E:E,'Internal Staffing Calculator'!C:C,"")</f>
        <v/>
      </c>
      <c r="H7634" s="932" t="str">
        <f t="array" ref="H7634">if(F7634&lt;&gt;"", iferror(index('Internal Staffing Calculator'!B$8:B23500,match(F7634,'Internal Staffing Calculator'!E$8:E23500,0)), "Not In Budget"),"")</f>
        <v/>
      </c>
      <c r="I7634" s="184"/>
      <c r="J7634" s="184"/>
      <c r="K7634" s="184"/>
      <c r="L7634" s="183"/>
    </row>
    <row r="7635">
      <c r="A7635" s="454"/>
      <c r="B7635" s="927"/>
      <c r="C7635" s="580"/>
      <c r="D7635" s="939"/>
      <c r="E7635" s="940"/>
      <c r="F7635" s="941"/>
      <c r="G7635" s="937" t="str">
        <f t="array" ref="G7635">xlookup(F7635,'Internal Staffing Calculator'!E:E,'Internal Staffing Calculator'!C:C,"")</f>
        <v/>
      </c>
      <c r="H7635" s="932" t="str">
        <f t="array" ref="H7635">if(F7635&lt;&gt;"", iferror(index('Internal Staffing Calculator'!B$8:B23500,match(F7635,'Internal Staffing Calculator'!E$8:E23500,0)), "Not In Budget"),"")</f>
        <v/>
      </c>
      <c r="I7635" s="184"/>
      <c r="J7635" s="184"/>
      <c r="K7635" s="184"/>
      <c r="L7635" s="183"/>
    </row>
    <row r="7636">
      <c r="A7636" s="454"/>
      <c r="B7636" s="927"/>
      <c r="C7636" s="580"/>
      <c r="D7636" s="939"/>
      <c r="E7636" s="940"/>
      <c r="F7636" s="941"/>
      <c r="G7636" s="937" t="str">
        <f t="array" ref="G7636">xlookup(F7636,'Internal Staffing Calculator'!E:E,'Internal Staffing Calculator'!C:C,"")</f>
        <v/>
      </c>
      <c r="H7636" s="932" t="str">
        <f t="array" ref="H7636">if(F7636&lt;&gt;"", iferror(index('Internal Staffing Calculator'!B$8:B23500,match(F7636,'Internal Staffing Calculator'!E$8:E23500,0)), "Not In Budget"),"")</f>
        <v/>
      </c>
      <c r="I7636" s="184"/>
      <c r="J7636" s="184"/>
      <c r="K7636" s="184"/>
      <c r="L7636" s="183"/>
    </row>
    <row r="7637">
      <c r="A7637" s="454"/>
      <c r="B7637" s="927"/>
      <c r="C7637" s="580"/>
      <c r="D7637" s="939"/>
      <c r="E7637" s="940"/>
      <c r="F7637" s="941"/>
      <c r="G7637" s="937" t="str">
        <f t="array" ref="G7637">xlookup(F7637,'Internal Staffing Calculator'!E:E,'Internal Staffing Calculator'!C:C,"")</f>
        <v/>
      </c>
      <c r="H7637" s="932" t="str">
        <f t="array" ref="H7637">if(F7637&lt;&gt;"", iferror(index('Internal Staffing Calculator'!B$8:B23500,match(F7637,'Internal Staffing Calculator'!E$8:E23500,0)), "Not In Budget"),"")</f>
        <v/>
      </c>
      <c r="I7637" s="184"/>
      <c r="J7637" s="184"/>
      <c r="K7637" s="184"/>
      <c r="L7637" s="183"/>
    </row>
    <row r="7638">
      <c r="A7638" s="454"/>
      <c r="B7638" s="927"/>
      <c r="C7638" s="580"/>
      <c r="D7638" s="939"/>
      <c r="E7638" s="940"/>
      <c r="F7638" s="941"/>
      <c r="G7638" s="937" t="str">
        <f t="array" ref="G7638">xlookup(F7638,'Internal Staffing Calculator'!E:E,'Internal Staffing Calculator'!C:C,"")</f>
        <v/>
      </c>
      <c r="H7638" s="932" t="str">
        <f t="array" ref="H7638">if(F7638&lt;&gt;"", iferror(index('Internal Staffing Calculator'!B$8:B23500,match(F7638,'Internal Staffing Calculator'!E$8:E23500,0)), "Not In Budget"),"")</f>
        <v/>
      </c>
      <c r="I7638" s="184"/>
      <c r="J7638" s="184"/>
      <c r="K7638" s="184"/>
      <c r="L7638" s="183"/>
    </row>
    <row r="7639">
      <c r="A7639" s="454"/>
      <c r="B7639" s="927"/>
      <c r="C7639" s="580"/>
      <c r="D7639" s="939"/>
      <c r="E7639" s="940"/>
      <c r="F7639" s="941"/>
      <c r="G7639" s="937" t="str">
        <f t="array" ref="G7639">xlookup(F7639,'Internal Staffing Calculator'!E:E,'Internal Staffing Calculator'!C:C,"")</f>
        <v/>
      </c>
      <c r="H7639" s="932" t="str">
        <f t="array" ref="H7639">if(F7639&lt;&gt;"", iferror(index('Internal Staffing Calculator'!B$8:B23500,match(F7639,'Internal Staffing Calculator'!E$8:E23500,0)), "Not In Budget"),"")</f>
        <v/>
      </c>
      <c r="I7639" s="184"/>
      <c r="J7639" s="184"/>
      <c r="K7639" s="184"/>
      <c r="L7639" s="183"/>
    </row>
    <row r="7640">
      <c r="A7640" s="454"/>
      <c r="B7640" s="927"/>
      <c r="C7640" s="580"/>
      <c r="D7640" s="939"/>
      <c r="E7640" s="940"/>
      <c r="F7640" s="941"/>
      <c r="G7640" s="937" t="str">
        <f t="array" ref="G7640">xlookup(F7640,'Internal Staffing Calculator'!E:E,'Internal Staffing Calculator'!C:C,"")</f>
        <v/>
      </c>
      <c r="H7640" s="932" t="str">
        <f t="array" ref="H7640">if(F7640&lt;&gt;"", iferror(index('Internal Staffing Calculator'!B$8:B23500,match(F7640,'Internal Staffing Calculator'!E$8:E23500,0)), "Not In Budget"),"")</f>
        <v/>
      </c>
      <c r="I7640" s="184"/>
      <c r="J7640" s="184"/>
      <c r="K7640" s="184"/>
      <c r="L7640" s="183"/>
    </row>
    <row r="7641">
      <c r="A7641" s="454"/>
      <c r="B7641" s="927"/>
      <c r="C7641" s="580"/>
      <c r="D7641" s="939"/>
      <c r="E7641" s="940"/>
      <c r="F7641" s="941"/>
      <c r="G7641" s="937" t="str">
        <f t="array" ref="G7641">xlookup(F7641,'Internal Staffing Calculator'!E:E,'Internal Staffing Calculator'!C:C,"")</f>
        <v/>
      </c>
      <c r="H7641" s="932" t="str">
        <f t="array" ref="H7641">if(F7641&lt;&gt;"", iferror(index('Internal Staffing Calculator'!B$8:B23500,match(F7641,'Internal Staffing Calculator'!E$8:E23500,0)), "Not In Budget"),"")</f>
        <v/>
      </c>
      <c r="I7641" s="184"/>
      <c r="J7641" s="184"/>
      <c r="K7641" s="184"/>
      <c r="L7641" s="183"/>
    </row>
    <row r="7642">
      <c r="A7642" s="454"/>
      <c r="B7642" s="927"/>
      <c r="C7642" s="580"/>
      <c r="D7642" s="939"/>
      <c r="E7642" s="940"/>
      <c r="F7642" s="941"/>
      <c r="G7642" s="937" t="str">
        <f t="array" ref="G7642">xlookup(F7642,'Internal Staffing Calculator'!E:E,'Internal Staffing Calculator'!C:C,"")</f>
        <v/>
      </c>
      <c r="H7642" s="932" t="str">
        <f t="array" ref="H7642">if(F7642&lt;&gt;"", iferror(index('Internal Staffing Calculator'!B$8:B23500,match(F7642,'Internal Staffing Calculator'!E$8:E23500,0)), "Not In Budget"),"")</f>
        <v/>
      </c>
      <c r="I7642" s="184"/>
      <c r="J7642" s="184"/>
      <c r="K7642" s="184"/>
      <c r="L7642" s="183"/>
    </row>
    <row r="7643">
      <c r="A7643" s="454"/>
      <c r="B7643" s="927"/>
      <c r="C7643" s="580"/>
      <c r="D7643" s="939"/>
      <c r="E7643" s="940"/>
      <c r="F7643" s="941"/>
      <c r="G7643" s="937" t="str">
        <f t="array" ref="G7643">xlookup(F7643,'Internal Staffing Calculator'!E:E,'Internal Staffing Calculator'!C:C,"")</f>
        <v/>
      </c>
      <c r="H7643" s="932" t="str">
        <f t="array" ref="H7643">if(F7643&lt;&gt;"", iferror(index('Internal Staffing Calculator'!B$8:B23500,match(F7643,'Internal Staffing Calculator'!E$8:E23500,0)), "Not In Budget"),"")</f>
        <v/>
      </c>
      <c r="I7643" s="184"/>
      <c r="J7643" s="184"/>
      <c r="K7643" s="184"/>
      <c r="L7643" s="183"/>
    </row>
    <row r="7644">
      <c r="A7644" s="454"/>
      <c r="B7644" s="927"/>
      <c r="C7644" s="580"/>
      <c r="D7644" s="939"/>
      <c r="E7644" s="940"/>
      <c r="F7644" s="941"/>
      <c r="G7644" s="937" t="str">
        <f t="array" ref="G7644">xlookup(F7644,'Internal Staffing Calculator'!E:E,'Internal Staffing Calculator'!C:C,"")</f>
        <v/>
      </c>
      <c r="H7644" s="932" t="str">
        <f t="array" ref="H7644">if(F7644&lt;&gt;"", iferror(index('Internal Staffing Calculator'!B$8:B23500,match(F7644,'Internal Staffing Calculator'!E$8:E23500,0)), "Not In Budget"),"")</f>
        <v/>
      </c>
      <c r="I7644" s="184"/>
      <c r="J7644" s="184"/>
      <c r="K7644" s="184"/>
      <c r="L7644" s="183"/>
    </row>
    <row r="7645">
      <c r="A7645" s="454"/>
      <c r="B7645" s="927"/>
      <c r="C7645" s="580"/>
      <c r="D7645" s="939"/>
      <c r="E7645" s="940"/>
      <c r="F7645" s="941"/>
      <c r="G7645" s="937" t="str">
        <f t="array" ref="G7645">xlookup(F7645,'Internal Staffing Calculator'!E:E,'Internal Staffing Calculator'!C:C,"")</f>
        <v/>
      </c>
      <c r="H7645" s="932" t="str">
        <f t="array" ref="H7645">if(F7645&lt;&gt;"", iferror(index('Internal Staffing Calculator'!B$8:B23500,match(F7645,'Internal Staffing Calculator'!E$8:E23500,0)), "Not In Budget"),"")</f>
        <v/>
      </c>
      <c r="I7645" s="184"/>
      <c r="J7645" s="184"/>
      <c r="K7645" s="184"/>
      <c r="L7645" s="183"/>
    </row>
    <row r="7646">
      <c r="A7646" s="454"/>
      <c r="B7646" s="927"/>
      <c r="C7646" s="580"/>
      <c r="D7646" s="939"/>
      <c r="E7646" s="940"/>
      <c r="F7646" s="941"/>
      <c r="G7646" s="937" t="str">
        <f t="array" ref="G7646">xlookup(F7646,'Internal Staffing Calculator'!E:E,'Internal Staffing Calculator'!C:C,"")</f>
        <v/>
      </c>
      <c r="H7646" s="932" t="str">
        <f t="array" ref="H7646">if(F7646&lt;&gt;"", iferror(index('Internal Staffing Calculator'!B$8:B23500,match(F7646,'Internal Staffing Calculator'!E$8:E23500,0)), "Not In Budget"),"")</f>
        <v/>
      </c>
      <c r="I7646" s="184"/>
      <c r="J7646" s="184"/>
      <c r="K7646" s="184"/>
      <c r="L7646" s="183"/>
    </row>
    <row r="7647">
      <c r="A7647" s="454"/>
      <c r="B7647" s="927"/>
      <c r="C7647" s="580"/>
      <c r="D7647" s="939"/>
      <c r="E7647" s="940"/>
      <c r="F7647" s="941"/>
      <c r="G7647" s="937" t="str">
        <f t="array" ref="G7647">xlookup(F7647,'Internal Staffing Calculator'!E:E,'Internal Staffing Calculator'!C:C,"")</f>
        <v/>
      </c>
      <c r="H7647" s="932" t="str">
        <f t="array" ref="H7647">if(F7647&lt;&gt;"", iferror(index('Internal Staffing Calculator'!B$8:B23500,match(F7647,'Internal Staffing Calculator'!E$8:E23500,0)), "Not In Budget"),"")</f>
        <v/>
      </c>
      <c r="I7647" s="184"/>
      <c r="J7647" s="184"/>
      <c r="K7647" s="184"/>
      <c r="L7647" s="183"/>
    </row>
    <row r="7648">
      <c r="A7648" s="454"/>
      <c r="B7648" s="927"/>
      <c r="C7648" s="580"/>
      <c r="D7648" s="939"/>
      <c r="E7648" s="940"/>
      <c r="F7648" s="941"/>
      <c r="G7648" s="937" t="str">
        <f t="array" ref="G7648">xlookup(F7648,'Internal Staffing Calculator'!E:E,'Internal Staffing Calculator'!C:C,"")</f>
        <v/>
      </c>
      <c r="H7648" s="932" t="str">
        <f t="array" ref="H7648">if(F7648&lt;&gt;"", iferror(index('Internal Staffing Calculator'!B$8:B23500,match(F7648,'Internal Staffing Calculator'!E$8:E23500,0)), "Not In Budget"),"")</f>
        <v/>
      </c>
      <c r="I7648" s="184"/>
      <c r="J7648" s="184"/>
      <c r="K7648" s="184"/>
      <c r="L7648" s="183"/>
    </row>
    <row r="7649">
      <c r="A7649" s="454"/>
      <c r="B7649" s="927"/>
      <c r="C7649" s="580"/>
      <c r="D7649" s="939"/>
      <c r="E7649" s="940"/>
      <c r="F7649" s="941"/>
      <c r="G7649" s="937" t="str">
        <f t="array" ref="G7649">xlookup(F7649,'Internal Staffing Calculator'!E:E,'Internal Staffing Calculator'!C:C,"")</f>
        <v/>
      </c>
      <c r="H7649" s="932" t="str">
        <f t="array" ref="H7649">if(F7649&lt;&gt;"", iferror(index('Internal Staffing Calculator'!B$8:B23500,match(F7649,'Internal Staffing Calculator'!E$8:E23500,0)), "Not In Budget"),"")</f>
        <v/>
      </c>
      <c r="I7649" s="184"/>
      <c r="J7649" s="184"/>
      <c r="K7649" s="184"/>
      <c r="L7649" s="183"/>
    </row>
    <row r="7650">
      <c r="A7650" s="454"/>
      <c r="B7650" s="927"/>
      <c r="C7650" s="580"/>
      <c r="D7650" s="939"/>
      <c r="E7650" s="940"/>
      <c r="F7650" s="941"/>
      <c r="G7650" s="937" t="str">
        <f t="array" ref="G7650">xlookup(F7650,'Internal Staffing Calculator'!E:E,'Internal Staffing Calculator'!C:C,"")</f>
        <v/>
      </c>
      <c r="H7650" s="932" t="str">
        <f t="array" ref="H7650">if(F7650&lt;&gt;"", iferror(index('Internal Staffing Calculator'!B$8:B23500,match(F7650,'Internal Staffing Calculator'!E$8:E23500,0)), "Not In Budget"),"")</f>
        <v/>
      </c>
      <c r="I7650" s="184"/>
      <c r="J7650" s="184"/>
      <c r="K7650" s="184"/>
      <c r="L7650" s="183"/>
    </row>
    <row r="7651">
      <c r="A7651" s="454"/>
      <c r="B7651" s="927"/>
      <c r="C7651" s="580"/>
      <c r="D7651" s="939"/>
      <c r="E7651" s="940"/>
      <c r="F7651" s="941"/>
      <c r="G7651" s="937" t="str">
        <f t="array" ref="G7651">xlookup(F7651,'Internal Staffing Calculator'!E:E,'Internal Staffing Calculator'!C:C,"")</f>
        <v/>
      </c>
      <c r="H7651" s="932" t="str">
        <f t="array" ref="H7651">if(F7651&lt;&gt;"", iferror(index('Internal Staffing Calculator'!B$8:B23500,match(F7651,'Internal Staffing Calculator'!E$8:E23500,0)), "Not In Budget"),"")</f>
        <v/>
      </c>
      <c r="I7651" s="184"/>
      <c r="J7651" s="184"/>
      <c r="K7651" s="184"/>
      <c r="L7651" s="183"/>
    </row>
    <row r="7652">
      <c r="A7652" s="454"/>
      <c r="B7652" s="927"/>
      <c r="C7652" s="580"/>
      <c r="D7652" s="939"/>
      <c r="E7652" s="940"/>
      <c r="F7652" s="941"/>
      <c r="G7652" s="937" t="str">
        <f t="array" ref="G7652">xlookup(F7652,'Internal Staffing Calculator'!E:E,'Internal Staffing Calculator'!C:C,"")</f>
        <v/>
      </c>
      <c r="H7652" s="932" t="str">
        <f t="array" ref="H7652">if(F7652&lt;&gt;"", iferror(index('Internal Staffing Calculator'!B$8:B23500,match(F7652,'Internal Staffing Calculator'!E$8:E23500,0)), "Not In Budget"),"")</f>
        <v/>
      </c>
      <c r="I7652" s="184"/>
      <c r="J7652" s="184"/>
      <c r="K7652" s="184"/>
      <c r="L7652" s="183"/>
    </row>
    <row r="7653">
      <c r="A7653" s="454"/>
      <c r="B7653" s="927"/>
      <c r="C7653" s="580"/>
      <c r="D7653" s="939"/>
      <c r="E7653" s="940"/>
      <c r="F7653" s="941"/>
      <c r="G7653" s="937" t="str">
        <f t="array" ref="G7653">xlookup(F7653,'Internal Staffing Calculator'!E:E,'Internal Staffing Calculator'!C:C,"")</f>
        <v/>
      </c>
      <c r="H7653" s="932" t="str">
        <f t="array" ref="H7653">if(F7653&lt;&gt;"", iferror(index('Internal Staffing Calculator'!B$8:B23500,match(F7653,'Internal Staffing Calculator'!E$8:E23500,0)), "Not In Budget"),"")</f>
        <v/>
      </c>
      <c r="I7653" s="184"/>
      <c r="J7653" s="184"/>
      <c r="K7653" s="184"/>
      <c r="L7653" s="183"/>
    </row>
    <row r="7654">
      <c r="A7654" s="454"/>
      <c r="B7654" s="927"/>
      <c r="C7654" s="580"/>
      <c r="D7654" s="939"/>
      <c r="E7654" s="940"/>
      <c r="F7654" s="941"/>
      <c r="G7654" s="937" t="str">
        <f t="array" ref="G7654">xlookup(F7654,'Internal Staffing Calculator'!E:E,'Internal Staffing Calculator'!C:C,"")</f>
        <v/>
      </c>
      <c r="H7654" s="932" t="str">
        <f t="array" ref="H7654">if(F7654&lt;&gt;"", iferror(index('Internal Staffing Calculator'!B$8:B23500,match(F7654,'Internal Staffing Calculator'!E$8:E23500,0)), "Not In Budget"),"")</f>
        <v/>
      </c>
      <c r="I7654" s="184"/>
      <c r="J7654" s="184"/>
      <c r="K7654" s="184"/>
      <c r="L7654" s="183"/>
    </row>
    <row r="7655">
      <c r="A7655" s="454"/>
      <c r="B7655" s="927"/>
      <c r="C7655" s="580"/>
      <c r="D7655" s="939"/>
      <c r="E7655" s="940"/>
      <c r="F7655" s="941"/>
      <c r="G7655" s="937" t="str">
        <f t="array" ref="G7655">xlookup(F7655,'Internal Staffing Calculator'!E:E,'Internal Staffing Calculator'!C:C,"")</f>
        <v/>
      </c>
      <c r="H7655" s="932" t="str">
        <f t="array" ref="H7655">if(F7655&lt;&gt;"", iferror(index('Internal Staffing Calculator'!B$8:B23500,match(F7655,'Internal Staffing Calculator'!E$8:E23500,0)), "Not In Budget"),"")</f>
        <v/>
      </c>
      <c r="I7655" s="184"/>
      <c r="J7655" s="184"/>
      <c r="K7655" s="184"/>
      <c r="L7655" s="183"/>
    </row>
    <row r="7656">
      <c r="A7656" s="454"/>
      <c r="B7656" s="927"/>
      <c r="C7656" s="580"/>
      <c r="D7656" s="939"/>
      <c r="E7656" s="940"/>
      <c r="F7656" s="941"/>
      <c r="G7656" s="937" t="str">
        <f t="array" ref="G7656">xlookup(F7656,'Internal Staffing Calculator'!E:E,'Internal Staffing Calculator'!C:C,"")</f>
        <v/>
      </c>
      <c r="H7656" s="932" t="str">
        <f t="array" ref="H7656">if(F7656&lt;&gt;"", iferror(index('Internal Staffing Calculator'!B$8:B23500,match(F7656,'Internal Staffing Calculator'!E$8:E23500,0)), "Not In Budget"),"")</f>
        <v/>
      </c>
      <c r="I7656" s="184"/>
      <c r="J7656" s="184"/>
      <c r="K7656" s="184"/>
      <c r="L7656" s="183"/>
    </row>
    <row r="7657">
      <c r="A7657" s="454"/>
      <c r="B7657" s="927"/>
      <c r="C7657" s="580"/>
      <c r="D7657" s="939"/>
      <c r="E7657" s="940"/>
      <c r="F7657" s="941"/>
      <c r="G7657" s="937" t="str">
        <f t="array" ref="G7657">xlookup(F7657,'Internal Staffing Calculator'!E:E,'Internal Staffing Calculator'!C:C,"")</f>
        <v/>
      </c>
      <c r="H7657" s="932" t="str">
        <f t="array" ref="H7657">if(F7657&lt;&gt;"", iferror(index('Internal Staffing Calculator'!B$8:B23500,match(F7657,'Internal Staffing Calculator'!E$8:E23500,0)), "Not In Budget"),"")</f>
        <v/>
      </c>
      <c r="I7657" s="184"/>
      <c r="J7657" s="184"/>
      <c r="K7657" s="184"/>
      <c r="L7657" s="183"/>
    </row>
    <row r="7658">
      <c r="A7658" s="454"/>
      <c r="B7658" s="927"/>
      <c r="C7658" s="580"/>
      <c r="D7658" s="939"/>
      <c r="E7658" s="940"/>
      <c r="F7658" s="941"/>
      <c r="G7658" s="937" t="str">
        <f t="array" ref="G7658">xlookup(F7658,'Internal Staffing Calculator'!E:E,'Internal Staffing Calculator'!C:C,"")</f>
        <v/>
      </c>
      <c r="H7658" s="932" t="str">
        <f t="array" ref="H7658">if(F7658&lt;&gt;"", iferror(index('Internal Staffing Calculator'!B$8:B23500,match(F7658,'Internal Staffing Calculator'!E$8:E23500,0)), "Not In Budget"),"")</f>
        <v/>
      </c>
      <c r="I7658" s="184"/>
      <c r="J7658" s="184"/>
      <c r="K7658" s="184"/>
      <c r="L7658" s="183"/>
    </row>
    <row r="7659">
      <c r="A7659" s="454"/>
      <c r="B7659" s="927"/>
      <c r="C7659" s="580"/>
      <c r="D7659" s="939"/>
      <c r="E7659" s="940"/>
      <c r="F7659" s="941"/>
      <c r="G7659" s="937" t="str">
        <f t="array" ref="G7659">xlookup(F7659,'Internal Staffing Calculator'!E:E,'Internal Staffing Calculator'!C:C,"")</f>
        <v/>
      </c>
      <c r="H7659" s="932" t="str">
        <f t="array" ref="H7659">if(F7659&lt;&gt;"", iferror(index('Internal Staffing Calculator'!B$8:B23500,match(F7659,'Internal Staffing Calculator'!E$8:E23500,0)), "Not In Budget"),"")</f>
        <v/>
      </c>
      <c r="I7659" s="184"/>
      <c r="J7659" s="184"/>
      <c r="K7659" s="184"/>
      <c r="L7659" s="183"/>
    </row>
    <row r="7660">
      <c r="A7660" s="454"/>
      <c r="B7660" s="927"/>
      <c r="C7660" s="580"/>
      <c r="D7660" s="939"/>
      <c r="E7660" s="940"/>
      <c r="F7660" s="941"/>
      <c r="G7660" s="937" t="str">
        <f t="array" ref="G7660">xlookup(F7660,'Internal Staffing Calculator'!E:E,'Internal Staffing Calculator'!C:C,"")</f>
        <v/>
      </c>
      <c r="H7660" s="932" t="str">
        <f t="array" ref="H7660">if(F7660&lt;&gt;"", iferror(index('Internal Staffing Calculator'!B$8:B23500,match(F7660,'Internal Staffing Calculator'!E$8:E23500,0)), "Not In Budget"),"")</f>
        <v/>
      </c>
      <c r="I7660" s="184"/>
      <c r="J7660" s="184"/>
      <c r="K7660" s="184"/>
      <c r="L7660" s="183"/>
    </row>
    <row r="7661">
      <c r="A7661" s="454"/>
      <c r="B7661" s="927"/>
      <c r="C7661" s="580"/>
      <c r="D7661" s="939"/>
      <c r="E7661" s="940"/>
      <c r="F7661" s="941"/>
      <c r="G7661" s="937" t="str">
        <f t="array" ref="G7661">xlookup(F7661,'Internal Staffing Calculator'!E:E,'Internal Staffing Calculator'!C:C,"")</f>
        <v/>
      </c>
      <c r="H7661" s="932" t="str">
        <f t="array" ref="H7661">if(F7661&lt;&gt;"", iferror(index('Internal Staffing Calculator'!B$8:B23500,match(F7661,'Internal Staffing Calculator'!E$8:E23500,0)), "Not In Budget"),"")</f>
        <v/>
      </c>
      <c r="I7661" s="184"/>
      <c r="J7661" s="184"/>
      <c r="K7661" s="184"/>
      <c r="L7661" s="183"/>
    </row>
    <row r="7662">
      <c r="A7662" s="454"/>
      <c r="B7662" s="927"/>
      <c r="C7662" s="580"/>
      <c r="D7662" s="939"/>
      <c r="E7662" s="940"/>
      <c r="F7662" s="941"/>
      <c r="G7662" s="937" t="str">
        <f t="array" ref="G7662">xlookup(F7662,'Internal Staffing Calculator'!E:E,'Internal Staffing Calculator'!C:C,"")</f>
        <v/>
      </c>
      <c r="H7662" s="932" t="str">
        <f t="array" ref="H7662">if(F7662&lt;&gt;"", iferror(index('Internal Staffing Calculator'!B$8:B23500,match(F7662,'Internal Staffing Calculator'!E$8:E23500,0)), "Not In Budget"),"")</f>
        <v/>
      </c>
      <c r="I7662" s="184"/>
      <c r="J7662" s="184"/>
      <c r="K7662" s="184"/>
      <c r="L7662" s="183"/>
    </row>
    <row r="7663">
      <c r="A7663" s="454"/>
      <c r="B7663" s="927"/>
      <c r="C7663" s="580"/>
      <c r="D7663" s="939"/>
      <c r="E7663" s="940"/>
      <c r="F7663" s="941"/>
      <c r="G7663" s="937" t="str">
        <f t="array" ref="G7663">xlookup(F7663,'Internal Staffing Calculator'!E:E,'Internal Staffing Calculator'!C:C,"")</f>
        <v/>
      </c>
      <c r="H7663" s="932" t="str">
        <f t="array" ref="H7663">if(F7663&lt;&gt;"", iferror(index('Internal Staffing Calculator'!B$8:B23500,match(F7663,'Internal Staffing Calculator'!E$8:E23500,0)), "Not In Budget"),"")</f>
        <v/>
      </c>
      <c r="I7663" s="184"/>
      <c r="J7663" s="184"/>
      <c r="K7663" s="184"/>
      <c r="L7663" s="183"/>
    </row>
    <row r="7664">
      <c r="A7664" s="454"/>
      <c r="B7664" s="927"/>
      <c r="C7664" s="580"/>
      <c r="D7664" s="939"/>
      <c r="E7664" s="940"/>
      <c r="F7664" s="941"/>
      <c r="G7664" s="937" t="str">
        <f t="array" ref="G7664">xlookup(F7664,'Internal Staffing Calculator'!E:E,'Internal Staffing Calculator'!C:C,"")</f>
        <v/>
      </c>
      <c r="H7664" s="932" t="str">
        <f t="array" ref="H7664">if(F7664&lt;&gt;"", iferror(index('Internal Staffing Calculator'!B$8:B23500,match(F7664,'Internal Staffing Calculator'!E$8:E23500,0)), "Not In Budget"),"")</f>
        <v/>
      </c>
      <c r="I7664" s="184"/>
      <c r="J7664" s="184"/>
      <c r="K7664" s="184"/>
      <c r="L7664" s="183"/>
    </row>
    <row r="7665">
      <c r="A7665" s="454"/>
      <c r="B7665" s="927"/>
      <c r="C7665" s="580"/>
      <c r="D7665" s="939"/>
      <c r="E7665" s="940"/>
      <c r="F7665" s="941"/>
      <c r="G7665" s="937" t="str">
        <f t="array" ref="G7665">xlookup(F7665,'Internal Staffing Calculator'!E:E,'Internal Staffing Calculator'!C:C,"")</f>
        <v/>
      </c>
      <c r="H7665" s="932" t="str">
        <f t="array" ref="H7665">if(F7665&lt;&gt;"", iferror(index('Internal Staffing Calculator'!B$8:B23500,match(F7665,'Internal Staffing Calculator'!E$8:E23500,0)), "Not In Budget"),"")</f>
        <v/>
      </c>
      <c r="I7665" s="184"/>
      <c r="J7665" s="184"/>
      <c r="K7665" s="184"/>
      <c r="L7665" s="183"/>
    </row>
    <row r="7666">
      <c r="A7666" s="454"/>
      <c r="B7666" s="927"/>
      <c r="C7666" s="580"/>
      <c r="D7666" s="939"/>
      <c r="E7666" s="940"/>
      <c r="F7666" s="941"/>
      <c r="G7666" s="937" t="str">
        <f t="array" ref="G7666">xlookup(F7666,'Internal Staffing Calculator'!E:E,'Internal Staffing Calculator'!C:C,"")</f>
        <v/>
      </c>
      <c r="H7666" s="932" t="str">
        <f t="array" ref="H7666">if(F7666&lt;&gt;"", iferror(index('Internal Staffing Calculator'!B$8:B23500,match(F7666,'Internal Staffing Calculator'!E$8:E23500,0)), "Not In Budget"),"")</f>
        <v/>
      </c>
      <c r="I7666" s="184"/>
      <c r="J7666" s="184"/>
      <c r="K7666" s="184"/>
      <c r="L7666" s="183"/>
    </row>
    <row r="7667">
      <c r="A7667" s="454"/>
      <c r="B7667" s="927"/>
      <c r="C7667" s="580"/>
      <c r="D7667" s="939"/>
      <c r="E7667" s="940"/>
      <c r="F7667" s="941"/>
      <c r="G7667" s="937" t="str">
        <f t="array" ref="G7667">xlookup(F7667,'Internal Staffing Calculator'!E:E,'Internal Staffing Calculator'!C:C,"")</f>
        <v/>
      </c>
      <c r="H7667" s="932" t="str">
        <f t="array" ref="H7667">if(F7667&lt;&gt;"", iferror(index('Internal Staffing Calculator'!B$8:B23500,match(F7667,'Internal Staffing Calculator'!E$8:E23500,0)), "Not In Budget"),"")</f>
        <v/>
      </c>
      <c r="I7667" s="184"/>
      <c r="J7667" s="184"/>
      <c r="K7667" s="184"/>
      <c r="L7667" s="183"/>
    </row>
    <row r="7668">
      <c r="A7668" s="454"/>
      <c r="B7668" s="927"/>
      <c r="C7668" s="580"/>
      <c r="D7668" s="939"/>
      <c r="E7668" s="940"/>
      <c r="F7668" s="941"/>
      <c r="G7668" s="937" t="str">
        <f t="array" ref="G7668">xlookup(F7668,'Internal Staffing Calculator'!E:E,'Internal Staffing Calculator'!C:C,"")</f>
        <v/>
      </c>
      <c r="H7668" s="932" t="str">
        <f t="array" ref="H7668">if(F7668&lt;&gt;"", iferror(index('Internal Staffing Calculator'!B$8:B23500,match(F7668,'Internal Staffing Calculator'!E$8:E23500,0)), "Not In Budget"),"")</f>
        <v/>
      </c>
      <c r="I7668" s="184"/>
      <c r="J7668" s="184"/>
      <c r="K7668" s="184"/>
      <c r="L7668" s="183"/>
    </row>
    <row r="7669">
      <c r="A7669" s="454"/>
      <c r="B7669" s="927"/>
      <c r="C7669" s="580"/>
      <c r="D7669" s="939"/>
      <c r="E7669" s="940"/>
      <c r="F7669" s="941"/>
      <c r="G7669" s="937" t="str">
        <f t="array" ref="G7669">xlookup(F7669,'Internal Staffing Calculator'!E:E,'Internal Staffing Calculator'!C:C,"")</f>
        <v/>
      </c>
      <c r="H7669" s="932" t="str">
        <f t="array" ref="H7669">if(F7669&lt;&gt;"", iferror(index('Internal Staffing Calculator'!B$8:B23500,match(F7669,'Internal Staffing Calculator'!E$8:E23500,0)), "Not In Budget"),"")</f>
        <v/>
      </c>
      <c r="I7669" s="184"/>
      <c r="J7669" s="184"/>
      <c r="K7669" s="184"/>
      <c r="L7669" s="183"/>
    </row>
    <row r="7670">
      <c r="A7670" s="454"/>
      <c r="B7670" s="927"/>
      <c r="C7670" s="580"/>
      <c r="D7670" s="939"/>
      <c r="E7670" s="940"/>
      <c r="F7670" s="941"/>
      <c r="G7670" s="937" t="str">
        <f t="array" ref="G7670">xlookup(F7670,'Internal Staffing Calculator'!E:E,'Internal Staffing Calculator'!C:C,"")</f>
        <v/>
      </c>
      <c r="H7670" s="932" t="str">
        <f t="array" ref="H7670">if(F7670&lt;&gt;"", iferror(index('Internal Staffing Calculator'!B$8:B23500,match(F7670,'Internal Staffing Calculator'!E$8:E23500,0)), "Not In Budget"),"")</f>
        <v/>
      </c>
      <c r="I7670" s="184"/>
      <c r="J7670" s="184"/>
      <c r="K7670" s="184"/>
      <c r="L7670" s="183"/>
    </row>
    <row r="7671">
      <c r="A7671" s="454"/>
      <c r="B7671" s="927"/>
      <c r="C7671" s="580"/>
      <c r="D7671" s="939"/>
      <c r="E7671" s="940"/>
      <c r="F7671" s="941"/>
      <c r="G7671" s="937" t="str">
        <f t="array" ref="G7671">xlookup(F7671,'Internal Staffing Calculator'!E:E,'Internal Staffing Calculator'!C:C,"")</f>
        <v/>
      </c>
      <c r="H7671" s="932" t="str">
        <f t="array" ref="H7671">if(F7671&lt;&gt;"", iferror(index('Internal Staffing Calculator'!B$8:B23500,match(F7671,'Internal Staffing Calculator'!E$8:E23500,0)), "Not In Budget"),"")</f>
        <v/>
      </c>
      <c r="I7671" s="184"/>
      <c r="J7671" s="184"/>
      <c r="K7671" s="184"/>
      <c r="L7671" s="183"/>
    </row>
    <row r="7672">
      <c r="A7672" s="454"/>
      <c r="B7672" s="927"/>
      <c r="C7672" s="580"/>
      <c r="D7672" s="939"/>
      <c r="E7672" s="940"/>
      <c r="F7672" s="941"/>
      <c r="G7672" s="937" t="str">
        <f t="array" ref="G7672">xlookup(F7672,'Internal Staffing Calculator'!E:E,'Internal Staffing Calculator'!C:C,"")</f>
        <v/>
      </c>
      <c r="H7672" s="932" t="str">
        <f t="array" ref="H7672">if(F7672&lt;&gt;"", iferror(index('Internal Staffing Calculator'!B$8:B23500,match(F7672,'Internal Staffing Calculator'!E$8:E23500,0)), "Not In Budget"),"")</f>
        <v/>
      </c>
      <c r="I7672" s="184"/>
      <c r="J7672" s="184"/>
      <c r="K7672" s="184"/>
      <c r="L7672" s="183"/>
    </row>
    <row r="7673">
      <c r="A7673" s="454"/>
      <c r="B7673" s="927"/>
      <c r="C7673" s="580"/>
      <c r="D7673" s="939"/>
      <c r="E7673" s="940"/>
      <c r="F7673" s="941"/>
      <c r="G7673" s="937" t="str">
        <f t="array" ref="G7673">xlookup(F7673,'Internal Staffing Calculator'!E:E,'Internal Staffing Calculator'!C:C,"")</f>
        <v/>
      </c>
      <c r="H7673" s="932" t="str">
        <f t="array" ref="H7673">if(F7673&lt;&gt;"", iferror(index('Internal Staffing Calculator'!B$8:B23500,match(F7673,'Internal Staffing Calculator'!E$8:E23500,0)), "Not In Budget"),"")</f>
        <v/>
      </c>
      <c r="I7673" s="184"/>
      <c r="J7673" s="184"/>
      <c r="K7673" s="184"/>
      <c r="L7673" s="183"/>
    </row>
    <row r="7674">
      <c r="A7674" s="454"/>
      <c r="B7674" s="927"/>
      <c r="C7674" s="580"/>
      <c r="D7674" s="939"/>
      <c r="E7674" s="940"/>
      <c r="F7674" s="941"/>
      <c r="G7674" s="937" t="str">
        <f t="array" ref="G7674">xlookup(F7674,'Internal Staffing Calculator'!E:E,'Internal Staffing Calculator'!C:C,"")</f>
        <v/>
      </c>
      <c r="H7674" s="932" t="str">
        <f t="array" ref="H7674">if(F7674&lt;&gt;"", iferror(index('Internal Staffing Calculator'!B$8:B23500,match(F7674,'Internal Staffing Calculator'!E$8:E23500,0)), "Not In Budget"),"")</f>
        <v/>
      </c>
      <c r="I7674" s="184"/>
      <c r="J7674" s="184"/>
      <c r="K7674" s="184"/>
      <c r="L7674" s="183"/>
    </row>
    <row r="7675">
      <c r="A7675" s="454"/>
      <c r="B7675" s="927"/>
      <c r="C7675" s="580"/>
      <c r="D7675" s="939"/>
      <c r="E7675" s="940"/>
      <c r="F7675" s="941"/>
      <c r="G7675" s="937" t="str">
        <f t="array" ref="G7675">xlookup(F7675,'Internal Staffing Calculator'!E:E,'Internal Staffing Calculator'!C:C,"")</f>
        <v/>
      </c>
      <c r="H7675" s="932" t="str">
        <f t="array" ref="H7675">if(F7675&lt;&gt;"", iferror(index('Internal Staffing Calculator'!B$8:B23500,match(F7675,'Internal Staffing Calculator'!E$8:E23500,0)), "Not In Budget"),"")</f>
        <v/>
      </c>
      <c r="I7675" s="184"/>
      <c r="J7675" s="184"/>
      <c r="K7675" s="184"/>
      <c r="L7675" s="183"/>
    </row>
    <row r="7676">
      <c r="A7676" s="454"/>
      <c r="B7676" s="927"/>
      <c r="C7676" s="580"/>
      <c r="D7676" s="939"/>
      <c r="E7676" s="940"/>
      <c r="F7676" s="941"/>
      <c r="G7676" s="937" t="str">
        <f t="array" ref="G7676">xlookup(F7676,'Internal Staffing Calculator'!E:E,'Internal Staffing Calculator'!C:C,"")</f>
        <v/>
      </c>
      <c r="H7676" s="932" t="str">
        <f t="array" ref="H7676">if(F7676&lt;&gt;"", iferror(index('Internal Staffing Calculator'!B$8:B23500,match(F7676,'Internal Staffing Calculator'!E$8:E23500,0)), "Not In Budget"),"")</f>
        <v/>
      </c>
      <c r="I7676" s="184"/>
      <c r="J7676" s="184"/>
      <c r="K7676" s="184"/>
      <c r="L7676" s="183"/>
    </row>
    <row r="7677">
      <c r="A7677" s="454"/>
      <c r="B7677" s="927"/>
      <c r="C7677" s="580"/>
      <c r="D7677" s="939"/>
      <c r="E7677" s="940"/>
      <c r="F7677" s="941"/>
      <c r="G7677" s="937" t="str">
        <f t="array" ref="G7677">xlookup(F7677,'Internal Staffing Calculator'!E:E,'Internal Staffing Calculator'!C:C,"")</f>
        <v/>
      </c>
      <c r="H7677" s="932" t="str">
        <f t="array" ref="H7677">if(F7677&lt;&gt;"", iferror(index('Internal Staffing Calculator'!B$8:B23500,match(F7677,'Internal Staffing Calculator'!E$8:E23500,0)), "Not In Budget"),"")</f>
        <v/>
      </c>
      <c r="I7677" s="184"/>
      <c r="J7677" s="184"/>
      <c r="K7677" s="184"/>
      <c r="L7677" s="183"/>
    </row>
    <row r="7678">
      <c r="A7678" s="454"/>
      <c r="B7678" s="927"/>
      <c r="C7678" s="580"/>
      <c r="D7678" s="939"/>
      <c r="E7678" s="940"/>
      <c r="F7678" s="941"/>
      <c r="G7678" s="937" t="str">
        <f t="array" ref="G7678">xlookup(F7678,'Internal Staffing Calculator'!E:E,'Internal Staffing Calculator'!C:C,"")</f>
        <v/>
      </c>
      <c r="H7678" s="932" t="str">
        <f t="array" ref="H7678">if(F7678&lt;&gt;"", iferror(index('Internal Staffing Calculator'!B$8:B23500,match(F7678,'Internal Staffing Calculator'!E$8:E23500,0)), "Not In Budget"),"")</f>
        <v/>
      </c>
      <c r="I7678" s="184"/>
      <c r="J7678" s="184"/>
      <c r="K7678" s="184"/>
      <c r="L7678" s="183"/>
    </row>
    <row r="7679">
      <c r="A7679" s="454"/>
      <c r="B7679" s="927"/>
      <c r="C7679" s="580"/>
      <c r="D7679" s="939"/>
      <c r="E7679" s="940"/>
      <c r="F7679" s="941"/>
      <c r="G7679" s="937" t="str">
        <f t="array" ref="G7679">xlookup(F7679,'Internal Staffing Calculator'!E:E,'Internal Staffing Calculator'!C:C,"")</f>
        <v/>
      </c>
      <c r="H7679" s="932" t="str">
        <f t="array" ref="H7679">if(F7679&lt;&gt;"", iferror(index('Internal Staffing Calculator'!B$8:B23500,match(F7679,'Internal Staffing Calculator'!E$8:E23500,0)), "Not In Budget"),"")</f>
        <v/>
      </c>
      <c r="I7679" s="184"/>
      <c r="J7679" s="184"/>
      <c r="K7679" s="184"/>
      <c r="L7679" s="183"/>
    </row>
    <row r="7680">
      <c r="A7680" s="454"/>
      <c r="B7680" s="927"/>
      <c r="C7680" s="580"/>
      <c r="D7680" s="939"/>
      <c r="E7680" s="940"/>
      <c r="F7680" s="941"/>
      <c r="G7680" s="937" t="str">
        <f t="array" ref="G7680">xlookup(F7680,'Internal Staffing Calculator'!E:E,'Internal Staffing Calculator'!C:C,"")</f>
        <v/>
      </c>
      <c r="H7680" s="932" t="str">
        <f t="array" ref="H7680">if(F7680&lt;&gt;"", iferror(index('Internal Staffing Calculator'!B$8:B23500,match(F7680,'Internal Staffing Calculator'!E$8:E23500,0)), "Not In Budget"),"")</f>
        <v/>
      </c>
      <c r="I7680" s="184"/>
      <c r="J7680" s="184"/>
      <c r="K7680" s="184"/>
      <c r="L7680" s="183"/>
    </row>
    <row r="7681">
      <c r="A7681" s="454"/>
      <c r="B7681" s="927"/>
      <c r="C7681" s="580"/>
      <c r="D7681" s="939"/>
      <c r="E7681" s="940"/>
      <c r="F7681" s="941"/>
      <c r="G7681" s="937" t="str">
        <f t="array" ref="G7681">xlookup(F7681,'Internal Staffing Calculator'!E:E,'Internal Staffing Calculator'!C:C,"")</f>
        <v/>
      </c>
      <c r="H7681" s="932" t="str">
        <f t="array" ref="H7681">if(F7681&lt;&gt;"", iferror(index('Internal Staffing Calculator'!B$8:B23500,match(F7681,'Internal Staffing Calculator'!E$8:E23500,0)), "Not In Budget"),"")</f>
        <v/>
      </c>
      <c r="I7681" s="184"/>
      <c r="J7681" s="184"/>
      <c r="K7681" s="184"/>
      <c r="L7681" s="183"/>
    </row>
    <row r="7682">
      <c r="A7682" s="454"/>
      <c r="B7682" s="927"/>
      <c r="C7682" s="580"/>
      <c r="D7682" s="939"/>
      <c r="E7682" s="940"/>
      <c r="F7682" s="941"/>
      <c r="G7682" s="937" t="str">
        <f t="array" ref="G7682">xlookup(F7682,'Internal Staffing Calculator'!E:E,'Internal Staffing Calculator'!C:C,"")</f>
        <v/>
      </c>
      <c r="H7682" s="932" t="str">
        <f t="array" ref="H7682">if(F7682&lt;&gt;"", iferror(index('Internal Staffing Calculator'!B$8:B23500,match(F7682,'Internal Staffing Calculator'!E$8:E23500,0)), "Not In Budget"),"")</f>
        <v/>
      </c>
      <c r="I7682" s="184"/>
      <c r="J7682" s="184"/>
      <c r="K7682" s="184"/>
      <c r="L7682" s="183"/>
    </row>
    <row r="7683">
      <c r="A7683" s="454"/>
      <c r="B7683" s="927"/>
      <c r="C7683" s="580"/>
      <c r="D7683" s="939"/>
      <c r="E7683" s="940"/>
      <c r="F7683" s="941"/>
      <c r="G7683" s="937" t="str">
        <f t="array" ref="G7683">xlookup(F7683,'Internal Staffing Calculator'!E:E,'Internal Staffing Calculator'!C:C,"")</f>
        <v/>
      </c>
      <c r="H7683" s="932" t="str">
        <f t="array" ref="H7683">if(F7683&lt;&gt;"", iferror(index('Internal Staffing Calculator'!B$8:B23500,match(F7683,'Internal Staffing Calculator'!E$8:E23500,0)), "Not In Budget"),"")</f>
        <v/>
      </c>
      <c r="I7683" s="184"/>
      <c r="J7683" s="184"/>
      <c r="K7683" s="184"/>
      <c r="L7683" s="183"/>
    </row>
    <row r="7684">
      <c r="A7684" s="454"/>
      <c r="B7684" s="927"/>
      <c r="C7684" s="580"/>
      <c r="D7684" s="939"/>
      <c r="E7684" s="940"/>
      <c r="F7684" s="941"/>
      <c r="G7684" s="937" t="str">
        <f t="array" ref="G7684">xlookup(F7684,'Internal Staffing Calculator'!E:E,'Internal Staffing Calculator'!C:C,"")</f>
        <v/>
      </c>
      <c r="H7684" s="932" t="str">
        <f t="array" ref="H7684">if(F7684&lt;&gt;"", iferror(index('Internal Staffing Calculator'!B$8:B23500,match(F7684,'Internal Staffing Calculator'!E$8:E23500,0)), "Not In Budget"),"")</f>
        <v/>
      </c>
      <c r="I7684" s="184"/>
      <c r="J7684" s="184"/>
      <c r="K7684" s="184"/>
      <c r="L7684" s="183"/>
    </row>
    <row r="7685">
      <c r="A7685" s="454"/>
      <c r="B7685" s="927"/>
      <c r="C7685" s="580"/>
      <c r="D7685" s="939"/>
      <c r="E7685" s="940"/>
      <c r="F7685" s="941"/>
      <c r="G7685" s="937" t="str">
        <f t="array" ref="G7685">xlookup(F7685,'Internal Staffing Calculator'!E:E,'Internal Staffing Calculator'!C:C,"")</f>
        <v/>
      </c>
      <c r="H7685" s="932" t="str">
        <f t="array" ref="H7685">if(F7685&lt;&gt;"", iferror(index('Internal Staffing Calculator'!B$8:B23500,match(F7685,'Internal Staffing Calculator'!E$8:E23500,0)), "Not In Budget"),"")</f>
        <v/>
      </c>
      <c r="I7685" s="184"/>
      <c r="J7685" s="184"/>
      <c r="K7685" s="184"/>
      <c r="L7685" s="183"/>
    </row>
    <row r="7686">
      <c r="A7686" s="454"/>
      <c r="B7686" s="927"/>
      <c r="C7686" s="580"/>
      <c r="D7686" s="939"/>
      <c r="E7686" s="940"/>
      <c r="F7686" s="941"/>
      <c r="G7686" s="937" t="str">
        <f t="array" ref="G7686">xlookup(F7686,'Internal Staffing Calculator'!E:E,'Internal Staffing Calculator'!C:C,"")</f>
        <v/>
      </c>
      <c r="H7686" s="932" t="str">
        <f t="array" ref="H7686">if(F7686&lt;&gt;"", iferror(index('Internal Staffing Calculator'!B$8:B23500,match(F7686,'Internal Staffing Calculator'!E$8:E23500,0)), "Not In Budget"),"")</f>
        <v/>
      </c>
      <c r="I7686" s="184"/>
      <c r="J7686" s="184"/>
      <c r="K7686" s="184"/>
      <c r="L7686" s="183"/>
    </row>
    <row r="7687">
      <c r="A7687" s="454"/>
      <c r="B7687" s="927"/>
      <c r="C7687" s="580"/>
      <c r="D7687" s="939"/>
      <c r="E7687" s="940"/>
      <c r="F7687" s="941"/>
      <c r="G7687" s="937" t="str">
        <f t="array" ref="G7687">xlookup(F7687,'Internal Staffing Calculator'!E:E,'Internal Staffing Calculator'!C:C,"")</f>
        <v/>
      </c>
      <c r="H7687" s="932" t="str">
        <f t="array" ref="H7687">if(F7687&lt;&gt;"", iferror(index('Internal Staffing Calculator'!B$8:B23500,match(F7687,'Internal Staffing Calculator'!E$8:E23500,0)), "Not In Budget"),"")</f>
        <v/>
      </c>
      <c r="I7687" s="184"/>
      <c r="J7687" s="184"/>
      <c r="K7687" s="184"/>
      <c r="L7687" s="183"/>
    </row>
    <row r="7688">
      <c r="A7688" s="454"/>
      <c r="B7688" s="927"/>
      <c r="C7688" s="580"/>
      <c r="D7688" s="939"/>
      <c r="E7688" s="940"/>
      <c r="F7688" s="941"/>
      <c r="G7688" s="937" t="str">
        <f t="array" ref="G7688">xlookup(F7688,'Internal Staffing Calculator'!E:E,'Internal Staffing Calculator'!C:C,"")</f>
        <v/>
      </c>
      <c r="H7688" s="932" t="str">
        <f t="array" ref="H7688">if(F7688&lt;&gt;"", iferror(index('Internal Staffing Calculator'!B$8:B23500,match(F7688,'Internal Staffing Calculator'!E$8:E23500,0)), "Not In Budget"),"")</f>
        <v/>
      </c>
      <c r="I7688" s="184"/>
      <c r="J7688" s="184"/>
      <c r="K7688" s="184"/>
      <c r="L7688" s="183"/>
    </row>
    <row r="7689">
      <c r="A7689" s="454"/>
      <c r="B7689" s="927"/>
      <c r="C7689" s="580"/>
      <c r="D7689" s="939"/>
      <c r="E7689" s="940"/>
      <c r="F7689" s="941"/>
      <c r="G7689" s="937" t="str">
        <f t="array" ref="G7689">xlookup(F7689,'Internal Staffing Calculator'!E:E,'Internal Staffing Calculator'!C:C,"")</f>
        <v/>
      </c>
      <c r="H7689" s="932" t="str">
        <f t="array" ref="H7689">if(F7689&lt;&gt;"", iferror(index('Internal Staffing Calculator'!B$8:B23500,match(F7689,'Internal Staffing Calculator'!E$8:E23500,0)), "Not In Budget"),"")</f>
        <v/>
      </c>
      <c r="I7689" s="184"/>
      <c r="J7689" s="184"/>
      <c r="K7689" s="184"/>
      <c r="L7689" s="183"/>
    </row>
    <row r="7690">
      <c r="A7690" s="454"/>
      <c r="B7690" s="927"/>
      <c r="C7690" s="580"/>
      <c r="D7690" s="939"/>
      <c r="E7690" s="940"/>
      <c r="F7690" s="941"/>
      <c r="G7690" s="937" t="str">
        <f t="array" ref="G7690">xlookup(F7690,'Internal Staffing Calculator'!E:E,'Internal Staffing Calculator'!C:C,"")</f>
        <v/>
      </c>
      <c r="H7690" s="932" t="str">
        <f t="array" ref="H7690">if(F7690&lt;&gt;"", iferror(index('Internal Staffing Calculator'!B$8:B23500,match(F7690,'Internal Staffing Calculator'!E$8:E23500,0)), "Not In Budget"),"")</f>
        <v/>
      </c>
      <c r="I7690" s="184"/>
      <c r="J7690" s="184"/>
      <c r="K7690" s="184"/>
      <c r="L7690" s="183"/>
    </row>
    <row r="7691">
      <c r="A7691" s="454"/>
      <c r="B7691" s="927"/>
      <c r="C7691" s="580"/>
      <c r="D7691" s="939"/>
      <c r="E7691" s="940"/>
      <c r="F7691" s="941"/>
      <c r="G7691" s="937" t="str">
        <f t="array" ref="G7691">xlookup(F7691,'Internal Staffing Calculator'!E:E,'Internal Staffing Calculator'!C:C,"")</f>
        <v/>
      </c>
      <c r="H7691" s="932" t="str">
        <f t="array" ref="H7691">if(F7691&lt;&gt;"", iferror(index('Internal Staffing Calculator'!B$8:B23500,match(F7691,'Internal Staffing Calculator'!E$8:E23500,0)), "Not In Budget"),"")</f>
        <v/>
      </c>
      <c r="I7691" s="184"/>
      <c r="J7691" s="184"/>
      <c r="K7691" s="184"/>
      <c r="L7691" s="183"/>
    </row>
    <row r="7692">
      <c r="A7692" s="454"/>
      <c r="B7692" s="927"/>
      <c r="C7692" s="580"/>
      <c r="D7692" s="939"/>
      <c r="E7692" s="940"/>
      <c r="F7692" s="941"/>
      <c r="G7692" s="937" t="str">
        <f t="array" ref="G7692">xlookup(F7692,'Internal Staffing Calculator'!E:E,'Internal Staffing Calculator'!C:C,"")</f>
        <v/>
      </c>
      <c r="H7692" s="932" t="str">
        <f t="array" ref="H7692">if(F7692&lt;&gt;"", iferror(index('Internal Staffing Calculator'!B$8:B23500,match(F7692,'Internal Staffing Calculator'!E$8:E23500,0)), "Not In Budget"),"")</f>
        <v/>
      </c>
      <c r="I7692" s="184"/>
      <c r="J7692" s="184"/>
      <c r="K7692" s="184"/>
      <c r="L7692" s="183"/>
    </row>
    <row r="7693">
      <c r="A7693" s="454"/>
      <c r="B7693" s="927"/>
      <c r="C7693" s="580"/>
      <c r="D7693" s="939"/>
      <c r="E7693" s="940"/>
      <c r="F7693" s="941"/>
      <c r="G7693" s="937" t="str">
        <f t="array" ref="G7693">xlookup(F7693,'Internal Staffing Calculator'!E:E,'Internal Staffing Calculator'!C:C,"")</f>
        <v/>
      </c>
      <c r="H7693" s="932" t="str">
        <f t="array" ref="H7693">if(F7693&lt;&gt;"", iferror(index('Internal Staffing Calculator'!B$8:B23500,match(F7693,'Internal Staffing Calculator'!E$8:E23500,0)), "Not In Budget"),"")</f>
        <v/>
      </c>
      <c r="I7693" s="184"/>
      <c r="J7693" s="184"/>
      <c r="K7693" s="184"/>
      <c r="L7693" s="183"/>
    </row>
    <row r="7694">
      <c r="A7694" s="454"/>
      <c r="B7694" s="927"/>
      <c r="C7694" s="580"/>
      <c r="D7694" s="939"/>
      <c r="E7694" s="940"/>
      <c r="F7694" s="941"/>
      <c r="G7694" s="937" t="str">
        <f t="array" ref="G7694">xlookup(F7694,'Internal Staffing Calculator'!E:E,'Internal Staffing Calculator'!C:C,"")</f>
        <v/>
      </c>
      <c r="H7694" s="932" t="str">
        <f t="array" ref="H7694">if(F7694&lt;&gt;"", iferror(index('Internal Staffing Calculator'!B$8:B23500,match(F7694,'Internal Staffing Calculator'!E$8:E23500,0)), "Not In Budget"),"")</f>
        <v/>
      </c>
      <c r="I7694" s="184"/>
      <c r="J7694" s="184"/>
      <c r="K7694" s="184"/>
      <c r="L7694" s="183"/>
    </row>
    <row r="7695">
      <c r="A7695" s="454"/>
      <c r="B7695" s="927"/>
      <c r="C7695" s="580"/>
      <c r="D7695" s="939"/>
      <c r="E7695" s="940"/>
      <c r="F7695" s="941"/>
      <c r="G7695" s="937" t="str">
        <f t="array" ref="G7695">xlookup(F7695,'Internal Staffing Calculator'!E:E,'Internal Staffing Calculator'!C:C,"")</f>
        <v/>
      </c>
      <c r="H7695" s="932" t="str">
        <f t="array" ref="H7695">if(F7695&lt;&gt;"", iferror(index('Internal Staffing Calculator'!B$8:B23500,match(F7695,'Internal Staffing Calculator'!E$8:E23500,0)), "Not In Budget"),"")</f>
        <v/>
      </c>
      <c r="I7695" s="184"/>
      <c r="J7695" s="184"/>
      <c r="K7695" s="184"/>
      <c r="L7695" s="183"/>
    </row>
    <row r="7696">
      <c r="A7696" s="454"/>
      <c r="B7696" s="927"/>
      <c r="C7696" s="580"/>
      <c r="D7696" s="939"/>
      <c r="E7696" s="940"/>
      <c r="F7696" s="941"/>
      <c r="G7696" s="937" t="str">
        <f t="array" ref="G7696">xlookup(F7696,'Internal Staffing Calculator'!E:E,'Internal Staffing Calculator'!C:C,"")</f>
        <v/>
      </c>
      <c r="H7696" s="932" t="str">
        <f t="array" ref="H7696">if(F7696&lt;&gt;"", iferror(index('Internal Staffing Calculator'!B$8:B23500,match(F7696,'Internal Staffing Calculator'!E$8:E23500,0)), "Not In Budget"),"")</f>
        <v/>
      </c>
      <c r="I7696" s="184"/>
      <c r="J7696" s="184"/>
      <c r="K7696" s="184"/>
      <c r="L7696" s="183"/>
    </row>
    <row r="7697">
      <c r="A7697" s="454"/>
      <c r="B7697" s="927"/>
      <c r="C7697" s="580"/>
      <c r="D7697" s="939"/>
      <c r="E7697" s="940"/>
      <c r="F7697" s="941"/>
      <c r="G7697" s="937" t="str">
        <f t="array" ref="G7697">xlookup(F7697,'Internal Staffing Calculator'!E:E,'Internal Staffing Calculator'!C:C,"")</f>
        <v/>
      </c>
      <c r="H7697" s="932" t="str">
        <f t="array" ref="H7697">if(F7697&lt;&gt;"", iferror(index('Internal Staffing Calculator'!B$8:B23500,match(F7697,'Internal Staffing Calculator'!E$8:E23500,0)), "Not In Budget"),"")</f>
        <v/>
      </c>
      <c r="I7697" s="184"/>
      <c r="J7697" s="184"/>
      <c r="K7697" s="184"/>
      <c r="L7697" s="183"/>
    </row>
    <row r="7698">
      <c r="A7698" s="454"/>
      <c r="B7698" s="927"/>
      <c r="C7698" s="580"/>
      <c r="D7698" s="939"/>
      <c r="E7698" s="940"/>
      <c r="F7698" s="941"/>
      <c r="G7698" s="937" t="str">
        <f t="array" ref="G7698">xlookup(F7698,'Internal Staffing Calculator'!E:E,'Internal Staffing Calculator'!C:C,"")</f>
        <v/>
      </c>
      <c r="H7698" s="932" t="str">
        <f t="array" ref="H7698">if(F7698&lt;&gt;"", iferror(index('Internal Staffing Calculator'!B$8:B23500,match(F7698,'Internal Staffing Calculator'!E$8:E23500,0)), "Not In Budget"),"")</f>
        <v/>
      </c>
      <c r="I7698" s="184"/>
      <c r="J7698" s="184"/>
      <c r="K7698" s="184"/>
      <c r="L7698" s="183"/>
    </row>
    <row r="7699">
      <c r="A7699" s="454"/>
      <c r="B7699" s="927"/>
      <c r="C7699" s="580"/>
      <c r="D7699" s="939"/>
      <c r="E7699" s="940"/>
      <c r="F7699" s="941"/>
      <c r="G7699" s="937" t="str">
        <f t="array" ref="G7699">xlookup(F7699,'Internal Staffing Calculator'!E:E,'Internal Staffing Calculator'!C:C,"")</f>
        <v/>
      </c>
      <c r="H7699" s="932" t="str">
        <f t="array" ref="H7699">if(F7699&lt;&gt;"", iferror(index('Internal Staffing Calculator'!B$8:B23500,match(F7699,'Internal Staffing Calculator'!E$8:E23500,0)), "Not In Budget"),"")</f>
        <v/>
      </c>
      <c r="I7699" s="184"/>
      <c r="J7699" s="184"/>
      <c r="K7699" s="184"/>
      <c r="L7699" s="183"/>
    </row>
    <row r="7700">
      <c r="A7700" s="454"/>
      <c r="B7700" s="927"/>
      <c r="C7700" s="580"/>
      <c r="D7700" s="939"/>
      <c r="E7700" s="940"/>
      <c r="F7700" s="941"/>
      <c r="G7700" s="937" t="str">
        <f t="array" ref="G7700">xlookup(F7700,'Internal Staffing Calculator'!E:E,'Internal Staffing Calculator'!C:C,"")</f>
        <v/>
      </c>
      <c r="H7700" s="932" t="str">
        <f t="array" ref="H7700">if(F7700&lt;&gt;"", iferror(index('Internal Staffing Calculator'!B$8:B23500,match(F7700,'Internal Staffing Calculator'!E$8:E23500,0)), "Not In Budget"),"")</f>
        <v/>
      </c>
      <c r="I7700" s="184"/>
      <c r="J7700" s="184"/>
      <c r="K7700" s="184"/>
      <c r="L7700" s="183"/>
    </row>
    <row r="7701">
      <c r="A7701" s="454"/>
      <c r="B7701" s="927"/>
      <c r="C7701" s="580"/>
      <c r="D7701" s="939"/>
      <c r="E7701" s="940"/>
      <c r="F7701" s="941"/>
      <c r="G7701" s="937" t="str">
        <f t="array" ref="G7701">xlookup(F7701,'Internal Staffing Calculator'!E:E,'Internal Staffing Calculator'!C:C,"")</f>
        <v/>
      </c>
      <c r="H7701" s="932" t="str">
        <f t="array" ref="H7701">if(F7701&lt;&gt;"", iferror(index('Internal Staffing Calculator'!B$8:B23500,match(F7701,'Internal Staffing Calculator'!E$8:E23500,0)), "Not In Budget"),"")</f>
        <v/>
      </c>
      <c r="I7701" s="184"/>
      <c r="J7701" s="184"/>
      <c r="K7701" s="184"/>
      <c r="L7701" s="183"/>
    </row>
    <row r="7702">
      <c r="A7702" s="454"/>
      <c r="B7702" s="927"/>
      <c r="C7702" s="580"/>
      <c r="D7702" s="939"/>
      <c r="E7702" s="940"/>
      <c r="F7702" s="941"/>
      <c r="G7702" s="937" t="str">
        <f t="array" ref="G7702">xlookup(F7702,'Internal Staffing Calculator'!E:E,'Internal Staffing Calculator'!C:C,"")</f>
        <v/>
      </c>
      <c r="H7702" s="932" t="str">
        <f t="array" ref="H7702">if(F7702&lt;&gt;"", iferror(index('Internal Staffing Calculator'!B$8:B23500,match(F7702,'Internal Staffing Calculator'!E$8:E23500,0)), "Not In Budget"),"")</f>
        <v/>
      </c>
      <c r="I7702" s="184"/>
      <c r="J7702" s="184"/>
      <c r="K7702" s="184"/>
      <c r="L7702" s="183"/>
    </row>
    <row r="7703">
      <c r="A7703" s="454"/>
      <c r="B7703" s="927"/>
      <c r="C7703" s="580"/>
      <c r="D7703" s="939"/>
      <c r="E7703" s="940"/>
      <c r="F7703" s="941"/>
      <c r="G7703" s="937" t="str">
        <f t="array" ref="G7703">xlookup(F7703,'Internal Staffing Calculator'!E:E,'Internal Staffing Calculator'!C:C,"")</f>
        <v/>
      </c>
      <c r="H7703" s="932" t="str">
        <f t="array" ref="H7703">if(F7703&lt;&gt;"", iferror(index('Internal Staffing Calculator'!B$8:B23500,match(F7703,'Internal Staffing Calculator'!E$8:E23500,0)), "Not In Budget"),"")</f>
        <v/>
      </c>
      <c r="I7703" s="184"/>
      <c r="J7703" s="184"/>
      <c r="K7703" s="184"/>
      <c r="L7703" s="183"/>
    </row>
    <row r="7704">
      <c r="A7704" s="454"/>
      <c r="B7704" s="927"/>
      <c r="C7704" s="580"/>
      <c r="D7704" s="939"/>
      <c r="E7704" s="940"/>
      <c r="F7704" s="941"/>
      <c r="G7704" s="937" t="str">
        <f t="array" ref="G7704">xlookup(F7704,'Internal Staffing Calculator'!E:E,'Internal Staffing Calculator'!C:C,"")</f>
        <v/>
      </c>
      <c r="H7704" s="932" t="str">
        <f t="array" ref="H7704">if(F7704&lt;&gt;"", iferror(index('Internal Staffing Calculator'!B$8:B23500,match(F7704,'Internal Staffing Calculator'!E$8:E23500,0)), "Not In Budget"),"")</f>
        <v/>
      </c>
      <c r="I7704" s="184"/>
      <c r="J7704" s="184"/>
      <c r="K7704" s="184"/>
      <c r="L7704" s="183"/>
    </row>
    <row r="7705">
      <c r="A7705" s="454"/>
      <c r="B7705" s="927"/>
      <c r="C7705" s="580"/>
      <c r="D7705" s="939"/>
      <c r="E7705" s="940"/>
      <c r="F7705" s="941"/>
      <c r="G7705" s="937" t="str">
        <f t="array" ref="G7705">xlookup(F7705,'Internal Staffing Calculator'!E:E,'Internal Staffing Calculator'!C:C,"")</f>
        <v/>
      </c>
      <c r="H7705" s="932" t="str">
        <f t="array" ref="H7705">if(F7705&lt;&gt;"", iferror(index('Internal Staffing Calculator'!B$8:B23500,match(F7705,'Internal Staffing Calculator'!E$8:E23500,0)), "Not In Budget"),"")</f>
        <v/>
      </c>
      <c r="I7705" s="184"/>
      <c r="J7705" s="184"/>
      <c r="K7705" s="184"/>
      <c r="L7705" s="183"/>
    </row>
    <row r="7706">
      <c r="A7706" s="454"/>
      <c r="B7706" s="927"/>
      <c r="C7706" s="580"/>
      <c r="D7706" s="939"/>
      <c r="E7706" s="940"/>
      <c r="F7706" s="941"/>
      <c r="G7706" s="937" t="str">
        <f t="array" ref="G7706">xlookup(F7706,'Internal Staffing Calculator'!E:E,'Internal Staffing Calculator'!C:C,"")</f>
        <v/>
      </c>
      <c r="H7706" s="932" t="str">
        <f t="array" ref="H7706">if(F7706&lt;&gt;"", iferror(index('Internal Staffing Calculator'!B$8:B23500,match(F7706,'Internal Staffing Calculator'!E$8:E23500,0)), "Not In Budget"),"")</f>
        <v/>
      </c>
      <c r="I7706" s="184"/>
      <c r="J7706" s="184"/>
      <c r="K7706" s="184"/>
      <c r="L7706" s="183"/>
    </row>
    <row r="7707">
      <c r="A7707" s="454"/>
      <c r="B7707" s="927"/>
      <c r="C7707" s="580"/>
      <c r="D7707" s="939"/>
      <c r="E7707" s="940"/>
      <c r="F7707" s="941"/>
      <c r="G7707" s="937" t="str">
        <f t="array" ref="G7707">xlookup(F7707,'Internal Staffing Calculator'!E:E,'Internal Staffing Calculator'!C:C,"")</f>
        <v/>
      </c>
      <c r="H7707" s="932" t="str">
        <f t="array" ref="H7707">if(F7707&lt;&gt;"", iferror(index('Internal Staffing Calculator'!B$8:B23500,match(F7707,'Internal Staffing Calculator'!E$8:E23500,0)), "Not In Budget"),"")</f>
        <v/>
      </c>
      <c r="I7707" s="184"/>
      <c r="J7707" s="184"/>
      <c r="K7707" s="184"/>
      <c r="L7707" s="183"/>
    </row>
    <row r="7708">
      <c r="A7708" s="454"/>
      <c r="B7708" s="927"/>
      <c r="C7708" s="580"/>
      <c r="D7708" s="939"/>
      <c r="E7708" s="940"/>
      <c r="F7708" s="941"/>
      <c r="G7708" s="937" t="str">
        <f t="array" ref="G7708">xlookup(F7708,'Internal Staffing Calculator'!E:E,'Internal Staffing Calculator'!C:C,"")</f>
        <v/>
      </c>
      <c r="H7708" s="932" t="str">
        <f t="array" ref="H7708">if(F7708&lt;&gt;"", iferror(index('Internal Staffing Calculator'!B$8:B23500,match(F7708,'Internal Staffing Calculator'!E$8:E23500,0)), "Not In Budget"),"")</f>
        <v/>
      </c>
      <c r="I7708" s="184"/>
      <c r="J7708" s="184"/>
      <c r="K7708" s="184"/>
      <c r="L7708" s="183"/>
    </row>
    <row r="7709">
      <c r="A7709" s="454"/>
      <c r="B7709" s="927"/>
      <c r="C7709" s="580"/>
      <c r="D7709" s="939"/>
      <c r="E7709" s="940"/>
      <c r="F7709" s="941"/>
      <c r="G7709" s="937" t="str">
        <f t="array" ref="G7709">xlookup(F7709,'Internal Staffing Calculator'!E:E,'Internal Staffing Calculator'!C:C,"")</f>
        <v/>
      </c>
      <c r="H7709" s="932" t="str">
        <f t="array" ref="H7709">if(F7709&lt;&gt;"", iferror(index('Internal Staffing Calculator'!B$8:B23500,match(F7709,'Internal Staffing Calculator'!E$8:E23500,0)), "Not In Budget"),"")</f>
        <v/>
      </c>
      <c r="I7709" s="184"/>
      <c r="J7709" s="184"/>
      <c r="K7709" s="184"/>
      <c r="L7709" s="183"/>
    </row>
    <row r="7710">
      <c r="A7710" s="454"/>
      <c r="B7710" s="927"/>
      <c r="C7710" s="580"/>
      <c r="D7710" s="939"/>
      <c r="E7710" s="940"/>
      <c r="F7710" s="941"/>
      <c r="G7710" s="937" t="str">
        <f t="array" ref="G7710">xlookup(F7710,'Internal Staffing Calculator'!E:E,'Internal Staffing Calculator'!C:C,"")</f>
        <v/>
      </c>
      <c r="H7710" s="932" t="str">
        <f t="array" ref="H7710">if(F7710&lt;&gt;"", iferror(index('Internal Staffing Calculator'!B$8:B23500,match(F7710,'Internal Staffing Calculator'!E$8:E23500,0)), "Not In Budget"),"")</f>
        <v/>
      </c>
      <c r="I7710" s="184"/>
      <c r="J7710" s="184"/>
      <c r="K7710" s="184"/>
      <c r="L7710" s="183"/>
    </row>
    <row r="7711">
      <c r="A7711" s="454"/>
      <c r="B7711" s="927"/>
      <c r="C7711" s="580"/>
      <c r="D7711" s="939"/>
      <c r="E7711" s="940"/>
      <c r="F7711" s="941"/>
      <c r="G7711" s="937" t="str">
        <f t="array" ref="G7711">xlookup(F7711,'Internal Staffing Calculator'!E:E,'Internal Staffing Calculator'!C:C,"")</f>
        <v/>
      </c>
      <c r="H7711" s="932" t="str">
        <f t="array" ref="H7711">if(F7711&lt;&gt;"", iferror(index('Internal Staffing Calculator'!B$8:B23500,match(F7711,'Internal Staffing Calculator'!E$8:E23500,0)), "Not In Budget"),"")</f>
        <v/>
      </c>
      <c r="I7711" s="184"/>
      <c r="J7711" s="184"/>
      <c r="K7711" s="184"/>
      <c r="L7711" s="183"/>
    </row>
    <row r="7712">
      <c r="A7712" s="454"/>
      <c r="B7712" s="927"/>
      <c r="C7712" s="580"/>
      <c r="D7712" s="939"/>
      <c r="E7712" s="940"/>
      <c r="F7712" s="941"/>
      <c r="G7712" s="937" t="str">
        <f t="array" ref="G7712">xlookup(F7712,'Internal Staffing Calculator'!E:E,'Internal Staffing Calculator'!C:C,"")</f>
        <v/>
      </c>
      <c r="H7712" s="932" t="str">
        <f t="array" ref="H7712">if(F7712&lt;&gt;"", iferror(index('Internal Staffing Calculator'!B$8:B23500,match(F7712,'Internal Staffing Calculator'!E$8:E23500,0)), "Not In Budget"),"")</f>
        <v/>
      </c>
      <c r="I7712" s="184"/>
      <c r="J7712" s="184"/>
      <c r="K7712" s="184"/>
      <c r="L7712" s="183"/>
    </row>
    <row r="7713">
      <c r="A7713" s="454"/>
      <c r="B7713" s="927"/>
      <c r="C7713" s="580"/>
      <c r="D7713" s="939"/>
      <c r="E7713" s="940"/>
      <c r="F7713" s="941"/>
      <c r="G7713" s="937" t="str">
        <f t="array" ref="G7713">xlookup(F7713,'Internal Staffing Calculator'!E:E,'Internal Staffing Calculator'!C:C,"")</f>
        <v/>
      </c>
      <c r="H7713" s="932" t="str">
        <f t="array" ref="H7713">if(F7713&lt;&gt;"", iferror(index('Internal Staffing Calculator'!B$8:B23500,match(F7713,'Internal Staffing Calculator'!E$8:E23500,0)), "Not In Budget"),"")</f>
        <v/>
      </c>
      <c r="I7713" s="184"/>
      <c r="J7713" s="184"/>
      <c r="K7713" s="184"/>
      <c r="L7713" s="183"/>
    </row>
    <row r="7714">
      <c r="A7714" s="454"/>
      <c r="B7714" s="927"/>
      <c r="C7714" s="580"/>
      <c r="D7714" s="939"/>
      <c r="E7714" s="940"/>
      <c r="F7714" s="941"/>
      <c r="G7714" s="937" t="str">
        <f t="array" ref="G7714">xlookup(F7714,'Internal Staffing Calculator'!E:E,'Internal Staffing Calculator'!C:C,"")</f>
        <v/>
      </c>
      <c r="H7714" s="932" t="str">
        <f t="array" ref="H7714">if(F7714&lt;&gt;"", iferror(index('Internal Staffing Calculator'!B$8:B23500,match(F7714,'Internal Staffing Calculator'!E$8:E23500,0)), "Not In Budget"),"")</f>
        <v/>
      </c>
      <c r="I7714" s="184"/>
      <c r="J7714" s="184"/>
      <c r="K7714" s="184"/>
      <c r="L7714" s="183"/>
    </row>
    <row r="7715">
      <c r="A7715" s="454"/>
      <c r="B7715" s="927"/>
      <c r="C7715" s="580"/>
      <c r="D7715" s="939"/>
      <c r="E7715" s="940"/>
      <c r="F7715" s="941"/>
      <c r="G7715" s="937" t="str">
        <f t="array" ref="G7715">xlookup(F7715,'Internal Staffing Calculator'!E:E,'Internal Staffing Calculator'!C:C,"")</f>
        <v/>
      </c>
      <c r="H7715" s="932" t="str">
        <f t="array" ref="H7715">if(F7715&lt;&gt;"", iferror(index('Internal Staffing Calculator'!B$8:B23500,match(F7715,'Internal Staffing Calculator'!E$8:E23500,0)), "Not In Budget"),"")</f>
        <v/>
      </c>
      <c r="I7715" s="184"/>
      <c r="J7715" s="184"/>
      <c r="K7715" s="184"/>
      <c r="L7715" s="183"/>
    </row>
    <row r="7716">
      <c r="A7716" s="454"/>
      <c r="B7716" s="927"/>
      <c r="C7716" s="580"/>
      <c r="D7716" s="939"/>
      <c r="E7716" s="940"/>
      <c r="F7716" s="941"/>
      <c r="G7716" s="937" t="str">
        <f t="array" ref="G7716">xlookup(F7716,'Internal Staffing Calculator'!E:E,'Internal Staffing Calculator'!C:C,"")</f>
        <v/>
      </c>
      <c r="H7716" s="932" t="str">
        <f t="array" ref="H7716">if(F7716&lt;&gt;"", iferror(index('Internal Staffing Calculator'!B$8:B23500,match(F7716,'Internal Staffing Calculator'!E$8:E23500,0)), "Not In Budget"),"")</f>
        <v/>
      </c>
      <c r="I7716" s="184"/>
      <c r="J7716" s="184"/>
      <c r="K7716" s="184"/>
      <c r="L7716" s="183"/>
    </row>
    <row r="7717">
      <c r="A7717" s="454"/>
      <c r="B7717" s="927"/>
      <c r="C7717" s="580"/>
      <c r="D7717" s="939"/>
      <c r="E7717" s="940"/>
      <c r="F7717" s="941"/>
      <c r="G7717" s="937" t="str">
        <f t="array" ref="G7717">xlookup(F7717,'Internal Staffing Calculator'!E:E,'Internal Staffing Calculator'!C:C,"")</f>
        <v/>
      </c>
      <c r="H7717" s="932" t="str">
        <f t="array" ref="H7717">if(F7717&lt;&gt;"", iferror(index('Internal Staffing Calculator'!B$8:B23500,match(F7717,'Internal Staffing Calculator'!E$8:E23500,0)), "Not In Budget"),"")</f>
        <v/>
      </c>
      <c r="I7717" s="184"/>
      <c r="J7717" s="184"/>
      <c r="K7717" s="184"/>
      <c r="L7717" s="183"/>
    </row>
    <row r="7718">
      <c r="A7718" s="454"/>
      <c r="B7718" s="927"/>
      <c r="C7718" s="580"/>
      <c r="D7718" s="939"/>
      <c r="E7718" s="940"/>
      <c r="F7718" s="941"/>
      <c r="G7718" s="937" t="str">
        <f t="array" ref="G7718">xlookup(F7718,'Internal Staffing Calculator'!E:E,'Internal Staffing Calculator'!C:C,"")</f>
        <v/>
      </c>
      <c r="H7718" s="932" t="str">
        <f t="array" ref="H7718">if(F7718&lt;&gt;"", iferror(index('Internal Staffing Calculator'!B$8:B23500,match(F7718,'Internal Staffing Calculator'!E$8:E23500,0)), "Not In Budget"),"")</f>
        <v/>
      </c>
      <c r="I7718" s="184"/>
      <c r="J7718" s="184"/>
      <c r="K7718" s="184"/>
      <c r="L7718" s="183"/>
    </row>
    <row r="7719">
      <c r="A7719" s="454"/>
      <c r="B7719" s="927"/>
      <c r="C7719" s="580"/>
      <c r="D7719" s="939"/>
      <c r="E7719" s="940"/>
      <c r="F7719" s="941"/>
      <c r="G7719" s="937" t="str">
        <f t="array" ref="G7719">xlookup(F7719,'Internal Staffing Calculator'!E:E,'Internal Staffing Calculator'!C:C,"")</f>
        <v/>
      </c>
      <c r="H7719" s="932" t="str">
        <f t="array" ref="H7719">if(F7719&lt;&gt;"", iferror(index('Internal Staffing Calculator'!B$8:B23500,match(F7719,'Internal Staffing Calculator'!E$8:E23500,0)), "Not In Budget"),"")</f>
        <v/>
      </c>
      <c r="I7719" s="184"/>
      <c r="J7719" s="184"/>
      <c r="K7719" s="184"/>
      <c r="L7719" s="183"/>
    </row>
    <row r="7720">
      <c r="A7720" s="454"/>
      <c r="B7720" s="927"/>
      <c r="C7720" s="580"/>
      <c r="D7720" s="939"/>
      <c r="E7720" s="940"/>
      <c r="F7720" s="941"/>
      <c r="G7720" s="937" t="str">
        <f t="array" ref="G7720">xlookup(F7720,'Internal Staffing Calculator'!E:E,'Internal Staffing Calculator'!C:C,"")</f>
        <v/>
      </c>
      <c r="H7720" s="932" t="str">
        <f t="array" ref="H7720">if(F7720&lt;&gt;"", iferror(index('Internal Staffing Calculator'!B$8:B23500,match(F7720,'Internal Staffing Calculator'!E$8:E23500,0)), "Not In Budget"),"")</f>
        <v/>
      </c>
      <c r="I7720" s="184"/>
      <c r="J7720" s="184"/>
      <c r="K7720" s="184"/>
      <c r="L7720" s="183"/>
    </row>
    <row r="7721">
      <c r="A7721" s="454"/>
      <c r="B7721" s="927"/>
      <c r="C7721" s="580"/>
      <c r="D7721" s="939"/>
      <c r="E7721" s="940"/>
      <c r="F7721" s="941"/>
      <c r="G7721" s="937" t="str">
        <f t="array" ref="G7721">xlookup(F7721,'Internal Staffing Calculator'!E:E,'Internal Staffing Calculator'!C:C,"")</f>
        <v/>
      </c>
      <c r="H7721" s="932" t="str">
        <f t="array" ref="H7721">if(F7721&lt;&gt;"", iferror(index('Internal Staffing Calculator'!B$8:B23500,match(F7721,'Internal Staffing Calculator'!E$8:E23500,0)), "Not In Budget"),"")</f>
        <v/>
      </c>
      <c r="I7721" s="184"/>
      <c r="J7721" s="184"/>
      <c r="K7721" s="184"/>
      <c r="L7721" s="183"/>
    </row>
    <row r="7722">
      <c r="A7722" s="454"/>
      <c r="B7722" s="927"/>
      <c r="C7722" s="580"/>
      <c r="D7722" s="939"/>
      <c r="E7722" s="940"/>
      <c r="F7722" s="941"/>
      <c r="G7722" s="937" t="str">
        <f t="array" ref="G7722">xlookup(F7722,'Internal Staffing Calculator'!E:E,'Internal Staffing Calculator'!C:C,"")</f>
        <v/>
      </c>
      <c r="H7722" s="932" t="str">
        <f t="array" ref="H7722">if(F7722&lt;&gt;"", iferror(index('Internal Staffing Calculator'!B$8:B23500,match(F7722,'Internal Staffing Calculator'!E$8:E23500,0)), "Not In Budget"),"")</f>
        <v/>
      </c>
      <c r="I7722" s="184"/>
      <c r="J7722" s="184"/>
      <c r="K7722" s="184"/>
      <c r="L7722" s="183"/>
    </row>
    <row r="7723">
      <c r="A7723" s="454"/>
      <c r="B7723" s="927"/>
      <c r="C7723" s="580"/>
      <c r="D7723" s="939"/>
      <c r="E7723" s="940"/>
      <c r="F7723" s="941"/>
      <c r="G7723" s="937" t="str">
        <f t="array" ref="G7723">xlookup(F7723,'Internal Staffing Calculator'!E:E,'Internal Staffing Calculator'!C:C,"")</f>
        <v/>
      </c>
      <c r="H7723" s="932" t="str">
        <f t="array" ref="H7723">if(F7723&lt;&gt;"", iferror(index('Internal Staffing Calculator'!B$8:B23500,match(F7723,'Internal Staffing Calculator'!E$8:E23500,0)), "Not In Budget"),"")</f>
        <v/>
      </c>
      <c r="I7723" s="184"/>
      <c r="J7723" s="184"/>
      <c r="K7723" s="184"/>
      <c r="L7723" s="183"/>
    </row>
    <row r="7724">
      <c r="A7724" s="454"/>
      <c r="B7724" s="927"/>
      <c r="C7724" s="580"/>
      <c r="D7724" s="939"/>
      <c r="E7724" s="940"/>
      <c r="F7724" s="941"/>
      <c r="G7724" s="937" t="str">
        <f t="array" ref="G7724">xlookup(F7724,'Internal Staffing Calculator'!E:E,'Internal Staffing Calculator'!C:C,"")</f>
        <v/>
      </c>
      <c r="H7724" s="932" t="str">
        <f t="array" ref="H7724">if(F7724&lt;&gt;"", iferror(index('Internal Staffing Calculator'!B$8:B23500,match(F7724,'Internal Staffing Calculator'!E$8:E23500,0)), "Not In Budget"),"")</f>
        <v/>
      </c>
      <c r="I7724" s="184"/>
      <c r="J7724" s="184"/>
      <c r="K7724" s="184"/>
      <c r="L7724" s="183"/>
    </row>
    <row r="7725">
      <c r="A7725" s="454"/>
      <c r="B7725" s="927"/>
      <c r="C7725" s="580"/>
      <c r="D7725" s="939"/>
      <c r="E7725" s="940"/>
      <c r="F7725" s="941"/>
      <c r="G7725" s="937" t="str">
        <f t="array" ref="G7725">xlookup(F7725,'Internal Staffing Calculator'!E:E,'Internal Staffing Calculator'!C:C,"")</f>
        <v/>
      </c>
      <c r="H7725" s="932" t="str">
        <f t="array" ref="H7725">if(F7725&lt;&gt;"", iferror(index('Internal Staffing Calculator'!B$8:B23500,match(F7725,'Internal Staffing Calculator'!E$8:E23500,0)), "Not In Budget"),"")</f>
        <v/>
      </c>
      <c r="I7725" s="184"/>
      <c r="J7725" s="184"/>
      <c r="K7725" s="184"/>
      <c r="L7725" s="183"/>
    </row>
    <row r="7726">
      <c r="A7726" s="454"/>
      <c r="B7726" s="927"/>
      <c r="C7726" s="580"/>
      <c r="D7726" s="939"/>
      <c r="E7726" s="940"/>
      <c r="F7726" s="941"/>
      <c r="G7726" s="937" t="str">
        <f t="array" ref="G7726">xlookup(F7726,'Internal Staffing Calculator'!E:E,'Internal Staffing Calculator'!C:C,"")</f>
        <v/>
      </c>
      <c r="H7726" s="932" t="str">
        <f t="array" ref="H7726">if(F7726&lt;&gt;"", iferror(index('Internal Staffing Calculator'!B$8:B23500,match(F7726,'Internal Staffing Calculator'!E$8:E23500,0)), "Not In Budget"),"")</f>
        <v/>
      </c>
      <c r="I7726" s="184"/>
      <c r="J7726" s="184"/>
      <c r="K7726" s="184"/>
      <c r="L7726" s="183"/>
    </row>
    <row r="7727">
      <c r="A7727" s="454"/>
      <c r="B7727" s="927"/>
      <c r="C7727" s="580"/>
      <c r="D7727" s="939"/>
      <c r="E7727" s="940"/>
      <c r="F7727" s="941"/>
      <c r="G7727" s="937" t="str">
        <f t="array" ref="G7727">xlookup(F7727,'Internal Staffing Calculator'!E:E,'Internal Staffing Calculator'!C:C,"")</f>
        <v/>
      </c>
      <c r="H7727" s="932" t="str">
        <f t="array" ref="H7727">if(F7727&lt;&gt;"", iferror(index('Internal Staffing Calculator'!B$8:B23500,match(F7727,'Internal Staffing Calculator'!E$8:E23500,0)), "Not In Budget"),"")</f>
        <v/>
      </c>
      <c r="I7727" s="184"/>
      <c r="J7727" s="184"/>
      <c r="K7727" s="184"/>
      <c r="L7727" s="183"/>
    </row>
    <row r="7728">
      <c r="A7728" s="454"/>
      <c r="B7728" s="927"/>
      <c r="C7728" s="580"/>
      <c r="D7728" s="939"/>
      <c r="E7728" s="940"/>
      <c r="F7728" s="941"/>
      <c r="G7728" s="937" t="str">
        <f t="array" ref="G7728">xlookup(F7728,'Internal Staffing Calculator'!E:E,'Internal Staffing Calculator'!C:C,"")</f>
        <v/>
      </c>
      <c r="H7728" s="932" t="str">
        <f t="array" ref="H7728">if(F7728&lt;&gt;"", iferror(index('Internal Staffing Calculator'!B$8:B23500,match(F7728,'Internal Staffing Calculator'!E$8:E23500,0)), "Not In Budget"),"")</f>
        <v/>
      </c>
      <c r="I7728" s="184"/>
      <c r="J7728" s="184"/>
      <c r="K7728" s="184"/>
      <c r="L7728" s="183"/>
    </row>
    <row r="7729">
      <c r="A7729" s="454"/>
      <c r="B7729" s="927"/>
      <c r="C7729" s="580"/>
      <c r="D7729" s="939"/>
      <c r="E7729" s="940"/>
      <c r="F7729" s="941"/>
      <c r="G7729" s="937" t="str">
        <f t="array" ref="G7729">xlookup(F7729,'Internal Staffing Calculator'!E:E,'Internal Staffing Calculator'!C:C,"")</f>
        <v/>
      </c>
      <c r="H7729" s="932" t="str">
        <f t="array" ref="H7729">if(F7729&lt;&gt;"", iferror(index('Internal Staffing Calculator'!B$8:B23500,match(F7729,'Internal Staffing Calculator'!E$8:E23500,0)), "Not In Budget"),"")</f>
        <v/>
      </c>
      <c r="I7729" s="184"/>
      <c r="J7729" s="184"/>
      <c r="K7729" s="184"/>
      <c r="L7729" s="183"/>
    </row>
    <row r="7730">
      <c r="A7730" s="454"/>
      <c r="B7730" s="927"/>
      <c r="C7730" s="580"/>
      <c r="D7730" s="939"/>
      <c r="E7730" s="940"/>
      <c r="F7730" s="941"/>
      <c r="G7730" s="937" t="str">
        <f t="array" ref="G7730">xlookup(F7730,'Internal Staffing Calculator'!E:E,'Internal Staffing Calculator'!C:C,"")</f>
        <v/>
      </c>
      <c r="H7730" s="932" t="str">
        <f t="array" ref="H7730">if(F7730&lt;&gt;"", iferror(index('Internal Staffing Calculator'!B$8:B23500,match(F7730,'Internal Staffing Calculator'!E$8:E23500,0)), "Not In Budget"),"")</f>
        <v/>
      </c>
      <c r="I7730" s="184"/>
      <c r="J7730" s="184"/>
      <c r="K7730" s="184"/>
      <c r="L7730" s="183"/>
    </row>
    <row r="7731">
      <c r="A7731" s="454"/>
      <c r="B7731" s="927"/>
      <c r="C7731" s="580"/>
      <c r="D7731" s="939"/>
      <c r="E7731" s="940"/>
      <c r="F7731" s="941"/>
      <c r="G7731" s="937" t="str">
        <f t="array" ref="G7731">xlookup(F7731,'Internal Staffing Calculator'!E:E,'Internal Staffing Calculator'!C:C,"")</f>
        <v/>
      </c>
      <c r="H7731" s="932" t="str">
        <f t="array" ref="H7731">if(F7731&lt;&gt;"", iferror(index('Internal Staffing Calculator'!B$8:B23500,match(F7731,'Internal Staffing Calculator'!E$8:E23500,0)), "Not In Budget"),"")</f>
        <v/>
      </c>
      <c r="I7731" s="184"/>
      <c r="J7731" s="184"/>
      <c r="K7731" s="184"/>
      <c r="L7731" s="183"/>
    </row>
    <row r="7732">
      <c r="A7732" s="454"/>
      <c r="B7732" s="927"/>
      <c r="C7732" s="580"/>
      <c r="D7732" s="939"/>
      <c r="E7732" s="940"/>
      <c r="F7732" s="941"/>
      <c r="G7732" s="937" t="str">
        <f t="array" ref="G7732">xlookup(F7732,'Internal Staffing Calculator'!E:E,'Internal Staffing Calculator'!C:C,"")</f>
        <v/>
      </c>
      <c r="H7732" s="932" t="str">
        <f t="array" ref="H7732">if(F7732&lt;&gt;"", iferror(index('Internal Staffing Calculator'!B$8:B23500,match(F7732,'Internal Staffing Calculator'!E$8:E23500,0)), "Not In Budget"),"")</f>
        <v/>
      </c>
      <c r="I7732" s="184"/>
      <c r="J7732" s="184"/>
      <c r="K7732" s="184"/>
      <c r="L7732" s="183"/>
    </row>
    <row r="7733">
      <c r="A7733" s="454"/>
      <c r="B7733" s="927"/>
      <c r="C7733" s="580"/>
      <c r="D7733" s="939"/>
      <c r="E7733" s="940"/>
      <c r="F7733" s="941"/>
      <c r="G7733" s="937" t="str">
        <f t="array" ref="G7733">xlookup(F7733,'Internal Staffing Calculator'!E:E,'Internal Staffing Calculator'!C:C,"")</f>
        <v/>
      </c>
      <c r="H7733" s="932" t="str">
        <f t="array" ref="H7733">if(F7733&lt;&gt;"", iferror(index('Internal Staffing Calculator'!B$8:B23500,match(F7733,'Internal Staffing Calculator'!E$8:E23500,0)), "Not In Budget"),"")</f>
        <v/>
      </c>
      <c r="I7733" s="184"/>
      <c r="J7733" s="184"/>
      <c r="K7733" s="184"/>
      <c r="L7733" s="183"/>
    </row>
    <row r="7734">
      <c r="A7734" s="454"/>
      <c r="B7734" s="927"/>
      <c r="C7734" s="580"/>
      <c r="D7734" s="939"/>
      <c r="E7734" s="940"/>
      <c r="F7734" s="941"/>
      <c r="G7734" s="937" t="str">
        <f t="array" ref="G7734">xlookup(F7734,'Internal Staffing Calculator'!E:E,'Internal Staffing Calculator'!C:C,"")</f>
        <v/>
      </c>
      <c r="H7734" s="932" t="str">
        <f t="array" ref="H7734">if(F7734&lt;&gt;"", iferror(index('Internal Staffing Calculator'!B$8:B23500,match(F7734,'Internal Staffing Calculator'!E$8:E23500,0)), "Not In Budget"),"")</f>
        <v/>
      </c>
      <c r="I7734" s="184"/>
      <c r="J7734" s="184"/>
      <c r="K7734" s="184"/>
      <c r="L7734" s="183"/>
    </row>
    <row r="7735">
      <c r="A7735" s="454"/>
      <c r="B7735" s="927"/>
      <c r="C7735" s="580"/>
      <c r="D7735" s="939"/>
      <c r="E7735" s="940"/>
      <c r="F7735" s="941"/>
      <c r="G7735" s="937" t="str">
        <f t="array" ref="G7735">xlookup(F7735,'Internal Staffing Calculator'!E:E,'Internal Staffing Calculator'!C:C,"")</f>
        <v/>
      </c>
      <c r="H7735" s="932" t="str">
        <f t="array" ref="H7735">if(F7735&lt;&gt;"", iferror(index('Internal Staffing Calculator'!B$8:B23500,match(F7735,'Internal Staffing Calculator'!E$8:E23500,0)), "Not In Budget"),"")</f>
        <v/>
      </c>
      <c r="I7735" s="184"/>
      <c r="J7735" s="184"/>
      <c r="K7735" s="184"/>
      <c r="L7735" s="183"/>
    </row>
    <row r="7736">
      <c r="A7736" s="454"/>
      <c r="B7736" s="927"/>
      <c r="C7736" s="580"/>
      <c r="D7736" s="939"/>
      <c r="E7736" s="940"/>
      <c r="F7736" s="941"/>
      <c r="G7736" s="937" t="str">
        <f t="array" ref="G7736">xlookup(F7736,'Internal Staffing Calculator'!E:E,'Internal Staffing Calculator'!C:C,"")</f>
        <v/>
      </c>
      <c r="H7736" s="932" t="str">
        <f t="array" ref="H7736">if(F7736&lt;&gt;"", iferror(index('Internal Staffing Calculator'!B$8:B23500,match(F7736,'Internal Staffing Calculator'!E$8:E23500,0)), "Not In Budget"),"")</f>
        <v/>
      </c>
      <c r="I7736" s="184"/>
      <c r="J7736" s="184"/>
      <c r="K7736" s="184"/>
      <c r="L7736" s="183"/>
    </row>
    <row r="7737">
      <c r="A7737" s="454"/>
      <c r="B7737" s="927"/>
      <c r="C7737" s="580"/>
      <c r="D7737" s="939"/>
      <c r="E7737" s="940"/>
      <c r="F7737" s="941"/>
      <c r="G7737" s="937" t="str">
        <f t="array" ref="G7737">xlookup(F7737,'Internal Staffing Calculator'!E:E,'Internal Staffing Calculator'!C:C,"")</f>
        <v/>
      </c>
      <c r="H7737" s="932" t="str">
        <f t="array" ref="H7737">if(F7737&lt;&gt;"", iferror(index('Internal Staffing Calculator'!B$8:B23500,match(F7737,'Internal Staffing Calculator'!E$8:E23500,0)), "Not In Budget"),"")</f>
        <v/>
      </c>
      <c r="I7737" s="184"/>
      <c r="J7737" s="184"/>
      <c r="K7737" s="184"/>
      <c r="L7737" s="183"/>
    </row>
    <row r="7738">
      <c r="A7738" s="454"/>
      <c r="B7738" s="927"/>
      <c r="C7738" s="580"/>
      <c r="D7738" s="939"/>
      <c r="E7738" s="940"/>
      <c r="F7738" s="941"/>
      <c r="G7738" s="937" t="str">
        <f t="array" ref="G7738">xlookup(F7738,'Internal Staffing Calculator'!E:E,'Internal Staffing Calculator'!C:C,"")</f>
        <v/>
      </c>
      <c r="H7738" s="932" t="str">
        <f t="array" ref="H7738">if(F7738&lt;&gt;"", iferror(index('Internal Staffing Calculator'!B$8:B23500,match(F7738,'Internal Staffing Calculator'!E$8:E23500,0)), "Not In Budget"),"")</f>
        <v/>
      </c>
      <c r="I7738" s="184"/>
      <c r="J7738" s="184"/>
      <c r="K7738" s="184"/>
      <c r="L7738" s="183"/>
    </row>
    <row r="7739">
      <c r="A7739" s="454"/>
      <c r="B7739" s="927"/>
      <c r="C7739" s="580"/>
      <c r="D7739" s="939"/>
      <c r="E7739" s="940"/>
      <c r="F7739" s="941"/>
      <c r="G7739" s="937" t="str">
        <f t="array" ref="G7739">xlookup(F7739,'Internal Staffing Calculator'!E:E,'Internal Staffing Calculator'!C:C,"")</f>
        <v/>
      </c>
      <c r="H7739" s="932" t="str">
        <f t="array" ref="H7739">if(F7739&lt;&gt;"", iferror(index('Internal Staffing Calculator'!B$8:B23500,match(F7739,'Internal Staffing Calculator'!E$8:E23500,0)), "Not In Budget"),"")</f>
        <v/>
      </c>
      <c r="I7739" s="184"/>
      <c r="J7739" s="184"/>
      <c r="K7739" s="184"/>
      <c r="L7739" s="183"/>
    </row>
    <row r="7740">
      <c r="A7740" s="454"/>
      <c r="B7740" s="927"/>
      <c r="C7740" s="580"/>
      <c r="D7740" s="939"/>
      <c r="E7740" s="940"/>
      <c r="F7740" s="941"/>
      <c r="G7740" s="937" t="str">
        <f t="array" ref="G7740">xlookup(F7740,'Internal Staffing Calculator'!E:E,'Internal Staffing Calculator'!C:C,"")</f>
        <v/>
      </c>
      <c r="H7740" s="932" t="str">
        <f t="array" ref="H7740">if(F7740&lt;&gt;"", iferror(index('Internal Staffing Calculator'!B$8:B23500,match(F7740,'Internal Staffing Calculator'!E$8:E23500,0)), "Not In Budget"),"")</f>
        <v/>
      </c>
      <c r="I7740" s="184"/>
      <c r="J7740" s="184"/>
      <c r="K7740" s="184"/>
      <c r="L7740" s="183"/>
    </row>
    <row r="7741">
      <c r="A7741" s="454"/>
      <c r="B7741" s="927"/>
      <c r="C7741" s="580"/>
      <c r="D7741" s="939"/>
      <c r="E7741" s="940"/>
      <c r="F7741" s="941"/>
      <c r="G7741" s="937" t="str">
        <f t="array" ref="G7741">xlookup(F7741,'Internal Staffing Calculator'!E:E,'Internal Staffing Calculator'!C:C,"")</f>
        <v/>
      </c>
      <c r="H7741" s="932" t="str">
        <f t="array" ref="H7741">if(F7741&lt;&gt;"", iferror(index('Internal Staffing Calculator'!B$8:B23500,match(F7741,'Internal Staffing Calculator'!E$8:E23500,0)), "Not In Budget"),"")</f>
        <v/>
      </c>
      <c r="I7741" s="184"/>
      <c r="J7741" s="184"/>
      <c r="K7741" s="184"/>
      <c r="L7741" s="183"/>
    </row>
    <row r="7742">
      <c r="A7742" s="454"/>
      <c r="B7742" s="927"/>
      <c r="C7742" s="580"/>
      <c r="D7742" s="939"/>
      <c r="E7742" s="940"/>
      <c r="F7742" s="941"/>
      <c r="G7742" s="937" t="str">
        <f t="array" ref="G7742">xlookup(F7742,'Internal Staffing Calculator'!E:E,'Internal Staffing Calculator'!C:C,"")</f>
        <v/>
      </c>
      <c r="H7742" s="932" t="str">
        <f t="array" ref="H7742">if(F7742&lt;&gt;"", iferror(index('Internal Staffing Calculator'!B$8:B23500,match(F7742,'Internal Staffing Calculator'!E$8:E23500,0)), "Not In Budget"),"")</f>
        <v/>
      </c>
      <c r="I7742" s="184"/>
      <c r="J7742" s="184"/>
      <c r="K7742" s="184"/>
      <c r="L7742" s="183"/>
    </row>
    <row r="7743">
      <c r="A7743" s="454"/>
      <c r="B7743" s="927"/>
      <c r="C7743" s="580"/>
      <c r="D7743" s="939"/>
      <c r="E7743" s="940"/>
      <c r="F7743" s="941"/>
      <c r="G7743" s="937" t="str">
        <f t="array" ref="G7743">xlookup(F7743,'Internal Staffing Calculator'!E:E,'Internal Staffing Calculator'!C:C,"")</f>
        <v/>
      </c>
      <c r="H7743" s="932" t="str">
        <f t="array" ref="H7743">if(F7743&lt;&gt;"", iferror(index('Internal Staffing Calculator'!B$8:B23500,match(F7743,'Internal Staffing Calculator'!E$8:E23500,0)), "Not In Budget"),"")</f>
        <v/>
      </c>
      <c r="I7743" s="184"/>
      <c r="J7743" s="184"/>
      <c r="K7743" s="184"/>
      <c r="L7743" s="183"/>
    </row>
    <row r="7744">
      <c r="A7744" s="454"/>
      <c r="B7744" s="927"/>
      <c r="C7744" s="580"/>
      <c r="D7744" s="939"/>
      <c r="E7744" s="940"/>
      <c r="F7744" s="941"/>
      <c r="G7744" s="937" t="str">
        <f t="array" ref="G7744">xlookup(F7744,'Internal Staffing Calculator'!E:E,'Internal Staffing Calculator'!C:C,"")</f>
        <v/>
      </c>
      <c r="H7744" s="932" t="str">
        <f t="array" ref="H7744">if(F7744&lt;&gt;"", iferror(index('Internal Staffing Calculator'!B$8:B23500,match(F7744,'Internal Staffing Calculator'!E$8:E23500,0)), "Not In Budget"),"")</f>
        <v/>
      </c>
      <c r="I7744" s="184"/>
      <c r="J7744" s="184"/>
      <c r="K7744" s="184"/>
      <c r="L7744" s="183"/>
    </row>
    <row r="7745">
      <c r="A7745" s="454"/>
      <c r="B7745" s="927"/>
      <c r="C7745" s="580"/>
      <c r="D7745" s="939"/>
      <c r="E7745" s="940"/>
      <c r="F7745" s="941"/>
      <c r="G7745" s="937" t="str">
        <f t="array" ref="G7745">xlookup(F7745,'Internal Staffing Calculator'!E:E,'Internal Staffing Calculator'!C:C,"")</f>
        <v/>
      </c>
      <c r="H7745" s="932" t="str">
        <f t="array" ref="H7745">if(F7745&lt;&gt;"", iferror(index('Internal Staffing Calculator'!B$8:B23500,match(F7745,'Internal Staffing Calculator'!E$8:E23500,0)), "Not In Budget"),"")</f>
        <v/>
      </c>
      <c r="I7745" s="184"/>
      <c r="J7745" s="184"/>
      <c r="K7745" s="184"/>
      <c r="L7745" s="183"/>
    </row>
    <row r="7746">
      <c r="A7746" s="454"/>
      <c r="B7746" s="927"/>
      <c r="C7746" s="580"/>
      <c r="D7746" s="939"/>
      <c r="E7746" s="940"/>
      <c r="F7746" s="941"/>
      <c r="G7746" s="937" t="str">
        <f t="array" ref="G7746">xlookup(F7746,'Internal Staffing Calculator'!E:E,'Internal Staffing Calculator'!C:C,"")</f>
        <v/>
      </c>
      <c r="H7746" s="932" t="str">
        <f t="array" ref="H7746">if(F7746&lt;&gt;"", iferror(index('Internal Staffing Calculator'!B$8:B23500,match(F7746,'Internal Staffing Calculator'!E$8:E23500,0)), "Not In Budget"),"")</f>
        <v/>
      </c>
      <c r="I7746" s="184"/>
      <c r="J7746" s="184"/>
      <c r="K7746" s="184"/>
      <c r="L7746" s="183"/>
    </row>
    <row r="7747">
      <c r="A7747" s="454"/>
      <c r="B7747" s="927"/>
      <c r="C7747" s="580"/>
      <c r="D7747" s="939"/>
      <c r="E7747" s="940"/>
      <c r="F7747" s="941"/>
      <c r="G7747" s="937" t="str">
        <f t="array" ref="G7747">xlookup(F7747,'Internal Staffing Calculator'!E:E,'Internal Staffing Calculator'!C:C,"")</f>
        <v/>
      </c>
      <c r="H7747" s="932" t="str">
        <f t="array" ref="H7747">if(F7747&lt;&gt;"", iferror(index('Internal Staffing Calculator'!B$8:B23500,match(F7747,'Internal Staffing Calculator'!E$8:E23500,0)), "Not In Budget"),"")</f>
        <v/>
      </c>
      <c r="I7747" s="184"/>
      <c r="J7747" s="184"/>
      <c r="K7747" s="184"/>
      <c r="L7747" s="183"/>
    </row>
    <row r="7748">
      <c r="A7748" s="454"/>
      <c r="B7748" s="927"/>
      <c r="C7748" s="580"/>
      <c r="D7748" s="939"/>
      <c r="E7748" s="940"/>
      <c r="F7748" s="941"/>
      <c r="G7748" s="937" t="str">
        <f t="array" ref="G7748">xlookup(F7748,'Internal Staffing Calculator'!E:E,'Internal Staffing Calculator'!C:C,"")</f>
        <v/>
      </c>
      <c r="H7748" s="932" t="str">
        <f t="array" ref="H7748">if(F7748&lt;&gt;"", iferror(index('Internal Staffing Calculator'!B$8:B23500,match(F7748,'Internal Staffing Calculator'!E$8:E23500,0)), "Not In Budget"),"")</f>
        <v/>
      </c>
      <c r="I7748" s="184"/>
      <c r="J7748" s="184"/>
      <c r="K7748" s="184"/>
      <c r="L7748" s="183"/>
    </row>
    <row r="7749">
      <c r="A7749" s="454"/>
      <c r="B7749" s="927"/>
      <c r="C7749" s="580"/>
      <c r="D7749" s="939"/>
      <c r="E7749" s="940"/>
      <c r="F7749" s="941"/>
      <c r="G7749" s="937" t="str">
        <f t="array" ref="G7749">xlookup(F7749,'Internal Staffing Calculator'!E:E,'Internal Staffing Calculator'!C:C,"")</f>
        <v/>
      </c>
      <c r="H7749" s="932" t="str">
        <f t="array" ref="H7749">if(F7749&lt;&gt;"", iferror(index('Internal Staffing Calculator'!B$8:B23500,match(F7749,'Internal Staffing Calculator'!E$8:E23500,0)), "Not In Budget"),"")</f>
        <v/>
      </c>
      <c r="I7749" s="184"/>
      <c r="J7749" s="184"/>
      <c r="K7749" s="184"/>
      <c r="L7749" s="183"/>
    </row>
    <row r="7750">
      <c r="A7750" s="454"/>
      <c r="B7750" s="927"/>
      <c r="C7750" s="580"/>
      <c r="D7750" s="939"/>
      <c r="E7750" s="940"/>
      <c r="F7750" s="941"/>
      <c r="G7750" s="937" t="str">
        <f t="array" ref="G7750">xlookup(F7750,'Internal Staffing Calculator'!E:E,'Internal Staffing Calculator'!C:C,"")</f>
        <v/>
      </c>
      <c r="H7750" s="932" t="str">
        <f t="array" ref="H7750">if(F7750&lt;&gt;"", iferror(index('Internal Staffing Calculator'!B$8:B23500,match(F7750,'Internal Staffing Calculator'!E$8:E23500,0)), "Not In Budget"),"")</f>
        <v/>
      </c>
      <c r="I7750" s="184"/>
      <c r="J7750" s="184"/>
      <c r="K7750" s="184"/>
      <c r="L7750" s="183"/>
    </row>
    <row r="7751">
      <c r="A7751" s="454"/>
      <c r="B7751" s="927"/>
      <c r="C7751" s="580"/>
      <c r="D7751" s="939"/>
      <c r="E7751" s="940"/>
      <c r="F7751" s="941"/>
      <c r="G7751" s="937" t="str">
        <f t="array" ref="G7751">xlookup(F7751,'Internal Staffing Calculator'!E:E,'Internal Staffing Calculator'!C:C,"")</f>
        <v/>
      </c>
      <c r="H7751" s="932" t="str">
        <f t="array" ref="H7751">if(F7751&lt;&gt;"", iferror(index('Internal Staffing Calculator'!B$8:B23500,match(F7751,'Internal Staffing Calculator'!E$8:E23500,0)), "Not In Budget"),"")</f>
        <v/>
      </c>
      <c r="I7751" s="184"/>
      <c r="J7751" s="184"/>
      <c r="K7751" s="184"/>
      <c r="L7751" s="183"/>
    </row>
    <row r="7752">
      <c r="A7752" s="454"/>
      <c r="B7752" s="927"/>
      <c r="C7752" s="580"/>
      <c r="D7752" s="939"/>
      <c r="E7752" s="940"/>
      <c r="F7752" s="941"/>
      <c r="G7752" s="937" t="str">
        <f t="array" ref="G7752">xlookup(F7752,'Internal Staffing Calculator'!E:E,'Internal Staffing Calculator'!C:C,"")</f>
        <v/>
      </c>
      <c r="H7752" s="932" t="str">
        <f t="array" ref="H7752">if(F7752&lt;&gt;"", iferror(index('Internal Staffing Calculator'!B$8:B23500,match(F7752,'Internal Staffing Calculator'!E$8:E23500,0)), "Not In Budget"),"")</f>
        <v/>
      </c>
      <c r="I7752" s="184"/>
      <c r="J7752" s="184"/>
      <c r="K7752" s="184"/>
      <c r="L7752" s="183"/>
    </row>
    <row r="7753">
      <c r="A7753" s="454"/>
      <c r="B7753" s="927"/>
      <c r="C7753" s="580"/>
      <c r="D7753" s="939"/>
      <c r="E7753" s="940"/>
      <c r="F7753" s="941"/>
      <c r="G7753" s="937" t="str">
        <f t="array" ref="G7753">xlookup(F7753,'Internal Staffing Calculator'!E:E,'Internal Staffing Calculator'!C:C,"")</f>
        <v/>
      </c>
      <c r="H7753" s="932" t="str">
        <f t="array" ref="H7753">if(F7753&lt;&gt;"", iferror(index('Internal Staffing Calculator'!B$8:B23500,match(F7753,'Internal Staffing Calculator'!E$8:E23500,0)), "Not In Budget"),"")</f>
        <v/>
      </c>
      <c r="I7753" s="184"/>
      <c r="J7753" s="184"/>
      <c r="K7753" s="184"/>
      <c r="L7753" s="183"/>
    </row>
    <row r="7754">
      <c r="A7754" s="454"/>
      <c r="B7754" s="927"/>
      <c r="C7754" s="580"/>
      <c r="D7754" s="939"/>
      <c r="E7754" s="940"/>
      <c r="F7754" s="941"/>
      <c r="G7754" s="937" t="str">
        <f t="array" ref="G7754">xlookup(F7754,'Internal Staffing Calculator'!E:E,'Internal Staffing Calculator'!C:C,"")</f>
        <v/>
      </c>
      <c r="H7754" s="932" t="str">
        <f t="array" ref="H7754">if(F7754&lt;&gt;"", iferror(index('Internal Staffing Calculator'!B$8:B23500,match(F7754,'Internal Staffing Calculator'!E$8:E23500,0)), "Not In Budget"),"")</f>
        <v/>
      </c>
      <c r="I7754" s="184"/>
      <c r="J7754" s="184"/>
      <c r="K7754" s="184"/>
      <c r="L7754" s="183"/>
    </row>
    <row r="7755">
      <c r="A7755" s="454"/>
      <c r="B7755" s="927"/>
      <c r="C7755" s="580"/>
      <c r="D7755" s="939"/>
      <c r="E7755" s="940"/>
      <c r="F7755" s="941"/>
      <c r="G7755" s="937" t="str">
        <f t="array" ref="G7755">xlookup(F7755,'Internal Staffing Calculator'!E:E,'Internal Staffing Calculator'!C:C,"")</f>
        <v/>
      </c>
      <c r="H7755" s="932" t="str">
        <f t="array" ref="H7755">if(F7755&lt;&gt;"", iferror(index('Internal Staffing Calculator'!B$8:B23500,match(F7755,'Internal Staffing Calculator'!E$8:E23500,0)), "Not In Budget"),"")</f>
        <v/>
      </c>
      <c r="I7755" s="184"/>
      <c r="J7755" s="184"/>
      <c r="K7755" s="184"/>
      <c r="L7755" s="183"/>
    </row>
    <row r="7756">
      <c r="A7756" s="454"/>
      <c r="B7756" s="927"/>
      <c r="C7756" s="580"/>
      <c r="D7756" s="939"/>
      <c r="E7756" s="940"/>
      <c r="F7756" s="941"/>
      <c r="G7756" s="937" t="str">
        <f t="array" ref="G7756">xlookup(F7756,'Internal Staffing Calculator'!E:E,'Internal Staffing Calculator'!C:C,"")</f>
        <v/>
      </c>
      <c r="H7756" s="932" t="str">
        <f t="array" ref="H7756">if(F7756&lt;&gt;"", iferror(index('Internal Staffing Calculator'!B$8:B23500,match(F7756,'Internal Staffing Calculator'!E$8:E23500,0)), "Not In Budget"),"")</f>
        <v/>
      </c>
      <c r="I7756" s="184"/>
      <c r="J7756" s="184"/>
      <c r="K7756" s="184"/>
      <c r="L7756" s="183"/>
    </row>
    <row r="7757">
      <c r="A7757" s="454"/>
      <c r="B7757" s="927"/>
      <c r="C7757" s="580"/>
      <c r="D7757" s="939"/>
      <c r="E7757" s="940"/>
      <c r="F7757" s="941"/>
      <c r="G7757" s="937" t="str">
        <f t="array" ref="G7757">xlookup(F7757,'Internal Staffing Calculator'!E:E,'Internal Staffing Calculator'!C:C,"")</f>
        <v/>
      </c>
      <c r="H7757" s="932" t="str">
        <f t="array" ref="H7757">if(F7757&lt;&gt;"", iferror(index('Internal Staffing Calculator'!B$8:B23500,match(F7757,'Internal Staffing Calculator'!E$8:E23500,0)), "Not In Budget"),"")</f>
        <v/>
      </c>
      <c r="I7757" s="184"/>
      <c r="J7757" s="184"/>
      <c r="K7757" s="184"/>
      <c r="L7757" s="183"/>
    </row>
    <row r="7758">
      <c r="A7758" s="454"/>
      <c r="B7758" s="927"/>
      <c r="C7758" s="580"/>
      <c r="D7758" s="939"/>
      <c r="E7758" s="940"/>
      <c r="F7758" s="941"/>
      <c r="G7758" s="937" t="str">
        <f t="array" ref="G7758">xlookup(F7758,'Internal Staffing Calculator'!E:E,'Internal Staffing Calculator'!C:C,"")</f>
        <v/>
      </c>
      <c r="H7758" s="932" t="str">
        <f t="array" ref="H7758">if(F7758&lt;&gt;"", iferror(index('Internal Staffing Calculator'!B$8:B23500,match(F7758,'Internal Staffing Calculator'!E$8:E23500,0)), "Not In Budget"),"")</f>
        <v/>
      </c>
      <c r="I7758" s="184"/>
      <c r="J7758" s="184"/>
      <c r="K7758" s="184"/>
      <c r="L7758" s="183"/>
    </row>
    <row r="7759">
      <c r="A7759" s="454"/>
      <c r="B7759" s="927"/>
      <c r="C7759" s="580"/>
      <c r="D7759" s="939"/>
      <c r="E7759" s="940"/>
      <c r="F7759" s="941"/>
      <c r="G7759" s="937" t="str">
        <f t="array" ref="G7759">xlookup(F7759,'Internal Staffing Calculator'!E:E,'Internal Staffing Calculator'!C:C,"")</f>
        <v/>
      </c>
      <c r="H7759" s="932" t="str">
        <f t="array" ref="H7759">if(F7759&lt;&gt;"", iferror(index('Internal Staffing Calculator'!B$8:B23500,match(F7759,'Internal Staffing Calculator'!E$8:E23500,0)), "Not In Budget"),"")</f>
        <v/>
      </c>
      <c r="I7759" s="184"/>
      <c r="J7759" s="184"/>
      <c r="K7759" s="184"/>
      <c r="L7759" s="183"/>
    </row>
    <row r="7760">
      <c r="A7760" s="454"/>
      <c r="B7760" s="927"/>
      <c r="C7760" s="580"/>
      <c r="D7760" s="939"/>
      <c r="E7760" s="940"/>
      <c r="F7760" s="941"/>
      <c r="G7760" s="937" t="str">
        <f t="array" ref="G7760">xlookup(F7760,'Internal Staffing Calculator'!E:E,'Internal Staffing Calculator'!C:C,"")</f>
        <v/>
      </c>
      <c r="H7760" s="932" t="str">
        <f t="array" ref="H7760">if(F7760&lt;&gt;"", iferror(index('Internal Staffing Calculator'!B$8:B23500,match(F7760,'Internal Staffing Calculator'!E$8:E23500,0)), "Not In Budget"),"")</f>
        <v/>
      </c>
      <c r="I7760" s="184"/>
      <c r="J7760" s="184"/>
      <c r="K7760" s="184"/>
      <c r="L7760" s="183"/>
    </row>
    <row r="7761">
      <c r="A7761" s="454"/>
      <c r="B7761" s="927"/>
      <c r="C7761" s="580"/>
      <c r="D7761" s="939"/>
      <c r="E7761" s="940"/>
      <c r="F7761" s="941"/>
      <c r="G7761" s="937" t="str">
        <f t="array" ref="G7761">xlookup(F7761,'Internal Staffing Calculator'!E:E,'Internal Staffing Calculator'!C:C,"")</f>
        <v/>
      </c>
      <c r="H7761" s="932" t="str">
        <f t="array" ref="H7761">if(F7761&lt;&gt;"", iferror(index('Internal Staffing Calculator'!B$8:B23500,match(F7761,'Internal Staffing Calculator'!E$8:E23500,0)), "Not In Budget"),"")</f>
        <v/>
      </c>
      <c r="I7761" s="184"/>
      <c r="J7761" s="184"/>
      <c r="K7761" s="184"/>
      <c r="L7761" s="183"/>
    </row>
    <row r="7762">
      <c r="A7762" s="454"/>
      <c r="B7762" s="927"/>
      <c r="C7762" s="580"/>
      <c r="D7762" s="939"/>
      <c r="E7762" s="940"/>
      <c r="F7762" s="941"/>
      <c r="G7762" s="937" t="str">
        <f t="array" ref="G7762">xlookup(F7762,'Internal Staffing Calculator'!E:E,'Internal Staffing Calculator'!C:C,"")</f>
        <v/>
      </c>
      <c r="H7762" s="932" t="str">
        <f t="array" ref="H7762">if(F7762&lt;&gt;"", iferror(index('Internal Staffing Calculator'!B$8:B23500,match(F7762,'Internal Staffing Calculator'!E$8:E23500,0)), "Not In Budget"),"")</f>
        <v/>
      </c>
      <c r="I7762" s="184"/>
      <c r="J7762" s="184"/>
      <c r="K7762" s="184"/>
      <c r="L7762" s="183"/>
    </row>
    <row r="7763">
      <c r="A7763" s="454"/>
      <c r="B7763" s="927"/>
      <c r="C7763" s="580"/>
      <c r="D7763" s="939"/>
      <c r="E7763" s="940"/>
      <c r="F7763" s="941"/>
      <c r="G7763" s="937" t="str">
        <f t="array" ref="G7763">xlookup(F7763,'Internal Staffing Calculator'!E:E,'Internal Staffing Calculator'!C:C,"")</f>
        <v/>
      </c>
      <c r="H7763" s="932" t="str">
        <f t="array" ref="H7763">if(F7763&lt;&gt;"", iferror(index('Internal Staffing Calculator'!B$8:B23500,match(F7763,'Internal Staffing Calculator'!E$8:E23500,0)), "Not In Budget"),"")</f>
        <v/>
      </c>
      <c r="I7763" s="184"/>
      <c r="J7763" s="184"/>
      <c r="K7763" s="184"/>
      <c r="L7763" s="183"/>
    </row>
    <row r="7764">
      <c r="A7764" s="454"/>
      <c r="B7764" s="927"/>
      <c r="C7764" s="580"/>
      <c r="D7764" s="939"/>
      <c r="E7764" s="940"/>
      <c r="F7764" s="941"/>
      <c r="G7764" s="937" t="str">
        <f t="array" ref="G7764">xlookup(F7764,'Internal Staffing Calculator'!E:E,'Internal Staffing Calculator'!C:C,"")</f>
        <v/>
      </c>
      <c r="H7764" s="932" t="str">
        <f t="array" ref="H7764">if(F7764&lt;&gt;"", iferror(index('Internal Staffing Calculator'!B$8:B23500,match(F7764,'Internal Staffing Calculator'!E$8:E23500,0)), "Not In Budget"),"")</f>
        <v/>
      </c>
      <c r="I7764" s="184"/>
      <c r="J7764" s="184"/>
      <c r="K7764" s="184"/>
      <c r="L7764" s="183"/>
    </row>
    <row r="7765">
      <c r="A7765" s="454"/>
      <c r="B7765" s="927"/>
      <c r="C7765" s="580"/>
      <c r="D7765" s="939"/>
      <c r="E7765" s="940"/>
      <c r="F7765" s="941"/>
      <c r="G7765" s="937" t="str">
        <f t="array" ref="G7765">xlookup(F7765,'Internal Staffing Calculator'!E:E,'Internal Staffing Calculator'!C:C,"")</f>
        <v/>
      </c>
      <c r="H7765" s="932" t="str">
        <f t="array" ref="H7765">if(F7765&lt;&gt;"", iferror(index('Internal Staffing Calculator'!B$8:B23500,match(F7765,'Internal Staffing Calculator'!E$8:E23500,0)), "Not In Budget"),"")</f>
        <v/>
      </c>
      <c r="I7765" s="184"/>
      <c r="J7765" s="184"/>
      <c r="K7765" s="184"/>
      <c r="L7765" s="183"/>
    </row>
    <row r="7766">
      <c r="A7766" s="454"/>
      <c r="B7766" s="927"/>
      <c r="C7766" s="580"/>
      <c r="D7766" s="939"/>
      <c r="E7766" s="940"/>
      <c r="F7766" s="941"/>
      <c r="G7766" s="937" t="str">
        <f t="array" ref="G7766">xlookup(F7766,'Internal Staffing Calculator'!E:E,'Internal Staffing Calculator'!C:C,"")</f>
        <v/>
      </c>
      <c r="H7766" s="932" t="str">
        <f t="array" ref="H7766">if(F7766&lt;&gt;"", iferror(index('Internal Staffing Calculator'!B$8:B23500,match(F7766,'Internal Staffing Calculator'!E$8:E23500,0)), "Not In Budget"),"")</f>
        <v/>
      </c>
      <c r="I7766" s="184"/>
      <c r="J7766" s="184"/>
      <c r="K7766" s="184"/>
      <c r="L7766" s="183"/>
    </row>
    <row r="7767">
      <c r="A7767" s="454"/>
      <c r="B7767" s="927"/>
      <c r="C7767" s="580"/>
      <c r="D7767" s="939"/>
      <c r="E7767" s="940"/>
      <c r="F7767" s="941"/>
      <c r="G7767" s="937" t="str">
        <f t="array" ref="G7767">xlookup(F7767,'Internal Staffing Calculator'!E:E,'Internal Staffing Calculator'!C:C,"")</f>
        <v/>
      </c>
      <c r="H7767" s="932" t="str">
        <f t="array" ref="H7767">if(F7767&lt;&gt;"", iferror(index('Internal Staffing Calculator'!B$8:B23500,match(F7767,'Internal Staffing Calculator'!E$8:E23500,0)), "Not In Budget"),"")</f>
        <v/>
      </c>
      <c r="I7767" s="184"/>
      <c r="J7767" s="184"/>
      <c r="K7767" s="184"/>
      <c r="L7767" s="183"/>
    </row>
    <row r="7768">
      <c r="A7768" s="454"/>
      <c r="B7768" s="927"/>
      <c r="C7768" s="580"/>
      <c r="D7768" s="939"/>
      <c r="E7768" s="940"/>
      <c r="F7768" s="941"/>
      <c r="G7768" s="937" t="str">
        <f t="array" ref="G7768">xlookup(F7768,'Internal Staffing Calculator'!E:E,'Internal Staffing Calculator'!C:C,"")</f>
        <v/>
      </c>
      <c r="H7768" s="932" t="str">
        <f t="array" ref="H7768">if(F7768&lt;&gt;"", iferror(index('Internal Staffing Calculator'!B$8:B23500,match(F7768,'Internal Staffing Calculator'!E$8:E23500,0)), "Not In Budget"),"")</f>
        <v/>
      </c>
      <c r="I7768" s="184"/>
      <c r="J7768" s="184"/>
      <c r="K7768" s="184"/>
      <c r="L7768" s="183"/>
    </row>
    <row r="7769">
      <c r="A7769" s="454"/>
      <c r="B7769" s="927"/>
      <c r="C7769" s="580"/>
      <c r="D7769" s="939"/>
      <c r="E7769" s="940"/>
      <c r="F7769" s="941"/>
      <c r="G7769" s="937" t="str">
        <f t="array" ref="G7769">xlookup(F7769,'Internal Staffing Calculator'!E:E,'Internal Staffing Calculator'!C:C,"")</f>
        <v/>
      </c>
      <c r="H7769" s="932" t="str">
        <f t="array" ref="H7769">if(F7769&lt;&gt;"", iferror(index('Internal Staffing Calculator'!B$8:B23500,match(F7769,'Internal Staffing Calculator'!E$8:E23500,0)), "Not In Budget"),"")</f>
        <v/>
      </c>
      <c r="I7769" s="184"/>
      <c r="J7769" s="184"/>
      <c r="K7769" s="184"/>
      <c r="L7769" s="183"/>
    </row>
    <row r="7770">
      <c r="A7770" s="454"/>
      <c r="B7770" s="927"/>
      <c r="C7770" s="580"/>
      <c r="D7770" s="939"/>
      <c r="E7770" s="940"/>
      <c r="F7770" s="941"/>
      <c r="G7770" s="937" t="str">
        <f t="array" ref="G7770">xlookup(F7770,'Internal Staffing Calculator'!E:E,'Internal Staffing Calculator'!C:C,"")</f>
        <v/>
      </c>
      <c r="H7770" s="932" t="str">
        <f t="array" ref="H7770">if(F7770&lt;&gt;"", iferror(index('Internal Staffing Calculator'!B$8:B23500,match(F7770,'Internal Staffing Calculator'!E$8:E23500,0)), "Not In Budget"),"")</f>
        <v/>
      </c>
      <c r="I7770" s="184"/>
      <c r="J7770" s="184"/>
      <c r="K7770" s="184"/>
      <c r="L7770" s="183"/>
    </row>
    <row r="7771">
      <c r="A7771" s="454"/>
      <c r="B7771" s="927"/>
      <c r="C7771" s="580"/>
      <c r="D7771" s="939"/>
      <c r="E7771" s="940"/>
      <c r="F7771" s="941"/>
      <c r="G7771" s="937" t="str">
        <f t="array" ref="G7771">xlookup(F7771,'Internal Staffing Calculator'!E:E,'Internal Staffing Calculator'!C:C,"")</f>
        <v/>
      </c>
      <c r="H7771" s="932" t="str">
        <f t="array" ref="H7771">if(F7771&lt;&gt;"", iferror(index('Internal Staffing Calculator'!B$8:B23500,match(F7771,'Internal Staffing Calculator'!E$8:E23500,0)), "Not In Budget"),"")</f>
        <v/>
      </c>
      <c r="I7771" s="184"/>
      <c r="J7771" s="184"/>
      <c r="K7771" s="184"/>
      <c r="L7771" s="183"/>
    </row>
    <row r="7772">
      <c r="A7772" s="454"/>
      <c r="B7772" s="927"/>
      <c r="C7772" s="580"/>
      <c r="D7772" s="939"/>
      <c r="E7772" s="940"/>
      <c r="F7772" s="941"/>
      <c r="G7772" s="937" t="str">
        <f t="array" ref="G7772">xlookup(F7772,'Internal Staffing Calculator'!E:E,'Internal Staffing Calculator'!C:C,"")</f>
        <v/>
      </c>
      <c r="H7772" s="932" t="str">
        <f t="array" ref="H7772">if(F7772&lt;&gt;"", iferror(index('Internal Staffing Calculator'!B$8:B23500,match(F7772,'Internal Staffing Calculator'!E$8:E23500,0)), "Not In Budget"),"")</f>
        <v/>
      </c>
      <c r="I7772" s="184"/>
      <c r="J7772" s="184"/>
      <c r="K7772" s="184"/>
      <c r="L7772" s="183"/>
    </row>
    <row r="7773">
      <c r="A7773" s="454"/>
      <c r="B7773" s="927"/>
      <c r="C7773" s="580"/>
      <c r="D7773" s="939"/>
      <c r="E7773" s="940"/>
      <c r="F7773" s="941"/>
      <c r="G7773" s="937" t="str">
        <f t="array" ref="G7773">xlookup(F7773,'Internal Staffing Calculator'!E:E,'Internal Staffing Calculator'!C:C,"")</f>
        <v/>
      </c>
      <c r="H7773" s="932" t="str">
        <f t="array" ref="H7773">if(F7773&lt;&gt;"", iferror(index('Internal Staffing Calculator'!B$8:B23500,match(F7773,'Internal Staffing Calculator'!E$8:E23500,0)), "Not In Budget"),"")</f>
        <v/>
      </c>
      <c r="I7773" s="184"/>
      <c r="J7773" s="184"/>
      <c r="K7773" s="184"/>
      <c r="L7773" s="183"/>
    </row>
    <row r="7774">
      <c r="A7774" s="454"/>
      <c r="B7774" s="927"/>
      <c r="C7774" s="580"/>
      <c r="D7774" s="939"/>
      <c r="E7774" s="940"/>
      <c r="F7774" s="941"/>
      <c r="G7774" s="937" t="str">
        <f t="array" ref="G7774">xlookup(F7774,'Internal Staffing Calculator'!E:E,'Internal Staffing Calculator'!C:C,"")</f>
        <v/>
      </c>
      <c r="H7774" s="932" t="str">
        <f t="array" ref="H7774">if(F7774&lt;&gt;"", iferror(index('Internal Staffing Calculator'!B$8:B23500,match(F7774,'Internal Staffing Calculator'!E$8:E23500,0)), "Not In Budget"),"")</f>
        <v/>
      </c>
      <c r="I7774" s="184"/>
      <c r="J7774" s="184"/>
      <c r="K7774" s="184"/>
      <c r="L7774" s="183"/>
    </row>
    <row r="7775">
      <c r="A7775" s="454"/>
      <c r="B7775" s="927"/>
      <c r="C7775" s="580"/>
      <c r="D7775" s="939"/>
      <c r="E7775" s="940"/>
      <c r="F7775" s="941"/>
      <c r="G7775" s="937" t="str">
        <f t="array" ref="G7775">xlookup(F7775,'Internal Staffing Calculator'!E:E,'Internal Staffing Calculator'!C:C,"")</f>
        <v/>
      </c>
      <c r="H7775" s="932" t="str">
        <f t="array" ref="H7775">if(F7775&lt;&gt;"", iferror(index('Internal Staffing Calculator'!B$8:B23500,match(F7775,'Internal Staffing Calculator'!E$8:E23500,0)), "Not In Budget"),"")</f>
        <v/>
      </c>
      <c r="I7775" s="184"/>
      <c r="J7775" s="184"/>
      <c r="K7775" s="184"/>
      <c r="L7775" s="183"/>
    </row>
    <row r="7776">
      <c r="A7776" s="454"/>
      <c r="B7776" s="927"/>
      <c r="C7776" s="580"/>
      <c r="D7776" s="939"/>
      <c r="E7776" s="940"/>
      <c r="F7776" s="941"/>
      <c r="G7776" s="937" t="str">
        <f t="array" ref="G7776">xlookup(F7776,'Internal Staffing Calculator'!E:E,'Internal Staffing Calculator'!C:C,"")</f>
        <v/>
      </c>
      <c r="H7776" s="932" t="str">
        <f t="array" ref="H7776">if(F7776&lt;&gt;"", iferror(index('Internal Staffing Calculator'!B$8:B23500,match(F7776,'Internal Staffing Calculator'!E$8:E23500,0)), "Not In Budget"),"")</f>
        <v/>
      </c>
      <c r="I7776" s="184"/>
      <c r="J7776" s="184"/>
      <c r="K7776" s="184"/>
      <c r="L7776" s="183"/>
    </row>
    <row r="7777">
      <c r="A7777" s="454"/>
      <c r="B7777" s="927"/>
      <c r="C7777" s="580"/>
      <c r="D7777" s="939"/>
      <c r="E7777" s="940"/>
      <c r="F7777" s="941"/>
      <c r="G7777" s="937" t="str">
        <f t="array" ref="G7777">xlookup(F7777,'Internal Staffing Calculator'!E:E,'Internal Staffing Calculator'!C:C,"")</f>
        <v/>
      </c>
      <c r="H7777" s="932" t="str">
        <f t="array" ref="H7777">if(F7777&lt;&gt;"", iferror(index('Internal Staffing Calculator'!B$8:B23500,match(F7777,'Internal Staffing Calculator'!E$8:E23500,0)), "Not In Budget"),"")</f>
        <v/>
      </c>
      <c r="I7777" s="184"/>
      <c r="J7777" s="184"/>
      <c r="K7777" s="184"/>
      <c r="L7777" s="183"/>
    </row>
    <row r="7778">
      <c r="A7778" s="454"/>
      <c r="B7778" s="927"/>
      <c r="C7778" s="580"/>
      <c r="D7778" s="939"/>
      <c r="E7778" s="940"/>
      <c r="F7778" s="941"/>
      <c r="G7778" s="937" t="str">
        <f t="array" ref="G7778">xlookup(F7778,'Internal Staffing Calculator'!E:E,'Internal Staffing Calculator'!C:C,"")</f>
        <v/>
      </c>
      <c r="H7778" s="932" t="str">
        <f t="array" ref="H7778">if(F7778&lt;&gt;"", iferror(index('Internal Staffing Calculator'!B$8:B23500,match(F7778,'Internal Staffing Calculator'!E$8:E23500,0)), "Not In Budget"),"")</f>
        <v/>
      </c>
      <c r="I7778" s="184"/>
      <c r="J7778" s="184"/>
      <c r="K7778" s="184"/>
      <c r="L7778" s="183"/>
    </row>
    <row r="7779">
      <c r="A7779" s="454"/>
      <c r="B7779" s="927"/>
      <c r="C7779" s="580"/>
      <c r="D7779" s="939"/>
      <c r="E7779" s="940"/>
      <c r="F7779" s="941"/>
      <c r="G7779" s="937" t="str">
        <f t="array" ref="G7779">xlookup(F7779,'Internal Staffing Calculator'!E:E,'Internal Staffing Calculator'!C:C,"")</f>
        <v/>
      </c>
      <c r="H7779" s="932" t="str">
        <f t="array" ref="H7779">if(F7779&lt;&gt;"", iferror(index('Internal Staffing Calculator'!B$8:B23500,match(F7779,'Internal Staffing Calculator'!E$8:E23500,0)), "Not In Budget"),"")</f>
        <v/>
      </c>
      <c r="I7779" s="184"/>
      <c r="J7779" s="184"/>
      <c r="K7779" s="184"/>
      <c r="L7779" s="183"/>
    </row>
    <row r="7780">
      <c r="A7780" s="454"/>
      <c r="B7780" s="927"/>
      <c r="C7780" s="580"/>
      <c r="D7780" s="939"/>
      <c r="E7780" s="940"/>
      <c r="F7780" s="941"/>
      <c r="G7780" s="937" t="str">
        <f t="array" ref="G7780">xlookup(F7780,'Internal Staffing Calculator'!E:E,'Internal Staffing Calculator'!C:C,"")</f>
        <v/>
      </c>
      <c r="H7780" s="932" t="str">
        <f t="array" ref="H7780">if(F7780&lt;&gt;"", iferror(index('Internal Staffing Calculator'!B$8:B23500,match(F7780,'Internal Staffing Calculator'!E$8:E23500,0)), "Not In Budget"),"")</f>
        <v/>
      </c>
      <c r="I7780" s="184"/>
      <c r="J7780" s="184"/>
      <c r="K7780" s="184"/>
      <c r="L7780" s="183"/>
    </row>
    <row r="7781">
      <c r="A7781" s="454"/>
      <c r="B7781" s="927"/>
      <c r="C7781" s="580"/>
      <c r="D7781" s="939"/>
      <c r="E7781" s="940"/>
      <c r="F7781" s="941"/>
      <c r="G7781" s="937" t="str">
        <f t="array" ref="G7781">xlookup(F7781,'Internal Staffing Calculator'!E:E,'Internal Staffing Calculator'!C:C,"")</f>
        <v/>
      </c>
      <c r="H7781" s="932" t="str">
        <f t="array" ref="H7781">if(F7781&lt;&gt;"", iferror(index('Internal Staffing Calculator'!B$8:B23500,match(F7781,'Internal Staffing Calculator'!E$8:E23500,0)), "Not In Budget"),"")</f>
        <v/>
      </c>
      <c r="I7781" s="184"/>
      <c r="J7781" s="184"/>
      <c r="K7781" s="184"/>
      <c r="L7781" s="183"/>
    </row>
    <row r="7782">
      <c r="A7782" s="454"/>
      <c r="B7782" s="927"/>
      <c r="C7782" s="580"/>
      <c r="D7782" s="939"/>
      <c r="E7782" s="940"/>
      <c r="F7782" s="941"/>
      <c r="G7782" s="937" t="str">
        <f t="array" ref="G7782">xlookup(F7782,'Internal Staffing Calculator'!E:E,'Internal Staffing Calculator'!C:C,"")</f>
        <v/>
      </c>
      <c r="H7782" s="932" t="str">
        <f t="array" ref="H7782">if(F7782&lt;&gt;"", iferror(index('Internal Staffing Calculator'!B$8:B23500,match(F7782,'Internal Staffing Calculator'!E$8:E23500,0)), "Not In Budget"),"")</f>
        <v/>
      </c>
      <c r="I7782" s="184"/>
      <c r="J7782" s="184"/>
      <c r="K7782" s="184"/>
      <c r="L7782" s="183"/>
    </row>
    <row r="7783">
      <c r="A7783" s="454"/>
      <c r="B7783" s="927"/>
      <c r="C7783" s="580"/>
      <c r="D7783" s="939"/>
      <c r="E7783" s="940"/>
      <c r="F7783" s="941"/>
      <c r="G7783" s="937" t="str">
        <f t="array" ref="G7783">xlookup(F7783,'Internal Staffing Calculator'!E:E,'Internal Staffing Calculator'!C:C,"")</f>
        <v/>
      </c>
      <c r="H7783" s="932" t="str">
        <f t="array" ref="H7783">if(F7783&lt;&gt;"", iferror(index('Internal Staffing Calculator'!B$8:B23500,match(F7783,'Internal Staffing Calculator'!E$8:E23500,0)), "Not In Budget"),"")</f>
        <v/>
      </c>
      <c r="I7783" s="184"/>
      <c r="J7783" s="184"/>
      <c r="K7783" s="184"/>
      <c r="L7783" s="183"/>
    </row>
    <row r="7784">
      <c r="A7784" s="454"/>
      <c r="B7784" s="927"/>
      <c r="C7784" s="580"/>
      <c r="D7784" s="939"/>
      <c r="E7784" s="940"/>
      <c r="F7784" s="941"/>
      <c r="G7784" s="937" t="str">
        <f t="array" ref="G7784">xlookup(F7784,'Internal Staffing Calculator'!E:E,'Internal Staffing Calculator'!C:C,"")</f>
        <v/>
      </c>
      <c r="H7784" s="932" t="str">
        <f t="array" ref="H7784">if(F7784&lt;&gt;"", iferror(index('Internal Staffing Calculator'!B$8:B23500,match(F7784,'Internal Staffing Calculator'!E$8:E23500,0)), "Not In Budget"),"")</f>
        <v/>
      </c>
      <c r="I7784" s="184"/>
      <c r="J7784" s="184"/>
      <c r="K7784" s="184"/>
      <c r="L7784" s="183"/>
    </row>
    <row r="7785">
      <c r="A7785" s="454"/>
      <c r="B7785" s="927"/>
      <c r="C7785" s="580"/>
      <c r="D7785" s="939"/>
      <c r="E7785" s="940"/>
      <c r="F7785" s="941"/>
      <c r="G7785" s="937" t="str">
        <f t="array" ref="G7785">xlookup(F7785,'Internal Staffing Calculator'!E:E,'Internal Staffing Calculator'!C:C,"")</f>
        <v/>
      </c>
      <c r="H7785" s="932" t="str">
        <f t="array" ref="H7785">if(F7785&lt;&gt;"", iferror(index('Internal Staffing Calculator'!B$8:B23500,match(F7785,'Internal Staffing Calculator'!E$8:E23500,0)), "Not In Budget"),"")</f>
        <v/>
      </c>
      <c r="I7785" s="184"/>
      <c r="J7785" s="184"/>
      <c r="K7785" s="184"/>
      <c r="L7785" s="183"/>
    </row>
    <row r="7786">
      <c r="A7786" s="454"/>
      <c r="B7786" s="927"/>
      <c r="C7786" s="580"/>
      <c r="D7786" s="939"/>
      <c r="E7786" s="940"/>
      <c r="F7786" s="941"/>
      <c r="G7786" s="937" t="str">
        <f t="array" ref="G7786">xlookup(F7786,'Internal Staffing Calculator'!E:E,'Internal Staffing Calculator'!C:C,"")</f>
        <v/>
      </c>
      <c r="H7786" s="932" t="str">
        <f t="array" ref="H7786">if(F7786&lt;&gt;"", iferror(index('Internal Staffing Calculator'!B$8:B23500,match(F7786,'Internal Staffing Calculator'!E$8:E23500,0)), "Not In Budget"),"")</f>
        <v/>
      </c>
      <c r="I7786" s="184"/>
      <c r="J7786" s="184"/>
      <c r="K7786" s="184"/>
      <c r="L7786" s="183"/>
    </row>
    <row r="7787">
      <c r="A7787" s="454"/>
      <c r="B7787" s="927"/>
      <c r="C7787" s="580"/>
      <c r="D7787" s="939"/>
      <c r="E7787" s="940"/>
      <c r="F7787" s="941"/>
      <c r="G7787" s="937" t="str">
        <f t="array" ref="G7787">xlookup(F7787,'Internal Staffing Calculator'!E:E,'Internal Staffing Calculator'!C:C,"")</f>
        <v/>
      </c>
      <c r="H7787" s="932" t="str">
        <f t="array" ref="H7787">if(F7787&lt;&gt;"", iferror(index('Internal Staffing Calculator'!B$8:B23500,match(F7787,'Internal Staffing Calculator'!E$8:E23500,0)), "Not In Budget"),"")</f>
        <v/>
      </c>
      <c r="I7787" s="184"/>
      <c r="J7787" s="184"/>
      <c r="K7787" s="184"/>
      <c r="L7787" s="183"/>
    </row>
    <row r="7788">
      <c r="A7788" s="454"/>
      <c r="B7788" s="927"/>
      <c r="C7788" s="580"/>
      <c r="D7788" s="939"/>
      <c r="E7788" s="940"/>
      <c r="F7788" s="941"/>
      <c r="G7788" s="937" t="str">
        <f t="array" ref="G7788">xlookup(F7788,'Internal Staffing Calculator'!E:E,'Internal Staffing Calculator'!C:C,"")</f>
        <v/>
      </c>
      <c r="H7788" s="932" t="str">
        <f t="array" ref="H7788">if(F7788&lt;&gt;"", iferror(index('Internal Staffing Calculator'!B$8:B23500,match(F7788,'Internal Staffing Calculator'!E$8:E23500,0)), "Not In Budget"),"")</f>
        <v/>
      </c>
      <c r="I7788" s="184"/>
      <c r="J7788" s="184"/>
      <c r="K7788" s="184"/>
      <c r="L7788" s="183"/>
    </row>
    <row r="7789">
      <c r="A7789" s="454"/>
      <c r="B7789" s="927"/>
      <c r="C7789" s="580"/>
      <c r="D7789" s="939"/>
      <c r="E7789" s="940"/>
      <c r="F7789" s="941"/>
      <c r="G7789" s="937" t="str">
        <f t="array" ref="G7789">xlookup(F7789,'Internal Staffing Calculator'!E:E,'Internal Staffing Calculator'!C:C,"")</f>
        <v/>
      </c>
      <c r="H7789" s="932" t="str">
        <f t="array" ref="H7789">if(F7789&lt;&gt;"", iferror(index('Internal Staffing Calculator'!B$8:B23500,match(F7789,'Internal Staffing Calculator'!E$8:E23500,0)), "Not In Budget"),"")</f>
        <v/>
      </c>
      <c r="I7789" s="184"/>
      <c r="J7789" s="184"/>
      <c r="K7789" s="184"/>
      <c r="L7789" s="183"/>
    </row>
    <row r="7790">
      <c r="A7790" s="454"/>
      <c r="B7790" s="927"/>
      <c r="C7790" s="580"/>
      <c r="D7790" s="939"/>
      <c r="E7790" s="940"/>
      <c r="F7790" s="941"/>
      <c r="G7790" s="937" t="str">
        <f t="array" ref="G7790">xlookup(F7790,'Internal Staffing Calculator'!E:E,'Internal Staffing Calculator'!C:C,"")</f>
        <v/>
      </c>
      <c r="H7790" s="932" t="str">
        <f t="array" ref="H7790">if(F7790&lt;&gt;"", iferror(index('Internal Staffing Calculator'!B$8:B23500,match(F7790,'Internal Staffing Calculator'!E$8:E23500,0)), "Not In Budget"),"")</f>
        <v/>
      </c>
      <c r="I7790" s="184"/>
      <c r="J7790" s="184"/>
      <c r="K7790" s="184"/>
      <c r="L7790" s="183"/>
    </row>
    <row r="7791">
      <c r="A7791" s="454"/>
      <c r="B7791" s="927"/>
      <c r="C7791" s="580"/>
      <c r="D7791" s="939"/>
      <c r="E7791" s="940"/>
      <c r="F7791" s="941"/>
      <c r="G7791" s="937" t="str">
        <f t="array" ref="G7791">xlookup(F7791,'Internal Staffing Calculator'!E:E,'Internal Staffing Calculator'!C:C,"")</f>
        <v/>
      </c>
      <c r="H7791" s="932" t="str">
        <f t="array" ref="H7791">if(F7791&lt;&gt;"", iferror(index('Internal Staffing Calculator'!B$8:B23500,match(F7791,'Internal Staffing Calculator'!E$8:E23500,0)), "Not In Budget"),"")</f>
        <v/>
      </c>
      <c r="I7791" s="184"/>
      <c r="J7791" s="184"/>
      <c r="K7791" s="184"/>
      <c r="L7791" s="183"/>
    </row>
    <row r="7792">
      <c r="A7792" s="454"/>
      <c r="B7792" s="927"/>
      <c r="C7792" s="580"/>
      <c r="D7792" s="939"/>
      <c r="E7792" s="940"/>
      <c r="F7792" s="941"/>
      <c r="G7792" s="937" t="str">
        <f t="array" ref="G7792">xlookup(F7792,'Internal Staffing Calculator'!E:E,'Internal Staffing Calculator'!C:C,"")</f>
        <v/>
      </c>
      <c r="H7792" s="932" t="str">
        <f t="array" ref="H7792">if(F7792&lt;&gt;"", iferror(index('Internal Staffing Calculator'!B$8:B23500,match(F7792,'Internal Staffing Calculator'!E$8:E23500,0)), "Not In Budget"),"")</f>
        <v/>
      </c>
      <c r="I7792" s="184"/>
      <c r="J7792" s="184"/>
      <c r="K7792" s="184"/>
      <c r="L7792" s="183"/>
    </row>
    <row r="7793">
      <c r="A7793" s="454"/>
      <c r="B7793" s="927"/>
      <c r="C7793" s="580"/>
      <c r="D7793" s="939"/>
      <c r="E7793" s="940"/>
      <c r="F7793" s="941"/>
      <c r="G7793" s="937" t="str">
        <f t="array" ref="G7793">xlookup(F7793,'Internal Staffing Calculator'!E:E,'Internal Staffing Calculator'!C:C,"")</f>
        <v/>
      </c>
      <c r="H7793" s="932" t="str">
        <f t="array" ref="H7793">if(F7793&lt;&gt;"", iferror(index('Internal Staffing Calculator'!B$8:B23500,match(F7793,'Internal Staffing Calculator'!E$8:E23500,0)), "Not In Budget"),"")</f>
        <v/>
      </c>
      <c r="I7793" s="184"/>
      <c r="J7793" s="184"/>
      <c r="K7793" s="184"/>
      <c r="L7793" s="183"/>
    </row>
    <row r="7794">
      <c r="A7794" s="454"/>
      <c r="B7794" s="927"/>
      <c r="C7794" s="580"/>
      <c r="D7794" s="939"/>
      <c r="E7794" s="940"/>
      <c r="F7794" s="941"/>
      <c r="G7794" s="937" t="str">
        <f t="array" ref="G7794">xlookup(F7794,'Internal Staffing Calculator'!E:E,'Internal Staffing Calculator'!C:C,"")</f>
        <v/>
      </c>
      <c r="H7794" s="932" t="str">
        <f t="array" ref="H7794">if(F7794&lt;&gt;"", iferror(index('Internal Staffing Calculator'!B$8:B23500,match(F7794,'Internal Staffing Calculator'!E$8:E23500,0)), "Not In Budget"),"")</f>
        <v/>
      </c>
      <c r="I7794" s="184"/>
      <c r="J7794" s="184"/>
      <c r="K7794" s="184"/>
      <c r="L7794" s="183"/>
    </row>
    <row r="7795">
      <c r="A7795" s="454"/>
      <c r="B7795" s="927"/>
      <c r="C7795" s="580"/>
      <c r="D7795" s="939"/>
      <c r="E7795" s="940"/>
      <c r="F7795" s="941"/>
      <c r="G7795" s="937" t="str">
        <f t="array" ref="G7795">xlookup(F7795,'Internal Staffing Calculator'!E:E,'Internal Staffing Calculator'!C:C,"")</f>
        <v/>
      </c>
      <c r="H7795" s="932" t="str">
        <f t="array" ref="H7795">if(F7795&lt;&gt;"", iferror(index('Internal Staffing Calculator'!B$8:B23500,match(F7795,'Internal Staffing Calculator'!E$8:E23500,0)), "Not In Budget"),"")</f>
        <v/>
      </c>
      <c r="I7795" s="184"/>
      <c r="J7795" s="184"/>
      <c r="K7795" s="184"/>
      <c r="L7795" s="183"/>
    </row>
    <row r="7796">
      <c r="A7796" s="454"/>
      <c r="B7796" s="927"/>
      <c r="C7796" s="580"/>
      <c r="D7796" s="939"/>
      <c r="E7796" s="940"/>
      <c r="F7796" s="941"/>
      <c r="G7796" s="937" t="str">
        <f t="array" ref="G7796">xlookup(F7796,'Internal Staffing Calculator'!E:E,'Internal Staffing Calculator'!C:C,"")</f>
        <v/>
      </c>
      <c r="H7796" s="932" t="str">
        <f t="array" ref="H7796">if(F7796&lt;&gt;"", iferror(index('Internal Staffing Calculator'!B$8:B23500,match(F7796,'Internal Staffing Calculator'!E$8:E23500,0)), "Not In Budget"),"")</f>
        <v/>
      </c>
      <c r="I7796" s="184"/>
      <c r="J7796" s="184"/>
      <c r="K7796" s="184"/>
      <c r="L7796" s="183"/>
    </row>
    <row r="7797">
      <c r="A7797" s="454"/>
      <c r="B7797" s="927"/>
      <c r="C7797" s="580"/>
      <c r="D7797" s="939"/>
      <c r="E7797" s="940"/>
      <c r="F7797" s="941"/>
      <c r="G7797" s="937" t="str">
        <f t="array" ref="G7797">xlookup(F7797,'Internal Staffing Calculator'!E:E,'Internal Staffing Calculator'!C:C,"")</f>
        <v/>
      </c>
      <c r="H7797" s="932" t="str">
        <f t="array" ref="H7797">if(F7797&lt;&gt;"", iferror(index('Internal Staffing Calculator'!B$8:B23500,match(F7797,'Internal Staffing Calculator'!E$8:E23500,0)), "Not In Budget"),"")</f>
        <v/>
      </c>
      <c r="I7797" s="184"/>
      <c r="J7797" s="184"/>
      <c r="K7797" s="184"/>
      <c r="L7797" s="183"/>
    </row>
    <row r="7798">
      <c r="A7798" s="454"/>
      <c r="B7798" s="927"/>
      <c r="C7798" s="580"/>
      <c r="D7798" s="939"/>
      <c r="E7798" s="940"/>
      <c r="F7798" s="941"/>
      <c r="G7798" s="937" t="str">
        <f t="array" ref="G7798">xlookup(F7798,'Internal Staffing Calculator'!E:E,'Internal Staffing Calculator'!C:C,"")</f>
        <v/>
      </c>
      <c r="H7798" s="932" t="str">
        <f t="array" ref="H7798">if(F7798&lt;&gt;"", iferror(index('Internal Staffing Calculator'!B$8:B23500,match(F7798,'Internal Staffing Calculator'!E$8:E23500,0)), "Not In Budget"),"")</f>
        <v/>
      </c>
      <c r="I7798" s="184"/>
      <c r="J7798" s="184"/>
      <c r="K7798" s="184"/>
      <c r="L7798" s="183"/>
    </row>
    <row r="7799">
      <c r="A7799" s="454"/>
      <c r="B7799" s="927"/>
      <c r="C7799" s="580"/>
      <c r="D7799" s="939"/>
      <c r="E7799" s="940"/>
      <c r="F7799" s="941"/>
      <c r="G7799" s="937" t="str">
        <f t="array" ref="G7799">xlookup(F7799,'Internal Staffing Calculator'!E:E,'Internal Staffing Calculator'!C:C,"")</f>
        <v/>
      </c>
      <c r="H7799" s="932" t="str">
        <f t="array" ref="H7799">if(F7799&lt;&gt;"", iferror(index('Internal Staffing Calculator'!B$8:B23500,match(F7799,'Internal Staffing Calculator'!E$8:E23500,0)), "Not In Budget"),"")</f>
        <v/>
      </c>
      <c r="I7799" s="184"/>
      <c r="J7799" s="184"/>
      <c r="K7799" s="184"/>
      <c r="L7799" s="183"/>
    </row>
    <row r="7800">
      <c r="A7800" s="454"/>
      <c r="B7800" s="927"/>
      <c r="C7800" s="580"/>
      <c r="D7800" s="939"/>
      <c r="E7800" s="940"/>
      <c r="F7800" s="941"/>
      <c r="G7800" s="937" t="str">
        <f t="array" ref="G7800">xlookup(F7800,'Internal Staffing Calculator'!E:E,'Internal Staffing Calculator'!C:C,"")</f>
        <v/>
      </c>
      <c r="H7800" s="932" t="str">
        <f t="array" ref="H7800">if(F7800&lt;&gt;"", iferror(index('Internal Staffing Calculator'!B$8:B23500,match(F7800,'Internal Staffing Calculator'!E$8:E23500,0)), "Not In Budget"),"")</f>
        <v/>
      </c>
      <c r="I7800" s="184"/>
      <c r="J7800" s="184"/>
      <c r="K7800" s="184"/>
      <c r="L7800" s="183"/>
    </row>
    <row r="7801">
      <c r="A7801" s="454"/>
      <c r="B7801" s="927"/>
      <c r="C7801" s="580"/>
      <c r="D7801" s="939"/>
      <c r="E7801" s="940"/>
      <c r="F7801" s="941"/>
      <c r="G7801" s="937" t="str">
        <f t="array" ref="G7801">xlookup(F7801,'Internal Staffing Calculator'!E:E,'Internal Staffing Calculator'!C:C,"")</f>
        <v/>
      </c>
      <c r="H7801" s="932" t="str">
        <f t="array" ref="H7801">if(F7801&lt;&gt;"", iferror(index('Internal Staffing Calculator'!B$8:B23500,match(F7801,'Internal Staffing Calculator'!E$8:E23500,0)), "Not In Budget"),"")</f>
        <v/>
      </c>
      <c r="I7801" s="184"/>
      <c r="J7801" s="184"/>
      <c r="K7801" s="184"/>
      <c r="L7801" s="183"/>
    </row>
    <row r="7802">
      <c r="A7802" s="454"/>
      <c r="B7802" s="927"/>
      <c r="C7802" s="580"/>
      <c r="D7802" s="939"/>
      <c r="E7802" s="940"/>
      <c r="F7802" s="941"/>
      <c r="G7802" s="937" t="str">
        <f t="array" ref="G7802">xlookup(F7802,'Internal Staffing Calculator'!E:E,'Internal Staffing Calculator'!C:C,"")</f>
        <v/>
      </c>
      <c r="H7802" s="932" t="str">
        <f t="array" ref="H7802">if(F7802&lt;&gt;"", iferror(index('Internal Staffing Calculator'!B$8:B23500,match(F7802,'Internal Staffing Calculator'!E$8:E23500,0)), "Not In Budget"),"")</f>
        <v/>
      </c>
      <c r="I7802" s="184"/>
      <c r="J7802" s="184"/>
      <c r="K7802" s="184"/>
      <c r="L7802" s="183"/>
    </row>
    <row r="7803">
      <c r="A7803" s="454"/>
      <c r="B7803" s="927"/>
      <c r="C7803" s="580"/>
      <c r="D7803" s="939"/>
      <c r="E7803" s="940"/>
      <c r="F7803" s="941"/>
      <c r="G7803" s="937" t="str">
        <f t="array" ref="G7803">xlookup(F7803,'Internal Staffing Calculator'!E:E,'Internal Staffing Calculator'!C:C,"")</f>
        <v/>
      </c>
      <c r="H7803" s="932" t="str">
        <f t="array" ref="H7803">if(F7803&lt;&gt;"", iferror(index('Internal Staffing Calculator'!B$8:B23500,match(F7803,'Internal Staffing Calculator'!E$8:E23500,0)), "Not In Budget"),"")</f>
        <v/>
      </c>
      <c r="I7803" s="184"/>
      <c r="J7803" s="184"/>
      <c r="K7803" s="184"/>
      <c r="L7803" s="183"/>
    </row>
    <row r="7804">
      <c r="A7804" s="454"/>
      <c r="B7804" s="927"/>
      <c r="C7804" s="580"/>
      <c r="D7804" s="939"/>
      <c r="E7804" s="940"/>
      <c r="F7804" s="941"/>
      <c r="G7804" s="937" t="str">
        <f t="array" ref="G7804">xlookup(F7804,'Internal Staffing Calculator'!E:E,'Internal Staffing Calculator'!C:C,"")</f>
        <v/>
      </c>
      <c r="H7804" s="932" t="str">
        <f t="array" ref="H7804">if(F7804&lt;&gt;"", iferror(index('Internal Staffing Calculator'!B$8:B23500,match(F7804,'Internal Staffing Calculator'!E$8:E23500,0)), "Not In Budget"),"")</f>
        <v/>
      </c>
      <c r="I7804" s="184"/>
      <c r="J7804" s="184"/>
      <c r="K7804" s="184"/>
      <c r="L7804" s="183"/>
    </row>
    <row r="7805">
      <c r="A7805" s="454"/>
      <c r="B7805" s="927"/>
      <c r="C7805" s="580"/>
      <c r="D7805" s="939"/>
      <c r="E7805" s="940"/>
      <c r="F7805" s="941"/>
      <c r="G7805" s="937" t="str">
        <f t="array" ref="G7805">xlookup(F7805,'Internal Staffing Calculator'!E:E,'Internal Staffing Calculator'!C:C,"")</f>
        <v/>
      </c>
      <c r="H7805" s="932" t="str">
        <f t="array" ref="H7805">if(F7805&lt;&gt;"", iferror(index('Internal Staffing Calculator'!B$8:B23500,match(F7805,'Internal Staffing Calculator'!E$8:E23500,0)), "Not In Budget"),"")</f>
        <v/>
      </c>
      <c r="I7805" s="184"/>
      <c r="J7805" s="184"/>
      <c r="K7805" s="184"/>
      <c r="L7805" s="183"/>
    </row>
    <row r="7806">
      <c r="A7806" s="454"/>
      <c r="B7806" s="927"/>
      <c r="C7806" s="580"/>
      <c r="D7806" s="939"/>
      <c r="E7806" s="940"/>
      <c r="F7806" s="941"/>
      <c r="G7806" s="937" t="str">
        <f t="array" ref="G7806">xlookup(F7806,'Internal Staffing Calculator'!E:E,'Internal Staffing Calculator'!C:C,"")</f>
        <v/>
      </c>
      <c r="H7806" s="932" t="str">
        <f t="array" ref="H7806">if(F7806&lt;&gt;"", iferror(index('Internal Staffing Calculator'!B$8:B23500,match(F7806,'Internal Staffing Calculator'!E$8:E23500,0)), "Not In Budget"),"")</f>
        <v/>
      </c>
      <c r="I7806" s="184"/>
      <c r="J7806" s="184"/>
      <c r="K7806" s="184"/>
      <c r="L7806" s="183"/>
    </row>
    <row r="7807">
      <c r="A7807" s="454"/>
      <c r="B7807" s="927"/>
      <c r="C7807" s="580"/>
      <c r="D7807" s="939"/>
      <c r="E7807" s="940"/>
      <c r="F7807" s="941"/>
      <c r="G7807" s="937" t="str">
        <f t="array" ref="G7807">xlookup(F7807,'Internal Staffing Calculator'!E:E,'Internal Staffing Calculator'!C:C,"")</f>
        <v/>
      </c>
      <c r="H7807" s="932" t="str">
        <f t="array" ref="H7807">if(F7807&lt;&gt;"", iferror(index('Internal Staffing Calculator'!B$8:B23500,match(F7807,'Internal Staffing Calculator'!E$8:E23500,0)), "Not In Budget"),"")</f>
        <v/>
      </c>
      <c r="I7807" s="184"/>
      <c r="J7807" s="184"/>
      <c r="K7807" s="184"/>
      <c r="L7807" s="183"/>
    </row>
    <row r="7808">
      <c r="A7808" s="454"/>
      <c r="B7808" s="927"/>
      <c r="C7808" s="580"/>
      <c r="D7808" s="939"/>
      <c r="E7808" s="940"/>
      <c r="F7808" s="941"/>
      <c r="G7808" s="937" t="str">
        <f t="array" ref="G7808">xlookup(F7808,'Internal Staffing Calculator'!E:E,'Internal Staffing Calculator'!C:C,"")</f>
        <v/>
      </c>
      <c r="H7808" s="932" t="str">
        <f t="array" ref="H7808">if(F7808&lt;&gt;"", iferror(index('Internal Staffing Calculator'!B$8:B23500,match(F7808,'Internal Staffing Calculator'!E$8:E23500,0)), "Not In Budget"),"")</f>
        <v/>
      </c>
      <c r="I7808" s="184"/>
      <c r="J7808" s="184"/>
      <c r="K7808" s="184"/>
      <c r="L7808" s="183"/>
    </row>
    <row r="7809">
      <c r="A7809" s="454"/>
      <c r="B7809" s="927"/>
      <c r="C7809" s="580"/>
      <c r="D7809" s="939"/>
      <c r="E7809" s="940"/>
      <c r="F7809" s="941"/>
      <c r="G7809" s="937" t="str">
        <f t="array" ref="G7809">xlookup(F7809,'Internal Staffing Calculator'!E:E,'Internal Staffing Calculator'!C:C,"")</f>
        <v/>
      </c>
      <c r="H7809" s="932" t="str">
        <f t="array" ref="H7809">if(F7809&lt;&gt;"", iferror(index('Internal Staffing Calculator'!B$8:B23500,match(F7809,'Internal Staffing Calculator'!E$8:E23500,0)), "Not In Budget"),"")</f>
        <v/>
      </c>
      <c r="I7809" s="184"/>
      <c r="J7809" s="184"/>
      <c r="K7809" s="184"/>
      <c r="L7809" s="183"/>
    </row>
    <row r="7810">
      <c r="A7810" s="454"/>
      <c r="B7810" s="927"/>
      <c r="C7810" s="580"/>
      <c r="D7810" s="939"/>
      <c r="E7810" s="940"/>
      <c r="F7810" s="941"/>
      <c r="G7810" s="937" t="str">
        <f t="array" ref="G7810">xlookup(F7810,'Internal Staffing Calculator'!E:E,'Internal Staffing Calculator'!C:C,"")</f>
        <v/>
      </c>
      <c r="H7810" s="932" t="str">
        <f t="array" ref="H7810">if(F7810&lt;&gt;"", iferror(index('Internal Staffing Calculator'!B$8:B23500,match(F7810,'Internal Staffing Calculator'!E$8:E23500,0)), "Not In Budget"),"")</f>
        <v/>
      </c>
      <c r="I7810" s="184"/>
      <c r="J7810" s="184"/>
      <c r="K7810" s="184"/>
      <c r="L7810" s="183"/>
    </row>
    <row r="7811">
      <c r="A7811" s="454"/>
      <c r="B7811" s="927"/>
      <c r="C7811" s="580"/>
      <c r="D7811" s="939"/>
      <c r="E7811" s="940"/>
      <c r="F7811" s="941"/>
      <c r="G7811" s="937" t="str">
        <f t="array" ref="G7811">xlookup(F7811,'Internal Staffing Calculator'!E:E,'Internal Staffing Calculator'!C:C,"")</f>
        <v/>
      </c>
      <c r="H7811" s="932" t="str">
        <f t="array" ref="H7811">if(F7811&lt;&gt;"", iferror(index('Internal Staffing Calculator'!B$8:B23500,match(F7811,'Internal Staffing Calculator'!E$8:E23500,0)), "Not In Budget"),"")</f>
        <v/>
      </c>
      <c r="I7811" s="184"/>
      <c r="J7811" s="184"/>
      <c r="K7811" s="184"/>
      <c r="L7811" s="183"/>
    </row>
    <row r="7812">
      <c r="A7812" s="454"/>
      <c r="B7812" s="927"/>
      <c r="C7812" s="580"/>
      <c r="D7812" s="939"/>
      <c r="E7812" s="940"/>
      <c r="F7812" s="941"/>
      <c r="G7812" s="937" t="str">
        <f t="array" ref="G7812">xlookup(F7812,'Internal Staffing Calculator'!E:E,'Internal Staffing Calculator'!C:C,"")</f>
        <v/>
      </c>
      <c r="H7812" s="932" t="str">
        <f t="array" ref="H7812">if(F7812&lt;&gt;"", iferror(index('Internal Staffing Calculator'!B$8:B23500,match(F7812,'Internal Staffing Calculator'!E$8:E23500,0)), "Not In Budget"),"")</f>
        <v/>
      </c>
      <c r="I7812" s="184"/>
      <c r="J7812" s="184"/>
      <c r="K7812" s="184"/>
      <c r="L7812" s="183"/>
    </row>
    <row r="7813">
      <c r="A7813" s="454"/>
      <c r="B7813" s="927"/>
      <c r="C7813" s="580"/>
      <c r="D7813" s="939"/>
      <c r="E7813" s="940"/>
      <c r="F7813" s="941"/>
      <c r="G7813" s="937" t="str">
        <f t="array" ref="G7813">xlookup(F7813,'Internal Staffing Calculator'!E:E,'Internal Staffing Calculator'!C:C,"")</f>
        <v/>
      </c>
      <c r="H7813" s="932" t="str">
        <f t="array" ref="H7813">if(F7813&lt;&gt;"", iferror(index('Internal Staffing Calculator'!B$8:B23500,match(F7813,'Internal Staffing Calculator'!E$8:E23500,0)), "Not In Budget"),"")</f>
        <v/>
      </c>
      <c r="I7813" s="184"/>
      <c r="J7813" s="184"/>
      <c r="K7813" s="184"/>
      <c r="L7813" s="183"/>
    </row>
    <row r="7814">
      <c r="A7814" s="454"/>
      <c r="B7814" s="927"/>
      <c r="C7814" s="580"/>
      <c r="D7814" s="939"/>
      <c r="E7814" s="940"/>
      <c r="F7814" s="941"/>
      <c r="G7814" s="937" t="str">
        <f t="array" ref="G7814">xlookup(F7814,'Internal Staffing Calculator'!E:E,'Internal Staffing Calculator'!C:C,"")</f>
        <v/>
      </c>
      <c r="H7814" s="932" t="str">
        <f t="array" ref="H7814">if(F7814&lt;&gt;"", iferror(index('Internal Staffing Calculator'!B$8:B23500,match(F7814,'Internal Staffing Calculator'!E$8:E23500,0)), "Not In Budget"),"")</f>
        <v/>
      </c>
      <c r="I7814" s="184"/>
      <c r="J7814" s="184"/>
      <c r="K7814" s="184"/>
      <c r="L7814" s="183"/>
    </row>
    <row r="7815">
      <c r="A7815" s="454"/>
      <c r="B7815" s="927"/>
      <c r="C7815" s="580"/>
      <c r="D7815" s="939"/>
      <c r="E7815" s="940"/>
      <c r="F7815" s="941"/>
      <c r="G7815" s="937" t="str">
        <f t="array" ref="G7815">xlookup(F7815,'Internal Staffing Calculator'!E:E,'Internal Staffing Calculator'!C:C,"")</f>
        <v/>
      </c>
      <c r="H7815" s="932" t="str">
        <f t="array" ref="H7815">if(F7815&lt;&gt;"", iferror(index('Internal Staffing Calculator'!B$8:B23500,match(F7815,'Internal Staffing Calculator'!E$8:E23500,0)), "Not In Budget"),"")</f>
        <v/>
      </c>
      <c r="I7815" s="184"/>
      <c r="J7815" s="184"/>
      <c r="K7815" s="184"/>
      <c r="L7815" s="183"/>
    </row>
    <row r="7816">
      <c r="A7816" s="454"/>
      <c r="B7816" s="927"/>
      <c r="C7816" s="580"/>
      <c r="D7816" s="939"/>
      <c r="E7816" s="940"/>
      <c r="F7816" s="941"/>
      <c r="G7816" s="937" t="str">
        <f t="array" ref="G7816">xlookup(F7816,'Internal Staffing Calculator'!E:E,'Internal Staffing Calculator'!C:C,"")</f>
        <v/>
      </c>
      <c r="H7816" s="932" t="str">
        <f t="array" ref="H7816">if(F7816&lt;&gt;"", iferror(index('Internal Staffing Calculator'!B$8:B23500,match(F7816,'Internal Staffing Calculator'!E$8:E23500,0)), "Not In Budget"),"")</f>
        <v/>
      </c>
      <c r="I7816" s="184"/>
      <c r="J7816" s="184"/>
      <c r="K7816" s="184"/>
      <c r="L7816" s="183"/>
    </row>
    <row r="7817">
      <c r="A7817" s="454"/>
      <c r="B7817" s="927"/>
      <c r="C7817" s="580"/>
      <c r="D7817" s="939"/>
      <c r="E7817" s="940"/>
      <c r="F7817" s="941"/>
      <c r="G7817" s="937" t="str">
        <f t="array" ref="G7817">xlookup(F7817,'Internal Staffing Calculator'!E:E,'Internal Staffing Calculator'!C:C,"")</f>
        <v/>
      </c>
      <c r="H7817" s="932" t="str">
        <f t="array" ref="H7817">if(F7817&lt;&gt;"", iferror(index('Internal Staffing Calculator'!B$8:B23500,match(F7817,'Internal Staffing Calculator'!E$8:E23500,0)), "Not In Budget"),"")</f>
        <v/>
      </c>
      <c r="I7817" s="184"/>
      <c r="J7817" s="184"/>
      <c r="K7817" s="184"/>
      <c r="L7817" s="183"/>
    </row>
    <row r="7818">
      <c r="A7818" s="454"/>
      <c r="B7818" s="927"/>
      <c r="C7818" s="580"/>
      <c r="D7818" s="939"/>
      <c r="E7818" s="940"/>
      <c r="F7818" s="941"/>
      <c r="G7818" s="937" t="str">
        <f t="array" ref="G7818">xlookup(F7818,'Internal Staffing Calculator'!E:E,'Internal Staffing Calculator'!C:C,"")</f>
        <v/>
      </c>
      <c r="H7818" s="932" t="str">
        <f t="array" ref="H7818">if(F7818&lt;&gt;"", iferror(index('Internal Staffing Calculator'!B$8:B23500,match(F7818,'Internal Staffing Calculator'!E$8:E23500,0)), "Not In Budget"),"")</f>
        <v/>
      </c>
      <c r="I7818" s="184"/>
      <c r="J7818" s="184"/>
      <c r="K7818" s="184"/>
      <c r="L7818" s="183"/>
    </row>
    <row r="7819">
      <c r="A7819" s="454"/>
      <c r="B7819" s="927"/>
      <c r="C7819" s="580"/>
      <c r="D7819" s="939"/>
      <c r="E7819" s="940"/>
      <c r="F7819" s="941"/>
      <c r="G7819" s="937" t="str">
        <f t="array" ref="G7819">xlookup(F7819,'Internal Staffing Calculator'!E:E,'Internal Staffing Calculator'!C:C,"")</f>
        <v/>
      </c>
      <c r="H7819" s="932" t="str">
        <f t="array" ref="H7819">if(F7819&lt;&gt;"", iferror(index('Internal Staffing Calculator'!B$8:B23500,match(F7819,'Internal Staffing Calculator'!E$8:E23500,0)), "Not In Budget"),"")</f>
        <v/>
      </c>
      <c r="I7819" s="184"/>
      <c r="J7819" s="184"/>
      <c r="K7819" s="184"/>
      <c r="L7819" s="183"/>
    </row>
    <row r="7820">
      <c r="A7820" s="454"/>
      <c r="B7820" s="927"/>
      <c r="C7820" s="580"/>
      <c r="D7820" s="939"/>
      <c r="E7820" s="940"/>
      <c r="F7820" s="941"/>
      <c r="G7820" s="937" t="str">
        <f t="array" ref="G7820">xlookup(F7820,'Internal Staffing Calculator'!E:E,'Internal Staffing Calculator'!C:C,"")</f>
        <v/>
      </c>
      <c r="H7820" s="932" t="str">
        <f t="array" ref="H7820">if(F7820&lt;&gt;"", iferror(index('Internal Staffing Calculator'!B$8:B23500,match(F7820,'Internal Staffing Calculator'!E$8:E23500,0)), "Not In Budget"),"")</f>
        <v/>
      </c>
      <c r="I7820" s="184"/>
      <c r="J7820" s="184"/>
      <c r="K7820" s="184"/>
      <c r="L7820" s="183"/>
    </row>
    <row r="7821">
      <c r="A7821" s="454"/>
      <c r="B7821" s="927"/>
      <c r="C7821" s="580"/>
      <c r="D7821" s="939"/>
      <c r="E7821" s="940"/>
      <c r="F7821" s="941"/>
      <c r="G7821" s="937" t="str">
        <f t="array" ref="G7821">xlookup(F7821,'Internal Staffing Calculator'!E:E,'Internal Staffing Calculator'!C:C,"")</f>
        <v/>
      </c>
      <c r="H7821" s="932" t="str">
        <f t="array" ref="H7821">if(F7821&lt;&gt;"", iferror(index('Internal Staffing Calculator'!B$8:B23500,match(F7821,'Internal Staffing Calculator'!E$8:E23500,0)), "Not In Budget"),"")</f>
        <v/>
      </c>
      <c r="I7821" s="184"/>
      <c r="J7821" s="184"/>
      <c r="K7821" s="184"/>
      <c r="L7821" s="183"/>
    </row>
    <row r="7822">
      <c r="A7822" s="454"/>
      <c r="B7822" s="927"/>
      <c r="C7822" s="580"/>
      <c r="D7822" s="939"/>
      <c r="E7822" s="940"/>
      <c r="F7822" s="941"/>
      <c r="G7822" s="937" t="str">
        <f t="array" ref="G7822">xlookup(F7822,'Internal Staffing Calculator'!E:E,'Internal Staffing Calculator'!C:C,"")</f>
        <v/>
      </c>
      <c r="H7822" s="932" t="str">
        <f t="array" ref="H7822">if(F7822&lt;&gt;"", iferror(index('Internal Staffing Calculator'!B$8:B23500,match(F7822,'Internal Staffing Calculator'!E$8:E23500,0)), "Not In Budget"),"")</f>
        <v/>
      </c>
      <c r="I7822" s="184"/>
      <c r="J7822" s="184"/>
      <c r="K7822" s="184"/>
      <c r="L7822" s="183"/>
    </row>
    <row r="7823">
      <c r="A7823" s="454"/>
      <c r="B7823" s="927"/>
      <c r="C7823" s="580"/>
      <c r="D7823" s="939"/>
      <c r="E7823" s="940"/>
      <c r="F7823" s="941"/>
      <c r="G7823" s="937" t="str">
        <f t="array" ref="G7823">xlookup(F7823,'Internal Staffing Calculator'!E:E,'Internal Staffing Calculator'!C:C,"")</f>
        <v/>
      </c>
      <c r="H7823" s="932" t="str">
        <f t="array" ref="H7823">if(F7823&lt;&gt;"", iferror(index('Internal Staffing Calculator'!B$8:B23500,match(F7823,'Internal Staffing Calculator'!E$8:E23500,0)), "Not In Budget"),"")</f>
        <v/>
      </c>
      <c r="I7823" s="184"/>
      <c r="J7823" s="184"/>
      <c r="K7823" s="184"/>
      <c r="L7823" s="183"/>
    </row>
    <row r="7824">
      <c r="A7824" s="454"/>
      <c r="B7824" s="927"/>
      <c r="C7824" s="580"/>
      <c r="D7824" s="939"/>
      <c r="E7824" s="940"/>
      <c r="F7824" s="941"/>
      <c r="G7824" s="937" t="str">
        <f t="array" ref="G7824">xlookup(F7824,'Internal Staffing Calculator'!E:E,'Internal Staffing Calculator'!C:C,"")</f>
        <v/>
      </c>
      <c r="H7824" s="932" t="str">
        <f t="array" ref="H7824">if(F7824&lt;&gt;"", iferror(index('Internal Staffing Calculator'!B$8:B23500,match(F7824,'Internal Staffing Calculator'!E$8:E23500,0)), "Not In Budget"),"")</f>
        <v/>
      </c>
      <c r="I7824" s="184"/>
      <c r="J7824" s="184"/>
      <c r="K7824" s="184"/>
      <c r="L7824" s="183"/>
    </row>
    <row r="7825">
      <c r="A7825" s="454"/>
      <c r="B7825" s="927"/>
      <c r="C7825" s="580"/>
      <c r="D7825" s="939"/>
      <c r="E7825" s="940"/>
      <c r="F7825" s="941"/>
      <c r="G7825" s="937" t="str">
        <f t="array" ref="G7825">xlookup(F7825,'Internal Staffing Calculator'!E:E,'Internal Staffing Calculator'!C:C,"")</f>
        <v/>
      </c>
      <c r="H7825" s="932" t="str">
        <f t="array" ref="H7825">if(F7825&lt;&gt;"", iferror(index('Internal Staffing Calculator'!B$8:B23500,match(F7825,'Internal Staffing Calculator'!E$8:E23500,0)), "Not In Budget"),"")</f>
        <v/>
      </c>
      <c r="I7825" s="184"/>
      <c r="J7825" s="184"/>
      <c r="K7825" s="184"/>
      <c r="L7825" s="183"/>
    </row>
    <row r="7826">
      <c r="A7826" s="454"/>
      <c r="B7826" s="927"/>
      <c r="C7826" s="580"/>
      <c r="D7826" s="939"/>
      <c r="E7826" s="940"/>
      <c r="F7826" s="941"/>
      <c r="G7826" s="937" t="str">
        <f t="array" ref="G7826">xlookup(F7826,'Internal Staffing Calculator'!E:E,'Internal Staffing Calculator'!C:C,"")</f>
        <v/>
      </c>
      <c r="H7826" s="932" t="str">
        <f t="array" ref="H7826">if(F7826&lt;&gt;"", iferror(index('Internal Staffing Calculator'!B$8:B23500,match(F7826,'Internal Staffing Calculator'!E$8:E23500,0)), "Not In Budget"),"")</f>
        <v/>
      </c>
      <c r="I7826" s="184"/>
      <c r="J7826" s="184"/>
      <c r="K7826" s="184"/>
      <c r="L7826" s="183"/>
    </row>
    <row r="7827">
      <c r="A7827" s="454"/>
      <c r="B7827" s="927"/>
      <c r="C7827" s="580"/>
      <c r="D7827" s="939"/>
      <c r="E7827" s="940"/>
      <c r="F7827" s="941"/>
      <c r="G7827" s="937" t="str">
        <f t="array" ref="G7827">xlookup(F7827,'Internal Staffing Calculator'!E:E,'Internal Staffing Calculator'!C:C,"")</f>
        <v/>
      </c>
      <c r="H7827" s="932" t="str">
        <f t="array" ref="H7827">if(F7827&lt;&gt;"", iferror(index('Internal Staffing Calculator'!B$8:B23500,match(F7827,'Internal Staffing Calculator'!E$8:E23500,0)), "Not In Budget"),"")</f>
        <v/>
      </c>
      <c r="I7827" s="184"/>
      <c r="J7827" s="184"/>
      <c r="K7827" s="184"/>
      <c r="L7827" s="183"/>
    </row>
    <row r="7828">
      <c r="A7828" s="454"/>
      <c r="B7828" s="927"/>
      <c r="C7828" s="580"/>
      <c r="D7828" s="939"/>
      <c r="E7828" s="940"/>
      <c r="F7828" s="941"/>
      <c r="G7828" s="937" t="str">
        <f t="array" ref="G7828">xlookup(F7828,'Internal Staffing Calculator'!E:E,'Internal Staffing Calculator'!C:C,"")</f>
        <v/>
      </c>
      <c r="H7828" s="932" t="str">
        <f t="array" ref="H7828">if(F7828&lt;&gt;"", iferror(index('Internal Staffing Calculator'!B$8:B23500,match(F7828,'Internal Staffing Calculator'!E$8:E23500,0)), "Not In Budget"),"")</f>
        <v/>
      </c>
      <c r="I7828" s="184"/>
      <c r="J7828" s="184"/>
      <c r="K7828" s="184"/>
      <c r="L7828" s="183"/>
    </row>
    <row r="7829">
      <c r="A7829" s="454"/>
      <c r="B7829" s="927"/>
      <c r="C7829" s="580"/>
      <c r="D7829" s="939"/>
      <c r="E7829" s="940"/>
      <c r="F7829" s="941"/>
      <c r="G7829" s="937" t="str">
        <f t="array" ref="G7829">xlookup(F7829,'Internal Staffing Calculator'!E:E,'Internal Staffing Calculator'!C:C,"")</f>
        <v/>
      </c>
      <c r="H7829" s="932" t="str">
        <f t="array" ref="H7829">if(F7829&lt;&gt;"", iferror(index('Internal Staffing Calculator'!B$8:B23500,match(F7829,'Internal Staffing Calculator'!E$8:E23500,0)), "Not In Budget"),"")</f>
        <v/>
      </c>
      <c r="I7829" s="184"/>
      <c r="J7829" s="184"/>
      <c r="K7829" s="184"/>
      <c r="L7829" s="183"/>
    </row>
    <row r="7830">
      <c r="A7830" s="454"/>
      <c r="B7830" s="927"/>
      <c r="C7830" s="580"/>
      <c r="D7830" s="939"/>
      <c r="E7830" s="940"/>
      <c r="F7830" s="941"/>
      <c r="G7830" s="937" t="str">
        <f t="array" ref="G7830">xlookup(F7830,'Internal Staffing Calculator'!E:E,'Internal Staffing Calculator'!C:C,"")</f>
        <v/>
      </c>
      <c r="H7830" s="932" t="str">
        <f t="array" ref="H7830">if(F7830&lt;&gt;"", iferror(index('Internal Staffing Calculator'!B$8:B23500,match(F7830,'Internal Staffing Calculator'!E$8:E23500,0)), "Not In Budget"),"")</f>
        <v/>
      </c>
      <c r="I7830" s="184"/>
      <c r="J7830" s="184"/>
      <c r="K7830" s="184"/>
      <c r="L7830" s="183"/>
    </row>
    <row r="7831">
      <c r="A7831" s="454"/>
      <c r="B7831" s="927"/>
      <c r="C7831" s="580"/>
      <c r="D7831" s="939"/>
      <c r="E7831" s="940"/>
      <c r="F7831" s="941"/>
      <c r="G7831" s="937" t="str">
        <f t="array" ref="G7831">xlookup(F7831,'Internal Staffing Calculator'!E:E,'Internal Staffing Calculator'!C:C,"")</f>
        <v/>
      </c>
      <c r="H7831" s="932" t="str">
        <f t="array" ref="H7831">if(F7831&lt;&gt;"", iferror(index('Internal Staffing Calculator'!B$8:B23500,match(F7831,'Internal Staffing Calculator'!E$8:E23500,0)), "Not In Budget"),"")</f>
        <v/>
      </c>
      <c r="I7831" s="184"/>
      <c r="J7831" s="184"/>
      <c r="K7831" s="184"/>
      <c r="L7831" s="183"/>
    </row>
    <row r="7832">
      <c r="A7832" s="454"/>
      <c r="B7832" s="927"/>
      <c r="C7832" s="580"/>
      <c r="D7832" s="939"/>
      <c r="E7832" s="940"/>
      <c r="F7832" s="941"/>
      <c r="G7832" s="937" t="str">
        <f t="array" ref="G7832">xlookup(F7832,'Internal Staffing Calculator'!E:E,'Internal Staffing Calculator'!C:C,"")</f>
        <v/>
      </c>
      <c r="H7832" s="932" t="str">
        <f t="array" ref="H7832">if(F7832&lt;&gt;"", iferror(index('Internal Staffing Calculator'!B$8:B23500,match(F7832,'Internal Staffing Calculator'!E$8:E23500,0)), "Not In Budget"),"")</f>
        <v/>
      </c>
      <c r="I7832" s="184"/>
      <c r="J7832" s="184"/>
      <c r="K7832" s="184"/>
      <c r="L7832" s="183"/>
    </row>
    <row r="7833">
      <c r="A7833" s="454"/>
      <c r="B7833" s="927"/>
      <c r="C7833" s="580"/>
      <c r="D7833" s="939"/>
      <c r="E7833" s="940"/>
      <c r="F7833" s="941"/>
      <c r="G7833" s="937" t="str">
        <f t="array" ref="G7833">xlookup(F7833,'Internal Staffing Calculator'!E:E,'Internal Staffing Calculator'!C:C,"")</f>
        <v/>
      </c>
      <c r="H7833" s="932" t="str">
        <f t="array" ref="H7833">if(F7833&lt;&gt;"", iferror(index('Internal Staffing Calculator'!B$8:B23500,match(F7833,'Internal Staffing Calculator'!E$8:E23500,0)), "Not In Budget"),"")</f>
        <v/>
      </c>
      <c r="I7833" s="184"/>
      <c r="J7833" s="184"/>
      <c r="K7833" s="184"/>
      <c r="L7833" s="183"/>
    </row>
    <row r="7834">
      <c r="A7834" s="454"/>
      <c r="B7834" s="927"/>
      <c r="C7834" s="580"/>
      <c r="D7834" s="939"/>
      <c r="E7834" s="940"/>
      <c r="F7834" s="941"/>
      <c r="G7834" s="937" t="str">
        <f t="array" ref="G7834">xlookup(F7834,'Internal Staffing Calculator'!E:E,'Internal Staffing Calculator'!C:C,"")</f>
        <v/>
      </c>
      <c r="H7834" s="932" t="str">
        <f t="array" ref="H7834">if(F7834&lt;&gt;"", iferror(index('Internal Staffing Calculator'!B$8:B23500,match(F7834,'Internal Staffing Calculator'!E$8:E23500,0)), "Not In Budget"),"")</f>
        <v/>
      </c>
      <c r="I7834" s="184"/>
      <c r="J7834" s="184"/>
      <c r="K7834" s="184"/>
      <c r="L7834" s="183"/>
    </row>
    <row r="7835">
      <c r="A7835" s="454"/>
      <c r="B7835" s="927"/>
      <c r="C7835" s="580"/>
      <c r="D7835" s="939"/>
      <c r="E7835" s="940"/>
      <c r="F7835" s="941"/>
      <c r="G7835" s="937" t="str">
        <f t="array" ref="G7835">xlookup(F7835,'Internal Staffing Calculator'!E:E,'Internal Staffing Calculator'!C:C,"")</f>
        <v/>
      </c>
      <c r="H7835" s="932" t="str">
        <f t="array" ref="H7835">if(F7835&lt;&gt;"", iferror(index('Internal Staffing Calculator'!B$8:B23500,match(F7835,'Internal Staffing Calculator'!E$8:E23500,0)), "Not In Budget"),"")</f>
        <v/>
      </c>
      <c r="I7835" s="184"/>
      <c r="J7835" s="184"/>
      <c r="K7835" s="184"/>
      <c r="L7835" s="183"/>
    </row>
    <row r="7836">
      <c r="A7836" s="454"/>
      <c r="B7836" s="927"/>
      <c r="C7836" s="580"/>
      <c r="D7836" s="939"/>
      <c r="E7836" s="940"/>
      <c r="F7836" s="941"/>
      <c r="G7836" s="937" t="str">
        <f t="array" ref="G7836">xlookup(F7836,'Internal Staffing Calculator'!E:E,'Internal Staffing Calculator'!C:C,"")</f>
        <v/>
      </c>
      <c r="H7836" s="932" t="str">
        <f t="array" ref="H7836">if(F7836&lt;&gt;"", iferror(index('Internal Staffing Calculator'!B$8:B23500,match(F7836,'Internal Staffing Calculator'!E$8:E23500,0)), "Not In Budget"),"")</f>
        <v/>
      </c>
      <c r="I7836" s="184"/>
      <c r="J7836" s="184"/>
      <c r="K7836" s="184"/>
      <c r="L7836" s="183"/>
    </row>
    <row r="7837">
      <c r="A7837" s="454"/>
      <c r="B7837" s="927"/>
      <c r="C7837" s="580"/>
      <c r="D7837" s="939"/>
      <c r="E7837" s="940"/>
      <c r="F7837" s="941"/>
      <c r="G7837" s="937" t="str">
        <f t="array" ref="G7837">xlookup(F7837,'Internal Staffing Calculator'!E:E,'Internal Staffing Calculator'!C:C,"")</f>
        <v/>
      </c>
      <c r="H7837" s="932" t="str">
        <f t="array" ref="H7837">if(F7837&lt;&gt;"", iferror(index('Internal Staffing Calculator'!B$8:B23500,match(F7837,'Internal Staffing Calculator'!E$8:E23500,0)), "Not In Budget"),"")</f>
        <v/>
      </c>
      <c r="I7837" s="184"/>
      <c r="J7837" s="184"/>
      <c r="K7837" s="184"/>
      <c r="L7837" s="183"/>
    </row>
    <row r="7838">
      <c r="A7838" s="454"/>
      <c r="B7838" s="927"/>
      <c r="C7838" s="580"/>
      <c r="D7838" s="939"/>
      <c r="E7838" s="940"/>
      <c r="F7838" s="941"/>
      <c r="G7838" s="937" t="str">
        <f t="array" ref="G7838">xlookup(F7838,'Internal Staffing Calculator'!E:E,'Internal Staffing Calculator'!C:C,"")</f>
        <v/>
      </c>
      <c r="H7838" s="932" t="str">
        <f t="array" ref="H7838">if(F7838&lt;&gt;"", iferror(index('Internal Staffing Calculator'!B$8:B23500,match(F7838,'Internal Staffing Calculator'!E$8:E23500,0)), "Not In Budget"),"")</f>
        <v/>
      </c>
      <c r="I7838" s="184"/>
      <c r="J7838" s="184"/>
      <c r="K7838" s="184"/>
      <c r="L7838" s="183"/>
    </row>
    <row r="7839">
      <c r="A7839" s="454"/>
      <c r="B7839" s="927"/>
      <c r="C7839" s="580"/>
      <c r="D7839" s="939"/>
      <c r="E7839" s="940"/>
      <c r="F7839" s="941"/>
      <c r="G7839" s="937" t="str">
        <f t="array" ref="G7839">xlookup(F7839,'Internal Staffing Calculator'!E:E,'Internal Staffing Calculator'!C:C,"")</f>
        <v/>
      </c>
      <c r="H7839" s="932" t="str">
        <f t="array" ref="H7839">if(F7839&lt;&gt;"", iferror(index('Internal Staffing Calculator'!B$8:B23500,match(F7839,'Internal Staffing Calculator'!E$8:E23500,0)), "Not In Budget"),"")</f>
        <v/>
      </c>
      <c r="I7839" s="184"/>
      <c r="J7839" s="184"/>
      <c r="K7839" s="184"/>
      <c r="L7839" s="183"/>
    </row>
    <row r="7840">
      <c r="A7840" s="454"/>
      <c r="B7840" s="927"/>
      <c r="C7840" s="580"/>
      <c r="D7840" s="939"/>
      <c r="E7840" s="940"/>
      <c r="F7840" s="941"/>
      <c r="G7840" s="937" t="str">
        <f t="array" ref="G7840">xlookup(F7840,'Internal Staffing Calculator'!E:E,'Internal Staffing Calculator'!C:C,"")</f>
        <v/>
      </c>
      <c r="H7840" s="932" t="str">
        <f t="array" ref="H7840">if(F7840&lt;&gt;"", iferror(index('Internal Staffing Calculator'!B$8:B23500,match(F7840,'Internal Staffing Calculator'!E$8:E23500,0)), "Not In Budget"),"")</f>
        <v/>
      </c>
      <c r="I7840" s="184"/>
      <c r="J7840" s="184"/>
      <c r="K7840" s="184"/>
      <c r="L7840" s="183"/>
    </row>
    <row r="7841">
      <c r="A7841" s="454"/>
      <c r="B7841" s="927"/>
      <c r="C7841" s="580"/>
      <c r="D7841" s="939"/>
      <c r="E7841" s="940"/>
      <c r="F7841" s="941"/>
      <c r="G7841" s="937" t="str">
        <f t="array" ref="G7841">xlookup(F7841,'Internal Staffing Calculator'!E:E,'Internal Staffing Calculator'!C:C,"")</f>
        <v/>
      </c>
      <c r="H7841" s="932" t="str">
        <f t="array" ref="H7841">if(F7841&lt;&gt;"", iferror(index('Internal Staffing Calculator'!B$8:B23500,match(F7841,'Internal Staffing Calculator'!E$8:E23500,0)), "Not In Budget"),"")</f>
        <v/>
      </c>
      <c r="I7841" s="184"/>
      <c r="J7841" s="184"/>
      <c r="K7841" s="184"/>
      <c r="L7841" s="183"/>
    </row>
    <row r="7842">
      <c r="A7842" s="454"/>
      <c r="B7842" s="927"/>
      <c r="C7842" s="580"/>
      <c r="D7842" s="939"/>
      <c r="E7842" s="940"/>
      <c r="F7842" s="941"/>
      <c r="G7842" s="937" t="str">
        <f t="array" ref="G7842">xlookup(F7842,'Internal Staffing Calculator'!E:E,'Internal Staffing Calculator'!C:C,"")</f>
        <v/>
      </c>
      <c r="H7842" s="932" t="str">
        <f t="array" ref="H7842">if(F7842&lt;&gt;"", iferror(index('Internal Staffing Calculator'!B$8:B23500,match(F7842,'Internal Staffing Calculator'!E$8:E23500,0)), "Not In Budget"),"")</f>
        <v/>
      </c>
      <c r="I7842" s="184"/>
      <c r="J7842" s="184"/>
      <c r="K7842" s="184"/>
      <c r="L7842" s="183"/>
    </row>
    <row r="7843">
      <c r="A7843" s="454"/>
      <c r="B7843" s="927"/>
      <c r="C7843" s="580"/>
      <c r="D7843" s="939"/>
      <c r="E7843" s="940"/>
      <c r="F7843" s="941"/>
      <c r="G7843" s="937" t="str">
        <f t="array" ref="G7843">xlookup(F7843,'Internal Staffing Calculator'!E:E,'Internal Staffing Calculator'!C:C,"")</f>
        <v/>
      </c>
      <c r="H7843" s="932" t="str">
        <f t="array" ref="H7843">if(F7843&lt;&gt;"", iferror(index('Internal Staffing Calculator'!B$8:B23500,match(F7843,'Internal Staffing Calculator'!E$8:E23500,0)), "Not In Budget"),"")</f>
        <v/>
      </c>
      <c r="I7843" s="184"/>
      <c r="J7843" s="184"/>
      <c r="K7843" s="184"/>
      <c r="L7843" s="183"/>
    </row>
    <row r="7844">
      <c r="A7844" s="454"/>
      <c r="B7844" s="927"/>
      <c r="C7844" s="580"/>
      <c r="D7844" s="939"/>
      <c r="E7844" s="940"/>
      <c r="F7844" s="941"/>
      <c r="G7844" s="937" t="str">
        <f t="array" ref="G7844">xlookup(F7844,'Internal Staffing Calculator'!E:E,'Internal Staffing Calculator'!C:C,"")</f>
        <v/>
      </c>
      <c r="H7844" s="932" t="str">
        <f t="array" ref="H7844">if(F7844&lt;&gt;"", iferror(index('Internal Staffing Calculator'!B$8:B23500,match(F7844,'Internal Staffing Calculator'!E$8:E23500,0)), "Not In Budget"),"")</f>
        <v/>
      </c>
      <c r="I7844" s="184"/>
      <c r="J7844" s="184"/>
      <c r="K7844" s="184"/>
      <c r="L7844" s="183"/>
    </row>
    <row r="7845">
      <c r="A7845" s="454"/>
      <c r="B7845" s="927"/>
      <c r="C7845" s="580"/>
      <c r="D7845" s="939"/>
      <c r="E7845" s="940"/>
      <c r="F7845" s="941"/>
      <c r="G7845" s="937" t="str">
        <f t="array" ref="G7845">xlookup(F7845,'Internal Staffing Calculator'!E:E,'Internal Staffing Calculator'!C:C,"")</f>
        <v/>
      </c>
      <c r="H7845" s="932" t="str">
        <f t="array" ref="H7845">if(F7845&lt;&gt;"", iferror(index('Internal Staffing Calculator'!B$8:B23500,match(F7845,'Internal Staffing Calculator'!E$8:E23500,0)), "Not In Budget"),"")</f>
        <v/>
      </c>
      <c r="I7845" s="184"/>
      <c r="J7845" s="184"/>
      <c r="K7845" s="184"/>
      <c r="L7845" s="183"/>
    </row>
    <row r="7846">
      <c r="A7846" s="454"/>
      <c r="B7846" s="927"/>
      <c r="C7846" s="580"/>
      <c r="D7846" s="939"/>
      <c r="E7846" s="940"/>
      <c r="F7846" s="941"/>
      <c r="G7846" s="937" t="str">
        <f t="array" ref="G7846">xlookup(F7846,'Internal Staffing Calculator'!E:E,'Internal Staffing Calculator'!C:C,"")</f>
        <v/>
      </c>
      <c r="H7846" s="932" t="str">
        <f t="array" ref="H7846">if(F7846&lt;&gt;"", iferror(index('Internal Staffing Calculator'!B$8:B23500,match(F7846,'Internal Staffing Calculator'!E$8:E23500,0)), "Not In Budget"),"")</f>
        <v/>
      </c>
      <c r="I7846" s="184"/>
      <c r="J7846" s="184"/>
      <c r="K7846" s="184"/>
      <c r="L7846" s="183"/>
    </row>
    <row r="7847">
      <c r="A7847" s="454"/>
      <c r="B7847" s="927"/>
      <c r="C7847" s="580"/>
      <c r="D7847" s="939"/>
      <c r="E7847" s="940"/>
      <c r="F7847" s="941"/>
      <c r="G7847" s="937" t="str">
        <f t="array" ref="G7847">xlookup(F7847,'Internal Staffing Calculator'!E:E,'Internal Staffing Calculator'!C:C,"")</f>
        <v/>
      </c>
      <c r="H7847" s="932" t="str">
        <f t="array" ref="H7847">if(F7847&lt;&gt;"", iferror(index('Internal Staffing Calculator'!B$8:B23500,match(F7847,'Internal Staffing Calculator'!E$8:E23500,0)), "Not In Budget"),"")</f>
        <v/>
      </c>
      <c r="I7847" s="184"/>
      <c r="J7847" s="184"/>
      <c r="K7847" s="184"/>
      <c r="L7847" s="183"/>
    </row>
    <row r="7848">
      <c r="A7848" s="454"/>
      <c r="B7848" s="927"/>
      <c r="C7848" s="580"/>
      <c r="D7848" s="939"/>
      <c r="E7848" s="940"/>
      <c r="F7848" s="941"/>
      <c r="G7848" s="937" t="str">
        <f t="array" ref="G7848">xlookup(F7848,'Internal Staffing Calculator'!E:E,'Internal Staffing Calculator'!C:C,"")</f>
        <v/>
      </c>
      <c r="H7848" s="932" t="str">
        <f t="array" ref="H7848">if(F7848&lt;&gt;"", iferror(index('Internal Staffing Calculator'!B$8:B23500,match(F7848,'Internal Staffing Calculator'!E$8:E23500,0)), "Not In Budget"),"")</f>
        <v/>
      </c>
      <c r="I7848" s="184"/>
      <c r="J7848" s="184"/>
      <c r="K7848" s="184"/>
      <c r="L7848" s="183"/>
    </row>
    <row r="7849">
      <c r="A7849" s="454"/>
      <c r="B7849" s="927"/>
      <c r="C7849" s="580"/>
      <c r="D7849" s="939"/>
      <c r="E7849" s="940"/>
      <c r="F7849" s="941"/>
      <c r="G7849" s="937" t="str">
        <f t="array" ref="G7849">xlookup(F7849,'Internal Staffing Calculator'!E:E,'Internal Staffing Calculator'!C:C,"")</f>
        <v/>
      </c>
      <c r="H7849" s="932" t="str">
        <f t="array" ref="H7849">if(F7849&lt;&gt;"", iferror(index('Internal Staffing Calculator'!B$8:B23500,match(F7849,'Internal Staffing Calculator'!E$8:E23500,0)), "Not In Budget"),"")</f>
        <v/>
      </c>
      <c r="I7849" s="184"/>
      <c r="J7849" s="184"/>
      <c r="K7849" s="184"/>
      <c r="L7849" s="183"/>
    </row>
    <row r="7850">
      <c r="A7850" s="454"/>
      <c r="B7850" s="927"/>
      <c r="C7850" s="580"/>
      <c r="D7850" s="939"/>
      <c r="E7850" s="940"/>
      <c r="F7850" s="941"/>
      <c r="G7850" s="937" t="str">
        <f t="array" ref="G7850">xlookup(F7850,'Internal Staffing Calculator'!E:E,'Internal Staffing Calculator'!C:C,"")</f>
        <v/>
      </c>
      <c r="H7850" s="932" t="str">
        <f t="array" ref="H7850">if(F7850&lt;&gt;"", iferror(index('Internal Staffing Calculator'!B$8:B23500,match(F7850,'Internal Staffing Calculator'!E$8:E23500,0)), "Not In Budget"),"")</f>
        <v/>
      </c>
      <c r="I7850" s="184"/>
      <c r="J7850" s="184"/>
      <c r="K7850" s="184"/>
      <c r="L7850" s="183"/>
    </row>
    <row r="7851">
      <c r="A7851" s="454"/>
      <c r="B7851" s="927"/>
      <c r="C7851" s="580"/>
      <c r="D7851" s="939"/>
      <c r="E7851" s="940"/>
      <c r="F7851" s="941"/>
      <c r="G7851" s="937" t="str">
        <f t="array" ref="G7851">xlookup(F7851,'Internal Staffing Calculator'!E:E,'Internal Staffing Calculator'!C:C,"")</f>
        <v/>
      </c>
      <c r="H7851" s="932" t="str">
        <f t="array" ref="H7851">if(F7851&lt;&gt;"", iferror(index('Internal Staffing Calculator'!B$8:B23500,match(F7851,'Internal Staffing Calculator'!E$8:E23500,0)), "Not In Budget"),"")</f>
        <v/>
      </c>
      <c r="I7851" s="184"/>
      <c r="J7851" s="184"/>
      <c r="K7851" s="184"/>
      <c r="L7851" s="183"/>
    </row>
    <row r="7852">
      <c r="A7852" s="454"/>
      <c r="B7852" s="927"/>
      <c r="C7852" s="580"/>
      <c r="D7852" s="939"/>
      <c r="E7852" s="940"/>
      <c r="F7852" s="941"/>
      <c r="G7852" s="937" t="str">
        <f t="array" ref="G7852">xlookup(F7852,'Internal Staffing Calculator'!E:E,'Internal Staffing Calculator'!C:C,"")</f>
        <v/>
      </c>
      <c r="H7852" s="932" t="str">
        <f t="array" ref="H7852">if(F7852&lt;&gt;"", iferror(index('Internal Staffing Calculator'!B$8:B23500,match(F7852,'Internal Staffing Calculator'!E$8:E23500,0)), "Not In Budget"),"")</f>
        <v/>
      </c>
      <c r="I7852" s="184"/>
      <c r="J7852" s="184"/>
      <c r="K7852" s="184"/>
      <c r="L7852" s="183"/>
    </row>
    <row r="7853">
      <c r="A7853" s="454"/>
      <c r="B7853" s="927"/>
      <c r="C7853" s="580"/>
      <c r="D7853" s="939"/>
      <c r="E7853" s="940"/>
      <c r="F7853" s="941"/>
      <c r="G7853" s="937" t="str">
        <f t="array" ref="G7853">xlookup(F7853,'Internal Staffing Calculator'!E:E,'Internal Staffing Calculator'!C:C,"")</f>
        <v/>
      </c>
      <c r="H7853" s="932" t="str">
        <f t="array" ref="H7853">if(F7853&lt;&gt;"", iferror(index('Internal Staffing Calculator'!B$8:B23500,match(F7853,'Internal Staffing Calculator'!E$8:E23500,0)), "Not In Budget"),"")</f>
        <v/>
      </c>
      <c r="I7853" s="184"/>
      <c r="J7853" s="184"/>
      <c r="K7853" s="184"/>
      <c r="L7853" s="183"/>
    </row>
    <row r="7854">
      <c r="A7854" s="454"/>
      <c r="B7854" s="927"/>
      <c r="C7854" s="580"/>
      <c r="D7854" s="939"/>
      <c r="E7854" s="940"/>
      <c r="F7854" s="941"/>
      <c r="G7854" s="937" t="str">
        <f t="array" ref="G7854">xlookup(F7854,'Internal Staffing Calculator'!E:E,'Internal Staffing Calculator'!C:C,"")</f>
        <v/>
      </c>
      <c r="H7854" s="932" t="str">
        <f t="array" ref="H7854">if(F7854&lt;&gt;"", iferror(index('Internal Staffing Calculator'!B$8:B23500,match(F7854,'Internal Staffing Calculator'!E$8:E23500,0)), "Not In Budget"),"")</f>
        <v/>
      </c>
      <c r="I7854" s="184"/>
      <c r="J7854" s="184"/>
      <c r="K7854" s="184"/>
      <c r="L7854" s="183"/>
    </row>
    <row r="7855">
      <c r="A7855" s="454"/>
      <c r="B7855" s="927"/>
      <c r="C7855" s="580"/>
      <c r="D7855" s="939"/>
      <c r="E7855" s="940"/>
      <c r="F7855" s="941"/>
      <c r="G7855" s="937" t="str">
        <f t="array" ref="G7855">xlookup(F7855,'Internal Staffing Calculator'!E:E,'Internal Staffing Calculator'!C:C,"")</f>
        <v/>
      </c>
      <c r="H7855" s="932" t="str">
        <f t="array" ref="H7855">if(F7855&lt;&gt;"", iferror(index('Internal Staffing Calculator'!B$8:B23500,match(F7855,'Internal Staffing Calculator'!E$8:E23500,0)), "Not In Budget"),"")</f>
        <v/>
      </c>
      <c r="I7855" s="184"/>
      <c r="J7855" s="184"/>
      <c r="K7855" s="184"/>
      <c r="L7855" s="183"/>
    </row>
    <row r="7856">
      <c r="A7856" s="454"/>
      <c r="B7856" s="927"/>
      <c r="C7856" s="580"/>
      <c r="D7856" s="939"/>
      <c r="E7856" s="940"/>
      <c r="F7856" s="941"/>
      <c r="G7856" s="937" t="str">
        <f t="array" ref="G7856">xlookup(F7856,'Internal Staffing Calculator'!E:E,'Internal Staffing Calculator'!C:C,"")</f>
        <v/>
      </c>
      <c r="H7856" s="932" t="str">
        <f t="array" ref="H7856">if(F7856&lt;&gt;"", iferror(index('Internal Staffing Calculator'!B$8:B23500,match(F7856,'Internal Staffing Calculator'!E$8:E23500,0)), "Not In Budget"),"")</f>
        <v/>
      </c>
      <c r="I7856" s="184"/>
      <c r="J7856" s="184"/>
      <c r="K7856" s="184"/>
      <c r="L7856" s="183"/>
    </row>
    <row r="7857">
      <c r="A7857" s="454"/>
      <c r="B7857" s="927"/>
      <c r="C7857" s="580"/>
      <c r="D7857" s="939"/>
      <c r="E7857" s="940"/>
      <c r="F7857" s="941"/>
      <c r="G7857" s="937" t="str">
        <f t="array" ref="G7857">xlookup(F7857,'Internal Staffing Calculator'!E:E,'Internal Staffing Calculator'!C:C,"")</f>
        <v/>
      </c>
      <c r="H7857" s="932" t="str">
        <f t="array" ref="H7857">if(F7857&lt;&gt;"", iferror(index('Internal Staffing Calculator'!B$8:B23500,match(F7857,'Internal Staffing Calculator'!E$8:E23500,0)), "Not In Budget"),"")</f>
        <v/>
      </c>
      <c r="I7857" s="184"/>
      <c r="J7857" s="184"/>
      <c r="K7857" s="184"/>
      <c r="L7857" s="183"/>
    </row>
    <row r="7858">
      <c r="A7858" s="454"/>
      <c r="B7858" s="927"/>
      <c r="C7858" s="580"/>
      <c r="D7858" s="939"/>
      <c r="E7858" s="940"/>
      <c r="F7858" s="941"/>
      <c r="G7858" s="937" t="str">
        <f t="array" ref="G7858">xlookup(F7858,'Internal Staffing Calculator'!E:E,'Internal Staffing Calculator'!C:C,"")</f>
        <v/>
      </c>
      <c r="H7858" s="932" t="str">
        <f t="array" ref="H7858">if(F7858&lt;&gt;"", iferror(index('Internal Staffing Calculator'!B$8:B23500,match(F7858,'Internal Staffing Calculator'!E$8:E23500,0)), "Not In Budget"),"")</f>
        <v/>
      </c>
      <c r="I7858" s="184"/>
      <c r="J7858" s="184"/>
      <c r="K7858" s="184"/>
      <c r="L7858" s="183"/>
    </row>
    <row r="7859">
      <c r="A7859" s="454"/>
      <c r="B7859" s="927"/>
      <c r="C7859" s="580"/>
      <c r="D7859" s="939"/>
      <c r="E7859" s="940"/>
      <c r="F7859" s="941"/>
      <c r="G7859" s="937" t="str">
        <f t="array" ref="G7859">xlookup(F7859,'Internal Staffing Calculator'!E:E,'Internal Staffing Calculator'!C:C,"")</f>
        <v/>
      </c>
      <c r="H7859" s="932" t="str">
        <f t="array" ref="H7859">if(F7859&lt;&gt;"", iferror(index('Internal Staffing Calculator'!B$8:B23500,match(F7859,'Internal Staffing Calculator'!E$8:E23500,0)), "Not In Budget"),"")</f>
        <v/>
      </c>
      <c r="I7859" s="184"/>
      <c r="J7859" s="184"/>
      <c r="K7859" s="184"/>
      <c r="L7859" s="183"/>
    </row>
    <row r="7860">
      <c r="A7860" s="454"/>
      <c r="B7860" s="927"/>
      <c r="C7860" s="580"/>
      <c r="D7860" s="939"/>
      <c r="E7860" s="940"/>
      <c r="F7860" s="941"/>
      <c r="G7860" s="937" t="str">
        <f t="array" ref="G7860">xlookup(F7860,'Internal Staffing Calculator'!E:E,'Internal Staffing Calculator'!C:C,"")</f>
        <v/>
      </c>
      <c r="H7860" s="932" t="str">
        <f t="array" ref="H7860">if(F7860&lt;&gt;"", iferror(index('Internal Staffing Calculator'!B$8:B23500,match(F7860,'Internal Staffing Calculator'!E$8:E23500,0)), "Not In Budget"),"")</f>
        <v/>
      </c>
      <c r="I7860" s="184"/>
      <c r="J7860" s="184"/>
      <c r="K7860" s="184"/>
      <c r="L7860" s="183"/>
    </row>
    <row r="7861">
      <c r="A7861" s="454"/>
      <c r="B7861" s="927"/>
      <c r="C7861" s="580"/>
      <c r="D7861" s="939"/>
      <c r="E7861" s="940"/>
      <c r="F7861" s="941"/>
      <c r="G7861" s="937" t="str">
        <f t="array" ref="G7861">xlookup(F7861,'Internal Staffing Calculator'!E:E,'Internal Staffing Calculator'!C:C,"")</f>
        <v/>
      </c>
      <c r="H7861" s="932" t="str">
        <f t="array" ref="H7861">if(F7861&lt;&gt;"", iferror(index('Internal Staffing Calculator'!B$8:B23500,match(F7861,'Internal Staffing Calculator'!E$8:E23500,0)), "Not In Budget"),"")</f>
        <v/>
      </c>
      <c r="I7861" s="184"/>
      <c r="J7861" s="184"/>
      <c r="K7861" s="184"/>
      <c r="L7861" s="183"/>
    </row>
    <row r="7862">
      <c r="A7862" s="454"/>
      <c r="B7862" s="927"/>
      <c r="C7862" s="580"/>
      <c r="D7862" s="939"/>
      <c r="E7862" s="940"/>
      <c r="F7862" s="941"/>
      <c r="G7862" s="937" t="str">
        <f t="array" ref="G7862">xlookup(F7862,'Internal Staffing Calculator'!E:E,'Internal Staffing Calculator'!C:C,"")</f>
        <v/>
      </c>
      <c r="H7862" s="932" t="str">
        <f t="array" ref="H7862">if(F7862&lt;&gt;"", iferror(index('Internal Staffing Calculator'!B$8:B23500,match(F7862,'Internal Staffing Calculator'!E$8:E23500,0)), "Not In Budget"),"")</f>
        <v/>
      </c>
      <c r="I7862" s="184"/>
      <c r="J7862" s="184"/>
      <c r="K7862" s="184"/>
      <c r="L7862" s="183"/>
    </row>
    <row r="7863">
      <c r="A7863" s="454"/>
      <c r="B7863" s="927"/>
      <c r="C7863" s="580"/>
      <c r="D7863" s="939"/>
      <c r="E7863" s="940"/>
      <c r="F7863" s="941"/>
      <c r="G7863" s="937" t="str">
        <f t="array" ref="G7863">xlookup(F7863,'Internal Staffing Calculator'!E:E,'Internal Staffing Calculator'!C:C,"")</f>
        <v/>
      </c>
      <c r="H7863" s="932" t="str">
        <f t="array" ref="H7863">if(F7863&lt;&gt;"", iferror(index('Internal Staffing Calculator'!B$8:B23500,match(F7863,'Internal Staffing Calculator'!E$8:E23500,0)), "Not In Budget"),"")</f>
        <v/>
      </c>
      <c r="I7863" s="184"/>
      <c r="J7863" s="184"/>
      <c r="K7863" s="184"/>
      <c r="L7863" s="183"/>
    </row>
    <row r="7864">
      <c r="A7864" s="454"/>
      <c r="B7864" s="927"/>
      <c r="C7864" s="580"/>
      <c r="D7864" s="939"/>
      <c r="E7864" s="940"/>
      <c r="F7864" s="941"/>
      <c r="G7864" s="937" t="str">
        <f t="array" ref="G7864">xlookup(F7864,'Internal Staffing Calculator'!E:E,'Internal Staffing Calculator'!C:C,"")</f>
        <v/>
      </c>
      <c r="H7864" s="932" t="str">
        <f t="array" ref="H7864">if(F7864&lt;&gt;"", iferror(index('Internal Staffing Calculator'!B$8:B23500,match(F7864,'Internal Staffing Calculator'!E$8:E23500,0)), "Not In Budget"),"")</f>
        <v/>
      </c>
      <c r="I7864" s="184"/>
      <c r="J7864" s="184"/>
      <c r="K7864" s="184"/>
      <c r="L7864" s="183"/>
    </row>
    <row r="7865">
      <c r="A7865" s="454"/>
      <c r="B7865" s="927"/>
      <c r="C7865" s="580"/>
      <c r="D7865" s="939"/>
      <c r="E7865" s="940"/>
      <c r="F7865" s="941"/>
      <c r="G7865" s="937" t="str">
        <f t="array" ref="G7865">xlookup(F7865,'Internal Staffing Calculator'!E:E,'Internal Staffing Calculator'!C:C,"")</f>
        <v/>
      </c>
      <c r="H7865" s="932" t="str">
        <f t="array" ref="H7865">if(F7865&lt;&gt;"", iferror(index('Internal Staffing Calculator'!B$8:B23500,match(F7865,'Internal Staffing Calculator'!E$8:E23500,0)), "Not In Budget"),"")</f>
        <v/>
      </c>
      <c r="I7865" s="184"/>
      <c r="J7865" s="184"/>
      <c r="K7865" s="184"/>
      <c r="L7865" s="183"/>
    </row>
    <row r="7866">
      <c r="A7866" s="454"/>
      <c r="B7866" s="927"/>
      <c r="C7866" s="580"/>
      <c r="D7866" s="939"/>
      <c r="E7866" s="940"/>
      <c r="F7866" s="941"/>
      <c r="G7866" s="937" t="str">
        <f t="array" ref="G7866">xlookup(F7866,'Internal Staffing Calculator'!E:E,'Internal Staffing Calculator'!C:C,"")</f>
        <v/>
      </c>
      <c r="H7866" s="932" t="str">
        <f t="array" ref="H7866">if(F7866&lt;&gt;"", iferror(index('Internal Staffing Calculator'!B$8:B23500,match(F7866,'Internal Staffing Calculator'!E$8:E23500,0)), "Not In Budget"),"")</f>
        <v/>
      </c>
      <c r="I7866" s="184"/>
      <c r="J7866" s="184"/>
      <c r="K7866" s="184"/>
      <c r="L7866" s="183"/>
    </row>
    <row r="7867">
      <c r="A7867" s="454"/>
      <c r="B7867" s="927"/>
      <c r="C7867" s="580"/>
      <c r="D7867" s="939"/>
      <c r="E7867" s="940"/>
      <c r="F7867" s="941"/>
      <c r="G7867" s="937" t="str">
        <f t="array" ref="G7867">xlookup(F7867,'Internal Staffing Calculator'!E:E,'Internal Staffing Calculator'!C:C,"")</f>
        <v/>
      </c>
      <c r="H7867" s="932" t="str">
        <f t="array" ref="H7867">if(F7867&lt;&gt;"", iferror(index('Internal Staffing Calculator'!B$8:B23500,match(F7867,'Internal Staffing Calculator'!E$8:E23500,0)), "Not In Budget"),"")</f>
        <v/>
      </c>
      <c r="I7867" s="184"/>
      <c r="J7867" s="184"/>
      <c r="K7867" s="184"/>
      <c r="L7867" s="183"/>
    </row>
    <row r="7868">
      <c r="A7868" s="454"/>
      <c r="B7868" s="927"/>
      <c r="C7868" s="580"/>
      <c r="D7868" s="939"/>
      <c r="E7868" s="940"/>
      <c r="F7868" s="941"/>
      <c r="G7868" s="937" t="str">
        <f t="array" ref="G7868">xlookup(F7868,'Internal Staffing Calculator'!E:E,'Internal Staffing Calculator'!C:C,"")</f>
        <v/>
      </c>
      <c r="H7868" s="932" t="str">
        <f t="array" ref="H7868">if(F7868&lt;&gt;"", iferror(index('Internal Staffing Calculator'!B$8:B23500,match(F7868,'Internal Staffing Calculator'!E$8:E23500,0)), "Not In Budget"),"")</f>
        <v/>
      </c>
      <c r="I7868" s="184"/>
      <c r="J7868" s="184"/>
      <c r="K7868" s="184"/>
      <c r="L7868" s="183"/>
    </row>
    <row r="7869">
      <c r="A7869" s="454"/>
      <c r="B7869" s="927"/>
      <c r="C7869" s="580"/>
      <c r="D7869" s="939"/>
      <c r="E7869" s="940"/>
      <c r="F7869" s="941"/>
      <c r="G7869" s="937" t="str">
        <f t="array" ref="G7869">xlookup(F7869,'Internal Staffing Calculator'!E:E,'Internal Staffing Calculator'!C:C,"")</f>
        <v/>
      </c>
      <c r="H7869" s="932" t="str">
        <f t="array" ref="H7869">if(F7869&lt;&gt;"", iferror(index('Internal Staffing Calculator'!B$8:B23500,match(F7869,'Internal Staffing Calculator'!E$8:E23500,0)), "Not In Budget"),"")</f>
        <v/>
      </c>
      <c r="I7869" s="184"/>
      <c r="J7869" s="184"/>
      <c r="K7869" s="184"/>
      <c r="L7869" s="183"/>
    </row>
    <row r="7870">
      <c r="A7870" s="454"/>
      <c r="B7870" s="927"/>
      <c r="C7870" s="580"/>
      <c r="D7870" s="939"/>
      <c r="E7870" s="940"/>
      <c r="F7870" s="941"/>
      <c r="G7870" s="937" t="str">
        <f t="array" ref="G7870">xlookup(F7870,'Internal Staffing Calculator'!E:E,'Internal Staffing Calculator'!C:C,"")</f>
        <v/>
      </c>
      <c r="H7870" s="932" t="str">
        <f t="array" ref="H7870">if(F7870&lt;&gt;"", iferror(index('Internal Staffing Calculator'!B$8:B23500,match(F7870,'Internal Staffing Calculator'!E$8:E23500,0)), "Not In Budget"),"")</f>
        <v/>
      </c>
      <c r="I7870" s="184"/>
      <c r="J7870" s="184"/>
      <c r="K7870" s="184"/>
      <c r="L7870" s="183"/>
    </row>
    <row r="7871">
      <c r="A7871" s="454"/>
      <c r="B7871" s="927"/>
      <c r="C7871" s="580"/>
      <c r="D7871" s="939"/>
      <c r="E7871" s="940"/>
      <c r="F7871" s="941"/>
      <c r="G7871" s="937" t="str">
        <f t="array" ref="G7871">xlookup(F7871,'Internal Staffing Calculator'!E:E,'Internal Staffing Calculator'!C:C,"")</f>
        <v/>
      </c>
      <c r="H7871" s="932" t="str">
        <f t="array" ref="H7871">if(F7871&lt;&gt;"", iferror(index('Internal Staffing Calculator'!B$8:B23500,match(F7871,'Internal Staffing Calculator'!E$8:E23500,0)), "Not In Budget"),"")</f>
        <v/>
      </c>
      <c r="I7871" s="184"/>
      <c r="J7871" s="184"/>
      <c r="K7871" s="184"/>
      <c r="L7871" s="183"/>
    </row>
    <row r="7872">
      <c r="A7872" s="454"/>
      <c r="B7872" s="927"/>
      <c r="C7872" s="580"/>
      <c r="D7872" s="939"/>
      <c r="E7872" s="940"/>
      <c r="F7872" s="941"/>
      <c r="G7872" s="937" t="str">
        <f t="array" ref="G7872">xlookup(F7872,'Internal Staffing Calculator'!E:E,'Internal Staffing Calculator'!C:C,"")</f>
        <v/>
      </c>
      <c r="H7872" s="932" t="str">
        <f t="array" ref="H7872">if(F7872&lt;&gt;"", iferror(index('Internal Staffing Calculator'!B$8:B23500,match(F7872,'Internal Staffing Calculator'!E$8:E23500,0)), "Not In Budget"),"")</f>
        <v/>
      </c>
      <c r="I7872" s="184"/>
      <c r="J7872" s="184"/>
      <c r="K7872" s="184"/>
      <c r="L7872" s="183"/>
    </row>
    <row r="7873">
      <c r="A7873" s="454"/>
      <c r="B7873" s="927"/>
      <c r="C7873" s="580"/>
      <c r="D7873" s="939"/>
      <c r="E7873" s="940"/>
      <c r="F7873" s="941"/>
      <c r="G7873" s="937" t="str">
        <f t="array" ref="G7873">xlookup(F7873,'Internal Staffing Calculator'!E:E,'Internal Staffing Calculator'!C:C,"")</f>
        <v/>
      </c>
      <c r="H7873" s="932" t="str">
        <f t="array" ref="H7873">if(F7873&lt;&gt;"", iferror(index('Internal Staffing Calculator'!B$8:B23500,match(F7873,'Internal Staffing Calculator'!E$8:E23500,0)), "Not In Budget"),"")</f>
        <v/>
      </c>
      <c r="I7873" s="184"/>
      <c r="J7873" s="184"/>
      <c r="K7873" s="184"/>
      <c r="L7873" s="183"/>
    </row>
    <row r="7874">
      <c r="A7874" s="454"/>
      <c r="B7874" s="927"/>
      <c r="C7874" s="580"/>
      <c r="D7874" s="939"/>
      <c r="E7874" s="940"/>
      <c r="F7874" s="941"/>
      <c r="G7874" s="937" t="str">
        <f t="array" ref="G7874">xlookup(F7874,'Internal Staffing Calculator'!E:E,'Internal Staffing Calculator'!C:C,"")</f>
        <v/>
      </c>
      <c r="H7874" s="932" t="str">
        <f t="array" ref="H7874">if(F7874&lt;&gt;"", iferror(index('Internal Staffing Calculator'!B$8:B23500,match(F7874,'Internal Staffing Calculator'!E$8:E23500,0)), "Not In Budget"),"")</f>
        <v/>
      </c>
      <c r="I7874" s="184"/>
      <c r="J7874" s="184"/>
      <c r="K7874" s="184"/>
      <c r="L7874" s="183"/>
    </row>
    <row r="7875">
      <c r="A7875" s="454"/>
      <c r="B7875" s="927"/>
      <c r="C7875" s="580"/>
      <c r="D7875" s="939"/>
      <c r="E7875" s="940"/>
      <c r="F7875" s="941"/>
      <c r="G7875" s="937" t="str">
        <f t="array" ref="G7875">xlookup(F7875,'Internal Staffing Calculator'!E:E,'Internal Staffing Calculator'!C:C,"")</f>
        <v/>
      </c>
      <c r="H7875" s="932" t="str">
        <f t="array" ref="H7875">if(F7875&lt;&gt;"", iferror(index('Internal Staffing Calculator'!B$8:B23500,match(F7875,'Internal Staffing Calculator'!E$8:E23500,0)), "Not In Budget"),"")</f>
        <v/>
      </c>
      <c r="I7875" s="184"/>
      <c r="J7875" s="184"/>
      <c r="K7875" s="184"/>
      <c r="L7875" s="183"/>
    </row>
    <row r="7876">
      <c r="A7876" s="454"/>
      <c r="B7876" s="927"/>
      <c r="C7876" s="580"/>
      <c r="D7876" s="939"/>
      <c r="E7876" s="940"/>
      <c r="F7876" s="941"/>
      <c r="G7876" s="937" t="str">
        <f t="array" ref="G7876">xlookup(F7876,'Internal Staffing Calculator'!E:E,'Internal Staffing Calculator'!C:C,"")</f>
        <v/>
      </c>
      <c r="H7876" s="932" t="str">
        <f t="array" ref="H7876">if(F7876&lt;&gt;"", iferror(index('Internal Staffing Calculator'!B$8:B23500,match(F7876,'Internal Staffing Calculator'!E$8:E23500,0)), "Not In Budget"),"")</f>
        <v/>
      </c>
      <c r="I7876" s="184"/>
      <c r="J7876" s="184"/>
      <c r="K7876" s="184"/>
      <c r="L7876" s="183"/>
    </row>
    <row r="7877">
      <c r="A7877" s="454"/>
      <c r="B7877" s="927"/>
      <c r="C7877" s="580"/>
      <c r="D7877" s="939"/>
      <c r="E7877" s="940"/>
      <c r="F7877" s="941"/>
      <c r="G7877" s="937" t="str">
        <f t="array" ref="G7877">xlookup(F7877,'Internal Staffing Calculator'!E:E,'Internal Staffing Calculator'!C:C,"")</f>
        <v/>
      </c>
      <c r="H7877" s="932" t="str">
        <f t="array" ref="H7877">if(F7877&lt;&gt;"", iferror(index('Internal Staffing Calculator'!B$8:B23500,match(F7877,'Internal Staffing Calculator'!E$8:E23500,0)), "Not In Budget"),"")</f>
        <v/>
      </c>
      <c r="I7877" s="184"/>
      <c r="J7877" s="184"/>
      <c r="K7877" s="184"/>
      <c r="L7877" s="183"/>
    </row>
    <row r="7878">
      <c r="A7878" s="454"/>
      <c r="B7878" s="927"/>
      <c r="C7878" s="580"/>
      <c r="D7878" s="939"/>
      <c r="E7878" s="940"/>
      <c r="F7878" s="941"/>
      <c r="G7878" s="937" t="str">
        <f t="array" ref="G7878">xlookup(F7878,'Internal Staffing Calculator'!E:E,'Internal Staffing Calculator'!C:C,"")</f>
        <v/>
      </c>
      <c r="H7878" s="932" t="str">
        <f t="array" ref="H7878">if(F7878&lt;&gt;"", iferror(index('Internal Staffing Calculator'!B$8:B23500,match(F7878,'Internal Staffing Calculator'!E$8:E23500,0)), "Not In Budget"),"")</f>
        <v/>
      </c>
      <c r="I7878" s="184"/>
      <c r="J7878" s="184"/>
      <c r="K7878" s="184"/>
      <c r="L7878" s="183"/>
    </row>
    <row r="7879">
      <c r="A7879" s="454"/>
      <c r="B7879" s="927"/>
      <c r="C7879" s="580"/>
      <c r="D7879" s="939"/>
      <c r="E7879" s="940"/>
      <c r="F7879" s="941"/>
      <c r="G7879" s="937" t="str">
        <f t="array" ref="G7879">xlookup(F7879,'Internal Staffing Calculator'!E:E,'Internal Staffing Calculator'!C:C,"")</f>
        <v/>
      </c>
      <c r="H7879" s="932" t="str">
        <f t="array" ref="H7879">if(F7879&lt;&gt;"", iferror(index('Internal Staffing Calculator'!B$8:B23500,match(F7879,'Internal Staffing Calculator'!E$8:E23500,0)), "Not In Budget"),"")</f>
        <v/>
      </c>
      <c r="I7879" s="184"/>
      <c r="J7879" s="184"/>
      <c r="K7879" s="184"/>
      <c r="L7879" s="183"/>
    </row>
    <row r="7880">
      <c r="A7880" s="454"/>
      <c r="B7880" s="927"/>
      <c r="C7880" s="580"/>
      <c r="D7880" s="939"/>
      <c r="E7880" s="940"/>
      <c r="F7880" s="941"/>
      <c r="G7880" s="937" t="str">
        <f t="array" ref="G7880">xlookup(F7880,'Internal Staffing Calculator'!E:E,'Internal Staffing Calculator'!C:C,"")</f>
        <v/>
      </c>
      <c r="H7880" s="932" t="str">
        <f t="array" ref="H7880">if(F7880&lt;&gt;"", iferror(index('Internal Staffing Calculator'!B$8:B23500,match(F7880,'Internal Staffing Calculator'!E$8:E23500,0)), "Not In Budget"),"")</f>
        <v/>
      </c>
      <c r="I7880" s="184"/>
      <c r="J7880" s="184"/>
      <c r="K7880" s="184"/>
      <c r="L7880" s="183"/>
    </row>
    <row r="7881">
      <c r="A7881" s="454"/>
      <c r="B7881" s="927"/>
      <c r="C7881" s="580"/>
      <c r="D7881" s="939"/>
      <c r="E7881" s="940"/>
      <c r="F7881" s="941"/>
      <c r="G7881" s="937" t="str">
        <f t="array" ref="G7881">xlookup(F7881,'Internal Staffing Calculator'!E:E,'Internal Staffing Calculator'!C:C,"")</f>
        <v/>
      </c>
      <c r="H7881" s="932" t="str">
        <f t="array" ref="H7881">if(F7881&lt;&gt;"", iferror(index('Internal Staffing Calculator'!B$8:B23500,match(F7881,'Internal Staffing Calculator'!E$8:E23500,0)), "Not In Budget"),"")</f>
        <v/>
      </c>
      <c r="I7881" s="184"/>
      <c r="J7881" s="184"/>
      <c r="K7881" s="184"/>
      <c r="L7881" s="183"/>
    </row>
    <row r="7882">
      <c r="A7882" s="454"/>
      <c r="B7882" s="927"/>
      <c r="C7882" s="580"/>
      <c r="D7882" s="939"/>
      <c r="E7882" s="940"/>
      <c r="F7882" s="941"/>
      <c r="G7882" s="937" t="str">
        <f t="array" ref="G7882">xlookup(F7882,'Internal Staffing Calculator'!E:E,'Internal Staffing Calculator'!C:C,"")</f>
        <v/>
      </c>
      <c r="H7882" s="932" t="str">
        <f t="array" ref="H7882">if(F7882&lt;&gt;"", iferror(index('Internal Staffing Calculator'!B$8:B23500,match(F7882,'Internal Staffing Calculator'!E$8:E23500,0)), "Not In Budget"),"")</f>
        <v/>
      </c>
      <c r="I7882" s="184"/>
      <c r="J7882" s="184"/>
      <c r="K7882" s="184"/>
      <c r="L7882" s="183"/>
    </row>
    <row r="7883">
      <c r="A7883" s="454"/>
      <c r="B7883" s="927"/>
      <c r="C7883" s="580"/>
      <c r="D7883" s="939"/>
      <c r="E7883" s="940"/>
      <c r="F7883" s="941"/>
      <c r="G7883" s="937" t="str">
        <f t="array" ref="G7883">xlookup(F7883,'Internal Staffing Calculator'!E:E,'Internal Staffing Calculator'!C:C,"")</f>
        <v/>
      </c>
      <c r="H7883" s="932" t="str">
        <f t="array" ref="H7883">if(F7883&lt;&gt;"", iferror(index('Internal Staffing Calculator'!B$8:B23500,match(F7883,'Internal Staffing Calculator'!E$8:E23500,0)), "Not In Budget"),"")</f>
        <v/>
      </c>
      <c r="I7883" s="184"/>
      <c r="J7883" s="184"/>
      <c r="K7883" s="184"/>
      <c r="L7883" s="183"/>
    </row>
    <row r="7884">
      <c r="A7884" s="454"/>
      <c r="B7884" s="927"/>
      <c r="C7884" s="580"/>
      <c r="D7884" s="939"/>
      <c r="E7884" s="940"/>
      <c r="F7884" s="941"/>
      <c r="G7884" s="937" t="str">
        <f t="array" ref="G7884">xlookup(F7884,'Internal Staffing Calculator'!E:E,'Internal Staffing Calculator'!C:C,"")</f>
        <v/>
      </c>
      <c r="H7884" s="932" t="str">
        <f t="array" ref="H7884">if(F7884&lt;&gt;"", iferror(index('Internal Staffing Calculator'!B$8:B23500,match(F7884,'Internal Staffing Calculator'!E$8:E23500,0)), "Not In Budget"),"")</f>
        <v/>
      </c>
      <c r="I7884" s="184"/>
      <c r="J7884" s="184"/>
      <c r="K7884" s="184"/>
      <c r="L7884" s="183"/>
    </row>
    <row r="7885">
      <c r="A7885" s="454"/>
      <c r="B7885" s="927"/>
      <c r="C7885" s="580"/>
      <c r="D7885" s="939"/>
      <c r="E7885" s="940"/>
      <c r="F7885" s="941"/>
      <c r="G7885" s="937" t="str">
        <f t="array" ref="G7885">xlookup(F7885,'Internal Staffing Calculator'!E:E,'Internal Staffing Calculator'!C:C,"")</f>
        <v/>
      </c>
      <c r="H7885" s="932" t="str">
        <f t="array" ref="H7885">if(F7885&lt;&gt;"", iferror(index('Internal Staffing Calculator'!B$8:B23500,match(F7885,'Internal Staffing Calculator'!E$8:E23500,0)), "Not In Budget"),"")</f>
        <v/>
      </c>
      <c r="I7885" s="184"/>
      <c r="J7885" s="184"/>
      <c r="K7885" s="184"/>
      <c r="L7885" s="183"/>
    </row>
    <row r="7886">
      <c r="A7886" s="454"/>
      <c r="B7886" s="927"/>
      <c r="C7886" s="580"/>
      <c r="D7886" s="939"/>
      <c r="E7886" s="940"/>
      <c r="F7886" s="941"/>
      <c r="G7886" s="937" t="str">
        <f t="array" ref="G7886">xlookup(F7886,'Internal Staffing Calculator'!E:E,'Internal Staffing Calculator'!C:C,"")</f>
        <v/>
      </c>
      <c r="H7886" s="932" t="str">
        <f t="array" ref="H7886">if(F7886&lt;&gt;"", iferror(index('Internal Staffing Calculator'!B$8:B23500,match(F7886,'Internal Staffing Calculator'!E$8:E23500,0)), "Not In Budget"),"")</f>
        <v/>
      </c>
      <c r="I7886" s="184"/>
      <c r="J7886" s="184"/>
      <c r="K7886" s="184"/>
      <c r="L7886" s="183"/>
    </row>
    <row r="7887">
      <c r="A7887" s="454"/>
      <c r="B7887" s="927"/>
      <c r="C7887" s="580"/>
      <c r="D7887" s="939"/>
      <c r="E7887" s="940"/>
      <c r="F7887" s="941"/>
      <c r="G7887" s="937" t="str">
        <f t="array" ref="G7887">xlookup(F7887,'Internal Staffing Calculator'!E:E,'Internal Staffing Calculator'!C:C,"")</f>
        <v/>
      </c>
      <c r="H7887" s="932" t="str">
        <f t="array" ref="H7887">if(F7887&lt;&gt;"", iferror(index('Internal Staffing Calculator'!B$8:B23500,match(F7887,'Internal Staffing Calculator'!E$8:E23500,0)), "Not In Budget"),"")</f>
        <v/>
      </c>
      <c r="I7887" s="184"/>
      <c r="J7887" s="184"/>
      <c r="K7887" s="184"/>
      <c r="L7887" s="183"/>
    </row>
    <row r="7888">
      <c r="A7888" s="454"/>
      <c r="B7888" s="927"/>
      <c r="C7888" s="580"/>
      <c r="D7888" s="939"/>
      <c r="E7888" s="940"/>
      <c r="F7888" s="941"/>
      <c r="G7888" s="937" t="str">
        <f t="array" ref="G7888">xlookup(F7888,'Internal Staffing Calculator'!E:E,'Internal Staffing Calculator'!C:C,"")</f>
        <v/>
      </c>
      <c r="H7888" s="932" t="str">
        <f t="array" ref="H7888">if(F7888&lt;&gt;"", iferror(index('Internal Staffing Calculator'!B$8:B23500,match(F7888,'Internal Staffing Calculator'!E$8:E23500,0)), "Not In Budget"),"")</f>
        <v/>
      </c>
      <c r="I7888" s="184"/>
      <c r="J7888" s="184"/>
      <c r="K7888" s="184"/>
      <c r="L7888" s="183"/>
    </row>
    <row r="7889">
      <c r="A7889" s="454"/>
      <c r="B7889" s="927"/>
      <c r="C7889" s="580"/>
      <c r="D7889" s="939"/>
      <c r="E7889" s="940"/>
      <c r="F7889" s="941"/>
      <c r="G7889" s="937" t="str">
        <f t="array" ref="G7889">xlookup(F7889,'Internal Staffing Calculator'!E:E,'Internal Staffing Calculator'!C:C,"")</f>
        <v/>
      </c>
      <c r="H7889" s="932" t="str">
        <f t="array" ref="H7889">if(F7889&lt;&gt;"", iferror(index('Internal Staffing Calculator'!B$8:B23500,match(F7889,'Internal Staffing Calculator'!E$8:E23500,0)), "Not In Budget"),"")</f>
        <v/>
      </c>
      <c r="I7889" s="184"/>
      <c r="J7889" s="184"/>
      <c r="K7889" s="184"/>
      <c r="L7889" s="183"/>
    </row>
    <row r="7890">
      <c r="A7890" s="454"/>
      <c r="B7890" s="927"/>
      <c r="C7890" s="580"/>
      <c r="D7890" s="939"/>
      <c r="E7890" s="940"/>
      <c r="F7890" s="941"/>
      <c r="G7890" s="937" t="str">
        <f t="array" ref="G7890">xlookup(F7890,'Internal Staffing Calculator'!E:E,'Internal Staffing Calculator'!C:C,"")</f>
        <v/>
      </c>
      <c r="H7890" s="932" t="str">
        <f t="array" ref="H7890">if(F7890&lt;&gt;"", iferror(index('Internal Staffing Calculator'!B$8:B23500,match(F7890,'Internal Staffing Calculator'!E$8:E23500,0)), "Not In Budget"),"")</f>
        <v/>
      </c>
      <c r="I7890" s="184"/>
      <c r="J7890" s="184"/>
      <c r="K7890" s="184"/>
      <c r="L7890" s="183"/>
    </row>
    <row r="7891">
      <c r="A7891" s="454"/>
      <c r="B7891" s="927"/>
      <c r="C7891" s="580"/>
      <c r="D7891" s="939"/>
      <c r="E7891" s="940"/>
      <c r="F7891" s="941"/>
      <c r="G7891" s="937" t="str">
        <f t="array" ref="G7891">xlookup(F7891,'Internal Staffing Calculator'!E:E,'Internal Staffing Calculator'!C:C,"")</f>
        <v/>
      </c>
      <c r="H7891" s="932" t="str">
        <f t="array" ref="H7891">if(F7891&lt;&gt;"", iferror(index('Internal Staffing Calculator'!B$8:B23500,match(F7891,'Internal Staffing Calculator'!E$8:E23500,0)), "Not In Budget"),"")</f>
        <v/>
      </c>
      <c r="I7891" s="184"/>
      <c r="J7891" s="184"/>
      <c r="K7891" s="184"/>
      <c r="L7891" s="183"/>
    </row>
    <row r="7892">
      <c r="A7892" s="454"/>
      <c r="B7892" s="927"/>
      <c r="C7892" s="580"/>
      <c r="D7892" s="939"/>
      <c r="E7892" s="940"/>
      <c r="F7892" s="941"/>
      <c r="G7892" s="937" t="str">
        <f t="array" ref="G7892">xlookup(F7892,'Internal Staffing Calculator'!E:E,'Internal Staffing Calculator'!C:C,"")</f>
        <v/>
      </c>
      <c r="H7892" s="932" t="str">
        <f t="array" ref="H7892">if(F7892&lt;&gt;"", iferror(index('Internal Staffing Calculator'!B$8:B23500,match(F7892,'Internal Staffing Calculator'!E$8:E23500,0)), "Not In Budget"),"")</f>
        <v/>
      </c>
      <c r="I7892" s="184"/>
      <c r="J7892" s="184"/>
      <c r="K7892" s="184"/>
      <c r="L7892" s="183"/>
    </row>
    <row r="7893">
      <c r="A7893" s="454"/>
      <c r="B7893" s="927"/>
      <c r="C7893" s="580"/>
      <c r="D7893" s="939"/>
      <c r="E7893" s="940"/>
      <c r="F7893" s="941"/>
      <c r="G7893" s="937" t="str">
        <f t="array" ref="G7893">xlookup(F7893,'Internal Staffing Calculator'!E:E,'Internal Staffing Calculator'!C:C,"")</f>
        <v/>
      </c>
      <c r="H7893" s="932" t="str">
        <f t="array" ref="H7893">if(F7893&lt;&gt;"", iferror(index('Internal Staffing Calculator'!B$8:B23500,match(F7893,'Internal Staffing Calculator'!E$8:E23500,0)), "Not In Budget"),"")</f>
        <v/>
      </c>
      <c r="I7893" s="184"/>
      <c r="J7893" s="184"/>
      <c r="K7893" s="184"/>
      <c r="L7893" s="183"/>
    </row>
    <row r="7894">
      <c r="A7894" s="454"/>
      <c r="B7894" s="927"/>
      <c r="C7894" s="580"/>
      <c r="D7894" s="939"/>
      <c r="E7894" s="940"/>
      <c r="F7894" s="941"/>
      <c r="G7894" s="937" t="str">
        <f t="array" ref="G7894">xlookup(F7894,'Internal Staffing Calculator'!E:E,'Internal Staffing Calculator'!C:C,"")</f>
        <v/>
      </c>
      <c r="H7894" s="932" t="str">
        <f t="array" ref="H7894">if(F7894&lt;&gt;"", iferror(index('Internal Staffing Calculator'!B$8:B23500,match(F7894,'Internal Staffing Calculator'!E$8:E23500,0)), "Not In Budget"),"")</f>
        <v/>
      </c>
      <c r="I7894" s="184"/>
      <c r="J7894" s="184"/>
      <c r="K7894" s="184"/>
      <c r="L7894" s="183"/>
    </row>
    <row r="7895">
      <c r="A7895" s="454"/>
      <c r="B7895" s="927"/>
      <c r="C7895" s="580"/>
      <c r="D7895" s="939"/>
      <c r="E7895" s="940"/>
      <c r="F7895" s="941"/>
      <c r="G7895" s="937" t="str">
        <f t="array" ref="G7895">xlookup(F7895,'Internal Staffing Calculator'!E:E,'Internal Staffing Calculator'!C:C,"")</f>
        <v/>
      </c>
      <c r="H7895" s="932" t="str">
        <f t="array" ref="H7895">if(F7895&lt;&gt;"", iferror(index('Internal Staffing Calculator'!B$8:B23500,match(F7895,'Internal Staffing Calculator'!E$8:E23500,0)), "Not In Budget"),"")</f>
        <v/>
      </c>
      <c r="I7895" s="184"/>
      <c r="J7895" s="184"/>
      <c r="K7895" s="184"/>
      <c r="L7895" s="183"/>
    </row>
    <row r="7896">
      <c r="A7896" s="454"/>
      <c r="B7896" s="927"/>
      <c r="C7896" s="580"/>
      <c r="D7896" s="939"/>
      <c r="E7896" s="940"/>
      <c r="F7896" s="941"/>
      <c r="G7896" s="937" t="str">
        <f t="array" ref="G7896">xlookup(F7896,'Internal Staffing Calculator'!E:E,'Internal Staffing Calculator'!C:C,"")</f>
        <v/>
      </c>
      <c r="H7896" s="932" t="str">
        <f t="array" ref="H7896">if(F7896&lt;&gt;"", iferror(index('Internal Staffing Calculator'!B$8:B23500,match(F7896,'Internal Staffing Calculator'!E$8:E23500,0)), "Not In Budget"),"")</f>
        <v/>
      </c>
      <c r="I7896" s="184"/>
      <c r="J7896" s="184"/>
      <c r="K7896" s="184"/>
      <c r="L7896" s="183"/>
    </row>
    <row r="7897">
      <c r="A7897" s="454"/>
      <c r="B7897" s="927"/>
      <c r="C7897" s="580"/>
      <c r="D7897" s="939"/>
      <c r="E7897" s="940"/>
      <c r="F7897" s="941"/>
      <c r="G7897" s="937" t="str">
        <f t="array" ref="G7897">xlookup(F7897,'Internal Staffing Calculator'!E:E,'Internal Staffing Calculator'!C:C,"")</f>
        <v/>
      </c>
      <c r="H7897" s="932" t="str">
        <f t="array" ref="H7897">if(F7897&lt;&gt;"", iferror(index('Internal Staffing Calculator'!B$8:B23500,match(F7897,'Internal Staffing Calculator'!E$8:E23500,0)), "Not In Budget"),"")</f>
        <v/>
      </c>
      <c r="I7897" s="184"/>
      <c r="J7897" s="184"/>
      <c r="K7897" s="184"/>
      <c r="L7897" s="183"/>
    </row>
    <row r="7898">
      <c r="A7898" s="454"/>
      <c r="B7898" s="927"/>
      <c r="C7898" s="580"/>
      <c r="D7898" s="939"/>
      <c r="E7898" s="940"/>
      <c r="F7898" s="941"/>
      <c r="G7898" s="937" t="str">
        <f t="array" ref="G7898">xlookup(F7898,'Internal Staffing Calculator'!E:E,'Internal Staffing Calculator'!C:C,"")</f>
        <v/>
      </c>
      <c r="H7898" s="932" t="str">
        <f t="array" ref="H7898">if(F7898&lt;&gt;"", iferror(index('Internal Staffing Calculator'!B$8:B23500,match(F7898,'Internal Staffing Calculator'!E$8:E23500,0)), "Not In Budget"),"")</f>
        <v/>
      </c>
      <c r="I7898" s="184"/>
      <c r="J7898" s="184"/>
      <c r="K7898" s="184"/>
      <c r="L7898" s="183"/>
    </row>
    <row r="7899">
      <c r="A7899" s="454"/>
      <c r="B7899" s="927"/>
      <c r="C7899" s="580"/>
      <c r="D7899" s="939"/>
      <c r="E7899" s="940"/>
      <c r="F7899" s="941"/>
      <c r="G7899" s="937" t="str">
        <f t="array" ref="G7899">xlookup(F7899,'Internal Staffing Calculator'!E:E,'Internal Staffing Calculator'!C:C,"")</f>
        <v/>
      </c>
      <c r="H7899" s="932" t="str">
        <f t="array" ref="H7899">if(F7899&lt;&gt;"", iferror(index('Internal Staffing Calculator'!B$8:B23500,match(F7899,'Internal Staffing Calculator'!E$8:E23500,0)), "Not In Budget"),"")</f>
        <v/>
      </c>
      <c r="I7899" s="184"/>
      <c r="J7899" s="184"/>
      <c r="K7899" s="184"/>
      <c r="L7899" s="183"/>
    </row>
    <row r="7900">
      <c r="A7900" s="454"/>
      <c r="B7900" s="927"/>
      <c r="C7900" s="580"/>
      <c r="D7900" s="939"/>
      <c r="E7900" s="940"/>
      <c r="F7900" s="941"/>
      <c r="G7900" s="937" t="str">
        <f t="array" ref="G7900">xlookup(F7900,'Internal Staffing Calculator'!E:E,'Internal Staffing Calculator'!C:C,"")</f>
        <v/>
      </c>
      <c r="H7900" s="932" t="str">
        <f t="array" ref="H7900">if(F7900&lt;&gt;"", iferror(index('Internal Staffing Calculator'!B$8:B23500,match(F7900,'Internal Staffing Calculator'!E$8:E23500,0)), "Not In Budget"),"")</f>
        <v/>
      </c>
      <c r="I7900" s="184"/>
      <c r="J7900" s="184"/>
      <c r="K7900" s="184"/>
      <c r="L7900" s="183"/>
    </row>
    <row r="7901">
      <c r="A7901" s="454"/>
      <c r="B7901" s="927"/>
      <c r="C7901" s="580"/>
      <c r="D7901" s="939"/>
      <c r="E7901" s="940"/>
      <c r="F7901" s="941"/>
      <c r="G7901" s="937" t="str">
        <f t="array" ref="G7901">xlookup(F7901,'Internal Staffing Calculator'!E:E,'Internal Staffing Calculator'!C:C,"")</f>
        <v/>
      </c>
      <c r="H7901" s="932" t="str">
        <f t="array" ref="H7901">if(F7901&lt;&gt;"", iferror(index('Internal Staffing Calculator'!B$8:B23500,match(F7901,'Internal Staffing Calculator'!E$8:E23500,0)), "Not In Budget"),"")</f>
        <v/>
      </c>
      <c r="I7901" s="184"/>
      <c r="J7901" s="184"/>
      <c r="K7901" s="184"/>
      <c r="L7901" s="183"/>
    </row>
    <row r="7902">
      <c r="A7902" s="454"/>
      <c r="B7902" s="927"/>
      <c r="C7902" s="580"/>
      <c r="D7902" s="939"/>
      <c r="E7902" s="940"/>
      <c r="F7902" s="941"/>
      <c r="G7902" s="937" t="str">
        <f t="array" ref="G7902">xlookup(F7902,'Internal Staffing Calculator'!E:E,'Internal Staffing Calculator'!C:C,"")</f>
        <v/>
      </c>
      <c r="H7902" s="932" t="str">
        <f t="array" ref="H7902">if(F7902&lt;&gt;"", iferror(index('Internal Staffing Calculator'!B$8:B23500,match(F7902,'Internal Staffing Calculator'!E$8:E23500,0)), "Not In Budget"),"")</f>
        <v/>
      </c>
      <c r="I7902" s="184"/>
      <c r="J7902" s="184"/>
      <c r="K7902" s="184"/>
      <c r="L7902" s="183"/>
    </row>
    <row r="7903">
      <c r="A7903" s="454"/>
      <c r="B7903" s="927"/>
      <c r="C7903" s="580"/>
      <c r="D7903" s="939"/>
      <c r="E7903" s="940"/>
      <c r="F7903" s="941"/>
      <c r="G7903" s="937" t="str">
        <f t="array" ref="G7903">xlookup(F7903,'Internal Staffing Calculator'!E:E,'Internal Staffing Calculator'!C:C,"")</f>
        <v/>
      </c>
      <c r="H7903" s="932" t="str">
        <f t="array" ref="H7903">if(F7903&lt;&gt;"", iferror(index('Internal Staffing Calculator'!B$8:B23500,match(F7903,'Internal Staffing Calculator'!E$8:E23500,0)), "Not In Budget"),"")</f>
        <v/>
      </c>
      <c r="I7903" s="184"/>
      <c r="J7903" s="184"/>
      <c r="K7903" s="184"/>
      <c r="L7903" s="183"/>
    </row>
    <row r="7904">
      <c r="A7904" s="454"/>
      <c r="B7904" s="927"/>
      <c r="C7904" s="580"/>
      <c r="D7904" s="939"/>
      <c r="E7904" s="940"/>
      <c r="F7904" s="941"/>
      <c r="G7904" s="937" t="str">
        <f t="array" ref="G7904">xlookup(F7904,'Internal Staffing Calculator'!E:E,'Internal Staffing Calculator'!C:C,"")</f>
        <v/>
      </c>
      <c r="H7904" s="932" t="str">
        <f t="array" ref="H7904">if(F7904&lt;&gt;"", iferror(index('Internal Staffing Calculator'!B$8:B23500,match(F7904,'Internal Staffing Calculator'!E$8:E23500,0)), "Not In Budget"),"")</f>
        <v/>
      </c>
      <c r="I7904" s="184"/>
      <c r="J7904" s="184"/>
      <c r="K7904" s="184"/>
      <c r="L7904" s="183"/>
    </row>
    <row r="7905">
      <c r="A7905" s="454"/>
      <c r="B7905" s="927"/>
      <c r="C7905" s="580"/>
      <c r="D7905" s="939"/>
      <c r="E7905" s="940"/>
      <c r="F7905" s="941"/>
      <c r="G7905" s="937" t="str">
        <f t="array" ref="G7905">xlookup(F7905,'Internal Staffing Calculator'!E:E,'Internal Staffing Calculator'!C:C,"")</f>
        <v/>
      </c>
      <c r="H7905" s="932" t="str">
        <f t="array" ref="H7905">if(F7905&lt;&gt;"", iferror(index('Internal Staffing Calculator'!B$8:B23500,match(F7905,'Internal Staffing Calculator'!E$8:E23500,0)), "Not In Budget"),"")</f>
        <v/>
      </c>
      <c r="I7905" s="184"/>
      <c r="J7905" s="184"/>
      <c r="K7905" s="184"/>
      <c r="L7905" s="183"/>
    </row>
    <row r="7906">
      <c r="A7906" s="454"/>
      <c r="B7906" s="927"/>
      <c r="C7906" s="580"/>
      <c r="D7906" s="939"/>
      <c r="E7906" s="940"/>
      <c r="F7906" s="941"/>
      <c r="G7906" s="937" t="str">
        <f t="array" ref="G7906">xlookup(F7906,'Internal Staffing Calculator'!E:E,'Internal Staffing Calculator'!C:C,"")</f>
        <v/>
      </c>
      <c r="H7906" s="932" t="str">
        <f t="array" ref="H7906">if(F7906&lt;&gt;"", iferror(index('Internal Staffing Calculator'!B$8:B23500,match(F7906,'Internal Staffing Calculator'!E$8:E23500,0)), "Not In Budget"),"")</f>
        <v/>
      </c>
      <c r="I7906" s="184"/>
      <c r="J7906" s="184"/>
      <c r="K7906" s="184"/>
      <c r="L7906" s="183"/>
    </row>
    <row r="7907">
      <c r="A7907" s="454"/>
      <c r="B7907" s="927"/>
      <c r="C7907" s="580"/>
      <c r="D7907" s="939"/>
      <c r="E7907" s="940"/>
      <c r="F7907" s="941"/>
      <c r="G7907" s="937" t="str">
        <f t="array" ref="G7907">xlookup(F7907,'Internal Staffing Calculator'!E:E,'Internal Staffing Calculator'!C:C,"")</f>
        <v/>
      </c>
      <c r="H7907" s="932" t="str">
        <f t="array" ref="H7907">if(F7907&lt;&gt;"", iferror(index('Internal Staffing Calculator'!B$8:B23500,match(F7907,'Internal Staffing Calculator'!E$8:E23500,0)), "Not In Budget"),"")</f>
        <v/>
      </c>
      <c r="I7907" s="184"/>
      <c r="J7907" s="184"/>
      <c r="K7907" s="184"/>
      <c r="L7907" s="183"/>
    </row>
    <row r="7908">
      <c r="A7908" s="454"/>
      <c r="B7908" s="927"/>
      <c r="C7908" s="580"/>
      <c r="D7908" s="939"/>
      <c r="E7908" s="940"/>
      <c r="F7908" s="941"/>
      <c r="G7908" s="937" t="str">
        <f t="array" ref="G7908">xlookup(F7908,'Internal Staffing Calculator'!E:E,'Internal Staffing Calculator'!C:C,"")</f>
        <v/>
      </c>
      <c r="H7908" s="932" t="str">
        <f t="array" ref="H7908">if(F7908&lt;&gt;"", iferror(index('Internal Staffing Calculator'!B$8:B23500,match(F7908,'Internal Staffing Calculator'!E$8:E23500,0)), "Not In Budget"),"")</f>
        <v/>
      </c>
      <c r="I7908" s="184"/>
      <c r="J7908" s="184"/>
      <c r="K7908" s="184"/>
      <c r="L7908" s="183"/>
    </row>
    <row r="7909">
      <c r="A7909" s="454"/>
      <c r="B7909" s="927"/>
      <c r="C7909" s="580"/>
      <c r="D7909" s="939"/>
      <c r="E7909" s="940"/>
      <c r="F7909" s="941"/>
      <c r="G7909" s="937" t="str">
        <f t="array" ref="G7909">xlookup(F7909,'Internal Staffing Calculator'!E:E,'Internal Staffing Calculator'!C:C,"")</f>
        <v/>
      </c>
      <c r="H7909" s="932" t="str">
        <f t="array" ref="H7909">if(F7909&lt;&gt;"", iferror(index('Internal Staffing Calculator'!B$8:B23500,match(F7909,'Internal Staffing Calculator'!E$8:E23500,0)), "Not In Budget"),"")</f>
        <v/>
      </c>
      <c r="I7909" s="184"/>
      <c r="J7909" s="184"/>
      <c r="K7909" s="184"/>
      <c r="L7909" s="183"/>
    </row>
    <row r="7910">
      <c r="A7910" s="454"/>
      <c r="B7910" s="927"/>
      <c r="C7910" s="580"/>
      <c r="D7910" s="939"/>
      <c r="E7910" s="940"/>
      <c r="F7910" s="941"/>
      <c r="G7910" s="937" t="str">
        <f t="array" ref="G7910">xlookup(F7910,'Internal Staffing Calculator'!E:E,'Internal Staffing Calculator'!C:C,"")</f>
        <v/>
      </c>
      <c r="H7910" s="932" t="str">
        <f t="array" ref="H7910">if(F7910&lt;&gt;"", iferror(index('Internal Staffing Calculator'!B$8:B23500,match(F7910,'Internal Staffing Calculator'!E$8:E23500,0)), "Not In Budget"),"")</f>
        <v/>
      </c>
      <c r="I7910" s="184"/>
      <c r="J7910" s="184"/>
      <c r="K7910" s="184"/>
      <c r="L7910" s="183"/>
    </row>
    <row r="7911">
      <c r="A7911" s="454"/>
      <c r="B7911" s="927"/>
      <c r="C7911" s="580"/>
      <c r="D7911" s="939"/>
      <c r="E7911" s="940"/>
      <c r="F7911" s="941"/>
      <c r="G7911" s="937" t="str">
        <f t="array" ref="G7911">xlookup(F7911,'Internal Staffing Calculator'!E:E,'Internal Staffing Calculator'!C:C,"")</f>
        <v/>
      </c>
      <c r="H7911" s="932" t="str">
        <f t="array" ref="H7911">if(F7911&lt;&gt;"", iferror(index('Internal Staffing Calculator'!B$8:B23500,match(F7911,'Internal Staffing Calculator'!E$8:E23500,0)), "Not In Budget"),"")</f>
        <v/>
      </c>
      <c r="I7911" s="184"/>
      <c r="J7911" s="184"/>
      <c r="K7911" s="184"/>
      <c r="L7911" s="183"/>
    </row>
    <row r="7912">
      <c r="A7912" s="454"/>
      <c r="B7912" s="927"/>
      <c r="C7912" s="580"/>
      <c r="D7912" s="939"/>
      <c r="E7912" s="940"/>
      <c r="F7912" s="941"/>
      <c r="G7912" s="937" t="str">
        <f t="array" ref="G7912">xlookup(F7912,'Internal Staffing Calculator'!E:E,'Internal Staffing Calculator'!C:C,"")</f>
        <v/>
      </c>
      <c r="H7912" s="932" t="str">
        <f t="array" ref="H7912">if(F7912&lt;&gt;"", iferror(index('Internal Staffing Calculator'!B$8:B23500,match(F7912,'Internal Staffing Calculator'!E$8:E23500,0)), "Not In Budget"),"")</f>
        <v/>
      </c>
      <c r="I7912" s="184"/>
      <c r="J7912" s="184"/>
      <c r="K7912" s="184"/>
      <c r="L7912" s="183"/>
    </row>
    <row r="7913">
      <c r="A7913" s="454"/>
      <c r="B7913" s="927"/>
      <c r="C7913" s="580"/>
      <c r="D7913" s="939"/>
      <c r="E7913" s="940"/>
      <c r="F7913" s="941"/>
      <c r="G7913" s="937" t="str">
        <f t="array" ref="G7913">xlookup(F7913,'Internal Staffing Calculator'!E:E,'Internal Staffing Calculator'!C:C,"")</f>
        <v/>
      </c>
      <c r="H7913" s="932" t="str">
        <f t="array" ref="H7913">if(F7913&lt;&gt;"", iferror(index('Internal Staffing Calculator'!B$8:B23500,match(F7913,'Internal Staffing Calculator'!E$8:E23500,0)), "Not In Budget"),"")</f>
        <v/>
      </c>
      <c r="I7913" s="184"/>
      <c r="J7913" s="184"/>
      <c r="K7913" s="184"/>
      <c r="L7913" s="183"/>
    </row>
    <row r="7914">
      <c r="A7914" s="454"/>
      <c r="B7914" s="927"/>
      <c r="C7914" s="580"/>
      <c r="D7914" s="939"/>
      <c r="E7914" s="940"/>
      <c r="F7914" s="941"/>
      <c r="G7914" s="937" t="str">
        <f t="array" ref="G7914">xlookup(F7914,'Internal Staffing Calculator'!E:E,'Internal Staffing Calculator'!C:C,"")</f>
        <v/>
      </c>
      <c r="H7914" s="932" t="str">
        <f t="array" ref="H7914">if(F7914&lt;&gt;"", iferror(index('Internal Staffing Calculator'!B$8:B23500,match(F7914,'Internal Staffing Calculator'!E$8:E23500,0)), "Not In Budget"),"")</f>
        <v/>
      </c>
      <c r="I7914" s="184"/>
      <c r="J7914" s="184"/>
      <c r="K7914" s="184"/>
      <c r="L7914" s="183"/>
    </row>
    <row r="7915">
      <c r="A7915" s="454"/>
      <c r="B7915" s="927"/>
      <c r="C7915" s="580"/>
      <c r="D7915" s="939"/>
      <c r="E7915" s="940"/>
      <c r="F7915" s="941"/>
      <c r="G7915" s="937" t="str">
        <f t="array" ref="G7915">xlookup(F7915,'Internal Staffing Calculator'!E:E,'Internal Staffing Calculator'!C:C,"")</f>
        <v/>
      </c>
      <c r="H7915" s="932" t="str">
        <f t="array" ref="H7915">if(F7915&lt;&gt;"", iferror(index('Internal Staffing Calculator'!B$8:B23500,match(F7915,'Internal Staffing Calculator'!E$8:E23500,0)), "Not In Budget"),"")</f>
        <v/>
      </c>
      <c r="I7915" s="184"/>
      <c r="J7915" s="184"/>
      <c r="K7915" s="184"/>
      <c r="L7915" s="183"/>
    </row>
    <row r="7916">
      <c r="A7916" s="454"/>
      <c r="B7916" s="927"/>
      <c r="C7916" s="580"/>
      <c r="D7916" s="939"/>
      <c r="E7916" s="940"/>
      <c r="F7916" s="941"/>
      <c r="G7916" s="937" t="str">
        <f t="array" ref="G7916">xlookup(F7916,'Internal Staffing Calculator'!E:E,'Internal Staffing Calculator'!C:C,"")</f>
        <v/>
      </c>
      <c r="H7916" s="932" t="str">
        <f t="array" ref="H7916">if(F7916&lt;&gt;"", iferror(index('Internal Staffing Calculator'!B$8:B23500,match(F7916,'Internal Staffing Calculator'!E$8:E23500,0)), "Not In Budget"),"")</f>
        <v/>
      </c>
      <c r="I7916" s="184"/>
      <c r="J7916" s="184"/>
      <c r="K7916" s="184"/>
      <c r="L7916" s="183"/>
    </row>
    <row r="7917">
      <c r="A7917" s="454"/>
      <c r="B7917" s="927"/>
      <c r="C7917" s="580"/>
      <c r="D7917" s="939"/>
      <c r="E7917" s="940"/>
      <c r="F7917" s="941"/>
      <c r="G7917" s="937" t="str">
        <f t="array" ref="G7917">xlookup(F7917,'Internal Staffing Calculator'!E:E,'Internal Staffing Calculator'!C:C,"")</f>
        <v/>
      </c>
      <c r="H7917" s="932" t="str">
        <f t="array" ref="H7917">if(F7917&lt;&gt;"", iferror(index('Internal Staffing Calculator'!B$8:B23500,match(F7917,'Internal Staffing Calculator'!E$8:E23500,0)), "Not In Budget"),"")</f>
        <v/>
      </c>
      <c r="I7917" s="184"/>
      <c r="J7917" s="184"/>
      <c r="K7917" s="184"/>
      <c r="L7917" s="183"/>
    </row>
    <row r="7918">
      <c r="A7918" s="454"/>
      <c r="B7918" s="927"/>
      <c r="C7918" s="580"/>
      <c r="D7918" s="939"/>
      <c r="E7918" s="940"/>
      <c r="F7918" s="941"/>
      <c r="G7918" s="937" t="str">
        <f t="array" ref="G7918">xlookup(F7918,'Internal Staffing Calculator'!E:E,'Internal Staffing Calculator'!C:C,"")</f>
        <v/>
      </c>
      <c r="H7918" s="932" t="str">
        <f t="array" ref="H7918">if(F7918&lt;&gt;"", iferror(index('Internal Staffing Calculator'!B$8:B23500,match(F7918,'Internal Staffing Calculator'!E$8:E23500,0)), "Not In Budget"),"")</f>
        <v/>
      </c>
      <c r="I7918" s="184"/>
      <c r="J7918" s="184"/>
      <c r="K7918" s="184"/>
      <c r="L7918" s="183"/>
    </row>
    <row r="7919">
      <c r="A7919" s="454"/>
      <c r="B7919" s="927"/>
      <c r="C7919" s="580"/>
      <c r="D7919" s="939"/>
      <c r="E7919" s="940"/>
      <c r="F7919" s="941"/>
      <c r="G7919" s="937" t="str">
        <f t="array" ref="G7919">xlookup(F7919,'Internal Staffing Calculator'!E:E,'Internal Staffing Calculator'!C:C,"")</f>
        <v/>
      </c>
      <c r="H7919" s="932" t="str">
        <f t="array" ref="H7919">if(F7919&lt;&gt;"", iferror(index('Internal Staffing Calculator'!B$8:B23500,match(F7919,'Internal Staffing Calculator'!E$8:E23500,0)), "Not In Budget"),"")</f>
        <v/>
      </c>
      <c r="I7919" s="184"/>
      <c r="J7919" s="184"/>
      <c r="K7919" s="184"/>
      <c r="L7919" s="183"/>
    </row>
    <row r="7920">
      <c r="A7920" s="454"/>
      <c r="B7920" s="927"/>
      <c r="C7920" s="580"/>
      <c r="D7920" s="939"/>
      <c r="E7920" s="940"/>
      <c r="F7920" s="941"/>
      <c r="G7920" s="937" t="str">
        <f t="array" ref="G7920">xlookup(F7920,'Internal Staffing Calculator'!E:E,'Internal Staffing Calculator'!C:C,"")</f>
        <v/>
      </c>
      <c r="H7920" s="932" t="str">
        <f t="array" ref="H7920">if(F7920&lt;&gt;"", iferror(index('Internal Staffing Calculator'!B$8:B23500,match(F7920,'Internal Staffing Calculator'!E$8:E23500,0)), "Not In Budget"),"")</f>
        <v/>
      </c>
      <c r="I7920" s="184"/>
      <c r="J7920" s="184"/>
      <c r="K7920" s="184"/>
      <c r="L7920" s="183"/>
    </row>
    <row r="7921">
      <c r="A7921" s="454"/>
      <c r="B7921" s="927"/>
      <c r="C7921" s="580"/>
      <c r="D7921" s="939"/>
      <c r="E7921" s="940"/>
      <c r="F7921" s="941"/>
      <c r="G7921" s="937" t="str">
        <f t="array" ref="G7921">xlookup(F7921,'Internal Staffing Calculator'!E:E,'Internal Staffing Calculator'!C:C,"")</f>
        <v/>
      </c>
      <c r="H7921" s="932" t="str">
        <f t="array" ref="H7921">if(F7921&lt;&gt;"", iferror(index('Internal Staffing Calculator'!B$8:B23500,match(F7921,'Internal Staffing Calculator'!E$8:E23500,0)), "Not In Budget"),"")</f>
        <v/>
      </c>
      <c r="I7921" s="184"/>
      <c r="J7921" s="184"/>
      <c r="K7921" s="184"/>
      <c r="L7921" s="183"/>
    </row>
    <row r="7922">
      <c r="A7922" s="454"/>
      <c r="B7922" s="927"/>
      <c r="C7922" s="580"/>
      <c r="D7922" s="939"/>
      <c r="E7922" s="940"/>
      <c r="F7922" s="941"/>
      <c r="G7922" s="937" t="str">
        <f t="array" ref="G7922">xlookup(F7922,'Internal Staffing Calculator'!E:E,'Internal Staffing Calculator'!C:C,"")</f>
        <v/>
      </c>
      <c r="H7922" s="932" t="str">
        <f t="array" ref="H7922">if(F7922&lt;&gt;"", iferror(index('Internal Staffing Calculator'!B$8:B23500,match(F7922,'Internal Staffing Calculator'!E$8:E23500,0)), "Not In Budget"),"")</f>
        <v/>
      </c>
      <c r="I7922" s="184"/>
      <c r="J7922" s="184"/>
      <c r="K7922" s="184"/>
      <c r="L7922" s="183"/>
    </row>
    <row r="7923">
      <c r="A7923" s="454"/>
      <c r="B7923" s="927"/>
      <c r="C7923" s="580"/>
      <c r="D7923" s="939"/>
      <c r="E7923" s="940"/>
      <c r="F7923" s="941"/>
      <c r="G7923" s="937" t="str">
        <f t="array" ref="G7923">xlookup(F7923,'Internal Staffing Calculator'!E:E,'Internal Staffing Calculator'!C:C,"")</f>
        <v/>
      </c>
      <c r="H7923" s="932" t="str">
        <f t="array" ref="H7923">if(F7923&lt;&gt;"", iferror(index('Internal Staffing Calculator'!B$8:B23500,match(F7923,'Internal Staffing Calculator'!E$8:E23500,0)), "Not In Budget"),"")</f>
        <v/>
      </c>
      <c r="I7923" s="184"/>
      <c r="J7923" s="184"/>
      <c r="K7923" s="184"/>
      <c r="L7923" s="183"/>
    </row>
    <row r="7924">
      <c r="A7924" s="454"/>
      <c r="B7924" s="927"/>
      <c r="C7924" s="580"/>
      <c r="D7924" s="939"/>
      <c r="E7924" s="940"/>
      <c r="F7924" s="941"/>
      <c r="G7924" s="937" t="str">
        <f t="array" ref="G7924">xlookup(F7924,'Internal Staffing Calculator'!E:E,'Internal Staffing Calculator'!C:C,"")</f>
        <v/>
      </c>
      <c r="H7924" s="932" t="str">
        <f t="array" ref="H7924">if(F7924&lt;&gt;"", iferror(index('Internal Staffing Calculator'!B$8:B23500,match(F7924,'Internal Staffing Calculator'!E$8:E23500,0)), "Not In Budget"),"")</f>
        <v/>
      </c>
      <c r="I7924" s="184"/>
      <c r="J7924" s="184"/>
      <c r="K7924" s="184"/>
      <c r="L7924" s="183"/>
    </row>
    <row r="7925">
      <c r="A7925" s="454"/>
      <c r="B7925" s="927"/>
      <c r="C7925" s="580"/>
      <c r="D7925" s="939"/>
      <c r="E7925" s="940"/>
      <c r="F7925" s="941"/>
      <c r="G7925" s="937" t="str">
        <f t="array" ref="G7925">xlookup(F7925,'Internal Staffing Calculator'!E:E,'Internal Staffing Calculator'!C:C,"")</f>
        <v/>
      </c>
      <c r="H7925" s="932" t="str">
        <f t="array" ref="H7925">if(F7925&lt;&gt;"", iferror(index('Internal Staffing Calculator'!B$8:B23500,match(F7925,'Internal Staffing Calculator'!E$8:E23500,0)), "Not In Budget"),"")</f>
        <v/>
      </c>
      <c r="I7925" s="184"/>
      <c r="J7925" s="184"/>
      <c r="K7925" s="184"/>
      <c r="L7925" s="183"/>
    </row>
    <row r="7926">
      <c r="A7926" s="454"/>
      <c r="B7926" s="927"/>
      <c r="C7926" s="580"/>
      <c r="D7926" s="939"/>
      <c r="E7926" s="940"/>
      <c r="F7926" s="941"/>
      <c r="G7926" s="937" t="str">
        <f t="array" ref="G7926">xlookup(F7926,'Internal Staffing Calculator'!E:E,'Internal Staffing Calculator'!C:C,"")</f>
        <v/>
      </c>
      <c r="H7926" s="932" t="str">
        <f t="array" ref="H7926">if(F7926&lt;&gt;"", iferror(index('Internal Staffing Calculator'!B$8:B23500,match(F7926,'Internal Staffing Calculator'!E$8:E23500,0)), "Not In Budget"),"")</f>
        <v/>
      </c>
      <c r="I7926" s="184"/>
      <c r="J7926" s="184"/>
      <c r="K7926" s="184"/>
      <c r="L7926" s="183"/>
    </row>
    <row r="7927">
      <c r="A7927" s="454"/>
      <c r="B7927" s="927"/>
      <c r="C7927" s="580"/>
      <c r="D7927" s="939"/>
      <c r="E7927" s="940"/>
      <c r="F7927" s="941"/>
      <c r="G7927" s="937" t="str">
        <f t="array" ref="G7927">xlookup(F7927,'Internal Staffing Calculator'!E:E,'Internal Staffing Calculator'!C:C,"")</f>
        <v/>
      </c>
      <c r="H7927" s="932" t="str">
        <f t="array" ref="H7927">if(F7927&lt;&gt;"", iferror(index('Internal Staffing Calculator'!B$8:B23500,match(F7927,'Internal Staffing Calculator'!E$8:E23500,0)), "Not In Budget"),"")</f>
        <v/>
      </c>
      <c r="I7927" s="184"/>
      <c r="J7927" s="184"/>
      <c r="K7927" s="184"/>
      <c r="L7927" s="183"/>
    </row>
    <row r="7928">
      <c r="A7928" s="454"/>
      <c r="B7928" s="927"/>
      <c r="C7928" s="580"/>
      <c r="D7928" s="939"/>
      <c r="E7928" s="940"/>
      <c r="F7928" s="941"/>
      <c r="G7928" s="937" t="str">
        <f t="array" ref="G7928">xlookup(F7928,'Internal Staffing Calculator'!E:E,'Internal Staffing Calculator'!C:C,"")</f>
        <v/>
      </c>
      <c r="H7928" s="932" t="str">
        <f t="array" ref="H7928">if(F7928&lt;&gt;"", iferror(index('Internal Staffing Calculator'!B$8:B23500,match(F7928,'Internal Staffing Calculator'!E$8:E23500,0)), "Not In Budget"),"")</f>
        <v/>
      </c>
      <c r="I7928" s="184"/>
      <c r="J7928" s="184"/>
      <c r="K7928" s="184"/>
      <c r="L7928" s="183"/>
    </row>
    <row r="7929">
      <c r="A7929" s="454"/>
      <c r="B7929" s="927"/>
      <c r="C7929" s="580"/>
      <c r="D7929" s="939"/>
      <c r="E7929" s="940"/>
      <c r="F7929" s="941"/>
      <c r="G7929" s="937" t="str">
        <f t="array" ref="G7929">xlookup(F7929,'Internal Staffing Calculator'!E:E,'Internal Staffing Calculator'!C:C,"")</f>
        <v/>
      </c>
      <c r="H7929" s="932" t="str">
        <f t="array" ref="H7929">if(F7929&lt;&gt;"", iferror(index('Internal Staffing Calculator'!B$8:B23500,match(F7929,'Internal Staffing Calculator'!E$8:E23500,0)), "Not In Budget"),"")</f>
        <v/>
      </c>
      <c r="I7929" s="184"/>
      <c r="J7929" s="184"/>
      <c r="K7929" s="184"/>
      <c r="L7929" s="183"/>
    </row>
    <row r="7930">
      <c r="A7930" s="454"/>
      <c r="B7930" s="927"/>
      <c r="C7930" s="580"/>
      <c r="D7930" s="939"/>
      <c r="E7930" s="940"/>
      <c r="F7930" s="941"/>
      <c r="G7930" s="937" t="str">
        <f t="array" ref="G7930">xlookup(F7930,'Internal Staffing Calculator'!E:E,'Internal Staffing Calculator'!C:C,"")</f>
        <v/>
      </c>
      <c r="H7930" s="932" t="str">
        <f t="array" ref="H7930">if(F7930&lt;&gt;"", iferror(index('Internal Staffing Calculator'!B$8:B23500,match(F7930,'Internal Staffing Calculator'!E$8:E23500,0)), "Not In Budget"),"")</f>
        <v/>
      </c>
      <c r="I7930" s="184"/>
      <c r="J7930" s="184"/>
      <c r="K7930" s="184"/>
      <c r="L7930" s="183"/>
    </row>
    <row r="7931">
      <c r="A7931" s="454"/>
      <c r="B7931" s="927"/>
      <c r="C7931" s="580"/>
      <c r="D7931" s="939"/>
      <c r="E7931" s="940"/>
      <c r="F7931" s="941"/>
      <c r="G7931" s="937" t="str">
        <f t="array" ref="G7931">xlookup(F7931,'Internal Staffing Calculator'!E:E,'Internal Staffing Calculator'!C:C,"")</f>
        <v/>
      </c>
      <c r="H7931" s="932" t="str">
        <f t="array" ref="H7931">if(F7931&lt;&gt;"", iferror(index('Internal Staffing Calculator'!B$8:B23500,match(F7931,'Internal Staffing Calculator'!E$8:E23500,0)), "Not In Budget"),"")</f>
        <v/>
      </c>
      <c r="I7931" s="184"/>
      <c r="J7931" s="184"/>
      <c r="K7931" s="184"/>
      <c r="L7931" s="183"/>
    </row>
    <row r="7932">
      <c r="A7932" s="454"/>
      <c r="B7932" s="927"/>
      <c r="C7932" s="580"/>
      <c r="D7932" s="939"/>
      <c r="E7932" s="940"/>
      <c r="F7932" s="941"/>
      <c r="G7932" s="937" t="str">
        <f t="array" ref="G7932">xlookup(F7932,'Internal Staffing Calculator'!E:E,'Internal Staffing Calculator'!C:C,"")</f>
        <v/>
      </c>
      <c r="H7932" s="932" t="str">
        <f t="array" ref="H7932">if(F7932&lt;&gt;"", iferror(index('Internal Staffing Calculator'!B$8:B23500,match(F7932,'Internal Staffing Calculator'!E$8:E23500,0)), "Not In Budget"),"")</f>
        <v/>
      </c>
      <c r="I7932" s="184"/>
      <c r="J7932" s="184"/>
      <c r="K7932" s="184"/>
      <c r="L7932" s="183"/>
    </row>
    <row r="7933">
      <c r="A7933" s="454"/>
      <c r="B7933" s="927"/>
      <c r="C7933" s="580"/>
      <c r="D7933" s="939"/>
      <c r="E7933" s="940"/>
      <c r="F7933" s="941"/>
      <c r="G7933" s="937" t="str">
        <f t="array" ref="G7933">xlookup(F7933,'Internal Staffing Calculator'!E:E,'Internal Staffing Calculator'!C:C,"")</f>
        <v/>
      </c>
      <c r="H7933" s="932" t="str">
        <f t="array" ref="H7933">if(F7933&lt;&gt;"", iferror(index('Internal Staffing Calculator'!B$8:B23500,match(F7933,'Internal Staffing Calculator'!E$8:E23500,0)), "Not In Budget"),"")</f>
        <v/>
      </c>
      <c r="I7933" s="184"/>
      <c r="J7933" s="184"/>
      <c r="K7933" s="184"/>
      <c r="L7933" s="183"/>
    </row>
    <row r="7934">
      <c r="A7934" s="454"/>
      <c r="B7934" s="927"/>
      <c r="C7934" s="580"/>
      <c r="D7934" s="939"/>
      <c r="E7934" s="940"/>
      <c r="F7934" s="941"/>
      <c r="G7934" s="937" t="str">
        <f t="array" ref="G7934">xlookup(F7934,'Internal Staffing Calculator'!E:E,'Internal Staffing Calculator'!C:C,"")</f>
        <v/>
      </c>
      <c r="H7934" s="932" t="str">
        <f t="array" ref="H7934">if(F7934&lt;&gt;"", iferror(index('Internal Staffing Calculator'!B$8:B23500,match(F7934,'Internal Staffing Calculator'!E$8:E23500,0)), "Not In Budget"),"")</f>
        <v/>
      </c>
      <c r="I7934" s="184"/>
      <c r="J7934" s="184"/>
      <c r="K7934" s="184"/>
      <c r="L7934" s="183"/>
    </row>
    <row r="7935">
      <c r="A7935" s="454"/>
      <c r="B7935" s="927"/>
      <c r="C7935" s="580"/>
      <c r="D7935" s="939"/>
      <c r="E7935" s="940"/>
      <c r="F7935" s="941"/>
      <c r="G7935" s="937" t="str">
        <f t="array" ref="G7935">xlookup(F7935,'Internal Staffing Calculator'!E:E,'Internal Staffing Calculator'!C:C,"")</f>
        <v/>
      </c>
      <c r="H7935" s="932" t="str">
        <f t="array" ref="H7935">if(F7935&lt;&gt;"", iferror(index('Internal Staffing Calculator'!B$8:B23500,match(F7935,'Internal Staffing Calculator'!E$8:E23500,0)), "Not In Budget"),"")</f>
        <v/>
      </c>
      <c r="I7935" s="184"/>
      <c r="J7935" s="184"/>
      <c r="K7935" s="184"/>
      <c r="L7935" s="183"/>
    </row>
    <row r="7936">
      <c r="A7936" s="454"/>
      <c r="B7936" s="927"/>
      <c r="C7936" s="580"/>
      <c r="D7936" s="939"/>
      <c r="E7936" s="940"/>
      <c r="F7936" s="941"/>
      <c r="G7936" s="937" t="str">
        <f t="array" ref="G7936">xlookup(F7936,'Internal Staffing Calculator'!E:E,'Internal Staffing Calculator'!C:C,"")</f>
        <v/>
      </c>
      <c r="H7936" s="932" t="str">
        <f t="array" ref="H7936">if(F7936&lt;&gt;"", iferror(index('Internal Staffing Calculator'!B$8:B23500,match(F7936,'Internal Staffing Calculator'!E$8:E23500,0)), "Not In Budget"),"")</f>
        <v/>
      </c>
      <c r="I7936" s="184"/>
      <c r="J7936" s="184"/>
      <c r="K7936" s="184"/>
      <c r="L7936" s="183"/>
    </row>
    <row r="7937">
      <c r="A7937" s="454"/>
      <c r="B7937" s="927"/>
      <c r="C7937" s="580"/>
      <c r="D7937" s="939"/>
      <c r="E7937" s="940"/>
      <c r="F7937" s="941"/>
      <c r="G7937" s="937" t="str">
        <f t="array" ref="G7937">xlookup(F7937,'Internal Staffing Calculator'!E:E,'Internal Staffing Calculator'!C:C,"")</f>
        <v/>
      </c>
      <c r="H7937" s="932" t="str">
        <f t="array" ref="H7937">if(F7937&lt;&gt;"", iferror(index('Internal Staffing Calculator'!B$8:B23500,match(F7937,'Internal Staffing Calculator'!E$8:E23500,0)), "Not In Budget"),"")</f>
        <v/>
      </c>
      <c r="I7937" s="184"/>
      <c r="J7937" s="184"/>
      <c r="K7937" s="184"/>
      <c r="L7937" s="183"/>
    </row>
    <row r="7938">
      <c r="A7938" s="454"/>
      <c r="B7938" s="927"/>
      <c r="C7938" s="580"/>
      <c r="D7938" s="939"/>
      <c r="E7938" s="940"/>
      <c r="F7938" s="941"/>
      <c r="G7938" s="937" t="str">
        <f t="array" ref="G7938">xlookup(F7938,'Internal Staffing Calculator'!E:E,'Internal Staffing Calculator'!C:C,"")</f>
        <v/>
      </c>
      <c r="H7938" s="932" t="str">
        <f t="array" ref="H7938">if(F7938&lt;&gt;"", iferror(index('Internal Staffing Calculator'!B$8:B23500,match(F7938,'Internal Staffing Calculator'!E$8:E23500,0)), "Not In Budget"),"")</f>
        <v/>
      </c>
      <c r="I7938" s="184"/>
      <c r="J7938" s="184"/>
      <c r="K7938" s="184"/>
      <c r="L7938" s="183"/>
    </row>
    <row r="7939">
      <c r="A7939" s="454"/>
      <c r="B7939" s="927"/>
      <c r="C7939" s="580"/>
      <c r="D7939" s="939"/>
      <c r="E7939" s="940"/>
      <c r="F7939" s="941"/>
      <c r="G7939" s="937" t="str">
        <f t="array" ref="G7939">xlookup(F7939,'Internal Staffing Calculator'!E:E,'Internal Staffing Calculator'!C:C,"")</f>
        <v/>
      </c>
      <c r="H7939" s="932" t="str">
        <f t="array" ref="H7939">if(F7939&lt;&gt;"", iferror(index('Internal Staffing Calculator'!B$8:B23500,match(F7939,'Internal Staffing Calculator'!E$8:E23500,0)), "Not In Budget"),"")</f>
        <v/>
      </c>
      <c r="I7939" s="184"/>
      <c r="J7939" s="184"/>
      <c r="K7939" s="184"/>
      <c r="L7939" s="183"/>
    </row>
    <row r="7940">
      <c r="A7940" s="454"/>
      <c r="B7940" s="927"/>
      <c r="C7940" s="580"/>
      <c r="D7940" s="939"/>
      <c r="E7940" s="940"/>
      <c r="F7940" s="941"/>
      <c r="G7940" s="937" t="str">
        <f t="array" ref="G7940">xlookup(F7940,'Internal Staffing Calculator'!E:E,'Internal Staffing Calculator'!C:C,"")</f>
        <v/>
      </c>
      <c r="H7940" s="932" t="str">
        <f t="array" ref="H7940">if(F7940&lt;&gt;"", iferror(index('Internal Staffing Calculator'!B$8:B23500,match(F7940,'Internal Staffing Calculator'!E$8:E23500,0)), "Not In Budget"),"")</f>
        <v/>
      </c>
      <c r="I7940" s="184"/>
      <c r="J7940" s="184"/>
      <c r="K7940" s="184"/>
      <c r="L7940" s="183"/>
    </row>
    <row r="7941">
      <c r="A7941" s="454"/>
      <c r="B7941" s="927"/>
      <c r="C7941" s="580"/>
      <c r="D7941" s="939"/>
      <c r="E7941" s="940"/>
      <c r="F7941" s="941"/>
      <c r="G7941" s="937" t="str">
        <f t="array" ref="G7941">xlookup(F7941,'Internal Staffing Calculator'!E:E,'Internal Staffing Calculator'!C:C,"")</f>
        <v/>
      </c>
      <c r="H7941" s="932" t="str">
        <f t="array" ref="H7941">if(F7941&lt;&gt;"", iferror(index('Internal Staffing Calculator'!B$8:B23500,match(F7941,'Internal Staffing Calculator'!E$8:E23500,0)), "Not In Budget"),"")</f>
        <v/>
      </c>
      <c r="I7941" s="184"/>
      <c r="J7941" s="184"/>
      <c r="K7941" s="184"/>
      <c r="L7941" s="183"/>
    </row>
    <row r="7942">
      <c r="A7942" s="454"/>
      <c r="B7942" s="927"/>
      <c r="C7942" s="580"/>
      <c r="D7942" s="939"/>
      <c r="E7942" s="940"/>
      <c r="F7942" s="941"/>
      <c r="G7942" s="937" t="str">
        <f t="array" ref="G7942">xlookup(F7942,'Internal Staffing Calculator'!E:E,'Internal Staffing Calculator'!C:C,"")</f>
        <v/>
      </c>
      <c r="H7942" s="932" t="str">
        <f t="array" ref="H7942">if(F7942&lt;&gt;"", iferror(index('Internal Staffing Calculator'!B$8:B23500,match(F7942,'Internal Staffing Calculator'!E$8:E23500,0)), "Not In Budget"),"")</f>
        <v/>
      </c>
      <c r="I7942" s="184"/>
      <c r="J7942" s="184"/>
      <c r="K7942" s="184"/>
      <c r="L7942" s="183"/>
    </row>
    <row r="7943">
      <c r="A7943" s="454"/>
      <c r="B7943" s="927"/>
      <c r="C7943" s="580"/>
      <c r="D7943" s="939"/>
      <c r="E7943" s="940"/>
      <c r="F7943" s="941"/>
      <c r="G7943" s="937" t="str">
        <f t="array" ref="G7943">xlookup(F7943,'Internal Staffing Calculator'!E:E,'Internal Staffing Calculator'!C:C,"")</f>
        <v/>
      </c>
      <c r="H7943" s="932" t="str">
        <f t="array" ref="H7943">if(F7943&lt;&gt;"", iferror(index('Internal Staffing Calculator'!B$8:B23500,match(F7943,'Internal Staffing Calculator'!E$8:E23500,0)), "Not In Budget"),"")</f>
        <v/>
      </c>
      <c r="I7943" s="184"/>
      <c r="J7943" s="184"/>
      <c r="K7943" s="184"/>
      <c r="L7943" s="183"/>
    </row>
    <row r="7944">
      <c r="A7944" s="454"/>
      <c r="B7944" s="927"/>
      <c r="C7944" s="580"/>
      <c r="D7944" s="939"/>
      <c r="E7944" s="940"/>
      <c r="F7944" s="941"/>
      <c r="G7944" s="937" t="str">
        <f t="array" ref="G7944">xlookup(F7944,'Internal Staffing Calculator'!E:E,'Internal Staffing Calculator'!C:C,"")</f>
        <v/>
      </c>
      <c r="H7944" s="932" t="str">
        <f t="array" ref="H7944">if(F7944&lt;&gt;"", iferror(index('Internal Staffing Calculator'!B$8:B23500,match(F7944,'Internal Staffing Calculator'!E$8:E23500,0)), "Not In Budget"),"")</f>
        <v/>
      </c>
      <c r="I7944" s="184"/>
      <c r="J7944" s="184"/>
      <c r="K7944" s="184"/>
      <c r="L7944" s="183"/>
    </row>
    <row r="7945">
      <c r="A7945" s="454"/>
      <c r="B7945" s="927"/>
      <c r="C7945" s="580"/>
      <c r="D7945" s="939"/>
      <c r="E7945" s="940"/>
      <c r="F7945" s="941"/>
      <c r="G7945" s="937" t="str">
        <f t="array" ref="G7945">xlookup(F7945,'Internal Staffing Calculator'!E:E,'Internal Staffing Calculator'!C:C,"")</f>
        <v/>
      </c>
      <c r="H7945" s="932" t="str">
        <f t="array" ref="H7945">if(F7945&lt;&gt;"", iferror(index('Internal Staffing Calculator'!B$8:B23500,match(F7945,'Internal Staffing Calculator'!E$8:E23500,0)), "Not In Budget"),"")</f>
        <v/>
      </c>
      <c r="I7945" s="184"/>
      <c r="J7945" s="184"/>
      <c r="K7945" s="184"/>
      <c r="L7945" s="183"/>
    </row>
    <row r="7946">
      <c r="A7946" s="454"/>
      <c r="B7946" s="927"/>
      <c r="C7946" s="580"/>
      <c r="D7946" s="939"/>
      <c r="E7946" s="940"/>
      <c r="F7946" s="941"/>
      <c r="G7946" s="937" t="str">
        <f t="array" ref="G7946">xlookup(F7946,'Internal Staffing Calculator'!E:E,'Internal Staffing Calculator'!C:C,"")</f>
        <v/>
      </c>
      <c r="H7946" s="932" t="str">
        <f t="array" ref="H7946">if(F7946&lt;&gt;"", iferror(index('Internal Staffing Calculator'!B$8:B23500,match(F7946,'Internal Staffing Calculator'!E$8:E23500,0)), "Not In Budget"),"")</f>
        <v/>
      </c>
      <c r="I7946" s="184"/>
      <c r="J7946" s="184"/>
      <c r="K7946" s="184"/>
      <c r="L7946" s="183"/>
    </row>
    <row r="7947">
      <c r="A7947" s="454"/>
      <c r="B7947" s="927"/>
      <c r="C7947" s="580"/>
      <c r="D7947" s="939"/>
      <c r="E7947" s="940"/>
      <c r="F7947" s="941"/>
      <c r="G7947" s="937" t="str">
        <f t="array" ref="G7947">xlookup(F7947,'Internal Staffing Calculator'!E:E,'Internal Staffing Calculator'!C:C,"")</f>
        <v/>
      </c>
      <c r="H7947" s="932" t="str">
        <f t="array" ref="H7947">if(F7947&lt;&gt;"", iferror(index('Internal Staffing Calculator'!B$8:B23500,match(F7947,'Internal Staffing Calculator'!E$8:E23500,0)), "Not In Budget"),"")</f>
        <v/>
      </c>
      <c r="I7947" s="184"/>
      <c r="J7947" s="184"/>
      <c r="K7947" s="184"/>
      <c r="L7947" s="183"/>
    </row>
    <row r="7948">
      <c r="A7948" s="454"/>
      <c r="B7948" s="927"/>
      <c r="C7948" s="580"/>
      <c r="D7948" s="939"/>
      <c r="E7948" s="940"/>
      <c r="F7948" s="941"/>
      <c r="G7948" s="937" t="str">
        <f t="array" ref="G7948">xlookup(F7948,'Internal Staffing Calculator'!E:E,'Internal Staffing Calculator'!C:C,"")</f>
        <v/>
      </c>
      <c r="H7948" s="932" t="str">
        <f t="array" ref="H7948">if(F7948&lt;&gt;"", iferror(index('Internal Staffing Calculator'!B$8:B23500,match(F7948,'Internal Staffing Calculator'!E$8:E23500,0)), "Not In Budget"),"")</f>
        <v/>
      </c>
      <c r="I7948" s="184"/>
      <c r="J7948" s="184"/>
      <c r="K7948" s="184"/>
      <c r="L7948" s="183"/>
    </row>
    <row r="7949">
      <c r="A7949" s="454"/>
      <c r="B7949" s="927"/>
      <c r="C7949" s="580"/>
      <c r="D7949" s="939"/>
      <c r="E7949" s="940"/>
      <c r="F7949" s="941"/>
      <c r="G7949" s="937" t="str">
        <f t="array" ref="G7949">xlookup(F7949,'Internal Staffing Calculator'!E:E,'Internal Staffing Calculator'!C:C,"")</f>
        <v/>
      </c>
      <c r="H7949" s="932" t="str">
        <f t="array" ref="H7949">if(F7949&lt;&gt;"", iferror(index('Internal Staffing Calculator'!B$8:B23500,match(F7949,'Internal Staffing Calculator'!E$8:E23500,0)), "Not In Budget"),"")</f>
        <v/>
      </c>
      <c r="I7949" s="184"/>
      <c r="J7949" s="184"/>
      <c r="K7949" s="184"/>
      <c r="L7949" s="183"/>
    </row>
    <row r="7950">
      <c r="A7950" s="454"/>
      <c r="B7950" s="927"/>
      <c r="C7950" s="580"/>
      <c r="D7950" s="939"/>
      <c r="E7950" s="940"/>
      <c r="F7950" s="941"/>
      <c r="G7950" s="937" t="str">
        <f t="array" ref="G7950">xlookup(F7950,'Internal Staffing Calculator'!E:E,'Internal Staffing Calculator'!C:C,"")</f>
        <v/>
      </c>
      <c r="H7950" s="932" t="str">
        <f t="array" ref="H7950">if(F7950&lt;&gt;"", iferror(index('Internal Staffing Calculator'!B$8:B23500,match(F7950,'Internal Staffing Calculator'!E$8:E23500,0)), "Not In Budget"),"")</f>
        <v/>
      </c>
      <c r="I7950" s="184"/>
      <c r="J7950" s="184"/>
      <c r="K7950" s="184"/>
      <c r="L7950" s="183"/>
    </row>
    <row r="7951">
      <c r="A7951" s="454"/>
      <c r="B7951" s="927"/>
      <c r="C7951" s="580"/>
      <c r="D7951" s="939"/>
      <c r="E7951" s="940"/>
      <c r="F7951" s="941"/>
      <c r="G7951" s="937" t="str">
        <f t="array" ref="G7951">xlookup(F7951,'Internal Staffing Calculator'!E:E,'Internal Staffing Calculator'!C:C,"")</f>
        <v/>
      </c>
      <c r="H7951" s="932" t="str">
        <f t="array" ref="H7951">if(F7951&lt;&gt;"", iferror(index('Internal Staffing Calculator'!B$8:B23500,match(F7951,'Internal Staffing Calculator'!E$8:E23500,0)), "Not In Budget"),"")</f>
        <v/>
      </c>
      <c r="I7951" s="184"/>
      <c r="J7951" s="184"/>
      <c r="K7951" s="184"/>
      <c r="L7951" s="183"/>
    </row>
    <row r="7952">
      <c r="A7952" s="454"/>
      <c r="B7952" s="927"/>
      <c r="C7952" s="580"/>
      <c r="D7952" s="939"/>
      <c r="E7952" s="940"/>
      <c r="F7952" s="941"/>
      <c r="G7952" s="937" t="str">
        <f t="array" ref="G7952">xlookup(F7952,'Internal Staffing Calculator'!E:E,'Internal Staffing Calculator'!C:C,"")</f>
        <v/>
      </c>
      <c r="H7952" s="932" t="str">
        <f t="array" ref="H7952">if(F7952&lt;&gt;"", iferror(index('Internal Staffing Calculator'!B$8:B23500,match(F7952,'Internal Staffing Calculator'!E$8:E23500,0)), "Not In Budget"),"")</f>
        <v/>
      </c>
      <c r="I7952" s="184"/>
      <c r="J7952" s="184"/>
      <c r="K7952" s="184"/>
      <c r="L7952" s="183"/>
    </row>
    <row r="7953">
      <c r="A7953" s="454"/>
      <c r="B7953" s="927"/>
      <c r="C7953" s="580"/>
      <c r="D7953" s="939"/>
      <c r="E7953" s="940"/>
      <c r="F7953" s="941"/>
      <c r="G7953" s="937" t="str">
        <f t="array" ref="G7953">xlookup(F7953,'Internal Staffing Calculator'!E:E,'Internal Staffing Calculator'!C:C,"")</f>
        <v/>
      </c>
      <c r="H7953" s="932" t="str">
        <f t="array" ref="H7953">if(F7953&lt;&gt;"", iferror(index('Internal Staffing Calculator'!B$8:B23500,match(F7953,'Internal Staffing Calculator'!E$8:E23500,0)), "Not In Budget"),"")</f>
        <v/>
      </c>
      <c r="I7953" s="184"/>
      <c r="J7953" s="184"/>
      <c r="K7953" s="184"/>
      <c r="L7953" s="183"/>
    </row>
    <row r="7954">
      <c r="A7954" s="454"/>
      <c r="B7954" s="927"/>
      <c r="C7954" s="580"/>
      <c r="D7954" s="939"/>
      <c r="E7954" s="940"/>
      <c r="F7954" s="941"/>
      <c r="G7954" s="937" t="str">
        <f t="array" ref="G7954">xlookup(F7954,'Internal Staffing Calculator'!E:E,'Internal Staffing Calculator'!C:C,"")</f>
        <v/>
      </c>
      <c r="H7954" s="932" t="str">
        <f t="array" ref="H7954">if(F7954&lt;&gt;"", iferror(index('Internal Staffing Calculator'!B$8:B23500,match(F7954,'Internal Staffing Calculator'!E$8:E23500,0)), "Not In Budget"),"")</f>
        <v/>
      </c>
      <c r="I7954" s="184"/>
      <c r="J7954" s="184"/>
      <c r="K7954" s="184"/>
      <c r="L7954" s="183"/>
    </row>
    <row r="7955">
      <c r="A7955" s="454"/>
      <c r="B7955" s="927"/>
      <c r="C7955" s="580"/>
      <c r="D7955" s="939"/>
      <c r="E7955" s="940"/>
      <c r="F7955" s="941"/>
      <c r="G7955" s="937" t="str">
        <f t="array" ref="G7955">xlookup(F7955,'Internal Staffing Calculator'!E:E,'Internal Staffing Calculator'!C:C,"")</f>
        <v/>
      </c>
      <c r="H7955" s="932" t="str">
        <f t="array" ref="H7955">if(F7955&lt;&gt;"", iferror(index('Internal Staffing Calculator'!B$8:B23500,match(F7955,'Internal Staffing Calculator'!E$8:E23500,0)), "Not In Budget"),"")</f>
        <v/>
      </c>
      <c r="I7955" s="184"/>
      <c r="J7955" s="184"/>
      <c r="K7955" s="184"/>
      <c r="L7955" s="183"/>
    </row>
    <row r="7956">
      <c r="A7956" s="454"/>
      <c r="B7956" s="927"/>
      <c r="C7956" s="580"/>
      <c r="D7956" s="939"/>
      <c r="E7956" s="940"/>
      <c r="F7956" s="941"/>
      <c r="G7956" s="937" t="str">
        <f t="array" ref="G7956">xlookup(F7956,'Internal Staffing Calculator'!E:E,'Internal Staffing Calculator'!C:C,"")</f>
        <v/>
      </c>
      <c r="H7956" s="932" t="str">
        <f t="array" ref="H7956">if(F7956&lt;&gt;"", iferror(index('Internal Staffing Calculator'!B$8:B23500,match(F7956,'Internal Staffing Calculator'!E$8:E23500,0)), "Not In Budget"),"")</f>
        <v/>
      </c>
      <c r="I7956" s="184"/>
      <c r="J7956" s="184"/>
      <c r="K7956" s="184"/>
      <c r="L7956" s="183"/>
    </row>
    <row r="7957">
      <c r="A7957" s="454"/>
      <c r="B7957" s="927"/>
      <c r="C7957" s="580"/>
      <c r="D7957" s="939"/>
      <c r="E7957" s="940"/>
      <c r="F7957" s="941"/>
      <c r="G7957" s="937" t="str">
        <f t="array" ref="G7957">xlookup(F7957,'Internal Staffing Calculator'!E:E,'Internal Staffing Calculator'!C:C,"")</f>
        <v/>
      </c>
      <c r="H7957" s="932" t="str">
        <f t="array" ref="H7957">if(F7957&lt;&gt;"", iferror(index('Internal Staffing Calculator'!B$8:B23500,match(F7957,'Internal Staffing Calculator'!E$8:E23500,0)), "Not In Budget"),"")</f>
        <v/>
      </c>
      <c r="I7957" s="184"/>
      <c r="J7957" s="184"/>
      <c r="K7957" s="184"/>
      <c r="L7957" s="183"/>
    </row>
    <row r="7958">
      <c r="A7958" s="454"/>
      <c r="B7958" s="927"/>
      <c r="C7958" s="580"/>
      <c r="D7958" s="939"/>
      <c r="E7958" s="940"/>
      <c r="F7958" s="941"/>
      <c r="G7958" s="937" t="str">
        <f t="array" ref="G7958">xlookup(F7958,'Internal Staffing Calculator'!E:E,'Internal Staffing Calculator'!C:C,"")</f>
        <v/>
      </c>
      <c r="H7958" s="932" t="str">
        <f t="array" ref="H7958">if(F7958&lt;&gt;"", iferror(index('Internal Staffing Calculator'!B$8:B23500,match(F7958,'Internal Staffing Calculator'!E$8:E23500,0)), "Not In Budget"),"")</f>
        <v/>
      </c>
      <c r="I7958" s="184"/>
      <c r="J7958" s="184"/>
      <c r="K7958" s="184"/>
      <c r="L7958" s="183"/>
    </row>
    <row r="7959">
      <c r="A7959" s="454"/>
      <c r="B7959" s="927"/>
      <c r="C7959" s="580"/>
      <c r="D7959" s="939"/>
      <c r="E7959" s="940"/>
      <c r="F7959" s="941"/>
      <c r="G7959" s="937" t="str">
        <f t="array" ref="G7959">xlookup(F7959,'Internal Staffing Calculator'!E:E,'Internal Staffing Calculator'!C:C,"")</f>
        <v/>
      </c>
      <c r="H7959" s="932" t="str">
        <f t="array" ref="H7959">if(F7959&lt;&gt;"", iferror(index('Internal Staffing Calculator'!B$8:B23500,match(F7959,'Internal Staffing Calculator'!E$8:E23500,0)), "Not In Budget"),"")</f>
        <v/>
      </c>
      <c r="I7959" s="184"/>
      <c r="J7959" s="184"/>
      <c r="K7959" s="184"/>
      <c r="L7959" s="183"/>
    </row>
    <row r="7960">
      <c r="A7960" s="454"/>
      <c r="B7960" s="927"/>
      <c r="C7960" s="580"/>
      <c r="D7960" s="939"/>
      <c r="E7960" s="940"/>
      <c r="F7960" s="941"/>
      <c r="G7960" s="937" t="str">
        <f t="array" ref="G7960">xlookup(F7960,'Internal Staffing Calculator'!E:E,'Internal Staffing Calculator'!C:C,"")</f>
        <v/>
      </c>
      <c r="H7960" s="932" t="str">
        <f t="array" ref="H7960">if(F7960&lt;&gt;"", iferror(index('Internal Staffing Calculator'!B$8:B23500,match(F7960,'Internal Staffing Calculator'!E$8:E23500,0)), "Not In Budget"),"")</f>
        <v/>
      </c>
      <c r="I7960" s="184"/>
      <c r="J7960" s="184"/>
      <c r="K7960" s="184"/>
      <c r="L7960" s="183"/>
    </row>
    <row r="7961">
      <c r="A7961" s="454"/>
      <c r="B7961" s="927"/>
      <c r="C7961" s="580"/>
      <c r="D7961" s="939"/>
      <c r="E7961" s="940"/>
      <c r="F7961" s="941"/>
      <c r="G7961" s="937" t="str">
        <f t="array" ref="G7961">xlookup(F7961,'Internal Staffing Calculator'!E:E,'Internal Staffing Calculator'!C:C,"")</f>
        <v/>
      </c>
      <c r="H7961" s="932" t="str">
        <f t="array" ref="H7961">if(F7961&lt;&gt;"", iferror(index('Internal Staffing Calculator'!B$8:B23500,match(F7961,'Internal Staffing Calculator'!E$8:E23500,0)), "Not In Budget"),"")</f>
        <v/>
      </c>
      <c r="I7961" s="184"/>
      <c r="J7961" s="184"/>
      <c r="K7961" s="184"/>
      <c r="L7961" s="183"/>
    </row>
    <row r="7962">
      <c r="A7962" s="454"/>
      <c r="B7962" s="927"/>
      <c r="C7962" s="580"/>
      <c r="D7962" s="939"/>
      <c r="E7962" s="940"/>
      <c r="F7962" s="941"/>
      <c r="G7962" s="937" t="str">
        <f t="array" ref="G7962">xlookup(F7962,'Internal Staffing Calculator'!E:E,'Internal Staffing Calculator'!C:C,"")</f>
        <v/>
      </c>
      <c r="H7962" s="932" t="str">
        <f t="array" ref="H7962">if(F7962&lt;&gt;"", iferror(index('Internal Staffing Calculator'!B$8:B23500,match(F7962,'Internal Staffing Calculator'!E$8:E23500,0)), "Not In Budget"),"")</f>
        <v/>
      </c>
      <c r="I7962" s="184"/>
      <c r="J7962" s="184"/>
      <c r="K7962" s="184"/>
      <c r="L7962" s="183"/>
    </row>
    <row r="7963">
      <c r="A7963" s="454"/>
      <c r="B7963" s="927"/>
      <c r="C7963" s="580"/>
      <c r="D7963" s="939"/>
      <c r="E7963" s="940"/>
      <c r="F7963" s="941"/>
      <c r="G7963" s="937" t="str">
        <f t="array" ref="G7963">xlookup(F7963,'Internal Staffing Calculator'!E:E,'Internal Staffing Calculator'!C:C,"")</f>
        <v/>
      </c>
      <c r="H7963" s="932" t="str">
        <f t="array" ref="H7963">if(F7963&lt;&gt;"", iferror(index('Internal Staffing Calculator'!B$8:B23500,match(F7963,'Internal Staffing Calculator'!E$8:E23500,0)), "Not In Budget"),"")</f>
        <v/>
      </c>
      <c r="I7963" s="184"/>
      <c r="J7963" s="184"/>
      <c r="K7963" s="184"/>
      <c r="L7963" s="183"/>
    </row>
    <row r="7964">
      <c r="A7964" s="454"/>
      <c r="B7964" s="927"/>
      <c r="C7964" s="580"/>
      <c r="D7964" s="939"/>
      <c r="E7964" s="940"/>
      <c r="F7964" s="941"/>
      <c r="G7964" s="937" t="str">
        <f t="array" ref="G7964">xlookup(F7964,'Internal Staffing Calculator'!E:E,'Internal Staffing Calculator'!C:C,"")</f>
        <v/>
      </c>
      <c r="H7964" s="932" t="str">
        <f t="array" ref="H7964">if(F7964&lt;&gt;"", iferror(index('Internal Staffing Calculator'!B$8:B23500,match(F7964,'Internal Staffing Calculator'!E$8:E23500,0)), "Not In Budget"),"")</f>
        <v/>
      </c>
      <c r="I7964" s="184"/>
      <c r="J7964" s="184"/>
      <c r="K7964" s="184"/>
      <c r="L7964" s="183"/>
    </row>
    <row r="7965">
      <c r="A7965" s="454"/>
      <c r="B7965" s="927"/>
      <c r="C7965" s="580"/>
      <c r="D7965" s="939"/>
      <c r="E7965" s="940"/>
      <c r="F7965" s="941"/>
      <c r="G7965" s="937" t="str">
        <f t="array" ref="G7965">xlookup(F7965,'Internal Staffing Calculator'!E:E,'Internal Staffing Calculator'!C:C,"")</f>
        <v/>
      </c>
      <c r="H7965" s="932" t="str">
        <f t="array" ref="H7965">if(F7965&lt;&gt;"", iferror(index('Internal Staffing Calculator'!B$8:B23500,match(F7965,'Internal Staffing Calculator'!E$8:E23500,0)), "Not In Budget"),"")</f>
        <v/>
      </c>
      <c r="I7965" s="184"/>
      <c r="J7965" s="184"/>
      <c r="K7965" s="184"/>
      <c r="L7965" s="183"/>
    </row>
    <row r="7966">
      <c r="A7966" s="454"/>
      <c r="B7966" s="927"/>
      <c r="C7966" s="580"/>
      <c r="D7966" s="939"/>
      <c r="E7966" s="940"/>
      <c r="F7966" s="941"/>
      <c r="G7966" s="937" t="str">
        <f t="array" ref="G7966">xlookup(F7966,'Internal Staffing Calculator'!E:E,'Internal Staffing Calculator'!C:C,"")</f>
        <v/>
      </c>
      <c r="H7966" s="932" t="str">
        <f t="array" ref="H7966">if(F7966&lt;&gt;"", iferror(index('Internal Staffing Calculator'!B$8:B23500,match(F7966,'Internal Staffing Calculator'!E$8:E23500,0)), "Not In Budget"),"")</f>
        <v/>
      </c>
      <c r="I7966" s="184"/>
      <c r="J7966" s="184"/>
      <c r="K7966" s="184"/>
      <c r="L7966" s="183"/>
    </row>
    <row r="7967">
      <c r="A7967" s="454"/>
      <c r="B7967" s="927"/>
      <c r="C7967" s="580"/>
      <c r="D7967" s="939"/>
      <c r="E7967" s="940"/>
      <c r="F7967" s="941"/>
      <c r="G7967" s="937" t="str">
        <f t="array" ref="G7967">xlookup(F7967,'Internal Staffing Calculator'!E:E,'Internal Staffing Calculator'!C:C,"")</f>
        <v/>
      </c>
      <c r="H7967" s="932" t="str">
        <f t="array" ref="H7967">if(F7967&lt;&gt;"", iferror(index('Internal Staffing Calculator'!B$8:B23500,match(F7967,'Internal Staffing Calculator'!E$8:E23500,0)), "Not In Budget"),"")</f>
        <v/>
      </c>
      <c r="I7967" s="184"/>
      <c r="J7967" s="184"/>
      <c r="K7967" s="184"/>
      <c r="L7967" s="183"/>
    </row>
    <row r="7968">
      <c r="A7968" s="454"/>
      <c r="B7968" s="927"/>
      <c r="C7968" s="580"/>
      <c r="D7968" s="939"/>
      <c r="E7968" s="940"/>
      <c r="F7968" s="941"/>
      <c r="G7968" s="937" t="str">
        <f t="array" ref="G7968">xlookup(F7968,'Internal Staffing Calculator'!E:E,'Internal Staffing Calculator'!C:C,"")</f>
        <v/>
      </c>
      <c r="H7968" s="932" t="str">
        <f t="array" ref="H7968">if(F7968&lt;&gt;"", iferror(index('Internal Staffing Calculator'!B$8:B23500,match(F7968,'Internal Staffing Calculator'!E$8:E23500,0)), "Not In Budget"),"")</f>
        <v/>
      </c>
      <c r="I7968" s="184"/>
      <c r="J7968" s="184"/>
      <c r="K7968" s="184"/>
      <c r="L7968" s="183"/>
    </row>
    <row r="7969">
      <c r="A7969" s="454"/>
      <c r="B7969" s="927"/>
      <c r="C7969" s="580"/>
      <c r="D7969" s="939"/>
      <c r="E7969" s="940"/>
      <c r="F7969" s="941"/>
      <c r="G7969" s="937" t="str">
        <f t="array" ref="G7969">xlookup(F7969,'Internal Staffing Calculator'!E:E,'Internal Staffing Calculator'!C:C,"")</f>
        <v/>
      </c>
      <c r="H7969" s="932" t="str">
        <f t="array" ref="H7969">if(F7969&lt;&gt;"", iferror(index('Internal Staffing Calculator'!B$8:B23500,match(F7969,'Internal Staffing Calculator'!E$8:E23500,0)), "Not In Budget"),"")</f>
        <v/>
      </c>
      <c r="I7969" s="184"/>
      <c r="J7969" s="184"/>
      <c r="K7969" s="184"/>
      <c r="L7969" s="183"/>
    </row>
    <row r="7970">
      <c r="A7970" s="454"/>
      <c r="B7970" s="927"/>
      <c r="C7970" s="580"/>
      <c r="D7970" s="939"/>
      <c r="E7970" s="940"/>
      <c r="F7970" s="941"/>
      <c r="G7970" s="937" t="str">
        <f t="array" ref="G7970">xlookup(F7970,'Internal Staffing Calculator'!E:E,'Internal Staffing Calculator'!C:C,"")</f>
        <v/>
      </c>
      <c r="H7970" s="932" t="str">
        <f t="array" ref="H7970">if(F7970&lt;&gt;"", iferror(index('Internal Staffing Calculator'!B$8:B23500,match(F7970,'Internal Staffing Calculator'!E$8:E23500,0)), "Not In Budget"),"")</f>
        <v/>
      </c>
      <c r="I7970" s="184"/>
      <c r="J7970" s="184"/>
      <c r="K7970" s="184"/>
      <c r="L7970" s="183"/>
    </row>
    <row r="7971">
      <c r="A7971" s="454"/>
      <c r="B7971" s="927"/>
      <c r="C7971" s="580"/>
      <c r="D7971" s="939"/>
      <c r="E7971" s="940"/>
      <c r="F7971" s="941"/>
      <c r="G7971" s="937" t="str">
        <f t="array" ref="G7971">xlookup(F7971,'Internal Staffing Calculator'!E:E,'Internal Staffing Calculator'!C:C,"")</f>
        <v/>
      </c>
      <c r="H7971" s="932" t="str">
        <f t="array" ref="H7971">if(F7971&lt;&gt;"", iferror(index('Internal Staffing Calculator'!B$8:B23500,match(F7971,'Internal Staffing Calculator'!E$8:E23500,0)), "Not In Budget"),"")</f>
        <v/>
      </c>
      <c r="I7971" s="184"/>
      <c r="J7971" s="184"/>
      <c r="K7971" s="184"/>
      <c r="L7971" s="183"/>
    </row>
    <row r="7972">
      <c r="A7972" s="454"/>
      <c r="B7972" s="927"/>
      <c r="C7972" s="580"/>
      <c r="D7972" s="939"/>
      <c r="E7972" s="940"/>
      <c r="F7972" s="941"/>
      <c r="G7972" s="937" t="str">
        <f t="array" ref="G7972">xlookup(F7972,'Internal Staffing Calculator'!E:E,'Internal Staffing Calculator'!C:C,"")</f>
        <v/>
      </c>
      <c r="H7972" s="932" t="str">
        <f t="array" ref="H7972">if(F7972&lt;&gt;"", iferror(index('Internal Staffing Calculator'!B$8:B23500,match(F7972,'Internal Staffing Calculator'!E$8:E23500,0)), "Not In Budget"),"")</f>
        <v/>
      </c>
      <c r="I7972" s="184"/>
      <c r="J7972" s="184"/>
      <c r="K7972" s="184"/>
      <c r="L7972" s="183"/>
    </row>
    <row r="7973">
      <c r="A7973" s="454"/>
      <c r="B7973" s="927"/>
      <c r="C7973" s="580"/>
      <c r="D7973" s="939"/>
      <c r="E7973" s="940"/>
      <c r="F7973" s="941"/>
      <c r="G7973" s="937" t="str">
        <f t="array" ref="G7973">xlookup(F7973,'Internal Staffing Calculator'!E:E,'Internal Staffing Calculator'!C:C,"")</f>
        <v/>
      </c>
      <c r="H7973" s="932" t="str">
        <f t="array" ref="H7973">if(F7973&lt;&gt;"", iferror(index('Internal Staffing Calculator'!B$8:B23500,match(F7973,'Internal Staffing Calculator'!E$8:E23500,0)), "Not In Budget"),"")</f>
        <v/>
      </c>
      <c r="I7973" s="184"/>
      <c r="J7973" s="184"/>
      <c r="K7973" s="184"/>
      <c r="L7973" s="183"/>
    </row>
    <row r="7974">
      <c r="A7974" s="454"/>
      <c r="B7974" s="927"/>
      <c r="C7974" s="580"/>
      <c r="D7974" s="939"/>
      <c r="E7974" s="940"/>
      <c r="F7974" s="941"/>
      <c r="G7974" s="937" t="str">
        <f t="array" ref="G7974">xlookup(F7974,'Internal Staffing Calculator'!E:E,'Internal Staffing Calculator'!C:C,"")</f>
        <v/>
      </c>
      <c r="H7974" s="932" t="str">
        <f t="array" ref="H7974">if(F7974&lt;&gt;"", iferror(index('Internal Staffing Calculator'!B$8:B23500,match(F7974,'Internal Staffing Calculator'!E$8:E23500,0)), "Not In Budget"),"")</f>
        <v/>
      </c>
      <c r="I7974" s="184"/>
      <c r="J7974" s="184"/>
      <c r="K7974" s="184"/>
      <c r="L7974" s="183"/>
    </row>
    <row r="7975">
      <c r="A7975" s="454"/>
      <c r="B7975" s="927"/>
      <c r="C7975" s="580"/>
      <c r="D7975" s="939"/>
      <c r="E7975" s="940"/>
      <c r="F7975" s="941"/>
      <c r="G7975" s="937" t="str">
        <f t="array" ref="G7975">xlookup(F7975,'Internal Staffing Calculator'!E:E,'Internal Staffing Calculator'!C:C,"")</f>
        <v/>
      </c>
      <c r="H7975" s="932" t="str">
        <f t="array" ref="H7975">if(F7975&lt;&gt;"", iferror(index('Internal Staffing Calculator'!B$8:B23500,match(F7975,'Internal Staffing Calculator'!E$8:E23500,0)), "Not In Budget"),"")</f>
        <v/>
      </c>
      <c r="I7975" s="184"/>
      <c r="J7975" s="184"/>
      <c r="K7975" s="184"/>
      <c r="L7975" s="183"/>
    </row>
    <row r="7976">
      <c r="A7976" s="454"/>
      <c r="B7976" s="927"/>
      <c r="C7976" s="580"/>
      <c r="D7976" s="939"/>
      <c r="E7976" s="940"/>
      <c r="F7976" s="941"/>
      <c r="G7976" s="937" t="str">
        <f t="array" ref="G7976">xlookup(F7976,'Internal Staffing Calculator'!E:E,'Internal Staffing Calculator'!C:C,"")</f>
        <v/>
      </c>
      <c r="H7976" s="932" t="str">
        <f t="array" ref="H7976">if(F7976&lt;&gt;"", iferror(index('Internal Staffing Calculator'!B$8:B23500,match(F7976,'Internal Staffing Calculator'!E$8:E23500,0)), "Not In Budget"),"")</f>
        <v/>
      </c>
      <c r="I7976" s="184"/>
      <c r="J7976" s="184"/>
      <c r="K7976" s="184"/>
      <c r="L7976" s="183"/>
    </row>
    <row r="7977">
      <c r="A7977" s="454"/>
      <c r="B7977" s="927"/>
      <c r="C7977" s="580"/>
      <c r="D7977" s="939"/>
      <c r="E7977" s="940"/>
      <c r="F7977" s="941"/>
      <c r="G7977" s="937" t="str">
        <f t="array" ref="G7977">xlookup(F7977,'Internal Staffing Calculator'!E:E,'Internal Staffing Calculator'!C:C,"")</f>
        <v/>
      </c>
      <c r="H7977" s="932" t="str">
        <f t="array" ref="H7977">if(F7977&lt;&gt;"", iferror(index('Internal Staffing Calculator'!B$8:B23500,match(F7977,'Internal Staffing Calculator'!E$8:E23500,0)), "Not In Budget"),"")</f>
        <v/>
      </c>
      <c r="I7977" s="184"/>
      <c r="J7977" s="184"/>
      <c r="K7977" s="184"/>
      <c r="L7977" s="183"/>
    </row>
    <row r="7978">
      <c r="A7978" s="454"/>
      <c r="B7978" s="927"/>
      <c r="C7978" s="580"/>
      <c r="D7978" s="939"/>
      <c r="E7978" s="940"/>
      <c r="F7978" s="941"/>
      <c r="G7978" s="937" t="str">
        <f t="array" ref="G7978">xlookup(F7978,'Internal Staffing Calculator'!E:E,'Internal Staffing Calculator'!C:C,"")</f>
        <v/>
      </c>
      <c r="H7978" s="932" t="str">
        <f t="array" ref="H7978">if(F7978&lt;&gt;"", iferror(index('Internal Staffing Calculator'!B$8:B23500,match(F7978,'Internal Staffing Calculator'!E$8:E23500,0)), "Not In Budget"),"")</f>
        <v/>
      </c>
      <c r="I7978" s="184"/>
      <c r="J7978" s="184"/>
      <c r="K7978" s="184"/>
      <c r="L7978" s="183"/>
    </row>
    <row r="7979">
      <c r="A7979" s="454"/>
      <c r="B7979" s="927"/>
      <c r="C7979" s="580"/>
      <c r="D7979" s="939"/>
      <c r="E7979" s="940"/>
      <c r="F7979" s="941"/>
      <c r="G7979" s="937" t="str">
        <f t="array" ref="G7979">xlookup(F7979,'Internal Staffing Calculator'!E:E,'Internal Staffing Calculator'!C:C,"")</f>
        <v/>
      </c>
      <c r="H7979" s="932" t="str">
        <f t="array" ref="H7979">if(F7979&lt;&gt;"", iferror(index('Internal Staffing Calculator'!B$8:B23500,match(F7979,'Internal Staffing Calculator'!E$8:E23500,0)), "Not In Budget"),"")</f>
        <v/>
      </c>
      <c r="I7979" s="184"/>
      <c r="J7979" s="184"/>
      <c r="K7979" s="184"/>
      <c r="L7979" s="183"/>
    </row>
    <row r="7980">
      <c r="A7980" s="454"/>
      <c r="B7980" s="927"/>
      <c r="C7980" s="580"/>
      <c r="D7980" s="939"/>
      <c r="E7980" s="940"/>
      <c r="F7980" s="941"/>
      <c r="G7980" s="937" t="str">
        <f t="array" ref="G7980">xlookup(F7980,'Internal Staffing Calculator'!E:E,'Internal Staffing Calculator'!C:C,"")</f>
        <v/>
      </c>
      <c r="H7980" s="932" t="str">
        <f t="array" ref="H7980">if(F7980&lt;&gt;"", iferror(index('Internal Staffing Calculator'!B$8:B23500,match(F7980,'Internal Staffing Calculator'!E$8:E23500,0)), "Not In Budget"),"")</f>
        <v/>
      </c>
      <c r="I7980" s="184"/>
      <c r="J7980" s="184"/>
      <c r="K7980" s="184"/>
      <c r="L7980" s="183"/>
    </row>
    <row r="7981">
      <c r="A7981" s="454"/>
      <c r="B7981" s="927"/>
      <c r="C7981" s="580"/>
      <c r="D7981" s="939"/>
      <c r="E7981" s="940"/>
      <c r="F7981" s="941"/>
      <c r="G7981" s="937" t="str">
        <f t="array" ref="G7981">xlookup(F7981,'Internal Staffing Calculator'!E:E,'Internal Staffing Calculator'!C:C,"")</f>
        <v/>
      </c>
      <c r="H7981" s="932" t="str">
        <f t="array" ref="H7981">if(F7981&lt;&gt;"", iferror(index('Internal Staffing Calculator'!B$8:B23500,match(F7981,'Internal Staffing Calculator'!E$8:E23500,0)), "Not In Budget"),"")</f>
        <v/>
      </c>
      <c r="I7981" s="184"/>
      <c r="J7981" s="184"/>
      <c r="K7981" s="184"/>
      <c r="L7981" s="183"/>
    </row>
    <row r="7982">
      <c r="A7982" s="454"/>
      <c r="B7982" s="927"/>
      <c r="C7982" s="580"/>
      <c r="D7982" s="939"/>
      <c r="E7982" s="940"/>
      <c r="F7982" s="941"/>
      <c r="G7982" s="937" t="str">
        <f t="array" ref="G7982">xlookup(F7982,'Internal Staffing Calculator'!E:E,'Internal Staffing Calculator'!C:C,"")</f>
        <v/>
      </c>
      <c r="H7982" s="932" t="str">
        <f t="array" ref="H7982">if(F7982&lt;&gt;"", iferror(index('Internal Staffing Calculator'!B$8:B23500,match(F7982,'Internal Staffing Calculator'!E$8:E23500,0)), "Not In Budget"),"")</f>
        <v/>
      </c>
      <c r="I7982" s="184"/>
      <c r="J7982" s="184"/>
      <c r="K7982" s="184"/>
      <c r="L7982" s="183"/>
    </row>
    <row r="7983">
      <c r="A7983" s="454"/>
      <c r="B7983" s="927"/>
      <c r="C7983" s="580"/>
      <c r="D7983" s="939"/>
      <c r="E7983" s="940"/>
      <c r="F7983" s="941"/>
      <c r="G7983" s="937" t="str">
        <f t="array" ref="G7983">xlookup(F7983,'Internal Staffing Calculator'!E:E,'Internal Staffing Calculator'!C:C,"")</f>
        <v/>
      </c>
      <c r="H7983" s="932" t="str">
        <f t="array" ref="H7983">if(F7983&lt;&gt;"", iferror(index('Internal Staffing Calculator'!B$8:B23500,match(F7983,'Internal Staffing Calculator'!E$8:E23500,0)), "Not In Budget"),"")</f>
        <v/>
      </c>
      <c r="I7983" s="184"/>
      <c r="J7983" s="184"/>
      <c r="K7983" s="184"/>
      <c r="L7983" s="183"/>
    </row>
    <row r="7984">
      <c r="A7984" s="454"/>
      <c r="B7984" s="927"/>
      <c r="C7984" s="580"/>
      <c r="D7984" s="939"/>
      <c r="E7984" s="940"/>
      <c r="F7984" s="941"/>
      <c r="G7984" s="937" t="str">
        <f t="array" ref="G7984">xlookup(F7984,'Internal Staffing Calculator'!E:E,'Internal Staffing Calculator'!C:C,"")</f>
        <v/>
      </c>
      <c r="H7984" s="932" t="str">
        <f t="array" ref="H7984">if(F7984&lt;&gt;"", iferror(index('Internal Staffing Calculator'!B$8:B23500,match(F7984,'Internal Staffing Calculator'!E$8:E23500,0)), "Not In Budget"),"")</f>
        <v/>
      </c>
      <c r="I7984" s="184"/>
      <c r="J7984" s="184"/>
      <c r="K7984" s="184"/>
      <c r="L7984" s="183"/>
    </row>
    <row r="7985">
      <c r="A7985" s="454"/>
      <c r="B7985" s="927"/>
      <c r="C7985" s="580"/>
      <c r="D7985" s="939"/>
      <c r="E7985" s="940"/>
      <c r="F7985" s="941"/>
      <c r="G7985" s="937" t="str">
        <f t="array" ref="G7985">xlookup(F7985,'Internal Staffing Calculator'!E:E,'Internal Staffing Calculator'!C:C,"")</f>
        <v/>
      </c>
      <c r="H7985" s="932" t="str">
        <f t="array" ref="H7985">if(F7985&lt;&gt;"", iferror(index('Internal Staffing Calculator'!B$8:B23500,match(F7985,'Internal Staffing Calculator'!E$8:E23500,0)), "Not In Budget"),"")</f>
        <v/>
      </c>
      <c r="I7985" s="184"/>
      <c r="J7985" s="184"/>
      <c r="K7985" s="184"/>
      <c r="L7985" s="183"/>
    </row>
    <row r="7986">
      <c r="A7986" s="454"/>
      <c r="B7986" s="927"/>
      <c r="C7986" s="580"/>
      <c r="D7986" s="939"/>
      <c r="E7986" s="940"/>
      <c r="F7986" s="941"/>
      <c r="G7986" s="937" t="str">
        <f t="array" ref="G7986">xlookup(F7986,'Internal Staffing Calculator'!E:E,'Internal Staffing Calculator'!C:C,"")</f>
        <v/>
      </c>
      <c r="H7986" s="932" t="str">
        <f t="array" ref="H7986">if(F7986&lt;&gt;"", iferror(index('Internal Staffing Calculator'!B$8:B23500,match(F7986,'Internal Staffing Calculator'!E$8:E23500,0)), "Not In Budget"),"")</f>
        <v/>
      </c>
      <c r="I7986" s="184"/>
      <c r="J7986" s="184"/>
      <c r="K7986" s="184"/>
      <c r="L7986" s="183"/>
    </row>
    <row r="7987">
      <c r="A7987" s="454"/>
      <c r="B7987" s="927"/>
      <c r="C7987" s="580"/>
      <c r="D7987" s="939"/>
      <c r="E7987" s="940"/>
      <c r="F7987" s="941"/>
      <c r="G7987" s="937" t="str">
        <f t="array" ref="G7987">xlookup(F7987,'Internal Staffing Calculator'!E:E,'Internal Staffing Calculator'!C:C,"")</f>
        <v/>
      </c>
      <c r="H7987" s="932" t="str">
        <f t="array" ref="H7987">if(F7987&lt;&gt;"", iferror(index('Internal Staffing Calculator'!B$8:B23500,match(F7987,'Internal Staffing Calculator'!E$8:E23500,0)), "Not In Budget"),"")</f>
        <v/>
      </c>
      <c r="I7987" s="184"/>
      <c r="J7987" s="184"/>
      <c r="K7987" s="184"/>
      <c r="L7987" s="183"/>
    </row>
    <row r="7988">
      <c r="A7988" s="454"/>
      <c r="B7988" s="927"/>
      <c r="C7988" s="580"/>
      <c r="D7988" s="939"/>
      <c r="E7988" s="940"/>
      <c r="F7988" s="941"/>
      <c r="G7988" s="937" t="str">
        <f t="array" ref="G7988">xlookup(F7988,'Internal Staffing Calculator'!E:E,'Internal Staffing Calculator'!C:C,"")</f>
        <v/>
      </c>
      <c r="H7988" s="932" t="str">
        <f t="array" ref="H7988">if(F7988&lt;&gt;"", iferror(index('Internal Staffing Calculator'!B$8:B23500,match(F7988,'Internal Staffing Calculator'!E$8:E23500,0)), "Not In Budget"),"")</f>
        <v/>
      </c>
      <c r="I7988" s="184"/>
      <c r="J7988" s="184"/>
      <c r="K7988" s="184"/>
      <c r="L7988" s="183"/>
    </row>
    <row r="7989">
      <c r="A7989" s="454"/>
      <c r="B7989" s="927"/>
      <c r="C7989" s="580"/>
      <c r="D7989" s="939"/>
      <c r="E7989" s="940"/>
      <c r="F7989" s="941"/>
      <c r="G7989" s="937" t="str">
        <f t="array" ref="G7989">xlookup(F7989,'Internal Staffing Calculator'!E:E,'Internal Staffing Calculator'!C:C,"")</f>
        <v/>
      </c>
      <c r="H7989" s="932" t="str">
        <f t="array" ref="H7989">if(F7989&lt;&gt;"", iferror(index('Internal Staffing Calculator'!B$8:B23500,match(F7989,'Internal Staffing Calculator'!E$8:E23500,0)), "Not In Budget"),"")</f>
        <v/>
      </c>
      <c r="I7989" s="184"/>
      <c r="J7989" s="184"/>
      <c r="K7989" s="184"/>
      <c r="L7989" s="183"/>
    </row>
    <row r="7990">
      <c r="A7990" s="454"/>
      <c r="B7990" s="927"/>
      <c r="C7990" s="580"/>
      <c r="D7990" s="939"/>
      <c r="E7990" s="940"/>
      <c r="F7990" s="941"/>
      <c r="G7990" s="937" t="str">
        <f t="array" ref="G7990">xlookup(F7990,'Internal Staffing Calculator'!E:E,'Internal Staffing Calculator'!C:C,"")</f>
        <v/>
      </c>
      <c r="H7990" s="932" t="str">
        <f t="array" ref="H7990">if(F7990&lt;&gt;"", iferror(index('Internal Staffing Calculator'!B$8:B23500,match(F7990,'Internal Staffing Calculator'!E$8:E23500,0)), "Not In Budget"),"")</f>
        <v/>
      </c>
      <c r="I7990" s="184"/>
      <c r="J7990" s="184"/>
      <c r="K7990" s="184"/>
      <c r="L7990" s="183"/>
    </row>
    <row r="7991">
      <c r="A7991" s="454"/>
      <c r="B7991" s="927"/>
      <c r="C7991" s="580"/>
      <c r="D7991" s="939"/>
      <c r="E7991" s="940"/>
      <c r="F7991" s="941"/>
      <c r="G7991" s="937" t="str">
        <f t="array" ref="G7991">xlookup(F7991,'Internal Staffing Calculator'!E:E,'Internal Staffing Calculator'!C:C,"")</f>
        <v/>
      </c>
      <c r="H7991" s="932" t="str">
        <f t="array" ref="H7991">if(F7991&lt;&gt;"", iferror(index('Internal Staffing Calculator'!B$8:B23500,match(F7991,'Internal Staffing Calculator'!E$8:E23500,0)), "Not In Budget"),"")</f>
        <v/>
      </c>
      <c r="I7991" s="184"/>
      <c r="J7991" s="184"/>
      <c r="K7991" s="184"/>
      <c r="L7991" s="183"/>
    </row>
    <row r="7992">
      <c r="A7992" s="454"/>
      <c r="B7992" s="927"/>
      <c r="C7992" s="580"/>
      <c r="D7992" s="939"/>
      <c r="E7992" s="940"/>
      <c r="F7992" s="941"/>
      <c r="G7992" s="937" t="str">
        <f t="array" ref="G7992">xlookup(F7992,'Internal Staffing Calculator'!E:E,'Internal Staffing Calculator'!C:C,"")</f>
        <v/>
      </c>
      <c r="H7992" s="932" t="str">
        <f t="array" ref="H7992">if(F7992&lt;&gt;"", iferror(index('Internal Staffing Calculator'!B$8:B23500,match(F7992,'Internal Staffing Calculator'!E$8:E23500,0)), "Not In Budget"),"")</f>
        <v/>
      </c>
      <c r="I7992" s="184"/>
      <c r="J7992" s="184"/>
      <c r="K7992" s="184"/>
      <c r="L7992" s="183"/>
    </row>
    <row r="7993">
      <c r="A7993" s="454"/>
      <c r="B7993" s="927"/>
      <c r="C7993" s="580"/>
      <c r="D7993" s="939"/>
      <c r="E7993" s="940"/>
      <c r="F7993" s="941"/>
      <c r="G7993" s="937" t="str">
        <f t="array" ref="G7993">xlookup(F7993,'Internal Staffing Calculator'!E:E,'Internal Staffing Calculator'!C:C,"")</f>
        <v/>
      </c>
      <c r="H7993" s="932" t="str">
        <f t="array" ref="H7993">if(F7993&lt;&gt;"", iferror(index('Internal Staffing Calculator'!B$8:B23500,match(F7993,'Internal Staffing Calculator'!E$8:E23500,0)), "Not In Budget"),"")</f>
        <v/>
      </c>
      <c r="I7993" s="184"/>
      <c r="J7993" s="184"/>
      <c r="K7993" s="184"/>
      <c r="L7993" s="183"/>
    </row>
    <row r="7994">
      <c r="A7994" s="454"/>
      <c r="B7994" s="927"/>
      <c r="C7994" s="580"/>
      <c r="D7994" s="939"/>
      <c r="E7994" s="940"/>
      <c r="F7994" s="941"/>
      <c r="G7994" s="937" t="str">
        <f t="array" ref="G7994">xlookup(F7994,'Internal Staffing Calculator'!E:E,'Internal Staffing Calculator'!C:C,"")</f>
        <v/>
      </c>
      <c r="H7994" s="932" t="str">
        <f t="array" ref="H7994">if(F7994&lt;&gt;"", iferror(index('Internal Staffing Calculator'!B$8:B23500,match(F7994,'Internal Staffing Calculator'!E$8:E23500,0)), "Not In Budget"),"")</f>
        <v/>
      </c>
      <c r="I7994" s="184"/>
      <c r="J7994" s="184"/>
      <c r="K7994" s="184"/>
      <c r="L7994" s="183"/>
    </row>
    <row r="7995">
      <c r="A7995" s="454"/>
      <c r="B7995" s="927"/>
      <c r="C7995" s="580"/>
      <c r="D7995" s="939"/>
      <c r="E7995" s="940"/>
      <c r="F7995" s="941"/>
      <c r="G7995" s="937" t="str">
        <f t="array" ref="G7995">xlookup(F7995,'Internal Staffing Calculator'!E:E,'Internal Staffing Calculator'!C:C,"")</f>
        <v/>
      </c>
      <c r="H7995" s="932" t="str">
        <f t="array" ref="H7995">if(F7995&lt;&gt;"", iferror(index('Internal Staffing Calculator'!B$8:B23500,match(F7995,'Internal Staffing Calculator'!E$8:E23500,0)), "Not In Budget"),"")</f>
        <v/>
      </c>
      <c r="I7995" s="184"/>
      <c r="J7995" s="184"/>
      <c r="K7995" s="184"/>
      <c r="L7995" s="183"/>
    </row>
    <row r="7996">
      <c r="A7996" s="454"/>
      <c r="B7996" s="927"/>
      <c r="C7996" s="580"/>
      <c r="D7996" s="939"/>
      <c r="E7996" s="940"/>
      <c r="F7996" s="941"/>
      <c r="G7996" s="937" t="str">
        <f t="array" ref="G7996">xlookup(F7996,'Internal Staffing Calculator'!E:E,'Internal Staffing Calculator'!C:C,"")</f>
        <v/>
      </c>
      <c r="H7996" s="932" t="str">
        <f t="array" ref="H7996">if(F7996&lt;&gt;"", iferror(index('Internal Staffing Calculator'!B$8:B23500,match(F7996,'Internal Staffing Calculator'!E$8:E23500,0)), "Not In Budget"),"")</f>
        <v/>
      </c>
      <c r="I7996" s="184"/>
      <c r="J7996" s="184"/>
      <c r="K7996" s="184"/>
      <c r="L7996" s="183"/>
    </row>
    <row r="7997">
      <c r="A7997" s="454"/>
      <c r="B7997" s="927"/>
      <c r="C7997" s="580"/>
      <c r="D7997" s="939"/>
      <c r="E7997" s="940"/>
      <c r="F7997" s="941"/>
      <c r="G7997" s="937" t="str">
        <f t="array" ref="G7997">xlookup(F7997,'Internal Staffing Calculator'!E:E,'Internal Staffing Calculator'!C:C,"")</f>
        <v/>
      </c>
      <c r="H7997" s="932" t="str">
        <f t="array" ref="H7997">if(F7997&lt;&gt;"", iferror(index('Internal Staffing Calculator'!B$8:B23500,match(F7997,'Internal Staffing Calculator'!E$8:E23500,0)), "Not In Budget"),"")</f>
        <v/>
      </c>
      <c r="I7997" s="184"/>
      <c r="J7997" s="184"/>
      <c r="K7997" s="184"/>
      <c r="L7997" s="183"/>
    </row>
    <row r="7998">
      <c r="A7998" s="454"/>
      <c r="B7998" s="927"/>
      <c r="C7998" s="580"/>
      <c r="D7998" s="939"/>
      <c r="E7998" s="940"/>
      <c r="F7998" s="941"/>
      <c r="G7998" s="937" t="str">
        <f t="array" ref="G7998">xlookup(F7998,'Internal Staffing Calculator'!E:E,'Internal Staffing Calculator'!C:C,"")</f>
        <v/>
      </c>
      <c r="H7998" s="932" t="str">
        <f t="array" ref="H7998">if(F7998&lt;&gt;"", iferror(index('Internal Staffing Calculator'!B$8:B23500,match(F7998,'Internal Staffing Calculator'!E$8:E23500,0)), "Not In Budget"),"")</f>
        <v/>
      </c>
      <c r="I7998" s="184"/>
      <c r="J7998" s="184"/>
      <c r="K7998" s="184"/>
      <c r="L7998" s="183"/>
    </row>
    <row r="7999">
      <c r="A7999" s="454"/>
      <c r="B7999" s="927"/>
      <c r="C7999" s="580"/>
      <c r="D7999" s="939"/>
      <c r="E7999" s="940"/>
      <c r="F7999" s="941"/>
      <c r="G7999" s="937" t="str">
        <f t="array" ref="G7999">xlookup(F7999,'Internal Staffing Calculator'!E:E,'Internal Staffing Calculator'!C:C,"")</f>
        <v/>
      </c>
      <c r="H7999" s="932" t="str">
        <f t="array" ref="H7999">if(F7999&lt;&gt;"", iferror(index('Internal Staffing Calculator'!B$8:B23500,match(F7999,'Internal Staffing Calculator'!E$8:E23500,0)), "Not In Budget"),"")</f>
        <v/>
      </c>
      <c r="I7999" s="184"/>
      <c r="J7999" s="184"/>
      <c r="K7999" s="184"/>
      <c r="L7999" s="183"/>
    </row>
    <row r="8000">
      <c r="A8000" s="454"/>
      <c r="B8000" s="927"/>
      <c r="C8000" s="580"/>
      <c r="D8000" s="939"/>
      <c r="E8000" s="940"/>
      <c r="F8000" s="941"/>
      <c r="G8000" s="937" t="str">
        <f t="array" ref="G8000">xlookup(F8000,'Internal Staffing Calculator'!E:E,'Internal Staffing Calculator'!C:C,"")</f>
        <v/>
      </c>
      <c r="H8000" s="932" t="str">
        <f t="array" ref="H8000">if(F8000&lt;&gt;"", iferror(index('Internal Staffing Calculator'!B$8:B23500,match(F8000,'Internal Staffing Calculator'!E$8:E23500,0)), "Not In Budget"),"")</f>
        <v/>
      </c>
      <c r="I8000" s="184"/>
      <c r="J8000" s="184"/>
      <c r="K8000" s="184"/>
      <c r="L8000" s="183"/>
    </row>
    <row r="8001">
      <c r="A8001" s="454"/>
      <c r="B8001" s="927"/>
      <c r="C8001" s="580"/>
      <c r="D8001" s="939"/>
      <c r="E8001" s="940"/>
      <c r="F8001" s="941"/>
      <c r="G8001" s="937" t="str">
        <f t="array" ref="G8001">xlookup(F8001,'Internal Staffing Calculator'!E:E,'Internal Staffing Calculator'!C:C,"")</f>
        <v/>
      </c>
      <c r="H8001" s="932" t="str">
        <f t="array" ref="H8001">if(F8001&lt;&gt;"", iferror(index('Internal Staffing Calculator'!B$8:B23500,match(F8001,'Internal Staffing Calculator'!E$8:E23500,0)), "Not In Budget"),"")</f>
        <v/>
      </c>
      <c r="I8001" s="184"/>
      <c r="J8001" s="184"/>
      <c r="K8001" s="184"/>
      <c r="L8001" s="183"/>
    </row>
    <row r="8002">
      <c r="A8002" s="454"/>
      <c r="B8002" s="927"/>
      <c r="C8002" s="580"/>
      <c r="D8002" s="939"/>
      <c r="E8002" s="940"/>
      <c r="F8002" s="941"/>
      <c r="G8002" s="937" t="str">
        <f t="array" ref="G8002">xlookup(F8002,'Internal Staffing Calculator'!E:E,'Internal Staffing Calculator'!C:C,"")</f>
        <v/>
      </c>
      <c r="H8002" s="932" t="str">
        <f t="array" ref="H8002">if(F8002&lt;&gt;"", iferror(index('Internal Staffing Calculator'!B$8:B23500,match(F8002,'Internal Staffing Calculator'!E$8:E23500,0)), "Not In Budget"),"")</f>
        <v/>
      </c>
      <c r="I8002" s="184"/>
      <c r="J8002" s="184"/>
      <c r="K8002" s="184"/>
      <c r="L8002" s="183"/>
    </row>
    <row r="8003">
      <c r="A8003" s="454"/>
      <c r="B8003" s="927"/>
      <c r="C8003" s="580"/>
      <c r="D8003" s="939"/>
      <c r="E8003" s="940"/>
      <c r="F8003" s="941"/>
      <c r="G8003" s="937" t="str">
        <f t="array" ref="G8003">xlookup(F8003,'Internal Staffing Calculator'!E:E,'Internal Staffing Calculator'!C:C,"")</f>
        <v/>
      </c>
      <c r="H8003" s="932" t="str">
        <f t="array" ref="H8003">if(F8003&lt;&gt;"", iferror(index('Internal Staffing Calculator'!B$8:B23500,match(F8003,'Internal Staffing Calculator'!E$8:E23500,0)), "Not In Budget"),"")</f>
        <v/>
      </c>
      <c r="I8003" s="184"/>
      <c r="J8003" s="184"/>
      <c r="K8003" s="184"/>
      <c r="L8003" s="183"/>
    </row>
    <row r="8004">
      <c r="A8004" s="454"/>
      <c r="B8004" s="927"/>
      <c r="C8004" s="580"/>
      <c r="D8004" s="939"/>
      <c r="E8004" s="940"/>
      <c r="F8004" s="941"/>
      <c r="G8004" s="937" t="str">
        <f t="array" ref="G8004">xlookup(F8004,'Internal Staffing Calculator'!E:E,'Internal Staffing Calculator'!C:C,"")</f>
        <v/>
      </c>
      <c r="H8004" s="932" t="str">
        <f t="array" ref="H8004">if(F8004&lt;&gt;"", iferror(index('Internal Staffing Calculator'!B$8:B23500,match(F8004,'Internal Staffing Calculator'!E$8:E23500,0)), "Not In Budget"),"")</f>
        <v/>
      </c>
      <c r="I8004" s="184"/>
      <c r="J8004" s="184"/>
      <c r="K8004" s="184"/>
      <c r="L8004" s="183"/>
    </row>
    <row r="8005">
      <c r="A8005" s="454"/>
      <c r="B8005" s="927"/>
      <c r="C8005" s="580"/>
      <c r="D8005" s="939"/>
      <c r="E8005" s="940"/>
      <c r="F8005" s="941"/>
      <c r="G8005" s="937" t="str">
        <f t="array" ref="G8005">xlookup(F8005,'Internal Staffing Calculator'!E:E,'Internal Staffing Calculator'!C:C,"")</f>
        <v/>
      </c>
      <c r="H8005" s="932" t="str">
        <f t="array" ref="H8005">if(F8005&lt;&gt;"", iferror(index('Internal Staffing Calculator'!B$8:B23500,match(F8005,'Internal Staffing Calculator'!E$8:E23500,0)), "Not In Budget"),"")</f>
        <v/>
      </c>
      <c r="I8005" s="184"/>
      <c r="J8005" s="184"/>
      <c r="K8005" s="184"/>
      <c r="L8005" s="183"/>
    </row>
    <row r="8006">
      <c r="A8006" s="454"/>
      <c r="B8006" s="927"/>
      <c r="C8006" s="580"/>
      <c r="D8006" s="939"/>
      <c r="E8006" s="940"/>
      <c r="F8006" s="941"/>
      <c r="G8006" s="937" t="str">
        <f t="array" ref="G8006">xlookup(F8006,'Internal Staffing Calculator'!E:E,'Internal Staffing Calculator'!C:C,"")</f>
        <v/>
      </c>
      <c r="H8006" s="932" t="str">
        <f t="array" ref="H8006">if(F8006&lt;&gt;"", iferror(index('Internal Staffing Calculator'!B$8:B23500,match(F8006,'Internal Staffing Calculator'!E$8:E23500,0)), "Not In Budget"),"")</f>
        <v/>
      </c>
      <c r="I8006" s="184"/>
      <c r="J8006" s="184"/>
      <c r="K8006" s="184"/>
      <c r="L8006" s="183"/>
    </row>
    <row r="8007">
      <c r="A8007" s="454"/>
      <c r="B8007" s="927"/>
      <c r="C8007" s="580"/>
      <c r="D8007" s="939"/>
      <c r="E8007" s="940"/>
      <c r="F8007" s="941"/>
      <c r="G8007" s="937" t="str">
        <f t="array" ref="G8007">xlookup(F8007,'Internal Staffing Calculator'!E:E,'Internal Staffing Calculator'!C:C,"")</f>
        <v/>
      </c>
      <c r="H8007" s="932" t="str">
        <f t="array" ref="H8007">if(F8007&lt;&gt;"", iferror(index('Internal Staffing Calculator'!B$8:B23500,match(F8007,'Internal Staffing Calculator'!E$8:E23500,0)), "Not In Budget"),"")</f>
        <v/>
      </c>
      <c r="I8007" s="184"/>
      <c r="J8007" s="184"/>
      <c r="K8007" s="184"/>
      <c r="L8007" s="183"/>
    </row>
    <row r="8008">
      <c r="A8008" s="454"/>
      <c r="B8008" s="927"/>
      <c r="C8008" s="580"/>
      <c r="D8008" s="939"/>
      <c r="E8008" s="940"/>
      <c r="F8008" s="941"/>
      <c r="G8008" s="937" t="str">
        <f t="array" ref="G8008">xlookup(F8008,'Internal Staffing Calculator'!E:E,'Internal Staffing Calculator'!C:C,"")</f>
        <v/>
      </c>
      <c r="H8008" s="932" t="str">
        <f t="array" ref="H8008">if(F8008&lt;&gt;"", iferror(index('Internal Staffing Calculator'!B$8:B23500,match(F8008,'Internal Staffing Calculator'!E$8:E23500,0)), "Not In Budget"),"")</f>
        <v/>
      </c>
      <c r="I8008" s="184"/>
      <c r="J8008" s="184"/>
      <c r="K8008" s="184"/>
      <c r="L8008" s="183"/>
    </row>
    <row r="8009">
      <c r="A8009" s="454"/>
      <c r="B8009" s="927"/>
      <c r="C8009" s="580"/>
      <c r="D8009" s="939"/>
      <c r="E8009" s="940"/>
      <c r="F8009" s="941"/>
      <c r="G8009" s="937" t="str">
        <f t="array" ref="G8009">xlookup(F8009,'Internal Staffing Calculator'!E:E,'Internal Staffing Calculator'!C:C,"")</f>
        <v/>
      </c>
      <c r="H8009" s="932" t="str">
        <f t="array" ref="H8009">if(F8009&lt;&gt;"", iferror(index('Internal Staffing Calculator'!B$8:B23500,match(F8009,'Internal Staffing Calculator'!E$8:E23500,0)), "Not In Budget"),"")</f>
        <v/>
      </c>
      <c r="I8009" s="184"/>
      <c r="J8009" s="184"/>
      <c r="K8009" s="184"/>
      <c r="L8009" s="183"/>
    </row>
    <row r="8010">
      <c r="A8010" s="454"/>
      <c r="B8010" s="927"/>
      <c r="C8010" s="580"/>
      <c r="D8010" s="939"/>
      <c r="E8010" s="940"/>
      <c r="F8010" s="941"/>
      <c r="G8010" s="937" t="str">
        <f t="array" ref="G8010">xlookup(F8010,'Internal Staffing Calculator'!E:E,'Internal Staffing Calculator'!C:C,"")</f>
        <v/>
      </c>
      <c r="H8010" s="932" t="str">
        <f t="array" ref="H8010">if(F8010&lt;&gt;"", iferror(index('Internal Staffing Calculator'!B$8:B23500,match(F8010,'Internal Staffing Calculator'!E$8:E23500,0)), "Not In Budget"),"")</f>
        <v/>
      </c>
      <c r="I8010" s="184"/>
      <c r="J8010" s="184"/>
      <c r="K8010" s="184"/>
      <c r="L8010" s="183"/>
    </row>
    <row r="8011">
      <c r="A8011" s="454"/>
      <c r="B8011" s="927"/>
      <c r="C8011" s="580"/>
      <c r="D8011" s="939"/>
      <c r="E8011" s="940"/>
      <c r="F8011" s="941"/>
      <c r="G8011" s="937" t="str">
        <f t="array" ref="G8011">xlookup(F8011,'Internal Staffing Calculator'!E:E,'Internal Staffing Calculator'!C:C,"")</f>
        <v/>
      </c>
      <c r="H8011" s="932" t="str">
        <f t="array" ref="H8011">if(F8011&lt;&gt;"", iferror(index('Internal Staffing Calculator'!B$8:B23500,match(F8011,'Internal Staffing Calculator'!E$8:E23500,0)), "Not In Budget"),"")</f>
        <v/>
      </c>
      <c r="I8011" s="184"/>
      <c r="J8011" s="184"/>
      <c r="K8011" s="184"/>
      <c r="L8011" s="183"/>
    </row>
    <row r="8012">
      <c r="A8012" s="454"/>
      <c r="B8012" s="927"/>
      <c r="C8012" s="580"/>
      <c r="D8012" s="939"/>
      <c r="E8012" s="940"/>
      <c r="F8012" s="941"/>
      <c r="G8012" s="937" t="str">
        <f t="array" ref="G8012">xlookup(F8012,'Internal Staffing Calculator'!E:E,'Internal Staffing Calculator'!C:C,"")</f>
        <v/>
      </c>
      <c r="H8012" s="932" t="str">
        <f t="array" ref="H8012">if(F8012&lt;&gt;"", iferror(index('Internal Staffing Calculator'!B$8:B23500,match(F8012,'Internal Staffing Calculator'!E$8:E23500,0)), "Not In Budget"),"")</f>
        <v/>
      </c>
      <c r="I8012" s="184"/>
      <c r="J8012" s="184"/>
      <c r="K8012" s="184"/>
      <c r="L8012" s="183"/>
    </row>
    <row r="8013">
      <c r="A8013" s="454"/>
      <c r="B8013" s="927"/>
      <c r="C8013" s="580"/>
      <c r="D8013" s="939"/>
      <c r="E8013" s="940"/>
      <c r="F8013" s="941"/>
      <c r="G8013" s="937" t="str">
        <f t="array" ref="G8013">xlookup(F8013,'Internal Staffing Calculator'!E:E,'Internal Staffing Calculator'!C:C,"")</f>
        <v/>
      </c>
      <c r="H8013" s="932" t="str">
        <f t="array" ref="H8013">if(F8013&lt;&gt;"", iferror(index('Internal Staffing Calculator'!B$8:B23500,match(F8013,'Internal Staffing Calculator'!E$8:E23500,0)), "Not In Budget"),"")</f>
        <v/>
      </c>
      <c r="I8013" s="184"/>
      <c r="J8013" s="184"/>
      <c r="K8013" s="184"/>
      <c r="L8013" s="183"/>
    </row>
    <row r="8014">
      <c r="A8014" s="454"/>
      <c r="B8014" s="927"/>
      <c r="C8014" s="580"/>
      <c r="D8014" s="939"/>
      <c r="E8014" s="940"/>
      <c r="F8014" s="941"/>
      <c r="G8014" s="937" t="str">
        <f t="array" ref="G8014">xlookup(F8014,'Internal Staffing Calculator'!E:E,'Internal Staffing Calculator'!C:C,"")</f>
        <v/>
      </c>
      <c r="H8014" s="932" t="str">
        <f t="array" ref="H8014">if(F8014&lt;&gt;"", iferror(index('Internal Staffing Calculator'!B$8:B23500,match(F8014,'Internal Staffing Calculator'!E$8:E23500,0)), "Not In Budget"),"")</f>
        <v/>
      </c>
      <c r="I8014" s="184"/>
      <c r="J8014" s="184"/>
      <c r="K8014" s="184"/>
      <c r="L8014" s="183"/>
    </row>
    <row r="8015">
      <c r="A8015" s="454"/>
      <c r="B8015" s="927"/>
      <c r="C8015" s="580"/>
      <c r="D8015" s="939"/>
      <c r="E8015" s="940"/>
      <c r="F8015" s="941"/>
      <c r="G8015" s="937" t="str">
        <f t="array" ref="G8015">xlookup(F8015,'Internal Staffing Calculator'!E:E,'Internal Staffing Calculator'!C:C,"")</f>
        <v/>
      </c>
      <c r="H8015" s="932" t="str">
        <f t="array" ref="H8015">if(F8015&lt;&gt;"", iferror(index('Internal Staffing Calculator'!B$8:B23500,match(F8015,'Internal Staffing Calculator'!E$8:E23500,0)), "Not In Budget"),"")</f>
        <v/>
      </c>
      <c r="I8015" s="184"/>
      <c r="J8015" s="184"/>
      <c r="K8015" s="184"/>
      <c r="L8015" s="183"/>
    </row>
    <row r="8016">
      <c r="A8016" s="454"/>
      <c r="B8016" s="927"/>
      <c r="C8016" s="580"/>
      <c r="D8016" s="939"/>
      <c r="E8016" s="940"/>
      <c r="F8016" s="941"/>
      <c r="G8016" s="937" t="str">
        <f t="array" ref="G8016">xlookup(F8016,'Internal Staffing Calculator'!E:E,'Internal Staffing Calculator'!C:C,"")</f>
        <v/>
      </c>
      <c r="H8016" s="932" t="str">
        <f t="array" ref="H8016">if(F8016&lt;&gt;"", iferror(index('Internal Staffing Calculator'!B$8:B23500,match(F8016,'Internal Staffing Calculator'!E$8:E23500,0)), "Not In Budget"),"")</f>
        <v/>
      </c>
      <c r="I8016" s="184"/>
      <c r="J8016" s="184"/>
      <c r="K8016" s="184"/>
      <c r="L8016" s="183"/>
    </row>
    <row r="8017">
      <c r="A8017" s="454"/>
      <c r="B8017" s="927"/>
      <c r="C8017" s="580"/>
      <c r="D8017" s="939"/>
      <c r="E8017" s="940"/>
      <c r="F8017" s="941"/>
      <c r="G8017" s="937" t="str">
        <f t="array" ref="G8017">xlookup(F8017,'Internal Staffing Calculator'!E:E,'Internal Staffing Calculator'!C:C,"")</f>
        <v/>
      </c>
      <c r="H8017" s="932" t="str">
        <f t="array" ref="H8017">if(F8017&lt;&gt;"", iferror(index('Internal Staffing Calculator'!B$8:B23500,match(F8017,'Internal Staffing Calculator'!E$8:E23500,0)), "Not In Budget"),"")</f>
        <v/>
      </c>
      <c r="I8017" s="184"/>
      <c r="J8017" s="184"/>
      <c r="K8017" s="184"/>
      <c r="L8017" s="183"/>
    </row>
    <row r="8018">
      <c r="A8018" s="454"/>
      <c r="B8018" s="927"/>
      <c r="C8018" s="580"/>
      <c r="D8018" s="939"/>
      <c r="E8018" s="940"/>
      <c r="F8018" s="941"/>
      <c r="G8018" s="937" t="str">
        <f t="array" ref="G8018">xlookup(F8018,'Internal Staffing Calculator'!E:E,'Internal Staffing Calculator'!C:C,"")</f>
        <v/>
      </c>
      <c r="H8018" s="932" t="str">
        <f t="array" ref="H8018">if(F8018&lt;&gt;"", iferror(index('Internal Staffing Calculator'!B$8:B23500,match(F8018,'Internal Staffing Calculator'!E$8:E23500,0)), "Not In Budget"),"")</f>
        <v/>
      </c>
      <c r="I8018" s="184"/>
      <c r="J8018" s="184"/>
      <c r="K8018" s="184"/>
      <c r="L8018" s="183"/>
    </row>
    <row r="8019">
      <c r="A8019" s="454"/>
      <c r="B8019" s="927"/>
      <c r="C8019" s="580"/>
      <c r="D8019" s="939"/>
      <c r="E8019" s="940"/>
      <c r="F8019" s="941"/>
      <c r="G8019" s="937" t="str">
        <f t="array" ref="G8019">xlookup(F8019,'Internal Staffing Calculator'!E:E,'Internal Staffing Calculator'!C:C,"")</f>
        <v/>
      </c>
      <c r="H8019" s="932" t="str">
        <f t="array" ref="H8019">if(F8019&lt;&gt;"", iferror(index('Internal Staffing Calculator'!B$8:B23500,match(F8019,'Internal Staffing Calculator'!E$8:E23500,0)), "Not In Budget"),"")</f>
        <v/>
      </c>
      <c r="I8019" s="184"/>
      <c r="J8019" s="184"/>
      <c r="K8019" s="184"/>
      <c r="L8019" s="183"/>
    </row>
    <row r="8020">
      <c r="A8020" s="454"/>
      <c r="B8020" s="927"/>
      <c r="C8020" s="580"/>
      <c r="D8020" s="939"/>
      <c r="E8020" s="940"/>
      <c r="F8020" s="941"/>
      <c r="G8020" s="937" t="str">
        <f t="array" ref="G8020">xlookup(F8020,'Internal Staffing Calculator'!E:E,'Internal Staffing Calculator'!C:C,"")</f>
        <v/>
      </c>
      <c r="H8020" s="932" t="str">
        <f t="array" ref="H8020">if(F8020&lt;&gt;"", iferror(index('Internal Staffing Calculator'!B$8:B23500,match(F8020,'Internal Staffing Calculator'!E$8:E23500,0)), "Not In Budget"),"")</f>
        <v/>
      </c>
      <c r="I8020" s="184"/>
      <c r="J8020" s="184"/>
      <c r="K8020" s="184"/>
      <c r="L8020" s="183"/>
    </row>
    <row r="8021">
      <c r="A8021" s="454"/>
      <c r="B8021" s="927"/>
      <c r="C8021" s="580"/>
      <c r="D8021" s="939"/>
      <c r="E8021" s="940"/>
      <c r="F8021" s="941"/>
      <c r="G8021" s="937" t="str">
        <f t="array" ref="G8021">xlookup(F8021,'Internal Staffing Calculator'!E:E,'Internal Staffing Calculator'!C:C,"")</f>
        <v/>
      </c>
      <c r="H8021" s="932" t="str">
        <f t="array" ref="H8021">if(F8021&lt;&gt;"", iferror(index('Internal Staffing Calculator'!B$8:B23500,match(F8021,'Internal Staffing Calculator'!E$8:E23500,0)), "Not In Budget"),"")</f>
        <v/>
      </c>
      <c r="I8021" s="184"/>
      <c r="J8021" s="184"/>
      <c r="K8021" s="184"/>
      <c r="L8021" s="183"/>
    </row>
    <row r="8022">
      <c r="A8022" s="454"/>
      <c r="B8022" s="927"/>
      <c r="C8022" s="580"/>
      <c r="D8022" s="939"/>
      <c r="E8022" s="940"/>
      <c r="F8022" s="941"/>
      <c r="G8022" s="937" t="str">
        <f t="array" ref="G8022">xlookup(F8022,'Internal Staffing Calculator'!E:E,'Internal Staffing Calculator'!C:C,"")</f>
        <v/>
      </c>
      <c r="H8022" s="932" t="str">
        <f t="array" ref="H8022">if(F8022&lt;&gt;"", iferror(index('Internal Staffing Calculator'!B$8:B23500,match(F8022,'Internal Staffing Calculator'!E$8:E23500,0)), "Not In Budget"),"")</f>
        <v/>
      </c>
      <c r="I8022" s="184"/>
      <c r="J8022" s="184"/>
      <c r="K8022" s="184"/>
      <c r="L8022" s="183"/>
    </row>
    <row r="8023">
      <c r="A8023" s="454"/>
      <c r="B8023" s="927"/>
      <c r="C8023" s="580"/>
      <c r="D8023" s="939"/>
      <c r="E8023" s="940"/>
      <c r="F8023" s="941"/>
      <c r="G8023" s="937" t="str">
        <f t="array" ref="G8023">xlookup(F8023,'Internal Staffing Calculator'!E:E,'Internal Staffing Calculator'!C:C,"")</f>
        <v/>
      </c>
      <c r="H8023" s="932" t="str">
        <f t="array" ref="H8023">if(F8023&lt;&gt;"", iferror(index('Internal Staffing Calculator'!B$8:B23500,match(F8023,'Internal Staffing Calculator'!E$8:E23500,0)), "Not In Budget"),"")</f>
        <v/>
      </c>
      <c r="I8023" s="184"/>
      <c r="J8023" s="184"/>
      <c r="K8023" s="184"/>
      <c r="L8023" s="183"/>
    </row>
    <row r="8024">
      <c r="A8024" s="454"/>
      <c r="B8024" s="927"/>
      <c r="C8024" s="580"/>
      <c r="D8024" s="939"/>
      <c r="E8024" s="940"/>
      <c r="F8024" s="941"/>
      <c r="G8024" s="937" t="str">
        <f t="array" ref="G8024">xlookup(F8024,'Internal Staffing Calculator'!E:E,'Internal Staffing Calculator'!C:C,"")</f>
        <v/>
      </c>
      <c r="H8024" s="932" t="str">
        <f t="array" ref="H8024">if(F8024&lt;&gt;"", iferror(index('Internal Staffing Calculator'!B$8:B23500,match(F8024,'Internal Staffing Calculator'!E$8:E23500,0)), "Not In Budget"),"")</f>
        <v/>
      </c>
      <c r="I8024" s="184"/>
      <c r="J8024" s="184"/>
      <c r="K8024" s="184"/>
      <c r="L8024" s="183"/>
    </row>
    <row r="8025">
      <c r="A8025" s="454"/>
      <c r="B8025" s="927"/>
      <c r="C8025" s="580"/>
      <c r="D8025" s="939"/>
      <c r="E8025" s="940"/>
      <c r="F8025" s="941"/>
      <c r="G8025" s="937" t="str">
        <f t="array" ref="G8025">xlookup(F8025,'Internal Staffing Calculator'!E:E,'Internal Staffing Calculator'!C:C,"")</f>
        <v/>
      </c>
      <c r="H8025" s="932" t="str">
        <f t="array" ref="H8025">if(F8025&lt;&gt;"", iferror(index('Internal Staffing Calculator'!B$8:B23500,match(F8025,'Internal Staffing Calculator'!E$8:E23500,0)), "Not In Budget"),"")</f>
        <v/>
      </c>
      <c r="I8025" s="184"/>
      <c r="J8025" s="184"/>
      <c r="K8025" s="184"/>
      <c r="L8025" s="183"/>
    </row>
    <row r="8026">
      <c r="A8026" s="454"/>
      <c r="B8026" s="927"/>
      <c r="C8026" s="580"/>
      <c r="D8026" s="939"/>
      <c r="E8026" s="940"/>
      <c r="F8026" s="941"/>
      <c r="G8026" s="937" t="str">
        <f t="array" ref="G8026">xlookup(F8026,'Internal Staffing Calculator'!E:E,'Internal Staffing Calculator'!C:C,"")</f>
        <v/>
      </c>
      <c r="H8026" s="932" t="str">
        <f t="array" ref="H8026">if(F8026&lt;&gt;"", iferror(index('Internal Staffing Calculator'!B$8:B23500,match(F8026,'Internal Staffing Calculator'!E$8:E23500,0)), "Not In Budget"),"")</f>
        <v/>
      </c>
      <c r="I8026" s="184"/>
      <c r="J8026" s="184"/>
      <c r="K8026" s="184"/>
      <c r="L8026" s="183"/>
    </row>
    <row r="8027">
      <c r="A8027" s="454"/>
      <c r="B8027" s="927"/>
      <c r="C8027" s="580"/>
      <c r="D8027" s="939"/>
      <c r="E8027" s="940"/>
      <c r="F8027" s="941"/>
      <c r="G8027" s="937" t="str">
        <f t="array" ref="G8027">xlookup(F8027,'Internal Staffing Calculator'!E:E,'Internal Staffing Calculator'!C:C,"")</f>
        <v/>
      </c>
      <c r="H8027" s="932" t="str">
        <f t="array" ref="H8027">if(F8027&lt;&gt;"", iferror(index('Internal Staffing Calculator'!B$8:B23500,match(F8027,'Internal Staffing Calculator'!E$8:E23500,0)), "Not In Budget"),"")</f>
        <v/>
      </c>
      <c r="I8027" s="184"/>
      <c r="J8027" s="184"/>
      <c r="K8027" s="184"/>
      <c r="L8027" s="183"/>
    </row>
    <row r="8028">
      <c r="A8028" s="454"/>
      <c r="B8028" s="927"/>
      <c r="C8028" s="580"/>
      <c r="D8028" s="939"/>
      <c r="E8028" s="940"/>
      <c r="F8028" s="941"/>
      <c r="G8028" s="937" t="str">
        <f t="array" ref="G8028">xlookup(F8028,'Internal Staffing Calculator'!E:E,'Internal Staffing Calculator'!C:C,"")</f>
        <v/>
      </c>
      <c r="H8028" s="932" t="str">
        <f t="array" ref="H8028">if(F8028&lt;&gt;"", iferror(index('Internal Staffing Calculator'!B$8:B23500,match(F8028,'Internal Staffing Calculator'!E$8:E23500,0)), "Not In Budget"),"")</f>
        <v/>
      </c>
      <c r="I8028" s="184"/>
      <c r="J8028" s="184"/>
      <c r="K8028" s="184"/>
      <c r="L8028" s="183"/>
    </row>
    <row r="8029">
      <c r="A8029" s="454"/>
      <c r="B8029" s="927"/>
      <c r="C8029" s="580"/>
      <c r="D8029" s="939"/>
      <c r="E8029" s="940"/>
      <c r="F8029" s="941"/>
      <c r="G8029" s="937" t="str">
        <f t="array" ref="G8029">xlookup(F8029,'Internal Staffing Calculator'!E:E,'Internal Staffing Calculator'!C:C,"")</f>
        <v/>
      </c>
      <c r="H8029" s="932" t="str">
        <f t="array" ref="H8029">if(F8029&lt;&gt;"", iferror(index('Internal Staffing Calculator'!B$8:B23500,match(F8029,'Internal Staffing Calculator'!E$8:E23500,0)), "Not In Budget"),"")</f>
        <v/>
      </c>
      <c r="I8029" s="184"/>
      <c r="J8029" s="184"/>
      <c r="K8029" s="184"/>
      <c r="L8029" s="183"/>
    </row>
    <row r="8030">
      <c r="A8030" s="454"/>
      <c r="B8030" s="927"/>
      <c r="C8030" s="580"/>
      <c r="D8030" s="939"/>
      <c r="E8030" s="940"/>
      <c r="F8030" s="941"/>
      <c r="G8030" s="937" t="str">
        <f t="array" ref="G8030">xlookup(F8030,'Internal Staffing Calculator'!E:E,'Internal Staffing Calculator'!C:C,"")</f>
        <v/>
      </c>
      <c r="H8030" s="932" t="str">
        <f t="array" ref="H8030">if(F8030&lt;&gt;"", iferror(index('Internal Staffing Calculator'!B$8:B23500,match(F8030,'Internal Staffing Calculator'!E$8:E23500,0)), "Not In Budget"),"")</f>
        <v/>
      </c>
      <c r="I8030" s="184"/>
      <c r="J8030" s="184"/>
      <c r="K8030" s="184"/>
      <c r="L8030" s="183"/>
    </row>
    <row r="8031">
      <c r="A8031" s="454"/>
      <c r="B8031" s="927"/>
      <c r="C8031" s="580"/>
      <c r="D8031" s="939"/>
      <c r="E8031" s="940"/>
      <c r="F8031" s="941"/>
      <c r="G8031" s="937" t="str">
        <f t="array" ref="G8031">xlookup(F8031,'Internal Staffing Calculator'!E:E,'Internal Staffing Calculator'!C:C,"")</f>
        <v/>
      </c>
      <c r="H8031" s="932" t="str">
        <f t="array" ref="H8031">if(F8031&lt;&gt;"", iferror(index('Internal Staffing Calculator'!B$8:B23500,match(F8031,'Internal Staffing Calculator'!E$8:E23500,0)), "Not In Budget"),"")</f>
        <v/>
      </c>
      <c r="I8031" s="184"/>
      <c r="J8031" s="184"/>
      <c r="K8031" s="184"/>
      <c r="L8031" s="183"/>
    </row>
    <row r="8032">
      <c r="A8032" s="454"/>
      <c r="B8032" s="927"/>
      <c r="C8032" s="580"/>
      <c r="D8032" s="939"/>
      <c r="E8032" s="940"/>
      <c r="F8032" s="941"/>
      <c r="G8032" s="937" t="str">
        <f t="array" ref="G8032">xlookup(F8032,'Internal Staffing Calculator'!E:E,'Internal Staffing Calculator'!C:C,"")</f>
        <v/>
      </c>
      <c r="H8032" s="932" t="str">
        <f t="array" ref="H8032">if(F8032&lt;&gt;"", iferror(index('Internal Staffing Calculator'!B$8:B23500,match(F8032,'Internal Staffing Calculator'!E$8:E23500,0)), "Not In Budget"),"")</f>
        <v/>
      </c>
      <c r="I8032" s="184"/>
      <c r="J8032" s="184"/>
      <c r="K8032" s="184"/>
      <c r="L8032" s="183"/>
    </row>
    <row r="8033">
      <c r="A8033" s="454"/>
      <c r="B8033" s="927"/>
      <c r="C8033" s="580"/>
      <c r="D8033" s="939"/>
      <c r="E8033" s="940"/>
      <c r="F8033" s="941"/>
      <c r="G8033" s="937" t="str">
        <f t="array" ref="G8033">xlookup(F8033,'Internal Staffing Calculator'!E:E,'Internal Staffing Calculator'!C:C,"")</f>
        <v/>
      </c>
      <c r="H8033" s="932" t="str">
        <f t="array" ref="H8033">if(F8033&lt;&gt;"", iferror(index('Internal Staffing Calculator'!B$8:B23500,match(F8033,'Internal Staffing Calculator'!E$8:E23500,0)), "Not In Budget"),"")</f>
        <v/>
      </c>
      <c r="I8033" s="184"/>
      <c r="J8033" s="184"/>
      <c r="K8033" s="184"/>
      <c r="L8033" s="183"/>
    </row>
    <row r="8034">
      <c r="A8034" s="454"/>
      <c r="B8034" s="927"/>
      <c r="C8034" s="580"/>
      <c r="D8034" s="939"/>
      <c r="E8034" s="940"/>
      <c r="F8034" s="941"/>
      <c r="G8034" s="937" t="str">
        <f t="array" ref="G8034">xlookup(F8034,'Internal Staffing Calculator'!E:E,'Internal Staffing Calculator'!C:C,"")</f>
        <v/>
      </c>
      <c r="H8034" s="932" t="str">
        <f t="array" ref="H8034">if(F8034&lt;&gt;"", iferror(index('Internal Staffing Calculator'!B$8:B23500,match(F8034,'Internal Staffing Calculator'!E$8:E23500,0)), "Not In Budget"),"")</f>
        <v/>
      </c>
      <c r="I8034" s="184"/>
      <c r="J8034" s="184"/>
      <c r="K8034" s="184"/>
      <c r="L8034" s="183"/>
    </row>
    <row r="8035">
      <c r="A8035" s="454"/>
      <c r="B8035" s="927"/>
      <c r="C8035" s="580"/>
      <c r="D8035" s="939"/>
      <c r="E8035" s="940"/>
      <c r="F8035" s="941"/>
      <c r="G8035" s="937" t="str">
        <f t="array" ref="G8035">xlookup(F8035,'Internal Staffing Calculator'!E:E,'Internal Staffing Calculator'!C:C,"")</f>
        <v/>
      </c>
      <c r="H8035" s="932" t="str">
        <f t="array" ref="H8035">if(F8035&lt;&gt;"", iferror(index('Internal Staffing Calculator'!B$8:B23500,match(F8035,'Internal Staffing Calculator'!E$8:E23500,0)), "Not In Budget"),"")</f>
        <v/>
      </c>
      <c r="I8035" s="184"/>
      <c r="J8035" s="184"/>
      <c r="K8035" s="184"/>
      <c r="L8035" s="183"/>
    </row>
    <row r="8036">
      <c r="A8036" s="454"/>
      <c r="B8036" s="927"/>
      <c r="C8036" s="580"/>
      <c r="D8036" s="939"/>
      <c r="E8036" s="940"/>
      <c r="F8036" s="941"/>
      <c r="G8036" s="937" t="str">
        <f t="array" ref="G8036">xlookup(F8036,'Internal Staffing Calculator'!E:E,'Internal Staffing Calculator'!C:C,"")</f>
        <v/>
      </c>
      <c r="H8036" s="932" t="str">
        <f t="array" ref="H8036">if(F8036&lt;&gt;"", iferror(index('Internal Staffing Calculator'!B$8:B23500,match(F8036,'Internal Staffing Calculator'!E$8:E23500,0)), "Not In Budget"),"")</f>
        <v/>
      </c>
      <c r="I8036" s="184"/>
      <c r="J8036" s="184"/>
      <c r="K8036" s="184"/>
      <c r="L8036" s="183"/>
    </row>
    <row r="8037">
      <c r="A8037" s="454"/>
      <c r="B8037" s="927"/>
      <c r="C8037" s="580"/>
      <c r="D8037" s="939"/>
      <c r="E8037" s="940"/>
      <c r="F8037" s="941"/>
      <c r="G8037" s="937" t="str">
        <f t="array" ref="G8037">xlookup(F8037,'Internal Staffing Calculator'!E:E,'Internal Staffing Calculator'!C:C,"")</f>
        <v/>
      </c>
      <c r="H8037" s="932" t="str">
        <f t="array" ref="H8037">if(F8037&lt;&gt;"", iferror(index('Internal Staffing Calculator'!B$8:B23500,match(F8037,'Internal Staffing Calculator'!E$8:E23500,0)), "Not In Budget"),"")</f>
        <v/>
      </c>
      <c r="I8037" s="184"/>
      <c r="J8037" s="184"/>
      <c r="K8037" s="184"/>
      <c r="L8037" s="183"/>
    </row>
    <row r="8038">
      <c r="A8038" s="454"/>
      <c r="B8038" s="927"/>
      <c r="C8038" s="580"/>
      <c r="D8038" s="939"/>
      <c r="E8038" s="940"/>
      <c r="F8038" s="941"/>
      <c r="G8038" s="937" t="str">
        <f t="array" ref="G8038">xlookup(F8038,'Internal Staffing Calculator'!E:E,'Internal Staffing Calculator'!C:C,"")</f>
        <v/>
      </c>
      <c r="H8038" s="932" t="str">
        <f t="array" ref="H8038">if(F8038&lt;&gt;"", iferror(index('Internal Staffing Calculator'!B$8:B23500,match(F8038,'Internal Staffing Calculator'!E$8:E23500,0)), "Not In Budget"),"")</f>
        <v/>
      </c>
      <c r="I8038" s="184"/>
      <c r="J8038" s="184"/>
      <c r="K8038" s="184"/>
      <c r="L8038" s="183"/>
    </row>
    <row r="8039">
      <c r="A8039" s="454"/>
      <c r="B8039" s="927"/>
      <c r="C8039" s="580"/>
      <c r="D8039" s="939"/>
      <c r="E8039" s="940"/>
      <c r="F8039" s="941"/>
      <c r="G8039" s="937" t="str">
        <f t="array" ref="G8039">xlookup(F8039,'Internal Staffing Calculator'!E:E,'Internal Staffing Calculator'!C:C,"")</f>
        <v/>
      </c>
      <c r="H8039" s="932" t="str">
        <f t="array" ref="H8039">if(F8039&lt;&gt;"", iferror(index('Internal Staffing Calculator'!B$8:B23500,match(F8039,'Internal Staffing Calculator'!E$8:E23500,0)), "Not In Budget"),"")</f>
        <v/>
      </c>
      <c r="I8039" s="184"/>
      <c r="J8039" s="184"/>
      <c r="K8039" s="184"/>
      <c r="L8039" s="183"/>
    </row>
    <row r="8040">
      <c r="A8040" s="454"/>
      <c r="B8040" s="927"/>
      <c r="C8040" s="580"/>
      <c r="D8040" s="939"/>
      <c r="E8040" s="940"/>
      <c r="F8040" s="941"/>
      <c r="G8040" s="937" t="str">
        <f t="array" ref="G8040">xlookup(F8040,'Internal Staffing Calculator'!E:E,'Internal Staffing Calculator'!C:C,"")</f>
        <v/>
      </c>
      <c r="H8040" s="932" t="str">
        <f t="array" ref="H8040">if(F8040&lt;&gt;"", iferror(index('Internal Staffing Calculator'!B$8:B23500,match(F8040,'Internal Staffing Calculator'!E$8:E23500,0)), "Not In Budget"),"")</f>
        <v/>
      </c>
      <c r="I8040" s="184"/>
      <c r="J8040" s="184"/>
      <c r="K8040" s="184"/>
      <c r="L8040" s="183"/>
    </row>
    <row r="8041">
      <c r="A8041" s="454"/>
      <c r="B8041" s="927"/>
      <c r="C8041" s="580"/>
      <c r="D8041" s="939"/>
      <c r="E8041" s="940"/>
      <c r="F8041" s="941"/>
      <c r="G8041" s="937" t="str">
        <f t="array" ref="G8041">xlookup(F8041,'Internal Staffing Calculator'!E:E,'Internal Staffing Calculator'!C:C,"")</f>
        <v/>
      </c>
      <c r="H8041" s="932" t="str">
        <f t="array" ref="H8041">if(F8041&lt;&gt;"", iferror(index('Internal Staffing Calculator'!B$8:B23500,match(F8041,'Internal Staffing Calculator'!E$8:E23500,0)), "Not In Budget"),"")</f>
        <v/>
      </c>
      <c r="I8041" s="184"/>
      <c r="J8041" s="184"/>
      <c r="K8041" s="184"/>
      <c r="L8041" s="183"/>
    </row>
    <row r="8042">
      <c r="A8042" s="454"/>
      <c r="B8042" s="927"/>
      <c r="C8042" s="580"/>
      <c r="D8042" s="939"/>
      <c r="E8042" s="940"/>
      <c r="F8042" s="941"/>
      <c r="G8042" s="937" t="str">
        <f t="array" ref="G8042">xlookup(F8042,'Internal Staffing Calculator'!E:E,'Internal Staffing Calculator'!C:C,"")</f>
        <v/>
      </c>
      <c r="H8042" s="932" t="str">
        <f t="array" ref="H8042">if(F8042&lt;&gt;"", iferror(index('Internal Staffing Calculator'!B$8:B23500,match(F8042,'Internal Staffing Calculator'!E$8:E23500,0)), "Not In Budget"),"")</f>
        <v/>
      </c>
      <c r="I8042" s="184"/>
      <c r="J8042" s="184"/>
      <c r="K8042" s="184"/>
      <c r="L8042" s="183"/>
    </row>
    <row r="8043">
      <c r="A8043" s="454"/>
      <c r="B8043" s="927"/>
      <c r="C8043" s="580"/>
      <c r="D8043" s="939"/>
      <c r="E8043" s="940"/>
      <c r="F8043" s="941"/>
      <c r="G8043" s="937" t="str">
        <f t="array" ref="G8043">xlookup(F8043,'Internal Staffing Calculator'!E:E,'Internal Staffing Calculator'!C:C,"")</f>
        <v/>
      </c>
      <c r="H8043" s="932" t="str">
        <f t="array" ref="H8043">if(F8043&lt;&gt;"", iferror(index('Internal Staffing Calculator'!B$8:B23500,match(F8043,'Internal Staffing Calculator'!E$8:E23500,0)), "Not In Budget"),"")</f>
        <v/>
      </c>
      <c r="I8043" s="184"/>
      <c r="J8043" s="184"/>
      <c r="K8043" s="184"/>
      <c r="L8043" s="183"/>
    </row>
    <row r="8044">
      <c r="A8044" s="454"/>
      <c r="B8044" s="927"/>
      <c r="C8044" s="580"/>
      <c r="D8044" s="939"/>
      <c r="E8044" s="940"/>
      <c r="F8044" s="941"/>
      <c r="G8044" s="937" t="str">
        <f t="array" ref="G8044">xlookup(F8044,'Internal Staffing Calculator'!E:E,'Internal Staffing Calculator'!C:C,"")</f>
        <v/>
      </c>
      <c r="H8044" s="932" t="str">
        <f t="array" ref="H8044">if(F8044&lt;&gt;"", iferror(index('Internal Staffing Calculator'!B$8:B23500,match(F8044,'Internal Staffing Calculator'!E$8:E23500,0)), "Not In Budget"),"")</f>
        <v/>
      </c>
      <c r="I8044" s="184"/>
      <c r="J8044" s="184"/>
      <c r="K8044" s="184"/>
      <c r="L8044" s="183"/>
    </row>
    <row r="8045">
      <c r="A8045" s="454"/>
      <c r="B8045" s="927"/>
      <c r="C8045" s="580"/>
      <c r="D8045" s="939"/>
      <c r="E8045" s="940"/>
      <c r="F8045" s="941"/>
      <c r="G8045" s="937" t="str">
        <f t="array" ref="G8045">xlookup(F8045,'Internal Staffing Calculator'!E:E,'Internal Staffing Calculator'!C:C,"")</f>
        <v/>
      </c>
      <c r="H8045" s="932" t="str">
        <f t="array" ref="H8045">if(F8045&lt;&gt;"", iferror(index('Internal Staffing Calculator'!B$8:B23500,match(F8045,'Internal Staffing Calculator'!E$8:E23500,0)), "Not In Budget"),"")</f>
        <v/>
      </c>
      <c r="I8045" s="184"/>
      <c r="J8045" s="184"/>
      <c r="K8045" s="184"/>
      <c r="L8045" s="183"/>
    </row>
    <row r="8046">
      <c r="A8046" s="454"/>
      <c r="B8046" s="927"/>
      <c r="C8046" s="580"/>
      <c r="D8046" s="939"/>
      <c r="E8046" s="940"/>
      <c r="F8046" s="941"/>
      <c r="G8046" s="937" t="str">
        <f t="array" ref="G8046">xlookup(F8046,'Internal Staffing Calculator'!E:E,'Internal Staffing Calculator'!C:C,"")</f>
        <v/>
      </c>
      <c r="H8046" s="932" t="str">
        <f t="array" ref="H8046">if(F8046&lt;&gt;"", iferror(index('Internal Staffing Calculator'!B$8:B23500,match(F8046,'Internal Staffing Calculator'!E$8:E23500,0)), "Not In Budget"),"")</f>
        <v/>
      </c>
      <c r="I8046" s="184"/>
      <c r="J8046" s="184"/>
      <c r="K8046" s="184"/>
      <c r="L8046" s="183"/>
    </row>
    <row r="8047">
      <c r="A8047" s="454"/>
      <c r="B8047" s="927"/>
      <c r="C8047" s="580"/>
      <c r="D8047" s="939"/>
      <c r="E8047" s="940"/>
      <c r="F8047" s="941"/>
      <c r="G8047" s="937" t="str">
        <f t="array" ref="G8047">xlookup(F8047,'Internal Staffing Calculator'!E:E,'Internal Staffing Calculator'!C:C,"")</f>
        <v/>
      </c>
      <c r="H8047" s="932" t="str">
        <f t="array" ref="H8047">if(F8047&lt;&gt;"", iferror(index('Internal Staffing Calculator'!B$8:B23500,match(F8047,'Internal Staffing Calculator'!E$8:E23500,0)), "Not In Budget"),"")</f>
        <v/>
      </c>
      <c r="I8047" s="184"/>
      <c r="J8047" s="184"/>
      <c r="K8047" s="184"/>
      <c r="L8047" s="183"/>
    </row>
    <row r="8048">
      <c r="A8048" s="454"/>
      <c r="B8048" s="927"/>
      <c r="C8048" s="580"/>
      <c r="D8048" s="939"/>
      <c r="E8048" s="940"/>
      <c r="F8048" s="941"/>
      <c r="G8048" s="937" t="str">
        <f t="array" ref="G8048">xlookup(F8048,'Internal Staffing Calculator'!E:E,'Internal Staffing Calculator'!C:C,"")</f>
        <v/>
      </c>
      <c r="H8048" s="932" t="str">
        <f t="array" ref="H8048">if(F8048&lt;&gt;"", iferror(index('Internal Staffing Calculator'!B$8:B23500,match(F8048,'Internal Staffing Calculator'!E$8:E23500,0)), "Not In Budget"),"")</f>
        <v/>
      </c>
      <c r="I8048" s="184"/>
      <c r="J8048" s="184"/>
      <c r="K8048" s="184"/>
      <c r="L8048" s="183"/>
    </row>
    <row r="8049">
      <c r="A8049" s="454"/>
      <c r="B8049" s="927"/>
      <c r="C8049" s="580"/>
      <c r="D8049" s="939"/>
      <c r="E8049" s="940"/>
      <c r="F8049" s="941"/>
      <c r="G8049" s="937" t="str">
        <f t="array" ref="G8049">xlookup(F8049,'Internal Staffing Calculator'!E:E,'Internal Staffing Calculator'!C:C,"")</f>
        <v/>
      </c>
      <c r="H8049" s="932" t="str">
        <f t="array" ref="H8049">if(F8049&lt;&gt;"", iferror(index('Internal Staffing Calculator'!B$8:B23500,match(F8049,'Internal Staffing Calculator'!E$8:E23500,0)), "Not In Budget"),"")</f>
        <v/>
      </c>
      <c r="I8049" s="184"/>
      <c r="J8049" s="184"/>
      <c r="K8049" s="184"/>
      <c r="L8049" s="183"/>
    </row>
    <row r="8050">
      <c r="A8050" s="454"/>
      <c r="B8050" s="927"/>
      <c r="C8050" s="580"/>
      <c r="D8050" s="939"/>
      <c r="E8050" s="940"/>
      <c r="F8050" s="941"/>
      <c r="G8050" s="937" t="str">
        <f t="array" ref="G8050">xlookup(F8050,'Internal Staffing Calculator'!E:E,'Internal Staffing Calculator'!C:C,"")</f>
        <v/>
      </c>
      <c r="H8050" s="932" t="str">
        <f t="array" ref="H8050">if(F8050&lt;&gt;"", iferror(index('Internal Staffing Calculator'!B$8:B23500,match(F8050,'Internal Staffing Calculator'!E$8:E23500,0)), "Not In Budget"),"")</f>
        <v/>
      </c>
      <c r="I8050" s="184"/>
      <c r="J8050" s="184"/>
      <c r="K8050" s="184"/>
      <c r="L8050" s="183"/>
    </row>
    <row r="8051">
      <c r="A8051" s="454"/>
      <c r="B8051" s="927"/>
      <c r="C8051" s="580"/>
      <c r="D8051" s="939"/>
      <c r="E8051" s="940"/>
      <c r="F8051" s="941"/>
      <c r="G8051" s="937" t="str">
        <f t="array" ref="G8051">xlookup(F8051,'Internal Staffing Calculator'!E:E,'Internal Staffing Calculator'!C:C,"")</f>
        <v/>
      </c>
      <c r="H8051" s="932" t="str">
        <f t="array" ref="H8051">if(F8051&lt;&gt;"", iferror(index('Internal Staffing Calculator'!B$8:B23500,match(F8051,'Internal Staffing Calculator'!E$8:E23500,0)), "Not In Budget"),"")</f>
        <v/>
      </c>
      <c r="I8051" s="184"/>
      <c r="J8051" s="184"/>
      <c r="K8051" s="184"/>
      <c r="L8051" s="183"/>
    </row>
    <row r="8052">
      <c r="A8052" s="454"/>
      <c r="B8052" s="927"/>
      <c r="C8052" s="580"/>
      <c r="D8052" s="939"/>
      <c r="E8052" s="940"/>
      <c r="F8052" s="941"/>
      <c r="G8052" s="937" t="str">
        <f t="array" ref="G8052">xlookup(F8052,'Internal Staffing Calculator'!E:E,'Internal Staffing Calculator'!C:C,"")</f>
        <v/>
      </c>
      <c r="H8052" s="932" t="str">
        <f t="array" ref="H8052">if(F8052&lt;&gt;"", iferror(index('Internal Staffing Calculator'!B$8:B23500,match(F8052,'Internal Staffing Calculator'!E$8:E23500,0)), "Not In Budget"),"")</f>
        <v/>
      </c>
      <c r="I8052" s="184"/>
      <c r="J8052" s="184"/>
      <c r="K8052" s="184"/>
      <c r="L8052" s="183"/>
    </row>
    <row r="8053">
      <c r="A8053" s="454"/>
      <c r="B8053" s="927"/>
      <c r="C8053" s="580"/>
      <c r="D8053" s="939"/>
      <c r="E8053" s="940"/>
      <c r="F8053" s="941"/>
      <c r="G8053" s="937" t="str">
        <f t="array" ref="G8053">xlookup(F8053,'Internal Staffing Calculator'!E:E,'Internal Staffing Calculator'!C:C,"")</f>
        <v/>
      </c>
      <c r="H8053" s="932" t="str">
        <f t="array" ref="H8053">if(F8053&lt;&gt;"", iferror(index('Internal Staffing Calculator'!B$8:B23500,match(F8053,'Internal Staffing Calculator'!E$8:E23500,0)), "Not In Budget"),"")</f>
        <v/>
      </c>
      <c r="I8053" s="184"/>
      <c r="J8053" s="184"/>
      <c r="K8053" s="184"/>
      <c r="L8053" s="183"/>
    </row>
    <row r="8054">
      <c r="A8054" s="454"/>
      <c r="B8054" s="927"/>
      <c r="C8054" s="580"/>
      <c r="D8054" s="939"/>
      <c r="E8054" s="940"/>
      <c r="F8054" s="941"/>
      <c r="G8054" s="937" t="str">
        <f t="array" ref="G8054">xlookup(F8054,'Internal Staffing Calculator'!E:E,'Internal Staffing Calculator'!C:C,"")</f>
        <v/>
      </c>
      <c r="H8054" s="932" t="str">
        <f t="array" ref="H8054">if(F8054&lt;&gt;"", iferror(index('Internal Staffing Calculator'!B$8:B23500,match(F8054,'Internal Staffing Calculator'!E$8:E23500,0)), "Not In Budget"),"")</f>
        <v/>
      </c>
      <c r="I8054" s="184"/>
      <c r="J8054" s="184"/>
      <c r="K8054" s="184"/>
      <c r="L8054" s="183"/>
    </row>
    <row r="8055">
      <c r="A8055" s="454"/>
      <c r="B8055" s="927"/>
      <c r="C8055" s="580"/>
      <c r="D8055" s="939"/>
      <c r="E8055" s="940"/>
      <c r="F8055" s="941"/>
      <c r="G8055" s="937" t="str">
        <f t="array" ref="G8055">xlookup(F8055,'Internal Staffing Calculator'!E:E,'Internal Staffing Calculator'!C:C,"")</f>
        <v/>
      </c>
      <c r="H8055" s="932" t="str">
        <f t="array" ref="H8055">if(F8055&lt;&gt;"", iferror(index('Internal Staffing Calculator'!B$8:B23500,match(F8055,'Internal Staffing Calculator'!E$8:E23500,0)), "Not In Budget"),"")</f>
        <v/>
      </c>
      <c r="I8055" s="184"/>
      <c r="J8055" s="184"/>
      <c r="K8055" s="184"/>
      <c r="L8055" s="183"/>
    </row>
    <row r="8056">
      <c r="A8056" s="454"/>
      <c r="B8056" s="927"/>
      <c r="C8056" s="580"/>
      <c r="D8056" s="939"/>
      <c r="E8056" s="940"/>
      <c r="F8056" s="941"/>
      <c r="G8056" s="937" t="str">
        <f t="array" ref="G8056">xlookup(F8056,'Internal Staffing Calculator'!E:E,'Internal Staffing Calculator'!C:C,"")</f>
        <v/>
      </c>
      <c r="H8056" s="932" t="str">
        <f t="array" ref="H8056">if(F8056&lt;&gt;"", iferror(index('Internal Staffing Calculator'!B$8:B23500,match(F8056,'Internal Staffing Calculator'!E$8:E23500,0)), "Not In Budget"),"")</f>
        <v/>
      </c>
      <c r="I8056" s="184"/>
      <c r="J8056" s="184"/>
      <c r="K8056" s="184"/>
      <c r="L8056" s="183"/>
    </row>
    <row r="8057">
      <c r="A8057" s="454"/>
      <c r="B8057" s="927"/>
      <c r="C8057" s="580"/>
      <c r="D8057" s="939"/>
      <c r="E8057" s="940"/>
      <c r="F8057" s="941"/>
      <c r="G8057" s="937" t="str">
        <f t="array" ref="G8057">xlookup(F8057,'Internal Staffing Calculator'!E:E,'Internal Staffing Calculator'!C:C,"")</f>
        <v/>
      </c>
      <c r="H8057" s="932" t="str">
        <f t="array" ref="H8057">if(F8057&lt;&gt;"", iferror(index('Internal Staffing Calculator'!B$8:B23500,match(F8057,'Internal Staffing Calculator'!E$8:E23500,0)), "Not In Budget"),"")</f>
        <v/>
      </c>
      <c r="I8057" s="184"/>
      <c r="J8057" s="184"/>
      <c r="K8057" s="184"/>
      <c r="L8057" s="183"/>
    </row>
    <row r="8058">
      <c r="A8058" s="454"/>
      <c r="B8058" s="927"/>
      <c r="C8058" s="580"/>
      <c r="D8058" s="939"/>
      <c r="E8058" s="940"/>
      <c r="F8058" s="941"/>
      <c r="G8058" s="937" t="str">
        <f t="array" ref="G8058">xlookup(F8058,'Internal Staffing Calculator'!E:E,'Internal Staffing Calculator'!C:C,"")</f>
        <v/>
      </c>
      <c r="H8058" s="932" t="str">
        <f t="array" ref="H8058">if(F8058&lt;&gt;"", iferror(index('Internal Staffing Calculator'!B$8:B23500,match(F8058,'Internal Staffing Calculator'!E$8:E23500,0)), "Not In Budget"),"")</f>
        <v/>
      </c>
      <c r="I8058" s="184"/>
      <c r="J8058" s="184"/>
      <c r="K8058" s="184"/>
      <c r="L8058" s="183"/>
    </row>
    <row r="8059">
      <c r="A8059" s="454"/>
      <c r="B8059" s="927"/>
      <c r="C8059" s="580"/>
      <c r="D8059" s="939"/>
      <c r="E8059" s="940"/>
      <c r="F8059" s="941"/>
      <c r="G8059" s="937" t="str">
        <f t="array" ref="G8059">xlookup(F8059,'Internal Staffing Calculator'!E:E,'Internal Staffing Calculator'!C:C,"")</f>
        <v/>
      </c>
      <c r="H8059" s="932" t="str">
        <f t="array" ref="H8059">if(F8059&lt;&gt;"", iferror(index('Internal Staffing Calculator'!B$8:B23500,match(F8059,'Internal Staffing Calculator'!E$8:E23500,0)), "Not In Budget"),"")</f>
        <v/>
      </c>
      <c r="I8059" s="184"/>
      <c r="J8059" s="184"/>
      <c r="K8059" s="184"/>
      <c r="L8059" s="183"/>
    </row>
    <row r="8060">
      <c r="A8060" s="454"/>
      <c r="B8060" s="927"/>
      <c r="C8060" s="580"/>
      <c r="D8060" s="939"/>
      <c r="E8060" s="940"/>
      <c r="F8060" s="941"/>
      <c r="G8060" s="937" t="str">
        <f t="array" ref="G8060">xlookup(F8060,'Internal Staffing Calculator'!E:E,'Internal Staffing Calculator'!C:C,"")</f>
        <v/>
      </c>
      <c r="H8060" s="932" t="str">
        <f t="array" ref="H8060">if(F8060&lt;&gt;"", iferror(index('Internal Staffing Calculator'!B$8:B23500,match(F8060,'Internal Staffing Calculator'!E$8:E23500,0)), "Not In Budget"),"")</f>
        <v/>
      </c>
      <c r="I8060" s="184"/>
      <c r="J8060" s="184"/>
      <c r="K8060" s="184"/>
      <c r="L8060" s="183"/>
    </row>
    <row r="8061">
      <c r="A8061" s="454"/>
      <c r="B8061" s="927"/>
      <c r="C8061" s="580"/>
      <c r="D8061" s="939"/>
      <c r="E8061" s="940"/>
      <c r="F8061" s="941"/>
      <c r="G8061" s="937" t="str">
        <f t="array" ref="G8061">xlookup(F8061,'Internal Staffing Calculator'!E:E,'Internal Staffing Calculator'!C:C,"")</f>
        <v/>
      </c>
      <c r="H8061" s="932" t="str">
        <f t="array" ref="H8061">if(F8061&lt;&gt;"", iferror(index('Internal Staffing Calculator'!B$8:B23500,match(F8061,'Internal Staffing Calculator'!E$8:E23500,0)), "Not In Budget"),"")</f>
        <v/>
      </c>
      <c r="I8061" s="184"/>
      <c r="J8061" s="184"/>
      <c r="K8061" s="184"/>
      <c r="L8061" s="183"/>
    </row>
    <row r="8062">
      <c r="A8062" s="454"/>
      <c r="B8062" s="927"/>
      <c r="C8062" s="580"/>
      <c r="D8062" s="939"/>
      <c r="E8062" s="940"/>
      <c r="F8062" s="941"/>
      <c r="G8062" s="937" t="str">
        <f t="array" ref="G8062">xlookup(F8062,'Internal Staffing Calculator'!E:E,'Internal Staffing Calculator'!C:C,"")</f>
        <v/>
      </c>
      <c r="H8062" s="932" t="str">
        <f t="array" ref="H8062">if(F8062&lt;&gt;"", iferror(index('Internal Staffing Calculator'!B$8:B23500,match(F8062,'Internal Staffing Calculator'!E$8:E23500,0)), "Not In Budget"),"")</f>
        <v/>
      </c>
      <c r="I8062" s="184"/>
      <c r="J8062" s="184"/>
      <c r="K8062" s="184"/>
      <c r="L8062" s="183"/>
    </row>
    <row r="8063">
      <c r="A8063" s="454"/>
      <c r="B8063" s="927"/>
      <c r="C8063" s="580"/>
      <c r="D8063" s="939"/>
      <c r="E8063" s="940"/>
      <c r="F8063" s="941"/>
      <c r="G8063" s="937" t="str">
        <f t="array" ref="G8063">xlookup(F8063,'Internal Staffing Calculator'!E:E,'Internal Staffing Calculator'!C:C,"")</f>
        <v/>
      </c>
      <c r="H8063" s="932" t="str">
        <f t="array" ref="H8063">if(F8063&lt;&gt;"", iferror(index('Internal Staffing Calculator'!B$8:B23500,match(F8063,'Internal Staffing Calculator'!E$8:E23500,0)), "Not In Budget"),"")</f>
        <v/>
      </c>
      <c r="I8063" s="184"/>
      <c r="J8063" s="184"/>
      <c r="K8063" s="184"/>
      <c r="L8063" s="183"/>
    </row>
    <row r="8064">
      <c r="A8064" s="454"/>
      <c r="B8064" s="927"/>
      <c r="C8064" s="580"/>
      <c r="D8064" s="939"/>
      <c r="E8064" s="940"/>
      <c r="F8064" s="941"/>
      <c r="G8064" s="937" t="str">
        <f t="array" ref="G8064">xlookup(F8064,'Internal Staffing Calculator'!E:E,'Internal Staffing Calculator'!C:C,"")</f>
        <v/>
      </c>
      <c r="H8064" s="932" t="str">
        <f t="array" ref="H8064">if(F8064&lt;&gt;"", iferror(index('Internal Staffing Calculator'!B$8:B23500,match(F8064,'Internal Staffing Calculator'!E$8:E23500,0)), "Not In Budget"),"")</f>
        <v/>
      </c>
      <c r="I8064" s="184"/>
      <c r="J8064" s="184"/>
      <c r="K8064" s="184"/>
      <c r="L8064" s="183"/>
    </row>
    <row r="8065">
      <c r="A8065" s="454"/>
      <c r="B8065" s="927"/>
      <c r="C8065" s="580"/>
      <c r="D8065" s="939"/>
      <c r="E8065" s="940"/>
      <c r="F8065" s="941"/>
      <c r="G8065" s="937" t="str">
        <f t="array" ref="G8065">xlookup(F8065,'Internal Staffing Calculator'!E:E,'Internal Staffing Calculator'!C:C,"")</f>
        <v/>
      </c>
      <c r="H8065" s="932" t="str">
        <f t="array" ref="H8065">if(F8065&lt;&gt;"", iferror(index('Internal Staffing Calculator'!B$8:B23500,match(F8065,'Internal Staffing Calculator'!E$8:E23500,0)), "Not In Budget"),"")</f>
        <v/>
      </c>
      <c r="I8065" s="184"/>
      <c r="J8065" s="184"/>
      <c r="K8065" s="184"/>
      <c r="L8065" s="183"/>
    </row>
    <row r="8066">
      <c r="A8066" s="454"/>
      <c r="B8066" s="927"/>
      <c r="C8066" s="580"/>
      <c r="D8066" s="939"/>
      <c r="E8066" s="940"/>
      <c r="F8066" s="941"/>
      <c r="G8066" s="937" t="str">
        <f t="array" ref="G8066">xlookup(F8066,'Internal Staffing Calculator'!E:E,'Internal Staffing Calculator'!C:C,"")</f>
        <v/>
      </c>
      <c r="H8066" s="932" t="str">
        <f t="array" ref="H8066">if(F8066&lt;&gt;"", iferror(index('Internal Staffing Calculator'!B$8:B23500,match(F8066,'Internal Staffing Calculator'!E$8:E23500,0)), "Not In Budget"),"")</f>
        <v/>
      </c>
      <c r="I8066" s="184"/>
      <c r="J8066" s="184"/>
      <c r="K8066" s="184"/>
      <c r="L8066" s="183"/>
    </row>
    <row r="8067">
      <c r="A8067" s="454"/>
      <c r="B8067" s="927"/>
      <c r="C8067" s="580"/>
      <c r="D8067" s="939"/>
      <c r="E8067" s="940"/>
      <c r="F8067" s="941"/>
      <c r="G8067" s="937" t="str">
        <f t="array" ref="G8067">xlookup(F8067,'Internal Staffing Calculator'!E:E,'Internal Staffing Calculator'!C:C,"")</f>
        <v/>
      </c>
      <c r="H8067" s="932" t="str">
        <f t="array" ref="H8067">if(F8067&lt;&gt;"", iferror(index('Internal Staffing Calculator'!B$8:B23500,match(F8067,'Internal Staffing Calculator'!E$8:E23500,0)), "Not In Budget"),"")</f>
        <v/>
      </c>
      <c r="I8067" s="184"/>
      <c r="J8067" s="184"/>
      <c r="K8067" s="184"/>
      <c r="L8067" s="183"/>
    </row>
    <row r="8068">
      <c r="A8068" s="454"/>
      <c r="B8068" s="927"/>
      <c r="C8068" s="580"/>
      <c r="D8068" s="939"/>
      <c r="E8068" s="940"/>
      <c r="F8068" s="941"/>
      <c r="G8068" s="937" t="str">
        <f t="array" ref="G8068">xlookup(F8068,'Internal Staffing Calculator'!E:E,'Internal Staffing Calculator'!C:C,"")</f>
        <v/>
      </c>
      <c r="H8068" s="932" t="str">
        <f t="array" ref="H8068">if(F8068&lt;&gt;"", iferror(index('Internal Staffing Calculator'!B$8:B23500,match(F8068,'Internal Staffing Calculator'!E$8:E23500,0)), "Not In Budget"),"")</f>
        <v/>
      </c>
      <c r="I8068" s="184"/>
      <c r="J8068" s="184"/>
      <c r="K8068" s="184"/>
      <c r="L8068" s="183"/>
    </row>
    <row r="8069">
      <c r="A8069" s="454"/>
      <c r="B8069" s="927"/>
      <c r="C8069" s="580"/>
      <c r="D8069" s="939"/>
      <c r="E8069" s="940"/>
      <c r="F8069" s="941"/>
      <c r="G8069" s="937" t="str">
        <f t="array" ref="G8069">xlookup(F8069,'Internal Staffing Calculator'!E:E,'Internal Staffing Calculator'!C:C,"")</f>
        <v/>
      </c>
      <c r="H8069" s="932" t="str">
        <f t="array" ref="H8069">if(F8069&lt;&gt;"", iferror(index('Internal Staffing Calculator'!B$8:B23500,match(F8069,'Internal Staffing Calculator'!E$8:E23500,0)), "Not In Budget"),"")</f>
        <v/>
      </c>
      <c r="I8069" s="184"/>
      <c r="J8069" s="184"/>
      <c r="K8069" s="184"/>
      <c r="L8069" s="183"/>
    </row>
    <row r="8070">
      <c r="A8070" s="454"/>
      <c r="B8070" s="927"/>
      <c r="C8070" s="580"/>
      <c r="D8070" s="939"/>
      <c r="E8070" s="940"/>
      <c r="F8070" s="941"/>
      <c r="G8070" s="937" t="str">
        <f t="array" ref="G8070">xlookup(F8070,'Internal Staffing Calculator'!E:E,'Internal Staffing Calculator'!C:C,"")</f>
        <v/>
      </c>
      <c r="H8070" s="932" t="str">
        <f t="array" ref="H8070">if(F8070&lt;&gt;"", iferror(index('Internal Staffing Calculator'!B$8:B23500,match(F8070,'Internal Staffing Calculator'!E$8:E23500,0)), "Not In Budget"),"")</f>
        <v/>
      </c>
      <c r="I8070" s="184"/>
      <c r="J8070" s="184"/>
      <c r="K8070" s="184"/>
      <c r="L8070" s="183"/>
    </row>
    <row r="8071">
      <c r="A8071" s="454"/>
      <c r="B8071" s="927"/>
      <c r="C8071" s="580"/>
      <c r="D8071" s="939"/>
      <c r="E8071" s="940"/>
      <c r="F8071" s="941"/>
      <c r="G8071" s="937" t="str">
        <f t="array" ref="G8071">xlookup(F8071,'Internal Staffing Calculator'!E:E,'Internal Staffing Calculator'!C:C,"")</f>
        <v/>
      </c>
      <c r="H8071" s="932" t="str">
        <f t="array" ref="H8071">if(F8071&lt;&gt;"", iferror(index('Internal Staffing Calculator'!B$8:B23500,match(F8071,'Internal Staffing Calculator'!E$8:E23500,0)), "Not In Budget"),"")</f>
        <v/>
      </c>
      <c r="I8071" s="184"/>
      <c r="J8071" s="184"/>
      <c r="K8071" s="184"/>
      <c r="L8071" s="183"/>
    </row>
    <row r="8072">
      <c r="A8072" s="454"/>
      <c r="B8072" s="927"/>
      <c r="C8072" s="580"/>
      <c r="D8072" s="939"/>
      <c r="E8072" s="940"/>
      <c r="F8072" s="941"/>
      <c r="G8072" s="937" t="str">
        <f t="array" ref="G8072">xlookup(F8072,'Internal Staffing Calculator'!E:E,'Internal Staffing Calculator'!C:C,"")</f>
        <v/>
      </c>
      <c r="H8072" s="932" t="str">
        <f t="array" ref="H8072">if(F8072&lt;&gt;"", iferror(index('Internal Staffing Calculator'!B$8:B23500,match(F8072,'Internal Staffing Calculator'!E$8:E23500,0)), "Not In Budget"),"")</f>
        <v/>
      </c>
      <c r="I8072" s="184"/>
      <c r="J8072" s="184"/>
      <c r="K8072" s="184"/>
      <c r="L8072" s="183"/>
    </row>
    <row r="8073">
      <c r="A8073" s="454"/>
      <c r="B8073" s="927"/>
      <c r="C8073" s="580"/>
      <c r="D8073" s="939"/>
      <c r="E8073" s="940"/>
      <c r="F8073" s="941"/>
      <c r="G8073" s="937" t="str">
        <f t="array" ref="G8073">xlookup(F8073,'Internal Staffing Calculator'!E:E,'Internal Staffing Calculator'!C:C,"")</f>
        <v/>
      </c>
      <c r="H8073" s="932" t="str">
        <f t="array" ref="H8073">if(F8073&lt;&gt;"", iferror(index('Internal Staffing Calculator'!B$8:B23500,match(F8073,'Internal Staffing Calculator'!E$8:E23500,0)), "Not In Budget"),"")</f>
        <v/>
      </c>
      <c r="I8073" s="184"/>
      <c r="J8073" s="184"/>
      <c r="K8073" s="184"/>
      <c r="L8073" s="183"/>
    </row>
    <row r="8074">
      <c r="A8074" s="454"/>
      <c r="B8074" s="927"/>
      <c r="C8074" s="580"/>
      <c r="D8074" s="939"/>
      <c r="E8074" s="940"/>
      <c r="F8074" s="941"/>
      <c r="G8074" s="937" t="str">
        <f t="array" ref="G8074">xlookup(F8074,'Internal Staffing Calculator'!E:E,'Internal Staffing Calculator'!C:C,"")</f>
        <v/>
      </c>
      <c r="H8074" s="932" t="str">
        <f t="array" ref="H8074">if(F8074&lt;&gt;"", iferror(index('Internal Staffing Calculator'!B$8:B23500,match(F8074,'Internal Staffing Calculator'!E$8:E23500,0)), "Not In Budget"),"")</f>
        <v/>
      </c>
      <c r="I8074" s="184"/>
      <c r="J8074" s="184"/>
      <c r="K8074" s="184"/>
      <c r="L8074" s="183"/>
    </row>
    <row r="8075">
      <c r="A8075" s="454"/>
      <c r="B8075" s="927"/>
      <c r="C8075" s="580"/>
      <c r="D8075" s="939"/>
      <c r="E8075" s="940"/>
      <c r="F8075" s="941"/>
      <c r="G8075" s="937" t="str">
        <f t="array" ref="G8075">xlookup(F8075,'Internal Staffing Calculator'!E:E,'Internal Staffing Calculator'!C:C,"")</f>
        <v/>
      </c>
      <c r="H8075" s="932" t="str">
        <f t="array" ref="H8075">if(F8075&lt;&gt;"", iferror(index('Internal Staffing Calculator'!B$8:B23500,match(F8075,'Internal Staffing Calculator'!E$8:E23500,0)), "Not In Budget"),"")</f>
        <v/>
      </c>
      <c r="I8075" s="184"/>
      <c r="J8075" s="184"/>
      <c r="K8075" s="184"/>
      <c r="L8075" s="183"/>
    </row>
    <row r="8076">
      <c r="A8076" s="454"/>
      <c r="B8076" s="927"/>
      <c r="C8076" s="580"/>
      <c r="D8076" s="939"/>
      <c r="E8076" s="940"/>
      <c r="F8076" s="941"/>
      <c r="G8076" s="937" t="str">
        <f t="array" ref="G8076">xlookup(F8076,'Internal Staffing Calculator'!E:E,'Internal Staffing Calculator'!C:C,"")</f>
        <v/>
      </c>
      <c r="H8076" s="932" t="str">
        <f t="array" ref="H8076">if(F8076&lt;&gt;"", iferror(index('Internal Staffing Calculator'!B$8:B23500,match(F8076,'Internal Staffing Calculator'!E$8:E23500,0)), "Not In Budget"),"")</f>
        <v/>
      </c>
      <c r="I8076" s="184"/>
      <c r="J8076" s="184"/>
      <c r="K8076" s="184"/>
      <c r="L8076" s="183"/>
    </row>
    <row r="8077">
      <c r="A8077" s="454"/>
      <c r="B8077" s="927"/>
      <c r="C8077" s="580"/>
      <c r="D8077" s="939"/>
      <c r="E8077" s="940"/>
      <c r="F8077" s="941"/>
      <c r="G8077" s="937" t="str">
        <f t="array" ref="G8077">xlookup(F8077,'Internal Staffing Calculator'!E:E,'Internal Staffing Calculator'!C:C,"")</f>
        <v/>
      </c>
      <c r="H8077" s="932" t="str">
        <f t="array" ref="H8077">if(F8077&lt;&gt;"", iferror(index('Internal Staffing Calculator'!B$8:B23500,match(F8077,'Internal Staffing Calculator'!E$8:E23500,0)), "Not In Budget"),"")</f>
        <v/>
      </c>
      <c r="I8077" s="184"/>
      <c r="J8077" s="184"/>
      <c r="K8077" s="184"/>
      <c r="L8077" s="183"/>
    </row>
    <row r="8078">
      <c r="A8078" s="454"/>
      <c r="B8078" s="927"/>
      <c r="C8078" s="580"/>
      <c r="D8078" s="939"/>
      <c r="E8078" s="940"/>
      <c r="F8078" s="941"/>
      <c r="G8078" s="937" t="str">
        <f t="array" ref="G8078">xlookup(F8078,'Internal Staffing Calculator'!E:E,'Internal Staffing Calculator'!C:C,"")</f>
        <v/>
      </c>
      <c r="H8078" s="932" t="str">
        <f t="array" ref="H8078">if(F8078&lt;&gt;"", iferror(index('Internal Staffing Calculator'!B$8:B23500,match(F8078,'Internal Staffing Calculator'!E$8:E23500,0)), "Not In Budget"),"")</f>
        <v/>
      </c>
      <c r="I8078" s="184"/>
      <c r="J8078" s="184"/>
      <c r="K8078" s="184"/>
      <c r="L8078" s="183"/>
    </row>
    <row r="8079">
      <c r="A8079" s="454"/>
      <c r="B8079" s="927"/>
      <c r="C8079" s="580"/>
      <c r="D8079" s="939"/>
      <c r="E8079" s="940"/>
      <c r="F8079" s="941"/>
      <c r="G8079" s="937" t="str">
        <f t="array" ref="G8079">xlookup(F8079,'Internal Staffing Calculator'!E:E,'Internal Staffing Calculator'!C:C,"")</f>
        <v/>
      </c>
      <c r="H8079" s="932" t="str">
        <f t="array" ref="H8079">if(F8079&lt;&gt;"", iferror(index('Internal Staffing Calculator'!B$8:B23500,match(F8079,'Internal Staffing Calculator'!E$8:E23500,0)), "Not In Budget"),"")</f>
        <v/>
      </c>
      <c r="I8079" s="184"/>
      <c r="J8079" s="184"/>
      <c r="K8079" s="184"/>
      <c r="L8079" s="183"/>
    </row>
    <row r="8080">
      <c r="A8080" s="454"/>
      <c r="B8080" s="927"/>
      <c r="C8080" s="580"/>
      <c r="D8080" s="939"/>
      <c r="E8080" s="940"/>
      <c r="F8080" s="941"/>
      <c r="G8080" s="937" t="str">
        <f t="array" ref="G8080">xlookup(F8080,'Internal Staffing Calculator'!E:E,'Internal Staffing Calculator'!C:C,"")</f>
        <v/>
      </c>
      <c r="H8080" s="932" t="str">
        <f t="array" ref="H8080">if(F8080&lt;&gt;"", iferror(index('Internal Staffing Calculator'!B$8:B23500,match(F8080,'Internal Staffing Calculator'!E$8:E23500,0)), "Not In Budget"),"")</f>
        <v/>
      </c>
      <c r="I8080" s="184"/>
      <c r="J8080" s="184"/>
      <c r="K8080" s="184"/>
      <c r="L8080" s="183"/>
    </row>
    <row r="8081">
      <c r="A8081" s="454"/>
      <c r="B8081" s="927"/>
      <c r="C8081" s="580"/>
      <c r="D8081" s="939"/>
      <c r="E8081" s="940"/>
      <c r="F8081" s="941"/>
      <c r="G8081" s="937" t="str">
        <f t="array" ref="G8081">xlookup(F8081,'Internal Staffing Calculator'!E:E,'Internal Staffing Calculator'!C:C,"")</f>
        <v/>
      </c>
      <c r="H8081" s="932" t="str">
        <f t="array" ref="H8081">if(F8081&lt;&gt;"", iferror(index('Internal Staffing Calculator'!B$8:B23500,match(F8081,'Internal Staffing Calculator'!E$8:E23500,0)), "Not In Budget"),"")</f>
        <v/>
      </c>
      <c r="I8081" s="184"/>
      <c r="J8081" s="184"/>
      <c r="K8081" s="184"/>
      <c r="L8081" s="183"/>
    </row>
    <row r="8082">
      <c r="A8082" s="454"/>
      <c r="B8082" s="927"/>
      <c r="C8082" s="580"/>
      <c r="D8082" s="939"/>
      <c r="E8082" s="940"/>
      <c r="F8082" s="941"/>
      <c r="G8082" s="937" t="str">
        <f t="array" ref="G8082">xlookup(F8082,'Internal Staffing Calculator'!E:E,'Internal Staffing Calculator'!C:C,"")</f>
        <v/>
      </c>
      <c r="H8082" s="932" t="str">
        <f t="array" ref="H8082">if(F8082&lt;&gt;"", iferror(index('Internal Staffing Calculator'!B$8:B23500,match(F8082,'Internal Staffing Calculator'!E$8:E23500,0)), "Not In Budget"),"")</f>
        <v/>
      </c>
      <c r="I8082" s="184"/>
      <c r="J8082" s="184"/>
      <c r="K8082" s="184"/>
      <c r="L8082" s="183"/>
    </row>
    <row r="8083">
      <c r="A8083" s="454"/>
      <c r="B8083" s="927"/>
      <c r="C8083" s="580"/>
      <c r="D8083" s="939"/>
      <c r="E8083" s="940"/>
      <c r="F8083" s="941"/>
      <c r="G8083" s="937" t="str">
        <f t="array" ref="G8083">xlookup(F8083,'Internal Staffing Calculator'!E:E,'Internal Staffing Calculator'!C:C,"")</f>
        <v/>
      </c>
      <c r="H8083" s="932" t="str">
        <f t="array" ref="H8083">if(F8083&lt;&gt;"", iferror(index('Internal Staffing Calculator'!B$8:B23500,match(F8083,'Internal Staffing Calculator'!E$8:E23500,0)), "Not In Budget"),"")</f>
        <v/>
      </c>
      <c r="I8083" s="184"/>
      <c r="J8083" s="184"/>
      <c r="K8083" s="184"/>
      <c r="L8083" s="183"/>
    </row>
    <row r="8084">
      <c r="A8084" s="454"/>
      <c r="B8084" s="927"/>
      <c r="C8084" s="580"/>
      <c r="D8084" s="939"/>
      <c r="E8084" s="940"/>
      <c r="F8084" s="941"/>
      <c r="G8084" s="937" t="str">
        <f t="array" ref="G8084">xlookup(F8084,'Internal Staffing Calculator'!E:E,'Internal Staffing Calculator'!C:C,"")</f>
        <v/>
      </c>
      <c r="H8084" s="932" t="str">
        <f t="array" ref="H8084">if(F8084&lt;&gt;"", iferror(index('Internal Staffing Calculator'!B$8:B23500,match(F8084,'Internal Staffing Calculator'!E$8:E23500,0)), "Not In Budget"),"")</f>
        <v/>
      </c>
      <c r="I8084" s="184"/>
      <c r="J8084" s="184"/>
      <c r="K8084" s="184"/>
      <c r="L8084" s="183"/>
    </row>
    <row r="8085">
      <c r="A8085" s="454"/>
      <c r="B8085" s="927"/>
      <c r="C8085" s="580"/>
      <c r="D8085" s="939"/>
      <c r="E8085" s="940"/>
      <c r="F8085" s="941"/>
      <c r="G8085" s="937" t="str">
        <f t="array" ref="G8085">xlookup(F8085,'Internal Staffing Calculator'!E:E,'Internal Staffing Calculator'!C:C,"")</f>
        <v/>
      </c>
      <c r="H8085" s="932" t="str">
        <f t="array" ref="H8085">if(F8085&lt;&gt;"", iferror(index('Internal Staffing Calculator'!B$8:B23500,match(F8085,'Internal Staffing Calculator'!E$8:E23500,0)), "Not In Budget"),"")</f>
        <v/>
      </c>
      <c r="I8085" s="184"/>
      <c r="J8085" s="184"/>
      <c r="K8085" s="184"/>
      <c r="L8085" s="183"/>
    </row>
    <row r="8086">
      <c r="A8086" s="454"/>
      <c r="B8086" s="927"/>
      <c r="C8086" s="580"/>
      <c r="D8086" s="939"/>
      <c r="E8086" s="940"/>
      <c r="F8086" s="941"/>
      <c r="G8086" s="937" t="str">
        <f t="array" ref="G8086">xlookup(F8086,'Internal Staffing Calculator'!E:E,'Internal Staffing Calculator'!C:C,"")</f>
        <v/>
      </c>
      <c r="H8086" s="932" t="str">
        <f t="array" ref="H8086">if(F8086&lt;&gt;"", iferror(index('Internal Staffing Calculator'!B$8:B23500,match(F8086,'Internal Staffing Calculator'!E$8:E23500,0)), "Not In Budget"),"")</f>
        <v/>
      </c>
      <c r="I8086" s="184"/>
      <c r="J8086" s="184"/>
      <c r="K8086" s="184"/>
      <c r="L8086" s="183"/>
    </row>
    <row r="8087">
      <c r="A8087" s="454"/>
      <c r="B8087" s="927"/>
      <c r="C8087" s="580"/>
      <c r="D8087" s="939"/>
      <c r="E8087" s="940"/>
      <c r="F8087" s="941"/>
      <c r="G8087" s="937" t="str">
        <f t="array" ref="G8087">xlookup(F8087,'Internal Staffing Calculator'!E:E,'Internal Staffing Calculator'!C:C,"")</f>
        <v/>
      </c>
      <c r="H8087" s="932" t="str">
        <f t="array" ref="H8087">if(F8087&lt;&gt;"", iferror(index('Internal Staffing Calculator'!B$8:B23500,match(F8087,'Internal Staffing Calculator'!E$8:E23500,0)), "Not In Budget"),"")</f>
        <v/>
      </c>
      <c r="I8087" s="184"/>
      <c r="J8087" s="184"/>
      <c r="K8087" s="184"/>
      <c r="L8087" s="183"/>
    </row>
    <row r="8088">
      <c r="A8088" s="454"/>
      <c r="B8088" s="927"/>
      <c r="C8088" s="580"/>
      <c r="D8088" s="939"/>
      <c r="E8088" s="940"/>
      <c r="F8088" s="941"/>
      <c r="G8088" s="937" t="str">
        <f t="array" ref="G8088">xlookup(F8088,'Internal Staffing Calculator'!E:E,'Internal Staffing Calculator'!C:C,"")</f>
        <v/>
      </c>
      <c r="H8088" s="932" t="str">
        <f t="array" ref="H8088">if(F8088&lt;&gt;"", iferror(index('Internal Staffing Calculator'!B$8:B23500,match(F8088,'Internal Staffing Calculator'!E$8:E23500,0)), "Not In Budget"),"")</f>
        <v/>
      </c>
      <c r="I8088" s="184"/>
      <c r="J8088" s="184"/>
      <c r="K8088" s="184"/>
      <c r="L8088" s="183"/>
    </row>
    <row r="8089">
      <c r="A8089" s="454"/>
      <c r="B8089" s="927"/>
      <c r="C8089" s="580"/>
      <c r="D8089" s="939"/>
      <c r="E8089" s="940"/>
      <c r="F8089" s="941"/>
      <c r="G8089" s="937" t="str">
        <f t="array" ref="G8089">xlookup(F8089,'Internal Staffing Calculator'!E:E,'Internal Staffing Calculator'!C:C,"")</f>
        <v/>
      </c>
      <c r="H8089" s="932" t="str">
        <f t="array" ref="H8089">if(F8089&lt;&gt;"", iferror(index('Internal Staffing Calculator'!B$8:B23500,match(F8089,'Internal Staffing Calculator'!E$8:E23500,0)), "Not In Budget"),"")</f>
        <v/>
      </c>
      <c r="I8089" s="184"/>
      <c r="J8089" s="184"/>
      <c r="K8089" s="184"/>
      <c r="L8089" s="183"/>
    </row>
    <row r="8090">
      <c r="A8090" s="454"/>
      <c r="B8090" s="927"/>
      <c r="C8090" s="580"/>
      <c r="D8090" s="939"/>
      <c r="E8090" s="940"/>
      <c r="F8090" s="941"/>
      <c r="G8090" s="937" t="str">
        <f t="array" ref="G8090">xlookup(F8090,'Internal Staffing Calculator'!E:E,'Internal Staffing Calculator'!C:C,"")</f>
        <v/>
      </c>
      <c r="H8090" s="932" t="str">
        <f t="array" ref="H8090">if(F8090&lt;&gt;"", iferror(index('Internal Staffing Calculator'!B$8:B23500,match(F8090,'Internal Staffing Calculator'!E$8:E23500,0)), "Not In Budget"),"")</f>
        <v/>
      </c>
      <c r="I8090" s="184"/>
      <c r="J8090" s="184"/>
      <c r="K8090" s="184"/>
      <c r="L8090" s="183"/>
    </row>
    <row r="8091">
      <c r="A8091" s="454"/>
      <c r="B8091" s="927"/>
      <c r="C8091" s="580"/>
      <c r="D8091" s="939"/>
      <c r="E8091" s="940"/>
      <c r="F8091" s="941"/>
      <c r="G8091" s="937" t="str">
        <f t="array" ref="G8091">xlookup(F8091,'Internal Staffing Calculator'!E:E,'Internal Staffing Calculator'!C:C,"")</f>
        <v/>
      </c>
      <c r="H8091" s="932" t="str">
        <f t="array" ref="H8091">if(F8091&lt;&gt;"", iferror(index('Internal Staffing Calculator'!B$8:B23500,match(F8091,'Internal Staffing Calculator'!E$8:E23500,0)), "Not In Budget"),"")</f>
        <v/>
      </c>
      <c r="I8091" s="184"/>
      <c r="J8091" s="184"/>
      <c r="K8091" s="184"/>
      <c r="L8091" s="183"/>
    </row>
    <row r="8092">
      <c r="A8092" s="454"/>
      <c r="B8092" s="927"/>
      <c r="C8092" s="580"/>
      <c r="D8092" s="939"/>
      <c r="E8092" s="940"/>
      <c r="F8092" s="941"/>
      <c r="G8092" s="937" t="str">
        <f t="array" ref="G8092">xlookup(F8092,'Internal Staffing Calculator'!E:E,'Internal Staffing Calculator'!C:C,"")</f>
        <v/>
      </c>
      <c r="H8092" s="932" t="str">
        <f t="array" ref="H8092">if(F8092&lt;&gt;"", iferror(index('Internal Staffing Calculator'!B$8:B23500,match(F8092,'Internal Staffing Calculator'!E$8:E23500,0)), "Not In Budget"),"")</f>
        <v/>
      </c>
      <c r="I8092" s="184"/>
      <c r="J8092" s="184"/>
      <c r="K8092" s="184"/>
      <c r="L8092" s="183"/>
    </row>
    <row r="8093">
      <c r="A8093" s="454"/>
      <c r="B8093" s="927"/>
      <c r="C8093" s="580"/>
      <c r="D8093" s="939"/>
      <c r="E8093" s="940"/>
      <c r="F8093" s="941"/>
      <c r="G8093" s="937" t="str">
        <f t="array" ref="G8093">xlookup(F8093,'Internal Staffing Calculator'!E:E,'Internal Staffing Calculator'!C:C,"")</f>
        <v/>
      </c>
      <c r="H8093" s="932" t="str">
        <f t="array" ref="H8093">if(F8093&lt;&gt;"", iferror(index('Internal Staffing Calculator'!B$8:B23500,match(F8093,'Internal Staffing Calculator'!E$8:E23500,0)), "Not In Budget"),"")</f>
        <v/>
      </c>
      <c r="I8093" s="184"/>
      <c r="J8093" s="184"/>
      <c r="K8093" s="184"/>
      <c r="L8093" s="183"/>
    </row>
    <row r="8094">
      <c r="A8094" s="454"/>
      <c r="B8094" s="927"/>
      <c r="C8094" s="580"/>
      <c r="D8094" s="939"/>
      <c r="E8094" s="940"/>
      <c r="F8094" s="941"/>
      <c r="G8094" s="937" t="str">
        <f t="array" ref="G8094">xlookup(F8094,'Internal Staffing Calculator'!E:E,'Internal Staffing Calculator'!C:C,"")</f>
        <v/>
      </c>
      <c r="H8094" s="932" t="str">
        <f t="array" ref="H8094">if(F8094&lt;&gt;"", iferror(index('Internal Staffing Calculator'!B$8:B23500,match(F8094,'Internal Staffing Calculator'!E$8:E23500,0)), "Not In Budget"),"")</f>
        <v/>
      </c>
      <c r="I8094" s="184"/>
      <c r="J8094" s="184"/>
      <c r="K8094" s="184"/>
      <c r="L8094" s="183"/>
    </row>
    <row r="8095">
      <c r="A8095" s="454"/>
      <c r="B8095" s="927"/>
      <c r="C8095" s="580"/>
      <c r="D8095" s="939"/>
      <c r="E8095" s="940"/>
      <c r="F8095" s="941"/>
      <c r="G8095" s="937" t="str">
        <f t="array" ref="G8095">xlookup(F8095,'Internal Staffing Calculator'!E:E,'Internal Staffing Calculator'!C:C,"")</f>
        <v/>
      </c>
      <c r="H8095" s="932" t="str">
        <f t="array" ref="H8095">if(F8095&lt;&gt;"", iferror(index('Internal Staffing Calculator'!B$8:B23500,match(F8095,'Internal Staffing Calculator'!E$8:E23500,0)), "Not In Budget"),"")</f>
        <v/>
      </c>
      <c r="I8095" s="184"/>
      <c r="J8095" s="184"/>
      <c r="K8095" s="184"/>
      <c r="L8095" s="183"/>
    </row>
    <row r="8096">
      <c r="A8096" s="454"/>
      <c r="B8096" s="927"/>
      <c r="C8096" s="580"/>
      <c r="D8096" s="939"/>
      <c r="E8096" s="940"/>
      <c r="F8096" s="941"/>
      <c r="G8096" s="937" t="str">
        <f t="array" ref="G8096">xlookup(F8096,'Internal Staffing Calculator'!E:E,'Internal Staffing Calculator'!C:C,"")</f>
        <v/>
      </c>
      <c r="H8096" s="932" t="str">
        <f t="array" ref="H8096">if(F8096&lt;&gt;"", iferror(index('Internal Staffing Calculator'!B$8:B23500,match(F8096,'Internal Staffing Calculator'!E$8:E23500,0)), "Not In Budget"),"")</f>
        <v/>
      </c>
      <c r="I8096" s="184"/>
      <c r="J8096" s="184"/>
      <c r="K8096" s="184"/>
      <c r="L8096" s="183"/>
    </row>
    <row r="8097">
      <c r="A8097" s="454"/>
      <c r="B8097" s="927"/>
      <c r="C8097" s="580"/>
      <c r="D8097" s="939"/>
      <c r="E8097" s="940"/>
      <c r="F8097" s="941"/>
      <c r="G8097" s="937" t="str">
        <f t="array" ref="G8097">xlookup(F8097,'Internal Staffing Calculator'!E:E,'Internal Staffing Calculator'!C:C,"")</f>
        <v/>
      </c>
      <c r="H8097" s="932" t="str">
        <f t="array" ref="H8097">if(F8097&lt;&gt;"", iferror(index('Internal Staffing Calculator'!B$8:B23500,match(F8097,'Internal Staffing Calculator'!E$8:E23500,0)), "Not In Budget"),"")</f>
        <v/>
      </c>
      <c r="I8097" s="184"/>
      <c r="J8097" s="184"/>
      <c r="K8097" s="184"/>
      <c r="L8097" s="183"/>
    </row>
    <row r="8098">
      <c r="A8098" s="454"/>
      <c r="B8098" s="927"/>
      <c r="C8098" s="580"/>
      <c r="D8098" s="939"/>
      <c r="E8098" s="940"/>
      <c r="F8098" s="941"/>
      <c r="G8098" s="937" t="str">
        <f t="array" ref="G8098">xlookup(F8098,'Internal Staffing Calculator'!E:E,'Internal Staffing Calculator'!C:C,"")</f>
        <v/>
      </c>
      <c r="H8098" s="932" t="str">
        <f t="array" ref="H8098">if(F8098&lt;&gt;"", iferror(index('Internal Staffing Calculator'!B$8:B23500,match(F8098,'Internal Staffing Calculator'!E$8:E23500,0)), "Not In Budget"),"")</f>
        <v/>
      </c>
      <c r="I8098" s="184"/>
      <c r="J8098" s="184"/>
      <c r="K8098" s="184"/>
      <c r="L8098" s="183"/>
    </row>
    <row r="8099">
      <c r="A8099" s="454"/>
      <c r="B8099" s="927"/>
      <c r="C8099" s="580"/>
      <c r="D8099" s="939"/>
      <c r="E8099" s="940"/>
      <c r="F8099" s="941"/>
      <c r="G8099" s="937" t="str">
        <f t="array" ref="G8099">xlookup(F8099,'Internal Staffing Calculator'!E:E,'Internal Staffing Calculator'!C:C,"")</f>
        <v/>
      </c>
      <c r="H8099" s="932" t="str">
        <f t="array" ref="H8099">if(F8099&lt;&gt;"", iferror(index('Internal Staffing Calculator'!B$8:B23500,match(F8099,'Internal Staffing Calculator'!E$8:E23500,0)), "Not In Budget"),"")</f>
        <v/>
      </c>
      <c r="I8099" s="184"/>
      <c r="J8099" s="184"/>
      <c r="K8099" s="184"/>
      <c r="L8099" s="183"/>
    </row>
    <row r="8100">
      <c r="A8100" s="454"/>
      <c r="B8100" s="927"/>
      <c r="C8100" s="580"/>
      <c r="D8100" s="939"/>
      <c r="E8100" s="940"/>
      <c r="F8100" s="941"/>
      <c r="G8100" s="937" t="str">
        <f t="array" ref="G8100">xlookup(F8100,'Internal Staffing Calculator'!E:E,'Internal Staffing Calculator'!C:C,"")</f>
        <v/>
      </c>
      <c r="H8100" s="932" t="str">
        <f t="array" ref="H8100">if(F8100&lt;&gt;"", iferror(index('Internal Staffing Calculator'!B$8:B23500,match(F8100,'Internal Staffing Calculator'!E$8:E23500,0)), "Not In Budget"),"")</f>
        <v/>
      </c>
      <c r="I8100" s="184"/>
      <c r="J8100" s="184"/>
      <c r="K8100" s="184"/>
      <c r="L8100" s="183"/>
    </row>
    <row r="8101">
      <c r="A8101" s="454"/>
      <c r="B8101" s="927"/>
      <c r="C8101" s="580"/>
      <c r="D8101" s="939"/>
      <c r="E8101" s="940"/>
      <c r="F8101" s="941"/>
      <c r="G8101" s="937" t="str">
        <f t="array" ref="G8101">xlookup(F8101,'Internal Staffing Calculator'!E:E,'Internal Staffing Calculator'!C:C,"")</f>
        <v/>
      </c>
      <c r="H8101" s="932" t="str">
        <f t="array" ref="H8101">if(F8101&lt;&gt;"", iferror(index('Internal Staffing Calculator'!B$8:B23500,match(F8101,'Internal Staffing Calculator'!E$8:E23500,0)), "Not In Budget"),"")</f>
        <v/>
      </c>
      <c r="I8101" s="184"/>
      <c r="J8101" s="184"/>
      <c r="K8101" s="184"/>
      <c r="L8101" s="183"/>
    </row>
    <row r="8102">
      <c r="A8102" s="454"/>
      <c r="B8102" s="927"/>
      <c r="C8102" s="580"/>
      <c r="D8102" s="939"/>
      <c r="E8102" s="940"/>
      <c r="F8102" s="941"/>
      <c r="G8102" s="937" t="str">
        <f t="array" ref="G8102">xlookup(F8102,'Internal Staffing Calculator'!E:E,'Internal Staffing Calculator'!C:C,"")</f>
        <v/>
      </c>
      <c r="H8102" s="932" t="str">
        <f t="array" ref="H8102">if(F8102&lt;&gt;"", iferror(index('Internal Staffing Calculator'!B$8:B23500,match(F8102,'Internal Staffing Calculator'!E$8:E23500,0)), "Not In Budget"),"")</f>
        <v/>
      </c>
      <c r="I8102" s="184"/>
      <c r="J8102" s="184"/>
      <c r="K8102" s="184"/>
      <c r="L8102" s="183"/>
    </row>
    <row r="8103">
      <c r="A8103" s="454"/>
      <c r="B8103" s="927"/>
      <c r="C8103" s="580"/>
      <c r="D8103" s="939"/>
      <c r="E8103" s="940"/>
      <c r="F8103" s="941"/>
      <c r="G8103" s="937" t="str">
        <f t="array" ref="G8103">xlookup(F8103,'Internal Staffing Calculator'!E:E,'Internal Staffing Calculator'!C:C,"")</f>
        <v/>
      </c>
      <c r="H8103" s="932" t="str">
        <f t="array" ref="H8103">if(F8103&lt;&gt;"", iferror(index('Internal Staffing Calculator'!B$8:B23500,match(F8103,'Internal Staffing Calculator'!E$8:E23500,0)), "Not In Budget"),"")</f>
        <v/>
      </c>
      <c r="I8103" s="184"/>
      <c r="J8103" s="184"/>
      <c r="K8103" s="184"/>
      <c r="L8103" s="183"/>
    </row>
    <row r="8104">
      <c r="A8104" s="454"/>
      <c r="B8104" s="927"/>
      <c r="C8104" s="580"/>
      <c r="D8104" s="939"/>
      <c r="E8104" s="940"/>
      <c r="F8104" s="941"/>
      <c r="G8104" s="937" t="str">
        <f t="array" ref="G8104">xlookup(F8104,'Internal Staffing Calculator'!E:E,'Internal Staffing Calculator'!C:C,"")</f>
        <v/>
      </c>
      <c r="H8104" s="932" t="str">
        <f t="array" ref="H8104">if(F8104&lt;&gt;"", iferror(index('Internal Staffing Calculator'!B$8:B23500,match(F8104,'Internal Staffing Calculator'!E$8:E23500,0)), "Not In Budget"),"")</f>
        <v/>
      </c>
      <c r="I8104" s="184"/>
      <c r="J8104" s="184"/>
      <c r="K8104" s="184"/>
      <c r="L8104" s="183"/>
    </row>
    <row r="8105">
      <c r="A8105" s="454"/>
      <c r="B8105" s="927"/>
      <c r="C8105" s="580"/>
      <c r="D8105" s="939"/>
      <c r="E8105" s="940"/>
      <c r="F8105" s="941"/>
      <c r="G8105" s="937" t="str">
        <f t="array" ref="G8105">xlookup(F8105,'Internal Staffing Calculator'!E:E,'Internal Staffing Calculator'!C:C,"")</f>
        <v/>
      </c>
      <c r="H8105" s="932" t="str">
        <f t="array" ref="H8105">if(F8105&lt;&gt;"", iferror(index('Internal Staffing Calculator'!B$8:B23500,match(F8105,'Internal Staffing Calculator'!E$8:E23500,0)), "Not In Budget"),"")</f>
        <v/>
      </c>
      <c r="I8105" s="184"/>
      <c r="J8105" s="184"/>
      <c r="K8105" s="184"/>
      <c r="L8105" s="183"/>
    </row>
    <row r="8106">
      <c r="A8106" s="454"/>
      <c r="B8106" s="927"/>
      <c r="C8106" s="580"/>
      <c r="D8106" s="939"/>
      <c r="E8106" s="940"/>
      <c r="F8106" s="941"/>
      <c r="G8106" s="937" t="str">
        <f t="array" ref="G8106">xlookup(F8106,'Internal Staffing Calculator'!E:E,'Internal Staffing Calculator'!C:C,"")</f>
        <v/>
      </c>
      <c r="H8106" s="932" t="str">
        <f t="array" ref="H8106">if(F8106&lt;&gt;"", iferror(index('Internal Staffing Calculator'!B$8:B23500,match(F8106,'Internal Staffing Calculator'!E$8:E23500,0)), "Not In Budget"),"")</f>
        <v/>
      </c>
      <c r="I8106" s="184"/>
      <c r="J8106" s="184"/>
      <c r="K8106" s="184"/>
      <c r="L8106" s="183"/>
    </row>
    <row r="8107">
      <c r="A8107" s="454"/>
      <c r="B8107" s="927"/>
      <c r="C8107" s="580"/>
      <c r="D8107" s="939"/>
      <c r="E8107" s="940"/>
      <c r="F8107" s="941"/>
      <c r="G8107" s="937" t="str">
        <f t="array" ref="G8107">xlookup(F8107,'Internal Staffing Calculator'!E:E,'Internal Staffing Calculator'!C:C,"")</f>
        <v/>
      </c>
      <c r="H8107" s="932" t="str">
        <f t="array" ref="H8107">if(F8107&lt;&gt;"", iferror(index('Internal Staffing Calculator'!B$8:B23500,match(F8107,'Internal Staffing Calculator'!E$8:E23500,0)), "Not In Budget"),"")</f>
        <v/>
      </c>
      <c r="I8107" s="184"/>
      <c r="J8107" s="184"/>
      <c r="K8107" s="184"/>
      <c r="L8107" s="183"/>
    </row>
    <row r="8108">
      <c r="A8108" s="454"/>
      <c r="B8108" s="927"/>
      <c r="C8108" s="580"/>
      <c r="D8108" s="939"/>
      <c r="E8108" s="940"/>
      <c r="F8108" s="941"/>
      <c r="G8108" s="937" t="str">
        <f t="array" ref="G8108">xlookup(F8108,'Internal Staffing Calculator'!E:E,'Internal Staffing Calculator'!C:C,"")</f>
        <v/>
      </c>
      <c r="H8108" s="932" t="str">
        <f t="array" ref="H8108">if(F8108&lt;&gt;"", iferror(index('Internal Staffing Calculator'!B$8:B23500,match(F8108,'Internal Staffing Calculator'!E$8:E23500,0)), "Not In Budget"),"")</f>
        <v/>
      </c>
      <c r="I8108" s="184"/>
      <c r="J8108" s="184"/>
      <c r="K8108" s="184"/>
      <c r="L8108" s="183"/>
    </row>
    <row r="8109">
      <c r="A8109" s="454"/>
      <c r="B8109" s="927"/>
      <c r="C8109" s="580"/>
      <c r="D8109" s="939"/>
      <c r="E8109" s="940"/>
      <c r="F8109" s="941"/>
      <c r="G8109" s="937" t="str">
        <f t="array" ref="G8109">xlookup(F8109,'Internal Staffing Calculator'!E:E,'Internal Staffing Calculator'!C:C,"")</f>
        <v/>
      </c>
      <c r="H8109" s="932" t="str">
        <f t="array" ref="H8109">if(F8109&lt;&gt;"", iferror(index('Internal Staffing Calculator'!B$8:B23500,match(F8109,'Internal Staffing Calculator'!E$8:E23500,0)), "Not In Budget"),"")</f>
        <v/>
      </c>
      <c r="I8109" s="184"/>
      <c r="J8109" s="184"/>
      <c r="K8109" s="184"/>
      <c r="L8109" s="183"/>
    </row>
    <row r="8110">
      <c r="A8110" s="454"/>
      <c r="B8110" s="927"/>
      <c r="C8110" s="580"/>
      <c r="D8110" s="939"/>
      <c r="E8110" s="940"/>
      <c r="F8110" s="941"/>
      <c r="G8110" s="937" t="str">
        <f t="array" ref="G8110">xlookup(F8110,'Internal Staffing Calculator'!E:E,'Internal Staffing Calculator'!C:C,"")</f>
        <v/>
      </c>
      <c r="H8110" s="932" t="str">
        <f t="array" ref="H8110">if(F8110&lt;&gt;"", iferror(index('Internal Staffing Calculator'!B$8:B23500,match(F8110,'Internal Staffing Calculator'!E$8:E23500,0)), "Not In Budget"),"")</f>
        <v/>
      </c>
      <c r="I8110" s="184"/>
      <c r="J8110" s="184"/>
      <c r="K8110" s="184"/>
      <c r="L8110" s="183"/>
    </row>
    <row r="8111">
      <c r="A8111" s="454"/>
      <c r="B8111" s="927"/>
      <c r="C8111" s="580"/>
      <c r="D8111" s="939"/>
      <c r="E8111" s="940"/>
      <c r="F8111" s="941"/>
      <c r="G8111" s="937" t="str">
        <f t="array" ref="G8111">xlookup(F8111,'Internal Staffing Calculator'!E:E,'Internal Staffing Calculator'!C:C,"")</f>
        <v/>
      </c>
      <c r="H8111" s="932" t="str">
        <f t="array" ref="H8111">if(F8111&lt;&gt;"", iferror(index('Internal Staffing Calculator'!B$8:B23500,match(F8111,'Internal Staffing Calculator'!E$8:E23500,0)), "Not In Budget"),"")</f>
        <v/>
      </c>
      <c r="I8111" s="184"/>
      <c r="J8111" s="184"/>
      <c r="K8111" s="184"/>
      <c r="L8111" s="183"/>
    </row>
    <row r="8112">
      <c r="A8112" s="454"/>
      <c r="B8112" s="927"/>
      <c r="C8112" s="580"/>
      <c r="D8112" s="939"/>
      <c r="E8112" s="940"/>
      <c r="F8112" s="941"/>
      <c r="G8112" s="937" t="str">
        <f t="array" ref="G8112">xlookup(F8112,'Internal Staffing Calculator'!E:E,'Internal Staffing Calculator'!C:C,"")</f>
        <v/>
      </c>
      <c r="H8112" s="932" t="str">
        <f t="array" ref="H8112">if(F8112&lt;&gt;"", iferror(index('Internal Staffing Calculator'!B$8:B23500,match(F8112,'Internal Staffing Calculator'!E$8:E23500,0)), "Not In Budget"),"")</f>
        <v/>
      </c>
      <c r="I8112" s="184"/>
      <c r="J8112" s="184"/>
      <c r="K8112" s="184"/>
      <c r="L8112" s="183"/>
    </row>
    <row r="8113">
      <c r="A8113" s="454"/>
      <c r="B8113" s="927"/>
      <c r="C8113" s="580"/>
      <c r="D8113" s="939"/>
      <c r="E8113" s="940"/>
      <c r="F8113" s="941"/>
      <c r="G8113" s="937" t="str">
        <f t="array" ref="G8113">xlookup(F8113,'Internal Staffing Calculator'!E:E,'Internal Staffing Calculator'!C:C,"")</f>
        <v/>
      </c>
      <c r="H8113" s="932" t="str">
        <f t="array" ref="H8113">if(F8113&lt;&gt;"", iferror(index('Internal Staffing Calculator'!B$8:B23500,match(F8113,'Internal Staffing Calculator'!E$8:E23500,0)), "Not In Budget"),"")</f>
        <v/>
      </c>
      <c r="I8113" s="184"/>
      <c r="J8113" s="184"/>
      <c r="K8113" s="184"/>
      <c r="L8113" s="183"/>
    </row>
    <row r="8114">
      <c r="A8114" s="454"/>
      <c r="B8114" s="927"/>
      <c r="C8114" s="580"/>
      <c r="D8114" s="939"/>
      <c r="E8114" s="940"/>
      <c r="F8114" s="941"/>
      <c r="G8114" s="937" t="str">
        <f t="array" ref="G8114">xlookup(F8114,'Internal Staffing Calculator'!E:E,'Internal Staffing Calculator'!C:C,"")</f>
        <v/>
      </c>
      <c r="H8114" s="932" t="str">
        <f t="array" ref="H8114">if(F8114&lt;&gt;"", iferror(index('Internal Staffing Calculator'!B$8:B23500,match(F8114,'Internal Staffing Calculator'!E$8:E23500,0)), "Not In Budget"),"")</f>
        <v/>
      </c>
      <c r="I8114" s="184"/>
      <c r="J8114" s="184"/>
      <c r="K8114" s="184"/>
      <c r="L8114" s="183"/>
    </row>
    <row r="8115">
      <c r="A8115" s="454"/>
      <c r="B8115" s="927"/>
      <c r="C8115" s="580"/>
      <c r="D8115" s="939"/>
      <c r="E8115" s="940"/>
      <c r="F8115" s="941"/>
      <c r="G8115" s="937" t="str">
        <f t="array" ref="G8115">xlookup(F8115,'Internal Staffing Calculator'!E:E,'Internal Staffing Calculator'!C:C,"")</f>
        <v/>
      </c>
      <c r="H8115" s="932" t="str">
        <f t="array" ref="H8115">if(F8115&lt;&gt;"", iferror(index('Internal Staffing Calculator'!B$8:B23500,match(F8115,'Internal Staffing Calculator'!E$8:E23500,0)), "Not In Budget"),"")</f>
        <v/>
      </c>
      <c r="I8115" s="184"/>
      <c r="J8115" s="184"/>
      <c r="K8115" s="184"/>
      <c r="L8115" s="183"/>
    </row>
    <row r="8116">
      <c r="A8116" s="454"/>
      <c r="B8116" s="927"/>
      <c r="C8116" s="580"/>
      <c r="D8116" s="939"/>
      <c r="E8116" s="940"/>
      <c r="F8116" s="941"/>
      <c r="G8116" s="937" t="str">
        <f t="array" ref="G8116">xlookup(F8116,'Internal Staffing Calculator'!E:E,'Internal Staffing Calculator'!C:C,"")</f>
        <v/>
      </c>
      <c r="H8116" s="932" t="str">
        <f t="array" ref="H8116">if(F8116&lt;&gt;"", iferror(index('Internal Staffing Calculator'!B$8:B23500,match(F8116,'Internal Staffing Calculator'!E$8:E23500,0)), "Not In Budget"),"")</f>
        <v/>
      </c>
      <c r="I8116" s="184"/>
      <c r="J8116" s="184"/>
      <c r="K8116" s="184"/>
      <c r="L8116" s="183"/>
    </row>
    <row r="8117">
      <c r="A8117" s="454"/>
      <c r="B8117" s="927"/>
      <c r="C8117" s="580"/>
      <c r="D8117" s="939"/>
      <c r="E8117" s="940"/>
      <c r="F8117" s="941"/>
      <c r="G8117" s="937" t="str">
        <f t="array" ref="G8117">xlookup(F8117,'Internal Staffing Calculator'!E:E,'Internal Staffing Calculator'!C:C,"")</f>
        <v/>
      </c>
      <c r="H8117" s="932" t="str">
        <f t="array" ref="H8117">if(F8117&lt;&gt;"", iferror(index('Internal Staffing Calculator'!B$8:B23500,match(F8117,'Internal Staffing Calculator'!E$8:E23500,0)), "Not In Budget"),"")</f>
        <v/>
      </c>
      <c r="I8117" s="184"/>
      <c r="J8117" s="184"/>
      <c r="K8117" s="184"/>
      <c r="L8117" s="183"/>
    </row>
    <row r="8118">
      <c r="A8118" s="454"/>
      <c r="B8118" s="927"/>
      <c r="C8118" s="580"/>
      <c r="D8118" s="939"/>
      <c r="E8118" s="940"/>
      <c r="F8118" s="941"/>
      <c r="G8118" s="937" t="str">
        <f t="array" ref="G8118">xlookup(F8118,'Internal Staffing Calculator'!E:E,'Internal Staffing Calculator'!C:C,"")</f>
        <v/>
      </c>
      <c r="H8118" s="932" t="str">
        <f t="array" ref="H8118">if(F8118&lt;&gt;"", iferror(index('Internal Staffing Calculator'!B$8:B23500,match(F8118,'Internal Staffing Calculator'!E$8:E23500,0)), "Not In Budget"),"")</f>
        <v/>
      </c>
      <c r="I8118" s="184"/>
      <c r="J8118" s="184"/>
      <c r="K8118" s="184"/>
      <c r="L8118" s="183"/>
    </row>
    <row r="8119">
      <c r="A8119" s="454"/>
      <c r="B8119" s="927"/>
      <c r="C8119" s="580"/>
      <c r="D8119" s="939"/>
      <c r="E8119" s="940"/>
      <c r="F8119" s="941"/>
      <c r="G8119" s="937" t="str">
        <f t="array" ref="G8119">xlookup(F8119,'Internal Staffing Calculator'!E:E,'Internal Staffing Calculator'!C:C,"")</f>
        <v/>
      </c>
      <c r="H8119" s="932" t="str">
        <f t="array" ref="H8119">if(F8119&lt;&gt;"", iferror(index('Internal Staffing Calculator'!B$8:B23500,match(F8119,'Internal Staffing Calculator'!E$8:E23500,0)), "Not In Budget"),"")</f>
        <v/>
      </c>
      <c r="I8119" s="184"/>
      <c r="J8119" s="184"/>
      <c r="K8119" s="184"/>
      <c r="L8119" s="183"/>
    </row>
    <row r="8120">
      <c r="A8120" s="454"/>
      <c r="B8120" s="927"/>
      <c r="C8120" s="580"/>
      <c r="D8120" s="939"/>
      <c r="E8120" s="940"/>
      <c r="F8120" s="941"/>
      <c r="G8120" s="937" t="str">
        <f t="array" ref="G8120">xlookup(F8120,'Internal Staffing Calculator'!E:E,'Internal Staffing Calculator'!C:C,"")</f>
        <v/>
      </c>
      <c r="H8120" s="932" t="str">
        <f t="array" ref="H8120">if(F8120&lt;&gt;"", iferror(index('Internal Staffing Calculator'!B$8:B23500,match(F8120,'Internal Staffing Calculator'!E$8:E23500,0)), "Not In Budget"),"")</f>
        <v/>
      </c>
      <c r="I8120" s="184"/>
      <c r="J8120" s="184"/>
      <c r="K8120" s="184"/>
      <c r="L8120" s="183"/>
    </row>
    <row r="8121">
      <c r="A8121" s="454"/>
      <c r="B8121" s="927"/>
      <c r="C8121" s="580"/>
      <c r="D8121" s="939"/>
      <c r="E8121" s="940"/>
      <c r="F8121" s="941"/>
      <c r="G8121" s="937" t="str">
        <f t="array" ref="G8121">xlookup(F8121,'Internal Staffing Calculator'!E:E,'Internal Staffing Calculator'!C:C,"")</f>
        <v/>
      </c>
      <c r="H8121" s="932" t="str">
        <f t="array" ref="H8121">if(F8121&lt;&gt;"", iferror(index('Internal Staffing Calculator'!B$8:B23500,match(F8121,'Internal Staffing Calculator'!E$8:E23500,0)), "Not In Budget"),"")</f>
        <v/>
      </c>
      <c r="I8121" s="184"/>
      <c r="J8121" s="184"/>
      <c r="K8121" s="184"/>
      <c r="L8121" s="183"/>
    </row>
    <row r="8122">
      <c r="A8122" s="454"/>
      <c r="B8122" s="927"/>
      <c r="C8122" s="580"/>
      <c r="D8122" s="939"/>
      <c r="E8122" s="940"/>
      <c r="F8122" s="941"/>
      <c r="G8122" s="937" t="str">
        <f t="array" ref="G8122">xlookup(F8122,'Internal Staffing Calculator'!E:E,'Internal Staffing Calculator'!C:C,"")</f>
        <v/>
      </c>
      <c r="H8122" s="932" t="str">
        <f t="array" ref="H8122">if(F8122&lt;&gt;"", iferror(index('Internal Staffing Calculator'!B$8:B23500,match(F8122,'Internal Staffing Calculator'!E$8:E23500,0)), "Not In Budget"),"")</f>
        <v/>
      </c>
      <c r="I8122" s="184"/>
      <c r="J8122" s="184"/>
      <c r="K8122" s="184"/>
      <c r="L8122" s="183"/>
    </row>
    <row r="8123">
      <c r="A8123" s="454"/>
      <c r="B8123" s="927"/>
      <c r="C8123" s="580"/>
      <c r="D8123" s="939"/>
      <c r="E8123" s="940"/>
      <c r="F8123" s="941"/>
      <c r="G8123" s="937" t="str">
        <f t="array" ref="G8123">xlookup(F8123,'Internal Staffing Calculator'!E:E,'Internal Staffing Calculator'!C:C,"")</f>
        <v/>
      </c>
      <c r="H8123" s="932" t="str">
        <f t="array" ref="H8123">if(F8123&lt;&gt;"", iferror(index('Internal Staffing Calculator'!B$8:B23500,match(F8123,'Internal Staffing Calculator'!E$8:E23500,0)), "Not In Budget"),"")</f>
        <v/>
      </c>
      <c r="I8123" s="184"/>
      <c r="J8123" s="184"/>
      <c r="K8123" s="184"/>
      <c r="L8123" s="183"/>
    </row>
    <row r="8124">
      <c r="A8124" s="454"/>
      <c r="B8124" s="927"/>
      <c r="C8124" s="580"/>
      <c r="D8124" s="939"/>
      <c r="E8124" s="940"/>
      <c r="F8124" s="941"/>
      <c r="G8124" s="937" t="str">
        <f t="array" ref="G8124">xlookup(F8124,'Internal Staffing Calculator'!E:E,'Internal Staffing Calculator'!C:C,"")</f>
        <v/>
      </c>
      <c r="H8124" s="932" t="str">
        <f t="array" ref="H8124">if(F8124&lt;&gt;"", iferror(index('Internal Staffing Calculator'!B$8:B23500,match(F8124,'Internal Staffing Calculator'!E$8:E23500,0)), "Not In Budget"),"")</f>
        <v/>
      </c>
      <c r="I8124" s="184"/>
      <c r="J8124" s="184"/>
      <c r="K8124" s="184"/>
      <c r="L8124" s="183"/>
    </row>
    <row r="8125">
      <c r="A8125" s="454"/>
      <c r="B8125" s="927"/>
      <c r="C8125" s="580"/>
      <c r="D8125" s="939"/>
      <c r="E8125" s="940"/>
      <c r="F8125" s="941"/>
      <c r="G8125" s="937" t="str">
        <f t="array" ref="G8125">xlookup(F8125,'Internal Staffing Calculator'!E:E,'Internal Staffing Calculator'!C:C,"")</f>
        <v/>
      </c>
      <c r="H8125" s="932" t="str">
        <f t="array" ref="H8125">if(F8125&lt;&gt;"", iferror(index('Internal Staffing Calculator'!B$8:B23500,match(F8125,'Internal Staffing Calculator'!E$8:E23500,0)), "Not In Budget"),"")</f>
        <v/>
      </c>
      <c r="I8125" s="184"/>
      <c r="J8125" s="184"/>
      <c r="K8125" s="184"/>
      <c r="L8125" s="183"/>
    </row>
    <row r="8126">
      <c r="A8126" s="454"/>
      <c r="B8126" s="927"/>
      <c r="C8126" s="580"/>
      <c r="D8126" s="939"/>
      <c r="E8126" s="940"/>
      <c r="F8126" s="941"/>
      <c r="G8126" s="937" t="str">
        <f t="array" ref="G8126">xlookup(F8126,'Internal Staffing Calculator'!E:E,'Internal Staffing Calculator'!C:C,"")</f>
        <v/>
      </c>
      <c r="H8126" s="932" t="str">
        <f t="array" ref="H8126">if(F8126&lt;&gt;"", iferror(index('Internal Staffing Calculator'!B$8:B23500,match(F8126,'Internal Staffing Calculator'!E$8:E23500,0)), "Not In Budget"),"")</f>
        <v/>
      </c>
      <c r="I8126" s="184"/>
      <c r="J8126" s="184"/>
      <c r="K8126" s="184"/>
      <c r="L8126" s="183"/>
    </row>
    <row r="8127">
      <c r="A8127" s="454"/>
      <c r="B8127" s="927"/>
      <c r="C8127" s="580"/>
      <c r="D8127" s="939"/>
      <c r="E8127" s="940"/>
      <c r="F8127" s="941"/>
      <c r="G8127" s="937" t="str">
        <f t="array" ref="G8127">xlookup(F8127,'Internal Staffing Calculator'!E:E,'Internal Staffing Calculator'!C:C,"")</f>
        <v/>
      </c>
      <c r="H8127" s="932" t="str">
        <f t="array" ref="H8127">if(F8127&lt;&gt;"", iferror(index('Internal Staffing Calculator'!B$8:B23500,match(F8127,'Internal Staffing Calculator'!E$8:E23500,0)), "Not In Budget"),"")</f>
        <v/>
      </c>
      <c r="I8127" s="184"/>
      <c r="J8127" s="184"/>
      <c r="K8127" s="184"/>
      <c r="L8127" s="183"/>
    </row>
    <row r="8128">
      <c r="A8128" s="454"/>
      <c r="B8128" s="927"/>
      <c r="C8128" s="580"/>
      <c r="D8128" s="939"/>
      <c r="E8128" s="940"/>
      <c r="F8128" s="941"/>
      <c r="G8128" s="937" t="str">
        <f t="array" ref="G8128">xlookup(F8128,'Internal Staffing Calculator'!E:E,'Internal Staffing Calculator'!C:C,"")</f>
        <v/>
      </c>
      <c r="H8128" s="932" t="str">
        <f t="array" ref="H8128">if(F8128&lt;&gt;"", iferror(index('Internal Staffing Calculator'!B$8:B23500,match(F8128,'Internal Staffing Calculator'!E$8:E23500,0)), "Not In Budget"),"")</f>
        <v/>
      </c>
      <c r="I8128" s="184"/>
      <c r="J8128" s="184"/>
      <c r="K8128" s="184"/>
      <c r="L8128" s="183"/>
    </row>
    <row r="8129">
      <c r="A8129" s="454"/>
      <c r="B8129" s="927"/>
      <c r="C8129" s="580"/>
      <c r="D8129" s="939"/>
      <c r="E8129" s="940"/>
      <c r="F8129" s="941"/>
      <c r="G8129" s="937" t="str">
        <f t="array" ref="G8129">xlookup(F8129,'Internal Staffing Calculator'!E:E,'Internal Staffing Calculator'!C:C,"")</f>
        <v/>
      </c>
      <c r="H8129" s="932" t="str">
        <f t="array" ref="H8129">if(F8129&lt;&gt;"", iferror(index('Internal Staffing Calculator'!B$8:B23500,match(F8129,'Internal Staffing Calculator'!E$8:E23500,0)), "Not In Budget"),"")</f>
        <v/>
      </c>
      <c r="I8129" s="184"/>
      <c r="J8129" s="184"/>
      <c r="K8129" s="184"/>
      <c r="L8129" s="183"/>
    </row>
    <row r="8130">
      <c r="A8130" s="454"/>
      <c r="B8130" s="927"/>
      <c r="C8130" s="580"/>
      <c r="D8130" s="939"/>
      <c r="E8130" s="940"/>
      <c r="F8130" s="941"/>
      <c r="G8130" s="937" t="str">
        <f t="array" ref="G8130">xlookup(F8130,'Internal Staffing Calculator'!E:E,'Internal Staffing Calculator'!C:C,"")</f>
        <v/>
      </c>
      <c r="H8130" s="932" t="str">
        <f t="array" ref="H8130">if(F8130&lt;&gt;"", iferror(index('Internal Staffing Calculator'!B$8:B23500,match(F8130,'Internal Staffing Calculator'!E$8:E23500,0)), "Not In Budget"),"")</f>
        <v/>
      </c>
      <c r="I8130" s="184"/>
      <c r="J8130" s="184"/>
      <c r="K8130" s="184"/>
      <c r="L8130" s="183"/>
    </row>
    <row r="8131">
      <c r="A8131" s="454"/>
      <c r="B8131" s="927"/>
      <c r="C8131" s="580"/>
      <c r="D8131" s="939"/>
      <c r="E8131" s="940"/>
      <c r="F8131" s="941"/>
      <c r="G8131" s="937" t="str">
        <f t="array" ref="G8131">xlookup(F8131,'Internal Staffing Calculator'!E:E,'Internal Staffing Calculator'!C:C,"")</f>
        <v/>
      </c>
      <c r="H8131" s="932" t="str">
        <f t="array" ref="H8131">if(F8131&lt;&gt;"", iferror(index('Internal Staffing Calculator'!B$8:B23500,match(F8131,'Internal Staffing Calculator'!E$8:E23500,0)), "Not In Budget"),"")</f>
        <v/>
      </c>
      <c r="I8131" s="184"/>
      <c r="J8131" s="184"/>
      <c r="K8131" s="184"/>
      <c r="L8131" s="183"/>
    </row>
    <row r="8132">
      <c r="A8132" s="454"/>
      <c r="B8132" s="927"/>
      <c r="C8132" s="580"/>
      <c r="D8132" s="939"/>
      <c r="E8132" s="940"/>
      <c r="F8132" s="941"/>
      <c r="G8132" s="937" t="str">
        <f t="array" ref="G8132">xlookup(F8132,'Internal Staffing Calculator'!E:E,'Internal Staffing Calculator'!C:C,"")</f>
        <v/>
      </c>
      <c r="H8132" s="932" t="str">
        <f t="array" ref="H8132">if(F8132&lt;&gt;"", iferror(index('Internal Staffing Calculator'!B$8:B23500,match(F8132,'Internal Staffing Calculator'!E$8:E23500,0)), "Not In Budget"),"")</f>
        <v/>
      </c>
      <c r="I8132" s="184"/>
      <c r="J8132" s="184"/>
      <c r="K8132" s="184"/>
      <c r="L8132" s="183"/>
    </row>
    <row r="8133">
      <c r="A8133" s="454"/>
      <c r="B8133" s="927"/>
      <c r="C8133" s="580"/>
      <c r="D8133" s="939"/>
      <c r="E8133" s="940"/>
      <c r="F8133" s="941"/>
      <c r="G8133" s="937" t="str">
        <f t="array" ref="G8133">xlookup(F8133,'Internal Staffing Calculator'!E:E,'Internal Staffing Calculator'!C:C,"")</f>
        <v/>
      </c>
      <c r="H8133" s="932" t="str">
        <f t="array" ref="H8133">if(F8133&lt;&gt;"", iferror(index('Internal Staffing Calculator'!B$8:B23500,match(F8133,'Internal Staffing Calculator'!E$8:E23500,0)), "Not In Budget"),"")</f>
        <v/>
      </c>
      <c r="I8133" s="184"/>
      <c r="J8133" s="184"/>
      <c r="K8133" s="184"/>
      <c r="L8133" s="183"/>
    </row>
    <row r="8134">
      <c r="A8134" s="454"/>
      <c r="B8134" s="927"/>
      <c r="C8134" s="580"/>
      <c r="D8134" s="939"/>
      <c r="E8134" s="940"/>
      <c r="F8134" s="941"/>
      <c r="G8134" s="937" t="str">
        <f t="array" ref="G8134">xlookup(F8134,'Internal Staffing Calculator'!E:E,'Internal Staffing Calculator'!C:C,"")</f>
        <v/>
      </c>
      <c r="H8134" s="932" t="str">
        <f t="array" ref="H8134">if(F8134&lt;&gt;"", iferror(index('Internal Staffing Calculator'!B$8:B23500,match(F8134,'Internal Staffing Calculator'!E$8:E23500,0)), "Not In Budget"),"")</f>
        <v/>
      </c>
      <c r="I8134" s="184"/>
      <c r="J8134" s="184"/>
      <c r="K8134" s="184"/>
      <c r="L8134" s="183"/>
    </row>
    <row r="8135">
      <c r="A8135" s="454"/>
      <c r="B8135" s="927"/>
      <c r="C8135" s="580"/>
      <c r="D8135" s="939"/>
      <c r="E8135" s="940"/>
      <c r="F8135" s="941"/>
      <c r="G8135" s="937" t="str">
        <f t="array" ref="G8135">xlookup(F8135,'Internal Staffing Calculator'!E:E,'Internal Staffing Calculator'!C:C,"")</f>
        <v/>
      </c>
      <c r="H8135" s="932" t="str">
        <f t="array" ref="H8135">if(F8135&lt;&gt;"", iferror(index('Internal Staffing Calculator'!B$8:B23500,match(F8135,'Internal Staffing Calculator'!E$8:E23500,0)), "Not In Budget"),"")</f>
        <v/>
      </c>
      <c r="I8135" s="184"/>
      <c r="J8135" s="184"/>
      <c r="K8135" s="184"/>
      <c r="L8135" s="183"/>
    </row>
    <row r="8136">
      <c r="A8136" s="454"/>
      <c r="B8136" s="927"/>
      <c r="C8136" s="580"/>
      <c r="D8136" s="939"/>
      <c r="E8136" s="940"/>
      <c r="F8136" s="941"/>
      <c r="G8136" s="937" t="str">
        <f t="array" ref="G8136">xlookup(F8136,'Internal Staffing Calculator'!E:E,'Internal Staffing Calculator'!C:C,"")</f>
        <v/>
      </c>
      <c r="H8136" s="932" t="str">
        <f t="array" ref="H8136">if(F8136&lt;&gt;"", iferror(index('Internal Staffing Calculator'!B$8:B23500,match(F8136,'Internal Staffing Calculator'!E$8:E23500,0)), "Not In Budget"),"")</f>
        <v/>
      </c>
      <c r="I8136" s="184"/>
      <c r="J8136" s="184"/>
      <c r="K8136" s="184"/>
      <c r="L8136" s="183"/>
    </row>
    <row r="8137">
      <c r="A8137" s="454"/>
      <c r="B8137" s="927"/>
      <c r="C8137" s="580"/>
      <c r="D8137" s="939"/>
      <c r="E8137" s="940"/>
      <c r="F8137" s="941"/>
      <c r="G8137" s="937" t="str">
        <f t="array" ref="G8137">xlookup(F8137,'Internal Staffing Calculator'!E:E,'Internal Staffing Calculator'!C:C,"")</f>
        <v/>
      </c>
      <c r="H8137" s="932" t="str">
        <f t="array" ref="H8137">if(F8137&lt;&gt;"", iferror(index('Internal Staffing Calculator'!B$8:B23500,match(F8137,'Internal Staffing Calculator'!E$8:E23500,0)), "Not In Budget"),"")</f>
        <v/>
      </c>
      <c r="I8137" s="184"/>
      <c r="J8137" s="184"/>
      <c r="K8137" s="184"/>
      <c r="L8137" s="183"/>
    </row>
    <row r="8138">
      <c r="A8138" s="454"/>
      <c r="B8138" s="927"/>
      <c r="C8138" s="580"/>
      <c r="D8138" s="939"/>
      <c r="E8138" s="940"/>
      <c r="F8138" s="941"/>
      <c r="G8138" s="937" t="str">
        <f t="array" ref="G8138">xlookup(F8138,'Internal Staffing Calculator'!E:E,'Internal Staffing Calculator'!C:C,"")</f>
        <v/>
      </c>
      <c r="H8138" s="932" t="str">
        <f t="array" ref="H8138">if(F8138&lt;&gt;"", iferror(index('Internal Staffing Calculator'!B$8:B23500,match(F8138,'Internal Staffing Calculator'!E$8:E23500,0)), "Not In Budget"),"")</f>
        <v/>
      </c>
      <c r="I8138" s="184"/>
      <c r="J8138" s="184"/>
      <c r="K8138" s="184"/>
      <c r="L8138" s="183"/>
    </row>
    <row r="8139">
      <c r="A8139" s="454"/>
      <c r="B8139" s="927"/>
      <c r="C8139" s="580"/>
      <c r="D8139" s="939"/>
      <c r="E8139" s="940"/>
      <c r="F8139" s="941"/>
      <c r="G8139" s="937" t="str">
        <f t="array" ref="G8139">xlookup(F8139,'Internal Staffing Calculator'!E:E,'Internal Staffing Calculator'!C:C,"")</f>
        <v/>
      </c>
      <c r="H8139" s="932" t="str">
        <f t="array" ref="H8139">if(F8139&lt;&gt;"", iferror(index('Internal Staffing Calculator'!B$8:B23500,match(F8139,'Internal Staffing Calculator'!E$8:E23500,0)), "Not In Budget"),"")</f>
        <v/>
      </c>
      <c r="I8139" s="184"/>
      <c r="J8139" s="184"/>
      <c r="K8139" s="184"/>
      <c r="L8139" s="183"/>
    </row>
    <row r="8140">
      <c r="A8140" s="454"/>
      <c r="B8140" s="927"/>
      <c r="C8140" s="580"/>
      <c r="D8140" s="939"/>
      <c r="E8140" s="940"/>
      <c r="F8140" s="941"/>
      <c r="G8140" s="937" t="str">
        <f t="array" ref="G8140">xlookup(F8140,'Internal Staffing Calculator'!E:E,'Internal Staffing Calculator'!C:C,"")</f>
        <v/>
      </c>
      <c r="H8140" s="932" t="str">
        <f t="array" ref="H8140">if(F8140&lt;&gt;"", iferror(index('Internal Staffing Calculator'!B$8:B23500,match(F8140,'Internal Staffing Calculator'!E$8:E23500,0)), "Not In Budget"),"")</f>
        <v/>
      </c>
      <c r="I8140" s="184"/>
      <c r="J8140" s="184"/>
      <c r="K8140" s="184"/>
      <c r="L8140" s="183"/>
    </row>
    <row r="8141">
      <c r="A8141" s="454"/>
      <c r="B8141" s="927"/>
      <c r="C8141" s="580"/>
      <c r="D8141" s="939"/>
      <c r="E8141" s="940"/>
      <c r="F8141" s="941"/>
      <c r="G8141" s="937" t="str">
        <f t="array" ref="G8141">xlookup(F8141,'Internal Staffing Calculator'!E:E,'Internal Staffing Calculator'!C:C,"")</f>
        <v/>
      </c>
      <c r="H8141" s="932" t="str">
        <f t="array" ref="H8141">if(F8141&lt;&gt;"", iferror(index('Internal Staffing Calculator'!B$8:B23500,match(F8141,'Internal Staffing Calculator'!E$8:E23500,0)), "Not In Budget"),"")</f>
        <v/>
      </c>
      <c r="I8141" s="184"/>
      <c r="J8141" s="184"/>
      <c r="K8141" s="184"/>
      <c r="L8141" s="183"/>
    </row>
    <row r="8142">
      <c r="A8142" s="454"/>
      <c r="B8142" s="927"/>
      <c r="C8142" s="580"/>
      <c r="D8142" s="939"/>
      <c r="E8142" s="940"/>
      <c r="F8142" s="941"/>
      <c r="G8142" s="937" t="str">
        <f t="array" ref="G8142">xlookup(F8142,'Internal Staffing Calculator'!E:E,'Internal Staffing Calculator'!C:C,"")</f>
        <v/>
      </c>
      <c r="H8142" s="932" t="str">
        <f t="array" ref="H8142">if(F8142&lt;&gt;"", iferror(index('Internal Staffing Calculator'!B$8:B23500,match(F8142,'Internal Staffing Calculator'!E$8:E23500,0)), "Not In Budget"),"")</f>
        <v/>
      </c>
      <c r="I8142" s="184"/>
      <c r="J8142" s="184"/>
      <c r="K8142" s="184"/>
      <c r="L8142" s="183"/>
    </row>
    <row r="8143">
      <c r="A8143" s="454"/>
      <c r="B8143" s="927"/>
      <c r="C8143" s="580"/>
      <c r="D8143" s="939"/>
      <c r="E8143" s="940"/>
      <c r="F8143" s="941"/>
      <c r="G8143" s="937" t="str">
        <f t="array" ref="G8143">xlookup(F8143,'Internal Staffing Calculator'!E:E,'Internal Staffing Calculator'!C:C,"")</f>
        <v/>
      </c>
      <c r="H8143" s="932" t="str">
        <f t="array" ref="H8143">if(F8143&lt;&gt;"", iferror(index('Internal Staffing Calculator'!B$8:B23500,match(F8143,'Internal Staffing Calculator'!E$8:E23500,0)), "Not In Budget"),"")</f>
        <v/>
      </c>
      <c r="I8143" s="184"/>
      <c r="J8143" s="184"/>
      <c r="K8143" s="184"/>
      <c r="L8143" s="183"/>
    </row>
    <row r="8144">
      <c r="A8144" s="454"/>
      <c r="B8144" s="927"/>
      <c r="C8144" s="580"/>
      <c r="D8144" s="939"/>
      <c r="E8144" s="940"/>
      <c r="F8144" s="941"/>
      <c r="G8144" s="937" t="str">
        <f t="array" ref="G8144">xlookup(F8144,'Internal Staffing Calculator'!E:E,'Internal Staffing Calculator'!C:C,"")</f>
        <v/>
      </c>
      <c r="H8144" s="932" t="str">
        <f t="array" ref="H8144">if(F8144&lt;&gt;"", iferror(index('Internal Staffing Calculator'!B$8:B23500,match(F8144,'Internal Staffing Calculator'!E$8:E23500,0)), "Not In Budget"),"")</f>
        <v/>
      </c>
      <c r="I8144" s="184"/>
      <c r="J8144" s="184"/>
      <c r="K8144" s="184"/>
      <c r="L8144" s="183"/>
    </row>
    <row r="8145">
      <c r="A8145" s="454"/>
      <c r="B8145" s="927"/>
      <c r="C8145" s="580"/>
      <c r="D8145" s="939"/>
      <c r="E8145" s="940"/>
      <c r="F8145" s="941"/>
      <c r="G8145" s="937" t="str">
        <f t="array" ref="G8145">xlookup(F8145,'Internal Staffing Calculator'!E:E,'Internal Staffing Calculator'!C:C,"")</f>
        <v/>
      </c>
      <c r="H8145" s="932" t="str">
        <f t="array" ref="H8145">if(F8145&lt;&gt;"", iferror(index('Internal Staffing Calculator'!B$8:B23500,match(F8145,'Internal Staffing Calculator'!E$8:E23500,0)), "Not In Budget"),"")</f>
        <v/>
      </c>
      <c r="I8145" s="184"/>
      <c r="J8145" s="184"/>
      <c r="K8145" s="184"/>
      <c r="L8145" s="183"/>
    </row>
    <row r="8146">
      <c r="A8146" s="454"/>
      <c r="B8146" s="927"/>
      <c r="C8146" s="580"/>
      <c r="D8146" s="939"/>
      <c r="E8146" s="940"/>
      <c r="F8146" s="941"/>
      <c r="G8146" s="937" t="str">
        <f t="array" ref="G8146">xlookup(F8146,'Internal Staffing Calculator'!E:E,'Internal Staffing Calculator'!C:C,"")</f>
        <v/>
      </c>
      <c r="H8146" s="932" t="str">
        <f t="array" ref="H8146">if(F8146&lt;&gt;"", iferror(index('Internal Staffing Calculator'!B$8:B23500,match(F8146,'Internal Staffing Calculator'!E$8:E23500,0)), "Not In Budget"),"")</f>
        <v/>
      </c>
      <c r="I8146" s="184"/>
      <c r="J8146" s="184"/>
      <c r="K8146" s="184"/>
      <c r="L8146" s="183"/>
    </row>
    <row r="8147">
      <c r="A8147" s="454"/>
      <c r="B8147" s="927"/>
      <c r="C8147" s="580"/>
      <c r="D8147" s="939"/>
      <c r="E8147" s="940"/>
      <c r="F8147" s="941"/>
      <c r="G8147" s="937" t="str">
        <f t="array" ref="G8147">xlookup(F8147,'Internal Staffing Calculator'!E:E,'Internal Staffing Calculator'!C:C,"")</f>
        <v/>
      </c>
      <c r="H8147" s="932" t="str">
        <f t="array" ref="H8147">if(F8147&lt;&gt;"", iferror(index('Internal Staffing Calculator'!B$8:B23500,match(F8147,'Internal Staffing Calculator'!E$8:E23500,0)), "Not In Budget"),"")</f>
        <v/>
      </c>
      <c r="I8147" s="184"/>
      <c r="J8147" s="184"/>
      <c r="K8147" s="184"/>
      <c r="L8147" s="183"/>
    </row>
    <row r="8148">
      <c r="A8148" s="454"/>
      <c r="B8148" s="927"/>
      <c r="C8148" s="580"/>
      <c r="D8148" s="939"/>
      <c r="E8148" s="940"/>
      <c r="F8148" s="941"/>
      <c r="G8148" s="937" t="str">
        <f t="array" ref="G8148">xlookup(F8148,'Internal Staffing Calculator'!E:E,'Internal Staffing Calculator'!C:C,"")</f>
        <v/>
      </c>
      <c r="H8148" s="932" t="str">
        <f t="array" ref="H8148">if(F8148&lt;&gt;"", iferror(index('Internal Staffing Calculator'!B$8:B23500,match(F8148,'Internal Staffing Calculator'!E$8:E23500,0)), "Not In Budget"),"")</f>
        <v/>
      </c>
      <c r="I8148" s="184"/>
      <c r="J8148" s="184"/>
      <c r="K8148" s="184"/>
      <c r="L8148" s="183"/>
    </row>
    <row r="8149">
      <c r="A8149" s="454"/>
      <c r="B8149" s="927"/>
      <c r="C8149" s="580"/>
      <c r="D8149" s="939"/>
      <c r="E8149" s="940"/>
      <c r="F8149" s="941"/>
      <c r="G8149" s="937" t="str">
        <f t="array" ref="G8149">xlookup(F8149,'Internal Staffing Calculator'!E:E,'Internal Staffing Calculator'!C:C,"")</f>
        <v/>
      </c>
      <c r="H8149" s="932" t="str">
        <f t="array" ref="H8149">if(F8149&lt;&gt;"", iferror(index('Internal Staffing Calculator'!B$8:B23500,match(F8149,'Internal Staffing Calculator'!E$8:E23500,0)), "Not In Budget"),"")</f>
        <v/>
      </c>
      <c r="I8149" s="184"/>
      <c r="J8149" s="184"/>
      <c r="K8149" s="184"/>
      <c r="L8149" s="183"/>
    </row>
    <row r="8150">
      <c r="A8150" s="454"/>
      <c r="B8150" s="927"/>
      <c r="C8150" s="580"/>
      <c r="D8150" s="939"/>
      <c r="E8150" s="940"/>
      <c r="F8150" s="941"/>
      <c r="G8150" s="937" t="str">
        <f t="array" ref="G8150">xlookup(F8150,'Internal Staffing Calculator'!E:E,'Internal Staffing Calculator'!C:C,"")</f>
        <v/>
      </c>
      <c r="H8150" s="932" t="str">
        <f t="array" ref="H8150">if(F8150&lt;&gt;"", iferror(index('Internal Staffing Calculator'!B$8:B23500,match(F8150,'Internal Staffing Calculator'!E$8:E23500,0)), "Not In Budget"),"")</f>
        <v/>
      </c>
      <c r="I8150" s="184"/>
      <c r="J8150" s="184"/>
      <c r="K8150" s="184"/>
      <c r="L8150" s="183"/>
    </row>
    <row r="8151">
      <c r="A8151" s="454"/>
      <c r="B8151" s="927"/>
      <c r="C8151" s="580"/>
      <c r="D8151" s="939"/>
      <c r="E8151" s="940"/>
      <c r="F8151" s="941"/>
      <c r="G8151" s="937" t="str">
        <f t="array" ref="G8151">xlookup(F8151,'Internal Staffing Calculator'!E:E,'Internal Staffing Calculator'!C:C,"")</f>
        <v/>
      </c>
      <c r="H8151" s="932" t="str">
        <f t="array" ref="H8151">if(F8151&lt;&gt;"", iferror(index('Internal Staffing Calculator'!B$8:B23500,match(F8151,'Internal Staffing Calculator'!E$8:E23500,0)), "Not In Budget"),"")</f>
        <v/>
      </c>
      <c r="I8151" s="184"/>
      <c r="J8151" s="184"/>
      <c r="K8151" s="184"/>
      <c r="L8151" s="183"/>
    </row>
    <row r="8152">
      <c r="A8152" s="454"/>
      <c r="B8152" s="927"/>
      <c r="C8152" s="580"/>
      <c r="D8152" s="939"/>
      <c r="E8152" s="940"/>
      <c r="F8152" s="941"/>
      <c r="G8152" s="937" t="str">
        <f t="array" ref="G8152">xlookup(F8152,'Internal Staffing Calculator'!E:E,'Internal Staffing Calculator'!C:C,"")</f>
        <v/>
      </c>
      <c r="H8152" s="932" t="str">
        <f t="array" ref="H8152">if(F8152&lt;&gt;"", iferror(index('Internal Staffing Calculator'!B$8:B23500,match(F8152,'Internal Staffing Calculator'!E$8:E23500,0)), "Not In Budget"),"")</f>
        <v/>
      </c>
      <c r="I8152" s="184"/>
      <c r="J8152" s="184"/>
      <c r="K8152" s="184"/>
      <c r="L8152" s="183"/>
    </row>
    <row r="8153">
      <c r="A8153" s="454"/>
      <c r="B8153" s="927"/>
      <c r="C8153" s="580"/>
      <c r="D8153" s="939"/>
      <c r="E8153" s="940"/>
      <c r="F8153" s="941"/>
      <c r="G8153" s="937" t="str">
        <f t="array" ref="G8153">xlookup(F8153,'Internal Staffing Calculator'!E:E,'Internal Staffing Calculator'!C:C,"")</f>
        <v/>
      </c>
      <c r="H8153" s="932" t="str">
        <f t="array" ref="H8153">if(F8153&lt;&gt;"", iferror(index('Internal Staffing Calculator'!B$8:B23500,match(F8153,'Internal Staffing Calculator'!E$8:E23500,0)), "Not In Budget"),"")</f>
        <v/>
      </c>
      <c r="I8153" s="184"/>
      <c r="J8153" s="184"/>
      <c r="K8153" s="184"/>
      <c r="L8153" s="183"/>
    </row>
    <row r="8154">
      <c r="A8154" s="454"/>
      <c r="B8154" s="927"/>
      <c r="C8154" s="580"/>
      <c r="D8154" s="939"/>
      <c r="E8154" s="940"/>
      <c r="F8154" s="941"/>
      <c r="G8154" s="937" t="str">
        <f t="array" ref="G8154">xlookup(F8154,'Internal Staffing Calculator'!E:E,'Internal Staffing Calculator'!C:C,"")</f>
        <v/>
      </c>
      <c r="H8154" s="932" t="str">
        <f t="array" ref="H8154">if(F8154&lt;&gt;"", iferror(index('Internal Staffing Calculator'!B$8:B23500,match(F8154,'Internal Staffing Calculator'!E$8:E23500,0)), "Not In Budget"),"")</f>
        <v/>
      </c>
      <c r="I8154" s="184"/>
      <c r="J8154" s="184"/>
      <c r="K8154" s="184"/>
      <c r="L8154" s="183"/>
    </row>
    <row r="8155">
      <c r="A8155" s="454"/>
      <c r="B8155" s="927"/>
      <c r="C8155" s="580"/>
      <c r="D8155" s="939"/>
      <c r="E8155" s="940"/>
      <c r="F8155" s="941"/>
      <c r="G8155" s="937" t="str">
        <f t="array" ref="G8155">xlookup(F8155,'Internal Staffing Calculator'!E:E,'Internal Staffing Calculator'!C:C,"")</f>
        <v/>
      </c>
      <c r="H8155" s="932" t="str">
        <f t="array" ref="H8155">if(F8155&lt;&gt;"", iferror(index('Internal Staffing Calculator'!B$8:B23500,match(F8155,'Internal Staffing Calculator'!E$8:E23500,0)), "Not In Budget"),"")</f>
        <v/>
      </c>
      <c r="I8155" s="184"/>
      <c r="J8155" s="184"/>
      <c r="K8155" s="184"/>
      <c r="L8155" s="183"/>
    </row>
    <row r="8156">
      <c r="A8156" s="454"/>
      <c r="B8156" s="927"/>
      <c r="C8156" s="580"/>
      <c r="D8156" s="939"/>
      <c r="E8156" s="940"/>
      <c r="F8156" s="941"/>
      <c r="G8156" s="937" t="str">
        <f t="array" ref="G8156">xlookup(F8156,'Internal Staffing Calculator'!E:E,'Internal Staffing Calculator'!C:C,"")</f>
        <v/>
      </c>
      <c r="H8156" s="932" t="str">
        <f t="array" ref="H8156">if(F8156&lt;&gt;"", iferror(index('Internal Staffing Calculator'!B$8:B23500,match(F8156,'Internal Staffing Calculator'!E$8:E23500,0)), "Not In Budget"),"")</f>
        <v/>
      </c>
      <c r="I8156" s="184"/>
      <c r="J8156" s="184"/>
      <c r="K8156" s="184"/>
      <c r="L8156" s="183"/>
    </row>
    <row r="8157">
      <c r="A8157" s="454"/>
      <c r="B8157" s="927"/>
      <c r="C8157" s="580"/>
      <c r="D8157" s="939"/>
      <c r="E8157" s="940"/>
      <c r="F8157" s="941"/>
      <c r="G8157" s="937" t="str">
        <f t="array" ref="G8157">xlookup(F8157,'Internal Staffing Calculator'!E:E,'Internal Staffing Calculator'!C:C,"")</f>
        <v/>
      </c>
      <c r="H8157" s="932" t="str">
        <f t="array" ref="H8157">if(F8157&lt;&gt;"", iferror(index('Internal Staffing Calculator'!B$8:B23500,match(F8157,'Internal Staffing Calculator'!E$8:E23500,0)), "Not In Budget"),"")</f>
        <v/>
      </c>
      <c r="I8157" s="184"/>
      <c r="J8157" s="184"/>
      <c r="K8157" s="184"/>
      <c r="L8157" s="183"/>
    </row>
    <row r="8158">
      <c r="A8158" s="454"/>
      <c r="B8158" s="927"/>
      <c r="C8158" s="580"/>
      <c r="D8158" s="939"/>
      <c r="E8158" s="940"/>
      <c r="F8158" s="941"/>
      <c r="G8158" s="937" t="str">
        <f t="array" ref="G8158">xlookup(F8158,'Internal Staffing Calculator'!E:E,'Internal Staffing Calculator'!C:C,"")</f>
        <v/>
      </c>
      <c r="H8158" s="932" t="str">
        <f t="array" ref="H8158">if(F8158&lt;&gt;"", iferror(index('Internal Staffing Calculator'!B$8:B23500,match(F8158,'Internal Staffing Calculator'!E$8:E23500,0)), "Not In Budget"),"")</f>
        <v/>
      </c>
      <c r="I8158" s="184"/>
      <c r="J8158" s="184"/>
      <c r="K8158" s="184"/>
      <c r="L8158" s="183"/>
    </row>
    <row r="8159">
      <c r="A8159" s="454"/>
      <c r="B8159" s="927"/>
      <c r="C8159" s="580"/>
      <c r="D8159" s="939"/>
      <c r="E8159" s="940"/>
      <c r="F8159" s="941"/>
      <c r="G8159" s="937" t="str">
        <f t="array" ref="G8159">xlookup(F8159,'Internal Staffing Calculator'!E:E,'Internal Staffing Calculator'!C:C,"")</f>
        <v/>
      </c>
      <c r="H8159" s="932" t="str">
        <f t="array" ref="H8159">if(F8159&lt;&gt;"", iferror(index('Internal Staffing Calculator'!B$8:B23500,match(F8159,'Internal Staffing Calculator'!E$8:E23500,0)), "Not In Budget"),"")</f>
        <v/>
      </c>
      <c r="I8159" s="184"/>
      <c r="J8159" s="184"/>
      <c r="K8159" s="184"/>
      <c r="L8159" s="183"/>
    </row>
    <row r="8160">
      <c r="A8160" s="454"/>
      <c r="B8160" s="927"/>
      <c r="C8160" s="580"/>
      <c r="D8160" s="939"/>
      <c r="E8160" s="940"/>
      <c r="F8160" s="941"/>
      <c r="G8160" s="937" t="str">
        <f t="array" ref="G8160">xlookup(F8160,'Internal Staffing Calculator'!E:E,'Internal Staffing Calculator'!C:C,"")</f>
        <v/>
      </c>
      <c r="H8160" s="932" t="str">
        <f t="array" ref="H8160">if(F8160&lt;&gt;"", iferror(index('Internal Staffing Calculator'!B$8:B23500,match(F8160,'Internal Staffing Calculator'!E$8:E23500,0)), "Not In Budget"),"")</f>
        <v/>
      </c>
      <c r="I8160" s="184"/>
      <c r="J8160" s="184"/>
      <c r="K8160" s="184"/>
      <c r="L8160" s="183"/>
    </row>
    <row r="8161">
      <c r="A8161" s="454"/>
      <c r="B8161" s="927"/>
      <c r="C8161" s="580"/>
      <c r="D8161" s="939"/>
      <c r="E8161" s="940"/>
      <c r="F8161" s="941"/>
      <c r="G8161" s="937" t="str">
        <f t="array" ref="G8161">xlookup(F8161,'Internal Staffing Calculator'!E:E,'Internal Staffing Calculator'!C:C,"")</f>
        <v/>
      </c>
      <c r="H8161" s="932" t="str">
        <f t="array" ref="H8161">if(F8161&lt;&gt;"", iferror(index('Internal Staffing Calculator'!B$8:B23500,match(F8161,'Internal Staffing Calculator'!E$8:E23500,0)), "Not In Budget"),"")</f>
        <v/>
      </c>
      <c r="I8161" s="184"/>
      <c r="J8161" s="184"/>
      <c r="K8161" s="184"/>
      <c r="L8161" s="183"/>
    </row>
    <row r="8162">
      <c r="A8162" s="454"/>
      <c r="B8162" s="927"/>
      <c r="C8162" s="580"/>
      <c r="D8162" s="939"/>
      <c r="E8162" s="940"/>
      <c r="F8162" s="941"/>
      <c r="G8162" s="937" t="str">
        <f t="array" ref="G8162">xlookup(F8162,'Internal Staffing Calculator'!E:E,'Internal Staffing Calculator'!C:C,"")</f>
        <v/>
      </c>
      <c r="H8162" s="932" t="str">
        <f t="array" ref="H8162">if(F8162&lt;&gt;"", iferror(index('Internal Staffing Calculator'!B$8:B23500,match(F8162,'Internal Staffing Calculator'!E$8:E23500,0)), "Not In Budget"),"")</f>
        <v/>
      </c>
      <c r="I8162" s="184"/>
      <c r="J8162" s="184"/>
      <c r="K8162" s="184"/>
      <c r="L8162" s="183"/>
    </row>
    <row r="8163">
      <c r="A8163" s="454"/>
      <c r="B8163" s="927"/>
      <c r="C8163" s="580"/>
      <c r="D8163" s="939"/>
      <c r="E8163" s="940"/>
      <c r="F8163" s="941"/>
      <c r="G8163" s="937" t="str">
        <f t="array" ref="G8163">xlookup(F8163,'Internal Staffing Calculator'!E:E,'Internal Staffing Calculator'!C:C,"")</f>
        <v/>
      </c>
      <c r="H8163" s="932" t="str">
        <f t="array" ref="H8163">if(F8163&lt;&gt;"", iferror(index('Internal Staffing Calculator'!B$8:B23500,match(F8163,'Internal Staffing Calculator'!E$8:E23500,0)), "Not In Budget"),"")</f>
        <v/>
      </c>
      <c r="I8163" s="184"/>
      <c r="J8163" s="184"/>
      <c r="K8163" s="184"/>
      <c r="L8163" s="183"/>
    </row>
    <row r="8164">
      <c r="A8164" s="454"/>
      <c r="B8164" s="927"/>
      <c r="C8164" s="580"/>
      <c r="D8164" s="939"/>
      <c r="E8164" s="940"/>
      <c r="F8164" s="941"/>
      <c r="G8164" s="937" t="str">
        <f t="array" ref="G8164">xlookup(F8164,'Internal Staffing Calculator'!E:E,'Internal Staffing Calculator'!C:C,"")</f>
        <v/>
      </c>
      <c r="H8164" s="932" t="str">
        <f t="array" ref="H8164">if(F8164&lt;&gt;"", iferror(index('Internal Staffing Calculator'!B$8:B23500,match(F8164,'Internal Staffing Calculator'!E$8:E23500,0)), "Not In Budget"),"")</f>
        <v/>
      </c>
      <c r="I8164" s="184"/>
      <c r="J8164" s="184"/>
      <c r="K8164" s="184"/>
      <c r="L8164" s="183"/>
    </row>
    <row r="8165">
      <c r="A8165" s="454"/>
      <c r="B8165" s="927"/>
      <c r="C8165" s="580"/>
      <c r="D8165" s="939"/>
      <c r="E8165" s="940"/>
      <c r="F8165" s="941"/>
      <c r="G8165" s="937" t="str">
        <f t="array" ref="G8165">xlookup(F8165,'Internal Staffing Calculator'!E:E,'Internal Staffing Calculator'!C:C,"")</f>
        <v/>
      </c>
      <c r="H8165" s="932" t="str">
        <f t="array" ref="H8165">if(F8165&lt;&gt;"", iferror(index('Internal Staffing Calculator'!B$8:B23500,match(F8165,'Internal Staffing Calculator'!E$8:E23500,0)), "Not In Budget"),"")</f>
        <v/>
      </c>
      <c r="I8165" s="184"/>
      <c r="J8165" s="184"/>
      <c r="K8165" s="184"/>
      <c r="L8165" s="183"/>
    </row>
    <row r="8166">
      <c r="A8166" s="454"/>
      <c r="B8166" s="927"/>
      <c r="C8166" s="580"/>
      <c r="D8166" s="939"/>
      <c r="E8166" s="940"/>
      <c r="F8166" s="941"/>
      <c r="G8166" s="937" t="str">
        <f t="array" ref="G8166">xlookup(F8166,'Internal Staffing Calculator'!E:E,'Internal Staffing Calculator'!C:C,"")</f>
        <v/>
      </c>
      <c r="H8166" s="932" t="str">
        <f t="array" ref="H8166">if(F8166&lt;&gt;"", iferror(index('Internal Staffing Calculator'!B$8:B23500,match(F8166,'Internal Staffing Calculator'!E$8:E23500,0)), "Not In Budget"),"")</f>
        <v/>
      </c>
      <c r="I8166" s="184"/>
      <c r="J8166" s="184"/>
      <c r="K8166" s="184"/>
      <c r="L8166" s="183"/>
    </row>
    <row r="8167">
      <c r="A8167" s="454"/>
      <c r="B8167" s="927"/>
      <c r="C8167" s="580"/>
      <c r="D8167" s="939"/>
      <c r="E8167" s="940"/>
      <c r="F8167" s="941"/>
      <c r="G8167" s="937" t="str">
        <f t="array" ref="G8167">xlookup(F8167,'Internal Staffing Calculator'!E:E,'Internal Staffing Calculator'!C:C,"")</f>
        <v/>
      </c>
      <c r="H8167" s="932" t="str">
        <f t="array" ref="H8167">if(F8167&lt;&gt;"", iferror(index('Internal Staffing Calculator'!B$8:B23500,match(F8167,'Internal Staffing Calculator'!E$8:E23500,0)), "Not In Budget"),"")</f>
        <v/>
      </c>
      <c r="I8167" s="184"/>
      <c r="J8167" s="184"/>
      <c r="K8167" s="184"/>
      <c r="L8167" s="183"/>
    </row>
    <row r="8168">
      <c r="A8168" s="454"/>
      <c r="B8168" s="927"/>
      <c r="C8168" s="580"/>
      <c r="D8168" s="939"/>
      <c r="E8168" s="940"/>
      <c r="F8168" s="941"/>
      <c r="G8168" s="937" t="str">
        <f t="array" ref="G8168">xlookup(F8168,'Internal Staffing Calculator'!E:E,'Internal Staffing Calculator'!C:C,"")</f>
        <v/>
      </c>
      <c r="H8168" s="932" t="str">
        <f t="array" ref="H8168">if(F8168&lt;&gt;"", iferror(index('Internal Staffing Calculator'!B$8:B23500,match(F8168,'Internal Staffing Calculator'!E$8:E23500,0)), "Not In Budget"),"")</f>
        <v/>
      </c>
      <c r="I8168" s="184"/>
      <c r="J8168" s="184"/>
      <c r="K8168" s="184"/>
      <c r="L8168" s="183"/>
    </row>
    <row r="8169">
      <c r="A8169" s="454"/>
      <c r="B8169" s="927"/>
      <c r="C8169" s="580"/>
      <c r="D8169" s="939"/>
      <c r="E8169" s="940"/>
      <c r="F8169" s="941"/>
      <c r="G8169" s="937" t="str">
        <f t="array" ref="G8169">xlookup(F8169,'Internal Staffing Calculator'!E:E,'Internal Staffing Calculator'!C:C,"")</f>
        <v/>
      </c>
      <c r="H8169" s="932" t="str">
        <f t="array" ref="H8169">if(F8169&lt;&gt;"", iferror(index('Internal Staffing Calculator'!B$8:B23500,match(F8169,'Internal Staffing Calculator'!E$8:E23500,0)), "Not In Budget"),"")</f>
        <v/>
      </c>
      <c r="I8169" s="184"/>
      <c r="J8169" s="184"/>
      <c r="K8169" s="184"/>
      <c r="L8169" s="183"/>
    </row>
    <row r="8170">
      <c r="A8170" s="454"/>
      <c r="B8170" s="927"/>
      <c r="C8170" s="580"/>
      <c r="D8170" s="939"/>
      <c r="E8170" s="940"/>
      <c r="F8170" s="941"/>
      <c r="G8170" s="937" t="str">
        <f t="array" ref="G8170">xlookup(F8170,'Internal Staffing Calculator'!E:E,'Internal Staffing Calculator'!C:C,"")</f>
        <v/>
      </c>
      <c r="H8170" s="932" t="str">
        <f t="array" ref="H8170">if(F8170&lt;&gt;"", iferror(index('Internal Staffing Calculator'!B$8:B23500,match(F8170,'Internal Staffing Calculator'!E$8:E23500,0)), "Not In Budget"),"")</f>
        <v/>
      </c>
      <c r="I8170" s="184"/>
      <c r="J8170" s="184"/>
      <c r="K8170" s="184"/>
      <c r="L8170" s="183"/>
    </row>
    <row r="8171">
      <c r="A8171" s="454"/>
      <c r="B8171" s="927"/>
      <c r="C8171" s="580"/>
      <c r="D8171" s="939"/>
      <c r="E8171" s="940"/>
      <c r="F8171" s="941"/>
      <c r="G8171" s="937" t="str">
        <f t="array" ref="G8171">xlookup(F8171,'Internal Staffing Calculator'!E:E,'Internal Staffing Calculator'!C:C,"")</f>
        <v/>
      </c>
      <c r="H8171" s="932" t="str">
        <f t="array" ref="H8171">if(F8171&lt;&gt;"", iferror(index('Internal Staffing Calculator'!B$8:B23500,match(F8171,'Internal Staffing Calculator'!E$8:E23500,0)), "Not In Budget"),"")</f>
        <v/>
      </c>
      <c r="I8171" s="184"/>
      <c r="J8171" s="184"/>
      <c r="K8171" s="184"/>
      <c r="L8171" s="183"/>
    </row>
    <row r="8172">
      <c r="A8172" s="454"/>
      <c r="B8172" s="927"/>
      <c r="C8172" s="580"/>
      <c r="D8172" s="939"/>
      <c r="E8172" s="940"/>
      <c r="F8172" s="941"/>
      <c r="G8172" s="937" t="str">
        <f t="array" ref="G8172">xlookup(F8172,'Internal Staffing Calculator'!E:E,'Internal Staffing Calculator'!C:C,"")</f>
        <v/>
      </c>
      <c r="H8172" s="932" t="str">
        <f t="array" ref="H8172">if(F8172&lt;&gt;"", iferror(index('Internal Staffing Calculator'!B$8:B23500,match(F8172,'Internal Staffing Calculator'!E$8:E23500,0)), "Not In Budget"),"")</f>
        <v/>
      </c>
      <c r="I8172" s="184"/>
      <c r="J8172" s="184"/>
      <c r="K8172" s="184"/>
      <c r="L8172" s="183"/>
    </row>
    <row r="8173">
      <c r="A8173" s="454"/>
      <c r="B8173" s="927"/>
      <c r="C8173" s="580"/>
      <c r="D8173" s="939"/>
      <c r="E8173" s="940"/>
      <c r="F8173" s="941"/>
      <c r="G8173" s="937" t="str">
        <f t="array" ref="G8173">xlookup(F8173,'Internal Staffing Calculator'!E:E,'Internal Staffing Calculator'!C:C,"")</f>
        <v/>
      </c>
      <c r="H8173" s="932" t="str">
        <f t="array" ref="H8173">if(F8173&lt;&gt;"", iferror(index('Internal Staffing Calculator'!B$8:B23500,match(F8173,'Internal Staffing Calculator'!E$8:E23500,0)), "Not In Budget"),"")</f>
        <v/>
      </c>
      <c r="I8173" s="184"/>
      <c r="J8173" s="184"/>
      <c r="K8173" s="184"/>
      <c r="L8173" s="183"/>
    </row>
    <row r="8174">
      <c r="A8174" s="454"/>
      <c r="B8174" s="927"/>
      <c r="C8174" s="580"/>
      <c r="D8174" s="939"/>
      <c r="E8174" s="940"/>
      <c r="F8174" s="941"/>
      <c r="G8174" s="937" t="str">
        <f t="array" ref="G8174">xlookup(F8174,'Internal Staffing Calculator'!E:E,'Internal Staffing Calculator'!C:C,"")</f>
        <v/>
      </c>
      <c r="H8174" s="932" t="str">
        <f t="array" ref="H8174">if(F8174&lt;&gt;"", iferror(index('Internal Staffing Calculator'!B$8:B23500,match(F8174,'Internal Staffing Calculator'!E$8:E23500,0)), "Not In Budget"),"")</f>
        <v/>
      </c>
      <c r="I8174" s="184"/>
      <c r="J8174" s="184"/>
      <c r="K8174" s="184"/>
      <c r="L8174" s="183"/>
    </row>
    <row r="8175">
      <c r="A8175" s="454"/>
      <c r="B8175" s="927"/>
      <c r="C8175" s="580"/>
      <c r="D8175" s="939"/>
      <c r="E8175" s="940"/>
      <c r="F8175" s="941"/>
      <c r="G8175" s="937" t="str">
        <f t="array" ref="G8175">xlookup(F8175,'Internal Staffing Calculator'!E:E,'Internal Staffing Calculator'!C:C,"")</f>
        <v/>
      </c>
      <c r="H8175" s="932" t="str">
        <f t="array" ref="H8175">if(F8175&lt;&gt;"", iferror(index('Internal Staffing Calculator'!B$8:B23500,match(F8175,'Internal Staffing Calculator'!E$8:E23500,0)), "Not In Budget"),"")</f>
        <v/>
      </c>
      <c r="I8175" s="184"/>
      <c r="J8175" s="184"/>
      <c r="K8175" s="184"/>
      <c r="L8175" s="183"/>
    </row>
    <row r="8176">
      <c r="A8176" s="454"/>
      <c r="B8176" s="927"/>
      <c r="C8176" s="580"/>
      <c r="D8176" s="939"/>
      <c r="E8176" s="940"/>
      <c r="F8176" s="941"/>
      <c r="G8176" s="937" t="str">
        <f t="array" ref="G8176">xlookup(F8176,'Internal Staffing Calculator'!E:E,'Internal Staffing Calculator'!C:C,"")</f>
        <v/>
      </c>
      <c r="H8176" s="932" t="str">
        <f t="array" ref="H8176">if(F8176&lt;&gt;"", iferror(index('Internal Staffing Calculator'!B$8:B23500,match(F8176,'Internal Staffing Calculator'!E$8:E23500,0)), "Not In Budget"),"")</f>
        <v/>
      </c>
      <c r="I8176" s="184"/>
      <c r="J8176" s="184"/>
      <c r="K8176" s="184"/>
      <c r="L8176" s="183"/>
    </row>
    <row r="8177">
      <c r="A8177" s="454"/>
      <c r="B8177" s="927"/>
      <c r="C8177" s="580"/>
      <c r="D8177" s="939"/>
      <c r="E8177" s="940"/>
      <c r="F8177" s="941"/>
      <c r="G8177" s="937" t="str">
        <f t="array" ref="G8177">xlookup(F8177,'Internal Staffing Calculator'!E:E,'Internal Staffing Calculator'!C:C,"")</f>
        <v/>
      </c>
      <c r="H8177" s="932" t="str">
        <f t="array" ref="H8177">if(F8177&lt;&gt;"", iferror(index('Internal Staffing Calculator'!B$8:B23500,match(F8177,'Internal Staffing Calculator'!E$8:E23500,0)), "Not In Budget"),"")</f>
        <v/>
      </c>
      <c r="I8177" s="184"/>
      <c r="J8177" s="184"/>
      <c r="K8177" s="184"/>
      <c r="L8177" s="183"/>
    </row>
    <row r="8178">
      <c r="A8178" s="454"/>
      <c r="B8178" s="927"/>
      <c r="C8178" s="580"/>
      <c r="D8178" s="939"/>
      <c r="E8178" s="940"/>
      <c r="F8178" s="941"/>
      <c r="G8178" s="937" t="str">
        <f t="array" ref="G8178">xlookup(F8178,'Internal Staffing Calculator'!E:E,'Internal Staffing Calculator'!C:C,"")</f>
        <v/>
      </c>
      <c r="H8178" s="932" t="str">
        <f t="array" ref="H8178">if(F8178&lt;&gt;"", iferror(index('Internal Staffing Calculator'!B$8:B23500,match(F8178,'Internal Staffing Calculator'!E$8:E23500,0)), "Not In Budget"),"")</f>
        <v/>
      </c>
      <c r="I8178" s="184"/>
      <c r="J8178" s="184"/>
      <c r="K8178" s="184"/>
      <c r="L8178" s="183"/>
    </row>
    <row r="8179">
      <c r="A8179" s="454"/>
      <c r="B8179" s="927"/>
      <c r="C8179" s="580"/>
      <c r="D8179" s="939"/>
      <c r="E8179" s="940"/>
      <c r="F8179" s="941"/>
      <c r="G8179" s="937" t="str">
        <f t="array" ref="G8179">xlookup(F8179,'Internal Staffing Calculator'!E:E,'Internal Staffing Calculator'!C:C,"")</f>
        <v/>
      </c>
      <c r="H8179" s="932" t="str">
        <f t="array" ref="H8179">if(F8179&lt;&gt;"", iferror(index('Internal Staffing Calculator'!B$8:B23500,match(F8179,'Internal Staffing Calculator'!E$8:E23500,0)), "Not In Budget"),"")</f>
        <v/>
      </c>
      <c r="I8179" s="184"/>
      <c r="J8179" s="184"/>
      <c r="K8179" s="184"/>
      <c r="L8179" s="183"/>
    </row>
    <row r="8180">
      <c r="A8180" s="454"/>
      <c r="B8180" s="927"/>
      <c r="C8180" s="580"/>
      <c r="D8180" s="939"/>
      <c r="E8180" s="940"/>
      <c r="F8180" s="941"/>
      <c r="G8180" s="937" t="str">
        <f t="array" ref="G8180">xlookup(F8180,'Internal Staffing Calculator'!E:E,'Internal Staffing Calculator'!C:C,"")</f>
        <v/>
      </c>
      <c r="H8180" s="932" t="str">
        <f t="array" ref="H8180">if(F8180&lt;&gt;"", iferror(index('Internal Staffing Calculator'!B$8:B23500,match(F8180,'Internal Staffing Calculator'!E$8:E23500,0)), "Not In Budget"),"")</f>
        <v/>
      </c>
      <c r="I8180" s="184"/>
      <c r="J8180" s="184"/>
      <c r="K8180" s="184"/>
      <c r="L8180" s="183"/>
    </row>
    <row r="8181">
      <c r="A8181" s="454"/>
      <c r="B8181" s="927"/>
      <c r="C8181" s="580"/>
      <c r="D8181" s="939"/>
      <c r="E8181" s="940"/>
      <c r="F8181" s="941"/>
      <c r="G8181" s="937" t="str">
        <f t="array" ref="G8181">xlookup(F8181,'Internal Staffing Calculator'!E:E,'Internal Staffing Calculator'!C:C,"")</f>
        <v/>
      </c>
      <c r="H8181" s="932" t="str">
        <f t="array" ref="H8181">if(F8181&lt;&gt;"", iferror(index('Internal Staffing Calculator'!B$8:B23500,match(F8181,'Internal Staffing Calculator'!E$8:E23500,0)), "Not In Budget"),"")</f>
        <v/>
      </c>
      <c r="I8181" s="184"/>
      <c r="J8181" s="184"/>
      <c r="K8181" s="184"/>
      <c r="L8181" s="183"/>
    </row>
    <row r="8182">
      <c r="A8182" s="454"/>
      <c r="B8182" s="927"/>
      <c r="C8182" s="580"/>
      <c r="D8182" s="939"/>
      <c r="E8182" s="940"/>
      <c r="F8182" s="941"/>
      <c r="G8182" s="937" t="str">
        <f t="array" ref="G8182">xlookup(F8182,'Internal Staffing Calculator'!E:E,'Internal Staffing Calculator'!C:C,"")</f>
        <v/>
      </c>
      <c r="H8182" s="932" t="str">
        <f t="array" ref="H8182">if(F8182&lt;&gt;"", iferror(index('Internal Staffing Calculator'!B$8:B23500,match(F8182,'Internal Staffing Calculator'!E$8:E23500,0)), "Not In Budget"),"")</f>
        <v/>
      </c>
      <c r="I8182" s="184"/>
      <c r="J8182" s="184"/>
      <c r="K8182" s="184"/>
      <c r="L8182" s="183"/>
    </row>
    <row r="8183">
      <c r="A8183" s="454"/>
      <c r="B8183" s="927"/>
      <c r="C8183" s="580"/>
      <c r="D8183" s="939"/>
      <c r="E8183" s="940"/>
      <c r="F8183" s="941"/>
      <c r="G8183" s="937" t="str">
        <f t="array" ref="G8183">xlookup(F8183,'Internal Staffing Calculator'!E:E,'Internal Staffing Calculator'!C:C,"")</f>
        <v/>
      </c>
      <c r="H8183" s="932" t="str">
        <f t="array" ref="H8183">if(F8183&lt;&gt;"", iferror(index('Internal Staffing Calculator'!B$8:B23500,match(F8183,'Internal Staffing Calculator'!E$8:E23500,0)), "Not In Budget"),"")</f>
        <v/>
      </c>
      <c r="I8183" s="184"/>
      <c r="J8183" s="184"/>
      <c r="K8183" s="184"/>
      <c r="L8183" s="183"/>
    </row>
    <row r="8184">
      <c r="A8184" s="454"/>
      <c r="B8184" s="927"/>
      <c r="C8184" s="580"/>
      <c r="D8184" s="939"/>
      <c r="E8184" s="940"/>
      <c r="F8184" s="941"/>
      <c r="G8184" s="937" t="str">
        <f t="array" ref="G8184">xlookup(F8184,'Internal Staffing Calculator'!E:E,'Internal Staffing Calculator'!C:C,"")</f>
        <v/>
      </c>
      <c r="H8184" s="932" t="str">
        <f t="array" ref="H8184">if(F8184&lt;&gt;"", iferror(index('Internal Staffing Calculator'!B$8:B23500,match(F8184,'Internal Staffing Calculator'!E$8:E23500,0)), "Not In Budget"),"")</f>
        <v/>
      </c>
      <c r="I8184" s="184"/>
      <c r="J8184" s="184"/>
      <c r="K8184" s="184"/>
      <c r="L8184" s="183"/>
    </row>
    <row r="8185">
      <c r="A8185" s="454"/>
      <c r="B8185" s="927"/>
      <c r="C8185" s="580"/>
      <c r="D8185" s="939"/>
      <c r="E8185" s="940"/>
      <c r="F8185" s="941"/>
      <c r="G8185" s="937" t="str">
        <f t="array" ref="G8185">xlookup(F8185,'Internal Staffing Calculator'!E:E,'Internal Staffing Calculator'!C:C,"")</f>
        <v/>
      </c>
      <c r="H8185" s="932" t="str">
        <f t="array" ref="H8185">if(F8185&lt;&gt;"", iferror(index('Internal Staffing Calculator'!B$8:B23500,match(F8185,'Internal Staffing Calculator'!E$8:E23500,0)), "Not In Budget"),"")</f>
        <v/>
      </c>
      <c r="I8185" s="184"/>
      <c r="J8185" s="184"/>
      <c r="K8185" s="184"/>
      <c r="L8185" s="183"/>
    </row>
    <row r="8186">
      <c r="A8186" s="454"/>
      <c r="B8186" s="927"/>
      <c r="C8186" s="580"/>
      <c r="D8186" s="939"/>
      <c r="E8186" s="940"/>
      <c r="F8186" s="941"/>
      <c r="G8186" s="937" t="str">
        <f t="array" ref="G8186">xlookup(F8186,'Internal Staffing Calculator'!E:E,'Internal Staffing Calculator'!C:C,"")</f>
        <v/>
      </c>
      <c r="H8186" s="932" t="str">
        <f t="array" ref="H8186">if(F8186&lt;&gt;"", iferror(index('Internal Staffing Calculator'!B$8:B23500,match(F8186,'Internal Staffing Calculator'!E$8:E23500,0)), "Not In Budget"),"")</f>
        <v/>
      </c>
      <c r="I8186" s="184"/>
      <c r="J8186" s="184"/>
      <c r="K8186" s="184"/>
      <c r="L8186" s="183"/>
    </row>
    <row r="8187">
      <c r="A8187" s="454"/>
      <c r="B8187" s="927"/>
      <c r="C8187" s="580"/>
      <c r="D8187" s="939"/>
      <c r="E8187" s="940"/>
      <c r="F8187" s="941"/>
      <c r="G8187" s="937" t="str">
        <f t="array" ref="G8187">xlookup(F8187,'Internal Staffing Calculator'!E:E,'Internal Staffing Calculator'!C:C,"")</f>
        <v/>
      </c>
      <c r="H8187" s="932" t="str">
        <f t="array" ref="H8187">if(F8187&lt;&gt;"", iferror(index('Internal Staffing Calculator'!B$8:B23500,match(F8187,'Internal Staffing Calculator'!E$8:E23500,0)), "Not In Budget"),"")</f>
        <v/>
      </c>
      <c r="I8187" s="184"/>
      <c r="J8187" s="184"/>
      <c r="K8187" s="184"/>
      <c r="L8187" s="183"/>
    </row>
    <row r="8188">
      <c r="A8188" s="454"/>
      <c r="B8188" s="927"/>
      <c r="C8188" s="580"/>
      <c r="D8188" s="939"/>
      <c r="E8188" s="940"/>
      <c r="F8188" s="941"/>
      <c r="G8188" s="937" t="str">
        <f t="array" ref="G8188">xlookup(F8188,'Internal Staffing Calculator'!E:E,'Internal Staffing Calculator'!C:C,"")</f>
        <v/>
      </c>
      <c r="H8188" s="932" t="str">
        <f t="array" ref="H8188">if(F8188&lt;&gt;"", iferror(index('Internal Staffing Calculator'!B$8:B23500,match(F8188,'Internal Staffing Calculator'!E$8:E23500,0)), "Not In Budget"),"")</f>
        <v/>
      </c>
      <c r="I8188" s="184"/>
      <c r="J8188" s="184"/>
      <c r="K8188" s="184"/>
      <c r="L8188" s="183"/>
    </row>
    <row r="8189">
      <c r="A8189" s="454"/>
      <c r="B8189" s="927"/>
      <c r="C8189" s="580"/>
      <c r="D8189" s="939"/>
      <c r="E8189" s="940"/>
      <c r="F8189" s="941"/>
      <c r="G8189" s="937" t="str">
        <f t="array" ref="G8189">xlookup(F8189,'Internal Staffing Calculator'!E:E,'Internal Staffing Calculator'!C:C,"")</f>
        <v/>
      </c>
      <c r="H8189" s="932" t="str">
        <f t="array" ref="H8189">if(F8189&lt;&gt;"", iferror(index('Internal Staffing Calculator'!B$8:B23500,match(F8189,'Internal Staffing Calculator'!E$8:E23500,0)), "Not In Budget"),"")</f>
        <v/>
      </c>
      <c r="I8189" s="184"/>
      <c r="J8189" s="184"/>
      <c r="K8189" s="184"/>
      <c r="L8189" s="183"/>
    </row>
    <row r="8190">
      <c r="A8190" s="454"/>
      <c r="B8190" s="927"/>
      <c r="C8190" s="580"/>
      <c r="D8190" s="939"/>
      <c r="E8190" s="940"/>
      <c r="F8190" s="941"/>
      <c r="G8190" s="937" t="str">
        <f t="array" ref="G8190">xlookup(F8190,'Internal Staffing Calculator'!E:E,'Internal Staffing Calculator'!C:C,"")</f>
        <v/>
      </c>
      <c r="H8190" s="932" t="str">
        <f t="array" ref="H8190">if(F8190&lt;&gt;"", iferror(index('Internal Staffing Calculator'!B$8:B23500,match(F8190,'Internal Staffing Calculator'!E$8:E23500,0)), "Not In Budget"),"")</f>
        <v/>
      </c>
      <c r="I8190" s="184"/>
      <c r="J8190" s="184"/>
      <c r="K8190" s="184"/>
      <c r="L8190" s="183"/>
    </row>
    <row r="8191">
      <c r="A8191" s="454"/>
      <c r="B8191" s="927"/>
      <c r="C8191" s="580"/>
      <c r="D8191" s="939"/>
      <c r="E8191" s="940"/>
      <c r="F8191" s="941"/>
      <c r="G8191" s="937" t="str">
        <f t="array" ref="G8191">xlookup(F8191,'Internal Staffing Calculator'!E:E,'Internal Staffing Calculator'!C:C,"")</f>
        <v/>
      </c>
      <c r="H8191" s="932" t="str">
        <f t="array" ref="H8191">if(F8191&lt;&gt;"", iferror(index('Internal Staffing Calculator'!B$8:B23500,match(F8191,'Internal Staffing Calculator'!E$8:E23500,0)), "Not In Budget"),"")</f>
        <v/>
      </c>
      <c r="I8191" s="184"/>
      <c r="J8191" s="184"/>
      <c r="K8191" s="184"/>
      <c r="L8191" s="183"/>
    </row>
    <row r="8192">
      <c r="A8192" s="454"/>
      <c r="B8192" s="927"/>
      <c r="C8192" s="580"/>
      <c r="D8192" s="939"/>
      <c r="E8192" s="940"/>
      <c r="F8192" s="941"/>
      <c r="G8192" s="937" t="str">
        <f t="array" ref="G8192">xlookup(F8192,'Internal Staffing Calculator'!E:E,'Internal Staffing Calculator'!C:C,"")</f>
        <v/>
      </c>
      <c r="H8192" s="932" t="str">
        <f t="array" ref="H8192">if(F8192&lt;&gt;"", iferror(index('Internal Staffing Calculator'!B$8:B23500,match(F8192,'Internal Staffing Calculator'!E$8:E23500,0)), "Not In Budget"),"")</f>
        <v/>
      </c>
      <c r="I8192" s="184"/>
      <c r="J8192" s="184"/>
      <c r="K8192" s="184"/>
      <c r="L8192" s="183"/>
    </row>
    <row r="8193">
      <c r="A8193" s="454"/>
      <c r="B8193" s="927"/>
      <c r="C8193" s="580"/>
      <c r="D8193" s="939"/>
      <c r="E8193" s="940"/>
      <c r="F8193" s="941"/>
      <c r="G8193" s="937" t="str">
        <f t="array" ref="G8193">xlookup(F8193,'Internal Staffing Calculator'!E:E,'Internal Staffing Calculator'!C:C,"")</f>
        <v/>
      </c>
      <c r="H8193" s="932" t="str">
        <f t="array" ref="H8193">if(F8193&lt;&gt;"", iferror(index('Internal Staffing Calculator'!B$8:B23500,match(F8193,'Internal Staffing Calculator'!E$8:E23500,0)), "Not In Budget"),"")</f>
        <v/>
      </c>
      <c r="I8193" s="184"/>
      <c r="J8193" s="184"/>
      <c r="K8193" s="184"/>
      <c r="L8193" s="183"/>
    </row>
    <row r="8194">
      <c r="A8194" s="454"/>
      <c r="B8194" s="927"/>
      <c r="C8194" s="580"/>
      <c r="D8194" s="939"/>
      <c r="E8194" s="940"/>
      <c r="F8194" s="941"/>
      <c r="G8194" s="937" t="str">
        <f t="array" ref="G8194">xlookup(F8194,'Internal Staffing Calculator'!E:E,'Internal Staffing Calculator'!C:C,"")</f>
        <v/>
      </c>
      <c r="H8194" s="932" t="str">
        <f t="array" ref="H8194">if(F8194&lt;&gt;"", iferror(index('Internal Staffing Calculator'!B$8:B23500,match(F8194,'Internal Staffing Calculator'!E$8:E23500,0)), "Not In Budget"),"")</f>
        <v/>
      </c>
      <c r="I8194" s="184"/>
      <c r="J8194" s="184"/>
      <c r="K8194" s="184"/>
      <c r="L8194" s="183"/>
    </row>
    <row r="8195">
      <c r="A8195" s="454"/>
      <c r="B8195" s="927"/>
      <c r="C8195" s="580"/>
      <c r="D8195" s="939"/>
      <c r="E8195" s="940"/>
      <c r="F8195" s="941"/>
      <c r="G8195" s="937" t="str">
        <f t="array" ref="G8195">xlookup(F8195,'Internal Staffing Calculator'!E:E,'Internal Staffing Calculator'!C:C,"")</f>
        <v/>
      </c>
      <c r="H8195" s="932" t="str">
        <f t="array" ref="H8195">if(F8195&lt;&gt;"", iferror(index('Internal Staffing Calculator'!B$8:B23500,match(F8195,'Internal Staffing Calculator'!E$8:E23500,0)), "Not In Budget"),"")</f>
        <v/>
      </c>
      <c r="I8195" s="184"/>
      <c r="J8195" s="184"/>
      <c r="K8195" s="184"/>
      <c r="L8195" s="183"/>
    </row>
    <row r="8196">
      <c r="A8196" s="454"/>
      <c r="B8196" s="927"/>
      <c r="C8196" s="580"/>
      <c r="D8196" s="939"/>
      <c r="E8196" s="940"/>
      <c r="F8196" s="941"/>
      <c r="G8196" s="937" t="str">
        <f t="array" ref="G8196">xlookup(F8196,'Internal Staffing Calculator'!E:E,'Internal Staffing Calculator'!C:C,"")</f>
        <v/>
      </c>
      <c r="H8196" s="932" t="str">
        <f t="array" ref="H8196">if(F8196&lt;&gt;"", iferror(index('Internal Staffing Calculator'!B$8:B23500,match(F8196,'Internal Staffing Calculator'!E$8:E23500,0)), "Not In Budget"),"")</f>
        <v/>
      </c>
      <c r="I8196" s="184"/>
      <c r="J8196" s="184"/>
      <c r="K8196" s="184"/>
      <c r="L8196" s="183"/>
    </row>
    <row r="8197">
      <c r="A8197" s="454"/>
      <c r="B8197" s="927"/>
      <c r="C8197" s="580"/>
      <c r="D8197" s="939"/>
      <c r="E8197" s="940"/>
      <c r="F8197" s="941"/>
      <c r="G8197" s="937" t="str">
        <f t="array" ref="G8197">xlookup(F8197,'Internal Staffing Calculator'!E:E,'Internal Staffing Calculator'!C:C,"")</f>
        <v/>
      </c>
      <c r="H8197" s="932" t="str">
        <f t="array" ref="H8197">if(F8197&lt;&gt;"", iferror(index('Internal Staffing Calculator'!B$8:B23500,match(F8197,'Internal Staffing Calculator'!E$8:E23500,0)), "Not In Budget"),"")</f>
        <v/>
      </c>
      <c r="I8197" s="184"/>
      <c r="J8197" s="184"/>
      <c r="K8197" s="184"/>
      <c r="L8197" s="183"/>
    </row>
    <row r="8198">
      <c r="A8198" s="454"/>
      <c r="B8198" s="927"/>
      <c r="C8198" s="580"/>
      <c r="D8198" s="939"/>
      <c r="E8198" s="940"/>
      <c r="F8198" s="941"/>
      <c r="G8198" s="937" t="str">
        <f t="array" ref="G8198">xlookup(F8198,'Internal Staffing Calculator'!E:E,'Internal Staffing Calculator'!C:C,"")</f>
        <v/>
      </c>
      <c r="H8198" s="932" t="str">
        <f t="array" ref="H8198">if(F8198&lt;&gt;"", iferror(index('Internal Staffing Calculator'!B$8:B23500,match(F8198,'Internal Staffing Calculator'!E$8:E23500,0)), "Not In Budget"),"")</f>
        <v/>
      </c>
      <c r="I8198" s="184"/>
      <c r="J8198" s="184"/>
      <c r="K8198" s="184"/>
      <c r="L8198" s="183"/>
    </row>
    <row r="8199">
      <c r="A8199" s="454"/>
      <c r="B8199" s="927"/>
      <c r="C8199" s="580"/>
      <c r="D8199" s="939"/>
      <c r="E8199" s="940"/>
      <c r="F8199" s="941"/>
      <c r="G8199" s="937" t="str">
        <f t="array" ref="G8199">xlookup(F8199,'Internal Staffing Calculator'!E:E,'Internal Staffing Calculator'!C:C,"")</f>
        <v/>
      </c>
      <c r="H8199" s="932" t="str">
        <f t="array" ref="H8199">if(F8199&lt;&gt;"", iferror(index('Internal Staffing Calculator'!B$8:B23500,match(F8199,'Internal Staffing Calculator'!E$8:E23500,0)), "Not In Budget"),"")</f>
        <v/>
      </c>
      <c r="I8199" s="184"/>
      <c r="J8199" s="184"/>
      <c r="K8199" s="184"/>
      <c r="L8199" s="183"/>
    </row>
    <row r="8200">
      <c r="A8200" s="454"/>
      <c r="B8200" s="927"/>
      <c r="C8200" s="580"/>
      <c r="D8200" s="939"/>
      <c r="E8200" s="940"/>
      <c r="F8200" s="941"/>
      <c r="G8200" s="937" t="str">
        <f t="array" ref="G8200">xlookup(F8200,'Internal Staffing Calculator'!E:E,'Internal Staffing Calculator'!C:C,"")</f>
        <v/>
      </c>
      <c r="H8200" s="932" t="str">
        <f t="array" ref="H8200">if(F8200&lt;&gt;"", iferror(index('Internal Staffing Calculator'!B$8:B23500,match(F8200,'Internal Staffing Calculator'!E$8:E23500,0)), "Not In Budget"),"")</f>
        <v/>
      </c>
      <c r="I8200" s="184"/>
      <c r="J8200" s="184"/>
      <c r="K8200" s="184"/>
      <c r="L8200" s="183"/>
    </row>
    <row r="8201">
      <c r="A8201" s="454"/>
      <c r="B8201" s="927"/>
      <c r="C8201" s="580"/>
      <c r="D8201" s="939"/>
      <c r="E8201" s="940"/>
      <c r="F8201" s="941"/>
      <c r="G8201" s="937" t="str">
        <f t="array" ref="G8201">xlookup(F8201,'Internal Staffing Calculator'!E:E,'Internal Staffing Calculator'!C:C,"")</f>
        <v/>
      </c>
      <c r="H8201" s="932" t="str">
        <f t="array" ref="H8201">if(F8201&lt;&gt;"", iferror(index('Internal Staffing Calculator'!B$8:B23500,match(F8201,'Internal Staffing Calculator'!E$8:E23500,0)), "Not In Budget"),"")</f>
        <v/>
      </c>
      <c r="I8201" s="184"/>
      <c r="J8201" s="184"/>
      <c r="K8201" s="184"/>
      <c r="L8201" s="183"/>
    </row>
    <row r="8202">
      <c r="A8202" s="454"/>
      <c r="B8202" s="927"/>
      <c r="C8202" s="580"/>
      <c r="D8202" s="939"/>
      <c r="E8202" s="940"/>
      <c r="F8202" s="941"/>
      <c r="G8202" s="937" t="str">
        <f t="array" ref="G8202">xlookup(F8202,'Internal Staffing Calculator'!E:E,'Internal Staffing Calculator'!C:C,"")</f>
        <v/>
      </c>
      <c r="H8202" s="932" t="str">
        <f t="array" ref="H8202">if(F8202&lt;&gt;"", iferror(index('Internal Staffing Calculator'!B$8:B23500,match(F8202,'Internal Staffing Calculator'!E$8:E23500,0)), "Not In Budget"),"")</f>
        <v/>
      </c>
      <c r="I8202" s="184"/>
      <c r="J8202" s="184"/>
      <c r="K8202" s="184"/>
      <c r="L8202" s="183"/>
    </row>
    <row r="8203">
      <c r="A8203" s="454"/>
      <c r="B8203" s="927"/>
      <c r="C8203" s="580"/>
      <c r="D8203" s="939"/>
      <c r="E8203" s="940"/>
      <c r="F8203" s="941"/>
      <c r="G8203" s="937" t="str">
        <f t="array" ref="G8203">xlookup(F8203,'Internal Staffing Calculator'!E:E,'Internal Staffing Calculator'!C:C,"")</f>
        <v/>
      </c>
      <c r="H8203" s="932" t="str">
        <f t="array" ref="H8203">if(F8203&lt;&gt;"", iferror(index('Internal Staffing Calculator'!B$8:B23500,match(F8203,'Internal Staffing Calculator'!E$8:E23500,0)), "Not In Budget"),"")</f>
        <v/>
      </c>
      <c r="I8203" s="184"/>
      <c r="J8203" s="184"/>
      <c r="K8203" s="184"/>
      <c r="L8203" s="183"/>
    </row>
    <row r="8204">
      <c r="A8204" s="454"/>
      <c r="B8204" s="927"/>
      <c r="C8204" s="580"/>
      <c r="D8204" s="939"/>
      <c r="E8204" s="940"/>
      <c r="F8204" s="941"/>
      <c r="G8204" s="937" t="str">
        <f t="array" ref="G8204">xlookup(F8204,'Internal Staffing Calculator'!E:E,'Internal Staffing Calculator'!C:C,"")</f>
        <v/>
      </c>
      <c r="H8204" s="932" t="str">
        <f t="array" ref="H8204">if(F8204&lt;&gt;"", iferror(index('Internal Staffing Calculator'!B$8:B23500,match(F8204,'Internal Staffing Calculator'!E$8:E23500,0)), "Not In Budget"),"")</f>
        <v/>
      </c>
      <c r="I8204" s="184"/>
      <c r="J8204" s="184"/>
      <c r="K8204" s="184"/>
      <c r="L8204" s="183"/>
    </row>
    <row r="8205">
      <c r="A8205" s="454"/>
      <c r="B8205" s="927"/>
      <c r="C8205" s="580"/>
      <c r="D8205" s="939"/>
      <c r="E8205" s="940"/>
      <c r="F8205" s="941"/>
      <c r="G8205" s="937" t="str">
        <f t="array" ref="G8205">xlookup(F8205,'Internal Staffing Calculator'!E:E,'Internal Staffing Calculator'!C:C,"")</f>
        <v/>
      </c>
      <c r="H8205" s="932" t="str">
        <f t="array" ref="H8205">if(F8205&lt;&gt;"", iferror(index('Internal Staffing Calculator'!B$8:B23500,match(F8205,'Internal Staffing Calculator'!E$8:E23500,0)), "Not In Budget"),"")</f>
        <v/>
      </c>
      <c r="I8205" s="184"/>
      <c r="J8205" s="184"/>
      <c r="K8205" s="184"/>
      <c r="L8205" s="183"/>
    </row>
    <row r="8206">
      <c r="A8206" s="454"/>
      <c r="B8206" s="927"/>
      <c r="C8206" s="580"/>
      <c r="D8206" s="939"/>
      <c r="E8206" s="940"/>
      <c r="F8206" s="941"/>
      <c r="G8206" s="937" t="str">
        <f t="array" ref="G8206">xlookup(F8206,'Internal Staffing Calculator'!E:E,'Internal Staffing Calculator'!C:C,"")</f>
        <v/>
      </c>
      <c r="H8206" s="932" t="str">
        <f t="array" ref="H8206">if(F8206&lt;&gt;"", iferror(index('Internal Staffing Calculator'!B$8:B23500,match(F8206,'Internal Staffing Calculator'!E$8:E23500,0)), "Not In Budget"),"")</f>
        <v/>
      </c>
      <c r="I8206" s="184"/>
      <c r="J8206" s="184"/>
      <c r="K8206" s="184"/>
      <c r="L8206" s="183"/>
    </row>
    <row r="8207">
      <c r="A8207" s="454"/>
      <c r="B8207" s="927"/>
      <c r="C8207" s="580"/>
      <c r="D8207" s="939"/>
      <c r="E8207" s="940"/>
      <c r="F8207" s="941"/>
      <c r="G8207" s="937" t="str">
        <f t="array" ref="G8207">xlookup(F8207,'Internal Staffing Calculator'!E:E,'Internal Staffing Calculator'!C:C,"")</f>
        <v/>
      </c>
      <c r="H8207" s="932" t="str">
        <f t="array" ref="H8207">if(F8207&lt;&gt;"", iferror(index('Internal Staffing Calculator'!B$8:B23500,match(F8207,'Internal Staffing Calculator'!E$8:E23500,0)), "Not In Budget"),"")</f>
        <v/>
      </c>
      <c r="I8207" s="184"/>
      <c r="J8207" s="184"/>
      <c r="K8207" s="184"/>
      <c r="L8207" s="183"/>
    </row>
    <row r="8208">
      <c r="A8208" s="454"/>
      <c r="B8208" s="927"/>
      <c r="C8208" s="580"/>
      <c r="D8208" s="939"/>
      <c r="E8208" s="940"/>
      <c r="F8208" s="941"/>
      <c r="G8208" s="937" t="str">
        <f t="array" ref="G8208">xlookup(F8208,'Internal Staffing Calculator'!E:E,'Internal Staffing Calculator'!C:C,"")</f>
        <v/>
      </c>
      <c r="H8208" s="932" t="str">
        <f t="array" ref="H8208">if(F8208&lt;&gt;"", iferror(index('Internal Staffing Calculator'!B$8:B23500,match(F8208,'Internal Staffing Calculator'!E$8:E23500,0)), "Not In Budget"),"")</f>
        <v/>
      </c>
      <c r="I8208" s="184"/>
      <c r="J8208" s="184"/>
      <c r="K8208" s="184"/>
      <c r="L8208" s="183"/>
    </row>
    <row r="8209">
      <c r="A8209" s="454"/>
      <c r="B8209" s="927"/>
      <c r="C8209" s="580"/>
      <c r="D8209" s="939"/>
      <c r="E8209" s="940"/>
      <c r="F8209" s="941"/>
      <c r="G8209" s="937" t="str">
        <f t="array" ref="G8209">xlookup(F8209,'Internal Staffing Calculator'!E:E,'Internal Staffing Calculator'!C:C,"")</f>
        <v/>
      </c>
      <c r="H8209" s="932" t="str">
        <f t="array" ref="H8209">if(F8209&lt;&gt;"", iferror(index('Internal Staffing Calculator'!B$8:B23500,match(F8209,'Internal Staffing Calculator'!E$8:E23500,0)), "Not In Budget"),"")</f>
        <v/>
      </c>
      <c r="I8209" s="184"/>
      <c r="J8209" s="184"/>
      <c r="K8209" s="184"/>
      <c r="L8209" s="183"/>
    </row>
    <row r="8210">
      <c r="A8210" s="454"/>
      <c r="B8210" s="927"/>
      <c r="C8210" s="580"/>
      <c r="D8210" s="939"/>
      <c r="E8210" s="940"/>
      <c r="F8210" s="941"/>
      <c r="G8210" s="937" t="str">
        <f t="array" ref="G8210">xlookup(F8210,'Internal Staffing Calculator'!E:E,'Internal Staffing Calculator'!C:C,"")</f>
        <v/>
      </c>
      <c r="H8210" s="932" t="str">
        <f t="array" ref="H8210">if(F8210&lt;&gt;"", iferror(index('Internal Staffing Calculator'!B$8:B23500,match(F8210,'Internal Staffing Calculator'!E$8:E23500,0)), "Not In Budget"),"")</f>
        <v/>
      </c>
      <c r="I8210" s="184"/>
      <c r="J8210" s="184"/>
      <c r="K8210" s="184"/>
      <c r="L8210" s="183"/>
    </row>
    <row r="8211">
      <c r="A8211" s="454"/>
      <c r="B8211" s="927"/>
      <c r="C8211" s="580"/>
      <c r="D8211" s="939"/>
      <c r="E8211" s="940"/>
      <c r="F8211" s="941"/>
      <c r="G8211" s="937" t="str">
        <f t="array" ref="G8211">xlookup(F8211,'Internal Staffing Calculator'!E:E,'Internal Staffing Calculator'!C:C,"")</f>
        <v/>
      </c>
      <c r="H8211" s="932" t="str">
        <f t="array" ref="H8211">if(F8211&lt;&gt;"", iferror(index('Internal Staffing Calculator'!B$8:B23500,match(F8211,'Internal Staffing Calculator'!E$8:E23500,0)), "Not In Budget"),"")</f>
        <v/>
      </c>
      <c r="I8211" s="184"/>
      <c r="J8211" s="184"/>
      <c r="K8211" s="184"/>
      <c r="L8211" s="183"/>
    </row>
    <row r="8212">
      <c r="A8212" s="454"/>
      <c r="B8212" s="927"/>
      <c r="C8212" s="580"/>
      <c r="D8212" s="939"/>
      <c r="E8212" s="940"/>
      <c r="F8212" s="941"/>
      <c r="G8212" s="937" t="str">
        <f t="array" ref="G8212">xlookup(F8212,'Internal Staffing Calculator'!E:E,'Internal Staffing Calculator'!C:C,"")</f>
        <v/>
      </c>
      <c r="H8212" s="932" t="str">
        <f t="array" ref="H8212">if(F8212&lt;&gt;"", iferror(index('Internal Staffing Calculator'!B$8:B23500,match(F8212,'Internal Staffing Calculator'!E$8:E23500,0)), "Not In Budget"),"")</f>
        <v/>
      </c>
      <c r="I8212" s="184"/>
      <c r="J8212" s="184"/>
      <c r="K8212" s="184"/>
      <c r="L8212" s="183"/>
    </row>
    <row r="8213">
      <c r="A8213" s="454"/>
      <c r="B8213" s="927"/>
      <c r="C8213" s="580"/>
      <c r="D8213" s="939"/>
      <c r="E8213" s="940"/>
      <c r="F8213" s="941"/>
      <c r="G8213" s="937" t="str">
        <f t="array" ref="G8213">xlookup(F8213,'Internal Staffing Calculator'!E:E,'Internal Staffing Calculator'!C:C,"")</f>
        <v/>
      </c>
      <c r="H8213" s="932" t="str">
        <f t="array" ref="H8213">if(F8213&lt;&gt;"", iferror(index('Internal Staffing Calculator'!B$8:B23500,match(F8213,'Internal Staffing Calculator'!E$8:E23500,0)), "Not In Budget"),"")</f>
        <v/>
      </c>
      <c r="I8213" s="184"/>
      <c r="J8213" s="184"/>
      <c r="K8213" s="184"/>
      <c r="L8213" s="183"/>
    </row>
    <row r="8214">
      <c r="A8214" s="454"/>
      <c r="B8214" s="927"/>
      <c r="C8214" s="580"/>
      <c r="D8214" s="939"/>
      <c r="E8214" s="940"/>
      <c r="F8214" s="941"/>
      <c r="G8214" s="937" t="str">
        <f t="array" ref="G8214">xlookup(F8214,'Internal Staffing Calculator'!E:E,'Internal Staffing Calculator'!C:C,"")</f>
        <v/>
      </c>
      <c r="H8214" s="932" t="str">
        <f t="array" ref="H8214">if(F8214&lt;&gt;"", iferror(index('Internal Staffing Calculator'!B$8:B23500,match(F8214,'Internal Staffing Calculator'!E$8:E23500,0)), "Not In Budget"),"")</f>
        <v/>
      </c>
      <c r="I8214" s="184"/>
      <c r="J8214" s="184"/>
      <c r="K8214" s="184"/>
      <c r="L8214" s="183"/>
    </row>
    <row r="8215">
      <c r="A8215" s="454"/>
      <c r="B8215" s="927"/>
      <c r="C8215" s="580"/>
      <c r="D8215" s="939"/>
      <c r="E8215" s="940"/>
      <c r="F8215" s="941"/>
      <c r="G8215" s="937" t="str">
        <f t="array" ref="G8215">xlookup(F8215,'Internal Staffing Calculator'!E:E,'Internal Staffing Calculator'!C:C,"")</f>
        <v/>
      </c>
      <c r="H8215" s="932" t="str">
        <f t="array" ref="H8215">if(F8215&lt;&gt;"", iferror(index('Internal Staffing Calculator'!B$8:B23500,match(F8215,'Internal Staffing Calculator'!E$8:E23500,0)), "Not In Budget"),"")</f>
        <v/>
      </c>
      <c r="I8215" s="184"/>
      <c r="J8215" s="184"/>
      <c r="K8215" s="184"/>
      <c r="L8215" s="183"/>
    </row>
    <row r="8216">
      <c r="A8216" s="454"/>
      <c r="B8216" s="927"/>
      <c r="C8216" s="580"/>
      <c r="D8216" s="939"/>
      <c r="E8216" s="940"/>
      <c r="F8216" s="941"/>
      <c r="G8216" s="937" t="str">
        <f t="array" ref="G8216">xlookup(F8216,'Internal Staffing Calculator'!E:E,'Internal Staffing Calculator'!C:C,"")</f>
        <v/>
      </c>
      <c r="H8216" s="932" t="str">
        <f t="array" ref="H8216">if(F8216&lt;&gt;"", iferror(index('Internal Staffing Calculator'!B$8:B23500,match(F8216,'Internal Staffing Calculator'!E$8:E23500,0)), "Not In Budget"),"")</f>
        <v/>
      </c>
      <c r="I8216" s="184"/>
      <c r="J8216" s="184"/>
      <c r="K8216" s="184"/>
      <c r="L8216" s="183"/>
    </row>
    <row r="8217">
      <c r="A8217" s="454"/>
      <c r="B8217" s="927"/>
      <c r="C8217" s="580"/>
      <c r="D8217" s="939"/>
      <c r="E8217" s="940"/>
      <c r="F8217" s="941"/>
      <c r="G8217" s="937" t="str">
        <f t="array" ref="G8217">xlookup(F8217,'Internal Staffing Calculator'!E:E,'Internal Staffing Calculator'!C:C,"")</f>
        <v/>
      </c>
      <c r="H8217" s="932" t="str">
        <f t="array" ref="H8217">if(F8217&lt;&gt;"", iferror(index('Internal Staffing Calculator'!B$8:B23500,match(F8217,'Internal Staffing Calculator'!E$8:E23500,0)), "Not In Budget"),"")</f>
        <v/>
      </c>
      <c r="I8217" s="184"/>
      <c r="J8217" s="184"/>
      <c r="K8217" s="184"/>
      <c r="L8217" s="183"/>
    </row>
    <row r="8218">
      <c r="A8218" s="454"/>
      <c r="B8218" s="927"/>
      <c r="C8218" s="580"/>
      <c r="D8218" s="939"/>
      <c r="E8218" s="940"/>
      <c r="F8218" s="941"/>
      <c r="G8218" s="937" t="str">
        <f t="array" ref="G8218">xlookup(F8218,'Internal Staffing Calculator'!E:E,'Internal Staffing Calculator'!C:C,"")</f>
        <v/>
      </c>
      <c r="H8218" s="932" t="str">
        <f t="array" ref="H8218">if(F8218&lt;&gt;"", iferror(index('Internal Staffing Calculator'!B$8:B23500,match(F8218,'Internal Staffing Calculator'!E$8:E23500,0)), "Not In Budget"),"")</f>
        <v/>
      </c>
      <c r="I8218" s="184"/>
      <c r="J8218" s="184"/>
      <c r="K8218" s="184"/>
      <c r="L8218" s="183"/>
    </row>
    <row r="8219">
      <c r="A8219" s="454"/>
      <c r="B8219" s="927"/>
      <c r="C8219" s="580"/>
      <c r="D8219" s="939"/>
      <c r="E8219" s="940"/>
      <c r="F8219" s="941"/>
      <c r="G8219" s="937" t="str">
        <f t="array" ref="G8219">xlookup(F8219,'Internal Staffing Calculator'!E:E,'Internal Staffing Calculator'!C:C,"")</f>
        <v/>
      </c>
      <c r="H8219" s="932" t="str">
        <f t="array" ref="H8219">if(F8219&lt;&gt;"", iferror(index('Internal Staffing Calculator'!B$8:B23500,match(F8219,'Internal Staffing Calculator'!E$8:E23500,0)), "Not In Budget"),"")</f>
        <v/>
      </c>
      <c r="I8219" s="184"/>
      <c r="J8219" s="184"/>
      <c r="K8219" s="184"/>
      <c r="L8219" s="183"/>
    </row>
    <row r="8220">
      <c r="A8220" s="454"/>
      <c r="B8220" s="927"/>
      <c r="C8220" s="580"/>
      <c r="D8220" s="939"/>
      <c r="E8220" s="940"/>
      <c r="F8220" s="941"/>
      <c r="G8220" s="937" t="str">
        <f t="array" ref="G8220">xlookup(F8220,'Internal Staffing Calculator'!E:E,'Internal Staffing Calculator'!C:C,"")</f>
        <v/>
      </c>
      <c r="H8220" s="932" t="str">
        <f t="array" ref="H8220">if(F8220&lt;&gt;"", iferror(index('Internal Staffing Calculator'!B$8:B23500,match(F8220,'Internal Staffing Calculator'!E$8:E23500,0)), "Not In Budget"),"")</f>
        <v/>
      </c>
      <c r="I8220" s="184"/>
      <c r="J8220" s="184"/>
      <c r="K8220" s="184"/>
      <c r="L8220" s="183"/>
    </row>
    <row r="8221">
      <c r="A8221" s="454"/>
      <c r="B8221" s="927"/>
      <c r="C8221" s="580"/>
      <c r="D8221" s="939"/>
      <c r="E8221" s="940"/>
      <c r="F8221" s="941"/>
      <c r="G8221" s="937" t="str">
        <f t="array" ref="G8221">xlookup(F8221,'Internal Staffing Calculator'!E:E,'Internal Staffing Calculator'!C:C,"")</f>
        <v/>
      </c>
      <c r="H8221" s="932" t="str">
        <f t="array" ref="H8221">if(F8221&lt;&gt;"", iferror(index('Internal Staffing Calculator'!B$8:B23500,match(F8221,'Internal Staffing Calculator'!E$8:E23500,0)), "Not In Budget"),"")</f>
        <v/>
      </c>
      <c r="I8221" s="184"/>
      <c r="J8221" s="184"/>
      <c r="K8221" s="184"/>
      <c r="L8221" s="183"/>
    </row>
    <row r="8222">
      <c r="A8222" s="454"/>
      <c r="B8222" s="927"/>
      <c r="C8222" s="580"/>
      <c r="D8222" s="939"/>
      <c r="E8222" s="940"/>
      <c r="F8222" s="941"/>
      <c r="G8222" s="937" t="str">
        <f t="array" ref="G8222">xlookup(F8222,'Internal Staffing Calculator'!E:E,'Internal Staffing Calculator'!C:C,"")</f>
        <v/>
      </c>
      <c r="H8222" s="932" t="str">
        <f t="array" ref="H8222">if(F8222&lt;&gt;"", iferror(index('Internal Staffing Calculator'!B$8:B23500,match(F8222,'Internal Staffing Calculator'!E$8:E23500,0)), "Not In Budget"),"")</f>
        <v/>
      </c>
      <c r="I8222" s="184"/>
      <c r="J8222" s="184"/>
      <c r="K8222" s="184"/>
      <c r="L8222" s="183"/>
    </row>
    <row r="8223">
      <c r="A8223" s="454"/>
      <c r="B8223" s="927"/>
      <c r="C8223" s="580"/>
      <c r="D8223" s="939"/>
      <c r="E8223" s="940"/>
      <c r="F8223" s="941"/>
      <c r="G8223" s="937" t="str">
        <f t="array" ref="G8223">xlookup(F8223,'Internal Staffing Calculator'!E:E,'Internal Staffing Calculator'!C:C,"")</f>
        <v/>
      </c>
      <c r="H8223" s="932" t="str">
        <f t="array" ref="H8223">if(F8223&lt;&gt;"", iferror(index('Internal Staffing Calculator'!B$8:B23500,match(F8223,'Internal Staffing Calculator'!E$8:E23500,0)), "Not In Budget"),"")</f>
        <v/>
      </c>
      <c r="I8223" s="184"/>
      <c r="J8223" s="184"/>
      <c r="K8223" s="184"/>
      <c r="L8223" s="183"/>
    </row>
    <row r="8224">
      <c r="A8224" s="454"/>
      <c r="B8224" s="927"/>
      <c r="C8224" s="580"/>
      <c r="D8224" s="939"/>
      <c r="E8224" s="940"/>
      <c r="F8224" s="941"/>
      <c r="G8224" s="937" t="str">
        <f t="array" ref="G8224">xlookup(F8224,'Internal Staffing Calculator'!E:E,'Internal Staffing Calculator'!C:C,"")</f>
        <v/>
      </c>
      <c r="H8224" s="932" t="str">
        <f t="array" ref="H8224">if(F8224&lt;&gt;"", iferror(index('Internal Staffing Calculator'!B$8:B23500,match(F8224,'Internal Staffing Calculator'!E$8:E23500,0)), "Not In Budget"),"")</f>
        <v/>
      </c>
      <c r="I8224" s="184"/>
      <c r="J8224" s="184"/>
      <c r="K8224" s="184"/>
      <c r="L8224" s="183"/>
    </row>
    <row r="8225">
      <c r="A8225" s="454"/>
      <c r="B8225" s="927"/>
      <c r="C8225" s="580"/>
      <c r="D8225" s="939"/>
      <c r="E8225" s="940"/>
      <c r="F8225" s="941"/>
      <c r="G8225" s="937" t="str">
        <f t="array" ref="G8225">xlookup(F8225,'Internal Staffing Calculator'!E:E,'Internal Staffing Calculator'!C:C,"")</f>
        <v/>
      </c>
      <c r="H8225" s="932" t="str">
        <f t="array" ref="H8225">if(F8225&lt;&gt;"", iferror(index('Internal Staffing Calculator'!B$8:B23500,match(F8225,'Internal Staffing Calculator'!E$8:E23500,0)), "Not In Budget"),"")</f>
        <v/>
      </c>
      <c r="I8225" s="184"/>
      <c r="J8225" s="184"/>
      <c r="K8225" s="184"/>
      <c r="L8225" s="183"/>
    </row>
    <row r="8226">
      <c r="A8226" s="454"/>
      <c r="B8226" s="927"/>
      <c r="C8226" s="580"/>
      <c r="D8226" s="939"/>
      <c r="E8226" s="940"/>
      <c r="F8226" s="941"/>
      <c r="G8226" s="937" t="str">
        <f t="array" ref="G8226">xlookup(F8226,'Internal Staffing Calculator'!E:E,'Internal Staffing Calculator'!C:C,"")</f>
        <v/>
      </c>
      <c r="H8226" s="932" t="str">
        <f t="array" ref="H8226">if(F8226&lt;&gt;"", iferror(index('Internal Staffing Calculator'!B$8:B23500,match(F8226,'Internal Staffing Calculator'!E$8:E23500,0)), "Not In Budget"),"")</f>
        <v/>
      </c>
      <c r="I8226" s="184"/>
      <c r="J8226" s="184"/>
      <c r="K8226" s="184"/>
      <c r="L8226" s="183"/>
    </row>
    <row r="8227">
      <c r="A8227" s="454"/>
      <c r="B8227" s="927"/>
      <c r="C8227" s="580"/>
      <c r="D8227" s="939"/>
      <c r="E8227" s="940"/>
      <c r="F8227" s="941"/>
      <c r="G8227" s="937" t="str">
        <f t="array" ref="G8227">xlookup(F8227,'Internal Staffing Calculator'!E:E,'Internal Staffing Calculator'!C:C,"")</f>
        <v/>
      </c>
      <c r="H8227" s="932" t="str">
        <f t="array" ref="H8227">if(F8227&lt;&gt;"", iferror(index('Internal Staffing Calculator'!B$8:B23500,match(F8227,'Internal Staffing Calculator'!E$8:E23500,0)), "Not In Budget"),"")</f>
        <v/>
      </c>
      <c r="I8227" s="184"/>
      <c r="J8227" s="184"/>
      <c r="K8227" s="184"/>
      <c r="L8227" s="183"/>
    </row>
    <row r="8228">
      <c r="A8228" s="454"/>
      <c r="B8228" s="927"/>
      <c r="C8228" s="580"/>
      <c r="D8228" s="939"/>
      <c r="E8228" s="940"/>
      <c r="F8228" s="941"/>
      <c r="G8228" s="937" t="str">
        <f t="array" ref="G8228">xlookup(F8228,'Internal Staffing Calculator'!E:E,'Internal Staffing Calculator'!C:C,"")</f>
        <v/>
      </c>
      <c r="H8228" s="932" t="str">
        <f t="array" ref="H8228">if(F8228&lt;&gt;"", iferror(index('Internal Staffing Calculator'!B$8:B23500,match(F8228,'Internal Staffing Calculator'!E$8:E23500,0)), "Not In Budget"),"")</f>
        <v/>
      </c>
      <c r="I8228" s="184"/>
      <c r="J8228" s="184"/>
      <c r="K8228" s="184"/>
      <c r="L8228" s="183"/>
    </row>
    <row r="8229">
      <c r="A8229" s="454"/>
      <c r="B8229" s="927"/>
      <c r="C8229" s="580"/>
      <c r="D8229" s="939"/>
      <c r="E8229" s="940"/>
      <c r="F8229" s="941"/>
      <c r="G8229" s="937" t="str">
        <f t="array" ref="G8229">xlookup(F8229,'Internal Staffing Calculator'!E:E,'Internal Staffing Calculator'!C:C,"")</f>
        <v/>
      </c>
      <c r="H8229" s="932" t="str">
        <f t="array" ref="H8229">if(F8229&lt;&gt;"", iferror(index('Internal Staffing Calculator'!B$8:B23500,match(F8229,'Internal Staffing Calculator'!E$8:E23500,0)), "Not In Budget"),"")</f>
        <v/>
      </c>
      <c r="I8229" s="184"/>
      <c r="J8229" s="184"/>
      <c r="K8229" s="184"/>
      <c r="L8229" s="183"/>
    </row>
    <row r="8230">
      <c r="A8230" s="454"/>
      <c r="B8230" s="927"/>
      <c r="C8230" s="580"/>
      <c r="D8230" s="939"/>
      <c r="E8230" s="940"/>
      <c r="F8230" s="941"/>
      <c r="G8230" s="937" t="str">
        <f t="array" ref="G8230">xlookup(F8230,'Internal Staffing Calculator'!E:E,'Internal Staffing Calculator'!C:C,"")</f>
        <v/>
      </c>
      <c r="H8230" s="932" t="str">
        <f t="array" ref="H8230">if(F8230&lt;&gt;"", iferror(index('Internal Staffing Calculator'!B$8:B23500,match(F8230,'Internal Staffing Calculator'!E$8:E23500,0)), "Not In Budget"),"")</f>
        <v/>
      </c>
      <c r="I8230" s="184"/>
      <c r="J8230" s="184"/>
      <c r="K8230" s="184"/>
      <c r="L8230" s="183"/>
    </row>
    <row r="8231">
      <c r="A8231" s="454"/>
      <c r="B8231" s="927"/>
      <c r="C8231" s="580"/>
      <c r="D8231" s="939"/>
      <c r="E8231" s="940"/>
      <c r="F8231" s="941"/>
      <c r="G8231" s="937" t="str">
        <f t="array" ref="G8231">xlookup(F8231,'Internal Staffing Calculator'!E:E,'Internal Staffing Calculator'!C:C,"")</f>
        <v/>
      </c>
      <c r="H8231" s="932" t="str">
        <f t="array" ref="H8231">if(F8231&lt;&gt;"", iferror(index('Internal Staffing Calculator'!B$8:B23500,match(F8231,'Internal Staffing Calculator'!E$8:E23500,0)), "Not In Budget"),"")</f>
        <v/>
      </c>
      <c r="I8231" s="184"/>
      <c r="J8231" s="184"/>
      <c r="K8231" s="184"/>
      <c r="L8231" s="183"/>
    </row>
    <row r="8232">
      <c r="A8232" s="454"/>
      <c r="B8232" s="927"/>
      <c r="C8232" s="580"/>
      <c r="D8232" s="939"/>
      <c r="E8232" s="940"/>
      <c r="F8232" s="941"/>
      <c r="G8232" s="937" t="str">
        <f t="array" ref="G8232">xlookup(F8232,'Internal Staffing Calculator'!E:E,'Internal Staffing Calculator'!C:C,"")</f>
        <v/>
      </c>
      <c r="H8232" s="932" t="str">
        <f t="array" ref="H8232">if(F8232&lt;&gt;"", iferror(index('Internal Staffing Calculator'!B$8:B23500,match(F8232,'Internal Staffing Calculator'!E$8:E23500,0)), "Not In Budget"),"")</f>
        <v/>
      </c>
      <c r="I8232" s="184"/>
      <c r="J8232" s="184"/>
      <c r="K8232" s="184"/>
      <c r="L8232" s="183"/>
    </row>
    <row r="8233">
      <c r="A8233" s="454"/>
      <c r="B8233" s="927"/>
      <c r="C8233" s="580"/>
      <c r="D8233" s="939"/>
      <c r="E8233" s="940"/>
      <c r="F8233" s="941"/>
      <c r="G8233" s="937" t="str">
        <f t="array" ref="G8233">xlookup(F8233,'Internal Staffing Calculator'!E:E,'Internal Staffing Calculator'!C:C,"")</f>
        <v/>
      </c>
      <c r="H8233" s="932" t="str">
        <f t="array" ref="H8233">if(F8233&lt;&gt;"", iferror(index('Internal Staffing Calculator'!B$8:B23500,match(F8233,'Internal Staffing Calculator'!E$8:E23500,0)), "Not In Budget"),"")</f>
        <v/>
      </c>
      <c r="I8233" s="184"/>
      <c r="J8233" s="184"/>
      <c r="K8233" s="184"/>
      <c r="L8233" s="183"/>
    </row>
    <row r="8234">
      <c r="A8234" s="454"/>
      <c r="B8234" s="927"/>
      <c r="C8234" s="580"/>
      <c r="D8234" s="939"/>
      <c r="E8234" s="940"/>
      <c r="F8234" s="941"/>
      <c r="G8234" s="937" t="str">
        <f t="array" ref="G8234">xlookup(F8234,'Internal Staffing Calculator'!E:E,'Internal Staffing Calculator'!C:C,"")</f>
        <v/>
      </c>
      <c r="H8234" s="932" t="str">
        <f t="array" ref="H8234">if(F8234&lt;&gt;"", iferror(index('Internal Staffing Calculator'!B$8:B23500,match(F8234,'Internal Staffing Calculator'!E$8:E23500,0)), "Not In Budget"),"")</f>
        <v/>
      </c>
      <c r="I8234" s="184"/>
      <c r="J8234" s="184"/>
      <c r="K8234" s="184"/>
      <c r="L8234" s="183"/>
    </row>
    <row r="8235">
      <c r="A8235" s="454"/>
      <c r="B8235" s="927"/>
      <c r="C8235" s="580"/>
      <c r="D8235" s="939"/>
      <c r="E8235" s="940"/>
      <c r="F8235" s="941"/>
      <c r="G8235" s="937" t="str">
        <f t="array" ref="G8235">xlookup(F8235,'Internal Staffing Calculator'!E:E,'Internal Staffing Calculator'!C:C,"")</f>
        <v/>
      </c>
      <c r="H8235" s="932" t="str">
        <f t="array" ref="H8235">if(F8235&lt;&gt;"", iferror(index('Internal Staffing Calculator'!B$8:B23500,match(F8235,'Internal Staffing Calculator'!E$8:E23500,0)), "Not In Budget"),"")</f>
        <v/>
      </c>
      <c r="I8235" s="184"/>
      <c r="J8235" s="184"/>
      <c r="K8235" s="184"/>
      <c r="L8235" s="183"/>
    </row>
    <row r="8236">
      <c r="A8236" s="454"/>
      <c r="B8236" s="927"/>
      <c r="C8236" s="580"/>
      <c r="D8236" s="939"/>
      <c r="E8236" s="940"/>
      <c r="F8236" s="941"/>
      <c r="G8236" s="937" t="str">
        <f t="array" ref="G8236">xlookup(F8236,'Internal Staffing Calculator'!E:E,'Internal Staffing Calculator'!C:C,"")</f>
        <v/>
      </c>
      <c r="H8236" s="932" t="str">
        <f t="array" ref="H8236">if(F8236&lt;&gt;"", iferror(index('Internal Staffing Calculator'!B$8:B23500,match(F8236,'Internal Staffing Calculator'!E$8:E23500,0)), "Not In Budget"),"")</f>
        <v/>
      </c>
      <c r="I8236" s="184"/>
      <c r="J8236" s="184"/>
      <c r="K8236" s="184"/>
      <c r="L8236" s="183"/>
    </row>
    <row r="8237">
      <c r="A8237" s="454"/>
      <c r="B8237" s="927"/>
      <c r="C8237" s="580"/>
      <c r="D8237" s="939"/>
      <c r="E8237" s="940"/>
      <c r="F8237" s="941"/>
      <c r="G8237" s="937" t="str">
        <f t="array" ref="G8237">xlookup(F8237,'Internal Staffing Calculator'!E:E,'Internal Staffing Calculator'!C:C,"")</f>
        <v/>
      </c>
      <c r="H8237" s="932" t="str">
        <f t="array" ref="H8237">if(F8237&lt;&gt;"", iferror(index('Internal Staffing Calculator'!B$8:B23500,match(F8237,'Internal Staffing Calculator'!E$8:E23500,0)), "Not In Budget"),"")</f>
        <v/>
      </c>
      <c r="I8237" s="184"/>
      <c r="J8237" s="184"/>
      <c r="K8237" s="184"/>
      <c r="L8237" s="183"/>
    </row>
    <row r="8238">
      <c r="A8238" s="454"/>
      <c r="B8238" s="927"/>
      <c r="C8238" s="580"/>
      <c r="D8238" s="939"/>
      <c r="E8238" s="940"/>
      <c r="F8238" s="941"/>
      <c r="G8238" s="937" t="str">
        <f t="array" ref="G8238">xlookup(F8238,'Internal Staffing Calculator'!E:E,'Internal Staffing Calculator'!C:C,"")</f>
        <v/>
      </c>
      <c r="H8238" s="932" t="str">
        <f t="array" ref="H8238">if(F8238&lt;&gt;"", iferror(index('Internal Staffing Calculator'!B$8:B23500,match(F8238,'Internal Staffing Calculator'!E$8:E23500,0)), "Not In Budget"),"")</f>
        <v/>
      </c>
      <c r="I8238" s="184"/>
      <c r="J8238" s="184"/>
      <c r="K8238" s="184"/>
      <c r="L8238" s="183"/>
    </row>
    <row r="8239">
      <c r="A8239" s="454"/>
      <c r="B8239" s="927"/>
      <c r="C8239" s="580"/>
      <c r="D8239" s="939"/>
      <c r="E8239" s="940"/>
      <c r="F8239" s="941"/>
      <c r="G8239" s="937" t="str">
        <f t="array" ref="G8239">xlookup(F8239,'Internal Staffing Calculator'!E:E,'Internal Staffing Calculator'!C:C,"")</f>
        <v/>
      </c>
      <c r="H8239" s="932" t="str">
        <f t="array" ref="H8239">if(F8239&lt;&gt;"", iferror(index('Internal Staffing Calculator'!B$8:B23500,match(F8239,'Internal Staffing Calculator'!E$8:E23500,0)), "Not In Budget"),"")</f>
        <v/>
      </c>
      <c r="I8239" s="184"/>
      <c r="J8239" s="184"/>
      <c r="K8239" s="184"/>
      <c r="L8239" s="183"/>
    </row>
    <row r="8240">
      <c r="A8240" s="454"/>
      <c r="B8240" s="927"/>
      <c r="C8240" s="580"/>
      <c r="D8240" s="939"/>
      <c r="E8240" s="940"/>
      <c r="F8240" s="941"/>
      <c r="G8240" s="937" t="str">
        <f t="array" ref="G8240">xlookup(F8240,'Internal Staffing Calculator'!E:E,'Internal Staffing Calculator'!C:C,"")</f>
        <v/>
      </c>
      <c r="H8240" s="932" t="str">
        <f t="array" ref="H8240">if(F8240&lt;&gt;"", iferror(index('Internal Staffing Calculator'!B$8:B23500,match(F8240,'Internal Staffing Calculator'!E$8:E23500,0)), "Not In Budget"),"")</f>
        <v/>
      </c>
      <c r="I8240" s="184"/>
      <c r="J8240" s="184"/>
      <c r="K8240" s="184"/>
      <c r="L8240" s="183"/>
    </row>
    <row r="8241">
      <c r="A8241" s="454"/>
      <c r="B8241" s="927"/>
      <c r="C8241" s="580"/>
      <c r="D8241" s="939"/>
      <c r="E8241" s="940"/>
      <c r="F8241" s="941"/>
      <c r="G8241" s="937" t="str">
        <f t="array" ref="G8241">xlookup(F8241,'Internal Staffing Calculator'!E:E,'Internal Staffing Calculator'!C:C,"")</f>
        <v/>
      </c>
      <c r="H8241" s="932" t="str">
        <f t="array" ref="H8241">if(F8241&lt;&gt;"", iferror(index('Internal Staffing Calculator'!B$8:B23500,match(F8241,'Internal Staffing Calculator'!E$8:E23500,0)), "Not In Budget"),"")</f>
        <v/>
      </c>
      <c r="I8241" s="184"/>
      <c r="J8241" s="184"/>
      <c r="K8241" s="184"/>
      <c r="L8241" s="183"/>
    </row>
    <row r="8242">
      <c r="A8242" s="454"/>
      <c r="B8242" s="927"/>
      <c r="C8242" s="580"/>
      <c r="D8242" s="939"/>
      <c r="E8242" s="940"/>
      <c r="F8242" s="941"/>
      <c r="G8242" s="937" t="str">
        <f t="array" ref="G8242">xlookup(F8242,'Internal Staffing Calculator'!E:E,'Internal Staffing Calculator'!C:C,"")</f>
        <v/>
      </c>
      <c r="H8242" s="932" t="str">
        <f t="array" ref="H8242">if(F8242&lt;&gt;"", iferror(index('Internal Staffing Calculator'!B$8:B23500,match(F8242,'Internal Staffing Calculator'!E$8:E23500,0)), "Not In Budget"),"")</f>
        <v/>
      </c>
      <c r="I8242" s="184"/>
      <c r="J8242" s="184"/>
      <c r="K8242" s="184"/>
      <c r="L8242" s="183"/>
    </row>
    <row r="8243">
      <c r="A8243" s="454"/>
      <c r="B8243" s="927"/>
      <c r="C8243" s="580"/>
      <c r="D8243" s="939"/>
      <c r="E8243" s="940"/>
      <c r="F8243" s="941"/>
      <c r="G8243" s="937" t="str">
        <f t="array" ref="G8243">xlookup(F8243,'Internal Staffing Calculator'!E:E,'Internal Staffing Calculator'!C:C,"")</f>
        <v/>
      </c>
      <c r="H8243" s="932" t="str">
        <f t="array" ref="H8243">if(F8243&lt;&gt;"", iferror(index('Internal Staffing Calculator'!B$8:B23500,match(F8243,'Internal Staffing Calculator'!E$8:E23500,0)), "Not In Budget"),"")</f>
        <v/>
      </c>
      <c r="I8243" s="184"/>
      <c r="J8243" s="184"/>
      <c r="K8243" s="184"/>
      <c r="L8243" s="183"/>
    </row>
    <row r="8244">
      <c r="A8244" s="454"/>
      <c r="B8244" s="927"/>
      <c r="C8244" s="580"/>
      <c r="D8244" s="939"/>
      <c r="E8244" s="940"/>
      <c r="F8244" s="941"/>
      <c r="G8244" s="937" t="str">
        <f t="array" ref="G8244">xlookup(F8244,'Internal Staffing Calculator'!E:E,'Internal Staffing Calculator'!C:C,"")</f>
        <v/>
      </c>
      <c r="H8244" s="932" t="str">
        <f t="array" ref="H8244">if(F8244&lt;&gt;"", iferror(index('Internal Staffing Calculator'!B$8:B23500,match(F8244,'Internal Staffing Calculator'!E$8:E23500,0)), "Not In Budget"),"")</f>
        <v/>
      </c>
      <c r="I8244" s="184"/>
      <c r="J8244" s="184"/>
      <c r="K8244" s="184"/>
      <c r="L8244" s="183"/>
    </row>
    <row r="8245">
      <c r="A8245" s="454"/>
      <c r="B8245" s="927"/>
      <c r="C8245" s="580"/>
      <c r="D8245" s="939"/>
      <c r="E8245" s="940"/>
      <c r="F8245" s="941"/>
      <c r="G8245" s="937" t="str">
        <f t="array" ref="G8245">xlookup(F8245,'Internal Staffing Calculator'!E:E,'Internal Staffing Calculator'!C:C,"")</f>
        <v/>
      </c>
      <c r="H8245" s="932" t="str">
        <f t="array" ref="H8245">if(F8245&lt;&gt;"", iferror(index('Internal Staffing Calculator'!B$8:B23500,match(F8245,'Internal Staffing Calculator'!E$8:E23500,0)), "Not In Budget"),"")</f>
        <v/>
      </c>
      <c r="I8245" s="184"/>
      <c r="J8245" s="184"/>
      <c r="K8245" s="184"/>
      <c r="L8245" s="183"/>
    </row>
    <row r="8246">
      <c r="A8246" s="454"/>
      <c r="B8246" s="927"/>
      <c r="C8246" s="580"/>
      <c r="D8246" s="939"/>
      <c r="E8246" s="940"/>
      <c r="F8246" s="941"/>
      <c r="G8246" s="937" t="str">
        <f t="array" ref="G8246">xlookup(F8246,'Internal Staffing Calculator'!E:E,'Internal Staffing Calculator'!C:C,"")</f>
        <v/>
      </c>
      <c r="H8246" s="932" t="str">
        <f t="array" ref="H8246">if(F8246&lt;&gt;"", iferror(index('Internal Staffing Calculator'!B$8:B23500,match(F8246,'Internal Staffing Calculator'!E$8:E23500,0)), "Not In Budget"),"")</f>
        <v/>
      </c>
      <c r="I8246" s="184"/>
      <c r="J8246" s="184"/>
      <c r="K8246" s="184"/>
      <c r="L8246" s="183"/>
    </row>
    <row r="8247">
      <c r="A8247" s="454"/>
      <c r="B8247" s="927"/>
      <c r="C8247" s="580"/>
      <c r="D8247" s="939"/>
      <c r="E8247" s="940"/>
      <c r="F8247" s="941"/>
      <c r="G8247" s="937" t="str">
        <f t="array" ref="G8247">xlookup(F8247,'Internal Staffing Calculator'!E:E,'Internal Staffing Calculator'!C:C,"")</f>
        <v/>
      </c>
      <c r="H8247" s="932" t="str">
        <f t="array" ref="H8247">if(F8247&lt;&gt;"", iferror(index('Internal Staffing Calculator'!B$8:B23500,match(F8247,'Internal Staffing Calculator'!E$8:E23500,0)), "Not In Budget"),"")</f>
        <v/>
      </c>
      <c r="I8247" s="184"/>
      <c r="J8247" s="184"/>
      <c r="K8247" s="184"/>
      <c r="L8247" s="183"/>
    </row>
    <row r="8248">
      <c r="A8248" s="454"/>
      <c r="B8248" s="927"/>
      <c r="C8248" s="580"/>
      <c r="D8248" s="939"/>
      <c r="E8248" s="940"/>
      <c r="F8248" s="941"/>
      <c r="G8248" s="937" t="str">
        <f t="array" ref="G8248">xlookup(F8248,'Internal Staffing Calculator'!E:E,'Internal Staffing Calculator'!C:C,"")</f>
        <v/>
      </c>
      <c r="H8248" s="932" t="str">
        <f t="array" ref="H8248">if(F8248&lt;&gt;"", iferror(index('Internal Staffing Calculator'!B$8:B23500,match(F8248,'Internal Staffing Calculator'!E$8:E23500,0)), "Not In Budget"),"")</f>
        <v/>
      </c>
      <c r="I8248" s="184"/>
      <c r="J8248" s="184"/>
      <c r="K8248" s="184"/>
      <c r="L8248" s="183"/>
    </row>
    <row r="8249">
      <c r="A8249" s="454"/>
      <c r="B8249" s="927"/>
      <c r="C8249" s="580"/>
      <c r="D8249" s="939"/>
      <c r="E8249" s="940"/>
      <c r="F8249" s="941"/>
      <c r="G8249" s="937" t="str">
        <f t="array" ref="G8249">xlookup(F8249,'Internal Staffing Calculator'!E:E,'Internal Staffing Calculator'!C:C,"")</f>
        <v/>
      </c>
      <c r="H8249" s="932" t="str">
        <f t="array" ref="H8249">if(F8249&lt;&gt;"", iferror(index('Internal Staffing Calculator'!B$8:B23500,match(F8249,'Internal Staffing Calculator'!E$8:E23500,0)), "Not In Budget"),"")</f>
        <v/>
      </c>
      <c r="I8249" s="184"/>
      <c r="J8249" s="184"/>
      <c r="K8249" s="184"/>
      <c r="L8249" s="183"/>
    </row>
    <row r="8250">
      <c r="A8250" s="454"/>
      <c r="B8250" s="927"/>
      <c r="C8250" s="580"/>
      <c r="D8250" s="939"/>
      <c r="E8250" s="940"/>
      <c r="F8250" s="941"/>
      <c r="G8250" s="937" t="str">
        <f t="array" ref="G8250">xlookup(F8250,'Internal Staffing Calculator'!E:E,'Internal Staffing Calculator'!C:C,"")</f>
        <v/>
      </c>
      <c r="H8250" s="932" t="str">
        <f t="array" ref="H8250">if(F8250&lt;&gt;"", iferror(index('Internal Staffing Calculator'!B$8:B23500,match(F8250,'Internal Staffing Calculator'!E$8:E23500,0)), "Not In Budget"),"")</f>
        <v/>
      </c>
      <c r="I8250" s="184"/>
      <c r="J8250" s="184"/>
      <c r="K8250" s="184"/>
      <c r="L8250" s="183"/>
    </row>
    <row r="8251">
      <c r="A8251" s="454"/>
      <c r="B8251" s="927"/>
      <c r="C8251" s="580"/>
      <c r="D8251" s="939"/>
      <c r="E8251" s="940"/>
      <c r="F8251" s="941"/>
      <c r="G8251" s="937" t="str">
        <f t="array" ref="G8251">xlookup(F8251,'Internal Staffing Calculator'!E:E,'Internal Staffing Calculator'!C:C,"")</f>
        <v/>
      </c>
      <c r="H8251" s="932" t="str">
        <f t="array" ref="H8251">if(F8251&lt;&gt;"", iferror(index('Internal Staffing Calculator'!B$8:B23500,match(F8251,'Internal Staffing Calculator'!E$8:E23500,0)), "Not In Budget"),"")</f>
        <v/>
      </c>
      <c r="I8251" s="184"/>
      <c r="J8251" s="184"/>
      <c r="K8251" s="184"/>
      <c r="L8251" s="183"/>
    </row>
    <row r="8252">
      <c r="A8252" s="454"/>
      <c r="B8252" s="927"/>
      <c r="C8252" s="580"/>
      <c r="D8252" s="939"/>
      <c r="E8252" s="940"/>
      <c r="F8252" s="941"/>
      <c r="G8252" s="937" t="str">
        <f t="array" ref="G8252">xlookup(F8252,'Internal Staffing Calculator'!E:E,'Internal Staffing Calculator'!C:C,"")</f>
        <v/>
      </c>
      <c r="H8252" s="932" t="str">
        <f t="array" ref="H8252">if(F8252&lt;&gt;"", iferror(index('Internal Staffing Calculator'!B$8:B23500,match(F8252,'Internal Staffing Calculator'!E$8:E23500,0)), "Not In Budget"),"")</f>
        <v/>
      </c>
      <c r="I8252" s="184"/>
      <c r="J8252" s="184"/>
      <c r="K8252" s="184"/>
      <c r="L8252" s="183"/>
    </row>
    <row r="8253">
      <c r="A8253" s="454"/>
      <c r="B8253" s="927"/>
      <c r="C8253" s="580"/>
      <c r="D8253" s="939"/>
      <c r="E8253" s="940"/>
      <c r="F8253" s="941"/>
      <c r="G8253" s="937" t="str">
        <f t="array" ref="G8253">xlookup(F8253,'Internal Staffing Calculator'!E:E,'Internal Staffing Calculator'!C:C,"")</f>
        <v/>
      </c>
      <c r="H8253" s="932" t="str">
        <f t="array" ref="H8253">if(F8253&lt;&gt;"", iferror(index('Internal Staffing Calculator'!B$8:B23500,match(F8253,'Internal Staffing Calculator'!E$8:E23500,0)), "Not In Budget"),"")</f>
        <v/>
      </c>
      <c r="I8253" s="184"/>
      <c r="J8253" s="184"/>
      <c r="K8253" s="184"/>
      <c r="L8253" s="183"/>
    </row>
    <row r="8254">
      <c r="A8254" s="454"/>
      <c r="B8254" s="927"/>
      <c r="C8254" s="580"/>
      <c r="D8254" s="939"/>
      <c r="E8254" s="940"/>
      <c r="F8254" s="941"/>
      <c r="G8254" s="937" t="str">
        <f t="array" ref="G8254">xlookup(F8254,'Internal Staffing Calculator'!E:E,'Internal Staffing Calculator'!C:C,"")</f>
        <v/>
      </c>
      <c r="H8254" s="932" t="str">
        <f t="array" ref="H8254">if(F8254&lt;&gt;"", iferror(index('Internal Staffing Calculator'!B$8:B23500,match(F8254,'Internal Staffing Calculator'!E$8:E23500,0)), "Not In Budget"),"")</f>
        <v/>
      </c>
      <c r="I8254" s="184"/>
      <c r="J8254" s="184"/>
      <c r="K8254" s="184"/>
      <c r="L8254" s="183"/>
    </row>
    <row r="8255">
      <c r="A8255" s="454"/>
      <c r="B8255" s="927"/>
      <c r="C8255" s="580"/>
      <c r="D8255" s="939"/>
      <c r="E8255" s="940"/>
      <c r="F8255" s="941"/>
      <c r="G8255" s="937" t="str">
        <f t="array" ref="G8255">xlookup(F8255,'Internal Staffing Calculator'!E:E,'Internal Staffing Calculator'!C:C,"")</f>
        <v/>
      </c>
      <c r="H8255" s="932" t="str">
        <f t="array" ref="H8255">if(F8255&lt;&gt;"", iferror(index('Internal Staffing Calculator'!B$8:B23500,match(F8255,'Internal Staffing Calculator'!E$8:E23500,0)), "Not In Budget"),"")</f>
        <v/>
      </c>
      <c r="I8255" s="184"/>
      <c r="J8255" s="184"/>
      <c r="K8255" s="184"/>
      <c r="L8255" s="183"/>
    </row>
    <row r="8256">
      <c r="A8256" s="454"/>
      <c r="B8256" s="927"/>
      <c r="C8256" s="580"/>
      <c r="D8256" s="939"/>
      <c r="E8256" s="940"/>
      <c r="F8256" s="941"/>
      <c r="G8256" s="937" t="str">
        <f t="array" ref="G8256">xlookup(F8256,'Internal Staffing Calculator'!E:E,'Internal Staffing Calculator'!C:C,"")</f>
        <v/>
      </c>
      <c r="H8256" s="932" t="str">
        <f t="array" ref="H8256">if(F8256&lt;&gt;"", iferror(index('Internal Staffing Calculator'!B$8:B23500,match(F8256,'Internal Staffing Calculator'!E$8:E23500,0)), "Not In Budget"),"")</f>
        <v/>
      </c>
      <c r="I8256" s="184"/>
      <c r="J8256" s="184"/>
      <c r="K8256" s="184"/>
      <c r="L8256" s="183"/>
    </row>
    <row r="8257">
      <c r="A8257" s="454"/>
      <c r="B8257" s="927"/>
      <c r="C8257" s="580"/>
      <c r="D8257" s="939"/>
      <c r="E8257" s="940"/>
      <c r="F8257" s="941"/>
      <c r="G8257" s="937" t="str">
        <f t="array" ref="G8257">xlookup(F8257,'Internal Staffing Calculator'!E:E,'Internal Staffing Calculator'!C:C,"")</f>
        <v/>
      </c>
      <c r="H8257" s="932" t="str">
        <f t="array" ref="H8257">if(F8257&lt;&gt;"", iferror(index('Internal Staffing Calculator'!B$8:B23500,match(F8257,'Internal Staffing Calculator'!E$8:E23500,0)), "Not In Budget"),"")</f>
        <v/>
      </c>
      <c r="I8257" s="184"/>
      <c r="J8257" s="184"/>
      <c r="K8257" s="184"/>
      <c r="L8257" s="183"/>
    </row>
    <row r="8258">
      <c r="A8258" s="454"/>
      <c r="B8258" s="927"/>
      <c r="C8258" s="580"/>
      <c r="D8258" s="939"/>
      <c r="E8258" s="940"/>
      <c r="F8258" s="941"/>
      <c r="G8258" s="937" t="str">
        <f t="array" ref="G8258">xlookup(F8258,'Internal Staffing Calculator'!E:E,'Internal Staffing Calculator'!C:C,"")</f>
        <v/>
      </c>
      <c r="H8258" s="932" t="str">
        <f t="array" ref="H8258">if(F8258&lt;&gt;"", iferror(index('Internal Staffing Calculator'!B$8:B23500,match(F8258,'Internal Staffing Calculator'!E$8:E23500,0)), "Not In Budget"),"")</f>
        <v/>
      </c>
      <c r="I8258" s="184"/>
      <c r="J8258" s="184"/>
      <c r="K8258" s="184"/>
      <c r="L8258" s="183"/>
    </row>
    <row r="8259">
      <c r="A8259" s="454"/>
      <c r="B8259" s="927"/>
      <c r="C8259" s="580"/>
      <c r="D8259" s="939"/>
      <c r="E8259" s="940"/>
      <c r="F8259" s="941"/>
      <c r="G8259" s="937" t="str">
        <f t="array" ref="G8259">xlookup(F8259,'Internal Staffing Calculator'!E:E,'Internal Staffing Calculator'!C:C,"")</f>
        <v/>
      </c>
      <c r="H8259" s="932" t="str">
        <f t="array" ref="H8259">if(F8259&lt;&gt;"", iferror(index('Internal Staffing Calculator'!B$8:B23500,match(F8259,'Internal Staffing Calculator'!E$8:E23500,0)), "Not In Budget"),"")</f>
        <v/>
      </c>
      <c r="I8259" s="184"/>
      <c r="J8259" s="184"/>
      <c r="K8259" s="184"/>
      <c r="L8259" s="183"/>
    </row>
    <row r="8260">
      <c r="A8260" s="454"/>
      <c r="B8260" s="927"/>
      <c r="C8260" s="580"/>
      <c r="D8260" s="939"/>
      <c r="E8260" s="940"/>
      <c r="F8260" s="941"/>
      <c r="G8260" s="937" t="str">
        <f t="array" ref="G8260">xlookup(F8260,'Internal Staffing Calculator'!E:E,'Internal Staffing Calculator'!C:C,"")</f>
        <v/>
      </c>
      <c r="H8260" s="932" t="str">
        <f t="array" ref="H8260">if(F8260&lt;&gt;"", iferror(index('Internal Staffing Calculator'!B$8:B23500,match(F8260,'Internal Staffing Calculator'!E$8:E23500,0)), "Not In Budget"),"")</f>
        <v/>
      </c>
      <c r="I8260" s="184"/>
      <c r="J8260" s="184"/>
      <c r="K8260" s="184"/>
      <c r="L8260" s="183"/>
    </row>
    <row r="8261">
      <c r="A8261" s="454"/>
      <c r="B8261" s="927"/>
      <c r="C8261" s="580"/>
      <c r="D8261" s="939"/>
      <c r="E8261" s="940"/>
      <c r="F8261" s="941"/>
      <c r="G8261" s="937" t="str">
        <f t="array" ref="G8261">xlookup(F8261,'Internal Staffing Calculator'!E:E,'Internal Staffing Calculator'!C:C,"")</f>
        <v/>
      </c>
      <c r="H8261" s="932" t="str">
        <f t="array" ref="H8261">if(F8261&lt;&gt;"", iferror(index('Internal Staffing Calculator'!B$8:B23500,match(F8261,'Internal Staffing Calculator'!E$8:E23500,0)), "Not In Budget"),"")</f>
        <v/>
      </c>
      <c r="I8261" s="184"/>
      <c r="J8261" s="184"/>
      <c r="K8261" s="184"/>
      <c r="L8261" s="183"/>
    </row>
    <row r="8262">
      <c r="A8262" s="454"/>
      <c r="B8262" s="927"/>
      <c r="C8262" s="580"/>
      <c r="D8262" s="939"/>
      <c r="E8262" s="940"/>
      <c r="F8262" s="941"/>
      <c r="G8262" s="937" t="str">
        <f t="array" ref="G8262">xlookup(F8262,'Internal Staffing Calculator'!E:E,'Internal Staffing Calculator'!C:C,"")</f>
        <v/>
      </c>
      <c r="H8262" s="932" t="str">
        <f t="array" ref="H8262">if(F8262&lt;&gt;"", iferror(index('Internal Staffing Calculator'!B$8:B23500,match(F8262,'Internal Staffing Calculator'!E$8:E23500,0)), "Not In Budget"),"")</f>
        <v/>
      </c>
      <c r="I8262" s="184"/>
      <c r="J8262" s="184"/>
      <c r="K8262" s="184"/>
      <c r="L8262" s="183"/>
    </row>
    <row r="8263">
      <c r="A8263" s="454"/>
      <c r="B8263" s="927"/>
      <c r="C8263" s="580"/>
      <c r="D8263" s="939"/>
      <c r="E8263" s="940"/>
      <c r="F8263" s="941"/>
      <c r="G8263" s="937" t="str">
        <f t="array" ref="G8263">xlookup(F8263,'Internal Staffing Calculator'!E:E,'Internal Staffing Calculator'!C:C,"")</f>
        <v/>
      </c>
      <c r="H8263" s="932" t="str">
        <f t="array" ref="H8263">if(F8263&lt;&gt;"", iferror(index('Internal Staffing Calculator'!B$8:B23500,match(F8263,'Internal Staffing Calculator'!E$8:E23500,0)), "Not In Budget"),"")</f>
        <v/>
      </c>
      <c r="I8263" s="184"/>
      <c r="J8263" s="184"/>
      <c r="K8263" s="184"/>
      <c r="L8263" s="183"/>
    </row>
    <row r="8264">
      <c r="A8264" s="454"/>
      <c r="B8264" s="927"/>
      <c r="C8264" s="580"/>
      <c r="D8264" s="939"/>
      <c r="E8264" s="940"/>
      <c r="F8264" s="941"/>
      <c r="G8264" s="937" t="str">
        <f t="array" ref="G8264">xlookup(F8264,'Internal Staffing Calculator'!E:E,'Internal Staffing Calculator'!C:C,"")</f>
        <v/>
      </c>
      <c r="H8264" s="932" t="str">
        <f t="array" ref="H8264">if(F8264&lt;&gt;"", iferror(index('Internal Staffing Calculator'!B$8:B23500,match(F8264,'Internal Staffing Calculator'!E$8:E23500,0)), "Not In Budget"),"")</f>
        <v/>
      </c>
      <c r="I8264" s="184"/>
      <c r="J8264" s="184"/>
      <c r="K8264" s="184"/>
      <c r="L8264" s="183"/>
    </row>
    <row r="8265">
      <c r="A8265" s="454"/>
      <c r="B8265" s="927"/>
      <c r="C8265" s="580"/>
      <c r="D8265" s="939"/>
      <c r="E8265" s="940"/>
      <c r="F8265" s="941"/>
      <c r="G8265" s="937" t="str">
        <f t="array" ref="G8265">xlookup(F8265,'Internal Staffing Calculator'!E:E,'Internal Staffing Calculator'!C:C,"")</f>
        <v/>
      </c>
      <c r="H8265" s="932" t="str">
        <f t="array" ref="H8265">if(F8265&lt;&gt;"", iferror(index('Internal Staffing Calculator'!B$8:B23500,match(F8265,'Internal Staffing Calculator'!E$8:E23500,0)), "Not In Budget"),"")</f>
        <v/>
      </c>
      <c r="I8265" s="184"/>
      <c r="J8265" s="184"/>
      <c r="K8265" s="184"/>
      <c r="L8265" s="183"/>
    </row>
    <row r="8266">
      <c r="A8266" s="454"/>
      <c r="B8266" s="927"/>
      <c r="C8266" s="580"/>
      <c r="D8266" s="939"/>
      <c r="E8266" s="940"/>
      <c r="F8266" s="941"/>
      <c r="G8266" s="937" t="str">
        <f t="array" ref="G8266">xlookup(F8266,'Internal Staffing Calculator'!E:E,'Internal Staffing Calculator'!C:C,"")</f>
        <v/>
      </c>
      <c r="H8266" s="932" t="str">
        <f t="array" ref="H8266">if(F8266&lt;&gt;"", iferror(index('Internal Staffing Calculator'!B$8:B23500,match(F8266,'Internal Staffing Calculator'!E$8:E23500,0)), "Not In Budget"),"")</f>
        <v/>
      </c>
      <c r="I8266" s="184"/>
      <c r="J8266" s="184"/>
      <c r="K8266" s="184"/>
      <c r="L8266" s="183"/>
    </row>
    <row r="8267">
      <c r="A8267" s="454"/>
      <c r="B8267" s="927"/>
      <c r="C8267" s="580"/>
      <c r="D8267" s="939"/>
      <c r="E8267" s="940"/>
      <c r="F8267" s="941"/>
      <c r="G8267" s="937" t="str">
        <f t="array" ref="G8267">xlookup(F8267,'Internal Staffing Calculator'!E:E,'Internal Staffing Calculator'!C:C,"")</f>
        <v/>
      </c>
      <c r="H8267" s="932" t="str">
        <f t="array" ref="H8267">if(F8267&lt;&gt;"", iferror(index('Internal Staffing Calculator'!B$8:B23500,match(F8267,'Internal Staffing Calculator'!E$8:E23500,0)), "Not In Budget"),"")</f>
        <v/>
      </c>
      <c r="I8267" s="184"/>
      <c r="J8267" s="184"/>
      <c r="K8267" s="184"/>
      <c r="L8267" s="183"/>
    </row>
    <row r="8268">
      <c r="A8268" s="454"/>
      <c r="B8268" s="927"/>
      <c r="C8268" s="580"/>
      <c r="D8268" s="939"/>
      <c r="E8268" s="940"/>
      <c r="F8268" s="941"/>
      <c r="G8268" s="937" t="str">
        <f t="array" ref="G8268">xlookup(F8268,'Internal Staffing Calculator'!E:E,'Internal Staffing Calculator'!C:C,"")</f>
        <v/>
      </c>
      <c r="H8268" s="932" t="str">
        <f t="array" ref="H8268">if(F8268&lt;&gt;"", iferror(index('Internal Staffing Calculator'!B$8:B23500,match(F8268,'Internal Staffing Calculator'!E$8:E23500,0)), "Not In Budget"),"")</f>
        <v/>
      </c>
      <c r="I8268" s="184"/>
      <c r="J8268" s="184"/>
      <c r="K8268" s="184"/>
      <c r="L8268" s="183"/>
    </row>
    <row r="8269">
      <c r="A8269" s="454"/>
      <c r="B8269" s="927"/>
      <c r="C8269" s="580"/>
      <c r="D8269" s="939"/>
      <c r="E8269" s="940"/>
      <c r="F8269" s="941"/>
      <c r="G8269" s="937" t="str">
        <f t="array" ref="G8269">xlookup(F8269,'Internal Staffing Calculator'!E:E,'Internal Staffing Calculator'!C:C,"")</f>
        <v/>
      </c>
      <c r="H8269" s="932" t="str">
        <f t="array" ref="H8269">if(F8269&lt;&gt;"", iferror(index('Internal Staffing Calculator'!B$8:B23500,match(F8269,'Internal Staffing Calculator'!E$8:E23500,0)), "Not In Budget"),"")</f>
        <v/>
      </c>
      <c r="I8269" s="184"/>
      <c r="J8269" s="184"/>
      <c r="K8269" s="184"/>
      <c r="L8269" s="183"/>
    </row>
    <row r="8270">
      <c r="A8270" s="454"/>
      <c r="B8270" s="927"/>
      <c r="C8270" s="580"/>
      <c r="D8270" s="939"/>
      <c r="E8270" s="940"/>
      <c r="F8270" s="941"/>
      <c r="G8270" s="937" t="str">
        <f t="array" ref="G8270">xlookup(F8270,'Internal Staffing Calculator'!E:E,'Internal Staffing Calculator'!C:C,"")</f>
        <v/>
      </c>
      <c r="H8270" s="932" t="str">
        <f t="array" ref="H8270">if(F8270&lt;&gt;"", iferror(index('Internal Staffing Calculator'!B$8:B23500,match(F8270,'Internal Staffing Calculator'!E$8:E23500,0)), "Not In Budget"),"")</f>
        <v/>
      </c>
      <c r="I8270" s="184"/>
      <c r="J8270" s="184"/>
      <c r="K8270" s="184"/>
      <c r="L8270" s="183"/>
    </row>
    <row r="8271">
      <c r="A8271" s="454"/>
      <c r="B8271" s="927"/>
      <c r="C8271" s="580"/>
      <c r="D8271" s="939"/>
      <c r="E8271" s="940"/>
      <c r="F8271" s="941"/>
      <c r="G8271" s="937" t="str">
        <f t="array" ref="G8271">xlookup(F8271,'Internal Staffing Calculator'!E:E,'Internal Staffing Calculator'!C:C,"")</f>
        <v/>
      </c>
      <c r="H8271" s="932" t="str">
        <f t="array" ref="H8271">if(F8271&lt;&gt;"", iferror(index('Internal Staffing Calculator'!B$8:B23500,match(F8271,'Internal Staffing Calculator'!E$8:E23500,0)), "Not In Budget"),"")</f>
        <v/>
      </c>
      <c r="I8271" s="184"/>
      <c r="J8271" s="184"/>
      <c r="K8271" s="184"/>
      <c r="L8271" s="183"/>
    </row>
    <row r="8272">
      <c r="A8272" s="454"/>
      <c r="B8272" s="927"/>
      <c r="C8272" s="580"/>
      <c r="D8272" s="939"/>
      <c r="E8272" s="940"/>
      <c r="F8272" s="941"/>
      <c r="G8272" s="937" t="str">
        <f t="array" ref="G8272">xlookup(F8272,'Internal Staffing Calculator'!E:E,'Internal Staffing Calculator'!C:C,"")</f>
        <v/>
      </c>
      <c r="H8272" s="932" t="str">
        <f t="array" ref="H8272">if(F8272&lt;&gt;"", iferror(index('Internal Staffing Calculator'!B$8:B23500,match(F8272,'Internal Staffing Calculator'!E$8:E23500,0)), "Not In Budget"),"")</f>
        <v/>
      </c>
      <c r="I8272" s="184"/>
      <c r="J8272" s="184"/>
      <c r="K8272" s="184"/>
      <c r="L8272" s="183"/>
    </row>
    <row r="8273">
      <c r="A8273" s="454"/>
      <c r="B8273" s="927"/>
      <c r="C8273" s="580"/>
      <c r="D8273" s="939"/>
      <c r="E8273" s="940"/>
      <c r="F8273" s="941"/>
      <c r="G8273" s="937" t="str">
        <f t="array" ref="G8273">xlookup(F8273,'Internal Staffing Calculator'!E:E,'Internal Staffing Calculator'!C:C,"")</f>
        <v/>
      </c>
      <c r="H8273" s="932" t="str">
        <f t="array" ref="H8273">if(F8273&lt;&gt;"", iferror(index('Internal Staffing Calculator'!B$8:B23500,match(F8273,'Internal Staffing Calculator'!E$8:E23500,0)), "Not In Budget"),"")</f>
        <v/>
      </c>
      <c r="I8273" s="184"/>
      <c r="J8273" s="184"/>
      <c r="K8273" s="184"/>
      <c r="L8273" s="183"/>
    </row>
    <row r="8274">
      <c r="A8274" s="454"/>
      <c r="B8274" s="927"/>
      <c r="C8274" s="580"/>
      <c r="D8274" s="939"/>
      <c r="E8274" s="940"/>
      <c r="F8274" s="941"/>
      <c r="G8274" s="937" t="str">
        <f t="array" ref="G8274">xlookup(F8274,'Internal Staffing Calculator'!E:E,'Internal Staffing Calculator'!C:C,"")</f>
        <v/>
      </c>
      <c r="H8274" s="932" t="str">
        <f t="array" ref="H8274">if(F8274&lt;&gt;"", iferror(index('Internal Staffing Calculator'!B$8:B23500,match(F8274,'Internal Staffing Calculator'!E$8:E23500,0)), "Not In Budget"),"")</f>
        <v/>
      </c>
      <c r="I8274" s="184"/>
      <c r="J8274" s="184"/>
      <c r="K8274" s="184"/>
      <c r="L8274" s="183"/>
    </row>
    <row r="8275">
      <c r="A8275" s="454"/>
      <c r="B8275" s="927"/>
      <c r="C8275" s="580"/>
      <c r="D8275" s="939"/>
      <c r="E8275" s="940"/>
      <c r="F8275" s="941"/>
      <c r="G8275" s="937" t="str">
        <f t="array" ref="G8275">xlookup(F8275,'Internal Staffing Calculator'!E:E,'Internal Staffing Calculator'!C:C,"")</f>
        <v/>
      </c>
      <c r="H8275" s="932" t="str">
        <f t="array" ref="H8275">if(F8275&lt;&gt;"", iferror(index('Internal Staffing Calculator'!B$8:B23500,match(F8275,'Internal Staffing Calculator'!E$8:E23500,0)), "Not In Budget"),"")</f>
        <v/>
      </c>
      <c r="I8275" s="184"/>
      <c r="J8275" s="184"/>
      <c r="K8275" s="184"/>
      <c r="L8275" s="183"/>
    </row>
    <row r="8276">
      <c r="A8276" s="454"/>
      <c r="B8276" s="927"/>
      <c r="C8276" s="580"/>
      <c r="D8276" s="939"/>
      <c r="E8276" s="940"/>
      <c r="F8276" s="941"/>
      <c r="G8276" s="937" t="str">
        <f t="array" ref="G8276">xlookup(F8276,'Internal Staffing Calculator'!E:E,'Internal Staffing Calculator'!C:C,"")</f>
        <v/>
      </c>
      <c r="H8276" s="932" t="str">
        <f t="array" ref="H8276">if(F8276&lt;&gt;"", iferror(index('Internal Staffing Calculator'!B$8:B23500,match(F8276,'Internal Staffing Calculator'!E$8:E23500,0)), "Not In Budget"),"")</f>
        <v/>
      </c>
      <c r="I8276" s="184"/>
      <c r="J8276" s="184"/>
      <c r="K8276" s="184"/>
      <c r="L8276" s="183"/>
    </row>
    <row r="8277">
      <c r="A8277" s="454"/>
      <c r="B8277" s="927"/>
      <c r="C8277" s="580"/>
      <c r="D8277" s="939"/>
      <c r="E8277" s="940"/>
      <c r="F8277" s="941"/>
      <c r="G8277" s="937" t="str">
        <f t="array" ref="G8277">xlookup(F8277,'Internal Staffing Calculator'!E:E,'Internal Staffing Calculator'!C:C,"")</f>
        <v/>
      </c>
      <c r="H8277" s="932" t="str">
        <f t="array" ref="H8277">if(F8277&lt;&gt;"", iferror(index('Internal Staffing Calculator'!B$8:B23500,match(F8277,'Internal Staffing Calculator'!E$8:E23500,0)), "Not In Budget"),"")</f>
        <v/>
      </c>
      <c r="I8277" s="184"/>
      <c r="J8277" s="184"/>
      <c r="K8277" s="184"/>
      <c r="L8277" s="183"/>
    </row>
    <row r="8278">
      <c r="A8278" s="454"/>
      <c r="B8278" s="927"/>
      <c r="C8278" s="580"/>
      <c r="D8278" s="939"/>
      <c r="E8278" s="940"/>
      <c r="F8278" s="941"/>
      <c r="G8278" s="937" t="str">
        <f t="array" ref="G8278">xlookup(F8278,'Internal Staffing Calculator'!E:E,'Internal Staffing Calculator'!C:C,"")</f>
        <v/>
      </c>
      <c r="H8278" s="932" t="str">
        <f t="array" ref="H8278">if(F8278&lt;&gt;"", iferror(index('Internal Staffing Calculator'!B$8:B23500,match(F8278,'Internal Staffing Calculator'!E$8:E23500,0)), "Not In Budget"),"")</f>
        <v/>
      </c>
      <c r="I8278" s="184"/>
      <c r="J8278" s="184"/>
      <c r="K8278" s="184"/>
      <c r="L8278" s="183"/>
    </row>
    <row r="8279">
      <c r="A8279" s="454"/>
      <c r="B8279" s="927"/>
      <c r="C8279" s="580"/>
      <c r="D8279" s="939"/>
      <c r="E8279" s="940"/>
      <c r="F8279" s="941"/>
      <c r="G8279" s="937" t="str">
        <f t="array" ref="G8279">xlookup(F8279,'Internal Staffing Calculator'!E:E,'Internal Staffing Calculator'!C:C,"")</f>
        <v/>
      </c>
      <c r="H8279" s="932" t="str">
        <f t="array" ref="H8279">if(F8279&lt;&gt;"", iferror(index('Internal Staffing Calculator'!B$8:B23500,match(F8279,'Internal Staffing Calculator'!E$8:E23500,0)), "Not In Budget"),"")</f>
        <v/>
      </c>
      <c r="I8279" s="184"/>
      <c r="J8279" s="184"/>
      <c r="K8279" s="184"/>
      <c r="L8279" s="183"/>
    </row>
    <row r="8280">
      <c r="A8280" s="454"/>
      <c r="B8280" s="927"/>
      <c r="C8280" s="580"/>
      <c r="D8280" s="939"/>
      <c r="E8280" s="940"/>
      <c r="F8280" s="941"/>
      <c r="G8280" s="937" t="str">
        <f t="array" ref="G8280">xlookup(F8280,'Internal Staffing Calculator'!E:E,'Internal Staffing Calculator'!C:C,"")</f>
        <v/>
      </c>
      <c r="H8280" s="932" t="str">
        <f t="array" ref="H8280">if(F8280&lt;&gt;"", iferror(index('Internal Staffing Calculator'!B$8:B23500,match(F8280,'Internal Staffing Calculator'!E$8:E23500,0)), "Not In Budget"),"")</f>
        <v/>
      </c>
      <c r="I8280" s="184"/>
      <c r="J8280" s="184"/>
      <c r="K8280" s="184"/>
      <c r="L8280" s="183"/>
    </row>
    <row r="8281">
      <c r="A8281" s="454"/>
      <c r="B8281" s="927"/>
      <c r="C8281" s="580"/>
      <c r="D8281" s="939"/>
      <c r="E8281" s="940"/>
      <c r="F8281" s="941"/>
      <c r="G8281" s="937" t="str">
        <f t="array" ref="G8281">xlookup(F8281,'Internal Staffing Calculator'!E:E,'Internal Staffing Calculator'!C:C,"")</f>
        <v/>
      </c>
      <c r="H8281" s="932" t="str">
        <f t="array" ref="H8281">if(F8281&lt;&gt;"", iferror(index('Internal Staffing Calculator'!B$8:B23500,match(F8281,'Internal Staffing Calculator'!E$8:E23500,0)), "Not In Budget"),"")</f>
        <v/>
      </c>
      <c r="I8281" s="184"/>
      <c r="J8281" s="184"/>
      <c r="K8281" s="184"/>
      <c r="L8281" s="183"/>
    </row>
    <row r="8282">
      <c r="A8282" s="454"/>
      <c r="B8282" s="927"/>
      <c r="C8282" s="580"/>
      <c r="D8282" s="939"/>
      <c r="E8282" s="940"/>
      <c r="F8282" s="941"/>
      <c r="G8282" s="937" t="str">
        <f t="array" ref="G8282">xlookup(F8282,'Internal Staffing Calculator'!E:E,'Internal Staffing Calculator'!C:C,"")</f>
        <v/>
      </c>
      <c r="H8282" s="932" t="str">
        <f t="array" ref="H8282">if(F8282&lt;&gt;"", iferror(index('Internal Staffing Calculator'!B$8:B23500,match(F8282,'Internal Staffing Calculator'!E$8:E23500,0)), "Not In Budget"),"")</f>
        <v/>
      </c>
      <c r="I8282" s="184"/>
      <c r="J8282" s="184"/>
      <c r="K8282" s="184"/>
      <c r="L8282" s="183"/>
    </row>
    <row r="8283">
      <c r="A8283" s="454"/>
      <c r="B8283" s="927"/>
      <c r="C8283" s="580"/>
      <c r="D8283" s="939"/>
      <c r="E8283" s="940"/>
      <c r="F8283" s="941"/>
      <c r="G8283" s="937" t="str">
        <f t="array" ref="G8283">xlookup(F8283,'Internal Staffing Calculator'!E:E,'Internal Staffing Calculator'!C:C,"")</f>
        <v/>
      </c>
      <c r="H8283" s="932" t="str">
        <f t="array" ref="H8283">if(F8283&lt;&gt;"", iferror(index('Internal Staffing Calculator'!B$8:B23500,match(F8283,'Internal Staffing Calculator'!E$8:E23500,0)), "Not In Budget"),"")</f>
        <v/>
      </c>
      <c r="I8283" s="184"/>
      <c r="J8283" s="184"/>
      <c r="K8283" s="184"/>
      <c r="L8283" s="183"/>
    </row>
    <row r="8284">
      <c r="A8284" s="454"/>
      <c r="B8284" s="927"/>
      <c r="C8284" s="580"/>
      <c r="D8284" s="939"/>
      <c r="E8284" s="940"/>
      <c r="F8284" s="941"/>
      <c r="G8284" s="937" t="str">
        <f t="array" ref="G8284">xlookup(F8284,'Internal Staffing Calculator'!E:E,'Internal Staffing Calculator'!C:C,"")</f>
        <v/>
      </c>
      <c r="H8284" s="932" t="str">
        <f t="array" ref="H8284">if(F8284&lt;&gt;"", iferror(index('Internal Staffing Calculator'!B$8:B23500,match(F8284,'Internal Staffing Calculator'!E$8:E23500,0)), "Not In Budget"),"")</f>
        <v/>
      </c>
      <c r="I8284" s="184"/>
      <c r="J8284" s="184"/>
      <c r="K8284" s="184"/>
      <c r="L8284" s="183"/>
    </row>
    <row r="8285">
      <c r="A8285" s="454"/>
      <c r="B8285" s="927"/>
      <c r="C8285" s="580"/>
      <c r="D8285" s="939"/>
      <c r="E8285" s="940"/>
      <c r="F8285" s="941"/>
      <c r="G8285" s="937" t="str">
        <f t="array" ref="G8285">xlookup(F8285,'Internal Staffing Calculator'!E:E,'Internal Staffing Calculator'!C:C,"")</f>
        <v/>
      </c>
      <c r="H8285" s="932" t="str">
        <f t="array" ref="H8285">if(F8285&lt;&gt;"", iferror(index('Internal Staffing Calculator'!B$8:B23500,match(F8285,'Internal Staffing Calculator'!E$8:E23500,0)), "Not In Budget"),"")</f>
        <v/>
      </c>
      <c r="I8285" s="184"/>
      <c r="J8285" s="184"/>
      <c r="K8285" s="184"/>
      <c r="L8285" s="183"/>
    </row>
    <row r="8286">
      <c r="A8286" s="454"/>
      <c r="B8286" s="927"/>
      <c r="C8286" s="580"/>
      <c r="D8286" s="939"/>
      <c r="E8286" s="940"/>
      <c r="F8286" s="941"/>
      <c r="G8286" s="937" t="str">
        <f t="array" ref="G8286">xlookup(F8286,'Internal Staffing Calculator'!E:E,'Internal Staffing Calculator'!C:C,"")</f>
        <v/>
      </c>
      <c r="H8286" s="932" t="str">
        <f t="array" ref="H8286">if(F8286&lt;&gt;"", iferror(index('Internal Staffing Calculator'!B$8:B23500,match(F8286,'Internal Staffing Calculator'!E$8:E23500,0)), "Not In Budget"),"")</f>
        <v/>
      </c>
      <c r="I8286" s="184"/>
      <c r="J8286" s="184"/>
      <c r="K8286" s="184"/>
      <c r="L8286" s="183"/>
    </row>
    <row r="8287">
      <c r="A8287" s="454"/>
      <c r="B8287" s="927"/>
      <c r="C8287" s="580"/>
      <c r="D8287" s="939"/>
      <c r="E8287" s="940"/>
      <c r="F8287" s="941"/>
      <c r="G8287" s="937" t="str">
        <f t="array" ref="G8287">xlookup(F8287,'Internal Staffing Calculator'!E:E,'Internal Staffing Calculator'!C:C,"")</f>
        <v/>
      </c>
      <c r="H8287" s="932" t="str">
        <f t="array" ref="H8287">if(F8287&lt;&gt;"", iferror(index('Internal Staffing Calculator'!B$8:B23500,match(F8287,'Internal Staffing Calculator'!E$8:E23500,0)), "Not In Budget"),"")</f>
        <v/>
      </c>
      <c r="I8287" s="184"/>
      <c r="J8287" s="184"/>
      <c r="K8287" s="184"/>
      <c r="L8287" s="183"/>
    </row>
    <row r="8288">
      <c r="A8288" s="454"/>
      <c r="B8288" s="927"/>
      <c r="C8288" s="580"/>
      <c r="D8288" s="939"/>
      <c r="E8288" s="940"/>
      <c r="F8288" s="941"/>
      <c r="G8288" s="937" t="str">
        <f t="array" ref="G8288">xlookup(F8288,'Internal Staffing Calculator'!E:E,'Internal Staffing Calculator'!C:C,"")</f>
        <v/>
      </c>
      <c r="H8288" s="932" t="str">
        <f t="array" ref="H8288">if(F8288&lt;&gt;"", iferror(index('Internal Staffing Calculator'!B$8:B23500,match(F8288,'Internal Staffing Calculator'!E$8:E23500,0)), "Not In Budget"),"")</f>
        <v/>
      </c>
      <c r="I8288" s="184"/>
      <c r="J8288" s="184"/>
      <c r="K8288" s="184"/>
      <c r="L8288" s="183"/>
    </row>
    <row r="8289">
      <c r="A8289" s="454"/>
      <c r="B8289" s="927"/>
      <c r="C8289" s="580"/>
      <c r="D8289" s="939"/>
      <c r="E8289" s="940"/>
      <c r="F8289" s="941"/>
      <c r="G8289" s="937" t="str">
        <f t="array" ref="G8289">xlookup(F8289,'Internal Staffing Calculator'!E:E,'Internal Staffing Calculator'!C:C,"")</f>
        <v/>
      </c>
      <c r="H8289" s="932" t="str">
        <f t="array" ref="H8289">if(F8289&lt;&gt;"", iferror(index('Internal Staffing Calculator'!B$8:B23500,match(F8289,'Internal Staffing Calculator'!E$8:E23500,0)), "Not In Budget"),"")</f>
        <v/>
      </c>
      <c r="I8289" s="184"/>
      <c r="J8289" s="184"/>
      <c r="K8289" s="184"/>
      <c r="L8289" s="183"/>
    </row>
    <row r="8290">
      <c r="A8290" s="454"/>
      <c r="B8290" s="927"/>
      <c r="C8290" s="580"/>
      <c r="D8290" s="939"/>
      <c r="E8290" s="940"/>
      <c r="F8290" s="941"/>
      <c r="G8290" s="937" t="str">
        <f t="array" ref="G8290">xlookup(F8290,'Internal Staffing Calculator'!E:E,'Internal Staffing Calculator'!C:C,"")</f>
        <v/>
      </c>
      <c r="H8290" s="932" t="str">
        <f t="array" ref="H8290">if(F8290&lt;&gt;"", iferror(index('Internal Staffing Calculator'!B$8:B23500,match(F8290,'Internal Staffing Calculator'!E$8:E23500,0)), "Not In Budget"),"")</f>
        <v/>
      </c>
      <c r="I8290" s="184"/>
      <c r="J8290" s="184"/>
      <c r="K8290" s="184"/>
      <c r="L8290" s="183"/>
    </row>
    <row r="8291">
      <c r="A8291" s="454"/>
      <c r="B8291" s="927"/>
      <c r="C8291" s="580"/>
      <c r="D8291" s="939"/>
      <c r="E8291" s="940"/>
      <c r="F8291" s="941"/>
      <c r="G8291" s="937" t="str">
        <f t="array" ref="G8291">xlookup(F8291,'Internal Staffing Calculator'!E:E,'Internal Staffing Calculator'!C:C,"")</f>
        <v/>
      </c>
      <c r="H8291" s="932" t="str">
        <f t="array" ref="H8291">if(F8291&lt;&gt;"", iferror(index('Internal Staffing Calculator'!B$8:B23500,match(F8291,'Internal Staffing Calculator'!E$8:E23500,0)), "Not In Budget"),"")</f>
        <v/>
      </c>
      <c r="I8291" s="184"/>
      <c r="J8291" s="184"/>
      <c r="K8291" s="184"/>
      <c r="L8291" s="183"/>
    </row>
    <row r="8292">
      <c r="A8292" s="454"/>
      <c r="B8292" s="927"/>
      <c r="C8292" s="580"/>
      <c r="D8292" s="939"/>
      <c r="E8292" s="940"/>
      <c r="F8292" s="941"/>
      <c r="G8292" s="937" t="str">
        <f t="array" ref="G8292">xlookup(F8292,'Internal Staffing Calculator'!E:E,'Internal Staffing Calculator'!C:C,"")</f>
        <v/>
      </c>
      <c r="H8292" s="932" t="str">
        <f t="array" ref="H8292">if(F8292&lt;&gt;"", iferror(index('Internal Staffing Calculator'!B$8:B23500,match(F8292,'Internal Staffing Calculator'!E$8:E23500,0)), "Not In Budget"),"")</f>
        <v/>
      </c>
      <c r="I8292" s="184"/>
      <c r="J8292" s="184"/>
      <c r="K8292" s="184"/>
      <c r="L8292" s="183"/>
    </row>
    <row r="8293">
      <c r="A8293" s="454"/>
      <c r="B8293" s="927"/>
      <c r="C8293" s="580"/>
      <c r="D8293" s="939"/>
      <c r="E8293" s="940"/>
      <c r="F8293" s="941"/>
      <c r="G8293" s="937" t="str">
        <f t="array" ref="G8293">xlookup(F8293,'Internal Staffing Calculator'!E:E,'Internal Staffing Calculator'!C:C,"")</f>
        <v/>
      </c>
      <c r="H8293" s="932" t="str">
        <f t="array" ref="H8293">if(F8293&lt;&gt;"", iferror(index('Internal Staffing Calculator'!B$8:B23500,match(F8293,'Internal Staffing Calculator'!E$8:E23500,0)), "Not In Budget"),"")</f>
        <v/>
      </c>
      <c r="I8293" s="184"/>
      <c r="J8293" s="184"/>
      <c r="K8293" s="184"/>
      <c r="L8293" s="183"/>
    </row>
    <row r="8294">
      <c r="A8294" s="454"/>
      <c r="B8294" s="927"/>
      <c r="C8294" s="580"/>
      <c r="D8294" s="939"/>
      <c r="E8294" s="940"/>
      <c r="F8294" s="941"/>
      <c r="G8294" s="937" t="str">
        <f t="array" ref="G8294">xlookup(F8294,'Internal Staffing Calculator'!E:E,'Internal Staffing Calculator'!C:C,"")</f>
        <v/>
      </c>
      <c r="H8294" s="932" t="str">
        <f t="array" ref="H8294">if(F8294&lt;&gt;"", iferror(index('Internal Staffing Calculator'!B$8:B23500,match(F8294,'Internal Staffing Calculator'!E$8:E23500,0)), "Not In Budget"),"")</f>
        <v/>
      </c>
      <c r="I8294" s="184"/>
      <c r="J8294" s="184"/>
      <c r="K8294" s="184"/>
      <c r="L8294" s="183"/>
    </row>
    <row r="8295">
      <c r="A8295" s="454"/>
      <c r="B8295" s="927"/>
      <c r="C8295" s="580"/>
      <c r="D8295" s="939"/>
      <c r="E8295" s="940"/>
      <c r="F8295" s="941"/>
      <c r="G8295" s="937" t="str">
        <f t="array" ref="G8295">xlookup(F8295,'Internal Staffing Calculator'!E:E,'Internal Staffing Calculator'!C:C,"")</f>
        <v/>
      </c>
      <c r="H8295" s="932" t="str">
        <f t="array" ref="H8295">if(F8295&lt;&gt;"", iferror(index('Internal Staffing Calculator'!B$8:B23500,match(F8295,'Internal Staffing Calculator'!E$8:E23500,0)), "Not In Budget"),"")</f>
        <v/>
      </c>
      <c r="I8295" s="184"/>
      <c r="J8295" s="184"/>
      <c r="K8295" s="184"/>
      <c r="L8295" s="183"/>
    </row>
    <row r="8296">
      <c r="A8296" s="454"/>
      <c r="B8296" s="927"/>
      <c r="C8296" s="580"/>
      <c r="D8296" s="939"/>
      <c r="E8296" s="940"/>
      <c r="F8296" s="941"/>
      <c r="G8296" s="937" t="str">
        <f t="array" ref="G8296">xlookup(F8296,'Internal Staffing Calculator'!E:E,'Internal Staffing Calculator'!C:C,"")</f>
        <v/>
      </c>
      <c r="H8296" s="932" t="str">
        <f t="array" ref="H8296">if(F8296&lt;&gt;"", iferror(index('Internal Staffing Calculator'!B$8:B23500,match(F8296,'Internal Staffing Calculator'!E$8:E23500,0)), "Not In Budget"),"")</f>
        <v/>
      </c>
      <c r="I8296" s="184"/>
      <c r="J8296" s="184"/>
      <c r="K8296" s="184"/>
      <c r="L8296" s="183"/>
    </row>
    <row r="8297">
      <c r="A8297" s="454"/>
      <c r="B8297" s="927"/>
      <c r="C8297" s="580"/>
      <c r="D8297" s="939"/>
      <c r="E8297" s="940"/>
      <c r="F8297" s="941"/>
      <c r="G8297" s="937" t="str">
        <f t="array" ref="G8297">xlookup(F8297,'Internal Staffing Calculator'!E:E,'Internal Staffing Calculator'!C:C,"")</f>
        <v/>
      </c>
      <c r="H8297" s="932" t="str">
        <f t="array" ref="H8297">if(F8297&lt;&gt;"", iferror(index('Internal Staffing Calculator'!B$8:B23500,match(F8297,'Internal Staffing Calculator'!E$8:E23500,0)), "Not In Budget"),"")</f>
        <v/>
      </c>
      <c r="I8297" s="184"/>
      <c r="J8297" s="184"/>
      <c r="K8297" s="184"/>
      <c r="L8297" s="183"/>
    </row>
    <row r="8298">
      <c r="A8298" s="454"/>
      <c r="B8298" s="927"/>
      <c r="C8298" s="580"/>
      <c r="D8298" s="939"/>
      <c r="E8298" s="940"/>
      <c r="F8298" s="941"/>
      <c r="G8298" s="937" t="str">
        <f t="array" ref="G8298">xlookup(F8298,'Internal Staffing Calculator'!E:E,'Internal Staffing Calculator'!C:C,"")</f>
        <v/>
      </c>
      <c r="H8298" s="932" t="str">
        <f t="array" ref="H8298">if(F8298&lt;&gt;"", iferror(index('Internal Staffing Calculator'!B$8:B23500,match(F8298,'Internal Staffing Calculator'!E$8:E23500,0)), "Not In Budget"),"")</f>
        <v/>
      </c>
      <c r="I8298" s="184"/>
      <c r="J8298" s="184"/>
      <c r="K8298" s="184"/>
      <c r="L8298" s="183"/>
    </row>
    <row r="8299">
      <c r="A8299" s="454"/>
      <c r="B8299" s="927"/>
      <c r="C8299" s="580"/>
      <c r="D8299" s="939"/>
      <c r="E8299" s="940"/>
      <c r="F8299" s="941"/>
      <c r="G8299" s="937" t="str">
        <f t="array" ref="G8299">xlookup(F8299,'Internal Staffing Calculator'!E:E,'Internal Staffing Calculator'!C:C,"")</f>
        <v/>
      </c>
      <c r="H8299" s="932" t="str">
        <f t="array" ref="H8299">if(F8299&lt;&gt;"", iferror(index('Internal Staffing Calculator'!B$8:B23500,match(F8299,'Internal Staffing Calculator'!E$8:E23500,0)), "Not In Budget"),"")</f>
        <v/>
      </c>
      <c r="I8299" s="184"/>
      <c r="J8299" s="184"/>
      <c r="K8299" s="184"/>
      <c r="L8299" s="183"/>
    </row>
    <row r="8300">
      <c r="A8300" s="454"/>
      <c r="B8300" s="927"/>
      <c r="C8300" s="580"/>
      <c r="D8300" s="939"/>
      <c r="E8300" s="940"/>
      <c r="F8300" s="941"/>
      <c r="G8300" s="937" t="str">
        <f t="array" ref="G8300">xlookup(F8300,'Internal Staffing Calculator'!E:E,'Internal Staffing Calculator'!C:C,"")</f>
        <v/>
      </c>
      <c r="H8300" s="932" t="str">
        <f t="array" ref="H8300">if(F8300&lt;&gt;"", iferror(index('Internal Staffing Calculator'!B$8:B23500,match(F8300,'Internal Staffing Calculator'!E$8:E23500,0)), "Not In Budget"),"")</f>
        <v/>
      </c>
      <c r="I8300" s="184"/>
      <c r="J8300" s="184"/>
      <c r="K8300" s="184"/>
      <c r="L8300" s="183"/>
    </row>
    <row r="8301">
      <c r="A8301" s="454"/>
      <c r="B8301" s="927"/>
      <c r="C8301" s="580"/>
      <c r="D8301" s="939"/>
      <c r="E8301" s="940"/>
      <c r="F8301" s="941"/>
      <c r="G8301" s="937" t="str">
        <f t="array" ref="G8301">xlookup(F8301,'Internal Staffing Calculator'!E:E,'Internal Staffing Calculator'!C:C,"")</f>
        <v/>
      </c>
      <c r="H8301" s="932" t="str">
        <f t="array" ref="H8301">if(F8301&lt;&gt;"", iferror(index('Internal Staffing Calculator'!B$8:B23500,match(F8301,'Internal Staffing Calculator'!E$8:E23500,0)), "Not In Budget"),"")</f>
        <v/>
      </c>
      <c r="I8301" s="184"/>
      <c r="J8301" s="184"/>
      <c r="K8301" s="184"/>
      <c r="L8301" s="183"/>
    </row>
    <row r="8302">
      <c r="A8302" s="454"/>
      <c r="B8302" s="927"/>
      <c r="C8302" s="580"/>
      <c r="D8302" s="939"/>
      <c r="E8302" s="940"/>
      <c r="F8302" s="941"/>
      <c r="G8302" s="937" t="str">
        <f t="array" ref="G8302">xlookup(F8302,'Internal Staffing Calculator'!E:E,'Internal Staffing Calculator'!C:C,"")</f>
        <v/>
      </c>
      <c r="H8302" s="932" t="str">
        <f t="array" ref="H8302">if(F8302&lt;&gt;"", iferror(index('Internal Staffing Calculator'!B$8:B23500,match(F8302,'Internal Staffing Calculator'!E$8:E23500,0)), "Not In Budget"),"")</f>
        <v/>
      </c>
      <c r="I8302" s="184"/>
      <c r="J8302" s="184"/>
      <c r="K8302" s="184"/>
      <c r="L8302" s="183"/>
    </row>
    <row r="8303">
      <c r="A8303" s="454"/>
      <c r="B8303" s="927"/>
      <c r="C8303" s="580"/>
      <c r="D8303" s="939"/>
      <c r="E8303" s="940"/>
      <c r="F8303" s="941"/>
      <c r="G8303" s="937" t="str">
        <f t="array" ref="G8303">xlookup(F8303,'Internal Staffing Calculator'!E:E,'Internal Staffing Calculator'!C:C,"")</f>
        <v/>
      </c>
      <c r="H8303" s="932" t="str">
        <f t="array" ref="H8303">if(F8303&lt;&gt;"", iferror(index('Internal Staffing Calculator'!B$8:B23500,match(F8303,'Internal Staffing Calculator'!E$8:E23500,0)), "Not In Budget"),"")</f>
        <v/>
      </c>
      <c r="I8303" s="184"/>
      <c r="J8303" s="184"/>
      <c r="K8303" s="184"/>
      <c r="L8303" s="183"/>
    </row>
    <row r="8304">
      <c r="A8304" s="454"/>
      <c r="B8304" s="927"/>
      <c r="C8304" s="580"/>
      <c r="D8304" s="939"/>
      <c r="E8304" s="940"/>
      <c r="F8304" s="941"/>
      <c r="G8304" s="937" t="str">
        <f t="array" ref="G8304">xlookup(F8304,'Internal Staffing Calculator'!E:E,'Internal Staffing Calculator'!C:C,"")</f>
        <v/>
      </c>
      <c r="H8304" s="932" t="str">
        <f t="array" ref="H8304">if(F8304&lt;&gt;"", iferror(index('Internal Staffing Calculator'!B$8:B23500,match(F8304,'Internal Staffing Calculator'!E$8:E23500,0)), "Not In Budget"),"")</f>
        <v/>
      </c>
      <c r="I8304" s="184"/>
      <c r="J8304" s="184"/>
      <c r="K8304" s="184"/>
      <c r="L8304" s="183"/>
    </row>
    <row r="8305">
      <c r="A8305" s="454"/>
      <c r="B8305" s="927"/>
      <c r="C8305" s="580"/>
      <c r="D8305" s="939"/>
      <c r="E8305" s="940"/>
      <c r="F8305" s="941"/>
      <c r="G8305" s="937" t="str">
        <f t="array" ref="G8305">xlookup(F8305,'Internal Staffing Calculator'!E:E,'Internal Staffing Calculator'!C:C,"")</f>
        <v/>
      </c>
      <c r="H8305" s="932" t="str">
        <f t="array" ref="H8305">if(F8305&lt;&gt;"", iferror(index('Internal Staffing Calculator'!B$8:B23500,match(F8305,'Internal Staffing Calculator'!E$8:E23500,0)), "Not In Budget"),"")</f>
        <v/>
      </c>
      <c r="I8305" s="184"/>
      <c r="J8305" s="184"/>
      <c r="K8305" s="184"/>
      <c r="L8305" s="183"/>
    </row>
    <row r="8306">
      <c r="A8306" s="454"/>
      <c r="B8306" s="927"/>
      <c r="C8306" s="580"/>
      <c r="D8306" s="939"/>
      <c r="E8306" s="940"/>
      <c r="F8306" s="941"/>
      <c r="G8306" s="937" t="str">
        <f t="array" ref="G8306">xlookup(F8306,'Internal Staffing Calculator'!E:E,'Internal Staffing Calculator'!C:C,"")</f>
        <v/>
      </c>
      <c r="H8306" s="932" t="str">
        <f t="array" ref="H8306">if(F8306&lt;&gt;"", iferror(index('Internal Staffing Calculator'!B$8:B23500,match(F8306,'Internal Staffing Calculator'!E$8:E23500,0)), "Not In Budget"),"")</f>
        <v/>
      </c>
      <c r="I8306" s="184"/>
      <c r="J8306" s="184"/>
      <c r="K8306" s="184"/>
      <c r="L8306" s="183"/>
    </row>
    <row r="8307">
      <c r="A8307" s="454"/>
      <c r="B8307" s="927"/>
      <c r="C8307" s="580"/>
      <c r="D8307" s="939"/>
      <c r="E8307" s="940"/>
      <c r="F8307" s="941"/>
      <c r="G8307" s="937" t="str">
        <f t="array" ref="G8307">xlookup(F8307,'Internal Staffing Calculator'!E:E,'Internal Staffing Calculator'!C:C,"")</f>
        <v/>
      </c>
      <c r="H8307" s="932" t="str">
        <f t="array" ref="H8307">if(F8307&lt;&gt;"", iferror(index('Internal Staffing Calculator'!B$8:B23500,match(F8307,'Internal Staffing Calculator'!E$8:E23500,0)), "Not In Budget"),"")</f>
        <v/>
      </c>
      <c r="I8307" s="184"/>
      <c r="J8307" s="184"/>
      <c r="K8307" s="184"/>
      <c r="L8307" s="183"/>
    </row>
    <row r="8308">
      <c r="A8308" s="454"/>
      <c r="B8308" s="927"/>
      <c r="C8308" s="580"/>
      <c r="D8308" s="939"/>
      <c r="E8308" s="940"/>
      <c r="F8308" s="941"/>
      <c r="G8308" s="937" t="str">
        <f t="array" ref="G8308">xlookup(F8308,'Internal Staffing Calculator'!E:E,'Internal Staffing Calculator'!C:C,"")</f>
        <v/>
      </c>
      <c r="H8308" s="932" t="str">
        <f t="array" ref="H8308">if(F8308&lt;&gt;"", iferror(index('Internal Staffing Calculator'!B$8:B23500,match(F8308,'Internal Staffing Calculator'!E$8:E23500,0)), "Not In Budget"),"")</f>
        <v/>
      </c>
      <c r="I8308" s="184"/>
      <c r="J8308" s="184"/>
      <c r="K8308" s="184"/>
      <c r="L8308" s="183"/>
    </row>
    <row r="8309">
      <c r="A8309" s="454"/>
      <c r="B8309" s="927"/>
      <c r="C8309" s="580"/>
      <c r="D8309" s="939"/>
      <c r="E8309" s="940"/>
      <c r="F8309" s="941"/>
      <c r="G8309" s="937" t="str">
        <f t="array" ref="G8309">xlookup(F8309,'Internal Staffing Calculator'!E:E,'Internal Staffing Calculator'!C:C,"")</f>
        <v/>
      </c>
      <c r="H8309" s="932" t="str">
        <f t="array" ref="H8309">if(F8309&lt;&gt;"", iferror(index('Internal Staffing Calculator'!B$8:B23500,match(F8309,'Internal Staffing Calculator'!E$8:E23500,0)), "Not In Budget"),"")</f>
        <v/>
      </c>
      <c r="I8309" s="184"/>
      <c r="J8309" s="184"/>
      <c r="K8309" s="184"/>
      <c r="L8309" s="183"/>
    </row>
    <row r="8310">
      <c r="A8310" s="454"/>
      <c r="B8310" s="927"/>
      <c r="C8310" s="580"/>
      <c r="D8310" s="939"/>
      <c r="E8310" s="940"/>
      <c r="F8310" s="941"/>
      <c r="G8310" s="937" t="str">
        <f t="array" ref="G8310">xlookup(F8310,'Internal Staffing Calculator'!E:E,'Internal Staffing Calculator'!C:C,"")</f>
        <v/>
      </c>
      <c r="H8310" s="932" t="str">
        <f t="array" ref="H8310">if(F8310&lt;&gt;"", iferror(index('Internal Staffing Calculator'!B$8:B23500,match(F8310,'Internal Staffing Calculator'!E$8:E23500,0)), "Not In Budget"),"")</f>
        <v/>
      </c>
      <c r="I8310" s="184"/>
      <c r="J8310" s="184"/>
      <c r="K8310" s="184"/>
      <c r="L8310" s="183"/>
    </row>
    <row r="8311">
      <c r="A8311" s="454"/>
      <c r="B8311" s="927"/>
      <c r="C8311" s="580"/>
      <c r="D8311" s="939"/>
      <c r="E8311" s="940"/>
      <c r="F8311" s="941"/>
      <c r="G8311" s="937" t="str">
        <f t="array" ref="G8311">xlookup(F8311,'Internal Staffing Calculator'!E:E,'Internal Staffing Calculator'!C:C,"")</f>
        <v/>
      </c>
      <c r="H8311" s="932" t="str">
        <f t="array" ref="H8311">if(F8311&lt;&gt;"", iferror(index('Internal Staffing Calculator'!B$8:B23500,match(F8311,'Internal Staffing Calculator'!E$8:E23500,0)), "Not In Budget"),"")</f>
        <v/>
      </c>
      <c r="I8311" s="184"/>
      <c r="J8311" s="184"/>
      <c r="K8311" s="184"/>
      <c r="L8311" s="183"/>
    </row>
    <row r="8312">
      <c r="A8312" s="454"/>
      <c r="B8312" s="927"/>
      <c r="C8312" s="580"/>
      <c r="D8312" s="939"/>
      <c r="E8312" s="940"/>
      <c r="F8312" s="941"/>
      <c r="G8312" s="937" t="str">
        <f t="array" ref="G8312">xlookup(F8312,'Internal Staffing Calculator'!E:E,'Internal Staffing Calculator'!C:C,"")</f>
        <v/>
      </c>
      <c r="H8312" s="932" t="str">
        <f t="array" ref="H8312">if(F8312&lt;&gt;"", iferror(index('Internal Staffing Calculator'!B$8:B23500,match(F8312,'Internal Staffing Calculator'!E$8:E23500,0)), "Not In Budget"),"")</f>
        <v/>
      </c>
      <c r="I8312" s="184"/>
      <c r="J8312" s="184"/>
      <c r="K8312" s="184"/>
      <c r="L8312" s="183"/>
    </row>
    <row r="8313">
      <c r="A8313" s="454"/>
      <c r="B8313" s="927"/>
      <c r="C8313" s="580"/>
      <c r="D8313" s="939"/>
      <c r="E8313" s="940"/>
      <c r="F8313" s="941"/>
      <c r="G8313" s="937" t="str">
        <f t="array" ref="G8313">xlookup(F8313,'Internal Staffing Calculator'!E:E,'Internal Staffing Calculator'!C:C,"")</f>
        <v/>
      </c>
      <c r="H8313" s="932" t="str">
        <f t="array" ref="H8313">if(F8313&lt;&gt;"", iferror(index('Internal Staffing Calculator'!B$8:B23500,match(F8313,'Internal Staffing Calculator'!E$8:E23500,0)), "Not In Budget"),"")</f>
        <v/>
      </c>
      <c r="I8313" s="184"/>
      <c r="J8313" s="184"/>
      <c r="K8313" s="184"/>
      <c r="L8313" s="183"/>
    </row>
    <row r="8314">
      <c r="A8314" s="454"/>
      <c r="B8314" s="927"/>
      <c r="C8314" s="580"/>
      <c r="D8314" s="939"/>
      <c r="E8314" s="940"/>
      <c r="F8314" s="941"/>
      <c r="G8314" s="937" t="str">
        <f t="array" ref="G8314">xlookup(F8314,'Internal Staffing Calculator'!E:E,'Internal Staffing Calculator'!C:C,"")</f>
        <v/>
      </c>
      <c r="H8314" s="932" t="str">
        <f t="array" ref="H8314">if(F8314&lt;&gt;"", iferror(index('Internal Staffing Calculator'!B$8:B23500,match(F8314,'Internal Staffing Calculator'!E$8:E23500,0)), "Not In Budget"),"")</f>
        <v/>
      </c>
      <c r="I8314" s="184"/>
      <c r="J8314" s="184"/>
      <c r="K8314" s="184"/>
      <c r="L8314" s="183"/>
    </row>
    <row r="8315">
      <c r="A8315" s="454"/>
      <c r="B8315" s="927"/>
      <c r="C8315" s="580"/>
      <c r="D8315" s="939"/>
      <c r="E8315" s="940"/>
      <c r="F8315" s="941"/>
      <c r="G8315" s="937" t="str">
        <f t="array" ref="G8315">xlookup(F8315,'Internal Staffing Calculator'!E:E,'Internal Staffing Calculator'!C:C,"")</f>
        <v/>
      </c>
      <c r="H8315" s="932" t="str">
        <f t="array" ref="H8315">if(F8315&lt;&gt;"", iferror(index('Internal Staffing Calculator'!B$8:B23500,match(F8315,'Internal Staffing Calculator'!E$8:E23500,0)), "Not In Budget"),"")</f>
        <v/>
      </c>
      <c r="I8315" s="184"/>
      <c r="J8315" s="184"/>
      <c r="K8315" s="184"/>
      <c r="L8315" s="183"/>
    </row>
    <row r="8316">
      <c r="A8316" s="454"/>
      <c r="B8316" s="927"/>
      <c r="C8316" s="580"/>
      <c r="D8316" s="939"/>
      <c r="E8316" s="940"/>
      <c r="F8316" s="941"/>
      <c r="G8316" s="937" t="str">
        <f t="array" ref="G8316">xlookup(F8316,'Internal Staffing Calculator'!E:E,'Internal Staffing Calculator'!C:C,"")</f>
        <v/>
      </c>
      <c r="H8316" s="932" t="str">
        <f t="array" ref="H8316">if(F8316&lt;&gt;"", iferror(index('Internal Staffing Calculator'!B$8:B23500,match(F8316,'Internal Staffing Calculator'!E$8:E23500,0)), "Not In Budget"),"")</f>
        <v/>
      </c>
      <c r="I8316" s="184"/>
      <c r="J8316" s="184"/>
      <c r="K8316" s="184"/>
      <c r="L8316" s="183"/>
    </row>
    <row r="8317">
      <c r="A8317" s="454"/>
      <c r="B8317" s="927"/>
      <c r="C8317" s="580"/>
      <c r="D8317" s="939"/>
      <c r="E8317" s="940"/>
      <c r="F8317" s="941"/>
      <c r="G8317" s="937" t="str">
        <f t="array" ref="G8317">xlookup(F8317,'Internal Staffing Calculator'!E:E,'Internal Staffing Calculator'!C:C,"")</f>
        <v/>
      </c>
      <c r="H8317" s="932" t="str">
        <f t="array" ref="H8317">if(F8317&lt;&gt;"", iferror(index('Internal Staffing Calculator'!B$8:B23500,match(F8317,'Internal Staffing Calculator'!E$8:E23500,0)), "Not In Budget"),"")</f>
        <v/>
      </c>
      <c r="I8317" s="184"/>
      <c r="J8317" s="184"/>
      <c r="K8317" s="184"/>
      <c r="L8317" s="183"/>
    </row>
    <row r="8318">
      <c r="A8318" s="454"/>
      <c r="B8318" s="927"/>
      <c r="C8318" s="580"/>
      <c r="D8318" s="939"/>
      <c r="E8318" s="940"/>
      <c r="F8318" s="941"/>
      <c r="G8318" s="937" t="str">
        <f t="array" ref="G8318">xlookup(F8318,'Internal Staffing Calculator'!E:E,'Internal Staffing Calculator'!C:C,"")</f>
        <v/>
      </c>
      <c r="H8318" s="932" t="str">
        <f t="array" ref="H8318">if(F8318&lt;&gt;"", iferror(index('Internal Staffing Calculator'!B$8:B23500,match(F8318,'Internal Staffing Calculator'!E$8:E23500,0)), "Not In Budget"),"")</f>
        <v/>
      </c>
      <c r="I8318" s="184"/>
      <c r="J8318" s="184"/>
      <c r="K8318" s="184"/>
      <c r="L8318" s="183"/>
    </row>
    <row r="8319">
      <c r="A8319" s="454"/>
      <c r="B8319" s="927"/>
      <c r="C8319" s="580"/>
      <c r="D8319" s="939"/>
      <c r="E8319" s="940"/>
      <c r="F8319" s="941"/>
      <c r="G8319" s="937" t="str">
        <f t="array" ref="G8319">xlookup(F8319,'Internal Staffing Calculator'!E:E,'Internal Staffing Calculator'!C:C,"")</f>
        <v/>
      </c>
      <c r="H8319" s="932" t="str">
        <f t="array" ref="H8319">if(F8319&lt;&gt;"", iferror(index('Internal Staffing Calculator'!B$8:B23500,match(F8319,'Internal Staffing Calculator'!E$8:E23500,0)), "Not In Budget"),"")</f>
        <v/>
      </c>
      <c r="I8319" s="184"/>
      <c r="J8319" s="184"/>
      <c r="K8319" s="184"/>
      <c r="L8319" s="183"/>
    </row>
    <row r="8320">
      <c r="A8320" s="454"/>
      <c r="B8320" s="927"/>
      <c r="C8320" s="580"/>
      <c r="D8320" s="939"/>
      <c r="E8320" s="940"/>
      <c r="F8320" s="941"/>
      <c r="G8320" s="937" t="str">
        <f t="array" ref="G8320">xlookup(F8320,'Internal Staffing Calculator'!E:E,'Internal Staffing Calculator'!C:C,"")</f>
        <v/>
      </c>
      <c r="H8320" s="932" t="str">
        <f t="array" ref="H8320">if(F8320&lt;&gt;"", iferror(index('Internal Staffing Calculator'!B$8:B23500,match(F8320,'Internal Staffing Calculator'!E$8:E23500,0)), "Not In Budget"),"")</f>
        <v/>
      </c>
      <c r="I8320" s="184"/>
      <c r="J8320" s="184"/>
      <c r="K8320" s="184"/>
      <c r="L8320" s="183"/>
    </row>
    <row r="8321">
      <c r="A8321" s="454"/>
      <c r="B8321" s="927"/>
      <c r="C8321" s="580"/>
      <c r="D8321" s="939"/>
      <c r="E8321" s="940"/>
      <c r="F8321" s="941"/>
      <c r="G8321" s="937" t="str">
        <f t="array" ref="G8321">xlookup(F8321,'Internal Staffing Calculator'!E:E,'Internal Staffing Calculator'!C:C,"")</f>
        <v/>
      </c>
      <c r="H8321" s="932" t="str">
        <f t="array" ref="H8321">if(F8321&lt;&gt;"", iferror(index('Internal Staffing Calculator'!B$8:B23500,match(F8321,'Internal Staffing Calculator'!E$8:E23500,0)), "Not In Budget"),"")</f>
        <v/>
      </c>
      <c r="I8321" s="184"/>
      <c r="J8321" s="184"/>
      <c r="K8321" s="184"/>
      <c r="L8321" s="183"/>
    </row>
    <row r="8322">
      <c r="A8322" s="454"/>
      <c r="B8322" s="927"/>
      <c r="C8322" s="580"/>
      <c r="D8322" s="939"/>
      <c r="E8322" s="940"/>
      <c r="F8322" s="941"/>
      <c r="G8322" s="937" t="str">
        <f t="array" ref="G8322">xlookup(F8322,'Internal Staffing Calculator'!E:E,'Internal Staffing Calculator'!C:C,"")</f>
        <v/>
      </c>
      <c r="H8322" s="932" t="str">
        <f t="array" ref="H8322">if(F8322&lt;&gt;"", iferror(index('Internal Staffing Calculator'!B$8:B23500,match(F8322,'Internal Staffing Calculator'!E$8:E23500,0)), "Not In Budget"),"")</f>
        <v/>
      </c>
      <c r="I8322" s="184"/>
      <c r="J8322" s="184"/>
      <c r="K8322" s="184"/>
      <c r="L8322" s="183"/>
    </row>
    <row r="8323">
      <c r="A8323" s="454"/>
      <c r="B8323" s="927"/>
      <c r="C8323" s="580"/>
      <c r="D8323" s="939"/>
      <c r="E8323" s="940"/>
      <c r="F8323" s="941"/>
      <c r="G8323" s="937" t="str">
        <f t="array" ref="G8323">xlookup(F8323,'Internal Staffing Calculator'!E:E,'Internal Staffing Calculator'!C:C,"")</f>
        <v/>
      </c>
      <c r="H8323" s="932" t="str">
        <f t="array" ref="H8323">if(F8323&lt;&gt;"", iferror(index('Internal Staffing Calculator'!B$8:B23500,match(F8323,'Internal Staffing Calculator'!E$8:E23500,0)), "Not In Budget"),"")</f>
        <v/>
      </c>
      <c r="I8323" s="184"/>
      <c r="J8323" s="184"/>
      <c r="K8323" s="184"/>
      <c r="L8323" s="183"/>
    </row>
    <row r="8324">
      <c r="A8324" s="454"/>
      <c r="B8324" s="927"/>
      <c r="C8324" s="580"/>
      <c r="D8324" s="939"/>
      <c r="E8324" s="940"/>
      <c r="F8324" s="941"/>
      <c r="G8324" s="937" t="str">
        <f t="array" ref="G8324">xlookup(F8324,'Internal Staffing Calculator'!E:E,'Internal Staffing Calculator'!C:C,"")</f>
        <v/>
      </c>
      <c r="H8324" s="932" t="str">
        <f t="array" ref="H8324">if(F8324&lt;&gt;"", iferror(index('Internal Staffing Calculator'!B$8:B23500,match(F8324,'Internal Staffing Calculator'!E$8:E23500,0)), "Not In Budget"),"")</f>
        <v/>
      </c>
      <c r="I8324" s="184"/>
      <c r="J8324" s="184"/>
      <c r="K8324" s="184"/>
      <c r="L8324" s="183"/>
    </row>
    <row r="8325">
      <c r="A8325" s="454"/>
      <c r="B8325" s="927"/>
      <c r="C8325" s="580"/>
      <c r="D8325" s="939"/>
      <c r="E8325" s="940"/>
      <c r="F8325" s="941"/>
      <c r="G8325" s="937" t="str">
        <f t="array" ref="G8325">xlookup(F8325,'Internal Staffing Calculator'!E:E,'Internal Staffing Calculator'!C:C,"")</f>
        <v/>
      </c>
      <c r="H8325" s="932" t="str">
        <f t="array" ref="H8325">if(F8325&lt;&gt;"", iferror(index('Internal Staffing Calculator'!B$8:B23500,match(F8325,'Internal Staffing Calculator'!E$8:E23500,0)), "Not In Budget"),"")</f>
        <v/>
      </c>
      <c r="I8325" s="184"/>
      <c r="J8325" s="184"/>
      <c r="K8325" s="184"/>
      <c r="L8325" s="183"/>
    </row>
    <row r="8326">
      <c r="A8326" s="454"/>
      <c r="B8326" s="927"/>
      <c r="C8326" s="580"/>
      <c r="D8326" s="939"/>
      <c r="E8326" s="940"/>
      <c r="F8326" s="941"/>
      <c r="G8326" s="937" t="str">
        <f t="array" ref="G8326">xlookup(F8326,'Internal Staffing Calculator'!E:E,'Internal Staffing Calculator'!C:C,"")</f>
        <v/>
      </c>
      <c r="H8326" s="932" t="str">
        <f t="array" ref="H8326">if(F8326&lt;&gt;"", iferror(index('Internal Staffing Calculator'!B$8:B23500,match(F8326,'Internal Staffing Calculator'!E$8:E23500,0)), "Not In Budget"),"")</f>
        <v/>
      </c>
      <c r="I8326" s="184"/>
      <c r="J8326" s="184"/>
      <c r="K8326" s="184"/>
      <c r="L8326" s="183"/>
    </row>
    <row r="8327">
      <c r="A8327" s="454"/>
      <c r="B8327" s="927"/>
      <c r="C8327" s="580"/>
      <c r="D8327" s="939"/>
      <c r="E8327" s="940"/>
      <c r="F8327" s="941"/>
      <c r="G8327" s="937" t="str">
        <f t="array" ref="G8327">xlookup(F8327,'Internal Staffing Calculator'!E:E,'Internal Staffing Calculator'!C:C,"")</f>
        <v/>
      </c>
      <c r="H8327" s="932" t="str">
        <f t="array" ref="H8327">if(F8327&lt;&gt;"", iferror(index('Internal Staffing Calculator'!B$8:B23500,match(F8327,'Internal Staffing Calculator'!E$8:E23500,0)), "Not In Budget"),"")</f>
        <v/>
      </c>
      <c r="I8327" s="184"/>
      <c r="J8327" s="184"/>
      <c r="K8327" s="184"/>
      <c r="L8327" s="183"/>
    </row>
    <row r="8328">
      <c r="A8328" s="454"/>
      <c r="B8328" s="927"/>
      <c r="C8328" s="580"/>
      <c r="D8328" s="939"/>
      <c r="E8328" s="940"/>
      <c r="F8328" s="941"/>
      <c r="G8328" s="937" t="str">
        <f t="array" ref="G8328">xlookup(F8328,'Internal Staffing Calculator'!E:E,'Internal Staffing Calculator'!C:C,"")</f>
        <v/>
      </c>
      <c r="H8328" s="932" t="str">
        <f t="array" ref="H8328">if(F8328&lt;&gt;"", iferror(index('Internal Staffing Calculator'!B$8:B23500,match(F8328,'Internal Staffing Calculator'!E$8:E23500,0)), "Not In Budget"),"")</f>
        <v/>
      </c>
      <c r="I8328" s="184"/>
      <c r="J8328" s="184"/>
      <c r="K8328" s="184"/>
      <c r="L8328" s="183"/>
    </row>
    <row r="8329">
      <c r="A8329" s="454"/>
      <c r="B8329" s="927"/>
      <c r="C8329" s="580"/>
      <c r="D8329" s="939"/>
      <c r="E8329" s="940"/>
      <c r="F8329" s="941"/>
      <c r="G8329" s="937" t="str">
        <f t="array" ref="G8329">xlookup(F8329,'Internal Staffing Calculator'!E:E,'Internal Staffing Calculator'!C:C,"")</f>
        <v/>
      </c>
      <c r="H8329" s="932" t="str">
        <f t="array" ref="H8329">if(F8329&lt;&gt;"", iferror(index('Internal Staffing Calculator'!B$8:B23500,match(F8329,'Internal Staffing Calculator'!E$8:E23500,0)), "Not In Budget"),"")</f>
        <v/>
      </c>
      <c r="I8329" s="184"/>
      <c r="J8329" s="184"/>
      <c r="K8329" s="184"/>
      <c r="L8329" s="183"/>
    </row>
    <row r="8330">
      <c r="A8330" s="454"/>
      <c r="B8330" s="927"/>
      <c r="C8330" s="580"/>
      <c r="D8330" s="939"/>
      <c r="E8330" s="940"/>
      <c r="F8330" s="941"/>
      <c r="G8330" s="937" t="str">
        <f t="array" ref="G8330">xlookup(F8330,'Internal Staffing Calculator'!E:E,'Internal Staffing Calculator'!C:C,"")</f>
        <v/>
      </c>
      <c r="H8330" s="932" t="str">
        <f t="array" ref="H8330">if(F8330&lt;&gt;"", iferror(index('Internal Staffing Calculator'!B$8:B23500,match(F8330,'Internal Staffing Calculator'!E$8:E23500,0)), "Not In Budget"),"")</f>
        <v/>
      </c>
      <c r="I8330" s="184"/>
      <c r="J8330" s="184"/>
      <c r="K8330" s="184"/>
      <c r="L8330" s="183"/>
    </row>
    <row r="8331">
      <c r="A8331" s="454"/>
      <c r="B8331" s="927"/>
      <c r="C8331" s="580"/>
      <c r="D8331" s="939"/>
      <c r="E8331" s="940"/>
      <c r="F8331" s="941"/>
      <c r="G8331" s="937" t="str">
        <f t="array" ref="G8331">xlookup(F8331,'Internal Staffing Calculator'!E:E,'Internal Staffing Calculator'!C:C,"")</f>
        <v/>
      </c>
      <c r="H8331" s="932" t="str">
        <f t="array" ref="H8331">if(F8331&lt;&gt;"", iferror(index('Internal Staffing Calculator'!B$8:B23500,match(F8331,'Internal Staffing Calculator'!E$8:E23500,0)), "Not In Budget"),"")</f>
        <v/>
      </c>
      <c r="I8331" s="184"/>
      <c r="J8331" s="184"/>
      <c r="K8331" s="184"/>
      <c r="L8331" s="183"/>
    </row>
    <row r="8332">
      <c r="A8332" s="454"/>
      <c r="B8332" s="927"/>
      <c r="C8332" s="580"/>
      <c r="D8332" s="939"/>
      <c r="E8332" s="940"/>
      <c r="F8332" s="941"/>
      <c r="G8332" s="937" t="str">
        <f t="array" ref="G8332">xlookup(F8332,'Internal Staffing Calculator'!E:E,'Internal Staffing Calculator'!C:C,"")</f>
        <v/>
      </c>
      <c r="H8332" s="932" t="str">
        <f t="array" ref="H8332">if(F8332&lt;&gt;"", iferror(index('Internal Staffing Calculator'!B$8:B23500,match(F8332,'Internal Staffing Calculator'!E$8:E23500,0)), "Not In Budget"),"")</f>
        <v/>
      </c>
      <c r="I8332" s="184"/>
      <c r="J8332" s="184"/>
      <c r="K8332" s="184"/>
      <c r="L8332" s="183"/>
    </row>
    <row r="8333">
      <c r="A8333" s="454"/>
      <c r="B8333" s="927"/>
      <c r="C8333" s="580"/>
      <c r="D8333" s="939"/>
      <c r="E8333" s="940"/>
      <c r="F8333" s="941"/>
      <c r="G8333" s="937" t="str">
        <f t="array" ref="G8333">xlookup(F8333,'Internal Staffing Calculator'!E:E,'Internal Staffing Calculator'!C:C,"")</f>
        <v/>
      </c>
      <c r="H8333" s="932" t="str">
        <f t="array" ref="H8333">if(F8333&lt;&gt;"", iferror(index('Internal Staffing Calculator'!B$8:B23500,match(F8333,'Internal Staffing Calculator'!E$8:E23500,0)), "Not In Budget"),"")</f>
        <v/>
      </c>
      <c r="I8333" s="184"/>
      <c r="J8333" s="184"/>
      <c r="K8333" s="184"/>
      <c r="L8333" s="183"/>
    </row>
    <row r="8334">
      <c r="A8334" s="454"/>
      <c r="B8334" s="927"/>
      <c r="C8334" s="580"/>
      <c r="D8334" s="939"/>
      <c r="E8334" s="940"/>
      <c r="F8334" s="941"/>
      <c r="G8334" s="937" t="str">
        <f t="array" ref="G8334">xlookup(F8334,'Internal Staffing Calculator'!E:E,'Internal Staffing Calculator'!C:C,"")</f>
        <v/>
      </c>
      <c r="H8334" s="932" t="str">
        <f t="array" ref="H8334">if(F8334&lt;&gt;"", iferror(index('Internal Staffing Calculator'!B$8:B23500,match(F8334,'Internal Staffing Calculator'!E$8:E23500,0)), "Not In Budget"),"")</f>
        <v/>
      </c>
      <c r="I8334" s="184"/>
      <c r="J8334" s="184"/>
      <c r="K8334" s="184"/>
      <c r="L8334" s="183"/>
    </row>
    <row r="8335">
      <c r="A8335" s="454"/>
      <c r="B8335" s="927"/>
      <c r="C8335" s="580"/>
      <c r="D8335" s="939"/>
      <c r="E8335" s="940"/>
      <c r="F8335" s="941"/>
      <c r="G8335" s="937" t="str">
        <f t="array" ref="G8335">xlookup(F8335,'Internal Staffing Calculator'!E:E,'Internal Staffing Calculator'!C:C,"")</f>
        <v/>
      </c>
      <c r="H8335" s="932" t="str">
        <f t="array" ref="H8335">if(F8335&lt;&gt;"", iferror(index('Internal Staffing Calculator'!B$8:B23500,match(F8335,'Internal Staffing Calculator'!E$8:E23500,0)), "Not In Budget"),"")</f>
        <v/>
      </c>
      <c r="I8335" s="184"/>
      <c r="J8335" s="184"/>
      <c r="K8335" s="184"/>
      <c r="L8335" s="183"/>
    </row>
    <row r="8336">
      <c r="A8336" s="454"/>
      <c r="B8336" s="927"/>
      <c r="C8336" s="580"/>
      <c r="D8336" s="939"/>
      <c r="E8336" s="940"/>
      <c r="F8336" s="941"/>
      <c r="G8336" s="937" t="str">
        <f t="array" ref="G8336">xlookup(F8336,'Internal Staffing Calculator'!E:E,'Internal Staffing Calculator'!C:C,"")</f>
        <v/>
      </c>
      <c r="H8336" s="932" t="str">
        <f t="array" ref="H8336">if(F8336&lt;&gt;"", iferror(index('Internal Staffing Calculator'!B$8:B23500,match(F8336,'Internal Staffing Calculator'!E$8:E23500,0)), "Not In Budget"),"")</f>
        <v/>
      </c>
      <c r="I8336" s="184"/>
      <c r="J8336" s="184"/>
      <c r="K8336" s="184"/>
      <c r="L8336" s="183"/>
    </row>
    <row r="8337">
      <c r="A8337" s="454"/>
      <c r="B8337" s="927"/>
      <c r="C8337" s="580"/>
      <c r="D8337" s="939"/>
      <c r="E8337" s="940"/>
      <c r="F8337" s="941"/>
      <c r="G8337" s="937" t="str">
        <f t="array" ref="G8337">xlookup(F8337,'Internal Staffing Calculator'!E:E,'Internal Staffing Calculator'!C:C,"")</f>
        <v/>
      </c>
      <c r="H8337" s="932" t="str">
        <f t="array" ref="H8337">if(F8337&lt;&gt;"", iferror(index('Internal Staffing Calculator'!B$8:B23500,match(F8337,'Internal Staffing Calculator'!E$8:E23500,0)), "Not In Budget"),"")</f>
        <v/>
      </c>
      <c r="I8337" s="184"/>
      <c r="J8337" s="184"/>
      <c r="K8337" s="184"/>
      <c r="L8337" s="183"/>
    </row>
    <row r="8338">
      <c r="A8338" s="454"/>
      <c r="B8338" s="927"/>
      <c r="C8338" s="580"/>
      <c r="D8338" s="939"/>
      <c r="E8338" s="940"/>
      <c r="F8338" s="941"/>
      <c r="G8338" s="937" t="str">
        <f t="array" ref="G8338">xlookup(F8338,'Internal Staffing Calculator'!E:E,'Internal Staffing Calculator'!C:C,"")</f>
        <v/>
      </c>
      <c r="H8338" s="932" t="str">
        <f t="array" ref="H8338">if(F8338&lt;&gt;"", iferror(index('Internal Staffing Calculator'!B$8:B23500,match(F8338,'Internal Staffing Calculator'!E$8:E23500,0)), "Not In Budget"),"")</f>
        <v/>
      </c>
      <c r="I8338" s="184"/>
      <c r="J8338" s="184"/>
      <c r="K8338" s="184"/>
      <c r="L8338" s="183"/>
    </row>
    <row r="8339">
      <c r="A8339" s="454"/>
      <c r="B8339" s="927"/>
      <c r="C8339" s="580"/>
      <c r="D8339" s="939"/>
      <c r="E8339" s="940"/>
      <c r="F8339" s="941"/>
      <c r="G8339" s="937" t="str">
        <f t="array" ref="G8339">xlookup(F8339,'Internal Staffing Calculator'!E:E,'Internal Staffing Calculator'!C:C,"")</f>
        <v/>
      </c>
      <c r="H8339" s="932" t="str">
        <f t="array" ref="H8339">if(F8339&lt;&gt;"", iferror(index('Internal Staffing Calculator'!B$8:B23500,match(F8339,'Internal Staffing Calculator'!E$8:E23500,0)), "Not In Budget"),"")</f>
        <v/>
      </c>
      <c r="I8339" s="184"/>
      <c r="J8339" s="184"/>
      <c r="K8339" s="184"/>
      <c r="L8339" s="183"/>
    </row>
    <row r="8340">
      <c r="A8340" s="454"/>
      <c r="B8340" s="927"/>
      <c r="C8340" s="580"/>
      <c r="D8340" s="939"/>
      <c r="E8340" s="940"/>
      <c r="F8340" s="941"/>
      <c r="G8340" s="937" t="str">
        <f t="array" ref="G8340">xlookup(F8340,'Internal Staffing Calculator'!E:E,'Internal Staffing Calculator'!C:C,"")</f>
        <v/>
      </c>
      <c r="H8340" s="932" t="str">
        <f t="array" ref="H8340">if(F8340&lt;&gt;"", iferror(index('Internal Staffing Calculator'!B$8:B23500,match(F8340,'Internal Staffing Calculator'!E$8:E23500,0)), "Not In Budget"),"")</f>
        <v/>
      </c>
      <c r="I8340" s="184"/>
      <c r="J8340" s="184"/>
      <c r="K8340" s="184"/>
      <c r="L8340" s="183"/>
    </row>
    <row r="8341">
      <c r="A8341" s="454"/>
      <c r="B8341" s="927"/>
      <c r="C8341" s="580"/>
      <c r="D8341" s="939"/>
      <c r="E8341" s="940"/>
      <c r="F8341" s="941"/>
      <c r="G8341" s="937" t="str">
        <f t="array" ref="G8341">xlookup(F8341,'Internal Staffing Calculator'!E:E,'Internal Staffing Calculator'!C:C,"")</f>
        <v/>
      </c>
      <c r="H8341" s="932" t="str">
        <f t="array" ref="H8341">if(F8341&lt;&gt;"", iferror(index('Internal Staffing Calculator'!B$8:B23500,match(F8341,'Internal Staffing Calculator'!E$8:E23500,0)), "Not In Budget"),"")</f>
        <v/>
      </c>
      <c r="I8341" s="184"/>
      <c r="J8341" s="184"/>
      <c r="K8341" s="184"/>
      <c r="L8341" s="183"/>
    </row>
    <row r="8342">
      <c r="A8342" s="454"/>
      <c r="B8342" s="927"/>
      <c r="C8342" s="580"/>
      <c r="D8342" s="939"/>
      <c r="E8342" s="940"/>
      <c r="F8342" s="941"/>
      <c r="G8342" s="937" t="str">
        <f t="array" ref="G8342">xlookup(F8342,'Internal Staffing Calculator'!E:E,'Internal Staffing Calculator'!C:C,"")</f>
        <v/>
      </c>
      <c r="H8342" s="932" t="str">
        <f t="array" ref="H8342">if(F8342&lt;&gt;"", iferror(index('Internal Staffing Calculator'!B$8:B23500,match(F8342,'Internal Staffing Calculator'!E$8:E23500,0)), "Not In Budget"),"")</f>
        <v/>
      </c>
      <c r="I8342" s="184"/>
      <c r="J8342" s="184"/>
      <c r="K8342" s="184"/>
      <c r="L8342" s="183"/>
    </row>
    <row r="8343">
      <c r="A8343" s="454"/>
      <c r="B8343" s="927"/>
      <c r="C8343" s="580"/>
      <c r="D8343" s="939"/>
      <c r="E8343" s="940"/>
      <c r="F8343" s="941"/>
      <c r="G8343" s="937" t="str">
        <f t="array" ref="G8343">xlookup(F8343,'Internal Staffing Calculator'!E:E,'Internal Staffing Calculator'!C:C,"")</f>
        <v/>
      </c>
      <c r="H8343" s="932" t="str">
        <f t="array" ref="H8343">if(F8343&lt;&gt;"", iferror(index('Internal Staffing Calculator'!B$8:B23500,match(F8343,'Internal Staffing Calculator'!E$8:E23500,0)), "Not In Budget"),"")</f>
        <v/>
      </c>
      <c r="I8343" s="184"/>
      <c r="J8343" s="184"/>
      <c r="K8343" s="184"/>
      <c r="L8343" s="183"/>
    </row>
    <row r="8344">
      <c r="A8344" s="454"/>
      <c r="B8344" s="927"/>
      <c r="C8344" s="580"/>
      <c r="D8344" s="939"/>
      <c r="E8344" s="940"/>
      <c r="F8344" s="941"/>
      <c r="G8344" s="937" t="str">
        <f t="array" ref="G8344">xlookup(F8344,'Internal Staffing Calculator'!E:E,'Internal Staffing Calculator'!C:C,"")</f>
        <v/>
      </c>
      <c r="H8344" s="932" t="str">
        <f t="array" ref="H8344">if(F8344&lt;&gt;"", iferror(index('Internal Staffing Calculator'!B$8:B23500,match(F8344,'Internal Staffing Calculator'!E$8:E23500,0)), "Not In Budget"),"")</f>
        <v/>
      </c>
      <c r="I8344" s="184"/>
      <c r="J8344" s="184"/>
      <c r="K8344" s="184"/>
      <c r="L8344" s="183"/>
    </row>
    <row r="8345">
      <c r="A8345" s="454"/>
      <c r="B8345" s="927"/>
      <c r="C8345" s="580"/>
      <c r="D8345" s="939"/>
      <c r="E8345" s="940"/>
      <c r="F8345" s="941"/>
      <c r="G8345" s="937" t="str">
        <f t="array" ref="G8345">xlookup(F8345,'Internal Staffing Calculator'!E:E,'Internal Staffing Calculator'!C:C,"")</f>
        <v/>
      </c>
      <c r="H8345" s="932" t="str">
        <f t="array" ref="H8345">if(F8345&lt;&gt;"", iferror(index('Internal Staffing Calculator'!B$8:B23500,match(F8345,'Internal Staffing Calculator'!E$8:E23500,0)), "Not In Budget"),"")</f>
        <v/>
      </c>
      <c r="I8345" s="184"/>
      <c r="J8345" s="184"/>
      <c r="K8345" s="184"/>
      <c r="L8345" s="183"/>
    </row>
    <row r="8346">
      <c r="A8346" s="454"/>
      <c r="B8346" s="927"/>
      <c r="C8346" s="580"/>
      <c r="D8346" s="939"/>
      <c r="E8346" s="940"/>
      <c r="F8346" s="941"/>
      <c r="G8346" s="937" t="str">
        <f t="array" ref="G8346">xlookup(F8346,'Internal Staffing Calculator'!E:E,'Internal Staffing Calculator'!C:C,"")</f>
        <v/>
      </c>
      <c r="H8346" s="932" t="str">
        <f t="array" ref="H8346">if(F8346&lt;&gt;"", iferror(index('Internal Staffing Calculator'!B$8:B23500,match(F8346,'Internal Staffing Calculator'!E$8:E23500,0)), "Not In Budget"),"")</f>
        <v/>
      </c>
      <c r="I8346" s="184"/>
      <c r="J8346" s="184"/>
      <c r="K8346" s="184"/>
      <c r="L8346" s="183"/>
    </row>
    <row r="8347">
      <c r="A8347" s="454"/>
      <c r="B8347" s="927"/>
      <c r="C8347" s="580"/>
      <c r="D8347" s="939"/>
      <c r="E8347" s="940"/>
      <c r="F8347" s="941"/>
      <c r="G8347" s="937" t="str">
        <f t="array" ref="G8347">xlookup(F8347,'Internal Staffing Calculator'!E:E,'Internal Staffing Calculator'!C:C,"")</f>
        <v/>
      </c>
      <c r="H8347" s="932" t="str">
        <f t="array" ref="H8347">if(F8347&lt;&gt;"", iferror(index('Internal Staffing Calculator'!B$8:B23500,match(F8347,'Internal Staffing Calculator'!E$8:E23500,0)), "Not In Budget"),"")</f>
        <v/>
      </c>
      <c r="I8347" s="184"/>
      <c r="J8347" s="184"/>
      <c r="K8347" s="184"/>
      <c r="L8347" s="183"/>
    </row>
    <row r="8348">
      <c r="A8348" s="454"/>
      <c r="B8348" s="927"/>
      <c r="C8348" s="580"/>
      <c r="D8348" s="939"/>
      <c r="E8348" s="940"/>
      <c r="F8348" s="941"/>
      <c r="G8348" s="937" t="str">
        <f t="array" ref="G8348">xlookup(F8348,'Internal Staffing Calculator'!E:E,'Internal Staffing Calculator'!C:C,"")</f>
        <v/>
      </c>
      <c r="H8348" s="932" t="str">
        <f t="array" ref="H8348">if(F8348&lt;&gt;"", iferror(index('Internal Staffing Calculator'!B$8:B23500,match(F8348,'Internal Staffing Calculator'!E$8:E23500,0)), "Not In Budget"),"")</f>
        <v/>
      </c>
      <c r="I8348" s="184"/>
      <c r="J8348" s="184"/>
      <c r="K8348" s="184"/>
      <c r="L8348" s="183"/>
    </row>
    <row r="8349">
      <c r="A8349" s="454"/>
      <c r="B8349" s="927"/>
      <c r="C8349" s="580"/>
      <c r="D8349" s="939"/>
      <c r="E8349" s="940"/>
      <c r="F8349" s="941"/>
      <c r="G8349" s="937" t="str">
        <f t="array" ref="G8349">xlookup(F8349,'Internal Staffing Calculator'!E:E,'Internal Staffing Calculator'!C:C,"")</f>
        <v/>
      </c>
      <c r="H8349" s="932" t="str">
        <f t="array" ref="H8349">if(F8349&lt;&gt;"", iferror(index('Internal Staffing Calculator'!B$8:B23500,match(F8349,'Internal Staffing Calculator'!E$8:E23500,0)), "Not In Budget"),"")</f>
        <v/>
      </c>
      <c r="I8349" s="184"/>
      <c r="J8349" s="184"/>
      <c r="K8349" s="184"/>
      <c r="L8349" s="183"/>
    </row>
    <row r="8350">
      <c r="A8350" s="454"/>
      <c r="B8350" s="927"/>
      <c r="C8350" s="580"/>
      <c r="D8350" s="939"/>
      <c r="E8350" s="940"/>
      <c r="F8350" s="941"/>
      <c r="G8350" s="937" t="str">
        <f t="array" ref="G8350">xlookup(F8350,'Internal Staffing Calculator'!E:E,'Internal Staffing Calculator'!C:C,"")</f>
        <v/>
      </c>
      <c r="H8350" s="932" t="str">
        <f t="array" ref="H8350">if(F8350&lt;&gt;"", iferror(index('Internal Staffing Calculator'!B$8:B23500,match(F8350,'Internal Staffing Calculator'!E$8:E23500,0)), "Not In Budget"),"")</f>
        <v/>
      </c>
      <c r="I8350" s="184"/>
      <c r="J8350" s="184"/>
      <c r="K8350" s="184"/>
      <c r="L8350" s="183"/>
    </row>
    <row r="8351">
      <c r="A8351" s="454"/>
      <c r="B8351" s="927"/>
      <c r="C8351" s="580"/>
      <c r="D8351" s="939"/>
      <c r="E8351" s="940"/>
      <c r="F8351" s="941"/>
      <c r="G8351" s="937" t="str">
        <f t="array" ref="G8351">xlookup(F8351,'Internal Staffing Calculator'!E:E,'Internal Staffing Calculator'!C:C,"")</f>
        <v/>
      </c>
      <c r="H8351" s="932" t="str">
        <f t="array" ref="H8351">if(F8351&lt;&gt;"", iferror(index('Internal Staffing Calculator'!B$8:B23500,match(F8351,'Internal Staffing Calculator'!E$8:E23500,0)), "Not In Budget"),"")</f>
        <v/>
      </c>
      <c r="I8351" s="184"/>
      <c r="J8351" s="184"/>
      <c r="K8351" s="184"/>
      <c r="L8351" s="183"/>
    </row>
    <row r="8352">
      <c r="A8352" s="454"/>
      <c r="B8352" s="927"/>
      <c r="C8352" s="580"/>
      <c r="D8352" s="939"/>
      <c r="E8352" s="940"/>
      <c r="F8352" s="941"/>
      <c r="G8352" s="937" t="str">
        <f t="array" ref="G8352">xlookup(F8352,'Internal Staffing Calculator'!E:E,'Internal Staffing Calculator'!C:C,"")</f>
        <v/>
      </c>
      <c r="H8352" s="932" t="str">
        <f t="array" ref="H8352">if(F8352&lt;&gt;"", iferror(index('Internal Staffing Calculator'!B$8:B23500,match(F8352,'Internal Staffing Calculator'!E$8:E23500,0)), "Not In Budget"),"")</f>
        <v/>
      </c>
      <c r="I8352" s="184"/>
      <c r="J8352" s="184"/>
      <c r="K8352" s="184"/>
      <c r="L8352" s="183"/>
    </row>
    <row r="8353">
      <c r="A8353" s="454"/>
      <c r="B8353" s="927"/>
      <c r="C8353" s="580"/>
      <c r="D8353" s="939"/>
      <c r="E8353" s="940"/>
      <c r="F8353" s="941"/>
      <c r="G8353" s="937" t="str">
        <f t="array" ref="G8353">xlookup(F8353,'Internal Staffing Calculator'!E:E,'Internal Staffing Calculator'!C:C,"")</f>
        <v/>
      </c>
      <c r="H8353" s="932" t="str">
        <f t="array" ref="H8353">if(F8353&lt;&gt;"", iferror(index('Internal Staffing Calculator'!B$8:B23500,match(F8353,'Internal Staffing Calculator'!E$8:E23500,0)), "Not In Budget"),"")</f>
        <v/>
      </c>
      <c r="I8353" s="184"/>
      <c r="J8353" s="184"/>
      <c r="K8353" s="184"/>
      <c r="L8353" s="183"/>
    </row>
    <row r="8354">
      <c r="A8354" s="454"/>
      <c r="B8354" s="927"/>
      <c r="C8354" s="580"/>
      <c r="D8354" s="939"/>
      <c r="E8354" s="940"/>
      <c r="F8354" s="941"/>
      <c r="G8354" s="937" t="str">
        <f t="array" ref="G8354">xlookup(F8354,'Internal Staffing Calculator'!E:E,'Internal Staffing Calculator'!C:C,"")</f>
        <v/>
      </c>
      <c r="H8354" s="932" t="str">
        <f t="array" ref="H8354">if(F8354&lt;&gt;"", iferror(index('Internal Staffing Calculator'!B$8:B23500,match(F8354,'Internal Staffing Calculator'!E$8:E23500,0)), "Not In Budget"),"")</f>
        <v/>
      </c>
      <c r="I8354" s="184"/>
      <c r="J8354" s="184"/>
      <c r="K8354" s="184"/>
      <c r="L8354" s="183"/>
    </row>
    <row r="8355">
      <c r="A8355" s="454"/>
      <c r="B8355" s="927"/>
      <c r="C8355" s="580"/>
      <c r="D8355" s="939"/>
      <c r="E8355" s="940"/>
      <c r="F8355" s="941"/>
      <c r="G8355" s="937" t="str">
        <f t="array" ref="G8355">xlookup(F8355,'Internal Staffing Calculator'!E:E,'Internal Staffing Calculator'!C:C,"")</f>
        <v/>
      </c>
      <c r="H8355" s="932" t="str">
        <f t="array" ref="H8355">if(F8355&lt;&gt;"", iferror(index('Internal Staffing Calculator'!B$8:B23500,match(F8355,'Internal Staffing Calculator'!E$8:E23500,0)), "Not In Budget"),"")</f>
        <v/>
      </c>
      <c r="I8355" s="184"/>
      <c r="J8355" s="184"/>
      <c r="K8355" s="184"/>
      <c r="L8355" s="183"/>
    </row>
    <row r="8356">
      <c r="A8356" s="454"/>
      <c r="B8356" s="927"/>
      <c r="C8356" s="580"/>
      <c r="D8356" s="939"/>
      <c r="E8356" s="940"/>
      <c r="F8356" s="941"/>
      <c r="G8356" s="937" t="str">
        <f t="array" ref="G8356">xlookup(F8356,'Internal Staffing Calculator'!E:E,'Internal Staffing Calculator'!C:C,"")</f>
        <v/>
      </c>
      <c r="H8356" s="932" t="str">
        <f t="array" ref="H8356">if(F8356&lt;&gt;"", iferror(index('Internal Staffing Calculator'!B$8:B23500,match(F8356,'Internal Staffing Calculator'!E$8:E23500,0)), "Not In Budget"),"")</f>
        <v/>
      </c>
      <c r="I8356" s="184"/>
      <c r="J8356" s="184"/>
      <c r="K8356" s="184"/>
      <c r="L8356" s="183"/>
    </row>
    <row r="8357">
      <c r="A8357" s="454"/>
      <c r="B8357" s="927"/>
      <c r="C8357" s="580"/>
      <c r="D8357" s="939"/>
      <c r="E8357" s="940"/>
      <c r="F8357" s="941"/>
      <c r="G8357" s="937" t="str">
        <f t="array" ref="G8357">xlookup(F8357,'Internal Staffing Calculator'!E:E,'Internal Staffing Calculator'!C:C,"")</f>
        <v/>
      </c>
      <c r="H8357" s="932" t="str">
        <f t="array" ref="H8357">if(F8357&lt;&gt;"", iferror(index('Internal Staffing Calculator'!B$8:B23500,match(F8357,'Internal Staffing Calculator'!E$8:E23500,0)), "Not In Budget"),"")</f>
        <v/>
      </c>
      <c r="I8357" s="184"/>
      <c r="J8357" s="184"/>
      <c r="K8357" s="184"/>
      <c r="L8357" s="183"/>
    </row>
    <row r="8358">
      <c r="A8358" s="454"/>
      <c r="B8358" s="927"/>
      <c r="C8358" s="580"/>
      <c r="D8358" s="939"/>
      <c r="E8358" s="940"/>
      <c r="F8358" s="941"/>
      <c r="G8358" s="937" t="str">
        <f t="array" ref="G8358">xlookup(F8358,'Internal Staffing Calculator'!E:E,'Internal Staffing Calculator'!C:C,"")</f>
        <v/>
      </c>
      <c r="H8358" s="932" t="str">
        <f t="array" ref="H8358">if(F8358&lt;&gt;"", iferror(index('Internal Staffing Calculator'!B$8:B23500,match(F8358,'Internal Staffing Calculator'!E$8:E23500,0)), "Not In Budget"),"")</f>
        <v/>
      </c>
      <c r="I8358" s="184"/>
      <c r="J8358" s="184"/>
      <c r="K8358" s="184"/>
      <c r="L8358" s="183"/>
    </row>
    <row r="8359">
      <c r="A8359" s="454"/>
      <c r="B8359" s="927"/>
      <c r="C8359" s="580"/>
      <c r="D8359" s="939"/>
      <c r="E8359" s="940"/>
      <c r="F8359" s="941"/>
      <c r="G8359" s="937" t="str">
        <f t="array" ref="G8359">xlookup(F8359,'Internal Staffing Calculator'!E:E,'Internal Staffing Calculator'!C:C,"")</f>
        <v/>
      </c>
      <c r="H8359" s="932" t="str">
        <f t="array" ref="H8359">if(F8359&lt;&gt;"", iferror(index('Internal Staffing Calculator'!B$8:B23500,match(F8359,'Internal Staffing Calculator'!E$8:E23500,0)), "Not In Budget"),"")</f>
        <v/>
      </c>
      <c r="I8359" s="184"/>
      <c r="J8359" s="184"/>
      <c r="K8359" s="184"/>
      <c r="L8359" s="183"/>
    </row>
    <row r="8360">
      <c r="A8360" s="454"/>
      <c r="B8360" s="927"/>
      <c r="C8360" s="580"/>
      <c r="D8360" s="939"/>
      <c r="E8360" s="940"/>
      <c r="F8360" s="941"/>
      <c r="G8360" s="937" t="str">
        <f t="array" ref="G8360">xlookup(F8360,'Internal Staffing Calculator'!E:E,'Internal Staffing Calculator'!C:C,"")</f>
        <v/>
      </c>
      <c r="H8360" s="932" t="str">
        <f t="array" ref="H8360">if(F8360&lt;&gt;"", iferror(index('Internal Staffing Calculator'!B$8:B23500,match(F8360,'Internal Staffing Calculator'!E$8:E23500,0)), "Not In Budget"),"")</f>
        <v/>
      </c>
      <c r="I8360" s="184"/>
      <c r="J8360" s="184"/>
      <c r="K8360" s="184"/>
      <c r="L8360" s="183"/>
    </row>
    <row r="8361">
      <c r="A8361" s="454"/>
      <c r="B8361" s="927"/>
      <c r="C8361" s="580"/>
      <c r="D8361" s="939"/>
      <c r="E8361" s="940"/>
      <c r="F8361" s="941"/>
      <c r="G8361" s="937" t="str">
        <f t="array" ref="G8361">xlookup(F8361,'Internal Staffing Calculator'!E:E,'Internal Staffing Calculator'!C:C,"")</f>
        <v/>
      </c>
      <c r="H8361" s="932" t="str">
        <f t="array" ref="H8361">if(F8361&lt;&gt;"", iferror(index('Internal Staffing Calculator'!B$8:B23500,match(F8361,'Internal Staffing Calculator'!E$8:E23500,0)), "Not In Budget"),"")</f>
        <v/>
      </c>
      <c r="I8361" s="184"/>
      <c r="J8361" s="184"/>
      <c r="K8361" s="184"/>
      <c r="L8361" s="183"/>
    </row>
    <row r="8362">
      <c r="A8362" s="454"/>
      <c r="B8362" s="927"/>
      <c r="C8362" s="580"/>
      <c r="D8362" s="939"/>
      <c r="E8362" s="940"/>
      <c r="F8362" s="941"/>
      <c r="G8362" s="937" t="str">
        <f t="array" ref="G8362">xlookup(F8362,'Internal Staffing Calculator'!E:E,'Internal Staffing Calculator'!C:C,"")</f>
        <v/>
      </c>
      <c r="H8362" s="932" t="str">
        <f t="array" ref="H8362">if(F8362&lt;&gt;"", iferror(index('Internal Staffing Calculator'!B$8:B23500,match(F8362,'Internal Staffing Calculator'!E$8:E23500,0)), "Not In Budget"),"")</f>
        <v/>
      </c>
      <c r="I8362" s="184"/>
      <c r="J8362" s="184"/>
      <c r="K8362" s="184"/>
      <c r="L8362" s="183"/>
    </row>
    <row r="8363">
      <c r="A8363" s="454"/>
      <c r="B8363" s="927"/>
      <c r="C8363" s="580"/>
      <c r="D8363" s="939"/>
      <c r="E8363" s="940"/>
      <c r="F8363" s="941"/>
      <c r="G8363" s="937" t="str">
        <f t="array" ref="G8363">xlookup(F8363,'Internal Staffing Calculator'!E:E,'Internal Staffing Calculator'!C:C,"")</f>
        <v/>
      </c>
      <c r="H8363" s="932" t="str">
        <f t="array" ref="H8363">if(F8363&lt;&gt;"", iferror(index('Internal Staffing Calculator'!B$8:B23500,match(F8363,'Internal Staffing Calculator'!E$8:E23500,0)), "Not In Budget"),"")</f>
        <v/>
      </c>
      <c r="I8363" s="184"/>
      <c r="J8363" s="184"/>
      <c r="K8363" s="184"/>
      <c r="L8363" s="183"/>
    </row>
    <row r="8364">
      <c r="A8364" s="454"/>
      <c r="B8364" s="927"/>
      <c r="C8364" s="580"/>
      <c r="D8364" s="939"/>
      <c r="E8364" s="940"/>
      <c r="F8364" s="941"/>
      <c r="G8364" s="937" t="str">
        <f t="array" ref="G8364">xlookup(F8364,'Internal Staffing Calculator'!E:E,'Internal Staffing Calculator'!C:C,"")</f>
        <v/>
      </c>
      <c r="H8364" s="932" t="str">
        <f t="array" ref="H8364">if(F8364&lt;&gt;"", iferror(index('Internal Staffing Calculator'!B$8:B23500,match(F8364,'Internal Staffing Calculator'!E$8:E23500,0)), "Not In Budget"),"")</f>
        <v/>
      </c>
      <c r="I8364" s="184"/>
      <c r="J8364" s="184"/>
      <c r="K8364" s="184"/>
      <c r="L8364" s="183"/>
    </row>
    <row r="8365">
      <c r="A8365" s="454"/>
      <c r="B8365" s="927"/>
      <c r="C8365" s="580"/>
      <c r="D8365" s="939"/>
      <c r="E8365" s="940"/>
      <c r="F8365" s="941"/>
      <c r="G8365" s="937" t="str">
        <f t="array" ref="G8365">xlookup(F8365,'Internal Staffing Calculator'!E:E,'Internal Staffing Calculator'!C:C,"")</f>
        <v/>
      </c>
      <c r="H8365" s="932" t="str">
        <f t="array" ref="H8365">if(F8365&lt;&gt;"", iferror(index('Internal Staffing Calculator'!B$8:B23500,match(F8365,'Internal Staffing Calculator'!E$8:E23500,0)), "Not In Budget"),"")</f>
        <v/>
      </c>
      <c r="I8365" s="184"/>
      <c r="J8365" s="184"/>
      <c r="K8365" s="184"/>
      <c r="L8365" s="183"/>
    </row>
    <row r="8366">
      <c r="A8366" s="454"/>
      <c r="B8366" s="927"/>
      <c r="C8366" s="580"/>
      <c r="D8366" s="939"/>
      <c r="E8366" s="940"/>
      <c r="F8366" s="941"/>
      <c r="G8366" s="937" t="str">
        <f t="array" ref="G8366">xlookup(F8366,'Internal Staffing Calculator'!E:E,'Internal Staffing Calculator'!C:C,"")</f>
        <v/>
      </c>
      <c r="H8366" s="932" t="str">
        <f t="array" ref="H8366">if(F8366&lt;&gt;"", iferror(index('Internal Staffing Calculator'!B$8:B23500,match(F8366,'Internal Staffing Calculator'!E$8:E23500,0)), "Not In Budget"),"")</f>
        <v/>
      </c>
      <c r="I8366" s="184"/>
      <c r="J8366" s="184"/>
      <c r="K8366" s="184"/>
      <c r="L8366" s="183"/>
    </row>
    <row r="8367">
      <c r="A8367" s="454"/>
      <c r="B8367" s="927"/>
      <c r="C8367" s="580"/>
      <c r="D8367" s="939"/>
      <c r="E8367" s="940"/>
      <c r="F8367" s="941"/>
      <c r="G8367" s="937" t="str">
        <f t="array" ref="G8367">xlookup(F8367,'Internal Staffing Calculator'!E:E,'Internal Staffing Calculator'!C:C,"")</f>
        <v/>
      </c>
      <c r="H8367" s="932" t="str">
        <f t="array" ref="H8367">if(F8367&lt;&gt;"", iferror(index('Internal Staffing Calculator'!B$8:B23500,match(F8367,'Internal Staffing Calculator'!E$8:E23500,0)), "Not In Budget"),"")</f>
        <v/>
      </c>
      <c r="I8367" s="184"/>
      <c r="J8367" s="184"/>
      <c r="K8367" s="184"/>
      <c r="L8367" s="183"/>
    </row>
    <row r="8368">
      <c r="A8368" s="454"/>
      <c r="B8368" s="927"/>
      <c r="C8368" s="580"/>
      <c r="D8368" s="939"/>
      <c r="E8368" s="940"/>
      <c r="F8368" s="941"/>
      <c r="G8368" s="937" t="str">
        <f t="array" ref="G8368">xlookup(F8368,'Internal Staffing Calculator'!E:E,'Internal Staffing Calculator'!C:C,"")</f>
        <v/>
      </c>
      <c r="H8368" s="932" t="str">
        <f t="array" ref="H8368">if(F8368&lt;&gt;"", iferror(index('Internal Staffing Calculator'!B$8:B23500,match(F8368,'Internal Staffing Calculator'!E$8:E23500,0)), "Not In Budget"),"")</f>
        <v/>
      </c>
      <c r="I8368" s="184"/>
      <c r="J8368" s="184"/>
      <c r="K8368" s="184"/>
      <c r="L8368" s="183"/>
    </row>
    <row r="8369">
      <c r="A8369" s="454"/>
      <c r="B8369" s="927"/>
      <c r="C8369" s="580"/>
      <c r="D8369" s="939"/>
      <c r="E8369" s="940"/>
      <c r="F8369" s="941"/>
      <c r="G8369" s="937" t="str">
        <f t="array" ref="G8369">xlookup(F8369,'Internal Staffing Calculator'!E:E,'Internal Staffing Calculator'!C:C,"")</f>
        <v/>
      </c>
      <c r="H8369" s="932" t="str">
        <f t="array" ref="H8369">if(F8369&lt;&gt;"", iferror(index('Internal Staffing Calculator'!B$8:B23500,match(F8369,'Internal Staffing Calculator'!E$8:E23500,0)), "Not In Budget"),"")</f>
        <v/>
      </c>
      <c r="I8369" s="184"/>
      <c r="J8369" s="184"/>
      <c r="K8369" s="184"/>
      <c r="L8369" s="183"/>
    </row>
    <row r="8370">
      <c r="A8370" s="454"/>
      <c r="B8370" s="927"/>
      <c r="C8370" s="580"/>
      <c r="D8370" s="939"/>
      <c r="E8370" s="940"/>
      <c r="F8370" s="941"/>
      <c r="G8370" s="937" t="str">
        <f t="array" ref="G8370">xlookup(F8370,'Internal Staffing Calculator'!E:E,'Internal Staffing Calculator'!C:C,"")</f>
        <v/>
      </c>
      <c r="H8370" s="932" t="str">
        <f t="array" ref="H8370">if(F8370&lt;&gt;"", iferror(index('Internal Staffing Calculator'!B$8:B23500,match(F8370,'Internal Staffing Calculator'!E$8:E23500,0)), "Not In Budget"),"")</f>
        <v/>
      </c>
      <c r="I8370" s="184"/>
      <c r="J8370" s="184"/>
      <c r="K8370" s="184"/>
      <c r="L8370" s="183"/>
    </row>
    <row r="8371">
      <c r="A8371" s="454"/>
      <c r="B8371" s="927"/>
      <c r="C8371" s="580"/>
      <c r="D8371" s="939"/>
      <c r="E8371" s="940"/>
      <c r="F8371" s="941"/>
      <c r="G8371" s="937" t="str">
        <f t="array" ref="G8371">xlookup(F8371,'Internal Staffing Calculator'!E:E,'Internal Staffing Calculator'!C:C,"")</f>
        <v/>
      </c>
      <c r="H8371" s="932" t="str">
        <f t="array" ref="H8371">if(F8371&lt;&gt;"", iferror(index('Internal Staffing Calculator'!B$8:B23500,match(F8371,'Internal Staffing Calculator'!E$8:E23500,0)), "Not In Budget"),"")</f>
        <v/>
      </c>
      <c r="I8371" s="184"/>
      <c r="J8371" s="184"/>
      <c r="K8371" s="184"/>
      <c r="L8371" s="183"/>
    </row>
    <row r="8372">
      <c r="A8372" s="454"/>
      <c r="B8372" s="927"/>
      <c r="C8372" s="580"/>
      <c r="D8372" s="939"/>
      <c r="E8372" s="940"/>
      <c r="F8372" s="941"/>
      <c r="G8372" s="937" t="str">
        <f t="array" ref="G8372">xlookup(F8372,'Internal Staffing Calculator'!E:E,'Internal Staffing Calculator'!C:C,"")</f>
        <v/>
      </c>
      <c r="H8372" s="932" t="str">
        <f t="array" ref="H8372">if(F8372&lt;&gt;"", iferror(index('Internal Staffing Calculator'!B$8:B23500,match(F8372,'Internal Staffing Calculator'!E$8:E23500,0)), "Not In Budget"),"")</f>
        <v/>
      </c>
      <c r="I8372" s="184"/>
      <c r="J8372" s="184"/>
      <c r="K8372" s="184"/>
      <c r="L8372" s="183"/>
    </row>
    <row r="8373">
      <c r="A8373" s="454"/>
      <c r="B8373" s="927"/>
      <c r="C8373" s="580"/>
      <c r="D8373" s="939"/>
      <c r="E8373" s="940"/>
      <c r="F8373" s="941"/>
      <c r="G8373" s="937" t="str">
        <f t="array" ref="G8373">xlookup(F8373,'Internal Staffing Calculator'!E:E,'Internal Staffing Calculator'!C:C,"")</f>
        <v/>
      </c>
      <c r="H8373" s="932" t="str">
        <f t="array" ref="H8373">if(F8373&lt;&gt;"", iferror(index('Internal Staffing Calculator'!B$8:B23500,match(F8373,'Internal Staffing Calculator'!E$8:E23500,0)), "Not In Budget"),"")</f>
        <v/>
      </c>
      <c r="I8373" s="184"/>
      <c r="J8373" s="184"/>
      <c r="K8373" s="184"/>
      <c r="L8373" s="183"/>
    </row>
    <row r="8374">
      <c r="A8374" s="454"/>
      <c r="B8374" s="927"/>
      <c r="C8374" s="580"/>
      <c r="D8374" s="939"/>
      <c r="E8374" s="940"/>
      <c r="F8374" s="941"/>
      <c r="G8374" s="937" t="str">
        <f t="array" ref="G8374">xlookup(F8374,'Internal Staffing Calculator'!E:E,'Internal Staffing Calculator'!C:C,"")</f>
        <v/>
      </c>
      <c r="H8374" s="932" t="str">
        <f t="array" ref="H8374">if(F8374&lt;&gt;"", iferror(index('Internal Staffing Calculator'!B$8:B23500,match(F8374,'Internal Staffing Calculator'!E$8:E23500,0)), "Not In Budget"),"")</f>
        <v/>
      </c>
      <c r="I8374" s="184"/>
      <c r="J8374" s="184"/>
      <c r="K8374" s="184"/>
      <c r="L8374" s="183"/>
    </row>
    <row r="8375">
      <c r="A8375" s="454"/>
      <c r="B8375" s="927"/>
      <c r="C8375" s="580"/>
      <c r="D8375" s="939"/>
      <c r="E8375" s="940"/>
      <c r="F8375" s="941"/>
      <c r="G8375" s="937" t="str">
        <f t="array" ref="G8375">xlookup(F8375,'Internal Staffing Calculator'!E:E,'Internal Staffing Calculator'!C:C,"")</f>
        <v/>
      </c>
      <c r="H8375" s="932" t="str">
        <f t="array" ref="H8375">if(F8375&lt;&gt;"", iferror(index('Internal Staffing Calculator'!B$8:B23500,match(F8375,'Internal Staffing Calculator'!E$8:E23500,0)), "Not In Budget"),"")</f>
        <v/>
      </c>
      <c r="I8375" s="184"/>
      <c r="J8375" s="184"/>
      <c r="K8375" s="184"/>
      <c r="L8375" s="183"/>
    </row>
    <row r="8376">
      <c r="A8376" s="454"/>
      <c r="B8376" s="927"/>
      <c r="C8376" s="580"/>
      <c r="D8376" s="939"/>
      <c r="E8376" s="940"/>
      <c r="F8376" s="941"/>
      <c r="G8376" s="937" t="str">
        <f t="array" ref="G8376">xlookup(F8376,'Internal Staffing Calculator'!E:E,'Internal Staffing Calculator'!C:C,"")</f>
        <v/>
      </c>
      <c r="H8376" s="932" t="str">
        <f t="array" ref="H8376">if(F8376&lt;&gt;"", iferror(index('Internal Staffing Calculator'!B$8:B23500,match(F8376,'Internal Staffing Calculator'!E$8:E23500,0)), "Not In Budget"),"")</f>
        <v/>
      </c>
      <c r="I8376" s="184"/>
      <c r="J8376" s="184"/>
      <c r="K8376" s="184"/>
      <c r="L8376" s="183"/>
    </row>
    <row r="8377">
      <c r="A8377" s="454"/>
      <c r="B8377" s="927"/>
      <c r="C8377" s="580"/>
      <c r="D8377" s="939"/>
      <c r="E8377" s="940"/>
      <c r="F8377" s="941"/>
      <c r="G8377" s="937" t="str">
        <f t="array" ref="G8377">xlookup(F8377,'Internal Staffing Calculator'!E:E,'Internal Staffing Calculator'!C:C,"")</f>
        <v/>
      </c>
      <c r="H8377" s="932" t="str">
        <f t="array" ref="H8377">if(F8377&lt;&gt;"", iferror(index('Internal Staffing Calculator'!B$8:B23500,match(F8377,'Internal Staffing Calculator'!E$8:E23500,0)), "Not In Budget"),"")</f>
        <v/>
      </c>
      <c r="I8377" s="184"/>
      <c r="J8377" s="184"/>
      <c r="K8377" s="184"/>
      <c r="L8377" s="183"/>
    </row>
    <row r="8378">
      <c r="A8378" s="454"/>
      <c r="B8378" s="927"/>
      <c r="C8378" s="580"/>
      <c r="D8378" s="939"/>
      <c r="E8378" s="940"/>
      <c r="F8378" s="941"/>
      <c r="G8378" s="937" t="str">
        <f t="array" ref="G8378">xlookup(F8378,'Internal Staffing Calculator'!E:E,'Internal Staffing Calculator'!C:C,"")</f>
        <v/>
      </c>
      <c r="H8378" s="932" t="str">
        <f t="array" ref="H8378">if(F8378&lt;&gt;"", iferror(index('Internal Staffing Calculator'!B$8:B23500,match(F8378,'Internal Staffing Calculator'!E$8:E23500,0)), "Not In Budget"),"")</f>
        <v/>
      </c>
      <c r="I8378" s="184"/>
      <c r="J8378" s="184"/>
      <c r="K8378" s="184"/>
      <c r="L8378" s="183"/>
    </row>
    <row r="8379">
      <c r="A8379" s="454"/>
      <c r="B8379" s="927"/>
      <c r="C8379" s="580"/>
      <c r="D8379" s="939"/>
      <c r="E8379" s="940"/>
      <c r="F8379" s="941"/>
      <c r="G8379" s="937" t="str">
        <f t="array" ref="G8379">xlookup(F8379,'Internal Staffing Calculator'!E:E,'Internal Staffing Calculator'!C:C,"")</f>
        <v/>
      </c>
      <c r="H8379" s="932" t="str">
        <f t="array" ref="H8379">if(F8379&lt;&gt;"", iferror(index('Internal Staffing Calculator'!B$8:B23500,match(F8379,'Internal Staffing Calculator'!E$8:E23500,0)), "Not In Budget"),"")</f>
        <v/>
      </c>
      <c r="I8379" s="184"/>
      <c r="J8379" s="184"/>
      <c r="K8379" s="184"/>
      <c r="L8379" s="183"/>
    </row>
    <row r="8380">
      <c r="A8380" s="454"/>
      <c r="B8380" s="927"/>
      <c r="C8380" s="580"/>
      <c r="D8380" s="939"/>
      <c r="E8380" s="940"/>
      <c r="F8380" s="941"/>
      <c r="G8380" s="937" t="str">
        <f t="array" ref="G8380">xlookup(F8380,'Internal Staffing Calculator'!E:E,'Internal Staffing Calculator'!C:C,"")</f>
        <v/>
      </c>
      <c r="H8380" s="932" t="str">
        <f t="array" ref="H8380">if(F8380&lt;&gt;"", iferror(index('Internal Staffing Calculator'!B$8:B23500,match(F8380,'Internal Staffing Calculator'!E$8:E23500,0)), "Not In Budget"),"")</f>
        <v/>
      </c>
      <c r="I8380" s="184"/>
      <c r="J8380" s="184"/>
      <c r="K8380" s="184"/>
      <c r="L8380" s="183"/>
    </row>
    <row r="8381">
      <c r="A8381" s="454"/>
      <c r="B8381" s="927"/>
      <c r="C8381" s="580"/>
      <c r="D8381" s="939"/>
      <c r="E8381" s="940"/>
      <c r="F8381" s="941"/>
      <c r="G8381" s="937" t="str">
        <f t="array" ref="G8381">xlookup(F8381,'Internal Staffing Calculator'!E:E,'Internal Staffing Calculator'!C:C,"")</f>
        <v/>
      </c>
      <c r="H8381" s="932" t="str">
        <f t="array" ref="H8381">if(F8381&lt;&gt;"", iferror(index('Internal Staffing Calculator'!B$8:B23500,match(F8381,'Internal Staffing Calculator'!E$8:E23500,0)), "Not In Budget"),"")</f>
        <v/>
      </c>
      <c r="I8381" s="184"/>
      <c r="J8381" s="184"/>
      <c r="K8381" s="184"/>
      <c r="L8381" s="183"/>
    </row>
    <row r="8382">
      <c r="A8382" s="454"/>
      <c r="B8382" s="927"/>
      <c r="C8382" s="580"/>
      <c r="D8382" s="939"/>
      <c r="E8382" s="940"/>
      <c r="F8382" s="941"/>
      <c r="G8382" s="937" t="str">
        <f t="array" ref="G8382">xlookup(F8382,'Internal Staffing Calculator'!E:E,'Internal Staffing Calculator'!C:C,"")</f>
        <v/>
      </c>
      <c r="H8382" s="932" t="str">
        <f t="array" ref="H8382">if(F8382&lt;&gt;"", iferror(index('Internal Staffing Calculator'!B$8:B23500,match(F8382,'Internal Staffing Calculator'!E$8:E23500,0)), "Not In Budget"),"")</f>
        <v/>
      </c>
      <c r="I8382" s="184"/>
      <c r="J8382" s="184"/>
      <c r="K8382" s="184"/>
      <c r="L8382" s="183"/>
    </row>
    <row r="8383">
      <c r="A8383" s="454"/>
      <c r="B8383" s="927"/>
      <c r="C8383" s="580"/>
      <c r="D8383" s="939"/>
      <c r="E8383" s="940"/>
      <c r="F8383" s="941"/>
      <c r="G8383" s="937" t="str">
        <f t="array" ref="G8383">xlookup(F8383,'Internal Staffing Calculator'!E:E,'Internal Staffing Calculator'!C:C,"")</f>
        <v/>
      </c>
      <c r="H8383" s="932" t="str">
        <f t="array" ref="H8383">if(F8383&lt;&gt;"", iferror(index('Internal Staffing Calculator'!B$8:B23500,match(F8383,'Internal Staffing Calculator'!E$8:E23500,0)), "Not In Budget"),"")</f>
        <v/>
      </c>
      <c r="I8383" s="184"/>
      <c r="J8383" s="184"/>
      <c r="K8383" s="184"/>
      <c r="L8383" s="183"/>
    </row>
    <row r="8384">
      <c r="A8384" s="454"/>
      <c r="B8384" s="927"/>
      <c r="C8384" s="580"/>
      <c r="D8384" s="939"/>
      <c r="E8384" s="940"/>
      <c r="F8384" s="941"/>
      <c r="G8384" s="937" t="str">
        <f t="array" ref="G8384">xlookup(F8384,'Internal Staffing Calculator'!E:E,'Internal Staffing Calculator'!C:C,"")</f>
        <v/>
      </c>
      <c r="H8384" s="932" t="str">
        <f t="array" ref="H8384">if(F8384&lt;&gt;"", iferror(index('Internal Staffing Calculator'!B$8:B23500,match(F8384,'Internal Staffing Calculator'!E$8:E23500,0)), "Not In Budget"),"")</f>
        <v/>
      </c>
      <c r="I8384" s="184"/>
      <c r="J8384" s="184"/>
      <c r="K8384" s="184"/>
      <c r="L8384" s="183"/>
    </row>
    <row r="8385">
      <c r="A8385" s="454"/>
      <c r="B8385" s="927"/>
      <c r="C8385" s="580"/>
      <c r="D8385" s="939"/>
      <c r="E8385" s="940"/>
      <c r="F8385" s="941"/>
      <c r="G8385" s="937" t="str">
        <f t="array" ref="G8385">xlookup(F8385,'Internal Staffing Calculator'!E:E,'Internal Staffing Calculator'!C:C,"")</f>
        <v/>
      </c>
      <c r="H8385" s="932" t="str">
        <f t="array" ref="H8385">if(F8385&lt;&gt;"", iferror(index('Internal Staffing Calculator'!B$8:B23500,match(F8385,'Internal Staffing Calculator'!E$8:E23500,0)), "Not In Budget"),"")</f>
        <v/>
      </c>
      <c r="I8385" s="184"/>
      <c r="J8385" s="184"/>
      <c r="K8385" s="184"/>
      <c r="L8385" s="183"/>
    </row>
    <row r="8386">
      <c r="A8386" s="454"/>
      <c r="B8386" s="927"/>
      <c r="C8386" s="580"/>
      <c r="D8386" s="939"/>
      <c r="E8386" s="940"/>
      <c r="F8386" s="941"/>
      <c r="G8386" s="937" t="str">
        <f t="array" ref="G8386">xlookup(F8386,'Internal Staffing Calculator'!E:E,'Internal Staffing Calculator'!C:C,"")</f>
        <v/>
      </c>
      <c r="H8386" s="932" t="str">
        <f t="array" ref="H8386">if(F8386&lt;&gt;"", iferror(index('Internal Staffing Calculator'!B$8:B23500,match(F8386,'Internal Staffing Calculator'!E$8:E23500,0)), "Not In Budget"),"")</f>
        <v/>
      </c>
      <c r="I8386" s="184"/>
      <c r="J8386" s="184"/>
      <c r="K8386" s="184"/>
      <c r="L8386" s="183"/>
    </row>
    <row r="8387">
      <c r="A8387" s="454"/>
      <c r="B8387" s="927"/>
      <c r="C8387" s="580"/>
      <c r="D8387" s="939"/>
      <c r="E8387" s="940"/>
      <c r="F8387" s="941"/>
      <c r="G8387" s="937" t="str">
        <f t="array" ref="G8387">xlookup(F8387,'Internal Staffing Calculator'!E:E,'Internal Staffing Calculator'!C:C,"")</f>
        <v/>
      </c>
      <c r="H8387" s="932" t="str">
        <f t="array" ref="H8387">if(F8387&lt;&gt;"", iferror(index('Internal Staffing Calculator'!B$8:B23500,match(F8387,'Internal Staffing Calculator'!E$8:E23500,0)), "Not In Budget"),"")</f>
        <v/>
      </c>
      <c r="I8387" s="184"/>
      <c r="J8387" s="184"/>
      <c r="K8387" s="184"/>
      <c r="L8387" s="183"/>
    </row>
    <row r="8388">
      <c r="A8388" s="454"/>
      <c r="B8388" s="927"/>
      <c r="C8388" s="580"/>
      <c r="D8388" s="939"/>
      <c r="E8388" s="940"/>
      <c r="F8388" s="941"/>
      <c r="G8388" s="937" t="str">
        <f t="array" ref="G8388">xlookup(F8388,'Internal Staffing Calculator'!E:E,'Internal Staffing Calculator'!C:C,"")</f>
        <v/>
      </c>
      <c r="H8388" s="932" t="str">
        <f t="array" ref="H8388">if(F8388&lt;&gt;"", iferror(index('Internal Staffing Calculator'!B$8:B23500,match(F8388,'Internal Staffing Calculator'!E$8:E23500,0)), "Not In Budget"),"")</f>
        <v/>
      </c>
      <c r="I8388" s="184"/>
      <c r="J8388" s="184"/>
      <c r="K8388" s="184"/>
      <c r="L8388" s="183"/>
    </row>
    <row r="8389">
      <c r="A8389" s="454"/>
      <c r="B8389" s="927"/>
      <c r="C8389" s="580"/>
      <c r="D8389" s="939"/>
      <c r="E8389" s="940"/>
      <c r="F8389" s="941"/>
      <c r="G8389" s="937" t="str">
        <f t="array" ref="G8389">xlookup(F8389,'Internal Staffing Calculator'!E:E,'Internal Staffing Calculator'!C:C,"")</f>
        <v/>
      </c>
      <c r="H8389" s="932" t="str">
        <f t="array" ref="H8389">if(F8389&lt;&gt;"", iferror(index('Internal Staffing Calculator'!B$8:B23500,match(F8389,'Internal Staffing Calculator'!E$8:E23500,0)), "Not In Budget"),"")</f>
        <v/>
      </c>
      <c r="I8389" s="184"/>
      <c r="J8389" s="184"/>
      <c r="K8389" s="184"/>
      <c r="L8389" s="183"/>
    </row>
    <row r="8390">
      <c r="A8390" s="454"/>
      <c r="B8390" s="927"/>
      <c r="C8390" s="580"/>
      <c r="D8390" s="939"/>
      <c r="E8390" s="940"/>
      <c r="F8390" s="941"/>
      <c r="G8390" s="937" t="str">
        <f t="array" ref="G8390">xlookup(F8390,'Internal Staffing Calculator'!E:E,'Internal Staffing Calculator'!C:C,"")</f>
        <v/>
      </c>
      <c r="H8390" s="932" t="str">
        <f t="array" ref="H8390">if(F8390&lt;&gt;"", iferror(index('Internal Staffing Calculator'!B$8:B23500,match(F8390,'Internal Staffing Calculator'!E$8:E23500,0)), "Not In Budget"),"")</f>
        <v/>
      </c>
      <c r="I8390" s="184"/>
      <c r="J8390" s="184"/>
      <c r="K8390" s="184"/>
      <c r="L8390" s="183"/>
    </row>
    <row r="8391">
      <c r="A8391" s="454"/>
      <c r="B8391" s="927"/>
      <c r="C8391" s="580"/>
      <c r="D8391" s="939"/>
      <c r="E8391" s="940"/>
      <c r="F8391" s="941"/>
      <c r="G8391" s="937" t="str">
        <f t="array" ref="G8391">xlookup(F8391,'Internal Staffing Calculator'!E:E,'Internal Staffing Calculator'!C:C,"")</f>
        <v/>
      </c>
      <c r="H8391" s="932" t="str">
        <f t="array" ref="H8391">if(F8391&lt;&gt;"", iferror(index('Internal Staffing Calculator'!B$8:B23500,match(F8391,'Internal Staffing Calculator'!E$8:E23500,0)), "Not In Budget"),"")</f>
        <v/>
      </c>
      <c r="I8391" s="184"/>
      <c r="J8391" s="184"/>
      <c r="K8391" s="184"/>
      <c r="L8391" s="183"/>
    </row>
    <row r="8392">
      <c r="A8392" s="454"/>
      <c r="B8392" s="927"/>
      <c r="C8392" s="580"/>
      <c r="D8392" s="939"/>
      <c r="E8392" s="940"/>
      <c r="F8392" s="941"/>
      <c r="G8392" s="937" t="str">
        <f t="array" ref="G8392">xlookup(F8392,'Internal Staffing Calculator'!E:E,'Internal Staffing Calculator'!C:C,"")</f>
        <v/>
      </c>
      <c r="H8392" s="932" t="str">
        <f t="array" ref="H8392">if(F8392&lt;&gt;"", iferror(index('Internal Staffing Calculator'!B$8:B23500,match(F8392,'Internal Staffing Calculator'!E$8:E23500,0)), "Not In Budget"),"")</f>
        <v/>
      </c>
      <c r="I8392" s="184"/>
      <c r="J8392" s="184"/>
      <c r="K8392" s="184"/>
      <c r="L8392" s="183"/>
    </row>
    <row r="8393">
      <c r="A8393" s="454"/>
      <c r="B8393" s="927"/>
      <c r="C8393" s="580"/>
      <c r="D8393" s="939"/>
      <c r="E8393" s="940"/>
      <c r="F8393" s="941"/>
      <c r="G8393" s="937" t="str">
        <f t="array" ref="G8393">xlookup(F8393,'Internal Staffing Calculator'!E:E,'Internal Staffing Calculator'!C:C,"")</f>
        <v/>
      </c>
      <c r="H8393" s="932" t="str">
        <f t="array" ref="H8393">if(F8393&lt;&gt;"", iferror(index('Internal Staffing Calculator'!B$8:B23500,match(F8393,'Internal Staffing Calculator'!E$8:E23500,0)), "Not In Budget"),"")</f>
        <v/>
      </c>
      <c r="I8393" s="184"/>
      <c r="J8393" s="184"/>
      <c r="K8393" s="184"/>
      <c r="L8393" s="183"/>
    </row>
    <row r="8394">
      <c r="A8394" s="454"/>
      <c r="B8394" s="927"/>
      <c r="C8394" s="580"/>
      <c r="D8394" s="939"/>
      <c r="E8394" s="940"/>
      <c r="F8394" s="941"/>
      <c r="G8394" s="937" t="str">
        <f t="array" ref="G8394">xlookup(F8394,'Internal Staffing Calculator'!E:E,'Internal Staffing Calculator'!C:C,"")</f>
        <v/>
      </c>
      <c r="H8394" s="932" t="str">
        <f t="array" ref="H8394">if(F8394&lt;&gt;"", iferror(index('Internal Staffing Calculator'!B$8:B23500,match(F8394,'Internal Staffing Calculator'!E$8:E23500,0)), "Not In Budget"),"")</f>
        <v/>
      </c>
      <c r="I8394" s="184"/>
      <c r="J8394" s="184"/>
      <c r="K8394" s="184"/>
      <c r="L8394" s="183"/>
    </row>
    <row r="8395">
      <c r="A8395" s="454"/>
      <c r="B8395" s="927"/>
      <c r="C8395" s="580"/>
      <c r="D8395" s="939"/>
      <c r="E8395" s="940"/>
      <c r="F8395" s="941"/>
      <c r="G8395" s="937" t="str">
        <f t="array" ref="G8395">xlookup(F8395,'Internal Staffing Calculator'!E:E,'Internal Staffing Calculator'!C:C,"")</f>
        <v/>
      </c>
      <c r="H8395" s="932" t="str">
        <f t="array" ref="H8395">if(F8395&lt;&gt;"", iferror(index('Internal Staffing Calculator'!B$8:B23500,match(F8395,'Internal Staffing Calculator'!E$8:E23500,0)), "Not In Budget"),"")</f>
        <v/>
      </c>
      <c r="I8395" s="184"/>
      <c r="J8395" s="184"/>
      <c r="K8395" s="184"/>
      <c r="L8395" s="183"/>
    </row>
    <row r="8396">
      <c r="A8396" s="454"/>
      <c r="B8396" s="927"/>
      <c r="C8396" s="580"/>
      <c r="D8396" s="939"/>
      <c r="E8396" s="940"/>
      <c r="F8396" s="941"/>
      <c r="G8396" s="937" t="str">
        <f t="array" ref="G8396">xlookup(F8396,'Internal Staffing Calculator'!E:E,'Internal Staffing Calculator'!C:C,"")</f>
        <v/>
      </c>
      <c r="H8396" s="932" t="str">
        <f t="array" ref="H8396">if(F8396&lt;&gt;"", iferror(index('Internal Staffing Calculator'!B$8:B23500,match(F8396,'Internal Staffing Calculator'!E$8:E23500,0)), "Not In Budget"),"")</f>
        <v/>
      </c>
      <c r="I8396" s="184"/>
      <c r="J8396" s="184"/>
      <c r="K8396" s="184"/>
      <c r="L8396" s="183"/>
    </row>
    <row r="8397">
      <c r="A8397" s="454"/>
      <c r="B8397" s="927"/>
      <c r="C8397" s="580"/>
      <c r="D8397" s="939"/>
      <c r="E8397" s="940"/>
      <c r="F8397" s="941"/>
      <c r="G8397" s="937" t="str">
        <f t="array" ref="G8397">xlookup(F8397,'Internal Staffing Calculator'!E:E,'Internal Staffing Calculator'!C:C,"")</f>
        <v/>
      </c>
      <c r="H8397" s="932" t="str">
        <f t="array" ref="H8397">if(F8397&lt;&gt;"", iferror(index('Internal Staffing Calculator'!B$8:B23500,match(F8397,'Internal Staffing Calculator'!E$8:E23500,0)), "Not In Budget"),"")</f>
        <v/>
      </c>
      <c r="I8397" s="184"/>
      <c r="J8397" s="184"/>
      <c r="K8397" s="184"/>
      <c r="L8397" s="183"/>
    </row>
    <row r="8398">
      <c r="A8398" s="454"/>
      <c r="B8398" s="927"/>
      <c r="C8398" s="580"/>
      <c r="D8398" s="939"/>
      <c r="E8398" s="940"/>
      <c r="F8398" s="941"/>
      <c r="G8398" s="937" t="str">
        <f t="array" ref="G8398">xlookup(F8398,'Internal Staffing Calculator'!E:E,'Internal Staffing Calculator'!C:C,"")</f>
        <v/>
      </c>
      <c r="H8398" s="932" t="str">
        <f t="array" ref="H8398">if(F8398&lt;&gt;"", iferror(index('Internal Staffing Calculator'!B$8:B23500,match(F8398,'Internal Staffing Calculator'!E$8:E23500,0)), "Not In Budget"),"")</f>
        <v/>
      </c>
      <c r="I8398" s="184"/>
      <c r="J8398" s="184"/>
      <c r="K8398" s="184"/>
      <c r="L8398" s="183"/>
    </row>
    <row r="8399">
      <c r="A8399" s="454"/>
      <c r="B8399" s="927"/>
      <c r="C8399" s="580"/>
      <c r="D8399" s="939"/>
      <c r="E8399" s="940"/>
      <c r="F8399" s="941"/>
      <c r="G8399" s="937" t="str">
        <f t="array" ref="G8399">xlookup(F8399,'Internal Staffing Calculator'!E:E,'Internal Staffing Calculator'!C:C,"")</f>
        <v/>
      </c>
      <c r="H8399" s="932" t="str">
        <f t="array" ref="H8399">if(F8399&lt;&gt;"", iferror(index('Internal Staffing Calculator'!B$8:B23500,match(F8399,'Internal Staffing Calculator'!E$8:E23500,0)), "Not In Budget"),"")</f>
        <v/>
      </c>
      <c r="I8399" s="184"/>
      <c r="J8399" s="184"/>
      <c r="K8399" s="184"/>
      <c r="L8399" s="183"/>
    </row>
    <row r="8400">
      <c r="A8400" s="454"/>
      <c r="B8400" s="927"/>
      <c r="C8400" s="580"/>
      <c r="D8400" s="939"/>
      <c r="E8400" s="940"/>
      <c r="F8400" s="941"/>
      <c r="G8400" s="937" t="str">
        <f t="array" ref="G8400">xlookup(F8400,'Internal Staffing Calculator'!E:E,'Internal Staffing Calculator'!C:C,"")</f>
        <v/>
      </c>
      <c r="H8400" s="932" t="str">
        <f t="array" ref="H8400">if(F8400&lt;&gt;"", iferror(index('Internal Staffing Calculator'!B$8:B23500,match(F8400,'Internal Staffing Calculator'!E$8:E23500,0)), "Not In Budget"),"")</f>
        <v/>
      </c>
      <c r="I8400" s="184"/>
      <c r="J8400" s="184"/>
      <c r="K8400" s="184"/>
      <c r="L8400" s="183"/>
    </row>
    <row r="8401">
      <c r="A8401" s="454"/>
      <c r="B8401" s="927"/>
      <c r="C8401" s="580"/>
      <c r="D8401" s="939"/>
      <c r="E8401" s="940"/>
      <c r="F8401" s="941"/>
      <c r="G8401" s="937" t="str">
        <f t="array" ref="G8401">xlookup(F8401,'Internal Staffing Calculator'!E:E,'Internal Staffing Calculator'!C:C,"")</f>
        <v/>
      </c>
      <c r="H8401" s="932" t="str">
        <f t="array" ref="H8401">if(F8401&lt;&gt;"", iferror(index('Internal Staffing Calculator'!B$8:B23500,match(F8401,'Internal Staffing Calculator'!E$8:E23500,0)), "Not In Budget"),"")</f>
        <v/>
      </c>
      <c r="I8401" s="184"/>
      <c r="J8401" s="184"/>
      <c r="K8401" s="184"/>
      <c r="L8401" s="183"/>
    </row>
    <row r="8402">
      <c r="A8402" s="454"/>
      <c r="B8402" s="927"/>
      <c r="C8402" s="580"/>
      <c r="D8402" s="939"/>
      <c r="E8402" s="940"/>
      <c r="F8402" s="941"/>
      <c r="G8402" s="937" t="str">
        <f t="array" ref="G8402">xlookup(F8402,'Internal Staffing Calculator'!E:E,'Internal Staffing Calculator'!C:C,"")</f>
        <v/>
      </c>
      <c r="H8402" s="932" t="str">
        <f t="array" ref="H8402">if(F8402&lt;&gt;"", iferror(index('Internal Staffing Calculator'!B$8:B23500,match(F8402,'Internal Staffing Calculator'!E$8:E23500,0)), "Not In Budget"),"")</f>
        <v/>
      </c>
      <c r="I8402" s="184"/>
      <c r="J8402" s="184"/>
      <c r="K8402" s="184"/>
      <c r="L8402" s="183"/>
    </row>
    <row r="8403">
      <c r="A8403" s="454"/>
      <c r="B8403" s="927"/>
      <c r="C8403" s="580"/>
      <c r="D8403" s="939"/>
      <c r="E8403" s="940"/>
      <c r="F8403" s="941"/>
      <c r="G8403" s="937" t="str">
        <f t="array" ref="G8403">xlookup(F8403,'Internal Staffing Calculator'!E:E,'Internal Staffing Calculator'!C:C,"")</f>
        <v/>
      </c>
      <c r="H8403" s="932" t="str">
        <f t="array" ref="H8403">if(F8403&lt;&gt;"", iferror(index('Internal Staffing Calculator'!B$8:B23500,match(F8403,'Internal Staffing Calculator'!E$8:E23500,0)), "Not In Budget"),"")</f>
        <v/>
      </c>
      <c r="I8403" s="184"/>
      <c r="J8403" s="184"/>
      <c r="K8403" s="184"/>
      <c r="L8403" s="183"/>
    </row>
    <row r="8404">
      <c r="A8404" s="454"/>
      <c r="B8404" s="927"/>
      <c r="C8404" s="580"/>
      <c r="D8404" s="939"/>
      <c r="E8404" s="940"/>
      <c r="F8404" s="941"/>
      <c r="G8404" s="937" t="str">
        <f t="array" ref="G8404">xlookup(F8404,'Internal Staffing Calculator'!E:E,'Internal Staffing Calculator'!C:C,"")</f>
        <v/>
      </c>
      <c r="H8404" s="932" t="str">
        <f t="array" ref="H8404">if(F8404&lt;&gt;"", iferror(index('Internal Staffing Calculator'!B$8:B23500,match(F8404,'Internal Staffing Calculator'!E$8:E23500,0)), "Not In Budget"),"")</f>
        <v/>
      </c>
      <c r="I8404" s="184"/>
      <c r="J8404" s="184"/>
      <c r="K8404" s="184"/>
      <c r="L8404" s="183"/>
    </row>
    <row r="8405">
      <c r="A8405" s="454"/>
      <c r="B8405" s="927"/>
      <c r="C8405" s="580"/>
      <c r="D8405" s="939"/>
      <c r="E8405" s="940"/>
      <c r="F8405" s="941"/>
      <c r="G8405" s="937" t="str">
        <f t="array" ref="G8405">xlookup(F8405,'Internal Staffing Calculator'!E:E,'Internal Staffing Calculator'!C:C,"")</f>
        <v/>
      </c>
      <c r="H8405" s="932" t="str">
        <f t="array" ref="H8405">if(F8405&lt;&gt;"", iferror(index('Internal Staffing Calculator'!B$8:B23500,match(F8405,'Internal Staffing Calculator'!E$8:E23500,0)), "Not In Budget"),"")</f>
        <v/>
      </c>
      <c r="I8405" s="184"/>
      <c r="J8405" s="184"/>
      <c r="K8405" s="184"/>
      <c r="L8405" s="183"/>
    </row>
    <row r="8406">
      <c r="A8406" s="454"/>
      <c r="B8406" s="927"/>
      <c r="C8406" s="580"/>
      <c r="D8406" s="939"/>
      <c r="E8406" s="940"/>
      <c r="F8406" s="941"/>
      <c r="G8406" s="937" t="str">
        <f t="array" ref="G8406">xlookup(F8406,'Internal Staffing Calculator'!E:E,'Internal Staffing Calculator'!C:C,"")</f>
        <v/>
      </c>
      <c r="H8406" s="932" t="str">
        <f t="array" ref="H8406">if(F8406&lt;&gt;"", iferror(index('Internal Staffing Calculator'!B$8:B23500,match(F8406,'Internal Staffing Calculator'!E$8:E23500,0)), "Not In Budget"),"")</f>
        <v/>
      </c>
      <c r="I8406" s="184"/>
      <c r="J8406" s="184"/>
      <c r="K8406" s="184"/>
      <c r="L8406" s="183"/>
    </row>
    <row r="8407">
      <c r="A8407" s="454"/>
      <c r="B8407" s="927"/>
      <c r="C8407" s="580"/>
      <c r="D8407" s="939"/>
      <c r="E8407" s="940"/>
      <c r="F8407" s="941"/>
      <c r="G8407" s="937" t="str">
        <f t="array" ref="G8407">xlookup(F8407,'Internal Staffing Calculator'!E:E,'Internal Staffing Calculator'!C:C,"")</f>
        <v/>
      </c>
      <c r="H8407" s="932" t="str">
        <f t="array" ref="H8407">if(F8407&lt;&gt;"", iferror(index('Internal Staffing Calculator'!B$8:B23500,match(F8407,'Internal Staffing Calculator'!E$8:E23500,0)), "Not In Budget"),"")</f>
        <v/>
      </c>
      <c r="I8407" s="184"/>
      <c r="J8407" s="184"/>
      <c r="K8407" s="184"/>
      <c r="L8407" s="183"/>
    </row>
    <row r="8408">
      <c r="A8408" s="454"/>
      <c r="B8408" s="927"/>
      <c r="C8408" s="580"/>
      <c r="D8408" s="939"/>
      <c r="E8408" s="940"/>
      <c r="F8408" s="941"/>
      <c r="G8408" s="937" t="str">
        <f t="array" ref="G8408">xlookup(F8408,'Internal Staffing Calculator'!E:E,'Internal Staffing Calculator'!C:C,"")</f>
        <v/>
      </c>
      <c r="H8408" s="932" t="str">
        <f t="array" ref="H8408">if(F8408&lt;&gt;"", iferror(index('Internal Staffing Calculator'!B$8:B23500,match(F8408,'Internal Staffing Calculator'!E$8:E23500,0)), "Not In Budget"),"")</f>
        <v/>
      </c>
      <c r="I8408" s="184"/>
      <c r="J8408" s="184"/>
      <c r="K8408" s="184"/>
      <c r="L8408" s="183"/>
    </row>
    <row r="8409">
      <c r="A8409" s="454"/>
      <c r="B8409" s="927"/>
      <c r="C8409" s="580"/>
      <c r="D8409" s="939"/>
      <c r="E8409" s="940"/>
      <c r="F8409" s="941"/>
      <c r="G8409" s="937" t="str">
        <f t="array" ref="G8409">xlookup(F8409,'Internal Staffing Calculator'!E:E,'Internal Staffing Calculator'!C:C,"")</f>
        <v/>
      </c>
      <c r="H8409" s="932" t="str">
        <f t="array" ref="H8409">if(F8409&lt;&gt;"", iferror(index('Internal Staffing Calculator'!B$8:B23500,match(F8409,'Internal Staffing Calculator'!E$8:E23500,0)), "Not In Budget"),"")</f>
        <v/>
      </c>
      <c r="I8409" s="184"/>
      <c r="J8409" s="184"/>
      <c r="K8409" s="184"/>
      <c r="L8409" s="183"/>
    </row>
    <row r="8410">
      <c r="A8410" s="454"/>
      <c r="B8410" s="927"/>
      <c r="C8410" s="580"/>
      <c r="D8410" s="939"/>
      <c r="E8410" s="940"/>
      <c r="F8410" s="941"/>
      <c r="G8410" s="937" t="str">
        <f t="array" ref="G8410">xlookup(F8410,'Internal Staffing Calculator'!E:E,'Internal Staffing Calculator'!C:C,"")</f>
        <v/>
      </c>
      <c r="H8410" s="932" t="str">
        <f t="array" ref="H8410">if(F8410&lt;&gt;"", iferror(index('Internal Staffing Calculator'!B$8:B23500,match(F8410,'Internal Staffing Calculator'!E$8:E23500,0)), "Not In Budget"),"")</f>
        <v/>
      </c>
      <c r="I8410" s="184"/>
      <c r="J8410" s="184"/>
      <c r="K8410" s="184"/>
      <c r="L8410" s="183"/>
    </row>
    <row r="8411">
      <c r="A8411" s="454"/>
      <c r="B8411" s="927"/>
      <c r="C8411" s="580"/>
      <c r="D8411" s="939"/>
      <c r="E8411" s="940"/>
      <c r="F8411" s="941"/>
      <c r="G8411" s="937" t="str">
        <f t="array" ref="G8411">xlookup(F8411,'Internal Staffing Calculator'!E:E,'Internal Staffing Calculator'!C:C,"")</f>
        <v/>
      </c>
      <c r="H8411" s="932" t="str">
        <f t="array" ref="H8411">if(F8411&lt;&gt;"", iferror(index('Internal Staffing Calculator'!B$8:B23500,match(F8411,'Internal Staffing Calculator'!E$8:E23500,0)), "Not In Budget"),"")</f>
        <v/>
      </c>
      <c r="I8411" s="184"/>
      <c r="J8411" s="184"/>
      <c r="K8411" s="184"/>
      <c r="L8411" s="183"/>
    </row>
    <row r="8412">
      <c r="A8412" s="454"/>
      <c r="B8412" s="927"/>
      <c r="C8412" s="580"/>
      <c r="D8412" s="939"/>
      <c r="E8412" s="940"/>
      <c r="F8412" s="941"/>
      <c r="G8412" s="937" t="str">
        <f t="array" ref="G8412">xlookup(F8412,'Internal Staffing Calculator'!E:E,'Internal Staffing Calculator'!C:C,"")</f>
        <v/>
      </c>
      <c r="H8412" s="932" t="str">
        <f t="array" ref="H8412">if(F8412&lt;&gt;"", iferror(index('Internal Staffing Calculator'!B$8:B23500,match(F8412,'Internal Staffing Calculator'!E$8:E23500,0)), "Not In Budget"),"")</f>
        <v/>
      </c>
      <c r="I8412" s="184"/>
      <c r="J8412" s="184"/>
      <c r="K8412" s="184"/>
      <c r="L8412" s="183"/>
    </row>
    <row r="8413">
      <c r="A8413" s="454"/>
      <c r="B8413" s="927"/>
      <c r="C8413" s="580"/>
      <c r="D8413" s="939"/>
      <c r="E8413" s="940"/>
      <c r="F8413" s="941"/>
      <c r="G8413" s="937" t="str">
        <f t="array" ref="G8413">xlookup(F8413,'Internal Staffing Calculator'!E:E,'Internal Staffing Calculator'!C:C,"")</f>
        <v/>
      </c>
      <c r="H8413" s="932" t="str">
        <f t="array" ref="H8413">if(F8413&lt;&gt;"", iferror(index('Internal Staffing Calculator'!B$8:B23500,match(F8413,'Internal Staffing Calculator'!E$8:E23500,0)), "Not In Budget"),"")</f>
        <v/>
      </c>
      <c r="I8413" s="184"/>
      <c r="J8413" s="184"/>
      <c r="K8413" s="184"/>
      <c r="L8413" s="183"/>
    </row>
    <row r="8414">
      <c r="A8414" s="454"/>
      <c r="B8414" s="927"/>
      <c r="C8414" s="580"/>
      <c r="D8414" s="939"/>
      <c r="E8414" s="940"/>
      <c r="F8414" s="941"/>
      <c r="G8414" s="937" t="str">
        <f t="array" ref="G8414">xlookup(F8414,'Internal Staffing Calculator'!E:E,'Internal Staffing Calculator'!C:C,"")</f>
        <v/>
      </c>
      <c r="H8414" s="932" t="str">
        <f t="array" ref="H8414">if(F8414&lt;&gt;"", iferror(index('Internal Staffing Calculator'!B$8:B23500,match(F8414,'Internal Staffing Calculator'!E$8:E23500,0)), "Not In Budget"),"")</f>
        <v/>
      </c>
      <c r="I8414" s="184"/>
      <c r="J8414" s="184"/>
      <c r="K8414" s="184"/>
      <c r="L8414" s="183"/>
    </row>
    <row r="8415">
      <c r="A8415" s="454"/>
      <c r="B8415" s="927"/>
      <c r="C8415" s="580"/>
      <c r="D8415" s="939"/>
      <c r="E8415" s="940"/>
      <c r="F8415" s="941"/>
      <c r="G8415" s="937" t="str">
        <f t="array" ref="G8415">xlookup(F8415,'Internal Staffing Calculator'!E:E,'Internal Staffing Calculator'!C:C,"")</f>
        <v/>
      </c>
      <c r="H8415" s="932" t="str">
        <f t="array" ref="H8415">if(F8415&lt;&gt;"", iferror(index('Internal Staffing Calculator'!B$8:B23500,match(F8415,'Internal Staffing Calculator'!E$8:E23500,0)), "Not In Budget"),"")</f>
        <v/>
      </c>
      <c r="I8415" s="184"/>
      <c r="J8415" s="184"/>
      <c r="K8415" s="184"/>
      <c r="L8415" s="183"/>
    </row>
    <row r="8416">
      <c r="A8416" s="454"/>
      <c r="B8416" s="927"/>
      <c r="C8416" s="580"/>
      <c r="D8416" s="939"/>
      <c r="E8416" s="940"/>
      <c r="F8416" s="941"/>
      <c r="G8416" s="937" t="str">
        <f t="array" ref="G8416">xlookup(F8416,'Internal Staffing Calculator'!E:E,'Internal Staffing Calculator'!C:C,"")</f>
        <v/>
      </c>
      <c r="H8416" s="932" t="str">
        <f t="array" ref="H8416">if(F8416&lt;&gt;"", iferror(index('Internal Staffing Calculator'!B$8:B23500,match(F8416,'Internal Staffing Calculator'!E$8:E23500,0)), "Not In Budget"),"")</f>
        <v/>
      </c>
      <c r="I8416" s="184"/>
      <c r="J8416" s="184"/>
      <c r="K8416" s="184"/>
      <c r="L8416" s="183"/>
    </row>
    <row r="8417">
      <c r="A8417" s="454"/>
      <c r="B8417" s="927"/>
      <c r="C8417" s="580"/>
      <c r="D8417" s="939"/>
      <c r="E8417" s="940"/>
      <c r="F8417" s="941"/>
      <c r="G8417" s="937" t="str">
        <f t="array" ref="G8417">xlookup(F8417,'Internal Staffing Calculator'!E:E,'Internal Staffing Calculator'!C:C,"")</f>
        <v/>
      </c>
      <c r="H8417" s="932" t="str">
        <f t="array" ref="H8417">if(F8417&lt;&gt;"", iferror(index('Internal Staffing Calculator'!B$8:B23500,match(F8417,'Internal Staffing Calculator'!E$8:E23500,0)), "Not In Budget"),"")</f>
        <v/>
      </c>
      <c r="I8417" s="184"/>
      <c r="J8417" s="184"/>
      <c r="K8417" s="184"/>
      <c r="L8417" s="183"/>
    </row>
    <row r="8418">
      <c r="A8418" s="454"/>
      <c r="B8418" s="927"/>
      <c r="C8418" s="580"/>
      <c r="D8418" s="939"/>
      <c r="E8418" s="940"/>
      <c r="F8418" s="941"/>
      <c r="G8418" s="937" t="str">
        <f t="array" ref="G8418">xlookup(F8418,'Internal Staffing Calculator'!E:E,'Internal Staffing Calculator'!C:C,"")</f>
        <v/>
      </c>
      <c r="H8418" s="932" t="str">
        <f t="array" ref="H8418">if(F8418&lt;&gt;"", iferror(index('Internal Staffing Calculator'!B$8:B23500,match(F8418,'Internal Staffing Calculator'!E$8:E23500,0)), "Not In Budget"),"")</f>
        <v/>
      </c>
      <c r="I8418" s="184"/>
      <c r="J8418" s="184"/>
      <c r="K8418" s="184"/>
      <c r="L8418" s="183"/>
    </row>
    <row r="8419">
      <c r="A8419" s="454"/>
      <c r="B8419" s="927"/>
      <c r="C8419" s="580"/>
      <c r="D8419" s="939"/>
      <c r="E8419" s="940"/>
      <c r="F8419" s="941"/>
      <c r="G8419" s="937" t="str">
        <f t="array" ref="G8419">xlookup(F8419,'Internal Staffing Calculator'!E:E,'Internal Staffing Calculator'!C:C,"")</f>
        <v/>
      </c>
      <c r="H8419" s="932" t="str">
        <f t="array" ref="H8419">if(F8419&lt;&gt;"", iferror(index('Internal Staffing Calculator'!B$8:B23500,match(F8419,'Internal Staffing Calculator'!E$8:E23500,0)), "Not In Budget"),"")</f>
        <v/>
      </c>
      <c r="I8419" s="184"/>
      <c r="J8419" s="184"/>
      <c r="K8419" s="184"/>
      <c r="L8419" s="183"/>
    </row>
    <row r="8420">
      <c r="A8420" s="454"/>
      <c r="B8420" s="927"/>
      <c r="C8420" s="580"/>
      <c r="D8420" s="939"/>
      <c r="E8420" s="940"/>
      <c r="F8420" s="941"/>
      <c r="G8420" s="937" t="str">
        <f t="array" ref="G8420">xlookup(F8420,'Internal Staffing Calculator'!E:E,'Internal Staffing Calculator'!C:C,"")</f>
        <v/>
      </c>
      <c r="H8420" s="932" t="str">
        <f t="array" ref="H8420">if(F8420&lt;&gt;"", iferror(index('Internal Staffing Calculator'!B$8:B23500,match(F8420,'Internal Staffing Calculator'!E$8:E23500,0)), "Not In Budget"),"")</f>
        <v/>
      </c>
      <c r="I8420" s="184"/>
      <c r="J8420" s="184"/>
      <c r="K8420" s="184"/>
      <c r="L8420" s="183"/>
    </row>
    <row r="8421">
      <c r="A8421" s="454"/>
      <c r="B8421" s="927"/>
      <c r="C8421" s="580"/>
      <c r="D8421" s="939"/>
      <c r="E8421" s="940"/>
      <c r="F8421" s="941"/>
      <c r="G8421" s="937" t="str">
        <f t="array" ref="G8421">xlookup(F8421,'Internal Staffing Calculator'!E:E,'Internal Staffing Calculator'!C:C,"")</f>
        <v/>
      </c>
      <c r="H8421" s="932" t="str">
        <f t="array" ref="H8421">if(F8421&lt;&gt;"", iferror(index('Internal Staffing Calculator'!B$8:B23500,match(F8421,'Internal Staffing Calculator'!E$8:E23500,0)), "Not In Budget"),"")</f>
        <v/>
      </c>
      <c r="I8421" s="184"/>
      <c r="J8421" s="184"/>
      <c r="K8421" s="184"/>
      <c r="L8421" s="183"/>
    </row>
    <row r="8422">
      <c r="A8422" s="454"/>
      <c r="B8422" s="927"/>
      <c r="C8422" s="580"/>
      <c r="D8422" s="939"/>
      <c r="E8422" s="940"/>
      <c r="F8422" s="941"/>
      <c r="G8422" s="937" t="str">
        <f t="array" ref="G8422">xlookup(F8422,'Internal Staffing Calculator'!E:E,'Internal Staffing Calculator'!C:C,"")</f>
        <v/>
      </c>
      <c r="H8422" s="932" t="str">
        <f t="array" ref="H8422">if(F8422&lt;&gt;"", iferror(index('Internal Staffing Calculator'!B$8:B23500,match(F8422,'Internal Staffing Calculator'!E$8:E23500,0)), "Not In Budget"),"")</f>
        <v/>
      </c>
      <c r="I8422" s="184"/>
      <c r="J8422" s="184"/>
      <c r="K8422" s="184"/>
      <c r="L8422" s="183"/>
    </row>
    <row r="8423">
      <c r="A8423" s="454"/>
      <c r="B8423" s="927"/>
      <c r="C8423" s="580"/>
      <c r="D8423" s="939"/>
      <c r="E8423" s="940"/>
      <c r="F8423" s="941"/>
      <c r="G8423" s="937" t="str">
        <f t="array" ref="G8423">xlookup(F8423,'Internal Staffing Calculator'!E:E,'Internal Staffing Calculator'!C:C,"")</f>
        <v/>
      </c>
      <c r="H8423" s="932" t="str">
        <f t="array" ref="H8423">if(F8423&lt;&gt;"", iferror(index('Internal Staffing Calculator'!B$8:B23500,match(F8423,'Internal Staffing Calculator'!E$8:E23500,0)), "Not In Budget"),"")</f>
        <v/>
      </c>
      <c r="I8423" s="184"/>
      <c r="J8423" s="184"/>
      <c r="K8423" s="184"/>
      <c r="L8423" s="183"/>
    </row>
    <row r="8424">
      <c r="A8424" s="454"/>
      <c r="B8424" s="927"/>
      <c r="C8424" s="580"/>
      <c r="D8424" s="939"/>
      <c r="E8424" s="940"/>
      <c r="F8424" s="941"/>
      <c r="G8424" s="937" t="str">
        <f t="array" ref="G8424">xlookup(F8424,'Internal Staffing Calculator'!E:E,'Internal Staffing Calculator'!C:C,"")</f>
        <v/>
      </c>
      <c r="H8424" s="932" t="str">
        <f t="array" ref="H8424">if(F8424&lt;&gt;"", iferror(index('Internal Staffing Calculator'!B$8:B23500,match(F8424,'Internal Staffing Calculator'!E$8:E23500,0)), "Not In Budget"),"")</f>
        <v/>
      </c>
      <c r="I8424" s="184"/>
      <c r="J8424" s="184"/>
      <c r="K8424" s="184"/>
      <c r="L8424" s="183"/>
    </row>
    <row r="8425">
      <c r="A8425" s="454"/>
      <c r="B8425" s="927"/>
      <c r="C8425" s="580"/>
      <c r="D8425" s="939"/>
      <c r="E8425" s="940"/>
      <c r="F8425" s="941"/>
      <c r="G8425" s="937" t="str">
        <f t="array" ref="G8425">xlookup(F8425,'Internal Staffing Calculator'!E:E,'Internal Staffing Calculator'!C:C,"")</f>
        <v/>
      </c>
      <c r="H8425" s="932" t="str">
        <f t="array" ref="H8425">if(F8425&lt;&gt;"", iferror(index('Internal Staffing Calculator'!B$8:B23500,match(F8425,'Internal Staffing Calculator'!E$8:E23500,0)), "Not In Budget"),"")</f>
        <v/>
      </c>
      <c r="I8425" s="184"/>
      <c r="J8425" s="184"/>
      <c r="K8425" s="184"/>
      <c r="L8425" s="183"/>
    </row>
    <row r="8426">
      <c r="A8426" s="454"/>
      <c r="B8426" s="927"/>
      <c r="C8426" s="580"/>
      <c r="D8426" s="939"/>
      <c r="E8426" s="940"/>
      <c r="F8426" s="941"/>
      <c r="G8426" s="937" t="str">
        <f t="array" ref="G8426">xlookup(F8426,'Internal Staffing Calculator'!E:E,'Internal Staffing Calculator'!C:C,"")</f>
        <v/>
      </c>
      <c r="H8426" s="932" t="str">
        <f t="array" ref="H8426">if(F8426&lt;&gt;"", iferror(index('Internal Staffing Calculator'!B$8:B23500,match(F8426,'Internal Staffing Calculator'!E$8:E23500,0)), "Not In Budget"),"")</f>
        <v/>
      </c>
      <c r="I8426" s="184"/>
      <c r="J8426" s="184"/>
      <c r="K8426" s="184"/>
      <c r="L8426" s="183"/>
    </row>
    <row r="8427">
      <c r="A8427" s="454"/>
      <c r="B8427" s="927"/>
      <c r="C8427" s="580"/>
      <c r="D8427" s="939"/>
      <c r="E8427" s="940"/>
      <c r="F8427" s="941"/>
      <c r="G8427" s="937" t="str">
        <f t="array" ref="G8427">xlookup(F8427,'Internal Staffing Calculator'!E:E,'Internal Staffing Calculator'!C:C,"")</f>
        <v/>
      </c>
      <c r="H8427" s="932" t="str">
        <f t="array" ref="H8427">if(F8427&lt;&gt;"", iferror(index('Internal Staffing Calculator'!B$8:B23500,match(F8427,'Internal Staffing Calculator'!E$8:E23500,0)), "Not In Budget"),"")</f>
        <v/>
      </c>
      <c r="I8427" s="184"/>
      <c r="J8427" s="184"/>
      <c r="K8427" s="184"/>
      <c r="L8427" s="183"/>
    </row>
    <row r="8428">
      <c r="A8428" s="454"/>
      <c r="B8428" s="927"/>
      <c r="C8428" s="580"/>
      <c r="D8428" s="939"/>
      <c r="E8428" s="940"/>
      <c r="F8428" s="941"/>
      <c r="G8428" s="937" t="str">
        <f t="array" ref="G8428">xlookup(F8428,'Internal Staffing Calculator'!E:E,'Internal Staffing Calculator'!C:C,"")</f>
        <v/>
      </c>
      <c r="H8428" s="932" t="str">
        <f t="array" ref="H8428">if(F8428&lt;&gt;"", iferror(index('Internal Staffing Calculator'!B$8:B23500,match(F8428,'Internal Staffing Calculator'!E$8:E23500,0)), "Not In Budget"),"")</f>
        <v/>
      </c>
      <c r="I8428" s="184"/>
      <c r="J8428" s="184"/>
      <c r="K8428" s="184"/>
      <c r="L8428" s="183"/>
    </row>
    <row r="8429">
      <c r="A8429" s="454"/>
      <c r="B8429" s="927"/>
      <c r="C8429" s="580"/>
      <c r="D8429" s="939"/>
      <c r="E8429" s="940"/>
      <c r="F8429" s="941"/>
      <c r="G8429" s="937" t="str">
        <f t="array" ref="G8429">xlookup(F8429,'Internal Staffing Calculator'!E:E,'Internal Staffing Calculator'!C:C,"")</f>
        <v/>
      </c>
      <c r="H8429" s="932" t="str">
        <f t="array" ref="H8429">if(F8429&lt;&gt;"", iferror(index('Internal Staffing Calculator'!B$8:B23500,match(F8429,'Internal Staffing Calculator'!E$8:E23500,0)), "Not In Budget"),"")</f>
        <v/>
      </c>
      <c r="I8429" s="184"/>
      <c r="J8429" s="184"/>
      <c r="K8429" s="184"/>
      <c r="L8429" s="183"/>
    </row>
    <row r="8430">
      <c r="A8430" s="454"/>
      <c r="B8430" s="927"/>
      <c r="C8430" s="580"/>
      <c r="D8430" s="939"/>
      <c r="E8430" s="940"/>
      <c r="F8430" s="941"/>
      <c r="G8430" s="937" t="str">
        <f t="array" ref="G8430">xlookup(F8430,'Internal Staffing Calculator'!E:E,'Internal Staffing Calculator'!C:C,"")</f>
        <v/>
      </c>
      <c r="H8430" s="932" t="str">
        <f t="array" ref="H8430">if(F8430&lt;&gt;"", iferror(index('Internal Staffing Calculator'!B$8:B23500,match(F8430,'Internal Staffing Calculator'!E$8:E23500,0)), "Not In Budget"),"")</f>
        <v/>
      </c>
      <c r="I8430" s="184"/>
      <c r="J8430" s="184"/>
      <c r="K8430" s="184"/>
      <c r="L8430" s="183"/>
    </row>
    <row r="8431">
      <c r="A8431" s="454"/>
      <c r="B8431" s="927"/>
      <c r="C8431" s="580"/>
      <c r="D8431" s="939"/>
      <c r="E8431" s="940"/>
      <c r="F8431" s="941"/>
      <c r="G8431" s="937" t="str">
        <f t="array" ref="G8431">xlookup(F8431,'Internal Staffing Calculator'!E:E,'Internal Staffing Calculator'!C:C,"")</f>
        <v/>
      </c>
      <c r="H8431" s="932" t="str">
        <f t="array" ref="H8431">if(F8431&lt;&gt;"", iferror(index('Internal Staffing Calculator'!B$8:B23500,match(F8431,'Internal Staffing Calculator'!E$8:E23500,0)), "Not In Budget"),"")</f>
        <v/>
      </c>
      <c r="I8431" s="184"/>
      <c r="J8431" s="184"/>
      <c r="K8431" s="184"/>
      <c r="L8431" s="183"/>
    </row>
    <row r="8432">
      <c r="A8432" s="454"/>
      <c r="B8432" s="927"/>
      <c r="C8432" s="580"/>
      <c r="D8432" s="939"/>
      <c r="E8432" s="940"/>
      <c r="F8432" s="941"/>
      <c r="G8432" s="937" t="str">
        <f t="array" ref="G8432">xlookup(F8432,'Internal Staffing Calculator'!E:E,'Internal Staffing Calculator'!C:C,"")</f>
        <v/>
      </c>
      <c r="H8432" s="932" t="str">
        <f t="array" ref="H8432">if(F8432&lt;&gt;"", iferror(index('Internal Staffing Calculator'!B$8:B23500,match(F8432,'Internal Staffing Calculator'!E$8:E23500,0)), "Not In Budget"),"")</f>
        <v/>
      </c>
      <c r="I8432" s="184"/>
      <c r="J8432" s="184"/>
      <c r="K8432" s="184"/>
      <c r="L8432" s="183"/>
    </row>
    <row r="8433">
      <c r="A8433" s="454"/>
      <c r="B8433" s="927"/>
      <c r="C8433" s="580"/>
      <c r="D8433" s="939"/>
      <c r="E8433" s="940"/>
      <c r="F8433" s="941"/>
      <c r="G8433" s="937" t="str">
        <f t="array" ref="G8433">xlookup(F8433,'Internal Staffing Calculator'!E:E,'Internal Staffing Calculator'!C:C,"")</f>
        <v/>
      </c>
      <c r="H8433" s="932" t="str">
        <f t="array" ref="H8433">if(F8433&lt;&gt;"", iferror(index('Internal Staffing Calculator'!B$8:B23500,match(F8433,'Internal Staffing Calculator'!E$8:E23500,0)), "Not In Budget"),"")</f>
        <v/>
      </c>
      <c r="I8433" s="184"/>
      <c r="J8433" s="184"/>
      <c r="K8433" s="184"/>
      <c r="L8433" s="183"/>
    </row>
    <row r="8434">
      <c r="A8434" s="454"/>
      <c r="B8434" s="927"/>
      <c r="C8434" s="580"/>
      <c r="D8434" s="939"/>
      <c r="E8434" s="940"/>
      <c r="F8434" s="941"/>
      <c r="G8434" s="937" t="str">
        <f t="array" ref="G8434">xlookup(F8434,'Internal Staffing Calculator'!E:E,'Internal Staffing Calculator'!C:C,"")</f>
        <v/>
      </c>
      <c r="H8434" s="932" t="str">
        <f t="array" ref="H8434">if(F8434&lt;&gt;"", iferror(index('Internal Staffing Calculator'!B$8:B23500,match(F8434,'Internal Staffing Calculator'!E$8:E23500,0)), "Not In Budget"),"")</f>
        <v/>
      </c>
      <c r="I8434" s="184"/>
      <c r="J8434" s="184"/>
      <c r="K8434" s="184"/>
      <c r="L8434" s="183"/>
    </row>
    <row r="8435">
      <c r="A8435" s="454"/>
      <c r="B8435" s="927"/>
      <c r="C8435" s="580"/>
      <c r="D8435" s="939"/>
      <c r="E8435" s="940"/>
      <c r="F8435" s="941"/>
      <c r="G8435" s="937" t="str">
        <f t="array" ref="G8435">xlookup(F8435,'Internal Staffing Calculator'!E:E,'Internal Staffing Calculator'!C:C,"")</f>
        <v/>
      </c>
      <c r="H8435" s="932" t="str">
        <f t="array" ref="H8435">if(F8435&lt;&gt;"", iferror(index('Internal Staffing Calculator'!B$8:B23500,match(F8435,'Internal Staffing Calculator'!E$8:E23500,0)), "Not In Budget"),"")</f>
        <v/>
      </c>
      <c r="I8435" s="184"/>
      <c r="J8435" s="184"/>
      <c r="K8435" s="184"/>
      <c r="L8435" s="183"/>
    </row>
    <row r="8436">
      <c r="A8436" s="454"/>
      <c r="B8436" s="927"/>
      <c r="C8436" s="580"/>
      <c r="D8436" s="939"/>
      <c r="E8436" s="940"/>
      <c r="F8436" s="941"/>
      <c r="G8436" s="937" t="str">
        <f t="array" ref="G8436">xlookup(F8436,'Internal Staffing Calculator'!E:E,'Internal Staffing Calculator'!C:C,"")</f>
        <v/>
      </c>
      <c r="H8436" s="932" t="str">
        <f t="array" ref="H8436">if(F8436&lt;&gt;"", iferror(index('Internal Staffing Calculator'!B$8:B23500,match(F8436,'Internal Staffing Calculator'!E$8:E23500,0)), "Not In Budget"),"")</f>
        <v/>
      </c>
      <c r="I8436" s="184"/>
      <c r="J8436" s="184"/>
      <c r="K8436" s="184"/>
      <c r="L8436" s="183"/>
    </row>
    <row r="8437">
      <c r="A8437" s="454"/>
      <c r="B8437" s="927"/>
      <c r="C8437" s="580"/>
      <c r="D8437" s="939"/>
      <c r="E8437" s="940"/>
      <c r="F8437" s="941"/>
      <c r="G8437" s="937" t="str">
        <f t="array" ref="G8437">xlookup(F8437,'Internal Staffing Calculator'!E:E,'Internal Staffing Calculator'!C:C,"")</f>
        <v/>
      </c>
      <c r="H8437" s="932" t="str">
        <f t="array" ref="H8437">if(F8437&lt;&gt;"", iferror(index('Internal Staffing Calculator'!B$8:B23500,match(F8437,'Internal Staffing Calculator'!E$8:E23500,0)), "Not In Budget"),"")</f>
        <v/>
      </c>
      <c r="I8437" s="184"/>
      <c r="J8437" s="184"/>
      <c r="K8437" s="184"/>
      <c r="L8437" s="183"/>
    </row>
    <row r="8438">
      <c r="A8438" s="454"/>
      <c r="B8438" s="927"/>
      <c r="C8438" s="580"/>
      <c r="D8438" s="939"/>
      <c r="E8438" s="940"/>
      <c r="F8438" s="941"/>
      <c r="G8438" s="937" t="str">
        <f t="array" ref="G8438">xlookup(F8438,'Internal Staffing Calculator'!E:E,'Internal Staffing Calculator'!C:C,"")</f>
        <v/>
      </c>
      <c r="H8438" s="932" t="str">
        <f t="array" ref="H8438">if(F8438&lt;&gt;"", iferror(index('Internal Staffing Calculator'!B$8:B23500,match(F8438,'Internal Staffing Calculator'!E$8:E23500,0)), "Not In Budget"),"")</f>
        <v/>
      </c>
      <c r="I8438" s="184"/>
      <c r="J8438" s="184"/>
      <c r="K8438" s="184"/>
      <c r="L8438" s="183"/>
    </row>
    <row r="8439">
      <c r="A8439" s="454"/>
      <c r="B8439" s="927"/>
      <c r="C8439" s="580"/>
      <c r="D8439" s="939"/>
      <c r="E8439" s="940"/>
      <c r="F8439" s="941"/>
      <c r="G8439" s="937" t="str">
        <f t="array" ref="G8439">xlookup(F8439,'Internal Staffing Calculator'!E:E,'Internal Staffing Calculator'!C:C,"")</f>
        <v/>
      </c>
      <c r="H8439" s="932" t="str">
        <f t="array" ref="H8439">if(F8439&lt;&gt;"", iferror(index('Internal Staffing Calculator'!B$8:B23500,match(F8439,'Internal Staffing Calculator'!E$8:E23500,0)), "Not In Budget"),"")</f>
        <v/>
      </c>
      <c r="I8439" s="184"/>
      <c r="J8439" s="184"/>
      <c r="K8439" s="184"/>
      <c r="L8439" s="183"/>
    </row>
    <row r="8440">
      <c r="A8440" s="454"/>
      <c r="B8440" s="927"/>
      <c r="C8440" s="580"/>
      <c r="D8440" s="939"/>
      <c r="E8440" s="940"/>
      <c r="F8440" s="941"/>
      <c r="G8440" s="937" t="str">
        <f t="array" ref="G8440">xlookup(F8440,'Internal Staffing Calculator'!E:E,'Internal Staffing Calculator'!C:C,"")</f>
        <v/>
      </c>
      <c r="H8440" s="932" t="str">
        <f t="array" ref="H8440">if(F8440&lt;&gt;"", iferror(index('Internal Staffing Calculator'!B$8:B23500,match(F8440,'Internal Staffing Calculator'!E$8:E23500,0)), "Not In Budget"),"")</f>
        <v/>
      </c>
      <c r="I8440" s="184"/>
      <c r="J8440" s="184"/>
      <c r="K8440" s="184"/>
      <c r="L8440" s="183"/>
    </row>
    <row r="8441">
      <c r="A8441" s="454"/>
      <c r="B8441" s="927"/>
      <c r="C8441" s="580"/>
      <c r="D8441" s="939"/>
      <c r="E8441" s="940"/>
      <c r="F8441" s="941"/>
      <c r="G8441" s="937" t="str">
        <f t="array" ref="G8441">xlookup(F8441,'Internal Staffing Calculator'!E:E,'Internal Staffing Calculator'!C:C,"")</f>
        <v/>
      </c>
      <c r="H8441" s="932" t="str">
        <f t="array" ref="H8441">if(F8441&lt;&gt;"", iferror(index('Internal Staffing Calculator'!B$8:B23500,match(F8441,'Internal Staffing Calculator'!E$8:E23500,0)), "Not In Budget"),"")</f>
        <v/>
      </c>
      <c r="I8441" s="184"/>
      <c r="J8441" s="184"/>
      <c r="K8441" s="184"/>
      <c r="L8441" s="183"/>
    </row>
    <row r="8442">
      <c r="A8442" s="454"/>
      <c r="B8442" s="927"/>
      <c r="C8442" s="580"/>
      <c r="D8442" s="939"/>
      <c r="E8442" s="940"/>
      <c r="F8442" s="941"/>
      <c r="G8442" s="937" t="str">
        <f t="array" ref="G8442">xlookup(F8442,'Internal Staffing Calculator'!E:E,'Internal Staffing Calculator'!C:C,"")</f>
        <v/>
      </c>
      <c r="H8442" s="932" t="str">
        <f t="array" ref="H8442">if(F8442&lt;&gt;"", iferror(index('Internal Staffing Calculator'!B$8:B23500,match(F8442,'Internal Staffing Calculator'!E$8:E23500,0)), "Not In Budget"),"")</f>
        <v/>
      </c>
      <c r="I8442" s="184"/>
      <c r="J8442" s="184"/>
      <c r="K8442" s="184"/>
      <c r="L8442" s="183"/>
    </row>
    <row r="8443">
      <c r="A8443" s="454"/>
      <c r="B8443" s="927"/>
      <c r="C8443" s="580"/>
      <c r="D8443" s="939"/>
      <c r="E8443" s="940"/>
      <c r="F8443" s="941"/>
      <c r="G8443" s="937" t="str">
        <f t="array" ref="G8443">xlookup(F8443,'Internal Staffing Calculator'!E:E,'Internal Staffing Calculator'!C:C,"")</f>
        <v/>
      </c>
      <c r="H8443" s="932" t="str">
        <f t="array" ref="H8443">if(F8443&lt;&gt;"", iferror(index('Internal Staffing Calculator'!B$8:B23500,match(F8443,'Internal Staffing Calculator'!E$8:E23500,0)), "Not In Budget"),"")</f>
        <v/>
      </c>
      <c r="I8443" s="184"/>
      <c r="J8443" s="184"/>
      <c r="K8443" s="184"/>
      <c r="L8443" s="183"/>
    </row>
    <row r="8444">
      <c r="A8444" s="454"/>
      <c r="B8444" s="927"/>
      <c r="C8444" s="580"/>
      <c r="D8444" s="939"/>
      <c r="E8444" s="940"/>
      <c r="F8444" s="941"/>
      <c r="G8444" s="937" t="str">
        <f t="array" ref="G8444">xlookup(F8444,'Internal Staffing Calculator'!E:E,'Internal Staffing Calculator'!C:C,"")</f>
        <v/>
      </c>
      <c r="H8444" s="932" t="str">
        <f t="array" ref="H8444">if(F8444&lt;&gt;"", iferror(index('Internal Staffing Calculator'!B$8:B23500,match(F8444,'Internal Staffing Calculator'!E$8:E23500,0)), "Not In Budget"),"")</f>
        <v/>
      </c>
      <c r="I8444" s="184"/>
      <c r="J8444" s="184"/>
      <c r="K8444" s="184"/>
      <c r="L8444" s="183"/>
    </row>
    <row r="8445">
      <c r="A8445" s="454"/>
      <c r="B8445" s="927"/>
      <c r="C8445" s="580"/>
      <c r="D8445" s="939"/>
      <c r="E8445" s="940"/>
      <c r="F8445" s="941"/>
      <c r="G8445" s="937" t="str">
        <f t="array" ref="G8445">xlookup(F8445,'Internal Staffing Calculator'!E:E,'Internal Staffing Calculator'!C:C,"")</f>
        <v/>
      </c>
      <c r="H8445" s="932" t="str">
        <f t="array" ref="H8445">if(F8445&lt;&gt;"", iferror(index('Internal Staffing Calculator'!B$8:B23500,match(F8445,'Internal Staffing Calculator'!E$8:E23500,0)), "Not In Budget"),"")</f>
        <v/>
      </c>
      <c r="I8445" s="184"/>
      <c r="J8445" s="184"/>
      <c r="K8445" s="184"/>
      <c r="L8445" s="183"/>
    </row>
    <row r="8446">
      <c r="A8446" s="454"/>
      <c r="B8446" s="927"/>
      <c r="C8446" s="580"/>
      <c r="D8446" s="939"/>
      <c r="E8446" s="940"/>
      <c r="F8446" s="941"/>
      <c r="G8446" s="937" t="str">
        <f t="array" ref="G8446">xlookup(F8446,'Internal Staffing Calculator'!E:E,'Internal Staffing Calculator'!C:C,"")</f>
        <v/>
      </c>
      <c r="H8446" s="932" t="str">
        <f t="array" ref="H8446">if(F8446&lt;&gt;"", iferror(index('Internal Staffing Calculator'!B$8:B23500,match(F8446,'Internal Staffing Calculator'!E$8:E23500,0)), "Not In Budget"),"")</f>
        <v/>
      </c>
      <c r="I8446" s="184"/>
      <c r="J8446" s="184"/>
      <c r="K8446" s="184"/>
      <c r="L8446" s="183"/>
    </row>
    <row r="8447">
      <c r="A8447" s="454"/>
      <c r="B8447" s="927"/>
      <c r="C8447" s="580"/>
      <c r="D8447" s="939"/>
      <c r="E8447" s="940"/>
      <c r="F8447" s="941"/>
      <c r="G8447" s="937" t="str">
        <f t="array" ref="G8447">xlookup(F8447,'Internal Staffing Calculator'!E:E,'Internal Staffing Calculator'!C:C,"")</f>
        <v/>
      </c>
      <c r="H8447" s="932" t="str">
        <f t="array" ref="H8447">if(F8447&lt;&gt;"", iferror(index('Internal Staffing Calculator'!B$8:B23500,match(F8447,'Internal Staffing Calculator'!E$8:E23500,0)), "Not In Budget"),"")</f>
        <v/>
      </c>
      <c r="I8447" s="184"/>
      <c r="J8447" s="184"/>
      <c r="K8447" s="184"/>
      <c r="L8447" s="183"/>
    </row>
    <row r="8448">
      <c r="A8448" s="454"/>
      <c r="B8448" s="927"/>
      <c r="C8448" s="580"/>
      <c r="D8448" s="939"/>
      <c r="E8448" s="940"/>
      <c r="F8448" s="941"/>
      <c r="G8448" s="937" t="str">
        <f t="array" ref="G8448">xlookup(F8448,'Internal Staffing Calculator'!E:E,'Internal Staffing Calculator'!C:C,"")</f>
        <v/>
      </c>
      <c r="H8448" s="932" t="str">
        <f t="array" ref="H8448">if(F8448&lt;&gt;"", iferror(index('Internal Staffing Calculator'!B$8:B23500,match(F8448,'Internal Staffing Calculator'!E$8:E23500,0)), "Not In Budget"),"")</f>
        <v/>
      </c>
      <c r="I8448" s="184"/>
      <c r="J8448" s="184"/>
      <c r="K8448" s="184"/>
      <c r="L8448" s="183"/>
    </row>
    <row r="8449">
      <c r="A8449" s="454"/>
      <c r="B8449" s="927"/>
      <c r="C8449" s="580"/>
      <c r="D8449" s="939"/>
      <c r="E8449" s="940"/>
      <c r="F8449" s="941"/>
      <c r="G8449" s="937" t="str">
        <f t="array" ref="G8449">xlookup(F8449,'Internal Staffing Calculator'!E:E,'Internal Staffing Calculator'!C:C,"")</f>
        <v/>
      </c>
      <c r="H8449" s="932" t="str">
        <f t="array" ref="H8449">if(F8449&lt;&gt;"", iferror(index('Internal Staffing Calculator'!B$8:B23500,match(F8449,'Internal Staffing Calculator'!E$8:E23500,0)), "Not In Budget"),"")</f>
        <v/>
      </c>
      <c r="I8449" s="184"/>
      <c r="J8449" s="184"/>
      <c r="K8449" s="184"/>
      <c r="L8449" s="183"/>
    </row>
    <row r="8450">
      <c r="A8450" s="454"/>
      <c r="B8450" s="927"/>
      <c r="C8450" s="580"/>
      <c r="D8450" s="939"/>
      <c r="E8450" s="940"/>
      <c r="F8450" s="941"/>
      <c r="G8450" s="937" t="str">
        <f t="array" ref="G8450">xlookup(F8450,'Internal Staffing Calculator'!E:E,'Internal Staffing Calculator'!C:C,"")</f>
        <v/>
      </c>
      <c r="H8450" s="932" t="str">
        <f t="array" ref="H8450">if(F8450&lt;&gt;"", iferror(index('Internal Staffing Calculator'!B$8:B23500,match(F8450,'Internal Staffing Calculator'!E$8:E23500,0)), "Not In Budget"),"")</f>
        <v/>
      </c>
      <c r="I8450" s="184"/>
      <c r="J8450" s="184"/>
      <c r="K8450" s="184"/>
      <c r="L8450" s="183"/>
    </row>
    <row r="8451">
      <c r="A8451" s="454"/>
      <c r="B8451" s="927"/>
      <c r="C8451" s="580"/>
      <c r="D8451" s="939"/>
      <c r="E8451" s="940"/>
      <c r="F8451" s="941"/>
      <c r="G8451" s="937" t="str">
        <f t="array" ref="G8451">xlookup(F8451,'Internal Staffing Calculator'!E:E,'Internal Staffing Calculator'!C:C,"")</f>
        <v/>
      </c>
      <c r="H8451" s="932" t="str">
        <f t="array" ref="H8451">if(F8451&lt;&gt;"", iferror(index('Internal Staffing Calculator'!B$8:B23500,match(F8451,'Internal Staffing Calculator'!E$8:E23500,0)), "Not In Budget"),"")</f>
        <v/>
      </c>
      <c r="I8451" s="184"/>
      <c r="J8451" s="184"/>
      <c r="K8451" s="184"/>
      <c r="L8451" s="183"/>
    </row>
    <row r="8452">
      <c r="A8452" s="454"/>
      <c r="B8452" s="927"/>
      <c r="C8452" s="580"/>
      <c r="D8452" s="939"/>
      <c r="E8452" s="940"/>
      <c r="F8452" s="941"/>
      <c r="G8452" s="937" t="str">
        <f t="array" ref="G8452">xlookup(F8452,'Internal Staffing Calculator'!E:E,'Internal Staffing Calculator'!C:C,"")</f>
        <v/>
      </c>
      <c r="H8452" s="932" t="str">
        <f t="array" ref="H8452">if(F8452&lt;&gt;"", iferror(index('Internal Staffing Calculator'!B$8:B23500,match(F8452,'Internal Staffing Calculator'!E$8:E23500,0)), "Not In Budget"),"")</f>
        <v/>
      </c>
      <c r="I8452" s="184"/>
      <c r="J8452" s="184"/>
      <c r="K8452" s="184"/>
      <c r="L8452" s="183"/>
    </row>
    <row r="8453">
      <c r="A8453" s="454"/>
      <c r="B8453" s="927"/>
      <c r="C8453" s="580"/>
      <c r="D8453" s="939"/>
      <c r="E8453" s="940"/>
      <c r="F8453" s="941"/>
      <c r="G8453" s="937" t="str">
        <f t="array" ref="G8453">xlookup(F8453,'Internal Staffing Calculator'!E:E,'Internal Staffing Calculator'!C:C,"")</f>
        <v/>
      </c>
      <c r="H8453" s="932" t="str">
        <f t="array" ref="H8453">if(F8453&lt;&gt;"", iferror(index('Internal Staffing Calculator'!B$8:B23500,match(F8453,'Internal Staffing Calculator'!E$8:E23500,0)), "Not In Budget"),"")</f>
        <v/>
      </c>
      <c r="I8453" s="184"/>
      <c r="J8453" s="184"/>
      <c r="K8453" s="184"/>
      <c r="L8453" s="183"/>
    </row>
    <row r="8454">
      <c r="A8454" s="454"/>
      <c r="B8454" s="927"/>
      <c r="C8454" s="580"/>
      <c r="D8454" s="939"/>
      <c r="E8454" s="940"/>
      <c r="F8454" s="941"/>
      <c r="G8454" s="937" t="str">
        <f t="array" ref="G8454">xlookup(F8454,'Internal Staffing Calculator'!E:E,'Internal Staffing Calculator'!C:C,"")</f>
        <v/>
      </c>
      <c r="H8454" s="932" t="str">
        <f t="array" ref="H8454">if(F8454&lt;&gt;"", iferror(index('Internal Staffing Calculator'!B$8:B23500,match(F8454,'Internal Staffing Calculator'!E$8:E23500,0)), "Not In Budget"),"")</f>
        <v/>
      </c>
      <c r="I8454" s="184"/>
      <c r="J8454" s="184"/>
      <c r="K8454" s="184"/>
      <c r="L8454" s="183"/>
    </row>
    <row r="8455">
      <c r="A8455" s="454"/>
      <c r="B8455" s="927"/>
      <c r="C8455" s="580"/>
      <c r="D8455" s="939"/>
      <c r="E8455" s="940"/>
      <c r="F8455" s="941"/>
      <c r="G8455" s="937" t="str">
        <f t="array" ref="G8455">xlookup(F8455,'Internal Staffing Calculator'!E:E,'Internal Staffing Calculator'!C:C,"")</f>
        <v/>
      </c>
      <c r="H8455" s="932" t="str">
        <f t="array" ref="H8455">if(F8455&lt;&gt;"", iferror(index('Internal Staffing Calculator'!B$8:B23500,match(F8455,'Internal Staffing Calculator'!E$8:E23500,0)), "Not In Budget"),"")</f>
        <v/>
      </c>
      <c r="I8455" s="184"/>
      <c r="J8455" s="184"/>
      <c r="K8455" s="184"/>
      <c r="L8455" s="183"/>
    </row>
    <row r="8456">
      <c r="A8456" s="454"/>
      <c r="B8456" s="927"/>
      <c r="C8456" s="580"/>
      <c r="D8456" s="939"/>
      <c r="E8456" s="940"/>
      <c r="F8456" s="941"/>
      <c r="G8456" s="937" t="str">
        <f t="array" ref="G8456">xlookup(F8456,'Internal Staffing Calculator'!E:E,'Internal Staffing Calculator'!C:C,"")</f>
        <v/>
      </c>
      <c r="H8456" s="932" t="str">
        <f t="array" ref="H8456">if(F8456&lt;&gt;"", iferror(index('Internal Staffing Calculator'!B$8:B23500,match(F8456,'Internal Staffing Calculator'!E$8:E23500,0)), "Not In Budget"),"")</f>
        <v/>
      </c>
      <c r="I8456" s="184"/>
      <c r="J8456" s="184"/>
      <c r="K8456" s="184"/>
      <c r="L8456" s="183"/>
    </row>
    <row r="8457">
      <c r="A8457" s="454"/>
      <c r="B8457" s="927"/>
      <c r="C8457" s="580"/>
      <c r="D8457" s="939"/>
      <c r="E8457" s="940"/>
      <c r="F8457" s="941"/>
      <c r="G8457" s="937" t="str">
        <f t="array" ref="G8457">xlookup(F8457,'Internal Staffing Calculator'!E:E,'Internal Staffing Calculator'!C:C,"")</f>
        <v/>
      </c>
      <c r="H8457" s="932" t="str">
        <f t="array" ref="H8457">if(F8457&lt;&gt;"", iferror(index('Internal Staffing Calculator'!B$8:B23500,match(F8457,'Internal Staffing Calculator'!E$8:E23500,0)), "Not In Budget"),"")</f>
        <v/>
      </c>
      <c r="I8457" s="184"/>
      <c r="J8457" s="184"/>
      <c r="K8457" s="184"/>
      <c r="L8457" s="183"/>
    </row>
    <row r="8458">
      <c r="A8458" s="454"/>
      <c r="B8458" s="927"/>
      <c r="C8458" s="580"/>
      <c r="D8458" s="939"/>
      <c r="E8458" s="940"/>
      <c r="F8458" s="941"/>
      <c r="G8458" s="937" t="str">
        <f t="array" ref="G8458">xlookup(F8458,'Internal Staffing Calculator'!E:E,'Internal Staffing Calculator'!C:C,"")</f>
        <v/>
      </c>
      <c r="H8458" s="932" t="str">
        <f t="array" ref="H8458">if(F8458&lt;&gt;"", iferror(index('Internal Staffing Calculator'!B$8:B23500,match(F8458,'Internal Staffing Calculator'!E$8:E23500,0)), "Not In Budget"),"")</f>
        <v/>
      </c>
      <c r="I8458" s="184"/>
      <c r="J8458" s="184"/>
      <c r="K8458" s="184"/>
      <c r="L8458" s="183"/>
    </row>
    <row r="8459">
      <c r="A8459" s="454"/>
      <c r="B8459" s="927"/>
      <c r="C8459" s="580"/>
      <c r="D8459" s="939"/>
      <c r="E8459" s="940"/>
      <c r="F8459" s="941"/>
      <c r="G8459" s="937" t="str">
        <f t="array" ref="G8459">xlookup(F8459,'Internal Staffing Calculator'!E:E,'Internal Staffing Calculator'!C:C,"")</f>
        <v/>
      </c>
      <c r="H8459" s="932" t="str">
        <f t="array" ref="H8459">if(F8459&lt;&gt;"", iferror(index('Internal Staffing Calculator'!B$8:B23500,match(F8459,'Internal Staffing Calculator'!E$8:E23500,0)), "Not In Budget"),"")</f>
        <v/>
      </c>
      <c r="I8459" s="184"/>
      <c r="J8459" s="184"/>
      <c r="K8459" s="184"/>
      <c r="L8459" s="183"/>
    </row>
    <row r="8460">
      <c r="A8460" s="454"/>
      <c r="B8460" s="927"/>
      <c r="C8460" s="580"/>
      <c r="D8460" s="939"/>
      <c r="E8460" s="940"/>
      <c r="F8460" s="941"/>
      <c r="G8460" s="937" t="str">
        <f t="array" ref="G8460">xlookup(F8460,'Internal Staffing Calculator'!E:E,'Internal Staffing Calculator'!C:C,"")</f>
        <v/>
      </c>
      <c r="H8460" s="932" t="str">
        <f t="array" ref="H8460">if(F8460&lt;&gt;"", iferror(index('Internal Staffing Calculator'!B$8:B23500,match(F8460,'Internal Staffing Calculator'!E$8:E23500,0)), "Not In Budget"),"")</f>
        <v/>
      </c>
      <c r="I8460" s="184"/>
      <c r="J8460" s="184"/>
      <c r="K8460" s="184"/>
      <c r="L8460" s="183"/>
    </row>
    <row r="8461">
      <c r="A8461" s="454"/>
      <c r="B8461" s="927"/>
      <c r="C8461" s="580"/>
      <c r="D8461" s="939"/>
      <c r="E8461" s="940"/>
      <c r="F8461" s="941"/>
      <c r="G8461" s="937" t="str">
        <f t="array" ref="G8461">xlookup(F8461,'Internal Staffing Calculator'!E:E,'Internal Staffing Calculator'!C:C,"")</f>
        <v/>
      </c>
      <c r="H8461" s="932" t="str">
        <f t="array" ref="H8461">if(F8461&lt;&gt;"", iferror(index('Internal Staffing Calculator'!B$8:B23500,match(F8461,'Internal Staffing Calculator'!E$8:E23500,0)), "Not In Budget"),"")</f>
        <v/>
      </c>
      <c r="I8461" s="184"/>
      <c r="J8461" s="184"/>
      <c r="K8461" s="184"/>
      <c r="L8461" s="183"/>
    </row>
    <row r="8462">
      <c r="A8462" s="454"/>
      <c r="B8462" s="927"/>
      <c r="C8462" s="580"/>
      <c r="D8462" s="939"/>
      <c r="E8462" s="940"/>
      <c r="F8462" s="941"/>
      <c r="G8462" s="937" t="str">
        <f t="array" ref="G8462">xlookup(F8462,'Internal Staffing Calculator'!E:E,'Internal Staffing Calculator'!C:C,"")</f>
        <v/>
      </c>
      <c r="H8462" s="932" t="str">
        <f t="array" ref="H8462">if(F8462&lt;&gt;"", iferror(index('Internal Staffing Calculator'!B$8:B23500,match(F8462,'Internal Staffing Calculator'!E$8:E23500,0)), "Not In Budget"),"")</f>
        <v/>
      </c>
      <c r="I8462" s="184"/>
      <c r="J8462" s="184"/>
      <c r="K8462" s="184"/>
      <c r="L8462" s="183"/>
    </row>
    <row r="8463">
      <c r="A8463" s="454"/>
      <c r="B8463" s="927"/>
      <c r="C8463" s="580"/>
      <c r="D8463" s="939"/>
      <c r="E8463" s="940"/>
      <c r="F8463" s="941"/>
      <c r="G8463" s="937" t="str">
        <f t="array" ref="G8463">xlookup(F8463,'Internal Staffing Calculator'!E:E,'Internal Staffing Calculator'!C:C,"")</f>
        <v/>
      </c>
      <c r="H8463" s="932" t="str">
        <f t="array" ref="H8463">if(F8463&lt;&gt;"", iferror(index('Internal Staffing Calculator'!B$8:B23500,match(F8463,'Internal Staffing Calculator'!E$8:E23500,0)), "Not In Budget"),"")</f>
        <v/>
      </c>
      <c r="I8463" s="184"/>
      <c r="J8463" s="184"/>
      <c r="K8463" s="184"/>
      <c r="L8463" s="183"/>
    </row>
    <row r="8464">
      <c r="A8464" s="454"/>
      <c r="B8464" s="927"/>
      <c r="C8464" s="580"/>
      <c r="D8464" s="939"/>
      <c r="E8464" s="940"/>
      <c r="F8464" s="941"/>
      <c r="G8464" s="937" t="str">
        <f t="array" ref="G8464">xlookup(F8464,'Internal Staffing Calculator'!E:E,'Internal Staffing Calculator'!C:C,"")</f>
        <v/>
      </c>
      <c r="H8464" s="932" t="str">
        <f t="array" ref="H8464">if(F8464&lt;&gt;"", iferror(index('Internal Staffing Calculator'!B$8:B23500,match(F8464,'Internal Staffing Calculator'!E$8:E23500,0)), "Not In Budget"),"")</f>
        <v/>
      </c>
      <c r="I8464" s="184"/>
      <c r="J8464" s="184"/>
      <c r="K8464" s="184"/>
      <c r="L8464" s="183"/>
    </row>
    <row r="8465">
      <c r="A8465" s="454"/>
      <c r="B8465" s="927"/>
      <c r="C8465" s="580"/>
      <c r="D8465" s="939"/>
      <c r="E8465" s="940"/>
      <c r="F8465" s="941"/>
      <c r="G8465" s="937" t="str">
        <f t="array" ref="G8465">xlookup(F8465,'Internal Staffing Calculator'!E:E,'Internal Staffing Calculator'!C:C,"")</f>
        <v/>
      </c>
      <c r="H8465" s="932" t="str">
        <f t="array" ref="H8465">if(F8465&lt;&gt;"", iferror(index('Internal Staffing Calculator'!B$8:B23500,match(F8465,'Internal Staffing Calculator'!E$8:E23500,0)), "Not In Budget"),"")</f>
        <v/>
      </c>
      <c r="I8465" s="184"/>
      <c r="J8465" s="184"/>
      <c r="K8465" s="184"/>
      <c r="L8465" s="183"/>
    </row>
    <row r="8466">
      <c r="A8466" s="454"/>
      <c r="B8466" s="927"/>
      <c r="C8466" s="580"/>
      <c r="D8466" s="939"/>
      <c r="E8466" s="940"/>
      <c r="F8466" s="941"/>
      <c r="G8466" s="937" t="str">
        <f t="array" ref="G8466">xlookup(F8466,'Internal Staffing Calculator'!E:E,'Internal Staffing Calculator'!C:C,"")</f>
        <v/>
      </c>
      <c r="H8466" s="932" t="str">
        <f t="array" ref="H8466">if(F8466&lt;&gt;"", iferror(index('Internal Staffing Calculator'!B$8:B23500,match(F8466,'Internal Staffing Calculator'!E$8:E23500,0)), "Not In Budget"),"")</f>
        <v/>
      </c>
      <c r="I8466" s="184"/>
      <c r="J8466" s="184"/>
      <c r="K8466" s="184"/>
      <c r="L8466" s="183"/>
    </row>
    <row r="8467">
      <c r="A8467" s="454"/>
      <c r="B8467" s="927"/>
      <c r="C8467" s="580"/>
      <c r="D8467" s="939"/>
      <c r="E8467" s="940"/>
      <c r="F8467" s="941"/>
      <c r="G8467" s="937" t="str">
        <f t="array" ref="G8467">xlookup(F8467,'Internal Staffing Calculator'!E:E,'Internal Staffing Calculator'!C:C,"")</f>
        <v/>
      </c>
      <c r="H8467" s="932" t="str">
        <f t="array" ref="H8467">if(F8467&lt;&gt;"", iferror(index('Internal Staffing Calculator'!B$8:B23500,match(F8467,'Internal Staffing Calculator'!E$8:E23500,0)), "Not In Budget"),"")</f>
        <v/>
      </c>
      <c r="I8467" s="184"/>
      <c r="J8467" s="184"/>
      <c r="K8467" s="184"/>
      <c r="L8467" s="183"/>
    </row>
    <row r="8468">
      <c r="A8468" s="454"/>
      <c r="B8468" s="927"/>
      <c r="C8468" s="580"/>
      <c r="D8468" s="939"/>
      <c r="E8468" s="940"/>
      <c r="F8468" s="941"/>
      <c r="G8468" s="937" t="str">
        <f t="array" ref="G8468">xlookup(F8468,'Internal Staffing Calculator'!E:E,'Internal Staffing Calculator'!C:C,"")</f>
        <v/>
      </c>
      <c r="H8468" s="932" t="str">
        <f t="array" ref="H8468">if(F8468&lt;&gt;"", iferror(index('Internal Staffing Calculator'!B$8:B23500,match(F8468,'Internal Staffing Calculator'!E$8:E23500,0)), "Not In Budget"),"")</f>
        <v/>
      </c>
      <c r="I8468" s="184"/>
      <c r="J8468" s="184"/>
      <c r="K8468" s="184"/>
      <c r="L8468" s="183"/>
    </row>
    <row r="8469">
      <c r="A8469" s="454"/>
      <c r="B8469" s="927"/>
      <c r="C8469" s="580"/>
      <c r="D8469" s="939"/>
      <c r="E8469" s="940"/>
      <c r="F8469" s="941"/>
      <c r="G8469" s="937" t="str">
        <f t="array" ref="G8469">xlookup(F8469,'Internal Staffing Calculator'!E:E,'Internal Staffing Calculator'!C:C,"")</f>
        <v/>
      </c>
      <c r="H8469" s="932" t="str">
        <f t="array" ref="H8469">if(F8469&lt;&gt;"", iferror(index('Internal Staffing Calculator'!B$8:B23500,match(F8469,'Internal Staffing Calculator'!E$8:E23500,0)), "Not In Budget"),"")</f>
        <v/>
      </c>
      <c r="I8469" s="184"/>
      <c r="J8469" s="184"/>
      <c r="K8469" s="184"/>
      <c r="L8469" s="183"/>
    </row>
    <row r="8470">
      <c r="A8470" s="454"/>
      <c r="B8470" s="927"/>
      <c r="C8470" s="580"/>
      <c r="D8470" s="939"/>
      <c r="E8470" s="940"/>
      <c r="F8470" s="941"/>
      <c r="G8470" s="937" t="str">
        <f t="array" ref="G8470">xlookup(F8470,'Internal Staffing Calculator'!E:E,'Internal Staffing Calculator'!C:C,"")</f>
        <v/>
      </c>
      <c r="H8470" s="932" t="str">
        <f t="array" ref="H8470">if(F8470&lt;&gt;"", iferror(index('Internal Staffing Calculator'!B$8:B23500,match(F8470,'Internal Staffing Calculator'!E$8:E23500,0)), "Not In Budget"),"")</f>
        <v/>
      </c>
      <c r="I8470" s="184"/>
      <c r="J8470" s="184"/>
      <c r="K8470" s="184"/>
      <c r="L8470" s="183"/>
    </row>
    <row r="8471">
      <c r="A8471" s="454"/>
      <c r="B8471" s="927"/>
      <c r="C8471" s="580"/>
      <c r="D8471" s="939"/>
      <c r="E8471" s="940"/>
      <c r="F8471" s="941"/>
      <c r="G8471" s="937" t="str">
        <f t="array" ref="G8471">xlookup(F8471,'Internal Staffing Calculator'!E:E,'Internal Staffing Calculator'!C:C,"")</f>
        <v/>
      </c>
      <c r="H8471" s="932" t="str">
        <f t="array" ref="H8471">if(F8471&lt;&gt;"", iferror(index('Internal Staffing Calculator'!B$8:B23500,match(F8471,'Internal Staffing Calculator'!E$8:E23500,0)), "Not In Budget"),"")</f>
        <v/>
      </c>
      <c r="I8471" s="184"/>
      <c r="J8471" s="184"/>
      <c r="K8471" s="184"/>
      <c r="L8471" s="183"/>
    </row>
    <row r="8472">
      <c r="A8472" s="454"/>
      <c r="B8472" s="927"/>
      <c r="C8472" s="580"/>
      <c r="D8472" s="939"/>
      <c r="E8472" s="940"/>
      <c r="F8472" s="941"/>
      <c r="G8472" s="937" t="str">
        <f t="array" ref="G8472">xlookup(F8472,'Internal Staffing Calculator'!E:E,'Internal Staffing Calculator'!C:C,"")</f>
        <v/>
      </c>
      <c r="H8472" s="932" t="str">
        <f t="array" ref="H8472">if(F8472&lt;&gt;"", iferror(index('Internal Staffing Calculator'!B$8:B23500,match(F8472,'Internal Staffing Calculator'!E$8:E23500,0)), "Not In Budget"),"")</f>
        <v/>
      </c>
      <c r="I8472" s="184"/>
      <c r="J8472" s="184"/>
      <c r="K8472" s="184"/>
      <c r="L8472" s="183"/>
    </row>
    <row r="8473">
      <c r="A8473" s="454"/>
      <c r="B8473" s="927"/>
      <c r="C8473" s="580"/>
      <c r="D8473" s="939"/>
      <c r="E8473" s="940"/>
      <c r="F8473" s="941"/>
      <c r="G8473" s="937" t="str">
        <f t="array" ref="G8473">xlookup(F8473,'Internal Staffing Calculator'!E:E,'Internal Staffing Calculator'!C:C,"")</f>
        <v/>
      </c>
      <c r="H8473" s="932" t="str">
        <f t="array" ref="H8473">if(F8473&lt;&gt;"", iferror(index('Internal Staffing Calculator'!B$8:B23500,match(F8473,'Internal Staffing Calculator'!E$8:E23500,0)), "Not In Budget"),"")</f>
        <v/>
      </c>
      <c r="I8473" s="184"/>
      <c r="J8473" s="184"/>
      <c r="K8473" s="184"/>
      <c r="L8473" s="183"/>
    </row>
    <row r="8474">
      <c r="A8474" s="454"/>
      <c r="B8474" s="927"/>
      <c r="C8474" s="580"/>
      <c r="D8474" s="939"/>
      <c r="E8474" s="940"/>
      <c r="F8474" s="941"/>
      <c r="G8474" s="937" t="str">
        <f t="array" ref="G8474">xlookup(F8474,'Internal Staffing Calculator'!E:E,'Internal Staffing Calculator'!C:C,"")</f>
        <v/>
      </c>
      <c r="H8474" s="932" t="str">
        <f t="array" ref="H8474">if(F8474&lt;&gt;"", iferror(index('Internal Staffing Calculator'!B$8:B23500,match(F8474,'Internal Staffing Calculator'!E$8:E23500,0)), "Not In Budget"),"")</f>
        <v/>
      </c>
      <c r="I8474" s="184"/>
      <c r="J8474" s="184"/>
      <c r="K8474" s="184"/>
      <c r="L8474" s="183"/>
    </row>
    <row r="8475">
      <c r="A8475" s="454"/>
      <c r="B8475" s="927"/>
      <c r="C8475" s="580"/>
      <c r="D8475" s="939"/>
      <c r="E8475" s="940"/>
      <c r="F8475" s="941"/>
      <c r="G8475" s="937" t="str">
        <f t="array" ref="G8475">xlookup(F8475,'Internal Staffing Calculator'!E:E,'Internal Staffing Calculator'!C:C,"")</f>
        <v/>
      </c>
      <c r="H8475" s="932" t="str">
        <f t="array" ref="H8475">if(F8475&lt;&gt;"", iferror(index('Internal Staffing Calculator'!B$8:B23500,match(F8475,'Internal Staffing Calculator'!E$8:E23500,0)), "Not In Budget"),"")</f>
        <v/>
      </c>
      <c r="I8475" s="184"/>
      <c r="J8475" s="184"/>
      <c r="K8475" s="184"/>
      <c r="L8475" s="183"/>
    </row>
    <row r="8476">
      <c r="A8476" s="454"/>
      <c r="B8476" s="927"/>
      <c r="C8476" s="580"/>
      <c r="D8476" s="939"/>
      <c r="E8476" s="940"/>
      <c r="F8476" s="941"/>
      <c r="G8476" s="937" t="str">
        <f t="array" ref="G8476">xlookup(F8476,'Internal Staffing Calculator'!E:E,'Internal Staffing Calculator'!C:C,"")</f>
        <v/>
      </c>
      <c r="H8476" s="932" t="str">
        <f t="array" ref="H8476">if(F8476&lt;&gt;"", iferror(index('Internal Staffing Calculator'!B$8:B23500,match(F8476,'Internal Staffing Calculator'!E$8:E23500,0)), "Not In Budget"),"")</f>
        <v/>
      </c>
      <c r="I8476" s="184"/>
      <c r="J8476" s="184"/>
      <c r="K8476" s="184"/>
      <c r="L8476" s="183"/>
    </row>
    <row r="8477">
      <c r="A8477" s="454"/>
      <c r="B8477" s="927"/>
      <c r="C8477" s="580"/>
      <c r="D8477" s="939"/>
      <c r="E8477" s="940"/>
      <c r="F8477" s="941"/>
      <c r="G8477" s="937" t="str">
        <f t="array" ref="G8477">xlookup(F8477,'Internal Staffing Calculator'!E:E,'Internal Staffing Calculator'!C:C,"")</f>
        <v/>
      </c>
      <c r="H8477" s="932" t="str">
        <f t="array" ref="H8477">if(F8477&lt;&gt;"", iferror(index('Internal Staffing Calculator'!B$8:B23500,match(F8477,'Internal Staffing Calculator'!E$8:E23500,0)), "Not In Budget"),"")</f>
        <v/>
      </c>
      <c r="I8477" s="184"/>
      <c r="J8477" s="184"/>
      <c r="K8477" s="184"/>
      <c r="L8477" s="183"/>
    </row>
    <row r="8478">
      <c r="A8478" s="454"/>
      <c r="B8478" s="927"/>
      <c r="C8478" s="580"/>
      <c r="D8478" s="939"/>
      <c r="E8478" s="940"/>
      <c r="F8478" s="941"/>
      <c r="G8478" s="937" t="str">
        <f t="array" ref="G8478">xlookup(F8478,'Internal Staffing Calculator'!E:E,'Internal Staffing Calculator'!C:C,"")</f>
        <v/>
      </c>
      <c r="H8478" s="932" t="str">
        <f t="array" ref="H8478">if(F8478&lt;&gt;"", iferror(index('Internal Staffing Calculator'!B$8:B23500,match(F8478,'Internal Staffing Calculator'!E$8:E23500,0)), "Not In Budget"),"")</f>
        <v/>
      </c>
      <c r="I8478" s="184"/>
      <c r="J8478" s="184"/>
      <c r="K8478" s="184"/>
      <c r="L8478" s="183"/>
    </row>
    <row r="8479">
      <c r="A8479" s="454"/>
      <c r="B8479" s="927"/>
      <c r="C8479" s="580"/>
      <c r="D8479" s="939"/>
      <c r="E8479" s="940"/>
      <c r="F8479" s="941"/>
      <c r="G8479" s="937" t="str">
        <f t="array" ref="G8479">xlookup(F8479,'Internal Staffing Calculator'!E:E,'Internal Staffing Calculator'!C:C,"")</f>
        <v/>
      </c>
      <c r="H8479" s="932" t="str">
        <f t="array" ref="H8479">if(F8479&lt;&gt;"", iferror(index('Internal Staffing Calculator'!B$8:B23500,match(F8479,'Internal Staffing Calculator'!E$8:E23500,0)), "Not In Budget"),"")</f>
        <v/>
      </c>
      <c r="I8479" s="184"/>
      <c r="J8479" s="184"/>
      <c r="K8479" s="184"/>
      <c r="L8479" s="183"/>
    </row>
    <row r="8480">
      <c r="A8480" s="454"/>
      <c r="B8480" s="927"/>
      <c r="C8480" s="580"/>
      <c r="D8480" s="939"/>
      <c r="E8480" s="940"/>
      <c r="F8480" s="941"/>
      <c r="G8480" s="937" t="str">
        <f t="array" ref="G8480">xlookup(F8480,'Internal Staffing Calculator'!E:E,'Internal Staffing Calculator'!C:C,"")</f>
        <v/>
      </c>
      <c r="H8480" s="932" t="str">
        <f t="array" ref="H8480">if(F8480&lt;&gt;"", iferror(index('Internal Staffing Calculator'!B$8:B23500,match(F8480,'Internal Staffing Calculator'!E$8:E23500,0)), "Not In Budget"),"")</f>
        <v/>
      </c>
      <c r="I8480" s="184"/>
      <c r="J8480" s="184"/>
      <c r="K8480" s="184"/>
      <c r="L8480" s="183"/>
    </row>
    <row r="8481">
      <c r="A8481" s="454"/>
      <c r="B8481" s="927"/>
      <c r="C8481" s="580"/>
      <c r="D8481" s="939"/>
      <c r="E8481" s="940"/>
      <c r="F8481" s="941"/>
      <c r="G8481" s="937" t="str">
        <f t="array" ref="G8481">xlookup(F8481,'Internal Staffing Calculator'!E:E,'Internal Staffing Calculator'!C:C,"")</f>
        <v/>
      </c>
      <c r="H8481" s="932" t="str">
        <f t="array" ref="H8481">if(F8481&lt;&gt;"", iferror(index('Internal Staffing Calculator'!B$8:B23500,match(F8481,'Internal Staffing Calculator'!E$8:E23500,0)), "Not In Budget"),"")</f>
        <v/>
      </c>
      <c r="I8481" s="184"/>
      <c r="J8481" s="184"/>
      <c r="K8481" s="184"/>
      <c r="L8481" s="183"/>
    </row>
    <row r="8482">
      <c r="A8482" s="454"/>
      <c r="B8482" s="927"/>
      <c r="C8482" s="580"/>
      <c r="D8482" s="939"/>
      <c r="E8482" s="940"/>
      <c r="F8482" s="941"/>
      <c r="G8482" s="937" t="str">
        <f t="array" ref="G8482">xlookup(F8482,'Internal Staffing Calculator'!E:E,'Internal Staffing Calculator'!C:C,"")</f>
        <v/>
      </c>
      <c r="H8482" s="932" t="str">
        <f t="array" ref="H8482">if(F8482&lt;&gt;"", iferror(index('Internal Staffing Calculator'!B$8:B23500,match(F8482,'Internal Staffing Calculator'!E$8:E23500,0)), "Not In Budget"),"")</f>
        <v/>
      </c>
      <c r="I8482" s="184"/>
      <c r="J8482" s="184"/>
      <c r="K8482" s="184"/>
      <c r="L8482" s="183"/>
    </row>
    <row r="8483">
      <c r="A8483" s="454"/>
      <c r="B8483" s="927"/>
      <c r="C8483" s="580"/>
      <c r="D8483" s="939"/>
      <c r="E8483" s="940"/>
      <c r="F8483" s="941"/>
      <c r="G8483" s="937" t="str">
        <f t="array" ref="G8483">xlookup(F8483,'Internal Staffing Calculator'!E:E,'Internal Staffing Calculator'!C:C,"")</f>
        <v/>
      </c>
      <c r="H8483" s="932" t="str">
        <f t="array" ref="H8483">if(F8483&lt;&gt;"", iferror(index('Internal Staffing Calculator'!B$8:B23500,match(F8483,'Internal Staffing Calculator'!E$8:E23500,0)), "Not In Budget"),"")</f>
        <v/>
      </c>
      <c r="I8483" s="184"/>
      <c r="J8483" s="184"/>
      <c r="K8483" s="184"/>
      <c r="L8483" s="183"/>
    </row>
    <row r="8484">
      <c r="A8484" s="454"/>
      <c r="B8484" s="927"/>
      <c r="C8484" s="580"/>
      <c r="D8484" s="939"/>
      <c r="E8484" s="940"/>
      <c r="F8484" s="941"/>
      <c r="G8484" s="937" t="str">
        <f t="array" ref="G8484">xlookup(F8484,'Internal Staffing Calculator'!E:E,'Internal Staffing Calculator'!C:C,"")</f>
        <v/>
      </c>
      <c r="H8484" s="932" t="str">
        <f t="array" ref="H8484">if(F8484&lt;&gt;"", iferror(index('Internal Staffing Calculator'!B$8:B23500,match(F8484,'Internal Staffing Calculator'!E$8:E23500,0)), "Not In Budget"),"")</f>
        <v/>
      </c>
      <c r="I8484" s="184"/>
      <c r="J8484" s="184"/>
      <c r="K8484" s="184"/>
      <c r="L8484" s="183"/>
    </row>
    <row r="8485">
      <c r="A8485" s="454"/>
      <c r="B8485" s="927"/>
      <c r="C8485" s="580"/>
      <c r="D8485" s="939"/>
      <c r="E8485" s="940"/>
      <c r="F8485" s="941"/>
      <c r="G8485" s="937" t="str">
        <f t="array" ref="G8485">xlookup(F8485,'Internal Staffing Calculator'!E:E,'Internal Staffing Calculator'!C:C,"")</f>
        <v/>
      </c>
      <c r="H8485" s="932" t="str">
        <f t="array" ref="H8485">if(F8485&lt;&gt;"", iferror(index('Internal Staffing Calculator'!B$8:B23500,match(F8485,'Internal Staffing Calculator'!E$8:E23500,0)), "Not In Budget"),"")</f>
        <v/>
      </c>
      <c r="I8485" s="184"/>
      <c r="J8485" s="184"/>
      <c r="K8485" s="184"/>
      <c r="L8485" s="183"/>
    </row>
    <row r="8486">
      <c r="A8486" s="454"/>
      <c r="B8486" s="927"/>
      <c r="C8486" s="580"/>
      <c r="D8486" s="939"/>
      <c r="E8486" s="940"/>
      <c r="F8486" s="941"/>
      <c r="G8486" s="937" t="str">
        <f t="array" ref="G8486">xlookup(F8486,'Internal Staffing Calculator'!E:E,'Internal Staffing Calculator'!C:C,"")</f>
        <v/>
      </c>
      <c r="H8486" s="932" t="str">
        <f t="array" ref="H8486">if(F8486&lt;&gt;"", iferror(index('Internal Staffing Calculator'!B$8:B23500,match(F8486,'Internal Staffing Calculator'!E$8:E23500,0)), "Not In Budget"),"")</f>
        <v/>
      </c>
      <c r="I8486" s="184"/>
      <c r="J8486" s="184"/>
      <c r="K8486" s="184"/>
      <c r="L8486" s="183"/>
    </row>
    <row r="8487">
      <c r="A8487" s="454"/>
      <c r="B8487" s="927"/>
      <c r="C8487" s="580"/>
      <c r="D8487" s="939"/>
      <c r="E8487" s="940"/>
      <c r="F8487" s="941"/>
      <c r="G8487" s="937" t="str">
        <f t="array" ref="G8487">xlookup(F8487,'Internal Staffing Calculator'!E:E,'Internal Staffing Calculator'!C:C,"")</f>
        <v/>
      </c>
      <c r="H8487" s="932" t="str">
        <f t="array" ref="H8487">if(F8487&lt;&gt;"", iferror(index('Internal Staffing Calculator'!B$8:B23500,match(F8487,'Internal Staffing Calculator'!E$8:E23500,0)), "Not In Budget"),"")</f>
        <v/>
      </c>
      <c r="I8487" s="184"/>
      <c r="J8487" s="184"/>
      <c r="K8487" s="184"/>
      <c r="L8487" s="183"/>
    </row>
    <row r="8488">
      <c r="A8488" s="454"/>
      <c r="B8488" s="927"/>
      <c r="C8488" s="580"/>
      <c r="D8488" s="939"/>
      <c r="E8488" s="940"/>
      <c r="F8488" s="941"/>
      <c r="G8488" s="937" t="str">
        <f t="array" ref="G8488">xlookup(F8488,'Internal Staffing Calculator'!E:E,'Internal Staffing Calculator'!C:C,"")</f>
        <v/>
      </c>
      <c r="H8488" s="932" t="str">
        <f t="array" ref="H8488">if(F8488&lt;&gt;"", iferror(index('Internal Staffing Calculator'!B$8:B23500,match(F8488,'Internal Staffing Calculator'!E$8:E23500,0)), "Not In Budget"),"")</f>
        <v/>
      </c>
      <c r="I8488" s="184"/>
      <c r="J8488" s="184"/>
      <c r="K8488" s="184"/>
      <c r="L8488" s="183"/>
    </row>
    <row r="8489">
      <c r="A8489" s="454"/>
      <c r="B8489" s="927"/>
      <c r="C8489" s="580"/>
      <c r="D8489" s="939"/>
      <c r="E8489" s="940"/>
      <c r="F8489" s="941"/>
      <c r="G8489" s="937" t="str">
        <f t="array" ref="G8489">xlookup(F8489,'Internal Staffing Calculator'!E:E,'Internal Staffing Calculator'!C:C,"")</f>
        <v/>
      </c>
      <c r="H8489" s="932" t="str">
        <f t="array" ref="H8489">if(F8489&lt;&gt;"", iferror(index('Internal Staffing Calculator'!B$8:B23500,match(F8489,'Internal Staffing Calculator'!E$8:E23500,0)), "Not In Budget"),"")</f>
        <v/>
      </c>
      <c r="I8489" s="184"/>
      <c r="J8489" s="184"/>
      <c r="K8489" s="184"/>
      <c r="L8489" s="183"/>
    </row>
    <row r="8490">
      <c r="A8490" s="454"/>
      <c r="B8490" s="927"/>
      <c r="C8490" s="580"/>
      <c r="D8490" s="939"/>
      <c r="E8490" s="940"/>
      <c r="F8490" s="941"/>
      <c r="G8490" s="937" t="str">
        <f t="array" ref="G8490">xlookup(F8490,'Internal Staffing Calculator'!E:E,'Internal Staffing Calculator'!C:C,"")</f>
        <v/>
      </c>
      <c r="H8490" s="932" t="str">
        <f t="array" ref="H8490">if(F8490&lt;&gt;"", iferror(index('Internal Staffing Calculator'!B$8:B23500,match(F8490,'Internal Staffing Calculator'!E$8:E23500,0)), "Not In Budget"),"")</f>
        <v/>
      </c>
      <c r="I8490" s="184"/>
      <c r="J8490" s="184"/>
      <c r="K8490" s="184"/>
      <c r="L8490" s="183"/>
    </row>
    <row r="8491">
      <c r="A8491" s="454"/>
      <c r="B8491" s="927"/>
      <c r="C8491" s="580"/>
      <c r="D8491" s="939"/>
      <c r="E8491" s="940"/>
      <c r="F8491" s="941"/>
      <c r="G8491" s="937" t="str">
        <f t="array" ref="G8491">xlookup(F8491,'Internal Staffing Calculator'!E:E,'Internal Staffing Calculator'!C:C,"")</f>
        <v/>
      </c>
      <c r="H8491" s="932" t="str">
        <f t="array" ref="H8491">if(F8491&lt;&gt;"", iferror(index('Internal Staffing Calculator'!B$8:B23500,match(F8491,'Internal Staffing Calculator'!E$8:E23500,0)), "Not In Budget"),"")</f>
        <v/>
      </c>
      <c r="I8491" s="184"/>
      <c r="J8491" s="184"/>
      <c r="K8491" s="184"/>
      <c r="L8491" s="183"/>
    </row>
    <row r="8492">
      <c r="A8492" s="454"/>
      <c r="B8492" s="927"/>
      <c r="C8492" s="580"/>
      <c r="D8492" s="939"/>
      <c r="E8492" s="940"/>
      <c r="F8492" s="941"/>
      <c r="G8492" s="937" t="str">
        <f t="array" ref="G8492">xlookup(F8492,'Internal Staffing Calculator'!E:E,'Internal Staffing Calculator'!C:C,"")</f>
        <v/>
      </c>
      <c r="H8492" s="932" t="str">
        <f t="array" ref="H8492">if(F8492&lt;&gt;"", iferror(index('Internal Staffing Calculator'!B$8:B23500,match(F8492,'Internal Staffing Calculator'!E$8:E23500,0)), "Not In Budget"),"")</f>
        <v/>
      </c>
      <c r="I8492" s="184"/>
      <c r="J8492" s="184"/>
      <c r="K8492" s="184"/>
      <c r="L8492" s="183"/>
    </row>
    <row r="8493">
      <c r="A8493" s="454"/>
      <c r="B8493" s="927"/>
      <c r="C8493" s="580"/>
      <c r="D8493" s="939"/>
      <c r="E8493" s="940"/>
      <c r="F8493" s="941"/>
      <c r="G8493" s="937" t="str">
        <f t="array" ref="G8493">xlookup(F8493,'Internal Staffing Calculator'!E:E,'Internal Staffing Calculator'!C:C,"")</f>
        <v/>
      </c>
      <c r="H8493" s="932" t="str">
        <f t="array" ref="H8493">if(F8493&lt;&gt;"", iferror(index('Internal Staffing Calculator'!B$8:B23500,match(F8493,'Internal Staffing Calculator'!E$8:E23500,0)), "Not In Budget"),"")</f>
        <v/>
      </c>
      <c r="I8493" s="184"/>
      <c r="J8493" s="184"/>
      <c r="K8493" s="184"/>
      <c r="L8493" s="183"/>
    </row>
    <row r="8494">
      <c r="A8494" s="454"/>
      <c r="B8494" s="927"/>
      <c r="C8494" s="580"/>
      <c r="D8494" s="939"/>
      <c r="E8494" s="940"/>
      <c r="F8494" s="941"/>
      <c r="G8494" s="937" t="str">
        <f t="array" ref="G8494">xlookup(F8494,'Internal Staffing Calculator'!E:E,'Internal Staffing Calculator'!C:C,"")</f>
        <v/>
      </c>
      <c r="H8494" s="932" t="str">
        <f t="array" ref="H8494">if(F8494&lt;&gt;"", iferror(index('Internal Staffing Calculator'!B$8:B23500,match(F8494,'Internal Staffing Calculator'!E$8:E23500,0)), "Not In Budget"),"")</f>
        <v/>
      </c>
      <c r="I8494" s="184"/>
      <c r="J8494" s="184"/>
      <c r="K8494" s="184"/>
      <c r="L8494" s="183"/>
    </row>
    <row r="8495">
      <c r="A8495" s="454"/>
      <c r="B8495" s="927"/>
      <c r="C8495" s="580"/>
      <c r="D8495" s="939"/>
      <c r="E8495" s="940"/>
      <c r="F8495" s="941"/>
      <c r="G8495" s="937" t="str">
        <f t="array" ref="G8495">xlookup(F8495,'Internal Staffing Calculator'!E:E,'Internal Staffing Calculator'!C:C,"")</f>
        <v/>
      </c>
      <c r="H8495" s="932" t="str">
        <f t="array" ref="H8495">if(F8495&lt;&gt;"", iferror(index('Internal Staffing Calculator'!B$8:B23500,match(F8495,'Internal Staffing Calculator'!E$8:E23500,0)), "Not In Budget"),"")</f>
        <v/>
      </c>
      <c r="I8495" s="184"/>
      <c r="J8495" s="184"/>
      <c r="K8495" s="184"/>
      <c r="L8495" s="183"/>
    </row>
    <row r="8496">
      <c r="A8496" s="454"/>
      <c r="B8496" s="927"/>
      <c r="C8496" s="580"/>
      <c r="D8496" s="939"/>
      <c r="E8496" s="940"/>
      <c r="F8496" s="941"/>
      <c r="G8496" s="937" t="str">
        <f t="array" ref="G8496">xlookup(F8496,'Internal Staffing Calculator'!E:E,'Internal Staffing Calculator'!C:C,"")</f>
        <v/>
      </c>
      <c r="H8496" s="932" t="str">
        <f t="array" ref="H8496">if(F8496&lt;&gt;"", iferror(index('Internal Staffing Calculator'!B$8:B23500,match(F8496,'Internal Staffing Calculator'!E$8:E23500,0)), "Not In Budget"),"")</f>
        <v/>
      </c>
      <c r="I8496" s="184"/>
      <c r="J8496" s="184"/>
      <c r="K8496" s="184"/>
      <c r="L8496" s="183"/>
    </row>
    <row r="8497">
      <c r="A8497" s="454"/>
      <c r="B8497" s="927"/>
      <c r="C8497" s="580"/>
      <c r="D8497" s="939"/>
      <c r="E8497" s="940"/>
      <c r="F8497" s="941"/>
      <c r="G8497" s="937" t="str">
        <f t="array" ref="G8497">xlookup(F8497,'Internal Staffing Calculator'!E:E,'Internal Staffing Calculator'!C:C,"")</f>
        <v/>
      </c>
      <c r="H8497" s="932" t="str">
        <f t="array" ref="H8497">if(F8497&lt;&gt;"", iferror(index('Internal Staffing Calculator'!B$8:B23500,match(F8497,'Internal Staffing Calculator'!E$8:E23500,0)), "Not In Budget"),"")</f>
        <v/>
      </c>
      <c r="I8497" s="184"/>
      <c r="J8497" s="184"/>
      <c r="K8497" s="184"/>
      <c r="L8497" s="183"/>
    </row>
    <row r="8498">
      <c r="A8498" s="454"/>
      <c r="B8498" s="927"/>
      <c r="C8498" s="580"/>
      <c r="D8498" s="939"/>
      <c r="E8498" s="940"/>
      <c r="F8498" s="941"/>
      <c r="G8498" s="937" t="str">
        <f t="array" ref="G8498">xlookup(F8498,'Internal Staffing Calculator'!E:E,'Internal Staffing Calculator'!C:C,"")</f>
        <v/>
      </c>
      <c r="H8498" s="932" t="str">
        <f t="array" ref="H8498">if(F8498&lt;&gt;"", iferror(index('Internal Staffing Calculator'!B$8:B23500,match(F8498,'Internal Staffing Calculator'!E$8:E23500,0)), "Not In Budget"),"")</f>
        <v/>
      </c>
      <c r="I8498" s="184"/>
      <c r="J8498" s="184"/>
      <c r="K8498" s="184"/>
      <c r="L8498" s="183"/>
    </row>
    <row r="8499">
      <c r="A8499" s="454"/>
      <c r="B8499" s="927"/>
      <c r="C8499" s="580"/>
      <c r="D8499" s="939"/>
      <c r="E8499" s="940"/>
      <c r="F8499" s="941"/>
      <c r="G8499" s="937" t="str">
        <f t="array" ref="G8499">xlookup(F8499,'Internal Staffing Calculator'!E:E,'Internal Staffing Calculator'!C:C,"")</f>
        <v/>
      </c>
      <c r="H8499" s="932" t="str">
        <f t="array" ref="H8499">if(F8499&lt;&gt;"", iferror(index('Internal Staffing Calculator'!B$8:B23500,match(F8499,'Internal Staffing Calculator'!E$8:E23500,0)), "Not In Budget"),"")</f>
        <v/>
      </c>
      <c r="I8499" s="184"/>
      <c r="J8499" s="184"/>
      <c r="K8499" s="184"/>
      <c r="L8499" s="183"/>
    </row>
    <row r="8500">
      <c r="A8500" s="454"/>
      <c r="B8500" s="927"/>
      <c r="C8500" s="580"/>
      <c r="D8500" s="939"/>
      <c r="E8500" s="940"/>
      <c r="F8500" s="941"/>
      <c r="G8500" s="937" t="str">
        <f t="array" ref="G8500">xlookup(F8500,'Internal Staffing Calculator'!E:E,'Internal Staffing Calculator'!C:C,"")</f>
        <v/>
      </c>
      <c r="H8500" s="932" t="str">
        <f t="array" ref="H8500">if(F8500&lt;&gt;"", iferror(index('Internal Staffing Calculator'!B$8:B23500,match(F8500,'Internal Staffing Calculator'!E$8:E23500,0)), "Not In Budget"),"")</f>
        <v/>
      </c>
      <c r="I8500" s="184"/>
      <c r="J8500" s="184"/>
      <c r="K8500" s="184"/>
      <c r="L8500" s="183"/>
    </row>
    <row r="8501">
      <c r="A8501" s="454"/>
      <c r="B8501" s="927"/>
      <c r="C8501" s="580"/>
      <c r="D8501" s="939"/>
      <c r="E8501" s="940"/>
      <c r="F8501" s="941"/>
      <c r="G8501" s="937" t="str">
        <f t="array" ref="G8501">xlookup(F8501,'Internal Staffing Calculator'!E:E,'Internal Staffing Calculator'!C:C,"")</f>
        <v/>
      </c>
      <c r="H8501" s="932" t="str">
        <f t="array" ref="H8501">if(F8501&lt;&gt;"", iferror(index('Internal Staffing Calculator'!B$8:B23500,match(F8501,'Internal Staffing Calculator'!E$8:E23500,0)), "Not In Budget"),"")</f>
        <v/>
      </c>
      <c r="I8501" s="184"/>
      <c r="J8501" s="184"/>
      <c r="K8501" s="184"/>
      <c r="L8501" s="183"/>
    </row>
    <row r="8502">
      <c r="A8502" s="454"/>
      <c r="B8502" s="927"/>
      <c r="C8502" s="580"/>
      <c r="D8502" s="939"/>
      <c r="E8502" s="940"/>
      <c r="F8502" s="941"/>
      <c r="G8502" s="937" t="str">
        <f t="array" ref="G8502">xlookup(F8502,'Internal Staffing Calculator'!E:E,'Internal Staffing Calculator'!C:C,"")</f>
        <v/>
      </c>
      <c r="H8502" s="932" t="str">
        <f t="array" ref="H8502">if(F8502&lt;&gt;"", iferror(index('Internal Staffing Calculator'!B$8:B23500,match(F8502,'Internal Staffing Calculator'!E$8:E23500,0)), "Not In Budget"),"")</f>
        <v/>
      </c>
      <c r="I8502" s="184"/>
      <c r="J8502" s="184"/>
      <c r="K8502" s="184"/>
      <c r="L8502" s="183"/>
    </row>
    <row r="8503">
      <c r="A8503" s="454"/>
      <c r="B8503" s="927"/>
      <c r="C8503" s="580"/>
      <c r="D8503" s="939"/>
      <c r="E8503" s="940"/>
      <c r="F8503" s="941"/>
      <c r="G8503" s="937" t="str">
        <f t="array" ref="G8503">xlookup(F8503,'Internal Staffing Calculator'!E:E,'Internal Staffing Calculator'!C:C,"")</f>
        <v/>
      </c>
      <c r="H8503" s="932" t="str">
        <f t="array" ref="H8503">if(F8503&lt;&gt;"", iferror(index('Internal Staffing Calculator'!B$8:B23500,match(F8503,'Internal Staffing Calculator'!E$8:E23500,0)), "Not In Budget"),"")</f>
        <v/>
      </c>
      <c r="I8503" s="184"/>
      <c r="J8503" s="184"/>
      <c r="K8503" s="184"/>
      <c r="L8503" s="183"/>
    </row>
    <row r="8504">
      <c r="A8504" s="454"/>
      <c r="B8504" s="927"/>
      <c r="C8504" s="580"/>
      <c r="D8504" s="939"/>
      <c r="E8504" s="940"/>
      <c r="F8504" s="941"/>
      <c r="G8504" s="937" t="str">
        <f t="array" ref="G8504">xlookup(F8504,'Internal Staffing Calculator'!E:E,'Internal Staffing Calculator'!C:C,"")</f>
        <v/>
      </c>
      <c r="H8504" s="932" t="str">
        <f t="array" ref="H8504">if(F8504&lt;&gt;"", iferror(index('Internal Staffing Calculator'!B$8:B23500,match(F8504,'Internal Staffing Calculator'!E$8:E23500,0)), "Not In Budget"),"")</f>
        <v/>
      </c>
      <c r="I8504" s="184"/>
      <c r="J8504" s="184"/>
      <c r="K8504" s="184"/>
      <c r="L8504" s="183"/>
    </row>
    <row r="8505">
      <c r="A8505" s="454"/>
      <c r="B8505" s="927"/>
      <c r="C8505" s="580"/>
      <c r="D8505" s="939"/>
      <c r="E8505" s="940"/>
      <c r="F8505" s="941"/>
      <c r="G8505" s="937" t="str">
        <f t="array" ref="G8505">xlookup(F8505,'Internal Staffing Calculator'!E:E,'Internal Staffing Calculator'!C:C,"")</f>
        <v/>
      </c>
      <c r="H8505" s="932" t="str">
        <f t="array" ref="H8505">if(F8505&lt;&gt;"", iferror(index('Internal Staffing Calculator'!B$8:B23500,match(F8505,'Internal Staffing Calculator'!E$8:E23500,0)), "Not In Budget"),"")</f>
        <v/>
      </c>
      <c r="I8505" s="184"/>
      <c r="J8505" s="184"/>
      <c r="K8505" s="184"/>
      <c r="L8505" s="183"/>
    </row>
    <row r="8506">
      <c r="A8506" s="454"/>
      <c r="B8506" s="927"/>
      <c r="C8506" s="580"/>
      <c r="D8506" s="939"/>
      <c r="E8506" s="940"/>
      <c r="F8506" s="941"/>
      <c r="G8506" s="937" t="str">
        <f t="array" ref="G8506">xlookup(F8506,'Internal Staffing Calculator'!E:E,'Internal Staffing Calculator'!C:C,"")</f>
        <v/>
      </c>
      <c r="H8506" s="932" t="str">
        <f t="array" ref="H8506">if(F8506&lt;&gt;"", iferror(index('Internal Staffing Calculator'!B$8:B23500,match(F8506,'Internal Staffing Calculator'!E$8:E23500,0)), "Not In Budget"),"")</f>
        <v/>
      </c>
      <c r="I8506" s="184"/>
      <c r="J8506" s="184"/>
      <c r="K8506" s="184"/>
      <c r="L8506" s="183"/>
    </row>
    <row r="8507">
      <c r="A8507" s="454"/>
      <c r="B8507" s="927"/>
      <c r="C8507" s="580"/>
      <c r="D8507" s="939"/>
      <c r="E8507" s="940"/>
      <c r="F8507" s="941"/>
      <c r="G8507" s="937" t="str">
        <f t="array" ref="G8507">xlookup(F8507,'Internal Staffing Calculator'!E:E,'Internal Staffing Calculator'!C:C,"")</f>
        <v/>
      </c>
      <c r="H8507" s="932" t="str">
        <f t="array" ref="H8507">if(F8507&lt;&gt;"", iferror(index('Internal Staffing Calculator'!B$8:B23500,match(F8507,'Internal Staffing Calculator'!E$8:E23500,0)), "Not In Budget"),"")</f>
        <v/>
      </c>
      <c r="I8507" s="184"/>
      <c r="J8507" s="184"/>
      <c r="K8507" s="184"/>
      <c r="L8507" s="183"/>
    </row>
    <row r="8508">
      <c r="A8508" s="454"/>
      <c r="B8508" s="927"/>
      <c r="C8508" s="580"/>
      <c r="D8508" s="939"/>
      <c r="E8508" s="940"/>
      <c r="F8508" s="941"/>
      <c r="G8508" s="937" t="str">
        <f t="array" ref="G8508">xlookup(F8508,'Internal Staffing Calculator'!E:E,'Internal Staffing Calculator'!C:C,"")</f>
        <v/>
      </c>
      <c r="H8508" s="932" t="str">
        <f t="array" ref="H8508">if(F8508&lt;&gt;"", iferror(index('Internal Staffing Calculator'!B$8:B23500,match(F8508,'Internal Staffing Calculator'!E$8:E23500,0)), "Not In Budget"),"")</f>
        <v/>
      </c>
      <c r="I8508" s="184"/>
      <c r="J8508" s="184"/>
      <c r="K8508" s="184"/>
      <c r="L8508" s="183"/>
    </row>
    <row r="8509">
      <c r="A8509" s="454"/>
      <c r="B8509" s="927"/>
      <c r="C8509" s="580"/>
      <c r="D8509" s="939"/>
      <c r="E8509" s="940"/>
      <c r="F8509" s="941"/>
      <c r="G8509" s="937" t="str">
        <f t="array" ref="G8509">xlookup(F8509,'Internal Staffing Calculator'!E:E,'Internal Staffing Calculator'!C:C,"")</f>
        <v/>
      </c>
      <c r="H8509" s="932" t="str">
        <f t="array" ref="H8509">if(F8509&lt;&gt;"", iferror(index('Internal Staffing Calculator'!B$8:B23500,match(F8509,'Internal Staffing Calculator'!E$8:E23500,0)), "Not In Budget"),"")</f>
        <v/>
      </c>
      <c r="I8509" s="184"/>
      <c r="J8509" s="184"/>
      <c r="K8509" s="184"/>
      <c r="L8509" s="183"/>
    </row>
    <row r="8510">
      <c r="A8510" s="454"/>
      <c r="B8510" s="927"/>
      <c r="C8510" s="580"/>
      <c r="D8510" s="939"/>
      <c r="E8510" s="940"/>
      <c r="F8510" s="941"/>
      <c r="G8510" s="937" t="str">
        <f t="array" ref="G8510">xlookup(F8510,'Internal Staffing Calculator'!E:E,'Internal Staffing Calculator'!C:C,"")</f>
        <v/>
      </c>
      <c r="H8510" s="932" t="str">
        <f t="array" ref="H8510">if(F8510&lt;&gt;"", iferror(index('Internal Staffing Calculator'!B$8:B23500,match(F8510,'Internal Staffing Calculator'!E$8:E23500,0)), "Not In Budget"),"")</f>
        <v/>
      </c>
      <c r="I8510" s="184"/>
      <c r="J8510" s="184"/>
      <c r="K8510" s="184"/>
      <c r="L8510" s="183"/>
    </row>
    <row r="8511">
      <c r="A8511" s="454"/>
      <c r="B8511" s="927"/>
      <c r="C8511" s="580"/>
      <c r="D8511" s="939"/>
      <c r="E8511" s="940"/>
      <c r="F8511" s="941"/>
      <c r="G8511" s="937" t="str">
        <f t="array" ref="G8511">xlookup(F8511,'Internal Staffing Calculator'!E:E,'Internal Staffing Calculator'!C:C,"")</f>
        <v/>
      </c>
      <c r="H8511" s="932" t="str">
        <f t="array" ref="H8511">if(F8511&lt;&gt;"", iferror(index('Internal Staffing Calculator'!B$8:B23500,match(F8511,'Internal Staffing Calculator'!E$8:E23500,0)), "Not In Budget"),"")</f>
        <v/>
      </c>
      <c r="I8511" s="184"/>
      <c r="J8511" s="184"/>
      <c r="K8511" s="184"/>
      <c r="L8511" s="183"/>
    </row>
    <row r="8512">
      <c r="A8512" s="454"/>
      <c r="B8512" s="927"/>
      <c r="C8512" s="580"/>
      <c r="D8512" s="939"/>
      <c r="E8512" s="940"/>
      <c r="F8512" s="941"/>
      <c r="G8512" s="937" t="str">
        <f t="array" ref="G8512">xlookup(F8512,'Internal Staffing Calculator'!E:E,'Internal Staffing Calculator'!C:C,"")</f>
        <v/>
      </c>
      <c r="H8512" s="932" t="str">
        <f t="array" ref="H8512">if(F8512&lt;&gt;"", iferror(index('Internal Staffing Calculator'!B$8:B23500,match(F8512,'Internal Staffing Calculator'!E$8:E23500,0)), "Not In Budget"),"")</f>
        <v/>
      </c>
      <c r="I8512" s="184"/>
      <c r="J8512" s="184"/>
      <c r="K8512" s="184"/>
      <c r="L8512" s="183"/>
    </row>
    <row r="8513">
      <c r="A8513" s="454"/>
      <c r="B8513" s="927"/>
      <c r="C8513" s="580"/>
      <c r="D8513" s="939"/>
      <c r="E8513" s="940"/>
      <c r="F8513" s="941"/>
      <c r="G8513" s="937" t="str">
        <f t="array" ref="G8513">xlookup(F8513,'Internal Staffing Calculator'!E:E,'Internal Staffing Calculator'!C:C,"")</f>
        <v/>
      </c>
      <c r="H8513" s="932" t="str">
        <f t="array" ref="H8513">if(F8513&lt;&gt;"", iferror(index('Internal Staffing Calculator'!B$8:B23500,match(F8513,'Internal Staffing Calculator'!E$8:E23500,0)), "Not In Budget"),"")</f>
        <v/>
      </c>
      <c r="I8513" s="184"/>
      <c r="J8513" s="184"/>
      <c r="K8513" s="184"/>
      <c r="L8513" s="183"/>
    </row>
    <row r="8514">
      <c r="A8514" s="454"/>
      <c r="B8514" s="927"/>
      <c r="C8514" s="580"/>
      <c r="D8514" s="939"/>
      <c r="E8514" s="940"/>
      <c r="F8514" s="941"/>
      <c r="G8514" s="937" t="str">
        <f t="array" ref="G8514">xlookup(F8514,'Internal Staffing Calculator'!E:E,'Internal Staffing Calculator'!C:C,"")</f>
        <v/>
      </c>
      <c r="H8514" s="932" t="str">
        <f t="array" ref="H8514">if(F8514&lt;&gt;"", iferror(index('Internal Staffing Calculator'!B$8:B23500,match(F8514,'Internal Staffing Calculator'!E$8:E23500,0)), "Not In Budget"),"")</f>
        <v/>
      </c>
      <c r="I8514" s="184"/>
      <c r="J8514" s="184"/>
      <c r="K8514" s="184"/>
      <c r="L8514" s="183"/>
    </row>
    <row r="8515">
      <c r="A8515" s="454"/>
      <c r="B8515" s="927"/>
      <c r="C8515" s="580"/>
      <c r="D8515" s="939"/>
      <c r="E8515" s="940"/>
      <c r="F8515" s="941"/>
      <c r="G8515" s="937" t="str">
        <f t="array" ref="G8515">xlookup(F8515,'Internal Staffing Calculator'!E:E,'Internal Staffing Calculator'!C:C,"")</f>
        <v/>
      </c>
      <c r="H8515" s="932" t="str">
        <f t="array" ref="H8515">if(F8515&lt;&gt;"", iferror(index('Internal Staffing Calculator'!B$8:B23500,match(F8515,'Internal Staffing Calculator'!E$8:E23500,0)), "Not In Budget"),"")</f>
        <v/>
      </c>
      <c r="I8515" s="184"/>
      <c r="J8515" s="184"/>
      <c r="K8515" s="184"/>
      <c r="L8515" s="183"/>
    </row>
    <row r="8516">
      <c r="A8516" s="454"/>
      <c r="B8516" s="927"/>
      <c r="C8516" s="580"/>
      <c r="D8516" s="939"/>
      <c r="E8516" s="940"/>
      <c r="F8516" s="941"/>
      <c r="G8516" s="937" t="str">
        <f t="array" ref="G8516">xlookup(F8516,'Internal Staffing Calculator'!E:E,'Internal Staffing Calculator'!C:C,"")</f>
        <v/>
      </c>
      <c r="H8516" s="932" t="str">
        <f t="array" ref="H8516">if(F8516&lt;&gt;"", iferror(index('Internal Staffing Calculator'!B$8:B23500,match(F8516,'Internal Staffing Calculator'!E$8:E23500,0)), "Not In Budget"),"")</f>
        <v/>
      </c>
      <c r="I8516" s="184"/>
      <c r="J8516" s="184"/>
      <c r="K8516" s="184"/>
      <c r="L8516" s="183"/>
    </row>
    <row r="8517">
      <c r="A8517" s="454"/>
      <c r="B8517" s="927"/>
      <c r="C8517" s="580"/>
      <c r="D8517" s="939"/>
      <c r="E8517" s="940"/>
      <c r="F8517" s="941"/>
      <c r="G8517" s="937" t="str">
        <f t="array" ref="G8517">xlookup(F8517,'Internal Staffing Calculator'!E:E,'Internal Staffing Calculator'!C:C,"")</f>
        <v/>
      </c>
      <c r="H8517" s="932" t="str">
        <f t="array" ref="H8517">if(F8517&lt;&gt;"", iferror(index('Internal Staffing Calculator'!B$8:B23500,match(F8517,'Internal Staffing Calculator'!E$8:E23500,0)), "Not In Budget"),"")</f>
        <v/>
      </c>
      <c r="I8517" s="184"/>
      <c r="J8517" s="184"/>
      <c r="K8517" s="184"/>
      <c r="L8517" s="183"/>
    </row>
    <row r="8518">
      <c r="A8518" s="454"/>
      <c r="B8518" s="927"/>
      <c r="C8518" s="580"/>
      <c r="D8518" s="939"/>
      <c r="E8518" s="940"/>
      <c r="F8518" s="941"/>
      <c r="G8518" s="937" t="str">
        <f t="array" ref="G8518">xlookup(F8518,'Internal Staffing Calculator'!E:E,'Internal Staffing Calculator'!C:C,"")</f>
        <v/>
      </c>
      <c r="H8518" s="932" t="str">
        <f t="array" ref="H8518">if(F8518&lt;&gt;"", iferror(index('Internal Staffing Calculator'!B$8:B23500,match(F8518,'Internal Staffing Calculator'!E$8:E23500,0)), "Not In Budget"),"")</f>
        <v/>
      </c>
      <c r="I8518" s="184"/>
      <c r="J8518" s="184"/>
      <c r="K8518" s="184"/>
      <c r="L8518" s="183"/>
    </row>
    <row r="8519">
      <c r="A8519" s="454"/>
      <c r="B8519" s="927"/>
      <c r="C8519" s="580"/>
      <c r="D8519" s="939"/>
      <c r="E8519" s="940"/>
      <c r="F8519" s="941"/>
      <c r="G8519" s="937" t="str">
        <f t="array" ref="G8519">xlookup(F8519,'Internal Staffing Calculator'!E:E,'Internal Staffing Calculator'!C:C,"")</f>
        <v/>
      </c>
      <c r="H8519" s="932" t="str">
        <f t="array" ref="H8519">if(F8519&lt;&gt;"", iferror(index('Internal Staffing Calculator'!B$8:B23500,match(F8519,'Internal Staffing Calculator'!E$8:E23500,0)), "Not In Budget"),"")</f>
        <v/>
      </c>
      <c r="I8519" s="184"/>
      <c r="J8519" s="184"/>
      <c r="K8519" s="184"/>
      <c r="L8519" s="183"/>
    </row>
    <row r="8520">
      <c r="A8520" s="454"/>
      <c r="B8520" s="927"/>
      <c r="C8520" s="580"/>
      <c r="D8520" s="939"/>
      <c r="E8520" s="940"/>
      <c r="F8520" s="941"/>
      <c r="G8520" s="937" t="str">
        <f t="array" ref="G8520">xlookup(F8520,'Internal Staffing Calculator'!E:E,'Internal Staffing Calculator'!C:C,"")</f>
        <v/>
      </c>
      <c r="H8520" s="932" t="str">
        <f t="array" ref="H8520">if(F8520&lt;&gt;"", iferror(index('Internal Staffing Calculator'!B$8:B23500,match(F8520,'Internal Staffing Calculator'!E$8:E23500,0)), "Not In Budget"),"")</f>
        <v/>
      </c>
      <c r="I8520" s="184"/>
      <c r="J8520" s="184"/>
      <c r="K8520" s="184"/>
      <c r="L8520" s="183"/>
    </row>
    <row r="8521">
      <c r="A8521" s="454"/>
      <c r="B8521" s="927"/>
      <c r="C8521" s="580"/>
      <c r="D8521" s="939"/>
      <c r="E8521" s="940"/>
      <c r="F8521" s="941"/>
      <c r="G8521" s="937" t="str">
        <f t="array" ref="G8521">xlookup(F8521,'Internal Staffing Calculator'!E:E,'Internal Staffing Calculator'!C:C,"")</f>
        <v/>
      </c>
      <c r="H8521" s="932" t="str">
        <f t="array" ref="H8521">if(F8521&lt;&gt;"", iferror(index('Internal Staffing Calculator'!B$8:B23500,match(F8521,'Internal Staffing Calculator'!E$8:E23500,0)), "Not In Budget"),"")</f>
        <v/>
      </c>
      <c r="I8521" s="184"/>
      <c r="J8521" s="184"/>
      <c r="K8521" s="184"/>
      <c r="L8521" s="183"/>
    </row>
    <row r="8522">
      <c r="A8522" s="454"/>
      <c r="B8522" s="927"/>
      <c r="C8522" s="580"/>
      <c r="D8522" s="939"/>
      <c r="E8522" s="940"/>
      <c r="F8522" s="941"/>
      <c r="G8522" s="937" t="str">
        <f t="array" ref="G8522">xlookup(F8522,'Internal Staffing Calculator'!E:E,'Internal Staffing Calculator'!C:C,"")</f>
        <v/>
      </c>
      <c r="H8522" s="932" t="str">
        <f t="array" ref="H8522">if(F8522&lt;&gt;"", iferror(index('Internal Staffing Calculator'!B$8:B23500,match(F8522,'Internal Staffing Calculator'!E$8:E23500,0)), "Not In Budget"),"")</f>
        <v/>
      </c>
      <c r="I8522" s="184"/>
      <c r="J8522" s="184"/>
      <c r="K8522" s="184"/>
      <c r="L8522" s="183"/>
    </row>
    <row r="8523">
      <c r="A8523" s="454"/>
      <c r="B8523" s="927"/>
      <c r="C8523" s="580"/>
      <c r="D8523" s="939"/>
      <c r="E8523" s="940"/>
      <c r="F8523" s="941"/>
      <c r="G8523" s="937" t="str">
        <f t="array" ref="G8523">xlookup(F8523,'Internal Staffing Calculator'!E:E,'Internal Staffing Calculator'!C:C,"")</f>
        <v/>
      </c>
      <c r="H8523" s="932" t="str">
        <f t="array" ref="H8523">if(F8523&lt;&gt;"", iferror(index('Internal Staffing Calculator'!B$8:B23500,match(F8523,'Internal Staffing Calculator'!E$8:E23500,0)), "Not In Budget"),"")</f>
        <v/>
      </c>
      <c r="I8523" s="184"/>
      <c r="J8523" s="184"/>
      <c r="K8523" s="184"/>
      <c r="L8523" s="183"/>
    </row>
    <row r="8524">
      <c r="A8524" s="454"/>
      <c r="B8524" s="927"/>
      <c r="C8524" s="580"/>
      <c r="D8524" s="939"/>
      <c r="E8524" s="940"/>
      <c r="F8524" s="941"/>
      <c r="G8524" s="937" t="str">
        <f t="array" ref="G8524">xlookup(F8524,'Internal Staffing Calculator'!E:E,'Internal Staffing Calculator'!C:C,"")</f>
        <v/>
      </c>
      <c r="H8524" s="932" t="str">
        <f t="array" ref="H8524">if(F8524&lt;&gt;"", iferror(index('Internal Staffing Calculator'!B$8:B23500,match(F8524,'Internal Staffing Calculator'!E$8:E23500,0)), "Not In Budget"),"")</f>
        <v/>
      </c>
      <c r="I8524" s="184"/>
      <c r="J8524" s="184"/>
      <c r="K8524" s="184"/>
      <c r="L8524" s="183"/>
    </row>
    <row r="8525">
      <c r="A8525" s="454"/>
      <c r="B8525" s="927"/>
      <c r="C8525" s="580"/>
      <c r="D8525" s="939"/>
      <c r="E8525" s="940"/>
      <c r="F8525" s="941"/>
      <c r="G8525" s="937" t="str">
        <f t="array" ref="G8525">xlookup(F8525,'Internal Staffing Calculator'!E:E,'Internal Staffing Calculator'!C:C,"")</f>
        <v/>
      </c>
      <c r="H8525" s="932" t="str">
        <f t="array" ref="H8525">if(F8525&lt;&gt;"", iferror(index('Internal Staffing Calculator'!B$8:B23500,match(F8525,'Internal Staffing Calculator'!E$8:E23500,0)), "Not In Budget"),"")</f>
        <v/>
      </c>
      <c r="I8525" s="184"/>
      <c r="J8525" s="184"/>
      <c r="K8525" s="184"/>
      <c r="L8525" s="183"/>
    </row>
    <row r="8526">
      <c r="A8526" s="454"/>
      <c r="B8526" s="927"/>
      <c r="C8526" s="580"/>
      <c r="D8526" s="939"/>
      <c r="E8526" s="940"/>
      <c r="F8526" s="941"/>
      <c r="G8526" s="937" t="str">
        <f t="array" ref="G8526">xlookup(F8526,'Internal Staffing Calculator'!E:E,'Internal Staffing Calculator'!C:C,"")</f>
        <v/>
      </c>
      <c r="H8526" s="932" t="str">
        <f t="array" ref="H8526">if(F8526&lt;&gt;"", iferror(index('Internal Staffing Calculator'!B$8:B23500,match(F8526,'Internal Staffing Calculator'!E$8:E23500,0)), "Not In Budget"),"")</f>
        <v/>
      </c>
      <c r="I8526" s="184"/>
      <c r="J8526" s="184"/>
      <c r="K8526" s="184"/>
      <c r="L8526" s="183"/>
    </row>
    <row r="8527">
      <c r="A8527" s="454"/>
      <c r="B8527" s="927"/>
      <c r="C8527" s="580"/>
      <c r="D8527" s="939"/>
      <c r="E8527" s="940"/>
      <c r="F8527" s="941"/>
      <c r="G8527" s="937" t="str">
        <f t="array" ref="G8527">xlookup(F8527,'Internal Staffing Calculator'!E:E,'Internal Staffing Calculator'!C:C,"")</f>
        <v/>
      </c>
      <c r="H8527" s="932" t="str">
        <f t="array" ref="H8527">if(F8527&lt;&gt;"", iferror(index('Internal Staffing Calculator'!B$8:B23500,match(F8527,'Internal Staffing Calculator'!E$8:E23500,0)), "Not In Budget"),"")</f>
        <v/>
      </c>
      <c r="I8527" s="184"/>
      <c r="J8527" s="184"/>
      <c r="K8527" s="184"/>
      <c r="L8527" s="183"/>
    </row>
    <row r="8528">
      <c r="A8528" s="454"/>
      <c r="B8528" s="927"/>
      <c r="C8528" s="580"/>
      <c r="D8528" s="939"/>
      <c r="E8528" s="940"/>
      <c r="F8528" s="941"/>
      <c r="G8528" s="937" t="str">
        <f t="array" ref="G8528">xlookup(F8528,'Internal Staffing Calculator'!E:E,'Internal Staffing Calculator'!C:C,"")</f>
        <v/>
      </c>
      <c r="H8528" s="932" t="str">
        <f t="array" ref="H8528">if(F8528&lt;&gt;"", iferror(index('Internal Staffing Calculator'!B$8:B23500,match(F8528,'Internal Staffing Calculator'!E$8:E23500,0)), "Not In Budget"),"")</f>
        <v/>
      </c>
      <c r="I8528" s="184"/>
      <c r="J8528" s="184"/>
      <c r="K8528" s="184"/>
      <c r="L8528" s="183"/>
    </row>
    <row r="8529">
      <c r="A8529" s="454"/>
      <c r="B8529" s="927"/>
      <c r="C8529" s="580"/>
      <c r="D8529" s="939"/>
      <c r="E8529" s="940"/>
      <c r="F8529" s="941"/>
      <c r="G8529" s="937" t="str">
        <f t="array" ref="G8529">xlookup(F8529,'Internal Staffing Calculator'!E:E,'Internal Staffing Calculator'!C:C,"")</f>
        <v/>
      </c>
      <c r="H8529" s="932" t="str">
        <f t="array" ref="H8529">if(F8529&lt;&gt;"", iferror(index('Internal Staffing Calculator'!B$8:B23500,match(F8529,'Internal Staffing Calculator'!E$8:E23500,0)), "Not In Budget"),"")</f>
        <v/>
      </c>
      <c r="I8529" s="184"/>
      <c r="J8529" s="184"/>
      <c r="K8529" s="184"/>
      <c r="L8529" s="183"/>
    </row>
    <row r="8530">
      <c r="A8530" s="454"/>
      <c r="B8530" s="927"/>
      <c r="C8530" s="580"/>
      <c r="D8530" s="939"/>
      <c r="E8530" s="940"/>
      <c r="F8530" s="941"/>
      <c r="G8530" s="937" t="str">
        <f t="array" ref="G8530">xlookup(F8530,'Internal Staffing Calculator'!E:E,'Internal Staffing Calculator'!C:C,"")</f>
        <v/>
      </c>
      <c r="H8530" s="932" t="str">
        <f t="array" ref="H8530">if(F8530&lt;&gt;"", iferror(index('Internal Staffing Calculator'!B$8:B23500,match(F8530,'Internal Staffing Calculator'!E$8:E23500,0)), "Not In Budget"),"")</f>
        <v/>
      </c>
      <c r="I8530" s="184"/>
      <c r="J8530" s="184"/>
      <c r="K8530" s="184"/>
      <c r="L8530" s="183"/>
    </row>
    <row r="8531">
      <c r="A8531" s="454"/>
      <c r="B8531" s="927"/>
      <c r="C8531" s="580"/>
      <c r="D8531" s="939"/>
      <c r="E8531" s="940"/>
      <c r="F8531" s="941"/>
      <c r="G8531" s="937" t="str">
        <f t="array" ref="G8531">xlookup(F8531,'Internal Staffing Calculator'!E:E,'Internal Staffing Calculator'!C:C,"")</f>
        <v/>
      </c>
      <c r="H8531" s="932" t="str">
        <f t="array" ref="H8531">if(F8531&lt;&gt;"", iferror(index('Internal Staffing Calculator'!B$8:B23500,match(F8531,'Internal Staffing Calculator'!E$8:E23500,0)), "Not In Budget"),"")</f>
        <v/>
      </c>
      <c r="I8531" s="184"/>
      <c r="J8531" s="184"/>
      <c r="K8531" s="184"/>
      <c r="L8531" s="183"/>
    </row>
    <row r="8532">
      <c r="A8532" s="454"/>
      <c r="B8532" s="927"/>
      <c r="C8532" s="580"/>
      <c r="D8532" s="939"/>
      <c r="E8532" s="940"/>
      <c r="F8532" s="941"/>
      <c r="G8532" s="937" t="str">
        <f t="array" ref="G8532">xlookup(F8532,'Internal Staffing Calculator'!E:E,'Internal Staffing Calculator'!C:C,"")</f>
        <v/>
      </c>
      <c r="H8532" s="932" t="str">
        <f t="array" ref="H8532">if(F8532&lt;&gt;"", iferror(index('Internal Staffing Calculator'!B$8:B23500,match(F8532,'Internal Staffing Calculator'!E$8:E23500,0)), "Not In Budget"),"")</f>
        <v/>
      </c>
      <c r="I8532" s="184"/>
      <c r="J8532" s="184"/>
      <c r="K8532" s="184"/>
      <c r="L8532" s="183"/>
    </row>
    <row r="8533">
      <c r="A8533" s="454"/>
      <c r="B8533" s="927"/>
      <c r="C8533" s="580"/>
      <c r="D8533" s="939"/>
      <c r="E8533" s="940"/>
      <c r="F8533" s="941"/>
      <c r="G8533" s="937" t="str">
        <f t="array" ref="G8533">xlookup(F8533,'Internal Staffing Calculator'!E:E,'Internal Staffing Calculator'!C:C,"")</f>
        <v/>
      </c>
      <c r="H8533" s="932" t="str">
        <f t="array" ref="H8533">if(F8533&lt;&gt;"", iferror(index('Internal Staffing Calculator'!B$8:B23500,match(F8533,'Internal Staffing Calculator'!E$8:E23500,0)), "Not In Budget"),"")</f>
        <v/>
      </c>
      <c r="I8533" s="184"/>
      <c r="J8533" s="184"/>
      <c r="K8533" s="184"/>
      <c r="L8533" s="183"/>
    </row>
    <row r="8534">
      <c r="A8534" s="454"/>
      <c r="B8534" s="927"/>
      <c r="C8534" s="580"/>
      <c r="D8534" s="939"/>
      <c r="E8534" s="940"/>
      <c r="F8534" s="941"/>
      <c r="G8534" s="937" t="str">
        <f t="array" ref="G8534">xlookup(F8534,'Internal Staffing Calculator'!E:E,'Internal Staffing Calculator'!C:C,"")</f>
        <v/>
      </c>
      <c r="H8534" s="932" t="str">
        <f t="array" ref="H8534">if(F8534&lt;&gt;"", iferror(index('Internal Staffing Calculator'!B$8:B23500,match(F8534,'Internal Staffing Calculator'!E$8:E23500,0)), "Not In Budget"),"")</f>
        <v/>
      </c>
      <c r="I8534" s="184"/>
      <c r="J8534" s="184"/>
      <c r="K8534" s="184"/>
      <c r="L8534" s="183"/>
    </row>
    <row r="8535">
      <c r="A8535" s="454"/>
      <c r="B8535" s="927"/>
      <c r="C8535" s="580"/>
      <c r="D8535" s="939"/>
      <c r="E8535" s="940"/>
      <c r="F8535" s="941"/>
      <c r="G8535" s="937" t="str">
        <f t="array" ref="G8535">xlookup(F8535,'Internal Staffing Calculator'!E:E,'Internal Staffing Calculator'!C:C,"")</f>
        <v/>
      </c>
      <c r="H8535" s="932" t="str">
        <f t="array" ref="H8535">if(F8535&lt;&gt;"", iferror(index('Internal Staffing Calculator'!B$8:B23500,match(F8535,'Internal Staffing Calculator'!E$8:E23500,0)), "Not In Budget"),"")</f>
        <v/>
      </c>
      <c r="I8535" s="184"/>
      <c r="J8535" s="184"/>
      <c r="K8535" s="184"/>
      <c r="L8535" s="183"/>
    </row>
    <row r="8536">
      <c r="A8536" s="454"/>
      <c r="B8536" s="927"/>
      <c r="C8536" s="580"/>
      <c r="D8536" s="939"/>
      <c r="E8536" s="940"/>
      <c r="F8536" s="941"/>
      <c r="G8536" s="937" t="str">
        <f t="array" ref="G8536">xlookup(F8536,'Internal Staffing Calculator'!E:E,'Internal Staffing Calculator'!C:C,"")</f>
        <v/>
      </c>
      <c r="H8536" s="932" t="str">
        <f t="array" ref="H8536">if(F8536&lt;&gt;"", iferror(index('Internal Staffing Calculator'!B$8:B23500,match(F8536,'Internal Staffing Calculator'!E$8:E23500,0)), "Not In Budget"),"")</f>
        <v/>
      </c>
      <c r="I8536" s="184"/>
      <c r="J8536" s="184"/>
      <c r="K8536" s="184"/>
      <c r="L8536" s="183"/>
    </row>
    <row r="8537">
      <c r="A8537" s="454"/>
      <c r="B8537" s="927"/>
      <c r="C8537" s="580"/>
      <c r="D8537" s="939"/>
      <c r="E8537" s="940"/>
      <c r="F8537" s="941"/>
      <c r="G8537" s="937" t="str">
        <f t="array" ref="G8537">xlookup(F8537,'Internal Staffing Calculator'!E:E,'Internal Staffing Calculator'!C:C,"")</f>
        <v/>
      </c>
      <c r="H8537" s="932" t="str">
        <f t="array" ref="H8537">if(F8537&lt;&gt;"", iferror(index('Internal Staffing Calculator'!B$8:B23500,match(F8537,'Internal Staffing Calculator'!E$8:E23500,0)), "Not In Budget"),"")</f>
        <v/>
      </c>
      <c r="I8537" s="184"/>
      <c r="J8537" s="184"/>
      <c r="K8537" s="184"/>
      <c r="L8537" s="183"/>
    </row>
    <row r="8538">
      <c r="A8538" s="454"/>
      <c r="B8538" s="927"/>
      <c r="C8538" s="580"/>
      <c r="D8538" s="939"/>
      <c r="E8538" s="940"/>
      <c r="F8538" s="941"/>
      <c r="G8538" s="937" t="str">
        <f t="array" ref="G8538">xlookup(F8538,'Internal Staffing Calculator'!E:E,'Internal Staffing Calculator'!C:C,"")</f>
        <v/>
      </c>
      <c r="H8538" s="932" t="str">
        <f t="array" ref="H8538">if(F8538&lt;&gt;"", iferror(index('Internal Staffing Calculator'!B$8:B23500,match(F8538,'Internal Staffing Calculator'!E$8:E23500,0)), "Not In Budget"),"")</f>
        <v/>
      </c>
      <c r="I8538" s="184"/>
      <c r="J8538" s="184"/>
      <c r="K8538" s="184"/>
      <c r="L8538" s="183"/>
    </row>
    <row r="8539">
      <c r="A8539" s="454"/>
      <c r="B8539" s="927"/>
      <c r="C8539" s="580"/>
      <c r="D8539" s="939"/>
      <c r="E8539" s="940"/>
      <c r="F8539" s="941"/>
      <c r="G8539" s="937" t="str">
        <f t="array" ref="G8539">xlookup(F8539,'Internal Staffing Calculator'!E:E,'Internal Staffing Calculator'!C:C,"")</f>
        <v/>
      </c>
      <c r="H8539" s="932" t="str">
        <f t="array" ref="H8539">if(F8539&lt;&gt;"", iferror(index('Internal Staffing Calculator'!B$8:B23500,match(F8539,'Internal Staffing Calculator'!E$8:E23500,0)), "Not In Budget"),"")</f>
        <v/>
      </c>
      <c r="I8539" s="184"/>
      <c r="J8539" s="184"/>
      <c r="K8539" s="184"/>
      <c r="L8539" s="183"/>
    </row>
    <row r="8540">
      <c r="A8540" s="454"/>
      <c r="B8540" s="927"/>
      <c r="C8540" s="580"/>
      <c r="D8540" s="939"/>
      <c r="E8540" s="940"/>
      <c r="F8540" s="941"/>
      <c r="G8540" s="937" t="str">
        <f t="array" ref="G8540">xlookup(F8540,'Internal Staffing Calculator'!E:E,'Internal Staffing Calculator'!C:C,"")</f>
        <v/>
      </c>
      <c r="H8540" s="932" t="str">
        <f t="array" ref="H8540">if(F8540&lt;&gt;"", iferror(index('Internal Staffing Calculator'!B$8:B23500,match(F8540,'Internal Staffing Calculator'!E$8:E23500,0)), "Not In Budget"),"")</f>
        <v/>
      </c>
      <c r="I8540" s="184"/>
      <c r="J8540" s="184"/>
      <c r="K8540" s="184"/>
      <c r="L8540" s="183"/>
    </row>
    <row r="8541">
      <c r="A8541" s="454"/>
      <c r="B8541" s="927"/>
      <c r="C8541" s="580"/>
      <c r="D8541" s="939"/>
      <c r="E8541" s="940"/>
      <c r="F8541" s="941"/>
      <c r="G8541" s="937" t="str">
        <f t="array" ref="G8541">xlookup(F8541,'Internal Staffing Calculator'!E:E,'Internal Staffing Calculator'!C:C,"")</f>
        <v/>
      </c>
      <c r="H8541" s="932" t="str">
        <f t="array" ref="H8541">if(F8541&lt;&gt;"", iferror(index('Internal Staffing Calculator'!B$8:B23500,match(F8541,'Internal Staffing Calculator'!E$8:E23500,0)), "Not In Budget"),"")</f>
        <v/>
      </c>
      <c r="I8541" s="184"/>
      <c r="J8541" s="184"/>
      <c r="K8541" s="184"/>
      <c r="L8541" s="183"/>
    </row>
    <row r="8542">
      <c r="A8542" s="454"/>
      <c r="B8542" s="927"/>
      <c r="C8542" s="580"/>
      <c r="D8542" s="939"/>
      <c r="E8542" s="940"/>
      <c r="F8542" s="941"/>
      <c r="G8542" s="937" t="str">
        <f t="array" ref="G8542">xlookup(F8542,'Internal Staffing Calculator'!E:E,'Internal Staffing Calculator'!C:C,"")</f>
        <v/>
      </c>
      <c r="H8542" s="932" t="str">
        <f t="array" ref="H8542">if(F8542&lt;&gt;"", iferror(index('Internal Staffing Calculator'!B$8:B23500,match(F8542,'Internal Staffing Calculator'!E$8:E23500,0)), "Not In Budget"),"")</f>
        <v/>
      </c>
      <c r="I8542" s="184"/>
      <c r="J8542" s="184"/>
      <c r="K8542" s="184"/>
      <c r="L8542" s="183"/>
    </row>
    <row r="8543">
      <c r="A8543" s="454"/>
      <c r="B8543" s="927"/>
      <c r="C8543" s="580"/>
      <c r="D8543" s="939"/>
      <c r="E8543" s="940"/>
      <c r="F8543" s="941"/>
      <c r="G8543" s="937" t="str">
        <f t="array" ref="G8543">xlookup(F8543,'Internal Staffing Calculator'!E:E,'Internal Staffing Calculator'!C:C,"")</f>
        <v/>
      </c>
      <c r="H8543" s="932" t="str">
        <f t="array" ref="H8543">if(F8543&lt;&gt;"", iferror(index('Internal Staffing Calculator'!B$8:B23500,match(F8543,'Internal Staffing Calculator'!E$8:E23500,0)), "Not In Budget"),"")</f>
        <v/>
      </c>
      <c r="I8543" s="184"/>
      <c r="J8543" s="184"/>
      <c r="K8543" s="184"/>
      <c r="L8543" s="183"/>
    </row>
    <row r="8544">
      <c r="A8544" s="454"/>
      <c r="B8544" s="927"/>
      <c r="C8544" s="580"/>
      <c r="D8544" s="939"/>
      <c r="E8544" s="940"/>
      <c r="F8544" s="941"/>
      <c r="G8544" s="937" t="str">
        <f t="array" ref="G8544">xlookup(F8544,'Internal Staffing Calculator'!E:E,'Internal Staffing Calculator'!C:C,"")</f>
        <v/>
      </c>
      <c r="H8544" s="932" t="str">
        <f t="array" ref="H8544">if(F8544&lt;&gt;"", iferror(index('Internal Staffing Calculator'!B$8:B23500,match(F8544,'Internal Staffing Calculator'!E$8:E23500,0)), "Not In Budget"),"")</f>
        <v/>
      </c>
      <c r="I8544" s="184"/>
      <c r="J8544" s="184"/>
      <c r="K8544" s="184"/>
      <c r="L8544" s="183"/>
    </row>
    <row r="8545">
      <c r="A8545" s="454"/>
      <c r="B8545" s="927"/>
      <c r="C8545" s="580"/>
      <c r="D8545" s="939"/>
      <c r="E8545" s="940"/>
      <c r="F8545" s="941"/>
      <c r="G8545" s="937" t="str">
        <f t="array" ref="G8545">xlookup(F8545,'Internal Staffing Calculator'!E:E,'Internal Staffing Calculator'!C:C,"")</f>
        <v/>
      </c>
      <c r="H8545" s="932" t="str">
        <f t="array" ref="H8545">if(F8545&lt;&gt;"", iferror(index('Internal Staffing Calculator'!B$8:B23500,match(F8545,'Internal Staffing Calculator'!E$8:E23500,0)), "Not In Budget"),"")</f>
        <v/>
      </c>
      <c r="I8545" s="184"/>
      <c r="J8545" s="184"/>
      <c r="K8545" s="184"/>
      <c r="L8545" s="183"/>
    </row>
    <row r="8546">
      <c r="A8546" s="454"/>
      <c r="B8546" s="927"/>
      <c r="C8546" s="580"/>
      <c r="D8546" s="939"/>
      <c r="E8546" s="940"/>
      <c r="F8546" s="941"/>
      <c r="G8546" s="937" t="str">
        <f t="array" ref="G8546">xlookup(F8546,'Internal Staffing Calculator'!E:E,'Internal Staffing Calculator'!C:C,"")</f>
        <v/>
      </c>
      <c r="H8546" s="932" t="str">
        <f t="array" ref="H8546">if(F8546&lt;&gt;"", iferror(index('Internal Staffing Calculator'!B$8:B23500,match(F8546,'Internal Staffing Calculator'!E$8:E23500,0)), "Not In Budget"),"")</f>
        <v/>
      </c>
      <c r="I8546" s="184"/>
      <c r="J8546" s="184"/>
      <c r="K8546" s="184"/>
      <c r="L8546" s="183"/>
    </row>
    <row r="8547">
      <c r="A8547" s="454"/>
      <c r="B8547" s="927"/>
      <c r="C8547" s="580"/>
      <c r="D8547" s="939"/>
      <c r="E8547" s="940"/>
      <c r="F8547" s="941"/>
      <c r="G8547" s="937" t="str">
        <f t="array" ref="G8547">xlookup(F8547,'Internal Staffing Calculator'!E:E,'Internal Staffing Calculator'!C:C,"")</f>
        <v/>
      </c>
      <c r="H8547" s="932" t="str">
        <f t="array" ref="H8547">if(F8547&lt;&gt;"", iferror(index('Internal Staffing Calculator'!B$8:B23500,match(F8547,'Internal Staffing Calculator'!E$8:E23500,0)), "Not In Budget"),"")</f>
        <v/>
      </c>
      <c r="I8547" s="184"/>
      <c r="J8547" s="184"/>
      <c r="K8547" s="184"/>
      <c r="L8547" s="183"/>
    </row>
    <row r="8548">
      <c r="A8548" s="454"/>
      <c r="B8548" s="927"/>
      <c r="C8548" s="580"/>
      <c r="D8548" s="939"/>
      <c r="E8548" s="940"/>
      <c r="F8548" s="941"/>
      <c r="G8548" s="937" t="str">
        <f t="array" ref="G8548">xlookup(F8548,'Internal Staffing Calculator'!E:E,'Internal Staffing Calculator'!C:C,"")</f>
        <v/>
      </c>
      <c r="H8548" s="932" t="str">
        <f t="array" ref="H8548">if(F8548&lt;&gt;"", iferror(index('Internal Staffing Calculator'!B$8:B23500,match(F8548,'Internal Staffing Calculator'!E$8:E23500,0)), "Not In Budget"),"")</f>
        <v/>
      </c>
      <c r="I8548" s="184"/>
      <c r="J8548" s="184"/>
      <c r="K8548" s="184"/>
      <c r="L8548" s="183"/>
    </row>
    <row r="8549">
      <c r="A8549" s="454"/>
      <c r="B8549" s="927"/>
      <c r="C8549" s="580"/>
      <c r="D8549" s="939"/>
      <c r="E8549" s="940"/>
      <c r="F8549" s="941"/>
      <c r="G8549" s="937" t="str">
        <f t="array" ref="G8549">xlookup(F8549,'Internal Staffing Calculator'!E:E,'Internal Staffing Calculator'!C:C,"")</f>
        <v/>
      </c>
      <c r="H8549" s="932" t="str">
        <f t="array" ref="H8549">if(F8549&lt;&gt;"", iferror(index('Internal Staffing Calculator'!B$8:B23500,match(F8549,'Internal Staffing Calculator'!E$8:E23500,0)), "Not In Budget"),"")</f>
        <v/>
      </c>
      <c r="I8549" s="184"/>
      <c r="J8549" s="184"/>
      <c r="K8549" s="184"/>
      <c r="L8549" s="183"/>
    </row>
    <row r="8550">
      <c r="A8550" s="454"/>
      <c r="B8550" s="927"/>
      <c r="C8550" s="580"/>
      <c r="D8550" s="939"/>
      <c r="E8550" s="940"/>
      <c r="F8550" s="941"/>
      <c r="G8550" s="937" t="str">
        <f t="array" ref="G8550">xlookup(F8550,'Internal Staffing Calculator'!E:E,'Internal Staffing Calculator'!C:C,"")</f>
        <v/>
      </c>
      <c r="H8550" s="932" t="str">
        <f t="array" ref="H8550">if(F8550&lt;&gt;"", iferror(index('Internal Staffing Calculator'!B$8:B23500,match(F8550,'Internal Staffing Calculator'!E$8:E23500,0)), "Not In Budget"),"")</f>
        <v/>
      </c>
      <c r="I8550" s="184"/>
      <c r="J8550" s="184"/>
      <c r="K8550" s="184"/>
      <c r="L8550" s="183"/>
    </row>
    <row r="8551">
      <c r="A8551" s="454"/>
      <c r="B8551" s="927"/>
      <c r="C8551" s="580"/>
      <c r="D8551" s="939"/>
      <c r="E8551" s="940"/>
      <c r="F8551" s="941"/>
      <c r="G8551" s="937" t="str">
        <f t="array" ref="G8551">xlookup(F8551,'Internal Staffing Calculator'!E:E,'Internal Staffing Calculator'!C:C,"")</f>
        <v/>
      </c>
      <c r="H8551" s="932" t="str">
        <f t="array" ref="H8551">if(F8551&lt;&gt;"", iferror(index('Internal Staffing Calculator'!B$8:B23500,match(F8551,'Internal Staffing Calculator'!E$8:E23500,0)), "Not In Budget"),"")</f>
        <v/>
      </c>
      <c r="I8551" s="184"/>
      <c r="J8551" s="184"/>
      <c r="K8551" s="184"/>
      <c r="L8551" s="183"/>
    </row>
    <row r="8552">
      <c r="A8552" s="454"/>
      <c r="B8552" s="927"/>
      <c r="C8552" s="580"/>
      <c r="D8552" s="939"/>
      <c r="E8552" s="940"/>
      <c r="F8552" s="941"/>
      <c r="G8552" s="937" t="str">
        <f t="array" ref="G8552">xlookup(F8552,'Internal Staffing Calculator'!E:E,'Internal Staffing Calculator'!C:C,"")</f>
        <v/>
      </c>
      <c r="H8552" s="932" t="str">
        <f t="array" ref="H8552">if(F8552&lt;&gt;"", iferror(index('Internal Staffing Calculator'!B$8:B23500,match(F8552,'Internal Staffing Calculator'!E$8:E23500,0)), "Not In Budget"),"")</f>
        <v/>
      </c>
      <c r="I8552" s="184"/>
      <c r="J8552" s="184"/>
      <c r="K8552" s="184"/>
      <c r="L8552" s="183"/>
    </row>
    <row r="8553">
      <c r="A8553" s="454"/>
      <c r="B8553" s="927"/>
      <c r="C8553" s="580"/>
      <c r="D8553" s="939"/>
      <c r="E8553" s="940"/>
      <c r="F8553" s="941"/>
      <c r="G8553" s="937" t="str">
        <f t="array" ref="G8553">xlookup(F8553,'Internal Staffing Calculator'!E:E,'Internal Staffing Calculator'!C:C,"")</f>
        <v/>
      </c>
      <c r="H8553" s="932" t="str">
        <f t="array" ref="H8553">if(F8553&lt;&gt;"", iferror(index('Internal Staffing Calculator'!B$8:B23500,match(F8553,'Internal Staffing Calculator'!E$8:E23500,0)), "Not In Budget"),"")</f>
        <v/>
      </c>
      <c r="I8553" s="184"/>
      <c r="J8553" s="184"/>
      <c r="K8553" s="184"/>
      <c r="L8553" s="183"/>
    </row>
    <row r="8554">
      <c r="A8554" s="454"/>
      <c r="B8554" s="927"/>
      <c r="C8554" s="580"/>
      <c r="D8554" s="939"/>
      <c r="E8554" s="940"/>
      <c r="F8554" s="941"/>
      <c r="G8554" s="937" t="str">
        <f t="array" ref="G8554">xlookup(F8554,'Internal Staffing Calculator'!E:E,'Internal Staffing Calculator'!C:C,"")</f>
        <v/>
      </c>
      <c r="H8554" s="932" t="str">
        <f t="array" ref="H8554">if(F8554&lt;&gt;"", iferror(index('Internal Staffing Calculator'!B$8:B23500,match(F8554,'Internal Staffing Calculator'!E$8:E23500,0)), "Not In Budget"),"")</f>
        <v/>
      </c>
      <c r="I8554" s="184"/>
      <c r="J8554" s="184"/>
      <c r="K8554" s="184"/>
      <c r="L8554" s="183"/>
    </row>
    <row r="8555">
      <c r="A8555" s="454"/>
      <c r="B8555" s="927"/>
      <c r="C8555" s="580"/>
      <c r="D8555" s="939"/>
      <c r="E8555" s="940"/>
      <c r="F8555" s="941"/>
      <c r="G8555" s="937" t="str">
        <f t="array" ref="G8555">xlookup(F8555,'Internal Staffing Calculator'!E:E,'Internal Staffing Calculator'!C:C,"")</f>
        <v/>
      </c>
      <c r="H8555" s="932" t="str">
        <f t="array" ref="H8555">if(F8555&lt;&gt;"", iferror(index('Internal Staffing Calculator'!B$8:B23500,match(F8555,'Internal Staffing Calculator'!E$8:E23500,0)), "Not In Budget"),"")</f>
        <v/>
      </c>
      <c r="I8555" s="184"/>
      <c r="J8555" s="184"/>
      <c r="K8555" s="184"/>
      <c r="L8555" s="183"/>
    </row>
    <row r="8556">
      <c r="A8556" s="454"/>
      <c r="B8556" s="927"/>
      <c r="C8556" s="580"/>
      <c r="D8556" s="939"/>
      <c r="E8556" s="940"/>
      <c r="F8556" s="941"/>
      <c r="G8556" s="937" t="str">
        <f t="array" ref="G8556">xlookup(F8556,'Internal Staffing Calculator'!E:E,'Internal Staffing Calculator'!C:C,"")</f>
        <v/>
      </c>
      <c r="H8556" s="932" t="str">
        <f t="array" ref="H8556">if(F8556&lt;&gt;"", iferror(index('Internal Staffing Calculator'!B$8:B23500,match(F8556,'Internal Staffing Calculator'!E$8:E23500,0)), "Not In Budget"),"")</f>
        <v/>
      </c>
      <c r="I8556" s="184"/>
      <c r="J8556" s="184"/>
      <c r="K8556" s="184"/>
      <c r="L8556" s="183"/>
    </row>
    <row r="8557">
      <c r="A8557" s="454"/>
      <c r="B8557" s="927"/>
      <c r="C8557" s="580"/>
      <c r="D8557" s="939"/>
      <c r="E8557" s="940"/>
      <c r="F8557" s="941"/>
      <c r="G8557" s="937" t="str">
        <f t="array" ref="G8557">xlookup(F8557,'Internal Staffing Calculator'!E:E,'Internal Staffing Calculator'!C:C,"")</f>
        <v/>
      </c>
      <c r="H8557" s="932" t="str">
        <f t="array" ref="H8557">if(F8557&lt;&gt;"", iferror(index('Internal Staffing Calculator'!B$8:B23500,match(F8557,'Internal Staffing Calculator'!E$8:E23500,0)), "Not In Budget"),"")</f>
        <v/>
      </c>
      <c r="I8557" s="184"/>
      <c r="J8557" s="184"/>
      <c r="K8557" s="184"/>
      <c r="L8557" s="183"/>
    </row>
    <row r="8558">
      <c r="A8558" s="454"/>
      <c r="B8558" s="927"/>
      <c r="C8558" s="580"/>
      <c r="D8558" s="939"/>
      <c r="E8558" s="940"/>
      <c r="F8558" s="941"/>
      <c r="G8558" s="937" t="str">
        <f t="array" ref="G8558">xlookup(F8558,'Internal Staffing Calculator'!E:E,'Internal Staffing Calculator'!C:C,"")</f>
        <v/>
      </c>
      <c r="H8558" s="932" t="str">
        <f t="array" ref="H8558">if(F8558&lt;&gt;"", iferror(index('Internal Staffing Calculator'!B$8:B23500,match(F8558,'Internal Staffing Calculator'!E$8:E23500,0)), "Not In Budget"),"")</f>
        <v/>
      </c>
      <c r="I8558" s="184"/>
      <c r="J8558" s="184"/>
      <c r="K8558" s="184"/>
      <c r="L8558" s="183"/>
    </row>
    <row r="8559">
      <c r="A8559" s="454"/>
      <c r="B8559" s="927"/>
      <c r="C8559" s="580"/>
      <c r="D8559" s="939"/>
      <c r="E8559" s="940"/>
      <c r="F8559" s="941"/>
      <c r="G8559" s="937" t="str">
        <f t="array" ref="G8559">xlookup(F8559,'Internal Staffing Calculator'!E:E,'Internal Staffing Calculator'!C:C,"")</f>
        <v/>
      </c>
      <c r="H8559" s="932" t="str">
        <f t="array" ref="H8559">if(F8559&lt;&gt;"", iferror(index('Internal Staffing Calculator'!B$8:B23500,match(F8559,'Internal Staffing Calculator'!E$8:E23500,0)), "Not In Budget"),"")</f>
        <v/>
      </c>
      <c r="I8559" s="184"/>
      <c r="J8559" s="184"/>
      <c r="K8559" s="184"/>
      <c r="L8559" s="183"/>
    </row>
    <row r="8560">
      <c r="A8560" s="454"/>
      <c r="B8560" s="927"/>
      <c r="C8560" s="580"/>
      <c r="D8560" s="939"/>
      <c r="E8560" s="940"/>
      <c r="F8560" s="941"/>
      <c r="G8560" s="937" t="str">
        <f t="array" ref="G8560">xlookup(F8560,'Internal Staffing Calculator'!E:E,'Internal Staffing Calculator'!C:C,"")</f>
        <v/>
      </c>
      <c r="H8560" s="932" t="str">
        <f t="array" ref="H8560">if(F8560&lt;&gt;"", iferror(index('Internal Staffing Calculator'!B$8:B23500,match(F8560,'Internal Staffing Calculator'!E$8:E23500,0)), "Not In Budget"),"")</f>
        <v/>
      </c>
      <c r="I8560" s="184"/>
      <c r="J8560" s="184"/>
      <c r="K8560" s="184"/>
      <c r="L8560" s="183"/>
    </row>
    <row r="8561">
      <c r="A8561" s="454"/>
      <c r="B8561" s="927"/>
      <c r="C8561" s="580"/>
      <c r="D8561" s="939"/>
      <c r="E8561" s="940"/>
      <c r="F8561" s="941"/>
      <c r="G8561" s="937" t="str">
        <f t="array" ref="G8561">xlookup(F8561,'Internal Staffing Calculator'!E:E,'Internal Staffing Calculator'!C:C,"")</f>
        <v/>
      </c>
      <c r="H8561" s="932" t="str">
        <f t="array" ref="H8561">if(F8561&lt;&gt;"", iferror(index('Internal Staffing Calculator'!B$8:B23500,match(F8561,'Internal Staffing Calculator'!E$8:E23500,0)), "Not In Budget"),"")</f>
        <v/>
      </c>
      <c r="I8561" s="184"/>
      <c r="J8561" s="184"/>
      <c r="K8561" s="184"/>
      <c r="L8561" s="183"/>
    </row>
    <row r="8562">
      <c r="A8562" s="454"/>
      <c r="B8562" s="927"/>
      <c r="C8562" s="580"/>
      <c r="D8562" s="939"/>
      <c r="E8562" s="940"/>
      <c r="F8562" s="941"/>
      <c r="G8562" s="937" t="str">
        <f t="array" ref="G8562">xlookup(F8562,'Internal Staffing Calculator'!E:E,'Internal Staffing Calculator'!C:C,"")</f>
        <v/>
      </c>
      <c r="H8562" s="932" t="str">
        <f t="array" ref="H8562">if(F8562&lt;&gt;"", iferror(index('Internal Staffing Calculator'!B$8:B23500,match(F8562,'Internal Staffing Calculator'!E$8:E23500,0)), "Not In Budget"),"")</f>
        <v/>
      </c>
      <c r="I8562" s="184"/>
      <c r="J8562" s="184"/>
      <c r="K8562" s="184"/>
      <c r="L8562" s="183"/>
    </row>
    <row r="8563">
      <c r="A8563" s="454"/>
      <c r="B8563" s="927"/>
      <c r="C8563" s="580"/>
      <c r="D8563" s="939"/>
      <c r="E8563" s="940"/>
      <c r="F8563" s="941"/>
      <c r="G8563" s="937" t="str">
        <f t="array" ref="G8563">xlookup(F8563,'Internal Staffing Calculator'!E:E,'Internal Staffing Calculator'!C:C,"")</f>
        <v/>
      </c>
      <c r="H8563" s="932" t="str">
        <f t="array" ref="H8563">if(F8563&lt;&gt;"", iferror(index('Internal Staffing Calculator'!B$8:B23500,match(F8563,'Internal Staffing Calculator'!E$8:E23500,0)), "Not In Budget"),"")</f>
        <v/>
      </c>
      <c r="I8563" s="184"/>
      <c r="J8563" s="184"/>
      <c r="K8563" s="184"/>
      <c r="L8563" s="183"/>
    </row>
    <row r="8564">
      <c r="A8564" s="454"/>
      <c r="B8564" s="927"/>
      <c r="C8564" s="580"/>
      <c r="D8564" s="939"/>
      <c r="E8564" s="940"/>
      <c r="F8564" s="941"/>
      <c r="G8564" s="937" t="str">
        <f t="array" ref="G8564">xlookup(F8564,'Internal Staffing Calculator'!E:E,'Internal Staffing Calculator'!C:C,"")</f>
        <v/>
      </c>
      <c r="H8564" s="932" t="str">
        <f t="array" ref="H8564">if(F8564&lt;&gt;"", iferror(index('Internal Staffing Calculator'!B$8:B23500,match(F8564,'Internal Staffing Calculator'!E$8:E23500,0)), "Not In Budget"),"")</f>
        <v/>
      </c>
      <c r="I8564" s="184"/>
      <c r="J8564" s="184"/>
      <c r="K8564" s="184"/>
      <c r="L8564" s="183"/>
    </row>
    <row r="8565">
      <c r="A8565" s="454"/>
      <c r="B8565" s="927"/>
      <c r="C8565" s="580"/>
      <c r="D8565" s="939"/>
      <c r="E8565" s="940"/>
      <c r="F8565" s="941"/>
      <c r="G8565" s="937" t="str">
        <f t="array" ref="G8565">xlookup(F8565,'Internal Staffing Calculator'!E:E,'Internal Staffing Calculator'!C:C,"")</f>
        <v/>
      </c>
      <c r="H8565" s="932" t="str">
        <f t="array" ref="H8565">if(F8565&lt;&gt;"", iferror(index('Internal Staffing Calculator'!B$8:B23500,match(F8565,'Internal Staffing Calculator'!E$8:E23500,0)), "Not In Budget"),"")</f>
        <v/>
      </c>
      <c r="I8565" s="184"/>
      <c r="J8565" s="184"/>
      <c r="K8565" s="184"/>
      <c r="L8565" s="183"/>
    </row>
    <row r="8566">
      <c r="A8566" s="454"/>
      <c r="B8566" s="927"/>
      <c r="C8566" s="580"/>
      <c r="D8566" s="939"/>
      <c r="E8566" s="940"/>
      <c r="F8566" s="941"/>
      <c r="G8566" s="937" t="str">
        <f t="array" ref="G8566">xlookup(F8566,'Internal Staffing Calculator'!E:E,'Internal Staffing Calculator'!C:C,"")</f>
        <v/>
      </c>
      <c r="H8566" s="932" t="str">
        <f t="array" ref="H8566">if(F8566&lt;&gt;"", iferror(index('Internal Staffing Calculator'!B$8:B23500,match(F8566,'Internal Staffing Calculator'!E$8:E23500,0)), "Not In Budget"),"")</f>
        <v/>
      </c>
      <c r="I8566" s="184"/>
      <c r="J8566" s="184"/>
      <c r="K8566" s="184"/>
      <c r="L8566" s="183"/>
    </row>
    <row r="8567">
      <c r="A8567" s="454"/>
      <c r="B8567" s="927"/>
      <c r="C8567" s="580"/>
      <c r="D8567" s="939"/>
      <c r="E8567" s="940"/>
      <c r="F8567" s="941"/>
      <c r="G8567" s="937" t="str">
        <f t="array" ref="G8567">xlookup(F8567,'Internal Staffing Calculator'!E:E,'Internal Staffing Calculator'!C:C,"")</f>
        <v/>
      </c>
      <c r="H8567" s="932" t="str">
        <f t="array" ref="H8567">if(F8567&lt;&gt;"", iferror(index('Internal Staffing Calculator'!B$8:B23500,match(F8567,'Internal Staffing Calculator'!E$8:E23500,0)), "Not In Budget"),"")</f>
        <v/>
      </c>
      <c r="I8567" s="184"/>
      <c r="J8567" s="184"/>
      <c r="K8567" s="184"/>
      <c r="L8567" s="183"/>
    </row>
    <row r="8568">
      <c r="A8568" s="454"/>
      <c r="B8568" s="927"/>
      <c r="C8568" s="580"/>
      <c r="D8568" s="939"/>
      <c r="E8568" s="940"/>
      <c r="F8568" s="941"/>
      <c r="G8568" s="937" t="str">
        <f t="array" ref="G8568">xlookup(F8568,'Internal Staffing Calculator'!E:E,'Internal Staffing Calculator'!C:C,"")</f>
        <v/>
      </c>
      <c r="H8568" s="932" t="str">
        <f t="array" ref="H8568">if(F8568&lt;&gt;"", iferror(index('Internal Staffing Calculator'!B$8:B23500,match(F8568,'Internal Staffing Calculator'!E$8:E23500,0)), "Not In Budget"),"")</f>
        <v/>
      </c>
      <c r="I8568" s="184"/>
      <c r="J8568" s="184"/>
      <c r="K8568" s="184"/>
      <c r="L8568" s="183"/>
    </row>
    <row r="8569">
      <c r="A8569" s="454"/>
      <c r="B8569" s="927"/>
      <c r="C8569" s="580"/>
      <c r="D8569" s="939"/>
      <c r="E8569" s="940"/>
      <c r="F8569" s="941"/>
      <c r="G8569" s="937" t="str">
        <f t="array" ref="G8569">xlookup(F8569,'Internal Staffing Calculator'!E:E,'Internal Staffing Calculator'!C:C,"")</f>
        <v/>
      </c>
      <c r="H8569" s="932" t="str">
        <f t="array" ref="H8569">if(F8569&lt;&gt;"", iferror(index('Internal Staffing Calculator'!B$8:B23500,match(F8569,'Internal Staffing Calculator'!E$8:E23500,0)), "Not In Budget"),"")</f>
        <v/>
      </c>
      <c r="I8569" s="184"/>
      <c r="J8569" s="184"/>
      <c r="K8569" s="184"/>
      <c r="L8569" s="183"/>
    </row>
    <row r="8570">
      <c r="A8570" s="454"/>
      <c r="B8570" s="927"/>
      <c r="C8570" s="580"/>
      <c r="D8570" s="939"/>
      <c r="E8570" s="940"/>
      <c r="F8570" s="941"/>
      <c r="G8570" s="937" t="str">
        <f t="array" ref="G8570">xlookup(F8570,'Internal Staffing Calculator'!E:E,'Internal Staffing Calculator'!C:C,"")</f>
        <v/>
      </c>
      <c r="H8570" s="932" t="str">
        <f t="array" ref="H8570">if(F8570&lt;&gt;"", iferror(index('Internal Staffing Calculator'!B$8:B23500,match(F8570,'Internal Staffing Calculator'!E$8:E23500,0)), "Not In Budget"),"")</f>
        <v/>
      </c>
      <c r="I8570" s="184"/>
      <c r="J8570" s="184"/>
      <c r="K8570" s="184"/>
      <c r="L8570" s="183"/>
    </row>
    <row r="8571">
      <c r="A8571" s="454"/>
      <c r="B8571" s="927"/>
      <c r="C8571" s="580"/>
      <c r="D8571" s="939"/>
      <c r="E8571" s="940"/>
      <c r="F8571" s="941"/>
      <c r="G8571" s="937" t="str">
        <f t="array" ref="G8571">xlookup(F8571,'Internal Staffing Calculator'!E:E,'Internal Staffing Calculator'!C:C,"")</f>
        <v/>
      </c>
      <c r="H8571" s="932" t="str">
        <f t="array" ref="H8571">if(F8571&lt;&gt;"", iferror(index('Internal Staffing Calculator'!B$8:B23500,match(F8571,'Internal Staffing Calculator'!E$8:E23500,0)), "Not In Budget"),"")</f>
        <v/>
      </c>
      <c r="I8571" s="184"/>
      <c r="J8571" s="184"/>
      <c r="K8571" s="184"/>
      <c r="L8571" s="183"/>
    </row>
    <row r="8572">
      <c r="A8572" s="454"/>
      <c r="B8572" s="927"/>
      <c r="C8572" s="580"/>
      <c r="D8572" s="939"/>
      <c r="E8572" s="940"/>
      <c r="F8572" s="941"/>
      <c r="G8572" s="937" t="str">
        <f t="array" ref="G8572">xlookup(F8572,'Internal Staffing Calculator'!E:E,'Internal Staffing Calculator'!C:C,"")</f>
        <v/>
      </c>
      <c r="H8572" s="932" t="str">
        <f t="array" ref="H8572">if(F8572&lt;&gt;"", iferror(index('Internal Staffing Calculator'!B$8:B23500,match(F8572,'Internal Staffing Calculator'!E$8:E23500,0)), "Not In Budget"),"")</f>
        <v/>
      </c>
      <c r="I8572" s="184"/>
      <c r="J8572" s="184"/>
      <c r="K8572" s="184"/>
      <c r="L8572" s="183"/>
    </row>
    <row r="8573">
      <c r="A8573" s="454"/>
      <c r="B8573" s="927"/>
      <c r="C8573" s="580"/>
      <c r="D8573" s="939"/>
      <c r="E8573" s="940"/>
      <c r="F8573" s="941"/>
      <c r="G8573" s="937" t="str">
        <f t="array" ref="G8573">xlookup(F8573,'Internal Staffing Calculator'!E:E,'Internal Staffing Calculator'!C:C,"")</f>
        <v/>
      </c>
      <c r="H8573" s="932" t="str">
        <f t="array" ref="H8573">if(F8573&lt;&gt;"", iferror(index('Internal Staffing Calculator'!B$8:B23500,match(F8573,'Internal Staffing Calculator'!E$8:E23500,0)), "Not In Budget"),"")</f>
        <v/>
      </c>
      <c r="I8573" s="184"/>
      <c r="J8573" s="184"/>
      <c r="K8573" s="184"/>
      <c r="L8573" s="183"/>
    </row>
    <row r="8574">
      <c r="A8574" s="454"/>
      <c r="B8574" s="927"/>
      <c r="C8574" s="580"/>
      <c r="D8574" s="939"/>
      <c r="E8574" s="940"/>
      <c r="F8574" s="941"/>
      <c r="G8574" s="937" t="str">
        <f t="array" ref="G8574">xlookup(F8574,'Internal Staffing Calculator'!E:E,'Internal Staffing Calculator'!C:C,"")</f>
        <v/>
      </c>
      <c r="H8574" s="932" t="str">
        <f t="array" ref="H8574">if(F8574&lt;&gt;"", iferror(index('Internal Staffing Calculator'!B$8:B23500,match(F8574,'Internal Staffing Calculator'!E$8:E23500,0)), "Not In Budget"),"")</f>
        <v/>
      </c>
      <c r="I8574" s="184"/>
      <c r="J8574" s="184"/>
      <c r="K8574" s="184"/>
      <c r="L8574" s="183"/>
    </row>
    <row r="8575">
      <c r="A8575" s="454"/>
      <c r="B8575" s="927"/>
      <c r="C8575" s="580"/>
      <c r="D8575" s="939"/>
      <c r="E8575" s="940"/>
      <c r="F8575" s="941"/>
      <c r="G8575" s="937" t="str">
        <f t="array" ref="G8575">xlookup(F8575,'Internal Staffing Calculator'!E:E,'Internal Staffing Calculator'!C:C,"")</f>
        <v/>
      </c>
      <c r="H8575" s="932" t="str">
        <f t="array" ref="H8575">if(F8575&lt;&gt;"", iferror(index('Internal Staffing Calculator'!B$8:B23500,match(F8575,'Internal Staffing Calculator'!E$8:E23500,0)), "Not In Budget"),"")</f>
        <v/>
      </c>
      <c r="I8575" s="184"/>
      <c r="J8575" s="184"/>
      <c r="K8575" s="184"/>
      <c r="L8575" s="183"/>
    </row>
    <row r="8576">
      <c r="A8576" s="454"/>
      <c r="B8576" s="927"/>
      <c r="C8576" s="580"/>
      <c r="D8576" s="939"/>
      <c r="E8576" s="940"/>
      <c r="F8576" s="941"/>
      <c r="G8576" s="937" t="str">
        <f t="array" ref="G8576">xlookup(F8576,'Internal Staffing Calculator'!E:E,'Internal Staffing Calculator'!C:C,"")</f>
        <v/>
      </c>
      <c r="H8576" s="932" t="str">
        <f t="array" ref="H8576">if(F8576&lt;&gt;"", iferror(index('Internal Staffing Calculator'!B$8:B23500,match(F8576,'Internal Staffing Calculator'!E$8:E23500,0)), "Not In Budget"),"")</f>
        <v/>
      </c>
      <c r="I8576" s="184"/>
      <c r="J8576" s="184"/>
      <c r="K8576" s="184"/>
      <c r="L8576" s="183"/>
    </row>
    <row r="8577">
      <c r="A8577" s="454"/>
      <c r="B8577" s="927"/>
      <c r="C8577" s="580"/>
      <c r="D8577" s="939"/>
      <c r="E8577" s="940"/>
      <c r="F8577" s="941"/>
      <c r="G8577" s="937" t="str">
        <f t="array" ref="G8577">xlookup(F8577,'Internal Staffing Calculator'!E:E,'Internal Staffing Calculator'!C:C,"")</f>
        <v/>
      </c>
      <c r="H8577" s="932" t="str">
        <f t="array" ref="H8577">if(F8577&lt;&gt;"", iferror(index('Internal Staffing Calculator'!B$8:B23500,match(F8577,'Internal Staffing Calculator'!E$8:E23500,0)), "Not In Budget"),"")</f>
        <v/>
      </c>
      <c r="I8577" s="184"/>
      <c r="J8577" s="184"/>
      <c r="K8577" s="184"/>
      <c r="L8577" s="183"/>
    </row>
    <row r="8578">
      <c r="A8578" s="454"/>
      <c r="B8578" s="927"/>
      <c r="C8578" s="580"/>
      <c r="D8578" s="939"/>
      <c r="E8578" s="940"/>
      <c r="F8578" s="941"/>
      <c r="G8578" s="937" t="str">
        <f t="array" ref="G8578">xlookup(F8578,'Internal Staffing Calculator'!E:E,'Internal Staffing Calculator'!C:C,"")</f>
        <v/>
      </c>
      <c r="H8578" s="932" t="str">
        <f t="array" ref="H8578">if(F8578&lt;&gt;"", iferror(index('Internal Staffing Calculator'!B$8:B23500,match(F8578,'Internal Staffing Calculator'!E$8:E23500,0)), "Not In Budget"),"")</f>
        <v/>
      </c>
      <c r="I8578" s="184"/>
      <c r="J8578" s="184"/>
      <c r="K8578" s="184"/>
      <c r="L8578" s="183"/>
    </row>
    <row r="8579">
      <c r="A8579" s="454"/>
      <c r="B8579" s="927"/>
      <c r="C8579" s="580"/>
      <c r="D8579" s="939"/>
      <c r="E8579" s="940"/>
      <c r="F8579" s="941"/>
      <c r="G8579" s="937" t="str">
        <f t="array" ref="G8579">xlookup(F8579,'Internal Staffing Calculator'!E:E,'Internal Staffing Calculator'!C:C,"")</f>
        <v/>
      </c>
      <c r="H8579" s="932" t="str">
        <f t="array" ref="H8579">if(F8579&lt;&gt;"", iferror(index('Internal Staffing Calculator'!B$8:B23500,match(F8579,'Internal Staffing Calculator'!E$8:E23500,0)), "Not In Budget"),"")</f>
        <v/>
      </c>
      <c r="I8579" s="184"/>
      <c r="J8579" s="184"/>
      <c r="K8579" s="184"/>
      <c r="L8579" s="183"/>
    </row>
    <row r="8580">
      <c r="A8580" s="454"/>
      <c r="B8580" s="927"/>
      <c r="C8580" s="580"/>
      <c r="D8580" s="939"/>
      <c r="E8580" s="940"/>
      <c r="F8580" s="941"/>
      <c r="G8580" s="937" t="str">
        <f t="array" ref="G8580">xlookup(F8580,'Internal Staffing Calculator'!E:E,'Internal Staffing Calculator'!C:C,"")</f>
        <v/>
      </c>
      <c r="H8580" s="932" t="str">
        <f t="array" ref="H8580">if(F8580&lt;&gt;"", iferror(index('Internal Staffing Calculator'!B$8:B23500,match(F8580,'Internal Staffing Calculator'!E$8:E23500,0)), "Not In Budget"),"")</f>
        <v/>
      </c>
      <c r="I8580" s="184"/>
      <c r="J8580" s="184"/>
      <c r="K8580" s="184"/>
      <c r="L8580" s="183"/>
    </row>
    <row r="8581">
      <c r="A8581" s="454"/>
      <c r="B8581" s="927"/>
      <c r="C8581" s="580"/>
      <c r="D8581" s="939"/>
      <c r="E8581" s="940"/>
      <c r="F8581" s="941"/>
      <c r="G8581" s="937" t="str">
        <f t="array" ref="G8581">xlookup(F8581,'Internal Staffing Calculator'!E:E,'Internal Staffing Calculator'!C:C,"")</f>
        <v/>
      </c>
      <c r="H8581" s="932" t="str">
        <f t="array" ref="H8581">if(F8581&lt;&gt;"", iferror(index('Internal Staffing Calculator'!B$8:B23500,match(F8581,'Internal Staffing Calculator'!E$8:E23500,0)), "Not In Budget"),"")</f>
        <v/>
      </c>
      <c r="I8581" s="184"/>
      <c r="J8581" s="184"/>
      <c r="K8581" s="184"/>
      <c r="L8581" s="183"/>
    </row>
    <row r="8582">
      <c r="A8582" s="454"/>
      <c r="B8582" s="927"/>
      <c r="C8582" s="580"/>
      <c r="D8582" s="939"/>
      <c r="E8582" s="940"/>
      <c r="F8582" s="941"/>
      <c r="G8582" s="937" t="str">
        <f t="array" ref="G8582">xlookup(F8582,'Internal Staffing Calculator'!E:E,'Internal Staffing Calculator'!C:C,"")</f>
        <v/>
      </c>
      <c r="H8582" s="932" t="str">
        <f t="array" ref="H8582">if(F8582&lt;&gt;"", iferror(index('Internal Staffing Calculator'!B$8:B23500,match(F8582,'Internal Staffing Calculator'!E$8:E23500,0)), "Not In Budget"),"")</f>
        <v/>
      </c>
      <c r="I8582" s="184"/>
      <c r="J8582" s="184"/>
      <c r="K8582" s="184"/>
      <c r="L8582" s="183"/>
    </row>
    <row r="8583">
      <c r="A8583" s="454"/>
      <c r="B8583" s="927"/>
      <c r="C8583" s="580"/>
      <c r="D8583" s="939"/>
      <c r="E8583" s="940"/>
      <c r="F8583" s="941"/>
      <c r="G8583" s="937" t="str">
        <f t="array" ref="G8583">xlookup(F8583,'Internal Staffing Calculator'!E:E,'Internal Staffing Calculator'!C:C,"")</f>
        <v/>
      </c>
      <c r="H8583" s="932" t="str">
        <f t="array" ref="H8583">if(F8583&lt;&gt;"", iferror(index('Internal Staffing Calculator'!B$8:B23500,match(F8583,'Internal Staffing Calculator'!E$8:E23500,0)), "Not In Budget"),"")</f>
        <v/>
      </c>
      <c r="I8583" s="184"/>
      <c r="J8583" s="184"/>
      <c r="K8583" s="184"/>
      <c r="L8583" s="183"/>
    </row>
    <row r="8584">
      <c r="A8584" s="454"/>
      <c r="B8584" s="927"/>
      <c r="C8584" s="580"/>
      <c r="D8584" s="939"/>
      <c r="E8584" s="940"/>
      <c r="F8584" s="941"/>
      <c r="G8584" s="937" t="str">
        <f t="array" ref="G8584">xlookup(F8584,'Internal Staffing Calculator'!E:E,'Internal Staffing Calculator'!C:C,"")</f>
        <v/>
      </c>
      <c r="H8584" s="932" t="str">
        <f t="array" ref="H8584">if(F8584&lt;&gt;"", iferror(index('Internal Staffing Calculator'!B$8:B23500,match(F8584,'Internal Staffing Calculator'!E$8:E23500,0)), "Not In Budget"),"")</f>
        <v/>
      </c>
      <c r="I8584" s="184"/>
      <c r="J8584" s="184"/>
      <c r="K8584" s="184"/>
      <c r="L8584" s="183"/>
    </row>
    <row r="8585">
      <c r="A8585" s="454"/>
      <c r="B8585" s="927"/>
      <c r="C8585" s="580"/>
      <c r="D8585" s="939"/>
      <c r="E8585" s="940"/>
      <c r="F8585" s="941"/>
      <c r="G8585" s="937" t="str">
        <f t="array" ref="G8585">xlookup(F8585,'Internal Staffing Calculator'!E:E,'Internal Staffing Calculator'!C:C,"")</f>
        <v/>
      </c>
      <c r="H8585" s="932" t="str">
        <f t="array" ref="H8585">if(F8585&lt;&gt;"", iferror(index('Internal Staffing Calculator'!B$8:B23500,match(F8585,'Internal Staffing Calculator'!E$8:E23500,0)), "Not In Budget"),"")</f>
        <v/>
      </c>
      <c r="I8585" s="184"/>
      <c r="J8585" s="184"/>
      <c r="K8585" s="184"/>
      <c r="L8585" s="183"/>
    </row>
    <row r="8586">
      <c r="A8586" s="454"/>
      <c r="B8586" s="927"/>
      <c r="C8586" s="580"/>
      <c r="D8586" s="939"/>
      <c r="E8586" s="940"/>
      <c r="F8586" s="941"/>
      <c r="G8586" s="937" t="str">
        <f t="array" ref="G8586">xlookup(F8586,'Internal Staffing Calculator'!E:E,'Internal Staffing Calculator'!C:C,"")</f>
        <v/>
      </c>
      <c r="H8586" s="932" t="str">
        <f t="array" ref="H8586">if(F8586&lt;&gt;"", iferror(index('Internal Staffing Calculator'!B$8:B23500,match(F8586,'Internal Staffing Calculator'!E$8:E23500,0)), "Not In Budget"),"")</f>
        <v/>
      </c>
      <c r="I8586" s="184"/>
      <c r="J8586" s="184"/>
      <c r="K8586" s="184"/>
      <c r="L8586" s="183"/>
    </row>
    <row r="8587">
      <c r="A8587" s="454"/>
      <c r="B8587" s="927"/>
      <c r="C8587" s="580"/>
      <c r="D8587" s="939"/>
      <c r="E8587" s="940"/>
      <c r="F8587" s="941"/>
      <c r="G8587" s="937" t="str">
        <f t="array" ref="G8587">xlookup(F8587,'Internal Staffing Calculator'!E:E,'Internal Staffing Calculator'!C:C,"")</f>
        <v/>
      </c>
      <c r="H8587" s="932" t="str">
        <f t="array" ref="H8587">if(F8587&lt;&gt;"", iferror(index('Internal Staffing Calculator'!B$8:B23500,match(F8587,'Internal Staffing Calculator'!E$8:E23500,0)), "Not In Budget"),"")</f>
        <v/>
      </c>
      <c r="I8587" s="184"/>
      <c r="J8587" s="184"/>
      <c r="K8587" s="184"/>
      <c r="L8587" s="183"/>
    </row>
    <row r="8588">
      <c r="A8588" s="454"/>
      <c r="B8588" s="927"/>
      <c r="C8588" s="580"/>
      <c r="D8588" s="939"/>
      <c r="E8588" s="940"/>
      <c r="F8588" s="941"/>
      <c r="G8588" s="937" t="str">
        <f t="array" ref="G8588">xlookup(F8588,'Internal Staffing Calculator'!E:E,'Internal Staffing Calculator'!C:C,"")</f>
        <v/>
      </c>
      <c r="H8588" s="932" t="str">
        <f t="array" ref="H8588">if(F8588&lt;&gt;"", iferror(index('Internal Staffing Calculator'!B$8:B23500,match(F8588,'Internal Staffing Calculator'!E$8:E23500,0)), "Not In Budget"),"")</f>
        <v/>
      </c>
      <c r="I8588" s="184"/>
      <c r="J8588" s="184"/>
      <c r="K8588" s="184"/>
      <c r="L8588" s="183"/>
    </row>
    <row r="8589">
      <c r="A8589" s="454"/>
      <c r="B8589" s="927"/>
      <c r="C8589" s="580"/>
      <c r="D8589" s="939"/>
      <c r="E8589" s="940"/>
      <c r="F8589" s="941"/>
      <c r="G8589" s="937" t="str">
        <f t="array" ref="G8589">xlookup(F8589,'Internal Staffing Calculator'!E:E,'Internal Staffing Calculator'!C:C,"")</f>
        <v/>
      </c>
      <c r="H8589" s="932" t="str">
        <f t="array" ref="H8589">if(F8589&lt;&gt;"", iferror(index('Internal Staffing Calculator'!B$8:B23500,match(F8589,'Internal Staffing Calculator'!E$8:E23500,0)), "Not In Budget"),"")</f>
        <v/>
      </c>
      <c r="I8589" s="184"/>
      <c r="J8589" s="184"/>
      <c r="K8589" s="184"/>
      <c r="L8589" s="183"/>
    </row>
    <row r="8590">
      <c r="A8590" s="454"/>
      <c r="B8590" s="927"/>
      <c r="C8590" s="580"/>
      <c r="D8590" s="939"/>
      <c r="E8590" s="940"/>
      <c r="F8590" s="941"/>
      <c r="G8590" s="937" t="str">
        <f t="array" ref="G8590">xlookup(F8590,'Internal Staffing Calculator'!E:E,'Internal Staffing Calculator'!C:C,"")</f>
        <v/>
      </c>
      <c r="H8590" s="932" t="str">
        <f t="array" ref="H8590">if(F8590&lt;&gt;"", iferror(index('Internal Staffing Calculator'!B$8:B23500,match(F8590,'Internal Staffing Calculator'!E$8:E23500,0)), "Not In Budget"),"")</f>
        <v/>
      </c>
      <c r="I8590" s="184"/>
      <c r="J8590" s="184"/>
      <c r="K8590" s="184"/>
      <c r="L8590" s="183"/>
    </row>
    <row r="8591">
      <c r="A8591" s="454"/>
      <c r="B8591" s="927"/>
      <c r="C8591" s="580"/>
      <c r="D8591" s="939"/>
      <c r="E8591" s="940"/>
      <c r="F8591" s="941"/>
      <c r="G8591" s="937" t="str">
        <f t="array" ref="G8591">xlookup(F8591,'Internal Staffing Calculator'!E:E,'Internal Staffing Calculator'!C:C,"")</f>
        <v/>
      </c>
      <c r="H8591" s="932" t="str">
        <f t="array" ref="H8591">if(F8591&lt;&gt;"", iferror(index('Internal Staffing Calculator'!B$8:B23500,match(F8591,'Internal Staffing Calculator'!E$8:E23500,0)), "Not In Budget"),"")</f>
        <v/>
      </c>
      <c r="I8591" s="184"/>
      <c r="J8591" s="184"/>
      <c r="K8591" s="184"/>
      <c r="L8591" s="183"/>
    </row>
    <row r="8592">
      <c r="A8592" s="454"/>
      <c r="B8592" s="927"/>
      <c r="C8592" s="580"/>
      <c r="D8592" s="939"/>
      <c r="E8592" s="940"/>
      <c r="F8592" s="941"/>
      <c r="G8592" s="937" t="str">
        <f t="array" ref="G8592">xlookup(F8592,'Internal Staffing Calculator'!E:E,'Internal Staffing Calculator'!C:C,"")</f>
        <v/>
      </c>
      <c r="H8592" s="932" t="str">
        <f t="array" ref="H8592">if(F8592&lt;&gt;"", iferror(index('Internal Staffing Calculator'!B$8:B23500,match(F8592,'Internal Staffing Calculator'!E$8:E23500,0)), "Not In Budget"),"")</f>
        <v/>
      </c>
      <c r="I8592" s="184"/>
      <c r="J8592" s="184"/>
      <c r="K8592" s="184"/>
      <c r="L8592" s="183"/>
    </row>
    <row r="8593">
      <c r="A8593" s="454"/>
      <c r="B8593" s="927"/>
      <c r="C8593" s="580"/>
      <c r="D8593" s="939"/>
      <c r="E8593" s="940"/>
      <c r="F8593" s="941"/>
      <c r="G8593" s="937" t="str">
        <f t="array" ref="G8593">xlookup(F8593,'Internal Staffing Calculator'!E:E,'Internal Staffing Calculator'!C:C,"")</f>
        <v/>
      </c>
      <c r="H8593" s="932" t="str">
        <f t="array" ref="H8593">if(F8593&lt;&gt;"", iferror(index('Internal Staffing Calculator'!B$8:B23500,match(F8593,'Internal Staffing Calculator'!E$8:E23500,0)), "Not In Budget"),"")</f>
        <v/>
      </c>
      <c r="I8593" s="184"/>
      <c r="J8593" s="184"/>
      <c r="K8593" s="184"/>
      <c r="L8593" s="183"/>
    </row>
    <row r="8594">
      <c r="A8594" s="454"/>
      <c r="B8594" s="927"/>
      <c r="C8594" s="580"/>
      <c r="D8594" s="939"/>
      <c r="E8594" s="940"/>
      <c r="F8594" s="941"/>
      <c r="G8594" s="937" t="str">
        <f t="array" ref="G8594">xlookup(F8594,'Internal Staffing Calculator'!E:E,'Internal Staffing Calculator'!C:C,"")</f>
        <v/>
      </c>
      <c r="H8594" s="932" t="str">
        <f t="array" ref="H8594">if(F8594&lt;&gt;"", iferror(index('Internal Staffing Calculator'!B$8:B23500,match(F8594,'Internal Staffing Calculator'!E$8:E23500,0)), "Not In Budget"),"")</f>
        <v/>
      </c>
      <c r="I8594" s="184"/>
      <c r="J8594" s="184"/>
      <c r="K8594" s="184"/>
      <c r="L8594" s="183"/>
    </row>
    <row r="8595">
      <c r="A8595" s="454"/>
      <c r="B8595" s="927"/>
      <c r="C8595" s="580"/>
      <c r="D8595" s="939"/>
      <c r="E8595" s="940"/>
      <c r="F8595" s="941"/>
      <c r="G8595" s="937" t="str">
        <f t="array" ref="G8595">xlookup(F8595,'Internal Staffing Calculator'!E:E,'Internal Staffing Calculator'!C:C,"")</f>
        <v/>
      </c>
      <c r="H8595" s="932" t="str">
        <f t="array" ref="H8595">if(F8595&lt;&gt;"", iferror(index('Internal Staffing Calculator'!B$8:B23500,match(F8595,'Internal Staffing Calculator'!E$8:E23500,0)), "Not In Budget"),"")</f>
        <v/>
      </c>
      <c r="I8595" s="184"/>
      <c r="J8595" s="184"/>
      <c r="K8595" s="184"/>
      <c r="L8595" s="183"/>
    </row>
    <row r="8596">
      <c r="A8596" s="454"/>
      <c r="B8596" s="927"/>
      <c r="C8596" s="580"/>
      <c r="D8596" s="939"/>
      <c r="E8596" s="940"/>
      <c r="F8596" s="941"/>
      <c r="G8596" s="937" t="str">
        <f t="array" ref="G8596">xlookup(F8596,'Internal Staffing Calculator'!E:E,'Internal Staffing Calculator'!C:C,"")</f>
        <v/>
      </c>
      <c r="H8596" s="932" t="str">
        <f t="array" ref="H8596">if(F8596&lt;&gt;"", iferror(index('Internal Staffing Calculator'!B$8:B23500,match(F8596,'Internal Staffing Calculator'!E$8:E23500,0)), "Not In Budget"),"")</f>
        <v/>
      </c>
      <c r="I8596" s="184"/>
      <c r="J8596" s="184"/>
      <c r="K8596" s="184"/>
      <c r="L8596" s="183"/>
    </row>
    <row r="8597">
      <c r="A8597" s="454"/>
      <c r="B8597" s="927"/>
      <c r="C8597" s="580"/>
      <c r="D8597" s="939"/>
      <c r="E8597" s="940"/>
      <c r="F8597" s="941"/>
      <c r="G8597" s="937" t="str">
        <f t="array" ref="G8597">xlookup(F8597,'Internal Staffing Calculator'!E:E,'Internal Staffing Calculator'!C:C,"")</f>
        <v/>
      </c>
      <c r="H8597" s="932" t="str">
        <f t="array" ref="H8597">if(F8597&lt;&gt;"", iferror(index('Internal Staffing Calculator'!B$8:B23500,match(F8597,'Internal Staffing Calculator'!E$8:E23500,0)), "Not In Budget"),"")</f>
        <v/>
      </c>
      <c r="I8597" s="184"/>
      <c r="J8597" s="184"/>
      <c r="K8597" s="184"/>
      <c r="L8597" s="183"/>
    </row>
    <row r="8598">
      <c r="A8598" s="454"/>
      <c r="B8598" s="927"/>
      <c r="C8598" s="580"/>
      <c r="D8598" s="939"/>
      <c r="E8598" s="940"/>
      <c r="F8598" s="941"/>
      <c r="G8598" s="937" t="str">
        <f t="array" ref="G8598">xlookup(F8598,'Internal Staffing Calculator'!E:E,'Internal Staffing Calculator'!C:C,"")</f>
        <v/>
      </c>
      <c r="H8598" s="932" t="str">
        <f t="array" ref="H8598">if(F8598&lt;&gt;"", iferror(index('Internal Staffing Calculator'!B$8:B23500,match(F8598,'Internal Staffing Calculator'!E$8:E23500,0)), "Not In Budget"),"")</f>
        <v/>
      </c>
      <c r="I8598" s="184"/>
      <c r="J8598" s="184"/>
      <c r="K8598" s="184"/>
      <c r="L8598" s="183"/>
    </row>
    <row r="8599">
      <c r="A8599" s="454"/>
      <c r="B8599" s="927"/>
      <c r="C8599" s="580"/>
      <c r="D8599" s="939"/>
      <c r="E8599" s="940"/>
      <c r="F8599" s="941"/>
      <c r="G8599" s="937" t="str">
        <f t="array" ref="G8599">xlookup(F8599,'Internal Staffing Calculator'!E:E,'Internal Staffing Calculator'!C:C,"")</f>
        <v/>
      </c>
      <c r="H8599" s="932" t="str">
        <f t="array" ref="H8599">if(F8599&lt;&gt;"", iferror(index('Internal Staffing Calculator'!B$8:B23500,match(F8599,'Internal Staffing Calculator'!E$8:E23500,0)), "Not In Budget"),"")</f>
        <v/>
      </c>
      <c r="I8599" s="184"/>
      <c r="J8599" s="184"/>
      <c r="K8599" s="184"/>
      <c r="L8599" s="183"/>
    </row>
    <row r="8600">
      <c r="A8600" s="454"/>
      <c r="B8600" s="927"/>
      <c r="C8600" s="580"/>
      <c r="D8600" s="939"/>
      <c r="E8600" s="940"/>
      <c r="F8600" s="941"/>
      <c r="G8600" s="937" t="str">
        <f t="array" ref="G8600">xlookup(F8600,'Internal Staffing Calculator'!E:E,'Internal Staffing Calculator'!C:C,"")</f>
        <v/>
      </c>
      <c r="H8600" s="932" t="str">
        <f t="array" ref="H8600">if(F8600&lt;&gt;"", iferror(index('Internal Staffing Calculator'!B$8:B23500,match(F8600,'Internal Staffing Calculator'!E$8:E23500,0)), "Not In Budget"),"")</f>
        <v/>
      </c>
      <c r="I8600" s="184"/>
      <c r="J8600" s="184"/>
      <c r="K8600" s="184"/>
      <c r="L8600" s="183"/>
    </row>
    <row r="8601">
      <c r="A8601" s="454"/>
      <c r="B8601" s="927"/>
      <c r="C8601" s="580"/>
      <c r="D8601" s="939"/>
      <c r="E8601" s="940"/>
      <c r="F8601" s="941"/>
      <c r="G8601" s="937" t="str">
        <f t="array" ref="G8601">xlookup(F8601,'Internal Staffing Calculator'!E:E,'Internal Staffing Calculator'!C:C,"")</f>
        <v/>
      </c>
      <c r="H8601" s="932" t="str">
        <f t="array" ref="H8601">if(F8601&lt;&gt;"", iferror(index('Internal Staffing Calculator'!B$8:B23500,match(F8601,'Internal Staffing Calculator'!E$8:E23500,0)), "Not In Budget"),"")</f>
        <v/>
      </c>
      <c r="I8601" s="184"/>
      <c r="J8601" s="184"/>
      <c r="K8601" s="184"/>
      <c r="L8601" s="183"/>
    </row>
    <row r="8602">
      <c r="A8602" s="454"/>
      <c r="B8602" s="927"/>
      <c r="C8602" s="580"/>
      <c r="D8602" s="939"/>
      <c r="E8602" s="940"/>
      <c r="F8602" s="941"/>
      <c r="G8602" s="937" t="str">
        <f t="array" ref="G8602">xlookup(F8602,'Internal Staffing Calculator'!E:E,'Internal Staffing Calculator'!C:C,"")</f>
        <v/>
      </c>
      <c r="H8602" s="932" t="str">
        <f t="array" ref="H8602">if(F8602&lt;&gt;"", iferror(index('Internal Staffing Calculator'!B$8:B23500,match(F8602,'Internal Staffing Calculator'!E$8:E23500,0)), "Not In Budget"),"")</f>
        <v/>
      </c>
      <c r="I8602" s="184"/>
      <c r="J8602" s="184"/>
      <c r="K8602" s="184"/>
      <c r="L8602" s="183"/>
    </row>
    <row r="8603">
      <c r="A8603" s="454"/>
      <c r="B8603" s="927"/>
      <c r="C8603" s="580"/>
      <c r="D8603" s="939"/>
      <c r="E8603" s="940"/>
      <c r="F8603" s="941"/>
      <c r="G8603" s="937" t="str">
        <f t="array" ref="G8603">xlookup(F8603,'Internal Staffing Calculator'!E:E,'Internal Staffing Calculator'!C:C,"")</f>
        <v/>
      </c>
      <c r="H8603" s="932" t="str">
        <f t="array" ref="H8603">if(F8603&lt;&gt;"", iferror(index('Internal Staffing Calculator'!B$8:B23500,match(F8603,'Internal Staffing Calculator'!E$8:E23500,0)), "Not In Budget"),"")</f>
        <v/>
      </c>
      <c r="I8603" s="184"/>
      <c r="J8603" s="184"/>
      <c r="K8603" s="184"/>
      <c r="L8603" s="183"/>
    </row>
    <row r="8604">
      <c r="A8604" s="454"/>
      <c r="B8604" s="927"/>
      <c r="C8604" s="580"/>
      <c r="D8604" s="939"/>
      <c r="E8604" s="940"/>
      <c r="F8604" s="941"/>
      <c r="G8604" s="937" t="str">
        <f t="array" ref="G8604">xlookup(F8604,'Internal Staffing Calculator'!E:E,'Internal Staffing Calculator'!C:C,"")</f>
        <v/>
      </c>
      <c r="H8604" s="932" t="str">
        <f t="array" ref="H8604">if(F8604&lt;&gt;"", iferror(index('Internal Staffing Calculator'!B$8:B23500,match(F8604,'Internal Staffing Calculator'!E$8:E23500,0)), "Not In Budget"),"")</f>
        <v/>
      </c>
      <c r="I8604" s="184"/>
      <c r="J8604" s="184"/>
      <c r="K8604" s="184"/>
      <c r="L8604" s="183"/>
    </row>
    <row r="8605">
      <c r="A8605" s="454"/>
      <c r="B8605" s="927"/>
      <c r="C8605" s="580"/>
      <c r="D8605" s="939"/>
      <c r="E8605" s="940"/>
      <c r="F8605" s="941"/>
      <c r="G8605" s="937" t="str">
        <f t="array" ref="G8605">xlookup(F8605,'Internal Staffing Calculator'!E:E,'Internal Staffing Calculator'!C:C,"")</f>
        <v/>
      </c>
      <c r="H8605" s="932" t="str">
        <f t="array" ref="H8605">if(F8605&lt;&gt;"", iferror(index('Internal Staffing Calculator'!B$8:B23500,match(F8605,'Internal Staffing Calculator'!E$8:E23500,0)), "Not In Budget"),"")</f>
        <v/>
      </c>
      <c r="I8605" s="184"/>
      <c r="J8605" s="184"/>
      <c r="K8605" s="184"/>
      <c r="L8605" s="183"/>
    </row>
    <row r="8606">
      <c r="A8606" s="454"/>
      <c r="B8606" s="927"/>
      <c r="C8606" s="580"/>
      <c r="D8606" s="939"/>
      <c r="E8606" s="940"/>
      <c r="F8606" s="941"/>
      <c r="G8606" s="937" t="str">
        <f t="array" ref="G8606">xlookup(F8606,'Internal Staffing Calculator'!E:E,'Internal Staffing Calculator'!C:C,"")</f>
        <v/>
      </c>
      <c r="H8606" s="932" t="str">
        <f t="array" ref="H8606">if(F8606&lt;&gt;"", iferror(index('Internal Staffing Calculator'!B$8:B23500,match(F8606,'Internal Staffing Calculator'!E$8:E23500,0)), "Not In Budget"),"")</f>
        <v/>
      </c>
      <c r="I8606" s="184"/>
      <c r="J8606" s="184"/>
      <c r="K8606" s="184"/>
      <c r="L8606" s="183"/>
    </row>
    <row r="8607">
      <c r="A8607" s="454"/>
      <c r="B8607" s="927"/>
      <c r="C8607" s="580"/>
      <c r="D8607" s="939"/>
      <c r="E8607" s="940"/>
      <c r="F8607" s="941"/>
      <c r="G8607" s="937" t="str">
        <f t="array" ref="G8607">xlookup(F8607,'Internal Staffing Calculator'!E:E,'Internal Staffing Calculator'!C:C,"")</f>
        <v/>
      </c>
      <c r="H8607" s="932" t="str">
        <f t="array" ref="H8607">if(F8607&lt;&gt;"", iferror(index('Internal Staffing Calculator'!B$8:B23500,match(F8607,'Internal Staffing Calculator'!E$8:E23500,0)), "Not In Budget"),"")</f>
        <v/>
      </c>
      <c r="I8607" s="184"/>
      <c r="J8607" s="184"/>
      <c r="K8607" s="184"/>
      <c r="L8607" s="183"/>
    </row>
    <row r="8608">
      <c r="A8608" s="454"/>
      <c r="B8608" s="927"/>
      <c r="C8608" s="580"/>
      <c r="D8608" s="939"/>
      <c r="E8608" s="940"/>
      <c r="F8608" s="941"/>
      <c r="G8608" s="937" t="str">
        <f t="array" ref="G8608">xlookup(F8608,'Internal Staffing Calculator'!E:E,'Internal Staffing Calculator'!C:C,"")</f>
        <v/>
      </c>
      <c r="H8608" s="932" t="str">
        <f t="array" ref="H8608">if(F8608&lt;&gt;"", iferror(index('Internal Staffing Calculator'!B$8:B23500,match(F8608,'Internal Staffing Calculator'!E$8:E23500,0)), "Not In Budget"),"")</f>
        <v/>
      </c>
      <c r="I8608" s="184"/>
      <c r="J8608" s="184"/>
      <c r="K8608" s="184"/>
      <c r="L8608" s="183"/>
    </row>
    <row r="8609">
      <c r="A8609" s="454"/>
      <c r="B8609" s="927"/>
      <c r="C8609" s="580"/>
      <c r="D8609" s="939"/>
      <c r="E8609" s="940"/>
      <c r="F8609" s="941"/>
      <c r="G8609" s="937" t="str">
        <f t="array" ref="G8609">xlookup(F8609,'Internal Staffing Calculator'!E:E,'Internal Staffing Calculator'!C:C,"")</f>
        <v/>
      </c>
      <c r="H8609" s="932" t="str">
        <f t="array" ref="H8609">if(F8609&lt;&gt;"", iferror(index('Internal Staffing Calculator'!B$8:B23500,match(F8609,'Internal Staffing Calculator'!E$8:E23500,0)), "Not In Budget"),"")</f>
        <v/>
      </c>
      <c r="I8609" s="184"/>
      <c r="J8609" s="184"/>
      <c r="K8609" s="184"/>
      <c r="L8609" s="183"/>
    </row>
    <row r="8610">
      <c r="A8610" s="454"/>
      <c r="B8610" s="927"/>
      <c r="C8610" s="580"/>
      <c r="D8610" s="939"/>
      <c r="E8610" s="940"/>
      <c r="F8610" s="941"/>
      <c r="G8610" s="937" t="str">
        <f t="array" ref="G8610">xlookup(F8610,'Internal Staffing Calculator'!E:E,'Internal Staffing Calculator'!C:C,"")</f>
        <v/>
      </c>
      <c r="H8610" s="932" t="str">
        <f t="array" ref="H8610">if(F8610&lt;&gt;"", iferror(index('Internal Staffing Calculator'!B$8:B23500,match(F8610,'Internal Staffing Calculator'!E$8:E23500,0)), "Not In Budget"),"")</f>
        <v/>
      </c>
      <c r="I8610" s="184"/>
      <c r="J8610" s="184"/>
      <c r="K8610" s="184"/>
      <c r="L8610" s="183"/>
    </row>
    <row r="8611">
      <c r="A8611" s="454"/>
      <c r="B8611" s="927"/>
      <c r="C8611" s="580"/>
      <c r="D8611" s="939"/>
      <c r="E8611" s="940"/>
      <c r="F8611" s="941"/>
      <c r="G8611" s="937" t="str">
        <f t="array" ref="G8611">xlookup(F8611,'Internal Staffing Calculator'!E:E,'Internal Staffing Calculator'!C:C,"")</f>
        <v/>
      </c>
      <c r="H8611" s="932" t="str">
        <f t="array" ref="H8611">if(F8611&lt;&gt;"", iferror(index('Internal Staffing Calculator'!B$8:B23500,match(F8611,'Internal Staffing Calculator'!E$8:E23500,0)), "Not In Budget"),"")</f>
        <v/>
      </c>
      <c r="I8611" s="184"/>
      <c r="J8611" s="184"/>
      <c r="K8611" s="184"/>
      <c r="L8611" s="183"/>
    </row>
    <row r="8612">
      <c r="A8612" s="454"/>
      <c r="B8612" s="927"/>
      <c r="C8612" s="580"/>
      <c r="D8612" s="939"/>
      <c r="E8612" s="940"/>
      <c r="F8612" s="941"/>
      <c r="G8612" s="937" t="str">
        <f t="array" ref="G8612">xlookup(F8612,'Internal Staffing Calculator'!E:E,'Internal Staffing Calculator'!C:C,"")</f>
        <v/>
      </c>
      <c r="H8612" s="932" t="str">
        <f t="array" ref="H8612">if(F8612&lt;&gt;"", iferror(index('Internal Staffing Calculator'!B$8:B23500,match(F8612,'Internal Staffing Calculator'!E$8:E23500,0)), "Not In Budget"),"")</f>
        <v/>
      </c>
      <c r="I8612" s="184"/>
      <c r="J8612" s="184"/>
      <c r="K8612" s="184"/>
      <c r="L8612" s="183"/>
    </row>
    <row r="8613">
      <c r="A8613" s="454"/>
      <c r="B8613" s="927"/>
      <c r="C8613" s="580"/>
      <c r="D8613" s="939"/>
      <c r="E8613" s="940"/>
      <c r="F8613" s="941"/>
      <c r="G8613" s="937" t="str">
        <f t="array" ref="G8613">xlookup(F8613,'Internal Staffing Calculator'!E:E,'Internal Staffing Calculator'!C:C,"")</f>
        <v/>
      </c>
      <c r="H8613" s="932" t="str">
        <f t="array" ref="H8613">if(F8613&lt;&gt;"", iferror(index('Internal Staffing Calculator'!B$8:B23500,match(F8613,'Internal Staffing Calculator'!E$8:E23500,0)), "Not In Budget"),"")</f>
        <v/>
      </c>
      <c r="I8613" s="184"/>
      <c r="J8613" s="184"/>
      <c r="K8613" s="184"/>
      <c r="L8613" s="183"/>
    </row>
    <row r="8614">
      <c r="A8614" s="454"/>
      <c r="B8614" s="927"/>
      <c r="C8614" s="580"/>
      <c r="D8614" s="939"/>
      <c r="E8614" s="940"/>
      <c r="F8614" s="941"/>
      <c r="G8614" s="937" t="str">
        <f t="array" ref="G8614">xlookup(F8614,'Internal Staffing Calculator'!E:E,'Internal Staffing Calculator'!C:C,"")</f>
        <v/>
      </c>
      <c r="H8614" s="932" t="str">
        <f t="array" ref="H8614">if(F8614&lt;&gt;"", iferror(index('Internal Staffing Calculator'!B$8:B23500,match(F8614,'Internal Staffing Calculator'!E$8:E23500,0)), "Not In Budget"),"")</f>
        <v/>
      </c>
      <c r="I8614" s="184"/>
      <c r="J8614" s="184"/>
      <c r="K8614" s="184"/>
      <c r="L8614" s="183"/>
    </row>
    <row r="8615">
      <c r="A8615" s="454"/>
      <c r="B8615" s="927"/>
      <c r="C8615" s="580"/>
      <c r="D8615" s="939"/>
      <c r="E8615" s="940"/>
      <c r="F8615" s="941"/>
      <c r="G8615" s="937" t="str">
        <f t="array" ref="G8615">xlookup(F8615,'Internal Staffing Calculator'!E:E,'Internal Staffing Calculator'!C:C,"")</f>
        <v/>
      </c>
      <c r="H8615" s="932" t="str">
        <f t="array" ref="H8615">if(F8615&lt;&gt;"", iferror(index('Internal Staffing Calculator'!B$8:B23500,match(F8615,'Internal Staffing Calculator'!E$8:E23500,0)), "Not In Budget"),"")</f>
        <v/>
      </c>
      <c r="I8615" s="184"/>
      <c r="J8615" s="184"/>
      <c r="K8615" s="184"/>
      <c r="L8615" s="183"/>
    </row>
    <row r="8616">
      <c r="A8616" s="454"/>
      <c r="B8616" s="927"/>
      <c r="C8616" s="580"/>
      <c r="D8616" s="939"/>
      <c r="E8616" s="940"/>
      <c r="F8616" s="941"/>
      <c r="G8616" s="937" t="str">
        <f t="array" ref="G8616">xlookup(F8616,'Internal Staffing Calculator'!E:E,'Internal Staffing Calculator'!C:C,"")</f>
        <v/>
      </c>
      <c r="H8616" s="932" t="str">
        <f t="array" ref="H8616">if(F8616&lt;&gt;"", iferror(index('Internal Staffing Calculator'!B$8:B23500,match(F8616,'Internal Staffing Calculator'!E$8:E23500,0)), "Not In Budget"),"")</f>
        <v/>
      </c>
      <c r="I8616" s="184"/>
      <c r="J8616" s="184"/>
      <c r="K8616" s="184"/>
      <c r="L8616" s="183"/>
    </row>
    <row r="8617">
      <c r="A8617" s="454"/>
      <c r="B8617" s="927"/>
      <c r="C8617" s="580"/>
      <c r="D8617" s="939"/>
      <c r="E8617" s="940"/>
      <c r="F8617" s="941"/>
      <c r="G8617" s="937" t="str">
        <f t="array" ref="G8617">xlookup(F8617,'Internal Staffing Calculator'!E:E,'Internal Staffing Calculator'!C:C,"")</f>
        <v/>
      </c>
      <c r="H8617" s="932" t="str">
        <f t="array" ref="H8617">if(F8617&lt;&gt;"", iferror(index('Internal Staffing Calculator'!B$8:B23500,match(F8617,'Internal Staffing Calculator'!E$8:E23500,0)), "Not In Budget"),"")</f>
        <v/>
      </c>
      <c r="I8617" s="184"/>
      <c r="J8617" s="184"/>
      <c r="K8617" s="184"/>
      <c r="L8617" s="183"/>
    </row>
    <row r="8618">
      <c r="A8618" s="454"/>
      <c r="B8618" s="927"/>
      <c r="C8618" s="580"/>
      <c r="D8618" s="939"/>
      <c r="E8618" s="940"/>
      <c r="F8618" s="941"/>
      <c r="G8618" s="937" t="str">
        <f t="array" ref="G8618">xlookup(F8618,'Internal Staffing Calculator'!E:E,'Internal Staffing Calculator'!C:C,"")</f>
        <v/>
      </c>
      <c r="H8618" s="932" t="str">
        <f t="array" ref="H8618">if(F8618&lt;&gt;"", iferror(index('Internal Staffing Calculator'!B$8:B23500,match(F8618,'Internal Staffing Calculator'!E$8:E23500,0)), "Not In Budget"),"")</f>
        <v/>
      </c>
      <c r="I8618" s="184"/>
      <c r="J8618" s="184"/>
      <c r="K8618" s="184"/>
      <c r="L8618" s="183"/>
    </row>
    <row r="8619">
      <c r="A8619" s="454"/>
      <c r="B8619" s="927"/>
      <c r="C8619" s="580"/>
      <c r="D8619" s="939"/>
      <c r="E8619" s="940"/>
      <c r="F8619" s="941"/>
      <c r="G8619" s="937" t="str">
        <f t="array" ref="G8619">xlookup(F8619,'Internal Staffing Calculator'!E:E,'Internal Staffing Calculator'!C:C,"")</f>
        <v/>
      </c>
      <c r="H8619" s="932" t="str">
        <f t="array" ref="H8619">if(F8619&lt;&gt;"", iferror(index('Internal Staffing Calculator'!B$8:B23500,match(F8619,'Internal Staffing Calculator'!E$8:E23500,0)), "Not In Budget"),"")</f>
        <v/>
      </c>
      <c r="I8619" s="184"/>
      <c r="J8619" s="184"/>
      <c r="K8619" s="184"/>
      <c r="L8619" s="183"/>
    </row>
    <row r="8620">
      <c r="A8620" s="454"/>
      <c r="B8620" s="927"/>
      <c r="C8620" s="580"/>
      <c r="D8620" s="939"/>
      <c r="E8620" s="940"/>
      <c r="F8620" s="941"/>
      <c r="G8620" s="937" t="str">
        <f t="array" ref="G8620">xlookup(F8620,'Internal Staffing Calculator'!E:E,'Internal Staffing Calculator'!C:C,"")</f>
        <v/>
      </c>
      <c r="H8620" s="932" t="str">
        <f t="array" ref="H8620">if(F8620&lt;&gt;"", iferror(index('Internal Staffing Calculator'!B$8:B23500,match(F8620,'Internal Staffing Calculator'!E$8:E23500,0)), "Not In Budget"),"")</f>
        <v/>
      </c>
      <c r="I8620" s="184"/>
      <c r="J8620" s="184"/>
      <c r="K8620" s="184"/>
      <c r="L8620" s="183"/>
    </row>
    <row r="8621">
      <c r="A8621" s="454"/>
      <c r="B8621" s="927"/>
      <c r="C8621" s="580"/>
      <c r="D8621" s="939"/>
      <c r="E8621" s="940"/>
      <c r="F8621" s="941"/>
      <c r="G8621" s="937" t="str">
        <f t="array" ref="G8621">xlookup(F8621,'Internal Staffing Calculator'!E:E,'Internal Staffing Calculator'!C:C,"")</f>
        <v/>
      </c>
      <c r="H8621" s="932" t="str">
        <f t="array" ref="H8621">if(F8621&lt;&gt;"", iferror(index('Internal Staffing Calculator'!B$8:B23500,match(F8621,'Internal Staffing Calculator'!E$8:E23500,0)), "Not In Budget"),"")</f>
        <v/>
      </c>
      <c r="I8621" s="184"/>
      <c r="J8621" s="184"/>
      <c r="K8621" s="184"/>
      <c r="L8621" s="183"/>
    </row>
    <row r="8622">
      <c r="A8622" s="454"/>
      <c r="B8622" s="927"/>
      <c r="C8622" s="580"/>
      <c r="D8622" s="939"/>
      <c r="E8622" s="940"/>
      <c r="F8622" s="941"/>
      <c r="G8622" s="937" t="str">
        <f t="array" ref="G8622">xlookup(F8622,'Internal Staffing Calculator'!E:E,'Internal Staffing Calculator'!C:C,"")</f>
        <v/>
      </c>
      <c r="H8622" s="932" t="str">
        <f t="array" ref="H8622">if(F8622&lt;&gt;"", iferror(index('Internal Staffing Calculator'!B$8:B23500,match(F8622,'Internal Staffing Calculator'!E$8:E23500,0)), "Not In Budget"),"")</f>
        <v/>
      </c>
      <c r="I8622" s="184"/>
      <c r="J8622" s="184"/>
      <c r="K8622" s="184"/>
      <c r="L8622" s="183"/>
    </row>
    <row r="8623">
      <c r="A8623" s="454"/>
      <c r="B8623" s="927"/>
      <c r="C8623" s="580"/>
      <c r="D8623" s="939"/>
      <c r="E8623" s="940"/>
      <c r="F8623" s="941"/>
      <c r="G8623" s="937" t="str">
        <f t="array" ref="G8623">xlookup(F8623,'Internal Staffing Calculator'!E:E,'Internal Staffing Calculator'!C:C,"")</f>
        <v/>
      </c>
      <c r="H8623" s="932" t="str">
        <f t="array" ref="H8623">if(F8623&lt;&gt;"", iferror(index('Internal Staffing Calculator'!B$8:B23500,match(F8623,'Internal Staffing Calculator'!E$8:E23500,0)), "Not In Budget"),"")</f>
        <v/>
      </c>
      <c r="I8623" s="184"/>
      <c r="J8623" s="184"/>
      <c r="K8623" s="184"/>
      <c r="L8623" s="183"/>
    </row>
    <row r="8624">
      <c r="A8624" s="454"/>
      <c r="B8624" s="927"/>
      <c r="C8624" s="580"/>
      <c r="D8624" s="939"/>
      <c r="E8624" s="940"/>
      <c r="F8624" s="941"/>
      <c r="G8624" s="937" t="str">
        <f t="array" ref="G8624">xlookup(F8624,'Internal Staffing Calculator'!E:E,'Internal Staffing Calculator'!C:C,"")</f>
        <v/>
      </c>
      <c r="H8624" s="932" t="str">
        <f t="array" ref="H8624">if(F8624&lt;&gt;"", iferror(index('Internal Staffing Calculator'!B$8:B23500,match(F8624,'Internal Staffing Calculator'!E$8:E23500,0)), "Not In Budget"),"")</f>
        <v/>
      </c>
      <c r="I8624" s="184"/>
      <c r="J8624" s="184"/>
      <c r="K8624" s="184"/>
      <c r="L8624" s="183"/>
    </row>
    <row r="8625">
      <c r="A8625" s="454"/>
      <c r="B8625" s="927"/>
      <c r="C8625" s="580"/>
      <c r="D8625" s="939"/>
      <c r="E8625" s="940"/>
      <c r="F8625" s="941"/>
      <c r="G8625" s="937" t="str">
        <f t="array" ref="G8625">xlookup(F8625,'Internal Staffing Calculator'!E:E,'Internal Staffing Calculator'!C:C,"")</f>
        <v/>
      </c>
      <c r="H8625" s="932" t="str">
        <f t="array" ref="H8625">if(F8625&lt;&gt;"", iferror(index('Internal Staffing Calculator'!B$8:B23500,match(F8625,'Internal Staffing Calculator'!E$8:E23500,0)), "Not In Budget"),"")</f>
        <v/>
      </c>
      <c r="I8625" s="184"/>
      <c r="J8625" s="184"/>
      <c r="K8625" s="184"/>
      <c r="L8625" s="183"/>
    </row>
    <row r="8626">
      <c r="A8626" s="454"/>
      <c r="B8626" s="927"/>
      <c r="C8626" s="580"/>
      <c r="D8626" s="939"/>
      <c r="E8626" s="940"/>
      <c r="F8626" s="941"/>
      <c r="G8626" s="937" t="str">
        <f t="array" ref="G8626">xlookup(F8626,'Internal Staffing Calculator'!E:E,'Internal Staffing Calculator'!C:C,"")</f>
        <v/>
      </c>
      <c r="H8626" s="932" t="str">
        <f t="array" ref="H8626">if(F8626&lt;&gt;"", iferror(index('Internal Staffing Calculator'!B$8:B23500,match(F8626,'Internal Staffing Calculator'!E$8:E23500,0)), "Not In Budget"),"")</f>
        <v/>
      </c>
      <c r="I8626" s="184"/>
      <c r="J8626" s="184"/>
      <c r="K8626" s="184"/>
      <c r="L8626" s="183"/>
    </row>
    <row r="8627">
      <c r="A8627" s="454"/>
      <c r="B8627" s="927"/>
      <c r="C8627" s="580"/>
      <c r="D8627" s="939"/>
      <c r="E8627" s="940"/>
      <c r="F8627" s="941"/>
      <c r="G8627" s="937" t="str">
        <f t="array" ref="G8627">xlookup(F8627,'Internal Staffing Calculator'!E:E,'Internal Staffing Calculator'!C:C,"")</f>
        <v/>
      </c>
      <c r="H8627" s="932" t="str">
        <f t="array" ref="H8627">if(F8627&lt;&gt;"", iferror(index('Internal Staffing Calculator'!B$8:B23500,match(F8627,'Internal Staffing Calculator'!E$8:E23500,0)), "Not In Budget"),"")</f>
        <v/>
      </c>
      <c r="I8627" s="184"/>
      <c r="J8627" s="184"/>
      <c r="K8627" s="184"/>
      <c r="L8627" s="183"/>
    </row>
    <row r="8628">
      <c r="A8628" s="454"/>
      <c r="B8628" s="927"/>
      <c r="C8628" s="580"/>
      <c r="D8628" s="939"/>
      <c r="E8628" s="940"/>
      <c r="F8628" s="941"/>
      <c r="G8628" s="937" t="str">
        <f t="array" ref="G8628">xlookup(F8628,'Internal Staffing Calculator'!E:E,'Internal Staffing Calculator'!C:C,"")</f>
        <v/>
      </c>
      <c r="H8628" s="932" t="str">
        <f t="array" ref="H8628">if(F8628&lt;&gt;"", iferror(index('Internal Staffing Calculator'!B$8:B23500,match(F8628,'Internal Staffing Calculator'!E$8:E23500,0)), "Not In Budget"),"")</f>
        <v/>
      </c>
      <c r="I8628" s="184"/>
      <c r="J8628" s="184"/>
      <c r="K8628" s="184"/>
      <c r="L8628" s="183"/>
    </row>
    <row r="8629">
      <c r="A8629" s="454"/>
      <c r="B8629" s="927"/>
      <c r="C8629" s="580"/>
      <c r="D8629" s="939"/>
      <c r="E8629" s="940"/>
      <c r="F8629" s="941"/>
      <c r="G8629" s="937" t="str">
        <f t="array" ref="G8629">xlookup(F8629,'Internal Staffing Calculator'!E:E,'Internal Staffing Calculator'!C:C,"")</f>
        <v/>
      </c>
      <c r="H8629" s="932" t="str">
        <f t="array" ref="H8629">if(F8629&lt;&gt;"", iferror(index('Internal Staffing Calculator'!B$8:B23500,match(F8629,'Internal Staffing Calculator'!E$8:E23500,0)), "Not In Budget"),"")</f>
        <v/>
      </c>
      <c r="I8629" s="184"/>
      <c r="J8629" s="184"/>
      <c r="K8629" s="184"/>
      <c r="L8629" s="183"/>
    </row>
    <row r="8630">
      <c r="A8630" s="454"/>
      <c r="B8630" s="927"/>
      <c r="C8630" s="580"/>
      <c r="D8630" s="939"/>
      <c r="E8630" s="940"/>
      <c r="F8630" s="941"/>
      <c r="G8630" s="937" t="str">
        <f t="array" ref="G8630">xlookup(F8630,'Internal Staffing Calculator'!E:E,'Internal Staffing Calculator'!C:C,"")</f>
        <v/>
      </c>
      <c r="H8630" s="932" t="str">
        <f t="array" ref="H8630">if(F8630&lt;&gt;"", iferror(index('Internal Staffing Calculator'!B$8:B23500,match(F8630,'Internal Staffing Calculator'!E$8:E23500,0)), "Not In Budget"),"")</f>
        <v/>
      </c>
      <c r="I8630" s="184"/>
      <c r="J8630" s="184"/>
      <c r="K8630" s="184"/>
      <c r="L8630" s="183"/>
    </row>
    <row r="8631">
      <c r="A8631" s="454"/>
      <c r="B8631" s="927"/>
      <c r="C8631" s="580"/>
      <c r="D8631" s="939"/>
      <c r="E8631" s="940"/>
      <c r="F8631" s="941"/>
      <c r="G8631" s="937" t="str">
        <f t="array" ref="G8631">xlookup(F8631,'Internal Staffing Calculator'!E:E,'Internal Staffing Calculator'!C:C,"")</f>
        <v/>
      </c>
      <c r="H8631" s="932" t="str">
        <f t="array" ref="H8631">if(F8631&lt;&gt;"", iferror(index('Internal Staffing Calculator'!B$8:B23500,match(F8631,'Internal Staffing Calculator'!E$8:E23500,0)), "Not In Budget"),"")</f>
        <v/>
      </c>
      <c r="I8631" s="184"/>
      <c r="J8631" s="184"/>
      <c r="K8631" s="184"/>
      <c r="L8631" s="183"/>
    </row>
    <row r="8632">
      <c r="A8632" s="454"/>
      <c r="B8632" s="927"/>
      <c r="C8632" s="580"/>
      <c r="D8632" s="939"/>
      <c r="E8632" s="940"/>
      <c r="F8632" s="941"/>
      <c r="G8632" s="937" t="str">
        <f t="array" ref="G8632">xlookup(F8632,'Internal Staffing Calculator'!E:E,'Internal Staffing Calculator'!C:C,"")</f>
        <v/>
      </c>
      <c r="H8632" s="932" t="str">
        <f t="array" ref="H8632">if(F8632&lt;&gt;"", iferror(index('Internal Staffing Calculator'!B$8:B23500,match(F8632,'Internal Staffing Calculator'!E$8:E23500,0)), "Not In Budget"),"")</f>
        <v/>
      </c>
      <c r="I8632" s="184"/>
      <c r="J8632" s="184"/>
      <c r="K8632" s="184"/>
      <c r="L8632" s="183"/>
    </row>
    <row r="8633">
      <c r="A8633" s="454"/>
      <c r="B8633" s="927"/>
      <c r="C8633" s="580"/>
      <c r="D8633" s="939"/>
      <c r="E8633" s="940"/>
      <c r="F8633" s="941"/>
      <c r="G8633" s="937" t="str">
        <f t="array" ref="G8633">xlookup(F8633,'Internal Staffing Calculator'!E:E,'Internal Staffing Calculator'!C:C,"")</f>
        <v/>
      </c>
      <c r="H8633" s="932" t="str">
        <f t="array" ref="H8633">if(F8633&lt;&gt;"", iferror(index('Internal Staffing Calculator'!B$8:B23500,match(F8633,'Internal Staffing Calculator'!E$8:E23500,0)), "Not In Budget"),"")</f>
        <v/>
      </c>
      <c r="I8633" s="184"/>
      <c r="J8633" s="184"/>
      <c r="K8633" s="184"/>
      <c r="L8633" s="183"/>
    </row>
    <row r="8634">
      <c r="A8634" s="454"/>
      <c r="B8634" s="927"/>
      <c r="C8634" s="580"/>
      <c r="D8634" s="939"/>
      <c r="E8634" s="940"/>
      <c r="F8634" s="941"/>
      <c r="G8634" s="937" t="str">
        <f t="array" ref="G8634">xlookup(F8634,'Internal Staffing Calculator'!E:E,'Internal Staffing Calculator'!C:C,"")</f>
        <v/>
      </c>
      <c r="H8634" s="932" t="str">
        <f t="array" ref="H8634">if(F8634&lt;&gt;"", iferror(index('Internal Staffing Calculator'!B$8:B23500,match(F8634,'Internal Staffing Calculator'!E$8:E23500,0)), "Not In Budget"),"")</f>
        <v/>
      </c>
      <c r="I8634" s="184"/>
      <c r="J8634" s="184"/>
      <c r="K8634" s="184"/>
      <c r="L8634" s="183"/>
    </row>
    <row r="8635">
      <c r="A8635" s="454"/>
      <c r="B8635" s="927"/>
      <c r="C8635" s="580"/>
      <c r="D8635" s="939"/>
      <c r="E8635" s="940"/>
      <c r="F8635" s="941"/>
      <c r="G8635" s="937" t="str">
        <f t="array" ref="G8635">xlookup(F8635,'Internal Staffing Calculator'!E:E,'Internal Staffing Calculator'!C:C,"")</f>
        <v/>
      </c>
      <c r="H8635" s="932" t="str">
        <f t="array" ref="H8635">if(F8635&lt;&gt;"", iferror(index('Internal Staffing Calculator'!B$8:B23500,match(F8635,'Internal Staffing Calculator'!E$8:E23500,0)), "Not In Budget"),"")</f>
        <v/>
      </c>
      <c r="I8635" s="184"/>
      <c r="J8635" s="184"/>
      <c r="K8635" s="184"/>
      <c r="L8635" s="183"/>
    </row>
    <row r="8636">
      <c r="A8636" s="454"/>
      <c r="B8636" s="927"/>
      <c r="C8636" s="580"/>
      <c r="D8636" s="939"/>
      <c r="E8636" s="940"/>
      <c r="F8636" s="941"/>
      <c r="G8636" s="937" t="str">
        <f t="array" ref="G8636">xlookup(F8636,'Internal Staffing Calculator'!E:E,'Internal Staffing Calculator'!C:C,"")</f>
        <v/>
      </c>
      <c r="H8636" s="932" t="str">
        <f t="array" ref="H8636">if(F8636&lt;&gt;"", iferror(index('Internal Staffing Calculator'!B$8:B23500,match(F8636,'Internal Staffing Calculator'!E$8:E23500,0)), "Not In Budget"),"")</f>
        <v/>
      </c>
      <c r="I8636" s="184"/>
      <c r="J8636" s="184"/>
      <c r="K8636" s="184"/>
      <c r="L8636" s="183"/>
    </row>
    <row r="8637">
      <c r="A8637" s="454"/>
      <c r="B8637" s="927"/>
      <c r="C8637" s="580"/>
      <c r="D8637" s="939"/>
      <c r="E8637" s="940"/>
      <c r="F8637" s="941"/>
      <c r="G8637" s="937" t="str">
        <f t="array" ref="G8637">xlookup(F8637,'Internal Staffing Calculator'!E:E,'Internal Staffing Calculator'!C:C,"")</f>
        <v/>
      </c>
      <c r="H8637" s="932" t="str">
        <f t="array" ref="H8637">if(F8637&lt;&gt;"", iferror(index('Internal Staffing Calculator'!B$8:B23500,match(F8637,'Internal Staffing Calculator'!E$8:E23500,0)), "Not In Budget"),"")</f>
        <v/>
      </c>
      <c r="I8637" s="184"/>
      <c r="J8637" s="184"/>
      <c r="K8637" s="184"/>
      <c r="L8637" s="183"/>
    </row>
    <row r="8638">
      <c r="A8638" s="454"/>
      <c r="B8638" s="927"/>
      <c r="C8638" s="580"/>
      <c r="D8638" s="939"/>
      <c r="E8638" s="940"/>
      <c r="F8638" s="941"/>
      <c r="G8638" s="937" t="str">
        <f t="array" ref="G8638">xlookup(F8638,'Internal Staffing Calculator'!E:E,'Internal Staffing Calculator'!C:C,"")</f>
        <v/>
      </c>
      <c r="H8638" s="932" t="str">
        <f t="array" ref="H8638">if(F8638&lt;&gt;"", iferror(index('Internal Staffing Calculator'!B$8:B23500,match(F8638,'Internal Staffing Calculator'!E$8:E23500,0)), "Not In Budget"),"")</f>
        <v/>
      </c>
      <c r="I8638" s="184"/>
      <c r="J8638" s="184"/>
      <c r="K8638" s="184"/>
      <c r="L8638" s="183"/>
    </row>
    <row r="8639">
      <c r="A8639" s="454"/>
      <c r="B8639" s="927"/>
      <c r="C8639" s="580"/>
      <c r="D8639" s="939"/>
      <c r="E8639" s="940"/>
      <c r="F8639" s="941"/>
      <c r="G8639" s="937" t="str">
        <f t="array" ref="G8639">xlookup(F8639,'Internal Staffing Calculator'!E:E,'Internal Staffing Calculator'!C:C,"")</f>
        <v/>
      </c>
      <c r="H8639" s="932" t="str">
        <f t="array" ref="H8639">if(F8639&lt;&gt;"", iferror(index('Internal Staffing Calculator'!B$8:B23500,match(F8639,'Internal Staffing Calculator'!E$8:E23500,0)), "Not In Budget"),"")</f>
        <v/>
      </c>
      <c r="I8639" s="184"/>
      <c r="J8639" s="184"/>
      <c r="K8639" s="184"/>
      <c r="L8639" s="183"/>
    </row>
    <row r="8640">
      <c r="A8640" s="454"/>
      <c r="B8640" s="927"/>
      <c r="C8640" s="580"/>
      <c r="D8640" s="939"/>
      <c r="E8640" s="940"/>
      <c r="F8640" s="941"/>
      <c r="G8640" s="937" t="str">
        <f t="array" ref="G8640">xlookup(F8640,'Internal Staffing Calculator'!E:E,'Internal Staffing Calculator'!C:C,"")</f>
        <v/>
      </c>
      <c r="H8640" s="932" t="str">
        <f t="array" ref="H8640">if(F8640&lt;&gt;"", iferror(index('Internal Staffing Calculator'!B$8:B23500,match(F8640,'Internal Staffing Calculator'!E$8:E23500,0)), "Not In Budget"),"")</f>
        <v/>
      </c>
      <c r="I8640" s="184"/>
      <c r="J8640" s="184"/>
      <c r="K8640" s="184"/>
      <c r="L8640" s="183"/>
    </row>
    <row r="8641">
      <c r="A8641" s="454"/>
      <c r="B8641" s="927"/>
      <c r="C8641" s="580"/>
      <c r="D8641" s="939"/>
      <c r="E8641" s="940"/>
      <c r="F8641" s="941"/>
      <c r="G8641" s="937" t="str">
        <f t="array" ref="G8641">xlookup(F8641,'Internal Staffing Calculator'!E:E,'Internal Staffing Calculator'!C:C,"")</f>
        <v/>
      </c>
      <c r="H8641" s="932" t="str">
        <f t="array" ref="H8641">if(F8641&lt;&gt;"", iferror(index('Internal Staffing Calculator'!B$8:B23500,match(F8641,'Internal Staffing Calculator'!E$8:E23500,0)), "Not In Budget"),"")</f>
        <v/>
      </c>
      <c r="I8641" s="184"/>
      <c r="J8641" s="184"/>
      <c r="K8641" s="184"/>
      <c r="L8641" s="183"/>
    </row>
    <row r="8642">
      <c r="A8642" s="454"/>
      <c r="B8642" s="927"/>
      <c r="C8642" s="580"/>
      <c r="D8642" s="939"/>
      <c r="E8642" s="940"/>
      <c r="F8642" s="941"/>
      <c r="G8642" s="937" t="str">
        <f t="array" ref="G8642">xlookup(F8642,'Internal Staffing Calculator'!E:E,'Internal Staffing Calculator'!C:C,"")</f>
        <v/>
      </c>
      <c r="H8642" s="932" t="str">
        <f t="array" ref="H8642">if(F8642&lt;&gt;"", iferror(index('Internal Staffing Calculator'!B$8:B23500,match(F8642,'Internal Staffing Calculator'!E$8:E23500,0)), "Not In Budget"),"")</f>
        <v/>
      </c>
      <c r="I8642" s="184"/>
      <c r="J8642" s="184"/>
      <c r="K8642" s="184"/>
      <c r="L8642" s="183"/>
    </row>
    <row r="8643">
      <c r="A8643" s="454"/>
      <c r="B8643" s="927"/>
      <c r="C8643" s="580"/>
      <c r="D8643" s="939"/>
      <c r="E8643" s="940"/>
      <c r="F8643" s="941"/>
      <c r="G8643" s="937" t="str">
        <f t="array" ref="G8643">xlookup(F8643,'Internal Staffing Calculator'!E:E,'Internal Staffing Calculator'!C:C,"")</f>
        <v/>
      </c>
      <c r="H8643" s="932" t="str">
        <f t="array" ref="H8643">if(F8643&lt;&gt;"", iferror(index('Internal Staffing Calculator'!B$8:B23500,match(F8643,'Internal Staffing Calculator'!E$8:E23500,0)), "Not In Budget"),"")</f>
        <v/>
      </c>
      <c r="I8643" s="184"/>
      <c r="J8643" s="184"/>
      <c r="K8643" s="184"/>
      <c r="L8643" s="183"/>
    </row>
    <row r="8644">
      <c r="A8644" s="454"/>
      <c r="B8644" s="927"/>
      <c r="C8644" s="580"/>
      <c r="D8644" s="939"/>
      <c r="E8644" s="940"/>
      <c r="F8644" s="941"/>
      <c r="G8644" s="937" t="str">
        <f t="array" ref="G8644">xlookup(F8644,'Internal Staffing Calculator'!E:E,'Internal Staffing Calculator'!C:C,"")</f>
        <v/>
      </c>
      <c r="H8644" s="932" t="str">
        <f t="array" ref="H8644">if(F8644&lt;&gt;"", iferror(index('Internal Staffing Calculator'!B$8:B23500,match(F8644,'Internal Staffing Calculator'!E$8:E23500,0)), "Not In Budget"),"")</f>
        <v/>
      </c>
      <c r="I8644" s="184"/>
      <c r="J8644" s="184"/>
      <c r="K8644" s="184"/>
      <c r="L8644" s="183"/>
    </row>
    <row r="8645">
      <c r="A8645" s="454"/>
      <c r="B8645" s="927"/>
      <c r="C8645" s="580"/>
      <c r="D8645" s="939"/>
      <c r="E8645" s="940"/>
      <c r="F8645" s="941"/>
      <c r="G8645" s="937" t="str">
        <f t="array" ref="G8645">xlookup(F8645,'Internal Staffing Calculator'!E:E,'Internal Staffing Calculator'!C:C,"")</f>
        <v/>
      </c>
      <c r="H8645" s="932" t="str">
        <f t="array" ref="H8645">if(F8645&lt;&gt;"", iferror(index('Internal Staffing Calculator'!B$8:B23500,match(F8645,'Internal Staffing Calculator'!E$8:E23500,0)), "Not In Budget"),"")</f>
        <v/>
      </c>
      <c r="I8645" s="184"/>
      <c r="J8645" s="184"/>
      <c r="K8645" s="184"/>
      <c r="L8645" s="183"/>
    </row>
    <row r="8646">
      <c r="A8646" s="454"/>
      <c r="B8646" s="927"/>
      <c r="C8646" s="580"/>
      <c r="D8646" s="939"/>
      <c r="E8646" s="940"/>
      <c r="F8646" s="941"/>
      <c r="G8646" s="937" t="str">
        <f t="array" ref="G8646">xlookup(F8646,'Internal Staffing Calculator'!E:E,'Internal Staffing Calculator'!C:C,"")</f>
        <v/>
      </c>
      <c r="H8646" s="932" t="str">
        <f t="array" ref="H8646">if(F8646&lt;&gt;"", iferror(index('Internal Staffing Calculator'!B$8:B23500,match(F8646,'Internal Staffing Calculator'!E$8:E23500,0)), "Not In Budget"),"")</f>
        <v/>
      </c>
      <c r="I8646" s="184"/>
      <c r="J8646" s="184"/>
      <c r="K8646" s="184"/>
      <c r="L8646" s="183"/>
    </row>
    <row r="8647">
      <c r="A8647" s="454"/>
      <c r="B8647" s="927"/>
      <c r="C8647" s="580"/>
      <c r="D8647" s="939"/>
      <c r="E8647" s="940"/>
      <c r="F8647" s="941"/>
      <c r="G8647" s="937" t="str">
        <f t="array" ref="G8647">xlookup(F8647,'Internal Staffing Calculator'!E:E,'Internal Staffing Calculator'!C:C,"")</f>
        <v/>
      </c>
      <c r="H8647" s="932" t="str">
        <f t="array" ref="H8647">if(F8647&lt;&gt;"", iferror(index('Internal Staffing Calculator'!B$8:B23500,match(F8647,'Internal Staffing Calculator'!E$8:E23500,0)), "Not In Budget"),"")</f>
        <v/>
      </c>
      <c r="I8647" s="184"/>
      <c r="J8647" s="184"/>
      <c r="K8647" s="184"/>
      <c r="L8647" s="183"/>
    </row>
    <row r="8648">
      <c r="A8648" s="454"/>
      <c r="B8648" s="927"/>
      <c r="C8648" s="580"/>
      <c r="D8648" s="939"/>
      <c r="E8648" s="940"/>
      <c r="F8648" s="941"/>
      <c r="G8648" s="937" t="str">
        <f t="array" ref="G8648">xlookup(F8648,'Internal Staffing Calculator'!E:E,'Internal Staffing Calculator'!C:C,"")</f>
        <v/>
      </c>
      <c r="H8648" s="932" t="str">
        <f t="array" ref="H8648">if(F8648&lt;&gt;"", iferror(index('Internal Staffing Calculator'!B$8:B23500,match(F8648,'Internal Staffing Calculator'!E$8:E23500,0)), "Not In Budget"),"")</f>
        <v/>
      </c>
      <c r="I8648" s="184"/>
      <c r="J8648" s="184"/>
      <c r="K8648" s="184"/>
      <c r="L8648" s="183"/>
    </row>
    <row r="8649">
      <c r="A8649" s="454"/>
      <c r="B8649" s="927"/>
      <c r="C8649" s="580"/>
      <c r="D8649" s="939"/>
      <c r="E8649" s="940"/>
      <c r="F8649" s="941"/>
      <c r="G8649" s="937" t="str">
        <f t="array" ref="G8649">xlookup(F8649,'Internal Staffing Calculator'!E:E,'Internal Staffing Calculator'!C:C,"")</f>
        <v/>
      </c>
      <c r="H8649" s="932" t="str">
        <f t="array" ref="H8649">if(F8649&lt;&gt;"", iferror(index('Internal Staffing Calculator'!B$8:B23500,match(F8649,'Internal Staffing Calculator'!E$8:E23500,0)), "Not In Budget"),"")</f>
        <v/>
      </c>
      <c r="I8649" s="184"/>
      <c r="J8649" s="184"/>
      <c r="K8649" s="184"/>
      <c r="L8649" s="183"/>
    </row>
    <row r="8650">
      <c r="A8650" s="454"/>
      <c r="B8650" s="927"/>
      <c r="C8650" s="580"/>
      <c r="D8650" s="939"/>
      <c r="E8650" s="940"/>
      <c r="F8650" s="941"/>
      <c r="G8650" s="937" t="str">
        <f t="array" ref="G8650">xlookup(F8650,'Internal Staffing Calculator'!E:E,'Internal Staffing Calculator'!C:C,"")</f>
        <v/>
      </c>
      <c r="H8650" s="932" t="str">
        <f t="array" ref="H8650">if(F8650&lt;&gt;"", iferror(index('Internal Staffing Calculator'!B$8:B23500,match(F8650,'Internal Staffing Calculator'!E$8:E23500,0)), "Not In Budget"),"")</f>
        <v/>
      </c>
      <c r="I8650" s="184"/>
      <c r="J8650" s="184"/>
      <c r="K8650" s="184"/>
      <c r="L8650" s="183"/>
    </row>
    <row r="8651">
      <c r="A8651" s="454"/>
      <c r="B8651" s="927"/>
      <c r="C8651" s="580"/>
      <c r="D8651" s="939"/>
      <c r="E8651" s="940"/>
      <c r="F8651" s="941"/>
      <c r="G8651" s="937" t="str">
        <f t="array" ref="G8651">xlookup(F8651,'Internal Staffing Calculator'!E:E,'Internal Staffing Calculator'!C:C,"")</f>
        <v/>
      </c>
      <c r="H8651" s="932" t="str">
        <f t="array" ref="H8651">if(F8651&lt;&gt;"", iferror(index('Internal Staffing Calculator'!B$8:B23500,match(F8651,'Internal Staffing Calculator'!E$8:E23500,0)), "Not In Budget"),"")</f>
        <v/>
      </c>
      <c r="I8651" s="184"/>
      <c r="J8651" s="184"/>
      <c r="K8651" s="184"/>
      <c r="L8651" s="183"/>
    </row>
    <row r="8652">
      <c r="A8652" s="454"/>
      <c r="B8652" s="927"/>
      <c r="C8652" s="580"/>
      <c r="D8652" s="939"/>
      <c r="E8652" s="940"/>
      <c r="F8652" s="941"/>
      <c r="G8652" s="937" t="str">
        <f t="array" ref="G8652">xlookup(F8652,'Internal Staffing Calculator'!E:E,'Internal Staffing Calculator'!C:C,"")</f>
        <v/>
      </c>
      <c r="H8652" s="932" t="str">
        <f t="array" ref="H8652">if(F8652&lt;&gt;"", iferror(index('Internal Staffing Calculator'!B$8:B23500,match(F8652,'Internal Staffing Calculator'!E$8:E23500,0)), "Not In Budget"),"")</f>
        <v/>
      </c>
      <c r="I8652" s="184"/>
      <c r="J8652" s="184"/>
      <c r="K8652" s="184"/>
      <c r="L8652" s="183"/>
    </row>
    <row r="8653">
      <c r="A8653" s="454"/>
      <c r="B8653" s="927"/>
      <c r="C8653" s="580"/>
      <c r="D8653" s="939"/>
      <c r="E8653" s="940"/>
      <c r="F8653" s="941"/>
      <c r="G8653" s="937" t="str">
        <f t="array" ref="G8653">xlookup(F8653,'Internal Staffing Calculator'!E:E,'Internal Staffing Calculator'!C:C,"")</f>
        <v/>
      </c>
      <c r="H8653" s="932" t="str">
        <f t="array" ref="H8653">if(F8653&lt;&gt;"", iferror(index('Internal Staffing Calculator'!B$8:B23500,match(F8653,'Internal Staffing Calculator'!E$8:E23500,0)), "Not In Budget"),"")</f>
        <v/>
      </c>
      <c r="I8653" s="184"/>
      <c r="J8653" s="184"/>
      <c r="K8653" s="184"/>
      <c r="L8653" s="183"/>
    </row>
    <row r="8654">
      <c r="A8654" s="454"/>
      <c r="B8654" s="927"/>
      <c r="C8654" s="580"/>
      <c r="D8654" s="939"/>
      <c r="E8654" s="940"/>
      <c r="F8654" s="941"/>
      <c r="G8654" s="937" t="str">
        <f t="array" ref="G8654">xlookup(F8654,'Internal Staffing Calculator'!E:E,'Internal Staffing Calculator'!C:C,"")</f>
        <v/>
      </c>
      <c r="H8654" s="932" t="str">
        <f t="array" ref="H8654">if(F8654&lt;&gt;"", iferror(index('Internal Staffing Calculator'!B$8:B23500,match(F8654,'Internal Staffing Calculator'!E$8:E23500,0)), "Not In Budget"),"")</f>
        <v/>
      </c>
      <c r="I8654" s="184"/>
      <c r="J8654" s="184"/>
      <c r="K8654" s="184"/>
      <c r="L8654" s="183"/>
    </row>
    <row r="8655">
      <c r="A8655" s="454"/>
      <c r="B8655" s="927"/>
      <c r="C8655" s="580"/>
      <c r="D8655" s="939"/>
      <c r="E8655" s="940"/>
      <c r="F8655" s="941"/>
      <c r="G8655" s="937" t="str">
        <f t="array" ref="G8655">xlookup(F8655,'Internal Staffing Calculator'!E:E,'Internal Staffing Calculator'!C:C,"")</f>
        <v/>
      </c>
      <c r="H8655" s="932" t="str">
        <f t="array" ref="H8655">if(F8655&lt;&gt;"", iferror(index('Internal Staffing Calculator'!B$8:B23500,match(F8655,'Internal Staffing Calculator'!E$8:E23500,0)), "Not In Budget"),"")</f>
        <v/>
      </c>
      <c r="I8655" s="184"/>
      <c r="J8655" s="184"/>
      <c r="K8655" s="184"/>
      <c r="L8655" s="183"/>
    </row>
    <row r="8656">
      <c r="A8656" s="454"/>
      <c r="B8656" s="927"/>
      <c r="C8656" s="580"/>
      <c r="D8656" s="939"/>
      <c r="E8656" s="940"/>
      <c r="F8656" s="941"/>
      <c r="G8656" s="937" t="str">
        <f t="array" ref="G8656">xlookup(F8656,'Internal Staffing Calculator'!E:E,'Internal Staffing Calculator'!C:C,"")</f>
        <v/>
      </c>
      <c r="H8656" s="932" t="str">
        <f t="array" ref="H8656">if(F8656&lt;&gt;"", iferror(index('Internal Staffing Calculator'!B$8:B23500,match(F8656,'Internal Staffing Calculator'!E$8:E23500,0)), "Not In Budget"),"")</f>
        <v/>
      </c>
      <c r="I8656" s="184"/>
      <c r="J8656" s="184"/>
      <c r="K8656" s="184"/>
      <c r="L8656" s="183"/>
    </row>
    <row r="8657">
      <c r="A8657" s="454"/>
      <c r="B8657" s="927"/>
      <c r="C8657" s="580"/>
      <c r="D8657" s="939"/>
      <c r="E8657" s="940"/>
      <c r="F8657" s="941"/>
      <c r="G8657" s="937" t="str">
        <f t="array" ref="G8657">xlookup(F8657,'Internal Staffing Calculator'!E:E,'Internal Staffing Calculator'!C:C,"")</f>
        <v/>
      </c>
      <c r="H8657" s="932" t="str">
        <f t="array" ref="H8657">if(F8657&lt;&gt;"", iferror(index('Internal Staffing Calculator'!B$8:B23500,match(F8657,'Internal Staffing Calculator'!E$8:E23500,0)), "Not In Budget"),"")</f>
        <v/>
      </c>
      <c r="I8657" s="184"/>
      <c r="J8657" s="184"/>
      <c r="K8657" s="184"/>
      <c r="L8657" s="183"/>
    </row>
    <row r="8658">
      <c r="A8658" s="454"/>
      <c r="B8658" s="927"/>
      <c r="C8658" s="580"/>
      <c r="D8658" s="939"/>
      <c r="E8658" s="940"/>
      <c r="F8658" s="941"/>
      <c r="G8658" s="937" t="str">
        <f t="array" ref="G8658">xlookup(F8658,'Internal Staffing Calculator'!E:E,'Internal Staffing Calculator'!C:C,"")</f>
        <v/>
      </c>
      <c r="H8658" s="932" t="str">
        <f t="array" ref="H8658">if(F8658&lt;&gt;"", iferror(index('Internal Staffing Calculator'!B$8:B23500,match(F8658,'Internal Staffing Calculator'!E$8:E23500,0)), "Not In Budget"),"")</f>
        <v/>
      </c>
      <c r="I8658" s="184"/>
      <c r="J8658" s="184"/>
      <c r="K8658" s="184"/>
      <c r="L8658" s="183"/>
    </row>
    <row r="8659">
      <c r="A8659" s="454"/>
      <c r="B8659" s="927"/>
      <c r="C8659" s="580"/>
      <c r="D8659" s="939"/>
      <c r="E8659" s="940"/>
      <c r="F8659" s="941"/>
      <c r="G8659" s="937" t="str">
        <f t="array" ref="G8659">xlookup(F8659,'Internal Staffing Calculator'!E:E,'Internal Staffing Calculator'!C:C,"")</f>
        <v/>
      </c>
      <c r="H8659" s="932" t="str">
        <f t="array" ref="H8659">if(F8659&lt;&gt;"", iferror(index('Internal Staffing Calculator'!B$8:B23500,match(F8659,'Internal Staffing Calculator'!E$8:E23500,0)), "Not In Budget"),"")</f>
        <v/>
      </c>
      <c r="I8659" s="184"/>
      <c r="J8659" s="184"/>
      <c r="K8659" s="184"/>
      <c r="L8659" s="183"/>
    </row>
    <row r="8660">
      <c r="A8660" s="454"/>
      <c r="B8660" s="927"/>
      <c r="C8660" s="580"/>
      <c r="D8660" s="939"/>
      <c r="E8660" s="940"/>
      <c r="F8660" s="941"/>
      <c r="G8660" s="937" t="str">
        <f t="array" ref="G8660">xlookup(F8660,'Internal Staffing Calculator'!E:E,'Internal Staffing Calculator'!C:C,"")</f>
        <v/>
      </c>
      <c r="H8660" s="932" t="str">
        <f t="array" ref="H8660">if(F8660&lt;&gt;"", iferror(index('Internal Staffing Calculator'!B$8:B23500,match(F8660,'Internal Staffing Calculator'!E$8:E23500,0)), "Not In Budget"),"")</f>
        <v/>
      </c>
      <c r="I8660" s="184"/>
      <c r="J8660" s="184"/>
      <c r="K8660" s="184"/>
      <c r="L8660" s="183"/>
    </row>
    <row r="8661">
      <c r="A8661" s="454"/>
      <c r="B8661" s="927"/>
      <c r="C8661" s="580"/>
      <c r="D8661" s="939"/>
      <c r="E8661" s="940"/>
      <c r="F8661" s="941"/>
      <c r="G8661" s="937" t="str">
        <f t="array" ref="G8661">xlookup(F8661,'Internal Staffing Calculator'!E:E,'Internal Staffing Calculator'!C:C,"")</f>
        <v/>
      </c>
      <c r="H8661" s="932" t="str">
        <f t="array" ref="H8661">if(F8661&lt;&gt;"", iferror(index('Internal Staffing Calculator'!B$8:B23500,match(F8661,'Internal Staffing Calculator'!E$8:E23500,0)), "Not In Budget"),"")</f>
        <v/>
      </c>
      <c r="I8661" s="184"/>
      <c r="J8661" s="184"/>
      <c r="K8661" s="184"/>
      <c r="L8661" s="183"/>
    </row>
    <row r="8662">
      <c r="A8662" s="454"/>
      <c r="B8662" s="927"/>
      <c r="C8662" s="580"/>
      <c r="D8662" s="939"/>
      <c r="E8662" s="940"/>
      <c r="F8662" s="941"/>
      <c r="G8662" s="937" t="str">
        <f t="array" ref="G8662">xlookup(F8662,'Internal Staffing Calculator'!E:E,'Internal Staffing Calculator'!C:C,"")</f>
        <v/>
      </c>
      <c r="H8662" s="932" t="str">
        <f t="array" ref="H8662">if(F8662&lt;&gt;"", iferror(index('Internal Staffing Calculator'!B$8:B23500,match(F8662,'Internal Staffing Calculator'!E$8:E23500,0)), "Not In Budget"),"")</f>
        <v/>
      </c>
      <c r="I8662" s="184"/>
      <c r="J8662" s="184"/>
      <c r="K8662" s="184"/>
      <c r="L8662" s="183"/>
    </row>
    <row r="8663">
      <c r="A8663" s="454"/>
      <c r="B8663" s="927"/>
      <c r="C8663" s="580"/>
      <c r="D8663" s="939"/>
      <c r="E8663" s="940"/>
      <c r="F8663" s="941"/>
      <c r="G8663" s="937" t="str">
        <f t="array" ref="G8663">xlookup(F8663,'Internal Staffing Calculator'!E:E,'Internal Staffing Calculator'!C:C,"")</f>
        <v/>
      </c>
      <c r="H8663" s="932" t="str">
        <f t="array" ref="H8663">if(F8663&lt;&gt;"", iferror(index('Internal Staffing Calculator'!B$8:B23500,match(F8663,'Internal Staffing Calculator'!E$8:E23500,0)), "Not In Budget"),"")</f>
        <v/>
      </c>
      <c r="I8663" s="184"/>
      <c r="J8663" s="184"/>
      <c r="K8663" s="184"/>
      <c r="L8663" s="183"/>
    </row>
    <row r="8664">
      <c r="A8664" s="454"/>
      <c r="B8664" s="927"/>
      <c r="C8664" s="580"/>
      <c r="D8664" s="939"/>
      <c r="E8664" s="940"/>
      <c r="F8664" s="941"/>
      <c r="G8664" s="937" t="str">
        <f t="array" ref="G8664">xlookup(F8664,'Internal Staffing Calculator'!E:E,'Internal Staffing Calculator'!C:C,"")</f>
        <v/>
      </c>
      <c r="H8664" s="932" t="str">
        <f t="array" ref="H8664">if(F8664&lt;&gt;"", iferror(index('Internal Staffing Calculator'!B$8:B23500,match(F8664,'Internal Staffing Calculator'!E$8:E23500,0)), "Not In Budget"),"")</f>
        <v/>
      </c>
      <c r="I8664" s="184"/>
      <c r="J8664" s="184"/>
      <c r="K8664" s="184"/>
      <c r="L8664" s="183"/>
    </row>
    <row r="8665">
      <c r="A8665" s="454"/>
      <c r="B8665" s="927"/>
      <c r="C8665" s="580"/>
      <c r="D8665" s="939"/>
      <c r="E8665" s="940"/>
      <c r="F8665" s="941"/>
      <c r="G8665" s="937" t="str">
        <f t="array" ref="G8665">xlookup(F8665,'Internal Staffing Calculator'!E:E,'Internal Staffing Calculator'!C:C,"")</f>
        <v/>
      </c>
      <c r="H8665" s="932" t="str">
        <f t="array" ref="H8665">if(F8665&lt;&gt;"", iferror(index('Internal Staffing Calculator'!B$8:B23500,match(F8665,'Internal Staffing Calculator'!E$8:E23500,0)), "Not In Budget"),"")</f>
        <v/>
      </c>
      <c r="I8665" s="184"/>
      <c r="J8665" s="184"/>
      <c r="K8665" s="184"/>
      <c r="L8665" s="183"/>
    </row>
    <row r="8666">
      <c r="A8666" s="454"/>
      <c r="B8666" s="927"/>
      <c r="C8666" s="580"/>
      <c r="D8666" s="939"/>
      <c r="E8666" s="940"/>
      <c r="F8666" s="941"/>
      <c r="G8666" s="937" t="str">
        <f t="array" ref="G8666">xlookup(F8666,'Internal Staffing Calculator'!E:E,'Internal Staffing Calculator'!C:C,"")</f>
        <v/>
      </c>
      <c r="H8666" s="932" t="str">
        <f t="array" ref="H8666">if(F8666&lt;&gt;"", iferror(index('Internal Staffing Calculator'!B$8:B23500,match(F8666,'Internal Staffing Calculator'!E$8:E23500,0)), "Not In Budget"),"")</f>
        <v/>
      </c>
      <c r="I8666" s="184"/>
      <c r="J8666" s="184"/>
      <c r="K8666" s="184"/>
      <c r="L8666" s="183"/>
    </row>
    <row r="8667">
      <c r="A8667" s="454"/>
      <c r="B8667" s="927"/>
      <c r="C8667" s="580"/>
      <c r="D8667" s="939"/>
      <c r="E8667" s="940"/>
      <c r="F8667" s="941"/>
      <c r="G8667" s="937" t="str">
        <f t="array" ref="G8667">xlookup(F8667,'Internal Staffing Calculator'!E:E,'Internal Staffing Calculator'!C:C,"")</f>
        <v/>
      </c>
      <c r="H8667" s="932" t="str">
        <f t="array" ref="H8667">if(F8667&lt;&gt;"", iferror(index('Internal Staffing Calculator'!B$8:B23500,match(F8667,'Internal Staffing Calculator'!E$8:E23500,0)), "Not In Budget"),"")</f>
        <v/>
      </c>
      <c r="I8667" s="184"/>
      <c r="J8667" s="184"/>
      <c r="K8667" s="184"/>
      <c r="L8667" s="183"/>
    </row>
    <row r="8668">
      <c r="A8668" s="454"/>
      <c r="B8668" s="927"/>
      <c r="C8668" s="580"/>
      <c r="D8668" s="939"/>
      <c r="E8668" s="940"/>
      <c r="F8668" s="941"/>
      <c r="G8668" s="937" t="str">
        <f t="array" ref="G8668">xlookup(F8668,'Internal Staffing Calculator'!E:E,'Internal Staffing Calculator'!C:C,"")</f>
        <v/>
      </c>
      <c r="H8668" s="932" t="str">
        <f t="array" ref="H8668">if(F8668&lt;&gt;"", iferror(index('Internal Staffing Calculator'!B$8:B23500,match(F8668,'Internal Staffing Calculator'!E$8:E23500,0)), "Not In Budget"),"")</f>
        <v/>
      </c>
      <c r="I8668" s="184"/>
      <c r="J8668" s="184"/>
      <c r="K8668" s="184"/>
      <c r="L8668" s="183"/>
    </row>
    <row r="8669">
      <c r="A8669" s="454"/>
      <c r="B8669" s="927"/>
      <c r="C8669" s="580"/>
      <c r="D8669" s="939"/>
      <c r="E8669" s="940"/>
      <c r="F8669" s="941"/>
      <c r="G8669" s="937" t="str">
        <f t="array" ref="G8669">xlookup(F8669,'Internal Staffing Calculator'!E:E,'Internal Staffing Calculator'!C:C,"")</f>
        <v/>
      </c>
      <c r="H8669" s="932" t="str">
        <f t="array" ref="H8669">if(F8669&lt;&gt;"", iferror(index('Internal Staffing Calculator'!B$8:B23500,match(F8669,'Internal Staffing Calculator'!E$8:E23500,0)), "Not In Budget"),"")</f>
        <v/>
      </c>
      <c r="I8669" s="184"/>
      <c r="J8669" s="184"/>
      <c r="K8669" s="184"/>
      <c r="L8669" s="183"/>
    </row>
    <row r="8670">
      <c r="A8670" s="454"/>
      <c r="B8670" s="927"/>
      <c r="C8670" s="580"/>
      <c r="D8670" s="939"/>
      <c r="E8670" s="940"/>
      <c r="F8670" s="941"/>
      <c r="G8670" s="937" t="str">
        <f t="array" ref="G8670">xlookup(F8670,'Internal Staffing Calculator'!E:E,'Internal Staffing Calculator'!C:C,"")</f>
        <v/>
      </c>
      <c r="H8670" s="932" t="str">
        <f t="array" ref="H8670">if(F8670&lt;&gt;"", iferror(index('Internal Staffing Calculator'!B$8:B23500,match(F8670,'Internal Staffing Calculator'!E$8:E23500,0)), "Not In Budget"),"")</f>
        <v/>
      </c>
      <c r="I8670" s="184"/>
      <c r="J8670" s="184"/>
      <c r="K8670" s="184"/>
      <c r="L8670" s="183"/>
    </row>
    <row r="8671">
      <c r="A8671" s="454"/>
      <c r="B8671" s="927"/>
      <c r="C8671" s="580"/>
      <c r="D8671" s="939"/>
      <c r="E8671" s="940"/>
      <c r="F8671" s="941"/>
      <c r="G8671" s="937" t="str">
        <f t="array" ref="G8671">xlookup(F8671,'Internal Staffing Calculator'!E:E,'Internal Staffing Calculator'!C:C,"")</f>
        <v/>
      </c>
      <c r="H8671" s="932" t="str">
        <f t="array" ref="H8671">if(F8671&lt;&gt;"", iferror(index('Internal Staffing Calculator'!B$8:B23500,match(F8671,'Internal Staffing Calculator'!E$8:E23500,0)), "Not In Budget"),"")</f>
        <v/>
      </c>
      <c r="I8671" s="184"/>
      <c r="J8671" s="184"/>
      <c r="K8671" s="184"/>
      <c r="L8671" s="183"/>
    </row>
    <row r="8672">
      <c r="A8672" s="454"/>
      <c r="B8672" s="927"/>
      <c r="C8672" s="580"/>
      <c r="D8672" s="939"/>
      <c r="E8672" s="940"/>
      <c r="F8672" s="941"/>
      <c r="G8672" s="937" t="str">
        <f t="array" ref="G8672">xlookup(F8672,'Internal Staffing Calculator'!E:E,'Internal Staffing Calculator'!C:C,"")</f>
        <v/>
      </c>
      <c r="H8672" s="932" t="str">
        <f t="array" ref="H8672">if(F8672&lt;&gt;"", iferror(index('Internal Staffing Calculator'!B$8:B23500,match(F8672,'Internal Staffing Calculator'!E$8:E23500,0)), "Not In Budget"),"")</f>
        <v/>
      </c>
      <c r="I8672" s="184"/>
      <c r="J8672" s="184"/>
      <c r="K8672" s="184"/>
      <c r="L8672" s="183"/>
    </row>
    <row r="8673">
      <c r="A8673" s="454"/>
      <c r="B8673" s="927"/>
      <c r="C8673" s="580"/>
      <c r="D8673" s="939"/>
      <c r="E8673" s="940"/>
      <c r="F8673" s="941"/>
      <c r="G8673" s="937" t="str">
        <f t="array" ref="G8673">xlookup(F8673,'Internal Staffing Calculator'!E:E,'Internal Staffing Calculator'!C:C,"")</f>
        <v/>
      </c>
      <c r="H8673" s="932" t="str">
        <f t="array" ref="H8673">if(F8673&lt;&gt;"", iferror(index('Internal Staffing Calculator'!B$8:B23500,match(F8673,'Internal Staffing Calculator'!E$8:E23500,0)), "Not In Budget"),"")</f>
        <v/>
      </c>
      <c r="I8673" s="184"/>
      <c r="J8673" s="184"/>
      <c r="K8673" s="184"/>
      <c r="L8673" s="183"/>
    </row>
    <row r="8674">
      <c r="A8674" s="454"/>
      <c r="B8674" s="927"/>
      <c r="C8674" s="580"/>
      <c r="D8674" s="939"/>
      <c r="E8674" s="940"/>
      <c r="F8674" s="941"/>
      <c r="G8674" s="937" t="str">
        <f t="array" ref="G8674">xlookup(F8674,'Internal Staffing Calculator'!E:E,'Internal Staffing Calculator'!C:C,"")</f>
        <v/>
      </c>
      <c r="H8674" s="932" t="str">
        <f t="array" ref="H8674">if(F8674&lt;&gt;"", iferror(index('Internal Staffing Calculator'!B$8:B23500,match(F8674,'Internal Staffing Calculator'!E$8:E23500,0)), "Not In Budget"),"")</f>
        <v/>
      </c>
      <c r="I8674" s="184"/>
      <c r="J8674" s="184"/>
      <c r="K8674" s="184"/>
      <c r="L8674" s="183"/>
    </row>
    <row r="8675">
      <c r="A8675" s="454"/>
      <c r="B8675" s="927"/>
      <c r="C8675" s="580"/>
      <c r="D8675" s="939"/>
      <c r="E8675" s="940"/>
      <c r="F8675" s="941"/>
      <c r="G8675" s="937" t="str">
        <f t="array" ref="G8675">xlookup(F8675,'Internal Staffing Calculator'!E:E,'Internal Staffing Calculator'!C:C,"")</f>
        <v/>
      </c>
      <c r="H8675" s="932" t="str">
        <f t="array" ref="H8675">if(F8675&lt;&gt;"", iferror(index('Internal Staffing Calculator'!B$8:B23500,match(F8675,'Internal Staffing Calculator'!E$8:E23500,0)), "Not In Budget"),"")</f>
        <v/>
      </c>
      <c r="I8675" s="184"/>
      <c r="J8675" s="184"/>
      <c r="K8675" s="184"/>
      <c r="L8675" s="183"/>
    </row>
    <row r="8676">
      <c r="A8676" s="454"/>
      <c r="B8676" s="927"/>
      <c r="C8676" s="580"/>
      <c r="D8676" s="939"/>
      <c r="E8676" s="940"/>
      <c r="F8676" s="941"/>
      <c r="G8676" s="937" t="str">
        <f t="array" ref="G8676">xlookup(F8676,'Internal Staffing Calculator'!E:E,'Internal Staffing Calculator'!C:C,"")</f>
        <v/>
      </c>
      <c r="H8676" s="932" t="str">
        <f t="array" ref="H8676">if(F8676&lt;&gt;"", iferror(index('Internal Staffing Calculator'!B$8:B23500,match(F8676,'Internal Staffing Calculator'!E$8:E23500,0)), "Not In Budget"),"")</f>
        <v/>
      </c>
      <c r="I8676" s="184"/>
      <c r="J8676" s="184"/>
      <c r="K8676" s="184"/>
      <c r="L8676" s="183"/>
    </row>
    <row r="8677">
      <c r="A8677" s="454"/>
      <c r="B8677" s="927"/>
      <c r="C8677" s="580"/>
      <c r="D8677" s="939"/>
      <c r="E8677" s="940"/>
      <c r="F8677" s="941"/>
      <c r="G8677" s="937" t="str">
        <f t="array" ref="G8677">xlookup(F8677,'Internal Staffing Calculator'!E:E,'Internal Staffing Calculator'!C:C,"")</f>
        <v/>
      </c>
      <c r="H8677" s="932" t="str">
        <f t="array" ref="H8677">if(F8677&lt;&gt;"", iferror(index('Internal Staffing Calculator'!B$8:B23500,match(F8677,'Internal Staffing Calculator'!E$8:E23500,0)), "Not In Budget"),"")</f>
        <v/>
      </c>
      <c r="I8677" s="184"/>
      <c r="J8677" s="184"/>
      <c r="K8677" s="184"/>
      <c r="L8677" s="183"/>
    </row>
    <row r="8678">
      <c r="A8678" s="454"/>
      <c r="B8678" s="927"/>
      <c r="C8678" s="580"/>
      <c r="D8678" s="939"/>
      <c r="E8678" s="940"/>
      <c r="F8678" s="941"/>
      <c r="G8678" s="937" t="str">
        <f t="array" ref="G8678">xlookup(F8678,'Internal Staffing Calculator'!E:E,'Internal Staffing Calculator'!C:C,"")</f>
        <v/>
      </c>
      <c r="H8678" s="932" t="str">
        <f t="array" ref="H8678">if(F8678&lt;&gt;"", iferror(index('Internal Staffing Calculator'!B$8:B23500,match(F8678,'Internal Staffing Calculator'!E$8:E23500,0)), "Not In Budget"),"")</f>
        <v/>
      </c>
      <c r="I8678" s="184"/>
      <c r="J8678" s="184"/>
      <c r="K8678" s="184"/>
      <c r="L8678" s="183"/>
    </row>
    <row r="8679">
      <c r="A8679" s="454"/>
      <c r="B8679" s="927"/>
      <c r="C8679" s="580"/>
      <c r="D8679" s="939"/>
      <c r="E8679" s="940"/>
      <c r="F8679" s="941"/>
      <c r="G8679" s="937" t="str">
        <f t="array" ref="G8679">xlookup(F8679,'Internal Staffing Calculator'!E:E,'Internal Staffing Calculator'!C:C,"")</f>
        <v/>
      </c>
      <c r="H8679" s="932" t="str">
        <f t="array" ref="H8679">if(F8679&lt;&gt;"", iferror(index('Internal Staffing Calculator'!B$8:B23500,match(F8679,'Internal Staffing Calculator'!E$8:E23500,0)), "Not In Budget"),"")</f>
        <v/>
      </c>
      <c r="I8679" s="184"/>
      <c r="J8679" s="184"/>
      <c r="K8679" s="184"/>
      <c r="L8679" s="183"/>
    </row>
    <row r="8680">
      <c r="A8680" s="454"/>
      <c r="B8680" s="927"/>
      <c r="C8680" s="580"/>
      <c r="D8680" s="939"/>
      <c r="E8680" s="940"/>
      <c r="F8680" s="941"/>
      <c r="G8680" s="937" t="str">
        <f t="array" ref="G8680">xlookup(F8680,'Internal Staffing Calculator'!E:E,'Internal Staffing Calculator'!C:C,"")</f>
        <v/>
      </c>
      <c r="H8680" s="932" t="str">
        <f t="array" ref="H8680">if(F8680&lt;&gt;"", iferror(index('Internal Staffing Calculator'!B$8:B23500,match(F8680,'Internal Staffing Calculator'!E$8:E23500,0)), "Not In Budget"),"")</f>
        <v/>
      </c>
      <c r="I8680" s="184"/>
      <c r="J8680" s="184"/>
      <c r="K8680" s="184"/>
      <c r="L8680" s="183"/>
    </row>
    <row r="8681">
      <c r="A8681" s="454"/>
      <c r="B8681" s="927"/>
      <c r="C8681" s="580"/>
      <c r="D8681" s="939"/>
      <c r="E8681" s="940"/>
      <c r="F8681" s="941"/>
      <c r="G8681" s="937" t="str">
        <f t="array" ref="G8681">xlookup(F8681,'Internal Staffing Calculator'!E:E,'Internal Staffing Calculator'!C:C,"")</f>
        <v/>
      </c>
      <c r="H8681" s="932" t="str">
        <f t="array" ref="H8681">if(F8681&lt;&gt;"", iferror(index('Internal Staffing Calculator'!B$8:B23500,match(F8681,'Internal Staffing Calculator'!E$8:E23500,0)), "Not In Budget"),"")</f>
        <v/>
      </c>
      <c r="I8681" s="184"/>
      <c r="J8681" s="184"/>
      <c r="K8681" s="184"/>
      <c r="L8681" s="183"/>
    </row>
    <row r="8682">
      <c r="A8682" s="454"/>
      <c r="B8682" s="927"/>
      <c r="C8682" s="580"/>
      <c r="D8682" s="939"/>
      <c r="E8682" s="940"/>
      <c r="F8682" s="941"/>
      <c r="G8682" s="937" t="str">
        <f t="array" ref="G8682">xlookup(F8682,'Internal Staffing Calculator'!E:E,'Internal Staffing Calculator'!C:C,"")</f>
        <v/>
      </c>
      <c r="H8682" s="932" t="str">
        <f t="array" ref="H8682">if(F8682&lt;&gt;"", iferror(index('Internal Staffing Calculator'!B$8:B23500,match(F8682,'Internal Staffing Calculator'!E$8:E23500,0)), "Not In Budget"),"")</f>
        <v/>
      </c>
      <c r="I8682" s="184"/>
      <c r="J8682" s="184"/>
      <c r="K8682" s="184"/>
      <c r="L8682" s="183"/>
    </row>
    <row r="8683">
      <c r="A8683" s="454"/>
      <c r="B8683" s="927"/>
      <c r="C8683" s="580"/>
      <c r="D8683" s="939"/>
      <c r="E8683" s="940"/>
      <c r="F8683" s="941"/>
      <c r="G8683" s="937" t="str">
        <f t="array" ref="G8683">xlookup(F8683,'Internal Staffing Calculator'!E:E,'Internal Staffing Calculator'!C:C,"")</f>
        <v/>
      </c>
      <c r="H8683" s="932" t="str">
        <f t="array" ref="H8683">if(F8683&lt;&gt;"", iferror(index('Internal Staffing Calculator'!B$8:B23500,match(F8683,'Internal Staffing Calculator'!E$8:E23500,0)), "Not In Budget"),"")</f>
        <v/>
      </c>
      <c r="I8683" s="184"/>
      <c r="J8683" s="184"/>
      <c r="K8683" s="184"/>
      <c r="L8683" s="183"/>
    </row>
    <row r="8684">
      <c r="A8684" s="454"/>
      <c r="B8684" s="927"/>
      <c r="C8684" s="580"/>
      <c r="D8684" s="939"/>
      <c r="E8684" s="940"/>
      <c r="F8684" s="941"/>
      <c r="G8684" s="937" t="str">
        <f t="array" ref="G8684">xlookup(F8684,'Internal Staffing Calculator'!E:E,'Internal Staffing Calculator'!C:C,"")</f>
        <v/>
      </c>
      <c r="H8684" s="932" t="str">
        <f t="array" ref="H8684">if(F8684&lt;&gt;"", iferror(index('Internal Staffing Calculator'!B$8:B23500,match(F8684,'Internal Staffing Calculator'!E$8:E23500,0)), "Not In Budget"),"")</f>
        <v/>
      </c>
      <c r="I8684" s="184"/>
      <c r="J8684" s="184"/>
      <c r="K8684" s="184"/>
      <c r="L8684" s="183"/>
    </row>
    <row r="8685">
      <c r="A8685" s="454"/>
      <c r="B8685" s="927"/>
      <c r="C8685" s="580"/>
      <c r="D8685" s="939"/>
      <c r="E8685" s="940"/>
      <c r="F8685" s="941"/>
      <c r="G8685" s="937" t="str">
        <f t="array" ref="G8685">xlookup(F8685,'Internal Staffing Calculator'!E:E,'Internal Staffing Calculator'!C:C,"")</f>
        <v/>
      </c>
      <c r="H8685" s="932" t="str">
        <f t="array" ref="H8685">if(F8685&lt;&gt;"", iferror(index('Internal Staffing Calculator'!B$8:B23500,match(F8685,'Internal Staffing Calculator'!E$8:E23500,0)), "Not In Budget"),"")</f>
        <v/>
      </c>
      <c r="I8685" s="184"/>
      <c r="J8685" s="184"/>
      <c r="K8685" s="184"/>
      <c r="L8685" s="183"/>
    </row>
    <row r="8686">
      <c r="A8686" s="454"/>
      <c r="B8686" s="927"/>
      <c r="C8686" s="580"/>
      <c r="D8686" s="939"/>
      <c r="E8686" s="940"/>
      <c r="F8686" s="941"/>
      <c r="G8686" s="937" t="str">
        <f t="array" ref="G8686">xlookup(F8686,'Internal Staffing Calculator'!E:E,'Internal Staffing Calculator'!C:C,"")</f>
        <v/>
      </c>
      <c r="H8686" s="932" t="str">
        <f t="array" ref="H8686">if(F8686&lt;&gt;"", iferror(index('Internal Staffing Calculator'!B$8:B23500,match(F8686,'Internal Staffing Calculator'!E$8:E23500,0)), "Not In Budget"),"")</f>
        <v/>
      </c>
      <c r="I8686" s="184"/>
      <c r="J8686" s="184"/>
      <c r="K8686" s="184"/>
      <c r="L8686" s="183"/>
    </row>
    <row r="8687">
      <c r="A8687" s="454"/>
      <c r="B8687" s="927"/>
      <c r="C8687" s="580"/>
      <c r="D8687" s="939"/>
      <c r="E8687" s="940"/>
      <c r="F8687" s="941"/>
      <c r="G8687" s="937" t="str">
        <f t="array" ref="G8687">xlookup(F8687,'Internal Staffing Calculator'!E:E,'Internal Staffing Calculator'!C:C,"")</f>
        <v/>
      </c>
      <c r="H8687" s="932" t="str">
        <f t="array" ref="H8687">if(F8687&lt;&gt;"", iferror(index('Internal Staffing Calculator'!B$8:B23500,match(F8687,'Internal Staffing Calculator'!E$8:E23500,0)), "Not In Budget"),"")</f>
        <v/>
      </c>
      <c r="I8687" s="184"/>
      <c r="J8687" s="184"/>
      <c r="K8687" s="184"/>
      <c r="L8687" s="183"/>
    </row>
    <row r="8688">
      <c r="A8688" s="454"/>
      <c r="B8688" s="927"/>
      <c r="C8688" s="580"/>
      <c r="D8688" s="939"/>
      <c r="E8688" s="940"/>
      <c r="F8688" s="941"/>
      <c r="G8688" s="937" t="str">
        <f t="array" ref="G8688">xlookup(F8688,'Internal Staffing Calculator'!E:E,'Internal Staffing Calculator'!C:C,"")</f>
        <v/>
      </c>
      <c r="H8688" s="932" t="str">
        <f t="array" ref="H8688">if(F8688&lt;&gt;"", iferror(index('Internal Staffing Calculator'!B$8:B23500,match(F8688,'Internal Staffing Calculator'!E$8:E23500,0)), "Not In Budget"),"")</f>
        <v/>
      </c>
      <c r="I8688" s="184"/>
      <c r="J8688" s="184"/>
      <c r="K8688" s="184"/>
      <c r="L8688" s="183"/>
    </row>
    <row r="8689">
      <c r="A8689" s="454"/>
      <c r="B8689" s="927"/>
      <c r="C8689" s="580"/>
      <c r="D8689" s="939"/>
      <c r="E8689" s="940"/>
      <c r="F8689" s="941"/>
      <c r="G8689" s="937" t="str">
        <f t="array" ref="G8689">xlookup(F8689,'Internal Staffing Calculator'!E:E,'Internal Staffing Calculator'!C:C,"")</f>
        <v/>
      </c>
      <c r="H8689" s="932" t="str">
        <f t="array" ref="H8689">if(F8689&lt;&gt;"", iferror(index('Internal Staffing Calculator'!B$8:B23500,match(F8689,'Internal Staffing Calculator'!E$8:E23500,0)), "Not In Budget"),"")</f>
        <v/>
      </c>
      <c r="I8689" s="184"/>
      <c r="J8689" s="184"/>
      <c r="K8689" s="184"/>
      <c r="L8689" s="183"/>
    </row>
    <row r="8690">
      <c r="A8690" s="454"/>
      <c r="B8690" s="927"/>
      <c r="C8690" s="580"/>
      <c r="D8690" s="939"/>
      <c r="E8690" s="940"/>
      <c r="F8690" s="941"/>
      <c r="G8690" s="937" t="str">
        <f t="array" ref="G8690">xlookup(F8690,'Internal Staffing Calculator'!E:E,'Internal Staffing Calculator'!C:C,"")</f>
        <v/>
      </c>
      <c r="H8690" s="932" t="str">
        <f t="array" ref="H8690">if(F8690&lt;&gt;"", iferror(index('Internal Staffing Calculator'!B$8:B23500,match(F8690,'Internal Staffing Calculator'!E$8:E23500,0)), "Not In Budget"),"")</f>
        <v/>
      </c>
      <c r="I8690" s="184"/>
      <c r="J8690" s="184"/>
      <c r="K8690" s="184"/>
      <c r="L8690" s="183"/>
    </row>
    <row r="8691">
      <c r="A8691" s="454"/>
      <c r="B8691" s="927"/>
      <c r="C8691" s="580"/>
      <c r="D8691" s="939"/>
      <c r="E8691" s="940"/>
      <c r="F8691" s="941"/>
      <c r="G8691" s="937" t="str">
        <f t="array" ref="G8691">xlookup(F8691,'Internal Staffing Calculator'!E:E,'Internal Staffing Calculator'!C:C,"")</f>
        <v/>
      </c>
      <c r="H8691" s="932" t="str">
        <f t="array" ref="H8691">if(F8691&lt;&gt;"", iferror(index('Internal Staffing Calculator'!B$8:B23500,match(F8691,'Internal Staffing Calculator'!E$8:E23500,0)), "Not In Budget"),"")</f>
        <v/>
      </c>
      <c r="I8691" s="184"/>
      <c r="J8691" s="184"/>
      <c r="K8691" s="184"/>
      <c r="L8691" s="183"/>
    </row>
    <row r="8692">
      <c r="A8692" s="454"/>
      <c r="B8692" s="927"/>
      <c r="C8692" s="580"/>
      <c r="D8692" s="939"/>
      <c r="E8692" s="940"/>
      <c r="F8692" s="941"/>
      <c r="G8692" s="937" t="str">
        <f t="array" ref="G8692">xlookup(F8692,'Internal Staffing Calculator'!E:E,'Internal Staffing Calculator'!C:C,"")</f>
        <v/>
      </c>
      <c r="H8692" s="932" t="str">
        <f t="array" ref="H8692">if(F8692&lt;&gt;"", iferror(index('Internal Staffing Calculator'!B$8:B23500,match(F8692,'Internal Staffing Calculator'!E$8:E23500,0)), "Not In Budget"),"")</f>
        <v/>
      </c>
      <c r="I8692" s="184"/>
      <c r="J8692" s="184"/>
      <c r="K8692" s="184"/>
      <c r="L8692" s="183"/>
    </row>
    <row r="8693">
      <c r="A8693" s="454"/>
      <c r="B8693" s="927"/>
      <c r="C8693" s="580"/>
      <c r="D8693" s="939"/>
      <c r="E8693" s="940"/>
      <c r="F8693" s="941"/>
      <c r="G8693" s="937" t="str">
        <f t="array" ref="G8693">xlookup(F8693,'Internal Staffing Calculator'!E:E,'Internal Staffing Calculator'!C:C,"")</f>
        <v/>
      </c>
      <c r="H8693" s="932" t="str">
        <f t="array" ref="H8693">if(F8693&lt;&gt;"", iferror(index('Internal Staffing Calculator'!B$8:B23500,match(F8693,'Internal Staffing Calculator'!E$8:E23500,0)), "Not In Budget"),"")</f>
        <v/>
      </c>
      <c r="I8693" s="184"/>
      <c r="J8693" s="184"/>
      <c r="K8693" s="184"/>
      <c r="L8693" s="183"/>
    </row>
    <row r="8694">
      <c r="A8694" s="454"/>
      <c r="B8694" s="927"/>
      <c r="C8694" s="580"/>
      <c r="D8694" s="939"/>
      <c r="E8694" s="940"/>
      <c r="F8694" s="941"/>
      <c r="G8694" s="937" t="str">
        <f t="array" ref="G8694">xlookup(F8694,'Internal Staffing Calculator'!E:E,'Internal Staffing Calculator'!C:C,"")</f>
        <v/>
      </c>
      <c r="H8694" s="932" t="str">
        <f t="array" ref="H8694">if(F8694&lt;&gt;"", iferror(index('Internal Staffing Calculator'!B$8:B23500,match(F8694,'Internal Staffing Calculator'!E$8:E23500,0)), "Not In Budget"),"")</f>
        <v/>
      </c>
      <c r="I8694" s="184"/>
      <c r="J8694" s="184"/>
      <c r="K8694" s="184"/>
      <c r="L8694" s="183"/>
    </row>
    <row r="8695">
      <c r="A8695" s="454"/>
      <c r="B8695" s="927"/>
      <c r="C8695" s="580"/>
      <c r="D8695" s="939"/>
      <c r="E8695" s="940"/>
      <c r="F8695" s="941"/>
      <c r="G8695" s="937" t="str">
        <f t="array" ref="G8695">xlookup(F8695,'Internal Staffing Calculator'!E:E,'Internal Staffing Calculator'!C:C,"")</f>
        <v/>
      </c>
      <c r="H8695" s="932" t="str">
        <f t="array" ref="H8695">if(F8695&lt;&gt;"", iferror(index('Internal Staffing Calculator'!B$8:B23500,match(F8695,'Internal Staffing Calculator'!E$8:E23500,0)), "Not In Budget"),"")</f>
        <v/>
      </c>
      <c r="I8695" s="184"/>
      <c r="J8695" s="184"/>
      <c r="K8695" s="184"/>
      <c r="L8695" s="183"/>
    </row>
    <row r="8696">
      <c r="A8696" s="454"/>
      <c r="B8696" s="927"/>
      <c r="C8696" s="580"/>
      <c r="D8696" s="939"/>
      <c r="E8696" s="940"/>
      <c r="F8696" s="941"/>
      <c r="G8696" s="937" t="str">
        <f t="array" ref="G8696">xlookup(F8696,'Internal Staffing Calculator'!E:E,'Internal Staffing Calculator'!C:C,"")</f>
        <v/>
      </c>
      <c r="H8696" s="932" t="str">
        <f t="array" ref="H8696">if(F8696&lt;&gt;"", iferror(index('Internal Staffing Calculator'!B$8:B23500,match(F8696,'Internal Staffing Calculator'!E$8:E23500,0)), "Not In Budget"),"")</f>
        <v/>
      </c>
      <c r="I8696" s="184"/>
      <c r="J8696" s="184"/>
      <c r="K8696" s="184"/>
      <c r="L8696" s="183"/>
    </row>
    <row r="8697">
      <c r="A8697" s="454"/>
      <c r="B8697" s="927"/>
      <c r="C8697" s="580"/>
      <c r="D8697" s="939"/>
      <c r="E8697" s="940"/>
      <c r="F8697" s="941"/>
      <c r="G8697" s="937" t="str">
        <f t="array" ref="G8697">xlookup(F8697,'Internal Staffing Calculator'!E:E,'Internal Staffing Calculator'!C:C,"")</f>
        <v/>
      </c>
      <c r="H8697" s="932" t="str">
        <f t="array" ref="H8697">if(F8697&lt;&gt;"", iferror(index('Internal Staffing Calculator'!B$8:B23500,match(F8697,'Internal Staffing Calculator'!E$8:E23500,0)), "Not In Budget"),"")</f>
        <v/>
      </c>
      <c r="I8697" s="184"/>
      <c r="J8697" s="184"/>
      <c r="K8697" s="184"/>
      <c r="L8697" s="183"/>
    </row>
    <row r="8698">
      <c r="A8698" s="454"/>
      <c r="B8698" s="927"/>
      <c r="C8698" s="580"/>
      <c r="D8698" s="939"/>
      <c r="E8698" s="940"/>
      <c r="F8698" s="941"/>
      <c r="G8698" s="937" t="str">
        <f t="array" ref="G8698">xlookup(F8698,'Internal Staffing Calculator'!E:E,'Internal Staffing Calculator'!C:C,"")</f>
        <v/>
      </c>
      <c r="H8698" s="932" t="str">
        <f t="array" ref="H8698">if(F8698&lt;&gt;"", iferror(index('Internal Staffing Calculator'!B$8:B23500,match(F8698,'Internal Staffing Calculator'!E$8:E23500,0)), "Not In Budget"),"")</f>
        <v/>
      </c>
      <c r="I8698" s="184"/>
      <c r="J8698" s="184"/>
      <c r="K8698" s="184"/>
      <c r="L8698" s="183"/>
    </row>
    <row r="8699">
      <c r="A8699" s="454"/>
      <c r="B8699" s="927"/>
      <c r="C8699" s="580"/>
      <c r="D8699" s="939"/>
      <c r="E8699" s="940"/>
      <c r="F8699" s="941"/>
      <c r="G8699" s="937" t="str">
        <f t="array" ref="G8699">xlookup(F8699,'Internal Staffing Calculator'!E:E,'Internal Staffing Calculator'!C:C,"")</f>
        <v/>
      </c>
      <c r="H8699" s="932" t="str">
        <f t="array" ref="H8699">if(F8699&lt;&gt;"", iferror(index('Internal Staffing Calculator'!B$8:B23500,match(F8699,'Internal Staffing Calculator'!E$8:E23500,0)), "Not In Budget"),"")</f>
        <v/>
      </c>
      <c r="I8699" s="184"/>
      <c r="J8699" s="184"/>
      <c r="K8699" s="184"/>
      <c r="L8699" s="183"/>
    </row>
    <row r="8700">
      <c r="A8700" s="454"/>
      <c r="B8700" s="927"/>
      <c r="C8700" s="580"/>
      <c r="D8700" s="939"/>
      <c r="E8700" s="940"/>
      <c r="F8700" s="941"/>
      <c r="G8700" s="937" t="str">
        <f t="array" ref="G8700">xlookup(F8700,'Internal Staffing Calculator'!E:E,'Internal Staffing Calculator'!C:C,"")</f>
        <v/>
      </c>
      <c r="H8700" s="932" t="str">
        <f t="array" ref="H8700">if(F8700&lt;&gt;"", iferror(index('Internal Staffing Calculator'!B$8:B23500,match(F8700,'Internal Staffing Calculator'!E$8:E23500,0)), "Not In Budget"),"")</f>
        <v/>
      </c>
      <c r="I8700" s="184"/>
      <c r="J8700" s="184"/>
      <c r="K8700" s="184"/>
      <c r="L8700" s="183"/>
    </row>
    <row r="8701">
      <c r="A8701" s="454"/>
      <c r="B8701" s="927"/>
      <c r="C8701" s="580"/>
      <c r="D8701" s="939"/>
      <c r="E8701" s="940"/>
      <c r="F8701" s="941"/>
      <c r="G8701" s="937" t="str">
        <f t="array" ref="G8701">xlookup(F8701,'Internal Staffing Calculator'!E:E,'Internal Staffing Calculator'!C:C,"")</f>
        <v/>
      </c>
      <c r="H8701" s="932" t="str">
        <f t="array" ref="H8701">if(F8701&lt;&gt;"", iferror(index('Internal Staffing Calculator'!B$8:B23500,match(F8701,'Internal Staffing Calculator'!E$8:E23500,0)), "Not In Budget"),"")</f>
        <v/>
      </c>
      <c r="I8701" s="184"/>
      <c r="J8701" s="184"/>
      <c r="K8701" s="184"/>
      <c r="L8701" s="183"/>
    </row>
    <row r="8702">
      <c r="A8702" s="454"/>
      <c r="B8702" s="927"/>
      <c r="C8702" s="580"/>
      <c r="D8702" s="939"/>
      <c r="E8702" s="940"/>
      <c r="F8702" s="941"/>
      <c r="G8702" s="937" t="str">
        <f t="array" ref="G8702">xlookup(F8702,'Internal Staffing Calculator'!E:E,'Internal Staffing Calculator'!C:C,"")</f>
        <v/>
      </c>
      <c r="H8702" s="932" t="str">
        <f t="array" ref="H8702">if(F8702&lt;&gt;"", iferror(index('Internal Staffing Calculator'!B$8:B23500,match(F8702,'Internal Staffing Calculator'!E$8:E23500,0)), "Not In Budget"),"")</f>
        <v/>
      </c>
      <c r="I8702" s="184"/>
      <c r="J8702" s="184"/>
      <c r="K8702" s="184"/>
      <c r="L8702" s="183"/>
    </row>
    <row r="8703">
      <c r="A8703" s="454"/>
      <c r="B8703" s="927"/>
      <c r="C8703" s="580"/>
      <c r="D8703" s="939"/>
      <c r="E8703" s="940"/>
      <c r="F8703" s="941"/>
      <c r="G8703" s="937" t="str">
        <f t="array" ref="G8703">xlookup(F8703,'Internal Staffing Calculator'!E:E,'Internal Staffing Calculator'!C:C,"")</f>
        <v/>
      </c>
      <c r="H8703" s="932" t="str">
        <f t="array" ref="H8703">if(F8703&lt;&gt;"", iferror(index('Internal Staffing Calculator'!B$8:B23500,match(F8703,'Internal Staffing Calculator'!E$8:E23500,0)), "Not In Budget"),"")</f>
        <v/>
      </c>
      <c r="I8703" s="184"/>
      <c r="J8703" s="184"/>
      <c r="K8703" s="184"/>
      <c r="L8703" s="183"/>
    </row>
    <row r="8704">
      <c r="A8704" s="454"/>
      <c r="B8704" s="927"/>
      <c r="C8704" s="580"/>
      <c r="D8704" s="939"/>
      <c r="E8704" s="940"/>
      <c r="F8704" s="941"/>
      <c r="G8704" s="937" t="str">
        <f t="array" ref="G8704">xlookup(F8704,'Internal Staffing Calculator'!E:E,'Internal Staffing Calculator'!C:C,"")</f>
        <v/>
      </c>
      <c r="H8704" s="932" t="str">
        <f t="array" ref="H8704">if(F8704&lt;&gt;"", iferror(index('Internal Staffing Calculator'!B$8:B23500,match(F8704,'Internal Staffing Calculator'!E$8:E23500,0)), "Not In Budget"),"")</f>
        <v/>
      </c>
      <c r="I8704" s="184"/>
      <c r="J8704" s="184"/>
      <c r="K8704" s="184"/>
      <c r="L8704" s="183"/>
    </row>
    <row r="8705">
      <c r="A8705" s="454"/>
      <c r="B8705" s="927"/>
      <c r="C8705" s="580"/>
      <c r="D8705" s="939"/>
      <c r="E8705" s="940"/>
      <c r="F8705" s="941"/>
      <c r="G8705" s="937" t="str">
        <f t="array" ref="G8705">xlookup(F8705,'Internal Staffing Calculator'!E:E,'Internal Staffing Calculator'!C:C,"")</f>
        <v/>
      </c>
      <c r="H8705" s="932" t="str">
        <f t="array" ref="H8705">if(F8705&lt;&gt;"", iferror(index('Internal Staffing Calculator'!B$8:B23500,match(F8705,'Internal Staffing Calculator'!E$8:E23500,0)), "Not In Budget"),"")</f>
        <v/>
      </c>
      <c r="I8705" s="184"/>
      <c r="J8705" s="184"/>
      <c r="K8705" s="184"/>
      <c r="L8705" s="183"/>
    </row>
    <row r="8706">
      <c r="A8706" s="454"/>
      <c r="B8706" s="927"/>
      <c r="C8706" s="580"/>
      <c r="D8706" s="939"/>
      <c r="E8706" s="940"/>
      <c r="F8706" s="941"/>
      <c r="G8706" s="937" t="str">
        <f t="array" ref="G8706">xlookup(F8706,'Internal Staffing Calculator'!E:E,'Internal Staffing Calculator'!C:C,"")</f>
        <v/>
      </c>
      <c r="H8706" s="932" t="str">
        <f t="array" ref="H8706">if(F8706&lt;&gt;"", iferror(index('Internal Staffing Calculator'!B$8:B23500,match(F8706,'Internal Staffing Calculator'!E$8:E23500,0)), "Not In Budget"),"")</f>
        <v/>
      </c>
      <c r="I8706" s="184"/>
      <c r="J8706" s="184"/>
      <c r="K8706" s="184"/>
      <c r="L8706" s="183"/>
    </row>
    <row r="8707">
      <c r="A8707" s="454"/>
      <c r="B8707" s="927"/>
      <c r="C8707" s="580"/>
      <c r="D8707" s="939"/>
      <c r="E8707" s="940"/>
      <c r="F8707" s="941"/>
      <c r="G8707" s="937" t="str">
        <f t="array" ref="G8707">xlookup(F8707,'Internal Staffing Calculator'!E:E,'Internal Staffing Calculator'!C:C,"")</f>
        <v/>
      </c>
      <c r="H8707" s="932" t="str">
        <f t="array" ref="H8707">if(F8707&lt;&gt;"", iferror(index('Internal Staffing Calculator'!B$8:B23500,match(F8707,'Internal Staffing Calculator'!E$8:E23500,0)), "Not In Budget"),"")</f>
        <v/>
      </c>
      <c r="I8707" s="184"/>
      <c r="J8707" s="184"/>
      <c r="K8707" s="184"/>
      <c r="L8707" s="183"/>
    </row>
    <row r="8708">
      <c r="A8708" s="454"/>
      <c r="B8708" s="927"/>
      <c r="C8708" s="580"/>
      <c r="D8708" s="939"/>
      <c r="E8708" s="940"/>
      <c r="F8708" s="941"/>
      <c r="G8708" s="937" t="str">
        <f t="array" ref="G8708">xlookup(F8708,'Internal Staffing Calculator'!E:E,'Internal Staffing Calculator'!C:C,"")</f>
        <v/>
      </c>
      <c r="H8708" s="932" t="str">
        <f t="array" ref="H8708">if(F8708&lt;&gt;"", iferror(index('Internal Staffing Calculator'!B$8:B23500,match(F8708,'Internal Staffing Calculator'!E$8:E23500,0)), "Not In Budget"),"")</f>
        <v/>
      </c>
      <c r="I8708" s="184"/>
      <c r="J8708" s="184"/>
      <c r="K8708" s="184"/>
      <c r="L8708" s="183"/>
    </row>
    <row r="8709">
      <c r="A8709" s="454"/>
      <c r="B8709" s="927"/>
      <c r="C8709" s="580"/>
      <c r="D8709" s="939"/>
      <c r="E8709" s="940"/>
      <c r="F8709" s="941"/>
      <c r="G8709" s="937" t="str">
        <f t="array" ref="G8709">xlookup(F8709,'Internal Staffing Calculator'!E:E,'Internal Staffing Calculator'!C:C,"")</f>
        <v/>
      </c>
      <c r="H8709" s="932" t="str">
        <f t="array" ref="H8709">if(F8709&lt;&gt;"", iferror(index('Internal Staffing Calculator'!B$8:B23500,match(F8709,'Internal Staffing Calculator'!E$8:E23500,0)), "Not In Budget"),"")</f>
        <v/>
      </c>
      <c r="I8709" s="184"/>
      <c r="J8709" s="184"/>
      <c r="K8709" s="184"/>
      <c r="L8709" s="183"/>
    </row>
    <row r="8710">
      <c r="A8710" s="454"/>
      <c r="B8710" s="927"/>
      <c r="C8710" s="580"/>
      <c r="D8710" s="939"/>
      <c r="E8710" s="940"/>
      <c r="F8710" s="941"/>
      <c r="G8710" s="937" t="str">
        <f t="array" ref="G8710">xlookup(F8710,'Internal Staffing Calculator'!E:E,'Internal Staffing Calculator'!C:C,"")</f>
        <v/>
      </c>
      <c r="H8710" s="932" t="str">
        <f t="array" ref="H8710">if(F8710&lt;&gt;"", iferror(index('Internal Staffing Calculator'!B$8:B23500,match(F8710,'Internal Staffing Calculator'!E$8:E23500,0)), "Not In Budget"),"")</f>
        <v/>
      </c>
      <c r="I8710" s="184"/>
      <c r="J8710" s="184"/>
      <c r="K8710" s="184"/>
      <c r="L8710" s="183"/>
    </row>
    <row r="8711">
      <c r="A8711" s="454"/>
      <c r="B8711" s="927"/>
      <c r="C8711" s="580"/>
      <c r="D8711" s="939"/>
      <c r="E8711" s="940"/>
      <c r="F8711" s="941"/>
      <c r="G8711" s="937" t="str">
        <f t="array" ref="G8711">xlookup(F8711,'Internal Staffing Calculator'!E:E,'Internal Staffing Calculator'!C:C,"")</f>
        <v/>
      </c>
      <c r="H8711" s="932" t="str">
        <f t="array" ref="H8711">if(F8711&lt;&gt;"", iferror(index('Internal Staffing Calculator'!B$8:B23500,match(F8711,'Internal Staffing Calculator'!E$8:E23500,0)), "Not In Budget"),"")</f>
        <v/>
      </c>
      <c r="I8711" s="184"/>
      <c r="J8711" s="184"/>
      <c r="K8711" s="184"/>
      <c r="L8711" s="183"/>
    </row>
    <row r="8712">
      <c r="A8712" s="454"/>
      <c r="B8712" s="927"/>
      <c r="C8712" s="580"/>
      <c r="D8712" s="939"/>
      <c r="E8712" s="940"/>
      <c r="F8712" s="941"/>
      <c r="G8712" s="937" t="str">
        <f t="array" ref="G8712">xlookup(F8712,'Internal Staffing Calculator'!E:E,'Internal Staffing Calculator'!C:C,"")</f>
        <v/>
      </c>
      <c r="H8712" s="932" t="str">
        <f t="array" ref="H8712">if(F8712&lt;&gt;"", iferror(index('Internal Staffing Calculator'!B$8:B23500,match(F8712,'Internal Staffing Calculator'!E$8:E23500,0)), "Not In Budget"),"")</f>
        <v/>
      </c>
      <c r="I8712" s="184"/>
      <c r="J8712" s="184"/>
      <c r="K8712" s="184"/>
      <c r="L8712" s="183"/>
    </row>
    <row r="8713">
      <c r="A8713" s="454"/>
      <c r="B8713" s="927"/>
      <c r="C8713" s="580"/>
      <c r="D8713" s="939"/>
      <c r="E8713" s="940"/>
      <c r="F8713" s="941"/>
      <c r="G8713" s="937" t="str">
        <f t="array" ref="G8713">xlookup(F8713,'Internal Staffing Calculator'!E:E,'Internal Staffing Calculator'!C:C,"")</f>
        <v/>
      </c>
      <c r="H8713" s="932" t="str">
        <f t="array" ref="H8713">if(F8713&lt;&gt;"", iferror(index('Internal Staffing Calculator'!B$8:B23500,match(F8713,'Internal Staffing Calculator'!E$8:E23500,0)), "Not In Budget"),"")</f>
        <v/>
      </c>
      <c r="I8713" s="184"/>
      <c r="J8713" s="184"/>
      <c r="K8713" s="184"/>
      <c r="L8713" s="183"/>
    </row>
    <row r="8714">
      <c r="A8714" s="454"/>
      <c r="B8714" s="927"/>
      <c r="C8714" s="580"/>
      <c r="D8714" s="939"/>
      <c r="E8714" s="940"/>
      <c r="F8714" s="941"/>
      <c r="G8714" s="937" t="str">
        <f t="array" ref="G8714">xlookup(F8714,'Internal Staffing Calculator'!E:E,'Internal Staffing Calculator'!C:C,"")</f>
        <v/>
      </c>
      <c r="H8714" s="932" t="str">
        <f t="array" ref="H8714">if(F8714&lt;&gt;"", iferror(index('Internal Staffing Calculator'!B$8:B23500,match(F8714,'Internal Staffing Calculator'!E$8:E23500,0)), "Not In Budget"),"")</f>
        <v/>
      </c>
      <c r="I8714" s="184"/>
      <c r="J8714" s="184"/>
      <c r="K8714" s="184"/>
      <c r="L8714" s="183"/>
    </row>
    <row r="8715">
      <c r="A8715" s="454"/>
      <c r="B8715" s="927"/>
      <c r="C8715" s="580"/>
      <c r="D8715" s="939"/>
      <c r="E8715" s="940"/>
      <c r="F8715" s="941"/>
      <c r="G8715" s="937" t="str">
        <f t="array" ref="G8715">xlookup(F8715,'Internal Staffing Calculator'!E:E,'Internal Staffing Calculator'!C:C,"")</f>
        <v/>
      </c>
      <c r="H8715" s="932" t="str">
        <f t="array" ref="H8715">if(F8715&lt;&gt;"", iferror(index('Internal Staffing Calculator'!B$8:B23500,match(F8715,'Internal Staffing Calculator'!E$8:E23500,0)), "Not In Budget"),"")</f>
        <v/>
      </c>
      <c r="I8715" s="184"/>
      <c r="J8715" s="184"/>
      <c r="K8715" s="184"/>
      <c r="L8715" s="183"/>
    </row>
    <row r="8716">
      <c r="A8716" s="454"/>
      <c r="B8716" s="927"/>
      <c r="C8716" s="580"/>
      <c r="D8716" s="939"/>
      <c r="E8716" s="940"/>
      <c r="F8716" s="941"/>
      <c r="G8716" s="937" t="str">
        <f t="array" ref="G8716">xlookup(F8716,'Internal Staffing Calculator'!E:E,'Internal Staffing Calculator'!C:C,"")</f>
        <v/>
      </c>
      <c r="H8716" s="932" t="str">
        <f t="array" ref="H8716">if(F8716&lt;&gt;"", iferror(index('Internal Staffing Calculator'!B$8:B23500,match(F8716,'Internal Staffing Calculator'!E$8:E23500,0)), "Not In Budget"),"")</f>
        <v/>
      </c>
      <c r="I8716" s="184"/>
      <c r="J8716" s="184"/>
      <c r="K8716" s="184"/>
      <c r="L8716" s="183"/>
    </row>
    <row r="8717">
      <c r="A8717" s="454"/>
      <c r="B8717" s="927"/>
      <c r="C8717" s="580"/>
      <c r="D8717" s="939"/>
      <c r="E8717" s="940"/>
      <c r="F8717" s="941"/>
      <c r="G8717" s="937" t="str">
        <f t="array" ref="G8717">xlookup(F8717,'Internal Staffing Calculator'!E:E,'Internal Staffing Calculator'!C:C,"")</f>
        <v/>
      </c>
      <c r="H8717" s="932" t="str">
        <f t="array" ref="H8717">if(F8717&lt;&gt;"", iferror(index('Internal Staffing Calculator'!B$8:B23500,match(F8717,'Internal Staffing Calculator'!E$8:E23500,0)), "Not In Budget"),"")</f>
        <v/>
      </c>
      <c r="I8717" s="184"/>
      <c r="J8717" s="184"/>
      <c r="K8717" s="184"/>
      <c r="L8717" s="183"/>
    </row>
    <row r="8718">
      <c r="A8718" s="454"/>
      <c r="B8718" s="927"/>
      <c r="C8718" s="580"/>
      <c r="D8718" s="939"/>
      <c r="E8718" s="940"/>
      <c r="F8718" s="941"/>
      <c r="G8718" s="937" t="str">
        <f t="array" ref="G8718">xlookup(F8718,'Internal Staffing Calculator'!E:E,'Internal Staffing Calculator'!C:C,"")</f>
        <v/>
      </c>
      <c r="H8718" s="932" t="str">
        <f t="array" ref="H8718">if(F8718&lt;&gt;"", iferror(index('Internal Staffing Calculator'!B$8:B23500,match(F8718,'Internal Staffing Calculator'!E$8:E23500,0)), "Not In Budget"),"")</f>
        <v/>
      </c>
      <c r="I8718" s="184"/>
      <c r="J8718" s="184"/>
      <c r="K8718" s="184"/>
      <c r="L8718" s="183"/>
    </row>
    <row r="8719">
      <c r="A8719" s="454"/>
      <c r="B8719" s="927"/>
      <c r="C8719" s="580"/>
      <c r="D8719" s="939"/>
      <c r="E8719" s="940"/>
      <c r="F8719" s="941"/>
      <c r="G8719" s="937" t="str">
        <f t="array" ref="G8719">xlookup(F8719,'Internal Staffing Calculator'!E:E,'Internal Staffing Calculator'!C:C,"")</f>
        <v/>
      </c>
      <c r="H8719" s="932" t="str">
        <f t="array" ref="H8719">if(F8719&lt;&gt;"", iferror(index('Internal Staffing Calculator'!B$8:B23500,match(F8719,'Internal Staffing Calculator'!E$8:E23500,0)), "Not In Budget"),"")</f>
        <v/>
      </c>
      <c r="I8719" s="184"/>
      <c r="J8719" s="184"/>
      <c r="K8719" s="184"/>
      <c r="L8719" s="183"/>
    </row>
    <row r="8720">
      <c r="A8720" s="454"/>
      <c r="B8720" s="927"/>
      <c r="C8720" s="580"/>
      <c r="D8720" s="939"/>
      <c r="E8720" s="940"/>
      <c r="F8720" s="941"/>
      <c r="G8720" s="937" t="str">
        <f t="array" ref="G8720">xlookup(F8720,'Internal Staffing Calculator'!E:E,'Internal Staffing Calculator'!C:C,"")</f>
        <v/>
      </c>
      <c r="H8720" s="932" t="str">
        <f t="array" ref="H8720">if(F8720&lt;&gt;"", iferror(index('Internal Staffing Calculator'!B$8:B23500,match(F8720,'Internal Staffing Calculator'!E$8:E23500,0)), "Not In Budget"),"")</f>
        <v/>
      </c>
      <c r="I8720" s="184"/>
      <c r="J8720" s="184"/>
      <c r="K8720" s="184"/>
      <c r="L8720" s="183"/>
    </row>
    <row r="8721">
      <c r="A8721" s="454"/>
      <c r="B8721" s="927"/>
      <c r="C8721" s="580"/>
      <c r="D8721" s="939"/>
      <c r="E8721" s="940"/>
      <c r="F8721" s="941"/>
      <c r="G8721" s="937" t="str">
        <f t="array" ref="G8721">xlookup(F8721,'Internal Staffing Calculator'!E:E,'Internal Staffing Calculator'!C:C,"")</f>
        <v/>
      </c>
      <c r="H8721" s="932" t="str">
        <f t="array" ref="H8721">if(F8721&lt;&gt;"", iferror(index('Internal Staffing Calculator'!B$8:B23500,match(F8721,'Internal Staffing Calculator'!E$8:E23500,0)), "Not In Budget"),"")</f>
        <v/>
      </c>
      <c r="I8721" s="184"/>
      <c r="J8721" s="184"/>
      <c r="K8721" s="184"/>
      <c r="L8721" s="183"/>
    </row>
    <row r="8722">
      <c r="A8722" s="454"/>
      <c r="B8722" s="927"/>
      <c r="C8722" s="580"/>
      <c r="D8722" s="939"/>
      <c r="E8722" s="940"/>
      <c r="F8722" s="941"/>
      <c r="G8722" s="937" t="str">
        <f t="array" ref="G8722">xlookup(F8722,'Internal Staffing Calculator'!E:E,'Internal Staffing Calculator'!C:C,"")</f>
        <v/>
      </c>
      <c r="H8722" s="932" t="str">
        <f t="array" ref="H8722">if(F8722&lt;&gt;"", iferror(index('Internal Staffing Calculator'!B$8:B23500,match(F8722,'Internal Staffing Calculator'!E$8:E23500,0)), "Not In Budget"),"")</f>
        <v/>
      </c>
      <c r="I8722" s="184"/>
      <c r="J8722" s="184"/>
      <c r="K8722" s="184"/>
      <c r="L8722" s="183"/>
    </row>
    <row r="8723">
      <c r="A8723" s="454"/>
      <c r="B8723" s="927"/>
      <c r="C8723" s="580"/>
      <c r="D8723" s="939"/>
      <c r="E8723" s="940"/>
      <c r="F8723" s="941"/>
      <c r="G8723" s="937" t="str">
        <f t="array" ref="G8723">xlookup(F8723,'Internal Staffing Calculator'!E:E,'Internal Staffing Calculator'!C:C,"")</f>
        <v/>
      </c>
      <c r="H8723" s="932" t="str">
        <f t="array" ref="H8723">if(F8723&lt;&gt;"", iferror(index('Internal Staffing Calculator'!B$8:B23500,match(F8723,'Internal Staffing Calculator'!E$8:E23500,0)), "Not In Budget"),"")</f>
        <v/>
      </c>
      <c r="I8723" s="184"/>
      <c r="J8723" s="184"/>
      <c r="K8723" s="184"/>
      <c r="L8723" s="183"/>
    </row>
    <row r="8724">
      <c r="A8724" s="454"/>
      <c r="B8724" s="927"/>
      <c r="C8724" s="580"/>
      <c r="D8724" s="939"/>
      <c r="E8724" s="940"/>
      <c r="F8724" s="941"/>
      <c r="G8724" s="937" t="str">
        <f t="array" ref="G8724">xlookup(F8724,'Internal Staffing Calculator'!E:E,'Internal Staffing Calculator'!C:C,"")</f>
        <v/>
      </c>
      <c r="H8724" s="932" t="str">
        <f t="array" ref="H8724">if(F8724&lt;&gt;"", iferror(index('Internal Staffing Calculator'!B$8:B23500,match(F8724,'Internal Staffing Calculator'!E$8:E23500,0)), "Not In Budget"),"")</f>
        <v/>
      </c>
      <c r="I8724" s="184"/>
      <c r="J8724" s="184"/>
      <c r="K8724" s="184"/>
      <c r="L8724" s="183"/>
    </row>
    <row r="8725">
      <c r="A8725" s="454"/>
      <c r="B8725" s="927"/>
      <c r="C8725" s="580"/>
      <c r="D8725" s="939"/>
      <c r="E8725" s="940"/>
      <c r="F8725" s="941"/>
      <c r="G8725" s="937" t="str">
        <f t="array" ref="G8725">xlookup(F8725,'Internal Staffing Calculator'!E:E,'Internal Staffing Calculator'!C:C,"")</f>
        <v/>
      </c>
      <c r="H8725" s="932" t="str">
        <f t="array" ref="H8725">if(F8725&lt;&gt;"", iferror(index('Internal Staffing Calculator'!B$8:B23500,match(F8725,'Internal Staffing Calculator'!E$8:E23500,0)), "Not In Budget"),"")</f>
        <v/>
      </c>
      <c r="I8725" s="184"/>
      <c r="J8725" s="184"/>
      <c r="K8725" s="184"/>
      <c r="L8725" s="183"/>
    </row>
    <row r="8726">
      <c r="A8726" s="454"/>
      <c r="B8726" s="927"/>
      <c r="C8726" s="580"/>
      <c r="D8726" s="939"/>
      <c r="E8726" s="940"/>
      <c r="F8726" s="941"/>
      <c r="G8726" s="937" t="str">
        <f t="array" ref="G8726">xlookup(F8726,'Internal Staffing Calculator'!E:E,'Internal Staffing Calculator'!C:C,"")</f>
        <v/>
      </c>
      <c r="H8726" s="932" t="str">
        <f t="array" ref="H8726">if(F8726&lt;&gt;"", iferror(index('Internal Staffing Calculator'!B$8:B23500,match(F8726,'Internal Staffing Calculator'!E$8:E23500,0)), "Not In Budget"),"")</f>
        <v/>
      </c>
      <c r="I8726" s="184"/>
      <c r="J8726" s="184"/>
      <c r="K8726" s="184"/>
      <c r="L8726" s="183"/>
    </row>
    <row r="8727">
      <c r="A8727" s="454"/>
      <c r="B8727" s="927"/>
      <c r="C8727" s="580"/>
      <c r="D8727" s="939"/>
      <c r="E8727" s="940"/>
      <c r="F8727" s="941"/>
      <c r="G8727" s="937" t="str">
        <f t="array" ref="G8727">xlookup(F8727,'Internal Staffing Calculator'!E:E,'Internal Staffing Calculator'!C:C,"")</f>
        <v/>
      </c>
      <c r="H8727" s="932" t="str">
        <f t="array" ref="H8727">if(F8727&lt;&gt;"", iferror(index('Internal Staffing Calculator'!B$8:B23500,match(F8727,'Internal Staffing Calculator'!E$8:E23500,0)), "Not In Budget"),"")</f>
        <v/>
      </c>
      <c r="I8727" s="184"/>
      <c r="J8727" s="184"/>
      <c r="K8727" s="184"/>
      <c r="L8727" s="183"/>
    </row>
    <row r="8728">
      <c r="A8728" s="454"/>
      <c r="B8728" s="927"/>
      <c r="C8728" s="580"/>
      <c r="D8728" s="939"/>
      <c r="E8728" s="940"/>
      <c r="F8728" s="941"/>
      <c r="G8728" s="937" t="str">
        <f t="array" ref="G8728">xlookup(F8728,'Internal Staffing Calculator'!E:E,'Internal Staffing Calculator'!C:C,"")</f>
        <v/>
      </c>
      <c r="H8728" s="932" t="str">
        <f t="array" ref="H8728">if(F8728&lt;&gt;"", iferror(index('Internal Staffing Calculator'!B$8:B23500,match(F8728,'Internal Staffing Calculator'!E$8:E23500,0)), "Not In Budget"),"")</f>
        <v/>
      </c>
      <c r="I8728" s="184"/>
      <c r="J8728" s="184"/>
      <c r="K8728" s="184"/>
      <c r="L8728" s="183"/>
    </row>
    <row r="8729">
      <c r="A8729" s="454"/>
      <c r="B8729" s="927"/>
      <c r="C8729" s="580"/>
      <c r="D8729" s="939"/>
      <c r="E8729" s="940"/>
      <c r="F8729" s="941"/>
      <c r="G8729" s="937" t="str">
        <f t="array" ref="G8729">xlookup(F8729,'Internal Staffing Calculator'!E:E,'Internal Staffing Calculator'!C:C,"")</f>
        <v/>
      </c>
      <c r="H8729" s="932" t="str">
        <f t="array" ref="H8729">if(F8729&lt;&gt;"", iferror(index('Internal Staffing Calculator'!B$8:B23500,match(F8729,'Internal Staffing Calculator'!E$8:E23500,0)), "Not In Budget"),"")</f>
        <v/>
      </c>
      <c r="I8729" s="184"/>
      <c r="J8729" s="184"/>
      <c r="K8729" s="184"/>
      <c r="L8729" s="183"/>
    </row>
    <row r="8730">
      <c r="A8730" s="454"/>
      <c r="B8730" s="927"/>
      <c r="C8730" s="580"/>
      <c r="D8730" s="939"/>
      <c r="E8730" s="940"/>
      <c r="F8730" s="941"/>
      <c r="G8730" s="937" t="str">
        <f t="array" ref="G8730">xlookup(F8730,'Internal Staffing Calculator'!E:E,'Internal Staffing Calculator'!C:C,"")</f>
        <v/>
      </c>
      <c r="H8730" s="932" t="str">
        <f t="array" ref="H8730">if(F8730&lt;&gt;"", iferror(index('Internal Staffing Calculator'!B$8:B23500,match(F8730,'Internal Staffing Calculator'!E$8:E23500,0)), "Not In Budget"),"")</f>
        <v/>
      </c>
      <c r="I8730" s="184"/>
      <c r="J8730" s="184"/>
      <c r="K8730" s="184"/>
      <c r="L8730" s="183"/>
    </row>
    <row r="8731">
      <c r="A8731" s="454"/>
      <c r="B8731" s="927"/>
      <c r="C8731" s="580"/>
      <c r="D8731" s="939"/>
      <c r="E8731" s="940"/>
      <c r="F8731" s="941"/>
      <c r="G8731" s="937" t="str">
        <f t="array" ref="G8731">xlookup(F8731,'Internal Staffing Calculator'!E:E,'Internal Staffing Calculator'!C:C,"")</f>
        <v/>
      </c>
      <c r="H8731" s="932" t="str">
        <f t="array" ref="H8731">if(F8731&lt;&gt;"", iferror(index('Internal Staffing Calculator'!B$8:B23500,match(F8731,'Internal Staffing Calculator'!E$8:E23500,0)), "Not In Budget"),"")</f>
        <v/>
      </c>
      <c r="I8731" s="184"/>
      <c r="J8731" s="184"/>
      <c r="K8731" s="184"/>
      <c r="L8731" s="183"/>
    </row>
    <row r="8732">
      <c r="A8732" s="454"/>
      <c r="B8732" s="927"/>
      <c r="C8732" s="580"/>
      <c r="D8732" s="939"/>
      <c r="E8732" s="940"/>
      <c r="F8732" s="941"/>
      <c r="G8732" s="937" t="str">
        <f t="array" ref="G8732">xlookup(F8732,'Internal Staffing Calculator'!E:E,'Internal Staffing Calculator'!C:C,"")</f>
        <v/>
      </c>
      <c r="H8732" s="932" t="str">
        <f t="array" ref="H8732">if(F8732&lt;&gt;"", iferror(index('Internal Staffing Calculator'!B$8:B23500,match(F8732,'Internal Staffing Calculator'!E$8:E23500,0)), "Not In Budget"),"")</f>
        <v/>
      </c>
      <c r="I8732" s="184"/>
      <c r="J8732" s="184"/>
      <c r="K8732" s="184"/>
      <c r="L8732" s="183"/>
    </row>
    <row r="8733">
      <c r="A8733" s="454"/>
      <c r="B8733" s="927"/>
      <c r="C8733" s="580"/>
      <c r="D8733" s="939"/>
      <c r="E8733" s="940"/>
      <c r="F8733" s="941"/>
      <c r="G8733" s="937" t="str">
        <f t="array" ref="G8733">xlookup(F8733,'Internal Staffing Calculator'!E:E,'Internal Staffing Calculator'!C:C,"")</f>
        <v/>
      </c>
      <c r="H8733" s="932" t="str">
        <f t="array" ref="H8733">if(F8733&lt;&gt;"", iferror(index('Internal Staffing Calculator'!B$8:B23500,match(F8733,'Internal Staffing Calculator'!E$8:E23500,0)), "Not In Budget"),"")</f>
        <v/>
      </c>
      <c r="I8733" s="184"/>
      <c r="J8733" s="184"/>
      <c r="K8733" s="184"/>
      <c r="L8733" s="183"/>
    </row>
    <row r="8734">
      <c r="A8734" s="454"/>
      <c r="B8734" s="927"/>
      <c r="C8734" s="580"/>
      <c r="D8734" s="939"/>
      <c r="E8734" s="940"/>
      <c r="F8734" s="941"/>
      <c r="G8734" s="937" t="str">
        <f t="array" ref="G8734">xlookup(F8734,'Internal Staffing Calculator'!E:E,'Internal Staffing Calculator'!C:C,"")</f>
        <v/>
      </c>
      <c r="H8734" s="932" t="str">
        <f t="array" ref="H8734">if(F8734&lt;&gt;"", iferror(index('Internal Staffing Calculator'!B$8:B23500,match(F8734,'Internal Staffing Calculator'!E$8:E23500,0)), "Not In Budget"),"")</f>
        <v/>
      </c>
      <c r="I8734" s="184"/>
      <c r="J8734" s="184"/>
      <c r="K8734" s="184"/>
      <c r="L8734" s="183"/>
    </row>
    <row r="8735">
      <c r="A8735" s="454"/>
      <c r="B8735" s="927"/>
      <c r="C8735" s="580"/>
      <c r="D8735" s="939"/>
      <c r="E8735" s="940"/>
      <c r="F8735" s="941"/>
      <c r="G8735" s="937" t="str">
        <f t="array" ref="G8735">xlookup(F8735,'Internal Staffing Calculator'!E:E,'Internal Staffing Calculator'!C:C,"")</f>
        <v/>
      </c>
      <c r="H8735" s="932" t="str">
        <f t="array" ref="H8735">if(F8735&lt;&gt;"", iferror(index('Internal Staffing Calculator'!B$8:B23500,match(F8735,'Internal Staffing Calculator'!E$8:E23500,0)), "Not In Budget"),"")</f>
        <v/>
      </c>
      <c r="I8735" s="184"/>
      <c r="J8735" s="184"/>
      <c r="K8735" s="184"/>
      <c r="L8735" s="183"/>
    </row>
    <row r="8736">
      <c r="A8736" s="454"/>
      <c r="B8736" s="927"/>
      <c r="C8736" s="580"/>
      <c r="D8736" s="939"/>
      <c r="E8736" s="940"/>
      <c r="F8736" s="941"/>
      <c r="G8736" s="937" t="str">
        <f t="array" ref="G8736">xlookup(F8736,'Internal Staffing Calculator'!E:E,'Internal Staffing Calculator'!C:C,"")</f>
        <v/>
      </c>
      <c r="H8736" s="932" t="str">
        <f t="array" ref="H8736">if(F8736&lt;&gt;"", iferror(index('Internal Staffing Calculator'!B$8:B23500,match(F8736,'Internal Staffing Calculator'!E$8:E23500,0)), "Not In Budget"),"")</f>
        <v/>
      </c>
      <c r="I8736" s="184"/>
      <c r="J8736" s="184"/>
      <c r="K8736" s="184"/>
      <c r="L8736" s="183"/>
    </row>
    <row r="8737">
      <c r="A8737" s="454"/>
      <c r="B8737" s="927"/>
      <c r="C8737" s="580"/>
      <c r="D8737" s="939"/>
      <c r="E8737" s="940"/>
      <c r="F8737" s="941"/>
      <c r="G8737" s="937" t="str">
        <f t="array" ref="G8737">xlookup(F8737,'Internal Staffing Calculator'!E:E,'Internal Staffing Calculator'!C:C,"")</f>
        <v/>
      </c>
      <c r="H8737" s="932" t="str">
        <f t="array" ref="H8737">if(F8737&lt;&gt;"", iferror(index('Internal Staffing Calculator'!B$8:B23500,match(F8737,'Internal Staffing Calculator'!E$8:E23500,0)), "Not In Budget"),"")</f>
        <v/>
      </c>
      <c r="I8737" s="184"/>
      <c r="J8737" s="184"/>
      <c r="K8737" s="184"/>
      <c r="L8737" s="183"/>
    </row>
    <row r="8738">
      <c r="A8738" s="454"/>
      <c r="B8738" s="927"/>
      <c r="C8738" s="580"/>
      <c r="D8738" s="939"/>
      <c r="E8738" s="940"/>
      <c r="F8738" s="941"/>
      <c r="G8738" s="937" t="str">
        <f t="array" ref="G8738">xlookup(F8738,'Internal Staffing Calculator'!E:E,'Internal Staffing Calculator'!C:C,"")</f>
        <v/>
      </c>
      <c r="H8738" s="932" t="str">
        <f t="array" ref="H8738">if(F8738&lt;&gt;"", iferror(index('Internal Staffing Calculator'!B$8:B23500,match(F8738,'Internal Staffing Calculator'!E$8:E23500,0)), "Not In Budget"),"")</f>
        <v/>
      </c>
      <c r="I8738" s="184"/>
      <c r="J8738" s="184"/>
      <c r="K8738" s="184"/>
      <c r="L8738" s="183"/>
    </row>
    <row r="8739">
      <c r="A8739" s="454"/>
      <c r="B8739" s="927"/>
      <c r="C8739" s="580"/>
      <c r="D8739" s="939"/>
      <c r="E8739" s="940"/>
      <c r="F8739" s="941"/>
      <c r="G8739" s="937" t="str">
        <f t="array" ref="G8739">xlookup(F8739,'Internal Staffing Calculator'!E:E,'Internal Staffing Calculator'!C:C,"")</f>
        <v/>
      </c>
      <c r="H8739" s="932" t="str">
        <f t="array" ref="H8739">if(F8739&lt;&gt;"", iferror(index('Internal Staffing Calculator'!B$8:B23500,match(F8739,'Internal Staffing Calculator'!E$8:E23500,0)), "Not In Budget"),"")</f>
        <v/>
      </c>
      <c r="I8739" s="184"/>
      <c r="J8739" s="184"/>
      <c r="K8739" s="184"/>
      <c r="L8739" s="183"/>
    </row>
    <row r="8740">
      <c r="A8740" s="454"/>
      <c r="B8740" s="927"/>
      <c r="C8740" s="580"/>
      <c r="D8740" s="939"/>
      <c r="E8740" s="940"/>
      <c r="F8740" s="941"/>
      <c r="G8740" s="937" t="str">
        <f t="array" ref="G8740">xlookup(F8740,'Internal Staffing Calculator'!E:E,'Internal Staffing Calculator'!C:C,"")</f>
        <v/>
      </c>
      <c r="H8740" s="932" t="str">
        <f t="array" ref="H8740">if(F8740&lt;&gt;"", iferror(index('Internal Staffing Calculator'!B$8:B23500,match(F8740,'Internal Staffing Calculator'!E$8:E23500,0)), "Not In Budget"),"")</f>
        <v/>
      </c>
      <c r="I8740" s="184"/>
      <c r="J8740" s="184"/>
      <c r="K8740" s="184"/>
      <c r="L8740" s="183"/>
    </row>
    <row r="8741">
      <c r="A8741" s="454"/>
      <c r="B8741" s="927"/>
      <c r="C8741" s="580"/>
      <c r="D8741" s="939"/>
      <c r="E8741" s="940"/>
      <c r="F8741" s="941"/>
      <c r="G8741" s="937" t="str">
        <f t="array" ref="G8741">xlookup(F8741,'Internal Staffing Calculator'!E:E,'Internal Staffing Calculator'!C:C,"")</f>
        <v/>
      </c>
      <c r="H8741" s="932" t="str">
        <f t="array" ref="H8741">if(F8741&lt;&gt;"", iferror(index('Internal Staffing Calculator'!B$8:B23500,match(F8741,'Internal Staffing Calculator'!E$8:E23500,0)), "Not In Budget"),"")</f>
        <v/>
      </c>
      <c r="I8741" s="184"/>
      <c r="J8741" s="184"/>
      <c r="K8741" s="184"/>
      <c r="L8741" s="183"/>
    </row>
    <row r="8742">
      <c r="A8742" s="454"/>
      <c r="B8742" s="927"/>
      <c r="C8742" s="580"/>
      <c r="D8742" s="939"/>
      <c r="E8742" s="940"/>
      <c r="F8742" s="941"/>
      <c r="G8742" s="937" t="str">
        <f t="array" ref="G8742">xlookup(F8742,'Internal Staffing Calculator'!E:E,'Internal Staffing Calculator'!C:C,"")</f>
        <v/>
      </c>
      <c r="H8742" s="932" t="str">
        <f t="array" ref="H8742">if(F8742&lt;&gt;"", iferror(index('Internal Staffing Calculator'!B$8:B23500,match(F8742,'Internal Staffing Calculator'!E$8:E23500,0)), "Not In Budget"),"")</f>
        <v/>
      </c>
      <c r="I8742" s="184"/>
      <c r="J8742" s="184"/>
      <c r="K8742" s="184"/>
      <c r="L8742" s="183"/>
    </row>
    <row r="8743">
      <c r="A8743" s="454"/>
      <c r="B8743" s="927"/>
      <c r="C8743" s="580"/>
      <c r="D8743" s="939"/>
      <c r="E8743" s="940"/>
      <c r="F8743" s="941"/>
      <c r="G8743" s="937" t="str">
        <f t="array" ref="G8743">xlookup(F8743,'Internal Staffing Calculator'!E:E,'Internal Staffing Calculator'!C:C,"")</f>
        <v/>
      </c>
      <c r="H8743" s="932" t="str">
        <f t="array" ref="H8743">if(F8743&lt;&gt;"", iferror(index('Internal Staffing Calculator'!B$8:B23500,match(F8743,'Internal Staffing Calculator'!E$8:E23500,0)), "Not In Budget"),"")</f>
        <v/>
      </c>
      <c r="I8743" s="184"/>
      <c r="J8743" s="184"/>
      <c r="K8743" s="184"/>
      <c r="L8743" s="183"/>
    </row>
    <row r="8744">
      <c r="A8744" s="454"/>
      <c r="B8744" s="927"/>
      <c r="C8744" s="580"/>
      <c r="D8744" s="939"/>
      <c r="E8744" s="940"/>
      <c r="F8744" s="941"/>
      <c r="G8744" s="937" t="str">
        <f t="array" ref="G8744">xlookup(F8744,'Internal Staffing Calculator'!E:E,'Internal Staffing Calculator'!C:C,"")</f>
        <v/>
      </c>
      <c r="H8744" s="932" t="str">
        <f t="array" ref="H8744">if(F8744&lt;&gt;"", iferror(index('Internal Staffing Calculator'!B$8:B23500,match(F8744,'Internal Staffing Calculator'!E$8:E23500,0)), "Not In Budget"),"")</f>
        <v/>
      </c>
      <c r="I8744" s="184"/>
      <c r="J8744" s="184"/>
      <c r="K8744" s="184"/>
      <c r="L8744" s="183"/>
    </row>
    <row r="8745">
      <c r="A8745" s="454"/>
      <c r="B8745" s="927"/>
      <c r="C8745" s="580"/>
      <c r="D8745" s="939"/>
      <c r="E8745" s="940"/>
      <c r="F8745" s="941"/>
      <c r="G8745" s="937" t="str">
        <f t="array" ref="G8745">xlookup(F8745,'Internal Staffing Calculator'!E:E,'Internal Staffing Calculator'!C:C,"")</f>
        <v/>
      </c>
      <c r="H8745" s="932" t="str">
        <f t="array" ref="H8745">if(F8745&lt;&gt;"", iferror(index('Internal Staffing Calculator'!B$8:B23500,match(F8745,'Internal Staffing Calculator'!E$8:E23500,0)), "Not In Budget"),"")</f>
        <v/>
      </c>
      <c r="I8745" s="184"/>
      <c r="J8745" s="184"/>
      <c r="K8745" s="184"/>
      <c r="L8745" s="183"/>
    </row>
    <row r="8746">
      <c r="A8746" s="454"/>
      <c r="B8746" s="927"/>
      <c r="C8746" s="580"/>
      <c r="D8746" s="939"/>
      <c r="E8746" s="940"/>
      <c r="F8746" s="941"/>
      <c r="G8746" s="937" t="str">
        <f t="array" ref="G8746">xlookup(F8746,'Internal Staffing Calculator'!E:E,'Internal Staffing Calculator'!C:C,"")</f>
        <v/>
      </c>
      <c r="H8746" s="932" t="str">
        <f t="array" ref="H8746">if(F8746&lt;&gt;"", iferror(index('Internal Staffing Calculator'!B$8:B23500,match(F8746,'Internal Staffing Calculator'!E$8:E23500,0)), "Not In Budget"),"")</f>
        <v/>
      </c>
      <c r="I8746" s="184"/>
      <c r="J8746" s="184"/>
      <c r="K8746" s="184"/>
      <c r="L8746" s="183"/>
    </row>
    <row r="8747">
      <c r="A8747" s="454"/>
      <c r="B8747" s="927"/>
      <c r="C8747" s="580"/>
      <c r="D8747" s="939"/>
      <c r="E8747" s="940"/>
      <c r="F8747" s="941"/>
      <c r="G8747" s="937" t="str">
        <f t="array" ref="G8747">xlookup(F8747,'Internal Staffing Calculator'!E:E,'Internal Staffing Calculator'!C:C,"")</f>
        <v/>
      </c>
      <c r="H8747" s="932" t="str">
        <f t="array" ref="H8747">if(F8747&lt;&gt;"", iferror(index('Internal Staffing Calculator'!B$8:B23500,match(F8747,'Internal Staffing Calculator'!E$8:E23500,0)), "Not In Budget"),"")</f>
        <v/>
      </c>
      <c r="I8747" s="184"/>
      <c r="J8747" s="184"/>
      <c r="K8747" s="184"/>
      <c r="L8747" s="183"/>
    </row>
    <row r="8748">
      <c r="A8748" s="454"/>
      <c r="B8748" s="927"/>
      <c r="C8748" s="580"/>
      <c r="D8748" s="939"/>
      <c r="E8748" s="940"/>
      <c r="F8748" s="941"/>
      <c r="G8748" s="937" t="str">
        <f t="array" ref="G8748">xlookup(F8748,'Internal Staffing Calculator'!E:E,'Internal Staffing Calculator'!C:C,"")</f>
        <v/>
      </c>
      <c r="H8748" s="932" t="str">
        <f t="array" ref="H8748">if(F8748&lt;&gt;"", iferror(index('Internal Staffing Calculator'!B$8:B23500,match(F8748,'Internal Staffing Calculator'!E$8:E23500,0)), "Not In Budget"),"")</f>
        <v/>
      </c>
      <c r="I8748" s="184"/>
      <c r="J8748" s="184"/>
      <c r="K8748" s="184"/>
      <c r="L8748" s="183"/>
    </row>
    <row r="8749">
      <c r="A8749" s="454"/>
      <c r="B8749" s="927"/>
      <c r="C8749" s="580"/>
      <c r="D8749" s="939"/>
      <c r="E8749" s="940"/>
      <c r="F8749" s="941"/>
      <c r="G8749" s="937" t="str">
        <f t="array" ref="G8749">xlookup(F8749,'Internal Staffing Calculator'!E:E,'Internal Staffing Calculator'!C:C,"")</f>
        <v/>
      </c>
      <c r="H8749" s="932" t="str">
        <f t="array" ref="H8749">if(F8749&lt;&gt;"", iferror(index('Internal Staffing Calculator'!B$8:B23500,match(F8749,'Internal Staffing Calculator'!E$8:E23500,0)), "Not In Budget"),"")</f>
        <v/>
      </c>
      <c r="I8749" s="184"/>
      <c r="J8749" s="184"/>
      <c r="K8749" s="184"/>
      <c r="L8749" s="183"/>
    </row>
    <row r="8750">
      <c r="A8750" s="454"/>
      <c r="B8750" s="927"/>
      <c r="C8750" s="580"/>
      <c r="D8750" s="939"/>
      <c r="E8750" s="940"/>
      <c r="F8750" s="941"/>
      <c r="G8750" s="937" t="str">
        <f t="array" ref="G8750">xlookup(F8750,'Internal Staffing Calculator'!E:E,'Internal Staffing Calculator'!C:C,"")</f>
        <v/>
      </c>
      <c r="H8750" s="932" t="str">
        <f t="array" ref="H8750">if(F8750&lt;&gt;"", iferror(index('Internal Staffing Calculator'!B$8:B23500,match(F8750,'Internal Staffing Calculator'!E$8:E23500,0)), "Not In Budget"),"")</f>
        <v/>
      </c>
      <c r="I8750" s="184"/>
      <c r="J8750" s="184"/>
      <c r="K8750" s="184"/>
      <c r="L8750" s="183"/>
    </row>
    <row r="8751">
      <c r="A8751" s="454"/>
      <c r="B8751" s="927"/>
      <c r="C8751" s="580"/>
      <c r="D8751" s="939"/>
      <c r="E8751" s="940"/>
      <c r="F8751" s="941"/>
      <c r="G8751" s="937" t="str">
        <f t="array" ref="G8751">xlookup(F8751,'Internal Staffing Calculator'!E:E,'Internal Staffing Calculator'!C:C,"")</f>
        <v/>
      </c>
      <c r="H8751" s="932" t="str">
        <f t="array" ref="H8751">if(F8751&lt;&gt;"", iferror(index('Internal Staffing Calculator'!B$8:B23500,match(F8751,'Internal Staffing Calculator'!E$8:E23500,0)), "Not In Budget"),"")</f>
        <v/>
      </c>
      <c r="I8751" s="184"/>
      <c r="J8751" s="184"/>
      <c r="K8751" s="184"/>
      <c r="L8751" s="183"/>
    </row>
    <row r="8752">
      <c r="A8752" s="454"/>
      <c r="B8752" s="927"/>
      <c r="C8752" s="580"/>
      <c r="D8752" s="939"/>
      <c r="E8752" s="940"/>
      <c r="F8752" s="941"/>
      <c r="G8752" s="937" t="str">
        <f t="array" ref="G8752">xlookup(F8752,'Internal Staffing Calculator'!E:E,'Internal Staffing Calculator'!C:C,"")</f>
        <v/>
      </c>
      <c r="H8752" s="932" t="str">
        <f t="array" ref="H8752">if(F8752&lt;&gt;"", iferror(index('Internal Staffing Calculator'!B$8:B23500,match(F8752,'Internal Staffing Calculator'!E$8:E23500,0)), "Not In Budget"),"")</f>
        <v/>
      </c>
      <c r="I8752" s="184"/>
      <c r="J8752" s="184"/>
      <c r="K8752" s="184"/>
      <c r="L8752" s="183"/>
    </row>
    <row r="8753">
      <c r="A8753" s="454"/>
      <c r="B8753" s="927"/>
      <c r="C8753" s="580"/>
      <c r="D8753" s="939"/>
      <c r="E8753" s="940"/>
      <c r="F8753" s="941"/>
      <c r="G8753" s="937" t="str">
        <f t="array" ref="G8753">xlookup(F8753,'Internal Staffing Calculator'!E:E,'Internal Staffing Calculator'!C:C,"")</f>
        <v/>
      </c>
      <c r="H8753" s="932" t="str">
        <f t="array" ref="H8753">if(F8753&lt;&gt;"", iferror(index('Internal Staffing Calculator'!B$8:B23500,match(F8753,'Internal Staffing Calculator'!E$8:E23500,0)), "Not In Budget"),"")</f>
        <v/>
      </c>
      <c r="I8753" s="184"/>
      <c r="J8753" s="184"/>
      <c r="K8753" s="184"/>
      <c r="L8753" s="183"/>
    </row>
    <row r="8754">
      <c r="A8754" s="454"/>
      <c r="B8754" s="927"/>
      <c r="C8754" s="580"/>
      <c r="D8754" s="939"/>
      <c r="E8754" s="940"/>
      <c r="F8754" s="941"/>
      <c r="G8754" s="937" t="str">
        <f t="array" ref="G8754">xlookup(F8754,'Internal Staffing Calculator'!E:E,'Internal Staffing Calculator'!C:C,"")</f>
        <v/>
      </c>
      <c r="H8754" s="932" t="str">
        <f t="array" ref="H8754">if(F8754&lt;&gt;"", iferror(index('Internal Staffing Calculator'!B$8:B23500,match(F8754,'Internal Staffing Calculator'!E$8:E23500,0)), "Not In Budget"),"")</f>
        <v/>
      </c>
      <c r="I8754" s="184"/>
      <c r="J8754" s="184"/>
      <c r="K8754" s="184"/>
      <c r="L8754" s="183"/>
    </row>
    <row r="8755">
      <c r="A8755" s="454"/>
      <c r="B8755" s="927"/>
      <c r="C8755" s="580"/>
      <c r="D8755" s="939"/>
      <c r="E8755" s="940"/>
      <c r="F8755" s="941"/>
      <c r="G8755" s="937" t="str">
        <f t="array" ref="G8755">xlookup(F8755,'Internal Staffing Calculator'!E:E,'Internal Staffing Calculator'!C:C,"")</f>
        <v/>
      </c>
      <c r="H8755" s="932" t="str">
        <f t="array" ref="H8755">if(F8755&lt;&gt;"", iferror(index('Internal Staffing Calculator'!B$8:B23500,match(F8755,'Internal Staffing Calculator'!E$8:E23500,0)), "Not In Budget"),"")</f>
        <v/>
      </c>
      <c r="I8755" s="184"/>
      <c r="J8755" s="184"/>
      <c r="K8755" s="184"/>
      <c r="L8755" s="183"/>
    </row>
    <row r="8756">
      <c r="A8756" s="454"/>
      <c r="B8756" s="927"/>
      <c r="C8756" s="580"/>
      <c r="D8756" s="939"/>
      <c r="E8756" s="940"/>
      <c r="F8756" s="941"/>
      <c r="G8756" s="937" t="str">
        <f t="array" ref="G8756">xlookup(F8756,'Internal Staffing Calculator'!E:E,'Internal Staffing Calculator'!C:C,"")</f>
        <v/>
      </c>
      <c r="H8756" s="932" t="str">
        <f t="array" ref="H8756">if(F8756&lt;&gt;"", iferror(index('Internal Staffing Calculator'!B$8:B23500,match(F8756,'Internal Staffing Calculator'!E$8:E23500,0)), "Not In Budget"),"")</f>
        <v/>
      </c>
      <c r="I8756" s="184"/>
      <c r="J8756" s="184"/>
      <c r="K8756" s="184"/>
      <c r="L8756" s="183"/>
    </row>
    <row r="8757">
      <c r="A8757" s="454"/>
      <c r="B8757" s="927"/>
      <c r="C8757" s="580"/>
      <c r="D8757" s="939"/>
      <c r="E8757" s="940"/>
      <c r="F8757" s="941"/>
      <c r="G8757" s="937" t="str">
        <f t="array" ref="G8757">xlookup(F8757,'Internal Staffing Calculator'!E:E,'Internal Staffing Calculator'!C:C,"")</f>
        <v/>
      </c>
      <c r="H8757" s="932" t="str">
        <f t="array" ref="H8757">if(F8757&lt;&gt;"", iferror(index('Internal Staffing Calculator'!B$8:B23500,match(F8757,'Internal Staffing Calculator'!E$8:E23500,0)), "Not In Budget"),"")</f>
        <v/>
      </c>
      <c r="I8757" s="184"/>
      <c r="J8757" s="184"/>
      <c r="K8757" s="184"/>
      <c r="L8757" s="183"/>
    </row>
    <row r="8758">
      <c r="A8758" s="454"/>
      <c r="B8758" s="927"/>
      <c r="C8758" s="580"/>
      <c r="D8758" s="939"/>
      <c r="E8758" s="940"/>
      <c r="F8758" s="941"/>
      <c r="G8758" s="937" t="str">
        <f t="array" ref="G8758">xlookup(F8758,'Internal Staffing Calculator'!E:E,'Internal Staffing Calculator'!C:C,"")</f>
        <v/>
      </c>
      <c r="H8758" s="932" t="str">
        <f t="array" ref="H8758">if(F8758&lt;&gt;"", iferror(index('Internal Staffing Calculator'!B$8:B23500,match(F8758,'Internal Staffing Calculator'!E$8:E23500,0)), "Not In Budget"),"")</f>
        <v/>
      </c>
      <c r="I8758" s="184"/>
      <c r="J8758" s="184"/>
      <c r="K8758" s="184"/>
      <c r="L8758" s="183"/>
    </row>
    <row r="8759">
      <c r="A8759" s="454"/>
      <c r="B8759" s="927"/>
      <c r="C8759" s="580"/>
      <c r="D8759" s="939"/>
      <c r="E8759" s="940"/>
      <c r="F8759" s="941"/>
      <c r="G8759" s="937" t="str">
        <f t="array" ref="G8759">xlookup(F8759,'Internal Staffing Calculator'!E:E,'Internal Staffing Calculator'!C:C,"")</f>
        <v/>
      </c>
      <c r="H8759" s="932" t="str">
        <f t="array" ref="H8759">if(F8759&lt;&gt;"", iferror(index('Internal Staffing Calculator'!B$8:B23500,match(F8759,'Internal Staffing Calculator'!E$8:E23500,0)), "Not In Budget"),"")</f>
        <v/>
      </c>
      <c r="I8759" s="184"/>
      <c r="J8759" s="184"/>
      <c r="K8759" s="184"/>
      <c r="L8759" s="183"/>
    </row>
    <row r="8760">
      <c r="A8760" s="454"/>
      <c r="B8760" s="927"/>
      <c r="C8760" s="580"/>
      <c r="D8760" s="939"/>
      <c r="E8760" s="940"/>
      <c r="F8760" s="941"/>
      <c r="G8760" s="937" t="str">
        <f t="array" ref="G8760">xlookup(F8760,'Internal Staffing Calculator'!E:E,'Internal Staffing Calculator'!C:C,"")</f>
        <v/>
      </c>
      <c r="H8760" s="932" t="str">
        <f t="array" ref="H8760">if(F8760&lt;&gt;"", iferror(index('Internal Staffing Calculator'!B$8:B23500,match(F8760,'Internal Staffing Calculator'!E$8:E23500,0)), "Not In Budget"),"")</f>
        <v/>
      </c>
      <c r="I8760" s="184"/>
      <c r="J8760" s="184"/>
      <c r="K8760" s="184"/>
      <c r="L8760" s="183"/>
    </row>
    <row r="8761">
      <c r="A8761" s="454"/>
      <c r="B8761" s="927"/>
      <c r="C8761" s="580"/>
      <c r="D8761" s="939"/>
      <c r="E8761" s="940"/>
      <c r="F8761" s="941"/>
      <c r="G8761" s="937" t="str">
        <f t="array" ref="G8761">xlookup(F8761,'Internal Staffing Calculator'!E:E,'Internal Staffing Calculator'!C:C,"")</f>
        <v/>
      </c>
      <c r="H8761" s="932" t="str">
        <f t="array" ref="H8761">if(F8761&lt;&gt;"", iferror(index('Internal Staffing Calculator'!B$8:B23500,match(F8761,'Internal Staffing Calculator'!E$8:E23500,0)), "Not In Budget"),"")</f>
        <v/>
      </c>
      <c r="I8761" s="184"/>
      <c r="J8761" s="184"/>
      <c r="K8761" s="184"/>
      <c r="L8761" s="183"/>
    </row>
    <row r="8762">
      <c r="A8762" s="454"/>
      <c r="B8762" s="927"/>
      <c r="C8762" s="580"/>
      <c r="D8762" s="939"/>
      <c r="E8762" s="940"/>
      <c r="F8762" s="941"/>
      <c r="G8762" s="937" t="str">
        <f t="array" ref="G8762">xlookup(F8762,'Internal Staffing Calculator'!E:E,'Internal Staffing Calculator'!C:C,"")</f>
        <v/>
      </c>
      <c r="H8762" s="932" t="str">
        <f t="array" ref="H8762">if(F8762&lt;&gt;"", iferror(index('Internal Staffing Calculator'!B$8:B23500,match(F8762,'Internal Staffing Calculator'!E$8:E23500,0)), "Not In Budget"),"")</f>
        <v/>
      </c>
      <c r="I8762" s="184"/>
      <c r="J8762" s="184"/>
      <c r="K8762" s="184"/>
      <c r="L8762" s="183"/>
    </row>
    <row r="8763">
      <c r="A8763" s="454"/>
      <c r="B8763" s="927"/>
      <c r="C8763" s="580"/>
      <c r="D8763" s="939"/>
      <c r="E8763" s="940"/>
      <c r="F8763" s="941"/>
      <c r="G8763" s="937" t="str">
        <f t="array" ref="G8763">xlookup(F8763,'Internal Staffing Calculator'!E:E,'Internal Staffing Calculator'!C:C,"")</f>
        <v/>
      </c>
      <c r="H8763" s="932" t="str">
        <f t="array" ref="H8763">if(F8763&lt;&gt;"", iferror(index('Internal Staffing Calculator'!B$8:B23500,match(F8763,'Internal Staffing Calculator'!E$8:E23500,0)), "Not In Budget"),"")</f>
        <v/>
      </c>
      <c r="I8763" s="184"/>
      <c r="J8763" s="184"/>
      <c r="K8763" s="184"/>
      <c r="L8763" s="183"/>
    </row>
    <row r="8764">
      <c r="A8764" s="454"/>
      <c r="B8764" s="927"/>
      <c r="C8764" s="580"/>
      <c r="D8764" s="939"/>
      <c r="E8764" s="940"/>
      <c r="F8764" s="941"/>
      <c r="G8764" s="937" t="str">
        <f t="array" ref="G8764">xlookup(F8764,'Internal Staffing Calculator'!E:E,'Internal Staffing Calculator'!C:C,"")</f>
        <v/>
      </c>
      <c r="H8764" s="932" t="str">
        <f t="array" ref="H8764">if(F8764&lt;&gt;"", iferror(index('Internal Staffing Calculator'!B$8:B23500,match(F8764,'Internal Staffing Calculator'!E$8:E23500,0)), "Not In Budget"),"")</f>
        <v/>
      </c>
      <c r="I8764" s="184"/>
      <c r="J8764" s="184"/>
      <c r="K8764" s="184"/>
      <c r="L8764" s="183"/>
    </row>
    <row r="8765">
      <c r="A8765" s="454"/>
      <c r="B8765" s="927"/>
      <c r="C8765" s="580"/>
      <c r="D8765" s="939"/>
      <c r="E8765" s="940"/>
      <c r="F8765" s="941"/>
      <c r="G8765" s="937" t="str">
        <f t="array" ref="G8765">xlookup(F8765,'Internal Staffing Calculator'!E:E,'Internal Staffing Calculator'!C:C,"")</f>
        <v/>
      </c>
      <c r="H8765" s="932" t="str">
        <f t="array" ref="H8765">if(F8765&lt;&gt;"", iferror(index('Internal Staffing Calculator'!B$8:B23500,match(F8765,'Internal Staffing Calculator'!E$8:E23500,0)), "Not In Budget"),"")</f>
        <v/>
      </c>
      <c r="I8765" s="184"/>
      <c r="J8765" s="184"/>
      <c r="K8765" s="184"/>
      <c r="L8765" s="183"/>
    </row>
    <row r="8766">
      <c r="A8766" s="454"/>
      <c r="B8766" s="927"/>
      <c r="C8766" s="580"/>
      <c r="D8766" s="939"/>
      <c r="E8766" s="940"/>
      <c r="F8766" s="941"/>
      <c r="G8766" s="937" t="str">
        <f t="array" ref="G8766">xlookup(F8766,'Internal Staffing Calculator'!E:E,'Internal Staffing Calculator'!C:C,"")</f>
        <v/>
      </c>
      <c r="H8766" s="932" t="str">
        <f t="array" ref="H8766">if(F8766&lt;&gt;"", iferror(index('Internal Staffing Calculator'!B$8:B23500,match(F8766,'Internal Staffing Calculator'!E$8:E23500,0)), "Not In Budget"),"")</f>
        <v/>
      </c>
      <c r="I8766" s="184"/>
      <c r="J8766" s="184"/>
      <c r="K8766" s="184"/>
      <c r="L8766" s="183"/>
    </row>
    <row r="8767">
      <c r="A8767" s="454"/>
      <c r="B8767" s="927"/>
      <c r="C8767" s="580"/>
      <c r="D8767" s="939"/>
      <c r="E8767" s="940"/>
      <c r="F8767" s="941"/>
      <c r="G8767" s="937" t="str">
        <f t="array" ref="G8767">xlookup(F8767,'Internal Staffing Calculator'!E:E,'Internal Staffing Calculator'!C:C,"")</f>
        <v/>
      </c>
      <c r="H8767" s="932" t="str">
        <f t="array" ref="H8767">if(F8767&lt;&gt;"", iferror(index('Internal Staffing Calculator'!B$8:B23500,match(F8767,'Internal Staffing Calculator'!E$8:E23500,0)), "Not In Budget"),"")</f>
        <v/>
      </c>
      <c r="I8767" s="184"/>
      <c r="J8767" s="184"/>
      <c r="K8767" s="184"/>
      <c r="L8767" s="183"/>
    </row>
    <row r="8768">
      <c r="A8768" s="454"/>
      <c r="B8768" s="927"/>
      <c r="C8768" s="580"/>
      <c r="D8768" s="939"/>
      <c r="E8768" s="940"/>
      <c r="F8768" s="941"/>
      <c r="G8768" s="937" t="str">
        <f t="array" ref="G8768">xlookup(F8768,'Internal Staffing Calculator'!E:E,'Internal Staffing Calculator'!C:C,"")</f>
        <v/>
      </c>
      <c r="H8768" s="932" t="str">
        <f t="array" ref="H8768">if(F8768&lt;&gt;"", iferror(index('Internal Staffing Calculator'!B$8:B23500,match(F8768,'Internal Staffing Calculator'!E$8:E23500,0)), "Not In Budget"),"")</f>
        <v/>
      </c>
      <c r="I8768" s="184"/>
      <c r="J8768" s="184"/>
      <c r="K8768" s="184"/>
      <c r="L8768" s="183"/>
    </row>
    <row r="8769">
      <c r="A8769" s="454"/>
      <c r="B8769" s="927"/>
      <c r="C8769" s="580"/>
      <c r="D8769" s="939"/>
      <c r="E8769" s="940"/>
      <c r="F8769" s="941"/>
      <c r="G8769" s="937" t="str">
        <f t="array" ref="G8769">xlookup(F8769,'Internal Staffing Calculator'!E:E,'Internal Staffing Calculator'!C:C,"")</f>
        <v/>
      </c>
      <c r="H8769" s="932" t="str">
        <f t="array" ref="H8769">if(F8769&lt;&gt;"", iferror(index('Internal Staffing Calculator'!B$8:B23500,match(F8769,'Internal Staffing Calculator'!E$8:E23500,0)), "Not In Budget"),"")</f>
        <v/>
      </c>
      <c r="I8769" s="184"/>
      <c r="J8769" s="184"/>
      <c r="K8769" s="184"/>
      <c r="L8769" s="183"/>
    </row>
    <row r="8770">
      <c r="A8770" s="454"/>
      <c r="B8770" s="927"/>
      <c r="C8770" s="580"/>
      <c r="D8770" s="939"/>
      <c r="E8770" s="940"/>
      <c r="F8770" s="941"/>
      <c r="G8770" s="937" t="str">
        <f t="array" ref="G8770">xlookup(F8770,'Internal Staffing Calculator'!E:E,'Internal Staffing Calculator'!C:C,"")</f>
        <v/>
      </c>
      <c r="H8770" s="932" t="str">
        <f t="array" ref="H8770">if(F8770&lt;&gt;"", iferror(index('Internal Staffing Calculator'!B$8:B23500,match(F8770,'Internal Staffing Calculator'!E$8:E23500,0)), "Not In Budget"),"")</f>
        <v/>
      </c>
      <c r="I8770" s="184"/>
      <c r="J8770" s="184"/>
      <c r="K8770" s="184"/>
      <c r="L8770" s="183"/>
    </row>
    <row r="8771">
      <c r="A8771" s="454"/>
      <c r="B8771" s="927"/>
      <c r="C8771" s="580"/>
      <c r="D8771" s="939"/>
      <c r="E8771" s="940"/>
      <c r="F8771" s="941"/>
      <c r="G8771" s="937" t="str">
        <f t="array" ref="G8771">xlookup(F8771,'Internal Staffing Calculator'!E:E,'Internal Staffing Calculator'!C:C,"")</f>
        <v/>
      </c>
      <c r="H8771" s="932" t="str">
        <f t="array" ref="H8771">if(F8771&lt;&gt;"", iferror(index('Internal Staffing Calculator'!B$8:B23500,match(F8771,'Internal Staffing Calculator'!E$8:E23500,0)), "Not In Budget"),"")</f>
        <v/>
      </c>
      <c r="I8771" s="184"/>
      <c r="J8771" s="184"/>
      <c r="K8771" s="184"/>
      <c r="L8771" s="183"/>
    </row>
    <row r="8772">
      <c r="A8772" s="454"/>
      <c r="B8772" s="927"/>
      <c r="C8772" s="580"/>
      <c r="D8772" s="939"/>
      <c r="E8772" s="940"/>
      <c r="F8772" s="941"/>
      <c r="G8772" s="937" t="str">
        <f t="array" ref="G8772">xlookup(F8772,'Internal Staffing Calculator'!E:E,'Internal Staffing Calculator'!C:C,"")</f>
        <v/>
      </c>
      <c r="H8772" s="932" t="str">
        <f t="array" ref="H8772">if(F8772&lt;&gt;"", iferror(index('Internal Staffing Calculator'!B$8:B23500,match(F8772,'Internal Staffing Calculator'!E$8:E23500,0)), "Not In Budget"),"")</f>
        <v/>
      </c>
      <c r="I8772" s="184"/>
      <c r="J8772" s="184"/>
      <c r="K8772" s="184"/>
      <c r="L8772" s="183"/>
    </row>
    <row r="8773">
      <c r="A8773" s="454"/>
      <c r="B8773" s="927"/>
      <c r="C8773" s="580"/>
      <c r="D8773" s="939"/>
      <c r="E8773" s="940"/>
      <c r="F8773" s="941"/>
      <c r="G8773" s="937" t="str">
        <f t="array" ref="G8773">xlookup(F8773,'Internal Staffing Calculator'!E:E,'Internal Staffing Calculator'!C:C,"")</f>
        <v/>
      </c>
      <c r="H8773" s="932" t="str">
        <f t="array" ref="H8773">if(F8773&lt;&gt;"", iferror(index('Internal Staffing Calculator'!B$8:B23500,match(F8773,'Internal Staffing Calculator'!E$8:E23500,0)), "Not In Budget"),"")</f>
        <v/>
      </c>
      <c r="I8773" s="184"/>
      <c r="J8773" s="184"/>
      <c r="K8773" s="184"/>
      <c r="L8773" s="183"/>
    </row>
    <row r="8774">
      <c r="A8774" s="454"/>
      <c r="B8774" s="927"/>
      <c r="C8774" s="580"/>
      <c r="D8774" s="939"/>
      <c r="E8774" s="940"/>
      <c r="F8774" s="941"/>
      <c r="G8774" s="937" t="str">
        <f t="array" ref="G8774">xlookup(F8774,'Internal Staffing Calculator'!E:E,'Internal Staffing Calculator'!C:C,"")</f>
        <v/>
      </c>
      <c r="H8774" s="932" t="str">
        <f t="array" ref="H8774">if(F8774&lt;&gt;"", iferror(index('Internal Staffing Calculator'!B$8:B23500,match(F8774,'Internal Staffing Calculator'!E$8:E23500,0)), "Not In Budget"),"")</f>
        <v/>
      </c>
      <c r="I8774" s="184"/>
      <c r="J8774" s="184"/>
      <c r="K8774" s="184"/>
      <c r="L8774" s="183"/>
    </row>
    <row r="8775">
      <c r="A8775" s="454"/>
      <c r="B8775" s="927"/>
      <c r="C8775" s="580"/>
      <c r="D8775" s="939"/>
      <c r="E8775" s="940"/>
      <c r="F8775" s="941"/>
      <c r="G8775" s="937" t="str">
        <f t="array" ref="G8775">xlookup(F8775,'Internal Staffing Calculator'!E:E,'Internal Staffing Calculator'!C:C,"")</f>
        <v/>
      </c>
      <c r="H8775" s="932" t="str">
        <f t="array" ref="H8775">if(F8775&lt;&gt;"", iferror(index('Internal Staffing Calculator'!B$8:B23500,match(F8775,'Internal Staffing Calculator'!E$8:E23500,0)), "Not In Budget"),"")</f>
        <v/>
      </c>
      <c r="I8775" s="184"/>
      <c r="J8775" s="184"/>
      <c r="K8775" s="184"/>
      <c r="L8775" s="183"/>
    </row>
    <row r="8776">
      <c r="A8776" s="454"/>
      <c r="B8776" s="927"/>
      <c r="C8776" s="580"/>
      <c r="D8776" s="939"/>
      <c r="E8776" s="940"/>
      <c r="F8776" s="941"/>
      <c r="G8776" s="937" t="str">
        <f t="array" ref="G8776">xlookup(F8776,'Internal Staffing Calculator'!E:E,'Internal Staffing Calculator'!C:C,"")</f>
        <v/>
      </c>
      <c r="H8776" s="932" t="str">
        <f t="array" ref="H8776">if(F8776&lt;&gt;"", iferror(index('Internal Staffing Calculator'!B$8:B23500,match(F8776,'Internal Staffing Calculator'!E$8:E23500,0)), "Not In Budget"),"")</f>
        <v/>
      </c>
      <c r="I8776" s="184"/>
      <c r="J8776" s="184"/>
      <c r="K8776" s="184"/>
      <c r="L8776" s="183"/>
    </row>
    <row r="8777">
      <c r="A8777" s="454"/>
      <c r="B8777" s="927"/>
      <c r="C8777" s="580"/>
      <c r="D8777" s="939"/>
      <c r="E8777" s="940"/>
      <c r="F8777" s="941"/>
      <c r="G8777" s="937" t="str">
        <f t="array" ref="G8777">xlookup(F8777,'Internal Staffing Calculator'!E:E,'Internal Staffing Calculator'!C:C,"")</f>
        <v/>
      </c>
      <c r="H8777" s="932" t="str">
        <f t="array" ref="H8777">if(F8777&lt;&gt;"", iferror(index('Internal Staffing Calculator'!B$8:B23500,match(F8777,'Internal Staffing Calculator'!E$8:E23500,0)), "Not In Budget"),"")</f>
        <v/>
      </c>
      <c r="I8777" s="184"/>
      <c r="J8777" s="184"/>
      <c r="K8777" s="184"/>
      <c r="L8777" s="183"/>
    </row>
    <row r="8778">
      <c r="A8778" s="454"/>
      <c r="B8778" s="927"/>
      <c r="C8778" s="580"/>
      <c r="D8778" s="939"/>
      <c r="E8778" s="940"/>
      <c r="F8778" s="941"/>
      <c r="G8778" s="937" t="str">
        <f t="array" ref="G8778">xlookup(F8778,'Internal Staffing Calculator'!E:E,'Internal Staffing Calculator'!C:C,"")</f>
        <v/>
      </c>
      <c r="H8778" s="932" t="str">
        <f t="array" ref="H8778">if(F8778&lt;&gt;"", iferror(index('Internal Staffing Calculator'!B$8:B23500,match(F8778,'Internal Staffing Calculator'!E$8:E23500,0)), "Not In Budget"),"")</f>
        <v/>
      </c>
      <c r="I8778" s="184"/>
      <c r="J8778" s="184"/>
      <c r="K8778" s="184"/>
      <c r="L8778" s="183"/>
    </row>
    <row r="8779">
      <c r="A8779" s="454"/>
      <c r="B8779" s="927"/>
      <c r="C8779" s="580"/>
      <c r="D8779" s="939"/>
      <c r="E8779" s="940"/>
      <c r="F8779" s="941"/>
      <c r="G8779" s="937" t="str">
        <f t="array" ref="G8779">xlookup(F8779,'Internal Staffing Calculator'!E:E,'Internal Staffing Calculator'!C:C,"")</f>
        <v/>
      </c>
      <c r="H8779" s="932" t="str">
        <f t="array" ref="H8779">if(F8779&lt;&gt;"", iferror(index('Internal Staffing Calculator'!B$8:B23500,match(F8779,'Internal Staffing Calculator'!E$8:E23500,0)), "Not In Budget"),"")</f>
        <v/>
      </c>
      <c r="I8779" s="184"/>
      <c r="J8779" s="184"/>
      <c r="K8779" s="184"/>
      <c r="L8779" s="183"/>
    </row>
    <row r="8780">
      <c r="A8780" s="454"/>
      <c r="B8780" s="927"/>
      <c r="C8780" s="580"/>
      <c r="D8780" s="939"/>
      <c r="E8780" s="940"/>
      <c r="F8780" s="941"/>
      <c r="G8780" s="937" t="str">
        <f t="array" ref="G8780">xlookup(F8780,'Internal Staffing Calculator'!E:E,'Internal Staffing Calculator'!C:C,"")</f>
        <v/>
      </c>
      <c r="H8780" s="932" t="str">
        <f t="array" ref="H8780">if(F8780&lt;&gt;"", iferror(index('Internal Staffing Calculator'!B$8:B23500,match(F8780,'Internal Staffing Calculator'!E$8:E23500,0)), "Not In Budget"),"")</f>
        <v/>
      </c>
      <c r="I8780" s="184"/>
      <c r="J8780" s="184"/>
      <c r="K8780" s="184"/>
      <c r="L8780" s="183"/>
    </row>
    <row r="8781">
      <c r="A8781" s="454"/>
      <c r="B8781" s="927"/>
      <c r="C8781" s="580"/>
      <c r="D8781" s="939"/>
      <c r="E8781" s="940"/>
      <c r="F8781" s="941"/>
      <c r="G8781" s="937" t="str">
        <f t="array" ref="G8781">xlookup(F8781,'Internal Staffing Calculator'!E:E,'Internal Staffing Calculator'!C:C,"")</f>
        <v/>
      </c>
      <c r="H8781" s="932" t="str">
        <f t="array" ref="H8781">if(F8781&lt;&gt;"", iferror(index('Internal Staffing Calculator'!B$8:B23500,match(F8781,'Internal Staffing Calculator'!E$8:E23500,0)), "Not In Budget"),"")</f>
        <v/>
      </c>
      <c r="I8781" s="184"/>
      <c r="J8781" s="184"/>
      <c r="K8781" s="184"/>
      <c r="L8781" s="183"/>
    </row>
    <row r="8782">
      <c r="A8782" s="454"/>
      <c r="B8782" s="927"/>
      <c r="C8782" s="580"/>
      <c r="D8782" s="939"/>
      <c r="E8782" s="940"/>
      <c r="F8782" s="941"/>
      <c r="G8782" s="937" t="str">
        <f t="array" ref="G8782">xlookup(F8782,'Internal Staffing Calculator'!E:E,'Internal Staffing Calculator'!C:C,"")</f>
        <v/>
      </c>
      <c r="H8782" s="932" t="str">
        <f t="array" ref="H8782">if(F8782&lt;&gt;"", iferror(index('Internal Staffing Calculator'!B$8:B23500,match(F8782,'Internal Staffing Calculator'!E$8:E23500,0)), "Not In Budget"),"")</f>
        <v/>
      </c>
      <c r="I8782" s="184"/>
      <c r="J8782" s="184"/>
      <c r="K8782" s="184"/>
      <c r="L8782" s="183"/>
    </row>
    <row r="8783">
      <c r="A8783" s="454"/>
      <c r="B8783" s="927"/>
      <c r="C8783" s="580"/>
      <c r="D8783" s="939"/>
      <c r="E8783" s="940"/>
      <c r="F8783" s="941"/>
      <c r="G8783" s="937" t="str">
        <f t="array" ref="G8783">xlookup(F8783,'Internal Staffing Calculator'!E:E,'Internal Staffing Calculator'!C:C,"")</f>
        <v/>
      </c>
      <c r="H8783" s="932" t="str">
        <f t="array" ref="H8783">if(F8783&lt;&gt;"", iferror(index('Internal Staffing Calculator'!B$8:B23500,match(F8783,'Internal Staffing Calculator'!E$8:E23500,0)), "Not In Budget"),"")</f>
        <v/>
      </c>
      <c r="I8783" s="184"/>
      <c r="J8783" s="184"/>
      <c r="K8783" s="184"/>
      <c r="L8783" s="183"/>
    </row>
    <row r="8784">
      <c r="A8784" s="454"/>
      <c r="B8784" s="927"/>
      <c r="C8784" s="580"/>
      <c r="D8784" s="939"/>
      <c r="E8784" s="940"/>
      <c r="F8784" s="941"/>
      <c r="G8784" s="937" t="str">
        <f t="array" ref="G8784">xlookup(F8784,'Internal Staffing Calculator'!E:E,'Internal Staffing Calculator'!C:C,"")</f>
        <v/>
      </c>
      <c r="H8784" s="932" t="str">
        <f t="array" ref="H8784">if(F8784&lt;&gt;"", iferror(index('Internal Staffing Calculator'!B$8:B23500,match(F8784,'Internal Staffing Calculator'!E$8:E23500,0)), "Not In Budget"),"")</f>
        <v/>
      </c>
      <c r="I8784" s="184"/>
      <c r="J8784" s="184"/>
      <c r="K8784" s="184"/>
      <c r="L8784" s="183"/>
    </row>
    <row r="8785">
      <c r="A8785" s="454"/>
      <c r="B8785" s="927"/>
      <c r="C8785" s="580"/>
      <c r="D8785" s="939"/>
      <c r="E8785" s="940"/>
      <c r="F8785" s="941"/>
      <c r="G8785" s="937" t="str">
        <f t="array" ref="G8785">xlookup(F8785,'Internal Staffing Calculator'!E:E,'Internal Staffing Calculator'!C:C,"")</f>
        <v/>
      </c>
      <c r="H8785" s="932" t="str">
        <f t="array" ref="H8785">if(F8785&lt;&gt;"", iferror(index('Internal Staffing Calculator'!B$8:B23500,match(F8785,'Internal Staffing Calculator'!E$8:E23500,0)), "Not In Budget"),"")</f>
        <v/>
      </c>
      <c r="I8785" s="184"/>
      <c r="J8785" s="184"/>
      <c r="K8785" s="184"/>
      <c r="L8785" s="183"/>
    </row>
    <row r="8786">
      <c r="A8786" s="454"/>
      <c r="B8786" s="927"/>
      <c r="C8786" s="580"/>
      <c r="D8786" s="939"/>
      <c r="E8786" s="940"/>
      <c r="F8786" s="941"/>
      <c r="G8786" s="937" t="str">
        <f t="array" ref="G8786">xlookup(F8786,'Internal Staffing Calculator'!E:E,'Internal Staffing Calculator'!C:C,"")</f>
        <v/>
      </c>
      <c r="H8786" s="932" t="str">
        <f t="array" ref="H8786">if(F8786&lt;&gt;"", iferror(index('Internal Staffing Calculator'!B$8:B23500,match(F8786,'Internal Staffing Calculator'!E$8:E23500,0)), "Not In Budget"),"")</f>
        <v/>
      </c>
      <c r="I8786" s="184"/>
      <c r="J8786" s="184"/>
      <c r="K8786" s="184"/>
      <c r="L8786" s="183"/>
    </row>
    <row r="8787">
      <c r="A8787" s="454"/>
      <c r="B8787" s="927"/>
      <c r="C8787" s="580"/>
      <c r="D8787" s="939"/>
      <c r="E8787" s="940"/>
      <c r="F8787" s="941"/>
      <c r="G8787" s="937" t="str">
        <f t="array" ref="G8787">xlookup(F8787,'Internal Staffing Calculator'!E:E,'Internal Staffing Calculator'!C:C,"")</f>
        <v/>
      </c>
      <c r="H8787" s="932" t="str">
        <f t="array" ref="H8787">if(F8787&lt;&gt;"", iferror(index('Internal Staffing Calculator'!B$8:B23500,match(F8787,'Internal Staffing Calculator'!E$8:E23500,0)), "Not In Budget"),"")</f>
        <v/>
      </c>
      <c r="I8787" s="184"/>
      <c r="J8787" s="184"/>
      <c r="K8787" s="184"/>
      <c r="L8787" s="183"/>
    </row>
    <row r="8788">
      <c r="A8788" s="454"/>
      <c r="B8788" s="927"/>
      <c r="C8788" s="580"/>
      <c r="D8788" s="939"/>
      <c r="E8788" s="940"/>
      <c r="F8788" s="941"/>
      <c r="G8788" s="937" t="str">
        <f t="array" ref="G8788">xlookup(F8788,'Internal Staffing Calculator'!E:E,'Internal Staffing Calculator'!C:C,"")</f>
        <v/>
      </c>
      <c r="H8788" s="932" t="str">
        <f t="array" ref="H8788">if(F8788&lt;&gt;"", iferror(index('Internal Staffing Calculator'!B$8:B23500,match(F8788,'Internal Staffing Calculator'!E$8:E23500,0)), "Not In Budget"),"")</f>
        <v/>
      </c>
      <c r="I8788" s="184"/>
      <c r="J8788" s="184"/>
      <c r="K8788" s="184"/>
      <c r="L8788" s="183"/>
    </row>
    <row r="8789">
      <c r="A8789" s="454"/>
      <c r="B8789" s="927"/>
      <c r="C8789" s="580"/>
      <c r="D8789" s="939"/>
      <c r="E8789" s="940"/>
      <c r="F8789" s="941"/>
      <c r="G8789" s="937" t="str">
        <f t="array" ref="G8789">xlookup(F8789,'Internal Staffing Calculator'!E:E,'Internal Staffing Calculator'!C:C,"")</f>
        <v/>
      </c>
      <c r="H8789" s="932" t="str">
        <f t="array" ref="H8789">if(F8789&lt;&gt;"", iferror(index('Internal Staffing Calculator'!B$8:B23500,match(F8789,'Internal Staffing Calculator'!E$8:E23500,0)), "Not In Budget"),"")</f>
        <v/>
      </c>
      <c r="I8789" s="184"/>
      <c r="J8789" s="184"/>
      <c r="K8789" s="184"/>
      <c r="L8789" s="183"/>
    </row>
    <row r="8790">
      <c r="A8790" s="454"/>
      <c r="B8790" s="927"/>
      <c r="C8790" s="580"/>
      <c r="D8790" s="939"/>
      <c r="E8790" s="940"/>
      <c r="F8790" s="941"/>
      <c r="G8790" s="937" t="str">
        <f t="array" ref="G8790">xlookup(F8790,'Internal Staffing Calculator'!E:E,'Internal Staffing Calculator'!C:C,"")</f>
        <v/>
      </c>
      <c r="H8790" s="932" t="str">
        <f t="array" ref="H8790">if(F8790&lt;&gt;"", iferror(index('Internal Staffing Calculator'!B$8:B23500,match(F8790,'Internal Staffing Calculator'!E$8:E23500,0)), "Not In Budget"),"")</f>
        <v/>
      </c>
      <c r="I8790" s="184"/>
      <c r="J8790" s="184"/>
      <c r="K8790" s="184"/>
      <c r="L8790" s="183"/>
    </row>
    <row r="8791">
      <c r="A8791" s="454"/>
      <c r="B8791" s="927"/>
      <c r="C8791" s="580"/>
      <c r="D8791" s="939"/>
      <c r="E8791" s="940"/>
      <c r="F8791" s="941"/>
      <c r="G8791" s="937" t="str">
        <f t="array" ref="G8791">xlookup(F8791,'Internal Staffing Calculator'!E:E,'Internal Staffing Calculator'!C:C,"")</f>
        <v/>
      </c>
      <c r="H8791" s="932" t="str">
        <f t="array" ref="H8791">if(F8791&lt;&gt;"", iferror(index('Internal Staffing Calculator'!B$8:B23500,match(F8791,'Internal Staffing Calculator'!E$8:E23500,0)), "Not In Budget"),"")</f>
        <v/>
      </c>
      <c r="I8791" s="184"/>
      <c r="J8791" s="184"/>
      <c r="K8791" s="184"/>
      <c r="L8791" s="183"/>
    </row>
    <row r="8792">
      <c r="A8792" s="454"/>
      <c r="B8792" s="927"/>
      <c r="C8792" s="580"/>
      <c r="D8792" s="939"/>
      <c r="E8792" s="940"/>
      <c r="F8792" s="941"/>
      <c r="G8792" s="937" t="str">
        <f t="array" ref="G8792">xlookup(F8792,'Internal Staffing Calculator'!E:E,'Internal Staffing Calculator'!C:C,"")</f>
        <v/>
      </c>
      <c r="H8792" s="932" t="str">
        <f t="array" ref="H8792">if(F8792&lt;&gt;"", iferror(index('Internal Staffing Calculator'!B$8:B23500,match(F8792,'Internal Staffing Calculator'!E$8:E23500,0)), "Not In Budget"),"")</f>
        <v/>
      </c>
      <c r="I8792" s="184"/>
      <c r="J8792" s="184"/>
      <c r="K8792" s="184"/>
      <c r="L8792" s="183"/>
    </row>
    <row r="8793">
      <c r="A8793" s="454"/>
      <c r="B8793" s="927"/>
      <c r="C8793" s="580"/>
      <c r="D8793" s="939"/>
      <c r="E8793" s="940"/>
      <c r="F8793" s="941"/>
      <c r="G8793" s="937" t="str">
        <f t="array" ref="G8793">xlookup(F8793,'Internal Staffing Calculator'!E:E,'Internal Staffing Calculator'!C:C,"")</f>
        <v/>
      </c>
      <c r="H8793" s="932" t="str">
        <f t="array" ref="H8793">if(F8793&lt;&gt;"", iferror(index('Internal Staffing Calculator'!B$8:B23500,match(F8793,'Internal Staffing Calculator'!E$8:E23500,0)), "Not In Budget"),"")</f>
        <v/>
      </c>
      <c r="I8793" s="184"/>
      <c r="J8793" s="184"/>
      <c r="K8793" s="184"/>
      <c r="L8793" s="183"/>
    </row>
    <row r="8794">
      <c r="A8794" s="454"/>
      <c r="B8794" s="927"/>
      <c r="C8794" s="580"/>
      <c r="D8794" s="939"/>
      <c r="E8794" s="940"/>
      <c r="F8794" s="941"/>
      <c r="G8794" s="937" t="str">
        <f t="array" ref="G8794">xlookup(F8794,'Internal Staffing Calculator'!E:E,'Internal Staffing Calculator'!C:C,"")</f>
        <v/>
      </c>
      <c r="H8794" s="932" t="str">
        <f t="array" ref="H8794">if(F8794&lt;&gt;"", iferror(index('Internal Staffing Calculator'!B$8:B23500,match(F8794,'Internal Staffing Calculator'!E$8:E23500,0)), "Not In Budget"),"")</f>
        <v/>
      </c>
      <c r="I8794" s="184"/>
      <c r="J8794" s="184"/>
      <c r="K8794" s="184"/>
      <c r="L8794" s="183"/>
    </row>
    <row r="8795">
      <c r="A8795" s="454"/>
      <c r="B8795" s="927"/>
      <c r="C8795" s="580"/>
      <c r="D8795" s="939"/>
      <c r="E8795" s="940"/>
      <c r="F8795" s="941"/>
      <c r="G8795" s="937" t="str">
        <f t="array" ref="G8795">xlookup(F8795,'Internal Staffing Calculator'!E:E,'Internal Staffing Calculator'!C:C,"")</f>
        <v/>
      </c>
      <c r="H8795" s="932" t="str">
        <f t="array" ref="H8795">if(F8795&lt;&gt;"", iferror(index('Internal Staffing Calculator'!B$8:B23500,match(F8795,'Internal Staffing Calculator'!E$8:E23500,0)), "Not In Budget"),"")</f>
        <v/>
      </c>
      <c r="I8795" s="184"/>
      <c r="J8795" s="184"/>
      <c r="K8795" s="184"/>
      <c r="L8795" s="183"/>
    </row>
    <row r="8796">
      <c r="A8796" s="454"/>
      <c r="B8796" s="927"/>
      <c r="C8796" s="580"/>
      <c r="D8796" s="939"/>
      <c r="E8796" s="940"/>
      <c r="F8796" s="941"/>
      <c r="G8796" s="937" t="str">
        <f t="array" ref="G8796">xlookup(F8796,'Internal Staffing Calculator'!E:E,'Internal Staffing Calculator'!C:C,"")</f>
        <v/>
      </c>
      <c r="H8796" s="932" t="str">
        <f t="array" ref="H8796">if(F8796&lt;&gt;"", iferror(index('Internal Staffing Calculator'!B$8:B23500,match(F8796,'Internal Staffing Calculator'!E$8:E23500,0)), "Not In Budget"),"")</f>
        <v/>
      </c>
      <c r="I8796" s="184"/>
      <c r="J8796" s="184"/>
      <c r="K8796" s="184"/>
      <c r="L8796" s="183"/>
    </row>
    <row r="8797">
      <c r="A8797" s="454"/>
      <c r="B8797" s="927"/>
      <c r="C8797" s="580"/>
      <c r="D8797" s="939"/>
      <c r="E8797" s="940"/>
      <c r="F8797" s="941"/>
      <c r="G8797" s="937" t="str">
        <f t="array" ref="G8797">xlookup(F8797,'Internal Staffing Calculator'!E:E,'Internal Staffing Calculator'!C:C,"")</f>
        <v/>
      </c>
      <c r="H8797" s="932" t="str">
        <f t="array" ref="H8797">if(F8797&lt;&gt;"", iferror(index('Internal Staffing Calculator'!B$8:B23500,match(F8797,'Internal Staffing Calculator'!E$8:E23500,0)), "Not In Budget"),"")</f>
        <v/>
      </c>
      <c r="I8797" s="184"/>
      <c r="J8797" s="184"/>
      <c r="K8797" s="184"/>
      <c r="L8797" s="183"/>
    </row>
    <row r="8798">
      <c r="A8798" s="454"/>
      <c r="B8798" s="927"/>
      <c r="C8798" s="580"/>
      <c r="D8798" s="939"/>
      <c r="E8798" s="940"/>
      <c r="F8798" s="941"/>
      <c r="G8798" s="937" t="str">
        <f t="array" ref="G8798">xlookup(F8798,'Internal Staffing Calculator'!E:E,'Internal Staffing Calculator'!C:C,"")</f>
        <v/>
      </c>
      <c r="H8798" s="932" t="str">
        <f t="array" ref="H8798">if(F8798&lt;&gt;"", iferror(index('Internal Staffing Calculator'!B$8:B23500,match(F8798,'Internal Staffing Calculator'!E$8:E23500,0)), "Not In Budget"),"")</f>
        <v/>
      </c>
      <c r="I8798" s="184"/>
      <c r="J8798" s="184"/>
      <c r="K8798" s="184"/>
      <c r="L8798" s="183"/>
    </row>
    <row r="8799">
      <c r="A8799" s="454"/>
      <c r="B8799" s="927"/>
      <c r="C8799" s="580"/>
      <c r="D8799" s="939"/>
      <c r="E8799" s="940"/>
      <c r="F8799" s="941"/>
      <c r="G8799" s="937" t="str">
        <f t="array" ref="G8799">xlookup(F8799,'Internal Staffing Calculator'!E:E,'Internal Staffing Calculator'!C:C,"")</f>
        <v/>
      </c>
      <c r="H8799" s="932" t="str">
        <f t="array" ref="H8799">if(F8799&lt;&gt;"", iferror(index('Internal Staffing Calculator'!B$8:B23500,match(F8799,'Internal Staffing Calculator'!E$8:E23500,0)), "Not In Budget"),"")</f>
        <v/>
      </c>
      <c r="I8799" s="184"/>
      <c r="J8799" s="184"/>
      <c r="K8799" s="184"/>
      <c r="L8799" s="183"/>
    </row>
    <row r="8800">
      <c r="A8800" s="454"/>
      <c r="B8800" s="927"/>
      <c r="C8800" s="580"/>
      <c r="D8800" s="939"/>
      <c r="E8800" s="940"/>
      <c r="F8800" s="941"/>
      <c r="G8800" s="937" t="str">
        <f t="array" ref="G8800">xlookup(F8800,'Internal Staffing Calculator'!E:E,'Internal Staffing Calculator'!C:C,"")</f>
        <v/>
      </c>
      <c r="H8800" s="932" t="str">
        <f t="array" ref="H8800">if(F8800&lt;&gt;"", iferror(index('Internal Staffing Calculator'!B$8:B23500,match(F8800,'Internal Staffing Calculator'!E$8:E23500,0)), "Not In Budget"),"")</f>
        <v/>
      </c>
      <c r="I8800" s="184"/>
      <c r="J8800" s="184"/>
      <c r="K8800" s="184"/>
      <c r="L8800" s="183"/>
    </row>
    <row r="8801">
      <c r="A8801" s="454"/>
      <c r="B8801" s="927"/>
      <c r="C8801" s="580"/>
      <c r="D8801" s="939"/>
      <c r="E8801" s="940"/>
      <c r="F8801" s="941"/>
      <c r="G8801" s="937" t="str">
        <f t="array" ref="G8801">xlookup(F8801,'Internal Staffing Calculator'!E:E,'Internal Staffing Calculator'!C:C,"")</f>
        <v/>
      </c>
      <c r="H8801" s="932" t="str">
        <f t="array" ref="H8801">if(F8801&lt;&gt;"", iferror(index('Internal Staffing Calculator'!B$8:B23500,match(F8801,'Internal Staffing Calculator'!E$8:E23500,0)), "Not In Budget"),"")</f>
        <v/>
      </c>
      <c r="I8801" s="184"/>
      <c r="J8801" s="184"/>
      <c r="K8801" s="184"/>
      <c r="L8801" s="183"/>
    </row>
    <row r="8802">
      <c r="A8802" s="454"/>
      <c r="B8802" s="927"/>
      <c r="C8802" s="580"/>
      <c r="D8802" s="939"/>
      <c r="E8802" s="940"/>
      <c r="F8802" s="941"/>
      <c r="G8802" s="937" t="str">
        <f t="array" ref="G8802">xlookup(F8802,'Internal Staffing Calculator'!E:E,'Internal Staffing Calculator'!C:C,"")</f>
        <v/>
      </c>
      <c r="H8802" s="932" t="str">
        <f t="array" ref="H8802">if(F8802&lt;&gt;"", iferror(index('Internal Staffing Calculator'!B$8:B23500,match(F8802,'Internal Staffing Calculator'!E$8:E23500,0)), "Not In Budget"),"")</f>
        <v/>
      </c>
      <c r="I8802" s="184"/>
      <c r="J8802" s="184"/>
      <c r="K8802" s="184"/>
      <c r="L8802" s="183"/>
    </row>
    <row r="8803">
      <c r="A8803" s="454"/>
      <c r="B8803" s="927"/>
      <c r="C8803" s="580"/>
      <c r="D8803" s="939"/>
      <c r="E8803" s="940"/>
      <c r="F8803" s="941"/>
      <c r="G8803" s="937" t="str">
        <f t="array" ref="G8803">xlookup(F8803,'Internal Staffing Calculator'!E:E,'Internal Staffing Calculator'!C:C,"")</f>
        <v/>
      </c>
      <c r="H8803" s="932" t="str">
        <f t="array" ref="H8803">if(F8803&lt;&gt;"", iferror(index('Internal Staffing Calculator'!B$8:B23500,match(F8803,'Internal Staffing Calculator'!E$8:E23500,0)), "Not In Budget"),"")</f>
        <v/>
      </c>
      <c r="I8803" s="184"/>
      <c r="J8803" s="184"/>
      <c r="K8803" s="184"/>
      <c r="L8803" s="183"/>
    </row>
    <row r="8804">
      <c r="A8804" s="454"/>
      <c r="B8804" s="927"/>
      <c r="C8804" s="580"/>
      <c r="D8804" s="939"/>
      <c r="E8804" s="940"/>
      <c r="F8804" s="941"/>
      <c r="G8804" s="937" t="str">
        <f t="array" ref="G8804">xlookup(F8804,'Internal Staffing Calculator'!E:E,'Internal Staffing Calculator'!C:C,"")</f>
        <v/>
      </c>
      <c r="H8804" s="932" t="str">
        <f t="array" ref="H8804">if(F8804&lt;&gt;"", iferror(index('Internal Staffing Calculator'!B$8:B23500,match(F8804,'Internal Staffing Calculator'!E$8:E23500,0)), "Not In Budget"),"")</f>
        <v/>
      </c>
      <c r="I8804" s="184"/>
      <c r="J8804" s="184"/>
      <c r="K8804" s="184"/>
      <c r="L8804" s="183"/>
    </row>
    <row r="8805">
      <c r="A8805" s="454"/>
      <c r="B8805" s="927"/>
      <c r="C8805" s="580"/>
      <c r="D8805" s="939"/>
      <c r="E8805" s="940"/>
      <c r="F8805" s="941"/>
      <c r="G8805" s="937" t="str">
        <f t="array" ref="G8805">xlookup(F8805,'Internal Staffing Calculator'!E:E,'Internal Staffing Calculator'!C:C,"")</f>
        <v/>
      </c>
      <c r="H8805" s="932" t="str">
        <f t="array" ref="H8805">if(F8805&lt;&gt;"", iferror(index('Internal Staffing Calculator'!B$8:B23500,match(F8805,'Internal Staffing Calculator'!E$8:E23500,0)), "Not In Budget"),"")</f>
        <v/>
      </c>
      <c r="I8805" s="184"/>
      <c r="J8805" s="184"/>
      <c r="K8805" s="184"/>
      <c r="L8805" s="183"/>
    </row>
    <row r="8806">
      <c r="A8806" s="454"/>
      <c r="B8806" s="927"/>
      <c r="C8806" s="580"/>
      <c r="D8806" s="939"/>
      <c r="E8806" s="940"/>
      <c r="F8806" s="941"/>
      <c r="G8806" s="937" t="str">
        <f t="array" ref="G8806">xlookup(F8806,'Internal Staffing Calculator'!E:E,'Internal Staffing Calculator'!C:C,"")</f>
        <v/>
      </c>
      <c r="H8806" s="932" t="str">
        <f t="array" ref="H8806">if(F8806&lt;&gt;"", iferror(index('Internal Staffing Calculator'!B$8:B23500,match(F8806,'Internal Staffing Calculator'!E$8:E23500,0)), "Not In Budget"),"")</f>
        <v/>
      </c>
      <c r="I8806" s="184"/>
      <c r="J8806" s="184"/>
      <c r="K8806" s="184"/>
      <c r="L8806" s="183"/>
    </row>
    <row r="8807">
      <c r="A8807" s="454"/>
      <c r="B8807" s="927"/>
      <c r="C8807" s="580"/>
      <c r="D8807" s="939"/>
      <c r="E8807" s="940"/>
      <c r="F8807" s="941"/>
      <c r="G8807" s="937" t="str">
        <f t="array" ref="G8807">xlookup(F8807,'Internal Staffing Calculator'!E:E,'Internal Staffing Calculator'!C:C,"")</f>
        <v/>
      </c>
      <c r="H8807" s="932" t="str">
        <f t="array" ref="H8807">if(F8807&lt;&gt;"", iferror(index('Internal Staffing Calculator'!B$8:B23500,match(F8807,'Internal Staffing Calculator'!E$8:E23500,0)), "Not In Budget"),"")</f>
        <v/>
      </c>
      <c r="I8807" s="184"/>
      <c r="J8807" s="184"/>
      <c r="K8807" s="184"/>
      <c r="L8807" s="183"/>
    </row>
    <row r="8808">
      <c r="A8808" s="454"/>
      <c r="B8808" s="927"/>
      <c r="C8808" s="580"/>
      <c r="D8808" s="939"/>
      <c r="E8808" s="940"/>
      <c r="F8808" s="941"/>
      <c r="G8808" s="937" t="str">
        <f t="array" ref="G8808">xlookup(F8808,'Internal Staffing Calculator'!E:E,'Internal Staffing Calculator'!C:C,"")</f>
        <v/>
      </c>
      <c r="H8808" s="932" t="str">
        <f t="array" ref="H8808">if(F8808&lt;&gt;"", iferror(index('Internal Staffing Calculator'!B$8:B23500,match(F8808,'Internal Staffing Calculator'!E$8:E23500,0)), "Not In Budget"),"")</f>
        <v/>
      </c>
      <c r="I8808" s="184"/>
      <c r="J8808" s="184"/>
      <c r="K8808" s="184"/>
      <c r="L8808" s="183"/>
    </row>
    <row r="8809">
      <c r="A8809" s="454"/>
      <c r="B8809" s="927"/>
      <c r="C8809" s="580"/>
      <c r="D8809" s="939"/>
      <c r="E8809" s="940"/>
      <c r="F8809" s="941"/>
      <c r="G8809" s="937" t="str">
        <f t="array" ref="G8809">xlookup(F8809,'Internal Staffing Calculator'!E:E,'Internal Staffing Calculator'!C:C,"")</f>
        <v/>
      </c>
      <c r="H8809" s="932" t="str">
        <f t="array" ref="H8809">if(F8809&lt;&gt;"", iferror(index('Internal Staffing Calculator'!B$8:B23500,match(F8809,'Internal Staffing Calculator'!E$8:E23500,0)), "Not In Budget"),"")</f>
        <v/>
      </c>
      <c r="I8809" s="184"/>
      <c r="J8809" s="184"/>
      <c r="K8809" s="184"/>
      <c r="L8809" s="183"/>
    </row>
    <row r="8810">
      <c r="A8810" s="454"/>
      <c r="B8810" s="927"/>
      <c r="C8810" s="580"/>
      <c r="D8810" s="939"/>
      <c r="E8810" s="940"/>
      <c r="F8810" s="941"/>
      <c r="G8810" s="937" t="str">
        <f t="array" ref="G8810">xlookup(F8810,'Internal Staffing Calculator'!E:E,'Internal Staffing Calculator'!C:C,"")</f>
        <v/>
      </c>
      <c r="H8810" s="932" t="str">
        <f t="array" ref="H8810">if(F8810&lt;&gt;"", iferror(index('Internal Staffing Calculator'!B$8:B23500,match(F8810,'Internal Staffing Calculator'!E$8:E23500,0)), "Not In Budget"),"")</f>
        <v/>
      </c>
      <c r="I8810" s="184"/>
      <c r="J8810" s="184"/>
      <c r="K8810" s="184"/>
      <c r="L8810" s="183"/>
    </row>
    <row r="8811">
      <c r="A8811" s="454"/>
      <c r="B8811" s="927"/>
      <c r="C8811" s="580"/>
      <c r="D8811" s="939"/>
      <c r="E8811" s="940"/>
      <c r="F8811" s="941"/>
      <c r="G8811" s="937" t="str">
        <f t="array" ref="G8811">xlookup(F8811,'Internal Staffing Calculator'!E:E,'Internal Staffing Calculator'!C:C,"")</f>
        <v/>
      </c>
      <c r="H8811" s="932" t="str">
        <f t="array" ref="H8811">if(F8811&lt;&gt;"", iferror(index('Internal Staffing Calculator'!B$8:B23500,match(F8811,'Internal Staffing Calculator'!E$8:E23500,0)), "Not In Budget"),"")</f>
        <v/>
      </c>
      <c r="I8811" s="184"/>
      <c r="J8811" s="184"/>
      <c r="K8811" s="184"/>
      <c r="L8811" s="183"/>
    </row>
    <row r="8812">
      <c r="A8812" s="454"/>
      <c r="B8812" s="927"/>
      <c r="C8812" s="580"/>
      <c r="D8812" s="939"/>
      <c r="E8812" s="940"/>
      <c r="F8812" s="941"/>
      <c r="G8812" s="937" t="str">
        <f t="array" ref="G8812">xlookup(F8812,'Internal Staffing Calculator'!E:E,'Internal Staffing Calculator'!C:C,"")</f>
        <v/>
      </c>
      <c r="H8812" s="932" t="str">
        <f t="array" ref="H8812">if(F8812&lt;&gt;"", iferror(index('Internal Staffing Calculator'!B$8:B23500,match(F8812,'Internal Staffing Calculator'!E$8:E23500,0)), "Not In Budget"),"")</f>
        <v/>
      </c>
      <c r="I8812" s="184"/>
      <c r="J8812" s="184"/>
      <c r="K8812" s="184"/>
      <c r="L8812" s="183"/>
    </row>
    <row r="8813">
      <c r="A8813" s="454"/>
      <c r="B8813" s="927"/>
      <c r="C8813" s="580"/>
      <c r="D8813" s="939"/>
      <c r="E8813" s="940"/>
      <c r="F8813" s="941"/>
      <c r="G8813" s="937" t="str">
        <f t="array" ref="G8813">xlookup(F8813,'Internal Staffing Calculator'!E:E,'Internal Staffing Calculator'!C:C,"")</f>
        <v/>
      </c>
      <c r="H8813" s="932" t="str">
        <f t="array" ref="H8813">if(F8813&lt;&gt;"", iferror(index('Internal Staffing Calculator'!B$8:B23500,match(F8813,'Internal Staffing Calculator'!E$8:E23500,0)), "Not In Budget"),"")</f>
        <v/>
      </c>
      <c r="I8813" s="184"/>
      <c r="J8813" s="184"/>
      <c r="K8813" s="184"/>
      <c r="L8813" s="183"/>
    </row>
    <row r="8814">
      <c r="A8814" s="454"/>
      <c r="B8814" s="927"/>
      <c r="C8814" s="580"/>
      <c r="D8814" s="939"/>
      <c r="E8814" s="940"/>
      <c r="F8814" s="941"/>
      <c r="G8814" s="937" t="str">
        <f t="array" ref="G8814">xlookup(F8814,'Internal Staffing Calculator'!E:E,'Internal Staffing Calculator'!C:C,"")</f>
        <v/>
      </c>
      <c r="H8814" s="932" t="str">
        <f t="array" ref="H8814">if(F8814&lt;&gt;"", iferror(index('Internal Staffing Calculator'!B$8:B23500,match(F8814,'Internal Staffing Calculator'!E$8:E23500,0)), "Not In Budget"),"")</f>
        <v/>
      </c>
      <c r="I8814" s="184"/>
      <c r="J8814" s="184"/>
      <c r="K8814" s="184"/>
      <c r="L8814" s="183"/>
    </row>
    <row r="8815">
      <c r="A8815" s="454"/>
      <c r="B8815" s="927"/>
      <c r="C8815" s="580"/>
      <c r="D8815" s="939"/>
      <c r="E8815" s="940"/>
      <c r="F8815" s="941"/>
      <c r="G8815" s="937" t="str">
        <f t="array" ref="G8815">xlookup(F8815,'Internal Staffing Calculator'!E:E,'Internal Staffing Calculator'!C:C,"")</f>
        <v/>
      </c>
      <c r="H8815" s="932" t="str">
        <f t="array" ref="H8815">if(F8815&lt;&gt;"", iferror(index('Internal Staffing Calculator'!B$8:B23500,match(F8815,'Internal Staffing Calculator'!E$8:E23500,0)), "Not In Budget"),"")</f>
        <v/>
      </c>
      <c r="I8815" s="184"/>
      <c r="J8815" s="184"/>
      <c r="K8815" s="184"/>
      <c r="L8815" s="183"/>
    </row>
    <row r="8816">
      <c r="A8816" s="454"/>
      <c r="B8816" s="927"/>
      <c r="C8816" s="580"/>
      <c r="D8816" s="939"/>
      <c r="E8816" s="940"/>
      <c r="F8816" s="941"/>
      <c r="G8816" s="937" t="str">
        <f t="array" ref="G8816">xlookup(F8816,'Internal Staffing Calculator'!E:E,'Internal Staffing Calculator'!C:C,"")</f>
        <v/>
      </c>
      <c r="H8816" s="932" t="str">
        <f t="array" ref="H8816">if(F8816&lt;&gt;"", iferror(index('Internal Staffing Calculator'!B$8:B23500,match(F8816,'Internal Staffing Calculator'!E$8:E23500,0)), "Not In Budget"),"")</f>
        <v/>
      </c>
      <c r="I8816" s="184"/>
      <c r="J8816" s="184"/>
      <c r="K8816" s="184"/>
      <c r="L8816" s="183"/>
    </row>
    <row r="8817">
      <c r="A8817" s="454"/>
      <c r="B8817" s="927"/>
      <c r="C8817" s="580"/>
      <c r="D8817" s="939"/>
      <c r="E8817" s="940"/>
      <c r="F8817" s="941"/>
      <c r="G8817" s="937" t="str">
        <f t="array" ref="G8817">xlookup(F8817,'Internal Staffing Calculator'!E:E,'Internal Staffing Calculator'!C:C,"")</f>
        <v/>
      </c>
      <c r="H8817" s="932" t="str">
        <f t="array" ref="H8817">if(F8817&lt;&gt;"", iferror(index('Internal Staffing Calculator'!B$8:B23500,match(F8817,'Internal Staffing Calculator'!E$8:E23500,0)), "Not In Budget"),"")</f>
        <v/>
      </c>
      <c r="I8817" s="184"/>
      <c r="J8817" s="184"/>
      <c r="K8817" s="184"/>
      <c r="L8817" s="183"/>
    </row>
    <row r="8818">
      <c r="A8818" s="454"/>
      <c r="B8818" s="927"/>
      <c r="C8818" s="580"/>
      <c r="D8818" s="939"/>
      <c r="E8818" s="940"/>
      <c r="F8818" s="941"/>
      <c r="G8818" s="937" t="str">
        <f t="array" ref="G8818">xlookup(F8818,'Internal Staffing Calculator'!E:E,'Internal Staffing Calculator'!C:C,"")</f>
        <v/>
      </c>
      <c r="H8818" s="932" t="str">
        <f t="array" ref="H8818">if(F8818&lt;&gt;"", iferror(index('Internal Staffing Calculator'!B$8:B23500,match(F8818,'Internal Staffing Calculator'!E$8:E23500,0)), "Not In Budget"),"")</f>
        <v/>
      </c>
      <c r="I8818" s="184"/>
      <c r="J8818" s="184"/>
      <c r="K8818" s="184"/>
      <c r="L8818" s="183"/>
    </row>
    <row r="8819">
      <c r="A8819" s="454"/>
      <c r="B8819" s="927"/>
      <c r="C8819" s="580"/>
      <c r="D8819" s="939"/>
      <c r="E8819" s="940"/>
      <c r="F8819" s="941"/>
      <c r="G8819" s="937" t="str">
        <f t="array" ref="G8819">xlookup(F8819,'Internal Staffing Calculator'!E:E,'Internal Staffing Calculator'!C:C,"")</f>
        <v/>
      </c>
      <c r="H8819" s="932" t="str">
        <f t="array" ref="H8819">if(F8819&lt;&gt;"", iferror(index('Internal Staffing Calculator'!B$8:B23500,match(F8819,'Internal Staffing Calculator'!E$8:E23500,0)), "Not In Budget"),"")</f>
        <v/>
      </c>
      <c r="I8819" s="184"/>
      <c r="J8819" s="184"/>
      <c r="K8819" s="184"/>
      <c r="L8819" s="183"/>
    </row>
    <row r="8820">
      <c r="A8820" s="454"/>
      <c r="B8820" s="927"/>
      <c r="C8820" s="580"/>
      <c r="D8820" s="939"/>
      <c r="E8820" s="940"/>
      <c r="F8820" s="941"/>
      <c r="G8820" s="937" t="str">
        <f t="array" ref="G8820">xlookup(F8820,'Internal Staffing Calculator'!E:E,'Internal Staffing Calculator'!C:C,"")</f>
        <v/>
      </c>
      <c r="H8820" s="932" t="str">
        <f t="array" ref="H8820">if(F8820&lt;&gt;"", iferror(index('Internal Staffing Calculator'!B$8:B23500,match(F8820,'Internal Staffing Calculator'!E$8:E23500,0)), "Not In Budget"),"")</f>
        <v/>
      </c>
      <c r="I8820" s="184"/>
      <c r="J8820" s="184"/>
      <c r="K8820" s="184"/>
      <c r="L8820" s="183"/>
    </row>
    <row r="8821">
      <c r="A8821" s="454"/>
      <c r="B8821" s="927"/>
      <c r="C8821" s="580"/>
      <c r="D8821" s="939"/>
      <c r="E8821" s="940"/>
      <c r="F8821" s="941"/>
      <c r="G8821" s="937" t="str">
        <f t="array" ref="G8821">xlookup(F8821,'Internal Staffing Calculator'!E:E,'Internal Staffing Calculator'!C:C,"")</f>
        <v/>
      </c>
      <c r="H8821" s="932" t="str">
        <f t="array" ref="H8821">if(F8821&lt;&gt;"", iferror(index('Internal Staffing Calculator'!B$8:B23500,match(F8821,'Internal Staffing Calculator'!E$8:E23500,0)), "Not In Budget"),"")</f>
        <v/>
      </c>
      <c r="I8821" s="184"/>
      <c r="J8821" s="184"/>
      <c r="K8821" s="184"/>
      <c r="L8821" s="183"/>
    </row>
    <row r="8822">
      <c r="A8822" s="454"/>
      <c r="B8822" s="927"/>
      <c r="C8822" s="580"/>
      <c r="D8822" s="939"/>
      <c r="E8822" s="940"/>
      <c r="F8822" s="941"/>
      <c r="G8822" s="937" t="str">
        <f t="array" ref="G8822">xlookup(F8822,'Internal Staffing Calculator'!E:E,'Internal Staffing Calculator'!C:C,"")</f>
        <v/>
      </c>
      <c r="H8822" s="932" t="str">
        <f t="array" ref="H8822">if(F8822&lt;&gt;"", iferror(index('Internal Staffing Calculator'!B$8:B23500,match(F8822,'Internal Staffing Calculator'!E$8:E23500,0)), "Not In Budget"),"")</f>
        <v/>
      </c>
      <c r="I8822" s="184"/>
      <c r="J8822" s="184"/>
      <c r="K8822" s="184"/>
      <c r="L8822" s="183"/>
    </row>
    <row r="8823">
      <c r="A8823" s="454"/>
      <c r="B8823" s="927"/>
      <c r="C8823" s="580"/>
      <c r="D8823" s="939"/>
      <c r="E8823" s="940"/>
      <c r="F8823" s="941"/>
      <c r="G8823" s="937" t="str">
        <f t="array" ref="G8823">xlookup(F8823,'Internal Staffing Calculator'!E:E,'Internal Staffing Calculator'!C:C,"")</f>
        <v/>
      </c>
      <c r="H8823" s="932" t="str">
        <f t="array" ref="H8823">if(F8823&lt;&gt;"", iferror(index('Internal Staffing Calculator'!B$8:B23500,match(F8823,'Internal Staffing Calculator'!E$8:E23500,0)), "Not In Budget"),"")</f>
        <v/>
      </c>
      <c r="I8823" s="184"/>
      <c r="J8823" s="184"/>
      <c r="K8823" s="184"/>
      <c r="L8823" s="183"/>
    </row>
    <row r="8824">
      <c r="A8824" s="454"/>
      <c r="B8824" s="927"/>
      <c r="C8824" s="580"/>
      <c r="D8824" s="939"/>
      <c r="E8824" s="940"/>
      <c r="F8824" s="941"/>
      <c r="G8824" s="937" t="str">
        <f t="array" ref="G8824">xlookup(F8824,'Internal Staffing Calculator'!E:E,'Internal Staffing Calculator'!C:C,"")</f>
        <v/>
      </c>
      <c r="H8824" s="932" t="str">
        <f t="array" ref="H8824">if(F8824&lt;&gt;"", iferror(index('Internal Staffing Calculator'!B$8:B23500,match(F8824,'Internal Staffing Calculator'!E$8:E23500,0)), "Not In Budget"),"")</f>
        <v/>
      </c>
      <c r="I8824" s="184"/>
      <c r="J8824" s="184"/>
      <c r="K8824" s="184"/>
      <c r="L8824" s="183"/>
    </row>
    <row r="8825">
      <c r="A8825" s="454"/>
      <c r="B8825" s="927"/>
      <c r="C8825" s="580"/>
      <c r="D8825" s="939"/>
      <c r="E8825" s="940"/>
      <c r="F8825" s="941"/>
      <c r="G8825" s="937" t="str">
        <f t="array" ref="G8825">xlookup(F8825,'Internal Staffing Calculator'!E:E,'Internal Staffing Calculator'!C:C,"")</f>
        <v/>
      </c>
      <c r="H8825" s="932" t="str">
        <f t="array" ref="H8825">if(F8825&lt;&gt;"", iferror(index('Internal Staffing Calculator'!B$8:B23500,match(F8825,'Internal Staffing Calculator'!E$8:E23500,0)), "Not In Budget"),"")</f>
        <v/>
      </c>
      <c r="I8825" s="184"/>
      <c r="J8825" s="184"/>
      <c r="K8825" s="184"/>
      <c r="L8825" s="183"/>
    </row>
    <row r="8826">
      <c r="A8826" s="454"/>
      <c r="B8826" s="927"/>
      <c r="C8826" s="580"/>
      <c r="D8826" s="939"/>
      <c r="E8826" s="940"/>
      <c r="F8826" s="941"/>
      <c r="G8826" s="937" t="str">
        <f t="array" ref="G8826">xlookup(F8826,'Internal Staffing Calculator'!E:E,'Internal Staffing Calculator'!C:C,"")</f>
        <v/>
      </c>
      <c r="H8826" s="932" t="str">
        <f t="array" ref="H8826">if(F8826&lt;&gt;"", iferror(index('Internal Staffing Calculator'!B$8:B23500,match(F8826,'Internal Staffing Calculator'!E$8:E23500,0)), "Not In Budget"),"")</f>
        <v/>
      </c>
      <c r="I8826" s="184"/>
      <c r="J8826" s="184"/>
      <c r="K8826" s="184"/>
      <c r="L8826" s="183"/>
    </row>
    <row r="8827">
      <c r="A8827" s="454"/>
      <c r="B8827" s="927"/>
      <c r="C8827" s="580"/>
      <c r="D8827" s="939"/>
      <c r="E8827" s="940"/>
      <c r="F8827" s="941"/>
      <c r="G8827" s="937" t="str">
        <f t="array" ref="G8827">xlookup(F8827,'Internal Staffing Calculator'!E:E,'Internal Staffing Calculator'!C:C,"")</f>
        <v/>
      </c>
      <c r="H8827" s="932" t="str">
        <f t="array" ref="H8827">if(F8827&lt;&gt;"", iferror(index('Internal Staffing Calculator'!B$8:B23500,match(F8827,'Internal Staffing Calculator'!E$8:E23500,0)), "Not In Budget"),"")</f>
        <v/>
      </c>
      <c r="I8827" s="184"/>
      <c r="J8827" s="184"/>
      <c r="K8827" s="184"/>
      <c r="L8827" s="183"/>
    </row>
    <row r="8828">
      <c r="A8828" s="454"/>
      <c r="B8828" s="927"/>
      <c r="C8828" s="580"/>
      <c r="D8828" s="939"/>
      <c r="E8828" s="940"/>
      <c r="F8828" s="941"/>
      <c r="G8828" s="937" t="str">
        <f t="array" ref="G8828">xlookup(F8828,'Internal Staffing Calculator'!E:E,'Internal Staffing Calculator'!C:C,"")</f>
        <v/>
      </c>
      <c r="H8828" s="932" t="str">
        <f t="array" ref="H8828">if(F8828&lt;&gt;"", iferror(index('Internal Staffing Calculator'!B$8:B23500,match(F8828,'Internal Staffing Calculator'!E$8:E23500,0)), "Not In Budget"),"")</f>
        <v/>
      </c>
      <c r="I8828" s="184"/>
      <c r="J8828" s="184"/>
      <c r="K8828" s="184"/>
      <c r="L8828" s="183"/>
    </row>
    <row r="8829">
      <c r="A8829" s="454"/>
      <c r="B8829" s="927"/>
      <c r="C8829" s="580"/>
      <c r="D8829" s="939"/>
      <c r="E8829" s="940"/>
      <c r="F8829" s="941"/>
      <c r="G8829" s="937" t="str">
        <f t="array" ref="G8829">xlookup(F8829,'Internal Staffing Calculator'!E:E,'Internal Staffing Calculator'!C:C,"")</f>
        <v/>
      </c>
      <c r="H8829" s="932" t="str">
        <f t="array" ref="H8829">if(F8829&lt;&gt;"", iferror(index('Internal Staffing Calculator'!B$8:B23500,match(F8829,'Internal Staffing Calculator'!E$8:E23500,0)), "Not In Budget"),"")</f>
        <v/>
      </c>
      <c r="I8829" s="184"/>
      <c r="J8829" s="184"/>
      <c r="K8829" s="184"/>
      <c r="L8829" s="183"/>
    </row>
    <row r="8830">
      <c r="A8830" s="454"/>
      <c r="B8830" s="927"/>
      <c r="C8830" s="580"/>
      <c r="D8830" s="939"/>
      <c r="E8830" s="940"/>
      <c r="F8830" s="941"/>
      <c r="G8830" s="937" t="str">
        <f t="array" ref="G8830">xlookup(F8830,'Internal Staffing Calculator'!E:E,'Internal Staffing Calculator'!C:C,"")</f>
        <v/>
      </c>
      <c r="H8830" s="932" t="str">
        <f t="array" ref="H8830">if(F8830&lt;&gt;"", iferror(index('Internal Staffing Calculator'!B$8:B23500,match(F8830,'Internal Staffing Calculator'!E$8:E23500,0)), "Not In Budget"),"")</f>
        <v/>
      </c>
      <c r="I8830" s="184"/>
      <c r="J8830" s="184"/>
      <c r="K8830" s="184"/>
      <c r="L8830" s="183"/>
    </row>
    <row r="8831">
      <c r="A8831" s="454"/>
      <c r="B8831" s="927"/>
      <c r="C8831" s="580"/>
      <c r="D8831" s="939"/>
      <c r="E8831" s="940"/>
      <c r="F8831" s="941"/>
      <c r="G8831" s="937" t="str">
        <f t="array" ref="G8831">xlookup(F8831,'Internal Staffing Calculator'!E:E,'Internal Staffing Calculator'!C:C,"")</f>
        <v/>
      </c>
      <c r="H8831" s="932" t="str">
        <f t="array" ref="H8831">if(F8831&lt;&gt;"", iferror(index('Internal Staffing Calculator'!B$8:B23500,match(F8831,'Internal Staffing Calculator'!E$8:E23500,0)), "Not In Budget"),"")</f>
        <v/>
      </c>
      <c r="I8831" s="184"/>
      <c r="J8831" s="184"/>
      <c r="K8831" s="184"/>
      <c r="L8831" s="183"/>
    </row>
    <row r="8832">
      <c r="A8832" s="454"/>
      <c r="B8832" s="927"/>
      <c r="C8832" s="580"/>
      <c r="D8832" s="939"/>
      <c r="E8832" s="940"/>
      <c r="F8832" s="941"/>
      <c r="G8832" s="937" t="str">
        <f t="array" ref="G8832">xlookup(F8832,'Internal Staffing Calculator'!E:E,'Internal Staffing Calculator'!C:C,"")</f>
        <v/>
      </c>
      <c r="H8832" s="932" t="str">
        <f t="array" ref="H8832">if(F8832&lt;&gt;"", iferror(index('Internal Staffing Calculator'!B$8:B23500,match(F8832,'Internal Staffing Calculator'!E$8:E23500,0)), "Not In Budget"),"")</f>
        <v/>
      </c>
      <c r="I8832" s="184"/>
      <c r="J8832" s="184"/>
      <c r="K8832" s="184"/>
      <c r="L8832" s="183"/>
    </row>
    <row r="8833">
      <c r="A8833" s="454"/>
      <c r="B8833" s="927"/>
      <c r="C8833" s="580"/>
      <c r="D8833" s="939"/>
      <c r="E8833" s="940"/>
      <c r="F8833" s="941"/>
      <c r="G8833" s="937" t="str">
        <f t="array" ref="G8833">xlookup(F8833,'Internal Staffing Calculator'!E:E,'Internal Staffing Calculator'!C:C,"")</f>
        <v/>
      </c>
      <c r="H8833" s="932" t="str">
        <f t="array" ref="H8833">if(F8833&lt;&gt;"", iferror(index('Internal Staffing Calculator'!B$8:B23500,match(F8833,'Internal Staffing Calculator'!E$8:E23500,0)), "Not In Budget"),"")</f>
        <v/>
      </c>
      <c r="I8833" s="184"/>
      <c r="J8833" s="184"/>
      <c r="K8833" s="184"/>
      <c r="L8833" s="183"/>
    </row>
    <row r="8834">
      <c r="A8834" s="454"/>
      <c r="B8834" s="927"/>
      <c r="C8834" s="580"/>
      <c r="D8834" s="939"/>
      <c r="E8834" s="940"/>
      <c r="F8834" s="941"/>
      <c r="G8834" s="937" t="str">
        <f t="array" ref="G8834">xlookup(F8834,'Internal Staffing Calculator'!E:E,'Internal Staffing Calculator'!C:C,"")</f>
        <v/>
      </c>
      <c r="H8834" s="932" t="str">
        <f t="array" ref="H8834">if(F8834&lt;&gt;"", iferror(index('Internal Staffing Calculator'!B$8:B23500,match(F8834,'Internal Staffing Calculator'!E$8:E23500,0)), "Not In Budget"),"")</f>
        <v/>
      </c>
      <c r="I8834" s="184"/>
      <c r="J8834" s="184"/>
      <c r="K8834" s="184"/>
      <c r="L8834" s="183"/>
    </row>
    <row r="8835">
      <c r="A8835" s="454"/>
      <c r="B8835" s="927"/>
      <c r="C8835" s="580"/>
      <c r="D8835" s="939"/>
      <c r="E8835" s="940"/>
      <c r="F8835" s="941"/>
      <c r="G8835" s="937" t="str">
        <f t="array" ref="G8835">xlookup(F8835,'Internal Staffing Calculator'!E:E,'Internal Staffing Calculator'!C:C,"")</f>
        <v/>
      </c>
      <c r="H8835" s="932" t="str">
        <f t="array" ref="H8835">if(F8835&lt;&gt;"", iferror(index('Internal Staffing Calculator'!B$8:B23500,match(F8835,'Internal Staffing Calculator'!E$8:E23500,0)), "Not In Budget"),"")</f>
        <v/>
      </c>
      <c r="I8835" s="184"/>
      <c r="J8835" s="184"/>
      <c r="K8835" s="184"/>
      <c r="L8835" s="183"/>
    </row>
    <row r="8836">
      <c r="A8836" s="454"/>
      <c r="B8836" s="927"/>
      <c r="C8836" s="580"/>
      <c r="D8836" s="939"/>
      <c r="E8836" s="940"/>
      <c r="F8836" s="941"/>
      <c r="G8836" s="937" t="str">
        <f t="array" ref="G8836">xlookup(F8836,'Internal Staffing Calculator'!E:E,'Internal Staffing Calculator'!C:C,"")</f>
        <v/>
      </c>
      <c r="H8836" s="932" t="str">
        <f t="array" ref="H8836">if(F8836&lt;&gt;"", iferror(index('Internal Staffing Calculator'!B$8:B23500,match(F8836,'Internal Staffing Calculator'!E$8:E23500,0)), "Not In Budget"),"")</f>
        <v/>
      </c>
      <c r="I8836" s="184"/>
      <c r="J8836" s="184"/>
      <c r="K8836" s="184"/>
      <c r="L8836" s="183"/>
    </row>
    <row r="8837">
      <c r="A8837" s="454"/>
      <c r="B8837" s="927"/>
      <c r="C8837" s="580"/>
      <c r="D8837" s="939"/>
      <c r="E8837" s="940"/>
      <c r="F8837" s="941"/>
      <c r="G8837" s="937" t="str">
        <f t="array" ref="G8837">xlookup(F8837,'Internal Staffing Calculator'!E:E,'Internal Staffing Calculator'!C:C,"")</f>
        <v/>
      </c>
      <c r="H8837" s="932" t="str">
        <f t="array" ref="H8837">if(F8837&lt;&gt;"", iferror(index('Internal Staffing Calculator'!B$8:B23500,match(F8837,'Internal Staffing Calculator'!E$8:E23500,0)), "Not In Budget"),"")</f>
        <v/>
      </c>
      <c r="I8837" s="184"/>
      <c r="J8837" s="184"/>
      <c r="K8837" s="184"/>
      <c r="L8837" s="183"/>
    </row>
    <row r="8838">
      <c r="A8838" s="454"/>
      <c r="B8838" s="927"/>
      <c r="C8838" s="580"/>
      <c r="D8838" s="939"/>
      <c r="E8838" s="940"/>
      <c r="F8838" s="941"/>
      <c r="G8838" s="937" t="str">
        <f t="array" ref="G8838">xlookup(F8838,'Internal Staffing Calculator'!E:E,'Internal Staffing Calculator'!C:C,"")</f>
        <v/>
      </c>
      <c r="H8838" s="932" t="str">
        <f t="array" ref="H8838">if(F8838&lt;&gt;"", iferror(index('Internal Staffing Calculator'!B$8:B23500,match(F8838,'Internal Staffing Calculator'!E$8:E23500,0)), "Not In Budget"),"")</f>
        <v/>
      </c>
      <c r="I8838" s="184"/>
      <c r="J8838" s="184"/>
      <c r="K8838" s="184"/>
      <c r="L8838" s="183"/>
    </row>
    <row r="8839">
      <c r="A8839" s="454"/>
      <c r="B8839" s="927"/>
      <c r="C8839" s="580"/>
      <c r="D8839" s="939"/>
      <c r="E8839" s="940"/>
      <c r="F8839" s="941"/>
      <c r="G8839" s="937" t="str">
        <f t="array" ref="G8839">xlookup(F8839,'Internal Staffing Calculator'!E:E,'Internal Staffing Calculator'!C:C,"")</f>
        <v/>
      </c>
      <c r="H8839" s="932" t="str">
        <f t="array" ref="H8839">if(F8839&lt;&gt;"", iferror(index('Internal Staffing Calculator'!B$8:B23500,match(F8839,'Internal Staffing Calculator'!E$8:E23500,0)), "Not In Budget"),"")</f>
        <v/>
      </c>
      <c r="I8839" s="184"/>
      <c r="J8839" s="184"/>
      <c r="K8839" s="184"/>
      <c r="L8839" s="183"/>
    </row>
    <row r="8840">
      <c r="A8840" s="454"/>
      <c r="B8840" s="927"/>
      <c r="C8840" s="580"/>
      <c r="D8840" s="939"/>
      <c r="E8840" s="940"/>
      <c r="F8840" s="941"/>
      <c r="G8840" s="937" t="str">
        <f t="array" ref="G8840">xlookup(F8840,'Internal Staffing Calculator'!E:E,'Internal Staffing Calculator'!C:C,"")</f>
        <v/>
      </c>
      <c r="H8840" s="932" t="str">
        <f t="array" ref="H8840">if(F8840&lt;&gt;"", iferror(index('Internal Staffing Calculator'!B$8:B23500,match(F8840,'Internal Staffing Calculator'!E$8:E23500,0)), "Not In Budget"),"")</f>
        <v/>
      </c>
      <c r="I8840" s="184"/>
      <c r="J8840" s="184"/>
      <c r="K8840" s="184"/>
      <c r="L8840" s="183"/>
    </row>
    <row r="8841">
      <c r="A8841" s="454"/>
      <c r="B8841" s="927"/>
      <c r="C8841" s="580"/>
      <c r="D8841" s="939"/>
      <c r="E8841" s="940"/>
      <c r="F8841" s="941"/>
      <c r="G8841" s="937" t="str">
        <f t="array" ref="G8841">xlookup(F8841,'Internal Staffing Calculator'!E:E,'Internal Staffing Calculator'!C:C,"")</f>
        <v/>
      </c>
      <c r="H8841" s="932" t="str">
        <f t="array" ref="H8841">if(F8841&lt;&gt;"", iferror(index('Internal Staffing Calculator'!B$8:B23500,match(F8841,'Internal Staffing Calculator'!E$8:E23500,0)), "Not In Budget"),"")</f>
        <v/>
      </c>
      <c r="I8841" s="184"/>
      <c r="J8841" s="184"/>
      <c r="K8841" s="184"/>
      <c r="L8841" s="183"/>
    </row>
    <row r="8842">
      <c r="A8842" s="454"/>
      <c r="B8842" s="927"/>
      <c r="C8842" s="580"/>
      <c r="D8842" s="939"/>
      <c r="E8842" s="940"/>
      <c r="F8842" s="941"/>
      <c r="G8842" s="937" t="str">
        <f t="array" ref="G8842">xlookup(F8842,'Internal Staffing Calculator'!E:E,'Internal Staffing Calculator'!C:C,"")</f>
        <v/>
      </c>
      <c r="H8842" s="932" t="str">
        <f t="array" ref="H8842">if(F8842&lt;&gt;"", iferror(index('Internal Staffing Calculator'!B$8:B23500,match(F8842,'Internal Staffing Calculator'!E$8:E23500,0)), "Not In Budget"),"")</f>
        <v/>
      </c>
      <c r="I8842" s="184"/>
      <c r="J8842" s="184"/>
      <c r="K8842" s="184"/>
      <c r="L8842" s="183"/>
    </row>
    <row r="8843">
      <c r="A8843" s="454"/>
      <c r="B8843" s="927"/>
      <c r="C8843" s="580"/>
      <c r="D8843" s="939"/>
      <c r="E8843" s="940"/>
      <c r="F8843" s="941"/>
      <c r="G8843" s="937" t="str">
        <f t="array" ref="G8843">xlookup(F8843,'Internal Staffing Calculator'!E:E,'Internal Staffing Calculator'!C:C,"")</f>
        <v/>
      </c>
      <c r="H8843" s="932" t="str">
        <f t="array" ref="H8843">if(F8843&lt;&gt;"", iferror(index('Internal Staffing Calculator'!B$8:B23500,match(F8843,'Internal Staffing Calculator'!E$8:E23500,0)), "Not In Budget"),"")</f>
        <v/>
      </c>
      <c r="I8843" s="184"/>
      <c r="J8843" s="184"/>
      <c r="K8843" s="184"/>
      <c r="L8843" s="183"/>
    </row>
    <row r="8844">
      <c r="A8844" s="454"/>
      <c r="B8844" s="927"/>
      <c r="C8844" s="580"/>
      <c r="D8844" s="939"/>
      <c r="E8844" s="940"/>
      <c r="F8844" s="941"/>
      <c r="G8844" s="937" t="str">
        <f t="array" ref="G8844">xlookup(F8844,'Internal Staffing Calculator'!E:E,'Internal Staffing Calculator'!C:C,"")</f>
        <v/>
      </c>
      <c r="H8844" s="932" t="str">
        <f t="array" ref="H8844">if(F8844&lt;&gt;"", iferror(index('Internal Staffing Calculator'!B$8:B23500,match(F8844,'Internal Staffing Calculator'!E$8:E23500,0)), "Not In Budget"),"")</f>
        <v/>
      </c>
      <c r="I8844" s="184"/>
      <c r="J8844" s="184"/>
      <c r="K8844" s="184"/>
      <c r="L8844" s="183"/>
    </row>
    <row r="8845">
      <c r="A8845" s="454"/>
      <c r="B8845" s="927"/>
      <c r="C8845" s="580"/>
      <c r="D8845" s="939"/>
      <c r="E8845" s="940"/>
      <c r="F8845" s="941"/>
      <c r="G8845" s="937" t="str">
        <f t="array" ref="G8845">xlookup(F8845,'Internal Staffing Calculator'!E:E,'Internal Staffing Calculator'!C:C,"")</f>
        <v/>
      </c>
      <c r="H8845" s="932" t="str">
        <f t="array" ref="H8845">if(F8845&lt;&gt;"", iferror(index('Internal Staffing Calculator'!B$8:B23500,match(F8845,'Internal Staffing Calculator'!E$8:E23500,0)), "Not In Budget"),"")</f>
        <v/>
      </c>
      <c r="I8845" s="184"/>
      <c r="J8845" s="184"/>
      <c r="K8845" s="184"/>
      <c r="L8845" s="183"/>
    </row>
    <row r="8846">
      <c r="A8846" s="454"/>
      <c r="B8846" s="927"/>
      <c r="C8846" s="580"/>
      <c r="D8846" s="939"/>
      <c r="E8846" s="940"/>
      <c r="F8846" s="941"/>
      <c r="G8846" s="937" t="str">
        <f t="array" ref="G8846">xlookup(F8846,'Internal Staffing Calculator'!E:E,'Internal Staffing Calculator'!C:C,"")</f>
        <v/>
      </c>
      <c r="H8846" s="932" t="str">
        <f t="array" ref="H8846">if(F8846&lt;&gt;"", iferror(index('Internal Staffing Calculator'!B$8:B23500,match(F8846,'Internal Staffing Calculator'!E$8:E23500,0)), "Not In Budget"),"")</f>
        <v/>
      </c>
      <c r="I8846" s="184"/>
      <c r="J8846" s="184"/>
      <c r="K8846" s="184"/>
      <c r="L8846" s="183"/>
    </row>
    <row r="8847">
      <c r="A8847" s="454"/>
      <c r="B8847" s="927"/>
      <c r="C8847" s="580"/>
      <c r="D8847" s="939"/>
      <c r="E8847" s="940"/>
      <c r="F8847" s="941"/>
      <c r="G8847" s="937" t="str">
        <f t="array" ref="G8847">xlookup(F8847,'Internal Staffing Calculator'!E:E,'Internal Staffing Calculator'!C:C,"")</f>
        <v/>
      </c>
      <c r="H8847" s="932" t="str">
        <f t="array" ref="H8847">if(F8847&lt;&gt;"", iferror(index('Internal Staffing Calculator'!B$8:B23500,match(F8847,'Internal Staffing Calculator'!E$8:E23500,0)), "Not In Budget"),"")</f>
        <v/>
      </c>
      <c r="I8847" s="184"/>
      <c r="J8847" s="184"/>
      <c r="K8847" s="184"/>
      <c r="L8847" s="183"/>
    </row>
    <row r="8848">
      <c r="A8848" s="454"/>
      <c r="B8848" s="927"/>
      <c r="C8848" s="580"/>
      <c r="D8848" s="939"/>
      <c r="E8848" s="940"/>
      <c r="F8848" s="941"/>
      <c r="G8848" s="937" t="str">
        <f t="array" ref="G8848">xlookup(F8848,'Internal Staffing Calculator'!E:E,'Internal Staffing Calculator'!C:C,"")</f>
        <v/>
      </c>
      <c r="H8848" s="932" t="str">
        <f t="array" ref="H8848">if(F8848&lt;&gt;"", iferror(index('Internal Staffing Calculator'!B$8:B23500,match(F8848,'Internal Staffing Calculator'!E$8:E23500,0)), "Not In Budget"),"")</f>
        <v/>
      </c>
      <c r="I8848" s="184"/>
      <c r="J8848" s="184"/>
      <c r="K8848" s="184"/>
      <c r="L8848" s="183"/>
    </row>
    <row r="8849">
      <c r="A8849" s="454"/>
      <c r="B8849" s="927"/>
      <c r="C8849" s="580"/>
      <c r="D8849" s="939"/>
      <c r="E8849" s="940"/>
      <c r="F8849" s="941"/>
      <c r="G8849" s="937" t="str">
        <f t="array" ref="G8849">xlookup(F8849,'Internal Staffing Calculator'!E:E,'Internal Staffing Calculator'!C:C,"")</f>
        <v/>
      </c>
      <c r="H8849" s="932" t="str">
        <f t="array" ref="H8849">if(F8849&lt;&gt;"", iferror(index('Internal Staffing Calculator'!B$8:B23500,match(F8849,'Internal Staffing Calculator'!E$8:E23500,0)), "Not In Budget"),"")</f>
        <v/>
      </c>
      <c r="I8849" s="184"/>
      <c r="J8849" s="184"/>
      <c r="K8849" s="184"/>
      <c r="L8849" s="183"/>
    </row>
    <row r="8850">
      <c r="A8850" s="454"/>
      <c r="B8850" s="927"/>
      <c r="C8850" s="580"/>
      <c r="D8850" s="939"/>
      <c r="E8850" s="940"/>
      <c r="F8850" s="941"/>
      <c r="G8850" s="937" t="str">
        <f t="array" ref="G8850">xlookup(F8850,'Internal Staffing Calculator'!E:E,'Internal Staffing Calculator'!C:C,"")</f>
        <v/>
      </c>
      <c r="H8850" s="932" t="str">
        <f t="array" ref="H8850">if(F8850&lt;&gt;"", iferror(index('Internal Staffing Calculator'!B$8:B23500,match(F8850,'Internal Staffing Calculator'!E$8:E23500,0)), "Not In Budget"),"")</f>
        <v/>
      </c>
      <c r="I8850" s="184"/>
      <c r="J8850" s="184"/>
      <c r="K8850" s="184"/>
      <c r="L8850" s="183"/>
    </row>
    <row r="8851">
      <c r="A8851" s="454"/>
      <c r="B8851" s="927"/>
      <c r="C8851" s="580"/>
      <c r="D8851" s="939"/>
      <c r="E8851" s="940"/>
      <c r="F8851" s="941"/>
      <c r="G8851" s="937" t="str">
        <f t="array" ref="G8851">xlookup(F8851,'Internal Staffing Calculator'!E:E,'Internal Staffing Calculator'!C:C,"")</f>
        <v/>
      </c>
      <c r="H8851" s="932" t="str">
        <f t="array" ref="H8851">if(F8851&lt;&gt;"", iferror(index('Internal Staffing Calculator'!B$8:B23500,match(F8851,'Internal Staffing Calculator'!E$8:E23500,0)), "Not In Budget"),"")</f>
        <v/>
      </c>
      <c r="I8851" s="184"/>
      <c r="J8851" s="184"/>
      <c r="K8851" s="184"/>
      <c r="L8851" s="183"/>
    </row>
    <row r="8852">
      <c r="A8852" s="454"/>
      <c r="B8852" s="927"/>
      <c r="C8852" s="580"/>
      <c r="D8852" s="939"/>
      <c r="E8852" s="940"/>
      <c r="F8852" s="941"/>
      <c r="G8852" s="937" t="str">
        <f t="array" ref="G8852">xlookup(F8852,'Internal Staffing Calculator'!E:E,'Internal Staffing Calculator'!C:C,"")</f>
        <v/>
      </c>
      <c r="H8852" s="932" t="str">
        <f t="array" ref="H8852">if(F8852&lt;&gt;"", iferror(index('Internal Staffing Calculator'!B$8:B23500,match(F8852,'Internal Staffing Calculator'!E$8:E23500,0)), "Not In Budget"),"")</f>
        <v/>
      </c>
      <c r="I8852" s="184"/>
      <c r="J8852" s="184"/>
      <c r="K8852" s="184"/>
      <c r="L8852" s="183"/>
    </row>
    <row r="8853">
      <c r="A8853" s="454"/>
      <c r="B8853" s="927"/>
      <c r="C8853" s="580"/>
      <c r="D8853" s="939"/>
      <c r="E8853" s="940"/>
      <c r="F8853" s="941"/>
      <c r="G8853" s="937" t="str">
        <f t="array" ref="G8853">xlookup(F8853,'Internal Staffing Calculator'!E:E,'Internal Staffing Calculator'!C:C,"")</f>
        <v/>
      </c>
      <c r="H8853" s="932" t="str">
        <f t="array" ref="H8853">if(F8853&lt;&gt;"", iferror(index('Internal Staffing Calculator'!B$8:B23500,match(F8853,'Internal Staffing Calculator'!E$8:E23500,0)), "Not In Budget"),"")</f>
        <v/>
      </c>
      <c r="I8853" s="184"/>
      <c r="J8853" s="184"/>
      <c r="K8853" s="184"/>
      <c r="L8853" s="183"/>
    </row>
    <row r="8854">
      <c r="A8854" s="454"/>
      <c r="B8854" s="927"/>
      <c r="C8854" s="580"/>
      <c r="D8854" s="939"/>
      <c r="E8854" s="940"/>
      <c r="F8854" s="941"/>
      <c r="G8854" s="937" t="str">
        <f t="array" ref="G8854">xlookup(F8854,'Internal Staffing Calculator'!E:E,'Internal Staffing Calculator'!C:C,"")</f>
        <v/>
      </c>
      <c r="H8854" s="932" t="str">
        <f t="array" ref="H8854">if(F8854&lt;&gt;"", iferror(index('Internal Staffing Calculator'!B$8:B23500,match(F8854,'Internal Staffing Calculator'!E$8:E23500,0)), "Not In Budget"),"")</f>
        <v/>
      </c>
      <c r="I8854" s="184"/>
      <c r="J8854" s="184"/>
      <c r="K8854" s="184"/>
      <c r="L8854" s="183"/>
    </row>
    <row r="8855">
      <c r="A8855" s="454"/>
      <c r="B8855" s="927"/>
      <c r="C8855" s="580"/>
      <c r="D8855" s="939"/>
      <c r="E8855" s="940"/>
      <c r="F8855" s="941"/>
      <c r="G8855" s="937" t="str">
        <f t="array" ref="G8855">xlookup(F8855,'Internal Staffing Calculator'!E:E,'Internal Staffing Calculator'!C:C,"")</f>
        <v/>
      </c>
      <c r="H8855" s="932" t="str">
        <f t="array" ref="H8855">if(F8855&lt;&gt;"", iferror(index('Internal Staffing Calculator'!B$8:B23500,match(F8855,'Internal Staffing Calculator'!E$8:E23500,0)), "Not In Budget"),"")</f>
        <v/>
      </c>
      <c r="I8855" s="184"/>
      <c r="J8855" s="184"/>
      <c r="K8855" s="184"/>
      <c r="L8855" s="183"/>
    </row>
    <row r="8856">
      <c r="A8856" s="454"/>
      <c r="B8856" s="927"/>
      <c r="C8856" s="580"/>
      <c r="D8856" s="939"/>
      <c r="E8856" s="940"/>
      <c r="F8856" s="941"/>
      <c r="G8856" s="937" t="str">
        <f t="array" ref="G8856">xlookup(F8856,'Internal Staffing Calculator'!E:E,'Internal Staffing Calculator'!C:C,"")</f>
        <v/>
      </c>
      <c r="H8856" s="932" t="str">
        <f t="array" ref="H8856">if(F8856&lt;&gt;"", iferror(index('Internal Staffing Calculator'!B$8:B23500,match(F8856,'Internal Staffing Calculator'!E$8:E23500,0)), "Not In Budget"),"")</f>
        <v/>
      </c>
      <c r="I8856" s="184"/>
      <c r="J8856" s="184"/>
      <c r="K8856" s="184"/>
      <c r="L8856" s="183"/>
    </row>
    <row r="8857">
      <c r="A8857" s="454"/>
      <c r="B8857" s="927"/>
      <c r="C8857" s="580"/>
      <c r="D8857" s="939"/>
      <c r="E8857" s="940"/>
      <c r="F8857" s="941"/>
      <c r="G8857" s="937" t="str">
        <f t="array" ref="G8857">xlookup(F8857,'Internal Staffing Calculator'!E:E,'Internal Staffing Calculator'!C:C,"")</f>
        <v/>
      </c>
      <c r="H8857" s="932" t="str">
        <f t="array" ref="H8857">if(F8857&lt;&gt;"", iferror(index('Internal Staffing Calculator'!B$8:B23500,match(F8857,'Internal Staffing Calculator'!E$8:E23500,0)), "Not In Budget"),"")</f>
        <v/>
      </c>
      <c r="I8857" s="184"/>
      <c r="J8857" s="184"/>
      <c r="K8857" s="184"/>
      <c r="L8857" s="183"/>
    </row>
    <row r="8858">
      <c r="A8858" s="454"/>
      <c r="B8858" s="927"/>
      <c r="C8858" s="580"/>
      <c r="D8858" s="939"/>
      <c r="E8858" s="940"/>
      <c r="F8858" s="941"/>
      <c r="G8858" s="937" t="str">
        <f t="array" ref="G8858">xlookup(F8858,'Internal Staffing Calculator'!E:E,'Internal Staffing Calculator'!C:C,"")</f>
        <v/>
      </c>
      <c r="H8858" s="932" t="str">
        <f t="array" ref="H8858">if(F8858&lt;&gt;"", iferror(index('Internal Staffing Calculator'!B$8:B23500,match(F8858,'Internal Staffing Calculator'!E$8:E23500,0)), "Not In Budget"),"")</f>
        <v/>
      </c>
      <c r="I8858" s="184"/>
      <c r="J8858" s="184"/>
      <c r="K8858" s="184"/>
      <c r="L8858" s="183"/>
    </row>
    <row r="8859">
      <c r="A8859" s="454"/>
      <c r="B8859" s="927"/>
      <c r="C8859" s="580"/>
      <c r="D8859" s="939"/>
      <c r="E8859" s="940"/>
      <c r="F8859" s="941"/>
      <c r="G8859" s="937" t="str">
        <f t="array" ref="G8859">xlookup(F8859,'Internal Staffing Calculator'!E:E,'Internal Staffing Calculator'!C:C,"")</f>
        <v/>
      </c>
      <c r="H8859" s="932" t="str">
        <f t="array" ref="H8859">if(F8859&lt;&gt;"", iferror(index('Internal Staffing Calculator'!B$8:B23500,match(F8859,'Internal Staffing Calculator'!E$8:E23500,0)), "Not In Budget"),"")</f>
        <v/>
      </c>
      <c r="I8859" s="184"/>
      <c r="J8859" s="184"/>
      <c r="K8859" s="184"/>
      <c r="L8859" s="183"/>
    </row>
    <row r="8860">
      <c r="A8860" s="454"/>
      <c r="B8860" s="927"/>
      <c r="C8860" s="580"/>
      <c r="D8860" s="939"/>
      <c r="E8860" s="940"/>
      <c r="F8860" s="941"/>
      <c r="G8860" s="937" t="str">
        <f t="array" ref="G8860">xlookup(F8860,'Internal Staffing Calculator'!E:E,'Internal Staffing Calculator'!C:C,"")</f>
        <v/>
      </c>
      <c r="H8860" s="932" t="str">
        <f t="array" ref="H8860">if(F8860&lt;&gt;"", iferror(index('Internal Staffing Calculator'!B$8:B23500,match(F8860,'Internal Staffing Calculator'!E$8:E23500,0)), "Not In Budget"),"")</f>
        <v/>
      </c>
      <c r="I8860" s="184"/>
      <c r="J8860" s="184"/>
      <c r="K8860" s="184"/>
      <c r="L8860" s="183"/>
    </row>
    <row r="8861">
      <c r="A8861" s="454"/>
      <c r="B8861" s="927"/>
      <c r="C8861" s="580"/>
      <c r="D8861" s="939"/>
      <c r="E8861" s="940"/>
      <c r="F8861" s="941"/>
      <c r="G8861" s="937" t="str">
        <f t="array" ref="G8861">xlookup(F8861,'Internal Staffing Calculator'!E:E,'Internal Staffing Calculator'!C:C,"")</f>
        <v/>
      </c>
      <c r="H8861" s="932" t="str">
        <f t="array" ref="H8861">if(F8861&lt;&gt;"", iferror(index('Internal Staffing Calculator'!B$8:B23500,match(F8861,'Internal Staffing Calculator'!E$8:E23500,0)), "Not In Budget"),"")</f>
        <v/>
      </c>
      <c r="I8861" s="184"/>
      <c r="J8861" s="184"/>
      <c r="K8861" s="184"/>
      <c r="L8861" s="183"/>
    </row>
    <row r="8862">
      <c r="A8862" s="454"/>
      <c r="B8862" s="927"/>
      <c r="C8862" s="580"/>
      <c r="D8862" s="939"/>
      <c r="E8862" s="940"/>
      <c r="F8862" s="941"/>
      <c r="G8862" s="937" t="str">
        <f t="array" ref="G8862">xlookup(F8862,'Internal Staffing Calculator'!E:E,'Internal Staffing Calculator'!C:C,"")</f>
        <v/>
      </c>
      <c r="H8862" s="932" t="str">
        <f t="array" ref="H8862">if(F8862&lt;&gt;"", iferror(index('Internal Staffing Calculator'!B$8:B23500,match(F8862,'Internal Staffing Calculator'!E$8:E23500,0)), "Not In Budget"),"")</f>
        <v/>
      </c>
      <c r="I8862" s="184"/>
      <c r="J8862" s="184"/>
      <c r="K8862" s="184"/>
      <c r="L8862" s="183"/>
    </row>
    <row r="8863">
      <c r="A8863" s="454"/>
      <c r="B8863" s="927"/>
      <c r="C8863" s="580"/>
      <c r="D8863" s="939"/>
      <c r="E8863" s="940"/>
      <c r="F8863" s="941"/>
      <c r="G8863" s="937" t="str">
        <f t="array" ref="G8863">xlookup(F8863,'Internal Staffing Calculator'!E:E,'Internal Staffing Calculator'!C:C,"")</f>
        <v/>
      </c>
      <c r="H8863" s="932" t="str">
        <f t="array" ref="H8863">if(F8863&lt;&gt;"", iferror(index('Internal Staffing Calculator'!B$8:B23500,match(F8863,'Internal Staffing Calculator'!E$8:E23500,0)), "Not In Budget"),"")</f>
        <v/>
      </c>
      <c r="I8863" s="184"/>
      <c r="J8863" s="184"/>
      <c r="K8863" s="184"/>
      <c r="L8863" s="183"/>
    </row>
    <row r="8864">
      <c r="A8864" s="454"/>
      <c r="B8864" s="927"/>
      <c r="C8864" s="580"/>
      <c r="D8864" s="939"/>
      <c r="E8864" s="940"/>
      <c r="F8864" s="941"/>
      <c r="G8864" s="937" t="str">
        <f t="array" ref="G8864">xlookup(F8864,'Internal Staffing Calculator'!E:E,'Internal Staffing Calculator'!C:C,"")</f>
        <v/>
      </c>
      <c r="H8864" s="932" t="str">
        <f t="array" ref="H8864">if(F8864&lt;&gt;"", iferror(index('Internal Staffing Calculator'!B$8:B23500,match(F8864,'Internal Staffing Calculator'!E$8:E23500,0)), "Not In Budget"),"")</f>
        <v/>
      </c>
      <c r="I8864" s="184"/>
      <c r="J8864" s="184"/>
      <c r="K8864" s="184"/>
      <c r="L8864" s="183"/>
    </row>
    <row r="8865">
      <c r="A8865" s="454"/>
      <c r="B8865" s="927"/>
      <c r="C8865" s="580"/>
      <c r="D8865" s="939"/>
      <c r="E8865" s="940"/>
      <c r="F8865" s="941"/>
      <c r="G8865" s="937" t="str">
        <f t="array" ref="G8865">xlookup(F8865,'Internal Staffing Calculator'!E:E,'Internal Staffing Calculator'!C:C,"")</f>
        <v/>
      </c>
      <c r="H8865" s="932" t="str">
        <f t="array" ref="H8865">if(F8865&lt;&gt;"", iferror(index('Internal Staffing Calculator'!B$8:B23500,match(F8865,'Internal Staffing Calculator'!E$8:E23500,0)), "Not In Budget"),"")</f>
        <v/>
      </c>
      <c r="I8865" s="184"/>
      <c r="J8865" s="184"/>
      <c r="K8865" s="184"/>
      <c r="L8865" s="183"/>
    </row>
    <row r="8866">
      <c r="A8866" s="454"/>
      <c r="B8866" s="927"/>
      <c r="C8866" s="580"/>
      <c r="D8866" s="939"/>
      <c r="E8866" s="940"/>
      <c r="F8866" s="941"/>
      <c r="G8866" s="937" t="str">
        <f t="array" ref="G8866">xlookup(F8866,'Internal Staffing Calculator'!E:E,'Internal Staffing Calculator'!C:C,"")</f>
        <v/>
      </c>
      <c r="H8866" s="932" t="str">
        <f t="array" ref="H8866">if(F8866&lt;&gt;"", iferror(index('Internal Staffing Calculator'!B$8:B23500,match(F8866,'Internal Staffing Calculator'!E$8:E23500,0)), "Not In Budget"),"")</f>
        <v/>
      </c>
      <c r="I8866" s="184"/>
      <c r="J8866" s="184"/>
      <c r="K8866" s="184"/>
      <c r="L8866" s="183"/>
    </row>
    <row r="8867">
      <c r="A8867" s="454"/>
      <c r="B8867" s="927"/>
      <c r="C8867" s="580"/>
      <c r="D8867" s="939"/>
      <c r="E8867" s="940"/>
      <c r="F8867" s="941"/>
      <c r="G8867" s="937" t="str">
        <f t="array" ref="G8867">xlookup(F8867,'Internal Staffing Calculator'!E:E,'Internal Staffing Calculator'!C:C,"")</f>
        <v/>
      </c>
      <c r="H8867" s="932" t="str">
        <f t="array" ref="H8867">if(F8867&lt;&gt;"", iferror(index('Internal Staffing Calculator'!B$8:B23500,match(F8867,'Internal Staffing Calculator'!E$8:E23500,0)), "Not In Budget"),"")</f>
        <v/>
      </c>
      <c r="I8867" s="184"/>
      <c r="J8867" s="184"/>
      <c r="K8867" s="184"/>
      <c r="L8867" s="183"/>
    </row>
    <row r="8868">
      <c r="A8868" s="454"/>
      <c r="B8868" s="927"/>
      <c r="C8868" s="580"/>
      <c r="D8868" s="939"/>
      <c r="E8868" s="940"/>
      <c r="F8868" s="941"/>
      <c r="G8868" s="937" t="str">
        <f t="array" ref="G8868">xlookup(F8868,'Internal Staffing Calculator'!E:E,'Internal Staffing Calculator'!C:C,"")</f>
        <v/>
      </c>
      <c r="H8868" s="932" t="str">
        <f t="array" ref="H8868">if(F8868&lt;&gt;"", iferror(index('Internal Staffing Calculator'!B$8:B23500,match(F8868,'Internal Staffing Calculator'!E$8:E23500,0)), "Not In Budget"),"")</f>
        <v/>
      </c>
      <c r="I8868" s="184"/>
      <c r="J8868" s="184"/>
      <c r="K8868" s="184"/>
      <c r="L8868" s="183"/>
    </row>
    <row r="8869">
      <c r="A8869" s="454"/>
      <c r="B8869" s="927"/>
      <c r="C8869" s="580"/>
      <c r="D8869" s="939"/>
      <c r="E8869" s="940"/>
      <c r="F8869" s="941"/>
      <c r="G8869" s="937" t="str">
        <f t="array" ref="G8869">xlookup(F8869,'Internal Staffing Calculator'!E:E,'Internal Staffing Calculator'!C:C,"")</f>
        <v/>
      </c>
      <c r="H8869" s="932" t="str">
        <f t="array" ref="H8869">if(F8869&lt;&gt;"", iferror(index('Internal Staffing Calculator'!B$8:B23500,match(F8869,'Internal Staffing Calculator'!E$8:E23500,0)), "Not In Budget"),"")</f>
        <v/>
      </c>
      <c r="I8869" s="184"/>
      <c r="J8869" s="184"/>
      <c r="K8869" s="184"/>
      <c r="L8869" s="183"/>
    </row>
    <row r="8870">
      <c r="A8870" s="454"/>
      <c r="B8870" s="927"/>
      <c r="C8870" s="580"/>
      <c r="D8870" s="939"/>
      <c r="E8870" s="940"/>
      <c r="F8870" s="941"/>
      <c r="G8870" s="937" t="str">
        <f t="array" ref="G8870">xlookup(F8870,'Internal Staffing Calculator'!E:E,'Internal Staffing Calculator'!C:C,"")</f>
        <v/>
      </c>
      <c r="H8870" s="932" t="str">
        <f t="array" ref="H8870">if(F8870&lt;&gt;"", iferror(index('Internal Staffing Calculator'!B$8:B23500,match(F8870,'Internal Staffing Calculator'!E$8:E23500,0)), "Not In Budget"),"")</f>
        <v/>
      </c>
      <c r="I8870" s="184"/>
      <c r="J8870" s="184"/>
      <c r="K8870" s="184"/>
      <c r="L8870" s="183"/>
    </row>
    <row r="8871">
      <c r="A8871" s="454"/>
      <c r="B8871" s="927"/>
      <c r="C8871" s="580"/>
      <c r="D8871" s="939"/>
      <c r="E8871" s="940"/>
      <c r="F8871" s="941"/>
      <c r="G8871" s="937" t="str">
        <f t="array" ref="G8871">xlookup(F8871,'Internal Staffing Calculator'!E:E,'Internal Staffing Calculator'!C:C,"")</f>
        <v/>
      </c>
      <c r="H8871" s="932" t="str">
        <f t="array" ref="H8871">if(F8871&lt;&gt;"", iferror(index('Internal Staffing Calculator'!B$8:B23500,match(F8871,'Internal Staffing Calculator'!E$8:E23500,0)), "Not In Budget"),"")</f>
        <v/>
      </c>
      <c r="I8871" s="184"/>
      <c r="J8871" s="184"/>
      <c r="K8871" s="184"/>
      <c r="L8871" s="183"/>
    </row>
    <row r="8872">
      <c r="A8872" s="454"/>
      <c r="B8872" s="927"/>
      <c r="C8872" s="580"/>
      <c r="D8872" s="939"/>
      <c r="E8872" s="940"/>
      <c r="F8872" s="941"/>
      <c r="G8872" s="937" t="str">
        <f t="array" ref="G8872">xlookup(F8872,'Internal Staffing Calculator'!E:E,'Internal Staffing Calculator'!C:C,"")</f>
        <v/>
      </c>
      <c r="H8872" s="932" t="str">
        <f t="array" ref="H8872">if(F8872&lt;&gt;"", iferror(index('Internal Staffing Calculator'!B$8:B23500,match(F8872,'Internal Staffing Calculator'!E$8:E23500,0)), "Not In Budget"),"")</f>
        <v/>
      </c>
      <c r="I8872" s="184"/>
      <c r="J8872" s="184"/>
      <c r="K8872" s="184"/>
      <c r="L8872" s="183"/>
    </row>
    <row r="8873">
      <c r="A8873" s="454"/>
      <c r="B8873" s="927"/>
      <c r="C8873" s="580"/>
      <c r="D8873" s="939"/>
      <c r="E8873" s="940"/>
      <c r="F8873" s="941"/>
      <c r="G8873" s="937" t="str">
        <f t="array" ref="G8873">xlookup(F8873,'Internal Staffing Calculator'!E:E,'Internal Staffing Calculator'!C:C,"")</f>
        <v/>
      </c>
      <c r="H8873" s="932" t="str">
        <f t="array" ref="H8873">if(F8873&lt;&gt;"", iferror(index('Internal Staffing Calculator'!B$8:B23500,match(F8873,'Internal Staffing Calculator'!E$8:E23500,0)), "Not In Budget"),"")</f>
        <v/>
      </c>
      <c r="I8873" s="184"/>
      <c r="J8873" s="184"/>
      <c r="K8873" s="184"/>
      <c r="L8873" s="183"/>
    </row>
    <row r="8874">
      <c r="A8874" s="454"/>
      <c r="B8874" s="927"/>
      <c r="C8874" s="580"/>
      <c r="D8874" s="939"/>
      <c r="E8874" s="940"/>
      <c r="F8874" s="941"/>
      <c r="G8874" s="937" t="str">
        <f t="array" ref="G8874">xlookup(F8874,'Internal Staffing Calculator'!E:E,'Internal Staffing Calculator'!C:C,"")</f>
        <v/>
      </c>
      <c r="H8874" s="932" t="str">
        <f t="array" ref="H8874">if(F8874&lt;&gt;"", iferror(index('Internal Staffing Calculator'!B$8:B23500,match(F8874,'Internal Staffing Calculator'!E$8:E23500,0)), "Not In Budget"),"")</f>
        <v/>
      </c>
      <c r="I8874" s="184"/>
      <c r="J8874" s="184"/>
      <c r="K8874" s="184"/>
      <c r="L8874" s="183"/>
    </row>
    <row r="8875">
      <c r="A8875" s="454"/>
      <c r="B8875" s="927"/>
      <c r="C8875" s="580"/>
      <c r="D8875" s="939"/>
      <c r="E8875" s="940"/>
      <c r="F8875" s="941"/>
      <c r="G8875" s="937" t="str">
        <f t="array" ref="G8875">xlookup(F8875,'Internal Staffing Calculator'!E:E,'Internal Staffing Calculator'!C:C,"")</f>
        <v/>
      </c>
      <c r="H8875" s="932" t="str">
        <f t="array" ref="H8875">if(F8875&lt;&gt;"", iferror(index('Internal Staffing Calculator'!B$8:B23500,match(F8875,'Internal Staffing Calculator'!E$8:E23500,0)), "Not In Budget"),"")</f>
        <v/>
      </c>
      <c r="I8875" s="184"/>
      <c r="J8875" s="184"/>
      <c r="K8875" s="184"/>
      <c r="L8875" s="183"/>
    </row>
    <row r="8876">
      <c r="A8876" s="454"/>
      <c r="B8876" s="927"/>
      <c r="C8876" s="580"/>
      <c r="D8876" s="939"/>
      <c r="E8876" s="940"/>
      <c r="F8876" s="941"/>
      <c r="G8876" s="937" t="str">
        <f t="array" ref="G8876">xlookup(F8876,'Internal Staffing Calculator'!E:E,'Internal Staffing Calculator'!C:C,"")</f>
        <v/>
      </c>
      <c r="H8876" s="932" t="str">
        <f t="array" ref="H8876">if(F8876&lt;&gt;"", iferror(index('Internal Staffing Calculator'!B$8:B23500,match(F8876,'Internal Staffing Calculator'!E$8:E23500,0)), "Not In Budget"),"")</f>
        <v/>
      </c>
      <c r="I8876" s="184"/>
      <c r="J8876" s="184"/>
      <c r="K8876" s="184"/>
      <c r="L8876" s="183"/>
    </row>
    <row r="8877">
      <c r="A8877" s="454"/>
      <c r="B8877" s="927"/>
      <c r="C8877" s="580"/>
      <c r="D8877" s="939"/>
      <c r="E8877" s="940"/>
      <c r="F8877" s="941"/>
      <c r="G8877" s="937" t="str">
        <f t="array" ref="G8877">xlookup(F8877,'Internal Staffing Calculator'!E:E,'Internal Staffing Calculator'!C:C,"")</f>
        <v/>
      </c>
      <c r="H8877" s="932" t="str">
        <f t="array" ref="H8877">if(F8877&lt;&gt;"", iferror(index('Internal Staffing Calculator'!B$8:B23500,match(F8877,'Internal Staffing Calculator'!E$8:E23500,0)), "Not In Budget"),"")</f>
        <v/>
      </c>
      <c r="I8877" s="184"/>
      <c r="J8877" s="184"/>
      <c r="K8877" s="184"/>
      <c r="L8877" s="183"/>
    </row>
    <row r="8878">
      <c r="A8878" s="454"/>
      <c r="B8878" s="927"/>
      <c r="C8878" s="580"/>
      <c r="D8878" s="939"/>
      <c r="E8878" s="940"/>
      <c r="F8878" s="941"/>
      <c r="G8878" s="937" t="str">
        <f t="array" ref="G8878">xlookup(F8878,'Internal Staffing Calculator'!E:E,'Internal Staffing Calculator'!C:C,"")</f>
        <v/>
      </c>
      <c r="H8878" s="932" t="str">
        <f t="array" ref="H8878">if(F8878&lt;&gt;"", iferror(index('Internal Staffing Calculator'!B$8:B23500,match(F8878,'Internal Staffing Calculator'!E$8:E23500,0)), "Not In Budget"),"")</f>
        <v/>
      </c>
      <c r="I8878" s="184"/>
      <c r="J8878" s="184"/>
      <c r="K8878" s="184"/>
      <c r="L8878" s="183"/>
    </row>
    <row r="8879">
      <c r="A8879" s="454"/>
      <c r="B8879" s="927"/>
      <c r="C8879" s="580"/>
      <c r="D8879" s="939"/>
      <c r="E8879" s="940"/>
      <c r="F8879" s="941"/>
      <c r="G8879" s="937" t="str">
        <f t="array" ref="G8879">xlookup(F8879,'Internal Staffing Calculator'!E:E,'Internal Staffing Calculator'!C:C,"")</f>
        <v/>
      </c>
      <c r="H8879" s="932" t="str">
        <f t="array" ref="H8879">if(F8879&lt;&gt;"", iferror(index('Internal Staffing Calculator'!B$8:B23500,match(F8879,'Internal Staffing Calculator'!E$8:E23500,0)), "Not In Budget"),"")</f>
        <v/>
      </c>
      <c r="I8879" s="184"/>
      <c r="J8879" s="184"/>
      <c r="K8879" s="184"/>
      <c r="L8879" s="183"/>
    </row>
    <row r="8880">
      <c r="A8880" s="454"/>
      <c r="B8880" s="927"/>
      <c r="C8880" s="580"/>
      <c r="D8880" s="939"/>
      <c r="E8880" s="940"/>
      <c r="F8880" s="941"/>
      <c r="G8880" s="937" t="str">
        <f t="array" ref="G8880">xlookup(F8880,'Internal Staffing Calculator'!E:E,'Internal Staffing Calculator'!C:C,"")</f>
        <v/>
      </c>
      <c r="H8880" s="932" t="str">
        <f t="array" ref="H8880">if(F8880&lt;&gt;"", iferror(index('Internal Staffing Calculator'!B$8:B23500,match(F8880,'Internal Staffing Calculator'!E$8:E23500,0)), "Not In Budget"),"")</f>
        <v/>
      </c>
      <c r="I8880" s="184"/>
      <c r="J8880" s="184"/>
      <c r="K8880" s="184"/>
      <c r="L8880" s="183"/>
    </row>
    <row r="8881">
      <c r="A8881" s="454"/>
      <c r="B8881" s="927"/>
      <c r="C8881" s="580"/>
      <c r="D8881" s="939"/>
      <c r="E8881" s="940"/>
      <c r="F8881" s="941"/>
      <c r="G8881" s="937" t="str">
        <f t="array" ref="G8881">xlookup(F8881,'Internal Staffing Calculator'!E:E,'Internal Staffing Calculator'!C:C,"")</f>
        <v/>
      </c>
      <c r="H8881" s="932" t="str">
        <f t="array" ref="H8881">if(F8881&lt;&gt;"", iferror(index('Internal Staffing Calculator'!B$8:B23500,match(F8881,'Internal Staffing Calculator'!E$8:E23500,0)), "Not In Budget"),"")</f>
        <v/>
      </c>
      <c r="I8881" s="184"/>
      <c r="J8881" s="184"/>
      <c r="K8881" s="184"/>
      <c r="L8881" s="183"/>
    </row>
    <row r="8882">
      <c r="A8882" s="454"/>
      <c r="B8882" s="927"/>
      <c r="C8882" s="580"/>
      <c r="D8882" s="939"/>
      <c r="E8882" s="940"/>
      <c r="F8882" s="941"/>
      <c r="G8882" s="937" t="str">
        <f t="array" ref="G8882">xlookup(F8882,'Internal Staffing Calculator'!E:E,'Internal Staffing Calculator'!C:C,"")</f>
        <v/>
      </c>
      <c r="H8882" s="932" t="str">
        <f t="array" ref="H8882">if(F8882&lt;&gt;"", iferror(index('Internal Staffing Calculator'!B$8:B23500,match(F8882,'Internal Staffing Calculator'!E$8:E23500,0)), "Not In Budget"),"")</f>
        <v/>
      </c>
      <c r="I8882" s="184"/>
      <c r="J8882" s="184"/>
      <c r="K8882" s="184"/>
      <c r="L8882" s="183"/>
    </row>
    <row r="8883">
      <c r="A8883" s="454"/>
      <c r="B8883" s="927"/>
      <c r="C8883" s="580"/>
      <c r="D8883" s="939"/>
      <c r="E8883" s="940"/>
      <c r="F8883" s="941"/>
      <c r="G8883" s="937" t="str">
        <f t="array" ref="G8883">xlookup(F8883,'Internal Staffing Calculator'!E:E,'Internal Staffing Calculator'!C:C,"")</f>
        <v/>
      </c>
      <c r="H8883" s="932" t="str">
        <f t="array" ref="H8883">if(F8883&lt;&gt;"", iferror(index('Internal Staffing Calculator'!B$8:B23500,match(F8883,'Internal Staffing Calculator'!E$8:E23500,0)), "Not In Budget"),"")</f>
        <v/>
      </c>
      <c r="I8883" s="184"/>
      <c r="J8883" s="184"/>
      <c r="K8883" s="184"/>
      <c r="L8883" s="183"/>
    </row>
    <row r="8884">
      <c r="A8884" s="454"/>
      <c r="B8884" s="927"/>
      <c r="C8884" s="580"/>
      <c r="D8884" s="939"/>
      <c r="E8884" s="940"/>
      <c r="F8884" s="941"/>
      <c r="G8884" s="937" t="str">
        <f t="array" ref="G8884">xlookup(F8884,'Internal Staffing Calculator'!E:E,'Internal Staffing Calculator'!C:C,"")</f>
        <v/>
      </c>
      <c r="H8884" s="932" t="str">
        <f t="array" ref="H8884">if(F8884&lt;&gt;"", iferror(index('Internal Staffing Calculator'!B$8:B23500,match(F8884,'Internal Staffing Calculator'!E$8:E23500,0)), "Not In Budget"),"")</f>
        <v/>
      </c>
      <c r="I8884" s="184"/>
      <c r="J8884" s="184"/>
      <c r="K8884" s="184"/>
      <c r="L8884" s="183"/>
    </row>
    <row r="8885">
      <c r="A8885" s="454"/>
      <c r="B8885" s="927"/>
      <c r="C8885" s="580"/>
      <c r="D8885" s="939"/>
      <c r="E8885" s="940"/>
      <c r="F8885" s="941"/>
      <c r="G8885" s="937" t="str">
        <f t="array" ref="G8885">xlookup(F8885,'Internal Staffing Calculator'!E:E,'Internal Staffing Calculator'!C:C,"")</f>
        <v/>
      </c>
      <c r="H8885" s="932" t="str">
        <f t="array" ref="H8885">if(F8885&lt;&gt;"", iferror(index('Internal Staffing Calculator'!B$8:B23500,match(F8885,'Internal Staffing Calculator'!E$8:E23500,0)), "Not In Budget"),"")</f>
        <v/>
      </c>
      <c r="I8885" s="184"/>
      <c r="J8885" s="184"/>
      <c r="K8885" s="184"/>
      <c r="L8885" s="183"/>
    </row>
    <row r="8886">
      <c r="A8886" s="454"/>
      <c r="B8886" s="927"/>
      <c r="C8886" s="580"/>
      <c r="D8886" s="939"/>
      <c r="E8886" s="940"/>
      <c r="F8886" s="941"/>
      <c r="G8886" s="937" t="str">
        <f t="array" ref="G8886">xlookup(F8886,'Internal Staffing Calculator'!E:E,'Internal Staffing Calculator'!C:C,"")</f>
        <v/>
      </c>
      <c r="H8886" s="932" t="str">
        <f t="array" ref="H8886">if(F8886&lt;&gt;"", iferror(index('Internal Staffing Calculator'!B$8:B23500,match(F8886,'Internal Staffing Calculator'!E$8:E23500,0)), "Not In Budget"),"")</f>
        <v/>
      </c>
      <c r="I8886" s="184"/>
      <c r="J8886" s="184"/>
      <c r="K8886" s="184"/>
      <c r="L8886" s="183"/>
    </row>
    <row r="8887">
      <c r="A8887" s="454"/>
      <c r="B8887" s="927"/>
      <c r="C8887" s="580"/>
      <c r="D8887" s="939"/>
      <c r="E8887" s="940"/>
      <c r="F8887" s="941"/>
      <c r="G8887" s="937" t="str">
        <f t="array" ref="G8887">xlookup(F8887,'Internal Staffing Calculator'!E:E,'Internal Staffing Calculator'!C:C,"")</f>
        <v/>
      </c>
      <c r="H8887" s="932" t="str">
        <f t="array" ref="H8887">if(F8887&lt;&gt;"", iferror(index('Internal Staffing Calculator'!B$8:B23500,match(F8887,'Internal Staffing Calculator'!E$8:E23500,0)), "Not In Budget"),"")</f>
        <v/>
      </c>
      <c r="I8887" s="184"/>
      <c r="J8887" s="184"/>
      <c r="K8887" s="184"/>
      <c r="L8887" s="183"/>
    </row>
    <row r="8888">
      <c r="A8888" s="454"/>
      <c r="B8888" s="927"/>
      <c r="C8888" s="580"/>
      <c r="D8888" s="939"/>
      <c r="E8888" s="940"/>
      <c r="F8888" s="941"/>
      <c r="G8888" s="937" t="str">
        <f t="array" ref="G8888">xlookup(F8888,'Internal Staffing Calculator'!E:E,'Internal Staffing Calculator'!C:C,"")</f>
        <v/>
      </c>
      <c r="H8888" s="932" t="str">
        <f t="array" ref="H8888">if(F8888&lt;&gt;"", iferror(index('Internal Staffing Calculator'!B$8:B23500,match(F8888,'Internal Staffing Calculator'!E$8:E23500,0)), "Not In Budget"),"")</f>
        <v/>
      </c>
      <c r="I8888" s="184"/>
      <c r="J8888" s="184"/>
      <c r="K8888" s="184"/>
      <c r="L8888" s="183"/>
    </row>
    <row r="8889">
      <c r="A8889" s="454"/>
      <c r="B8889" s="927"/>
      <c r="C8889" s="580"/>
      <c r="D8889" s="939"/>
      <c r="E8889" s="940"/>
      <c r="F8889" s="941"/>
      <c r="G8889" s="937" t="str">
        <f t="array" ref="G8889">xlookup(F8889,'Internal Staffing Calculator'!E:E,'Internal Staffing Calculator'!C:C,"")</f>
        <v/>
      </c>
      <c r="H8889" s="932" t="str">
        <f t="array" ref="H8889">if(F8889&lt;&gt;"", iferror(index('Internal Staffing Calculator'!B$8:B23500,match(F8889,'Internal Staffing Calculator'!E$8:E23500,0)), "Not In Budget"),"")</f>
        <v/>
      </c>
      <c r="I8889" s="184"/>
      <c r="J8889" s="184"/>
      <c r="K8889" s="184"/>
      <c r="L8889" s="183"/>
    </row>
    <row r="8890">
      <c r="A8890" s="454"/>
      <c r="B8890" s="927"/>
      <c r="C8890" s="580"/>
      <c r="D8890" s="939"/>
      <c r="E8890" s="940"/>
      <c r="F8890" s="941"/>
      <c r="G8890" s="937" t="str">
        <f t="array" ref="G8890">xlookup(F8890,'Internal Staffing Calculator'!E:E,'Internal Staffing Calculator'!C:C,"")</f>
        <v/>
      </c>
      <c r="H8890" s="932" t="str">
        <f t="array" ref="H8890">if(F8890&lt;&gt;"", iferror(index('Internal Staffing Calculator'!B$8:B23500,match(F8890,'Internal Staffing Calculator'!E$8:E23500,0)), "Not In Budget"),"")</f>
        <v/>
      </c>
      <c r="I8890" s="184"/>
      <c r="J8890" s="184"/>
      <c r="K8890" s="184"/>
      <c r="L8890" s="183"/>
    </row>
    <row r="8891">
      <c r="A8891" s="454"/>
      <c r="B8891" s="927"/>
      <c r="C8891" s="580"/>
      <c r="D8891" s="939"/>
      <c r="E8891" s="940"/>
      <c r="F8891" s="941"/>
      <c r="G8891" s="937" t="str">
        <f t="array" ref="G8891">xlookup(F8891,'Internal Staffing Calculator'!E:E,'Internal Staffing Calculator'!C:C,"")</f>
        <v/>
      </c>
      <c r="H8891" s="932" t="str">
        <f t="array" ref="H8891">if(F8891&lt;&gt;"", iferror(index('Internal Staffing Calculator'!B$8:B23500,match(F8891,'Internal Staffing Calculator'!E$8:E23500,0)), "Not In Budget"),"")</f>
        <v/>
      </c>
      <c r="I8891" s="184"/>
      <c r="J8891" s="184"/>
      <c r="K8891" s="184"/>
      <c r="L8891" s="183"/>
    </row>
    <row r="8892">
      <c r="A8892" s="454"/>
      <c r="B8892" s="927"/>
      <c r="C8892" s="580"/>
      <c r="D8892" s="939"/>
      <c r="E8892" s="940"/>
      <c r="F8892" s="941"/>
      <c r="G8892" s="937" t="str">
        <f t="array" ref="G8892">xlookup(F8892,'Internal Staffing Calculator'!E:E,'Internal Staffing Calculator'!C:C,"")</f>
        <v/>
      </c>
      <c r="H8892" s="932" t="str">
        <f t="array" ref="H8892">if(F8892&lt;&gt;"", iferror(index('Internal Staffing Calculator'!B$8:B23500,match(F8892,'Internal Staffing Calculator'!E$8:E23500,0)), "Not In Budget"),"")</f>
        <v/>
      </c>
      <c r="I8892" s="184"/>
      <c r="J8892" s="184"/>
      <c r="K8892" s="184"/>
      <c r="L8892" s="183"/>
    </row>
    <row r="8893">
      <c r="A8893" s="454"/>
      <c r="B8893" s="927"/>
      <c r="C8893" s="580"/>
      <c r="D8893" s="939"/>
      <c r="E8893" s="940"/>
      <c r="F8893" s="941"/>
      <c r="G8893" s="937" t="str">
        <f t="array" ref="G8893">xlookup(F8893,'Internal Staffing Calculator'!E:E,'Internal Staffing Calculator'!C:C,"")</f>
        <v/>
      </c>
      <c r="H8893" s="932" t="str">
        <f t="array" ref="H8893">if(F8893&lt;&gt;"", iferror(index('Internal Staffing Calculator'!B$8:B23500,match(F8893,'Internal Staffing Calculator'!E$8:E23500,0)), "Not In Budget"),"")</f>
        <v/>
      </c>
      <c r="I8893" s="184"/>
      <c r="J8893" s="184"/>
      <c r="K8893" s="184"/>
      <c r="L8893" s="183"/>
    </row>
    <row r="8894">
      <c r="A8894" s="454"/>
      <c r="B8894" s="927"/>
      <c r="C8894" s="580"/>
      <c r="D8894" s="939"/>
      <c r="E8894" s="940"/>
      <c r="F8894" s="941"/>
      <c r="G8894" s="937" t="str">
        <f t="array" ref="G8894">xlookup(F8894,'Internal Staffing Calculator'!E:E,'Internal Staffing Calculator'!C:C,"")</f>
        <v/>
      </c>
      <c r="H8894" s="932" t="str">
        <f t="array" ref="H8894">if(F8894&lt;&gt;"", iferror(index('Internal Staffing Calculator'!B$8:B23500,match(F8894,'Internal Staffing Calculator'!E$8:E23500,0)), "Not In Budget"),"")</f>
        <v/>
      </c>
      <c r="I8894" s="184"/>
      <c r="J8894" s="184"/>
      <c r="K8894" s="184"/>
      <c r="L8894" s="183"/>
    </row>
    <row r="8895">
      <c r="A8895" s="454"/>
      <c r="B8895" s="927"/>
      <c r="C8895" s="580"/>
      <c r="D8895" s="939"/>
      <c r="E8895" s="940"/>
      <c r="F8895" s="941"/>
      <c r="G8895" s="937" t="str">
        <f t="array" ref="G8895">xlookup(F8895,'Internal Staffing Calculator'!E:E,'Internal Staffing Calculator'!C:C,"")</f>
        <v/>
      </c>
      <c r="H8895" s="932" t="str">
        <f t="array" ref="H8895">if(F8895&lt;&gt;"", iferror(index('Internal Staffing Calculator'!B$8:B23500,match(F8895,'Internal Staffing Calculator'!E$8:E23500,0)), "Not In Budget"),"")</f>
        <v/>
      </c>
      <c r="I8895" s="184"/>
      <c r="J8895" s="184"/>
      <c r="K8895" s="184"/>
      <c r="L8895" s="183"/>
    </row>
    <row r="8896">
      <c r="A8896" s="454"/>
      <c r="B8896" s="927"/>
      <c r="C8896" s="580"/>
      <c r="D8896" s="939"/>
      <c r="E8896" s="940"/>
      <c r="F8896" s="941"/>
      <c r="G8896" s="937" t="str">
        <f t="array" ref="G8896">xlookup(F8896,'Internal Staffing Calculator'!E:E,'Internal Staffing Calculator'!C:C,"")</f>
        <v/>
      </c>
      <c r="H8896" s="932" t="str">
        <f t="array" ref="H8896">if(F8896&lt;&gt;"", iferror(index('Internal Staffing Calculator'!B$8:B23500,match(F8896,'Internal Staffing Calculator'!E$8:E23500,0)), "Not In Budget"),"")</f>
        <v/>
      </c>
      <c r="I8896" s="184"/>
      <c r="J8896" s="184"/>
      <c r="K8896" s="184"/>
      <c r="L8896" s="183"/>
    </row>
    <row r="8897">
      <c r="A8897" s="454"/>
      <c r="B8897" s="927"/>
      <c r="C8897" s="580"/>
      <c r="D8897" s="939"/>
      <c r="E8897" s="940"/>
      <c r="F8897" s="941"/>
      <c r="G8897" s="937" t="str">
        <f t="array" ref="G8897">xlookup(F8897,'Internal Staffing Calculator'!E:E,'Internal Staffing Calculator'!C:C,"")</f>
        <v/>
      </c>
      <c r="H8897" s="932" t="str">
        <f t="array" ref="H8897">if(F8897&lt;&gt;"", iferror(index('Internal Staffing Calculator'!B$8:B23500,match(F8897,'Internal Staffing Calculator'!E$8:E23500,0)), "Not In Budget"),"")</f>
        <v/>
      </c>
      <c r="I8897" s="184"/>
      <c r="J8897" s="184"/>
      <c r="K8897" s="184"/>
      <c r="L8897" s="183"/>
    </row>
    <row r="8898">
      <c r="A8898" s="454"/>
      <c r="B8898" s="927"/>
      <c r="C8898" s="580"/>
      <c r="D8898" s="939"/>
      <c r="E8898" s="940"/>
      <c r="F8898" s="941"/>
      <c r="G8898" s="937" t="str">
        <f t="array" ref="G8898">xlookup(F8898,'Internal Staffing Calculator'!E:E,'Internal Staffing Calculator'!C:C,"")</f>
        <v/>
      </c>
      <c r="H8898" s="932" t="str">
        <f t="array" ref="H8898">if(F8898&lt;&gt;"", iferror(index('Internal Staffing Calculator'!B$8:B23500,match(F8898,'Internal Staffing Calculator'!E$8:E23500,0)), "Not In Budget"),"")</f>
        <v/>
      </c>
      <c r="I8898" s="184"/>
      <c r="J8898" s="184"/>
      <c r="K8898" s="184"/>
      <c r="L8898" s="183"/>
    </row>
    <row r="8899">
      <c r="A8899" s="454"/>
      <c r="B8899" s="927"/>
      <c r="C8899" s="580"/>
      <c r="D8899" s="939"/>
      <c r="E8899" s="940"/>
      <c r="F8899" s="941"/>
      <c r="G8899" s="937" t="str">
        <f t="array" ref="G8899">xlookup(F8899,'Internal Staffing Calculator'!E:E,'Internal Staffing Calculator'!C:C,"")</f>
        <v/>
      </c>
      <c r="H8899" s="932" t="str">
        <f t="array" ref="H8899">if(F8899&lt;&gt;"", iferror(index('Internal Staffing Calculator'!B$8:B23500,match(F8899,'Internal Staffing Calculator'!E$8:E23500,0)), "Not In Budget"),"")</f>
        <v/>
      </c>
      <c r="I8899" s="184"/>
      <c r="J8899" s="184"/>
      <c r="K8899" s="184"/>
      <c r="L8899" s="183"/>
    </row>
    <row r="8900">
      <c r="A8900" s="454"/>
      <c r="B8900" s="927"/>
      <c r="C8900" s="580"/>
      <c r="D8900" s="939"/>
      <c r="E8900" s="940"/>
      <c r="F8900" s="941"/>
      <c r="G8900" s="937" t="str">
        <f t="array" ref="G8900">xlookup(F8900,'Internal Staffing Calculator'!E:E,'Internal Staffing Calculator'!C:C,"")</f>
        <v/>
      </c>
      <c r="H8900" s="932" t="str">
        <f t="array" ref="H8900">if(F8900&lt;&gt;"", iferror(index('Internal Staffing Calculator'!B$8:B23500,match(F8900,'Internal Staffing Calculator'!E$8:E23500,0)), "Not In Budget"),"")</f>
        <v/>
      </c>
      <c r="I8900" s="184"/>
      <c r="J8900" s="184"/>
      <c r="K8900" s="184"/>
      <c r="L8900" s="183"/>
    </row>
    <row r="8901">
      <c r="A8901" s="454"/>
      <c r="B8901" s="927"/>
      <c r="C8901" s="580"/>
      <c r="D8901" s="939"/>
      <c r="E8901" s="940"/>
      <c r="F8901" s="941"/>
      <c r="G8901" s="937" t="str">
        <f t="array" ref="G8901">xlookup(F8901,'Internal Staffing Calculator'!E:E,'Internal Staffing Calculator'!C:C,"")</f>
        <v/>
      </c>
      <c r="H8901" s="932" t="str">
        <f t="array" ref="H8901">if(F8901&lt;&gt;"", iferror(index('Internal Staffing Calculator'!B$8:B23500,match(F8901,'Internal Staffing Calculator'!E$8:E23500,0)), "Not In Budget"),"")</f>
        <v/>
      </c>
      <c r="I8901" s="184"/>
      <c r="J8901" s="184"/>
      <c r="K8901" s="184"/>
      <c r="L8901" s="183"/>
    </row>
    <row r="8902">
      <c r="A8902" s="454"/>
      <c r="B8902" s="927"/>
      <c r="C8902" s="580"/>
      <c r="D8902" s="939"/>
      <c r="E8902" s="940"/>
      <c r="F8902" s="941"/>
      <c r="G8902" s="937" t="str">
        <f t="array" ref="G8902">xlookup(F8902,'Internal Staffing Calculator'!E:E,'Internal Staffing Calculator'!C:C,"")</f>
        <v/>
      </c>
      <c r="H8902" s="932" t="str">
        <f t="array" ref="H8902">if(F8902&lt;&gt;"", iferror(index('Internal Staffing Calculator'!B$8:B23500,match(F8902,'Internal Staffing Calculator'!E$8:E23500,0)), "Not In Budget"),"")</f>
        <v/>
      </c>
      <c r="I8902" s="184"/>
      <c r="J8902" s="184"/>
      <c r="K8902" s="184"/>
      <c r="L8902" s="183"/>
    </row>
    <row r="8903">
      <c r="A8903" s="454"/>
      <c r="B8903" s="927"/>
      <c r="C8903" s="580"/>
      <c r="D8903" s="939"/>
      <c r="E8903" s="940"/>
      <c r="F8903" s="941"/>
      <c r="G8903" s="937" t="str">
        <f t="array" ref="G8903">xlookup(F8903,'Internal Staffing Calculator'!E:E,'Internal Staffing Calculator'!C:C,"")</f>
        <v/>
      </c>
      <c r="H8903" s="932" t="str">
        <f t="array" ref="H8903">if(F8903&lt;&gt;"", iferror(index('Internal Staffing Calculator'!B$8:B23500,match(F8903,'Internal Staffing Calculator'!E$8:E23500,0)), "Not In Budget"),"")</f>
        <v/>
      </c>
      <c r="I8903" s="184"/>
      <c r="J8903" s="184"/>
      <c r="K8903" s="184"/>
      <c r="L8903" s="183"/>
    </row>
    <row r="8904">
      <c r="A8904" s="454"/>
      <c r="B8904" s="927"/>
      <c r="C8904" s="580"/>
      <c r="D8904" s="939"/>
      <c r="E8904" s="940"/>
      <c r="F8904" s="941"/>
      <c r="G8904" s="937" t="str">
        <f t="array" ref="G8904">xlookup(F8904,'Internal Staffing Calculator'!E:E,'Internal Staffing Calculator'!C:C,"")</f>
        <v/>
      </c>
      <c r="H8904" s="932" t="str">
        <f t="array" ref="H8904">if(F8904&lt;&gt;"", iferror(index('Internal Staffing Calculator'!B$8:B23500,match(F8904,'Internal Staffing Calculator'!E$8:E23500,0)), "Not In Budget"),"")</f>
        <v/>
      </c>
      <c r="I8904" s="184"/>
      <c r="J8904" s="184"/>
      <c r="K8904" s="184"/>
      <c r="L8904" s="183"/>
    </row>
    <row r="8905">
      <c r="A8905" s="454"/>
      <c r="B8905" s="927"/>
      <c r="C8905" s="580"/>
      <c r="D8905" s="939"/>
      <c r="E8905" s="940"/>
      <c r="F8905" s="941"/>
      <c r="G8905" s="937" t="str">
        <f t="array" ref="G8905">xlookup(F8905,'Internal Staffing Calculator'!E:E,'Internal Staffing Calculator'!C:C,"")</f>
        <v/>
      </c>
      <c r="H8905" s="932" t="str">
        <f t="array" ref="H8905">if(F8905&lt;&gt;"", iferror(index('Internal Staffing Calculator'!B$8:B23500,match(F8905,'Internal Staffing Calculator'!E$8:E23500,0)), "Not In Budget"),"")</f>
        <v/>
      </c>
      <c r="I8905" s="184"/>
      <c r="J8905" s="184"/>
      <c r="K8905" s="184"/>
      <c r="L8905" s="183"/>
    </row>
    <row r="8906">
      <c r="A8906" s="454"/>
      <c r="B8906" s="927"/>
      <c r="C8906" s="580"/>
      <c r="D8906" s="939"/>
      <c r="E8906" s="940"/>
      <c r="F8906" s="941"/>
      <c r="G8906" s="937" t="str">
        <f t="array" ref="G8906">xlookup(F8906,'Internal Staffing Calculator'!E:E,'Internal Staffing Calculator'!C:C,"")</f>
        <v/>
      </c>
      <c r="H8906" s="932" t="str">
        <f t="array" ref="H8906">if(F8906&lt;&gt;"", iferror(index('Internal Staffing Calculator'!B$8:B23500,match(F8906,'Internal Staffing Calculator'!E$8:E23500,0)), "Not In Budget"),"")</f>
        <v/>
      </c>
      <c r="I8906" s="184"/>
      <c r="J8906" s="184"/>
      <c r="K8906" s="184"/>
      <c r="L8906" s="183"/>
    </row>
    <row r="8907">
      <c r="A8907" s="454"/>
      <c r="B8907" s="927"/>
      <c r="C8907" s="580"/>
      <c r="D8907" s="939"/>
      <c r="E8907" s="940"/>
      <c r="F8907" s="941"/>
      <c r="G8907" s="937" t="str">
        <f t="array" ref="G8907">xlookup(F8907,'Internal Staffing Calculator'!E:E,'Internal Staffing Calculator'!C:C,"")</f>
        <v/>
      </c>
      <c r="H8907" s="932" t="str">
        <f t="array" ref="H8907">if(F8907&lt;&gt;"", iferror(index('Internal Staffing Calculator'!B$8:B23500,match(F8907,'Internal Staffing Calculator'!E$8:E23500,0)), "Not In Budget"),"")</f>
        <v/>
      </c>
      <c r="I8907" s="184"/>
      <c r="J8907" s="184"/>
      <c r="K8907" s="184"/>
      <c r="L8907" s="183"/>
    </row>
    <row r="8908">
      <c r="A8908" s="454"/>
      <c r="B8908" s="927"/>
      <c r="C8908" s="580"/>
      <c r="D8908" s="939"/>
      <c r="E8908" s="940"/>
      <c r="F8908" s="941"/>
      <c r="G8908" s="937" t="str">
        <f t="array" ref="G8908">xlookup(F8908,'Internal Staffing Calculator'!E:E,'Internal Staffing Calculator'!C:C,"")</f>
        <v/>
      </c>
      <c r="H8908" s="932" t="str">
        <f t="array" ref="H8908">if(F8908&lt;&gt;"", iferror(index('Internal Staffing Calculator'!B$8:B23500,match(F8908,'Internal Staffing Calculator'!E$8:E23500,0)), "Not In Budget"),"")</f>
        <v/>
      </c>
      <c r="I8908" s="184"/>
      <c r="J8908" s="184"/>
      <c r="K8908" s="184"/>
      <c r="L8908" s="183"/>
    </row>
    <row r="8909">
      <c r="A8909" s="454"/>
      <c r="B8909" s="927"/>
      <c r="C8909" s="580"/>
      <c r="D8909" s="939"/>
      <c r="E8909" s="940"/>
      <c r="F8909" s="941"/>
      <c r="G8909" s="937" t="str">
        <f t="array" ref="G8909">xlookup(F8909,'Internal Staffing Calculator'!E:E,'Internal Staffing Calculator'!C:C,"")</f>
        <v/>
      </c>
      <c r="H8909" s="932" t="str">
        <f t="array" ref="H8909">if(F8909&lt;&gt;"", iferror(index('Internal Staffing Calculator'!B$8:B23500,match(F8909,'Internal Staffing Calculator'!E$8:E23500,0)), "Not In Budget"),"")</f>
        <v/>
      </c>
      <c r="I8909" s="184"/>
      <c r="J8909" s="184"/>
      <c r="K8909" s="184"/>
      <c r="L8909" s="183"/>
    </row>
    <row r="8910">
      <c r="A8910" s="454"/>
      <c r="B8910" s="927"/>
      <c r="C8910" s="580"/>
      <c r="D8910" s="939"/>
      <c r="E8910" s="940"/>
      <c r="F8910" s="941"/>
      <c r="G8910" s="937" t="str">
        <f t="array" ref="G8910">xlookup(F8910,'Internal Staffing Calculator'!E:E,'Internal Staffing Calculator'!C:C,"")</f>
        <v/>
      </c>
      <c r="H8910" s="932" t="str">
        <f t="array" ref="H8910">if(F8910&lt;&gt;"", iferror(index('Internal Staffing Calculator'!B$8:B23500,match(F8910,'Internal Staffing Calculator'!E$8:E23500,0)), "Not In Budget"),"")</f>
        <v/>
      </c>
      <c r="I8910" s="184"/>
      <c r="J8910" s="184"/>
      <c r="K8910" s="184"/>
      <c r="L8910" s="183"/>
    </row>
    <row r="8911">
      <c r="A8911" s="454"/>
      <c r="B8911" s="927"/>
      <c r="C8911" s="580"/>
      <c r="D8911" s="939"/>
      <c r="E8911" s="940"/>
      <c r="F8911" s="941"/>
      <c r="G8911" s="937" t="str">
        <f t="array" ref="G8911">xlookup(F8911,'Internal Staffing Calculator'!E:E,'Internal Staffing Calculator'!C:C,"")</f>
        <v/>
      </c>
      <c r="H8911" s="932" t="str">
        <f t="array" ref="H8911">if(F8911&lt;&gt;"", iferror(index('Internal Staffing Calculator'!B$8:B23500,match(F8911,'Internal Staffing Calculator'!E$8:E23500,0)), "Not In Budget"),"")</f>
        <v/>
      </c>
      <c r="I8911" s="184"/>
      <c r="J8911" s="184"/>
      <c r="K8911" s="184"/>
      <c r="L8911" s="183"/>
    </row>
    <row r="8912">
      <c r="A8912" s="454"/>
      <c r="B8912" s="927"/>
      <c r="C8912" s="580"/>
      <c r="D8912" s="939"/>
      <c r="E8912" s="940"/>
      <c r="F8912" s="941"/>
      <c r="G8912" s="937" t="str">
        <f t="array" ref="G8912">xlookup(F8912,'Internal Staffing Calculator'!E:E,'Internal Staffing Calculator'!C:C,"")</f>
        <v/>
      </c>
      <c r="H8912" s="932" t="str">
        <f t="array" ref="H8912">if(F8912&lt;&gt;"", iferror(index('Internal Staffing Calculator'!B$8:B23500,match(F8912,'Internal Staffing Calculator'!E$8:E23500,0)), "Not In Budget"),"")</f>
        <v/>
      </c>
      <c r="I8912" s="184"/>
      <c r="J8912" s="184"/>
      <c r="K8912" s="184"/>
      <c r="L8912" s="183"/>
    </row>
    <row r="8913">
      <c r="A8913" s="454"/>
      <c r="B8913" s="927"/>
      <c r="C8913" s="580"/>
      <c r="D8913" s="939"/>
      <c r="E8913" s="940"/>
      <c r="F8913" s="941"/>
      <c r="G8913" s="937" t="str">
        <f t="array" ref="G8913">xlookup(F8913,'Internal Staffing Calculator'!E:E,'Internal Staffing Calculator'!C:C,"")</f>
        <v/>
      </c>
      <c r="H8913" s="932" t="str">
        <f t="array" ref="H8913">if(F8913&lt;&gt;"", iferror(index('Internal Staffing Calculator'!B$8:B23500,match(F8913,'Internal Staffing Calculator'!E$8:E23500,0)), "Not In Budget"),"")</f>
        <v/>
      </c>
      <c r="I8913" s="184"/>
      <c r="J8913" s="184"/>
      <c r="K8913" s="184"/>
      <c r="L8913" s="183"/>
    </row>
    <row r="8914">
      <c r="A8914" s="454"/>
      <c r="B8914" s="927"/>
      <c r="C8914" s="580"/>
      <c r="D8914" s="939"/>
      <c r="E8914" s="940"/>
      <c r="F8914" s="941"/>
      <c r="G8914" s="937" t="str">
        <f t="array" ref="G8914">xlookup(F8914,'Internal Staffing Calculator'!E:E,'Internal Staffing Calculator'!C:C,"")</f>
        <v/>
      </c>
      <c r="H8914" s="932" t="str">
        <f t="array" ref="H8914">if(F8914&lt;&gt;"", iferror(index('Internal Staffing Calculator'!B$8:B23500,match(F8914,'Internal Staffing Calculator'!E$8:E23500,0)), "Not In Budget"),"")</f>
        <v/>
      </c>
      <c r="I8914" s="184"/>
      <c r="J8914" s="184"/>
      <c r="K8914" s="184"/>
      <c r="L8914" s="183"/>
    </row>
    <row r="8915">
      <c r="A8915" s="454"/>
      <c r="B8915" s="927"/>
      <c r="C8915" s="580"/>
      <c r="D8915" s="939"/>
      <c r="E8915" s="940"/>
      <c r="F8915" s="941"/>
      <c r="G8915" s="937" t="str">
        <f t="array" ref="G8915">xlookup(F8915,'Internal Staffing Calculator'!E:E,'Internal Staffing Calculator'!C:C,"")</f>
        <v/>
      </c>
      <c r="H8915" s="932" t="str">
        <f t="array" ref="H8915">if(F8915&lt;&gt;"", iferror(index('Internal Staffing Calculator'!B$8:B23500,match(F8915,'Internal Staffing Calculator'!E$8:E23500,0)), "Not In Budget"),"")</f>
        <v/>
      </c>
      <c r="I8915" s="184"/>
      <c r="J8915" s="184"/>
      <c r="K8915" s="184"/>
      <c r="L8915" s="183"/>
    </row>
    <row r="8916">
      <c r="A8916" s="454"/>
      <c r="B8916" s="927"/>
      <c r="C8916" s="580"/>
      <c r="D8916" s="939"/>
      <c r="E8916" s="940"/>
      <c r="F8916" s="941"/>
      <c r="G8916" s="937" t="str">
        <f t="array" ref="G8916">xlookup(F8916,'Internal Staffing Calculator'!E:E,'Internal Staffing Calculator'!C:C,"")</f>
        <v/>
      </c>
      <c r="H8916" s="932" t="str">
        <f t="array" ref="H8916">if(F8916&lt;&gt;"", iferror(index('Internal Staffing Calculator'!B$8:B23500,match(F8916,'Internal Staffing Calculator'!E$8:E23500,0)), "Not In Budget"),"")</f>
        <v/>
      </c>
      <c r="I8916" s="184"/>
      <c r="J8916" s="184"/>
      <c r="K8916" s="184"/>
      <c r="L8916" s="183"/>
    </row>
    <row r="8917">
      <c r="A8917" s="454"/>
      <c r="B8917" s="927"/>
      <c r="C8917" s="580"/>
      <c r="D8917" s="939"/>
      <c r="E8917" s="940"/>
      <c r="F8917" s="941"/>
      <c r="G8917" s="937" t="str">
        <f t="array" ref="G8917">xlookup(F8917,'Internal Staffing Calculator'!E:E,'Internal Staffing Calculator'!C:C,"")</f>
        <v/>
      </c>
      <c r="H8917" s="932" t="str">
        <f t="array" ref="H8917">if(F8917&lt;&gt;"", iferror(index('Internal Staffing Calculator'!B$8:B23500,match(F8917,'Internal Staffing Calculator'!E$8:E23500,0)), "Not In Budget"),"")</f>
        <v/>
      </c>
      <c r="I8917" s="184"/>
      <c r="J8917" s="184"/>
      <c r="K8917" s="184"/>
      <c r="L8917" s="183"/>
    </row>
    <row r="8918">
      <c r="A8918" s="454"/>
      <c r="B8918" s="927"/>
      <c r="C8918" s="580"/>
      <c r="D8918" s="939"/>
      <c r="E8918" s="940"/>
      <c r="F8918" s="941"/>
      <c r="G8918" s="937" t="str">
        <f t="array" ref="G8918">xlookup(F8918,'Internal Staffing Calculator'!E:E,'Internal Staffing Calculator'!C:C,"")</f>
        <v/>
      </c>
      <c r="H8918" s="932" t="str">
        <f t="array" ref="H8918">if(F8918&lt;&gt;"", iferror(index('Internal Staffing Calculator'!B$8:B23500,match(F8918,'Internal Staffing Calculator'!E$8:E23500,0)), "Not In Budget"),"")</f>
        <v/>
      </c>
      <c r="I8918" s="184"/>
      <c r="J8918" s="184"/>
      <c r="K8918" s="184"/>
      <c r="L8918" s="183"/>
    </row>
    <row r="8919">
      <c r="A8919" s="454"/>
      <c r="B8919" s="927"/>
      <c r="C8919" s="580"/>
      <c r="D8919" s="939"/>
      <c r="E8919" s="940"/>
      <c r="F8919" s="941"/>
      <c r="G8919" s="937" t="str">
        <f t="array" ref="G8919">xlookup(F8919,'Internal Staffing Calculator'!E:E,'Internal Staffing Calculator'!C:C,"")</f>
        <v/>
      </c>
      <c r="H8919" s="932" t="str">
        <f t="array" ref="H8919">if(F8919&lt;&gt;"", iferror(index('Internal Staffing Calculator'!B$8:B23500,match(F8919,'Internal Staffing Calculator'!E$8:E23500,0)), "Not In Budget"),"")</f>
        <v/>
      </c>
      <c r="I8919" s="184"/>
      <c r="J8919" s="184"/>
      <c r="K8919" s="184"/>
      <c r="L8919" s="183"/>
    </row>
    <row r="8920">
      <c r="A8920" s="454"/>
      <c r="B8920" s="927"/>
      <c r="C8920" s="580"/>
      <c r="D8920" s="939"/>
      <c r="E8920" s="940"/>
      <c r="F8920" s="941"/>
      <c r="G8920" s="937" t="str">
        <f t="array" ref="G8920">xlookup(F8920,'Internal Staffing Calculator'!E:E,'Internal Staffing Calculator'!C:C,"")</f>
        <v/>
      </c>
      <c r="H8920" s="932" t="str">
        <f t="array" ref="H8920">if(F8920&lt;&gt;"", iferror(index('Internal Staffing Calculator'!B$8:B23500,match(F8920,'Internal Staffing Calculator'!E$8:E23500,0)), "Not In Budget"),"")</f>
        <v/>
      </c>
      <c r="I8920" s="184"/>
      <c r="J8920" s="184"/>
      <c r="K8920" s="184"/>
      <c r="L8920" s="183"/>
    </row>
    <row r="8921">
      <c r="A8921" s="454"/>
      <c r="B8921" s="927"/>
      <c r="C8921" s="580"/>
      <c r="D8921" s="939"/>
      <c r="E8921" s="940"/>
      <c r="F8921" s="941"/>
      <c r="G8921" s="937" t="str">
        <f t="array" ref="G8921">xlookup(F8921,'Internal Staffing Calculator'!E:E,'Internal Staffing Calculator'!C:C,"")</f>
        <v/>
      </c>
      <c r="H8921" s="932" t="str">
        <f t="array" ref="H8921">if(F8921&lt;&gt;"", iferror(index('Internal Staffing Calculator'!B$8:B23500,match(F8921,'Internal Staffing Calculator'!E$8:E23500,0)), "Not In Budget"),"")</f>
        <v/>
      </c>
      <c r="I8921" s="184"/>
      <c r="J8921" s="184"/>
      <c r="K8921" s="184"/>
      <c r="L8921" s="183"/>
    </row>
    <row r="8922">
      <c r="A8922" s="454"/>
      <c r="B8922" s="927"/>
      <c r="C8922" s="580"/>
      <c r="D8922" s="939"/>
      <c r="E8922" s="940"/>
      <c r="F8922" s="941"/>
      <c r="G8922" s="937" t="str">
        <f t="array" ref="G8922">xlookup(F8922,'Internal Staffing Calculator'!E:E,'Internal Staffing Calculator'!C:C,"")</f>
        <v/>
      </c>
      <c r="H8922" s="932" t="str">
        <f t="array" ref="H8922">if(F8922&lt;&gt;"", iferror(index('Internal Staffing Calculator'!B$8:B23500,match(F8922,'Internal Staffing Calculator'!E$8:E23500,0)), "Not In Budget"),"")</f>
        <v/>
      </c>
      <c r="I8922" s="184"/>
      <c r="J8922" s="184"/>
      <c r="K8922" s="184"/>
      <c r="L8922" s="183"/>
    </row>
    <row r="8923">
      <c r="A8923" s="454"/>
      <c r="B8923" s="927"/>
      <c r="C8923" s="580"/>
      <c r="D8923" s="939"/>
      <c r="E8923" s="940"/>
      <c r="F8923" s="941"/>
      <c r="G8923" s="937" t="str">
        <f t="array" ref="G8923">xlookup(F8923,'Internal Staffing Calculator'!E:E,'Internal Staffing Calculator'!C:C,"")</f>
        <v/>
      </c>
      <c r="H8923" s="932" t="str">
        <f t="array" ref="H8923">if(F8923&lt;&gt;"", iferror(index('Internal Staffing Calculator'!B$8:B23500,match(F8923,'Internal Staffing Calculator'!E$8:E23500,0)), "Not In Budget"),"")</f>
        <v/>
      </c>
      <c r="I8923" s="184"/>
      <c r="J8923" s="184"/>
      <c r="K8923" s="184"/>
      <c r="L8923" s="183"/>
    </row>
    <row r="8924">
      <c r="A8924" s="454"/>
      <c r="B8924" s="927"/>
      <c r="C8924" s="580"/>
      <c r="D8924" s="939"/>
      <c r="E8924" s="940"/>
      <c r="F8924" s="941"/>
      <c r="G8924" s="937" t="str">
        <f t="array" ref="G8924">xlookup(F8924,'Internal Staffing Calculator'!E:E,'Internal Staffing Calculator'!C:C,"")</f>
        <v/>
      </c>
      <c r="H8924" s="932" t="str">
        <f t="array" ref="H8924">if(F8924&lt;&gt;"", iferror(index('Internal Staffing Calculator'!B$8:B23500,match(F8924,'Internal Staffing Calculator'!E$8:E23500,0)), "Not In Budget"),"")</f>
        <v/>
      </c>
      <c r="I8924" s="184"/>
      <c r="J8924" s="184"/>
      <c r="K8924" s="184"/>
      <c r="L8924" s="183"/>
    </row>
    <row r="8925">
      <c r="A8925" s="454"/>
      <c r="B8925" s="927"/>
      <c r="C8925" s="580"/>
      <c r="D8925" s="939"/>
      <c r="E8925" s="940"/>
      <c r="F8925" s="941"/>
      <c r="G8925" s="937" t="str">
        <f t="array" ref="G8925">xlookup(F8925,'Internal Staffing Calculator'!E:E,'Internal Staffing Calculator'!C:C,"")</f>
        <v/>
      </c>
      <c r="H8925" s="932" t="str">
        <f t="array" ref="H8925">if(F8925&lt;&gt;"", iferror(index('Internal Staffing Calculator'!B$8:B23500,match(F8925,'Internal Staffing Calculator'!E$8:E23500,0)), "Not In Budget"),"")</f>
        <v/>
      </c>
      <c r="I8925" s="184"/>
      <c r="J8925" s="184"/>
      <c r="K8925" s="184"/>
      <c r="L8925" s="183"/>
    </row>
    <row r="8926">
      <c r="A8926" s="454"/>
      <c r="B8926" s="927"/>
      <c r="C8926" s="580"/>
      <c r="D8926" s="939"/>
      <c r="E8926" s="940"/>
      <c r="F8926" s="941"/>
      <c r="G8926" s="937" t="str">
        <f t="array" ref="G8926">xlookup(F8926,'Internal Staffing Calculator'!E:E,'Internal Staffing Calculator'!C:C,"")</f>
        <v/>
      </c>
      <c r="H8926" s="932" t="str">
        <f t="array" ref="H8926">if(F8926&lt;&gt;"", iferror(index('Internal Staffing Calculator'!B$8:B23500,match(F8926,'Internal Staffing Calculator'!E$8:E23500,0)), "Not In Budget"),"")</f>
        <v/>
      </c>
      <c r="I8926" s="184"/>
      <c r="J8926" s="184"/>
      <c r="K8926" s="184"/>
      <c r="L8926" s="183"/>
    </row>
    <row r="8927">
      <c r="A8927" s="454"/>
      <c r="B8927" s="927"/>
      <c r="C8927" s="580"/>
      <c r="D8927" s="939"/>
      <c r="E8927" s="940"/>
      <c r="F8927" s="941"/>
      <c r="G8927" s="937" t="str">
        <f t="array" ref="G8927">xlookup(F8927,'Internal Staffing Calculator'!E:E,'Internal Staffing Calculator'!C:C,"")</f>
        <v/>
      </c>
      <c r="H8927" s="932" t="str">
        <f t="array" ref="H8927">if(F8927&lt;&gt;"", iferror(index('Internal Staffing Calculator'!B$8:B23500,match(F8927,'Internal Staffing Calculator'!E$8:E23500,0)), "Not In Budget"),"")</f>
        <v/>
      </c>
      <c r="I8927" s="184"/>
      <c r="J8927" s="184"/>
      <c r="K8927" s="184"/>
      <c r="L8927" s="183"/>
    </row>
    <row r="8928">
      <c r="A8928" s="454"/>
      <c r="B8928" s="927"/>
      <c r="C8928" s="580"/>
      <c r="D8928" s="939"/>
      <c r="E8928" s="940"/>
      <c r="F8928" s="941"/>
      <c r="G8928" s="937" t="str">
        <f t="array" ref="G8928">xlookup(F8928,'Internal Staffing Calculator'!E:E,'Internal Staffing Calculator'!C:C,"")</f>
        <v/>
      </c>
      <c r="H8928" s="932" t="str">
        <f t="array" ref="H8928">if(F8928&lt;&gt;"", iferror(index('Internal Staffing Calculator'!B$8:B23500,match(F8928,'Internal Staffing Calculator'!E$8:E23500,0)), "Not In Budget"),"")</f>
        <v/>
      </c>
      <c r="I8928" s="184"/>
      <c r="J8928" s="184"/>
      <c r="K8928" s="184"/>
      <c r="L8928" s="183"/>
    </row>
    <row r="8929">
      <c r="A8929" s="454"/>
      <c r="B8929" s="927"/>
      <c r="C8929" s="580"/>
      <c r="D8929" s="939"/>
      <c r="E8929" s="940"/>
      <c r="F8929" s="941"/>
      <c r="G8929" s="937" t="str">
        <f t="array" ref="G8929">xlookup(F8929,'Internal Staffing Calculator'!E:E,'Internal Staffing Calculator'!C:C,"")</f>
        <v/>
      </c>
      <c r="H8929" s="932" t="str">
        <f t="array" ref="H8929">if(F8929&lt;&gt;"", iferror(index('Internal Staffing Calculator'!B$8:B23500,match(F8929,'Internal Staffing Calculator'!E$8:E23500,0)), "Not In Budget"),"")</f>
        <v/>
      </c>
      <c r="I8929" s="184"/>
      <c r="J8929" s="184"/>
      <c r="K8929" s="184"/>
      <c r="L8929" s="183"/>
    </row>
    <row r="8930">
      <c r="A8930" s="454"/>
      <c r="B8930" s="927"/>
      <c r="C8930" s="580"/>
      <c r="D8930" s="939"/>
      <c r="E8930" s="940"/>
      <c r="F8930" s="941"/>
      <c r="G8930" s="937" t="str">
        <f t="array" ref="G8930">xlookup(F8930,'Internal Staffing Calculator'!E:E,'Internal Staffing Calculator'!C:C,"")</f>
        <v/>
      </c>
      <c r="H8930" s="932" t="str">
        <f t="array" ref="H8930">if(F8930&lt;&gt;"", iferror(index('Internal Staffing Calculator'!B$8:B23500,match(F8930,'Internal Staffing Calculator'!E$8:E23500,0)), "Not In Budget"),"")</f>
        <v/>
      </c>
      <c r="I8930" s="184"/>
      <c r="J8930" s="184"/>
      <c r="K8930" s="184"/>
      <c r="L8930" s="183"/>
    </row>
    <row r="8931">
      <c r="A8931" s="454"/>
      <c r="B8931" s="927"/>
      <c r="C8931" s="580"/>
      <c r="D8931" s="939"/>
      <c r="E8931" s="940"/>
      <c r="F8931" s="941"/>
      <c r="G8931" s="937" t="str">
        <f t="array" ref="G8931">xlookup(F8931,'Internal Staffing Calculator'!E:E,'Internal Staffing Calculator'!C:C,"")</f>
        <v/>
      </c>
      <c r="H8931" s="932" t="str">
        <f t="array" ref="H8931">if(F8931&lt;&gt;"", iferror(index('Internal Staffing Calculator'!B$8:B23500,match(F8931,'Internal Staffing Calculator'!E$8:E23500,0)), "Not In Budget"),"")</f>
        <v/>
      </c>
      <c r="I8931" s="184"/>
      <c r="J8931" s="184"/>
      <c r="K8931" s="184"/>
      <c r="L8931" s="183"/>
    </row>
    <row r="8932">
      <c r="A8932" s="454"/>
      <c r="B8932" s="927"/>
      <c r="C8932" s="580"/>
      <c r="D8932" s="939"/>
      <c r="E8932" s="940"/>
      <c r="F8932" s="941"/>
      <c r="G8932" s="937" t="str">
        <f t="array" ref="G8932">xlookup(F8932,'Internal Staffing Calculator'!E:E,'Internal Staffing Calculator'!C:C,"")</f>
        <v/>
      </c>
      <c r="H8932" s="932" t="str">
        <f t="array" ref="H8932">if(F8932&lt;&gt;"", iferror(index('Internal Staffing Calculator'!B$8:B23500,match(F8932,'Internal Staffing Calculator'!E$8:E23500,0)), "Not In Budget"),"")</f>
        <v/>
      </c>
      <c r="I8932" s="184"/>
      <c r="J8932" s="184"/>
      <c r="K8932" s="184"/>
      <c r="L8932" s="183"/>
    </row>
    <row r="8933">
      <c r="A8933" s="454"/>
      <c r="B8933" s="927"/>
      <c r="C8933" s="580"/>
      <c r="D8933" s="939"/>
      <c r="E8933" s="940"/>
      <c r="F8933" s="941"/>
      <c r="G8933" s="937" t="str">
        <f t="array" ref="G8933">xlookup(F8933,'Internal Staffing Calculator'!E:E,'Internal Staffing Calculator'!C:C,"")</f>
        <v/>
      </c>
      <c r="H8933" s="932" t="str">
        <f t="array" ref="H8933">if(F8933&lt;&gt;"", iferror(index('Internal Staffing Calculator'!B$8:B23500,match(F8933,'Internal Staffing Calculator'!E$8:E23500,0)), "Not In Budget"),"")</f>
        <v/>
      </c>
      <c r="I8933" s="184"/>
      <c r="J8933" s="184"/>
      <c r="K8933" s="184"/>
      <c r="L8933" s="183"/>
    </row>
    <row r="8934">
      <c r="A8934" s="454"/>
      <c r="B8934" s="927"/>
      <c r="C8934" s="580"/>
      <c r="D8934" s="939"/>
      <c r="E8934" s="940"/>
      <c r="F8934" s="941"/>
      <c r="G8934" s="937" t="str">
        <f t="array" ref="G8934">xlookup(F8934,'Internal Staffing Calculator'!E:E,'Internal Staffing Calculator'!C:C,"")</f>
        <v/>
      </c>
      <c r="H8934" s="932" t="str">
        <f t="array" ref="H8934">if(F8934&lt;&gt;"", iferror(index('Internal Staffing Calculator'!B$8:B23500,match(F8934,'Internal Staffing Calculator'!E$8:E23500,0)), "Not In Budget"),"")</f>
        <v/>
      </c>
      <c r="I8934" s="184"/>
      <c r="J8934" s="184"/>
      <c r="K8934" s="184"/>
      <c r="L8934" s="183"/>
    </row>
    <row r="8935">
      <c r="A8935" s="454"/>
      <c r="B8935" s="927"/>
      <c r="C8935" s="580"/>
      <c r="D8935" s="939"/>
      <c r="E8935" s="940"/>
      <c r="F8935" s="941"/>
      <c r="G8935" s="937" t="str">
        <f t="array" ref="G8935">xlookup(F8935,'Internal Staffing Calculator'!E:E,'Internal Staffing Calculator'!C:C,"")</f>
        <v/>
      </c>
      <c r="H8935" s="932" t="str">
        <f t="array" ref="H8935">if(F8935&lt;&gt;"", iferror(index('Internal Staffing Calculator'!B$8:B23500,match(F8935,'Internal Staffing Calculator'!E$8:E23500,0)), "Not In Budget"),"")</f>
        <v/>
      </c>
      <c r="I8935" s="184"/>
      <c r="J8935" s="184"/>
      <c r="K8935" s="184"/>
      <c r="L8935" s="183"/>
    </row>
    <row r="8936">
      <c r="A8936" s="454"/>
      <c r="B8936" s="927"/>
      <c r="C8936" s="580"/>
      <c r="D8936" s="939"/>
      <c r="E8936" s="940"/>
      <c r="F8936" s="941"/>
      <c r="G8936" s="937" t="str">
        <f t="array" ref="G8936">xlookup(F8936,'Internal Staffing Calculator'!E:E,'Internal Staffing Calculator'!C:C,"")</f>
        <v/>
      </c>
      <c r="H8936" s="932" t="str">
        <f t="array" ref="H8936">if(F8936&lt;&gt;"", iferror(index('Internal Staffing Calculator'!B$8:B23500,match(F8936,'Internal Staffing Calculator'!E$8:E23500,0)), "Not In Budget"),"")</f>
        <v/>
      </c>
      <c r="I8936" s="184"/>
      <c r="J8936" s="184"/>
      <c r="K8936" s="184"/>
      <c r="L8936" s="183"/>
    </row>
    <row r="8937">
      <c r="A8937" s="454"/>
      <c r="B8937" s="927"/>
      <c r="C8937" s="580"/>
      <c r="D8937" s="939"/>
      <c r="E8937" s="940"/>
      <c r="F8937" s="941"/>
      <c r="G8937" s="937" t="str">
        <f t="array" ref="G8937">xlookup(F8937,'Internal Staffing Calculator'!E:E,'Internal Staffing Calculator'!C:C,"")</f>
        <v/>
      </c>
      <c r="H8937" s="932" t="str">
        <f t="array" ref="H8937">if(F8937&lt;&gt;"", iferror(index('Internal Staffing Calculator'!B$8:B23500,match(F8937,'Internal Staffing Calculator'!E$8:E23500,0)), "Not In Budget"),"")</f>
        <v/>
      </c>
      <c r="I8937" s="184"/>
      <c r="J8937" s="184"/>
      <c r="K8937" s="184"/>
      <c r="L8937" s="183"/>
    </row>
    <row r="8938">
      <c r="A8938" s="454"/>
      <c r="B8938" s="927"/>
      <c r="C8938" s="580"/>
      <c r="D8938" s="939"/>
      <c r="E8938" s="940"/>
      <c r="F8938" s="941"/>
      <c r="G8938" s="937" t="str">
        <f t="array" ref="G8938">xlookup(F8938,'Internal Staffing Calculator'!E:E,'Internal Staffing Calculator'!C:C,"")</f>
        <v/>
      </c>
      <c r="H8938" s="932" t="str">
        <f t="array" ref="H8938">if(F8938&lt;&gt;"", iferror(index('Internal Staffing Calculator'!B$8:B23500,match(F8938,'Internal Staffing Calculator'!E$8:E23500,0)), "Not In Budget"),"")</f>
        <v/>
      </c>
      <c r="I8938" s="184"/>
      <c r="J8938" s="184"/>
      <c r="K8938" s="184"/>
      <c r="L8938" s="183"/>
    </row>
    <row r="8939">
      <c r="A8939" s="454"/>
      <c r="B8939" s="927"/>
      <c r="C8939" s="580"/>
      <c r="D8939" s="939"/>
      <c r="E8939" s="940"/>
      <c r="F8939" s="941"/>
      <c r="G8939" s="937" t="str">
        <f t="array" ref="G8939">xlookup(F8939,'Internal Staffing Calculator'!E:E,'Internal Staffing Calculator'!C:C,"")</f>
        <v/>
      </c>
      <c r="H8939" s="932" t="str">
        <f t="array" ref="H8939">if(F8939&lt;&gt;"", iferror(index('Internal Staffing Calculator'!B$8:B23500,match(F8939,'Internal Staffing Calculator'!E$8:E23500,0)), "Not In Budget"),"")</f>
        <v/>
      </c>
      <c r="I8939" s="184"/>
      <c r="J8939" s="184"/>
      <c r="K8939" s="184"/>
      <c r="L8939" s="183"/>
    </row>
    <row r="8940">
      <c r="A8940" s="454"/>
      <c r="B8940" s="927"/>
      <c r="C8940" s="580"/>
      <c r="D8940" s="939"/>
      <c r="E8940" s="940"/>
      <c r="F8940" s="941"/>
      <c r="G8940" s="937" t="str">
        <f t="array" ref="G8940">xlookup(F8940,'Internal Staffing Calculator'!E:E,'Internal Staffing Calculator'!C:C,"")</f>
        <v/>
      </c>
      <c r="H8940" s="932" t="str">
        <f t="array" ref="H8940">if(F8940&lt;&gt;"", iferror(index('Internal Staffing Calculator'!B$8:B23500,match(F8940,'Internal Staffing Calculator'!E$8:E23500,0)), "Not In Budget"),"")</f>
        <v/>
      </c>
      <c r="I8940" s="184"/>
      <c r="J8940" s="184"/>
      <c r="K8940" s="184"/>
      <c r="L8940" s="183"/>
    </row>
    <row r="8941">
      <c r="A8941" s="454"/>
      <c r="B8941" s="927"/>
      <c r="C8941" s="580"/>
      <c r="D8941" s="939"/>
      <c r="E8941" s="940"/>
      <c r="F8941" s="941"/>
      <c r="G8941" s="937" t="str">
        <f t="array" ref="G8941">xlookup(F8941,'Internal Staffing Calculator'!E:E,'Internal Staffing Calculator'!C:C,"")</f>
        <v/>
      </c>
      <c r="H8941" s="932" t="str">
        <f t="array" ref="H8941">if(F8941&lt;&gt;"", iferror(index('Internal Staffing Calculator'!B$8:B23500,match(F8941,'Internal Staffing Calculator'!E$8:E23500,0)), "Not In Budget"),"")</f>
        <v/>
      </c>
      <c r="I8941" s="184"/>
      <c r="J8941" s="184"/>
      <c r="K8941" s="184"/>
      <c r="L8941" s="183"/>
    </row>
    <row r="8942">
      <c r="A8942" s="454"/>
      <c r="B8942" s="927"/>
      <c r="C8942" s="580"/>
      <c r="D8942" s="939"/>
      <c r="E8942" s="940"/>
      <c r="F8942" s="941"/>
      <c r="G8942" s="937" t="str">
        <f t="array" ref="G8942">xlookup(F8942,'Internal Staffing Calculator'!E:E,'Internal Staffing Calculator'!C:C,"")</f>
        <v/>
      </c>
      <c r="H8942" s="932" t="str">
        <f t="array" ref="H8942">if(F8942&lt;&gt;"", iferror(index('Internal Staffing Calculator'!B$8:B23500,match(F8942,'Internal Staffing Calculator'!E$8:E23500,0)), "Not In Budget"),"")</f>
        <v/>
      </c>
      <c r="I8942" s="184"/>
      <c r="J8942" s="184"/>
      <c r="K8942" s="184"/>
      <c r="L8942" s="183"/>
    </row>
    <row r="8943">
      <c r="A8943" s="454"/>
      <c r="B8943" s="927"/>
      <c r="C8943" s="580"/>
      <c r="D8943" s="939"/>
      <c r="E8943" s="940"/>
      <c r="F8943" s="941"/>
      <c r="G8943" s="937" t="str">
        <f t="array" ref="G8943">xlookup(F8943,'Internal Staffing Calculator'!E:E,'Internal Staffing Calculator'!C:C,"")</f>
        <v/>
      </c>
      <c r="H8943" s="932" t="str">
        <f t="array" ref="H8943">if(F8943&lt;&gt;"", iferror(index('Internal Staffing Calculator'!B$8:B23500,match(F8943,'Internal Staffing Calculator'!E$8:E23500,0)), "Not In Budget"),"")</f>
        <v/>
      </c>
      <c r="I8943" s="184"/>
      <c r="J8943" s="184"/>
      <c r="K8943" s="184"/>
      <c r="L8943" s="183"/>
    </row>
    <row r="8944">
      <c r="A8944" s="454"/>
      <c r="B8944" s="927"/>
      <c r="C8944" s="580"/>
      <c r="D8944" s="939"/>
      <c r="E8944" s="940"/>
      <c r="F8944" s="941"/>
      <c r="G8944" s="937" t="str">
        <f t="array" ref="G8944">xlookup(F8944,'Internal Staffing Calculator'!E:E,'Internal Staffing Calculator'!C:C,"")</f>
        <v/>
      </c>
      <c r="H8944" s="932" t="str">
        <f t="array" ref="H8944">if(F8944&lt;&gt;"", iferror(index('Internal Staffing Calculator'!B$8:B23500,match(F8944,'Internal Staffing Calculator'!E$8:E23500,0)), "Not In Budget"),"")</f>
        <v/>
      </c>
      <c r="I8944" s="184"/>
      <c r="J8944" s="184"/>
      <c r="K8944" s="184"/>
      <c r="L8944" s="183"/>
    </row>
    <row r="8945">
      <c r="A8945" s="454"/>
      <c r="B8945" s="927"/>
      <c r="C8945" s="580"/>
      <c r="D8945" s="939"/>
      <c r="E8945" s="940"/>
      <c r="F8945" s="941"/>
      <c r="G8945" s="937" t="str">
        <f t="array" ref="G8945">xlookup(F8945,'Internal Staffing Calculator'!E:E,'Internal Staffing Calculator'!C:C,"")</f>
        <v/>
      </c>
      <c r="H8945" s="932" t="str">
        <f t="array" ref="H8945">if(F8945&lt;&gt;"", iferror(index('Internal Staffing Calculator'!B$8:B23500,match(F8945,'Internal Staffing Calculator'!E$8:E23500,0)), "Not In Budget"),"")</f>
        <v/>
      </c>
      <c r="I8945" s="184"/>
      <c r="J8945" s="184"/>
      <c r="K8945" s="184"/>
      <c r="L8945" s="183"/>
    </row>
    <row r="8946">
      <c r="A8946" s="454"/>
      <c r="B8946" s="927"/>
      <c r="C8946" s="580"/>
      <c r="D8946" s="939"/>
      <c r="E8946" s="940"/>
      <c r="F8946" s="941"/>
      <c r="G8946" s="937" t="str">
        <f t="array" ref="G8946">xlookup(F8946,'Internal Staffing Calculator'!E:E,'Internal Staffing Calculator'!C:C,"")</f>
        <v/>
      </c>
      <c r="H8946" s="932" t="str">
        <f t="array" ref="H8946">if(F8946&lt;&gt;"", iferror(index('Internal Staffing Calculator'!B$8:B23500,match(F8946,'Internal Staffing Calculator'!E$8:E23500,0)), "Not In Budget"),"")</f>
        <v/>
      </c>
      <c r="I8946" s="184"/>
      <c r="J8946" s="184"/>
      <c r="K8946" s="184"/>
      <c r="L8946" s="183"/>
    </row>
    <row r="8947">
      <c r="A8947" s="454"/>
      <c r="B8947" s="927"/>
      <c r="C8947" s="580"/>
      <c r="D8947" s="939"/>
      <c r="E8947" s="940"/>
      <c r="F8947" s="941"/>
      <c r="G8947" s="937" t="str">
        <f t="array" ref="G8947">xlookup(F8947,'Internal Staffing Calculator'!E:E,'Internal Staffing Calculator'!C:C,"")</f>
        <v/>
      </c>
      <c r="H8947" s="932" t="str">
        <f t="array" ref="H8947">if(F8947&lt;&gt;"", iferror(index('Internal Staffing Calculator'!B$8:B23500,match(F8947,'Internal Staffing Calculator'!E$8:E23500,0)), "Not In Budget"),"")</f>
        <v/>
      </c>
      <c r="I8947" s="184"/>
      <c r="J8947" s="184"/>
      <c r="K8947" s="184"/>
      <c r="L8947" s="183"/>
    </row>
    <row r="8948">
      <c r="A8948" s="454"/>
      <c r="B8948" s="927"/>
      <c r="C8948" s="580"/>
      <c r="D8948" s="939"/>
      <c r="E8948" s="940"/>
      <c r="F8948" s="941"/>
      <c r="G8948" s="937" t="str">
        <f t="array" ref="G8948">xlookup(F8948,'Internal Staffing Calculator'!E:E,'Internal Staffing Calculator'!C:C,"")</f>
        <v/>
      </c>
      <c r="H8948" s="932" t="str">
        <f t="array" ref="H8948">if(F8948&lt;&gt;"", iferror(index('Internal Staffing Calculator'!B$8:B23500,match(F8948,'Internal Staffing Calculator'!E$8:E23500,0)), "Not In Budget"),"")</f>
        <v/>
      </c>
      <c r="I8948" s="184"/>
      <c r="J8948" s="184"/>
      <c r="K8948" s="184"/>
      <c r="L8948" s="183"/>
    </row>
    <row r="8949">
      <c r="A8949" s="454"/>
      <c r="B8949" s="927"/>
      <c r="C8949" s="580"/>
      <c r="D8949" s="939"/>
      <c r="E8949" s="940"/>
      <c r="F8949" s="941"/>
      <c r="G8949" s="937" t="str">
        <f t="array" ref="G8949">xlookup(F8949,'Internal Staffing Calculator'!E:E,'Internal Staffing Calculator'!C:C,"")</f>
        <v/>
      </c>
      <c r="H8949" s="932" t="str">
        <f t="array" ref="H8949">if(F8949&lt;&gt;"", iferror(index('Internal Staffing Calculator'!B$8:B23500,match(F8949,'Internal Staffing Calculator'!E$8:E23500,0)), "Not In Budget"),"")</f>
        <v/>
      </c>
      <c r="I8949" s="184"/>
      <c r="J8949" s="184"/>
      <c r="K8949" s="184"/>
      <c r="L8949" s="183"/>
    </row>
    <row r="8950">
      <c r="A8950" s="454"/>
      <c r="B8950" s="927"/>
      <c r="C8950" s="580"/>
      <c r="D8950" s="939"/>
      <c r="E8950" s="940"/>
      <c r="F8950" s="941"/>
      <c r="G8950" s="937" t="str">
        <f t="array" ref="G8950">xlookup(F8950,'Internal Staffing Calculator'!E:E,'Internal Staffing Calculator'!C:C,"")</f>
        <v/>
      </c>
      <c r="H8950" s="932" t="str">
        <f t="array" ref="H8950">if(F8950&lt;&gt;"", iferror(index('Internal Staffing Calculator'!B$8:B23500,match(F8950,'Internal Staffing Calculator'!E$8:E23500,0)), "Not In Budget"),"")</f>
        <v/>
      </c>
      <c r="I8950" s="184"/>
      <c r="J8950" s="184"/>
      <c r="K8950" s="184"/>
      <c r="L8950" s="183"/>
    </row>
    <row r="8951">
      <c r="A8951" s="454"/>
      <c r="B8951" s="927"/>
      <c r="C8951" s="580"/>
      <c r="D8951" s="939"/>
      <c r="E8951" s="940"/>
      <c r="F8951" s="941"/>
      <c r="G8951" s="937" t="str">
        <f t="array" ref="G8951">xlookup(F8951,'Internal Staffing Calculator'!E:E,'Internal Staffing Calculator'!C:C,"")</f>
        <v/>
      </c>
      <c r="H8951" s="932" t="str">
        <f t="array" ref="H8951">if(F8951&lt;&gt;"", iferror(index('Internal Staffing Calculator'!B$8:B23500,match(F8951,'Internal Staffing Calculator'!E$8:E23500,0)), "Not In Budget"),"")</f>
        <v/>
      </c>
      <c r="I8951" s="184"/>
      <c r="J8951" s="184"/>
      <c r="K8951" s="184"/>
      <c r="L8951" s="183"/>
    </row>
    <row r="8952">
      <c r="A8952" s="454"/>
      <c r="B8952" s="927"/>
      <c r="C8952" s="580"/>
      <c r="D8952" s="939"/>
      <c r="E8952" s="940"/>
      <c r="F8952" s="941"/>
      <c r="G8952" s="937" t="str">
        <f t="array" ref="G8952">xlookup(F8952,'Internal Staffing Calculator'!E:E,'Internal Staffing Calculator'!C:C,"")</f>
        <v/>
      </c>
      <c r="H8952" s="932" t="str">
        <f t="array" ref="H8952">if(F8952&lt;&gt;"", iferror(index('Internal Staffing Calculator'!B$8:B23500,match(F8952,'Internal Staffing Calculator'!E$8:E23500,0)), "Not In Budget"),"")</f>
        <v/>
      </c>
      <c r="I8952" s="184"/>
      <c r="J8952" s="184"/>
      <c r="K8952" s="184"/>
      <c r="L8952" s="183"/>
    </row>
    <row r="8953">
      <c r="A8953" s="454"/>
      <c r="B8953" s="927"/>
      <c r="C8953" s="580"/>
      <c r="D8953" s="939"/>
      <c r="E8953" s="940"/>
      <c r="F8953" s="941"/>
      <c r="G8953" s="937" t="str">
        <f t="array" ref="G8953">xlookup(F8953,'Internal Staffing Calculator'!E:E,'Internal Staffing Calculator'!C:C,"")</f>
        <v/>
      </c>
      <c r="H8953" s="932" t="str">
        <f t="array" ref="H8953">if(F8953&lt;&gt;"", iferror(index('Internal Staffing Calculator'!B$8:B23500,match(F8953,'Internal Staffing Calculator'!E$8:E23500,0)), "Not In Budget"),"")</f>
        <v/>
      </c>
      <c r="I8953" s="184"/>
      <c r="J8953" s="184"/>
      <c r="K8953" s="184"/>
      <c r="L8953" s="183"/>
    </row>
    <row r="8954">
      <c r="A8954" s="454"/>
      <c r="B8954" s="927"/>
      <c r="C8954" s="580"/>
      <c r="D8954" s="939"/>
      <c r="E8954" s="940"/>
      <c r="F8954" s="941"/>
      <c r="G8954" s="937" t="str">
        <f t="array" ref="G8954">xlookup(F8954,'Internal Staffing Calculator'!E:E,'Internal Staffing Calculator'!C:C,"")</f>
        <v/>
      </c>
      <c r="H8954" s="932" t="str">
        <f t="array" ref="H8954">if(F8954&lt;&gt;"", iferror(index('Internal Staffing Calculator'!B$8:B23500,match(F8954,'Internal Staffing Calculator'!E$8:E23500,0)), "Not In Budget"),"")</f>
        <v/>
      </c>
      <c r="I8954" s="184"/>
      <c r="J8954" s="184"/>
      <c r="K8954" s="184"/>
      <c r="L8954" s="183"/>
    </row>
    <row r="8955">
      <c r="A8955" s="454"/>
      <c r="B8955" s="927"/>
      <c r="C8955" s="580"/>
      <c r="D8955" s="939"/>
      <c r="E8955" s="940"/>
      <c r="F8955" s="941"/>
      <c r="G8955" s="937" t="str">
        <f t="array" ref="G8955">xlookup(F8955,'Internal Staffing Calculator'!E:E,'Internal Staffing Calculator'!C:C,"")</f>
        <v/>
      </c>
      <c r="H8955" s="932" t="str">
        <f t="array" ref="H8955">if(F8955&lt;&gt;"", iferror(index('Internal Staffing Calculator'!B$8:B23500,match(F8955,'Internal Staffing Calculator'!E$8:E23500,0)), "Not In Budget"),"")</f>
        <v/>
      </c>
      <c r="I8955" s="184"/>
      <c r="J8955" s="184"/>
      <c r="K8955" s="184"/>
      <c r="L8955" s="183"/>
    </row>
    <row r="8956">
      <c r="A8956" s="454"/>
      <c r="B8956" s="927"/>
      <c r="C8956" s="580"/>
      <c r="D8956" s="939"/>
      <c r="E8956" s="940"/>
      <c r="F8956" s="941"/>
      <c r="G8956" s="937" t="str">
        <f t="array" ref="G8956">xlookup(F8956,'Internal Staffing Calculator'!E:E,'Internal Staffing Calculator'!C:C,"")</f>
        <v/>
      </c>
      <c r="H8956" s="932" t="str">
        <f t="array" ref="H8956">if(F8956&lt;&gt;"", iferror(index('Internal Staffing Calculator'!B$8:B23500,match(F8956,'Internal Staffing Calculator'!E$8:E23500,0)), "Not In Budget"),"")</f>
        <v/>
      </c>
      <c r="I8956" s="184"/>
      <c r="J8956" s="184"/>
      <c r="K8956" s="184"/>
      <c r="L8956" s="183"/>
    </row>
    <row r="8957">
      <c r="A8957" s="454"/>
      <c r="B8957" s="927"/>
      <c r="C8957" s="580"/>
      <c r="D8957" s="939"/>
      <c r="E8957" s="940"/>
      <c r="F8957" s="941"/>
      <c r="G8957" s="937" t="str">
        <f t="array" ref="G8957">xlookup(F8957,'Internal Staffing Calculator'!E:E,'Internal Staffing Calculator'!C:C,"")</f>
        <v/>
      </c>
      <c r="H8957" s="932" t="str">
        <f t="array" ref="H8957">if(F8957&lt;&gt;"", iferror(index('Internal Staffing Calculator'!B$8:B23500,match(F8957,'Internal Staffing Calculator'!E$8:E23500,0)), "Not In Budget"),"")</f>
        <v/>
      </c>
      <c r="I8957" s="184"/>
      <c r="J8957" s="184"/>
      <c r="K8957" s="184"/>
      <c r="L8957" s="183"/>
    </row>
    <row r="8958">
      <c r="A8958" s="454"/>
      <c r="B8958" s="927"/>
      <c r="C8958" s="580"/>
      <c r="D8958" s="939"/>
      <c r="E8958" s="940"/>
      <c r="F8958" s="941"/>
      <c r="G8958" s="937" t="str">
        <f t="array" ref="G8958">xlookup(F8958,'Internal Staffing Calculator'!E:E,'Internal Staffing Calculator'!C:C,"")</f>
        <v/>
      </c>
      <c r="H8958" s="932" t="str">
        <f t="array" ref="H8958">if(F8958&lt;&gt;"", iferror(index('Internal Staffing Calculator'!B$8:B23500,match(F8958,'Internal Staffing Calculator'!E$8:E23500,0)), "Not In Budget"),"")</f>
        <v/>
      </c>
      <c r="I8958" s="184"/>
      <c r="J8958" s="184"/>
      <c r="K8958" s="184"/>
      <c r="L8958" s="183"/>
    </row>
    <row r="8959">
      <c r="A8959" s="454"/>
      <c r="B8959" s="927"/>
      <c r="C8959" s="580"/>
      <c r="D8959" s="939"/>
      <c r="E8959" s="940"/>
      <c r="F8959" s="941"/>
      <c r="G8959" s="937" t="str">
        <f t="array" ref="G8959">xlookup(F8959,'Internal Staffing Calculator'!E:E,'Internal Staffing Calculator'!C:C,"")</f>
        <v/>
      </c>
      <c r="H8959" s="932" t="str">
        <f t="array" ref="H8959">if(F8959&lt;&gt;"", iferror(index('Internal Staffing Calculator'!B$8:B23500,match(F8959,'Internal Staffing Calculator'!E$8:E23500,0)), "Not In Budget"),"")</f>
        <v/>
      </c>
      <c r="I8959" s="184"/>
      <c r="J8959" s="184"/>
      <c r="K8959" s="184"/>
      <c r="L8959" s="183"/>
    </row>
    <row r="8960">
      <c r="A8960" s="454"/>
      <c r="B8960" s="927"/>
      <c r="C8960" s="580"/>
      <c r="D8960" s="939"/>
      <c r="E8960" s="940"/>
      <c r="F8960" s="941"/>
      <c r="G8960" s="937" t="str">
        <f t="array" ref="G8960">xlookup(F8960,'Internal Staffing Calculator'!E:E,'Internal Staffing Calculator'!C:C,"")</f>
        <v/>
      </c>
      <c r="H8960" s="932" t="str">
        <f t="array" ref="H8960">if(F8960&lt;&gt;"", iferror(index('Internal Staffing Calculator'!B$8:B23500,match(F8960,'Internal Staffing Calculator'!E$8:E23500,0)), "Not In Budget"),"")</f>
        <v/>
      </c>
      <c r="I8960" s="184"/>
      <c r="J8960" s="184"/>
      <c r="K8960" s="184"/>
      <c r="L8960" s="183"/>
    </row>
    <row r="8961">
      <c r="A8961" s="454"/>
      <c r="B8961" s="927"/>
      <c r="C8961" s="580"/>
      <c r="D8961" s="939"/>
      <c r="E8961" s="940"/>
      <c r="F8961" s="941"/>
      <c r="G8961" s="937" t="str">
        <f t="array" ref="G8961">xlookup(F8961,'Internal Staffing Calculator'!E:E,'Internal Staffing Calculator'!C:C,"")</f>
        <v/>
      </c>
      <c r="H8961" s="932" t="str">
        <f t="array" ref="H8961">if(F8961&lt;&gt;"", iferror(index('Internal Staffing Calculator'!B$8:B23500,match(F8961,'Internal Staffing Calculator'!E$8:E23500,0)), "Not In Budget"),"")</f>
        <v/>
      </c>
      <c r="I8961" s="184"/>
      <c r="J8961" s="184"/>
      <c r="K8961" s="184"/>
      <c r="L8961" s="183"/>
    </row>
    <row r="8962">
      <c r="A8962" s="454"/>
      <c r="B8962" s="927"/>
      <c r="C8962" s="580"/>
      <c r="D8962" s="939"/>
      <c r="E8962" s="940"/>
      <c r="F8962" s="941"/>
      <c r="G8962" s="937" t="str">
        <f t="array" ref="G8962">xlookup(F8962,'Internal Staffing Calculator'!E:E,'Internal Staffing Calculator'!C:C,"")</f>
        <v/>
      </c>
      <c r="H8962" s="932" t="str">
        <f t="array" ref="H8962">if(F8962&lt;&gt;"", iferror(index('Internal Staffing Calculator'!B$8:B23500,match(F8962,'Internal Staffing Calculator'!E$8:E23500,0)), "Not In Budget"),"")</f>
        <v/>
      </c>
      <c r="I8962" s="184"/>
      <c r="J8962" s="184"/>
      <c r="K8962" s="184"/>
      <c r="L8962" s="183"/>
    </row>
    <row r="8963">
      <c r="A8963" s="454"/>
      <c r="B8963" s="927"/>
      <c r="C8963" s="580"/>
      <c r="D8963" s="939"/>
      <c r="E8963" s="940"/>
      <c r="F8963" s="941"/>
      <c r="G8963" s="937" t="str">
        <f t="array" ref="G8963">xlookup(F8963,'Internal Staffing Calculator'!E:E,'Internal Staffing Calculator'!C:C,"")</f>
        <v/>
      </c>
      <c r="H8963" s="932" t="str">
        <f t="array" ref="H8963">if(F8963&lt;&gt;"", iferror(index('Internal Staffing Calculator'!B$8:B23500,match(F8963,'Internal Staffing Calculator'!E$8:E23500,0)), "Not In Budget"),"")</f>
        <v/>
      </c>
      <c r="I8963" s="184"/>
      <c r="J8963" s="184"/>
      <c r="K8963" s="184"/>
      <c r="L8963" s="183"/>
    </row>
    <row r="8964">
      <c r="A8964" s="454"/>
      <c r="B8964" s="927"/>
      <c r="C8964" s="580"/>
      <c r="D8964" s="939"/>
      <c r="E8964" s="940"/>
      <c r="F8964" s="941"/>
      <c r="G8964" s="937" t="str">
        <f t="array" ref="G8964">xlookup(F8964,'Internal Staffing Calculator'!E:E,'Internal Staffing Calculator'!C:C,"")</f>
        <v/>
      </c>
      <c r="H8964" s="932" t="str">
        <f t="array" ref="H8964">if(F8964&lt;&gt;"", iferror(index('Internal Staffing Calculator'!B$8:B23500,match(F8964,'Internal Staffing Calculator'!E$8:E23500,0)), "Not In Budget"),"")</f>
        <v/>
      </c>
      <c r="I8964" s="184"/>
      <c r="J8964" s="184"/>
      <c r="K8964" s="184"/>
      <c r="L8964" s="183"/>
    </row>
    <row r="8965">
      <c r="A8965" s="454"/>
      <c r="B8965" s="927"/>
      <c r="C8965" s="580"/>
      <c r="D8965" s="939"/>
      <c r="E8965" s="940"/>
      <c r="F8965" s="941"/>
      <c r="G8965" s="937" t="str">
        <f t="array" ref="G8965">xlookup(F8965,'Internal Staffing Calculator'!E:E,'Internal Staffing Calculator'!C:C,"")</f>
        <v/>
      </c>
      <c r="H8965" s="932" t="str">
        <f t="array" ref="H8965">if(F8965&lt;&gt;"", iferror(index('Internal Staffing Calculator'!B$8:B23500,match(F8965,'Internal Staffing Calculator'!E$8:E23500,0)), "Not In Budget"),"")</f>
        <v/>
      </c>
      <c r="I8965" s="184"/>
      <c r="J8965" s="184"/>
      <c r="K8965" s="184"/>
      <c r="L8965" s="183"/>
    </row>
    <row r="8966">
      <c r="A8966" s="454"/>
      <c r="B8966" s="927"/>
      <c r="C8966" s="580"/>
      <c r="D8966" s="939"/>
      <c r="E8966" s="940"/>
      <c r="F8966" s="941"/>
      <c r="G8966" s="937" t="str">
        <f t="array" ref="G8966">xlookup(F8966,'Internal Staffing Calculator'!E:E,'Internal Staffing Calculator'!C:C,"")</f>
        <v/>
      </c>
      <c r="H8966" s="932" t="str">
        <f t="array" ref="H8966">if(F8966&lt;&gt;"", iferror(index('Internal Staffing Calculator'!B$8:B23500,match(F8966,'Internal Staffing Calculator'!E$8:E23500,0)), "Not In Budget"),"")</f>
        <v/>
      </c>
      <c r="I8966" s="184"/>
      <c r="J8966" s="184"/>
      <c r="K8966" s="184"/>
      <c r="L8966" s="183"/>
    </row>
    <row r="8967">
      <c r="A8967" s="454"/>
      <c r="B8967" s="927"/>
      <c r="C8967" s="580"/>
      <c r="D8967" s="939"/>
      <c r="E8967" s="940"/>
      <c r="F8967" s="941"/>
      <c r="G8967" s="937" t="str">
        <f t="array" ref="G8967">xlookup(F8967,'Internal Staffing Calculator'!E:E,'Internal Staffing Calculator'!C:C,"")</f>
        <v/>
      </c>
      <c r="H8967" s="932" t="str">
        <f t="array" ref="H8967">if(F8967&lt;&gt;"", iferror(index('Internal Staffing Calculator'!B$8:B23500,match(F8967,'Internal Staffing Calculator'!E$8:E23500,0)), "Not In Budget"),"")</f>
        <v/>
      </c>
      <c r="I8967" s="184"/>
      <c r="J8967" s="184"/>
      <c r="K8967" s="184"/>
      <c r="L8967" s="183"/>
    </row>
    <row r="8968">
      <c r="A8968" s="454"/>
      <c r="B8968" s="927"/>
      <c r="C8968" s="580"/>
      <c r="D8968" s="939"/>
      <c r="E8968" s="940"/>
      <c r="F8968" s="941"/>
      <c r="G8968" s="937" t="str">
        <f t="array" ref="G8968">xlookup(F8968,'Internal Staffing Calculator'!E:E,'Internal Staffing Calculator'!C:C,"")</f>
        <v/>
      </c>
      <c r="H8968" s="932" t="str">
        <f t="array" ref="H8968">if(F8968&lt;&gt;"", iferror(index('Internal Staffing Calculator'!B$8:B23500,match(F8968,'Internal Staffing Calculator'!E$8:E23500,0)), "Not In Budget"),"")</f>
        <v/>
      </c>
      <c r="I8968" s="184"/>
      <c r="J8968" s="184"/>
      <c r="K8968" s="184"/>
      <c r="L8968" s="183"/>
    </row>
    <row r="8969">
      <c r="A8969" s="454"/>
      <c r="B8969" s="927"/>
      <c r="C8969" s="580"/>
      <c r="D8969" s="939"/>
      <c r="E8969" s="940"/>
      <c r="F8969" s="941"/>
      <c r="G8969" s="937" t="str">
        <f t="array" ref="G8969">xlookup(F8969,'Internal Staffing Calculator'!E:E,'Internal Staffing Calculator'!C:C,"")</f>
        <v/>
      </c>
      <c r="H8969" s="932" t="str">
        <f t="array" ref="H8969">if(F8969&lt;&gt;"", iferror(index('Internal Staffing Calculator'!B$8:B23500,match(F8969,'Internal Staffing Calculator'!E$8:E23500,0)), "Not In Budget"),"")</f>
        <v/>
      </c>
      <c r="I8969" s="184"/>
      <c r="J8969" s="184"/>
      <c r="K8969" s="184"/>
      <c r="L8969" s="183"/>
    </row>
    <row r="8970">
      <c r="A8970" s="454"/>
      <c r="B8970" s="927"/>
      <c r="C8970" s="580"/>
      <c r="D8970" s="939"/>
      <c r="E8970" s="940"/>
      <c r="F8970" s="941"/>
      <c r="G8970" s="937" t="str">
        <f t="array" ref="G8970">xlookup(F8970,'Internal Staffing Calculator'!E:E,'Internal Staffing Calculator'!C:C,"")</f>
        <v/>
      </c>
      <c r="H8970" s="932" t="str">
        <f t="array" ref="H8970">if(F8970&lt;&gt;"", iferror(index('Internal Staffing Calculator'!B$8:B23500,match(F8970,'Internal Staffing Calculator'!E$8:E23500,0)), "Not In Budget"),"")</f>
        <v/>
      </c>
      <c r="I8970" s="184"/>
      <c r="J8970" s="184"/>
      <c r="K8970" s="184"/>
      <c r="L8970" s="183"/>
    </row>
    <row r="8971">
      <c r="A8971" s="454"/>
      <c r="B8971" s="927"/>
      <c r="C8971" s="580"/>
      <c r="D8971" s="939"/>
      <c r="E8971" s="940"/>
      <c r="F8971" s="941"/>
      <c r="G8971" s="937" t="str">
        <f t="array" ref="G8971">xlookup(F8971,'Internal Staffing Calculator'!E:E,'Internal Staffing Calculator'!C:C,"")</f>
        <v/>
      </c>
      <c r="H8971" s="932" t="str">
        <f t="array" ref="H8971">if(F8971&lt;&gt;"", iferror(index('Internal Staffing Calculator'!B$8:B23500,match(F8971,'Internal Staffing Calculator'!E$8:E23500,0)), "Not In Budget"),"")</f>
        <v/>
      </c>
      <c r="I8971" s="184"/>
      <c r="J8971" s="184"/>
      <c r="K8971" s="184"/>
      <c r="L8971" s="183"/>
    </row>
    <row r="8972">
      <c r="A8972" s="454"/>
      <c r="B8972" s="927"/>
      <c r="C8972" s="580"/>
      <c r="D8972" s="939"/>
      <c r="E8972" s="940"/>
      <c r="F8972" s="941"/>
      <c r="G8972" s="937" t="str">
        <f t="array" ref="G8972">xlookup(F8972,'Internal Staffing Calculator'!E:E,'Internal Staffing Calculator'!C:C,"")</f>
        <v/>
      </c>
      <c r="H8972" s="932" t="str">
        <f t="array" ref="H8972">if(F8972&lt;&gt;"", iferror(index('Internal Staffing Calculator'!B$8:B23500,match(F8972,'Internal Staffing Calculator'!E$8:E23500,0)), "Not In Budget"),"")</f>
        <v/>
      </c>
      <c r="I8972" s="184"/>
      <c r="J8972" s="184"/>
      <c r="K8972" s="184"/>
      <c r="L8972" s="183"/>
    </row>
    <row r="8973">
      <c r="A8973" s="454"/>
      <c r="B8973" s="927"/>
      <c r="C8973" s="580"/>
      <c r="D8973" s="939"/>
      <c r="E8973" s="940"/>
      <c r="F8973" s="941"/>
      <c r="G8973" s="937" t="str">
        <f t="array" ref="G8973">xlookup(F8973,'Internal Staffing Calculator'!E:E,'Internal Staffing Calculator'!C:C,"")</f>
        <v/>
      </c>
      <c r="H8973" s="932" t="str">
        <f t="array" ref="H8973">if(F8973&lt;&gt;"", iferror(index('Internal Staffing Calculator'!B$8:B23500,match(F8973,'Internal Staffing Calculator'!E$8:E23500,0)), "Not In Budget"),"")</f>
        <v/>
      </c>
      <c r="I8973" s="184"/>
      <c r="J8973" s="184"/>
      <c r="K8973" s="184"/>
      <c r="L8973" s="183"/>
    </row>
    <row r="8974">
      <c r="A8974" s="454"/>
      <c r="B8974" s="927"/>
      <c r="C8974" s="580"/>
      <c r="D8974" s="939"/>
      <c r="E8974" s="940"/>
      <c r="F8974" s="941"/>
      <c r="G8974" s="937" t="str">
        <f t="array" ref="G8974">xlookup(F8974,'Internal Staffing Calculator'!E:E,'Internal Staffing Calculator'!C:C,"")</f>
        <v/>
      </c>
      <c r="H8974" s="932" t="str">
        <f t="array" ref="H8974">if(F8974&lt;&gt;"", iferror(index('Internal Staffing Calculator'!B$8:B23500,match(F8974,'Internal Staffing Calculator'!E$8:E23500,0)), "Not In Budget"),"")</f>
        <v/>
      </c>
      <c r="I8974" s="184"/>
      <c r="J8974" s="184"/>
      <c r="K8974" s="184"/>
      <c r="L8974" s="183"/>
    </row>
    <row r="8975">
      <c r="A8975" s="454"/>
      <c r="B8975" s="927"/>
      <c r="C8975" s="580"/>
      <c r="D8975" s="939"/>
      <c r="E8975" s="940"/>
      <c r="F8975" s="941"/>
      <c r="G8975" s="937" t="str">
        <f t="array" ref="G8975">xlookup(F8975,'Internal Staffing Calculator'!E:E,'Internal Staffing Calculator'!C:C,"")</f>
        <v/>
      </c>
      <c r="H8975" s="932" t="str">
        <f t="array" ref="H8975">if(F8975&lt;&gt;"", iferror(index('Internal Staffing Calculator'!B$8:B23500,match(F8975,'Internal Staffing Calculator'!E$8:E23500,0)), "Not In Budget"),"")</f>
        <v/>
      </c>
      <c r="I8975" s="184"/>
      <c r="J8975" s="184"/>
      <c r="K8975" s="184"/>
      <c r="L8975" s="183"/>
    </row>
    <row r="8976">
      <c r="A8976" s="454"/>
      <c r="B8976" s="927"/>
      <c r="C8976" s="580"/>
      <c r="D8976" s="939"/>
      <c r="E8976" s="940"/>
      <c r="F8976" s="941"/>
      <c r="G8976" s="937" t="str">
        <f t="array" ref="G8976">xlookup(F8976,'Internal Staffing Calculator'!E:E,'Internal Staffing Calculator'!C:C,"")</f>
        <v/>
      </c>
      <c r="H8976" s="932" t="str">
        <f t="array" ref="H8976">if(F8976&lt;&gt;"", iferror(index('Internal Staffing Calculator'!B$8:B23500,match(F8976,'Internal Staffing Calculator'!E$8:E23500,0)), "Not In Budget"),"")</f>
        <v/>
      </c>
      <c r="I8976" s="184"/>
      <c r="J8976" s="184"/>
      <c r="K8976" s="184"/>
      <c r="L8976" s="183"/>
    </row>
    <row r="8977">
      <c r="A8977" s="454"/>
      <c r="B8977" s="927"/>
      <c r="C8977" s="580"/>
      <c r="D8977" s="939"/>
      <c r="E8977" s="940"/>
      <c r="F8977" s="941"/>
      <c r="G8977" s="937" t="str">
        <f t="array" ref="G8977">xlookup(F8977,'Internal Staffing Calculator'!E:E,'Internal Staffing Calculator'!C:C,"")</f>
        <v/>
      </c>
      <c r="H8977" s="932" t="str">
        <f t="array" ref="H8977">if(F8977&lt;&gt;"", iferror(index('Internal Staffing Calculator'!B$8:B23500,match(F8977,'Internal Staffing Calculator'!E$8:E23500,0)), "Not In Budget"),"")</f>
        <v/>
      </c>
      <c r="I8977" s="184"/>
      <c r="J8977" s="184"/>
      <c r="K8977" s="184"/>
      <c r="L8977" s="183"/>
    </row>
    <row r="8978">
      <c r="A8978" s="454"/>
      <c r="B8978" s="927"/>
      <c r="C8978" s="580"/>
      <c r="D8978" s="939"/>
      <c r="E8978" s="940"/>
      <c r="F8978" s="941"/>
      <c r="G8978" s="937" t="str">
        <f t="array" ref="G8978">xlookup(F8978,'Internal Staffing Calculator'!E:E,'Internal Staffing Calculator'!C:C,"")</f>
        <v/>
      </c>
      <c r="H8978" s="932" t="str">
        <f t="array" ref="H8978">if(F8978&lt;&gt;"", iferror(index('Internal Staffing Calculator'!B$8:B23500,match(F8978,'Internal Staffing Calculator'!E$8:E23500,0)), "Not In Budget"),"")</f>
        <v/>
      </c>
      <c r="I8978" s="184"/>
      <c r="J8978" s="184"/>
      <c r="K8978" s="184"/>
      <c r="L8978" s="183"/>
    </row>
    <row r="8979">
      <c r="A8979" s="454"/>
      <c r="B8979" s="927"/>
      <c r="C8979" s="580"/>
      <c r="D8979" s="939"/>
      <c r="E8979" s="940"/>
      <c r="F8979" s="941"/>
      <c r="G8979" s="937" t="str">
        <f t="array" ref="G8979">xlookup(F8979,'Internal Staffing Calculator'!E:E,'Internal Staffing Calculator'!C:C,"")</f>
        <v/>
      </c>
      <c r="H8979" s="932" t="str">
        <f t="array" ref="H8979">if(F8979&lt;&gt;"", iferror(index('Internal Staffing Calculator'!B$8:B23500,match(F8979,'Internal Staffing Calculator'!E$8:E23500,0)), "Not In Budget"),"")</f>
        <v/>
      </c>
      <c r="I8979" s="184"/>
      <c r="J8979" s="184"/>
      <c r="K8979" s="184"/>
      <c r="L8979" s="183"/>
    </row>
    <row r="8980">
      <c r="A8980" s="454"/>
      <c r="B8980" s="927"/>
      <c r="C8980" s="580"/>
      <c r="D8980" s="939"/>
      <c r="E8980" s="940"/>
      <c r="F8980" s="941"/>
      <c r="G8980" s="937" t="str">
        <f t="array" ref="G8980">xlookup(F8980,'Internal Staffing Calculator'!E:E,'Internal Staffing Calculator'!C:C,"")</f>
        <v/>
      </c>
      <c r="H8980" s="932" t="str">
        <f t="array" ref="H8980">if(F8980&lt;&gt;"", iferror(index('Internal Staffing Calculator'!B$8:B23500,match(F8980,'Internal Staffing Calculator'!E$8:E23500,0)), "Not In Budget"),"")</f>
        <v/>
      </c>
      <c r="I8980" s="184"/>
      <c r="J8980" s="184"/>
      <c r="K8980" s="184"/>
      <c r="L8980" s="183"/>
    </row>
    <row r="8981">
      <c r="A8981" s="454"/>
      <c r="B8981" s="927"/>
      <c r="C8981" s="580"/>
      <c r="D8981" s="939"/>
      <c r="E8981" s="940"/>
      <c r="F8981" s="941"/>
      <c r="G8981" s="937" t="str">
        <f t="array" ref="G8981">xlookup(F8981,'Internal Staffing Calculator'!E:E,'Internal Staffing Calculator'!C:C,"")</f>
        <v/>
      </c>
      <c r="H8981" s="932" t="str">
        <f t="array" ref="H8981">if(F8981&lt;&gt;"", iferror(index('Internal Staffing Calculator'!B$8:B23500,match(F8981,'Internal Staffing Calculator'!E$8:E23500,0)), "Not In Budget"),"")</f>
        <v/>
      </c>
      <c r="I8981" s="184"/>
      <c r="J8981" s="184"/>
      <c r="K8981" s="184"/>
      <c r="L8981" s="183"/>
    </row>
    <row r="8982">
      <c r="A8982" s="454"/>
      <c r="B8982" s="927"/>
      <c r="C8982" s="580"/>
      <c r="D8982" s="939"/>
      <c r="E8982" s="940"/>
      <c r="F8982" s="941"/>
      <c r="G8982" s="937" t="str">
        <f t="array" ref="G8982">xlookup(F8982,'Internal Staffing Calculator'!E:E,'Internal Staffing Calculator'!C:C,"")</f>
        <v/>
      </c>
      <c r="H8982" s="932" t="str">
        <f t="array" ref="H8982">if(F8982&lt;&gt;"", iferror(index('Internal Staffing Calculator'!B$8:B23500,match(F8982,'Internal Staffing Calculator'!E$8:E23500,0)), "Not In Budget"),"")</f>
        <v/>
      </c>
      <c r="I8982" s="184"/>
      <c r="J8982" s="184"/>
      <c r="K8982" s="184"/>
      <c r="L8982" s="183"/>
    </row>
    <row r="8983">
      <c r="A8983" s="454"/>
      <c r="B8983" s="927"/>
      <c r="C8983" s="580"/>
      <c r="D8983" s="939"/>
      <c r="E8983" s="940"/>
      <c r="F8983" s="941"/>
      <c r="G8983" s="937" t="str">
        <f t="array" ref="G8983">xlookup(F8983,'Internal Staffing Calculator'!E:E,'Internal Staffing Calculator'!C:C,"")</f>
        <v/>
      </c>
      <c r="H8983" s="932" t="str">
        <f t="array" ref="H8983">if(F8983&lt;&gt;"", iferror(index('Internal Staffing Calculator'!B$8:B23500,match(F8983,'Internal Staffing Calculator'!E$8:E23500,0)), "Not In Budget"),"")</f>
        <v/>
      </c>
      <c r="I8983" s="184"/>
      <c r="J8983" s="184"/>
      <c r="K8983" s="184"/>
      <c r="L8983" s="183"/>
    </row>
    <row r="8984">
      <c r="A8984" s="454"/>
      <c r="B8984" s="927"/>
      <c r="C8984" s="580"/>
      <c r="D8984" s="939"/>
      <c r="E8984" s="940"/>
      <c r="F8984" s="941"/>
      <c r="G8984" s="937" t="str">
        <f t="array" ref="G8984">xlookup(F8984,'Internal Staffing Calculator'!E:E,'Internal Staffing Calculator'!C:C,"")</f>
        <v/>
      </c>
      <c r="H8984" s="932" t="str">
        <f t="array" ref="H8984">if(F8984&lt;&gt;"", iferror(index('Internal Staffing Calculator'!B$8:B23500,match(F8984,'Internal Staffing Calculator'!E$8:E23500,0)), "Not In Budget"),"")</f>
        <v/>
      </c>
      <c r="I8984" s="184"/>
      <c r="J8984" s="184"/>
      <c r="K8984" s="184"/>
      <c r="L8984" s="183"/>
    </row>
    <row r="8985">
      <c r="A8985" s="454"/>
      <c r="B8985" s="927"/>
      <c r="C8985" s="580"/>
      <c r="D8985" s="939"/>
      <c r="E8985" s="940"/>
      <c r="F8985" s="941"/>
      <c r="G8985" s="937" t="str">
        <f t="array" ref="G8985">xlookup(F8985,'Internal Staffing Calculator'!E:E,'Internal Staffing Calculator'!C:C,"")</f>
        <v/>
      </c>
      <c r="H8985" s="932" t="str">
        <f t="array" ref="H8985">if(F8985&lt;&gt;"", iferror(index('Internal Staffing Calculator'!B$8:B23500,match(F8985,'Internal Staffing Calculator'!E$8:E23500,0)), "Not In Budget"),"")</f>
        <v/>
      </c>
      <c r="I8985" s="184"/>
      <c r="J8985" s="184"/>
      <c r="K8985" s="184"/>
      <c r="L8985" s="183"/>
    </row>
    <row r="8986">
      <c r="A8986" s="454"/>
      <c r="B8986" s="927"/>
      <c r="C8986" s="580"/>
      <c r="D8986" s="939"/>
      <c r="E8986" s="940"/>
      <c r="F8986" s="941"/>
      <c r="G8986" s="937" t="str">
        <f t="array" ref="G8986">xlookup(F8986,'Internal Staffing Calculator'!E:E,'Internal Staffing Calculator'!C:C,"")</f>
        <v/>
      </c>
      <c r="H8986" s="932" t="str">
        <f t="array" ref="H8986">if(F8986&lt;&gt;"", iferror(index('Internal Staffing Calculator'!B$8:B23500,match(F8986,'Internal Staffing Calculator'!E$8:E23500,0)), "Not In Budget"),"")</f>
        <v/>
      </c>
      <c r="I8986" s="184"/>
      <c r="J8986" s="184"/>
      <c r="K8986" s="184"/>
      <c r="L8986" s="183"/>
    </row>
    <row r="8987">
      <c r="A8987" s="454"/>
      <c r="B8987" s="927"/>
      <c r="C8987" s="580"/>
      <c r="D8987" s="939"/>
      <c r="E8987" s="940"/>
      <c r="F8987" s="941"/>
      <c r="G8987" s="937" t="str">
        <f t="array" ref="G8987">xlookup(F8987,'Internal Staffing Calculator'!E:E,'Internal Staffing Calculator'!C:C,"")</f>
        <v/>
      </c>
      <c r="H8987" s="932" t="str">
        <f t="array" ref="H8987">if(F8987&lt;&gt;"", iferror(index('Internal Staffing Calculator'!B$8:B23500,match(F8987,'Internal Staffing Calculator'!E$8:E23500,0)), "Not In Budget"),"")</f>
        <v/>
      </c>
      <c r="I8987" s="184"/>
      <c r="J8987" s="184"/>
      <c r="K8987" s="184"/>
      <c r="L8987" s="183"/>
    </row>
    <row r="8988">
      <c r="A8988" s="454"/>
      <c r="B8988" s="927"/>
      <c r="C8988" s="580"/>
      <c r="D8988" s="939"/>
      <c r="E8988" s="940"/>
      <c r="F8988" s="941"/>
      <c r="G8988" s="937" t="str">
        <f t="array" ref="G8988">xlookup(F8988,'Internal Staffing Calculator'!E:E,'Internal Staffing Calculator'!C:C,"")</f>
        <v/>
      </c>
      <c r="H8988" s="932" t="str">
        <f t="array" ref="H8988">if(F8988&lt;&gt;"", iferror(index('Internal Staffing Calculator'!B$8:B23500,match(F8988,'Internal Staffing Calculator'!E$8:E23500,0)), "Not In Budget"),"")</f>
        <v/>
      </c>
      <c r="I8988" s="184"/>
      <c r="J8988" s="184"/>
      <c r="K8988" s="184"/>
      <c r="L8988" s="183"/>
    </row>
    <row r="8989">
      <c r="A8989" s="454"/>
      <c r="B8989" s="927"/>
      <c r="C8989" s="580"/>
      <c r="D8989" s="939"/>
      <c r="E8989" s="940"/>
      <c r="F8989" s="941"/>
      <c r="G8989" s="937" t="str">
        <f t="array" ref="G8989">xlookup(F8989,'Internal Staffing Calculator'!E:E,'Internal Staffing Calculator'!C:C,"")</f>
        <v/>
      </c>
      <c r="H8989" s="932" t="str">
        <f t="array" ref="H8989">if(F8989&lt;&gt;"", iferror(index('Internal Staffing Calculator'!B$8:B23500,match(F8989,'Internal Staffing Calculator'!E$8:E23500,0)), "Not In Budget"),"")</f>
        <v/>
      </c>
      <c r="I8989" s="184"/>
      <c r="J8989" s="184"/>
      <c r="K8989" s="184"/>
      <c r="L8989" s="183"/>
    </row>
    <row r="8990">
      <c r="A8990" s="454"/>
      <c r="B8990" s="927"/>
      <c r="C8990" s="580"/>
      <c r="D8990" s="939"/>
      <c r="E8990" s="940"/>
      <c r="F8990" s="941"/>
      <c r="G8990" s="937" t="str">
        <f t="array" ref="G8990">xlookup(F8990,'Internal Staffing Calculator'!E:E,'Internal Staffing Calculator'!C:C,"")</f>
        <v/>
      </c>
      <c r="H8990" s="932" t="str">
        <f t="array" ref="H8990">if(F8990&lt;&gt;"", iferror(index('Internal Staffing Calculator'!B$8:B23500,match(F8990,'Internal Staffing Calculator'!E$8:E23500,0)), "Not In Budget"),"")</f>
        <v/>
      </c>
      <c r="I8990" s="184"/>
      <c r="J8990" s="184"/>
      <c r="K8990" s="184"/>
      <c r="L8990" s="183"/>
    </row>
    <row r="8991">
      <c r="A8991" s="454"/>
      <c r="B8991" s="927"/>
      <c r="C8991" s="580"/>
      <c r="D8991" s="939"/>
      <c r="E8991" s="940"/>
      <c r="F8991" s="941"/>
      <c r="G8991" s="937" t="str">
        <f t="array" ref="G8991">xlookup(F8991,'Internal Staffing Calculator'!E:E,'Internal Staffing Calculator'!C:C,"")</f>
        <v/>
      </c>
      <c r="H8991" s="932" t="str">
        <f t="array" ref="H8991">if(F8991&lt;&gt;"", iferror(index('Internal Staffing Calculator'!B$8:B23500,match(F8991,'Internal Staffing Calculator'!E$8:E23500,0)), "Not In Budget"),"")</f>
        <v/>
      </c>
      <c r="I8991" s="184"/>
      <c r="J8991" s="184"/>
      <c r="K8991" s="184"/>
      <c r="L8991" s="183"/>
    </row>
    <row r="8992">
      <c r="A8992" s="454"/>
      <c r="B8992" s="927"/>
      <c r="C8992" s="580"/>
      <c r="D8992" s="939"/>
      <c r="E8992" s="940"/>
      <c r="F8992" s="941"/>
      <c r="G8992" s="937" t="str">
        <f t="array" ref="G8992">xlookup(F8992,'Internal Staffing Calculator'!E:E,'Internal Staffing Calculator'!C:C,"")</f>
        <v/>
      </c>
      <c r="H8992" s="932" t="str">
        <f t="array" ref="H8992">if(F8992&lt;&gt;"", iferror(index('Internal Staffing Calculator'!B$8:B23500,match(F8992,'Internal Staffing Calculator'!E$8:E23500,0)), "Not In Budget"),"")</f>
        <v/>
      </c>
      <c r="I8992" s="184"/>
      <c r="J8992" s="184"/>
      <c r="K8992" s="184"/>
      <c r="L8992" s="183"/>
    </row>
    <row r="8993">
      <c r="A8993" s="454"/>
      <c r="B8993" s="927"/>
      <c r="C8993" s="580"/>
      <c r="D8993" s="939"/>
      <c r="E8993" s="940"/>
      <c r="F8993" s="941"/>
      <c r="G8993" s="937" t="str">
        <f t="array" ref="G8993">xlookup(F8993,'Internal Staffing Calculator'!E:E,'Internal Staffing Calculator'!C:C,"")</f>
        <v/>
      </c>
      <c r="H8993" s="932" t="str">
        <f t="array" ref="H8993">if(F8993&lt;&gt;"", iferror(index('Internal Staffing Calculator'!B$8:B23500,match(F8993,'Internal Staffing Calculator'!E$8:E23500,0)), "Not In Budget"),"")</f>
        <v/>
      </c>
      <c r="I8993" s="184"/>
      <c r="J8993" s="184"/>
      <c r="K8993" s="184"/>
      <c r="L8993" s="183"/>
    </row>
    <row r="8994">
      <c r="A8994" s="454"/>
      <c r="B8994" s="927"/>
      <c r="C8994" s="580"/>
      <c r="D8994" s="939"/>
      <c r="E8994" s="940"/>
      <c r="F8994" s="941"/>
      <c r="G8994" s="937" t="str">
        <f t="array" ref="G8994">xlookup(F8994,'Internal Staffing Calculator'!E:E,'Internal Staffing Calculator'!C:C,"")</f>
        <v/>
      </c>
      <c r="H8994" s="932" t="str">
        <f t="array" ref="H8994">if(F8994&lt;&gt;"", iferror(index('Internal Staffing Calculator'!B$8:B23500,match(F8994,'Internal Staffing Calculator'!E$8:E23500,0)), "Not In Budget"),"")</f>
        <v/>
      </c>
      <c r="I8994" s="184"/>
      <c r="J8994" s="184"/>
      <c r="K8994" s="184"/>
      <c r="L8994" s="183"/>
    </row>
    <row r="8995">
      <c r="A8995" s="454"/>
      <c r="B8995" s="927"/>
      <c r="C8995" s="580"/>
      <c r="D8995" s="939"/>
      <c r="E8995" s="940"/>
      <c r="F8995" s="941"/>
      <c r="G8995" s="937" t="str">
        <f t="array" ref="G8995">xlookup(F8995,'Internal Staffing Calculator'!E:E,'Internal Staffing Calculator'!C:C,"")</f>
        <v/>
      </c>
      <c r="H8995" s="932" t="str">
        <f t="array" ref="H8995">if(F8995&lt;&gt;"", iferror(index('Internal Staffing Calculator'!B$8:B23500,match(F8995,'Internal Staffing Calculator'!E$8:E23500,0)), "Not In Budget"),"")</f>
        <v/>
      </c>
      <c r="I8995" s="184"/>
      <c r="J8995" s="184"/>
      <c r="K8995" s="184"/>
      <c r="L8995" s="183"/>
    </row>
    <row r="8996">
      <c r="A8996" s="454"/>
      <c r="B8996" s="927"/>
      <c r="C8996" s="580"/>
      <c r="D8996" s="939"/>
      <c r="E8996" s="940"/>
      <c r="F8996" s="941"/>
      <c r="G8996" s="937" t="str">
        <f t="array" ref="G8996">xlookup(F8996,'Internal Staffing Calculator'!E:E,'Internal Staffing Calculator'!C:C,"")</f>
        <v/>
      </c>
      <c r="H8996" s="932" t="str">
        <f t="array" ref="H8996">if(F8996&lt;&gt;"", iferror(index('Internal Staffing Calculator'!B$8:B23500,match(F8996,'Internal Staffing Calculator'!E$8:E23500,0)), "Not In Budget"),"")</f>
        <v/>
      </c>
      <c r="I8996" s="184"/>
      <c r="J8996" s="184"/>
      <c r="K8996" s="184"/>
      <c r="L8996" s="183"/>
    </row>
    <row r="8997">
      <c r="A8997" s="454"/>
      <c r="B8997" s="927"/>
      <c r="C8997" s="580"/>
      <c r="D8997" s="939"/>
      <c r="E8997" s="940"/>
      <c r="F8997" s="941"/>
      <c r="G8997" s="937" t="str">
        <f t="array" ref="G8997">xlookup(F8997,'Internal Staffing Calculator'!E:E,'Internal Staffing Calculator'!C:C,"")</f>
        <v/>
      </c>
      <c r="H8997" s="932" t="str">
        <f t="array" ref="H8997">if(F8997&lt;&gt;"", iferror(index('Internal Staffing Calculator'!B$8:B23500,match(F8997,'Internal Staffing Calculator'!E$8:E23500,0)), "Not In Budget"),"")</f>
        <v/>
      </c>
      <c r="I8997" s="184"/>
      <c r="J8997" s="184"/>
      <c r="K8997" s="184"/>
      <c r="L8997" s="183"/>
    </row>
    <row r="8998">
      <c r="A8998" s="454"/>
      <c r="B8998" s="927"/>
      <c r="C8998" s="580"/>
      <c r="D8998" s="939"/>
      <c r="E8998" s="940"/>
      <c r="F8998" s="941"/>
      <c r="G8998" s="937" t="str">
        <f t="array" ref="G8998">xlookup(F8998,'Internal Staffing Calculator'!E:E,'Internal Staffing Calculator'!C:C,"")</f>
        <v/>
      </c>
      <c r="H8998" s="932" t="str">
        <f t="array" ref="H8998">if(F8998&lt;&gt;"", iferror(index('Internal Staffing Calculator'!B$8:B23500,match(F8998,'Internal Staffing Calculator'!E$8:E23500,0)), "Not In Budget"),"")</f>
        <v/>
      </c>
      <c r="I8998" s="184"/>
      <c r="J8998" s="184"/>
      <c r="K8998" s="184"/>
      <c r="L8998" s="183"/>
    </row>
    <row r="8999">
      <c r="A8999" s="454"/>
      <c r="B8999" s="927"/>
      <c r="C8999" s="580"/>
      <c r="D8999" s="939"/>
      <c r="E8999" s="940"/>
      <c r="F8999" s="941"/>
      <c r="G8999" s="937" t="str">
        <f t="array" ref="G8999">xlookup(F8999,'Internal Staffing Calculator'!E:E,'Internal Staffing Calculator'!C:C,"")</f>
        <v/>
      </c>
      <c r="H8999" s="932" t="str">
        <f t="array" ref="H8999">if(F8999&lt;&gt;"", iferror(index('Internal Staffing Calculator'!B$8:B23500,match(F8999,'Internal Staffing Calculator'!E$8:E23500,0)), "Not In Budget"),"")</f>
        <v/>
      </c>
      <c r="I8999" s="184"/>
      <c r="J8999" s="184"/>
      <c r="K8999" s="184"/>
      <c r="L8999" s="183"/>
    </row>
    <row r="9000">
      <c r="A9000" s="454"/>
      <c r="B9000" s="927"/>
      <c r="C9000" s="580"/>
      <c r="D9000" s="939"/>
      <c r="E9000" s="940"/>
      <c r="F9000" s="941"/>
      <c r="G9000" s="937" t="str">
        <f t="array" ref="G9000">xlookup(F9000,'Internal Staffing Calculator'!E:E,'Internal Staffing Calculator'!C:C,"")</f>
        <v/>
      </c>
      <c r="H9000" s="932" t="str">
        <f t="array" ref="H9000">if(F9000&lt;&gt;"", iferror(index('Internal Staffing Calculator'!B$8:B23500,match(F9000,'Internal Staffing Calculator'!E$8:E23500,0)), "Not In Budget"),"")</f>
        <v/>
      </c>
      <c r="I9000" s="184"/>
      <c r="J9000" s="184"/>
      <c r="K9000" s="184"/>
      <c r="L9000" s="183"/>
    </row>
    <row r="9001">
      <c r="A9001" s="454"/>
      <c r="B9001" s="927"/>
      <c r="C9001" s="580"/>
      <c r="D9001" s="939"/>
      <c r="E9001" s="940"/>
      <c r="F9001" s="941"/>
      <c r="G9001" s="937" t="str">
        <f t="array" ref="G9001">xlookup(F9001,'Internal Staffing Calculator'!E:E,'Internal Staffing Calculator'!C:C,"")</f>
        <v/>
      </c>
      <c r="H9001" s="932" t="str">
        <f t="array" ref="H9001">if(F9001&lt;&gt;"", iferror(index('Internal Staffing Calculator'!B$8:B23500,match(F9001,'Internal Staffing Calculator'!E$8:E23500,0)), "Not In Budget"),"")</f>
        <v/>
      </c>
      <c r="I9001" s="184"/>
      <c r="J9001" s="184"/>
      <c r="K9001" s="184"/>
      <c r="L9001" s="183"/>
    </row>
    <row r="9002">
      <c r="A9002" s="454"/>
      <c r="B9002" s="927"/>
      <c r="C9002" s="580"/>
      <c r="D9002" s="939"/>
      <c r="E9002" s="940"/>
      <c r="F9002" s="941"/>
      <c r="G9002" s="937" t="str">
        <f t="array" ref="G9002">xlookup(F9002,'Internal Staffing Calculator'!E:E,'Internal Staffing Calculator'!C:C,"")</f>
        <v/>
      </c>
      <c r="H9002" s="932" t="str">
        <f t="array" ref="H9002">if(F9002&lt;&gt;"", iferror(index('Internal Staffing Calculator'!B$8:B23500,match(F9002,'Internal Staffing Calculator'!E$8:E23500,0)), "Not In Budget"),"")</f>
        <v/>
      </c>
      <c r="I9002" s="184"/>
      <c r="J9002" s="184"/>
      <c r="K9002" s="184"/>
      <c r="L9002" s="183"/>
    </row>
    <row r="9003">
      <c r="A9003" s="454"/>
      <c r="B9003" s="927"/>
      <c r="C9003" s="580"/>
      <c r="D9003" s="939"/>
      <c r="E9003" s="940"/>
      <c r="F9003" s="941"/>
      <c r="G9003" s="937" t="str">
        <f t="array" ref="G9003">xlookup(F9003,'Internal Staffing Calculator'!E:E,'Internal Staffing Calculator'!C:C,"")</f>
        <v/>
      </c>
      <c r="H9003" s="932" t="str">
        <f t="array" ref="H9003">if(F9003&lt;&gt;"", iferror(index('Internal Staffing Calculator'!B$8:B23500,match(F9003,'Internal Staffing Calculator'!E$8:E23500,0)), "Not In Budget"),"")</f>
        <v/>
      </c>
      <c r="I9003" s="184"/>
      <c r="J9003" s="184"/>
      <c r="K9003" s="184"/>
      <c r="L9003" s="183"/>
    </row>
    <row r="9004">
      <c r="A9004" s="454"/>
      <c r="B9004" s="927"/>
      <c r="C9004" s="580"/>
      <c r="D9004" s="939"/>
      <c r="E9004" s="940"/>
      <c r="F9004" s="941"/>
      <c r="G9004" s="937" t="str">
        <f t="array" ref="G9004">xlookup(F9004,'Internal Staffing Calculator'!E:E,'Internal Staffing Calculator'!C:C,"")</f>
        <v/>
      </c>
      <c r="H9004" s="932" t="str">
        <f t="array" ref="H9004">if(F9004&lt;&gt;"", iferror(index('Internal Staffing Calculator'!B$8:B23500,match(F9004,'Internal Staffing Calculator'!E$8:E23500,0)), "Not In Budget"),"")</f>
        <v/>
      </c>
      <c r="I9004" s="184"/>
      <c r="J9004" s="184"/>
      <c r="K9004" s="184"/>
      <c r="L9004" s="183"/>
    </row>
    <row r="9005">
      <c r="A9005" s="454"/>
      <c r="B9005" s="927"/>
      <c r="C9005" s="580"/>
      <c r="D9005" s="939"/>
      <c r="E9005" s="940"/>
      <c r="F9005" s="941"/>
      <c r="G9005" s="937" t="str">
        <f t="array" ref="G9005">xlookup(F9005,'Internal Staffing Calculator'!E:E,'Internal Staffing Calculator'!C:C,"")</f>
        <v/>
      </c>
      <c r="H9005" s="932" t="str">
        <f t="array" ref="H9005">if(F9005&lt;&gt;"", iferror(index('Internal Staffing Calculator'!B$8:B23500,match(F9005,'Internal Staffing Calculator'!E$8:E23500,0)), "Not In Budget"),"")</f>
        <v/>
      </c>
      <c r="I9005" s="184"/>
      <c r="J9005" s="184"/>
      <c r="K9005" s="184"/>
      <c r="L9005" s="183"/>
    </row>
    <row r="9006">
      <c r="A9006" s="454"/>
      <c r="B9006" s="927"/>
      <c r="C9006" s="580"/>
      <c r="D9006" s="939"/>
      <c r="E9006" s="940"/>
      <c r="F9006" s="941"/>
      <c r="G9006" s="937" t="str">
        <f t="array" ref="G9006">xlookup(F9006,'Internal Staffing Calculator'!E:E,'Internal Staffing Calculator'!C:C,"")</f>
        <v/>
      </c>
      <c r="H9006" s="932" t="str">
        <f t="array" ref="H9006">if(F9006&lt;&gt;"", iferror(index('Internal Staffing Calculator'!B$8:B23500,match(F9006,'Internal Staffing Calculator'!E$8:E23500,0)), "Not In Budget"),"")</f>
        <v/>
      </c>
      <c r="I9006" s="184"/>
      <c r="J9006" s="184"/>
      <c r="K9006" s="184"/>
      <c r="L9006" s="183"/>
    </row>
    <row r="9007">
      <c r="A9007" s="454"/>
      <c r="B9007" s="927"/>
      <c r="C9007" s="580"/>
      <c r="D9007" s="939"/>
      <c r="E9007" s="940"/>
      <c r="F9007" s="941"/>
      <c r="G9007" s="937" t="str">
        <f t="array" ref="G9007">xlookup(F9007,'Internal Staffing Calculator'!E:E,'Internal Staffing Calculator'!C:C,"")</f>
        <v/>
      </c>
      <c r="H9007" s="932" t="str">
        <f t="array" ref="H9007">if(F9007&lt;&gt;"", iferror(index('Internal Staffing Calculator'!B$8:B23500,match(F9007,'Internal Staffing Calculator'!E$8:E23500,0)), "Not In Budget"),"")</f>
        <v/>
      </c>
      <c r="I9007" s="184"/>
      <c r="J9007" s="184"/>
      <c r="K9007" s="184"/>
      <c r="L9007" s="183"/>
    </row>
    <row r="9008">
      <c r="A9008" s="454"/>
      <c r="B9008" s="927"/>
      <c r="C9008" s="580"/>
      <c r="D9008" s="939"/>
      <c r="E9008" s="940"/>
      <c r="F9008" s="941"/>
      <c r="G9008" s="937" t="str">
        <f t="array" ref="G9008">xlookup(F9008,'Internal Staffing Calculator'!E:E,'Internal Staffing Calculator'!C:C,"")</f>
        <v/>
      </c>
      <c r="H9008" s="932" t="str">
        <f t="array" ref="H9008">if(F9008&lt;&gt;"", iferror(index('Internal Staffing Calculator'!B$8:B23500,match(F9008,'Internal Staffing Calculator'!E$8:E23500,0)), "Not In Budget"),"")</f>
        <v/>
      </c>
      <c r="I9008" s="184"/>
      <c r="J9008" s="184"/>
      <c r="K9008" s="184"/>
      <c r="L9008" s="183"/>
    </row>
    <row r="9009">
      <c r="A9009" s="454"/>
      <c r="B9009" s="927"/>
      <c r="C9009" s="580"/>
      <c r="D9009" s="939"/>
      <c r="E9009" s="940"/>
      <c r="F9009" s="941"/>
      <c r="G9009" s="937" t="str">
        <f t="array" ref="G9009">xlookup(F9009,'Internal Staffing Calculator'!E:E,'Internal Staffing Calculator'!C:C,"")</f>
        <v/>
      </c>
      <c r="H9009" s="932" t="str">
        <f t="array" ref="H9009">if(F9009&lt;&gt;"", iferror(index('Internal Staffing Calculator'!B$8:B23500,match(F9009,'Internal Staffing Calculator'!E$8:E23500,0)), "Not In Budget"),"")</f>
        <v/>
      </c>
      <c r="I9009" s="184"/>
      <c r="J9009" s="184"/>
      <c r="K9009" s="184"/>
      <c r="L9009" s="183"/>
    </row>
    <row r="9010">
      <c r="A9010" s="454"/>
      <c r="B9010" s="927"/>
      <c r="C9010" s="580"/>
      <c r="D9010" s="939"/>
      <c r="E9010" s="940"/>
      <c r="F9010" s="941"/>
      <c r="G9010" s="937" t="str">
        <f t="array" ref="G9010">xlookup(F9010,'Internal Staffing Calculator'!E:E,'Internal Staffing Calculator'!C:C,"")</f>
        <v/>
      </c>
      <c r="H9010" s="932" t="str">
        <f t="array" ref="H9010">if(F9010&lt;&gt;"", iferror(index('Internal Staffing Calculator'!B$8:B23500,match(F9010,'Internal Staffing Calculator'!E$8:E23500,0)), "Not In Budget"),"")</f>
        <v/>
      </c>
      <c r="I9010" s="184"/>
      <c r="J9010" s="184"/>
      <c r="K9010" s="184"/>
      <c r="L9010" s="183"/>
    </row>
    <row r="9011">
      <c r="A9011" s="454"/>
      <c r="B9011" s="927"/>
      <c r="C9011" s="580"/>
      <c r="D9011" s="939"/>
      <c r="E9011" s="940"/>
      <c r="F9011" s="941"/>
      <c r="G9011" s="937" t="str">
        <f t="array" ref="G9011">xlookup(F9011,'Internal Staffing Calculator'!E:E,'Internal Staffing Calculator'!C:C,"")</f>
        <v/>
      </c>
      <c r="H9011" s="932" t="str">
        <f t="array" ref="H9011">if(F9011&lt;&gt;"", iferror(index('Internal Staffing Calculator'!B$8:B23500,match(F9011,'Internal Staffing Calculator'!E$8:E23500,0)), "Not In Budget"),"")</f>
        <v/>
      </c>
      <c r="I9011" s="184"/>
      <c r="J9011" s="184"/>
      <c r="K9011" s="184"/>
      <c r="L9011" s="183"/>
    </row>
    <row r="9012">
      <c r="A9012" s="454"/>
      <c r="B9012" s="927"/>
      <c r="C9012" s="580"/>
      <c r="D9012" s="939"/>
      <c r="E9012" s="940"/>
      <c r="F9012" s="941"/>
      <c r="G9012" s="937" t="str">
        <f t="array" ref="G9012">xlookup(F9012,'Internal Staffing Calculator'!E:E,'Internal Staffing Calculator'!C:C,"")</f>
        <v/>
      </c>
      <c r="H9012" s="932" t="str">
        <f t="array" ref="H9012">if(F9012&lt;&gt;"", iferror(index('Internal Staffing Calculator'!B$8:B23500,match(F9012,'Internal Staffing Calculator'!E$8:E23500,0)), "Not In Budget"),"")</f>
        <v/>
      </c>
      <c r="I9012" s="184"/>
      <c r="J9012" s="184"/>
      <c r="K9012" s="184"/>
      <c r="L9012" s="183"/>
    </row>
    <row r="9013">
      <c r="A9013" s="454"/>
      <c r="B9013" s="927"/>
      <c r="C9013" s="580"/>
      <c r="D9013" s="939"/>
      <c r="E9013" s="940"/>
      <c r="F9013" s="941"/>
      <c r="G9013" s="937" t="str">
        <f t="array" ref="G9013">xlookup(F9013,'Internal Staffing Calculator'!E:E,'Internal Staffing Calculator'!C:C,"")</f>
        <v/>
      </c>
      <c r="H9013" s="932" t="str">
        <f t="array" ref="H9013">if(F9013&lt;&gt;"", iferror(index('Internal Staffing Calculator'!B$8:B23500,match(F9013,'Internal Staffing Calculator'!E$8:E23500,0)), "Not In Budget"),"")</f>
        <v/>
      </c>
      <c r="I9013" s="184"/>
      <c r="J9013" s="184"/>
      <c r="K9013" s="184"/>
      <c r="L9013" s="183"/>
    </row>
    <row r="9014">
      <c r="A9014" s="454"/>
      <c r="B9014" s="927"/>
      <c r="C9014" s="580"/>
      <c r="D9014" s="939"/>
      <c r="E9014" s="940"/>
      <c r="F9014" s="941"/>
      <c r="G9014" s="937" t="str">
        <f t="array" ref="G9014">xlookup(F9014,'Internal Staffing Calculator'!E:E,'Internal Staffing Calculator'!C:C,"")</f>
        <v/>
      </c>
      <c r="H9014" s="932" t="str">
        <f t="array" ref="H9014">if(F9014&lt;&gt;"", iferror(index('Internal Staffing Calculator'!B$8:B23500,match(F9014,'Internal Staffing Calculator'!E$8:E23500,0)), "Not In Budget"),"")</f>
        <v/>
      </c>
      <c r="I9014" s="184"/>
      <c r="J9014" s="184"/>
      <c r="K9014" s="184"/>
      <c r="L9014" s="183"/>
    </row>
    <row r="9015">
      <c r="A9015" s="454"/>
      <c r="B9015" s="927"/>
      <c r="C9015" s="580"/>
      <c r="D9015" s="939"/>
      <c r="E9015" s="940"/>
      <c r="F9015" s="941"/>
      <c r="G9015" s="937" t="str">
        <f t="array" ref="G9015">xlookup(F9015,'Internal Staffing Calculator'!E:E,'Internal Staffing Calculator'!C:C,"")</f>
        <v/>
      </c>
      <c r="H9015" s="932" t="str">
        <f t="array" ref="H9015">if(F9015&lt;&gt;"", iferror(index('Internal Staffing Calculator'!B$8:B23500,match(F9015,'Internal Staffing Calculator'!E$8:E23500,0)), "Not In Budget"),"")</f>
        <v/>
      </c>
      <c r="I9015" s="184"/>
      <c r="J9015" s="184"/>
      <c r="K9015" s="184"/>
      <c r="L9015" s="183"/>
    </row>
    <row r="9016">
      <c r="A9016" s="454"/>
      <c r="B9016" s="927"/>
      <c r="C9016" s="580"/>
      <c r="D9016" s="939"/>
      <c r="E9016" s="940"/>
      <c r="F9016" s="941"/>
      <c r="G9016" s="937" t="str">
        <f t="array" ref="G9016">xlookup(F9016,'Internal Staffing Calculator'!E:E,'Internal Staffing Calculator'!C:C,"")</f>
        <v/>
      </c>
      <c r="H9016" s="932" t="str">
        <f t="array" ref="H9016">if(F9016&lt;&gt;"", iferror(index('Internal Staffing Calculator'!B$8:B23500,match(F9016,'Internal Staffing Calculator'!E$8:E23500,0)), "Not In Budget"),"")</f>
        <v/>
      </c>
      <c r="I9016" s="184"/>
      <c r="J9016" s="184"/>
      <c r="K9016" s="184"/>
      <c r="L9016" s="183"/>
    </row>
    <row r="9017">
      <c r="A9017" s="454"/>
      <c r="B9017" s="927"/>
      <c r="C9017" s="580"/>
      <c r="D9017" s="939"/>
      <c r="E9017" s="940"/>
      <c r="F9017" s="941"/>
      <c r="G9017" s="937" t="str">
        <f t="array" ref="G9017">xlookup(F9017,'Internal Staffing Calculator'!E:E,'Internal Staffing Calculator'!C:C,"")</f>
        <v/>
      </c>
      <c r="H9017" s="932" t="str">
        <f t="array" ref="H9017">if(F9017&lt;&gt;"", iferror(index('Internal Staffing Calculator'!B$8:B23500,match(F9017,'Internal Staffing Calculator'!E$8:E23500,0)), "Not In Budget"),"")</f>
        <v/>
      </c>
      <c r="I9017" s="184"/>
      <c r="J9017" s="184"/>
      <c r="K9017" s="184"/>
      <c r="L9017" s="183"/>
    </row>
    <row r="9018">
      <c r="A9018" s="454"/>
      <c r="B9018" s="927"/>
      <c r="C9018" s="580"/>
      <c r="D9018" s="939"/>
      <c r="E9018" s="940"/>
      <c r="F9018" s="941"/>
      <c r="G9018" s="937" t="str">
        <f t="array" ref="G9018">xlookup(F9018,'Internal Staffing Calculator'!E:E,'Internal Staffing Calculator'!C:C,"")</f>
        <v/>
      </c>
      <c r="H9018" s="932" t="str">
        <f t="array" ref="H9018">if(F9018&lt;&gt;"", iferror(index('Internal Staffing Calculator'!B$8:B23500,match(F9018,'Internal Staffing Calculator'!E$8:E23500,0)), "Not In Budget"),"")</f>
        <v/>
      </c>
      <c r="I9018" s="184"/>
      <c r="J9018" s="184"/>
      <c r="K9018" s="184"/>
      <c r="L9018" s="183"/>
    </row>
    <row r="9019">
      <c r="A9019" s="454"/>
      <c r="B9019" s="927"/>
      <c r="C9019" s="580"/>
      <c r="D9019" s="939"/>
      <c r="E9019" s="940"/>
      <c r="F9019" s="941"/>
      <c r="G9019" s="937" t="str">
        <f t="array" ref="G9019">xlookup(F9019,'Internal Staffing Calculator'!E:E,'Internal Staffing Calculator'!C:C,"")</f>
        <v/>
      </c>
      <c r="H9019" s="932" t="str">
        <f t="array" ref="H9019">if(F9019&lt;&gt;"", iferror(index('Internal Staffing Calculator'!B$8:B23500,match(F9019,'Internal Staffing Calculator'!E$8:E23500,0)), "Not In Budget"),"")</f>
        <v/>
      </c>
      <c r="I9019" s="184"/>
      <c r="J9019" s="184"/>
      <c r="K9019" s="184"/>
      <c r="L9019" s="183"/>
    </row>
    <row r="9020">
      <c r="A9020" s="454"/>
      <c r="B9020" s="927"/>
      <c r="C9020" s="580"/>
      <c r="D9020" s="939"/>
      <c r="E9020" s="940"/>
      <c r="F9020" s="941"/>
      <c r="G9020" s="937" t="str">
        <f t="array" ref="G9020">xlookup(F9020,'Internal Staffing Calculator'!E:E,'Internal Staffing Calculator'!C:C,"")</f>
        <v/>
      </c>
      <c r="H9020" s="932" t="str">
        <f t="array" ref="H9020">if(F9020&lt;&gt;"", iferror(index('Internal Staffing Calculator'!B$8:B23500,match(F9020,'Internal Staffing Calculator'!E$8:E23500,0)), "Not In Budget"),"")</f>
        <v/>
      </c>
      <c r="I9020" s="184"/>
      <c r="J9020" s="184"/>
      <c r="K9020" s="184"/>
      <c r="L9020" s="183"/>
    </row>
    <row r="9021">
      <c r="A9021" s="454"/>
      <c r="B9021" s="927"/>
      <c r="C9021" s="580"/>
      <c r="D9021" s="939"/>
      <c r="E9021" s="940"/>
      <c r="F9021" s="941"/>
      <c r="G9021" s="937" t="str">
        <f t="array" ref="G9021">xlookup(F9021,'Internal Staffing Calculator'!E:E,'Internal Staffing Calculator'!C:C,"")</f>
        <v/>
      </c>
      <c r="H9021" s="932" t="str">
        <f t="array" ref="H9021">if(F9021&lt;&gt;"", iferror(index('Internal Staffing Calculator'!B$8:B23500,match(F9021,'Internal Staffing Calculator'!E$8:E23500,0)), "Not In Budget"),"")</f>
        <v/>
      </c>
      <c r="I9021" s="184"/>
      <c r="J9021" s="184"/>
      <c r="K9021" s="184"/>
      <c r="L9021" s="183"/>
    </row>
    <row r="9022">
      <c r="A9022" s="454"/>
      <c r="B9022" s="927"/>
      <c r="C9022" s="580"/>
      <c r="D9022" s="939"/>
      <c r="E9022" s="940"/>
      <c r="F9022" s="941"/>
      <c r="G9022" s="937" t="str">
        <f t="array" ref="G9022">xlookup(F9022,'Internal Staffing Calculator'!E:E,'Internal Staffing Calculator'!C:C,"")</f>
        <v/>
      </c>
      <c r="H9022" s="932" t="str">
        <f t="array" ref="H9022">if(F9022&lt;&gt;"", iferror(index('Internal Staffing Calculator'!B$8:B23500,match(F9022,'Internal Staffing Calculator'!E$8:E23500,0)), "Not In Budget"),"")</f>
        <v/>
      </c>
      <c r="I9022" s="184"/>
      <c r="J9022" s="184"/>
      <c r="K9022" s="184"/>
      <c r="L9022" s="183"/>
    </row>
    <row r="9023">
      <c r="A9023" s="454"/>
      <c r="B9023" s="927"/>
      <c r="C9023" s="580"/>
      <c r="D9023" s="939"/>
      <c r="E9023" s="940"/>
      <c r="F9023" s="941"/>
      <c r="G9023" s="937" t="str">
        <f t="array" ref="G9023">xlookup(F9023,'Internal Staffing Calculator'!E:E,'Internal Staffing Calculator'!C:C,"")</f>
        <v/>
      </c>
      <c r="H9023" s="932" t="str">
        <f t="array" ref="H9023">if(F9023&lt;&gt;"", iferror(index('Internal Staffing Calculator'!B$8:B23500,match(F9023,'Internal Staffing Calculator'!E$8:E23500,0)), "Not In Budget"),"")</f>
        <v/>
      </c>
      <c r="I9023" s="184"/>
      <c r="J9023" s="184"/>
      <c r="K9023" s="184"/>
      <c r="L9023" s="183"/>
    </row>
    <row r="9024">
      <c r="A9024" s="454"/>
      <c r="B9024" s="927"/>
      <c r="C9024" s="580"/>
      <c r="D9024" s="939"/>
      <c r="E9024" s="940"/>
      <c r="F9024" s="941"/>
      <c r="G9024" s="937" t="str">
        <f t="array" ref="G9024">xlookup(F9024,'Internal Staffing Calculator'!E:E,'Internal Staffing Calculator'!C:C,"")</f>
        <v/>
      </c>
      <c r="H9024" s="932" t="str">
        <f t="array" ref="H9024">if(F9024&lt;&gt;"", iferror(index('Internal Staffing Calculator'!B$8:B23500,match(F9024,'Internal Staffing Calculator'!E$8:E23500,0)), "Not In Budget"),"")</f>
        <v/>
      </c>
      <c r="I9024" s="184"/>
      <c r="J9024" s="184"/>
      <c r="K9024" s="184"/>
      <c r="L9024" s="183"/>
    </row>
    <row r="9025">
      <c r="A9025" s="454"/>
      <c r="B9025" s="927"/>
      <c r="C9025" s="580"/>
      <c r="D9025" s="939"/>
      <c r="E9025" s="940"/>
      <c r="F9025" s="941"/>
      <c r="G9025" s="937" t="str">
        <f t="array" ref="G9025">xlookup(F9025,'Internal Staffing Calculator'!E:E,'Internal Staffing Calculator'!C:C,"")</f>
        <v/>
      </c>
      <c r="H9025" s="932" t="str">
        <f t="array" ref="H9025">if(F9025&lt;&gt;"", iferror(index('Internal Staffing Calculator'!B$8:B23500,match(F9025,'Internal Staffing Calculator'!E$8:E23500,0)), "Not In Budget"),"")</f>
        <v/>
      </c>
      <c r="I9025" s="184"/>
      <c r="J9025" s="184"/>
      <c r="K9025" s="184"/>
      <c r="L9025" s="183"/>
    </row>
    <row r="9026">
      <c r="A9026" s="454"/>
      <c r="B9026" s="927"/>
      <c r="C9026" s="580"/>
      <c r="D9026" s="939"/>
      <c r="E9026" s="940"/>
      <c r="F9026" s="941"/>
      <c r="G9026" s="937" t="str">
        <f t="array" ref="G9026">xlookup(F9026,'Internal Staffing Calculator'!E:E,'Internal Staffing Calculator'!C:C,"")</f>
        <v/>
      </c>
      <c r="H9026" s="932" t="str">
        <f t="array" ref="H9026">if(F9026&lt;&gt;"", iferror(index('Internal Staffing Calculator'!B$8:B23500,match(F9026,'Internal Staffing Calculator'!E$8:E23500,0)), "Not In Budget"),"")</f>
        <v/>
      </c>
      <c r="I9026" s="184"/>
      <c r="J9026" s="184"/>
      <c r="K9026" s="184"/>
      <c r="L9026" s="183"/>
    </row>
    <row r="9027">
      <c r="A9027" s="454"/>
      <c r="B9027" s="927"/>
      <c r="C9027" s="580"/>
      <c r="D9027" s="939"/>
      <c r="E9027" s="940"/>
      <c r="F9027" s="941"/>
      <c r="G9027" s="937" t="str">
        <f t="array" ref="G9027">xlookup(F9027,'Internal Staffing Calculator'!E:E,'Internal Staffing Calculator'!C:C,"")</f>
        <v/>
      </c>
      <c r="H9027" s="932" t="str">
        <f t="array" ref="H9027">if(F9027&lt;&gt;"", iferror(index('Internal Staffing Calculator'!B$8:B23500,match(F9027,'Internal Staffing Calculator'!E$8:E23500,0)), "Not In Budget"),"")</f>
        <v/>
      </c>
      <c r="I9027" s="184"/>
      <c r="J9027" s="184"/>
      <c r="K9027" s="184"/>
      <c r="L9027" s="183"/>
    </row>
    <row r="9028">
      <c r="A9028" s="454"/>
      <c r="B9028" s="927"/>
      <c r="C9028" s="580"/>
      <c r="D9028" s="939"/>
      <c r="E9028" s="940"/>
      <c r="F9028" s="941"/>
      <c r="G9028" s="937" t="str">
        <f t="array" ref="G9028">xlookup(F9028,'Internal Staffing Calculator'!E:E,'Internal Staffing Calculator'!C:C,"")</f>
        <v/>
      </c>
      <c r="H9028" s="932" t="str">
        <f t="array" ref="H9028">if(F9028&lt;&gt;"", iferror(index('Internal Staffing Calculator'!B$8:B23500,match(F9028,'Internal Staffing Calculator'!E$8:E23500,0)), "Not In Budget"),"")</f>
        <v/>
      </c>
      <c r="I9028" s="184"/>
      <c r="J9028" s="184"/>
      <c r="K9028" s="184"/>
      <c r="L9028" s="183"/>
    </row>
    <row r="9029">
      <c r="A9029" s="454"/>
      <c r="B9029" s="927"/>
      <c r="C9029" s="580"/>
      <c r="D9029" s="939"/>
      <c r="E9029" s="940"/>
      <c r="F9029" s="941"/>
      <c r="G9029" s="937" t="str">
        <f t="array" ref="G9029">xlookup(F9029,'Internal Staffing Calculator'!E:E,'Internal Staffing Calculator'!C:C,"")</f>
        <v/>
      </c>
      <c r="H9029" s="932" t="str">
        <f t="array" ref="H9029">if(F9029&lt;&gt;"", iferror(index('Internal Staffing Calculator'!B$8:B23500,match(F9029,'Internal Staffing Calculator'!E$8:E23500,0)), "Not In Budget"),"")</f>
        <v/>
      </c>
      <c r="I9029" s="184"/>
      <c r="J9029" s="184"/>
      <c r="K9029" s="184"/>
      <c r="L9029" s="183"/>
    </row>
    <row r="9030">
      <c r="A9030" s="454"/>
      <c r="B9030" s="927"/>
      <c r="C9030" s="580"/>
      <c r="D9030" s="939"/>
      <c r="E9030" s="940"/>
      <c r="F9030" s="941"/>
      <c r="G9030" s="937" t="str">
        <f t="array" ref="G9030">xlookup(F9030,'Internal Staffing Calculator'!E:E,'Internal Staffing Calculator'!C:C,"")</f>
        <v/>
      </c>
      <c r="H9030" s="932" t="str">
        <f t="array" ref="H9030">if(F9030&lt;&gt;"", iferror(index('Internal Staffing Calculator'!B$8:B23500,match(F9030,'Internal Staffing Calculator'!E$8:E23500,0)), "Not In Budget"),"")</f>
        <v/>
      </c>
      <c r="I9030" s="184"/>
      <c r="J9030" s="184"/>
      <c r="K9030" s="184"/>
      <c r="L9030" s="183"/>
    </row>
    <row r="9031">
      <c r="A9031" s="454"/>
      <c r="B9031" s="927"/>
      <c r="C9031" s="580"/>
      <c r="D9031" s="939"/>
      <c r="E9031" s="940"/>
      <c r="F9031" s="941"/>
      <c r="G9031" s="937" t="str">
        <f t="array" ref="G9031">xlookup(F9031,'Internal Staffing Calculator'!E:E,'Internal Staffing Calculator'!C:C,"")</f>
        <v/>
      </c>
      <c r="H9031" s="932" t="str">
        <f t="array" ref="H9031">if(F9031&lt;&gt;"", iferror(index('Internal Staffing Calculator'!B$8:B23500,match(F9031,'Internal Staffing Calculator'!E$8:E23500,0)), "Not In Budget"),"")</f>
        <v/>
      </c>
      <c r="I9031" s="184"/>
      <c r="J9031" s="184"/>
      <c r="K9031" s="184"/>
      <c r="L9031" s="183"/>
    </row>
    <row r="9032">
      <c r="A9032" s="454"/>
      <c r="B9032" s="927"/>
      <c r="C9032" s="580"/>
      <c r="D9032" s="939"/>
      <c r="E9032" s="940"/>
      <c r="F9032" s="941"/>
      <c r="G9032" s="937" t="str">
        <f t="array" ref="G9032">xlookup(F9032,'Internal Staffing Calculator'!E:E,'Internal Staffing Calculator'!C:C,"")</f>
        <v/>
      </c>
      <c r="H9032" s="932" t="str">
        <f t="array" ref="H9032">if(F9032&lt;&gt;"", iferror(index('Internal Staffing Calculator'!B$8:B23500,match(F9032,'Internal Staffing Calculator'!E$8:E23500,0)), "Not In Budget"),"")</f>
        <v/>
      </c>
      <c r="I9032" s="184"/>
      <c r="J9032" s="184"/>
      <c r="K9032" s="184"/>
      <c r="L9032" s="183"/>
    </row>
    <row r="9033">
      <c r="A9033" s="454"/>
      <c r="B9033" s="927"/>
      <c r="C9033" s="580"/>
      <c r="D9033" s="939"/>
      <c r="E9033" s="940"/>
      <c r="F9033" s="941"/>
      <c r="G9033" s="937" t="str">
        <f t="array" ref="G9033">xlookup(F9033,'Internal Staffing Calculator'!E:E,'Internal Staffing Calculator'!C:C,"")</f>
        <v/>
      </c>
      <c r="H9033" s="932" t="str">
        <f t="array" ref="H9033">if(F9033&lt;&gt;"", iferror(index('Internal Staffing Calculator'!B$8:B23500,match(F9033,'Internal Staffing Calculator'!E$8:E23500,0)), "Not In Budget"),"")</f>
        <v/>
      </c>
      <c r="I9033" s="184"/>
      <c r="J9033" s="184"/>
      <c r="K9033" s="184"/>
      <c r="L9033" s="183"/>
    </row>
    <row r="9034">
      <c r="A9034" s="454"/>
      <c r="B9034" s="927"/>
      <c r="C9034" s="580"/>
      <c r="D9034" s="939"/>
      <c r="E9034" s="940"/>
      <c r="F9034" s="941"/>
      <c r="G9034" s="937" t="str">
        <f t="array" ref="G9034">xlookup(F9034,'Internal Staffing Calculator'!E:E,'Internal Staffing Calculator'!C:C,"")</f>
        <v/>
      </c>
      <c r="H9034" s="932" t="str">
        <f t="array" ref="H9034">if(F9034&lt;&gt;"", iferror(index('Internal Staffing Calculator'!B$8:B23500,match(F9034,'Internal Staffing Calculator'!E$8:E23500,0)), "Not In Budget"),"")</f>
        <v/>
      </c>
      <c r="I9034" s="184"/>
      <c r="J9034" s="184"/>
      <c r="K9034" s="184"/>
      <c r="L9034" s="183"/>
    </row>
    <row r="9035">
      <c r="A9035" s="454"/>
      <c r="B9035" s="927"/>
      <c r="C9035" s="580"/>
      <c r="D9035" s="939"/>
      <c r="E9035" s="940"/>
      <c r="F9035" s="941"/>
      <c r="G9035" s="937" t="str">
        <f t="array" ref="G9035">xlookup(F9035,'Internal Staffing Calculator'!E:E,'Internal Staffing Calculator'!C:C,"")</f>
        <v/>
      </c>
      <c r="H9035" s="932" t="str">
        <f t="array" ref="H9035">if(F9035&lt;&gt;"", iferror(index('Internal Staffing Calculator'!B$8:B23500,match(F9035,'Internal Staffing Calculator'!E$8:E23500,0)), "Not In Budget"),"")</f>
        <v/>
      </c>
      <c r="I9035" s="184"/>
      <c r="J9035" s="184"/>
      <c r="K9035" s="184"/>
      <c r="L9035" s="183"/>
    </row>
    <row r="9036">
      <c r="A9036" s="454"/>
      <c r="B9036" s="927"/>
      <c r="C9036" s="580"/>
      <c r="D9036" s="939"/>
      <c r="E9036" s="940"/>
      <c r="F9036" s="941"/>
      <c r="G9036" s="937" t="str">
        <f t="array" ref="G9036">xlookup(F9036,'Internal Staffing Calculator'!E:E,'Internal Staffing Calculator'!C:C,"")</f>
        <v/>
      </c>
      <c r="H9036" s="932" t="str">
        <f t="array" ref="H9036">if(F9036&lt;&gt;"", iferror(index('Internal Staffing Calculator'!B$8:B23500,match(F9036,'Internal Staffing Calculator'!E$8:E23500,0)), "Not In Budget"),"")</f>
        <v/>
      </c>
      <c r="I9036" s="184"/>
      <c r="J9036" s="184"/>
      <c r="K9036" s="184"/>
      <c r="L9036" s="183"/>
    </row>
    <row r="9037">
      <c r="A9037" s="454"/>
      <c r="B9037" s="927"/>
      <c r="C9037" s="580"/>
      <c r="D9037" s="939"/>
      <c r="E9037" s="940"/>
      <c r="F9037" s="941"/>
      <c r="G9037" s="937" t="str">
        <f t="array" ref="G9037">xlookup(F9037,'Internal Staffing Calculator'!E:E,'Internal Staffing Calculator'!C:C,"")</f>
        <v/>
      </c>
      <c r="H9037" s="932" t="str">
        <f t="array" ref="H9037">if(F9037&lt;&gt;"", iferror(index('Internal Staffing Calculator'!B$8:B23500,match(F9037,'Internal Staffing Calculator'!E$8:E23500,0)), "Not In Budget"),"")</f>
        <v/>
      </c>
      <c r="I9037" s="184"/>
      <c r="J9037" s="184"/>
      <c r="K9037" s="184"/>
      <c r="L9037" s="183"/>
    </row>
    <row r="9038">
      <c r="A9038" s="454"/>
      <c r="B9038" s="927"/>
      <c r="C9038" s="580"/>
      <c r="D9038" s="939"/>
      <c r="E9038" s="940"/>
      <c r="F9038" s="941"/>
      <c r="G9038" s="937" t="str">
        <f t="array" ref="G9038">xlookup(F9038,'Internal Staffing Calculator'!E:E,'Internal Staffing Calculator'!C:C,"")</f>
        <v/>
      </c>
      <c r="H9038" s="932" t="str">
        <f t="array" ref="H9038">if(F9038&lt;&gt;"", iferror(index('Internal Staffing Calculator'!B$8:B23500,match(F9038,'Internal Staffing Calculator'!E$8:E23500,0)), "Not In Budget"),"")</f>
        <v/>
      </c>
      <c r="I9038" s="184"/>
      <c r="J9038" s="184"/>
      <c r="K9038" s="184"/>
      <c r="L9038" s="183"/>
    </row>
    <row r="9039">
      <c r="A9039" s="454"/>
      <c r="B9039" s="927"/>
      <c r="C9039" s="580"/>
      <c r="D9039" s="939"/>
      <c r="E9039" s="940"/>
      <c r="F9039" s="941"/>
      <c r="G9039" s="937" t="str">
        <f t="array" ref="G9039">xlookup(F9039,'Internal Staffing Calculator'!E:E,'Internal Staffing Calculator'!C:C,"")</f>
        <v/>
      </c>
      <c r="H9039" s="932" t="str">
        <f t="array" ref="H9039">if(F9039&lt;&gt;"", iferror(index('Internal Staffing Calculator'!B$8:B23500,match(F9039,'Internal Staffing Calculator'!E$8:E23500,0)), "Not In Budget"),"")</f>
        <v/>
      </c>
      <c r="I9039" s="184"/>
      <c r="J9039" s="184"/>
      <c r="K9039" s="184"/>
      <c r="L9039" s="183"/>
    </row>
    <row r="9040">
      <c r="A9040" s="454"/>
      <c r="B9040" s="927"/>
      <c r="C9040" s="580"/>
      <c r="D9040" s="939"/>
      <c r="E9040" s="940"/>
      <c r="F9040" s="941"/>
      <c r="G9040" s="937" t="str">
        <f t="array" ref="G9040">xlookup(F9040,'Internal Staffing Calculator'!E:E,'Internal Staffing Calculator'!C:C,"")</f>
        <v/>
      </c>
      <c r="H9040" s="932" t="str">
        <f t="array" ref="H9040">if(F9040&lt;&gt;"", iferror(index('Internal Staffing Calculator'!B$8:B23500,match(F9040,'Internal Staffing Calculator'!E$8:E23500,0)), "Not In Budget"),"")</f>
        <v/>
      </c>
      <c r="I9040" s="184"/>
      <c r="J9040" s="184"/>
      <c r="K9040" s="184"/>
      <c r="L9040" s="183"/>
    </row>
    <row r="9041">
      <c r="A9041" s="454"/>
      <c r="B9041" s="927"/>
      <c r="C9041" s="580"/>
      <c r="D9041" s="939"/>
      <c r="E9041" s="940"/>
      <c r="F9041" s="941"/>
      <c r="G9041" s="937" t="str">
        <f t="array" ref="G9041">xlookup(F9041,'Internal Staffing Calculator'!E:E,'Internal Staffing Calculator'!C:C,"")</f>
        <v/>
      </c>
      <c r="H9041" s="932" t="str">
        <f t="array" ref="H9041">if(F9041&lt;&gt;"", iferror(index('Internal Staffing Calculator'!B$8:B23500,match(F9041,'Internal Staffing Calculator'!E$8:E23500,0)), "Not In Budget"),"")</f>
        <v/>
      </c>
      <c r="I9041" s="184"/>
      <c r="J9041" s="184"/>
      <c r="K9041" s="184"/>
      <c r="L9041" s="183"/>
    </row>
    <row r="9042">
      <c r="A9042" s="454"/>
      <c r="B9042" s="927"/>
      <c r="C9042" s="580"/>
      <c r="D9042" s="939"/>
      <c r="E9042" s="940"/>
      <c r="F9042" s="941"/>
      <c r="G9042" s="937" t="str">
        <f t="array" ref="G9042">xlookup(F9042,'Internal Staffing Calculator'!E:E,'Internal Staffing Calculator'!C:C,"")</f>
        <v/>
      </c>
      <c r="H9042" s="932" t="str">
        <f t="array" ref="H9042">if(F9042&lt;&gt;"", iferror(index('Internal Staffing Calculator'!B$8:B23500,match(F9042,'Internal Staffing Calculator'!E$8:E23500,0)), "Not In Budget"),"")</f>
        <v/>
      </c>
      <c r="I9042" s="184"/>
      <c r="J9042" s="184"/>
      <c r="K9042" s="184"/>
      <c r="L9042" s="183"/>
    </row>
    <row r="9043">
      <c r="A9043" s="454"/>
      <c r="B9043" s="927"/>
      <c r="C9043" s="580"/>
      <c r="D9043" s="939"/>
      <c r="E9043" s="940"/>
      <c r="F9043" s="941"/>
      <c r="G9043" s="937" t="str">
        <f t="array" ref="G9043">xlookup(F9043,'Internal Staffing Calculator'!E:E,'Internal Staffing Calculator'!C:C,"")</f>
        <v/>
      </c>
      <c r="H9043" s="932" t="str">
        <f t="array" ref="H9043">if(F9043&lt;&gt;"", iferror(index('Internal Staffing Calculator'!B$8:B23500,match(F9043,'Internal Staffing Calculator'!E$8:E23500,0)), "Not In Budget"),"")</f>
        <v/>
      </c>
      <c r="I9043" s="184"/>
      <c r="J9043" s="184"/>
      <c r="K9043" s="184"/>
      <c r="L9043" s="183"/>
    </row>
    <row r="9044">
      <c r="A9044" s="454"/>
      <c r="B9044" s="927"/>
      <c r="C9044" s="580"/>
      <c r="D9044" s="939"/>
      <c r="E9044" s="940"/>
      <c r="F9044" s="941"/>
      <c r="G9044" s="937" t="str">
        <f t="array" ref="G9044">xlookup(F9044,'Internal Staffing Calculator'!E:E,'Internal Staffing Calculator'!C:C,"")</f>
        <v/>
      </c>
      <c r="H9044" s="932" t="str">
        <f t="array" ref="H9044">if(F9044&lt;&gt;"", iferror(index('Internal Staffing Calculator'!B$8:B23500,match(F9044,'Internal Staffing Calculator'!E$8:E23500,0)), "Not In Budget"),"")</f>
        <v/>
      </c>
      <c r="I9044" s="184"/>
      <c r="J9044" s="184"/>
      <c r="K9044" s="184"/>
      <c r="L9044" s="183"/>
    </row>
    <row r="9045">
      <c r="A9045" s="454"/>
      <c r="B9045" s="927"/>
      <c r="C9045" s="580"/>
      <c r="D9045" s="939"/>
      <c r="E9045" s="940"/>
      <c r="F9045" s="941"/>
      <c r="G9045" s="937" t="str">
        <f t="array" ref="G9045">xlookup(F9045,'Internal Staffing Calculator'!E:E,'Internal Staffing Calculator'!C:C,"")</f>
        <v/>
      </c>
      <c r="H9045" s="932" t="str">
        <f t="array" ref="H9045">if(F9045&lt;&gt;"", iferror(index('Internal Staffing Calculator'!B$8:B23500,match(F9045,'Internal Staffing Calculator'!E$8:E23500,0)), "Not In Budget"),"")</f>
        <v/>
      </c>
      <c r="I9045" s="184"/>
      <c r="J9045" s="184"/>
      <c r="K9045" s="184"/>
      <c r="L9045" s="183"/>
    </row>
    <row r="9046">
      <c r="A9046" s="454"/>
      <c r="B9046" s="927"/>
      <c r="C9046" s="580"/>
      <c r="D9046" s="939"/>
      <c r="E9046" s="940"/>
      <c r="F9046" s="941"/>
      <c r="G9046" s="937" t="str">
        <f t="array" ref="G9046">xlookup(F9046,'Internal Staffing Calculator'!E:E,'Internal Staffing Calculator'!C:C,"")</f>
        <v/>
      </c>
      <c r="H9046" s="932" t="str">
        <f t="array" ref="H9046">if(F9046&lt;&gt;"", iferror(index('Internal Staffing Calculator'!B$8:B23500,match(F9046,'Internal Staffing Calculator'!E$8:E23500,0)), "Not In Budget"),"")</f>
        <v/>
      </c>
      <c r="I9046" s="184"/>
      <c r="J9046" s="184"/>
      <c r="K9046" s="184"/>
      <c r="L9046" s="183"/>
    </row>
    <row r="9047">
      <c r="A9047" s="454"/>
      <c r="B9047" s="927"/>
      <c r="C9047" s="580"/>
      <c r="D9047" s="939"/>
      <c r="E9047" s="940"/>
      <c r="F9047" s="941"/>
      <c r="G9047" s="937" t="str">
        <f t="array" ref="G9047">xlookup(F9047,'Internal Staffing Calculator'!E:E,'Internal Staffing Calculator'!C:C,"")</f>
        <v/>
      </c>
      <c r="H9047" s="932" t="str">
        <f t="array" ref="H9047">if(F9047&lt;&gt;"", iferror(index('Internal Staffing Calculator'!B$8:B23500,match(F9047,'Internal Staffing Calculator'!E$8:E23500,0)), "Not In Budget"),"")</f>
        <v/>
      </c>
      <c r="I9047" s="184"/>
      <c r="J9047" s="184"/>
      <c r="K9047" s="184"/>
      <c r="L9047" s="183"/>
    </row>
    <row r="9048">
      <c r="A9048" s="454"/>
      <c r="B9048" s="927"/>
      <c r="C9048" s="580"/>
      <c r="D9048" s="939"/>
      <c r="E9048" s="940"/>
      <c r="F9048" s="941"/>
      <c r="G9048" s="937" t="str">
        <f t="array" ref="G9048">xlookup(F9048,'Internal Staffing Calculator'!E:E,'Internal Staffing Calculator'!C:C,"")</f>
        <v/>
      </c>
      <c r="H9048" s="932" t="str">
        <f t="array" ref="H9048">if(F9048&lt;&gt;"", iferror(index('Internal Staffing Calculator'!B$8:B23500,match(F9048,'Internal Staffing Calculator'!E$8:E23500,0)), "Not In Budget"),"")</f>
        <v/>
      </c>
      <c r="I9048" s="184"/>
      <c r="J9048" s="184"/>
      <c r="K9048" s="184"/>
      <c r="L9048" s="183"/>
    </row>
    <row r="9049">
      <c r="A9049" s="454"/>
      <c r="B9049" s="927"/>
      <c r="C9049" s="580"/>
      <c r="D9049" s="939"/>
      <c r="E9049" s="940"/>
      <c r="F9049" s="941"/>
      <c r="G9049" s="937" t="str">
        <f t="array" ref="G9049">xlookup(F9049,'Internal Staffing Calculator'!E:E,'Internal Staffing Calculator'!C:C,"")</f>
        <v/>
      </c>
      <c r="H9049" s="932" t="str">
        <f t="array" ref="H9049">if(F9049&lt;&gt;"", iferror(index('Internal Staffing Calculator'!B$8:B23500,match(F9049,'Internal Staffing Calculator'!E$8:E23500,0)), "Not In Budget"),"")</f>
        <v/>
      </c>
      <c r="I9049" s="184"/>
      <c r="J9049" s="184"/>
      <c r="K9049" s="184"/>
      <c r="L9049" s="183"/>
    </row>
    <row r="9050">
      <c r="A9050" s="454"/>
      <c r="B9050" s="927"/>
      <c r="C9050" s="580"/>
      <c r="D9050" s="939"/>
      <c r="E9050" s="940"/>
      <c r="F9050" s="941"/>
      <c r="G9050" s="937" t="str">
        <f t="array" ref="G9050">xlookup(F9050,'Internal Staffing Calculator'!E:E,'Internal Staffing Calculator'!C:C,"")</f>
        <v/>
      </c>
      <c r="H9050" s="932" t="str">
        <f t="array" ref="H9050">if(F9050&lt;&gt;"", iferror(index('Internal Staffing Calculator'!B$8:B23500,match(F9050,'Internal Staffing Calculator'!E$8:E23500,0)), "Not In Budget"),"")</f>
        <v/>
      </c>
      <c r="I9050" s="184"/>
      <c r="J9050" s="184"/>
      <c r="K9050" s="184"/>
      <c r="L9050" s="183"/>
    </row>
    <row r="9051">
      <c r="A9051" s="454"/>
      <c r="B9051" s="927"/>
      <c r="C9051" s="580"/>
      <c r="D9051" s="939"/>
      <c r="E9051" s="940"/>
      <c r="F9051" s="941"/>
      <c r="G9051" s="937" t="str">
        <f t="array" ref="G9051">xlookup(F9051,'Internal Staffing Calculator'!E:E,'Internal Staffing Calculator'!C:C,"")</f>
        <v/>
      </c>
      <c r="H9051" s="932" t="str">
        <f t="array" ref="H9051">if(F9051&lt;&gt;"", iferror(index('Internal Staffing Calculator'!B$8:B23500,match(F9051,'Internal Staffing Calculator'!E$8:E23500,0)), "Not In Budget"),"")</f>
        <v/>
      </c>
      <c r="I9051" s="184"/>
      <c r="J9051" s="184"/>
      <c r="K9051" s="184"/>
      <c r="L9051" s="183"/>
    </row>
    <row r="9052">
      <c r="A9052" s="454"/>
      <c r="B9052" s="927"/>
      <c r="C9052" s="580"/>
      <c r="D9052" s="939"/>
      <c r="E9052" s="940"/>
      <c r="F9052" s="941"/>
      <c r="G9052" s="937" t="str">
        <f t="array" ref="G9052">xlookup(F9052,'Internal Staffing Calculator'!E:E,'Internal Staffing Calculator'!C:C,"")</f>
        <v/>
      </c>
      <c r="H9052" s="932" t="str">
        <f t="array" ref="H9052">if(F9052&lt;&gt;"", iferror(index('Internal Staffing Calculator'!B$8:B23500,match(F9052,'Internal Staffing Calculator'!E$8:E23500,0)), "Not In Budget"),"")</f>
        <v/>
      </c>
      <c r="I9052" s="184"/>
      <c r="J9052" s="184"/>
      <c r="K9052" s="184"/>
      <c r="L9052" s="183"/>
    </row>
    <row r="9053">
      <c r="A9053" s="454"/>
      <c r="B9053" s="927"/>
      <c r="C9053" s="580"/>
      <c r="D9053" s="939"/>
      <c r="E9053" s="940"/>
      <c r="F9053" s="941"/>
      <c r="G9053" s="937" t="str">
        <f t="array" ref="G9053">xlookup(F9053,'Internal Staffing Calculator'!E:E,'Internal Staffing Calculator'!C:C,"")</f>
        <v/>
      </c>
      <c r="H9053" s="932" t="str">
        <f t="array" ref="H9053">if(F9053&lt;&gt;"", iferror(index('Internal Staffing Calculator'!B$8:B23500,match(F9053,'Internal Staffing Calculator'!E$8:E23500,0)), "Not In Budget"),"")</f>
        <v/>
      </c>
      <c r="I9053" s="184"/>
      <c r="J9053" s="184"/>
      <c r="K9053" s="184"/>
      <c r="L9053" s="183"/>
    </row>
    <row r="9054">
      <c r="A9054" s="454"/>
      <c r="B9054" s="927"/>
      <c r="C9054" s="580"/>
      <c r="D9054" s="939"/>
      <c r="E9054" s="940"/>
      <c r="F9054" s="941"/>
      <c r="G9054" s="937" t="str">
        <f t="array" ref="G9054">xlookup(F9054,'Internal Staffing Calculator'!E:E,'Internal Staffing Calculator'!C:C,"")</f>
        <v/>
      </c>
      <c r="H9054" s="932" t="str">
        <f t="array" ref="H9054">if(F9054&lt;&gt;"", iferror(index('Internal Staffing Calculator'!B$8:B23500,match(F9054,'Internal Staffing Calculator'!E$8:E23500,0)), "Not In Budget"),"")</f>
        <v/>
      </c>
      <c r="I9054" s="184"/>
      <c r="J9054" s="184"/>
      <c r="K9054" s="184"/>
      <c r="L9054" s="183"/>
    </row>
    <row r="9055">
      <c r="A9055" s="454"/>
      <c r="B9055" s="927"/>
      <c r="C9055" s="580"/>
      <c r="D9055" s="939"/>
      <c r="E9055" s="940"/>
      <c r="F9055" s="941"/>
      <c r="G9055" s="937" t="str">
        <f t="array" ref="G9055">xlookup(F9055,'Internal Staffing Calculator'!E:E,'Internal Staffing Calculator'!C:C,"")</f>
        <v/>
      </c>
      <c r="H9055" s="932" t="str">
        <f t="array" ref="H9055">if(F9055&lt;&gt;"", iferror(index('Internal Staffing Calculator'!B$8:B23500,match(F9055,'Internal Staffing Calculator'!E$8:E23500,0)), "Not In Budget"),"")</f>
        <v/>
      </c>
      <c r="I9055" s="184"/>
      <c r="J9055" s="184"/>
      <c r="K9055" s="184"/>
      <c r="L9055" s="183"/>
    </row>
    <row r="9056">
      <c r="A9056" s="454"/>
      <c r="B9056" s="927"/>
      <c r="C9056" s="580"/>
      <c r="D9056" s="939"/>
      <c r="E9056" s="940"/>
      <c r="F9056" s="941"/>
      <c r="G9056" s="937" t="str">
        <f t="array" ref="G9056">xlookup(F9056,'Internal Staffing Calculator'!E:E,'Internal Staffing Calculator'!C:C,"")</f>
        <v/>
      </c>
      <c r="H9056" s="932" t="str">
        <f t="array" ref="H9056">if(F9056&lt;&gt;"", iferror(index('Internal Staffing Calculator'!B$8:B23500,match(F9056,'Internal Staffing Calculator'!E$8:E23500,0)), "Not In Budget"),"")</f>
        <v/>
      </c>
      <c r="I9056" s="184"/>
      <c r="J9056" s="184"/>
      <c r="K9056" s="184"/>
      <c r="L9056" s="183"/>
    </row>
    <row r="9057">
      <c r="A9057" s="454"/>
      <c r="B9057" s="927"/>
      <c r="C9057" s="580"/>
      <c r="D9057" s="939"/>
      <c r="E9057" s="940"/>
      <c r="F9057" s="941"/>
      <c r="G9057" s="937" t="str">
        <f t="array" ref="G9057">xlookup(F9057,'Internal Staffing Calculator'!E:E,'Internal Staffing Calculator'!C:C,"")</f>
        <v/>
      </c>
      <c r="H9057" s="932" t="str">
        <f t="array" ref="H9057">if(F9057&lt;&gt;"", iferror(index('Internal Staffing Calculator'!B$8:B23500,match(F9057,'Internal Staffing Calculator'!E$8:E23500,0)), "Not In Budget"),"")</f>
        <v/>
      </c>
      <c r="I9057" s="184"/>
      <c r="J9057" s="184"/>
      <c r="K9057" s="184"/>
      <c r="L9057" s="183"/>
    </row>
    <row r="9058">
      <c r="A9058" s="454"/>
      <c r="B9058" s="927"/>
      <c r="C9058" s="580"/>
      <c r="D9058" s="939"/>
      <c r="E9058" s="940"/>
      <c r="F9058" s="941"/>
      <c r="G9058" s="937" t="str">
        <f t="array" ref="G9058">xlookup(F9058,'Internal Staffing Calculator'!E:E,'Internal Staffing Calculator'!C:C,"")</f>
        <v/>
      </c>
      <c r="H9058" s="932" t="str">
        <f t="array" ref="H9058">if(F9058&lt;&gt;"", iferror(index('Internal Staffing Calculator'!B$8:B23500,match(F9058,'Internal Staffing Calculator'!E$8:E23500,0)), "Not In Budget"),"")</f>
        <v/>
      </c>
      <c r="I9058" s="184"/>
      <c r="J9058" s="184"/>
      <c r="K9058" s="184"/>
      <c r="L9058" s="183"/>
    </row>
    <row r="9059">
      <c r="A9059" s="454"/>
      <c r="B9059" s="927"/>
      <c r="C9059" s="580"/>
      <c r="D9059" s="939"/>
      <c r="E9059" s="940"/>
      <c r="F9059" s="941"/>
      <c r="G9059" s="937" t="str">
        <f t="array" ref="G9059">xlookup(F9059,'Internal Staffing Calculator'!E:E,'Internal Staffing Calculator'!C:C,"")</f>
        <v/>
      </c>
      <c r="H9059" s="932" t="str">
        <f t="array" ref="H9059">if(F9059&lt;&gt;"", iferror(index('Internal Staffing Calculator'!B$8:B23500,match(F9059,'Internal Staffing Calculator'!E$8:E23500,0)), "Not In Budget"),"")</f>
        <v/>
      </c>
      <c r="I9059" s="184"/>
      <c r="J9059" s="184"/>
      <c r="K9059" s="184"/>
      <c r="L9059" s="183"/>
    </row>
    <row r="9060">
      <c r="A9060" s="454"/>
      <c r="B9060" s="927"/>
      <c r="C9060" s="580"/>
      <c r="D9060" s="939"/>
      <c r="E9060" s="940"/>
      <c r="F9060" s="941"/>
      <c r="G9060" s="937" t="str">
        <f t="array" ref="G9060">xlookup(F9060,'Internal Staffing Calculator'!E:E,'Internal Staffing Calculator'!C:C,"")</f>
        <v/>
      </c>
      <c r="H9060" s="932" t="str">
        <f t="array" ref="H9060">if(F9060&lt;&gt;"", iferror(index('Internal Staffing Calculator'!B$8:B23500,match(F9060,'Internal Staffing Calculator'!E$8:E23500,0)), "Not In Budget"),"")</f>
        <v/>
      </c>
      <c r="I9060" s="184"/>
      <c r="J9060" s="184"/>
      <c r="K9060" s="184"/>
      <c r="L9060" s="183"/>
    </row>
    <row r="9061">
      <c r="A9061" s="454"/>
      <c r="B9061" s="927"/>
      <c r="C9061" s="580"/>
      <c r="D9061" s="939"/>
      <c r="E9061" s="940"/>
      <c r="F9061" s="941"/>
      <c r="G9061" s="937" t="str">
        <f t="array" ref="G9061">xlookup(F9061,'Internal Staffing Calculator'!E:E,'Internal Staffing Calculator'!C:C,"")</f>
        <v/>
      </c>
      <c r="H9061" s="932" t="str">
        <f t="array" ref="H9061">if(F9061&lt;&gt;"", iferror(index('Internal Staffing Calculator'!B$8:B23500,match(F9061,'Internal Staffing Calculator'!E$8:E23500,0)), "Not In Budget"),"")</f>
        <v/>
      </c>
      <c r="I9061" s="184"/>
      <c r="J9061" s="184"/>
      <c r="K9061" s="184"/>
      <c r="L9061" s="183"/>
    </row>
    <row r="9062">
      <c r="A9062" s="454"/>
      <c r="B9062" s="927"/>
      <c r="C9062" s="580"/>
      <c r="D9062" s="939"/>
      <c r="E9062" s="940"/>
      <c r="F9062" s="941"/>
      <c r="G9062" s="937" t="str">
        <f t="array" ref="G9062">xlookup(F9062,'Internal Staffing Calculator'!E:E,'Internal Staffing Calculator'!C:C,"")</f>
        <v/>
      </c>
      <c r="H9062" s="932" t="str">
        <f t="array" ref="H9062">if(F9062&lt;&gt;"", iferror(index('Internal Staffing Calculator'!B$8:B23500,match(F9062,'Internal Staffing Calculator'!E$8:E23500,0)), "Not In Budget"),"")</f>
        <v/>
      </c>
      <c r="I9062" s="184"/>
      <c r="J9062" s="184"/>
      <c r="K9062" s="184"/>
      <c r="L9062" s="183"/>
    </row>
    <row r="9063">
      <c r="A9063" s="454"/>
      <c r="B9063" s="927"/>
      <c r="C9063" s="580"/>
      <c r="D9063" s="939"/>
      <c r="E9063" s="940"/>
      <c r="F9063" s="941"/>
      <c r="G9063" s="937" t="str">
        <f t="array" ref="G9063">xlookup(F9063,'Internal Staffing Calculator'!E:E,'Internal Staffing Calculator'!C:C,"")</f>
        <v/>
      </c>
      <c r="H9063" s="932" t="str">
        <f t="array" ref="H9063">if(F9063&lt;&gt;"", iferror(index('Internal Staffing Calculator'!B$8:B23500,match(F9063,'Internal Staffing Calculator'!E$8:E23500,0)), "Not In Budget"),"")</f>
        <v/>
      </c>
      <c r="I9063" s="184"/>
      <c r="J9063" s="184"/>
      <c r="K9063" s="184"/>
      <c r="L9063" s="183"/>
    </row>
    <row r="9064">
      <c r="A9064" s="454"/>
      <c r="B9064" s="927"/>
      <c r="C9064" s="580"/>
      <c r="D9064" s="939"/>
      <c r="E9064" s="940"/>
      <c r="F9064" s="941"/>
      <c r="G9064" s="937" t="str">
        <f t="array" ref="G9064">xlookup(F9064,'Internal Staffing Calculator'!E:E,'Internal Staffing Calculator'!C:C,"")</f>
        <v/>
      </c>
      <c r="H9064" s="932" t="str">
        <f t="array" ref="H9064">if(F9064&lt;&gt;"", iferror(index('Internal Staffing Calculator'!B$8:B23500,match(F9064,'Internal Staffing Calculator'!E$8:E23500,0)), "Not In Budget"),"")</f>
        <v/>
      </c>
      <c r="I9064" s="184"/>
      <c r="J9064" s="184"/>
      <c r="K9064" s="184"/>
      <c r="L9064" s="183"/>
    </row>
    <row r="9065">
      <c r="A9065" s="454"/>
      <c r="B9065" s="927"/>
      <c r="C9065" s="580"/>
      <c r="D9065" s="939"/>
      <c r="E9065" s="940"/>
      <c r="F9065" s="941"/>
      <c r="G9065" s="937" t="str">
        <f t="array" ref="G9065">xlookup(F9065,'Internal Staffing Calculator'!E:E,'Internal Staffing Calculator'!C:C,"")</f>
        <v/>
      </c>
      <c r="H9065" s="932" t="str">
        <f t="array" ref="H9065">if(F9065&lt;&gt;"", iferror(index('Internal Staffing Calculator'!B$8:B23500,match(F9065,'Internal Staffing Calculator'!E$8:E23500,0)), "Not In Budget"),"")</f>
        <v/>
      </c>
      <c r="I9065" s="184"/>
      <c r="J9065" s="184"/>
      <c r="K9065" s="184"/>
      <c r="L9065" s="183"/>
    </row>
    <row r="9066">
      <c r="A9066" s="454"/>
      <c r="B9066" s="927"/>
      <c r="C9066" s="580"/>
      <c r="D9066" s="939"/>
      <c r="E9066" s="940"/>
      <c r="F9066" s="941"/>
      <c r="G9066" s="937" t="str">
        <f t="array" ref="G9066">xlookup(F9066,'Internal Staffing Calculator'!E:E,'Internal Staffing Calculator'!C:C,"")</f>
        <v/>
      </c>
      <c r="H9066" s="932" t="str">
        <f t="array" ref="H9066">if(F9066&lt;&gt;"", iferror(index('Internal Staffing Calculator'!B$8:B23500,match(F9066,'Internal Staffing Calculator'!E$8:E23500,0)), "Not In Budget"),"")</f>
        <v/>
      </c>
      <c r="I9066" s="184"/>
      <c r="J9066" s="184"/>
      <c r="K9066" s="184"/>
      <c r="L9066" s="183"/>
    </row>
    <row r="9067">
      <c r="A9067" s="454"/>
      <c r="B9067" s="927"/>
      <c r="C9067" s="580"/>
      <c r="D9067" s="939"/>
      <c r="E9067" s="940"/>
      <c r="F9067" s="941"/>
      <c r="G9067" s="937" t="str">
        <f t="array" ref="G9067">xlookup(F9067,'Internal Staffing Calculator'!E:E,'Internal Staffing Calculator'!C:C,"")</f>
        <v/>
      </c>
      <c r="H9067" s="932" t="str">
        <f t="array" ref="H9067">if(F9067&lt;&gt;"", iferror(index('Internal Staffing Calculator'!B$8:B23500,match(F9067,'Internal Staffing Calculator'!E$8:E23500,0)), "Not In Budget"),"")</f>
        <v/>
      </c>
      <c r="I9067" s="184"/>
      <c r="J9067" s="184"/>
      <c r="K9067" s="184"/>
      <c r="L9067" s="183"/>
    </row>
    <row r="9068">
      <c r="A9068" s="454"/>
      <c r="B9068" s="927"/>
      <c r="C9068" s="580"/>
      <c r="D9068" s="939"/>
      <c r="E9068" s="940"/>
      <c r="F9068" s="941"/>
      <c r="G9068" s="937" t="str">
        <f t="array" ref="G9068">xlookup(F9068,'Internal Staffing Calculator'!E:E,'Internal Staffing Calculator'!C:C,"")</f>
        <v/>
      </c>
      <c r="H9068" s="932" t="str">
        <f t="array" ref="H9068">if(F9068&lt;&gt;"", iferror(index('Internal Staffing Calculator'!B$8:B23500,match(F9068,'Internal Staffing Calculator'!E$8:E23500,0)), "Not In Budget"),"")</f>
        <v/>
      </c>
      <c r="I9068" s="184"/>
      <c r="J9068" s="184"/>
      <c r="K9068" s="184"/>
      <c r="L9068" s="183"/>
    </row>
    <row r="9069">
      <c r="A9069" s="454"/>
      <c r="B9069" s="927"/>
      <c r="C9069" s="580"/>
      <c r="D9069" s="939"/>
      <c r="E9069" s="940"/>
      <c r="F9069" s="941"/>
      <c r="G9069" s="937" t="str">
        <f t="array" ref="G9069">xlookup(F9069,'Internal Staffing Calculator'!E:E,'Internal Staffing Calculator'!C:C,"")</f>
        <v/>
      </c>
      <c r="H9069" s="932" t="str">
        <f t="array" ref="H9069">if(F9069&lt;&gt;"", iferror(index('Internal Staffing Calculator'!B$8:B23500,match(F9069,'Internal Staffing Calculator'!E$8:E23500,0)), "Not In Budget"),"")</f>
        <v/>
      </c>
      <c r="I9069" s="184"/>
      <c r="J9069" s="184"/>
      <c r="K9069" s="184"/>
      <c r="L9069" s="183"/>
    </row>
    <row r="9070">
      <c r="A9070" s="454"/>
      <c r="B9070" s="927"/>
      <c r="C9070" s="580"/>
      <c r="D9070" s="939"/>
      <c r="E9070" s="940"/>
      <c r="F9070" s="941"/>
      <c r="G9070" s="937" t="str">
        <f t="array" ref="G9070">xlookup(F9070,'Internal Staffing Calculator'!E:E,'Internal Staffing Calculator'!C:C,"")</f>
        <v/>
      </c>
      <c r="H9070" s="932" t="str">
        <f t="array" ref="H9070">if(F9070&lt;&gt;"", iferror(index('Internal Staffing Calculator'!B$8:B23500,match(F9070,'Internal Staffing Calculator'!E$8:E23500,0)), "Not In Budget"),"")</f>
        <v/>
      </c>
      <c r="I9070" s="184"/>
      <c r="J9070" s="184"/>
      <c r="K9070" s="184"/>
      <c r="L9070" s="183"/>
    </row>
    <row r="9071">
      <c r="A9071" s="454"/>
      <c r="B9071" s="927"/>
      <c r="C9071" s="580"/>
      <c r="D9071" s="939"/>
      <c r="E9071" s="940"/>
      <c r="F9071" s="941"/>
      <c r="G9071" s="937" t="str">
        <f t="array" ref="G9071">xlookup(F9071,'Internal Staffing Calculator'!E:E,'Internal Staffing Calculator'!C:C,"")</f>
        <v/>
      </c>
      <c r="H9071" s="932" t="str">
        <f t="array" ref="H9071">if(F9071&lt;&gt;"", iferror(index('Internal Staffing Calculator'!B$8:B23500,match(F9071,'Internal Staffing Calculator'!E$8:E23500,0)), "Not In Budget"),"")</f>
        <v/>
      </c>
      <c r="I9071" s="184"/>
      <c r="J9071" s="184"/>
      <c r="K9071" s="184"/>
      <c r="L9071" s="183"/>
    </row>
    <row r="9072">
      <c r="A9072" s="454"/>
      <c r="B9072" s="927"/>
      <c r="C9072" s="580"/>
      <c r="D9072" s="939"/>
      <c r="E9072" s="940"/>
      <c r="F9072" s="941"/>
      <c r="G9072" s="937" t="str">
        <f t="array" ref="G9072">xlookup(F9072,'Internal Staffing Calculator'!E:E,'Internal Staffing Calculator'!C:C,"")</f>
        <v/>
      </c>
      <c r="H9072" s="932" t="str">
        <f t="array" ref="H9072">if(F9072&lt;&gt;"", iferror(index('Internal Staffing Calculator'!B$8:B23500,match(F9072,'Internal Staffing Calculator'!E$8:E23500,0)), "Not In Budget"),"")</f>
        <v/>
      </c>
      <c r="I9072" s="184"/>
      <c r="J9072" s="184"/>
      <c r="K9072" s="184"/>
      <c r="L9072" s="183"/>
    </row>
    <row r="9073">
      <c r="A9073" s="454"/>
      <c r="B9073" s="927"/>
      <c r="C9073" s="580"/>
      <c r="D9073" s="939"/>
      <c r="E9073" s="940"/>
      <c r="F9073" s="941"/>
      <c r="G9073" s="937" t="str">
        <f t="array" ref="G9073">xlookup(F9073,'Internal Staffing Calculator'!E:E,'Internal Staffing Calculator'!C:C,"")</f>
        <v/>
      </c>
      <c r="H9073" s="932" t="str">
        <f t="array" ref="H9073">if(F9073&lt;&gt;"", iferror(index('Internal Staffing Calculator'!B$8:B23500,match(F9073,'Internal Staffing Calculator'!E$8:E23500,0)), "Not In Budget"),"")</f>
        <v/>
      </c>
      <c r="I9073" s="184"/>
      <c r="J9073" s="184"/>
      <c r="K9073" s="184"/>
      <c r="L9073" s="183"/>
    </row>
    <row r="9074">
      <c r="A9074" s="454"/>
      <c r="B9074" s="927"/>
      <c r="C9074" s="580"/>
      <c r="D9074" s="939"/>
      <c r="E9074" s="940"/>
      <c r="F9074" s="941"/>
      <c r="G9074" s="937" t="str">
        <f t="array" ref="G9074">xlookup(F9074,'Internal Staffing Calculator'!E:E,'Internal Staffing Calculator'!C:C,"")</f>
        <v/>
      </c>
      <c r="H9074" s="932" t="str">
        <f t="array" ref="H9074">if(F9074&lt;&gt;"", iferror(index('Internal Staffing Calculator'!B$8:B23500,match(F9074,'Internal Staffing Calculator'!E$8:E23500,0)), "Not In Budget"),"")</f>
        <v/>
      </c>
      <c r="I9074" s="184"/>
      <c r="J9074" s="184"/>
      <c r="K9074" s="184"/>
      <c r="L9074" s="183"/>
    </row>
    <row r="9075">
      <c r="A9075" s="454"/>
      <c r="B9075" s="927"/>
      <c r="C9075" s="580"/>
      <c r="D9075" s="939"/>
      <c r="E9075" s="940"/>
      <c r="F9075" s="941"/>
      <c r="G9075" s="937" t="str">
        <f t="array" ref="G9075">xlookup(F9075,'Internal Staffing Calculator'!E:E,'Internal Staffing Calculator'!C:C,"")</f>
        <v/>
      </c>
      <c r="H9075" s="932" t="str">
        <f t="array" ref="H9075">if(F9075&lt;&gt;"", iferror(index('Internal Staffing Calculator'!B$8:B23500,match(F9075,'Internal Staffing Calculator'!E$8:E23500,0)), "Not In Budget"),"")</f>
        <v/>
      </c>
      <c r="I9075" s="184"/>
      <c r="J9075" s="184"/>
      <c r="K9075" s="184"/>
      <c r="L9075" s="183"/>
    </row>
    <row r="9076">
      <c r="A9076" s="454"/>
      <c r="B9076" s="927"/>
      <c r="C9076" s="580"/>
      <c r="D9076" s="939"/>
      <c r="E9076" s="940"/>
      <c r="F9076" s="941"/>
      <c r="G9076" s="937" t="str">
        <f t="array" ref="G9076">xlookup(F9076,'Internal Staffing Calculator'!E:E,'Internal Staffing Calculator'!C:C,"")</f>
        <v/>
      </c>
      <c r="H9076" s="932" t="str">
        <f t="array" ref="H9076">if(F9076&lt;&gt;"", iferror(index('Internal Staffing Calculator'!B$8:B23500,match(F9076,'Internal Staffing Calculator'!E$8:E23500,0)), "Not In Budget"),"")</f>
        <v/>
      </c>
      <c r="I9076" s="184"/>
      <c r="J9076" s="184"/>
      <c r="K9076" s="184"/>
      <c r="L9076" s="183"/>
    </row>
    <row r="9077">
      <c r="A9077" s="454"/>
      <c r="B9077" s="927"/>
      <c r="C9077" s="580"/>
      <c r="D9077" s="939"/>
      <c r="E9077" s="940"/>
      <c r="F9077" s="941"/>
      <c r="G9077" s="937" t="str">
        <f t="array" ref="G9077">xlookup(F9077,'Internal Staffing Calculator'!E:E,'Internal Staffing Calculator'!C:C,"")</f>
        <v/>
      </c>
      <c r="H9077" s="932" t="str">
        <f t="array" ref="H9077">if(F9077&lt;&gt;"", iferror(index('Internal Staffing Calculator'!B$8:B23500,match(F9077,'Internal Staffing Calculator'!E$8:E23500,0)), "Not In Budget"),"")</f>
        <v/>
      </c>
      <c r="I9077" s="184"/>
      <c r="J9077" s="184"/>
      <c r="K9077" s="184"/>
      <c r="L9077" s="183"/>
    </row>
    <row r="9078">
      <c r="A9078" s="454"/>
      <c r="B9078" s="927"/>
      <c r="C9078" s="580"/>
      <c r="D9078" s="939"/>
      <c r="E9078" s="940"/>
      <c r="F9078" s="941"/>
      <c r="G9078" s="937" t="str">
        <f t="array" ref="G9078">xlookup(F9078,'Internal Staffing Calculator'!E:E,'Internal Staffing Calculator'!C:C,"")</f>
        <v/>
      </c>
      <c r="H9078" s="932" t="str">
        <f t="array" ref="H9078">if(F9078&lt;&gt;"", iferror(index('Internal Staffing Calculator'!B$8:B23500,match(F9078,'Internal Staffing Calculator'!E$8:E23500,0)), "Not In Budget"),"")</f>
        <v/>
      </c>
      <c r="I9078" s="184"/>
      <c r="J9078" s="184"/>
      <c r="K9078" s="184"/>
      <c r="L9078" s="183"/>
    </row>
    <row r="9079">
      <c r="A9079" s="454"/>
      <c r="B9079" s="927"/>
      <c r="C9079" s="580"/>
      <c r="D9079" s="939"/>
      <c r="E9079" s="940"/>
      <c r="F9079" s="941"/>
      <c r="G9079" s="937" t="str">
        <f t="array" ref="G9079">xlookup(F9079,'Internal Staffing Calculator'!E:E,'Internal Staffing Calculator'!C:C,"")</f>
        <v/>
      </c>
      <c r="H9079" s="932" t="str">
        <f t="array" ref="H9079">if(F9079&lt;&gt;"", iferror(index('Internal Staffing Calculator'!B$8:B23500,match(F9079,'Internal Staffing Calculator'!E$8:E23500,0)), "Not In Budget"),"")</f>
        <v/>
      </c>
      <c r="I9079" s="184"/>
      <c r="J9079" s="184"/>
      <c r="K9079" s="184"/>
      <c r="L9079" s="183"/>
    </row>
    <row r="9080">
      <c r="A9080" s="454"/>
      <c r="B9080" s="927"/>
      <c r="C9080" s="580"/>
      <c r="D9080" s="939"/>
      <c r="E9080" s="940"/>
      <c r="F9080" s="941"/>
      <c r="G9080" s="937" t="str">
        <f t="array" ref="G9080">xlookup(F9080,'Internal Staffing Calculator'!E:E,'Internal Staffing Calculator'!C:C,"")</f>
        <v/>
      </c>
      <c r="H9080" s="932" t="str">
        <f t="array" ref="H9080">if(F9080&lt;&gt;"", iferror(index('Internal Staffing Calculator'!B$8:B23500,match(F9080,'Internal Staffing Calculator'!E$8:E23500,0)), "Not In Budget"),"")</f>
        <v/>
      </c>
      <c r="I9080" s="184"/>
      <c r="J9080" s="184"/>
      <c r="K9080" s="184"/>
      <c r="L9080" s="183"/>
    </row>
    <row r="9081">
      <c r="A9081" s="454"/>
      <c r="B9081" s="927"/>
      <c r="C9081" s="580"/>
      <c r="D9081" s="939"/>
      <c r="E9081" s="940"/>
      <c r="F9081" s="941"/>
      <c r="G9081" s="937" t="str">
        <f t="array" ref="G9081">xlookup(F9081,'Internal Staffing Calculator'!E:E,'Internal Staffing Calculator'!C:C,"")</f>
        <v/>
      </c>
      <c r="H9081" s="932" t="str">
        <f t="array" ref="H9081">if(F9081&lt;&gt;"", iferror(index('Internal Staffing Calculator'!B$8:B23500,match(F9081,'Internal Staffing Calculator'!E$8:E23500,0)), "Not In Budget"),"")</f>
        <v/>
      </c>
      <c r="I9081" s="184"/>
      <c r="J9081" s="184"/>
      <c r="K9081" s="184"/>
      <c r="L9081" s="183"/>
    </row>
    <row r="9082">
      <c r="A9082" s="454"/>
      <c r="B9082" s="927"/>
      <c r="C9082" s="580"/>
      <c r="D9082" s="939"/>
      <c r="E9082" s="940"/>
      <c r="F9082" s="941"/>
      <c r="G9082" s="937" t="str">
        <f t="array" ref="G9082">xlookup(F9082,'Internal Staffing Calculator'!E:E,'Internal Staffing Calculator'!C:C,"")</f>
        <v/>
      </c>
      <c r="H9082" s="932" t="str">
        <f t="array" ref="H9082">if(F9082&lt;&gt;"", iferror(index('Internal Staffing Calculator'!B$8:B23500,match(F9082,'Internal Staffing Calculator'!E$8:E23500,0)), "Not In Budget"),"")</f>
        <v/>
      </c>
      <c r="I9082" s="184"/>
      <c r="J9082" s="184"/>
      <c r="K9082" s="184"/>
      <c r="L9082" s="183"/>
    </row>
    <row r="9083">
      <c r="A9083" s="454"/>
      <c r="B9083" s="927"/>
      <c r="C9083" s="580"/>
      <c r="D9083" s="939"/>
      <c r="E9083" s="940"/>
      <c r="F9083" s="941"/>
      <c r="G9083" s="937" t="str">
        <f t="array" ref="G9083">xlookup(F9083,'Internal Staffing Calculator'!E:E,'Internal Staffing Calculator'!C:C,"")</f>
        <v/>
      </c>
      <c r="H9083" s="932" t="str">
        <f t="array" ref="H9083">if(F9083&lt;&gt;"", iferror(index('Internal Staffing Calculator'!B$8:B23500,match(F9083,'Internal Staffing Calculator'!E$8:E23500,0)), "Not In Budget"),"")</f>
        <v/>
      </c>
      <c r="I9083" s="184"/>
      <c r="J9083" s="184"/>
      <c r="K9083" s="184"/>
      <c r="L9083" s="183"/>
    </row>
    <row r="9084">
      <c r="A9084" s="454"/>
      <c r="B9084" s="927"/>
      <c r="C9084" s="580"/>
      <c r="D9084" s="939"/>
      <c r="E9084" s="940"/>
      <c r="F9084" s="941"/>
      <c r="G9084" s="937" t="str">
        <f t="array" ref="G9084">xlookup(F9084,'Internal Staffing Calculator'!E:E,'Internal Staffing Calculator'!C:C,"")</f>
        <v/>
      </c>
      <c r="H9084" s="932" t="str">
        <f t="array" ref="H9084">if(F9084&lt;&gt;"", iferror(index('Internal Staffing Calculator'!B$8:B23500,match(F9084,'Internal Staffing Calculator'!E$8:E23500,0)), "Not In Budget"),"")</f>
        <v/>
      </c>
      <c r="I9084" s="184"/>
      <c r="J9084" s="184"/>
      <c r="K9084" s="184"/>
      <c r="L9084" s="183"/>
    </row>
    <row r="9085">
      <c r="A9085" s="454"/>
      <c r="B9085" s="927"/>
      <c r="C9085" s="580"/>
      <c r="D9085" s="939"/>
      <c r="E9085" s="940"/>
      <c r="F9085" s="941"/>
      <c r="G9085" s="937" t="str">
        <f t="array" ref="G9085">xlookup(F9085,'Internal Staffing Calculator'!E:E,'Internal Staffing Calculator'!C:C,"")</f>
        <v/>
      </c>
      <c r="H9085" s="932" t="str">
        <f t="array" ref="H9085">if(F9085&lt;&gt;"", iferror(index('Internal Staffing Calculator'!B$8:B23500,match(F9085,'Internal Staffing Calculator'!E$8:E23500,0)), "Not In Budget"),"")</f>
        <v/>
      </c>
      <c r="I9085" s="184"/>
      <c r="J9085" s="184"/>
      <c r="K9085" s="184"/>
      <c r="L9085" s="183"/>
    </row>
    <row r="9086">
      <c r="A9086" s="454"/>
      <c r="B9086" s="927"/>
      <c r="C9086" s="580"/>
      <c r="D9086" s="939"/>
      <c r="E9086" s="940"/>
      <c r="F9086" s="941"/>
      <c r="G9086" s="937" t="str">
        <f t="array" ref="G9086">xlookup(F9086,'Internal Staffing Calculator'!E:E,'Internal Staffing Calculator'!C:C,"")</f>
        <v/>
      </c>
      <c r="H9086" s="932" t="str">
        <f t="array" ref="H9086">if(F9086&lt;&gt;"", iferror(index('Internal Staffing Calculator'!B$8:B23500,match(F9086,'Internal Staffing Calculator'!E$8:E23500,0)), "Not In Budget"),"")</f>
        <v/>
      </c>
      <c r="I9086" s="184"/>
      <c r="J9086" s="184"/>
      <c r="K9086" s="184"/>
      <c r="L9086" s="183"/>
    </row>
    <row r="9087">
      <c r="A9087" s="454"/>
      <c r="B9087" s="927"/>
      <c r="C9087" s="580"/>
      <c r="D9087" s="939"/>
      <c r="E9087" s="940"/>
      <c r="F9087" s="941"/>
      <c r="G9087" s="937" t="str">
        <f t="array" ref="G9087">xlookup(F9087,'Internal Staffing Calculator'!E:E,'Internal Staffing Calculator'!C:C,"")</f>
        <v/>
      </c>
      <c r="H9087" s="932" t="str">
        <f t="array" ref="H9087">if(F9087&lt;&gt;"", iferror(index('Internal Staffing Calculator'!B$8:B23500,match(F9087,'Internal Staffing Calculator'!E$8:E23500,0)), "Not In Budget"),"")</f>
        <v/>
      </c>
      <c r="I9087" s="184"/>
      <c r="J9087" s="184"/>
      <c r="K9087" s="184"/>
      <c r="L9087" s="183"/>
    </row>
    <row r="9088">
      <c r="A9088" s="454"/>
      <c r="B9088" s="927"/>
      <c r="C9088" s="580"/>
      <c r="D9088" s="939"/>
      <c r="E9088" s="940"/>
      <c r="F9088" s="941"/>
      <c r="G9088" s="937" t="str">
        <f t="array" ref="G9088">xlookup(F9088,'Internal Staffing Calculator'!E:E,'Internal Staffing Calculator'!C:C,"")</f>
        <v/>
      </c>
      <c r="H9088" s="932" t="str">
        <f t="array" ref="H9088">if(F9088&lt;&gt;"", iferror(index('Internal Staffing Calculator'!B$8:B23500,match(F9088,'Internal Staffing Calculator'!E$8:E23500,0)), "Not In Budget"),"")</f>
        <v/>
      </c>
      <c r="I9088" s="184"/>
      <c r="J9088" s="184"/>
      <c r="K9088" s="184"/>
      <c r="L9088" s="183"/>
    </row>
    <row r="9089">
      <c r="A9089" s="454"/>
      <c r="B9089" s="927"/>
      <c r="C9089" s="580"/>
      <c r="D9089" s="939"/>
      <c r="E9089" s="940"/>
      <c r="F9089" s="941"/>
      <c r="G9089" s="937" t="str">
        <f t="array" ref="G9089">xlookup(F9089,'Internal Staffing Calculator'!E:E,'Internal Staffing Calculator'!C:C,"")</f>
        <v/>
      </c>
      <c r="H9089" s="932" t="str">
        <f t="array" ref="H9089">if(F9089&lt;&gt;"", iferror(index('Internal Staffing Calculator'!B$8:B23500,match(F9089,'Internal Staffing Calculator'!E$8:E23500,0)), "Not In Budget"),"")</f>
        <v/>
      </c>
      <c r="I9089" s="184"/>
      <c r="J9089" s="184"/>
      <c r="K9089" s="184"/>
      <c r="L9089" s="183"/>
    </row>
    <row r="9090">
      <c r="A9090" s="454"/>
      <c r="B9090" s="927"/>
      <c r="C9090" s="580"/>
      <c r="D9090" s="939"/>
      <c r="E9090" s="940"/>
      <c r="F9090" s="941"/>
      <c r="G9090" s="937" t="str">
        <f t="array" ref="G9090">xlookup(F9090,'Internal Staffing Calculator'!E:E,'Internal Staffing Calculator'!C:C,"")</f>
        <v/>
      </c>
      <c r="H9090" s="932" t="str">
        <f t="array" ref="H9090">if(F9090&lt;&gt;"", iferror(index('Internal Staffing Calculator'!B$8:B23500,match(F9090,'Internal Staffing Calculator'!E$8:E23500,0)), "Not In Budget"),"")</f>
        <v/>
      </c>
      <c r="I9090" s="184"/>
      <c r="J9090" s="184"/>
      <c r="K9090" s="184"/>
      <c r="L9090" s="183"/>
    </row>
    <row r="9091">
      <c r="A9091" s="454"/>
      <c r="B9091" s="927"/>
      <c r="C9091" s="580"/>
      <c r="D9091" s="939"/>
      <c r="E9091" s="940"/>
      <c r="F9091" s="941"/>
      <c r="G9091" s="937" t="str">
        <f t="array" ref="G9091">xlookup(F9091,'Internal Staffing Calculator'!E:E,'Internal Staffing Calculator'!C:C,"")</f>
        <v/>
      </c>
      <c r="H9091" s="932" t="str">
        <f t="array" ref="H9091">if(F9091&lt;&gt;"", iferror(index('Internal Staffing Calculator'!B$8:B23500,match(F9091,'Internal Staffing Calculator'!E$8:E23500,0)), "Not In Budget"),"")</f>
        <v/>
      </c>
      <c r="I9091" s="184"/>
      <c r="J9091" s="184"/>
      <c r="K9091" s="184"/>
      <c r="L9091" s="183"/>
    </row>
    <row r="9092">
      <c r="A9092" s="454"/>
      <c r="B9092" s="927"/>
      <c r="C9092" s="580"/>
      <c r="D9092" s="939"/>
      <c r="E9092" s="940"/>
      <c r="F9092" s="941"/>
      <c r="G9092" s="937" t="str">
        <f t="array" ref="G9092">xlookup(F9092,'Internal Staffing Calculator'!E:E,'Internal Staffing Calculator'!C:C,"")</f>
        <v/>
      </c>
      <c r="H9092" s="932" t="str">
        <f t="array" ref="H9092">if(F9092&lt;&gt;"", iferror(index('Internal Staffing Calculator'!B$8:B23500,match(F9092,'Internal Staffing Calculator'!E$8:E23500,0)), "Not In Budget"),"")</f>
        <v/>
      </c>
      <c r="I9092" s="184"/>
      <c r="J9092" s="184"/>
      <c r="K9092" s="184"/>
      <c r="L9092" s="183"/>
    </row>
    <row r="9093">
      <c r="A9093" s="454"/>
      <c r="B9093" s="927"/>
      <c r="C9093" s="580"/>
      <c r="D9093" s="939"/>
      <c r="E9093" s="940"/>
      <c r="F9093" s="941"/>
      <c r="G9093" s="937" t="str">
        <f t="array" ref="G9093">xlookup(F9093,'Internal Staffing Calculator'!E:E,'Internal Staffing Calculator'!C:C,"")</f>
        <v/>
      </c>
      <c r="H9093" s="932" t="str">
        <f t="array" ref="H9093">if(F9093&lt;&gt;"", iferror(index('Internal Staffing Calculator'!B$8:B23500,match(F9093,'Internal Staffing Calculator'!E$8:E23500,0)), "Not In Budget"),"")</f>
        <v/>
      </c>
      <c r="I9093" s="184"/>
      <c r="J9093" s="184"/>
      <c r="K9093" s="184"/>
      <c r="L9093" s="183"/>
    </row>
    <row r="9094">
      <c r="A9094" s="454"/>
      <c r="B9094" s="927"/>
      <c r="C9094" s="580"/>
      <c r="D9094" s="939"/>
      <c r="E9094" s="940"/>
      <c r="F9094" s="941"/>
      <c r="G9094" s="937" t="str">
        <f t="array" ref="G9094">xlookup(F9094,'Internal Staffing Calculator'!E:E,'Internal Staffing Calculator'!C:C,"")</f>
        <v/>
      </c>
      <c r="H9094" s="932" t="str">
        <f t="array" ref="H9094">if(F9094&lt;&gt;"", iferror(index('Internal Staffing Calculator'!B$8:B23500,match(F9094,'Internal Staffing Calculator'!E$8:E23500,0)), "Not In Budget"),"")</f>
        <v/>
      </c>
      <c r="I9094" s="184"/>
      <c r="J9094" s="184"/>
      <c r="K9094" s="184"/>
      <c r="L9094" s="183"/>
    </row>
    <row r="9095">
      <c r="A9095" s="454"/>
      <c r="B9095" s="927"/>
      <c r="C9095" s="580"/>
      <c r="D9095" s="939"/>
      <c r="E9095" s="940"/>
      <c r="F9095" s="941"/>
      <c r="G9095" s="937" t="str">
        <f t="array" ref="G9095">xlookup(F9095,'Internal Staffing Calculator'!E:E,'Internal Staffing Calculator'!C:C,"")</f>
        <v/>
      </c>
      <c r="H9095" s="932" t="str">
        <f t="array" ref="H9095">if(F9095&lt;&gt;"", iferror(index('Internal Staffing Calculator'!B$8:B23500,match(F9095,'Internal Staffing Calculator'!E$8:E23500,0)), "Not In Budget"),"")</f>
        <v/>
      </c>
      <c r="I9095" s="184"/>
      <c r="J9095" s="184"/>
      <c r="K9095" s="184"/>
      <c r="L9095" s="183"/>
    </row>
    <row r="9096">
      <c r="A9096" s="454"/>
      <c r="B9096" s="927"/>
      <c r="C9096" s="580"/>
      <c r="D9096" s="939"/>
      <c r="E9096" s="940"/>
      <c r="F9096" s="941"/>
      <c r="G9096" s="937" t="str">
        <f t="array" ref="G9096">xlookup(F9096,'Internal Staffing Calculator'!E:E,'Internal Staffing Calculator'!C:C,"")</f>
        <v/>
      </c>
      <c r="H9096" s="932" t="str">
        <f t="array" ref="H9096">if(F9096&lt;&gt;"", iferror(index('Internal Staffing Calculator'!B$8:B23500,match(F9096,'Internal Staffing Calculator'!E$8:E23500,0)), "Not In Budget"),"")</f>
        <v/>
      </c>
      <c r="I9096" s="184"/>
      <c r="J9096" s="184"/>
      <c r="K9096" s="184"/>
      <c r="L9096" s="183"/>
    </row>
    <row r="9097">
      <c r="A9097" s="454"/>
      <c r="B9097" s="927"/>
      <c r="C9097" s="580"/>
      <c r="D9097" s="939"/>
      <c r="E9097" s="940"/>
      <c r="F9097" s="941"/>
      <c r="G9097" s="937" t="str">
        <f t="array" ref="G9097">xlookup(F9097,'Internal Staffing Calculator'!E:E,'Internal Staffing Calculator'!C:C,"")</f>
        <v/>
      </c>
      <c r="H9097" s="932" t="str">
        <f t="array" ref="H9097">if(F9097&lt;&gt;"", iferror(index('Internal Staffing Calculator'!B$8:B23500,match(F9097,'Internal Staffing Calculator'!E$8:E23500,0)), "Not In Budget"),"")</f>
        <v/>
      </c>
      <c r="I9097" s="184"/>
      <c r="J9097" s="184"/>
      <c r="K9097" s="184"/>
      <c r="L9097" s="183"/>
    </row>
    <row r="9098">
      <c r="A9098" s="454"/>
      <c r="B9098" s="927"/>
      <c r="C9098" s="580"/>
      <c r="D9098" s="939"/>
      <c r="E9098" s="940"/>
      <c r="F9098" s="941"/>
      <c r="G9098" s="937" t="str">
        <f t="array" ref="G9098">xlookup(F9098,'Internal Staffing Calculator'!E:E,'Internal Staffing Calculator'!C:C,"")</f>
        <v/>
      </c>
      <c r="H9098" s="932" t="str">
        <f t="array" ref="H9098">if(F9098&lt;&gt;"", iferror(index('Internal Staffing Calculator'!B$8:B23500,match(F9098,'Internal Staffing Calculator'!E$8:E23500,0)), "Not In Budget"),"")</f>
        <v/>
      </c>
      <c r="I9098" s="184"/>
      <c r="J9098" s="184"/>
      <c r="K9098" s="184"/>
      <c r="L9098" s="183"/>
    </row>
    <row r="9099">
      <c r="A9099" s="454"/>
      <c r="B9099" s="927"/>
      <c r="C9099" s="580"/>
      <c r="D9099" s="939"/>
      <c r="E9099" s="940"/>
      <c r="F9099" s="941"/>
      <c r="G9099" s="937" t="str">
        <f t="array" ref="G9099">xlookup(F9099,'Internal Staffing Calculator'!E:E,'Internal Staffing Calculator'!C:C,"")</f>
        <v/>
      </c>
      <c r="H9099" s="932" t="str">
        <f t="array" ref="H9099">if(F9099&lt;&gt;"", iferror(index('Internal Staffing Calculator'!B$8:B23500,match(F9099,'Internal Staffing Calculator'!E$8:E23500,0)), "Not In Budget"),"")</f>
        <v/>
      </c>
      <c r="I9099" s="184"/>
      <c r="J9099" s="184"/>
      <c r="K9099" s="184"/>
      <c r="L9099" s="183"/>
    </row>
    <row r="9100">
      <c r="A9100" s="454"/>
      <c r="B9100" s="927"/>
      <c r="C9100" s="580"/>
      <c r="D9100" s="939"/>
      <c r="E9100" s="940"/>
      <c r="F9100" s="941"/>
      <c r="G9100" s="937" t="str">
        <f t="array" ref="G9100">xlookup(F9100,'Internal Staffing Calculator'!E:E,'Internal Staffing Calculator'!C:C,"")</f>
        <v/>
      </c>
      <c r="H9100" s="932" t="str">
        <f t="array" ref="H9100">if(F9100&lt;&gt;"", iferror(index('Internal Staffing Calculator'!B$8:B23500,match(F9100,'Internal Staffing Calculator'!E$8:E23500,0)), "Not In Budget"),"")</f>
        <v/>
      </c>
      <c r="I9100" s="184"/>
      <c r="J9100" s="184"/>
      <c r="K9100" s="184"/>
      <c r="L9100" s="183"/>
    </row>
    <row r="9101">
      <c r="A9101" s="454"/>
      <c r="B9101" s="927"/>
      <c r="C9101" s="580"/>
      <c r="D9101" s="939"/>
      <c r="E9101" s="940"/>
      <c r="F9101" s="941"/>
      <c r="G9101" s="937" t="str">
        <f t="array" ref="G9101">xlookup(F9101,'Internal Staffing Calculator'!E:E,'Internal Staffing Calculator'!C:C,"")</f>
        <v/>
      </c>
      <c r="H9101" s="932" t="str">
        <f t="array" ref="H9101">if(F9101&lt;&gt;"", iferror(index('Internal Staffing Calculator'!B$8:B23500,match(F9101,'Internal Staffing Calculator'!E$8:E23500,0)), "Not In Budget"),"")</f>
        <v/>
      </c>
      <c r="I9101" s="184"/>
      <c r="J9101" s="184"/>
      <c r="K9101" s="184"/>
      <c r="L9101" s="183"/>
    </row>
    <row r="9102">
      <c r="A9102" s="454"/>
      <c r="B9102" s="927"/>
      <c r="C9102" s="580"/>
      <c r="D9102" s="939"/>
      <c r="E9102" s="940"/>
      <c r="F9102" s="941"/>
      <c r="G9102" s="937" t="str">
        <f t="array" ref="G9102">xlookup(F9102,'Internal Staffing Calculator'!E:E,'Internal Staffing Calculator'!C:C,"")</f>
        <v/>
      </c>
      <c r="H9102" s="932" t="str">
        <f t="array" ref="H9102">if(F9102&lt;&gt;"", iferror(index('Internal Staffing Calculator'!B$8:B23500,match(F9102,'Internal Staffing Calculator'!E$8:E23500,0)), "Not In Budget"),"")</f>
        <v/>
      </c>
      <c r="I9102" s="184"/>
      <c r="J9102" s="184"/>
      <c r="K9102" s="184"/>
      <c r="L9102" s="183"/>
    </row>
    <row r="9103">
      <c r="A9103" s="454"/>
      <c r="B9103" s="927"/>
      <c r="C9103" s="580"/>
      <c r="D9103" s="939"/>
      <c r="E9103" s="940"/>
      <c r="F9103" s="941"/>
      <c r="G9103" s="937" t="str">
        <f t="array" ref="G9103">xlookup(F9103,'Internal Staffing Calculator'!E:E,'Internal Staffing Calculator'!C:C,"")</f>
        <v/>
      </c>
      <c r="H9103" s="932" t="str">
        <f t="array" ref="H9103">if(F9103&lt;&gt;"", iferror(index('Internal Staffing Calculator'!B$8:B23500,match(F9103,'Internal Staffing Calculator'!E$8:E23500,0)), "Not In Budget"),"")</f>
        <v/>
      </c>
      <c r="I9103" s="184"/>
      <c r="J9103" s="184"/>
      <c r="K9103" s="184"/>
      <c r="L9103" s="183"/>
    </row>
    <row r="9104">
      <c r="A9104" s="454"/>
      <c r="B9104" s="927"/>
      <c r="C9104" s="580"/>
      <c r="D9104" s="939"/>
      <c r="E9104" s="940"/>
      <c r="F9104" s="941"/>
      <c r="G9104" s="937" t="str">
        <f t="array" ref="G9104">xlookup(F9104,'Internal Staffing Calculator'!E:E,'Internal Staffing Calculator'!C:C,"")</f>
        <v/>
      </c>
      <c r="H9104" s="932" t="str">
        <f t="array" ref="H9104">if(F9104&lt;&gt;"", iferror(index('Internal Staffing Calculator'!B$8:B23500,match(F9104,'Internal Staffing Calculator'!E$8:E23500,0)), "Not In Budget"),"")</f>
        <v/>
      </c>
      <c r="I9104" s="184"/>
      <c r="J9104" s="184"/>
      <c r="K9104" s="184"/>
      <c r="L9104" s="183"/>
    </row>
    <row r="9105">
      <c r="A9105" s="454"/>
      <c r="B9105" s="927"/>
      <c r="C9105" s="580"/>
      <c r="D9105" s="939"/>
      <c r="E9105" s="940"/>
      <c r="F9105" s="941"/>
      <c r="G9105" s="937" t="str">
        <f t="array" ref="G9105">xlookup(F9105,'Internal Staffing Calculator'!E:E,'Internal Staffing Calculator'!C:C,"")</f>
        <v/>
      </c>
      <c r="H9105" s="932" t="str">
        <f t="array" ref="H9105">if(F9105&lt;&gt;"", iferror(index('Internal Staffing Calculator'!B$8:B23500,match(F9105,'Internal Staffing Calculator'!E$8:E23500,0)), "Not In Budget"),"")</f>
        <v/>
      </c>
      <c r="I9105" s="184"/>
      <c r="J9105" s="184"/>
      <c r="K9105" s="184"/>
      <c r="L9105" s="183"/>
    </row>
    <row r="9106">
      <c r="A9106" s="454"/>
      <c r="B9106" s="927"/>
      <c r="C9106" s="580"/>
      <c r="D9106" s="939"/>
      <c r="E9106" s="940"/>
      <c r="F9106" s="941"/>
      <c r="G9106" s="937" t="str">
        <f t="array" ref="G9106">xlookup(F9106,'Internal Staffing Calculator'!E:E,'Internal Staffing Calculator'!C:C,"")</f>
        <v/>
      </c>
      <c r="H9106" s="932" t="str">
        <f t="array" ref="H9106">if(F9106&lt;&gt;"", iferror(index('Internal Staffing Calculator'!B$8:B23500,match(F9106,'Internal Staffing Calculator'!E$8:E23500,0)), "Not In Budget"),"")</f>
        <v/>
      </c>
      <c r="I9106" s="184"/>
      <c r="J9106" s="184"/>
      <c r="K9106" s="184"/>
      <c r="L9106" s="183"/>
    </row>
    <row r="9107">
      <c r="A9107" s="454"/>
      <c r="B9107" s="927"/>
      <c r="C9107" s="580"/>
      <c r="D9107" s="939"/>
      <c r="E9107" s="940"/>
      <c r="F9107" s="941"/>
      <c r="G9107" s="937" t="str">
        <f t="array" ref="G9107">xlookup(F9107,'Internal Staffing Calculator'!E:E,'Internal Staffing Calculator'!C:C,"")</f>
        <v/>
      </c>
      <c r="H9107" s="932" t="str">
        <f t="array" ref="H9107">if(F9107&lt;&gt;"", iferror(index('Internal Staffing Calculator'!B$8:B23500,match(F9107,'Internal Staffing Calculator'!E$8:E23500,0)), "Not In Budget"),"")</f>
        <v/>
      </c>
      <c r="I9107" s="184"/>
      <c r="J9107" s="184"/>
      <c r="K9107" s="184"/>
      <c r="L9107" s="183"/>
    </row>
    <row r="9108">
      <c r="A9108" s="454"/>
      <c r="B9108" s="927"/>
      <c r="C9108" s="580"/>
      <c r="D9108" s="939"/>
      <c r="E9108" s="940"/>
      <c r="F9108" s="941"/>
      <c r="G9108" s="937" t="str">
        <f t="array" ref="G9108">xlookup(F9108,'Internal Staffing Calculator'!E:E,'Internal Staffing Calculator'!C:C,"")</f>
        <v/>
      </c>
      <c r="H9108" s="932" t="str">
        <f t="array" ref="H9108">if(F9108&lt;&gt;"", iferror(index('Internal Staffing Calculator'!B$8:B23500,match(F9108,'Internal Staffing Calculator'!E$8:E23500,0)), "Not In Budget"),"")</f>
        <v/>
      </c>
      <c r="I9108" s="184"/>
      <c r="J9108" s="184"/>
      <c r="K9108" s="184"/>
      <c r="L9108" s="183"/>
    </row>
    <row r="9109">
      <c r="A9109" s="454"/>
      <c r="B9109" s="927"/>
      <c r="C9109" s="580"/>
      <c r="D9109" s="939"/>
      <c r="E9109" s="940"/>
      <c r="F9109" s="941"/>
      <c r="G9109" s="937" t="str">
        <f t="array" ref="G9109">xlookup(F9109,'Internal Staffing Calculator'!E:E,'Internal Staffing Calculator'!C:C,"")</f>
        <v/>
      </c>
      <c r="H9109" s="932" t="str">
        <f t="array" ref="H9109">if(F9109&lt;&gt;"", iferror(index('Internal Staffing Calculator'!B$8:B23500,match(F9109,'Internal Staffing Calculator'!E$8:E23500,0)), "Not In Budget"),"")</f>
        <v/>
      </c>
      <c r="I9109" s="184"/>
      <c r="J9109" s="184"/>
      <c r="K9109" s="184"/>
      <c r="L9109" s="183"/>
    </row>
    <row r="9110">
      <c r="A9110" s="454"/>
      <c r="B9110" s="927"/>
      <c r="C9110" s="580"/>
      <c r="D9110" s="939"/>
      <c r="E9110" s="940"/>
      <c r="F9110" s="941"/>
      <c r="G9110" s="937" t="str">
        <f t="array" ref="G9110">xlookup(F9110,'Internal Staffing Calculator'!E:E,'Internal Staffing Calculator'!C:C,"")</f>
        <v/>
      </c>
      <c r="H9110" s="932" t="str">
        <f t="array" ref="H9110">if(F9110&lt;&gt;"", iferror(index('Internal Staffing Calculator'!B$8:B23500,match(F9110,'Internal Staffing Calculator'!E$8:E23500,0)), "Not In Budget"),"")</f>
        <v/>
      </c>
      <c r="I9110" s="184"/>
      <c r="J9110" s="184"/>
      <c r="K9110" s="184"/>
      <c r="L9110" s="183"/>
    </row>
    <row r="9111">
      <c r="A9111" s="454"/>
      <c r="B9111" s="927"/>
      <c r="C9111" s="580"/>
      <c r="D9111" s="939"/>
      <c r="E9111" s="940"/>
      <c r="F9111" s="941"/>
      <c r="G9111" s="937" t="str">
        <f t="array" ref="G9111">xlookup(F9111,'Internal Staffing Calculator'!E:E,'Internal Staffing Calculator'!C:C,"")</f>
        <v/>
      </c>
      <c r="H9111" s="932" t="str">
        <f t="array" ref="H9111">if(F9111&lt;&gt;"", iferror(index('Internal Staffing Calculator'!B$8:B23500,match(F9111,'Internal Staffing Calculator'!E$8:E23500,0)), "Not In Budget"),"")</f>
        <v/>
      </c>
      <c r="I9111" s="184"/>
      <c r="J9111" s="184"/>
      <c r="K9111" s="184"/>
      <c r="L9111" s="183"/>
    </row>
    <row r="9112">
      <c r="A9112" s="454"/>
      <c r="B9112" s="927"/>
      <c r="C9112" s="580"/>
      <c r="D9112" s="939"/>
      <c r="E9112" s="940"/>
      <c r="F9112" s="941"/>
      <c r="G9112" s="937" t="str">
        <f t="array" ref="G9112">xlookup(F9112,'Internal Staffing Calculator'!E:E,'Internal Staffing Calculator'!C:C,"")</f>
        <v/>
      </c>
      <c r="H9112" s="932" t="str">
        <f t="array" ref="H9112">if(F9112&lt;&gt;"", iferror(index('Internal Staffing Calculator'!B$8:B23500,match(F9112,'Internal Staffing Calculator'!E$8:E23500,0)), "Not In Budget"),"")</f>
        <v/>
      </c>
      <c r="I9112" s="184"/>
      <c r="J9112" s="184"/>
      <c r="K9112" s="184"/>
      <c r="L9112" s="183"/>
    </row>
    <row r="9113">
      <c r="A9113" s="454"/>
      <c r="B9113" s="927"/>
      <c r="C9113" s="580"/>
      <c r="D9113" s="939"/>
      <c r="E9113" s="940"/>
      <c r="F9113" s="941"/>
      <c r="G9113" s="937" t="str">
        <f t="array" ref="G9113">xlookup(F9113,'Internal Staffing Calculator'!E:E,'Internal Staffing Calculator'!C:C,"")</f>
        <v/>
      </c>
      <c r="H9113" s="932" t="str">
        <f t="array" ref="H9113">if(F9113&lt;&gt;"", iferror(index('Internal Staffing Calculator'!B$8:B23500,match(F9113,'Internal Staffing Calculator'!E$8:E23500,0)), "Not In Budget"),"")</f>
        <v/>
      </c>
      <c r="I9113" s="184"/>
      <c r="J9113" s="184"/>
      <c r="K9113" s="184"/>
      <c r="L9113" s="183"/>
    </row>
    <row r="9114">
      <c r="A9114" s="454"/>
      <c r="B9114" s="927"/>
      <c r="C9114" s="580"/>
      <c r="D9114" s="939"/>
      <c r="E9114" s="940"/>
      <c r="F9114" s="941"/>
      <c r="G9114" s="937" t="str">
        <f t="array" ref="G9114">xlookup(F9114,'Internal Staffing Calculator'!E:E,'Internal Staffing Calculator'!C:C,"")</f>
        <v/>
      </c>
      <c r="H9114" s="932" t="str">
        <f t="array" ref="H9114">if(F9114&lt;&gt;"", iferror(index('Internal Staffing Calculator'!B$8:B23500,match(F9114,'Internal Staffing Calculator'!E$8:E23500,0)), "Not In Budget"),"")</f>
        <v/>
      </c>
      <c r="I9114" s="184"/>
      <c r="J9114" s="184"/>
      <c r="K9114" s="184"/>
      <c r="L9114" s="183"/>
    </row>
    <row r="9115">
      <c r="A9115" s="454"/>
      <c r="B9115" s="927"/>
      <c r="C9115" s="580"/>
      <c r="D9115" s="939"/>
      <c r="E9115" s="940"/>
      <c r="F9115" s="941"/>
      <c r="G9115" s="937" t="str">
        <f t="array" ref="G9115">xlookup(F9115,'Internal Staffing Calculator'!E:E,'Internal Staffing Calculator'!C:C,"")</f>
        <v/>
      </c>
      <c r="H9115" s="932" t="str">
        <f t="array" ref="H9115">if(F9115&lt;&gt;"", iferror(index('Internal Staffing Calculator'!B$8:B23500,match(F9115,'Internal Staffing Calculator'!E$8:E23500,0)), "Not In Budget"),"")</f>
        <v/>
      </c>
      <c r="I9115" s="184"/>
      <c r="J9115" s="184"/>
      <c r="K9115" s="184"/>
      <c r="L9115" s="183"/>
    </row>
    <row r="9116">
      <c r="A9116" s="454"/>
      <c r="B9116" s="927"/>
      <c r="C9116" s="580"/>
      <c r="D9116" s="939"/>
      <c r="E9116" s="940"/>
      <c r="F9116" s="941"/>
      <c r="G9116" s="937" t="str">
        <f t="array" ref="G9116">xlookup(F9116,'Internal Staffing Calculator'!E:E,'Internal Staffing Calculator'!C:C,"")</f>
        <v/>
      </c>
      <c r="H9116" s="932" t="str">
        <f t="array" ref="H9116">if(F9116&lt;&gt;"", iferror(index('Internal Staffing Calculator'!B$8:B23500,match(F9116,'Internal Staffing Calculator'!E$8:E23500,0)), "Not In Budget"),"")</f>
        <v/>
      </c>
      <c r="I9116" s="184"/>
      <c r="J9116" s="184"/>
      <c r="K9116" s="184"/>
      <c r="L9116" s="183"/>
    </row>
    <row r="9117">
      <c r="A9117" s="454"/>
      <c r="B9117" s="927"/>
      <c r="C9117" s="580"/>
      <c r="D9117" s="939"/>
      <c r="E9117" s="940"/>
      <c r="F9117" s="941"/>
      <c r="G9117" s="937" t="str">
        <f t="array" ref="G9117">xlookup(F9117,'Internal Staffing Calculator'!E:E,'Internal Staffing Calculator'!C:C,"")</f>
        <v/>
      </c>
      <c r="H9117" s="932" t="str">
        <f t="array" ref="H9117">if(F9117&lt;&gt;"", iferror(index('Internal Staffing Calculator'!B$8:B23500,match(F9117,'Internal Staffing Calculator'!E$8:E23500,0)), "Not In Budget"),"")</f>
        <v/>
      </c>
      <c r="I9117" s="184"/>
      <c r="J9117" s="184"/>
      <c r="K9117" s="184"/>
      <c r="L9117" s="183"/>
    </row>
    <row r="9118">
      <c r="A9118" s="454"/>
      <c r="B9118" s="927"/>
      <c r="C9118" s="580"/>
      <c r="D9118" s="939"/>
      <c r="E9118" s="940"/>
      <c r="F9118" s="941"/>
      <c r="G9118" s="937" t="str">
        <f t="array" ref="G9118">xlookup(F9118,'Internal Staffing Calculator'!E:E,'Internal Staffing Calculator'!C:C,"")</f>
        <v/>
      </c>
      <c r="H9118" s="932" t="str">
        <f t="array" ref="H9118">if(F9118&lt;&gt;"", iferror(index('Internal Staffing Calculator'!B$8:B23500,match(F9118,'Internal Staffing Calculator'!E$8:E23500,0)), "Not In Budget"),"")</f>
        <v/>
      </c>
      <c r="I9118" s="184"/>
      <c r="J9118" s="184"/>
      <c r="K9118" s="184"/>
      <c r="L9118" s="183"/>
    </row>
    <row r="9119">
      <c r="A9119" s="454"/>
      <c r="B9119" s="927"/>
      <c r="C9119" s="580"/>
      <c r="D9119" s="939"/>
      <c r="E9119" s="940"/>
      <c r="F9119" s="941"/>
      <c r="G9119" s="937" t="str">
        <f t="array" ref="G9119">xlookup(F9119,'Internal Staffing Calculator'!E:E,'Internal Staffing Calculator'!C:C,"")</f>
        <v/>
      </c>
      <c r="H9119" s="932" t="str">
        <f t="array" ref="H9119">if(F9119&lt;&gt;"", iferror(index('Internal Staffing Calculator'!B$8:B23500,match(F9119,'Internal Staffing Calculator'!E$8:E23500,0)), "Not In Budget"),"")</f>
        <v/>
      </c>
      <c r="I9119" s="184"/>
      <c r="J9119" s="184"/>
      <c r="K9119" s="184"/>
      <c r="L9119" s="183"/>
    </row>
    <row r="9120">
      <c r="A9120" s="454"/>
      <c r="B9120" s="927"/>
      <c r="C9120" s="580"/>
      <c r="D9120" s="939"/>
      <c r="E9120" s="940"/>
      <c r="F9120" s="941"/>
      <c r="G9120" s="937" t="str">
        <f t="array" ref="G9120">xlookup(F9120,'Internal Staffing Calculator'!E:E,'Internal Staffing Calculator'!C:C,"")</f>
        <v/>
      </c>
      <c r="H9120" s="932" t="str">
        <f t="array" ref="H9120">if(F9120&lt;&gt;"", iferror(index('Internal Staffing Calculator'!B$8:B23500,match(F9120,'Internal Staffing Calculator'!E$8:E23500,0)), "Not In Budget"),"")</f>
        <v/>
      </c>
      <c r="I9120" s="184"/>
      <c r="J9120" s="184"/>
      <c r="K9120" s="184"/>
      <c r="L9120" s="183"/>
    </row>
    <row r="9121">
      <c r="A9121" s="454"/>
      <c r="B9121" s="927"/>
      <c r="C9121" s="580"/>
      <c r="D9121" s="939"/>
      <c r="E9121" s="940"/>
      <c r="F9121" s="941"/>
      <c r="G9121" s="937" t="str">
        <f t="array" ref="G9121">xlookup(F9121,'Internal Staffing Calculator'!E:E,'Internal Staffing Calculator'!C:C,"")</f>
        <v/>
      </c>
      <c r="H9121" s="932" t="str">
        <f t="array" ref="H9121">if(F9121&lt;&gt;"", iferror(index('Internal Staffing Calculator'!B$8:B23500,match(F9121,'Internal Staffing Calculator'!E$8:E23500,0)), "Not In Budget"),"")</f>
        <v/>
      </c>
      <c r="I9121" s="184"/>
      <c r="J9121" s="184"/>
      <c r="K9121" s="184"/>
      <c r="L9121" s="183"/>
    </row>
    <row r="9122">
      <c r="A9122" s="454"/>
      <c r="B9122" s="927"/>
      <c r="C9122" s="580"/>
      <c r="D9122" s="939"/>
      <c r="E9122" s="940"/>
      <c r="F9122" s="941"/>
      <c r="G9122" s="937" t="str">
        <f t="array" ref="G9122">xlookup(F9122,'Internal Staffing Calculator'!E:E,'Internal Staffing Calculator'!C:C,"")</f>
        <v/>
      </c>
      <c r="H9122" s="932" t="str">
        <f t="array" ref="H9122">if(F9122&lt;&gt;"", iferror(index('Internal Staffing Calculator'!B$8:B23500,match(F9122,'Internal Staffing Calculator'!E$8:E23500,0)), "Not In Budget"),"")</f>
        <v/>
      </c>
      <c r="I9122" s="184"/>
      <c r="J9122" s="184"/>
      <c r="K9122" s="184"/>
      <c r="L9122" s="183"/>
    </row>
    <row r="9123">
      <c r="A9123" s="454"/>
      <c r="B9123" s="927"/>
      <c r="C9123" s="580"/>
      <c r="D9123" s="939"/>
      <c r="E9123" s="940"/>
      <c r="F9123" s="941"/>
      <c r="G9123" s="937" t="str">
        <f t="array" ref="G9123">xlookup(F9123,'Internal Staffing Calculator'!E:E,'Internal Staffing Calculator'!C:C,"")</f>
        <v/>
      </c>
      <c r="H9123" s="932" t="str">
        <f t="array" ref="H9123">if(F9123&lt;&gt;"", iferror(index('Internal Staffing Calculator'!B$8:B23500,match(F9123,'Internal Staffing Calculator'!E$8:E23500,0)), "Not In Budget"),"")</f>
        <v/>
      </c>
      <c r="I9123" s="184"/>
      <c r="J9123" s="184"/>
      <c r="K9123" s="184"/>
      <c r="L9123" s="183"/>
    </row>
    <row r="9124">
      <c r="A9124" s="454"/>
      <c r="B9124" s="927"/>
      <c r="C9124" s="580"/>
      <c r="D9124" s="939"/>
      <c r="E9124" s="940"/>
      <c r="F9124" s="941"/>
      <c r="G9124" s="937" t="str">
        <f t="array" ref="G9124">xlookup(F9124,'Internal Staffing Calculator'!E:E,'Internal Staffing Calculator'!C:C,"")</f>
        <v/>
      </c>
      <c r="H9124" s="932" t="str">
        <f t="array" ref="H9124">if(F9124&lt;&gt;"", iferror(index('Internal Staffing Calculator'!B$8:B23500,match(F9124,'Internal Staffing Calculator'!E$8:E23500,0)), "Not In Budget"),"")</f>
        <v/>
      </c>
      <c r="I9124" s="184"/>
      <c r="J9124" s="184"/>
      <c r="K9124" s="184"/>
      <c r="L9124" s="183"/>
    </row>
    <row r="9125">
      <c r="A9125" s="454"/>
      <c r="B9125" s="927"/>
      <c r="C9125" s="580"/>
      <c r="D9125" s="939"/>
      <c r="E9125" s="940"/>
      <c r="F9125" s="941"/>
      <c r="G9125" s="937" t="str">
        <f t="array" ref="G9125">xlookup(F9125,'Internal Staffing Calculator'!E:E,'Internal Staffing Calculator'!C:C,"")</f>
        <v/>
      </c>
      <c r="H9125" s="932" t="str">
        <f t="array" ref="H9125">if(F9125&lt;&gt;"", iferror(index('Internal Staffing Calculator'!B$8:B23500,match(F9125,'Internal Staffing Calculator'!E$8:E23500,0)), "Not In Budget"),"")</f>
        <v/>
      </c>
      <c r="I9125" s="184"/>
      <c r="J9125" s="184"/>
      <c r="K9125" s="184"/>
      <c r="L9125" s="183"/>
    </row>
    <row r="9126">
      <c r="A9126" s="454"/>
      <c r="B9126" s="927"/>
      <c r="C9126" s="580"/>
      <c r="D9126" s="939"/>
      <c r="E9126" s="940"/>
      <c r="F9126" s="941"/>
      <c r="G9126" s="937" t="str">
        <f t="array" ref="G9126">xlookup(F9126,'Internal Staffing Calculator'!E:E,'Internal Staffing Calculator'!C:C,"")</f>
        <v/>
      </c>
      <c r="H9126" s="932" t="str">
        <f t="array" ref="H9126">if(F9126&lt;&gt;"", iferror(index('Internal Staffing Calculator'!B$8:B23500,match(F9126,'Internal Staffing Calculator'!E$8:E23500,0)), "Not In Budget"),"")</f>
        <v/>
      </c>
      <c r="I9126" s="184"/>
      <c r="J9126" s="184"/>
      <c r="K9126" s="184"/>
      <c r="L9126" s="183"/>
    </row>
    <row r="9127">
      <c r="A9127" s="454"/>
      <c r="B9127" s="927"/>
      <c r="C9127" s="580"/>
      <c r="D9127" s="939"/>
      <c r="E9127" s="940"/>
      <c r="F9127" s="941"/>
      <c r="G9127" s="937" t="str">
        <f t="array" ref="G9127">xlookup(F9127,'Internal Staffing Calculator'!E:E,'Internal Staffing Calculator'!C:C,"")</f>
        <v/>
      </c>
      <c r="H9127" s="932" t="str">
        <f t="array" ref="H9127">if(F9127&lt;&gt;"", iferror(index('Internal Staffing Calculator'!B$8:B23500,match(F9127,'Internal Staffing Calculator'!E$8:E23500,0)), "Not In Budget"),"")</f>
        <v/>
      </c>
      <c r="I9127" s="184"/>
      <c r="J9127" s="184"/>
      <c r="K9127" s="184"/>
      <c r="L9127" s="183"/>
    </row>
    <row r="9128">
      <c r="A9128" s="454"/>
      <c r="B9128" s="927"/>
      <c r="C9128" s="580"/>
      <c r="D9128" s="939"/>
      <c r="E9128" s="940"/>
      <c r="F9128" s="941"/>
      <c r="G9128" s="937" t="str">
        <f t="array" ref="G9128">xlookup(F9128,'Internal Staffing Calculator'!E:E,'Internal Staffing Calculator'!C:C,"")</f>
        <v/>
      </c>
      <c r="H9128" s="932" t="str">
        <f t="array" ref="H9128">if(F9128&lt;&gt;"", iferror(index('Internal Staffing Calculator'!B$8:B23500,match(F9128,'Internal Staffing Calculator'!E$8:E23500,0)), "Not In Budget"),"")</f>
        <v/>
      </c>
      <c r="I9128" s="184"/>
      <c r="J9128" s="184"/>
      <c r="K9128" s="184"/>
      <c r="L9128" s="183"/>
    </row>
    <row r="9129">
      <c r="A9129" s="454"/>
      <c r="B9129" s="927"/>
      <c r="C9129" s="580"/>
      <c r="D9129" s="939"/>
      <c r="E9129" s="940"/>
      <c r="F9129" s="941"/>
      <c r="G9129" s="937" t="str">
        <f t="array" ref="G9129">xlookup(F9129,'Internal Staffing Calculator'!E:E,'Internal Staffing Calculator'!C:C,"")</f>
        <v/>
      </c>
      <c r="H9129" s="932" t="str">
        <f t="array" ref="H9129">if(F9129&lt;&gt;"", iferror(index('Internal Staffing Calculator'!B$8:B23500,match(F9129,'Internal Staffing Calculator'!E$8:E23500,0)), "Not In Budget"),"")</f>
        <v/>
      </c>
      <c r="I9129" s="184"/>
      <c r="J9129" s="184"/>
      <c r="K9129" s="184"/>
      <c r="L9129" s="183"/>
    </row>
    <row r="9130">
      <c r="A9130" s="454"/>
      <c r="B9130" s="927"/>
      <c r="C9130" s="580"/>
      <c r="D9130" s="939"/>
      <c r="E9130" s="940"/>
      <c r="F9130" s="941"/>
      <c r="G9130" s="937" t="str">
        <f t="array" ref="G9130">xlookup(F9130,'Internal Staffing Calculator'!E:E,'Internal Staffing Calculator'!C:C,"")</f>
        <v/>
      </c>
      <c r="H9130" s="932" t="str">
        <f t="array" ref="H9130">if(F9130&lt;&gt;"", iferror(index('Internal Staffing Calculator'!B$8:B23500,match(F9130,'Internal Staffing Calculator'!E$8:E23500,0)), "Not In Budget"),"")</f>
        <v/>
      </c>
      <c r="I9130" s="184"/>
      <c r="J9130" s="184"/>
      <c r="K9130" s="184"/>
      <c r="L9130" s="183"/>
    </row>
    <row r="9131">
      <c r="A9131" s="454"/>
      <c r="B9131" s="927"/>
      <c r="C9131" s="580"/>
      <c r="D9131" s="939"/>
      <c r="E9131" s="940"/>
      <c r="F9131" s="941"/>
      <c r="G9131" s="937" t="str">
        <f t="array" ref="G9131">xlookup(F9131,'Internal Staffing Calculator'!E:E,'Internal Staffing Calculator'!C:C,"")</f>
        <v/>
      </c>
      <c r="H9131" s="932" t="str">
        <f t="array" ref="H9131">if(F9131&lt;&gt;"", iferror(index('Internal Staffing Calculator'!B$8:B23500,match(F9131,'Internal Staffing Calculator'!E$8:E23500,0)), "Not In Budget"),"")</f>
        <v/>
      </c>
      <c r="I9131" s="184"/>
      <c r="J9131" s="184"/>
      <c r="K9131" s="184"/>
      <c r="L9131" s="183"/>
    </row>
    <row r="9132">
      <c r="A9132" s="454"/>
      <c r="B9132" s="927"/>
      <c r="C9132" s="580"/>
      <c r="D9132" s="939"/>
      <c r="E9132" s="940"/>
      <c r="F9132" s="941"/>
      <c r="G9132" s="937" t="str">
        <f t="array" ref="G9132">xlookup(F9132,'Internal Staffing Calculator'!E:E,'Internal Staffing Calculator'!C:C,"")</f>
        <v/>
      </c>
      <c r="H9132" s="932" t="str">
        <f t="array" ref="H9132">if(F9132&lt;&gt;"", iferror(index('Internal Staffing Calculator'!B$8:B23500,match(F9132,'Internal Staffing Calculator'!E$8:E23500,0)), "Not In Budget"),"")</f>
        <v/>
      </c>
      <c r="I9132" s="184"/>
      <c r="J9132" s="184"/>
      <c r="K9132" s="184"/>
      <c r="L9132" s="183"/>
    </row>
    <row r="9133">
      <c r="A9133" s="454"/>
      <c r="B9133" s="927"/>
      <c r="C9133" s="580"/>
      <c r="D9133" s="939"/>
      <c r="E9133" s="940"/>
      <c r="F9133" s="941"/>
      <c r="G9133" s="937" t="str">
        <f t="array" ref="G9133">xlookup(F9133,'Internal Staffing Calculator'!E:E,'Internal Staffing Calculator'!C:C,"")</f>
        <v/>
      </c>
      <c r="H9133" s="932" t="str">
        <f t="array" ref="H9133">if(F9133&lt;&gt;"", iferror(index('Internal Staffing Calculator'!B$8:B23500,match(F9133,'Internal Staffing Calculator'!E$8:E23500,0)), "Not In Budget"),"")</f>
        <v/>
      </c>
      <c r="I9133" s="184"/>
      <c r="J9133" s="184"/>
      <c r="K9133" s="184"/>
      <c r="L9133" s="183"/>
    </row>
    <row r="9134">
      <c r="A9134" s="454"/>
      <c r="B9134" s="927"/>
      <c r="C9134" s="580"/>
      <c r="D9134" s="939"/>
      <c r="E9134" s="940"/>
      <c r="F9134" s="941"/>
      <c r="G9134" s="937" t="str">
        <f t="array" ref="G9134">xlookup(F9134,'Internal Staffing Calculator'!E:E,'Internal Staffing Calculator'!C:C,"")</f>
        <v/>
      </c>
      <c r="H9134" s="932" t="str">
        <f t="array" ref="H9134">if(F9134&lt;&gt;"", iferror(index('Internal Staffing Calculator'!B$8:B23500,match(F9134,'Internal Staffing Calculator'!E$8:E23500,0)), "Not In Budget"),"")</f>
        <v/>
      </c>
      <c r="I9134" s="184"/>
      <c r="J9134" s="184"/>
      <c r="K9134" s="184"/>
      <c r="L9134" s="183"/>
    </row>
    <row r="9135">
      <c r="A9135" s="454"/>
      <c r="B9135" s="927"/>
      <c r="C9135" s="580"/>
      <c r="D9135" s="939"/>
      <c r="E9135" s="940"/>
      <c r="F9135" s="941"/>
      <c r="G9135" s="937" t="str">
        <f t="array" ref="G9135">xlookup(F9135,'Internal Staffing Calculator'!E:E,'Internal Staffing Calculator'!C:C,"")</f>
        <v/>
      </c>
      <c r="H9135" s="932" t="str">
        <f t="array" ref="H9135">if(F9135&lt;&gt;"", iferror(index('Internal Staffing Calculator'!B$8:B23500,match(F9135,'Internal Staffing Calculator'!E$8:E23500,0)), "Not In Budget"),"")</f>
        <v/>
      </c>
      <c r="I9135" s="184"/>
      <c r="J9135" s="184"/>
      <c r="K9135" s="184"/>
      <c r="L9135" s="183"/>
    </row>
    <row r="9136">
      <c r="A9136" s="454"/>
      <c r="B9136" s="927"/>
      <c r="C9136" s="580"/>
      <c r="D9136" s="939"/>
      <c r="E9136" s="940"/>
      <c r="F9136" s="941"/>
      <c r="G9136" s="937" t="str">
        <f t="array" ref="G9136">xlookup(F9136,'Internal Staffing Calculator'!E:E,'Internal Staffing Calculator'!C:C,"")</f>
        <v/>
      </c>
      <c r="H9136" s="932" t="str">
        <f t="array" ref="H9136">if(F9136&lt;&gt;"", iferror(index('Internal Staffing Calculator'!B$8:B23500,match(F9136,'Internal Staffing Calculator'!E$8:E23500,0)), "Not In Budget"),"")</f>
        <v/>
      </c>
      <c r="I9136" s="184"/>
      <c r="J9136" s="184"/>
      <c r="K9136" s="184"/>
      <c r="L9136" s="183"/>
    </row>
    <row r="9137">
      <c r="A9137" s="454"/>
      <c r="B9137" s="927"/>
      <c r="C9137" s="580"/>
      <c r="D9137" s="939"/>
      <c r="E9137" s="940"/>
      <c r="F9137" s="941"/>
      <c r="G9137" s="937" t="str">
        <f t="array" ref="G9137">xlookup(F9137,'Internal Staffing Calculator'!E:E,'Internal Staffing Calculator'!C:C,"")</f>
        <v/>
      </c>
      <c r="H9137" s="932" t="str">
        <f t="array" ref="H9137">if(F9137&lt;&gt;"", iferror(index('Internal Staffing Calculator'!B$8:B23500,match(F9137,'Internal Staffing Calculator'!E$8:E23500,0)), "Not In Budget"),"")</f>
        <v/>
      </c>
      <c r="I9137" s="184"/>
      <c r="J9137" s="184"/>
      <c r="K9137" s="184"/>
      <c r="L9137" s="183"/>
    </row>
    <row r="9138">
      <c r="A9138" s="454"/>
      <c r="B9138" s="927"/>
      <c r="C9138" s="580"/>
      <c r="D9138" s="939"/>
      <c r="E9138" s="940"/>
      <c r="F9138" s="941"/>
      <c r="G9138" s="937" t="str">
        <f t="array" ref="G9138">xlookup(F9138,'Internal Staffing Calculator'!E:E,'Internal Staffing Calculator'!C:C,"")</f>
        <v/>
      </c>
      <c r="H9138" s="932" t="str">
        <f t="array" ref="H9138">if(F9138&lt;&gt;"", iferror(index('Internal Staffing Calculator'!B$8:B23500,match(F9138,'Internal Staffing Calculator'!E$8:E23500,0)), "Not In Budget"),"")</f>
        <v/>
      </c>
      <c r="I9138" s="184"/>
      <c r="J9138" s="184"/>
      <c r="K9138" s="184"/>
      <c r="L9138" s="183"/>
    </row>
    <row r="9139">
      <c r="A9139" s="454"/>
      <c r="B9139" s="927"/>
      <c r="C9139" s="580"/>
      <c r="D9139" s="939"/>
      <c r="E9139" s="940"/>
      <c r="F9139" s="941"/>
      <c r="G9139" s="937" t="str">
        <f t="array" ref="G9139">xlookup(F9139,'Internal Staffing Calculator'!E:E,'Internal Staffing Calculator'!C:C,"")</f>
        <v/>
      </c>
      <c r="H9139" s="932" t="str">
        <f t="array" ref="H9139">if(F9139&lt;&gt;"", iferror(index('Internal Staffing Calculator'!B$8:B23500,match(F9139,'Internal Staffing Calculator'!E$8:E23500,0)), "Not In Budget"),"")</f>
        <v/>
      </c>
      <c r="I9139" s="184"/>
      <c r="J9139" s="184"/>
      <c r="K9139" s="184"/>
      <c r="L9139" s="183"/>
    </row>
    <row r="9140">
      <c r="A9140" s="454"/>
      <c r="B9140" s="927"/>
      <c r="C9140" s="580"/>
      <c r="D9140" s="939"/>
      <c r="E9140" s="940"/>
      <c r="F9140" s="941"/>
      <c r="G9140" s="937" t="str">
        <f t="array" ref="G9140">xlookup(F9140,'Internal Staffing Calculator'!E:E,'Internal Staffing Calculator'!C:C,"")</f>
        <v/>
      </c>
      <c r="H9140" s="932" t="str">
        <f t="array" ref="H9140">if(F9140&lt;&gt;"", iferror(index('Internal Staffing Calculator'!B$8:B23500,match(F9140,'Internal Staffing Calculator'!E$8:E23500,0)), "Not In Budget"),"")</f>
        <v/>
      </c>
      <c r="I9140" s="184"/>
      <c r="J9140" s="184"/>
      <c r="K9140" s="184"/>
      <c r="L9140" s="183"/>
    </row>
    <row r="9141">
      <c r="A9141" s="454"/>
      <c r="B9141" s="927"/>
      <c r="C9141" s="580"/>
      <c r="D9141" s="939"/>
      <c r="E9141" s="940"/>
      <c r="F9141" s="941"/>
      <c r="G9141" s="937" t="str">
        <f t="array" ref="G9141">xlookup(F9141,'Internal Staffing Calculator'!E:E,'Internal Staffing Calculator'!C:C,"")</f>
        <v/>
      </c>
      <c r="H9141" s="932" t="str">
        <f t="array" ref="H9141">if(F9141&lt;&gt;"", iferror(index('Internal Staffing Calculator'!B$8:B23500,match(F9141,'Internal Staffing Calculator'!E$8:E23500,0)), "Not In Budget"),"")</f>
        <v/>
      </c>
      <c r="I9141" s="184"/>
      <c r="J9141" s="184"/>
      <c r="K9141" s="184"/>
      <c r="L9141" s="183"/>
    </row>
    <row r="9142">
      <c r="A9142" s="454"/>
      <c r="B9142" s="927"/>
      <c r="C9142" s="580"/>
      <c r="D9142" s="939"/>
      <c r="E9142" s="940"/>
      <c r="F9142" s="941"/>
      <c r="G9142" s="937" t="str">
        <f t="array" ref="G9142">xlookup(F9142,'Internal Staffing Calculator'!E:E,'Internal Staffing Calculator'!C:C,"")</f>
        <v/>
      </c>
      <c r="H9142" s="932" t="str">
        <f t="array" ref="H9142">if(F9142&lt;&gt;"", iferror(index('Internal Staffing Calculator'!B$8:B23500,match(F9142,'Internal Staffing Calculator'!E$8:E23500,0)), "Not In Budget"),"")</f>
        <v/>
      </c>
      <c r="I9142" s="184"/>
      <c r="J9142" s="184"/>
      <c r="K9142" s="184"/>
      <c r="L9142" s="183"/>
    </row>
    <row r="9143">
      <c r="A9143" s="454"/>
      <c r="B9143" s="927"/>
      <c r="C9143" s="580"/>
      <c r="D9143" s="939"/>
      <c r="E9143" s="940"/>
      <c r="F9143" s="941"/>
      <c r="G9143" s="937" t="str">
        <f t="array" ref="G9143">xlookup(F9143,'Internal Staffing Calculator'!E:E,'Internal Staffing Calculator'!C:C,"")</f>
        <v/>
      </c>
      <c r="H9143" s="932" t="str">
        <f t="array" ref="H9143">if(F9143&lt;&gt;"", iferror(index('Internal Staffing Calculator'!B$8:B23500,match(F9143,'Internal Staffing Calculator'!E$8:E23500,0)), "Not In Budget"),"")</f>
        <v/>
      </c>
      <c r="I9143" s="184"/>
      <c r="J9143" s="184"/>
      <c r="K9143" s="184"/>
      <c r="L9143" s="183"/>
    </row>
    <row r="9144">
      <c r="A9144" s="454"/>
      <c r="B9144" s="927"/>
      <c r="C9144" s="580"/>
      <c r="D9144" s="939"/>
      <c r="E9144" s="940"/>
      <c r="F9144" s="941"/>
      <c r="G9144" s="937" t="str">
        <f t="array" ref="G9144">xlookup(F9144,'Internal Staffing Calculator'!E:E,'Internal Staffing Calculator'!C:C,"")</f>
        <v/>
      </c>
      <c r="H9144" s="932" t="str">
        <f t="array" ref="H9144">if(F9144&lt;&gt;"", iferror(index('Internal Staffing Calculator'!B$8:B23500,match(F9144,'Internal Staffing Calculator'!E$8:E23500,0)), "Not In Budget"),"")</f>
        <v/>
      </c>
      <c r="I9144" s="184"/>
      <c r="J9144" s="184"/>
      <c r="K9144" s="184"/>
      <c r="L9144" s="183"/>
    </row>
    <row r="9145">
      <c r="A9145" s="454"/>
      <c r="B9145" s="927"/>
      <c r="C9145" s="580"/>
      <c r="D9145" s="939"/>
      <c r="E9145" s="940"/>
      <c r="F9145" s="941"/>
      <c r="G9145" s="937" t="str">
        <f t="array" ref="G9145">xlookup(F9145,'Internal Staffing Calculator'!E:E,'Internal Staffing Calculator'!C:C,"")</f>
        <v/>
      </c>
      <c r="H9145" s="932" t="str">
        <f t="array" ref="H9145">if(F9145&lt;&gt;"", iferror(index('Internal Staffing Calculator'!B$8:B23500,match(F9145,'Internal Staffing Calculator'!E$8:E23500,0)), "Not In Budget"),"")</f>
        <v/>
      </c>
      <c r="I9145" s="184"/>
      <c r="J9145" s="184"/>
      <c r="K9145" s="184"/>
      <c r="L9145" s="183"/>
    </row>
    <row r="9146">
      <c r="A9146" s="454"/>
      <c r="B9146" s="927"/>
      <c r="C9146" s="580"/>
      <c r="D9146" s="939"/>
      <c r="E9146" s="940"/>
      <c r="F9146" s="941"/>
      <c r="G9146" s="937" t="str">
        <f t="array" ref="G9146">xlookup(F9146,'Internal Staffing Calculator'!E:E,'Internal Staffing Calculator'!C:C,"")</f>
        <v/>
      </c>
      <c r="H9146" s="932" t="str">
        <f t="array" ref="H9146">if(F9146&lt;&gt;"", iferror(index('Internal Staffing Calculator'!B$8:B23500,match(F9146,'Internal Staffing Calculator'!E$8:E23500,0)), "Not In Budget"),"")</f>
        <v/>
      </c>
      <c r="I9146" s="184"/>
      <c r="J9146" s="184"/>
      <c r="K9146" s="184"/>
      <c r="L9146" s="183"/>
    </row>
    <row r="9147">
      <c r="A9147" s="454"/>
      <c r="B9147" s="927"/>
      <c r="C9147" s="580"/>
      <c r="D9147" s="939"/>
      <c r="E9147" s="940"/>
      <c r="F9147" s="941"/>
      <c r="G9147" s="937" t="str">
        <f t="array" ref="G9147">xlookup(F9147,'Internal Staffing Calculator'!E:E,'Internal Staffing Calculator'!C:C,"")</f>
        <v/>
      </c>
      <c r="H9147" s="932" t="str">
        <f t="array" ref="H9147">if(F9147&lt;&gt;"", iferror(index('Internal Staffing Calculator'!B$8:B23500,match(F9147,'Internal Staffing Calculator'!E$8:E23500,0)), "Not In Budget"),"")</f>
        <v/>
      </c>
      <c r="I9147" s="184"/>
      <c r="J9147" s="184"/>
      <c r="K9147" s="184"/>
      <c r="L9147" s="183"/>
    </row>
    <row r="9148">
      <c r="A9148" s="454"/>
      <c r="B9148" s="927"/>
      <c r="C9148" s="580"/>
      <c r="D9148" s="939"/>
      <c r="E9148" s="940"/>
      <c r="F9148" s="941"/>
      <c r="G9148" s="937" t="str">
        <f t="array" ref="G9148">xlookup(F9148,'Internal Staffing Calculator'!E:E,'Internal Staffing Calculator'!C:C,"")</f>
        <v/>
      </c>
      <c r="H9148" s="932" t="str">
        <f t="array" ref="H9148">if(F9148&lt;&gt;"", iferror(index('Internal Staffing Calculator'!B$8:B23500,match(F9148,'Internal Staffing Calculator'!E$8:E23500,0)), "Not In Budget"),"")</f>
        <v/>
      </c>
      <c r="I9148" s="184"/>
      <c r="J9148" s="184"/>
      <c r="K9148" s="184"/>
      <c r="L9148" s="183"/>
    </row>
    <row r="9149">
      <c r="A9149" s="454"/>
      <c r="B9149" s="927"/>
      <c r="C9149" s="580"/>
      <c r="D9149" s="939"/>
      <c r="E9149" s="940"/>
      <c r="F9149" s="941"/>
      <c r="G9149" s="937" t="str">
        <f t="array" ref="G9149">xlookup(F9149,'Internal Staffing Calculator'!E:E,'Internal Staffing Calculator'!C:C,"")</f>
        <v/>
      </c>
      <c r="H9149" s="932" t="str">
        <f t="array" ref="H9149">if(F9149&lt;&gt;"", iferror(index('Internal Staffing Calculator'!B$8:B23500,match(F9149,'Internal Staffing Calculator'!E$8:E23500,0)), "Not In Budget"),"")</f>
        <v/>
      </c>
      <c r="I9149" s="184"/>
      <c r="J9149" s="184"/>
      <c r="K9149" s="184"/>
      <c r="L9149" s="183"/>
    </row>
    <row r="9150">
      <c r="A9150" s="454"/>
      <c r="B9150" s="927"/>
      <c r="C9150" s="580"/>
      <c r="D9150" s="939"/>
      <c r="E9150" s="940"/>
      <c r="F9150" s="941"/>
      <c r="G9150" s="937" t="str">
        <f t="array" ref="G9150">xlookup(F9150,'Internal Staffing Calculator'!E:E,'Internal Staffing Calculator'!C:C,"")</f>
        <v/>
      </c>
      <c r="H9150" s="932" t="str">
        <f t="array" ref="H9150">if(F9150&lt;&gt;"", iferror(index('Internal Staffing Calculator'!B$8:B23500,match(F9150,'Internal Staffing Calculator'!E$8:E23500,0)), "Not In Budget"),"")</f>
        <v/>
      </c>
      <c r="I9150" s="184"/>
      <c r="J9150" s="184"/>
      <c r="K9150" s="184"/>
      <c r="L9150" s="183"/>
    </row>
    <row r="9151">
      <c r="A9151" s="454"/>
      <c r="B9151" s="927"/>
      <c r="C9151" s="580"/>
      <c r="D9151" s="939"/>
      <c r="E9151" s="940"/>
      <c r="F9151" s="941"/>
      <c r="G9151" s="937" t="str">
        <f t="array" ref="G9151">xlookup(F9151,'Internal Staffing Calculator'!E:E,'Internal Staffing Calculator'!C:C,"")</f>
        <v/>
      </c>
      <c r="H9151" s="932" t="str">
        <f t="array" ref="H9151">if(F9151&lt;&gt;"", iferror(index('Internal Staffing Calculator'!B$8:B23500,match(F9151,'Internal Staffing Calculator'!E$8:E23500,0)), "Not In Budget"),"")</f>
        <v/>
      </c>
      <c r="I9151" s="184"/>
      <c r="J9151" s="184"/>
      <c r="K9151" s="184"/>
      <c r="L9151" s="183"/>
    </row>
    <row r="9152">
      <c r="A9152" s="454"/>
      <c r="B9152" s="927"/>
      <c r="C9152" s="580"/>
      <c r="D9152" s="939"/>
      <c r="E9152" s="940"/>
      <c r="F9152" s="941"/>
      <c r="G9152" s="937" t="str">
        <f t="array" ref="G9152">xlookup(F9152,'Internal Staffing Calculator'!E:E,'Internal Staffing Calculator'!C:C,"")</f>
        <v/>
      </c>
      <c r="H9152" s="932" t="str">
        <f t="array" ref="H9152">if(F9152&lt;&gt;"", iferror(index('Internal Staffing Calculator'!B$8:B23500,match(F9152,'Internal Staffing Calculator'!E$8:E23500,0)), "Not In Budget"),"")</f>
        <v/>
      </c>
      <c r="I9152" s="184"/>
      <c r="J9152" s="184"/>
      <c r="K9152" s="184"/>
      <c r="L9152" s="183"/>
    </row>
    <row r="9153">
      <c r="A9153" s="454"/>
      <c r="B9153" s="927"/>
      <c r="C9153" s="580"/>
      <c r="D9153" s="939"/>
      <c r="E9153" s="940"/>
      <c r="F9153" s="941"/>
      <c r="G9153" s="937" t="str">
        <f t="array" ref="G9153">xlookup(F9153,'Internal Staffing Calculator'!E:E,'Internal Staffing Calculator'!C:C,"")</f>
        <v/>
      </c>
      <c r="H9153" s="932" t="str">
        <f t="array" ref="H9153">if(F9153&lt;&gt;"", iferror(index('Internal Staffing Calculator'!B$8:B23500,match(F9153,'Internal Staffing Calculator'!E$8:E23500,0)), "Not In Budget"),"")</f>
        <v/>
      </c>
      <c r="I9153" s="184"/>
      <c r="J9153" s="184"/>
      <c r="K9153" s="184"/>
      <c r="L9153" s="183"/>
    </row>
    <row r="9154">
      <c r="A9154" s="454"/>
      <c r="B9154" s="927"/>
      <c r="C9154" s="580"/>
      <c r="D9154" s="939"/>
      <c r="E9154" s="940"/>
      <c r="F9154" s="941"/>
      <c r="G9154" s="937" t="str">
        <f t="array" ref="G9154">xlookup(F9154,'Internal Staffing Calculator'!E:E,'Internal Staffing Calculator'!C:C,"")</f>
        <v/>
      </c>
      <c r="H9154" s="932" t="str">
        <f t="array" ref="H9154">if(F9154&lt;&gt;"", iferror(index('Internal Staffing Calculator'!B$8:B23500,match(F9154,'Internal Staffing Calculator'!E$8:E23500,0)), "Not In Budget"),"")</f>
        <v/>
      </c>
      <c r="I9154" s="184"/>
      <c r="J9154" s="184"/>
      <c r="K9154" s="184"/>
      <c r="L9154" s="183"/>
    </row>
    <row r="9155">
      <c r="A9155" s="454"/>
      <c r="B9155" s="927"/>
      <c r="C9155" s="580"/>
      <c r="D9155" s="939"/>
      <c r="E9155" s="940"/>
      <c r="F9155" s="941"/>
      <c r="G9155" s="937" t="str">
        <f t="array" ref="G9155">xlookup(F9155,'Internal Staffing Calculator'!E:E,'Internal Staffing Calculator'!C:C,"")</f>
        <v/>
      </c>
      <c r="H9155" s="932" t="str">
        <f t="array" ref="H9155">if(F9155&lt;&gt;"", iferror(index('Internal Staffing Calculator'!B$8:B23500,match(F9155,'Internal Staffing Calculator'!E$8:E23500,0)), "Not In Budget"),"")</f>
        <v/>
      </c>
      <c r="I9155" s="184"/>
      <c r="J9155" s="184"/>
      <c r="K9155" s="184"/>
      <c r="L9155" s="183"/>
    </row>
    <row r="9156">
      <c r="A9156" s="454"/>
      <c r="B9156" s="927"/>
      <c r="C9156" s="580"/>
      <c r="D9156" s="939"/>
      <c r="E9156" s="940"/>
      <c r="F9156" s="941"/>
      <c r="G9156" s="937" t="str">
        <f t="array" ref="G9156">xlookup(F9156,'Internal Staffing Calculator'!E:E,'Internal Staffing Calculator'!C:C,"")</f>
        <v/>
      </c>
      <c r="H9156" s="932" t="str">
        <f t="array" ref="H9156">if(F9156&lt;&gt;"", iferror(index('Internal Staffing Calculator'!B$8:B23500,match(F9156,'Internal Staffing Calculator'!E$8:E23500,0)), "Not In Budget"),"")</f>
        <v/>
      </c>
      <c r="I9156" s="184"/>
      <c r="J9156" s="184"/>
      <c r="K9156" s="184"/>
      <c r="L9156" s="183"/>
    </row>
    <row r="9157">
      <c r="A9157" s="454"/>
      <c r="B9157" s="927"/>
      <c r="C9157" s="580"/>
      <c r="D9157" s="939"/>
      <c r="E9157" s="940"/>
      <c r="F9157" s="941"/>
      <c r="G9157" s="937" t="str">
        <f t="array" ref="G9157">xlookup(F9157,'Internal Staffing Calculator'!E:E,'Internal Staffing Calculator'!C:C,"")</f>
        <v/>
      </c>
      <c r="H9157" s="932" t="str">
        <f t="array" ref="H9157">if(F9157&lt;&gt;"", iferror(index('Internal Staffing Calculator'!B$8:B23500,match(F9157,'Internal Staffing Calculator'!E$8:E23500,0)), "Not In Budget"),"")</f>
        <v/>
      </c>
      <c r="I9157" s="184"/>
      <c r="J9157" s="184"/>
      <c r="K9157" s="184"/>
      <c r="L9157" s="183"/>
    </row>
    <row r="9158">
      <c r="A9158" s="454"/>
      <c r="B9158" s="927"/>
      <c r="C9158" s="580"/>
      <c r="D9158" s="939"/>
      <c r="E9158" s="940"/>
      <c r="F9158" s="941"/>
      <c r="G9158" s="937" t="str">
        <f t="array" ref="G9158">xlookup(F9158,'Internal Staffing Calculator'!E:E,'Internal Staffing Calculator'!C:C,"")</f>
        <v/>
      </c>
      <c r="H9158" s="932" t="str">
        <f t="array" ref="H9158">if(F9158&lt;&gt;"", iferror(index('Internal Staffing Calculator'!B$8:B23500,match(F9158,'Internal Staffing Calculator'!E$8:E23500,0)), "Not In Budget"),"")</f>
        <v/>
      </c>
      <c r="I9158" s="184"/>
      <c r="J9158" s="184"/>
      <c r="K9158" s="184"/>
      <c r="L9158" s="183"/>
    </row>
    <row r="9159">
      <c r="A9159" s="454"/>
      <c r="B9159" s="927"/>
      <c r="C9159" s="580"/>
      <c r="D9159" s="939"/>
      <c r="E9159" s="940"/>
      <c r="F9159" s="941"/>
      <c r="G9159" s="937" t="str">
        <f t="array" ref="G9159">xlookup(F9159,'Internal Staffing Calculator'!E:E,'Internal Staffing Calculator'!C:C,"")</f>
        <v/>
      </c>
      <c r="H9159" s="932" t="str">
        <f t="array" ref="H9159">if(F9159&lt;&gt;"", iferror(index('Internal Staffing Calculator'!B$8:B23500,match(F9159,'Internal Staffing Calculator'!E$8:E23500,0)), "Not In Budget"),"")</f>
        <v/>
      </c>
      <c r="I9159" s="184"/>
      <c r="J9159" s="184"/>
      <c r="K9159" s="184"/>
      <c r="L9159" s="183"/>
    </row>
    <row r="9160">
      <c r="A9160" s="454"/>
      <c r="B9160" s="927"/>
      <c r="C9160" s="580"/>
      <c r="D9160" s="939"/>
      <c r="E9160" s="940"/>
      <c r="F9160" s="941"/>
      <c r="G9160" s="937" t="str">
        <f t="array" ref="G9160">xlookup(F9160,'Internal Staffing Calculator'!E:E,'Internal Staffing Calculator'!C:C,"")</f>
        <v/>
      </c>
      <c r="H9160" s="932" t="str">
        <f t="array" ref="H9160">if(F9160&lt;&gt;"", iferror(index('Internal Staffing Calculator'!B$8:B23500,match(F9160,'Internal Staffing Calculator'!E$8:E23500,0)), "Not In Budget"),"")</f>
        <v/>
      </c>
      <c r="I9160" s="184"/>
      <c r="J9160" s="184"/>
      <c r="K9160" s="184"/>
      <c r="L9160" s="183"/>
    </row>
    <row r="9161">
      <c r="A9161" s="454"/>
      <c r="B9161" s="927"/>
      <c r="C9161" s="580"/>
      <c r="D9161" s="939"/>
      <c r="E9161" s="940"/>
      <c r="F9161" s="941"/>
      <c r="G9161" s="937" t="str">
        <f t="array" ref="G9161">xlookup(F9161,'Internal Staffing Calculator'!E:E,'Internal Staffing Calculator'!C:C,"")</f>
        <v/>
      </c>
      <c r="H9161" s="932" t="str">
        <f t="array" ref="H9161">if(F9161&lt;&gt;"", iferror(index('Internal Staffing Calculator'!B$8:B23500,match(F9161,'Internal Staffing Calculator'!E$8:E23500,0)), "Not In Budget"),"")</f>
        <v/>
      </c>
      <c r="I9161" s="184"/>
      <c r="J9161" s="184"/>
      <c r="K9161" s="184"/>
      <c r="L9161" s="183"/>
    </row>
    <row r="9162">
      <c r="A9162" s="454"/>
      <c r="B9162" s="927"/>
      <c r="C9162" s="580"/>
      <c r="D9162" s="939"/>
      <c r="E9162" s="940"/>
      <c r="F9162" s="941"/>
      <c r="G9162" s="937" t="str">
        <f t="array" ref="G9162">xlookup(F9162,'Internal Staffing Calculator'!E:E,'Internal Staffing Calculator'!C:C,"")</f>
        <v/>
      </c>
      <c r="H9162" s="932" t="str">
        <f t="array" ref="H9162">if(F9162&lt;&gt;"", iferror(index('Internal Staffing Calculator'!B$8:B23500,match(F9162,'Internal Staffing Calculator'!E$8:E23500,0)), "Not In Budget"),"")</f>
        <v/>
      </c>
      <c r="I9162" s="184"/>
      <c r="J9162" s="184"/>
      <c r="K9162" s="184"/>
      <c r="L9162" s="183"/>
    </row>
    <row r="9163">
      <c r="A9163" s="454"/>
      <c r="B9163" s="927"/>
      <c r="C9163" s="580"/>
      <c r="D9163" s="939"/>
      <c r="E9163" s="940"/>
      <c r="F9163" s="941"/>
      <c r="G9163" s="937" t="str">
        <f t="array" ref="G9163">xlookup(F9163,'Internal Staffing Calculator'!E:E,'Internal Staffing Calculator'!C:C,"")</f>
        <v/>
      </c>
      <c r="H9163" s="932" t="str">
        <f t="array" ref="H9163">if(F9163&lt;&gt;"", iferror(index('Internal Staffing Calculator'!B$8:B23500,match(F9163,'Internal Staffing Calculator'!E$8:E23500,0)), "Not In Budget"),"")</f>
        <v/>
      </c>
      <c r="I9163" s="184"/>
      <c r="J9163" s="184"/>
      <c r="K9163" s="184"/>
      <c r="L9163" s="183"/>
    </row>
    <row r="9164">
      <c r="A9164" s="454"/>
      <c r="B9164" s="927"/>
      <c r="C9164" s="580"/>
      <c r="D9164" s="939"/>
      <c r="E9164" s="940"/>
      <c r="F9164" s="941"/>
      <c r="G9164" s="937" t="str">
        <f t="array" ref="G9164">xlookup(F9164,'Internal Staffing Calculator'!E:E,'Internal Staffing Calculator'!C:C,"")</f>
        <v/>
      </c>
      <c r="H9164" s="932" t="str">
        <f t="array" ref="H9164">if(F9164&lt;&gt;"", iferror(index('Internal Staffing Calculator'!B$8:B23500,match(F9164,'Internal Staffing Calculator'!E$8:E23500,0)), "Not In Budget"),"")</f>
        <v/>
      </c>
      <c r="I9164" s="184"/>
      <c r="J9164" s="184"/>
      <c r="K9164" s="184"/>
      <c r="L9164" s="183"/>
    </row>
    <row r="9165">
      <c r="A9165" s="454"/>
      <c r="B9165" s="927"/>
      <c r="C9165" s="580"/>
      <c r="D9165" s="939"/>
      <c r="E9165" s="940"/>
      <c r="F9165" s="941"/>
      <c r="G9165" s="937" t="str">
        <f t="array" ref="G9165">xlookup(F9165,'Internal Staffing Calculator'!E:E,'Internal Staffing Calculator'!C:C,"")</f>
        <v/>
      </c>
      <c r="H9165" s="932" t="str">
        <f t="array" ref="H9165">if(F9165&lt;&gt;"", iferror(index('Internal Staffing Calculator'!B$8:B23500,match(F9165,'Internal Staffing Calculator'!E$8:E23500,0)), "Not In Budget"),"")</f>
        <v/>
      </c>
      <c r="I9165" s="184"/>
      <c r="J9165" s="184"/>
      <c r="K9165" s="184"/>
      <c r="L9165" s="183"/>
    </row>
    <row r="9166">
      <c r="A9166" s="454"/>
      <c r="B9166" s="927"/>
      <c r="C9166" s="580"/>
      <c r="D9166" s="939"/>
      <c r="E9166" s="940"/>
      <c r="F9166" s="941"/>
      <c r="G9166" s="937" t="str">
        <f t="array" ref="G9166">xlookup(F9166,'Internal Staffing Calculator'!E:E,'Internal Staffing Calculator'!C:C,"")</f>
        <v/>
      </c>
      <c r="H9166" s="932" t="str">
        <f t="array" ref="H9166">if(F9166&lt;&gt;"", iferror(index('Internal Staffing Calculator'!B$8:B23500,match(F9166,'Internal Staffing Calculator'!E$8:E23500,0)), "Not In Budget"),"")</f>
        <v/>
      </c>
      <c r="I9166" s="184"/>
      <c r="J9166" s="184"/>
      <c r="K9166" s="184"/>
      <c r="L9166" s="183"/>
    </row>
    <row r="9167">
      <c r="A9167" s="454"/>
      <c r="B9167" s="927"/>
      <c r="C9167" s="580"/>
      <c r="D9167" s="939"/>
      <c r="E9167" s="940"/>
      <c r="F9167" s="941"/>
      <c r="G9167" s="937" t="str">
        <f t="array" ref="G9167">xlookup(F9167,'Internal Staffing Calculator'!E:E,'Internal Staffing Calculator'!C:C,"")</f>
        <v/>
      </c>
      <c r="H9167" s="932" t="str">
        <f t="array" ref="H9167">if(F9167&lt;&gt;"", iferror(index('Internal Staffing Calculator'!B$8:B23500,match(F9167,'Internal Staffing Calculator'!E$8:E23500,0)), "Not In Budget"),"")</f>
        <v/>
      </c>
      <c r="I9167" s="184"/>
      <c r="J9167" s="184"/>
      <c r="K9167" s="184"/>
      <c r="L9167" s="183"/>
    </row>
    <row r="9168">
      <c r="A9168" s="454"/>
      <c r="B9168" s="927"/>
      <c r="C9168" s="580"/>
      <c r="D9168" s="939"/>
      <c r="E9168" s="940"/>
      <c r="F9168" s="941"/>
      <c r="G9168" s="937" t="str">
        <f t="array" ref="G9168">xlookup(F9168,'Internal Staffing Calculator'!E:E,'Internal Staffing Calculator'!C:C,"")</f>
        <v/>
      </c>
      <c r="H9168" s="932" t="str">
        <f t="array" ref="H9168">if(F9168&lt;&gt;"", iferror(index('Internal Staffing Calculator'!B$8:B23500,match(F9168,'Internal Staffing Calculator'!E$8:E23500,0)), "Not In Budget"),"")</f>
        <v/>
      </c>
      <c r="I9168" s="184"/>
      <c r="J9168" s="184"/>
      <c r="K9168" s="184"/>
      <c r="L9168" s="183"/>
    </row>
    <row r="9169">
      <c r="A9169" s="454"/>
      <c r="B9169" s="927"/>
      <c r="C9169" s="580"/>
      <c r="D9169" s="939"/>
      <c r="E9169" s="940"/>
      <c r="F9169" s="941"/>
      <c r="G9169" s="937" t="str">
        <f t="array" ref="G9169">xlookup(F9169,'Internal Staffing Calculator'!E:E,'Internal Staffing Calculator'!C:C,"")</f>
        <v/>
      </c>
      <c r="H9169" s="932" t="str">
        <f t="array" ref="H9169">if(F9169&lt;&gt;"", iferror(index('Internal Staffing Calculator'!B$8:B23500,match(F9169,'Internal Staffing Calculator'!E$8:E23500,0)), "Not In Budget"),"")</f>
        <v/>
      </c>
      <c r="I9169" s="184"/>
      <c r="J9169" s="184"/>
      <c r="K9169" s="184"/>
      <c r="L9169" s="183"/>
    </row>
    <row r="9170">
      <c r="A9170" s="454"/>
      <c r="B9170" s="927"/>
      <c r="C9170" s="580"/>
      <c r="D9170" s="939"/>
      <c r="E9170" s="940"/>
      <c r="F9170" s="941"/>
      <c r="G9170" s="937" t="str">
        <f t="array" ref="G9170">xlookup(F9170,'Internal Staffing Calculator'!E:E,'Internal Staffing Calculator'!C:C,"")</f>
        <v/>
      </c>
      <c r="H9170" s="932" t="str">
        <f t="array" ref="H9170">if(F9170&lt;&gt;"", iferror(index('Internal Staffing Calculator'!B$8:B23500,match(F9170,'Internal Staffing Calculator'!E$8:E23500,0)), "Not In Budget"),"")</f>
        <v/>
      </c>
      <c r="I9170" s="184"/>
      <c r="J9170" s="184"/>
      <c r="K9170" s="184"/>
      <c r="L9170" s="183"/>
    </row>
    <row r="9171">
      <c r="A9171" s="454"/>
      <c r="B9171" s="927"/>
      <c r="C9171" s="580"/>
      <c r="D9171" s="939"/>
      <c r="E9171" s="940"/>
      <c r="F9171" s="941"/>
      <c r="G9171" s="937" t="str">
        <f t="array" ref="G9171">xlookup(F9171,'Internal Staffing Calculator'!E:E,'Internal Staffing Calculator'!C:C,"")</f>
        <v/>
      </c>
      <c r="H9171" s="932" t="str">
        <f t="array" ref="H9171">if(F9171&lt;&gt;"", iferror(index('Internal Staffing Calculator'!B$8:B23500,match(F9171,'Internal Staffing Calculator'!E$8:E23500,0)), "Not In Budget"),"")</f>
        <v/>
      </c>
      <c r="I9171" s="184"/>
      <c r="J9171" s="184"/>
      <c r="K9171" s="184"/>
      <c r="L9171" s="183"/>
    </row>
    <row r="9172">
      <c r="A9172" s="454"/>
      <c r="B9172" s="927"/>
      <c r="C9172" s="580"/>
      <c r="D9172" s="939"/>
      <c r="E9172" s="940"/>
      <c r="F9172" s="941"/>
      <c r="G9172" s="937" t="str">
        <f t="array" ref="G9172">xlookup(F9172,'Internal Staffing Calculator'!E:E,'Internal Staffing Calculator'!C:C,"")</f>
        <v/>
      </c>
      <c r="H9172" s="932" t="str">
        <f t="array" ref="H9172">if(F9172&lt;&gt;"", iferror(index('Internal Staffing Calculator'!B$8:B23500,match(F9172,'Internal Staffing Calculator'!E$8:E23500,0)), "Not In Budget"),"")</f>
        <v/>
      </c>
      <c r="I9172" s="184"/>
      <c r="J9172" s="184"/>
      <c r="K9172" s="184"/>
      <c r="L9172" s="183"/>
    </row>
    <row r="9173">
      <c r="A9173" s="454"/>
      <c r="B9173" s="927"/>
      <c r="C9173" s="580"/>
      <c r="D9173" s="939"/>
      <c r="E9173" s="940"/>
      <c r="F9173" s="941"/>
      <c r="G9173" s="937" t="str">
        <f t="array" ref="G9173">xlookup(F9173,'Internal Staffing Calculator'!E:E,'Internal Staffing Calculator'!C:C,"")</f>
        <v/>
      </c>
      <c r="H9173" s="932" t="str">
        <f t="array" ref="H9173">if(F9173&lt;&gt;"", iferror(index('Internal Staffing Calculator'!B$8:B23500,match(F9173,'Internal Staffing Calculator'!E$8:E23500,0)), "Not In Budget"),"")</f>
        <v/>
      </c>
      <c r="I9173" s="184"/>
      <c r="J9173" s="184"/>
      <c r="K9173" s="184"/>
      <c r="L9173" s="183"/>
    </row>
    <row r="9174">
      <c r="A9174" s="454"/>
      <c r="B9174" s="927"/>
      <c r="C9174" s="580"/>
      <c r="D9174" s="939"/>
      <c r="E9174" s="940"/>
      <c r="F9174" s="941"/>
      <c r="G9174" s="937" t="str">
        <f t="array" ref="G9174">xlookup(F9174,'Internal Staffing Calculator'!E:E,'Internal Staffing Calculator'!C:C,"")</f>
        <v/>
      </c>
      <c r="H9174" s="932" t="str">
        <f t="array" ref="H9174">if(F9174&lt;&gt;"", iferror(index('Internal Staffing Calculator'!B$8:B23500,match(F9174,'Internal Staffing Calculator'!E$8:E23500,0)), "Not In Budget"),"")</f>
        <v/>
      </c>
      <c r="I9174" s="184"/>
      <c r="J9174" s="184"/>
      <c r="K9174" s="184"/>
      <c r="L9174" s="183"/>
    </row>
    <row r="9175">
      <c r="A9175" s="454"/>
      <c r="B9175" s="927"/>
      <c r="C9175" s="580"/>
      <c r="D9175" s="939"/>
      <c r="E9175" s="940"/>
      <c r="F9175" s="941"/>
      <c r="G9175" s="937" t="str">
        <f t="array" ref="G9175">xlookup(F9175,'Internal Staffing Calculator'!E:E,'Internal Staffing Calculator'!C:C,"")</f>
        <v/>
      </c>
      <c r="H9175" s="932" t="str">
        <f t="array" ref="H9175">if(F9175&lt;&gt;"", iferror(index('Internal Staffing Calculator'!B$8:B23500,match(F9175,'Internal Staffing Calculator'!E$8:E23500,0)), "Not In Budget"),"")</f>
        <v/>
      </c>
      <c r="I9175" s="184"/>
      <c r="J9175" s="184"/>
      <c r="K9175" s="184"/>
      <c r="L9175" s="183"/>
    </row>
    <row r="9176">
      <c r="A9176" s="454"/>
      <c r="B9176" s="927"/>
      <c r="C9176" s="580"/>
      <c r="D9176" s="939"/>
      <c r="E9176" s="940"/>
      <c r="F9176" s="941"/>
      <c r="G9176" s="937" t="str">
        <f t="array" ref="G9176">xlookup(F9176,'Internal Staffing Calculator'!E:E,'Internal Staffing Calculator'!C:C,"")</f>
        <v/>
      </c>
      <c r="H9176" s="932" t="str">
        <f t="array" ref="H9176">if(F9176&lt;&gt;"", iferror(index('Internal Staffing Calculator'!B$8:B23500,match(F9176,'Internal Staffing Calculator'!E$8:E23500,0)), "Not In Budget"),"")</f>
        <v/>
      </c>
      <c r="I9176" s="184"/>
      <c r="J9176" s="184"/>
      <c r="K9176" s="184"/>
      <c r="L9176" s="183"/>
    </row>
    <row r="9177">
      <c r="A9177" s="454"/>
      <c r="B9177" s="927"/>
      <c r="C9177" s="580"/>
      <c r="D9177" s="939"/>
      <c r="E9177" s="940"/>
      <c r="F9177" s="941"/>
      <c r="G9177" s="937" t="str">
        <f t="array" ref="G9177">xlookup(F9177,'Internal Staffing Calculator'!E:E,'Internal Staffing Calculator'!C:C,"")</f>
        <v/>
      </c>
      <c r="H9177" s="932" t="str">
        <f t="array" ref="H9177">if(F9177&lt;&gt;"", iferror(index('Internal Staffing Calculator'!B$8:B23500,match(F9177,'Internal Staffing Calculator'!E$8:E23500,0)), "Not In Budget"),"")</f>
        <v/>
      </c>
      <c r="I9177" s="184"/>
      <c r="J9177" s="184"/>
      <c r="K9177" s="184"/>
      <c r="L9177" s="183"/>
    </row>
    <row r="9178">
      <c r="A9178" s="454"/>
      <c r="B9178" s="927"/>
      <c r="C9178" s="580"/>
      <c r="D9178" s="939"/>
      <c r="E9178" s="940"/>
      <c r="F9178" s="941"/>
      <c r="G9178" s="937" t="str">
        <f t="array" ref="G9178">xlookup(F9178,'Internal Staffing Calculator'!E:E,'Internal Staffing Calculator'!C:C,"")</f>
        <v/>
      </c>
      <c r="H9178" s="932" t="str">
        <f t="array" ref="H9178">if(F9178&lt;&gt;"", iferror(index('Internal Staffing Calculator'!B$8:B23500,match(F9178,'Internal Staffing Calculator'!E$8:E23500,0)), "Not In Budget"),"")</f>
        <v/>
      </c>
      <c r="I9178" s="184"/>
      <c r="J9178" s="184"/>
      <c r="K9178" s="184"/>
      <c r="L9178" s="183"/>
    </row>
    <row r="9179">
      <c r="A9179" s="454"/>
      <c r="B9179" s="927"/>
      <c r="C9179" s="580"/>
      <c r="D9179" s="939"/>
      <c r="E9179" s="940"/>
      <c r="F9179" s="941"/>
      <c r="G9179" s="937" t="str">
        <f t="array" ref="G9179">xlookup(F9179,'Internal Staffing Calculator'!E:E,'Internal Staffing Calculator'!C:C,"")</f>
        <v/>
      </c>
      <c r="H9179" s="932" t="str">
        <f t="array" ref="H9179">if(F9179&lt;&gt;"", iferror(index('Internal Staffing Calculator'!B$8:B23500,match(F9179,'Internal Staffing Calculator'!E$8:E23500,0)), "Not In Budget"),"")</f>
        <v/>
      </c>
      <c r="I9179" s="184"/>
      <c r="J9179" s="184"/>
      <c r="K9179" s="184"/>
      <c r="L9179" s="183"/>
    </row>
    <row r="9180">
      <c r="A9180" s="454"/>
      <c r="B9180" s="927"/>
      <c r="C9180" s="580"/>
      <c r="D9180" s="939"/>
      <c r="E9180" s="940"/>
      <c r="F9180" s="941"/>
      <c r="G9180" s="937" t="str">
        <f t="array" ref="G9180">xlookup(F9180,'Internal Staffing Calculator'!E:E,'Internal Staffing Calculator'!C:C,"")</f>
        <v/>
      </c>
      <c r="H9180" s="932" t="str">
        <f t="array" ref="H9180">if(F9180&lt;&gt;"", iferror(index('Internal Staffing Calculator'!B$8:B23500,match(F9180,'Internal Staffing Calculator'!E$8:E23500,0)), "Not In Budget"),"")</f>
        <v/>
      </c>
      <c r="I9180" s="184"/>
      <c r="J9180" s="184"/>
      <c r="K9180" s="184"/>
      <c r="L9180" s="183"/>
    </row>
    <row r="9181">
      <c r="A9181" s="454"/>
      <c r="B9181" s="927"/>
      <c r="C9181" s="580"/>
      <c r="D9181" s="939"/>
      <c r="E9181" s="940"/>
      <c r="F9181" s="941"/>
      <c r="G9181" s="937" t="str">
        <f t="array" ref="G9181">xlookup(F9181,'Internal Staffing Calculator'!E:E,'Internal Staffing Calculator'!C:C,"")</f>
        <v/>
      </c>
      <c r="H9181" s="932" t="str">
        <f t="array" ref="H9181">if(F9181&lt;&gt;"", iferror(index('Internal Staffing Calculator'!B$8:B23500,match(F9181,'Internal Staffing Calculator'!E$8:E23500,0)), "Not In Budget"),"")</f>
        <v/>
      </c>
      <c r="I9181" s="184"/>
      <c r="J9181" s="184"/>
      <c r="K9181" s="184"/>
      <c r="L9181" s="183"/>
    </row>
    <row r="9182">
      <c r="A9182" s="454"/>
      <c r="B9182" s="927"/>
      <c r="C9182" s="580"/>
      <c r="D9182" s="939"/>
      <c r="E9182" s="940"/>
      <c r="F9182" s="941"/>
      <c r="G9182" s="937" t="str">
        <f t="array" ref="G9182">xlookup(F9182,'Internal Staffing Calculator'!E:E,'Internal Staffing Calculator'!C:C,"")</f>
        <v/>
      </c>
      <c r="H9182" s="932" t="str">
        <f t="array" ref="H9182">if(F9182&lt;&gt;"", iferror(index('Internal Staffing Calculator'!B$8:B23500,match(F9182,'Internal Staffing Calculator'!E$8:E23500,0)), "Not In Budget"),"")</f>
        <v/>
      </c>
      <c r="I9182" s="184"/>
      <c r="J9182" s="184"/>
      <c r="K9182" s="184"/>
      <c r="L9182" s="183"/>
    </row>
    <row r="9183">
      <c r="A9183" s="454"/>
      <c r="B9183" s="927"/>
      <c r="C9183" s="580"/>
      <c r="D9183" s="939"/>
      <c r="E9183" s="940"/>
      <c r="F9183" s="941"/>
      <c r="G9183" s="937" t="str">
        <f t="array" ref="G9183">xlookup(F9183,'Internal Staffing Calculator'!E:E,'Internal Staffing Calculator'!C:C,"")</f>
        <v/>
      </c>
      <c r="H9183" s="932" t="str">
        <f t="array" ref="H9183">if(F9183&lt;&gt;"", iferror(index('Internal Staffing Calculator'!B$8:B23500,match(F9183,'Internal Staffing Calculator'!E$8:E23500,0)), "Not In Budget"),"")</f>
        <v/>
      </c>
      <c r="I9183" s="184"/>
      <c r="J9183" s="184"/>
      <c r="K9183" s="184"/>
      <c r="L9183" s="183"/>
    </row>
    <row r="9184">
      <c r="A9184" s="454"/>
      <c r="B9184" s="927"/>
      <c r="C9184" s="580"/>
      <c r="D9184" s="939"/>
      <c r="E9184" s="940"/>
      <c r="F9184" s="941"/>
      <c r="G9184" s="937" t="str">
        <f t="array" ref="G9184">xlookup(F9184,'Internal Staffing Calculator'!E:E,'Internal Staffing Calculator'!C:C,"")</f>
        <v/>
      </c>
      <c r="H9184" s="932" t="str">
        <f t="array" ref="H9184">if(F9184&lt;&gt;"", iferror(index('Internal Staffing Calculator'!B$8:B23500,match(F9184,'Internal Staffing Calculator'!E$8:E23500,0)), "Not In Budget"),"")</f>
        <v/>
      </c>
      <c r="I9184" s="184"/>
      <c r="J9184" s="184"/>
      <c r="K9184" s="184"/>
      <c r="L9184" s="183"/>
    </row>
    <row r="9185">
      <c r="A9185" s="454"/>
      <c r="B9185" s="927"/>
      <c r="C9185" s="580"/>
      <c r="D9185" s="939"/>
      <c r="E9185" s="940"/>
      <c r="F9185" s="941"/>
      <c r="G9185" s="937" t="str">
        <f t="array" ref="G9185">xlookup(F9185,'Internal Staffing Calculator'!E:E,'Internal Staffing Calculator'!C:C,"")</f>
        <v/>
      </c>
      <c r="H9185" s="932" t="str">
        <f t="array" ref="H9185">if(F9185&lt;&gt;"", iferror(index('Internal Staffing Calculator'!B$8:B23500,match(F9185,'Internal Staffing Calculator'!E$8:E23500,0)), "Not In Budget"),"")</f>
        <v/>
      </c>
      <c r="I9185" s="184"/>
      <c r="J9185" s="184"/>
      <c r="K9185" s="184"/>
      <c r="L9185" s="183"/>
    </row>
    <row r="9186">
      <c r="A9186" s="454"/>
      <c r="B9186" s="927"/>
      <c r="C9186" s="580"/>
      <c r="D9186" s="939"/>
      <c r="E9186" s="940"/>
      <c r="F9186" s="941"/>
      <c r="G9186" s="937" t="str">
        <f t="array" ref="G9186">xlookup(F9186,'Internal Staffing Calculator'!E:E,'Internal Staffing Calculator'!C:C,"")</f>
        <v/>
      </c>
      <c r="H9186" s="932" t="str">
        <f t="array" ref="H9186">if(F9186&lt;&gt;"", iferror(index('Internal Staffing Calculator'!B$8:B23500,match(F9186,'Internal Staffing Calculator'!E$8:E23500,0)), "Not In Budget"),"")</f>
        <v/>
      </c>
      <c r="I9186" s="184"/>
      <c r="J9186" s="184"/>
      <c r="K9186" s="184"/>
      <c r="L9186" s="183"/>
    </row>
    <row r="9187">
      <c r="A9187" s="454"/>
      <c r="B9187" s="927"/>
      <c r="C9187" s="580"/>
      <c r="D9187" s="939"/>
      <c r="E9187" s="940"/>
      <c r="F9187" s="941"/>
      <c r="G9187" s="937" t="str">
        <f t="array" ref="G9187">xlookup(F9187,'Internal Staffing Calculator'!E:E,'Internal Staffing Calculator'!C:C,"")</f>
        <v/>
      </c>
      <c r="H9187" s="932" t="str">
        <f t="array" ref="H9187">if(F9187&lt;&gt;"", iferror(index('Internal Staffing Calculator'!B$8:B23500,match(F9187,'Internal Staffing Calculator'!E$8:E23500,0)), "Not In Budget"),"")</f>
        <v/>
      </c>
      <c r="I9187" s="184"/>
      <c r="J9187" s="184"/>
      <c r="K9187" s="184"/>
      <c r="L9187" s="183"/>
    </row>
    <row r="9188">
      <c r="A9188" s="454"/>
      <c r="B9188" s="927"/>
      <c r="C9188" s="580"/>
      <c r="D9188" s="939"/>
      <c r="E9188" s="940"/>
      <c r="F9188" s="941"/>
      <c r="G9188" s="937" t="str">
        <f t="array" ref="G9188">xlookup(F9188,'Internal Staffing Calculator'!E:E,'Internal Staffing Calculator'!C:C,"")</f>
        <v/>
      </c>
      <c r="H9188" s="932" t="str">
        <f t="array" ref="H9188">if(F9188&lt;&gt;"", iferror(index('Internal Staffing Calculator'!B$8:B23500,match(F9188,'Internal Staffing Calculator'!E$8:E23500,0)), "Not In Budget"),"")</f>
        <v/>
      </c>
      <c r="I9188" s="184"/>
      <c r="J9188" s="184"/>
      <c r="K9188" s="184"/>
      <c r="L9188" s="183"/>
    </row>
    <row r="9189">
      <c r="A9189" s="454"/>
      <c r="B9189" s="927"/>
      <c r="C9189" s="580"/>
      <c r="D9189" s="939"/>
      <c r="E9189" s="940"/>
      <c r="F9189" s="941"/>
      <c r="G9189" s="937" t="str">
        <f t="array" ref="G9189">xlookup(F9189,'Internal Staffing Calculator'!E:E,'Internal Staffing Calculator'!C:C,"")</f>
        <v/>
      </c>
      <c r="H9189" s="932" t="str">
        <f t="array" ref="H9189">if(F9189&lt;&gt;"", iferror(index('Internal Staffing Calculator'!B$8:B23500,match(F9189,'Internal Staffing Calculator'!E$8:E23500,0)), "Not In Budget"),"")</f>
        <v/>
      </c>
      <c r="I9189" s="184"/>
      <c r="J9189" s="184"/>
      <c r="K9189" s="184"/>
      <c r="L9189" s="183"/>
    </row>
    <row r="9190">
      <c r="A9190" s="454"/>
      <c r="B9190" s="927"/>
      <c r="C9190" s="580"/>
      <c r="D9190" s="939"/>
      <c r="E9190" s="940"/>
      <c r="F9190" s="941"/>
      <c r="G9190" s="937" t="str">
        <f t="array" ref="G9190">xlookup(F9190,'Internal Staffing Calculator'!E:E,'Internal Staffing Calculator'!C:C,"")</f>
        <v/>
      </c>
      <c r="H9190" s="932" t="str">
        <f t="array" ref="H9190">if(F9190&lt;&gt;"", iferror(index('Internal Staffing Calculator'!B$8:B23500,match(F9190,'Internal Staffing Calculator'!E$8:E23500,0)), "Not In Budget"),"")</f>
        <v/>
      </c>
      <c r="I9190" s="184"/>
      <c r="J9190" s="184"/>
      <c r="K9190" s="184"/>
      <c r="L9190" s="183"/>
    </row>
    <row r="9191">
      <c r="A9191" s="454"/>
      <c r="B9191" s="927"/>
      <c r="C9191" s="580"/>
      <c r="D9191" s="939"/>
      <c r="E9191" s="940"/>
      <c r="F9191" s="941"/>
      <c r="G9191" s="937" t="str">
        <f t="array" ref="G9191">xlookup(F9191,'Internal Staffing Calculator'!E:E,'Internal Staffing Calculator'!C:C,"")</f>
        <v/>
      </c>
      <c r="H9191" s="932" t="str">
        <f t="array" ref="H9191">if(F9191&lt;&gt;"", iferror(index('Internal Staffing Calculator'!B$8:B23500,match(F9191,'Internal Staffing Calculator'!E$8:E23500,0)), "Not In Budget"),"")</f>
        <v/>
      </c>
      <c r="I9191" s="184"/>
      <c r="J9191" s="184"/>
      <c r="K9191" s="184"/>
      <c r="L9191" s="183"/>
    </row>
    <row r="9192">
      <c r="A9192" s="454"/>
      <c r="B9192" s="927"/>
      <c r="C9192" s="580"/>
      <c r="D9192" s="939"/>
      <c r="E9192" s="940"/>
      <c r="F9192" s="941"/>
      <c r="G9192" s="937" t="str">
        <f t="array" ref="G9192">xlookup(F9192,'Internal Staffing Calculator'!E:E,'Internal Staffing Calculator'!C:C,"")</f>
        <v/>
      </c>
      <c r="H9192" s="932" t="str">
        <f t="array" ref="H9192">if(F9192&lt;&gt;"", iferror(index('Internal Staffing Calculator'!B$8:B23500,match(F9192,'Internal Staffing Calculator'!E$8:E23500,0)), "Not In Budget"),"")</f>
        <v/>
      </c>
      <c r="I9192" s="184"/>
      <c r="J9192" s="184"/>
      <c r="K9192" s="184"/>
      <c r="L9192" s="183"/>
    </row>
    <row r="9193">
      <c r="A9193" s="454"/>
      <c r="B9193" s="927"/>
      <c r="C9193" s="580"/>
      <c r="D9193" s="939"/>
      <c r="E9193" s="940"/>
      <c r="F9193" s="941"/>
      <c r="G9193" s="937" t="str">
        <f t="array" ref="G9193">xlookup(F9193,'Internal Staffing Calculator'!E:E,'Internal Staffing Calculator'!C:C,"")</f>
        <v/>
      </c>
      <c r="H9193" s="932" t="str">
        <f t="array" ref="H9193">if(F9193&lt;&gt;"", iferror(index('Internal Staffing Calculator'!B$8:B23500,match(F9193,'Internal Staffing Calculator'!E$8:E23500,0)), "Not In Budget"),"")</f>
        <v/>
      </c>
      <c r="I9193" s="184"/>
      <c r="J9193" s="184"/>
      <c r="K9193" s="184"/>
      <c r="L9193" s="183"/>
    </row>
    <row r="9194">
      <c r="A9194" s="454"/>
      <c r="B9194" s="927"/>
      <c r="C9194" s="580"/>
      <c r="D9194" s="939"/>
      <c r="E9194" s="940"/>
      <c r="F9194" s="941"/>
      <c r="G9194" s="937" t="str">
        <f t="array" ref="G9194">xlookup(F9194,'Internal Staffing Calculator'!E:E,'Internal Staffing Calculator'!C:C,"")</f>
        <v/>
      </c>
      <c r="H9194" s="932" t="str">
        <f t="array" ref="H9194">if(F9194&lt;&gt;"", iferror(index('Internal Staffing Calculator'!B$8:B23500,match(F9194,'Internal Staffing Calculator'!E$8:E23500,0)), "Not In Budget"),"")</f>
        <v/>
      </c>
      <c r="I9194" s="184"/>
      <c r="J9194" s="184"/>
      <c r="K9194" s="184"/>
      <c r="L9194" s="183"/>
    </row>
    <row r="9195">
      <c r="A9195" s="454"/>
      <c r="B9195" s="927"/>
      <c r="C9195" s="580"/>
      <c r="D9195" s="939"/>
      <c r="E9195" s="940"/>
      <c r="F9195" s="941"/>
      <c r="G9195" s="937" t="str">
        <f t="array" ref="G9195">xlookup(F9195,'Internal Staffing Calculator'!E:E,'Internal Staffing Calculator'!C:C,"")</f>
        <v/>
      </c>
      <c r="H9195" s="932" t="str">
        <f t="array" ref="H9195">if(F9195&lt;&gt;"", iferror(index('Internal Staffing Calculator'!B$8:B23500,match(F9195,'Internal Staffing Calculator'!E$8:E23500,0)), "Not In Budget"),"")</f>
        <v/>
      </c>
      <c r="I9195" s="184"/>
      <c r="J9195" s="184"/>
      <c r="K9195" s="184"/>
      <c r="L9195" s="183"/>
    </row>
    <row r="9196">
      <c r="A9196" s="454"/>
      <c r="B9196" s="927"/>
      <c r="C9196" s="580"/>
      <c r="D9196" s="939"/>
      <c r="E9196" s="940"/>
      <c r="F9196" s="941"/>
      <c r="G9196" s="937" t="str">
        <f t="array" ref="G9196">xlookup(F9196,'Internal Staffing Calculator'!E:E,'Internal Staffing Calculator'!C:C,"")</f>
        <v/>
      </c>
      <c r="H9196" s="932" t="str">
        <f t="array" ref="H9196">if(F9196&lt;&gt;"", iferror(index('Internal Staffing Calculator'!B$8:B23500,match(F9196,'Internal Staffing Calculator'!E$8:E23500,0)), "Not In Budget"),"")</f>
        <v/>
      </c>
      <c r="I9196" s="184"/>
      <c r="J9196" s="184"/>
      <c r="K9196" s="184"/>
      <c r="L9196" s="183"/>
    </row>
    <row r="9197">
      <c r="A9197" s="454"/>
      <c r="B9197" s="927"/>
      <c r="C9197" s="580"/>
      <c r="D9197" s="939"/>
      <c r="E9197" s="940"/>
      <c r="F9197" s="941"/>
      <c r="G9197" s="937" t="str">
        <f t="array" ref="G9197">xlookup(F9197,'Internal Staffing Calculator'!E:E,'Internal Staffing Calculator'!C:C,"")</f>
        <v/>
      </c>
      <c r="H9197" s="932" t="str">
        <f t="array" ref="H9197">if(F9197&lt;&gt;"", iferror(index('Internal Staffing Calculator'!B$8:B23500,match(F9197,'Internal Staffing Calculator'!E$8:E23500,0)), "Not In Budget"),"")</f>
        <v/>
      </c>
      <c r="I9197" s="184"/>
      <c r="J9197" s="184"/>
      <c r="K9197" s="184"/>
      <c r="L9197" s="183"/>
    </row>
    <row r="9198">
      <c r="A9198" s="454"/>
      <c r="B9198" s="927"/>
      <c r="C9198" s="580"/>
      <c r="D9198" s="939"/>
      <c r="E9198" s="940"/>
      <c r="F9198" s="941"/>
      <c r="G9198" s="937" t="str">
        <f t="array" ref="G9198">xlookup(F9198,'Internal Staffing Calculator'!E:E,'Internal Staffing Calculator'!C:C,"")</f>
        <v/>
      </c>
      <c r="H9198" s="932" t="str">
        <f t="array" ref="H9198">if(F9198&lt;&gt;"", iferror(index('Internal Staffing Calculator'!B$8:B23500,match(F9198,'Internal Staffing Calculator'!E$8:E23500,0)), "Not In Budget"),"")</f>
        <v/>
      </c>
      <c r="I9198" s="184"/>
      <c r="J9198" s="184"/>
      <c r="K9198" s="184"/>
      <c r="L9198" s="183"/>
    </row>
    <row r="9199">
      <c r="A9199" s="454"/>
      <c r="B9199" s="927"/>
      <c r="C9199" s="580"/>
      <c r="D9199" s="939"/>
      <c r="E9199" s="940"/>
      <c r="F9199" s="941"/>
      <c r="G9199" s="937" t="str">
        <f t="array" ref="G9199">xlookup(F9199,'Internal Staffing Calculator'!E:E,'Internal Staffing Calculator'!C:C,"")</f>
        <v/>
      </c>
      <c r="H9199" s="932" t="str">
        <f t="array" ref="H9199">if(F9199&lt;&gt;"", iferror(index('Internal Staffing Calculator'!B$8:B23500,match(F9199,'Internal Staffing Calculator'!E$8:E23500,0)), "Not In Budget"),"")</f>
        <v/>
      </c>
      <c r="I9199" s="184"/>
      <c r="J9199" s="184"/>
      <c r="K9199" s="184"/>
      <c r="L9199" s="183"/>
    </row>
    <row r="9200">
      <c r="A9200" s="454"/>
      <c r="B9200" s="927"/>
      <c r="C9200" s="580"/>
      <c r="D9200" s="939"/>
      <c r="E9200" s="940"/>
      <c r="F9200" s="941"/>
      <c r="G9200" s="937" t="str">
        <f t="array" ref="G9200">xlookup(F9200,'Internal Staffing Calculator'!E:E,'Internal Staffing Calculator'!C:C,"")</f>
        <v/>
      </c>
      <c r="H9200" s="932" t="str">
        <f t="array" ref="H9200">if(F9200&lt;&gt;"", iferror(index('Internal Staffing Calculator'!B$8:B23500,match(F9200,'Internal Staffing Calculator'!E$8:E23500,0)), "Not In Budget"),"")</f>
        <v/>
      </c>
      <c r="I9200" s="184"/>
      <c r="J9200" s="184"/>
      <c r="K9200" s="184"/>
      <c r="L9200" s="183"/>
    </row>
    <row r="9201">
      <c r="A9201" s="454"/>
      <c r="B9201" s="927"/>
      <c r="C9201" s="580"/>
      <c r="D9201" s="939"/>
      <c r="E9201" s="940"/>
      <c r="F9201" s="941"/>
      <c r="G9201" s="937" t="str">
        <f t="array" ref="G9201">xlookup(F9201,'Internal Staffing Calculator'!E:E,'Internal Staffing Calculator'!C:C,"")</f>
        <v/>
      </c>
      <c r="H9201" s="932" t="str">
        <f t="array" ref="H9201">if(F9201&lt;&gt;"", iferror(index('Internal Staffing Calculator'!B$8:B23500,match(F9201,'Internal Staffing Calculator'!E$8:E23500,0)), "Not In Budget"),"")</f>
        <v/>
      </c>
      <c r="I9201" s="184"/>
      <c r="J9201" s="184"/>
      <c r="K9201" s="184"/>
      <c r="L9201" s="183"/>
    </row>
    <row r="9202">
      <c r="A9202" s="454"/>
      <c r="B9202" s="927"/>
      <c r="C9202" s="580"/>
      <c r="D9202" s="939"/>
      <c r="E9202" s="940"/>
      <c r="F9202" s="941"/>
      <c r="G9202" s="937" t="str">
        <f t="array" ref="G9202">xlookup(F9202,'Internal Staffing Calculator'!E:E,'Internal Staffing Calculator'!C:C,"")</f>
        <v/>
      </c>
      <c r="H9202" s="932" t="str">
        <f t="array" ref="H9202">if(F9202&lt;&gt;"", iferror(index('Internal Staffing Calculator'!B$8:B23500,match(F9202,'Internal Staffing Calculator'!E$8:E23500,0)), "Not In Budget"),"")</f>
        <v/>
      </c>
      <c r="I9202" s="184"/>
      <c r="J9202" s="184"/>
      <c r="K9202" s="184"/>
      <c r="L9202" s="183"/>
    </row>
    <row r="9203">
      <c r="A9203" s="454"/>
      <c r="B9203" s="927"/>
      <c r="C9203" s="580"/>
      <c r="D9203" s="939"/>
      <c r="E9203" s="940"/>
      <c r="F9203" s="941"/>
      <c r="G9203" s="937" t="str">
        <f t="array" ref="G9203">xlookup(F9203,'Internal Staffing Calculator'!E:E,'Internal Staffing Calculator'!C:C,"")</f>
        <v/>
      </c>
      <c r="H9203" s="932" t="str">
        <f t="array" ref="H9203">if(F9203&lt;&gt;"", iferror(index('Internal Staffing Calculator'!B$8:B23500,match(F9203,'Internal Staffing Calculator'!E$8:E23500,0)), "Not In Budget"),"")</f>
        <v/>
      </c>
      <c r="I9203" s="184"/>
      <c r="J9203" s="184"/>
      <c r="K9203" s="184"/>
      <c r="L9203" s="183"/>
    </row>
    <row r="9204">
      <c r="A9204" s="454"/>
      <c r="B9204" s="927"/>
      <c r="C9204" s="580"/>
      <c r="D9204" s="939"/>
      <c r="E9204" s="940"/>
      <c r="F9204" s="941"/>
      <c r="G9204" s="937" t="str">
        <f t="array" ref="G9204">xlookup(F9204,'Internal Staffing Calculator'!E:E,'Internal Staffing Calculator'!C:C,"")</f>
        <v/>
      </c>
      <c r="H9204" s="932" t="str">
        <f t="array" ref="H9204">if(F9204&lt;&gt;"", iferror(index('Internal Staffing Calculator'!B$8:B23500,match(F9204,'Internal Staffing Calculator'!E$8:E23500,0)), "Not In Budget"),"")</f>
        <v/>
      </c>
      <c r="I9204" s="184"/>
      <c r="J9204" s="184"/>
      <c r="K9204" s="184"/>
      <c r="L9204" s="183"/>
    </row>
    <row r="9205">
      <c r="A9205" s="454"/>
      <c r="B9205" s="927"/>
      <c r="C9205" s="580"/>
      <c r="D9205" s="939"/>
      <c r="E9205" s="940"/>
      <c r="F9205" s="941"/>
      <c r="G9205" s="937" t="str">
        <f t="array" ref="G9205">xlookup(F9205,'Internal Staffing Calculator'!E:E,'Internal Staffing Calculator'!C:C,"")</f>
        <v/>
      </c>
      <c r="H9205" s="932" t="str">
        <f t="array" ref="H9205">if(F9205&lt;&gt;"", iferror(index('Internal Staffing Calculator'!B$8:B23500,match(F9205,'Internal Staffing Calculator'!E$8:E23500,0)), "Not In Budget"),"")</f>
        <v/>
      </c>
      <c r="I9205" s="184"/>
      <c r="J9205" s="184"/>
      <c r="K9205" s="184"/>
      <c r="L9205" s="183"/>
    </row>
    <row r="9206">
      <c r="A9206" s="454"/>
      <c r="B9206" s="927"/>
      <c r="C9206" s="580"/>
      <c r="D9206" s="939"/>
      <c r="E9206" s="940"/>
      <c r="F9206" s="941"/>
      <c r="G9206" s="937" t="str">
        <f t="array" ref="G9206">xlookup(F9206,'Internal Staffing Calculator'!E:E,'Internal Staffing Calculator'!C:C,"")</f>
        <v/>
      </c>
      <c r="H9206" s="932" t="str">
        <f t="array" ref="H9206">if(F9206&lt;&gt;"", iferror(index('Internal Staffing Calculator'!B$8:B23500,match(F9206,'Internal Staffing Calculator'!E$8:E23500,0)), "Not In Budget"),"")</f>
        <v/>
      </c>
      <c r="I9206" s="184"/>
      <c r="J9206" s="184"/>
      <c r="K9206" s="184"/>
      <c r="L9206" s="183"/>
    </row>
    <row r="9207">
      <c r="A9207" s="454"/>
      <c r="B9207" s="927"/>
      <c r="C9207" s="580"/>
      <c r="D9207" s="939"/>
      <c r="E9207" s="940"/>
      <c r="F9207" s="941"/>
      <c r="G9207" s="937" t="str">
        <f t="array" ref="G9207">xlookup(F9207,'Internal Staffing Calculator'!E:E,'Internal Staffing Calculator'!C:C,"")</f>
        <v/>
      </c>
      <c r="H9207" s="932" t="str">
        <f t="array" ref="H9207">if(F9207&lt;&gt;"", iferror(index('Internal Staffing Calculator'!B$8:B23500,match(F9207,'Internal Staffing Calculator'!E$8:E23500,0)), "Not In Budget"),"")</f>
        <v/>
      </c>
      <c r="I9207" s="184"/>
      <c r="J9207" s="184"/>
      <c r="K9207" s="184"/>
      <c r="L9207" s="183"/>
    </row>
    <row r="9208">
      <c r="A9208" s="454"/>
      <c r="B9208" s="927"/>
      <c r="C9208" s="580"/>
      <c r="D9208" s="939"/>
      <c r="E9208" s="940"/>
      <c r="F9208" s="941"/>
      <c r="G9208" s="937" t="str">
        <f t="array" ref="G9208">xlookup(F9208,'Internal Staffing Calculator'!E:E,'Internal Staffing Calculator'!C:C,"")</f>
        <v/>
      </c>
      <c r="H9208" s="932" t="str">
        <f t="array" ref="H9208">if(F9208&lt;&gt;"", iferror(index('Internal Staffing Calculator'!B$8:B23500,match(F9208,'Internal Staffing Calculator'!E$8:E23500,0)), "Not In Budget"),"")</f>
        <v/>
      </c>
      <c r="I9208" s="184"/>
      <c r="J9208" s="184"/>
      <c r="K9208" s="184"/>
      <c r="L9208" s="183"/>
    </row>
    <row r="9209">
      <c r="A9209" s="454"/>
      <c r="B9209" s="927"/>
      <c r="C9209" s="580"/>
      <c r="D9209" s="939"/>
      <c r="E9209" s="940"/>
      <c r="F9209" s="941"/>
      <c r="G9209" s="937" t="str">
        <f t="array" ref="G9209">xlookup(F9209,'Internal Staffing Calculator'!E:E,'Internal Staffing Calculator'!C:C,"")</f>
        <v/>
      </c>
      <c r="H9209" s="932" t="str">
        <f t="array" ref="H9209">if(F9209&lt;&gt;"", iferror(index('Internal Staffing Calculator'!B$8:B23500,match(F9209,'Internal Staffing Calculator'!E$8:E23500,0)), "Not In Budget"),"")</f>
        <v/>
      </c>
      <c r="I9209" s="184"/>
      <c r="J9209" s="184"/>
      <c r="K9209" s="184"/>
      <c r="L9209" s="183"/>
    </row>
    <row r="9210">
      <c r="A9210" s="454"/>
      <c r="B9210" s="927"/>
      <c r="C9210" s="580"/>
      <c r="D9210" s="939"/>
      <c r="E9210" s="940"/>
      <c r="F9210" s="941"/>
      <c r="G9210" s="937" t="str">
        <f t="array" ref="G9210">xlookup(F9210,'Internal Staffing Calculator'!E:E,'Internal Staffing Calculator'!C:C,"")</f>
        <v/>
      </c>
      <c r="H9210" s="932" t="str">
        <f t="array" ref="H9210">if(F9210&lt;&gt;"", iferror(index('Internal Staffing Calculator'!B$8:B23500,match(F9210,'Internal Staffing Calculator'!E$8:E23500,0)), "Not In Budget"),"")</f>
        <v/>
      </c>
      <c r="I9210" s="184"/>
      <c r="J9210" s="184"/>
      <c r="K9210" s="184"/>
      <c r="L9210" s="183"/>
    </row>
    <row r="9211">
      <c r="A9211" s="454"/>
      <c r="B9211" s="927"/>
      <c r="C9211" s="580"/>
      <c r="D9211" s="939"/>
      <c r="E9211" s="940"/>
      <c r="F9211" s="941"/>
      <c r="G9211" s="937" t="str">
        <f t="array" ref="G9211">xlookup(F9211,'Internal Staffing Calculator'!E:E,'Internal Staffing Calculator'!C:C,"")</f>
        <v/>
      </c>
      <c r="H9211" s="932" t="str">
        <f t="array" ref="H9211">if(F9211&lt;&gt;"", iferror(index('Internal Staffing Calculator'!B$8:B23500,match(F9211,'Internal Staffing Calculator'!E$8:E23500,0)), "Not In Budget"),"")</f>
        <v/>
      </c>
      <c r="I9211" s="184"/>
      <c r="J9211" s="184"/>
      <c r="K9211" s="184"/>
      <c r="L9211" s="183"/>
    </row>
    <row r="9212">
      <c r="A9212" s="454"/>
      <c r="B9212" s="927"/>
      <c r="C9212" s="580"/>
      <c r="D9212" s="939"/>
      <c r="E9212" s="940"/>
      <c r="F9212" s="941"/>
      <c r="G9212" s="937" t="str">
        <f t="array" ref="G9212">xlookup(F9212,'Internal Staffing Calculator'!E:E,'Internal Staffing Calculator'!C:C,"")</f>
        <v/>
      </c>
      <c r="H9212" s="932" t="str">
        <f t="array" ref="H9212">if(F9212&lt;&gt;"", iferror(index('Internal Staffing Calculator'!B$8:B23500,match(F9212,'Internal Staffing Calculator'!E$8:E23500,0)), "Not In Budget"),"")</f>
        <v/>
      </c>
      <c r="I9212" s="184"/>
      <c r="J9212" s="184"/>
      <c r="K9212" s="184"/>
      <c r="L9212" s="183"/>
    </row>
    <row r="9213">
      <c r="A9213" s="454"/>
      <c r="B9213" s="927"/>
      <c r="C9213" s="580"/>
      <c r="D9213" s="939"/>
      <c r="E9213" s="940"/>
      <c r="F9213" s="941"/>
      <c r="G9213" s="937" t="str">
        <f t="array" ref="G9213">xlookup(F9213,'Internal Staffing Calculator'!E:E,'Internal Staffing Calculator'!C:C,"")</f>
        <v/>
      </c>
      <c r="H9213" s="932" t="str">
        <f t="array" ref="H9213">if(F9213&lt;&gt;"", iferror(index('Internal Staffing Calculator'!B$8:B23500,match(F9213,'Internal Staffing Calculator'!E$8:E23500,0)), "Not In Budget"),"")</f>
        <v/>
      </c>
      <c r="I9213" s="184"/>
      <c r="J9213" s="184"/>
      <c r="K9213" s="184"/>
      <c r="L9213" s="183"/>
    </row>
    <row r="9214">
      <c r="A9214" s="454"/>
      <c r="B9214" s="927"/>
      <c r="C9214" s="580"/>
      <c r="D9214" s="939"/>
      <c r="E9214" s="940"/>
      <c r="F9214" s="941"/>
      <c r="G9214" s="937" t="str">
        <f t="array" ref="G9214">xlookup(F9214,'Internal Staffing Calculator'!E:E,'Internal Staffing Calculator'!C:C,"")</f>
        <v/>
      </c>
      <c r="H9214" s="932" t="str">
        <f t="array" ref="H9214">if(F9214&lt;&gt;"", iferror(index('Internal Staffing Calculator'!B$8:B23500,match(F9214,'Internal Staffing Calculator'!E$8:E23500,0)), "Not In Budget"),"")</f>
        <v/>
      </c>
      <c r="I9214" s="184"/>
      <c r="J9214" s="184"/>
      <c r="K9214" s="184"/>
      <c r="L9214" s="183"/>
    </row>
    <row r="9215">
      <c r="A9215" s="454"/>
      <c r="B9215" s="927"/>
      <c r="C9215" s="580"/>
      <c r="D9215" s="939"/>
      <c r="E9215" s="940"/>
      <c r="F9215" s="941"/>
      <c r="G9215" s="937" t="str">
        <f t="array" ref="G9215">xlookup(F9215,'Internal Staffing Calculator'!E:E,'Internal Staffing Calculator'!C:C,"")</f>
        <v/>
      </c>
      <c r="H9215" s="932" t="str">
        <f t="array" ref="H9215">if(F9215&lt;&gt;"", iferror(index('Internal Staffing Calculator'!B$8:B23500,match(F9215,'Internal Staffing Calculator'!E$8:E23500,0)), "Not In Budget"),"")</f>
        <v/>
      </c>
      <c r="I9215" s="184"/>
      <c r="J9215" s="184"/>
      <c r="K9215" s="184"/>
      <c r="L9215" s="183"/>
    </row>
    <row r="9216">
      <c r="A9216" s="454"/>
      <c r="B9216" s="927"/>
      <c r="C9216" s="580"/>
      <c r="D9216" s="939"/>
      <c r="E9216" s="940"/>
      <c r="F9216" s="941"/>
      <c r="G9216" s="937" t="str">
        <f t="array" ref="G9216">xlookup(F9216,'Internal Staffing Calculator'!E:E,'Internal Staffing Calculator'!C:C,"")</f>
        <v/>
      </c>
      <c r="H9216" s="932" t="str">
        <f t="array" ref="H9216">if(F9216&lt;&gt;"", iferror(index('Internal Staffing Calculator'!B$8:B23500,match(F9216,'Internal Staffing Calculator'!E$8:E23500,0)), "Not In Budget"),"")</f>
        <v/>
      </c>
      <c r="I9216" s="184"/>
      <c r="J9216" s="184"/>
      <c r="K9216" s="184"/>
      <c r="L9216" s="183"/>
    </row>
    <row r="9217">
      <c r="A9217" s="454"/>
      <c r="B9217" s="927"/>
      <c r="C9217" s="580"/>
      <c r="D9217" s="939"/>
      <c r="E9217" s="940"/>
      <c r="F9217" s="941"/>
      <c r="G9217" s="937" t="str">
        <f t="array" ref="G9217">xlookup(F9217,'Internal Staffing Calculator'!E:E,'Internal Staffing Calculator'!C:C,"")</f>
        <v/>
      </c>
      <c r="H9217" s="932" t="str">
        <f t="array" ref="H9217">if(F9217&lt;&gt;"", iferror(index('Internal Staffing Calculator'!B$8:B23500,match(F9217,'Internal Staffing Calculator'!E$8:E23500,0)), "Not In Budget"),"")</f>
        <v/>
      </c>
      <c r="I9217" s="184"/>
      <c r="J9217" s="184"/>
      <c r="K9217" s="184"/>
      <c r="L9217" s="183"/>
    </row>
    <row r="9218">
      <c r="A9218" s="454"/>
      <c r="B9218" s="927"/>
      <c r="C9218" s="580"/>
      <c r="D9218" s="939"/>
      <c r="E9218" s="940"/>
      <c r="F9218" s="941"/>
      <c r="G9218" s="937" t="str">
        <f t="array" ref="G9218">xlookup(F9218,'Internal Staffing Calculator'!E:E,'Internal Staffing Calculator'!C:C,"")</f>
        <v/>
      </c>
      <c r="H9218" s="932" t="str">
        <f t="array" ref="H9218">if(F9218&lt;&gt;"", iferror(index('Internal Staffing Calculator'!B$8:B23500,match(F9218,'Internal Staffing Calculator'!E$8:E23500,0)), "Not In Budget"),"")</f>
        <v/>
      </c>
      <c r="I9218" s="184"/>
      <c r="J9218" s="184"/>
      <c r="K9218" s="184"/>
      <c r="L9218" s="183"/>
    </row>
    <row r="9219">
      <c r="A9219" s="454"/>
      <c r="B9219" s="927"/>
      <c r="C9219" s="580"/>
      <c r="D9219" s="939"/>
      <c r="E9219" s="940"/>
      <c r="F9219" s="941"/>
      <c r="G9219" s="937" t="str">
        <f t="array" ref="G9219">xlookup(F9219,'Internal Staffing Calculator'!E:E,'Internal Staffing Calculator'!C:C,"")</f>
        <v/>
      </c>
      <c r="H9219" s="932" t="str">
        <f t="array" ref="H9219">if(F9219&lt;&gt;"", iferror(index('Internal Staffing Calculator'!B$8:B23500,match(F9219,'Internal Staffing Calculator'!E$8:E23500,0)), "Not In Budget"),"")</f>
        <v/>
      </c>
      <c r="I9219" s="184"/>
      <c r="J9219" s="184"/>
      <c r="K9219" s="184"/>
      <c r="L9219" s="183"/>
    </row>
    <row r="9220">
      <c r="A9220" s="454"/>
      <c r="B9220" s="927"/>
      <c r="C9220" s="580"/>
      <c r="D9220" s="939"/>
      <c r="E9220" s="940"/>
      <c r="F9220" s="941"/>
      <c r="G9220" s="937" t="str">
        <f t="array" ref="G9220">xlookup(F9220,'Internal Staffing Calculator'!E:E,'Internal Staffing Calculator'!C:C,"")</f>
        <v/>
      </c>
      <c r="H9220" s="932" t="str">
        <f t="array" ref="H9220">if(F9220&lt;&gt;"", iferror(index('Internal Staffing Calculator'!B$8:B23500,match(F9220,'Internal Staffing Calculator'!E$8:E23500,0)), "Not In Budget"),"")</f>
        <v/>
      </c>
      <c r="I9220" s="184"/>
      <c r="J9220" s="184"/>
      <c r="K9220" s="184"/>
      <c r="L9220" s="183"/>
    </row>
    <row r="9221">
      <c r="A9221" s="454"/>
      <c r="B9221" s="927"/>
      <c r="C9221" s="580"/>
      <c r="D9221" s="939"/>
      <c r="E9221" s="940"/>
      <c r="F9221" s="941"/>
      <c r="G9221" s="937" t="str">
        <f t="array" ref="G9221">xlookup(F9221,'Internal Staffing Calculator'!E:E,'Internal Staffing Calculator'!C:C,"")</f>
        <v/>
      </c>
      <c r="H9221" s="932" t="str">
        <f t="array" ref="H9221">if(F9221&lt;&gt;"", iferror(index('Internal Staffing Calculator'!B$8:B23500,match(F9221,'Internal Staffing Calculator'!E$8:E23500,0)), "Not In Budget"),"")</f>
        <v/>
      </c>
      <c r="I9221" s="184"/>
      <c r="J9221" s="184"/>
      <c r="K9221" s="184"/>
      <c r="L9221" s="183"/>
    </row>
    <row r="9222">
      <c r="A9222" s="454"/>
      <c r="B9222" s="927"/>
      <c r="C9222" s="580"/>
      <c r="D9222" s="939"/>
      <c r="E9222" s="940"/>
      <c r="F9222" s="941"/>
      <c r="G9222" s="937" t="str">
        <f t="array" ref="G9222">xlookup(F9222,'Internal Staffing Calculator'!E:E,'Internal Staffing Calculator'!C:C,"")</f>
        <v/>
      </c>
      <c r="H9222" s="932" t="str">
        <f t="array" ref="H9222">if(F9222&lt;&gt;"", iferror(index('Internal Staffing Calculator'!B$8:B23500,match(F9222,'Internal Staffing Calculator'!E$8:E23500,0)), "Not In Budget"),"")</f>
        <v/>
      </c>
      <c r="I9222" s="184"/>
      <c r="J9222" s="184"/>
      <c r="K9222" s="184"/>
      <c r="L9222" s="183"/>
    </row>
    <row r="9223">
      <c r="A9223" s="454"/>
      <c r="B9223" s="927"/>
      <c r="C9223" s="580"/>
      <c r="D9223" s="939"/>
      <c r="E9223" s="940"/>
      <c r="F9223" s="941"/>
      <c r="G9223" s="937" t="str">
        <f t="array" ref="G9223">xlookup(F9223,'Internal Staffing Calculator'!E:E,'Internal Staffing Calculator'!C:C,"")</f>
        <v/>
      </c>
      <c r="H9223" s="932" t="str">
        <f t="array" ref="H9223">if(F9223&lt;&gt;"", iferror(index('Internal Staffing Calculator'!B$8:B23500,match(F9223,'Internal Staffing Calculator'!E$8:E23500,0)), "Not In Budget"),"")</f>
        <v/>
      </c>
      <c r="I9223" s="184"/>
      <c r="J9223" s="184"/>
      <c r="K9223" s="184"/>
      <c r="L9223" s="183"/>
    </row>
    <row r="9224">
      <c r="A9224" s="454"/>
      <c r="B9224" s="927"/>
      <c r="C9224" s="580"/>
      <c r="D9224" s="939"/>
      <c r="E9224" s="940"/>
      <c r="F9224" s="941"/>
      <c r="G9224" s="937" t="str">
        <f t="array" ref="G9224">xlookup(F9224,'Internal Staffing Calculator'!E:E,'Internal Staffing Calculator'!C:C,"")</f>
        <v/>
      </c>
      <c r="H9224" s="932" t="str">
        <f t="array" ref="H9224">if(F9224&lt;&gt;"", iferror(index('Internal Staffing Calculator'!B$8:B23500,match(F9224,'Internal Staffing Calculator'!E$8:E23500,0)), "Not In Budget"),"")</f>
        <v/>
      </c>
      <c r="I9224" s="184"/>
      <c r="J9224" s="184"/>
      <c r="K9224" s="184"/>
      <c r="L9224" s="183"/>
    </row>
    <row r="9225">
      <c r="A9225" s="454"/>
      <c r="B9225" s="927"/>
      <c r="C9225" s="580"/>
      <c r="D9225" s="939"/>
      <c r="E9225" s="940"/>
      <c r="F9225" s="941"/>
      <c r="G9225" s="937" t="str">
        <f t="array" ref="G9225">xlookup(F9225,'Internal Staffing Calculator'!E:E,'Internal Staffing Calculator'!C:C,"")</f>
        <v/>
      </c>
      <c r="H9225" s="932" t="str">
        <f t="array" ref="H9225">if(F9225&lt;&gt;"", iferror(index('Internal Staffing Calculator'!B$8:B23500,match(F9225,'Internal Staffing Calculator'!E$8:E23500,0)), "Not In Budget"),"")</f>
        <v/>
      </c>
      <c r="I9225" s="184"/>
      <c r="J9225" s="184"/>
      <c r="K9225" s="184"/>
      <c r="L9225" s="183"/>
    </row>
    <row r="9226">
      <c r="A9226" s="454"/>
      <c r="B9226" s="927"/>
      <c r="C9226" s="580"/>
      <c r="D9226" s="939"/>
      <c r="E9226" s="940"/>
      <c r="F9226" s="941"/>
      <c r="G9226" s="937" t="str">
        <f t="array" ref="G9226">xlookup(F9226,'Internal Staffing Calculator'!E:E,'Internal Staffing Calculator'!C:C,"")</f>
        <v/>
      </c>
      <c r="H9226" s="932" t="str">
        <f t="array" ref="H9226">if(F9226&lt;&gt;"", iferror(index('Internal Staffing Calculator'!B$8:B23500,match(F9226,'Internal Staffing Calculator'!E$8:E23500,0)), "Not In Budget"),"")</f>
        <v/>
      </c>
      <c r="I9226" s="184"/>
      <c r="J9226" s="184"/>
      <c r="K9226" s="184"/>
      <c r="L9226" s="183"/>
    </row>
    <row r="9227">
      <c r="A9227" s="454"/>
      <c r="B9227" s="927"/>
      <c r="C9227" s="580"/>
      <c r="D9227" s="939"/>
      <c r="E9227" s="940"/>
      <c r="F9227" s="941"/>
      <c r="G9227" s="937" t="str">
        <f t="array" ref="G9227">xlookup(F9227,'Internal Staffing Calculator'!E:E,'Internal Staffing Calculator'!C:C,"")</f>
        <v/>
      </c>
      <c r="H9227" s="932" t="str">
        <f t="array" ref="H9227">if(F9227&lt;&gt;"", iferror(index('Internal Staffing Calculator'!B$8:B23500,match(F9227,'Internal Staffing Calculator'!E$8:E23500,0)), "Not In Budget"),"")</f>
        <v/>
      </c>
      <c r="I9227" s="184"/>
      <c r="J9227" s="184"/>
      <c r="K9227" s="184"/>
      <c r="L9227" s="183"/>
    </row>
    <row r="9228">
      <c r="A9228" s="454"/>
      <c r="B9228" s="927"/>
      <c r="C9228" s="580"/>
      <c r="D9228" s="939"/>
      <c r="E9228" s="940"/>
      <c r="F9228" s="941"/>
      <c r="G9228" s="937" t="str">
        <f t="array" ref="G9228">xlookup(F9228,'Internal Staffing Calculator'!E:E,'Internal Staffing Calculator'!C:C,"")</f>
        <v/>
      </c>
      <c r="H9228" s="932" t="str">
        <f t="array" ref="H9228">if(F9228&lt;&gt;"", iferror(index('Internal Staffing Calculator'!B$8:B23500,match(F9228,'Internal Staffing Calculator'!E$8:E23500,0)), "Not In Budget"),"")</f>
        <v/>
      </c>
      <c r="I9228" s="184"/>
      <c r="J9228" s="184"/>
      <c r="K9228" s="184"/>
      <c r="L9228" s="183"/>
    </row>
    <row r="9229">
      <c r="A9229" s="454"/>
      <c r="B9229" s="927"/>
      <c r="C9229" s="580"/>
      <c r="D9229" s="939"/>
      <c r="E9229" s="940"/>
      <c r="F9229" s="941"/>
      <c r="G9229" s="937" t="str">
        <f t="array" ref="G9229">xlookup(F9229,'Internal Staffing Calculator'!E:E,'Internal Staffing Calculator'!C:C,"")</f>
        <v/>
      </c>
      <c r="H9229" s="932" t="str">
        <f t="array" ref="H9229">if(F9229&lt;&gt;"", iferror(index('Internal Staffing Calculator'!B$8:B23500,match(F9229,'Internal Staffing Calculator'!E$8:E23500,0)), "Not In Budget"),"")</f>
        <v/>
      </c>
      <c r="I9229" s="184"/>
      <c r="J9229" s="184"/>
      <c r="K9229" s="184"/>
      <c r="L9229" s="183"/>
    </row>
    <row r="9230">
      <c r="A9230" s="454"/>
      <c r="B9230" s="927"/>
      <c r="C9230" s="580"/>
      <c r="D9230" s="939"/>
      <c r="E9230" s="940"/>
      <c r="F9230" s="941"/>
      <c r="G9230" s="937" t="str">
        <f t="array" ref="G9230">xlookup(F9230,'Internal Staffing Calculator'!E:E,'Internal Staffing Calculator'!C:C,"")</f>
        <v/>
      </c>
      <c r="H9230" s="932" t="str">
        <f t="array" ref="H9230">if(F9230&lt;&gt;"", iferror(index('Internal Staffing Calculator'!B$8:B23500,match(F9230,'Internal Staffing Calculator'!E$8:E23500,0)), "Not In Budget"),"")</f>
        <v/>
      </c>
      <c r="I9230" s="184"/>
      <c r="J9230" s="184"/>
      <c r="K9230" s="184"/>
      <c r="L9230" s="183"/>
    </row>
    <row r="9231">
      <c r="A9231" s="454"/>
      <c r="B9231" s="927"/>
      <c r="C9231" s="580"/>
      <c r="D9231" s="939"/>
      <c r="E9231" s="940"/>
      <c r="F9231" s="941"/>
      <c r="G9231" s="937" t="str">
        <f t="array" ref="G9231">xlookup(F9231,'Internal Staffing Calculator'!E:E,'Internal Staffing Calculator'!C:C,"")</f>
        <v/>
      </c>
      <c r="H9231" s="932" t="str">
        <f t="array" ref="H9231">if(F9231&lt;&gt;"", iferror(index('Internal Staffing Calculator'!B$8:B23500,match(F9231,'Internal Staffing Calculator'!E$8:E23500,0)), "Not In Budget"),"")</f>
        <v/>
      </c>
      <c r="I9231" s="184"/>
      <c r="J9231" s="184"/>
      <c r="K9231" s="184"/>
      <c r="L9231" s="183"/>
    </row>
    <row r="9232">
      <c r="A9232" s="454"/>
      <c r="B9232" s="927"/>
      <c r="C9232" s="580"/>
      <c r="D9232" s="939"/>
      <c r="E9232" s="940"/>
      <c r="F9232" s="941"/>
      <c r="G9232" s="937" t="str">
        <f t="array" ref="G9232">xlookup(F9232,'Internal Staffing Calculator'!E:E,'Internal Staffing Calculator'!C:C,"")</f>
        <v/>
      </c>
      <c r="H9232" s="932" t="str">
        <f t="array" ref="H9232">if(F9232&lt;&gt;"", iferror(index('Internal Staffing Calculator'!B$8:B23500,match(F9232,'Internal Staffing Calculator'!E$8:E23500,0)), "Not In Budget"),"")</f>
        <v/>
      </c>
      <c r="I9232" s="184"/>
      <c r="J9232" s="184"/>
      <c r="K9232" s="184"/>
      <c r="L9232" s="183"/>
    </row>
    <row r="9233">
      <c r="A9233" s="454"/>
      <c r="B9233" s="927"/>
      <c r="C9233" s="580"/>
      <c r="D9233" s="939"/>
      <c r="E9233" s="940"/>
      <c r="F9233" s="941"/>
      <c r="G9233" s="937" t="str">
        <f t="array" ref="G9233">xlookup(F9233,'Internal Staffing Calculator'!E:E,'Internal Staffing Calculator'!C:C,"")</f>
        <v/>
      </c>
      <c r="H9233" s="932" t="str">
        <f t="array" ref="H9233">if(F9233&lt;&gt;"", iferror(index('Internal Staffing Calculator'!B$8:B23500,match(F9233,'Internal Staffing Calculator'!E$8:E23500,0)), "Not In Budget"),"")</f>
        <v/>
      </c>
      <c r="I9233" s="184"/>
      <c r="J9233" s="184"/>
      <c r="K9233" s="184"/>
      <c r="L9233" s="183"/>
    </row>
    <row r="9234">
      <c r="A9234" s="454"/>
      <c r="B9234" s="927"/>
      <c r="C9234" s="580"/>
      <c r="D9234" s="939"/>
      <c r="E9234" s="940"/>
      <c r="F9234" s="941"/>
      <c r="G9234" s="937" t="str">
        <f t="array" ref="G9234">xlookup(F9234,'Internal Staffing Calculator'!E:E,'Internal Staffing Calculator'!C:C,"")</f>
        <v/>
      </c>
      <c r="H9234" s="932" t="str">
        <f t="array" ref="H9234">if(F9234&lt;&gt;"", iferror(index('Internal Staffing Calculator'!B$8:B23500,match(F9234,'Internal Staffing Calculator'!E$8:E23500,0)), "Not In Budget"),"")</f>
        <v/>
      </c>
      <c r="I9234" s="184"/>
      <c r="J9234" s="184"/>
      <c r="K9234" s="184"/>
      <c r="L9234" s="183"/>
    </row>
    <row r="9235">
      <c r="A9235" s="454"/>
      <c r="B9235" s="927"/>
      <c r="C9235" s="580"/>
      <c r="D9235" s="939"/>
      <c r="E9235" s="940"/>
      <c r="F9235" s="941"/>
      <c r="G9235" s="937" t="str">
        <f t="array" ref="G9235">xlookup(F9235,'Internal Staffing Calculator'!E:E,'Internal Staffing Calculator'!C:C,"")</f>
        <v/>
      </c>
      <c r="H9235" s="932" t="str">
        <f t="array" ref="H9235">if(F9235&lt;&gt;"", iferror(index('Internal Staffing Calculator'!B$8:B23500,match(F9235,'Internal Staffing Calculator'!E$8:E23500,0)), "Not In Budget"),"")</f>
        <v/>
      </c>
      <c r="I9235" s="184"/>
      <c r="J9235" s="184"/>
      <c r="K9235" s="184"/>
      <c r="L9235" s="183"/>
    </row>
    <row r="9236">
      <c r="A9236" s="454"/>
      <c r="B9236" s="927"/>
      <c r="C9236" s="580"/>
      <c r="D9236" s="939"/>
      <c r="E9236" s="940"/>
      <c r="F9236" s="941"/>
      <c r="G9236" s="937" t="str">
        <f t="array" ref="G9236">xlookup(F9236,'Internal Staffing Calculator'!E:E,'Internal Staffing Calculator'!C:C,"")</f>
        <v/>
      </c>
      <c r="H9236" s="932" t="str">
        <f t="array" ref="H9236">if(F9236&lt;&gt;"", iferror(index('Internal Staffing Calculator'!B$8:B23500,match(F9236,'Internal Staffing Calculator'!E$8:E23500,0)), "Not In Budget"),"")</f>
        <v/>
      </c>
      <c r="I9236" s="184"/>
      <c r="J9236" s="184"/>
      <c r="K9236" s="184"/>
      <c r="L9236" s="183"/>
    </row>
    <row r="9237">
      <c r="A9237" s="454"/>
      <c r="B9237" s="927"/>
      <c r="C9237" s="580"/>
      <c r="D9237" s="939"/>
      <c r="E9237" s="940"/>
      <c r="F9237" s="941"/>
      <c r="G9237" s="937" t="str">
        <f t="array" ref="G9237">xlookup(F9237,'Internal Staffing Calculator'!E:E,'Internal Staffing Calculator'!C:C,"")</f>
        <v/>
      </c>
      <c r="H9237" s="932" t="str">
        <f t="array" ref="H9237">if(F9237&lt;&gt;"", iferror(index('Internal Staffing Calculator'!B$8:B23500,match(F9237,'Internal Staffing Calculator'!E$8:E23500,0)), "Not In Budget"),"")</f>
        <v/>
      </c>
      <c r="I9237" s="184"/>
      <c r="J9237" s="184"/>
      <c r="K9237" s="184"/>
      <c r="L9237" s="183"/>
    </row>
    <row r="9238">
      <c r="A9238" s="454"/>
      <c r="B9238" s="927"/>
      <c r="C9238" s="580"/>
      <c r="D9238" s="939"/>
      <c r="E9238" s="940"/>
      <c r="F9238" s="941"/>
      <c r="G9238" s="937" t="str">
        <f t="array" ref="G9238">xlookup(F9238,'Internal Staffing Calculator'!E:E,'Internal Staffing Calculator'!C:C,"")</f>
        <v/>
      </c>
      <c r="H9238" s="932" t="str">
        <f t="array" ref="H9238">if(F9238&lt;&gt;"", iferror(index('Internal Staffing Calculator'!B$8:B23500,match(F9238,'Internal Staffing Calculator'!E$8:E23500,0)), "Not In Budget"),"")</f>
        <v/>
      </c>
      <c r="I9238" s="184"/>
      <c r="J9238" s="184"/>
      <c r="K9238" s="184"/>
      <c r="L9238" s="183"/>
    </row>
    <row r="9239">
      <c r="A9239" s="454"/>
      <c r="B9239" s="927"/>
      <c r="C9239" s="580"/>
      <c r="D9239" s="939"/>
      <c r="E9239" s="940"/>
      <c r="F9239" s="941"/>
      <c r="G9239" s="937" t="str">
        <f t="array" ref="G9239">xlookup(F9239,'Internal Staffing Calculator'!E:E,'Internal Staffing Calculator'!C:C,"")</f>
        <v/>
      </c>
      <c r="H9239" s="932" t="str">
        <f t="array" ref="H9239">if(F9239&lt;&gt;"", iferror(index('Internal Staffing Calculator'!B$8:B23500,match(F9239,'Internal Staffing Calculator'!E$8:E23500,0)), "Not In Budget"),"")</f>
        <v/>
      </c>
      <c r="I9239" s="184"/>
      <c r="J9239" s="184"/>
      <c r="K9239" s="184"/>
      <c r="L9239" s="183"/>
    </row>
    <row r="9240">
      <c r="A9240" s="454"/>
      <c r="B9240" s="927"/>
      <c r="C9240" s="580"/>
      <c r="D9240" s="939"/>
      <c r="E9240" s="940"/>
      <c r="F9240" s="941"/>
      <c r="G9240" s="937" t="str">
        <f t="array" ref="G9240">xlookup(F9240,'Internal Staffing Calculator'!E:E,'Internal Staffing Calculator'!C:C,"")</f>
        <v/>
      </c>
      <c r="H9240" s="932" t="str">
        <f t="array" ref="H9240">if(F9240&lt;&gt;"", iferror(index('Internal Staffing Calculator'!B$8:B23500,match(F9240,'Internal Staffing Calculator'!E$8:E23500,0)), "Not In Budget"),"")</f>
        <v/>
      </c>
      <c r="I9240" s="184"/>
      <c r="J9240" s="184"/>
      <c r="K9240" s="184"/>
      <c r="L9240" s="183"/>
    </row>
    <row r="9241">
      <c r="A9241" s="454"/>
      <c r="B9241" s="927"/>
      <c r="C9241" s="580"/>
      <c r="D9241" s="939"/>
      <c r="E9241" s="940"/>
      <c r="F9241" s="941"/>
      <c r="G9241" s="937" t="str">
        <f t="array" ref="G9241">xlookup(F9241,'Internal Staffing Calculator'!E:E,'Internal Staffing Calculator'!C:C,"")</f>
        <v/>
      </c>
      <c r="H9241" s="932" t="str">
        <f t="array" ref="H9241">if(F9241&lt;&gt;"", iferror(index('Internal Staffing Calculator'!B$8:B23500,match(F9241,'Internal Staffing Calculator'!E$8:E23500,0)), "Not In Budget"),"")</f>
        <v/>
      </c>
      <c r="I9241" s="184"/>
      <c r="J9241" s="184"/>
      <c r="K9241" s="184"/>
      <c r="L9241" s="183"/>
    </row>
    <row r="9242">
      <c r="A9242" s="454"/>
      <c r="B9242" s="927"/>
      <c r="C9242" s="580"/>
      <c r="D9242" s="939"/>
      <c r="E9242" s="940"/>
      <c r="F9242" s="941"/>
      <c r="G9242" s="937" t="str">
        <f t="array" ref="G9242">xlookup(F9242,'Internal Staffing Calculator'!E:E,'Internal Staffing Calculator'!C:C,"")</f>
        <v/>
      </c>
      <c r="H9242" s="932" t="str">
        <f t="array" ref="H9242">if(F9242&lt;&gt;"", iferror(index('Internal Staffing Calculator'!B$8:B23500,match(F9242,'Internal Staffing Calculator'!E$8:E23500,0)), "Not In Budget"),"")</f>
        <v/>
      </c>
      <c r="I9242" s="184"/>
      <c r="J9242" s="184"/>
      <c r="K9242" s="184"/>
      <c r="L9242" s="183"/>
    </row>
    <row r="9243">
      <c r="A9243" s="454"/>
      <c r="B9243" s="927"/>
      <c r="C9243" s="580"/>
      <c r="D9243" s="939"/>
      <c r="E9243" s="940"/>
      <c r="F9243" s="941"/>
      <c r="G9243" s="937" t="str">
        <f t="array" ref="G9243">xlookup(F9243,'Internal Staffing Calculator'!E:E,'Internal Staffing Calculator'!C:C,"")</f>
        <v/>
      </c>
      <c r="H9243" s="932" t="str">
        <f t="array" ref="H9243">if(F9243&lt;&gt;"", iferror(index('Internal Staffing Calculator'!B$8:B23500,match(F9243,'Internal Staffing Calculator'!E$8:E23500,0)), "Not In Budget"),"")</f>
        <v/>
      </c>
      <c r="I9243" s="184"/>
      <c r="J9243" s="184"/>
      <c r="K9243" s="184"/>
      <c r="L9243" s="183"/>
    </row>
    <row r="9244">
      <c r="A9244" s="454"/>
      <c r="B9244" s="927"/>
      <c r="C9244" s="580"/>
      <c r="D9244" s="939"/>
      <c r="E9244" s="940"/>
      <c r="F9244" s="941"/>
      <c r="G9244" s="937" t="str">
        <f t="array" ref="G9244">xlookup(F9244,'Internal Staffing Calculator'!E:E,'Internal Staffing Calculator'!C:C,"")</f>
        <v/>
      </c>
      <c r="H9244" s="932" t="str">
        <f t="array" ref="H9244">if(F9244&lt;&gt;"", iferror(index('Internal Staffing Calculator'!B$8:B23500,match(F9244,'Internal Staffing Calculator'!E$8:E23500,0)), "Not In Budget"),"")</f>
        <v/>
      </c>
      <c r="I9244" s="184"/>
      <c r="J9244" s="184"/>
      <c r="K9244" s="184"/>
      <c r="L9244" s="183"/>
    </row>
    <row r="9245">
      <c r="A9245" s="454"/>
      <c r="B9245" s="927"/>
      <c r="C9245" s="580"/>
      <c r="D9245" s="939"/>
      <c r="E9245" s="940"/>
      <c r="F9245" s="941"/>
      <c r="G9245" s="937" t="str">
        <f t="array" ref="G9245">xlookup(F9245,'Internal Staffing Calculator'!E:E,'Internal Staffing Calculator'!C:C,"")</f>
        <v/>
      </c>
      <c r="H9245" s="932" t="str">
        <f t="array" ref="H9245">if(F9245&lt;&gt;"", iferror(index('Internal Staffing Calculator'!B$8:B23500,match(F9245,'Internal Staffing Calculator'!E$8:E23500,0)), "Not In Budget"),"")</f>
        <v/>
      </c>
      <c r="I9245" s="184"/>
      <c r="J9245" s="184"/>
      <c r="K9245" s="184"/>
      <c r="L9245" s="183"/>
    </row>
    <row r="9246">
      <c r="A9246" s="454"/>
      <c r="B9246" s="927"/>
      <c r="C9246" s="580"/>
      <c r="D9246" s="939"/>
      <c r="E9246" s="940"/>
      <c r="F9246" s="941"/>
      <c r="G9246" s="937" t="str">
        <f t="array" ref="G9246">xlookup(F9246,'Internal Staffing Calculator'!E:E,'Internal Staffing Calculator'!C:C,"")</f>
        <v/>
      </c>
      <c r="H9246" s="932" t="str">
        <f t="array" ref="H9246">if(F9246&lt;&gt;"", iferror(index('Internal Staffing Calculator'!B$8:B23500,match(F9246,'Internal Staffing Calculator'!E$8:E23500,0)), "Not In Budget"),"")</f>
        <v/>
      </c>
      <c r="I9246" s="184"/>
      <c r="J9246" s="184"/>
      <c r="K9246" s="184"/>
      <c r="L9246" s="183"/>
    </row>
    <row r="9247">
      <c r="A9247" s="454"/>
      <c r="B9247" s="927"/>
      <c r="C9247" s="580"/>
      <c r="D9247" s="939"/>
      <c r="E9247" s="940"/>
      <c r="F9247" s="941"/>
      <c r="G9247" s="937" t="str">
        <f t="array" ref="G9247">xlookup(F9247,'Internal Staffing Calculator'!E:E,'Internal Staffing Calculator'!C:C,"")</f>
        <v/>
      </c>
      <c r="H9247" s="932" t="str">
        <f t="array" ref="H9247">if(F9247&lt;&gt;"", iferror(index('Internal Staffing Calculator'!B$8:B23500,match(F9247,'Internal Staffing Calculator'!E$8:E23500,0)), "Not In Budget"),"")</f>
        <v/>
      </c>
      <c r="I9247" s="184"/>
      <c r="J9247" s="184"/>
      <c r="K9247" s="184"/>
      <c r="L9247" s="183"/>
    </row>
    <row r="9248">
      <c r="A9248" s="454"/>
      <c r="B9248" s="927"/>
      <c r="C9248" s="580"/>
      <c r="D9248" s="939"/>
      <c r="E9248" s="940"/>
      <c r="F9248" s="941"/>
      <c r="G9248" s="937" t="str">
        <f t="array" ref="G9248">xlookup(F9248,'Internal Staffing Calculator'!E:E,'Internal Staffing Calculator'!C:C,"")</f>
        <v/>
      </c>
      <c r="H9248" s="932" t="str">
        <f t="array" ref="H9248">if(F9248&lt;&gt;"", iferror(index('Internal Staffing Calculator'!B$8:B23500,match(F9248,'Internal Staffing Calculator'!E$8:E23500,0)), "Not In Budget"),"")</f>
        <v/>
      </c>
      <c r="I9248" s="184"/>
      <c r="J9248" s="184"/>
      <c r="K9248" s="184"/>
      <c r="L9248" s="183"/>
    </row>
    <row r="9249">
      <c r="A9249" s="454"/>
      <c r="B9249" s="927"/>
      <c r="C9249" s="580"/>
      <c r="D9249" s="939"/>
      <c r="E9249" s="940"/>
      <c r="F9249" s="941"/>
      <c r="G9249" s="937" t="str">
        <f t="array" ref="G9249">xlookup(F9249,'Internal Staffing Calculator'!E:E,'Internal Staffing Calculator'!C:C,"")</f>
        <v/>
      </c>
      <c r="H9249" s="932" t="str">
        <f t="array" ref="H9249">if(F9249&lt;&gt;"", iferror(index('Internal Staffing Calculator'!B$8:B23500,match(F9249,'Internal Staffing Calculator'!E$8:E23500,0)), "Not In Budget"),"")</f>
        <v/>
      </c>
      <c r="I9249" s="184"/>
      <c r="J9249" s="184"/>
      <c r="K9249" s="184"/>
      <c r="L9249" s="183"/>
    </row>
    <row r="9250">
      <c r="A9250" s="454"/>
      <c r="B9250" s="927"/>
      <c r="C9250" s="580"/>
      <c r="D9250" s="939"/>
      <c r="E9250" s="940"/>
      <c r="F9250" s="941"/>
      <c r="G9250" s="937" t="str">
        <f t="array" ref="G9250">xlookup(F9250,'Internal Staffing Calculator'!E:E,'Internal Staffing Calculator'!C:C,"")</f>
        <v/>
      </c>
      <c r="H9250" s="932" t="str">
        <f t="array" ref="H9250">if(F9250&lt;&gt;"", iferror(index('Internal Staffing Calculator'!B$8:B23500,match(F9250,'Internal Staffing Calculator'!E$8:E23500,0)), "Not In Budget"),"")</f>
        <v/>
      </c>
      <c r="I9250" s="184"/>
      <c r="J9250" s="184"/>
      <c r="K9250" s="184"/>
      <c r="L9250" s="183"/>
    </row>
    <row r="9251">
      <c r="A9251" s="454"/>
      <c r="B9251" s="927"/>
      <c r="C9251" s="580"/>
      <c r="D9251" s="939"/>
      <c r="E9251" s="940"/>
      <c r="F9251" s="941"/>
      <c r="G9251" s="937" t="str">
        <f t="array" ref="G9251">xlookup(F9251,'Internal Staffing Calculator'!E:E,'Internal Staffing Calculator'!C:C,"")</f>
        <v/>
      </c>
      <c r="H9251" s="932" t="str">
        <f t="array" ref="H9251">if(F9251&lt;&gt;"", iferror(index('Internal Staffing Calculator'!B$8:B23500,match(F9251,'Internal Staffing Calculator'!E$8:E23500,0)), "Not In Budget"),"")</f>
        <v/>
      </c>
      <c r="I9251" s="184"/>
      <c r="J9251" s="184"/>
      <c r="K9251" s="184"/>
      <c r="L9251" s="183"/>
    </row>
    <row r="9252">
      <c r="A9252" s="454"/>
      <c r="B9252" s="927"/>
      <c r="C9252" s="580"/>
      <c r="D9252" s="939"/>
      <c r="E9252" s="940"/>
      <c r="F9252" s="941"/>
      <c r="G9252" s="937" t="str">
        <f t="array" ref="G9252">xlookup(F9252,'Internal Staffing Calculator'!E:E,'Internal Staffing Calculator'!C:C,"")</f>
        <v/>
      </c>
      <c r="H9252" s="932" t="str">
        <f t="array" ref="H9252">if(F9252&lt;&gt;"", iferror(index('Internal Staffing Calculator'!B$8:B23500,match(F9252,'Internal Staffing Calculator'!E$8:E23500,0)), "Not In Budget"),"")</f>
        <v/>
      </c>
      <c r="I9252" s="184"/>
      <c r="J9252" s="184"/>
      <c r="K9252" s="184"/>
      <c r="L9252" s="183"/>
    </row>
    <row r="9253">
      <c r="A9253" s="454"/>
      <c r="B9253" s="927"/>
      <c r="C9253" s="580"/>
      <c r="D9253" s="939"/>
      <c r="E9253" s="940"/>
      <c r="F9253" s="941"/>
      <c r="G9253" s="937" t="str">
        <f t="array" ref="G9253">xlookup(F9253,'Internal Staffing Calculator'!E:E,'Internal Staffing Calculator'!C:C,"")</f>
        <v/>
      </c>
      <c r="H9253" s="932" t="str">
        <f t="array" ref="H9253">if(F9253&lt;&gt;"", iferror(index('Internal Staffing Calculator'!B$8:B23500,match(F9253,'Internal Staffing Calculator'!E$8:E23500,0)), "Not In Budget"),"")</f>
        <v/>
      </c>
      <c r="I9253" s="184"/>
      <c r="J9253" s="184"/>
      <c r="K9253" s="184"/>
      <c r="L9253" s="183"/>
    </row>
    <row r="9254">
      <c r="A9254" s="454"/>
      <c r="B9254" s="927"/>
      <c r="C9254" s="580"/>
      <c r="D9254" s="939"/>
      <c r="E9254" s="940"/>
      <c r="F9254" s="941"/>
      <c r="G9254" s="937" t="str">
        <f t="array" ref="G9254">xlookup(F9254,'Internal Staffing Calculator'!E:E,'Internal Staffing Calculator'!C:C,"")</f>
        <v/>
      </c>
      <c r="H9254" s="932" t="str">
        <f t="array" ref="H9254">if(F9254&lt;&gt;"", iferror(index('Internal Staffing Calculator'!B$8:B23500,match(F9254,'Internal Staffing Calculator'!E$8:E23500,0)), "Not In Budget"),"")</f>
        <v/>
      </c>
      <c r="I9254" s="184"/>
      <c r="J9254" s="184"/>
      <c r="K9254" s="184"/>
      <c r="L9254" s="183"/>
    </row>
    <row r="9255">
      <c r="A9255" s="454"/>
      <c r="B9255" s="927"/>
      <c r="C9255" s="580"/>
      <c r="D9255" s="939"/>
      <c r="E9255" s="940"/>
      <c r="F9255" s="941"/>
      <c r="G9255" s="937" t="str">
        <f t="array" ref="G9255">xlookup(F9255,'Internal Staffing Calculator'!E:E,'Internal Staffing Calculator'!C:C,"")</f>
        <v/>
      </c>
      <c r="H9255" s="932" t="str">
        <f t="array" ref="H9255">if(F9255&lt;&gt;"", iferror(index('Internal Staffing Calculator'!B$8:B23500,match(F9255,'Internal Staffing Calculator'!E$8:E23500,0)), "Not In Budget"),"")</f>
        <v/>
      </c>
      <c r="I9255" s="184"/>
      <c r="J9255" s="184"/>
      <c r="K9255" s="184"/>
      <c r="L9255" s="183"/>
    </row>
    <row r="9256">
      <c r="A9256" s="454"/>
      <c r="B9256" s="927"/>
      <c r="C9256" s="580"/>
      <c r="D9256" s="939"/>
      <c r="E9256" s="940"/>
      <c r="F9256" s="941"/>
      <c r="G9256" s="937" t="str">
        <f t="array" ref="G9256">xlookup(F9256,'Internal Staffing Calculator'!E:E,'Internal Staffing Calculator'!C:C,"")</f>
        <v/>
      </c>
      <c r="H9256" s="932" t="str">
        <f t="array" ref="H9256">if(F9256&lt;&gt;"", iferror(index('Internal Staffing Calculator'!B$8:B23500,match(F9256,'Internal Staffing Calculator'!E$8:E23500,0)), "Not In Budget"),"")</f>
        <v/>
      </c>
      <c r="I9256" s="184"/>
      <c r="J9256" s="184"/>
      <c r="K9256" s="184"/>
      <c r="L9256" s="183"/>
    </row>
    <row r="9257">
      <c r="A9257" s="454"/>
      <c r="B9257" s="927"/>
      <c r="C9257" s="580"/>
      <c r="D9257" s="939"/>
      <c r="E9257" s="940"/>
      <c r="F9257" s="941"/>
      <c r="G9257" s="937" t="str">
        <f t="array" ref="G9257">xlookup(F9257,'Internal Staffing Calculator'!E:E,'Internal Staffing Calculator'!C:C,"")</f>
        <v/>
      </c>
      <c r="H9257" s="932" t="str">
        <f t="array" ref="H9257">if(F9257&lt;&gt;"", iferror(index('Internal Staffing Calculator'!B$8:B23500,match(F9257,'Internal Staffing Calculator'!E$8:E23500,0)), "Not In Budget"),"")</f>
        <v/>
      </c>
      <c r="I9257" s="184"/>
      <c r="J9257" s="184"/>
      <c r="K9257" s="184"/>
      <c r="L9257" s="183"/>
    </row>
    <row r="9258">
      <c r="A9258" s="454"/>
      <c r="B9258" s="927"/>
      <c r="C9258" s="580"/>
      <c r="D9258" s="939"/>
      <c r="E9258" s="940"/>
      <c r="F9258" s="941"/>
      <c r="G9258" s="937" t="str">
        <f t="array" ref="G9258">xlookup(F9258,'Internal Staffing Calculator'!E:E,'Internal Staffing Calculator'!C:C,"")</f>
        <v/>
      </c>
      <c r="H9258" s="932" t="str">
        <f t="array" ref="H9258">if(F9258&lt;&gt;"", iferror(index('Internal Staffing Calculator'!B$8:B23500,match(F9258,'Internal Staffing Calculator'!E$8:E23500,0)), "Not In Budget"),"")</f>
        <v/>
      </c>
      <c r="I9258" s="184"/>
      <c r="J9258" s="184"/>
      <c r="K9258" s="184"/>
      <c r="L9258" s="183"/>
    </row>
    <row r="9259">
      <c r="A9259" s="454"/>
      <c r="B9259" s="927"/>
      <c r="C9259" s="580"/>
      <c r="D9259" s="939"/>
      <c r="E9259" s="940"/>
      <c r="F9259" s="941"/>
      <c r="G9259" s="937" t="str">
        <f t="array" ref="G9259">xlookup(F9259,'Internal Staffing Calculator'!E:E,'Internal Staffing Calculator'!C:C,"")</f>
        <v/>
      </c>
      <c r="H9259" s="932" t="str">
        <f t="array" ref="H9259">if(F9259&lt;&gt;"", iferror(index('Internal Staffing Calculator'!B$8:B23500,match(F9259,'Internal Staffing Calculator'!E$8:E23500,0)), "Not In Budget"),"")</f>
        <v/>
      </c>
      <c r="I9259" s="184"/>
      <c r="J9259" s="184"/>
      <c r="K9259" s="184"/>
      <c r="L9259" s="183"/>
    </row>
    <row r="9260">
      <c r="A9260" s="454"/>
      <c r="B9260" s="927"/>
      <c r="C9260" s="580"/>
      <c r="D9260" s="939"/>
      <c r="E9260" s="940"/>
      <c r="F9260" s="941"/>
      <c r="G9260" s="937" t="str">
        <f t="array" ref="G9260">xlookup(F9260,'Internal Staffing Calculator'!E:E,'Internal Staffing Calculator'!C:C,"")</f>
        <v/>
      </c>
      <c r="H9260" s="932" t="str">
        <f t="array" ref="H9260">if(F9260&lt;&gt;"", iferror(index('Internal Staffing Calculator'!B$8:B23500,match(F9260,'Internal Staffing Calculator'!E$8:E23500,0)), "Not In Budget"),"")</f>
        <v/>
      </c>
      <c r="I9260" s="184"/>
      <c r="J9260" s="184"/>
      <c r="K9260" s="184"/>
      <c r="L9260" s="183"/>
    </row>
    <row r="9261">
      <c r="A9261" s="454"/>
      <c r="B9261" s="927"/>
      <c r="C9261" s="580"/>
      <c r="D9261" s="939"/>
      <c r="E9261" s="940"/>
      <c r="F9261" s="941"/>
      <c r="G9261" s="937" t="str">
        <f t="array" ref="G9261">xlookup(F9261,'Internal Staffing Calculator'!E:E,'Internal Staffing Calculator'!C:C,"")</f>
        <v/>
      </c>
      <c r="H9261" s="932" t="str">
        <f t="array" ref="H9261">if(F9261&lt;&gt;"", iferror(index('Internal Staffing Calculator'!B$8:B23500,match(F9261,'Internal Staffing Calculator'!E$8:E23500,0)), "Not In Budget"),"")</f>
        <v/>
      </c>
      <c r="I9261" s="184"/>
      <c r="J9261" s="184"/>
      <c r="K9261" s="184"/>
      <c r="L9261" s="183"/>
    </row>
    <row r="9262">
      <c r="A9262" s="454"/>
      <c r="B9262" s="927"/>
      <c r="C9262" s="580"/>
      <c r="D9262" s="939"/>
      <c r="E9262" s="940"/>
      <c r="F9262" s="941"/>
      <c r="G9262" s="937" t="str">
        <f t="array" ref="G9262">xlookup(F9262,'Internal Staffing Calculator'!E:E,'Internal Staffing Calculator'!C:C,"")</f>
        <v/>
      </c>
      <c r="H9262" s="932" t="str">
        <f t="array" ref="H9262">if(F9262&lt;&gt;"", iferror(index('Internal Staffing Calculator'!B$8:B23500,match(F9262,'Internal Staffing Calculator'!E$8:E23500,0)), "Not In Budget"),"")</f>
        <v/>
      </c>
      <c r="I9262" s="184"/>
      <c r="J9262" s="184"/>
      <c r="K9262" s="184"/>
      <c r="L9262" s="183"/>
    </row>
    <row r="9263">
      <c r="A9263" s="454"/>
      <c r="B9263" s="927"/>
      <c r="C9263" s="580"/>
      <c r="D9263" s="939"/>
      <c r="E9263" s="940"/>
      <c r="F9263" s="941"/>
      <c r="G9263" s="937" t="str">
        <f t="array" ref="G9263">xlookup(F9263,'Internal Staffing Calculator'!E:E,'Internal Staffing Calculator'!C:C,"")</f>
        <v/>
      </c>
      <c r="H9263" s="932" t="str">
        <f t="array" ref="H9263">if(F9263&lt;&gt;"", iferror(index('Internal Staffing Calculator'!B$8:B23500,match(F9263,'Internal Staffing Calculator'!E$8:E23500,0)), "Not In Budget"),"")</f>
        <v/>
      </c>
      <c r="I9263" s="184"/>
      <c r="J9263" s="184"/>
      <c r="K9263" s="184"/>
      <c r="L9263" s="183"/>
    </row>
    <row r="9264">
      <c r="A9264" s="454"/>
      <c r="B9264" s="927"/>
      <c r="C9264" s="580"/>
      <c r="D9264" s="939"/>
      <c r="E9264" s="940"/>
      <c r="F9264" s="941"/>
      <c r="G9264" s="937" t="str">
        <f t="array" ref="G9264">xlookup(F9264,'Internal Staffing Calculator'!E:E,'Internal Staffing Calculator'!C:C,"")</f>
        <v/>
      </c>
      <c r="H9264" s="932" t="str">
        <f t="array" ref="H9264">if(F9264&lt;&gt;"", iferror(index('Internal Staffing Calculator'!B$8:B23500,match(F9264,'Internal Staffing Calculator'!E$8:E23500,0)), "Not In Budget"),"")</f>
        <v/>
      </c>
      <c r="I9264" s="184"/>
      <c r="J9264" s="184"/>
      <c r="K9264" s="184"/>
      <c r="L9264" s="183"/>
    </row>
    <row r="9265">
      <c r="A9265" s="454"/>
      <c r="B9265" s="927"/>
      <c r="C9265" s="580"/>
      <c r="D9265" s="939"/>
      <c r="E9265" s="940"/>
      <c r="F9265" s="941"/>
      <c r="G9265" s="937" t="str">
        <f t="array" ref="G9265">xlookup(F9265,'Internal Staffing Calculator'!E:E,'Internal Staffing Calculator'!C:C,"")</f>
        <v/>
      </c>
      <c r="H9265" s="932" t="str">
        <f t="array" ref="H9265">if(F9265&lt;&gt;"", iferror(index('Internal Staffing Calculator'!B$8:B23500,match(F9265,'Internal Staffing Calculator'!E$8:E23500,0)), "Not In Budget"),"")</f>
        <v/>
      </c>
      <c r="I9265" s="184"/>
      <c r="J9265" s="184"/>
      <c r="K9265" s="184"/>
      <c r="L9265" s="183"/>
    </row>
    <row r="9266">
      <c r="A9266" s="454"/>
      <c r="B9266" s="927"/>
      <c r="C9266" s="580"/>
      <c r="D9266" s="939"/>
      <c r="E9266" s="940"/>
      <c r="F9266" s="941"/>
      <c r="G9266" s="937" t="str">
        <f t="array" ref="G9266">xlookup(F9266,'Internal Staffing Calculator'!E:E,'Internal Staffing Calculator'!C:C,"")</f>
        <v/>
      </c>
      <c r="H9266" s="932" t="str">
        <f t="array" ref="H9266">if(F9266&lt;&gt;"", iferror(index('Internal Staffing Calculator'!B$8:B23500,match(F9266,'Internal Staffing Calculator'!E$8:E23500,0)), "Not In Budget"),"")</f>
        <v/>
      </c>
      <c r="I9266" s="184"/>
      <c r="J9266" s="184"/>
      <c r="K9266" s="184"/>
      <c r="L9266" s="183"/>
    </row>
    <row r="9267">
      <c r="A9267" s="454"/>
      <c r="B9267" s="927"/>
      <c r="C9267" s="580"/>
      <c r="D9267" s="939"/>
      <c r="E9267" s="940"/>
      <c r="F9267" s="941"/>
      <c r="G9267" s="937" t="str">
        <f t="array" ref="G9267">xlookup(F9267,'Internal Staffing Calculator'!E:E,'Internal Staffing Calculator'!C:C,"")</f>
        <v/>
      </c>
      <c r="H9267" s="932" t="str">
        <f t="array" ref="H9267">if(F9267&lt;&gt;"", iferror(index('Internal Staffing Calculator'!B$8:B23500,match(F9267,'Internal Staffing Calculator'!E$8:E23500,0)), "Not In Budget"),"")</f>
        <v/>
      </c>
      <c r="I9267" s="184"/>
      <c r="J9267" s="184"/>
      <c r="K9267" s="184"/>
      <c r="L9267" s="183"/>
    </row>
    <row r="9268">
      <c r="A9268" s="454"/>
      <c r="B9268" s="927"/>
      <c r="C9268" s="580"/>
      <c r="D9268" s="939"/>
      <c r="E9268" s="940"/>
      <c r="F9268" s="941"/>
      <c r="G9268" s="937" t="str">
        <f t="array" ref="G9268">xlookup(F9268,'Internal Staffing Calculator'!E:E,'Internal Staffing Calculator'!C:C,"")</f>
        <v/>
      </c>
      <c r="H9268" s="932" t="str">
        <f t="array" ref="H9268">if(F9268&lt;&gt;"", iferror(index('Internal Staffing Calculator'!B$8:B23500,match(F9268,'Internal Staffing Calculator'!E$8:E23500,0)), "Not In Budget"),"")</f>
        <v/>
      </c>
      <c r="I9268" s="184"/>
      <c r="J9268" s="184"/>
      <c r="K9268" s="184"/>
      <c r="L9268" s="183"/>
    </row>
    <row r="9269">
      <c r="A9269" s="454"/>
      <c r="B9269" s="927"/>
      <c r="C9269" s="580"/>
      <c r="D9269" s="939"/>
      <c r="E9269" s="940"/>
      <c r="F9269" s="941"/>
      <c r="G9269" s="937" t="str">
        <f t="array" ref="G9269">xlookup(F9269,'Internal Staffing Calculator'!E:E,'Internal Staffing Calculator'!C:C,"")</f>
        <v/>
      </c>
      <c r="H9269" s="932" t="str">
        <f t="array" ref="H9269">if(F9269&lt;&gt;"", iferror(index('Internal Staffing Calculator'!B$8:B23500,match(F9269,'Internal Staffing Calculator'!E$8:E23500,0)), "Not In Budget"),"")</f>
        <v/>
      </c>
      <c r="I9269" s="184"/>
      <c r="J9269" s="184"/>
      <c r="K9269" s="184"/>
      <c r="L9269" s="183"/>
    </row>
    <row r="9270">
      <c r="A9270" s="454"/>
      <c r="B9270" s="927"/>
      <c r="C9270" s="580"/>
      <c r="D9270" s="939"/>
      <c r="E9270" s="940"/>
      <c r="F9270" s="941"/>
      <c r="G9270" s="937" t="str">
        <f t="array" ref="G9270">xlookup(F9270,'Internal Staffing Calculator'!E:E,'Internal Staffing Calculator'!C:C,"")</f>
        <v/>
      </c>
      <c r="H9270" s="932" t="str">
        <f t="array" ref="H9270">if(F9270&lt;&gt;"", iferror(index('Internal Staffing Calculator'!B$8:B23500,match(F9270,'Internal Staffing Calculator'!E$8:E23500,0)), "Not In Budget"),"")</f>
        <v/>
      </c>
      <c r="I9270" s="184"/>
      <c r="J9270" s="184"/>
      <c r="K9270" s="184"/>
      <c r="L9270" s="183"/>
    </row>
    <row r="9271">
      <c r="A9271" s="454"/>
      <c r="B9271" s="927"/>
      <c r="C9271" s="580"/>
      <c r="D9271" s="939"/>
      <c r="E9271" s="940"/>
      <c r="F9271" s="941"/>
      <c r="G9271" s="937" t="str">
        <f t="array" ref="G9271">xlookup(F9271,'Internal Staffing Calculator'!E:E,'Internal Staffing Calculator'!C:C,"")</f>
        <v/>
      </c>
      <c r="H9271" s="932" t="str">
        <f t="array" ref="H9271">if(F9271&lt;&gt;"", iferror(index('Internal Staffing Calculator'!B$8:B23500,match(F9271,'Internal Staffing Calculator'!E$8:E23500,0)), "Not In Budget"),"")</f>
        <v/>
      </c>
      <c r="I9271" s="184"/>
      <c r="J9271" s="184"/>
      <c r="K9271" s="184"/>
      <c r="L9271" s="183"/>
    </row>
    <row r="9272">
      <c r="A9272" s="454"/>
      <c r="B9272" s="927"/>
      <c r="C9272" s="580"/>
      <c r="D9272" s="939"/>
      <c r="E9272" s="940"/>
      <c r="F9272" s="941"/>
      <c r="G9272" s="937" t="str">
        <f t="array" ref="G9272">xlookup(F9272,'Internal Staffing Calculator'!E:E,'Internal Staffing Calculator'!C:C,"")</f>
        <v/>
      </c>
      <c r="H9272" s="932" t="str">
        <f t="array" ref="H9272">if(F9272&lt;&gt;"", iferror(index('Internal Staffing Calculator'!B$8:B23500,match(F9272,'Internal Staffing Calculator'!E$8:E23500,0)), "Not In Budget"),"")</f>
        <v/>
      </c>
      <c r="I9272" s="184"/>
      <c r="J9272" s="184"/>
      <c r="K9272" s="184"/>
      <c r="L9272" s="183"/>
    </row>
    <row r="9273">
      <c r="A9273" s="454"/>
      <c r="B9273" s="927"/>
      <c r="C9273" s="580"/>
      <c r="D9273" s="939"/>
      <c r="E9273" s="940"/>
      <c r="F9273" s="941"/>
      <c r="G9273" s="937" t="str">
        <f t="array" ref="G9273">xlookup(F9273,'Internal Staffing Calculator'!E:E,'Internal Staffing Calculator'!C:C,"")</f>
        <v/>
      </c>
      <c r="H9273" s="932" t="str">
        <f t="array" ref="H9273">if(F9273&lt;&gt;"", iferror(index('Internal Staffing Calculator'!B$8:B23500,match(F9273,'Internal Staffing Calculator'!E$8:E23500,0)), "Not In Budget"),"")</f>
        <v/>
      </c>
      <c r="I9273" s="184"/>
      <c r="J9273" s="184"/>
      <c r="K9273" s="184"/>
      <c r="L9273" s="183"/>
    </row>
    <row r="9274">
      <c r="A9274" s="454"/>
      <c r="B9274" s="927"/>
      <c r="C9274" s="580"/>
      <c r="D9274" s="939"/>
      <c r="E9274" s="940"/>
      <c r="F9274" s="941"/>
      <c r="G9274" s="937" t="str">
        <f t="array" ref="G9274">xlookup(F9274,'Internal Staffing Calculator'!E:E,'Internal Staffing Calculator'!C:C,"")</f>
        <v/>
      </c>
      <c r="H9274" s="932" t="str">
        <f t="array" ref="H9274">if(F9274&lt;&gt;"", iferror(index('Internal Staffing Calculator'!B$8:B23500,match(F9274,'Internal Staffing Calculator'!E$8:E23500,0)), "Not In Budget"),"")</f>
        <v/>
      </c>
      <c r="I9274" s="184"/>
      <c r="J9274" s="184"/>
      <c r="K9274" s="184"/>
      <c r="L9274" s="183"/>
    </row>
    <row r="9275">
      <c r="A9275" s="454"/>
      <c r="B9275" s="927"/>
      <c r="C9275" s="580"/>
      <c r="D9275" s="939"/>
      <c r="E9275" s="940"/>
      <c r="F9275" s="941"/>
      <c r="G9275" s="937" t="str">
        <f t="array" ref="G9275">xlookup(F9275,'Internal Staffing Calculator'!E:E,'Internal Staffing Calculator'!C:C,"")</f>
        <v/>
      </c>
      <c r="H9275" s="932" t="str">
        <f t="array" ref="H9275">if(F9275&lt;&gt;"", iferror(index('Internal Staffing Calculator'!B$8:B23500,match(F9275,'Internal Staffing Calculator'!E$8:E23500,0)), "Not In Budget"),"")</f>
        <v/>
      </c>
      <c r="I9275" s="184"/>
      <c r="J9275" s="184"/>
      <c r="K9275" s="184"/>
      <c r="L9275" s="183"/>
    </row>
    <row r="9276">
      <c r="A9276" s="454"/>
      <c r="B9276" s="927"/>
      <c r="C9276" s="580"/>
      <c r="D9276" s="939"/>
      <c r="E9276" s="940"/>
      <c r="F9276" s="941"/>
      <c r="G9276" s="937" t="str">
        <f t="array" ref="G9276">xlookup(F9276,'Internal Staffing Calculator'!E:E,'Internal Staffing Calculator'!C:C,"")</f>
        <v/>
      </c>
      <c r="H9276" s="932" t="str">
        <f t="array" ref="H9276">if(F9276&lt;&gt;"", iferror(index('Internal Staffing Calculator'!B$8:B23500,match(F9276,'Internal Staffing Calculator'!E$8:E23500,0)), "Not In Budget"),"")</f>
        <v/>
      </c>
      <c r="I9276" s="184"/>
      <c r="J9276" s="184"/>
      <c r="K9276" s="184"/>
      <c r="L9276" s="183"/>
    </row>
    <row r="9277">
      <c r="A9277" s="454"/>
      <c r="B9277" s="927"/>
      <c r="C9277" s="580"/>
      <c r="D9277" s="939"/>
      <c r="E9277" s="940"/>
      <c r="F9277" s="941"/>
      <c r="G9277" s="937" t="str">
        <f t="array" ref="G9277">xlookup(F9277,'Internal Staffing Calculator'!E:E,'Internal Staffing Calculator'!C:C,"")</f>
        <v/>
      </c>
      <c r="H9277" s="932" t="str">
        <f t="array" ref="H9277">if(F9277&lt;&gt;"", iferror(index('Internal Staffing Calculator'!B$8:B23500,match(F9277,'Internal Staffing Calculator'!E$8:E23500,0)), "Not In Budget"),"")</f>
        <v/>
      </c>
      <c r="I9277" s="184"/>
      <c r="J9277" s="184"/>
      <c r="K9277" s="184"/>
      <c r="L9277" s="183"/>
    </row>
    <row r="9278">
      <c r="A9278" s="454"/>
      <c r="B9278" s="927"/>
      <c r="C9278" s="580"/>
      <c r="D9278" s="939"/>
      <c r="E9278" s="940"/>
      <c r="F9278" s="941"/>
      <c r="G9278" s="937" t="str">
        <f t="array" ref="G9278">xlookup(F9278,'Internal Staffing Calculator'!E:E,'Internal Staffing Calculator'!C:C,"")</f>
        <v/>
      </c>
      <c r="H9278" s="932" t="str">
        <f t="array" ref="H9278">if(F9278&lt;&gt;"", iferror(index('Internal Staffing Calculator'!B$8:B23500,match(F9278,'Internal Staffing Calculator'!E$8:E23500,0)), "Not In Budget"),"")</f>
        <v/>
      </c>
      <c r="I9278" s="184"/>
      <c r="J9278" s="184"/>
      <c r="K9278" s="184"/>
      <c r="L9278" s="183"/>
    </row>
    <row r="9279">
      <c r="A9279" s="454"/>
      <c r="B9279" s="927"/>
      <c r="C9279" s="580"/>
      <c r="D9279" s="939"/>
      <c r="E9279" s="940"/>
      <c r="F9279" s="941"/>
      <c r="G9279" s="937" t="str">
        <f t="array" ref="G9279">xlookup(F9279,'Internal Staffing Calculator'!E:E,'Internal Staffing Calculator'!C:C,"")</f>
        <v/>
      </c>
      <c r="H9279" s="932" t="str">
        <f t="array" ref="H9279">if(F9279&lt;&gt;"", iferror(index('Internal Staffing Calculator'!B$8:B23500,match(F9279,'Internal Staffing Calculator'!E$8:E23500,0)), "Not In Budget"),"")</f>
        <v/>
      </c>
      <c r="I9279" s="184"/>
      <c r="J9279" s="184"/>
      <c r="K9279" s="184"/>
      <c r="L9279" s="183"/>
    </row>
    <row r="9280">
      <c r="A9280" s="454"/>
      <c r="B9280" s="927"/>
      <c r="C9280" s="580"/>
      <c r="D9280" s="939"/>
      <c r="E9280" s="940"/>
      <c r="F9280" s="941"/>
      <c r="G9280" s="937" t="str">
        <f t="array" ref="G9280">xlookup(F9280,'Internal Staffing Calculator'!E:E,'Internal Staffing Calculator'!C:C,"")</f>
        <v/>
      </c>
      <c r="H9280" s="932" t="str">
        <f t="array" ref="H9280">if(F9280&lt;&gt;"", iferror(index('Internal Staffing Calculator'!B$8:B23500,match(F9280,'Internal Staffing Calculator'!E$8:E23500,0)), "Not In Budget"),"")</f>
        <v/>
      </c>
      <c r="I9280" s="184"/>
      <c r="J9280" s="184"/>
      <c r="K9280" s="184"/>
      <c r="L9280" s="183"/>
    </row>
    <row r="9281">
      <c r="A9281" s="454"/>
      <c r="B9281" s="927"/>
      <c r="C9281" s="580"/>
      <c r="D9281" s="939"/>
      <c r="E9281" s="940"/>
      <c r="F9281" s="941"/>
      <c r="G9281" s="937" t="str">
        <f t="array" ref="G9281">xlookup(F9281,'Internal Staffing Calculator'!E:E,'Internal Staffing Calculator'!C:C,"")</f>
        <v/>
      </c>
      <c r="H9281" s="932" t="str">
        <f t="array" ref="H9281">if(F9281&lt;&gt;"", iferror(index('Internal Staffing Calculator'!B$8:B23500,match(F9281,'Internal Staffing Calculator'!E$8:E23500,0)), "Not In Budget"),"")</f>
        <v/>
      </c>
      <c r="I9281" s="184"/>
      <c r="J9281" s="184"/>
      <c r="K9281" s="184"/>
      <c r="L9281" s="183"/>
    </row>
    <row r="9282">
      <c r="A9282" s="454"/>
      <c r="B9282" s="927"/>
      <c r="C9282" s="580"/>
      <c r="D9282" s="939"/>
      <c r="E9282" s="940"/>
      <c r="F9282" s="941"/>
      <c r="G9282" s="937" t="str">
        <f t="array" ref="G9282">xlookup(F9282,'Internal Staffing Calculator'!E:E,'Internal Staffing Calculator'!C:C,"")</f>
        <v/>
      </c>
      <c r="H9282" s="932" t="str">
        <f t="array" ref="H9282">if(F9282&lt;&gt;"", iferror(index('Internal Staffing Calculator'!B$8:B23500,match(F9282,'Internal Staffing Calculator'!E$8:E23500,0)), "Not In Budget"),"")</f>
        <v/>
      </c>
      <c r="I9282" s="184"/>
      <c r="J9282" s="184"/>
      <c r="K9282" s="184"/>
      <c r="L9282" s="183"/>
    </row>
    <row r="9283">
      <c r="A9283" s="454"/>
      <c r="B9283" s="927"/>
      <c r="C9283" s="580"/>
      <c r="D9283" s="939"/>
      <c r="E9283" s="940"/>
      <c r="F9283" s="941"/>
      <c r="G9283" s="937" t="str">
        <f t="array" ref="G9283">xlookup(F9283,'Internal Staffing Calculator'!E:E,'Internal Staffing Calculator'!C:C,"")</f>
        <v/>
      </c>
      <c r="H9283" s="932" t="str">
        <f t="array" ref="H9283">if(F9283&lt;&gt;"", iferror(index('Internal Staffing Calculator'!B$8:B23500,match(F9283,'Internal Staffing Calculator'!E$8:E23500,0)), "Not In Budget"),"")</f>
        <v/>
      </c>
      <c r="I9283" s="184"/>
      <c r="J9283" s="184"/>
      <c r="K9283" s="184"/>
      <c r="L9283" s="183"/>
    </row>
    <row r="9284">
      <c r="A9284" s="454"/>
      <c r="B9284" s="927"/>
      <c r="C9284" s="580"/>
      <c r="D9284" s="939"/>
      <c r="E9284" s="940"/>
      <c r="F9284" s="941"/>
      <c r="G9284" s="937" t="str">
        <f t="array" ref="G9284">xlookup(F9284,'Internal Staffing Calculator'!E:E,'Internal Staffing Calculator'!C:C,"")</f>
        <v/>
      </c>
      <c r="H9284" s="932" t="str">
        <f t="array" ref="H9284">if(F9284&lt;&gt;"", iferror(index('Internal Staffing Calculator'!B$8:B23500,match(F9284,'Internal Staffing Calculator'!E$8:E23500,0)), "Not In Budget"),"")</f>
        <v/>
      </c>
      <c r="I9284" s="184"/>
      <c r="J9284" s="184"/>
      <c r="K9284" s="184"/>
      <c r="L9284" s="183"/>
    </row>
    <row r="9285">
      <c r="A9285" s="454"/>
      <c r="B9285" s="927"/>
      <c r="C9285" s="580"/>
      <c r="D9285" s="939"/>
      <c r="E9285" s="940"/>
      <c r="F9285" s="941"/>
      <c r="G9285" s="937" t="str">
        <f t="array" ref="G9285">xlookup(F9285,'Internal Staffing Calculator'!E:E,'Internal Staffing Calculator'!C:C,"")</f>
        <v/>
      </c>
      <c r="H9285" s="932" t="str">
        <f t="array" ref="H9285">if(F9285&lt;&gt;"", iferror(index('Internal Staffing Calculator'!B$8:B23500,match(F9285,'Internal Staffing Calculator'!E$8:E23500,0)), "Not In Budget"),"")</f>
        <v/>
      </c>
      <c r="I9285" s="184"/>
      <c r="J9285" s="184"/>
      <c r="K9285" s="184"/>
      <c r="L9285" s="183"/>
    </row>
    <row r="9286">
      <c r="A9286" s="454"/>
      <c r="B9286" s="927"/>
      <c r="C9286" s="580"/>
      <c r="D9286" s="939"/>
      <c r="E9286" s="940"/>
      <c r="F9286" s="941"/>
      <c r="G9286" s="937" t="str">
        <f t="array" ref="G9286">xlookup(F9286,'Internal Staffing Calculator'!E:E,'Internal Staffing Calculator'!C:C,"")</f>
        <v/>
      </c>
      <c r="H9286" s="932" t="str">
        <f t="array" ref="H9286">if(F9286&lt;&gt;"", iferror(index('Internal Staffing Calculator'!B$8:B23500,match(F9286,'Internal Staffing Calculator'!E$8:E23500,0)), "Not In Budget"),"")</f>
        <v/>
      </c>
      <c r="I9286" s="184"/>
      <c r="J9286" s="184"/>
      <c r="K9286" s="184"/>
      <c r="L9286" s="183"/>
    </row>
    <row r="9287">
      <c r="A9287" s="454"/>
      <c r="B9287" s="927"/>
      <c r="C9287" s="580"/>
      <c r="D9287" s="939"/>
      <c r="E9287" s="940"/>
      <c r="F9287" s="941"/>
      <c r="G9287" s="937" t="str">
        <f t="array" ref="G9287">xlookup(F9287,'Internal Staffing Calculator'!E:E,'Internal Staffing Calculator'!C:C,"")</f>
        <v/>
      </c>
      <c r="H9287" s="932" t="str">
        <f t="array" ref="H9287">if(F9287&lt;&gt;"", iferror(index('Internal Staffing Calculator'!B$8:B23500,match(F9287,'Internal Staffing Calculator'!E$8:E23500,0)), "Not In Budget"),"")</f>
        <v/>
      </c>
      <c r="I9287" s="184"/>
      <c r="J9287" s="184"/>
      <c r="K9287" s="184"/>
      <c r="L9287" s="183"/>
    </row>
    <row r="9288">
      <c r="A9288" s="454"/>
      <c r="B9288" s="927"/>
      <c r="C9288" s="580"/>
      <c r="D9288" s="939"/>
      <c r="E9288" s="940"/>
      <c r="F9288" s="941"/>
      <c r="G9288" s="937" t="str">
        <f t="array" ref="G9288">xlookup(F9288,'Internal Staffing Calculator'!E:E,'Internal Staffing Calculator'!C:C,"")</f>
        <v/>
      </c>
      <c r="H9288" s="932" t="str">
        <f t="array" ref="H9288">if(F9288&lt;&gt;"", iferror(index('Internal Staffing Calculator'!B$8:B23500,match(F9288,'Internal Staffing Calculator'!E$8:E23500,0)), "Not In Budget"),"")</f>
        <v/>
      </c>
      <c r="I9288" s="184"/>
      <c r="J9288" s="184"/>
      <c r="K9288" s="184"/>
      <c r="L9288" s="183"/>
    </row>
    <row r="9289">
      <c r="A9289" s="454"/>
      <c r="B9289" s="927"/>
      <c r="C9289" s="580"/>
      <c r="D9289" s="939"/>
      <c r="E9289" s="940"/>
      <c r="F9289" s="941"/>
      <c r="G9289" s="937" t="str">
        <f t="array" ref="G9289">xlookup(F9289,'Internal Staffing Calculator'!E:E,'Internal Staffing Calculator'!C:C,"")</f>
        <v/>
      </c>
      <c r="H9289" s="932" t="str">
        <f t="array" ref="H9289">if(F9289&lt;&gt;"", iferror(index('Internal Staffing Calculator'!B$8:B23500,match(F9289,'Internal Staffing Calculator'!E$8:E23500,0)), "Not In Budget"),"")</f>
        <v/>
      </c>
      <c r="I9289" s="184"/>
      <c r="J9289" s="184"/>
      <c r="K9289" s="184"/>
      <c r="L9289" s="183"/>
    </row>
    <row r="9290">
      <c r="A9290" s="454"/>
      <c r="B9290" s="927"/>
      <c r="C9290" s="580"/>
      <c r="D9290" s="939"/>
      <c r="E9290" s="940"/>
      <c r="F9290" s="941"/>
      <c r="G9290" s="937" t="str">
        <f t="array" ref="G9290">xlookup(F9290,'Internal Staffing Calculator'!E:E,'Internal Staffing Calculator'!C:C,"")</f>
        <v/>
      </c>
      <c r="H9290" s="932" t="str">
        <f t="array" ref="H9290">if(F9290&lt;&gt;"", iferror(index('Internal Staffing Calculator'!B$8:B23500,match(F9290,'Internal Staffing Calculator'!E$8:E23500,0)), "Not In Budget"),"")</f>
        <v/>
      </c>
      <c r="I9290" s="184"/>
      <c r="J9290" s="184"/>
      <c r="K9290" s="184"/>
      <c r="L9290" s="183"/>
    </row>
    <row r="9291">
      <c r="A9291" s="454"/>
      <c r="B9291" s="927"/>
      <c r="C9291" s="580"/>
      <c r="D9291" s="939"/>
      <c r="E9291" s="940"/>
      <c r="F9291" s="941"/>
      <c r="G9291" s="937" t="str">
        <f t="array" ref="G9291">xlookup(F9291,'Internal Staffing Calculator'!E:E,'Internal Staffing Calculator'!C:C,"")</f>
        <v/>
      </c>
      <c r="H9291" s="932" t="str">
        <f t="array" ref="H9291">if(F9291&lt;&gt;"", iferror(index('Internal Staffing Calculator'!B$8:B23500,match(F9291,'Internal Staffing Calculator'!E$8:E23500,0)), "Not In Budget"),"")</f>
        <v/>
      </c>
      <c r="I9291" s="184"/>
      <c r="J9291" s="184"/>
      <c r="K9291" s="184"/>
      <c r="L9291" s="183"/>
    </row>
    <row r="9292">
      <c r="A9292" s="454"/>
      <c r="B9292" s="927"/>
      <c r="C9292" s="580"/>
      <c r="D9292" s="939"/>
      <c r="E9292" s="940"/>
      <c r="F9292" s="941"/>
      <c r="G9292" s="937" t="str">
        <f t="array" ref="G9292">xlookup(F9292,'Internal Staffing Calculator'!E:E,'Internal Staffing Calculator'!C:C,"")</f>
        <v/>
      </c>
      <c r="H9292" s="932" t="str">
        <f t="array" ref="H9292">if(F9292&lt;&gt;"", iferror(index('Internal Staffing Calculator'!B$8:B23500,match(F9292,'Internal Staffing Calculator'!E$8:E23500,0)), "Not In Budget"),"")</f>
        <v/>
      </c>
      <c r="I9292" s="184"/>
      <c r="J9292" s="184"/>
      <c r="K9292" s="184"/>
      <c r="L9292" s="183"/>
    </row>
    <row r="9293">
      <c r="A9293" s="454"/>
      <c r="B9293" s="927"/>
      <c r="C9293" s="580"/>
      <c r="D9293" s="939"/>
      <c r="E9293" s="940"/>
      <c r="F9293" s="941"/>
      <c r="G9293" s="937" t="str">
        <f t="array" ref="G9293">xlookup(F9293,'Internal Staffing Calculator'!E:E,'Internal Staffing Calculator'!C:C,"")</f>
        <v/>
      </c>
      <c r="H9293" s="932" t="str">
        <f t="array" ref="H9293">if(F9293&lt;&gt;"", iferror(index('Internal Staffing Calculator'!B$8:B23500,match(F9293,'Internal Staffing Calculator'!E$8:E23500,0)), "Not In Budget"),"")</f>
        <v/>
      </c>
      <c r="I9293" s="184"/>
      <c r="J9293" s="184"/>
      <c r="K9293" s="184"/>
      <c r="L9293" s="183"/>
    </row>
    <row r="9294">
      <c r="A9294" s="454"/>
      <c r="B9294" s="927"/>
      <c r="C9294" s="580"/>
      <c r="D9294" s="939"/>
      <c r="E9294" s="940"/>
      <c r="F9294" s="941"/>
      <c r="G9294" s="937" t="str">
        <f t="array" ref="G9294">xlookup(F9294,'Internal Staffing Calculator'!E:E,'Internal Staffing Calculator'!C:C,"")</f>
        <v/>
      </c>
      <c r="H9294" s="932" t="str">
        <f t="array" ref="H9294">if(F9294&lt;&gt;"", iferror(index('Internal Staffing Calculator'!B$8:B23500,match(F9294,'Internal Staffing Calculator'!E$8:E23500,0)), "Not In Budget"),"")</f>
        <v/>
      </c>
      <c r="I9294" s="184"/>
      <c r="J9294" s="184"/>
      <c r="K9294" s="184"/>
      <c r="L9294" s="183"/>
    </row>
    <row r="9295">
      <c r="A9295" s="454"/>
      <c r="B9295" s="927"/>
      <c r="C9295" s="580"/>
      <c r="D9295" s="939"/>
      <c r="E9295" s="940"/>
      <c r="F9295" s="941"/>
      <c r="G9295" s="937" t="str">
        <f t="array" ref="G9295">xlookup(F9295,'Internal Staffing Calculator'!E:E,'Internal Staffing Calculator'!C:C,"")</f>
        <v/>
      </c>
      <c r="H9295" s="932" t="str">
        <f t="array" ref="H9295">if(F9295&lt;&gt;"", iferror(index('Internal Staffing Calculator'!B$8:B23500,match(F9295,'Internal Staffing Calculator'!E$8:E23500,0)), "Not In Budget"),"")</f>
        <v/>
      </c>
      <c r="I9295" s="184"/>
      <c r="J9295" s="184"/>
      <c r="K9295" s="184"/>
      <c r="L9295" s="183"/>
    </row>
    <row r="9296">
      <c r="A9296" s="454"/>
      <c r="B9296" s="927"/>
      <c r="C9296" s="580"/>
      <c r="D9296" s="939"/>
      <c r="E9296" s="940"/>
      <c r="F9296" s="941"/>
      <c r="G9296" s="937" t="str">
        <f t="array" ref="G9296">xlookup(F9296,'Internal Staffing Calculator'!E:E,'Internal Staffing Calculator'!C:C,"")</f>
        <v/>
      </c>
      <c r="H9296" s="932" t="str">
        <f t="array" ref="H9296">if(F9296&lt;&gt;"", iferror(index('Internal Staffing Calculator'!B$8:B23500,match(F9296,'Internal Staffing Calculator'!E$8:E23500,0)), "Not In Budget"),"")</f>
        <v/>
      </c>
      <c r="I9296" s="184"/>
      <c r="J9296" s="184"/>
      <c r="K9296" s="184"/>
      <c r="L9296" s="183"/>
    </row>
    <row r="9297">
      <c r="A9297" s="454"/>
      <c r="B9297" s="927"/>
      <c r="C9297" s="580"/>
      <c r="D9297" s="939"/>
      <c r="E9297" s="940"/>
      <c r="F9297" s="941"/>
      <c r="G9297" s="937" t="str">
        <f t="array" ref="G9297">xlookup(F9297,'Internal Staffing Calculator'!E:E,'Internal Staffing Calculator'!C:C,"")</f>
        <v/>
      </c>
      <c r="H9297" s="932" t="str">
        <f t="array" ref="H9297">if(F9297&lt;&gt;"", iferror(index('Internal Staffing Calculator'!B$8:B23500,match(F9297,'Internal Staffing Calculator'!E$8:E23500,0)), "Not In Budget"),"")</f>
        <v/>
      </c>
      <c r="I9297" s="184"/>
      <c r="J9297" s="184"/>
      <c r="K9297" s="184"/>
      <c r="L9297" s="183"/>
    </row>
    <row r="9298">
      <c r="A9298" s="454"/>
      <c r="B9298" s="927"/>
      <c r="C9298" s="580"/>
      <c r="D9298" s="939"/>
      <c r="E9298" s="940"/>
      <c r="F9298" s="941"/>
      <c r="G9298" s="937" t="str">
        <f t="array" ref="G9298">xlookup(F9298,'Internal Staffing Calculator'!E:E,'Internal Staffing Calculator'!C:C,"")</f>
        <v/>
      </c>
      <c r="H9298" s="932" t="str">
        <f t="array" ref="H9298">if(F9298&lt;&gt;"", iferror(index('Internal Staffing Calculator'!B$8:B23500,match(F9298,'Internal Staffing Calculator'!E$8:E23500,0)), "Not In Budget"),"")</f>
        <v/>
      </c>
      <c r="I9298" s="184"/>
      <c r="J9298" s="184"/>
      <c r="K9298" s="184"/>
      <c r="L9298" s="183"/>
    </row>
    <row r="9299">
      <c r="A9299" s="454"/>
      <c r="B9299" s="927"/>
      <c r="C9299" s="580"/>
      <c r="D9299" s="939"/>
      <c r="E9299" s="940"/>
      <c r="F9299" s="941"/>
      <c r="G9299" s="937" t="str">
        <f t="array" ref="G9299">xlookup(F9299,'Internal Staffing Calculator'!E:E,'Internal Staffing Calculator'!C:C,"")</f>
        <v/>
      </c>
      <c r="H9299" s="932" t="str">
        <f t="array" ref="H9299">if(F9299&lt;&gt;"", iferror(index('Internal Staffing Calculator'!B$8:B23500,match(F9299,'Internal Staffing Calculator'!E$8:E23500,0)), "Not In Budget"),"")</f>
        <v/>
      </c>
      <c r="I9299" s="184"/>
      <c r="J9299" s="184"/>
      <c r="K9299" s="184"/>
      <c r="L9299" s="183"/>
    </row>
    <row r="9300">
      <c r="A9300" s="454"/>
      <c r="B9300" s="927"/>
      <c r="C9300" s="580"/>
      <c r="D9300" s="939"/>
      <c r="E9300" s="940"/>
      <c r="F9300" s="941"/>
      <c r="G9300" s="937" t="str">
        <f t="array" ref="G9300">xlookup(F9300,'Internal Staffing Calculator'!E:E,'Internal Staffing Calculator'!C:C,"")</f>
        <v/>
      </c>
      <c r="H9300" s="932" t="str">
        <f t="array" ref="H9300">if(F9300&lt;&gt;"", iferror(index('Internal Staffing Calculator'!B$8:B23500,match(F9300,'Internal Staffing Calculator'!E$8:E23500,0)), "Not In Budget"),"")</f>
        <v/>
      </c>
      <c r="I9300" s="184"/>
      <c r="J9300" s="184"/>
      <c r="K9300" s="184"/>
      <c r="L9300" s="183"/>
    </row>
    <row r="9301">
      <c r="A9301" s="454"/>
      <c r="B9301" s="927"/>
      <c r="C9301" s="580"/>
      <c r="D9301" s="939"/>
      <c r="E9301" s="940"/>
      <c r="F9301" s="941"/>
      <c r="G9301" s="937" t="str">
        <f t="array" ref="G9301">xlookup(F9301,'Internal Staffing Calculator'!E:E,'Internal Staffing Calculator'!C:C,"")</f>
        <v/>
      </c>
      <c r="H9301" s="932" t="str">
        <f t="array" ref="H9301">if(F9301&lt;&gt;"", iferror(index('Internal Staffing Calculator'!B$8:B23500,match(F9301,'Internal Staffing Calculator'!E$8:E23500,0)), "Not In Budget"),"")</f>
        <v/>
      </c>
      <c r="I9301" s="184"/>
      <c r="J9301" s="184"/>
      <c r="K9301" s="184"/>
      <c r="L9301" s="183"/>
    </row>
    <row r="9302">
      <c r="A9302" s="454"/>
      <c r="B9302" s="927"/>
      <c r="C9302" s="580"/>
      <c r="D9302" s="939"/>
      <c r="E9302" s="940"/>
      <c r="F9302" s="941"/>
      <c r="G9302" s="937" t="str">
        <f t="array" ref="G9302">xlookup(F9302,'Internal Staffing Calculator'!E:E,'Internal Staffing Calculator'!C:C,"")</f>
        <v/>
      </c>
      <c r="H9302" s="932" t="str">
        <f t="array" ref="H9302">if(F9302&lt;&gt;"", iferror(index('Internal Staffing Calculator'!B$8:B23500,match(F9302,'Internal Staffing Calculator'!E$8:E23500,0)), "Not In Budget"),"")</f>
        <v/>
      </c>
      <c r="I9302" s="184"/>
      <c r="J9302" s="184"/>
      <c r="K9302" s="184"/>
      <c r="L9302" s="183"/>
    </row>
    <row r="9303">
      <c r="A9303" s="454"/>
      <c r="B9303" s="927"/>
      <c r="C9303" s="580"/>
      <c r="D9303" s="939"/>
      <c r="E9303" s="940"/>
      <c r="F9303" s="941"/>
      <c r="G9303" s="937" t="str">
        <f t="array" ref="G9303">xlookup(F9303,'Internal Staffing Calculator'!E:E,'Internal Staffing Calculator'!C:C,"")</f>
        <v/>
      </c>
      <c r="H9303" s="932" t="str">
        <f t="array" ref="H9303">if(F9303&lt;&gt;"", iferror(index('Internal Staffing Calculator'!B$8:B23500,match(F9303,'Internal Staffing Calculator'!E$8:E23500,0)), "Not In Budget"),"")</f>
        <v/>
      </c>
      <c r="I9303" s="184"/>
      <c r="J9303" s="184"/>
      <c r="K9303" s="184"/>
      <c r="L9303" s="183"/>
    </row>
    <row r="9304">
      <c r="A9304" s="454"/>
      <c r="B9304" s="927"/>
      <c r="C9304" s="580"/>
      <c r="D9304" s="939"/>
      <c r="E9304" s="940"/>
      <c r="F9304" s="941"/>
      <c r="G9304" s="937" t="str">
        <f t="array" ref="G9304">xlookup(F9304,'Internal Staffing Calculator'!E:E,'Internal Staffing Calculator'!C:C,"")</f>
        <v/>
      </c>
      <c r="H9304" s="932" t="str">
        <f t="array" ref="H9304">if(F9304&lt;&gt;"", iferror(index('Internal Staffing Calculator'!B$8:B23500,match(F9304,'Internal Staffing Calculator'!E$8:E23500,0)), "Not In Budget"),"")</f>
        <v/>
      </c>
      <c r="I9304" s="184"/>
      <c r="J9304" s="184"/>
      <c r="K9304" s="184"/>
      <c r="L9304" s="183"/>
    </row>
    <row r="9305">
      <c r="A9305" s="454"/>
      <c r="B9305" s="927"/>
      <c r="C9305" s="580"/>
      <c r="D9305" s="939"/>
      <c r="E9305" s="940"/>
      <c r="F9305" s="941"/>
      <c r="G9305" s="937" t="str">
        <f t="array" ref="G9305">xlookup(F9305,'Internal Staffing Calculator'!E:E,'Internal Staffing Calculator'!C:C,"")</f>
        <v/>
      </c>
      <c r="H9305" s="932" t="str">
        <f t="array" ref="H9305">if(F9305&lt;&gt;"", iferror(index('Internal Staffing Calculator'!B$8:B23500,match(F9305,'Internal Staffing Calculator'!E$8:E23500,0)), "Not In Budget"),"")</f>
        <v/>
      </c>
      <c r="I9305" s="184"/>
      <c r="J9305" s="184"/>
      <c r="K9305" s="184"/>
      <c r="L9305" s="183"/>
    </row>
    <row r="9306">
      <c r="A9306" s="454"/>
      <c r="B9306" s="927"/>
      <c r="C9306" s="580"/>
      <c r="D9306" s="939"/>
      <c r="E9306" s="940"/>
      <c r="F9306" s="941"/>
      <c r="G9306" s="937" t="str">
        <f t="array" ref="G9306">xlookup(F9306,'Internal Staffing Calculator'!E:E,'Internal Staffing Calculator'!C:C,"")</f>
        <v/>
      </c>
      <c r="H9306" s="932" t="str">
        <f t="array" ref="H9306">if(F9306&lt;&gt;"", iferror(index('Internal Staffing Calculator'!B$8:B23500,match(F9306,'Internal Staffing Calculator'!E$8:E23500,0)), "Not In Budget"),"")</f>
        <v/>
      </c>
      <c r="I9306" s="184"/>
      <c r="J9306" s="184"/>
      <c r="K9306" s="184"/>
      <c r="L9306" s="183"/>
    </row>
    <row r="9307">
      <c r="A9307" s="454"/>
      <c r="B9307" s="927"/>
      <c r="C9307" s="580"/>
      <c r="D9307" s="939"/>
      <c r="E9307" s="940"/>
      <c r="F9307" s="941"/>
      <c r="G9307" s="937" t="str">
        <f t="array" ref="G9307">xlookup(F9307,'Internal Staffing Calculator'!E:E,'Internal Staffing Calculator'!C:C,"")</f>
        <v/>
      </c>
      <c r="H9307" s="932" t="str">
        <f t="array" ref="H9307">if(F9307&lt;&gt;"", iferror(index('Internal Staffing Calculator'!B$8:B23500,match(F9307,'Internal Staffing Calculator'!E$8:E23500,0)), "Not In Budget"),"")</f>
        <v/>
      </c>
      <c r="I9307" s="184"/>
      <c r="J9307" s="184"/>
      <c r="K9307" s="184"/>
      <c r="L9307" s="183"/>
    </row>
    <row r="9308">
      <c r="A9308" s="454"/>
      <c r="B9308" s="927"/>
      <c r="C9308" s="580"/>
      <c r="D9308" s="939"/>
      <c r="E9308" s="940"/>
      <c r="F9308" s="941"/>
      <c r="G9308" s="937" t="str">
        <f t="array" ref="G9308">xlookup(F9308,'Internal Staffing Calculator'!E:E,'Internal Staffing Calculator'!C:C,"")</f>
        <v/>
      </c>
      <c r="H9308" s="932" t="str">
        <f t="array" ref="H9308">if(F9308&lt;&gt;"", iferror(index('Internal Staffing Calculator'!B$8:B23500,match(F9308,'Internal Staffing Calculator'!E$8:E23500,0)), "Not In Budget"),"")</f>
        <v/>
      </c>
      <c r="I9308" s="184"/>
      <c r="J9308" s="184"/>
      <c r="K9308" s="184"/>
      <c r="L9308" s="183"/>
    </row>
    <row r="9309">
      <c r="A9309" s="454"/>
      <c r="B9309" s="927"/>
      <c r="C9309" s="580"/>
      <c r="D9309" s="939"/>
      <c r="E9309" s="940"/>
      <c r="F9309" s="941"/>
      <c r="G9309" s="937" t="str">
        <f t="array" ref="G9309">xlookup(F9309,'Internal Staffing Calculator'!E:E,'Internal Staffing Calculator'!C:C,"")</f>
        <v/>
      </c>
      <c r="H9309" s="932" t="str">
        <f t="array" ref="H9309">if(F9309&lt;&gt;"", iferror(index('Internal Staffing Calculator'!B$8:B23500,match(F9309,'Internal Staffing Calculator'!E$8:E23500,0)), "Not In Budget"),"")</f>
        <v/>
      </c>
      <c r="I9309" s="184"/>
      <c r="J9309" s="184"/>
      <c r="K9309" s="184"/>
      <c r="L9309" s="183"/>
    </row>
    <row r="9310">
      <c r="A9310" s="454"/>
      <c r="B9310" s="927"/>
      <c r="C9310" s="580"/>
      <c r="D9310" s="939"/>
      <c r="E9310" s="940"/>
      <c r="F9310" s="941"/>
      <c r="G9310" s="937" t="str">
        <f t="array" ref="G9310">xlookup(F9310,'Internal Staffing Calculator'!E:E,'Internal Staffing Calculator'!C:C,"")</f>
        <v/>
      </c>
      <c r="H9310" s="932" t="str">
        <f t="array" ref="H9310">if(F9310&lt;&gt;"", iferror(index('Internal Staffing Calculator'!B$8:B23500,match(F9310,'Internal Staffing Calculator'!E$8:E23500,0)), "Not In Budget"),"")</f>
        <v/>
      </c>
      <c r="I9310" s="184"/>
      <c r="J9310" s="184"/>
      <c r="K9310" s="184"/>
      <c r="L9310" s="183"/>
    </row>
    <row r="9311">
      <c r="A9311" s="454"/>
      <c r="B9311" s="927"/>
      <c r="C9311" s="580"/>
      <c r="D9311" s="939"/>
      <c r="E9311" s="940"/>
      <c r="F9311" s="941"/>
      <c r="G9311" s="937" t="str">
        <f t="array" ref="G9311">xlookup(F9311,'Internal Staffing Calculator'!E:E,'Internal Staffing Calculator'!C:C,"")</f>
        <v/>
      </c>
      <c r="H9311" s="932" t="str">
        <f t="array" ref="H9311">if(F9311&lt;&gt;"", iferror(index('Internal Staffing Calculator'!B$8:B23500,match(F9311,'Internal Staffing Calculator'!E$8:E23500,0)), "Not In Budget"),"")</f>
        <v/>
      </c>
      <c r="I9311" s="184"/>
      <c r="J9311" s="184"/>
      <c r="K9311" s="184"/>
      <c r="L9311" s="183"/>
    </row>
    <row r="9312">
      <c r="A9312" s="454"/>
      <c r="B9312" s="927"/>
      <c r="C9312" s="580"/>
      <c r="D9312" s="939"/>
      <c r="E9312" s="940"/>
      <c r="F9312" s="941"/>
      <c r="G9312" s="937" t="str">
        <f t="array" ref="G9312">xlookup(F9312,'Internal Staffing Calculator'!E:E,'Internal Staffing Calculator'!C:C,"")</f>
        <v/>
      </c>
      <c r="H9312" s="932" t="str">
        <f t="array" ref="H9312">if(F9312&lt;&gt;"", iferror(index('Internal Staffing Calculator'!B$8:B23500,match(F9312,'Internal Staffing Calculator'!E$8:E23500,0)), "Not In Budget"),"")</f>
        <v/>
      </c>
      <c r="I9312" s="184"/>
      <c r="J9312" s="184"/>
      <c r="K9312" s="184"/>
      <c r="L9312" s="183"/>
    </row>
    <row r="9313">
      <c r="A9313" s="454"/>
      <c r="B9313" s="927"/>
      <c r="C9313" s="580"/>
      <c r="D9313" s="939"/>
      <c r="E9313" s="940"/>
      <c r="F9313" s="941"/>
      <c r="G9313" s="937" t="str">
        <f t="array" ref="G9313">xlookup(F9313,'Internal Staffing Calculator'!E:E,'Internal Staffing Calculator'!C:C,"")</f>
        <v/>
      </c>
      <c r="H9313" s="932" t="str">
        <f t="array" ref="H9313">if(F9313&lt;&gt;"", iferror(index('Internal Staffing Calculator'!B$8:B23500,match(F9313,'Internal Staffing Calculator'!E$8:E23500,0)), "Not In Budget"),"")</f>
        <v/>
      </c>
      <c r="I9313" s="184"/>
      <c r="J9313" s="184"/>
      <c r="K9313" s="184"/>
      <c r="L9313" s="183"/>
    </row>
    <row r="9314">
      <c r="A9314" s="454"/>
      <c r="B9314" s="927"/>
      <c r="C9314" s="580"/>
      <c r="D9314" s="939"/>
      <c r="E9314" s="940"/>
      <c r="F9314" s="941"/>
      <c r="G9314" s="937" t="str">
        <f t="array" ref="G9314">xlookup(F9314,'Internal Staffing Calculator'!E:E,'Internal Staffing Calculator'!C:C,"")</f>
        <v/>
      </c>
      <c r="H9314" s="932" t="str">
        <f t="array" ref="H9314">if(F9314&lt;&gt;"", iferror(index('Internal Staffing Calculator'!B$8:B23500,match(F9314,'Internal Staffing Calculator'!E$8:E23500,0)), "Not In Budget"),"")</f>
        <v/>
      </c>
      <c r="I9314" s="184"/>
      <c r="J9314" s="184"/>
      <c r="K9314" s="184"/>
      <c r="L9314" s="183"/>
    </row>
    <row r="9315">
      <c r="A9315" s="454"/>
      <c r="B9315" s="927"/>
      <c r="C9315" s="580"/>
      <c r="D9315" s="939"/>
      <c r="E9315" s="940"/>
      <c r="F9315" s="941"/>
      <c r="G9315" s="937" t="str">
        <f t="array" ref="G9315">xlookup(F9315,'Internal Staffing Calculator'!E:E,'Internal Staffing Calculator'!C:C,"")</f>
        <v/>
      </c>
      <c r="H9315" s="932" t="str">
        <f t="array" ref="H9315">if(F9315&lt;&gt;"", iferror(index('Internal Staffing Calculator'!B$8:B23500,match(F9315,'Internal Staffing Calculator'!E$8:E23500,0)), "Not In Budget"),"")</f>
        <v/>
      </c>
      <c r="I9315" s="184"/>
      <c r="J9315" s="184"/>
      <c r="K9315" s="184"/>
      <c r="L9315" s="183"/>
    </row>
    <row r="9316">
      <c r="A9316" s="454"/>
      <c r="B9316" s="927"/>
      <c r="C9316" s="580"/>
      <c r="D9316" s="939"/>
      <c r="E9316" s="940"/>
      <c r="F9316" s="941"/>
      <c r="G9316" s="937" t="str">
        <f t="array" ref="G9316">xlookup(F9316,'Internal Staffing Calculator'!E:E,'Internal Staffing Calculator'!C:C,"")</f>
        <v/>
      </c>
      <c r="H9316" s="932" t="str">
        <f t="array" ref="H9316">if(F9316&lt;&gt;"", iferror(index('Internal Staffing Calculator'!B$8:B23500,match(F9316,'Internal Staffing Calculator'!E$8:E23500,0)), "Not In Budget"),"")</f>
        <v/>
      </c>
      <c r="I9316" s="184"/>
      <c r="J9316" s="184"/>
      <c r="K9316" s="184"/>
      <c r="L9316" s="183"/>
    </row>
    <row r="9317">
      <c r="A9317" s="454"/>
      <c r="B9317" s="927"/>
      <c r="C9317" s="580"/>
      <c r="D9317" s="939"/>
      <c r="E9317" s="940"/>
      <c r="F9317" s="941"/>
      <c r="G9317" s="937" t="str">
        <f t="array" ref="G9317">xlookup(F9317,'Internal Staffing Calculator'!E:E,'Internal Staffing Calculator'!C:C,"")</f>
        <v/>
      </c>
      <c r="H9317" s="932" t="str">
        <f t="array" ref="H9317">if(F9317&lt;&gt;"", iferror(index('Internal Staffing Calculator'!B$8:B23500,match(F9317,'Internal Staffing Calculator'!E$8:E23500,0)), "Not In Budget"),"")</f>
        <v/>
      </c>
      <c r="I9317" s="184"/>
      <c r="J9317" s="184"/>
      <c r="K9317" s="184"/>
      <c r="L9317" s="183"/>
    </row>
    <row r="9318">
      <c r="A9318" s="454"/>
      <c r="B9318" s="927"/>
      <c r="C9318" s="580"/>
      <c r="D9318" s="939"/>
      <c r="E9318" s="940"/>
      <c r="F9318" s="941"/>
      <c r="G9318" s="937" t="str">
        <f t="array" ref="G9318">xlookup(F9318,'Internal Staffing Calculator'!E:E,'Internal Staffing Calculator'!C:C,"")</f>
        <v/>
      </c>
      <c r="H9318" s="932" t="str">
        <f t="array" ref="H9318">if(F9318&lt;&gt;"", iferror(index('Internal Staffing Calculator'!B$8:B23500,match(F9318,'Internal Staffing Calculator'!E$8:E23500,0)), "Not In Budget"),"")</f>
        <v/>
      </c>
      <c r="I9318" s="184"/>
      <c r="J9318" s="184"/>
      <c r="K9318" s="184"/>
      <c r="L9318" s="183"/>
    </row>
    <row r="9319">
      <c r="A9319" s="454"/>
      <c r="B9319" s="927"/>
      <c r="C9319" s="580"/>
      <c r="D9319" s="939"/>
      <c r="E9319" s="940"/>
      <c r="F9319" s="941"/>
      <c r="G9319" s="937" t="str">
        <f t="array" ref="G9319">xlookup(F9319,'Internal Staffing Calculator'!E:E,'Internal Staffing Calculator'!C:C,"")</f>
        <v/>
      </c>
      <c r="H9319" s="932" t="str">
        <f t="array" ref="H9319">if(F9319&lt;&gt;"", iferror(index('Internal Staffing Calculator'!B$8:B23500,match(F9319,'Internal Staffing Calculator'!E$8:E23500,0)), "Not In Budget"),"")</f>
        <v/>
      </c>
      <c r="I9319" s="184"/>
      <c r="J9319" s="184"/>
      <c r="K9319" s="184"/>
      <c r="L9319" s="183"/>
    </row>
    <row r="9320">
      <c r="A9320" s="454"/>
      <c r="B9320" s="927"/>
      <c r="C9320" s="580"/>
      <c r="D9320" s="939"/>
      <c r="E9320" s="940"/>
      <c r="F9320" s="941"/>
      <c r="G9320" s="937" t="str">
        <f t="array" ref="G9320">xlookup(F9320,'Internal Staffing Calculator'!E:E,'Internal Staffing Calculator'!C:C,"")</f>
        <v/>
      </c>
      <c r="H9320" s="932" t="str">
        <f t="array" ref="H9320">if(F9320&lt;&gt;"", iferror(index('Internal Staffing Calculator'!B$8:B23500,match(F9320,'Internal Staffing Calculator'!E$8:E23500,0)), "Not In Budget"),"")</f>
        <v/>
      </c>
      <c r="I9320" s="184"/>
      <c r="J9320" s="184"/>
      <c r="K9320" s="184"/>
      <c r="L9320" s="183"/>
    </row>
    <row r="9321">
      <c r="A9321" s="454"/>
      <c r="B9321" s="927"/>
      <c r="C9321" s="580"/>
      <c r="D9321" s="939"/>
      <c r="E9321" s="940"/>
      <c r="F9321" s="941"/>
      <c r="G9321" s="937" t="str">
        <f t="array" ref="G9321">xlookup(F9321,'Internal Staffing Calculator'!E:E,'Internal Staffing Calculator'!C:C,"")</f>
        <v/>
      </c>
      <c r="H9321" s="932" t="str">
        <f t="array" ref="H9321">if(F9321&lt;&gt;"", iferror(index('Internal Staffing Calculator'!B$8:B23500,match(F9321,'Internal Staffing Calculator'!E$8:E23500,0)), "Not In Budget"),"")</f>
        <v/>
      </c>
      <c r="I9321" s="184"/>
      <c r="J9321" s="184"/>
      <c r="K9321" s="184"/>
      <c r="L9321" s="183"/>
    </row>
    <row r="9322">
      <c r="A9322" s="454"/>
      <c r="B9322" s="927"/>
      <c r="C9322" s="580"/>
      <c r="D9322" s="939"/>
      <c r="E9322" s="940"/>
      <c r="F9322" s="941"/>
      <c r="G9322" s="937" t="str">
        <f t="array" ref="G9322">xlookup(F9322,'Internal Staffing Calculator'!E:E,'Internal Staffing Calculator'!C:C,"")</f>
        <v/>
      </c>
      <c r="H9322" s="932" t="str">
        <f t="array" ref="H9322">if(F9322&lt;&gt;"", iferror(index('Internal Staffing Calculator'!B$8:B23500,match(F9322,'Internal Staffing Calculator'!E$8:E23500,0)), "Not In Budget"),"")</f>
        <v/>
      </c>
      <c r="I9322" s="184"/>
      <c r="J9322" s="184"/>
      <c r="K9322" s="184"/>
      <c r="L9322" s="183"/>
    </row>
    <row r="9323">
      <c r="A9323" s="454"/>
      <c r="B9323" s="927"/>
      <c r="C9323" s="580"/>
      <c r="D9323" s="939"/>
      <c r="E9323" s="940"/>
      <c r="F9323" s="941"/>
      <c r="G9323" s="937" t="str">
        <f t="array" ref="G9323">xlookup(F9323,'Internal Staffing Calculator'!E:E,'Internal Staffing Calculator'!C:C,"")</f>
        <v/>
      </c>
      <c r="H9323" s="932" t="str">
        <f t="array" ref="H9323">if(F9323&lt;&gt;"", iferror(index('Internal Staffing Calculator'!B$8:B23500,match(F9323,'Internal Staffing Calculator'!E$8:E23500,0)), "Not In Budget"),"")</f>
        <v/>
      </c>
      <c r="I9323" s="184"/>
      <c r="J9323" s="184"/>
      <c r="K9323" s="184"/>
      <c r="L9323" s="183"/>
    </row>
    <row r="9324">
      <c r="A9324" s="454"/>
      <c r="B9324" s="927"/>
      <c r="C9324" s="580"/>
      <c r="D9324" s="939"/>
      <c r="E9324" s="940"/>
      <c r="F9324" s="941"/>
      <c r="G9324" s="937" t="str">
        <f t="array" ref="G9324">xlookup(F9324,'Internal Staffing Calculator'!E:E,'Internal Staffing Calculator'!C:C,"")</f>
        <v/>
      </c>
      <c r="H9324" s="932" t="str">
        <f t="array" ref="H9324">if(F9324&lt;&gt;"", iferror(index('Internal Staffing Calculator'!B$8:B23500,match(F9324,'Internal Staffing Calculator'!E$8:E23500,0)), "Not In Budget"),"")</f>
        <v/>
      </c>
      <c r="I9324" s="184"/>
      <c r="J9324" s="184"/>
      <c r="K9324" s="184"/>
      <c r="L9324" s="183"/>
    </row>
    <row r="9325">
      <c r="A9325" s="454"/>
      <c r="B9325" s="927"/>
      <c r="C9325" s="580"/>
      <c r="D9325" s="939"/>
      <c r="E9325" s="940"/>
      <c r="F9325" s="941"/>
      <c r="G9325" s="937" t="str">
        <f t="array" ref="G9325">xlookup(F9325,'Internal Staffing Calculator'!E:E,'Internal Staffing Calculator'!C:C,"")</f>
        <v/>
      </c>
      <c r="H9325" s="932" t="str">
        <f t="array" ref="H9325">if(F9325&lt;&gt;"", iferror(index('Internal Staffing Calculator'!B$8:B23500,match(F9325,'Internal Staffing Calculator'!E$8:E23500,0)), "Not In Budget"),"")</f>
        <v/>
      </c>
      <c r="I9325" s="184"/>
      <c r="J9325" s="184"/>
      <c r="K9325" s="184"/>
      <c r="L9325" s="183"/>
    </row>
    <row r="9326">
      <c r="A9326" s="454"/>
      <c r="B9326" s="927"/>
      <c r="C9326" s="580"/>
      <c r="D9326" s="939"/>
      <c r="E9326" s="940"/>
      <c r="F9326" s="941"/>
      <c r="G9326" s="937" t="str">
        <f t="array" ref="G9326">xlookup(F9326,'Internal Staffing Calculator'!E:E,'Internal Staffing Calculator'!C:C,"")</f>
        <v/>
      </c>
      <c r="H9326" s="932" t="str">
        <f t="array" ref="H9326">if(F9326&lt;&gt;"", iferror(index('Internal Staffing Calculator'!B$8:B23500,match(F9326,'Internal Staffing Calculator'!E$8:E23500,0)), "Not In Budget"),"")</f>
        <v/>
      </c>
      <c r="I9326" s="184"/>
      <c r="J9326" s="184"/>
      <c r="K9326" s="184"/>
      <c r="L9326" s="183"/>
    </row>
    <row r="9327">
      <c r="A9327" s="454"/>
      <c r="B9327" s="927"/>
      <c r="C9327" s="580"/>
      <c r="D9327" s="939"/>
      <c r="E9327" s="940"/>
      <c r="F9327" s="941"/>
      <c r="G9327" s="937" t="str">
        <f t="array" ref="G9327">xlookup(F9327,'Internal Staffing Calculator'!E:E,'Internal Staffing Calculator'!C:C,"")</f>
        <v/>
      </c>
      <c r="H9327" s="932" t="str">
        <f t="array" ref="H9327">if(F9327&lt;&gt;"", iferror(index('Internal Staffing Calculator'!B$8:B23500,match(F9327,'Internal Staffing Calculator'!E$8:E23500,0)), "Not In Budget"),"")</f>
        <v/>
      </c>
      <c r="I9327" s="184"/>
      <c r="J9327" s="184"/>
      <c r="K9327" s="184"/>
      <c r="L9327" s="183"/>
    </row>
    <row r="9328">
      <c r="A9328" s="454"/>
      <c r="B9328" s="927"/>
      <c r="C9328" s="580"/>
      <c r="D9328" s="939"/>
      <c r="E9328" s="940"/>
      <c r="F9328" s="941"/>
      <c r="G9328" s="937" t="str">
        <f t="array" ref="G9328">xlookup(F9328,'Internal Staffing Calculator'!E:E,'Internal Staffing Calculator'!C:C,"")</f>
        <v/>
      </c>
      <c r="H9328" s="932" t="str">
        <f t="array" ref="H9328">if(F9328&lt;&gt;"", iferror(index('Internal Staffing Calculator'!B$8:B23500,match(F9328,'Internal Staffing Calculator'!E$8:E23500,0)), "Not In Budget"),"")</f>
        <v/>
      </c>
      <c r="I9328" s="184"/>
      <c r="J9328" s="184"/>
      <c r="K9328" s="184"/>
      <c r="L9328" s="183"/>
    </row>
    <row r="9329">
      <c r="A9329" s="454"/>
      <c r="B9329" s="927"/>
      <c r="C9329" s="580"/>
      <c r="D9329" s="939"/>
      <c r="E9329" s="940"/>
      <c r="F9329" s="941"/>
      <c r="G9329" s="937" t="str">
        <f t="array" ref="G9329">xlookup(F9329,'Internal Staffing Calculator'!E:E,'Internal Staffing Calculator'!C:C,"")</f>
        <v/>
      </c>
      <c r="H9329" s="932" t="str">
        <f t="array" ref="H9329">if(F9329&lt;&gt;"", iferror(index('Internal Staffing Calculator'!B$8:B23500,match(F9329,'Internal Staffing Calculator'!E$8:E23500,0)), "Not In Budget"),"")</f>
        <v/>
      </c>
      <c r="I9329" s="184"/>
      <c r="J9329" s="184"/>
      <c r="K9329" s="184"/>
      <c r="L9329" s="183"/>
    </row>
    <row r="9330">
      <c r="A9330" s="454"/>
      <c r="B9330" s="927"/>
      <c r="C9330" s="580"/>
      <c r="D9330" s="939"/>
      <c r="E9330" s="940"/>
      <c r="F9330" s="941"/>
      <c r="G9330" s="937" t="str">
        <f t="array" ref="G9330">xlookup(F9330,'Internal Staffing Calculator'!E:E,'Internal Staffing Calculator'!C:C,"")</f>
        <v/>
      </c>
      <c r="H9330" s="932" t="str">
        <f t="array" ref="H9330">if(F9330&lt;&gt;"", iferror(index('Internal Staffing Calculator'!B$8:B23500,match(F9330,'Internal Staffing Calculator'!E$8:E23500,0)), "Not In Budget"),"")</f>
        <v/>
      </c>
      <c r="I9330" s="184"/>
      <c r="J9330" s="184"/>
      <c r="K9330" s="184"/>
      <c r="L9330" s="183"/>
    </row>
    <row r="9331">
      <c r="A9331" s="454"/>
      <c r="B9331" s="927"/>
      <c r="C9331" s="580"/>
      <c r="D9331" s="939"/>
      <c r="E9331" s="940"/>
      <c r="F9331" s="941"/>
      <c r="G9331" s="937" t="str">
        <f t="array" ref="G9331">xlookup(F9331,'Internal Staffing Calculator'!E:E,'Internal Staffing Calculator'!C:C,"")</f>
        <v/>
      </c>
      <c r="H9331" s="932" t="str">
        <f t="array" ref="H9331">if(F9331&lt;&gt;"", iferror(index('Internal Staffing Calculator'!B$8:B23500,match(F9331,'Internal Staffing Calculator'!E$8:E23500,0)), "Not In Budget"),"")</f>
        <v/>
      </c>
      <c r="I9331" s="184"/>
      <c r="J9331" s="184"/>
      <c r="K9331" s="184"/>
      <c r="L9331" s="183"/>
    </row>
    <row r="9332">
      <c r="A9332" s="454"/>
      <c r="B9332" s="927"/>
      <c r="C9332" s="580"/>
      <c r="D9332" s="939"/>
      <c r="E9332" s="940"/>
      <c r="F9332" s="941"/>
      <c r="G9332" s="937" t="str">
        <f t="array" ref="G9332">xlookup(F9332,'Internal Staffing Calculator'!E:E,'Internal Staffing Calculator'!C:C,"")</f>
        <v/>
      </c>
      <c r="H9332" s="932" t="str">
        <f t="array" ref="H9332">if(F9332&lt;&gt;"", iferror(index('Internal Staffing Calculator'!B$8:B23500,match(F9332,'Internal Staffing Calculator'!E$8:E23500,0)), "Not In Budget"),"")</f>
        <v/>
      </c>
      <c r="I9332" s="184"/>
      <c r="J9332" s="184"/>
      <c r="K9332" s="184"/>
      <c r="L9332" s="183"/>
    </row>
    <row r="9333">
      <c r="A9333" s="454"/>
      <c r="B9333" s="927"/>
      <c r="C9333" s="580"/>
      <c r="D9333" s="939"/>
      <c r="E9333" s="940"/>
      <c r="F9333" s="941"/>
      <c r="G9333" s="937" t="str">
        <f t="array" ref="G9333">xlookup(F9333,'Internal Staffing Calculator'!E:E,'Internal Staffing Calculator'!C:C,"")</f>
        <v/>
      </c>
      <c r="H9333" s="932" t="str">
        <f t="array" ref="H9333">if(F9333&lt;&gt;"", iferror(index('Internal Staffing Calculator'!B$8:B23500,match(F9333,'Internal Staffing Calculator'!E$8:E23500,0)), "Not In Budget"),"")</f>
        <v/>
      </c>
      <c r="I9333" s="184"/>
      <c r="J9333" s="184"/>
      <c r="K9333" s="184"/>
      <c r="L9333" s="183"/>
    </row>
    <row r="9334">
      <c r="A9334" s="454"/>
      <c r="B9334" s="927"/>
      <c r="C9334" s="580"/>
      <c r="D9334" s="939"/>
      <c r="E9334" s="940"/>
      <c r="F9334" s="941"/>
      <c r="G9334" s="937" t="str">
        <f t="array" ref="G9334">xlookup(F9334,'Internal Staffing Calculator'!E:E,'Internal Staffing Calculator'!C:C,"")</f>
        <v/>
      </c>
      <c r="H9334" s="932" t="str">
        <f t="array" ref="H9334">if(F9334&lt;&gt;"", iferror(index('Internal Staffing Calculator'!B$8:B23500,match(F9334,'Internal Staffing Calculator'!E$8:E23500,0)), "Not In Budget"),"")</f>
        <v/>
      </c>
      <c r="I9334" s="184"/>
      <c r="J9334" s="184"/>
      <c r="K9334" s="184"/>
      <c r="L9334" s="183"/>
    </row>
    <row r="9335">
      <c r="A9335" s="454"/>
      <c r="B9335" s="927"/>
      <c r="C9335" s="580"/>
      <c r="D9335" s="939"/>
      <c r="E9335" s="940"/>
      <c r="F9335" s="941"/>
      <c r="G9335" s="937" t="str">
        <f t="array" ref="G9335">xlookup(F9335,'Internal Staffing Calculator'!E:E,'Internal Staffing Calculator'!C:C,"")</f>
        <v/>
      </c>
      <c r="H9335" s="932" t="str">
        <f t="array" ref="H9335">if(F9335&lt;&gt;"", iferror(index('Internal Staffing Calculator'!B$8:B23500,match(F9335,'Internal Staffing Calculator'!E$8:E23500,0)), "Not In Budget"),"")</f>
        <v/>
      </c>
      <c r="I9335" s="184"/>
      <c r="J9335" s="184"/>
      <c r="K9335" s="184"/>
      <c r="L9335" s="183"/>
    </row>
    <row r="9336">
      <c r="A9336" s="454"/>
      <c r="B9336" s="927"/>
      <c r="C9336" s="580"/>
      <c r="D9336" s="939"/>
      <c r="E9336" s="940"/>
      <c r="F9336" s="941"/>
      <c r="G9336" s="937" t="str">
        <f t="array" ref="G9336">xlookup(F9336,'Internal Staffing Calculator'!E:E,'Internal Staffing Calculator'!C:C,"")</f>
        <v/>
      </c>
      <c r="H9336" s="932" t="str">
        <f t="array" ref="H9336">if(F9336&lt;&gt;"", iferror(index('Internal Staffing Calculator'!B$8:B23500,match(F9336,'Internal Staffing Calculator'!E$8:E23500,0)), "Not In Budget"),"")</f>
        <v/>
      </c>
      <c r="I9336" s="184"/>
      <c r="J9336" s="184"/>
      <c r="K9336" s="184"/>
      <c r="L9336" s="183"/>
    </row>
    <row r="9337">
      <c r="A9337" s="454"/>
      <c r="B9337" s="927"/>
      <c r="C9337" s="580"/>
      <c r="D9337" s="939"/>
      <c r="E9337" s="940"/>
      <c r="F9337" s="941"/>
      <c r="G9337" s="937" t="str">
        <f t="array" ref="G9337">xlookup(F9337,'Internal Staffing Calculator'!E:E,'Internal Staffing Calculator'!C:C,"")</f>
        <v/>
      </c>
      <c r="H9337" s="932" t="str">
        <f t="array" ref="H9337">if(F9337&lt;&gt;"", iferror(index('Internal Staffing Calculator'!B$8:B23500,match(F9337,'Internal Staffing Calculator'!E$8:E23500,0)), "Not In Budget"),"")</f>
        <v/>
      </c>
      <c r="I9337" s="184"/>
      <c r="J9337" s="184"/>
      <c r="K9337" s="184"/>
      <c r="L9337" s="183"/>
    </row>
    <row r="9338">
      <c r="A9338" s="454"/>
      <c r="B9338" s="927"/>
      <c r="C9338" s="580"/>
      <c r="D9338" s="939"/>
      <c r="E9338" s="940"/>
      <c r="F9338" s="941"/>
      <c r="G9338" s="937" t="str">
        <f t="array" ref="G9338">xlookup(F9338,'Internal Staffing Calculator'!E:E,'Internal Staffing Calculator'!C:C,"")</f>
        <v/>
      </c>
      <c r="H9338" s="932" t="str">
        <f t="array" ref="H9338">if(F9338&lt;&gt;"", iferror(index('Internal Staffing Calculator'!B$8:B23500,match(F9338,'Internal Staffing Calculator'!E$8:E23500,0)), "Not In Budget"),"")</f>
        <v/>
      </c>
      <c r="I9338" s="184"/>
      <c r="J9338" s="184"/>
      <c r="K9338" s="184"/>
      <c r="L9338" s="183"/>
    </row>
    <row r="9339">
      <c r="A9339" s="454"/>
      <c r="B9339" s="927"/>
      <c r="C9339" s="580"/>
      <c r="D9339" s="939"/>
      <c r="E9339" s="940"/>
      <c r="F9339" s="941"/>
      <c r="G9339" s="937" t="str">
        <f t="array" ref="G9339">xlookup(F9339,'Internal Staffing Calculator'!E:E,'Internal Staffing Calculator'!C:C,"")</f>
        <v/>
      </c>
      <c r="H9339" s="932" t="str">
        <f t="array" ref="H9339">if(F9339&lt;&gt;"", iferror(index('Internal Staffing Calculator'!B$8:B23500,match(F9339,'Internal Staffing Calculator'!E$8:E23500,0)), "Not In Budget"),"")</f>
        <v/>
      </c>
      <c r="I9339" s="184"/>
      <c r="J9339" s="184"/>
      <c r="K9339" s="184"/>
      <c r="L9339" s="183"/>
    </row>
    <row r="9340">
      <c r="A9340" s="454"/>
      <c r="B9340" s="927"/>
      <c r="C9340" s="580"/>
      <c r="D9340" s="939"/>
      <c r="E9340" s="940"/>
      <c r="F9340" s="941"/>
      <c r="G9340" s="937" t="str">
        <f t="array" ref="G9340">xlookup(F9340,'Internal Staffing Calculator'!E:E,'Internal Staffing Calculator'!C:C,"")</f>
        <v/>
      </c>
      <c r="H9340" s="932" t="str">
        <f t="array" ref="H9340">if(F9340&lt;&gt;"", iferror(index('Internal Staffing Calculator'!B$8:B23500,match(F9340,'Internal Staffing Calculator'!E$8:E23500,0)), "Not In Budget"),"")</f>
        <v/>
      </c>
      <c r="I9340" s="184"/>
      <c r="J9340" s="184"/>
      <c r="K9340" s="184"/>
      <c r="L9340" s="183"/>
    </row>
    <row r="9341">
      <c r="A9341" s="454"/>
      <c r="B9341" s="927"/>
      <c r="C9341" s="580"/>
      <c r="D9341" s="939"/>
      <c r="E9341" s="940"/>
      <c r="F9341" s="941"/>
      <c r="G9341" s="937" t="str">
        <f t="array" ref="G9341">xlookup(F9341,'Internal Staffing Calculator'!E:E,'Internal Staffing Calculator'!C:C,"")</f>
        <v/>
      </c>
      <c r="H9341" s="932" t="str">
        <f t="array" ref="H9341">if(F9341&lt;&gt;"", iferror(index('Internal Staffing Calculator'!B$8:B23500,match(F9341,'Internal Staffing Calculator'!E$8:E23500,0)), "Not In Budget"),"")</f>
        <v/>
      </c>
      <c r="I9341" s="184"/>
      <c r="J9341" s="184"/>
      <c r="K9341" s="184"/>
      <c r="L9341" s="183"/>
    </row>
    <row r="9342">
      <c r="A9342" s="454"/>
      <c r="B9342" s="927"/>
      <c r="C9342" s="580"/>
      <c r="D9342" s="939"/>
      <c r="E9342" s="940"/>
      <c r="F9342" s="941"/>
      <c r="G9342" s="937" t="str">
        <f t="array" ref="G9342">xlookup(F9342,'Internal Staffing Calculator'!E:E,'Internal Staffing Calculator'!C:C,"")</f>
        <v/>
      </c>
      <c r="H9342" s="932" t="str">
        <f t="array" ref="H9342">if(F9342&lt;&gt;"", iferror(index('Internal Staffing Calculator'!B$8:B23500,match(F9342,'Internal Staffing Calculator'!E$8:E23500,0)), "Not In Budget"),"")</f>
        <v/>
      </c>
      <c r="I9342" s="184"/>
      <c r="J9342" s="184"/>
      <c r="K9342" s="184"/>
      <c r="L9342" s="183"/>
    </row>
    <row r="9343">
      <c r="A9343" s="454"/>
      <c r="B9343" s="927"/>
      <c r="C9343" s="580"/>
      <c r="D9343" s="939"/>
      <c r="E9343" s="940"/>
      <c r="F9343" s="941"/>
      <c r="G9343" s="937" t="str">
        <f t="array" ref="G9343">xlookup(F9343,'Internal Staffing Calculator'!E:E,'Internal Staffing Calculator'!C:C,"")</f>
        <v/>
      </c>
      <c r="H9343" s="932" t="str">
        <f t="array" ref="H9343">if(F9343&lt;&gt;"", iferror(index('Internal Staffing Calculator'!B$8:B23500,match(F9343,'Internal Staffing Calculator'!E$8:E23500,0)), "Not In Budget"),"")</f>
        <v/>
      </c>
      <c r="I9343" s="184"/>
      <c r="J9343" s="184"/>
      <c r="K9343" s="184"/>
      <c r="L9343" s="183"/>
    </row>
    <row r="9344">
      <c r="A9344" s="454"/>
      <c r="B9344" s="927"/>
      <c r="C9344" s="580"/>
      <c r="D9344" s="939"/>
      <c r="E9344" s="940"/>
      <c r="F9344" s="941"/>
      <c r="G9344" s="937" t="str">
        <f t="array" ref="G9344">xlookup(F9344,'Internal Staffing Calculator'!E:E,'Internal Staffing Calculator'!C:C,"")</f>
        <v/>
      </c>
      <c r="H9344" s="932" t="str">
        <f t="array" ref="H9344">if(F9344&lt;&gt;"", iferror(index('Internal Staffing Calculator'!B$8:B23500,match(F9344,'Internal Staffing Calculator'!E$8:E23500,0)), "Not In Budget"),"")</f>
        <v/>
      </c>
      <c r="I9344" s="184"/>
      <c r="J9344" s="184"/>
      <c r="K9344" s="184"/>
      <c r="L9344" s="183"/>
    </row>
    <row r="9345">
      <c r="A9345" s="454"/>
      <c r="B9345" s="927"/>
      <c r="C9345" s="580"/>
      <c r="D9345" s="939"/>
      <c r="E9345" s="940"/>
      <c r="F9345" s="941"/>
      <c r="G9345" s="937" t="str">
        <f t="array" ref="G9345">xlookup(F9345,'Internal Staffing Calculator'!E:E,'Internal Staffing Calculator'!C:C,"")</f>
        <v/>
      </c>
      <c r="H9345" s="932" t="str">
        <f t="array" ref="H9345">if(F9345&lt;&gt;"", iferror(index('Internal Staffing Calculator'!B$8:B23500,match(F9345,'Internal Staffing Calculator'!E$8:E23500,0)), "Not In Budget"),"")</f>
        <v/>
      </c>
      <c r="I9345" s="184"/>
      <c r="J9345" s="184"/>
      <c r="K9345" s="184"/>
      <c r="L9345" s="183"/>
    </row>
    <row r="9346">
      <c r="A9346" s="454"/>
      <c r="B9346" s="927"/>
      <c r="C9346" s="580"/>
      <c r="D9346" s="939"/>
      <c r="E9346" s="940"/>
      <c r="F9346" s="941"/>
      <c r="G9346" s="937" t="str">
        <f t="array" ref="G9346">xlookup(F9346,'Internal Staffing Calculator'!E:E,'Internal Staffing Calculator'!C:C,"")</f>
        <v/>
      </c>
      <c r="H9346" s="932" t="str">
        <f t="array" ref="H9346">if(F9346&lt;&gt;"", iferror(index('Internal Staffing Calculator'!B$8:B23500,match(F9346,'Internal Staffing Calculator'!E$8:E23500,0)), "Not In Budget"),"")</f>
        <v/>
      </c>
      <c r="I9346" s="184"/>
      <c r="J9346" s="184"/>
      <c r="K9346" s="184"/>
      <c r="L9346" s="183"/>
    </row>
    <row r="9347">
      <c r="A9347" s="454"/>
      <c r="B9347" s="927"/>
      <c r="C9347" s="580"/>
      <c r="D9347" s="939"/>
      <c r="E9347" s="940"/>
      <c r="F9347" s="941"/>
      <c r="G9347" s="937" t="str">
        <f t="array" ref="G9347">xlookup(F9347,'Internal Staffing Calculator'!E:E,'Internal Staffing Calculator'!C:C,"")</f>
        <v/>
      </c>
      <c r="H9347" s="932" t="str">
        <f t="array" ref="H9347">if(F9347&lt;&gt;"", iferror(index('Internal Staffing Calculator'!B$8:B23500,match(F9347,'Internal Staffing Calculator'!E$8:E23500,0)), "Not In Budget"),"")</f>
        <v/>
      </c>
      <c r="I9347" s="184"/>
      <c r="J9347" s="184"/>
      <c r="K9347" s="184"/>
      <c r="L9347" s="183"/>
    </row>
    <row r="9348">
      <c r="A9348" s="454"/>
      <c r="B9348" s="927"/>
      <c r="C9348" s="580"/>
      <c r="D9348" s="939"/>
      <c r="E9348" s="940"/>
      <c r="F9348" s="941"/>
      <c r="G9348" s="937" t="str">
        <f t="array" ref="G9348">xlookup(F9348,'Internal Staffing Calculator'!E:E,'Internal Staffing Calculator'!C:C,"")</f>
        <v/>
      </c>
      <c r="H9348" s="932" t="str">
        <f t="array" ref="H9348">if(F9348&lt;&gt;"", iferror(index('Internal Staffing Calculator'!B$8:B23500,match(F9348,'Internal Staffing Calculator'!E$8:E23500,0)), "Not In Budget"),"")</f>
        <v/>
      </c>
      <c r="I9348" s="184"/>
      <c r="J9348" s="184"/>
      <c r="K9348" s="184"/>
      <c r="L9348" s="183"/>
    </row>
    <row r="9349">
      <c r="A9349" s="454"/>
      <c r="B9349" s="927"/>
      <c r="C9349" s="580"/>
      <c r="D9349" s="939"/>
      <c r="E9349" s="940"/>
      <c r="F9349" s="941"/>
      <c r="G9349" s="937" t="str">
        <f t="array" ref="G9349">xlookup(F9349,'Internal Staffing Calculator'!E:E,'Internal Staffing Calculator'!C:C,"")</f>
        <v/>
      </c>
      <c r="H9349" s="932" t="str">
        <f t="array" ref="H9349">if(F9349&lt;&gt;"", iferror(index('Internal Staffing Calculator'!B$8:B23500,match(F9349,'Internal Staffing Calculator'!E$8:E23500,0)), "Not In Budget"),"")</f>
        <v/>
      </c>
      <c r="I9349" s="184"/>
      <c r="J9349" s="184"/>
      <c r="K9349" s="184"/>
      <c r="L9349" s="183"/>
    </row>
    <row r="9350">
      <c r="A9350" s="454"/>
      <c r="B9350" s="927"/>
      <c r="C9350" s="580"/>
      <c r="D9350" s="939"/>
      <c r="E9350" s="940"/>
      <c r="F9350" s="941"/>
      <c r="G9350" s="937" t="str">
        <f t="array" ref="G9350">xlookup(F9350,'Internal Staffing Calculator'!E:E,'Internal Staffing Calculator'!C:C,"")</f>
        <v/>
      </c>
      <c r="H9350" s="932" t="str">
        <f t="array" ref="H9350">if(F9350&lt;&gt;"", iferror(index('Internal Staffing Calculator'!B$8:B23500,match(F9350,'Internal Staffing Calculator'!E$8:E23500,0)), "Not In Budget"),"")</f>
        <v/>
      </c>
      <c r="I9350" s="184"/>
      <c r="J9350" s="184"/>
      <c r="K9350" s="184"/>
      <c r="L9350" s="183"/>
    </row>
    <row r="9351">
      <c r="A9351" s="454"/>
      <c r="B9351" s="927"/>
      <c r="C9351" s="580"/>
      <c r="D9351" s="939"/>
      <c r="E9351" s="940"/>
      <c r="F9351" s="941"/>
      <c r="G9351" s="937" t="str">
        <f t="array" ref="G9351">xlookup(F9351,'Internal Staffing Calculator'!E:E,'Internal Staffing Calculator'!C:C,"")</f>
        <v/>
      </c>
      <c r="H9351" s="932" t="str">
        <f t="array" ref="H9351">if(F9351&lt;&gt;"", iferror(index('Internal Staffing Calculator'!B$8:B23500,match(F9351,'Internal Staffing Calculator'!E$8:E23500,0)), "Not In Budget"),"")</f>
        <v/>
      </c>
      <c r="I9351" s="184"/>
      <c r="J9351" s="184"/>
      <c r="K9351" s="184"/>
      <c r="L9351" s="183"/>
    </row>
    <row r="9352">
      <c r="A9352" s="454"/>
      <c r="B9352" s="927"/>
      <c r="C9352" s="580"/>
      <c r="D9352" s="939"/>
      <c r="E9352" s="940"/>
      <c r="F9352" s="941"/>
      <c r="G9352" s="937" t="str">
        <f t="array" ref="G9352">xlookup(F9352,'Internal Staffing Calculator'!E:E,'Internal Staffing Calculator'!C:C,"")</f>
        <v/>
      </c>
      <c r="H9352" s="932" t="str">
        <f t="array" ref="H9352">if(F9352&lt;&gt;"", iferror(index('Internal Staffing Calculator'!B$8:B23500,match(F9352,'Internal Staffing Calculator'!E$8:E23500,0)), "Not In Budget"),"")</f>
        <v/>
      </c>
      <c r="I9352" s="184"/>
      <c r="J9352" s="184"/>
      <c r="K9352" s="184"/>
      <c r="L9352" s="183"/>
    </row>
    <row r="9353">
      <c r="A9353" s="454"/>
      <c r="B9353" s="927"/>
      <c r="C9353" s="580"/>
      <c r="D9353" s="939"/>
      <c r="E9353" s="940"/>
      <c r="F9353" s="941"/>
      <c r="G9353" s="937" t="str">
        <f t="array" ref="G9353">xlookup(F9353,'Internal Staffing Calculator'!E:E,'Internal Staffing Calculator'!C:C,"")</f>
        <v/>
      </c>
      <c r="H9353" s="932" t="str">
        <f t="array" ref="H9353">if(F9353&lt;&gt;"", iferror(index('Internal Staffing Calculator'!B$8:B23500,match(F9353,'Internal Staffing Calculator'!E$8:E23500,0)), "Not In Budget"),"")</f>
        <v/>
      </c>
      <c r="I9353" s="184"/>
      <c r="J9353" s="184"/>
      <c r="K9353" s="184"/>
      <c r="L9353" s="183"/>
    </row>
    <row r="9354">
      <c r="A9354" s="454"/>
      <c r="B9354" s="927"/>
      <c r="C9354" s="580"/>
      <c r="D9354" s="939"/>
      <c r="E9354" s="940"/>
      <c r="F9354" s="941"/>
      <c r="G9354" s="937" t="str">
        <f t="array" ref="G9354">xlookup(F9354,'Internal Staffing Calculator'!E:E,'Internal Staffing Calculator'!C:C,"")</f>
        <v/>
      </c>
      <c r="H9354" s="932" t="str">
        <f t="array" ref="H9354">if(F9354&lt;&gt;"", iferror(index('Internal Staffing Calculator'!B$8:B23500,match(F9354,'Internal Staffing Calculator'!E$8:E23500,0)), "Not In Budget"),"")</f>
        <v/>
      </c>
      <c r="I9354" s="184"/>
      <c r="J9354" s="184"/>
      <c r="K9354" s="184"/>
      <c r="L9354" s="183"/>
    </row>
    <row r="9355">
      <c r="A9355" s="454"/>
      <c r="B9355" s="927"/>
      <c r="C9355" s="580"/>
      <c r="D9355" s="939"/>
      <c r="E9355" s="940"/>
      <c r="F9355" s="941"/>
      <c r="G9355" s="937" t="str">
        <f t="array" ref="G9355">xlookup(F9355,'Internal Staffing Calculator'!E:E,'Internal Staffing Calculator'!C:C,"")</f>
        <v/>
      </c>
      <c r="H9355" s="932" t="str">
        <f t="array" ref="H9355">if(F9355&lt;&gt;"", iferror(index('Internal Staffing Calculator'!B$8:B23500,match(F9355,'Internal Staffing Calculator'!E$8:E23500,0)), "Not In Budget"),"")</f>
        <v/>
      </c>
      <c r="I9355" s="184"/>
      <c r="J9355" s="184"/>
      <c r="K9355" s="184"/>
      <c r="L9355" s="183"/>
    </row>
    <row r="9356">
      <c r="A9356" s="454"/>
      <c r="B9356" s="927"/>
      <c r="C9356" s="580"/>
      <c r="D9356" s="939"/>
      <c r="E9356" s="940"/>
      <c r="F9356" s="941"/>
      <c r="G9356" s="937" t="str">
        <f t="array" ref="G9356">xlookup(F9356,'Internal Staffing Calculator'!E:E,'Internal Staffing Calculator'!C:C,"")</f>
        <v/>
      </c>
      <c r="H9356" s="932" t="str">
        <f t="array" ref="H9356">if(F9356&lt;&gt;"", iferror(index('Internal Staffing Calculator'!B$8:B23500,match(F9356,'Internal Staffing Calculator'!E$8:E23500,0)), "Not In Budget"),"")</f>
        <v/>
      </c>
      <c r="I9356" s="184"/>
      <c r="J9356" s="184"/>
      <c r="K9356" s="184"/>
      <c r="L9356" s="183"/>
    </row>
    <row r="9357">
      <c r="A9357" s="454"/>
      <c r="B9357" s="927"/>
      <c r="C9357" s="580"/>
      <c r="D9357" s="939"/>
      <c r="E9357" s="940"/>
      <c r="F9357" s="941"/>
      <c r="G9357" s="937" t="str">
        <f t="array" ref="G9357">xlookup(F9357,'Internal Staffing Calculator'!E:E,'Internal Staffing Calculator'!C:C,"")</f>
        <v/>
      </c>
      <c r="H9357" s="932" t="str">
        <f t="array" ref="H9357">if(F9357&lt;&gt;"", iferror(index('Internal Staffing Calculator'!B$8:B23500,match(F9357,'Internal Staffing Calculator'!E$8:E23500,0)), "Not In Budget"),"")</f>
        <v/>
      </c>
      <c r="I9357" s="184"/>
      <c r="J9357" s="184"/>
      <c r="K9357" s="184"/>
      <c r="L9357" s="183"/>
    </row>
    <row r="9358">
      <c r="A9358" s="454"/>
      <c r="B9358" s="927"/>
      <c r="C9358" s="580"/>
      <c r="D9358" s="939"/>
      <c r="E9358" s="940"/>
      <c r="F9358" s="941"/>
      <c r="G9358" s="937" t="str">
        <f t="array" ref="G9358">xlookup(F9358,'Internal Staffing Calculator'!E:E,'Internal Staffing Calculator'!C:C,"")</f>
        <v/>
      </c>
      <c r="H9358" s="932" t="str">
        <f t="array" ref="H9358">if(F9358&lt;&gt;"", iferror(index('Internal Staffing Calculator'!B$8:B23500,match(F9358,'Internal Staffing Calculator'!E$8:E23500,0)), "Not In Budget"),"")</f>
        <v/>
      </c>
      <c r="I9358" s="184"/>
      <c r="J9358" s="184"/>
      <c r="K9358" s="184"/>
      <c r="L9358" s="183"/>
    </row>
    <row r="9359">
      <c r="A9359" s="454"/>
      <c r="B9359" s="927"/>
      <c r="C9359" s="580"/>
      <c r="D9359" s="939"/>
      <c r="E9359" s="940"/>
      <c r="F9359" s="941"/>
      <c r="G9359" s="937" t="str">
        <f t="array" ref="G9359">xlookup(F9359,'Internal Staffing Calculator'!E:E,'Internal Staffing Calculator'!C:C,"")</f>
        <v/>
      </c>
      <c r="H9359" s="932" t="str">
        <f t="array" ref="H9359">if(F9359&lt;&gt;"", iferror(index('Internal Staffing Calculator'!B$8:B23500,match(F9359,'Internal Staffing Calculator'!E$8:E23500,0)), "Not In Budget"),"")</f>
        <v/>
      </c>
      <c r="I9359" s="184"/>
      <c r="J9359" s="184"/>
      <c r="K9359" s="184"/>
      <c r="L9359" s="183"/>
    </row>
    <row r="9360">
      <c r="A9360" s="454"/>
      <c r="B9360" s="927"/>
      <c r="C9360" s="580"/>
      <c r="D9360" s="939"/>
      <c r="E9360" s="940"/>
      <c r="F9360" s="941"/>
      <c r="G9360" s="937" t="str">
        <f t="array" ref="G9360">xlookup(F9360,'Internal Staffing Calculator'!E:E,'Internal Staffing Calculator'!C:C,"")</f>
        <v/>
      </c>
      <c r="H9360" s="932" t="str">
        <f t="array" ref="H9360">if(F9360&lt;&gt;"", iferror(index('Internal Staffing Calculator'!B$8:B23500,match(F9360,'Internal Staffing Calculator'!E$8:E23500,0)), "Not In Budget"),"")</f>
        <v/>
      </c>
      <c r="I9360" s="184"/>
      <c r="J9360" s="184"/>
      <c r="K9360" s="184"/>
      <c r="L9360" s="183"/>
    </row>
    <row r="9361">
      <c r="A9361" s="454"/>
      <c r="B9361" s="927"/>
      <c r="C9361" s="580"/>
      <c r="D9361" s="939"/>
      <c r="E9361" s="940"/>
      <c r="F9361" s="941"/>
      <c r="G9361" s="937" t="str">
        <f t="array" ref="G9361">xlookup(F9361,'Internal Staffing Calculator'!E:E,'Internal Staffing Calculator'!C:C,"")</f>
        <v/>
      </c>
      <c r="H9361" s="932" t="str">
        <f t="array" ref="H9361">if(F9361&lt;&gt;"", iferror(index('Internal Staffing Calculator'!B$8:B23500,match(F9361,'Internal Staffing Calculator'!E$8:E23500,0)), "Not In Budget"),"")</f>
        <v/>
      </c>
      <c r="I9361" s="184"/>
      <c r="J9361" s="184"/>
      <c r="K9361" s="184"/>
      <c r="L9361" s="183"/>
    </row>
    <row r="9362">
      <c r="A9362" s="454"/>
      <c r="B9362" s="927"/>
      <c r="C9362" s="580"/>
      <c r="D9362" s="939"/>
      <c r="E9362" s="940"/>
      <c r="F9362" s="941"/>
      <c r="G9362" s="937" t="str">
        <f t="array" ref="G9362">xlookup(F9362,'Internal Staffing Calculator'!E:E,'Internal Staffing Calculator'!C:C,"")</f>
        <v/>
      </c>
      <c r="H9362" s="932" t="str">
        <f t="array" ref="H9362">if(F9362&lt;&gt;"", iferror(index('Internal Staffing Calculator'!B$8:B23500,match(F9362,'Internal Staffing Calculator'!E$8:E23500,0)), "Not In Budget"),"")</f>
        <v/>
      </c>
      <c r="I9362" s="184"/>
      <c r="J9362" s="184"/>
      <c r="K9362" s="184"/>
      <c r="L9362" s="183"/>
    </row>
    <row r="9363">
      <c r="A9363" s="454"/>
      <c r="B9363" s="927"/>
      <c r="C9363" s="580"/>
      <c r="D9363" s="939"/>
      <c r="E9363" s="940"/>
      <c r="F9363" s="941"/>
      <c r="G9363" s="937" t="str">
        <f t="array" ref="G9363">xlookup(F9363,'Internal Staffing Calculator'!E:E,'Internal Staffing Calculator'!C:C,"")</f>
        <v/>
      </c>
      <c r="H9363" s="932" t="str">
        <f t="array" ref="H9363">if(F9363&lt;&gt;"", iferror(index('Internal Staffing Calculator'!B$8:B23500,match(F9363,'Internal Staffing Calculator'!E$8:E23500,0)), "Not In Budget"),"")</f>
        <v/>
      </c>
      <c r="I9363" s="184"/>
      <c r="J9363" s="184"/>
      <c r="K9363" s="184"/>
      <c r="L9363" s="183"/>
    </row>
    <row r="9364">
      <c r="A9364" s="454"/>
      <c r="B9364" s="927"/>
      <c r="C9364" s="580"/>
      <c r="D9364" s="939"/>
      <c r="E9364" s="940"/>
      <c r="F9364" s="941"/>
      <c r="G9364" s="937" t="str">
        <f t="array" ref="G9364">xlookup(F9364,'Internal Staffing Calculator'!E:E,'Internal Staffing Calculator'!C:C,"")</f>
        <v/>
      </c>
      <c r="H9364" s="932" t="str">
        <f t="array" ref="H9364">if(F9364&lt;&gt;"", iferror(index('Internal Staffing Calculator'!B$8:B23500,match(F9364,'Internal Staffing Calculator'!E$8:E23500,0)), "Not In Budget"),"")</f>
        <v/>
      </c>
      <c r="I9364" s="184"/>
      <c r="J9364" s="184"/>
      <c r="K9364" s="184"/>
      <c r="L9364" s="183"/>
    </row>
    <row r="9365">
      <c r="A9365" s="454"/>
      <c r="B9365" s="927"/>
      <c r="C9365" s="580"/>
      <c r="D9365" s="939"/>
      <c r="E9365" s="940"/>
      <c r="F9365" s="941"/>
      <c r="G9365" s="937" t="str">
        <f t="array" ref="G9365">xlookup(F9365,'Internal Staffing Calculator'!E:E,'Internal Staffing Calculator'!C:C,"")</f>
        <v/>
      </c>
      <c r="H9365" s="932" t="str">
        <f t="array" ref="H9365">if(F9365&lt;&gt;"", iferror(index('Internal Staffing Calculator'!B$8:B23500,match(F9365,'Internal Staffing Calculator'!E$8:E23500,0)), "Not In Budget"),"")</f>
        <v/>
      </c>
      <c r="I9365" s="184"/>
      <c r="J9365" s="184"/>
      <c r="K9365" s="184"/>
      <c r="L9365" s="183"/>
    </row>
    <row r="9366">
      <c r="A9366" s="454"/>
      <c r="B9366" s="927"/>
      <c r="C9366" s="580"/>
      <c r="D9366" s="939"/>
      <c r="E9366" s="940"/>
      <c r="F9366" s="941"/>
      <c r="G9366" s="937" t="str">
        <f t="array" ref="G9366">xlookup(F9366,'Internal Staffing Calculator'!E:E,'Internal Staffing Calculator'!C:C,"")</f>
        <v/>
      </c>
      <c r="H9366" s="932" t="str">
        <f t="array" ref="H9366">if(F9366&lt;&gt;"", iferror(index('Internal Staffing Calculator'!B$8:B23500,match(F9366,'Internal Staffing Calculator'!E$8:E23500,0)), "Not In Budget"),"")</f>
        <v/>
      </c>
      <c r="I9366" s="184"/>
      <c r="J9366" s="184"/>
      <c r="K9366" s="184"/>
      <c r="L9366" s="183"/>
    </row>
    <row r="9367">
      <c r="A9367" s="454"/>
      <c r="B9367" s="927"/>
      <c r="C9367" s="580"/>
      <c r="D9367" s="939"/>
      <c r="E9367" s="940"/>
      <c r="F9367" s="941"/>
      <c r="G9367" s="937" t="str">
        <f t="array" ref="G9367">xlookup(F9367,'Internal Staffing Calculator'!E:E,'Internal Staffing Calculator'!C:C,"")</f>
        <v/>
      </c>
      <c r="H9367" s="932" t="str">
        <f t="array" ref="H9367">if(F9367&lt;&gt;"", iferror(index('Internal Staffing Calculator'!B$8:B23500,match(F9367,'Internal Staffing Calculator'!E$8:E23500,0)), "Not In Budget"),"")</f>
        <v/>
      </c>
      <c r="I9367" s="184"/>
      <c r="J9367" s="184"/>
      <c r="K9367" s="184"/>
      <c r="L9367" s="183"/>
    </row>
    <row r="9368">
      <c r="A9368" s="454"/>
      <c r="B9368" s="927"/>
      <c r="C9368" s="580"/>
      <c r="D9368" s="939"/>
      <c r="E9368" s="940"/>
      <c r="F9368" s="941"/>
      <c r="G9368" s="937" t="str">
        <f t="array" ref="G9368">xlookup(F9368,'Internal Staffing Calculator'!E:E,'Internal Staffing Calculator'!C:C,"")</f>
        <v/>
      </c>
      <c r="H9368" s="932" t="str">
        <f t="array" ref="H9368">if(F9368&lt;&gt;"", iferror(index('Internal Staffing Calculator'!B$8:B23500,match(F9368,'Internal Staffing Calculator'!E$8:E23500,0)), "Not In Budget"),"")</f>
        <v/>
      </c>
      <c r="I9368" s="184"/>
      <c r="J9368" s="184"/>
      <c r="K9368" s="184"/>
      <c r="L9368" s="183"/>
    </row>
    <row r="9369">
      <c r="A9369" s="454"/>
      <c r="B9369" s="927"/>
      <c r="C9369" s="580"/>
      <c r="D9369" s="939"/>
      <c r="E9369" s="940"/>
      <c r="F9369" s="941"/>
      <c r="G9369" s="937" t="str">
        <f t="array" ref="G9369">xlookup(F9369,'Internal Staffing Calculator'!E:E,'Internal Staffing Calculator'!C:C,"")</f>
        <v/>
      </c>
      <c r="H9369" s="932" t="str">
        <f t="array" ref="H9369">if(F9369&lt;&gt;"", iferror(index('Internal Staffing Calculator'!B$8:B23500,match(F9369,'Internal Staffing Calculator'!E$8:E23500,0)), "Not In Budget"),"")</f>
        <v/>
      </c>
      <c r="I9369" s="184"/>
      <c r="J9369" s="184"/>
      <c r="K9369" s="184"/>
      <c r="L9369" s="183"/>
    </row>
    <row r="9370">
      <c r="A9370" s="454"/>
      <c r="B9370" s="927"/>
      <c r="C9370" s="580"/>
      <c r="D9370" s="939"/>
      <c r="E9370" s="940"/>
      <c r="F9370" s="941"/>
      <c r="G9370" s="937" t="str">
        <f t="array" ref="G9370">xlookup(F9370,'Internal Staffing Calculator'!E:E,'Internal Staffing Calculator'!C:C,"")</f>
        <v/>
      </c>
      <c r="H9370" s="932" t="str">
        <f t="array" ref="H9370">if(F9370&lt;&gt;"", iferror(index('Internal Staffing Calculator'!B$8:B23500,match(F9370,'Internal Staffing Calculator'!E$8:E23500,0)), "Not In Budget"),"")</f>
        <v/>
      </c>
      <c r="I9370" s="184"/>
      <c r="J9370" s="184"/>
      <c r="K9370" s="184"/>
      <c r="L9370" s="183"/>
    </row>
    <row r="9371">
      <c r="A9371" s="454"/>
      <c r="B9371" s="927"/>
      <c r="C9371" s="580"/>
      <c r="D9371" s="939"/>
      <c r="E9371" s="940"/>
      <c r="F9371" s="941"/>
      <c r="G9371" s="937" t="str">
        <f t="array" ref="G9371">xlookup(F9371,'Internal Staffing Calculator'!E:E,'Internal Staffing Calculator'!C:C,"")</f>
        <v/>
      </c>
      <c r="H9371" s="932" t="str">
        <f t="array" ref="H9371">if(F9371&lt;&gt;"", iferror(index('Internal Staffing Calculator'!B$8:B23500,match(F9371,'Internal Staffing Calculator'!E$8:E23500,0)), "Not In Budget"),"")</f>
        <v/>
      </c>
      <c r="I9371" s="184"/>
      <c r="J9371" s="184"/>
      <c r="K9371" s="184"/>
      <c r="L9371" s="183"/>
    </row>
    <row r="9372">
      <c r="A9372" s="454"/>
      <c r="B9372" s="927"/>
      <c r="C9372" s="580"/>
      <c r="D9372" s="939"/>
      <c r="E9372" s="940"/>
      <c r="F9372" s="941"/>
      <c r="G9372" s="937" t="str">
        <f t="array" ref="G9372">xlookup(F9372,'Internal Staffing Calculator'!E:E,'Internal Staffing Calculator'!C:C,"")</f>
        <v/>
      </c>
      <c r="H9372" s="932" t="str">
        <f t="array" ref="H9372">if(F9372&lt;&gt;"", iferror(index('Internal Staffing Calculator'!B$8:B23500,match(F9372,'Internal Staffing Calculator'!E$8:E23500,0)), "Not In Budget"),"")</f>
        <v/>
      </c>
      <c r="I9372" s="184"/>
      <c r="J9372" s="184"/>
      <c r="K9372" s="184"/>
      <c r="L9372" s="183"/>
    </row>
    <row r="9373">
      <c r="A9373" s="454"/>
      <c r="B9373" s="927"/>
      <c r="C9373" s="580"/>
      <c r="D9373" s="939"/>
      <c r="E9373" s="940"/>
      <c r="F9373" s="941"/>
      <c r="G9373" s="937" t="str">
        <f t="array" ref="G9373">xlookup(F9373,'Internal Staffing Calculator'!E:E,'Internal Staffing Calculator'!C:C,"")</f>
        <v/>
      </c>
      <c r="H9373" s="932" t="str">
        <f t="array" ref="H9373">if(F9373&lt;&gt;"", iferror(index('Internal Staffing Calculator'!B$8:B23500,match(F9373,'Internal Staffing Calculator'!E$8:E23500,0)), "Not In Budget"),"")</f>
        <v/>
      </c>
      <c r="I9373" s="184"/>
      <c r="J9373" s="184"/>
      <c r="K9373" s="184"/>
      <c r="L9373" s="183"/>
    </row>
    <row r="9374">
      <c r="A9374" s="454"/>
      <c r="B9374" s="927"/>
      <c r="C9374" s="580"/>
      <c r="D9374" s="939"/>
      <c r="E9374" s="940"/>
      <c r="F9374" s="941"/>
      <c r="G9374" s="937" t="str">
        <f t="array" ref="G9374">xlookup(F9374,'Internal Staffing Calculator'!E:E,'Internal Staffing Calculator'!C:C,"")</f>
        <v/>
      </c>
      <c r="H9374" s="932" t="str">
        <f t="array" ref="H9374">if(F9374&lt;&gt;"", iferror(index('Internal Staffing Calculator'!B$8:B23500,match(F9374,'Internal Staffing Calculator'!E$8:E23500,0)), "Not In Budget"),"")</f>
        <v/>
      </c>
      <c r="I9374" s="184"/>
      <c r="J9374" s="184"/>
      <c r="K9374" s="184"/>
      <c r="L9374" s="183"/>
    </row>
    <row r="9375">
      <c r="A9375" s="454"/>
      <c r="B9375" s="927"/>
      <c r="C9375" s="580"/>
      <c r="D9375" s="939"/>
      <c r="E9375" s="940"/>
      <c r="F9375" s="941"/>
      <c r="G9375" s="937" t="str">
        <f t="array" ref="G9375">xlookup(F9375,'Internal Staffing Calculator'!E:E,'Internal Staffing Calculator'!C:C,"")</f>
        <v/>
      </c>
      <c r="H9375" s="932" t="str">
        <f t="array" ref="H9375">if(F9375&lt;&gt;"", iferror(index('Internal Staffing Calculator'!B$8:B23500,match(F9375,'Internal Staffing Calculator'!E$8:E23500,0)), "Not In Budget"),"")</f>
        <v/>
      </c>
      <c r="I9375" s="184"/>
      <c r="J9375" s="184"/>
      <c r="K9375" s="184"/>
      <c r="L9375" s="183"/>
    </row>
    <row r="9376">
      <c r="A9376" s="454"/>
      <c r="B9376" s="927"/>
      <c r="C9376" s="580"/>
      <c r="D9376" s="939"/>
      <c r="E9376" s="940"/>
      <c r="F9376" s="941"/>
      <c r="G9376" s="937" t="str">
        <f t="array" ref="G9376">xlookup(F9376,'Internal Staffing Calculator'!E:E,'Internal Staffing Calculator'!C:C,"")</f>
        <v/>
      </c>
      <c r="H9376" s="932" t="str">
        <f t="array" ref="H9376">if(F9376&lt;&gt;"", iferror(index('Internal Staffing Calculator'!B$8:B23500,match(F9376,'Internal Staffing Calculator'!E$8:E23500,0)), "Not In Budget"),"")</f>
        <v/>
      </c>
      <c r="I9376" s="184"/>
      <c r="J9376" s="184"/>
      <c r="K9376" s="184"/>
      <c r="L9376" s="183"/>
    </row>
    <row r="9377">
      <c r="A9377" s="454"/>
      <c r="B9377" s="927"/>
      <c r="C9377" s="580"/>
      <c r="D9377" s="939"/>
      <c r="E9377" s="940"/>
      <c r="F9377" s="941"/>
      <c r="G9377" s="937" t="str">
        <f t="array" ref="G9377">xlookup(F9377,'Internal Staffing Calculator'!E:E,'Internal Staffing Calculator'!C:C,"")</f>
        <v/>
      </c>
      <c r="H9377" s="932" t="str">
        <f t="array" ref="H9377">if(F9377&lt;&gt;"", iferror(index('Internal Staffing Calculator'!B$8:B23500,match(F9377,'Internal Staffing Calculator'!E$8:E23500,0)), "Not In Budget"),"")</f>
        <v/>
      </c>
      <c r="I9377" s="184"/>
      <c r="J9377" s="184"/>
      <c r="K9377" s="184"/>
      <c r="L9377" s="183"/>
    </row>
    <row r="9378">
      <c r="A9378" s="454"/>
      <c r="B9378" s="927"/>
      <c r="C9378" s="580"/>
      <c r="D9378" s="939"/>
      <c r="E9378" s="940"/>
      <c r="F9378" s="941"/>
      <c r="G9378" s="937" t="str">
        <f t="array" ref="G9378">xlookup(F9378,'Internal Staffing Calculator'!E:E,'Internal Staffing Calculator'!C:C,"")</f>
        <v/>
      </c>
      <c r="H9378" s="932" t="str">
        <f t="array" ref="H9378">if(F9378&lt;&gt;"", iferror(index('Internal Staffing Calculator'!B$8:B23500,match(F9378,'Internal Staffing Calculator'!E$8:E23500,0)), "Not In Budget"),"")</f>
        <v/>
      </c>
      <c r="I9378" s="184"/>
      <c r="J9378" s="184"/>
      <c r="K9378" s="184"/>
      <c r="L9378" s="183"/>
    </row>
    <row r="9379">
      <c r="A9379" s="454"/>
      <c r="B9379" s="927"/>
      <c r="C9379" s="580"/>
      <c r="D9379" s="939"/>
      <c r="E9379" s="940"/>
      <c r="F9379" s="941"/>
      <c r="G9379" s="937" t="str">
        <f t="array" ref="G9379">xlookup(F9379,'Internal Staffing Calculator'!E:E,'Internal Staffing Calculator'!C:C,"")</f>
        <v/>
      </c>
      <c r="H9379" s="932" t="str">
        <f t="array" ref="H9379">if(F9379&lt;&gt;"", iferror(index('Internal Staffing Calculator'!B$8:B23500,match(F9379,'Internal Staffing Calculator'!E$8:E23500,0)), "Not In Budget"),"")</f>
        <v/>
      </c>
      <c r="I9379" s="184"/>
      <c r="J9379" s="184"/>
      <c r="K9379" s="184"/>
      <c r="L9379" s="183"/>
    </row>
    <row r="9380">
      <c r="A9380" s="454"/>
      <c r="B9380" s="927"/>
      <c r="C9380" s="580"/>
      <c r="D9380" s="939"/>
      <c r="E9380" s="940"/>
      <c r="F9380" s="941"/>
      <c r="G9380" s="937" t="str">
        <f t="array" ref="G9380">xlookup(F9380,'Internal Staffing Calculator'!E:E,'Internal Staffing Calculator'!C:C,"")</f>
        <v/>
      </c>
      <c r="H9380" s="932" t="str">
        <f t="array" ref="H9380">if(F9380&lt;&gt;"", iferror(index('Internal Staffing Calculator'!B$8:B23500,match(F9380,'Internal Staffing Calculator'!E$8:E23500,0)), "Not In Budget"),"")</f>
        <v/>
      </c>
      <c r="I9380" s="184"/>
      <c r="J9380" s="184"/>
      <c r="K9380" s="184"/>
      <c r="L9380" s="183"/>
    </row>
    <row r="9381">
      <c r="A9381" s="454"/>
      <c r="B9381" s="927"/>
      <c r="C9381" s="580"/>
      <c r="D9381" s="939"/>
      <c r="E9381" s="940"/>
      <c r="F9381" s="941"/>
      <c r="G9381" s="937" t="str">
        <f t="array" ref="G9381">xlookup(F9381,'Internal Staffing Calculator'!E:E,'Internal Staffing Calculator'!C:C,"")</f>
        <v/>
      </c>
      <c r="H9381" s="932" t="str">
        <f t="array" ref="H9381">if(F9381&lt;&gt;"", iferror(index('Internal Staffing Calculator'!B$8:B23500,match(F9381,'Internal Staffing Calculator'!E$8:E23500,0)), "Not In Budget"),"")</f>
        <v/>
      </c>
      <c r="I9381" s="184"/>
      <c r="J9381" s="184"/>
      <c r="K9381" s="184"/>
      <c r="L9381" s="183"/>
    </row>
    <row r="9382">
      <c r="A9382" s="454"/>
      <c r="B9382" s="927"/>
      <c r="C9382" s="580"/>
      <c r="D9382" s="939"/>
      <c r="E9382" s="940"/>
      <c r="F9382" s="941"/>
      <c r="G9382" s="937" t="str">
        <f t="array" ref="G9382">xlookup(F9382,'Internal Staffing Calculator'!E:E,'Internal Staffing Calculator'!C:C,"")</f>
        <v/>
      </c>
      <c r="H9382" s="932" t="str">
        <f t="array" ref="H9382">if(F9382&lt;&gt;"", iferror(index('Internal Staffing Calculator'!B$8:B23500,match(F9382,'Internal Staffing Calculator'!E$8:E23500,0)), "Not In Budget"),"")</f>
        <v/>
      </c>
      <c r="I9382" s="184"/>
      <c r="J9382" s="184"/>
      <c r="K9382" s="184"/>
      <c r="L9382" s="183"/>
    </row>
    <row r="9383">
      <c r="A9383" s="454"/>
      <c r="B9383" s="927"/>
      <c r="C9383" s="580"/>
      <c r="D9383" s="939"/>
      <c r="E9383" s="940"/>
      <c r="F9383" s="941"/>
      <c r="G9383" s="937" t="str">
        <f t="array" ref="G9383">xlookup(F9383,'Internal Staffing Calculator'!E:E,'Internal Staffing Calculator'!C:C,"")</f>
        <v/>
      </c>
      <c r="H9383" s="932" t="str">
        <f t="array" ref="H9383">if(F9383&lt;&gt;"", iferror(index('Internal Staffing Calculator'!B$8:B23500,match(F9383,'Internal Staffing Calculator'!E$8:E23500,0)), "Not In Budget"),"")</f>
        <v/>
      </c>
      <c r="I9383" s="184"/>
      <c r="J9383" s="184"/>
      <c r="K9383" s="184"/>
      <c r="L9383" s="183"/>
    </row>
    <row r="9384">
      <c r="A9384" s="454"/>
      <c r="B9384" s="927"/>
      <c r="C9384" s="580"/>
      <c r="D9384" s="939"/>
      <c r="E9384" s="940"/>
      <c r="F9384" s="941"/>
      <c r="G9384" s="937" t="str">
        <f t="array" ref="G9384">xlookup(F9384,'Internal Staffing Calculator'!E:E,'Internal Staffing Calculator'!C:C,"")</f>
        <v/>
      </c>
      <c r="H9384" s="932" t="str">
        <f t="array" ref="H9384">if(F9384&lt;&gt;"", iferror(index('Internal Staffing Calculator'!B$8:B23500,match(F9384,'Internal Staffing Calculator'!E$8:E23500,0)), "Not In Budget"),"")</f>
        <v/>
      </c>
      <c r="I9384" s="184"/>
      <c r="J9384" s="184"/>
      <c r="K9384" s="184"/>
      <c r="L9384" s="183"/>
    </row>
    <row r="9385">
      <c r="A9385" s="454"/>
      <c r="B9385" s="927"/>
      <c r="C9385" s="580"/>
      <c r="D9385" s="939"/>
      <c r="E9385" s="940"/>
      <c r="F9385" s="941"/>
      <c r="G9385" s="937" t="str">
        <f t="array" ref="G9385">xlookup(F9385,'Internal Staffing Calculator'!E:E,'Internal Staffing Calculator'!C:C,"")</f>
        <v/>
      </c>
      <c r="H9385" s="932" t="str">
        <f t="array" ref="H9385">if(F9385&lt;&gt;"", iferror(index('Internal Staffing Calculator'!B$8:B23500,match(F9385,'Internal Staffing Calculator'!E$8:E23500,0)), "Not In Budget"),"")</f>
        <v/>
      </c>
      <c r="I9385" s="184"/>
      <c r="J9385" s="184"/>
      <c r="K9385" s="184"/>
      <c r="L9385" s="183"/>
    </row>
    <row r="9386">
      <c r="A9386" s="454"/>
      <c r="B9386" s="927"/>
      <c r="C9386" s="580"/>
      <c r="D9386" s="939"/>
      <c r="E9386" s="940"/>
      <c r="F9386" s="941"/>
      <c r="G9386" s="937" t="str">
        <f t="array" ref="G9386">xlookup(F9386,'Internal Staffing Calculator'!E:E,'Internal Staffing Calculator'!C:C,"")</f>
        <v/>
      </c>
      <c r="H9386" s="932" t="str">
        <f t="array" ref="H9386">if(F9386&lt;&gt;"", iferror(index('Internal Staffing Calculator'!B$8:B23500,match(F9386,'Internal Staffing Calculator'!E$8:E23500,0)), "Not In Budget"),"")</f>
        <v/>
      </c>
      <c r="I9386" s="184"/>
      <c r="J9386" s="184"/>
      <c r="K9386" s="184"/>
      <c r="L9386" s="183"/>
    </row>
    <row r="9387">
      <c r="A9387" s="454"/>
      <c r="B9387" s="927"/>
      <c r="C9387" s="580"/>
      <c r="D9387" s="939"/>
      <c r="E9387" s="940"/>
      <c r="F9387" s="941"/>
      <c r="G9387" s="937" t="str">
        <f t="array" ref="G9387">xlookup(F9387,'Internal Staffing Calculator'!E:E,'Internal Staffing Calculator'!C:C,"")</f>
        <v/>
      </c>
      <c r="H9387" s="932" t="str">
        <f t="array" ref="H9387">if(F9387&lt;&gt;"", iferror(index('Internal Staffing Calculator'!B$8:B23500,match(F9387,'Internal Staffing Calculator'!E$8:E23500,0)), "Not In Budget"),"")</f>
        <v/>
      </c>
      <c r="I9387" s="184"/>
      <c r="J9387" s="184"/>
      <c r="K9387" s="184"/>
      <c r="L9387" s="183"/>
    </row>
    <row r="9388">
      <c r="A9388" s="454"/>
      <c r="B9388" s="927"/>
      <c r="C9388" s="580"/>
      <c r="D9388" s="939"/>
      <c r="E9388" s="940"/>
      <c r="F9388" s="941"/>
      <c r="G9388" s="937" t="str">
        <f t="array" ref="G9388">xlookup(F9388,'Internal Staffing Calculator'!E:E,'Internal Staffing Calculator'!C:C,"")</f>
        <v/>
      </c>
      <c r="H9388" s="932" t="str">
        <f t="array" ref="H9388">if(F9388&lt;&gt;"", iferror(index('Internal Staffing Calculator'!B$8:B23500,match(F9388,'Internal Staffing Calculator'!E$8:E23500,0)), "Not In Budget"),"")</f>
        <v/>
      </c>
      <c r="I9388" s="184"/>
      <c r="J9388" s="184"/>
      <c r="K9388" s="184"/>
      <c r="L9388" s="183"/>
    </row>
    <row r="9389">
      <c r="A9389" s="454"/>
      <c r="B9389" s="927"/>
      <c r="C9389" s="580"/>
      <c r="D9389" s="939"/>
      <c r="E9389" s="940"/>
      <c r="F9389" s="941"/>
      <c r="G9389" s="937" t="str">
        <f t="array" ref="G9389">xlookup(F9389,'Internal Staffing Calculator'!E:E,'Internal Staffing Calculator'!C:C,"")</f>
        <v/>
      </c>
      <c r="H9389" s="932" t="str">
        <f t="array" ref="H9389">if(F9389&lt;&gt;"", iferror(index('Internal Staffing Calculator'!B$8:B23500,match(F9389,'Internal Staffing Calculator'!E$8:E23500,0)), "Not In Budget"),"")</f>
        <v/>
      </c>
      <c r="I9389" s="184"/>
      <c r="J9389" s="184"/>
      <c r="K9389" s="184"/>
      <c r="L9389" s="183"/>
    </row>
    <row r="9390">
      <c r="A9390" s="454"/>
      <c r="B9390" s="927"/>
      <c r="C9390" s="580"/>
      <c r="D9390" s="939"/>
      <c r="E9390" s="940"/>
      <c r="F9390" s="941"/>
      <c r="G9390" s="937" t="str">
        <f t="array" ref="G9390">xlookup(F9390,'Internal Staffing Calculator'!E:E,'Internal Staffing Calculator'!C:C,"")</f>
        <v/>
      </c>
      <c r="H9390" s="932" t="str">
        <f t="array" ref="H9390">if(F9390&lt;&gt;"", iferror(index('Internal Staffing Calculator'!B$8:B23500,match(F9390,'Internal Staffing Calculator'!E$8:E23500,0)), "Not In Budget"),"")</f>
        <v/>
      </c>
      <c r="I9390" s="184"/>
      <c r="J9390" s="184"/>
      <c r="K9390" s="184"/>
      <c r="L9390" s="183"/>
    </row>
    <row r="9391">
      <c r="A9391" s="454"/>
      <c r="B9391" s="927"/>
      <c r="C9391" s="580"/>
      <c r="D9391" s="939"/>
      <c r="E9391" s="940"/>
      <c r="F9391" s="941"/>
      <c r="G9391" s="937" t="str">
        <f t="array" ref="G9391">xlookup(F9391,'Internal Staffing Calculator'!E:E,'Internal Staffing Calculator'!C:C,"")</f>
        <v/>
      </c>
      <c r="H9391" s="932" t="str">
        <f t="array" ref="H9391">if(F9391&lt;&gt;"", iferror(index('Internal Staffing Calculator'!B$8:B23500,match(F9391,'Internal Staffing Calculator'!E$8:E23500,0)), "Not In Budget"),"")</f>
        <v/>
      </c>
      <c r="I9391" s="184"/>
      <c r="J9391" s="184"/>
      <c r="K9391" s="184"/>
      <c r="L9391" s="183"/>
    </row>
    <row r="9392">
      <c r="A9392" s="454"/>
      <c r="B9392" s="927"/>
      <c r="C9392" s="580"/>
      <c r="D9392" s="939"/>
      <c r="E9392" s="940"/>
      <c r="F9392" s="941"/>
      <c r="G9392" s="937" t="str">
        <f t="array" ref="G9392">xlookup(F9392,'Internal Staffing Calculator'!E:E,'Internal Staffing Calculator'!C:C,"")</f>
        <v/>
      </c>
      <c r="H9392" s="932" t="str">
        <f t="array" ref="H9392">if(F9392&lt;&gt;"", iferror(index('Internal Staffing Calculator'!B$8:B23500,match(F9392,'Internal Staffing Calculator'!E$8:E23500,0)), "Not In Budget"),"")</f>
        <v/>
      </c>
      <c r="I9392" s="184"/>
      <c r="J9392" s="184"/>
      <c r="K9392" s="184"/>
      <c r="L9392" s="183"/>
    </row>
    <row r="9393">
      <c r="A9393" s="454"/>
      <c r="B9393" s="927"/>
      <c r="C9393" s="580"/>
      <c r="D9393" s="939"/>
      <c r="E9393" s="940"/>
      <c r="F9393" s="941"/>
      <c r="G9393" s="937" t="str">
        <f t="array" ref="G9393">xlookup(F9393,'Internal Staffing Calculator'!E:E,'Internal Staffing Calculator'!C:C,"")</f>
        <v/>
      </c>
      <c r="H9393" s="932" t="str">
        <f t="array" ref="H9393">if(F9393&lt;&gt;"", iferror(index('Internal Staffing Calculator'!B$8:B23500,match(F9393,'Internal Staffing Calculator'!E$8:E23500,0)), "Not In Budget"),"")</f>
        <v/>
      </c>
      <c r="I9393" s="184"/>
      <c r="J9393" s="184"/>
      <c r="K9393" s="184"/>
      <c r="L9393" s="183"/>
    </row>
    <row r="9394">
      <c r="A9394" s="454"/>
      <c r="B9394" s="927"/>
      <c r="C9394" s="580"/>
      <c r="D9394" s="939"/>
      <c r="E9394" s="940"/>
      <c r="F9394" s="941"/>
      <c r="G9394" s="937" t="str">
        <f t="array" ref="G9394">xlookup(F9394,'Internal Staffing Calculator'!E:E,'Internal Staffing Calculator'!C:C,"")</f>
        <v/>
      </c>
      <c r="H9394" s="932" t="str">
        <f t="array" ref="H9394">if(F9394&lt;&gt;"", iferror(index('Internal Staffing Calculator'!B$8:B23500,match(F9394,'Internal Staffing Calculator'!E$8:E23500,0)), "Not In Budget"),"")</f>
        <v/>
      </c>
      <c r="I9394" s="184"/>
      <c r="J9394" s="184"/>
      <c r="K9394" s="184"/>
      <c r="L9394" s="183"/>
    </row>
    <row r="9395">
      <c r="A9395" s="454"/>
      <c r="B9395" s="927"/>
      <c r="C9395" s="580"/>
      <c r="D9395" s="939"/>
      <c r="E9395" s="940"/>
      <c r="F9395" s="941"/>
      <c r="G9395" s="937" t="str">
        <f t="array" ref="G9395">xlookup(F9395,'Internal Staffing Calculator'!E:E,'Internal Staffing Calculator'!C:C,"")</f>
        <v/>
      </c>
      <c r="H9395" s="932" t="str">
        <f t="array" ref="H9395">if(F9395&lt;&gt;"", iferror(index('Internal Staffing Calculator'!B$8:B23500,match(F9395,'Internal Staffing Calculator'!E$8:E23500,0)), "Not In Budget"),"")</f>
        <v/>
      </c>
      <c r="I9395" s="184"/>
      <c r="J9395" s="184"/>
      <c r="K9395" s="184"/>
      <c r="L9395" s="183"/>
    </row>
    <row r="9396">
      <c r="A9396" s="454"/>
      <c r="B9396" s="927"/>
      <c r="C9396" s="580"/>
      <c r="D9396" s="939"/>
      <c r="E9396" s="940"/>
      <c r="F9396" s="941"/>
      <c r="G9396" s="937" t="str">
        <f t="array" ref="G9396">xlookup(F9396,'Internal Staffing Calculator'!E:E,'Internal Staffing Calculator'!C:C,"")</f>
        <v/>
      </c>
      <c r="H9396" s="932" t="str">
        <f t="array" ref="H9396">if(F9396&lt;&gt;"", iferror(index('Internal Staffing Calculator'!B$8:B23500,match(F9396,'Internal Staffing Calculator'!E$8:E23500,0)), "Not In Budget"),"")</f>
        <v/>
      </c>
      <c r="I9396" s="184"/>
      <c r="J9396" s="184"/>
      <c r="K9396" s="184"/>
      <c r="L9396" s="183"/>
    </row>
    <row r="9397">
      <c r="A9397" s="454"/>
      <c r="B9397" s="927"/>
      <c r="C9397" s="580"/>
      <c r="D9397" s="939"/>
      <c r="E9397" s="940"/>
      <c r="F9397" s="941"/>
      <c r="G9397" s="937" t="str">
        <f t="array" ref="G9397">xlookup(F9397,'Internal Staffing Calculator'!E:E,'Internal Staffing Calculator'!C:C,"")</f>
        <v/>
      </c>
      <c r="H9397" s="932" t="str">
        <f t="array" ref="H9397">if(F9397&lt;&gt;"", iferror(index('Internal Staffing Calculator'!B$8:B23500,match(F9397,'Internal Staffing Calculator'!E$8:E23500,0)), "Not In Budget"),"")</f>
        <v/>
      </c>
      <c r="I9397" s="184"/>
      <c r="J9397" s="184"/>
      <c r="K9397" s="184"/>
      <c r="L9397" s="183"/>
    </row>
    <row r="9398">
      <c r="A9398" s="454"/>
      <c r="B9398" s="927"/>
      <c r="C9398" s="580"/>
      <c r="D9398" s="939"/>
      <c r="E9398" s="940"/>
      <c r="F9398" s="941"/>
      <c r="G9398" s="937" t="str">
        <f t="array" ref="G9398">xlookup(F9398,'Internal Staffing Calculator'!E:E,'Internal Staffing Calculator'!C:C,"")</f>
        <v/>
      </c>
      <c r="H9398" s="932" t="str">
        <f t="array" ref="H9398">if(F9398&lt;&gt;"", iferror(index('Internal Staffing Calculator'!B$8:B23500,match(F9398,'Internal Staffing Calculator'!E$8:E23500,0)), "Not In Budget"),"")</f>
        <v/>
      </c>
      <c r="I9398" s="184"/>
      <c r="J9398" s="184"/>
      <c r="K9398" s="184"/>
      <c r="L9398" s="183"/>
    </row>
    <row r="9399">
      <c r="A9399" s="454"/>
      <c r="B9399" s="927"/>
      <c r="C9399" s="580"/>
      <c r="D9399" s="939"/>
      <c r="E9399" s="940"/>
      <c r="F9399" s="941"/>
      <c r="G9399" s="937" t="str">
        <f t="array" ref="G9399">xlookup(F9399,'Internal Staffing Calculator'!E:E,'Internal Staffing Calculator'!C:C,"")</f>
        <v/>
      </c>
      <c r="H9399" s="932" t="str">
        <f t="array" ref="H9399">if(F9399&lt;&gt;"", iferror(index('Internal Staffing Calculator'!B$8:B23500,match(F9399,'Internal Staffing Calculator'!E$8:E23500,0)), "Not In Budget"),"")</f>
        <v/>
      </c>
      <c r="I9399" s="184"/>
      <c r="J9399" s="184"/>
      <c r="K9399" s="184"/>
      <c r="L9399" s="183"/>
    </row>
    <row r="9400">
      <c r="A9400" s="454"/>
      <c r="B9400" s="927"/>
      <c r="C9400" s="580"/>
      <c r="D9400" s="939"/>
      <c r="E9400" s="940"/>
      <c r="F9400" s="941"/>
      <c r="G9400" s="937" t="str">
        <f t="array" ref="G9400">xlookup(F9400,'Internal Staffing Calculator'!E:E,'Internal Staffing Calculator'!C:C,"")</f>
        <v/>
      </c>
      <c r="H9400" s="932" t="str">
        <f t="array" ref="H9400">if(F9400&lt;&gt;"", iferror(index('Internal Staffing Calculator'!B$8:B23500,match(F9400,'Internal Staffing Calculator'!E$8:E23500,0)), "Not In Budget"),"")</f>
        <v/>
      </c>
      <c r="I9400" s="184"/>
      <c r="J9400" s="184"/>
      <c r="K9400" s="184"/>
      <c r="L9400" s="183"/>
    </row>
    <row r="9401">
      <c r="A9401" s="454"/>
      <c r="B9401" s="927"/>
      <c r="C9401" s="580"/>
      <c r="D9401" s="939"/>
      <c r="E9401" s="940"/>
      <c r="F9401" s="941"/>
      <c r="G9401" s="937" t="str">
        <f t="array" ref="G9401">xlookup(F9401,'Internal Staffing Calculator'!E:E,'Internal Staffing Calculator'!C:C,"")</f>
        <v/>
      </c>
      <c r="H9401" s="932" t="str">
        <f t="array" ref="H9401">if(F9401&lt;&gt;"", iferror(index('Internal Staffing Calculator'!B$8:B23500,match(F9401,'Internal Staffing Calculator'!E$8:E23500,0)), "Not In Budget"),"")</f>
        <v/>
      </c>
      <c r="I9401" s="184"/>
      <c r="J9401" s="184"/>
      <c r="K9401" s="184"/>
      <c r="L9401" s="183"/>
    </row>
    <row r="9402">
      <c r="A9402" s="454"/>
      <c r="B9402" s="927"/>
      <c r="C9402" s="580"/>
      <c r="D9402" s="939"/>
      <c r="E9402" s="940"/>
      <c r="F9402" s="941"/>
      <c r="G9402" s="937" t="str">
        <f t="array" ref="G9402">xlookup(F9402,'Internal Staffing Calculator'!E:E,'Internal Staffing Calculator'!C:C,"")</f>
        <v/>
      </c>
      <c r="H9402" s="932" t="str">
        <f t="array" ref="H9402">if(F9402&lt;&gt;"", iferror(index('Internal Staffing Calculator'!B$8:B23500,match(F9402,'Internal Staffing Calculator'!E$8:E23500,0)), "Not In Budget"),"")</f>
        <v/>
      </c>
      <c r="I9402" s="184"/>
      <c r="J9402" s="184"/>
      <c r="K9402" s="184"/>
      <c r="L9402" s="183"/>
    </row>
    <row r="9403">
      <c r="A9403" s="454"/>
      <c r="B9403" s="927"/>
      <c r="C9403" s="580"/>
      <c r="D9403" s="939"/>
      <c r="E9403" s="940"/>
      <c r="F9403" s="941"/>
      <c r="G9403" s="937" t="str">
        <f t="array" ref="G9403">xlookup(F9403,'Internal Staffing Calculator'!E:E,'Internal Staffing Calculator'!C:C,"")</f>
        <v/>
      </c>
      <c r="H9403" s="932" t="str">
        <f t="array" ref="H9403">if(F9403&lt;&gt;"", iferror(index('Internal Staffing Calculator'!B$8:B23500,match(F9403,'Internal Staffing Calculator'!E$8:E23500,0)), "Not In Budget"),"")</f>
        <v/>
      </c>
      <c r="I9403" s="184"/>
      <c r="J9403" s="184"/>
      <c r="K9403" s="184"/>
      <c r="L9403" s="183"/>
    </row>
    <row r="9404">
      <c r="A9404" s="454"/>
      <c r="B9404" s="927"/>
      <c r="C9404" s="580"/>
      <c r="D9404" s="939"/>
      <c r="E9404" s="940"/>
      <c r="F9404" s="941"/>
      <c r="G9404" s="937" t="str">
        <f t="array" ref="G9404">xlookup(F9404,'Internal Staffing Calculator'!E:E,'Internal Staffing Calculator'!C:C,"")</f>
        <v/>
      </c>
      <c r="H9404" s="932" t="str">
        <f t="array" ref="H9404">if(F9404&lt;&gt;"", iferror(index('Internal Staffing Calculator'!B$8:B23500,match(F9404,'Internal Staffing Calculator'!E$8:E23500,0)), "Not In Budget"),"")</f>
        <v/>
      </c>
      <c r="I9404" s="184"/>
      <c r="J9404" s="184"/>
      <c r="K9404" s="184"/>
      <c r="L9404" s="183"/>
    </row>
    <row r="9405">
      <c r="A9405" s="454"/>
      <c r="B9405" s="927"/>
      <c r="C9405" s="580"/>
      <c r="D9405" s="939"/>
      <c r="E9405" s="940"/>
      <c r="F9405" s="941"/>
      <c r="G9405" s="937" t="str">
        <f t="array" ref="G9405">xlookup(F9405,'Internal Staffing Calculator'!E:E,'Internal Staffing Calculator'!C:C,"")</f>
        <v/>
      </c>
      <c r="H9405" s="932" t="str">
        <f t="array" ref="H9405">if(F9405&lt;&gt;"", iferror(index('Internal Staffing Calculator'!B$8:B23500,match(F9405,'Internal Staffing Calculator'!E$8:E23500,0)), "Not In Budget"),"")</f>
        <v/>
      </c>
      <c r="I9405" s="184"/>
      <c r="J9405" s="184"/>
      <c r="K9405" s="184"/>
      <c r="L9405" s="183"/>
    </row>
    <row r="9406">
      <c r="A9406" s="454"/>
      <c r="B9406" s="927"/>
      <c r="C9406" s="580"/>
      <c r="D9406" s="939"/>
      <c r="E9406" s="940"/>
      <c r="F9406" s="941"/>
      <c r="G9406" s="937" t="str">
        <f t="array" ref="G9406">xlookup(F9406,'Internal Staffing Calculator'!E:E,'Internal Staffing Calculator'!C:C,"")</f>
        <v/>
      </c>
      <c r="H9406" s="932" t="str">
        <f t="array" ref="H9406">if(F9406&lt;&gt;"", iferror(index('Internal Staffing Calculator'!B$8:B23500,match(F9406,'Internal Staffing Calculator'!E$8:E23500,0)), "Not In Budget"),"")</f>
        <v/>
      </c>
      <c r="I9406" s="184"/>
      <c r="J9406" s="184"/>
      <c r="K9406" s="184"/>
      <c r="L9406" s="183"/>
    </row>
    <row r="9407">
      <c r="A9407" s="454"/>
      <c r="B9407" s="927"/>
      <c r="C9407" s="580"/>
      <c r="D9407" s="939"/>
      <c r="E9407" s="940"/>
      <c r="F9407" s="941"/>
      <c r="G9407" s="937" t="str">
        <f t="array" ref="G9407">xlookup(F9407,'Internal Staffing Calculator'!E:E,'Internal Staffing Calculator'!C:C,"")</f>
        <v/>
      </c>
      <c r="H9407" s="932" t="str">
        <f t="array" ref="H9407">if(F9407&lt;&gt;"", iferror(index('Internal Staffing Calculator'!B$8:B23500,match(F9407,'Internal Staffing Calculator'!E$8:E23500,0)), "Not In Budget"),"")</f>
        <v/>
      </c>
      <c r="I9407" s="184"/>
      <c r="J9407" s="184"/>
      <c r="K9407" s="184"/>
      <c r="L9407" s="183"/>
    </row>
    <row r="9408">
      <c r="A9408" s="454"/>
      <c r="B9408" s="927"/>
      <c r="C9408" s="580"/>
      <c r="D9408" s="939"/>
      <c r="E9408" s="940"/>
      <c r="F9408" s="941"/>
      <c r="G9408" s="937" t="str">
        <f t="array" ref="G9408">xlookup(F9408,'Internal Staffing Calculator'!E:E,'Internal Staffing Calculator'!C:C,"")</f>
        <v/>
      </c>
      <c r="H9408" s="932" t="str">
        <f t="array" ref="H9408">if(F9408&lt;&gt;"", iferror(index('Internal Staffing Calculator'!B$8:B23500,match(F9408,'Internal Staffing Calculator'!E$8:E23500,0)), "Not In Budget"),"")</f>
        <v/>
      </c>
      <c r="I9408" s="184"/>
      <c r="J9408" s="184"/>
      <c r="K9408" s="184"/>
      <c r="L9408" s="183"/>
    </row>
    <row r="9409">
      <c r="A9409" s="454"/>
      <c r="B9409" s="927"/>
      <c r="C9409" s="580"/>
      <c r="D9409" s="939"/>
      <c r="E9409" s="940"/>
      <c r="F9409" s="941"/>
      <c r="G9409" s="937" t="str">
        <f t="array" ref="G9409">xlookup(F9409,'Internal Staffing Calculator'!E:E,'Internal Staffing Calculator'!C:C,"")</f>
        <v/>
      </c>
      <c r="H9409" s="932" t="str">
        <f t="array" ref="H9409">if(F9409&lt;&gt;"", iferror(index('Internal Staffing Calculator'!B$8:B23500,match(F9409,'Internal Staffing Calculator'!E$8:E23500,0)), "Not In Budget"),"")</f>
        <v/>
      </c>
      <c r="I9409" s="184"/>
      <c r="J9409" s="184"/>
      <c r="K9409" s="184"/>
      <c r="L9409" s="183"/>
    </row>
    <row r="9410">
      <c r="A9410" s="454"/>
      <c r="B9410" s="927"/>
      <c r="C9410" s="580"/>
      <c r="D9410" s="939"/>
      <c r="E9410" s="940"/>
      <c r="F9410" s="941"/>
      <c r="G9410" s="937" t="str">
        <f t="array" ref="G9410">xlookup(F9410,'Internal Staffing Calculator'!E:E,'Internal Staffing Calculator'!C:C,"")</f>
        <v/>
      </c>
      <c r="H9410" s="932" t="str">
        <f t="array" ref="H9410">if(F9410&lt;&gt;"", iferror(index('Internal Staffing Calculator'!B$8:B23500,match(F9410,'Internal Staffing Calculator'!E$8:E23500,0)), "Not In Budget"),"")</f>
        <v/>
      </c>
      <c r="I9410" s="184"/>
      <c r="J9410" s="184"/>
      <c r="K9410" s="184"/>
      <c r="L9410" s="183"/>
    </row>
    <row r="9411">
      <c r="A9411" s="454"/>
      <c r="B9411" s="927"/>
      <c r="C9411" s="580"/>
      <c r="D9411" s="939"/>
      <c r="E9411" s="940"/>
      <c r="F9411" s="941"/>
      <c r="G9411" s="937" t="str">
        <f t="array" ref="G9411">xlookup(F9411,'Internal Staffing Calculator'!E:E,'Internal Staffing Calculator'!C:C,"")</f>
        <v/>
      </c>
      <c r="H9411" s="932" t="str">
        <f t="array" ref="H9411">if(F9411&lt;&gt;"", iferror(index('Internal Staffing Calculator'!B$8:B23500,match(F9411,'Internal Staffing Calculator'!E$8:E23500,0)), "Not In Budget"),"")</f>
        <v/>
      </c>
      <c r="I9411" s="184"/>
      <c r="J9411" s="184"/>
      <c r="K9411" s="184"/>
      <c r="L9411" s="183"/>
    </row>
    <row r="9412">
      <c r="A9412" s="454"/>
      <c r="B9412" s="927"/>
      <c r="C9412" s="580"/>
      <c r="D9412" s="939"/>
      <c r="E9412" s="940"/>
      <c r="F9412" s="941"/>
      <c r="G9412" s="937" t="str">
        <f t="array" ref="G9412">xlookup(F9412,'Internal Staffing Calculator'!E:E,'Internal Staffing Calculator'!C:C,"")</f>
        <v/>
      </c>
      <c r="H9412" s="932" t="str">
        <f t="array" ref="H9412">if(F9412&lt;&gt;"", iferror(index('Internal Staffing Calculator'!B$8:B23500,match(F9412,'Internal Staffing Calculator'!E$8:E23500,0)), "Not In Budget"),"")</f>
        <v/>
      </c>
      <c r="I9412" s="184"/>
      <c r="J9412" s="184"/>
      <c r="K9412" s="184"/>
      <c r="L9412" s="183"/>
    </row>
    <row r="9413">
      <c r="A9413" s="454"/>
      <c r="B9413" s="927"/>
      <c r="C9413" s="580"/>
      <c r="D9413" s="939"/>
      <c r="E9413" s="940"/>
      <c r="F9413" s="941"/>
      <c r="G9413" s="937" t="str">
        <f t="array" ref="G9413">xlookup(F9413,'Internal Staffing Calculator'!E:E,'Internal Staffing Calculator'!C:C,"")</f>
        <v/>
      </c>
      <c r="H9413" s="932" t="str">
        <f t="array" ref="H9413">if(F9413&lt;&gt;"", iferror(index('Internal Staffing Calculator'!B$8:B23500,match(F9413,'Internal Staffing Calculator'!E$8:E23500,0)), "Not In Budget"),"")</f>
        <v/>
      </c>
      <c r="I9413" s="184"/>
      <c r="J9413" s="184"/>
      <c r="K9413" s="184"/>
      <c r="L9413" s="183"/>
    </row>
    <row r="9414">
      <c r="A9414" s="454"/>
      <c r="B9414" s="927"/>
      <c r="C9414" s="580"/>
      <c r="D9414" s="939"/>
      <c r="E9414" s="940"/>
      <c r="F9414" s="941"/>
      <c r="G9414" s="937" t="str">
        <f t="array" ref="G9414">xlookup(F9414,'Internal Staffing Calculator'!E:E,'Internal Staffing Calculator'!C:C,"")</f>
        <v/>
      </c>
      <c r="H9414" s="932" t="str">
        <f t="array" ref="H9414">if(F9414&lt;&gt;"", iferror(index('Internal Staffing Calculator'!B$8:B23500,match(F9414,'Internal Staffing Calculator'!E$8:E23500,0)), "Not In Budget"),"")</f>
        <v/>
      </c>
      <c r="I9414" s="184"/>
      <c r="J9414" s="184"/>
      <c r="K9414" s="184"/>
      <c r="L9414" s="183"/>
    </row>
    <row r="9415">
      <c r="A9415" s="454"/>
      <c r="B9415" s="927"/>
      <c r="C9415" s="580"/>
      <c r="D9415" s="939"/>
      <c r="E9415" s="940"/>
      <c r="F9415" s="941"/>
      <c r="G9415" s="937" t="str">
        <f t="array" ref="G9415">xlookup(F9415,'Internal Staffing Calculator'!E:E,'Internal Staffing Calculator'!C:C,"")</f>
        <v/>
      </c>
      <c r="H9415" s="932" t="str">
        <f t="array" ref="H9415">if(F9415&lt;&gt;"", iferror(index('Internal Staffing Calculator'!B$8:B23500,match(F9415,'Internal Staffing Calculator'!E$8:E23500,0)), "Not In Budget"),"")</f>
        <v/>
      </c>
      <c r="I9415" s="184"/>
      <c r="J9415" s="184"/>
      <c r="K9415" s="184"/>
      <c r="L9415" s="183"/>
    </row>
    <row r="9416">
      <c r="A9416" s="454"/>
      <c r="B9416" s="927"/>
      <c r="C9416" s="580"/>
      <c r="D9416" s="939"/>
      <c r="E9416" s="940"/>
      <c r="F9416" s="941"/>
      <c r="G9416" s="937" t="str">
        <f t="array" ref="G9416">xlookup(F9416,'Internal Staffing Calculator'!E:E,'Internal Staffing Calculator'!C:C,"")</f>
        <v/>
      </c>
      <c r="H9416" s="932" t="str">
        <f t="array" ref="H9416">if(F9416&lt;&gt;"", iferror(index('Internal Staffing Calculator'!B$8:B23500,match(F9416,'Internal Staffing Calculator'!E$8:E23500,0)), "Not In Budget"),"")</f>
        <v/>
      </c>
      <c r="I9416" s="184"/>
      <c r="J9416" s="184"/>
      <c r="K9416" s="184"/>
      <c r="L9416" s="183"/>
    </row>
    <row r="9417">
      <c r="A9417" s="454"/>
      <c r="B9417" s="927"/>
      <c r="C9417" s="580"/>
      <c r="D9417" s="939"/>
      <c r="E9417" s="940"/>
      <c r="F9417" s="941"/>
      <c r="G9417" s="937" t="str">
        <f t="array" ref="G9417">xlookup(F9417,'Internal Staffing Calculator'!E:E,'Internal Staffing Calculator'!C:C,"")</f>
        <v/>
      </c>
      <c r="H9417" s="932" t="str">
        <f t="array" ref="H9417">if(F9417&lt;&gt;"", iferror(index('Internal Staffing Calculator'!B$8:B23500,match(F9417,'Internal Staffing Calculator'!E$8:E23500,0)), "Not In Budget"),"")</f>
        <v/>
      </c>
      <c r="I9417" s="184"/>
      <c r="J9417" s="184"/>
      <c r="K9417" s="184"/>
      <c r="L9417" s="183"/>
    </row>
    <row r="9418">
      <c r="A9418" s="454"/>
      <c r="B9418" s="927"/>
      <c r="C9418" s="580"/>
      <c r="D9418" s="939"/>
      <c r="E9418" s="940"/>
      <c r="F9418" s="941"/>
      <c r="G9418" s="937" t="str">
        <f t="array" ref="G9418">xlookup(F9418,'Internal Staffing Calculator'!E:E,'Internal Staffing Calculator'!C:C,"")</f>
        <v/>
      </c>
      <c r="H9418" s="932" t="str">
        <f t="array" ref="H9418">if(F9418&lt;&gt;"", iferror(index('Internal Staffing Calculator'!B$8:B23500,match(F9418,'Internal Staffing Calculator'!E$8:E23500,0)), "Not In Budget"),"")</f>
        <v/>
      </c>
      <c r="I9418" s="184"/>
      <c r="J9418" s="184"/>
      <c r="K9418" s="184"/>
      <c r="L9418" s="183"/>
    </row>
    <row r="9419">
      <c r="A9419" s="454"/>
      <c r="B9419" s="927"/>
      <c r="C9419" s="580"/>
      <c r="D9419" s="939"/>
      <c r="E9419" s="940"/>
      <c r="F9419" s="941"/>
      <c r="G9419" s="937" t="str">
        <f t="array" ref="G9419">xlookup(F9419,'Internal Staffing Calculator'!E:E,'Internal Staffing Calculator'!C:C,"")</f>
        <v/>
      </c>
      <c r="H9419" s="932" t="str">
        <f t="array" ref="H9419">if(F9419&lt;&gt;"", iferror(index('Internal Staffing Calculator'!B$8:B23500,match(F9419,'Internal Staffing Calculator'!E$8:E23500,0)), "Not In Budget"),"")</f>
        <v/>
      </c>
      <c r="I9419" s="184"/>
      <c r="J9419" s="184"/>
      <c r="K9419" s="184"/>
      <c r="L9419" s="183"/>
    </row>
    <row r="9420">
      <c r="A9420" s="454"/>
      <c r="B9420" s="927"/>
      <c r="C9420" s="580"/>
      <c r="D9420" s="939"/>
      <c r="E9420" s="940"/>
      <c r="F9420" s="941"/>
      <c r="G9420" s="937" t="str">
        <f t="array" ref="G9420">xlookup(F9420,'Internal Staffing Calculator'!E:E,'Internal Staffing Calculator'!C:C,"")</f>
        <v/>
      </c>
      <c r="H9420" s="932" t="str">
        <f t="array" ref="H9420">if(F9420&lt;&gt;"", iferror(index('Internal Staffing Calculator'!B$8:B23500,match(F9420,'Internal Staffing Calculator'!E$8:E23500,0)), "Not In Budget"),"")</f>
        <v/>
      </c>
      <c r="I9420" s="184"/>
      <c r="J9420" s="184"/>
      <c r="K9420" s="184"/>
      <c r="L9420" s="183"/>
    </row>
    <row r="9421">
      <c r="A9421" s="454"/>
      <c r="B9421" s="927"/>
      <c r="C9421" s="580"/>
      <c r="D9421" s="939"/>
      <c r="E9421" s="940"/>
      <c r="F9421" s="941"/>
      <c r="G9421" s="937" t="str">
        <f t="array" ref="G9421">xlookup(F9421,'Internal Staffing Calculator'!E:E,'Internal Staffing Calculator'!C:C,"")</f>
        <v/>
      </c>
      <c r="H9421" s="932" t="str">
        <f t="array" ref="H9421">if(F9421&lt;&gt;"", iferror(index('Internal Staffing Calculator'!B$8:B23500,match(F9421,'Internal Staffing Calculator'!E$8:E23500,0)), "Not In Budget"),"")</f>
        <v/>
      </c>
      <c r="I9421" s="184"/>
      <c r="J9421" s="184"/>
      <c r="K9421" s="184"/>
      <c r="L9421" s="183"/>
    </row>
    <row r="9422">
      <c r="A9422" s="454"/>
      <c r="B9422" s="927"/>
      <c r="C9422" s="580"/>
      <c r="D9422" s="939"/>
      <c r="E9422" s="940"/>
      <c r="F9422" s="941"/>
      <c r="G9422" s="937" t="str">
        <f t="array" ref="G9422">xlookup(F9422,'Internal Staffing Calculator'!E:E,'Internal Staffing Calculator'!C:C,"")</f>
        <v/>
      </c>
      <c r="H9422" s="932" t="str">
        <f t="array" ref="H9422">if(F9422&lt;&gt;"", iferror(index('Internal Staffing Calculator'!B$8:B23500,match(F9422,'Internal Staffing Calculator'!E$8:E23500,0)), "Not In Budget"),"")</f>
        <v/>
      </c>
      <c r="I9422" s="184"/>
      <c r="J9422" s="184"/>
      <c r="K9422" s="184"/>
      <c r="L9422" s="183"/>
    </row>
    <row r="9423">
      <c r="A9423" s="454"/>
      <c r="B9423" s="927"/>
      <c r="C9423" s="580"/>
      <c r="D9423" s="939"/>
      <c r="E9423" s="940"/>
      <c r="F9423" s="941"/>
      <c r="G9423" s="937" t="str">
        <f t="array" ref="G9423">xlookup(F9423,'Internal Staffing Calculator'!E:E,'Internal Staffing Calculator'!C:C,"")</f>
        <v/>
      </c>
      <c r="H9423" s="932" t="str">
        <f t="array" ref="H9423">if(F9423&lt;&gt;"", iferror(index('Internal Staffing Calculator'!B$8:B23500,match(F9423,'Internal Staffing Calculator'!E$8:E23500,0)), "Not In Budget"),"")</f>
        <v/>
      </c>
      <c r="I9423" s="184"/>
      <c r="J9423" s="184"/>
      <c r="K9423" s="184"/>
      <c r="L9423" s="183"/>
    </row>
    <row r="9424">
      <c r="A9424" s="454"/>
      <c r="B9424" s="927"/>
      <c r="C9424" s="580"/>
      <c r="D9424" s="939"/>
      <c r="E9424" s="940"/>
      <c r="F9424" s="941"/>
      <c r="G9424" s="937" t="str">
        <f t="array" ref="G9424">xlookup(F9424,'Internal Staffing Calculator'!E:E,'Internal Staffing Calculator'!C:C,"")</f>
        <v/>
      </c>
      <c r="H9424" s="932" t="str">
        <f t="array" ref="H9424">if(F9424&lt;&gt;"", iferror(index('Internal Staffing Calculator'!B$8:B23500,match(F9424,'Internal Staffing Calculator'!E$8:E23500,0)), "Not In Budget"),"")</f>
        <v/>
      </c>
      <c r="I9424" s="184"/>
      <c r="J9424" s="184"/>
      <c r="K9424" s="184"/>
      <c r="L9424" s="183"/>
    </row>
    <row r="9425">
      <c r="A9425" s="454"/>
      <c r="B9425" s="927"/>
      <c r="C9425" s="580"/>
      <c r="D9425" s="939"/>
      <c r="E9425" s="940"/>
      <c r="F9425" s="941"/>
      <c r="G9425" s="937" t="str">
        <f t="array" ref="G9425">xlookup(F9425,'Internal Staffing Calculator'!E:E,'Internal Staffing Calculator'!C:C,"")</f>
        <v/>
      </c>
      <c r="H9425" s="932" t="str">
        <f t="array" ref="H9425">if(F9425&lt;&gt;"", iferror(index('Internal Staffing Calculator'!B$8:B23500,match(F9425,'Internal Staffing Calculator'!E$8:E23500,0)), "Not In Budget"),"")</f>
        <v/>
      </c>
      <c r="I9425" s="184"/>
      <c r="J9425" s="184"/>
      <c r="K9425" s="184"/>
      <c r="L9425" s="183"/>
    </row>
    <row r="9426">
      <c r="A9426" s="454"/>
      <c r="B9426" s="927"/>
      <c r="C9426" s="580"/>
      <c r="D9426" s="939"/>
      <c r="E9426" s="940"/>
      <c r="F9426" s="941"/>
      <c r="G9426" s="937" t="str">
        <f t="array" ref="G9426">xlookup(F9426,'Internal Staffing Calculator'!E:E,'Internal Staffing Calculator'!C:C,"")</f>
        <v/>
      </c>
      <c r="H9426" s="932" t="str">
        <f t="array" ref="H9426">if(F9426&lt;&gt;"", iferror(index('Internal Staffing Calculator'!B$8:B23500,match(F9426,'Internal Staffing Calculator'!E$8:E23500,0)), "Not In Budget"),"")</f>
        <v/>
      </c>
      <c r="I9426" s="184"/>
      <c r="J9426" s="184"/>
      <c r="K9426" s="184"/>
      <c r="L9426" s="183"/>
    </row>
    <row r="9427">
      <c r="A9427" s="454"/>
      <c r="B9427" s="927"/>
      <c r="C9427" s="580"/>
      <c r="D9427" s="939"/>
      <c r="E9427" s="940"/>
      <c r="F9427" s="941"/>
      <c r="G9427" s="937" t="str">
        <f t="array" ref="G9427">xlookup(F9427,'Internal Staffing Calculator'!E:E,'Internal Staffing Calculator'!C:C,"")</f>
        <v/>
      </c>
      <c r="H9427" s="932" t="str">
        <f t="array" ref="H9427">if(F9427&lt;&gt;"", iferror(index('Internal Staffing Calculator'!B$8:B23500,match(F9427,'Internal Staffing Calculator'!E$8:E23500,0)), "Not In Budget"),"")</f>
        <v/>
      </c>
      <c r="I9427" s="184"/>
      <c r="J9427" s="184"/>
      <c r="K9427" s="184"/>
      <c r="L9427" s="183"/>
    </row>
    <row r="9428">
      <c r="A9428" s="454"/>
      <c r="B9428" s="927"/>
      <c r="C9428" s="580"/>
      <c r="D9428" s="939"/>
      <c r="E9428" s="940"/>
      <c r="F9428" s="941"/>
      <c r="G9428" s="937" t="str">
        <f t="array" ref="G9428">xlookup(F9428,'Internal Staffing Calculator'!E:E,'Internal Staffing Calculator'!C:C,"")</f>
        <v/>
      </c>
      <c r="H9428" s="932" t="str">
        <f t="array" ref="H9428">if(F9428&lt;&gt;"", iferror(index('Internal Staffing Calculator'!B$8:B23500,match(F9428,'Internal Staffing Calculator'!E$8:E23500,0)), "Not In Budget"),"")</f>
        <v/>
      </c>
      <c r="I9428" s="184"/>
      <c r="J9428" s="184"/>
      <c r="K9428" s="184"/>
      <c r="L9428" s="183"/>
    </row>
    <row r="9429">
      <c r="A9429" s="454"/>
      <c r="B9429" s="927"/>
      <c r="C9429" s="580"/>
      <c r="D9429" s="939"/>
      <c r="E9429" s="940"/>
      <c r="F9429" s="941"/>
      <c r="G9429" s="937" t="str">
        <f t="array" ref="G9429">xlookup(F9429,'Internal Staffing Calculator'!E:E,'Internal Staffing Calculator'!C:C,"")</f>
        <v/>
      </c>
      <c r="H9429" s="932" t="str">
        <f t="array" ref="H9429">if(F9429&lt;&gt;"", iferror(index('Internal Staffing Calculator'!B$8:B23500,match(F9429,'Internal Staffing Calculator'!E$8:E23500,0)), "Not In Budget"),"")</f>
        <v/>
      </c>
      <c r="I9429" s="184"/>
      <c r="J9429" s="184"/>
      <c r="K9429" s="184"/>
      <c r="L9429" s="183"/>
    </row>
    <row r="9430">
      <c r="A9430" s="454"/>
      <c r="B9430" s="927"/>
      <c r="C9430" s="580"/>
      <c r="D9430" s="939"/>
      <c r="E9430" s="940"/>
      <c r="F9430" s="941"/>
      <c r="G9430" s="937" t="str">
        <f t="array" ref="G9430">xlookup(F9430,'Internal Staffing Calculator'!E:E,'Internal Staffing Calculator'!C:C,"")</f>
        <v/>
      </c>
      <c r="H9430" s="932" t="str">
        <f t="array" ref="H9430">if(F9430&lt;&gt;"", iferror(index('Internal Staffing Calculator'!B$8:B23500,match(F9430,'Internal Staffing Calculator'!E$8:E23500,0)), "Not In Budget"),"")</f>
        <v/>
      </c>
      <c r="I9430" s="184"/>
      <c r="J9430" s="184"/>
      <c r="K9430" s="184"/>
      <c r="L9430" s="183"/>
    </row>
    <row r="9431">
      <c r="A9431" s="454"/>
      <c r="B9431" s="927"/>
      <c r="C9431" s="580"/>
      <c r="D9431" s="939"/>
      <c r="E9431" s="940"/>
      <c r="F9431" s="941"/>
      <c r="G9431" s="937" t="str">
        <f t="array" ref="G9431">xlookup(F9431,'Internal Staffing Calculator'!E:E,'Internal Staffing Calculator'!C:C,"")</f>
        <v/>
      </c>
      <c r="H9431" s="932" t="str">
        <f t="array" ref="H9431">if(F9431&lt;&gt;"", iferror(index('Internal Staffing Calculator'!B$8:B23500,match(F9431,'Internal Staffing Calculator'!E$8:E23500,0)), "Not In Budget"),"")</f>
        <v/>
      </c>
      <c r="I9431" s="184"/>
      <c r="J9431" s="184"/>
      <c r="K9431" s="184"/>
      <c r="L9431" s="183"/>
    </row>
    <row r="9432">
      <c r="A9432" s="454"/>
      <c r="B9432" s="927"/>
      <c r="C9432" s="580"/>
      <c r="D9432" s="939"/>
      <c r="E9432" s="940"/>
      <c r="F9432" s="941"/>
      <c r="G9432" s="937" t="str">
        <f t="array" ref="G9432">xlookup(F9432,'Internal Staffing Calculator'!E:E,'Internal Staffing Calculator'!C:C,"")</f>
        <v/>
      </c>
      <c r="H9432" s="932" t="str">
        <f t="array" ref="H9432">if(F9432&lt;&gt;"", iferror(index('Internal Staffing Calculator'!B$8:B23500,match(F9432,'Internal Staffing Calculator'!E$8:E23500,0)), "Not In Budget"),"")</f>
        <v/>
      </c>
      <c r="I9432" s="184"/>
      <c r="J9432" s="184"/>
      <c r="K9432" s="184"/>
      <c r="L9432" s="183"/>
    </row>
    <row r="9433">
      <c r="A9433" s="454"/>
      <c r="B9433" s="927"/>
      <c r="C9433" s="580"/>
      <c r="D9433" s="939"/>
      <c r="E9433" s="940"/>
      <c r="F9433" s="941"/>
      <c r="G9433" s="937" t="str">
        <f t="array" ref="G9433">xlookup(F9433,'Internal Staffing Calculator'!E:E,'Internal Staffing Calculator'!C:C,"")</f>
        <v/>
      </c>
      <c r="H9433" s="932" t="str">
        <f t="array" ref="H9433">if(F9433&lt;&gt;"", iferror(index('Internal Staffing Calculator'!B$8:B23500,match(F9433,'Internal Staffing Calculator'!E$8:E23500,0)), "Not In Budget"),"")</f>
        <v/>
      </c>
      <c r="I9433" s="184"/>
      <c r="J9433" s="184"/>
      <c r="K9433" s="184"/>
      <c r="L9433" s="183"/>
    </row>
    <row r="9434">
      <c r="A9434" s="454"/>
      <c r="B9434" s="927"/>
      <c r="C9434" s="580"/>
      <c r="D9434" s="939"/>
      <c r="E9434" s="940"/>
      <c r="F9434" s="941"/>
      <c r="G9434" s="937" t="str">
        <f t="array" ref="G9434">xlookup(F9434,'Internal Staffing Calculator'!E:E,'Internal Staffing Calculator'!C:C,"")</f>
        <v/>
      </c>
      <c r="H9434" s="932" t="str">
        <f t="array" ref="H9434">if(F9434&lt;&gt;"", iferror(index('Internal Staffing Calculator'!B$8:B23500,match(F9434,'Internal Staffing Calculator'!E$8:E23500,0)), "Not In Budget"),"")</f>
        <v/>
      </c>
      <c r="I9434" s="184"/>
      <c r="J9434" s="184"/>
      <c r="K9434" s="184"/>
      <c r="L9434" s="183"/>
    </row>
    <row r="9435">
      <c r="A9435" s="454"/>
      <c r="B9435" s="927"/>
      <c r="C9435" s="580"/>
      <c r="D9435" s="939"/>
      <c r="E9435" s="940"/>
      <c r="F9435" s="941"/>
      <c r="G9435" s="937" t="str">
        <f t="array" ref="G9435">xlookup(F9435,'Internal Staffing Calculator'!E:E,'Internal Staffing Calculator'!C:C,"")</f>
        <v/>
      </c>
      <c r="H9435" s="932" t="str">
        <f t="array" ref="H9435">if(F9435&lt;&gt;"", iferror(index('Internal Staffing Calculator'!B$8:B23500,match(F9435,'Internal Staffing Calculator'!E$8:E23500,0)), "Not In Budget"),"")</f>
        <v/>
      </c>
      <c r="I9435" s="184"/>
      <c r="J9435" s="184"/>
      <c r="K9435" s="184"/>
      <c r="L9435" s="183"/>
    </row>
    <row r="9436">
      <c r="A9436" s="454"/>
      <c r="B9436" s="927"/>
      <c r="C9436" s="580"/>
      <c r="D9436" s="939"/>
      <c r="E9436" s="940"/>
      <c r="F9436" s="941"/>
      <c r="G9436" s="937" t="str">
        <f t="array" ref="G9436">xlookup(F9436,'Internal Staffing Calculator'!E:E,'Internal Staffing Calculator'!C:C,"")</f>
        <v/>
      </c>
      <c r="H9436" s="932" t="str">
        <f t="array" ref="H9436">if(F9436&lt;&gt;"", iferror(index('Internal Staffing Calculator'!B$8:B23500,match(F9436,'Internal Staffing Calculator'!E$8:E23500,0)), "Not In Budget"),"")</f>
        <v/>
      </c>
      <c r="I9436" s="184"/>
      <c r="J9436" s="184"/>
      <c r="K9436" s="184"/>
      <c r="L9436" s="183"/>
    </row>
    <row r="9437">
      <c r="A9437" s="454"/>
      <c r="B9437" s="927"/>
      <c r="C9437" s="580"/>
      <c r="D9437" s="939"/>
      <c r="E9437" s="940"/>
      <c r="F9437" s="941"/>
      <c r="G9437" s="937" t="str">
        <f t="array" ref="G9437">xlookup(F9437,'Internal Staffing Calculator'!E:E,'Internal Staffing Calculator'!C:C,"")</f>
        <v/>
      </c>
      <c r="H9437" s="932" t="str">
        <f t="array" ref="H9437">if(F9437&lt;&gt;"", iferror(index('Internal Staffing Calculator'!B$8:B23500,match(F9437,'Internal Staffing Calculator'!E$8:E23500,0)), "Not In Budget"),"")</f>
        <v/>
      </c>
      <c r="I9437" s="184"/>
      <c r="J9437" s="184"/>
      <c r="K9437" s="184"/>
      <c r="L9437" s="183"/>
    </row>
    <row r="9438">
      <c r="A9438" s="454"/>
      <c r="B9438" s="927"/>
      <c r="C9438" s="580"/>
      <c r="D9438" s="939"/>
      <c r="E9438" s="940"/>
      <c r="F9438" s="941"/>
      <c r="G9438" s="937" t="str">
        <f t="array" ref="G9438">xlookup(F9438,'Internal Staffing Calculator'!E:E,'Internal Staffing Calculator'!C:C,"")</f>
        <v/>
      </c>
      <c r="H9438" s="932" t="str">
        <f t="array" ref="H9438">if(F9438&lt;&gt;"", iferror(index('Internal Staffing Calculator'!B$8:B23500,match(F9438,'Internal Staffing Calculator'!E$8:E23500,0)), "Not In Budget"),"")</f>
        <v/>
      </c>
      <c r="I9438" s="184"/>
      <c r="J9438" s="184"/>
      <c r="K9438" s="184"/>
      <c r="L9438" s="183"/>
    </row>
    <row r="9439">
      <c r="A9439" s="454"/>
      <c r="B9439" s="927"/>
      <c r="C9439" s="580"/>
      <c r="D9439" s="939"/>
      <c r="E9439" s="940"/>
      <c r="F9439" s="941"/>
      <c r="G9439" s="937" t="str">
        <f t="array" ref="G9439">xlookup(F9439,'Internal Staffing Calculator'!E:E,'Internal Staffing Calculator'!C:C,"")</f>
        <v/>
      </c>
      <c r="H9439" s="932" t="str">
        <f t="array" ref="H9439">if(F9439&lt;&gt;"", iferror(index('Internal Staffing Calculator'!B$8:B23500,match(F9439,'Internal Staffing Calculator'!E$8:E23500,0)), "Not In Budget"),"")</f>
        <v/>
      </c>
      <c r="I9439" s="184"/>
      <c r="J9439" s="184"/>
      <c r="K9439" s="184"/>
      <c r="L9439" s="183"/>
    </row>
    <row r="9440">
      <c r="A9440" s="454"/>
      <c r="B9440" s="927"/>
      <c r="C9440" s="580"/>
      <c r="D9440" s="939"/>
      <c r="E9440" s="940"/>
      <c r="F9440" s="941"/>
      <c r="G9440" s="937" t="str">
        <f t="array" ref="G9440">xlookup(F9440,'Internal Staffing Calculator'!E:E,'Internal Staffing Calculator'!C:C,"")</f>
        <v/>
      </c>
      <c r="H9440" s="932" t="str">
        <f t="array" ref="H9440">if(F9440&lt;&gt;"", iferror(index('Internal Staffing Calculator'!B$8:B23500,match(F9440,'Internal Staffing Calculator'!E$8:E23500,0)), "Not In Budget"),"")</f>
        <v/>
      </c>
      <c r="I9440" s="184"/>
      <c r="J9440" s="184"/>
      <c r="K9440" s="184"/>
      <c r="L9440" s="183"/>
    </row>
    <row r="9441">
      <c r="A9441" s="454"/>
      <c r="B9441" s="927"/>
      <c r="C9441" s="580"/>
      <c r="D9441" s="939"/>
      <c r="E9441" s="940"/>
      <c r="F9441" s="941"/>
      <c r="G9441" s="937" t="str">
        <f t="array" ref="G9441">xlookup(F9441,'Internal Staffing Calculator'!E:E,'Internal Staffing Calculator'!C:C,"")</f>
        <v/>
      </c>
      <c r="H9441" s="932" t="str">
        <f t="array" ref="H9441">if(F9441&lt;&gt;"", iferror(index('Internal Staffing Calculator'!B$8:B23500,match(F9441,'Internal Staffing Calculator'!E$8:E23500,0)), "Not In Budget"),"")</f>
        <v/>
      </c>
      <c r="I9441" s="184"/>
      <c r="J9441" s="184"/>
      <c r="K9441" s="184"/>
      <c r="L9441" s="183"/>
    </row>
    <row r="9442">
      <c r="A9442" s="454"/>
      <c r="B9442" s="927"/>
      <c r="C9442" s="580"/>
      <c r="D9442" s="939"/>
      <c r="E9442" s="940"/>
      <c r="F9442" s="941"/>
      <c r="G9442" s="937" t="str">
        <f t="array" ref="G9442">xlookup(F9442,'Internal Staffing Calculator'!E:E,'Internal Staffing Calculator'!C:C,"")</f>
        <v/>
      </c>
      <c r="H9442" s="932" t="str">
        <f t="array" ref="H9442">if(F9442&lt;&gt;"", iferror(index('Internal Staffing Calculator'!B$8:B23500,match(F9442,'Internal Staffing Calculator'!E$8:E23500,0)), "Not In Budget"),"")</f>
        <v/>
      </c>
      <c r="I9442" s="184"/>
      <c r="J9442" s="184"/>
      <c r="K9442" s="184"/>
      <c r="L9442" s="183"/>
    </row>
    <row r="9443">
      <c r="A9443" s="454"/>
      <c r="B9443" s="927"/>
      <c r="C9443" s="580"/>
      <c r="D9443" s="939"/>
      <c r="E9443" s="940"/>
      <c r="F9443" s="941"/>
      <c r="G9443" s="937" t="str">
        <f t="array" ref="G9443">xlookup(F9443,'Internal Staffing Calculator'!E:E,'Internal Staffing Calculator'!C:C,"")</f>
        <v/>
      </c>
      <c r="H9443" s="932" t="str">
        <f t="array" ref="H9443">if(F9443&lt;&gt;"", iferror(index('Internal Staffing Calculator'!B$8:B23500,match(F9443,'Internal Staffing Calculator'!E$8:E23500,0)), "Not In Budget"),"")</f>
        <v/>
      </c>
      <c r="I9443" s="184"/>
      <c r="J9443" s="184"/>
      <c r="K9443" s="184"/>
      <c r="L9443" s="183"/>
    </row>
    <row r="9444">
      <c r="A9444" s="454"/>
      <c r="B9444" s="927"/>
      <c r="C9444" s="580"/>
      <c r="D9444" s="939"/>
      <c r="E9444" s="940"/>
      <c r="F9444" s="941"/>
      <c r="G9444" s="937" t="str">
        <f t="array" ref="G9444">xlookup(F9444,'Internal Staffing Calculator'!E:E,'Internal Staffing Calculator'!C:C,"")</f>
        <v/>
      </c>
      <c r="H9444" s="932" t="str">
        <f t="array" ref="H9444">if(F9444&lt;&gt;"", iferror(index('Internal Staffing Calculator'!B$8:B23500,match(F9444,'Internal Staffing Calculator'!E$8:E23500,0)), "Not In Budget"),"")</f>
        <v/>
      </c>
      <c r="I9444" s="184"/>
      <c r="J9444" s="184"/>
      <c r="K9444" s="184"/>
      <c r="L9444" s="183"/>
    </row>
    <row r="9445">
      <c r="A9445" s="454"/>
      <c r="B9445" s="927"/>
      <c r="C9445" s="580"/>
      <c r="D9445" s="939"/>
      <c r="E9445" s="940"/>
      <c r="F9445" s="941"/>
      <c r="G9445" s="937" t="str">
        <f t="array" ref="G9445">xlookup(F9445,'Internal Staffing Calculator'!E:E,'Internal Staffing Calculator'!C:C,"")</f>
        <v/>
      </c>
      <c r="H9445" s="932" t="str">
        <f t="array" ref="H9445">if(F9445&lt;&gt;"", iferror(index('Internal Staffing Calculator'!B$8:B23500,match(F9445,'Internal Staffing Calculator'!E$8:E23500,0)), "Not In Budget"),"")</f>
        <v/>
      </c>
      <c r="I9445" s="184"/>
      <c r="J9445" s="184"/>
      <c r="K9445" s="184"/>
      <c r="L9445" s="183"/>
    </row>
    <row r="9446">
      <c r="A9446" s="454"/>
      <c r="B9446" s="927"/>
      <c r="C9446" s="580"/>
      <c r="D9446" s="939"/>
      <c r="E9446" s="940"/>
      <c r="F9446" s="941"/>
      <c r="G9446" s="937" t="str">
        <f t="array" ref="G9446">xlookup(F9446,'Internal Staffing Calculator'!E:E,'Internal Staffing Calculator'!C:C,"")</f>
        <v/>
      </c>
      <c r="H9446" s="932" t="str">
        <f t="array" ref="H9446">if(F9446&lt;&gt;"", iferror(index('Internal Staffing Calculator'!B$8:B23500,match(F9446,'Internal Staffing Calculator'!E$8:E23500,0)), "Not In Budget"),"")</f>
        <v/>
      </c>
      <c r="I9446" s="184"/>
      <c r="J9446" s="184"/>
      <c r="K9446" s="184"/>
      <c r="L9446" s="183"/>
    </row>
    <row r="9447">
      <c r="A9447" s="454"/>
      <c r="B9447" s="927"/>
      <c r="C9447" s="580"/>
      <c r="D9447" s="939"/>
      <c r="E9447" s="940"/>
      <c r="F9447" s="941"/>
      <c r="G9447" s="937" t="str">
        <f t="array" ref="G9447">xlookup(F9447,'Internal Staffing Calculator'!E:E,'Internal Staffing Calculator'!C:C,"")</f>
        <v/>
      </c>
      <c r="H9447" s="932" t="str">
        <f t="array" ref="H9447">if(F9447&lt;&gt;"", iferror(index('Internal Staffing Calculator'!B$8:B23500,match(F9447,'Internal Staffing Calculator'!E$8:E23500,0)), "Not In Budget"),"")</f>
        <v/>
      </c>
      <c r="I9447" s="184"/>
      <c r="J9447" s="184"/>
      <c r="K9447" s="184"/>
      <c r="L9447" s="183"/>
    </row>
    <row r="9448">
      <c r="A9448" s="454"/>
      <c r="B9448" s="927"/>
      <c r="C9448" s="580"/>
      <c r="D9448" s="939"/>
      <c r="E9448" s="940"/>
      <c r="F9448" s="941"/>
      <c r="G9448" s="937" t="str">
        <f t="array" ref="G9448">xlookup(F9448,'Internal Staffing Calculator'!E:E,'Internal Staffing Calculator'!C:C,"")</f>
        <v/>
      </c>
      <c r="H9448" s="932" t="str">
        <f t="array" ref="H9448">if(F9448&lt;&gt;"", iferror(index('Internal Staffing Calculator'!B$8:B23500,match(F9448,'Internal Staffing Calculator'!E$8:E23500,0)), "Not In Budget"),"")</f>
        <v/>
      </c>
      <c r="I9448" s="184"/>
      <c r="J9448" s="184"/>
      <c r="K9448" s="184"/>
      <c r="L9448" s="183"/>
    </row>
    <row r="9449">
      <c r="A9449" s="454"/>
      <c r="B9449" s="927"/>
      <c r="C9449" s="580"/>
      <c r="D9449" s="939"/>
      <c r="E9449" s="940"/>
      <c r="F9449" s="941"/>
      <c r="G9449" s="937" t="str">
        <f t="array" ref="G9449">xlookup(F9449,'Internal Staffing Calculator'!E:E,'Internal Staffing Calculator'!C:C,"")</f>
        <v/>
      </c>
      <c r="H9449" s="932" t="str">
        <f t="array" ref="H9449">if(F9449&lt;&gt;"", iferror(index('Internal Staffing Calculator'!B$8:B23500,match(F9449,'Internal Staffing Calculator'!E$8:E23500,0)), "Not In Budget"),"")</f>
        <v/>
      </c>
      <c r="I9449" s="184"/>
      <c r="J9449" s="184"/>
      <c r="K9449" s="184"/>
      <c r="L9449" s="183"/>
    </row>
    <row r="9450">
      <c r="A9450" s="454"/>
      <c r="B9450" s="927"/>
      <c r="C9450" s="580"/>
      <c r="D9450" s="939"/>
      <c r="E9450" s="940"/>
      <c r="F9450" s="941"/>
      <c r="G9450" s="937" t="str">
        <f t="array" ref="G9450">xlookup(F9450,'Internal Staffing Calculator'!E:E,'Internal Staffing Calculator'!C:C,"")</f>
        <v/>
      </c>
      <c r="H9450" s="932" t="str">
        <f t="array" ref="H9450">if(F9450&lt;&gt;"", iferror(index('Internal Staffing Calculator'!B$8:B23500,match(F9450,'Internal Staffing Calculator'!E$8:E23500,0)), "Not In Budget"),"")</f>
        <v/>
      </c>
      <c r="I9450" s="184"/>
      <c r="J9450" s="184"/>
      <c r="K9450" s="184"/>
      <c r="L9450" s="183"/>
    </row>
    <row r="9451">
      <c r="A9451" s="454"/>
      <c r="B9451" s="927"/>
      <c r="C9451" s="580"/>
      <c r="D9451" s="939"/>
      <c r="E9451" s="940"/>
      <c r="F9451" s="941"/>
      <c r="G9451" s="937" t="str">
        <f t="array" ref="G9451">xlookup(F9451,'Internal Staffing Calculator'!E:E,'Internal Staffing Calculator'!C:C,"")</f>
        <v/>
      </c>
      <c r="H9451" s="932" t="str">
        <f t="array" ref="H9451">if(F9451&lt;&gt;"", iferror(index('Internal Staffing Calculator'!B$8:B23500,match(F9451,'Internal Staffing Calculator'!E$8:E23500,0)), "Not In Budget"),"")</f>
        <v/>
      </c>
      <c r="I9451" s="184"/>
      <c r="J9451" s="184"/>
      <c r="K9451" s="184"/>
      <c r="L9451" s="183"/>
    </row>
    <row r="9452">
      <c r="A9452" s="454"/>
      <c r="B9452" s="927"/>
      <c r="C9452" s="580"/>
      <c r="D9452" s="939"/>
      <c r="E9452" s="940"/>
      <c r="F9452" s="941"/>
      <c r="G9452" s="937" t="str">
        <f t="array" ref="G9452">xlookup(F9452,'Internal Staffing Calculator'!E:E,'Internal Staffing Calculator'!C:C,"")</f>
        <v/>
      </c>
      <c r="H9452" s="932" t="str">
        <f t="array" ref="H9452">if(F9452&lt;&gt;"", iferror(index('Internal Staffing Calculator'!B$8:B23500,match(F9452,'Internal Staffing Calculator'!E$8:E23500,0)), "Not In Budget"),"")</f>
        <v/>
      </c>
      <c r="I9452" s="184"/>
      <c r="J9452" s="184"/>
      <c r="K9452" s="184"/>
      <c r="L9452" s="183"/>
    </row>
    <row r="9453">
      <c r="A9453" s="454"/>
      <c r="B9453" s="927"/>
      <c r="C9453" s="580"/>
      <c r="D9453" s="939"/>
      <c r="E9453" s="940"/>
      <c r="F9453" s="941"/>
      <c r="G9453" s="937" t="str">
        <f t="array" ref="G9453">xlookup(F9453,'Internal Staffing Calculator'!E:E,'Internal Staffing Calculator'!C:C,"")</f>
        <v/>
      </c>
      <c r="H9453" s="932" t="str">
        <f t="array" ref="H9453">if(F9453&lt;&gt;"", iferror(index('Internal Staffing Calculator'!B$8:B23500,match(F9453,'Internal Staffing Calculator'!E$8:E23500,0)), "Not In Budget"),"")</f>
        <v/>
      </c>
      <c r="I9453" s="184"/>
      <c r="J9453" s="184"/>
      <c r="K9453" s="184"/>
      <c r="L9453" s="183"/>
    </row>
    <row r="9454">
      <c r="A9454" s="454"/>
      <c r="B9454" s="927"/>
      <c r="C9454" s="580"/>
      <c r="D9454" s="939"/>
      <c r="E9454" s="940"/>
      <c r="F9454" s="941"/>
      <c r="G9454" s="937" t="str">
        <f t="array" ref="G9454">xlookup(F9454,'Internal Staffing Calculator'!E:E,'Internal Staffing Calculator'!C:C,"")</f>
        <v/>
      </c>
      <c r="H9454" s="932" t="str">
        <f t="array" ref="H9454">if(F9454&lt;&gt;"", iferror(index('Internal Staffing Calculator'!B$8:B23500,match(F9454,'Internal Staffing Calculator'!E$8:E23500,0)), "Not In Budget"),"")</f>
        <v/>
      </c>
      <c r="I9454" s="184"/>
      <c r="J9454" s="184"/>
      <c r="K9454" s="184"/>
      <c r="L9454" s="183"/>
    </row>
    <row r="9455">
      <c r="A9455" s="454"/>
      <c r="B9455" s="927"/>
      <c r="C9455" s="580"/>
      <c r="D9455" s="939"/>
      <c r="E9455" s="940"/>
      <c r="F9455" s="941"/>
      <c r="G9455" s="937" t="str">
        <f t="array" ref="G9455">xlookup(F9455,'Internal Staffing Calculator'!E:E,'Internal Staffing Calculator'!C:C,"")</f>
        <v/>
      </c>
      <c r="H9455" s="932" t="str">
        <f t="array" ref="H9455">if(F9455&lt;&gt;"", iferror(index('Internal Staffing Calculator'!B$8:B23500,match(F9455,'Internal Staffing Calculator'!E$8:E23500,0)), "Not In Budget"),"")</f>
        <v/>
      </c>
      <c r="I9455" s="184"/>
      <c r="J9455" s="184"/>
      <c r="K9455" s="184"/>
      <c r="L9455" s="183"/>
    </row>
    <row r="9456">
      <c r="A9456" s="454"/>
      <c r="B9456" s="927"/>
      <c r="C9456" s="580"/>
      <c r="D9456" s="939"/>
      <c r="E9456" s="940"/>
      <c r="F9456" s="941"/>
      <c r="G9456" s="937" t="str">
        <f t="array" ref="G9456">xlookup(F9456,'Internal Staffing Calculator'!E:E,'Internal Staffing Calculator'!C:C,"")</f>
        <v/>
      </c>
      <c r="H9456" s="932" t="str">
        <f t="array" ref="H9456">if(F9456&lt;&gt;"", iferror(index('Internal Staffing Calculator'!B$8:B23500,match(F9456,'Internal Staffing Calculator'!E$8:E23500,0)), "Not In Budget"),"")</f>
        <v/>
      </c>
      <c r="I9456" s="184"/>
      <c r="J9456" s="184"/>
      <c r="K9456" s="184"/>
      <c r="L9456" s="183"/>
    </row>
    <row r="9457">
      <c r="A9457" s="454"/>
      <c r="B9457" s="927"/>
      <c r="C9457" s="580"/>
      <c r="D9457" s="939"/>
      <c r="E9457" s="940"/>
      <c r="F9457" s="941"/>
      <c r="G9457" s="937" t="str">
        <f t="array" ref="G9457">xlookup(F9457,'Internal Staffing Calculator'!E:E,'Internal Staffing Calculator'!C:C,"")</f>
        <v/>
      </c>
      <c r="H9457" s="932" t="str">
        <f t="array" ref="H9457">if(F9457&lt;&gt;"", iferror(index('Internal Staffing Calculator'!B$8:B23500,match(F9457,'Internal Staffing Calculator'!E$8:E23500,0)), "Not In Budget"),"")</f>
        <v/>
      </c>
      <c r="I9457" s="184"/>
      <c r="J9457" s="184"/>
      <c r="K9457" s="184"/>
      <c r="L9457" s="183"/>
    </row>
    <row r="9458">
      <c r="A9458" s="454"/>
      <c r="B9458" s="927"/>
      <c r="C9458" s="580"/>
      <c r="D9458" s="939"/>
      <c r="E9458" s="940"/>
      <c r="F9458" s="941"/>
      <c r="G9458" s="937" t="str">
        <f t="array" ref="G9458">xlookup(F9458,'Internal Staffing Calculator'!E:E,'Internal Staffing Calculator'!C:C,"")</f>
        <v/>
      </c>
      <c r="H9458" s="932" t="str">
        <f t="array" ref="H9458">if(F9458&lt;&gt;"", iferror(index('Internal Staffing Calculator'!B$8:B23500,match(F9458,'Internal Staffing Calculator'!E$8:E23500,0)), "Not In Budget"),"")</f>
        <v/>
      </c>
      <c r="I9458" s="184"/>
      <c r="J9458" s="184"/>
      <c r="K9458" s="184"/>
      <c r="L9458" s="183"/>
    </row>
    <row r="9459">
      <c r="A9459" s="454"/>
      <c r="B9459" s="927"/>
      <c r="C9459" s="580"/>
      <c r="D9459" s="939"/>
      <c r="E9459" s="940"/>
      <c r="F9459" s="941"/>
      <c r="G9459" s="937" t="str">
        <f t="array" ref="G9459">xlookup(F9459,'Internal Staffing Calculator'!E:E,'Internal Staffing Calculator'!C:C,"")</f>
        <v/>
      </c>
      <c r="H9459" s="932" t="str">
        <f t="array" ref="H9459">if(F9459&lt;&gt;"", iferror(index('Internal Staffing Calculator'!B$8:B23500,match(F9459,'Internal Staffing Calculator'!E$8:E23500,0)), "Not In Budget"),"")</f>
        <v/>
      </c>
      <c r="I9459" s="184"/>
      <c r="J9459" s="184"/>
      <c r="K9459" s="184"/>
      <c r="L9459" s="183"/>
    </row>
    <row r="9460">
      <c r="A9460" s="454"/>
      <c r="B9460" s="927"/>
      <c r="C9460" s="580"/>
      <c r="D9460" s="939"/>
      <c r="E9460" s="940"/>
      <c r="F9460" s="941"/>
      <c r="G9460" s="937" t="str">
        <f t="array" ref="G9460">xlookup(F9460,'Internal Staffing Calculator'!E:E,'Internal Staffing Calculator'!C:C,"")</f>
        <v/>
      </c>
      <c r="H9460" s="932" t="str">
        <f t="array" ref="H9460">if(F9460&lt;&gt;"", iferror(index('Internal Staffing Calculator'!B$8:B23500,match(F9460,'Internal Staffing Calculator'!E$8:E23500,0)), "Not In Budget"),"")</f>
        <v/>
      </c>
      <c r="I9460" s="184"/>
      <c r="J9460" s="184"/>
      <c r="K9460" s="184"/>
      <c r="L9460" s="183"/>
    </row>
    <row r="9461">
      <c r="A9461" s="454"/>
      <c r="B9461" s="927"/>
      <c r="C9461" s="580"/>
      <c r="D9461" s="939"/>
      <c r="E9461" s="940"/>
      <c r="F9461" s="941"/>
      <c r="G9461" s="937" t="str">
        <f t="array" ref="G9461">xlookup(F9461,'Internal Staffing Calculator'!E:E,'Internal Staffing Calculator'!C:C,"")</f>
        <v/>
      </c>
      <c r="H9461" s="932" t="str">
        <f t="array" ref="H9461">if(F9461&lt;&gt;"", iferror(index('Internal Staffing Calculator'!B$8:B23500,match(F9461,'Internal Staffing Calculator'!E$8:E23500,0)), "Not In Budget"),"")</f>
        <v/>
      </c>
      <c r="I9461" s="184"/>
      <c r="J9461" s="184"/>
      <c r="K9461" s="184"/>
      <c r="L9461" s="183"/>
    </row>
    <row r="9462">
      <c r="A9462" s="454"/>
      <c r="B9462" s="927"/>
      <c r="C9462" s="580"/>
      <c r="D9462" s="939"/>
      <c r="E9462" s="940"/>
      <c r="F9462" s="941"/>
      <c r="G9462" s="937" t="str">
        <f t="array" ref="G9462">xlookup(F9462,'Internal Staffing Calculator'!E:E,'Internal Staffing Calculator'!C:C,"")</f>
        <v/>
      </c>
      <c r="H9462" s="932" t="str">
        <f t="array" ref="H9462">if(F9462&lt;&gt;"", iferror(index('Internal Staffing Calculator'!B$8:B23500,match(F9462,'Internal Staffing Calculator'!E$8:E23500,0)), "Not In Budget"),"")</f>
        <v/>
      </c>
      <c r="I9462" s="184"/>
      <c r="J9462" s="184"/>
      <c r="K9462" s="184"/>
      <c r="L9462" s="183"/>
    </row>
    <row r="9463">
      <c r="A9463" s="454"/>
      <c r="B9463" s="927"/>
      <c r="C9463" s="580"/>
      <c r="D9463" s="939"/>
      <c r="E9463" s="940"/>
      <c r="F9463" s="941"/>
      <c r="G9463" s="937" t="str">
        <f t="array" ref="G9463">xlookup(F9463,'Internal Staffing Calculator'!E:E,'Internal Staffing Calculator'!C:C,"")</f>
        <v/>
      </c>
      <c r="H9463" s="932" t="str">
        <f t="array" ref="H9463">if(F9463&lt;&gt;"", iferror(index('Internal Staffing Calculator'!B$8:B23500,match(F9463,'Internal Staffing Calculator'!E$8:E23500,0)), "Not In Budget"),"")</f>
        <v/>
      </c>
      <c r="I9463" s="184"/>
      <c r="J9463" s="184"/>
      <c r="K9463" s="184"/>
      <c r="L9463" s="183"/>
    </row>
    <row r="9464">
      <c r="A9464" s="454"/>
      <c r="B9464" s="927"/>
      <c r="C9464" s="580"/>
      <c r="D9464" s="939"/>
      <c r="E9464" s="940"/>
      <c r="F9464" s="941"/>
      <c r="G9464" s="937" t="str">
        <f t="array" ref="G9464">xlookup(F9464,'Internal Staffing Calculator'!E:E,'Internal Staffing Calculator'!C:C,"")</f>
        <v/>
      </c>
      <c r="H9464" s="932" t="str">
        <f t="array" ref="H9464">if(F9464&lt;&gt;"", iferror(index('Internal Staffing Calculator'!B$8:B23500,match(F9464,'Internal Staffing Calculator'!E$8:E23500,0)), "Not In Budget"),"")</f>
        <v/>
      </c>
      <c r="I9464" s="184"/>
      <c r="J9464" s="184"/>
      <c r="K9464" s="184"/>
      <c r="L9464" s="183"/>
    </row>
    <row r="9465">
      <c r="A9465" s="454"/>
      <c r="B9465" s="927"/>
      <c r="C9465" s="580"/>
      <c r="D9465" s="939"/>
      <c r="E9465" s="940"/>
      <c r="F9465" s="941"/>
      <c r="G9465" s="937" t="str">
        <f t="array" ref="G9465">xlookup(F9465,'Internal Staffing Calculator'!E:E,'Internal Staffing Calculator'!C:C,"")</f>
        <v/>
      </c>
      <c r="H9465" s="932" t="str">
        <f t="array" ref="H9465">if(F9465&lt;&gt;"", iferror(index('Internal Staffing Calculator'!B$8:B23500,match(F9465,'Internal Staffing Calculator'!E$8:E23500,0)), "Not In Budget"),"")</f>
        <v/>
      </c>
      <c r="I9465" s="184"/>
      <c r="J9465" s="184"/>
      <c r="K9465" s="184"/>
      <c r="L9465" s="183"/>
    </row>
    <row r="9466">
      <c r="A9466" s="454"/>
      <c r="B9466" s="927"/>
      <c r="C9466" s="580"/>
      <c r="D9466" s="939"/>
      <c r="E9466" s="940"/>
      <c r="F9466" s="941"/>
      <c r="G9466" s="937" t="str">
        <f t="array" ref="G9466">xlookup(F9466,'Internal Staffing Calculator'!E:E,'Internal Staffing Calculator'!C:C,"")</f>
        <v/>
      </c>
      <c r="H9466" s="932" t="str">
        <f t="array" ref="H9466">if(F9466&lt;&gt;"", iferror(index('Internal Staffing Calculator'!B$8:B23500,match(F9466,'Internal Staffing Calculator'!E$8:E23500,0)), "Not In Budget"),"")</f>
        <v/>
      </c>
      <c r="I9466" s="184"/>
      <c r="J9466" s="184"/>
      <c r="K9466" s="184"/>
      <c r="L9466" s="183"/>
    </row>
    <row r="9467">
      <c r="A9467" s="454"/>
      <c r="B9467" s="927"/>
      <c r="C9467" s="580"/>
      <c r="D9467" s="939"/>
      <c r="E9467" s="940"/>
      <c r="F9467" s="941"/>
      <c r="G9467" s="937" t="str">
        <f t="array" ref="G9467">xlookup(F9467,'Internal Staffing Calculator'!E:E,'Internal Staffing Calculator'!C:C,"")</f>
        <v/>
      </c>
      <c r="H9467" s="932" t="str">
        <f t="array" ref="H9467">if(F9467&lt;&gt;"", iferror(index('Internal Staffing Calculator'!B$8:B23500,match(F9467,'Internal Staffing Calculator'!E$8:E23500,0)), "Not In Budget"),"")</f>
        <v/>
      </c>
      <c r="I9467" s="184"/>
      <c r="J9467" s="184"/>
      <c r="K9467" s="184"/>
      <c r="L9467" s="183"/>
    </row>
    <row r="9468">
      <c r="A9468" s="454"/>
      <c r="B9468" s="927"/>
      <c r="C9468" s="580"/>
      <c r="D9468" s="939"/>
      <c r="E9468" s="940"/>
      <c r="F9468" s="941"/>
      <c r="G9468" s="937" t="str">
        <f t="array" ref="G9468">xlookup(F9468,'Internal Staffing Calculator'!E:E,'Internal Staffing Calculator'!C:C,"")</f>
        <v/>
      </c>
      <c r="H9468" s="932" t="str">
        <f t="array" ref="H9468">if(F9468&lt;&gt;"", iferror(index('Internal Staffing Calculator'!B$8:B23500,match(F9468,'Internal Staffing Calculator'!E$8:E23500,0)), "Not In Budget"),"")</f>
        <v/>
      </c>
      <c r="I9468" s="184"/>
      <c r="J9468" s="184"/>
      <c r="K9468" s="184"/>
      <c r="L9468" s="183"/>
    </row>
    <row r="9469">
      <c r="A9469" s="454"/>
      <c r="B9469" s="927"/>
      <c r="C9469" s="580"/>
      <c r="D9469" s="939"/>
      <c r="E9469" s="940"/>
      <c r="F9469" s="941"/>
      <c r="G9469" s="937" t="str">
        <f t="array" ref="G9469">xlookup(F9469,'Internal Staffing Calculator'!E:E,'Internal Staffing Calculator'!C:C,"")</f>
        <v/>
      </c>
      <c r="H9469" s="932" t="str">
        <f t="array" ref="H9469">if(F9469&lt;&gt;"", iferror(index('Internal Staffing Calculator'!B$8:B23500,match(F9469,'Internal Staffing Calculator'!E$8:E23500,0)), "Not In Budget"),"")</f>
        <v/>
      </c>
      <c r="I9469" s="184"/>
      <c r="J9469" s="184"/>
      <c r="K9469" s="184"/>
      <c r="L9469" s="183"/>
    </row>
    <row r="9470">
      <c r="A9470" s="454"/>
      <c r="B9470" s="927"/>
      <c r="C9470" s="580"/>
      <c r="D9470" s="939"/>
      <c r="E9470" s="940"/>
      <c r="F9470" s="941"/>
      <c r="G9470" s="937" t="str">
        <f t="array" ref="G9470">xlookup(F9470,'Internal Staffing Calculator'!E:E,'Internal Staffing Calculator'!C:C,"")</f>
        <v/>
      </c>
      <c r="H9470" s="932" t="str">
        <f t="array" ref="H9470">if(F9470&lt;&gt;"", iferror(index('Internal Staffing Calculator'!B$8:B23500,match(F9470,'Internal Staffing Calculator'!E$8:E23500,0)), "Not In Budget"),"")</f>
        <v/>
      </c>
      <c r="I9470" s="184"/>
      <c r="J9470" s="184"/>
      <c r="K9470" s="184"/>
      <c r="L9470" s="183"/>
    </row>
    <row r="9471">
      <c r="A9471" s="454"/>
      <c r="B9471" s="927"/>
      <c r="C9471" s="580"/>
      <c r="D9471" s="939"/>
      <c r="E9471" s="940"/>
      <c r="F9471" s="941"/>
      <c r="G9471" s="937" t="str">
        <f t="array" ref="G9471">xlookup(F9471,'Internal Staffing Calculator'!E:E,'Internal Staffing Calculator'!C:C,"")</f>
        <v/>
      </c>
      <c r="H9471" s="932" t="str">
        <f t="array" ref="H9471">if(F9471&lt;&gt;"", iferror(index('Internal Staffing Calculator'!B$8:B23500,match(F9471,'Internal Staffing Calculator'!E$8:E23500,0)), "Not In Budget"),"")</f>
        <v/>
      </c>
      <c r="I9471" s="184"/>
      <c r="J9471" s="184"/>
      <c r="K9471" s="184"/>
      <c r="L9471" s="183"/>
    </row>
    <row r="9472">
      <c r="A9472" s="454"/>
      <c r="B9472" s="927"/>
      <c r="C9472" s="580"/>
      <c r="D9472" s="939"/>
      <c r="E9472" s="940"/>
      <c r="F9472" s="941"/>
      <c r="G9472" s="937" t="str">
        <f t="array" ref="G9472">xlookup(F9472,'Internal Staffing Calculator'!E:E,'Internal Staffing Calculator'!C:C,"")</f>
        <v/>
      </c>
      <c r="H9472" s="932" t="str">
        <f t="array" ref="H9472">if(F9472&lt;&gt;"", iferror(index('Internal Staffing Calculator'!B$8:B23500,match(F9472,'Internal Staffing Calculator'!E$8:E23500,0)), "Not In Budget"),"")</f>
        <v/>
      </c>
      <c r="I9472" s="184"/>
      <c r="J9472" s="184"/>
      <c r="K9472" s="184"/>
      <c r="L9472" s="183"/>
    </row>
    <row r="9473">
      <c r="A9473" s="454"/>
      <c r="B9473" s="927"/>
      <c r="C9473" s="580"/>
      <c r="D9473" s="939"/>
      <c r="E9473" s="940"/>
      <c r="F9473" s="941"/>
      <c r="G9473" s="937" t="str">
        <f t="array" ref="G9473">xlookup(F9473,'Internal Staffing Calculator'!E:E,'Internal Staffing Calculator'!C:C,"")</f>
        <v/>
      </c>
      <c r="H9473" s="932" t="str">
        <f t="array" ref="H9473">if(F9473&lt;&gt;"", iferror(index('Internal Staffing Calculator'!B$8:B23500,match(F9473,'Internal Staffing Calculator'!E$8:E23500,0)), "Not In Budget"),"")</f>
        <v/>
      </c>
      <c r="I9473" s="184"/>
      <c r="J9473" s="184"/>
      <c r="K9473" s="184"/>
      <c r="L9473" s="183"/>
    </row>
    <row r="9474">
      <c r="A9474" s="454"/>
      <c r="B9474" s="927"/>
      <c r="C9474" s="580"/>
      <c r="D9474" s="939"/>
      <c r="E9474" s="940"/>
      <c r="F9474" s="941"/>
      <c r="G9474" s="937" t="str">
        <f t="array" ref="G9474">xlookup(F9474,'Internal Staffing Calculator'!E:E,'Internal Staffing Calculator'!C:C,"")</f>
        <v/>
      </c>
      <c r="H9474" s="932" t="str">
        <f t="array" ref="H9474">if(F9474&lt;&gt;"", iferror(index('Internal Staffing Calculator'!B$8:B23500,match(F9474,'Internal Staffing Calculator'!E$8:E23500,0)), "Not In Budget"),"")</f>
        <v/>
      </c>
      <c r="I9474" s="184"/>
      <c r="J9474" s="184"/>
      <c r="K9474" s="184"/>
      <c r="L9474" s="183"/>
    </row>
    <row r="9475">
      <c r="A9475" s="454"/>
      <c r="B9475" s="927"/>
      <c r="C9475" s="580"/>
      <c r="D9475" s="939"/>
      <c r="E9475" s="940"/>
      <c r="F9475" s="941"/>
      <c r="G9475" s="937" t="str">
        <f t="array" ref="G9475">xlookup(F9475,'Internal Staffing Calculator'!E:E,'Internal Staffing Calculator'!C:C,"")</f>
        <v/>
      </c>
      <c r="H9475" s="932" t="str">
        <f t="array" ref="H9475">if(F9475&lt;&gt;"", iferror(index('Internal Staffing Calculator'!B$8:B23500,match(F9475,'Internal Staffing Calculator'!E$8:E23500,0)), "Not In Budget"),"")</f>
        <v/>
      </c>
      <c r="I9475" s="184"/>
      <c r="J9475" s="184"/>
      <c r="K9475" s="184"/>
      <c r="L9475" s="183"/>
    </row>
    <row r="9476">
      <c r="A9476" s="454"/>
      <c r="B9476" s="927"/>
      <c r="C9476" s="580"/>
      <c r="D9476" s="939"/>
      <c r="E9476" s="940"/>
      <c r="F9476" s="941"/>
      <c r="G9476" s="937" t="str">
        <f t="array" ref="G9476">xlookup(F9476,'Internal Staffing Calculator'!E:E,'Internal Staffing Calculator'!C:C,"")</f>
        <v/>
      </c>
      <c r="H9476" s="932" t="str">
        <f t="array" ref="H9476">if(F9476&lt;&gt;"", iferror(index('Internal Staffing Calculator'!B$8:B23500,match(F9476,'Internal Staffing Calculator'!E$8:E23500,0)), "Not In Budget"),"")</f>
        <v/>
      </c>
      <c r="I9476" s="184"/>
      <c r="J9476" s="184"/>
      <c r="K9476" s="184"/>
      <c r="L9476" s="183"/>
    </row>
    <row r="9477">
      <c r="A9477" s="454"/>
      <c r="B9477" s="927"/>
      <c r="C9477" s="580"/>
      <c r="D9477" s="939"/>
      <c r="E9477" s="940"/>
      <c r="F9477" s="941"/>
      <c r="G9477" s="937" t="str">
        <f t="array" ref="G9477">xlookup(F9477,'Internal Staffing Calculator'!E:E,'Internal Staffing Calculator'!C:C,"")</f>
        <v/>
      </c>
      <c r="H9477" s="932" t="str">
        <f t="array" ref="H9477">if(F9477&lt;&gt;"", iferror(index('Internal Staffing Calculator'!B$8:B23500,match(F9477,'Internal Staffing Calculator'!E$8:E23500,0)), "Not In Budget"),"")</f>
        <v/>
      </c>
      <c r="I9477" s="184"/>
      <c r="J9477" s="184"/>
      <c r="K9477" s="184"/>
      <c r="L9477" s="183"/>
    </row>
    <row r="9478">
      <c r="A9478" s="454"/>
      <c r="B9478" s="927"/>
      <c r="C9478" s="580"/>
      <c r="D9478" s="939"/>
      <c r="E9478" s="940"/>
      <c r="F9478" s="941"/>
      <c r="G9478" s="937" t="str">
        <f t="array" ref="G9478">xlookup(F9478,'Internal Staffing Calculator'!E:E,'Internal Staffing Calculator'!C:C,"")</f>
        <v/>
      </c>
      <c r="H9478" s="932" t="str">
        <f t="array" ref="H9478">if(F9478&lt;&gt;"", iferror(index('Internal Staffing Calculator'!B$8:B23500,match(F9478,'Internal Staffing Calculator'!E$8:E23500,0)), "Not In Budget"),"")</f>
        <v/>
      </c>
      <c r="I9478" s="184"/>
      <c r="J9478" s="184"/>
      <c r="K9478" s="184"/>
      <c r="L9478" s="183"/>
    </row>
    <row r="9479">
      <c r="A9479" s="454"/>
      <c r="B9479" s="927"/>
      <c r="C9479" s="580"/>
      <c r="D9479" s="939"/>
      <c r="E9479" s="940"/>
      <c r="F9479" s="941"/>
      <c r="G9479" s="937" t="str">
        <f t="array" ref="G9479">xlookup(F9479,'Internal Staffing Calculator'!E:E,'Internal Staffing Calculator'!C:C,"")</f>
        <v/>
      </c>
      <c r="H9479" s="932" t="str">
        <f t="array" ref="H9479">if(F9479&lt;&gt;"", iferror(index('Internal Staffing Calculator'!B$8:B23500,match(F9479,'Internal Staffing Calculator'!E$8:E23500,0)), "Not In Budget"),"")</f>
        <v/>
      </c>
      <c r="I9479" s="184"/>
      <c r="J9479" s="184"/>
      <c r="K9479" s="184"/>
      <c r="L9479" s="183"/>
    </row>
    <row r="9480">
      <c r="A9480" s="454"/>
      <c r="B9480" s="927"/>
      <c r="C9480" s="580"/>
      <c r="D9480" s="939"/>
      <c r="E9480" s="940"/>
      <c r="F9480" s="941"/>
      <c r="G9480" s="937" t="str">
        <f t="array" ref="G9480">xlookup(F9480,'Internal Staffing Calculator'!E:E,'Internal Staffing Calculator'!C:C,"")</f>
        <v/>
      </c>
      <c r="H9480" s="932" t="str">
        <f t="array" ref="H9480">if(F9480&lt;&gt;"", iferror(index('Internal Staffing Calculator'!B$8:B23500,match(F9480,'Internal Staffing Calculator'!E$8:E23500,0)), "Not In Budget"),"")</f>
        <v/>
      </c>
      <c r="I9480" s="184"/>
      <c r="J9480" s="184"/>
      <c r="K9480" s="184"/>
      <c r="L9480" s="183"/>
    </row>
    <row r="9481">
      <c r="A9481" s="454"/>
      <c r="B9481" s="927"/>
      <c r="C9481" s="580"/>
      <c r="D9481" s="939"/>
      <c r="E9481" s="940"/>
      <c r="F9481" s="941"/>
      <c r="G9481" s="937" t="str">
        <f t="array" ref="G9481">xlookup(F9481,'Internal Staffing Calculator'!E:E,'Internal Staffing Calculator'!C:C,"")</f>
        <v/>
      </c>
      <c r="H9481" s="932" t="str">
        <f t="array" ref="H9481">if(F9481&lt;&gt;"", iferror(index('Internal Staffing Calculator'!B$8:B23500,match(F9481,'Internal Staffing Calculator'!E$8:E23500,0)), "Not In Budget"),"")</f>
        <v/>
      </c>
      <c r="I9481" s="184"/>
      <c r="J9481" s="184"/>
      <c r="K9481" s="184"/>
      <c r="L9481" s="183"/>
    </row>
    <row r="9482">
      <c r="A9482" s="454"/>
      <c r="B9482" s="927"/>
      <c r="C9482" s="580"/>
      <c r="D9482" s="939"/>
      <c r="E9482" s="940"/>
      <c r="F9482" s="941"/>
      <c r="G9482" s="937" t="str">
        <f t="array" ref="G9482">xlookup(F9482,'Internal Staffing Calculator'!E:E,'Internal Staffing Calculator'!C:C,"")</f>
        <v/>
      </c>
      <c r="H9482" s="932" t="str">
        <f t="array" ref="H9482">if(F9482&lt;&gt;"", iferror(index('Internal Staffing Calculator'!B$8:B23500,match(F9482,'Internal Staffing Calculator'!E$8:E23500,0)), "Not In Budget"),"")</f>
        <v/>
      </c>
      <c r="I9482" s="184"/>
      <c r="J9482" s="184"/>
      <c r="K9482" s="184"/>
      <c r="L9482" s="183"/>
    </row>
    <row r="9483">
      <c r="A9483" s="454"/>
      <c r="B9483" s="927"/>
      <c r="C9483" s="580"/>
      <c r="D9483" s="939"/>
      <c r="E9483" s="940"/>
      <c r="F9483" s="941"/>
      <c r="G9483" s="937" t="str">
        <f t="array" ref="G9483">xlookup(F9483,'Internal Staffing Calculator'!E:E,'Internal Staffing Calculator'!C:C,"")</f>
        <v/>
      </c>
      <c r="H9483" s="932" t="str">
        <f t="array" ref="H9483">if(F9483&lt;&gt;"", iferror(index('Internal Staffing Calculator'!B$8:B23500,match(F9483,'Internal Staffing Calculator'!E$8:E23500,0)), "Not In Budget"),"")</f>
        <v/>
      </c>
      <c r="I9483" s="184"/>
      <c r="J9483" s="184"/>
      <c r="K9483" s="184"/>
      <c r="L9483" s="183"/>
    </row>
    <row r="9484">
      <c r="A9484" s="454"/>
      <c r="B9484" s="927"/>
      <c r="C9484" s="580"/>
      <c r="D9484" s="939"/>
      <c r="E9484" s="940"/>
      <c r="F9484" s="941"/>
      <c r="G9484" s="937" t="str">
        <f t="array" ref="G9484">xlookup(F9484,'Internal Staffing Calculator'!E:E,'Internal Staffing Calculator'!C:C,"")</f>
        <v/>
      </c>
      <c r="H9484" s="932" t="str">
        <f t="array" ref="H9484">if(F9484&lt;&gt;"", iferror(index('Internal Staffing Calculator'!B$8:B23500,match(F9484,'Internal Staffing Calculator'!E$8:E23500,0)), "Not In Budget"),"")</f>
        <v/>
      </c>
      <c r="I9484" s="184"/>
      <c r="J9484" s="184"/>
      <c r="K9484" s="184"/>
      <c r="L9484" s="183"/>
    </row>
    <row r="9485">
      <c r="A9485" s="454"/>
      <c r="B9485" s="927"/>
      <c r="C9485" s="580"/>
      <c r="D9485" s="939"/>
      <c r="E9485" s="940"/>
      <c r="F9485" s="941"/>
      <c r="G9485" s="937" t="str">
        <f t="array" ref="G9485">xlookup(F9485,'Internal Staffing Calculator'!E:E,'Internal Staffing Calculator'!C:C,"")</f>
        <v/>
      </c>
      <c r="H9485" s="932" t="str">
        <f t="array" ref="H9485">if(F9485&lt;&gt;"", iferror(index('Internal Staffing Calculator'!B$8:B23500,match(F9485,'Internal Staffing Calculator'!E$8:E23500,0)), "Not In Budget"),"")</f>
        <v/>
      </c>
      <c r="I9485" s="184"/>
      <c r="J9485" s="184"/>
      <c r="K9485" s="184"/>
      <c r="L9485" s="183"/>
    </row>
    <row r="9486">
      <c r="A9486" s="454"/>
      <c r="B9486" s="927"/>
      <c r="C9486" s="580"/>
      <c r="D9486" s="939"/>
      <c r="E9486" s="940"/>
      <c r="F9486" s="941"/>
      <c r="G9486" s="937" t="str">
        <f t="array" ref="G9486">xlookup(F9486,'Internal Staffing Calculator'!E:E,'Internal Staffing Calculator'!C:C,"")</f>
        <v/>
      </c>
      <c r="H9486" s="932" t="str">
        <f t="array" ref="H9486">if(F9486&lt;&gt;"", iferror(index('Internal Staffing Calculator'!B$8:B23500,match(F9486,'Internal Staffing Calculator'!E$8:E23500,0)), "Not In Budget"),"")</f>
        <v/>
      </c>
      <c r="I9486" s="184"/>
      <c r="J9486" s="184"/>
      <c r="K9486" s="184"/>
      <c r="L9486" s="183"/>
    </row>
    <row r="9487">
      <c r="A9487" s="454"/>
      <c r="B9487" s="927"/>
      <c r="C9487" s="580"/>
      <c r="D9487" s="939"/>
      <c r="E9487" s="940"/>
      <c r="F9487" s="941"/>
      <c r="G9487" s="937" t="str">
        <f t="array" ref="G9487">xlookup(F9487,'Internal Staffing Calculator'!E:E,'Internal Staffing Calculator'!C:C,"")</f>
        <v/>
      </c>
      <c r="H9487" s="932" t="str">
        <f t="array" ref="H9487">if(F9487&lt;&gt;"", iferror(index('Internal Staffing Calculator'!B$8:B23500,match(F9487,'Internal Staffing Calculator'!E$8:E23500,0)), "Not In Budget"),"")</f>
        <v/>
      </c>
      <c r="I9487" s="184"/>
      <c r="J9487" s="184"/>
      <c r="K9487" s="184"/>
      <c r="L9487" s="183"/>
    </row>
    <row r="9488">
      <c r="A9488" s="454"/>
      <c r="B9488" s="927"/>
      <c r="C9488" s="580"/>
      <c r="D9488" s="939"/>
      <c r="E9488" s="940"/>
      <c r="F9488" s="941"/>
      <c r="G9488" s="937" t="str">
        <f t="array" ref="G9488">xlookup(F9488,'Internal Staffing Calculator'!E:E,'Internal Staffing Calculator'!C:C,"")</f>
        <v/>
      </c>
      <c r="H9488" s="932" t="str">
        <f t="array" ref="H9488">if(F9488&lt;&gt;"", iferror(index('Internal Staffing Calculator'!B$8:B23500,match(F9488,'Internal Staffing Calculator'!E$8:E23500,0)), "Not In Budget"),"")</f>
        <v/>
      </c>
      <c r="I9488" s="184"/>
      <c r="J9488" s="184"/>
      <c r="K9488" s="184"/>
      <c r="L9488" s="183"/>
    </row>
    <row r="9489">
      <c r="A9489" s="454"/>
      <c r="B9489" s="927"/>
      <c r="C9489" s="580"/>
      <c r="D9489" s="939"/>
      <c r="E9489" s="940"/>
      <c r="F9489" s="941"/>
      <c r="G9489" s="937" t="str">
        <f t="array" ref="G9489">xlookup(F9489,'Internal Staffing Calculator'!E:E,'Internal Staffing Calculator'!C:C,"")</f>
        <v/>
      </c>
      <c r="H9489" s="932" t="str">
        <f t="array" ref="H9489">if(F9489&lt;&gt;"", iferror(index('Internal Staffing Calculator'!B$8:B23500,match(F9489,'Internal Staffing Calculator'!E$8:E23500,0)), "Not In Budget"),"")</f>
        <v/>
      </c>
      <c r="I9489" s="184"/>
      <c r="J9489" s="184"/>
      <c r="K9489" s="184"/>
      <c r="L9489" s="183"/>
    </row>
    <row r="9490">
      <c r="A9490" s="454"/>
      <c r="B9490" s="927"/>
      <c r="C9490" s="580"/>
      <c r="D9490" s="939"/>
      <c r="E9490" s="940"/>
      <c r="F9490" s="941"/>
      <c r="G9490" s="937" t="str">
        <f t="array" ref="G9490">xlookup(F9490,'Internal Staffing Calculator'!E:E,'Internal Staffing Calculator'!C:C,"")</f>
        <v/>
      </c>
      <c r="H9490" s="932" t="str">
        <f t="array" ref="H9490">if(F9490&lt;&gt;"", iferror(index('Internal Staffing Calculator'!B$8:B23500,match(F9490,'Internal Staffing Calculator'!E$8:E23500,0)), "Not In Budget"),"")</f>
        <v/>
      </c>
      <c r="I9490" s="184"/>
      <c r="J9490" s="184"/>
      <c r="K9490" s="184"/>
      <c r="L9490" s="183"/>
    </row>
    <row r="9491">
      <c r="A9491" s="454"/>
      <c r="B9491" s="927"/>
      <c r="C9491" s="580"/>
      <c r="D9491" s="939"/>
      <c r="E9491" s="940"/>
      <c r="F9491" s="941"/>
      <c r="G9491" s="937" t="str">
        <f t="array" ref="G9491">xlookup(F9491,'Internal Staffing Calculator'!E:E,'Internal Staffing Calculator'!C:C,"")</f>
        <v/>
      </c>
      <c r="H9491" s="932" t="str">
        <f t="array" ref="H9491">if(F9491&lt;&gt;"", iferror(index('Internal Staffing Calculator'!B$8:B23500,match(F9491,'Internal Staffing Calculator'!E$8:E23500,0)), "Not In Budget"),"")</f>
        <v/>
      </c>
      <c r="I9491" s="184"/>
      <c r="J9491" s="184"/>
      <c r="K9491" s="184"/>
      <c r="L9491" s="183"/>
    </row>
    <row r="9492">
      <c r="A9492" s="454"/>
      <c r="B9492" s="927"/>
      <c r="C9492" s="580"/>
      <c r="D9492" s="939"/>
      <c r="E9492" s="940"/>
      <c r="F9492" s="941"/>
      <c r="G9492" s="937" t="str">
        <f t="array" ref="G9492">xlookup(F9492,'Internal Staffing Calculator'!E:E,'Internal Staffing Calculator'!C:C,"")</f>
        <v/>
      </c>
      <c r="H9492" s="932" t="str">
        <f t="array" ref="H9492">if(F9492&lt;&gt;"", iferror(index('Internal Staffing Calculator'!B$8:B23500,match(F9492,'Internal Staffing Calculator'!E$8:E23500,0)), "Not In Budget"),"")</f>
        <v/>
      </c>
      <c r="I9492" s="184"/>
      <c r="J9492" s="184"/>
      <c r="K9492" s="184"/>
      <c r="L9492" s="183"/>
    </row>
    <row r="9493">
      <c r="A9493" s="454"/>
      <c r="B9493" s="927"/>
      <c r="C9493" s="580"/>
      <c r="D9493" s="939"/>
      <c r="E9493" s="940"/>
      <c r="F9493" s="941"/>
      <c r="G9493" s="937" t="str">
        <f t="array" ref="G9493">xlookup(F9493,'Internal Staffing Calculator'!E:E,'Internal Staffing Calculator'!C:C,"")</f>
        <v/>
      </c>
      <c r="H9493" s="932" t="str">
        <f t="array" ref="H9493">if(F9493&lt;&gt;"", iferror(index('Internal Staffing Calculator'!B$8:B23500,match(F9493,'Internal Staffing Calculator'!E$8:E23500,0)), "Not In Budget"),"")</f>
        <v/>
      </c>
      <c r="I9493" s="184"/>
      <c r="J9493" s="184"/>
      <c r="K9493" s="184"/>
      <c r="L9493" s="183"/>
    </row>
    <row r="9494">
      <c r="A9494" s="454"/>
      <c r="B9494" s="927"/>
      <c r="C9494" s="580"/>
      <c r="D9494" s="939"/>
      <c r="E9494" s="940"/>
      <c r="F9494" s="941"/>
      <c r="G9494" s="937" t="str">
        <f t="array" ref="G9494">xlookup(F9494,'Internal Staffing Calculator'!E:E,'Internal Staffing Calculator'!C:C,"")</f>
        <v/>
      </c>
      <c r="H9494" s="932" t="str">
        <f t="array" ref="H9494">if(F9494&lt;&gt;"", iferror(index('Internal Staffing Calculator'!B$8:B23500,match(F9494,'Internal Staffing Calculator'!E$8:E23500,0)), "Not In Budget"),"")</f>
        <v/>
      </c>
      <c r="I9494" s="184"/>
      <c r="J9494" s="184"/>
      <c r="K9494" s="184"/>
      <c r="L9494" s="183"/>
    </row>
    <row r="9495">
      <c r="A9495" s="454"/>
      <c r="B9495" s="927"/>
      <c r="C9495" s="580"/>
      <c r="D9495" s="939"/>
      <c r="E9495" s="940"/>
      <c r="F9495" s="941"/>
      <c r="G9495" s="937" t="str">
        <f t="array" ref="G9495">xlookup(F9495,'Internal Staffing Calculator'!E:E,'Internal Staffing Calculator'!C:C,"")</f>
        <v/>
      </c>
      <c r="H9495" s="932" t="str">
        <f t="array" ref="H9495">if(F9495&lt;&gt;"", iferror(index('Internal Staffing Calculator'!B$8:B23500,match(F9495,'Internal Staffing Calculator'!E$8:E23500,0)), "Not In Budget"),"")</f>
        <v/>
      </c>
      <c r="I9495" s="184"/>
      <c r="J9495" s="184"/>
      <c r="K9495" s="184"/>
      <c r="L9495" s="183"/>
    </row>
    <row r="9496">
      <c r="A9496" s="454"/>
      <c r="B9496" s="927"/>
      <c r="C9496" s="580"/>
      <c r="D9496" s="939"/>
      <c r="E9496" s="940"/>
      <c r="F9496" s="941"/>
      <c r="G9496" s="937" t="str">
        <f t="array" ref="G9496">xlookup(F9496,'Internal Staffing Calculator'!E:E,'Internal Staffing Calculator'!C:C,"")</f>
        <v/>
      </c>
      <c r="H9496" s="932" t="str">
        <f t="array" ref="H9496">if(F9496&lt;&gt;"", iferror(index('Internal Staffing Calculator'!B$8:B23500,match(F9496,'Internal Staffing Calculator'!E$8:E23500,0)), "Not In Budget"),"")</f>
        <v/>
      </c>
      <c r="I9496" s="184"/>
      <c r="J9496" s="184"/>
      <c r="K9496" s="184"/>
      <c r="L9496" s="183"/>
    </row>
    <row r="9497">
      <c r="A9497" s="454"/>
      <c r="B9497" s="927"/>
      <c r="C9497" s="580"/>
      <c r="D9497" s="939"/>
      <c r="E9497" s="940"/>
      <c r="F9497" s="941"/>
      <c r="G9497" s="937" t="str">
        <f t="array" ref="G9497">xlookup(F9497,'Internal Staffing Calculator'!E:E,'Internal Staffing Calculator'!C:C,"")</f>
        <v/>
      </c>
      <c r="H9497" s="932" t="str">
        <f t="array" ref="H9497">if(F9497&lt;&gt;"", iferror(index('Internal Staffing Calculator'!B$8:B23500,match(F9497,'Internal Staffing Calculator'!E$8:E23500,0)), "Not In Budget"),"")</f>
        <v/>
      </c>
      <c r="I9497" s="184"/>
      <c r="J9497" s="184"/>
      <c r="K9497" s="184"/>
      <c r="L9497" s="183"/>
    </row>
    <row r="9498">
      <c r="A9498" s="454"/>
      <c r="B9498" s="927"/>
      <c r="C9498" s="580"/>
      <c r="D9498" s="939"/>
      <c r="E9498" s="940"/>
      <c r="F9498" s="941"/>
      <c r="G9498" s="937" t="str">
        <f t="array" ref="G9498">xlookup(F9498,'Internal Staffing Calculator'!E:E,'Internal Staffing Calculator'!C:C,"")</f>
        <v/>
      </c>
      <c r="H9498" s="932" t="str">
        <f t="array" ref="H9498">if(F9498&lt;&gt;"", iferror(index('Internal Staffing Calculator'!B$8:B23500,match(F9498,'Internal Staffing Calculator'!E$8:E23500,0)), "Not In Budget"),"")</f>
        <v/>
      </c>
      <c r="I9498" s="184"/>
      <c r="J9498" s="184"/>
      <c r="K9498" s="184"/>
      <c r="L9498" s="183"/>
    </row>
    <row r="9499">
      <c r="A9499" s="454"/>
      <c r="B9499" s="927"/>
      <c r="C9499" s="580"/>
      <c r="D9499" s="939"/>
      <c r="E9499" s="940"/>
      <c r="F9499" s="941"/>
      <c r="G9499" s="937" t="str">
        <f t="array" ref="G9499">xlookup(F9499,'Internal Staffing Calculator'!E:E,'Internal Staffing Calculator'!C:C,"")</f>
        <v/>
      </c>
      <c r="H9499" s="932" t="str">
        <f t="array" ref="H9499">if(F9499&lt;&gt;"", iferror(index('Internal Staffing Calculator'!B$8:B23500,match(F9499,'Internal Staffing Calculator'!E$8:E23500,0)), "Not In Budget"),"")</f>
        <v/>
      </c>
      <c r="I9499" s="184"/>
      <c r="J9499" s="184"/>
      <c r="K9499" s="184"/>
      <c r="L9499" s="183"/>
    </row>
    <row r="9500">
      <c r="A9500" s="454"/>
      <c r="B9500" s="927"/>
      <c r="C9500" s="580"/>
      <c r="D9500" s="939"/>
      <c r="E9500" s="940"/>
      <c r="F9500" s="941"/>
      <c r="G9500" s="937" t="str">
        <f t="array" ref="G9500">xlookup(F9500,'Internal Staffing Calculator'!E:E,'Internal Staffing Calculator'!C:C,"")</f>
        <v/>
      </c>
      <c r="H9500" s="932" t="str">
        <f t="array" ref="H9500">if(F9500&lt;&gt;"", iferror(index('Internal Staffing Calculator'!B$8:B23500,match(F9500,'Internal Staffing Calculator'!E$8:E23500,0)), "Not In Budget"),"")</f>
        <v/>
      </c>
      <c r="I9500" s="184"/>
      <c r="J9500" s="184"/>
      <c r="K9500" s="184"/>
      <c r="L9500" s="183"/>
    </row>
    <row r="9501">
      <c r="A9501" s="454"/>
      <c r="B9501" s="927"/>
      <c r="C9501" s="580"/>
      <c r="D9501" s="939"/>
      <c r="E9501" s="940"/>
      <c r="F9501" s="941"/>
      <c r="G9501" s="937" t="str">
        <f t="array" ref="G9501">xlookup(F9501,'Internal Staffing Calculator'!E:E,'Internal Staffing Calculator'!C:C,"")</f>
        <v/>
      </c>
      <c r="H9501" s="932" t="str">
        <f t="array" ref="H9501">if(F9501&lt;&gt;"", iferror(index('Internal Staffing Calculator'!B$8:B23500,match(F9501,'Internal Staffing Calculator'!E$8:E23500,0)), "Not In Budget"),"")</f>
        <v/>
      </c>
      <c r="I9501" s="184"/>
      <c r="J9501" s="184"/>
      <c r="K9501" s="184"/>
      <c r="L9501" s="183"/>
    </row>
    <row r="9502">
      <c r="A9502" s="454"/>
      <c r="B9502" s="927"/>
      <c r="C9502" s="580"/>
      <c r="D9502" s="939"/>
      <c r="E9502" s="940"/>
      <c r="F9502" s="941"/>
      <c r="G9502" s="937" t="str">
        <f t="array" ref="G9502">xlookup(F9502,'Internal Staffing Calculator'!E:E,'Internal Staffing Calculator'!C:C,"")</f>
        <v/>
      </c>
      <c r="H9502" s="932" t="str">
        <f t="array" ref="H9502">if(F9502&lt;&gt;"", iferror(index('Internal Staffing Calculator'!B$8:B23500,match(F9502,'Internal Staffing Calculator'!E$8:E23500,0)), "Not In Budget"),"")</f>
        <v/>
      </c>
      <c r="I9502" s="184"/>
      <c r="J9502" s="184"/>
      <c r="K9502" s="184"/>
      <c r="L9502" s="183"/>
    </row>
    <row r="9503">
      <c r="A9503" s="454"/>
      <c r="B9503" s="927"/>
      <c r="C9503" s="580"/>
      <c r="D9503" s="939"/>
      <c r="E9503" s="940"/>
      <c r="F9503" s="941"/>
      <c r="G9503" s="937" t="str">
        <f t="array" ref="G9503">xlookup(F9503,'Internal Staffing Calculator'!E:E,'Internal Staffing Calculator'!C:C,"")</f>
        <v/>
      </c>
      <c r="H9503" s="932" t="str">
        <f t="array" ref="H9503">if(F9503&lt;&gt;"", iferror(index('Internal Staffing Calculator'!B$8:B23500,match(F9503,'Internal Staffing Calculator'!E$8:E23500,0)), "Not In Budget"),"")</f>
        <v/>
      </c>
      <c r="I9503" s="184"/>
      <c r="J9503" s="184"/>
      <c r="K9503" s="184"/>
      <c r="L9503" s="183"/>
    </row>
    <row r="9504">
      <c r="A9504" s="454"/>
      <c r="B9504" s="927"/>
      <c r="C9504" s="580"/>
      <c r="D9504" s="939"/>
      <c r="E9504" s="940"/>
      <c r="F9504" s="941"/>
      <c r="G9504" s="937" t="str">
        <f t="array" ref="G9504">xlookup(F9504,'Internal Staffing Calculator'!E:E,'Internal Staffing Calculator'!C:C,"")</f>
        <v/>
      </c>
      <c r="H9504" s="932" t="str">
        <f t="array" ref="H9504">if(F9504&lt;&gt;"", iferror(index('Internal Staffing Calculator'!B$8:B23500,match(F9504,'Internal Staffing Calculator'!E$8:E23500,0)), "Not In Budget"),"")</f>
        <v/>
      </c>
      <c r="I9504" s="184"/>
      <c r="J9504" s="184"/>
      <c r="K9504" s="184"/>
      <c r="L9504" s="183"/>
    </row>
    <row r="9505">
      <c r="A9505" s="454"/>
      <c r="B9505" s="927"/>
      <c r="C9505" s="580"/>
      <c r="D9505" s="939"/>
      <c r="E9505" s="940"/>
      <c r="F9505" s="941"/>
      <c r="G9505" s="937" t="str">
        <f t="array" ref="G9505">xlookup(F9505,'Internal Staffing Calculator'!E:E,'Internal Staffing Calculator'!C:C,"")</f>
        <v/>
      </c>
      <c r="H9505" s="932" t="str">
        <f t="array" ref="H9505">if(F9505&lt;&gt;"", iferror(index('Internal Staffing Calculator'!B$8:B23500,match(F9505,'Internal Staffing Calculator'!E$8:E23500,0)), "Not In Budget"),"")</f>
        <v/>
      </c>
      <c r="I9505" s="184"/>
      <c r="J9505" s="184"/>
      <c r="K9505" s="184"/>
      <c r="L9505" s="183"/>
    </row>
    <row r="9506">
      <c r="A9506" s="454"/>
      <c r="B9506" s="927"/>
      <c r="C9506" s="580"/>
      <c r="D9506" s="939"/>
      <c r="E9506" s="940"/>
      <c r="F9506" s="941"/>
      <c r="G9506" s="937" t="str">
        <f t="array" ref="G9506">xlookup(F9506,'Internal Staffing Calculator'!E:E,'Internal Staffing Calculator'!C:C,"")</f>
        <v/>
      </c>
      <c r="H9506" s="932" t="str">
        <f t="array" ref="H9506">if(F9506&lt;&gt;"", iferror(index('Internal Staffing Calculator'!B$8:B23500,match(F9506,'Internal Staffing Calculator'!E$8:E23500,0)), "Not In Budget"),"")</f>
        <v/>
      </c>
      <c r="I9506" s="184"/>
      <c r="J9506" s="184"/>
      <c r="K9506" s="184"/>
      <c r="L9506" s="183"/>
    </row>
    <row r="9507">
      <c r="A9507" s="454"/>
      <c r="B9507" s="927"/>
      <c r="C9507" s="580"/>
      <c r="D9507" s="939"/>
      <c r="E9507" s="940"/>
      <c r="F9507" s="941"/>
      <c r="G9507" s="937" t="str">
        <f t="array" ref="G9507">xlookup(F9507,'Internal Staffing Calculator'!E:E,'Internal Staffing Calculator'!C:C,"")</f>
        <v/>
      </c>
      <c r="H9507" s="932" t="str">
        <f t="array" ref="H9507">if(F9507&lt;&gt;"", iferror(index('Internal Staffing Calculator'!B$8:B23500,match(F9507,'Internal Staffing Calculator'!E$8:E23500,0)), "Not In Budget"),"")</f>
        <v/>
      </c>
      <c r="I9507" s="184"/>
      <c r="J9507" s="184"/>
      <c r="K9507" s="184"/>
      <c r="L9507" s="183"/>
    </row>
    <row r="9508">
      <c r="A9508" s="454"/>
      <c r="B9508" s="927"/>
      <c r="C9508" s="580"/>
      <c r="D9508" s="939"/>
      <c r="E9508" s="940"/>
      <c r="F9508" s="941"/>
      <c r="G9508" s="937" t="str">
        <f t="array" ref="G9508">xlookup(F9508,'Internal Staffing Calculator'!E:E,'Internal Staffing Calculator'!C:C,"")</f>
        <v/>
      </c>
      <c r="H9508" s="932" t="str">
        <f t="array" ref="H9508">if(F9508&lt;&gt;"", iferror(index('Internal Staffing Calculator'!B$8:B23500,match(F9508,'Internal Staffing Calculator'!E$8:E23500,0)), "Not In Budget"),"")</f>
        <v/>
      </c>
      <c r="I9508" s="184"/>
      <c r="J9508" s="184"/>
      <c r="K9508" s="184"/>
      <c r="L9508" s="183"/>
    </row>
    <row r="9509">
      <c r="A9509" s="454"/>
      <c r="B9509" s="927"/>
      <c r="C9509" s="580"/>
      <c r="D9509" s="939"/>
      <c r="E9509" s="940"/>
      <c r="F9509" s="941"/>
      <c r="G9509" s="937" t="str">
        <f t="array" ref="G9509">xlookup(F9509,'Internal Staffing Calculator'!E:E,'Internal Staffing Calculator'!C:C,"")</f>
        <v/>
      </c>
      <c r="H9509" s="932" t="str">
        <f t="array" ref="H9509">if(F9509&lt;&gt;"", iferror(index('Internal Staffing Calculator'!B$8:B23500,match(F9509,'Internal Staffing Calculator'!E$8:E23500,0)), "Not In Budget"),"")</f>
        <v/>
      </c>
      <c r="I9509" s="184"/>
      <c r="J9509" s="184"/>
      <c r="K9509" s="184"/>
      <c r="L9509" s="183"/>
    </row>
    <row r="9510">
      <c r="A9510" s="454"/>
      <c r="B9510" s="927"/>
      <c r="C9510" s="580"/>
      <c r="D9510" s="939"/>
      <c r="E9510" s="940"/>
      <c r="F9510" s="941"/>
      <c r="G9510" s="937" t="str">
        <f t="array" ref="G9510">xlookup(F9510,'Internal Staffing Calculator'!E:E,'Internal Staffing Calculator'!C:C,"")</f>
        <v/>
      </c>
      <c r="H9510" s="932" t="str">
        <f t="array" ref="H9510">if(F9510&lt;&gt;"", iferror(index('Internal Staffing Calculator'!B$8:B23500,match(F9510,'Internal Staffing Calculator'!E$8:E23500,0)), "Not In Budget"),"")</f>
        <v/>
      </c>
      <c r="I9510" s="184"/>
      <c r="J9510" s="184"/>
      <c r="K9510" s="184"/>
      <c r="L9510" s="183"/>
    </row>
    <row r="9511">
      <c r="A9511" s="454"/>
      <c r="B9511" s="927"/>
      <c r="C9511" s="580"/>
      <c r="D9511" s="939"/>
      <c r="E9511" s="940"/>
      <c r="F9511" s="941"/>
      <c r="G9511" s="937" t="str">
        <f t="array" ref="G9511">xlookup(F9511,'Internal Staffing Calculator'!E:E,'Internal Staffing Calculator'!C:C,"")</f>
        <v/>
      </c>
      <c r="H9511" s="932" t="str">
        <f t="array" ref="H9511">if(F9511&lt;&gt;"", iferror(index('Internal Staffing Calculator'!B$8:B23500,match(F9511,'Internal Staffing Calculator'!E$8:E23500,0)), "Not In Budget"),"")</f>
        <v/>
      </c>
      <c r="I9511" s="184"/>
      <c r="J9511" s="184"/>
      <c r="K9511" s="184"/>
      <c r="L9511" s="183"/>
    </row>
    <row r="9512">
      <c r="A9512" s="454"/>
      <c r="B9512" s="927"/>
      <c r="C9512" s="580"/>
      <c r="D9512" s="939"/>
      <c r="E9512" s="940"/>
      <c r="F9512" s="941"/>
      <c r="G9512" s="937" t="str">
        <f t="array" ref="G9512">xlookup(F9512,'Internal Staffing Calculator'!E:E,'Internal Staffing Calculator'!C:C,"")</f>
        <v/>
      </c>
      <c r="H9512" s="932" t="str">
        <f t="array" ref="H9512">if(F9512&lt;&gt;"", iferror(index('Internal Staffing Calculator'!B$8:B23500,match(F9512,'Internal Staffing Calculator'!E$8:E23500,0)), "Not In Budget"),"")</f>
        <v/>
      </c>
      <c r="I9512" s="184"/>
      <c r="J9512" s="184"/>
      <c r="K9512" s="184"/>
      <c r="L9512" s="183"/>
    </row>
    <row r="9513">
      <c r="A9513" s="454"/>
      <c r="B9513" s="927"/>
      <c r="C9513" s="580"/>
      <c r="D9513" s="939"/>
      <c r="E9513" s="940"/>
      <c r="F9513" s="941"/>
      <c r="G9513" s="937" t="str">
        <f t="array" ref="G9513">xlookup(F9513,'Internal Staffing Calculator'!E:E,'Internal Staffing Calculator'!C:C,"")</f>
        <v/>
      </c>
      <c r="H9513" s="932" t="str">
        <f t="array" ref="H9513">if(F9513&lt;&gt;"", iferror(index('Internal Staffing Calculator'!B$8:B23500,match(F9513,'Internal Staffing Calculator'!E$8:E23500,0)), "Not In Budget"),"")</f>
        <v/>
      </c>
      <c r="I9513" s="184"/>
      <c r="J9513" s="184"/>
      <c r="K9513" s="184"/>
      <c r="L9513" s="183"/>
    </row>
    <row r="9514">
      <c r="A9514" s="454"/>
      <c r="B9514" s="927"/>
      <c r="C9514" s="580"/>
      <c r="D9514" s="939"/>
      <c r="E9514" s="940"/>
      <c r="F9514" s="941"/>
      <c r="G9514" s="937" t="str">
        <f t="array" ref="G9514">xlookup(F9514,'Internal Staffing Calculator'!E:E,'Internal Staffing Calculator'!C:C,"")</f>
        <v/>
      </c>
      <c r="H9514" s="932" t="str">
        <f t="array" ref="H9514">if(F9514&lt;&gt;"", iferror(index('Internal Staffing Calculator'!B$8:B23500,match(F9514,'Internal Staffing Calculator'!E$8:E23500,0)), "Not In Budget"),"")</f>
        <v/>
      </c>
      <c r="I9514" s="184"/>
      <c r="J9514" s="184"/>
      <c r="K9514" s="184"/>
      <c r="L9514" s="183"/>
    </row>
    <row r="9515">
      <c r="A9515" s="454"/>
      <c r="B9515" s="927"/>
      <c r="C9515" s="580"/>
      <c r="D9515" s="939"/>
      <c r="E9515" s="940"/>
      <c r="F9515" s="941"/>
      <c r="G9515" s="937" t="str">
        <f t="array" ref="G9515">xlookup(F9515,'Internal Staffing Calculator'!E:E,'Internal Staffing Calculator'!C:C,"")</f>
        <v/>
      </c>
      <c r="H9515" s="932" t="str">
        <f t="array" ref="H9515">if(F9515&lt;&gt;"", iferror(index('Internal Staffing Calculator'!B$8:B23500,match(F9515,'Internal Staffing Calculator'!E$8:E23500,0)), "Not In Budget"),"")</f>
        <v/>
      </c>
      <c r="I9515" s="184"/>
      <c r="J9515" s="184"/>
      <c r="K9515" s="184"/>
      <c r="L9515" s="183"/>
    </row>
    <row r="9516">
      <c r="A9516" s="454"/>
      <c r="B9516" s="927"/>
      <c r="C9516" s="580"/>
      <c r="D9516" s="939"/>
      <c r="E9516" s="940"/>
      <c r="F9516" s="941"/>
      <c r="G9516" s="937" t="str">
        <f t="array" ref="G9516">xlookup(F9516,'Internal Staffing Calculator'!E:E,'Internal Staffing Calculator'!C:C,"")</f>
        <v/>
      </c>
      <c r="H9516" s="932" t="str">
        <f t="array" ref="H9516">if(F9516&lt;&gt;"", iferror(index('Internal Staffing Calculator'!B$8:B23500,match(F9516,'Internal Staffing Calculator'!E$8:E23500,0)), "Not In Budget"),"")</f>
        <v/>
      </c>
      <c r="I9516" s="184"/>
      <c r="J9516" s="184"/>
      <c r="K9516" s="184"/>
      <c r="L9516" s="183"/>
    </row>
    <row r="9517">
      <c r="A9517" s="454"/>
      <c r="B9517" s="927"/>
      <c r="C9517" s="580"/>
      <c r="D9517" s="939"/>
      <c r="E9517" s="940"/>
      <c r="F9517" s="941"/>
      <c r="G9517" s="937" t="str">
        <f t="array" ref="G9517">xlookup(F9517,'Internal Staffing Calculator'!E:E,'Internal Staffing Calculator'!C:C,"")</f>
        <v/>
      </c>
      <c r="H9517" s="932" t="str">
        <f t="array" ref="H9517">if(F9517&lt;&gt;"", iferror(index('Internal Staffing Calculator'!B$8:B23500,match(F9517,'Internal Staffing Calculator'!E$8:E23500,0)), "Not In Budget"),"")</f>
        <v/>
      </c>
      <c r="I9517" s="184"/>
      <c r="J9517" s="184"/>
      <c r="K9517" s="184"/>
      <c r="L9517" s="183"/>
    </row>
    <row r="9518">
      <c r="A9518" s="454"/>
      <c r="B9518" s="927"/>
      <c r="C9518" s="580"/>
      <c r="D9518" s="939"/>
      <c r="E9518" s="940"/>
      <c r="F9518" s="941"/>
      <c r="G9518" s="937" t="str">
        <f t="array" ref="G9518">xlookup(F9518,'Internal Staffing Calculator'!E:E,'Internal Staffing Calculator'!C:C,"")</f>
        <v/>
      </c>
      <c r="H9518" s="932" t="str">
        <f t="array" ref="H9518">if(F9518&lt;&gt;"", iferror(index('Internal Staffing Calculator'!B$8:B23500,match(F9518,'Internal Staffing Calculator'!E$8:E23500,0)), "Not In Budget"),"")</f>
        <v/>
      </c>
      <c r="I9518" s="184"/>
      <c r="J9518" s="184"/>
      <c r="K9518" s="184"/>
      <c r="L9518" s="183"/>
    </row>
    <row r="9519">
      <c r="A9519" s="454"/>
      <c r="B9519" s="927"/>
      <c r="C9519" s="580"/>
      <c r="D9519" s="939"/>
      <c r="E9519" s="940"/>
      <c r="F9519" s="941"/>
      <c r="G9519" s="937" t="str">
        <f t="array" ref="G9519">xlookup(F9519,'Internal Staffing Calculator'!E:E,'Internal Staffing Calculator'!C:C,"")</f>
        <v/>
      </c>
      <c r="H9519" s="932" t="str">
        <f t="array" ref="H9519">if(F9519&lt;&gt;"", iferror(index('Internal Staffing Calculator'!B$8:B23500,match(F9519,'Internal Staffing Calculator'!E$8:E23500,0)), "Not In Budget"),"")</f>
        <v/>
      </c>
      <c r="I9519" s="184"/>
      <c r="J9519" s="184"/>
      <c r="K9519" s="184"/>
      <c r="L9519" s="183"/>
    </row>
    <row r="9520">
      <c r="A9520" s="454"/>
      <c r="B9520" s="927"/>
      <c r="C9520" s="580"/>
      <c r="D9520" s="939"/>
      <c r="E9520" s="940"/>
      <c r="F9520" s="941"/>
      <c r="G9520" s="937" t="str">
        <f t="array" ref="G9520">xlookup(F9520,'Internal Staffing Calculator'!E:E,'Internal Staffing Calculator'!C:C,"")</f>
        <v/>
      </c>
      <c r="H9520" s="932" t="str">
        <f t="array" ref="H9520">if(F9520&lt;&gt;"", iferror(index('Internal Staffing Calculator'!B$8:B23500,match(F9520,'Internal Staffing Calculator'!E$8:E23500,0)), "Not In Budget"),"")</f>
        <v/>
      </c>
      <c r="I9520" s="184"/>
      <c r="J9520" s="184"/>
      <c r="K9520" s="184"/>
      <c r="L9520" s="183"/>
    </row>
    <row r="9521">
      <c r="A9521" s="454"/>
      <c r="B9521" s="927"/>
      <c r="C9521" s="580"/>
      <c r="D9521" s="939"/>
      <c r="E9521" s="940"/>
      <c r="F9521" s="941"/>
      <c r="G9521" s="937" t="str">
        <f t="array" ref="G9521">xlookup(F9521,'Internal Staffing Calculator'!E:E,'Internal Staffing Calculator'!C:C,"")</f>
        <v/>
      </c>
      <c r="H9521" s="932" t="str">
        <f t="array" ref="H9521">if(F9521&lt;&gt;"", iferror(index('Internal Staffing Calculator'!B$8:B23500,match(F9521,'Internal Staffing Calculator'!E$8:E23500,0)), "Not In Budget"),"")</f>
        <v/>
      </c>
      <c r="I9521" s="184"/>
      <c r="J9521" s="184"/>
      <c r="K9521" s="184"/>
      <c r="L9521" s="183"/>
    </row>
    <row r="9522">
      <c r="A9522" s="454"/>
      <c r="B9522" s="927"/>
      <c r="C9522" s="580"/>
      <c r="D9522" s="939"/>
      <c r="E9522" s="940"/>
      <c r="F9522" s="941"/>
      <c r="G9522" s="937" t="str">
        <f t="array" ref="G9522">xlookup(F9522,'Internal Staffing Calculator'!E:E,'Internal Staffing Calculator'!C:C,"")</f>
        <v/>
      </c>
      <c r="H9522" s="932" t="str">
        <f t="array" ref="H9522">if(F9522&lt;&gt;"", iferror(index('Internal Staffing Calculator'!B$8:B23500,match(F9522,'Internal Staffing Calculator'!E$8:E23500,0)), "Not In Budget"),"")</f>
        <v/>
      </c>
      <c r="I9522" s="184"/>
      <c r="J9522" s="184"/>
      <c r="K9522" s="184"/>
      <c r="L9522" s="183"/>
    </row>
    <row r="9523">
      <c r="A9523" s="454"/>
      <c r="B9523" s="927"/>
      <c r="C9523" s="580"/>
      <c r="D9523" s="939"/>
      <c r="E9523" s="940"/>
      <c r="F9523" s="941"/>
      <c r="G9523" s="937" t="str">
        <f t="array" ref="G9523">xlookup(F9523,'Internal Staffing Calculator'!E:E,'Internal Staffing Calculator'!C:C,"")</f>
        <v/>
      </c>
      <c r="H9523" s="932" t="str">
        <f t="array" ref="H9523">if(F9523&lt;&gt;"", iferror(index('Internal Staffing Calculator'!B$8:B23500,match(F9523,'Internal Staffing Calculator'!E$8:E23500,0)), "Not In Budget"),"")</f>
        <v/>
      </c>
      <c r="I9523" s="184"/>
      <c r="J9523" s="184"/>
      <c r="K9523" s="184"/>
      <c r="L9523" s="183"/>
    </row>
    <row r="9524">
      <c r="A9524" s="454"/>
      <c r="B9524" s="927"/>
      <c r="C9524" s="580"/>
      <c r="D9524" s="939"/>
      <c r="E9524" s="940"/>
      <c r="F9524" s="941"/>
      <c r="G9524" s="937" t="str">
        <f t="array" ref="G9524">xlookup(F9524,'Internal Staffing Calculator'!E:E,'Internal Staffing Calculator'!C:C,"")</f>
        <v/>
      </c>
      <c r="H9524" s="932" t="str">
        <f t="array" ref="H9524">if(F9524&lt;&gt;"", iferror(index('Internal Staffing Calculator'!B$8:B23500,match(F9524,'Internal Staffing Calculator'!E$8:E23500,0)), "Not In Budget"),"")</f>
        <v/>
      </c>
      <c r="I9524" s="184"/>
      <c r="J9524" s="184"/>
      <c r="K9524" s="184"/>
      <c r="L9524" s="183"/>
    </row>
    <row r="9525">
      <c r="A9525" s="454"/>
      <c r="B9525" s="927"/>
      <c r="C9525" s="580"/>
      <c r="D9525" s="939"/>
      <c r="E9525" s="940"/>
      <c r="F9525" s="941"/>
      <c r="G9525" s="937" t="str">
        <f t="array" ref="G9525">xlookup(F9525,'Internal Staffing Calculator'!E:E,'Internal Staffing Calculator'!C:C,"")</f>
        <v/>
      </c>
      <c r="H9525" s="932" t="str">
        <f t="array" ref="H9525">if(F9525&lt;&gt;"", iferror(index('Internal Staffing Calculator'!B$8:B23500,match(F9525,'Internal Staffing Calculator'!E$8:E23500,0)), "Not In Budget"),"")</f>
        <v/>
      </c>
      <c r="I9525" s="184"/>
      <c r="J9525" s="184"/>
      <c r="K9525" s="184"/>
      <c r="L9525" s="183"/>
    </row>
    <row r="9526">
      <c r="A9526" s="454"/>
      <c r="B9526" s="927"/>
      <c r="C9526" s="580"/>
      <c r="D9526" s="939"/>
      <c r="E9526" s="940"/>
      <c r="F9526" s="941"/>
      <c r="G9526" s="937" t="str">
        <f t="array" ref="G9526">xlookup(F9526,'Internal Staffing Calculator'!E:E,'Internal Staffing Calculator'!C:C,"")</f>
        <v/>
      </c>
      <c r="H9526" s="932" t="str">
        <f t="array" ref="H9526">if(F9526&lt;&gt;"", iferror(index('Internal Staffing Calculator'!B$8:B23500,match(F9526,'Internal Staffing Calculator'!E$8:E23500,0)), "Not In Budget"),"")</f>
        <v/>
      </c>
      <c r="I9526" s="184"/>
      <c r="J9526" s="184"/>
      <c r="K9526" s="184"/>
      <c r="L9526" s="183"/>
    </row>
    <row r="9527">
      <c r="A9527" s="454"/>
      <c r="B9527" s="927"/>
      <c r="C9527" s="580"/>
      <c r="D9527" s="939"/>
      <c r="E9527" s="940"/>
      <c r="F9527" s="941"/>
      <c r="G9527" s="937" t="str">
        <f t="array" ref="G9527">xlookup(F9527,'Internal Staffing Calculator'!E:E,'Internal Staffing Calculator'!C:C,"")</f>
        <v/>
      </c>
      <c r="H9527" s="932" t="str">
        <f t="array" ref="H9527">if(F9527&lt;&gt;"", iferror(index('Internal Staffing Calculator'!B$8:B23500,match(F9527,'Internal Staffing Calculator'!E$8:E23500,0)), "Not In Budget"),"")</f>
        <v/>
      </c>
      <c r="I9527" s="184"/>
      <c r="J9527" s="184"/>
      <c r="K9527" s="184"/>
      <c r="L9527" s="183"/>
    </row>
    <row r="9528">
      <c r="A9528" s="454"/>
      <c r="B9528" s="927"/>
      <c r="C9528" s="580"/>
      <c r="D9528" s="939"/>
      <c r="E9528" s="940"/>
      <c r="F9528" s="941"/>
      <c r="G9528" s="937" t="str">
        <f t="array" ref="G9528">xlookup(F9528,'Internal Staffing Calculator'!E:E,'Internal Staffing Calculator'!C:C,"")</f>
        <v/>
      </c>
      <c r="H9528" s="932" t="str">
        <f t="array" ref="H9528">if(F9528&lt;&gt;"", iferror(index('Internal Staffing Calculator'!B$8:B23500,match(F9528,'Internal Staffing Calculator'!E$8:E23500,0)), "Not In Budget"),"")</f>
        <v/>
      </c>
      <c r="I9528" s="184"/>
      <c r="J9528" s="184"/>
      <c r="K9528" s="184"/>
      <c r="L9528" s="183"/>
    </row>
    <row r="9529">
      <c r="A9529" s="454"/>
      <c r="B9529" s="927"/>
      <c r="C9529" s="580"/>
      <c r="D9529" s="939"/>
      <c r="E9529" s="940"/>
      <c r="F9529" s="941"/>
      <c r="G9529" s="937" t="str">
        <f t="array" ref="G9529">xlookup(F9529,'Internal Staffing Calculator'!E:E,'Internal Staffing Calculator'!C:C,"")</f>
        <v/>
      </c>
      <c r="H9529" s="932" t="str">
        <f t="array" ref="H9529">if(F9529&lt;&gt;"", iferror(index('Internal Staffing Calculator'!B$8:B23500,match(F9529,'Internal Staffing Calculator'!E$8:E23500,0)), "Not In Budget"),"")</f>
        <v/>
      </c>
      <c r="I9529" s="184"/>
      <c r="J9529" s="184"/>
      <c r="K9529" s="184"/>
      <c r="L9529" s="183"/>
    </row>
    <row r="9530">
      <c r="A9530" s="454"/>
      <c r="B9530" s="927"/>
      <c r="C9530" s="580"/>
      <c r="D9530" s="939"/>
      <c r="E9530" s="940"/>
      <c r="F9530" s="941"/>
      <c r="G9530" s="937" t="str">
        <f t="array" ref="G9530">xlookup(F9530,'Internal Staffing Calculator'!E:E,'Internal Staffing Calculator'!C:C,"")</f>
        <v/>
      </c>
      <c r="H9530" s="932" t="str">
        <f t="array" ref="H9530">if(F9530&lt;&gt;"", iferror(index('Internal Staffing Calculator'!B$8:B23500,match(F9530,'Internal Staffing Calculator'!E$8:E23500,0)), "Not In Budget"),"")</f>
        <v/>
      </c>
      <c r="I9530" s="184"/>
      <c r="J9530" s="184"/>
      <c r="K9530" s="184"/>
      <c r="L9530" s="183"/>
    </row>
    <row r="9531">
      <c r="A9531" s="454"/>
      <c r="B9531" s="927"/>
      <c r="C9531" s="580"/>
      <c r="D9531" s="939"/>
      <c r="E9531" s="940"/>
      <c r="F9531" s="941"/>
      <c r="G9531" s="937" t="str">
        <f t="array" ref="G9531">xlookup(F9531,'Internal Staffing Calculator'!E:E,'Internal Staffing Calculator'!C:C,"")</f>
        <v/>
      </c>
      <c r="H9531" s="932" t="str">
        <f t="array" ref="H9531">if(F9531&lt;&gt;"", iferror(index('Internal Staffing Calculator'!B$8:B23500,match(F9531,'Internal Staffing Calculator'!E$8:E23500,0)), "Not In Budget"),"")</f>
        <v/>
      </c>
      <c r="I9531" s="184"/>
      <c r="J9531" s="184"/>
      <c r="K9531" s="184"/>
      <c r="L9531" s="183"/>
    </row>
    <row r="9532">
      <c r="A9532" s="454"/>
      <c r="B9532" s="927"/>
      <c r="C9532" s="580"/>
      <c r="D9532" s="939"/>
      <c r="E9532" s="940"/>
      <c r="F9532" s="941"/>
      <c r="G9532" s="937" t="str">
        <f t="array" ref="G9532">xlookup(F9532,'Internal Staffing Calculator'!E:E,'Internal Staffing Calculator'!C:C,"")</f>
        <v/>
      </c>
      <c r="H9532" s="932" t="str">
        <f t="array" ref="H9532">if(F9532&lt;&gt;"", iferror(index('Internal Staffing Calculator'!B$8:B23500,match(F9532,'Internal Staffing Calculator'!E$8:E23500,0)), "Not In Budget"),"")</f>
        <v/>
      </c>
      <c r="I9532" s="184"/>
      <c r="J9532" s="184"/>
      <c r="K9532" s="184"/>
      <c r="L9532" s="183"/>
    </row>
    <row r="9533">
      <c r="A9533" s="454"/>
      <c r="B9533" s="927"/>
      <c r="C9533" s="580"/>
      <c r="D9533" s="939"/>
      <c r="E9533" s="940"/>
      <c r="F9533" s="941"/>
      <c r="G9533" s="937" t="str">
        <f t="array" ref="G9533">xlookup(F9533,'Internal Staffing Calculator'!E:E,'Internal Staffing Calculator'!C:C,"")</f>
        <v/>
      </c>
      <c r="H9533" s="932" t="str">
        <f t="array" ref="H9533">if(F9533&lt;&gt;"", iferror(index('Internal Staffing Calculator'!B$8:B23500,match(F9533,'Internal Staffing Calculator'!E$8:E23500,0)), "Not In Budget"),"")</f>
        <v/>
      </c>
      <c r="I9533" s="184"/>
      <c r="J9533" s="184"/>
      <c r="K9533" s="184"/>
      <c r="L9533" s="183"/>
    </row>
    <row r="9534">
      <c r="A9534" s="454"/>
      <c r="B9534" s="927"/>
      <c r="C9534" s="580"/>
      <c r="D9534" s="939"/>
      <c r="E9534" s="940"/>
      <c r="F9534" s="941"/>
      <c r="G9534" s="937" t="str">
        <f t="array" ref="G9534">xlookup(F9534,'Internal Staffing Calculator'!E:E,'Internal Staffing Calculator'!C:C,"")</f>
        <v/>
      </c>
      <c r="H9534" s="932" t="str">
        <f t="array" ref="H9534">if(F9534&lt;&gt;"", iferror(index('Internal Staffing Calculator'!B$8:B23500,match(F9534,'Internal Staffing Calculator'!E$8:E23500,0)), "Not In Budget"),"")</f>
        <v/>
      </c>
      <c r="I9534" s="184"/>
      <c r="J9534" s="184"/>
      <c r="K9534" s="184"/>
      <c r="L9534" s="183"/>
    </row>
    <row r="9535">
      <c r="A9535" s="454"/>
      <c r="B9535" s="927"/>
      <c r="C9535" s="580"/>
      <c r="D9535" s="939"/>
      <c r="E9535" s="940"/>
      <c r="F9535" s="941"/>
      <c r="G9535" s="937" t="str">
        <f t="array" ref="G9535">xlookup(F9535,'Internal Staffing Calculator'!E:E,'Internal Staffing Calculator'!C:C,"")</f>
        <v/>
      </c>
      <c r="H9535" s="932" t="str">
        <f t="array" ref="H9535">if(F9535&lt;&gt;"", iferror(index('Internal Staffing Calculator'!B$8:B23500,match(F9535,'Internal Staffing Calculator'!E$8:E23500,0)), "Not In Budget"),"")</f>
        <v/>
      </c>
      <c r="I9535" s="184"/>
      <c r="J9535" s="184"/>
      <c r="K9535" s="184"/>
      <c r="L9535" s="183"/>
    </row>
    <row r="9536">
      <c r="A9536" s="454"/>
      <c r="B9536" s="927"/>
      <c r="C9536" s="580"/>
      <c r="D9536" s="939"/>
      <c r="E9536" s="940"/>
      <c r="F9536" s="941"/>
      <c r="G9536" s="937" t="str">
        <f t="array" ref="G9536">xlookup(F9536,'Internal Staffing Calculator'!E:E,'Internal Staffing Calculator'!C:C,"")</f>
        <v/>
      </c>
      <c r="H9536" s="932" t="str">
        <f t="array" ref="H9536">if(F9536&lt;&gt;"", iferror(index('Internal Staffing Calculator'!B$8:B23500,match(F9536,'Internal Staffing Calculator'!E$8:E23500,0)), "Not In Budget"),"")</f>
        <v/>
      </c>
      <c r="I9536" s="184"/>
      <c r="J9536" s="184"/>
      <c r="K9536" s="184"/>
      <c r="L9536" s="183"/>
    </row>
    <row r="9537">
      <c r="A9537" s="454"/>
      <c r="B9537" s="927"/>
      <c r="C9537" s="580"/>
      <c r="D9537" s="939"/>
      <c r="E9537" s="940"/>
      <c r="F9537" s="941"/>
      <c r="G9537" s="937" t="str">
        <f t="array" ref="G9537">xlookup(F9537,'Internal Staffing Calculator'!E:E,'Internal Staffing Calculator'!C:C,"")</f>
        <v/>
      </c>
      <c r="H9537" s="932" t="str">
        <f t="array" ref="H9537">if(F9537&lt;&gt;"", iferror(index('Internal Staffing Calculator'!B$8:B23500,match(F9537,'Internal Staffing Calculator'!E$8:E23500,0)), "Not In Budget"),"")</f>
        <v/>
      </c>
      <c r="I9537" s="184"/>
      <c r="J9537" s="184"/>
      <c r="K9537" s="184"/>
      <c r="L9537" s="183"/>
    </row>
    <row r="9538">
      <c r="A9538" s="454"/>
      <c r="B9538" s="927"/>
      <c r="C9538" s="580"/>
      <c r="D9538" s="939"/>
      <c r="E9538" s="940"/>
      <c r="F9538" s="941"/>
      <c r="G9538" s="937" t="str">
        <f t="array" ref="G9538">xlookup(F9538,'Internal Staffing Calculator'!E:E,'Internal Staffing Calculator'!C:C,"")</f>
        <v/>
      </c>
      <c r="H9538" s="932" t="str">
        <f t="array" ref="H9538">if(F9538&lt;&gt;"", iferror(index('Internal Staffing Calculator'!B$8:B23500,match(F9538,'Internal Staffing Calculator'!E$8:E23500,0)), "Not In Budget"),"")</f>
        <v/>
      </c>
      <c r="I9538" s="184"/>
      <c r="J9538" s="184"/>
      <c r="K9538" s="184"/>
      <c r="L9538" s="183"/>
    </row>
    <row r="9539">
      <c r="A9539" s="454"/>
      <c r="B9539" s="927"/>
      <c r="C9539" s="580"/>
      <c r="D9539" s="939"/>
      <c r="E9539" s="940"/>
      <c r="F9539" s="941"/>
      <c r="G9539" s="937" t="str">
        <f t="array" ref="G9539">xlookup(F9539,'Internal Staffing Calculator'!E:E,'Internal Staffing Calculator'!C:C,"")</f>
        <v/>
      </c>
      <c r="H9539" s="932" t="str">
        <f t="array" ref="H9539">if(F9539&lt;&gt;"", iferror(index('Internal Staffing Calculator'!B$8:B23500,match(F9539,'Internal Staffing Calculator'!E$8:E23500,0)), "Not In Budget"),"")</f>
        <v/>
      </c>
      <c r="I9539" s="184"/>
      <c r="J9539" s="184"/>
      <c r="K9539" s="184"/>
      <c r="L9539" s="183"/>
    </row>
    <row r="9540">
      <c r="A9540" s="454"/>
      <c r="B9540" s="927"/>
      <c r="C9540" s="580"/>
      <c r="D9540" s="939"/>
      <c r="E9540" s="940"/>
      <c r="F9540" s="941"/>
      <c r="G9540" s="937" t="str">
        <f t="array" ref="G9540">xlookup(F9540,'Internal Staffing Calculator'!E:E,'Internal Staffing Calculator'!C:C,"")</f>
        <v/>
      </c>
      <c r="H9540" s="932" t="str">
        <f t="array" ref="H9540">if(F9540&lt;&gt;"", iferror(index('Internal Staffing Calculator'!B$8:B23500,match(F9540,'Internal Staffing Calculator'!E$8:E23500,0)), "Not In Budget"),"")</f>
        <v/>
      </c>
      <c r="I9540" s="184"/>
      <c r="J9540" s="184"/>
      <c r="K9540" s="184"/>
      <c r="L9540" s="183"/>
    </row>
    <row r="9541">
      <c r="A9541" s="454"/>
      <c r="B9541" s="927"/>
      <c r="C9541" s="580"/>
      <c r="D9541" s="939"/>
      <c r="E9541" s="940"/>
      <c r="F9541" s="941"/>
      <c r="G9541" s="937" t="str">
        <f t="array" ref="G9541">xlookup(F9541,'Internal Staffing Calculator'!E:E,'Internal Staffing Calculator'!C:C,"")</f>
        <v/>
      </c>
      <c r="H9541" s="932" t="str">
        <f t="array" ref="H9541">if(F9541&lt;&gt;"", iferror(index('Internal Staffing Calculator'!B$8:B23500,match(F9541,'Internal Staffing Calculator'!E$8:E23500,0)), "Not In Budget"),"")</f>
        <v/>
      </c>
      <c r="I9541" s="184"/>
      <c r="J9541" s="184"/>
      <c r="K9541" s="184"/>
      <c r="L9541" s="183"/>
    </row>
    <row r="9542">
      <c r="A9542" s="454"/>
      <c r="B9542" s="927"/>
      <c r="C9542" s="580"/>
      <c r="D9542" s="939"/>
      <c r="E9542" s="940"/>
      <c r="F9542" s="941"/>
      <c r="G9542" s="937" t="str">
        <f t="array" ref="G9542">xlookup(F9542,'Internal Staffing Calculator'!E:E,'Internal Staffing Calculator'!C:C,"")</f>
        <v/>
      </c>
      <c r="H9542" s="932" t="str">
        <f t="array" ref="H9542">if(F9542&lt;&gt;"", iferror(index('Internal Staffing Calculator'!B$8:B23500,match(F9542,'Internal Staffing Calculator'!E$8:E23500,0)), "Not In Budget"),"")</f>
        <v/>
      </c>
      <c r="I9542" s="184"/>
      <c r="J9542" s="184"/>
      <c r="K9542" s="184"/>
      <c r="L9542" s="183"/>
    </row>
    <row r="9543">
      <c r="A9543" s="454"/>
      <c r="B9543" s="927"/>
      <c r="C9543" s="580"/>
      <c r="D9543" s="939"/>
      <c r="E9543" s="940"/>
      <c r="F9543" s="941"/>
      <c r="G9543" s="937" t="str">
        <f t="array" ref="G9543">xlookup(F9543,'Internal Staffing Calculator'!E:E,'Internal Staffing Calculator'!C:C,"")</f>
        <v/>
      </c>
      <c r="H9543" s="932" t="str">
        <f t="array" ref="H9543">if(F9543&lt;&gt;"", iferror(index('Internal Staffing Calculator'!B$8:B23500,match(F9543,'Internal Staffing Calculator'!E$8:E23500,0)), "Not In Budget"),"")</f>
        <v/>
      </c>
      <c r="I9543" s="184"/>
      <c r="J9543" s="184"/>
      <c r="K9543" s="184"/>
      <c r="L9543" s="183"/>
    </row>
    <row r="9544">
      <c r="A9544" s="454"/>
      <c r="B9544" s="927"/>
      <c r="C9544" s="580"/>
      <c r="D9544" s="939"/>
      <c r="E9544" s="940"/>
      <c r="F9544" s="941"/>
      <c r="G9544" s="937" t="str">
        <f t="array" ref="G9544">xlookup(F9544,'Internal Staffing Calculator'!E:E,'Internal Staffing Calculator'!C:C,"")</f>
        <v/>
      </c>
      <c r="H9544" s="932" t="str">
        <f t="array" ref="H9544">if(F9544&lt;&gt;"", iferror(index('Internal Staffing Calculator'!B$8:B23500,match(F9544,'Internal Staffing Calculator'!E$8:E23500,0)), "Not In Budget"),"")</f>
        <v/>
      </c>
      <c r="I9544" s="184"/>
      <c r="J9544" s="184"/>
      <c r="K9544" s="184"/>
      <c r="L9544" s="183"/>
    </row>
    <row r="9545">
      <c r="A9545" s="454"/>
      <c r="B9545" s="927"/>
      <c r="C9545" s="580"/>
      <c r="D9545" s="939"/>
      <c r="E9545" s="940"/>
      <c r="F9545" s="941"/>
      <c r="G9545" s="937" t="str">
        <f t="array" ref="G9545">xlookup(F9545,'Internal Staffing Calculator'!E:E,'Internal Staffing Calculator'!C:C,"")</f>
        <v/>
      </c>
      <c r="H9545" s="932" t="str">
        <f t="array" ref="H9545">if(F9545&lt;&gt;"", iferror(index('Internal Staffing Calculator'!B$8:B23500,match(F9545,'Internal Staffing Calculator'!E$8:E23500,0)), "Not In Budget"),"")</f>
        <v/>
      </c>
      <c r="I9545" s="184"/>
      <c r="J9545" s="184"/>
      <c r="K9545" s="184"/>
      <c r="L9545" s="183"/>
    </row>
    <row r="9546">
      <c r="A9546" s="454"/>
      <c r="B9546" s="927"/>
      <c r="C9546" s="580"/>
      <c r="D9546" s="939"/>
      <c r="E9546" s="940"/>
      <c r="F9546" s="941"/>
      <c r="G9546" s="937" t="str">
        <f t="array" ref="G9546">xlookup(F9546,'Internal Staffing Calculator'!E:E,'Internal Staffing Calculator'!C:C,"")</f>
        <v/>
      </c>
      <c r="H9546" s="932" t="str">
        <f t="array" ref="H9546">if(F9546&lt;&gt;"", iferror(index('Internal Staffing Calculator'!B$8:B23500,match(F9546,'Internal Staffing Calculator'!E$8:E23500,0)), "Not In Budget"),"")</f>
        <v/>
      </c>
      <c r="I9546" s="184"/>
      <c r="J9546" s="184"/>
      <c r="K9546" s="184"/>
      <c r="L9546" s="183"/>
    </row>
    <row r="9547">
      <c r="A9547" s="454"/>
      <c r="B9547" s="927"/>
      <c r="C9547" s="580"/>
      <c r="D9547" s="939"/>
      <c r="E9547" s="940"/>
      <c r="F9547" s="941"/>
      <c r="G9547" s="937" t="str">
        <f t="array" ref="G9547">xlookup(F9547,'Internal Staffing Calculator'!E:E,'Internal Staffing Calculator'!C:C,"")</f>
        <v/>
      </c>
      <c r="H9547" s="932" t="str">
        <f t="array" ref="H9547">if(F9547&lt;&gt;"", iferror(index('Internal Staffing Calculator'!B$8:B23500,match(F9547,'Internal Staffing Calculator'!E$8:E23500,0)), "Not In Budget"),"")</f>
        <v/>
      </c>
      <c r="I9547" s="184"/>
      <c r="J9547" s="184"/>
      <c r="K9547" s="184"/>
      <c r="L9547" s="183"/>
    </row>
    <row r="9548">
      <c r="A9548" s="454"/>
      <c r="B9548" s="927"/>
      <c r="C9548" s="580"/>
      <c r="D9548" s="939"/>
      <c r="E9548" s="940"/>
      <c r="F9548" s="941"/>
      <c r="G9548" s="937" t="str">
        <f t="array" ref="G9548">xlookup(F9548,'Internal Staffing Calculator'!E:E,'Internal Staffing Calculator'!C:C,"")</f>
        <v/>
      </c>
      <c r="H9548" s="932" t="str">
        <f t="array" ref="H9548">if(F9548&lt;&gt;"", iferror(index('Internal Staffing Calculator'!B$8:B23500,match(F9548,'Internal Staffing Calculator'!E$8:E23500,0)), "Not In Budget"),"")</f>
        <v/>
      </c>
      <c r="I9548" s="184"/>
      <c r="J9548" s="184"/>
      <c r="K9548" s="184"/>
      <c r="L9548" s="183"/>
    </row>
    <row r="9549">
      <c r="A9549" s="454"/>
      <c r="B9549" s="927"/>
      <c r="C9549" s="580"/>
      <c r="D9549" s="939"/>
      <c r="E9549" s="940"/>
      <c r="F9549" s="941"/>
      <c r="G9549" s="937" t="str">
        <f t="array" ref="G9549">xlookup(F9549,'Internal Staffing Calculator'!E:E,'Internal Staffing Calculator'!C:C,"")</f>
        <v/>
      </c>
      <c r="H9549" s="932" t="str">
        <f t="array" ref="H9549">if(F9549&lt;&gt;"", iferror(index('Internal Staffing Calculator'!B$8:B23500,match(F9549,'Internal Staffing Calculator'!E$8:E23500,0)), "Not In Budget"),"")</f>
        <v/>
      </c>
      <c r="I9549" s="184"/>
      <c r="J9549" s="184"/>
      <c r="K9549" s="184"/>
      <c r="L9549" s="183"/>
    </row>
    <row r="9550">
      <c r="A9550" s="454"/>
      <c r="B9550" s="927"/>
      <c r="C9550" s="580"/>
      <c r="D9550" s="939"/>
      <c r="E9550" s="940"/>
      <c r="F9550" s="941"/>
      <c r="G9550" s="937" t="str">
        <f t="array" ref="G9550">xlookup(F9550,'Internal Staffing Calculator'!E:E,'Internal Staffing Calculator'!C:C,"")</f>
        <v/>
      </c>
      <c r="H9550" s="932" t="str">
        <f t="array" ref="H9550">if(F9550&lt;&gt;"", iferror(index('Internal Staffing Calculator'!B$8:B23500,match(F9550,'Internal Staffing Calculator'!E$8:E23500,0)), "Not In Budget"),"")</f>
        <v/>
      </c>
      <c r="I9550" s="184"/>
      <c r="J9550" s="184"/>
      <c r="K9550" s="184"/>
      <c r="L9550" s="183"/>
    </row>
    <row r="9551">
      <c r="A9551" s="454"/>
      <c r="B9551" s="927"/>
      <c r="C9551" s="580"/>
      <c r="D9551" s="939"/>
      <c r="E9551" s="940"/>
      <c r="F9551" s="941"/>
      <c r="G9551" s="937" t="str">
        <f t="array" ref="G9551">xlookup(F9551,'Internal Staffing Calculator'!E:E,'Internal Staffing Calculator'!C:C,"")</f>
        <v/>
      </c>
      <c r="H9551" s="932" t="str">
        <f t="array" ref="H9551">if(F9551&lt;&gt;"", iferror(index('Internal Staffing Calculator'!B$8:B23500,match(F9551,'Internal Staffing Calculator'!E$8:E23500,0)), "Not In Budget"),"")</f>
        <v/>
      </c>
      <c r="I9551" s="184"/>
      <c r="J9551" s="184"/>
      <c r="K9551" s="184"/>
      <c r="L9551" s="183"/>
    </row>
    <row r="9552">
      <c r="A9552" s="454"/>
      <c r="B9552" s="927"/>
      <c r="C9552" s="580"/>
      <c r="D9552" s="939"/>
      <c r="E9552" s="940"/>
      <c r="F9552" s="941"/>
      <c r="G9552" s="937" t="str">
        <f t="array" ref="G9552">xlookup(F9552,'Internal Staffing Calculator'!E:E,'Internal Staffing Calculator'!C:C,"")</f>
        <v/>
      </c>
      <c r="H9552" s="932" t="str">
        <f t="array" ref="H9552">if(F9552&lt;&gt;"", iferror(index('Internal Staffing Calculator'!B$8:B23500,match(F9552,'Internal Staffing Calculator'!E$8:E23500,0)), "Not In Budget"),"")</f>
        <v/>
      </c>
      <c r="I9552" s="184"/>
      <c r="J9552" s="184"/>
      <c r="K9552" s="184"/>
      <c r="L9552" s="183"/>
    </row>
    <row r="9553">
      <c r="A9553" s="454"/>
      <c r="B9553" s="927"/>
      <c r="C9553" s="580"/>
      <c r="D9553" s="939"/>
      <c r="E9553" s="940"/>
      <c r="F9553" s="941"/>
      <c r="G9553" s="937" t="str">
        <f t="array" ref="G9553">xlookup(F9553,'Internal Staffing Calculator'!E:E,'Internal Staffing Calculator'!C:C,"")</f>
        <v/>
      </c>
      <c r="H9553" s="932" t="str">
        <f t="array" ref="H9553">if(F9553&lt;&gt;"", iferror(index('Internal Staffing Calculator'!B$8:B23500,match(F9553,'Internal Staffing Calculator'!E$8:E23500,0)), "Not In Budget"),"")</f>
        <v/>
      </c>
      <c r="I9553" s="184"/>
      <c r="J9553" s="184"/>
      <c r="K9553" s="184"/>
      <c r="L9553" s="183"/>
    </row>
    <row r="9554">
      <c r="A9554" s="454"/>
      <c r="B9554" s="927"/>
      <c r="C9554" s="580"/>
      <c r="D9554" s="939"/>
      <c r="E9554" s="940"/>
      <c r="F9554" s="941"/>
      <c r="G9554" s="937" t="str">
        <f t="array" ref="G9554">xlookup(F9554,'Internal Staffing Calculator'!E:E,'Internal Staffing Calculator'!C:C,"")</f>
        <v/>
      </c>
      <c r="H9554" s="932" t="str">
        <f t="array" ref="H9554">if(F9554&lt;&gt;"", iferror(index('Internal Staffing Calculator'!B$8:B23500,match(F9554,'Internal Staffing Calculator'!E$8:E23500,0)), "Not In Budget"),"")</f>
        <v/>
      </c>
      <c r="I9554" s="184"/>
      <c r="J9554" s="184"/>
      <c r="K9554" s="184"/>
      <c r="L9554" s="183"/>
    </row>
    <row r="9555">
      <c r="A9555" s="454"/>
      <c r="B9555" s="927"/>
      <c r="C9555" s="580"/>
      <c r="D9555" s="939"/>
      <c r="E9555" s="940"/>
      <c r="F9555" s="941"/>
      <c r="G9555" s="937" t="str">
        <f t="array" ref="G9555">xlookup(F9555,'Internal Staffing Calculator'!E:E,'Internal Staffing Calculator'!C:C,"")</f>
        <v/>
      </c>
      <c r="H9555" s="932" t="str">
        <f t="array" ref="H9555">if(F9555&lt;&gt;"", iferror(index('Internal Staffing Calculator'!B$8:B23500,match(F9555,'Internal Staffing Calculator'!E$8:E23500,0)), "Not In Budget"),"")</f>
        <v/>
      </c>
      <c r="I9555" s="184"/>
      <c r="J9555" s="184"/>
      <c r="K9555" s="184"/>
      <c r="L9555" s="183"/>
    </row>
    <row r="9556">
      <c r="A9556" s="454"/>
      <c r="B9556" s="927"/>
      <c r="C9556" s="580"/>
      <c r="D9556" s="939"/>
      <c r="E9556" s="940"/>
      <c r="F9556" s="941"/>
      <c r="G9556" s="937" t="str">
        <f t="array" ref="G9556">xlookup(F9556,'Internal Staffing Calculator'!E:E,'Internal Staffing Calculator'!C:C,"")</f>
        <v/>
      </c>
      <c r="H9556" s="932" t="str">
        <f t="array" ref="H9556">if(F9556&lt;&gt;"", iferror(index('Internal Staffing Calculator'!B$8:B23500,match(F9556,'Internal Staffing Calculator'!E$8:E23500,0)), "Not In Budget"),"")</f>
        <v/>
      </c>
      <c r="I9556" s="184"/>
      <c r="J9556" s="184"/>
      <c r="K9556" s="184"/>
      <c r="L9556" s="183"/>
    </row>
    <row r="9557">
      <c r="A9557" s="454"/>
      <c r="B9557" s="927"/>
      <c r="C9557" s="580"/>
      <c r="D9557" s="939"/>
      <c r="E9557" s="940"/>
      <c r="F9557" s="941"/>
      <c r="G9557" s="937" t="str">
        <f t="array" ref="G9557">xlookup(F9557,'Internal Staffing Calculator'!E:E,'Internal Staffing Calculator'!C:C,"")</f>
        <v/>
      </c>
      <c r="H9557" s="932" t="str">
        <f t="array" ref="H9557">if(F9557&lt;&gt;"", iferror(index('Internal Staffing Calculator'!B$8:B23500,match(F9557,'Internal Staffing Calculator'!E$8:E23500,0)), "Not In Budget"),"")</f>
        <v/>
      </c>
      <c r="I9557" s="184"/>
      <c r="J9557" s="184"/>
      <c r="K9557" s="184"/>
      <c r="L9557" s="183"/>
    </row>
    <row r="9558">
      <c r="A9558" s="454"/>
      <c r="B9558" s="927"/>
      <c r="C9558" s="580"/>
      <c r="D9558" s="939"/>
      <c r="E9558" s="940"/>
      <c r="F9558" s="941"/>
      <c r="G9558" s="937" t="str">
        <f t="array" ref="G9558">xlookup(F9558,'Internal Staffing Calculator'!E:E,'Internal Staffing Calculator'!C:C,"")</f>
        <v/>
      </c>
      <c r="H9558" s="932" t="str">
        <f t="array" ref="H9558">if(F9558&lt;&gt;"", iferror(index('Internal Staffing Calculator'!B$8:B23500,match(F9558,'Internal Staffing Calculator'!E$8:E23500,0)), "Not In Budget"),"")</f>
        <v/>
      </c>
      <c r="I9558" s="184"/>
      <c r="J9558" s="184"/>
      <c r="K9558" s="184"/>
      <c r="L9558" s="183"/>
    </row>
    <row r="9559">
      <c r="A9559" s="454"/>
      <c r="B9559" s="927"/>
      <c r="C9559" s="580"/>
      <c r="D9559" s="939"/>
      <c r="E9559" s="940"/>
      <c r="F9559" s="941"/>
      <c r="G9559" s="937" t="str">
        <f t="array" ref="G9559">xlookup(F9559,'Internal Staffing Calculator'!E:E,'Internal Staffing Calculator'!C:C,"")</f>
        <v/>
      </c>
      <c r="H9559" s="932" t="str">
        <f t="array" ref="H9559">if(F9559&lt;&gt;"", iferror(index('Internal Staffing Calculator'!B$8:B23500,match(F9559,'Internal Staffing Calculator'!E$8:E23500,0)), "Not In Budget"),"")</f>
        <v/>
      </c>
      <c r="I9559" s="184"/>
      <c r="J9559" s="184"/>
      <c r="K9559" s="184"/>
      <c r="L9559" s="183"/>
    </row>
    <row r="9560">
      <c r="A9560" s="454"/>
      <c r="B9560" s="927"/>
      <c r="C9560" s="580"/>
      <c r="D9560" s="939"/>
      <c r="E9560" s="940"/>
      <c r="F9560" s="941"/>
      <c r="G9560" s="937" t="str">
        <f t="array" ref="G9560">xlookup(F9560,'Internal Staffing Calculator'!E:E,'Internal Staffing Calculator'!C:C,"")</f>
        <v/>
      </c>
      <c r="H9560" s="932" t="str">
        <f t="array" ref="H9560">if(F9560&lt;&gt;"", iferror(index('Internal Staffing Calculator'!B$8:B23500,match(F9560,'Internal Staffing Calculator'!E$8:E23500,0)), "Not In Budget"),"")</f>
        <v/>
      </c>
      <c r="I9560" s="184"/>
      <c r="J9560" s="184"/>
      <c r="K9560" s="184"/>
      <c r="L9560" s="183"/>
    </row>
    <row r="9561">
      <c r="A9561" s="454"/>
      <c r="B9561" s="927"/>
      <c r="C9561" s="580"/>
      <c r="D9561" s="939"/>
      <c r="E9561" s="940"/>
      <c r="F9561" s="941"/>
      <c r="G9561" s="937" t="str">
        <f t="array" ref="G9561">xlookup(F9561,'Internal Staffing Calculator'!E:E,'Internal Staffing Calculator'!C:C,"")</f>
        <v/>
      </c>
      <c r="H9561" s="932" t="str">
        <f t="array" ref="H9561">if(F9561&lt;&gt;"", iferror(index('Internal Staffing Calculator'!B$8:B23500,match(F9561,'Internal Staffing Calculator'!E$8:E23500,0)), "Not In Budget"),"")</f>
        <v/>
      </c>
      <c r="I9561" s="184"/>
      <c r="J9561" s="184"/>
      <c r="K9561" s="184"/>
      <c r="L9561" s="183"/>
    </row>
    <row r="9562">
      <c r="A9562" s="454"/>
      <c r="B9562" s="927"/>
      <c r="C9562" s="580"/>
      <c r="D9562" s="939"/>
      <c r="E9562" s="940"/>
      <c r="F9562" s="941"/>
      <c r="G9562" s="937" t="str">
        <f t="array" ref="G9562">xlookup(F9562,'Internal Staffing Calculator'!E:E,'Internal Staffing Calculator'!C:C,"")</f>
        <v/>
      </c>
      <c r="H9562" s="932" t="str">
        <f t="array" ref="H9562">if(F9562&lt;&gt;"", iferror(index('Internal Staffing Calculator'!B$8:B23500,match(F9562,'Internal Staffing Calculator'!E$8:E23500,0)), "Not In Budget"),"")</f>
        <v/>
      </c>
      <c r="I9562" s="184"/>
      <c r="J9562" s="184"/>
      <c r="K9562" s="184"/>
      <c r="L9562" s="183"/>
    </row>
    <row r="9563">
      <c r="A9563" s="454"/>
      <c r="B9563" s="927"/>
      <c r="C9563" s="580"/>
      <c r="D9563" s="939"/>
      <c r="E9563" s="940"/>
      <c r="F9563" s="941"/>
      <c r="G9563" s="937" t="str">
        <f t="array" ref="G9563">xlookup(F9563,'Internal Staffing Calculator'!E:E,'Internal Staffing Calculator'!C:C,"")</f>
        <v/>
      </c>
      <c r="H9563" s="932" t="str">
        <f t="array" ref="H9563">if(F9563&lt;&gt;"", iferror(index('Internal Staffing Calculator'!B$8:B23500,match(F9563,'Internal Staffing Calculator'!E$8:E23500,0)), "Not In Budget"),"")</f>
        <v/>
      </c>
      <c r="I9563" s="184"/>
      <c r="J9563" s="184"/>
      <c r="K9563" s="184"/>
      <c r="L9563" s="183"/>
    </row>
    <row r="9564">
      <c r="A9564" s="454"/>
      <c r="B9564" s="927"/>
      <c r="C9564" s="580"/>
      <c r="D9564" s="939"/>
      <c r="E9564" s="940"/>
      <c r="F9564" s="941"/>
      <c r="G9564" s="937" t="str">
        <f t="array" ref="G9564">xlookup(F9564,'Internal Staffing Calculator'!E:E,'Internal Staffing Calculator'!C:C,"")</f>
        <v/>
      </c>
      <c r="H9564" s="932" t="str">
        <f t="array" ref="H9564">if(F9564&lt;&gt;"", iferror(index('Internal Staffing Calculator'!B$8:B23500,match(F9564,'Internal Staffing Calculator'!E$8:E23500,0)), "Not In Budget"),"")</f>
        <v/>
      </c>
      <c r="I9564" s="184"/>
      <c r="J9564" s="184"/>
      <c r="K9564" s="184"/>
      <c r="L9564" s="183"/>
    </row>
    <row r="9565">
      <c r="A9565" s="454"/>
      <c r="B9565" s="927"/>
      <c r="C9565" s="580"/>
      <c r="D9565" s="939"/>
      <c r="E9565" s="940"/>
      <c r="F9565" s="941"/>
      <c r="G9565" s="937" t="str">
        <f t="array" ref="G9565">xlookup(F9565,'Internal Staffing Calculator'!E:E,'Internal Staffing Calculator'!C:C,"")</f>
        <v/>
      </c>
      <c r="H9565" s="932" t="str">
        <f t="array" ref="H9565">if(F9565&lt;&gt;"", iferror(index('Internal Staffing Calculator'!B$8:B23500,match(F9565,'Internal Staffing Calculator'!E$8:E23500,0)), "Not In Budget"),"")</f>
        <v/>
      </c>
      <c r="I9565" s="184"/>
      <c r="J9565" s="184"/>
      <c r="K9565" s="184"/>
      <c r="L9565" s="183"/>
    </row>
    <row r="9566">
      <c r="A9566" s="454"/>
      <c r="B9566" s="927"/>
      <c r="C9566" s="580"/>
      <c r="D9566" s="939"/>
      <c r="E9566" s="940"/>
      <c r="F9566" s="941"/>
      <c r="G9566" s="937" t="str">
        <f t="array" ref="G9566">xlookup(F9566,'Internal Staffing Calculator'!E:E,'Internal Staffing Calculator'!C:C,"")</f>
        <v/>
      </c>
      <c r="H9566" s="932" t="str">
        <f t="array" ref="H9566">if(F9566&lt;&gt;"", iferror(index('Internal Staffing Calculator'!B$8:B23500,match(F9566,'Internal Staffing Calculator'!E$8:E23500,0)), "Not In Budget"),"")</f>
        <v/>
      </c>
      <c r="I9566" s="184"/>
      <c r="J9566" s="184"/>
      <c r="K9566" s="184"/>
      <c r="L9566" s="183"/>
    </row>
    <row r="9567">
      <c r="A9567" s="454"/>
      <c r="B9567" s="927"/>
      <c r="C9567" s="580"/>
      <c r="D9567" s="939"/>
      <c r="E9567" s="940"/>
      <c r="F9567" s="941"/>
      <c r="G9567" s="937" t="str">
        <f t="array" ref="G9567">xlookup(F9567,'Internal Staffing Calculator'!E:E,'Internal Staffing Calculator'!C:C,"")</f>
        <v/>
      </c>
      <c r="H9567" s="932" t="str">
        <f t="array" ref="H9567">if(F9567&lt;&gt;"", iferror(index('Internal Staffing Calculator'!B$8:B23500,match(F9567,'Internal Staffing Calculator'!E$8:E23500,0)), "Not In Budget"),"")</f>
        <v/>
      </c>
      <c r="I9567" s="184"/>
      <c r="J9567" s="184"/>
      <c r="K9567" s="184"/>
      <c r="L9567" s="183"/>
    </row>
    <row r="9568">
      <c r="A9568" s="454"/>
      <c r="B9568" s="927"/>
      <c r="C9568" s="580"/>
      <c r="D9568" s="939"/>
      <c r="E9568" s="940"/>
      <c r="F9568" s="941"/>
      <c r="G9568" s="937" t="str">
        <f t="array" ref="G9568">xlookup(F9568,'Internal Staffing Calculator'!E:E,'Internal Staffing Calculator'!C:C,"")</f>
        <v/>
      </c>
      <c r="H9568" s="932" t="str">
        <f t="array" ref="H9568">if(F9568&lt;&gt;"", iferror(index('Internal Staffing Calculator'!B$8:B23500,match(F9568,'Internal Staffing Calculator'!E$8:E23500,0)), "Not In Budget"),"")</f>
        <v/>
      </c>
      <c r="I9568" s="184"/>
      <c r="J9568" s="184"/>
      <c r="K9568" s="184"/>
      <c r="L9568" s="183"/>
    </row>
    <row r="9569">
      <c r="A9569" s="454"/>
      <c r="B9569" s="927"/>
      <c r="C9569" s="580"/>
      <c r="D9569" s="939"/>
      <c r="E9569" s="940"/>
      <c r="F9569" s="941"/>
      <c r="G9569" s="937" t="str">
        <f t="array" ref="G9569">xlookup(F9569,'Internal Staffing Calculator'!E:E,'Internal Staffing Calculator'!C:C,"")</f>
        <v/>
      </c>
      <c r="H9569" s="932" t="str">
        <f t="array" ref="H9569">if(F9569&lt;&gt;"", iferror(index('Internal Staffing Calculator'!B$8:B23500,match(F9569,'Internal Staffing Calculator'!E$8:E23500,0)), "Not In Budget"),"")</f>
        <v/>
      </c>
      <c r="I9569" s="184"/>
      <c r="J9569" s="184"/>
      <c r="K9569" s="184"/>
      <c r="L9569" s="183"/>
    </row>
    <row r="9570">
      <c r="A9570" s="454"/>
      <c r="B9570" s="927"/>
      <c r="C9570" s="580"/>
      <c r="D9570" s="939"/>
      <c r="E9570" s="940"/>
      <c r="F9570" s="941"/>
      <c r="G9570" s="937" t="str">
        <f t="array" ref="G9570">xlookup(F9570,'Internal Staffing Calculator'!E:E,'Internal Staffing Calculator'!C:C,"")</f>
        <v/>
      </c>
      <c r="H9570" s="932" t="str">
        <f t="array" ref="H9570">if(F9570&lt;&gt;"", iferror(index('Internal Staffing Calculator'!B$8:B23500,match(F9570,'Internal Staffing Calculator'!E$8:E23500,0)), "Not In Budget"),"")</f>
        <v/>
      </c>
      <c r="I9570" s="184"/>
      <c r="J9570" s="184"/>
      <c r="K9570" s="184"/>
      <c r="L9570" s="183"/>
    </row>
    <row r="9571">
      <c r="A9571" s="454"/>
      <c r="B9571" s="927"/>
      <c r="C9571" s="580"/>
      <c r="D9571" s="939"/>
      <c r="E9571" s="940"/>
      <c r="F9571" s="941"/>
      <c r="G9571" s="937" t="str">
        <f t="array" ref="G9571">xlookup(F9571,'Internal Staffing Calculator'!E:E,'Internal Staffing Calculator'!C:C,"")</f>
        <v/>
      </c>
      <c r="H9571" s="932" t="str">
        <f t="array" ref="H9571">if(F9571&lt;&gt;"", iferror(index('Internal Staffing Calculator'!B$8:B23500,match(F9571,'Internal Staffing Calculator'!E$8:E23500,0)), "Not In Budget"),"")</f>
        <v/>
      </c>
      <c r="I9571" s="184"/>
      <c r="J9571" s="184"/>
      <c r="K9571" s="184"/>
      <c r="L9571" s="183"/>
    </row>
    <row r="9572">
      <c r="A9572" s="454"/>
      <c r="B9572" s="927"/>
      <c r="C9572" s="580"/>
      <c r="D9572" s="939"/>
      <c r="E9572" s="940"/>
      <c r="F9572" s="941"/>
      <c r="G9572" s="937" t="str">
        <f t="array" ref="G9572">xlookup(F9572,'Internal Staffing Calculator'!E:E,'Internal Staffing Calculator'!C:C,"")</f>
        <v/>
      </c>
      <c r="H9572" s="932" t="str">
        <f t="array" ref="H9572">if(F9572&lt;&gt;"", iferror(index('Internal Staffing Calculator'!B$8:B23500,match(F9572,'Internal Staffing Calculator'!E$8:E23500,0)), "Not In Budget"),"")</f>
        <v/>
      </c>
      <c r="I9572" s="184"/>
      <c r="J9572" s="184"/>
      <c r="K9572" s="184"/>
      <c r="L9572" s="183"/>
    </row>
    <row r="9573">
      <c r="A9573" s="454"/>
      <c r="B9573" s="927"/>
      <c r="C9573" s="580"/>
      <c r="D9573" s="939"/>
      <c r="E9573" s="940"/>
      <c r="F9573" s="941"/>
      <c r="G9573" s="937" t="str">
        <f t="array" ref="G9573">xlookup(F9573,'Internal Staffing Calculator'!E:E,'Internal Staffing Calculator'!C:C,"")</f>
        <v/>
      </c>
      <c r="H9573" s="932" t="str">
        <f t="array" ref="H9573">if(F9573&lt;&gt;"", iferror(index('Internal Staffing Calculator'!B$8:B23500,match(F9573,'Internal Staffing Calculator'!E$8:E23500,0)), "Not In Budget"),"")</f>
        <v/>
      </c>
      <c r="I9573" s="184"/>
      <c r="J9573" s="184"/>
      <c r="K9573" s="184"/>
      <c r="L9573" s="183"/>
    </row>
    <row r="9574">
      <c r="A9574" s="454"/>
      <c r="B9574" s="927"/>
      <c r="C9574" s="580"/>
      <c r="D9574" s="939"/>
      <c r="E9574" s="940"/>
      <c r="F9574" s="941"/>
      <c r="G9574" s="937" t="str">
        <f t="array" ref="G9574">xlookup(F9574,'Internal Staffing Calculator'!E:E,'Internal Staffing Calculator'!C:C,"")</f>
        <v/>
      </c>
      <c r="H9574" s="932" t="str">
        <f t="array" ref="H9574">if(F9574&lt;&gt;"", iferror(index('Internal Staffing Calculator'!B$8:B23500,match(F9574,'Internal Staffing Calculator'!E$8:E23500,0)), "Not In Budget"),"")</f>
        <v/>
      </c>
      <c r="I9574" s="184"/>
      <c r="J9574" s="184"/>
      <c r="K9574" s="184"/>
      <c r="L9574" s="183"/>
    </row>
    <row r="9575">
      <c r="A9575" s="454"/>
      <c r="B9575" s="927"/>
      <c r="C9575" s="580"/>
      <c r="D9575" s="939"/>
      <c r="E9575" s="940"/>
      <c r="F9575" s="941"/>
      <c r="G9575" s="937" t="str">
        <f t="array" ref="G9575">xlookup(F9575,'Internal Staffing Calculator'!E:E,'Internal Staffing Calculator'!C:C,"")</f>
        <v/>
      </c>
      <c r="H9575" s="932" t="str">
        <f t="array" ref="H9575">if(F9575&lt;&gt;"", iferror(index('Internal Staffing Calculator'!B$8:B23500,match(F9575,'Internal Staffing Calculator'!E$8:E23500,0)), "Not In Budget"),"")</f>
        <v/>
      </c>
      <c r="I9575" s="184"/>
      <c r="J9575" s="184"/>
      <c r="K9575" s="184"/>
      <c r="L9575" s="183"/>
    </row>
    <row r="9576">
      <c r="A9576" s="454"/>
      <c r="B9576" s="927"/>
      <c r="C9576" s="580"/>
      <c r="D9576" s="939"/>
      <c r="E9576" s="940"/>
      <c r="F9576" s="941"/>
      <c r="G9576" s="937" t="str">
        <f t="array" ref="G9576">xlookup(F9576,'Internal Staffing Calculator'!E:E,'Internal Staffing Calculator'!C:C,"")</f>
        <v/>
      </c>
      <c r="H9576" s="932" t="str">
        <f t="array" ref="H9576">if(F9576&lt;&gt;"", iferror(index('Internal Staffing Calculator'!B$8:B23500,match(F9576,'Internal Staffing Calculator'!E$8:E23500,0)), "Not In Budget"),"")</f>
        <v/>
      </c>
      <c r="I9576" s="184"/>
      <c r="J9576" s="184"/>
      <c r="K9576" s="184"/>
      <c r="L9576" s="183"/>
    </row>
    <row r="9577">
      <c r="A9577" s="454"/>
      <c r="B9577" s="927"/>
      <c r="C9577" s="580"/>
      <c r="D9577" s="939"/>
      <c r="E9577" s="940"/>
      <c r="F9577" s="941"/>
      <c r="G9577" s="937" t="str">
        <f t="array" ref="G9577">xlookup(F9577,'Internal Staffing Calculator'!E:E,'Internal Staffing Calculator'!C:C,"")</f>
        <v/>
      </c>
      <c r="H9577" s="932" t="str">
        <f t="array" ref="H9577">if(F9577&lt;&gt;"", iferror(index('Internal Staffing Calculator'!B$8:B23500,match(F9577,'Internal Staffing Calculator'!E$8:E23500,0)), "Not In Budget"),"")</f>
        <v/>
      </c>
      <c r="I9577" s="184"/>
      <c r="J9577" s="184"/>
      <c r="K9577" s="184"/>
      <c r="L9577" s="183"/>
    </row>
    <row r="9578">
      <c r="A9578" s="454"/>
      <c r="B9578" s="927"/>
      <c r="C9578" s="580"/>
      <c r="D9578" s="939"/>
      <c r="E9578" s="940"/>
      <c r="F9578" s="941"/>
      <c r="G9578" s="937" t="str">
        <f t="array" ref="G9578">xlookup(F9578,'Internal Staffing Calculator'!E:E,'Internal Staffing Calculator'!C:C,"")</f>
        <v/>
      </c>
      <c r="H9578" s="932" t="str">
        <f t="array" ref="H9578">if(F9578&lt;&gt;"", iferror(index('Internal Staffing Calculator'!B$8:B23500,match(F9578,'Internal Staffing Calculator'!E$8:E23500,0)), "Not In Budget"),"")</f>
        <v/>
      </c>
      <c r="I9578" s="184"/>
      <c r="J9578" s="184"/>
      <c r="K9578" s="184"/>
      <c r="L9578" s="183"/>
    </row>
    <row r="9579">
      <c r="A9579" s="454"/>
      <c r="B9579" s="927"/>
      <c r="C9579" s="580"/>
      <c r="D9579" s="939"/>
      <c r="E9579" s="940"/>
      <c r="F9579" s="941"/>
      <c r="G9579" s="937" t="str">
        <f t="array" ref="G9579">xlookup(F9579,'Internal Staffing Calculator'!E:E,'Internal Staffing Calculator'!C:C,"")</f>
        <v/>
      </c>
      <c r="H9579" s="932" t="str">
        <f t="array" ref="H9579">if(F9579&lt;&gt;"", iferror(index('Internal Staffing Calculator'!B$8:B23500,match(F9579,'Internal Staffing Calculator'!E$8:E23500,0)), "Not In Budget"),"")</f>
        <v/>
      </c>
      <c r="I9579" s="184"/>
      <c r="J9579" s="184"/>
      <c r="K9579" s="184"/>
      <c r="L9579" s="183"/>
    </row>
    <row r="9580">
      <c r="A9580" s="454"/>
      <c r="B9580" s="927"/>
      <c r="C9580" s="580"/>
      <c r="D9580" s="939"/>
      <c r="E9580" s="940"/>
      <c r="F9580" s="941"/>
      <c r="G9580" s="937" t="str">
        <f t="array" ref="G9580">xlookup(F9580,'Internal Staffing Calculator'!E:E,'Internal Staffing Calculator'!C:C,"")</f>
        <v/>
      </c>
      <c r="H9580" s="932" t="str">
        <f t="array" ref="H9580">if(F9580&lt;&gt;"", iferror(index('Internal Staffing Calculator'!B$8:B23500,match(F9580,'Internal Staffing Calculator'!E$8:E23500,0)), "Not In Budget"),"")</f>
        <v/>
      </c>
      <c r="I9580" s="184"/>
      <c r="J9580" s="184"/>
      <c r="K9580" s="184"/>
      <c r="L9580" s="183"/>
    </row>
    <row r="9581">
      <c r="A9581" s="454"/>
      <c r="B9581" s="927"/>
      <c r="C9581" s="580"/>
      <c r="D9581" s="939"/>
      <c r="E9581" s="940"/>
      <c r="F9581" s="941"/>
      <c r="G9581" s="937" t="str">
        <f t="array" ref="G9581">xlookup(F9581,'Internal Staffing Calculator'!E:E,'Internal Staffing Calculator'!C:C,"")</f>
        <v/>
      </c>
      <c r="H9581" s="932" t="str">
        <f t="array" ref="H9581">if(F9581&lt;&gt;"", iferror(index('Internal Staffing Calculator'!B$8:B23500,match(F9581,'Internal Staffing Calculator'!E$8:E23500,0)), "Not In Budget"),"")</f>
        <v/>
      </c>
      <c r="I9581" s="184"/>
      <c r="J9581" s="184"/>
      <c r="K9581" s="184"/>
      <c r="L9581" s="183"/>
    </row>
    <row r="9582">
      <c r="A9582" s="454"/>
      <c r="B9582" s="927"/>
      <c r="C9582" s="580"/>
      <c r="D9582" s="939"/>
      <c r="E9582" s="940"/>
      <c r="F9582" s="941"/>
      <c r="G9582" s="937" t="str">
        <f t="array" ref="G9582">xlookup(F9582,'Internal Staffing Calculator'!E:E,'Internal Staffing Calculator'!C:C,"")</f>
        <v/>
      </c>
      <c r="H9582" s="932" t="str">
        <f t="array" ref="H9582">if(F9582&lt;&gt;"", iferror(index('Internal Staffing Calculator'!B$8:B23500,match(F9582,'Internal Staffing Calculator'!E$8:E23500,0)), "Not In Budget"),"")</f>
        <v/>
      </c>
      <c r="I9582" s="184"/>
      <c r="J9582" s="184"/>
      <c r="K9582" s="184"/>
      <c r="L9582" s="183"/>
    </row>
    <row r="9583">
      <c r="A9583" s="454"/>
      <c r="B9583" s="927"/>
      <c r="C9583" s="580"/>
      <c r="D9583" s="939"/>
      <c r="E9583" s="940"/>
      <c r="F9583" s="941"/>
      <c r="G9583" s="937" t="str">
        <f t="array" ref="G9583">xlookup(F9583,'Internal Staffing Calculator'!E:E,'Internal Staffing Calculator'!C:C,"")</f>
        <v/>
      </c>
      <c r="H9583" s="932" t="str">
        <f t="array" ref="H9583">if(F9583&lt;&gt;"", iferror(index('Internal Staffing Calculator'!B$8:B23500,match(F9583,'Internal Staffing Calculator'!E$8:E23500,0)), "Not In Budget"),"")</f>
        <v/>
      </c>
      <c r="I9583" s="184"/>
      <c r="J9583" s="184"/>
      <c r="K9583" s="184"/>
      <c r="L9583" s="183"/>
    </row>
    <row r="9584">
      <c r="A9584" s="454"/>
      <c r="B9584" s="927"/>
      <c r="C9584" s="580"/>
      <c r="D9584" s="939"/>
      <c r="E9584" s="940"/>
      <c r="F9584" s="941"/>
      <c r="G9584" s="937" t="str">
        <f t="array" ref="G9584">xlookup(F9584,'Internal Staffing Calculator'!E:E,'Internal Staffing Calculator'!C:C,"")</f>
        <v/>
      </c>
      <c r="H9584" s="932" t="str">
        <f t="array" ref="H9584">if(F9584&lt;&gt;"", iferror(index('Internal Staffing Calculator'!B$8:B23500,match(F9584,'Internal Staffing Calculator'!E$8:E23500,0)), "Not In Budget"),"")</f>
        <v/>
      </c>
      <c r="I9584" s="184"/>
      <c r="J9584" s="184"/>
      <c r="K9584" s="184"/>
      <c r="L9584" s="183"/>
    </row>
    <row r="9585">
      <c r="A9585" s="454"/>
      <c r="B9585" s="927"/>
      <c r="C9585" s="580"/>
      <c r="D9585" s="939"/>
      <c r="E9585" s="940"/>
      <c r="F9585" s="941"/>
      <c r="G9585" s="937" t="str">
        <f t="array" ref="G9585">xlookup(F9585,'Internal Staffing Calculator'!E:E,'Internal Staffing Calculator'!C:C,"")</f>
        <v/>
      </c>
      <c r="H9585" s="932" t="str">
        <f t="array" ref="H9585">if(F9585&lt;&gt;"", iferror(index('Internal Staffing Calculator'!B$8:B23500,match(F9585,'Internal Staffing Calculator'!E$8:E23500,0)), "Not In Budget"),"")</f>
        <v/>
      </c>
      <c r="I9585" s="184"/>
      <c r="J9585" s="184"/>
      <c r="K9585" s="184"/>
      <c r="L9585" s="183"/>
    </row>
    <row r="9586">
      <c r="A9586" s="454"/>
      <c r="B9586" s="927"/>
      <c r="C9586" s="580"/>
      <c r="D9586" s="939"/>
      <c r="E9586" s="940"/>
      <c r="F9586" s="941"/>
      <c r="G9586" s="937" t="str">
        <f t="array" ref="G9586">xlookup(F9586,'Internal Staffing Calculator'!E:E,'Internal Staffing Calculator'!C:C,"")</f>
        <v/>
      </c>
      <c r="H9586" s="932" t="str">
        <f t="array" ref="H9586">if(F9586&lt;&gt;"", iferror(index('Internal Staffing Calculator'!B$8:B23500,match(F9586,'Internal Staffing Calculator'!E$8:E23500,0)), "Not In Budget"),"")</f>
        <v/>
      </c>
      <c r="I9586" s="184"/>
      <c r="J9586" s="184"/>
      <c r="K9586" s="184"/>
      <c r="L9586" s="183"/>
    </row>
    <row r="9587">
      <c r="A9587" s="454"/>
      <c r="B9587" s="927"/>
      <c r="C9587" s="580"/>
      <c r="D9587" s="939"/>
      <c r="E9587" s="940"/>
      <c r="F9587" s="941"/>
      <c r="G9587" s="937" t="str">
        <f t="array" ref="G9587">xlookup(F9587,'Internal Staffing Calculator'!E:E,'Internal Staffing Calculator'!C:C,"")</f>
        <v/>
      </c>
      <c r="H9587" s="932" t="str">
        <f t="array" ref="H9587">if(F9587&lt;&gt;"", iferror(index('Internal Staffing Calculator'!B$8:B23500,match(F9587,'Internal Staffing Calculator'!E$8:E23500,0)), "Not In Budget"),"")</f>
        <v/>
      </c>
      <c r="I9587" s="184"/>
      <c r="J9587" s="184"/>
      <c r="K9587" s="184"/>
      <c r="L9587" s="183"/>
    </row>
    <row r="9588">
      <c r="A9588" s="454"/>
      <c r="B9588" s="927"/>
      <c r="C9588" s="580"/>
      <c r="D9588" s="939"/>
      <c r="E9588" s="940"/>
      <c r="F9588" s="941"/>
      <c r="G9588" s="937" t="str">
        <f t="array" ref="G9588">xlookup(F9588,'Internal Staffing Calculator'!E:E,'Internal Staffing Calculator'!C:C,"")</f>
        <v/>
      </c>
      <c r="H9588" s="932" t="str">
        <f t="array" ref="H9588">if(F9588&lt;&gt;"", iferror(index('Internal Staffing Calculator'!B$8:B23500,match(F9588,'Internal Staffing Calculator'!E$8:E23500,0)), "Not In Budget"),"")</f>
        <v/>
      </c>
      <c r="I9588" s="184"/>
      <c r="J9588" s="184"/>
      <c r="K9588" s="184"/>
      <c r="L9588" s="183"/>
    </row>
    <row r="9589">
      <c r="A9589" s="454"/>
      <c r="B9589" s="927"/>
      <c r="C9589" s="580"/>
      <c r="D9589" s="939"/>
      <c r="E9589" s="940"/>
      <c r="F9589" s="941"/>
      <c r="G9589" s="937" t="str">
        <f t="array" ref="G9589">xlookup(F9589,'Internal Staffing Calculator'!E:E,'Internal Staffing Calculator'!C:C,"")</f>
        <v/>
      </c>
      <c r="H9589" s="932" t="str">
        <f t="array" ref="H9589">if(F9589&lt;&gt;"", iferror(index('Internal Staffing Calculator'!B$8:B23500,match(F9589,'Internal Staffing Calculator'!E$8:E23500,0)), "Not In Budget"),"")</f>
        <v/>
      </c>
      <c r="I9589" s="184"/>
      <c r="J9589" s="184"/>
      <c r="K9589" s="184"/>
      <c r="L9589" s="183"/>
    </row>
    <row r="9590">
      <c r="A9590" s="454"/>
      <c r="B9590" s="927"/>
      <c r="C9590" s="580"/>
      <c r="D9590" s="939"/>
      <c r="E9590" s="940"/>
      <c r="F9590" s="941"/>
      <c r="G9590" s="937" t="str">
        <f t="array" ref="G9590">xlookup(F9590,'Internal Staffing Calculator'!E:E,'Internal Staffing Calculator'!C:C,"")</f>
        <v/>
      </c>
      <c r="H9590" s="932" t="str">
        <f t="array" ref="H9590">if(F9590&lt;&gt;"", iferror(index('Internal Staffing Calculator'!B$8:B23500,match(F9590,'Internal Staffing Calculator'!E$8:E23500,0)), "Not In Budget"),"")</f>
        <v/>
      </c>
      <c r="I9590" s="184"/>
      <c r="J9590" s="184"/>
      <c r="K9590" s="184"/>
      <c r="L9590" s="183"/>
    </row>
    <row r="9591">
      <c r="A9591" s="454"/>
      <c r="B9591" s="927"/>
      <c r="C9591" s="580"/>
      <c r="D9591" s="939"/>
      <c r="E9591" s="940"/>
      <c r="F9591" s="941"/>
      <c r="G9591" s="937" t="str">
        <f t="array" ref="G9591">xlookup(F9591,'Internal Staffing Calculator'!E:E,'Internal Staffing Calculator'!C:C,"")</f>
        <v/>
      </c>
      <c r="H9591" s="932" t="str">
        <f t="array" ref="H9591">if(F9591&lt;&gt;"", iferror(index('Internal Staffing Calculator'!B$8:B23500,match(F9591,'Internal Staffing Calculator'!E$8:E23500,0)), "Not In Budget"),"")</f>
        <v/>
      </c>
      <c r="I9591" s="184"/>
      <c r="J9591" s="184"/>
      <c r="K9591" s="184"/>
      <c r="L9591" s="183"/>
    </row>
    <row r="9592">
      <c r="A9592" s="454"/>
      <c r="B9592" s="927"/>
      <c r="C9592" s="580"/>
      <c r="D9592" s="939"/>
      <c r="E9592" s="940"/>
      <c r="F9592" s="941"/>
      <c r="G9592" s="937" t="str">
        <f t="array" ref="G9592">xlookup(F9592,'Internal Staffing Calculator'!E:E,'Internal Staffing Calculator'!C:C,"")</f>
        <v/>
      </c>
      <c r="H9592" s="932" t="str">
        <f t="array" ref="H9592">if(F9592&lt;&gt;"", iferror(index('Internal Staffing Calculator'!B$8:B23500,match(F9592,'Internal Staffing Calculator'!E$8:E23500,0)), "Not In Budget"),"")</f>
        <v/>
      </c>
      <c r="I9592" s="184"/>
      <c r="J9592" s="184"/>
      <c r="K9592" s="184"/>
      <c r="L9592" s="183"/>
    </row>
    <row r="9593">
      <c r="A9593" s="454"/>
      <c r="B9593" s="927"/>
      <c r="C9593" s="580"/>
      <c r="D9593" s="939"/>
      <c r="E9593" s="940"/>
      <c r="F9593" s="941"/>
      <c r="G9593" s="937" t="str">
        <f t="array" ref="G9593">xlookup(F9593,'Internal Staffing Calculator'!E:E,'Internal Staffing Calculator'!C:C,"")</f>
        <v/>
      </c>
      <c r="H9593" s="932" t="str">
        <f t="array" ref="H9593">if(F9593&lt;&gt;"", iferror(index('Internal Staffing Calculator'!B$8:B23500,match(F9593,'Internal Staffing Calculator'!E$8:E23500,0)), "Not In Budget"),"")</f>
        <v/>
      </c>
      <c r="I9593" s="184"/>
      <c r="J9593" s="184"/>
      <c r="K9593" s="184"/>
      <c r="L9593" s="183"/>
    </row>
    <row r="9594">
      <c r="A9594" s="454"/>
      <c r="B9594" s="927"/>
      <c r="C9594" s="580"/>
      <c r="D9594" s="939"/>
      <c r="E9594" s="940"/>
      <c r="F9594" s="941"/>
      <c r="G9594" s="937" t="str">
        <f t="array" ref="G9594">xlookup(F9594,'Internal Staffing Calculator'!E:E,'Internal Staffing Calculator'!C:C,"")</f>
        <v/>
      </c>
      <c r="H9594" s="932" t="str">
        <f t="array" ref="H9594">if(F9594&lt;&gt;"", iferror(index('Internal Staffing Calculator'!B$8:B23500,match(F9594,'Internal Staffing Calculator'!E$8:E23500,0)), "Not In Budget"),"")</f>
        <v/>
      </c>
      <c r="I9594" s="184"/>
      <c r="J9594" s="184"/>
      <c r="K9594" s="184"/>
      <c r="L9594" s="183"/>
    </row>
    <row r="9595">
      <c r="A9595" s="454"/>
      <c r="B9595" s="927"/>
      <c r="C9595" s="580"/>
      <c r="D9595" s="939"/>
      <c r="E9595" s="940"/>
      <c r="F9595" s="941"/>
      <c r="G9595" s="937" t="str">
        <f t="array" ref="G9595">xlookup(F9595,'Internal Staffing Calculator'!E:E,'Internal Staffing Calculator'!C:C,"")</f>
        <v/>
      </c>
      <c r="H9595" s="932" t="str">
        <f t="array" ref="H9595">if(F9595&lt;&gt;"", iferror(index('Internal Staffing Calculator'!B$8:B23500,match(F9595,'Internal Staffing Calculator'!E$8:E23500,0)), "Not In Budget"),"")</f>
        <v/>
      </c>
      <c r="I9595" s="184"/>
      <c r="J9595" s="184"/>
      <c r="K9595" s="184"/>
      <c r="L9595" s="183"/>
    </row>
    <row r="9596">
      <c r="A9596" s="454"/>
      <c r="B9596" s="927"/>
      <c r="C9596" s="580"/>
      <c r="D9596" s="939"/>
      <c r="E9596" s="940"/>
      <c r="F9596" s="941"/>
      <c r="G9596" s="937" t="str">
        <f t="array" ref="G9596">xlookup(F9596,'Internal Staffing Calculator'!E:E,'Internal Staffing Calculator'!C:C,"")</f>
        <v/>
      </c>
      <c r="H9596" s="932" t="str">
        <f t="array" ref="H9596">if(F9596&lt;&gt;"", iferror(index('Internal Staffing Calculator'!B$8:B23500,match(F9596,'Internal Staffing Calculator'!E$8:E23500,0)), "Not In Budget"),"")</f>
        <v/>
      </c>
      <c r="I9596" s="184"/>
      <c r="J9596" s="184"/>
      <c r="K9596" s="184"/>
      <c r="L9596" s="183"/>
    </row>
    <row r="9597">
      <c r="A9597" s="454"/>
      <c r="B9597" s="927"/>
      <c r="C9597" s="580"/>
      <c r="D9597" s="939"/>
      <c r="E9597" s="940"/>
      <c r="F9597" s="941"/>
      <c r="G9597" s="937" t="str">
        <f t="array" ref="G9597">xlookup(F9597,'Internal Staffing Calculator'!E:E,'Internal Staffing Calculator'!C:C,"")</f>
        <v/>
      </c>
      <c r="H9597" s="932" t="str">
        <f t="array" ref="H9597">if(F9597&lt;&gt;"", iferror(index('Internal Staffing Calculator'!B$8:B23500,match(F9597,'Internal Staffing Calculator'!E$8:E23500,0)), "Not In Budget"),"")</f>
        <v/>
      </c>
      <c r="I9597" s="184"/>
      <c r="J9597" s="184"/>
      <c r="K9597" s="184"/>
      <c r="L9597" s="183"/>
    </row>
    <row r="9598">
      <c r="A9598" s="454"/>
      <c r="B9598" s="927"/>
      <c r="C9598" s="580"/>
      <c r="D9598" s="939"/>
      <c r="E9598" s="940"/>
      <c r="F9598" s="941"/>
      <c r="G9598" s="937" t="str">
        <f t="array" ref="G9598">xlookup(F9598,'Internal Staffing Calculator'!E:E,'Internal Staffing Calculator'!C:C,"")</f>
        <v/>
      </c>
      <c r="H9598" s="932" t="str">
        <f t="array" ref="H9598">if(F9598&lt;&gt;"", iferror(index('Internal Staffing Calculator'!B$8:B23500,match(F9598,'Internal Staffing Calculator'!E$8:E23500,0)), "Not In Budget"),"")</f>
        <v/>
      </c>
      <c r="I9598" s="184"/>
      <c r="J9598" s="184"/>
      <c r="K9598" s="184"/>
      <c r="L9598" s="183"/>
    </row>
    <row r="9599">
      <c r="A9599" s="454"/>
      <c r="B9599" s="927"/>
      <c r="C9599" s="580"/>
      <c r="D9599" s="939"/>
      <c r="E9599" s="940"/>
      <c r="F9599" s="941"/>
      <c r="G9599" s="937" t="str">
        <f t="array" ref="G9599">xlookup(F9599,'Internal Staffing Calculator'!E:E,'Internal Staffing Calculator'!C:C,"")</f>
        <v/>
      </c>
      <c r="H9599" s="932" t="str">
        <f t="array" ref="H9599">if(F9599&lt;&gt;"", iferror(index('Internal Staffing Calculator'!B$8:B23500,match(F9599,'Internal Staffing Calculator'!E$8:E23500,0)), "Not In Budget"),"")</f>
        <v/>
      </c>
      <c r="I9599" s="184"/>
      <c r="J9599" s="184"/>
      <c r="K9599" s="184"/>
      <c r="L9599" s="183"/>
    </row>
    <row r="9600">
      <c r="A9600" s="454"/>
      <c r="B9600" s="927"/>
      <c r="C9600" s="580"/>
      <c r="D9600" s="939"/>
      <c r="E9600" s="940"/>
      <c r="F9600" s="941"/>
      <c r="G9600" s="937" t="str">
        <f t="array" ref="G9600">xlookup(F9600,'Internal Staffing Calculator'!E:E,'Internal Staffing Calculator'!C:C,"")</f>
        <v/>
      </c>
      <c r="H9600" s="932" t="str">
        <f t="array" ref="H9600">if(F9600&lt;&gt;"", iferror(index('Internal Staffing Calculator'!B$8:B23500,match(F9600,'Internal Staffing Calculator'!E$8:E23500,0)), "Not In Budget"),"")</f>
        <v/>
      </c>
      <c r="I9600" s="184"/>
      <c r="J9600" s="184"/>
      <c r="K9600" s="184"/>
      <c r="L9600" s="183"/>
    </row>
    <row r="9601">
      <c r="A9601" s="454"/>
      <c r="B9601" s="927"/>
      <c r="C9601" s="580"/>
      <c r="D9601" s="939"/>
      <c r="E9601" s="940"/>
      <c r="F9601" s="941"/>
      <c r="G9601" s="937" t="str">
        <f t="array" ref="G9601">xlookup(F9601,'Internal Staffing Calculator'!E:E,'Internal Staffing Calculator'!C:C,"")</f>
        <v/>
      </c>
      <c r="H9601" s="932" t="str">
        <f t="array" ref="H9601">if(F9601&lt;&gt;"", iferror(index('Internal Staffing Calculator'!B$8:B23500,match(F9601,'Internal Staffing Calculator'!E$8:E23500,0)), "Not In Budget"),"")</f>
        <v/>
      </c>
      <c r="I9601" s="184"/>
      <c r="J9601" s="184"/>
      <c r="K9601" s="184"/>
      <c r="L9601" s="183"/>
    </row>
    <row r="9602">
      <c r="A9602" s="454"/>
      <c r="B9602" s="927"/>
      <c r="C9602" s="580"/>
      <c r="D9602" s="939"/>
      <c r="E9602" s="940"/>
      <c r="F9602" s="941"/>
      <c r="G9602" s="937" t="str">
        <f t="array" ref="G9602">xlookup(F9602,'Internal Staffing Calculator'!E:E,'Internal Staffing Calculator'!C:C,"")</f>
        <v/>
      </c>
      <c r="H9602" s="932" t="str">
        <f t="array" ref="H9602">if(F9602&lt;&gt;"", iferror(index('Internal Staffing Calculator'!B$8:B23500,match(F9602,'Internal Staffing Calculator'!E$8:E23500,0)), "Not In Budget"),"")</f>
        <v/>
      </c>
      <c r="I9602" s="184"/>
      <c r="J9602" s="184"/>
      <c r="K9602" s="184"/>
      <c r="L9602" s="183"/>
    </row>
    <row r="9603">
      <c r="A9603" s="454"/>
      <c r="B9603" s="927"/>
      <c r="C9603" s="580"/>
      <c r="D9603" s="939"/>
      <c r="E9603" s="940"/>
      <c r="F9603" s="941"/>
      <c r="G9603" s="937" t="str">
        <f t="array" ref="G9603">xlookup(F9603,'Internal Staffing Calculator'!E:E,'Internal Staffing Calculator'!C:C,"")</f>
        <v/>
      </c>
      <c r="H9603" s="932" t="str">
        <f t="array" ref="H9603">if(F9603&lt;&gt;"", iferror(index('Internal Staffing Calculator'!B$8:B23500,match(F9603,'Internal Staffing Calculator'!E$8:E23500,0)), "Not In Budget"),"")</f>
        <v/>
      </c>
      <c r="I9603" s="184"/>
      <c r="J9603" s="184"/>
      <c r="K9603" s="184"/>
      <c r="L9603" s="183"/>
    </row>
    <row r="9604">
      <c r="A9604" s="454"/>
      <c r="B9604" s="927"/>
      <c r="C9604" s="580"/>
      <c r="D9604" s="939"/>
      <c r="E9604" s="940"/>
      <c r="F9604" s="941"/>
      <c r="G9604" s="937" t="str">
        <f t="array" ref="G9604">xlookup(F9604,'Internal Staffing Calculator'!E:E,'Internal Staffing Calculator'!C:C,"")</f>
        <v/>
      </c>
      <c r="H9604" s="932" t="str">
        <f t="array" ref="H9604">if(F9604&lt;&gt;"", iferror(index('Internal Staffing Calculator'!B$8:B23500,match(F9604,'Internal Staffing Calculator'!E$8:E23500,0)), "Not In Budget"),"")</f>
        <v/>
      </c>
      <c r="I9604" s="184"/>
      <c r="J9604" s="184"/>
      <c r="K9604" s="184"/>
      <c r="L9604" s="183"/>
    </row>
    <row r="9605">
      <c r="A9605" s="454"/>
      <c r="B9605" s="927"/>
      <c r="C9605" s="580"/>
      <c r="D9605" s="939"/>
      <c r="E9605" s="940"/>
      <c r="F9605" s="941"/>
      <c r="G9605" s="937" t="str">
        <f t="array" ref="G9605">xlookup(F9605,'Internal Staffing Calculator'!E:E,'Internal Staffing Calculator'!C:C,"")</f>
        <v/>
      </c>
      <c r="H9605" s="932" t="str">
        <f t="array" ref="H9605">if(F9605&lt;&gt;"", iferror(index('Internal Staffing Calculator'!B$8:B23500,match(F9605,'Internal Staffing Calculator'!E$8:E23500,0)), "Not In Budget"),"")</f>
        <v/>
      </c>
      <c r="I9605" s="184"/>
      <c r="J9605" s="184"/>
      <c r="K9605" s="184"/>
      <c r="L9605" s="183"/>
    </row>
    <row r="9606">
      <c r="A9606" s="454"/>
      <c r="B9606" s="927"/>
      <c r="C9606" s="580"/>
      <c r="D9606" s="939"/>
      <c r="E9606" s="940"/>
      <c r="F9606" s="941"/>
      <c r="G9606" s="937" t="str">
        <f t="array" ref="G9606">xlookup(F9606,'Internal Staffing Calculator'!E:E,'Internal Staffing Calculator'!C:C,"")</f>
        <v/>
      </c>
      <c r="H9606" s="932" t="str">
        <f t="array" ref="H9606">if(F9606&lt;&gt;"", iferror(index('Internal Staffing Calculator'!B$8:B23500,match(F9606,'Internal Staffing Calculator'!E$8:E23500,0)), "Not In Budget"),"")</f>
        <v/>
      </c>
      <c r="I9606" s="184"/>
      <c r="J9606" s="184"/>
      <c r="K9606" s="184"/>
      <c r="L9606" s="183"/>
    </row>
    <row r="9607">
      <c r="A9607" s="454"/>
      <c r="B9607" s="927"/>
      <c r="C9607" s="580"/>
      <c r="D9607" s="939"/>
      <c r="E9607" s="940"/>
      <c r="F9607" s="941"/>
      <c r="G9607" s="937" t="str">
        <f t="array" ref="G9607">xlookup(F9607,'Internal Staffing Calculator'!E:E,'Internal Staffing Calculator'!C:C,"")</f>
        <v/>
      </c>
      <c r="H9607" s="932" t="str">
        <f t="array" ref="H9607">if(F9607&lt;&gt;"", iferror(index('Internal Staffing Calculator'!B$8:B23500,match(F9607,'Internal Staffing Calculator'!E$8:E23500,0)), "Not In Budget"),"")</f>
        <v/>
      </c>
      <c r="I9607" s="184"/>
      <c r="J9607" s="184"/>
      <c r="K9607" s="184"/>
      <c r="L9607" s="183"/>
    </row>
    <row r="9608">
      <c r="A9608" s="454"/>
      <c r="B9608" s="927"/>
      <c r="C9608" s="580"/>
      <c r="D9608" s="939"/>
      <c r="E9608" s="940"/>
      <c r="F9608" s="941"/>
      <c r="G9608" s="937" t="str">
        <f t="array" ref="G9608">xlookup(F9608,'Internal Staffing Calculator'!E:E,'Internal Staffing Calculator'!C:C,"")</f>
        <v/>
      </c>
      <c r="H9608" s="932" t="str">
        <f t="array" ref="H9608">if(F9608&lt;&gt;"", iferror(index('Internal Staffing Calculator'!B$8:B23500,match(F9608,'Internal Staffing Calculator'!E$8:E23500,0)), "Not In Budget"),"")</f>
        <v/>
      </c>
      <c r="I9608" s="184"/>
      <c r="J9608" s="184"/>
      <c r="K9608" s="184"/>
      <c r="L9608" s="183"/>
    </row>
    <row r="9609">
      <c r="A9609" s="454"/>
      <c r="B9609" s="927"/>
      <c r="C9609" s="580"/>
      <c r="D9609" s="939"/>
      <c r="E9609" s="940"/>
      <c r="F9609" s="941"/>
      <c r="G9609" s="937" t="str">
        <f t="array" ref="G9609">xlookup(F9609,'Internal Staffing Calculator'!E:E,'Internal Staffing Calculator'!C:C,"")</f>
        <v/>
      </c>
      <c r="H9609" s="932" t="str">
        <f t="array" ref="H9609">if(F9609&lt;&gt;"", iferror(index('Internal Staffing Calculator'!B$8:B23500,match(F9609,'Internal Staffing Calculator'!E$8:E23500,0)), "Not In Budget"),"")</f>
        <v/>
      </c>
      <c r="I9609" s="184"/>
      <c r="J9609" s="184"/>
      <c r="K9609" s="184"/>
      <c r="L9609" s="183"/>
    </row>
    <row r="9610">
      <c r="A9610" s="454"/>
      <c r="B9610" s="927"/>
      <c r="C9610" s="580"/>
      <c r="D9610" s="939"/>
      <c r="E9610" s="940"/>
      <c r="F9610" s="941"/>
      <c r="G9610" s="937" t="str">
        <f t="array" ref="G9610">xlookup(F9610,'Internal Staffing Calculator'!E:E,'Internal Staffing Calculator'!C:C,"")</f>
        <v/>
      </c>
      <c r="H9610" s="932" t="str">
        <f t="array" ref="H9610">if(F9610&lt;&gt;"", iferror(index('Internal Staffing Calculator'!B$8:B23500,match(F9610,'Internal Staffing Calculator'!E$8:E23500,0)), "Not In Budget"),"")</f>
        <v/>
      </c>
      <c r="I9610" s="184"/>
      <c r="J9610" s="184"/>
      <c r="K9610" s="184"/>
      <c r="L9610" s="183"/>
    </row>
    <row r="9611">
      <c r="A9611" s="454"/>
      <c r="B9611" s="927"/>
      <c r="C9611" s="580"/>
      <c r="D9611" s="939"/>
      <c r="E9611" s="940"/>
      <c r="F9611" s="941"/>
      <c r="G9611" s="937" t="str">
        <f t="array" ref="G9611">xlookup(F9611,'Internal Staffing Calculator'!E:E,'Internal Staffing Calculator'!C:C,"")</f>
        <v/>
      </c>
      <c r="H9611" s="932" t="str">
        <f t="array" ref="H9611">if(F9611&lt;&gt;"", iferror(index('Internal Staffing Calculator'!B$8:B23500,match(F9611,'Internal Staffing Calculator'!E$8:E23500,0)), "Not In Budget"),"")</f>
        <v/>
      </c>
      <c r="I9611" s="184"/>
      <c r="J9611" s="184"/>
      <c r="K9611" s="184"/>
      <c r="L9611" s="183"/>
    </row>
    <row r="9612">
      <c r="A9612" s="454"/>
      <c r="B9612" s="927"/>
      <c r="C9612" s="580"/>
      <c r="D9612" s="939"/>
      <c r="E9612" s="940"/>
      <c r="F9612" s="941"/>
      <c r="G9612" s="937" t="str">
        <f t="array" ref="G9612">xlookup(F9612,'Internal Staffing Calculator'!E:E,'Internal Staffing Calculator'!C:C,"")</f>
        <v/>
      </c>
      <c r="H9612" s="932" t="str">
        <f t="array" ref="H9612">if(F9612&lt;&gt;"", iferror(index('Internal Staffing Calculator'!B$8:B23500,match(F9612,'Internal Staffing Calculator'!E$8:E23500,0)), "Not In Budget"),"")</f>
        <v/>
      </c>
      <c r="I9612" s="184"/>
      <c r="J9612" s="184"/>
      <c r="K9612" s="184"/>
      <c r="L9612" s="183"/>
    </row>
    <row r="9613">
      <c r="A9613" s="454"/>
      <c r="B9613" s="927"/>
      <c r="C9613" s="580"/>
      <c r="D9613" s="939"/>
      <c r="E9613" s="940"/>
      <c r="F9613" s="941"/>
      <c r="G9613" s="937" t="str">
        <f t="array" ref="G9613">xlookup(F9613,'Internal Staffing Calculator'!E:E,'Internal Staffing Calculator'!C:C,"")</f>
        <v/>
      </c>
      <c r="H9613" s="932" t="str">
        <f t="array" ref="H9613">if(F9613&lt;&gt;"", iferror(index('Internal Staffing Calculator'!B$8:B23500,match(F9613,'Internal Staffing Calculator'!E$8:E23500,0)), "Not In Budget"),"")</f>
        <v/>
      </c>
      <c r="I9613" s="184"/>
      <c r="J9613" s="184"/>
      <c r="K9613" s="184"/>
      <c r="L9613" s="183"/>
    </row>
    <row r="9614">
      <c r="A9614" s="454"/>
      <c r="B9614" s="927"/>
      <c r="C9614" s="580"/>
      <c r="D9614" s="939"/>
      <c r="E9614" s="940"/>
      <c r="F9614" s="941"/>
      <c r="G9614" s="937" t="str">
        <f t="array" ref="G9614">xlookup(F9614,'Internal Staffing Calculator'!E:E,'Internal Staffing Calculator'!C:C,"")</f>
        <v/>
      </c>
      <c r="H9614" s="932" t="str">
        <f t="array" ref="H9614">if(F9614&lt;&gt;"", iferror(index('Internal Staffing Calculator'!B$8:B23500,match(F9614,'Internal Staffing Calculator'!E$8:E23500,0)), "Not In Budget"),"")</f>
        <v/>
      </c>
      <c r="I9614" s="184"/>
      <c r="J9614" s="184"/>
      <c r="K9614" s="184"/>
      <c r="L9614" s="183"/>
    </row>
    <row r="9615">
      <c r="A9615" s="454"/>
      <c r="B9615" s="927"/>
      <c r="C9615" s="580"/>
      <c r="D9615" s="939"/>
      <c r="E9615" s="940"/>
      <c r="F9615" s="941"/>
      <c r="G9615" s="937" t="str">
        <f t="array" ref="G9615">xlookup(F9615,'Internal Staffing Calculator'!E:E,'Internal Staffing Calculator'!C:C,"")</f>
        <v/>
      </c>
      <c r="H9615" s="932" t="str">
        <f t="array" ref="H9615">if(F9615&lt;&gt;"", iferror(index('Internal Staffing Calculator'!B$8:B23500,match(F9615,'Internal Staffing Calculator'!E$8:E23500,0)), "Not In Budget"),"")</f>
        <v/>
      </c>
      <c r="I9615" s="184"/>
      <c r="J9615" s="184"/>
      <c r="K9615" s="184"/>
      <c r="L9615" s="183"/>
    </row>
    <row r="9616">
      <c r="A9616" s="454"/>
      <c r="B9616" s="927"/>
      <c r="C9616" s="580"/>
      <c r="D9616" s="939"/>
      <c r="E9616" s="940"/>
      <c r="F9616" s="941"/>
      <c r="G9616" s="937" t="str">
        <f t="array" ref="G9616">xlookup(F9616,'Internal Staffing Calculator'!E:E,'Internal Staffing Calculator'!C:C,"")</f>
        <v/>
      </c>
      <c r="H9616" s="932" t="str">
        <f t="array" ref="H9616">if(F9616&lt;&gt;"", iferror(index('Internal Staffing Calculator'!B$8:B23500,match(F9616,'Internal Staffing Calculator'!E$8:E23500,0)), "Not In Budget"),"")</f>
        <v/>
      </c>
      <c r="I9616" s="184"/>
      <c r="J9616" s="184"/>
      <c r="K9616" s="184"/>
      <c r="L9616" s="183"/>
    </row>
    <row r="9617">
      <c r="A9617" s="454"/>
      <c r="B9617" s="927"/>
      <c r="C9617" s="580"/>
      <c r="D9617" s="939"/>
      <c r="E9617" s="940"/>
      <c r="F9617" s="941"/>
      <c r="G9617" s="937" t="str">
        <f t="array" ref="G9617">xlookup(F9617,'Internal Staffing Calculator'!E:E,'Internal Staffing Calculator'!C:C,"")</f>
        <v/>
      </c>
      <c r="H9617" s="932" t="str">
        <f t="array" ref="H9617">if(F9617&lt;&gt;"", iferror(index('Internal Staffing Calculator'!B$8:B23500,match(F9617,'Internal Staffing Calculator'!E$8:E23500,0)), "Not In Budget"),"")</f>
        <v/>
      </c>
      <c r="I9617" s="184"/>
      <c r="J9617" s="184"/>
      <c r="K9617" s="184"/>
      <c r="L9617" s="183"/>
    </row>
    <row r="9618">
      <c r="A9618" s="454"/>
      <c r="B9618" s="927"/>
      <c r="C9618" s="580"/>
      <c r="D9618" s="939"/>
      <c r="E9618" s="940"/>
      <c r="F9618" s="941"/>
      <c r="G9618" s="937" t="str">
        <f t="array" ref="G9618">xlookup(F9618,'Internal Staffing Calculator'!E:E,'Internal Staffing Calculator'!C:C,"")</f>
        <v/>
      </c>
      <c r="H9618" s="932" t="str">
        <f t="array" ref="H9618">if(F9618&lt;&gt;"", iferror(index('Internal Staffing Calculator'!B$8:B23500,match(F9618,'Internal Staffing Calculator'!E$8:E23500,0)), "Not In Budget"),"")</f>
        <v/>
      </c>
      <c r="I9618" s="184"/>
      <c r="J9618" s="184"/>
      <c r="K9618" s="184"/>
      <c r="L9618" s="183"/>
    </row>
    <row r="9619">
      <c r="A9619" s="454"/>
      <c r="B9619" s="927"/>
      <c r="C9619" s="580"/>
      <c r="D9619" s="939"/>
      <c r="E9619" s="940"/>
      <c r="F9619" s="941"/>
      <c r="G9619" s="937" t="str">
        <f t="array" ref="G9619">xlookup(F9619,'Internal Staffing Calculator'!E:E,'Internal Staffing Calculator'!C:C,"")</f>
        <v/>
      </c>
      <c r="H9619" s="932" t="str">
        <f t="array" ref="H9619">if(F9619&lt;&gt;"", iferror(index('Internal Staffing Calculator'!B$8:B23500,match(F9619,'Internal Staffing Calculator'!E$8:E23500,0)), "Not In Budget"),"")</f>
        <v/>
      </c>
      <c r="I9619" s="184"/>
      <c r="J9619" s="184"/>
      <c r="K9619" s="184"/>
      <c r="L9619" s="183"/>
    </row>
    <row r="9620">
      <c r="A9620" s="454"/>
      <c r="B9620" s="927"/>
      <c r="C9620" s="580"/>
      <c r="D9620" s="939"/>
      <c r="E9620" s="940"/>
      <c r="F9620" s="941"/>
      <c r="G9620" s="937" t="str">
        <f t="array" ref="G9620">xlookup(F9620,'Internal Staffing Calculator'!E:E,'Internal Staffing Calculator'!C:C,"")</f>
        <v/>
      </c>
      <c r="H9620" s="932" t="str">
        <f t="array" ref="H9620">if(F9620&lt;&gt;"", iferror(index('Internal Staffing Calculator'!B$8:B23500,match(F9620,'Internal Staffing Calculator'!E$8:E23500,0)), "Not In Budget"),"")</f>
        <v/>
      </c>
      <c r="I9620" s="184"/>
      <c r="J9620" s="184"/>
      <c r="K9620" s="184"/>
      <c r="L9620" s="183"/>
    </row>
    <row r="9621">
      <c r="A9621" s="454"/>
      <c r="B9621" s="927"/>
      <c r="C9621" s="580"/>
      <c r="D9621" s="939"/>
      <c r="E9621" s="940"/>
      <c r="F9621" s="941"/>
      <c r="G9621" s="937" t="str">
        <f t="array" ref="G9621">xlookup(F9621,'Internal Staffing Calculator'!E:E,'Internal Staffing Calculator'!C:C,"")</f>
        <v/>
      </c>
      <c r="H9621" s="932" t="str">
        <f t="array" ref="H9621">if(F9621&lt;&gt;"", iferror(index('Internal Staffing Calculator'!B$8:B23500,match(F9621,'Internal Staffing Calculator'!E$8:E23500,0)), "Not In Budget"),"")</f>
        <v/>
      </c>
      <c r="I9621" s="184"/>
      <c r="J9621" s="184"/>
      <c r="K9621" s="184"/>
      <c r="L9621" s="183"/>
    </row>
    <row r="9622">
      <c r="A9622" s="454"/>
      <c r="B9622" s="927"/>
      <c r="C9622" s="580"/>
      <c r="D9622" s="939"/>
      <c r="E9622" s="940"/>
      <c r="F9622" s="941"/>
      <c r="G9622" s="937" t="str">
        <f t="array" ref="G9622">xlookup(F9622,'Internal Staffing Calculator'!E:E,'Internal Staffing Calculator'!C:C,"")</f>
        <v/>
      </c>
      <c r="H9622" s="932" t="str">
        <f t="array" ref="H9622">if(F9622&lt;&gt;"", iferror(index('Internal Staffing Calculator'!B$8:B23500,match(F9622,'Internal Staffing Calculator'!E$8:E23500,0)), "Not In Budget"),"")</f>
        <v/>
      </c>
      <c r="I9622" s="184"/>
      <c r="J9622" s="184"/>
      <c r="K9622" s="184"/>
      <c r="L9622" s="183"/>
    </row>
    <row r="9623">
      <c r="A9623" s="454"/>
      <c r="B9623" s="927"/>
      <c r="C9623" s="580"/>
      <c r="D9623" s="939"/>
      <c r="E9623" s="940"/>
      <c r="F9623" s="941"/>
      <c r="G9623" s="937" t="str">
        <f t="array" ref="G9623">xlookup(F9623,'Internal Staffing Calculator'!E:E,'Internal Staffing Calculator'!C:C,"")</f>
        <v/>
      </c>
      <c r="H9623" s="932" t="str">
        <f t="array" ref="H9623">if(F9623&lt;&gt;"", iferror(index('Internal Staffing Calculator'!B$8:B23500,match(F9623,'Internal Staffing Calculator'!E$8:E23500,0)), "Not In Budget"),"")</f>
        <v/>
      </c>
      <c r="I9623" s="184"/>
      <c r="J9623" s="184"/>
      <c r="K9623" s="184"/>
      <c r="L9623" s="183"/>
    </row>
    <row r="9624">
      <c r="A9624" s="454"/>
      <c r="B9624" s="927"/>
      <c r="C9624" s="580"/>
      <c r="D9624" s="939"/>
      <c r="E9624" s="940"/>
      <c r="F9624" s="941"/>
      <c r="G9624" s="937" t="str">
        <f t="array" ref="G9624">xlookup(F9624,'Internal Staffing Calculator'!E:E,'Internal Staffing Calculator'!C:C,"")</f>
        <v/>
      </c>
      <c r="H9624" s="932" t="str">
        <f t="array" ref="H9624">if(F9624&lt;&gt;"", iferror(index('Internal Staffing Calculator'!B$8:B23500,match(F9624,'Internal Staffing Calculator'!E$8:E23500,0)), "Not In Budget"),"")</f>
        <v/>
      </c>
      <c r="I9624" s="184"/>
      <c r="J9624" s="184"/>
      <c r="K9624" s="184"/>
      <c r="L9624" s="183"/>
    </row>
    <row r="9625">
      <c r="A9625" s="454"/>
      <c r="B9625" s="927"/>
      <c r="C9625" s="580"/>
      <c r="D9625" s="939"/>
      <c r="E9625" s="940"/>
      <c r="F9625" s="941"/>
      <c r="G9625" s="937" t="str">
        <f t="array" ref="G9625">xlookup(F9625,'Internal Staffing Calculator'!E:E,'Internal Staffing Calculator'!C:C,"")</f>
        <v/>
      </c>
      <c r="H9625" s="932" t="str">
        <f t="array" ref="H9625">if(F9625&lt;&gt;"", iferror(index('Internal Staffing Calculator'!B$8:B23500,match(F9625,'Internal Staffing Calculator'!E$8:E23500,0)), "Not In Budget"),"")</f>
        <v/>
      </c>
      <c r="I9625" s="184"/>
      <c r="J9625" s="184"/>
      <c r="K9625" s="184"/>
      <c r="L9625" s="183"/>
    </row>
    <row r="9626">
      <c r="A9626" s="454"/>
      <c r="B9626" s="927"/>
      <c r="C9626" s="580"/>
      <c r="D9626" s="939"/>
      <c r="E9626" s="940"/>
      <c r="F9626" s="941"/>
      <c r="G9626" s="937" t="str">
        <f t="array" ref="G9626">xlookup(F9626,'Internal Staffing Calculator'!E:E,'Internal Staffing Calculator'!C:C,"")</f>
        <v/>
      </c>
      <c r="H9626" s="932" t="str">
        <f t="array" ref="H9626">if(F9626&lt;&gt;"", iferror(index('Internal Staffing Calculator'!B$8:B23500,match(F9626,'Internal Staffing Calculator'!E$8:E23500,0)), "Not In Budget"),"")</f>
        <v/>
      </c>
      <c r="I9626" s="184"/>
      <c r="J9626" s="184"/>
      <c r="K9626" s="184"/>
      <c r="L9626" s="183"/>
    </row>
    <row r="9627">
      <c r="A9627" s="454"/>
      <c r="B9627" s="927"/>
      <c r="C9627" s="580"/>
      <c r="D9627" s="939"/>
      <c r="E9627" s="940"/>
      <c r="F9627" s="941"/>
      <c r="G9627" s="937" t="str">
        <f t="array" ref="G9627">xlookup(F9627,'Internal Staffing Calculator'!E:E,'Internal Staffing Calculator'!C:C,"")</f>
        <v/>
      </c>
      <c r="H9627" s="932" t="str">
        <f t="array" ref="H9627">if(F9627&lt;&gt;"", iferror(index('Internal Staffing Calculator'!B$8:B23500,match(F9627,'Internal Staffing Calculator'!E$8:E23500,0)), "Not In Budget"),"")</f>
        <v/>
      </c>
      <c r="I9627" s="184"/>
      <c r="J9627" s="184"/>
      <c r="K9627" s="184"/>
      <c r="L9627" s="183"/>
    </row>
    <row r="9628">
      <c r="A9628" s="454"/>
      <c r="B9628" s="927"/>
      <c r="C9628" s="580"/>
      <c r="D9628" s="939"/>
      <c r="E9628" s="940"/>
      <c r="F9628" s="941"/>
      <c r="G9628" s="937" t="str">
        <f t="array" ref="G9628">xlookup(F9628,'Internal Staffing Calculator'!E:E,'Internal Staffing Calculator'!C:C,"")</f>
        <v/>
      </c>
      <c r="H9628" s="932" t="str">
        <f t="array" ref="H9628">if(F9628&lt;&gt;"", iferror(index('Internal Staffing Calculator'!B$8:B23500,match(F9628,'Internal Staffing Calculator'!E$8:E23500,0)), "Not In Budget"),"")</f>
        <v/>
      </c>
      <c r="I9628" s="184"/>
      <c r="J9628" s="184"/>
      <c r="K9628" s="184"/>
      <c r="L9628" s="183"/>
    </row>
    <row r="9629">
      <c r="A9629" s="454"/>
      <c r="B9629" s="927"/>
      <c r="C9629" s="580"/>
      <c r="D9629" s="939"/>
      <c r="E9629" s="940"/>
      <c r="F9629" s="941"/>
      <c r="G9629" s="937" t="str">
        <f t="array" ref="G9629">xlookup(F9629,'Internal Staffing Calculator'!E:E,'Internal Staffing Calculator'!C:C,"")</f>
        <v/>
      </c>
      <c r="H9629" s="932" t="str">
        <f t="array" ref="H9629">if(F9629&lt;&gt;"", iferror(index('Internal Staffing Calculator'!B$8:B23500,match(F9629,'Internal Staffing Calculator'!E$8:E23500,0)), "Not In Budget"),"")</f>
        <v/>
      </c>
      <c r="I9629" s="184"/>
      <c r="J9629" s="184"/>
      <c r="K9629" s="184"/>
      <c r="L9629" s="183"/>
    </row>
    <row r="9630">
      <c r="A9630" s="454"/>
      <c r="B9630" s="927"/>
      <c r="C9630" s="580"/>
      <c r="D9630" s="939"/>
      <c r="E9630" s="940"/>
      <c r="F9630" s="941"/>
      <c r="G9630" s="937" t="str">
        <f t="array" ref="G9630">xlookup(F9630,'Internal Staffing Calculator'!E:E,'Internal Staffing Calculator'!C:C,"")</f>
        <v/>
      </c>
      <c r="H9630" s="932" t="str">
        <f t="array" ref="H9630">if(F9630&lt;&gt;"", iferror(index('Internal Staffing Calculator'!B$8:B23500,match(F9630,'Internal Staffing Calculator'!E$8:E23500,0)), "Not In Budget"),"")</f>
        <v/>
      </c>
      <c r="I9630" s="184"/>
      <c r="J9630" s="184"/>
      <c r="K9630" s="184"/>
      <c r="L9630" s="183"/>
    </row>
    <row r="9631">
      <c r="A9631" s="454"/>
      <c r="B9631" s="927"/>
      <c r="C9631" s="580"/>
      <c r="D9631" s="939"/>
      <c r="E9631" s="940"/>
      <c r="F9631" s="941"/>
      <c r="G9631" s="937" t="str">
        <f t="array" ref="G9631">xlookup(F9631,'Internal Staffing Calculator'!E:E,'Internal Staffing Calculator'!C:C,"")</f>
        <v/>
      </c>
      <c r="H9631" s="932" t="str">
        <f t="array" ref="H9631">if(F9631&lt;&gt;"", iferror(index('Internal Staffing Calculator'!B$8:B23500,match(F9631,'Internal Staffing Calculator'!E$8:E23500,0)), "Not In Budget"),"")</f>
        <v/>
      </c>
      <c r="I9631" s="184"/>
      <c r="J9631" s="184"/>
      <c r="K9631" s="184"/>
      <c r="L9631" s="183"/>
    </row>
    <row r="9632">
      <c r="A9632" s="454"/>
      <c r="B9632" s="927"/>
      <c r="C9632" s="580"/>
      <c r="D9632" s="939"/>
      <c r="E9632" s="940"/>
      <c r="F9632" s="941"/>
      <c r="G9632" s="937" t="str">
        <f t="array" ref="G9632">xlookup(F9632,'Internal Staffing Calculator'!E:E,'Internal Staffing Calculator'!C:C,"")</f>
        <v/>
      </c>
      <c r="H9632" s="932" t="str">
        <f t="array" ref="H9632">if(F9632&lt;&gt;"", iferror(index('Internal Staffing Calculator'!B$8:B23500,match(F9632,'Internal Staffing Calculator'!E$8:E23500,0)), "Not In Budget"),"")</f>
        <v/>
      </c>
      <c r="I9632" s="184"/>
      <c r="J9632" s="184"/>
      <c r="K9632" s="184"/>
      <c r="L9632" s="183"/>
    </row>
    <row r="9633">
      <c r="A9633" s="454"/>
      <c r="B9633" s="927"/>
      <c r="C9633" s="580"/>
      <c r="D9633" s="939"/>
      <c r="E9633" s="940"/>
      <c r="F9633" s="941"/>
      <c r="G9633" s="937" t="str">
        <f t="array" ref="G9633">xlookup(F9633,'Internal Staffing Calculator'!E:E,'Internal Staffing Calculator'!C:C,"")</f>
        <v/>
      </c>
      <c r="H9633" s="932" t="str">
        <f t="array" ref="H9633">if(F9633&lt;&gt;"", iferror(index('Internal Staffing Calculator'!B$8:B23500,match(F9633,'Internal Staffing Calculator'!E$8:E23500,0)), "Not In Budget"),"")</f>
        <v/>
      </c>
      <c r="I9633" s="184"/>
      <c r="J9633" s="184"/>
      <c r="K9633" s="184"/>
      <c r="L9633" s="183"/>
    </row>
    <row r="9634">
      <c r="A9634" s="454"/>
      <c r="B9634" s="927"/>
      <c r="C9634" s="580"/>
      <c r="D9634" s="939"/>
      <c r="E9634" s="940"/>
      <c r="F9634" s="941"/>
      <c r="G9634" s="937" t="str">
        <f t="array" ref="G9634">xlookup(F9634,'Internal Staffing Calculator'!E:E,'Internal Staffing Calculator'!C:C,"")</f>
        <v/>
      </c>
      <c r="H9634" s="932" t="str">
        <f t="array" ref="H9634">if(F9634&lt;&gt;"", iferror(index('Internal Staffing Calculator'!B$8:B23500,match(F9634,'Internal Staffing Calculator'!E$8:E23500,0)), "Not In Budget"),"")</f>
        <v/>
      </c>
      <c r="I9634" s="184"/>
      <c r="J9634" s="184"/>
      <c r="K9634" s="184"/>
      <c r="L9634" s="183"/>
    </row>
    <row r="9635">
      <c r="A9635" s="454"/>
      <c r="B9635" s="927"/>
      <c r="C9635" s="580"/>
      <c r="D9635" s="939"/>
      <c r="E9635" s="940"/>
      <c r="F9635" s="941"/>
      <c r="G9635" s="937" t="str">
        <f t="array" ref="G9635">xlookup(F9635,'Internal Staffing Calculator'!E:E,'Internal Staffing Calculator'!C:C,"")</f>
        <v/>
      </c>
      <c r="H9635" s="932" t="str">
        <f t="array" ref="H9635">if(F9635&lt;&gt;"", iferror(index('Internal Staffing Calculator'!B$8:B23500,match(F9635,'Internal Staffing Calculator'!E$8:E23500,0)), "Not In Budget"),"")</f>
        <v/>
      </c>
      <c r="I9635" s="184"/>
      <c r="J9635" s="184"/>
      <c r="K9635" s="184"/>
      <c r="L9635" s="183"/>
    </row>
    <row r="9636">
      <c r="A9636" s="454"/>
      <c r="B9636" s="927"/>
      <c r="C9636" s="580"/>
      <c r="D9636" s="939"/>
      <c r="E9636" s="940"/>
      <c r="F9636" s="941"/>
      <c r="G9636" s="937" t="str">
        <f t="array" ref="G9636">xlookup(F9636,'Internal Staffing Calculator'!E:E,'Internal Staffing Calculator'!C:C,"")</f>
        <v/>
      </c>
      <c r="H9636" s="932" t="str">
        <f t="array" ref="H9636">if(F9636&lt;&gt;"", iferror(index('Internal Staffing Calculator'!B$8:B23500,match(F9636,'Internal Staffing Calculator'!E$8:E23500,0)), "Not In Budget"),"")</f>
        <v/>
      </c>
      <c r="I9636" s="184"/>
      <c r="J9636" s="184"/>
      <c r="K9636" s="184"/>
      <c r="L9636" s="183"/>
    </row>
    <row r="9637">
      <c r="A9637" s="454"/>
      <c r="B9637" s="927"/>
      <c r="C9637" s="580"/>
      <c r="D9637" s="939"/>
      <c r="E9637" s="940"/>
      <c r="F9637" s="941"/>
      <c r="G9637" s="937" t="str">
        <f t="array" ref="G9637">xlookup(F9637,'Internal Staffing Calculator'!E:E,'Internal Staffing Calculator'!C:C,"")</f>
        <v/>
      </c>
      <c r="H9637" s="932" t="str">
        <f t="array" ref="H9637">if(F9637&lt;&gt;"", iferror(index('Internal Staffing Calculator'!B$8:B23500,match(F9637,'Internal Staffing Calculator'!E$8:E23500,0)), "Not In Budget"),"")</f>
        <v/>
      </c>
      <c r="I9637" s="184"/>
      <c r="J9637" s="184"/>
      <c r="K9637" s="184"/>
      <c r="L9637" s="183"/>
    </row>
    <row r="9638">
      <c r="A9638" s="454"/>
      <c r="B9638" s="927"/>
      <c r="C9638" s="580"/>
      <c r="D9638" s="939"/>
      <c r="E9638" s="940"/>
      <c r="F9638" s="941"/>
      <c r="G9638" s="937" t="str">
        <f t="array" ref="G9638">xlookup(F9638,'Internal Staffing Calculator'!E:E,'Internal Staffing Calculator'!C:C,"")</f>
        <v/>
      </c>
      <c r="H9638" s="932" t="str">
        <f t="array" ref="H9638">if(F9638&lt;&gt;"", iferror(index('Internal Staffing Calculator'!B$8:B23500,match(F9638,'Internal Staffing Calculator'!E$8:E23500,0)), "Not In Budget"),"")</f>
        <v/>
      </c>
      <c r="I9638" s="184"/>
      <c r="J9638" s="184"/>
      <c r="K9638" s="184"/>
      <c r="L9638" s="183"/>
    </row>
    <row r="9639">
      <c r="A9639" s="454"/>
      <c r="B9639" s="927"/>
      <c r="C9639" s="580"/>
      <c r="D9639" s="939"/>
      <c r="E9639" s="940"/>
      <c r="F9639" s="941"/>
      <c r="G9639" s="937" t="str">
        <f t="array" ref="G9639">xlookup(F9639,'Internal Staffing Calculator'!E:E,'Internal Staffing Calculator'!C:C,"")</f>
        <v/>
      </c>
      <c r="H9639" s="932" t="str">
        <f t="array" ref="H9639">if(F9639&lt;&gt;"", iferror(index('Internal Staffing Calculator'!B$8:B23500,match(F9639,'Internal Staffing Calculator'!E$8:E23500,0)), "Not In Budget"),"")</f>
        <v/>
      </c>
      <c r="I9639" s="184"/>
      <c r="J9639" s="184"/>
      <c r="K9639" s="184"/>
      <c r="L9639" s="183"/>
    </row>
    <row r="9640">
      <c r="A9640" s="454"/>
      <c r="B9640" s="927"/>
      <c r="C9640" s="580"/>
      <c r="D9640" s="939"/>
      <c r="E9640" s="940"/>
      <c r="F9640" s="941"/>
      <c r="G9640" s="937" t="str">
        <f t="array" ref="G9640">xlookup(F9640,'Internal Staffing Calculator'!E:E,'Internal Staffing Calculator'!C:C,"")</f>
        <v/>
      </c>
      <c r="H9640" s="932" t="str">
        <f t="array" ref="H9640">if(F9640&lt;&gt;"", iferror(index('Internal Staffing Calculator'!B$8:B23500,match(F9640,'Internal Staffing Calculator'!E$8:E23500,0)), "Not In Budget"),"")</f>
        <v/>
      </c>
      <c r="I9640" s="184"/>
      <c r="J9640" s="184"/>
      <c r="K9640" s="184"/>
      <c r="L9640" s="183"/>
    </row>
    <row r="9641">
      <c r="A9641" s="454"/>
      <c r="B9641" s="927"/>
      <c r="C9641" s="580"/>
      <c r="D9641" s="939"/>
      <c r="E9641" s="940"/>
      <c r="F9641" s="941"/>
      <c r="G9641" s="937" t="str">
        <f t="array" ref="G9641">xlookup(F9641,'Internal Staffing Calculator'!E:E,'Internal Staffing Calculator'!C:C,"")</f>
        <v/>
      </c>
      <c r="H9641" s="932" t="str">
        <f t="array" ref="H9641">if(F9641&lt;&gt;"", iferror(index('Internal Staffing Calculator'!B$8:B23500,match(F9641,'Internal Staffing Calculator'!E$8:E23500,0)), "Not In Budget"),"")</f>
        <v/>
      </c>
      <c r="I9641" s="184"/>
      <c r="J9641" s="184"/>
      <c r="K9641" s="184"/>
      <c r="L9641" s="183"/>
    </row>
    <row r="9642">
      <c r="A9642" s="454"/>
      <c r="B9642" s="927"/>
      <c r="C9642" s="580"/>
      <c r="D9642" s="939"/>
      <c r="E9642" s="940"/>
      <c r="F9642" s="941"/>
      <c r="G9642" s="937" t="str">
        <f t="array" ref="G9642">xlookup(F9642,'Internal Staffing Calculator'!E:E,'Internal Staffing Calculator'!C:C,"")</f>
        <v/>
      </c>
      <c r="H9642" s="932" t="str">
        <f t="array" ref="H9642">if(F9642&lt;&gt;"", iferror(index('Internal Staffing Calculator'!B$8:B23500,match(F9642,'Internal Staffing Calculator'!E$8:E23500,0)), "Not In Budget"),"")</f>
        <v/>
      </c>
      <c r="I9642" s="184"/>
      <c r="J9642" s="184"/>
      <c r="K9642" s="184"/>
      <c r="L9642" s="183"/>
    </row>
    <row r="9643">
      <c r="A9643" s="454"/>
      <c r="B9643" s="927"/>
      <c r="C9643" s="580"/>
      <c r="D9643" s="939"/>
      <c r="E9643" s="940"/>
      <c r="F9643" s="941"/>
      <c r="G9643" s="937" t="str">
        <f t="array" ref="G9643">xlookup(F9643,'Internal Staffing Calculator'!E:E,'Internal Staffing Calculator'!C:C,"")</f>
        <v/>
      </c>
      <c r="H9643" s="932" t="str">
        <f t="array" ref="H9643">if(F9643&lt;&gt;"", iferror(index('Internal Staffing Calculator'!B$8:B23500,match(F9643,'Internal Staffing Calculator'!E$8:E23500,0)), "Not In Budget"),"")</f>
        <v/>
      </c>
      <c r="I9643" s="184"/>
      <c r="J9643" s="184"/>
      <c r="K9643" s="184"/>
      <c r="L9643" s="183"/>
    </row>
    <row r="9644">
      <c r="A9644" s="454"/>
      <c r="B9644" s="927"/>
      <c r="C9644" s="580"/>
      <c r="D9644" s="939"/>
      <c r="E9644" s="940"/>
      <c r="F9644" s="941"/>
      <c r="G9644" s="937" t="str">
        <f t="array" ref="G9644">xlookup(F9644,'Internal Staffing Calculator'!E:E,'Internal Staffing Calculator'!C:C,"")</f>
        <v/>
      </c>
      <c r="H9644" s="932" t="str">
        <f t="array" ref="H9644">if(F9644&lt;&gt;"", iferror(index('Internal Staffing Calculator'!B$8:B23500,match(F9644,'Internal Staffing Calculator'!E$8:E23500,0)), "Not In Budget"),"")</f>
        <v/>
      </c>
      <c r="I9644" s="184"/>
      <c r="J9644" s="184"/>
      <c r="K9644" s="184"/>
      <c r="L9644" s="183"/>
    </row>
    <row r="9645">
      <c r="A9645" s="454"/>
      <c r="B9645" s="927"/>
      <c r="C9645" s="580"/>
      <c r="D9645" s="939"/>
      <c r="E9645" s="940"/>
      <c r="F9645" s="941"/>
      <c r="G9645" s="937" t="str">
        <f t="array" ref="G9645">xlookup(F9645,'Internal Staffing Calculator'!E:E,'Internal Staffing Calculator'!C:C,"")</f>
        <v/>
      </c>
      <c r="H9645" s="932" t="str">
        <f t="array" ref="H9645">if(F9645&lt;&gt;"", iferror(index('Internal Staffing Calculator'!B$8:B23500,match(F9645,'Internal Staffing Calculator'!E$8:E23500,0)), "Not In Budget"),"")</f>
        <v/>
      </c>
      <c r="I9645" s="184"/>
      <c r="J9645" s="184"/>
      <c r="K9645" s="184"/>
      <c r="L9645" s="183"/>
    </row>
    <row r="9646">
      <c r="A9646" s="454"/>
      <c r="B9646" s="927"/>
      <c r="C9646" s="580"/>
      <c r="D9646" s="939"/>
      <c r="E9646" s="940"/>
      <c r="F9646" s="941"/>
      <c r="G9646" s="937" t="str">
        <f t="array" ref="G9646">xlookup(F9646,'Internal Staffing Calculator'!E:E,'Internal Staffing Calculator'!C:C,"")</f>
        <v/>
      </c>
      <c r="H9646" s="932" t="str">
        <f t="array" ref="H9646">if(F9646&lt;&gt;"", iferror(index('Internal Staffing Calculator'!B$8:B23500,match(F9646,'Internal Staffing Calculator'!E$8:E23500,0)), "Not In Budget"),"")</f>
        <v/>
      </c>
      <c r="I9646" s="184"/>
      <c r="J9646" s="184"/>
      <c r="K9646" s="184"/>
      <c r="L9646" s="183"/>
    </row>
    <row r="9647">
      <c r="A9647" s="454"/>
      <c r="B9647" s="927"/>
      <c r="C9647" s="580"/>
      <c r="D9647" s="939"/>
      <c r="E9647" s="940"/>
      <c r="F9647" s="941"/>
      <c r="G9647" s="937" t="str">
        <f t="array" ref="G9647">xlookup(F9647,'Internal Staffing Calculator'!E:E,'Internal Staffing Calculator'!C:C,"")</f>
        <v/>
      </c>
      <c r="H9647" s="932" t="str">
        <f t="array" ref="H9647">if(F9647&lt;&gt;"", iferror(index('Internal Staffing Calculator'!B$8:B23500,match(F9647,'Internal Staffing Calculator'!E$8:E23500,0)), "Not In Budget"),"")</f>
        <v/>
      </c>
      <c r="I9647" s="184"/>
      <c r="J9647" s="184"/>
      <c r="K9647" s="184"/>
      <c r="L9647" s="183"/>
    </row>
    <row r="9648">
      <c r="A9648" s="454"/>
      <c r="B9648" s="927"/>
      <c r="C9648" s="580"/>
      <c r="D9648" s="939"/>
      <c r="E9648" s="940"/>
      <c r="F9648" s="941"/>
      <c r="G9648" s="937" t="str">
        <f t="array" ref="G9648">xlookup(F9648,'Internal Staffing Calculator'!E:E,'Internal Staffing Calculator'!C:C,"")</f>
        <v/>
      </c>
      <c r="H9648" s="932" t="str">
        <f t="array" ref="H9648">if(F9648&lt;&gt;"", iferror(index('Internal Staffing Calculator'!B$8:B23500,match(F9648,'Internal Staffing Calculator'!E$8:E23500,0)), "Not In Budget"),"")</f>
        <v/>
      </c>
      <c r="I9648" s="184"/>
      <c r="J9648" s="184"/>
      <c r="K9648" s="184"/>
      <c r="L9648" s="183"/>
    </row>
    <row r="9649">
      <c r="A9649" s="454"/>
      <c r="B9649" s="927"/>
      <c r="C9649" s="580"/>
      <c r="D9649" s="939"/>
      <c r="E9649" s="940"/>
      <c r="F9649" s="941"/>
      <c r="G9649" s="937" t="str">
        <f t="array" ref="G9649">xlookup(F9649,'Internal Staffing Calculator'!E:E,'Internal Staffing Calculator'!C:C,"")</f>
        <v/>
      </c>
      <c r="H9649" s="932" t="str">
        <f t="array" ref="H9649">if(F9649&lt;&gt;"", iferror(index('Internal Staffing Calculator'!B$8:B23500,match(F9649,'Internal Staffing Calculator'!E$8:E23500,0)), "Not In Budget"),"")</f>
        <v/>
      </c>
      <c r="I9649" s="184"/>
      <c r="J9649" s="184"/>
      <c r="K9649" s="184"/>
      <c r="L9649" s="183"/>
    </row>
    <row r="9650">
      <c r="A9650" s="454"/>
      <c r="B9650" s="927"/>
      <c r="C9650" s="580"/>
      <c r="D9650" s="939"/>
      <c r="E9650" s="940"/>
      <c r="F9650" s="941"/>
      <c r="G9650" s="937" t="str">
        <f t="array" ref="G9650">xlookup(F9650,'Internal Staffing Calculator'!E:E,'Internal Staffing Calculator'!C:C,"")</f>
        <v/>
      </c>
      <c r="H9650" s="932" t="str">
        <f t="array" ref="H9650">if(F9650&lt;&gt;"", iferror(index('Internal Staffing Calculator'!B$8:B23500,match(F9650,'Internal Staffing Calculator'!E$8:E23500,0)), "Not In Budget"),"")</f>
        <v/>
      </c>
      <c r="I9650" s="184"/>
      <c r="J9650" s="184"/>
      <c r="K9650" s="184"/>
      <c r="L9650" s="183"/>
    </row>
    <row r="9651">
      <c r="A9651" s="454"/>
      <c r="B9651" s="927"/>
      <c r="C9651" s="580"/>
      <c r="D9651" s="939"/>
      <c r="E9651" s="940"/>
      <c r="F9651" s="941"/>
      <c r="G9651" s="937" t="str">
        <f t="array" ref="G9651">xlookup(F9651,'Internal Staffing Calculator'!E:E,'Internal Staffing Calculator'!C:C,"")</f>
        <v/>
      </c>
      <c r="H9651" s="932" t="str">
        <f t="array" ref="H9651">if(F9651&lt;&gt;"", iferror(index('Internal Staffing Calculator'!B$8:B23500,match(F9651,'Internal Staffing Calculator'!E$8:E23500,0)), "Not In Budget"),"")</f>
        <v/>
      </c>
      <c r="I9651" s="184"/>
      <c r="J9651" s="184"/>
      <c r="K9651" s="184"/>
      <c r="L9651" s="183"/>
    </row>
    <row r="9652">
      <c r="A9652" s="454"/>
      <c r="B9652" s="927"/>
      <c r="C9652" s="580"/>
      <c r="D9652" s="939"/>
      <c r="E9652" s="940"/>
      <c r="F9652" s="941"/>
      <c r="G9652" s="937" t="str">
        <f t="array" ref="G9652">xlookup(F9652,'Internal Staffing Calculator'!E:E,'Internal Staffing Calculator'!C:C,"")</f>
        <v/>
      </c>
      <c r="H9652" s="932" t="str">
        <f t="array" ref="H9652">if(F9652&lt;&gt;"", iferror(index('Internal Staffing Calculator'!B$8:B23500,match(F9652,'Internal Staffing Calculator'!E$8:E23500,0)), "Not In Budget"),"")</f>
        <v/>
      </c>
      <c r="I9652" s="184"/>
      <c r="J9652" s="184"/>
      <c r="K9652" s="184"/>
      <c r="L9652" s="183"/>
    </row>
    <row r="9653">
      <c r="A9653" s="454"/>
      <c r="B9653" s="927"/>
      <c r="C9653" s="580"/>
      <c r="D9653" s="939"/>
      <c r="E9653" s="940"/>
      <c r="F9653" s="941"/>
      <c r="G9653" s="937" t="str">
        <f t="array" ref="G9653">xlookup(F9653,'Internal Staffing Calculator'!E:E,'Internal Staffing Calculator'!C:C,"")</f>
        <v/>
      </c>
      <c r="H9653" s="932" t="str">
        <f t="array" ref="H9653">if(F9653&lt;&gt;"", iferror(index('Internal Staffing Calculator'!B$8:B23500,match(F9653,'Internal Staffing Calculator'!E$8:E23500,0)), "Not In Budget"),"")</f>
        <v/>
      </c>
      <c r="I9653" s="184"/>
      <c r="J9653" s="184"/>
      <c r="K9653" s="184"/>
      <c r="L9653" s="183"/>
    </row>
    <row r="9654">
      <c r="A9654" s="454"/>
      <c r="B9654" s="927"/>
      <c r="C9654" s="580"/>
      <c r="D9654" s="939"/>
      <c r="E9654" s="940"/>
      <c r="F9654" s="941"/>
      <c r="G9654" s="937" t="str">
        <f t="array" ref="G9654">xlookup(F9654,'Internal Staffing Calculator'!E:E,'Internal Staffing Calculator'!C:C,"")</f>
        <v/>
      </c>
      <c r="H9654" s="932" t="str">
        <f t="array" ref="H9654">if(F9654&lt;&gt;"", iferror(index('Internal Staffing Calculator'!B$8:B23500,match(F9654,'Internal Staffing Calculator'!E$8:E23500,0)), "Not In Budget"),"")</f>
        <v/>
      </c>
      <c r="I9654" s="184"/>
      <c r="J9654" s="184"/>
      <c r="K9654" s="184"/>
      <c r="L9654" s="183"/>
    </row>
    <row r="9655">
      <c r="A9655" s="454"/>
      <c r="B9655" s="927"/>
      <c r="C9655" s="580"/>
      <c r="D9655" s="939"/>
      <c r="E9655" s="940"/>
      <c r="F9655" s="941"/>
      <c r="G9655" s="937" t="str">
        <f t="array" ref="G9655">xlookup(F9655,'Internal Staffing Calculator'!E:E,'Internal Staffing Calculator'!C:C,"")</f>
        <v/>
      </c>
      <c r="H9655" s="932" t="str">
        <f t="array" ref="H9655">if(F9655&lt;&gt;"", iferror(index('Internal Staffing Calculator'!B$8:B23500,match(F9655,'Internal Staffing Calculator'!E$8:E23500,0)), "Not In Budget"),"")</f>
        <v/>
      </c>
      <c r="I9655" s="184"/>
      <c r="J9655" s="184"/>
      <c r="K9655" s="184"/>
      <c r="L9655" s="183"/>
    </row>
    <row r="9656">
      <c r="A9656" s="454"/>
      <c r="B9656" s="927"/>
      <c r="C9656" s="580"/>
      <c r="D9656" s="939"/>
      <c r="E9656" s="940"/>
      <c r="F9656" s="941"/>
      <c r="G9656" s="937" t="str">
        <f t="array" ref="G9656">xlookup(F9656,'Internal Staffing Calculator'!E:E,'Internal Staffing Calculator'!C:C,"")</f>
        <v/>
      </c>
      <c r="H9656" s="932" t="str">
        <f t="array" ref="H9656">if(F9656&lt;&gt;"", iferror(index('Internal Staffing Calculator'!B$8:B23500,match(F9656,'Internal Staffing Calculator'!E$8:E23500,0)), "Not In Budget"),"")</f>
        <v/>
      </c>
      <c r="I9656" s="184"/>
      <c r="J9656" s="184"/>
      <c r="K9656" s="184"/>
      <c r="L9656" s="183"/>
    </row>
    <row r="9657">
      <c r="A9657" s="454"/>
      <c r="B9657" s="927"/>
      <c r="C9657" s="580"/>
      <c r="D9657" s="939"/>
      <c r="E9657" s="940"/>
      <c r="F9657" s="941"/>
      <c r="G9657" s="937" t="str">
        <f t="array" ref="G9657">xlookup(F9657,'Internal Staffing Calculator'!E:E,'Internal Staffing Calculator'!C:C,"")</f>
        <v/>
      </c>
      <c r="H9657" s="932" t="str">
        <f t="array" ref="H9657">if(F9657&lt;&gt;"", iferror(index('Internal Staffing Calculator'!B$8:B23500,match(F9657,'Internal Staffing Calculator'!E$8:E23500,0)), "Not In Budget"),"")</f>
        <v/>
      </c>
      <c r="I9657" s="184"/>
      <c r="J9657" s="184"/>
      <c r="K9657" s="184"/>
      <c r="L9657" s="183"/>
    </row>
    <row r="9658">
      <c r="A9658" s="454"/>
      <c r="B9658" s="927"/>
      <c r="C9658" s="580"/>
      <c r="D9658" s="939"/>
      <c r="E9658" s="940"/>
      <c r="F9658" s="941"/>
      <c r="G9658" s="937" t="str">
        <f t="array" ref="G9658">xlookup(F9658,'Internal Staffing Calculator'!E:E,'Internal Staffing Calculator'!C:C,"")</f>
        <v/>
      </c>
      <c r="H9658" s="932" t="str">
        <f t="array" ref="H9658">if(F9658&lt;&gt;"", iferror(index('Internal Staffing Calculator'!B$8:B23500,match(F9658,'Internal Staffing Calculator'!E$8:E23500,0)), "Not In Budget"),"")</f>
        <v/>
      </c>
      <c r="I9658" s="184"/>
      <c r="J9658" s="184"/>
      <c r="K9658" s="184"/>
      <c r="L9658" s="183"/>
    </row>
    <row r="9659">
      <c r="A9659" s="454"/>
      <c r="B9659" s="927"/>
      <c r="C9659" s="580"/>
      <c r="D9659" s="939"/>
      <c r="E9659" s="940"/>
      <c r="F9659" s="941"/>
      <c r="G9659" s="937" t="str">
        <f t="array" ref="G9659">xlookup(F9659,'Internal Staffing Calculator'!E:E,'Internal Staffing Calculator'!C:C,"")</f>
        <v/>
      </c>
      <c r="H9659" s="932" t="str">
        <f t="array" ref="H9659">if(F9659&lt;&gt;"", iferror(index('Internal Staffing Calculator'!B$8:B23500,match(F9659,'Internal Staffing Calculator'!E$8:E23500,0)), "Not In Budget"),"")</f>
        <v/>
      </c>
      <c r="I9659" s="184"/>
      <c r="J9659" s="184"/>
      <c r="K9659" s="184"/>
      <c r="L9659" s="183"/>
    </row>
    <row r="9660">
      <c r="A9660" s="454"/>
      <c r="B9660" s="927"/>
      <c r="C9660" s="580"/>
      <c r="D9660" s="939"/>
      <c r="E9660" s="940"/>
      <c r="F9660" s="941"/>
      <c r="G9660" s="937" t="str">
        <f t="array" ref="G9660">xlookup(F9660,'Internal Staffing Calculator'!E:E,'Internal Staffing Calculator'!C:C,"")</f>
        <v/>
      </c>
      <c r="H9660" s="932" t="str">
        <f t="array" ref="H9660">if(F9660&lt;&gt;"", iferror(index('Internal Staffing Calculator'!B$8:B23500,match(F9660,'Internal Staffing Calculator'!E$8:E23500,0)), "Not In Budget"),"")</f>
        <v/>
      </c>
      <c r="I9660" s="184"/>
      <c r="J9660" s="184"/>
      <c r="K9660" s="184"/>
      <c r="L9660" s="183"/>
    </row>
    <row r="9661">
      <c r="A9661" s="454"/>
      <c r="B9661" s="927"/>
      <c r="C9661" s="580"/>
      <c r="D9661" s="939"/>
      <c r="E9661" s="940"/>
      <c r="F9661" s="941"/>
      <c r="G9661" s="937" t="str">
        <f t="array" ref="G9661">xlookup(F9661,'Internal Staffing Calculator'!E:E,'Internal Staffing Calculator'!C:C,"")</f>
        <v/>
      </c>
      <c r="H9661" s="932" t="str">
        <f t="array" ref="H9661">if(F9661&lt;&gt;"", iferror(index('Internal Staffing Calculator'!B$8:B23500,match(F9661,'Internal Staffing Calculator'!E$8:E23500,0)), "Not In Budget"),"")</f>
        <v/>
      </c>
      <c r="I9661" s="184"/>
      <c r="J9661" s="184"/>
      <c r="K9661" s="184"/>
      <c r="L9661" s="183"/>
    </row>
    <row r="9662">
      <c r="A9662" s="454"/>
      <c r="B9662" s="927"/>
      <c r="C9662" s="580"/>
      <c r="D9662" s="939"/>
      <c r="E9662" s="940"/>
      <c r="F9662" s="941"/>
      <c r="G9662" s="937" t="str">
        <f t="array" ref="G9662">xlookup(F9662,'Internal Staffing Calculator'!E:E,'Internal Staffing Calculator'!C:C,"")</f>
        <v/>
      </c>
      <c r="H9662" s="932" t="str">
        <f t="array" ref="H9662">if(F9662&lt;&gt;"", iferror(index('Internal Staffing Calculator'!B$8:B23500,match(F9662,'Internal Staffing Calculator'!E$8:E23500,0)), "Not In Budget"),"")</f>
        <v/>
      </c>
      <c r="I9662" s="184"/>
      <c r="J9662" s="184"/>
      <c r="K9662" s="184"/>
      <c r="L9662" s="183"/>
    </row>
    <row r="9663">
      <c r="A9663" s="454"/>
      <c r="B9663" s="927"/>
      <c r="C9663" s="580"/>
      <c r="D9663" s="939"/>
      <c r="E9663" s="940"/>
      <c r="F9663" s="941"/>
      <c r="G9663" s="937" t="str">
        <f t="array" ref="G9663">xlookup(F9663,'Internal Staffing Calculator'!E:E,'Internal Staffing Calculator'!C:C,"")</f>
        <v/>
      </c>
      <c r="H9663" s="932" t="str">
        <f t="array" ref="H9663">if(F9663&lt;&gt;"", iferror(index('Internal Staffing Calculator'!B$8:B23500,match(F9663,'Internal Staffing Calculator'!E$8:E23500,0)), "Not In Budget"),"")</f>
        <v/>
      </c>
      <c r="I9663" s="184"/>
      <c r="J9663" s="184"/>
      <c r="K9663" s="184"/>
      <c r="L9663" s="183"/>
    </row>
    <row r="9664">
      <c r="A9664" s="454"/>
      <c r="B9664" s="927"/>
      <c r="C9664" s="580"/>
      <c r="D9664" s="939"/>
      <c r="E9664" s="940"/>
      <c r="F9664" s="941"/>
      <c r="G9664" s="937" t="str">
        <f t="array" ref="G9664">xlookup(F9664,'Internal Staffing Calculator'!E:E,'Internal Staffing Calculator'!C:C,"")</f>
        <v/>
      </c>
      <c r="H9664" s="932" t="str">
        <f t="array" ref="H9664">if(F9664&lt;&gt;"", iferror(index('Internal Staffing Calculator'!B$8:B23500,match(F9664,'Internal Staffing Calculator'!E$8:E23500,0)), "Not In Budget"),"")</f>
        <v/>
      </c>
      <c r="I9664" s="184"/>
      <c r="J9664" s="184"/>
      <c r="K9664" s="184"/>
      <c r="L9664" s="183"/>
    </row>
    <row r="9665">
      <c r="A9665" s="454"/>
      <c r="B9665" s="927"/>
      <c r="C9665" s="580"/>
      <c r="D9665" s="939"/>
      <c r="E9665" s="940"/>
      <c r="F9665" s="941"/>
      <c r="G9665" s="937" t="str">
        <f t="array" ref="G9665">xlookup(F9665,'Internal Staffing Calculator'!E:E,'Internal Staffing Calculator'!C:C,"")</f>
        <v/>
      </c>
      <c r="H9665" s="932" t="str">
        <f t="array" ref="H9665">if(F9665&lt;&gt;"", iferror(index('Internal Staffing Calculator'!B$8:B23500,match(F9665,'Internal Staffing Calculator'!E$8:E23500,0)), "Not In Budget"),"")</f>
        <v/>
      </c>
      <c r="I9665" s="184"/>
      <c r="J9665" s="184"/>
      <c r="K9665" s="184"/>
      <c r="L9665" s="183"/>
    </row>
    <row r="9666">
      <c r="A9666" s="454"/>
      <c r="B9666" s="927"/>
      <c r="C9666" s="580"/>
      <c r="D9666" s="939"/>
      <c r="E9666" s="940"/>
      <c r="F9666" s="941"/>
      <c r="G9666" s="937" t="str">
        <f t="array" ref="G9666">xlookup(F9666,'Internal Staffing Calculator'!E:E,'Internal Staffing Calculator'!C:C,"")</f>
        <v/>
      </c>
      <c r="H9666" s="932" t="str">
        <f t="array" ref="H9666">if(F9666&lt;&gt;"", iferror(index('Internal Staffing Calculator'!B$8:B23500,match(F9666,'Internal Staffing Calculator'!E$8:E23500,0)), "Not In Budget"),"")</f>
        <v/>
      </c>
      <c r="I9666" s="184"/>
      <c r="J9666" s="184"/>
      <c r="K9666" s="184"/>
      <c r="L9666" s="183"/>
    </row>
    <row r="9667">
      <c r="A9667" s="454"/>
      <c r="B9667" s="927"/>
      <c r="C9667" s="580"/>
      <c r="D9667" s="939"/>
      <c r="E9667" s="940"/>
      <c r="F9667" s="941"/>
      <c r="G9667" s="937" t="str">
        <f t="array" ref="G9667">xlookup(F9667,'Internal Staffing Calculator'!E:E,'Internal Staffing Calculator'!C:C,"")</f>
        <v/>
      </c>
      <c r="H9667" s="932" t="str">
        <f t="array" ref="H9667">if(F9667&lt;&gt;"", iferror(index('Internal Staffing Calculator'!B$8:B23500,match(F9667,'Internal Staffing Calculator'!E$8:E23500,0)), "Not In Budget"),"")</f>
        <v/>
      </c>
      <c r="I9667" s="184"/>
      <c r="J9667" s="184"/>
      <c r="K9667" s="184"/>
      <c r="L9667" s="183"/>
    </row>
    <row r="9668">
      <c r="A9668" s="454"/>
      <c r="B9668" s="927"/>
      <c r="C9668" s="580"/>
      <c r="D9668" s="939"/>
      <c r="E9668" s="940"/>
      <c r="F9668" s="941"/>
      <c r="G9668" s="937" t="str">
        <f t="array" ref="G9668">xlookup(F9668,'Internal Staffing Calculator'!E:E,'Internal Staffing Calculator'!C:C,"")</f>
        <v/>
      </c>
      <c r="H9668" s="932" t="str">
        <f t="array" ref="H9668">if(F9668&lt;&gt;"", iferror(index('Internal Staffing Calculator'!B$8:B23500,match(F9668,'Internal Staffing Calculator'!E$8:E23500,0)), "Not In Budget"),"")</f>
        <v/>
      </c>
      <c r="I9668" s="184"/>
      <c r="J9668" s="184"/>
      <c r="K9668" s="184"/>
      <c r="L9668" s="183"/>
    </row>
    <row r="9669">
      <c r="A9669" s="454"/>
      <c r="B9669" s="927"/>
      <c r="C9669" s="580"/>
      <c r="D9669" s="939"/>
      <c r="E9669" s="940"/>
      <c r="F9669" s="941"/>
      <c r="G9669" s="937" t="str">
        <f t="array" ref="G9669">xlookup(F9669,'Internal Staffing Calculator'!E:E,'Internal Staffing Calculator'!C:C,"")</f>
        <v/>
      </c>
      <c r="H9669" s="932" t="str">
        <f t="array" ref="H9669">if(F9669&lt;&gt;"", iferror(index('Internal Staffing Calculator'!B$8:B23500,match(F9669,'Internal Staffing Calculator'!E$8:E23500,0)), "Not In Budget"),"")</f>
        <v/>
      </c>
      <c r="I9669" s="184"/>
      <c r="J9669" s="184"/>
      <c r="K9669" s="184"/>
      <c r="L9669" s="183"/>
    </row>
    <row r="9670">
      <c r="A9670" s="454"/>
      <c r="B9670" s="927"/>
      <c r="C9670" s="580"/>
      <c r="D9670" s="939"/>
      <c r="E9670" s="940"/>
      <c r="F9670" s="941"/>
      <c r="G9670" s="937" t="str">
        <f t="array" ref="G9670">xlookup(F9670,'Internal Staffing Calculator'!E:E,'Internal Staffing Calculator'!C:C,"")</f>
        <v/>
      </c>
      <c r="H9670" s="932" t="str">
        <f t="array" ref="H9670">if(F9670&lt;&gt;"", iferror(index('Internal Staffing Calculator'!B$8:B23500,match(F9670,'Internal Staffing Calculator'!E$8:E23500,0)), "Not In Budget"),"")</f>
        <v/>
      </c>
      <c r="I9670" s="184"/>
      <c r="J9670" s="184"/>
      <c r="K9670" s="184"/>
      <c r="L9670" s="183"/>
    </row>
    <row r="9671">
      <c r="A9671" s="454"/>
      <c r="B9671" s="927"/>
      <c r="C9671" s="580"/>
      <c r="D9671" s="939"/>
      <c r="E9671" s="940"/>
      <c r="F9671" s="941"/>
      <c r="G9671" s="937" t="str">
        <f t="array" ref="G9671">xlookup(F9671,'Internal Staffing Calculator'!E:E,'Internal Staffing Calculator'!C:C,"")</f>
        <v/>
      </c>
      <c r="H9671" s="932" t="str">
        <f t="array" ref="H9671">if(F9671&lt;&gt;"", iferror(index('Internal Staffing Calculator'!B$8:B23500,match(F9671,'Internal Staffing Calculator'!E$8:E23500,0)), "Not In Budget"),"")</f>
        <v/>
      </c>
      <c r="I9671" s="184"/>
      <c r="J9671" s="184"/>
      <c r="K9671" s="184"/>
      <c r="L9671" s="183"/>
    </row>
    <row r="9672">
      <c r="A9672" s="454"/>
      <c r="B9672" s="927"/>
      <c r="C9672" s="580"/>
      <c r="D9672" s="939"/>
      <c r="E9672" s="940"/>
      <c r="F9672" s="941"/>
      <c r="G9672" s="937" t="str">
        <f t="array" ref="G9672">xlookup(F9672,'Internal Staffing Calculator'!E:E,'Internal Staffing Calculator'!C:C,"")</f>
        <v/>
      </c>
      <c r="H9672" s="932" t="str">
        <f t="array" ref="H9672">if(F9672&lt;&gt;"", iferror(index('Internal Staffing Calculator'!B$8:B23500,match(F9672,'Internal Staffing Calculator'!E$8:E23500,0)), "Not In Budget"),"")</f>
        <v/>
      </c>
      <c r="I9672" s="184"/>
      <c r="J9672" s="184"/>
      <c r="K9672" s="184"/>
      <c r="L9672" s="183"/>
    </row>
    <row r="9673">
      <c r="A9673" s="454"/>
      <c r="B9673" s="927"/>
      <c r="C9673" s="580"/>
      <c r="D9673" s="939"/>
      <c r="E9673" s="940"/>
      <c r="F9673" s="941"/>
      <c r="G9673" s="937" t="str">
        <f t="array" ref="G9673">xlookup(F9673,'Internal Staffing Calculator'!E:E,'Internal Staffing Calculator'!C:C,"")</f>
        <v/>
      </c>
      <c r="H9673" s="932" t="str">
        <f t="array" ref="H9673">if(F9673&lt;&gt;"", iferror(index('Internal Staffing Calculator'!B$8:B23500,match(F9673,'Internal Staffing Calculator'!E$8:E23500,0)), "Not In Budget"),"")</f>
        <v/>
      </c>
      <c r="I9673" s="184"/>
      <c r="J9673" s="184"/>
      <c r="K9673" s="184"/>
      <c r="L9673" s="183"/>
    </row>
    <row r="9674">
      <c r="A9674" s="454"/>
      <c r="B9674" s="927"/>
      <c r="C9674" s="580"/>
      <c r="D9674" s="939"/>
      <c r="E9674" s="940"/>
      <c r="F9674" s="941"/>
      <c r="G9674" s="937" t="str">
        <f t="array" ref="G9674">xlookup(F9674,'Internal Staffing Calculator'!E:E,'Internal Staffing Calculator'!C:C,"")</f>
        <v/>
      </c>
      <c r="H9674" s="932" t="str">
        <f t="array" ref="H9674">if(F9674&lt;&gt;"", iferror(index('Internal Staffing Calculator'!B$8:B23500,match(F9674,'Internal Staffing Calculator'!E$8:E23500,0)), "Not In Budget"),"")</f>
        <v/>
      </c>
      <c r="I9674" s="184"/>
      <c r="J9674" s="184"/>
      <c r="K9674" s="184"/>
      <c r="L9674" s="183"/>
    </row>
    <row r="9675">
      <c r="A9675" s="454"/>
      <c r="B9675" s="927"/>
      <c r="C9675" s="580"/>
      <c r="D9675" s="939"/>
      <c r="E9675" s="940"/>
      <c r="F9675" s="941"/>
      <c r="G9675" s="937" t="str">
        <f t="array" ref="G9675">xlookup(F9675,'Internal Staffing Calculator'!E:E,'Internal Staffing Calculator'!C:C,"")</f>
        <v/>
      </c>
      <c r="H9675" s="932" t="str">
        <f t="array" ref="H9675">if(F9675&lt;&gt;"", iferror(index('Internal Staffing Calculator'!B$8:B23500,match(F9675,'Internal Staffing Calculator'!E$8:E23500,0)), "Not In Budget"),"")</f>
        <v/>
      </c>
      <c r="I9675" s="184"/>
      <c r="J9675" s="184"/>
      <c r="K9675" s="184"/>
      <c r="L9675" s="183"/>
    </row>
    <row r="9676">
      <c r="A9676" s="454"/>
      <c r="B9676" s="927"/>
      <c r="C9676" s="580"/>
      <c r="D9676" s="939"/>
      <c r="E9676" s="940"/>
      <c r="F9676" s="941"/>
      <c r="G9676" s="937" t="str">
        <f t="array" ref="G9676">xlookup(F9676,'Internal Staffing Calculator'!E:E,'Internal Staffing Calculator'!C:C,"")</f>
        <v/>
      </c>
      <c r="H9676" s="932" t="str">
        <f t="array" ref="H9676">if(F9676&lt;&gt;"", iferror(index('Internal Staffing Calculator'!B$8:B23500,match(F9676,'Internal Staffing Calculator'!E$8:E23500,0)), "Not In Budget"),"")</f>
        <v/>
      </c>
      <c r="I9676" s="184"/>
      <c r="J9676" s="184"/>
      <c r="K9676" s="184"/>
      <c r="L9676" s="183"/>
    </row>
    <row r="9677">
      <c r="A9677" s="454"/>
      <c r="B9677" s="927"/>
      <c r="C9677" s="580"/>
      <c r="D9677" s="939"/>
      <c r="E9677" s="940"/>
      <c r="F9677" s="941"/>
      <c r="G9677" s="937" t="str">
        <f t="array" ref="G9677">xlookup(F9677,'Internal Staffing Calculator'!E:E,'Internal Staffing Calculator'!C:C,"")</f>
        <v/>
      </c>
      <c r="H9677" s="932" t="str">
        <f t="array" ref="H9677">if(F9677&lt;&gt;"", iferror(index('Internal Staffing Calculator'!B$8:B23500,match(F9677,'Internal Staffing Calculator'!E$8:E23500,0)), "Not In Budget"),"")</f>
        <v/>
      </c>
      <c r="I9677" s="184"/>
      <c r="J9677" s="184"/>
      <c r="K9677" s="184"/>
      <c r="L9677" s="183"/>
    </row>
    <row r="9678">
      <c r="A9678" s="454"/>
      <c r="B9678" s="927"/>
      <c r="C9678" s="580"/>
      <c r="D9678" s="939"/>
      <c r="E9678" s="940"/>
      <c r="F9678" s="941"/>
      <c r="G9678" s="937" t="str">
        <f t="array" ref="G9678">xlookup(F9678,'Internal Staffing Calculator'!E:E,'Internal Staffing Calculator'!C:C,"")</f>
        <v/>
      </c>
      <c r="H9678" s="932" t="str">
        <f t="array" ref="H9678">if(F9678&lt;&gt;"", iferror(index('Internal Staffing Calculator'!B$8:B23500,match(F9678,'Internal Staffing Calculator'!E$8:E23500,0)), "Not In Budget"),"")</f>
        <v/>
      </c>
      <c r="I9678" s="184"/>
      <c r="J9678" s="184"/>
      <c r="K9678" s="184"/>
      <c r="L9678" s="183"/>
    </row>
    <row r="9679">
      <c r="A9679" s="454"/>
      <c r="B9679" s="927"/>
      <c r="C9679" s="580"/>
      <c r="D9679" s="939"/>
      <c r="E9679" s="940"/>
      <c r="F9679" s="941"/>
      <c r="G9679" s="937" t="str">
        <f t="array" ref="G9679">xlookup(F9679,'Internal Staffing Calculator'!E:E,'Internal Staffing Calculator'!C:C,"")</f>
        <v/>
      </c>
      <c r="H9679" s="932" t="str">
        <f t="array" ref="H9679">if(F9679&lt;&gt;"", iferror(index('Internal Staffing Calculator'!B$8:B23500,match(F9679,'Internal Staffing Calculator'!E$8:E23500,0)), "Not In Budget"),"")</f>
        <v/>
      </c>
      <c r="I9679" s="184"/>
      <c r="J9679" s="184"/>
      <c r="K9679" s="184"/>
      <c r="L9679" s="183"/>
    </row>
    <row r="9680">
      <c r="A9680" s="454"/>
      <c r="B9680" s="927"/>
      <c r="C9680" s="580"/>
      <c r="D9680" s="939"/>
      <c r="E9680" s="940"/>
      <c r="F9680" s="941"/>
      <c r="G9680" s="937" t="str">
        <f t="array" ref="G9680">xlookup(F9680,'Internal Staffing Calculator'!E:E,'Internal Staffing Calculator'!C:C,"")</f>
        <v/>
      </c>
      <c r="H9680" s="932" t="str">
        <f t="array" ref="H9680">if(F9680&lt;&gt;"", iferror(index('Internal Staffing Calculator'!B$8:B23500,match(F9680,'Internal Staffing Calculator'!E$8:E23500,0)), "Not In Budget"),"")</f>
        <v/>
      </c>
      <c r="I9680" s="184"/>
      <c r="J9680" s="184"/>
      <c r="K9680" s="184"/>
      <c r="L9680" s="183"/>
    </row>
    <row r="9681">
      <c r="A9681" s="454"/>
      <c r="B9681" s="927"/>
      <c r="C9681" s="580"/>
      <c r="D9681" s="939"/>
      <c r="E9681" s="940"/>
      <c r="F9681" s="941"/>
      <c r="G9681" s="937" t="str">
        <f t="array" ref="G9681">xlookup(F9681,'Internal Staffing Calculator'!E:E,'Internal Staffing Calculator'!C:C,"")</f>
        <v/>
      </c>
      <c r="H9681" s="932" t="str">
        <f t="array" ref="H9681">if(F9681&lt;&gt;"", iferror(index('Internal Staffing Calculator'!B$8:B23500,match(F9681,'Internal Staffing Calculator'!E$8:E23500,0)), "Not In Budget"),"")</f>
        <v/>
      </c>
      <c r="I9681" s="184"/>
      <c r="J9681" s="184"/>
      <c r="K9681" s="184"/>
      <c r="L9681" s="183"/>
    </row>
    <row r="9682">
      <c r="A9682" s="454"/>
      <c r="B9682" s="927"/>
      <c r="C9682" s="580"/>
      <c r="D9682" s="939"/>
      <c r="E9682" s="940"/>
      <c r="F9682" s="941"/>
      <c r="G9682" s="937" t="str">
        <f t="array" ref="G9682">xlookup(F9682,'Internal Staffing Calculator'!E:E,'Internal Staffing Calculator'!C:C,"")</f>
        <v/>
      </c>
      <c r="H9682" s="932" t="str">
        <f t="array" ref="H9682">if(F9682&lt;&gt;"", iferror(index('Internal Staffing Calculator'!B$8:B23500,match(F9682,'Internal Staffing Calculator'!E$8:E23500,0)), "Not In Budget"),"")</f>
        <v/>
      </c>
      <c r="I9682" s="184"/>
      <c r="J9682" s="184"/>
      <c r="K9682" s="184"/>
      <c r="L9682" s="183"/>
    </row>
    <row r="9683">
      <c r="A9683" s="454"/>
      <c r="B9683" s="927"/>
      <c r="C9683" s="580"/>
      <c r="D9683" s="939"/>
      <c r="E9683" s="940"/>
      <c r="F9683" s="941"/>
      <c r="G9683" s="937" t="str">
        <f t="array" ref="G9683">xlookup(F9683,'Internal Staffing Calculator'!E:E,'Internal Staffing Calculator'!C:C,"")</f>
        <v/>
      </c>
      <c r="H9683" s="932" t="str">
        <f t="array" ref="H9683">if(F9683&lt;&gt;"", iferror(index('Internal Staffing Calculator'!B$8:B23500,match(F9683,'Internal Staffing Calculator'!E$8:E23500,0)), "Not In Budget"),"")</f>
        <v/>
      </c>
      <c r="I9683" s="184"/>
      <c r="J9683" s="184"/>
      <c r="K9683" s="184"/>
      <c r="L9683" s="183"/>
    </row>
    <row r="9684">
      <c r="A9684" s="454"/>
      <c r="B9684" s="927"/>
      <c r="C9684" s="580"/>
      <c r="D9684" s="939"/>
      <c r="E9684" s="940"/>
      <c r="F9684" s="941"/>
      <c r="G9684" s="937" t="str">
        <f t="array" ref="G9684">xlookup(F9684,'Internal Staffing Calculator'!E:E,'Internal Staffing Calculator'!C:C,"")</f>
        <v/>
      </c>
      <c r="H9684" s="932" t="str">
        <f t="array" ref="H9684">if(F9684&lt;&gt;"", iferror(index('Internal Staffing Calculator'!B$8:B23500,match(F9684,'Internal Staffing Calculator'!E$8:E23500,0)), "Not In Budget"),"")</f>
        <v/>
      </c>
      <c r="I9684" s="184"/>
      <c r="J9684" s="184"/>
      <c r="K9684" s="184"/>
      <c r="L9684" s="183"/>
    </row>
    <row r="9685">
      <c r="A9685" s="454"/>
      <c r="B9685" s="927"/>
      <c r="C9685" s="580"/>
      <c r="D9685" s="939"/>
      <c r="E9685" s="940"/>
      <c r="F9685" s="941"/>
      <c r="G9685" s="937" t="str">
        <f t="array" ref="G9685">xlookup(F9685,'Internal Staffing Calculator'!E:E,'Internal Staffing Calculator'!C:C,"")</f>
        <v/>
      </c>
      <c r="H9685" s="932" t="str">
        <f t="array" ref="H9685">if(F9685&lt;&gt;"", iferror(index('Internal Staffing Calculator'!B$8:B23500,match(F9685,'Internal Staffing Calculator'!E$8:E23500,0)), "Not In Budget"),"")</f>
        <v/>
      </c>
      <c r="I9685" s="184"/>
      <c r="J9685" s="184"/>
      <c r="K9685" s="184"/>
      <c r="L9685" s="183"/>
    </row>
    <row r="9686">
      <c r="A9686" s="454"/>
      <c r="B9686" s="927"/>
      <c r="C9686" s="580"/>
      <c r="D9686" s="939"/>
      <c r="E9686" s="940"/>
      <c r="F9686" s="941"/>
      <c r="G9686" s="937" t="str">
        <f t="array" ref="G9686">xlookup(F9686,'Internal Staffing Calculator'!E:E,'Internal Staffing Calculator'!C:C,"")</f>
        <v/>
      </c>
      <c r="H9686" s="932" t="str">
        <f t="array" ref="H9686">if(F9686&lt;&gt;"", iferror(index('Internal Staffing Calculator'!B$8:B23500,match(F9686,'Internal Staffing Calculator'!E$8:E23500,0)), "Not In Budget"),"")</f>
        <v/>
      </c>
      <c r="I9686" s="184"/>
      <c r="J9686" s="184"/>
      <c r="K9686" s="184"/>
      <c r="L9686" s="183"/>
    </row>
    <row r="9687">
      <c r="A9687" s="454"/>
      <c r="B9687" s="927"/>
      <c r="C9687" s="580"/>
      <c r="D9687" s="939"/>
      <c r="E9687" s="940"/>
      <c r="F9687" s="941"/>
      <c r="G9687" s="937" t="str">
        <f t="array" ref="G9687">xlookup(F9687,'Internal Staffing Calculator'!E:E,'Internal Staffing Calculator'!C:C,"")</f>
        <v/>
      </c>
      <c r="H9687" s="932" t="str">
        <f t="array" ref="H9687">if(F9687&lt;&gt;"", iferror(index('Internal Staffing Calculator'!B$8:B23500,match(F9687,'Internal Staffing Calculator'!E$8:E23500,0)), "Not In Budget"),"")</f>
        <v/>
      </c>
      <c r="I9687" s="184"/>
      <c r="J9687" s="184"/>
      <c r="K9687" s="184"/>
      <c r="L9687" s="183"/>
    </row>
    <row r="9688">
      <c r="A9688" s="454"/>
      <c r="B9688" s="927"/>
      <c r="C9688" s="580"/>
      <c r="D9688" s="939"/>
      <c r="E9688" s="940"/>
      <c r="F9688" s="941"/>
      <c r="G9688" s="937" t="str">
        <f t="array" ref="G9688">xlookup(F9688,'Internal Staffing Calculator'!E:E,'Internal Staffing Calculator'!C:C,"")</f>
        <v/>
      </c>
      <c r="H9688" s="932" t="str">
        <f t="array" ref="H9688">if(F9688&lt;&gt;"", iferror(index('Internal Staffing Calculator'!B$8:B23500,match(F9688,'Internal Staffing Calculator'!E$8:E23500,0)), "Not In Budget"),"")</f>
        <v/>
      </c>
      <c r="I9688" s="184"/>
      <c r="J9688" s="184"/>
      <c r="K9688" s="184"/>
      <c r="L9688" s="183"/>
    </row>
    <row r="9689">
      <c r="A9689" s="454"/>
      <c r="B9689" s="927"/>
      <c r="C9689" s="580"/>
      <c r="D9689" s="939"/>
      <c r="E9689" s="940"/>
      <c r="F9689" s="941"/>
      <c r="G9689" s="937" t="str">
        <f t="array" ref="G9689">xlookup(F9689,'Internal Staffing Calculator'!E:E,'Internal Staffing Calculator'!C:C,"")</f>
        <v/>
      </c>
      <c r="H9689" s="932" t="str">
        <f t="array" ref="H9689">if(F9689&lt;&gt;"", iferror(index('Internal Staffing Calculator'!B$8:B23500,match(F9689,'Internal Staffing Calculator'!E$8:E23500,0)), "Not In Budget"),"")</f>
        <v/>
      </c>
      <c r="I9689" s="184"/>
      <c r="J9689" s="184"/>
      <c r="K9689" s="184"/>
      <c r="L9689" s="183"/>
    </row>
    <row r="9690">
      <c r="A9690" s="454"/>
      <c r="B9690" s="927"/>
      <c r="C9690" s="580"/>
      <c r="D9690" s="939"/>
      <c r="E9690" s="940"/>
      <c r="F9690" s="941"/>
      <c r="G9690" s="937" t="str">
        <f t="array" ref="G9690">xlookup(F9690,'Internal Staffing Calculator'!E:E,'Internal Staffing Calculator'!C:C,"")</f>
        <v/>
      </c>
      <c r="H9690" s="932" t="str">
        <f t="array" ref="H9690">if(F9690&lt;&gt;"", iferror(index('Internal Staffing Calculator'!B$8:B23500,match(F9690,'Internal Staffing Calculator'!E$8:E23500,0)), "Not In Budget"),"")</f>
        <v/>
      </c>
      <c r="I9690" s="184"/>
      <c r="J9690" s="184"/>
      <c r="K9690" s="184"/>
      <c r="L9690" s="183"/>
    </row>
    <row r="9691">
      <c r="A9691" s="454"/>
      <c r="B9691" s="927"/>
      <c r="C9691" s="580"/>
      <c r="D9691" s="939"/>
      <c r="E9691" s="940"/>
      <c r="F9691" s="941"/>
      <c r="G9691" s="937" t="str">
        <f t="array" ref="G9691">xlookup(F9691,'Internal Staffing Calculator'!E:E,'Internal Staffing Calculator'!C:C,"")</f>
        <v/>
      </c>
      <c r="H9691" s="932" t="str">
        <f t="array" ref="H9691">if(F9691&lt;&gt;"", iferror(index('Internal Staffing Calculator'!B$8:B23500,match(F9691,'Internal Staffing Calculator'!E$8:E23500,0)), "Not In Budget"),"")</f>
        <v/>
      </c>
      <c r="I9691" s="184"/>
      <c r="J9691" s="184"/>
      <c r="K9691" s="184"/>
      <c r="L9691" s="183"/>
    </row>
    <row r="9692">
      <c r="A9692" s="454"/>
      <c r="B9692" s="927"/>
      <c r="C9692" s="580"/>
      <c r="D9692" s="939"/>
      <c r="E9692" s="940"/>
      <c r="F9692" s="941"/>
      <c r="G9692" s="937" t="str">
        <f t="array" ref="G9692">xlookup(F9692,'Internal Staffing Calculator'!E:E,'Internal Staffing Calculator'!C:C,"")</f>
        <v/>
      </c>
      <c r="H9692" s="932" t="str">
        <f t="array" ref="H9692">if(F9692&lt;&gt;"", iferror(index('Internal Staffing Calculator'!B$8:B23500,match(F9692,'Internal Staffing Calculator'!E$8:E23500,0)), "Not In Budget"),"")</f>
        <v/>
      </c>
      <c r="I9692" s="184"/>
      <c r="J9692" s="184"/>
      <c r="K9692" s="184"/>
      <c r="L9692" s="183"/>
    </row>
    <row r="9693">
      <c r="A9693" s="454"/>
      <c r="B9693" s="927"/>
      <c r="C9693" s="580"/>
      <c r="D9693" s="939"/>
      <c r="E9693" s="940"/>
      <c r="F9693" s="941"/>
      <c r="G9693" s="937" t="str">
        <f t="array" ref="G9693">xlookup(F9693,'Internal Staffing Calculator'!E:E,'Internal Staffing Calculator'!C:C,"")</f>
        <v/>
      </c>
      <c r="H9693" s="932" t="str">
        <f t="array" ref="H9693">if(F9693&lt;&gt;"", iferror(index('Internal Staffing Calculator'!B$8:B23500,match(F9693,'Internal Staffing Calculator'!E$8:E23500,0)), "Not In Budget"),"")</f>
        <v/>
      </c>
      <c r="I9693" s="184"/>
      <c r="J9693" s="184"/>
      <c r="K9693" s="184"/>
      <c r="L9693" s="183"/>
    </row>
    <row r="9694">
      <c r="A9694" s="454"/>
      <c r="B9694" s="927"/>
      <c r="C9694" s="580"/>
      <c r="D9694" s="939"/>
      <c r="E9694" s="940"/>
      <c r="F9694" s="941"/>
      <c r="G9694" s="937" t="str">
        <f t="array" ref="G9694">xlookup(F9694,'Internal Staffing Calculator'!E:E,'Internal Staffing Calculator'!C:C,"")</f>
        <v/>
      </c>
      <c r="H9694" s="932" t="str">
        <f t="array" ref="H9694">if(F9694&lt;&gt;"", iferror(index('Internal Staffing Calculator'!B$8:B23500,match(F9694,'Internal Staffing Calculator'!E$8:E23500,0)), "Not In Budget"),"")</f>
        <v/>
      </c>
      <c r="I9694" s="184"/>
      <c r="J9694" s="184"/>
      <c r="K9694" s="184"/>
      <c r="L9694" s="183"/>
    </row>
    <row r="9695">
      <c r="A9695" s="454"/>
      <c r="B9695" s="927"/>
      <c r="C9695" s="580"/>
      <c r="D9695" s="939"/>
      <c r="E9695" s="940"/>
      <c r="F9695" s="941"/>
      <c r="G9695" s="937" t="str">
        <f t="array" ref="G9695">xlookup(F9695,'Internal Staffing Calculator'!E:E,'Internal Staffing Calculator'!C:C,"")</f>
        <v/>
      </c>
      <c r="H9695" s="932" t="str">
        <f t="array" ref="H9695">if(F9695&lt;&gt;"", iferror(index('Internal Staffing Calculator'!B$8:B23500,match(F9695,'Internal Staffing Calculator'!E$8:E23500,0)), "Not In Budget"),"")</f>
        <v/>
      </c>
      <c r="I9695" s="184"/>
      <c r="J9695" s="184"/>
      <c r="K9695" s="184"/>
      <c r="L9695" s="183"/>
    </row>
    <row r="9696">
      <c r="A9696" s="454"/>
      <c r="B9696" s="927"/>
      <c r="C9696" s="580"/>
      <c r="D9696" s="939"/>
      <c r="E9696" s="940"/>
      <c r="F9696" s="941"/>
      <c r="G9696" s="937" t="str">
        <f t="array" ref="G9696">xlookup(F9696,'Internal Staffing Calculator'!E:E,'Internal Staffing Calculator'!C:C,"")</f>
        <v/>
      </c>
      <c r="H9696" s="932" t="str">
        <f t="array" ref="H9696">if(F9696&lt;&gt;"", iferror(index('Internal Staffing Calculator'!B$8:B23500,match(F9696,'Internal Staffing Calculator'!E$8:E23500,0)), "Not In Budget"),"")</f>
        <v/>
      </c>
      <c r="I9696" s="184"/>
      <c r="J9696" s="184"/>
      <c r="K9696" s="184"/>
      <c r="L9696" s="183"/>
    </row>
    <row r="9697">
      <c r="A9697" s="454"/>
      <c r="B9697" s="927"/>
      <c r="C9697" s="580"/>
      <c r="D9697" s="939"/>
      <c r="E9697" s="940"/>
      <c r="F9697" s="941"/>
      <c r="G9697" s="937" t="str">
        <f t="array" ref="G9697">xlookup(F9697,'Internal Staffing Calculator'!E:E,'Internal Staffing Calculator'!C:C,"")</f>
        <v/>
      </c>
      <c r="H9697" s="932" t="str">
        <f t="array" ref="H9697">if(F9697&lt;&gt;"", iferror(index('Internal Staffing Calculator'!B$8:B23500,match(F9697,'Internal Staffing Calculator'!E$8:E23500,0)), "Not In Budget"),"")</f>
        <v/>
      </c>
      <c r="I9697" s="184"/>
      <c r="J9697" s="184"/>
      <c r="K9697" s="184"/>
      <c r="L9697" s="183"/>
    </row>
    <row r="9698">
      <c r="A9698" s="454"/>
      <c r="B9698" s="927"/>
      <c r="C9698" s="580"/>
      <c r="D9698" s="939"/>
      <c r="E9698" s="940"/>
      <c r="F9698" s="941"/>
      <c r="G9698" s="937" t="str">
        <f t="array" ref="G9698">xlookup(F9698,'Internal Staffing Calculator'!E:E,'Internal Staffing Calculator'!C:C,"")</f>
        <v/>
      </c>
      <c r="H9698" s="932" t="str">
        <f t="array" ref="H9698">if(F9698&lt;&gt;"", iferror(index('Internal Staffing Calculator'!B$8:B23500,match(F9698,'Internal Staffing Calculator'!E$8:E23500,0)), "Not In Budget"),"")</f>
        <v/>
      </c>
      <c r="I9698" s="184"/>
      <c r="J9698" s="184"/>
      <c r="K9698" s="184"/>
      <c r="L9698" s="183"/>
    </row>
    <row r="9699">
      <c r="A9699" s="454"/>
      <c r="B9699" s="927"/>
      <c r="C9699" s="580"/>
      <c r="D9699" s="939"/>
      <c r="E9699" s="940"/>
      <c r="F9699" s="941"/>
      <c r="G9699" s="937" t="str">
        <f t="array" ref="G9699">xlookup(F9699,'Internal Staffing Calculator'!E:E,'Internal Staffing Calculator'!C:C,"")</f>
        <v/>
      </c>
      <c r="H9699" s="932" t="str">
        <f t="array" ref="H9699">if(F9699&lt;&gt;"", iferror(index('Internal Staffing Calculator'!B$8:B23500,match(F9699,'Internal Staffing Calculator'!E$8:E23500,0)), "Not In Budget"),"")</f>
        <v/>
      </c>
      <c r="I9699" s="184"/>
      <c r="J9699" s="184"/>
      <c r="K9699" s="184"/>
      <c r="L9699" s="183"/>
    </row>
    <row r="9700">
      <c r="A9700" s="454"/>
      <c r="B9700" s="927"/>
      <c r="C9700" s="580"/>
      <c r="D9700" s="939"/>
      <c r="E9700" s="940"/>
      <c r="F9700" s="941"/>
      <c r="G9700" s="937" t="str">
        <f t="array" ref="G9700">xlookup(F9700,'Internal Staffing Calculator'!E:E,'Internal Staffing Calculator'!C:C,"")</f>
        <v/>
      </c>
      <c r="H9700" s="932" t="str">
        <f t="array" ref="H9700">if(F9700&lt;&gt;"", iferror(index('Internal Staffing Calculator'!B$8:B23500,match(F9700,'Internal Staffing Calculator'!E$8:E23500,0)), "Not In Budget"),"")</f>
        <v/>
      </c>
      <c r="I9700" s="184"/>
      <c r="J9700" s="184"/>
      <c r="K9700" s="184"/>
      <c r="L9700" s="183"/>
    </row>
    <row r="9701">
      <c r="A9701" s="454"/>
      <c r="B9701" s="927"/>
      <c r="C9701" s="580"/>
      <c r="D9701" s="939"/>
      <c r="E9701" s="940"/>
      <c r="F9701" s="941"/>
      <c r="G9701" s="937" t="str">
        <f t="array" ref="G9701">xlookup(F9701,'Internal Staffing Calculator'!E:E,'Internal Staffing Calculator'!C:C,"")</f>
        <v/>
      </c>
      <c r="H9701" s="932" t="str">
        <f t="array" ref="H9701">if(F9701&lt;&gt;"", iferror(index('Internal Staffing Calculator'!B$8:B23500,match(F9701,'Internal Staffing Calculator'!E$8:E23500,0)), "Not In Budget"),"")</f>
        <v/>
      </c>
      <c r="I9701" s="184"/>
      <c r="J9701" s="184"/>
      <c r="K9701" s="184"/>
      <c r="L9701" s="183"/>
    </row>
    <row r="9702">
      <c r="A9702" s="454"/>
      <c r="B9702" s="927"/>
      <c r="C9702" s="580"/>
      <c r="D9702" s="939"/>
      <c r="E9702" s="940"/>
      <c r="F9702" s="941"/>
      <c r="G9702" s="937" t="str">
        <f t="array" ref="G9702">xlookup(F9702,'Internal Staffing Calculator'!E:E,'Internal Staffing Calculator'!C:C,"")</f>
        <v/>
      </c>
      <c r="H9702" s="932" t="str">
        <f t="array" ref="H9702">if(F9702&lt;&gt;"", iferror(index('Internal Staffing Calculator'!B$8:B23500,match(F9702,'Internal Staffing Calculator'!E$8:E23500,0)), "Not In Budget"),"")</f>
        <v/>
      </c>
      <c r="I9702" s="184"/>
      <c r="J9702" s="184"/>
      <c r="K9702" s="184"/>
      <c r="L9702" s="183"/>
    </row>
    <row r="9703">
      <c r="A9703" s="454"/>
      <c r="B9703" s="927"/>
      <c r="C9703" s="580"/>
      <c r="D9703" s="939"/>
      <c r="E9703" s="940"/>
      <c r="F9703" s="941"/>
      <c r="G9703" s="937" t="str">
        <f t="array" ref="G9703">xlookup(F9703,'Internal Staffing Calculator'!E:E,'Internal Staffing Calculator'!C:C,"")</f>
        <v/>
      </c>
      <c r="H9703" s="932" t="str">
        <f t="array" ref="H9703">if(F9703&lt;&gt;"", iferror(index('Internal Staffing Calculator'!B$8:B23500,match(F9703,'Internal Staffing Calculator'!E$8:E23500,0)), "Not In Budget"),"")</f>
        <v/>
      </c>
      <c r="I9703" s="184"/>
      <c r="J9703" s="184"/>
      <c r="K9703" s="184"/>
      <c r="L9703" s="183"/>
    </row>
    <row r="9704">
      <c r="A9704" s="454"/>
      <c r="B9704" s="927"/>
      <c r="C9704" s="580"/>
      <c r="D9704" s="939"/>
      <c r="E9704" s="940"/>
      <c r="F9704" s="941"/>
      <c r="G9704" s="937" t="str">
        <f t="array" ref="G9704">xlookup(F9704,'Internal Staffing Calculator'!E:E,'Internal Staffing Calculator'!C:C,"")</f>
        <v/>
      </c>
      <c r="H9704" s="932" t="str">
        <f t="array" ref="H9704">if(F9704&lt;&gt;"", iferror(index('Internal Staffing Calculator'!B$8:B23500,match(F9704,'Internal Staffing Calculator'!E$8:E23500,0)), "Not In Budget"),"")</f>
        <v/>
      </c>
      <c r="I9704" s="184"/>
      <c r="J9704" s="184"/>
      <c r="K9704" s="184"/>
      <c r="L9704" s="183"/>
    </row>
    <row r="9705">
      <c r="A9705" s="454"/>
      <c r="B9705" s="927"/>
      <c r="C9705" s="580"/>
      <c r="D9705" s="939"/>
      <c r="E9705" s="940"/>
      <c r="F9705" s="941"/>
      <c r="G9705" s="937" t="str">
        <f t="array" ref="G9705">xlookup(F9705,'Internal Staffing Calculator'!E:E,'Internal Staffing Calculator'!C:C,"")</f>
        <v/>
      </c>
      <c r="H9705" s="932" t="str">
        <f t="array" ref="H9705">if(F9705&lt;&gt;"", iferror(index('Internal Staffing Calculator'!B$8:B23500,match(F9705,'Internal Staffing Calculator'!E$8:E23500,0)), "Not In Budget"),"")</f>
        <v/>
      </c>
      <c r="I9705" s="184"/>
      <c r="J9705" s="184"/>
      <c r="K9705" s="184"/>
      <c r="L9705" s="183"/>
    </row>
    <row r="9706">
      <c r="A9706" s="454"/>
      <c r="B9706" s="927"/>
      <c r="C9706" s="580"/>
      <c r="D9706" s="939"/>
      <c r="E9706" s="940"/>
      <c r="F9706" s="941"/>
      <c r="G9706" s="937" t="str">
        <f t="array" ref="G9706">xlookup(F9706,'Internal Staffing Calculator'!E:E,'Internal Staffing Calculator'!C:C,"")</f>
        <v/>
      </c>
      <c r="H9706" s="932" t="str">
        <f t="array" ref="H9706">if(F9706&lt;&gt;"", iferror(index('Internal Staffing Calculator'!B$8:B23500,match(F9706,'Internal Staffing Calculator'!E$8:E23500,0)), "Not In Budget"),"")</f>
        <v/>
      </c>
      <c r="I9706" s="184"/>
      <c r="J9706" s="184"/>
      <c r="K9706" s="184"/>
      <c r="L9706" s="183"/>
    </row>
    <row r="9707">
      <c r="A9707" s="454"/>
      <c r="B9707" s="927"/>
      <c r="C9707" s="580"/>
      <c r="D9707" s="939"/>
      <c r="E9707" s="940"/>
      <c r="F9707" s="941"/>
      <c r="G9707" s="937" t="str">
        <f t="array" ref="G9707">xlookup(F9707,'Internal Staffing Calculator'!E:E,'Internal Staffing Calculator'!C:C,"")</f>
        <v/>
      </c>
      <c r="H9707" s="932" t="str">
        <f t="array" ref="H9707">if(F9707&lt;&gt;"", iferror(index('Internal Staffing Calculator'!B$8:B23500,match(F9707,'Internal Staffing Calculator'!E$8:E23500,0)), "Not In Budget"),"")</f>
        <v/>
      </c>
      <c r="I9707" s="184"/>
      <c r="J9707" s="184"/>
      <c r="K9707" s="184"/>
      <c r="L9707" s="183"/>
    </row>
    <row r="9708">
      <c r="A9708" s="454"/>
      <c r="B9708" s="927"/>
      <c r="C9708" s="580"/>
      <c r="D9708" s="939"/>
      <c r="E9708" s="940"/>
      <c r="F9708" s="941"/>
      <c r="G9708" s="937" t="str">
        <f t="array" ref="G9708">xlookup(F9708,'Internal Staffing Calculator'!E:E,'Internal Staffing Calculator'!C:C,"")</f>
        <v/>
      </c>
      <c r="H9708" s="932" t="str">
        <f t="array" ref="H9708">if(F9708&lt;&gt;"", iferror(index('Internal Staffing Calculator'!B$8:B23500,match(F9708,'Internal Staffing Calculator'!E$8:E23500,0)), "Not In Budget"),"")</f>
        <v/>
      </c>
      <c r="I9708" s="184"/>
      <c r="J9708" s="184"/>
      <c r="K9708" s="184"/>
      <c r="L9708" s="183"/>
    </row>
    <row r="9709">
      <c r="A9709" s="454"/>
      <c r="B9709" s="927"/>
      <c r="C9709" s="580"/>
      <c r="D9709" s="939"/>
      <c r="E9709" s="940"/>
      <c r="F9709" s="941"/>
      <c r="G9709" s="937" t="str">
        <f t="array" ref="G9709">xlookup(F9709,'Internal Staffing Calculator'!E:E,'Internal Staffing Calculator'!C:C,"")</f>
        <v/>
      </c>
      <c r="H9709" s="932" t="str">
        <f t="array" ref="H9709">if(F9709&lt;&gt;"", iferror(index('Internal Staffing Calculator'!B$8:B23500,match(F9709,'Internal Staffing Calculator'!E$8:E23500,0)), "Not In Budget"),"")</f>
        <v/>
      </c>
      <c r="I9709" s="184"/>
      <c r="J9709" s="184"/>
      <c r="K9709" s="184"/>
      <c r="L9709" s="183"/>
    </row>
    <row r="9710">
      <c r="A9710" s="454"/>
      <c r="B9710" s="927"/>
      <c r="C9710" s="580"/>
      <c r="D9710" s="939"/>
      <c r="E9710" s="940"/>
      <c r="F9710" s="941"/>
      <c r="G9710" s="937" t="str">
        <f t="array" ref="G9710">xlookup(F9710,'Internal Staffing Calculator'!E:E,'Internal Staffing Calculator'!C:C,"")</f>
        <v/>
      </c>
      <c r="H9710" s="932" t="str">
        <f t="array" ref="H9710">if(F9710&lt;&gt;"", iferror(index('Internal Staffing Calculator'!B$8:B23500,match(F9710,'Internal Staffing Calculator'!E$8:E23500,0)), "Not In Budget"),"")</f>
        <v/>
      </c>
      <c r="I9710" s="184"/>
      <c r="J9710" s="184"/>
      <c r="K9710" s="184"/>
      <c r="L9710" s="183"/>
    </row>
    <row r="9711">
      <c r="A9711" s="454"/>
      <c r="B9711" s="927"/>
      <c r="C9711" s="580"/>
      <c r="D9711" s="939"/>
      <c r="E9711" s="940"/>
      <c r="F9711" s="941"/>
      <c r="G9711" s="937" t="str">
        <f t="array" ref="G9711">xlookup(F9711,'Internal Staffing Calculator'!E:E,'Internal Staffing Calculator'!C:C,"")</f>
        <v/>
      </c>
      <c r="H9711" s="932" t="str">
        <f t="array" ref="H9711">if(F9711&lt;&gt;"", iferror(index('Internal Staffing Calculator'!B$8:B23500,match(F9711,'Internal Staffing Calculator'!E$8:E23500,0)), "Not In Budget"),"")</f>
        <v/>
      </c>
      <c r="I9711" s="184"/>
      <c r="J9711" s="184"/>
      <c r="K9711" s="184"/>
      <c r="L9711" s="183"/>
    </row>
    <row r="9712">
      <c r="A9712" s="454"/>
      <c r="B9712" s="927"/>
      <c r="C9712" s="580"/>
      <c r="D9712" s="939"/>
      <c r="E9712" s="940"/>
      <c r="F9712" s="941"/>
      <c r="G9712" s="937" t="str">
        <f t="array" ref="G9712">xlookup(F9712,'Internal Staffing Calculator'!E:E,'Internal Staffing Calculator'!C:C,"")</f>
        <v/>
      </c>
      <c r="H9712" s="932" t="str">
        <f t="array" ref="H9712">if(F9712&lt;&gt;"", iferror(index('Internal Staffing Calculator'!B$8:B23500,match(F9712,'Internal Staffing Calculator'!E$8:E23500,0)), "Not In Budget"),"")</f>
        <v/>
      </c>
      <c r="I9712" s="184"/>
      <c r="J9712" s="184"/>
      <c r="K9712" s="184"/>
      <c r="L9712" s="183"/>
    </row>
    <row r="9713">
      <c r="A9713" s="454"/>
      <c r="B9713" s="927"/>
      <c r="C9713" s="580"/>
      <c r="D9713" s="939"/>
      <c r="E9713" s="940"/>
      <c r="F9713" s="941"/>
      <c r="G9713" s="937" t="str">
        <f t="array" ref="G9713">xlookup(F9713,'Internal Staffing Calculator'!E:E,'Internal Staffing Calculator'!C:C,"")</f>
        <v/>
      </c>
      <c r="H9713" s="932" t="str">
        <f t="array" ref="H9713">if(F9713&lt;&gt;"", iferror(index('Internal Staffing Calculator'!B$8:B23500,match(F9713,'Internal Staffing Calculator'!E$8:E23500,0)), "Not In Budget"),"")</f>
        <v/>
      </c>
      <c r="I9713" s="184"/>
      <c r="J9713" s="184"/>
      <c r="K9713" s="184"/>
      <c r="L9713" s="183"/>
    </row>
    <row r="9714">
      <c r="A9714" s="454"/>
      <c r="B9714" s="927"/>
      <c r="C9714" s="580"/>
      <c r="D9714" s="939"/>
      <c r="E9714" s="940"/>
      <c r="F9714" s="941"/>
      <c r="G9714" s="937" t="str">
        <f t="array" ref="G9714">xlookup(F9714,'Internal Staffing Calculator'!E:E,'Internal Staffing Calculator'!C:C,"")</f>
        <v/>
      </c>
      <c r="H9714" s="932" t="str">
        <f t="array" ref="H9714">if(F9714&lt;&gt;"", iferror(index('Internal Staffing Calculator'!B$8:B23500,match(F9714,'Internal Staffing Calculator'!E$8:E23500,0)), "Not In Budget"),"")</f>
        <v/>
      </c>
      <c r="I9714" s="184"/>
      <c r="J9714" s="184"/>
      <c r="K9714" s="184"/>
      <c r="L9714" s="183"/>
    </row>
    <row r="9715">
      <c r="A9715" s="454"/>
      <c r="B9715" s="927"/>
      <c r="C9715" s="580"/>
      <c r="D9715" s="939"/>
      <c r="E9715" s="940"/>
      <c r="F9715" s="941"/>
      <c r="G9715" s="937" t="str">
        <f t="array" ref="G9715">xlookup(F9715,'Internal Staffing Calculator'!E:E,'Internal Staffing Calculator'!C:C,"")</f>
        <v/>
      </c>
      <c r="H9715" s="932" t="str">
        <f t="array" ref="H9715">if(F9715&lt;&gt;"", iferror(index('Internal Staffing Calculator'!B$8:B23500,match(F9715,'Internal Staffing Calculator'!E$8:E23500,0)), "Not In Budget"),"")</f>
        <v/>
      </c>
      <c r="I9715" s="184"/>
      <c r="J9715" s="184"/>
      <c r="K9715" s="184"/>
      <c r="L9715" s="183"/>
    </row>
    <row r="9716">
      <c r="A9716" s="454"/>
      <c r="B9716" s="927"/>
      <c r="C9716" s="580"/>
      <c r="D9716" s="939"/>
      <c r="E9716" s="940"/>
      <c r="F9716" s="941"/>
      <c r="G9716" s="937" t="str">
        <f t="array" ref="G9716">xlookup(F9716,'Internal Staffing Calculator'!E:E,'Internal Staffing Calculator'!C:C,"")</f>
        <v/>
      </c>
      <c r="H9716" s="932" t="str">
        <f t="array" ref="H9716">if(F9716&lt;&gt;"", iferror(index('Internal Staffing Calculator'!B$8:B23500,match(F9716,'Internal Staffing Calculator'!E$8:E23500,0)), "Not In Budget"),"")</f>
        <v/>
      </c>
      <c r="I9716" s="184"/>
      <c r="J9716" s="184"/>
      <c r="K9716" s="184"/>
      <c r="L9716" s="183"/>
    </row>
    <row r="9717">
      <c r="A9717" s="454"/>
      <c r="B9717" s="927"/>
      <c r="C9717" s="580"/>
      <c r="D9717" s="939"/>
      <c r="E9717" s="940"/>
      <c r="F9717" s="941"/>
      <c r="G9717" s="937" t="str">
        <f t="array" ref="G9717">xlookup(F9717,'Internal Staffing Calculator'!E:E,'Internal Staffing Calculator'!C:C,"")</f>
        <v/>
      </c>
      <c r="H9717" s="932" t="str">
        <f t="array" ref="H9717">if(F9717&lt;&gt;"", iferror(index('Internal Staffing Calculator'!B$8:B23500,match(F9717,'Internal Staffing Calculator'!E$8:E23500,0)), "Not In Budget"),"")</f>
        <v/>
      </c>
      <c r="I9717" s="184"/>
      <c r="J9717" s="184"/>
      <c r="K9717" s="184"/>
      <c r="L9717" s="183"/>
    </row>
    <row r="9718">
      <c r="A9718" s="454"/>
      <c r="B9718" s="927"/>
      <c r="C9718" s="580"/>
      <c r="D9718" s="939"/>
      <c r="E9718" s="940"/>
      <c r="F9718" s="941"/>
      <c r="G9718" s="937" t="str">
        <f t="array" ref="G9718">xlookup(F9718,'Internal Staffing Calculator'!E:E,'Internal Staffing Calculator'!C:C,"")</f>
        <v/>
      </c>
      <c r="H9718" s="932" t="str">
        <f t="array" ref="H9718">if(F9718&lt;&gt;"", iferror(index('Internal Staffing Calculator'!B$8:B23500,match(F9718,'Internal Staffing Calculator'!E$8:E23500,0)), "Not In Budget"),"")</f>
        <v/>
      </c>
      <c r="I9718" s="184"/>
      <c r="J9718" s="184"/>
      <c r="K9718" s="184"/>
      <c r="L9718" s="183"/>
    </row>
    <row r="9719">
      <c r="A9719" s="454"/>
      <c r="B9719" s="927"/>
      <c r="C9719" s="580"/>
      <c r="D9719" s="939"/>
      <c r="E9719" s="940"/>
      <c r="F9719" s="941"/>
      <c r="G9719" s="937" t="str">
        <f t="array" ref="G9719">xlookup(F9719,'Internal Staffing Calculator'!E:E,'Internal Staffing Calculator'!C:C,"")</f>
        <v/>
      </c>
      <c r="H9719" s="932" t="str">
        <f t="array" ref="H9719">if(F9719&lt;&gt;"", iferror(index('Internal Staffing Calculator'!B$8:B23500,match(F9719,'Internal Staffing Calculator'!E$8:E23500,0)), "Not In Budget"),"")</f>
        <v/>
      </c>
      <c r="I9719" s="184"/>
      <c r="J9719" s="184"/>
      <c r="K9719" s="184"/>
      <c r="L9719" s="183"/>
    </row>
    <row r="9720">
      <c r="A9720" s="454"/>
      <c r="B9720" s="927"/>
      <c r="C9720" s="580"/>
      <c r="D9720" s="939"/>
      <c r="E9720" s="940"/>
      <c r="F9720" s="941"/>
      <c r="G9720" s="937" t="str">
        <f t="array" ref="G9720">xlookup(F9720,'Internal Staffing Calculator'!E:E,'Internal Staffing Calculator'!C:C,"")</f>
        <v/>
      </c>
      <c r="H9720" s="932" t="str">
        <f t="array" ref="H9720">if(F9720&lt;&gt;"", iferror(index('Internal Staffing Calculator'!B$8:B23500,match(F9720,'Internal Staffing Calculator'!E$8:E23500,0)), "Not In Budget"),"")</f>
        <v/>
      </c>
      <c r="I9720" s="184"/>
      <c r="J9720" s="184"/>
      <c r="K9720" s="184"/>
      <c r="L9720" s="183"/>
    </row>
    <row r="9721">
      <c r="A9721" s="454"/>
      <c r="B9721" s="927"/>
      <c r="C9721" s="580"/>
      <c r="D9721" s="939"/>
      <c r="E9721" s="940"/>
      <c r="F9721" s="941"/>
      <c r="G9721" s="937" t="str">
        <f t="array" ref="G9721">xlookup(F9721,'Internal Staffing Calculator'!E:E,'Internal Staffing Calculator'!C:C,"")</f>
        <v/>
      </c>
      <c r="H9721" s="932" t="str">
        <f t="array" ref="H9721">if(F9721&lt;&gt;"", iferror(index('Internal Staffing Calculator'!B$8:B23500,match(F9721,'Internal Staffing Calculator'!E$8:E23500,0)), "Not In Budget"),"")</f>
        <v/>
      </c>
      <c r="I9721" s="184"/>
      <c r="J9721" s="184"/>
      <c r="K9721" s="184"/>
      <c r="L9721" s="183"/>
    </row>
    <row r="9722">
      <c r="A9722" s="454"/>
      <c r="B9722" s="927"/>
      <c r="C9722" s="580"/>
      <c r="D9722" s="939"/>
      <c r="E9722" s="940"/>
      <c r="F9722" s="941"/>
      <c r="G9722" s="937" t="str">
        <f t="array" ref="G9722">xlookup(F9722,'Internal Staffing Calculator'!E:E,'Internal Staffing Calculator'!C:C,"")</f>
        <v/>
      </c>
      <c r="H9722" s="932" t="str">
        <f t="array" ref="H9722">if(F9722&lt;&gt;"", iferror(index('Internal Staffing Calculator'!B$8:B23500,match(F9722,'Internal Staffing Calculator'!E$8:E23500,0)), "Not In Budget"),"")</f>
        <v/>
      </c>
      <c r="I9722" s="184"/>
      <c r="J9722" s="184"/>
      <c r="K9722" s="184"/>
      <c r="L9722" s="183"/>
    </row>
    <row r="9723">
      <c r="A9723" s="454"/>
      <c r="B9723" s="927"/>
      <c r="C9723" s="580"/>
      <c r="D9723" s="939"/>
      <c r="E9723" s="940"/>
      <c r="F9723" s="941"/>
      <c r="G9723" s="937" t="str">
        <f t="array" ref="G9723">xlookup(F9723,'Internal Staffing Calculator'!E:E,'Internal Staffing Calculator'!C:C,"")</f>
        <v/>
      </c>
      <c r="H9723" s="932" t="str">
        <f t="array" ref="H9723">if(F9723&lt;&gt;"", iferror(index('Internal Staffing Calculator'!B$8:B23500,match(F9723,'Internal Staffing Calculator'!E$8:E23500,0)), "Not In Budget"),"")</f>
        <v/>
      </c>
      <c r="I9723" s="184"/>
      <c r="J9723" s="184"/>
      <c r="K9723" s="184"/>
      <c r="L9723" s="183"/>
    </row>
    <row r="9724">
      <c r="A9724" s="454"/>
      <c r="B9724" s="927"/>
      <c r="C9724" s="580"/>
      <c r="D9724" s="939"/>
      <c r="E9724" s="940"/>
      <c r="F9724" s="941"/>
      <c r="G9724" s="937" t="str">
        <f t="array" ref="G9724">xlookup(F9724,'Internal Staffing Calculator'!E:E,'Internal Staffing Calculator'!C:C,"")</f>
        <v/>
      </c>
      <c r="H9724" s="932" t="str">
        <f t="array" ref="H9724">if(F9724&lt;&gt;"", iferror(index('Internal Staffing Calculator'!B$8:B23500,match(F9724,'Internal Staffing Calculator'!E$8:E23500,0)), "Not In Budget"),"")</f>
        <v/>
      </c>
      <c r="I9724" s="184"/>
      <c r="J9724" s="184"/>
      <c r="K9724" s="184"/>
      <c r="L9724" s="183"/>
    </row>
    <row r="9725">
      <c r="A9725" s="454"/>
      <c r="B9725" s="927"/>
      <c r="C9725" s="580"/>
      <c r="D9725" s="939"/>
      <c r="E9725" s="940"/>
      <c r="F9725" s="941"/>
      <c r="G9725" s="937" t="str">
        <f t="array" ref="G9725">xlookup(F9725,'Internal Staffing Calculator'!E:E,'Internal Staffing Calculator'!C:C,"")</f>
        <v/>
      </c>
      <c r="H9725" s="932" t="str">
        <f t="array" ref="H9725">if(F9725&lt;&gt;"", iferror(index('Internal Staffing Calculator'!B$8:B23500,match(F9725,'Internal Staffing Calculator'!E$8:E23500,0)), "Not In Budget"),"")</f>
        <v/>
      </c>
      <c r="I9725" s="184"/>
      <c r="J9725" s="184"/>
      <c r="K9725" s="184"/>
      <c r="L9725" s="183"/>
    </row>
    <row r="9726">
      <c r="A9726" s="454"/>
      <c r="B9726" s="927"/>
      <c r="C9726" s="580"/>
      <c r="D9726" s="939"/>
      <c r="E9726" s="940"/>
      <c r="F9726" s="941"/>
      <c r="G9726" s="937" t="str">
        <f t="array" ref="G9726">xlookup(F9726,'Internal Staffing Calculator'!E:E,'Internal Staffing Calculator'!C:C,"")</f>
        <v/>
      </c>
      <c r="H9726" s="932" t="str">
        <f t="array" ref="H9726">if(F9726&lt;&gt;"", iferror(index('Internal Staffing Calculator'!B$8:B23500,match(F9726,'Internal Staffing Calculator'!E$8:E23500,0)), "Not In Budget"),"")</f>
        <v/>
      </c>
      <c r="I9726" s="184"/>
      <c r="J9726" s="184"/>
      <c r="K9726" s="184"/>
      <c r="L9726" s="183"/>
    </row>
    <row r="9727">
      <c r="A9727" s="454"/>
      <c r="B9727" s="927"/>
      <c r="C9727" s="580"/>
      <c r="D9727" s="939"/>
      <c r="E9727" s="940"/>
      <c r="F9727" s="941"/>
      <c r="G9727" s="937" t="str">
        <f t="array" ref="G9727">xlookup(F9727,'Internal Staffing Calculator'!E:E,'Internal Staffing Calculator'!C:C,"")</f>
        <v/>
      </c>
      <c r="H9727" s="932" t="str">
        <f t="array" ref="H9727">if(F9727&lt;&gt;"", iferror(index('Internal Staffing Calculator'!B$8:B23500,match(F9727,'Internal Staffing Calculator'!E$8:E23500,0)), "Not In Budget"),"")</f>
        <v/>
      </c>
      <c r="I9727" s="184"/>
      <c r="J9727" s="184"/>
      <c r="K9727" s="184"/>
      <c r="L9727" s="183"/>
    </row>
    <row r="9728">
      <c r="A9728" s="454"/>
      <c r="B9728" s="927"/>
      <c r="C9728" s="580"/>
      <c r="D9728" s="939"/>
      <c r="E9728" s="940"/>
      <c r="F9728" s="941"/>
      <c r="G9728" s="937" t="str">
        <f t="array" ref="G9728">xlookup(F9728,'Internal Staffing Calculator'!E:E,'Internal Staffing Calculator'!C:C,"")</f>
        <v/>
      </c>
      <c r="H9728" s="932" t="str">
        <f t="array" ref="H9728">if(F9728&lt;&gt;"", iferror(index('Internal Staffing Calculator'!B$8:B23500,match(F9728,'Internal Staffing Calculator'!E$8:E23500,0)), "Not In Budget"),"")</f>
        <v/>
      </c>
      <c r="I9728" s="184"/>
      <c r="J9728" s="184"/>
      <c r="K9728" s="184"/>
      <c r="L9728" s="183"/>
    </row>
    <row r="9729">
      <c r="A9729" s="454"/>
      <c r="B9729" s="927"/>
      <c r="C9729" s="580"/>
      <c r="D9729" s="939"/>
      <c r="E9729" s="940"/>
      <c r="F9729" s="941"/>
      <c r="G9729" s="937" t="str">
        <f t="array" ref="G9729">xlookup(F9729,'Internal Staffing Calculator'!E:E,'Internal Staffing Calculator'!C:C,"")</f>
        <v/>
      </c>
      <c r="H9729" s="932" t="str">
        <f t="array" ref="H9729">if(F9729&lt;&gt;"", iferror(index('Internal Staffing Calculator'!B$8:B23500,match(F9729,'Internal Staffing Calculator'!E$8:E23500,0)), "Not In Budget"),"")</f>
        <v/>
      </c>
      <c r="I9729" s="184"/>
      <c r="J9729" s="184"/>
      <c r="K9729" s="184"/>
      <c r="L9729" s="183"/>
    </row>
    <row r="9730">
      <c r="A9730" s="454"/>
      <c r="B9730" s="927"/>
      <c r="C9730" s="580"/>
      <c r="D9730" s="939"/>
      <c r="E9730" s="940"/>
      <c r="F9730" s="941"/>
      <c r="G9730" s="937" t="str">
        <f t="array" ref="G9730">xlookup(F9730,'Internal Staffing Calculator'!E:E,'Internal Staffing Calculator'!C:C,"")</f>
        <v/>
      </c>
      <c r="H9730" s="932" t="str">
        <f t="array" ref="H9730">if(F9730&lt;&gt;"", iferror(index('Internal Staffing Calculator'!B$8:B23500,match(F9730,'Internal Staffing Calculator'!E$8:E23500,0)), "Not In Budget"),"")</f>
        <v/>
      </c>
      <c r="I9730" s="184"/>
      <c r="J9730" s="184"/>
      <c r="K9730" s="184"/>
      <c r="L9730" s="183"/>
    </row>
    <row r="9731">
      <c r="A9731" s="454"/>
      <c r="B9731" s="927"/>
      <c r="C9731" s="580"/>
      <c r="D9731" s="939"/>
      <c r="E9731" s="940"/>
      <c r="F9731" s="941"/>
      <c r="G9731" s="937" t="str">
        <f t="array" ref="G9731">xlookup(F9731,'Internal Staffing Calculator'!E:E,'Internal Staffing Calculator'!C:C,"")</f>
        <v/>
      </c>
      <c r="H9731" s="932" t="str">
        <f t="array" ref="H9731">if(F9731&lt;&gt;"", iferror(index('Internal Staffing Calculator'!B$8:B23500,match(F9731,'Internal Staffing Calculator'!E$8:E23500,0)), "Not In Budget"),"")</f>
        <v/>
      </c>
      <c r="I9731" s="184"/>
      <c r="J9731" s="184"/>
      <c r="K9731" s="184"/>
      <c r="L9731" s="183"/>
    </row>
    <row r="9732">
      <c r="A9732" s="454"/>
      <c r="B9732" s="927"/>
      <c r="C9732" s="580"/>
      <c r="D9732" s="939"/>
      <c r="E9732" s="940"/>
      <c r="F9732" s="941"/>
      <c r="G9732" s="937" t="str">
        <f t="array" ref="G9732">xlookup(F9732,'Internal Staffing Calculator'!E:E,'Internal Staffing Calculator'!C:C,"")</f>
        <v/>
      </c>
      <c r="H9732" s="932" t="str">
        <f t="array" ref="H9732">if(F9732&lt;&gt;"", iferror(index('Internal Staffing Calculator'!B$8:B23500,match(F9732,'Internal Staffing Calculator'!E$8:E23500,0)), "Not In Budget"),"")</f>
        <v/>
      </c>
      <c r="I9732" s="184"/>
      <c r="J9732" s="184"/>
      <c r="K9732" s="184"/>
      <c r="L9732" s="183"/>
    </row>
    <row r="9733">
      <c r="A9733" s="454"/>
      <c r="B9733" s="927"/>
      <c r="C9733" s="580"/>
      <c r="D9733" s="939"/>
      <c r="E9733" s="940"/>
      <c r="F9733" s="941"/>
      <c r="G9733" s="937" t="str">
        <f t="array" ref="G9733">xlookup(F9733,'Internal Staffing Calculator'!E:E,'Internal Staffing Calculator'!C:C,"")</f>
        <v/>
      </c>
      <c r="H9733" s="932" t="str">
        <f t="array" ref="H9733">if(F9733&lt;&gt;"", iferror(index('Internal Staffing Calculator'!B$8:B23500,match(F9733,'Internal Staffing Calculator'!E$8:E23500,0)), "Not In Budget"),"")</f>
        <v/>
      </c>
      <c r="I9733" s="184"/>
      <c r="J9733" s="184"/>
      <c r="K9733" s="184"/>
      <c r="L9733" s="183"/>
    </row>
    <row r="9734">
      <c r="A9734" s="454"/>
      <c r="B9734" s="927"/>
      <c r="C9734" s="580"/>
      <c r="D9734" s="939"/>
      <c r="E9734" s="940"/>
      <c r="F9734" s="941"/>
      <c r="G9734" s="937" t="str">
        <f t="array" ref="G9734">xlookup(F9734,'Internal Staffing Calculator'!E:E,'Internal Staffing Calculator'!C:C,"")</f>
        <v/>
      </c>
      <c r="H9734" s="932" t="str">
        <f t="array" ref="H9734">if(F9734&lt;&gt;"", iferror(index('Internal Staffing Calculator'!B$8:B23500,match(F9734,'Internal Staffing Calculator'!E$8:E23500,0)), "Not In Budget"),"")</f>
        <v/>
      </c>
      <c r="I9734" s="184"/>
      <c r="J9734" s="184"/>
      <c r="K9734" s="184"/>
      <c r="L9734" s="183"/>
    </row>
    <row r="9735">
      <c r="A9735" s="454"/>
      <c r="B9735" s="927"/>
      <c r="C9735" s="580"/>
      <c r="D9735" s="939"/>
      <c r="E9735" s="940"/>
      <c r="F9735" s="941"/>
      <c r="G9735" s="937" t="str">
        <f t="array" ref="G9735">xlookup(F9735,'Internal Staffing Calculator'!E:E,'Internal Staffing Calculator'!C:C,"")</f>
        <v/>
      </c>
      <c r="H9735" s="932" t="str">
        <f t="array" ref="H9735">if(F9735&lt;&gt;"", iferror(index('Internal Staffing Calculator'!B$8:B23500,match(F9735,'Internal Staffing Calculator'!E$8:E23500,0)), "Not In Budget"),"")</f>
        <v/>
      </c>
      <c r="I9735" s="184"/>
      <c r="J9735" s="184"/>
      <c r="K9735" s="184"/>
      <c r="L9735" s="183"/>
    </row>
    <row r="9736">
      <c r="A9736" s="454"/>
      <c r="B9736" s="927"/>
      <c r="C9736" s="580"/>
      <c r="D9736" s="939"/>
      <c r="E9736" s="940"/>
      <c r="F9736" s="941"/>
      <c r="G9736" s="937" t="str">
        <f t="array" ref="G9736">xlookup(F9736,'Internal Staffing Calculator'!E:E,'Internal Staffing Calculator'!C:C,"")</f>
        <v/>
      </c>
      <c r="H9736" s="932" t="str">
        <f t="array" ref="H9736">if(F9736&lt;&gt;"", iferror(index('Internal Staffing Calculator'!B$8:B23500,match(F9736,'Internal Staffing Calculator'!E$8:E23500,0)), "Not In Budget"),"")</f>
        <v/>
      </c>
      <c r="I9736" s="184"/>
      <c r="J9736" s="184"/>
      <c r="K9736" s="184"/>
      <c r="L9736" s="183"/>
    </row>
    <row r="9737">
      <c r="A9737" s="454"/>
      <c r="B9737" s="927"/>
      <c r="C9737" s="580"/>
      <c r="D9737" s="939"/>
      <c r="E9737" s="940"/>
      <c r="F9737" s="941"/>
      <c r="G9737" s="937" t="str">
        <f t="array" ref="G9737">xlookup(F9737,'Internal Staffing Calculator'!E:E,'Internal Staffing Calculator'!C:C,"")</f>
        <v/>
      </c>
      <c r="H9737" s="932" t="str">
        <f t="array" ref="H9737">if(F9737&lt;&gt;"", iferror(index('Internal Staffing Calculator'!B$8:B23500,match(F9737,'Internal Staffing Calculator'!E$8:E23500,0)), "Not In Budget"),"")</f>
        <v/>
      </c>
      <c r="I9737" s="184"/>
      <c r="J9737" s="184"/>
      <c r="K9737" s="184"/>
      <c r="L9737" s="183"/>
    </row>
    <row r="9738">
      <c r="A9738" s="454"/>
      <c r="B9738" s="927"/>
      <c r="C9738" s="580"/>
      <c r="D9738" s="939"/>
      <c r="E9738" s="940"/>
      <c r="F9738" s="941"/>
      <c r="G9738" s="937" t="str">
        <f t="array" ref="G9738">xlookup(F9738,'Internal Staffing Calculator'!E:E,'Internal Staffing Calculator'!C:C,"")</f>
        <v/>
      </c>
      <c r="H9738" s="932" t="str">
        <f t="array" ref="H9738">if(F9738&lt;&gt;"", iferror(index('Internal Staffing Calculator'!B$8:B23500,match(F9738,'Internal Staffing Calculator'!E$8:E23500,0)), "Not In Budget"),"")</f>
        <v/>
      </c>
      <c r="I9738" s="184"/>
      <c r="J9738" s="184"/>
      <c r="K9738" s="184"/>
      <c r="L9738" s="183"/>
    </row>
    <row r="9739">
      <c r="A9739" s="454"/>
      <c r="B9739" s="927"/>
      <c r="C9739" s="580"/>
      <c r="D9739" s="939"/>
      <c r="E9739" s="940"/>
      <c r="F9739" s="941"/>
      <c r="G9739" s="937" t="str">
        <f t="array" ref="G9739">xlookup(F9739,'Internal Staffing Calculator'!E:E,'Internal Staffing Calculator'!C:C,"")</f>
        <v/>
      </c>
      <c r="H9739" s="932" t="str">
        <f t="array" ref="H9739">if(F9739&lt;&gt;"", iferror(index('Internal Staffing Calculator'!B$8:B23500,match(F9739,'Internal Staffing Calculator'!E$8:E23500,0)), "Not In Budget"),"")</f>
        <v/>
      </c>
      <c r="I9739" s="184"/>
      <c r="J9739" s="184"/>
      <c r="K9739" s="184"/>
      <c r="L9739" s="183"/>
    </row>
    <row r="9740">
      <c r="A9740" s="454"/>
      <c r="B9740" s="927"/>
      <c r="C9740" s="580"/>
      <c r="D9740" s="939"/>
      <c r="E9740" s="940"/>
      <c r="F9740" s="941"/>
      <c r="G9740" s="937" t="str">
        <f t="array" ref="G9740">xlookup(F9740,'Internal Staffing Calculator'!E:E,'Internal Staffing Calculator'!C:C,"")</f>
        <v/>
      </c>
      <c r="H9740" s="932" t="str">
        <f t="array" ref="H9740">if(F9740&lt;&gt;"", iferror(index('Internal Staffing Calculator'!B$8:B23500,match(F9740,'Internal Staffing Calculator'!E$8:E23500,0)), "Not In Budget"),"")</f>
        <v/>
      </c>
      <c r="I9740" s="184"/>
      <c r="J9740" s="184"/>
      <c r="K9740" s="184"/>
      <c r="L9740" s="183"/>
    </row>
    <row r="9741">
      <c r="A9741" s="454"/>
      <c r="B9741" s="927"/>
      <c r="C9741" s="580"/>
      <c r="D9741" s="939"/>
      <c r="E9741" s="940"/>
      <c r="F9741" s="941"/>
      <c r="G9741" s="937" t="str">
        <f t="array" ref="G9741">xlookup(F9741,'Internal Staffing Calculator'!E:E,'Internal Staffing Calculator'!C:C,"")</f>
        <v/>
      </c>
      <c r="H9741" s="932" t="str">
        <f t="array" ref="H9741">if(F9741&lt;&gt;"", iferror(index('Internal Staffing Calculator'!B$8:B23500,match(F9741,'Internal Staffing Calculator'!E$8:E23500,0)), "Not In Budget"),"")</f>
        <v/>
      </c>
      <c r="I9741" s="184"/>
      <c r="J9741" s="184"/>
      <c r="K9741" s="184"/>
      <c r="L9741" s="183"/>
    </row>
    <row r="9742">
      <c r="A9742" s="454"/>
      <c r="B9742" s="927"/>
      <c r="C9742" s="580"/>
      <c r="D9742" s="939"/>
      <c r="E9742" s="940"/>
      <c r="F9742" s="941"/>
      <c r="G9742" s="937" t="str">
        <f t="array" ref="G9742">xlookup(F9742,'Internal Staffing Calculator'!E:E,'Internal Staffing Calculator'!C:C,"")</f>
        <v/>
      </c>
      <c r="H9742" s="932" t="str">
        <f t="array" ref="H9742">if(F9742&lt;&gt;"", iferror(index('Internal Staffing Calculator'!B$8:B23500,match(F9742,'Internal Staffing Calculator'!E$8:E23500,0)), "Not In Budget"),"")</f>
        <v/>
      </c>
      <c r="I9742" s="184"/>
      <c r="J9742" s="184"/>
      <c r="K9742" s="184"/>
      <c r="L9742" s="183"/>
    </row>
    <row r="9743">
      <c r="A9743" s="454"/>
      <c r="B9743" s="927"/>
      <c r="C9743" s="580"/>
      <c r="D9743" s="939"/>
      <c r="E9743" s="940"/>
      <c r="F9743" s="941"/>
      <c r="G9743" s="937" t="str">
        <f t="array" ref="G9743">xlookup(F9743,'Internal Staffing Calculator'!E:E,'Internal Staffing Calculator'!C:C,"")</f>
        <v/>
      </c>
      <c r="H9743" s="932" t="str">
        <f t="array" ref="H9743">if(F9743&lt;&gt;"", iferror(index('Internal Staffing Calculator'!B$8:B23500,match(F9743,'Internal Staffing Calculator'!E$8:E23500,0)), "Not In Budget"),"")</f>
        <v/>
      </c>
      <c r="I9743" s="184"/>
      <c r="J9743" s="184"/>
      <c r="K9743" s="184"/>
      <c r="L9743" s="183"/>
    </row>
    <row r="9744">
      <c r="A9744" s="454"/>
      <c r="B9744" s="927"/>
      <c r="C9744" s="580"/>
      <c r="D9744" s="939"/>
      <c r="E9744" s="940"/>
      <c r="F9744" s="941"/>
      <c r="G9744" s="937" t="str">
        <f t="array" ref="G9744">xlookup(F9744,'Internal Staffing Calculator'!E:E,'Internal Staffing Calculator'!C:C,"")</f>
        <v/>
      </c>
      <c r="H9744" s="932" t="str">
        <f t="array" ref="H9744">if(F9744&lt;&gt;"", iferror(index('Internal Staffing Calculator'!B$8:B23500,match(F9744,'Internal Staffing Calculator'!E$8:E23500,0)), "Not In Budget"),"")</f>
        <v/>
      </c>
      <c r="I9744" s="184"/>
      <c r="J9744" s="184"/>
      <c r="K9744" s="184"/>
      <c r="L9744" s="183"/>
    </row>
    <row r="9745">
      <c r="A9745" s="454"/>
      <c r="B9745" s="927"/>
      <c r="C9745" s="580"/>
      <c r="D9745" s="939"/>
      <c r="E9745" s="940"/>
      <c r="F9745" s="941"/>
      <c r="G9745" s="937" t="str">
        <f t="array" ref="G9745">xlookup(F9745,'Internal Staffing Calculator'!E:E,'Internal Staffing Calculator'!C:C,"")</f>
        <v/>
      </c>
      <c r="H9745" s="932" t="str">
        <f t="array" ref="H9745">if(F9745&lt;&gt;"", iferror(index('Internal Staffing Calculator'!B$8:B23500,match(F9745,'Internal Staffing Calculator'!E$8:E23500,0)), "Not In Budget"),"")</f>
        <v/>
      </c>
      <c r="I9745" s="184"/>
      <c r="J9745" s="184"/>
      <c r="K9745" s="184"/>
      <c r="L9745" s="183"/>
    </row>
    <row r="9746">
      <c r="A9746" s="454"/>
      <c r="B9746" s="927"/>
      <c r="C9746" s="580"/>
      <c r="D9746" s="939"/>
      <c r="E9746" s="940"/>
      <c r="F9746" s="941"/>
      <c r="G9746" s="937" t="str">
        <f t="array" ref="G9746">xlookup(F9746,'Internal Staffing Calculator'!E:E,'Internal Staffing Calculator'!C:C,"")</f>
        <v/>
      </c>
      <c r="H9746" s="932" t="str">
        <f t="array" ref="H9746">if(F9746&lt;&gt;"", iferror(index('Internal Staffing Calculator'!B$8:B23500,match(F9746,'Internal Staffing Calculator'!E$8:E23500,0)), "Not In Budget"),"")</f>
        <v/>
      </c>
      <c r="I9746" s="184"/>
      <c r="J9746" s="184"/>
      <c r="K9746" s="184"/>
      <c r="L9746" s="183"/>
    </row>
    <row r="9747">
      <c r="A9747" s="454"/>
      <c r="B9747" s="927"/>
      <c r="C9747" s="580"/>
      <c r="D9747" s="939"/>
      <c r="E9747" s="940"/>
      <c r="F9747" s="941"/>
      <c r="G9747" s="937" t="str">
        <f t="array" ref="G9747">xlookup(F9747,'Internal Staffing Calculator'!E:E,'Internal Staffing Calculator'!C:C,"")</f>
        <v/>
      </c>
      <c r="H9747" s="932" t="str">
        <f t="array" ref="H9747">if(F9747&lt;&gt;"", iferror(index('Internal Staffing Calculator'!B$8:B23500,match(F9747,'Internal Staffing Calculator'!E$8:E23500,0)), "Not In Budget"),"")</f>
        <v/>
      </c>
      <c r="I9747" s="184"/>
      <c r="J9747" s="184"/>
      <c r="K9747" s="184"/>
      <c r="L9747" s="183"/>
    </row>
    <row r="9748">
      <c r="A9748" s="454"/>
      <c r="B9748" s="927"/>
      <c r="C9748" s="580"/>
      <c r="D9748" s="939"/>
      <c r="E9748" s="940"/>
      <c r="F9748" s="941"/>
      <c r="G9748" s="937" t="str">
        <f t="array" ref="G9748">xlookup(F9748,'Internal Staffing Calculator'!E:E,'Internal Staffing Calculator'!C:C,"")</f>
        <v/>
      </c>
      <c r="H9748" s="932" t="str">
        <f t="array" ref="H9748">if(F9748&lt;&gt;"", iferror(index('Internal Staffing Calculator'!B$8:B23500,match(F9748,'Internal Staffing Calculator'!E$8:E23500,0)), "Not In Budget"),"")</f>
        <v/>
      </c>
      <c r="I9748" s="184"/>
      <c r="J9748" s="184"/>
      <c r="K9748" s="184"/>
      <c r="L9748" s="183"/>
    </row>
    <row r="9749">
      <c r="A9749" s="454"/>
      <c r="B9749" s="927"/>
      <c r="C9749" s="580"/>
      <c r="D9749" s="939"/>
      <c r="E9749" s="940"/>
      <c r="F9749" s="941"/>
      <c r="G9749" s="937" t="str">
        <f t="array" ref="G9749">xlookup(F9749,'Internal Staffing Calculator'!E:E,'Internal Staffing Calculator'!C:C,"")</f>
        <v/>
      </c>
      <c r="H9749" s="932" t="str">
        <f t="array" ref="H9749">if(F9749&lt;&gt;"", iferror(index('Internal Staffing Calculator'!B$8:B23500,match(F9749,'Internal Staffing Calculator'!E$8:E23500,0)), "Not In Budget"),"")</f>
        <v/>
      </c>
      <c r="I9749" s="184"/>
      <c r="J9749" s="184"/>
      <c r="K9749" s="184"/>
      <c r="L9749" s="183"/>
    </row>
    <row r="9750">
      <c r="A9750" s="454"/>
      <c r="B9750" s="927"/>
      <c r="C9750" s="580"/>
      <c r="D9750" s="939"/>
      <c r="E9750" s="940"/>
      <c r="F9750" s="941"/>
      <c r="G9750" s="937" t="str">
        <f t="array" ref="G9750">xlookup(F9750,'Internal Staffing Calculator'!E:E,'Internal Staffing Calculator'!C:C,"")</f>
        <v/>
      </c>
      <c r="H9750" s="932" t="str">
        <f t="array" ref="H9750">if(F9750&lt;&gt;"", iferror(index('Internal Staffing Calculator'!B$8:B23500,match(F9750,'Internal Staffing Calculator'!E$8:E23500,0)), "Not In Budget"),"")</f>
        <v/>
      </c>
      <c r="I9750" s="184"/>
      <c r="J9750" s="184"/>
      <c r="K9750" s="184"/>
      <c r="L9750" s="183"/>
    </row>
    <row r="9751">
      <c r="A9751" s="454"/>
      <c r="B9751" s="927"/>
      <c r="C9751" s="580"/>
      <c r="D9751" s="939"/>
      <c r="E9751" s="940"/>
      <c r="F9751" s="941"/>
      <c r="G9751" s="937" t="str">
        <f t="array" ref="G9751">xlookup(F9751,'Internal Staffing Calculator'!E:E,'Internal Staffing Calculator'!C:C,"")</f>
        <v/>
      </c>
      <c r="H9751" s="932" t="str">
        <f t="array" ref="H9751">if(F9751&lt;&gt;"", iferror(index('Internal Staffing Calculator'!B$8:B23500,match(F9751,'Internal Staffing Calculator'!E$8:E23500,0)), "Not In Budget"),"")</f>
        <v/>
      </c>
      <c r="I9751" s="184"/>
      <c r="J9751" s="184"/>
      <c r="K9751" s="184"/>
      <c r="L9751" s="183"/>
    </row>
    <row r="9752">
      <c r="A9752" s="454"/>
      <c r="B9752" s="927"/>
      <c r="C9752" s="580"/>
      <c r="D9752" s="939"/>
      <c r="E9752" s="940"/>
      <c r="F9752" s="941"/>
      <c r="G9752" s="937" t="str">
        <f t="array" ref="G9752">xlookup(F9752,'Internal Staffing Calculator'!E:E,'Internal Staffing Calculator'!C:C,"")</f>
        <v/>
      </c>
      <c r="H9752" s="932" t="str">
        <f t="array" ref="H9752">if(F9752&lt;&gt;"", iferror(index('Internal Staffing Calculator'!B$8:B23500,match(F9752,'Internal Staffing Calculator'!E$8:E23500,0)), "Not In Budget"),"")</f>
        <v/>
      </c>
      <c r="I9752" s="184"/>
      <c r="J9752" s="184"/>
      <c r="K9752" s="184"/>
      <c r="L9752" s="183"/>
    </row>
    <row r="9753">
      <c r="A9753" s="454"/>
      <c r="B9753" s="927"/>
      <c r="C9753" s="580"/>
      <c r="D9753" s="939"/>
      <c r="E9753" s="940"/>
      <c r="F9753" s="941"/>
      <c r="G9753" s="937" t="str">
        <f t="array" ref="G9753">xlookup(F9753,'Internal Staffing Calculator'!E:E,'Internal Staffing Calculator'!C:C,"")</f>
        <v/>
      </c>
      <c r="H9753" s="932" t="str">
        <f t="array" ref="H9753">if(F9753&lt;&gt;"", iferror(index('Internal Staffing Calculator'!B$8:B23500,match(F9753,'Internal Staffing Calculator'!E$8:E23500,0)), "Not In Budget"),"")</f>
        <v/>
      </c>
      <c r="I9753" s="184"/>
      <c r="J9753" s="184"/>
      <c r="K9753" s="184"/>
      <c r="L9753" s="183"/>
    </row>
    <row r="9754">
      <c r="A9754" s="454"/>
      <c r="B9754" s="927"/>
      <c r="C9754" s="580"/>
      <c r="D9754" s="939"/>
      <c r="E9754" s="940"/>
      <c r="F9754" s="941"/>
      <c r="G9754" s="937" t="str">
        <f t="array" ref="G9754">xlookup(F9754,'Internal Staffing Calculator'!E:E,'Internal Staffing Calculator'!C:C,"")</f>
        <v/>
      </c>
      <c r="H9754" s="932" t="str">
        <f t="array" ref="H9754">if(F9754&lt;&gt;"", iferror(index('Internal Staffing Calculator'!B$8:B23500,match(F9754,'Internal Staffing Calculator'!E$8:E23500,0)), "Not In Budget"),"")</f>
        <v/>
      </c>
      <c r="I9754" s="184"/>
      <c r="J9754" s="184"/>
      <c r="K9754" s="184"/>
      <c r="L9754" s="183"/>
    </row>
    <row r="9755">
      <c r="A9755" s="454"/>
      <c r="B9755" s="927"/>
      <c r="C9755" s="580"/>
      <c r="D9755" s="939"/>
      <c r="E9755" s="940"/>
      <c r="F9755" s="941"/>
      <c r="G9755" s="937" t="str">
        <f t="array" ref="G9755">xlookup(F9755,'Internal Staffing Calculator'!E:E,'Internal Staffing Calculator'!C:C,"")</f>
        <v/>
      </c>
      <c r="H9755" s="932" t="str">
        <f t="array" ref="H9755">if(F9755&lt;&gt;"", iferror(index('Internal Staffing Calculator'!B$8:B23500,match(F9755,'Internal Staffing Calculator'!E$8:E23500,0)), "Not In Budget"),"")</f>
        <v/>
      </c>
      <c r="I9755" s="184"/>
      <c r="J9755" s="184"/>
      <c r="K9755" s="184"/>
      <c r="L9755" s="183"/>
    </row>
    <row r="9756">
      <c r="A9756" s="454"/>
      <c r="B9756" s="927"/>
      <c r="C9756" s="580"/>
      <c r="D9756" s="939"/>
      <c r="E9756" s="940"/>
      <c r="F9756" s="941"/>
      <c r="G9756" s="937" t="str">
        <f t="array" ref="G9756">xlookup(F9756,'Internal Staffing Calculator'!E:E,'Internal Staffing Calculator'!C:C,"")</f>
        <v/>
      </c>
      <c r="H9756" s="932" t="str">
        <f t="array" ref="H9756">if(F9756&lt;&gt;"", iferror(index('Internal Staffing Calculator'!B$8:B23500,match(F9756,'Internal Staffing Calculator'!E$8:E23500,0)), "Not In Budget"),"")</f>
        <v/>
      </c>
      <c r="I9756" s="184"/>
      <c r="J9756" s="184"/>
      <c r="K9756" s="184"/>
      <c r="L9756" s="183"/>
    </row>
    <row r="9757">
      <c r="A9757" s="454"/>
      <c r="B9757" s="927"/>
      <c r="C9757" s="580"/>
      <c r="D9757" s="939"/>
      <c r="E9757" s="940"/>
      <c r="F9757" s="941"/>
      <c r="G9757" s="937" t="str">
        <f t="array" ref="G9757">xlookup(F9757,'Internal Staffing Calculator'!E:E,'Internal Staffing Calculator'!C:C,"")</f>
        <v/>
      </c>
      <c r="H9757" s="932" t="str">
        <f t="array" ref="H9757">if(F9757&lt;&gt;"", iferror(index('Internal Staffing Calculator'!B$8:B23500,match(F9757,'Internal Staffing Calculator'!E$8:E23500,0)), "Not In Budget"),"")</f>
        <v/>
      </c>
      <c r="I9757" s="184"/>
      <c r="J9757" s="184"/>
      <c r="K9757" s="184"/>
      <c r="L9757" s="183"/>
    </row>
    <row r="9758">
      <c r="A9758" s="454"/>
      <c r="B9758" s="927"/>
      <c r="C9758" s="580"/>
      <c r="D9758" s="939"/>
      <c r="E9758" s="940"/>
      <c r="F9758" s="941"/>
      <c r="G9758" s="937" t="str">
        <f t="array" ref="G9758">xlookup(F9758,'Internal Staffing Calculator'!E:E,'Internal Staffing Calculator'!C:C,"")</f>
        <v/>
      </c>
      <c r="H9758" s="932" t="str">
        <f t="array" ref="H9758">if(F9758&lt;&gt;"", iferror(index('Internal Staffing Calculator'!B$8:B23500,match(F9758,'Internal Staffing Calculator'!E$8:E23500,0)), "Not In Budget"),"")</f>
        <v/>
      </c>
      <c r="I9758" s="184"/>
      <c r="J9758" s="184"/>
      <c r="K9758" s="184"/>
      <c r="L9758" s="183"/>
    </row>
    <row r="9759">
      <c r="A9759" s="454"/>
      <c r="B9759" s="927"/>
      <c r="C9759" s="580"/>
      <c r="D9759" s="939"/>
      <c r="E9759" s="940"/>
      <c r="F9759" s="941"/>
      <c r="G9759" s="937" t="str">
        <f t="array" ref="G9759">xlookup(F9759,'Internal Staffing Calculator'!E:E,'Internal Staffing Calculator'!C:C,"")</f>
        <v/>
      </c>
      <c r="H9759" s="932" t="str">
        <f t="array" ref="H9759">if(F9759&lt;&gt;"", iferror(index('Internal Staffing Calculator'!B$8:B23500,match(F9759,'Internal Staffing Calculator'!E$8:E23500,0)), "Not In Budget"),"")</f>
        <v/>
      </c>
      <c r="I9759" s="184"/>
      <c r="J9759" s="184"/>
      <c r="K9759" s="184"/>
      <c r="L9759" s="183"/>
    </row>
    <row r="9760">
      <c r="A9760" s="454"/>
      <c r="B9760" s="927"/>
      <c r="C9760" s="580"/>
      <c r="D9760" s="939"/>
      <c r="E9760" s="940"/>
      <c r="F9760" s="941"/>
      <c r="G9760" s="937" t="str">
        <f t="array" ref="G9760">xlookup(F9760,'Internal Staffing Calculator'!E:E,'Internal Staffing Calculator'!C:C,"")</f>
        <v/>
      </c>
      <c r="H9760" s="932" t="str">
        <f t="array" ref="H9760">if(F9760&lt;&gt;"", iferror(index('Internal Staffing Calculator'!B$8:B23500,match(F9760,'Internal Staffing Calculator'!E$8:E23500,0)), "Not In Budget"),"")</f>
        <v/>
      </c>
      <c r="I9760" s="184"/>
      <c r="J9760" s="184"/>
      <c r="K9760" s="184"/>
      <c r="L9760" s="183"/>
    </row>
    <row r="9761">
      <c r="A9761" s="454"/>
      <c r="B9761" s="927"/>
      <c r="C9761" s="580"/>
      <c r="D9761" s="939"/>
      <c r="E9761" s="940"/>
      <c r="F9761" s="941"/>
      <c r="G9761" s="937" t="str">
        <f t="array" ref="G9761">xlookup(F9761,'Internal Staffing Calculator'!E:E,'Internal Staffing Calculator'!C:C,"")</f>
        <v/>
      </c>
      <c r="H9761" s="932" t="str">
        <f t="array" ref="H9761">if(F9761&lt;&gt;"", iferror(index('Internal Staffing Calculator'!B$8:B23500,match(F9761,'Internal Staffing Calculator'!E$8:E23500,0)), "Not In Budget"),"")</f>
        <v/>
      </c>
      <c r="I9761" s="184"/>
      <c r="J9761" s="184"/>
      <c r="K9761" s="184"/>
      <c r="L9761" s="183"/>
    </row>
    <row r="9762">
      <c r="A9762" s="454"/>
      <c r="B9762" s="927"/>
      <c r="C9762" s="580"/>
      <c r="D9762" s="939"/>
      <c r="E9762" s="940"/>
      <c r="F9762" s="941"/>
      <c r="G9762" s="937" t="str">
        <f t="array" ref="G9762">xlookup(F9762,'Internal Staffing Calculator'!E:E,'Internal Staffing Calculator'!C:C,"")</f>
        <v/>
      </c>
      <c r="H9762" s="932" t="str">
        <f t="array" ref="H9762">if(F9762&lt;&gt;"", iferror(index('Internal Staffing Calculator'!B$8:B23500,match(F9762,'Internal Staffing Calculator'!E$8:E23500,0)), "Not In Budget"),"")</f>
        <v/>
      </c>
      <c r="I9762" s="184"/>
      <c r="J9762" s="184"/>
      <c r="K9762" s="184"/>
      <c r="L9762" s="183"/>
    </row>
    <row r="9763">
      <c r="A9763" s="454"/>
      <c r="B9763" s="927"/>
      <c r="C9763" s="580"/>
      <c r="D9763" s="939"/>
      <c r="E9763" s="940"/>
      <c r="F9763" s="941"/>
      <c r="G9763" s="937" t="str">
        <f t="array" ref="G9763">xlookup(F9763,'Internal Staffing Calculator'!E:E,'Internal Staffing Calculator'!C:C,"")</f>
        <v/>
      </c>
      <c r="H9763" s="932" t="str">
        <f t="array" ref="H9763">if(F9763&lt;&gt;"", iferror(index('Internal Staffing Calculator'!B$8:B23500,match(F9763,'Internal Staffing Calculator'!E$8:E23500,0)), "Not In Budget"),"")</f>
        <v/>
      </c>
      <c r="I9763" s="184"/>
      <c r="J9763" s="184"/>
      <c r="K9763" s="184"/>
      <c r="L9763" s="183"/>
    </row>
    <row r="9764">
      <c r="A9764" s="454"/>
      <c r="B9764" s="927"/>
      <c r="C9764" s="580"/>
      <c r="D9764" s="939"/>
      <c r="E9764" s="940"/>
      <c r="F9764" s="941"/>
      <c r="G9764" s="937" t="str">
        <f t="array" ref="G9764">xlookup(F9764,'Internal Staffing Calculator'!E:E,'Internal Staffing Calculator'!C:C,"")</f>
        <v/>
      </c>
      <c r="H9764" s="932" t="str">
        <f t="array" ref="H9764">if(F9764&lt;&gt;"", iferror(index('Internal Staffing Calculator'!B$8:B23500,match(F9764,'Internal Staffing Calculator'!E$8:E23500,0)), "Not In Budget"),"")</f>
        <v/>
      </c>
      <c r="I9764" s="184"/>
      <c r="J9764" s="184"/>
      <c r="K9764" s="184"/>
      <c r="L9764" s="183"/>
    </row>
    <row r="9765">
      <c r="A9765" s="454"/>
      <c r="B9765" s="927"/>
      <c r="C9765" s="580"/>
      <c r="D9765" s="939"/>
      <c r="E9765" s="940"/>
      <c r="F9765" s="941"/>
      <c r="G9765" s="937" t="str">
        <f t="array" ref="G9765">xlookup(F9765,'Internal Staffing Calculator'!E:E,'Internal Staffing Calculator'!C:C,"")</f>
        <v/>
      </c>
      <c r="H9765" s="932" t="str">
        <f t="array" ref="H9765">if(F9765&lt;&gt;"", iferror(index('Internal Staffing Calculator'!B$8:B23500,match(F9765,'Internal Staffing Calculator'!E$8:E23500,0)), "Not In Budget"),"")</f>
        <v/>
      </c>
      <c r="I9765" s="184"/>
      <c r="J9765" s="184"/>
      <c r="K9765" s="184"/>
      <c r="L9765" s="183"/>
    </row>
    <row r="9766">
      <c r="A9766" s="454"/>
      <c r="B9766" s="927"/>
      <c r="C9766" s="580"/>
      <c r="D9766" s="939"/>
      <c r="E9766" s="940"/>
      <c r="F9766" s="941"/>
      <c r="G9766" s="937" t="str">
        <f t="array" ref="G9766">xlookup(F9766,'Internal Staffing Calculator'!E:E,'Internal Staffing Calculator'!C:C,"")</f>
        <v/>
      </c>
      <c r="H9766" s="932" t="str">
        <f t="array" ref="H9766">if(F9766&lt;&gt;"", iferror(index('Internal Staffing Calculator'!B$8:B23500,match(F9766,'Internal Staffing Calculator'!E$8:E23500,0)), "Not In Budget"),"")</f>
        <v/>
      </c>
      <c r="I9766" s="184"/>
      <c r="J9766" s="184"/>
      <c r="K9766" s="184"/>
      <c r="L9766" s="183"/>
    </row>
    <row r="9767">
      <c r="A9767" s="454"/>
      <c r="B9767" s="927"/>
      <c r="C9767" s="580"/>
      <c r="D9767" s="939"/>
      <c r="E9767" s="940"/>
      <c r="F9767" s="941"/>
      <c r="G9767" s="937" t="str">
        <f t="array" ref="G9767">xlookup(F9767,'Internal Staffing Calculator'!E:E,'Internal Staffing Calculator'!C:C,"")</f>
        <v/>
      </c>
      <c r="H9767" s="932" t="str">
        <f t="array" ref="H9767">if(F9767&lt;&gt;"", iferror(index('Internal Staffing Calculator'!B$8:B23500,match(F9767,'Internal Staffing Calculator'!E$8:E23500,0)), "Not In Budget"),"")</f>
        <v/>
      </c>
      <c r="I9767" s="184"/>
      <c r="J9767" s="184"/>
      <c r="K9767" s="184"/>
      <c r="L9767" s="183"/>
    </row>
    <row r="9768">
      <c r="A9768" s="454"/>
      <c r="B9768" s="927"/>
      <c r="C9768" s="580"/>
      <c r="D9768" s="939"/>
      <c r="E9768" s="940"/>
      <c r="F9768" s="941"/>
      <c r="G9768" s="937" t="str">
        <f t="array" ref="G9768">xlookup(F9768,'Internal Staffing Calculator'!E:E,'Internal Staffing Calculator'!C:C,"")</f>
        <v/>
      </c>
      <c r="H9768" s="932" t="str">
        <f t="array" ref="H9768">if(F9768&lt;&gt;"", iferror(index('Internal Staffing Calculator'!B$8:B23500,match(F9768,'Internal Staffing Calculator'!E$8:E23500,0)), "Not In Budget"),"")</f>
        <v/>
      </c>
      <c r="I9768" s="184"/>
      <c r="J9768" s="184"/>
      <c r="K9768" s="184"/>
      <c r="L9768" s="183"/>
    </row>
    <row r="9769">
      <c r="A9769" s="454"/>
      <c r="B9769" s="927"/>
      <c r="C9769" s="580"/>
      <c r="D9769" s="939"/>
      <c r="E9769" s="940"/>
      <c r="F9769" s="941"/>
      <c r="G9769" s="937" t="str">
        <f t="array" ref="G9769">xlookup(F9769,'Internal Staffing Calculator'!E:E,'Internal Staffing Calculator'!C:C,"")</f>
        <v/>
      </c>
      <c r="H9769" s="932" t="str">
        <f t="array" ref="H9769">if(F9769&lt;&gt;"", iferror(index('Internal Staffing Calculator'!B$8:B23500,match(F9769,'Internal Staffing Calculator'!E$8:E23500,0)), "Not In Budget"),"")</f>
        <v/>
      </c>
      <c r="I9769" s="184"/>
      <c r="J9769" s="184"/>
      <c r="K9769" s="184"/>
      <c r="L9769" s="183"/>
    </row>
    <row r="9770">
      <c r="A9770" s="454"/>
      <c r="B9770" s="927"/>
      <c r="C9770" s="580"/>
      <c r="D9770" s="939"/>
      <c r="E9770" s="940"/>
      <c r="F9770" s="941"/>
      <c r="G9770" s="937" t="str">
        <f t="array" ref="G9770">xlookup(F9770,'Internal Staffing Calculator'!E:E,'Internal Staffing Calculator'!C:C,"")</f>
        <v/>
      </c>
      <c r="H9770" s="932" t="str">
        <f t="array" ref="H9770">if(F9770&lt;&gt;"", iferror(index('Internal Staffing Calculator'!B$8:B23500,match(F9770,'Internal Staffing Calculator'!E$8:E23500,0)), "Not In Budget"),"")</f>
        <v/>
      </c>
      <c r="I9770" s="184"/>
      <c r="J9770" s="184"/>
      <c r="K9770" s="184"/>
      <c r="L9770" s="183"/>
    </row>
    <row r="9771">
      <c r="A9771" s="454"/>
      <c r="B9771" s="927"/>
      <c r="C9771" s="580"/>
      <c r="D9771" s="939"/>
      <c r="E9771" s="940"/>
      <c r="F9771" s="941"/>
      <c r="G9771" s="937" t="str">
        <f t="array" ref="G9771">xlookup(F9771,'Internal Staffing Calculator'!E:E,'Internal Staffing Calculator'!C:C,"")</f>
        <v/>
      </c>
      <c r="H9771" s="932" t="str">
        <f t="array" ref="H9771">if(F9771&lt;&gt;"", iferror(index('Internal Staffing Calculator'!B$8:B23500,match(F9771,'Internal Staffing Calculator'!E$8:E23500,0)), "Not In Budget"),"")</f>
        <v/>
      </c>
      <c r="I9771" s="184"/>
      <c r="J9771" s="184"/>
      <c r="K9771" s="184"/>
      <c r="L9771" s="183"/>
    </row>
    <row r="9772">
      <c r="A9772" s="454"/>
      <c r="B9772" s="927"/>
      <c r="C9772" s="580"/>
      <c r="D9772" s="939"/>
      <c r="E9772" s="940"/>
      <c r="F9772" s="941"/>
      <c r="G9772" s="937" t="str">
        <f t="array" ref="G9772">xlookup(F9772,'Internal Staffing Calculator'!E:E,'Internal Staffing Calculator'!C:C,"")</f>
        <v/>
      </c>
      <c r="H9772" s="932" t="str">
        <f t="array" ref="H9772">if(F9772&lt;&gt;"", iferror(index('Internal Staffing Calculator'!B$8:B23500,match(F9772,'Internal Staffing Calculator'!E$8:E23500,0)), "Not In Budget"),"")</f>
        <v/>
      </c>
      <c r="I9772" s="184"/>
      <c r="J9772" s="184"/>
      <c r="K9772" s="184"/>
      <c r="L9772" s="183"/>
    </row>
    <row r="9773">
      <c r="A9773" s="454"/>
      <c r="B9773" s="927"/>
      <c r="C9773" s="580"/>
      <c r="D9773" s="939"/>
      <c r="E9773" s="940"/>
      <c r="F9773" s="941"/>
      <c r="G9773" s="937" t="str">
        <f t="array" ref="G9773">xlookup(F9773,'Internal Staffing Calculator'!E:E,'Internal Staffing Calculator'!C:C,"")</f>
        <v/>
      </c>
      <c r="H9773" s="932" t="str">
        <f t="array" ref="H9773">if(F9773&lt;&gt;"", iferror(index('Internal Staffing Calculator'!B$8:B23500,match(F9773,'Internal Staffing Calculator'!E$8:E23500,0)), "Not In Budget"),"")</f>
        <v/>
      </c>
      <c r="I9773" s="184"/>
      <c r="J9773" s="184"/>
      <c r="K9773" s="184"/>
      <c r="L9773" s="183"/>
    </row>
    <row r="9774">
      <c r="A9774" s="454"/>
      <c r="B9774" s="927"/>
      <c r="C9774" s="580"/>
      <c r="D9774" s="939"/>
      <c r="E9774" s="940"/>
      <c r="F9774" s="941"/>
      <c r="G9774" s="937" t="str">
        <f t="array" ref="G9774">xlookup(F9774,'Internal Staffing Calculator'!E:E,'Internal Staffing Calculator'!C:C,"")</f>
        <v/>
      </c>
      <c r="H9774" s="932" t="str">
        <f t="array" ref="H9774">if(F9774&lt;&gt;"", iferror(index('Internal Staffing Calculator'!B$8:B23500,match(F9774,'Internal Staffing Calculator'!E$8:E23500,0)), "Not In Budget"),"")</f>
        <v/>
      </c>
      <c r="I9774" s="184"/>
      <c r="J9774" s="184"/>
      <c r="K9774" s="184"/>
      <c r="L9774" s="183"/>
    </row>
    <row r="9775">
      <c r="A9775" s="454"/>
      <c r="B9775" s="927"/>
      <c r="C9775" s="580"/>
      <c r="D9775" s="939"/>
      <c r="E9775" s="940"/>
      <c r="F9775" s="941"/>
      <c r="G9775" s="937" t="str">
        <f t="array" ref="G9775">xlookup(F9775,'Internal Staffing Calculator'!E:E,'Internal Staffing Calculator'!C:C,"")</f>
        <v/>
      </c>
      <c r="H9775" s="932" t="str">
        <f t="array" ref="H9775">if(F9775&lt;&gt;"", iferror(index('Internal Staffing Calculator'!B$8:B23500,match(F9775,'Internal Staffing Calculator'!E$8:E23500,0)), "Not In Budget"),"")</f>
        <v/>
      </c>
      <c r="I9775" s="184"/>
      <c r="J9775" s="184"/>
      <c r="K9775" s="184"/>
      <c r="L9775" s="183"/>
    </row>
    <row r="9776">
      <c r="A9776" s="454"/>
      <c r="B9776" s="927"/>
      <c r="C9776" s="580"/>
      <c r="D9776" s="939"/>
      <c r="E9776" s="940"/>
      <c r="F9776" s="941"/>
      <c r="G9776" s="937" t="str">
        <f t="array" ref="G9776">xlookup(F9776,'Internal Staffing Calculator'!E:E,'Internal Staffing Calculator'!C:C,"")</f>
        <v/>
      </c>
      <c r="H9776" s="932" t="str">
        <f t="array" ref="H9776">if(F9776&lt;&gt;"", iferror(index('Internal Staffing Calculator'!B$8:B23500,match(F9776,'Internal Staffing Calculator'!E$8:E23500,0)), "Not In Budget"),"")</f>
        <v/>
      </c>
      <c r="I9776" s="184"/>
      <c r="J9776" s="184"/>
      <c r="K9776" s="184"/>
      <c r="L9776" s="183"/>
    </row>
    <row r="9777">
      <c r="A9777" s="454"/>
      <c r="B9777" s="927"/>
      <c r="C9777" s="580"/>
      <c r="D9777" s="939"/>
      <c r="E9777" s="940"/>
      <c r="F9777" s="941"/>
      <c r="G9777" s="937" t="str">
        <f t="array" ref="G9777">xlookup(F9777,'Internal Staffing Calculator'!E:E,'Internal Staffing Calculator'!C:C,"")</f>
        <v/>
      </c>
      <c r="H9777" s="932" t="str">
        <f t="array" ref="H9777">if(F9777&lt;&gt;"", iferror(index('Internal Staffing Calculator'!B$8:B23500,match(F9777,'Internal Staffing Calculator'!E$8:E23500,0)), "Not In Budget"),"")</f>
        <v/>
      </c>
      <c r="I9777" s="184"/>
      <c r="J9777" s="184"/>
      <c r="K9777" s="184"/>
      <c r="L9777" s="183"/>
    </row>
    <row r="9778">
      <c r="A9778" s="454"/>
      <c r="B9778" s="927"/>
      <c r="C9778" s="580"/>
      <c r="D9778" s="939"/>
      <c r="E9778" s="940"/>
      <c r="F9778" s="941"/>
      <c r="G9778" s="937" t="str">
        <f t="array" ref="G9778">xlookup(F9778,'Internal Staffing Calculator'!E:E,'Internal Staffing Calculator'!C:C,"")</f>
        <v/>
      </c>
      <c r="H9778" s="932" t="str">
        <f t="array" ref="H9778">if(F9778&lt;&gt;"", iferror(index('Internal Staffing Calculator'!B$8:B23500,match(F9778,'Internal Staffing Calculator'!E$8:E23500,0)), "Not In Budget"),"")</f>
        <v/>
      </c>
      <c r="I9778" s="184"/>
      <c r="J9778" s="184"/>
      <c r="K9778" s="184"/>
      <c r="L9778" s="183"/>
    </row>
    <row r="9779">
      <c r="A9779" s="454"/>
      <c r="B9779" s="927"/>
      <c r="C9779" s="580"/>
      <c r="D9779" s="939"/>
      <c r="E9779" s="940"/>
      <c r="F9779" s="941"/>
      <c r="G9779" s="937" t="str">
        <f t="array" ref="G9779">xlookup(F9779,'Internal Staffing Calculator'!E:E,'Internal Staffing Calculator'!C:C,"")</f>
        <v/>
      </c>
      <c r="H9779" s="932" t="str">
        <f t="array" ref="H9779">if(F9779&lt;&gt;"", iferror(index('Internal Staffing Calculator'!B$8:B23500,match(F9779,'Internal Staffing Calculator'!E$8:E23500,0)), "Not In Budget"),"")</f>
        <v/>
      </c>
      <c r="I9779" s="184"/>
      <c r="J9779" s="184"/>
      <c r="K9779" s="184"/>
      <c r="L9779" s="183"/>
    </row>
    <row r="9780">
      <c r="A9780" s="454"/>
      <c r="B9780" s="927"/>
      <c r="C9780" s="580"/>
      <c r="D9780" s="939"/>
      <c r="E9780" s="940"/>
      <c r="F9780" s="941"/>
      <c r="G9780" s="937" t="str">
        <f t="array" ref="G9780">xlookup(F9780,'Internal Staffing Calculator'!E:E,'Internal Staffing Calculator'!C:C,"")</f>
        <v/>
      </c>
      <c r="H9780" s="932" t="str">
        <f t="array" ref="H9780">if(F9780&lt;&gt;"", iferror(index('Internal Staffing Calculator'!B$8:B23500,match(F9780,'Internal Staffing Calculator'!E$8:E23500,0)), "Not In Budget"),"")</f>
        <v/>
      </c>
      <c r="I9780" s="184"/>
      <c r="J9780" s="184"/>
      <c r="K9780" s="184"/>
      <c r="L9780" s="183"/>
    </row>
    <row r="9781">
      <c r="A9781" s="454"/>
      <c r="B9781" s="927"/>
      <c r="C9781" s="580"/>
      <c r="D9781" s="939"/>
      <c r="E9781" s="940"/>
      <c r="F9781" s="941"/>
      <c r="G9781" s="937" t="str">
        <f t="array" ref="G9781">xlookup(F9781,'Internal Staffing Calculator'!E:E,'Internal Staffing Calculator'!C:C,"")</f>
        <v/>
      </c>
      <c r="H9781" s="932" t="str">
        <f t="array" ref="H9781">if(F9781&lt;&gt;"", iferror(index('Internal Staffing Calculator'!B$8:B23500,match(F9781,'Internal Staffing Calculator'!E$8:E23500,0)), "Not In Budget"),"")</f>
        <v/>
      </c>
      <c r="I9781" s="184"/>
      <c r="J9781" s="184"/>
      <c r="K9781" s="184"/>
      <c r="L9781" s="183"/>
    </row>
    <row r="9782">
      <c r="A9782" s="454"/>
      <c r="B9782" s="927"/>
      <c r="C9782" s="580"/>
      <c r="D9782" s="939"/>
      <c r="E9782" s="940"/>
      <c r="F9782" s="941"/>
      <c r="G9782" s="937" t="str">
        <f t="array" ref="G9782">xlookup(F9782,'Internal Staffing Calculator'!E:E,'Internal Staffing Calculator'!C:C,"")</f>
        <v/>
      </c>
      <c r="H9782" s="932" t="str">
        <f t="array" ref="H9782">if(F9782&lt;&gt;"", iferror(index('Internal Staffing Calculator'!B$8:B23500,match(F9782,'Internal Staffing Calculator'!E$8:E23500,0)), "Not In Budget"),"")</f>
        <v/>
      </c>
      <c r="I9782" s="184"/>
      <c r="J9782" s="184"/>
      <c r="K9782" s="184"/>
      <c r="L9782" s="183"/>
    </row>
    <row r="9783">
      <c r="A9783" s="454"/>
      <c r="B9783" s="927"/>
      <c r="C9783" s="580"/>
      <c r="D9783" s="939"/>
      <c r="E9783" s="940"/>
      <c r="F9783" s="941"/>
      <c r="G9783" s="937" t="str">
        <f t="array" ref="G9783">xlookup(F9783,'Internal Staffing Calculator'!E:E,'Internal Staffing Calculator'!C:C,"")</f>
        <v/>
      </c>
      <c r="H9783" s="932" t="str">
        <f t="array" ref="H9783">if(F9783&lt;&gt;"", iferror(index('Internal Staffing Calculator'!B$8:B23500,match(F9783,'Internal Staffing Calculator'!E$8:E23500,0)), "Not In Budget"),"")</f>
        <v/>
      </c>
      <c r="I9783" s="184"/>
      <c r="J9783" s="184"/>
      <c r="K9783" s="184"/>
      <c r="L9783" s="183"/>
    </row>
    <row r="9784">
      <c r="A9784" s="454"/>
      <c r="B9784" s="927"/>
      <c r="C9784" s="580"/>
      <c r="D9784" s="939"/>
      <c r="E9784" s="940"/>
      <c r="F9784" s="941"/>
      <c r="G9784" s="937" t="str">
        <f t="array" ref="G9784">xlookup(F9784,'Internal Staffing Calculator'!E:E,'Internal Staffing Calculator'!C:C,"")</f>
        <v/>
      </c>
      <c r="H9784" s="932" t="str">
        <f t="array" ref="H9784">if(F9784&lt;&gt;"", iferror(index('Internal Staffing Calculator'!B$8:B23500,match(F9784,'Internal Staffing Calculator'!E$8:E23500,0)), "Not In Budget"),"")</f>
        <v/>
      </c>
      <c r="I9784" s="184"/>
      <c r="J9784" s="184"/>
      <c r="K9784" s="184"/>
      <c r="L9784" s="183"/>
    </row>
    <row r="9785">
      <c r="A9785" s="454"/>
      <c r="B9785" s="927"/>
      <c r="C9785" s="580"/>
      <c r="D9785" s="939"/>
      <c r="E9785" s="940"/>
      <c r="F9785" s="941"/>
      <c r="G9785" s="937" t="str">
        <f t="array" ref="G9785">xlookup(F9785,'Internal Staffing Calculator'!E:E,'Internal Staffing Calculator'!C:C,"")</f>
        <v/>
      </c>
      <c r="H9785" s="932" t="str">
        <f t="array" ref="H9785">if(F9785&lt;&gt;"", iferror(index('Internal Staffing Calculator'!B$8:B23500,match(F9785,'Internal Staffing Calculator'!E$8:E23500,0)), "Not In Budget"),"")</f>
        <v/>
      </c>
      <c r="I9785" s="184"/>
      <c r="J9785" s="184"/>
      <c r="K9785" s="184"/>
      <c r="L9785" s="183"/>
    </row>
    <row r="9786">
      <c r="A9786" s="454"/>
      <c r="B9786" s="927"/>
      <c r="C9786" s="580"/>
      <c r="D9786" s="939"/>
      <c r="E9786" s="940"/>
      <c r="F9786" s="941"/>
      <c r="G9786" s="937" t="str">
        <f t="array" ref="G9786">xlookup(F9786,'Internal Staffing Calculator'!E:E,'Internal Staffing Calculator'!C:C,"")</f>
        <v/>
      </c>
      <c r="H9786" s="932" t="str">
        <f t="array" ref="H9786">if(F9786&lt;&gt;"", iferror(index('Internal Staffing Calculator'!B$8:B23500,match(F9786,'Internal Staffing Calculator'!E$8:E23500,0)), "Not In Budget"),"")</f>
        <v/>
      </c>
      <c r="I9786" s="184"/>
      <c r="J9786" s="184"/>
      <c r="K9786" s="184"/>
      <c r="L9786" s="183"/>
    </row>
    <row r="9787">
      <c r="A9787" s="454"/>
      <c r="B9787" s="927"/>
      <c r="C9787" s="580"/>
      <c r="D9787" s="939"/>
      <c r="E9787" s="940"/>
      <c r="F9787" s="941"/>
      <c r="G9787" s="937" t="str">
        <f t="array" ref="G9787">xlookup(F9787,'Internal Staffing Calculator'!E:E,'Internal Staffing Calculator'!C:C,"")</f>
        <v/>
      </c>
      <c r="H9787" s="932" t="str">
        <f t="array" ref="H9787">if(F9787&lt;&gt;"", iferror(index('Internal Staffing Calculator'!B$8:B23500,match(F9787,'Internal Staffing Calculator'!E$8:E23500,0)), "Not In Budget"),"")</f>
        <v/>
      </c>
      <c r="I9787" s="184"/>
      <c r="J9787" s="184"/>
      <c r="K9787" s="184"/>
      <c r="L9787" s="183"/>
    </row>
    <row r="9788">
      <c r="A9788" s="454"/>
      <c r="B9788" s="927"/>
      <c r="C9788" s="580"/>
      <c r="D9788" s="939"/>
      <c r="E9788" s="940"/>
      <c r="F9788" s="941"/>
      <c r="G9788" s="937" t="str">
        <f t="array" ref="G9788">xlookup(F9788,'Internal Staffing Calculator'!E:E,'Internal Staffing Calculator'!C:C,"")</f>
        <v/>
      </c>
      <c r="H9788" s="932" t="str">
        <f t="array" ref="H9788">if(F9788&lt;&gt;"", iferror(index('Internal Staffing Calculator'!B$8:B23500,match(F9788,'Internal Staffing Calculator'!E$8:E23500,0)), "Not In Budget"),"")</f>
        <v/>
      </c>
      <c r="I9788" s="184"/>
      <c r="J9788" s="184"/>
      <c r="K9788" s="184"/>
      <c r="L9788" s="183"/>
    </row>
    <row r="9789">
      <c r="A9789" s="454"/>
      <c r="B9789" s="927"/>
      <c r="C9789" s="580"/>
      <c r="D9789" s="939"/>
      <c r="E9789" s="940"/>
      <c r="F9789" s="941"/>
      <c r="G9789" s="937" t="str">
        <f t="array" ref="G9789">xlookup(F9789,'Internal Staffing Calculator'!E:E,'Internal Staffing Calculator'!C:C,"")</f>
        <v/>
      </c>
      <c r="H9789" s="932" t="str">
        <f t="array" ref="H9789">if(F9789&lt;&gt;"", iferror(index('Internal Staffing Calculator'!B$8:B23500,match(F9789,'Internal Staffing Calculator'!E$8:E23500,0)), "Not In Budget"),"")</f>
        <v/>
      </c>
      <c r="I9789" s="184"/>
      <c r="J9789" s="184"/>
      <c r="K9789" s="184"/>
      <c r="L9789" s="183"/>
    </row>
    <row r="9790">
      <c r="A9790" s="454"/>
      <c r="B9790" s="927"/>
      <c r="C9790" s="580"/>
      <c r="D9790" s="939"/>
      <c r="E9790" s="940"/>
      <c r="F9790" s="941"/>
      <c r="G9790" s="937" t="str">
        <f t="array" ref="G9790">xlookup(F9790,'Internal Staffing Calculator'!E:E,'Internal Staffing Calculator'!C:C,"")</f>
        <v/>
      </c>
      <c r="H9790" s="932" t="str">
        <f t="array" ref="H9790">if(F9790&lt;&gt;"", iferror(index('Internal Staffing Calculator'!B$8:B23500,match(F9790,'Internal Staffing Calculator'!E$8:E23500,0)), "Not In Budget"),"")</f>
        <v/>
      </c>
      <c r="I9790" s="184"/>
      <c r="J9790" s="184"/>
      <c r="K9790" s="184"/>
      <c r="L9790" s="183"/>
    </row>
    <row r="9791">
      <c r="A9791" s="454"/>
      <c r="B9791" s="927"/>
      <c r="C9791" s="580"/>
      <c r="D9791" s="939"/>
      <c r="E9791" s="940"/>
      <c r="F9791" s="941"/>
      <c r="G9791" s="937" t="str">
        <f t="array" ref="G9791">xlookup(F9791,'Internal Staffing Calculator'!E:E,'Internal Staffing Calculator'!C:C,"")</f>
        <v/>
      </c>
      <c r="H9791" s="932" t="str">
        <f t="array" ref="H9791">if(F9791&lt;&gt;"", iferror(index('Internal Staffing Calculator'!B$8:B23500,match(F9791,'Internal Staffing Calculator'!E$8:E23500,0)), "Not In Budget"),"")</f>
        <v/>
      </c>
      <c r="I9791" s="184"/>
      <c r="J9791" s="184"/>
      <c r="K9791" s="184"/>
      <c r="L9791" s="183"/>
    </row>
    <row r="9792">
      <c r="A9792" s="454"/>
      <c r="B9792" s="927"/>
      <c r="C9792" s="580"/>
      <c r="D9792" s="939"/>
      <c r="E9792" s="940"/>
      <c r="F9792" s="941"/>
      <c r="G9792" s="937" t="str">
        <f t="array" ref="G9792">xlookup(F9792,'Internal Staffing Calculator'!E:E,'Internal Staffing Calculator'!C:C,"")</f>
        <v/>
      </c>
      <c r="H9792" s="932" t="str">
        <f t="array" ref="H9792">if(F9792&lt;&gt;"", iferror(index('Internal Staffing Calculator'!B$8:B23500,match(F9792,'Internal Staffing Calculator'!E$8:E23500,0)), "Not In Budget"),"")</f>
        <v/>
      </c>
      <c r="I9792" s="184"/>
      <c r="J9792" s="184"/>
      <c r="K9792" s="184"/>
      <c r="L9792" s="183"/>
    </row>
    <row r="9793">
      <c r="A9793" s="454"/>
      <c r="B9793" s="927"/>
      <c r="C9793" s="580"/>
      <c r="D9793" s="939"/>
      <c r="E9793" s="940"/>
      <c r="F9793" s="941"/>
      <c r="G9793" s="937" t="str">
        <f t="array" ref="G9793">xlookup(F9793,'Internal Staffing Calculator'!E:E,'Internal Staffing Calculator'!C:C,"")</f>
        <v/>
      </c>
      <c r="H9793" s="932" t="str">
        <f t="array" ref="H9793">if(F9793&lt;&gt;"", iferror(index('Internal Staffing Calculator'!B$8:B23500,match(F9793,'Internal Staffing Calculator'!E$8:E23500,0)), "Not In Budget"),"")</f>
        <v/>
      </c>
      <c r="I9793" s="184"/>
      <c r="J9793" s="184"/>
      <c r="K9793" s="184"/>
      <c r="L9793" s="183"/>
    </row>
    <row r="9794">
      <c r="A9794" s="454"/>
      <c r="B9794" s="927"/>
      <c r="C9794" s="580"/>
      <c r="D9794" s="939"/>
      <c r="E9794" s="940"/>
      <c r="F9794" s="941"/>
      <c r="G9794" s="937" t="str">
        <f t="array" ref="G9794">xlookup(F9794,'Internal Staffing Calculator'!E:E,'Internal Staffing Calculator'!C:C,"")</f>
        <v/>
      </c>
      <c r="H9794" s="932" t="str">
        <f t="array" ref="H9794">if(F9794&lt;&gt;"", iferror(index('Internal Staffing Calculator'!B$8:B23500,match(F9794,'Internal Staffing Calculator'!E$8:E23500,0)), "Not In Budget"),"")</f>
        <v/>
      </c>
      <c r="I9794" s="184"/>
      <c r="J9794" s="184"/>
      <c r="K9794" s="184"/>
      <c r="L9794" s="183"/>
    </row>
    <row r="9795">
      <c r="A9795" s="454"/>
      <c r="B9795" s="927"/>
      <c r="C9795" s="580"/>
      <c r="D9795" s="939"/>
      <c r="E9795" s="940"/>
      <c r="F9795" s="941"/>
      <c r="G9795" s="937" t="str">
        <f t="array" ref="G9795">xlookup(F9795,'Internal Staffing Calculator'!E:E,'Internal Staffing Calculator'!C:C,"")</f>
        <v/>
      </c>
      <c r="H9795" s="932" t="str">
        <f t="array" ref="H9795">if(F9795&lt;&gt;"", iferror(index('Internal Staffing Calculator'!B$8:B23500,match(F9795,'Internal Staffing Calculator'!E$8:E23500,0)), "Not In Budget"),"")</f>
        <v/>
      </c>
      <c r="I9795" s="184"/>
      <c r="J9795" s="184"/>
      <c r="K9795" s="184"/>
      <c r="L9795" s="183"/>
    </row>
    <row r="9796">
      <c r="A9796" s="454"/>
      <c r="B9796" s="927"/>
      <c r="C9796" s="580"/>
      <c r="D9796" s="939"/>
      <c r="E9796" s="940"/>
      <c r="F9796" s="941"/>
      <c r="G9796" s="937" t="str">
        <f t="array" ref="G9796">xlookup(F9796,'Internal Staffing Calculator'!E:E,'Internal Staffing Calculator'!C:C,"")</f>
        <v/>
      </c>
      <c r="H9796" s="932" t="str">
        <f t="array" ref="H9796">if(F9796&lt;&gt;"", iferror(index('Internal Staffing Calculator'!B$8:B23500,match(F9796,'Internal Staffing Calculator'!E$8:E23500,0)), "Not In Budget"),"")</f>
        <v/>
      </c>
      <c r="I9796" s="184"/>
      <c r="J9796" s="184"/>
      <c r="K9796" s="184"/>
      <c r="L9796" s="183"/>
    </row>
    <row r="9797">
      <c r="A9797" s="454"/>
      <c r="B9797" s="927"/>
      <c r="C9797" s="580"/>
      <c r="D9797" s="939"/>
      <c r="E9797" s="940"/>
      <c r="F9797" s="941"/>
      <c r="G9797" s="937" t="str">
        <f t="array" ref="G9797">xlookup(F9797,'Internal Staffing Calculator'!E:E,'Internal Staffing Calculator'!C:C,"")</f>
        <v/>
      </c>
      <c r="H9797" s="932" t="str">
        <f t="array" ref="H9797">if(F9797&lt;&gt;"", iferror(index('Internal Staffing Calculator'!B$8:B23500,match(F9797,'Internal Staffing Calculator'!E$8:E23500,0)), "Not In Budget"),"")</f>
        <v/>
      </c>
      <c r="I9797" s="184"/>
      <c r="J9797" s="184"/>
      <c r="K9797" s="184"/>
      <c r="L9797" s="183"/>
    </row>
    <row r="9798">
      <c r="A9798" s="454"/>
      <c r="B9798" s="927"/>
      <c r="C9798" s="580"/>
      <c r="D9798" s="939"/>
      <c r="E9798" s="940"/>
      <c r="F9798" s="941"/>
      <c r="G9798" s="937" t="str">
        <f t="array" ref="G9798">xlookup(F9798,'Internal Staffing Calculator'!E:E,'Internal Staffing Calculator'!C:C,"")</f>
        <v/>
      </c>
      <c r="H9798" s="932" t="str">
        <f t="array" ref="H9798">if(F9798&lt;&gt;"", iferror(index('Internal Staffing Calculator'!B$8:B23500,match(F9798,'Internal Staffing Calculator'!E$8:E23500,0)), "Not In Budget"),"")</f>
        <v/>
      </c>
      <c r="I9798" s="184"/>
      <c r="J9798" s="184"/>
      <c r="K9798" s="184"/>
      <c r="L9798" s="183"/>
    </row>
    <row r="9799">
      <c r="A9799" s="454"/>
      <c r="B9799" s="927"/>
      <c r="C9799" s="580"/>
      <c r="D9799" s="939"/>
      <c r="E9799" s="940"/>
      <c r="F9799" s="941"/>
      <c r="G9799" s="937" t="str">
        <f t="array" ref="G9799">xlookup(F9799,'Internal Staffing Calculator'!E:E,'Internal Staffing Calculator'!C:C,"")</f>
        <v/>
      </c>
      <c r="H9799" s="932" t="str">
        <f t="array" ref="H9799">if(F9799&lt;&gt;"", iferror(index('Internal Staffing Calculator'!B$8:B23500,match(F9799,'Internal Staffing Calculator'!E$8:E23500,0)), "Not In Budget"),"")</f>
        <v/>
      </c>
      <c r="I9799" s="184"/>
      <c r="J9799" s="184"/>
      <c r="K9799" s="184"/>
      <c r="L9799" s="183"/>
    </row>
    <row r="9800">
      <c r="A9800" s="454"/>
      <c r="B9800" s="927"/>
      <c r="C9800" s="580"/>
      <c r="D9800" s="939"/>
      <c r="E9800" s="940"/>
      <c r="F9800" s="941"/>
      <c r="G9800" s="937" t="str">
        <f t="array" ref="G9800">xlookup(F9800,'Internal Staffing Calculator'!E:E,'Internal Staffing Calculator'!C:C,"")</f>
        <v/>
      </c>
      <c r="H9800" s="932" t="str">
        <f t="array" ref="H9800">if(F9800&lt;&gt;"", iferror(index('Internal Staffing Calculator'!B$8:B23500,match(F9800,'Internal Staffing Calculator'!E$8:E23500,0)), "Not In Budget"),"")</f>
        <v/>
      </c>
      <c r="I9800" s="184"/>
      <c r="J9800" s="184"/>
      <c r="K9800" s="184"/>
      <c r="L9800" s="183"/>
    </row>
    <row r="9801">
      <c r="A9801" s="454"/>
      <c r="B9801" s="927"/>
      <c r="C9801" s="580"/>
      <c r="D9801" s="939"/>
      <c r="E9801" s="940"/>
      <c r="F9801" s="941"/>
      <c r="G9801" s="937" t="str">
        <f t="array" ref="G9801">xlookup(F9801,'Internal Staffing Calculator'!E:E,'Internal Staffing Calculator'!C:C,"")</f>
        <v/>
      </c>
      <c r="H9801" s="932" t="str">
        <f t="array" ref="H9801">if(F9801&lt;&gt;"", iferror(index('Internal Staffing Calculator'!B$8:B23500,match(F9801,'Internal Staffing Calculator'!E$8:E23500,0)), "Not In Budget"),"")</f>
        <v/>
      </c>
      <c r="I9801" s="184"/>
      <c r="J9801" s="184"/>
      <c r="K9801" s="184"/>
      <c r="L9801" s="183"/>
    </row>
    <row r="9802">
      <c r="A9802" s="454"/>
      <c r="B9802" s="927"/>
      <c r="C9802" s="580"/>
      <c r="D9802" s="939"/>
      <c r="E9802" s="940"/>
      <c r="F9802" s="941"/>
      <c r="G9802" s="937" t="str">
        <f t="array" ref="G9802">xlookup(F9802,'Internal Staffing Calculator'!E:E,'Internal Staffing Calculator'!C:C,"")</f>
        <v/>
      </c>
      <c r="H9802" s="932" t="str">
        <f t="array" ref="H9802">if(F9802&lt;&gt;"", iferror(index('Internal Staffing Calculator'!B$8:B23500,match(F9802,'Internal Staffing Calculator'!E$8:E23500,0)), "Not In Budget"),"")</f>
        <v/>
      </c>
      <c r="I9802" s="184"/>
      <c r="J9802" s="184"/>
      <c r="K9802" s="184"/>
      <c r="L9802" s="183"/>
    </row>
    <row r="9803">
      <c r="A9803" s="454"/>
      <c r="B9803" s="927"/>
      <c r="C9803" s="580"/>
      <c r="D9803" s="939"/>
      <c r="E9803" s="940"/>
      <c r="F9803" s="941"/>
      <c r="G9803" s="937" t="str">
        <f t="array" ref="G9803">xlookup(F9803,'Internal Staffing Calculator'!E:E,'Internal Staffing Calculator'!C:C,"")</f>
        <v/>
      </c>
      <c r="H9803" s="932" t="str">
        <f t="array" ref="H9803">if(F9803&lt;&gt;"", iferror(index('Internal Staffing Calculator'!B$8:B23500,match(F9803,'Internal Staffing Calculator'!E$8:E23500,0)), "Not In Budget"),"")</f>
        <v/>
      </c>
      <c r="I9803" s="184"/>
      <c r="J9803" s="184"/>
      <c r="K9803" s="184"/>
      <c r="L9803" s="183"/>
    </row>
    <row r="9804">
      <c r="A9804" s="454"/>
      <c r="B9804" s="927"/>
      <c r="C9804" s="580"/>
      <c r="D9804" s="939"/>
      <c r="E9804" s="940"/>
      <c r="F9804" s="941"/>
      <c r="G9804" s="937" t="str">
        <f t="array" ref="G9804">xlookup(F9804,'Internal Staffing Calculator'!E:E,'Internal Staffing Calculator'!C:C,"")</f>
        <v/>
      </c>
      <c r="H9804" s="932" t="str">
        <f t="array" ref="H9804">if(F9804&lt;&gt;"", iferror(index('Internal Staffing Calculator'!B$8:B23500,match(F9804,'Internal Staffing Calculator'!E$8:E23500,0)), "Not In Budget"),"")</f>
        <v/>
      </c>
      <c r="I9804" s="184"/>
      <c r="J9804" s="184"/>
      <c r="K9804" s="184"/>
      <c r="L9804" s="183"/>
    </row>
    <row r="9805">
      <c r="A9805" s="454"/>
      <c r="B9805" s="927"/>
      <c r="C9805" s="580"/>
      <c r="D9805" s="939"/>
      <c r="E9805" s="940"/>
      <c r="F9805" s="941"/>
      <c r="G9805" s="937" t="str">
        <f t="array" ref="G9805">xlookup(F9805,'Internal Staffing Calculator'!E:E,'Internal Staffing Calculator'!C:C,"")</f>
        <v/>
      </c>
      <c r="H9805" s="932" t="str">
        <f t="array" ref="H9805">if(F9805&lt;&gt;"", iferror(index('Internal Staffing Calculator'!B$8:B23500,match(F9805,'Internal Staffing Calculator'!E$8:E23500,0)), "Not In Budget"),"")</f>
        <v/>
      </c>
      <c r="I9805" s="184"/>
      <c r="J9805" s="184"/>
      <c r="K9805" s="184"/>
      <c r="L9805" s="183"/>
    </row>
    <row r="9806">
      <c r="A9806" s="454"/>
      <c r="B9806" s="927"/>
      <c r="C9806" s="580"/>
      <c r="D9806" s="939"/>
      <c r="E9806" s="940"/>
      <c r="F9806" s="941"/>
      <c r="G9806" s="937" t="str">
        <f t="array" ref="G9806">xlookup(F9806,'Internal Staffing Calculator'!E:E,'Internal Staffing Calculator'!C:C,"")</f>
        <v/>
      </c>
      <c r="H9806" s="932" t="str">
        <f t="array" ref="H9806">if(F9806&lt;&gt;"", iferror(index('Internal Staffing Calculator'!B$8:B23500,match(F9806,'Internal Staffing Calculator'!E$8:E23500,0)), "Not In Budget"),"")</f>
        <v/>
      </c>
      <c r="I9806" s="184"/>
      <c r="J9806" s="184"/>
      <c r="K9806" s="184"/>
      <c r="L9806" s="183"/>
    </row>
    <row r="9807">
      <c r="A9807" s="454"/>
      <c r="B9807" s="927"/>
      <c r="C9807" s="580"/>
      <c r="D9807" s="939"/>
      <c r="E9807" s="940"/>
      <c r="F9807" s="941"/>
      <c r="G9807" s="937" t="str">
        <f t="array" ref="G9807">xlookup(F9807,'Internal Staffing Calculator'!E:E,'Internal Staffing Calculator'!C:C,"")</f>
        <v/>
      </c>
      <c r="H9807" s="932" t="str">
        <f t="array" ref="H9807">if(F9807&lt;&gt;"", iferror(index('Internal Staffing Calculator'!B$8:B23500,match(F9807,'Internal Staffing Calculator'!E$8:E23500,0)), "Not In Budget"),"")</f>
        <v/>
      </c>
      <c r="I9807" s="184"/>
      <c r="J9807" s="184"/>
      <c r="K9807" s="184"/>
      <c r="L9807" s="183"/>
    </row>
    <row r="9808">
      <c r="A9808" s="454"/>
      <c r="B9808" s="927"/>
      <c r="C9808" s="580"/>
      <c r="D9808" s="939"/>
      <c r="E9808" s="940"/>
      <c r="F9808" s="941"/>
      <c r="G9808" s="937" t="str">
        <f t="array" ref="G9808">xlookup(F9808,'Internal Staffing Calculator'!E:E,'Internal Staffing Calculator'!C:C,"")</f>
        <v/>
      </c>
      <c r="H9808" s="932" t="str">
        <f t="array" ref="H9808">if(F9808&lt;&gt;"", iferror(index('Internal Staffing Calculator'!B$8:B23500,match(F9808,'Internal Staffing Calculator'!E$8:E23500,0)), "Not In Budget"),"")</f>
        <v/>
      </c>
      <c r="I9808" s="184"/>
      <c r="J9808" s="184"/>
      <c r="K9808" s="184"/>
      <c r="L9808" s="183"/>
    </row>
    <row r="9809">
      <c r="A9809" s="454"/>
      <c r="B9809" s="927"/>
      <c r="C9809" s="580"/>
      <c r="D9809" s="939"/>
      <c r="E9809" s="940"/>
      <c r="F9809" s="941"/>
      <c r="G9809" s="937" t="str">
        <f t="array" ref="G9809">xlookup(F9809,'Internal Staffing Calculator'!E:E,'Internal Staffing Calculator'!C:C,"")</f>
        <v/>
      </c>
      <c r="H9809" s="932" t="str">
        <f t="array" ref="H9809">if(F9809&lt;&gt;"", iferror(index('Internal Staffing Calculator'!B$8:B23500,match(F9809,'Internal Staffing Calculator'!E$8:E23500,0)), "Not In Budget"),"")</f>
        <v/>
      </c>
      <c r="I9809" s="184"/>
      <c r="J9809" s="184"/>
      <c r="K9809" s="184"/>
      <c r="L9809" s="183"/>
    </row>
    <row r="9810">
      <c r="A9810" s="454"/>
      <c r="B9810" s="927"/>
      <c r="C9810" s="580"/>
      <c r="D9810" s="939"/>
      <c r="E9810" s="940"/>
      <c r="F9810" s="941"/>
      <c r="G9810" s="937" t="str">
        <f t="array" ref="G9810">xlookup(F9810,'Internal Staffing Calculator'!E:E,'Internal Staffing Calculator'!C:C,"")</f>
        <v/>
      </c>
      <c r="H9810" s="932" t="str">
        <f t="array" ref="H9810">if(F9810&lt;&gt;"", iferror(index('Internal Staffing Calculator'!B$8:B23500,match(F9810,'Internal Staffing Calculator'!E$8:E23500,0)), "Not In Budget"),"")</f>
        <v/>
      </c>
      <c r="I9810" s="184"/>
      <c r="J9810" s="184"/>
      <c r="K9810" s="184"/>
      <c r="L9810" s="183"/>
    </row>
    <row r="9811">
      <c r="A9811" s="454"/>
      <c r="B9811" s="927"/>
      <c r="C9811" s="580"/>
      <c r="D9811" s="939"/>
      <c r="E9811" s="940"/>
      <c r="F9811" s="941"/>
      <c r="G9811" s="937" t="str">
        <f t="array" ref="G9811">xlookup(F9811,'Internal Staffing Calculator'!E:E,'Internal Staffing Calculator'!C:C,"")</f>
        <v/>
      </c>
      <c r="H9811" s="932" t="str">
        <f t="array" ref="H9811">if(F9811&lt;&gt;"", iferror(index('Internal Staffing Calculator'!B$8:B23500,match(F9811,'Internal Staffing Calculator'!E$8:E23500,0)), "Not In Budget"),"")</f>
        <v/>
      </c>
      <c r="I9811" s="184"/>
      <c r="J9811" s="184"/>
      <c r="K9811" s="184"/>
      <c r="L9811" s="183"/>
    </row>
    <row r="9812">
      <c r="A9812" s="454"/>
      <c r="B9812" s="927"/>
      <c r="C9812" s="580"/>
      <c r="D9812" s="939"/>
      <c r="E9812" s="940"/>
      <c r="F9812" s="941"/>
      <c r="G9812" s="937" t="str">
        <f t="array" ref="G9812">xlookup(F9812,'Internal Staffing Calculator'!E:E,'Internal Staffing Calculator'!C:C,"")</f>
        <v/>
      </c>
      <c r="H9812" s="932" t="str">
        <f t="array" ref="H9812">if(F9812&lt;&gt;"", iferror(index('Internal Staffing Calculator'!B$8:B23500,match(F9812,'Internal Staffing Calculator'!E$8:E23500,0)), "Not In Budget"),"")</f>
        <v/>
      </c>
      <c r="I9812" s="184"/>
      <c r="J9812" s="184"/>
      <c r="K9812" s="184"/>
      <c r="L9812" s="183"/>
    </row>
    <row r="9813">
      <c r="A9813" s="454"/>
      <c r="B9813" s="927"/>
      <c r="C9813" s="580"/>
      <c r="D9813" s="939"/>
      <c r="E9813" s="940"/>
      <c r="F9813" s="941"/>
      <c r="G9813" s="937" t="str">
        <f t="array" ref="G9813">xlookup(F9813,'Internal Staffing Calculator'!E:E,'Internal Staffing Calculator'!C:C,"")</f>
        <v/>
      </c>
      <c r="H9813" s="932" t="str">
        <f t="array" ref="H9813">if(F9813&lt;&gt;"", iferror(index('Internal Staffing Calculator'!B$8:B23500,match(F9813,'Internal Staffing Calculator'!E$8:E23500,0)), "Not In Budget"),"")</f>
        <v/>
      </c>
      <c r="I9813" s="184"/>
      <c r="J9813" s="184"/>
      <c r="K9813" s="184"/>
      <c r="L9813" s="183"/>
    </row>
    <row r="9814">
      <c r="A9814" s="454"/>
      <c r="B9814" s="927"/>
      <c r="C9814" s="580"/>
      <c r="D9814" s="939"/>
      <c r="E9814" s="940"/>
      <c r="F9814" s="941"/>
      <c r="G9814" s="937" t="str">
        <f t="array" ref="G9814">xlookup(F9814,'Internal Staffing Calculator'!E:E,'Internal Staffing Calculator'!C:C,"")</f>
        <v/>
      </c>
      <c r="H9814" s="932" t="str">
        <f t="array" ref="H9814">if(F9814&lt;&gt;"", iferror(index('Internal Staffing Calculator'!B$8:B23500,match(F9814,'Internal Staffing Calculator'!E$8:E23500,0)), "Not In Budget"),"")</f>
        <v/>
      </c>
      <c r="I9814" s="184"/>
      <c r="J9814" s="184"/>
      <c r="K9814" s="184"/>
      <c r="L9814" s="183"/>
    </row>
    <row r="9815">
      <c r="A9815" s="454"/>
      <c r="B9815" s="927"/>
      <c r="C9815" s="580"/>
      <c r="D9815" s="939"/>
      <c r="E9815" s="940"/>
      <c r="F9815" s="941"/>
      <c r="G9815" s="937" t="str">
        <f t="array" ref="G9815">xlookup(F9815,'Internal Staffing Calculator'!E:E,'Internal Staffing Calculator'!C:C,"")</f>
        <v/>
      </c>
      <c r="H9815" s="932" t="str">
        <f t="array" ref="H9815">if(F9815&lt;&gt;"", iferror(index('Internal Staffing Calculator'!B$8:B23500,match(F9815,'Internal Staffing Calculator'!E$8:E23500,0)), "Not In Budget"),"")</f>
        <v/>
      </c>
      <c r="I9815" s="184"/>
      <c r="J9815" s="184"/>
      <c r="K9815" s="184"/>
      <c r="L9815" s="183"/>
    </row>
    <row r="9816">
      <c r="A9816" s="454"/>
      <c r="B9816" s="927"/>
      <c r="C9816" s="580"/>
      <c r="D9816" s="939"/>
      <c r="E9816" s="940"/>
      <c r="F9816" s="941"/>
      <c r="G9816" s="937" t="str">
        <f t="array" ref="G9816">xlookup(F9816,'Internal Staffing Calculator'!E:E,'Internal Staffing Calculator'!C:C,"")</f>
        <v/>
      </c>
      <c r="H9816" s="932" t="str">
        <f t="array" ref="H9816">if(F9816&lt;&gt;"", iferror(index('Internal Staffing Calculator'!B$8:B23500,match(F9816,'Internal Staffing Calculator'!E$8:E23500,0)), "Not In Budget"),"")</f>
        <v/>
      </c>
      <c r="I9816" s="184"/>
      <c r="J9816" s="184"/>
      <c r="K9816" s="184"/>
      <c r="L9816" s="183"/>
    </row>
    <row r="9817">
      <c r="A9817" s="454"/>
      <c r="B9817" s="927"/>
      <c r="C9817" s="580"/>
      <c r="D9817" s="939"/>
      <c r="E9817" s="940"/>
      <c r="F9817" s="941"/>
      <c r="G9817" s="937" t="str">
        <f t="array" ref="G9817">xlookup(F9817,'Internal Staffing Calculator'!E:E,'Internal Staffing Calculator'!C:C,"")</f>
        <v/>
      </c>
      <c r="H9817" s="932" t="str">
        <f t="array" ref="H9817">if(F9817&lt;&gt;"", iferror(index('Internal Staffing Calculator'!B$8:B23500,match(F9817,'Internal Staffing Calculator'!E$8:E23500,0)), "Not In Budget"),"")</f>
        <v/>
      </c>
      <c r="I9817" s="184"/>
      <c r="J9817" s="184"/>
      <c r="K9817" s="184"/>
      <c r="L9817" s="183"/>
    </row>
    <row r="9818">
      <c r="A9818" s="454"/>
      <c r="B9818" s="927"/>
      <c r="C9818" s="580"/>
      <c r="D9818" s="939"/>
      <c r="E9818" s="940"/>
      <c r="F9818" s="941"/>
      <c r="G9818" s="937" t="str">
        <f t="array" ref="G9818">xlookup(F9818,'Internal Staffing Calculator'!E:E,'Internal Staffing Calculator'!C:C,"")</f>
        <v/>
      </c>
      <c r="H9818" s="932" t="str">
        <f t="array" ref="H9818">if(F9818&lt;&gt;"", iferror(index('Internal Staffing Calculator'!B$8:B23500,match(F9818,'Internal Staffing Calculator'!E$8:E23500,0)), "Not In Budget"),"")</f>
        <v/>
      </c>
      <c r="I9818" s="184"/>
      <c r="J9818" s="184"/>
      <c r="K9818" s="184"/>
      <c r="L9818" s="183"/>
    </row>
    <row r="9819">
      <c r="A9819" s="454"/>
      <c r="B9819" s="927"/>
      <c r="C9819" s="580"/>
      <c r="D9819" s="939"/>
      <c r="E9819" s="940"/>
      <c r="F9819" s="941"/>
      <c r="G9819" s="937" t="str">
        <f t="array" ref="G9819">xlookup(F9819,'Internal Staffing Calculator'!E:E,'Internal Staffing Calculator'!C:C,"")</f>
        <v/>
      </c>
      <c r="H9819" s="932" t="str">
        <f t="array" ref="H9819">if(F9819&lt;&gt;"", iferror(index('Internal Staffing Calculator'!B$8:B23500,match(F9819,'Internal Staffing Calculator'!E$8:E23500,0)), "Not In Budget"),"")</f>
        <v/>
      </c>
      <c r="I9819" s="184"/>
      <c r="J9819" s="184"/>
      <c r="K9819" s="184"/>
      <c r="L9819" s="183"/>
    </row>
    <row r="9820">
      <c r="A9820" s="454"/>
      <c r="B9820" s="927"/>
      <c r="C9820" s="580"/>
      <c r="D9820" s="939"/>
      <c r="E9820" s="940"/>
      <c r="F9820" s="941"/>
      <c r="G9820" s="937" t="str">
        <f t="array" ref="G9820">xlookup(F9820,'Internal Staffing Calculator'!E:E,'Internal Staffing Calculator'!C:C,"")</f>
        <v/>
      </c>
      <c r="H9820" s="932" t="str">
        <f t="array" ref="H9820">if(F9820&lt;&gt;"", iferror(index('Internal Staffing Calculator'!B$8:B23500,match(F9820,'Internal Staffing Calculator'!E$8:E23500,0)), "Not In Budget"),"")</f>
        <v/>
      </c>
      <c r="I9820" s="184"/>
      <c r="J9820" s="184"/>
      <c r="K9820" s="184"/>
      <c r="L9820" s="183"/>
    </row>
    <row r="9821">
      <c r="A9821" s="454"/>
      <c r="B9821" s="927"/>
      <c r="C9821" s="580"/>
      <c r="D9821" s="939"/>
      <c r="E9821" s="940"/>
      <c r="F9821" s="941"/>
      <c r="G9821" s="937" t="str">
        <f t="array" ref="G9821">xlookup(F9821,'Internal Staffing Calculator'!E:E,'Internal Staffing Calculator'!C:C,"")</f>
        <v/>
      </c>
      <c r="H9821" s="932" t="str">
        <f t="array" ref="H9821">if(F9821&lt;&gt;"", iferror(index('Internal Staffing Calculator'!B$8:B23500,match(F9821,'Internal Staffing Calculator'!E$8:E23500,0)), "Not In Budget"),"")</f>
        <v/>
      </c>
      <c r="I9821" s="184"/>
      <c r="J9821" s="184"/>
      <c r="K9821" s="184"/>
      <c r="L9821" s="183"/>
    </row>
    <row r="9822">
      <c r="A9822" s="454"/>
      <c r="B9822" s="927"/>
      <c r="C9822" s="580"/>
      <c r="D9822" s="939"/>
      <c r="E9822" s="940"/>
      <c r="F9822" s="941"/>
      <c r="G9822" s="937" t="str">
        <f t="array" ref="G9822">xlookup(F9822,'Internal Staffing Calculator'!E:E,'Internal Staffing Calculator'!C:C,"")</f>
        <v/>
      </c>
      <c r="H9822" s="932" t="str">
        <f t="array" ref="H9822">if(F9822&lt;&gt;"", iferror(index('Internal Staffing Calculator'!B$8:B23500,match(F9822,'Internal Staffing Calculator'!E$8:E23500,0)), "Not In Budget"),"")</f>
        <v/>
      </c>
      <c r="I9822" s="184"/>
      <c r="J9822" s="184"/>
      <c r="K9822" s="184"/>
      <c r="L9822" s="183"/>
    </row>
    <row r="9823">
      <c r="A9823" s="454"/>
      <c r="B9823" s="927"/>
      <c r="C9823" s="580"/>
      <c r="D9823" s="939"/>
      <c r="E9823" s="940"/>
      <c r="F9823" s="941"/>
      <c r="G9823" s="937" t="str">
        <f t="array" ref="G9823">xlookup(F9823,'Internal Staffing Calculator'!E:E,'Internal Staffing Calculator'!C:C,"")</f>
        <v/>
      </c>
      <c r="H9823" s="932" t="str">
        <f t="array" ref="H9823">if(F9823&lt;&gt;"", iferror(index('Internal Staffing Calculator'!B$8:B23500,match(F9823,'Internal Staffing Calculator'!E$8:E23500,0)), "Not In Budget"),"")</f>
        <v/>
      </c>
      <c r="I9823" s="184"/>
      <c r="J9823" s="184"/>
      <c r="K9823" s="184"/>
      <c r="L9823" s="183"/>
    </row>
    <row r="9824">
      <c r="A9824" s="454"/>
      <c r="B9824" s="927"/>
      <c r="C9824" s="580"/>
      <c r="D9824" s="939"/>
      <c r="E9824" s="940"/>
      <c r="F9824" s="941"/>
      <c r="G9824" s="937" t="str">
        <f t="array" ref="G9824">xlookup(F9824,'Internal Staffing Calculator'!E:E,'Internal Staffing Calculator'!C:C,"")</f>
        <v/>
      </c>
      <c r="H9824" s="932" t="str">
        <f t="array" ref="H9824">if(F9824&lt;&gt;"", iferror(index('Internal Staffing Calculator'!B$8:B23500,match(F9824,'Internal Staffing Calculator'!E$8:E23500,0)), "Not In Budget"),"")</f>
        <v/>
      </c>
      <c r="I9824" s="184"/>
      <c r="J9824" s="184"/>
      <c r="K9824" s="184"/>
      <c r="L9824" s="183"/>
    </row>
    <row r="9825">
      <c r="A9825" s="454"/>
      <c r="B9825" s="927"/>
      <c r="C9825" s="580"/>
      <c r="D9825" s="939"/>
      <c r="E9825" s="940"/>
      <c r="F9825" s="941"/>
      <c r="G9825" s="937" t="str">
        <f t="array" ref="G9825">xlookup(F9825,'Internal Staffing Calculator'!E:E,'Internal Staffing Calculator'!C:C,"")</f>
        <v/>
      </c>
      <c r="H9825" s="932" t="str">
        <f t="array" ref="H9825">if(F9825&lt;&gt;"", iferror(index('Internal Staffing Calculator'!B$8:B23500,match(F9825,'Internal Staffing Calculator'!E$8:E23500,0)), "Not In Budget"),"")</f>
        <v/>
      </c>
      <c r="I9825" s="184"/>
      <c r="J9825" s="184"/>
      <c r="K9825" s="184"/>
      <c r="L9825" s="183"/>
    </row>
    <row r="9826">
      <c r="A9826" s="454"/>
      <c r="B9826" s="927"/>
      <c r="C9826" s="580"/>
      <c r="D9826" s="939"/>
      <c r="E9826" s="940"/>
      <c r="F9826" s="941"/>
      <c r="G9826" s="937" t="str">
        <f t="array" ref="G9826">xlookup(F9826,'Internal Staffing Calculator'!E:E,'Internal Staffing Calculator'!C:C,"")</f>
        <v/>
      </c>
      <c r="H9826" s="932" t="str">
        <f t="array" ref="H9826">if(F9826&lt;&gt;"", iferror(index('Internal Staffing Calculator'!B$8:B23500,match(F9826,'Internal Staffing Calculator'!E$8:E23500,0)), "Not In Budget"),"")</f>
        <v/>
      </c>
      <c r="I9826" s="184"/>
      <c r="J9826" s="184"/>
      <c r="K9826" s="184"/>
      <c r="L9826" s="183"/>
    </row>
    <row r="9827">
      <c r="A9827" s="454"/>
      <c r="B9827" s="927"/>
      <c r="C9827" s="580"/>
      <c r="D9827" s="939"/>
      <c r="E9827" s="940"/>
      <c r="F9827" s="941"/>
      <c r="G9827" s="937" t="str">
        <f t="array" ref="G9827">xlookup(F9827,'Internal Staffing Calculator'!E:E,'Internal Staffing Calculator'!C:C,"")</f>
        <v/>
      </c>
      <c r="H9827" s="932" t="str">
        <f t="array" ref="H9827">if(F9827&lt;&gt;"", iferror(index('Internal Staffing Calculator'!B$8:B23500,match(F9827,'Internal Staffing Calculator'!E$8:E23500,0)), "Not In Budget"),"")</f>
        <v/>
      </c>
      <c r="I9827" s="184"/>
      <c r="J9827" s="184"/>
      <c r="K9827" s="184"/>
      <c r="L9827" s="183"/>
    </row>
    <row r="9828">
      <c r="A9828" s="454"/>
      <c r="B9828" s="927"/>
      <c r="C9828" s="580"/>
      <c r="D9828" s="939"/>
      <c r="E9828" s="940"/>
      <c r="F9828" s="941"/>
      <c r="G9828" s="937" t="str">
        <f t="array" ref="G9828">xlookup(F9828,'Internal Staffing Calculator'!E:E,'Internal Staffing Calculator'!C:C,"")</f>
        <v/>
      </c>
      <c r="H9828" s="932" t="str">
        <f t="array" ref="H9828">if(F9828&lt;&gt;"", iferror(index('Internal Staffing Calculator'!B$8:B23500,match(F9828,'Internal Staffing Calculator'!E$8:E23500,0)), "Not In Budget"),"")</f>
        <v/>
      </c>
      <c r="I9828" s="184"/>
      <c r="J9828" s="184"/>
      <c r="K9828" s="184"/>
      <c r="L9828" s="183"/>
    </row>
    <row r="9829">
      <c r="A9829" s="454"/>
      <c r="B9829" s="927"/>
      <c r="C9829" s="580"/>
      <c r="D9829" s="939"/>
      <c r="E9829" s="940"/>
      <c r="F9829" s="941"/>
      <c r="G9829" s="937" t="str">
        <f t="array" ref="G9829">xlookup(F9829,'Internal Staffing Calculator'!E:E,'Internal Staffing Calculator'!C:C,"")</f>
        <v/>
      </c>
      <c r="H9829" s="932" t="str">
        <f t="array" ref="H9829">if(F9829&lt;&gt;"", iferror(index('Internal Staffing Calculator'!B$8:B23500,match(F9829,'Internal Staffing Calculator'!E$8:E23500,0)), "Not In Budget"),"")</f>
        <v/>
      </c>
      <c r="I9829" s="184"/>
      <c r="J9829" s="184"/>
      <c r="K9829" s="184"/>
      <c r="L9829" s="183"/>
    </row>
    <row r="9830">
      <c r="A9830" s="454"/>
      <c r="B9830" s="927"/>
      <c r="C9830" s="580"/>
      <c r="D9830" s="939"/>
      <c r="E9830" s="940"/>
      <c r="F9830" s="941"/>
      <c r="G9830" s="937" t="str">
        <f t="array" ref="G9830">xlookup(F9830,'Internal Staffing Calculator'!E:E,'Internal Staffing Calculator'!C:C,"")</f>
        <v/>
      </c>
      <c r="H9830" s="932" t="str">
        <f t="array" ref="H9830">if(F9830&lt;&gt;"", iferror(index('Internal Staffing Calculator'!B$8:B23500,match(F9830,'Internal Staffing Calculator'!E$8:E23500,0)), "Not In Budget"),"")</f>
        <v/>
      </c>
      <c r="I9830" s="184"/>
      <c r="J9830" s="184"/>
      <c r="K9830" s="184"/>
      <c r="L9830" s="183"/>
    </row>
    <row r="9831">
      <c r="A9831" s="454"/>
      <c r="B9831" s="927"/>
      <c r="C9831" s="580"/>
      <c r="D9831" s="939"/>
      <c r="E9831" s="940"/>
      <c r="F9831" s="941"/>
      <c r="G9831" s="937" t="str">
        <f t="array" ref="G9831">xlookup(F9831,'Internal Staffing Calculator'!E:E,'Internal Staffing Calculator'!C:C,"")</f>
        <v/>
      </c>
      <c r="H9831" s="932" t="str">
        <f t="array" ref="H9831">if(F9831&lt;&gt;"", iferror(index('Internal Staffing Calculator'!B$8:B23500,match(F9831,'Internal Staffing Calculator'!E$8:E23500,0)), "Not In Budget"),"")</f>
        <v/>
      </c>
      <c r="I9831" s="184"/>
      <c r="J9831" s="184"/>
      <c r="K9831" s="184"/>
      <c r="L9831" s="183"/>
    </row>
    <row r="9832">
      <c r="A9832" s="454"/>
      <c r="B9832" s="927"/>
      <c r="C9832" s="580"/>
      <c r="D9832" s="939"/>
      <c r="E9832" s="940"/>
      <c r="F9832" s="941"/>
      <c r="G9832" s="937" t="str">
        <f t="array" ref="G9832">xlookup(F9832,'Internal Staffing Calculator'!E:E,'Internal Staffing Calculator'!C:C,"")</f>
        <v/>
      </c>
      <c r="H9832" s="932" t="str">
        <f t="array" ref="H9832">if(F9832&lt;&gt;"", iferror(index('Internal Staffing Calculator'!B$8:B23500,match(F9832,'Internal Staffing Calculator'!E$8:E23500,0)), "Not In Budget"),"")</f>
        <v/>
      </c>
      <c r="I9832" s="184"/>
      <c r="J9832" s="184"/>
      <c r="K9832" s="184"/>
      <c r="L9832" s="183"/>
    </row>
    <row r="9833">
      <c r="A9833" s="454"/>
      <c r="B9833" s="927"/>
      <c r="C9833" s="580"/>
      <c r="D9833" s="939"/>
      <c r="E9833" s="940"/>
      <c r="F9833" s="941"/>
      <c r="G9833" s="937" t="str">
        <f t="array" ref="G9833">xlookup(F9833,'Internal Staffing Calculator'!E:E,'Internal Staffing Calculator'!C:C,"")</f>
        <v/>
      </c>
      <c r="H9833" s="932" t="str">
        <f t="array" ref="H9833">if(F9833&lt;&gt;"", iferror(index('Internal Staffing Calculator'!B$8:B23500,match(F9833,'Internal Staffing Calculator'!E$8:E23500,0)), "Not In Budget"),"")</f>
        <v/>
      </c>
      <c r="I9833" s="184"/>
      <c r="J9833" s="184"/>
      <c r="K9833" s="184"/>
      <c r="L9833" s="183"/>
    </row>
    <row r="9834">
      <c r="A9834" s="454"/>
      <c r="B9834" s="927"/>
      <c r="C9834" s="580"/>
      <c r="D9834" s="939"/>
      <c r="E9834" s="940"/>
      <c r="F9834" s="941"/>
      <c r="G9834" s="937" t="str">
        <f t="array" ref="G9834">xlookup(F9834,'Internal Staffing Calculator'!E:E,'Internal Staffing Calculator'!C:C,"")</f>
        <v/>
      </c>
      <c r="H9834" s="932" t="str">
        <f t="array" ref="H9834">if(F9834&lt;&gt;"", iferror(index('Internal Staffing Calculator'!B$8:B23500,match(F9834,'Internal Staffing Calculator'!E$8:E23500,0)), "Not In Budget"),"")</f>
        <v/>
      </c>
      <c r="I9834" s="184"/>
      <c r="J9834" s="184"/>
      <c r="K9834" s="184"/>
      <c r="L9834" s="183"/>
    </row>
    <row r="9835">
      <c r="A9835" s="454"/>
      <c r="B9835" s="927"/>
      <c r="C9835" s="580"/>
      <c r="D9835" s="939"/>
      <c r="E9835" s="940"/>
      <c r="F9835" s="941"/>
      <c r="G9835" s="937" t="str">
        <f t="array" ref="G9835">xlookup(F9835,'Internal Staffing Calculator'!E:E,'Internal Staffing Calculator'!C:C,"")</f>
        <v/>
      </c>
      <c r="H9835" s="932" t="str">
        <f t="array" ref="H9835">if(F9835&lt;&gt;"", iferror(index('Internal Staffing Calculator'!B$8:B23500,match(F9835,'Internal Staffing Calculator'!E$8:E23500,0)), "Not In Budget"),"")</f>
        <v/>
      </c>
      <c r="I9835" s="184"/>
      <c r="J9835" s="184"/>
      <c r="K9835" s="184"/>
      <c r="L9835" s="183"/>
    </row>
    <row r="9836">
      <c r="A9836" s="454"/>
      <c r="B9836" s="927"/>
      <c r="C9836" s="580"/>
      <c r="D9836" s="939"/>
      <c r="E9836" s="940"/>
      <c r="F9836" s="941"/>
      <c r="G9836" s="937" t="str">
        <f t="array" ref="G9836">xlookup(F9836,'Internal Staffing Calculator'!E:E,'Internal Staffing Calculator'!C:C,"")</f>
        <v/>
      </c>
      <c r="H9836" s="932" t="str">
        <f t="array" ref="H9836">if(F9836&lt;&gt;"", iferror(index('Internal Staffing Calculator'!B$8:B23500,match(F9836,'Internal Staffing Calculator'!E$8:E23500,0)), "Not In Budget"),"")</f>
        <v/>
      </c>
      <c r="I9836" s="184"/>
      <c r="J9836" s="184"/>
      <c r="K9836" s="184"/>
      <c r="L9836" s="183"/>
    </row>
    <row r="9837">
      <c r="A9837" s="454"/>
      <c r="B9837" s="927"/>
      <c r="C9837" s="580"/>
      <c r="D9837" s="939"/>
      <c r="E9837" s="940"/>
      <c r="F9837" s="941"/>
      <c r="G9837" s="937" t="str">
        <f t="array" ref="G9837">xlookup(F9837,'Internal Staffing Calculator'!E:E,'Internal Staffing Calculator'!C:C,"")</f>
        <v/>
      </c>
      <c r="H9837" s="932" t="str">
        <f t="array" ref="H9837">if(F9837&lt;&gt;"", iferror(index('Internal Staffing Calculator'!B$8:B23500,match(F9837,'Internal Staffing Calculator'!E$8:E23500,0)), "Not In Budget"),"")</f>
        <v/>
      </c>
      <c r="I9837" s="184"/>
      <c r="J9837" s="184"/>
      <c r="K9837" s="184"/>
      <c r="L9837" s="183"/>
    </row>
    <row r="9838">
      <c r="A9838" s="454"/>
      <c r="B9838" s="927"/>
      <c r="C9838" s="580"/>
      <c r="D9838" s="939"/>
      <c r="E9838" s="940"/>
      <c r="F9838" s="941"/>
      <c r="G9838" s="937" t="str">
        <f t="array" ref="G9838">xlookup(F9838,'Internal Staffing Calculator'!E:E,'Internal Staffing Calculator'!C:C,"")</f>
        <v/>
      </c>
      <c r="H9838" s="932" t="str">
        <f t="array" ref="H9838">if(F9838&lt;&gt;"", iferror(index('Internal Staffing Calculator'!B$8:B23500,match(F9838,'Internal Staffing Calculator'!E$8:E23500,0)), "Not In Budget"),"")</f>
        <v/>
      </c>
      <c r="I9838" s="184"/>
      <c r="J9838" s="184"/>
      <c r="K9838" s="184"/>
      <c r="L9838" s="183"/>
    </row>
    <row r="9839">
      <c r="A9839" s="454"/>
      <c r="B9839" s="927"/>
      <c r="C9839" s="580"/>
      <c r="D9839" s="939"/>
      <c r="E9839" s="940"/>
      <c r="F9839" s="941"/>
      <c r="G9839" s="937" t="str">
        <f t="array" ref="G9839">xlookup(F9839,'Internal Staffing Calculator'!E:E,'Internal Staffing Calculator'!C:C,"")</f>
        <v/>
      </c>
      <c r="H9839" s="932" t="str">
        <f t="array" ref="H9839">if(F9839&lt;&gt;"", iferror(index('Internal Staffing Calculator'!B$8:B23500,match(F9839,'Internal Staffing Calculator'!E$8:E23500,0)), "Not In Budget"),"")</f>
        <v/>
      </c>
      <c r="I9839" s="184"/>
      <c r="J9839" s="184"/>
      <c r="K9839" s="184"/>
      <c r="L9839" s="183"/>
    </row>
    <row r="9840">
      <c r="A9840" s="454"/>
      <c r="B9840" s="927"/>
      <c r="C9840" s="580"/>
      <c r="D9840" s="939"/>
      <c r="E9840" s="940"/>
      <c r="F9840" s="941"/>
      <c r="G9840" s="937" t="str">
        <f t="array" ref="G9840">xlookup(F9840,'Internal Staffing Calculator'!E:E,'Internal Staffing Calculator'!C:C,"")</f>
        <v/>
      </c>
      <c r="H9840" s="932" t="str">
        <f t="array" ref="H9840">if(F9840&lt;&gt;"", iferror(index('Internal Staffing Calculator'!B$8:B23500,match(F9840,'Internal Staffing Calculator'!E$8:E23500,0)), "Not In Budget"),"")</f>
        <v/>
      </c>
      <c r="I9840" s="184"/>
      <c r="J9840" s="184"/>
      <c r="K9840" s="184"/>
      <c r="L9840" s="183"/>
    </row>
    <row r="9841">
      <c r="A9841" s="454"/>
      <c r="B9841" s="927"/>
      <c r="C9841" s="580"/>
      <c r="D9841" s="939"/>
      <c r="E9841" s="940"/>
      <c r="F9841" s="941"/>
      <c r="G9841" s="937" t="str">
        <f t="array" ref="G9841">xlookup(F9841,'Internal Staffing Calculator'!E:E,'Internal Staffing Calculator'!C:C,"")</f>
        <v/>
      </c>
      <c r="H9841" s="932" t="str">
        <f t="array" ref="H9841">if(F9841&lt;&gt;"", iferror(index('Internal Staffing Calculator'!B$8:B23500,match(F9841,'Internal Staffing Calculator'!E$8:E23500,0)), "Not In Budget"),"")</f>
        <v/>
      </c>
      <c r="I9841" s="184"/>
      <c r="J9841" s="184"/>
      <c r="K9841" s="184"/>
      <c r="L9841" s="183"/>
    </row>
    <row r="9842">
      <c r="A9842" s="454"/>
      <c r="B9842" s="927"/>
      <c r="C9842" s="580"/>
      <c r="D9842" s="939"/>
      <c r="E9842" s="940"/>
      <c r="F9842" s="941"/>
      <c r="G9842" s="937" t="str">
        <f t="array" ref="G9842">xlookup(F9842,'Internal Staffing Calculator'!E:E,'Internal Staffing Calculator'!C:C,"")</f>
        <v/>
      </c>
      <c r="H9842" s="932" t="str">
        <f t="array" ref="H9842">if(F9842&lt;&gt;"", iferror(index('Internal Staffing Calculator'!B$8:B23500,match(F9842,'Internal Staffing Calculator'!E$8:E23500,0)), "Not In Budget"),"")</f>
        <v/>
      </c>
      <c r="I9842" s="184"/>
      <c r="J9842" s="184"/>
      <c r="K9842" s="184"/>
      <c r="L9842" s="183"/>
    </row>
    <row r="9843">
      <c r="A9843" s="454"/>
      <c r="B9843" s="927"/>
      <c r="C9843" s="580"/>
      <c r="D9843" s="939"/>
      <c r="E9843" s="940"/>
      <c r="F9843" s="941"/>
      <c r="G9843" s="937" t="str">
        <f t="array" ref="G9843">xlookup(F9843,'Internal Staffing Calculator'!E:E,'Internal Staffing Calculator'!C:C,"")</f>
        <v/>
      </c>
      <c r="H9843" s="932" t="str">
        <f t="array" ref="H9843">if(F9843&lt;&gt;"", iferror(index('Internal Staffing Calculator'!B$8:B23500,match(F9843,'Internal Staffing Calculator'!E$8:E23500,0)), "Not In Budget"),"")</f>
        <v/>
      </c>
      <c r="I9843" s="184"/>
      <c r="J9843" s="184"/>
      <c r="K9843" s="184"/>
      <c r="L9843" s="183"/>
    </row>
    <row r="9844">
      <c r="A9844" s="454"/>
      <c r="B9844" s="927"/>
      <c r="C9844" s="580"/>
      <c r="D9844" s="939"/>
      <c r="E9844" s="940"/>
      <c r="F9844" s="941"/>
      <c r="G9844" s="937" t="str">
        <f t="array" ref="G9844">xlookup(F9844,'Internal Staffing Calculator'!E:E,'Internal Staffing Calculator'!C:C,"")</f>
        <v/>
      </c>
      <c r="H9844" s="932" t="str">
        <f t="array" ref="H9844">if(F9844&lt;&gt;"", iferror(index('Internal Staffing Calculator'!B$8:B23500,match(F9844,'Internal Staffing Calculator'!E$8:E23500,0)), "Not In Budget"),"")</f>
        <v/>
      </c>
      <c r="I9844" s="184"/>
      <c r="J9844" s="184"/>
      <c r="K9844" s="184"/>
      <c r="L9844" s="183"/>
    </row>
    <row r="9845">
      <c r="A9845" s="454"/>
      <c r="B9845" s="927"/>
      <c r="C9845" s="580"/>
      <c r="D9845" s="939"/>
      <c r="E9845" s="940"/>
      <c r="F9845" s="941"/>
      <c r="G9845" s="937" t="str">
        <f t="array" ref="G9845">xlookup(F9845,'Internal Staffing Calculator'!E:E,'Internal Staffing Calculator'!C:C,"")</f>
        <v/>
      </c>
      <c r="H9845" s="932" t="str">
        <f t="array" ref="H9845">if(F9845&lt;&gt;"", iferror(index('Internal Staffing Calculator'!B$8:B23500,match(F9845,'Internal Staffing Calculator'!E$8:E23500,0)), "Not In Budget"),"")</f>
        <v/>
      </c>
      <c r="I9845" s="184"/>
      <c r="J9845" s="184"/>
      <c r="K9845" s="184"/>
      <c r="L9845" s="183"/>
    </row>
    <row r="9846">
      <c r="A9846" s="454"/>
      <c r="B9846" s="927"/>
      <c r="C9846" s="580"/>
      <c r="D9846" s="939"/>
      <c r="E9846" s="940"/>
      <c r="F9846" s="941"/>
      <c r="G9846" s="937" t="str">
        <f t="array" ref="G9846">xlookup(F9846,'Internal Staffing Calculator'!E:E,'Internal Staffing Calculator'!C:C,"")</f>
        <v/>
      </c>
      <c r="H9846" s="932" t="str">
        <f t="array" ref="H9846">if(F9846&lt;&gt;"", iferror(index('Internal Staffing Calculator'!B$8:B23500,match(F9846,'Internal Staffing Calculator'!E$8:E23500,0)), "Not In Budget"),"")</f>
        <v/>
      </c>
      <c r="I9846" s="184"/>
      <c r="J9846" s="184"/>
      <c r="K9846" s="184"/>
      <c r="L9846" s="183"/>
    </row>
    <row r="9847">
      <c r="A9847" s="454"/>
      <c r="B9847" s="927"/>
      <c r="C9847" s="580"/>
      <c r="D9847" s="939"/>
      <c r="E9847" s="940"/>
      <c r="F9847" s="941"/>
      <c r="G9847" s="937" t="str">
        <f t="array" ref="G9847">xlookup(F9847,'Internal Staffing Calculator'!E:E,'Internal Staffing Calculator'!C:C,"")</f>
        <v/>
      </c>
      <c r="H9847" s="932" t="str">
        <f t="array" ref="H9847">if(F9847&lt;&gt;"", iferror(index('Internal Staffing Calculator'!B$8:B23500,match(F9847,'Internal Staffing Calculator'!E$8:E23500,0)), "Not In Budget"),"")</f>
        <v/>
      </c>
      <c r="I9847" s="184"/>
      <c r="J9847" s="184"/>
      <c r="K9847" s="184"/>
      <c r="L9847" s="183"/>
    </row>
    <row r="9848">
      <c r="A9848" s="454"/>
      <c r="B9848" s="927"/>
      <c r="C9848" s="580"/>
      <c r="D9848" s="939"/>
      <c r="E9848" s="940"/>
      <c r="F9848" s="941"/>
      <c r="G9848" s="937" t="str">
        <f t="array" ref="G9848">xlookup(F9848,'Internal Staffing Calculator'!E:E,'Internal Staffing Calculator'!C:C,"")</f>
        <v/>
      </c>
      <c r="H9848" s="932" t="str">
        <f t="array" ref="H9848">if(F9848&lt;&gt;"", iferror(index('Internal Staffing Calculator'!B$8:B23500,match(F9848,'Internal Staffing Calculator'!E$8:E23500,0)), "Not In Budget"),"")</f>
        <v/>
      </c>
      <c r="I9848" s="184"/>
      <c r="J9848" s="184"/>
      <c r="K9848" s="184"/>
      <c r="L9848" s="183"/>
    </row>
    <row r="9849">
      <c r="A9849" s="454"/>
      <c r="B9849" s="927"/>
      <c r="C9849" s="580"/>
      <c r="D9849" s="939"/>
      <c r="E9849" s="940"/>
      <c r="F9849" s="941"/>
      <c r="G9849" s="937" t="str">
        <f t="array" ref="G9849">xlookup(F9849,'Internal Staffing Calculator'!E:E,'Internal Staffing Calculator'!C:C,"")</f>
        <v/>
      </c>
      <c r="H9849" s="932" t="str">
        <f t="array" ref="H9849">if(F9849&lt;&gt;"", iferror(index('Internal Staffing Calculator'!B$8:B23500,match(F9849,'Internal Staffing Calculator'!E$8:E23500,0)), "Not In Budget"),"")</f>
        <v/>
      </c>
      <c r="I9849" s="184"/>
      <c r="J9849" s="184"/>
      <c r="K9849" s="184"/>
      <c r="L9849" s="183"/>
    </row>
    <row r="9850">
      <c r="A9850" s="454"/>
      <c r="B9850" s="927"/>
      <c r="C9850" s="580"/>
      <c r="D9850" s="939"/>
      <c r="E9850" s="940"/>
      <c r="F9850" s="941"/>
      <c r="G9850" s="937" t="str">
        <f t="array" ref="G9850">xlookup(F9850,'Internal Staffing Calculator'!E:E,'Internal Staffing Calculator'!C:C,"")</f>
        <v/>
      </c>
      <c r="H9850" s="932" t="str">
        <f t="array" ref="H9850">if(F9850&lt;&gt;"", iferror(index('Internal Staffing Calculator'!B$8:B23500,match(F9850,'Internal Staffing Calculator'!E$8:E23500,0)), "Not In Budget"),"")</f>
        <v/>
      </c>
      <c r="I9850" s="184"/>
      <c r="J9850" s="184"/>
      <c r="K9850" s="184"/>
      <c r="L9850" s="183"/>
    </row>
    <row r="9851">
      <c r="A9851" s="454"/>
      <c r="B9851" s="927"/>
      <c r="C9851" s="580"/>
      <c r="D9851" s="939"/>
      <c r="E9851" s="940"/>
      <c r="F9851" s="941"/>
      <c r="G9851" s="937" t="str">
        <f t="array" ref="G9851">xlookup(F9851,'Internal Staffing Calculator'!E:E,'Internal Staffing Calculator'!C:C,"")</f>
        <v/>
      </c>
      <c r="H9851" s="932" t="str">
        <f t="array" ref="H9851">if(F9851&lt;&gt;"", iferror(index('Internal Staffing Calculator'!B$8:B23500,match(F9851,'Internal Staffing Calculator'!E$8:E23500,0)), "Not In Budget"),"")</f>
        <v/>
      </c>
      <c r="I9851" s="184"/>
      <c r="J9851" s="184"/>
      <c r="K9851" s="184"/>
      <c r="L9851" s="183"/>
    </row>
    <row r="9852">
      <c r="A9852" s="454"/>
      <c r="B9852" s="927"/>
      <c r="C9852" s="580"/>
      <c r="D9852" s="939"/>
      <c r="E9852" s="940"/>
      <c r="F9852" s="941"/>
      <c r="G9852" s="937" t="str">
        <f t="array" ref="G9852">xlookup(F9852,'Internal Staffing Calculator'!E:E,'Internal Staffing Calculator'!C:C,"")</f>
        <v/>
      </c>
      <c r="H9852" s="932" t="str">
        <f t="array" ref="H9852">if(F9852&lt;&gt;"", iferror(index('Internal Staffing Calculator'!B$8:B23500,match(F9852,'Internal Staffing Calculator'!E$8:E23500,0)), "Not In Budget"),"")</f>
        <v/>
      </c>
      <c r="I9852" s="184"/>
      <c r="J9852" s="184"/>
      <c r="K9852" s="184"/>
      <c r="L9852" s="183"/>
    </row>
    <row r="9853">
      <c r="A9853" s="454"/>
      <c r="B9853" s="927"/>
      <c r="C9853" s="580"/>
      <c r="D9853" s="939"/>
      <c r="E9853" s="940"/>
      <c r="F9853" s="941"/>
      <c r="G9853" s="937" t="str">
        <f t="array" ref="G9853">xlookup(F9853,'Internal Staffing Calculator'!E:E,'Internal Staffing Calculator'!C:C,"")</f>
        <v/>
      </c>
      <c r="H9853" s="932" t="str">
        <f t="array" ref="H9853">if(F9853&lt;&gt;"", iferror(index('Internal Staffing Calculator'!B$8:B23500,match(F9853,'Internal Staffing Calculator'!E$8:E23500,0)), "Not In Budget"),"")</f>
        <v/>
      </c>
      <c r="I9853" s="184"/>
      <c r="J9853" s="184"/>
      <c r="K9853" s="184"/>
      <c r="L9853" s="183"/>
    </row>
    <row r="9854">
      <c r="A9854" s="454"/>
      <c r="B9854" s="927"/>
      <c r="C9854" s="580"/>
      <c r="D9854" s="939"/>
      <c r="E9854" s="940"/>
      <c r="F9854" s="941"/>
      <c r="G9854" s="937" t="str">
        <f t="array" ref="G9854">xlookup(F9854,'Internal Staffing Calculator'!E:E,'Internal Staffing Calculator'!C:C,"")</f>
        <v/>
      </c>
      <c r="H9854" s="932" t="str">
        <f t="array" ref="H9854">if(F9854&lt;&gt;"", iferror(index('Internal Staffing Calculator'!B$8:B23500,match(F9854,'Internal Staffing Calculator'!E$8:E23500,0)), "Not In Budget"),"")</f>
        <v/>
      </c>
      <c r="I9854" s="184"/>
      <c r="J9854" s="184"/>
      <c r="K9854" s="184"/>
      <c r="L9854" s="183"/>
    </row>
    <row r="9855">
      <c r="A9855" s="454"/>
      <c r="B9855" s="927"/>
      <c r="C9855" s="580"/>
      <c r="D9855" s="939"/>
      <c r="E9855" s="940"/>
      <c r="F9855" s="941"/>
      <c r="G9855" s="937" t="str">
        <f t="array" ref="G9855">xlookup(F9855,'Internal Staffing Calculator'!E:E,'Internal Staffing Calculator'!C:C,"")</f>
        <v/>
      </c>
      <c r="H9855" s="932" t="str">
        <f t="array" ref="H9855">if(F9855&lt;&gt;"", iferror(index('Internal Staffing Calculator'!B$8:B23500,match(F9855,'Internal Staffing Calculator'!E$8:E23500,0)), "Not In Budget"),"")</f>
        <v/>
      </c>
      <c r="I9855" s="184"/>
      <c r="J9855" s="184"/>
      <c r="K9855" s="184"/>
      <c r="L9855" s="183"/>
    </row>
    <row r="9856">
      <c r="A9856" s="454"/>
      <c r="B9856" s="927"/>
      <c r="C9856" s="580"/>
      <c r="D9856" s="939"/>
      <c r="E9856" s="940"/>
      <c r="F9856" s="941"/>
      <c r="G9856" s="937" t="str">
        <f t="array" ref="G9856">xlookup(F9856,'Internal Staffing Calculator'!E:E,'Internal Staffing Calculator'!C:C,"")</f>
        <v/>
      </c>
      <c r="H9856" s="932" t="str">
        <f t="array" ref="H9856">if(F9856&lt;&gt;"", iferror(index('Internal Staffing Calculator'!B$8:B23500,match(F9856,'Internal Staffing Calculator'!E$8:E23500,0)), "Not In Budget"),"")</f>
        <v/>
      </c>
      <c r="I9856" s="184"/>
      <c r="J9856" s="184"/>
      <c r="K9856" s="184"/>
      <c r="L9856" s="183"/>
    </row>
    <row r="9857">
      <c r="A9857" s="454"/>
      <c r="B9857" s="927"/>
      <c r="C9857" s="580"/>
      <c r="D9857" s="939"/>
      <c r="E9857" s="940"/>
      <c r="F9857" s="941"/>
      <c r="G9857" s="937" t="str">
        <f t="array" ref="G9857">xlookup(F9857,'Internal Staffing Calculator'!E:E,'Internal Staffing Calculator'!C:C,"")</f>
        <v/>
      </c>
      <c r="H9857" s="932" t="str">
        <f t="array" ref="H9857">if(F9857&lt;&gt;"", iferror(index('Internal Staffing Calculator'!B$8:B23500,match(F9857,'Internal Staffing Calculator'!E$8:E23500,0)), "Not In Budget"),"")</f>
        <v/>
      </c>
      <c r="I9857" s="184"/>
      <c r="J9857" s="184"/>
      <c r="K9857" s="184"/>
      <c r="L9857" s="183"/>
    </row>
    <row r="9858">
      <c r="A9858" s="454"/>
      <c r="B9858" s="927"/>
      <c r="C9858" s="580"/>
      <c r="D9858" s="939"/>
      <c r="E9858" s="940"/>
      <c r="F9858" s="941"/>
      <c r="G9858" s="937" t="str">
        <f t="array" ref="G9858">xlookup(F9858,'Internal Staffing Calculator'!E:E,'Internal Staffing Calculator'!C:C,"")</f>
        <v/>
      </c>
      <c r="H9858" s="932" t="str">
        <f t="array" ref="H9858">if(F9858&lt;&gt;"", iferror(index('Internal Staffing Calculator'!B$8:B23500,match(F9858,'Internal Staffing Calculator'!E$8:E23500,0)), "Not In Budget"),"")</f>
        <v/>
      </c>
      <c r="I9858" s="184"/>
      <c r="J9858" s="184"/>
      <c r="K9858" s="184"/>
      <c r="L9858" s="183"/>
    </row>
    <row r="9859">
      <c r="A9859" s="454"/>
      <c r="B9859" s="927"/>
      <c r="C9859" s="580"/>
      <c r="D9859" s="939"/>
      <c r="E9859" s="940"/>
      <c r="F9859" s="941"/>
      <c r="G9859" s="937" t="str">
        <f t="array" ref="G9859">xlookup(F9859,'Internal Staffing Calculator'!E:E,'Internal Staffing Calculator'!C:C,"")</f>
        <v/>
      </c>
      <c r="H9859" s="932" t="str">
        <f t="array" ref="H9859">if(F9859&lt;&gt;"", iferror(index('Internal Staffing Calculator'!B$8:B23500,match(F9859,'Internal Staffing Calculator'!E$8:E23500,0)), "Not In Budget"),"")</f>
        <v/>
      </c>
      <c r="I9859" s="184"/>
      <c r="J9859" s="184"/>
      <c r="K9859" s="184"/>
      <c r="L9859" s="183"/>
    </row>
    <row r="9860">
      <c r="A9860" s="454"/>
      <c r="B9860" s="927"/>
      <c r="C9860" s="580"/>
      <c r="D9860" s="939"/>
      <c r="E9860" s="940"/>
      <c r="F9860" s="941"/>
      <c r="G9860" s="937" t="str">
        <f t="array" ref="G9860">xlookup(F9860,'Internal Staffing Calculator'!E:E,'Internal Staffing Calculator'!C:C,"")</f>
        <v/>
      </c>
      <c r="H9860" s="932" t="str">
        <f t="array" ref="H9860">if(F9860&lt;&gt;"", iferror(index('Internal Staffing Calculator'!B$8:B23500,match(F9860,'Internal Staffing Calculator'!E$8:E23500,0)), "Not In Budget"),"")</f>
        <v/>
      </c>
      <c r="I9860" s="184"/>
      <c r="J9860" s="184"/>
      <c r="K9860" s="184"/>
      <c r="L9860" s="183"/>
    </row>
    <row r="9861">
      <c r="A9861" s="454"/>
      <c r="B9861" s="927"/>
      <c r="C9861" s="580"/>
      <c r="D9861" s="939"/>
      <c r="E9861" s="940"/>
      <c r="F9861" s="941"/>
      <c r="G9861" s="937" t="str">
        <f t="array" ref="G9861">xlookup(F9861,'Internal Staffing Calculator'!E:E,'Internal Staffing Calculator'!C:C,"")</f>
        <v/>
      </c>
      <c r="H9861" s="932" t="str">
        <f t="array" ref="H9861">if(F9861&lt;&gt;"", iferror(index('Internal Staffing Calculator'!B$8:B23500,match(F9861,'Internal Staffing Calculator'!E$8:E23500,0)), "Not In Budget"),"")</f>
        <v/>
      </c>
      <c r="I9861" s="184"/>
      <c r="J9861" s="184"/>
      <c r="K9861" s="184"/>
      <c r="L9861" s="183"/>
    </row>
    <row r="9862">
      <c r="A9862" s="454"/>
      <c r="B9862" s="927"/>
      <c r="C9862" s="580"/>
      <c r="D9862" s="939"/>
      <c r="E9862" s="940"/>
      <c r="F9862" s="941"/>
      <c r="G9862" s="937" t="str">
        <f t="array" ref="G9862">xlookup(F9862,'Internal Staffing Calculator'!E:E,'Internal Staffing Calculator'!C:C,"")</f>
        <v/>
      </c>
      <c r="H9862" s="932" t="str">
        <f t="array" ref="H9862">if(F9862&lt;&gt;"", iferror(index('Internal Staffing Calculator'!B$8:B23500,match(F9862,'Internal Staffing Calculator'!E$8:E23500,0)), "Not In Budget"),"")</f>
        <v/>
      </c>
      <c r="I9862" s="184"/>
      <c r="J9862" s="184"/>
      <c r="K9862" s="184"/>
      <c r="L9862" s="183"/>
    </row>
    <row r="9863">
      <c r="A9863" s="454"/>
      <c r="B9863" s="927"/>
      <c r="C9863" s="580"/>
      <c r="D9863" s="939"/>
      <c r="E9863" s="940"/>
      <c r="F9863" s="941"/>
      <c r="G9863" s="937" t="str">
        <f t="array" ref="G9863">xlookup(F9863,'Internal Staffing Calculator'!E:E,'Internal Staffing Calculator'!C:C,"")</f>
        <v/>
      </c>
      <c r="H9863" s="932" t="str">
        <f t="array" ref="H9863">if(F9863&lt;&gt;"", iferror(index('Internal Staffing Calculator'!B$8:B23500,match(F9863,'Internal Staffing Calculator'!E$8:E23500,0)), "Not In Budget"),"")</f>
        <v/>
      </c>
      <c r="I9863" s="184"/>
      <c r="J9863" s="184"/>
      <c r="K9863" s="184"/>
      <c r="L9863" s="183"/>
    </row>
    <row r="9864">
      <c r="A9864" s="454"/>
      <c r="B9864" s="927"/>
      <c r="C9864" s="580"/>
      <c r="D9864" s="939"/>
      <c r="E9864" s="940"/>
      <c r="F9864" s="941"/>
      <c r="G9864" s="937" t="str">
        <f t="array" ref="G9864">xlookup(F9864,'Internal Staffing Calculator'!E:E,'Internal Staffing Calculator'!C:C,"")</f>
        <v/>
      </c>
      <c r="H9864" s="932" t="str">
        <f t="array" ref="H9864">if(F9864&lt;&gt;"", iferror(index('Internal Staffing Calculator'!B$8:B23500,match(F9864,'Internal Staffing Calculator'!E$8:E23500,0)), "Not In Budget"),"")</f>
        <v/>
      </c>
      <c r="I9864" s="184"/>
      <c r="J9864" s="184"/>
      <c r="K9864" s="184"/>
      <c r="L9864" s="183"/>
    </row>
    <row r="9865">
      <c r="A9865" s="454"/>
      <c r="B9865" s="927"/>
      <c r="C9865" s="580"/>
      <c r="D9865" s="939"/>
      <c r="E9865" s="940"/>
      <c r="F9865" s="941"/>
      <c r="G9865" s="937" t="str">
        <f t="array" ref="G9865">xlookup(F9865,'Internal Staffing Calculator'!E:E,'Internal Staffing Calculator'!C:C,"")</f>
        <v/>
      </c>
      <c r="H9865" s="932" t="str">
        <f t="array" ref="H9865">if(F9865&lt;&gt;"", iferror(index('Internal Staffing Calculator'!B$8:B23500,match(F9865,'Internal Staffing Calculator'!E$8:E23500,0)), "Not In Budget"),"")</f>
        <v/>
      </c>
      <c r="I9865" s="184"/>
      <c r="J9865" s="184"/>
      <c r="K9865" s="184"/>
      <c r="L9865" s="183"/>
    </row>
    <row r="9866">
      <c r="A9866" s="454"/>
      <c r="B9866" s="927"/>
      <c r="C9866" s="580"/>
      <c r="D9866" s="939"/>
      <c r="E9866" s="940"/>
      <c r="F9866" s="941"/>
      <c r="G9866" s="937" t="str">
        <f t="array" ref="G9866">xlookup(F9866,'Internal Staffing Calculator'!E:E,'Internal Staffing Calculator'!C:C,"")</f>
        <v/>
      </c>
      <c r="H9866" s="932" t="str">
        <f t="array" ref="H9866">if(F9866&lt;&gt;"", iferror(index('Internal Staffing Calculator'!B$8:B23500,match(F9866,'Internal Staffing Calculator'!E$8:E23500,0)), "Not In Budget"),"")</f>
        <v/>
      </c>
      <c r="I9866" s="184"/>
      <c r="J9866" s="184"/>
      <c r="K9866" s="184"/>
      <c r="L9866" s="183"/>
    </row>
    <row r="9867">
      <c r="A9867" s="454"/>
      <c r="B9867" s="927"/>
      <c r="C9867" s="580"/>
      <c r="D9867" s="939"/>
      <c r="E9867" s="940"/>
      <c r="F9867" s="941"/>
      <c r="G9867" s="937" t="str">
        <f t="array" ref="G9867">xlookup(F9867,'Internal Staffing Calculator'!E:E,'Internal Staffing Calculator'!C:C,"")</f>
        <v/>
      </c>
      <c r="H9867" s="932" t="str">
        <f t="array" ref="H9867">if(F9867&lt;&gt;"", iferror(index('Internal Staffing Calculator'!B$8:B23500,match(F9867,'Internal Staffing Calculator'!E$8:E23500,0)), "Not In Budget"),"")</f>
        <v/>
      </c>
      <c r="I9867" s="184"/>
      <c r="J9867" s="184"/>
      <c r="K9867" s="184"/>
      <c r="L9867" s="183"/>
    </row>
    <row r="9868">
      <c r="A9868" s="454"/>
      <c r="B9868" s="927"/>
      <c r="C9868" s="580"/>
      <c r="D9868" s="939"/>
      <c r="E9868" s="940"/>
      <c r="F9868" s="941"/>
      <c r="G9868" s="937" t="str">
        <f t="array" ref="G9868">xlookup(F9868,'Internal Staffing Calculator'!E:E,'Internal Staffing Calculator'!C:C,"")</f>
        <v/>
      </c>
      <c r="H9868" s="932" t="str">
        <f t="array" ref="H9868">if(F9868&lt;&gt;"", iferror(index('Internal Staffing Calculator'!B$8:B23500,match(F9868,'Internal Staffing Calculator'!E$8:E23500,0)), "Not In Budget"),"")</f>
        <v/>
      </c>
      <c r="I9868" s="184"/>
      <c r="J9868" s="184"/>
      <c r="K9868" s="184"/>
      <c r="L9868" s="183"/>
    </row>
    <row r="9869">
      <c r="A9869" s="454"/>
      <c r="B9869" s="927"/>
      <c r="C9869" s="580"/>
      <c r="D9869" s="939"/>
      <c r="E9869" s="940"/>
      <c r="F9869" s="941"/>
      <c r="G9869" s="937" t="str">
        <f t="array" ref="G9869">xlookup(F9869,'Internal Staffing Calculator'!E:E,'Internal Staffing Calculator'!C:C,"")</f>
        <v/>
      </c>
      <c r="H9869" s="932" t="str">
        <f t="array" ref="H9869">if(F9869&lt;&gt;"", iferror(index('Internal Staffing Calculator'!B$8:B23500,match(F9869,'Internal Staffing Calculator'!E$8:E23500,0)), "Not In Budget"),"")</f>
        <v/>
      </c>
      <c r="I9869" s="184"/>
      <c r="J9869" s="184"/>
      <c r="K9869" s="184"/>
      <c r="L9869" s="183"/>
    </row>
    <row r="9870">
      <c r="A9870" s="454"/>
      <c r="B9870" s="927"/>
      <c r="C9870" s="580"/>
      <c r="D9870" s="939"/>
      <c r="E9870" s="940"/>
      <c r="F9870" s="941"/>
      <c r="G9870" s="937" t="str">
        <f t="array" ref="G9870">xlookup(F9870,'Internal Staffing Calculator'!E:E,'Internal Staffing Calculator'!C:C,"")</f>
        <v/>
      </c>
      <c r="H9870" s="932" t="str">
        <f t="array" ref="H9870">if(F9870&lt;&gt;"", iferror(index('Internal Staffing Calculator'!B$8:B23500,match(F9870,'Internal Staffing Calculator'!E$8:E23500,0)), "Not In Budget"),"")</f>
        <v/>
      </c>
      <c r="I9870" s="184"/>
      <c r="J9870" s="184"/>
      <c r="K9870" s="184"/>
      <c r="L9870" s="183"/>
    </row>
    <row r="9871">
      <c r="A9871" s="454"/>
      <c r="B9871" s="927"/>
      <c r="C9871" s="580"/>
      <c r="D9871" s="939"/>
      <c r="E9871" s="940"/>
      <c r="F9871" s="941"/>
      <c r="G9871" s="937" t="str">
        <f t="array" ref="G9871">xlookup(F9871,'Internal Staffing Calculator'!E:E,'Internal Staffing Calculator'!C:C,"")</f>
        <v/>
      </c>
      <c r="H9871" s="932" t="str">
        <f t="array" ref="H9871">if(F9871&lt;&gt;"", iferror(index('Internal Staffing Calculator'!B$8:B23500,match(F9871,'Internal Staffing Calculator'!E$8:E23500,0)), "Not In Budget"),"")</f>
        <v/>
      </c>
      <c r="I9871" s="184"/>
      <c r="J9871" s="184"/>
      <c r="K9871" s="184"/>
      <c r="L9871" s="183"/>
    </row>
    <row r="9872">
      <c r="A9872" s="454"/>
      <c r="B9872" s="927"/>
      <c r="C9872" s="580"/>
      <c r="D9872" s="939"/>
      <c r="E9872" s="940"/>
      <c r="F9872" s="941"/>
      <c r="G9872" s="937" t="str">
        <f t="array" ref="G9872">xlookup(F9872,'Internal Staffing Calculator'!E:E,'Internal Staffing Calculator'!C:C,"")</f>
        <v/>
      </c>
      <c r="H9872" s="932" t="str">
        <f t="array" ref="H9872">if(F9872&lt;&gt;"", iferror(index('Internal Staffing Calculator'!B$8:B23500,match(F9872,'Internal Staffing Calculator'!E$8:E23500,0)), "Not In Budget"),"")</f>
        <v/>
      </c>
      <c r="I9872" s="184"/>
      <c r="J9872" s="184"/>
      <c r="K9872" s="184"/>
      <c r="L9872" s="183"/>
    </row>
    <row r="9873">
      <c r="A9873" s="454"/>
      <c r="B9873" s="927"/>
      <c r="C9873" s="580"/>
      <c r="D9873" s="939"/>
      <c r="E9873" s="940"/>
      <c r="F9873" s="941"/>
      <c r="G9873" s="937" t="str">
        <f t="array" ref="G9873">xlookup(F9873,'Internal Staffing Calculator'!E:E,'Internal Staffing Calculator'!C:C,"")</f>
        <v/>
      </c>
      <c r="H9873" s="932" t="str">
        <f t="array" ref="H9873">if(F9873&lt;&gt;"", iferror(index('Internal Staffing Calculator'!B$8:B23500,match(F9873,'Internal Staffing Calculator'!E$8:E23500,0)), "Not In Budget"),"")</f>
        <v/>
      </c>
      <c r="I9873" s="184"/>
      <c r="J9873" s="184"/>
      <c r="K9873" s="184"/>
      <c r="L9873" s="183"/>
    </row>
    <row r="9874">
      <c r="A9874" s="454"/>
      <c r="B9874" s="927"/>
      <c r="C9874" s="580"/>
      <c r="D9874" s="939"/>
      <c r="E9874" s="940"/>
      <c r="F9874" s="941"/>
      <c r="G9874" s="937" t="str">
        <f t="array" ref="G9874">xlookup(F9874,'Internal Staffing Calculator'!E:E,'Internal Staffing Calculator'!C:C,"")</f>
        <v/>
      </c>
      <c r="H9874" s="932" t="str">
        <f t="array" ref="H9874">if(F9874&lt;&gt;"", iferror(index('Internal Staffing Calculator'!B$8:B23500,match(F9874,'Internal Staffing Calculator'!E$8:E23500,0)), "Not In Budget"),"")</f>
        <v/>
      </c>
      <c r="I9874" s="184"/>
      <c r="J9874" s="184"/>
      <c r="K9874" s="184"/>
      <c r="L9874" s="183"/>
    </row>
    <row r="9875">
      <c r="A9875" s="454"/>
      <c r="B9875" s="927"/>
      <c r="C9875" s="580"/>
      <c r="D9875" s="939"/>
      <c r="E9875" s="940"/>
      <c r="F9875" s="941"/>
      <c r="G9875" s="937" t="str">
        <f t="array" ref="G9875">xlookup(F9875,'Internal Staffing Calculator'!E:E,'Internal Staffing Calculator'!C:C,"")</f>
        <v/>
      </c>
      <c r="H9875" s="932" t="str">
        <f t="array" ref="H9875">if(F9875&lt;&gt;"", iferror(index('Internal Staffing Calculator'!B$8:B23500,match(F9875,'Internal Staffing Calculator'!E$8:E23500,0)), "Not In Budget"),"")</f>
        <v/>
      </c>
      <c r="I9875" s="184"/>
      <c r="J9875" s="184"/>
      <c r="K9875" s="184"/>
      <c r="L9875" s="183"/>
    </row>
    <row r="9876">
      <c r="A9876" s="454"/>
      <c r="B9876" s="927"/>
      <c r="C9876" s="580"/>
      <c r="D9876" s="939"/>
      <c r="E9876" s="940"/>
      <c r="F9876" s="941"/>
      <c r="G9876" s="937" t="str">
        <f t="array" ref="G9876">xlookup(F9876,'Internal Staffing Calculator'!E:E,'Internal Staffing Calculator'!C:C,"")</f>
        <v/>
      </c>
      <c r="H9876" s="932" t="str">
        <f t="array" ref="H9876">if(F9876&lt;&gt;"", iferror(index('Internal Staffing Calculator'!B$8:B23500,match(F9876,'Internal Staffing Calculator'!E$8:E23500,0)), "Not In Budget"),"")</f>
        <v/>
      </c>
      <c r="I9876" s="184"/>
      <c r="J9876" s="184"/>
      <c r="K9876" s="184"/>
      <c r="L9876" s="183"/>
    </row>
    <row r="9877">
      <c r="A9877" s="454"/>
      <c r="B9877" s="927"/>
      <c r="C9877" s="580"/>
      <c r="D9877" s="939"/>
      <c r="E9877" s="940"/>
      <c r="F9877" s="941"/>
      <c r="G9877" s="937" t="str">
        <f t="array" ref="G9877">xlookup(F9877,'Internal Staffing Calculator'!E:E,'Internal Staffing Calculator'!C:C,"")</f>
        <v/>
      </c>
      <c r="H9877" s="932" t="str">
        <f t="array" ref="H9877">if(F9877&lt;&gt;"", iferror(index('Internal Staffing Calculator'!B$8:B23500,match(F9877,'Internal Staffing Calculator'!E$8:E23500,0)), "Not In Budget"),"")</f>
        <v/>
      </c>
      <c r="I9877" s="184"/>
      <c r="J9877" s="184"/>
      <c r="K9877" s="184"/>
      <c r="L9877" s="183"/>
    </row>
    <row r="9878">
      <c r="A9878" s="454"/>
      <c r="B9878" s="927"/>
      <c r="C9878" s="580"/>
      <c r="D9878" s="939"/>
      <c r="E9878" s="940"/>
      <c r="F9878" s="941"/>
      <c r="G9878" s="937" t="str">
        <f t="array" ref="G9878">xlookup(F9878,'Internal Staffing Calculator'!E:E,'Internal Staffing Calculator'!C:C,"")</f>
        <v/>
      </c>
      <c r="H9878" s="932" t="str">
        <f t="array" ref="H9878">if(F9878&lt;&gt;"", iferror(index('Internal Staffing Calculator'!B$8:B23500,match(F9878,'Internal Staffing Calculator'!E$8:E23500,0)), "Not In Budget"),"")</f>
        <v/>
      </c>
      <c r="I9878" s="184"/>
      <c r="J9878" s="184"/>
      <c r="K9878" s="184"/>
      <c r="L9878" s="183"/>
    </row>
    <row r="9879">
      <c r="A9879" s="454"/>
      <c r="B9879" s="927"/>
      <c r="C9879" s="580"/>
      <c r="D9879" s="939"/>
      <c r="E9879" s="940"/>
      <c r="F9879" s="941"/>
      <c r="G9879" s="937" t="str">
        <f t="array" ref="G9879">xlookup(F9879,'Internal Staffing Calculator'!E:E,'Internal Staffing Calculator'!C:C,"")</f>
        <v/>
      </c>
      <c r="H9879" s="932" t="str">
        <f t="array" ref="H9879">if(F9879&lt;&gt;"", iferror(index('Internal Staffing Calculator'!B$8:B23500,match(F9879,'Internal Staffing Calculator'!E$8:E23500,0)), "Not In Budget"),"")</f>
        <v/>
      </c>
      <c r="I9879" s="184"/>
      <c r="J9879" s="184"/>
      <c r="K9879" s="184"/>
      <c r="L9879" s="183"/>
    </row>
    <row r="9880">
      <c r="A9880" s="454"/>
      <c r="B9880" s="927"/>
      <c r="C9880" s="580"/>
      <c r="D9880" s="939"/>
      <c r="E9880" s="940"/>
      <c r="F9880" s="941"/>
      <c r="G9880" s="937" t="str">
        <f t="array" ref="G9880">xlookup(F9880,'Internal Staffing Calculator'!E:E,'Internal Staffing Calculator'!C:C,"")</f>
        <v/>
      </c>
      <c r="H9880" s="932" t="str">
        <f t="array" ref="H9880">if(F9880&lt;&gt;"", iferror(index('Internal Staffing Calculator'!B$8:B23500,match(F9880,'Internal Staffing Calculator'!E$8:E23500,0)), "Not In Budget"),"")</f>
        <v/>
      </c>
      <c r="I9880" s="184"/>
      <c r="J9880" s="184"/>
      <c r="K9880" s="184"/>
      <c r="L9880" s="183"/>
    </row>
    <row r="9881">
      <c r="A9881" s="454"/>
      <c r="B9881" s="927"/>
      <c r="C9881" s="580"/>
      <c r="D9881" s="939"/>
      <c r="E9881" s="940"/>
      <c r="F9881" s="941"/>
      <c r="G9881" s="937" t="str">
        <f t="array" ref="G9881">xlookup(F9881,'Internal Staffing Calculator'!E:E,'Internal Staffing Calculator'!C:C,"")</f>
        <v/>
      </c>
      <c r="H9881" s="932" t="str">
        <f t="array" ref="H9881">if(F9881&lt;&gt;"", iferror(index('Internal Staffing Calculator'!B$8:B23500,match(F9881,'Internal Staffing Calculator'!E$8:E23500,0)), "Not In Budget"),"")</f>
        <v/>
      </c>
      <c r="I9881" s="184"/>
      <c r="J9881" s="184"/>
      <c r="K9881" s="184"/>
      <c r="L9881" s="183"/>
    </row>
    <row r="9882">
      <c r="A9882" s="454"/>
      <c r="B9882" s="927"/>
      <c r="C9882" s="580"/>
      <c r="D9882" s="939"/>
      <c r="E9882" s="940"/>
      <c r="F9882" s="941"/>
      <c r="G9882" s="937" t="str">
        <f t="array" ref="G9882">xlookup(F9882,'Internal Staffing Calculator'!E:E,'Internal Staffing Calculator'!C:C,"")</f>
        <v/>
      </c>
      <c r="H9882" s="932" t="str">
        <f t="array" ref="H9882">if(F9882&lt;&gt;"", iferror(index('Internal Staffing Calculator'!B$8:B23500,match(F9882,'Internal Staffing Calculator'!E$8:E23500,0)), "Not In Budget"),"")</f>
        <v/>
      </c>
      <c r="I9882" s="184"/>
      <c r="J9882" s="184"/>
      <c r="K9882" s="184"/>
      <c r="L9882" s="183"/>
    </row>
    <row r="9883">
      <c r="A9883" s="454"/>
      <c r="B9883" s="927"/>
      <c r="C9883" s="580"/>
      <c r="D9883" s="939"/>
      <c r="E9883" s="940"/>
      <c r="F9883" s="941"/>
      <c r="G9883" s="937" t="str">
        <f t="array" ref="G9883">xlookup(F9883,'Internal Staffing Calculator'!E:E,'Internal Staffing Calculator'!C:C,"")</f>
        <v/>
      </c>
      <c r="H9883" s="932" t="str">
        <f t="array" ref="H9883">if(F9883&lt;&gt;"", iferror(index('Internal Staffing Calculator'!B$8:B23500,match(F9883,'Internal Staffing Calculator'!E$8:E23500,0)), "Not In Budget"),"")</f>
        <v/>
      </c>
      <c r="I9883" s="184"/>
      <c r="J9883" s="184"/>
      <c r="K9883" s="184"/>
      <c r="L9883" s="183"/>
    </row>
    <row r="9884">
      <c r="A9884" s="454"/>
      <c r="B9884" s="927"/>
      <c r="C9884" s="580"/>
      <c r="D9884" s="939"/>
      <c r="E9884" s="940"/>
      <c r="F9884" s="941"/>
      <c r="G9884" s="937" t="str">
        <f t="array" ref="G9884">xlookup(F9884,'Internal Staffing Calculator'!E:E,'Internal Staffing Calculator'!C:C,"")</f>
        <v/>
      </c>
      <c r="H9884" s="932" t="str">
        <f t="array" ref="H9884">if(F9884&lt;&gt;"", iferror(index('Internal Staffing Calculator'!B$8:B23500,match(F9884,'Internal Staffing Calculator'!E$8:E23500,0)), "Not In Budget"),"")</f>
        <v/>
      </c>
      <c r="I9884" s="184"/>
      <c r="J9884" s="184"/>
      <c r="K9884" s="184"/>
      <c r="L9884" s="183"/>
    </row>
    <row r="9885">
      <c r="A9885" s="454"/>
      <c r="B9885" s="927"/>
      <c r="C9885" s="580"/>
      <c r="D9885" s="939"/>
      <c r="E9885" s="940"/>
      <c r="F9885" s="941"/>
      <c r="G9885" s="937" t="str">
        <f t="array" ref="G9885">xlookup(F9885,'Internal Staffing Calculator'!E:E,'Internal Staffing Calculator'!C:C,"")</f>
        <v/>
      </c>
      <c r="H9885" s="932" t="str">
        <f t="array" ref="H9885">if(F9885&lt;&gt;"", iferror(index('Internal Staffing Calculator'!B$8:B23500,match(F9885,'Internal Staffing Calculator'!E$8:E23500,0)), "Not In Budget"),"")</f>
        <v/>
      </c>
      <c r="I9885" s="184"/>
      <c r="J9885" s="184"/>
      <c r="K9885" s="184"/>
      <c r="L9885" s="183"/>
    </row>
    <row r="9886">
      <c r="A9886" s="454"/>
      <c r="B9886" s="927"/>
      <c r="C9886" s="580"/>
      <c r="D9886" s="939"/>
      <c r="E9886" s="940"/>
      <c r="F9886" s="941"/>
      <c r="G9886" s="937" t="str">
        <f t="array" ref="G9886">xlookup(F9886,'Internal Staffing Calculator'!E:E,'Internal Staffing Calculator'!C:C,"")</f>
        <v/>
      </c>
      <c r="H9886" s="932" t="str">
        <f t="array" ref="H9886">if(F9886&lt;&gt;"", iferror(index('Internal Staffing Calculator'!B$8:B23500,match(F9886,'Internal Staffing Calculator'!E$8:E23500,0)), "Not In Budget"),"")</f>
        <v/>
      </c>
      <c r="I9886" s="184"/>
      <c r="J9886" s="184"/>
      <c r="K9886" s="184"/>
      <c r="L9886" s="183"/>
    </row>
    <row r="9887">
      <c r="A9887" s="454"/>
      <c r="B9887" s="927"/>
      <c r="C9887" s="580"/>
      <c r="D9887" s="939"/>
      <c r="E9887" s="940"/>
      <c r="F9887" s="941"/>
      <c r="G9887" s="937" t="str">
        <f t="array" ref="G9887">xlookup(F9887,'Internal Staffing Calculator'!E:E,'Internal Staffing Calculator'!C:C,"")</f>
        <v/>
      </c>
      <c r="H9887" s="932" t="str">
        <f t="array" ref="H9887">if(F9887&lt;&gt;"", iferror(index('Internal Staffing Calculator'!B$8:B23500,match(F9887,'Internal Staffing Calculator'!E$8:E23500,0)), "Not In Budget"),"")</f>
        <v/>
      </c>
      <c r="I9887" s="184"/>
      <c r="J9887" s="184"/>
      <c r="K9887" s="184"/>
      <c r="L9887" s="183"/>
    </row>
    <row r="9888">
      <c r="A9888" s="454"/>
      <c r="B9888" s="927"/>
      <c r="C9888" s="580"/>
      <c r="D9888" s="939"/>
      <c r="E9888" s="940"/>
      <c r="F9888" s="941"/>
      <c r="G9888" s="937" t="str">
        <f t="array" ref="G9888">xlookup(F9888,'Internal Staffing Calculator'!E:E,'Internal Staffing Calculator'!C:C,"")</f>
        <v/>
      </c>
      <c r="H9888" s="932" t="str">
        <f t="array" ref="H9888">if(F9888&lt;&gt;"", iferror(index('Internal Staffing Calculator'!B$8:B23500,match(F9888,'Internal Staffing Calculator'!E$8:E23500,0)), "Not In Budget"),"")</f>
        <v/>
      </c>
      <c r="I9888" s="184"/>
      <c r="J9888" s="184"/>
      <c r="K9888" s="184"/>
      <c r="L9888" s="183"/>
    </row>
    <row r="9889">
      <c r="A9889" s="454"/>
      <c r="B9889" s="927"/>
      <c r="C9889" s="580"/>
      <c r="D9889" s="939"/>
      <c r="E9889" s="940"/>
      <c r="F9889" s="941"/>
      <c r="G9889" s="937" t="str">
        <f t="array" ref="G9889">xlookup(F9889,'Internal Staffing Calculator'!E:E,'Internal Staffing Calculator'!C:C,"")</f>
        <v/>
      </c>
      <c r="H9889" s="932" t="str">
        <f t="array" ref="H9889">if(F9889&lt;&gt;"", iferror(index('Internal Staffing Calculator'!B$8:B23500,match(F9889,'Internal Staffing Calculator'!E$8:E23500,0)), "Not In Budget"),"")</f>
        <v/>
      </c>
      <c r="I9889" s="184"/>
      <c r="J9889" s="184"/>
      <c r="K9889" s="184"/>
      <c r="L9889" s="183"/>
    </row>
    <row r="9890">
      <c r="A9890" s="454"/>
      <c r="B9890" s="927"/>
      <c r="C9890" s="580"/>
      <c r="D9890" s="939"/>
      <c r="E9890" s="940"/>
      <c r="F9890" s="941"/>
      <c r="G9890" s="937" t="str">
        <f t="array" ref="G9890">xlookup(F9890,'Internal Staffing Calculator'!E:E,'Internal Staffing Calculator'!C:C,"")</f>
        <v/>
      </c>
      <c r="H9890" s="932" t="str">
        <f t="array" ref="H9890">if(F9890&lt;&gt;"", iferror(index('Internal Staffing Calculator'!B$8:B23500,match(F9890,'Internal Staffing Calculator'!E$8:E23500,0)), "Not In Budget"),"")</f>
        <v/>
      </c>
      <c r="I9890" s="184"/>
      <c r="J9890" s="184"/>
      <c r="K9890" s="184"/>
      <c r="L9890" s="183"/>
    </row>
    <row r="9891">
      <c r="A9891" s="454"/>
      <c r="B9891" s="927"/>
      <c r="C9891" s="580"/>
      <c r="D9891" s="939"/>
      <c r="E9891" s="940"/>
      <c r="F9891" s="941"/>
      <c r="G9891" s="937" t="str">
        <f t="array" ref="G9891">xlookup(F9891,'Internal Staffing Calculator'!E:E,'Internal Staffing Calculator'!C:C,"")</f>
        <v/>
      </c>
      <c r="H9891" s="932" t="str">
        <f t="array" ref="H9891">if(F9891&lt;&gt;"", iferror(index('Internal Staffing Calculator'!B$8:B23500,match(F9891,'Internal Staffing Calculator'!E$8:E23500,0)), "Not In Budget"),"")</f>
        <v/>
      </c>
      <c r="I9891" s="184"/>
      <c r="J9891" s="184"/>
      <c r="K9891" s="184"/>
      <c r="L9891" s="183"/>
    </row>
    <row r="9892">
      <c r="A9892" s="454"/>
      <c r="B9892" s="927"/>
      <c r="C9892" s="580"/>
      <c r="D9892" s="939"/>
      <c r="E9892" s="940"/>
      <c r="F9892" s="941"/>
      <c r="G9892" s="937" t="str">
        <f t="array" ref="G9892">xlookup(F9892,'Internal Staffing Calculator'!E:E,'Internal Staffing Calculator'!C:C,"")</f>
        <v/>
      </c>
      <c r="H9892" s="932" t="str">
        <f t="array" ref="H9892">if(F9892&lt;&gt;"", iferror(index('Internal Staffing Calculator'!B$8:B23500,match(F9892,'Internal Staffing Calculator'!E$8:E23500,0)), "Not In Budget"),"")</f>
        <v/>
      </c>
      <c r="I9892" s="184"/>
      <c r="J9892" s="184"/>
      <c r="K9892" s="184"/>
      <c r="L9892" s="183"/>
    </row>
    <row r="9893">
      <c r="A9893" s="454"/>
      <c r="B9893" s="927"/>
      <c r="C9893" s="580"/>
      <c r="D9893" s="939"/>
      <c r="E9893" s="940"/>
      <c r="F9893" s="941"/>
      <c r="G9893" s="937" t="str">
        <f t="array" ref="G9893">xlookup(F9893,'Internal Staffing Calculator'!E:E,'Internal Staffing Calculator'!C:C,"")</f>
        <v/>
      </c>
      <c r="H9893" s="932" t="str">
        <f t="array" ref="H9893">if(F9893&lt;&gt;"", iferror(index('Internal Staffing Calculator'!B$8:B23500,match(F9893,'Internal Staffing Calculator'!E$8:E23500,0)), "Not In Budget"),"")</f>
        <v/>
      </c>
      <c r="I9893" s="184"/>
      <c r="J9893" s="184"/>
      <c r="K9893" s="184"/>
      <c r="L9893" s="183"/>
    </row>
    <row r="9894">
      <c r="A9894" s="454"/>
      <c r="B9894" s="927"/>
      <c r="C9894" s="580"/>
      <c r="D9894" s="939"/>
      <c r="E9894" s="940"/>
      <c r="F9894" s="941"/>
      <c r="G9894" s="937" t="str">
        <f t="array" ref="G9894">xlookup(F9894,'Internal Staffing Calculator'!E:E,'Internal Staffing Calculator'!C:C,"")</f>
        <v/>
      </c>
      <c r="H9894" s="932" t="str">
        <f t="array" ref="H9894">if(F9894&lt;&gt;"", iferror(index('Internal Staffing Calculator'!B$8:B23500,match(F9894,'Internal Staffing Calculator'!E$8:E23500,0)), "Not In Budget"),"")</f>
        <v/>
      </c>
      <c r="I9894" s="184"/>
      <c r="J9894" s="184"/>
      <c r="K9894" s="184"/>
      <c r="L9894" s="183"/>
    </row>
    <row r="9895">
      <c r="A9895" s="454"/>
      <c r="B9895" s="927"/>
      <c r="C9895" s="580"/>
      <c r="D9895" s="939"/>
      <c r="E9895" s="940"/>
      <c r="F9895" s="941"/>
      <c r="G9895" s="937" t="str">
        <f t="array" ref="G9895">xlookup(F9895,'Internal Staffing Calculator'!E:E,'Internal Staffing Calculator'!C:C,"")</f>
        <v/>
      </c>
      <c r="H9895" s="932" t="str">
        <f t="array" ref="H9895">if(F9895&lt;&gt;"", iferror(index('Internal Staffing Calculator'!B$8:B23500,match(F9895,'Internal Staffing Calculator'!E$8:E23500,0)), "Not In Budget"),"")</f>
        <v/>
      </c>
      <c r="I9895" s="184"/>
      <c r="J9895" s="184"/>
      <c r="K9895" s="184"/>
      <c r="L9895" s="183"/>
    </row>
    <row r="9896">
      <c r="A9896" s="454"/>
      <c r="B9896" s="927"/>
      <c r="C9896" s="580"/>
      <c r="D9896" s="939"/>
      <c r="E9896" s="940"/>
      <c r="F9896" s="941"/>
      <c r="G9896" s="937" t="str">
        <f t="array" ref="G9896">xlookup(F9896,'Internal Staffing Calculator'!E:E,'Internal Staffing Calculator'!C:C,"")</f>
        <v/>
      </c>
      <c r="H9896" s="932" t="str">
        <f t="array" ref="H9896">if(F9896&lt;&gt;"", iferror(index('Internal Staffing Calculator'!B$8:B23500,match(F9896,'Internal Staffing Calculator'!E$8:E23500,0)), "Not In Budget"),"")</f>
        <v/>
      </c>
      <c r="I9896" s="184"/>
      <c r="J9896" s="184"/>
      <c r="K9896" s="184"/>
      <c r="L9896" s="183"/>
    </row>
    <row r="9897">
      <c r="A9897" s="454"/>
      <c r="B9897" s="927"/>
      <c r="C9897" s="580"/>
      <c r="D9897" s="939"/>
      <c r="E9897" s="940"/>
      <c r="F9897" s="941"/>
      <c r="G9897" s="937" t="str">
        <f t="array" ref="G9897">xlookup(F9897,'Internal Staffing Calculator'!E:E,'Internal Staffing Calculator'!C:C,"")</f>
        <v/>
      </c>
      <c r="H9897" s="932" t="str">
        <f t="array" ref="H9897">if(F9897&lt;&gt;"", iferror(index('Internal Staffing Calculator'!B$8:B23500,match(F9897,'Internal Staffing Calculator'!E$8:E23500,0)), "Not In Budget"),"")</f>
        <v/>
      </c>
      <c r="I9897" s="184"/>
      <c r="J9897" s="184"/>
      <c r="K9897" s="184"/>
      <c r="L9897" s="183"/>
    </row>
    <row r="9898">
      <c r="A9898" s="454"/>
      <c r="B9898" s="927"/>
      <c r="C9898" s="580"/>
      <c r="D9898" s="939"/>
      <c r="E9898" s="940"/>
      <c r="F9898" s="941"/>
      <c r="G9898" s="937" t="str">
        <f t="array" ref="G9898">xlookup(F9898,'Internal Staffing Calculator'!E:E,'Internal Staffing Calculator'!C:C,"")</f>
        <v/>
      </c>
      <c r="H9898" s="932" t="str">
        <f t="array" ref="H9898">if(F9898&lt;&gt;"", iferror(index('Internal Staffing Calculator'!B$8:B23500,match(F9898,'Internal Staffing Calculator'!E$8:E23500,0)), "Not In Budget"),"")</f>
        <v/>
      </c>
      <c r="I9898" s="184"/>
      <c r="J9898" s="184"/>
      <c r="K9898" s="184"/>
      <c r="L9898" s="183"/>
    </row>
    <row r="9899">
      <c r="A9899" s="454"/>
      <c r="B9899" s="927"/>
      <c r="C9899" s="580"/>
      <c r="D9899" s="939"/>
      <c r="E9899" s="940"/>
      <c r="F9899" s="941"/>
      <c r="G9899" s="937" t="str">
        <f t="array" ref="G9899">xlookup(F9899,'Internal Staffing Calculator'!E:E,'Internal Staffing Calculator'!C:C,"")</f>
        <v/>
      </c>
      <c r="H9899" s="932" t="str">
        <f t="array" ref="H9899">if(F9899&lt;&gt;"", iferror(index('Internal Staffing Calculator'!B$8:B23500,match(F9899,'Internal Staffing Calculator'!E$8:E23500,0)), "Not In Budget"),"")</f>
        <v/>
      </c>
      <c r="I9899" s="184"/>
      <c r="J9899" s="184"/>
      <c r="K9899" s="184"/>
      <c r="L9899" s="183"/>
    </row>
    <row r="9900">
      <c r="A9900" s="454"/>
      <c r="B9900" s="927"/>
      <c r="C9900" s="580"/>
      <c r="D9900" s="939"/>
      <c r="E9900" s="940"/>
      <c r="F9900" s="941"/>
      <c r="G9900" s="937" t="str">
        <f t="array" ref="G9900">xlookup(F9900,'Internal Staffing Calculator'!E:E,'Internal Staffing Calculator'!C:C,"")</f>
        <v/>
      </c>
      <c r="H9900" s="932" t="str">
        <f t="array" ref="H9900">if(F9900&lt;&gt;"", iferror(index('Internal Staffing Calculator'!B$8:B23500,match(F9900,'Internal Staffing Calculator'!E$8:E23500,0)), "Not In Budget"),"")</f>
        <v/>
      </c>
      <c r="I9900" s="184"/>
      <c r="J9900" s="184"/>
      <c r="K9900" s="184"/>
      <c r="L9900" s="183"/>
    </row>
    <row r="9901">
      <c r="A9901" s="454"/>
      <c r="B9901" s="927"/>
      <c r="C9901" s="580"/>
      <c r="D9901" s="939"/>
      <c r="E9901" s="940"/>
      <c r="F9901" s="941"/>
      <c r="G9901" s="937" t="str">
        <f t="array" ref="G9901">xlookup(F9901,'Internal Staffing Calculator'!E:E,'Internal Staffing Calculator'!C:C,"")</f>
        <v/>
      </c>
      <c r="H9901" s="932" t="str">
        <f t="array" ref="H9901">if(F9901&lt;&gt;"", iferror(index('Internal Staffing Calculator'!B$8:B23500,match(F9901,'Internal Staffing Calculator'!E$8:E23500,0)), "Not In Budget"),"")</f>
        <v/>
      </c>
      <c r="I9901" s="184"/>
      <c r="J9901" s="184"/>
      <c r="K9901" s="184"/>
      <c r="L9901" s="183"/>
    </row>
    <row r="9902">
      <c r="A9902" s="454"/>
      <c r="B9902" s="927"/>
      <c r="C9902" s="580"/>
      <c r="D9902" s="939"/>
      <c r="E9902" s="940"/>
      <c r="F9902" s="941"/>
      <c r="G9902" s="937" t="str">
        <f t="array" ref="G9902">xlookup(F9902,'Internal Staffing Calculator'!E:E,'Internal Staffing Calculator'!C:C,"")</f>
        <v/>
      </c>
      <c r="H9902" s="932" t="str">
        <f t="array" ref="H9902">if(F9902&lt;&gt;"", iferror(index('Internal Staffing Calculator'!B$8:B23500,match(F9902,'Internal Staffing Calculator'!E$8:E23500,0)), "Not In Budget"),"")</f>
        <v/>
      </c>
      <c r="I9902" s="184"/>
      <c r="J9902" s="184"/>
      <c r="K9902" s="184"/>
      <c r="L9902" s="183"/>
    </row>
    <row r="9903">
      <c r="A9903" s="454"/>
      <c r="B9903" s="927"/>
      <c r="C9903" s="580"/>
      <c r="D9903" s="939"/>
      <c r="E9903" s="940"/>
      <c r="F9903" s="941"/>
      <c r="G9903" s="937" t="str">
        <f t="array" ref="G9903">xlookup(F9903,'Internal Staffing Calculator'!E:E,'Internal Staffing Calculator'!C:C,"")</f>
        <v/>
      </c>
      <c r="H9903" s="932" t="str">
        <f t="array" ref="H9903">if(F9903&lt;&gt;"", iferror(index('Internal Staffing Calculator'!B$8:B23500,match(F9903,'Internal Staffing Calculator'!E$8:E23500,0)), "Not In Budget"),"")</f>
        <v/>
      </c>
      <c r="I9903" s="184"/>
      <c r="J9903" s="184"/>
      <c r="K9903" s="184"/>
      <c r="L9903" s="183"/>
    </row>
    <row r="9904">
      <c r="A9904" s="454"/>
      <c r="B9904" s="927"/>
      <c r="C9904" s="580"/>
      <c r="D9904" s="939"/>
      <c r="E9904" s="940"/>
      <c r="F9904" s="941"/>
      <c r="G9904" s="937" t="str">
        <f t="array" ref="G9904">xlookup(F9904,'Internal Staffing Calculator'!E:E,'Internal Staffing Calculator'!C:C,"")</f>
        <v/>
      </c>
      <c r="H9904" s="932" t="str">
        <f t="array" ref="H9904">if(F9904&lt;&gt;"", iferror(index('Internal Staffing Calculator'!B$8:B23500,match(F9904,'Internal Staffing Calculator'!E$8:E23500,0)), "Not In Budget"),"")</f>
        <v/>
      </c>
      <c r="I9904" s="184"/>
      <c r="J9904" s="184"/>
      <c r="K9904" s="184"/>
      <c r="L9904" s="183"/>
    </row>
    <row r="9905">
      <c r="A9905" s="454"/>
      <c r="B9905" s="927"/>
      <c r="C9905" s="580"/>
      <c r="D9905" s="939"/>
      <c r="E9905" s="940"/>
      <c r="F9905" s="941"/>
      <c r="G9905" s="937" t="str">
        <f t="array" ref="G9905">xlookup(F9905,'Internal Staffing Calculator'!E:E,'Internal Staffing Calculator'!C:C,"")</f>
        <v/>
      </c>
      <c r="H9905" s="932" t="str">
        <f t="array" ref="H9905">if(F9905&lt;&gt;"", iferror(index('Internal Staffing Calculator'!B$8:B23500,match(F9905,'Internal Staffing Calculator'!E$8:E23500,0)), "Not In Budget"),"")</f>
        <v/>
      </c>
      <c r="I9905" s="184"/>
      <c r="J9905" s="184"/>
      <c r="K9905" s="184"/>
      <c r="L9905" s="183"/>
    </row>
    <row r="9906">
      <c r="A9906" s="454"/>
      <c r="B9906" s="927"/>
      <c r="C9906" s="580"/>
      <c r="D9906" s="939"/>
      <c r="E9906" s="940"/>
      <c r="F9906" s="941"/>
      <c r="G9906" s="937" t="str">
        <f t="array" ref="G9906">xlookup(F9906,'Internal Staffing Calculator'!E:E,'Internal Staffing Calculator'!C:C,"")</f>
        <v/>
      </c>
      <c r="H9906" s="932" t="str">
        <f t="array" ref="H9906">if(F9906&lt;&gt;"", iferror(index('Internal Staffing Calculator'!B$8:B23500,match(F9906,'Internal Staffing Calculator'!E$8:E23500,0)), "Not In Budget"),"")</f>
        <v/>
      </c>
      <c r="I9906" s="184"/>
      <c r="J9906" s="184"/>
      <c r="K9906" s="184"/>
      <c r="L9906" s="183"/>
    </row>
    <row r="9907">
      <c r="A9907" s="454"/>
      <c r="B9907" s="927"/>
      <c r="C9907" s="580"/>
      <c r="D9907" s="939"/>
      <c r="E9907" s="940"/>
      <c r="F9907" s="941"/>
      <c r="G9907" s="937" t="str">
        <f t="array" ref="G9907">xlookup(F9907,'Internal Staffing Calculator'!E:E,'Internal Staffing Calculator'!C:C,"")</f>
        <v/>
      </c>
      <c r="H9907" s="932" t="str">
        <f t="array" ref="H9907">if(F9907&lt;&gt;"", iferror(index('Internal Staffing Calculator'!B$8:B23500,match(F9907,'Internal Staffing Calculator'!E$8:E23500,0)), "Not In Budget"),"")</f>
        <v/>
      </c>
      <c r="I9907" s="184"/>
      <c r="J9907" s="184"/>
      <c r="K9907" s="184"/>
      <c r="L9907" s="183"/>
    </row>
    <row r="9908">
      <c r="A9908" s="454"/>
      <c r="B9908" s="927"/>
      <c r="C9908" s="580"/>
      <c r="D9908" s="939"/>
      <c r="E9908" s="940"/>
      <c r="F9908" s="941"/>
      <c r="G9908" s="937" t="str">
        <f t="array" ref="G9908">xlookup(F9908,'Internal Staffing Calculator'!E:E,'Internal Staffing Calculator'!C:C,"")</f>
        <v/>
      </c>
      <c r="H9908" s="932" t="str">
        <f t="array" ref="H9908">if(F9908&lt;&gt;"", iferror(index('Internal Staffing Calculator'!B$8:B23500,match(F9908,'Internal Staffing Calculator'!E$8:E23500,0)), "Not In Budget"),"")</f>
        <v/>
      </c>
      <c r="I9908" s="184"/>
      <c r="J9908" s="184"/>
      <c r="K9908" s="184"/>
      <c r="L9908" s="183"/>
    </row>
    <row r="9909">
      <c r="A9909" s="454"/>
      <c r="B9909" s="927"/>
      <c r="C9909" s="580"/>
      <c r="D9909" s="939"/>
      <c r="E9909" s="940"/>
      <c r="F9909" s="941"/>
      <c r="G9909" s="937" t="str">
        <f t="array" ref="G9909">xlookup(F9909,'Internal Staffing Calculator'!E:E,'Internal Staffing Calculator'!C:C,"")</f>
        <v/>
      </c>
      <c r="H9909" s="932" t="str">
        <f t="array" ref="H9909">if(F9909&lt;&gt;"", iferror(index('Internal Staffing Calculator'!B$8:B23500,match(F9909,'Internal Staffing Calculator'!E$8:E23500,0)), "Not In Budget"),"")</f>
        <v/>
      </c>
      <c r="I9909" s="184"/>
      <c r="J9909" s="184"/>
      <c r="K9909" s="184"/>
      <c r="L9909" s="183"/>
    </row>
    <row r="9910">
      <c r="A9910" s="454"/>
      <c r="B9910" s="927"/>
      <c r="C9910" s="580"/>
      <c r="D9910" s="939"/>
      <c r="E9910" s="940"/>
      <c r="F9910" s="941"/>
      <c r="G9910" s="937" t="str">
        <f t="array" ref="G9910">xlookup(F9910,'Internal Staffing Calculator'!E:E,'Internal Staffing Calculator'!C:C,"")</f>
        <v/>
      </c>
      <c r="H9910" s="932" t="str">
        <f t="array" ref="H9910">if(F9910&lt;&gt;"", iferror(index('Internal Staffing Calculator'!B$8:B23500,match(F9910,'Internal Staffing Calculator'!E$8:E23500,0)), "Not In Budget"),"")</f>
        <v/>
      </c>
      <c r="I9910" s="184"/>
      <c r="J9910" s="184"/>
      <c r="K9910" s="184"/>
      <c r="L9910" s="183"/>
    </row>
    <row r="9911">
      <c r="A9911" s="454"/>
      <c r="B9911" s="927"/>
      <c r="C9911" s="580"/>
      <c r="D9911" s="939"/>
      <c r="E9911" s="940"/>
      <c r="F9911" s="941"/>
      <c r="G9911" s="937" t="str">
        <f t="array" ref="G9911">xlookup(F9911,'Internal Staffing Calculator'!E:E,'Internal Staffing Calculator'!C:C,"")</f>
        <v/>
      </c>
      <c r="H9911" s="932" t="str">
        <f t="array" ref="H9911">if(F9911&lt;&gt;"", iferror(index('Internal Staffing Calculator'!B$8:B23500,match(F9911,'Internal Staffing Calculator'!E$8:E23500,0)), "Not In Budget"),"")</f>
        <v/>
      </c>
      <c r="I9911" s="184"/>
      <c r="J9911" s="184"/>
      <c r="K9911" s="184"/>
      <c r="L9911" s="183"/>
    </row>
    <row r="9912">
      <c r="A9912" s="454"/>
      <c r="B9912" s="927"/>
      <c r="C9912" s="580"/>
      <c r="D9912" s="939"/>
      <c r="E9912" s="940"/>
      <c r="F9912" s="941"/>
      <c r="G9912" s="937" t="str">
        <f t="array" ref="G9912">xlookup(F9912,'Internal Staffing Calculator'!E:E,'Internal Staffing Calculator'!C:C,"")</f>
        <v/>
      </c>
      <c r="H9912" s="932" t="str">
        <f t="array" ref="H9912">if(F9912&lt;&gt;"", iferror(index('Internal Staffing Calculator'!B$8:B23500,match(F9912,'Internal Staffing Calculator'!E$8:E23500,0)), "Not In Budget"),"")</f>
        <v/>
      </c>
      <c r="I9912" s="184"/>
      <c r="J9912" s="184"/>
      <c r="K9912" s="184"/>
      <c r="L9912" s="183"/>
    </row>
    <row r="9913">
      <c r="A9913" s="454"/>
      <c r="B9913" s="927"/>
      <c r="C9913" s="580"/>
      <c r="D9913" s="939"/>
      <c r="E9913" s="940"/>
      <c r="F9913" s="941"/>
      <c r="G9913" s="937" t="str">
        <f t="array" ref="G9913">xlookup(F9913,'Internal Staffing Calculator'!E:E,'Internal Staffing Calculator'!C:C,"")</f>
        <v/>
      </c>
      <c r="H9913" s="932" t="str">
        <f t="array" ref="H9913">if(F9913&lt;&gt;"", iferror(index('Internal Staffing Calculator'!B$8:B23500,match(F9913,'Internal Staffing Calculator'!E$8:E23500,0)), "Not In Budget"),"")</f>
        <v/>
      </c>
      <c r="I9913" s="184"/>
      <c r="J9913" s="184"/>
      <c r="K9913" s="184"/>
      <c r="L9913" s="183"/>
    </row>
    <row r="9914">
      <c r="A9914" s="454"/>
      <c r="B9914" s="927"/>
      <c r="C9914" s="580"/>
      <c r="D9914" s="939"/>
      <c r="E9914" s="940"/>
      <c r="F9914" s="941"/>
      <c r="G9914" s="937" t="str">
        <f t="array" ref="G9914">xlookup(F9914,'Internal Staffing Calculator'!E:E,'Internal Staffing Calculator'!C:C,"")</f>
        <v/>
      </c>
      <c r="H9914" s="932" t="str">
        <f t="array" ref="H9914">if(F9914&lt;&gt;"", iferror(index('Internal Staffing Calculator'!B$8:B23500,match(F9914,'Internal Staffing Calculator'!E$8:E23500,0)), "Not In Budget"),"")</f>
        <v/>
      </c>
      <c r="I9914" s="184"/>
      <c r="J9914" s="184"/>
      <c r="K9914" s="184"/>
      <c r="L9914" s="183"/>
    </row>
    <row r="9915">
      <c r="A9915" s="454"/>
      <c r="B9915" s="927"/>
      <c r="C9915" s="580"/>
      <c r="D9915" s="939"/>
      <c r="E9915" s="940"/>
      <c r="F9915" s="941"/>
      <c r="G9915" s="937" t="str">
        <f t="array" ref="G9915">xlookup(F9915,'Internal Staffing Calculator'!E:E,'Internal Staffing Calculator'!C:C,"")</f>
        <v/>
      </c>
      <c r="H9915" s="932" t="str">
        <f t="array" ref="H9915">if(F9915&lt;&gt;"", iferror(index('Internal Staffing Calculator'!B$8:B23500,match(F9915,'Internal Staffing Calculator'!E$8:E23500,0)), "Not In Budget"),"")</f>
        <v/>
      </c>
      <c r="I9915" s="184"/>
      <c r="J9915" s="184"/>
      <c r="K9915" s="184"/>
      <c r="L9915" s="183"/>
    </row>
    <row r="9916">
      <c r="A9916" s="454"/>
      <c r="B9916" s="927"/>
      <c r="C9916" s="580"/>
      <c r="D9916" s="939"/>
      <c r="E9916" s="940"/>
      <c r="F9916" s="941"/>
      <c r="G9916" s="937" t="str">
        <f t="array" ref="G9916">xlookup(F9916,'Internal Staffing Calculator'!E:E,'Internal Staffing Calculator'!C:C,"")</f>
        <v/>
      </c>
      <c r="H9916" s="932" t="str">
        <f t="array" ref="H9916">if(F9916&lt;&gt;"", iferror(index('Internal Staffing Calculator'!B$8:B23500,match(F9916,'Internal Staffing Calculator'!E$8:E23500,0)), "Not In Budget"),"")</f>
        <v/>
      </c>
      <c r="I9916" s="184"/>
      <c r="J9916" s="184"/>
      <c r="K9916" s="184"/>
      <c r="L9916" s="183"/>
    </row>
    <row r="9917">
      <c r="A9917" s="454"/>
      <c r="B9917" s="927"/>
      <c r="C9917" s="580"/>
      <c r="D9917" s="939"/>
      <c r="E9917" s="940"/>
      <c r="F9917" s="941"/>
      <c r="G9917" s="937" t="str">
        <f t="array" ref="G9917">xlookup(F9917,'Internal Staffing Calculator'!E:E,'Internal Staffing Calculator'!C:C,"")</f>
        <v/>
      </c>
      <c r="H9917" s="932" t="str">
        <f t="array" ref="H9917">if(F9917&lt;&gt;"", iferror(index('Internal Staffing Calculator'!B$8:B23500,match(F9917,'Internal Staffing Calculator'!E$8:E23500,0)), "Not In Budget"),"")</f>
        <v/>
      </c>
      <c r="I9917" s="184"/>
      <c r="J9917" s="184"/>
      <c r="K9917" s="184"/>
      <c r="L9917" s="183"/>
    </row>
    <row r="9918">
      <c r="A9918" s="454"/>
      <c r="B9918" s="927"/>
      <c r="C9918" s="580"/>
      <c r="D9918" s="939"/>
      <c r="E9918" s="940"/>
      <c r="F9918" s="941"/>
      <c r="G9918" s="937" t="str">
        <f t="array" ref="G9918">xlookup(F9918,'Internal Staffing Calculator'!E:E,'Internal Staffing Calculator'!C:C,"")</f>
        <v/>
      </c>
      <c r="H9918" s="932" t="str">
        <f t="array" ref="H9918">if(F9918&lt;&gt;"", iferror(index('Internal Staffing Calculator'!B$8:B23500,match(F9918,'Internal Staffing Calculator'!E$8:E23500,0)), "Not In Budget"),"")</f>
        <v/>
      </c>
      <c r="I9918" s="184"/>
      <c r="J9918" s="184"/>
      <c r="K9918" s="184"/>
      <c r="L9918" s="183"/>
    </row>
    <row r="9919">
      <c r="A9919" s="454"/>
      <c r="B9919" s="927"/>
      <c r="C9919" s="580"/>
      <c r="D9919" s="939"/>
      <c r="E9919" s="940"/>
      <c r="F9919" s="941"/>
      <c r="G9919" s="937" t="str">
        <f t="array" ref="G9919">xlookup(F9919,'Internal Staffing Calculator'!E:E,'Internal Staffing Calculator'!C:C,"")</f>
        <v/>
      </c>
      <c r="H9919" s="932" t="str">
        <f t="array" ref="H9919">if(F9919&lt;&gt;"", iferror(index('Internal Staffing Calculator'!B$8:B23500,match(F9919,'Internal Staffing Calculator'!E$8:E23500,0)), "Not In Budget"),"")</f>
        <v/>
      </c>
      <c r="I9919" s="184"/>
      <c r="J9919" s="184"/>
      <c r="K9919" s="184"/>
      <c r="L9919" s="183"/>
    </row>
    <row r="9920">
      <c r="A9920" s="454"/>
      <c r="B9920" s="927"/>
      <c r="C9920" s="580"/>
      <c r="D9920" s="939"/>
      <c r="E9920" s="940"/>
      <c r="F9920" s="941"/>
      <c r="G9920" s="937" t="str">
        <f t="array" ref="G9920">xlookup(F9920,'Internal Staffing Calculator'!E:E,'Internal Staffing Calculator'!C:C,"")</f>
        <v/>
      </c>
      <c r="H9920" s="932" t="str">
        <f t="array" ref="H9920">if(F9920&lt;&gt;"", iferror(index('Internal Staffing Calculator'!B$8:B23500,match(F9920,'Internal Staffing Calculator'!E$8:E23500,0)), "Not In Budget"),"")</f>
        <v/>
      </c>
      <c r="I9920" s="184"/>
      <c r="J9920" s="184"/>
      <c r="K9920" s="184"/>
      <c r="L9920" s="183"/>
    </row>
    <row r="9921">
      <c r="A9921" s="454"/>
      <c r="B9921" s="927"/>
      <c r="C9921" s="580"/>
      <c r="D9921" s="939"/>
      <c r="E9921" s="940"/>
      <c r="F9921" s="941"/>
      <c r="G9921" s="937" t="str">
        <f t="array" ref="G9921">xlookup(F9921,'Internal Staffing Calculator'!E:E,'Internal Staffing Calculator'!C:C,"")</f>
        <v/>
      </c>
      <c r="H9921" s="932" t="str">
        <f t="array" ref="H9921">if(F9921&lt;&gt;"", iferror(index('Internal Staffing Calculator'!B$8:B23500,match(F9921,'Internal Staffing Calculator'!E$8:E23500,0)), "Not In Budget"),"")</f>
        <v/>
      </c>
      <c r="I9921" s="184"/>
      <c r="J9921" s="184"/>
      <c r="K9921" s="184"/>
      <c r="L9921" s="183"/>
    </row>
    <row r="9922">
      <c r="A9922" s="454"/>
      <c r="B9922" s="927"/>
      <c r="C9922" s="580"/>
      <c r="D9922" s="939"/>
      <c r="E9922" s="940"/>
      <c r="F9922" s="941"/>
      <c r="G9922" s="937" t="str">
        <f t="array" ref="G9922">xlookup(F9922,'Internal Staffing Calculator'!E:E,'Internal Staffing Calculator'!C:C,"")</f>
        <v/>
      </c>
      <c r="H9922" s="932" t="str">
        <f t="array" ref="H9922">if(F9922&lt;&gt;"", iferror(index('Internal Staffing Calculator'!B$8:B23500,match(F9922,'Internal Staffing Calculator'!E$8:E23500,0)), "Not In Budget"),"")</f>
        <v/>
      </c>
      <c r="I9922" s="184"/>
      <c r="J9922" s="184"/>
      <c r="K9922" s="184"/>
      <c r="L9922" s="183"/>
    </row>
    <row r="9923">
      <c r="A9923" s="454"/>
      <c r="B9923" s="927"/>
      <c r="C9923" s="580"/>
      <c r="D9923" s="939"/>
      <c r="E9923" s="940"/>
      <c r="F9923" s="941"/>
      <c r="G9923" s="937" t="str">
        <f t="array" ref="G9923">xlookup(F9923,'Internal Staffing Calculator'!E:E,'Internal Staffing Calculator'!C:C,"")</f>
        <v/>
      </c>
      <c r="H9923" s="932" t="str">
        <f t="array" ref="H9923">if(F9923&lt;&gt;"", iferror(index('Internal Staffing Calculator'!B$8:B23500,match(F9923,'Internal Staffing Calculator'!E$8:E23500,0)), "Not In Budget"),"")</f>
        <v/>
      </c>
      <c r="I9923" s="184"/>
      <c r="J9923" s="184"/>
      <c r="K9923" s="184"/>
      <c r="L9923" s="183"/>
    </row>
    <row r="9924">
      <c r="A9924" s="454"/>
      <c r="B9924" s="927"/>
      <c r="C9924" s="580"/>
      <c r="D9924" s="939"/>
      <c r="E9924" s="940"/>
      <c r="F9924" s="941"/>
      <c r="G9924" s="937" t="str">
        <f t="array" ref="G9924">xlookup(F9924,'Internal Staffing Calculator'!E:E,'Internal Staffing Calculator'!C:C,"")</f>
        <v/>
      </c>
      <c r="H9924" s="932" t="str">
        <f t="array" ref="H9924">if(F9924&lt;&gt;"", iferror(index('Internal Staffing Calculator'!B$8:B23500,match(F9924,'Internal Staffing Calculator'!E$8:E23500,0)), "Not In Budget"),"")</f>
        <v/>
      </c>
      <c r="I9924" s="184"/>
      <c r="J9924" s="184"/>
      <c r="K9924" s="184"/>
      <c r="L9924" s="183"/>
    </row>
    <row r="9925">
      <c r="A9925" s="454"/>
      <c r="B9925" s="927"/>
      <c r="C9925" s="580"/>
      <c r="D9925" s="939"/>
      <c r="E9925" s="940"/>
      <c r="F9925" s="941"/>
      <c r="G9925" s="937" t="str">
        <f t="array" ref="G9925">xlookup(F9925,'Internal Staffing Calculator'!E:E,'Internal Staffing Calculator'!C:C,"")</f>
        <v/>
      </c>
      <c r="H9925" s="932" t="str">
        <f t="array" ref="H9925">if(F9925&lt;&gt;"", iferror(index('Internal Staffing Calculator'!B$8:B23500,match(F9925,'Internal Staffing Calculator'!E$8:E23500,0)), "Not In Budget"),"")</f>
        <v/>
      </c>
      <c r="I9925" s="184"/>
      <c r="J9925" s="184"/>
      <c r="K9925" s="184"/>
      <c r="L9925" s="183"/>
    </row>
    <row r="9926">
      <c r="A9926" s="454"/>
      <c r="B9926" s="927"/>
      <c r="C9926" s="580"/>
      <c r="D9926" s="939"/>
      <c r="E9926" s="940"/>
      <c r="F9926" s="941"/>
      <c r="G9926" s="937" t="str">
        <f t="array" ref="G9926">xlookup(F9926,'Internal Staffing Calculator'!E:E,'Internal Staffing Calculator'!C:C,"")</f>
        <v/>
      </c>
      <c r="H9926" s="932" t="str">
        <f t="array" ref="H9926">if(F9926&lt;&gt;"", iferror(index('Internal Staffing Calculator'!B$8:B23500,match(F9926,'Internal Staffing Calculator'!E$8:E23500,0)), "Not In Budget"),"")</f>
        <v/>
      </c>
      <c r="I9926" s="184"/>
      <c r="J9926" s="184"/>
      <c r="K9926" s="184"/>
      <c r="L9926" s="183"/>
    </row>
    <row r="9927">
      <c r="A9927" s="454"/>
      <c r="B9927" s="927"/>
      <c r="C9927" s="580"/>
      <c r="D9927" s="939"/>
      <c r="E9927" s="940"/>
      <c r="F9927" s="941"/>
      <c r="G9927" s="937" t="str">
        <f t="array" ref="G9927">xlookup(F9927,'Internal Staffing Calculator'!E:E,'Internal Staffing Calculator'!C:C,"")</f>
        <v/>
      </c>
      <c r="H9927" s="932" t="str">
        <f t="array" ref="H9927">if(F9927&lt;&gt;"", iferror(index('Internal Staffing Calculator'!B$8:B23500,match(F9927,'Internal Staffing Calculator'!E$8:E23500,0)), "Not In Budget"),"")</f>
        <v/>
      </c>
      <c r="I9927" s="184"/>
      <c r="J9927" s="184"/>
      <c r="K9927" s="184"/>
      <c r="L9927" s="183"/>
    </row>
    <row r="9928">
      <c r="A9928" s="454"/>
      <c r="B9928" s="927"/>
      <c r="C9928" s="580"/>
      <c r="D9928" s="939"/>
      <c r="E9928" s="940"/>
      <c r="F9928" s="941"/>
      <c r="G9928" s="937" t="str">
        <f t="array" ref="G9928">xlookup(F9928,'Internal Staffing Calculator'!E:E,'Internal Staffing Calculator'!C:C,"")</f>
        <v/>
      </c>
      <c r="H9928" s="932" t="str">
        <f t="array" ref="H9928">if(F9928&lt;&gt;"", iferror(index('Internal Staffing Calculator'!B$8:B23500,match(F9928,'Internal Staffing Calculator'!E$8:E23500,0)), "Not In Budget"),"")</f>
        <v/>
      </c>
      <c r="I9928" s="184"/>
      <c r="J9928" s="184"/>
      <c r="K9928" s="184"/>
      <c r="L9928" s="183"/>
    </row>
    <row r="9929">
      <c r="A9929" s="454"/>
      <c r="B9929" s="927"/>
      <c r="C9929" s="580"/>
      <c r="D9929" s="939"/>
      <c r="E9929" s="940"/>
      <c r="F9929" s="941"/>
      <c r="G9929" s="937" t="str">
        <f t="array" ref="G9929">xlookup(F9929,'Internal Staffing Calculator'!E:E,'Internal Staffing Calculator'!C:C,"")</f>
        <v/>
      </c>
      <c r="H9929" s="932" t="str">
        <f t="array" ref="H9929">if(F9929&lt;&gt;"", iferror(index('Internal Staffing Calculator'!B$8:B23500,match(F9929,'Internal Staffing Calculator'!E$8:E23500,0)), "Not In Budget"),"")</f>
        <v/>
      </c>
      <c r="I9929" s="184"/>
      <c r="J9929" s="184"/>
      <c r="K9929" s="184"/>
      <c r="L9929" s="183"/>
    </row>
    <row r="9930">
      <c r="A9930" s="454"/>
      <c r="B9930" s="927"/>
      <c r="C9930" s="580"/>
      <c r="D9930" s="939"/>
      <c r="E9930" s="940"/>
      <c r="F9930" s="941"/>
      <c r="G9930" s="937" t="str">
        <f t="array" ref="G9930">xlookup(F9930,'Internal Staffing Calculator'!E:E,'Internal Staffing Calculator'!C:C,"")</f>
        <v/>
      </c>
      <c r="H9930" s="932" t="str">
        <f t="array" ref="H9930">if(F9930&lt;&gt;"", iferror(index('Internal Staffing Calculator'!B$8:B23500,match(F9930,'Internal Staffing Calculator'!E$8:E23500,0)), "Not In Budget"),"")</f>
        <v/>
      </c>
      <c r="I9930" s="184"/>
      <c r="J9930" s="184"/>
      <c r="K9930" s="184"/>
      <c r="L9930" s="183"/>
    </row>
    <row r="9931">
      <c r="A9931" s="454"/>
      <c r="B9931" s="927"/>
      <c r="C9931" s="580"/>
      <c r="D9931" s="939"/>
      <c r="E9931" s="940"/>
      <c r="F9931" s="941"/>
      <c r="G9931" s="937" t="str">
        <f t="array" ref="G9931">xlookup(F9931,'Internal Staffing Calculator'!E:E,'Internal Staffing Calculator'!C:C,"")</f>
        <v/>
      </c>
      <c r="H9931" s="932" t="str">
        <f t="array" ref="H9931">if(F9931&lt;&gt;"", iferror(index('Internal Staffing Calculator'!B$8:B23500,match(F9931,'Internal Staffing Calculator'!E$8:E23500,0)), "Not In Budget"),"")</f>
        <v/>
      </c>
      <c r="I9931" s="184"/>
      <c r="J9931" s="184"/>
      <c r="K9931" s="184"/>
      <c r="L9931" s="183"/>
    </row>
    <row r="9932">
      <c r="A9932" s="454"/>
      <c r="B9932" s="927"/>
      <c r="C9932" s="580"/>
      <c r="D9932" s="939"/>
      <c r="E9932" s="940"/>
      <c r="F9932" s="941"/>
      <c r="G9932" s="937" t="str">
        <f t="array" ref="G9932">xlookup(F9932,'Internal Staffing Calculator'!E:E,'Internal Staffing Calculator'!C:C,"")</f>
        <v/>
      </c>
      <c r="H9932" s="932" t="str">
        <f t="array" ref="H9932">if(F9932&lt;&gt;"", iferror(index('Internal Staffing Calculator'!B$8:B23500,match(F9932,'Internal Staffing Calculator'!E$8:E23500,0)), "Not In Budget"),"")</f>
        <v/>
      </c>
      <c r="I9932" s="184"/>
      <c r="J9932" s="184"/>
      <c r="K9932" s="184"/>
      <c r="L9932" s="183"/>
    </row>
    <row r="9933">
      <c r="A9933" s="454"/>
      <c r="B9933" s="927"/>
      <c r="C9933" s="580"/>
      <c r="D9933" s="939"/>
      <c r="E9933" s="940"/>
      <c r="F9933" s="941"/>
      <c r="G9933" s="937" t="str">
        <f t="array" ref="G9933">xlookup(F9933,'Internal Staffing Calculator'!E:E,'Internal Staffing Calculator'!C:C,"")</f>
        <v/>
      </c>
      <c r="H9933" s="932" t="str">
        <f t="array" ref="H9933">if(F9933&lt;&gt;"", iferror(index('Internal Staffing Calculator'!B$8:B23500,match(F9933,'Internal Staffing Calculator'!E$8:E23500,0)), "Not In Budget"),"")</f>
        <v/>
      </c>
      <c r="I9933" s="184"/>
      <c r="J9933" s="184"/>
      <c r="K9933" s="184"/>
      <c r="L9933" s="183"/>
    </row>
    <row r="9934">
      <c r="A9934" s="454"/>
      <c r="B9934" s="927"/>
      <c r="C9934" s="580"/>
      <c r="D9934" s="939"/>
      <c r="E9934" s="940"/>
      <c r="F9934" s="941"/>
      <c r="G9934" s="937" t="str">
        <f t="array" ref="G9934">xlookup(F9934,'Internal Staffing Calculator'!E:E,'Internal Staffing Calculator'!C:C,"")</f>
        <v/>
      </c>
      <c r="H9934" s="932" t="str">
        <f t="array" ref="H9934">if(F9934&lt;&gt;"", iferror(index('Internal Staffing Calculator'!B$8:B23500,match(F9934,'Internal Staffing Calculator'!E$8:E23500,0)), "Not In Budget"),"")</f>
        <v/>
      </c>
      <c r="I9934" s="184"/>
      <c r="J9934" s="184"/>
      <c r="K9934" s="184"/>
      <c r="L9934" s="183"/>
    </row>
    <row r="9935">
      <c r="A9935" s="454"/>
      <c r="B9935" s="927"/>
      <c r="C9935" s="580"/>
      <c r="D9935" s="939"/>
      <c r="E9935" s="940"/>
      <c r="F9935" s="941"/>
      <c r="G9935" s="937" t="str">
        <f t="array" ref="G9935">xlookup(F9935,'Internal Staffing Calculator'!E:E,'Internal Staffing Calculator'!C:C,"")</f>
        <v/>
      </c>
      <c r="H9935" s="932" t="str">
        <f t="array" ref="H9935">if(F9935&lt;&gt;"", iferror(index('Internal Staffing Calculator'!B$8:B23500,match(F9935,'Internal Staffing Calculator'!E$8:E23500,0)), "Not In Budget"),"")</f>
        <v/>
      </c>
      <c r="I9935" s="184"/>
      <c r="J9935" s="184"/>
      <c r="K9935" s="184"/>
      <c r="L9935" s="183"/>
    </row>
    <row r="9936">
      <c r="A9936" s="454"/>
      <c r="B9936" s="927"/>
      <c r="C9936" s="580"/>
      <c r="D9936" s="939"/>
      <c r="E9936" s="940"/>
      <c r="F9936" s="941"/>
      <c r="G9936" s="937" t="str">
        <f t="array" ref="G9936">xlookup(F9936,'Internal Staffing Calculator'!E:E,'Internal Staffing Calculator'!C:C,"")</f>
        <v/>
      </c>
      <c r="H9936" s="932" t="str">
        <f t="array" ref="H9936">if(F9936&lt;&gt;"", iferror(index('Internal Staffing Calculator'!B$8:B23500,match(F9936,'Internal Staffing Calculator'!E$8:E23500,0)), "Not In Budget"),"")</f>
        <v/>
      </c>
      <c r="I9936" s="184"/>
      <c r="J9936" s="184"/>
      <c r="K9936" s="184"/>
      <c r="L9936" s="183"/>
    </row>
    <row r="9937">
      <c r="A9937" s="454"/>
      <c r="B9937" s="927"/>
      <c r="C9937" s="580"/>
      <c r="D9937" s="939"/>
      <c r="E9937" s="940"/>
      <c r="F9937" s="941"/>
      <c r="G9937" s="937" t="str">
        <f t="array" ref="G9937">xlookup(F9937,'Internal Staffing Calculator'!E:E,'Internal Staffing Calculator'!C:C,"")</f>
        <v/>
      </c>
      <c r="H9937" s="932" t="str">
        <f t="array" ref="H9937">if(F9937&lt;&gt;"", iferror(index('Internal Staffing Calculator'!B$8:B23500,match(F9937,'Internal Staffing Calculator'!E$8:E23500,0)), "Not In Budget"),"")</f>
        <v/>
      </c>
      <c r="I9937" s="184"/>
      <c r="J9937" s="184"/>
      <c r="K9937" s="184"/>
      <c r="L9937" s="183"/>
    </row>
    <row r="9938">
      <c r="A9938" s="454"/>
      <c r="B9938" s="927"/>
      <c r="C9938" s="580"/>
      <c r="D9938" s="939"/>
      <c r="E9938" s="940"/>
      <c r="F9938" s="941"/>
      <c r="G9938" s="937" t="str">
        <f t="array" ref="G9938">xlookup(F9938,'Internal Staffing Calculator'!E:E,'Internal Staffing Calculator'!C:C,"")</f>
        <v/>
      </c>
      <c r="H9938" s="932" t="str">
        <f t="array" ref="H9938">if(F9938&lt;&gt;"", iferror(index('Internal Staffing Calculator'!B$8:B23500,match(F9938,'Internal Staffing Calculator'!E$8:E23500,0)), "Not In Budget"),"")</f>
        <v/>
      </c>
      <c r="I9938" s="184"/>
      <c r="J9938" s="184"/>
      <c r="K9938" s="184"/>
      <c r="L9938" s="183"/>
    </row>
    <row r="9939">
      <c r="A9939" s="454"/>
      <c r="B9939" s="927"/>
      <c r="C9939" s="580"/>
      <c r="D9939" s="939"/>
      <c r="E9939" s="940"/>
      <c r="F9939" s="941"/>
      <c r="G9939" s="937" t="str">
        <f t="array" ref="G9939">xlookup(F9939,'Internal Staffing Calculator'!E:E,'Internal Staffing Calculator'!C:C,"")</f>
        <v/>
      </c>
      <c r="H9939" s="932" t="str">
        <f t="array" ref="H9939">if(F9939&lt;&gt;"", iferror(index('Internal Staffing Calculator'!B$8:B23500,match(F9939,'Internal Staffing Calculator'!E$8:E23500,0)), "Not In Budget"),"")</f>
        <v/>
      </c>
      <c r="I9939" s="184"/>
      <c r="J9939" s="184"/>
      <c r="K9939" s="184"/>
      <c r="L9939" s="183"/>
    </row>
    <row r="9940">
      <c r="A9940" s="454"/>
      <c r="B9940" s="927"/>
      <c r="C9940" s="580"/>
      <c r="D9940" s="939"/>
      <c r="E9940" s="940"/>
      <c r="F9940" s="941"/>
      <c r="G9940" s="937" t="str">
        <f t="array" ref="G9940">xlookup(F9940,'Internal Staffing Calculator'!E:E,'Internal Staffing Calculator'!C:C,"")</f>
        <v/>
      </c>
      <c r="H9940" s="932" t="str">
        <f t="array" ref="H9940">if(F9940&lt;&gt;"", iferror(index('Internal Staffing Calculator'!B$8:B23500,match(F9940,'Internal Staffing Calculator'!E$8:E23500,0)), "Not In Budget"),"")</f>
        <v/>
      </c>
      <c r="I9940" s="184"/>
      <c r="J9940" s="184"/>
      <c r="K9940" s="184"/>
      <c r="L9940" s="183"/>
    </row>
    <row r="9941">
      <c r="A9941" s="454"/>
      <c r="B9941" s="927"/>
      <c r="C9941" s="580"/>
      <c r="D9941" s="939"/>
      <c r="E9941" s="940"/>
      <c r="F9941" s="941"/>
      <c r="G9941" s="937" t="str">
        <f t="array" ref="G9941">xlookup(F9941,'Internal Staffing Calculator'!E:E,'Internal Staffing Calculator'!C:C,"")</f>
        <v/>
      </c>
      <c r="H9941" s="932" t="str">
        <f t="array" ref="H9941">if(F9941&lt;&gt;"", iferror(index('Internal Staffing Calculator'!B$8:B23500,match(F9941,'Internal Staffing Calculator'!E$8:E23500,0)), "Not In Budget"),"")</f>
        <v/>
      </c>
      <c r="I9941" s="184"/>
      <c r="J9941" s="184"/>
      <c r="K9941" s="184"/>
      <c r="L9941" s="183"/>
    </row>
    <row r="9942">
      <c r="A9942" s="454"/>
      <c r="B9942" s="927"/>
      <c r="C9942" s="580"/>
      <c r="D9942" s="939"/>
      <c r="E9942" s="940"/>
      <c r="F9942" s="941"/>
      <c r="G9942" s="937" t="str">
        <f t="array" ref="G9942">xlookup(F9942,'Internal Staffing Calculator'!E:E,'Internal Staffing Calculator'!C:C,"")</f>
        <v/>
      </c>
      <c r="H9942" s="932" t="str">
        <f t="array" ref="H9942">if(F9942&lt;&gt;"", iferror(index('Internal Staffing Calculator'!B$8:B23500,match(F9942,'Internal Staffing Calculator'!E$8:E23500,0)), "Not In Budget"),"")</f>
        <v/>
      </c>
      <c r="I9942" s="184"/>
      <c r="J9942" s="184"/>
      <c r="K9942" s="184"/>
      <c r="L9942" s="183"/>
    </row>
    <row r="9943">
      <c r="A9943" s="454"/>
      <c r="B9943" s="927"/>
      <c r="C9943" s="580"/>
      <c r="D9943" s="939"/>
      <c r="E9943" s="940"/>
      <c r="F9943" s="941"/>
      <c r="G9943" s="937" t="str">
        <f t="array" ref="G9943">xlookup(F9943,'Internal Staffing Calculator'!E:E,'Internal Staffing Calculator'!C:C,"")</f>
        <v/>
      </c>
      <c r="H9943" s="932" t="str">
        <f t="array" ref="H9943">if(F9943&lt;&gt;"", iferror(index('Internal Staffing Calculator'!B$8:B23500,match(F9943,'Internal Staffing Calculator'!E$8:E23500,0)), "Not In Budget"),"")</f>
        <v/>
      </c>
      <c r="I9943" s="184"/>
      <c r="J9943" s="184"/>
      <c r="K9943" s="184"/>
      <c r="L9943" s="183"/>
    </row>
    <row r="9944">
      <c r="A9944" s="454"/>
      <c r="B9944" s="927"/>
      <c r="C9944" s="580"/>
      <c r="D9944" s="939"/>
      <c r="E9944" s="940"/>
      <c r="F9944" s="941"/>
      <c r="G9944" s="937" t="str">
        <f t="array" ref="G9944">xlookup(F9944,'Internal Staffing Calculator'!E:E,'Internal Staffing Calculator'!C:C,"")</f>
        <v/>
      </c>
      <c r="H9944" s="932" t="str">
        <f t="array" ref="H9944">if(F9944&lt;&gt;"", iferror(index('Internal Staffing Calculator'!B$8:B23500,match(F9944,'Internal Staffing Calculator'!E$8:E23500,0)), "Not In Budget"),"")</f>
        <v/>
      </c>
      <c r="I9944" s="184"/>
      <c r="J9944" s="184"/>
      <c r="K9944" s="184"/>
      <c r="L9944" s="183"/>
    </row>
    <row r="9945">
      <c r="A9945" s="454"/>
      <c r="B9945" s="927"/>
      <c r="C9945" s="580"/>
      <c r="D9945" s="939"/>
      <c r="E9945" s="940"/>
      <c r="F9945" s="941"/>
      <c r="G9945" s="937" t="str">
        <f t="array" ref="G9945">xlookup(F9945,'Internal Staffing Calculator'!E:E,'Internal Staffing Calculator'!C:C,"")</f>
        <v/>
      </c>
      <c r="H9945" s="932" t="str">
        <f t="array" ref="H9945">if(F9945&lt;&gt;"", iferror(index('Internal Staffing Calculator'!B$8:B23500,match(F9945,'Internal Staffing Calculator'!E$8:E23500,0)), "Not In Budget"),"")</f>
        <v/>
      </c>
      <c r="I9945" s="184"/>
      <c r="J9945" s="184"/>
      <c r="K9945" s="184"/>
      <c r="L9945" s="183"/>
    </row>
    <row r="9946">
      <c r="A9946" s="454"/>
      <c r="B9946" s="927"/>
      <c r="C9946" s="580"/>
      <c r="D9946" s="939"/>
      <c r="E9946" s="940"/>
      <c r="F9946" s="941"/>
      <c r="G9946" s="937" t="str">
        <f t="array" ref="G9946">xlookup(F9946,'Internal Staffing Calculator'!E:E,'Internal Staffing Calculator'!C:C,"")</f>
        <v/>
      </c>
      <c r="H9946" s="932" t="str">
        <f t="array" ref="H9946">if(F9946&lt;&gt;"", iferror(index('Internal Staffing Calculator'!B$8:B23500,match(F9946,'Internal Staffing Calculator'!E$8:E23500,0)), "Not In Budget"),"")</f>
        <v/>
      </c>
      <c r="I9946" s="184"/>
      <c r="J9946" s="184"/>
      <c r="K9946" s="184"/>
      <c r="L9946" s="183"/>
    </row>
    <row r="9947">
      <c r="A9947" s="454"/>
      <c r="B9947" s="927"/>
      <c r="C9947" s="580"/>
      <c r="D9947" s="939"/>
      <c r="E9947" s="940"/>
      <c r="F9947" s="941"/>
      <c r="G9947" s="937" t="str">
        <f t="array" ref="G9947">xlookup(F9947,'Internal Staffing Calculator'!E:E,'Internal Staffing Calculator'!C:C,"")</f>
        <v/>
      </c>
      <c r="H9947" s="932" t="str">
        <f t="array" ref="H9947">if(F9947&lt;&gt;"", iferror(index('Internal Staffing Calculator'!B$8:B23500,match(F9947,'Internal Staffing Calculator'!E$8:E23500,0)), "Not In Budget"),"")</f>
        <v/>
      </c>
      <c r="I9947" s="184"/>
      <c r="J9947" s="184"/>
      <c r="K9947" s="184"/>
      <c r="L9947" s="183"/>
    </row>
    <row r="9948">
      <c r="A9948" s="454"/>
      <c r="B9948" s="927"/>
      <c r="C9948" s="580"/>
      <c r="D9948" s="939"/>
      <c r="E9948" s="940"/>
      <c r="F9948" s="941"/>
      <c r="G9948" s="937" t="str">
        <f t="array" ref="G9948">xlookup(F9948,'Internal Staffing Calculator'!E:E,'Internal Staffing Calculator'!C:C,"")</f>
        <v/>
      </c>
      <c r="H9948" s="932" t="str">
        <f t="array" ref="H9948">if(F9948&lt;&gt;"", iferror(index('Internal Staffing Calculator'!B$8:B23500,match(F9948,'Internal Staffing Calculator'!E$8:E23500,0)), "Not In Budget"),"")</f>
        <v/>
      </c>
      <c r="I9948" s="184"/>
      <c r="J9948" s="184"/>
      <c r="K9948" s="184"/>
      <c r="L9948" s="183"/>
    </row>
    <row r="9949">
      <c r="A9949" s="454"/>
      <c r="B9949" s="927"/>
      <c r="C9949" s="580"/>
      <c r="D9949" s="939"/>
      <c r="E9949" s="940"/>
      <c r="F9949" s="941"/>
      <c r="G9949" s="937" t="str">
        <f t="array" ref="G9949">xlookup(F9949,'Internal Staffing Calculator'!E:E,'Internal Staffing Calculator'!C:C,"")</f>
        <v/>
      </c>
      <c r="H9949" s="932" t="str">
        <f t="array" ref="H9949">if(F9949&lt;&gt;"", iferror(index('Internal Staffing Calculator'!B$8:B23500,match(F9949,'Internal Staffing Calculator'!E$8:E23500,0)), "Not In Budget"),"")</f>
        <v/>
      </c>
      <c r="I9949" s="184"/>
      <c r="J9949" s="184"/>
      <c r="K9949" s="184"/>
      <c r="L9949" s="183"/>
    </row>
    <row r="9950">
      <c r="A9950" s="454"/>
      <c r="B9950" s="927"/>
      <c r="C9950" s="580"/>
      <c r="D9950" s="939"/>
      <c r="E9950" s="940"/>
      <c r="F9950" s="941"/>
      <c r="G9950" s="937" t="str">
        <f t="array" ref="G9950">xlookup(F9950,'Internal Staffing Calculator'!E:E,'Internal Staffing Calculator'!C:C,"")</f>
        <v/>
      </c>
      <c r="H9950" s="932" t="str">
        <f t="array" ref="H9950">if(F9950&lt;&gt;"", iferror(index('Internal Staffing Calculator'!B$8:B23500,match(F9950,'Internal Staffing Calculator'!E$8:E23500,0)), "Not In Budget"),"")</f>
        <v/>
      </c>
      <c r="I9950" s="184"/>
      <c r="J9950" s="184"/>
      <c r="K9950" s="184"/>
      <c r="L9950" s="183"/>
    </row>
    <row r="9951">
      <c r="A9951" s="454"/>
      <c r="B9951" s="927"/>
      <c r="C9951" s="580"/>
      <c r="D9951" s="939"/>
      <c r="E9951" s="940"/>
      <c r="F9951" s="941"/>
      <c r="G9951" s="937" t="str">
        <f t="array" ref="G9951">xlookup(F9951,'Internal Staffing Calculator'!E:E,'Internal Staffing Calculator'!C:C,"")</f>
        <v/>
      </c>
      <c r="H9951" s="932" t="str">
        <f t="array" ref="H9951">if(F9951&lt;&gt;"", iferror(index('Internal Staffing Calculator'!B$8:B23500,match(F9951,'Internal Staffing Calculator'!E$8:E23500,0)), "Not In Budget"),"")</f>
        <v/>
      </c>
      <c r="I9951" s="184"/>
      <c r="J9951" s="184"/>
      <c r="K9951" s="184"/>
      <c r="L9951" s="183"/>
    </row>
    <row r="9952">
      <c r="A9952" s="454"/>
      <c r="B9952" s="927"/>
      <c r="C9952" s="580"/>
      <c r="D9952" s="939"/>
      <c r="E9952" s="940"/>
      <c r="F9952" s="941"/>
      <c r="G9952" s="937" t="str">
        <f t="array" ref="G9952">xlookup(F9952,'Internal Staffing Calculator'!E:E,'Internal Staffing Calculator'!C:C,"")</f>
        <v/>
      </c>
      <c r="H9952" s="932" t="str">
        <f t="array" ref="H9952">if(F9952&lt;&gt;"", iferror(index('Internal Staffing Calculator'!B$8:B23500,match(F9952,'Internal Staffing Calculator'!E$8:E23500,0)), "Not In Budget"),"")</f>
        <v/>
      </c>
      <c r="I9952" s="184"/>
      <c r="J9952" s="184"/>
      <c r="K9952" s="184"/>
      <c r="L9952" s="183"/>
    </row>
    <row r="9953">
      <c r="A9953" s="454"/>
      <c r="B9953" s="927"/>
      <c r="C9953" s="580"/>
      <c r="D9953" s="939"/>
      <c r="E9953" s="940"/>
      <c r="F9953" s="941"/>
      <c r="G9953" s="937" t="str">
        <f t="array" ref="G9953">xlookup(F9953,'Internal Staffing Calculator'!E:E,'Internal Staffing Calculator'!C:C,"")</f>
        <v/>
      </c>
      <c r="H9953" s="932" t="str">
        <f t="array" ref="H9953">if(F9953&lt;&gt;"", iferror(index('Internal Staffing Calculator'!B$8:B23500,match(F9953,'Internal Staffing Calculator'!E$8:E23500,0)), "Not In Budget"),"")</f>
        <v/>
      </c>
      <c r="I9953" s="184"/>
      <c r="J9953" s="184"/>
      <c r="K9953" s="184"/>
      <c r="L9953" s="183"/>
    </row>
    <row r="9954">
      <c r="A9954" s="454"/>
      <c r="B9954" s="927"/>
      <c r="C9954" s="580"/>
      <c r="D9954" s="939"/>
      <c r="E9954" s="940"/>
      <c r="F9954" s="941"/>
      <c r="G9954" s="937" t="str">
        <f t="array" ref="G9954">xlookup(F9954,'Internal Staffing Calculator'!E:E,'Internal Staffing Calculator'!C:C,"")</f>
        <v/>
      </c>
      <c r="H9954" s="932" t="str">
        <f t="array" ref="H9954">if(F9954&lt;&gt;"", iferror(index('Internal Staffing Calculator'!B$8:B23500,match(F9954,'Internal Staffing Calculator'!E$8:E23500,0)), "Not In Budget"),"")</f>
        <v/>
      </c>
      <c r="I9954" s="184"/>
      <c r="J9954" s="184"/>
      <c r="K9954" s="184"/>
      <c r="L9954" s="183"/>
    </row>
    <row r="9955">
      <c r="A9955" s="454"/>
      <c r="B9955" s="927"/>
      <c r="C9955" s="580"/>
      <c r="D9955" s="939"/>
      <c r="E9955" s="940"/>
      <c r="F9955" s="941"/>
      <c r="G9955" s="937" t="str">
        <f t="array" ref="G9955">xlookup(F9955,'Internal Staffing Calculator'!E:E,'Internal Staffing Calculator'!C:C,"")</f>
        <v/>
      </c>
      <c r="H9955" s="932" t="str">
        <f t="array" ref="H9955">if(F9955&lt;&gt;"", iferror(index('Internal Staffing Calculator'!B$8:B23500,match(F9955,'Internal Staffing Calculator'!E$8:E23500,0)), "Not In Budget"),"")</f>
        <v/>
      </c>
      <c r="I9955" s="184"/>
      <c r="J9955" s="184"/>
      <c r="K9955" s="184"/>
      <c r="L9955" s="183"/>
    </row>
    <row r="9956">
      <c r="A9956" s="454"/>
      <c r="B9956" s="927"/>
      <c r="C9956" s="580"/>
      <c r="D9956" s="939"/>
      <c r="E9956" s="940"/>
      <c r="F9956" s="941"/>
      <c r="G9956" s="937" t="str">
        <f t="array" ref="G9956">xlookup(F9956,'Internal Staffing Calculator'!E:E,'Internal Staffing Calculator'!C:C,"")</f>
        <v/>
      </c>
      <c r="H9956" s="932" t="str">
        <f t="array" ref="H9956">if(F9956&lt;&gt;"", iferror(index('Internal Staffing Calculator'!B$8:B23500,match(F9956,'Internal Staffing Calculator'!E$8:E23500,0)), "Not In Budget"),"")</f>
        <v/>
      </c>
      <c r="I9956" s="184"/>
      <c r="J9956" s="184"/>
      <c r="K9956" s="184"/>
      <c r="L9956" s="183"/>
    </row>
    <row r="9957">
      <c r="A9957" s="454"/>
      <c r="B9957" s="927"/>
      <c r="C9957" s="580"/>
      <c r="D9957" s="939"/>
      <c r="E9957" s="940"/>
      <c r="F9957" s="941"/>
      <c r="G9957" s="937" t="str">
        <f t="array" ref="G9957">xlookup(F9957,'Internal Staffing Calculator'!E:E,'Internal Staffing Calculator'!C:C,"")</f>
        <v/>
      </c>
      <c r="H9957" s="932" t="str">
        <f t="array" ref="H9957">if(F9957&lt;&gt;"", iferror(index('Internal Staffing Calculator'!B$8:B23500,match(F9957,'Internal Staffing Calculator'!E$8:E23500,0)), "Not In Budget"),"")</f>
        <v/>
      </c>
      <c r="I9957" s="184"/>
      <c r="J9957" s="184"/>
      <c r="K9957" s="184"/>
      <c r="L9957" s="183"/>
    </row>
    <row r="9958">
      <c r="A9958" s="454"/>
      <c r="B9958" s="927"/>
      <c r="C9958" s="580"/>
      <c r="D9958" s="939"/>
      <c r="E9958" s="940"/>
      <c r="F9958" s="941"/>
      <c r="G9958" s="937" t="str">
        <f t="array" ref="G9958">xlookup(F9958,'Internal Staffing Calculator'!E:E,'Internal Staffing Calculator'!C:C,"")</f>
        <v/>
      </c>
      <c r="H9958" s="932" t="str">
        <f t="array" ref="H9958">if(F9958&lt;&gt;"", iferror(index('Internal Staffing Calculator'!B$8:B23500,match(F9958,'Internal Staffing Calculator'!E$8:E23500,0)), "Not In Budget"),"")</f>
        <v/>
      </c>
      <c r="I9958" s="184"/>
      <c r="J9958" s="184"/>
      <c r="K9958" s="184"/>
      <c r="L9958" s="183"/>
    </row>
    <row r="9959">
      <c r="A9959" s="454"/>
      <c r="B9959" s="927"/>
      <c r="C9959" s="580"/>
      <c r="D9959" s="939"/>
      <c r="E9959" s="940"/>
      <c r="F9959" s="941"/>
      <c r="G9959" s="937" t="str">
        <f t="array" ref="G9959">xlookup(F9959,'Internal Staffing Calculator'!E:E,'Internal Staffing Calculator'!C:C,"")</f>
        <v/>
      </c>
      <c r="H9959" s="932" t="str">
        <f t="array" ref="H9959">if(F9959&lt;&gt;"", iferror(index('Internal Staffing Calculator'!B$8:B23500,match(F9959,'Internal Staffing Calculator'!E$8:E23500,0)), "Not In Budget"),"")</f>
        <v/>
      </c>
      <c r="I9959" s="184"/>
      <c r="J9959" s="184"/>
      <c r="K9959" s="184"/>
      <c r="L9959" s="183"/>
    </row>
    <row r="9960">
      <c r="A9960" s="454"/>
      <c r="B9960" s="927"/>
      <c r="C9960" s="580"/>
      <c r="D9960" s="939"/>
      <c r="E9960" s="940"/>
      <c r="F9960" s="941"/>
      <c r="G9960" s="937" t="str">
        <f t="array" ref="G9960">xlookup(F9960,'Internal Staffing Calculator'!E:E,'Internal Staffing Calculator'!C:C,"")</f>
        <v/>
      </c>
      <c r="H9960" s="932" t="str">
        <f t="array" ref="H9960">if(F9960&lt;&gt;"", iferror(index('Internal Staffing Calculator'!B$8:B23500,match(F9960,'Internal Staffing Calculator'!E$8:E23500,0)), "Not In Budget"),"")</f>
        <v/>
      </c>
      <c r="I9960" s="184"/>
      <c r="J9960" s="184"/>
      <c r="K9960" s="184"/>
      <c r="L9960" s="183"/>
    </row>
    <row r="9961">
      <c r="A9961" s="454"/>
      <c r="B9961" s="927"/>
      <c r="C9961" s="580"/>
      <c r="D9961" s="939"/>
      <c r="E9961" s="940"/>
      <c r="F9961" s="941"/>
      <c r="G9961" s="937" t="str">
        <f t="array" ref="G9961">xlookup(F9961,'Internal Staffing Calculator'!E:E,'Internal Staffing Calculator'!C:C,"")</f>
        <v/>
      </c>
      <c r="H9961" s="932" t="str">
        <f t="array" ref="H9961">if(F9961&lt;&gt;"", iferror(index('Internal Staffing Calculator'!B$8:B23500,match(F9961,'Internal Staffing Calculator'!E$8:E23500,0)), "Not In Budget"),"")</f>
        <v/>
      </c>
      <c r="I9961" s="184"/>
      <c r="J9961" s="184"/>
      <c r="K9961" s="184"/>
      <c r="L9961" s="183"/>
    </row>
    <row r="9962">
      <c r="A9962" s="454"/>
      <c r="B9962" s="927"/>
      <c r="C9962" s="580"/>
      <c r="D9962" s="939"/>
      <c r="E9962" s="940"/>
      <c r="F9962" s="941"/>
      <c r="G9962" s="937" t="str">
        <f t="array" ref="G9962">xlookup(F9962,'Internal Staffing Calculator'!E:E,'Internal Staffing Calculator'!C:C,"")</f>
        <v/>
      </c>
      <c r="H9962" s="932" t="str">
        <f t="array" ref="H9962">if(F9962&lt;&gt;"", iferror(index('Internal Staffing Calculator'!B$8:B23500,match(F9962,'Internal Staffing Calculator'!E$8:E23500,0)), "Not In Budget"),"")</f>
        <v/>
      </c>
      <c r="I9962" s="184"/>
      <c r="J9962" s="184"/>
      <c r="K9962" s="184"/>
      <c r="L9962" s="183"/>
    </row>
    <row r="9963">
      <c r="A9963" s="454"/>
      <c r="B9963" s="927"/>
      <c r="C9963" s="580"/>
      <c r="D9963" s="939"/>
      <c r="E9963" s="940"/>
      <c r="F9963" s="941"/>
      <c r="G9963" s="937" t="str">
        <f t="array" ref="G9963">xlookup(F9963,'Internal Staffing Calculator'!E:E,'Internal Staffing Calculator'!C:C,"")</f>
        <v/>
      </c>
      <c r="H9963" s="932" t="str">
        <f t="array" ref="H9963">if(F9963&lt;&gt;"", iferror(index('Internal Staffing Calculator'!B$8:B23500,match(F9963,'Internal Staffing Calculator'!E$8:E23500,0)), "Not In Budget"),"")</f>
        <v/>
      </c>
      <c r="I9963" s="184"/>
      <c r="J9963" s="184"/>
      <c r="K9963" s="184"/>
      <c r="L9963" s="183"/>
    </row>
    <row r="9964">
      <c r="A9964" s="454"/>
      <c r="B9964" s="927"/>
      <c r="C9964" s="580"/>
      <c r="D9964" s="939"/>
      <c r="E9964" s="940"/>
      <c r="F9964" s="941"/>
      <c r="G9964" s="937" t="str">
        <f t="array" ref="G9964">xlookup(F9964,'Internal Staffing Calculator'!E:E,'Internal Staffing Calculator'!C:C,"")</f>
        <v/>
      </c>
      <c r="H9964" s="932" t="str">
        <f t="array" ref="H9964">if(F9964&lt;&gt;"", iferror(index('Internal Staffing Calculator'!B$8:B23500,match(F9964,'Internal Staffing Calculator'!E$8:E23500,0)), "Not In Budget"),"")</f>
        <v/>
      </c>
      <c r="I9964" s="184"/>
      <c r="J9964" s="184"/>
      <c r="K9964" s="184"/>
      <c r="L9964" s="183"/>
    </row>
    <row r="9965">
      <c r="A9965" s="454"/>
      <c r="B9965" s="927"/>
      <c r="C9965" s="580"/>
      <c r="D9965" s="939"/>
      <c r="E9965" s="940"/>
      <c r="F9965" s="941"/>
      <c r="G9965" s="937" t="str">
        <f t="array" ref="G9965">xlookup(F9965,'Internal Staffing Calculator'!E:E,'Internal Staffing Calculator'!C:C,"")</f>
        <v/>
      </c>
      <c r="H9965" s="932" t="str">
        <f t="array" ref="H9965">if(F9965&lt;&gt;"", iferror(index('Internal Staffing Calculator'!B$8:B23500,match(F9965,'Internal Staffing Calculator'!E$8:E23500,0)), "Not In Budget"),"")</f>
        <v/>
      </c>
      <c r="I9965" s="184"/>
      <c r="J9965" s="184"/>
      <c r="K9965" s="184"/>
      <c r="L9965" s="183"/>
    </row>
    <row r="9966">
      <c r="A9966" s="454"/>
      <c r="B9966" s="927"/>
      <c r="C9966" s="580"/>
      <c r="D9966" s="939"/>
      <c r="E9966" s="940"/>
      <c r="F9966" s="941"/>
      <c r="G9966" s="937" t="str">
        <f t="array" ref="G9966">xlookup(F9966,'Internal Staffing Calculator'!E:E,'Internal Staffing Calculator'!C:C,"")</f>
        <v/>
      </c>
      <c r="H9966" s="932" t="str">
        <f t="array" ref="H9966">if(F9966&lt;&gt;"", iferror(index('Internal Staffing Calculator'!B$8:B23500,match(F9966,'Internal Staffing Calculator'!E$8:E23500,0)), "Not In Budget"),"")</f>
        <v/>
      </c>
      <c r="I9966" s="184"/>
      <c r="J9966" s="184"/>
      <c r="K9966" s="184"/>
      <c r="L9966" s="183"/>
    </row>
    <row r="9967">
      <c r="A9967" s="454"/>
      <c r="B9967" s="927"/>
      <c r="C9967" s="580"/>
      <c r="D9967" s="939"/>
      <c r="E9967" s="940"/>
      <c r="F9967" s="941"/>
      <c r="G9967" s="937" t="str">
        <f t="array" ref="G9967">xlookup(F9967,'Internal Staffing Calculator'!E:E,'Internal Staffing Calculator'!C:C,"")</f>
        <v/>
      </c>
      <c r="H9967" s="932" t="str">
        <f t="array" ref="H9967">if(F9967&lt;&gt;"", iferror(index('Internal Staffing Calculator'!B$8:B23500,match(F9967,'Internal Staffing Calculator'!E$8:E23500,0)), "Not In Budget"),"")</f>
        <v/>
      </c>
      <c r="I9967" s="184"/>
      <c r="J9967" s="184"/>
      <c r="K9967" s="184"/>
      <c r="L9967" s="183"/>
    </row>
    <row r="9968">
      <c r="A9968" s="454"/>
      <c r="B9968" s="927"/>
      <c r="C9968" s="580"/>
      <c r="D9968" s="939"/>
      <c r="E9968" s="940"/>
      <c r="F9968" s="941"/>
      <c r="G9968" s="937" t="str">
        <f t="array" ref="G9968">xlookup(F9968,'Internal Staffing Calculator'!E:E,'Internal Staffing Calculator'!C:C,"")</f>
        <v/>
      </c>
      <c r="H9968" s="932" t="str">
        <f t="array" ref="H9968">if(F9968&lt;&gt;"", iferror(index('Internal Staffing Calculator'!B$8:B23500,match(F9968,'Internal Staffing Calculator'!E$8:E23500,0)), "Not In Budget"),"")</f>
        <v/>
      </c>
      <c r="I9968" s="184"/>
      <c r="J9968" s="184"/>
      <c r="K9968" s="184"/>
      <c r="L9968" s="183"/>
    </row>
    <row r="9969">
      <c r="A9969" s="454"/>
      <c r="B9969" s="927"/>
      <c r="C9969" s="580"/>
      <c r="D9969" s="939"/>
      <c r="E9969" s="940"/>
      <c r="F9969" s="941"/>
      <c r="G9969" s="937" t="str">
        <f t="array" ref="G9969">xlookup(F9969,'Internal Staffing Calculator'!E:E,'Internal Staffing Calculator'!C:C,"")</f>
        <v/>
      </c>
      <c r="H9969" s="932" t="str">
        <f t="array" ref="H9969">if(F9969&lt;&gt;"", iferror(index('Internal Staffing Calculator'!B$8:B23500,match(F9969,'Internal Staffing Calculator'!E$8:E23500,0)), "Not In Budget"),"")</f>
        <v/>
      </c>
      <c r="I9969" s="184"/>
      <c r="J9969" s="184"/>
      <c r="K9969" s="184"/>
      <c r="L9969" s="183"/>
    </row>
    <row r="9970">
      <c r="A9970" s="454"/>
      <c r="B9970" s="927"/>
      <c r="C9970" s="580"/>
      <c r="D9970" s="939"/>
      <c r="E9970" s="940"/>
      <c r="F9970" s="941"/>
      <c r="G9970" s="937" t="str">
        <f t="array" ref="G9970">xlookup(F9970,'Internal Staffing Calculator'!E:E,'Internal Staffing Calculator'!C:C,"")</f>
        <v/>
      </c>
      <c r="H9970" s="932" t="str">
        <f t="array" ref="H9970">if(F9970&lt;&gt;"", iferror(index('Internal Staffing Calculator'!B$8:B23500,match(F9970,'Internal Staffing Calculator'!E$8:E23500,0)), "Not In Budget"),"")</f>
        <v/>
      </c>
      <c r="I9970" s="184"/>
      <c r="J9970" s="184"/>
      <c r="K9970" s="184"/>
      <c r="L9970" s="183"/>
    </row>
    <row r="9971">
      <c r="A9971" s="454"/>
      <c r="B9971" s="927"/>
      <c r="C9971" s="580"/>
      <c r="D9971" s="939"/>
      <c r="E9971" s="940"/>
      <c r="F9971" s="941"/>
      <c r="G9971" s="937" t="str">
        <f t="array" ref="G9971">xlookup(F9971,'Internal Staffing Calculator'!E:E,'Internal Staffing Calculator'!C:C,"")</f>
        <v/>
      </c>
      <c r="H9971" s="932" t="str">
        <f t="array" ref="H9971">if(F9971&lt;&gt;"", iferror(index('Internal Staffing Calculator'!B$8:B23500,match(F9971,'Internal Staffing Calculator'!E$8:E23500,0)), "Not In Budget"),"")</f>
        <v/>
      </c>
      <c r="I9971" s="184"/>
      <c r="J9971" s="184"/>
      <c r="K9971" s="184"/>
      <c r="L9971" s="183"/>
    </row>
    <row r="9972">
      <c r="A9972" s="454"/>
      <c r="B9972" s="927"/>
      <c r="C9972" s="580"/>
      <c r="D9972" s="939"/>
      <c r="E9972" s="940"/>
      <c r="F9972" s="941"/>
      <c r="G9972" s="937" t="str">
        <f t="array" ref="G9972">xlookup(F9972,'Internal Staffing Calculator'!E:E,'Internal Staffing Calculator'!C:C,"")</f>
        <v/>
      </c>
      <c r="H9972" s="932" t="str">
        <f t="array" ref="H9972">if(F9972&lt;&gt;"", iferror(index('Internal Staffing Calculator'!B$8:B23500,match(F9972,'Internal Staffing Calculator'!E$8:E23500,0)), "Not In Budget"),"")</f>
        <v/>
      </c>
      <c r="I9972" s="184"/>
      <c r="J9972" s="184"/>
      <c r="K9972" s="184"/>
      <c r="L9972" s="183"/>
    </row>
    <row r="9973">
      <c r="A9973" s="454"/>
      <c r="B9973" s="927"/>
      <c r="C9973" s="580"/>
      <c r="D9973" s="939"/>
      <c r="E9973" s="940"/>
      <c r="F9973" s="941"/>
      <c r="G9973" s="937" t="str">
        <f t="array" ref="G9973">xlookup(F9973,'Internal Staffing Calculator'!E:E,'Internal Staffing Calculator'!C:C,"")</f>
        <v/>
      </c>
      <c r="H9973" s="932" t="str">
        <f t="array" ref="H9973">if(F9973&lt;&gt;"", iferror(index('Internal Staffing Calculator'!B$8:B23500,match(F9973,'Internal Staffing Calculator'!E$8:E23500,0)), "Not In Budget"),"")</f>
        <v/>
      </c>
      <c r="I9973" s="184"/>
      <c r="J9973" s="184"/>
      <c r="K9973" s="184"/>
      <c r="L9973" s="183"/>
    </row>
    <row r="9974">
      <c r="A9974" s="454"/>
      <c r="B9974" s="927"/>
      <c r="C9974" s="580"/>
      <c r="D9974" s="939"/>
      <c r="E9974" s="940"/>
      <c r="F9974" s="941"/>
      <c r="G9974" s="937" t="str">
        <f t="array" ref="G9974">xlookup(F9974,'Internal Staffing Calculator'!E:E,'Internal Staffing Calculator'!C:C,"")</f>
        <v/>
      </c>
      <c r="H9974" s="932" t="str">
        <f t="array" ref="H9974">if(F9974&lt;&gt;"", iferror(index('Internal Staffing Calculator'!B$8:B23500,match(F9974,'Internal Staffing Calculator'!E$8:E23500,0)), "Not In Budget"),"")</f>
        <v/>
      </c>
      <c r="I9974" s="184"/>
      <c r="J9974" s="184"/>
      <c r="K9974" s="184"/>
      <c r="L9974" s="183"/>
    </row>
    <row r="9975">
      <c r="A9975" s="454"/>
      <c r="B9975" s="927"/>
      <c r="C9975" s="580"/>
      <c r="D9975" s="939"/>
      <c r="E9975" s="940"/>
      <c r="F9975" s="941"/>
      <c r="G9975" s="937" t="str">
        <f t="array" ref="G9975">xlookup(F9975,'Internal Staffing Calculator'!E:E,'Internal Staffing Calculator'!C:C,"")</f>
        <v/>
      </c>
      <c r="H9975" s="932" t="str">
        <f t="array" ref="H9975">if(F9975&lt;&gt;"", iferror(index('Internal Staffing Calculator'!B$8:B23500,match(F9975,'Internal Staffing Calculator'!E$8:E23500,0)), "Not In Budget"),"")</f>
        <v/>
      </c>
      <c r="I9975" s="184"/>
      <c r="J9975" s="184"/>
      <c r="K9975" s="184"/>
      <c r="L9975" s="183"/>
    </row>
    <row r="9976">
      <c r="A9976" s="454"/>
      <c r="B9976" s="927"/>
      <c r="C9976" s="580"/>
      <c r="D9976" s="939"/>
      <c r="E9976" s="940"/>
      <c r="F9976" s="941"/>
      <c r="G9976" s="937" t="str">
        <f t="array" ref="G9976">xlookup(F9976,'Internal Staffing Calculator'!E:E,'Internal Staffing Calculator'!C:C,"")</f>
        <v/>
      </c>
      <c r="H9976" s="932" t="str">
        <f t="array" ref="H9976">if(F9976&lt;&gt;"", iferror(index('Internal Staffing Calculator'!B$8:B23500,match(F9976,'Internal Staffing Calculator'!E$8:E23500,0)), "Not In Budget"),"")</f>
        <v/>
      </c>
      <c r="I9976" s="184"/>
      <c r="J9976" s="184"/>
      <c r="K9976" s="184"/>
      <c r="L9976" s="183"/>
    </row>
    <row r="9977">
      <c r="A9977" s="454"/>
      <c r="B9977" s="927"/>
      <c r="C9977" s="580"/>
      <c r="D9977" s="939"/>
      <c r="E9977" s="940"/>
      <c r="F9977" s="941"/>
      <c r="G9977" s="937" t="str">
        <f t="array" ref="G9977">xlookup(F9977,'Internal Staffing Calculator'!E:E,'Internal Staffing Calculator'!C:C,"")</f>
        <v/>
      </c>
      <c r="H9977" s="932" t="str">
        <f t="array" ref="H9977">if(F9977&lt;&gt;"", iferror(index('Internal Staffing Calculator'!B$8:B23500,match(F9977,'Internal Staffing Calculator'!E$8:E23500,0)), "Not In Budget"),"")</f>
        <v/>
      </c>
      <c r="I9977" s="184"/>
      <c r="J9977" s="184"/>
      <c r="K9977" s="184"/>
      <c r="L9977" s="183"/>
    </row>
    <row r="9978">
      <c r="A9978" s="454"/>
      <c r="B9978" s="927"/>
      <c r="C9978" s="580"/>
      <c r="D9978" s="939"/>
      <c r="E9978" s="940"/>
      <c r="F9978" s="941"/>
      <c r="G9978" s="937" t="str">
        <f t="array" ref="G9978">xlookup(F9978,'Internal Staffing Calculator'!E:E,'Internal Staffing Calculator'!C:C,"")</f>
        <v/>
      </c>
      <c r="H9978" s="932" t="str">
        <f t="array" ref="H9978">if(F9978&lt;&gt;"", iferror(index('Internal Staffing Calculator'!B$8:B23500,match(F9978,'Internal Staffing Calculator'!E$8:E23500,0)), "Not In Budget"),"")</f>
        <v/>
      </c>
      <c r="I9978" s="184"/>
      <c r="J9978" s="184"/>
      <c r="K9978" s="184"/>
      <c r="L9978" s="183"/>
    </row>
    <row r="9979">
      <c r="A9979" s="454"/>
      <c r="B9979" s="927"/>
      <c r="C9979" s="580"/>
      <c r="D9979" s="939"/>
      <c r="E9979" s="940"/>
      <c r="F9979" s="941"/>
      <c r="G9979" s="937" t="str">
        <f t="array" ref="G9979">xlookup(F9979,'Internal Staffing Calculator'!E:E,'Internal Staffing Calculator'!C:C,"")</f>
        <v/>
      </c>
      <c r="H9979" s="932" t="str">
        <f t="array" ref="H9979">if(F9979&lt;&gt;"", iferror(index('Internal Staffing Calculator'!B$8:B23500,match(F9979,'Internal Staffing Calculator'!E$8:E23500,0)), "Not In Budget"),"")</f>
        <v/>
      </c>
      <c r="I9979" s="184"/>
      <c r="J9979" s="184"/>
      <c r="K9979" s="184"/>
      <c r="L9979" s="183"/>
    </row>
    <row r="9980">
      <c r="A9980" s="454"/>
      <c r="B9980" s="927"/>
      <c r="C9980" s="580"/>
      <c r="D9980" s="939"/>
      <c r="E9980" s="940"/>
      <c r="F9980" s="941"/>
      <c r="G9980" s="937" t="str">
        <f t="array" ref="G9980">xlookup(F9980,'Internal Staffing Calculator'!E:E,'Internal Staffing Calculator'!C:C,"")</f>
        <v/>
      </c>
      <c r="H9980" s="932" t="str">
        <f t="array" ref="H9980">if(F9980&lt;&gt;"", iferror(index('Internal Staffing Calculator'!B$8:B23500,match(F9980,'Internal Staffing Calculator'!E$8:E23500,0)), "Not In Budget"),"")</f>
        <v/>
      </c>
      <c r="I9980" s="184"/>
      <c r="J9980" s="184"/>
      <c r="K9980" s="184"/>
      <c r="L9980" s="183"/>
    </row>
    <row r="9981">
      <c r="A9981" s="454"/>
      <c r="B9981" s="927"/>
      <c r="C9981" s="580"/>
      <c r="D9981" s="939"/>
      <c r="E9981" s="940"/>
      <c r="F9981" s="941"/>
      <c r="G9981" s="937" t="str">
        <f t="array" ref="G9981">xlookup(F9981,'Internal Staffing Calculator'!E:E,'Internal Staffing Calculator'!C:C,"")</f>
        <v/>
      </c>
      <c r="H9981" s="932" t="str">
        <f t="array" ref="H9981">if(F9981&lt;&gt;"", iferror(index('Internal Staffing Calculator'!B$8:B23500,match(F9981,'Internal Staffing Calculator'!E$8:E23500,0)), "Not In Budget"),"")</f>
        <v/>
      </c>
      <c r="I9981" s="184"/>
      <c r="J9981" s="184"/>
      <c r="K9981" s="184"/>
      <c r="L9981" s="183"/>
    </row>
    <row r="9982">
      <c r="A9982" s="454"/>
      <c r="B9982" s="927"/>
      <c r="C9982" s="580"/>
      <c r="D9982" s="939"/>
      <c r="E9982" s="940"/>
      <c r="F9982" s="941"/>
      <c r="G9982" s="937" t="str">
        <f t="array" ref="G9982">xlookup(F9982,'Internal Staffing Calculator'!E:E,'Internal Staffing Calculator'!C:C,"")</f>
        <v/>
      </c>
      <c r="H9982" s="932" t="str">
        <f t="array" ref="H9982">if(F9982&lt;&gt;"", iferror(index('Internal Staffing Calculator'!B$8:B23500,match(F9982,'Internal Staffing Calculator'!E$8:E23500,0)), "Not In Budget"),"")</f>
        <v/>
      </c>
      <c r="I9982" s="184"/>
      <c r="J9982" s="184"/>
      <c r="K9982" s="184"/>
      <c r="L9982" s="183"/>
    </row>
    <row r="9983">
      <c r="A9983" s="454"/>
      <c r="B9983" s="927"/>
      <c r="C9983" s="580"/>
      <c r="D9983" s="939"/>
      <c r="E9983" s="940"/>
      <c r="F9983" s="941"/>
      <c r="G9983" s="937" t="str">
        <f t="array" ref="G9983">xlookup(F9983,'Internal Staffing Calculator'!E:E,'Internal Staffing Calculator'!C:C,"")</f>
        <v/>
      </c>
      <c r="H9983" s="932" t="str">
        <f t="array" ref="H9983">if(F9983&lt;&gt;"", iferror(index('Internal Staffing Calculator'!B$8:B23500,match(F9983,'Internal Staffing Calculator'!E$8:E23500,0)), "Not In Budget"),"")</f>
        <v/>
      </c>
      <c r="I9983" s="184"/>
      <c r="J9983" s="184"/>
      <c r="K9983" s="184"/>
      <c r="L9983" s="183"/>
    </row>
    <row r="9984">
      <c r="A9984" s="454"/>
      <c r="B9984" s="927"/>
      <c r="C9984" s="580"/>
      <c r="D9984" s="939"/>
      <c r="E9984" s="940"/>
      <c r="F9984" s="941"/>
      <c r="G9984" s="937" t="str">
        <f t="array" ref="G9984">xlookup(F9984,'Internal Staffing Calculator'!E:E,'Internal Staffing Calculator'!C:C,"")</f>
        <v/>
      </c>
      <c r="H9984" s="932" t="str">
        <f t="array" ref="H9984">if(F9984&lt;&gt;"", iferror(index('Internal Staffing Calculator'!B$8:B23500,match(F9984,'Internal Staffing Calculator'!E$8:E23500,0)), "Not In Budget"),"")</f>
        <v/>
      </c>
      <c r="I9984" s="184"/>
      <c r="J9984" s="184"/>
      <c r="K9984" s="184"/>
      <c r="L9984" s="183"/>
    </row>
    <row r="9985">
      <c r="A9985" s="454"/>
      <c r="B9985" s="927"/>
      <c r="C9985" s="580"/>
      <c r="D9985" s="939"/>
      <c r="E9985" s="940"/>
      <c r="F9985" s="941"/>
      <c r="G9985" s="937" t="str">
        <f t="array" ref="G9985">xlookup(F9985,'Internal Staffing Calculator'!E:E,'Internal Staffing Calculator'!C:C,"")</f>
        <v/>
      </c>
      <c r="H9985" s="932" t="str">
        <f t="array" ref="H9985">if(F9985&lt;&gt;"", iferror(index('Internal Staffing Calculator'!B$8:B23500,match(F9985,'Internal Staffing Calculator'!E$8:E23500,0)), "Not In Budget"),"")</f>
        <v/>
      </c>
      <c r="I9985" s="184"/>
      <c r="J9985" s="184"/>
      <c r="K9985" s="184"/>
      <c r="L9985" s="183"/>
    </row>
    <row r="9986">
      <c r="A9986" s="454"/>
      <c r="B9986" s="927"/>
      <c r="C9986" s="580"/>
      <c r="D9986" s="939"/>
      <c r="E9986" s="940"/>
      <c r="F9986" s="941"/>
      <c r="G9986" s="937" t="str">
        <f t="array" ref="G9986">xlookup(F9986,'Internal Staffing Calculator'!E:E,'Internal Staffing Calculator'!C:C,"")</f>
        <v/>
      </c>
      <c r="H9986" s="932" t="str">
        <f t="array" ref="H9986">if(F9986&lt;&gt;"", iferror(index('Internal Staffing Calculator'!B$8:B23500,match(F9986,'Internal Staffing Calculator'!E$8:E23500,0)), "Not In Budget"),"")</f>
        <v/>
      </c>
      <c r="I9986" s="184"/>
      <c r="J9986" s="184"/>
      <c r="K9986" s="184"/>
      <c r="L9986" s="183"/>
    </row>
    <row r="9987">
      <c r="A9987" s="454"/>
      <c r="B9987" s="927"/>
      <c r="C9987" s="580"/>
      <c r="D9987" s="939"/>
      <c r="E9987" s="940"/>
      <c r="F9987" s="941"/>
      <c r="G9987" s="937" t="str">
        <f t="array" ref="G9987">xlookup(F9987,'Internal Staffing Calculator'!E:E,'Internal Staffing Calculator'!C:C,"")</f>
        <v/>
      </c>
      <c r="H9987" s="932" t="str">
        <f t="array" ref="H9987">if(F9987&lt;&gt;"", iferror(index('Internal Staffing Calculator'!B$8:B23500,match(F9987,'Internal Staffing Calculator'!E$8:E23500,0)), "Not In Budget"),"")</f>
        <v/>
      </c>
      <c r="I9987" s="184"/>
      <c r="J9987" s="184"/>
      <c r="K9987" s="184"/>
      <c r="L9987" s="183"/>
    </row>
    <row r="9988">
      <c r="A9988" s="454"/>
      <c r="B9988" s="927"/>
      <c r="C9988" s="580"/>
      <c r="D9988" s="939"/>
      <c r="E9988" s="940"/>
      <c r="F9988" s="941"/>
      <c r="G9988" s="937" t="str">
        <f t="array" ref="G9988">xlookup(F9988,'Internal Staffing Calculator'!E:E,'Internal Staffing Calculator'!C:C,"")</f>
        <v/>
      </c>
      <c r="H9988" s="932" t="str">
        <f t="array" ref="H9988">if(F9988&lt;&gt;"", iferror(index('Internal Staffing Calculator'!B$8:B23500,match(F9988,'Internal Staffing Calculator'!E$8:E23500,0)), "Not In Budget"),"")</f>
        <v/>
      </c>
      <c r="I9988" s="184"/>
      <c r="J9988" s="184"/>
      <c r="K9988" s="184"/>
      <c r="L9988" s="183"/>
    </row>
    <row r="9989">
      <c r="A9989" s="454"/>
      <c r="B9989" s="927"/>
      <c r="C9989" s="580"/>
      <c r="D9989" s="939"/>
      <c r="E9989" s="940"/>
      <c r="F9989" s="941"/>
      <c r="G9989" s="937" t="str">
        <f t="array" ref="G9989">xlookup(F9989,'Internal Staffing Calculator'!E:E,'Internal Staffing Calculator'!C:C,"")</f>
        <v/>
      </c>
      <c r="H9989" s="932" t="str">
        <f t="array" ref="H9989">if(F9989&lt;&gt;"", iferror(index('Internal Staffing Calculator'!B$8:B23500,match(F9989,'Internal Staffing Calculator'!E$8:E23500,0)), "Not In Budget"),"")</f>
        <v/>
      </c>
      <c r="I9989" s="184"/>
      <c r="J9989" s="184"/>
      <c r="K9989" s="184"/>
      <c r="L9989" s="183"/>
    </row>
    <row r="9990">
      <c r="A9990" s="454"/>
      <c r="B9990" s="927"/>
      <c r="C9990" s="580"/>
      <c r="D9990" s="939"/>
      <c r="E9990" s="940"/>
      <c r="F9990" s="941"/>
      <c r="G9990" s="937" t="str">
        <f t="array" ref="G9990">xlookup(F9990,'Internal Staffing Calculator'!E:E,'Internal Staffing Calculator'!C:C,"")</f>
        <v/>
      </c>
      <c r="H9990" s="932" t="str">
        <f t="array" ref="H9990">if(F9990&lt;&gt;"", iferror(index('Internal Staffing Calculator'!B$8:B23500,match(F9990,'Internal Staffing Calculator'!E$8:E23500,0)), "Not In Budget"),"")</f>
        <v/>
      </c>
      <c r="I9990" s="184"/>
      <c r="J9990" s="184"/>
      <c r="K9990" s="184"/>
      <c r="L9990" s="183"/>
    </row>
    <row r="9991">
      <c r="A9991" s="454"/>
      <c r="B9991" s="927"/>
      <c r="C9991" s="580"/>
      <c r="D9991" s="939"/>
      <c r="E9991" s="940"/>
      <c r="F9991" s="941"/>
      <c r="G9991" s="937" t="str">
        <f t="array" ref="G9991">xlookup(F9991,'Internal Staffing Calculator'!E:E,'Internal Staffing Calculator'!C:C,"")</f>
        <v/>
      </c>
      <c r="H9991" s="932" t="str">
        <f t="array" ref="H9991">if(F9991&lt;&gt;"", iferror(index('Internal Staffing Calculator'!B$8:B23500,match(F9991,'Internal Staffing Calculator'!E$8:E23500,0)), "Not In Budget"),"")</f>
        <v/>
      </c>
      <c r="I9991" s="184"/>
      <c r="J9991" s="184"/>
      <c r="K9991" s="184"/>
      <c r="L9991" s="183"/>
    </row>
    <row r="9992">
      <c r="A9992" s="454"/>
      <c r="B9992" s="927"/>
      <c r="C9992" s="580"/>
      <c r="D9992" s="939"/>
      <c r="E9992" s="940"/>
      <c r="F9992" s="941"/>
      <c r="G9992" s="937" t="str">
        <f t="array" ref="G9992">xlookup(F9992,'Internal Staffing Calculator'!E:E,'Internal Staffing Calculator'!C:C,"")</f>
        <v/>
      </c>
      <c r="H9992" s="932" t="str">
        <f t="array" ref="H9992">if(F9992&lt;&gt;"", iferror(index('Internal Staffing Calculator'!B$8:B23500,match(F9992,'Internal Staffing Calculator'!E$8:E23500,0)), "Not In Budget"),"")</f>
        <v/>
      </c>
      <c r="I9992" s="184"/>
      <c r="J9992" s="184"/>
      <c r="K9992" s="184"/>
      <c r="L9992" s="183"/>
    </row>
    <row r="9993">
      <c r="A9993" s="454"/>
      <c r="B9993" s="927"/>
      <c r="C9993" s="580"/>
      <c r="D9993" s="939"/>
      <c r="E9993" s="940"/>
      <c r="F9993" s="941"/>
      <c r="G9993" s="937" t="str">
        <f t="array" ref="G9993">xlookup(F9993,'Internal Staffing Calculator'!E:E,'Internal Staffing Calculator'!C:C,"")</f>
        <v/>
      </c>
      <c r="H9993" s="932" t="str">
        <f t="array" ref="H9993">if(F9993&lt;&gt;"", iferror(index('Internal Staffing Calculator'!B$8:B23500,match(F9993,'Internal Staffing Calculator'!E$8:E23500,0)), "Not In Budget"),"")</f>
        <v/>
      </c>
      <c r="I9993" s="184"/>
      <c r="J9993" s="184"/>
      <c r="K9993" s="184"/>
      <c r="L9993" s="183"/>
    </row>
    <row r="9994">
      <c r="A9994" s="454"/>
      <c r="B9994" s="927"/>
      <c r="C9994" s="580"/>
      <c r="D9994" s="939"/>
      <c r="E9994" s="940"/>
      <c r="F9994" s="941"/>
      <c r="G9994" s="937" t="str">
        <f t="array" ref="G9994">xlookup(F9994,'Internal Staffing Calculator'!E:E,'Internal Staffing Calculator'!C:C,"")</f>
        <v/>
      </c>
      <c r="H9994" s="932" t="str">
        <f t="array" ref="H9994">if(F9994&lt;&gt;"", iferror(index('Internal Staffing Calculator'!B$8:B23500,match(F9994,'Internal Staffing Calculator'!E$8:E23500,0)), "Not In Budget"),"")</f>
        <v/>
      </c>
      <c r="I9994" s="184"/>
      <c r="J9994" s="184"/>
      <c r="K9994" s="184"/>
      <c r="L9994" s="183"/>
    </row>
    <row r="9995">
      <c r="A9995" s="454"/>
      <c r="B9995" s="927"/>
      <c r="C9995" s="580"/>
      <c r="D9995" s="939"/>
      <c r="E9995" s="940"/>
      <c r="F9995" s="941"/>
      <c r="G9995" s="937" t="str">
        <f t="array" ref="G9995">xlookup(F9995,'Internal Staffing Calculator'!E:E,'Internal Staffing Calculator'!C:C,"")</f>
        <v/>
      </c>
      <c r="H9995" s="932" t="str">
        <f t="array" ref="H9995">if(F9995&lt;&gt;"", iferror(index('Internal Staffing Calculator'!B$8:B23500,match(F9995,'Internal Staffing Calculator'!E$8:E23500,0)), "Not In Budget"),"")</f>
        <v/>
      </c>
      <c r="I9995" s="184"/>
      <c r="J9995" s="184"/>
      <c r="K9995" s="184"/>
      <c r="L9995" s="183"/>
    </row>
    <row r="9996">
      <c r="A9996" s="454"/>
      <c r="B9996" s="927"/>
      <c r="C9996" s="580"/>
      <c r="D9996" s="939"/>
      <c r="E9996" s="940"/>
      <c r="F9996" s="941"/>
      <c r="G9996" s="937" t="str">
        <f t="array" ref="G9996">xlookup(F9996,'Internal Staffing Calculator'!E:E,'Internal Staffing Calculator'!C:C,"")</f>
        <v/>
      </c>
      <c r="H9996" s="932" t="str">
        <f t="array" ref="H9996">if(F9996&lt;&gt;"", iferror(index('Internal Staffing Calculator'!B$8:B23500,match(F9996,'Internal Staffing Calculator'!E$8:E23500,0)), "Not In Budget"),"")</f>
        <v/>
      </c>
      <c r="I9996" s="184"/>
      <c r="J9996" s="184"/>
      <c r="K9996" s="184"/>
      <c r="L9996" s="183"/>
    </row>
    <row r="9997">
      <c r="A9997" s="454"/>
      <c r="B9997" s="927"/>
      <c r="C9997" s="580"/>
      <c r="D9997" s="939"/>
      <c r="E9997" s="940"/>
      <c r="F9997" s="941"/>
      <c r="G9997" s="937" t="str">
        <f t="array" ref="G9997">xlookup(F9997,'Internal Staffing Calculator'!E:E,'Internal Staffing Calculator'!C:C,"")</f>
        <v/>
      </c>
      <c r="H9997" s="932" t="str">
        <f t="array" ref="H9997">if(F9997&lt;&gt;"", iferror(index('Internal Staffing Calculator'!B$8:B23500,match(F9997,'Internal Staffing Calculator'!E$8:E23500,0)), "Not In Budget"),"")</f>
        <v/>
      </c>
      <c r="I9997" s="184"/>
      <c r="J9997" s="184"/>
      <c r="K9997" s="184"/>
      <c r="L9997" s="183"/>
    </row>
    <row r="9998">
      <c r="A9998" s="454"/>
      <c r="B9998" s="927"/>
      <c r="C9998" s="580"/>
      <c r="D9998" s="939"/>
      <c r="E9998" s="940"/>
      <c r="F9998" s="941"/>
      <c r="G9998" s="937" t="str">
        <f t="array" ref="G9998">xlookup(F9998,'Internal Staffing Calculator'!E:E,'Internal Staffing Calculator'!C:C,"")</f>
        <v/>
      </c>
      <c r="H9998" s="932" t="str">
        <f t="array" ref="H9998">if(F9998&lt;&gt;"", iferror(index('Internal Staffing Calculator'!B$8:B23500,match(F9998,'Internal Staffing Calculator'!E$8:E23500,0)), "Not In Budget"),"")</f>
        <v/>
      </c>
      <c r="I9998" s="184"/>
      <c r="J9998" s="184"/>
      <c r="K9998" s="184"/>
      <c r="L9998" s="183"/>
    </row>
    <row r="9999">
      <c r="A9999" s="454"/>
      <c r="B9999" s="927"/>
      <c r="C9999" s="580"/>
      <c r="D9999" s="939"/>
      <c r="E9999" s="940"/>
      <c r="F9999" s="941"/>
      <c r="G9999" s="937" t="str">
        <f t="array" ref="G9999">xlookup(F9999,'Internal Staffing Calculator'!E:E,'Internal Staffing Calculator'!C:C,"")</f>
        <v/>
      </c>
      <c r="H9999" s="932" t="str">
        <f t="array" ref="H9999">if(F9999&lt;&gt;"", iferror(index('Internal Staffing Calculator'!B$8:B23500,match(F9999,'Internal Staffing Calculator'!E$8:E23500,0)), "Not In Budget"),"")</f>
        <v/>
      </c>
      <c r="I9999" s="184"/>
      <c r="J9999" s="184"/>
      <c r="K9999" s="184"/>
      <c r="L9999" s="183"/>
    </row>
    <row r="10000">
      <c r="A10000" s="454"/>
      <c r="B10000" s="927"/>
      <c r="C10000" s="580"/>
      <c r="D10000" s="939"/>
      <c r="E10000" s="940"/>
      <c r="F10000" s="941"/>
      <c r="G10000" s="937" t="str">
        <f t="array" ref="G10000">xlookup(F10000,'Internal Staffing Calculator'!E:E,'Internal Staffing Calculator'!C:C,"")</f>
        <v/>
      </c>
      <c r="H10000" s="932" t="str">
        <f t="array" ref="H10000">if(F10000&lt;&gt;"", iferror(index('Internal Staffing Calculator'!B$8:B23500,match(F10000,'Internal Staffing Calculator'!E$8:E23500,0)), "Not In Budget"),"")</f>
        <v/>
      </c>
      <c r="I10000" s="184"/>
      <c r="J10000" s="184"/>
      <c r="K10000" s="184"/>
      <c r="L10000" s="183"/>
    </row>
    <row r="10001">
      <c r="A10001" s="454"/>
      <c r="B10001" s="927"/>
      <c r="C10001" s="580"/>
      <c r="D10001" s="939"/>
      <c r="E10001" s="940"/>
      <c r="F10001" s="941"/>
      <c r="G10001" s="937" t="str">
        <f t="array" ref="G10001">xlookup(F10001,'Internal Staffing Calculator'!E:E,'Internal Staffing Calculator'!C:C,"")</f>
        <v/>
      </c>
      <c r="H10001" s="932" t="str">
        <f t="array" ref="H10001">if(F10001&lt;&gt;"", iferror(index('Internal Staffing Calculator'!B$8:B23500,match(F10001,'Internal Staffing Calculator'!E$8:E23500,0)), "Not In Budget"),"")</f>
        <v/>
      </c>
      <c r="I10001" s="184"/>
      <c r="J10001" s="184"/>
      <c r="K10001" s="184"/>
      <c r="L10001" s="183"/>
    </row>
    <row r="10002">
      <c r="A10002" s="454"/>
      <c r="B10002" s="927"/>
      <c r="C10002" s="580"/>
      <c r="D10002" s="939"/>
      <c r="E10002" s="940"/>
      <c r="F10002" s="941"/>
      <c r="G10002" s="937" t="str">
        <f t="array" ref="G10002">xlookup(F10002,'Internal Staffing Calculator'!E:E,'Internal Staffing Calculator'!C:C,"")</f>
        <v/>
      </c>
      <c r="H10002" s="932" t="str">
        <f t="array" ref="H10002">if(F10002&lt;&gt;"", iferror(index('Internal Staffing Calculator'!B$8:B23500,match(F10002,'Internal Staffing Calculator'!E$8:E23500,0)), "Not In Budget"),"")</f>
        <v/>
      </c>
      <c r="I10002" s="184"/>
      <c r="J10002" s="184"/>
      <c r="K10002" s="184"/>
      <c r="L10002" s="183"/>
    </row>
    <row r="10003">
      <c r="A10003" s="454"/>
      <c r="B10003" s="927"/>
      <c r="C10003" s="580"/>
      <c r="D10003" s="939"/>
      <c r="E10003" s="940"/>
      <c r="F10003" s="941"/>
      <c r="G10003" s="937" t="str">
        <f t="array" ref="G10003">xlookup(F10003,'Internal Staffing Calculator'!E:E,'Internal Staffing Calculator'!C:C,"")</f>
        <v/>
      </c>
      <c r="H10003" s="932" t="str">
        <f t="array" ref="H10003">if(F10003&lt;&gt;"", iferror(index('Internal Staffing Calculator'!B$8:B23500,match(F10003,'Internal Staffing Calculator'!E$8:E23500,0)), "Not In Budget"),"")</f>
        <v/>
      </c>
      <c r="I10003" s="184"/>
      <c r="J10003" s="184"/>
      <c r="K10003" s="184"/>
      <c r="L10003" s="183"/>
    </row>
    <row r="10004">
      <c r="A10004" s="454"/>
      <c r="B10004" s="927"/>
      <c r="C10004" s="580"/>
      <c r="D10004" s="939"/>
      <c r="E10004" s="940"/>
      <c r="F10004" s="941"/>
      <c r="G10004" s="937" t="str">
        <f t="array" ref="G10004">xlookup(F10004,'Internal Staffing Calculator'!E:E,'Internal Staffing Calculator'!C:C,"")</f>
        <v/>
      </c>
      <c r="H10004" s="932" t="str">
        <f t="array" ref="H10004">if(F10004&lt;&gt;"", iferror(index('Internal Staffing Calculator'!B$8:B23500,match(F10004,'Internal Staffing Calculator'!E$8:E23500,0)), "Not In Budget"),"")</f>
        <v/>
      </c>
      <c r="I10004" s="184"/>
      <c r="J10004" s="184"/>
      <c r="K10004" s="184"/>
      <c r="L10004" s="183"/>
    </row>
    <row r="10005">
      <c r="A10005" s="454"/>
      <c r="B10005" s="927"/>
      <c r="C10005" s="580"/>
      <c r="D10005" s="939"/>
      <c r="E10005" s="940"/>
      <c r="F10005" s="941"/>
      <c r="G10005" s="937" t="str">
        <f t="array" ref="G10005">xlookup(F10005,'Internal Staffing Calculator'!E:E,'Internal Staffing Calculator'!C:C,"")</f>
        <v/>
      </c>
      <c r="H10005" s="932" t="str">
        <f t="array" ref="H10005">if(F10005&lt;&gt;"", iferror(index('Internal Staffing Calculator'!B$8:B23500,match(F10005,'Internal Staffing Calculator'!E$8:E23500,0)), "Not In Budget"),"")</f>
        <v/>
      </c>
      <c r="I10005" s="184"/>
      <c r="J10005" s="184"/>
      <c r="K10005" s="184"/>
      <c r="L10005" s="183"/>
    </row>
    <row r="10006">
      <c r="A10006" s="454"/>
      <c r="B10006" s="927"/>
      <c r="C10006" s="580"/>
      <c r="D10006" s="939"/>
      <c r="E10006" s="940"/>
      <c r="F10006" s="941"/>
      <c r="G10006" s="937" t="str">
        <f t="array" ref="G10006">xlookup(F10006,'Internal Staffing Calculator'!E:E,'Internal Staffing Calculator'!C:C,"")</f>
        <v/>
      </c>
      <c r="H10006" s="932" t="str">
        <f t="array" ref="H10006">if(F10006&lt;&gt;"", iferror(index('Internal Staffing Calculator'!B$8:B23500,match(F10006,'Internal Staffing Calculator'!E$8:E23500,0)), "Not In Budget"),"")</f>
        <v/>
      </c>
      <c r="I10006" s="184"/>
      <c r="J10006" s="184"/>
      <c r="K10006" s="184"/>
      <c r="L10006" s="183"/>
    </row>
    <row r="10007">
      <c r="A10007" s="454"/>
      <c r="B10007" s="927"/>
      <c r="C10007" s="580"/>
      <c r="D10007" s="939"/>
      <c r="E10007" s="940"/>
      <c r="F10007" s="941"/>
      <c r="G10007" s="937" t="str">
        <f t="array" ref="G10007">xlookup(F10007,'Internal Staffing Calculator'!E:E,'Internal Staffing Calculator'!C:C,"")</f>
        <v/>
      </c>
      <c r="H10007" s="932" t="str">
        <f t="array" ref="H10007">if(F10007&lt;&gt;"", iferror(index('Internal Staffing Calculator'!B$8:B23500,match(F10007,'Internal Staffing Calculator'!E$8:E23500,0)), "Not In Budget"),"")</f>
        <v/>
      </c>
      <c r="I10007" s="184"/>
      <c r="J10007" s="184"/>
      <c r="K10007" s="184"/>
      <c r="L10007" s="183"/>
    </row>
    <row r="10008">
      <c r="A10008" s="454"/>
      <c r="B10008" s="927"/>
      <c r="C10008" s="580"/>
      <c r="D10008" s="939"/>
      <c r="E10008" s="940"/>
      <c r="F10008" s="941"/>
      <c r="G10008" s="937" t="str">
        <f t="array" ref="G10008">xlookup(F10008,'Internal Staffing Calculator'!E:E,'Internal Staffing Calculator'!C:C,"")</f>
        <v/>
      </c>
      <c r="H10008" s="932" t="str">
        <f t="array" ref="H10008">if(F10008&lt;&gt;"", iferror(index('Internal Staffing Calculator'!B$8:B23500,match(F10008,'Internal Staffing Calculator'!E$8:E23500,0)), "Not In Budget"),"")</f>
        <v/>
      </c>
      <c r="I10008" s="184"/>
      <c r="J10008" s="184"/>
      <c r="K10008" s="184"/>
      <c r="L10008" s="183"/>
    </row>
    <row r="10009">
      <c r="A10009" s="454"/>
      <c r="B10009" s="927"/>
      <c r="C10009" s="580"/>
      <c r="D10009" s="939"/>
      <c r="E10009" s="940"/>
      <c r="F10009" s="941"/>
      <c r="G10009" s="937" t="str">
        <f t="array" ref="G10009">xlookup(F10009,'Internal Staffing Calculator'!E:E,'Internal Staffing Calculator'!C:C,"")</f>
        <v/>
      </c>
      <c r="H10009" s="932" t="str">
        <f t="array" ref="H10009">if(F10009&lt;&gt;"", iferror(index('Internal Staffing Calculator'!B$8:B23500,match(F10009,'Internal Staffing Calculator'!E$8:E23500,0)), "Not In Budget"),"")</f>
        <v/>
      </c>
      <c r="I10009" s="184"/>
      <c r="J10009" s="184"/>
      <c r="K10009" s="184"/>
      <c r="L10009" s="183"/>
    </row>
    <row r="10010">
      <c r="A10010" s="454"/>
      <c r="B10010" s="927"/>
      <c r="C10010" s="580"/>
      <c r="D10010" s="939"/>
      <c r="E10010" s="940"/>
      <c r="F10010" s="941"/>
      <c r="G10010" s="937" t="str">
        <f t="array" ref="G10010">xlookup(F10010,'Internal Staffing Calculator'!E:E,'Internal Staffing Calculator'!C:C,"")</f>
        <v/>
      </c>
      <c r="H10010" s="932" t="str">
        <f t="array" ref="H10010">if(F10010&lt;&gt;"", iferror(index('Internal Staffing Calculator'!B$8:B23500,match(F10010,'Internal Staffing Calculator'!E$8:E23500,0)), "Not In Budget"),"")</f>
        <v/>
      </c>
      <c r="I10010" s="184"/>
      <c r="J10010" s="184"/>
      <c r="K10010" s="184"/>
      <c r="L10010" s="183"/>
    </row>
    <row r="10011">
      <c r="A10011" s="454"/>
      <c r="B10011" s="927"/>
      <c r="C10011" s="580"/>
      <c r="D10011" s="939"/>
      <c r="E10011" s="940"/>
      <c r="F10011" s="941"/>
      <c r="G10011" s="937" t="str">
        <f t="array" ref="G10011">xlookup(F10011,'Internal Staffing Calculator'!E:E,'Internal Staffing Calculator'!C:C,"")</f>
        <v/>
      </c>
      <c r="H10011" s="932" t="str">
        <f t="array" ref="H10011">if(F10011&lt;&gt;"", iferror(index('Internal Staffing Calculator'!B$8:B23500,match(F10011,'Internal Staffing Calculator'!E$8:E23500,0)), "Not In Budget"),"")</f>
        <v/>
      </c>
      <c r="I10011" s="184"/>
      <c r="J10011" s="184"/>
      <c r="K10011" s="184"/>
      <c r="L10011" s="183"/>
    </row>
    <row r="10012">
      <c r="A10012" s="454"/>
      <c r="B10012" s="927"/>
      <c r="C10012" s="580"/>
      <c r="D10012" s="939"/>
      <c r="E10012" s="940"/>
      <c r="F10012" s="941"/>
      <c r="G10012" s="937" t="str">
        <f t="array" ref="G10012">xlookup(F10012,'Internal Staffing Calculator'!E:E,'Internal Staffing Calculator'!C:C,"")</f>
        <v/>
      </c>
      <c r="H10012" s="932" t="str">
        <f t="array" ref="H10012">if(F10012&lt;&gt;"", iferror(index('Internal Staffing Calculator'!B$8:B23500,match(F10012,'Internal Staffing Calculator'!E$8:E23500,0)), "Not In Budget"),"")</f>
        <v/>
      </c>
      <c r="I10012" s="184"/>
      <c r="J10012" s="184"/>
      <c r="K10012" s="184"/>
      <c r="L10012" s="183"/>
    </row>
    <row r="10013">
      <c r="A10013" s="454"/>
      <c r="B10013" s="927"/>
      <c r="C10013" s="580"/>
      <c r="D10013" s="939"/>
      <c r="E10013" s="940"/>
      <c r="F10013" s="941"/>
      <c r="G10013" s="937" t="str">
        <f t="array" ref="G10013">xlookup(F10013,'Internal Staffing Calculator'!E:E,'Internal Staffing Calculator'!C:C,"")</f>
        <v/>
      </c>
      <c r="H10013" s="932" t="str">
        <f t="array" ref="H10013">if(F10013&lt;&gt;"", iferror(index('Internal Staffing Calculator'!B$8:B23500,match(F10013,'Internal Staffing Calculator'!E$8:E23500,0)), "Not In Budget"),"")</f>
        <v/>
      </c>
      <c r="I10013" s="184"/>
      <c r="J10013" s="184"/>
      <c r="K10013" s="184"/>
      <c r="L10013" s="183"/>
    </row>
    <row r="10014">
      <c r="A10014" s="454"/>
      <c r="B10014" s="927"/>
      <c r="C10014" s="580"/>
      <c r="D10014" s="939"/>
      <c r="E10014" s="940"/>
      <c r="F10014" s="941"/>
      <c r="G10014" s="937" t="str">
        <f t="array" ref="G10014">xlookup(F10014,'Internal Staffing Calculator'!E:E,'Internal Staffing Calculator'!C:C,"")</f>
        <v/>
      </c>
      <c r="H10014" s="932" t="str">
        <f t="array" ref="H10014">if(F10014&lt;&gt;"", iferror(index('Internal Staffing Calculator'!B$8:B23500,match(F10014,'Internal Staffing Calculator'!E$8:E23500,0)), "Not In Budget"),"")</f>
        <v/>
      </c>
      <c r="I10014" s="184"/>
      <c r="J10014" s="184"/>
      <c r="K10014" s="184"/>
      <c r="L10014" s="183"/>
    </row>
    <row r="10015">
      <c r="A10015" s="454"/>
      <c r="B10015" s="927"/>
      <c r="C10015" s="580"/>
      <c r="D10015" s="939"/>
      <c r="E10015" s="940"/>
      <c r="F10015" s="941"/>
      <c r="G10015" s="937" t="str">
        <f t="array" ref="G10015">xlookup(F10015,'Internal Staffing Calculator'!E:E,'Internal Staffing Calculator'!C:C,"")</f>
        <v/>
      </c>
      <c r="H10015" s="932" t="str">
        <f t="array" ref="H10015">if(F10015&lt;&gt;"", iferror(index('Internal Staffing Calculator'!B$8:B23500,match(F10015,'Internal Staffing Calculator'!E$8:E23500,0)), "Not In Budget"),"")</f>
        <v/>
      </c>
      <c r="I10015" s="184"/>
      <c r="J10015" s="184"/>
      <c r="K10015" s="184"/>
      <c r="L10015" s="183"/>
    </row>
    <row r="10016">
      <c r="A10016" s="454"/>
      <c r="B10016" s="927"/>
      <c r="C10016" s="580"/>
      <c r="D10016" s="939"/>
      <c r="E10016" s="940"/>
      <c r="F10016" s="941"/>
      <c r="G10016" s="937" t="str">
        <f t="array" ref="G10016">xlookup(F10016,'Internal Staffing Calculator'!E:E,'Internal Staffing Calculator'!C:C,"")</f>
        <v/>
      </c>
      <c r="H10016" s="932" t="str">
        <f t="array" ref="H10016">if(F10016&lt;&gt;"", iferror(index('Internal Staffing Calculator'!B$8:B23500,match(F10016,'Internal Staffing Calculator'!E$8:E23500,0)), "Not In Budget"),"")</f>
        <v/>
      </c>
      <c r="I10016" s="184"/>
      <c r="J10016" s="184"/>
      <c r="K10016" s="184"/>
      <c r="L10016" s="183"/>
    </row>
    <row r="10017">
      <c r="A10017" s="454"/>
      <c r="B10017" s="927"/>
      <c r="C10017" s="580"/>
      <c r="D10017" s="939"/>
      <c r="E10017" s="940"/>
      <c r="F10017" s="941"/>
      <c r="G10017" s="937" t="str">
        <f t="array" ref="G10017">xlookup(F10017,'Internal Staffing Calculator'!E:E,'Internal Staffing Calculator'!C:C,"")</f>
        <v/>
      </c>
      <c r="H10017" s="932" t="str">
        <f t="array" ref="H10017">if(F10017&lt;&gt;"", iferror(index('Internal Staffing Calculator'!B$8:B23500,match(F10017,'Internal Staffing Calculator'!E$8:E23500,0)), "Not In Budget"),"")</f>
        <v/>
      </c>
      <c r="I10017" s="184"/>
      <c r="J10017" s="184"/>
      <c r="K10017" s="184"/>
      <c r="L10017" s="183"/>
    </row>
    <row r="10018">
      <c r="A10018" s="454"/>
      <c r="B10018" s="927"/>
      <c r="C10018" s="580"/>
      <c r="D10018" s="939"/>
      <c r="E10018" s="940"/>
      <c r="F10018" s="941"/>
      <c r="G10018" s="937" t="str">
        <f t="array" ref="G10018">xlookup(F10018,'Internal Staffing Calculator'!E:E,'Internal Staffing Calculator'!C:C,"")</f>
        <v/>
      </c>
      <c r="H10018" s="932" t="str">
        <f t="array" ref="H10018">if(F10018&lt;&gt;"", iferror(index('Internal Staffing Calculator'!B$8:B23500,match(F10018,'Internal Staffing Calculator'!E$8:E23500,0)), "Not In Budget"),"")</f>
        <v/>
      </c>
      <c r="I10018" s="184"/>
      <c r="J10018" s="184"/>
      <c r="K10018" s="184"/>
      <c r="L10018" s="183"/>
    </row>
    <row r="10019">
      <c r="A10019" s="454"/>
      <c r="B10019" s="927"/>
      <c r="C10019" s="580"/>
      <c r="D10019" s="939"/>
      <c r="E10019" s="940"/>
      <c r="F10019" s="941"/>
      <c r="G10019" s="937" t="str">
        <f t="array" ref="G10019">xlookup(F10019,'Internal Staffing Calculator'!E:E,'Internal Staffing Calculator'!C:C,"")</f>
        <v/>
      </c>
      <c r="H10019" s="932" t="str">
        <f t="array" ref="H10019">if(F10019&lt;&gt;"", iferror(index('Internal Staffing Calculator'!B$8:B23500,match(F10019,'Internal Staffing Calculator'!E$8:E23500,0)), "Not In Budget"),"")</f>
        <v/>
      </c>
      <c r="I10019" s="184"/>
      <c r="J10019" s="184"/>
      <c r="K10019" s="184"/>
      <c r="L10019" s="183"/>
    </row>
    <row r="10020">
      <c r="A10020" s="454"/>
      <c r="B10020" s="927"/>
      <c r="C10020" s="580"/>
      <c r="D10020" s="939"/>
      <c r="E10020" s="940"/>
      <c r="F10020" s="941"/>
      <c r="G10020" s="937" t="str">
        <f t="array" ref="G10020">xlookup(F10020,'Internal Staffing Calculator'!E:E,'Internal Staffing Calculator'!C:C,"")</f>
        <v/>
      </c>
      <c r="H10020" s="932" t="str">
        <f t="array" ref="H10020">if(F10020&lt;&gt;"", iferror(index('Internal Staffing Calculator'!B$8:B23500,match(F10020,'Internal Staffing Calculator'!E$8:E23500,0)), "Not In Budget"),"")</f>
        <v/>
      </c>
      <c r="I10020" s="184"/>
      <c r="J10020" s="184"/>
      <c r="K10020" s="184"/>
      <c r="L10020" s="183"/>
    </row>
    <row r="10021">
      <c r="A10021" s="454"/>
      <c r="B10021" s="927"/>
      <c r="C10021" s="580"/>
      <c r="D10021" s="939"/>
      <c r="E10021" s="940"/>
      <c r="F10021" s="941"/>
      <c r="G10021" s="937" t="str">
        <f t="array" ref="G10021">xlookup(F10021,'Internal Staffing Calculator'!E:E,'Internal Staffing Calculator'!C:C,"")</f>
        <v/>
      </c>
      <c r="H10021" s="932" t="str">
        <f t="array" ref="H10021">if(F10021&lt;&gt;"", iferror(index('Internal Staffing Calculator'!B$8:B23500,match(F10021,'Internal Staffing Calculator'!E$8:E23500,0)), "Not In Budget"),"")</f>
        <v/>
      </c>
      <c r="I10021" s="184"/>
      <c r="J10021" s="184"/>
      <c r="K10021" s="184"/>
      <c r="L10021" s="183"/>
    </row>
    <row r="10022">
      <c r="A10022" s="454"/>
      <c r="B10022" s="927"/>
      <c r="C10022" s="580"/>
      <c r="D10022" s="939"/>
      <c r="E10022" s="940"/>
      <c r="F10022" s="941"/>
      <c r="G10022" s="937" t="str">
        <f t="array" ref="G10022">xlookup(F10022,'Internal Staffing Calculator'!E:E,'Internal Staffing Calculator'!C:C,"")</f>
        <v/>
      </c>
      <c r="H10022" s="932" t="str">
        <f t="array" ref="H10022">if(F10022&lt;&gt;"", iferror(index('Internal Staffing Calculator'!B$8:B23500,match(F10022,'Internal Staffing Calculator'!E$8:E23500,0)), "Not In Budget"),"")</f>
        <v/>
      </c>
      <c r="I10022" s="184"/>
      <c r="J10022" s="184"/>
      <c r="K10022" s="184"/>
      <c r="L10022" s="183"/>
    </row>
    <row r="10023">
      <c r="A10023" s="454"/>
      <c r="B10023" s="927"/>
      <c r="C10023" s="580"/>
      <c r="D10023" s="939"/>
      <c r="E10023" s="940"/>
      <c r="F10023" s="941"/>
      <c r="G10023" s="937" t="str">
        <f t="array" ref="G10023">xlookup(F10023,'Internal Staffing Calculator'!E:E,'Internal Staffing Calculator'!C:C,"")</f>
        <v/>
      </c>
      <c r="H10023" s="932" t="str">
        <f t="array" ref="H10023">if(F10023&lt;&gt;"", iferror(index('Internal Staffing Calculator'!B$8:B23500,match(F10023,'Internal Staffing Calculator'!E$8:E23500,0)), "Not In Budget"),"")</f>
        <v/>
      </c>
      <c r="I10023" s="184"/>
      <c r="J10023" s="184"/>
      <c r="K10023" s="184"/>
      <c r="L10023" s="183"/>
    </row>
    <row r="10024">
      <c r="A10024" s="454"/>
      <c r="B10024" s="927"/>
      <c r="C10024" s="580"/>
      <c r="D10024" s="939"/>
      <c r="E10024" s="940"/>
      <c r="F10024" s="941"/>
      <c r="G10024" s="937" t="str">
        <f t="array" ref="G10024">xlookup(F10024,'Internal Staffing Calculator'!E:E,'Internal Staffing Calculator'!C:C,"")</f>
        <v/>
      </c>
      <c r="H10024" s="932" t="str">
        <f t="array" ref="H10024">if(F10024&lt;&gt;"", iferror(index('Internal Staffing Calculator'!B$8:B23500,match(F10024,'Internal Staffing Calculator'!E$8:E23500,0)), "Not In Budget"),"")</f>
        <v/>
      </c>
      <c r="I10024" s="184"/>
      <c r="J10024" s="184"/>
      <c r="K10024" s="184"/>
      <c r="L10024" s="183"/>
    </row>
    <row r="10025">
      <c r="A10025" s="454"/>
      <c r="B10025" s="927"/>
      <c r="C10025" s="580"/>
      <c r="D10025" s="939"/>
      <c r="E10025" s="940"/>
      <c r="F10025" s="941"/>
      <c r="G10025" s="937" t="str">
        <f t="array" ref="G10025">xlookup(F10025,'Internal Staffing Calculator'!E:E,'Internal Staffing Calculator'!C:C,"")</f>
        <v/>
      </c>
      <c r="H10025" s="932" t="str">
        <f t="array" ref="H10025">if(F10025&lt;&gt;"", iferror(index('Internal Staffing Calculator'!B$8:B23500,match(F10025,'Internal Staffing Calculator'!E$8:E23500,0)), "Not In Budget"),"")</f>
        <v/>
      </c>
      <c r="I10025" s="184"/>
      <c r="J10025" s="184"/>
      <c r="K10025" s="184"/>
      <c r="L10025" s="183"/>
    </row>
    <row r="10026">
      <c r="A10026" s="454"/>
      <c r="B10026" s="927"/>
      <c r="C10026" s="580"/>
      <c r="D10026" s="939"/>
      <c r="E10026" s="940"/>
      <c r="F10026" s="941"/>
      <c r="G10026" s="937" t="str">
        <f t="array" ref="G10026">xlookup(F10026,'Internal Staffing Calculator'!E:E,'Internal Staffing Calculator'!C:C,"")</f>
        <v/>
      </c>
      <c r="H10026" s="932" t="str">
        <f t="array" ref="H10026">if(F10026&lt;&gt;"", iferror(index('Internal Staffing Calculator'!B$8:B23500,match(F10026,'Internal Staffing Calculator'!E$8:E23500,0)), "Not In Budget"),"")</f>
        <v/>
      </c>
      <c r="I10026" s="184"/>
      <c r="J10026" s="184"/>
      <c r="K10026" s="184"/>
      <c r="L10026" s="183"/>
    </row>
    <row r="10027">
      <c r="A10027" s="454"/>
      <c r="B10027" s="927"/>
      <c r="C10027" s="580"/>
      <c r="D10027" s="939"/>
      <c r="E10027" s="940"/>
      <c r="F10027" s="941"/>
      <c r="G10027" s="937" t="str">
        <f t="array" ref="G10027">xlookup(F10027,'Internal Staffing Calculator'!E:E,'Internal Staffing Calculator'!C:C,"")</f>
        <v/>
      </c>
      <c r="H10027" s="932" t="str">
        <f t="array" ref="H10027">if(F10027&lt;&gt;"", iferror(index('Internal Staffing Calculator'!B$8:B23500,match(F10027,'Internal Staffing Calculator'!E$8:E23500,0)), "Not In Budget"),"")</f>
        <v/>
      </c>
      <c r="I10027" s="184"/>
      <c r="J10027" s="184"/>
      <c r="K10027" s="184"/>
      <c r="L10027" s="183"/>
    </row>
    <row r="10028">
      <c r="A10028" s="454"/>
      <c r="B10028" s="927"/>
      <c r="C10028" s="580"/>
      <c r="D10028" s="939"/>
      <c r="E10028" s="940"/>
      <c r="F10028" s="941"/>
      <c r="G10028" s="937" t="str">
        <f t="array" ref="G10028">xlookup(F10028,'Internal Staffing Calculator'!E:E,'Internal Staffing Calculator'!C:C,"")</f>
        <v/>
      </c>
      <c r="H10028" s="932" t="str">
        <f t="array" ref="H10028">if(F10028&lt;&gt;"", iferror(index('Internal Staffing Calculator'!B$8:B23500,match(F10028,'Internal Staffing Calculator'!E$8:E23500,0)), "Not In Budget"),"")</f>
        <v/>
      </c>
      <c r="I10028" s="184"/>
      <c r="J10028" s="184"/>
      <c r="K10028" s="184"/>
      <c r="L10028" s="183"/>
    </row>
    <row r="10029">
      <c r="A10029" s="454"/>
      <c r="B10029" s="927"/>
      <c r="C10029" s="580"/>
      <c r="D10029" s="939"/>
      <c r="E10029" s="940"/>
      <c r="F10029" s="941"/>
      <c r="G10029" s="937" t="str">
        <f t="array" ref="G10029">xlookup(F10029,'Internal Staffing Calculator'!E:E,'Internal Staffing Calculator'!C:C,"")</f>
        <v/>
      </c>
      <c r="H10029" s="932" t="str">
        <f t="array" ref="H10029">if(F10029&lt;&gt;"", iferror(index('Internal Staffing Calculator'!B$8:B23500,match(F10029,'Internal Staffing Calculator'!E$8:E23500,0)), "Not In Budget"),"")</f>
        <v/>
      </c>
      <c r="I10029" s="184"/>
      <c r="J10029" s="184"/>
      <c r="K10029" s="184"/>
      <c r="L10029" s="183"/>
    </row>
    <row r="10030">
      <c r="A10030" s="454"/>
      <c r="B10030" s="927"/>
      <c r="C10030" s="580"/>
      <c r="D10030" s="939"/>
      <c r="E10030" s="940"/>
      <c r="F10030" s="941"/>
      <c r="G10030" s="937" t="str">
        <f t="array" ref="G10030">xlookup(F10030,'Internal Staffing Calculator'!E:E,'Internal Staffing Calculator'!C:C,"")</f>
        <v/>
      </c>
      <c r="H10030" s="932" t="str">
        <f t="array" ref="H10030">if(F10030&lt;&gt;"", iferror(index('Internal Staffing Calculator'!B$8:B23500,match(F10030,'Internal Staffing Calculator'!E$8:E23500,0)), "Not In Budget"),"")</f>
        <v/>
      </c>
      <c r="I10030" s="184"/>
      <c r="J10030" s="184"/>
      <c r="K10030" s="184"/>
      <c r="L10030" s="183"/>
    </row>
    <row r="10031">
      <c r="A10031" s="454"/>
      <c r="B10031" s="927"/>
      <c r="C10031" s="580"/>
      <c r="D10031" s="939"/>
      <c r="E10031" s="940"/>
      <c r="F10031" s="941"/>
      <c r="G10031" s="937" t="str">
        <f t="array" ref="G10031">xlookup(F10031,'Internal Staffing Calculator'!E:E,'Internal Staffing Calculator'!C:C,"")</f>
        <v/>
      </c>
      <c r="H10031" s="932" t="str">
        <f t="array" ref="H10031">if(F10031&lt;&gt;"", iferror(index('Internal Staffing Calculator'!B$8:B23500,match(F10031,'Internal Staffing Calculator'!E$8:E23500,0)), "Not In Budget"),"")</f>
        <v/>
      </c>
      <c r="I10031" s="184"/>
      <c r="J10031" s="184"/>
      <c r="K10031" s="184"/>
      <c r="L10031" s="183"/>
    </row>
    <row r="10032">
      <c r="A10032" s="454"/>
      <c r="B10032" s="927"/>
      <c r="C10032" s="580"/>
      <c r="D10032" s="939"/>
      <c r="E10032" s="940"/>
      <c r="F10032" s="941"/>
      <c r="G10032" s="937" t="str">
        <f t="array" ref="G10032">xlookup(F10032,'Internal Staffing Calculator'!E:E,'Internal Staffing Calculator'!C:C,"")</f>
        <v/>
      </c>
      <c r="H10032" s="932" t="str">
        <f t="array" ref="H10032">if(F10032&lt;&gt;"", iferror(index('Internal Staffing Calculator'!B$8:B23500,match(F10032,'Internal Staffing Calculator'!E$8:E23500,0)), "Not In Budget"),"")</f>
        <v/>
      </c>
      <c r="I10032" s="184"/>
      <c r="J10032" s="184"/>
      <c r="K10032" s="184"/>
      <c r="L10032" s="183"/>
    </row>
    <row r="10033">
      <c r="A10033" s="454"/>
      <c r="B10033" s="927"/>
      <c r="C10033" s="580"/>
      <c r="D10033" s="939"/>
      <c r="E10033" s="940"/>
      <c r="F10033" s="941"/>
      <c r="G10033" s="937" t="str">
        <f t="array" ref="G10033">xlookup(F10033,'Internal Staffing Calculator'!E:E,'Internal Staffing Calculator'!C:C,"")</f>
        <v/>
      </c>
      <c r="H10033" s="932" t="str">
        <f t="array" ref="H10033">if(F10033&lt;&gt;"", iferror(index('Internal Staffing Calculator'!B$8:B23500,match(F10033,'Internal Staffing Calculator'!E$8:E23500,0)), "Not In Budget"),"")</f>
        <v/>
      </c>
      <c r="I10033" s="184"/>
      <c r="J10033" s="184"/>
      <c r="K10033" s="184"/>
      <c r="L10033" s="183"/>
    </row>
    <row r="10034">
      <c r="A10034" s="454"/>
      <c r="B10034" s="927"/>
      <c r="C10034" s="580"/>
      <c r="D10034" s="939"/>
      <c r="E10034" s="940"/>
      <c r="F10034" s="941"/>
      <c r="G10034" s="937" t="str">
        <f t="array" ref="G10034">xlookup(F10034,'Internal Staffing Calculator'!E:E,'Internal Staffing Calculator'!C:C,"")</f>
        <v/>
      </c>
      <c r="H10034" s="932" t="str">
        <f t="array" ref="H10034">if(F10034&lt;&gt;"", iferror(index('Internal Staffing Calculator'!B$8:B23500,match(F10034,'Internal Staffing Calculator'!E$8:E23500,0)), "Not In Budget"),"")</f>
        <v/>
      </c>
      <c r="I10034" s="184"/>
      <c r="J10034" s="184"/>
      <c r="K10034" s="184"/>
      <c r="L10034" s="183"/>
    </row>
    <row r="10035">
      <c r="A10035" s="454"/>
      <c r="B10035" s="927"/>
      <c r="C10035" s="580"/>
      <c r="D10035" s="939"/>
      <c r="E10035" s="940"/>
      <c r="F10035" s="941"/>
      <c r="G10035" s="937" t="str">
        <f t="array" ref="G10035">xlookup(F10035,'Internal Staffing Calculator'!E:E,'Internal Staffing Calculator'!C:C,"")</f>
        <v/>
      </c>
      <c r="H10035" s="932" t="str">
        <f t="array" ref="H10035">if(F10035&lt;&gt;"", iferror(index('Internal Staffing Calculator'!B$8:B23500,match(F10035,'Internal Staffing Calculator'!E$8:E23500,0)), "Not In Budget"),"")</f>
        <v/>
      </c>
      <c r="I10035" s="184"/>
      <c r="J10035" s="184"/>
      <c r="K10035" s="184"/>
      <c r="L10035" s="183"/>
    </row>
    <row r="10036">
      <c r="A10036" s="454"/>
      <c r="B10036" s="927"/>
      <c r="C10036" s="580"/>
      <c r="D10036" s="939"/>
      <c r="E10036" s="940"/>
      <c r="F10036" s="941"/>
      <c r="G10036" s="937" t="str">
        <f t="array" ref="G10036">xlookup(F10036,'Internal Staffing Calculator'!E:E,'Internal Staffing Calculator'!C:C,"")</f>
        <v/>
      </c>
      <c r="H10036" s="932" t="str">
        <f t="array" ref="H10036">if(F10036&lt;&gt;"", iferror(index('Internal Staffing Calculator'!B$8:B23500,match(F10036,'Internal Staffing Calculator'!E$8:E23500,0)), "Not In Budget"),"")</f>
        <v/>
      </c>
      <c r="I10036" s="184"/>
      <c r="J10036" s="184"/>
      <c r="K10036" s="184"/>
      <c r="L10036" s="183"/>
    </row>
    <row r="10037">
      <c r="A10037" s="454"/>
      <c r="B10037" s="927"/>
      <c r="C10037" s="580"/>
      <c r="D10037" s="939"/>
      <c r="E10037" s="940"/>
      <c r="F10037" s="941"/>
      <c r="G10037" s="937" t="str">
        <f t="array" ref="G10037">xlookup(F10037,'Internal Staffing Calculator'!E:E,'Internal Staffing Calculator'!C:C,"")</f>
        <v/>
      </c>
      <c r="H10037" s="932" t="str">
        <f t="array" ref="H10037">if(F10037&lt;&gt;"", iferror(index('Internal Staffing Calculator'!B$8:B23500,match(F10037,'Internal Staffing Calculator'!E$8:E23500,0)), "Not In Budget"),"")</f>
        <v/>
      </c>
      <c r="I10037" s="184"/>
      <c r="J10037" s="184"/>
      <c r="K10037" s="184"/>
      <c r="L10037" s="183"/>
    </row>
    <row r="10038">
      <c r="A10038" s="454"/>
      <c r="B10038" s="927"/>
      <c r="C10038" s="580"/>
      <c r="D10038" s="939"/>
      <c r="E10038" s="940"/>
      <c r="F10038" s="941"/>
      <c r="G10038" s="937" t="str">
        <f t="array" ref="G10038">xlookup(F10038,'Internal Staffing Calculator'!E:E,'Internal Staffing Calculator'!C:C,"")</f>
        <v/>
      </c>
      <c r="H10038" s="932" t="str">
        <f t="array" ref="H10038">if(F10038&lt;&gt;"", iferror(index('Internal Staffing Calculator'!B$8:B23500,match(F10038,'Internal Staffing Calculator'!E$8:E23500,0)), "Not In Budget"),"")</f>
        <v/>
      </c>
      <c r="I10038" s="184"/>
      <c r="J10038" s="184"/>
      <c r="K10038" s="184"/>
      <c r="L10038" s="183"/>
    </row>
    <row r="10039">
      <c r="A10039" s="454"/>
      <c r="B10039" s="927"/>
      <c r="C10039" s="580"/>
      <c r="D10039" s="939"/>
      <c r="E10039" s="940"/>
      <c r="F10039" s="941"/>
      <c r="G10039" s="937" t="str">
        <f t="array" ref="G10039">xlookup(F10039,'Internal Staffing Calculator'!E:E,'Internal Staffing Calculator'!C:C,"")</f>
        <v/>
      </c>
      <c r="H10039" s="932" t="str">
        <f t="array" ref="H10039">if(F10039&lt;&gt;"", iferror(index('Internal Staffing Calculator'!B$8:B23500,match(F10039,'Internal Staffing Calculator'!E$8:E23500,0)), "Not In Budget"),"")</f>
        <v/>
      </c>
      <c r="I10039" s="184"/>
      <c r="J10039" s="184"/>
      <c r="K10039" s="184"/>
      <c r="L10039" s="183"/>
    </row>
    <row r="10040">
      <c r="A10040" s="454"/>
      <c r="B10040" s="927"/>
      <c r="C10040" s="580"/>
      <c r="D10040" s="939"/>
      <c r="E10040" s="940"/>
      <c r="F10040" s="941"/>
      <c r="G10040" s="937" t="str">
        <f t="array" ref="G10040">xlookup(F10040,'Internal Staffing Calculator'!E:E,'Internal Staffing Calculator'!C:C,"")</f>
        <v/>
      </c>
      <c r="H10040" s="932" t="str">
        <f t="array" ref="H10040">if(F10040&lt;&gt;"", iferror(index('Internal Staffing Calculator'!B$8:B23500,match(F10040,'Internal Staffing Calculator'!E$8:E23500,0)), "Not In Budget"),"")</f>
        <v/>
      </c>
      <c r="I10040" s="184"/>
      <c r="J10040" s="184"/>
      <c r="K10040" s="184"/>
      <c r="L10040" s="183"/>
    </row>
    <row r="10041">
      <c r="A10041" s="454"/>
      <c r="B10041" s="927"/>
      <c r="C10041" s="580"/>
      <c r="D10041" s="939"/>
      <c r="E10041" s="940"/>
      <c r="F10041" s="941"/>
      <c r="G10041" s="937" t="str">
        <f t="array" ref="G10041">xlookup(F10041,'Internal Staffing Calculator'!E:E,'Internal Staffing Calculator'!C:C,"")</f>
        <v/>
      </c>
      <c r="H10041" s="932" t="str">
        <f t="array" ref="H10041">if(F10041&lt;&gt;"", iferror(index('Internal Staffing Calculator'!B$8:B23500,match(F10041,'Internal Staffing Calculator'!E$8:E23500,0)), "Not In Budget"),"")</f>
        <v/>
      </c>
      <c r="I10041" s="184"/>
      <c r="J10041" s="184"/>
      <c r="K10041" s="184"/>
      <c r="L10041" s="183"/>
    </row>
    <row r="10042">
      <c r="A10042" s="454"/>
      <c r="B10042" s="927"/>
      <c r="C10042" s="580"/>
      <c r="D10042" s="939"/>
      <c r="E10042" s="940"/>
      <c r="F10042" s="941"/>
      <c r="G10042" s="937" t="str">
        <f t="array" ref="G10042">xlookup(F10042,'Internal Staffing Calculator'!E:E,'Internal Staffing Calculator'!C:C,"")</f>
        <v/>
      </c>
      <c r="H10042" s="932" t="str">
        <f t="array" ref="H10042">if(F10042&lt;&gt;"", iferror(index('Internal Staffing Calculator'!B$8:B23500,match(F10042,'Internal Staffing Calculator'!E$8:E23500,0)), "Not In Budget"),"")</f>
        <v/>
      </c>
      <c r="I10042" s="184"/>
      <c r="J10042" s="184"/>
      <c r="K10042" s="184"/>
      <c r="L10042" s="183"/>
    </row>
    <row r="10043">
      <c r="A10043" s="454"/>
      <c r="B10043" s="927"/>
      <c r="C10043" s="580"/>
      <c r="D10043" s="939"/>
      <c r="E10043" s="940"/>
      <c r="F10043" s="941"/>
      <c r="G10043" s="937" t="str">
        <f t="array" ref="G10043">xlookup(F10043,'Internal Staffing Calculator'!E:E,'Internal Staffing Calculator'!C:C,"")</f>
        <v/>
      </c>
      <c r="H10043" s="932" t="str">
        <f t="array" ref="H10043">if(F10043&lt;&gt;"", iferror(index('Internal Staffing Calculator'!B$8:B23500,match(F10043,'Internal Staffing Calculator'!E$8:E23500,0)), "Not In Budget"),"")</f>
        <v/>
      </c>
      <c r="I10043" s="184"/>
      <c r="J10043" s="184"/>
      <c r="K10043" s="184"/>
      <c r="L10043" s="183"/>
    </row>
    <row r="10044">
      <c r="A10044" s="454"/>
      <c r="B10044" s="927"/>
      <c r="C10044" s="580"/>
      <c r="D10044" s="939"/>
      <c r="E10044" s="940"/>
      <c r="F10044" s="941"/>
      <c r="G10044" s="937" t="str">
        <f t="array" ref="G10044">xlookup(F10044,'Internal Staffing Calculator'!E:E,'Internal Staffing Calculator'!C:C,"")</f>
        <v/>
      </c>
      <c r="H10044" s="932" t="str">
        <f t="array" ref="H10044">if(F10044&lt;&gt;"", iferror(index('Internal Staffing Calculator'!B$8:B23500,match(F10044,'Internal Staffing Calculator'!E$8:E23500,0)), "Not In Budget"),"")</f>
        <v/>
      </c>
      <c r="I10044" s="184"/>
      <c r="J10044" s="184"/>
      <c r="K10044" s="184"/>
      <c r="L10044" s="183"/>
    </row>
    <row r="10045">
      <c r="A10045" s="454"/>
      <c r="B10045" s="927"/>
      <c r="C10045" s="580"/>
      <c r="D10045" s="939"/>
      <c r="E10045" s="940"/>
      <c r="F10045" s="941"/>
      <c r="G10045" s="937" t="str">
        <f t="array" ref="G10045">xlookup(F10045,'Internal Staffing Calculator'!E:E,'Internal Staffing Calculator'!C:C,"")</f>
        <v/>
      </c>
      <c r="H10045" s="932" t="str">
        <f t="array" ref="H10045">if(F10045&lt;&gt;"", iferror(index('Internal Staffing Calculator'!B$8:B23500,match(F10045,'Internal Staffing Calculator'!E$8:E23500,0)), "Not In Budget"),"")</f>
        <v/>
      </c>
      <c r="I10045" s="184"/>
      <c r="J10045" s="184"/>
      <c r="K10045" s="184"/>
      <c r="L10045" s="183"/>
    </row>
    <row r="10046">
      <c r="A10046" s="454"/>
      <c r="B10046" s="927"/>
      <c r="C10046" s="580"/>
      <c r="D10046" s="939"/>
      <c r="E10046" s="940"/>
      <c r="F10046" s="941"/>
      <c r="G10046" s="937" t="str">
        <f t="array" ref="G10046">xlookup(F10046,'Internal Staffing Calculator'!E:E,'Internal Staffing Calculator'!C:C,"")</f>
        <v/>
      </c>
      <c r="H10046" s="932" t="str">
        <f t="array" ref="H10046">if(F10046&lt;&gt;"", iferror(index('Internal Staffing Calculator'!B$8:B23500,match(F10046,'Internal Staffing Calculator'!E$8:E23500,0)), "Not In Budget"),"")</f>
        <v/>
      </c>
      <c r="I10046" s="184"/>
      <c r="J10046" s="184"/>
      <c r="K10046" s="184"/>
      <c r="L10046" s="183"/>
    </row>
    <row r="10047">
      <c r="A10047" s="454"/>
      <c r="B10047" s="927"/>
      <c r="C10047" s="580"/>
      <c r="D10047" s="939"/>
      <c r="E10047" s="940"/>
      <c r="F10047" s="941"/>
      <c r="G10047" s="937" t="str">
        <f t="array" ref="G10047">xlookup(F10047,'Internal Staffing Calculator'!E:E,'Internal Staffing Calculator'!C:C,"")</f>
        <v/>
      </c>
      <c r="H10047" s="932" t="str">
        <f t="array" ref="H10047">if(F10047&lt;&gt;"", iferror(index('Internal Staffing Calculator'!B$8:B23500,match(F10047,'Internal Staffing Calculator'!E$8:E23500,0)), "Not In Budget"),"")</f>
        <v/>
      </c>
      <c r="I10047" s="184"/>
      <c r="J10047" s="184"/>
      <c r="K10047" s="184"/>
      <c r="L10047" s="183"/>
    </row>
    <row r="10048">
      <c r="A10048" s="454"/>
      <c r="B10048" s="927"/>
      <c r="C10048" s="580"/>
      <c r="D10048" s="939"/>
      <c r="E10048" s="940"/>
      <c r="F10048" s="941"/>
      <c r="G10048" s="937" t="str">
        <f t="array" ref="G10048">xlookup(F10048,'Internal Staffing Calculator'!E:E,'Internal Staffing Calculator'!C:C,"")</f>
        <v/>
      </c>
      <c r="H10048" s="932" t="str">
        <f t="array" ref="H10048">if(F10048&lt;&gt;"", iferror(index('Internal Staffing Calculator'!B$8:B23500,match(F10048,'Internal Staffing Calculator'!E$8:E23500,0)), "Not In Budget"),"")</f>
        <v/>
      </c>
      <c r="I10048" s="184"/>
      <c r="J10048" s="184"/>
      <c r="K10048" s="184"/>
      <c r="L10048" s="183"/>
    </row>
    <row r="10049">
      <c r="A10049" s="454"/>
      <c r="B10049" s="927"/>
      <c r="C10049" s="580"/>
      <c r="D10049" s="939"/>
      <c r="E10049" s="940"/>
      <c r="F10049" s="941"/>
      <c r="G10049" s="937" t="str">
        <f t="array" ref="G10049">xlookup(F10049,'Internal Staffing Calculator'!E:E,'Internal Staffing Calculator'!C:C,"")</f>
        <v/>
      </c>
      <c r="H10049" s="932" t="str">
        <f t="array" ref="H10049">if(F10049&lt;&gt;"", iferror(index('Internal Staffing Calculator'!B$8:B23500,match(F10049,'Internal Staffing Calculator'!E$8:E23500,0)), "Not In Budget"),"")</f>
        <v/>
      </c>
      <c r="I10049" s="184"/>
      <c r="J10049" s="184"/>
      <c r="K10049" s="184"/>
      <c r="L10049" s="183"/>
    </row>
    <row r="10050">
      <c r="A10050" s="454"/>
      <c r="B10050" s="927"/>
      <c r="C10050" s="580"/>
      <c r="D10050" s="939"/>
      <c r="E10050" s="940"/>
      <c r="F10050" s="941"/>
      <c r="G10050" s="937" t="str">
        <f t="array" ref="G10050">xlookup(F10050,'Internal Staffing Calculator'!E:E,'Internal Staffing Calculator'!C:C,"")</f>
        <v/>
      </c>
      <c r="H10050" s="932" t="str">
        <f t="array" ref="H10050">if(F10050&lt;&gt;"", iferror(index('Internal Staffing Calculator'!B$8:B23500,match(F10050,'Internal Staffing Calculator'!E$8:E23500,0)), "Not In Budget"),"")</f>
        <v/>
      </c>
      <c r="I10050" s="184"/>
      <c r="J10050" s="184"/>
      <c r="K10050" s="184"/>
      <c r="L10050" s="183"/>
    </row>
    <row r="10051">
      <c r="A10051" s="454"/>
      <c r="B10051" s="927"/>
      <c r="C10051" s="580"/>
      <c r="D10051" s="939"/>
      <c r="E10051" s="940"/>
      <c r="F10051" s="941"/>
      <c r="G10051" s="937" t="str">
        <f t="array" ref="G10051">xlookup(F10051,'Internal Staffing Calculator'!E:E,'Internal Staffing Calculator'!C:C,"")</f>
        <v/>
      </c>
      <c r="H10051" s="932" t="str">
        <f t="array" ref="H10051">if(F10051&lt;&gt;"", iferror(index('Internal Staffing Calculator'!B$8:B23500,match(F10051,'Internal Staffing Calculator'!E$8:E23500,0)), "Not In Budget"),"")</f>
        <v/>
      </c>
      <c r="I10051" s="184"/>
      <c r="J10051" s="184"/>
      <c r="K10051" s="184"/>
      <c r="L10051" s="183"/>
    </row>
    <row r="10052">
      <c r="A10052" s="454"/>
      <c r="B10052" s="927"/>
      <c r="C10052" s="580"/>
      <c r="D10052" s="939"/>
      <c r="E10052" s="940"/>
      <c r="F10052" s="941"/>
      <c r="G10052" s="937" t="str">
        <f t="array" ref="G10052">xlookup(F10052,'Internal Staffing Calculator'!E:E,'Internal Staffing Calculator'!C:C,"")</f>
        <v/>
      </c>
      <c r="H10052" s="932" t="str">
        <f t="array" ref="H10052">if(F10052&lt;&gt;"", iferror(index('Internal Staffing Calculator'!B$8:B23500,match(F10052,'Internal Staffing Calculator'!E$8:E23500,0)), "Not In Budget"),"")</f>
        <v/>
      </c>
      <c r="I10052" s="184"/>
      <c r="J10052" s="184"/>
      <c r="K10052" s="184"/>
      <c r="L10052" s="183"/>
    </row>
    <row r="10053">
      <c r="A10053" s="454"/>
      <c r="B10053" s="927"/>
      <c r="C10053" s="580"/>
      <c r="D10053" s="939"/>
      <c r="E10053" s="940"/>
      <c r="F10053" s="941"/>
      <c r="G10053" s="937" t="str">
        <f t="array" ref="G10053">xlookup(F10053,'Internal Staffing Calculator'!E:E,'Internal Staffing Calculator'!C:C,"")</f>
        <v/>
      </c>
      <c r="H10053" s="932" t="str">
        <f t="array" ref="H10053">if(F10053&lt;&gt;"", iferror(index('Internal Staffing Calculator'!B$8:B23500,match(F10053,'Internal Staffing Calculator'!E$8:E23500,0)), "Not In Budget"),"")</f>
        <v/>
      </c>
      <c r="I10053" s="184"/>
      <c r="J10053" s="184"/>
      <c r="K10053" s="184"/>
      <c r="L10053" s="183"/>
    </row>
    <row r="10054">
      <c r="A10054" s="454"/>
      <c r="B10054" s="927"/>
      <c r="C10054" s="580"/>
      <c r="D10054" s="939"/>
      <c r="E10054" s="940"/>
      <c r="F10054" s="941"/>
      <c r="G10054" s="937" t="str">
        <f t="array" ref="G10054">xlookup(F10054,'Internal Staffing Calculator'!E:E,'Internal Staffing Calculator'!C:C,"")</f>
        <v/>
      </c>
      <c r="H10054" s="932" t="str">
        <f t="array" ref="H10054">if(F10054&lt;&gt;"", iferror(index('Internal Staffing Calculator'!B$8:B23500,match(F10054,'Internal Staffing Calculator'!E$8:E23500,0)), "Not In Budget"),"")</f>
        <v/>
      </c>
      <c r="I10054" s="184"/>
      <c r="J10054" s="184"/>
      <c r="K10054" s="184"/>
      <c r="L10054" s="183"/>
    </row>
    <row r="10055">
      <c r="A10055" s="454"/>
      <c r="B10055" s="927"/>
      <c r="C10055" s="580"/>
      <c r="D10055" s="939"/>
      <c r="E10055" s="940"/>
      <c r="F10055" s="941"/>
      <c r="G10055" s="937" t="str">
        <f t="array" ref="G10055">xlookup(F10055,'Internal Staffing Calculator'!E:E,'Internal Staffing Calculator'!C:C,"")</f>
        <v/>
      </c>
      <c r="H10055" s="932" t="str">
        <f t="array" ref="H10055">if(F10055&lt;&gt;"", iferror(index('Internal Staffing Calculator'!B$8:B23500,match(F10055,'Internal Staffing Calculator'!E$8:E23500,0)), "Not In Budget"),"")</f>
        <v/>
      </c>
      <c r="I10055" s="184"/>
      <c r="J10055" s="184"/>
      <c r="K10055" s="184"/>
      <c r="L10055" s="183"/>
    </row>
    <row r="10056">
      <c r="A10056" s="454"/>
      <c r="B10056" s="927"/>
      <c r="C10056" s="580"/>
      <c r="D10056" s="939"/>
      <c r="E10056" s="940"/>
      <c r="F10056" s="941"/>
      <c r="G10056" s="937" t="str">
        <f t="array" ref="G10056">xlookup(F10056,'Internal Staffing Calculator'!E:E,'Internal Staffing Calculator'!C:C,"")</f>
        <v/>
      </c>
      <c r="H10056" s="932" t="str">
        <f t="array" ref="H10056">if(F10056&lt;&gt;"", iferror(index('Internal Staffing Calculator'!B$8:B23500,match(F10056,'Internal Staffing Calculator'!E$8:E23500,0)), "Not In Budget"),"")</f>
        <v/>
      </c>
      <c r="I10056" s="184"/>
      <c r="J10056" s="184"/>
      <c r="K10056" s="184"/>
      <c r="L10056" s="183"/>
    </row>
    <row r="10057">
      <c r="A10057" s="454"/>
      <c r="B10057" s="927"/>
      <c r="C10057" s="580"/>
      <c r="D10057" s="939"/>
      <c r="E10057" s="940"/>
      <c r="F10057" s="941"/>
      <c r="G10057" s="937" t="str">
        <f t="array" ref="G10057">xlookup(F10057,'Internal Staffing Calculator'!E:E,'Internal Staffing Calculator'!C:C,"")</f>
        <v/>
      </c>
      <c r="H10057" s="932" t="str">
        <f t="array" ref="H10057">if(F10057&lt;&gt;"", iferror(index('Internal Staffing Calculator'!B$8:B23500,match(F10057,'Internal Staffing Calculator'!E$8:E23500,0)), "Not In Budget"),"")</f>
        <v/>
      </c>
      <c r="I10057" s="184"/>
      <c r="J10057" s="184"/>
      <c r="K10057" s="184"/>
      <c r="L10057" s="183"/>
    </row>
    <row r="10058">
      <c r="A10058" s="454"/>
      <c r="B10058" s="927"/>
      <c r="C10058" s="580"/>
      <c r="D10058" s="939"/>
      <c r="E10058" s="940"/>
      <c r="F10058" s="941"/>
      <c r="G10058" s="937" t="str">
        <f t="array" ref="G10058">xlookup(F10058,'Internal Staffing Calculator'!E:E,'Internal Staffing Calculator'!C:C,"")</f>
        <v/>
      </c>
      <c r="H10058" s="932" t="str">
        <f t="array" ref="H10058">if(F10058&lt;&gt;"", iferror(index('Internal Staffing Calculator'!B$8:B23500,match(F10058,'Internal Staffing Calculator'!E$8:E23500,0)), "Not In Budget"),"")</f>
        <v/>
      </c>
      <c r="I10058" s="184"/>
      <c r="J10058" s="184"/>
      <c r="K10058" s="184"/>
      <c r="L10058" s="183"/>
    </row>
    <row r="10059">
      <c r="A10059" s="454"/>
      <c r="B10059" s="927"/>
      <c r="C10059" s="580"/>
      <c r="D10059" s="939"/>
      <c r="E10059" s="940"/>
      <c r="F10059" s="941"/>
      <c r="G10059" s="937" t="str">
        <f t="array" ref="G10059">xlookup(F10059,'Internal Staffing Calculator'!E:E,'Internal Staffing Calculator'!C:C,"")</f>
        <v/>
      </c>
      <c r="H10059" s="932" t="str">
        <f t="array" ref="H10059">if(F10059&lt;&gt;"", iferror(index('Internal Staffing Calculator'!B$8:B23500,match(F10059,'Internal Staffing Calculator'!E$8:E23500,0)), "Not In Budget"),"")</f>
        <v/>
      </c>
      <c r="I10059" s="184"/>
      <c r="J10059" s="184"/>
      <c r="K10059" s="184"/>
      <c r="L10059" s="183"/>
    </row>
    <row r="10060">
      <c r="A10060" s="454"/>
      <c r="B10060" s="927"/>
      <c r="C10060" s="580"/>
      <c r="D10060" s="939"/>
      <c r="E10060" s="940"/>
      <c r="F10060" s="941"/>
      <c r="G10060" s="937" t="str">
        <f t="array" ref="G10060">xlookup(F10060,'Internal Staffing Calculator'!E:E,'Internal Staffing Calculator'!C:C,"")</f>
        <v/>
      </c>
      <c r="H10060" s="932" t="str">
        <f t="array" ref="H10060">if(F10060&lt;&gt;"", iferror(index('Internal Staffing Calculator'!B$8:B23500,match(F10060,'Internal Staffing Calculator'!E$8:E23500,0)), "Not In Budget"),"")</f>
        <v/>
      </c>
      <c r="I10060" s="184"/>
      <c r="J10060" s="184"/>
      <c r="K10060" s="184"/>
      <c r="L10060" s="183"/>
    </row>
    <row r="10061">
      <c r="A10061" s="454"/>
      <c r="B10061" s="927"/>
      <c r="C10061" s="580"/>
      <c r="D10061" s="939"/>
      <c r="E10061" s="940"/>
      <c r="F10061" s="941"/>
      <c r="G10061" s="937" t="str">
        <f t="array" ref="G10061">xlookup(F10061,'Internal Staffing Calculator'!E:E,'Internal Staffing Calculator'!C:C,"")</f>
        <v/>
      </c>
      <c r="H10061" s="932" t="str">
        <f t="array" ref="H10061">if(F10061&lt;&gt;"", iferror(index('Internal Staffing Calculator'!B$8:B23500,match(F10061,'Internal Staffing Calculator'!E$8:E23500,0)), "Not In Budget"),"")</f>
        <v/>
      </c>
      <c r="I10061" s="184"/>
      <c r="J10061" s="184"/>
      <c r="K10061" s="184"/>
      <c r="L10061" s="183"/>
    </row>
    <row r="10062">
      <c r="A10062" s="454"/>
      <c r="B10062" s="927"/>
      <c r="C10062" s="580"/>
      <c r="D10062" s="939"/>
      <c r="E10062" s="940"/>
      <c r="F10062" s="941"/>
      <c r="G10062" s="937" t="str">
        <f t="array" ref="G10062">xlookup(F10062,'Internal Staffing Calculator'!E:E,'Internal Staffing Calculator'!C:C,"")</f>
        <v/>
      </c>
      <c r="H10062" s="932" t="str">
        <f t="array" ref="H10062">if(F10062&lt;&gt;"", iferror(index('Internal Staffing Calculator'!B$8:B23500,match(F10062,'Internal Staffing Calculator'!E$8:E23500,0)), "Not In Budget"),"")</f>
        <v/>
      </c>
      <c r="I10062" s="184"/>
      <c r="J10062" s="184"/>
      <c r="K10062" s="184"/>
      <c r="L10062" s="183"/>
    </row>
    <row r="10063">
      <c r="A10063" s="454"/>
      <c r="B10063" s="927"/>
      <c r="C10063" s="580"/>
      <c r="D10063" s="939"/>
      <c r="E10063" s="940"/>
      <c r="F10063" s="941"/>
      <c r="G10063" s="937" t="str">
        <f t="array" ref="G10063">xlookup(F10063,'Internal Staffing Calculator'!E:E,'Internal Staffing Calculator'!C:C,"")</f>
        <v/>
      </c>
      <c r="H10063" s="932" t="str">
        <f t="array" ref="H10063">if(F10063&lt;&gt;"", iferror(index('Internal Staffing Calculator'!B$8:B23500,match(F10063,'Internal Staffing Calculator'!E$8:E23500,0)), "Not In Budget"),"")</f>
        <v/>
      </c>
      <c r="I10063" s="184"/>
      <c r="J10063" s="184"/>
      <c r="K10063" s="184"/>
      <c r="L10063" s="183"/>
    </row>
    <row r="10064">
      <c r="A10064" s="454"/>
      <c r="B10064" s="927"/>
      <c r="C10064" s="580"/>
      <c r="D10064" s="939"/>
      <c r="E10064" s="940"/>
      <c r="F10064" s="941"/>
      <c r="G10064" s="937" t="str">
        <f t="array" ref="G10064">xlookup(F10064,'Internal Staffing Calculator'!E:E,'Internal Staffing Calculator'!C:C,"")</f>
        <v/>
      </c>
      <c r="H10064" s="932" t="str">
        <f t="array" ref="H10064">if(F10064&lt;&gt;"", iferror(index('Internal Staffing Calculator'!B$8:B23500,match(F10064,'Internal Staffing Calculator'!E$8:E23500,0)), "Not In Budget"),"")</f>
        <v/>
      </c>
      <c r="I10064" s="184"/>
      <c r="J10064" s="184"/>
      <c r="K10064" s="184"/>
      <c r="L10064" s="183"/>
    </row>
    <row r="10065">
      <c r="A10065" s="454"/>
      <c r="B10065" s="927"/>
      <c r="C10065" s="580"/>
      <c r="D10065" s="939"/>
      <c r="E10065" s="940"/>
      <c r="F10065" s="941"/>
      <c r="G10065" s="937" t="str">
        <f t="array" ref="G10065">xlookup(F10065,'Internal Staffing Calculator'!E:E,'Internal Staffing Calculator'!C:C,"")</f>
        <v/>
      </c>
      <c r="H10065" s="932" t="str">
        <f t="array" ref="H10065">if(F10065&lt;&gt;"", iferror(index('Internal Staffing Calculator'!B$8:B23500,match(F10065,'Internal Staffing Calculator'!E$8:E23500,0)), "Not In Budget"),"")</f>
        <v/>
      </c>
      <c r="I10065" s="184"/>
      <c r="J10065" s="184"/>
      <c r="K10065" s="184"/>
      <c r="L10065" s="183"/>
    </row>
    <row r="10066">
      <c r="A10066" s="454"/>
      <c r="B10066" s="927"/>
      <c r="C10066" s="580"/>
      <c r="D10066" s="939"/>
      <c r="E10066" s="940"/>
      <c r="F10066" s="941"/>
      <c r="G10066" s="937" t="str">
        <f t="array" ref="G10066">xlookup(F10066,'Internal Staffing Calculator'!E:E,'Internal Staffing Calculator'!C:C,"")</f>
        <v/>
      </c>
      <c r="H10066" s="932" t="str">
        <f t="array" ref="H10066">if(F10066&lt;&gt;"", iferror(index('Internal Staffing Calculator'!B$8:B23500,match(F10066,'Internal Staffing Calculator'!E$8:E23500,0)), "Not In Budget"),"")</f>
        <v/>
      </c>
      <c r="I10066" s="184"/>
      <c r="J10066" s="184"/>
      <c r="K10066" s="184"/>
      <c r="L10066" s="183"/>
    </row>
    <row r="10067">
      <c r="A10067" s="454"/>
      <c r="B10067" s="927"/>
      <c r="C10067" s="580"/>
      <c r="D10067" s="939"/>
      <c r="E10067" s="940"/>
      <c r="F10067" s="941"/>
      <c r="G10067" s="937" t="str">
        <f t="array" ref="G10067">xlookup(F10067,'Internal Staffing Calculator'!E:E,'Internal Staffing Calculator'!C:C,"")</f>
        <v/>
      </c>
      <c r="H10067" s="932" t="str">
        <f t="array" ref="H10067">if(F10067&lt;&gt;"", iferror(index('Internal Staffing Calculator'!B$8:B23500,match(F10067,'Internal Staffing Calculator'!E$8:E23500,0)), "Not In Budget"),"")</f>
        <v/>
      </c>
      <c r="I10067" s="184"/>
      <c r="J10067" s="184"/>
      <c r="K10067" s="184"/>
      <c r="L10067" s="183"/>
    </row>
    <row r="10068">
      <c r="A10068" s="454"/>
      <c r="B10068" s="927"/>
      <c r="C10068" s="580"/>
      <c r="D10068" s="939"/>
      <c r="E10068" s="940"/>
      <c r="F10068" s="941"/>
      <c r="G10068" s="937" t="str">
        <f t="array" ref="G10068">xlookup(F10068,'Internal Staffing Calculator'!E:E,'Internal Staffing Calculator'!C:C,"")</f>
        <v/>
      </c>
      <c r="H10068" s="932" t="str">
        <f t="array" ref="H10068">if(F10068&lt;&gt;"", iferror(index('Internal Staffing Calculator'!B$8:B23500,match(F10068,'Internal Staffing Calculator'!E$8:E23500,0)), "Not In Budget"),"")</f>
        <v/>
      </c>
      <c r="I10068" s="184"/>
      <c r="J10068" s="184"/>
      <c r="K10068" s="184"/>
      <c r="L10068" s="183"/>
    </row>
    <row r="10069">
      <c r="A10069" s="454"/>
      <c r="B10069" s="927"/>
      <c r="C10069" s="580"/>
      <c r="D10069" s="939"/>
      <c r="E10069" s="940"/>
      <c r="F10069" s="941"/>
      <c r="G10069" s="937" t="str">
        <f t="array" ref="G10069">xlookup(F10069,'Internal Staffing Calculator'!E:E,'Internal Staffing Calculator'!C:C,"")</f>
        <v/>
      </c>
      <c r="H10069" s="932" t="str">
        <f t="array" ref="H10069">if(F10069&lt;&gt;"", iferror(index('Internal Staffing Calculator'!B$8:B23500,match(F10069,'Internal Staffing Calculator'!E$8:E23500,0)), "Not In Budget"),"")</f>
        <v/>
      </c>
      <c r="I10069" s="184"/>
      <c r="J10069" s="184"/>
      <c r="K10069" s="184"/>
      <c r="L10069" s="183"/>
    </row>
    <row r="10070">
      <c r="A10070" s="454"/>
      <c r="B10070" s="927"/>
      <c r="C10070" s="580"/>
      <c r="D10070" s="939"/>
      <c r="E10070" s="940"/>
      <c r="F10070" s="941"/>
      <c r="G10070" s="937" t="str">
        <f t="array" ref="G10070">xlookup(F10070,'Internal Staffing Calculator'!E:E,'Internal Staffing Calculator'!C:C,"")</f>
        <v/>
      </c>
      <c r="H10070" s="932" t="str">
        <f t="array" ref="H10070">if(F10070&lt;&gt;"", iferror(index('Internal Staffing Calculator'!B$8:B23500,match(F10070,'Internal Staffing Calculator'!E$8:E23500,0)), "Not In Budget"),"")</f>
        <v/>
      </c>
      <c r="I10070" s="184"/>
      <c r="J10070" s="184"/>
      <c r="K10070" s="184"/>
      <c r="L10070" s="183"/>
    </row>
    <row r="10071">
      <c r="A10071" s="454"/>
      <c r="B10071" s="927"/>
      <c r="C10071" s="580"/>
      <c r="D10071" s="939"/>
      <c r="E10071" s="940"/>
      <c r="F10071" s="941"/>
      <c r="G10071" s="937" t="str">
        <f t="array" ref="G10071">xlookup(F10071,'Internal Staffing Calculator'!E:E,'Internal Staffing Calculator'!C:C,"")</f>
        <v/>
      </c>
      <c r="H10071" s="932" t="str">
        <f t="array" ref="H10071">if(F10071&lt;&gt;"", iferror(index('Internal Staffing Calculator'!B$8:B23500,match(F10071,'Internal Staffing Calculator'!E$8:E23500,0)), "Not In Budget"),"")</f>
        <v/>
      </c>
      <c r="I10071" s="184"/>
      <c r="J10071" s="184"/>
      <c r="K10071" s="184"/>
      <c r="L10071" s="183"/>
    </row>
    <row r="10072">
      <c r="A10072" s="454"/>
      <c r="B10072" s="927"/>
      <c r="C10072" s="580"/>
      <c r="D10072" s="939"/>
      <c r="E10072" s="940"/>
      <c r="F10072" s="941"/>
      <c r="G10072" s="937" t="str">
        <f t="array" ref="G10072">xlookup(F10072,'Internal Staffing Calculator'!E:E,'Internal Staffing Calculator'!C:C,"")</f>
        <v/>
      </c>
      <c r="H10072" s="932" t="str">
        <f t="array" ref="H10072">if(F10072&lt;&gt;"", iferror(index('Internal Staffing Calculator'!B$8:B23500,match(F10072,'Internal Staffing Calculator'!E$8:E23500,0)), "Not In Budget"),"")</f>
        <v/>
      </c>
      <c r="I10072" s="184"/>
      <c r="J10072" s="184"/>
      <c r="K10072" s="184"/>
      <c r="L10072" s="183"/>
    </row>
    <row r="10073">
      <c r="A10073" s="454"/>
      <c r="B10073" s="927"/>
      <c r="C10073" s="580"/>
      <c r="D10073" s="939"/>
      <c r="E10073" s="940"/>
      <c r="F10073" s="941"/>
      <c r="G10073" s="937" t="str">
        <f t="array" ref="G10073">xlookup(F10073,'Internal Staffing Calculator'!E:E,'Internal Staffing Calculator'!C:C,"")</f>
        <v/>
      </c>
      <c r="H10073" s="932" t="str">
        <f t="array" ref="H10073">if(F10073&lt;&gt;"", iferror(index('Internal Staffing Calculator'!B$8:B23500,match(F10073,'Internal Staffing Calculator'!E$8:E23500,0)), "Not In Budget"),"")</f>
        <v/>
      </c>
      <c r="I10073" s="184"/>
      <c r="J10073" s="184"/>
      <c r="K10073" s="184"/>
      <c r="L10073" s="183"/>
    </row>
    <row r="10074">
      <c r="A10074" s="454"/>
      <c r="B10074" s="927"/>
      <c r="C10074" s="580"/>
      <c r="D10074" s="939"/>
      <c r="E10074" s="940"/>
      <c r="F10074" s="941"/>
      <c r="G10074" s="937" t="str">
        <f t="array" ref="G10074">xlookup(F10074,'Internal Staffing Calculator'!E:E,'Internal Staffing Calculator'!C:C,"")</f>
        <v/>
      </c>
      <c r="H10074" s="932" t="str">
        <f t="array" ref="H10074">if(F10074&lt;&gt;"", iferror(index('Internal Staffing Calculator'!B$8:B23500,match(F10074,'Internal Staffing Calculator'!E$8:E23500,0)), "Not In Budget"),"")</f>
        <v/>
      </c>
      <c r="I10074" s="184"/>
      <c r="J10074" s="184"/>
      <c r="K10074" s="184"/>
      <c r="L10074" s="183"/>
    </row>
    <row r="10075">
      <c r="A10075" s="454"/>
      <c r="B10075" s="927"/>
      <c r="C10075" s="580"/>
      <c r="D10075" s="939"/>
      <c r="E10075" s="940"/>
      <c r="F10075" s="941"/>
      <c r="G10075" s="937" t="str">
        <f t="array" ref="G10075">xlookup(F10075,'Internal Staffing Calculator'!E:E,'Internal Staffing Calculator'!C:C,"")</f>
        <v/>
      </c>
      <c r="H10075" s="932" t="str">
        <f t="array" ref="H10075">if(F10075&lt;&gt;"", iferror(index('Internal Staffing Calculator'!B$8:B23500,match(F10075,'Internal Staffing Calculator'!E$8:E23500,0)), "Not In Budget"),"")</f>
        <v/>
      </c>
      <c r="I10075" s="184"/>
      <c r="J10075" s="184"/>
      <c r="K10075" s="184"/>
      <c r="L10075" s="183"/>
    </row>
    <row r="10076">
      <c r="A10076" s="454"/>
      <c r="B10076" s="927"/>
      <c r="C10076" s="580"/>
      <c r="D10076" s="939"/>
      <c r="E10076" s="940"/>
      <c r="F10076" s="941"/>
      <c r="G10076" s="937" t="str">
        <f t="array" ref="G10076">xlookup(F10076,'Internal Staffing Calculator'!E:E,'Internal Staffing Calculator'!C:C,"")</f>
        <v/>
      </c>
      <c r="H10076" s="932" t="str">
        <f t="array" ref="H10076">if(F10076&lt;&gt;"", iferror(index('Internal Staffing Calculator'!B$8:B23500,match(F10076,'Internal Staffing Calculator'!E$8:E23500,0)), "Not In Budget"),"")</f>
        <v/>
      </c>
      <c r="I10076" s="184"/>
      <c r="J10076" s="184"/>
      <c r="K10076" s="184"/>
      <c r="L10076" s="183"/>
    </row>
    <row r="10077">
      <c r="A10077" s="454"/>
      <c r="B10077" s="927"/>
      <c r="C10077" s="580"/>
      <c r="D10077" s="939"/>
      <c r="E10077" s="940"/>
      <c r="F10077" s="941"/>
      <c r="G10077" s="937" t="str">
        <f t="array" ref="G10077">xlookup(F10077,'Internal Staffing Calculator'!E:E,'Internal Staffing Calculator'!C:C,"")</f>
        <v/>
      </c>
      <c r="H10077" s="932" t="str">
        <f t="array" ref="H10077">if(F10077&lt;&gt;"", iferror(index('Internal Staffing Calculator'!B$8:B23500,match(F10077,'Internal Staffing Calculator'!E$8:E23500,0)), "Not In Budget"),"")</f>
        <v/>
      </c>
      <c r="I10077" s="184"/>
      <c r="J10077" s="184"/>
      <c r="K10077" s="184"/>
      <c r="L10077" s="183"/>
    </row>
    <row r="10078">
      <c r="A10078" s="454"/>
      <c r="B10078" s="927"/>
      <c r="C10078" s="580"/>
      <c r="D10078" s="939"/>
      <c r="E10078" s="940"/>
      <c r="F10078" s="941"/>
      <c r="G10078" s="937" t="str">
        <f t="array" ref="G10078">xlookup(F10078,'Internal Staffing Calculator'!E:E,'Internal Staffing Calculator'!C:C,"")</f>
        <v/>
      </c>
      <c r="H10078" s="932" t="str">
        <f t="array" ref="H10078">if(F10078&lt;&gt;"", iferror(index('Internal Staffing Calculator'!B$8:B23500,match(F10078,'Internal Staffing Calculator'!E$8:E23500,0)), "Not In Budget"),"")</f>
        <v/>
      </c>
      <c r="I10078" s="184"/>
      <c r="J10078" s="184"/>
      <c r="K10078" s="184"/>
      <c r="L10078" s="183"/>
    </row>
    <row r="10079">
      <c r="A10079" s="454"/>
      <c r="B10079" s="927"/>
      <c r="C10079" s="580"/>
      <c r="D10079" s="939"/>
      <c r="E10079" s="940"/>
      <c r="F10079" s="941"/>
      <c r="G10079" s="937" t="str">
        <f t="array" ref="G10079">xlookup(F10079,'Internal Staffing Calculator'!E:E,'Internal Staffing Calculator'!C:C,"")</f>
        <v/>
      </c>
      <c r="H10079" s="932" t="str">
        <f t="array" ref="H10079">if(F10079&lt;&gt;"", iferror(index('Internal Staffing Calculator'!B$8:B23500,match(F10079,'Internal Staffing Calculator'!E$8:E23500,0)), "Not In Budget"),"")</f>
        <v/>
      </c>
      <c r="I10079" s="184"/>
      <c r="J10079" s="184"/>
      <c r="K10079" s="184"/>
      <c r="L10079" s="183"/>
    </row>
    <row r="10080">
      <c r="A10080" s="454"/>
      <c r="B10080" s="927"/>
      <c r="C10080" s="580"/>
      <c r="D10080" s="939"/>
      <c r="E10080" s="940"/>
      <c r="F10080" s="941"/>
      <c r="G10080" s="937" t="str">
        <f t="array" ref="G10080">xlookup(F10080,'Internal Staffing Calculator'!E:E,'Internal Staffing Calculator'!C:C,"")</f>
        <v/>
      </c>
      <c r="H10080" s="932" t="str">
        <f t="array" ref="H10080">if(F10080&lt;&gt;"", iferror(index('Internal Staffing Calculator'!B$8:B23500,match(F10080,'Internal Staffing Calculator'!E$8:E23500,0)), "Not In Budget"),"")</f>
        <v/>
      </c>
      <c r="I10080" s="184"/>
      <c r="J10080" s="184"/>
      <c r="K10080" s="184"/>
      <c r="L10080" s="183"/>
    </row>
    <row r="10081">
      <c r="A10081" s="454"/>
      <c r="B10081" s="927"/>
      <c r="C10081" s="580"/>
      <c r="D10081" s="939"/>
      <c r="E10081" s="940"/>
      <c r="F10081" s="941"/>
      <c r="G10081" s="937" t="str">
        <f t="array" ref="G10081">xlookup(F10081,'Internal Staffing Calculator'!E:E,'Internal Staffing Calculator'!C:C,"")</f>
        <v/>
      </c>
      <c r="H10081" s="932" t="str">
        <f t="array" ref="H10081">if(F10081&lt;&gt;"", iferror(index('Internal Staffing Calculator'!B$8:B23500,match(F10081,'Internal Staffing Calculator'!E$8:E23500,0)), "Not In Budget"),"")</f>
        <v/>
      </c>
      <c r="I10081" s="184"/>
      <c r="J10081" s="184"/>
      <c r="K10081" s="184"/>
      <c r="L10081" s="183"/>
    </row>
    <row r="10082">
      <c r="A10082" s="454"/>
      <c r="B10082" s="927"/>
      <c r="C10082" s="580"/>
      <c r="D10082" s="939"/>
      <c r="E10082" s="940"/>
      <c r="F10082" s="941"/>
      <c r="G10082" s="937" t="str">
        <f t="array" ref="G10082">xlookup(F10082,'Internal Staffing Calculator'!E:E,'Internal Staffing Calculator'!C:C,"")</f>
        <v/>
      </c>
      <c r="H10082" s="932" t="str">
        <f t="array" ref="H10082">if(F10082&lt;&gt;"", iferror(index('Internal Staffing Calculator'!B$8:B23500,match(F10082,'Internal Staffing Calculator'!E$8:E23500,0)), "Not In Budget"),"")</f>
        <v/>
      </c>
      <c r="I10082" s="184"/>
      <c r="J10082" s="184"/>
      <c r="K10082" s="184"/>
      <c r="L10082" s="183"/>
    </row>
    <row r="10083">
      <c r="A10083" s="454"/>
      <c r="B10083" s="927"/>
      <c r="C10083" s="580"/>
      <c r="D10083" s="939"/>
      <c r="E10083" s="940"/>
      <c r="F10083" s="941"/>
      <c r="G10083" s="937" t="str">
        <f t="array" ref="G10083">xlookup(F10083,'Internal Staffing Calculator'!E:E,'Internal Staffing Calculator'!C:C,"")</f>
        <v/>
      </c>
      <c r="H10083" s="932" t="str">
        <f t="array" ref="H10083">if(F10083&lt;&gt;"", iferror(index('Internal Staffing Calculator'!B$8:B23500,match(F10083,'Internal Staffing Calculator'!E$8:E23500,0)), "Not In Budget"),"")</f>
        <v/>
      </c>
      <c r="I10083" s="184"/>
      <c r="J10083" s="184"/>
      <c r="K10083" s="184"/>
      <c r="L10083" s="183"/>
    </row>
    <row r="10084">
      <c r="A10084" s="454"/>
      <c r="B10084" s="927"/>
      <c r="C10084" s="580"/>
      <c r="D10084" s="939"/>
      <c r="E10084" s="940"/>
      <c r="F10084" s="941"/>
      <c r="G10084" s="937" t="str">
        <f t="array" ref="G10084">xlookup(F10084,'Internal Staffing Calculator'!E:E,'Internal Staffing Calculator'!C:C,"")</f>
        <v/>
      </c>
      <c r="H10084" s="932" t="str">
        <f t="array" ref="H10084">if(F10084&lt;&gt;"", iferror(index('Internal Staffing Calculator'!B$8:B23500,match(F10084,'Internal Staffing Calculator'!E$8:E23500,0)), "Not In Budget"),"")</f>
        <v/>
      </c>
      <c r="I10084" s="184"/>
      <c r="J10084" s="184"/>
      <c r="K10084" s="184"/>
      <c r="L10084" s="183"/>
    </row>
    <row r="10085">
      <c r="A10085" s="454"/>
      <c r="B10085" s="927"/>
      <c r="C10085" s="580"/>
      <c r="D10085" s="939"/>
      <c r="E10085" s="940"/>
      <c r="F10085" s="941"/>
      <c r="G10085" s="937" t="str">
        <f t="array" ref="G10085">xlookup(F10085,'Internal Staffing Calculator'!E:E,'Internal Staffing Calculator'!C:C,"")</f>
        <v/>
      </c>
      <c r="H10085" s="932" t="str">
        <f t="array" ref="H10085">if(F10085&lt;&gt;"", iferror(index('Internal Staffing Calculator'!B$8:B23500,match(F10085,'Internal Staffing Calculator'!E$8:E23500,0)), "Not In Budget"),"")</f>
        <v/>
      </c>
      <c r="I10085" s="184"/>
      <c r="J10085" s="184"/>
      <c r="K10085" s="184"/>
      <c r="L10085" s="183"/>
    </row>
    <row r="10086">
      <c r="A10086" s="454"/>
      <c r="B10086" s="927"/>
      <c r="C10086" s="580"/>
      <c r="D10086" s="939"/>
      <c r="E10086" s="940"/>
      <c r="F10086" s="941"/>
      <c r="G10086" s="937" t="str">
        <f t="array" ref="G10086">xlookup(F10086,'Internal Staffing Calculator'!E:E,'Internal Staffing Calculator'!C:C,"")</f>
        <v/>
      </c>
      <c r="H10086" s="932" t="str">
        <f t="array" ref="H10086">if(F10086&lt;&gt;"", iferror(index('Internal Staffing Calculator'!B$8:B23500,match(F10086,'Internal Staffing Calculator'!E$8:E23500,0)), "Not In Budget"),"")</f>
        <v/>
      </c>
      <c r="I10086" s="184"/>
      <c r="J10086" s="184"/>
      <c r="K10086" s="184"/>
      <c r="L10086" s="183"/>
    </row>
    <row r="10087">
      <c r="A10087" s="454"/>
      <c r="B10087" s="927"/>
      <c r="C10087" s="580"/>
      <c r="D10087" s="939"/>
      <c r="E10087" s="940"/>
      <c r="F10087" s="941"/>
      <c r="G10087" s="937" t="str">
        <f t="array" ref="G10087">xlookup(F10087,'Internal Staffing Calculator'!E:E,'Internal Staffing Calculator'!C:C,"")</f>
        <v/>
      </c>
      <c r="H10087" s="932" t="str">
        <f t="array" ref="H10087">if(F10087&lt;&gt;"", iferror(index('Internal Staffing Calculator'!B$8:B23500,match(F10087,'Internal Staffing Calculator'!E$8:E23500,0)), "Not In Budget"),"")</f>
        <v/>
      </c>
      <c r="I10087" s="184"/>
      <c r="J10087" s="184"/>
      <c r="K10087" s="184"/>
      <c r="L10087" s="183"/>
    </row>
    <row r="10088">
      <c r="A10088" s="454"/>
      <c r="B10088" s="927"/>
      <c r="C10088" s="580"/>
      <c r="D10088" s="939"/>
      <c r="E10088" s="940"/>
      <c r="F10088" s="941"/>
      <c r="G10088" s="937" t="str">
        <f t="array" ref="G10088">xlookup(F10088,'Internal Staffing Calculator'!E:E,'Internal Staffing Calculator'!C:C,"")</f>
        <v/>
      </c>
      <c r="H10088" s="932" t="str">
        <f t="array" ref="H10088">if(F10088&lt;&gt;"", iferror(index('Internal Staffing Calculator'!B$8:B23500,match(F10088,'Internal Staffing Calculator'!E$8:E23500,0)), "Not In Budget"),"")</f>
        <v/>
      </c>
      <c r="I10088" s="184"/>
      <c r="J10088" s="184"/>
      <c r="K10088" s="184"/>
      <c r="L10088" s="183"/>
    </row>
    <row r="10089">
      <c r="A10089" s="454"/>
      <c r="B10089" s="927"/>
      <c r="C10089" s="580"/>
      <c r="D10089" s="939"/>
      <c r="E10089" s="940"/>
      <c r="F10089" s="941"/>
      <c r="G10089" s="937" t="str">
        <f t="array" ref="G10089">xlookup(F10089,'Internal Staffing Calculator'!E:E,'Internal Staffing Calculator'!C:C,"")</f>
        <v/>
      </c>
      <c r="H10089" s="932" t="str">
        <f t="array" ref="H10089">if(F10089&lt;&gt;"", iferror(index('Internal Staffing Calculator'!B$8:B23500,match(F10089,'Internal Staffing Calculator'!E$8:E23500,0)), "Not In Budget"),"")</f>
        <v/>
      </c>
      <c r="I10089" s="184"/>
      <c r="J10089" s="184"/>
      <c r="K10089" s="184"/>
      <c r="L10089" s="183"/>
    </row>
    <row r="10090">
      <c r="A10090" s="454"/>
      <c r="B10090" s="927"/>
      <c r="C10090" s="580"/>
      <c r="D10090" s="939"/>
      <c r="E10090" s="940"/>
      <c r="F10090" s="941"/>
      <c r="G10090" s="937" t="str">
        <f t="array" ref="G10090">xlookup(F10090,'Internal Staffing Calculator'!E:E,'Internal Staffing Calculator'!C:C,"")</f>
        <v/>
      </c>
      <c r="H10090" s="932" t="str">
        <f t="array" ref="H10090">if(F10090&lt;&gt;"", iferror(index('Internal Staffing Calculator'!B$8:B23500,match(F10090,'Internal Staffing Calculator'!E$8:E23500,0)), "Not In Budget"),"")</f>
        <v/>
      </c>
      <c r="I10090" s="184"/>
      <c r="J10090" s="184"/>
      <c r="K10090" s="184"/>
      <c r="L10090" s="183"/>
    </row>
    <row r="10091">
      <c r="A10091" s="454"/>
      <c r="B10091" s="927"/>
      <c r="C10091" s="580"/>
      <c r="D10091" s="939"/>
      <c r="E10091" s="940"/>
      <c r="F10091" s="941"/>
      <c r="G10091" s="937" t="str">
        <f t="array" ref="G10091">xlookup(F10091,'Internal Staffing Calculator'!E:E,'Internal Staffing Calculator'!C:C,"")</f>
        <v/>
      </c>
      <c r="H10091" s="932" t="str">
        <f t="array" ref="H10091">if(F10091&lt;&gt;"", iferror(index('Internal Staffing Calculator'!B$8:B23500,match(F10091,'Internal Staffing Calculator'!E$8:E23500,0)), "Not In Budget"),"")</f>
        <v/>
      </c>
      <c r="I10091" s="184"/>
      <c r="J10091" s="184"/>
      <c r="K10091" s="184"/>
      <c r="L10091" s="183"/>
    </row>
    <row r="10092">
      <c r="A10092" s="454"/>
      <c r="B10092" s="927"/>
      <c r="C10092" s="580"/>
      <c r="D10092" s="939"/>
      <c r="E10092" s="940"/>
      <c r="F10092" s="941"/>
      <c r="G10092" s="937" t="str">
        <f t="array" ref="G10092">xlookup(F10092,'Internal Staffing Calculator'!E:E,'Internal Staffing Calculator'!C:C,"")</f>
        <v/>
      </c>
      <c r="H10092" s="932" t="str">
        <f t="array" ref="H10092">if(F10092&lt;&gt;"", iferror(index('Internal Staffing Calculator'!B$8:B23500,match(F10092,'Internal Staffing Calculator'!E$8:E23500,0)), "Not In Budget"),"")</f>
        <v/>
      </c>
      <c r="I10092" s="184"/>
      <c r="J10092" s="184"/>
      <c r="K10092" s="184"/>
      <c r="L10092" s="183"/>
    </row>
    <row r="10093">
      <c r="A10093" s="454"/>
      <c r="B10093" s="927"/>
      <c r="C10093" s="580"/>
      <c r="D10093" s="939"/>
      <c r="E10093" s="940"/>
      <c r="F10093" s="941"/>
      <c r="G10093" s="937" t="str">
        <f t="array" ref="G10093">xlookup(F10093,'Internal Staffing Calculator'!E:E,'Internal Staffing Calculator'!C:C,"")</f>
        <v/>
      </c>
      <c r="H10093" s="932" t="str">
        <f t="array" ref="H10093">if(F10093&lt;&gt;"", iferror(index('Internal Staffing Calculator'!B$8:B23500,match(F10093,'Internal Staffing Calculator'!E$8:E23500,0)), "Not In Budget"),"")</f>
        <v/>
      </c>
      <c r="I10093" s="184"/>
      <c r="J10093" s="184"/>
      <c r="K10093" s="184"/>
      <c r="L10093" s="183"/>
    </row>
    <row r="10094">
      <c r="A10094" s="454"/>
      <c r="B10094" s="927"/>
      <c r="C10094" s="580"/>
      <c r="D10094" s="939"/>
      <c r="E10094" s="940"/>
      <c r="F10094" s="941"/>
      <c r="G10094" s="937" t="str">
        <f t="array" ref="G10094">xlookup(F10094,'Internal Staffing Calculator'!E:E,'Internal Staffing Calculator'!C:C,"")</f>
        <v/>
      </c>
      <c r="H10094" s="932" t="str">
        <f t="array" ref="H10094">if(F10094&lt;&gt;"", iferror(index('Internal Staffing Calculator'!B$8:B23500,match(F10094,'Internal Staffing Calculator'!E$8:E23500,0)), "Not In Budget"),"")</f>
        <v/>
      </c>
      <c r="I10094" s="184"/>
      <c r="J10094" s="184"/>
      <c r="K10094" s="184"/>
      <c r="L10094" s="183"/>
    </row>
    <row r="10095">
      <c r="A10095" s="454"/>
      <c r="B10095" s="927"/>
      <c r="C10095" s="580"/>
      <c r="D10095" s="939"/>
      <c r="E10095" s="940"/>
      <c r="F10095" s="941"/>
      <c r="G10095" s="937" t="str">
        <f t="array" ref="G10095">xlookup(F10095,'Internal Staffing Calculator'!E:E,'Internal Staffing Calculator'!C:C,"")</f>
        <v/>
      </c>
      <c r="H10095" s="932" t="str">
        <f t="array" ref="H10095">if(F10095&lt;&gt;"", iferror(index('Internal Staffing Calculator'!B$8:B23500,match(F10095,'Internal Staffing Calculator'!E$8:E23500,0)), "Not In Budget"),"")</f>
        <v/>
      </c>
      <c r="I10095" s="184"/>
      <c r="J10095" s="184"/>
      <c r="K10095" s="184"/>
      <c r="L10095" s="183"/>
    </row>
    <row r="10096">
      <c r="A10096" s="454"/>
      <c r="B10096" s="927"/>
      <c r="C10096" s="580"/>
      <c r="D10096" s="939"/>
      <c r="E10096" s="940"/>
      <c r="F10096" s="941"/>
      <c r="G10096" s="937" t="str">
        <f t="array" ref="G10096">xlookup(F10096,'Internal Staffing Calculator'!E:E,'Internal Staffing Calculator'!C:C,"")</f>
        <v/>
      </c>
      <c r="H10096" s="932" t="str">
        <f t="array" ref="H10096">if(F10096&lt;&gt;"", iferror(index('Internal Staffing Calculator'!B$8:B23500,match(F10096,'Internal Staffing Calculator'!E$8:E23500,0)), "Not In Budget"),"")</f>
        <v/>
      </c>
      <c r="I10096" s="184"/>
      <c r="J10096" s="184"/>
      <c r="K10096" s="184"/>
      <c r="L10096" s="183"/>
    </row>
    <row r="10097">
      <c r="A10097" s="454"/>
      <c r="B10097" s="927"/>
      <c r="C10097" s="580"/>
      <c r="D10097" s="939"/>
      <c r="E10097" s="940"/>
      <c r="F10097" s="941"/>
      <c r="G10097" s="937" t="str">
        <f t="array" ref="G10097">xlookup(F10097,'Internal Staffing Calculator'!E:E,'Internal Staffing Calculator'!C:C,"")</f>
        <v/>
      </c>
      <c r="H10097" s="932" t="str">
        <f t="array" ref="H10097">if(F10097&lt;&gt;"", iferror(index('Internal Staffing Calculator'!B$8:B23500,match(F10097,'Internal Staffing Calculator'!E$8:E23500,0)), "Not In Budget"),"")</f>
        <v/>
      </c>
      <c r="I10097" s="184"/>
      <c r="J10097" s="184"/>
      <c r="K10097" s="184"/>
      <c r="L10097" s="183"/>
    </row>
    <row r="10098">
      <c r="A10098" s="454"/>
      <c r="B10098" s="927"/>
      <c r="C10098" s="580"/>
      <c r="D10098" s="939"/>
      <c r="E10098" s="940"/>
      <c r="F10098" s="941"/>
      <c r="G10098" s="937" t="str">
        <f t="array" ref="G10098">xlookup(F10098,'Internal Staffing Calculator'!E:E,'Internal Staffing Calculator'!C:C,"")</f>
        <v/>
      </c>
      <c r="H10098" s="932" t="str">
        <f t="array" ref="H10098">if(F10098&lt;&gt;"", iferror(index('Internal Staffing Calculator'!B$8:B23500,match(F10098,'Internal Staffing Calculator'!E$8:E23500,0)), "Not In Budget"),"")</f>
        <v/>
      </c>
      <c r="I10098" s="184"/>
      <c r="J10098" s="184"/>
      <c r="K10098" s="184"/>
      <c r="L10098" s="183"/>
    </row>
    <row r="10099">
      <c r="A10099" s="454"/>
      <c r="B10099" s="927"/>
      <c r="C10099" s="580"/>
      <c r="D10099" s="939"/>
      <c r="E10099" s="940"/>
      <c r="F10099" s="941"/>
      <c r="G10099" s="937" t="str">
        <f t="array" ref="G10099">xlookup(F10099,'Internal Staffing Calculator'!E:E,'Internal Staffing Calculator'!C:C,"")</f>
        <v/>
      </c>
      <c r="H10099" s="932" t="str">
        <f t="array" ref="H10099">if(F10099&lt;&gt;"", iferror(index('Internal Staffing Calculator'!B$8:B23500,match(F10099,'Internal Staffing Calculator'!E$8:E23500,0)), "Not In Budget"),"")</f>
        <v/>
      </c>
      <c r="I10099" s="184"/>
      <c r="J10099" s="184"/>
      <c r="K10099" s="184"/>
      <c r="L10099" s="183"/>
    </row>
    <row r="10100">
      <c r="A10100" s="454"/>
      <c r="B10100" s="927"/>
      <c r="C10100" s="580"/>
      <c r="D10100" s="939"/>
      <c r="E10100" s="940"/>
      <c r="F10100" s="941"/>
      <c r="G10100" s="937" t="str">
        <f t="array" ref="G10100">xlookup(F10100,'Internal Staffing Calculator'!E:E,'Internal Staffing Calculator'!C:C,"")</f>
        <v/>
      </c>
      <c r="H10100" s="932" t="str">
        <f t="array" ref="H10100">if(F10100&lt;&gt;"", iferror(index('Internal Staffing Calculator'!B$8:B23500,match(F10100,'Internal Staffing Calculator'!E$8:E23500,0)), "Not In Budget"),"")</f>
        <v/>
      </c>
      <c r="I10100" s="184"/>
      <c r="J10100" s="184"/>
      <c r="K10100" s="184"/>
      <c r="L10100" s="183"/>
    </row>
    <row r="10101">
      <c r="A10101" s="454"/>
      <c r="B10101" s="927"/>
      <c r="C10101" s="580"/>
      <c r="D10101" s="939"/>
      <c r="E10101" s="940"/>
      <c r="F10101" s="941"/>
      <c r="G10101" s="937" t="str">
        <f t="array" ref="G10101">xlookup(F10101,'Internal Staffing Calculator'!E:E,'Internal Staffing Calculator'!C:C,"")</f>
        <v/>
      </c>
      <c r="H10101" s="932" t="str">
        <f t="array" ref="H10101">if(F10101&lt;&gt;"", iferror(index('Internal Staffing Calculator'!B$8:B23500,match(F10101,'Internal Staffing Calculator'!E$8:E23500,0)), "Not In Budget"),"")</f>
        <v/>
      </c>
      <c r="I10101" s="184"/>
      <c r="J10101" s="184"/>
      <c r="K10101" s="184"/>
      <c r="L10101" s="183"/>
    </row>
    <row r="10102">
      <c r="A10102" s="454"/>
      <c r="B10102" s="927"/>
      <c r="C10102" s="580"/>
      <c r="D10102" s="939"/>
      <c r="E10102" s="940"/>
      <c r="F10102" s="941"/>
      <c r="G10102" s="937" t="str">
        <f t="array" ref="G10102">xlookup(F10102,'Internal Staffing Calculator'!E:E,'Internal Staffing Calculator'!C:C,"")</f>
        <v/>
      </c>
      <c r="H10102" s="932" t="str">
        <f t="array" ref="H10102">if(F10102&lt;&gt;"", iferror(index('Internal Staffing Calculator'!B$8:B23500,match(F10102,'Internal Staffing Calculator'!E$8:E23500,0)), "Not In Budget"),"")</f>
        <v/>
      </c>
      <c r="I10102" s="184"/>
      <c r="J10102" s="184"/>
      <c r="K10102" s="184"/>
      <c r="L10102" s="183"/>
    </row>
    <row r="10103">
      <c r="A10103" s="454"/>
      <c r="B10103" s="927"/>
      <c r="C10103" s="580"/>
      <c r="D10103" s="939"/>
      <c r="E10103" s="940"/>
      <c r="F10103" s="941"/>
      <c r="G10103" s="937" t="str">
        <f t="array" ref="G10103">xlookup(F10103,'Internal Staffing Calculator'!E:E,'Internal Staffing Calculator'!C:C,"")</f>
        <v/>
      </c>
      <c r="H10103" s="932" t="str">
        <f t="array" ref="H10103">if(F10103&lt;&gt;"", iferror(index('Internal Staffing Calculator'!B$8:B23500,match(F10103,'Internal Staffing Calculator'!E$8:E23500,0)), "Not In Budget"),"")</f>
        <v/>
      </c>
      <c r="I10103" s="184"/>
      <c r="J10103" s="184"/>
      <c r="K10103" s="184"/>
      <c r="L10103" s="183"/>
    </row>
    <row r="10104">
      <c r="A10104" s="454"/>
      <c r="B10104" s="927"/>
      <c r="C10104" s="580"/>
      <c r="D10104" s="939"/>
      <c r="E10104" s="940"/>
      <c r="F10104" s="941"/>
      <c r="G10104" s="937" t="str">
        <f t="array" ref="G10104">xlookup(F10104,'Internal Staffing Calculator'!E:E,'Internal Staffing Calculator'!C:C,"")</f>
        <v/>
      </c>
      <c r="H10104" s="932" t="str">
        <f t="array" ref="H10104">if(F10104&lt;&gt;"", iferror(index('Internal Staffing Calculator'!B$8:B23500,match(F10104,'Internal Staffing Calculator'!E$8:E23500,0)), "Not In Budget"),"")</f>
        <v/>
      </c>
      <c r="I10104" s="184"/>
      <c r="J10104" s="184"/>
      <c r="K10104" s="184"/>
      <c r="L10104" s="183"/>
    </row>
    <row r="10105">
      <c r="A10105" s="454"/>
      <c r="B10105" s="927"/>
      <c r="C10105" s="580"/>
      <c r="D10105" s="939"/>
      <c r="E10105" s="940"/>
      <c r="F10105" s="941"/>
      <c r="G10105" s="937" t="str">
        <f t="array" ref="G10105">xlookup(F10105,'Internal Staffing Calculator'!E:E,'Internal Staffing Calculator'!C:C,"")</f>
        <v/>
      </c>
      <c r="H10105" s="932" t="str">
        <f t="array" ref="H10105">if(F10105&lt;&gt;"", iferror(index('Internal Staffing Calculator'!B$8:B23500,match(F10105,'Internal Staffing Calculator'!E$8:E23500,0)), "Not In Budget"),"")</f>
        <v/>
      </c>
      <c r="I10105" s="184"/>
      <c r="J10105" s="184"/>
      <c r="K10105" s="184"/>
      <c r="L10105" s="183"/>
    </row>
    <row r="10106">
      <c r="A10106" s="454"/>
      <c r="B10106" s="927"/>
      <c r="C10106" s="580"/>
      <c r="D10106" s="939"/>
      <c r="E10106" s="940"/>
      <c r="F10106" s="941"/>
      <c r="G10106" s="937" t="str">
        <f t="array" ref="G10106">xlookup(F10106,'Internal Staffing Calculator'!E:E,'Internal Staffing Calculator'!C:C,"")</f>
        <v/>
      </c>
      <c r="H10106" s="932" t="str">
        <f t="array" ref="H10106">if(F10106&lt;&gt;"", iferror(index('Internal Staffing Calculator'!B$8:B23500,match(F10106,'Internal Staffing Calculator'!E$8:E23500,0)), "Not In Budget"),"")</f>
        <v/>
      </c>
      <c r="I10106" s="184"/>
      <c r="J10106" s="184"/>
      <c r="K10106" s="184"/>
      <c r="L10106" s="183"/>
    </row>
    <row r="10107">
      <c r="A10107" s="454"/>
      <c r="B10107" s="927"/>
      <c r="C10107" s="580"/>
      <c r="D10107" s="939"/>
      <c r="E10107" s="940"/>
      <c r="F10107" s="941"/>
      <c r="G10107" s="937" t="str">
        <f t="array" ref="G10107">xlookup(F10107,'Internal Staffing Calculator'!E:E,'Internal Staffing Calculator'!C:C,"")</f>
        <v/>
      </c>
      <c r="H10107" s="932" t="str">
        <f t="array" ref="H10107">if(F10107&lt;&gt;"", iferror(index('Internal Staffing Calculator'!B$8:B23500,match(F10107,'Internal Staffing Calculator'!E$8:E23500,0)), "Not In Budget"),"")</f>
        <v/>
      </c>
      <c r="I10107" s="184"/>
      <c r="J10107" s="184"/>
      <c r="K10107" s="184"/>
      <c r="L10107" s="183"/>
    </row>
    <row r="10108">
      <c r="A10108" s="454"/>
      <c r="B10108" s="927"/>
      <c r="C10108" s="580"/>
      <c r="D10108" s="939"/>
      <c r="E10108" s="940"/>
      <c r="F10108" s="941"/>
      <c r="G10108" s="937" t="str">
        <f t="array" ref="G10108">xlookup(F10108,'Internal Staffing Calculator'!E:E,'Internal Staffing Calculator'!C:C,"")</f>
        <v/>
      </c>
      <c r="H10108" s="932" t="str">
        <f t="array" ref="H10108">if(F10108&lt;&gt;"", iferror(index('Internal Staffing Calculator'!B$8:B23500,match(F10108,'Internal Staffing Calculator'!E$8:E23500,0)), "Not In Budget"),"")</f>
        <v/>
      </c>
      <c r="I10108" s="184"/>
      <c r="J10108" s="184"/>
      <c r="K10108" s="184"/>
      <c r="L10108" s="183"/>
    </row>
    <row r="10109">
      <c r="A10109" s="454"/>
      <c r="B10109" s="927"/>
      <c r="C10109" s="580"/>
      <c r="D10109" s="939"/>
      <c r="E10109" s="940"/>
      <c r="F10109" s="941"/>
      <c r="G10109" s="937" t="str">
        <f t="array" ref="G10109">xlookup(F10109,'Internal Staffing Calculator'!E:E,'Internal Staffing Calculator'!C:C,"")</f>
        <v/>
      </c>
      <c r="H10109" s="932" t="str">
        <f t="array" ref="H10109">if(F10109&lt;&gt;"", iferror(index('Internal Staffing Calculator'!B$8:B23500,match(F10109,'Internal Staffing Calculator'!E$8:E23500,0)), "Not In Budget"),"")</f>
        <v/>
      </c>
      <c r="I10109" s="184"/>
      <c r="J10109" s="184"/>
      <c r="K10109" s="184"/>
      <c r="L10109" s="183"/>
    </row>
    <row r="10110">
      <c r="A10110" s="454"/>
      <c r="B10110" s="927"/>
      <c r="C10110" s="580"/>
      <c r="D10110" s="939"/>
      <c r="E10110" s="940"/>
      <c r="F10110" s="941"/>
      <c r="G10110" s="937" t="str">
        <f t="array" ref="G10110">xlookup(F10110,'Internal Staffing Calculator'!E:E,'Internal Staffing Calculator'!C:C,"")</f>
        <v/>
      </c>
      <c r="H10110" s="932" t="str">
        <f t="array" ref="H10110">if(F10110&lt;&gt;"", iferror(index('Internal Staffing Calculator'!B$8:B23500,match(F10110,'Internal Staffing Calculator'!E$8:E23500,0)), "Not In Budget"),"")</f>
        <v/>
      </c>
      <c r="I10110" s="184"/>
      <c r="J10110" s="184"/>
      <c r="K10110" s="184"/>
      <c r="L10110" s="183"/>
    </row>
    <row r="10111">
      <c r="A10111" s="454"/>
      <c r="B10111" s="927"/>
      <c r="C10111" s="580"/>
      <c r="D10111" s="939"/>
      <c r="E10111" s="940"/>
      <c r="F10111" s="941"/>
      <c r="G10111" s="937" t="str">
        <f t="array" ref="G10111">xlookup(F10111,'Internal Staffing Calculator'!E:E,'Internal Staffing Calculator'!C:C,"")</f>
        <v/>
      </c>
      <c r="H10111" s="932" t="str">
        <f t="array" ref="H10111">if(F10111&lt;&gt;"", iferror(index('Internal Staffing Calculator'!B$8:B23500,match(F10111,'Internal Staffing Calculator'!E$8:E23500,0)), "Not In Budget"),"")</f>
        <v/>
      </c>
      <c r="I10111" s="184"/>
      <c r="J10111" s="184"/>
      <c r="K10111" s="184"/>
      <c r="L10111" s="183"/>
    </row>
    <row r="10112">
      <c r="A10112" s="454"/>
      <c r="B10112" s="927"/>
      <c r="C10112" s="580"/>
      <c r="D10112" s="939"/>
      <c r="E10112" s="940"/>
      <c r="F10112" s="941"/>
      <c r="G10112" s="937" t="str">
        <f t="array" ref="G10112">xlookup(F10112,'Internal Staffing Calculator'!E:E,'Internal Staffing Calculator'!C:C,"")</f>
        <v/>
      </c>
      <c r="H10112" s="932" t="str">
        <f t="array" ref="H10112">if(F10112&lt;&gt;"", iferror(index('Internal Staffing Calculator'!B$8:B23500,match(F10112,'Internal Staffing Calculator'!E$8:E23500,0)), "Not In Budget"),"")</f>
        <v/>
      </c>
      <c r="I10112" s="184"/>
      <c r="J10112" s="184"/>
      <c r="K10112" s="184"/>
      <c r="L10112" s="183"/>
    </row>
    <row r="10113">
      <c r="A10113" s="454"/>
      <c r="B10113" s="927"/>
      <c r="C10113" s="580"/>
      <c r="D10113" s="939"/>
      <c r="E10113" s="940"/>
      <c r="F10113" s="941"/>
      <c r="G10113" s="937" t="str">
        <f t="array" ref="G10113">xlookup(F10113,'Internal Staffing Calculator'!E:E,'Internal Staffing Calculator'!C:C,"")</f>
        <v/>
      </c>
      <c r="H10113" s="932" t="str">
        <f t="array" ref="H10113">if(F10113&lt;&gt;"", iferror(index('Internal Staffing Calculator'!B$8:B23500,match(F10113,'Internal Staffing Calculator'!E$8:E23500,0)), "Not In Budget"),"")</f>
        <v/>
      </c>
      <c r="I10113" s="184"/>
      <c r="J10113" s="184"/>
      <c r="K10113" s="184"/>
      <c r="L10113" s="183"/>
    </row>
    <row r="10114">
      <c r="A10114" s="454"/>
      <c r="B10114" s="927"/>
      <c r="C10114" s="580"/>
      <c r="D10114" s="939"/>
      <c r="E10114" s="940"/>
      <c r="F10114" s="941"/>
      <c r="G10114" s="937" t="str">
        <f t="array" ref="G10114">xlookup(F10114,'Internal Staffing Calculator'!E:E,'Internal Staffing Calculator'!C:C,"")</f>
        <v/>
      </c>
      <c r="H10114" s="932" t="str">
        <f t="array" ref="H10114">if(F10114&lt;&gt;"", iferror(index('Internal Staffing Calculator'!B$8:B23500,match(F10114,'Internal Staffing Calculator'!E$8:E23500,0)), "Not In Budget"),"")</f>
        <v/>
      </c>
      <c r="I10114" s="184"/>
      <c r="J10114" s="184"/>
      <c r="K10114" s="184"/>
      <c r="L10114" s="183"/>
    </row>
    <row r="10115">
      <c r="A10115" s="454"/>
      <c r="B10115" s="927"/>
      <c r="C10115" s="580"/>
      <c r="D10115" s="939"/>
      <c r="E10115" s="940"/>
      <c r="F10115" s="941"/>
      <c r="G10115" s="937" t="str">
        <f t="array" ref="G10115">xlookup(F10115,'Internal Staffing Calculator'!E:E,'Internal Staffing Calculator'!C:C,"")</f>
        <v/>
      </c>
      <c r="H10115" s="932" t="str">
        <f t="array" ref="H10115">if(F10115&lt;&gt;"", iferror(index('Internal Staffing Calculator'!B$8:B23500,match(F10115,'Internal Staffing Calculator'!E$8:E23500,0)), "Not In Budget"),"")</f>
        <v/>
      </c>
      <c r="I10115" s="184"/>
      <c r="J10115" s="184"/>
      <c r="K10115" s="184"/>
      <c r="L10115" s="183"/>
    </row>
    <row r="10116">
      <c r="A10116" s="454"/>
      <c r="B10116" s="927"/>
      <c r="C10116" s="580"/>
      <c r="D10116" s="939"/>
      <c r="E10116" s="940"/>
      <c r="F10116" s="941"/>
      <c r="G10116" s="937" t="str">
        <f t="array" ref="G10116">xlookup(F10116,'Internal Staffing Calculator'!E:E,'Internal Staffing Calculator'!C:C,"")</f>
        <v/>
      </c>
      <c r="H10116" s="932" t="str">
        <f t="array" ref="H10116">if(F10116&lt;&gt;"", iferror(index('Internal Staffing Calculator'!B$8:B23500,match(F10116,'Internal Staffing Calculator'!E$8:E23500,0)), "Not In Budget"),"")</f>
        <v/>
      </c>
      <c r="I10116" s="184"/>
      <c r="J10116" s="184"/>
      <c r="K10116" s="184"/>
      <c r="L10116" s="183"/>
    </row>
    <row r="10117">
      <c r="A10117" s="454"/>
      <c r="B10117" s="927"/>
      <c r="C10117" s="580"/>
      <c r="D10117" s="939"/>
      <c r="E10117" s="940"/>
      <c r="F10117" s="941"/>
      <c r="G10117" s="937" t="str">
        <f t="array" ref="G10117">xlookup(F10117,'Internal Staffing Calculator'!E:E,'Internal Staffing Calculator'!C:C,"")</f>
        <v/>
      </c>
      <c r="H10117" s="932" t="str">
        <f t="array" ref="H10117">if(F10117&lt;&gt;"", iferror(index('Internal Staffing Calculator'!B$8:B23500,match(F10117,'Internal Staffing Calculator'!E$8:E23500,0)), "Not In Budget"),"")</f>
        <v/>
      </c>
      <c r="I10117" s="184"/>
      <c r="J10117" s="184"/>
      <c r="K10117" s="184"/>
      <c r="L10117" s="183"/>
    </row>
    <row r="10118">
      <c r="A10118" s="454"/>
      <c r="B10118" s="927"/>
      <c r="C10118" s="580"/>
      <c r="D10118" s="939"/>
      <c r="E10118" s="940"/>
      <c r="F10118" s="941"/>
      <c r="G10118" s="937" t="str">
        <f t="array" ref="G10118">xlookup(F10118,'Internal Staffing Calculator'!E:E,'Internal Staffing Calculator'!C:C,"")</f>
        <v/>
      </c>
      <c r="H10118" s="932" t="str">
        <f t="array" ref="H10118">if(F10118&lt;&gt;"", iferror(index('Internal Staffing Calculator'!B$8:B23500,match(F10118,'Internal Staffing Calculator'!E$8:E23500,0)), "Not In Budget"),"")</f>
        <v/>
      </c>
      <c r="I10118" s="184"/>
      <c r="J10118" s="184"/>
      <c r="K10118" s="184"/>
      <c r="L10118" s="183"/>
    </row>
    <row r="10119">
      <c r="A10119" s="454"/>
      <c r="B10119" s="927"/>
      <c r="C10119" s="580"/>
      <c r="D10119" s="939"/>
      <c r="E10119" s="940"/>
      <c r="F10119" s="941"/>
      <c r="G10119" s="937" t="str">
        <f t="array" ref="G10119">xlookup(F10119,'Internal Staffing Calculator'!E:E,'Internal Staffing Calculator'!C:C,"")</f>
        <v/>
      </c>
      <c r="H10119" s="932" t="str">
        <f t="array" ref="H10119">if(F10119&lt;&gt;"", iferror(index('Internal Staffing Calculator'!B$8:B23500,match(F10119,'Internal Staffing Calculator'!E$8:E23500,0)), "Not In Budget"),"")</f>
        <v/>
      </c>
      <c r="I10119" s="184"/>
      <c r="J10119" s="184"/>
      <c r="K10119" s="184"/>
      <c r="L10119" s="183"/>
    </row>
    <row r="10120">
      <c r="A10120" s="454"/>
      <c r="B10120" s="927"/>
      <c r="C10120" s="580"/>
      <c r="D10120" s="939"/>
      <c r="E10120" s="940"/>
      <c r="F10120" s="941"/>
      <c r="G10120" s="937" t="str">
        <f t="array" ref="G10120">xlookup(F10120,'Internal Staffing Calculator'!E:E,'Internal Staffing Calculator'!C:C,"")</f>
        <v/>
      </c>
      <c r="H10120" s="932" t="str">
        <f t="array" ref="H10120">if(F10120&lt;&gt;"", iferror(index('Internal Staffing Calculator'!B$8:B23500,match(F10120,'Internal Staffing Calculator'!E$8:E23500,0)), "Not In Budget"),"")</f>
        <v/>
      </c>
      <c r="I10120" s="184"/>
      <c r="J10120" s="184"/>
      <c r="K10120" s="184"/>
      <c r="L10120" s="183"/>
    </row>
    <row r="10121">
      <c r="A10121" s="454"/>
      <c r="B10121" s="927"/>
      <c r="C10121" s="580"/>
      <c r="D10121" s="939"/>
      <c r="E10121" s="940"/>
      <c r="F10121" s="941"/>
      <c r="G10121" s="937" t="str">
        <f t="array" ref="G10121">xlookup(F10121,'Internal Staffing Calculator'!E:E,'Internal Staffing Calculator'!C:C,"")</f>
        <v/>
      </c>
      <c r="H10121" s="932" t="str">
        <f t="array" ref="H10121">if(F10121&lt;&gt;"", iferror(index('Internal Staffing Calculator'!B$8:B23500,match(F10121,'Internal Staffing Calculator'!E$8:E23500,0)), "Not In Budget"),"")</f>
        <v/>
      </c>
      <c r="I10121" s="184"/>
      <c r="J10121" s="184"/>
      <c r="K10121" s="184"/>
      <c r="L10121" s="183"/>
    </row>
    <row r="10122">
      <c r="A10122" s="454"/>
      <c r="B10122" s="927"/>
      <c r="C10122" s="580"/>
      <c r="D10122" s="939"/>
      <c r="E10122" s="940"/>
      <c r="F10122" s="941"/>
      <c r="G10122" s="937" t="str">
        <f t="array" ref="G10122">xlookup(F10122,'Internal Staffing Calculator'!E:E,'Internal Staffing Calculator'!C:C,"")</f>
        <v/>
      </c>
      <c r="H10122" s="932" t="str">
        <f t="array" ref="H10122">if(F10122&lt;&gt;"", iferror(index('Internal Staffing Calculator'!B$8:B23500,match(F10122,'Internal Staffing Calculator'!E$8:E23500,0)), "Not In Budget"),"")</f>
        <v/>
      </c>
      <c r="I10122" s="184"/>
      <c r="J10122" s="184"/>
      <c r="K10122" s="184"/>
      <c r="L10122" s="183"/>
    </row>
    <row r="10123">
      <c r="A10123" s="454"/>
      <c r="B10123" s="927"/>
      <c r="C10123" s="580"/>
      <c r="D10123" s="939"/>
      <c r="E10123" s="940"/>
      <c r="F10123" s="941"/>
      <c r="G10123" s="937" t="str">
        <f t="array" ref="G10123">xlookup(F10123,'Internal Staffing Calculator'!E:E,'Internal Staffing Calculator'!C:C,"")</f>
        <v/>
      </c>
      <c r="H10123" s="932" t="str">
        <f t="array" ref="H10123">if(F10123&lt;&gt;"", iferror(index('Internal Staffing Calculator'!B$8:B23500,match(F10123,'Internal Staffing Calculator'!E$8:E23500,0)), "Not In Budget"),"")</f>
        <v/>
      </c>
      <c r="I10123" s="184"/>
      <c r="J10123" s="184"/>
      <c r="K10123" s="184"/>
      <c r="L10123" s="183"/>
    </row>
    <row r="10124">
      <c r="A10124" s="454"/>
      <c r="B10124" s="927"/>
      <c r="C10124" s="580"/>
      <c r="D10124" s="939"/>
      <c r="E10124" s="940"/>
      <c r="F10124" s="941"/>
      <c r="G10124" s="937" t="str">
        <f t="array" ref="G10124">xlookup(F10124,'Internal Staffing Calculator'!E:E,'Internal Staffing Calculator'!C:C,"")</f>
        <v/>
      </c>
      <c r="H10124" s="932" t="str">
        <f t="array" ref="H10124">if(F10124&lt;&gt;"", iferror(index('Internal Staffing Calculator'!B$8:B23500,match(F10124,'Internal Staffing Calculator'!E$8:E23500,0)), "Not In Budget"),"")</f>
        <v/>
      </c>
      <c r="I10124" s="184"/>
      <c r="J10124" s="184"/>
      <c r="K10124" s="184"/>
      <c r="L10124" s="183"/>
    </row>
    <row r="10125">
      <c r="A10125" s="454"/>
      <c r="B10125" s="927"/>
      <c r="C10125" s="580"/>
      <c r="D10125" s="939"/>
      <c r="E10125" s="940"/>
      <c r="F10125" s="941"/>
      <c r="G10125" s="937" t="str">
        <f t="array" ref="G10125">xlookup(F10125,'Internal Staffing Calculator'!E:E,'Internal Staffing Calculator'!C:C,"")</f>
        <v/>
      </c>
      <c r="H10125" s="932" t="str">
        <f t="array" ref="H10125">if(F10125&lt;&gt;"", iferror(index('Internal Staffing Calculator'!B$8:B23500,match(F10125,'Internal Staffing Calculator'!E$8:E23500,0)), "Not In Budget"),"")</f>
        <v/>
      </c>
      <c r="I10125" s="184"/>
      <c r="J10125" s="184"/>
      <c r="K10125" s="184"/>
      <c r="L10125" s="183"/>
    </row>
    <row r="10126">
      <c r="A10126" s="454"/>
      <c r="B10126" s="927"/>
      <c r="C10126" s="580"/>
      <c r="D10126" s="939"/>
      <c r="E10126" s="940"/>
      <c r="F10126" s="941"/>
      <c r="G10126" s="937" t="str">
        <f t="array" ref="G10126">xlookup(F10126,'Internal Staffing Calculator'!E:E,'Internal Staffing Calculator'!C:C,"")</f>
        <v/>
      </c>
      <c r="H10126" s="932" t="str">
        <f t="array" ref="H10126">if(F10126&lt;&gt;"", iferror(index('Internal Staffing Calculator'!B$8:B23500,match(F10126,'Internal Staffing Calculator'!E$8:E23500,0)), "Not In Budget"),"")</f>
        <v/>
      </c>
      <c r="I10126" s="184"/>
      <c r="J10126" s="184"/>
      <c r="K10126" s="184"/>
      <c r="L10126" s="183"/>
    </row>
    <row r="10127">
      <c r="A10127" s="454"/>
      <c r="B10127" s="927"/>
      <c r="C10127" s="580"/>
      <c r="D10127" s="939"/>
      <c r="E10127" s="940"/>
      <c r="F10127" s="941"/>
      <c r="G10127" s="937" t="str">
        <f t="array" ref="G10127">xlookup(F10127,'Internal Staffing Calculator'!E:E,'Internal Staffing Calculator'!C:C,"")</f>
        <v/>
      </c>
      <c r="H10127" s="932" t="str">
        <f t="array" ref="H10127">if(F10127&lt;&gt;"", iferror(index('Internal Staffing Calculator'!B$8:B23500,match(F10127,'Internal Staffing Calculator'!E$8:E23500,0)), "Not In Budget"),"")</f>
        <v/>
      </c>
      <c r="I10127" s="184"/>
      <c r="J10127" s="184"/>
      <c r="K10127" s="184"/>
      <c r="L10127" s="183"/>
    </row>
    <row r="10128">
      <c r="A10128" s="454"/>
      <c r="B10128" s="927"/>
      <c r="C10128" s="580"/>
      <c r="D10128" s="939"/>
      <c r="E10128" s="940"/>
      <c r="F10128" s="941"/>
      <c r="G10128" s="937" t="str">
        <f t="array" ref="G10128">xlookup(F10128,'Internal Staffing Calculator'!E:E,'Internal Staffing Calculator'!C:C,"")</f>
        <v/>
      </c>
      <c r="H10128" s="932" t="str">
        <f t="array" ref="H10128">if(F10128&lt;&gt;"", iferror(index('Internal Staffing Calculator'!B$8:B23500,match(F10128,'Internal Staffing Calculator'!E$8:E23500,0)), "Not In Budget"),"")</f>
        <v/>
      </c>
      <c r="I10128" s="184"/>
      <c r="J10128" s="184"/>
      <c r="K10128" s="184"/>
      <c r="L10128" s="183"/>
    </row>
    <row r="10129">
      <c r="A10129" s="454"/>
      <c r="B10129" s="927"/>
      <c r="C10129" s="580"/>
      <c r="D10129" s="939"/>
      <c r="E10129" s="940"/>
      <c r="F10129" s="941"/>
      <c r="G10129" s="937" t="str">
        <f t="array" ref="G10129">xlookup(F10129,'Internal Staffing Calculator'!E:E,'Internal Staffing Calculator'!C:C,"")</f>
        <v/>
      </c>
      <c r="H10129" s="932" t="str">
        <f t="array" ref="H10129">if(F10129&lt;&gt;"", iferror(index('Internal Staffing Calculator'!B$8:B23500,match(F10129,'Internal Staffing Calculator'!E$8:E23500,0)), "Not In Budget"),"")</f>
        <v/>
      </c>
      <c r="I10129" s="184"/>
      <c r="J10129" s="184"/>
      <c r="K10129" s="184"/>
      <c r="L10129" s="183"/>
    </row>
    <row r="10130">
      <c r="A10130" s="454"/>
      <c r="B10130" s="927"/>
      <c r="C10130" s="580"/>
      <c r="D10130" s="939"/>
      <c r="E10130" s="940"/>
      <c r="F10130" s="941"/>
      <c r="G10130" s="937" t="str">
        <f t="array" ref="G10130">xlookup(F10130,'Internal Staffing Calculator'!E:E,'Internal Staffing Calculator'!C:C,"")</f>
        <v/>
      </c>
      <c r="H10130" s="932" t="str">
        <f t="array" ref="H10130">if(F10130&lt;&gt;"", iferror(index('Internal Staffing Calculator'!B$8:B23500,match(F10130,'Internal Staffing Calculator'!E$8:E23500,0)), "Not In Budget"),"")</f>
        <v/>
      </c>
      <c r="I10130" s="184"/>
      <c r="J10130" s="184"/>
      <c r="K10130" s="184"/>
      <c r="L10130" s="183"/>
    </row>
    <row r="10131">
      <c r="A10131" s="454"/>
      <c r="B10131" s="927"/>
      <c r="C10131" s="580"/>
      <c r="D10131" s="939"/>
      <c r="E10131" s="940"/>
      <c r="F10131" s="941"/>
      <c r="G10131" s="937" t="str">
        <f t="array" ref="G10131">xlookup(F10131,'Internal Staffing Calculator'!E:E,'Internal Staffing Calculator'!C:C,"")</f>
        <v/>
      </c>
      <c r="H10131" s="932" t="str">
        <f t="array" ref="H10131">if(F10131&lt;&gt;"", iferror(index('Internal Staffing Calculator'!B$8:B23500,match(F10131,'Internal Staffing Calculator'!E$8:E23500,0)), "Not In Budget"),"")</f>
        <v/>
      </c>
      <c r="I10131" s="184"/>
      <c r="J10131" s="184"/>
      <c r="K10131" s="184"/>
      <c r="L10131" s="183"/>
    </row>
    <row r="10132">
      <c r="A10132" s="454"/>
      <c r="B10132" s="927"/>
      <c r="C10132" s="580"/>
      <c r="D10132" s="939"/>
      <c r="E10132" s="940"/>
      <c r="F10132" s="941"/>
      <c r="G10132" s="937" t="str">
        <f t="array" ref="G10132">xlookup(F10132,'Internal Staffing Calculator'!E:E,'Internal Staffing Calculator'!C:C,"")</f>
        <v/>
      </c>
      <c r="H10132" s="932" t="str">
        <f t="array" ref="H10132">if(F10132&lt;&gt;"", iferror(index('Internal Staffing Calculator'!B$8:B23500,match(F10132,'Internal Staffing Calculator'!E$8:E23500,0)), "Not In Budget"),"")</f>
        <v/>
      </c>
      <c r="I10132" s="184"/>
      <c r="J10132" s="184"/>
      <c r="K10132" s="184"/>
      <c r="L10132" s="183"/>
    </row>
    <row r="10133">
      <c r="A10133" s="454"/>
      <c r="B10133" s="927"/>
      <c r="C10133" s="580"/>
      <c r="D10133" s="939"/>
      <c r="E10133" s="940"/>
      <c r="F10133" s="941"/>
      <c r="G10133" s="937" t="str">
        <f t="array" ref="G10133">xlookup(F10133,'Internal Staffing Calculator'!E:E,'Internal Staffing Calculator'!C:C,"")</f>
        <v/>
      </c>
      <c r="H10133" s="932" t="str">
        <f t="array" ref="H10133">if(F10133&lt;&gt;"", iferror(index('Internal Staffing Calculator'!B$8:B23500,match(F10133,'Internal Staffing Calculator'!E$8:E23500,0)), "Not In Budget"),"")</f>
        <v/>
      </c>
      <c r="I10133" s="184"/>
      <c r="J10133" s="184"/>
      <c r="K10133" s="184"/>
      <c r="L10133" s="183"/>
    </row>
    <row r="10134">
      <c r="A10134" s="454"/>
      <c r="B10134" s="927"/>
      <c r="C10134" s="580"/>
      <c r="D10134" s="939"/>
      <c r="E10134" s="940"/>
      <c r="F10134" s="941"/>
      <c r="G10134" s="937" t="str">
        <f t="array" ref="G10134">xlookup(F10134,'Internal Staffing Calculator'!E:E,'Internal Staffing Calculator'!C:C,"")</f>
        <v/>
      </c>
      <c r="H10134" s="932" t="str">
        <f t="array" ref="H10134">if(F10134&lt;&gt;"", iferror(index('Internal Staffing Calculator'!B$8:B23500,match(F10134,'Internal Staffing Calculator'!E$8:E23500,0)), "Not In Budget"),"")</f>
        <v/>
      </c>
      <c r="I10134" s="184"/>
      <c r="J10134" s="184"/>
      <c r="K10134" s="184"/>
      <c r="L10134" s="183"/>
    </row>
    <row r="10135">
      <c r="A10135" s="454"/>
      <c r="B10135" s="927"/>
      <c r="C10135" s="580"/>
      <c r="D10135" s="939"/>
      <c r="E10135" s="940"/>
      <c r="F10135" s="941"/>
      <c r="G10135" s="937" t="str">
        <f t="array" ref="G10135">xlookup(F10135,'Internal Staffing Calculator'!E:E,'Internal Staffing Calculator'!C:C,"")</f>
        <v/>
      </c>
      <c r="H10135" s="932" t="str">
        <f t="array" ref="H10135">if(F10135&lt;&gt;"", iferror(index('Internal Staffing Calculator'!B$8:B23500,match(F10135,'Internal Staffing Calculator'!E$8:E23500,0)), "Not In Budget"),"")</f>
        <v/>
      </c>
      <c r="I10135" s="184"/>
      <c r="J10135" s="184"/>
      <c r="K10135" s="184"/>
      <c r="L10135" s="183"/>
    </row>
    <row r="10136">
      <c r="A10136" s="454"/>
      <c r="B10136" s="927"/>
      <c r="C10136" s="580"/>
      <c r="D10136" s="939"/>
      <c r="E10136" s="940"/>
      <c r="F10136" s="941"/>
      <c r="G10136" s="937" t="str">
        <f t="array" ref="G10136">xlookup(F10136,'Internal Staffing Calculator'!E:E,'Internal Staffing Calculator'!C:C,"")</f>
        <v/>
      </c>
      <c r="H10136" s="932" t="str">
        <f t="array" ref="H10136">if(F10136&lt;&gt;"", iferror(index('Internal Staffing Calculator'!B$8:B23500,match(F10136,'Internal Staffing Calculator'!E$8:E23500,0)), "Not In Budget"),"")</f>
        <v/>
      </c>
      <c r="I10136" s="184"/>
      <c r="J10136" s="184"/>
      <c r="K10136" s="184"/>
      <c r="L10136" s="183"/>
    </row>
    <row r="10137">
      <c r="A10137" s="454"/>
      <c r="B10137" s="927"/>
      <c r="C10137" s="580"/>
      <c r="D10137" s="939"/>
      <c r="E10137" s="940"/>
      <c r="F10137" s="941"/>
      <c r="G10137" s="937" t="str">
        <f t="array" ref="G10137">xlookup(F10137,'Internal Staffing Calculator'!E:E,'Internal Staffing Calculator'!C:C,"")</f>
        <v/>
      </c>
      <c r="H10137" s="932" t="str">
        <f t="array" ref="H10137">if(F10137&lt;&gt;"", iferror(index('Internal Staffing Calculator'!B$8:B23500,match(F10137,'Internal Staffing Calculator'!E$8:E23500,0)), "Not In Budget"),"")</f>
        <v/>
      </c>
      <c r="I10137" s="184"/>
      <c r="J10137" s="184"/>
      <c r="K10137" s="184"/>
      <c r="L10137" s="183"/>
    </row>
    <row r="10138">
      <c r="A10138" s="454"/>
      <c r="B10138" s="927"/>
      <c r="C10138" s="580"/>
      <c r="D10138" s="939"/>
      <c r="E10138" s="940"/>
      <c r="F10138" s="941"/>
      <c r="G10138" s="937" t="str">
        <f t="array" ref="G10138">xlookup(F10138,'Internal Staffing Calculator'!E:E,'Internal Staffing Calculator'!C:C,"")</f>
        <v/>
      </c>
      <c r="H10138" s="932" t="str">
        <f t="array" ref="H10138">if(F10138&lt;&gt;"", iferror(index('Internal Staffing Calculator'!B$8:B23500,match(F10138,'Internal Staffing Calculator'!E$8:E23500,0)), "Not In Budget"),"")</f>
        <v/>
      </c>
      <c r="I10138" s="184"/>
      <c r="J10138" s="184"/>
      <c r="K10138" s="184"/>
      <c r="L10138" s="183"/>
    </row>
    <row r="10139">
      <c r="A10139" s="454"/>
      <c r="B10139" s="927"/>
      <c r="C10139" s="580"/>
      <c r="D10139" s="939"/>
      <c r="E10139" s="940"/>
      <c r="F10139" s="941"/>
      <c r="G10139" s="937" t="str">
        <f t="array" ref="G10139">xlookup(F10139,'Internal Staffing Calculator'!E:E,'Internal Staffing Calculator'!C:C,"")</f>
        <v/>
      </c>
      <c r="H10139" s="932" t="str">
        <f t="array" ref="H10139">if(F10139&lt;&gt;"", iferror(index('Internal Staffing Calculator'!B$8:B23500,match(F10139,'Internal Staffing Calculator'!E$8:E23500,0)), "Not In Budget"),"")</f>
        <v/>
      </c>
      <c r="I10139" s="184"/>
      <c r="J10139" s="184"/>
      <c r="K10139" s="184"/>
      <c r="L10139" s="183"/>
    </row>
    <row r="10140">
      <c r="A10140" s="454"/>
      <c r="B10140" s="927"/>
      <c r="C10140" s="580"/>
      <c r="D10140" s="939"/>
      <c r="E10140" s="940"/>
      <c r="F10140" s="941"/>
      <c r="G10140" s="937" t="str">
        <f t="array" ref="G10140">xlookup(F10140,'Internal Staffing Calculator'!E:E,'Internal Staffing Calculator'!C:C,"")</f>
        <v/>
      </c>
      <c r="H10140" s="932" t="str">
        <f t="array" ref="H10140">if(F10140&lt;&gt;"", iferror(index('Internal Staffing Calculator'!B$8:B23500,match(F10140,'Internal Staffing Calculator'!E$8:E23500,0)), "Not In Budget"),"")</f>
        <v/>
      </c>
      <c r="I10140" s="184"/>
      <c r="J10140" s="184"/>
      <c r="K10140" s="184"/>
      <c r="L10140" s="183"/>
    </row>
    <row r="10141">
      <c r="A10141" s="454"/>
      <c r="B10141" s="927"/>
      <c r="C10141" s="580"/>
      <c r="D10141" s="939"/>
      <c r="E10141" s="940"/>
      <c r="F10141" s="941"/>
      <c r="G10141" s="937" t="str">
        <f t="array" ref="G10141">xlookup(F10141,'Internal Staffing Calculator'!E:E,'Internal Staffing Calculator'!C:C,"")</f>
        <v/>
      </c>
      <c r="H10141" s="932" t="str">
        <f t="array" ref="H10141">if(F10141&lt;&gt;"", iferror(index('Internal Staffing Calculator'!B$8:B23500,match(F10141,'Internal Staffing Calculator'!E$8:E23500,0)), "Not In Budget"),"")</f>
        <v/>
      </c>
      <c r="I10141" s="184"/>
      <c r="J10141" s="184"/>
      <c r="K10141" s="184"/>
      <c r="L10141" s="183"/>
    </row>
    <row r="10142">
      <c r="A10142" s="454"/>
      <c r="B10142" s="927"/>
      <c r="C10142" s="580"/>
      <c r="D10142" s="939"/>
      <c r="E10142" s="940"/>
      <c r="F10142" s="941"/>
      <c r="G10142" s="937" t="str">
        <f t="array" ref="G10142">xlookup(F10142,'Internal Staffing Calculator'!E:E,'Internal Staffing Calculator'!C:C,"")</f>
        <v/>
      </c>
      <c r="H10142" s="932" t="str">
        <f t="array" ref="H10142">if(F10142&lt;&gt;"", iferror(index('Internal Staffing Calculator'!B$8:B23500,match(F10142,'Internal Staffing Calculator'!E$8:E23500,0)), "Not In Budget"),"")</f>
        <v/>
      </c>
      <c r="I10142" s="184"/>
      <c r="J10142" s="184"/>
      <c r="K10142" s="184"/>
      <c r="L10142" s="183"/>
    </row>
    <row r="10143">
      <c r="A10143" s="454"/>
      <c r="B10143" s="927"/>
      <c r="C10143" s="580"/>
      <c r="D10143" s="939"/>
      <c r="E10143" s="940"/>
      <c r="F10143" s="941"/>
      <c r="G10143" s="937" t="str">
        <f t="array" ref="G10143">xlookup(F10143,'Internal Staffing Calculator'!E:E,'Internal Staffing Calculator'!C:C,"")</f>
        <v/>
      </c>
      <c r="H10143" s="932" t="str">
        <f t="array" ref="H10143">if(F10143&lt;&gt;"", iferror(index('Internal Staffing Calculator'!B$8:B23500,match(F10143,'Internal Staffing Calculator'!E$8:E23500,0)), "Not In Budget"),"")</f>
        <v/>
      </c>
      <c r="I10143" s="184"/>
      <c r="J10143" s="184"/>
      <c r="K10143" s="184"/>
      <c r="L10143" s="183"/>
    </row>
    <row r="10144">
      <c r="A10144" s="454"/>
      <c r="B10144" s="927"/>
      <c r="C10144" s="580"/>
      <c r="D10144" s="939"/>
      <c r="E10144" s="940"/>
      <c r="F10144" s="941"/>
      <c r="G10144" s="937" t="str">
        <f t="array" ref="G10144">xlookup(F10144,'Internal Staffing Calculator'!E:E,'Internal Staffing Calculator'!C:C,"")</f>
        <v/>
      </c>
      <c r="H10144" s="932" t="str">
        <f t="array" ref="H10144">if(F10144&lt;&gt;"", iferror(index('Internal Staffing Calculator'!B$8:B23500,match(F10144,'Internal Staffing Calculator'!E$8:E23500,0)), "Not In Budget"),"")</f>
        <v/>
      </c>
      <c r="I10144" s="184"/>
      <c r="J10144" s="184"/>
      <c r="K10144" s="184"/>
      <c r="L10144" s="183"/>
    </row>
    <row r="10145">
      <c r="A10145" s="454"/>
      <c r="B10145" s="927"/>
      <c r="C10145" s="580"/>
      <c r="D10145" s="939"/>
      <c r="E10145" s="940"/>
      <c r="F10145" s="941"/>
      <c r="G10145" s="937" t="str">
        <f t="array" ref="G10145">xlookup(F10145,'Internal Staffing Calculator'!E:E,'Internal Staffing Calculator'!C:C,"")</f>
        <v/>
      </c>
      <c r="H10145" s="932" t="str">
        <f t="array" ref="H10145">if(F10145&lt;&gt;"", iferror(index('Internal Staffing Calculator'!B$8:B23500,match(F10145,'Internal Staffing Calculator'!E$8:E23500,0)), "Not In Budget"),"")</f>
        <v/>
      </c>
      <c r="I10145" s="184"/>
      <c r="J10145" s="184"/>
      <c r="K10145" s="184"/>
      <c r="L10145" s="183"/>
    </row>
    <row r="10146">
      <c r="A10146" s="454"/>
      <c r="B10146" s="927"/>
      <c r="C10146" s="580"/>
      <c r="D10146" s="939"/>
      <c r="E10146" s="940"/>
      <c r="F10146" s="941"/>
      <c r="G10146" s="937" t="str">
        <f t="array" ref="G10146">xlookup(F10146,'Internal Staffing Calculator'!E:E,'Internal Staffing Calculator'!C:C,"")</f>
        <v/>
      </c>
      <c r="H10146" s="932" t="str">
        <f t="array" ref="H10146">if(F10146&lt;&gt;"", iferror(index('Internal Staffing Calculator'!B$8:B23500,match(F10146,'Internal Staffing Calculator'!E$8:E23500,0)), "Not In Budget"),"")</f>
        <v/>
      </c>
      <c r="I10146" s="184"/>
      <c r="J10146" s="184"/>
      <c r="K10146" s="184"/>
      <c r="L10146" s="183"/>
    </row>
    <row r="10147">
      <c r="A10147" s="454"/>
      <c r="B10147" s="927"/>
      <c r="C10147" s="580"/>
      <c r="D10147" s="939"/>
      <c r="E10147" s="940"/>
      <c r="F10147" s="941"/>
      <c r="G10147" s="937" t="str">
        <f t="array" ref="G10147">xlookup(F10147,'Internal Staffing Calculator'!E:E,'Internal Staffing Calculator'!C:C,"")</f>
        <v/>
      </c>
      <c r="H10147" s="932" t="str">
        <f t="array" ref="H10147">if(F10147&lt;&gt;"", iferror(index('Internal Staffing Calculator'!B$8:B23500,match(F10147,'Internal Staffing Calculator'!E$8:E23500,0)), "Not In Budget"),"")</f>
        <v/>
      </c>
      <c r="I10147" s="184"/>
      <c r="J10147" s="184"/>
      <c r="K10147" s="184"/>
      <c r="L10147" s="183"/>
    </row>
    <row r="10148">
      <c r="A10148" s="454"/>
      <c r="B10148" s="927"/>
      <c r="C10148" s="580"/>
      <c r="D10148" s="939"/>
      <c r="E10148" s="940"/>
      <c r="F10148" s="941"/>
      <c r="G10148" s="937" t="str">
        <f t="array" ref="G10148">xlookup(F10148,'Internal Staffing Calculator'!E:E,'Internal Staffing Calculator'!C:C,"")</f>
        <v/>
      </c>
      <c r="H10148" s="932" t="str">
        <f t="array" ref="H10148">if(F10148&lt;&gt;"", iferror(index('Internal Staffing Calculator'!B$8:B23500,match(F10148,'Internal Staffing Calculator'!E$8:E23500,0)), "Not In Budget"),"")</f>
        <v/>
      </c>
      <c r="I10148" s="184"/>
      <c r="J10148" s="184"/>
      <c r="K10148" s="184"/>
      <c r="L10148" s="183"/>
    </row>
    <row r="10149">
      <c r="A10149" s="454"/>
      <c r="B10149" s="927"/>
      <c r="C10149" s="580"/>
      <c r="D10149" s="939"/>
      <c r="E10149" s="940"/>
      <c r="F10149" s="941"/>
      <c r="G10149" s="937" t="str">
        <f t="array" ref="G10149">xlookup(F10149,'Internal Staffing Calculator'!E:E,'Internal Staffing Calculator'!C:C,"")</f>
        <v/>
      </c>
      <c r="H10149" s="932" t="str">
        <f t="array" ref="H10149">if(F10149&lt;&gt;"", iferror(index('Internal Staffing Calculator'!B$8:B23500,match(F10149,'Internal Staffing Calculator'!E$8:E23500,0)), "Not In Budget"),"")</f>
        <v/>
      </c>
      <c r="I10149" s="184"/>
      <c r="J10149" s="184"/>
      <c r="K10149" s="184"/>
      <c r="L10149" s="183"/>
    </row>
    <row r="10150">
      <c r="A10150" s="454"/>
      <c r="B10150" s="927"/>
      <c r="C10150" s="580"/>
      <c r="D10150" s="939"/>
      <c r="E10150" s="940"/>
      <c r="F10150" s="941"/>
      <c r="G10150" s="937" t="str">
        <f t="array" ref="G10150">xlookup(F10150,'Internal Staffing Calculator'!E:E,'Internal Staffing Calculator'!C:C,"")</f>
        <v/>
      </c>
      <c r="H10150" s="932" t="str">
        <f t="array" ref="H10150">if(F10150&lt;&gt;"", iferror(index('Internal Staffing Calculator'!B$8:B23500,match(F10150,'Internal Staffing Calculator'!E$8:E23500,0)), "Not In Budget"),"")</f>
        <v/>
      </c>
      <c r="I10150" s="184"/>
      <c r="J10150" s="184"/>
      <c r="K10150" s="184"/>
      <c r="L10150" s="183"/>
    </row>
    <row r="10151">
      <c r="A10151" s="454"/>
      <c r="B10151" s="927"/>
      <c r="C10151" s="580"/>
      <c r="D10151" s="939"/>
      <c r="E10151" s="940"/>
      <c r="F10151" s="941"/>
      <c r="G10151" s="937" t="str">
        <f t="array" ref="G10151">xlookup(F10151,'Internal Staffing Calculator'!E:E,'Internal Staffing Calculator'!C:C,"")</f>
        <v/>
      </c>
      <c r="H10151" s="932" t="str">
        <f t="array" ref="H10151">if(F10151&lt;&gt;"", iferror(index('Internal Staffing Calculator'!B$8:B23500,match(F10151,'Internal Staffing Calculator'!E$8:E23500,0)), "Not In Budget"),"")</f>
        <v/>
      </c>
      <c r="I10151" s="184"/>
      <c r="J10151" s="184"/>
      <c r="K10151" s="184"/>
      <c r="L10151" s="183"/>
    </row>
    <row r="10152">
      <c r="A10152" s="454"/>
      <c r="B10152" s="927"/>
      <c r="C10152" s="580"/>
      <c r="D10152" s="939"/>
      <c r="E10152" s="940"/>
      <c r="F10152" s="941"/>
      <c r="G10152" s="937" t="str">
        <f t="array" ref="G10152">xlookup(F10152,'Internal Staffing Calculator'!E:E,'Internal Staffing Calculator'!C:C,"")</f>
        <v/>
      </c>
      <c r="H10152" s="932" t="str">
        <f t="array" ref="H10152">if(F10152&lt;&gt;"", iferror(index('Internal Staffing Calculator'!B$8:B23500,match(F10152,'Internal Staffing Calculator'!E$8:E23500,0)), "Not In Budget"),"")</f>
        <v/>
      </c>
      <c r="I10152" s="184"/>
      <c r="J10152" s="184"/>
      <c r="K10152" s="184"/>
      <c r="L10152" s="183"/>
    </row>
    <row r="10153">
      <c r="A10153" s="454"/>
      <c r="B10153" s="927"/>
      <c r="C10153" s="580"/>
      <c r="D10153" s="939"/>
      <c r="E10153" s="940"/>
      <c r="F10153" s="941"/>
      <c r="G10153" s="937" t="str">
        <f t="array" ref="G10153">xlookup(F10153,'Internal Staffing Calculator'!E:E,'Internal Staffing Calculator'!C:C,"")</f>
        <v/>
      </c>
      <c r="H10153" s="932" t="str">
        <f t="array" ref="H10153">if(F10153&lt;&gt;"", iferror(index('Internal Staffing Calculator'!B$8:B23500,match(F10153,'Internal Staffing Calculator'!E$8:E23500,0)), "Not In Budget"),"")</f>
        <v/>
      </c>
      <c r="I10153" s="184"/>
      <c r="J10153" s="184"/>
      <c r="K10153" s="184"/>
      <c r="L10153" s="183"/>
    </row>
    <row r="10154">
      <c r="A10154" s="454"/>
      <c r="B10154" s="927"/>
      <c r="C10154" s="580"/>
      <c r="D10154" s="939"/>
      <c r="E10154" s="940"/>
      <c r="F10154" s="941"/>
      <c r="G10154" s="937" t="str">
        <f t="array" ref="G10154">xlookup(F10154,'Internal Staffing Calculator'!E:E,'Internal Staffing Calculator'!C:C,"")</f>
        <v/>
      </c>
      <c r="H10154" s="932" t="str">
        <f t="array" ref="H10154">if(F10154&lt;&gt;"", iferror(index('Internal Staffing Calculator'!B$8:B23500,match(F10154,'Internal Staffing Calculator'!E$8:E23500,0)), "Not In Budget"),"")</f>
        <v/>
      </c>
      <c r="I10154" s="184"/>
      <c r="J10154" s="184"/>
      <c r="K10154" s="184"/>
      <c r="L10154" s="183"/>
    </row>
    <row r="10155">
      <c r="A10155" s="454"/>
      <c r="B10155" s="927"/>
      <c r="C10155" s="580"/>
      <c r="D10155" s="939"/>
      <c r="E10155" s="940"/>
      <c r="F10155" s="941"/>
      <c r="G10155" s="937" t="str">
        <f t="array" ref="G10155">xlookup(F10155,'Internal Staffing Calculator'!E:E,'Internal Staffing Calculator'!C:C,"")</f>
        <v/>
      </c>
      <c r="H10155" s="932" t="str">
        <f t="array" ref="H10155">if(F10155&lt;&gt;"", iferror(index('Internal Staffing Calculator'!B$8:B23500,match(F10155,'Internal Staffing Calculator'!E$8:E23500,0)), "Not In Budget"),"")</f>
        <v/>
      </c>
      <c r="I10155" s="184"/>
      <c r="J10155" s="184"/>
      <c r="K10155" s="184"/>
      <c r="L10155" s="183"/>
    </row>
    <row r="10156">
      <c r="A10156" s="454"/>
      <c r="B10156" s="927"/>
      <c r="C10156" s="580"/>
      <c r="D10156" s="939"/>
      <c r="E10156" s="940"/>
      <c r="F10156" s="941"/>
      <c r="G10156" s="937" t="str">
        <f t="array" ref="G10156">xlookup(F10156,'Internal Staffing Calculator'!E:E,'Internal Staffing Calculator'!C:C,"")</f>
        <v/>
      </c>
      <c r="H10156" s="932" t="str">
        <f t="array" ref="H10156">if(F10156&lt;&gt;"", iferror(index('Internal Staffing Calculator'!B$8:B23500,match(F10156,'Internal Staffing Calculator'!E$8:E23500,0)), "Not In Budget"),"")</f>
        <v/>
      </c>
      <c r="I10156" s="184"/>
      <c r="J10156" s="184"/>
      <c r="K10156" s="184"/>
      <c r="L10156" s="183"/>
    </row>
    <row r="10157">
      <c r="A10157" s="454"/>
      <c r="B10157" s="927"/>
      <c r="C10157" s="580"/>
      <c r="D10157" s="939"/>
      <c r="E10157" s="940"/>
      <c r="F10157" s="941"/>
      <c r="G10157" s="937" t="str">
        <f t="array" ref="G10157">xlookup(F10157,'Internal Staffing Calculator'!E:E,'Internal Staffing Calculator'!C:C,"")</f>
        <v/>
      </c>
      <c r="H10157" s="932" t="str">
        <f t="array" ref="H10157">if(F10157&lt;&gt;"", iferror(index('Internal Staffing Calculator'!B$8:B23500,match(F10157,'Internal Staffing Calculator'!E$8:E23500,0)), "Not In Budget"),"")</f>
        <v/>
      </c>
      <c r="I10157" s="184"/>
      <c r="J10157" s="184"/>
      <c r="K10157" s="184"/>
      <c r="L10157" s="183"/>
    </row>
    <row r="10158">
      <c r="A10158" s="454"/>
      <c r="B10158" s="927"/>
      <c r="C10158" s="580"/>
      <c r="D10158" s="939"/>
      <c r="E10158" s="940"/>
      <c r="F10158" s="941"/>
      <c r="G10158" s="937" t="str">
        <f t="array" ref="G10158">xlookup(F10158,'Internal Staffing Calculator'!E:E,'Internal Staffing Calculator'!C:C,"")</f>
        <v/>
      </c>
      <c r="H10158" s="932" t="str">
        <f t="array" ref="H10158">if(F10158&lt;&gt;"", iferror(index('Internal Staffing Calculator'!B$8:B23500,match(F10158,'Internal Staffing Calculator'!E$8:E23500,0)), "Not In Budget"),"")</f>
        <v/>
      </c>
      <c r="I10158" s="184"/>
      <c r="J10158" s="184"/>
      <c r="K10158" s="184"/>
      <c r="L10158" s="183"/>
    </row>
    <row r="10159">
      <c r="A10159" s="454"/>
      <c r="B10159" s="927"/>
      <c r="C10159" s="580"/>
      <c r="D10159" s="939"/>
      <c r="E10159" s="940"/>
      <c r="F10159" s="941"/>
      <c r="G10159" s="937" t="str">
        <f t="array" ref="G10159">xlookup(F10159,'Internal Staffing Calculator'!E:E,'Internal Staffing Calculator'!C:C,"")</f>
        <v/>
      </c>
      <c r="H10159" s="932" t="str">
        <f t="array" ref="H10159">if(F10159&lt;&gt;"", iferror(index('Internal Staffing Calculator'!B$8:B23500,match(F10159,'Internal Staffing Calculator'!E$8:E23500,0)), "Not In Budget"),"")</f>
        <v/>
      </c>
      <c r="I10159" s="184"/>
      <c r="J10159" s="184"/>
      <c r="K10159" s="184"/>
      <c r="L10159" s="183"/>
    </row>
    <row r="10160">
      <c r="A10160" s="454"/>
      <c r="B10160" s="927"/>
      <c r="C10160" s="580"/>
      <c r="D10160" s="939"/>
      <c r="E10160" s="940"/>
      <c r="F10160" s="941"/>
      <c r="G10160" s="937" t="str">
        <f t="array" ref="G10160">xlookup(F10160,'Internal Staffing Calculator'!E:E,'Internal Staffing Calculator'!C:C,"")</f>
        <v/>
      </c>
      <c r="H10160" s="932" t="str">
        <f t="array" ref="H10160">if(F10160&lt;&gt;"", iferror(index('Internal Staffing Calculator'!B$8:B23500,match(F10160,'Internal Staffing Calculator'!E$8:E23500,0)), "Not In Budget"),"")</f>
        <v/>
      </c>
      <c r="I10160" s="184"/>
      <c r="J10160" s="184"/>
      <c r="K10160" s="184"/>
      <c r="L10160" s="183"/>
    </row>
    <row r="10161">
      <c r="A10161" s="454"/>
      <c r="B10161" s="927"/>
      <c r="C10161" s="580"/>
      <c r="D10161" s="939"/>
      <c r="E10161" s="940"/>
      <c r="F10161" s="941"/>
      <c r="G10161" s="937" t="str">
        <f t="array" ref="G10161">xlookup(F10161,'Internal Staffing Calculator'!E:E,'Internal Staffing Calculator'!C:C,"")</f>
        <v/>
      </c>
      <c r="H10161" s="932" t="str">
        <f t="array" ref="H10161">if(F10161&lt;&gt;"", iferror(index('Internal Staffing Calculator'!B$8:B23500,match(F10161,'Internal Staffing Calculator'!E$8:E23500,0)), "Not In Budget"),"")</f>
        <v/>
      </c>
      <c r="I10161" s="184"/>
      <c r="J10161" s="184"/>
      <c r="K10161" s="184"/>
      <c r="L10161" s="183"/>
    </row>
    <row r="10162">
      <c r="A10162" s="454"/>
      <c r="B10162" s="927"/>
      <c r="C10162" s="580"/>
      <c r="D10162" s="939"/>
      <c r="E10162" s="940"/>
      <c r="F10162" s="941"/>
      <c r="G10162" s="937" t="str">
        <f t="array" ref="G10162">xlookup(F10162,'Internal Staffing Calculator'!E:E,'Internal Staffing Calculator'!C:C,"")</f>
        <v/>
      </c>
      <c r="H10162" s="932" t="str">
        <f t="array" ref="H10162">if(F10162&lt;&gt;"", iferror(index('Internal Staffing Calculator'!B$8:B23500,match(F10162,'Internal Staffing Calculator'!E$8:E23500,0)), "Not In Budget"),"")</f>
        <v/>
      </c>
      <c r="I10162" s="184"/>
      <c r="J10162" s="184"/>
      <c r="K10162" s="184"/>
      <c r="L10162" s="183"/>
    </row>
    <row r="10163">
      <c r="A10163" s="454"/>
      <c r="B10163" s="927"/>
      <c r="C10163" s="580"/>
      <c r="D10163" s="939"/>
      <c r="E10163" s="940"/>
      <c r="F10163" s="941"/>
      <c r="G10163" s="937" t="str">
        <f t="array" ref="G10163">xlookup(F10163,'Internal Staffing Calculator'!E:E,'Internal Staffing Calculator'!C:C,"")</f>
        <v/>
      </c>
      <c r="H10163" s="932" t="str">
        <f t="array" ref="H10163">if(F10163&lt;&gt;"", iferror(index('Internal Staffing Calculator'!B$8:B23500,match(F10163,'Internal Staffing Calculator'!E$8:E23500,0)), "Not In Budget"),"")</f>
        <v/>
      </c>
      <c r="I10163" s="184"/>
      <c r="J10163" s="184"/>
      <c r="K10163" s="184"/>
      <c r="L10163" s="183"/>
    </row>
    <row r="10164">
      <c r="A10164" s="454"/>
      <c r="B10164" s="927"/>
      <c r="C10164" s="580"/>
      <c r="D10164" s="939"/>
      <c r="E10164" s="940"/>
      <c r="F10164" s="941"/>
      <c r="G10164" s="937" t="str">
        <f t="array" ref="G10164">xlookup(F10164,'Internal Staffing Calculator'!E:E,'Internal Staffing Calculator'!C:C,"")</f>
        <v/>
      </c>
      <c r="H10164" s="932" t="str">
        <f t="array" ref="H10164">if(F10164&lt;&gt;"", iferror(index('Internal Staffing Calculator'!B$8:B23500,match(F10164,'Internal Staffing Calculator'!E$8:E23500,0)), "Not In Budget"),"")</f>
        <v/>
      </c>
      <c r="I10164" s="184"/>
      <c r="J10164" s="184"/>
      <c r="K10164" s="184"/>
      <c r="L10164" s="183"/>
    </row>
    <row r="10165">
      <c r="A10165" s="454"/>
      <c r="B10165" s="927"/>
      <c r="C10165" s="580"/>
      <c r="D10165" s="939"/>
      <c r="E10165" s="940"/>
      <c r="F10165" s="941"/>
      <c r="G10165" s="937" t="str">
        <f t="array" ref="G10165">xlookup(F10165,'Internal Staffing Calculator'!E:E,'Internal Staffing Calculator'!C:C,"")</f>
        <v/>
      </c>
      <c r="H10165" s="932" t="str">
        <f t="array" ref="H10165">if(F10165&lt;&gt;"", iferror(index('Internal Staffing Calculator'!B$8:B23500,match(F10165,'Internal Staffing Calculator'!E$8:E23500,0)), "Not In Budget"),"")</f>
        <v/>
      </c>
      <c r="I10165" s="184"/>
      <c r="J10165" s="184"/>
      <c r="K10165" s="184"/>
      <c r="L10165" s="183"/>
    </row>
    <row r="10166">
      <c r="A10166" s="454"/>
      <c r="B10166" s="927"/>
      <c r="C10166" s="580"/>
      <c r="D10166" s="939"/>
      <c r="E10166" s="940"/>
      <c r="F10166" s="941"/>
      <c r="G10166" s="937" t="str">
        <f t="array" ref="G10166">xlookup(F10166,'Internal Staffing Calculator'!E:E,'Internal Staffing Calculator'!C:C,"")</f>
        <v/>
      </c>
      <c r="H10166" s="932" t="str">
        <f t="array" ref="H10166">if(F10166&lt;&gt;"", iferror(index('Internal Staffing Calculator'!B$8:B23500,match(F10166,'Internal Staffing Calculator'!E$8:E23500,0)), "Not In Budget"),"")</f>
        <v/>
      </c>
      <c r="I10166" s="184"/>
      <c r="J10166" s="184"/>
      <c r="K10166" s="184"/>
      <c r="L10166" s="183"/>
    </row>
    <row r="10167">
      <c r="A10167" s="454"/>
      <c r="B10167" s="927"/>
      <c r="C10167" s="580"/>
      <c r="D10167" s="939"/>
      <c r="E10167" s="940"/>
      <c r="F10167" s="941"/>
      <c r="G10167" s="937" t="str">
        <f t="array" ref="G10167">xlookup(F10167,'Internal Staffing Calculator'!E:E,'Internal Staffing Calculator'!C:C,"")</f>
        <v/>
      </c>
      <c r="H10167" s="932" t="str">
        <f t="array" ref="H10167">if(F10167&lt;&gt;"", iferror(index('Internal Staffing Calculator'!B$8:B23500,match(F10167,'Internal Staffing Calculator'!E$8:E23500,0)), "Not In Budget"),"")</f>
        <v/>
      </c>
      <c r="I10167" s="184"/>
      <c r="J10167" s="184"/>
      <c r="K10167" s="184"/>
      <c r="L10167" s="183"/>
    </row>
    <row r="10168">
      <c r="A10168" s="454"/>
      <c r="B10168" s="927"/>
      <c r="C10168" s="580"/>
      <c r="D10168" s="939"/>
      <c r="E10168" s="940"/>
      <c r="F10168" s="941"/>
      <c r="G10168" s="937" t="str">
        <f t="array" ref="G10168">xlookup(F10168,'Internal Staffing Calculator'!E:E,'Internal Staffing Calculator'!C:C,"")</f>
        <v/>
      </c>
      <c r="H10168" s="932" t="str">
        <f t="array" ref="H10168">if(F10168&lt;&gt;"", iferror(index('Internal Staffing Calculator'!B$8:B23500,match(F10168,'Internal Staffing Calculator'!E$8:E23500,0)), "Not In Budget"),"")</f>
        <v/>
      </c>
      <c r="I10168" s="184"/>
      <c r="J10168" s="184"/>
      <c r="K10168" s="184"/>
      <c r="L10168" s="183"/>
    </row>
    <row r="10169">
      <c r="A10169" s="454"/>
      <c r="B10169" s="927"/>
      <c r="C10169" s="580"/>
      <c r="D10169" s="939"/>
      <c r="E10169" s="940"/>
      <c r="F10169" s="941"/>
      <c r="G10169" s="937" t="str">
        <f t="array" ref="G10169">xlookup(F10169,'Internal Staffing Calculator'!E:E,'Internal Staffing Calculator'!C:C,"")</f>
        <v/>
      </c>
      <c r="H10169" s="932" t="str">
        <f t="array" ref="H10169">if(F10169&lt;&gt;"", iferror(index('Internal Staffing Calculator'!B$8:B23500,match(F10169,'Internal Staffing Calculator'!E$8:E23500,0)), "Not In Budget"),"")</f>
        <v/>
      </c>
      <c r="I10169" s="184"/>
      <c r="J10169" s="184"/>
      <c r="K10169" s="184"/>
      <c r="L10169" s="183"/>
    </row>
    <row r="10170">
      <c r="A10170" s="454"/>
      <c r="B10170" s="927"/>
      <c r="C10170" s="580"/>
      <c r="D10170" s="939"/>
      <c r="E10170" s="940"/>
      <c r="F10170" s="941"/>
      <c r="G10170" s="937" t="str">
        <f t="array" ref="G10170">xlookup(F10170,'Internal Staffing Calculator'!E:E,'Internal Staffing Calculator'!C:C,"")</f>
        <v/>
      </c>
      <c r="H10170" s="932" t="str">
        <f t="array" ref="H10170">if(F10170&lt;&gt;"", iferror(index('Internal Staffing Calculator'!B$8:B23500,match(F10170,'Internal Staffing Calculator'!E$8:E23500,0)), "Not In Budget"),"")</f>
        <v/>
      </c>
      <c r="I10170" s="184"/>
      <c r="J10170" s="184"/>
      <c r="K10170" s="184"/>
      <c r="L10170" s="183"/>
    </row>
    <row r="10171">
      <c r="A10171" s="454"/>
      <c r="B10171" s="927"/>
      <c r="C10171" s="580"/>
      <c r="D10171" s="939"/>
      <c r="E10171" s="940"/>
      <c r="F10171" s="941"/>
      <c r="G10171" s="937" t="str">
        <f t="array" ref="G10171">xlookup(F10171,'Internal Staffing Calculator'!E:E,'Internal Staffing Calculator'!C:C,"")</f>
        <v/>
      </c>
      <c r="H10171" s="932" t="str">
        <f t="array" ref="H10171">if(F10171&lt;&gt;"", iferror(index('Internal Staffing Calculator'!B$8:B23500,match(F10171,'Internal Staffing Calculator'!E$8:E23500,0)), "Not In Budget"),"")</f>
        <v/>
      </c>
      <c r="I10171" s="184"/>
      <c r="J10171" s="184"/>
      <c r="K10171" s="184"/>
      <c r="L10171" s="183"/>
    </row>
    <row r="10172">
      <c r="A10172" s="454"/>
      <c r="B10172" s="927"/>
      <c r="C10172" s="580"/>
      <c r="D10172" s="939"/>
      <c r="E10172" s="940"/>
      <c r="F10172" s="941"/>
      <c r="G10172" s="937" t="str">
        <f t="array" ref="G10172">xlookup(F10172,'Internal Staffing Calculator'!E:E,'Internal Staffing Calculator'!C:C,"")</f>
        <v/>
      </c>
      <c r="H10172" s="932" t="str">
        <f t="array" ref="H10172">if(F10172&lt;&gt;"", iferror(index('Internal Staffing Calculator'!B$8:B23500,match(F10172,'Internal Staffing Calculator'!E$8:E23500,0)), "Not In Budget"),"")</f>
        <v/>
      </c>
      <c r="I10172" s="184"/>
      <c r="J10172" s="184"/>
      <c r="K10172" s="184"/>
      <c r="L10172" s="183"/>
    </row>
    <row r="10173">
      <c r="A10173" s="454"/>
      <c r="B10173" s="927"/>
      <c r="C10173" s="580"/>
      <c r="D10173" s="939"/>
      <c r="E10173" s="940"/>
      <c r="F10173" s="941"/>
      <c r="G10173" s="937" t="str">
        <f t="array" ref="G10173">xlookup(F10173,'Internal Staffing Calculator'!E:E,'Internal Staffing Calculator'!C:C,"")</f>
        <v/>
      </c>
      <c r="H10173" s="932" t="str">
        <f t="array" ref="H10173">if(F10173&lt;&gt;"", iferror(index('Internal Staffing Calculator'!B$8:B23500,match(F10173,'Internal Staffing Calculator'!E$8:E23500,0)), "Not In Budget"),"")</f>
        <v/>
      </c>
      <c r="I10173" s="184"/>
      <c r="J10173" s="184"/>
      <c r="K10173" s="184"/>
      <c r="L10173" s="183"/>
    </row>
    <row r="10174">
      <c r="A10174" s="454"/>
      <c r="B10174" s="927"/>
      <c r="C10174" s="580"/>
      <c r="D10174" s="939"/>
      <c r="E10174" s="940"/>
      <c r="F10174" s="941"/>
      <c r="G10174" s="937" t="str">
        <f t="array" ref="G10174">xlookup(F10174,'Internal Staffing Calculator'!E:E,'Internal Staffing Calculator'!C:C,"")</f>
        <v/>
      </c>
      <c r="H10174" s="932" t="str">
        <f t="array" ref="H10174">if(F10174&lt;&gt;"", iferror(index('Internal Staffing Calculator'!B$8:B23500,match(F10174,'Internal Staffing Calculator'!E$8:E23500,0)), "Not In Budget"),"")</f>
        <v/>
      </c>
      <c r="I10174" s="184"/>
      <c r="J10174" s="184"/>
      <c r="K10174" s="184"/>
      <c r="L10174" s="183"/>
    </row>
    <row r="10175">
      <c r="A10175" s="454"/>
      <c r="B10175" s="927"/>
      <c r="C10175" s="580"/>
      <c r="D10175" s="939"/>
      <c r="E10175" s="940"/>
      <c r="F10175" s="941"/>
      <c r="G10175" s="937" t="str">
        <f t="array" ref="G10175">xlookup(F10175,'Internal Staffing Calculator'!E:E,'Internal Staffing Calculator'!C:C,"")</f>
        <v/>
      </c>
      <c r="H10175" s="932" t="str">
        <f t="array" ref="H10175">if(F10175&lt;&gt;"", iferror(index('Internal Staffing Calculator'!B$8:B23500,match(F10175,'Internal Staffing Calculator'!E$8:E23500,0)), "Not In Budget"),"")</f>
        <v/>
      </c>
      <c r="I10175" s="184"/>
      <c r="J10175" s="184"/>
      <c r="K10175" s="184"/>
      <c r="L10175" s="183"/>
    </row>
    <row r="10176">
      <c r="A10176" s="454"/>
      <c r="B10176" s="927"/>
      <c r="C10176" s="580"/>
      <c r="D10176" s="939"/>
      <c r="E10176" s="940"/>
      <c r="F10176" s="941"/>
      <c r="G10176" s="937" t="str">
        <f t="array" ref="G10176">xlookup(F10176,'Internal Staffing Calculator'!E:E,'Internal Staffing Calculator'!C:C,"")</f>
        <v/>
      </c>
      <c r="H10176" s="932" t="str">
        <f t="array" ref="H10176">if(F10176&lt;&gt;"", iferror(index('Internal Staffing Calculator'!B$8:B23500,match(F10176,'Internal Staffing Calculator'!E$8:E23500,0)), "Not In Budget"),"")</f>
        <v/>
      </c>
      <c r="I10176" s="184"/>
      <c r="J10176" s="184"/>
      <c r="K10176" s="184"/>
      <c r="L10176" s="183"/>
    </row>
    <row r="10177">
      <c r="A10177" s="454"/>
      <c r="B10177" s="927"/>
      <c r="C10177" s="580"/>
      <c r="D10177" s="939"/>
      <c r="E10177" s="940"/>
      <c r="F10177" s="941"/>
      <c r="G10177" s="937" t="str">
        <f t="array" ref="G10177">xlookup(F10177,'Internal Staffing Calculator'!E:E,'Internal Staffing Calculator'!C:C,"")</f>
        <v/>
      </c>
      <c r="H10177" s="932" t="str">
        <f t="array" ref="H10177">if(F10177&lt;&gt;"", iferror(index('Internal Staffing Calculator'!B$8:B23500,match(F10177,'Internal Staffing Calculator'!E$8:E23500,0)), "Not In Budget"),"")</f>
        <v/>
      </c>
      <c r="I10177" s="184"/>
      <c r="J10177" s="184"/>
      <c r="K10177" s="184"/>
      <c r="L10177" s="183"/>
    </row>
    <row r="10178">
      <c r="A10178" s="454"/>
      <c r="B10178" s="927"/>
      <c r="C10178" s="580"/>
      <c r="D10178" s="939"/>
      <c r="E10178" s="940"/>
      <c r="F10178" s="941"/>
      <c r="G10178" s="937" t="str">
        <f t="array" ref="G10178">xlookup(F10178,'Internal Staffing Calculator'!E:E,'Internal Staffing Calculator'!C:C,"")</f>
        <v/>
      </c>
      <c r="H10178" s="932" t="str">
        <f t="array" ref="H10178">if(F10178&lt;&gt;"", iferror(index('Internal Staffing Calculator'!B$8:B23500,match(F10178,'Internal Staffing Calculator'!E$8:E23500,0)), "Not In Budget"),"")</f>
        <v/>
      </c>
      <c r="I10178" s="184"/>
      <c r="J10178" s="184"/>
      <c r="K10178" s="184"/>
      <c r="L10178" s="183"/>
    </row>
    <row r="10179">
      <c r="A10179" s="454"/>
      <c r="B10179" s="927"/>
      <c r="C10179" s="580"/>
      <c r="D10179" s="939"/>
      <c r="E10179" s="940"/>
      <c r="F10179" s="941"/>
      <c r="G10179" s="937" t="str">
        <f t="array" ref="G10179">xlookup(F10179,'Internal Staffing Calculator'!E:E,'Internal Staffing Calculator'!C:C,"")</f>
        <v/>
      </c>
      <c r="H10179" s="932" t="str">
        <f t="array" ref="H10179">if(F10179&lt;&gt;"", iferror(index('Internal Staffing Calculator'!B$8:B23500,match(F10179,'Internal Staffing Calculator'!E$8:E23500,0)), "Not In Budget"),"")</f>
        <v/>
      </c>
      <c r="I10179" s="184"/>
      <c r="J10179" s="184"/>
      <c r="K10179" s="184"/>
      <c r="L10179" s="183"/>
    </row>
    <row r="10180">
      <c r="A10180" s="454"/>
      <c r="B10180" s="927"/>
      <c r="C10180" s="580"/>
      <c r="D10180" s="939"/>
      <c r="E10180" s="940"/>
      <c r="F10180" s="941"/>
      <c r="G10180" s="937" t="str">
        <f t="array" ref="G10180">xlookup(F10180,'Internal Staffing Calculator'!E:E,'Internal Staffing Calculator'!C:C,"")</f>
        <v/>
      </c>
      <c r="H10180" s="932" t="str">
        <f t="array" ref="H10180">if(F10180&lt;&gt;"", iferror(index('Internal Staffing Calculator'!B$8:B23500,match(F10180,'Internal Staffing Calculator'!E$8:E23500,0)), "Not In Budget"),"")</f>
        <v/>
      </c>
      <c r="I10180" s="184"/>
      <c r="J10180" s="184"/>
      <c r="K10180" s="184"/>
      <c r="L10180" s="183"/>
    </row>
    <row r="10181">
      <c r="A10181" s="454"/>
      <c r="B10181" s="927"/>
      <c r="C10181" s="580"/>
      <c r="D10181" s="939"/>
      <c r="E10181" s="940"/>
      <c r="F10181" s="941"/>
      <c r="G10181" s="937" t="str">
        <f t="array" ref="G10181">xlookup(F10181,'Internal Staffing Calculator'!E:E,'Internal Staffing Calculator'!C:C,"")</f>
        <v/>
      </c>
      <c r="H10181" s="932" t="str">
        <f t="array" ref="H10181">if(F10181&lt;&gt;"", iferror(index('Internal Staffing Calculator'!B$8:B23500,match(F10181,'Internal Staffing Calculator'!E$8:E23500,0)), "Not In Budget"),"")</f>
        <v/>
      </c>
      <c r="I10181" s="184"/>
      <c r="J10181" s="184"/>
      <c r="K10181" s="184"/>
      <c r="L10181" s="183"/>
    </row>
    <row r="10182">
      <c r="A10182" s="454"/>
      <c r="B10182" s="927"/>
      <c r="C10182" s="580"/>
      <c r="D10182" s="939"/>
      <c r="E10182" s="940"/>
      <c r="F10182" s="941"/>
      <c r="G10182" s="937" t="str">
        <f t="array" ref="G10182">xlookup(F10182,'Internal Staffing Calculator'!E:E,'Internal Staffing Calculator'!C:C,"")</f>
        <v/>
      </c>
      <c r="H10182" s="932" t="str">
        <f t="array" ref="H10182">if(F10182&lt;&gt;"", iferror(index('Internal Staffing Calculator'!B$8:B23500,match(F10182,'Internal Staffing Calculator'!E$8:E23500,0)), "Not In Budget"),"")</f>
        <v/>
      </c>
      <c r="I10182" s="184"/>
      <c r="J10182" s="184"/>
      <c r="K10182" s="184"/>
      <c r="L10182" s="183"/>
    </row>
    <row r="10183">
      <c r="A10183" s="454"/>
      <c r="B10183" s="927"/>
      <c r="C10183" s="580"/>
      <c r="D10183" s="939"/>
      <c r="E10183" s="940"/>
      <c r="F10183" s="941"/>
      <c r="G10183" s="937" t="str">
        <f t="array" ref="G10183">xlookup(F10183,'Internal Staffing Calculator'!E:E,'Internal Staffing Calculator'!C:C,"")</f>
        <v/>
      </c>
      <c r="H10183" s="932" t="str">
        <f t="array" ref="H10183">if(F10183&lt;&gt;"", iferror(index('Internal Staffing Calculator'!B$8:B23500,match(F10183,'Internal Staffing Calculator'!E$8:E23500,0)), "Not In Budget"),"")</f>
        <v/>
      </c>
      <c r="I10183" s="184"/>
      <c r="J10183" s="184"/>
      <c r="K10183" s="184"/>
      <c r="L10183" s="183"/>
    </row>
    <row r="10184">
      <c r="A10184" s="454"/>
      <c r="B10184" s="927"/>
      <c r="C10184" s="580"/>
      <c r="D10184" s="939"/>
      <c r="E10184" s="940"/>
      <c r="F10184" s="941"/>
      <c r="G10184" s="937" t="str">
        <f t="array" ref="G10184">xlookup(F10184,'Internal Staffing Calculator'!E:E,'Internal Staffing Calculator'!C:C,"")</f>
        <v/>
      </c>
      <c r="H10184" s="932" t="str">
        <f t="array" ref="H10184">if(F10184&lt;&gt;"", iferror(index('Internal Staffing Calculator'!B$8:B23500,match(F10184,'Internal Staffing Calculator'!E$8:E23500,0)), "Not In Budget"),"")</f>
        <v/>
      </c>
      <c r="I10184" s="184"/>
      <c r="J10184" s="184"/>
      <c r="K10184" s="184"/>
      <c r="L10184" s="183"/>
    </row>
    <row r="10185">
      <c r="A10185" s="454"/>
      <c r="B10185" s="927"/>
      <c r="C10185" s="580"/>
      <c r="D10185" s="939"/>
      <c r="E10185" s="940"/>
      <c r="F10185" s="941"/>
      <c r="G10185" s="937" t="str">
        <f t="array" ref="G10185">xlookup(F10185,'Internal Staffing Calculator'!E:E,'Internal Staffing Calculator'!C:C,"")</f>
        <v/>
      </c>
      <c r="H10185" s="932" t="str">
        <f t="array" ref="H10185">if(F10185&lt;&gt;"", iferror(index('Internal Staffing Calculator'!B$8:B23500,match(F10185,'Internal Staffing Calculator'!E$8:E23500,0)), "Not In Budget"),"")</f>
        <v/>
      </c>
      <c r="I10185" s="184"/>
      <c r="J10185" s="184"/>
      <c r="K10185" s="184"/>
      <c r="L10185" s="183"/>
    </row>
    <row r="10186">
      <c r="A10186" s="454"/>
      <c r="B10186" s="927"/>
      <c r="C10186" s="580"/>
      <c r="D10186" s="939"/>
      <c r="E10186" s="940"/>
      <c r="F10186" s="941"/>
      <c r="G10186" s="937" t="str">
        <f t="array" ref="G10186">xlookup(F10186,'Internal Staffing Calculator'!E:E,'Internal Staffing Calculator'!C:C,"")</f>
        <v/>
      </c>
      <c r="H10186" s="932" t="str">
        <f t="array" ref="H10186">if(F10186&lt;&gt;"", iferror(index('Internal Staffing Calculator'!B$8:B23500,match(F10186,'Internal Staffing Calculator'!E$8:E23500,0)), "Not In Budget"),"")</f>
        <v/>
      </c>
      <c r="I10186" s="184"/>
      <c r="J10186" s="184"/>
      <c r="K10186" s="184"/>
      <c r="L10186" s="183"/>
    </row>
    <row r="10187">
      <c r="A10187" s="454"/>
      <c r="B10187" s="927"/>
      <c r="C10187" s="580"/>
      <c r="D10187" s="939"/>
      <c r="E10187" s="940"/>
      <c r="F10187" s="941"/>
      <c r="G10187" s="937" t="str">
        <f t="array" ref="G10187">xlookup(F10187,'Internal Staffing Calculator'!E:E,'Internal Staffing Calculator'!C:C,"")</f>
        <v/>
      </c>
      <c r="H10187" s="932" t="str">
        <f t="array" ref="H10187">if(F10187&lt;&gt;"", iferror(index('Internal Staffing Calculator'!B$8:B23500,match(F10187,'Internal Staffing Calculator'!E$8:E23500,0)), "Not In Budget"),"")</f>
        <v/>
      </c>
      <c r="I10187" s="184"/>
      <c r="J10187" s="184"/>
      <c r="K10187" s="184"/>
      <c r="L10187" s="183"/>
    </row>
    <row r="10188">
      <c r="A10188" s="454"/>
      <c r="B10188" s="927"/>
      <c r="C10188" s="580"/>
      <c r="D10188" s="939"/>
      <c r="E10188" s="940"/>
      <c r="F10188" s="941"/>
      <c r="G10188" s="937" t="str">
        <f t="array" ref="G10188">xlookup(F10188,'Internal Staffing Calculator'!E:E,'Internal Staffing Calculator'!C:C,"")</f>
        <v/>
      </c>
      <c r="H10188" s="932" t="str">
        <f t="array" ref="H10188">if(F10188&lt;&gt;"", iferror(index('Internal Staffing Calculator'!B$8:B23500,match(F10188,'Internal Staffing Calculator'!E$8:E23500,0)), "Not In Budget"),"")</f>
        <v/>
      </c>
      <c r="I10188" s="184"/>
      <c r="J10188" s="184"/>
      <c r="K10188" s="184"/>
      <c r="L10188" s="183"/>
    </row>
    <row r="10189">
      <c r="A10189" s="454"/>
      <c r="B10189" s="927"/>
      <c r="C10189" s="580"/>
      <c r="D10189" s="939"/>
      <c r="E10189" s="940"/>
      <c r="F10189" s="941"/>
      <c r="G10189" s="937" t="str">
        <f t="array" ref="G10189">xlookup(F10189,'Internal Staffing Calculator'!E:E,'Internal Staffing Calculator'!C:C,"")</f>
        <v/>
      </c>
      <c r="H10189" s="932" t="str">
        <f t="array" ref="H10189">if(F10189&lt;&gt;"", iferror(index('Internal Staffing Calculator'!B$8:B23500,match(F10189,'Internal Staffing Calculator'!E$8:E23500,0)), "Not In Budget"),"")</f>
        <v/>
      </c>
      <c r="I10189" s="184"/>
      <c r="J10189" s="184"/>
      <c r="K10189" s="184"/>
      <c r="L10189" s="183"/>
    </row>
    <row r="10190">
      <c r="A10190" s="454"/>
      <c r="B10190" s="927"/>
      <c r="C10190" s="580"/>
      <c r="D10190" s="939"/>
      <c r="E10190" s="940"/>
      <c r="F10190" s="941"/>
      <c r="G10190" s="937" t="str">
        <f t="array" ref="G10190">xlookup(F10190,'Internal Staffing Calculator'!E:E,'Internal Staffing Calculator'!C:C,"")</f>
        <v/>
      </c>
      <c r="H10190" s="932" t="str">
        <f t="array" ref="H10190">if(F10190&lt;&gt;"", iferror(index('Internal Staffing Calculator'!B$8:B23500,match(F10190,'Internal Staffing Calculator'!E$8:E23500,0)), "Not In Budget"),"")</f>
        <v/>
      </c>
      <c r="I10190" s="184"/>
      <c r="J10190" s="184"/>
      <c r="K10190" s="184"/>
      <c r="L10190" s="183"/>
    </row>
    <row r="10191">
      <c r="A10191" s="454"/>
      <c r="B10191" s="927"/>
      <c r="C10191" s="580"/>
      <c r="D10191" s="939"/>
      <c r="E10191" s="940"/>
      <c r="F10191" s="941"/>
      <c r="G10191" s="937" t="str">
        <f t="array" ref="G10191">xlookup(F10191,'Internal Staffing Calculator'!E:E,'Internal Staffing Calculator'!C:C,"")</f>
        <v/>
      </c>
      <c r="H10191" s="932" t="str">
        <f t="array" ref="H10191">if(F10191&lt;&gt;"", iferror(index('Internal Staffing Calculator'!B$8:B23500,match(F10191,'Internal Staffing Calculator'!E$8:E23500,0)), "Not In Budget"),"")</f>
        <v/>
      </c>
      <c r="I10191" s="184"/>
      <c r="J10191" s="184"/>
      <c r="K10191" s="184"/>
      <c r="L10191" s="183"/>
    </row>
    <row r="10192">
      <c r="A10192" s="454"/>
      <c r="B10192" s="927"/>
      <c r="C10192" s="580"/>
      <c r="D10192" s="939"/>
      <c r="E10192" s="940"/>
      <c r="F10192" s="941"/>
      <c r="G10192" s="937" t="str">
        <f t="array" ref="G10192">xlookup(F10192,'Internal Staffing Calculator'!E:E,'Internal Staffing Calculator'!C:C,"")</f>
        <v/>
      </c>
      <c r="H10192" s="932" t="str">
        <f t="array" ref="H10192">if(F10192&lt;&gt;"", iferror(index('Internal Staffing Calculator'!B$8:B23500,match(F10192,'Internal Staffing Calculator'!E$8:E23500,0)), "Not In Budget"),"")</f>
        <v/>
      </c>
      <c r="I10192" s="184"/>
      <c r="J10192" s="184"/>
      <c r="K10192" s="184"/>
      <c r="L10192" s="183"/>
    </row>
    <row r="10193">
      <c r="A10193" s="454"/>
      <c r="B10193" s="927"/>
      <c r="C10193" s="580"/>
      <c r="D10193" s="939"/>
      <c r="E10193" s="940"/>
      <c r="F10193" s="941"/>
      <c r="G10193" s="937" t="str">
        <f t="array" ref="G10193">xlookup(F10193,'Internal Staffing Calculator'!E:E,'Internal Staffing Calculator'!C:C,"")</f>
        <v/>
      </c>
      <c r="H10193" s="932" t="str">
        <f t="array" ref="H10193">if(F10193&lt;&gt;"", iferror(index('Internal Staffing Calculator'!B$8:B23500,match(F10193,'Internal Staffing Calculator'!E$8:E23500,0)), "Not In Budget"),"")</f>
        <v/>
      </c>
      <c r="I10193" s="184"/>
      <c r="J10193" s="184"/>
      <c r="K10193" s="184"/>
      <c r="L10193" s="183"/>
    </row>
    <row r="10194">
      <c r="A10194" s="454"/>
      <c r="B10194" s="927"/>
      <c r="C10194" s="580"/>
      <c r="D10194" s="939"/>
      <c r="E10194" s="940"/>
      <c r="F10194" s="941"/>
      <c r="G10194" s="937" t="str">
        <f t="array" ref="G10194">xlookup(F10194,'Internal Staffing Calculator'!E:E,'Internal Staffing Calculator'!C:C,"")</f>
        <v/>
      </c>
      <c r="H10194" s="932" t="str">
        <f t="array" ref="H10194">if(F10194&lt;&gt;"", iferror(index('Internal Staffing Calculator'!B$8:B23500,match(F10194,'Internal Staffing Calculator'!E$8:E23500,0)), "Not In Budget"),"")</f>
        <v/>
      </c>
      <c r="I10194" s="184"/>
      <c r="J10194" s="184"/>
      <c r="K10194" s="184"/>
      <c r="L10194" s="183"/>
    </row>
    <row r="10195">
      <c r="A10195" s="454"/>
      <c r="B10195" s="927"/>
      <c r="C10195" s="580"/>
      <c r="D10195" s="939"/>
      <c r="E10195" s="940"/>
      <c r="F10195" s="941"/>
      <c r="G10195" s="937" t="str">
        <f t="array" ref="G10195">xlookup(F10195,'Internal Staffing Calculator'!E:E,'Internal Staffing Calculator'!C:C,"")</f>
        <v/>
      </c>
      <c r="H10195" s="932" t="str">
        <f t="array" ref="H10195">if(F10195&lt;&gt;"", iferror(index('Internal Staffing Calculator'!B$8:B23500,match(F10195,'Internal Staffing Calculator'!E$8:E23500,0)), "Not In Budget"),"")</f>
        <v/>
      </c>
      <c r="I10195" s="184"/>
      <c r="J10195" s="184"/>
      <c r="K10195" s="184"/>
      <c r="L10195" s="183"/>
    </row>
    <row r="10196">
      <c r="A10196" s="454"/>
      <c r="B10196" s="927"/>
      <c r="C10196" s="580"/>
      <c r="D10196" s="939"/>
      <c r="E10196" s="940"/>
      <c r="F10196" s="941"/>
      <c r="G10196" s="937" t="str">
        <f t="array" ref="G10196">xlookup(F10196,'Internal Staffing Calculator'!E:E,'Internal Staffing Calculator'!C:C,"")</f>
        <v/>
      </c>
      <c r="H10196" s="932" t="str">
        <f t="array" ref="H10196">if(F10196&lt;&gt;"", iferror(index('Internal Staffing Calculator'!B$8:B23500,match(F10196,'Internal Staffing Calculator'!E$8:E23500,0)), "Not In Budget"),"")</f>
        <v/>
      </c>
      <c r="I10196" s="184"/>
      <c r="J10196" s="184"/>
      <c r="K10196" s="184"/>
      <c r="L10196" s="183"/>
    </row>
    <row r="10197">
      <c r="A10197" s="454"/>
      <c r="B10197" s="927"/>
      <c r="C10197" s="580"/>
      <c r="D10197" s="939"/>
      <c r="E10197" s="940"/>
      <c r="F10197" s="941"/>
      <c r="G10197" s="937" t="str">
        <f t="array" ref="G10197">xlookup(F10197,'Internal Staffing Calculator'!E:E,'Internal Staffing Calculator'!C:C,"")</f>
        <v/>
      </c>
      <c r="H10197" s="932" t="str">
        <f t="array" ref="H10197">if(F10197&lt;&gt;"", iferror(index('Internal Staffing Calculator'!B$8:B23500,match(F10197,'Internal Staffing Calculator'!E$8:E23500,0)), "Not In Budget"),"")</f>
        <v/>
      </c>
      <c r="I10197" s="184"/>
      <c r="J10197" s="184"/>
      <c r="K10197" s="184"/>
      <c r="L10197" s="183"/>
    </row>
    <row r="10198">
      <c r="A10198" s="454"/>
      <c r="B10198" s="927"/>
      <c r="C10198" s="580"/>
      <c r="D10198" s="939"/>
      <c r="E10198" s="940"/>
      <c r="F10198" s="941"/>
      <c r="G10198" s="937" t="str">
        <f t="array" ref="G10198">xlookup(F10198,'Internal Staffing Calculator'!E:E,'Internal Staffing Calculator'!C:C,"")</f>
        <v/>
      </c>
      <c r="H10198" s="932" t="str">
        <f t="array" ref="H10198">if(F10198&lt;&gt;"", iferror(index('Internal Staffing Calculator'!B$8:B23500,match(F10198,'Internal Staffing Calculator'!E$8:E23500,0)), "Not In Budget"),"")</f>
        <v/>
      </c>
      <c r="I10198" s="184"/>
      <c r="J10198" s="184"/>
      <c r="K10198" s="184"/>
      <c r="L10198" s="183"/>
    </row>
    <row r="10199">
      <c r="A10199" s="454"/>
      <c r="B10199" s="927"/>
      <c r="C10199" s="580"/>
      <c r="D10199" s="939"/>
      <c r="E10199" s="940"/>
      <c r="F10199" s="941"/>
      <c r="G10199" s="937" t="str">
        <f t="array" ref="G10199">xlookup(F10199,'Internal Staffing Calculator'!E:E,'Internal Staffing Calculator'!C:C,"")</f>
        <v/>
      </c>
      <c r="H10199" s="932" t="str">
        <f t="array" ref="H10199">if(F10199&lt;&gt;"", iferror(index('Internal Staffing Calculator'!B$8:B23500,match(F10199,'Internal Staffing Calculator'!E$8:E23500,0)), "Not In Budget"),"")</f>
        <v/>
      </c>
      <c r="I10199" s="184"/>
      <c r="J10199" s="184"/>
      <c r="K10199" s="184"/>
      <c r="L10199" s="183"/>
    </row>
    <row r="10200">
      <c r="A10200" s="454"/>
      <c r="B10200" s="927"/>
      <c r="C10200" s="580"/>
      <c r="D10200" s="939"/>
      <c r="E10200" s="940"/>
      <c r="F10200" s="941"/>
      <c r="G10200" s="937" t="str">
        <f t="array" ref="G10200">xlookup(F10200,'Internal Staffing Calculator'!E:E,'Internal Staffing Calculator'!C:C,"")</f>
        <v/>
      </c>
      <c r="H10200" s="932" t="str">
        <f t="array" ref="H10200">if(F10200&lt;&gt;"", iferror(index('Internal Staffing Calculator'!B$8:B23500,match(F10200,'Internal Staffing Calculator'!E$8:E23500,0)), "Not In Budget"),"")</f>
        <v/>
      </c>
      <c r="I10200" s="184"/>
      <c r="J10200" s="184"/>
      <c r="K10200" s="184"/>
      <c r="L10200" s="183"/>
    </row>
    <row r="10201">
      <c r="A10201" s="454"/>
      <c r="B10201" s="927"/>
      <c r="C10201" s="580"/>
      <c r="D10201" s="939"/>
      <c r="E10201" s="940"/>
      <c r="F10201" s="941"/>
      <c r="G10201" s="937" t="str">
        <f t="array" ref="G10201">xlookup(F10201,'Internal Staffing Calculator'!E:E,'Internal Staffing Calculator'!C:C,"")</f>
        <v/>
      </c>
      <c r="H10201" s="932" t="str">
        <f t="array" ref="H10201">if(F10201&lt;&gt;"", iferror(index('Internal Staffing Calculator'!B$8:B23500,match(F10201,'Internal Staffing Calculator'!E$8:E23500,0)), "Not In Budget"),"")</f>
        <v/>
      </c>
      <c r="I10201" s="184"/>
      <c r="J10201" s="184"/>
      <c r="K10201" s="184"/>
      <c r="L10201" s="183"/>
    </row>
    <row r="10202">
      <c r="A10202" s="454"/>
      <c r="B10202" s="927"/>
      <c r="C10202" s="580"/>
      <c r="D10202" s="939"/>
      <c r="E10202" s="940"/>
      <c r="F10202" s="941"/>
      <c r="G10202" s="937" t="str">
        <f t="array" ref="G10202">xlookup(F10202,'Internal Staffing Calculator'!E:E,'Internal Staffing Calculator'!C:C,"")</f>
        <v/>
      </c>
      <c r="H10202" s="932" t="str">
        <f t="array" ref="H10202">if(F10202&lt;&gt;"", iferror(index('Internal Staffing Calculator'!B$8:B23500,match(F10202,'Internal Staffing Calculator'!E$8:E23500,0)), "Not In Budget"),"")</f>
        <v/>
      </c>
      <c r="I10202" s="184"/>
      <c r="J10202" s="184"/>
      <c r="K10202" s="184"/>
      <c r="L10202" s="183"/>
    </row>
    <row r="10203">
      <c r="A10203" s="454"/>
      <c r="B10203" s="927"/>
      <c r="C10203" s="580"/>
      <c r="D10203" s="939"/>
      <c r="E10203" s="940"/>
      <c r="F10203" s="941"/>
      <c r="G10203" s="937" t="str">
        <f t="array" ref="G10203">xlookup(F10203,'Internal Staffing Calculator'!E:E,'Internal Staffing Calculator'!C:C,"")</f>
        <v/>
      </c>
      <c r="H10203" s="932" t="str">
        <f t="array" ref="H10203">if(F10203&lt;&gt;"", iferror(index('Internal Staffing Calculator'!B$8:B23500,match(F10203,'Internal Staffing Calculator'!E$8:E23500,0)), "Not In Budget"),"")</f>
        <v/>
      </c>
      <c r="I10203" s="184"/>
      <c r="J10203" s="184"/>
      <c r="K10203" s="184"/>
      <c r="L10203" s="183"/>
    </row>
    <row r="10204">
      <c r="A10204" s="454"/>
      <c r="B10204" s="927"/>
      <c r="C10204" s="580"/>
      <c r="D10204" s="939"/>
      <c r="E10204" s="940"/>
      <c r="F10204" s="941"/>
      <c r="G10204" s="937" t="str">
        <f t="array" ref="G10204">xlookup(F10204,'Internal Staffing Calculator'!E:E,'Internal Staffing Calculator'!C:C,"")</f>
        <v/>
      </c>
      <c r="H10204" s="932" t="str">
        <f t="array" ref="H10204">if(F10204&lt;&gt;"", iferror(index('Internal Staffing Calculator'!B$8:B23500,match(F10204,'Internal Staffing Calculator'!E$8:E23500,0)), "Not In Budget"),"")</f>
        <v/>
      </c>
      <c r="I10204" s="184"/>
      <c r="J10204" s="184"/>
      <c r="K10204" s="184"/>
      <c r="L10204" s="183"/>
    </row>
    <row r="10205">
      <c r="A10205" s="454"/>
      <c r="B10205" s="927"/>
      <c r="C10205" s="580"/>
      <c r="D10205" s="939"/>
      <c r="E10205" s="940"/>
      <c r="F10205" s="941"/>
      <c r="G10205" s="937" t="str">
        <f t="array" ref="G10205">xlookup(F10205,'Internal Staffing Calculator'!E:E,'Internal Staffing Calculator'!C:C,"")</f>
        <v/>
      </c>
      <c r="H10205" s="932" t="str">
        <f t="array" ref="H10205">if(F10205&lt;&gt;"", iferror(index('Internal Staffing Calculator'!B$8:B23500,match(F10205,'Internal Staffing Calculator'!E$8:E23500,0)), "Not In Budget"),"")</f>
        <v/>
      </c>
      <c r="I10205" s="184"/>
      <c r="J10205" s="184"/>
      <c r="K10205" s="184"/>
      <c r="L10205" s="183"/>
    </row>
    <row r="10206">
      <c r="A10206" s="454"/>
      <c r="B10206" s="927"/>
      <c r="C10206" s="580"/>
      <c r="D10206" s="939"/>
      <c r="E10206" s="940"/>
      <c r="F10206" s="941"/>
      <c r="G10206" s="937" t="str">
        <f t="array" ref="G10206">xlookup(F10206,'Internal Staffing Calculator'!E:E,'Internal Staffing Calculator'!C:C,"")</f>
        <v/>
      </c>
      <c r="H10206" s="932" t="str">
        <f t="array" ref="H10206">if(F10206&lt;&gt;"", iferror(index('Internal Staffing Calculator'!B$8:B23500,match(F10206,'Internal Staffing Calculator'!E$8:E23500,0)), "Not In Budget"),"")</f>
        <v/>
      </c>
      <c r="I10206" s="184"/>
      <c r="J10206" s="184"/>
      <c r="K10206" s="184"/>
      <c r="L10206" s="183"/>
    </row>
    <row r="10207">
      <c r="A10207" s="454"/>
      <c r="B10207" s="927"/>
      <c r="C10207" s="580"/>
      <c r="D10207" s="939"/>
      <c r="E10207" s="940"/>
      <c r="F10207" s="941"/>
      <c r="G10207" s="937" t="str">
        <f t="array" ref="G10207">xlookup(F10207,'Internal Staffing Calculator'!E:E,'Internal Staffing Calculator'!C:C,"")</f>
        <v/>
      </c>
      <c r="H10207" s="932" t="str">
        <f t="array" ref="H10207">if(F10207&lt;&gt;"", iferror(index('Internal Staffing Calculator'!B$8:B23500,match(F10207,'Internal Staffing Calculator'!E$8:E23500,0)), "Not In Budget"),"")</f>
        <v/>
      </c>
      <c r="I10207" s="184"/>
      <c r="J10207" s="184"/>
      <c r="K10207" s="184"/>
      <c r="L10207" s="183"/>
    </row>
    <row r="10208">
      <c r="A10208" s="454"/>
      <c r="B10208" s="927"/>
      <c r="C10208" s="580"/>
      <c r="D10208" s="939"/>
      <c r="E10208" s="940"/>
      <c r="F10208" s="941"/>
      <c r="G10208" s="937" t="str">
        <f t="array" ref="G10208">xlookup(F10208,'Internal Staffing Calculator'!E:E,'Internal Staffing Calculator'!C:C,"")</f>
        <v/>
      </c>
      <c r="H10208" s="932" t="str">
        <f t="array" ref="H10208">if(F10208&lt;&gt;"", iferror(index('Internal Staffing Calculator'!B$8:B23500,match(F10208,'Internal Staffing Calculator'!E$8:E23500,0)), "Not In Budget"),"")</f>
        <v/>
      </c>
      <c r="I10208" s="184"/>
      <c r="J10208" s="184"/>
      <c r="K10208" s="184"/>
      <c r="L10208" s="183"/>
    </row>
    <row r="10209">
      <c r="A10209" s="454"/>
      <c r="B10209" s="927"/>
      <c r="C10209" s="580"/>
      <c r="D10209" s="939"/>
      <c r="E10209" s="940"/>
      <c r="F10209" s="941"/>
      <c r="G10209" s="937" t="str">
        <f t="array" ref="G10209">xlookup(F10209,'Internal Staffing Calculator'!E:E,'Internal Staffing Calculator'!C:C,"")</f>
        <v/>
      </c>
      <c r="H10209" s="932" t="str">
        <f t="array" ref="H10209">if(F10209&lt;&gt;"", iferror(index('Internal Staffing Calculator'!B$8:B23500,match(F10209,'Internal Staffing Calculator'!E$8:E23500,0)), "Not In Budget"),"")</f>
        <v/>
      </c>
      <c r="I10209" s="184"/>
      <c r="J10209" s="184"/>
      <c r="K10209" s="184"/>
      <c r="L10209" s="183"/>
    </row>
    <row r="10210">
      <c r="A10210" s="454"/>
      <c r="B10210" s="927"/>
      <c r="C10210" s="580"/>
      <c r="D10210" s="939"/>
      <c r="E10210" s="940"/>
      <c r="F10210" s="941"/>
      <c r="G10210" s="937" t="str">
        <f t="array" ref="G10210">xlookup(F10210,'Internal Staffing Calculator'!E:E,'Internal Staffing Calculator'!C:C,"")</f>
        <v/>
      </c>
      <c r="H10210" s="932" t="str">
        <f t="array" ref="H10210">if(F10210&lt;&gt;"", iferror(index('Internal Staffing Calculator'!B$8:B23500,match(F10210,'Internal Staffing Calculator'!E$8:E23500,0)), "Not In Budget"),"")</f>
        <v/>
      </c>
      <c r="I10210" s="184"/>
      <c r="J10210" s="184"/>
      <c r="K10210" s="184"/>
      <c r="L10210" s="183"/>
    </row>
    <row r="10211">
      <c r="A10211" s="454"/>
      <c r="B10211" s="927"/>
      <c r="C10211" s="580"/>
      <c r="D10211" s="939"/>
      <c r="E10211" s="940"/>
      <c r="F10211" s="941"/>
      <c r="G10211" s="937" t="str">
        <f t="array" ref="G10211">xlookup(F10211,'Internal Staffing Calculator'!E:E,'Internal Staffing Calculator'!C:C,"")</f>
        <v/>
      </c>
      <c r="H10211" s="932" t="str">
        <f t="array" ref="H10211">if(F10211&lt;&gt;"", iferror(index('Internal Staffing Calculator'!B$8:B23500,match(F10211,'Internal Staffing Calculator'!E$8:E23500,0)), "Not In Budget"),"")</f>
        <v/>
      </c>
      <c r="I10211" s="184"/>
      <c r="J10211" s="184"/>
      <c r="K10211" s="184"/>
      <c r="L10211" s="183"/>
    </row>
    <row r="10212">
      <c r="A10212" s="454"/>
      <c r="B10212" s="927"/>
      <c r="C10212" s="580"/>
      <c r="D10212" s="939"/>
      <c r="E10212" s="940"/>
      <c r="F10212" s="941"/>
      <c r="G10212" s="937" t="str">
        <f t="array" ref="G10212">xlookup(F10212,'Internal Staffing Calculator'!E:E,'Internal Staffing Calculator'!C:C,"")</f>
        <v/>
      </c>
      <c r="H10212" s="932" t="str">
        <f t="array" ref="H10212">if(F10212&lt;&gt;"", iferror(index('Internal Staffing Calculator'!B$8:B23500,match(F10212,'Internal Staffing Calculator'!E$8:E23500,0)), "Not In Budget"),"")</f>
        <v/>
      </c>
      <c r="I10212" s="184"/>
      <c r="J10212" s="184"/>
      <c r="K10212" s="184"/>
      <c r="L10212" s="183"/>
    </row>
    <row r="10213">
      <c r="A10213" s="454"/>
      <c r="B10213" s="927"/>
      <c r="C10213" s="580"/>
      <c r="D10213" s="939"/>
      <c r="E10213" s="940"/>
      <c r="F10213" s="941"/>
      <c r="G10213" s="937" t="str">
        <f t="array" ref="G10213">xlookup(F10213,'Internal Staffing Calculator'!E:E,'Internal Staffing Calculator'!C:C,"")</f>
        <v/>
      </c>
      <c r="H10213" s="932" t="str">
        <f t="array" ref="H10213">if(F10213&lt;&gt;"", iferror(index('Internal Staffing Calculator'!B$8:B23500,match(F10213,'Internal Staffing Calculator'!E$8:E23500,0)), "Not In Budget"),"")</f>
        <v/>
      </c>
      <c r="I10213" s="184"/>
      <c r="J10213" s="184"/>
      <c r="K10213" s="184"/>
      <c r="L10213" s="183"/>
    </row>
    <row r="10214">
      <c r="A10214" s="454"/>
      <c r="B10214" s="927"/>
      <c r="C10214" s="580"/>
      <c r="D10214" s="939"/>
      <c r="E10214" s="940"/>
      <c r="F10214" s="941"/>
      <c r="G10214" s="937" t="str">
        <f t="array" ref="G10214">xlookup(F10214,'Internal Staffing Calculator'!E:E,'Internal Staffing Calculator'!C:C,"")</f>
        <v/>
      </c>
      <c r="H10214" s="932" t="str">
        <f t="array" ref="H10214">if(F10214&lt;&gt;"", iferror(index('Internal Staffing Calculator'!B$8:B23500,match(F10214,'Internal Staffing Calculator'!E$8:E23500,0)), "Not In Budget"),"")</f>
        <v/>
      </c>
      <c r="I10214" s="184"/>
      <c r="J10214" s="184"/>
      <c r="K10214" s="184"/>
      <c r="L10214" s="183"/>
    </row>
    <row r="10215">
      <c r="A10215" s="454"/>
      <c r="B10215" s="927"/>
      <c r="C10215" s="580"/>
      <c r="D10215" s="939"/>
      <c r="E10215" s="940"/>
      <c r="F10215" s="941"/>
      <c r="G10215" s="937" t="str">
        <f t="array" ref="G10215">xlookup(F10215,'Internal Staffing Calculator'!E:E,'Internal Staffing Calculator'!C:C,"")</f>
        <v/>
      </c>
      <c r="H10215" s="932" t="str">
        <f t="array" ref="H10215">if(F10215&lt;&gt;"", iferror(index('Internal Staffing Calculator'!B$8:B23500,match(F10215,'Internal Staffing Calculator'!E$8:E23500,0)), "Not In Budget"),"")</f>
        <v/>
      </c>
      <c r="I10215" s="184"/>
      <c r="J10215" s="184"/>
      <c r="K10215" s="184"/>
      <c r="L10215" s="183"/>
    </row>
    <row r="10216">
      <c r="A10216" s="454"/>
      <c r="B10216" s="927"/>
      <c r="C10216" s="580"/>
      <c r="D10216" s="939"/>
      <c r="E10216" s="940"/>
      <c r="F10216" s="941"/>
      <c r="G10216" s="937" t="str">
        <f t="array" ref="G10216">xlookup(F10216,'Internal Staffing Calculator'!E:E,'Internal Staffing Calculator'!C:C,"")</f>
        <v/>
      </c>
      <c r="H10216" s="932" t="str">
        <f t="array" ref="H10216">if(F10216&lt;&gt;"", iferror(index('Internal Staffing Calculator'!B$8:B23500,match(F10216,'Internal Staffing Calculator'!E$8:E23500,0)), "Not In Budget"),"")</f>
        <v/>
      </c>
      <c r="I10216" s="184"/>
      <c r="J10216" s="184"/>
      <c r="K10216" s="184"/>
      <c r="L10216" s="183"/>
    </row>
    <row r="10217">
      <c r="A10217" s="454"/>
      <c r="B10217" s="927"/>
      <c r="C10217" s="580"/>
      <c r="D10217" s="939"/>
      <c r="E10217" s="940"/>
      <c r="F10217" s="941"/>
      <c r="G10217" s="937" t="str">
        <f t="array" ref="G10217">xlookup(F10217,'Internal Staffing Calculator'!E:E,'Internal Staffing Calculator'!C:C,"")</f>
        <v/>
      </c>
      <c r="H10217" s="932" t="str">
        <f t="array" ref="H10217">if(F10217&lt;&gt;"", iferror(index('Internal Staffing Calculator'!B$8:B23500,match(F10217,'Internal Staffing Calculator'!E$8:E23500,0)), "Not In Budget"),"")</f>
        <v/>
      </c>
      <c r="I10217" s="184"/>
      <c r="J10217" s="184"/>
      <c r="K10217" s="184"/>
      <c r="L10217" s="183"/>
    </row>
    <row r="10218">
      <c r="A10218" s="454"/>
      <c r="B10218" s="927"/>
      <c r="C10218" s="580"/>
      <c r="D10218" s="939"/>
      <c r="E10218" s="940"/>
      <c r="F10218" s="941"/>
      <c r="G10218" s="937" t="str">
        <f t="array" ref="G10218">xlookup(F10218,'Internal Staffing Calculator'!E:E,'Internal Staffing Calculator'!C:C,"")</f>
        <v/>
      </c>
      <c r="H10218" s="932" t="str">
        <f t="array" ref="H10218">if(F10218&lt;&gt;"", iferror(index('Internal Staffing Calculator'!B$8:B23500,match(F10218,'Internal Staffing Calculator'!E$8:E23500,0)), "Not In Budget"),"")</f>
        <v/>
      </c>
      <c r="I10218" s="184"/>
      <c r="J10218" s="184"/>
      <c r="K10218" s="184"/>
      <c r="L10218" s="183"/>
    </row>
    <row r="10219">
      <c r="A10219" s="454"/>
      <c r="B10219" s="927"/>
      <c r="C10219" s="580"/>
      <c r="D10219" s="939"/>
      <c r="E10219" s="940"/>
      <c r="F10219" s="941"/>
      <c r="G10219" s="937" t="str">
        <f t="array" ref="G10219">xlookup(F10219,'Internal Staffing Calculator'!E:E,'Internal Staffing Calculator'!C:C,"")</f>
        <v/>
      </c>
      <c r="H10219" s="932" t="str">
        <f t="array" ref="H10219">if(F10219&lt;&gt;"", iferror(index('Internal Staffing Calculator'!B$8:B23500,match(F10219,'Internal Staffing Calculator'!E$8:E23500,0)), "Not In Budget"),"")</f>
        <v/>
      </c>
      <c r="I10219" s="184"/>
      <c r="J10219" s="184"/>
      <c r="K10219" s="184"/>
      <c r="L10219" s="183"/>
    </row>
    <row r="10220">
      <c r="A10220" s="454"/>
      <c r="B10220" s="927"/>
      <c r="C10220" s="580"/>
      <c r="D10220" s="939"/>
      <c r="E10220" s="940"/>
      <c r="F10220" s="941"/>
      <c r="G10220" s="937" t="str">
        <f t="array" ref="G10220">xlookup(F10220,'Internal Staffing Calculator'!E:E,'Internal Staffing Calculator'!C:C,"")</f>
        <v/>
      </c>
      <c r="H10220" s="932" t="str">
        <f t="array" ref="H10220">if(F10220&lt;&gt;"", iferror(index('Internal Staffing Calculator'!B$8:B23500,match(F10220,'Internal Staffing Calculator'!E$8:E23500,0)), "Not In Budget"),"")</f>
        <v/>
      </c>
      <c r="I10220" s="184"/>
      <c r="J10220" s="184"/>
      <c r="K10220" s="184"/>
      <c r="L10220" s="183"/>
    </row>
    <row r="10221">
      <c r="A10221" s="454"/>
      <c r="B10221" s="927"/>
      <c r="C10221" s="580"/>
      <c r="D10221" s="939"/>
      <c r="E10221" s="940"/>
      <c r="F10221" s="941"/>
      <c r="G10221" s="937" t="str">
        <f t="array" ref="G10221">xlookup(F10221,'Internal Staffing Calculator'!E:E,'Internal Staffing Calculator'!C:C,"")</f>
        <v/>
      </c>
      <c r="H10221" s="932" t="str">
        <f t="array" ref="H10221">if(F10221&lt;&gt;"", iferror(index('Internal Staffing Calculator'!B$8:B23500,match(F10221,'Internal Staffing Calculator'!E$8:E23500,0)), "Not In Budget"),"")</f>
        <v/>
      </c>
      <c r="I10221" s="184"/>
      <c r="J10221" s="184"/>
      <c r="K10221" s="184"/>
      <c r="L10221" s="183"/>
    </row>
    <row r="10222">
      <c r="A10222" s="454"/>
      <c r="B10222" s="927"/>
      <c r="C10222" s="580"/>
      <c r="D10222" s="939"/>
      <c r="E10222" s="940"/>
      <c r="F10222" s="941"/>
      <c r="G10222" s="937" t="str">
        <f t="array" ref="G10222">xlookup(F10222,'Internal Staffing Calculator'!E:E,'Internal Staffing Calculator'!C:C,"")</f>
        <v/>
      </c>
      <c r="H10222" s="932" t="str">
        <f t="array" ref="H10222">if(F10222&lt;&gt;"", iferror(index('Internal Staffing Calculator'!B$8:B23500,match(F10222,'Internal Staffing Calculator'!E$8:E23500,0)), "Not In Budget"),"")</f>
        <v/>
      </c>
      <c r="I10222" s="184"/>
      <c r="J10222" s="184"/>
      <c r="K10222" s="184"/>
      <c r="L10222" s="183"/>
    </row>
    <row r="10223">
      <c r="A10223" s="454"/>
      <c r="B10223" s="927"/>
      <c r="C10223" s="580"/>
      <c r="D10223" s="939"/>
      <c r="E10223" s="940"/>
      <c r="F10223" s="941"/>
      <c r="G10223" s="937" t="str">
        <f t="array" ref="G10223">xlookup(F10223,'Internal Staffing Calculator'!E:E,'Internal Staffing Calculator'!C:C,"")</f>
        <v/>
      </c>
      <c r="H10223" s="932" t="str">
        <f t="array" ref="H10223">if(F10223&lt;&gt;"", iferror(index('Internal Staffing Calculator'!B$8:B23500,match(F10223,'Internal Staffing Calculator'!E$8:E23500,0)), "Not In Budget"),"")</f>
        <v/>
      </c>
      <c r="I10223" s="184"/>
      <c r="J10223" s="184"/>
      <c r="K10223" s="184"/>
      <c r="L10223" s="183"/>
    </row>
    <row r="10224">
      <c r="A10224" s="454"/>
      <c r="B10224" s="927"/>
      <c r="C10224" s="580"/>
      <c r="D10224" s="939"/>
      <c r="E10224" s="940"/>
      <c r="F10224" s="941"/>
      <c r="G10224" s="937" t="str">
        <f t="array" ref="G10224">xlookup(F10224,'Internal Staffing Calculator'!E:E,'Internal Staffing Calculator'!C:C,"")</f>
        <v/>
      </c>
      <c r="H10224" s="932" t="str">
        <f t="array" ref="H10224">if(F10224&lt;&gt;"", iferror(index('Internal Staffing Calculator'!B$8:B23500,match(F10224,'Internal Staffing Calculator'!E$8:E23500,0)), "Not In Budget"),"")</f>
        <v/>
      </c>
      <c r="I10224" s="184"/>
      <c r="J10224" s="184"/>
      <c r="K10224" s="184"/>
      <c r="L10224" s="183"/>
    </row>
    <row r="10225">
      <c r="A10225" s="454"/>
      <c r="B10225" s="927"/>
      <c r="C10225" s="580"/>
      <c r="D10225" s="939"/>
      <c r="E10225" s="940"/>
      <c r="F10225" s="941"/>
      <c r="G10225" s="937" t="str">
        <f t="array" ref="G10225">xlookup(F10225,'Internal Staffing Calculator'!E:E,'Internal Staffing Calculator'!C:C,"")</f>
        <v/>
      </c>
      <c r="H10225" s="932" t="str">
        <f t="array" ref="H10225">if(F10225&lt;&gt;"", iferror(index('Internal Staffing Calculator'!B$8:B23500,match(F10225,'Internal Staffing Calculator'!E$8:E23500,0)), "Not In Budget"),"")</f>
        <v/>
      </c>
      <c r="I10225" s="184"/>
      <c r="J10225" s="184"/>
      <c r="K10225" s="184"/>
      <c r="L10225" s="183"/>
    </row>
    <row r="10226">
      <c r="A10226" s="454"/>
      <c r="B10226" s="927"/>
      <c r="C10226" s="580"/>
      <c r="D10226" s="939"/>
      <c r="E10226" s="940"/>
      <c r="F10226" s="941"/>
      <c r="G10226" s="937" t="str">
        <f t="array" ref="G10226">xlookup(F10226,'Internal Staffing Calculator'!E:E,'Internal Staffing Calculator'!C:C,"")</f>
        <v/>
      </c>
      <c r="H10226" s="932" t="str">
        <f t="array" ref="H10226">if(F10226&lt;&gt;"", iferror(index('Internal Staffing Calculator'!B$8:B23500,match(F10226,'Internal Staffing Calculator'!E$8:E23500,0)), "Not In Budget"),"")</f>
        <v/>
      </c>
      <c r="I10226" s="184"/>
      <c r="J10226" s="184"/>
      <c r="K10226" s="184"/>
      <c r="L10226" s="183"/>
    </row>
    <row r="10227">
      <c r="A10227" s="454"/>
      <c r="B10227" s="927"/>
      <c r="C10227" s="580"/>
      <c r="D10227" s="939"/>
      <c r="E10227" s="940"/>
      <c r="F10227" s="941"/>
      <c r="G10227" s="937" t="str">
        <f t="array" ref="G10227">xlookup(F10227,'Internal Staffing Calculator'!E:E,'Internal Staffing Calculator'!C:C,"")</f>
        <v/>
      </c>
      <c r="H10227" s="932" t="str">
        <f t="array" ref="H10227">if(F10227&lt;&gt;"", iferror(index('Internal Staffing Calculator'!B$8:B23500,match(F10227,'Internal Staffing Calculator'!E$8:E23500,0)), "Not In Budget"),"")</f>
        <v/>
      </c>
      <c r="I10227" s="184"/>
      <c r="J10227" s="184"/>
      <c r="K10227" s="184"/>
      <c r="L10227" s="183"/>
    </row>
    <row r="10228">
      <c r="A10228" s="454"/>
      <c r="B10228" s="927"/>
      <c r="C10228" s="580"/>
      <c r="D10228" s="939"/>
      <c r="E10228" s="940"/>
      <c r="F10228" s="941"/>
      <c r="G10228" s="937" t="str">
        <f t="array" ref="G10228">xlookup(F10228,'Internal Staffing Calculator'!E:E,'Internal Staffing Calculator'!C:C,"")</f>
        <v/>
      </c>
      <c r="H10228" s="932" t="str">
        <f t="array" ref="H10228">if(F10228&lt;&gt;"", iferror(index('Internal Staffing Calculator'!B$8:B23500,match(F10228,'Internal Staffing Calculator'!E$8:E23500,0)), "Not In Budget"),"")</f>
        <v/>
      </c>
      <c r="I10228" s="184"/>
      <c r="J10228" s="184"/>
      <c r="K10228" s="184"/>
      <c r="L10228" s="183"/>
    </row>
    <row r="10229">
      <c r="A10229" s="454"/>
      <c r="B10229" s="927"/>
      <c r="C10229" s="580"/>
      <c r="D10229" s="939"/>
      <c r="E10229" s="940"/>
      <c r="F10229" s="941"/>
      <c r="G10229" s="937" t="str">
        <f t="array" ref="G10229">xlookup(F10229,'Internal Staffing Calculator'!E:E,'Internal Staffing Calculator'!C:C,"")</f>
        <v/>
      </c>
      <c r="H10229" s="932" t="str">
        <f t="array" ref="H10229">if(F10229&lt;&gt;"", iferror(index('Internal Staffing Calculator'!B$8:B23500,match(F10229,'Internal Staffing Calculator'!E$8:E23500,0)), "Not In Budget"),"")</f>
        <v/>
      </c>
      <c r="I10229" s="184"/>
      <c r="J10229" s="184"/>
      <c r="K10229" s="184"/>
      <c r="L10229" s="183"/>
    </row>
    <row r="10230">
      <c r="A10230" s="454"/>
      <c r="B10230" s="927"/>
      <c r="C10230" s="580"/>
      <c r="D10230" s="939"/>
      <c r="E10230" s="940"/>
      <c r="F10230" s="941"/>
      <c r="G10230" s="937" t="str">
        <f t="array" ref="G10230">xlookup(F10230,'Internal Staffing Calculator'!E:E,'Internal Staffing Calculator'!C:C,"")</f>
        <v/>
      </c>
      <c r="H10230" s="932" t="str">
        <f t="array" ref="H10230">if(F10230&lt;&gt;"", iferror(index('Internal Staffing Calculator'!B$8:B23500,match(F10230,'Internal Staffing Calculator'!E$8:E23500,0)), "Not In Budget"),"")</f>
        <v/>
      </c>
      <c r="I10230" s="184"/>
      <c r="J10230" s="184"/>
      <c r="K10230" s="184"/>
      <c r="L10230" s="183"/>
    </row>
    <row r="10231">
      <c r="A10231" s="454"/>
      <c r="B10231" s="927"/>
      <c r="C10231" s="580"/>
      <c r="D10231" s="939"/>
      <c r="E10231" s="940"/>
      <c r="F10231" s="941"/>
      <c r="G10231" s="937" t="str">
        <f t="array" ref="G10231">xlookup(F10231,'Internal Staffing Calculator'!E:E,'Internal Staffing Calculator'!C:C,"")</f>
        <v/>
      </c>
      <c r="H10231" s="932" t="str">
        <f t="array" ref="H10231">if(F10231&lt;&gt;"", iferror(index('Internal Staffing Calculator'!B$8:B23500,match(F10231,'Internal Staffing Calculator'!E$8:E23500,0)), "Not In Budget"),"")</f>
        <v/>
      </c>
      <c r="I10231" s="184"/>
      <c r="J10231" s="184"/>
      <c r="K10231" s="184"/>
      <c r="L10231" s="183"/>
    </row>
    <row r="10232">
      <c r="A10232" s="454"/>
      <c r="B10232" s="927"/>
      <c r="C10232" s="580"/>
      <c r="D10232" s="939"/>
      <c r="E10232" s="940"/>
      <c r="F10232" s="941"/>
      <c r="G10232" s="937" t="str">
        <f t="array" ref="G10232">xlookup(F10232,'Internal Staffing Calculator'!E:E,'Internal Staffing Calculator'!C:C,"")</f>
        <v/>
      </c>
      <c r="H10232" s="932" t="str">
        <f t="array" ref="H10232">if(F10232&lt;&gt;"", iferror(index('Internal Staffing Calculator'!B$8:B23500,match(F10232,'Internal Staffing Calculator'!E$8:E23500,0)), "Not In Budget"),"")</f>
        <v/>
      </c>
      <c r="I10232" s="184"/>
      <c r="J10232" s="184"/>
      <c r="K10232" s="184"/>
      <c r="L10232" s="183"/>
    </row>
    <row r="10233">
      <c r="A10233" s="454"/>
      <c r="B10233" s="927"/>
      <c r="C10233" s="580"/>
      <c r="D10233" s="939"/>
      <c r="E10233" s="940"/>
      <c r="F10233" s="941"/>
      <c r="G10233" s="937" t="str">
        <f t="array" ref="G10233">xlookup(F10233,'Internal Staffing Calculator'!E:E,'Internal Staffing Calculator'!C:C,"")</f>
        <v/>
      </c>
      <c r="H10233" s="932" t="str">
        <f t="array" ref="H10233">if(F10233&lt;&gt;"", iferror(index('Internal Staffing Calculator'!B$8:B23500,match(F10233,'Internal Staffing Calculator'!E$8:E23500,0)), "Not In Budget"),"")</f>
        <v/>
      </c>
      <c r="I10233" s="184"/>
      <c r="J10233" s="184"/>
      <c r="K10233" s="184"/>
      <c r="L10233" s="183"/>
    </row>
    <row r="10234">
      <c r="A10234" s="454"/>
      <c r="B10234" s="927"/>
      <c r="C10234" s="580"/>
      <c r="D10234" s="939"/>
      <c r="E10234" s="940"/>
      <c r="F10234" s="941"/>
      <c r="G10234" s="937" t="str">
        <f t="array" ref="G10234">xlookup(F10234,'Internal Staffing Calculator'!E:E,'Internal Staffing Calculator'!C:C,"")</f>
        <v/>
      </c>
      <c r="H10234" s="932" t="str">
        <f t="array" ref="H10234">if(F10234&lt;&gt;"", iferror(index('Internal Staffing Calculator'!B$8:B23500,match(F10234,'Internal Staffing Calculator'!E$8:E23500,0)), "Not In Budget"),"")</f>
        <v/>
      </c>
      <c r="I10234" s="184"/>
      <c r="J10234" s="184"/>
      <c r="K10234" s="184"/>
      <c r="L10234" s="183"/>
    </row>
    <row r="10235">
      <c r="A10235" s="454"/>
      <c r="B10235" s="927"/>
      <c r="C10235" s="580"/>
      <c r="D10235" s="939"/>
      <c r="E10235" s="940"/>
      <c r="F10235" s="941"/>
      <c r="G10235" s="937" t="str">
        <f t="array" ref="G10235">xlookup(F10235,'Internal Staffing Calculator'!E:E,'Internal Staffing Calculator'!C:C,"")</f>
        <v/>
      </c>
      <c r="H10235" s="932" t="str">
        <f t="array" ref="H10235">if(F10235&lt;&gt;"", iferror(index('Internal Staffing Calculator'!B$8:B23500,match(F10235,'Internal Staffing Calculator'!E$8:E23500,0)), "Not In Budget"),"")</f>
        <v/>
      </c>
      <c r="I10235" s="184"/>
      <c r="J10235" s="184"/>
      <c r="K10235" s="184"/>
      <c r="L10235" s="183"/>
    </row>
    <row r="10236">
      <c r="A10236" s="454"/>
      <c r="B10236" s="927"/>
      <c r="C10236" s="580"/>
      <c r="D10236" s="939"/>
      <c r="E10236" s="940"/>
      <c r="F10236" s="941"/>
      <c r="G10236" s="937" t="str">
        <f t="array" ref="G10236">xlookup(F10236,'Internal Staffing Calculator'!E:E,'Internal Staffing Calculator'!C:C,"")</f>
        <v/>
      </c>
      <c r="H10236" s="932" t="str">
        <f t="array" ref="H10236">if(F10236&lt;&gt;"", iferror(index('Internal Staffing Calculator'!B$8:B23500,match(F10236,'Internal Staffing Calculator'!E$8:E23500,0)), "Not In Budget"),"")</f>
        <v/>
      </c>
      <c r="I10236" s="184"/>
      <c r="J10236" s="184"/>
      <c r="K10236" s="184"/>
      <c r="L10236" s="183"/>
    </row>
    <row r="10237">
      <c r="A10237" s="454"/>
      <c r="B10237" s="927"/>
      <c r="C10237" s="580"/>
      <c r="D10237" s="939"/>
      <c r="E10237" s="940"/>
      <c r="F10237" s="941"/>
      <c r="G10237" s="937" t="str">
        <f t="array" ref="G10237">xlookup(F10237,'Internal Staffing Calculator'!E:E,'Internal Staffing Calculator'!C:C,"")</f>
        <v/>
      </c>
      <c r="H10237" s="932" t="str">
        <f t="array" ref="H10237">if(F10237&lt;&gt;"", iferror(index('Internal Staffing Calculator'!B$8:B23500,match(F10237,'Internal Staffing Calculator'!E$8:E23500,0)), "Not In Budget"),"")</f>
        <v/>
      </c>
      <c r="I10237" s="184"/>
      <c r="J10237" s="184"/>
      <c r="K10237" s="184"/>
      <c r="L10237" s="183"/>
    </row>
    <row r="10238">
      <c r="A10238" s="454"/>
      <c r="B10238" s="927"/>
      <c r="C10238" s="580"/>
      <c r="D10238" s="939"/>
      <c r="E10238" s="940"/>
      <c r="F10238" s="941"/>
      <c r="G10238" s="937" t="str">
        <f t="array" ref="G10238">xlookup(F10238,'Internal Staffing Calculator'!E:E,'Internal Staffing Calculator'!C:C,"")</f>
        <v/>
      </c>
      <c r="H10238" s="932" t="str">
        <f t="array" ref="H10238">if(F10238&lt;&gt;"", iferror(index('Internal Staffing Calculator'!B$8:B23500,match(F10238,'Internal Staffing Calculator'!E$8:E23500,0)), "Not In Budget"),"")</f>
        <v/>
      </c>
      <c r="I10238" s="184"/>
      <c r="J10238" s="184"/>
      <c r="K10238" s="184"/>
      <c r="L10238" s="183"/>
    </row>
    <row r="10239">
      <c r="A10239" s="454"/>
      <c r="B10239" s="927"/>
      <c r="C10239" s="580"/>
      <c r="D10239" s="939"/>
      <c r="E10239" s="940"/>
      <c r="F10239" s="941"/>
      <c r="G10239" s="937" t="str">
        <f t="array" ref="G10239">xlookup(F10239,'Internal Staffing Calculator'!E:E,'Internal Staffing Calculator'!C:C,"")</f>
        <v/>
      </c>
      <c r="H10239" s="932" t="str">
        <f t="array" ref="H10239">if(F10239&lt;&gt;"", iferror(index('Internal Staffing Calculator'!B$8:B23500,match(F10239,'Internal Staffing Calculator'!E$8:E23500,0)), "Not In Budget"),"")</f>
        <v/>
      </c>
      <c r="I10239" s="184"/>
      <c r="J10239" s="184"/>
      <c r="K10239" s="184"/>
      <c r="L10239" s="183"/>
    </row>
    <row r="10240">
      <c r="A10240" s="454"/>
      <c r="B10240" s="927"/>
      <c r="C10240" s="580"/>
      <c r="D10240" s="939"/>
      <c r="E10240" s="940"/>
      <c r="F10240" s="941"/>
      <c r="G10240" s="937" t="str">
        <f t="array" ref="G10240">xlookup(F10240,'Internal Staffing Calculator'!E:E,'Internal Staffing Calculator'!C:C,"")</f>
        <v/>
      </c>
      <c r="H10240" s="932" t="str">
        <f t="array" ref="H10240">if(F10240&lt;&gt;"", iferror(index('Internal Staffing Calculator'!B$8:B23500,match(F10240,'Internal Staffing Calculator'!E$8:E23500,0)), "Not In Budget"),"")</f>
        <v/>
      </c>
      <c r="I10240" s="184"/>
      <c r="J10240" s="184"/>
      <c r="K10240" s="184"/>
      <c r="L10240" s="183"/>
    </row>
    <row r="10241">
      <c r="A10241" s="454"/>
      <c r="B10241" s="927"/>
      <c r="C10241" s="580"/>
      <c r="D10241" s="939"/>
      <c r="E10241" s="940"/>
      <c r="F10241" s="941"/>
      <c r="G10241" s="937" t="str">
        <f t="array" ref="G10241">xlookup(F10241,'Internal Staffing Calculator'!E:E,'Internal Staffing Calculator'!C:C,"")</f>
        <v/>
      </c>
      <c r="H10241" s="932" t="str">
        <f t="array" ref="H10241">if(F10241&lt;&gt;"", iferror(index('Internal Staffing Calculator'!B$8:B23500,match(F10241,'Internal Staffing Calculator'!E$8:E23500,0)), "Not In Budget"),"")</f>
        <v/>
      </c>
      <c r="I10241" s="184"/>
      <c r="J10241" s="184"/>
      <c r="K10241" s="184"/>
      <c r="L10241" s="183"/>
    </row>
    <row r="10242">
      <c r="A10242" s="454"/>
      <c r="B10242" s="927"/>
      <c r="C10242" s="580"/>
      <c r="D10242" s="939"/>
      <c r="E10242" s="940"/>
      <c r="F10242" s="941"/>
      <c r="G10242" s="937" t="str">
        <f t="array" ref="G10242">xlookup(F10242,'Internal Staffing Calculator'!E:E,'Internal Staffing Calculator'!C:C,"")</f>
        <v/>
      </c>
      <c r="H10242" s="932" t="str">
        <f t="array" ref="H10242">if(F10242&lt;&gt;"", iferror(index('Internal Staffing Calculator'!B$8:B23500,match(F10242,'Internal Staffing Calculator'!E$8:E23500,0)), "Not In Budget"),"")</f>
        <v/>
      </c>
      <c r="I10242" s="184"/>
      <c r="J10242" s="184"/>
      <c r="K10242" s="184"/>
      <c r="L10242" s="183"/>
    </row>
    <row r="10243">
      <c r="A10243" s="454"/>
      <c r="B10243" s="927"/>
      <c r="C10243" s="580"/>
      <c r="D10243" s="939"/>
      <c r="E10243" s="940"/>
      <c r="F10243" s="941"/>
      <c r="G10243" s="937" t="str">
        <f t="array" ref="G10243">xlookup(F10243,'Internal Staffing Calculator'!E:E,'Internal Staffing Calculator'!C:C,"")</f>
        <v/>
      </c>
      <c r="H10243" s="932" t="str">
        <f t="array" ref="H10243">if(F10243&lt;&gt;"", iferror(index('Internal Staffing Calculator'!B$8:B23500,match(F10243,'Internal Staffing Calculator'!E$8:E23500,0)), "Not In Budget"),"")</f>
        <v/>
      </c>
      <c r="I10243" s="184"/>
      <c r="J10243" s="184"/>
      <c r="K10243" s="184"/>
      <c r="L10243" s="183"/>
    </row>
    <row r="10244">
      <c r="A10244" s="454"/>
      <c r="B10244" s="927"/>
      <c r="C10244" s="580"/>
      <c r="D10244" s="939"/>
      <c r="E10244" s="940"/>
      <c r="F10244" s="941"/>
      <c r="G10244" s="937" t="str">
        <f t="array" ref="G10244">xlookup(F10244,'Internal Staffing Calculator'!E:E,'Internal Staffing Calculator'!C:C,"")</f>
        <v/>
      </c>
      <c r="H10244" s="932" t="str">
        <f t="array" ref="H10244">if(F10244&lt;&gt;"", iferror(index('Internal Staffing Calculator'!B$8:B23500,match(F10244,'Internal Staffing Calculator'!E$8:E23500,0)), "Not In Budget"),"")</f>
        <v/>
      </c>
      <c r="I10244" s="184"/>
      <c r="J10244" s="184"/>
      <c r="K10244" s="184"/>
      <c r="L10244" s="183"/>
    </row>
    <row r="10245">
      <c r="A10245" s="454"/>
      <c r="B10245" s="927"/>
      <c r="C10245" s="580"/>
      <c r="D10245" s="939"/>
      <c r="E10245" s="940"/>
      <c r="F10245" s="941"/>
      <c r="G10245" s="937" t="str">
        <f t="array" ref="G10245">xlookup(F10245,'Internal Staffing Calculator'!E:E,'Internal Staffing Calculator'!C:C,"")</f>
        <v/>
      </c>
      <c r="H10245" s="932" t="str">
        <f t="array" ref="H10245">if(F10245&lt;&gt;"", iferror(index('Internal Staffing Calculator'!B$8:B23500,match(F10245,'Internal Staffing Calculator'!E$8:E23500,0)), "Not In Budget"),"")</f>
        <v/>
      </c>
      <c r="I10245" s="184"/>
      <c r="J10245" s="184"/>
      <c r="K10245" s="184"/>
      <c r="L10245" s="183"/>
    </row>
    <row r="10246">
      <c r="A10246" s="454"/>
      <c r="B10246" s="927"/>
      <c r="C10246" s="580"/>
      <c r="D10246" s="939"/>
      <c r="E10246" s="940"/>
      <c r="F10246" s="941"/>
      <c r="G10246" s="937" t="str">
        <f t="array" ref="G10246">xlookup(F10246,'Internal Staffing Calculator'!E:E,'Internal Staffing Calculator'!C:C,"")</f>
        <v/>
      </c>
      <c r="H10246" s="932" t="str">
        <f t="array" ref="H10246">if(F10246&lt;&gt;"", iferror(index('Internal Staffing Calculator'!B$8:B23500,match(F10246,'Internal Staffing Calculator'!E$8:E23500,0)), "Not In Budget"),"")</f>
        <v/>
      </c>
      <c r="I10246" s="184"/>
      <c r="J10246" s="184"/>
      <c r="K10246" s="184"/>
      <c r="L10246" s="183"/>
    </row>
    <row r="10247">
      <c r="A10247" s="454"/>
      <c r="B10247" s="927"/>
      <c r="C10247" s="580"/>
      <c r="D10247" s="939"/>
      <c r="E10247" s="940"/>
      <c r="F10247" s="941"/>
      <c r="G10247" s="937" t="str">
        <f t="array" ref="G10247">xlookup(F10247,'Internal Staffing Calculator'!E:E,'Internal Staffing Calculator'!C:C,"")</f>
        <v/>
      </c>
      <c r="H10247" s="932" t="str">
        <f t="array" ref="H10247">if(F10247&lt;&gt;"", iferror(index('Internal Staffing Calculator'!B$8:B23500,match(F10247,'Internal Staffing Calculator'!E$8:E23500,0)), "Not In Budget"),"")</f>
        <v/>
      </c>
      <c r="I10247" s="184"/>
      <c r="J10247" s="184"/>
      <c r="K10247" s="184"/>
      <c r="L10247" s="183"/>
    </row>
    <row r="10248">
      <c r="A10248" s="454"/>
      <c r="B10248" s="927"/>
      <c r="C10248" s="580"/>
      <c r="D10248" s="939"/>
      <c r="E10248" s="940"/>
      <c r="F10248" s="941"/>
      <c r="G10248" s="937" t="str">
        <f t="array" ref="G10248">xlookup(F10248,'Internal Staffing Calculator'!E:E,'Internal Staffing Calculator'!C:C,"")</f>
        <v/>
      </c>
      <c r="H10248" s="932" t="str">
        <f t="array" ref="H10248">if(F10248&lt;&gt;"", iferror(index('Internal Staffing Calculator'!B$8:B23500,match(F10248,'Internal Staffing Calculator'!E$8:E23500,0)), "Not In Budget"),"")</f>
        <v/>
      </c>
      <c r="I10248" s="184"/>
      <c r="J10248" s="184"/>
      <c r="K10248" s="184"/>
      <c r="L10248" s="183"/>
    </row>
    <row r="10249">
      <c r="A10249" s="454"/>
      <c r="B10249" s="927"/>
      <c r="C10249" s="580"/>
      <c r="D10249" s="939"/>
      <c r="E10249" s="940"/>
      <c r="F10249" s="941"/>
      <c r="G10249" s="937" t="str">
        <f t="array" ref="G10249">xlookup(F10249,'Internal Staffing Calculator'!E:E,'Internal Staffing Calculator'!C:C,"")</f>
        <v/>
      </c>
      <c r="H10249" s="932" t="str">
        <f t="array" ref="H10249">if(F10249&lt;&gt;"", iferror(index('Internal Staffing Calculator'!B$8:B23500,match(F10249,'Internal Staffing Calculator'!E$8:E23500,0)), "Not In Budget"),"")</f>
        <v/>
      </c>
      <c r="I10249" s="184"/>
      <c r="J10249" s="184"/>
      <c r="K10249" s="184"/>
      <c r="L10249" s="183"/>
    </row>
    <row r="10250">
      <c r="A10250" s="454"/>
      <c r="B10250" s="927"/>
      <c r="C10250" s="580"/>
      <c r="D10250" s="939"/>
      <c r="E10250" s="940"/>
      <c r="F10250" s="941"/>
      <c r="G10250" s="937" t="str">
        <f t="array" ref="G10250">xlookup(F10250,'Internal Staffing Calculator'!E:E,'Internal Staffing Calculator'!C:C,"")</f>
        <v/>
      </c>
      <c r="H10250" s="932" t="str">
        <f t="array" ref="H10250">if(F10250&lt;&gt;"", iferror(index('Internal Staffing Calculator'!B$8:B23500,match(F10250,'Internal Staffing Calculator'!E$8:E23500,0)), "Not In Budget"),"")</f>
        <v/>
      </c>
      <c r="I10250" s="184"/>
      <c r="J10250" s="184"/>
      <c r="K10250" s="184"/>
      <c r="L10250" s="183"/>
    </row>
    <row r="10251">
      <c r="A10251" s="454"/>
      <c r="B10251" s="927"/>
      <c r="C10251" s="580"/>
      <c r="D10251" s="939"/>
      <c r="E10251" s="940"/>
      <c r="F10251" s="941"/>
      <c r="G10251" s="937" t="str">
        <f t="array" ref="G10251">xlookup(F10251,'Internal Staffing Calculator'!E:E,'Internal Staffing Calculator'!C:C,"")</f>
        <v/>
      </c>
      <c r="H10251" s="932" t="str">
        <f t="array" ref="H10251">if(F10251&lt;&gt;"", iferror(index('Internal Staffing Calculator'!B$8:B23500,match(F10251,'Internal Staffing Calculator'!E$8:E23500,0)), "Not In Budget"),"")</f>
        <v/>
      </c>
      <c r="I10251" s="184"/>
      <c r="J10251" s="184"/>
      <c r="K10251" s="184"/>
      <c r="L10251" s="183"/>
    </row>
    <row r="10252">
      <c r="A10252" s="454"/>
      <c r="B10252" s="927"/>
      <c r="C10252" s="580"/>
      <c r="D10252" s="939"/>
      <c r="E10252" s="940"/>
      <c r="F10252" s="941"/>
      <c r="G10252" s="937" t="str">
        <f t="array" ref="G10252">xlookup(F10252,'Internal Staffing Calculator'!E:E,'Internal Staffing Calculator'!C:C,"")</f>
        <v/>
      </c>
      <c r="H10252" s="932" t="str">
        <f t="array" ref="H10252">if(F10252&lt;&gt;"", iferror(index('Internal Staffing Calculator'!B$8:B23500,match(F10252,'Internal Staffing Calculator'!E$8:E23500,0)), "Not In Budget"),"")</f>
        <v/>
      </c>
      <c r="I10252" s="184"/>
      <c r="J10252" s="184"/>
      <c r="K10252" s="184"/>
      <c r="L10252" s="183"/>
    </row>
    <row r="10253">
      <c r="A10253" s="454"/>
      <c r="B10253" s="927"/>
      <c r="C10253" s="580"/>
      <c r="D10253" s="939"/>
      <c r="E10253" s="940"/>
      <c r="F10253" s="941"/>
      <c r="G10253" s="937" t="str">
        <f t="array" ref="G10253">xlookup(F10253,'Internal Staffing Calculator'!E:E,'Internal Staffing Calculator'!C:C,"")</f>
        <v/>
      </c>
      <c r="H10253" s="932" t="str">
        <f t="array" ref="H10253">if(F10253&lt;&gt;"", iferror(index('Internal Staffing Calculator'!B$8:B23500,match(F10253,'Internal Staffing Calculator'!E$8:E23500,0)), "Not In Budget"),"")</f>
        <v/>
      </c>
      <c r="I10253" s="184"/>
      <c r="J10253" s="184"/>
      <c r="K10253" s="184"/>
      <c r="L10253" s="183"/>
    </row>
    <row r="10254">
      <c r="A10254" s="454"/>
      <c r="B10254" s="927"/>
      <c r="C10254" s="580"/>
      <c r="D10254" s="939"/>
      <c r="E10254" s="940"/>
      <c r="F10254" s="941"/>
      <c r="G10254" s="937" t="str">
        <f t="array" ref="G10254">xlookup(F10254,'Internal Staffing Calculator'!E:E,'Internal Staffing Calculator'!C:C,"")</f>
        <v/>
      </c>
      <c r="H10254" s="932" t="str">
        <f t="array" ref="H10254">if(F10254&lt;&gt;"", iferror(index('Internal Staffing Calculator'!B$8:B23500,match(F10254,'Internal Staffing Calculator'!E$8:E23500,0)), "Not In Budget"),"")</f>
        <v/>
      </c>
      <c r="I10254" s="184"/>
      <c r="J10254" s="184"/>
      <c r="K10254" s="184"/>
      <c r="L10254" s="183"/>
    </row>
    <row r="10255">
      <c r="A10255" s="454"/>
      <c r="B10255" s="927"/>
      <c r="C10255" s="580"/>
      <c r="D10255" s="939"/>
      <c r="E10255" s="940"/>
      <c r="F10255" s="941"/>
      <c r="G10255" s="937" t="str">
        <f t="array" ref="G10255">xlookup(F10255,'Internal Staffing Calculator'!E:E,'Internal Staffing Calculator'!C:C,"")</f>
        <v/>
      </c>
      <c r="H10255" s="932" t="str">
        <f t="array" ref="H10255">if(F10255&lt;&gt;"", iferror(index('Internal Staffing Calculator'!B$8:B23500,match(F10255,'Internal Staffing Calculator'!E$8:E23500,0)), "Not In Budget"),"")</f>
        <v/>
      </c>
      <c r="I10255" s="184"/>
      <c r="J10255" s="184"/>
      <c r="K10255" s="184"/>
      <c r="L10255" s="183"/>
    </row>
    <row r="10256">
      <c r="A10256" s="454"/>
      <c r="B10256" s="927"/>
      <c r="C10256" s="580"/>
      <c r="D10256" s="939"/>
      <c r="E10256" s="940"/>
      <c r="F10256" s="941"/>
      <c r="G10256" s="937" t="str">
        <f t="array" ref="G10256">xlookup(F10256,'Internal Staffing Calculator'!E:E,'Internal Staffing Calculator'!C:C,"")</f>
        <v/>
      </c>
      <c r="H10256" s="932" t="str">
        <f t="array" ref="H10256">if(F10256&lt;&gt;"", iferror(index('Internal Staffing Calculator'!B$8:B23500,match(F10256,'Internal Staffing Calculator'!E$8:E23500,0)), "Not In Budget"),"")</f>
        <v/>
      </c>
      <c r="I10256" s="184"/>
      <c r="J10256" s="184"/>
      <c r="K10256" s="184"/>
      <c r="L10256" s="183"/>
    </row>
    <row r="10257">
      <c r="A10257" s="454"/>
      <c r="B10257" s="927"/>
      <c r="C10257" s="580"/>
      <c r="D10257" s="939"/>
      <c r="E10257" s="940"/>
      <c r="F10257" s="941"/>
      <c r="G10257" s="937" t="str">
        <f t="array" ref="G10257">xlookup(F10257,'Internal Staffing Calculator'!E:E,'Internal Staffing Calculator'!C:C,"")</f>
        <v/>
      </c>
      <c r="H10257" s="932" t="str">
        <f t="array" ref="H10257">if(F10257&lt;&gt;"", iferror(index('Internal Staffing Calculator'!B$8:B23500,match(F10257,'Internal Staffing Calculator'!E$8:E23500,0)), "Not In Budget"),"")</f>
        <v/>
      </c>
      <c r="I10257" s="184"/>
      <c r="J10257" s="184"/>
      <c r="K10257" s="184"/>
      <c r="L10257" s="183"/>
    </row>
    <row r="10258">
      <c r="A10258" s="454"/>
      <c r="B10258" s="927"/>
      <c r="C10258" s="580"/>
      <c r="D10258" s="939"/>
      <c r="E10258" s="940"/>
      <c r="F10258" s="941"/>
      <c r="G10258" s="937" t="str">
        <f t="array" ref="G10258">xlookup(F10258,'Internal Staffing Calculator'!E:E,'Internal Staffing Calculator'!C:C,"")</f>
        <v/>
      </c>
      <c r="H10258" s="932" t="str">
        <f t="array" ref="H10258">if(F10258&lt;&gt;"", iferror(index('Internal Staffing Calculator'!B$8:B23500,match(F10258,'Internal Staffing Calculator'!E$8:E23500,0)), "Not In Budget"),"")</f>
        <v/>
      </c>
      <c r="I10258" s="184"/>
      <c r="J10258" s="184"/>
      <c r="K10258" s="184"/>
      <c r="L10258" s="183"/>
    </row>
    <row r="10259">
      <c r="A10259" s="454"/>
      <c r="B10259" s="927"/>
      <c r="C10259" s="580"/>
      <c r="D10259" s="939"/>
      <c r="E10259" s="940"/>
      <c r="F10259" s="941"/>
      <c r="G10259" s="937" t="str">
        <f t="array" ref="G10259">xlookup(F10259,'Internal Staffing Calculator'!E:E,'Internal Staffing Calculator'!C:C,"")</f>
        <v/>
      </c>
      <c r="H10259" s="932" t="str">
        <f t="array" ref="H10259">if(F10259&lt;&gt;"", iferror(index('Internal Staffing Calculator'!B$8:B23500,match(F10259,'Internal Staffing Calculator'!E$8:E23500,0)), "Not In Budget"),"")</f>
        <v/>
      </c>
      <c r="I10259" s="184"/>
      <c r="J10259" s="184"/>
      <c r="K10259" s="184"/>
      <c r="L10259" s="183"/>
    </row>
    <row r="10260">
      <c r="A10260" s="454"/>
      <c r="B10260" s="927"/>
      <c r="C10260" s="580"/>
      <c r="D10260" s="939"/>
      <c r="E10260" s="940"/>
      <c r="F10260" s="941"/>
      <c r="G10260" s="937" t="str">
        <f t="array" ref="G10260">xlookup(F10260,'Internal Staffing Calculator'!E:E,'Internal Staffing Calculator'!C:C,"")</f>
        <v/>
      </c>
      <c r="H10260" s="932" t="str">
        <f t="array" ref="H10260">if(F10260&lt;&gt;"", iferror(index('Internal Staffing Calculator'!B$8:B23500,match(F10260,'Internal Staffing Calculator'!E$8:E23500,0)), "Not In Budget"),"")</f>
        <v/>
      </c>
      <c r="I10260" s="184"/>
      <c r="J10260" s="184"/>
      <c r="K10260" s="184"/>
      <c r="L10260" s="183"/>
    </row>
    <row r="10261">
      <c r="A10261" s="454"/>
      <c r="B10261" s="927"/>
      <c r="C10261" s="580"/>
      <c r="D10261" s="939"/>
      <c r="E10261" s="940"/>
      <c r="F10261" s="941"/>
      <c r="G10261" s="937" t="str">
        <f t="array" ref="G10261">xlookup(F10261,'Internal Staffing Calculator'!E:E,'Internal Staffing Calculator'!C:C,"")</f>
        <v/>
      </c>
      <c r="H10261" s="932" t="str">
        <f t="array" ref="H10261">if(F10261&lt;&gt;"", iferror(index('Internal Staffing Calculator'!B$8:B23500,match(F10261,'Internal Staffing Calculator'!E$8:E23500,0)), "Not In Budget"),"")</f>
        <v/>
      </c>
      <c r="I10261" s="184"/>
      <c r="J10261" s="184"/>
      <c r="K10261" s="184"/>
      <c r="L10261" s="183"/>
    </row>
    <row r="10262">
      <c r="A10262" s="454"/>
      <c r="B10262" s="927"/>
      <c r="C10262" s="580"/>
      <c r="D10262" s="939"/>
      <c r="E10262" s="940"/>
      <c r="F10262" s="941"/>
      <c r="G10262" s="937" t="str">
        <f t="array" ref="G10262">xlookup(F10262,'Internal Staffing Calculator'!E:E,'Internal Staffing Calculator'!C:C,"")</f>
        <v/>
      </c>
      <c r="H10262" s="932" t="str">
        <f t="array" ref="H10262">if(F10262&lt;&gt;"", iferror(index('Internal Staffing Calculator'!B$8:B23500,match(F10262,'Internal Staffing Calculator'!E$8:E23500,0)), "Not In Budget"),"")</f>
        <v/>
      </c>
      <c r="I10262" s="184"/>
      <c r="J10262" s="184"/>
      <c r="K10262" s="184"/>
      <c r="L10262" s="183"/>
    </row>
    <row r="10263">
      <c r="A10263" s="454"/>
      <c r="B10263" s="927"/>
      <c r="C10263" s="580"/>
      <c r="D10263" s="939"/>
      <c r="E10263" s="940"/>
      <c r="F10263" s="941"/>
      <c r="G10263" s="937" t="str">
        <f t="array" ref="G10263">xlookup(F10263,'Internal Staffing Calculator'!E:E,'Internal Staffing Calculator'!C:C,"")</f>
        <v/>
      </c>
      <c r="H10263" s="932" t="str">
        <f t="array" ref="H10263">if(F10263&lt;&gt;"", iferror(index('Internal Staffing Calculator'!B$8:B23500,match(F10263,'Internal Staffing Calculator'!E$8:E23500,0)), "Not In Budget"),"")</f>
        <v/>
      </c>
      <c r="I10263" s="184"/>
      <c r="J10263" s="184"/>
      <c r="K10263" s="184"/>
      <c r="L10263" s="183"/>
    </row>
    <row r="10264">
      <c r="A10264" s="454"/>
      <c r="B10264" s="927"/>
      <c r="C10264" s="580"/>
      <c r="D10264" s="939"/>
      <c r="E10264" s="940"/>
      <c r="F10264" s="941"/>
      <c r="G10264" s="937" t="str">
        <f t="array" ref="G10264">xlookup(F10264,'Internal Staffing Calculator'!E:E,'Internal Staffing Calculator'!C:C,"")</f>
        <v/>
      </c>
      <c r="H10264" s="932" t="str">
        <f t="array" ref="H10264">if(F10264&lt;&gt;"", iferror(index('Internal Staffing Calculator'!B$8:B23500,match(F10264,'Internal Staffing Calculator'!E$8:E23500,0)), "Not In Budget"),"")</f>
        <v/>
      </c>
      <c r="I10264" s="184"/>
      <c r="J10264" s="184"/>
      <c r="K10264" s="184"/>
      <c r="L10264" s="183"/>
    </row>
    <row r="10265">
      <c r="A10265" s="454"/>
      <c r="B10265" s="927"/>
      <c r="C10265" s="580"/>
      <c r="D10265" s="939"/>
      <c r="E10265" s="940"/>
      <c r="F10265" s="941"/>
      <c r="G10265" s="937" t="str">
        <f t="array" ref="G10265">xlookup(F10265,'Internal Staffing Calculator'!E:E,'Internal Staffing Calculator'!C:C,"")</f>
        <v/>
      </c>
      <c r="H10265" s="932" t="str">
        <f t="array" ref="H10265">if(F10265&lt;&gt;"", iferror(index('Internal Staffing Calculator'!B$8:B23500,match(F10265,'Internal Staffing Calculator'!E$8:E23500,0)), "Not In Budget"),"")</f>
        <v/>
      </c>
      <c r="I10265" s="184"/>
      <c r="J10265" s="184"/>
      <c r="K10265" s="184"/>
      <c r="L10265" s="183"/>
    </row>
    <row r="10266">
      <c r="A10266" s="454"/>
      <c r="B10266" s="927"/>
      <c r="C10266" s="580"/>
      <c r="D10266" s="939"/>
      <c r="E10266" s="940"/>
      <c r="F10266" s="941"/>
      <c r="G10266" s="937" t="str">
        <f t="array" ref="G10266">xlookup(F10266,'Internal Staffing Calculator'!E:E,'Internal Staffing Calculator'!C:C,"")</f>
        <v/>
      </c>
      <c r="H10266" s="932" t="str">
        <f t="array" ref="H10266">if(F10266&lt;&gt;"", iferror(index('Internal Staffing Calculator'!B$8:B23500,match(F10266,'Internal Staffing Calculator'!E$8:E23500,0)), "Not In Budget"),"")</f>
        <v/>
      </c>
      <c r="I10266" s="184"/>
      <c r="J10266" s="184"/>
      <c r="K10266" s="184"/>
      <c r="L10266" s="183"/>
    </row>
    <row r="10267">
      <c r="A10267" s="454"/>
      <c r="B10267" s="927"/>
      <c r="C10267" s="580"/>
      <c r="D10267" s="939"/>
      <c r="E10267" s="940"/>
      <c r="F10267" s="941"/>
      <c r="G10267" s="937" t="str">
        <f t="array" ref="G10267">xlookup(F10267,'Internal Staffing Calculator'!E:E,'Internal Staffing Calculator'!C:C,"")</f>
        <v/>
      </c>
      <c r="H10267" s="932" t="str">
        <f t="array" ref="H10267">if(F10267&lt;&gt;"", iferror(index('Internal Staffing Calculator'!B$8:B23500,match(F10267,'Internal Staffing Calculator'!E$8:E23500,0)), "Not In Budget"),"")</f>
        <v/>
      </c>
      <c r="I10267" s="184"/>
      <c r="J10267" s="184"/>
      <c r="K10267" s="184"/>
      <c r="L10267" s="183"/>
    </row>
    <row r="10268">
      <c r="A10268" s="454"/>
      <c r="B10268" s="927"/>
      <c r="C10268" s="580"/>
      <c r="D10268" s="939"/>
      <c r="E10268" s="940"/>
      <c r="F10268" s="941"/>
      <c r="G10268" s="937" t="str">
        <f t="array" ref="G10268">xlookup(F10268,'Internal Staffing Calculator'!E:E,'Internal Staffing Calculator'!C:C,"")</f>
        <v/>
      </c>
      <c r="H10268" s="932" t="str">
        <f t="array" ref="H10268">if(F10268&lt;&gt;"", iferror(index('Internal Staffing Calculator'!B$8:B23500,match(F10268,'Internal Staffing Calculator'!E$8:E23500,0)), "Not In Budget"),"")</f>
        <v/>
      </c>
      <c r="I10268" s="184"/>
      <c r="J10268" s="184"/>
      <c r="K10268" s="184"/>
      <c r="L10268" s="183"/>
    </row>
    <row r="10269">
      <c r="A10269" s="454"/>
      <c r="B10269" s="927"/>
      <c r="C10269" s="580"/>
      <c r="D10269" s="939"/>
      <c r="E10269" s="940"/>
      <c r="F10269" s="941"/>
      <c r="G10269" s="937" t="str">
        <f t="array" ref="G10269">xlookup(F10269,'Internal Staffing Calculator'!E:E,'Internal Staffing Calculator'!C:C,"")</f>
        <v/>
      </c>
      <c r="H10269" s="932" t="str">
        <f t="array" ref="H10269">if(F10269&lt;&gt;"", iferror(index('Internal Staffing Calculator'!B$8:B23500,match(F10269,'Internal Staffing Calculator'!E$8:E23500,0)), "Not In Budget"),"")</f>
        <v/>
      </c>
      <c r="I10269" s="184"/>
      <c r="J10269" s="184"/>
      <c r="K10269" s="184"/>
      <c r="L10269" s="183"/>
    </row>
    <row r="10270">
      <c r="A10270" s="454"/>
      <c r="B10270" s="927"/>
      <c r="C10270" s="580"/>
      <c r="D10270" s="939"/>
      <c r="E10270" s="940"/>
      <c r="F10270" s="941"/>
      <c r="G10270" s="937" t="str">
        <f t="array" ref="G10270">xlookup(F10270,'Internal Staffing Calculator'!E:E,'Internal Staffing Calculator'!C:C,"")</f>
        <v/>
      </c>
      <c r="H10270" s="932" t="str">
        <f t="array" ref="H10270">if(F10270&lt;&gt;"", iferror(index('Internal Staffing Calculator'!B$8:B23500,match(F10270,'Internal Staffing Calculator'!E$8:E23500,0)), "Not In Budget"),"")</f>
        <v/>
      </c>
      <c r="I10270" s="184"/>
      <c r="J10270" s="184"/>
      <c r="K10270" s="184"/>
      <c r="L10270" s="183"/>
    </row>
    <row r="10271">
      <c r="A10271" s="454"/>
      <c r="B10271" s="927"/>
      <c r="C10271" s="580"/>
      <c r="D10271" s="939"/>
      <c r="E10271" s="940"/>
      <c r="F10271" s="941"/>
      <c r="G10271" s="937" t="str">
        <f t="array" ref="G10271">xlookup(F10271,'Internal Staffing Calculator'!E:E,'Internal Staffing Calculator'!C:C,"")</f>
        <v/>
      </c>
      <c r="H10271" s="932" t="str">
        <f t="array" ref="H10271">if(F10271&lt;&gt;"", iferror(index('Internal Staffing Calculator'!B$8:B23500,match(F10271,'Internal Staffing Calculator'!E$8:E23500,0)), "Not In Budget"),"")</f>
        <v/>
      </c>
      <c r="I10271" s="184"/>
      <c r="J10271" s="184"/>
      <c r="K10271" s="184"/>
      <c r="L10271" s="183"/>
    </row>
    <row r="10272">
      <c r="A10272" s="454"/>
      <c r="B10272" s="927"/>
      <c r="C10272" s="580"/>
      <c r="D10272" s="939"/>
      <c r="E10272" s="940"/>
      <c r="F10272" s="941"/>
      <c r="G10272" s="937" t="str">
        <f t="array" ref="G10272">xlookup(F10272,'Internal Staffing Calculator'!E:E,'Internal Staffing Calculator'!C:C,"")</f>
        <v/>
      </c>
      <c r="H10272" s="932" t="str">
        <f t="array" ref="H10272">if(F10272&lt;&gt;"", iferror(index('Internal Staffing Calculator'!B$8:B23500,match(F10272,'Internal Staffing Calculator'!E$8:E23500,0)), "Not In Budget"),"")</f>
        <v/>
      </c>
      <c r="I10272" s="184"/>
      <c r="J10272" s="184"/>
      <c r="K10272" s="184"/>
      <c r="L10272" s="183"/>
    </row>
    <row r="10273">
      <c r="A10273" s="454"/>
      <c r="B10273" s="927"/>
      <c r="C10273" s="580"/>
      <c r="D10273" s="939"/>
      <c r="E10273" s="940"/>
      <c r="F10273" s="941"/>
      <c r="G10273" s="937" t="str">
        <f t="array" ref="G10273">xlookup(F10273,'Internal Staffing Calculator'!E:E,'Internal Staffing Calculator'!C:C,"")</f>
        <v/>
      </c>
      <c r="H10273" s="932" t="str">
        <f t="array" ref="H10273">if(F10273&lt;&gt;"", iferror(index('Internal Staffing Calculator'!B$8:B23500,match(F10273,'Internal Staffing Calculator'!E$8:E23500,0)), "Not In Budget"),"")</f>
        <v/>
      </c>
      <c r="I10273" s="184"/>
      <c r="J10273" s="184"/>
      <c r="K10273" s="184"/>
      <c r="L10273" s="183"/>
    </row>
    <row r="10274">
      <c r="A10274" s="454"/>
      <c r="B10274" s="927"/>
      <c r="C10274" s="580"/>
      <c r="D10274" s="939"/>
      <c r="E10274" s="940"/>
      <c r="F10274" s="941"/>
      <c r="G10274" s="937" t="str">
        <f t="array" ref="G10274">xlookup(F10274,'Internal Staffing Calculator'!E:E,'Internal Staffing Calculator'!C:C,"")</f>
        <v/>
      </c>
      <c r="H10274" s="932" t="str">
        <f t="array" ref="H10274">if(F10274&lt;&gt;"", iferror(index('Internal Staffing Calculator'!B$8:B23500,match(F10274,'Internal Staffing Calculator'!E$8:E23500,0)), "Not In Budget"),"")</f>
        <v/>
      </c>
      <c r="I10274" s="184"/>
      <c r="J10274" s="184"/>
      <c r="K10274" s="184"/>
      <c r="L10274" s="183"/>
    </row>
    <row r="10275">
      <c r="A10275" s="454"/>
      <c r="B10275" s="927"/>
      <c r="C10275" s="580"/>
      <c r="D10275" s="939"/>
      <c r="E10275" s="940"/>
      <c r="F10275" s="941"/>
      <c r="G10275" s="937" t="str">
        <f t="array" ref="G10275">xlookup(F10275,'Internal Staffing Calculator'!E:E,'Internal Staffing Calculator'!C:C,"")</f>
        <v/>
      </c>
      <c r="H10275" s="932" t="str">
        <f t="array" ref="H10275">if(F10275&lt;&gt;"", iferror(index('Internal Staffing Calculator'!B$8:B23500,match(F10275,'Internal Staffing Calculator'!E$8:E23500,0)), "Not In Budget"),"")</f>
        <v/>
      </c>
      <c r="I10275" s="184"/>
      <c r="J10275" s="184"/>
      <c r="K10275" s="184"/>
      <c r="L10275" s="183"/>
    </row>
    <row r="10276">
      <c r="A10276" s="454"/>
      <c r="B10276" s="927"/>
      <c r="C10276" s="580"/>
      <c r="D10276" s="939"/>
      <c r="E10276" s="940"/>
      <c r="F10276" s="941"/>
      <c r="G10276" s="937" t="str">
        <f t="array" ref="G10276">xlookup(F10276,'Internal Staffing Calculator'!E:E,'Internal Staffing Calculator'!C:C,"")</f>
        <v/>
      </c>
      <c r="H10276" s="932" t="str">
        <f t="array" ref="H10276">if(F10276&lt;&gt;"", iferror(index('Internal Staffing Calculator'!B$8:B23500,match(F10276,'Internal Staffing Calculator'!E$8:E23500,0)), "Not In Budget"),"")</f>
        <v/>
      </c>
      <c r="I10276" s="184"/>
      <c r="J10276" s="184"/>
      <c r="K10276" s="184"/>
      <c r="L10276" s="183"/>
    </row>
    <row r="10277">
      <c r="A10277" s="454"/>
      <c r="B10277" s="927"/>
      <c r="C10277" s="580"/>
      <c r="D10277" s="939"/>
      <c r="E10277" s="940"/>
      <c r="F10277" s="941"/>
      <c r="G10277" s="937" t="str">
        <f t="array" ref="G10277">xlookup(F10277,'Internal Staffing Calculator'!E:E,'Internal Staffing Calculator'!C:C,"")</f>
        <v/>
      </c>
      <c r="H10277" s="932" t="str">
        <f t="array" ref="H10277">if(F10277&lt;&gt;"", iferror(index('Internal Staffing Calculator'!B$8:B23500,match(F10277,'Internal Staffing Calculator'!E$8:E23500,0)), "Not In Budget"),"")</f>
        <v/>
      </c>
      <c r="I10277" s="184"/>
      <c r="J10277" s="184"/>
      <c r="K10277" s="184"/>
      <c r="L10277" s="183"/>
    </row>
    <row r="10278">
      <c r="A10278" s="454"/>
      <c r="B10278" s="927"/>
      <c r="C10278" s="580"/>
      <c r="D10278" s="939"/>
      <c r="E10278" s="940"/>
      <c r="F10278" s="941"/>
      <c r="G10278" s="937" t="str">
        <f t="array" ref="G10278">xlookup(F10278,'Internal Staffing Calculator'!E:E,'Internal Staffing Calculator'!C:C,"")</f>
        <v/>
      </c>
      <c r="H10278" s="932" t="str">
        <f t="array" ref="H10278">if(F10278&lt;&gt;"", iferror(index('Internal Staffing Calculator'!B$8:B23500,match(F10278,'Internal Staffing Calculator'!E$8:E23500,0)), "Not In Budget"),"")</f>
        <v/>
      </c>
      <c r="I10278" s="184"/>
      <c r="J10278" s="184"/>
      <c r="K10278" s="184"/>
      <c r="L10278" s="183"/>
    </row>
    <row r="10279">
      <c r="A10279" s="454"/>
      <c r="B10279" s="927"/>
      <c r="C10279" s="580"/>
      <c r="D10279" s="939"/>
      <c r="E10279" s="940"/>
      <c r="F10279" s="941"/>
      <c r="G10279" s="937" t="str">
        <f t="array" ref="G10279">xlookup(F10279,'Internal Staffing Calculator'!E:E,'Internal Staffing Calculator'!C:C,"")</f>
        <v/>
      </c>
      <c r="H10279" s="932" t="str">
        <f t="array" ref="H10279">if(F10279&lt;&gt;"", iferror(index('Internal Staffing Calculator'!B$8:B23500,match(F10279,'Internal Staffing Calculator'!E$8:E23500,0)), "Not In Budget"),"")</f>
        <v/>
      </c>
      <c r="I10279" s="184"/>
      <c r="J10279" s="184"/>
      <c r="K10279" s="184"/>
      <c r="L10279" s="183"/>
    </row>
    <row r="10280">
      <c r="A10280" s="454"/>
      <c r="B10280" s="927"/>
      <c r="C10280" s="580"/>
      <c r="D10280" s="939"/>
      <c r="E10280" s="940"/>
      <c r="F10280" s="941"/>
      <c r="G10280" s="937" t="str">
        <f t="array" ref="G10280">xlookup(F10280,'Internal Staffing Calculator'!E:E,'Internal Staffing Calculator'!C:C,"")</f>
        <v/>
      </c>
      <c r="H10280" s="932" t="str">
        <f t="array" ref="H10280">if(F10280&lt;&gt;"", iferror(index('Internal Staffing Calculator'!B$8:B23500,match(F10280,'Internal Staffing Calculator'!E$8:E23500,0)), "Not In Budget"),"")</f>
        <v/>
      </c>
      <c r="I10280" s="184"/>
      <c r="J10280" s="184"/>
      <c r="K10280" s="184"/>
      <c r="L10280" s="183"/>
    </row>
    <row r="10281">
      <c r="A10281" s="454"/>
      <c r="B10281" s="927"/>
      <c r="C10281" s="580"/>
      <c r="D10281" s="939"/>
      <c r="E10281" s="940"/>
      <c r="F10281" s="941"/>
      <c r="G10281" s="937" t="str">
        <f t="array" ref="G10281">xlookup(F10281,'Internal Staffing Calculator'!E:E,'Internal Staffing Calculator'!C:C,"")</f>
        <v/>
      </c>
      <c r="H10281" s="932" t="str">
        <f t="array" ref="H10281">if(F10281&lt;&gt;"", iferror(index('Internal Staffing Calculator'!B$8:B23500,match(F10281,'Internal Staffing Calculator'!E$8:E23500,0)), "Not In Budget"),"")</f>
        <v/>
      </c>
      <c r="I10281" s="184"/>
      <c r="J10281" s="184"/>
      <c r="K10281" s="184"/>
      <c r="L10281" s="183"/>
    </row>
    <row r="10282">
      <c r="A10282" s="454"/>
      <c r="B10282" s="927"/>
      <c r="C10282" s="580"/>
      <c r="D10282" s="939"/>
      <c r="E10282" s="940"/>
      <c r="F10282" s="941"/>
      <c r="G10282" s="937" t="str">
        <f t="array" ref="G10282">xlookup(F10282,'Internal Staffing Calculator'!E:E,'Internal Staffing Calculator'!C:C,"")</f>
        <v/>
      </c>
      <c r="H10282" s="932" t="str">
        <f t="array" ref="H10282">if(F10282&lt;&gt;"", iferror(index('Internal Staffing Calculator'!B$8:B23500,match(F10282,'Internal Staffing Calculator'!E$8:E23500,0)), "Not In Budget"),"")</f>
        <v/>
      </c>
      <c r="I10282" s="184"/>
      <c r="J10282" s="184"/>
      <c r="K10282" s="184"/>
      <c r="L10282" s="183"/>
    </row>
    <row r="10283">
      <c r="A10283" s="454"/>
      <c r="B10283" s="927"/>
      <c r="C10283" s="580"/>
      <c r="D10283" s="939"/>
      <c r="E10283" s="940"/>
      <c r="F10283" s="941"/>
      <c r="G10283" s="937" t="str">
        <f t="array" ref="G10283">xlookup(F10283,'Internal Staffing Calculator'!E:E,'Internal Staffing Calculator'!C:C,"")</f>
        <v/>
      </c>
      <c r="H10283" s="932" t="str">
        <f t="array" ref="H10283">if(F10283&lt;&gt;"", iferror(index('Internal Staffing Calculator'!B$8:B23500,match(F10283,'Internal Staffing Calculator'!E$8:E23500,0)), "Not In Budget"),"")</f>
        <v/>
      </c>
      <c r="I10283" s="184"/>
      <c r="J10283" s="184"/>
      <c r="K10283" s="184"/>
      <c r="L10283" s="183"/>
    </row>
    <row r="10284">
      <c r="A10284" s="454"/>
      <c r="B10284" s="927"/>
      <c r="C10284" s="580"/>
      <c r="D10284" s="939"/>
      <c r="E10284" s="940"/>
      <c r="F10284" s="941"/>
      <c r="G10284" s="937" t="str">
        <f t="array" ref="G10284">xlookup(F10284,'Internal Staffing Calculator'!E:E,'Internal Staffing Calculator'!C:C,"")</f>
        <v/>
      </c>
      <c r="H10284" s="932" t="str">
        <f t="array" ref="H10284">if(F10284&lt;&gt;"", iferror(index('Internal Staffing Calculator'!B$8:B23500,match(F10284,'Internal Staffing Calculator'!E$8:E23500,0)), "Not In Budget"),"")</f>
        <v/>
      </c>
      <c r="I10284" s="184"/>
      <c r="J10284" s="184"/>
      <c r="K10284" s="184"/>
      <c r="L10284" s="183"/>
    </row>
    <row r="10285">
      <c r="A10285" s="454"/>
      <c r="B10285" s="927"/>
      <c r="C10285" s="580"/>
      <c r="D10285" s="939"/>
      <c r="E10285" s="940"/>
      <c r="F10285" s="941"/>
      <c r="G10285" s="937" t="str">
        <f t="array" ref="G10285">xlookup(F10285,'Internal Staffing Calculator'!E:E,'Internal Staffing Calculator'!C:C,"")</f>
        <v/>
      </c>
      <c r="H10285" s="932" t="str">
        <f t="array" ref="H10285">if(F10285&lt;&gt;"", iferror(index('Internal Staffing Calculator'!B$8:B23500,match(F10285,'Internal Staffing Calculator'!E$8:E23500,0)), "Not In Budget"),"")</f>
        <v/>
      </c>
      <c r="I10285" s="184"/>
      <c r="J10285" s="184"/>
      <c r="K10285" s="184"/>
      <c r="L10285" s="183"/>
    </row>
    <row r="10286">
      <c r="A10286" s="454"/>
      <c r="B10286" s="927"/>
      <c r="C10286" s="580"/>
      <c r="D10286" s="939"/>
      <c r="E10286" s="940"/>
      <c r="F10286" s="941"/>
      <c r="G10286" s="937" t="str">
        <f t="array" ref="G10286">xlookup(F10286,'Internal Staffing Calculator'!E:E,'Internal Staffing Calculator'!C:C,"")</f>
        <v/>
      </c>
      <c r="H10286" s="932" t="str">
        <f t="array" ref="H10286">if(F10286&lt;&gt;"", iferror(index('Internal Staffing Calculator'!B$8:B23500,match(F10286,'Internal Staffing Calculator'!E$8:E23500,0)), "Not In Budget"),"")</f>
        <v/>
      </c>
      <c r="I10286" s="184"/>
      <c r="J10286" s="184"/>
      <c r="K10286" s="184"/>
      <c r="L10286" s="183"/>
    </row>
    <row r="10287">
      <c r="A10287" s="454"/>
      <c r="B10287" s="927"/>
      <c r="C10287" s="580"/>
      <c r="D10287" s="939"/>
      <c r="E10287" s="940"/>
      <c r="F10287" s="941"/>
      <c r="G10287" s="937" t="str">
        <f t="array" ref="G10287">xlookup(F10287,'Internal Staffing Calculator'!E:E,'Internal Staffing Calculator'!C:C,"")</f>
        <v/>
      </c>
      <c r="H10287" s="932" t="str">
        <f t="array" ref="H10287">if(F10287&lt;&gt;"", iferror(index('Internal Staffing Calculator'!B$8:B23500,match(F10287,'Internal Staffing Calculator'!E$8:E23500,0)), "Not In Budget"),"")</f>
        <v/>
      </c>
      <c r="I10287" s="184"/>
      <c r="J10287" s="184"/>
      <c r="K10287" s="184"/>
      <c r="L10287" s="183"/>
    </row>
    <row r="10288">
      <c r="A10288" s="454"/>
      <c r="B10288" s="927"/>
      <c r="C10288" s="580"/>
      <c r="D10288" s="939"/>
      <c r="E10288" s="940"/>
      <c r="F10288" s="941"/>
      <c r="G10288" s="937" t="str">
        <f t="array" ref="G10288">xlookup(F10288,'Internal Staffing Calculator'!E:E,'Internal Staffing Calculator'!C:C,"")</f>
        <v/>
      </c>
      <c r="H10288" s="932" t="str">
        <f t="array" ref="H10288">if(F10288&lt;&gt;"", iferror(index('Internal Staffing Calculator'!B$8:B23500,match(F10288,'Internal Staffing Calculator'!E$8:E23500,0)), "Not In Budget"),"")</f>
        <v/>
      </c>
      <c r="I10288" s="184"/>
      <c r="J10288" s="184"/>
      <c r="K10288" s="184"/>
      <c r="L10288" s="183"/>
    </row>
    <row r="10289">
      <c r="A10289" s="454"/>
      <c r="B10289" s="927"/>
      <c r="C10289" s="580"/>
      <c r="D10289" s="939"/>
      <c r="E10289" s="940"/>
      <c r="F10289" s="941"/>
      <c r="G10289" s="937" t="str">
        <f t="array" ref="G10289">xlookup(F10289,'Internal Staffing Calculator'!E:E,'Internal Staffing Calculator'!C:C,"")</f>
        <v/>
      </c>
      <c r="H10289" s="932" t="str">
        <f t="array" ref="H10289">if(F10289&lt;&gt;"", iferror(index('Internal Staffing Calculator'!B$8:B23500,match(F10289,'Internal Staffing Calculator'!E$8:E23500,0)), "Not In Budget"),"")</f>
        <v/>
      </c>
      <c r="I10289" s="184"/>
      <c r="J10289" s="184"/>
      <c r="K10289" s="184"/>
      <c r="L10289" s="183"/>
    </row>
    <row r="10290">
      <c r="A10290" s="454"/>
      <c r="B10290" s="927"/>
      <c r="C10290" s="580"/>
      <c r="D10290" s="939"/>
      <c r="E10290" s="940"/>
      <c r="F10290" s="941"/>
      <c r="G10290" s="937" t="str">
        <f t="array" ref="G10290">xlookup(F10290,'Internal Staffing Calculator'!E:E,'Internal Staffing Calculator'!C:C,"")</f>
        <v/>
      </c>
      <c r="H10290" s="932" t="str">
        <f t="array" ref="H10290">if(F10290&lt;&gt;"", iferror(index('Internal Staffing Calculator'!B$8:B23500,match(F10290,'Internal Staffing Calculator'!E$8:E23500,0)), "Not In Budget"),"")</f>
        <v/>
      </c>
      <c r="I10290" s="184"/>
      <c r="J10290" s="184"/>
      <c r="K10290" s="184"/>
      <c r="L10290" s="183"/>
    </row>
    <row r="10291">
      <c r="A10291" s="454"/>
      <c r="B10291" s="927"/>
      <c r="C10291" s="580"/>
      <c r="D10291" s="939"/>
      <c r="E10291" s="940"/>
      <c r="F10291" s="941"/>
      <c r="G10291" s="937" t="str">
        <f t="array" ref="G10291">xlookup(F10291,'Internal Staffing Calculator'!E:E,'Internal Staffing Calculator'!C:C,"")</f>
        <v/>
      </c>
      <c r="H10291" s="932" t="str">
        <f t="array" ref="H10291">if(F10291&lt;&gt;"", iferror(index('Internal Staffing Calculator'!B$8:B23500,match(F10291,'Internal Staffing Calculator'!E$8:E23500,0)), "Not In Budget"),"")</f>
        <v/>
      </c>
      <c r="I10291" s="184"/>
      <c r="J10291" s="184"/>
      <c r="K10291" s="184"/>
      <c r="L10291" s="183"/>
    </row>
    <row r="10292">
      <c r="A10292" s="454"/>
      <c r="B10292" s="927"/>
      <c r="C10292" s="580"/>
      <c r="D10292" s="939"/>
      <c r="E10292" s="940"/>
      <c r="F10292" s="941"/>
      <c r="G10292" s="937" t="str">
        <f t="array" ref="G10292">xlookup(F10292,'Internal Staffing Calculator'!E:E,'Internal Staffing Calculator'!C:C,"")</f>
        <v/>
      </c>
      <c r="H10292" s="932" t="str">
        <f t="array" ref="H10292">if(F10292&lt;&gt;"", iferror(index('Internal Staffing Calculator'!B$8:B23500,match(F10292,'Internal Staffing Calculator'!E$8:E23500,0)), "Not In Budget"),"")</f>
        <v/>
      </c>
      <c r="I10292" s="184"/>
      <c r="J10292" s="184"/>
      <c r="K10292" s="184"/>
      <c r="L10292" s="183"/>
    </row>
    <row r="10293">
      <c r="A10293" s="454"/>
      <c r="B10293" s="927"/>
      <c r="C10293" s="580"/>
      <c r="D10293" s="939"/>
      <c r="E10293" s="940"/>
      <c r="F10293" s="941"/>
      <c r="G10293" s="937" t="str">
        <f t="array" ref="G10293">xlookup(F10293,'Internal Staffing Calculator'!E:E,'Internal Staffing Calculator'!C:C,"")</f>
        <v/>
      </c>
      <c r="H10293" s="932" t="str">
        <f t="array" ref="H10293">if(F10293&lt;&gt;"", iferror(index('Internal Staffing Calculator'!B$8:B23500,match(F10293,'Internal Staffing Calculator'!E$8:E23500,0)), "Not In Budget"),"")</f>
        <v/>
      </c>
      <c r="I10293" s="184"/>
      <c r="J10293" s="184"/>
      <c r="K10293" s="184"/>
      <c r="L10293" s="183"/>
    </row>
    <row r="10294">
      <c r="A10294" s="454"/>
      <c r="B10294" s="927"/>
      <c r="C10294" s="580"/>
      <c r="D10294" s="939"/>
      <c r="E10294" s="940"/>
      <c r="F10294" s="941"/>
      <c r="G10294" s="937" t="str">
        <f t="array" ref="G10294">xlookup(F10294,'Internal Staffing Calculator'!E:E,'Internal Staffing Calculator'!C:C,"")</f>
        <v/>
      </c>
      <c r="H10294" s="932" t="str">
        <f t="array" ref="H10294">if(F10294&lt;&gt;"", iferror(index('Internal Staffing Calculator'!B$8:B23500,match(F10294,'Internal Staffing Calculator'!E$8:E23500,0)), "Not In Budget"),"")</f>
        <v/>
      </c>
      <c r="I10294" s="184"/>
      <c r="J10294" s="184"/>
      <c r="K10294" s="184"/>
      <c r="L10294" s="183"/>
    </row>
    <row r="10295">
      <c r="A10295" s="454"/>
      <c r="B10295" s="927"/>
      <c r="C10295" s="580"/>
      <c r="D10295" s="939"/>
      <c r="E10295" s="940"/>
      <c r="F10295" s="941"/>
      <c r="G10295" s="937" t="str">
        <f t="array" ref="G10295">xlookup(F10295,'Internal Staffing Calculator'!E:E,'Internal Staffing Calculator'!C:C,"")</f>
        <v/>
      </c>
      <c r="H10295" s="932" t="str">
        <f t="array" ref="H10295">if(F10295&lt;&gt;"", iferror(index('Internal Staffing Calculator'!B$8:B23500,match(F10295,'Internal Staffing Calculator'!E$8:E23500,0)), "Not In Budget"),"")</f>
        <v/>
      </c>
      <c r="I10295" s="184"/>
      <c r="J10295" s="184"/>
      <c r="K10295" s="184"/>
      <c r="L10295" s="183"/>
    </row>
    <row r="10296">
      <c r="A10296" s="454"/>
      <c r="B10296" s="927"/>
      <c r="C10296" s="580"/>
      <c r="D10296" s="939"/>
      <c r="E10296" s="940"/>
      <c r="F10296" s="941"/>
      <c r="G10296" s="937" t="str">
        <f t="array" ref="G10296">xlookup(F10296,'Internal Staffing Calculator'!E:E,'Internal Staffing Calculator'!C:C,"")</f>
        <v/>
      </c>
      <c r="H10296" s="932" t="str">
        <f t="array" ref="H10296">if(F10296&lt;&gt;"", iferror(index('Internal Staffing Calculator'!B$8:B23500,match(F10296,'Internal Staffing Calculator'!E$8:E23500,0)), "Not In Budget"),"")</f>
        <v/>
      </c>
      <c r="I10296" s="184"/>
      <c r="J10296" s="184"/>
      <c r="K10296" s="184"/>
      <c r="L10296" s="183"/>
    </row>
    <row r="10297">
      <c r="A10297" s="454"/>
      <c r="B10297" s="927"/>
      <c r="C10297" s="580"/>
      <c r="D10297" s="939"/>
      <c r="E10297" s="940"/>
      <c r="F10297" s="941"/>
      <c r="G10297" s="937" t="str">
        <f t="array" ref="G10297">xlookup(F10297,'Internal Staffing Calculator'!E:E,'Internal Staffing Calculator'!C:C,"")</f>
        <v/>
      </c>
      <c r="H10297" s="932" t="str">
        <f t="array" ref="H10297">if(F10297&lt;&gt;"", iferror(index('Internal Staffing Calculator'!B$8:B23500,match(F10297,'Internal Staffing Calculator'!E$8:E23500,0)), "Not In Budget"),"")</f>
        <v/>
      </c>
      <c r="I10297" s="184"/>
      <c r="J10297" s="184"/>
      <c r="K10297" s="184"/>
      <c r="L10297" s="183"/>
    </row>
    <row r="10298">
      <c r="A10298" s="454"/>
      <c r="B10298" s="927"/>
      <c r="C10298" s="580"/>
      <c r="D10298" s="939"/>
      <c r="E10298" s="940"/>
      <c r="F10298" s="941"/>
      <c r="G10298" s="937" t="str">
        <f t="array" ref="G10298">xlookup(F10298,'Internal Staffing Calculator'!E:E,'Internal Staffing Calculator'!C:C,"")</f>
        <v/>
      </c>
      <c r="H10298" s="932" t="str">
        <f t="array" ref="H10298">if(F10298&lt;&gt;"", iferror(index('Internal Staffing Calculator'!B$8:B23500,match(F10298,'Internal Staffing Calculator'!E$8:E23500,0)), "Not In Budget"),"")</f>
        <v/>
      </c>
      <c r="I10298" s="184"/>
      <c r="J10298" s="184"/>
      <c r="K10298" s="184"/>
      <c r="L10298" s="183"/>
    </row>
    <row r="10299">
      <c r="A10299" s="454"/>
      <c r="B10299" s="927"/>
      <c r="C10299" s="580"/>
      <c r="D10299" s="939"/>
      <c r="E10299" s="940"/>
      <c r="F10299" s="941"/>
      <c r="G10299" s="937" t="str">
        <f t="array" ref="G10299">xlookup(F10299,'Internal Staffing Calculator'!E:E,'Internal Staffing Calculator'!C:C,"")</f>
        <v/>
      </c>
      <c r="H10299" s="932" t="str">
        <f t="array" ref="H10299">if(F10299&lt;&gt;"", iferror(index('Internal Staffing Calculator'!B$8:B23500,match(F10299,'Internal Staffing Calculator'!E$8:E23500,0)), "Not In Budget"),"")</f>
        <v/>
      </c>
      <c r="I10299" s="184"/>
      <c r="J10299" s="184"/>
      <c r="K10299" s="184"/>
      <c r="L10299" s="183"/>
    </row>
    <row r="10300">
      <c r="A10300" s="454"/>
      <c r="B10300" s="927"/>
      <c r="C10300" s="580"/>
      <c r="D10300" s="939"/>
      <c r="E10300" s="940"/>
      <c r="F10300" s="941"/>
      <c r="G10300" s="937" t="str">
        <f t="array" ref="G10300">xlookup(F10300,'Internal Staffing Calculator'!E:E,'Internal Staffing Calculator'!C:C,"")</f>
        <v/>
      </c>
      <c r="H10300" s="932" t="str">
        <f t="array" ref="H10300">if(F10300&lt;&gt;"", iferror(index('Internal Staffing Calculator'!B$8:B23500,match(F10300,'Internal Staffing Calculator'!E$8:E23500,0)), "Not In Budget"),"")</f>
        <v/>
      </c>
      <c r="I10300" s="184"/>
      <c r="J10300" s="184"/>
      <c r="K10300" s="184"/>
      <c r="L10300" s="183"/>
    </row>
    <row r="10301">
      <c r="A10301" s="454"/>
      <c r="B10301" s="927"/>
      <c r="C10301" s="580"/>
      <c r="D10301" s="939"/>
      <c r="E10301" s="940"/>
      <c r="F10301" s="941"/>
      <c r="G10301" s="937" t="str">
        <f t="array" ref="G10301">xlookup(F10301,'Internal Staffing Calculator'!E:E,'Internal Staffing Calculator'!C:C,"")</f>
        <v/>
      </c>
      <c r="H10301" s="932" t="str">
        <f t="array" ref="H10301">if(F10301&lt;&gt;"", iferror(index('Internal Staffing Calculator'!B$8:B23500,match(F10301,'Internal Staffing Calculator'!E$8:E23500,0)), "Not In Budget"),"")</f>
        <v/>
      </c>
      <c r="I10301" s="184"/>
      <c r="J10301" s="184"/>
      <c r="K10301" s="184"/>
      <c r="L10301" s="183"/>
    </row>
    <row r="10302">
      <c r="A10302" s="454"/>
      <c r="B10302" s="927"/>
      <c r="C10302" s="580"/>
      <c r="D10302" s="939"/>
      <c r="E10302" s="940"/>
      <c r="F10302" s="941"/>
      <c r="G10302" s="937" t="str">
        <f t="array" ref="G10302">xlookup(F10302,'Internal Staffing Calculator'!E:E,'Internal Staffing Calculator'!C:C,"")</f>
        <v/>
      </c>
      <c r="H10302" s="932" t="str">
        <f t="array" ref="H10302">if(F10302&lt;&gt;"", iferror(index('Internal Staffing Calculator'!B$8:B23500,match(F10302,'Internal Staffing Calculator'!E$8:E23500,0)), "Not In Budget"),"")</f>
        <v/>
      </c>
      <c r="I10302" s="184"/>
      <c r="J10302" s="184"/>
      <c r="K10302" s="184"/>
      <c r="L10302" s="183"/>
    </row>
    <row r="10303">
      <c r="A10303" s="454"/>
      <c r="B10303" s="927"/>
      <c r="C10303" s="580"/>
      <c r="D10303" s="939"/>
      <c r="E10303" s="940"/>
      <c r="F10303" s="941"/>
      <c r="G10303" s="937" t="str">
        <f t="array" ref="G10303">xlookup(F10303,'Internal Staffing Calculator'!E:E,'Internal Staffing Calculator'!C:C,"")</f>
        <v/>
      </c>
      <c r="H10303" s="932" t="str">
        <f t="array" ref="H10303">if(F10303&lt;&gt;"", iferror(index('Internal Staffing Calculator'!B$8:B23500,match(F10303,'Internal Staffing Calculator'!E$8:E23500,0)), "Not In Budget"),"")</f>
        <v/>
      </c>
      <c r="I10303" s="184"/>
      <c r="J10303" s="184"/>
      <c r="K10303" s="184"/>
      <c r="L10303" s="183"/>
    </row>
    <row r="10304">
      <c r="A10304" s="454"/>
      <c r="B10304" s="927"/>
      <c r="C10304" s="580"/>
      <c r="D10304" s="939"/>
      <c r="E10304" s="940"/>
      <c r="F10304" s="941"/>
      <c r="G10304" s="937" t="str">
        <f t="array" ref="G10304">xlookup(F10304,'Internal Staffing Calculator'!E:E,'Internal Staffing Calculator'!C:C,"")</f>
        <v/>
      </c>
      <c r="H10304" s="932" t="str">
        <f t="array" ref="H10304">if(F10304&lt;&gt;"", iferror(index('Internal Staffing Calculator'!B$8:B23500,match(F10304,'Internal Staffing Calculator'!E$8:E23500,0)), "Not In Budget"),"")</f>
        <v/>
      </c>
      <c r="I10304" s="184"/>
      <c r="J10304" s="184"/>
      <c r="K10304" s="184"/>
      <c r="L10304" s="183"/>
    </row>
    <row r="10305">
      <c r="A10305" s="454"/>
      <c r="B10305" s="927"/>
      <c r="C10305" s="580"/>
      <c r="D10305" s="939"/>
      <c r="E10305" s="940"/>
      <c r="F10305" s="941"/>
      <c r="G10305" s="937" t="str">
        <f t="array" ref="G10305">xlookup(F10305,'Internal Staffing Calculator'!E:E,'Internal Staffing Calculator'!C:C,"")</f>
        <v/>
      </c>
      <c r="H10305" s="932" t="str">
        <f t="array" ref="H10305">if(F10305&lt;&gt;"", iferror(index('Internal Staffing Calculator'!B$8:B23500,match(F10305,'Internal Staffing Calculator'!E$8:E23500,0)), "Not In Budget"),"")</f>
        <v/>
      </c>
      <c r="I10305" s="184"/>
      <c r="J10305" s="184"/>
      <c r="K10305" s="184"/>
      <c r="L10305" s="183"/>
    </row>
    <row r="10306">
      <c r="A10306" s="454"/>
      <c r="B10306" s="927"/>
      <c r="C10306" s="580"/>
      <c r="D10306" s="939"/>
      <c r="E10306" s="940"/>
      <c r="F10306" s="941"/>
      <c r="G10306" s="937" t="str">
        <f t="array" ref="G10306">xlookup(F10306,'Internal Staffing Calculator'!E:E,'Internal Staffing Calculator'!C:C,"")</f>
        <v/>
      </c>
      <c r="H10306" s="932" t="str">
        <f t="array" ref="H10306">if(F10306&lt;&gt;"", iferror(index('Internal Staffing Calculator'!B$8:B23500,match(F10306,'Internal Staffing Calculator'!E$8:E23500,0)), "Not In Budget"),"")</f>
        <v/>
      </c>
      <c r="I10306" s="184"/>
      <c r="J10306" s="184"/>
      <c r="K10306" s="184"/>
      <c r="L10306" s="183"/>
    </row>
    <row r="10307">
      <c r="A10307" s="454"/>
      <c r="B10307" s="927"/>
      <c r="C10307" s="580"/>
      <c r="D10307" s="939"/>
      <c r="E10307" s="940"/>
      <c r="F10307" s="941"/>
      <c r="G10307" s="937" t="str">
        <f t="array" ref="G10307">xlookup(F10307,'Internal Staffing Calculator'!E:E,'Internal Staffing Calculator'!C:C,"")</f>
        <v/>
      </c>
      <c r="H10307" s="932" t="str">
        <f t="array" ref="H10307">if(F10307&lt;&gt;"", iferror(index('Internal Staffing Calculator'!B$8:B23500,match(F10307,'Internal Staffing Calculator'!E$8:E23500,0)), "Not In Budget"),"")</f>
        <v/>
      </c>
      <c r="I10307" s="184"/>
      <c r="J10307" s="184"/>
      <c r="K10307" s="184"/>
      <c r="L10307" s="183"/>
    </row>
    <row r="10308">
      <c r="A10308" s="454"/>
      <c r="B10308" s="927"/>
      <c r="C10308" s="580"/>
      <c r="D10308" s="939"/>
      <c r="E10308" s="940"/>
      <c r="F10308" s="941"/>
      <c r="G10308" s="937" t="str">
        <f t="array" ref="G10308">xlookup(F10308,'Internal Staffing Calculator'!E:E,'Internal Staffing Calculator'!C:C,"")</f>
        <v/>
      </c>
      <c r="H10308" s="932" t="str">
        <f t="array" ref="H10308">if(F10308&lt;&gt;"", iferror(index('Internal Staffing Calculator'!B$8:B23500,match(F10308,'Internal Staffing Calculator'!E$8:E23500,0)), "Not In Budget"),"")</f>
        <v/>
      </c>
      <c r="I10308" s="184"/>
      <c r="J10308" s="184"/>
      <c r="K10308" s="184"/>
      <c r="L10308" s="183"/>
    </row>
    <row r="10309">
      <c r="A10309" s="454"/>
      <c r="B10309" s="927"/>
      <c r="C10309" s="580"/>
      <c r="D10309" s="939"/>
      <c r="E10309" s="940"/>
      <c r="F10309" s="941"/>
      <c r="G10309" s="937" t="str">
        <f t="array" ref="G10309">xlookup(F10309,'Internal Staffing Calculator'!E:E,'Internal Staffing Calculator'!C:C,"")</f>
        <v/>
      </c>
      <c r="H10309" s="932" t="str">
        <f t="array" ref="H10309">if(F10309&lt;&gt;"", iferror(index('Internal Staffing Calculator'!B$8:B23500,match(F10309,'Internal Staffing Calculator'!E$8:E23500,0)), "Not In Budget"),"")</f>
        <v/>
      </c>
      <c r="I10309" s="184"/>
      <c r="J10309" s="184"/>
      <c r="K10309" s="184"/>
      <c r="L10309" s="183"/>
    </row>
    <row r="10310">
      <c r="A10310" s="454"/>
      <c r="B10310" s="927"/>
      <c r="C10310" s="580"/>
      <c r="D10310" s="939"/>
      <c r="E10310" s="940"/>
      <c r="F10310" s="941"/>
      <c r="G10310" s="937" t="str">
        <f t="array" ref="G10310">xlookup(F10310,'Internal Staffing Calculator'!E:E,'Internal Staffing Calculator'!C:C,"")</f>
        <v/>
      </c>
      <c r="H10310" s="932" t="str">
        <f t="array" ref="H10310">if(F10310&lt;&gt;"", iferror(index('Internal Staffing Calculator'!B$8:B23500,match(F10310,'Internal Staffing Calculator'!E$8:E23500,0)), "Not In Budget"),"")</f>
        <v/>
      </c>
      <c r="I10310" s="184"/>
      <c r="J10310" s="184"/>
      <c r="K10310" s="184"/>
      <c r="L10310" s="183"/>
    </row>
    <row r="10311">
      <c r="A10311" s="454"/>
      <c r="B10311" s="927"/>
      <c r="C10311" s="580"/>
      <c r="D10311" s="939"/>
      <c r="E10311" s="940"/>
      <c r="F10311" s="941"/>
      <c r="G10311" s="937" t="str">
        <f t="array" ref="G10311">xlookup(F10311,'Internal Staffing Calculator'!E:E,'Internal Staffing Calculator'!C:C,"")</f>
        <v/>
      </c>
      <c r="H10311" s="932" t="str">
        <f t="array" ref="H10311">if(F10311&lt;&gt;"", iferror(index('Internal Staffing Calculator'!B$8:B23500,match(F10311,'Internal Staffing Calculator'!E$8:E23500,0)), "Not In Budget"),"")</f>
        <v/>
      </c>
      <c r="I10311" s="184"/>
      <c r="J10311" s="184"/>
      <c r="K10311" s="184"/>
      <c r="L10311" s="183"/>
    </row>
    <row r="10312">
      <c r="A10312" s="454"/>
      <c r="B10312" s="927"/>
      <c r="C10312" s="580"/>
      <c r="D10312" s="939"/>
      <c r="E10312" s="940"/>
      <c r="F10312" s="941"/>
      <c r="G10312" s="937" t="str">
        <f t="array" ref="G10312">xlookup(F10312,'Internal Staffing Calculator'!E:E,'Internal Staffing Calculator'!C:C,"")</f>
        <v/>
      </c>
      <c r="H10312" s="932" t="str">
        <f t="array" ref="H10312">if(F10312&lt;&gt;"", iferror(index('Internal Staffing Calculator'!B$8:B23500,match(F10312,'Internal Staffing Calculator'!E$8:E23500,0)), "Not In Budget"),"")</f>
        <v/>
      </c>
      <c r="I10312" s="184"/>
      <c r="J10312" s="184"/>
      <c r="K10312" s="184"/>
      <c r="L10312" s="183"/>
    </row>
    <row r="10313">
      <c r="A10313" s="454"/>
      <c r="B10313" s="927"/>
      <c r="C10313" s="580"/>
      <c r="D10313" s="939"/>
      <c r="E10313" s="940"/>
      <c r="F10313" s="941"/>
      <c r="G10313" s="937" t="str">
        <f t="array" ref="G10313">xlookup(F10313,'Internal Staffing Calculator'!E:E,'Internal Staffing Calculator'!C:C,"")</f>
        <v/>
      </c>
      <c r="H10313" s="932" t="str">
        <f t="array" ref="H10313">if(F10313&lt;&gt;"", iferror(index('Internal Staffing Calculator'!B$8:B23500,match(F10313,'Internal Staffing Calculator'!E$8:E23500,0)), "Not In Budget"),"")</f>
        <v/>
      </c>
      <c r="I10313" s="184"/>
      <c r="J10313" s="184"/>
      <c r="K10313" s="184"/>
      <c r="L10313" s="183"/>
    </row>
    <row r="10314">
      <c r="A10314" s="454"/>
      <c r="B10314" s="927"/>
      <c r="C10314" s="580"/>
      <c r="D10314" s="939"/>
      <c r="E10314" s="940"/>
      <c r="F10314" s="941"/>
      <c r="G10314" s="937" t="str">
        <f t="array" ref="G10314">xlookup(F10314,'Internal Staffing Calculator'!E:E,'Internal Staffing Calculator'!C:C,"")</f>
        <v/>
      </c>
      <c r="H10314" s="932" t="str">
        <f t="array" ref="H10314">if(F10314&lt;&gt;"", iferror(index('Internal Staffing Calculator'!B$8:B23500,match(F10314,'Internal Staffing Calculator'!E$8:E23500,0)), "Not In Budget"),"")</f>
        <v/>
      </c>
      <c r="I10314" s="184"/>
      <c r="J10314" s="184"/>
      <c r="K10314" s="184"/>
      <c r="L10314" s="183"/>
    </row>
    <row r="10315">
      <c r="A10315" s="454"/>
      <c r="B10315" s="927"/>
      <c r="C10315" s="580"/>
      <c r="D10315" s="939"/>
      <c r="E10315" s="940"/>
      <c r="F10315" s="941"/>
      <c r="G10315" s="937" t="str">
        <f t="array" ref="G10315">xlookup(F10315,'Internal Staffing Calculator'!E:E,'Internal Staffing Calculator'!C:C,"")</f>
        <v/>
      </c>
      <c r="H10315" s="932" t="str">
        <f t="array" ref="H10315">if(F10315&lt;&gt;"", iferror(index('Internal Staffing Calculator'!B$8:B23500,match(F10315,'Internal Staffing Calculator'!E$8:E23500,0)), "Not In Budget"),"")</f>
        <v/>
      </c>
      <c r="I10315" s="184"/>
      <c r="J10315" s="184"/>
      <c r="K10315" s="184"/>
      <c r="L10315" s="183"/>
    </row>
    <row r="10316">
      <c r="A10316" s="454"/>
      <c r="B10316" s="927"/>
      <c r="C10316" s="580"/>
      <c r="D10316" s="939"/>
      <c r="E10316" s="940"/>
      <c r="F10316" s="941"/>
      <c r="G10316" s="937" t="str">
        <f t="array" ref="G10316">xlookup(F10316,'Internal Staffing Calculator'!E:E,'Internal Staffing Calculator'!C:C,"")</f>
        <v/>
      </c>
      <c r="H10316" s="932" t="str">
        <f t="array" ref="H10316">if(F10316&lt;&gt;"", iferror(index('Internal Staffing Calculator'!B$8:B23500,match(F10316,'Internal Staffing Calculator'!E$8:E23500,0)), "Not In Budget"),"")</f>
        <v/>
      </c>
      <c r="I10316" s="184"/>
      <c r="J10316" s="184"/>
      <c r="K10316" s="184"/>
      <c r="L10316" s="183"/>
    </row>
    <row r="10317">
      <c r="A10317" s="454"/>
      <c r="B10317" s="927"/>
      <c r="C10317" s="580"/>
      <c r="D10317" s="939"/>
      <c r="E10317" s="940"/>
      <c r="F10317" s="941"/>
      <c r="G10317" s="937" t="str">
        <f t="array" ref="G10317">xlookup(F10317,'Internal Staffing Calculator'!E:E,'Internal Staffing Calculator'!C:C,"")</f>
        <v/>
      </c>
      <c r="H10317" s="932" t="str">
        <f t="array" ref="H10317">if(F10317&lt;&gt;"", iferror(index('Internal Staffing Calculator'!B$8:B23500,match(F10317,'Internal Staffing Calculator'!E$8:E23500,0)), "Not In Budget"),"")</f>
        <v/>
      </c>
      <c r="I10317" s="184"/>
      <c r="J10317" s="184"/>
      <c r="K10317" s="184"/>
      <c r="L10317" s="183"/>
    </row>
    <row r="10318">
      <c r="A10318" s="454"/>
      <c r="B10318" s="927"/>
      <c r="C10318" s="580"/>
      <c r="D10318" s="939"/>
      <c r="E10318" s="940"/>
      <c r="F10318" s="941"/>
      <c r="G10318" s="937" t="str">
        <f t="array" ref="G10318">xlookup(F10318,'Internal Staffing Calculator'!E:E,'Internal Staffing Calculator'!C:C,"")</f>
        <v/>
      </c>
      <c r="H10318" s="932" t="str">
        <f t="array" ref="H10318">if(F10318&lt;&gt;"", iferror(index('Internal Staffing Calculator'!B$8:B23500,match(F10318,'Internal Staffing Calculator'!E$8:E23500,0)), "Not In Budget"),"")</f>
        <v/>
      </c>
      <c r="I10318" s="184"/>
      <c r="J10318" s="184"/>
      <c r="K10318" s="184"/>
      <c r="L10318" s="183"/>
    </row>
    <row r="10319">
      <c r="A10319" s="454"/>
      <c r="B10319" s="927"/>
      <c r="C10319" s="580"/>
      <c r="D10319" s="939"/>
      <c r="E10319" s="940"/>
      <c r="F10319" s="941"/>
      <c r="G10319" s="937" t="str">
        <f t="array" ref="G10319">xlookup(F10319,'Internal Staffing Calculator'!E:E,'Internal Staffing Calculator'!C:C,"")</f>
        <v/>
      </c>
      <c r="H10319" s="932" t="str">
        <f t="array" ref="H10319">if(F10319&lt;&gt;"", iferror(index('Internal Staffing Calculator'!B$8:B23500,match(F10319,'Internal Staffing Calculator'!E$8:E23500,0)), "Not In Budget"),"")</f>
        <v/>
      </c>
      <c r="I10319" s="184"/>
      <c r="J10319" s="184"/>
      <c r="K10319" s="184"/>
      <c r="L10319" s="183"/>
    </row>
    <row r="10320">
      <c r="A10320" s="454"/>
      <c r="B10320" s="927"/>
      <c r="C10320" s="580"/>
      <c r="D10320" s="939"/>
      <c r="E10320" s="940"/>
      <c r="F10320" s="941"/>
      <c r="G10320" s="937" t="str">
        <f t="array" ref="G10320">xlookup(F10320,'Internal Staffing Calculator'!E:E,'Internal Staffing Calculator'!C:C,"")</f>
        <v/>
      </c>
      <c r="H10320" s="932" t="str">
        <f t="array" ref="H10320">if(F10320&lt;&gt;"", iferror(index('Internal Staffing Calculator'!B$8:B23500,match(F10320,'Internal Staffing Calculator'!E$8:E23500,0)), "Not In Budget"),"")</f>
        <v/>
      </c>
      <c r="I10320" s="184"/>
      <c r="J10320" s="184"/>
      <c r="K10320" s="184"/>
      <c r="L10320" s="183"/>
    </row>
    <row r="10321">
      <c r="A10321" s="454"/>
      <c r="B10321" s="927"/>
      <c r="C10321" s="580"/>
      <c r="D10321" s="939"/>
      <c r="E10321" s="940"/>
      <c r="F10321" s="941"/>
      <c r="G10321" s="937" t="str">
        <f t="array" ref="G10321">xlookup(F10321,'Internal Staffing Calculator'!E:E,'Internal Staffing Calculator'!C:C,"")</f>
        <v/>
      </c>
      <c r="H10321" s="932" t="str">
        <f t="array" ref="H10321">if(F10321&lt;&gt;"", iferror(index('Internal Staffing Calculator'!B$8:B23500,match(F10321,'Internal Staffing Calculator'!E$8:E23500,0)), "Not In Budget"),"")</f>
        <v/>
      </c>
      <c r="I10321" s="184"/>
      <c r="J10321" s="184"/>
      <c r="K10321" s="184"/>
      <c r="L10321" s="183"/>
    </row>
    <row r="10322">
      <c r="A10322" s="454"/>
      <c r="B10322" s="927"/>
      <c r="C10322" s="580"/>
      <c r="D10322" s="939"/>
      <c r="E10322" s="940"/>
      <c r="F10322" s="941"/>
      <c r="G10322" s="937" t="str">
        <f t="array" ref="G10322">xlookup(F10322,'Internal Staffing Calculator'!E:E,'Internal Staffing Calculator'!C:C,"")</f>
        <v/>
      </c>
      <c r="H10322" s="932" t="str">
        <f t="array" ref="H10322">if(F10322&lt;&gt;"", iferror(index('Internal Staffing Calculator'!B$8:B23500,match(F10322,'Internal Staffing Calculator'!E$8:E23500,0)), "Not In Budget"),"")</f>
        <v/>
      </c>
      <c r="I10322" s="184"/>
      <c r="J10322" s="184"/>
      <c r="K10322" s="184"/>
      <c r="L10322" s="183"/>
    </row>
    <row r="10323">
      <c r="A10323" s="454"/>
      <c r="B10323" s="927"/>
      <c r="C10323" s="580"/>
      <c r="D10323" s="939"/>
      <c r="E10323" s="940"/>
      <c r="F10323" s="941"/>
      <c r="G10323" s="937" t="str">
        <f t="array" ref="G10323">xlookup(F10323,'Internal Staffing Calculator'!E:E,'Internal Staffing Calculator'!C:C,"")</f>
        <v/>
      </c>
      <c r="H10323" s="932" t="str">
        <f t="array" ref="H10323">if(F10323&lt;&gt;"", iferror(index('Internal Staffing Calculator'!B$8:B23500,match(F10323,'Internal Staffing Calculator'!E$8:E23500,0)), "Not In Budget"),"")</f>
        <v/>
      </c>
      <c r="I10323" s="184"/>
      <c r="J10323" s="184"/>
      <c r="K10323" s="184"/>
      <c r="L10323" s="183"/>
    </row>
    <row r="10324">
      <c r="A10324" s="454"/>
      <c r="B10324" s="927"/>
      <c r="C10324" s="580"/>
      <c r="D10324" s="939"/>
      <c r="E10324" s="940"/>
      <c r="F10324" s="941"/>
      <c r="G10324" s="937" t="str">
        <f t="array" ref="G10324">xlookup(F10324,'Internal Staffing Calculator'!E:E,'Internal Staffing Calculator'!C:C,"")</f>
        <v/>
      </c>
      <c r="H10324" s="932" t="str">
        <f t="array" ref="H10324">if(F10324&lt;&gt;"", iferror(index('Internal Staffing Calculator'!B$8:B23500,match(F10324,'Internal Staffing Calculator'!E$8:E23500,0)), "Not In Budget"),"")</f>
        <v/>
      </c>
      <c r="I10324" s="184"/>
      <c r="J10324" s="184"/>
      <c r="K10324" s="184"/>
      <c r="L10324" s="183"/>
    </row>
    <row r="10325">
      <c r="A10325" s="454"/>
      <c r="B10325" s="927"/>
      <c r="C10325" s="580"/>
      <c r="D10325" s="939"/>
      <c r="E10325" s="940"/>
      <c r="F10325" s="941"/>
      <c r="G10325" s="937" t="str">
        <f t="array" ref="G10325">xlookup(F10325,'Internal Staffing Calculator'!E:E,'Internal Staffing Calculator'!C:C,"")</f>
        <v/>
      </c>
      <c r="H10325" s="932" t="str">
        <f t="array" ref="H10325">if(F10325&lt;&gt;"", iferror(index('Internal Staffing Calculator'!B$8:B23500,match(F10325,'Internal Staffing Calculator'!E$8:E23500,0)), "Not In Budget"),"")</f>
        <v/>
      </c>
      <c r="I10325" s="184"/>
      <c r="J10325" s="184"/>
      <c r="K10325" s="184"/>
      <c r="L10325" s="183"/>
    </row>
    <row r="10326">
      <c r="A10326" s="454"/>
      <c r="B10326" s="927"/>
      <c r="C10326" s="580"/>
      <c r="D10326" s="939"/>
      <c r="E10326" s="940"/>
      <c r="F10326" s="941"/>
      <c r="G10326" s="937" t="str">
        <f t="array" ref="G10326">xlookup(F10326,'Internal Staffing Calculator'!E:E,'Internal Staffing Calculator'!C:C,"")</f>
        <v/>
      </c>
      <c r="H10326" s="932" t="str">
        <f t="array" ref="H10326">if(F10326&lt;&gt;"", iferror(index('Internal Staffing Calculator'!B$8:B23500,match(F10326,'Internal Staffing Calculator'!E$8:E23500,0)), "Not In Budget"),"")</f>
        <v/>
      </c>
      <c r="I10326" s="184"/>
      <c r="J10326" s="184"/>
      <c r="K10326" s="184"/>
      <c r="L10326" s="183"/>
    </row>
    <row r="10327">
      <c r="A10327" s="454"/>
      <c r="B10327" s="927"/>
      <c r="C10327" s="580"/>
      <c r="D10327" s="939"/>
      <c r="E10327" s="940"/>
      <c r="F10327" s="941"/>
      <c r="G10327" s="937" t="str">
        <f t="array" ref="G10327">xlookup(F10327,'Internal Staffing Calculator'!E:E,'Internal Staffing Calculator'!C:C,"")</f>
        <v/>
      </c>
      <c r="H10327" s="932" t="str">
        <f t="array" ref="H10327">if(F10327&lt;&gt;"", iferror(index('Internal Staffing Calculator'!B$8:B23500,match(F10327,'Internal Staffing Calculator'!E$8:E23500,0)), "Not In Budget"),"")</f>
        <v/>
      </c>
      <c r="I10327" s="184"/>
      <c r="J10327" s="184"/>
      <c r="K10327" s="184"/>
      <c r="L10327" s="183"/>
    </row>
    <row r="10328">
      <c r="A10328" s="454"/>
      <c r="B10328" s="927"/>
      <c r="C10328" s="580"/>
      <c r="D10328" s="939"/>
      <c r="E10328" s="940"/>
      <c r="F10328" s="941"/>
      <c r="G10328" s="937" t="str">
        <f t="array" ref="G10328">xlookup(F10328,'Internal Staffing Calculator'!E:E,'Internal Staffing Calculator'!C:C,"")</f>
        <v/>
      </c>
      <c r="H10328" s="932" t="str">
        <f t="array" ref="H10328">if(F10328&lt;&gt;"", iferror(index('Internal Staffing Calculator'!B$8:B23500,match(F10328,'Internal Staffing Calculator'!E$8:E23500,0)), "Not In Budget"),"")</f>
        <v/>
      </c>
      <c r="I10328" s="184"/>
      <c r="J10328" s="184"/>
      <c r="K10328" s="184"/>
      <c r="L10328" s="183"/>
    </row>
    <row r="10329">
      <c r="A10329" s="454"/>
      <c r="B10329" s="927"/>
      <c r="C10329" s="580"/>
      <c r="D10329" s="939"/>
      <c r="E10329" s="940"/>
      <c r="F10329" s="941"/>
      <c r="G10329" s="937" t="str">
        <f t="array" ref="G10329">xlookup(F10329,'Internal Staffing Calculator'!E:E,'Internal Staffing Calculator'!C:C,"")</f>
        <v/>
      </c>
      <c r="H10329" s="932" t="str">
        <f t="array" ref="H10329">if(F10329&lt;&gt;"", iferror(index('Internal Staffing Calculator'!B$8:B23500,match(F10329,'Internal Staffing Calculator'!E$8:E23500,0)), "Not In Budget"),"")</f>
        <v/>
      </c>
      <c r="I10329" s="184"/>
      <c r="J10329" s="184"/>
      <c r="K10329" s="184"/>
      <c r="L10329" s="183"/>
    </row>
    <row r="10330">
      <c r="A10330" s="454"/>
      <c r="B10330" s="927"/>
      <c r="C10330" s="580"/>
      <c r="D10330" s="939"/>
      <c r="E10330" s="940"/>
      <c r="F10330" s="941"/>
      <c r="G10330" s="937" t="str">
        <f t="array" ref="G10330">xlookup(F10330,'Internal Staffing Calculator'!E:E,'Internal Staffing Calculator'!C:C,"")</f>
        <v/>
      </c>
      <c r="H10330" s="932" t="str">
        <f t="array" ref="H10330">if(F10330&lt;&gt;"", iferror(index('Internal Staffing Calculator'!B$8:B23500,match(F10330,'Internal Staffing Calculator'!E$8:E23500,0)), "Not In Budget"),"")</f>
        <v/>
      </c>
      <c r="I10330" s="184"/>
      <c r="J10330" s="184"/>
      <c r="K10330" s="184"/>
      <c r="L10330" s="183"/>
    </row>
    <row r="10331">
      <c r="A10331" s="454"/>
      <c r="B10331" s="927"/>
      <c r="C10331" s="580"/>
      <c r="D10331" s="939"/>
      <c r="E10331" s="940"/>
      <c r="F10331" s="941"/>
      <c r="G10331" s="937" t="str">
        <f t="array" ref="G10331">xlookup(F10331,'Internal Staffing Calculator'!E:E,'Internal Staffing Calculator'!C:C,"")</f>
        <v/>
      </c>
      <c r="H10331" s="932" t="str">
        <f t="array" ref="H10331">if(F10331&lt;&gt;"", iferror(index('Internal Staffing Calculator'!B$8:B23500,match(F10331,'Internal Staffing Calculator'!E$8:E23500,0)), "Not In Budget"),"")</f>
        <v/>
      </c>
      <c r="I10331" s="184"/>
      <c r="J10331" s="184"/>
      <c r="K10331" s="184"/>
      <c r="L10331" s="183"/>
    </row>
    <row r="10332">
      <c r="A10332" s="454"/>
      <c r="B10332" s="927"/>
      <c r="C10332" s="580"/>
      <c r="D10332" s="939"/>
      <c r="E10332" s="940"/>
      <c r="F10332" s="941"/>
      <c r="G10332" s="937" t="str">
        <f t="array" ref="G10332">xlookup(F10332,'Internal Staffing Calculator'!E:E,'Internal Staffing Calculator'!C:C,"")</f>
        <v/>
      </c>
      <c r="H10332" s="932" t="str">
        <f t="array" ref="H10332">if(F10332&lt;&gt;"", iferror(index('Internal Staffing Calculator'!B$8:B23500,match(F10332,'Internal Staffing Calculator'!E$8:E23500,0)), "Not In Budget"),"")</f>
        <v/>
      </c>
      <c r="I10332" s="184"/>
      <c r="J10332" s="184"/>
      <c r="K10332" s="184"/>
      <c r="L10332" s="183"/>
    </row>
    <row r="10333">
      <c r="A10333" s="454"/>
      <c r="B10333" s="927"/>
      <c r="C10333" s="580"/>
      <c r="D10333" s="939"/>
      <c r="E10333" s="940"/>
      <c r="F10333" s="941"/>
      <c r="G10333" s="937" t="str">
        <f t="array" ref="G10333">xlookup(F10333,'Internal Staffing Calculator'!E:E,'Internal Staffing Calculator'!C:C,"")</f>
        <v/>
      </c>
      <c r="H10333" s="932" t="str">
        <f t="array" ref="H10333">if(F10333&lt;&gt;"", iferror(index('Internal Staffing Calculator'!B$8:B23500,match(F10333,'Internal Staffing Calculator'!E$8:E23500,0)), "Not In Budget"),"")</f>
        <v/>
      </c>
      <c r="I10333" s="184"/>
      <c r="J10333" s="184"/>
      <c r="K10333" s="184"/>
      <c r="L10333" s="183"/>
    </row>
    <row r="10334">
      <c r="A10334" s="454"/>
      <c r="B10334" s="927"/>
      <c r="C10334" s="580"/>
      <c r="D10334" s="939"/>
      <c r="E10334" s="940"/>
      <c r="F10334" s="941"/>
      <c r="G10334" s="937" t="str">
        <f t="array" ref="G10334">xlookup(F10334,'Internal Staffing Calculator'!E:E,'Internal Staffing Calculator'!C:C,"")</f>
        <v/>
      </c>
      <c r="H10334" s="932" t="str">
        <f t="array" ref="H10334">if(F10334&lt;&gt;"", iferror(index('Internal Staffing Calculator'!B$8:B23500,match(F10334,'Internal Staffing Calculator'!E$8:E23500,0)), "Not In Budget"),"")</f>
        <v/>
      </c>
      <c r="I10334" s="184"/>
      <c r="J10334" s="184"/>
      <c r="K10334" s="184"/>
      <c r="L10334" s="183"/>
    </row>
    <row r="10335">
      <c r="A10335" s="454"/>
      <c r="B10335" s="927"/>
      <c r="C10335" s="580"/>
      <c r="D10335" s="939"/>
      <c r="E10335" s="940"/>
      <c r="F10335" s="941"/>
      <c r="G10335" s="937" t="str">
        <f t="array" ref="G10335">xlookup(F10335,'Internal Staffing Calculator'!E:E,'Internal Staffing Calculator'!C:C,"")</f>
        <v/>
      </c>
      <c r="H10335" s="932" t="str">
        <f t="array" ref="H10335">if(F10335&lt;&gt;"", iferror(index('Internal Staffing Calculator'!B$8:B23500,match(F10335,'Internal Staffing Calculator'!E$8:E23500,0)), "Not In Budget"),"")</f>
        <v/>
      </c>
      <c r="I10335" s="184"/>
      <c r="J10335" s="184"/>
      <c r="K10335" s="184"/>
      <c r="L10335" s="183"/>
    </row>
    <row r="10336">
      <c r="A10336" s="454"/>
      <c r="B10336" s="927"/>
      <c r="C10336" s="580"/>
      <c r="D10336" s="939"/>
      <c r="E10336" s="940"/>
      <c r="F10336" s="941"/>
      <c r="G10336" s="937" t="str">
        <f t="array" ref="G10336">xlookup(F10336,'Internal Staffing Calculator'!E:E,'Internal Staffing Calculator'!C:C,"")</f>
        <v/>
      </c>
      <c r="H10336" s="932" t="str">
        <f t="array" ref="H10336">if(F10336&lt;&gt;"", iferror(index('Internal Staffing Calculator'!B$8:B23500,match(F10336,'Internal Staffing Calculator'!E$8:E23500,0)), "Not In Budget"),"")</f>
        <v/>
      </c>
      <c r="I10336" s="184"/>
      <c r="J10336" s="184"/>
      <c r="K10336" s="184"/>
      <c r="L10336" s="183"/>
    </row>
    <row r="10337">
      <c r="A10337" s="454"/>
      <c r="B10337" s="927"/>
      <c r="C10337" s="580"/>
      <c r="D10337" s="939"/>
      <c r="E10337" s="940"/>
      <c r="F10337" s="941"/>
      <c r="G10337" s="937" t="str">
        <f t="array" ref="G10337">xlookup(F10337,'Internal Staffing Calculator'!E:E,'Internal Staffing Calculator'!C:C,"")</f>
        <v/>
      </c>
      <c r="H10337" s="932" t="str">
        <f t="array" ref="H10337">if(F10337&lt;&gt;"", iferror(index('Internal Staffing Calculator'!B$8:B23500,match(F10337,'Internal Staffing Calculator'!E$8:E23500,0)), "Not In Budget"),"")</f>
        <v/>
      </c>
      <c r="I10337" s="184"/>
      <c r="J10337" s="184"/>
      <c r="K10337" s="184"/>
      <c r="L10337" s="183"/>
    </row>
    <row r="10338">
      <c r="A10338" s="454"/>
      <c r="B10338" s="927"/>
      <c r="C10338" s="580"/>
      <c r="D10338" s="939"/>
      <c r="E10338" s="940"/>
      <c r="F10338" s="941"/>
      <c r="G10338" s="937" t="str">
        <f t="array" ref="G10338">xlookup(F10338,'Internal Staffing Calculator'!E:E,'Internal Staffing Calculator'!C:C,"")</f>
        <v/>
      </c>
      <c r="H10338" s="932" t="str">
        <f t="array" ref="H10338">if(F10338&lt;&gt;"", iferror(index('Internal Staffing Calculator'!B$8:B23500,match(F10338,'Internal Staffing Calculator'!E$8:E23500,0)), "Not In Budget"),"")</f>
        <v/>
      </c>
      <c r="I10338" s="184"/>
      <c r="J10338" s="184"/>
      <c r="K10338" s="184"/>
      <c r="L10338" s="183"/>
    </row>
    <row r="10339">
      <c r="A10339" s="454"/>
      <c r="B10339" s="927"/>
      <c r="C10339" s="580"/>
      <c r="D10339" s="939"/>
      <c r="E10339" s="940"/>
      <c r="F10339" s="941"/>
      <c r="G10339" s="937" t="str">
        <f t="array" ref="G10339">xlookup(F10339,'Internal Staffing Calculator'!E:E,'Internal Staffing Calculator'!C:C,"")</f>
        <v/>
      </c>
      <c r="H10339" s="932" t="str">
        <f t="array" ref="H10339">if(F10339&lt;&gt;"", iferror(index('Internal Staffing Calculator'!B$8:B23500,match(F10339,'Internal Staffing Calculator'!E$8:E23500,0)), "Not In Budget"),"")</f>
        <v/>
      </c>
      <c r="I10339" s="184"/>
      <c r="J10339" s="184"/>
      <c r="K10339" s="184"/>
      <c r="L10339" s="183"/>
    </row>
    <row r="10340">
      <c r="A10340" s="454"/>
      <c r="B10340" s="927"/>
      <c r="C10340" s="580"/>
      <c r="D10340" s="939"/>
      <c r="E10340" s="940"/>
      <c r="F10340" s="941"/>
      <c r="G10340" s="937" t="str">
        <f t="array" ref="G10340">xlookup(F10340,'Internal Staffing Calculator'!E:E,'Internal Staffing Calculator'!C:C,"")</f>
        <v/>
      </c>
      <c r="H10340" s="932" t="str">
        <f t="array" ref="H10340">if(F10340&lt;&gt;"", iferror(index('Internal Staffing Calculator'!B$8:B23500,match(F10340,'Internal Staffing Calculator'!E$8:E23500,0)), "Not In Budget"),"")</f>
        <v/>
      </c>
      <c r="I10340" s="184"/>
      <c r="J10340" s="184"/>
      <c r="K10340" s="184"/>
      <c r="L10340" s="183"/>
    </row>
    <row r="10341">
      <c r="A10341" s="454"/>
      <c r="B10341" s="927"/>
      <c r="C10341" s="580"/>
      <c r="D10341" s="939"/>
      <c r="E10341" s="940"/>
      <c r="F10341" s="941"/>
      <c r="G10341" s="937" t="str">
        <f t="array" ref="G10341">xlookup(F10341,'Internal Staffing Calculator'!E:E,'Internal Staffing Calculator'!C:C,"")</f>
        <v/>
      </c>
      <c r="H10341" s="932" t="str">
        <f t="array" ref="H10341">if(F10341&lt;&gt;"", iferror(index('Internal Staffing Calculator'!B$8:B23500,match(F10341,'Internal Staffing Calculator'!E$8:E23500,0)), "Not In Budget"),"")</f>
        <v/>
      </c>
      <c r="I10341" s="184"/>
      <c r="J10341" s="184"/>
      <c r="K10341" s="184"/>
      <c r="L10341" s="183"/>
    </row>
    <row r="10342">
      <c r="A10342" s="454"/>
      <c r="B10342" s="927"/>
      <c r="C10342" s="580"/>
      <c r="D10342" s="939"/>
      <c r="E10342" s="940"/>
      <c r="F10342" s="941"/>
      <c r="G10342" s="937" t="str">
        <f t="array" ref="G10342">xlookup(F10342,'Internal Staffing Calculator'!E:E,'Internal Staffing Calculator'!C:C,"")</f>
        <v/>
      </c>
      <c r="H10342" s="932" t="str">
        <f t="array" ref="H10342">if(F10342&lt;&gt;"", iferror(index('Internal Staffing Calculator'!B$8:B23500,match(F10342,'Internal Staffing Calculator'!E$8:E23500,0)), "Not In Budget"),"")</f>
        <v/>
      </c>
      <c r="I10342" s="184"/>
      <c r="J10342" s="184"/>
      <c r="K10342" s="184"/>
      <c r="L10342" s="183"/>
    </row>
    <row r="10343">
      <c r="A10343" s="454"/>
      <c r="B10343" s="927"/>
      <c r="C10343" s="580"/>
      <c r="D10343" s="939"/>
      <c r="E10343" s="940"/>
      <c r="F10343" s="941"/>
      <c r="G10343" s="937" t="str">
        <f t="array" ref="G10343">xlookup(F10343,'Internal Staffing Calculator'!E:E,'Internal Staffing Calculator'!C:C,"")</f>
        <v/>
      </c>
      <c r="H10343" s="932" t="str">
        <f t="array" ref="H10343">if(F10343&lt;&gt;"", iferror(index('Internal Staffing Calculator'!B$8:B23500,match(F10343,'Internal Staffing Calculator'!E$8:E23500,0)), "Not In Budget"),"")</f>
        <v/>
      </c>
      <c r="I10343" s="184"/>
      <c r="J10343" s="184"/>
      <c r="K10343" s="184"/>
      <c r="L10343" s="183"/>
    </row>
    <row r="10344">
      <c r="A10344" s="454"/>
      <c r="B10344" s="927"/>
      <c r="C10344" s="580"/>
      <c r="D10344" s="939"/>
      <c r="E10344" s="940"/>
      <c r="F10344" s="941"/>
      <c r="G10344" s="937" t="str">
        <f t="array" ref="G10344">xlookup(F10344,'Internal Staffing Calculator'!E:E,'Internal Staffing Calculator'!C:C,"")</f>
        <v/>
      </c>
      <c r="H10344" s="932" t="str">
        <f t="array" ref="H10344">if(F10344&lt;&gt;"", iferror(index('Internal Staffing Calculator'!B$8:B23500,match(F10344,'Internal Staffing Calculator'!E$8:E23500,0)), "Not In Budget"),"")</f>
        <v/>
      </c>
      <c r="I10344" s="184"/>
      <c r="J10344" s="184"/>
      <c r="K10344" s="184"/>
      <c r="L10344" s="183"/>
    </row>
    <row r="10345">
      <c r="A10345" s="454"/>
      <c r="B10345" s="927"/>
      <c r="C10345" s="580"/>
      <c r="D10345" s="939"/>
      <c r="E10345" s="940"/>
      <c r="F10345" s="941"/>
      <c r="G10345" s="937" t="str">
        <f t="array" ref="G10345">xlookup(F10345,'Internal Staffing Calculator'!E:E,'Internal Staffing Calculator'!C:C,"")</f>
        <v/>
      </c>
      <c r="H10345" s="932" t="str">
        <f t="array" ref="H10345">if(F10345&lt;&gt;"", iferror(index('Internal Staffing Calculator'!B$8:B23500,match(F10345,'Internal Staffing Calculator'!E$8:E23500,0)), "Not In Budget"),"")</f>
        <v/>
      </c>
      <c r="I10345" s="184"/>
      <c r="J10345" s="184"/>
      <c r="K10345" s="184"/>
      <c r="L10345" s="183"/>
    </row>
    <row r="10346">
      <c r="A10346" s="454"/>
      <c r="B10346" s="927"/>
      <c r="C10346" s="580"/>
      <c r="D10346" s="939"/>
      <c r="E10346" s="940"/>
      <c r="F10346" s="941"/>
      <c r="G10346" s="937" t="str">
        <f t="array" ref="G10346">xlookup(F10346,'Internal Staffing Calculator'!E:E,'Internal Staffing Calculator'!C:C,"")</f>
        <v/>
      </c>
      <c r="H10346" s="932" t="str">
        <f t="array" ref="H10346">if(F10346&lt;&gt;"", iferror(index('Internal Staffing Calculator'!B$8:B23500,match(F10346,'Internal Staffing Calculator'!E$8:E23500,0)), "Not In Budget"),"")</f>
        <v/>
      </c>
      <c r="I10346" s="184"/>
      <c r="J10346" s="184"/>
      <c r="K10346" s="184"/>
      <c r="L10346" s="183"/>
    </row>
    <row r="10347">
      <c r="A10347" s="454"/>
      <c r="B10347" s="927"/>
      <c r="C10347" s="580"/>
      <c r="D10347" s="939"/>
      <c r="E10347" s="940"/>
      <c r="F10347" s="941"/>
      <c r="G10347" s="937" t="str">
        <f t="array" ref="G10347">xlookup(F10347,'Internal Staffing Calculator'!E:E,'Internal Staffing Calculator'!C:C,"")</f>
        <v/>
      </c>
      <c r="H10347" s="932" t="str">
        <f t="array" ref="H10347">if(F10347&lt;&gt;"", iferror(index('Internal Staffing Calculator'!B$8:B23500,match(F10347,'Internal Staffing Calculator'!E$8:E23500,0)), "Not In Budget"),"")</f>
        <v/>
      </c>
      <c r="I10347" s="184"/>
      <c r="J10347" s="184"/>
      <c r="K10347" s="184"/>
      <c r="L10347" s="183"/>
    </row>
    <row r="10348">
      <c r="A10348" s="454"/>
      <c r="B10348" s="927"/>
      <c r="C10348" s="580"/>
      <c r="D10348" s="939"/>
      <c r="E10348" s="940"/>
      <c r="F10348" s="941"/>
      <c r="G10348" s="937" t="str">
        <f t="array" ref="G10348">xlookup(F10348,'Internal Staffing Calculator'!E:E,'Internal Staffing Calculator'!C:C,"")</f>
        <v/>
      </c>
      <c r="H10348" s="932" t="str">
        <f t="array" ref="H10348">if(F10348&lt;&gt;"", iferror(index('Internal Staffing Calculator'!B$8:B23500,match(F10348,'Internal Staffing Calculator'!E$8:E23500,0)), "Not In Budget"),"")</f>
        <v/>
      </c>
      <c r="I10348" s="184"/>
      <c r="J10348" s="184"/>
      <c r="K10348" s="184"/>
      <c r="L10348" s="183"/>
    </row>
    <row r="10349">
      <c r="A10349" s="454"/>
      <c r="B10349" s="927"/>
      <c r="C10349" s="580"/>
      <c r="D10349" s="939"/>
      <c r="E10349" s="940"/>
      <c r="F10349" s="941"/>
      <c r="G10349" s="937" t="str">
        <f t="array" ref="G10349">xlookup(F10349,'Internal Staffing Calculator'!E:E,'Internal Staffing Calculator'!C:C,"")</f>
        <v/>
      </c>
      <c r="H10349" s="932" t="str">
        <f t="array" ref="H10349">if(F10349&lt;&gt;"", iferror(index('Internal Staffing Calculator'!B$8:B23500,match(F10349,'Internal Staffing Calculator'!E$8:E23500,0)), "Not In Budget"),"")</f>
        <v/>
      </c>
      <c r="I10349" s="184"/>
      <c r="J10349" s="184"/>
      <c r="K10349" s="184"/>
      <c r="L10349" s="183"/>
    </row>
    <row r="10350">
      <c r="A10350" s="454"/>
      <c r="B10350" s="927"/>
      <c r="C10350" s="580"/>
      <c r="D10350" s="939"/>
      <c r="E10350" s="940"/>
      <c r="F10350" s="941"/>
      <c r="G10350" s="937" t="str">
        <f t="array" ref="G10350">xlookup(F10350,'Internal Staffing Calculator'!E:E,'Internal Staffing Calculator'!C:C,"")</f>
        <v/>
      </c>
      <c r="H10350" s="932" t="str">
        <f t="array" ref="H10350">if(F10350&lt;&gt;"", iferror(index('Internal Staffing Calculator'!B$8:B23500,match(F10350,'Internal Staffing Calculator'!E$8:E23500,0)), "Not In Budget"),"")</f>
        <v/>
      </c>
      <c r="I10350" s="184"/>
      <c r="J10350" s="184"/>
      <c r="K10350" s="184"/>
      <c r="L10350" s="183"/>
    </row>
    <row r="10351">
      <c r="A10351" s="454"/>
      <c r="B10351" s="927"/>
      <c r="C10351" s="580"/>
      <c r="D10351" s="939"/>
      <c r="E10351" s="940"/>
      <c r="F10351" s="941"/>
      <c r="G10351" s="937" t="str">
        <f t="array" ref="G10351">xlookup(F10351,'Internal Staffing Calculator'!E:E,'Internal Staffing Calculator'!C:C,"")</f>
        <v/>
      </c>
      <c r="H10351" s="932" t="str">
        <f t="array" ref="H10351">if(F10351&lt;&gt;"", iferror(index('Internal Staffing Calculator'!B$8:B23500,match(F10351,'Internal Staffing Calculator'!E$8:E23500,0)), "Not In Budget"),"")</f>
        <v/>
      </c>
      <c r="I10351" s="184"/>
      <c r="J10351" s="184"/>
      <c r="K10351" s="184"/>
      <c r="L10351" s="183"/>
    </row>
    <row r="10352">
      <c r="A10352" s="454"/>
      <c r="B10352" s="927"/>
      <c r="C10352" s="580"/>
      <c r="D10352" s="939"/>
      <c r="E10352" s="940"/>
      <c r="F10352" s="941"/>
      <c r="G10352" s="937" t="str">
        <f t="array" ref="G10352">xlookup(F10352,'Internal Staffing Calculator'!E:E,'Internal Staffing Calculator'!C:C,"")</f>
        <v/>
      </c>
      <c r="H10352" s="932" t="str">
        <f t="array" ref="H10352">if(F10352&lt;&gt;"", iferror(index('Internal Staffing Calculator'!B$8:B23500,match(F10352,'Internal Staffing Calculator'!E$8:E23500,0)), "Not In Budget"),"")</f>
        <v/>
      </c>
      <c r="I10352" s="184"/>
      <c r="J10352" s="184"/>
      <c r="K10352" s="184"/>
      <c r="L10352" s="183"/>
    </row>
    <row r="10353">
      <c r="A10353" s="454"/>
      <c r="B10353" s="927"/>
      <c r="C10353" s="580"/>
      <c r="D10353" s="939"/>
      <c r="E10353" s="940"/>
      <c r="F10353" s="941"/>
      <c r="G10353" s="937" t="str">
        <f t="array" ref="G10353">xlookup(F10353,'Internal Staffing Calculator'!E:E,'Internal Staffing Calculator'!C:C,"")</f>
        <v/>
      </c>
      <c r="H10353" s="932" t="str">
        <f t="array" ref="H10353">if(F10353&lt;&gt;"", iferror(index('Internal Staffing Calculator'!B$8:B23500,match(F10353,'Internal Staffing Calculator'!E$8:E23500,0)), "Not In Budget"),"")</f>
        <v/>
      </c>
      <c r="I10353" s="184"/>
      <c r="J10353" s="184"/>
      <c r="K10353" s="184"/>
      <c r="L10353" s="183"/>
    </row>
    <row r="10354">
      <c r="A10354" s="454"/>
      <c r="B10354" s="927"/>
      <c r="C10354" s="580"/>
      <c r="D10354" s="939"/>
      <c r="E10354" s="940"/>
      <c r="F10354" s="941"/>
      <c r="G10354" s="937" t="str">
        <f t="array" ref="G10354">xlookup(F10354,'Internal Staffing Calculator'!E:E,'Internal Staffing Calculator'!C:C,"")</f>
        <v/>
      </c>
      <c r="H10354" s="932" t="str">
        <f t="array" ref="H10354">if(F10354&lt;&gt;"", iferror(index('Internal Staffing Calculator'!B$8:B23500,match(F10354,'Internal Staffing Calculator'!E$8:E23500,0)), "Not In Budget"),"")</f>
        <v/>
      </c>
      <c r="I10354" s="184"/>
      <c r="J10354" s="184"/>
      <c r="K10354" s="184"/>
      <c r="L10354" s="183"/>
    </row>
    <row r="10355">
      <c r="A10355" s="454"/>
      <c r="B10355" s="927"/>
      <c r="C10355" s="580"/>
      <c r="D10355" s="939"/>
      <c r="E10355" s="940"/>
      <c r="F10355" s="941"/>
      <c r="G10355" s="937" t="str">
        <f t="array" ref="G10355">xlookup(F10355,'Internal Staffing Calculator'!E:E,'Internal Staffing Calculator'!C:C,"")</f>
        <v/>
      </c>
      <c r="H10355" s="932" t="str">
        <f t="array" ref="H10355">if(F10355&lt;&gt;"", iferror(index('Internal Staffing Calculator'!B$8:B23500,match(F10355,'Internal Staffing Calculator'!E$8:E23500,0)), "Not In Budget"),"")</f>
        <v/>
      </c>
      <c r="I10355" s="184"/>
      <c r="J10355" s="184"/>
      <c r="K10355" s="184"/>
      <c r="L10355" s="183"/>
    </row>
    <row r="10356">
      <c r="A10356" s="454"/>
      <c r="B10356" s="927"/>
      <c r="C10356" s="580"/>
      <c r="D10356" s="939"/>
      <c r="E10356" s="940"/>
      <c r="F10356" s="941"/>
      <c r="G10356" s="937" t="str">
        <f t="array" ref="G10356">xlookup(F10356,'Internal Staffing Calculator'!E:E,'Internal Staffing Calculator'!C:C,"")</f>
        <v/>
      </c>
      <c r="H10356" s="932" t="str">
        <f t="array" ref="H10356">if(F10356&lt;&gt;"", iferror(index('Internal Staffing Calculator'!B$8:B23500,match(F10356,'Internal Staffing Calculator'!E$8:E23500,0)), "Not In Budget"),"")</f>
        <v/>
      </c>
      <c r="I10356" s="184"/>
      <c r="J10356" s="184"/>
      <c r="K10356" s="184"/>
      <c r="L10356" s="183"/>
    </row>
    <row r="10357">
      <c r="A10357" s="454"/>
      <c r="B10357" s="927"/>
      <c r="C10357" s="580"/>
      <c r="D10357" s="939"/>
      <c r="E10357" s="940"/>
      <c r="F10357" s="941"/>
      <c r="G10357" s="937" t="str">
        <f t="array" ref="G10357">xlookup(F10357,'Internal Staffing Calculator'!E:E,'Internal Staffing Calculator'!C:C,"")</f>
        <v/>
      </c>
      <c r="H10357" s="932" t="str">
        <f t="array" ref="H10357">if(F10357&lt;&gt;"", iferror(index('Internal Staffing Calculator'!B$8:B23500,match(F10357,'Internal Staffing Calculator'!E$8:E23500,0)), "Not In Budget"),"")</f>
        <v/>
      </c>
      <c r="I10357" s="184"/>
      <c r="J10357" s="184"/>
      <c r="K10357" s="184"/>
      <c r="L10357" s="183"/>
    </row>
    <row r="10358">
      <c r="A10358" s="454"/>
      <c r="B10358" s="927"/>
      <c r="C10358" s="580"/>
      <c r="D10358" s="939"/>
      <c r="E10358" s="940"/>
      <c r="F10358" s="941"/>
      <c r="G10358" s="937" t="str">
        <f t="array" ref="G10358">xlookup(F10358,'Internal Staffing Calculator'!E:E,'Internal Staffing Calculator'!C:C,"")</f>
        <v/>
      </c>
      <c r="H10358" s="932" t="str">
        <f t="array" ref="H10358">if(F10358&lt;&gt;"", iferror(index('Internal Staffing Calculator'!B$8:B23500,match(F10358,'Internal Staffing Calculator'!E$8:E23500,0)), "Not In Budget"),"")</f>
        <v/>
      </c>
      <c r="I10358" s="184"/>
      <c r="J10358" s="184"/>
      <c r="K10358" s="184"/>
      <c r="L10358" s="183"/>
    </row>
    <row r="10359">
      <c r="A10359" s="454"/>
      <c r="B10359" s="927"/>
      <c r="C10359" s="580"/>
      <c r="D10359" s="939"/>
      <c r="E10359" s="940"/>
      <c r="F10359" s="941"/>
      <c r="G10359" s="937" t="str">
        <f t="array" ref="G10359">xlookup(F10359,'Internal Staffing Calculator'!E:E,'Internal Staffing Calculator'!C:C,"")</f>
        <v/>
      </c>
      <c r="H10359" s="932" t="str">
        <f t="array" ref="H10359">if(F10359&lt;&gt;"", iferror(index('Internal Staffing Calculator'!B$8:B23500,match(F10359,'Internal Staffing Calculator'!E$8:E23500,0)), "Not In Budget"),"")</f>
        <v/>
      </c>
      <c r="I10359" s="184"/>
      <c r="J10359" s="184"/>
      <c r="K10359" s="184"/>
      <c r="L10359" s="183"/>
    </row>
    <row r="10360">
      <c r="A10360" s="454"/>
      <c r="B10360" s="927"/>
      <c r="C10360" s="580"/>
      <c r="D10360" s="939"/>
      <c r="E10360" s="940"/>
      <c r="F10360" s="941"/>
      <c r="G10360" s="937" t="str">
        <f t="array" ref="G10360">xlookup(F10360,'Internal Staffing Calculator'!E:E,'Internal Staffing Calculator'!C:C,"")</f>
        <v/>
      </c>
      <c r="H10360" s="932" t="str">
        <f t="array" ref="H10360">if(F10360&lt;&gt;"", iferror(index('Internal Staffing Calculator'!B$8:B23500,match(F10360,'Internal Staffing Calculator'!E$8:E23500,0)), "Not In Budget"),"")</f>
        <v/>
      </c>
      <c r="I10360" s="184"/>
      <c r="J10360" s="184"/>
      <c r="K10360" s="184"/>
      <c r="L10360" s="183"/>
    </row>
    <row r="10361">
      <c r="A10361" s="454"/>
      <c r="B10361" s="927"/>
      <c r="C10361" s="580"/>
      <c r="D10361" s="939"/>
      <c r="E10361" s="940"/>
      <c r="F10361" s="941"/>
      <c r="G10361" s="937" t="str">
        <f t="array" ref="G10361">xlookup(F10361,'Internal Staffing Calculator'!E:E,'Internal Staffing Calculator'!C:C,"")</f>
        <v/>
      </c>
      <c r="H10361" s="932" t="str">
        <f t="array" ref="H10361">if(F10361&lt;&gt;"", iferror(index('Internal Staffing Calculator'!B$8:B23500,match(F10361,'Internal Staffing Calculator'!E$8:E23500,0)), "Not In Budget"),"")</f>
        <v/>
      </c>
      <c r="I10361" s="184"/>
      <c r="J10361" s="184"/>
      <c r="K10361" s="184"/>
      <c r="L10361" s="183"/>
    </row>
    <row r="10362">
      <c r="A10362" s="454"/>
      <c r="B10362" s="927"/>
      <c r="C10362" s="580"/>
      <c r="D10362" s="939"/>
      <c r="E10362" s="940"/>
      <c r="F10362" s="941"/>
      <c r="G10362" s="937" t="str">
        <f t="array" ref="G10362">xlookup(F10362,'Internal Staffing Calculator'!E:E,'Internal Staffing Calculator'!C:C,"")</f>
        <v/>
      </c>
      <c r="H10362" s="932" t="str">
        <f t="array" ref="H10362">if(F10362&lt;&gt;"", iferror(index('Internal Staffing Calculator'!B$8:B23500,match(F10362,'Internal Staffing Calculator'!E$8:E23500,0)), "Not In Budget"),"")</f>
        <v/>
      </c>
      <c r="I10362" s="184"/>
      <c r="J10362" s="184"/>
      <c r="K10362" s="184"/>
      <c r="L10362" s="183"/>
    </row>
    <row r="10363">
      <c r="A10363" s="454"/>
      <c r="B10363" s="927"/>
      <c r="C10363" s="580"/>
      <c r="D10363" s="939"/>
      <c r="E10363" s="940"/>
      <c r="F10363" s="941"/>
      <c r="G10363" s="937" t="str">
        <f t="array" ref="G10363">xlookup(F10363,'Internal Staffing Calculator'!E:E,'Internal Staffing Calculator'!C:C,"")</f>
        <v/>
      </c>
      <c r="H10363" s="932" t="str">
        <f t="array" ref="H10363">if(F10363&lt;&gt;"", iferror(index('Internal Staffing Calculator'!B$8:B23500,match(F10363,'Internal Staffing Calculator'!E$8:E23500,0)), "Not In Budget"),"")</f>
        <v/>
      </c>
      <c r="I10363" s="184"/>
      <c r="J10363" s="184"/>
      <c r="K10363" s="184"/>
      <c r="L10363" s="183"/>
    </row>
    <row r="10364">
      <c r="A10364" s="454"/>
      <c r="B10364" s="927"/>
      <c r="C10364" s="580"/>
      <c r="D10364" s="939"/>
      <c r="E10364" s="940"/>
      <c r="F10364" s="941"/>
      <c r="G10364" s="937" t="str">
        <f t="array" ref="G10364">xlookup(F10364,'Internal Staffing Calculator'!E:E,'Internal Staffing Calculator'!C:C,"")</f>
        <v/>
      </c>
      <c r="H10364" s="932" t="str">
        <f t="array" ref="H10364">if(F10364&lt;&gt;"", iferror(index('Internal Staffing Calculator'!B$8:B23500,match(F10364,'Internal Staffing Calculator'!E$8:E23500,0)), "Not In Budget"),"")</f>
        <v/>
      </c>
      <c r="I10364" s="184"/>
      <c r="J10364" s="184"/>
      <c r="K10364" s="184"/>
      <c r="L10364" s="183"/>
    </row>
    <row r="10365">
      <c r="A10365" s="454"/>
      <c r="B10365" s="927"/>
      <c r="C10365" s="580"/>
      <c r="D10365" s="939"/>
      <c r="E10365" s="940"/>
      <c r="F10365" s="941"/>
      <c r="G10365" s="937" t="str">
        <f t="array" ref="G10365">xlookup(F10365,'Internal Staffing Calculator'!E:E,'Internal Staffing Calculator'!C:C,"")</f>
        <v/>
      </c>
      <c r="H10365" s="932" t="str">
        <f t="array" ref="H10365">if(F10365&lt;&gt;"", iferror(index('Internal Staffing Calculator'!B$8:B23500,match(F10365,'Internal Staffing Calculator'!E$8:E23500,0)), "Not In Budget"),"")</f>
        <v/>
      </c>
      <c r="I10365" s="184"/>
      <c r="J10365" s="184"/>
      <c r="K10365" s="184"/>
      <c r="L10365" s="183"/>
    </row>
    <row r="10366">
      <c r="A10366" s="454"/>
      <c r="B10366" s="927"/>
      <c r="C10366" s="580"/>
      <c r="D10366" s="939"/>
      <c r="E10366" s="940"/>
      <c r="F10366" s="941"/>
      <c r="G10366" s="937" t="str">
        <f t="array" ref="G10366">xlookup(F10366,'Internal Staffing Calculator'!E:E,'Internal Staffing Calculator'!C:C,"")</f>
        <v/>
      </c>
      <c r="H10366" s="932" t="str">
        <f t="array" ref="H10366">if(F10366&lt;&gt;"", iferror(index('Internal Staffing Calculator'!B$8:B23500,match(F10366,'Internal Staffing Calculator'!E$8:E23500,0)), "Not In Budget"),"")</f>
        <v/>
      </c>
      <c r="I10366" s="184"/>
      <c r="J10366" s="184"/>
      <c r="K10366" s="184"/>
      <c r="L10366" s="183"/>
    </row>
    <row r="10367">
      <c r="A10367" s="454"/>
      <c r="B10367" s="927"/>
      <c r="C10367" s="580"/>
      <c r="D10367" s="939"/>
      <c r="E10367" s="940"/>
      <c r="F10367" s="941"/>
      <c r="G10367" s="937" t="str">
        <f t="array" ref="G10367">xlookup(F10367,'Internal Staffing Calculator'!E:E,'Internal Staffing Calculator'!C:C,"")</f>
        <v/>
      </c>
      <c r="H10367" s="932" t="str">
        <f t="array" ref="H10367">if(F10367&lt;&gt;"", iferror(index('Internal Staffing Calculator'!B$8:B23500,match(F10367,'Internal Staffing Calculator'!E$8:E23500,0)), "Not In Budget"),"")</f>
        <v/>
      </c>
      <c r="I10367" s="184"/>
      <c r="J10367" s="184"/>
      <c r="K10367" s="184"/>
      <c r="L10367" s="183"/>
    </row>
    <row r="10368">
      <c r="A10368" s="454"/>
      <c r="B10368" s="927"/>
      <c r="C10368" s="580"/>
      <c r="D10368" s="939"/>
      <c r="E10368" s="940"/>
      <c r="F10368" s="941"/>
      <c r="G10368" s="937" t="str">
        <f t="array" ref="G10368">xlookup(F10368,'Internal Staffing Calculator'!E:E,'Internal Staffing Calculator'!C:C,"")</f>
        <v/>
      </c>
      <c r="H10368" s="932" t="str">
        <f t="array" ref="H10368">if(F10368&lt;&gt;"", iferror(index('Internal Staffing Calculator'!B$8:B23500,match(F10368,'Internal Staffing Calculator'!E$8:E23500,0)), "Not In Budget"),"")</f>
        <v/>
      </c>
      <c r="I10368" s="184"/>
      <c r="J10368" s="184"/>
      <c r="K10368" s="184"/>
      <c r="L10368" s="183"/>
    </row>
    <row r="10369">
      <c r="A10369" s="454"/>
      <c r="B10369" s="927"/>
      <c r="C10369" s="580"/>
      <c r="D10369" s="939"/>
      <c r="E10369" s="940"/>
      <c r="F10369" s="941"/>
      <c r="G10369" s="937" t="str">
        <f t="array" ref="G10369">xlookup(F10369,'Internal Staffing Calculator'!E:E,'Internal Staffing Calculator'!C:C,"")</f>
        <v/>
      </c>
      <c r="H10369" s="932" t="str">
        <f t="array" ref="H10369">if(F10369&lt;&gt;"", iferror(index('Internal Staffing Calculator'!B$8:B23500,match(F10369,'Internal Staffing Calculator'!E$8:E23500,0)), "Not In Budget"),"")</f>
        <v/>
      </c>
      <c r="I10369" s="184"/>
      <c r="J10369" s="184"/>
      <c r="K10369" s="184"/>
      <c r="L10369" s="183"/>
    </row>
    <row r="10370">
      <c r="A10370" s="454"/>
      <c r="B10370" s="927"/>
      <c r="C10370" s="580"/>
      <c r="D10370" s="939"/>
      <c r="E10370" s="940"/>
      <c r="F10370" s="941"/>
      <c r="G10370" s="937" t="str">
        <f t="array" ref="G10370">xlookup(F10370,'Internal Staffing Calculator'!E:E,'Internal Staffing Calculator'!C:C,"")</f>
        <v/>
      </c>
      <c r="H10370" s="932" t="str">
        <f t="array" ref="H10370">if(F10370&lt;&gt;"", iferror(index('Internal Staffing Calculator'!B$8:B23500,match(F10370,'Internal Staffing Calculator'!E$8:E23500,0)), "Not In Budget"),"")</f>
        <v/>
      </c>
      <c r="I10370" s="184"/>
      <c r="J10370" s="184"/>
      <c r="K10370" s="184"/>
      <c r="L10370" s="183"/>
    </row>
    <row r="10371">
      <c r="A10371" s="454"/>
      <c r="B10371" s="927"/>
      <c r="C10371" s="580"/>
      <c r="D10371" s="939"/>
      <c r="E10371" s="940"/>
      <c r="F10371" s="941"/>
      <c r="G10371" s="937" t="str">
        <f t="array" ref="G10371">xlookup(F10371,'Internal Staffing Calculator'!E:E,'Internal Staffing Calculator'!C:C,"")</f>
        <v/>
      </c>
      <c r="H10371" s="932" t="str">
        <f t="array" ref="H10371">if(F10371&lt;&gt;"", iferror(index('Internal Staffing Calculator'!B$8:B23500,match(F10371,'Internal Staffing Calculator'!E$8:E23500,0)), "Not In Budget"),"")</f>
        <v/>
      </c>
      <c r="I10371" s="184"/>
      <c r="J10371" s="184"/>
      <c r="K10371" s="184"/>
      <c r="L10371" s="183"/>
    </row>
    <row r="10372">
      <c r="A10372" s="454"/>
      <c r="B10372" s="927"/>
      <c r="C10372" s="580"/>
      <c r="D10372" s="939"/>
      <c r="E10372" s="940"/>
      <c r="F10372" s="941"/>
      <c r="G10372" s="937" t="str">
        <f t="array" ref="G10372">xlookup(F10372,'Internal Staffing Calculator'!E:E,'Internal Staffing Calculator'!C:C,"")</f>
        <v/>
      </c>
      <c r="H10372" s="932" t="str">
        <f t="array" ref="H10372">if(F10372&lt;&gt;"", iferror(index('Internal Staffing Calculator'!B$8:B23500,match(F10372,'Internal Staffing Calculator'!E$8:E23500,0)), "Not In Budget"),"")</f>
        <v/>
      </c>
      <c r="I10372" s="184"/>
      <c r="J10372" s="184"/>
      <c r="K10372" s="184"/>
      <c r="L10372" s="183"/>
    </row>
    <row r="10373">
      <c r="A10373" s="454"/>
      <c r="B10373" s="927"/>
      <c r="C10373" s="580"/>
      <c r="D10373" s="939"/>
      <c r="E10373" s="940"/>
      <c r="F10373" s="941"/>
      <c r="G10373" s="937" t="str">
        <f t="array" ref="G10373">xlookup(F10373,'Internal Staffing Calculator'!E:E,'Internal Staffing Calculator'!C:C,"")</f>
        <v/>
      </c>
      <c r="H10373" s="932" t="str">
        <f t="array" ref="H10373">if(F10373&lt;&gt;"", iferror(index('Internal Staffing Calculator'!B$8:B23500,match(F10373,'Internal Staffing Calculator'!E$8:E23500,0)), "Not In Budget"),"")</f>
        <v/>
      </c>
      <c r="I10373" s="184"/>
      <c r="J10373" s="184"/>
      <c r="K10373" s="184"/>
      <c r="L10373" s="183"/>
    </row>
    <row r="10374">
      <c r="A10374" s="454"/>
      <c r="B10374" s="927"/>
      <c r="C10374" s="580"/>
      <c r="D10374" s="939"/>
      <c r="E10374" s="940"/>
      <c r="F10374" s="941"/>
      <c r="G10374" s="937" t="str">
        <f t="array" ref="G10374">xlookup(F10374,'Internal Staffing Calculator'!E:E,'Internal Staffing Calculator'!C:C,"")</f>
        <v/>
      </c>
      <c r="H10374" s="932" t="str">
        <f t="array" ref="H10374">if(F10374&lt;&gt;"", iferror(index('Internal Staffing Calculator'!B$8:B23500,match(F10374,'Internal Staffing Calculator'!E$8:E23500,0)), "Not In Budget"),"")</f>
        <v/>
      </c>
      <c r="I10374" s="184"/>
      <c r="J10374" s="184"/>
      <c r="K10374" s="184"/>
      <c r="L10374" s="183"/>
    </row>
    <row r="10375">
      <c r="A10375" s="454"/>
      <c r="B10375" s="927"/>
      <c r="C10375" s="580"/>
      <c r="D10375" s="939"/>
      <c r="E10375" s="940"/>
      <c r="F10375" s="941"/>
      <c r="G10375" s="937" t="str">
        <f t="array" ref="G10375">xlookup(F10375,'Internal Staffing Calculator'!E:E,'Internal Staffing Calculator'!C:C,"")</f>
        <v/>
      </c>
      <c r="H10375" s="932" t="str">
        <f t="array" ref="H10375">if(F10375&lt;&gt;"", iferror(index('Internal Staffing Calculator'!B$8:B23500,match(F10375,'Internal Staffing Calculator'!E$8:E23500,0)), "Not In Budget"),"")</f>
        <v/>
      </c>
      <c r="I10375" s="184"/>
      <c r="J10375" s="184"/>
      <c r="K10375" s="184"/>
      <c r="L10375" s="183"/>
    </row>
    <row r="10376">
      <c r="A10376" s="454"/>
      <c r="B10376" s="927"/>
      <c r="C10376" s="580"/>
      <c r="D10376" s="939"/>
      <c r="E10376" s="940"/>
      <c r="F10376" s="941"/>
      <c r="G10376" s="937" t="str">
        <f t="array" ref="G10376">xlookup(F10376,'Internal Staffing Calculator'!E:E,'Internal Staffing Calculator'!C:C,"")</f>
        <v/>
      </c>
      <c r="H10376" s="932" t="str">
        <f t="array" ref="H10376">if(F10376&lt;&gt;"", iferror(index('Internal Staffing Calculator'!B$8:B23500,match(F10376,'Internal Staffing Calculator'!E$8:E23500,0)), "Not In Budget"),"")</f>
        <v/>
      </c>
      <c r="I10376" s="184"/>
      <c r="J10376" s="184"/>
      <c r="K10376" s="184"/>
      <c r="L10376" s="183"/>
    </row>
    <row r="10377">
      <c r="A10377" s="454"/>
      <c r="B10377" s="927"/>
      <c r="C10377" s="580"/>
      <c r="D10377" s="939"/>
      <c r="E10377" s="940"/>
      <c r="F10377" s="941"/>
      <c r="G10377" s="937" t="str">
        <f t="array" ref="G10377">xlookup(F10377,'Internal Staffing Calculator'!E:E,'Internal Staffing Calculator'!C:C,"")</f>
        <v/>
      </c>
      <c r="H10377" s="932" t="str">
        <f t="array" ref="H10377">if(F10377&lt;&gt;"", iferror(index('Internal Staffing Calculator'!B$8:B23500,match(F10377,'Internal Staffing Calculator'!E$8:E23500,0)), "Not In Budget"),"")</f>
        <v/>
      </c>
      <c r="I10377" s="184"/>
      <c r="J10377" s="184"/>
      <c r="K10377" s="184"/>
      <c r="L10377" s="183"/>
    </row>
    <row r="10378">
      <c r="A10378" s="454"/>
      <c r="B10378" s="927"/>
      <c r="C10378" s="580"/>
      <c r="D10378" s="939"/>
      <c r="E10378" s="940"/>
      <c r="F10378" s="941"/>
      <c r="G10378" s="937" t="str">
        <f t="array" ref="G10378">xlookup(F10378,'Internal Staffing Calculator'!E:E,'Internal Staffing Calculator'!C:C,"")</f>
        <v/>
      </c>
      <c r="H10378" s="932" t="str">
        <f t="array" ref="H10378">if(F10378&lt;&gt;"", iferror(index('Internal Staffing Calculator'!B$8:B23500,match(F10378,'Internal Staffing Calculator'!E$8:E23500,0)), "Not In Budget"),"")</f>
        <v/>
      </c>
      <c r="I10378" s="184"/>
      <c r="J10378" s="184"/>
      <c r="K10378" s="184"/>
      <c r="L10378" s="183"/>
    </row>
    <row r="10379">
      <c r="A10379" s="454"/>
      <c r="B10379" s="927"/>
      <c r="C10379" s="580"/>
      <c r="D10379" s="939"/>
      <c r="E10379" s="940"/>
      <c r="F10379" s="941"/>
      <c r="G10379" s="937" t="str">
        <f t="array" ref="G10379">xlookup(F10379,'Internal Staffing Calculator'!E:E,'Internal Staffing Calculator'!C:C,"")</f>
        <v/>
      </c>
      <c r="H10379" s="932" t="str">
        <f t="array" ref="H10379">if(F10379&lt;&gt;"", iferror(index('Internal Staffing Calculator'!B$8:B23500,match(F10379,'Internal Staffing Calculator'!E$8:E23500,0)), "Not In Budget"),"")</f>
        <v/>
      </c>
      <c r="I10379" s="184"/>
      <c r="J10379" s="184"/>
      <c r="K10379" s="184"/>
      <c r="L10379" s="183"/>
    </row>
    <row r="10380">
      <c r="A10380" s="454"/>
      <c r="B10380" s="927"/>
      <c r="C10380" s="580"/>
      <c r="D10380" s="939"/>
      <c r="E10380" s="940"/>
      <c r="F10380" s="941"/>
      <c r="G10380" s="937" t="str">
        <f t="array" ref="G10380">xlookup(F10380,'Internal Staffing Calculator'!E:E,'Internal Staffing Calculator'!C:C,"")</f>
        <v/>
      </c>
      <c r="H10380" s="932" t="str">
        <f t="array" ref="H10380">if(F10380&lt;&gt;"", iferror(index('Internal Staffing Calculator'!B$8:B23500,match(F10380,'Internal Staffing Calculator'!E$8:E23500,0)), "Not In Budget"),"")</f>
        <v/>
      </c>
      <c r="I10380" s="184"/>
      <c r="J10380" s="184"/>
      <c r="K10380" s="184"/>
      <c r="L10380" s="183"/>
    </row>
    <row r="10381">
      <c r="A10381" s="454"/>
      <c r="B10381" s="927"/>
      <c r="C10381" s="580"/>
      <c r="D10381" s="939"/>
      <c r="E10381" s="940"/>
      <c r="F10381" s="941"/>
      <c r="G10381" s="937" t="str">
        <f t="array" ref="G10381">xlookup(F10381,'Internal Staffing Calculator'!E:E,'Internal Staffing Calculator'!C:C,"")</f>
        <v/>
      </c>
      <c r="H10381" s="932" t="str">
        <f t="array" ref="H10381">if(F10381&lt;&gt;"", iferror(index('Internal Staffing Calculator'!B$8:B23500,match(F10381,'Internal Staffing Calculator'!E$8:E23500,0)), "Not In Budget"),"")</f>
        <v/>
      </c>
      <c r="I10381" s="184"/>
      <c r="J10381" s="184"/>
      <c r="K10381" s="184"/>
      <c r="L10381" s="183"/>
    </row>
    <row r="10382">
      <c r="A10382" s="454"/>
      <c r="B10382" s="927"/>
      <c r="C10382" s="580"/>
      <c r="D10382" s="939"/>
      <c r="E10382" s="940"/>
      <c r="F10382" s="941"/>
      <c r="G10382" s="937" t="str">
        <f t="array" ref="G10382">xlookup(F10382,'Internal Staffing Calculator'!E:E,'Internal Staffing Calculator'!C:C,"")</f>
        <v/>
      </c>
      <c r="H10382" s="932" t="str">
        <f t="array" ref="H10382">if(F10382&lt;&gt;"", iferror(index('Internal Staffing Calculator'!B$8:B23500,match(F10382,'Internal Staffing Calculator'!E$8:E23500,0)), "Not In Budget"),"")</f>
        <v/>
      </c>
      <c r="I10382" s="184"/>
      <c r="J10382" s="184"/>
      <c r="K10382" s="184"/>
      <c r="L10382" s="183"/>
    </row>
    <row r="10383">
      <c r="A10383" s="454"/>
      <c r="B10383" s="927"/>
      <c r="C10383" s="580"/>
      <c r="D10383" s="939"/>
      <c r="E10383" s="940"/>
      <c r="F10383" s="941"/>
      <c r="G10383" s="937" t="str">
        <f t="array" ref="G10383">xlookup(F10383,'Internal Staffing Calculator'!E:E,'Internal Staffing Calculator'!C:C,"")</f>
        <v/>
      </c>
      <c r="H10383" s="932" t="str">
        <f t="array" ref="H10383">if(F10383&lt;&gt;"", iferror(index('Internal Staffing Calculator'!B$8:B23500,match(F10383,'Internal Staffing Calculator'!E$8:E23500,0)), "Not In Budget"),"")</f>
        <v/>
      </c>
      <c r="I10383" s="184"/>
      <c r="J10383" s="184"/>
      <c r="K10383" s="184"/>
      <c r="L10383" s="183"/>
    </row>
    <row r="10384">
      <c r="A10384" s="454"/>
      <c r="B10384" s="927"/>
      <c r="C10384" s="580"/>
      <c r="D10384" s="939"/>
      <c r="E10384" s="940"/>
      <c r="F10384" s="941"/>
      <c r="G10384" s="937" t="str">
        <f t="array" ref="G10384">xlookup(F10384,'Internal Staffing Calculator'!E:E,'Internal Staffing Calculator'!C:C,"")</f>
        <v/>
      </c>
      <c r="H10384" s="932" t="str">
        <f t="array" ref="H10384">if(F10384&lt;&gt;"", iferror(index('Internal Staffing Calculator'!B$8:B23500,match(F10384,'Internal Staffing Calculator'!E$8:E23500,0)), "Not In Budget"),"")</f>
        <v/>
      </c>
      <c r="I10384" s="184"/>
      <c r="J10384" s="184"/>
      <c r="K10384" s="184"/>
      <c r="L10384" s="183"/>
    </row>
    <row r="10385">
      <c r="A10385" s="454"/>
      <c r="B10385" s="927"/>
      <c r="C10385" s="580"/>
      <c r="D10385" s="939"/>
      <c r="E10385" s="940"/>
      <c r="F10385" s="941"/>
      <c r="G10385" s="937" t="str">
        <f t="array" ref="G10385">xlookup(F10385,'Internal Staffing Calculator'!E:E,'Internal Staffing Calculator'!C:C,"")</f>
        <v/>
      </c>
      <c r="H10385" s="932" t="str">
        <f t="array" ref="H10385">if(F10385&lt;&gt;"", iferror(index('Internal Staffing Calculator'!B$8:B23500,match(F10385,'Internal Staffing Calculator'!E$8:E23500,0)), "Not In Budget"),"")</f>
        <v/>
      </c>
      <c r="I10385" s="184"/>
      <c r="J10385" s="184"/>
      <c r="K10385" s="184"/>
      <c r="L10385" s="183"/>
    </row>
    <row r="10386">
      <c r="A10386" s="454"/>
      <c r="B10386" s="927"/>
      <c r="C10386" s="580"/>
      <c r="D10386" s="939"/>
      <c r="E10386" s="940"/>
      <c r="F10386" s="941"/>
      <c r="G10386" s="937" t="str">
        <f t="array" ref="G10386">xlookup(F10386,'Internal Staffing Calculator'!E:E,'Internal Staffing Calculator'!C:C,"")</f>
        <v/>
      </c>
      <c r="H10386" s="932" t="str">
        <f t="array" ref="H10386">if(F10386&lt;&gt;"", iferror(index('Internal Staffing Calculator'!B$8:B23500,match(F10386,'Internal Staffing Calculator'!E$8:E23500,0)), "Not In Budget"),"")</f>
        <v/>
      </c>
      <c r="I10386" s="184"/>
      <c r="J10386" s="184"/>
      <c r="K10386" s="184"/>
      <c r="L10386" s="183"/>
    </row>
    <row r="10387">
      <c r="A10387" s="454"/>
      <c r="B10387" s="927"/>
      <c r="C10387" s="580"/>
      <c r="D10387" s="939"/>
      <c r="E10387" s="940"/>
      <c r="F10387" s="941"/>
      <c r="G10387" s="937" t="str">
        <f t="array" ref="G10387">xlookup(F10387,'Internal Staffing Calculator'!E:E,'Internal Staffing Calculator'!C:C,"")</f>
        <v/>
      </c>
      <c r="H10387" s="932" t="str">
        <f t="array" ref="H10387">if(F10387&lt;&gt;"", iferror(index('Internal Staffing Calculator'!B$8:B23500,match(F10387,'Internal Staffing Calculator'!E$8:E23500,0)), "Not In Budget"),"")</f>
        <v/>
      </c>
      <c r="I10387" s="184"/>
      <c r="J10387" s="184"/>
      <c r="K10387" s="184"/>
      <c r="L10387" s="183"/>
    </row>
    <row r="10388">
      <c r="A10388" s="454"/>
      <c r="B10388" s="927"/>
      <c r="C10388" s="580"/>
      <c r="D10388" s="939"/>
      <c r="E10388" s="940"/>
      <c r="F10388" s="941"/>
      <c r="G10388" s="937" t="str">
        <f t="array" ref="G10388">xlookup(F10388,'Internal Staffing Calculator'!E:E,'Internal Staffing Calculator'!C:C,"")</f>
        <v/>
      </c>
      <c r="H10388" s="932" t="str">
        <f t="array" ref="H10388">if(F10388&lt;&gt;"", iferror(index('Internal Staffing Calculator'!B$8:B23500,match(F10388,'Internal Staffing Calculator'!E$8:E23500,0)), "Not In Budget"),"")</f>
        <v/>
      </c>
      <c r="I10388" s="184"/>
      <c r="J10388" s="184"/>
      <c r="K10388" s="184"/>
      <c r="L10388" s="183"/>
    </row>
    <row r="10389">
      <c r="A10389" s="454"/>
      <c r="B10389" s="927"/>
      <c r="C10389" s="580"/>
      <c r="D10389" s="939"/>
      <c r="E10389" s="940"/>
      <c r="F10389" s="941"/>
      <c r="G10389" s="937" t="str">
        <f t="array" ref="G10389">xlookup(F10389,'Internal Staffing Calculator'!E:E,'Internal Staffing Calculator'!C:C,"")</f>
        <v/>
      </c>
      <c r="H10389" s="932" t="str">
        <f t="array" ref="H10389">if(F10389&lt;&gt;"", iferror(index('Internal Staffing Calculator'!B$8:B23500,match(F10389,'Internal Staffing Calculator'!E$8:E23500,0)), "Not In Budget"),"")</f>
        <v/>
      </c>
      <c r="I10389" s="184"/>
      <c r="J10389" s="184"/>
      <c r="K10389" s="184"/>
      <c r="L10389" s="183"/>
    </row>
    <row r="10390">
      <c r="A10390" s="454"/>
      <c r="B10390" s="927"/>
      <c r="C10390" s="580"/>
      <c r="D10390" s="939"/>
      <c r="E10390" s="940"/>
      <c r="F10390" s="941"/>
      <c r="G10390" s="937" t="str">
        <f t="array" ref="G10390">xlookup(F10390,'Internal Staffing Calculator'!E:E,'Internal Staffing Calculator'!C:C,"")</f>
        <v/>
      </c>
      <c r="H10390" s="932" t="str">
        <f t="array" ref="H10390">if(F10390&lt;&gt;"", iferror(index('Internal Staffing Calculator'!B$8:B23500,match(F10390,'Internal Staffing Calculator'!E$8:E23500,0)), "Not In Budget"),"")</f>
        <v/>
      </c>
      <c r="I10390" s="184"/>
      <c r="J10390" s="184"/>
      <c r="K10390" s="184"/>
      <c r="L10390" s="183"/>
    </row>
    <row r="10391">
      <c r="A10391" s="454"/>
      <c r="B10391" s="927"/>
      <c r="C10391" s="580"/>
      <c r="D10391" s="939"/>
      <c r="E10391" s="940"/>
      <c r="F10391" s="941"/>
      <c r="G10391" s="937" t="str">
        <f t="array" ref="G10391">xlookup(F10391,'Internal Staffing Calculator'!E:E,'Internal Staffing Calculator'!C:C,"")</f>
        <v/>
      </c>
      <c r="H10391" s="932" t="str">
        <f t="array" ref="H10391">if(F10391&lt;&gt;"", iferror(index('Internal Staffing Calculator'!B$8:B23500,match(F10391,'Internal Staffing Calculator'!E$8:E23500,0)), "Not In Budget"),"")</f>
        <v/>
      </c>
      <c r="I10391" s="184"/>
      <c r="J10391" s="184"/>
      <c r="K10391" s="184"/>
      <c r="L10391" s="183"/>
    </row>
    <row r="10392">
      <c r="A10392" s="454"/>
      <c r="B10392" s="927"/>
      <c r="C10392" s="580"/>
      <c r="D10392" s="939"/>
      <c r="E10392" s="940"/>
      <c r="F10392" s="941"/>
      <c r="G10392" s="937" t="str">
        <f t="array" ref="G10392">xlookup(F10392,'Internal Staffing Calculator'!E:E,'Internal Staffing Calculator'!C:C,"")</f>
        <v/>
      </c>
      <c r="H10392" s="932" t="str">
        <f t="array" ref="H10392">if(F10392&lt;&gt;"", iferror(index('Internal Staffing Calculator'!B$8:B23500,match(F10392,'Internal Staffing Calculator'!E$8:E23500,0)), "Not In Budget"),"")</f>
        <v/>
      </c>
      <c r="I10392" s="184"/>
      <c r="J10392" s="184"/>
      <c r="K10392" s="184"/>
      <c r="L10392" s="183"/>
    </row>
    <row r="10393">
      <c r="A10393" s="454"/>
      <c r="B10393" s="927"/>
      <c r="C10393" s="580"/>
      <c r="D10393" s="939"/>
      <c r="E10393" s="940"/>
      <c r="F10393" s="941"/>
      <c r="G10393" s="937" t="str">
        <f t="array" ref="G10393">xlookup(F10393,'Internal Staffing Calculator'!E:E,'Internal Staffing Calculator'!C:C,"")</f>
        <v/>
      </c>
      <c r="H10393" s="932" t="str">
        <f t="array" ref="H10393">if(F10393&lt;&gt;"", iferror(index('Internal Staffing Calculator'!B$8:B23500,match(F10393,'Internal Staffing Calculator'!E$8:E23500,0)), "Not In Budget"),"")</f>
        <v/>
      </c>
      <c r="I10393" s="184"/>
      <c r="J10393" s="184"/>
      <c r="K10393" s="184"/>
      <c r="L10393" s="183"/>
    </row>
    <row r="10394">
      <c r="A10394" s="454"/>
      <c r="B10394" s="927"/>
      <c r="C10394" s="580"/>
      <c r="D10394" s="939"/>
      <c r="E10394" s="940"/>
      <c r="F10394" s="941"/>
      <c r="G10394" s="937" t="str">
        <f t="array" ref="G10394">xlookup(F10394,'Internal Staffing Calculator'!E:E,'Internal Staffing Calculator'!C:C,"")</f>
        <v/>
      </c>
      <c r="H10394" s="932" t="str">
        <f t="array" ref="H10394">if(F10394&lt;&gt;"", iferror(index('Internal Staffing Calculator'!B$8:B23500,match(F10394,'Internal Staffing Calculator'!E$8:E23500,0)), "Not In Budget"),"")</f>
        <v/>
      </c>
      <c r="I10394" s="184"/>
      <c r="J10394" s="184"/>
      <c r="K10394" s="184"/>
      <c r="L10394" s="183"/>
    </row>
    <row r="10395">
      <c r="A10395" s="454"/>
      <c r="B10395" s="927"/>
      <c r="C10395" s="580"/>
      <c r="D10395" s="939"/>
      <c r="E10395" s="940"/>
      <c r="F10395" s="941"/>
      <c r="G10395" s="937" t="str">
        <f t="array" ref="G10395">xlookup(F10395,'Internal Staffing Calculator'!E:E,'Internal Staffing Calculator'!C:C,"")</f>
        <v/>
      </c>
      <c r="H10395" s="932" t="str">
        <f t="array" ref="H10395">if(F10395&lt;&gt;"", iferror(index('Internal Staffing Calculator'!B$8:B23500,match(F10395,'Internal Staffing Calculator'!E$8:E23500,0)), "Not In Budget"),"")</f>
        <v/>
      </c>
      <c r="I10395" s="184"/>
      <c r="J10395" s="184"/>
      <c r="K10395" s="184"/>
      <c r="L10395" s="183"/>
    </row>
    <row r="10396">
      <c r="A10396" s="454"/>
      <c r="B10396" s="927"/>
      <c r="C10396" s="580"/>
      <c r="D10396" s="939"/>
      <c r="E10396" s="940"/>
      <c r="F10396" s="941"/>
      <c r="G10396" s="937" t="str">
        <f t="array" ref="G10396">xlookup(F10396,'Internal Staffing Calculator'!E:E,'Internal Staffing Calculator'!C:C,"")</f>
        <v/>
      </c>
      <c r="H10396" s="932" t="str">
        <f t="array" ref="H10396">if(F10396&lt;&gt;"", iferror(index('Internal Staffing Calculator'!B$8:B23500,match(F10396,'Internal Staffing Calculator'!E$8:E23500,0)), "Not In Budget"),"")</f>
        <v/>
      </c>
      <c r="I10396" s="184"/>
      <c r="J10396" s="184"/>
      <c r="K10396" s="184"/>
      <c r="L10396" s="183"/>
    </row>
    <row r="10397">
      <c r="A10397" s="454"/>
      <c r="B10397" s="927"/>
      <c r="C10397" s="580"/>
      <c r="D10397" s="939"/>
      <c r="E10397" s="940"/>
      <c r="F10397" s="941"/>
      <c r="G10397" s="937" t="str">
        <f t="array" ref="G10397">xlookup(F10397,'Internal Staffing Calculator'!E:E,'Internal Staffing Calculator'!C:C,"")</f>
        <v/>
      </c>
      <c r="H10397" s="932" t="str">
        <f t="array" ref="H10397">if(F10397&lt;&gt;"", iferror(index('Internal Staffing Calculator'!B$8:B23500,match(F10397,'Internal Staffing Calculator'!E$8:E23500,0)), "Not In Budget"),"")</f>
        <v/>
      </c>
      <c r="I10397" s="184"/>
      <c r="J10397" s="184"/>
      <c r="K10397" s="184"/>
      <c r="L10397" s="183"/>
    </row>
    <row r="10398">
      <c r="A10398" s="454"/>
      <c r="B10398" s="927"/>
      <c r="C10398" s="580"/>
      <c r="D10398" s="939"/>
      <c r="E10398" s="940"/>
      <c r="F10398" s="941"/>
      <c r="G10398" s="937" t="str">
        <f t="array" ref="G10398">xlookup(F10398,'Internal Staffing Calculator'!E:E,'Internal Staffing Calculator'!C:C,"")</f>
        <v/>
      </c>
      <c r="H10398" s="932" t="str">
        <f t="array" ref="H10398">if(F10398&lt;&gt;"", iferror(index('Internal Staffing Calculator'!B$8:B23500,match(F10398,'Internal Staffing Calculator'!E$8:E23500,0)), "Not In Budget"),"")</f>
        <v/>
      </c>
      <c r="I10398" s="184"/>
      <c r="J10398" s="184"/>
      <c r="K10398" s="184"/>
      <c r="L10398" s="183"/>
    </row>
    <row r="10399">
      <c r="A10399" s="454"/>
      <c r="B10399" s="927"/>
      <c r="C10399" s="580"/>
      <c r="D10399" s="939"/>
      <c r="E10399" s="940"/>
      <c r="F10399" s="941"/>
      <c r="G10399" s="937" t="str">
        <f t="array" ref="G10399">xlookup(F10399,'Internal Staffing Calculator'!E:E,'Internal Staffing Calculator'!C:C,"")</f>
        <v/>
      </c>
      <c r="H10399" s="932" t="str">
        <f t="array" ref="H10399">if(F10399&lt;&gt;"", iferror(index('Internal Staffing Calculator'!B$8:B23500,match(F10399,'Internal Staffing Calculator'!E$8:E23500,0)), "Not In Budget"),"")</f>
        <v/>
      </c>
      <c r="I10399" s="184"/>
      <c r="J10399" s="184"/>
      <c r="K10399" s="184"/>
      <c r="L10399" s="183"/>
    </row>
    <row r="10400">
      <c r="A10400" s="454"/>
      <c r="B10400" s="927"/>
      <c r="C10400" s="580"/>
      <c r="D10400" s="939"/>
      <c r="E10400" s="940"/>
      <c r="F10400" s="941"/>
      <c r="G10400" s="937" t="str">
        <f t="array" ref="G10400">xlookup(F10400,'Internal Staffing Calculator'!E:E,'Internal Staffing Calculator'!C:C,"")</f>
        <v/>
      </c>
      <c r="H10400" s="932" t="str">
        <f t="array" ref="H10400">if(F10400&lt;&gt;"", iferror(index('Internal Staffing Calculator'!B$8:B23500,match(F10400,'Internal Staffing Calculator'!E$8:E23500,0)), "Not In Budget"),"")</f>
        <v/>
      </c>
      <c r="I10400" s="184"/>
      <c r="J10400" s="184"/>
      <c r="K10400" s="184"/>
      <c r="L10400" s="183"/>
    </row>
    <row r="10401">
      <c r="A10401" s="454"/>
      <c r="B10401" s="927"/>
      <c r="C10401" s="580"/>
      <c r="D10401" s="939"/>
      <c r="E10401" s="940"/>
      <c r="F10401" s="941"/>
      <c r="G10401" s="937" t="str">
        <f t="array" ref="G10401">xlookup(F10401,'Internal Staffing Calculator'!E:E,'Internal Staffing Calculator'!C:C,"")</f>
        <v/>
      </c>
      <c r="H10401" s="932" t="str">
        <f t="array" ref="H10401">if(F10401&lt;&gt;"", iferror(index('Internal Staffing Calculator'!B$8:B23500,match(F10401,'Internal Staffing Calculator'!E$8:E23500,0)), "Not In Budget"),"")</f>
        <v/>
      </c>
      <c r="I10401" s="184"/>
      <c r="J10401" s="184"/>
      <c r="K10401" s="184"/>
      <c r="L10401" s="183"/>
    </row>
    <row r="10402">
      <c r="A10402" s="454"/>
      <c r="B10402" s="927"/>
      <c r="C10402" s="580"/>
      <c r="D10402" s="939"/>
      <c r="E10402" s="940"/>
      <c r="F10402" s="941"/>
      <c r="G10402" s="937" t="str">
        <f t="array" ref="G10402">xlookup(F10402,'Internal Staffing Calculator'!E:E,'Internal Staffing Calculator'!C:C,"")</f>
        <v/>
      </c>
      <c r="H10402" s="932" t="str">
        <f t="array" ref="H10402">if(F10402&lt;&gt;"", iferror(index('Internal Staffing Calculator'!B$8:B23500,match(F10402,'Internal Staffing Calculator'!E$8:E23500,0)), "Not In Budget"),"")</f>
        <v/>
      </c>
      <c r="I10402" s="184"/>
      <c r="J10402" s="184"/>
      <c r="K10402" s="184"/>
      <c r="L10402" s="183"/>
    </row>
    <row r="10403">
      <c r="A10403" s="454"/>
      <c r="B10403" s="927"/>
      <c r="C10403" s="580"/>
      <c r="D10403" s="939"/>
      <c r="E10403" s="940"/>
      <c r="F10403" s="941"/>
      <c r="G10403" s="937" t="str">
        <f t="array" ref="G10403">xlookup(F10403,'Internal Staffing Calculator'!E:E,'Internal Staffing Calculator'!C:C,"")</f>
        <v/>
      </c>
      <c r="H10403" s="932" t="str">
        <f t="array" ref="H10403">if(F10403&lt;&gt;"", iferror(index('Internal Staffing Calculator'!B$8:B23500,match(F10403,'Internal Staffing Calculator'!E$8:E23500,0)), "Not In Budget"),"")</f>
        <v/>
      </c>
      <c r="I10403" s="184"/>
      <c r="J10403" s="184"/>
      <c r="K10403" s="184"/>
      <c r="L10403" s="183"/>
    </row>
    <row r="10404">
      <c r="A10404" s="454"/>
      <c r="B10404" s="927"/>
      <c r="C10404" s="580"/>
      <c r="D10404" s="939"/>
      <c r="E10404" s="940"/>
      <c r="F10404" s="941"/>
      <c r="G10404" s="937" t="str">
        <f t="array" ref="G10404">xlookup(F10404,'Internal Staffing Calculator'!E:E,'Internal Staffing Calculator'!C:C,"")</f>
        <v/>
      </c>
      <c r="H10404" s="932" t="str">
        <f t="array" ref="H10404">if(F10404&lt;&gt;"", iferror(index('Internal Staffing Calculator'!B$8:B23500,match(F10404,'Internal Staffing Calculator'!E$8:E23500,0)), "Not In Budget"),"")</f>
        <v/>
      </c>
      <c r="I10404" s="184"/>
      <c r="J10404" s="184"/>
      <c r="K10404" s="184"/>
      <c r="L10404" s="183"/>
    </row>
    <row r="10405">
      <c r="A10405" s="454"/>
      <c r="B10405" s="927"/>
      <c r="C10405" s="580"/>
      <c r="D10405" s="939"/>
      <c r="E10405" s="940"/>
      <c r="F10405" s="941"/>
      <c r="G10405" s="937" t="str">
        <f t="array" ref="G10405">xlookup(F10405,'Internal Staffing Calculator'!E:E,'Internal Staffing Calculator'!C:C,"")</f>
        <v/>
      </c>
      <c r="H10405" s="932" t="str">
        <f t="array" ref="H10405">if(F10405&lt;&gt;"", iferror(index('Internal Staffing Calculator'!B$8:B23500,match(F10405,'Internal Staffing Calculator'!E$8:E23500,0)), "Not In Budget"),"")</f>
        <v/>
      </c>
      <c r="I10405" s="184"/>
      <c r="J10405" s="184"/>
      <c r="K10405" s="184"/>
      <c r="L10405" s="183"/>
    </row>
    <row r="10406">
      <c r="A10406" s="454"/>
      <c r="B10406" s="927"/>
      <c r="C10406" s="580"/>
      <c r="D10406" s="939"/>
      <c r="E10406" s="940"/>
      <c r="F10406" s="941"/>
      <c r="G10406" s="937" t="str">
        <f t="array" ref="G10406">xlookup(F10406,'Internal Staffing Calculator'!E:E,'Internal Staffing Calculator'!C:C,"")</f>
        <v/>
      </c>
      <c r="H10406" s="932" t="str">
        <f t="array" ref="H10406">if(F10406&lt;&gt;"", iferror(index('Internal Staffing Calculator'!B$8:B23500,match(F10406,'Internal Staffing Calculator'!E$8:E23500,0)), "Not In Budget"),"")</f>
        <v/>
      </c>
      <c r="I10406" s="184"/>
      <c r="J10406" s="184"/>
      <c r="K10406" s="184"/>
      <c r="L10406" s="183"/>
    </row>
    <row r="10407">
      <c r="A10407" s="454"/>
      <c r="B10407" s="927"/>
      <c r="C10407" s="580"/>
      <c r="D10407" s="939"/>
      <c r="E10407" s="940"/>
      <c r="F10407" s="941"/>
      <c r="G10407" s="937" t="str">
        <f t="array" ref="G10407">xlookup(F10407,'Internal Staffing Calculator'!E:E,'Internal Staffing Calculator'!C:C,"")</f>
        <v/>
      </c>
      <c r="H10407" s="932" t="str">
        <f t="array" ref="H10407">if(F10407&lt;&gt;"", iferror(index('Internal Staffing Calculator'!B$8:B23500,match(F10407,'Internal Staffing Calculator'!E$8:E23500,0)), "Not In Budget"),"")</f>
        <v/>
      </c>
      <c r="I10407" s="184"/>
      <c r="J10407" s="184"/>
      <c r="K10407" s="184"/>
      <c r="L10407" s="183"/>
    </row>
    <row r="10408">
      <c r="A10408" s="454"/>
      <c r="B10408" s="927"/>
      <c r="C10408" s="580"/>
      <c r="D10408" s="939"/>
      <c r="E10408" s="940"/>
      <c r="F10408" s="941"/>
      <c r="G10408" s="937" t="str">
        <f t="array" ref="G10408">xlookup(F10408,'Internal Staffing Calculator'!E:E,'Internal Staffing Calculator'!C:C,"")</f>
        <v/>
      </c>
      <c r="H10408" s="932" t="str">
        <f t="array" ref="H10408">if(F10408&lt;&gt;"", iferror(index('Internal Staffing Calculator'!B$8:B23500,match(F10408,'Internal Staffing Calculator'!E$8:E23500,0)), "Not In Budget"),"")</f>
        <v/>
      </c>
      <c r="I10408" s="184"/>
      <c r="J10408" s="184"/>
      <c r="K10408" s="184"/>
      <c r="L10408" s="183"/>
    </row>
    <row r="10409">
      <c r="A10409" s="454"/>
      <c r="B10409" s="927"/>
      <c r="C10409" s="580"/>
      <c r="D10409" s="939"/>
      <c r="E10409" s="940"/>
      <c r="F10409" s="941"/>
      <c r="G10409" s="937" t="str">
        <f t="array" ref="G10409">xlookup(F10409,'Internal Staffing Calculator'!E:E,'Internal Staffing Calculator'!C:C,"")</f>
        <v/>
      </c>
      <c r="H10409" s="932" t="str">
        <f t="array" ref="H10409">if(F10409&lt;&gt;"", iferror(index('Internal Staffing Calculator'!B$8:B23500,match(F10409,'Internal Staffing Calculator'!E$8:E23500,0)), "Not In Budget"),"")</f>
        <v/>
      </c>
      <c r="I10409" s="184"/>
      <c r="J10409" s="184"/>
      <c r="K10409" s="184"/>
      <c r="L10409" s="183"/>
    </row>
    <row r="10410">
      <c r="A10410" s="454"/>
      <c r="B10410" s="927"/>
      <c r="C10410" s="580"/>
      <c r="D10410" s="939"/>
      <c r="E10410" s="940"/>
      <c r="F10410" s="941"/>
      <c r="G10410" s="937" t="str">
        <f t="array" ref="G10410">xlookup(F10410,'Internal Staffing Calculator'!E:E,'Internal Staffing Calculator'!C:C,"")</f>
        <v/>
      </c>
      <c r="H10410" s="932" t="str">
        <f t="array" ref="H10410">if(F10410&lt;&gt;"", iferror(index('Internal Staffing Calculator'!B$8:B23500,match(F10410,'Internal Staffing Calculator'!E$8:E23500,0)), "Not In Budget"),"")</f>
        <v/>
      </c>
      <c r="I10410" s="184"/>
      <c r="J10410" s="184"/>
      <c r="K10410" s="184"/>
      <c r="L10410" s="183"/>
    </row>
    <row r="10411">
      <c r="A10411" s="454"/>
      <c r="B10411" s="927"/>
      <c r="C10411" s="580"/>
      <c r="D10411" s="939"/>
      <c r="E10411" s="940"/>
      <c r="F10411" s="941"/>
      <c r="G10411" s="937" t="str">
        <f t="array" ref="G10411">xlookup(F10411,'Internal Staffing Calculator'!E:E,'Internal Staffing Calculator'!C:C,"")</f>
        <v/>
      </c>
      <c r="H10411" s="932" t="str">
        <f t="array" ref="H10411">if(F10411&lt;&gt;"", iferror(index('Internal Staffing Calculator'!B$8:B23500,match(F10411,'Internal Staffing Calculator'!E$8:E23500,0)), "Not In Budget"),"")</f>
        <v/>
      </c>
      <c r="I10411" s="184"/>
      <c r="J10411" s="184"/>
      <c r="K10411" s="184"/>
      <c r="L10411" s="183"/>
    </row>
    <row r="10412">
      <c r="A10412" s="454"/>
      <c r="B10412" s="927"/>
      <c r="C10412" s="580"/>
      <c r="D10412" s="939"/>
      <c r="E10412" s="940"/>
      <c r="F10412" s="941"/>
      <c r="G10412" s="937" t="str">
        <f t="array" ref="G10412">xlookup(F10412,'Internal Staffing Calculator'!E:E,'Internal Staffing Calculator'!C:C,"")</f>
        <v/>
      </c>
      <c r="H10412" s="932" t="str">
        <f t="array" ref="H10412">if(F10412&lt;&gt;"", iferror(index('Internal Staffing Calculator'!B$8:B23500,match(F10412,'Internal Staffing Calculator'!E$8:E23500,0)), "Not In Budget"),"")</f>
        <v/>
      </c>
      <c r="I10412" s="184"/>
      <c r="J10412" s="184"/>
      <c r="K10412" s="184"/>
      <c r="L10412" s="183"/>
    </row>
    <row r="10413">
      <c r="A10413" s="454"/>
      <c r="B10413" s="927"/>
      <c r="C10413" s="580"/>
      <c r="D10413" s="939"/>
      <c r="E10413" s="940"/>
      <c r="F10413" s="941"/>
      <c r="G10413" s="937" t="str">
        <f t="array" ref="G10413">xlookup(F10413,'Internal Staffing Calculator'!E:E,'Internal Staffing Calculator'!C:C,"")</f>
        <v/>
      </c>
      <c r="H10413" s="932" t="str">
        <f t="array" ref="H10413">if(F10413&lt;&gt;"", iferror(index('Internal Staffing Calculator'!B$8:B23500,match(F10413,'Internal Staffing Calculator'!E$8:E23500,0)), "Not In Budget"),"")</f>
        <v/>
      </c>
      <c r="I10413" s="184"/>
      <c r="J10413" s="184"/>
      <c r="K10413" s="184"/>
      <c r="L10413" s="183"/>
    </row>
    <row r="10414">
      <c r="A10414" s="454"/>
      <c r="B10414" s="927"/>
      <c r="C10414" s="580"/>
      <c r="D10414" s="939"/>
      <c r="E10414" s="940"/>
      <c r="F10414" s="941"/>
      <c r="G10414" s="937" t="str">
        <f t="array" ref="G10414">xlookup(F10414,'Internal Staffing Calculator'!E:E,'Internal Staffing Calculator'!C:C,"")</f>
        <v/>
      </c>
      <c r="H10414" s="932" t="str">
        <f t="array" ref="H10414">if(F10414&lt;&gt;"", iferror(index('Internal Staffing Calculator'!B$8:B23500,match(F10414,'Internal Staffing Calculator'!E$8:E23500,0)), "Not In Budget"),"")</f>
        <v/>
      </c>
      <c r="I10414" s="184"/>
      <c r="J10414" s="184"/>
      <c r="K10414" s="184"/>
      <c r="L10414" s="183"/>
    </row>
    <row r="10415">
      <c r="A10415" s="454"/>
      <c r="B10415" s="927"/>
      <c r="C10415" s="580"/>
      <c r="D10415" s="939"/>
      <c r="E10415" s="940"/>
      <c r="F10415" s="941"/>
      <c r="G10415" s="937" t="str">
        <f t="array" ref="G10415">xlookup(F10415,'Internal Staffing Calculator'!E:E,'Internal Staffing Calculator'!C:C,"")</f>
        <v/>
      </c>
      <c r="H10415" s="932" t="str">
        <f t="array" ref="H10415">if(F10415&lt;&gt;"", iferror(index('Internal Staffing Calculator'!B$8:B23500,match(F10415,'Internal Staffing Calculator'!E$8:E23500,0)), "Not In Budget"),"")</f>
        <v/>
      </c>
      <c r="I10415" s="184"/>
      <c r="J10415" s="184"/>
      <c r="K10415" s="184"/>
      <c r="L10415" s="183"/>
    </row>
    <row r="10416">
      <c r="A10416" s="454"/>
      <c r="B10416" s="927"/>
      <c r="C10416" s="580"/>
      <c r="D10416" s="939"/>
      <c r="E10416" s="940"/>
      <c r="F10416" s="941"/>
      <c r="G10416" s="937" t="str">
        <f t="array" ref="G10416">xlookup(F10416,'Internal Staffing Calculator'!E:E,'Internal Staffing Calculator'!C:C,"")</f>
        <v/>
      </c>
      <c r="H10416" s="932" t="str">
        <f t="array" ref="H10416">if(F10416&lt;&gt;"", iferror(index('Internal Staffing Calculator'!B$8:B23500,match(F10416,'Internal Staffing Calculator'!E$8:E23500,0)), "Not In Budget"),"")</f>
        <v/>
      </c>
      <c r="I10416" s="184"/>
      <c r="J10416" s="184"/>
      <c r="K10416" s="184"/>
      <c r="L10416" s="183"/>
    </row>
    <row r="10417">
      <c r="A10417" s="454"/>
      <c r="B10417" s="927"/>
      <c r="C10417" s="580"/>
      <c r="D10417" s="939"/>
      <c r="E10417" s="940"/>
      <c r="F10417" s="941"/>
      <c r="G10417" s="937" t="str">
        <f t="array" ref="G10417">xlookup(F10417,'Internal Staffing Calculator'!E:E,'Internal Staffing Calculator'!C:C,"")</f>
        <v/>
      </c>
      <c r="H10417" s="932" t="str">
        <f t="array" ref="H10417">if(F10417&lt;&gt;"", iferror(index('Internal Staffing Calculator'!B$8:B23500,match(F10417,'Internal Staffing Calculator'!E$8:E23500,0)), "Not In Budget"),"")</f>
        <v/>
      </c>
      <c r="I10417" s="184"/>
      <c r="J10417" s="184"/>
      <c r="K10417" s="184"/>
      <c r="L10417" s="183"/>
    </row>
    <row r="10418">
      <c r="A10418" s="454"/>
      <c r="B10418" s="927"/>
      <c r="C10418" s="580"/>
      <c r="D10418" s="939"/>
      <c r="E10418" s="940"/>
      <c r="F10418" s="941"/>
      <c r="G10418" s="937" t="str">
        <f t="array" ref="G10418">xlookup(F10418,'Internal Staffing Calculator'!E:E,'Internal Staffing Calculator'!C:C,"")</f>
        <v/>
      </c>
      <c r="H10418" s="932" t="str">
        <f t="array" ref="H10418">if(F10418&lt;&gt;"", iferror(index('Internal Staffing Calculator'!B$8:B23500,match(F10418,'Internal Staffing Calculator'!E$8:E23500,0)), "Not In Budget"),"")</f>
        <v/>
      </c>
      <c r="I10418" s="184"/>
      <c r="J10418" s="184"/>
      <c r="K10418" s="184"/>
      <c r="L10418" s="183"/>
    </row>
    <row r="10419">
      <c r="A10419" s="454"/>
      <c r="B10419" s="927"/>
      <c r="C10419" s="580"/>
      <c r="D10419" s="939"/>
      <c r="E10419" s="940"/>
      <c r="F10419" s="941"/>
      <c r="G10419" s="937" t="str">
        <f t="array" ref="G10419">xlookup(F10419,'Internal Staffing Calculator'!E:E,'Internal Staffing Calculator'!C:C,"")</f>
        <v/>
      </c>
      <c r="H10419" s="932" t="str">
        <f t="array" ref="H10419">if(F10419&lt;&gt;"", iferror(index('Internal Staffing Calculator'!B$8:B23500,match(F10419,'Internal Staffing Calculator'!E$8:E23500,0)), "Not In Budget"),"")</f>
        <v/>
      </c>
      <c r="I10419" s="184"/>
      <c r="J10419" s="184"/>
      <c r="K10419" s="184"/>
      <c r="L10419" s="183"/>
    </row>
    <row r="10420">
      <c r="A10420" s="454"/>
      <c r="B10420" s="927"/>
      <c r="C10420" s="580"/>
      <c r="D10420" s="939"/>
      <c r="E10420" s="940"/>
      <c r="F10420" s="941"/>
      <c r="G10420" s="937" t="str">
        <f t="array" ref="G10420">xlookup(F10420,'Internal Staffing Calculator'!E:E,'Internal Staffing Calculator'!C:C,"")</f>
        <v/>
      </c>
      <c r="H10420" s="932" t="str">
        <f t="array" ref="H10420">if(F10420&lt;&gt;"", iferror(index('Internal Staffing Calculator'!B$8:B23500,match(F10420,'Internal Staffing Calculator'!E$8:E23500,0)), "Not In Budget"),"")</f>
        <v/>
      </c>
      <c r="I10420" s="184"/>
      <c r="J10420" s="184"/>
      <c r="K10420" s="184"/>
      <c r="L10420" s="183"/>
    </row>
    <row r="10421">
      <c r="A10421" s="454"/>
      <c r="B10421" s="927"/>
      <c r="C10421" s="580"/>
      <c r="D10421" s="939"/>
      <c r="E10421" s="940"/>
      <c r="F10421" s="941"/>
      <c r="G10421" s="937" t="str">
        <f t="array" ref="G10421">xlookup(F10421,'Internal Staffing Calculator'!E:E,'Internal Staffing Calculator'!C:C,"")</f>
        <v/>
      </c>
      <c r="H10421" s="932" t="str">
        <f t="array" ref="H10421">if(F10421&lt;&gt;"", iferror(index('Internal Staffing Calculator'!B$8:B23500,match(F10421,'Internal Staffing Calculator'!E$8:E23500,0)), "Not In Budget"),"")</f>
        <v/>
      </c>
      <c r="I10421" s="184"/>
      <c r="J10421" s="184"/>
      <c r="K10421" s="184"/>
      <c r="L10421" s="183"/>
    </row>
    <row r="10422">
      <c r="A10422" s="454"/>
      <c r="B10422" s="927"/>
      <c r="C10422" s="580"/>
      <c r="D10422" s="939"/>
      <c r="E10422" s="940"/>
      <c r="F10422" s="941"/>
      <c r="G10422" s="937" t="str">
        <f t="array" ref="G10422">xlookup(F10422,'Internal Staffing Calculator'!E:E,'Internal Staffing Calculator'!C:C,"")</f>
        <v/>
      </c>
      <c r="H10422" s="932" t="str">
        <f t="array" ref="H10422">if(F10422&lt;&gt;"", iferror(index('Internal Staffing Calculator'!B$8:B23500,match(F10422,'Internal Staffing Calculator'!E$8:E23500,0)), "Not In Budget"),"")</f>
        <v/>
      </c>
      <c r="I10422" s="184"/>
      <c r="J10422" s="184"/>
      <c r="K10422" s="184"/>
      <c r="L10422" s="183"/>
    </row>
    <row r="10423">
      <c r="A10423" s="454"/>
      <c r="B10423" s="927"/>
      <c r="C10423" s="580"/>
      <c r="D10423" s="939"/>
      <c r="E10423" s="940"/>
      <c r="F10423" s="941"/>
      <c r="G10423" s="937" t="str">
        <f t="array" ref="G10423">xlookup(F10423,'Internal Staffing Calculator'!E:E,'Internal Staffing Calculator'!C:C,"")</f>
        <v/>
      </c>
      <c r="H10423" s="932" t="str">
        <f t="array" ref="H10423">if(F10423&lt;&gt;"", iferror(index('Internal Staffing Calculator'!B$8:B23500,match(F10423,'Internal Staffing Calculator'!E$8:E23500,0)), "Not In Budget"),"")</f>
        <v/>
      </c>
      <c r="I10423" s="184"/>
      <c r="J10423" s="184"/>
      <c r="K10423" s="184"/>
      <c r="L10423" s="183"/>
    </row>
    <row r="10424">
      <c r="A10424" s="454"/>
      <c r="B10424" s="927"/>
      <c r="C10424" s="580"/>
      <c r="D10424" s="939"/>
      <c r="E10424" s="940"/>
      <c r="F10424" s="941"/>
      <c r="G10424" s="937" t="str">
        <f t="array" ref="G10424">xlookup(F10424,'Internal Staffing Calculator'!E:E,'Internal Staffing Calculator'!C:C,"")</f>
        <v/>
      </c>
      <c r="H10424" s="932" t="str">
        <f t="array" ref="H10424">if(F10424&lt;&gt;"", iferror(index('Internal Staffing Calculator'!B$8:B23500,match(F10424,'Internal Staffing Calculator'!E$8:E23500,0)), "Not In Budget"),"")</f>
        <v/>
      </c>
      <c r="I10424" s="184"/>
      <c r="J10424" s="184"/>
      <c r="K10424" s="184"/>
      <c r="L10424" s="183"/>
    </row>
    <row r="10425">
      <c r="A10425" s="454"/>
      <c r="B10425" s="927"/>
      <c r="C10425" s="580"/>
      <c r="D10425" s="939"/>
      <c r="E10425" s="940"/>
      <c r="F10425" s="941"/>
      <c r="G10425" s="937" t="str">
        <f t="array" ref="G10425">xlookup(F10425,'Internal Staffing Calculator'!E:E,'Internal Staffing Calculator'!C:C,"")</f>
        <v/>
      </c>
      <c r="H10425" s="932" t="str">
        <f t="array" ref="H10425">if(F10425&lt;&gt;"", iferror(index('Internal Staffing Calculator'!B$8:B23500,match(F10425,'Internal Staffing Calculator'!E$8:E23500,0)), "Not In Budget"),"")</f>
        <v/>
      </c>
      <c r="I10425" s="184"/>
      <c r="J10425" s="184"/>
      <c r="K10425" s="184"/>
      <c r="L10425" s="183"/>
    </row>
    <row r="10426">
      <c r="A10426" s="454"/>
      <c r="B10426" s="927"/>
      <c r="C10426" s="580"/>
      <c r="D10426" s="939"/>
      <c r="E10426" s="940"/>
      <c r="F10426" s="941"/>
      <c r="G10426" s="937" t="str">
        <f t="array" ref="G10426">xlookup(F10426,'Internal Staffing Calculator'!E:E,'Internal Staffing Calculator'!C:C,"")</f>
        <v/>
      </c>
      <c r="H10426" s="932" t="str">
        <f t="array" ref="H10426">if(F10426&lt;&gt;"", iferror(index('Internal Staffing Calculator'!B$8:B23500,match(F10426,'Internal Staffing Calculator'!E$8:E23500,0)), "Not In Budget"),"")</f>
        <v/>
      </c>
      <c r="I10426" s="184"/>
      <c r="J10426" s="184"/>
      <c r="K10426" s="184"/>
      <c r="L10426" s="183"/>
    </row>
    <row r="10427">
      <c r="A10427" s="454"/>
      <c r="B10427" s="927"/>
      <c r="C10427" s="580"/>
      <c r="D10427" s="939"/>
      <c r="E10427" s="940"/>
      <c r="F10427" s="941"/>
      <c r="G10427" s="937" t="str">
        <f t="array" ref="G10427">xlookup(F10427,'Internal Staffing Calculator'!E:E,'Internal Staffing Calculator'!C:C,"")</f>
        <v/>
      </c>
      <c r="H10427" s="932" t="str">
        <f t="array" ref="H10427">if(F10427&lt;&gt;"", iferror(index('Internal Staffing Calculator'!B$8:B23500,match(F10427,'Internal Staffing Calculator'!E$8:E23500,0)), "Not In Budget"),"")</f>
        <v/>
      </c>
      <c r="I10427" s="184"/>
      <c r="J10427" s="184"/>
      <c r="K10427" s="184"/>
      <c r="L10427" s="183"/>
    </row>
    <row r="10428">
      <c r="A10428" s="454"/>
      <c r="B10428" s="927"/>
      <c r="C10428" s="580"/>
      <c r="D10428" s="939"/>
      <c r="E10428" s="940"/>
      <c r="F10428" s="941"/>
      <c r="G10428" s="937" t="str">
        <f t="array" ref="G10428">xlookup(F10428,'Internal Staffing Calculator'!E:E,'Internal Staffing Calculator'!C:C,"")</f>
        <v/>
      </c>
      <c r="H10428" s="932" t="str">
        <f t="array" ref="H10428">if(F10428&lt;&gt;"", iferror(index('Internal Staffing Calculator'!B$8:B23500,match(F10428,'Internal Staffing Calculator'!E$8:E23500,0)), "Not In Budget"),"")</f>
        <v/>
      </c>
      <c r="I10428" s="184"/>
      <c r="J10428" s="184"/>
      <c r="K10428" s="184"/>
      <c r="L10428" s="183"/>
    </row>
    <row r="10429">
      <c r="A10429" s="454"/>
      <c r="B10429" s="927"/>
      <c r="C10429" s="580"/>
      <c r="D10429" s="939"/>
      <c r="E10429" s="940"/>
      <c r="F10429" s="941"/>
      <c r="G10429" s="937" t="str">
        <f t="array" ref="G10429">xlookup(F10429,'Internal Staffing Calculator'!E:E,'Internal Staffing Calculator'!C:C,"")</f>
        <v/>
      </c>
      <c r="H10429" s="932" t="str">
        <f t="array" ref="H10429">if(F10429&lt;&gt;"", iferror(index('Internal Staffing Calculator'!B$8:B23500,match(F10429,'Internal Staffing Calculator'!E$8:E23500,0)), "Not In Budget"),"")</f>
        <v/>
      </c>
      <c r="I10429" s="184"/>
      <c r="J10429" s="184"/>
      <c r="K10429" s="184"/>
      <c r="L10429" s="183"/>
    </row>
    <row r="10430">
      <c r="A10430" s="454"/>
      <c r="B10430" s="927"/>
      <c r="C10430" s="580"/>
      <c r="D10430" s="939"/>
      <c r="E10430" s="940"/>
      <c r="F10430" s="941"/>
      <c r="G10430" s="937" t="str">
        <f t="array" ref="G10430">xlookup(F10430,'Internal Staffing Calculator'!E:E,'Internal Staffing Calculator'!C:C,"")</f>
        <v/>
      </c>
      <c r="H10430" s="932" t="str">
        <f t="array" ref="H10430">if(F10430&lt;&gt;"", iferror(index('Internal Staffing Calculator'!B$8:B23500,match(F10430,'Internal Staffing Calculator'!E$8:E23500,0)), "Not In Budget"),"")</f>
        <v/>
      </c>
      <c r="I10430" s="184"/>
      <c r="J10430" s="184"/>
      <c r="K10430" s="184"/>
      <c r="L10430" s="183"/>
    </row>
    <row r="10431">
      <c r="A10431" s="454"/>
      <c r="B10431" s="927"/>
      <c r="C10431" s="580"/>
      <c r="D10431" s="939"/>
      <c r="E10431" s="940"/>
      <c r="F10431" s="941"/>
      <c r="G10431" s="937" t="str">
        <f t="array" ref="G10431">xlookup(F10431,'Internal Staffing Calculator'!E:E,'Internal Staffing Calculator'!C:C,"")</f>
        <v/>
      </c>
      <c r="H10431" s="932" t="str">
        <f t="array" ref="H10431">if(F10431&lt;&gt;"", iferror(index('Internal Staffing Calculator'!B$8:B23500,match(F10431,'Internal Staffing Calculator'!E$8:E23500,0)), "Not In Budget"),"")</f>
        <v/>
      </c>
      <c r="I10431" s="184"/>
      <c r="J10431" s="184"/>
      <c r="K10431" s="184"/>
      <c r="L10431" s="183"/>
    </row>
    <row r="10432">
      <c r="A10432" s="454"/>
      <c r="B10432" s="927"/>
      <c r="C10432" s="580"/>
      <c r="D10432" s="939"/>
      <c r="E10432" s="940"/>
      <c r="F10432" s="941"/>
      <c r="G10432" s="937" t="str">
        <f t="array" ref="G10432">xlookup(F10432,'Internal Staffing Calculator'!E:E,'Internal Staffing Calculator'!C:C,"")</f>
        <v/>
      </c>
      <c r="H10432" s="932" t="str">
        <f t="array" ref="H10432">if(F10432&lt;&gt;"", iferror(index('Internal Staffing Calculator'!B$8:B23500,match(F10432,'Internal Staffing Calculator'!E$8:E23500,0)), "Not In Budget"),"")</f>
        <v/>
      </c>
      <c r="I10432" s="184"/>
      <c r="J10432" s="184"/>
      <c r="K10432" s="184"/>
      <c r="L10432" s="183"/>
    </row>
    <row r="10433">
      <c r="A10433" s="454"/>
      <c r="B10433" s="927"/>
      <c r="C10433" s="580"/>
      <c r="D10433" s="939"/>
      <c r="E10433" s="940"/>
      <c r="F10433" s="941"/>
      <c r="G10433" s="937" t="str">
        <f t="array" ref="G10433">xlookup(F10433,'Internal Staffing Calculator'!E:E,'Internal Staffing Calculator'!C:C,"")</f>
        <v/>
      </c>
      <c r="H10433" s="932" t="str">
        <f t="array" ref="H10433">if(F10433&lt;&gt;"", iferror(index('Internal Staffing Calculator'!B$8:B23500,match(F10433,'Internal Staffing Calculator'!E$8:E23500,0)), "Not In Budget"),"")</f>
        <v/>
      </c>
      <c r="I10433" s="184"/>
      <c r="J10433" s="184"/>
      <c r="K10433" s="184"/>
      <c r="L10433" s="183"/>
    </row>
    <row r="10434">
      <c r="A10434" s="454"/>
      <c r="B10434" s="927"/>
      <c r="C10434" s="580"/>
      <c r="D10434" s="939"/>
      <c r="E10434" s="940"/>
      <c r="F10434" s="941"/>
      <c r="G10434" s="937" t="str">
        <f t="array" ref="G10434">xlookup(F10434,'Internal Staffing Calculator'!E:E,'Internal Staffing Calculator'!C:C,"")</f>
        <v/>
      </c>
      <c r="H10434" s="932" t="str">
        <f t="array" ref="H10434">if(F10434&lt;&gt;"", iferror(index('Internal Staffing Calculator'!B$8:B23500,match(F10434,'Internal Staffing Calculator'!E$8:E23500,0)), "Not In Budget"),"")</f>
        <v/>
      </c>
      <c r="I10434" s="184"/>
      <c r="J10434" s="184"/>
      <c r="K10434" s="184"/>
      <c r="L10434" s="183"/>
    </row>
    <row r="10435">
      <c r="A10435" s="454"/>
      <c r="B10435" s="927"/>
      <c r="C10435" s="580"/>
      <c r="D10435" s="939"/>
      <c r="E10435" s="940"/>
      <c r="F10435" s="941"/>
      <c r="G10435" s="937" t="str">
        <f t="array" ref="G10435">xlookup(F10435,'Internal Staffing Calculator'!E:E,'Internal Staffing Calculator'!C:C,"")</f>
        <v/>
      </c>
      <c r="H10435" s="932" t="str">
        <f t="array" ref="H10435">if(F10435&lt;&gt;"", iferror(index('Internal Staffing Calculator'!B$8:B23500,match(F10435,'Internal Staffing Calculator'!E$8:E23500,0)), "Not In Budget"),"")</f>
        <v/>
      </c>
      <c r="I10435" s="184"/>
      <c r="J10435" s="184"/>
      <c r="K10435" s="184"/>
      <c r="L10435" s="183"/>
    </row>
    <row r="10436">
      <c r="A10436" s="454"/>
      <c r="B10436" s="927"/>
      <c r="C10436" s="580"/>
      <c r="D10436" s="939"/>
      <c r="E10436" s="940"/>
      <c r="F10436" s="941"/>
      <c r="G10436" s="937" t="str">
        <f t="array" ref="G10436">xlookup(F10436,'Internal Staffing Calculator'!E:E,'Internal Staffing Calculator'!C:C,"")</f>
        <v/>
      </c>
      <c r="H10436" s="932" t="str">
        <f t="array" ref="H10436">if(F10436&lt;&gt;"", iferror(index('Internal Staffing Calculator'!B$8:B23500,match(F10436,'Internal Staffing Calculator'!E$8:E23500,0)), "Not In Budget"),"")</f>
        <v/>
      </c>
      <c r="I10436" s="184"/>
      <c r="J10436" s="184"/>
      <c r="K10436" s="184"/>
      <c r="L10436" s="183"/>
    </row>
    <row r="10437">
      <c r="A10437" s="454"/>
      <c r="B10437" s="927"/>
      <c r="C10437" s="580"/>
      <c r="D10437" s="939"/>
      <c r="E10437" s="940"/>
      <c r="F10437" s="941"/>
      <c r="G10437" s="937" t="str">
        <f t="array" ref="G10437">xlookup(F10437,'Internal Staffing Calculator'!E:E,'Internal Staffing Calculator'!C:C,"")</f>
        <v/>
      </c>
      <c r="H10437" s="932" t="str">
        <f t="array" ref="H10437">if(F10437&lt;&gt;"", iferror(index('Internal Staffing Calculator'!B$8:B23500,match(F10437,'Internal Staffing Calculator'!E$8:E23500,0)), "Not In Budget"),"")</f>
        <v/>
      </c>
      <c r="I10437" s="184"/>
      <c r="J10437" s="184"/>
      <c r="K10437" s="184"/>
      <c r="L10437" s="183"/>
    </row>
    <row r="10438">
      <c r="A10438" s="454"/>
      <c r="B10438" s="927"/>
      <c r="C10438" s="580"/>
      <c r="D10438" s="939"/>
      <c r="E10438" s="940"/>
      <c r="F10438" s="941"/>
      <c r="G10438" s="937" t="str">
        <f t="array" ref="G10438">xlookup(F10438,'Internal Staffing Calculator'!E:E,'Internal Staffing Calculator'!C:C,"")</f>
        <v/>
      </c>
      <c r="H10438" s="932" t="str">
        <f t="array" ref="H10438">if(F10438&lt;&gt;"", iferror(index('Internal Staffing Calculator'!B$8:B23500,match(F10438,'Internal Staffing Calculator'!E$8:E23500,0)), "Not In Budget"),"")</f>
        <v/>
      </c>
      <c r="I10438" s="184"/>
      <c r="J10438" s="184"/>
      <c r="K10438" s="184"/>
      <c r="L10438" s="183"/>
    </row>
    <row r="10439">
      <c r="A10439" s="454"/>
      <c r="B10439" s="927"/>
      <c r="C10439" s="580"/>
      <c r="D10439" s="939"/>
      <c r="E10439" s="940"/>
      <c r="F10439" s="941"/>
      <c r="G10439" s="937" t="str">
        <f t="array" ref="G10439">xlookup(F10439,'Internal Staffing Calculator'!E:E,'Internal Staffing Calculator'!C:C,"")</f>
        <v/>
      </c>
      <c r="H10439" s="932" t="str">
        <f t="array" ref="H10439">if(F10439&lt;&gt;"", iferror(index('Internal Staffing Calculator'!B$8:B23500,match(F10439,'Internal Staffing Calculator'!E$8:E23500,0)), "Not In Budget"),"")</f>
        <v/>
      </c>
      <c r="I10439" s="184"/>
      <c r="J10439" s="184"/>
      <c r="K10439" s="184"/>
      <c r="L10439" s="183"/>
    </row>
    <row r="10440">
      <c r="A10440" s="454"/>
      <c r="B10440" s="927"/>
      <c r="C10440" s="580"/>
      <c r="D10440" s="939"/>
      <c r="E10440" s="940"/>
      <c r="F10440" s="941"/>
      <c r="G10440" s="937" t="str">
        <f t="array" ref="G10440">xlookup(F10440,'Internal Staffing Calculator'!E:E,'Internal Staffing Calculator'!C:C,"")</f>
        <v/>
      </c>
      <c r="H10440" s="932" t="str">
        <f t="array" ref="H10440">if(F10440&lt;&gt;"", iferror(index('Internal Staffing Calculator'!B$8:B23500,match(F10440,'Internal Staffing Calculator'!E$8:E23500,0)), "Not In Budget"),"")</f>
        <v/>
      </c>
      <c r="I10440" s="184"/>
      <c r="J10440" s="184"/>
      <c r="K10440" s="184"/>
      <c r="L10440" s="183"/>
    </row>
    <row r="10441">
      <c r="A10441" s="454"/>
      <c r="B10441" s="927"/>
      <c r="C10441" s="580"/>
      <c r="D10441" s="939"/>
      <c r="E10441" s="940"/>
      <c r="F10441" s="941"/>
      <c r="G10441" s="937" t="str">
        <f t="array" ref="G10441">xlookup(F10441,'Internal Staffing Calculator'!E:E,'Internal Staffing Calculator'!C:C,"")</f>
        <v/>
      </c>
      <c r="H10441" s="932" t="str">
        <f t="array" ref="H10441">if(F10441&lt;&gt;"", iferror(index('Internal Staffing Calculator'!B$8:B23500,match(F10441,'Internal Staffing Calculator'!E$8:E23500,0)), "Not In Budget"),"")</f>
        <v/>
      </c>
      <c r="I10441" s="184"/>
      <c r="J10441" s="184"/>
      <c r="K10441" s="184"/>
      <c r="L10441" s="183"/>
    </row>
    <row r="10442">
      <c r="A10442" s="454"/>
      <c r="B10442" s="927"/>
      <c r="C10442" s="580"/>
      <c r="D10442" s="939"/>
      <c r="E10442" s="940"/>
      <c r="F10442" s="941"/>
      <c r="G10442" s="937" t="str">
        <f t="array" ref="G10442">xlookup(F10442,'Internal Staffing Calculator'!E:E,'Internal Staffing Calculator'!C:C,"")</f>
        <v/>
      </c>
      <c r="H10442" s="932" t="str">
        <f t="array" ref="H10442">if(F10442&lt;&gt;"", iferror(index('Internal Staffing Calculator'!B$8:B23500,match(F10442,'Internal Staffing Calculator'!E$8:E23500,0)), "Not In Budget"),"")</f>
        <v/>
      </c>
      <c r="I10442" s="184"/>
      <c r="J10442" s="184"/>
      <c r="K10442" s="184"/>
      <c r="L10442" s="183"/>
    </row>
    <row r="10443">
      <c r="A10443" s="454"/>
      <c r="B10443" s="927"/>
      <c r="C10443" s="580"/>
      <c r="D10443" s="939"/>
      <c r="E10443" s="940"/>
      <c r="F10443" s="941"/>
      <c r="G10443" s="937" t="str">
        <f t="array" ref="G10443">xlookup(F10443,'Internal Staffing Calculator'!E:E,'Internal Staffing Calculator'!C:C,"")</f>
        <v/>
      </c>
      <c r="H10443" s="932" t="str">
        <f t="array" ref="H10443">if(F10443&lt;&gt;"", iferror(index('Internal Staffing Calculator'!B$8:B23500,match(F10443,'Internal Staffing Calculator'!E$8:E23500,0)), "Not In Budget"),"")</f>
        <v/>
      </c>
      <c r="I10443" s="184"/>
      <c r="J10443" s="184"/>
      <c r="K10443" s="184"/>
      <c r="L10443" s="183"/>
    </row>
    <row r="10444">
      <c r="A10444" s="454"/>
      <c r="B10444" s="927"/>
      <c r="C10444" s="580"/>
      <c r="D10444" s="939"/>
      <c r="E10444" s="940"/>
      <c r="F10444" s="941"/>
      <c r="G10444" s="937" t="str">
        <f t="array" ref="G10444">xlookup(F10444,'Internal Staffing Calculator'!E:E,'Internal Staffing Calculator'!C:C,"")</f>
        <v/>
      </c>
      <c r="H10444" s="932" t="str">
        <f t="array" ref="H10444">if(F10444&lt;&gt;"", iferror(index('Internal Staffing Calculator'!B$8:B23500,match(F10444,'Internal Staffing Calculator'!E$8:E23500,0)), "Not In Budget"),"")</f>
        <v/>
      </c>
      <c r="I10444" s="184"/>
      <c r="J10444" s="184"/>
      <c r="K10444" s="184"/>
      <c r="L10444" s="183"/>
    </row>
    <row r="10445">
      <c r="A10445" s="454"/>
      <c r="B10445" s="927"/>
      <c r="C10445" s="580"/>
      <c r="D10445" s="939"/>
      <c r="E10445" s="940"/>
      <c r="F10445" s="941"/>
      <c r="G10445" s="937" t="str">
        <f t="array" ref="G10445">xlookup(F10445,'Internal Staffing Calculator'!E:E,'Internal Staffing Calculator'!C:C,"")</f>
        <v/>
      </c>
      <c r="H10445" s="932" t="str">
        <f t="array" ref="H10445">if(F10445&lt;&gt;"", iferror(index('Internal Staffing Calculator'!B$8:B23500,match(F10445,'Internal Staffing Calculator'!E$8:E23500,0)), "Not In Budget"),"")</f>
        <v/>
      </c>
      <c r="I10445" s="184"/>
      <c r="J10445" s="184"/>
      <c r="K10445" s="184"/>
      <c r="L10445" s="183"/>
    </row>
    <row r="10446">
      <c r="A10446" s="454"/>
      <c r="B10446" s="927"/>
      <c r="C10446" s="580"/>
      <c r="D10446" s="939"/>
      <c r="E10446" s="940"/>
      <c r="F10446" s="941"/>
      <c r="G10446" s="937" t="str">
        <f t="array" ref="G10446">xlookup(F10446,'Internal Staffing Calculator'!E:E,'Internal Staffing Calculator'!C:C,"")</f>
        <v/>
      </c>
      <c r="H10446" s="932" t="str">
        <f t="array" ref="H10446">if(F10446&lt;&gt;"", iferror(index('Internal Staffing Calculator'!B$8:B23500,match(F10446,'Internal Staffing Calculator'!E$8:E23500,0)), "Not In Budget"),"")</f>
        <v/>
      </c>
      <c r="I10446" s="184"/>
      <c r="J10446" s="184"/>
      <c r="K10446" s="184"/>
      <c r="L10446" s="183"/>
    </row>
    <row r="10447">
      <c r="A10447" s="454"/>
      <c r="B10447" s="927"/>
      <c r="C10447" s="580"/>
      <c r="D10447" s="939"/>
      <c r="E10447" s="940"/>
      <c r="F10447" s="941"/>
      <c r="G10447" s="937" t="str">
        <f t="array" ref="G10447">xlookup(F10447,'Internal Staffing Calculator'!E:E,'Internal Staffing Calculator'!C:C,"")</f>
        <v/>
      </c>
      <c r="H10447" s="932" t="str">
        <f t="array" ref="H10447">if(F10447&lt;&gt;"", iferror(index('Internal Staffing Calculator'!B$8:B23500,match(F10447,'Internal Staffing Calculator'!E$8:E23500,0)), "Not In Budget"),"")</f>
        <v/>
      </c>
      <c r="I10447" s="184"/>
      <c r="J10447" s="184"/>
      <c r="K10447" s="184"/>
      <c r="L10447" s="183"/>
    </row>
    <row r="10448">
      <c r="A10448" s="454"/>
      <c r="B10448" s="927"/>
      <c r="C10448" s="580"/>
      <c r="D10448" s="939"/>
      <c r="E10448" s="940"/>
      <c r="F10448" s="941"/>
      <c r="G10448" s="937" t="str">
        <f t="array" ref="G10448">xlookup(F10448,'Internal Staffing Calculator'!E:E,'Internal Staffing Calculator'!C:C,"")</f>
        <v/>
      </c>
      <c r="H10448" s="932" t="str">
        <f t="array" ref="H10448">if(F10448&lt;&gt;"", iferror(index('Internal Staffing Calculator'!B$8:B23500,match(F10448,'Internal Staffing Calculator'!E$8:E23500,0)), "Not In Budget"),"")</f>
        <v/>
      </c>
      <c r="I10448" s="184"/>
      <c r="J10448" s="184"/>
      <c r="K10448" s="184"/>
      <c r="L10448" s="183"/>
    </row>
    <row r="10449">
      <c r="A10449" s="454"/>
      <c r="B10449" s="927"/>
      <c r="C10449" s="580"/>
      <c r="D10449" s="939"/>
      <c r="E10449" s="940"/>
      <c r="F10449" s="941"/>
      <c r="G10449" s="937" t="str">
        <f t="array" ref="G10449">xlookup(F10449,'Internal Staffing Calculator'!E:E,'Internal Staffing Calculator'!C:C,"")</f>
        <v/>
      </c>
      <c r="H10449" s="932" t="str">
        <f t="array" ref="H10449">if(F10449&lt;&gt;"", iferror(index('Internal Staffing Calculator'!B$8:B23500,match(F10449,'Internal Staffing Calculator'!E$8:E23500,0)), "Not In Budget"),"")</f>
        <v/>
      </c>
      <c r="I10449" s="184"/>
      <c r="J10449" s="184"/>
      <c r="K10449" s="184"/>
      <c r="L10449" s="183"/>
    </row>
    <row r="10450">
      <c r="A10450" s="454"/>
      <c r="B10450" s="927"/>
      <c r="C10450" s="580"/>
      <c r="D10450" s="939"/>
      <c r="E10450" s="940"/>
      <c r="F10450" s="941"/>
      <c r="G10450" s="937" t="str">
        <f t="array" ref="G10450">xlookup(F10450,'Internal Staffing Calculator'!E:E,'Internal Staffing Calculator'!C:C,"")</f>
        <v/>
      </c>
      <c r="H10450" s="932" t="str">
        <f t="array" ref="H10450">if(F10450&lt;&gt;"", iferror(index('Internal Staffing Calculator'!B$8:B23500,match(F10450,'Internal Staffing Calculator'!E$8:E23500,0)), "Not In Budget"),"")</f>
        <v/>
      </c>
      <c r="I10450" s="184"/>
      <c r="J10450" s="184"/>
      <c r="K10450" s="184"/>
      <c r="L10450" s="183"/>
    </row>
    <row r="10451">
      <c r="A10451" s="454"/>
      <c r="B10451" s="927"/>
      <c r="C10451" s="580"/>
      <c r="D10451" s="939"/>
      <c r="E10451" s="940"/>
      <c r="F10451" s="941"/>
      <c r="G10451" s="937" t="str">
        <f t="array" ref="G10451">xlookup(F10451,'Internal Staffing Calculator'!E:E,'Internal Staffing Calculator'!C:C,"")</f>
        <v/>
      </c>
      <c r="H10451" s="932" t="str">
        <f t="array" ref="H10451">if(F10451&lt;&gt;"", iferror(index('Internal Staffing Calculator'!B$8:B23500,match(F10451,'Internal Staffing Calculator'!E$8:E23500,0)), "Not In Budget"),"")</f>
        <v/>
      </c>
      <c r="I10451" s="184"/>
      <c r="J10451" s="184"/>
      <c r="K10451" s="184"/>
      <c r="L10451" s="183"/>
    </row>
    <row r="10452">
      <c r="A10452" s="454"/>
      <c r="B10452" s="927"/>
      <c r="C10452" s="580"/>
      <c r="D10452" s="939"/>
      <c r="E10452" s="940"/>
      <c r="F10452" s="941"/>
      <c r="G10452" s="937" t="str">
        <f t="array" ref="G10452">xlookup(F10452,'Internal Staffing Calculator'!E:E,'Internal Staffing Calculator'!C:C,"")</f>
        <v/>
      </c>
      <c r="H10452" s="932" t="str">
        <f t="array" ref="H10452">if(F10452&lt;&gt;"", iferror(index('Internal Staffing Calculator'!B$8:B23500,match(F10452,'Internal Staffing Calculator'!E$8:E23500,0)), "Not In Budget"),"")</f>
        <v/>
      </c>
      <c r="I10452" s="184"/>
      <c r="J10452" s="184"/>
      <c r="K10452" s="184"/>
      <c r="L10452" s="183"/>
    </row>
    <row r="10453">
      <c r="A10453" s="454"/>
      <c r="B10453" s="927"/>
      <c r="C10453" s="580"/>
      <c r="D10453" s="939"/>
      <c r="E10453" s="940"/>
      <c r="F10453" s="941"/>
      <c r="G10453" s="937" t="str">
        <f t="array" ref="G10453">xlookup(F10453,'Internal Staffing Calculator'!E:E,'Internal Staffing Calculator'!C:C,"")</f>
        <v/>
      </c>
      <c r="H10453" s="932" t="str">
        <f t="array" ref="H10453">if(F10453&lt;&gt;"", iferror(index('Internal Staffing Calculator'!B$8:B23500,match(F10453,'Internal Staffing Calculator'!E$8:E23500,0)), "Not In Budget"),"")</f>
        <v/>
      </c>
      <c r="I10453" s="184"/>
      <c r="J10453" s="184"/>
      <c r="K10453" s="184"/>
      <c r="L10453" s="183"/>
    </row>
    <row r="10454">
      <c r="A10454" s="454"/>
      <c r="B10454" s="927"/>
      <c r="C10454" s="580"/>
      <c r="D10454" s="939"/>
      <c r="E10454" s="940"/>
      <c r="F10454" s="941"/>
      <c r="G10454" s="937" t="str">
        <f t="array" ref="G10454">xlookup(F10454,'Internal Staffing Calculator'!E:E,'Internal Staffing Calculator'!C:C,"")</f>
        <v/>
      </c>
      <c r="H10454" s="932" t="str">
        <f t="array" ref="H10454">if(F10454&lt;&gt;"", iferror(index('Internal Staffing Calculator'!B$8:B23500,match(F10454,'Internal Staffing Calculator'!E$8:E23500,0)), "Not In Budget"),"")</f>
        <v/>
      </c>
      <c r="I10454" s="184"/>
      <c r="J10454" s="184"/>
      <c r="K10454" s="184"/>
      <c r="L10454" s="183"/>
    </row>
    <row r="10455">
      <c r="A10455" s="454"/>
      <c r="B10455" s="927"/>
      <c r="C10455" s="580"/>
      <c r="D10455" s="939"/>
      <c r="E10455" s="940"/>
      <c r="F10455" s="941"/>
      <c r="G10455" s="937" t="str">
        <f t="array" ref="G10455">xlookup(F10455,'Internal Staffing Calculator'!E:E,'Internal Staffing Calculator'!C:C,"")</f>
        <v/>
      </c>
      <c r="H10455" s="932" t="str">
        <f t="array" ref="H10455">if(F10455&lt;&gt;"", iferror(index('Internal Staffing Calculator'!B$8:B23500,match(F10455,'Internal Staffing Calculator'!E$8:E23500,0)), "Not In Budget"),"")</f>
        <v/>
      </c>
      <c r="I10455" s="184"/>
      <c r="J10455" s="184"/>
      <c r="K10455" s="184"/>
      <c r="L10455" s="183"/>
    </row>
    <row r="10456">
      <c r="A10456" s="454"/>
      <c r="B10456" s="927"/>
      <c r="C10456" s="580"/>
      <c r="D10456" s="939"/>
      <c r="E10456" s="940"/>
      <c r="F10456" s="941"/>
      <c r="G10456" s="937" t="str">
        <f t="array" ref="G10456">xlookup(F10456,'Internal Staffing Calculator'!E:E,'Internal Staffing Calculator'!C:C,"")</f>
        <v/>
      </c>
      <c r="H10456" s="932" t="str">
        <f t="array" ref="H10456">if(F10456&lt;&gt;"", iferror(index('Internal Staffing Calculator'!B$8:B23500,match(F10456,'Internal Staffing Calculator'!E$8:E23500,0)), "Not In Budget"),"")</f>
        <v/>
      </c>
      <c r="I10456" s="184"/>
      <c r="J10456" s="184"/>
      <c r="K10456" s="184"/>
      <c r="L10456" s="183"/>
    </row>
    <row r="10457">
      <c r="A10457" s="454"/>
      <c r="B10457" s="927"/>
      <c r="C10457" s="580"/>
      <c r="D10457" s="939"/>
      <c r="E10457" s="940"/>
      <c r="F10457" s="941"/>
      <c r="G10457" s="937" t="str">
        <f t="array" ref="G10457">xlookup(F10457,'Internal Staffing Calculator'!E:E,'Internal Staffing Calculator'!C:C,"")</f>
        <v/>
      </c>
      <c r="H10457" s="932" t="str">
        <f t="array" ref="H10457">if(F10457&lt;&gt;"", iferror(index('Internal Staffing Calculator'!B$8:B23500,match(F10457,'Internal Staffing Calculator'!E$8:E23500,0)), "Not In Budget"),"")</f>
        <v/>
      </c>
      <c r="I10457" s="184"/>
      <c r="J10457" s="184"/>
      <c r="K10457" s="184"/>
      <c r="L10457" s="183"/>
    </row>
    <row r="10458">
      <c r="A10458" s="454"/>
      <c r="B10458" s="927"/>
      <c r="C10458" s="580"/>
      <c r="D10458" s="939"/>
      <c r="E10458" s="940"/>
      <c r="F10458" s="941"/>
      <c r="G10458" s="937" t="str">
        <f t="array" ref="G10458">xlookup(F10458,'Internal Staffing Calculator'!E:E,'Internal Staffing Calculator'!C:C,"")</f>
        <v/>
      </c>
      <c r="H10458" s="932" t="str">
        <f t="array" ref="H10458">if(F10458&lt;&gt;"", iferror(index('Internal Staffing Calculator'!B$8:B23500,match(F10458,'Internal Staffing Calculator'!E$8:E23500,0)), "Not In Budget"),"")</f>
        <v/>
      </c>
      <c r="I10458" s="184"/>
      <c r="J10458" s="184"/>
      <c r="K10458" s="184"/>
      <c r="L10458" s="183"/>
    </row>
    <row r="10459">
      <c r="A10459" s="454"/>
      <c r="B10459" s="927"/>
      <c r="C10459" s="580"/>
      <c r="D10459" s="939"/>
      <c r="E10459" s="940"/>
      <c r="F10459" s="941"/>
      <c r="G10459" s="937" t="str">
        <f t="array" ref="G10459">xlookup(F10459,'Internal Staffing Calculator'!E:E,'Internal Staffing Calculator'!C:C,"")</f>
        <v/>
      </c>
      <c r="H10459" s="932" t="str">
        <f t="array" ref="H10459">if(F10459&lt;&gt;"", iferror(index('Internal Staffing Calculator'!B$8:B23500,match(F10459,'Internal Staffing Calculator'!E$8:E23500,0)), "Not In Budget"),"")</f>
        <v/>
      </c>
      <c r="I10459" s="184"/>
      <c r="J10459" s="184"/>
      <c r="K10459" s="184"/>
      <c r="L10459" s="183"/>
    </row>
    <row r="10460">
      <c r="A10460" s="454"/>
      <c r="B10460" s="927"/>
      <c r="C10460" s="580"/>
      <c r="D10460" s="939"/>
      <c r="E10460" s="940"/>
      <c r="F10460" s="941"/>
      <c r="G10460" s="937" t="str">
        <f t="array" ref="G10460">xlookup(F10460,'Internal Staffing Calculator'!E:E,'Internal Staffing Calculator'!C:C,"")</f>
        <v/>
      </c>
      <c r="H10460" s="932" t="str">
        <f t="array" ref="H10460">if(F10460&lt;&gt;"", iferror(index('Internal Staffing Calculator'!B$8:B23500,match(F10460,'Internal Staffing Calculator'!E$8:E23500,0)), "Not In Budget"),"")</f>
        <v/>
      </c>
      <c r="I10460" s="184"/>
      <c r="J10460" s="184"/>
      <c r="K10460" s="184"/>
      <c r="L10460" s="183"/>
    </row>
    <row r="10461">
      <c r="A10461" s="454"/>
      <c r="B10461" s="927"/>
      <c r="C10461" s="580"/>
      <c r="D10461" s="939"/>
      <c r="E10461" s="940"/>
      <c r="F10461" s="941"/>
      <c r="G10461" s="937" t="str">
        <f t="array" ref="G10461">xlookup(F10461,'Internal Staffing Calculator'!E:E,'Internal Staffing Calculator'!C:C,"")</f>
        <v/>
      </c>
      <c r="H10461" s="932" t="str">
        <f t="array" ref="H10461">if(F10461&lt;&gt;"", iferror(index('Internal Staffing Calculator'!B$8:B23500,match(F10461,'Internal Staffing Calculator'!E$8:E23500,0)), "Not In Budget"),"")</f>
        <v/>
      </c>
      <c r="I10461" s="184"/>
      <c r="J10461" s="184"/>
      <c r="K10461" s="184"/>
      <c r="L10461" s="183"/>
    </row>
    <row r="10462">
      <c r="A10462" s="454"/>
      <c r="B10462" s="927"/>
      <c r="C10462" s="580"/>
      <c r="D10462" s="939"/>
      <c r="E10462" s="940"/>
      <c r="F10462" s="941"/>
      <c r="G10462" s="937" t="str">
        <f t="array" ref="G10462">xlookup(F10462,'Internal Staffing Calculator'!E:E,'Internal Staffing Calculator'!C:C,"")</f>
        <v/>
      </c>
      <c r="H10462" s="932" t="str">
        <f t="array" ref="H10462">if(F10462&lt;&gt;"", iferror(index('Internal Staffing Calculator'!B$8:B23500,match(F10462,'Internal Staffing Calculator'!E$8:E23500,0)), "Not In Budget"),"")</f>
        <v/>
      </c>
      <c r="I10462" s="184"/>
      <c r="J10462" s="184"/>
      <c r="K10462" s="184"/>
      <c r="L10462" s="183"/>
    </row>
    <row r="10463">
      <c r="A10463" s="454"/>
      <c r="B10463" s="927"/>
      <c r="C10463" s="580"/>
      <c r="D10463" s="939"/>
      <c r="E10463" s="940"/>
      <c r="F10463" s="941"/>
      <c r="G10463" s="937" t="str">
        <f t="array" ref="G10463">xlookup(F10463,'Internal Staffing Calculator'!E:E,'Internal Staffing Calculator'!C:C,"")</f>
        <v/>
      </c>
      <c r="H10463" s="932" t="str">
        <f t="array" ref="H10463">if(F10463&lt;&gt;"", iferror(index('Internal Staffing Calculator'!B$8:B23500,match(F10463,'Internal Staffing Calculator'!E$8:E23500,0)), "Not In Budget"),"")</f>
        <v/>
      </c>
      <c r="I10463" s="184"/>
      <c r="J10463" s="184"/>
      <c r="K10463" s="184"/>
      <c r="L10463" s="183"/>
    </row>
    <row r="10464">
      <c r="A10464" s="454"/>
      <c r="B10464" s="927"/>
      <c r="C10464" s="580"/>
      <c r="D10464" s="939"/>
      <c r="E10464" s="940"/>
      <c r="F10464" s="941"/>
      <c r="G10464" s="937" t="str">
        <f t="array" ref="G10464">xlookup(F10464,'Internal Staffing Calculator'!E:E,'Internal Staffing Calculator'!C:C,"")</f>
        <v/>
      </c>
      <c r="H10464" s="932" t="str">
        <f t="array" ref="H10464">if(F10464&lt;&gt;"", iferror(index('Internal Staffing Calculator'!B$8:B23500,match(F10464,'Internal Staffing Calculator'!E$8:E23500,0)), "Not In Budget"),"")</f>
        <v/>
      </c>
      <c r="I10464" s="184"/>
      <c r="J10464" s="184"/>
      <c r="K10464" s="184"/>
      <c r="L10464" s="183"/>
    </row>
    <row r="10465">
      <c r="A10465" s="454"/>
      <c r="B10465" s="927"/>
      <c r="C10465" s="580"/>
      <c r="D10465" s="939"/>
      <c r="E10465" s="940"/>
      <c r="F10465" s="941"/>
      <c r="G10465" s="937" t="str">
        <f t="array" ref="G10465">xlookup(F10465,'Internal Staffing Calculator'!E:E,'Internal Staffing Calculator'!C:C,"")</f>
        <v/>
      </c>
      <c r="H10465" s="932" t="str">
        <f t="array" ref="H10465">if(F10465&lt;&gt;"", iferror(index('Internal Staffing Calculator'!B$8:B23500,match(F10465,'Internal Staffing Calculator'!E$8:E23500,0)), "Not In Budget"),"")</f>
        <v/>
      </c>
      <c r="I10465" s="184"/>
      <c r="J10465" s="184"/>
      <c r="K10465" s="184"/>
      <c r="L10465" s="183"/>
    </row>
    <row r="10466">
      <c r="A10466" s="454"/>
      <c r="B10466" s="927"/>
      <c r="C10466" s="580"/>
      <c r="D10466" s="939"/>
      <c r="E10466" s="940"/>
      <c r="F10466" s="941"/>
      <c r="G10466" s="937" t="str">
        <f t="array" ref="G10466">xlookup(F10466,'Internal Staffing Calculator'!E:E,'Internal Staffing Calculator'!C:C,"")</f>
        <v/>
      </c>
      <c r="H10466" s="932" t="str">
        <f t="array" ref="H10466">if(F10466&lt;&gt;"", iferror(index('Internal Staffing Calculator'!B$8:B23500,match(F10466,'Internal Staffing Calculator'!E$8:E23500,0)), "Not In Budget"),"")</f>
        <v/>
      </c>
      <c r="I10466" s="184"/>
      <c r="J10466" s="184"/>
      <c r="K10466" s="184"/>
      <c r="L10466" s="183"/>
    </row>
    <row r="10467">
      <c r="A10467" s="454"/>
      <c r="B10467" s="927"/>
      <c r="C10467" s="580"/>
      <c r="D10467" s="939"/>
      <c r="E10467" s="940"/>
      <c r="F10467" s="941"/>
      <c r="G10467" s="937" t="str">
        <f t="array" ref="G10467">xlookup(F10467,'Internal Staffing Calculator'!E:E,'Internal Staffing Calculator'!C:C,"")</f>
        <v/>
      </c>
      <c r="H10467" s="932" t="str">
        <f t="array" ref="H10467">if(F10467&lt;&gt;"", iferror(index('Internal Staffing Calculator'!B$8:B23500,match(F10467,'Internal Staffing Calculator'!E$8:E23500,0)), "Not In Budget"),"")</f>
        <v/>
      </c>
      <c r="I10467" s="184"/>
      <c r="J10467" s="184"/>
      <c r="K10467" s="184"/>
      <c r="L10467" s="183"/>
    </row>
    <row r="10468">
      <c r="A10468" s="454"/>
      <c r="B10468" s="927"/>
      <c r="C10468" s="580"/>
      <c r="D10468" s="939"/>
      <c r="E10468" s="940"/>
      <c r="F10468" s="941"/>
      <c r="G10468" s="937" t="str">
        <f t="array" ref="G10468">xlookup(F10468,'Internal Staffing Calculator'!E:E,'Internal Staffing Calculator'!C:C,"")</f>
        <v/>
      </c>
      <c r="H10468" s="932" t="str">
        <f t="array" ref="H10468">if(F10468&lt;&gt;"", iferror(index('Internal Staffing Calculator'!B$8:B23500,match(F10468,'Internal Staffing Calculator'!E$8:E23500,0)), "Not In Budget"),"")</f>
        <v/>
      </c>
      <c r="I10468" s="184"/>
      <c r="J10468" s="184"/>
      <c r="K10468" s="184"/>
      <c r="L10468" s="183"/>
    </row>
    <row r="10469">
      <c r="A10469" s="454"/>
      <c r="B10469" s="927"/>
      <c r="C10469" s="580"/>
      <c r="D10469" s="939"/>
      <c r="E10469" s="940"/>
      <c r="F10469" s="941"/>
      <c r="G10469" s="937" t="str">
        <f t="array" ref="G10469">xlookup(F10469,'Internal Staffing Calculator'!E:E,'Internal Staffing Calculator'!C:C,"")</f>
        <v/>
      </c>
      <c r="H10469" s="932" t="str">
        <f t="array" ref="H10469">if(F10469&lt;&gt;"", iferror(index('Internal Staffing Calculator'!B$8:B23500,match(F10469,'Internal Staffing Calculator'!E$8:E23500,0)), "Not In Budget"),"")</f>
        <v/>
      </c>
      <c r="I10469" s="184"/>
      <c r="J10469" s="184"/>
      <c r="K10469" s="184"/>
      <c r="L10469" s="183"/>
    </row>
    <row r="10470">
      <c r="A10470" s="454"/>
      <c r="B10470" s="927"/>
      <c r="C10470" s="580"/>
      <c r="D10470" s="939"/>
      <c r="E10470" s="940"/>
      <c r="F10470" s="941"/>
      <c r="G10470" s="937" t="str">
        <f t="array" ref="G10470">xlookup(F10470,'Internal Staffing Calculator'!E:E,'Internal Staffing Calculator'!C:C,"")</f>
        <v/>
      </c>
      <c r="H10470" s="932" t="str">
        <f t="array" ref="H10470">if(F10470&lt;&gt;"", iferror(index('Internal Staffing Calculator'!B$8:B23500,match(F10470,'Internal Staffing Calculator'!E$8:E23500,0)), "Not In Budget"),"")</f>
        <v/>
      </c>
      <c r="I10470" s="184"/>
      <c r="J10470" s="184"/>
      <c r="K10470" s="184"/>
      <c r="L10470" s="183"/>
    </row>
    <row r="10471">
      <c r="A10471" s="454"/>
      <c r="B10471" s="927"/>
      <c r="C10471" s="580"/>
      <c r="D10471" s="939"/>
      <c r="E10471" s="940"/>
      <c r="F10471" s="941"/>
      <c r="G10471" s="937" t="str">
        <f t="array" ref="G10471">xlookup(F10471,'Internal Staffing Calculator'!E:E,'Internal Staffing Calculator'!C:C,"")</f>
        <v/>
      </c>
      <c r="H10471" s="932" t="str">
        <f t="array" ref="H10471">if(F10471&lt;&gt;"", iferror(index('Internal Staffing Calculator'!B$8:B23500,match(F10471,'Internal Staffing Calculator'!E$8:E23500,0)), "Not In Budget"),"")</f>
        <v/>
      </c>
      <c r="I10471" s="184"/>
      <c r="J10471" s="184"/>
      <c r="K10471" s="184"/>
      <c r="L10471" s="183"/>
    </row>
    <row r="10472">
      <c r="A10472" s="454"/>
      <c r="B10472" s="927"/>
      <c r="C10472" s="580"/>
      <c r="D10472" s="939"/>
      <c r="E10472" s="940"/>
      <c r="F10472" s="941"/>
      <c r="G10472" s="937" t="str">
        <f t="array" ref="G10472">xlookup(F10472,'Internal Staffing Calculator'!E:E,'Internal Staffing Calculator'!C:C,"")</f>
        <v/>
      </c>
      <c r="H10472" s="932" t="str">
        <f t="array" ref="H10472">if(F10472&lt;&gt;"", iferror(index('Internal Staffing Calculator'!B$8:B23500,match(F10472,'Internal Staffing Calculator'!E$8:E23500,0)), "Not In Budget"),"")</f>
        <v/>
      </c>
      <c r="I10472" s="184"/>
      <c r="J10472" s="184"/>
      <c r="K10472" s="184"/>
      <c r="L10472" s="183"/>
    </row>
    <row r="10473">
      <c r="A10473" s="454"/>
      <c r="B10473" s="927"/>
      <c r="C10473" s="580"/>
      <c r="D10473" s="939"/>
      <c r="E10473" s="940"/>
      <c r="F10473" s="941"/>
      <c r="G10473" s="937" t="str">
        <f t="array" ref="G10473">xlookup(F10473,'Internal Staffing Calculator'!E:E,'Internal Staffing Calculator'!C:C,"")</f>
        <v/>
      </c>
      <c r="H10473" s="932" t="str">
        <f t="array" ref="H10473">if(F10473&lt;&gt;"", iferror(index('Internal Staffing Calculator'!B$8:B23500,match(F10473,'Internal Staffing Calculator'!E$8:E23500,0)), "Not In Budget"),"")</f>
        <v/>
      </c>
      <c r="I10473" s="184"/>
      <c r="J10473" s="184"/>
      <c r="K10473" s="184"/>
      <c r="L10473" s="183"/>
    </row>
    <row r="10474">
      <c r="A10474" s="454"/>
      <c r="B10474" s="927"/>
      <c r="C10474" s="580"/>
      <c r="D10474" s="939"/>
      <c r="E10474" s="940"/>
      <c r="F10474" s="941"/>
      <c r="G10474" s="937" t="str">
        <f t="array" ref="G10474">xlookup(F10474,'Internal Staffing Calculator'!E:E,'Internal Staffing Calculator'!C:C,"")</f>
        <v/>
      </c>
      <c r="H10474" s="932" t="str">
        <f t="array" ref="H10474">if(F10474&lt;&gt;"", iferror(index('Internal Staffing Calculator'!B$8:B23500,match(F10474,'Internal Staffing Calculator'!E$8:E23500,0)), "Not In Budget"),"")</f>
        <v/>
      </c>
      <c r="I10474" s="184"/>
      <c r="J10474" s="184"/>
      <c r="K10474" s="184"/>
      <c r="L10474" s="183"/>
    </row>
    <row r="10475">
      <c r="A10475" s="454"/>
      <c r="B10475" s="927"/>
      <c r="C10475" s="580"/>
      <c r="D10475" s="939"/>
      <c r="E10475" s="940"/>
      <c r="F10475" s="941"/>
      <c r="G10475" s="937" t="str">
        <f t="array" ref="G10475">xlookup(F10475,'Internal Staffing Calculator'!E:E,'Internal Staffing Calculator'!C:C,"")</f>
        <v/>
      </c>
      <c r="H10475" s="932" t="str">
        <f t="array" ref="H10475">if(F10475&lt;&gt;"", iferror(index('Internal Staffing Calculator'!B$8:B23500,match(F10475,'Internal Staffing Calculator'!E$8:E23500,0)), "Not In Budget"),"")</f>
        <v/>
      </c>
      <c r="I10475" s="184"/>
      <c r="J10475" s="184"/>
      <c r="K10475" s="184"/>
      <c r="L10475" s="183"/>
    </row>
    <row r="10476">
      <c r="A10476" s="454"/>
      <c r="B10476" s="927"/>
      <c r="C10476" s="580"/>
      <c r="D10476" s="939"/>
      <c r="E10476" s="940"/>
      <c r="F10476" s="941"/>
      <c r="G10476" s="937" t="str">
        <f t="array" ref="G10476">xlookup(F10476,'Internal Staffing Calculator'!E:E,'Internal Staffing Calculator'!C:C,"")</f>
        <v/>
      </c>
      <c r="H10476" s="932" t="str">
        <f t="array" ref="H10476">if(F10476&lt;&gt;"", iferror(index('Internal Staffing Calculator'!B$8:B23500,match(F10476,'Internal Staffing Calculator'!E$8:E23500,0)), "Not In Budget"),"")</f>
        <v/>
      </c>
      <c r="I10476" s="184"/>
      <c r="J10476" s="184"/>
      <c r="K10476" s="184"/>
      <c r="L10476" s="183"/>
    </row>
    <row r="10477">
      <c r="A10477" s="454"/>
      <c r="B10477" s="927"/>
      <c r="C10477" s="580"/>
      <c r="D10477" s="939"/>
      <c r="E10477" s="940"/>
      <c r="F10477" s="941"/>
      <c r="G10477" s="937" t="str">
        <f t="array" ref="G10477">xlookup(F10477,'Internal Staffing Calculator'!E:E,'Internal Staffing Calculator'!C:C,"")</f>
        <v/>
      </c>
      <c r="H10477" s="932" t="str">
        <f t="array" ref="H10477">if(F10477&lt;&gt;"", iferror(index('Internal Staffing Calculator'!B$8:B23500,match(F10477,'Internal Staffing Calculator'!E$8:E23500,0)), "Not In Budget"),"")</f>
        <v/>
      </c>
      <c r="I10477" s="184"/>
      <c r="J10477" s="184"/>
      <c r="K10477" s="184"/>
      <c r="L10477" s="183"/>
    </row>
    <row r="10478">
      <c r="A10478" s="454"/>
      <c r="B10478" s="927"/>
      <c r="C10478" s="580"/>
      <c r="D10478" s="939"/>
      <c r="E10478" s="940"/>
      <c r="F10478" s="941"/>
      <c r="G10478" s="937" t="str">
        <f t="array" ref="G10478">xlookup(F10478,'Internal Staffing Calculator'!E:E,'Internal Staffing Calculator'!C:C,"")</f>
        <v/>
      </c>
      <c r="H10478" s="932" t="str">
        <f t="array" ref="H10478">if(F10478&lt;&gt;"", iferror(index('Internal Staffing Calculator'!B$8:B23500,match(F10478,'Internal Staffing Calculator'!E$8:E23500,0)), "Not In Budget"),"")</f>
        <v/>
      </c>
      <c r="I10478" s="184"/>
      <c r="J10478" s="184"/>
      <c r="K10478" s="184"/>
      <c r="L10478" s="183"/>
    </row>
    <row r="10479">
      <c r="A10479" s="454"/>
      <c r="B10479" s="927"/>
      <c r="C10479" s="580"/>
      <c r="D10479" s="939"/>
      <c r="E10479" s="940"/>
      <c r="F10479" s="941"/>
      <c r="G10479" s="937" t="str">
        <f t="array" ref="G10479">xlookup(F10479,'Internal Staffing Calculator'!E:E,'Internal Staffing Calculator'!C:C,"")</f>
        <v/>
      </c>
      <c r="H10479" s="932" t="str">
        <f t="array" ref="H10479">if(F10479&lt;&gt;"", iferror(index('Internal Staffing Calculator'!B$8:B23500,match(F10479,'Internal Staffing Calculator'!E$8:E23500,0)), "Not In Budget"),"")</f>
        <v/>
      </c>
      <c r="I10479" s="184"/>
      <c r="J10479" s="184"/>
      <c r="K10479" s="184"/>
      <c r="L10479" s="183"/>
    </row>
    <row r="10480">
      <c r="A10480" s="454"/>
      <c r="B10480" s="927"/>
      <c r="C10480" s="580"/>
      <c r="D10480" s="939"/>
      <c r="E10480" s="940"/>
      <c r="F10480" s="941"/>
      <c r="G10480" s="937" t="str">
        <f t="array" ref="G10480">xlookup(F10480,'Internal Staffing Calculator'!E:E,'Internal Staffing Calculator'!C:C,"")</f>
        <v/>
      </c>
      <c r="H10480" s="932" t="str">
        <f t="array" ref="H10480">if(F10480&lt;&gt;"", iferror(index('Internal Staffing Calculator'!B$8:B23500,match(F10480,'Internal Staffing Calculator'!E$8:E23500,0)), "Not In Budget"),"")</f>
        <v/>
      </c>
      <c r="I10480" s="184"/>
      <c r="J10480" s="184"/>
      <c r="K10480" s="184"/>
      <c r="L10480" s="183"/>
    </row>
    <row r="10481">
      <c r="A10481" s="454"/>
      <c r="B10481" s="927"/>
      <c r="C10481" s="580"/>
      <c r="D10481" s="939"/>
      <c r="E10481" s="940"/>
      <c r="F10481" s="941"/>
      <c r="G10481" s="937" t="str">
        <f t="array" ref="G10481">xlookup(F10481,'Internal Staffing Calculator'!E:E,'Internal Staffing Calculator'!C:C,"")</f>
        <v/>
      </c>
      <c r="H10481" s="932" t="str">
        <f t="array" ref="H10481">if(F10481&lt;&gt;"", iferror(index('Internal Staffing Calculator'!B$8:B23500,match(F10481,'Internal Staffing Calculator'!E$8:E23500,0)), "Not In Budget"),"")</f>
        <v/>
      </c>
      <c r="I10481" s="184"/>
      <c r="J10481" s="184"/>
      <c r="K10481" s="184"/>
      <c r="L10481" s="183"/>
    </row>
    <row r="10482">
      <c r="A10482" s="454"/>
      <c r="B10482" s="927"/>
      <c r="C10482" s="580"/>
      <c r="D10482" s="939"/>
      <c r="E10482" s="940"/>
      <c r="F10482" s="941"/>
      <c r="G10482" s="937" t="str">
        <f t="array" ref="G10482">xlookup(F10482,'Internal Staffing Calculator'!E:E,'Internal Staffing Calculator'!C:C,"")</f>
        <v/>
      </c>
      <c r="H10482" s="932" t="str">
        <f t="array" ref="H10482">if(F10482&lt;&gt;"", iferror(index('Internal Staffing Calculator'!B$8:B23500,match(F10482,'Internal Staffing Calculator'!E$8:E23500,0)), "Not In Budget"),"")</f>
        <v/>
      </c>
      <c r="I10482" s="184"/>
      <c r="J10482" s="184"/>
      <c r="K10482" s="184"/>
      <c r="L10482" s="183"/>
    </row>
    <row r="10483">
      <c r="A10483" s="454"/>
      <c r="B10483" s="927"/>
      <c r="C10483" s="580"/>
      <c r="D10483" s="939"/>
      <c r="E10483" s="940"/>
      <c r="F10483" s="941"/>
      <c r="G10483" s="937" t="str">
        <f t="array" ref="G10483">xlookup(F10483,'Internal Staffing Calculator'!E:E,'Internal Staffing Calculator'!C:C,"")</f>
        <v/>
      </c>
      <c r="H10483" s="932" t="str">
        <f t="array" ref="H10483">if(F10483&lt;&gt;"", iferror(index('Internal Staffing Calculator'!B$8:B23500,match(F10483,'Internal Staffing Calculator'!E$8:E23500,0)), "Not In Budget"),"")</f>
        <v/>
      </c>
      <c r="I10483" s="184"/>
      <c r="J10483" s="184"/>
      <c r="K10483" s="184"/>
      <c r="L10483" s="183"/>
    </row>
    <row r="10484">
      <c r="A10484" s="454"/>
      <c r="B10484" s="927"/>
      <c r="C10484" s="580"/>
      <c r="D10484" s="939"/>
      <c r="E10484" s="940"/>
      <c r="F10484" s="941"/>
      <c r="G10484" s="937" t="str">
        <f t="array" ref="G10484">xlookup(F10484,'Internal Staffing Calculator'!E:E,'Internal Staffing Calculator'!C:C,"")</f>
        <v/>
      </c>
      <c r="H10484" s="932" t="str">
        <f t="array" ref="H10484">if(F10484&lt;&gt;"", iferror(index('Internal Staffing Calculator'!B$8:B23500,match(F10484,'Internal Staffing Calculator'!E$8:E23500,0)), "Not In Budget"),"")</f>
        <v/>
      </c>
      <c r="I10484" s="184"/>
      <c r="J10484" s="184"/>
      <c r="K10484" s="184"/>
      <c r="L10484" s="183"/>
    </row>
    <row r="10485">
      <c r="A10485" s="454"/>
      <c r="B10485" s="927"/>
      <c r="C10485" s="580"/>
      <c r="D10485" s="939"/>
      <c r="E10485" s="940"/>
      <c r="F10485" s="941"/>
      <c r="G10485" s="937" t="str">
        <f t="array" ref="G10485">xlookup(F10485,'Internal Staffing Calculator'!E:E,'Internal Staffing Calculator'!C:C,"")</f>
        <v/>
      </c>
      <c r="H10485" s="932" t="str">
        <f t="array" ref="H10485">if(F10485&lt;&gt;"", iferror(index('Internal Staffing Calculator'!B$8:B23500,match(F10485,'Internal Staffing Calculator'!E$8:E23500,0)), "Not In Budget"),"")</f>
        <v/>
      </c>
      <c r="I10485" s="184"/>
      <c r="J10485" s="184"/>
      <c r="K10485" s="184"/>
      <c r="L10485" s="183"/>
    </row>
    <row r="10486">
      <c r="A10486" s="454"/>
      <c r="B10486" s="927"/>
      <c r="C10486" s="580"/>
      <c r="D10486" s="939"/>
      <c r="E10486" s="940"/>
      <c r="F10486" s="941"/>
      <c r="G10486" s="937" t="str">
        <f t="array" ref="G10486">xlookup(F10486,'Internal Staffing Calculator'!E:E,'Internal Staffing Calculator'!C:C,"")</f>
        <v/>
      </c>
      <c r="H10486" s="932" t="str">
        <f t="array" ref="H10486">if(F10486&lt;&gt;"", iferror(index('Internal Staffing Calculator'!B$8:B23500,match(F10486,'Internal Staffing Calculator'!E$8:E23500,0)), "Not In Budget"),"")</f>
        <v/>
      </c>
      <c r="I10486" s="184"/>
      <c r="J10486" s="184"/>
      <c r="K10486" s="184"/>
      <c r="L10486" s="183"/>
    </row>
    <row r="10487">
      <c r="A10487" s="454"/>
      <c r="B10487" s="927"/>
      <c r="C10487" s="580"/>
      <c r="D10487" s="939"/>
      <c r="E10487" s="940"/>
      <c r="F10487" s="941"/>
      <c r="G10487" s="937" t="str">
        <f t="array" ref="G10487">xlookup(F10487,'Internal Staffing Calculator'!E:E,'Internal Staffing Calculator'!C:C,"")</f>
        <v/>
      </c>
      <c r="H10487" s="932" t="str">
        <f t="array" ref="H10487">if(F10487&lt;&gt;"", iferror(index('Internal Staffing Calculator'!B$8:B23500,match(F10487,'Internal Staffing Calculator'!E$8:E23500,0)), "Not In Budget"),"")</f>
        <v/>
      </c>
      <c r="I10487" s="184"/>
      <c r="J10487" s="184"/>
      <c r="K10487" s="184"/>
      <c r="L10487" s="183"/>
    </row>
    <row r="10488">
      <c r="A10488" s="454"/>
      <c r="B10488" s="927"/>
      <c r="C10488" s="580"/>
      <c r="D10488" s="939"/>
      <c r="E10488" s="940"/>
      <c r="F10488" s="941"/>
      <c r="G10488" s="937" t="str">
        <f t="array" ref="G10488">xlookup(F10488,'Internal Staffing Calculator'!E:E,'Internal Staffing Calculator'!C:C,"")</f>
        <v/>
      </c>
      <c r="H10488" s="932" t="str">
        <f t="array" ref="H10488">if(F10488&lt;&gt;"", iferror(index('Internal Staffing Calculator'!B$8:B23500,match(F10488,'Internal Staffing Calculator'!E$8:E23500,0)), "Not In Budget"),"")</f>
        <v/>
      </c>
      <c r="I10488" s="184"/>
      <c r="J10488" s="184"/>
      <c r="K10488" s="184"/>
      <c r="L10488" s="183"/>
    </row>
    <row r="10489">
      <c r="A10489" s="454"/>
      <c r="B10489" s="927"/>
      <c r="C10489" s="580"/>
      <c r="D10489" s="939"/>
      <c r="E10489" s="940"/>
      <c r="F10489" s="941"/>
      <c r="G10489" s="937" t="str">
        <f t="array" ref="G10489">xlookup(F10489,'Internal Staffing Calculator'!E:E,'Internal Staffing Calculator'!C:C,"")</f>
        <v/>
      </c>
      <c r="H10489" s="932" t="str">
        <f t="array" ref="H10489">if(F10489&lt;&gt;"", iferror(index('Internal Staffing Calculator'!B$8:B23500,match(F10489,'Internal Staffing Calculator'!E$8:E23500,0)), "Not In Budget"),"")</f>
        <v/>
      </c>
      <c r="I10489" s="184"/>
      <c r="J10489" s="184"/>
      <c r="K10489" s="184"/>
      <c r="L10489" s="183"/>
    </row>
    <row r="10490">
      <c r="A10490" s="454"/>
      <c r="B10490" s="927"/>
      <c r="C10490" s="580"/>
      <c r="D10490" s="939"/>
      <c r="E10490" s="940"/>
      <c r="F10490" s="941"/>
      <c r="G10490" s="937" t="str">
        <f t="array" ref="G10490">xlookup(F10490,'Internal Staffing Calculator'!E:E,'Internal Staffing Calculator'!C:C,"")</f>
        <v/>
      </c>
      <c r="H10490" s="932" t="str">
        <f t="array" ref="H10490">if(F10490&lt;&gt;"", iferror(index('Internal Staffing Calculator'!B$8:B23500,match(F10490,'Internal Staffing Calculator'!E$8:E23500,0)), "Not In Budget"),"")</f>
        <v/>
      </c>
      <c r="I10490" s="184"/>
      <c r="J10490" s="184"/>
      <c r="K10490" s="184"/>
      <c r="L10490" s="183"/>
    </row>
    <row r="10491">
      <c r="A10491" s="454"/>
      <c r="B10491" s="927"/>
      <c r="C10491" s="580"/>
      <c r="D10491" s="939"/>
      <c r="E10491" s="940"/>
      <c r="F10491" s="941"/>
      <c r="G10491" s="937" t="str">
        <f t="array" ref="G10491">xlookup(F10491,'Internal Staffing Calculator'!E:E,'Internal Staffing Calculator'!C:C,"")</f>
        <v/>
      </c>
      <c r="H10491" s="932" t="str">
        <f t="array" ref="H10491">if(F10491&lt;&gt;"", iferror(index('Internal Staffing Calculator'!B$8:B23500,match(F10491,'Internal Staffing Calculator'!E$8:E23500,0)), "Not In Budget"),"")</f>
        <v/>
      </c>
      <c r="I10491" s="184"/>
      <c r="J10491" s="184"/>
      <c r="K10491" s="184"/>
      <c r="L10491" s="183"/>
    </row>
    <row r="10492">
      <c r="A10492" s="454"/>
      <c r="B10492" s="927"/>
      <c r="C10492" s="580"/>
      <c r="D10492" s="939"/>
      <c r="E10492" s="940"/>
      <c r="F10492" s="941"/>
      <c r="G10492" s="937" t="str">
        <f t="array" ref="G10492">xlookup(F10492,'Internal Staffing Calculator'!E:E,'Internal Staffing Calculator'!C:C,"")</f>
        <v/>
      </c>
      <c r="H10492" s="932" t="str">
        <f t="array" ref="H10492">if(F10492&lt;&gt;"", iferror(index('Internal Staffing Calculator'!B$8:B23500,match(F10492,'Internal Staffing Calculator'!E$8:E23500,0)), "Not In Budget"),"")</f>
        <v/>
      </c>
      <c r="I10492" s="184"/>
      <c r="J10492" s="184"/>
      <c r="K10492" s="184"/>
      <c r="L10492" s="183"/>
    </row>
    <row r="10493">
      <c r="A10493" s="454"/>
      <c r="B10493" s="927"/>
      <c r="C10493" s="580"/>
      <c r="D10493" s="939"/>
      <c r="E10493" s="940"/>
      <c r="F10493" s="941"/>
      <c r="G10493" s="937" t="str">
        <f t="array" ref="G10493">xlookup(F10493,'Internal Staffing Calculator'!E:E,'Internal Staffing Calculator'!C:C,"")</f>
        <v/>
      </c>
      <c r="H10493" s="932" t="str">
        <f t="array" ref="H10493">if(F10493&lt;&gt;"", iferror(index('Internal Staffing Calculator'!B$8:B23500,match(F10493,'Internal Staffing Calculator'!E$8:E23500,0)), "Not In Budget"),"")</f>
        <v/>
      </c>
      <c r="I10493" s="184"/>
      <c r="J10493" s="184"/>
      <c r="K10493" s="184"/>
      <c r="L10493" s="183"/>
    </row>
    <row r="10494">
      <c r="A10494" s="454"/>
      <c r="B10494" s="927"/>
      <c r="C10494" s="580"/>
      <c r="D10494" s="939"/>
      <c r="E10494" s="940"/>
      <c r="F10494" s="941"/>
      <c r="G10494" s="937" t="str">
        <f t="array" ref="G10494">xlookup(F10494,'Internal Staffing Calculator'!E:E,'Internal Staffing Calculator'!C:C,"")</f>
        <v/>
      </c>
      <c r="H10494" s="932" t="str">
        <f t="array" ref="H10494">if(F10494&lt;&gt;"", iferror(index('Internal Staffing Calculator'!B$8:B23500,match(F10494,'Internal Staffing Calculator'!E$8:E23500,0)), "Not In Budget"),"")</f>
        <v/>
      </c>
      <c r="I10494" s="184"/>
      <c r="J10494" s="184"/>
      <c r="K10494" s="184"/>
      <c r="L10494" s="183"/>
    </row>
    <row r="10495">
      <c r="A10495" s="454"/>
      <c r="B10495" s="927"/>
      <c r="C10495" s="580"/>
      <c r="D10495" s="939"/>
      <c r="E10495" s="940"/>
      <c r="F10495" s="941"/>
      <c r="G10495" s="937" t="str">
        <f t="array" ref="G10495">xlookup(F10495,'Internal Staffing Calculator'!E:E,'Internal Staffing Calculator'!C:C,"")</f>
        <v/>
      </c>
      <c r="H10495" s="932" t="str">
        <f t="array" ref="H10495">if(F10495&lt;&gt;"", iferror(index('Internal Staffing Calculator'!B$8:B23500,match(F10495,'Internal Staffing Calculator'!E$8:E23500,0)), "Not In Budget"),"")</f>
        <v/>
      </c>
      <c r="I10495" s="184"/>
      <c r="J10495" s="184"/>
      <c r="K10495" s="184"/>
      <c r="L10495" s="183"/>
    </row>
    <row r="10496">
      <c r="A10496" s="454"/>
      <c r="B10496" s="927"/>
      <c r="C10496" s="580"/>
      <c r="D10496" s="939"/>
      <c r="E10496" s="940"/>
      <c r="F10496" s="941"/>
      <c r="G10496" s="937" t="str">
        <f t="array" ref="G10496">xlookup(F10496,'Internal Staffing Calculator'!E:E,'Internal Staffing Calculator'!C:C,"")</f>
        <v/>
      </c>
      <c r="H10496" s="932" t="str">
        <f t="array" ref="H10496">if(F10496&lt;&gt;"", iferror(index('Internal Staffing Calculator'!B$8:B23500,match(F10496,'Internal Staffing Calculator'!E$8:E23500,0)), "Not In Budget"),"")</f>
        <v/>
      </c>
      <c r="I10496" s="184"/>
      <c r="J10496" s="184"/>
      <c r="K10496" s="184"/>
      <c r="L10496" s="183"/>
    </row>
    <row r="10497">
      <c r="A10497" s="454"/>
      <c r="B10497" s="927"/>
      <c r="C10497" s="580"/>
      <c r="D10497" s="939"/>
      <c r="E10497" s="940"/>
      <c r="F10497" s="941"/>
      <c r="G10497" s="937" t="str">
        <f t="array" ref="G10497">xlookup(F10497,'Internal Staffing Calculator'!E:E,'Internal Staffing Calculator'!C:C,"")</f>
        <v/>
      </c>
      <c r="H10497" s="932" t="str">
        <f t="array" ref="H10497">if(F10497&lt;&gt;"", iferror(index('Internal Staffing Calculator'!B$8:B23500,match(F10497,'Internal Staffing Calculator'!E$8:E23500,0)), "Not In Budget"),"")</f>
        <v/>
      </c>
      <c r="I10497" s="184"/>
      <c r="J10497" s="184"/>
      <c r="K10497" s="184"/>
      <c r="L10497" s="183"/>
    </row>
    <row r="10498">
      <c r="A10498" s="454"/>
      <c r="B10498" s="927"/>
      <c r="C10498" s="580"/>
      <c r="D10498" s="939"/>
      <c r="E10498" s="940"/>
      <c r="F10498" s="941"/>
      <c r="G10498" s="937" t="str">
        <f t="array" ref="G10498">xlookup(F10498,'Internal Staffing Calculator'!E:E,'Internal Staffing Calculator'!C:C,"")</f>
        <v/>
      </c>
      <c r="H10498" s="932" t="str">
        <f t="array" ref="H10498">if(F10498&lt;&gt;"", iferror(index('Internal Staffing Calculator'!B$8:B23500,match(F10498,'Internal Staffing Calculator'!E$8:E23500,0)), "Not In Budget"),"")</f>
        <v/>
      </c>
      <c r="I10498" s="184"/>
      <c r="J10498" s="184"/>
      <c r="K10498" s="184"/>
      <c r="L10498" s="183"/>
    </row>
    <row r="10499">
      <c r="A10499" s="454"/>
      <c r="B10499" s="927"/>
      <c r="C10499" s="580"/>
      <c r="D10499" s="939"/>
      <c r="E10499" s="940"/>
      <c r="F10499" s="941"/>
      <c r="G10499" s="937" t="str">
        <f t="array" ref="G10499">xlookup(F10499,'Internal Staffing Calculator'!E:E,'Internal Staffing Calculator'!C:C,"")</f>
        <v/>
      </c>
      <c r="H10499" s="932" t="str">
        <f t="array" ref="H10499">if(F10499&lt;&gt;"", iferror(index('Internal Staffing Calculator'!B$8:B23500,match(F10499,'Internal Staffing Calculator'!E$8:E23500,0)), "Not In Budget"),"")</f>
        <v/>
      </c>
      <c r="I10499" s="184"/>
      <c r="J10499" s="184"/>
      <c r="K10499" s="184"/>
      <c r="L10499" s="183"/>
    </row>
    <row r="10500">
      <c r="A10500" s="454"/>
      <c r="B10500" s="927"/>
      <c r="C10500" s="580"/>
      <c r="D10500" s="939"/>
      <c r="E10500" s="940"/>
      <c r="F10500" s="941"/>
      <c r="G10500" s="937" t="str">
        <f t="array" ref="G10500">xlookup(F10500,'Internal Staffing Calculator'!E:E,'Internal Staffing Calculator'!C:C,"")</f>
        <v/>
      </c>
      <c r="H10500" s="932" t="str">
        <f t="array" ref="H10500">if(F10500&lt;&gt;"", iferror(index('Internal Staffing Calculator'!B$8:B23500,match(F10500,'Internal Staffing Calculator'!E$8:E23500,0)), "Not In Budget"),"")</f>
        <v/>
      </c>
      <c r="I10500" s="184"/>
      <c r="J10500" s="184"/>
      <c r="K10500" s="184"/>
      <c r="L10500" s="183"/>
    </row>
    <row r="10501">
      <c r="A10501" s="454"/>
      <c r="B10501" s="927"/>
      <c r="C10501" s="580"/>
      <c r="D10501" s="939"/>
      <c r="E10501" s="940"/>
      <c r="F10501" s="941"/>
      <c r="G10501" s="937" t="str">
        <f t="array" ref="G10501">xlookup(F10501,'Internal Staffing Calculator'!E:E,'Internal Staffing Calculator'!C:C,"")</f>
        <v/>
      </c>
      <c r="H10501" s="932" t="str">
        <f t="array" ref="H10501">if(F10501&lt;&gt;"", iferror(index('Internal Staffing Calculator'!B$8:B23500,match(F10501,'Internal Staffing Calculator'!E$8:E23500,0)), "Not In Budget"),"")</f>
        <v/>
      </c>
      <c r="I10501" s="184"/>
      <c r="J10501" s="184"/>
      <c r="K10501" s="184"/>
      <c r="L10501" s="183"/>
    </row>
    <row r="10502">
      <c r="A10502" s="454"/>
      <c r="B10502" s="927"/>
      <c r="C10502" s="580"/>
      <c r="D10502" s="939"/>
      <c r="E10502" s="940"/>
      <c r="F10502" s="941"/>
      <c r="G10502" s="937" t="str">
        <f t="array" ref="G10502">xlookup(F10502,'Internal Staffing Calculator'!E:E,'Internal Staffing Calculator'!C:C,"")</f>
        <v/>
      </c>
      <c r="H10502" s="932" t="str">
        <f t="array" ref="H10502">if(F10502&lt;&gt;"", iferror(index('Internal Staffing Calculator'!B$8:B23500,match(F10502,'Internal Staffing Calculator'!E$8:E23500,0)), "Not In Budget"),"")</f>
        <v/>
      </c>
      <c r="I10502" s="184"/>
      <c r="J10502" s="184"/>
      <c r="K10502" s="184"/>
      <c r="L10502" s="183"/>
    </row>
    <row r="10503">
      <c r="A10503" s="454"/>
      <c r="B10503" s="927"/>
      <c r="C10503" s="580"/>
      <c r="D10503" s="939"/>
      <c r="E10503" s="940"/>
      <c r="F10503" s="941"/>
      <c r="G10503" s="937" t="str">
        <f t="array" ref="G10503">xlookup(F10503,'Internal Staffing Calculator'!E:E,'Internal Staffing Calculator'!C:C,"")</f>
        <v/>
      </c>
      <c r="H10503" s="932" t="str">
        <f t="array" ref="H10503">if(F10503&lt;&gt;"", iferror(index('Internal Staffing Calculator'!B$8:B23500,match(F10503,'Internal Staffing Calculator'!E$8:E23500,0)), "Not In Budget"),"")</f>
        <v/>
      </c>
      <c r="I10503" s="184"/>
      <c r="J10503" s="184"/>
      <c r="K10503" s="184"/>
      <c r="L10503" s="183"/>
    </row>
    <row r="10504">
      <c r="A10504" s="454"/>
      <c r="B10504" s="927"/>
      <c r="C10504" s="580"/>
      <c r="D10504" s="939"/>
      <c r="E10504" s="940"/>
      <c r="F10504" s="941"/>
      <c r="G10504" s="937" t="str">
        <f t="array" ref="G10504">xlookup(F10504,'Internal Staffing Calculator'!E:E,'Internal Staffing Calculator'!C:C,"")</f>
        <v/>
      </c>
      <c r="H10504" s="932" t="str">
        <f t="array" ref="H10504">if(F10504&lt;&gt;"", iferror(index('Internal Staffing Calculator'!B$8:B23500,match(F10504,'Internal Staffing Calculator'!E$8:E23500,0)), "Not In Budget"),"")</f>
        <v/>
      </c>
      <c r="I10504" s="184"/>
      <c r="J10504" s="184"/>
      <c r="K10504" s="184"/>
      <c r="L10504" s="183"/>
    </row>
    <row r="10505">
      <c r="A10505" s="454"/>
      <c r="B10505" s="927"/>
      <c r="C10505" s="580"/>
      <c r="D10505" s="939"/>
      <c r="E10505" s="940"/>
      <c r="F10505" s="941"/>
      <c r="G10505" s="937" t="str">
        <f t="array" ref="G10505">xlookup(F10505,'Internal Staffing Calculator'!E:E,'Internal Staffing Calculator'!C:C,"")</f>
        <v/>
      </c>
      <c r="H10505" s="932" t="str">
        <f t="array" ref="H10505">if(F10505&lt;&gt;"", iferror(index('Internal Staffing Calculator'!B$8:B23500,match(F10505,'Internal Staffing Calculator'!E$8:E23500,0)), "Not In Budget"),"")</f>
        <v/>
      </c>
      <c r="I10505" s="184"/>
      <c r="J10505" s="184"/>
      <c r="K10505" s="184"/>
      <c r="L10505" s="183"/>
    </row>
    <row r="10506">
      <c r="A10506" s="454"/>
      <c r="B10506" s="927"/>
      <c r="C10506" s="580"/>
      <c r="D10506" s="939"/>
      <c r="E10506" s="940"/>
      <c r="F10506" s="941"/>
      <c r="G10506" s="937" t="str">
        <f t="array" ref="G10506">xlookup(F10506,'Internal Staffing Calculator'!E:E,'Internal Staffing Calculator'!C:C,"")</f>
        <v/>
      </c>
      <c r="H10506" s="932" t="str">
        <f t="array" ref="H10506">if(F10506&lt;&gt;"", iferror(index('Internal Staffing Calculator'!B$8:B23500,match(F10506,'Internal Staffing Calculator'!E$8:E23500,0)), "Not In Budget"),"")</f>
        <v/>
      </c>
      <c r="I10506" s="184"/>
      <c r="J10506" s="184"/>
      <c r="K10506" s="184"/>
      <c r="L10506" s="183"/>
    </row>
    <row r="10507">
      <c r="A10507" s="454"/>
      <c r="B10507" s="927"/>
      <c r="C10507" s="580"/>
      <c r="D10507" s="939"/>
      <c r="E10507" s="940"/>
      <c r="F10507" s="941"/>
      <c r="G10507" s="937" t="str">
        <f t="array" ref="G10507">xlookup(F10507,'Internal Staffing Calculator'!E:E,'Internal Staffing Calculator'!C:C,"")</f>
        <v/>
      </c>
      <c r="H10507" s="932" t="str">
        <f t="array" ref="H10507">if(F10507&lt;&gt;"", iferror(index('Internal Staffing Calculator'!B$8:B23500,match(F10507,'Internal Staffing Calculator'!E$8:E23500,0)), "Not In Budget"),"")</f>
        <v/>
      </c>
      <c r="I10507" s="184"/>
      <c r="J10507" s="184"/>
      <c r="K10507" s="184"/>
      <c r="L10507" s="183"/>
    </row>
    <row r="10508">
      <c r="A10508" s="454"/>
      <c r="B10508" s="927"/>
      <c r="C10508" s="580"/>
      <c r="D10508" s="939"/>
      <c r="E10508" s="940"/>
      <c r="F10508" s="941"/>
      <c r="G10508" s="937" t="str">
        <f t="array" ref="G10508">xlookup(F10508,'Internal Staffing Calculator'!E:E,'Internal Staffing Calculator'!C:C,"")</f>
        <v/>
      </c>
      <c r="H10508" s="932" t="str">
        <f t="array" ref="H10508">if(F10508&lt;&gt;"", iferror(index('Internal Staffing Calculator'!B$8:B23500,match(F10508,'Internal Staffing Calculator'!E$8:E23500,0)), "Not In Budget"),"")</f>
        <v/>
      </c>
      <c r="I10508" s="184"/>
      <c r="J10508" s="184"/>
      <c r="K10508" s="184"/>
      <c r="L10508" s="183"/>
    </row>
    <row r="10509">
      <c r="A10509" s="454"/>
      <c r="B10509" s="927"/>
      <c r="C10509" s="580"/>
      <c r="D10509" s="939"/>
      <c r="E10509" s="940"/>
      <c r="F10509" s="941"/>
      <c r="G10509" s="937" t="str">
        <f t="array" ref="G10509">xlookup(F10509,'Internal Staffing Calculator'!E:E,'Internal Staffing Calculator'!C:C,"")</f>
        <v/>
      </c>
      <c r="H10509" s="932" t="str">
        <f t="array" ref="H10509">if(F10509&lt;&gt;"", iferror(index('Internal Staffing Calculator'!B$8:B23500,match(F10509,'Internal Staffing Calculator'!E$8:E23500,0)), "Not In Budget"),"")</f>
        <v/>
      </c>
      <c r="I10509" s="184"/>
      <c r="J10509" s="184"/>
      <c r="K10509" s="184"/>
      <c r="L10509" s="183"/>
    </row>
    <row r="10510">
      <c r="A10510" s="454"/>
      <c r="B10510" s="927"/>
      <c r="C10510" s="580"/>
      <c r="D10510" s="939"/>
      <c r="E10510" s="940"/>
      <c r="F10510" s="941"/>
      <c r="G10510" s="937" t="str">
        <f t="array" ref="G10510">xlookup(F10510,'Internal Staffing Calculator'!E:E,'Internal Staffing Calculator'!C:C,"")</f>
        <v/>
      </c>
      <c r="H10510" s="932" t="str">
        <f t="array" ref="H10510">if(F10510&lt;&gt;"", iferror(index('Internal Staffing Calculator'!B$8:B23500,match(F10510,'Internal Staffing Calculator'!E$8:E23500,0)), "Not In Budget"),"")</f>
        <v/>
      </c>
      <c r="I10510" s="184"/>
      <c r="J10510" s="184"/>
      <c r="K10510" s="184"/>
      <c r="L10510" s="183"/>
    </row>
    <row r="10511">
      <c r="A10511" s="454"/>
      <c r="B10511" s="927"/>
      <c r="C10511" s="580"/>
      <c r="D10511" s="939"/>
      <c r="E10511" s="940"/>
      <c r="F10511" s="941"/>
      <c r="G10511" s="937" t="str">
        <f t="array" ref="G10511">xlookup(F10511,'Internal Staffing Calculator'!E:E,'Internal Staffing Calculator'!C:C,"")</f>
        <v/>
      </c>
      <c r="H10511" s="932" t="str">
        <f t="array" ref="H10511">if(F10511&lt;&gt;"", iferror(index('Internal Staffing Calculator'!B$8:B23500,match(F10511,'Internal Staffing Calculator'!E$8:E23500,0)), "Not In Budget"),"")</f>
        <v/>
      </c>
      <c r="I10511" s="184"/>
      <c r="J10511" s="184"/>
      <c r="K10511" s="184"/>
      <c r="L10511" s="183"/>
    </row>
    <row r="10512">
      <c r="A10512" s="454"/>
      <c r="B10512" s="927"/>
      <c r="C10512" s="580"/>
      <c r="D10512" s="939"/>
      <c r="E10512" s="940"/>
      <c r="F10512" s="941"/>
      <c r="G10512" s="937" t="str">
        <f t="array" ref="G10512">xlookup(F10512,'Internal Staffing Calculator'!E:E,'Internal Staffing Calculator'!C:C,"")</f>
        <v/>
      </c>
      <c r="H10512" s="932" t="str">
        <f t="array" ref="H10512">if(F10512&lt;&gt;"", iferror(index('Internal Staffing Calculator'!B$8:B23500,match(F10512,'Internal Staffing Calculator'!E$8:E23500,0)), "Not In Budget"),"")</f>
        <v/>
      </c>
      <c r="I10512" s="184"/>
      <c r="J10512" s="184"/>
      <c r="K10512" s="184"/>
      <c r="L10512" s="183"/>
    </row>
    <row r="10513">
      <c r="A10513" s="454"/>
      <c r="B10513" s="927"/>
      <c r="C10513" s="580"/>
      <c r="D10513" s="939"/>
      <c r="E10513" s="940"/>
      <c r="F10513" s="941"/>
      <c r="G10513" s="937" t="str">
        <f t="array" ref="G10513">xlookup(F10513,'Internal Staffing Calculator'!E:E,'Internal Staffing Calculator'!C:C,"")</f>
        <v/>
      </c>
      <c r="H10513" s="932" t="str">
        <f t="array" ref="H10513">if(F10513&lt;&gt;"", iferror(index('Internal Staffing Calculator'!B$8:B23500,match(F10513,'Internal Staffing Calculator'!E$8:E23500,0)), "Not In Budget"),"")</f>
        <v/>
      </c>
      <c r="I10513" s="184"/>
      <c r="J10513" s="184"/>
      <c r="K10513" s="184"/>
      <c r="L10513" s="183"/>
    </row>
    <row r="10514">
      <c r="A10514" s="454"/>
      <c r="B10514" s="927"/>
      <c r="C10514" s="580"/>
      <c r="D10514" s="939"/>
      <c r="E10514" s="940"/>
      <c r="F10514" s="941"/>
      <c r="G10514" s="937" t="str">
        <f t="array" ref="G10514">xlookup(F10514,'Internal Staffing Calculator'!E:E,'Internal Staffing Calculator'!C:C,"")</f>
        <v/>
      </c>
      <c r="H10514" s="932" t="str">
        <f t="array" ref="H10514">if(F10514&lt;&gt;"", iferror(index('Internal Staffing Calculator'!B$8:B23500,match(F10514,'Internal Staffing Calculator'!E$8:E23500,0)), "Not In Budget"),"")</f>
        <v/>
      </c>
      <c r="I10514" s="184"/>
      <c r="J10514" s="184"/>
      <c r="K10514" s="184"/>
      <c r="L10514" s="183"/>
    </row>
    <row r="10515">
      <c r="A10515" s="454"/>
      <c r="B10515" s="927"/>
      <c r="C10515" s="580"/>
      <c r="D10515" s="939"/>
      <c r="E10515" s="940"/>
      <c r="F10515" s="941"/>
      <c r="G10515" s="937" t="str">
        <f t="array" ref="G10515">xlookup(F10515,'Internal Staffing Calculator'!E:E,'Internal Staffing Calculator'!C:C,"")</f>
        <v/>
      </c>
      <c r="H10515" s="932" t="str">
        <f t="array" ref="H10515">if(F10515&lt;&gt;"", iferror(index('Internal Staffing Calculator'!B$8:B23500,match(F10515,'Internal Staffing Calculator'!E$8:E23500,0)), "Not In Budget"),"")</f>
        <v/>
      </c>
      <c r="I10515" s="184"/>
      <c r="J10515" s="184"/>
      <c r="K10515" s="184"/>
      <c r="L10515" s="183"/>
    </row>
    <row r="10516">
      <c r="A10516" s="454"/>
      <c r="B10516" s="927"/>
      <c r="C10516" s="580"/>
      <c r="D10516" s="939"/>
      <c r="E10516" s="940"/>
      <c r="F10516" s="941"/>
      <c r="G10516" s="937" t="str">
        <f t="array" ref="G10516">xlookup(F10516,'Internal Staffing Calculator'!E:E,'Internal Staffing Calculator'!C:C,"")</f>
        <v/>
      </c>
      <c r="H10516" s="932" t="str">
        <f t="array" ref="H10516">if(F10516&lt;&gt;"", iferror(index('Internal Staffing Calculator'!B$8:B23500,match(F10516,'Internal Staffing Calculator'!E$8:E23500,0)), "Not In Budget"),"")</f>
        <v/>
      </c>
      <c r="I10516" s="184"/>
      <c r="J10516" s="184"/>
      <c r="K10516" s="184"/>
      <c r="L10516" s="183"/>
    </row>
    <row r="10517">
      <c r="A10517" s="454"/>
      <c r="B10517" s="927"/>
      <c r="C10517" s="580"/>
      <c r="D10517" s="939"/>
      <c r="E10517" s="940"/>
      <c r="F10517" s="941"/>
      <c r="G10517" s="937" t="str">
        <f t="array" ref="G10517">xlookup(F10517,'Internal Staffing Calculator'!E:E,'Internal Staffing Calculator'!C:C,"")</f>
        <v/>
      </c>
      <c r="H10517" s="932" t="str">
        <f t="array" ref="H10517">if(F10517&lt;&gt;"", iferror(index('Internal Staffing Calculator'!B$8:B23500,match(F10517,'Internal Staffing Calculator'!E$8:E23500,0)), "Not In Budget"),"")</f>
        <v/>
      </c>
      <c r="I10517" s="184"/>
      <c r="J10517" s="184"/>
      <c r="K10517" s="184"/>
      <c r="L10517" s="183"/>
    </row>
    <row r="10518">
      <c r="A10518" s="454"/>
      <c r="B10518" s="927"/>
      <c r="C10518" s="580"/>
      <c r="D10518" s="939"/>
      <c r="E10518" s="940"/>
      <c r="F10518" s="941"/>
      <c r="G10518" s="937" t="str">
        <f t="array" ref="G10518">xlookup(F10518,'Internal Staffing Calculator'!E:E,'Internal Staffing Calculator'!C:C,"")</f>
        <v/>
      </c>
      <c r="H10518" s="932" t="str">
        <f t="array" ref="H10518">if(F10518&lt;&gt;"", iferror(index('Internal Staffing Calculator'!B$8:B23500,match(F10518,'Internal Staffing Calculator'!E$8:E23500,0)), "Not In Budget"),"")</f>
        <v/>
      </c>
      <c r="I10518" s="184"/>
      <c r="J10518" s="184"/>
      <c r="K10518" s="184"/>
      <c r="L10518" s="183"/>
    </row>
    <row r="10519">
      <c r="A10519" s="454"/>
      <c r="B10519" s="927"/>
      <c r="C10519" s="580"/>
      <c r="D10519" s="939"/>
      <c r="E10519" s="940"/>
      <c r="F10519" s="941"/>
      <c r="G10519" s="937" t="str">
        <f t="array" ref="G10519">xlookup(F10519,'Internal Staffing Calculator'!E:E,'Internal Staffing Calculator'!C:C,"")</f>
        <v/>
      </c>
      <c r="H10519" s="932" t="str">
        <f t="array" ref="H10519">if(F10519&lt;&gt;"", iferror(index('Internal Staffing Calculator'!B$8:B23500,match(F10519,'Internal Staffing Calculator'!E$8:E23500,0)), "Not In Budget"),"")</f>
        <v/>
      </c>
      <c r="I10519" s="184"/>
      <c r="J10519" s="184"/>
      <c r="K10519" s="184"/>
      <c r="L10519" s="183"/>
    </row>
    <row r="10520">
      <c r="A10520" s="454"/>
      <c r="B10520" s="927"/>
      <c r="C10520" s="580"/>
      <c r="D10520" s="939"/>
      <c r="E10520" s="940"/>
      <c r="F10520" s="941"/>
      <c r="G10520" s="937" t="str">
        <f t="array" ref="G10520">xlookup(F10520,'Internal Staffing Calculator'!E:E,'Internal Staffing Calculator'!C:C,"")</f>
        <v/>
      </c>
      <c r="H10520" s="932" t="str">
        <f t="array" ref="H10520">if(F10520&lt;&gt;"", iferror(index('Internal Staffing Calculator'!B$8:B23500,match(F10520,'Internal Staffing Calculator'!E$8:E23500,0)), "Not In Budget"),"")</f>
        <v/>
      </c>
      <c r="I10520" s="184"/>
      <c r="J10520" s="184"/>
      <c r="K10520" s="184"/>
      <c r="L10520" s="183"/>
    </row>
    <row r="10521">
      <c r="A10521" s="454"/>
      <c r="B10521" s="927"/>
      <c r="C10521" s="580"/>
      <c r="D10521" s="939"/>
      <c r="E10521" s="940"/>
      <c r="F10521" s="941"/>
      <c r="G10521" s="937" t="str">
        <f t="array" ref="G10521">xlookup(F10521,'Internal Staffing Calculator'!E:E,'Internal Staffing Calculator'!C:C,"")</f>
        <v/>
      </c>
      <c r="H10521" s="932" t="str">
        <f t="array" ref="H10521">if(F10521&lt;&gt;"", iferror(index('Internal Staffing Calculator'!B$8:B23500,match(F10521,'Internal Staffing Calculator'!E$8:E23500,0)), "Not In Budget"),"")</f>
        <v/>
      </c>
      <c r="I10521" s="184"/>
      <c r="J10521" s="184"/>
      <c r="K10521" s="184"/>
      <c r="L10521" s="183"/>
    </row>
    <row r="10522">
      <c r="A10522" s="454"/>
      <c r="B10522" s="927"/>
      <c r="C10522" s="580"/>
      <c r="D10522" s="939"/>
      <c r="E10522" s="940"/>
      <c r="F10522" s="941"/>
      <c r="G10522" s="937" t="str">
        <f t="array" ref="G10522">xlookup(F10522,'Internal Staffing Calculator'!E:E,'Internal Staffing Calculator'!C:C,"")</f>
        <v/>
      </c>
      <c r="H10522" s="932" t="str">
        <f t="array" ref="H10522">if(F10522&lt;&gt;"", iferror(index('Internal Staffing Calculator'!B$8:B23500,match(F10522,'Internal Staffing Calculator'!E$8:E23500,0)), "Not In Budget"),"")</f>
        <v/>
      </c>
      <c r="I10522" s="184"/>
      <c r="J10522" s="184"/>
      <c r="K10522" s="184"/>
      <c r="L10522" s="183"/>
    </row>
    <row r="10523">
      <c r="A10523" s="454"/>
      <c r="B10523" s="927"/>
      <c r="C10523" s="580"/>
      <c r="D10523" s="939"/>
      <c r="E10523" s="940"/>
      <c r="F10523" s="941"/>
      <c r="G10523" s="937" t="str">
        <f t="array" ref="G10523">xlookup(F10523,'Internal Staffing Calculator'!E:E,'Internal Staffing Calculator'!C:C,"")</f>
        <v/>
      </c>
      <c r="H10523" s="932" t="str">
        <f t="array" ref="H10523">if(F10523&lt;&gt;"", iferror(index('Internal Staffing Calculator'!B$8:B23500,match(F10523,'Internal Staffing Calculator'!E$8:E23500,0)), "Not In Budget"),"")</f>
        <v/>
      </c>
      <c r="I10523" s="184"/>
      <c r="J10523" s="184"/>
      <c r="K10523" s="184"/>
      <c r="L10523" s="183"/>
    </row>
    <row r="10524">
      <c r="A10524" s="454"/>
      <c r="B10524" s="927"/>
      <c r="C10524" s="580"/>
      <c r="D10524" s="939"/>
      <c r="E10524" s="940"/>
      <c r="F10524" s="941"/>
      <c r="G10524" s="937" t="str">
        <f t="array" ref="G10524">xlookup(F10524,'Internal Staffing Calculator'!E:E,'Internal Staffing Calculator'!C:C,"")</f>
        <v/>
      </c>
      <c r="H10524" s="932" t="str">
        <f t="array" ref="H10524">if(F10524&lt;&gt;"", iferror(index('Internal Staffing Calculator'!B$8:B23500,match(F10524,'Internal Staffing Calculator'!E$8:E23500,0)), "Not In Budget"),"")</f>
        <v/>
      </c>
      <c r="I10524" s="184"/>
      <c r="J10524" s="184"/>
      <c r="K10524" s="184"/>
      <c r="L10524" s="183"/>
    </row>
    <row r="10525">
      <c r="A10525" s="454"/>
      <c r="B10525" s="927"/>
      <c r="C10525" s="580"/>
      <c r="D10525" s="939"/>
      <c r="E10525" s="940"/>
      <c r="F10525" s="941"/>
      <c r="G10525" s="937" t="str">
        <f t="array" ref="G10525">xlookup(F10525,'Internal Staffing Calculator'!E:E,'Internal Staffing Calculator'!C:C,"")</f>
        <v/>
      </c>
      <c r="H10525" s="932" t="str">
        <f t="array" ref="H10525">if(F10525&lt;&gt;"", iferror(index('Internal Staffing Calculator'!B$8:B23500,match(F10525,'Internal Staffing Calculator'!E$8:E23500,0)), "Not In Budget"),"")</f>
        <v/>
      </c>
      <c r="I10525" s="184"/>
      <c r="J10525" s="184"/>
      <c r="K10525" s="184"/>
      <c r="L10525" s="183"/>
    </row>
    <row r="10526">
      <c r="A10526" s="454"/>
      <c r="B10526" s="927"/>
      <c r="C10526" s="580"/>
      <c r="D10526" s="939"/>
      <c r="E10526" s="940"/>
      <c r="F10526" s="941"/>
      <c r="G10526" s="937" t="str">
        <f t="array" ref="G10526">xlookup(F10526,'Internal Staffing Calculator'!E:E,'Internal Staffing Calculator'!C:C,"")</f>
        <v/>
      </c>
      <c r="H10526" s="932" t="str">
        <f t="array" ref="H10526">if(F10526&lt;&gt;"", iferror(index('Internal Staffing Calculator'!B$8:B23500,match(F10526,'Internal Staffing Calculator'!E$8:E23500,0)), "Not In Budget"),"")</f>
        <v/>
      </c>
      <c r="I10526" s="184"/>
      <c r="J10526" s="184"/>
      <c r="K10526" s="184"/>
      <c r="L10526" s="183"/>
    </row>
    <row r="10527">
      <c r="A10527" s="454"/>
      <c r="B10527" s="927"/>
      <c r="C10527" s="580"/>
      <c r="D10527" s="939"/>
      <c r="E10527" s="940"/>
      <c r="F10527" s="941"/>
      <c r="G10527" s="937" t="str">
        <f t="array" ref="G10527">xlookup(F10527,'Internal Staffing Calculator'!E:E,'Internal Staffing Calculator'!C:C,"")</f>
        <v/>
      </c>
      <c r="H10527" s="932" t="str">
        <f t="array" ref="H10527">if(F10527&lt;&gt;"", iferror(index('Internal Staffing Calculator'!B$8:B23500,match(F10527,'Internal Staffing Calculator'!E$8:E23500,0)), "Not In Budget"),"")</f>
        <v/>
      </c>
      <c r="I10527" s="184"/>
      <c r="J10527" s="184"/>
      <c r="K10527" s="184"/>
      <c r="L10527" s="183"/>
    </row>
    <row r="10528">
      <c r="A10528" s="454"/>
      <c r="B10528" s="927"/>
      <c r="C10528" s="580"/>
      <c r="D10528" s="939"/>
      <c r="E10528" s="940"/>
      <c r="F10528" s="941"/>
      <c r="G10528" s="937" t="str">
        <f t="array" ref="G10528">xlookup(F10528,'Internal Staffing Calculator'!E:E,'Internal Staffing Calculator'!C:C,"")</f>
        <v/>
      </c>
      <c r="H10528" s="932" t="str">
        <f t="array" ref="H10528">if(F10528&lt;&gt;"", iferror(index('Internal Staffing Calculator'!B$8:B23500,match(F10528,'Internal Staffing Calculator'!E$8:E23500,0)), "Not In Budget"),"")</f>
        <v/>
      </c>
      <c r="I10528" s="184"/>
      <c r="J10528" s="184"/>
      <c r="K10528" s="184"/>
      <c r="L10528" s="183"/>
    </row>
    <row r="10529">
      <c r="A10529" s="454"/>
      <c r="B10529" s="927"/>
      <c r="C10529" s="580"/>
      <c r="D10529" s="939"/>
      <c r="E10529" s="940"/>
      <c r="F10529" s="941"/>
      <c r="G10529" s="937" t="str">
        <f t="array" ref="G10529">xlookup(F10529,'Internal Staffing Calculator'!E:E,'Internal Staffing Calculator'!C:C,"")</f>
        <v/>
      </c>
      <c r="H10529" s="932" t="str">
        <f t="array" ref="H10529">if(F10529&lt;&gt;"", iferror(index('Internal Staffing Calculator'!B$8:B23500,match(F10529,'Internal Staffing Calculator'!E$8:E23500,0)), "Not In Budget"),"")</f>
        <v/>
      </c>
      <c r="I10529" s="184"/>
      <c r="J10529" s="184"/>
      <c r="K10529" s="184"/>
      <c r="L10529" s="183"/>
    </row>
    <row r="10530">
      <c r="A10530" s="454"/>
      <c r="B10530" s="927"/>
      <c r="C10530" s="580"/>
      <c r="D10530" s="939"/>
      <c r="E10530" s="940"/>
      <c r="F10530" s="941"/>
      <c r="G10530" s="937" t="str">
        <f t="array" ref="G10530">xlookup(F10530,'Internal Staffing Calculator'!E:E,'Internal Staffing Calculator'!C:C,"")</f>
        <v/>
      </c>
      <c r="H10530" s="932" t="str">
        <f t="array" ref="H10530">if(F10530&lt;&gt;"", iferror(index('Internal Staffing Calculator'!B$8:B23500,match(F10530,'Internal Staffing Calculator'!E$8:E23500,0)), "Not In Budget"),"")</f>
        <v/>
      </c>
      <c r="I10530" s="184"/>
      <c r="J10530" s="184"/>
      <c r="K10530" s="184"/>
      <c r="L10530" s="183"/>
    </row>
    <row r="10531">
      <c r="A10531" s="454"/>
      <c r="B10531" s="927"/>
      <c r="C10531" s="580"/>
      <c r="D10531" s="939"/>
      <c r="E10531" s="940"/>
      <c r="F10531" s="941"/>
      <c r="G10531" s="937" t="str">
        <f t="array" ref="G10531">xlookup(F10531,'Internal Staffing Calculator'!E:E,'Internal Staffing Calculator'!C:C,"")</f>
        <v/>
      </c>
      <c r="H10531" s="932" t="str">
        <f t="array" ref="H10531">if(F10531&lt;&gt;"", iferror(index('Internal Staffing Calculator'!B$8:B23500,match(F10531,'Internal Staffing Calculator'!E$8:E23500,0)), "Not In Budget"),"")</f>
        <v/>
      </c>
      <c r="I10531" s="184"/>
      <c r="J10531" s="184"/>
      <c r="K10531" s="184"/>
      <c r="L10531" s="183"/>
    </row>
    <row r="10532">
      <c r="A10532" s="454"/>
      <c r="B10532" s="927"/>
      <c r="C10532" s="580"/>
      <c r="D10532" s="939"/>
      <c r="E10532" s="940"/>
      <c r="F10532" s="941"/>
      <c r="G10532" s="937" t="str">
        <f t="array" ref="G10532">xlookup(F10532,'Internal Staffing Calculator'!E:E,'Internal Staffing Calculator'!C:C,"")</f>
        <v/>
      </c>
      <c r="H10532" s="932" t="str">
        <f t="array" ref="H10532">if(F10532&lt;&gt;"", iferror(index('Internal Staffing Calculator'!B$8:B23500,match(F10532,'Internal Staffing Calculator'!E$8:E23500,0)), "Not In Budget"),"")</f>
        <v/>
      </c>
      <c r="I10532" s="184"/>
      <c r="J10532" s="184"/>
      <c r="K10532" s="184"/>
      <c r="L10532" s="183"/>
    </row>
    <row r="10533">
      <c r="A10533" s="454"/>
      <c r="B10533" s="927"/>
      <c r="C10533" s="580"/>
      <c r="D10533" s="939"/>
      <c r="E10533" s="940"/>
      <c r="F10533" s="941"/>
      <c r="G10533" s="937" t="str">
        <f t="array" ref="G10533">xlookup(F10533,'Internal Staffing Calculator'!E:E,'Internal Staffing Calculator'!C:C,"")</f>
        <v/>
      </c>
      <c r="H10533" s="932" t="str">
        <f t="array" ref="H10533">if(F10533&lt;&gt;"", iferror(index('Internal Staffing Calculator'!B$8:B23500,match(F10533,'Internal Staffing Calculator'!E$8:E23500,0)), "Not In Budget"),"")</f>
        <v/>
      </c>
      <c r="I10533" s="184"/>
      <c r="J10533" s="184"/>
      <c r="K10533" s="184"/>
      <c r="L10533" s="183"/>
    </row>
    <row r="10534">
      <c r="A10534" s="454"/>
      <c r="B10534" s="927"/>
      <c r="C10534" s="580"/>
      <c r="D10534" s="939"/>
      <c r="E10534" s="940"/>
      <c r="F10534" s="941"/>
      <c r="G10534" s="937" t="str">
        <f t="array" ref="G10534">xlookup(F10534,'Internal Staffing Calculator'!E:E,'Internal Staffing Calculator'!C:C,"")</f>
        <v/>
      </c>
      <c r="H10534" s="932" t="str">
        <f t="array" ref="H10534">if(F10534&lt;&gt;"", iferror(index('Internal Staffing Calculator'!B$8:B23500,match(F10534,'Internal Staffing Calculator'!E$8:E23500,0)), "Not In Budget"),"")</f>
        <v/>
      </c>
      <c r="I10534" s="184"/>
      <c r="J10534" s="184"/>
      <c r="K10534" s="184"/>
      <c r="L10534" s="183"/>
    </row>
    <row r="10535">
      <c r="A10535" s="454"/>
      <c r="B10535" s="927"/>
      <c r="C10535" s="580"/>
      <c r="D10535" s="939"/>
      <c r="E10535" s="940"/>
      <c r="F10535" s="941"/>
      <c r="G10535" s="937" t="str">
        <f t="array" ref="G10535">xlookup(F10535,'Internal Staffing Calculator'!E:E,'Internal Staffing Calculator'!C:C,"")</f>
        <v/>
      </c>
      <c r="H10535" s="932" t="str">
        <f t="array" ref="H10535">if(F10535&lt;&gt;"", iferror(index('Internal Staffing Calculator'!B$8:B23500,match(F10535,'Internal Staffing Calculator'!E$8:E23500,0)), "Not In Budget"),"")</f>
        <v/>
      </c>
      <c r="I10535" s="184"/>
      <c r="J10535" s="184"/>
      <c r="K10535" s="184"/>
      <c r="L10535" s="183"/>
    </row>
    <row r="10536">
      <c r="A10536" s="454"/>
      <c r="B10536" s="927"/>
      <c r="C10536" s="580"/>
      <c r="D10536" s="939"/>
      <c r="E10536" s="940"/>
      <c r="F10536" s="941"/>
      <c r="G10536" s="937" t="str">
        <f t="array" ref="G10536">xlookup(F10536,'Internal Staffing Calculator'!E:E,'Internal Staffing Calculator'!C:C,"")</f>
        <v/>
      </c>
      <c r="H10536" s="932" t="str">
        <f t="array" ref="H10536">if(F10536&lt;&gt;"", iferror(index('Internal Staffing Calculator'!B$8:B23500,match(F10536,'Internal Staffing Calculator'!E$8:E23500,0)), "Not In Budget"),"")</f>
        <v/>
      </c>
      <c r="I10536" s="184"/>
      <c r="J10536" s="184"/>
      <c r="K10536" s="184"/>
      <c r="L10536" s="183"/>
    </row>
    <row r="10537">
      <c r="A10537" s="454"/>
      <c r="B10537" s="927"/>
      <c r="C10537" s="580"/>
      <c r="D10537" s="939"/>
      <c r="E10537" s="940"/>
      <c r="F10537" s="941"/>
      <c r="G10537" s="937" t="str">
        <f t="array" ref="G10537">xlookup(F10537,'Internal Staffing Calculator'!E:E,'Internal Staffing Calculator'!C:C,"")</f>
        <v/>
      </c>
      <c r="H10537" s="932" t="str">
        <f t="array" ref="H10537">if(F10537&lt;&gt;"", iferror(index('Internal Staffing Calculator'!B$8:B23500,match(F10537,'Internal Staffing Calculator'!E$8:E23500,0)), "Not In Budget"),"")</f>
        <v/>
      </c>
      <c r="I10537" s="184"/>
      <c r="J10537" s="184"/>
      <c r="K10537" s="184"/>
      <c r="L10537" s="183"/>
    </row>
    <row r="10538">
      <c r="A10538" s="454"/>
      <c r="B10538" s="927"/>
      <c r="C10538" s="580"/>
      <c r="D10538" s="939"/>
      <c r="E10538" s="940"/>
      <c r="F10538" s="941"/>
      <c r="G10538" s="937" t="str">
        <f t="array" ref="G10538">xlookup(F10538,'Internal Staffing Calculator'!E:E,'Internal Staffing Calculator'!C:C,"")</f>
        <v/>
      </c>
      <c r="H10538" s="932" t="str">
        <f t="array" ref="H10538">if(F10538&lt;&gt;"", iferror(index('Internal Staffing Calculator'!B$8:B23500,match(F10538,'Internal Staffing Calculator'!E$8:E23500,0)), "Not In Budget"),"")</f>
        <v/>
      </c>
      <c r="I10538" s="184"/>
      <c r="J10538" s="184"/>
      <c r="K10538" s="184"/>
      <c r="L10538" s="183"/>
    </row>
    <row r="10539">
      <c r="A10539" s="454"/>
      <c r="B10539" s="927"/>
      <c r="C10539" s="580"/>
      <c r="D10539" s="939"/>
      <c r="E10539" s="940"/>
      <c r="F10539" s="941"/>
      <c r="G10539" s="937" t="str">
        <f t="array" ref="G10539">xlookup(F10539,'Internal Staffing Calculator'!E:E,'Internal Staffing Calculator'!C:C,"")</f>
        <v/>
      </c>
      <c r="H10539" s="932" t="str">
        <f t="array" ref="H10539">if(F10539&lt;&gt;"", iferror(index('Internal Staffing Calculator'!B$8:B23500,match(F10539,'Internal Staffing Calculator'!E$8:E23500,0)), "Not In Budget"),"")</f>
        <v/>
      </c>
      <c r="I10539" s="184"/>
      <c r="J10539" s="184"/>
      <c r="K10539" s="184"/>
      <c r="L10539" s="183"/>
    </row>
    <row r="10540">
      <c r="A10540" s="454"/>
      <c r="B10540" s="927"/>
      <c r="C10540" s="580"/>
      <c r="D10540" s="939"/>
      <c r="E10540" s="940"/>
      <c r="F10540" s="941"/>
      <c r="G10540" s="937" t="str">
        <f t="array" ref="G10540">xlookup(F10540,'Internal Staffing Calculator'!E:E,'Internal Staffing Calculator'!C:C,"")</f>
        <v/>
      </c>
      <c r="H10540" s="932" t="str">
        <f t="array" ref="H10540">if(F10540&lt;&gt;"", iferror(index('Internal Staffing Calculator'!B$8:B23500,match(F10540,'Internal Staffing Calculator'!E$8:E23500,0)), "Not In Budget"),"")</f>
        <v/>
      </c>
      <c r="I10540" s="184"/>
      <c r="J10540" s="184"/>
      <c r="K10540" s="184"/>
      <c r="L10540" s="183"/>
    </row>
    <row r="10541">
      <c r="A10541" s="454"/>
      <c r="B10541" s="927"/>
      <c r="C10541" s="580"/>
      <c r="D10541" s="939"/>
      <c r="E10541" s="940"/>
      <c r="F10541" s="941"/>
      <c r="G10541" s="937" t="str">
        <f t="array" ref="G10541">xlookup(F10541,'Internal Staffing Calculator'!E:E,'Internal Staffing Calculator'!C:C,"")</f>
        <v/>
      </c>
      <c r="H10541" s="932" t="str">
        <f t="array" ref="H10541">if(F10541&lt;&gt;"", iferror(index('Internal Staffing Calculator'!B$8:B23500,match(F10541,'Internal Staffing Calculator'!E$8:E23500,0)), "Not In Budget"),"")</f>
        <v/>
      </c>
      <c r="I10541" s="184"/>
      <c r="J10541" s="184"/>
      <c r="K10541" s="184"/>
      <c r="L10541" s="183"/>
    </row>
    <row r="10542">
      <c r="A10542" s="454"/>
      <c r="B10542" s="927"/>
      <c r="C10542" s="580"/>
      <c r="D10542" s="939"/>
      <c r="E10542" s="940"/>
      <c r="F10542" s="941"/>
      <c r="G10542" s="937" t="str">
        <f t="array" ref="G10542">xlookup(F10542,'Internal Staffing Calculator'!E:E,'Internal Staffing Calculator'!C:C,"")</f>
        <v/>
      </c>
      <c r="H10542" s="932" t="str">
        <f t="array" ref="H10542">if(F10542&lt;&gt;"", iferror(index('Internal Staffing Calculator'!B$8:B23500,match(F10542,'Internal Staffing Calculator'!E$8:E23500,0)), "Not In Budget"),"")</f>
        <v/>
      </c>
      <c r="I10542" s="184"/>
      <c r="J10542" s="184"/>
      <c r="K10542" s="184"/>
      <c r="L10542" s="183"/>
    </row>
    <row r="10543">
      <c r="A10543" s="454"/>
      <c r="B10543" s="927"/>
      <c r="C10543" s="580"/>
      <c r="D10543" s="939"/>
      <c r="E10543" s="940"/>
      <c r="F10543" s="941"/>
      <c r="G10543" s="937" t="str">
        <f t="array" ref="G10543">xlookup(F10543,'Internal Staffing Calculator'!E:E,'Internal Staffing Calculator'!C:C,"")</f>
        <v/>
      </c>
      <c r="H10543" s="932" t="str">
        <f t="array" ref="H10543">if(F10543&lt;&gt;"", iferror(index('Internal Staffing Calculator'!B$8:B23500,match(F10543,'Internal Staffing Calculator'!E$8:E23500,0)), "Not In Budget"),"")</f>
        <v/>
      </c>
      <c r="I10543" s="184"/>
      <c r="J10543" s="184"/>
      <c r="K10543" s="184"/>
      <c r="L10543" s="183"/>
    </row>
    <row r="10544">
      <c r="A10544" s="454"/>
      <c r="B10544" s="927"/>
      <c r="C10544" s="580"/>
      <c r="D10544" s="939"/>
      <c r="E10544" s="940"/>
      <c r="F10544" s="941"/>
      <c r="G10544" s="937" t="str">
        <f t="array" ref="G10544">xlookup(F10544,'Internal Staffing Calculator'!E:E,'Internal Staffing Calculator'!C:C,"")</f>
        <v/>
      </c>
      <c r="H10544" s="932" t="str">
        <f t="array" ref="H10544">if(F10544&lt;&gt;"", iferror(index('Internal Staffing Calculator'!B$8:B23500,match(F10544,'Internal Staffing Calculator'!E$8:E23500,0)), "Not In Budget"),"")</f>
        <v/>
      </c>
      <c r="I10544" s="184"/>
      <c r="J10544" s="184"/>
      <c r="K10544" s="184"/>
      <c r="L10544" s="183"/>
    </row>
    <row r="10545">
      <c r="A10545" s="454"/>
      <c r="B10545" s="927"/>
      <c r="C10545" s="580"/>
      <c r="D10545" s="939"/>
      <c r="E10545" s="940"/>
      <c r="F10545" s="941"/>
      <c r="G10545" s="937" t="str">
        <f t="array" ref="G10545">xlookup(F10545,'Internal Staffing Calculator'!E:E,'Internal Staffing Calculator'!C:C,"")</f>
        <v/>
      </c>
      <c r="H10545" s="932" t="str">
        <f t="array" ref="H10545">if(F10545&lt;&gt;"", iferror(index('Internal Staffing Calculator'!B$8:B23500,match(F10545,'Internal Staffing Calculator'!E$8:E23500,0)), "Not In Budget"),"")</f>
        <v/>
      </c>
      <c r="I10545" s="184"/>
      <c r="J10545" s="184"/>
      <c r="K10545" s="184"/>
      <c r="L10545" s="183"/>
    </row>
    <row r="10546">
      <c r="A10546" s="454"/>
      <c r="B10546" s="927"/>
      <c r="C10546" s="580"/>
      <c r="D10546" s="939"/>
      <c r="E10546" s="940"/>
      <c r="F10546" s="941"/>
      <c r="G10546" s="937" t="str">
        <f t="array" ref="G10546">xlookup(F10546,'Internal Staffing Calculator'!E:E,'Internal Staffing Calculator'!C:C,"")</f>
        <v/>
      </c>
      <c r="H10546" s="932" t="str">
        <f t="array" ref="H10546">if(F10546&lt;&gt;"", iferror(index('Internal Staffing Calculator'!B$8:B23500,match(F10546,'Internal Staffing Calculator'!E$8:E23500,0)), "Not In Budget"),"")</f>
        <v/>
      </c>
      <c r="I10546" s="184"/>
      <c r="J10546" s="184"/>
      <c r="K10546" s="184"/>
      <c r="L10546" s="183"/>
    </row>
    <row r="10547">
      <c r="A10547" s="454"/>
      <c r="B10547" s="927"/>
      <c r="C10547" s="580"/>
      <c r="D10547" s="939"/>
      <c r="E10547" s="940"/>
      <c r="F10547" s="941"/>
      <c r="G10547" s="937" t="str">
        <f t="array" ref="G10547">xlookup(F10547,'Internal Staffing Calculator'!E:E,'Internal Staffing Calculator'!C:C,"")</f>
        <v/>
      </c>
      <c r="H10547" s="932" t="str">
        <f t="array" ref="H10547">if(F10547&lt;&gt;"", iferror(index('Internal Staffing Calculator'!B$8:B23500,match(F10547,'Internal Staffing Calculator'!E$8:E23500,0)), "Not In Budget"),"")</f>
        <v/>
      </c>
      <c r="I10547" s="184"/>
      <c r="J10547" s="184"/>
      <c r="K10547" s="184"/>
      <c r="L10547" s="183"/>
    </row>
    <row r="10548">
      <c r="A10548" s="454"/>
      <c r="B10548" s="927"/>
      <c r="C10548" s="580"/>
      <c r="D10548" s="939"/>
      <c r="E10548" s="940"/>
      <c r="F10548" s="941"/>
      <c r="G10548" s="937" t="str">
        <f t="array" ref="G10548">xlookup(F10548,'Internal Staffing Calculator'!E:E,'Internal Staffing Calculator'!C:C,"")</f>
        <v/>
      </c>
      <c r="H10548" s="932" t="str">
        <f t="array" ref="H10548">if(F10548&lt;&gt;"", iferror(index('Internal Staffing Calculator'!B$8:B23500,match(F10548,'Internal Staffing Calculator'!E$8:E23500,0)), "Not In Budget"),"")</f>
        <v/>
      </c>
      <c r="I10548" s="184"/>
      <c r="J10548" s="184"/>
      <c r="K10548" s="184"/>
      <c r="L10548" s="183"/>
    </row>
    <row r="10549">
      <c r="A10549" s="454"/>
      <c r="B10549" s="927"/>
      <c r="C10549" s="580"/>
      <c r="D10549" s="939"/>
      <c r="E10549" s="940"/>
      <c r="F10549" s="941"/>
      <c r="G10549" s="937" t="str">
        <f t="array" ref="G10549">xlookup(F10549,'Internal Staffing Calculator'!E:E,'Internal Staffing Calculator'!C:C,"")</f>
        <v/>
      </c>
      <c r="H10549" s="932" t="str">
        <f t="array" ref="H10549">if(F10549&lt;&gt;"", iferror(index('Internal Staffing Calculator'!B$8:B23500,match(F10549,'Internal Staffing Calculator'!E$8:E23500,0)), "Not In Budget"),"")</f>
        <v/>
      </c>
      <c r="I10549" s="184"/>
      <c r="J10549" s="184"/>
      <c r="K10549" s="184"/>
      <c r="L10549" s="183"/>
    </row>
    <row r="10550">
      <c r="A10550" s="454"/>
      <c r="B10550" s="927"/>
      <c r="C10550" s="580"/>
      <c r="D10550" s="939"/>
      <c r="E10550" s="940"/>
      <c r="F10550" s="941"/>
      <c r="G10550" s="937" t="str">
        <f t="array" ref="G10550">xlookup(F10550,'Internal Staffing Calculator'!E:E,'Internal Staffing Calculator'!C:C,"")</f>
        <v/>
      </c>
      <c r="H10550" s="932" t="str">
        <f t="array" ref="H10550">if(F10550&lt;&gt;"", iferror(index('Internal Staffing Calculator'!B$8:B23500,match(F10550,'Internal Staffing Calculator'!E$8:E23500,0)), "Not In Budget"),"")</f>
        <v/>
      </c>
      <c r="I10550" s="184"/>
      <c r="J10550" s="184"/>
      <c r="K10550" s="184"/>
      <c r="L10550" s="183"/>
    </row>
    <row r="10551">
      <c r="A10551" s="454"/>
      <c r="B10551" s="927"/>
      <c r="C10551" s="580"/>
      <c r="D10551" s="939"/>
      <c r="E10551" s="940"/>
      <c r="F10551" s="941"/>
      <c r="G10551" s="937" t="str">
        <f t="array" ref="G10551">xlookup(F10551,'Internal Staffing Calculator'!E:E,'Internal Staffing Calculator'!C:C,"")</f>
        <v/>
      </c>
      <c r="H10551" s="932" t="str">
        <f t="array" ref="H10551">if(F10551&lt;&gt;"", iferror(index('Internal Staffing Calculator'!B$8:B23500,match(F10551,'Internal Staffing Calculator'!E$8:E23500,0)), "Not In Budget"),"")</f>
        <v/>
      </c>
      <c r="I10551" s="184"/>
      <c r="J10551" s="184"/>
      <c r="K10551" s="184"/>
      <c r="L10551" s="183"/>
    </row>
    <row r="10552">
      <c r="A10552" s="454"/>
      <c r="B10552" s="927"/>
      <c r="C10552" s="580"/>
      <c r="D10552" s="939"/>
      <c r="E10552" s="940"/>
      <c r="F10552" s="941"/>
      <c r="G10552" s="937" t="str">
        <f t="array" ref="G10552">xlookup(F10552,'Internal Staffing Calculator'!E:E,'Internal Staffing Calculator'!C:C,"")</f>
        <v/>
      </c>
      <c r="H10552" s="932" t="str">
        <f t="array" ref="H10552">if(F10552&lt;&gt;"", iferror(index('Internal Staffing Calculator'!B$8:B23500,match(F10552,'Internal Staffing Calculator'!E$8:E23500,0)), "Not In Budget"),"")</f>
        <v/>
      </c>
      <c r="I10552" s="184"/>
      <c r="J10552" s="184"/>
      <c r="K10552" s="184"/>
      <c r="L10552" s="183"/>
    </row>
    <row r="10553">
      <c r="A10553" s="454"/>
      <c r="B10553" s="927"/>
      <c r="C10553" s="580"/>
      <c r="D10553" s="939"/>
      <c r="E10553" s="940"/>
      <c r="F10553" s="941"/>
      <c r="G10553" s="937" t="str">
        <f t="array" ref="G10553">xlookup(F10553,'Internal Staffing Calculator'!E:E,'Internal Staffing Calculator'!C:C,"")</f>
        <v/>
      </c>
      <c r="H10553" s="932" t="str">
        <f t="array" ref="H10553">if(F10553&lt;&gt;"", iferror(index('Internal Staffing Calculator'!B$8:B23500,match(F10553,'Internal Staffing Calculator'!E$8:E23500,0)), "Not In Budget"),"")</f>
        <v/>
      </c>
      <c r="I10553" s="184"/>
      <c r="J10553" s="184"/>
      <c r="K10553" s="184"/>
      <c r="L10553" s="183"/>
    </row>
    <row r="10554">
      <c r="A10554" s="454"/>
      <c r="B10554" s="927"/>
      <c r="C10554" s="580"/>
      <c r="D10554" s="939"/>
      <c r="E10554" s="940"/>
      <c r="F10554" s="941"/>
      <c r="G10554" s="937" t="str">
        <f t="array" ref="G10554">xlookup(F10554,'Internal Staffing Calculator'!E:E,'Internal Staffing Calculator'!C:C,"")</f>
        <v/>
      </c>
      <c r="H10554" s="932" t="str">
        <f t="array" ref="H10554">if(F10554&lt;&gt;"", iferror(index('Internal Staffing Calculator'!B$8:B23500,match(F10554,'Internal Staffing Calculator'!E$8:E23500,0)), "Not In Budget"),"")</f>
        <v/>
      </c>
      <c r="I10554" s="184"/>
      <c r="J10554" s="184"/>
      <c r="K10554" s="184"/>
      <c r="L10554" s="183"/>
    </row>
    <row r="10555">
      <c r="A10555" s="454"/>
      <c r="B10555" s="927"/>
      <c r="C10555" s="580"/>
      <c r="D10555" s="939"/>
      <c r="E10555" s="940"/>
      <c r="F10555" s="941"/>
      <c r="G10555" s="937" t="str">
        <f t="array" ref="G10555">xlookup(F10555,'Internal Staffing Calculator'!E:E,'Internal Staffing Calculator'!C:C,"")</f>
        <v/>
      </c>
      <c r="H10555" s="932" t="str">
        <f t="array" ref="H10555">if(F10555&lt;&gt;"", iferror(index('Internal Staffing Calculator'!B$8:B23500,match(F10555,'Internal Staffing Calculator'!E$8:E23500,0)), "Not In Budget"),"")</f>
        <v/>
      </c>
      <c r="I10555" s="184"/>
      <c r="J10555" s="184"/>
      <c r="K10555" s="184"/>
      <c r="L10555" s="183"/>
    </row>
    <row r="10556">
      <c r="A10556" s="454"/>
      <c r="B10556" s="927"/>
      <c r="C10556" s="580"/>
      <c r="D10556" s="939"/>
      <c r="E10556" s="940"/>
      <c r="F10556" s="941"/>
      <c r="G10556" s="937" t="str">
        <f t="array" ref="G10556">xlookup(F10556,'Internal Staffing Calculator'!E:E,'Internal Staffing Calculator'!C:C,"")</f>
        <v/>
      </c>
      <c r="H10556" s="932" t="str">
        <f t="array" ref="H10556">if(F10556&lt;&gt;"", iferror(index('Internal Staffing Calculator'!B$8:B23500,match(F10556,'Internal Staffing Calculator'!E$8:E23500,0)), "Not In Budget"),"")</f>
        <v/>
      </c>
      <c r="I10556" s="184"/>
      <c r="J10556" s="184"/>
      <c r="K10556" s="184"/>
      <c r="L10556" s="183"/>
    </row>
    <row r="10557">
      <c r="A10557" s="454"/>
      <c r="B10557" s="927"/>
      <c r="C10557" s="580"/>
      <c r="D10557" s="939"/>
      <c r="E10557" s="940"/>
      <c r="F10557" s="941"/>
      <c r="G10557" s="937" t="str">
        <f t="array" ref="G10557">xlookup(F10557,'Internal Staffing Calculator'!E:E,'Internal Staffing Calculator'!C:C,"")</f>
        <v/>
      </c>
      <c r="H10557" s="932" t="str">
        <f t="array" ref="H10557">if(F10557&lt;&gt;"", iferror(index('Internal Staffing Calculator'!B$8:B23500,match(F10557,'Internal Staffing Calculator'!E$8:E23500,0)), "Not In Budget"),"")</f>
        <v/>
      </c>
      <c r="I10557" s="184"/>
      <c r="J10557" s="184"/>
      <c r="K10557" s="184"/>
      <c r="L10557" s="183"/>
    </row>
    <row r="10558">
      <c r="A10558" s="454"/>
      <c r="B10558" s="927"/>
      <c r="C10558" s="580"/>
      <c r="D10558" s="939"/>
      <c r="E10558" s="940"/>
      <c r="F10558" s="941"/>
      <c r="G10558" s="937" t="str">
        <f t="array" ref="G10558">xlookup(F10558,'Internal Staffing Calculator'!E:E,'Internal Staffing Calculator'!C:C,"")</f>
        <v/>
      </c>
      <c r="H10558" s="932" t="str">
        <f t="array" ref="H10558">if(F10558&lt;&gt;"", iferror(index('Internal Staffing Calculator'!B$8:B23500,match(F10558,'Internal Staffing Calculator'!E$8:E23500,0)), "Not In Budget"),"")</f>
        <v/>
      </c>
      <c r="I10558" s="184"/>
      <c r="J10558" s="184"/>
      <c r="K10558" s="184"/>
      <c r="L10558" s="183"/>
    </row>
    <row r="10559">
      <c r="A10559" s="454"/>
      <c r="B10559" s="927"/>
      <c r="C10559" s="580"/>
      <c r="D10559" s="939"/>
      <c r="E10559" s="940"/>
      <c r="F10559" s="941"/>
      <c r="G10559" s="937" t="str">
        <f t="array" ref="G10559">xlookup(F10559,'Internal Staffing Calculator'!E:E,'Internal Staffing Calculator'!C:C,"")</f>
        <v/>
      </c>
      <c r="H10559" s="932" t="str">
        <f t="array" ref="H10559">if(F10559&lt;&gt;"", iferror(index('Internal Staffing Calculator'!B$8:B23500,match(F10559,'Internal Staffing Calculator'!E$8:E23500,0)), "Not In Budget"),"")</f>
        <v/>
      </c>
      <c r="I10559" s="184"/>
      <c r="J10559" s="184"/>
      <c r="K10559" s="184"/>
      <c r="L10559" s="183"/>
    </row>
    <row r="10560">
      <c r="A10560" s="454"/>
      <c r="B10560" s="927"/>
      <c r="C10560" s="580"/>
      <c r="D10560" s="939"/>
      <c r="E10560" s="940"/>
      <c r="F10560" s="941"/>
      <c r="G10560" s="937" t="str">
        <f t="array" ref="G10560">xlookup(F10560,'Internal Staffing Calculator'!E:E,'Internal Staffing Calculator'!C:C,"")</f>
        <v/>
      </c>
      <c r="H10560" s="932" t="str">
        <f t="array" ref="H10560">if(F10560&lt;&gt;"", iferror(index('Internal Staffing Calculator'!B$8:B23500,match(F10560,'Internal Staffing Calculator'!E$8:E23500,0)), "Not In Budget"),"")</f>
        <v/>
      </c>
      <c r="I10560" s="184"/>
      <c r="J10560" s="184"/>
      <c r="K10560" s="184"/>
      <c r="L10560" s="183"/>
    </row>
    <row r="10561">
      <c r="A10561" s="454"/>
      <c r="B10561" s="927"/>
      <c r="C10561" s="580"/>
      <c r="D10561" s="939"/>
      <c r="E10561" s="940"/>
      <c r="F10561" s="941"/>
      <c r="G10561" s="937" t="str">
        <f t="array" ref="G10561">xlookup(F10561,'Internal Staffing Calculator'!E:E,'Internal Staffing Calculator'!C:C,"")</f>
        <v/>
      </c>
      <c r="H10561" s="932" t="str">
        <f t="array" ref="H10561">if(F10561&lt;&gt;"", iferror(index('Internal Staffing Calculator'!B$8:B23500,match(F10561,'Internal Staffing Calculator'!E$8:E23500,0)), "Not In Budget"),"")</f>
        <v/>
      </c>
      <c r="I10561" s="184"/>
      <c r="J10561" s="184"/>
      <c r="K10561" s="184"/>
      <c r="L10561" s="183"/>
    </row>
    <row r="10562">
      <c r="A10562" s="454"/>
      <c r="B10562" s="927"/>
      <c r="C10562" s="580"/>
      <c r="D10562" s="939"/>
      <c r="E10562" s="940"/>
      <c r="F10562" s="941"/>
      <c r="G10562" s="937" t="str">
        <f t="array" ref="G10562">xlookup(F10562,'Internal Staffing Calculator'!E:E,'Internal Staffing Calculator'!C:C,"")</f>
        <v/>
      </c>
      <c r="H10562" s="932" t="str">
        <f t="array" ref="H10562">if(F10562&lt;&gt;"", iferror(index('Internal Staffing Calculator'!B$8:B23500,match(F10562,'Internal Staffing Calculator'!E$8:E23500,0)), "Not In Budget"),"")</f>
        <v/>
      </c>
      <c r="I10562" s="184"/>
      <c r="J10562" s="184"/>
      <c r="K10562" s="184"/>
      <c r="L10562" s="183"/>
    </row>
    <row r="10563">
      <c r="A10563" s="454"/>
      <c r="B10563" s="927"/>
      <c r="C10563" s="580"/>
      <c r="D10563" s="939"/>
      <c r="E10563" s="940"/>
      <c r="F10563" s="941"/>
      <c r="G10563" s="937" t="str">
        <f t="array" ref="G10563">xlookup(F10563,'Internal Staffing Calculator'!E:E,'Internal Staffing Calculator'!C:C,"")</f>
        <v/>
      </c>
      <c r="H10563" s="932" t="str">
        <f t="array" ref="H10563">if(F10563&lt;&gt;"", iferror(index('Internal Staffing Calculator'!B$8:B23500,match(F10563,'Internal Staffing Calculator'!E$8:E23500,0)), "Not In Budget"),"")</f>
        <v/>
      </c>
      <c r="I10563" s="184"/>
      <c r="J10563" s="184"/>
      <c r="K10563" s="184"/>
      <c r="L10563" s="183"/>
    </row>
    <row r="10564">
      <c r="A10564" s="454"/>
      <c r="B10564" s="927"/>
      <c r="C10564" s="580"/>
      <c r="D10564" s="939"/>
      <c r="E10564" s="940"/>
      <c r="F10564" s="941"/>
      <c r="G10564" s="937" t="str">
        <f t="array" ref="G10564">xlookup(F10564,'Internal Staffing Calculator'!E:E,'Internal Staffing Calculator'!C:C,"")</f>
        <v/>
      </c>
      <c r="H10564" s="932" t="str">
        <f t="array" ref="H10564">if(F10564&lt;&gt;"", iferror(index('Internal Staffing Calculator'!B$8:B23500,match(F10564,'Internal Staffing Calculator'!E$8:E23500,0)), "Not In Budget"),"")</f>
        <v/>
      </c>
      <c r="I10564" s="184"/>
      <c r="J10564" s="184"/>
      <c r="K10564" s="184"/>
      <c r="L10564" s="183"/>
    </row>
    <row r="10565">
      <c r="A10565" s="454"/>
      <c r="B10565" s="927"/>
      <c r="C10565" s="580"/>
      <c r="D10565" s="939"/>
      <c r="E10565" s="940"/>
      <c r="F10565" s="941"/>
      <c r="G10565" s="937" t="str">
        <f t="array" ref="G10565">xlookup(F10565,'Internal Staffing Calculator'!E:E,'Internal Staffing Calculator'!C:C,"")</f>
        <v/>
      </c>
      <c r="H10565" s="932" t="str">
        <f t="array" ref="H10565">if(F10565&lt;&gt;"", iferror(index('Internal Staffing Calculator'!B$8:B23500,match(F10565,'Internal Staffing Calculator'!E$8:E23500,0)), "Not In Budget"),"")</f>
        <v/>
      </c>
      <c r="I10565" s="184"/>
      <c r="J10565" s="184"/>
      <c r="K10565" s="184"/>
      <c r="L10565" s="183"/>
    </row>
    <row r="10566">
      <c r="A10566" s="454"/>
      <c r="B10566" s="927"/>
      <c r="C10566" s="580"/>
      <c r="D10566" s="939"/>
      <c r="E10566" s="940"/>
      <c r="F10566" s="941"/>
      <c r="G10566" s="937" t="str">
        <f t="array" ref="G10566">xlookup(F10566,'Internal Staffing Calculator'!E:E,'Internal Staffing Calculator'!C:C,"")</f>
        <v/>
      </c>
      <c r="H10566" s="932" t="str">
        <f t="array" ref="H10566">if(F10566&lt;&gt;"", iferror(index('Internal Staffing Calculator'!B$8:B23500,match(F10566,'Internal Staffing Calculator'!E$8:E23500,0)), "Not In Budget"),"")</f>
        <v/>
      </c>
      <c r="I10566" s="184"/>
      <c r="J10566" s="184"/>
      <c r="K10566" s="184"/>
      <c r="L10566" s="183"/>
    </row>
    <row r="10567">
      <c r="A10567" s="454"/>
      <c r="B10567" s="927"/>
      <c r="C10567" s="580"/>
      <c r="D10567" s="939"/>
      <c r="E10567" s="940"/>
      <c r="F10567" s="941"/>
      <c r="G10567" s="937" t="str">
        <f t="array" ref="G10567">xlookup(F10567,'Internal Staffing Calculator'!E:E,'Internal Staffing Calculator'!C:C,"")</f>
        <v/>
      </c>
      <c r="H10567" s="932" t="str">
        <f t="array" ref="H10567">if(F10567&lt;&gt;"", iferror(index('Internal Staffing Calculator'!B$8:B23500,match(F10567,'Internal Staffing Calculator'!E$8:E23500,0)), "Not In Budget"),"")</f>
        <v/>
      </c>
      <c r="I10567" s="184"/>
      <c r="J10567" s="184"/>
      <c r="K10567" s="184"/>
      <c r="L10567" s="183"/>
    </row>
    <row r="10568">
      <c r="A10568" s="454"/>
      <c r="B10568" s="927"/>
      <c r="C10568" s="580"/>
      <c r="D10568" s="939"/>
      <c r="E10568" s="940"/>
      <c r="F10568" s="941"/>
      <c r="G10568" s="937" t="str">
        <f t="array" ref="G10568">xlookup(F10568,'Internal Staffing Calculator'!E:E,'Internal Staffing Calculator'!C:C,"")</f>
        <v/>
      </c>
      <c r="H10568" s="932" t="str">
        <f t="array" ref="H10568">if(F10568&lt;&gt;"", iferror(index('Internal Staffing Calculator'!B$8:B23500,match(F10568,'Internal Staffing Calculator'!E$8:E23500,0)), "Not In Budget"),"")</f>
        <v/>
      </c>
      <c r="I10568" s="184"/>
      <c r="J10568" s="184"/>
      <c r="K10568" s="184"/>
      <c r="L10568" s="183"/>
    </row>
    <row r="10569">
      <c r="A10569" s="454"/>
      <c r="B10569" s="927"/>
      <c r="C10569" s="580"/>
      <c r="D10569" s="939"/>
      <c r="E10569" s="940"/>
      <c r="F10569" s="941"/>
      <c r="G10569" s="937" t="str">
        <f t="array" ref="G10569">xlookup(F10569,'Internal Staffing Calculator'!E:E,'Internal Staffing Calculator'!C:C,"")</f>
        <v/>
      </c>
      <c r="H10569" s="932" t="str">
        <f t="array" ref="H10569">if(F10569&lt;&gt;"", iferror(index('Internal Staffing Calculator'!B$8:B23500,match(F10569,'Internal Staffing Calculator'!E$8:E23500,0)), "Not In Budget"),"")</f>
        <v/>
      </c>
      <c r="I10569" s="184"/>
      <c r="J10569" s="184"/>
      <c r="K10569" s="184"/>
      <c r="L10569" s="183"/>
    </row>
    <row r="10570">
      <c r="A10570" s="454"/>
      <c r="B10570" s="927"/>
      <c r="C10570" s="580"/>
      <c r="D10570" s="939"/>
      <c r="E10570" s="940"/>
      <c r="F10570" s="941"/>
      <c r="G10570" s="937" t="str">
        <f t="array" ref="G10570">xlookup(F10570,'Internal Staffing Calculator'!E:E,'Internal Staffing Calculator'!C:C,"")</f>
        <v/>
      </c>
      <c r="H10570" s="932" t="str">
        <f t="array" ref="H10570">if(F10570&lt;&gt;"", iferror(index('Internal Staffing Calculator'!B$8:B23500,match(F10570,'Internal Staffing Calculator'!E$8:E23500,0)), "Not In Budget"),"")</f>
        <v/>
      </c>
      <c r="I10570" s="184"/>
      <c r="J10570" s="184"/>
      <c r="K10570" s="184"/>
      <c r="L10570" s="183"/>
    </row>
    <row r="10571">
      <c r="A10571" s="454"/>
      <c r="B10571" s="927"/>
      <c r="C10571" s="580"/>
      <c r="D10571" s="939"/>
      <c r="E10571" s="940"/>
      <c r="F10571" s="941"/>
      <c r="G10571" s="937" t="str">
        <f t="array" ref="G10571">xlookup(F10571,'Internal Staffing Calculator'!E:E,'Internal Staffing Calculator'!C:C,"")</f>
        <v/>
      </c>
      <c r="H10571" s="932" t="str">
        <f t="array" ref="H10571">if(F10571&lt;&gt;"", iferror(index('Internal Staffing Calculator'!B$8:B23500,match(F10571,'Internal Staffing Calculator'!E$8:E23500,0)), "Not In Budget"),"")</f>
        <v/>
      </c>
      <c r="I10571" s="184"/>
      <c r="J10571" s="184"/>
      <c r="K10571" s="184"/>
      <c r="L10571" s="183"/>
    </row>
    <row r="10572">
      <c r="A10572" s="454"/>
      <c r="B10572" s="927"/>
      <c r="C10572" s="580"/>
      <c r="D10572" s="939"/>
      <c r="E10572" s="940"/>
      <c r="F10572" s="941"/>
      <c r="G10572" s="937" t="str">
        <f t="array" ref="G10572">xlookup(F10572,'Internal Staffing Calculator'!E:E,'Internal Staffing Calculator'!C:C,"")</f>
        <v/>
      </c>
      <c r="H10572" s="932" t="str">
        <f t="array" ref="H10572">if(F10572&lt;&gt;"", iferror(index('Internal Staffing Calculator'!B$8:B23500,match(F10572,'Internal Staffing Calculator'!E$8:E23500,0)), "Not In Budget"),"")</f>
        <v/>
      </c>
      <c r="I10572" s="184"/>
      <c r="J10572" s="184"/>
      <c r="K10572" s="184"/>
      <c r="L10572" s="183"/>
    </row>
    <row r="10573">
      <c r="A10573" s="454"/>
      <c r="B10573" s="927"/>
      <c r="C10573" s="580"/>
      <c r="D10573" s="939"/>
      <c r="E10573" s="940"/>
      <c r="F10573" s="941"/>
      <c r="G10573" s="937" t="str">
        <f t="array" ref="G10573">xlookup(F10573,'Internal Staffing Calculator'!E:E,'Internal Staffing Calculator'!C:C,"")</f>
        <v/>
      </c>
      <c r="H10573" s="932" t="str">
        <f t="array" ref="H10573">if(F10573&lt;&gt;"", iferror(index('Internal Staffing Calculator'!B$8:B23500,match(F10573,'Internal Staffing Calculator'!E$8:E23500,0)), "Not In Budget"),"")</f>
        <v/>
      </c>
      <c r="I10573" s="184"/>
      <c r="J10573" s="184"/>
      <c r="K10573" s="184"/>
      <c r="L10573" s="183"/>
    </row>
    <row r="10574">
      <c r="A10574" s="454"/>
      <c r="B10574" s="927"/>
      <c r="C10574" s="580"/>
      <c r="D10574" s="939"/>
      <c r="E10574" s="940"/>
      <c r="F10574" s="941"/>
      <c r="G10574" s="937" t="str">
        <f t="array" ref="G10574">xlookup(F10574,'Internal Staffing Calculator'!E:E,'Internal Staffing Calculator'!C:C,"")</f>
        <v/>
      </c>
      <c r="H10574" s="932" t="str">
        <f t="array" ref="H10574">if(F10574&lt;&gt;"", iferror(index('Internal Staffing Calculator'!B$8:B23500,match(F10574,'Internal Staffing Calculator'!E$8:E23500,0)), "Not In Budget"),"")</f>
        <v/>
      </c>
      <c r="I10574" s="184"/>
      <c r="J10574" s="184"/>
      <c r="K10574" s="184"/>
      <c r="L10574" s="183"/>
    </row>
    <row r="10575">
      <c r="A10575" s="454"/>
      <c r="B10575" s="927"/>
      <c r="C10575" s="580"/>
      <c r="D10575" s="939"/>
      <c r="E10575" s="940"/>
      <c r="F10575" s="941"/>
      <c r="G10575" s="937" t="str">
        <f t="array" ref="G10575">xlookup(F10575,'Internal Staffing Calculator'!E:E,'Internal Staffing Calculator'!C:C,"")</f>
        <v/>
      </c>
      <c r="H10575" s="932" t="str">
        <f t="array" ref="H10575">if(F10575&lt;&gt;"", iferror(index('Internal Staffing Calculator'!B$8:B23500,match(F10575,'Internal Staffing Calculator'!E$8:E23500,0)), "Not In Budget"),"")</f>
        <v/>
      </c>
      <c r="I10575" s="184"/>
      <c r="J10575" s="184"/>
      <c r="K10575" s="184"/>
      <c r="L10575" s="183"/>
    </row>
    <row r="10576">
      <c r="A10576" s="454"/>
      <c r="B10576" s="927"/>
      <c r="C10576" s="580"/>
      <c r="D10576" s="939"/>
      <c r="E10576" s="940"/>
      <c r="F10576" s="941"/>
      <c r="G10576" s="937" t="str">
        <f t="array" ref="G10576">xlookup(F10576,'Internal Staffing Calculator'!E:E,'Internal Staffing Calculator'!C:C,"")</f>
        <v/>
      </c>
      <c r="H10576" s="932" t="str">
        <f t="array" ref="H10576">if(F10576&lt;&gt;"", iferror(index('Internal Staffing Calculator'!B$8:B23500,match(F10576,'Internal Staffing Calculator'!E$8:E23500,0)), "Not In Budget"),"")</f>
        <v/>
      </c>
      <c r="I10576" s="184"/>
      <c r="J10576" s="184"/>
      <c r="K10576" s="184"/>
      <c r="L10576" s="183"/>
    </row>
    <row r="10577">
      <c r="A10577" s="454"/>
      <c r="B10577" s="927"/>
      <c r="C10577" s="580"/>
      <c r="D10577" s="939"/>
      <c r="E10577" s="940"/>
      <c r="F10577" s="941"/>
      <c r="G10577" s="937" t="str">
        <f t="array" ref="G10577">xlookup(F10577,'Internal Staffing Calculator'!E:E,'Internal Staffing Calculator'!C:C,"")</f>
        <v/>
      </c>
      <c r="H10577" s="932" t="str">
        <f t="array" ref="H10577">if(F10577&lt;&gt;"", iferror(index('Internal Staffing Calculator'!B$8:B23500,match(F10577,'Internal Staffing Calculator'!E$8:E23500,0)), "Not In Budget"),"")</f>
        <v/>
      </c>
      <c r="I10577" s="184"/>
      <c r="J10577" s="184"/>
      <c r="K10577" s="184"/>
      <c r="L10577" s="183"/>
    </row>
    <row r="10578">
      <c r="A10578" s="454"/>
      <c r="B10578" s="927"/>
      <c r="C10578" s="580"/>
      <c r="D10578" s="939"/>
      <c r="E10578" s="940"/>
      <c r="F10578" s="941"/>
      <c r="G10578" s="937" t="str">
        <f t="array" ref="G10578">xlookup(F10578,'Internal Staffing Calculator'!E:E,'Internal Staffing Calculator'!C:C,"")</f>
        <v/>
      </c>
      <c r="H10578" s="932" t="str">
        <f t="array" ref="H10578">if(F10578&lt;&gt;"", iferror(index('Internal Staffing Calculator'!B$8:B23500,match(F10578,'Internal Staffing Calculator'!E$8:E23500,0)), "Not In Budget"),"")</f>
        <v/>
      </c>
      <c r="I10578" s="184"/>
      <c r="J10578" s="184"/>
      <c r="K10578" s="184"/>
      <c r="L10578" s="183"/>
    </row>
    <row r="10579">
      <c r="A10579" s="454"/>
      <c r="B10579" s="927"/>
      <c r="C10579" s="580"/>
      <c r="D10579" s="939"/>
      <c r="E10579" s="940"/>
      <c r="F10579" s="941"/>
      <c r="G10579" s="937" t="str">
        <f t="array" ref="G10579">xlookup(F10579,'Internal Staffing Calculator'!E:E,'Internal Staffing Calculator'!C:C,"")</f>
        <v/>
      </c>
      <c r="H10579" s="932" t="str">
        <f t="array" ref="H10579">if(F10579&lt;&gt;"", iferror(index('Internal Staffing Calculator'!B$8:B23500,match(F10579,'Internal Staffing Calculator'!E$8:E23500,0)), "Not In Budget"),"")</f>
        <v/>
      </c>
      <c r="I10579" s="184"/>
      <c r="J10579" s="184"/>
      <c r="K10579" s="184"/>
      <c r="L10579" s="183"/>
    </row>
    <row r="10580">
      <c r="A10580" s="454"/>
      <c r="B10580" s="927"/>
      <c r="C10580" s="580"/>
      <c r="D10580" s="939"/>
      <c r="E10580" s="940"/>
      <c r="F10580" s="941"/>
      <c r="G10580" s="937" t="str">
        <f t="array" ref="G10580">xlookup(F10580,'Internal Staffing Calculator'!E:E,'Internal Staffing Calculator'!C:C,"")</f>
        <v/>
      </c>
      <c r="H10580" s="932" t="str">
        <f t="array" ref="H10580">if(F10580&lt;&gt;"", iferror(index('Internal Staffing Calculator'!B$8:B23500,match(F10580,'Internal Staffing Calculator'!E$8:E23500,0)), "Not In Budget"),"")</f>
        <v/>
      </c>
      <c r="I10580" s="184"/>
      <c r="J10580" s="184"/>
      <c r="K10580" s="184"/>
      <c r="L10580" s="183"/>
    </row>
    <row r="10581">
      <c r="A10581" s="454"/>
      <c r="B10581" s="927"/>
      <c r="C10581" s="580"/>
      <c r="D10581" s="939"/>
      <c r="E10581" s="940"/>
      <c r="F10581" s="941"/>
      <c r="G10581" s="937" t="str">
        <f t="array" ref="G10581">xlookup(F10581,'Internal Staffing Calculator'!E:E,'Internal Staffing Calculator'!C:C,"")</f>
        <v/>
      </c>
      <c r="H10581" s="932" t="str">
        <f t="array" ref="H10581">if(F10581&lt;&gt;"", iferror(index('Internal Staffing Calculator'!B$8:B23500,match(F10581,'Internal Staffing Calculator'!E$8:E23500,0)), "Not In Budget"),"")</f>
        <v/>
      </c>
      <c r="I10581" s="184"/>
      <c r="J10581" s="184"/>
      <c r="K10581" s="184"/>
      <c r="L10581" s="183"/>
    </row>
    <row r="10582">
      <c r="A10582" s="454"/>
      <c r="B10582" s="927"/>
      <c r="C10582" s="580"/>
      <c r="D10582" s="939"/>
      <c r="E10582" s="940"/>
      <c r="F10582" s="941"/>
      <c r="G10582" s="937" t="str">
        <f t="array" ref="G10582">xlookup(F10582,'Internal Staffing Calculator'!E:E,'Internal Staffing Calculator'!C:C,"")</f>
        <v/>
      </c>
      <c r="H10582" s="932" t="str">
        <f t="array" ref="H10582">if(F10582&lt;&gt;"", iferror(index('Internal Staffing Calculator'!B$8:B23500,match(F10582,'Internal Staffing Calculator'!E$8:E23500,0)), "Not In Budget"),"")</f>
        <v/>
      </c>
      <c r="I10582" s="184"/>
      <c r="J10582" s="184"/>
      <c r="K10582" s="184"/>
      <c r="L10582" s="183"/>
    </row>
    <row r="10583">
      <c r="A10583" s="454"/>
      <c r="B10583" s="927"/>
      <c r="C10583" s="580"/>
      <c r="D10583" s="939"/>
      <c r="E10583" s="940"/>
      <c r="F10583" s="941"/>
      <c r="G10583" s="937" t="str">
        <f t="array" ref="G10583">xlookup(F10583,'Internal Staffing Calculator'!E:E,'Internal Staffing Calculator'!C:C,"")</f>
        <v/>
      </c>
      <c r="H10583" s="932" t="str">
        <f t="array" ref="H10583">if(F10583&lt;&gt;"", iferror(index('Internal Staffing Calculator'!B$8:B23500,match(F10583,'Internal Staffing Calculator'!E$8:E23500,0)), "Not In Budget"),"")</f>
        <v/>
      </c>
      <c r="I10583" s="184"/>
      <c r="J10583" s="184"/>
      <c r="K10583" s="184"/>
      <c r="L10583" s="183"/>
    </row>
    <row r="10584">
      <c r="A10584" s="454"/>
      <c r="B10584" s="927"/>
      <c r="C10584" s="580"/>
      <c r="D10584" s="939"/>
      <c r="E10584" s="940"/>
      <c r="F10584" s="941"/>
      <c r="G10584" s="937" t="str">
        <f t="array" ref="G10584">xlookup(F10584,'Internal Staffing Calculator'!E:E,'Internal Staffing Calculator'!C:C,"")</f>
        <v/>
      </c>
      <c r="H10584" s="932" t="str">
        <f t="array" ref="H10584">if(F10584&lt;&gt;"", iferror(index('Internal Staffing Calculator'!B$8:B23500,match(F10584,'Internal Staffing Calculator'!E$8:E23500,0)), "Not In Budget"),"")</f>
        <v/>
      </c>
      <c r="I10584" s="184"/>
      <c r="J10584" s="184"/>
      <c r="K10584" s="184"/>
      <c r="L10584" s="183"/>
    </row>
    <row r="10585">
      <c r="A10585" s="454"/>
      <c r="B10585" s="927"/>
      <c r="C10585" s="580"/>
      <c r="D10585" s="939"/>
      <c r="E10585" s="940"/>
      <c r="F10585" s="941"/>
      <c r="G10585" s="937" t="str">
        <f t="array" ref="G10585">xlookup(F10585,'Internal Staffing Calculator'!E:E,'Internal Staffing Calculator'!C:C,"")</f>
        <v/>
      </c>
      <c r="H10585" s="932" t="str">
        <f t="array" ref="H10585">if(F10585&lt;&gt;"", iferror(index('Internal Staffing Calculator'!B$8:B23500,match(F10585,'Internal Staffing Calculator'!E$8:E23500,0)), "Not In Budget"),"")</f>
        <v/>
      </c>
      <c r="I10585" s="184"/>
      <c r="J10585" s="184"/>
      <c r="K10585" s="184"/>
      <c r="L10585" s="183"/>
    </row>
    <row r="10586">
      <c r="A10586" s="454"/>
      <c r="B10586" s="927"/>
      <c r="C10586" s="580"/>
      <c r="D10586" s="939"/>
      <c r="E10586" s="940"/>
      <c r="F10586" s="941"/>
      <c r="G10586" s="937" t="str">
        <f t="array" ref="G10586">xlookup(F10586,'Internal Staffing Calculator'!E:E,'Internal Staffing Calculator'!C:C,"")</f>
        <v/>
      </c>
      <c r="H10586" s="932" t="str">
        <f t="array" ref="H10586">if(F10586&lt;&gt;"", iferror(index('Internal Staffing Calculator'!B$8:B23500,match(F10586,'Internal Staffing Calculator'!E$8:E23500,0)), "Not In Budget"),"")</f>
        <v/>
      </c>
      <c r="I10586" s="184"/>
      <c r="J10586" s="184"/>
      <c r="K10586" s="184"/>
      <c r="L10586" s="183"/>
    </row>
    <row r="10587">
      <c r="A10587" s="454"/>
      <c r="B10587" s="927"/>
      <c r="C10587" s="580"/>
      <c r="D10587" s="939"/>
      <c r="E10587" s="940"/>
      <c r="F10587" s="941"/>
      <c r="G10587" s="937" t="str">
        <f t="array" ref="G10587">xlookup(F10587,'Internal Staffing Calculator'!E:E,'Internal Staffing Calculator'!C:C,"")</f>
        <v/>
      </c>
      <c r="H10587" s="932" t="str">
        <f t="array" ref="H10587">if(F10587&lt;&gt;"", iferror(index('Internal Staffing Calculator'!B$8:B23500,match(F10587,'Internal Staffing Calculator'!E$8:E23500,0)), "Not In Budget"),"")</f>
        <v/>
      </c>
      <c r="I10587" s="184"/>
      <c r="J10587" s="184"/>
      <c r="K10587" s="184"/>
      <c r="L10587" s="183"/>
    </row>
    <row r="10588">
      <c r="A10588" s="454"/>
      <c r="B10588" s="927"/>
      <c r="C10588" s="580"/>
      <c r="D10588" s="939"/>
      <c r="E10588" s="940"/>
      <c r="F10588" s="941"/>
      <c r="G10588" s="937" t="str">
        <f t="array" ref="G10588">xlookup(F10588,'Internal Staffing Calculator'!E:E,'Internal Staffing Calculator'!C:C,"")</f>
        <v/>
      </c>
      <c r="H10588" s="932" t="str">
        <f t="array" ref="H10588">if(F10588&lt;&gt;"", iferror(index('Internal Staffing Calculator'!B$8:B23500,match(F10588,'Internal Staffing Calculator'!E$8:E23500,0)), "Not In Budget"),"")</f>
        <v/>
      </c>
      <c r="I10588" s="184"/>
      <c r="J10588" s="184"/>
      <c r="K10588" s="184"/>
      <c r="L10588" s="183"/>
    </row>
    <row r="10589">
      <c r="A10589" s="454"/>
      <c r="B10589" s="927"/>
      <c r="C10589" s="580"/>
      <c r="D10589" s="939"/>
      <c r="E10589" s="940"/>
      <c r="F10589" s="941"/>
      <c r="G10589" s="937" t="str">
        <f t="array" ref="G10589">xlookup(F10589,'Internal Staffing Calculator'!E:E,'Internal Staffing Calculator'!C:C,"")</f>
        <v/>
      </c>
      <c r="H10589" s="932" t="str">
        <f t="array" ref="H10589">if(F10589&lt;&gt;"", iferror(index('Internal Staffing Calculator'!B$8:B23500,match(F10589,'Internal Staffing Calculator'!E$8:E23500,0)), "Not In Budget"),"")</f>
        <v/>
      </c>
      <c r="I10589" s="184"/>
      <c r="J10589" s="184"/>
      <c r="K10589" s="184"/>
      <c r="L10589" s="183"/>
    </row>
    <row r="10590">
      <c r="A10590" s="454"/>
      <c r="B10590" s="927"/>
      <c r="C10590" s="580"/>
      <c r="D10590" s="939"/>
      <c r="E10590" s="940"/>
      <c r="F10590" s="941"/>
      <c r="G10590" s="937" t="str">
        <f t="array" ref="G10590">xlookup(F10590,'Internal Staffing Calculator'!E:E,'Internal Staffing Calculator'!C:C,"")</f>
        <v/>
      </c>
      <c r="H10590" s="932" t="str">
        <f t="array" ref="H10590">if(F10590&lt;&gt;"", iferror(index('Internal Staffing Calculator'!B$8:B23500,match(F10590,'Internal Staffing Calculator'!E$8:E23500,0)), "Not In Budget"),"")</f>
        <v/>
      </c>
      <c r="I10590" s="184"/>
      <c r="J10590" s="184"/>
      <c r="K10590" s="184"/>
      <c r="L10590" s="183"/>
    </row>
    <row r="10591">
      <c r="A10591" s="454"/>
      <c r="B10591" s="927"/>
      <c r="C10591" s="580"/>
      <c r="D10591" s="939"/>
      <c r="E10591" s="940"/>
      <c r="F10591" s="941"/>
      <c r="G10591" s="937" t="str">
        <f t="array" ref="G10591">xlookup(F10591,'Internal Staffing Calculator'!E:E,'Internal Staffing Calculator'!C:C,"")</f>
        <v/>
      </c>
      <c r="H10591" s="932" t="str">
        <f t="array" ref="H10591">if(F10591&lt;&gt;"", iferror(index('Internal Staffing Calculator'!B$8:B23500,match(F10591,'Internal Staffing Calculator'!E$8:E23500,0)), "Not In Budget"),"")</f>
        <v/>
      </c>
      <c r="I10591" s="184"/>
      <c r="J10591" s="184"/>
      <c r="K10591" s="184"/>
      <c r="L10591" s="183"/>
    </row>
    <row r="10592">
      <c r="A10592" s="454"/>
      <c r="B10592" s="927"/>
      <c r="C10592" s="580"/>
      <c r="D10592" s="939"/>
      <c r="E10592" s="940"/>
      <c r="F10592" s="941"/>
      <c r="G10592" s="937" t="str">
        <f t="array" ref="G10592">xlookup(F10592,'Internal Staffing Calculator'!E:E,'Internal Staffing Calculator'!C:C,"")</f>
        <v/>
      </c>
      <c r="H10592" s="932" t="str">
        <f t="array" ref="H10592">if(F10592&lt;&gt;"", iferror(index('Internal Staffing Calculator'!B$8:B23500,match(F10592,'Internal Staffing Calculator'!E$8:E23500,0)), "Not In Budget"),"")</f>
        <v/>
      </c>
      <c r="I10592" s="184"/>
      <c r="J10592" s="184"/>
      <c r="K10592" s="184"/>
      <c r="L10592" s="183"/>
    </row>
    <row r="10593">
      <c r="A10593" s="454"/>
      <c r="B10593" s="927"/>
      <c r="C10593" s="580"/>
      <c r="D10593" s="939"/>
      <c r="E10593" s="940"/>
      <c r="F10593" s="941"/>
      <c r="G10593" s="937" t="str">
        <f t="array" ref="G10593">xlookup(F10593,'Internal Staffing Calculator'!E:E,'Internal Staffing Calculator'!C:C,"")</f>
        <v/>
      </c>
      <c r="H10593" s="932" t="str">
        <f t="array" ref="H10593">if(F10593&lt;&gt;"", iferror(index('Internal Staffing Calculator'!B$8:B23500,match(F10593,'Internal Staffing Calculator'!E$8:E23500,0)), "Not In Budget"),"")</f>
        <v/>
      </c>
      <c r="I10593" s="184"/>
      <c r="J10593" s="184"/>
      <c r="K10593" s="184"/>
      <c r="L10593" s="183"/>
    </row>
    <row r="10594">
      <c r="A10594" s="454"/>
      <c r="B10594" s="927"/>
      <c r="C10594" s="580"/>
      <c r="D10594" s="939"/>
      <c r="E10594" s="940"/>
      <c r="F10594" s="941"/>
      <c r="G10594" s="937" t="str">
        <f t="array" ref="G10594">xlookup(F10594,'Internal Staffing Calculator'!E:E,'Internal Staffing Calculator'!C:C,"")</f>
        <v/>
      </c>
      <c r="H10594" s="932" t="str">
        <f t="array" ref="H10594">if(F10594&lt;&gt;"", iferror(index('Internal Staffing Calculator'!B$8:B23500,match(F10594,'Internal Staffing Calculator'!E$8:E23500,0)), "Not In Budget"),"")</f>
        <v/>
      </c>
      <c r="I10594" s="184"/>
      <c r="J10594" s="184"/>
      <c r="K10594" s="184"/>
      <c r="L10594" s="183"/>
    </row>
    <row r="10595">
      <c r="A10595" s="454"/>
      <c r="B10595" s="927"/>
      <c r="C10595" s="580"/>
      <c r="D10595" s="939"/>
      <c r="E10595" s="940"/>
      <c r="F10595" s="941"/>
      <c r="G10595" s="937" t="str">
        <f t="array" ref="G10595">xlookup(F10595,'Internal Staffing Calculator'!E:E,'Internal Staffing Calculator'!C:C,"")</f>
        <v/>
      </c>
      <c r="H10595" s="932" t="str">
        <f t="array" ref="H10595">if(F10595&lt;&gt;"", iferror(index('Internal Staffing Calculator'!B$8:B23500,match(F10595,'Internal Staffing Calculator'!E$8:E23500,0)), "Not In Budget"),"")</f>
        <v/>
      </c>
      <c r="I10595" s="184"/>
      <c r="J10595" s="184"/>
      <c r="K10595" s="184"/>
      <c r="L10595" s="183"/>
    </row>
    <row r="10596">
      <c r="A10596" s="454"/>
      <c r="B10596" s="927"/>
      <c r="C10596" s="580"/>
      <c r="D10596" s="939"/>
      <c r="E10596" s="940"/>
      <c r="F10596" s="941"/>
      <c r="G10596" s="937" t="str">
        <f t="array" ref="G10596">xlookup(F10596,'Internal Staffing Calculator'!E:E,'Internal Staffing Calculator'!C:C,"")</f>
        <v/>
      </c>
      <c r="H10596" s="932" t="str">
        <f t="array" ref="H10596">if(F10596&lt;&gt;"", iferror(index('Internal Staffing Calculator'!B$8:B23500,match(F10596,'Internal Staffing Calculator'!E$8:E23500,0)), "Not In Budget"),"")</f>
        <v/>
      </c>
      <c r="I10596" s="184"/>
      <c r="J10596" s="184"/>
      <c r="K10596" s="184"/>
      <c r="L10596" s="183"/>
    </row>
    <row r="10597">
      <c r="A10597" s="454"/>
      <c r="B10597" s="927"/>
      <c r="C10597" s="580"/>
      <c r="D10597" s="939"/>
      <c r="E10597" s="940"/>
      <c r="F10597" s="941"/>
      <c r="G10597" s="937" t="str">
        <f t="array" ref="G10597">xlookup(F10597,'Internal Staffing Calculator'!E:E,'Internal Staffing Calculator'!C:C,"")</f>
        <v/>
      </c>
      <c r="H10597" s="932" t="str">
        <f t="array" ref="H10597">if(F10597&lt;&gt;"", iferror(index('Internal Staffing Calculator'!B$8:B23500,match(F10597,'Internal Staffing Calculator'!E$8:E23500,0)), "Not In Budget"),"")</f>
        <v/>
      </c>
      <c r="I10597" s="184"/>
      <c r="J10597" s="184"/>
      <c r="K10597" s="184"/>
      <c r="L10597" s="183"/>
    </row>
    <row r="10598">
      <c r="A10598" s="454"/>
      <c r="B10598" s="927"/>
      <c r="C10598" s="580"/>
      <c r="D10598" s="939"/>
      <c r="E10598" s="940"/>
      <c r="F10598" s="941"/>
      <c r="G10598" s="937" t="str">
        <f t="array" ref="G10598">xlookup(F10598,'Internal Staffing Calculator'!E:E,'Internal Staffing Calculator'!C:C,"")</f>
        <v/>
      </c>
      <c r="H10598" s="932" t="str">
        <f t="array" ref="H10598">if(F10598&lt;&gt;"", iferror(index('Internal Staffing Calculator'!B$8:B23500,match(F10598,'Internal Staffing Calculator'!E$8:E23500,0)), "Not In Budget"),"")</f>
        <v/>
      </c>
      <c r="I10598" s="184"/>
      <c r="J10598" s="184"/>
      <c r="K10598" s="184"/>
      <c r="L10598" s="183"/>
    </row>
    <row r="10599">
      <c r="A10599" s="454"/>
      <c r="B10599" s="927"/>
      <c r="C10599" s="580"/>
      <c r="D10599" s="939"/>
      <c r="E10599" s="940"/>
      <c r="F10599" s="941"/>
      <c r="G10599" s="937" t="str">
        <f t="array" ref="G10599">xlookup(F10599,'Internal Staffing Calculator'!E:E,'Internal Staffing Calculator'!C:C,"")</f>
        <v/>
      </c>
      <c r="H10599" s="932" t="str">
        <f t="array" ref="H10599">if(F10599&lt;&gt;"", iferror(index('Internal Staffing Calculator'!B$8:B23500,match(F10599,'Internal Staffing Calculator'!E$8:E23500,0)), "Not In Budget"),"")</f>
        <v/>
      </c>
      <c r="I10599" s="184"/>
      <c r="J10599" s="184"/>
      <c r="K10599" s="184"/>
      <c r="L10599" s="183"/>
    </row>
    <row r="10600">
      <c r="A10600" s="454"/>
      <c r="B10600" s="927"/>
      <c r="C10600" s="580"/>
      <c r="D10600" s="939"/>
      <c r="E10600" s="940"/>
      <c r="F10600" s="941"/>
      <c r="G10600" s="937" t="str">
        <f t="array" ref="G10600">xlookup(F10600,'Internal Staffing Calculator'!E:E,'Internal Staffing Calculator'!C:C,"")</f>
        <v/>
      </c>
      <c r="H10600" s="932" t="str">
        <f t="array" ref="H10600">if(F10600&lt;&gt;"", iferror(index('Internal Staffing Calculator'!B$8:B23500,match(F10600,'Internal Staffing Calculator'!E$8:E23500,0)), "Not In Budget"),"")</f>
        <v/>
      </c>
      <c r="I10600" s="184"/>
      <c r="J10600" s="184"/>
      <c r="K10600" s="184"/>
      <c r="L10600" s="183"/>
    </row>
    <row r="10601">
      <c r="A10601" s="454"/>
      <c r="B10601" s="927"/>
      <c r="C10601" s="580"/>
      <c r="D10601" s="939"/>
      <c r="E10601" s="940"/>
      <c r="F10601" s="941"/>
      <c r="G10601" s="937" t="str">
        <f t="array" ref="G10601">xlookup(F10601,'Internal Staffing Calculator'!E:E,'Internal Staffing Calculator'!C:C,"")</f>
        <v/>
      </c>
      <c r="H10601" s="932" t="str">
        <f t="array" ref="H10601">if(F10601&lt;&gt;"", iferror(index('Internal Staffing Calculator'!B$8:B23500,match(F10601,'Internal Staffing Calculator'!E$8:E23500,0)), "Not In Budget"),"")</f>
        <v/>
      </c>
      <c r="I10601" s="184"/>
      <c r="J10601" s="184"/>
      <c r="K10601" s="184"/>
      <c r="L10601" s="183"/>
    </row>
    <row r="10602">
      <c r="A10602" s="454"/>
      <c r="B10602" s="927"/>
      <c r="C10602" s="580"/>
      <c r="D10602" s="939"/>
      <c r="E10602" s="940"/>
      <c r="F10602" s="941"/>
      <c r="G10602" s="937" t="str">
        <f t="array" ref="G10602">xlookup(F10602,'Internal Staffing Calculator'!E:E,'Internal Staffing Calculator'!C:C,"")</f>
        <v/>
      </c>
      <c r="H10602" s="932" t="str">
        <f t="array" ref="H10602">if(F10602&lt;&gt;"", iferror(index('Internal Staffing Calculator'!B$8:B23500,match(F10602,'Internal Staffing Calculator'!E$8:E23500,0)), "Not In Budget"),"")</f>
        <v/>
      </c>
      <c r="I10602" s="184"/>
      <c r="J10602" s="184"/>
      <c r="K10602" s="184"/>
      <c r="L10602" s="183"/>
    </row>
    <row r="10603">
      <c r="A10603" s="454"/>
      <c r="B10603" s="927"/>
      <c r="C10603" s="580"/>
      <c r="D10603" s="939"/>
      <c r="E10603" s="940"/>
      <c r="F10603" s="941"/>
      <c r="G10603" s="937" t="str">
        <f t="array" ref="G10603">xlookup(F10603,'Internal Staffing Calculator'!E:E,'Internal Staffing Calculator'!C:C,"")</f>
        <v/>
      </c>
      <c r="H10603" s="932" t="str">
        <f t="array" ref="H10603">if(F10603&lt;&gt;"", iferror(index('Internal Staffing Calculator'!B$8:B23500,match(F10603,'Internal Staffing Calculator'!E$8:E23500,0)), "Not In Budget"),"")</f>
        <v/>
      </c>
      <c r="I10603" s="184"/>
      <c r="J10603" s="184"/>
      <c r="K10603" s="184"/>
      <c r="L10603" s="183"/>
    </row>
    <row r="10604">
      <c r="A10604" s="454"/>
      <c r="B10604" s="927"/>
      <c r="C10604" s="580"/>
      <c r="D10604" s="939"/>
      <c r="E10604" s="940"/>
      <c r="F10604" s="941"/>
      <c r="G10604" s="937" t="str">
        <f t="array" ref="G10604">xlookup(F10604,'Internal Staffing Calculator'!E:E,'Internal Staffing Calculator'!C:C,"")</f>
        <v/>
      </c>
      <c r="H10604" s="932" t="str">
        <f t="array" ref="H10604">if(F10604&lt;&gt;"", iferror(index('Internal Staffing Calculator'!B$8:B23500,match(F10604,'Internal Staffing Calculator'!E$8:E23500,0)), "Not In Budget"),"")</f>
        <v/>
      </c>
      <c r="I10604" s="184"/>
      <c r="J10604" s="184"/>
      <c r="K10604" s="184"/>
      <c r="L10604" s="183"/>
    </row>
    <row r="10605">
      <c r="A10605" s="454"/>
      <c r="B10605" s="927"/>
      <c r="C10605" s="580"/>
      <c r="D10605" s="939"/>
      <c r="E10605" s="940"/>
      <c r="F10605" s="941"/>
      <c r="G10605" s="937" t="str">
        <f t="array" ref="G10605">xlookup(F10605,'Internal Staffing Calculator'!E:E,'Internal Staffing Calculator'!C:C,"")</f>
        <v/>
      </c>
      <c r="H10605" s="932" t="str">
        <f t="array" ref="H10605">if(F10605&lt;&gt;"", iferror(index('Internal Staffing Calculator'!B$8:B23500,match(F10605,'Internal Staffing Calculator'!E$8:E23500,0)), "Not In Budget"),"")</f>
        <v/>
      </c>
      <c r="I10605" s="184"/>
      <c r="J10605" s="184"/>
      <c r="K10605" s="184"/>
      <c r="L10605" s="183"/>
    </row>
    <row r="10606">
      <c r="A10606" s="454"/>
      <c r="B10606" s="927"/>
      <c r="C10606" s="580"/>
      <c r="D10606" s="939"/>
      <c r="E10606" s="940"/>
      <c r="F10606" s="941"/>
      <c r="G10606" s="937" t="str">
        <f t="array" ref="G10606">xlookup(F10606,'Internal Staffing Calculator'!E:E,'Internal Staffing Calculator'!C:C,"")</f>
        <v/>
      </c>
      <c r="H10606" s="932" t="str">
        <f t="array" ref="H10606">if(F10606&lt;&gt;"", iferror(index('Internal Staffing Calculator'!B$8:B23500,match(F10606,'Internal Staffing Calculator'!E$8:E23500,0)), "Not In Budget"),"")</f>
        <v/>
      </c>
      <c r="I10606" s="184"/>
      <c r="J10606" s="184"/>
      <c r="K10606" s="184"/>
      <c r="L10606" s="183"/>
    </row>
    <row r="10607">
      <c r="A10607" s="454"/>
      <c r="B10607" s="927"/>
      <c r="C10607" s="580"/>
      <c r="D10607" s="939"/>
      <c r="E10607" s="940"/>
      <c r="F10607" s="941"/>
      <c r="G10607" s="937" t="str">
        <f t="array" ref="G10607">xlookup(F10607,'Internal Staffing Calculator'!E:E,'Internal Staffing Calculator'!C:C,"")</f>
        <v/>
      </c>
      <c r="H10607" s="932" t="str">
        <f t="array" ref="H10607">if(F10607&lt;&gt;"", iferror(index('Internal Staffing Calculator'!B$8:B23500,match(F10607,'Internal Staffing Calculator'!E$8:E23500,0)), "Not In Budget"),"")</f>
        <v/>
      </c>
      <c r="I10607" s="184"/>
      <c r="J10607" s="184"/>
      <c r="K10607" s="184"/>
      <c r="L10607" s="183"/>
    </row>
    <row r="10608">
      <c r="A10608" s="454"/>
      <c r="B10608" s="927"/>
      <c r="C10608" s="580"/>
      <c r="D10608" s="939"/>
      <c r="E10608" s="940"/>
      <c r="F10608" s="941"/>
      <c r="G10608" s="937" t="str">
        <f t="array" ref="G10608">xlookup(F10608,'Internal Staffing Calculator'!E:E,'Internal Staffing Calculator'!C:C,"")</f>
        <v/>
      </c>
      <c r="H10608" s="932" t="str">
        <f t="array" ref="H10608">if(F10608&lt;&gt;"", iferror(index('Internal Staffing Calculator'!B$8:B23500,match(F10608,'Internal Staffing Calculator'!E$8:E23500,0)), "Not In Budget"),"")</f>
        <v/>
      </c>
      <c r="I10608" s="184"/>
      <c r="J10608" s="184"/>
      <c r="K10608" s="184"/>
      <c r="L10608" s="183"/>
    </row>
    <row r="10609">
      <c r="A10609" s="454"/>
      <c r="B10609" s="927"/>
      <c r="C10609" s="580"/>
      <c r="D10609" s="939"/>
      <c r="E10609" s="940"/>
      <c r="F10609" s="941"/>
      <c r="G10609" s="937" t="str">
        <f t="array" ref="G10609">xlookup(F10609,'Internal Staffing Calculator'!E:E,'Internal Staffing Calculator'!C:C,"")</f>
        <v/>
      </c>
      <c r="H10609" s="932" t="str">
        <f t="array" ref="H10609">if(F10609&lt;&gt;"", iferror(index('Internal Staffing Calculator'!B$8:B23500,match(F10609,'Internal Staffing Calculator'!E$8:E23500,0)), "Not In Budget"),"")</f>
        <v/>
      </c>
      <c r="I10609" s="184"/>
      <c r="J10609" s="184"/>
      <c r="K10609" s="184"/>
      <c r="L10609" s="183"/>
    </row>
    <row r="10610">
      <c r="A10610" s="454"/>
      <c r="B10610" s="927"/>
      <c r="C10610" s="580"/>
      <c r="D10610" s="939"/>
      <c r="E10610" s="940"/>
      <c r="F10610" s="941"/>
      <c r="G10610" s="937" t="str">
        <f t="array" ref="G10610">xlookup(F10610,'Internal Staffing Calculator'!E:E,'Internal Staffing Calculator'!C:C,"")</f>
        <v/>
      </c>
      <c r="H10610" s="932" t="str">
        <f t="array" ref="H10610">if(F10610&lt;&gt;"", iferror(index('Internal Staffing Calculator'!B$8:B23500,match(F10610,'Internal Staffing Calculator'!E$8:E23500,0)), "Not In Budget"),"")</f>
        <v/>
      </c>
      <c r="I10610" s="184"/>
      <c r="J10610" s="184"/>
      <c r="K10610" s="184"/>
      <c r="L10610" s="183"/>
    </row>
    <row r="10611">
      <c r="A10611" s="454"/>
      <c r="B10611" s="927"/>
      <c r="C10611" s="580"/>
      <c r="D10611" s="939"/>
      <c r="E10611" s="940"/>
      <c r="F10611" s="941"/>
      <c r="G10611" s="937" t="str">
        <f t="array" ref="G10611">xlookup(F10611,'Internal Staffing Calculator'!E:E,'Internal Staffing Calculator'!C:C,"")</f>
        <v/>
      </c>
      <c r="H10611" s="932" t="str">
        <f t="array" ref="H10611">if(F10611&lt;&gt;"", iferror(index('Internal Staffing Calculator'!B$8:B23500,match(F10611,'Internal Staffing Calculator'!E$8:E23500,0)), "Not In Budget"),"")</f>
        <v/>
      </c>
      <c r="I10611" s="184"/>
      <c r="J10611" s="184"/>
      <c r="K10611" s="184"/>
      <c r="L10611" s="183"/>
    </row>
    <row r="10612">
      <c r="A10612" s="454"/>
      <c r="B10612" s="927"/>
      <c r="C10612" s="580"/>
      <c r="D10612" s="939"/>
      <c r="E10612" s="940"/>
      <c r="F10612" s="941"/>
      <c r="G10612" s="937" t="str">
        <f t="array" ref="G10612">xlookup(F10612,'Internal Staffing Calculator'!E:E,'Internal Staffing Calculator'!C:C,"")</f>
        <v/>
      </c>
      <c r="H10612" s="932" t="str">
        <f t="array" ref="H10612">if(F10612&lt;&gt;"", iferror(index('Internal Staffing Calculator'!B$8:B23500,match(F10612,'Internal Staffing Calculator'!E$8:E23500,0)), "Not In Budget"),"")</f>
        <v/>
      </c>
      <c r="I10612" s="184"/>
      <c r="J10612" s="184"/>
      <c r="K10612" s="184"/>
      <c r="L10612" s="183"/>
    </row>
    <row r="10613">
      <c r="A10613" s="454"/>
      <c r="B10613" s="927"/>
      <c r="C10613" s="580"/>
      <c r="D10613" s="939"/>
      <c r="E10613" s="940"/>
      <c r="F10613" s="941"/>
      <c r="G10613" s="937" t="str">
        <f t="array" ref="G10613">xlookup(F10613,'Internal Staffing Calculator'!E:E,'Internal Staffing Calculator'!C:C,"")</f>
        <v/>
      </c>
      <c r="H10613" s="932" t="str">
        <f t="array" ref="H10613">if(F10613&lt;&gt;"", iferror(index('Internal Staffing Calculator'!B$8:B23500,match(F10613,'Internal Staffing Calculator'!E$8:E23500,0)), "Not In Budget"),"")</f>
        <v/>
      </c>
      <c r="I10613" s="184"/>
      <c r="J10613" s="184"/>
      <c r="K10613" s="184"/>
      <c r="L10613" s="183"/>
    </row>
    <row r="10614">
      <c r="A10614" s="454"/>
      <c r="B10614" s="927"/>
      <c r="C10614" s="580"/>
      <c r="D10614" s="939"/>
      <c r="E10614" s="940"/>
      <c r="F10614" s="941"/>
      <c r="G10614" s="937" t="str">
        <f t="array" ref="G10614">xlookup(F10614,'Internal Staffing Calculator'!E:E,'Internal Staffing Calculator'!C:C,"")</f>
        <v/>
      </c>
      <c r="H10614" s="932" t="str">
        <f t="array" ref="H10614">if(F10614&lt;&gt;"", iferror(index('Internal Staffing Calculator'!B$8:B23500,match(F10614,'Internal Staffing Calculator'!E$8:E23500,0)), "Not In Budget"),"")</f>
        <v/>
      </c>
      <c r="I10614" s="184"/>
      <c r="J10614" s="184"/>
      <c r="K10614" s="184"/>
      <c r="L10614" s="183"/>
    </row>
    <row r="10615">
      <c r="A10615" s="454"/>
      <c r="B10615" s="927"/>
      <c r="C10615" s="580"/>
      <c r="D10615" s="939"/>
      <c r="E10615" s="940"/>
      <c r="F10615" s="941"/>
      <c r="G10615" s="937" t="str">
        <f t="array" ref="G10615">xlookup(F10615,'Internal Staffing Calculator'!E:E,'Internal Staffing Calculator'!C:C,"")</f>
        <v/>
      </c>
      <c r="H10615" s="932" t="str">
        <f t="array" ref="H10615">if(F10615&lt;&gt;"", iferror(index('Internal Staffing Calculator'!B$8:B23500,match(F10615,'Internal Staffing Calculator'!E$8:E23500,0)), "Not In Budget"),"")</f>
        <v/>
      </c>
      <c r="I10615" s="184"/>
      <c r="J10615" s="184"/>
      <c r="K10615" s="184"/>
      <c r="L10615" s="183"/>
    </row>
    <row r="10616">
      <c r="A10616" s="454"/>
      <c r="B10616" s="927"/>
      <c r="C10616" s="580"/>
      <c r="D10616" s="939"/>
      <c r="E10616" s="940"/>
      <c r="F10616" s="941"/>
      <c r="G10616" s="937" t="str">
        <f t="array" ref="G10616">xlookup(F10616,'Internal Staffing Calculator'!E:E,'Internal Staffing Calculator'!C:C,"")</f>
        <v/>
      </c>
      <c r="H10616" s="932" t="str">
        <f t="array" ref="H10616">if(F10616&lt;&gt;"", iferror(index('Internal Staffing Calculator'!B$8:B23500,match(F10616,'Internal Staffing Calculator'!E$8:E23500,0)), "Not In Budget"),"")</f>
        <v/>
      </c>
      <c r="I10616" s="184"/>
      <c r="J10616" s="184"/>
      <c r="K10616" s="184"/>
      <c r="L10616" s="183"/>
    </row>
    <row r="10617">
      <c r="A10617" s="454"/>
      <c r="B10617" s="927"/>
      <c r="C10617" s="580"/>
      <c r="D10617" s="939"/>
      <c r="E10617" s="940"/>
      <c r="F10617" s="941"/>
      <c r="G10617" s="937" t="str">
        <f t="array" ref="G10617">xlookup(F10617,'Internal Staffing Calculator'!E:E,'Internal Staffing Calculator'!C:C,"")</f>
        <v/>
      </c>
      <c r="H10617" s="932" t="str">
        <f t="array" ref="H10617">if(F10617&lt;&gt;"", iferror(index('Internal Staffing Calculator'!B$8:B23500,match(F10617,'Internal Staffing Calculator'!E$8:E23500,0)), "Not In Budget"),"")</f>
        <v/>
      </c>
      <c r="I10617" s="184"/>
      <c r="J10617" s="184"/>
      <c r="K10617" s="184"/>
      <c r="L10617" s="183"/>
    </row>
    <row r="10618">
      <c r="A10618" s="454"/>
      <c r="B10618" s="927"/>
      <c r="C10618" s="580"/>
      <c r="D10618" s="939"/>
      <c r="E10618" s="940"/>
      <c r="F10618" s="941"/>
      <c r="G10618" s="937" t="str">
        <f t="array" ref="G10618">xlookup(F10618,'Internal Staffing Calculator'!E:E,'Internal Staffing Calculator'!C:C,"")</f>
        <v/>
      </c>
      <c r="H10618" s="932" t="str">
        <f t="array" ref="H10618">if(F10618&lt;&gt;"", iferror(index('Internal Staffing Calculator'!B$8:B23500,match(F10618,'Internal Staffing Calculator'!E$8:E23500,0)), "Not In Budget"),"")</f>
        <v/>
      </c>
      <c r="I10618" s="184"/>
      <c r="J10618" s="184"/>
      <c r="K10618" s="184"/>
      <c r="L10618" s="183"/>
    </row>
    <row r="10619">
      <c r="A10619" s="454"/>
      <c r="B10619" s="927"/>
      <c r="C10619" s="580"/>
      <c r="D10619" s="939"/>
      <c r="E10619" s="940"/>
      <c r="F10619" s="941"/>
      <c r="G10619" s="937" t="str">
        <f t="array" ref="G10619">xlookup(F10619,'Internal Staffing Calculator'!E:E,'Internal Staffing Calculator'!C:C,"")</f>
        <v/>
      </c>
      <c r="H10619" s="932" t="str">
        <f t="array" ref="H10619">if(F10619&lt;&gt;"", iferror(index('Internal Staffing Calculator'!B$8:B23500,match(F10619,'Internal Staffing Calculator'!E$8:E23500,0)), "Not In Budget"),"")</f>
        <v/>
      </c>
      <c r="I10619" s="184"/>
      <c r="J10619" s="184"/>
      <c r="K10619" s="184"/>
      <c r="L10619" s="183"/>
    </row>
    <row r="10620">
      <c r="A10620" s="454"/>
      <c r="B10620" s="927"/>
      <c r="C10620" s="580"/>
      <c r="D10620" s="939"/>
      <c r="E10620" s="940"/>
      <c r="F10620" s="941"/>
      <c r="G10620" s="937" t="str">
        <f t="array" ref="G10620">xlookup(F10620,'Internal Staffing Calculator'!E:E,'Internal Staffing Calculator'!C:C,"")</f>
        <v/>
      </c>
      <c r="H10620" s="932" t="str">
        <f t="array" ref="H10620">if(F10620&lt;&gt;"", iferror(index('Internal Staffing Calculator'!B$8:B23500,match(F10620,'Internal Staffing Calculator'!E$8:E23500,0)), "Not In Budget"),"")</f>
        <v/>
      </c>
      <c r="I10620" s="184"/>
      <c r="J10620" s="184"/>
      <c r="K10620" s="184"/>
      <c r="L10620" s="183"/>
    </row>
    <row r="10621">
      <c r="A10621" s="454"/>
      <c r="B10621" s="927"/>
      <c r="C10621" s="580"/>
      <c r="D10621" s="939"/>
      <c r="E10621" s="940"/>
      <c r="F10621" s="941"/>
      <c r="G10621" s="937" t="str">
        <f t="array" ref="G10621">xlookup(F10621,'Internal Staffing Calculator'!E:E,'Internal Staffing Calculator'!C:C,"")</f>
        <v/>
      </c>
      <c r="H10621" s="932" t="str">
        <f t="array" ref="H10621">if(F10621&lt;&gt;"", iferror(index('Internal Staffing Calculator'!B$8:B23500,match(F10621,'Internal Staffing Calculator'!E$8:E23500,0)), "Not In Budget"),"")</f>
        <v/>
      </c>
      <c r="I10621" s="184"/>
      <c r="J10621" s="184"/>
      <c r="K10621" s="184"/>
      <c r="L10621" s="183"/>
    </row>
    <row r="10622">
      <c r="A10622" s="454"/>
      <c r="B10622" s="927"/>
      <c r="C10622" s="580"/>
      <c r="D10622" s="939"/>
      <c r="E10622" s="940"/>
      <c r="F10622" s="941"/>
      <c r="G10622" s="937" t="str">
        <f t="array" ref="G10622">xlookup(F10622,'Internal Staffing Calculator'!E:E,'Internal Staffing Calculator'!C:C,"")</f>
        <v/>
      </c>
      <c r="H10622" s="932" t="str">
        <f t="array" ref="H10622">if(F10622&lt;&gt;"", iferror(index('Internal Staffing Calculator'!B$8:B23500,match(F10622,'Internal Staffing Calculator'!E$8:E23500,0)), "Not In Budget"),"")</f>
        <v/>
      </c>
      <c r="I10622" s="184"/>
      <c r="J10622" s="184"/>
      <c r="K10622" s="184"/>
      <c r="L10622" s="183"/>
    </row>
    <row r="10623">
      <c r="A10623" s="454"/>
      <c r="B10623" s="927"/>
      <c r="C10623" s="580"/>
      <c r="D10623" s="939"/>
      <c r="E10623" s="940"/>
      <c r="F10623" s="941"/>
      <c r="G10623" s="937" t="str">
        <f t="array" ref="G10623">xlookup(F10623,'Internal Staffing Calculator'!E:E,'Internal Staffing Calculator'!C:C,"")</f>
        <v/>
      </c>
      <c r="H10623" s="932" t="str">
        <f t="array" ref="H10623">if(F10623&lt;&gt;"", iferror(index('Internal Staffing Calculator'!B$8:B23500,match(F10623,'Internal Staffing Calculator'!E$8:E23500,0)), "Not In Budget"),"")</f>
        <v/>
      </c>
      <c r="I10623" s="184"/>
      <c r="J10623" s="184"/>
      <c r="K10623" s="184"/>
      <c r="L10623" s="183"/>
    </row>
    <row r="10624">
      <c r="A10624" s="454"/>
      <c r="B10624" s="927"/>
      <c r="C10624" s="580"/>
      <c r="D10624" s="939"/>
      <c r="E10624" s="940"/>
      <c r="F10624" s="941"/>
      <c r="G10624" s="937" t="str">
        <f t="array" ref="G10624">xlookup(F10624,'Internal Staffing Calculator'!E:E,'Internal Staffing Calculator'!C:C,"")</f>
        <v/>
      </c>
      <c r="H10624" s="932" t="str">
        <f t="array" ref="H10624">if(F10624&lt;&gt;"", iferror(index('Internal Staffing Calculator'!B$8:B23500,match(F10624,'Internal Staffing Calculator'!E$8:E23500,0)), "Not In Budget"),"")</f>
        <v/>
      </c>
      <c r="I10624" s="184"/>
      <c r="J10624" s="184"/>
      <c r="K10624" s="184"/>
      <c r="L10624" s="183"/>
    </row>
    <row r="10625">
      <c r="A10625" s="454"/>
      <c r="B10625" s="927"/>
      <c r="C10625" s="580"/>
      <c r="D10625" s="939"/>
      <c r="E10625" s="940"/>
      <c r="F10625" s="941"/>
      <c r="G10625" s="937" t="str">
        <f t="array" ref="G10625">xlookup(F10625,'Internal Staffing Calculator'!E:E,'Internal Staffing Calculator'!C:C,"")</f>
        <v/>
      </c>
      <c r="H10625" s="932" t="str">
        <f t="array" ref="H10625">if(F10625&lt;&gt;"", iferror(index('Internal Staffing Calculator'!B$8:B23500,match(F10625,'Internal Staffing Calculator'!E$8:E23500,0)), "Not In Budget"),"")</f>
        <v/>
      </c>
      <c r="I10625" s="184"/>
      <c r="J10625" s="184"/>
      <c r="K10625" s="184"/>
      <c r="L10625" s="183"/>
    </row>
    <row r="10626">
      <c r="A10626" s="454"/>
      <c r="B10626" s="927"/>
      <c r="C10626" s="580"/>
      <c r="D10626" s="939"/>
      <c r="E10626" s="940"/>
      <c r="F10626" s="941"/>
      <c r="G10626" s="937" t="str">
        <f t="array" ref="G10626">xlookup(F10626,'Internal Staffing Calculator'!E:E,'Internal Staffing Calculator'!C:C,"")</f>
        <v/>
      </c>
      <c r="H10626" s="932" t="str">
        <f t="array" ref="H10626">if(F10626&lt;&gt;"", iferror(index('Internal Staffing Calculator'!B$8:B23500,match(F10626,'Internal Staffing Calculator'!E$8:E23500,0)), "Not In Budget"),"")</f>
        <v/>
      </c>
      <c r="I10626" s="184"/>
      <c r="J10626" s="184"/>
      <c r="K10626" s="184"/>
      <c r="L10626" s="183"/>
    </row>
    <row r="10627">
      <c r="A10627" s="454"/>
      <c r="B10627" s="927"/>
      <c r="C10627" s="580"/>
      <c r="D10627" s="939"/>
      <c r="E10627" s="940"/>
      <c r="F10627" s="941"/>
      <c r="G10627" s="937" t="str">
        <f t="array" ref="G10627">xlookup(F10627,'Internal Staffing Calculator'!E:E,'Internal Staffing Calculator'!C:C,"")</f>
        <v/>
      </c>
      <c r="H10627" s="932" t="str">
        <f t="array" ref="H10627">if(F10627&lt;&gt;"", iferror(index('Internal Staffing Calculator'!B$8:B23500,match(F10627,'Internal Staffing Calculator'!E$8:E23500,0)), "Not In Budget"),"")</f>
        <v/>
      </c>
      <c r="I10627" s="184"/>
      <c r="J10627" s="184"/>
      <c r="K10627" s="184"/>
      <c r="L10627" s="183"/>
    </row>
    <row r="10628">
      <c r="A10628" s="454"/>
      <c r="B10628" s="927"/>
      <c r="C10628" s="580"/>
      <c r="D10628" s="939"/>
      <c r="E10628" s="940"/>
      <c r="F10628" s="941"/>
      <c r="G10628" s="937" t="str">
        <f t="array" ref="G10628">xlookup(F10628,'Internal Staffing Calculator'!E:E,'Internal Staffing Calculator'!C:C,"")</f>
        <v/>
      </c>
      <c r="H10628" s="932" t="str">
        <f t="array" ref="H10628">if(F10628&lt;&gt;"", iferror(index('Internal Staffing Calculator'!B$8:B23500,match(F10628,'Internal Staffing Calculator'!E$8:E23500,0)), "Not In Budget"),"")</f>
        <v/>
      </c>
      <c r="I10628" s="184"/>
      <c r="J10628" s="184"/>
      <c r="K10628" s="184"/>
      <c r="L10628" s="183"/>
    </row>
    <row r="10629">
      <c r="A10629" s="454"/>
      <c r="B10629" s="927"/>
      <c r="C10629" s="580"/>
      <c r="D10629" s="939"/>
      <c r="E10629" s="940"/>
      <c r="F10629" s="941"/>
      <c r="G10629" s="937" t="str">
        <f t="array" ref="G10629">xlookup(F10629,'Internal Staffing Calculator'!E:E,'Internal Staffing Calculator'!C:C,"")</f>
        <v/>
      </c>
      <c r="H10629" s="932" t="str">
        <f t="array" ref="H10629">if(F10629&lt;&gt;"", iferror(index('Internal Staffing Calculator'!B$8:B23500,match(F10629,'Internal Staffing Calculator'!E$8:E23500,0)), "Not In Budget"),"")</f>
        <v/>
      </c>
      <c r="I10629" s="184"/>
      <c r="J10629" s="184"/>
      <c r="K10629" s="184"/>
      <c r="L10629" s="183"/>
    </row>
    <row r="10630">
      <c r="A10630" s="454"/>
      <c r="B10630" s="927"/>
      <c r="C10630" s="580"/>
      <c r="D10630" s="939"/>
      <c r="E10630" s="940"/>
      <c r="F10630" s="941"/>
      <c r="G10630" s="937" t="str">
        <f t="array" ref="G10630">xlookup(F10630,'Internal Staffing Calculator'!E:E,'Internal Staffing Calculator'!C:C,"")</f>
        <v/>
      </c>
      <c r="H10630" s="932" t="str">
        <f t="array" ref="H10630">if(F10630&lt;&gt;"", iferror(index('Internal Staffing Calculator'!B$8:B23500,match(F10630,'Internal Staffing Calculator'!E$8:E23500,0)), "Not In Budget"),"")</f>
        <v/>
      </c>
      <c r="I10630" s="184"/>
      <c r="J10630" s="184"/>
      <c r="K10630" s="184"/>
      <c r="L10630" s="183"/>
    </row>
    <row r="10631">
      <c r="A10631" s="454"/>
      <c r="B10631" s="927"/>
      <c r="C10631" s="580"/>
      <c r="D10631" s="939"/>
      <c r="E10631" s="940"/>
      <c r="F10631" s="941"/>
      <c r="G10631" s="937" t="str">
        <f t="array" ref="G10631">xlookup(F10631,'Internal Staffing Calculator'!E:E,'Internal Staffing Calculator'!C:C,"")</f>
        <v/>
      </c>
      <c r="H10631" s="932" t="str">
        <f t="array" ref="H10631">if(F10631&lt;&gt;"", iferror(index('Internal Staffing Calculator'!B$8:B23500,match(F10631,'Internal Staffing Calculator'!E$8:E23500,0)), "Not In Budget"),"")</f>
        <v/>
      </c>
      <c r="I10631" s="184"/>
      <c r="J10631" s="184"/>
      <c r="K10631" s="184"/>
      <c r="L10631" s="183"/>
    </row>
    <row r="10632">
      <c r="A10632" s="454"/>
      <c r="B10632" s="927"/>
      <c r="C10632" s="580"/>
      <c r="D10632" s="939"/>
      <c r="E10632" s="940"/>
      <c r="F10632" s="941"/>
      <c r="G10632" s="937" t="str">
        <f t="array" ref="G10632">xlookup(F10632,'Internal Staffing Calculator'!E:E,'Internal Staffing Calculator'!C:C,"")</f>
        <v/>
      </c>
      <c r="H10632" s="932" t="str">
        <f t="array" ref="H10632">if(F10632&lt;&gt;"", iferror(index('Internal Staffing Calculator'!B$8:B23500,match(F10632,'Internal Staffing Calculator'!E$8:E23500,0)), "Not In Budget"),"")</f>
        <v/>
      </c>
      <c r="I10632" s="184"/>
      <c r="J10632" s="184"/>
      <c r="K10632" s="184"/>
      <c r="L10632" s="183"/>
    </row>
    <row r="10633">
      <c r="A10633" s="454"/>
      <c r="B10633" s="927"/>
      <c r="C10633" s="580"/>
      <c r="D10633" s="939"/>
      <c r="E10633" s="940"/>
      <c r="F10633" s="941"/>
      <c r="G10633" s="937" t="str">
        <f t="array" ref="G10633">xlookup(F10633,'Internal Staffing Calculator'!E:E,'Internal Staffing Calculator'!C:C,"")</f>
        <v/>
      </c>
      <c r="H10633" s="932" t="str">
        <f t="array" ref="H10633">if(F10633&lt;&gt;"", iferror(index('Internal Staffing Calculator'!B$8:B23500,match(F10633,'Internal Staffing Calculator'!E$8:E23500,0)), "Not In Budget"),"")</f>
        <v/>
      </c>
      <c r="I10633" s="184"/>
      <c r="J10633" s="184"/>
      <c r="K10633" s="184"/>
      <c r="L10633" s="183"/>
    </row>
    <row r="10634">
      <c r="A10634" s="454"/>
      <c r="B10634" s="927"/>
      <c r="C10634" s="580"/>
      <c r="D10634" s="939"/>
      <c r="E10634" s="940"/>
      <c r="F10634" s="941"/>
      <c r="G10634" s="937" t="str">
        <f t="array" ref="G10634">xlookup(F10634,'Internal Staffing Calculator'!E:E,'Internal Staffing Calculator'!C:C,"")</f>
        <v/>
      </c>
      <c r="H10634" s="932" t="str">
        <f t="array" ref="H10634">if(F10634&lt;&gt;"", iferror(index('Internal Staffing Calculator'!B$8:B23500,match(F10634,'Internal Staffing Calculator'!E$8:E23500,0)), "Not In Budget"),"")</f>
        <v/>
      </c>
      <c r="I10634" s="184"/>
      <c r="J10634" s="184"/>
      <c r="K10634" s="184"/>
      <c r="L10634" s="183"/>
    </row>
    <row r="10635">
      <c r="A10635" s="454"/>
      <c r="B10635" s="927"/>
      <c r="C10635" s="580"/>
      <c r="D10635" s="939"/>
      <c r="E10635" s="940"/>
      <c r="F10635" s="941"/>
      <c r="G10635" s="937" t="str">
        <f t="array" ref="G10635">xlookup(F10635,'Internal Staffing Calculator'!E:E,'Internal Staffing Calculator'!C:C,"")</f>
        <v/>
      </c>
      <c r="H10635" s="932" t="str">
        <f t="array" ref="H10635">if(F10635&lt;&gt;"", iferror(index('Internal Staffing Calculator'!B$8:B23500,match(F10635,'Internal Staffing Calculator'!E$8:E23500,0)), "Not In Budget"),"")</f>
        <v/>
      </c>
      <c r="I10635" s="184"/>
      <c r="J10635" s="184"/>
      <c r="K10635" s="184"/>
      <c r="L10635" s="183"/>
    </row>
    <row r="10636">
      <c r="A10636" s="454"/>
      <c r="B10636" s="927"/>
      <c r="C10636" s="580"/>
      <c r="D10636" s="939"/>
      <c r="E10636" s="940"/>
      <c r="F10636" s="941"/>
      <c r="G10636" s="937" t="str">
        <f t="array" ref="G10636">xlookup(F10636,'Internal Staffing Calculator'!E:E,'Internal Staffing Calculator'!C:C,"")</f>
        <v/>
      </c>
      <c r="H10636" s="932" t="str">
        <f t="array" ref="H10636">if(F10636&lt;&gt;"", iferror(index('Internal Staffing Calculator'!B$8:B23500,match(F10636,'Internal Staffing Calculator'!E$8:E23500,0)), "Not In Budget"),"")</f>
        <v/>
      </c>
      <c r="I10636" s="184"/>
      <c r="J10636" s="184"/>
      <c r="K10636" s="184"/>
      <c r="L10636" s="183"/>
    </row>
    <row r="10637">
      <c r="A10637" s="454"/>
      <c r="B10637" s="927"/>
      <c r="C10637" s="580"/>
      <c r="D10637" s="939"/>
      <c r="E10637" s="940"/>
      <c r="F10637" s="941"/>
      <c r="G10637" s="937" t="str">
        <f t="array" ref="G10637">xlookup(F10637,'Internal Staffing Calculator'!E:E,'Internal Staffing Calculator'!C:C,"")</f>
        <v/>
      </c>
      <c r="H10637" s="932" t="str">
        <f t="array" ref="H10637">if(F10637&lt;&gt;"", iferror(index('Internal Staffing Calculator'!B$8:B23500,match(F10637,'Internal Staffing Calculator'!E$8:E23500,0)), "Not In Budget"),"")</f>
        <v/>
      </c>
      <c r="I10637" s="184"/>
      <c r="J10637" s="184"/>
      <c r="K10637" s="184"/>
      <c r="L10637" s="183"/>
    </row>
    <row r="10638">
      <c r="A10638" s="454"/>
      <c r="B10638" s="927"/>
      <c r="C10638" s="580"/>
      <c r="D10638" s="939"/>
      <c r="E10638" s="940"/>
      <c r="F10638" s="941"/>
      <c r="G10638" s="937" t="str">
        <f t="array" ref="G10638">xlookup(F10638,'Internal Staffing Calculator'!E:E,'Internal Staffing Calculator'!C:C,"")</f>
        <v/>
      </c>
      <c r="H10638" s="932" t="str">
        <f t="array" ref="H10638">if(F10638&lt;&gt;"", iferror(index('Internal Staffing Calculator'!B$8:B23500,match(F10638,'Internal Staffing Calculator'!E$8:E23500,0)), "Not In Budget"),"")</f>
        <v/>
      </c>
      <c r="I10638" s="184"/>
      <c r="J10638" s="184"/>
      <c r="K10638" s="184"/>
      <c r="L10638" s="183"/>
    </row>
    <row r="10639">
      <c r="A10639" s="454"/>
      <c r="B10639" s="927"/>
      <c r="C10639" s="580"/>
      <c r="D10639" s="939"/>
      <c r="E10639" s="940"/>
      <c r="F10639" s="941"/>
      <c r="G10639" s="937" t="str">
        <f t="array" ref="G10639">xlookup(F10639,'Internal Staffing Calculator'!E:E,'Internal Staffing Calculator'!C:C,"")</f>
        <v/>
      </c>
      <c r="H10639" s="932" t="str">
        <f t="array" ref="H10639">if(F10639&lt;&gt;"", iferror(index('Internal Staffing Calculator'!B$8:B23500,match(F10639,'Internal Staffing Calculator'!E$8:E23500,0)), "Not In Budget"),"")</f>
        <v/>
      </c>
      <c r="I10639" s="184"/>
      <c r="J10639" s="184"/>
      <c r="K10639" s="184"/>
      <c r="L10639" s="183"/>
    </row>
    <row r="10640">
      <c r="A10640" s="454"/>
      <c r="B10640" s="927"/>
      <c r="C10640" s="580"/>
      <c r="D10640" s="939"/>
      <c r="E10640" s="940"/>
      <c r="F10640" s="941"/>
      <c r="G10640" s="937" t="str">
        <f t="array" ref="G10640">xlookup(F10640,'Internal Staffing Calculator'!E:E,'Internal Staffing Calculator'!C:C,"")</f>
        <v/>
      </c>
      <c r="H10640" s="932" t="str">
        <f t="array" ref="H10640">if(F10640&lt;&gt;"", iferror(index('Internal Staffing Calculator'!B$8:B23500,match(F10640,'Internal Staffing Calculator'!E$8:E23500,0)), "Not In Budget"),"")</f>
        <v/>
      </c>
      <c r="I10640" s="184"/>
      <c r="J10640" s="184"/>
      <c r="K10640" s="184"/>
      <c r="L10640" s="183"/>
    </row>
    <row r="10641">
      <c r="A10641" s="454"/>
      <c r="B10641" s="927"/>
      <c r="C10641" s="580"/>
      <c r="D10641" s="939"/>
      <c r="E10641" s="940"/>
      <c r="F10641" s="941"/>
      <c r="G10641" s="937" t="str">
        <f t="array" ref="G10641">xlookup(F10641,'Internal Staffing Calculator'!E:E,'Internal Staffing Calculator'!C:C,"")</f>
        <v/>
      </c>
      <c r="H10641" s="932" t="str">
        <f t="array" ref="H10641">if(F10641&lt;&gt;"", iferror(index('Internal Staffing Calculator'!B$8:B23500,match(F10641,'Internal Staffing Calculator'!E$8:E23500,0)), "Not In Budget"),"")</f>
        <v/>
      </c>
      <c r="I10641" s="184"/>
      <c r="J10641" s="184"/>
      <c r="K10641" s="184"/>
      <c r="L10641" s="183"/>
    </row>
    <row r="10642">
      <c r="A10642" s="454"/>
      <c r="B10642" s="927"/>
      <c r="C10642" s="580"/>
      <c r="D10642" s="939"/>
      <c r="E10642" s="940"/>
      <c r="F10642" s="941"/>
      <c r="G10642" s="937" t="str">
        <f t="array" ref="G10642">xlookup(F10642,'Internal Staffing Calculator'!E:E,'Internal Staffing Calculator'!C:C,"")</f>
        <v/>
      </c>
      <c r="H10642" s="932" t="str">
        <f t="array" ref="H10642">if(F10642&lt;&gt;"", iferror(index('Internal Staffing Calculator'!B$8:B23500,match(F10642,'Internal Staffing Calculator'!E$8:E23500,0)), "Not In Budget"),"")</f>
        <v/>
      </c>
      <c r="I10642" s="184"/>
      <c r="J10642" s="184"/>
      <c r="K10642" s="184"/>
      <c r="L10642" s="183"/>
    </row>
    <row r="10643">
      <c r="A10643" s="454"/>
      <c r="B10643" s="927"/>
      <c r="C10643" s="580"/>
      <c r="D10643" s="939"/>
      <c r="E10643" s="940"/>
      <c r="F10643" s="941"/>
      <c r="G10643" s="937" t="str">
        <f t="array" ref="G10643">xlookup(F10643,'Internal Staffing Calculator'!E:E,'Internal Staffing Calculator'!C:C,"")</f>
        <v/>
      </c>
      <c r="H10643" s="932" t="str">
        <f t="array" ref="H10643">if(F10643&lt;&gt;"", iferror(index('Internal Staffing Calculator'!B$8:B23500,match(F10643,'Internal Staffing Calculator'!E$8:E23500,0)), "Not In Budget"),"")</f>
        <v/>
      </c>
      <c r="I10643" s="184"/>
      <c r="J10643" s="184"/>
      <c r="K10643" s="184"/>
      <c r="L10643" s="183"/>
    </row>
    <row r="10644">
      <c r="A10644" s="454"/>
      <c r="B10644" s="927"/>
      <c r="C10644" s="580"/>
      <c r="D10644" s="939"/>
      <c r="E10644" s="940"/>
      <c r="F10644" s="941"/>
      <c r="G10644" s="937" t="str">
        <f t="array" ref="G10644">xlookup(F10644,'Internal Staffing Calculator'!E:E,'Internal Staffing Calculator'!C:C,"")</f>
        <v/>
      </c>
      <c r="H10644" s="932" t="str">
        <f t="array" ref="H10644">if(F10644&lt;&gt;"", iferror(index('Internal Staffing Calculator'!B$8:B23500,match(F10644,'Internal Staffing Calculator'!E$8:E23500,0)), "Not In Budget"),"")</f>
        <v/>
      </c>
      <c r="I10644" s="184"/>
      <c r="J10644" s="184"/>
      <c r="K10644" s="184"/>
      <c r="L10644" s="183"/>
    </row>
    <row r="10645">
      <c r="A10645" s="454"/>
      <c r="B10645" s="927"/>
      <c r="C10645" s="580"/>
      <c r="D10645" s="939"/>
      <c r="E10645" s="940"/>
      <c r="F10645" s="941"/>
      <c r="G10645" s="937" t="str">
        <f t="array" ref="G10645">xlookup(F10645,'Internal Staffing Calculator'!E:E,'Internal Staffing Calculator'!C:C,"")</f>
        <v/>
      </c>
      <c r="H10645" s="932" t="str">
        <f t="array" ref="H10645">if(F10645&lt;&gt;"", iferror(index('Internal Staffing Calculator'!B$8:B23500,match(F10645,'Internal Staffing Calculator'!E$8:E23500,0)), "Not In Budget"),"")</f>
        <v/>
      </c>
      <c r="I10645" s="184"/>
      <c r="J10645" s="184"/>
      <c r="K10645" s="184"/>
      <c r="L10645" s="183"/>
    </row>
    <row r="10646">
      <c r="A10646" s="454"/>
      <c r="B10646" s="927"/>
      <c r="C10646" s="580"/>
      <c r="D10646" s="939"/>
      <c r="E10646" s="940"/>
      <c r="F10646" s="941"/>
      <c r="G10646" s="937" t="str">
        <f t="array" ref="G10646">xlookup(F10646,'Internal Staffing Calculator'!E:E,'Internal Staffing Calculator'!C:C,"")</f>
        <v/>
      </c>
      <c r="H10646" s="932" t="str">
        <f t="array" ref="H10646">if(F10646&lt;&gt;"", iferror(index('Internal Staffing Calculator'!B$8:B23500,match(F10646,'Internal Staffing Calculator'!E$8:E23500,0)), "Not In Budget"),"")</f>
        <v/>
      </c>
      <c r="I10646" s="184"/>
      <c r="J10646" s="184"/>
      <c r="K10646" s="184"/>
      <c r="L10646" s="183"/>
    </row>
    <row r="10647">
      <c r="A10647" s="454"/>
      <c r="B10647" s="927"/>
      <c r="C10647" s="580"/>
      <c r="D10647" s="939"/>
      <c r="E10647" s="940"/>
      <c r="F10647" s="941"/>
      <c r="G10647" s="937" t="str">
        <f t="array" ref="G10647">xlookup(F10647,'Internal Staffing Calculator'!E:E,'Internal Staffing Calculator'!C:C,"")</f>
        <v/>
      </c>
      <c r="H10647" s="932" t="str">
        <f t="array" ref="H10647">if(F10647&lt;&gt;"", iferror(index('Internal Staffing Calculator'!B$8:B23500,match(F10647,'Internal Staffing Calculator'!E$8:E23500,0)), "Not In Budget"),"")</f>
        <v/>
      </c>
      <c r="I10647" s="184"/>
      <c r="J10647" s="184"/>
      <c r="K10647" s="184"/>
      <c r="L10647" s="183"/>
    </row>
    <row r="10648">
      <c r="A10648" s="454"/>
      <c r="B10648" s="927"/>
      <c r="C10648" s="580"/>
      <c r="D10648" s="939"/>
      <c r="E10648" s="940"/>
      <c r="F10648" s="941"/>
      <c r="G10648" s="937" t="str">
        <f t="array" ref="G10648">xlookup(F10648,'Internal Staffing Calculator'!E:E,'Internal Staffing Calculator'!C:C,"")</f>
        <v/>
      </c>
      <c r="H10648" s="932" t="str">
        <f t="array" ref="H10648">if(F10648&lt;&gt;"", iferror(index('Internal Staffing Calculator'!B$8:B23500,match(F10648,'Internal Staffing Calculator'!E$8:E23500,0)), "Not In Budget"),"")</f>
        <v/>
      </c>
      <c r="I10648" s="184"/>
      <c r="J10648" s="184"/>
      <c r="K10648" s="184"/>
      <c r="L10648" s="183"/>
    </row>
    <row r="10649">
      <c r="A10649" s="454"/>
      <c r="B10649" s="927"/>
      <c r="C10649" s="580"/>
      <c r="D10649" s="939"/>
      <c r="E10649" s="940"/>
      <c r="F10649" s="941"/>
      <c r="G10649" s="937" t="str">
        <f t="array" ref="G10649">xlookup(F10649,'Internal Staffing Calculator'!E:E,'Internal Staffing Calculator'!C:C,"")</f>
        <v/>
      </c>
      <c r="H10649" s="932" t="str">
        <f t="array" ref="H10649">if(F10649&lt;&gt;"", iferror(index('Internal Staffing Calculator'!B$8:B23500,match(F10649,'Internal Staffing Calculator'!E$8:E23500,0)), "Not In Budget"),"")</f>
        <v/>
      </c>
      <c r="I10649" s="184"/>
      <c r="J10649" s="184"/>
      <c r="K10649" s="184"/>
      <c r="L10649" s="183"/>
    </row>
    <row r="10650">
      <c r="A10650" s="454"/>
      <c r="B10650" s="927"/>
      <c r="C10650" s="580"/>
      <c r="D10650" s="939"/>
      <c r="E10650" s="940"/>
      <c r="F10650" s="941"/>
      <c r="G10650" s="937" t="str">
        <f t="array" ref="G10650">xlookup(F10650,'Internal Staffing Calculator'!E:E,'Internal Staffing Calculator'!C:C,"")</f>
        <v/>
      </c>
      <c r="H10650" s="932" t="str">
        <f t="array" ref="H10650">if(F10650&lt;&gt;"", iferror(index('Internal Staffing Calculator'!B$8:B23500,match(F10650,'Internal Staffing Calculator'!E$8:E23500,0)), "Not In Budget"),"")</f>
        <v/>
      </c>
      <c r="I10650" s="184"/>
      <c r="J10650" s="184"/>
      <c r="K10650" s="184"/>
      <c r="L10650" s="183"/>
    </row>
    <row r="10651">
      <c r="A10651" s="454"/>
      <c r="B10651" s="927"/>
      <c r="C10651" s="580"/>
      <c r="D10651" s="939"/>
      <c r="E10651" s="940"/>
      <c r="F10651" s="941"/>
      <c r="G10651" s="937" t="str">
        <f t="array" ref="G10651">xlookup(F10651,'Internal Staffing Calculator'!E:E,'Internal Staffing Calculator'!C:C,"")</f>
        <v/>
      </c>
      <c r="H10651" s="932" t="str">
        <f t="array" ref="H10651">if(F10651&lt;&gt;"", iferror(index('Internal Staffing Calculator'!B$8:B23500,match(F10651,'Internal Staffing Calculator'!E$8:E23500,0)), "Not In Budget"),"")</f>
        <v/>
      </c>
      <c r="I10651" s="184"/>
      <c r="J10651" s="184"/>
      <c r="K10651" s="184"/>
      <c r="L10651" s="183"/>
    </row>
    <row r="10652">
      <c r="A10652" s="454"/>
      <c r="B10652" s="927"/>
      <c r="C10652" s="580"/>
      <c r="D10652" s="939"/>
      <c r="E10652" s="940"/>
      <c r="F10652" s="941"/>
      <c r="G10652" s="937" t="str">
        <f t="array" ref="G10652">xlookup(F10652,'Internal Staffing Calculator'!E:E,'Internal Staffing Calculator'!C:C,"")</f>
        <v/>
      </c>
      <c r="H10652" s="932" t="str">
        <f t="array" ref="H10652">if(F10652&lt;&gt;"", iferror(index('Internal Staffing Calculator'!B$8:B23500,match(F10652,'Internal Staffing Calculator'!E$8:E23500,0)), "Not In Budget"),"")</f>
        <v/>
      </c>
      <c r="I10652" s="184"/>
      <c r="J10652" s="184"/>
      <c r="K10652" s="184"/>
      <c r="L10652" s="183"/>
    </row>
    <row r="10653">
      <c r="A10653" s="454"/>
      <c r="B10653" s="927"/>
      <c r="C10653" s="580"/>
      <c r="D10653" s="939"/>
      <c r="E10653" s="940"/>
      <c r="F10653" s="941"/>
      <c r="G10653" s="937" t="str">
        <f t="array" ref="G10653">xlookup(F10653,'Internal Staffing Calculator'!E:E,'Internal Staffing Calculator'!C:C,"")</f>
        <v/>
      </c>
      <c r="H10653" s="932" t="str">
        <f t="array" ref="H10653">if(F10653&lt;&gt;"", iferror(index('Internal Staffing Calculator'!B$8:B23500,match(F10653,'Internal Staffing Calculator'!E$8:E23500,0)), "Not In Budget"),"")</f>
        <v/>
      </c>
      <c r="I10653" s="184"/>
      <c r="J10653" s="184"/>
      <c r="K10653" s="184"/>
      <c r="L10653" s="183"/>
    </row>
    <row r="10654">
      <c r="A10654" s="454"/>
      <c r="B10654" s="927"/>
      <c r="C10654" s="580"/>
      <c r="D10654" s="939"/>
      <c r="E10654" s="940"/>
      <c r="F10654" s="941"/>
      <c r="G10654" s="937" t="str">
        <f t="array" ref="G10654">xlookup(F10654,'Internal Staffing Calculator'!E:E,'Internal Staffing Calculator'!C:C,"")</f>
        <v/>
      </c>
      <c r="H10654" s="932" t="str">
        <f t="array" ref="H10654">if(F10654&lt;&gt;"", iferror(index('Internal Staffing Calculator'!B$8:B23500,match(F10654,'Internal Staffing Calculator'!E$8:E23500,0)), "Not In Budget"),"")</f>
        <v/>
      </c>
      <c r="I10654" s="184"/>
      <c r="J10654" s="184"/>
      <c r="K10654" s="184"/>
      <c r="L10654" s="183"/>
    </row>
    <row r="10655">
      <c r="A10655" s="454"/>
      <c r="B10655" s="927"/>
      <c r="C10655" s="580"/>
      <c r="D10655" s="939"/>
      <c r="E10655" s="940"/>
      <c r="F10655" s="941"/>
      <c r="G10655" s="937" t="str">
        <f t="array" ref="G10655">xlookup(F10655,'Internal Staffing Calculator'!E:E,'Internal Staffing Calculator'!C:C,"")</f>
        <v/>
      </c>
      <c r="H10655" s="932" t="str">
        <f t="array" ref="H10655">if(F10655&lt;&gt;"", iferror(index('Internal Staffing Calculator'!B$8:B23500,match(F10655,'Internal Staffing Calculator'!E$8:E23500,0)), "Not In Budget"),"")</f>
        <v/>
      </c>
      <c r="I10655" s="184"/>
      <c r="J10655" s="184"/>
      <c r="K10655" s="184"/>
      <c r="L10655" s="183"/>
    </row>
    <row r="10656">
      <c r="A10656" s="454"/>
      <c r="B10656" s="927"/>
      <c r="C10656" s="580"/>
      <c r="D10656" s="939"/>
      <c r="E10656" s="940"/>
      <c r="F10656" s="941"/>
      <c r="G10656" s="937" t="str">
        <f t="array" ref="G10656">xlookup(F10656,'Internal Staffing Calculator'!E:E,'Internal Staffing Calculator'!C:C,"")</f>
        <v/>
      </c>
      <c r="H10656" s="932" t="str">
        <f t="array" ref="H10656">if(F10656&lt;&gt;"", iferror(index('Internal Staffing Calculator'!B$8:B23500,match(F10656,'Internal Staffing Calculator'!E$8:E23500,0)), "Not In Budget"),"")</f>
        <v/>
      </c>
      <c r="I10656" s="184"/>
      <c r="J10656" s="184"/>
      <c r="K10656" s="184"/>
      <c r="L10656" s="183"/>
    </row>
    <row r="10657">
      <c r="A10657" s="454"/>
      <c r="B10657" s="927"/>
      <c r="C10657" s="580"/>
      <c r="D10657" s="939"/>
      <c r="E10657" s="940"/>
      <c r="F10657" s="941"/>
      <c r="G10657" s="937" t="str">
        <f t="array" ref="G10657">xlookup(F10657,'Internal Staffing Calculator'!E:E,'Internal Staffing Calculator'!C:C,"")</f>
        <v/>
      </c>
      <c r="H10657" s="932" t="str">
        <f t="array" ref="H10657">if(F10657&lt;&gt;"", iferror(index('Internal Staffing Calculator'!B$8:B23500,match(F10657,'Internal Staffing Calculator'!E$8:E23500,0)), "Not In Budget"),"")</f>
        <v/>
      </c>
      <c r="I10657" s="184"/>
      <c r="J10657" s="184"/>
      <c r="K10657" s="184"/>
      <c r="L10657" s="183"/>
    </row>
    <row r="10658">
      <c r="A10658" s="454"/>
      <c r="B10658" s="927"/>
      <c r="C10658" s="580"/>
      <c r="D10658" s="939"/>
      <c r="E10658" s="940"/>
      <c r="F10658" s="941"/>
      <c r="G10658" s="937" t="str">
        <f t="array" ref="G10658">xlookup(F10658,'Internal Staffing Calculator'!E:E,'Internal Staffing Calculator'!C:C,"")</f>
        <v/>
      </c>
      <c r="H10658" s="932" t="str">
        <f t="array" ref="H10658">if(F10658&lt;&gt;"", iferror(index('Internal Staffing Calculator'!B$8:B23500,match(F10658,'Internal Staffing Calculator'!E$8:E23500,0)), "Not In Budget"),"")</f>
        <v/>
      </c>
      <c r="I10658" s="184"/>
      <c r="J10658" s="184"/>
      <c r="K10658" s="184"/>
      <c r="L10658" s="183"/>
    </row>
    <row r="10659">
      <c r="A10659" s="454"/>
      <c r="B10659" s="927"/>
      <c r="C10659" s="580"/>
      <c r="D10659" s="939"/>
      <c r="E10659" s="940"/>
      <c r="F10659" s="941"/>
      <c r="G10659" s="937" t="str">
        <f t="array" ref="G10659">xlookup(F10659,'Internal Staffing Calculator'!E:E,'Internal Staffing Calculator'!C:C,"")</f>
        <v/>
      </c>
      <c r="H10659" s="932" t="str">
        <f t="array" ref="H10659">if(F10659&lt;&gt;"", iferror(index('Internal Staffing Calculator'!B$8:B23500,match(F10659,'Internal Staffing Calculator'!E$8:E23500,0)), "Not In Budget"),"")</f>
        <v/>
      </c>
      <c r="I10659" s="184"/>
      <c r="J10659" s="184"/>
      <c r="K10659" s="184"/>
      <c r="L10659" s="183"/>
    </row>
    <row r="10660">
      <c r="A10660" s="454"/>
      <c r="B10660" s="927"/>
      <c r="C10660" s="580"/>
      <c r="D10660" s="939"/>
      <c r="E10660" s="940"/>
      <c r="F10660" s="941"/>
      <c r="G10660" s="937" t="str">
        <f t="array" ref="G10660">xlookup(F10660,'Internal Staffing Calculator'!E:E,'Internal Staffing Calculator'!C:C,"")</f>
        <v/>
      </c>
      <c r="H10660" s="932" t="str">
        <f t="array" ref="H10660">if(F10660&lt;&gt;"", iferror(index('Internal Staffing Calculator'!B$8:B23500,match(F10660,'Internal Staffing Calculator'!E$8:E23500,0)), "Not In Budget"),"")</f>
        <v/>
      </c>
      <c r="I10660" s="184"/>
      <c r="J10660" s="184"/>
      <c r="K10660" s="184"/>
      <c r="L10660" s="183"/>
    </row>
    <row r="10661">
      <c r="A10661" s="454"/>
      <c r="B10661" s="927"/>
      <c r="C10661" s="580"/>
      <c r="D10661" s="939"/>
      <c r="E10661" s="940"/>
      <c r="F10661" s="941"/>
      <c r="G10661" s="937" t="str">
        <f t="array" ref="G10661">xlookup(F10661,'Internal Staffing Calculator'!E:E,'Internal Staffing Calculator'!C:C,"")</f>
        <v/>
      </c>
      <c r="H10661" s="932" t="str">
        <f t="array" ref="H10661">if(F10661&lt;&gt;"", iferror(index('Internal Staffing Calculator'!B$8:B23500,match(F10661,'Internal Staffing Calculator'!E$8:E23500,0)), "Not In Budget"),"")</f>
        <v/>
      </c>
      <c r="I10661" s="184"/>
      <c r="J10661" s="184"/>
      <c r="K10661" s="184"/>
      <c r="L10661" s="183"/>
    </row>
    <row r="10662">
      <c r="A10662" s="454"/>
      <c r="B10662" s="927"/>
      <c r="C10662" s="580"/>
      <c r="D10662" s="939"/>
      <c r="E10662" s="940"/>
      <c r="F10662" s="941"/>
      <c r="G10662" s="937" t="str">
        <f t="array" ref="G10662">xlookup(F10662,'Internal Staffing Calculator'!E:E,'Internal Staffing Calculator'!C:C,"")</f>
        <v/>
      </c>
      <c r="H10662" s="932" t="str">
        <f t="array" ref="H10662">if(F10662&lt;&gt;"", iferror(index('Internal Staffing Calculator'!B$8:B23500,match(F10662,'Internal Staffing Calculator'!E$8:E23500,0)), "Not In Budget"),"")</f>
        <v/>
      </c>
      <c r="I10662" s="184"/>
      <c r="J10662" s="184"/>
      <c r="K10662" s="184"/>
      <c r="L10662" s="183"/>
    </row>
    <row r="10663">
      <c r="A10663" s="454"/>
      <c r="B10663" s="927"/>
      <c r="C10663" s="580"/>
      <c r="D10663" s="939"/>
      <c r="E10663" s="940"/>
      <c r="F10663" s="941"/>
      <c r="G10663" s="937" t="str">
        <f t="array" ref="G10663">xlookup(F10663,'Internal Staffing Calculator'!E:E,'Internal Staffing Calculator'!C:C,"")</f>
        <v/>
      </c>
      <c r="H10663" s="932" t="str">
        <f t="array" ref="H10663">if(F10663&lt;&gt;"", iferror(index('Internal Staffing Calculator'!B$8:B23500,match(F10663,'Internal Staffing Calculator'!E$8:E23500,0)), "Not In Budget"),"")</f>
        <v/>
      </c>
      <c r="I10663" s="184"/>
      <c r="J10663" s="184"/>
      <c r="K10663" s="184"/>
      <c r="L10663" s="183"/>
    </row>
    <row r="10664">
      <c r="A10664" s="454"/>
      <c r="B10664" s="927"/>
      <c r="C10664" s="580"/>
      <c r="D10664" s="939"/>
      <c r="E10664" s="940"/>
      <c r="F10664" s="941"/>
      <c r="G10664" s="937" t="str">
        <f t="array" ref="G10664">xlookup(F10664,'Internal Staffing Calculator'!E:E,'Internal Staffing Calculator'!C:C,"")</f>
        <v/>
      </c>
      <c r="H10664" s="932" t="str">
        <f t="array" ref="H10664">if(F10664&lt;&gt;"", iferror(index('Internal Staffing Calculator'!B$8:B23500,match(F10664,'Internal Staffing Calculator'!E$8:E23500,0)), "Not In Budget"),"")</f>
        <v/>
      </c>
      <c r="I10664" s="184"/>
      <c r="J10664" s="184"/>
      <c r="K10664" s="184"/>
      <c r="L10664" s="183"/>
    </row>
    <row r="10665">
      <c r="A10665" s="454"/>
      <c r="B10665" s="927"/>
      <c r="C10665" s="580"/>
      <c r="D10665" s="939"/>
      <c r="E10665" s="940"/>
      <c r="F10665" s="941"/>
      <c r="G10665" s="937" t="str">
        <f t="array" ref="G10665">xlookup(F10665,'Internal Staffing Calculator'!E:E,'Internal Staffing Calculator'!C:C,"")</f>
        <v/>
      </c>
      <c r="H10665" s="932" t="str">
        <f t="array" ref="H10665">if(F10665&lt;&gt;"", iferror(index('Internal Staffing Calculator'!B$8:B23500,match(F10665,'Internal Staffing Calculator'!E$8:E23500,0)), "Not In Budget"),"")</f>
        <v/>
      </c>
      <c r="I10665" s="184"/>
      <c r="J10665" s="184"/>
      <c r="K10665" s="184"/>
      <c r="L10665" s="183"/>
    </row>
    <row r="10666">
      <c r="A10666" s="454"/>
      <c r="B10666" s="927"/>
      <c r="C10666" s="580"/>
      <c r="D10666" s="939"/>
      <c r="E10666" s="940"/>
      <c r="F10666" s="941"/>
      <c r="G10666" s="937" t="str">
        <f t="array" ref="G10666">xlookup(F10666,'Internal Staffing Calculator'!E:E,'Internal Staffing Calculator'!C:C,"")</f>
        <v/>
      </c>
      <c r="H10666" s="932" t="str">
        <f t="array" ref="H10666">if(F10666&lt;&gt;"", iferror(index('Internal Staffing Calculator'!B$8:B23500,match(F10666,'Internal Staffing Calculator'!E$8:E23500,0)), "Not In Budget"),"")</f>
        <v/>
      </c>
      <c r="I10666" s="184"/>
      <c r="J10666" s="184"/>
      <c r="K10666" s="184"/>
      <c r="L10666" s="183"/>
    </row>
    <row r="10667">
      <c r="A10667" s="454"/>
      <c r="B10667" s="927"/>
      <c r="C10667" s="580"/>
      <c r="D10667" s="939"/>
      <c r="E10667" s="940"/>
      <c r="F10667" s="941"/>
      <c r="G10667" s="937" t="str">
        <f t="array" ref="G10667">xlookup(F10667,'Internal Staffing Calculator'!E:E,'Internal Staffing Calculator'!C:C,"")</f>
        <v/>
      </c>
      <c r="H10667" s="932" t="str">
        <f t="array" ref="H10667">if(F10667&lt;&gt;"", iferror(index('Internal Staffing Calculator'!B$8:B23500,match(F10667,'Internal Staffing Calculator'!E$8:E23500,0)), "Not In Budget"),"")</f>
        <v/>
      </c>
      <c r="I10667" s="184"/>
      <c r="J10667" s="184"/>
      <c r="K10667" s="184"/>
      <c r="L10667" s="183"/>
    </row>
    <row r="10668">
      <c r="A10668" s="454"/>
      <c r="B10668" s="927"/>
      <c r="C10668" s="580"/>
      <c r="D10668" s="939"/>
      <c r="E10668" s="940"/>
      <c r="F10668" s="941"/>
      <c r="G10668" s="937" t="str">
        <f t="array" ref="G10668">xlookup(F10668,'Internal Staffing Calculator'!E:E,'Internal Staffing Calculator'!C:C,"")</f>
        <v/>
      </c>
      <c r="H10668" s="932" t="str">
        <f t="array" ref="H10668">if(F10668&lt;&gt;"", iferror(index('Internal Staffing Calculator'!B$8:B23500,match(F10668,'Internal Staffing Calculator'!E$8:E23500,0)), "Not In Budget"),"")</f>
        <v/>
      </c>
      <c r="I10668" s="184"/>
      <c r="J10668" s="184"/>
      <c r="K10668" s="184"/>
      <c r="L10668" s="183"/>
    </row>
    <row r="10669">
      <c r="A10669" s="454"/>
      <c r="B10669" s="927"/>
      <c r="C10669" s="580"/>
      <c r="D10669" s="939"/>
      <c r="E10669" s="940"/>
      <c r="F10669" s="941"/>
      <c r="G10669" s="937" t="str">
        <f t="array" ref="G10669">xlookup(F10669,'Internal Staffing Calculator'!E:E,'Internal Staffing Calculator'!C:C,"")</f>
        <v/>
      </c>
      <c r="H10669" s="932" t="str">
        <f t="array" ref="H10669">if(F10669&lt;&gt;"", iferror(index('Internal Staffing Calculator'!B$8:B23500,match(F10669,'Internal Staffing Calculator'!E$8:E23500,0)), "Not In Budget"),"")</f>
        <v/>
      </c>
      <c r="I10669" s="184"/>
      <c r="J10669" s="184"/>
      <c r="K10669" s="184"/>
      <c r="L10669" s="183"/>
    </row>
    <row r="10670">
      <c r="A10670" s="454"/>
      <c r="B10670" s="927"/>
      <c r="C10670" s="580"/>
      <c r="D10670" s="939"/>
      <c r="E10670" s="940"/>
      <c r="F10670" s="941"/>
      <c r="G10670" s="937" t="str">
        <f t="array" ref="G10670">xlookup(F10670,'Internal Staffing Calculator'!E:E,'Internal Staffing Calculator'!C:C,"")</f>
        <v/>
      </c>
      <c r="H10670" s="932" t="str">
        <f t="array" ref="H10670">if(F10670&lt;&gt;"", iferror(index('Internal Staffing Calculator'!B$8:B23500,match(F10670,'Internal Staffing Calculator'!E$8:E23500,0)), "Not In Budget"),"")</f>
        <v/>
      </c>
      <c r="I10670" s="184"/>
      <c r="J10670" s="184"/>
      <c r="K10670" s="184"/>
      <c r="L10670" s="183"/>
    </row>
    <row r="10671">
      <c r="A10671" s="454"/>
      <c r="B10671" s="927"/>
      <c r="C10671" s="580"/>
      <c r="D10671" s="939"/>
      <c r="E10671" s="940"/>
      <c r="F10671" s="941"/>
      <c r="G10671" s="937" t="str">
        <f t="array" ref="G10671">xlookup(F10671,'Internal Staffing Calculator'!E:E,'Internal Staffing Calculator'!C:C,"")</f>
        <v/>
      </c>
      <c r="H10671" s="932" t="str">
        <f t="array" ref="H10671">if(F10671&lt;&gt;"", iferror(index('Internal Staffing Calculator'!B$8:B23500,match(F10671,'Internal Staffing Calculator'!E$8:E23500,0)), "Not In Budget"),"")</f>
        <v/>
      </c>
      <c r="I10671" s="184"/>
      <c r="J10671" s="184"/>
      <c r="K10671" s="184"/>
      <c r="L10671" s="183"/>
    </row>
    <row r="10672">
      <c r="A10672" s="454"/>
      <c r="B10672" s="927"/>
      <c r="C10672" s="580"/>
      <c r="D10672" s="939"/>
      <c r="E10672" s="940"/>
      <c r="F10672" s="941"/>
      <c r="G10672" s="937" t="str">
        <f t="array" ref="G10672">xlookup(F10672,'Internal Staffing Calculator'!E:E,'Internal Staffing Calculator'!C:C,"")</f>
        <v/>
      </c>
      <c r="H10672" s="932" t="str">
        <f t="array" ref="H10672">if(F10672&lt;&gt;"", iferror(index('Internal Staffing Calculator'!B$8:B23500,match(F10672,'Internal Staffing Calculator'!E$8:E23500,0)), "Not In Budget"),"")</f>
        <v/>
      </c>
      <c r="I10672" s="184"/>
      <c r="J10672" s="184"/>
      <c r="K10672" s="184"/>
      <c r="L10672" s="183"/>
    </row>
    <row r="10673">
      <c r="A10673" s="454"/>
      <c r="B10673" s="927"/>
      <c r="C10673" s="580"/>
      <c r="D10673" s="939"/>
      <c r="E10673" s="940"/>
      <c r="F10673" s="941"/>
      <c r="G10673" s="937" t="str">
        <f t="array" ref="G10673">xlookup(F10673,'Internal Staffing Calculator'!E:E,'Internal Staffing Calculator'!C:C,"")</f>
        <v/>
      </c>
      <c r="H10673" s="932" t="str">
        <f t="array" ref="H10673">if(F10673&lt;&gt;"", iferror(index('Internal Staffing Calculator'!B$8:B23500,match(F10673,'Internal Staffing Calculator'!E$8:E23500,0)), "Not In Budget"),"")</f>
        <v/>
      </c>
      <c r="I10673" s="184"/>
      <c r="J10673" s="184"/>
      <c r="K10673" s="184"/>
      <c r="L10673" s="183"/>
    </row>
    <row r="10674">
      <c r="A10674" s="454"/>
      <c r="B10674" s="927"/>
      <c r="C10674" s="580"/>
      <c r="D10674" s="939"/>
      <c r="E10674" s="940"/>
      <c r="F10674" s="941"/>
      <c r="G10674" s="937" t="str">
        <f t="array" ref="G10674">xlookup(F10674,'Internal Staffing Calculator'!E:E,'Internal Staffing Calculator'!C:C,"")</f>
        <v/>
      </c>
      <c r="H10674" s="932" t="str">
        <f t="array" ref="H10674">if(F10674&lt;&gt;"", iferror(index('Internal Staffing Calculator'!B$8:B23500,match(F10674,'Internal Staffing Calculator'!E$8:E23500,0)), "Not In Budget"),"")</f>
        <v/>
      </c>
      <c r="I10674" s="184"/>
      <c r="J10674" s="184"/>
      <c r="K10674" s="184"/>
      <c r="L10674" s="183"/>
    </row>
    <row r="10675">
      <c r="A10675" s="454"/>
      <c r="B10675" s="927"/>
      <c r="C10675" s="580"/>
      <c r="D10675" s="939"/>
      <c r="E10675" s="940"/>
      <c r="F10675" s="941"/>
      <c r="G10675" s="937" t="str">
        <f t="array" ref="G10675">xlookup(F10675,'Internal Staffing Calculator'!E:E,'Internal Staffing Calculator'!C:C,"")</f>
        <v/>
      </c>
      <c r="H10675" s="932" t="str">
        <f t="array" ref="H10675">if(F10675&lt;&gt;"", iferror(index('Internal Staffing Calculator'!B$8:B23500,match(F10675,'Internal Staffing Calculator'!E$8:E23500,0)), "Not In Budget"),"")</f>
        <v/>
      </c>
      <c r="I10675" s="184"/>
      <c r="J10675" s="184"/>
      <c r="K10675" s="184"/>
      <c r="L10675" s="183"/>
    </row>
    <row r="10676">
      <c r="A10676" s="454"/>
      <c r="B10676" s="927"/>
      <c r="C10676" s="580"/>
      <c r="D10676" s="939"/>
      <c r="E10676" s="940"/>
      <c r="F10676" s="941"/>
      <c r="G10676" s="937" t="str">
        <f t="array" ref="G10676">xlookup(F10676,'Internal Staffing Calculator'!E:E,'Internal Staffing Calculator'!C:C,"")</f>
        <v/>
      </c>
      <c r="H10676" s="932" t="str">
        <f t="array" ref="H10676">if(F10676&lt;&gt;"", iferror(index('Internal Staffing Calculator'!B$8:B23500,match(F10676,'Internal Staffing Calculator'!E$8:E23500,0)), "Not In Budget"),"")</f>
        <v/>
      </c>
      <c r="I10676" s="184"/>
      <c r="J10676" s="184"/>
      <c r="K10676" s="184"/>
      <c r="L10676" s="183"/>
    </row>
    <row r="10677">
      <c r="A10677" s="454"/>
      <c r="B10677" s="927"/>
      <c r="C10677" s="580"/>
      <c r="D10677" s="939"/>
      <c r="E10677" s="940"/>
      <c r="F10677" s="941"/>
      <c r="G10677" s="937" t="str">
        <f t="array" ref="G10677">xlookup(F10677,'Internal Staffing Calculator'!E:E,'Internal Staffing Calculator'!C:C,"")</f>
        <v/>
      </c>
      <c r="H10677" s="932" t="str">
        <f t="array" ref="H10677">if(F10677&lt;&gt;"", iferror(index('Internal Staffing Calculator'!B$8:B23500,match(F10677,'Internal Staffing Calculator'!E$8:E23500,0)), "Not In Budget"),"")</f>
        <v/>
      </c>
      <c r="I10677" s="184"/>
      <c r="J10677" s="184"/>
      <c r="K10677" s="184"/>
      <c r="L10677" s="183"/>
    </row>
    <row r="10678">
      <c r="A10678" s="454"/>
      <c r="B10678" s="927"/>
      <c r="C10678" s="580"/>
      <c r="D10678" s="939"/>
      <c r="E10678" s="940"/>
      <c r="F10678" s="941"/>
      <c r="G10678" s="937" t="str">
        <f t="array" ref="G10678">xlookup(F10678,'Internal Staffing Calculator'!E:E,'Internal Staffing Calculator'!C:C,"")</f>
        <v/>
      </c>
      <c r="H10678" s="932" t="str">
        <f t="array" ref="H10678">if(F10678&lt;&gt;"", iferror(index('Internal Staffing Calculator'!B$8:B23500,match(F10678,'Internal Staffing Calculator'!E$8:E23500,0)), "Not In Budget"),"")</f>
        <v/>
      </c>
      <c r="I10678" s="184"/>
      <c r="J10678" s="184"/>
      <c r="K10678" s="184"/>
      <c r="L10678" s="183"/>
    </row>
    <row r="10679">
      <c r="A10679" s="454"/>
      <c r="B10679" s="927"/>
      <c r="C10679" s="580"/>
      <c r="D10679" s="939"/>
      <c r="E10679" s="940"/>
      <c r="F10679" s="941"/>
      <c r="G10679" s="937" t="str">
        <f t="array" ref="G10679">xlookup(F10679,'Internal Staffing Calculator'!E:E,'Internal Staffing Calculator'!C:C,"")</f>
        <v/>
      </c>
      <c r="H10679" s="932" t="str">
        <f t="array" ref="H10679">if(F10679&lt;&gt;"", iferror(index('Internal Staffing Calculator'!B$8:B23500,match(F10679,'Internal Staffing Calculator'!E$8:E23500,0)), "Not In Budget"),"")</f>
        <v/>
      </c>
      <c r="I10679" s="184"/>
      <c r="J10679" s="184"/>
      <c r="K10679" s="184"/>
      <c r="L10679" s="183"/>
    </row>
    <row r="10680">
      <c r="A10680" s="454"/>
      <c r="B10680" s="927"/>
      <c r="C10680" s="580"/>
      <c r="D10680" s="939"/>
      <c r="E10680" s="940"/>
      <c r="F10680" s="941"/>
      <c r="G10680" s="937" t="str">
        <f t="array" ref="G10680">xlookup(F10680,'Internal Staffing Calculator'!E:E,'Internal Staffing Calculator'!C:C,"")</f>
        <v/>
      </c>
      <c r="H10680" s="932" t="str">
        <f t="array" ref="H10680">if(F10680&lt;&gt;"", iferror(index('Internal Staffing Calculator'!B$8:B23500,match(F10680,'Internal Staffing Calculator'!E$8:E23500,0)), "Not In Budget"),"")</f>
        <v/>
      </c>
      <c r="I10680" s="184"/>
      <c r="J10680" s="184"/>
      <c r="K10680" s="184"/>
      <c r="L10680" s="183"/>
    </row>
    <row r="10681">
      <c r="A10681" s="454"/>
      <c r="B10681" s="927"/>
      <c r="C10681" s="580"/>
      <c r="D10681" s="939"/>
      <c r="E10681" s="940"/>
      <c r="F10681" s="941"/>
      <c r="G10681" s="937" t="str">
        <f t="array" ref="G10681">xlookup(F10681,'Internal Staffing Calculator'!E:E,'Internal Staffing Calculator'!C:C,"")</f>
        <v/>
      </c>
      <c r="H10681" s="932" t="str">
        <f t="array" ref="H10681">if(F10681&lt;&gt;"", iferror(index('Internal Staffing Calculator'!B$8:B23500,match(F10681,'Internal Staffing Calculator'!E$8:E23500,0)), "Not In Budget"),"")</f>
        <v/>
      </c>
      <c r="I10681" s="184"/>
      <c r="J10681" s="184"/>
      <c r="K10681" s="184"/>
      <c r="L10681" s="183"/>
    </row>
    <row r="10682">
      <c r="A10682" s="454"/>
      <c r="B10682" s="927"/>
      <c r="C10682" s="580"/>
      <c r="D10682" s="939"/>
      <c r="E10682" s="940"/>
      <c r="F10682" s="941"/>
      <c r="G10682" s="937" t="str">
        <f t="array" ref="G10682">xlookup(F10682,'Internal Staffing Calculator'!E:E,'Internal Staffing Calculator'!C:C,"")</f>
        <v/>
      </c>
      <c r="H10682" s="932" t="str">
        <f t="array" ref="H10682">if(F10682&lt;&gt;"", iferror(index('Internal Staffing Calculator'!B$8:B23500,match(F10682,'Internal Staffing Calculator'!E$8:E23500,0)), "Not In Budget"),"")</f>
        <v/>
      </c>
      <c r="I10682" s="184"/>
      <c r="J10682" s="184"/>
      <c r="K10682" s="184"/>
      <c r="L10682" s="183"/>
    </row>
    <row r="10683">
      <c r="A10683" s="454"/>
      <c r="B10683" s="927"/>
      <c r="C10683" s="580"/>
      <c r="D10683" s="939"/>
      <c r="E10683" s="940"/>
      <c r="F10683" s="941"/>
      <c r="G10683" s="937" t="str">
        <f t="array" ref="G10683">xlookup(F10683,'Internal Staffing Calculator'!E:E,'Internal Staffing Calculator'!C:C,"")</f>
        <v/>
      </c>
      <c r="H10683" s="932" t="str">
        <f t="array" ref="H10683">if(F10683&lt;&gt;"", iferror(index('Internal Staffing Calculator'!B$8:B23500,match(F10683,'Internal Staffing Calculator'!E$8:E23500,0)), "Not In Budget"),"")</f>
        <v/>
      </c>
      <c r="I10683" s="184"/>
      <c r="J10683" s="184"/>
      <c r="K10683" s="184"/>
      <c r="L10683" s="183"/>
    </row>
    <row r="10684">
      <c r="A10684" s="454"/>
      <c r="B10684" s="927"/>
      <c r="C10684" s="580"/>
      <c r="D10684" s="939"/>
      <c r="E10684" s="940"/>
      <c r="F10684" s="941"/>
      <c r="G10684" s="937" t="str">
        <f t="array" ref="G10684">xlookup(F10684,'Internal Staffing Calculator'!E:E,'Internal Staffing Calculator'!C:C,"")</f>
        <v/>
      </c>
      <c r="H10684" s="932" t="str">
        <f t="array" ref="H10684">if(F10684&lt;&gt;"", iferror(index('Internal Staffing Calculator'!B$8:B23500,match(F10684,'Internal Staffing Calculator'!E$8:E23500,0)), "Not In Budget"),"")</f>
        <v/>
      </c>
      <c r="I10684" s="184"/>
      <c r="J10684" s="184"/>
      <c r="K10684" s="184"/>
      <c r="L10684" s="183"/>
    </row>
    <row r="10685">
      <c r="A10685" s="454"/>
      <c r="B10685" s="927"/>
      <c r="C10685" s="580"/>
      <c r="D10685" s="939"/>
      <c r="E10685" s="940"/>
      <c r="F10685" s="941"/>
      <c r="G10685" s="937" t="str">
        <f t="array" ref="G10685">xlookup(F10685,'Internal Staffing Calculator'!E:E,'Internal Staffing Calculator'!C:C,"")</f>
        <v/>
      </c>
      <c r="H10685" s="932" t="str">
        <f t="array" ref="H10685">if(F10685&lt;&gt;"", iferror(index('Internal Staffing Calculator'!B$8:B23500,match(F10685,'Internal Staffing Calculator'!E$8:E23500,0)), "Not In Budget"),"")</f>
        <v/>
      </c>
      <c r="I10685" s="184"/>
      <c r="J10685" s="184"/>
      <c r="K10685" s="184"/>
      <c r="L10685" s="183"/>
    </row>
    <row r="10686">
      <c r="A10686" s="454"/>
      <c r="B10686" s="927"/>
      <c r="C10686" s="580"/>
      <c r="D10686" s="939"/>
      <c r="E10686" s="940"/>
      <c r="F10686" s="941"/>
      <c r="G10686" s="937" t="str">
        <f t="array" ref="G10686">xlookup(F10686,'Internal Staffing Calculator'!E:E,'Internal Staffing Calculator'!C:C,"")</f>
        <v/>
      </c>
      <c r="H10686" s="932" t="str">
        <f t="array" ref="H10686">if(F10686&lt;&gt;"", iferror(index('Internal Staffing Calculator'!B$8:B23500,match(F10686,'Internal Staffing Calculator'!E$8:E23500,0)), "Not In Budget"),"")</f>
        <v/>
      </c>
      <c r="I10686" s="184"/>
      <c r="J10686" s="184"/>
      <c r="K10686" s="184"/>
      <c r="L10686" s="183"/>
    </row>
    <row r="10687">
      <c r="A10687" s="454"/>
      <c r="B10687" s="927"/>
      <c r="C10687" s="580"/>
      <c r="D10687" s="939"/>
      <c r="E10687" s="940"/>
      <c r="F10687" s="941"/>
      <c r="G10687" s="937" t="str">
        <f t="array" ref="G10687">xlookup(F10687,'Internal Staffing Calculator'!E:E,'Internal Staffing Calculator'!C:C,"")</f>
        <v/>
      </c>
      <c r="H10687" s="932" t="str">
        <f t="array" ref="H10687">if(F10687&lt;&gt;"", iferror(index('Internal Staffing Calculator'!B$8:B23500,match(F10687,'Internal Staffing Calculator'!E$8:E23500,0)), "Not In Budget"),"")</f>
        <v/>
      </c>
      <c r="I10687" s="184"/>
      <c r="J10687" s="184"/>
      <c r="K10687" s="184"/>
      <c r="L10687" s="183"/>
    </row>
    <row r="10688">
      <c r="A10688" s="454"/>
      <c r="B10688" s="927"/>
      <c r="C10688" s="580"/>
      <c r="D10688" s="939"/>
      <c r="E10688" s="940"/>
      <c r="F10688" s="941"/>
      <c r="G10688" s="937" t="str">
        <f t="array" ref="G10688">xlookup(F10688,'Internal Staffing Calculator'!E:E,'Internal Staffing Calculator'!C:C,"")</f>
        <v/>
      </c>
      <c r="H10688" s="932" t="str">
        <f t="array" ref="H10688">if(F10688&lt;&gt;"", iferror(index('Internal Staffing Calculator'!B$8:B23500,match(F10688,'Internal Staffing Calculator'!E$8:E23500,0)), "Not In Budget"),"")</f>
        <v/>
      </c>
      <c r="I10688" s="184"/>
      <c r="J10688" s="184"/>
      <c r="K10688" s="184"/>
      <c r="L10688" s="183"/>
    </row>
    <row r="10689">
      <c r="A10689" s="454"/>
      <c r="B10689" s="927"/>
      <c r="C10689" s="580"/>
      <c r="D10689" s="939"/>
      <c r="E10689" s="940"/>
      <c r="F10689" s="941"/>
      <c r="G10689" s="937" t="str">
        <f t="array" ref="G10689">xlookup(F10689,'Internal Staffing Calculator'!E:E,'Internal Staffing Calculator'!C:C,"")</f>
        <v/>
      </c>
      <c r="H10689" s="932" t="str">
        <f t="array" ref="H10689">if(F10689&lt;&gt;"", iferror(index('Internal Staffing Calculator'!B$8:B23500,match(F10689,'Internal Staffing Calculator'!E$8:E23500,0)), "Not In Budget"),"")</f>
        <v/>
      </c>
      <c r="I10689" s="184"/>
      <c r="J10689" s="184"/>
      <c r="K10689" s="184"/>
      <c r="L10689" s="183"/>
    </row>
    <row r="10690">
      <c r="A10690" s="454"/>
      <c r="B10690" s="927"/>
      <c r="C10690" s="580"/>
      <c r="D10690" s="939"/>
      <c r="E10690" s="940"/>
      <c r="F10690" s="941"/>
      <c r="G10690" s="937" t="str">
        <f t="array" ref="G10690">xlookup(F10690,'Internal Staffing Calculator'!E:E,'Internal Staffing Calculator'!C:C,"")</f>
        <v/>
      </c>
      <c r="H10690" s="932" t="str">
        <f t="array" ref="H10690">if(F10690&lt;&gt;"", iferror(index('Internal Staffing Calculator'!B$8:B23500,match(F10690,'Internal Staffing Calculator'!E$8:E23500,0)), "Not In Budget"),"")</f>
        <v/>
      </c>
      <c r="I10690" s="184"/>
      <c r="J10690" s="184"/>
      <c r="K10690" s="184"/>
      <c r="L10690" s="183"/>
    </row>
    <row r="10691">
      <c r="A10691" s="454"/>
      <c r="B10691" s="927"/>
      <c r="C10691" s="580"/>
      <c r="D10691" s="939"/>
      <c r="E10691" s="940"/>
      <c r="F10691" s="941"/>
      <c r="G10691" s="937" t="str">
        <f t="array" ref="G10691">xlookup(F10691,'Internal Staffing Calculator'!E:E,'Internal Staffing Calculator'!C:C,"")</f>
        <v/>
      </c>
      <c r="H10691" s="932" t="str">
        <f t="array" ref="H10691">if(F10691&lt;&gt;"", iferror(index('Internal Staffing Calculator'!B$8:B23500,match(F10691,'Internal Staffing Calculator'!E$8:E23500,0)), "Not In Budget"),"")</f>
        <v/>
      </c>
      <c r="I10691" s="184"/>
      <c r="J10691" s="184"/>
      <c r="K10691" s="184"/>
      <c r="L10691" s="183"/>
    </row>
    <row r="10692">
      <c r="A10692" s="454"/>
      <c r="B10692" s="927"/>
      <c r="C10692" s="580"/>
      <c r="D10692" s="939"/>
      <c r="E10692" s="940"/>
      <c r="F10692" s="941"/>
      <c r="G10692" s="937" t="str">
        <f t="array" ref="G10692">xlookup(F10692,'Internal Staffing Calculator'!E:E,'Internal Staffing Calculator'!C:C,"")</f>
        <v/>
      </c>
      <c r="H10692" s="932" t="str">
        <f t="array" ref="H10692">if(F10692&lt;&gt;"", iferror(index('Internal Staffing Calculator'!B$8:B23500,match(F10692,'Internal Staffing Calculator'!E$8:E23500,0)), "Not In Budget"),"")</f>
        <v/>
      </c>
      <c r="I10692" s="184"/>
      <c r="J10692" s="184"/>
      <c r="K10692" s="184"/>
      <c r="L10692" s="183"/>
    </row>
    <row r="10693">
      <c r="A10693" s="454"/>
      <c r="B10693" s="927"/>
      <c r="C10693" s="580"/>
      <c r="D10693" s="939"/>
      <c r="E10693" s="940"/>
      <c r="F10693" s="941"/>
      <c r="G10693" s="937" t="str">
        <f t="array" ref="G10693">xlookup(F10693,'Internal Staffing Calculator'!E:E,'Internal Staffing Calculator'!C:C,"")</f>
        <v/>
      </c>
      <c r="H10693" s="932" t="str">
        <f t="array" ref="H10693">if(F10693&lt;&gt;"", iferror(index('Internal Staffing Calculator'!B$8:B23500,match(F10693,'Internal Staffing Calculator'!E$8:E23500,0)), "Not In Budget"),"")</f>
        <v/>
      </c>
      <c r="I10693" s="184"/>
      <c r="J10693" s="184"/>
      <c r="K10693" s="184"/>
      <c r="L10693" s="183"/>
    </row>
    <row r="10694">
      <c r="A10694" s="454"/>
      <c r="B10694" s="927"/>
      <c r="C10694" s="580"/>
      <c r="D10694" s="939"/>
      <c r="E10694" s="940"/>
      <c r="F10694" s="941"/>
      <c r="G10694" s="937" t="str">
        <f t="array" ref="G10694">xlookup(F10694,'Internal Staffing Calculator'!E:E,'Internal Staffing Calculator'!C:C,"")</f>
        <v/>
      </c>
      <c r="H10694" s="932" t="str">
        <f t="array" ref="H10694">if(F10694&lt;&gt;"", iferror(index('Internal Staffing Calculator'!B$8:B23500,match(F10694,'Internal Staffing Calculator'!E$8:E23500,0)), "Not In Budget"),"")</f>
        <v/>
      </c>
      <c r="I10694" s="184"/>
      <c r="J10694" s="184"/>
      <c r="K10694" s="184"/>
      <c r="L10694" s="183"/>
    </row>
    <row r="10695">
      <c r="A10695" s="454"/>
      <c r="B10695" s="927"/>
      <c r="C10695" s="580"/>
      <c r="D10695" s="939"/>
      <c r="E10695" s="940"/>
      <c r="F10695" s="941"/>
      <c r="G10695" s="937" t="str">
        <f t="array" ref="G10695">xlookup(F10695,'Internal Staffing Calculator'!E:E,'Internal Staffing Calculator'!C:C,"")</f>
        <v/>
      </c>
      <c r="H10695" s="932" t="str">
        <f t="array" ref="H10695">if(F10695&lt;&gt;"", iferror(index('Internal Staffing Calculator'!B$8:B23500,match(F10695,'Internal Staffing Calculator'!E$8:E23500,0)), "Not In Budget"),"")</f>
        <v/>
      </c>
      <c r="I10695" s="184"/>
      <c r="J10695" s="184"/>
      <c r="K10695" s="184"/>
      <c r="L10695" s="183"/>
    </row>
    <row r="10696">
      <c r="A10696" s="454"/>
      <c r="B10696" s="927"/>
      <c r="C10696" s="580"/>
      <c r="D10696" s="939"/>
      <c r="E10696" s="940"/>
      <c r="F10696" s="941"/>
      <c r="G10696" s="937" t="str">
        <f t="array" ref="G10696">xlookup(F10696,'Internal Staffing Calculator'!E:E,'Internal Staffing Calculator'!C:C,"")</f>
        <v/>
      </c>
      <c r="H10696" s="932" t="str">
        <f t="array" ref="H10696">if(F10696&lt;&gt;"", iferror(index('Internal Staffing Calculator'!B$8:B23500,match(F10696,'Internal Staffing Calculator'!E$8:E23500,0)), "Not In Budget"),"")</f>
        <v/>
      </c>
      <c r="I10696" s="184"/>
      <c r="J10696" s="184"/>
      <c r="K10696" s="184"/>
      <c r="L10696" s="183"/>
    </row>
    <row r="10697">
      <c r="A10697" s="454"/>
      <c r="B10697" s="927"/>
      <c r="C10697" s="580"/>
      <c r="D10697" s="939"/>
      <c r="E10697" s="940"/>
      <c r="F10697" s="941"/>
      <c r="G10697" s="937" t="str">
        <f t="array" ref="G10697">xlookup(F10697,'Internal Staffing Calculator'!E:E,'Internal Staffing Calculator'!C:C,"")</f>
        <v/>
      </c>
      <c r="H10697" s="932" t="str">
        <f t="array" ref="H10697">if(F10697&lt;&gt;"", iferror(index('Internal Staffing Calculator'!B$8:B23500,match(F10697,'Internal Staffing Calculator'!E$8:E23500,0)), "Not In Budget"),"")</f>
        <v/>
      </c>
      <c r="I10697" s="184"/>
      <c r="J10697" s="184"/>
      <c r="K10697" s="184"/>
      <c r="L10697" s="183"/>
    </row>
    <row r="10698">
      <c r="A10698" s="454"/>
      <c r="B10698" s="927"/>
      <c r="C10698" s="580"/>
      <c r="D10698" s="939"/>
      <c r="E10698" s="940"/>
      <c r="F10698" s="941"/>
      <c r="G10698" s="937" t="str">
        <f t="array" ref="G10698">xlookup(F10698,'Internal Staffing Calculator'!E:E,'Internal Staffing Calculator'!C:C,"")</f>
        <v/>
      </c>
      <c r="H10698" s="932" t="str">
        <f t="array" ref="H10698">if(F10698&lt;&gt;"", iferror(index('Internal Staffing Calculator'!B$8:B23500,match(F10698,'Internal Staffing Calculator'!E$8:E23500,0)), "Not In Budget"),"")</f>
        <v/>
      </c>
      <c r="I10698" s="184"/>
      <c r="J10698" s="184"/>
      <c r="K10698" s="184"/>
      <c r="L10698" s="183"/>
    </row>
    <row r="10699">
      <c r="A10699" s="454"/>
      <c r="B10699" s="927"/>
      <c r="C10699" s="580"/>
      <c r="D10699" s="939"/>
      <c r="E10699" s="940"/>
      <c r="F10699" s="941"/>
      <c r="G10699" s="937" t="str">
        <f t="array" ref="G10699">xlookup(F10699,'Internal Staffing Calculator'!E:E,'Internal Staffing Calculator'!C:C,"")</f>
        <v/>
      </c>
      <c r="H10699" s="932" t="str">
        <f t="array" ref="H10699">if(F10699&lt;&gt;"", iferror(index('Internal Staffing Calculator'!B$8:B23500,match(F10699,'Internal Staffing Calculator'!E$8:E23500,0)), "Not In Budget"),"")</f>
        <v/>
      </c>
      <c r="I10699" s="184"/>
      <c r="J10699" s="184"/>
      <c r="K10699" s="184"/>
      <c r="L10699" s="183"/>
    </row>
    <row r="10700">
      <c r="A10700" s="454"/>
      <c r="B10700" s="927"/>
      <c r="C10700" s="580"/>
      <c r="D10700" s="939"/>
      <c r="E10700" s="940"/>
      <c r="F10700" s="941"/>
      <c r="G10700" s="937" t="str">
        <f t="array" ref="G10700">xlookup(F10700,'Internal Staffing Calculator'!E:E,'Internal Staffing Calculator'!C:C,"")</f>
        <v/>
      </c>
      <c r="H10700" s="932" t="str">
        <f t="array" ref="H10700">if(F10700&lt;&gt;"", iferror(index('Internal Staffing Calculator'!B$8:B23500,match(F10700,'Internal Staffing Calculator'!E$8:E23500,0)), "Not In Budget"),"")</f>
        <v/>
      </c>
      <c r="I10700" s="184"/>
      <c r="J10700" s="184"/>
      <c r="K10700" s="184"/>
      <c r="L10700" s="183"/>
    </row>
    <row r="10701">
      <c r="A10701" s="454"/>
      <c r="B10701" s="927"/>
      <c r="C10701" s="580"/>
      <c r="D10701" s="939"/>
      <c r="E10701" s="940"/>
      <c r="F10701" s="941"/>
      <c r="G10701" s="937" t="str">
        <f t="array" ref="G10701">xlookup(F10701,'Internal Staffing Calculator'!E:E,'Internal Staffing Calculator'!C:C,"")</f>
        <v/>
      </c>
      <c r="H10701" s="932" t="str">
        <f t="array" ref="H10701">if(F10701&lt;&gt;"", iferror(index('Internal Staffing Calculator'!B$8:B23500,match(F10701,'Internal Staffing Calculator'!E$8:E23500,0)), "Not In Budget"),"")</f>
        <v/>
      </c>
      <c r="I10701" s="184"/>
      <c r="J10701" s="184"/>
      <c r="K10701" s="184"/>
      <c r="L10701" s="183"/>
    </row>
    <row r="10702">
      <c r="A10702" s="454"/>
      <c r="B10702" s="927"/>
      <c r="C10702" s="580"/>
      <c r="D10702" s="939"/>
      <c r="E10702" s="940"/>
      <c r="F10702" s="941"/>
      <c r="G10702" s="937" t="str">
        <f t="array" ref="G10702">xlookup(F10702,'Internal Staffing Calculator'!E:E,'Internal Staffing Calculator'!C:C,"")</f>
        <v/>
      </c>
      <c r="H10702" s="932" t="str">
        <f t="array" ref="H10702">if(F10702&lt;&gt;"", iferror(index('Internal Staffing Calculator'!B$8:B23500,match(F10702,'Internal Staffing Calculator'!E$8:E23500,0)), "Not In Budget"),"")</f>
        <v/>
      </c>
      <c r="I10702" s="184"/>
      <c r="J10702" s="184"/>
      <c r="K10702" s="184"/>
      <c r="L10702" s="183"/>
    </row>
    <row r="10703">
      <c r="A10703" s="454"/>
      <c r="B10703" s="927"/>
      <c r="C10703" s="580"/>
      <c r="D10703" s="939"/>
      <c r="E10703" s="940"/>
      <c r="F10703" s="941"/>
      <c r="G10703" s="937" t="str">
        <f t="array" ref="G10703">xlookup(F10703,'Internal Staffing Calculator'!E:E,'Internal Staffing Calculator'!C:C,"")</f>
        <v/>
      </c>
      <c r="H10703" s="932" t="str">
        <f t="array" ref="H10703">if(F10703&lt;&gt;"", iferror(index('Internal Staffing Calculator'!B$8:B23500,match(F10703,'Internal Staffing Calculator'!E$8:E23500,0)), "Not In Budget"),"")</f>
        <v/>
      </c>
      <c r="I10703" s="184"/>
      <c r="J10703" s="184"/>
      <c r="K10703" s="184"/>
      <c r="L10703" s="183"/>
    </row>
    <row r="10704">
      <c r="A10704" s="454"/>
      <c r="B10704" s="927"/>
      <c r="C10704" s="580"/>
      <c r="D10704" s="939"/>
      <c r="E10704" s="940"/>
      <c r="F10704" s="941"/>
      <c r="G10704" s="937" t="str">
        <f t="array" ref="G10704">xlookup(F10704,'Internal Staffing Calculator'!E:E,'Internal Staffing Calculator'!C:C,"")</f>
        <v/>
      </c>
      <c r="H10704" s="932" t="str">
        <f t="array" ref="H10704">if(F10704&lt;&gt;"", iferror(index('Internal Staffing Calculator'!B$8:B23500,match(F10704,'Internal Staffing Calculator'!E$8:E23500,0)), "Not In Budget"),"")</f>
        <v/>
      </c>
      <c r="I10704" s="184"/>
      <c r="J10704" s="184"/>
      <c r="K10704" s="184"/>
      <c r="L10704" s="183"/>
    </row>
    <row r="10705">
      <c r="A10705" s="454"/>
      <c r="B10705" s="927"/>
      <c r="C10705" s="580"/>
      <c r="D10705" s="939"/>
      <c r="E10705" s="940"/>
      <c r="F10705" s="941"/>
      <c r="G10705" s="937" t="str">
        <f t="array" ref="G10705">xlookup(F10705,'Internal Staffing Calculator'!E:E,'Internal Staffing Calculator'!C:C,"")</f>
        <v/>
      </c>
      <c r="H10705" s="932" t="str">
        <f t="array" ref="H10705">if(F10705&lt;&gt;"", iferror(index('Internal Staffing Calculator'!B$8:B23500,match(F10705,'Internal Staffing Calculator'!E$8:E23500,0)), "Not In Budget"),"")</f>
        <v/>
      </c>
      <c r="I10705" s="184"/>
      <c r="J10705" s="184"/>
      <c r="K10705" s="184"/>
      <c r="L10705" s="183"/>
    </row>
    <row r="10706">
      <c r="A10706" s="454"/>
      <c r="B10706" s="927"/>
      <c r="C10706" s="580"/>
      <c r="D10706" s="939"/>
      <c r="E10706" s="940"/>
      <c r="F10706" s="941"/>
      <c r="G10706" s="937" t="str">
        <f t="array" ref="G10706">xlookup(F10706,'Internal Staffing Calculator'!E:E,'Internal Staffing Calculator'!C:C,"")</f>
        <v/>
      </c>
      <c r="H10706" s="932" t="str">
        <f t="array" ref="H10706">if(F10706&lt;&gt;"", iferror(index('Internal Staffing Calculator'!B$8:B23500,match(F10706,'Internal Staffing Calculator'!E$8:E23500,0)), "Not In Budget"),"")</f>
        <v/>
      </c>
      <c r="I10706" s="184"/>
      <c r="J10706" s="184"/>
      <c r="K10706" s="184"/>
      <c r="L10706" s="183"/>
    </row>
    <row r="10707">
      <c r="A10707" s="454"/>
      <c r="B10707" s="927"/>
      <c r="C10707" s="580"/>
      <c r="D10707" s="939"/>
      <c r="E10707" s="940"/>
      <c r="F10707" s="941"/>
      <c r="G10707" s="937" t="str">
        <f t="array" ref="G10707">xlookup(F10707,'Internal Staffing Calculator'!E:E,'Internal Staffing Calculator'!C:C,"")</f>
        <v/>
      </c>
      <c r="H10707" s="932" t="str">
        <f t="array" ref="H10707">if(F10707&lt;&gt;"", iferror(index('Internal Staffing Calculator'!B$8:B23500,match(F10707,'Internal Staffing Calculator'!E$8:E23500,0)), "Not In Budget"),"")</f>
        <v/>
      </c>
      <c r="I10707" s="184"/>
      <c r="J10707" s="184"/>
      <c r="K10707" s="184"/>
      <c r="L10707" s="183"/>
    </row>
    <row r="10708">
      <c r="A10708" s="454"/>
      <c r="B10708" s="927"/>
      <c r="C10708" s="580"/>
      <c r="D10708" s="939"/>
      <c r="E10708" s="940"/>
      <c r="F10708" s="941"/>
      <c r="G10708" s="937" t="str">
        <f t="array" ref="G10708">xlookup(F10708,'Internal Staffing Calculator'!E:E,'Internal Staffing Calculator'!C:C,"")</f>
        <v/>
      </c>
      <c r="H10708" s="932" t="str">
        <f t="array" ref="H10708">if(F10708&lt;&gt;"", iferror(index('Internal Staffing Calculator'!B$8:B23500,match(F10708,'Internal Staffing Calculator'!E$8:E23500,0)), "Not In Budget"),"")</f>
        <v/>
      </c>
      <c r="I10708" s="184"/>
      <c r="J10708" s="184"/>
      <c r="K10708" s="184"/>
      <c r="L10708" s="183"/>
    </row>
    <row r="10709">
      <c r="A10709" s="454"/>
      <c r="B10709" s="927"/>
      <c r="C10709" s="580"/>
      <c r="D10709" s="939"/>
      <c r="E10709" s="940"/>
      <c r="F10709" s="941"/>
      <c r="G10709" s="937" t="str">
        <f t="array" ref="G10709">xlookup(F10709,'Internal Staffing Calculator'!E:E,'Internal Staffing Calculator'!C:C,"")</f>
        <v/>
      </c>
      <c r="H10709" s="932" t="str">
        <f t="array" ref="H10709">if(F10709&lt;&gt;"", iferror(index('Internal Staffing Calculator'!B$8:B23500,match(F10709,'Internal Staffing Calculator'!E$8:E23500,0)), "Not In Budget"),"")</f>
        <v/>
      </c>
      <c r="I10709" s="184"/>
      <c r="J10709" s="184"/>
      <c r="K10709" s="184"/>
      <c r="L10709" s="183"/>
    </row>
    <row r="10710">
      <c r="A10710" s="454"/>
      <c r="B10710" s="927"/>
      <c r="C10710" s="580"/>
      <c r="D10710" s="939"/>
      <c r="E10710" s="940"/>
      <c r="F10710" s="941"/>
      <c r="G10710" s="937" t="str">
        <f t="array" ref="G10710">xlookup(F10710,'Internal Staffing Calculator'!E:E,'Internal Staffing Calculator'!C:C,"")</f>
        <v/>
      </c>
      <c r="H10710" s="932" t="str">
        <f t="array" ref="H10710">if(F10710&lt;&gt;"", iferror(index('Internal Staffing Calculator'!B$8:B23500,match(F10710,'Internal Staffing Calculator'!E$8:E23500,0)), "Not In Budget"),"")</f>
        <v/>
      </c>
      <c r="I10710" s="184"/>
      <c r="J10710" s="184"/>
      <c r="K10710" s="184"/>
      <c r="L10710" s="183"/>
    </row>
    <row r="10711">
      <c r="A10711" s="454"/>
      <c r="B10711" s="927"/>
      <c r="C10711" s="580"/>
      <c r="D10711" s="939"/>
      <c r="E10711" s="940"/>
      <c r="F10711" s="941"/>
      <c r="G10711" s="937" t="str">
        <f t="array" ref="G10711">xlookup(F10711,'Internal Staffing Calculator'!E:E,'Internal Staffing Calculator'!C:C,"")</f>
        <v/>
      </c>
      <c r="H10711" s="932" t="str">
        <f t="array" ref="H10711">if(F10711&lt;&gt;"", iferror(index('Internal Staffing Calculator'!B$8:B23500,match(F10711,'Internal Staffing Calculator'!E$8:E23500,0)), "Not In Budget"),"")</f>
        <v/>
      </c>
      <c r="I10711" s="184"/>
      <c r="J10711" s="184"/>
      <c r="K10711" s="184"/>
      <c r="L10711" s="183"/>
    </row>
    <row r="10712">
      <c r="A10712" s="454"/>
      <c r="B10712" s="927"/>
      <c r="C10712" s="580"/>
      <c r="D10712" s="939"/>
      <c r="E10712" s="940"/>
      <c r="F10712" s="941"/>
      <c r="G10712" s="937" t="str">
        <f t="array" ref="G10712">xlookup(F10712,'Internal Staffing Calculator'!E:E,'Internal Staffing Calculator'!C:C,"")</f>
        <v/>
      </c>
      <c r="H10712" s="932" t="str">
        <f t="array" ref="H10712">if(F10712&lt;&gt;"", iferror(index('Internal Staffing Calculator'!B$8:B23500,match(F10712,'Internal Staffing Calculator'!E$8:E23500,0)), "Not In Budget"),"")</f>
        <v/>
      </c>
      <c r="I10712" s="184"/>
      <c r="J10712" s="184"/>
      <c r="K10712" s="184"/>
      <c r="L10712" s="183"/>
    </row>
    <row r="10713">
      <c r="A10713" s="454"/>
      <c r="B10713" s="927"/>
      <c r="C10713" s="580"/>
      <c r="D10713" s="939"/>
      <c r="E10713" s="940"/>
      <c r="F10713" s="941"/>
      <c r="G10713" s="937" t="str">
        <f t="array" ref="G10713">xlookup(F10713,'Internal Staffing Calculator'!E:E,'Internal Staffing Calculator'!C:C,"")</f>
        <v/>
      </c>
      <c r="H10713" s="932" t="str">
        <f t="array" ref="H10713">if(F10713&lt;&gt;"", iferror(index('Internal Staffing Calculator'!B$8:B23500,match(F10713,'Internal Staffing Calculator'!E$8:E23500,0)), "Not In Budget"),"")</f>
        <v/>
      </c>
      <c r="I10713" s="184"/>
      <c r="J10713" s="184"/>
      <c r="K10713" s="184"/>
      <c r="L10713" s="183"/>
    </row>
    <row r="10714">
      <c r="A10714" s="454"/>
      <c r="B10714" s="927"/>
      <c r="C10714" s="580"/>
      <c r="D10714" s="939"/>
      <c r="E10714" s="940"/>
      <c r="F10714" s="941"/>
      <c r="G10714" s="937" t="str">
        <f t="array" ref="G10714">xlookup(F10714,'Internal Staffing Calculator'!E:E,'Internal Staffing Calculator'!C:C,"")</f>
        <v/>
      </c>
      <c r="H10714" s="932" t="str">
        <f t="array" ref="H10714">if(F10714&lt;&gt;"", iferror(index('Internal Staffing Calculator'!B$8:B23500,match(F10714,'Internal Staffing Calculator'!E$8:E23500,0)), "Not In Budget"),"")</f>
        <v/>
      </c>
      <c r="I10714" s="184"/>
      <c r="J10714" s="184"/>
      <c r="K10714" s="184"/>
      <c r="L10714" s="183"/>
    </row>
    <row r="10715">
      <c r="A10715" s="454"/>
      <c r="B10715" s="927"/>
      <c r="C10715" s="580"/>
      <c r="D10715" s="939"/>
      <c r="E10715" s="940"/>
      <c r="F10715" s="941"/>
      <c r="G10715" s="937" t="str">
        <f t="array" ref="G10715">xlookup(F10715,'Internal Staffing Calculator'!E:E,'Internal Staffing Calculator'!C:C,"")</f>
        <v/>
      </c>
      <c r="H10715" s="932" t="str">
        <f t="array" ref="H10715">if(F10715&lt;&gt;"", iferror(index('Internal Staffing Calculator'!B$8:B23500,match(F10715,'Internal Staffing Calculator'!E$8:E23500,0)), "Not In Budget"),"")</f>
        <v/>
      </c>
      <c r="I10715" s="184"/>
      <c r="J10715" s="184"/>
      <c r="K10715" s="184"/>
      <c r="L10715" s="183"/>
    </row>
    <row r="10716">
      <c r="A10716" s="454"/>
      <c r="B10716" s="927"/>
      <c r="C10716" s="580"/>
      <c r="D10716" s="939"/>
      <c r="E10716" s="940"/>
      <c r="F10716" s="941"/>
      <c r="G10716" s="937" t="str">
        <f t="array" ref="G10716">xlookup(F10716,'Internal Staffing Calculator'!E:E,'Internal Staffing Calculator'!C:C,"")</f>
        <v/>
      </c>
      <c r="H10716" s="932" t="str">
        <f t="array" ref="H10716">if(F10716&lt;&gt;"", iferror(index('Internal Staffing Calculator'!B$8:B23500,match(F10716,'Internal Staffing Calculator'!E$8:E23500,0)), "Not In Budget"),"")</f>
        <v/>
      </c>
      <c r="I10716" s="184"/>
      <c r="J10716" s="184"/>
      <c r="K10716" s="184"/>
      <c r="L10716" s="183"/>
    </row>
    <row r="10717">
      <c r="A10717" s="454"/>
      <c r="B10717" s="927"/>
      <c r="C10717" s="580"/>
      <c r="D10717" s="939"/>
      <c r="E10717" s="940"/>
      <c r="F10717" s="941"/>
      <c r="G10717" s="937" t="str">
        <f t="array" ref="G10717">xlookup(F10717,'Internal Staffing Calculator'!E:E,'Internal Staffing Calculator'!C:C,"")</f>
        <v/>
      </c>
      <c r="H10717" s="932" t="str">
        <f t="array" ref="H10717">if(F10717&lt;&gt;"", iferror(index('Internal Staffing Calculator'!B$8:B23500,match(F10717,'Internal Staffing Calculator'!E$8:E23500,0)), "Not In Budget"),"")</f>
        <v/>
      </c>
      <c r="I10717" s="184"/>
      <c r="J10717" s="184"/>
      <c r="K10717" s="184"/>
      <c r="L10717" s="183"/>
    </row>
    <row r="10718">
      <c r="A10718" s="454"/>
      <c r="B10718" s="927"/>
      <c r="C10718" s="580"/>
      <c r="D10718" s="939"/>
      <c r="E10718" s="940"/>
      <c r="F10718" s="941"/>
      <c r="G10718" s="937" t="str">
        <f t="array" ref="G10718">xlookup(F10718,'Internal Staffing Calculator'!E:E,'Internal Staffing Calculator'!C:C,"")</f>
        <v/>
      </c>
      <c r="H10718" s="932" t="str">
        <f t="array" ref="H10718">if(F10718&lt;&gt;"", iferror(index('Internal Staffing Calculator'!B$8:B23500,match(F10718,'Internal Staffing Calculator'!E$8:E23500,0)), "Not In Budget"),"")</f>
        <v/>
      </c>
      <c r="I10718" s="184"/>
      <c r="J10718" s="184"/>
      <c r="K10718" s="184"/>
      <c r="L10718" s="183"/>
    </row>
    <row r="10719">
      <c r="A10719" s="454"/>
      <c r="B10719" s="927"/>
      <c r="C10719" s="580"/>
      <c r="D10719" s="939"/>
      <c r="E10719" s="940"/>
      <c r="F10719" s="941"/>
      <c r="G10719" s="937" t="str">
        <f t="array" ref="G10719">xlookup(F10719,'Internal Staffing Calculator'!E:E,'Internal Staffing Calculator'!C:C,"")</f>
        <v/>
      </c>
      <c r="H10719" s="932" t="str">
        <f t="array" ref="H10719">if(F10719&lt;&gt;"", iferror(index('Internal Staffing Calculator'!B$8:B23500,match(F10719,'Internal Staffing Calculator'!E$8:E23500,0)), "Not In Budget"),"")</f>
        <v/>
      </c>
      <c r="I10719" s="184"/>
      <c r="J10719" s="184"/>
      <c r="K10719" s="184"/>
      <c r="L10719" s="183"/>
    </row>
    <row r="10720">
      <c r="A10720" s="454"/>
      <c r="B10720" s="927"/>
      <c r="C10720" s="580"/>
      <c r="D10720" s="939"/>
      <c r="E10720" s="940"/>
      <c r="F10720" s="941"/>
      <c r="G10720" s="937" t="str">
        <f t="array" ref="G10720">xlookup(F10720,'Internal Staffing Calculator'!E:E,'Internal Staffing Calculator'!C:C,"")</f>
        <v/>
      </c>
      <c r="H10720" s="932" t="str">
        <f t="array" ref="H10720">if(F10720&lt;&gt;"", iferror(index('Internal Staffing Calculator'!B$8:B23500,match(F10720,'Internal Staffing Calculator'!E$8:E23500,0)), "Not In Budget"),"")</f>
        <v/>
      </c>
      <c r="I10720" s="184"/>
      <c r="J10720" s="184"/>
      <c r="K10720" s="184"/>
      <c r="L10720" s="183"/>
    </row>
    <row r="10721">
      <c r="A10721" s="454"/>
      <c r="B10721" s="927"/>
      <c r="C10721" s="580"/>
      <c r="D10721" s="939"/>
      <c r="E10721" s="940"/>
      <c r="F10721" s="941"/>
      <c r="G10721" s="937" t="str">
        <f t="array" ref="G10721">xlookup(F10721,'Internal Staffing Calculator'!E:E,'Internal Staffing Calculator'!C:C,"")</f>
        <v/>
      </c>
      <c r="H10721" s="932" t="str">
        <f t="array" ref="H10721">if(F10721&lt;&gt;"", iferror(index('Internal Staffing Calculator'!B$8:B23500,match(F10721,'Internal Staffing Calculator'!E$8:E23500,0)), "Not In Budget"),"")</f>
        <v/>
      </c>
      <c r="I10721" s="184"/>
      <c r="J10721" s="184"/>
      <c r="K10721" s="184"/>
      <c r="L10721" s="183"/>
    </row>
    <row r="10722">
      <c r="A10722" s="454"/>
      <c r="B10722" s="927"/>
      <c r="C10722" s="580"/>
      <c r="D10722" s="939"/>
      <c r="E10722" s="940"/>
      <c r="F10722" s="941"/>
      <c r="G10722" s="937" t="str">
        <f t="array" ref="G10722">xlookup(F10722,'Internal Staffing Calculator'!E:E,'Internal Staffing Calculator'!C:C,"")</f>
        <v/>
      </c>
      <c r="H10722" s="932" t="str">
        <f t="array" ref="H10722">if(F10722&lt;&gt;"", iferror(index('Internal Staffing Calculator'!B$8:B23500,match(F10722,'Internal Staffing Calculator'!E$8:E23500,0)), "Not In Budget"),"")</f>
        <v/>
      </c>
      <c r="I10722" s="184"/>
      <c r="J10722" s="184"/>
      <c r="K10722" s="184"/>
      <c r="L10722" s="183"/>
    </row>
    <row r="10723">
      <c r="A10723" s="454"/>
      <c r="B10723" s="927"/>
      <c r="C10723" s="580"/>
      <c r="D10723" s="939"/>
      <c r="E10723" s="940"/>
      <c r="F10723" s="941"/>
      <c r="G10723" s="937" t="str">
        <f t="array" ref="G10723">xlookup(F10723,'Internal Staffing Calculator'!E:E,'Internal Staffing Calculator'!C:C,"")</f>
        <v/>
      </c>
      <c r="H10723" s="932" t="str">
        <f t="array" ref="H10723">if(F10723&lt;&gt;"", iferror(index('Internal Staffing Calculator'!B$8:B23500,match(F10723,'Internal Staffing Calculator'!E$8:E23500,0)), "Not In Budget"),"")</f>
        <v/>
      </c>
      <c r="I10723" s="184"/>
      <c r="J10723" s="184"/>
      <c r="K10723" s="184"/>
      <c r="L10723" s="183"/>
    </row>
    <row r="10724">
      <c r="A10724" s="454"/>
      <c r="B10724" s="927"/>
      <c r="C10724" s="580"/>
      <c r="D10724" s="939"/>
      <c r="E10724" s="940"/>
      <c r="F10724" s="941"/>
      <c r="G10724" s="937" t="str">
        <f t="array" ref="G10724">xlookup(F10724,'Internal Staffing Calculator'!E:E,'Internal Staffing Calculator'!C:C,"")</f>
        <v/>
      </c>
      <c r="H10724" s="932" t="str">
        <f t="array" ref="H10724">if(F10724&lt;&gt;"", iferror(index('Internal Staffing Calculator'!B$8:B23500,match(F10724,'Internal Staffing Calculator'!E$8:E23500,0)), "Not In Budget"),"")</f>
        <v/>
      </c>
      <c r="I10724" s="184"/>
      <c r="J10724" s="184"/>
      <c r="K10724" s="184"/>
      <c r="L10724" s="183"/>
    </row>
    <row r="10725">
      <c r="A10725" s="454"/>
      <c r="B10725" s="927"/>
      <c r="C10725" s="580"/>
      <c r="D10725" s="939"/>
      <c r="E10725" s="940"/>
      <c r="F10725" s="941"/>
      <c r="G10725" s="937" t="str">
        <f t="array" ref="G10725">xlookup(F10725,'Internal Staffing Calculator'!E:E,'Internal Staffing Calculator'!C:C,"")</f>
        <v/>
      </c>
      <c r="H10725" s="932" t="str">
        <f t="array" ref="H10725">if(F10725&lt;&gt;"", iferror(index('Internal Staffing Calculator'!B$8:B23500,match(F10725,'Internal Staffing Calculator'!E$8:E23500,0)), "Not In Budget"),"")</f>
        <v/>
      </c>
      <c r="I10725" s="184"/>
      <c r="J10725" s="184"/>
      <c r="K10725" s="184"/>
      <c r="L10725" s="183"/>
    </row>
    <row r="10726">
      <c r="A10726" s="454"/>
      <c r="B10726" s="927"/>
      <c r="C10726" s="580"/>
      <c r="D10726" s="939"/>
      <c r="E10726" s="940"/>
      <c r="F10726" s="941"/>
      <c r="G10726" s="937" t="str">
        <f t="array" ref="G10726">xlookup(F10726,'Internal Staffing Calculator'!E:E,'Internal Staffing Calculator'!C:C,"")</f>
        <v/>
      </c>
      <c r="H10726" s="932" t="str">
        <f t="array" ref="H10726">if(F10726&lt;&gt;"", iferror(index('Internal Staffing Calculator'!B$8:B23500,match(F10726,'Internal Staffing Calculator'!E$8:E23500,0)), "Not In Budget"),"")</f>
        <v/>
      </c>
      <c r="I10726" s="184"/>
      <c r="J10726" s="184"/>
      <c r="K10726" s="184"/>
      <c r="L10726" s="183"/>
    </row>
    <row r="10727">
      <c r="A10727" s="454"/>
      <c r="B10727" s="927"/>
      <c r="C10727" s="580"/>
      <c r="D10727" s="939"/>
      <c r="E10727" s="940"/>
      <c r="F10727" s="941"/>
      <c r="G10727" s="937" t="str">
        <f t="array" ref="G10727">xlookup(F10727,'Internal Staffing Calculator'!E:E,'Internal Staffing Calculator'!C:C,"")</f>
        <v/>
      </c>
      <c r="H10727" s="932" t="str">
        <f t="array" ref="H10727">if(F10727&lt;&gt;"", iferror(index('Internal Staffing Calculator'!B$8:B23500,match(F10727,'Internal Staffing Calculator'!E$8:E23500,0)), "Not In Budget"),"")</f>
        <v/>
      </c>
      <c r="I10727" s="184"/>
      <c r="J10727" s="184"/>
      <c r="K10727" s="184"/>
      <c r="L10727" s="183"/>
    </row>
    <row r="10728">
      <c r="A10728" s="454"/>
      <c r="B10728" s="927"/>
      <c r="C10728" s="580"/>
      <c r="D10728" s="939"/>
      <c r="E10728" s="940"/>
      <c r="F10728" s="941"/>
      <c r="G10728" s="937" t="str">
        <f t="array" ref="G10728">xlookup(F10728,'Internal Staffing Calculator'!E:E,'Internal Staffing Calculator'!C:C,"")</f>
        <v/>
      </c>
      <c r="H10728" s="932" t="str">
        <f t="array" ref="H10728">if(F10728&lt;&gt;"", iferror(index('Internal Staffing Calculator'!B$8:B23500,match(F10728,'Internal Staffing Calculator'!E$8:E23500,0)), "Not In Budget"),"")</f>
        <v/>
      </c>
      <c r="I10728" s="184"/>
      <c r="J10728" s="184"/>
      <c r="K10728" s="184"/>
      <c r="L10728" s="183"/>
    </row>
    <row r="10729">
      <c r="A10729" s="454"/>
      <c r="B10729" s="927"/>
      <c r="C10729" s="580"/>
      <c r="D10729" s="939"/>
      <c r="E10729" s="940"/>
      <c r="F10729" s="941"/>
      <c r="G10729" s="937" t="str">
        <f t="array" ref="G10729">xlookup(F10729,'Internal Staffing Calculator'!E:E,'Internal Staffing Calculator'!C:C,"")</f>
        <v/>
      </c>
      <c r="H10729" s="932" t="str">
        <f t="array" ref="H10729">if(F10729&lt;&gt;"", iferror(index('Internal Staffing Calculator'!B$8:B23500,match(F10729,'Internal Staffing Calculator'!E$8:E23500,0)), "Not In Budget"),"")</f>
        <v/>
      </c>
      <c r="I10729" s="184"/>
      <c r="J10729" s="184"/>
      <c r="K10729" s="184"/>
      <c r="L10729" s="183"/>
    </row>
    <row r="10730">
      <c r="A10730" s="454"/>
      <c r="B10730" s="927"/>
      <c r="C10730" s="580"/>
      <c r="D10730" s="939"/>
      <c r="E10730" s="940"/>
      <c r="F10730" s="941"/>
      <c r="G10730" s="937" t="str">
        <f t="array" ref="G10730">xlookup(F10730,'Internal Staffing Calculator'!E:E,'Internal Staffing Calculator'!C:C,"")</f>
        <v/>
      </c>
      <c r="H10730" s="932" t="str">
        <f t="array" ref="H10730">if(F10730&lt;&gt;"", iferror(index('Internal Staffing Calculator'!B$8:B23500,match(F10730,'Internal Staffing Calculator'!E$8:E23500,0)), "Not In Budget"),"")</f>
        <v/>
      </c>
      <c r="I10730" s="184"/>
      <c r="J10730" s="184"/>
      <c r="K10730" s="184"/>
      <c r="L10730" s="183"/>
    </row>
    <row r="10731">
      <c r="A10731" s="454"/>
      <c r="B10731" s="927"/>
      <c r="C10731" s="580"/>
      <c r="D10731" s="939"/>
      <c r="E10731" s="940"/>
      <c r="F10731" s="941"/>
      <c r="G10731" s="937" t="str">
        <f t="array" ref="G10731">xlookup(F10731,'Internal Staffing Calculator'!E:E,'Internal Staffing Calculator'!C:C,"")</f>
        <v/>
      </c>
      <c r="H10731" s="932" t="str">
        <f t="array" ref="H10731">if(F10731&lt;&gt;"", iferror(index('Internal Staffing Calculator'!B$8:B23500,match(F10731,'Internal Staffing Calculator'!E$8:E23500,0)), "Not In Budget"),"")</f>
        <v/>
      </c>
      <c r="I10731" s="184"/>
      <c r="J10731" s="184"/>
      <c r="K10731" s="184"/>
      <c r="L10731" s="183"/>
    </row>
    <row r="10732">
      <c r="A10732" s="454"/>
      <c r="B10732" s="927"/>
      <c r="C10732" s="580"/>
      <c r="D10732" s="939"/>
      <c r="E10732" s="940"/>
      <c r="F10732" s="941"/>
      <c r="G10732" s="937" t="str">
        <f t="array" ref="G10732">xlookup(F10732,'Internal Staffing Calculator'!E:E,'Internal Staffing Calculator'!C:C,"")</f>
        <v/>
      </c>
      <c r="H10732" s="932" t="str">
        <f t="array" ref="H10732">if(F10732&lt;&gt;"", iferror(index('Internal Staffing Calculator'!B$8:B23500,match(F10732,'Internal Staffing Calculator'!E$8:E23500,0)), "Not In Budget"),"")</f>
        <v/>
      </c>
      <c r="I10732" s="184"/>
      <c r="J10732" s="184"/>
      <c r="K10732" s="184"/>
      <c r="L10732" s="183"/>
    </row>
    <row r="10733">
      <c r="A10733" s="454"/>
      <c r="B10733" s="927"/>
      <c r="C10733" s="580"/>
      <c r="D10733" s="939"/>
      <c r="E10733" s="940"/>
      <c r="F10733" s="941"/>
      <c r="G10733" s="937" t="str">
        <f t="array" ref="G10733">xlookup(F10733,'Internal Staffing Calculator'!E:E,'Internal Staffing Calculator'!C:C,"")</f>
        <v/>
      </c>
      <c r="H10733" s="932" t="str">
        <f t="array" ref="H10733">if(F10733&lt;&gt;"", iferror(index('Internal Staffing Calculator'!B$8:B23500,match(F10733,'Internal Staffing Calculator'!E$8:E23500,0)), "Not In Budget"),"")</f>
        <v/>
      </c>
      <c r="I10733" s="184"/>
      <c r="J10733" s="184"/>
      <c r="K10733" s="184"/>
      <c r="L10733" s="183"/>
    </row>
    <row r="10734">
      <c r="A10734" s="454"/>
      <c r="B10734" s="927"/>
      <c r="C10734" s="580"/>
      <c r="D10734" s="939"/>
      <c r="E10734" s="940"/>
      <c r="F10734" s="941"/>
      <c r="G10734" s="937" t="str">
        <f t="array" ref="G10734">xlookup(F10734,'Internal Staffing Calculator'!E:E,'Internal Staffing Calculator'!C:C,"")</f>
        <v/>
      </c>
      <c r="H10734" s="932" t="str">
        <f t="array" ref="H10734">if(F10734&lt;&gt;"", iferror(index('Internal Staffing Calculator'!B$8:B23500,match(F10734,'Internal Staffing Calculator'!E$8:E23500,0)), "Not In Budget"),"")</f>
        <v/>
      </c>
      <c r="I10734" s="184"/>
      <c r="J10734" s="184"/>
      <c r="K10734" s="184"/>
      <c r="L10734" s="183"/>
    </row>
    <row r="10735">
      <c r="A10735" s="454"/>
      <c r="B10735" s="927"/>
      <c r="C10735" s="580"/>
      <c r="D10735" s="939"/>
      <c r="E10735" s="940"/>
      <c r="F10735" s="941"/>
      <c r="G10735" s="937" t="str">
        <f t="array" ref="G10735">xlookup(F10735,'Internal Staffing Calculator'!E:E,'Internal Staffing Calculator'!C:C,"")</f>
        <v/>
      </c>
      <c r="H10735" s="932" t="str">
        <f t="array" ref="H10735">if(F10735&lt;&gt;"", iferror(index('Internal Staffing Calculator'!B$8:B23500,match(F10735,'Internal Staffing Calculator'!E$8:E23500,0)), "Not In Budget"),"")</f>
        <v/>
      </c>
      <c r="I10735" s="184"/>
      <c r="J10735" s="184"/>
      <c r="K10735" s="184"/>
      <c r="L10735" s="183"/>
    </row>
    <row r="10736">
      <c r="A10736" s="454"/>
      <c r="B10736" s="927"/>
      <c r="C10736" s="580"/>
      <c r="D10736" s="939"/>
      <c r="E10736" s="940"/>
      <c r="F10736" s="941"/>
      <c r="G10736" s="937" t="str">
        <f t="array" ref="G10736">xlookup(F10736,'Internal Staffing Calculator'!E:E,'Internal Staffing Calculator'!C:C,"")</f>
        <v/>
      </c>
      <c r="H10736" s="932" t="str">
        <f t="array" ref="H10736">if(F10736&lt;&gt;"", iferror(index('Internal Staffing Calculator'!B$8:B23500,match(F10736,'Internal Staffing Calculator'!E$8:E23500,0)), "Not In Budget"),"")</f>
        <v/>
      </c>
      <c r="I10736" s="184"/>
      <c r="J10736" s="184"/>
      <c r="K10736" s="184"/>
      <c r="L10736" s="183"/>
    </row>
    <row r="10737">
      <c r="A10737" s="454"/>
      <c r="B10737" s="927"/>
      <c r="C10737" s="580"/>
      <c r="D10737" s="939"/>
      <c r="E10737" s="940"/>
      <c r="F10737" s="941"/>
      <c r="G10737" s="937" t="str">
        <f t="array" ref="G10737">xlookup(F10737,'Internal Staffing Calculator'!E:E,'Internal Staffing Calculator'!C:C,"")</f>
        <v/>
      </c>
      <c r="H10737" s="932" t="str">
        <f t="array" ref="H10737">if(F10737&lt;&gt;"", iferror(index('Internal Staffing Calculator'!B$8:B23500,match(F10737,'Internal Staffing Calculator'!E$8:E23500,0)), "Not In Budget"),"")</f>
        <v/>
      </c>
      <c r="I10737" s="184"/>
      <c r="J10737" s="184"/>
      <c r="K10737" s="184"/>
      <c r="L10737" s="183"/>
    </row>
    <row r="10738">
      <c r="A10738" s="454"/>
      <c r="B10738" s="927"/>
      <c r="C10738" s="580"/>
      <c r="D10738" s="939"/>
      <c r="E10738" s="940"/>
      <c r="F10738" s="941"/>
      <c r="G10738" s="937" t="str">
        <f t="array" ref="G10738">xlookup(F10738,'Internal Staffing Calculator'!E:E,'Internal Staffing Calculator'!C:C,"")</f>
        <v/>
      </c>
      <c r="H10738" s="932" t="str">
        <f t="array" ref="H10738">if(F10738&lt;&gt;"", iferror(index('Internal Staffing Calculator'!B$8:B23500,match(F10738,'Internal Staffing Calculator'!E$8:E23500,0)), "Not In Budget"),"")</f>
        <v/>
      </c>
      <c r="I10738" s="184"/>
      <c r="J10738" s="184"/>
      <c r="K10738" s="184"/>
      <c r="L10738" s="183"/>
    </row>
    <row r="10739">
      <c r="A10739" s="454"/>
      <c r="B10739" s="927"/>
      <c r="C10739" s="580"/>
      <c r="D10739" s="939"/>
      <c r="E10739" s="940"/>
      <c r="F10739" s="941"/>
      <c r="G10739" s="937" t="str">
        <f t="array" ref="G10739">xlookup(F10739,'Internal Staffing Calculator'!E:E,'Internal Staffing Calculator'!C:C,"")</f>
        <v/>
      </c>
      <c r="H10739" s="932" t="str">
        <f t="array" ref="H10739">if(F10739&lt;&gt;"", iferror(index('Internal Staffing Calculator'!B$8:B23500,match(F10739,'Internal Staffing Calculator'!E$8:E23500,0)), "Not In Budget"),"")</f>
        <v/>
      </c>
      <c r="I10739" s="184"/>
      <c r="J10739" s="184"/>
      <c r="K10739" s="184"/>
      <c r="L10739" s="183"/>
    </row>
    <row r="10740">
      <c r="A10740" s="454"/>
      <c r="B10740" s="927"/>
      <c r="C10740" s="580"/>
      <c r="D10740" s="939"/>
      <c r="E10740" s="940"/>
      <c r="F10740" s="941"/>
      <c r="G10740" s="937" t="str">
        <f t="array" ref="G10740">xlookup(F10740,'Internal Staffing Calculator'!E:E,'Internal Staffing Calculator'!C:C,"")</f>
        <v/>
      </c>
      <c r="H10740" s="932" t="str">
        <f t="array" ref="H10740">if(F10740&lt;&gt;"", iferror(index('Internal Staffing Calculator'!B$8:B23500,match(F10740,'Internal Staffing Calculator'!E$8:E23500,0)), "Not In Budget"),"")</f>
        <v/>
      </c>
      <c r="I10740" s="184"/>
      <c r="J10740" s="184"/>
      <c r="K10740" s="184"/>
      <c r="L10740" s="183"/>
    </row>
    <row r="10741">
      <c r="A10741" s="454"/>
      <c r="B10741" s="927"/>
      <c r="C10741" s="580"/>
      <c r="D10741" s="939"/>
      <c r="E10741" s="940"/>
      <c r="F10741" s="941"/>
      <c r="G10741" s="937" t="str">
        <f t="array" ref="G10741">xlookup(F10741,'Internal Staffing Calculator'!E:E,'Internal Staffing Calculator'!C:C,"")</f>
        <v/>
      </c>
      <c r="H10741" s="932" t="str">
        <f t="array" ref="H10741">if(F10741&lt;&gt;"", iferror(index('Internal Staffing Calculator'!B$8:B23500,match(F10741,'Internal Staffing Calculator'!E$8:E23500,0)), "Not In Budget"),"")</f>
        <v/>
      </c>
      <c r="I10741" s="184"/>
      <c r="J10741" s="184"/>
      <c r="K10741" s="184"/>
      <c r="L10741" s="183"/>
    </row>
    <row r="10742">
      <c r="A10742" s="454"/>
      <c r="B10742" s="927"/>
      <c r="C10742" s="580"/>
      <c r="D10742" s="939"/>
      <c r="E10742" s="940"/>
      <c r="F10742" s="941"/>
      <c r="G10742" s="937" t="str">
        <f t="array" ref="G10742">xlookup(F10742,'Internal Staffing Calculator'!E:E,'Internal Staffing Calculator'!C:C,"")</f>
        <v/>
      </c>
      <c r="H10742" s="932" t="str">
        <f t="array" ref="H10742">if(F10742&lt;&gt;"", iferror(index('Internal Staffing Calculator'!B$8:B23500,match(F10742,'Internal Staffing Calculator'!E$8:E23500,0)), "Not In Budget"),"")</f>
        <v/>
      </c>
      <c r="I10742" s="184"/>
      <c r="J10742" s="184"/>
      <c r="K10742" s="184"/>
      <c r="L10742" s="183"/>
    </row>
    <row r="10743">
      <c r="A10743" s="454"/>
      <c r="B10743" s="927"/>
      <c r="C10743" s="580"/>
      <c r="D10743" s="939"/>
      <c r="E10743" s="940"/>
      <c r="F10743" s="941"/>
      <c r="G10743" s="937" t="str">
        <f t="array" ref="G10743">xlookup(F10743,'Internal Staffing Calculator'!E:E,'Internal Staffing Calculator'!C:C,"")</f>
        <v/>
      </c>
      <c r="H10743" s="932" t="str">
        <f t="array" ref="H10743">if(F10743&lt;&gt;"", iferror(index('Internal Staffing Calculator'!B$8:B23500,match(F10743,'Internal Staffing Calculator'!E$8:E23500,0)), "Not In Budget"),"")</f>
        <v/>
      </c>
      <c r="I10743" s="184"/>
      <c r="J10743" s="184"/>
      <c r="K10743" s="184"/>
      <c r="L10743" s="183"/>
    </row>
    <row r="10744">
      <c r="A10744" s="454"/>
      <c r="B10744" s="927"/>
      <c r="C10744" s="580"/>
      <c r="D10744" s="939"/>
      <c r="E10744" s="940"/>
      <c r="F10744" s="941"/>
      <c r="G10744" s="937" t="str">
        <f t="array" ref="G10744">xlookup(F10744,'Internal Staffing Calculator'!E:E,'Internal Staffing Calculator'!C:C,"")</f>
        <v/>
      </c>
      <c r="H10744" s="932" t="str">
        <f t="array" ref="H10744">if(F10744&lt;&gt;"", iferror(index('Internal Staffing Calculator'!B$8:B23500,match(F10744,'Internal Staffing Calculator'!E$8:E23500,0)), "Not In Budget"),"")</f>
        <v/>
      </c>
      <c r="I10744" s="184"/>
      <c r="J10744" s="184"/>
      <c r="K10744" s="184"/>
      <c r="L10744" s="183"/>
    </row>
    <row r="10745">
      <c r="A10745" s="454"/>
      <c r="B10745" s="927"/>
      <c r="C10745" s="580"/>
      <c r="D10745" s="939"/>
      <c r="E10745" s="940"/>
      <c r="F10745" s="941"/>
      <c r="G10745" s="937" t="str">
        <f t="array" ref="G10745">xlookup(F10745,'Internal Staffing Calculator'!E:E,'Internal Staffing Calculator'!C:C,"")</f>
        <v/>
      </c>
      <c r="H10745" s="932" t="str">
        <f t="array" ref="H10745">if(F10745&lt;&gt;"", iferror(index('Internal Staffing Calculator'!B$8:B23500,match(F10745,'Internal Staffing Calculator'!E$8:E23500,0)), "Not In Budget"),"")</f>
        <v/>
      </c>
      <c r="I10745" s="184"/>
      <c r="J10745" s="184"/>
      <c r="K10745" s="184"/>
      <c r="L10745" s="183"/>
    </row>
    <row r="10746">
      <c r="A10746" s="454"/>
      <c r="B10746" s="927"/>
      <c r="C10746" s="580"/>
      <c r="D10746" s="939"/>
      <c r="E10746" s="940"/>
      <c r="F10746" s="941"/>
      <c r="G10746" s="937" t="str">
        <f t="array" ref="G10746">xlookup(F10746,'Internal Staffing Calculator'!E:E,'Internal Staffing Calculator'!C:C,"")</f>
        <v/>
      </c>
      <c r="H10746" s="932" t="str">
        <f t="array" ref="H10746">if(F10746&lt;&gt;"", iferror(index('Internal Staffing Calculator'!B$8:B23500,match(F10746,'Internal Staffing Calculator'!E$8:E23500,0)), "Not In Budget"),"")</f>
        <v/>
      </c>
      <c r="I10746" s="184"/>
      <c r="J10746" s="184"/>
      <c r="K10746" s="184"/>
      <c r="L10746" s="183"/>
    </row>
    <row r="10747">
      <c r="A10747" s="454"/>
      <c r="B10747" s="927"/>
      <c r="C10747" s="580"/>
      <c r="D10747" s="939"/>
      <c r="E10747" s="940"/>
      <c r="F10747" s="941"/>
      <c r="G10747" s="937" t="str">
        <f t="array" ref="G10747">xlookup(F10747,'Internal Staffing Calculator'!E:E,'Internal Staffing Calculator'!C:C,"")</f>
        <v/>
      </c>
      <c r="H10747" s="932" t="str">
        <f t="array" ref="H10747">if(F10747&lt;&gt;"", iferror(index('Internal Staffing Calculator'!B$8:B23500,match(F10747,'Internal Staffing Calculator'!E$8:E23500,0)), "Not In Budget"),"")</f>
        <v/>
      </c>
      <c r="I10747" s="184"/>
      <c r="J10747" s="184"/>
      <c r="K10747" s="184"/>
      <c r="L10747" s="183"/>
    </row>
    <row r="10748">
      <c r="A10748" s="454"/>
      <c r="B10748" s="927"/>
      <c r="C10748" s="580"/>
      <c r="D10748" s="939"/>
      <c r="E10748" s="940"/>
      <c r="F10748" s="941"/>
      <c r="G10748" s="937" t="str">
        <f t="array" ref="G10748">xlookup(F10748,'Internal Staffing Calculator'!E:E,'Internal Staffing Calculator'!C:C,"")</f>
        <v/>
      </c>
      <c r="H10748" s="932" t="str">
        <f t="array" ref="H10748">if(F10748&lt;&gt;"", iferror(index('Internal Staffing Calculator'!B$8:B23500,match(F10748,'Internal Staffing Calculator'!E$8:E23500,0)), "Not In Budget"),"")</f>
        <v/>
      </c>
      <c r="I10748" s="184"/>
      <c r="J10748" s="184"/>
      <c r="K10748" s="184"/>
      <c r="L10748" s="183"/>
    </row>
    <row r="10749">
      <c r="A10749" s="454"/>
      <c r="B10749" s="927"/>
      <c r="C10749" s="580"/>
      <c r="D10749" s="939"/>
      <c r="E10749" s="940"/>
      <c r="F10749" s="941"/>
      <c r="G10749" s="937" t="str">
        <f t="array" ref="G10749">xlookup(F10749,'Internal Staffing Calculator'!E:E,'Internal Staffing Calculator'!C:C,"")</f>
        <v/>
      </c>
      <c r="H10749" s="932" t="str">
        <f t="array" ref="H10749">if(F10749&lt;&gt;"", iferror(index('Internal Staffing Calculator'!B$8:B23500,match(F10749,'Internal Staffing Calculator'!E$8:E23500,0)), "Not In Budget"),"")</f>
        <v/>
      </c>
      <c r="I10749" s="184"/>
      <c r="J10749" s="184"/>
      <c r="K10749" s="184"/>
      <c r="L10749" s="183"/>
    </row>
    <row r="10750">
      <c r="A10750" s="454"/>
      <c r="B10750" s="927"/>
      <c r="C10750" s="580"/>
      <c r="D10750" s="939"/>
      <c r="E10750" s="940"/>
      <c r="F10750" s="941"/>
      <c r="G10750" s="937" t="str">
        <f t="array" ref="G10750">xlookup(F10750,'Internal Staffing Calculator'!E:E,'Internal Staffing Calculator'!C:C,"")</f>
        <v/>
      </c>
      <c r="H10750" s="932" t="str">
        <f t="array" ref="H10750">if(F10750&lt;&gt;"", iferror(index('Internal Staffing Calculator'!B$8:B23500,match(F10750,'Internal Staffing Calculator'!E$8:E23500,0)), "Not In Budget"),"")</f>
        <v/>
      </c>
      <c r="I10750" s="184"/>
      <c r="J10750" s="184"/>
      <c r="K10750" s="184"/>
      <c r="L10750" s="183"/>
    </row>
    <row r="10751">
      <c r="A10751" s="454"/>
      <c r="B10751" s="927"/>
      <c r="C10751" s="580"/>
      <c r="D10751" s="939"/>
      <c r="E10751" s="940"/>
      <c r="F10751" s="941"/>
      <c r="G10751" s="937" t="str">
        <f t="array" ref="G10751">xlookup(F10751,'Internal Staffing Calculator'!E:E,'Internal Staffing Calculator'!C:C,"")</f>
        <v/>
      </c>
      <c r="H10751" s="932" t="str">
        <f t="array" ref="H10751">if(F10751&lt;&gt;"", iferror(index('Internal Staffing Calculator'!B$8:B23500,match(F10751,'Internal Staffing Calculator'!E$8:E23500,0)), "Not In Budget"),"")</f>
        <v/>
      </c>
      <c r="I10751" s="184"/>
      <c r="J10751" s="184"/>
      <c r="K10751" s="184"/>
      <c r="L10751" s="183"/>
    </row>
    <row r="10752">
      <c r="A10752" s="454"/>
      <c r="B10752" s="927"/>
      <c r="C10752" s="580"/>
      <c r="D10752" s="939"/>
      <c r="E10752" s="940"/>
      <c r="F10752" s="941"/>
      <c r="G10752" s="937" t="str">
        <f t="array" ref="G10752">xlookup(F10752,'Internal Staffing Calculator'!E:E,'Internal Staffing Calculator'!C:C,"")</f>
        <v/>
      </c>
      <c r="H10752" s="932" t="str">
        <f t="array" ref="H10752">if(F10752&lt;&gt;"", iferror(index('Internal Staffing Calculator'!B$8:B23500,match(F10752,'Internal Staffing Calculator'!E$8:E23500,0)), "Not In Budget"),"")</f>
        <v/>
      </c>
      <c r="I10752" s="184"/>
      <c r="J10752" s="184"/>
      <c r="K10752" s="184"/>
      <c r="L10752" s="183"/>
    </row>
    <row r="10753">
      <c r="A10753" s="454"/>
      <c r="B10753" s="927"/>
      <c r="C10753" s="580"/>
      <c r="D10753" s="939"/>
      <c r="E10753" s="940"/>
      <c r="F10753" s="941"/>
      <c r="G10753" s="937" t="str">
        <f t="array" ref="G10753">xlookup(F10753,'Internal Staffing Calculator'!E:E,'Internal Staffing Calculator'!C:C,"")</f>
        <v/>
      </c>
      <c r="H10753" s="932" t="str">
        <f t="array" ref="H10753">if(F10753&lt;&gt;"", iferror(index('Internal Staffing Calculator'!B$8:B23500,match(F10753,'Internal Staffing Calculator'!E$8:E23500,0)), "Not In Budget"),"")</f>
        <v/>
      </c>
      <c r="I10753" s="184"/>
      <c r="J10753" s="184"/>
      <c r="K10753" s="184"/>
      <c r="L10753" s="183"/>
    </row>
    <row r="10754">
      <c r="A10754" s="454"/>
      <c r="B10754" s="927"/>
      <c r="C10754" s="580"/>
      <c r="D10754" s="939"/>
      <c r="E10754" s="940"/>
      <c r="F10754" s="941"/>
      <c r="G10754" s="937" t="str">
        <f t="array" ref="G10754">xlookup(F10754,'Internal Staffing Calculator'!E:E,'Internal Staffing Calculator'!C:C,"")</f>
        <v/>
      </c>
      <c r="H10754" s="932" t="str">
        <f t="array" ref="H10754">if(F10754&lt;&gt;"", iferror(index('Internal Staffing Calculator'!B$8:B23500,match(F10754,'Internal Staffing Calculator'!E$8:E23500,0)), "Not In Budget"),"")</f>
        <v/>
      </c>
      <c r="I10754" s="184"/>
      <c r="J10754" s="184"/>
      <c r="K10754" s="184"/>
      <c r="L10754" s="183"/>
    </row>
    <row r="10755">
      <c r="A10755" s="454"/>
      <c r="B10755" s="927"/>
      <c r="C10755" s="580"/>
      <c r="D10755" s="939"/>
      <c r="E10755" s="940"/>
      <c r="F10755" s="941"/>
      <c r="G10755" s="937" t="str">
        <f t="array" ref="G10755">xlookup(F10755,'Internal Staffing Calculator'!E:E,'Internal Staffing Calculator'!C:C,"")</f>
        <v/>
      </c>
      <c r="H10755" s="932" t="str">
        <f t="array" ref="H10755">if(F10755&lt;&gt;"", iferror(index('Internal Staffing Calculator'!B$8:B23500,match(F10755,'Internal Staffing Calculator'!E$8:E23500,0)), "Not In Budget"),"")</f>
        <v/>
      </c>
      <c r="I10755" s="184"/>
      <c r="J10755" s="184"/>
      <c r="K10755" s="184"/>
      <c r="L10755" s="183"/>
    </row>
    <row r="10756">
      <c r="A10756" s="454"/>
      <c r="B10756" s="927"/>
      <c r="C10756" s="580"/>
      <c r="D10756" s="939"/>
      <c r="E10756" s="940"/>
      <c r="F10756" s="941"/>
      <c r="G10756" s="937" t="str">
        <f t="array" ref="G10756">xlookup(F10756,'Internal Staffing Calculator'!E:E,'Internal Staffing Calculator'!C:C,"")</f>
        <v/>
      </c>
      <c r="H10756" s="932" t="str">
        <f t="array" ref="H10756">if(F10756&lt;&gt;"", iferror(index('Internal Staffing Calculator'!B$8:B23500,match(F10756,'Internal Staffing Calculator'!E$8:E23500,0)), "Not In Budget"),"")</f>
        <v/>
      </c>
      <c r="I10756" s="184"/>
      <c r="J10756" s="184"/>
      <c r="K10756" s="184"/>
      <c r="L10756" s="183"/>
    </row>
    <row r="10757">
      <c r="A10757" s="454"/>
      <c r="B10757" s="927"/>
      <c r="C10757" s="580"/>
      <c r="D10757" s="939"/>
      <c r="E10757" s="940"/>
      <c r="F10757" s="941"/>
      <c r="G10757" s="937" t="str">
        <f t="array" ref="G10757">xlookup(F10757,'Internal Staffing Calculator'!E:E,'Internal Staffing Calculator'!C:C,"")</f>
        <v/>
      </c>
      <c r="H10757" s="932" t="str">
        <f t="array" ref="H10757">if(F10757&lt;&gt;"", iferror(index('Internal Staffing Calculator'!B$8:B23500,match(F10757,'Internal Staffing Calculator'!E$8:E23500,0)), "Not In Budget"),"")</f>
        <v/>
      </c>
      <c r="I10757" s="184"/>
      <c r="J10757" s="184"/>
      <c r="K10757" s="184"/>
      <c r="L10757" s="183"/>
    </row>
    <row r="10758">
      <c r="A10758" s="454"/>
      <c r="B10758" s="927"/>
      <c r="C10758" s="580"/>
      <c r="D10758" s="939"/>
      <c r="E10758" s="940"/>
      <c r="F10758" s="941"/>
      <c r="G10758" s="937" t="str">
        <f t="array" ref="G10758">xlookup(F10758,'Internal Staffing Calculator'!E:E,'Internal Staffing Calculator'!C:C,"")</f>
        <v/>
      </c>
      <c r="H10758" s="932" t="str">
        <f t="array" ref="H10758">if(F10758&lt;&gt;"", iferror(index('Internal Staffing Calculator'!B$8:B23500,match(F10758,'Internal Staffing Calculator'!E$8:E23500,0)), "Not In Budget"),"")</f>
        <v/>
      </c>
      <c r="I10758" s="184"/>
      <c r="J10758" s="184"/>
      <c r="K10758" s="184"/>
      <c r="L10758" s="183"/>
    </row>
    <row r="10759">
      <c r="A10759" s="454"/>
      <c r="B10759" s="927"/>
      <c r="C10759" s="580"/>
      <c r="D10759" s="939"/>
      <c r="E10759" s="940"/>
      <c r="F10759" s="941"/>
      <c r="G10759" s="937" t="str">
        <f t="array" ref="G10759">xlookup(F10759,'Internal Staffing Calculator'!E:E,'Internal Staffing Calculator'!C:C,"")</f>
        <v/>
      </c>
      <c r="H10759" s="932" t="str">
        <f t="array" ref="H10759">if(F10759&lt;&gt;"", iferror(index('Internal Staffing Calculator'!B$8:B23500,match(F10759,'Internal Staffing Calculator'!E$8:E23500,0)), "Not In Budget"),"")</f>
        <v/>
      </c>
      <c r="I10759" s="184"/>
      <c r="J10759" s="184"/>
      <c r="K10759" s="184"/>
      <c r="L10759" s="183"/>
    </row>
    <row r="10760">
      <c r="A10760" s="454"/>
      <c r="B10760" s="927"/>
      <c r="C10760" s="580"/>
      <c r="D10760" s="939"/>
      <c r="E10760" s="940"/>
      <c r="F10760" s="941"/>
      <c r="G10760" s="937" t="str">
        <f t="array" ref="G10760">xlookup(F10760,'Internal Staffing Calculator'!E:E,'Internal Staffing Calculator'!C:C,"")</f>
        <v/>
      </c>
      <c r="H10760" s="932" t="str">
        <f t="array" ref="H10760">if(F10760&lt;&gt;"", iferror(index('Internal Staffing Calculator'!B$8:B23500,match(F10760,'Internal Staffing Calculator'!E$8:E23500,0)), "Not In Budget"),"")</f>
        <v/>
      </c>
      <c r="I10760" s="184"/>
      <c r="J10760" s="184"/>
      <c r="K10760" s="184"/>
      <c r="L10760" s="183"/>
    </row>
    <row r="10761">
      <c r="A10761" s="454"/>
      <c r="B10761" s="927"/>
      <c r="C10761" s="580"/>
      <c r="D10761" s="939"/>
      <c r="E10761" s="940"/>
      <c r="F10761" s="941"/>
      <c r="G10761" s="937" t="str">
        <f t="array" ref="G10761">xlookup(F10761,'Internal Staffing Calculator'!E:E,'Internal Staffing Calculator'!C:C,"")</f>
        <v/>
      </c>
      <c r="H10761" s="932" t="str">
        <f t="array" ref="H10761">if(F10761&lt;&gt;"", iferror(index('Internal Staffing Calculator'!B$8:B23500,match(F10761,'Internal Staffing Calculator'!E$8:E23500,0)), "Not In Budget"),"")</f>
        <v/>
      </c>
      <c r="I10761" s="184"/>
      <c r="J10761" s="184"/>
      <c r="K10761" s="184"/>
      <c r="L10761" s="183"/>
    </row>
    <row r="10762">
      <c r="A10762" s="454"/>
      <c r="B10762" s="927"/>
      <c r="C10762" s="580"/>
      <c r="D10762" s="939"/>
      <c r="E10762" s="940"/>
      <c r="F10762" s="941"/>
      <c r="G10762" s="937" t="str">
        <f t="array" ref="G10762">xlookup(F10762,'Internal Staffing Calculator'!E:E,'Internal Staffing Calculator'!C:C,"")</f>
        <v/>
      </c>
      <c r="H10762" s="932" t="str">
        <f t="array" ref="H10762">if(F10762&lt;&gt;"", iferror(index('Internal Staffing Calculator'!B$8:B23500,match(F10762,'Internal Staffing Calculator'!E$8:E23500,0)), "Not In Budget"),"")</f>
        <v/>
      </c>
      <c r="I10762" s="184"/>
      <c r="J10762" s="184"/>
      <c r="K10762" s="184"/>
      <c r="L10762" s="183"/>
    </row>
    <row r="10763">
      <c r="A10763" s="454"/>
      <c r="B10763" s="927"/>
      <c r="C10763" s="580"/>
      <c r="D10763" s="939"/>
      <c r="E10763" s="940"/>
      <c r="F10763" s="941"/>
      <c r="G10763" s="937" t="str">
        <f t="array" ref="G10763">xlookup(F10763,'Internal Staffing Calculator'!E:E,'Internal Staffing Calculator'!C:C,"")</f>
        <v/>
      </c>
      <c r="H10763" s="932" t="str">
        <f t="array" ref="H10763">if(F10763&lt;&gt;"", iferror(index('Internal Staffing Calculator'!B$8:B23500,match(F10763,'Internal Staffing Calculator'!E$8:E23500,0)), "Not In Budget"),"")</f>
        <v/>
      </c>
      <c r="I10763" s="184"/>
      <c r="J10763" s="184"/>
      <c r="K10763" s="184"/>
      <c r="L10763" s="183"/>
    </row>
    <row r="10764">
      <c r="A10764" s="454"/>
      <c r="B10764" s="927"/>
      <c r="C10764" s="580"/>
      <c r="D10764" s="939"/>
      <c r="E10764" s="940"/>
      <c r="F10764" s="941"/>
      <c r="G10764" s="937" t="str">
        <f t="array" ref="G10764">xlookup(F10764,'Internal Staffing Calculator'!E:E,'Internal Staffing Calculator'!C:C,"")</f>
        <v/>
      </c>
      <c r="H10764" s="932" t="str">
        <f t="array" ref="H10764">if(F10764&lt;&gt;"", iferror(index('Internal Staffing Calculator'!B$8:B23500,match(F10764,'Internal Staffing Calculator'!E$8:E23500,0)), "Not In Budget"),"")</f>
        <v/>
      </c>
      <c r="I10764" s="184"/>
      <c r="J10764" s="184"/>
      <c r="K10764" s="184"/>
      <c r="L10764" s="183"/>
    </row>
    <row r="10765">
      <c r="A10765" s="454"/>
      <c r="B10765" s="927"/>
      <c r="C10765" s="580"/>
      <c r="D10765" s="939"/>
      <c r="E10765" s="940"/>
      <c r="F10765" s="941"/>
      <c r="G10765" s="937" t="str">
        <f t="array" ref="G10765">xlookup(F10765,'Internal Staffing Calculator'!E:E,'Internal Staffing Calculator'!C:C,"")</f>
        <v/>
      </c>
      <c r="H10765" s="932" t="str">
        <f t="array" ref="H10765">if(F10765&lt;&gt;"", iferror(index('Internal Staffing Calculator'!B$8:B23500,match(F10765,'Internal Staffing Calculator'!E$8:E23500,0)), "Not In Budget"),"")</f>
        <v/>
      </c>
      <c r="I10765" s="184"/>
      <c r="J10765" s="184"/>
      <c r="K10765" s="184"/>
      <c r="L10765" s="183"/>
    </row>
    <row r="10766">
      <c r="A10766" s="454"/>
      <c r="B10766" s="927"/>
      <c r="C10766" s="580"/>
      <c r="D10766" s="939"/>
      <c r="E10766" s="940"/>
      <c r="F10766" s="941"/>
      <c r="G10766" s="937" t="str">
        <f t="array" ref="G10766">xlookup(F10766,'Internal Staffing Calculator'!E:E,'Internal Staffing Calculator'!C:C,"")</f>
        <v/>
      </c>
      <c r="H10766" s="932" t="str">
        <f t="array" ref="H10766">if(F10766&lt;&gt;"", iferror(index('Internal Staffing Calculator'!B$8:B23500,match(F10766,'Internal Staffing Calculator'!E$8:E23500,0)), "Not In Budget"),"")</f>
        <v/>
      </c>
      <c r="I10766" s="184"/>
      <c r="J10766" s="184"/>
      <c r="K10766" s="184"/>
      <c r="L10766" s="183"/>
    </row>
    <row r="10767">
      <c r="A10767" s="454"/>
      <c r="B10767" s="927"/>
      <c r="C10767" s="580"/>
      <c r="D10767" s="939"/>
      <c r="E10767" s="940"/>
      <c r="F10767" s="941"/>
      <c r="G10767" s="937" t="str">
        <f t="array" ref="G10767">xlookup(F10767,'Internal Staffing Calculator'!E:E,'Internal Staffing Calculator'!C:C,"")</f>
        <v/>
      </c>
      <c r="H10767" s="932" t="str">
        <f t="array" ref="H10767">if(F10767&lt;&gt;"", iferror(index('Internal Staffing Calculator'!B$8:B23500,match(F10767,'Internal Staffing Calculator'!E$8:E23500,0)), "Not In Budget"),"")</f>
        <v/>
      </c>
      <c r="I10767" s="184"/>
      <c r="J10767" s="184"/>
      <c r="K10767" s="184"/>
      <c r="L10767" s="183"/>
    </row>
    <row r="10768">
      <c r="A10768" s="454"/>
      <c r="B10768" s="927"/>
      <c r="C10768" s="580"/>
      <c r="D10768" s="939"/>
      <c r="E10768" s="940"/>
      <c r="F10768" s="941"/>
      <c r="G10768" s="937" t="str">
        <f t="array" ref="G10768">xlookup(F10768,'Internal Staffing Calculator'!E:E,'Internal Staffing Calculator'!C:C,"")</f>
        <v/>
      </c>
      <c r="H10768" s="932" t="str">
        <f t="array" ref="H10768">if(F10768&lt;&gt;"", iferror(index('Internal Staffing Calculator'!B$8:B23500,match(F10768,'Internal Staffing Calculator'!E$8:E23500,0)), "Not In Budget"),"")</f>
        <v/>
      </c>
      <c r="I10768" s="184"/>
      <c r="J10768" s="184"/>
      <c r="K10768" s="184"/>
      <c r="L10768" s="183"/>
    </row>
    <row r="10769">
      <c r="A10769" s="454"/>
      <c r="B10769" s="927"/>
      <c r="C10769" s="580"/>
      <c r="D10769" s="939"/>
      <c r="E10769" s="940"/>
      <c r="F10769" s="941"/>
      <c r="G10769" s="937" t="str">
        <f t="array" ref="G10769">xlookup(F10769,'Internal Staffing Calculator'!E:E,'Internal Staffing Calculator'!C:C,"")</f>
        <v/>
      </c>
      <c r="H10769" s="932" t="str">
        <f t="array" ref="H10769">if(F10769&lt;&gt;"", iferror(index('Internal Staffing Calculator'!B$8:B23500,match(F10769,'Internal Staffing Calculator'!E$8:E23500,0)), "Not In Budget"),"")</f>
        <v/>
      </c>
      <c r="I10769" s="184"/>
      <c r="J10769" s="184"/>
      <c r="K10769" s="184"/>
      <c r="L10769" s="183"/>
    </row>
    <row r="10770">
      <c r="A10770" s="454"/>
      <c r="B10770" s="927"/>
      <c r="C10770" s="580"/>
      <c r="D10770" s="939"/>
      <c r="E10770" s="940"/>
      <c r="F10770" s="941"/>
      <c r="G10770" s="937" t="str">
        <f t="array" ref="G10770">xlookup(F10770,'Internal Staffing Calculator'!E:E,'Internal Staffing Calculator'!C:C,"")</f>
        <v/>
      </c>
      <c r="H10770" s="932" t="str">
        <f t="array" ref="H10770">if(F10770&lt;&gt;"", iferror(index('Internal Staffing Calculator'!B$8:B23500,match(F10770,'Internal Staffing Calculator'!E$8:E23500,0)), "Not In Budget"),"")</f>
        <v/>
      </c>
      <c r="I10770" s="184"/>
      <c r="J10770" s="184"/>
      <c r="K10770" s="184"/>
      <c r="L10770" s="183"/>
    </row>
    <row r="10771">
      <c r="A10771" s="454"/>
      <c r="B10771" s="927"/>
      <c r="C10771" s="580"/>
      <c r="D10771" s="939"/>
      <c r="E10771" s="940"/>
      <c r="F10771" s="941"/>
      <c r="G10771" s="937" t="str">
        <f t="array" ref="G10771">xlookup(F10771,'Internal Staffing Calculator'!E:E,'Internal Staffing Calculator'!C:C,"")</f>
        <v/>
      </c>
      <c r="H10771" s="932" t="str">
        <f t="array" ref="H10771">if(F10771&lt;&gt;"", iferror(index('Internal Staffing Calculator'!B$8:B23500,match(F10771,'Internal Staffing Calculator'!E$8:E23500,0)), "Not In Budget"),"")</f>
        <v/>
      </c>
      <c r="I10771" s="184"/>
      <c r="J10771" s="184"/>
      <c r="K10771" s="184"/>
      <c r="L10771" s="183"/>
    </row>
    <row r="10772">
      <c r="A10772" s="454"/>
      <c r="B10772" s="927"/>
      <c r="C10772" s="580"/>
      <c r="D10772" s="939"/>
      <c r="E10772" s="940"/>
      <c r="F10772" s="941"/>
      <c r="G10772" s="937" t="str">
        <f t="array" ref="G10772">xlookup(F10772,'Internal Staffing Calculator'!E:E,'Internal Staffing Calculator'!C:C,"")</f>
        <v/>
      </c>
      <c r="H10772" s="932" t="str">
        <f t="array" ref="H10772">if(F10772&lt;&gt;"", iferror(index('Internal Staffing Calculator'!B$8:B23500,match(F10772,'Internal Staffing Calculator'!E$8:E23500,0)), "Not In Budget"),"")</f>
        <v/>
      </c>
      <c r="I10772" s="184"/>
      <c r="J10772" s="184"/>
      <c r="K10772" s="184"/>
      <c r="L10772" s="183"/>
    </row>
    <row r="10773">
      <c r="A10773" s="454"/>
      <c r="B10773" s="927"/>
      <c r="C10773" s="580"/>
      <c r="D10773" s="939"/>
      <c r="E10773" s="940"/>
      <c r="F10773" s="941"/>
      <c r="G10773" s="937" t="str">
        <f t="array" ref="G10773">xlookup(F10773,'Internal Staffing Calculator'!E:E,'Internal Staffing Calculator'!C:C,"")</f>
        <v/>
      </c>
      <c r="H10773" s="932" t="str">
        <f t="array" ref="H10773">if(F10773&lt;&gt;"", iferror(index('Internal Staffing Calculator'!B$8:B23500,match(F10773,'Internal Staffing Calculator'!E$8:E23500,0)), "Not In Budget"),"")</f>
        <v/>
      </c>
      <c r="I10773" s="184"/>
      <c r="J10773" s="184"/>
      <c r="K10773" s="184"/>
      <c r="L10773" s="183"/>
    </row>
    <row r="10774">
      <c r="A10774" s="454"/>
      <c r="B10774" s="927"/>
      <c r="C10774" s="580"/>
      <c r="D10774" s="939"/>
      <c r="E10774" s="940"/>
      <c r="F10774" s="941"/>
      <c r="G10774" s="937" t="str">
        <f t="array" ref="G10774">xlookup(F10774,'Internal Staffing Calculator'!E:E,'Internal Staffing Calculator'!C:C,"")</f>
        <v/>
      </c>
      <c r="H10774" s="932" t="str">
        <f t="array" ref="H10774">if(F10774&lt;&gt;"", iferror(index('Internal Staffing Calculator'!B$8:B23500,match(F10774,'Internal Staffing Calculator'!E$8:E23500,0)), "Not In Budget"),"")</f>
        <v/>
      </c>
      <c r="I10774" s="184"/>
      <c r="J10774" s="184"/>
      <c r="K10774" s="184"/>
      <c r="L10774" s="183"/>
    </row>
    <row r="10775">
      <c r="A10775" s="454"/>
      <c r="B10775" s="927"/>
      <c r="C10775" s="580"/>
      <c r="D10775" s="939"/>
      <c r="E10775" s="940"/>
      <c r="F10775" s="941"/>
      <c r="G10775" s="937" t="str">
        <f t="array" ref="G10775">xlookup(F10775,'Internal Staffing Calculator'!E:E,'Internal Staffing Calculator'!C:C,"")</f>
        <v/>
      </c>
      <c r="H10775" s="932" t="str">
        <f t="array" ref="H10775">if(F10775&lt;&gt;"", iferror(index('Internal Staffing Calculator'!B$8:B23500,match(F10775,'Internal Staffing Calculator'!E$8:E23500,0)), "Not In Budget"),"")</f>
        <v/>
      </c>
      <c r="I10775" s="184"/>
      <c r="J10775" s="184"/>
      <c r="K10775" s="184"/>
      <c r="L10775" s="183"/>
    </row>
    <row r="10776">
      <c r="A10776" s="454"/>
      <c r="B10776" s="927"/>
      <c r="C10776" s="580"/>
      <c r="D10776" s="939"/>
      <c r="E10776" s="940"/>
      <c r="F10776" s="941"/>
      <c r="G10776" s="937" t="str">
        <f t="array" ref="G10776">xlookup(F10776,'Internal Staffing Calculator'!E:E,'Internal Staffing Calculator'!C:C,"")</f>
        <v/>
      </c>
      <c r="H10776" s="932" t="str">
        <f t="array" ref="H10776">if(F10776&lt;&gt;"", iferror(index('Internal Staffing Calculator'!B$8:B23500,match(F10776,'Internal Staffing Calculator'!E$8:E23500,0)), "Not In Budget"),"")</f>
        <v/>
      </c>
      <c r="I10776" s="184"/>
      <c r="J10776" s="184"/>
      <c r="K10776" s="184"/>
      <c r="L10776" s="183"/>
    </row>
    <row r="10777">
      <c r="A10777" s="454"/>
      <c r="B10777" s="927"/>
      <c r="C10777" s="580"/>
      <c r="D10777" s="939"/>
      <c r="E10777" s="940"/>
      <c r="F10777" s="941"/>
      <c r="G10777" s="937" t="str">
        <f t="array" ref="G10777">xlookup(F10777,'Internal Staffing Calculator'!E:E,'Internal Staffing Calculator'!C:C,"")</f>
        <v/>
      </c>
      <c r="H10777" s="932" t="str">
        <f t="array" ref="H10777">if(F10777&lt;&gt;"", iferror(index('Internal Staffing Calculator'!B$8:B23500,match(F10777,'Internal Staffing Calculator'!E$8:E23500,0)), "Not In Budget"),"")</f>
        <v/>
      </c>
      <c r="I10777" s="184"/>
      <c r="J10777" s="184"/>
      <c r="K10777" s="184"/>
      <c r="L10777" s="183"/>
    </row>
    <row r="10778">
      <c r="A10778" s="454"/>
      <c r="B10778" s="927"/>
      <c r="C10778" s="580"/>
      <c r="D10778" s="939"/>
      <c r="E10778" s="940"/>
      <c r="F10778" s="941"/>
      <c r="G10778" s="937" t="str">
        <f t="array" ref="G10778">xlookup(F10778,'Internal Staffing Calculator'!E:E,'Internal Staffing Calculator'!C:C,"")</f>
        <v/>
      </c>
      <c r="H10778" s="932" t="str">
        <f t="array" ref="H10778">if(F10778&lt;&gt;"", iferror(index('Internal Staffing Calculator'!B$8:B23500,match(F10778,'Internal Staffing Calculator'!E$8:E23500,0)), "Not In Budget"),"")</f>
        <v/>
      </c>
      <c r="I10778" s="184"/>
      <c r="J10778" s="184"/>
      <c r="K10778" s="184"/>
      <c r="L10778" s="183"/>
    </row>
    <row r="10779">
      <c r="A10779" s="454"/>
      <c r="B10779" s="927"/>
      <c r="C10779" s="580"/>
      <c r="D10779" s="939"/>
      <c r="E10779" s="940"/>
      <c r="F10779" s="941"/>
      <c r="G10779" s="937" t="str">
        <f t="array" ref="G10779">xlookup(F10779,'Internal Staffing Calculator'!E:E,'Internal Staffing Calculator'!C:C,"")</f>
        <v/>
      </c>
      <c r="H10779" s="932" t="str">
        <f t="array" ref="H10779">if(F10779&lt;&gt;"", iferror(index('Internal Staffing Calculator'!B$8:B23500,match(F10779,'Internal Staffing Calculator'!E$8:E23500,0)), "Not In Budget"),"")</f>
        <v/>
      </c>
      <c r="I10779" s="184"/>
      <c r="J10779" s="184"/>
      <c r="K10779" s="184"/>
      <c r="L10779" s="183"/>
    </row>
    <row r="10780">
      <c r="A10780" s="454"/>
      <c r="B10780" s="927"/>
      <c r="C10780" s="580"/>
      <c r="D10780" s="939"/>
      <c r="E10780" s="940"/>
      <c r="F10780" s="941"/>
      <c r="G10780" s="937" t="str">
        <f t="array" ref="G10780">xlookup(F10780,'Internal Staffing Calculator'!E:E,'Internal Staffing Calculator'!C:C,"")</f>
        <v/>
      </c>
      <c r="H10780" s="932" t="str">
        <f t="array" ref="H10780">if(F10780&lt;&gt;"", iferror(index('Internal Staffing Calculator'!B$8:B23500,match(F10780,'Internal Staffing Calculator'!E$8:E23500,0)), "Not In Budget"),"")</f>
        <v/>
      </c>
      <c r="I10780" s="184"/>
      <c r="J10780" s="184"/>
      <c r="K10780" s="184"/>
      <c r="L10780" s="183"/>
    </row>
    <row r="10781">
      <c r="A10781" s="454"/>
      <c r="B10781" s="927"/>
      <c r="C10781" s="580"/>
      <c r="D10781" s="939"/>
      <c r="E10781" s="940"/>
      <c r="F10781" s="941"/>
      <c r="G10781" s="937" t="str">
        <f t="array" ref="G10781">xlookup(F10781,'Internal Staffing Calculator'!E:E,'Internal Staffing Calculator'!C:C,"")</f>
        <v/>
      </c>
      <c r="H10781" s="932" t="str">
        <f t="array" ref="H10781">if(F10781&lt;&gt;"", iferror(index('Internal Staffing Calculator'!B$8:B23500,match(F10781,'Internal Staffing Calculator'!E$8:E23500,0)), "Not In Budget"),"")</f>
        <v/>
      </c>
      <c r="I10781" s="184"/>
      <c r="J10781" s="184"/>
      <c r="K10781" s="184"/>
      <c r="L10781" s="183"/>
    </row>
    <row r="10782">
      <c r="A10782" s="454"/>
      <c r="B10782" s="927"/>
      <c r="C10782" s="580"/>
      <c r="D10782" s="939"/>
      <c r="E10782" s="940"/>
      <c r="F10782" s="941"/>
      <c r="G10782" s="937" t="str">
        <f t="array" ref="G10782">xlookup(F10782,'Internal Staffing Calculator'!E:E,'Internal Staffing Calculator'!C:C,"")</f>
        <v/>
      </c>
      <c r="H10782" s="932" t="str">
        <f t="array" ref="H10782">if(F10782&lt;&gt;"", iferror(index('Internal Staffing Calculator'!B$8:B23500,match(F10782,'Internal Staffing Calculator'!E$8:E23500,0)), "Not In Budget"),"")</f>
        <v/>
      </c>
      <c r="I10782" s="184"/>
      <c r="J10782" s="184"/>
      <c r="K10782" s="184"/>
      <c r="L10782" s="183"/>
    </row>
    <row r="10783">
      <c r="A10783" s="454"/>
      <c r="B10783" s="927"/>
      <c r="C10783" s="580"/>
      <c r="D10783" s="939"/>
      <c r="E10783" s="940"/>
      <c r="F10783" s="941"/>
      <c r="G10783" s="937" t="str">
        <f t="array" ref="G10783">xlookup(F10783,'Internal Staffing Calculator'!E:E,'Internal Staffing Calculator'!C:C,"")</f>
        <v/>
      </c>
      <c r="H10783" s="932" t="str">
        <f t="array" ref="H10783">if(F10783&lt;&gt;"", iferror(index('Internal Staffing Calculator'!B$8:B23500,match(F10783,'Internal Staffing Calculator'!E$8:E23500,0)), "Not In Budget"),"")</f>
        <v/>
      </c>
      <c r="I10783" s="184"/>
      <c r="J10783" s="184"/>
      <c r="K10783" s="184"/>
      <c r="L10783" s="183"/>
    </row>
    <row r="10784">
      <c r="A10784" s="454"/>
      <c r="B10784" s="927"/>
      <c r="C10784" s="580"/>
      <c r="D10784" s="939"/>
      <c r="E10784" s="940"/>
      <c r="F10784" s="941"/>
      <c r="G10784" s="937" t="str">
        <f t="array" ref="G10784">xlookup(F10784,'Internal Staffing Calculator'!E:E,'Internal Staffing Calculator'!C:C,"")</f>
        <v/>
      </c>
      <c r="H10784" s="932" t="str">
        <f t="array" ref="H10784">if(F10784&lt;&gt;"", iferror(index('Internal Staffing Calculator'!B$8:B23500,match(F10784,'Internal Staffing Calculator'!E$8:E23500,0)), "Not In Budget"),"")</f>
        <v/>
      </c>
      <c r="I10784" s="184"/>
      <c r="J10784" s="184"/>
      <c r="K10784" s="184"/>
      <c r="L10784" s="183"/>
    </row>
    <row r="10785">
      <c r="A10785" s="454"/>
      <c r="B10785" s="927"/>
      <c r="C10785" s="580"/>
      <c r="D10785" s="939"/>
      <c r="E10785" s="940"/>
      <c r="F10785" s="941"/>
      <c r="G10785" s="937" t="str">
        <f t="array" ref="G10785">xlookup(F10785,'Internal Staffing Calculator'!E:E,'Internal Staffing Calculator'!C:C,"")</f>
        <v/>
      </c>
      <c r="H10785" s="932" t="str">
        <f t="array" ref="H10785">if(F10785&lt;&gt;"", iferror(index('Internal Staffing Calculator'!B$8:B23500,match(F10785,'Internal Staffing Calculator'!E$8:E23500,0)), "Not In Budget"),"")</f>
        <v/>
      </c>
      <c r="I10785" s="184"/>
      <c r="J10785" s="184"/>
      <c r="K10785" s="184"/>
      <c r="L10785" s="183"/>
    </row>
    <row r="10786">
      <c r="A10786" s="454"/>
      <c r="B10786" s="927"/>
      <c r="C10786" s="580"/>
      <c r="D10786" s="939"/>
      <c r="E10786" s="940"/>
      <c r="F10786" s="941"/>
      <c r="G10786" s="937" t="str">
        <f t="array" ref="G10786">xlookup(F10786,'Internal Staffing Calculator'!E:E,'Internal Staffing Calculator'!C:C,"")</f>
        <v/>
      </c>
      <c r="H10786" s="932" t="str">
        <f t="array" ref="H10786">if(F10786&lt;&gt;"", iferror(index('Internal Staffing Calculator'!B$8:B23500,match(F10786,'Internal Staffing Calculator'!E$8:E23500,0)), "Not In Budget"),"")</f>
        <v/>
      </c>
      <c r="I10786" s="184"/>
      <c r="J10786" s="184"/>
      <c r="K10786" s="184"/>
      <c r="L10786" s="183"/>
    </row>
    <row r="10787">
      <c r="A10787" s="454"/>
      <c r="B10787" s="927"/>
      <c r="C10787" s="580"/>
      <c r="D10787" s="939"/>
      <c r="E10787" s="940"/>
      <c r="F10787" s="941"/>
      <c r="G10787" s="937" t="str">
        <f t="array" ref="G10787">xlookup(F10787,'Internal Staffing Calculator'!E:E,'Internal Staffing Calculator'!C:C,"")</f>
        <v/>
      </c>
      <c r="H10787" s="932" t="str">
        <f t="array" ref="H10787">if(F10787&lt;&gt;"", iferror(index('Internal Staffing Calculator'!B$8:B23500,match(F10787,'Internal Staffing Calculator'!E$8:E23500,0)), "Not In Budget"),"")</f>
        <v/>
      </c>
      <c r="I10787" s="184"/>
      <c r="J10787" s="184"/>
      <c r="K10787" s="184"/>
      <c r="L10787" s="183"/>
    </row>
    <row r="10788">
      <c r="A10788" s="454"/>
      <c r="B10788" s="927"/>
      <c r="C10788" s="580"/>
      <c r="D10788" s="939"/>
      <c r="E10788" s="940"/>
      <c r="F10788" s="941"/>
      <c r="G10788" s="937" t="str">
        <f t="array" ref="G10788">xlookup(F10788,'Internal Staffing Calculator'!E:E,'Internal Staffing Calculator'!C:C,"")</f>
        <v/>
      </c>
      <c r="H10788" s="932" t="str">
        <f t="array" ref="H10788">if(F10788&lt;&gt;"", iferror(index('Internal Staffing Calculator'!B$8:B23500,match(F10788,'Internal Staffing Calculator'!E$8:E23500,0)), "Not In Budget"),"")</f>
        <v/>
      </c>
      <c r="I10788" s="184"/>
      <c r="J10788" s="184"/>
      <c r="K10788" s="184"/>
      <c r="L10788" s="183"/>
    </row>
    <row r="10789">
      <c r="A10789" s="454"/>
      <c r="B10789" s="927"/>
      <c r="C10789" s="580"/>
      <c r="D10789" s="939"/>
      <c r="E10789" s="940"/>
      <c r="F10789" s="941"/>
      <c r="G10789" s="937" t="str">
        <f t="array" ref="G10789">xlookup(F10789,'Internal Staffing Calculator'!E:E,'Internal Staffing Calculator'!C:C,"")</f>
        <v/>
      </c>
      <c r="H10789" s="932" t="str">
        <f t="array" ref="H10789">if(F10789&lt;&gt;"", iferror(index('Internal Staffing Calculator'!B$8:B23500,match(F10789,'Internal Staffing Calculator'!E$8:E23500,0)), "Not In Budget"),"")</f>
        <v/>
      </c>
      <c r="I10789" s="184"/>
      <c r="J10789" s="184"/>
      <c r="K10789" s="184"/>
      <c r="L10789" s="183"/>
    </row>
    <row r="10790">
      <c r="A10790" s="454"/>
      <c r="B10790" s="927"/>
      <c r="C10790" s="580"/>
      <c r="D10790" s="939"/>
      <c r="E10790" s="940"/>
      <c r="F10790" s="941"/>
      <c r="G10790" s="937" t="str">
        <f t="array" ref="G10790">xlookup(F10790,'Internal Staffing Calculator'!E:E,'Internal Staffing Calculator'!C:C,"")</f>
        <v/>
      </c>
      <c r="H10790" s="932" t="str">
        <f t="array" ref="H10790">if(F10790&lt;&gt;"", iferror(index('Internal Staffing Calculator'!B$8:B23500,match(F10790,'Internal Staffing Calculator'!E$8:E23500,0)), "Not In Budget"),"")</f>
        <v/>
      </c>
      <c r="I10790" s="184"/>
      <c r="J10790" s="184"/>
      <c r="K10790" s="184"/>
      <c r="L10790" s="183"/>
    </row>
    <row r="10791">
      <c r="A10791" s="454"/>
      <c r="B10791" s="927"/>
      <c r="C10791" s="580"/>
      <c r="D10791" s="939"/>
      <c r="E10791" s="940"/>
      <c r="F10791" s="941"/>
      <c r="G10791" s="937" t="str">
        <f t="array" ref="G10791">xlookup(F10791,'Internal Staffing Calculator'!E:E,'Internal Staffing Calculator'!C:C,"")</f>
        <v/>
      </c>
      <c r="H10791" s="932" t="str">
        <f t="array" ref="H10791">if(F10791&lt;&gt;"", iferror(index('Internal Staffing Calculator'!B$8:B23500,match(F10791,'Internal Staffing Calculator'!E$8:E23500,0)), "Not In Budget"),"")</f>
        <v/>
      </c>
      <c r="I10791" s="184"/>
      <c r="J10791" s="184"/>
      <c r="K10791" s="184"/>
      <c r="L10791" s="183"/>
    </row>
    <row r="10792">
      <c r="A10792" s="454"/>
      <c r="B10792" s="927"/>
      <c r="C10792" s="580"/>
      <c r="D10792" s="939"/>
      <c r="E10792" s="940"/>
      <c r="F10792" s="941"/>
      <c r="G10792" s="937" t="str">
        <f t="array" ref="G10792">xlookup(F10792,'Internal Staffing Calculator'!E:E,'Internal Staffing Calculator'!C:C,"")</f>
        <v/>
      </c>
      <c r="H10792" s="932" t="str">
        <f t="array" ref="H10792">if(F10792&lt;&gt;"", iferror(index('Internal Staffing Calculator'!B$8:B23500,match(F10792,'Internal Staffing Calculator'!E$8:E23500,0)), "Not In Budget"),"")</f>
        <v/>
      </c>
      <c r="I10792" s="184"/>
      <c r="J10792" s="184"/>
      <c r="K10792" s="184"/>
      <c r="L10792" s="183"/>
    </row>
    <row r="10793">
      <c r="A10793" s="454"/>
      <c r="B10793" s="927"/>
      <c r="C10793" s="580"/>
      <c r="D10793" s="939"/>
      <c r="E10793" s="940"/>
      <c r="F10793" s="941"/>
      <c r="G10793" s="937" t="str">
        <f t="array" ref="G10793">xlookup(F10793,'Internal Staffing Calculator'!E:E,'Internal Staffing Calculator'!C:C,"")</f>
        <v/>
      </c>
      <c r="H10793" s="932" t="str">
        <f t="array" ref="H10793">if(F10793&lt;&gt;"", iferror(index('Internal Staffing Calculator'!B$8:B23500,match(F10793,'Internal Staffing Calculator'!E$8:E23500,0)), "Not In Budget"),"")</f>
        <v/>
      </c>
      <c r="I10793" s="184"/>
      <c r="J10793" s="184"/>
      <c r="K10793" s="184"/>
      <c r="L10793" s="183"/>
    </row>
    <row r="10794">
      <c r="A10794" s="454"/>
      <c r="B10794" s="927"/>
      <c r="C10794" s="580"/>
      <c r="D10794" s="939"/>
      <c r="E10794" s="940"/>
      <c r="F10794" s="941"/>
      <c r="G10794" s="937" t="str">
        <f t="array" ref="G10794">xlookup(F10794,'Internal Staffing Calculator'!E:E,'Internal Staffing Calculator'!C:C,"")</f>
        <v/>
      </c>
      <c r="H10794" s="932" t="str">
        <f t="array" ref="H10794">if(F10794&lt;&gt;"", iferror(index('Internal Staffing Calculator'!B$8:B23500,match(F10794,'Internal Staffing Calculator'!E$8:E23500,0)), "Not In Budget"),"")</f>
        <v/>
      </c>
      <c r="I10794" s="184"/>
      <c r="J10794" s="184"/>
      <c r="K10794" s="184"/>
      <c r="L10794" s="183"/>
    </row>
    <row r="10795">
      <c r="A10795" s="454"/>
      <c r="B10795" s="927"/>
      <c r="C10795" s="580"/>
      <c r="D10795" s="939"/>
      <c r="E10795" s="940"/>
      <c r="F10795" s="941"/>
      <c r="G10795" s="937" t="str">
        <f t="array" ref="G10795">xlookup(F10795,'Internal Staffing Calculator'!E:E,'Internal Staffing Calculator'!C:C,"")</f>
        <v/>
      </c>
      <c r="H10795" s="932" t="str">
        <f t="array" ref="H10795">if(F10795&lt;&gt;"", iferror(index('Internal Staffing Calculator'!B$8:B23500,match(F10795,'Internal Staffing Calculator'!E$8:E23500,0)), "Not In Budget"),"")</f>
        <v/>
      </c>
      <c r="I10795" s="184"/>
      <c r="J10795" s="184"/>
      <c r="K10795" s="184"/>
      <c r="L10795" s="183"/>
    </row>
    <row r="10796">
      <c r="A10796" s="454"/>
      <c r="B10796" s="927"/>
      <c r="C10796" s="580"/>
      <c r="D10796" s="939"/>
      <c r="E10796" s="940"/>
      <c r="F10796" s="941"/>
      <c r="G10796" s="937" t="str">
        <f t="array" ref="G10796">xlookup(F10796,'Internal Staffing Calculator'!E:E,'Internal Staffing Calculator'!C:C,"")</f>
        <v/>
      </c>
      <c r="H10796" s="932" t="str">
        <f t="array" ref="H10796">if(F10796&lt;&gt;"", iferror(index('Internal Staffing Calculator'!B$8:B23500,match(F10796,'Internal Staffing Calculator'!E$8:E23500,0)), "Not In Budget"),"")</f>
        <v/>
      </c>
      <c r="I10796" s="184"/>
      <c r="J10796" s="184"/>
      <c r="K10796" s="184"/>
      <c r="L10796" s="183"/>
    </row>
    <row r="10797">
      <c r="A10797" s="454"/>
      <c r="B10797" s="927"/>
      <c r="C10797" s="580"/>
      <c r="D10797" s="939"/>
      <c r="E10797" s="940"/>
      <c r="F10797" s="941"/>
      <c r="G10797" s="937" t="str">
        <f t="array" ref="G10797">xlookup(F10797,'Internal Staffing Calculator'!E:E,'Internal Staffing Calculator'!C:C,"")</f>
        <v/>
      </c>
      <c r="H10797" s="932" t="str">
        <f t="array" ref="H10797">if(F10797&lt;&gt;"", iferror(index('Internal Staffing Calculator'!B$8:B23500,match(F10797,'Internal Staffing Calculator'!E$8:E23500,0)), "Not In Budget"),"")</f>
        <v/>
      </c>
      <c r="I10797" s="184"/>
      <c r="J10797" s="184"/>
      <c r="K10797" s="184"/>
      <c r="L10797" s="183"/>
    </row>
    <row r="10798">
      <c r="A10798" s="454"/>
      <c r="B10798" s="927"/>
      <c r="C10798" s="580"/>
      <c r="D10798" s="939"/>
      <c r="E10798" s="940"/>
      <c r="F10798" s="941"/>
      <c r="G10798" s="937" t="str">
        <f t="array" ref="G10798">xlookup(F10798,'Internal Staffing Calculator'!E:E,'Internal Staffing Calculator'!C:C,"")</f>
        <v/>
      </c>
      <c r="H10798" s="932" t="str">
        <f t="array" ref="H10798">if(F10798&lt;&gt;"", iferror(index('Internal Staffing Calculator'!B$8:B23500,match(F10798,'Internal Staffing Calculator'!E$8:E23500,0)), "Not In Budget"),"")</f>
        <v/>
      </c>
      <c r="I10798" s="184"/>
      <c r="J10798" s="184"/>
      <c r="K10798" s="184"/>
      <c r="L10798" s="183"/>
    </row>
    <row r="10799">
      <c r="A10799" s="454"/>
      <c r="B10799" s="927"/>
      <c r="C10799" s="580"/>
      <c r="D10799" s="939"/>
      <c r="E10799" s="940"/>
      <c r="F10799" s="941"/>
      <c r="G10799" s="937" t="str">
        <f t="array" ref="G10799">xlookup(F10799,'Internal Staffing Calculator'!E:E,'Internal Staffing Calculator'!C:C,"")</f>
        <v/>
      </c>
      <c r="H10799" s="932" t="str">
        <f t="array" ref="H10799">if(F10799&lt;&gt;"", iferror(index('Internal Staffing Calculator'!B$8:B23500,match(F10799,'Internal Staffing Calculator'!E$8:E23500,0)), "Not In Budget"),"")</f>
        <v/>
      </c>
      <c r="I10799" s="184"/>
      <c r="J10799" s="184"/>
      <c r="K10799" s="184"/>
      <c r="L10799" s="183"/>
    </row>
    <row r="10800">
      <c r="A10800" s="454"/>
      <c r="B10800" s="927"/>
      <c r="C10800" s="580"/>
      <c r="D10800" s="939"/>
      <c r="E10800" s="940"/>
      <c r="F10800" s="941"/>
      <c r="G10800" s="937" t="str">
        <f t="array" ref="G10800">xlookup(F10800,'Internal Staffing Calculator'!E:E,'Internal Staffing Calculator'!C:C,"")</f>
        <v/>
      </c>
      <c r="H10800" s="932" t="str">
        <f t="array" ref="H10800">if(F10800&lt;&gt;"", iferror(index('Internal Staffing Calculator'!B$8:B23500,match(F10800,'Internal Staffing Calculator'!E$8:E23500,0)), "Not In Budget"),"")</f>
        <v/>
      </c>
      <c r="I10800" s="184"/>
      <c r="J10800" s="184"/>
      <c r="K10800" s="184"/>
      <c r="L10800" s="183"/>
    </row>
    <row r="10801">
      <c r="A10801" s="454"/>
      <c r="B10801" s="927"/>
      <c r="C10801" s="580"/>
      <c r="D10801" s="939"/>
      <c r="E10801" s="940"/>
      <c r="F10801" s="941"/>
      <c r="G10801" s="937" t="str">
        <f t="array" ref="G10801">xlookup(F10801,'Internal Staffing Calculator'!E:E,'Internal Staffing Calculator'!C:C,"")</f>
        <v/>
      </c>
      <c r="H10801" s="932" t="str">
        <f t="array" ref="H10801">if(F10801&lt;&gt;"", iferror(index('Internal Staffing Calculator'!B$8:B23500,match(F10801,'Internal Staffing Calculator'!E$8:E23500,0)), "Not In Budget"),"")</f>
        <v/>
      </c>
      <c r="I10801" s="184"/>
      <c r="J10801" s="184"/>
      <c r="K10801" s="184"/>
      <c r="L10801" s="183"/>
    </row>
    <row r="10802">
      <c r="A10802" s="454"/>
      <c r="B10802" s="927"/>
      <c r="C10802" s="580"/>
      <c r="D10802" s="939"/>
      <c r="E10802" s="940"/>
      <c r="F10802" s="941"/>
      <c r="G10802" s="937" t="str">
        <f t="array" ref="G10802">xlookup(F10802,'Internal Staffing Calculator'!E:E,'Internal Staffing Calculator'!C:C,"")</f>
        <v/>
      </c>
      <c r="H10802" s="932" t="str">
        <f t="array" ref="H10802">if(F10802&lt;&gt;"", iferror(index('Internal Staffing Calculator'!B$8:B23500,match(F10802,'Internal Staffing Calculator'!E$8:E23500,0)), "Not In Budget"),"")</f>
        <v/>
      </c>
      <c r="I10802" s="184"/>
      <c r="J10802" s="184"/>
      <c r="K10802" s="184"/>
      <c r="L10802" s="183"/>
    </row>
    <row r="10803">
      <c r="A10803" s="454"/>
      <c r="B10803" s="927"/>
      <c r="C10803" s="580"/>
      <c r="D10803" s="939"/>
      <c r="E10803" s="940"/>
      <c r="F10803" s="941"/>
      <c r="G10803" s="937" t="str">
        <f t="array" ref="G10803">xlookup(F10803,'Internal Staffing Calculator'!E:E,'Internal Staffing Calculator'!C:C,"")</f>
        <v/>
      </c>
      <c r="H10803" s="932" t="str">
        <f t="array" ref="H10803">if(F10803&lt;&gt;"", iferror(index('Internal Staffing Calculator'!B$8:B23500,match(F10803,'Internal Staffing Calculator'!E$8:E23500,0)), "Not In Budget"),"")</f>
        <v/>
      </c>
      <c r="I10803" s="184"/>
      <c r="J10803" s="184"/>
      <c r="K10803" s="184"/>
      <c r="L10803" s="183"/>
    </row>
    <row r="10804">
      <c r="A10804" s="454"/>
      <c r="B10804" s="927"/>
      <c r="C10804" s="580"/>
      <c r="D10804" s="939"/>
      <c r="E10804" s="940"/>
      <c r="F10804" s="941"/>
      <c r="G10804" s="937" t="str">
        <f t="array" ref="G10804">xlookup(F10804,'Internal Staffing Calculator'!E:E,'Internal Staffing Calculator'!C:C,"")</f>
        <v/>
      </c>
      <c r="H10804" s="932" t="str">
        <f t="array" ref="H10804">if(F10804&lt;&gt;"", iferror(index('Internal Staffing Calculator'!B$8:B23500,match(F10804,'Internal Staffing Calculator'!E$8:E23500,0)), "Not In Budget"),"")</f>
        <v/>
      </c>
      <c r="I10804" s="184"/>
      <c r="J10804" s="184"/>
      <c r="K10804" s="184"/>
      <c r="L10804" s="183"/>
    </row>
    <row r="10805">
      <c r="A10805" s="454"/>
      <c r="B10805" s="927"/>
      <c r="C10805" s="580"/>
      <c r="D10805" s="939"/>
      <c r="E10805" s="940"/>
      <c r="F10805" s="941"/>
      <c r="G10805" s="937" t="str">
        <f t="array" ref="G10805">xlookup(F10805,'Internal Staffing Calculator'!E:E,'Internal Staffing Calculator'!C:C,"")</f>
        <v/>
      </c>
      <c r="H10805" s="932" t="str">
        <f t="array" ref="H10805">if(F10805&lt;&gt;"", iferror(index('Internal Staffing Calculator'!B$8:B23500,match(F10805,'Internal Staffing Calculator'!E$8:E23500,0)), "Not In Budget"),"")</f>
        <v/>
      </c>
      <c r="I10805" s="184"/>
      <c r="J10805" s="184"/>
      <c r="K10805" s="184"/>
      <c r="L10805" s="183"/>
    </row>
    <row r="10806">
      <c r="A10806" s="454"/>
      <c r="B10806" s="927"/>
      <c r="C10806" s="580"/>
      <c r="D10806" s="939"/>
      <c r="E10806" s="940"/>
      <c r="F10806" s="941"/>
      <c r="G10806" s="937" t="str">
        <f t="array" ref="G10806">xlookup(F10806,'Internal Staffing Calculator'!E:E,'Internal Staffing Calculator'!C:C,"")</f>
        <v/>
      </c>
      <c r="H10806" s="932" t="str">
        <f t="array" ref="H10806">if(F10806&lt;&gt;"", iferror(index('Internal Staffing Calculator'!B$8:B23500,match(F10806,'Internal Staffing Calculator'!E$8:E23500,0)), "Not In Budget"),"")</f>
        <v/>
      </c>
      <c r="I10806" s="184"/>
      <c r="J10806" s="184"/>
      <c r="K10806" s="184"/>
      <c r="L10806" s="183"/>
    </row>
    <row r="10807">
      <c r="A10807" s="454"/>
      <c r="B10807" s="927"/>
      <c r="C10807" s="580"/>
      <c r="D10807" s="939"/>
      <c r="E10807" s="940"/>
      <c r="F10807" s="941"/>
      <c r="G10807" s="937" t="str">
        <f t="array" ref="G10807">xlookup(F10807,'Internal Staffing Calculator'!E:E,'Internal Staffing Calculator'!C:C,"")</f>
        <v/>
      </c>
      <c r="H10807" s="932" t="str">
        <f t="array" ref="H10807">if(F10807&lt;&gt;"", iferror(index('Internal Staffing Calculator'!B$8:B23500,match(F10807,'Internal Staffing Calculator'!E$8:E23500,0)), "Not In Budget"),"")</f>
        <v/>
      </c>
      <c r="I10807" s="184"/>
      <c r="J10807" s="184"/>
      <c r="K10807" s="184"/>
      <c r="L10807" s="183"/>
    </row>
    <row r="10808">
      <c r="A10808" s="454"/>
      <c r="B10808" s="927"/>
      <c r="C10808" s="580"/>
      <c r="D10808" s="939"/>
      <c r="E10808" s="940"/>
      <c r="F10808" s="941"/>
      <c r="G10808" s="937" t="str">
        <f t="array" ref="G10808">xlookup(F10808,'Internal Staffing Calculator'!E:E,'Internal Staffing Calculator'!C:C,"")</f>
        <v/>
      </c>
      <c r="H10808" s="932" t="str">
        <f t="array" ref="H10808">if(F10808&lt;&gt;"", iferror(index('Internal Staffing Calculator'!B$8:B23500,match(F10808,'Internal Staffing Calculator'!E$8:E23500,0)), "Not In Budget"),"")</f>
        <v/>
      </c>
      <c r="I10808" s="184"/>
      <c r="J10808" s="184"/>
      <c r="K10808" s="184"/>
      <c r="L10808" s="183"/>
    </row>
    <row r="10809">
      <c r="A10809" s="454"/>
      <c r="B10809" s="927"/>
      <c r="C10809" s="580"/>
      <c r="D10809" s="939"/>
      <c r="E10809" s="940"/>
      <c r="F10809" s="941"/>
      <c r="G10809" s="937" t="str">
        <f t="array" ref="G10809">xlookup(F10809,'Internal Staffing Calculator'!E:E,'Internal Staffing Calculator'!C:C,"")</f>
        <v/>
      </c>
      <c r="H10809" s="932" t="str">
        <f t="array" ref="H10809">if(F10809&lt;&gt;"", iferror(index('Internal Staffing Calculator'!B$8:B23500,match(F10809,'Internal Staffing Calculator'!E$8:E23500,0)), "Not In Budget"),"")</f>
        <v/>
      </c>
      <c r="I10809" s="184"/>
      <c r="J10809" s="184"/>
      <c r="K10809" s="184"/>
      <c r="L10809" s="183"/>
    </row>
    <row r="10810">
      <c r="A10810" s="454"/>
      <c r="B10810" s="927"/>
      <c r="C10810" s="580"/>
      <c r="D10810" s="939"/>
      <c r="E10810" s="940"/>
      <c r="F10810" s="941"/>
      <c r="G10810" s="937" t="str">
        <f t="array" ref="G10810">xlookup(F10810,'Internal Staffing Calculator'!E:E,'Internal Staffing Calculator'!C:C,"")</f>
        <v/>
      </c>
      <c r="H10810" s="932" t="str">
        <f t="array" ref="H10810">if(F10810&lt;&gt;"", iferror(index('Internal Staffing Calculator'!B$8:B23500,match(F10810,'Internal Staffing Calculator'!E$8:E23500,0)), "Not In Budget"),"")</f>
        <v/>
      </c>
      <c r="I10810" s="184"/>
      <c r="J10810" s="184"/>
      <c r="K10810" s="184"/>
      <c r="L10810" s="183"/>
    </row>
    <row r="10811">
      <c r="A10811" s="454"/>
      <c r="B10811" s="927"/>
      <c r="C10811" s="580"/>
      <c r="D10811" s="939"/>
      <c r="E10811" s="940"/>
      <c r="F10811" s="941"/>
      <c r="G10811" s="937" t="str">
        <f t="array" ref="G10811">xlookup(F10811,'Internal Staffing Calculator'!E:E,'Internal Staffing Calculator'!C:C,"")</f>
        <v/>
      </c>
      <c r="H10811" s="932" t="str">
        <f t="array" ref="H10811">if(F10811&lt;&gt;"", iferror(index('Internal Staffing Calculator'!B$8:B23500,match(F10811,'Internal Staffing Calculator'!E$8:E23500,0)), "Not In Budget"),"")</f>
        <v/>
      </c>
      <c r="I10811" s="184"/>
      <c r="J10811" s="184"/>
      <c r="K10811" s="184"/>
      <c r="L10811" s="183"/>
    </row>
    <row r="10812">
      <c r="A10812" s="454"/>
      <c r="B10812" s="927"/>
      <c r="C10812" s="580"/>
      <c r="D10812" s="939"/>
      <c r="E10812" s="940"/>
      <c r="F10812" s="941"/>
      <c r="G10812" s="937" t="str">
        <f t="array" ref="G10812">xlookup(F10812,'Internal Staffing Calculator'!E:E,'Internal Staffing Calculator'!C:C,"")</f>
        <v/>
      </c>
      <c r="H10812" s="932" t="str">
        <f t="array" ref="H10812">if(F10812&lt;&gt;"", iferror(index('Internal Staffing Calculator'!B$8:B23500,match(F10812,'Internal Staffing Calculator'!E$8:E23500,0)), "Not In Budget"),"")</f>
        <v/>
      </c>
      <c r="I10812" s="184"/>
      <c r="J10812" s="184"/>
      <c r="K10812" s="184"/>
      <c r="L10812" s="183"/>
    </row>
    <row r="10813">
      <c r="A10813" s="454"/>
      <c r="B10813" s="927"/>
      <c r="C10813" s="580"/>
      <c r="D10813" s="939"/>
      <c r="E10813" s="940"/>
      <c r="F10813" s="941"/>
      <c r="G10813" s="937" t="str">
        <f t="array" ref="G10813">xlookup(F10813,'Internal Staffing Calculator'!E:E,'Internal Staffing Calculator'!C:C,"")</f>
        <v/>
      </c>
      <c r="H10813" s="932" t="str">
        <f t="array" ref="H10813">if(F10813&lt;&gt;"", iferror(index('Internal Staffing Calculator'!B$8:B23500,match(F10813,'Internal Staffing Calculator'!E$8:E23500,0)), "Not In Budget"),"")</f>
        <v/>
      </c>
      <c r="I10813" s="184"/>
      <c r="J10813" s="184"/>
      <c r="K10813" s="184"/>
      <c r="L10813" s="183"/>
    </row>
    <row r="10814">
      <c r="A10814" s="454"/>
      <c r="B10814" s="927"/>
      <c r="C10814" s="580"/>
      <c r="D10814" s="939"/>
      <c r="E10814" s="940"/>
      <c r="F10814" s="941"/>
      <c r="G10814" s="937" t="str">
        <f t="array" ref="G10814">xlookup(F10814,'Internal Staffing Calculator'!E:E,'Internal Staffing Calculator'!C:C,"")</f>
        <v/>
      </c>
      <c r="H10814" s="932" t="str">
        <f t="array" ref="H10814">if(F10814&lt;&gt;"", iferror(index('Internal Staffing Calculator'!B$8:B23500,match(F10814,'Internal Staffing Calculator'!E$8:E23500,0)), "Not In Budget"),"")</f>
        <v/>
      </c>
      <c r="I10814" s="184"/>
      <c r="J10814" s="184"/>
      <c r="K10814" s="184"/>
      <c r="L10814" s="183"/>
    </row>
    <row r="10815">
      <c r="A10815" s="454"/>
      <c r="B10815" s="927"/>
      <c r="C10815" s="580"/>
      <c r="D10815" s="939"/>
      <c r="E10815" s="940"/>
      <c r="F10815" s="941"/>
      <c r="G10815" s="937" t="str">
        <f t="array" ref="G10815">xlookup(F10815,'Internal Staffing Calculator'!E:E,'Internal Staffing Calculator'!C:C,"")</f>
        <v/>
      </c>
      <c r="H10815" s="932" t="str">
        <f t="array" ref="H10815">if(F10815&lt;&gt;"", iferror(index('Internal Staffing Calculator'!B$8:B23500,match(F10815,'Internal Staffing Calculator'!E$8:E23500,0)), "Not In Budget"),"")</f>
        <v/>
      </c>
      <c r="I10815" s="184"/>
      <c r="J10815" s="184"/>
      <c r="K10815" s="184"/>
      <c r="L10815" s="183"/>
    </row>
    <row r="10816">
      <c r="A10816" s="454"/>
      <c r="B10816" s="927"/>
      <c r="C10816" s="580"/>
      <c r="D10816" s="939"/>
      <c r="E10816" s="940"/>
      <c r="F10816" s="941"/>
      <c r="G10816" s="937" t="str">
        <f t="array" ref="G10816">xlookup(F10816,'Internal Staffing Calculator'!E:E,'Internal Staffing Calculator'!C:C,"")</f>
        <v/>
      </c>
      <c r="H10816" s="932" t="str">
        <f t="array" ref="H10816">if(F10816&lt;&gt;"", iferror(index('Internal Staffing Calculator'!B$8:B23500,match(F10816,'Internal Staffing Calculator'!E$8:E23500,0)), "Not In Budget"),"")</f>
        <v/>
      </c>
      <c r="I10816" s="184"/>
      <c r="J10816" s="184"/>
      <c r="K10816" s="184"/>
      <c r="L10816" s="183"/>
    </row>
    <row r="10817">
      <c r="A10817" s="454"/>
      <c r="B10817" s="927"/>
      <c r="C10817" s="580"/>
      <c r="D10817" s="939"/>
      <c r="E10817" s="940"/>
      <c r="F10817" s="941"/>
      <c r="G10817" s="937" t="str">
        <f t="array" ref="G10817">xlookup(F10817,'Internal Staffing Calculator'!E:E,'Internal Staffing Calculator'!C:C,"")</f>
        <v/>
      </c>
      <c r="H10817" s="932" t="str">
        <f t="array" ref="H10817">if(F10817&lt;&gt;"", iferror(index('Internal Staffing Calculator'!B$8:B23500,match(F10817,'Internal Staffing Calculator'!E$8:E23500,0)), "Not In Budget"),"")</f>
        <v/>
      </c>
      <c r="I10817" s="184"/>
      <c r="J10817" s="184"/>
      <c r="K10817" s="184"/>
      <c r="L10817" s="183"/>
    </row>
    <row r="10818">
      <c r="A10818" s="454"/>
      <c r="B10818" s="927"/>
      <c r="C10818" s="580"/>
      <c r="D10818" s="939"/>
      <c r="E10818" s="940"/>
      <c r="F10818" s="941"/>
      <c r="G10818" s="937" t="str">
        <f t="array" ref="G10818">xlookup(F10818,'Internal Staffing Calculator'!E:E,'Internal Staffing Calculator'!C:C,"")</f>
        <v/>
      </c>
      <c r="H10818" s="932" t="str">
        <f t="array" ref="H10818">if(F10818&lt;&gt;"", iferror(index('Internal Staffing Calculator'!B$8:B23500,match(F10818,'Internal Staffing Calculator'!E$8:E23500,0)), "Not In Budget"),"")</f>
        <v/>
      </c>
      <c r="I10818" s="184"/>
      <c r="J10818" s="184"/>
      <c r="K10818" s="184"/>
      <c r="L10818" s="183"/>
    </row>
    <row r="10819">
      <c r="A10819" s="454"/>
      <c r="B10819" s="927"/>
      <c r="C10819" s="580"/>
      <c r="D10819" s="939"/>
      <c r="E10819" s="940"/>
      <c r="F10819" s="941"/>
      <c r="G10819" s="937" t="str">
        <f t="array" ref="G10819">xlookup(F10819,'Internal Staffing Calculator'!E:E,'Internal Staffing Calculator'!C:C,"")</f>
        <v/>
      </c>
      <c r="H10819" s="932" t="str">
        <f t="array" ref="H10819">if(F10819&lt;&gt;"", iferror(index('Internal Staffing Calculator'!B$8:B23500,match(F10819,'Internal Staffing Calculator'!E$8:E23500,0)), "Not In Budget"),"")</f>
        <v/>
      </c>
      <c r="I10819" s="184"/>
      <c r="J10819" s="184"/>
      <c r="K10819" s="184"/>
      <c r="L10819" s="183"/>
    </row>
    <row r="10820">
      <c r="A10820" s="454"/>
      <c r="B10820" s="927"/>
      <c r="C10820" s="580"/>
      <c r="D10820" s="939"/>
      <c r="E10820" s="940"/>
      <c r="F10820" s="941"/>
      <c r="G10820" s="937" t="str">
        <f t="array" ref="G10820">xlookup(F10820,'Internal Staffing Calculator'!E:E,'Internal Staffing Calculator'!C:C,"")</f>
        <v/>
      </c>
      <c r="H10820" s="932" t="str">
        <f t="array" ref="H10820">if(F10820&lt;&gt;"", iferror(index('Internal Staffing Calculator'!B$8:B23500,match(F10820,'Internal Staffing Calculator'!E$8:E23500,0)), "Not In Budget"),"")</f>
        <v/>
      </c>
      <c r="I10820" s="184"/>
      <c r="J10820" s="184"/>
      <c r="K10820" s="184"/>
      <c r="L10820" s="183"/>
    </row>
    <row r="10821">
      <c r="A10821" s="454"/>
      <c r="B10821" s="927"/>
      <c r="C10821" s="580"/>
      <c r="D10821" s="939"/>
      <c r="E10821" s="940"/>
      <c r="F10821" s="941"/>
      <c r="G10821" s="937" t="str">
        <f t="array" ref="G10821">xlookup(F10821,'Internal Staffing Calculator'!E:E,'Internal Staffing Calculator'!C:C,"")</f>
        <v/>
      </c>
      <c r="H10821" s="932" t="str">
        <f t="array" ref="H10821">if(F10821&lt;&gt;"", iferror(index('Internal Staffing Calculator'!B$8:B23500,match(F10821,'Internal Staffing Calculator'!E$8:E23500,0)), "Not In Budget"),"")</f>
        <v/>
      </c>
      <c r="I10821" s="184"/>
      <c r="J10821" s="184"/>
      <c r="K10821" s="184"/>
      <c r="L10821" s="183"/>
    </row>
    <row r="10822">
      <c r="A10822" s="454"/>
      <c r="B10822" s="927"/>
      <c r="C10822" s="580"/>
      <c r="D10822" s="939"/>
      <c r="E10822" s="940"/>
      <c r="F10822" s="941"/>
      <c r="G10822" s="937" t="str">
        <f t="array" ref="G10822">xlookup(F10822,'Internal Staffing Calculator'!E:E,'Internal Staffing Calculator'!C:C,"")</f>
        <v/>
      </c>
      <c r="H10822" s="932" t="str">
        <f t="array" ref="H10822">if(F10822&lt;&gt;"", iferror(index('Internal Staffing Calculator'!B$8:B23500,match(F10822,'Internal Staffing Calculator'!E$8:E23500,0)), "Not In Budget"),"")</f>
        <v/>
      </c>
      <c r="I10822" s="184"/>
      <c r="J10822" s="184"/>
      <c r="K10822" s="184"/>
      <c r="L10822" s="183"/>
    </row>
    <row r="10823">
      <c r="A10823" s="454"/>
      <c r="B10823" s="927"/>
      <c r="C10823" s="580"/>
      <c r="D10823" s="939"/>
      <c r="E10823" s="940"/>
      <c r="F10823" s="941"/>
      <c r="G10823" s="937" t="str">
        <f t="array" ref="G10823">xlookup(F10823,'Internal Staffing Calculator'!E:E,'Internal Staffing Calculator'!C:C,"")</f>
        <v/>
      </c>
      <c r="H10823" s="932" t="str">
        <f t="array" ref="H10823">if(F10823&lt;&gt;"", iferror(index('Internal Staffing Calculator'!B$8:B23500,match(F10823,'Internal Staffing Calculator'!E$8:E23500,0)), "Not In Budget"),"")</f>
        <v/>
      </c>
      <c r="I10823" s="184"/>
      <c r="J10823" s="184"/>
      <c r="K10823" s="184"/>
      <c r="L10823" s="183"/>
    </row>
    <row r="10824">
      <c r="A10824" s="454"/>
      <c r="B10824" s="927"/>
      <c r="C10824" s="580"/>
      <c r="D10824" s="939"/>
      <c r="E10824" s="940"/>
      <c r="F10824" s="941"/>
      <c r="G10824" s="937" t="str">
        <f t="array" ref="G10824">xlookup(F10824,'Internal Staffing Calculator'!E:E,'Internal Staffing Calculator'!C:C,"")</f>
        <v/>
      </c>
      <c r="H10824" s="932" t="str">
        <f t="array" ref="H10824">if(F10824&lt;&gt;"", iferror(index('Internal Staffing Calculator'!B$8:B23500,match(F10824,'Internal Staffing Calculator'!E$8:E23500,0)), "Not In Budget"),"")</f>
        <v/>
      </c>
      <c r="I10824" s="184"/>
      <c r="J10824" s="184"/>
      <c r="K10824" s="184"/>
      <c r="L10824" s="183"/>
    </row>
    <row r="10825">
      <c r="A10825" s="454"/>
      <c r="B10825" s="927"/>
      <c r="C10825" s="580"/>
      <c r="D10825" s="939"/>
      <c r="E10825" s="940"/>
      <c r="F10825" s="941"/>
      <c r="G10825" s="937" t="str">
        <f t="array" ref="G10825">xlookup(F10825,'Internal Staffing Calculator'!E:E,'Internal Staffing Calculator'!C:C,"")</f>
        <v/>
      </c>
      <c r="H10825" s="932" t="str">
        <f t="array" ref="H10825">if(F10825&lt;&gt;"", iferror(index('Internal Staffing Calculator'!B$8:B23500,match(F10825,'Internal Staffing Calculator'!E$8:E23500,0)), "Not In Budget"),"")</f>
        <v/>
      </c>
      <c r="I10825" s="184"/>
      <c r="J10825" s="184"/>
      <c r="K10825" s="184"/>
      <c r="L10825" s="183"/>
    </row>
    <row r="10826">
      <c r="A10826" s="454"/>
      <c r="B10826" s="927"/>
      <c r="C10826" s="580"/>
      <c r="D10826" s="939"/>
      <c r="E10826" s="940"/>
      <c r="F10826" s="941"/>
      <c r="G10826" s="937" t="str">
        <f t="array" ref="G10826">xlookup(F10826,'Internal Staffing Calculator'!E:E,'Internal Staffing Calculator'!C:C,"")</f>
        <v/>
      </c>
      <c r="H10826" s="932" t="str">
        <f t="array" ref="H10826">if(F10826&lt;&gt;"", iferror(index('Internal Staffing Calculator'!B$8:B23500,match(F10826,'Internal Staffing Calculator'!E$8:E23500,0)), "Not In Budget"),"")</f>
        <v/>
      </c>
      <c r="I10826" s="184"/>
      <c r="J10826" s="184"/>
      <c r="K10826" s="184"/>
      <c r="L10826" s="183"/>
    </row>
    <row r="10827">
      <c r="A10827" s="454"/>
      <c r="B10827" s="927"/>
      <c r="C10827" s="580"/>
      <c r="D10827" s="939"/>
      <c r="E10827" s="940"/>
      <c r="F10827" s="941"/>
      <c r="G10827" s="937" t="str">
        <f t="array" ref="G10827">xlookup(F10827,'Internal Staffing Calculator'!E:E,'Internal Staffing Calculator'!C:C,"")</f>
        <v/>
      </c>
      <c r="H10827" s="932" t="str">
        <f t="array" ref="H10827">if(F10827&lt;&gt;"", iferror(index('Internal Staffing Calculator'!B$8:B23500,match(F10827,'Internal Staffing Calculator'!E$8:E23500,0)), "Not In Budget"),"")</f>
        <v/>
      </c>
      <c r="I10827" s="184"/>
      <c r="J10827" s="184"/>
      <c r="K10827" s="184"/>
      <c r="L10827" s="183"/>
    </row>
    <row r="10828">
      <c r="A10828" s="454"/>
      <c r="B10828" s="927"/>
      <c r="C10828" s="580"/>
      <c r="D10828" s="939"/>
      <c r="E10828" s="940"/>
      <c r="F10828" s="941"/>
      <c r="G10828" s="937" t="str">
        <f t="array" ref="G10828">xlookup(F10828,'Internal Staffing Calculator'!E:E,'Internal Staffing Calculator'!C:C,"")</f>
        <v/>
      </c>
      <c r="H10828" s="932" t="str">
        <f t="array" ref="H10828">if(F10828&lt;&gt;"", iferror(index('Internal Staffing Calculator'!B$8:B23500,match(F10828,'Internal Staffing Calculator'!E$8:E23500,0)), "Not In Budget"),"")</f>
        <v/>
      </c>
      <c r="I10828" s="184"/>
      <c r="J10828" s="184"/>
      <c r="K10828" s="184"/>
      <c r="L10828" s="183"/>
    </row>
    <row r="10829">
      <c r="A10829" s="454"/>
      <c r="B10829" s="927"/>
      <c r="C10829" s="580"/>
      <c r="D10829" s="939"/>
      <c r="E10829" s="940"/>
      <c r="F10829" s="941"/>
      <c r="G10829" s="937" t="str">
        <f t="array" ref="G10829">xlookup(F10829,'Internal Staffing Calculator'!E:E,'Internal Staffing Calculator'!C:C,"")</f>
        <v/>
      </c>
      <c r="H10829" s="932" t="str">
        <f t="array" ref="H10829">if(F10829&lt;&gt;"", iferror(index('Internal Staffing Calculator'!B$8:B23500,match(F10829,'Internal Staffing Calculator'!E$8:E23500,0)), "Not In Budget"),"")</f>
        <v/>
      </c>
      <c r="I10829" s="184"/>
      <c r="J10829" s="184"/>
      <c r="K10829" s="184"/>
      <c r="L10829" s="183"/>
    </row>
    <row r="10830">
      <c r="A10830" s="454"/>
      <c r="B10830" s="927"/>
      <c r="C10830" s="580"/>
      <c r="D10830" s="939"/>
      <c r="E10830" s="940"/>
      <c r="F10830" s="941"/>
      <c r="G10830" s="937" t="str">
        <f t="array" ref="G10830">xlookup(F10830,'Internal Staffing Calculator'!E:E,'Internal Staffing Calculator'!C:C,"")</f>
        <v/>
      </c>
      <c r="H10830" s="932" t="str">
        <f t="array" ref="H10830">if(F10830&lt;&gt;"", iferror(index('Internal Staffing Calculator'!B$8:B23500,match(F10830,'Internal Staffing Calculator'!E$8:E23500,0)), "Not In Budget"),"")</f>
        <v/>
      </c>
      <c r="I10830" s="184"/>
      <c r="J10830" s="184"/>
      <c r="K10830" s="184"/>
      <c r="L10830" s="183"/>
    </row>
    <row r="10831">
      <c r="A10831" s="454"/>
      <c r="B10831" s="927"/>
      <c r="C10831" s="580"/>
      <c r="D10831" s="939"/>
      <c r="E10831" s="940"/>
      <c r="F10831" s="941"/>
      <c r="G10831" s="937" t="str">
        <f t="array" ref="G10831">xlookup(F10831,'Internal Staffing Calculator'!E:E,'Internal Staffing Calculator'!C:C,"")</f>
        <v/>
      </c>
      <c r="H10831" s="932" t="str">
        <f t="array" ref="H10831">if(F10831&lt;&gt;"", iferror(index('Internal Staffing Calculator'!B$8:B23500,match(F10831,'Internal Staffing Calculator'!E$8:E23500,0)), "Not In Budget"),"")</f>
        <v/>
      </c>
      <c r="I10831" s="184"/>
      <c r="J10831" s="184"/>
      <c r="K10831" s="184"/>
      <c r="L10831" s="183"/>
    </row>
    <row r="10832">
      <c r="A10832" s="454"/>
      <c r="B10832" s="927"/>
      <c r="C10832" s="580"/>
      <c r="D10832" s="939"/>
      <c r="E10832" s="940"/>
      <c r="F10832" s="941"/>
      <c r="G10832" s="937" t="str">
        <f t="array" ref="G10832">xlookup(F10832,'Internal Staffing Calculator'!E:E,'Internal Staffing Calculator'!C:C,"")</f>
        <v/>
      </c>
      <c r="H10832" s="932" t="str">
        <f t="array" ref="H10832">if(F10832&lt;&gt;"", iferror(index('Internal Staffing Calculator'!B$8:B23500,match(F10832,'Internal Staffing Calculator'!E$8:E23500,0)), "Not In Budget"),"")</f>
        <v/>
      </c>
      <c r="I10832" s="184"/>
      <c r="J10832" s="184"/>
      <c r="K10832" s="184"/>
      <c r="L10832" s="183"/>
    </row>
    <row r="10833">
      <c r="A10833" s="454"/>
      <c r="B10833" s="927"/>
      <c r="C10833" s="580"/>
      <c r="D10833" s="939"/>
      <c r="E10833" s="940"/>
      <c r="F10833" s="941"/>
      <c r="G10833" s="937" t="str">
        <f t="array" ref="G10833">xlookup(F10833,'Internal Staffing Calculator'!E:E,'Internal Staffing Calculator'!C:C,"")</f>
        <v/>
      </c>
      <c r="H10833" s="932" t="str">
        <f t="array" ref="H10833">if(F10833&lt;&gt;"", iferror(index('Internal Staffing Calculator'!B$8:B23500,match(F10833,'Internal Staffing Calculator'!E$8:E23500,0)), "Not In Budget"),"")</f>
        <v/>
      </c>
      <c r="I10833" s="184"/>
      <c r="J10833" s="184"/>
      <c r="K10833" s="184"/>
      <c r="L10833" s="183"/>
    </row>
    <row r="10834">
      <c r="A10834" s="454"/>
      <c r="B10834" s="927"/>
      <c r="C10834" s="580"/>
      <c r="D10834" s="939"/>
      <c r="E10834" s="940"/>
      <c r="F10834" s="941"/>
      <c r="G10834" s="937" t="str">
        <f t="array" ref="G10834">xlookup(F10834,'Internal Staffing Calculator'!E:E,'Internal Staffing Calculator'!C:C,"")</f>
        <v/>
      </c>
      <c r="H10834" s="932" t="str">
        <f t="array" ref="H10834">if(F10834&lt;&gt;"", iferror(index('Internal Staffing Calculator'!B$8:B23500,match(F10834,'Internal Staffing Calculator'!E$8:E23500,0)), "Not In Budget"),"")</f>
        <v/>
      </c>
      <c r="I10834" s="184"/>
      <c r="J10834" s="184"/>
      <c r="K10834" s="184"/>
      <c r="L10834" s="183"/>
    </row>
    <row r="10835">
      <c r="A10835" s="454"/>
      <c r="B10835" s="927"/>
      <c r="C10835" s="580"/>
      <c r="D10835" s="939"/>
      <c r="E10835" s="940"/>
      <c r="F10835" s="941"/>
      <c r="G10835" s="937" t="str">
        <f t="array" ref="G10835">xlookup(F10835,'Internal Staffing Calculator'!E:E,'Internal Staffing Calculator'!C:C,"")</f>
        <v/>
      </c>
      <c r="H10835" s="932" t="str">
        <f t="array" ref="H10835">if(F10835&lt;&gt;"", iferror(index('Internal Staffing Calculator'!B$8:B23500,match(F10835,'Internal Staffing Calculator'!E$8:E23500,0)), "Not In Budget"),"")</f>
        <v/>
      </c>
      <c r="I10835" s="184"/>
      <c r="J10835" s="184"/>
      <c r="K10835" s="184"/>
      <c r="L10835" s="183"/>
    </row>
    <row r="10836">
      <c r="A10836" s="454"/>
      <c r="B10836" s="927"/>
      <c r="C10836" s="580"/>
      <c r="D10836" s="939"/>
      <c r="E10836" s="940"/>
      <c r="F10836" s="941"/>
      <c r="G10836" s="937" t="str">
        <f t="array" ref="G10836">xlookup(F10836,'Internal Staffing Calculator'!E:E,'Internal Staffing Calculator'!C:C,"")</f>
        <v/>
      </c>
      <c r="H10836" s="932" t="str">
        <f t="array" ref="H10836">if(F10836&lt;&gt;"", iferror(index('Internal Staffing Calculator'!B$8:B23500,match(F10836,'Internal Staffing Calculator'!E$8:E23500,0)), "Not In Budget"),"")</f>
        <v/>
      </c>
      <c r="I10836" s="184"/>
      <c r="J10836" s="184"/>
      <c r="K10836" s="184"/>
      <c r="L10836" s="183"/>
    </row>
    <row r="10837">
      <c r="A10837" s="454"/>
      <c r="B10837" s="927"/>
      <c r="C10837" s="580"/>
      <c r="D10837" s="939"/>
      <c r="E10837" s="940"/>
      <c r="F10837" s="941"/>
      <c r="G10837" s="937" t="str">
        <f t="array" ref="G10837">xlookup(F10837,'Internal Staffing Calculator'!E:E,'Internal Staffing Calculator'!C:C,"")</f>
        <v/>
      </c>
      <c r="H10837" s="932" t="str">
        <f t="array" ref="H10837">if(F10837&lt;&gt;"", iferror(index('Internal Staffing Calculator'!B$8:B23500,match(F10837,'Internal Staffing Calculator'!E$8:E23500,0)), "Not In Budget"),"")</f>
        <v/>
      </c>
      <c r="I10837" s="184"/>
      <c r="J10837" s="184"/>
      <c r="K10837" s="184"/>
      <c r="L10837" s="183"/>
    </row>
    <row r="10838">
      <c r="A10838" s="454"/>
      <c r="B10838" s="927"/>
      <c r="C10838" s="580"/>
      <c r="D10838" s="939"/>
      <c r="E10838" s="940"/>
      <c r="F10838" s="941"/>
      <c r="G10838" s="937" t="str">
        <f t="array" ref="G10838">xlookup(F10838,'Internal Staffing Calculator'!E:E,'Internal Staffing Calculator'!C:C,"")</f>
        <v/>
      </c>
      <c r="H10838" s="932" t="str">
        <f t="array" ref="H10838">if(F10838&lt;&gt;"", iferror(index('Internal Staffing Calculator'!B$8:B23500,match(F10838,'Internal Staffing Calculator'!E$8:E23500,0)), "Not In Budget"),"")</f>
        <v/>
      </c>
      <c r="I10838" s="184"/>
      <c r="J10838" s="184"/>
      <c r="K10838" s="184"/>
      <c r="L10838" s="183"/>
    </row>
    <row r="10839">
      <c r="A10839" s="454"/>
      <c r="B10839" s="927"/>
      <c r="C10839" s="580"/>
      <c r="D10839" s="939"/>
      <c r="E10839" s="940"/>
      <c r="F10839" s="941"/>
      <c r="G10839" s="937" t="str">
        <f t="array" ref="G10839">xlookup(F10839,'Internal Staffing Calculator'!E:E,'Internal Staffing Calculator'!C:C,"")</f>
        <v/>
      </c>
      <c r="H10839" s="932" t="str">
        <f t="array" ref="H10839">if(F10839&lt;&gt;"", iferror(index('Internal Staffing Calculator'!B$8:B23500,match(F10839,'Internal Staffing Calculator'!E$8:E23500,0)), "Not In Budget"),"")</f>
        <v/>
      </c>
      <c r="I10839" s="184"/>
      <c r="J10839" s="184"/>
      <c r="K10839" s="184"/>
      <c r="L10839" s="183"/>
    </row>
    <row r="10840">
      <c r="A10840" s="454"/>
      <c r="B10840" s="927"/>
      <c r="C10840" s="580"/>
      <c r="D10840" s="939"/>
      <c r="E10840" s="940"/>
      <c r="F10840" s="941"/>
      <c r="G10840" s="937" t="str">
        <f t="array" ref="G10840">xlookup(F10840,'Internal Staffing Calculator'!E:E,'Internal Staffing Calculator'!C:C,"")</f>
        <v/>
      </c>
      <c r="H10840" s="932" t="str">
        <f t="array" ref="H10840">if(F10840&lt;&gt;"", iferror(index('Internal Staffing Calculator'!B$8:B23500,match(F10840,'Internal Staffing Calculator'!E$8:E23500,0)), "Not In Budget"),"")</f>
        <v/>
      </c>
      <c r="I10840" s="184"/>
      <c r="J10840" s="184"/>
      <c r="K10840" s="184"/>
      <c r="L10840" s="183"/>
    </row>
    <row r="10841">
      <c r="A10841" s="454"/>
      <c r="B10841" s="927"/>
      <c r="C10841" s="580"/>
      <c r="D10841" s="939"/>
      <c r="E10841" s="940"/>
      <c r="F10841" s="941"/>
      <c r="G10841" s="937" t="str">
        <f t="array" ref="G10841">xlookup(F10841,'Internal Staffing Calculator'!E:E,'Internal Staffing Calculator'!C:C,"")</f>
        <v/>
      </c>
      <c r="H10841" s="932" t="str">
        <f t="array" ref="H10841">if(F10841&lt;&gt;"", iferror(index('Internal Staffing Calculator'!B$8:B23500,match(F10841,'Internal Staffing Calculator'!E$8:E23500,0)), "Not In Budget"),"")</f>
        <v/>
      </c>
      <c r="I10841" s="184"/>
      <c r="J10841" s="184"/>
      <c r="K10841" s="184"/>
      <c r="L10841" s="183"/>
    </row>
    <row r="10842">
      <c r="A10842" s="454"/>
      <c r="B10842" s="927"/>
      <c r="C10842" s="580"/>
      <c r="D10842" s="939"/>
      <c r="E10842" s="940"/>
      <c r="F10842" s="941"/>
      <c r="G10842" s="937" t="str">
        <f t="array" ref="G10842">xlookup(F10842,'Internal Staffing Calculator'!E:E,'Internal Staffing Calculator'!C:C,"")</f>
        <v/>
      </c>
      <c r="H10842" s="932" t="str">
        <f t="array" ref="H10842">if(F10842&lt;&gt;"", iferror(index('Internal Staffing Calculator'!B$8:B23500,match(F10842,'Internal Staffing Calculator'!E$8:E23500,0)), "Not In Budget"),"")</f>
        <v/>
      </c>
      <c r="I10842" s="184"/>
      <c r="J10842" s="184"/>
      <c r="K10842" s="184"/>
      <c r="L10842" s="183"/>
    </row>
    <row r="10843">
      <c r="A10843" s="454"/>
      <c r="B10843" s="927"/>
      <c r="C10843" s="580"/>
      <c r="D10843" s="939"/>
      <c r="E10843" s="940"/>
      <c r="F10843" s="941"/>
      <c r="G10843" s="937" t="str">
        <f t="array" ref="G10843">xlookup(F10843,'Internal Staffing Calculator'!E:E,'Internal Staffing Calculator'!C:C,"")</f>
        <v/>
      </c>
      <c r="H10843" s="932" t="str">
        <f t="array" ref="H10843">if(F10843&lt;&gt;"", iferror(index('Internal Staffing Calculator'!B$8:B23500,match(F10843,'Internal Staffing Calculator'!E$8:E23500,0)), "Not In Budget"),"")</f>
        <v/>
      </c>
      <c r="I10843" s="184"/>
      <c r="J10843" s="184"/>
      <c r="K10843" s="184"/>
      <c r="L10843" s="183"/>
    </row>
    <row r="10844">
      <c r="A10844" s="454"/>
      <c r="B10844" s="927"/>
      <c r="C10844" s="580"/>
      <c r="D10844" s="939"/>
      <c r="E10844" s="940"/>
      <c r="F10844" s="941"/>
      <c r="G10844" s="937" t="str">
        <f t="array" ref="G10844">xlookup(F10844,'Internal Staffing Calculator'!E:E,'Internal Staffing Calculator'!C:C,"")</f>
        <v/>
      </c>
      <c r="H10844" s="932" t="str">
        <f t="array" ref="H10844">if(F10844&lt;&gt;"", iferror(index('Internal Staffing Calculator'!B$8:B23500,match(F10844,'Internal Staffing Calculator'!E$8:E23500,0)), "Not In Budget"),"")</f>
        <v/>
      </c>
      <c r="I10844" s="184"/>
      <c r="J10844" s="184"/>
      <c r="K10844" s="184"/>
      <c r="L10844" s="183"/>
    </row>
    <row r="10845">
      <c r="A10845" s="454"/>
      <c r="B10845" s="927"/>
      <c r="C10845" s="580"/>
      <c r="D10845" s="939"/>
      <c r="E10845" s="940"/>
      <c r="F10845" s="941"/>
      <c r="G10845" s="937" t="str">
        <f t="array" ref="G10845">xlookup(F10845,'Internal Staffing Calculator'!E:E,'Internal Staffing Calculator'!C:C,"")</f>
        <v/>
      </c>
      <c r="H10845" s="932" t="str">
        <f t="array" ref="H10845">if(F10845&lt;&gt;"", iferror(index('Internal Staffing Calculator'!B$8:B23500,match(F10845,'Internal Staffing Calculator'!E$8:E23500,0)), "Not In Budget"),"")</f>
        <v/>
      </c>
      <c r="I10845" s="184"/>
      <c r="J10845" s="184"/>
      <c r="K10845" s="184"/>
      <c r="L10845" s="183"/>
    </row>
    <row r="10846">
      <c r="A10846" s="454"/>
      <c r="B10846" s="927"/>
      <c r="C10846" s="580"/>
      <c r="D10846" s="939"/>
      <c r="E10846" s="940"/>
      <c r="F10846" s="941"/>
      <c r="G10846" s="937" t="str">
        <f t="array" ref="G10846">xlookup(F10846,'Internal Staffing Calculator'!E:E,'Internal Staffing Calculator'!C:C,"")</f>
        <v/>
      </c>
      <c r="H10846" s="932" t="str">
        <f t="array" ref="H10846">if(F10846&lt;&gt;"", iferror(index('Internal Staffing Calculator'!B$8:B23500,match(F10846,'Internal Staffing Calculator'!E$8:E23500,0)), "Not In Budget"),"")</f>
        <v/>
      </c>
      <c r="I10846" s="184"/>
      <c r="J10846" s="184"/>
      <c r="K10846" s="184"/>
      <c r="L10846" s="183"/>
    </row>
    <row r="10847">
      <c r="A10847" s="454"/>
      <c r="B10847" s="927"/>
      <c r="C10847" s="580"/>
      <c r="D10847" s="939"/>
      <c r="E10847" s="940"/>
      <c r="F10847" s="941"/>
      <c r="G10847" s="937" t="str">
        <f t="array" ref="G10847">xlookup(F10847,'Internal Staffing Calculator'!E:E,'Internal Staffing Calculator'!C:C,"")</f>
        <v/>
      </c>
      <c r="H10847" s="932" t="str">
        <f t="array" ref="H10847">if(F10847&lt;&gt;"", iferror(index('Internal Staffing Calculator'!B$8:B23500,match(F10847,'Internal Staffing Calculator'!E$8:E23500,0)), "Not In Budget"),"")</f>
        <v/>
      </c>
      <c r="I10847" s="184"/>
      <c r="J10847" s="184"/>
      <c r="K10847" s="184"/>
      <c r="L10847" s="183"/>
    </row>
    <row r="10848">
      <c r="A10848" s="454"/>
      <c r="B10848" s="927"/>
      <c r="C10848" s="580"/>
      <c r="D10848" s="939"/>
      <c r="E10848" s="940"/>
      <c r="F10848" s="941"/>
      <c r="G10848" s="937" t="str">
        <f t="array" ref="G10848">xlookup(F10848,'Internal Staffing Calculator'!E:E,'Internal Staffing Calculator'!C:C,"")</f>
        <v/>
      </c>
      <c r="H10848" s="932" t="str">
        <f t="array" ref="H10848">if(F10848&lt;&gt;"", iferror(index('Internal Staffing Calculator'!B$8:B23500,match(F10848,'Internal Staffing Calculator'!E$8:E23500,0)), "Not In Budget"),"")</f>
        <v/>
      </c>
      <c r="I10848" s="184"/>
      <c r="J10848" s="184"/>
      <c r="K10848" s="184"/>
      <c r="L10848" s="183"/>
    </row>
    <row r="10849">
      <c r="A10849" s="454"/>
      <c r="B10849" s="927"/>
      <c r="C10849" s="580"/>
      <c r="D10849" s="939"/>
      <c r="E10849" s="940"/>
      <c r="F10849" s="941"/>
      <c r="G10849" s="937" t="str">
        <f t="array" ref="G10849">xlookup(F10849,'Internal Staffing Calculator'!E:E,'Internal Staffing Calculator'!C:C,"")</f>
        <v/>
      </c>
      <c r="H10849" s="932" t="str">
        <f t="array" ref="H10849">if(F10849&lt;&gt;"", iferror(index('Internal Staffing Calculator'!B$8:B23500,match(F10849,'Internal Staffing Calculator'!E$8:E23500,0)), "Not In Budget"),"")</f>
        <v/>
      </c>
      <c r="I10849" s="184"/>
      <c r="J10849" s="184"/>
      <c r="K10849" s="184"/>
      <c r="L10849" s="183"/>
    </row>
    <row r="10850">
      <c r="A10850" s="454"/>
      <c r="B10850" s="927"/>
      <c r="C10850" s="580"/>
      <c r="D10850" s="939"/>
      <c r="E10850" s="940"/>
      <c r="F10850" s="941"/>
      <c r="G10850" s="937" t="str">
        <f t="array" ref="G10850">xlookup(F10850,'Internal Staffing Calculator'!E:E,'Internal Staffing Calculator'!C:C,"")</f>
        <v/>
      </c>
      <c r="H10850" s="932" t="str">
        <f t="array" ref="H10850">if(F10850&lt;&gt;"", iferror(index('Internal Staffing Calculator'!B$8:B23500,match(F10850,'Internal Staffing Calculator'!E$8:E23500,0)), "Not In Budget"),"")</f>
        <v/>
      </c>
      <c r="I10850" s="184"/>
      <c r="J10850" s="184"/>
      <c r="K10850" s="184"/>
      <c r="L10850" s="183"/>
    </row>
    <row r="10851">
      <c r="A10851" s="454"/>
      <c r="B10851" s="927"/>
      <c r="C10851" s="580"/>
      <c r="D10851" s="939"/>
      <c r="E10851" s="940"/>
      <c r="F10851" s="941"/>
      <c r="G10851" s="937" t="str">
        <f t="array" ref="G10851">xlookup(F10851,'Internal Staffing Calculator'!E:E,'Internal Staffing Calculator'!C:C,"")</f>
        <v/>
      </c>
      <c r="H10851" s="932" t="str">
        <f t="array" ref="H10851">if(F10851&lt;&gt;"", iferror(index('Internal Staffing Calculator'!B$8:B23500,match(F10851,'Internal Staffing Calculator'!E$8:E23500,0)), "Not In Budget"),"")</f>
        <v/>
      </c>
      <c r="I10851" s="184"/>
      <c r="J10851" s="184"/>
      <c r="K10851" s="184"/>
      <c r="L10851" s="183"/>
    </row>
    <row r="10852">
      <c r="A10852" s="454"/>
      <c r="B10852" s="927"/>
      <c r="C10852" s="580"/>
      <c r="D10852" s="939"/>
      <c r="E10852" s="940"/>
      <c r="F10852" s="941"/>
      <c r="G10852" s="937" t="str">
        <f t="array" ref="G10852">xlookup(F10852,'Internal Staffing Calculator'!E:E,'Internal Staffing Calculator'!C:C,"")</f>
        <v/>
      </c>
      <c r="H10852" s="932" t="str">
        <f t="array" ref="H10852">if(F10852&lt;&gt;"", iferror(index('Internal Staffing Calculator'!B$8:B23500,match(F10852,'Internal Staffing Calculator'!E$8:E23500,0)), "Not In Budget"),"")</f>
        <v/>
      </c>
      <c r="I10852" s="184"/>
      <c r="J10852" s="184"/>
      <c r="K10852" s="184"/>
      <c r="L10852" s="183"/>
    </row>
    <row r="10853">
      <c r="A10853" s="454"/>
      <c r="B10853" s="927"/>
      <c r="C10853" s="580"/>
      <c r="D10853" s="939"/>
      <c r="E10853" s="940"/>
      <c r="F10853" s="941"/>
      <c r="G10853" s="937" t="str">
        <f t="array" ref="G10853">xlookup(F10853,'Internal Staffing Calculator'!E:E,'Internal Staffing Calculator'!C:C,"")</f>
        <v/>
      </c>
      <c r="H10853" s="932" t="str">
        <f t="array" ref="H10853">if(F10853&lt;&gt;"", iferror(index('Internal Staffing Calculator'!B$8:B23500,match(F10853,'Internal Staffing Calculator'!E$8:E23500,0)), "Not In Budget"),"")</f>
        <v/>
      </c>
      <c r="I10853" s="184"/>
      <c r="J10853" s="184"/>
      <c r="K10853" s="184"/>
      <c r="L10853" s="183"/>
    </row>
    <row r="10854">
      <c r="A10854" s="454"/>
      <c r="B10854" s="927"/>
      <c r="C10854" s="580"/>
      <c r="D10854" s="939"/>
      <c r="E10854" s="940"/>
      <c r="F10854" s="941"/>
      <c r="G10854" s="937" t="str">
        <f t="array" ref="G10854">xlookup(F10854,'Internal Staffing Calculator'!E:E,'Internal Staffing Calculator'!C:C,"")</f>
        <v/>
      </c>
      <c r="H10854" s="932" t="str">
        <f t="array" ref="H10854">if(F10854&lt;&gt;"", iferror(index('Internal Staffing Calculator'!B$8:B23500,match(F10854,'Internal Staffing Calculator'!E$8:E23500,0)), "Not In Budget"),"")</f>
        <v/>
      </c>
      <c r="I10854" s="184"/>
      <c r="J10854" s="184"/>
      <c r="K10854" s="184"/>
      <c r="L10854" s="183"/>
    </row>
    <row r="10855">
      <c r="A10855" s="454"/>
      <c r="B10855" s="927"/>
      <c r="C10855" s="580"/>
      <c r="D10855" s="939"/>
      <c r="E10855" s="940"/>
      <c r="F10855" s="941"/>
      <c r="G10855" s="937" t="str">
        <f t="array" ref="G10855">xlookup(F10855,'Internal Staffing Calculator'!E:E,'Internal Staffing Calculator'!C:C,"")</f>
        <v/>
      </c>
      <c r="H10855" s="932" t="str">
        <f t="array" ref="H10855">if(F10855&lt;&gt;"", iferror(index('Internal Staffing Calculator'!B$8:B23500,match(F10855,'Internal Staffing Calculator'!E$8:E23500,0)), "Not In Budget"),"")</f>
        <v/>
      </c>
      <c r="I10855" s="184"/>
      <c r="J10855" s="184"/>
      <c r="K10855" s="184"/>
      <c r="L10855" s="183"/>
    </row>
    <row r="10856">
      <c r="A10856" s="454"/>
      <c r="B10856" s="927"/>
      <c r="C10856" s="580"/>
      <c r="D10856" s="939"/>
      <c r="E10856" s="940"/>
      <c r="F10856" s="941"/>
      <c r="G10856" s="937" t="str">
        <f t="array" ref="G10856">xlookup(F10856,'Internal Staffing Calculator'!E:E,'Internal Staffing Calculator'!C:C,"")</f>
        <v/>
      </c>
      <c r="H10856" s="932" t="str">
        <f t="array" ref="H10856">if(F10856&lt;&gt;"", iferror(index('Internal Staffing Calculator'!B$8:B23500,match(F10856,'Internal Staffing Calculator'!E$8:E23500,0)), "Not In Budget"),"")</f>
        <v/>
      </c>
      <c r="I10856" s="184"/>
      <c r="J10856" s="184"/>
      <c r="K10856" s="184"/>
      <c r="L10856" s="183"/>
    </row>
    <row r="10857">
      <c r="A10857" s="454"/>
      <c r="B10857" s="927"/>
      <c r="C10857" s="580"/>
      <c r="D10857" s="939"/>
      <c r="E10857" s="940"/>
      <c r="F10857" s="941"/>
      <c r="G10857" s="937" t="str">
        <f t="array" ref="G10857">xlookup(F10857,'Internal Staffing Calculator'!E:E,'Internal Staffing Calculator'!C:C,"")</f>
        <v/>
      </c>
      <c r="H10857" s="932" t="str">
        <f t="array" ref="H10857">if(F10857&lt;&gt;"", iferror(index('Internal Staffing Calculator'!B$8:B23500,match(F10857,'Internal Staffing Calculator'!E$8:E23500,0)), "Not In Budget"),"")</f>
        <v/>
      </c>
      <c r="I10857" s="184"/>
      <c r="J10857" s="184"/>
      <c r="K10857" s="184"/>
      <c r="L10857" s="183"/>
    </row>
    <row r="10858">
      <c r="A10858" s="454"/>
      <c r="B10858" s="927"/>
      <c r="C10858" s="580"/>
      <c r="D10858" s="939"/>
      <c r="E10858" s="940"/>
      <c r="F10858" s="941"/>
      <c r="G10858" s="937" t="str">
        <f t="array" ref="G10858">xlookup(F10858,'Internal Staffing Calculator'!E:E,'Internal Staffing Calculator'!C:C,"")</f>
        <v/>
      </c>
      <c r="H10858" s="932" t="str">
        <f t="array" ref="H10858">if(F10858&lt;&gt;"", iferror(index('Internal Staffing Calculator'!B$8:B23500,match(F10858,'Internal Staffing Calculator'!E$8:E23500,0)), "Not In Budget"),"")</f>
        <v/>
      </c>
      <c r="I10858" s="184"/>
      <c r="J10858" s="184"/>
      <c r="K10858" s="184"/>
      <c r="L10858" s="183"/>
    </row>
    <row r="10859">
      <c r="A10859" s="454"/>
      <c r="B10859" s="927"/>
      <c r="C10859" s="580"/>
      <c r="D10859" s="939"/>
      <c r="E10859" s="940"/>
      <c r="F10859" s="941"/>
      <c r="G10859" s="937" t="str">
        <f t="array" ref="G10859">xlookup(F10859,'Internal Staffing Calculator'!E:E,'Internal Staffing Calculator'!C:C,"")</f>
        <v/>
      </c>
      <c r="H10859" s="932" t="str">
        <f t="array" ref="H10859">if(F10859&lt;&gt;"", iferror(index('Internal Staffing Calculator'!B$8:B23500,match(F10859,'Internal Staffing Calculator'!E$8:E23500,0)), "Not In Budget"),"")</f>
        <v/>
      </c>
      <c r="I10859" s="184"/>
      <c r="J10859" s="184"/>
      <c r="K10859" s="184"/>
      <c r="L10859" s="183"/>
    </row>
    <row r="10860">
      <c r="A10860" s="454"/>
      <c r="B10860" s="927"/>
      <c r="C10860" s="580"/>
      <c r="D10860" s="939"/>
      <c r="E10860" s="940"/>
      <c r="F10860" s="941"/>
      <c r="G10860" s="937" t="str">
        <f t="array" ref="G10860">xlookup(F10860,'Internal Staffing Calculator'!E:E,'Internal Staffing Calculator'!C:C,"")</f>
        <v/>
      </c>
      <c r="H10860" s="932" t="str">
        <f t="array" ref="H10860">if(F10860&lt;&gt;"", iferror(index('Internal Staffing Calculator'!B$8:B23500,match(F10860,'Internal Staffing Calculator'!E$8:E23500,0)), "Not In Budget"),"")</f>
        <v/>
      </c>
      <c r="I10860" s="184"/>
      <c r="J10860" s="184"/>
      <c r="K10860" s="184"/>
      <c r="L10860" s="183"/>
    </row>
    <row r="10861">
      <c r="A10861" s="454"/>
      <c r="B10861" s="927"/>
      <c r="C10861" s="580"/>
      <c r="D10861" s="939"/>
      <c r="E10861" s="940"/>
      <c r="F10861" s="941"/>
      <c r="G10861" s="937" t="str">
        <f t="array" ref="G10861">xlookup(F10861,'Internal Staffing Calculator'!E:E,'Internal Staffing Calculator'!C:C,"")</f>
        <v/>
      </c>
      <c r="H10861" s="932" t="str">
        <f t="array" ref="H10861">if(F10861&lt;&gt;"", iferror(index('Internal Staffing Calculator'!B$8:B23500,match(F10861,'Internal Staffing Calculator'!E$8:E23500,0)), "Not In Budget"),"")</f>
        <v/>
      </c>
      <c r="I10861" s="184"/>
      <c r="J10861" s="184"/>
      <c r="K10861" s="184"/>
      <c r="L10861" s="183"/>
    </row>
    <row r="10862">
      <c r="A10862" s="454"/>
      <c r="B10862" s="927"/>
      <c r="C10862" s="580"/>
      <c r="D10862" s="939"/>
      <c r="E10862" s="940"/>
      <c r="F10862" s="941"/>
      <c r="G10862" s="937" t="str">
        <f t="array" ref="G10862">xlookup(F10862,'Internal Staffing Calculator'!E:E,'Internal Staffing Calculator'!C:C,"")</f>
        <v/>
      </c>
      <c r="H10862" s="932" t="str">
        <f t="array" ref="H10862">if(F10862&lt;&gt;"", iferror(index('Internal Staffing Calculator'!B$8:B23500,match(F10862,'Internal Staffing Calculator'!E$8:E23500,0)), "Not In Budget"),"")</f>
        <v/>
      </c>
      <c r="I10862" s="184"/>
      <c r="J10862" s="184"/>
      <c r="K10862" s="184"/>
      <c r="L10862" s="183"/>
    </row>
    <row r="10863">
      <c r="A10863" s="454"/>
      <c r="B10863" s="927"/>
      <c r="C10863" s="580"/>
      <c r="D10863" s="939"/>
      <c r="E10863" s="940"/>
      <c r="F10863" s="941"/>
      <c r="G10863" s="937" t="str">
        <f t="array" ref="G10863">xlookup(F10863,'Internal Staffing Calculator'!E:E,'Internal Staffing Calculator'!C:C,"")</f>
        <v/>
      </c>
      <c r="H10863" s="932" t="str">
        <f t="array" ref="H10863">if(F10863&lt;&gt;"", iferror(index('Internal Staffing Calculator'!B$8:B23500,match(F10863,'Internal Staffing Calculator'!E$8:E23500,0)), "Not In Budget"),"")</f>
        <v/>
      </c>
      <c r="I10863" s="184"/>
      <c r="J10863" s="184"/>
      <c r="K10863" s="184"/>
      <c r="L10863" s="183"/>
    </row>
    <row r="10864">
      <c r="A10864" s="454"/>
      <c r="B10864" s="927"/>
      <c r="C10864" s="580"/>
      <c r="D10864" s="939"/>
      <c r="E10864" s="940"/>
      <c r="F10864" s="941"/>
      <c r="G10864" s="937" t="str">
        <f t="array" ref="G10864">xlookup(F10864,'Internal Staffing Calculator'!E:E,'Internal Staffing Calculator'!C:C,"")</f>
        <v/>
      </c>
      <c r="H10864" s="932" t="str">
        <f t="array" ref="H10864">if(F10864&lt;&gt;"", iferror(index('Internal Staffing Calculator'!B$8:B23500,match(F10864,'Internal Staffing Calculator'!E$8:E23500,0)), "Not In Budget"),"")</f>
        <v/>
      </c>
      <c r="I10864" s="184"/>
      <c r="J10864" s="184"/>
      <c r="K10864" s="184"/>
      <c r="L10864" s="183"/>
    </row>
    <row r="10865">
      <c r="A10865" s="454"/>
      <c r="B10865" s="927"/>
      <c r="C10865" s="580"/>
      <c r="D10865" s="939"/>
      <c r="E10865" s="940"/>
      <c r="F10865" s="941"/>
      <c r="G10865" s="937" t="str">
        <f t="array" ref="G10865">xlookup(F10865,'Internal Staffing Calculator'!E:E,'Internal Staffing Calculator'!C:C,"")</f>
        <v/>
      </c>
      <c r="H10865" s="932" t="str">
        <f t="array" ref="H10865">if(F10865&lt;&gt;"", iferror(index('Internal Staffing Calculator'!B$8:B23500,match(F10865,'Internal Staffing Calculator'!E$8:E23500,0)), "Not In Budget"),"")</f>
        <v/>
      </c>
      <c r="I10865" s="184"/>
      <c r="J10865" s="184"/>
      <c r="K10865" s="184"/>
      <c r="L10865" s="183"/>
    </row>
    <row r="10866">
      <c r="A10866" s="454"/>
      <c r="B10866" s="927"/>
      <c r="C10866" s="580"/>
      <c r="D10866" s="939"/>
      <c r="E10866" s="940"/>
      <c r="F10866" s="941"/>
      <c r="G10866" s="937" t="str">
        <f t="array" ref="G10866">xlookup(F10866,'Internal Staffing Calculator'!E:E,'Internal Staffing Calculator'!C:C,"")</f>
        <v/>
      </c>
      <c r="H10866" s="932" t="str">
        <f t="array" ref="H10866">if(F10866&lt;&gt;"", iferror(index('Internal Staffing Calculator'!B$8:B23500,match(F10866,'Internal Staffing Calculator'!E$8:E23500,0)), "Not In Budget"),"")</f>
        <v/>
      </c>
      <c r="I10866" s="184"/>
      <c r="J10866" s="184"/>
      <c r="K10866" s="184"/>
      <c r="L10866" s="183"/>
    </row>
    <row r="10867">
      <c r="A10867" s="454"/>
      <c r="B10867" s="927"/>
      <c r="C10867" s="580"/>
      <c r="D10867" s="939"/>
      <c r="E10867" s="940"/>
      <c r="F10867" s="941"/>
      <c r="G10867" s="937" t="str">
        <f t="array" ref="G10867">xlookup(F10867,'Internal Staffing Calculator'!E:E,'Internal Staffing Calculator'!C:C,"")</f>
        <v/>
      </c>
      <c r="H10867" s="932" t="str">
        <f t="array" ref="H10867">if(F10867&lt;&gt;"", iferror(index('Internal Staffing Calculator'!B$8:B23500,match(F10867,'Internal Staffing Calculator'!E$8:E23500,0)), "Not In Budget"),"")</f>
        <v/>
      </c>
      <c r="I10867" s="184"/>
      <c r="J10867" s="184"/>
      <c r="K10867" s="184"/>
      <c r="L10867" s="183"/>
    </row>
    <row r="10868">
      <c r="A10868" s="454"/>
      <c r="B10868" s="927"/>
      <c r="C10868" s="580"/>
      <c r="D10868" s="939"/>
      <c r="E10868" s="940"/>
      <c r="F10868" s="941"/>
      <c r="G10868" s="937" t="str">
        <f t="array" ref="G10868">xlookup(F10868,'Internal Staffing Calculator'!E:E,'Internal Staffing Calculator'!C:C,"")</f>
        <v/>
      </c>
      <c r="H10868" s="932" t="str">
        <f t="array" ref="H10868">if(F10868&lt;&gt;"", iferror(index('Internal Staffing Calculator'!B$8:B23500,match(F10868,'Internal Staffing Calculator'!E$8:E23500,0)), "Not In Budget"),"")</f>
        <v/>
      </c>
      <c r="I10868" s="184"/>
      <c r="J10868" s="184"/>
      <c r="K10868" s="184"/>
      <c r="L10868" s="183"/>
    </row>
    <row r="10869">
      <c r="A10869" s="454"/>
      <c r="B10869" s="927"/>
      <c r="C10869" s="580"/>
      <c r="D10869" s="939"/>
      <c r="E10869" s="940"/>
      <c r="F10869" s="941"/>
      <c r="G10869" s="937" t="str">
        <f t="array" ref="G10869">xlookup(F10869,'Internal Staffing Calculator'!E:E,'Internal Staffing Calculator'!C:C,"")</f>
        <v/>
      </c>
      <c r="H10869" s="932" t="str">
        <f t="array" ref="H10869">if(F10869&lt;&gt;"", iferror(index('Internal Staffing Calculator'!B$8:B23500,match(F10869,'Internal Staffing Calculator'!E$8:E23500,0)), "Not In Budget"),"")</f>
        <v/>
      </c>
      <c r="I10869" s="184"/>
      <c r="J10869" s="184"/>
      <c r="K10869" s="184"/>
      <c r="L10869" s="183"/>
    </row>
    <row r="10870">
      <c r="A10870" s="454"/>
      <c r="B10870" s="927"/>
      <c r="C10870" s="580"/>
      <c r="D10870" s="939"/>
      <c r="E10870" s="940"/>
      <c r="F10870" s="941"/>
      <c r="G10870" s="937" t="str">
        <f t="array" ref="G10870">xlookup(F10870,'Internal Staffing Calculator'!E:E,'Internal Staffing Calculator'!C:C,"")</f>
        <v/>
      </c>
      <c r="H10870" s="932" t="str">
        <f t="array" ref="H10870">if(F10870&lt;&gt;"", iferror(index('Internal Staffing Calculator'!B$8:B23500,match(F10870,'Internal Staffing Calculator'!E$8:E23500,0)), "Not In Budget"),"")</f>
        <v/>
      </c>
      <c r="I10870" s="184"/>
      <c r="J10870" s="184"/>
      <c r="K10870" s="184"/>
      <c r="L10870" s="183"/>
    </row>
    <row r="10871">
      <c r="A10871" s="454"/>
      <c r="B10871" s="927"/>
      <c r="C10871" s="580"/>
      <c r="D10871" s="939"/>
      <c r="E10871" s="940"/>
      <c r="F10871" s="941"/>
      <c r="G10871" s="937" t="str">
        <f t="array" ref="G10871">xlookup(F10871,'Internal Staffing Calculator'!E:E,'Internal Staffing Calculator'!C:C,"")</f>
        <v/>
      </c>
      <c r="H10871" s="932" t="str">
        <f t="array" ref="H10871">if(F10871&lt;&gt;"", iferror(index('Internal Staffing Calculator'!B$8:B23500,match(F10871,'Internal Staffing Calculator'!E$8:E23500,0)), "Not In Budget"),"")</f>
        <v/>
      </c>
      <c r="I10871" s="184"/>
      <c r="J10871" s="184"/>
      <c r="K10871" s="184"/>
      <c r="L10871" s="183"/>
    </row>
    <row r="10872">
      <c r="A10872" s="454"/>
      <c r="B10872" s="927"/>
      <c r="C10872" s="580"/>
      <c r="D10872" s="939"/>
      <c r="E10872" s="940"/>
      <c r="F10872" s="941"/>
      <c r="G10872" s="937" t="str">
        <f t="array" ref="G10872">xlookup(F10872,'Internal Staffing Calculator'!E:E,'Internal Staffing Calculator'!C:C,"")</f>
        <v/>
      </c>
      <c r="H10872" s="932" t="str">
        <f t="array" ref="H10872">if(F10872&lt;&gt;"", iferror(index('Internal Staffing Calculator'!B$8:B23500,match(F10872,'Internal Staffing Calculator'!E$8:E23500,0)), "Not In Budget"),"")</f>
        <v/>
      </c>
      <c r="I10872" s="184"/>
      <c r="J10872" s="184"/>
      <c r="K10872" s="184"/>
      <c r="L10872" s="183"/>
    </row>
    <row r="10873">
      <c r="A10873" s="454"/>
      <c r="B10873" s="927"/>
      <c r="C10873" s="580"/>
      <c r="D10873" s="939"/>
      <c r="E10873" s="940"/>
      <c r="F10873" s="941"/>
      <c r="G10873" s="937" t="str">
        <f t="array" ref="G10873">xlookup(F10873,'Internal Staffing Calculator'!E:E,'Internal Staffing Calculator'!C:C,"")</f>
        <v/>
      </c>
      <c r="H10873" s="932" t="str">
        <f t="array" ref="H10873">if(F10873&lt;&gt;"", iferror(index('Internal Staffing Calculator'!B$8:B23500,match(F10873,'Internal Staffing Calculator'!E$8:E23500,0)), "Not In Budget"),"")</f>
        <v/>
      </c>
      <c r="I10873" s="184"/>
      <c r="J10873" s="184"/>
      <c r="K10873" s="184"/>
      <c r="L10873" s="183"/>
    </row>
    <row r="10874">
      <c r="A10874" s="454"/>
      <c r="B10874" s="927"/>
      <c r="C10874" s="580"/>
      <c r="D10874" s="939"/>
      <c r="E10874" s="940"/>
      <c r="F10874" s="941"/>
      <c r="G10874" s="937" t="str">
        <f t="array" ref="G10874">xlookup(F10874,'Internal Staffing Calculator'!E:E,'Internal Staffing Calculator'!C:C,"")</f>
        <v/>
      </c>
      <c r="H10874" s="932" t="str">
        <f t="array" ref="H10874">if(F10874&lt;&gt;"", iferror(index('Internal Staffing Calculator'!B$8:B23500,match(F10874,'Internal Staffing Calculator'!E$8:E23500,0)), "Not In Budget"),"")</f>
        <v/>
      </c>
      <c r="I10874" s="184"/>
      <c r="J10874" s="184"/>
      <c r="K10874" s="184"/>
      <c r="L10874" s="183"/>
    </row>
    <row r="10875">
      <c r="A10875" s="454"/>
      <c r="B10875" s="927"/>
      <c r="C10875" s="580"/>
      <c r="D10875" s="939"/>
      <c r="E10875" s="940"/>
      <c r="F10875" s="941"/>
      <c r="G10875" s="937" t="str">
        <f t="array" ref="G10875">xlookup(F10875,'Internal Staffing Calculator'!E:E,'Internal Staffing Calculator'!C:C,"")</f>
        <v/>
      </c>
      <c r="H10875" s="932" t="str">
        <f t="array" ref="H10875">if(F10875&lt;&gt;"", iferror(index('Internal Staffing Calculator'!B$8:B23500,match(F10875,'Internal Staffing Calculator'!E$8:E23500,0)), "Not In Budget"),"")</f>
        <v/>
      </c>
      <c r="I10875" s="184"/>
      <c r="J10875" s="184"/>
      <c r="K10875" s="184"/>
      <c r="L10875" s="183"/>
    </row>
    <row r="10876">
      <c r="A10876" s="454"/>
      <c r="B10876" s="927"/>
      <c r="C10876" s="580"/>
      <c r="D10876" s="939"/>
      <c r="E10876" s="940"/>
      <c r="F10876" s="941"/>
      <c r="G10876" s="937" t="str">
        <f t="array" ref="G10876">xlookup(F10876,'Internal Staffing Calculator'!E:E,'Internal Staffing Calculator'!C:C,"")</f>
        <v/>
      </c>
      <c r="H10876" s="932" t="str">
        <f t="array" ref="H10876">if(F10876&lt;&gt;"", iferror(index('Internal Staffing Calculator'!B$8:B23500,match(F10876,'Internal Staffing Calculator'!E$8:E23500,0)), "Not In Budget"),"")</f>
        <v/>
      </c>
      <c r="I10876" s="184"/>
      <c r="J10876" s="184"/>
      <c r="K10876" s="184"/>
      <c r="L10876" s="183"/>
    </row>
    <row r="10877">
      <c r="A10877" s="454"/>
      <c r="B10877" s="927"/>
      <c r="C10877" s="580"/>
      <c r="D10877" s="939"/>
      <c r="E10877" s="940"/>
      <c r="F10877" s="941"/>
      <c r="G10877" s="937" t="str">
        <f t="array" ref="G10877">xlookup(F10877,'Internal Staffing Calculator'!E:E,'Internal Staffing Calculator'!C:C,"")</f>
        <v/>
      </c>
      <c r="H10877" s="932" t="str">
        <f t="array" ref="H10877">if(F10877&lt;&gt;"", iferror(index('Internal Staffing Calculator'!B$8:B23500,match(F10877,'Internal Staffing Calculator'!E$8:E23500,0)), "Not In Budget"),"")</f>
        <v/>
      </c>
      <c r="I10877" s="184"/>
      <c r="J10877" s="184"/>
      <c r="K10877" s="184"/>
      <c r="L10877" s="183"/>
    </row>
    <row r="10878">
      <c r="A10878" s="454"/>
      <c r="B10878" s="927"/>
      <c r="C10878" s="580"/>
      <c r="D10878" s="939"/>
      <c r="E10878" s="940"/>
      <c r="F10878" s="941"/>
      <c r="G10878" s="937" t="str">
        <f t="array" ref="G10878">xlookup(F10878,'Internal Staffing Calculator'!E:E,'Internal Staffing Calculator'!C:C,"")</f>
        <v/>
      </c>
      <c r="H10878" s="932" t="str">
        <f t="array" ref="H10878">if(F10878&lt;&gt;"", iferror(index('Internal Staffing Calculator'!B$8:B23500,match(F10878,'Internal Staffing Calculator'!E$8:E23500,0)), "Not In Budget"),"")</f>
        <v/>
      </c>
      <c r="I10878" s="184"/>
      <c r="J10878" s="184"/>
      <c r="K10878" s="184"/>
      <c r="L10878" s="183"/>
    </row>
    <row r="10879">
      <c r="A10879" s="454"/>
      <c r="B10879" s="927"/>
      <c r="C10879" s="580"/>
      <c r="D10879" s="939"/>
      <c r="E10879" s="940"/>
      <c r="F10879" s="941"/>
      <c r="G10879" s="937" t="str">
        <f t="array" ref="G10879">xlookup(F10879,'Internal Staffing Calculator'!E:E,'Internal Staffing Calculator'!C:C,"")</f>
        <v/>
      </c>
      <c r="H10879" s="932" t="str">
        <f t="array" ref="H10879">if(F10879&lt;&gt;"", iferror(index('Internal Staffing Calculator'!B$8:B23500,match(F10879,'Internal Staffing Calculator'!E$8:E23500,0)), "Not In Budget"),"")</f>
        <v/>
      </c>
      <c r="I10879" s="184"/>
      <c r="J10879" s="184"/>
      <c r="K10879" s="184"/>
      <c r="L10879" s="183"/>
    </row>
    <row r="10880">
      <c r="A10880" s="454"/>
      <c r="B10880" s="927"/>
      <c r="C10880" s="580"/>
      <c r="D10880" s="939"/>
      <c r="E10880" s="940"/>
      <c r="F10880" s="941"/>
      <c r="G10880" s="937" t="str">
        <f t="array" ref="G10880">xlookup(F10880,'Internal Staffing Calculator'!E:E,'Internal Staffing Calculator'!C:C,"")</f>
        <v/>
      </c>
      <c r="H10880" s="932" t="str">
        <f t="array" ref="H10880">if(F10880&lt;&gt;"", iferror(index('Internal Staffing Calculator'!B$8:B23500,match(F10880,'Internal Staffing Calculator'!E$8:E23500,0)), "Not In Budget"),"")</f>
        <v/>
      </c>
      <c r="I10880" s="184"/>
      <c r="J10880" s="184"/>
      <c r="K10880" s="184"/>
      <c r="L10880" s="183"/>
    </row>
    <row r="10881">
      <c r="A10881" s="454"/>
      <c r="B10881" s="927"/>
      <c r="C10881" s="580"/>
      <c r="D10881" s="939"/>
      <c r="E10881" s="940"/>
      <c r="F10881" s="941"/>
      <c r="G10881" s="937" t="str">
        <f t="array" ref="G10881">xlookup(F10881,'Internal Staffing Calculator'!E:E,'Internal Staffing Calculator'!C:C,"")</f>
        <v/>
      </c>
      <c r="H10881" s="932" t="str">
        <f t="array" ref="H10881">if(F10881&lt;&gt;"", iferror(index('Internal Staffing Calculator'!B$8:B23500,match(F10881,'Internal Staffing Calculator'!E$8:E23500,0)), "Not In Budget"),"")</f>
        <v/>
      </c>
      <c r="I10881" s="184"/>
      <c r="J10881" s="184"/>
      <c r="K10881" s="184"/>
      <c r="L10881" s="183"/>
    </row>
    <row r="10882">
      <c r="A10882" s="454"/>
      <c r="B10882" s="927"/>
      <c r="C10882" s="580"/>
      <c r="D10882" s="939"/>
      <c r="E10882" s="940"/>
      <c r="F10882" s="941"/>
      <c r="G10882" s="937" t="str">
        <f t="array" ref="G10882">xlookup(F10882,'Internal Staffing Calculator'!E:E,'Internal Staffing Calculator'!C:C,"")</f>
        <v/>
      </c>
      <c r="H10882" s="932" t="str">
        <f t="array" ref="H10882">if(F10882&lt;&gt;"", iferror(index('Internal Staffing Calculator'!B$8:B23500,match(F10882,'Internal Staffing Calculator'!E$8:E23500,0)), "Not In Budget"),"")</f>
        <v/>
      </c>
      <c r="I10882" s="184"/>
      <c r="J10882" s="184"/>
      <c r="K10882" s="184"/>
      <c r="L10882" s="183"/>
    </row>
    <row r="10883">
      <c r="A10883" s="454"/>
      <c r="B10883" s="927"/>
      <c r="C10883" s="580"/>
      <c r="D10883" s="939"/>
      <c r="E10883" s="940"/>
      <c r="F10883" s="941"/>
      <c r="G10883" s="937" t="str">
        <f t="array" ref="G10883">xlookup(F10883,'Internal Staffing Calculator'!E:E,'Internal Staffing Calculator'!C:C,"")</f>
        <v/>
      </c>
      <c r="H10883" s="932" t="str">
        <f t="array" ref="H10883">if(F10883&lt;&gt;"", iferror(index('Internal Staffing Calculator'!B$8:B23500,match(F10883,'Internal Staffing Calculator'!E$8:E23500,0)), "Not In Budget"),"")</f>
        <v/>
      </c>
      <c r="I10883" s="184"/>
      <c r="J10883" s="184"/>
      <c r="K10883" s="184"/>
      <c r="L10883" s="183"/>
    </row>
    <row r="10884">
      <c r="A10884" s="454"/>
      <c r="B10884" s="927"/>
      <c r="C10884" s="580"/>
      <c r="D10884" s="939"/>
      <c r="E10884" s="940"/>
      <c r="F10884" s="941"/>
      <c r="G10884" s="937" t="str">
        <f t="array" ref="G10884">xlookup(F10884,'Internal Staffing Calculator'!E:E,'Internal Staffing Calculator'!C:C,"")</f>
        <v/>
      </c>
      <c r="H10884" s="932" t="str">
        <f t="array" ref="H10884">if(F10884&lt;&gt;"", iferror(index('Internal Staffing Calculator'!B$8:B23500,match(F10884,'Internal Staffing Calculator'!E$8:E23500,0)), "Not In Budget"),"")</f>
        <v/>
      </c>
      <c r="I10884" s="184"/>
      <c r="J10884" s="184"/>
      <c r="K10884" s="184"/>
      <c r="L10884" s="183"/>
    </row>
    <row r="10885">
      <c r="A10885" s="454"/>
      <c r="B10885" s="927"/>
      <c r="C10885" s="580"/>
      <c r="D10885" s="939"/>
      <c r="E10885" s="940"/>
      <c r="F10885" s="941"/>
      <c r="G10885" s="937" t="str">
        <f t="array" ref="G10885">xlookup(F10885,'Internal Staffing Calculator'!E:E,'Internal Staffing Calculator'!C:C,"")</f>
        <v/>
      </c>
      <c r="H10885" s="932" t="str">
        <f t="array" ref="H10885">if(F10885&lt;&gt;"", iferror(index('Internal Staffing Calculator'!B$8:B23500,match(F10885,'Internal Staffing Calculator'!E$8:E23500,0)), "Not In Budget"),"")</f>
        <v/>
      </c>
      <c r="I10885" s="184"/>
      <c r="J10885" s="184"/>
      <c r="K10885" s="184"/>
      <c r="L10885" s="183"/>
    </row>
    <row r="10886">
      <c r="A10886" s="454"/>
      <c r="B10886" s="927"/>
      <c r="C10886" s="580"/>
      <c r="D10886" s="939"/>
      <c r="E10886" s="940"/>
      <c r="F10886" s="941"/>
      <c r="G10886" s="937" t="str">
        <f t="array" ref="G10886">xlookup(F10886,'Internal Staffing Calculator'!E:E,'Internal Staffing Calculator'!C:C,"")</f>
        <v/>
      </c>
      <c r="H10886" s="932" t="str">
        <f t="array" ref="H10886">if(F10886&lt;&gt;"", iferror(index('Internal Staffing Calculator'!B$8:B23500,match(F10886,'Internal Staffing Calculator'!E$8:E23500,0)), "Not In Budget"),"")</f>
        <v/>
      </c>
      <c r="I10886" s="184"/>
      <c r="J10886" s="184"/>
      <c r="K10886" s="184"/>
      <c r="L10886" s="183"/>
    </row>
    <row r="10887">
      <c r="A10887" s="454"/>
      <c r="B10887" s="927"/>
      <c r="C10887" s="580"/>
      <c r="D10887" s="939"/>
      <c r="E10887" s="940"/>
      <c r="F10887" s="941"/>
      <c r="G10887" s="937" t="str">
        <f t="array" ref="G10887">xlookup(F10887,'Internal Staffing Calculator'!E:E,'Internal Staffing Calculator'!C:C,"")</f>
        <v/>
      </c>
      <c r="H10887" s="932" t="str">
        <f t="array" ref="H10887">if(F10887&lt;&gt;"", iferror(index('Internal Staffing Calculator'!B$8:B23500,match(F10887,'Internal Staffing Calculator'!E$8:E23500,0)), "Not In Budget"),"")</f>
        <v/>
      </c>
      <c r="I10887" s="184"/>
      <c r="J10887" s="184"/>
      <c r="K10887" s="184"/>
      <c r="L10887" s="183"/>
    </row>
    <row r="10888">
      <c r="A10888" s="454"/>
      <c r="B10888" s="927"/>
      <c r="C10888" s="580"/>
      <c r="D10888" s="939"/>
      <c r="E10888" s="940"/>
      <c r="F10888" s="941"/>
      <c r="G10888" s="937" t="str">
        <f t="array" ref="G10888">xlookup(F10888,'Internal Staffing Calculator'!E:E,'Internal Staffing Calculator'!C:C,"")</f>
        <v/>
      </c>
      <c r="H10888" s="932" t="str">
        <f t="array" ref="H10888">if(F10888&lt;&gt;"", iferror(index('Internal Staffing Calculator'!B$8:B23500,match(F10888,'Internal Staffing Calculator'!E$8:E23500,0)), "Not In Budget"),"")</f>
        <v/>
      </c>
      <c r="I10888" s="184"/>
      <c r="J10888" s="184"/>
      <c r="K10888" s="184"/>
      <c r="L10888" s="183"/>
    </row>
    <row r="10889">
      <c r="A10889" s="454"/>
      <c r="B10889" s="927"/>
      <c r="C10889" s="580"/>
      <c r="D10889" s="939"/>
      <c r="E10889" s="940"/>
      <c r="F10889" s="941"/>
      <c r="G10889" s="937" t="str">
        <f t="array" ref="G10889">xlookup(F10889,'Internal Staffing Calculator'!E:E,'Internal Staffing Calculator'!C:C,"")</f>
        <v/>
      </c>
      <c r="H10889" s="932" t="str">
        <f t="array" ref="H10889">if(F10889&lt;&gt;"", iferror(index('Internal Staffing Calculator'!B$8:B23500,match(F10889,'Internal Staffing Calculator'!E$8:E23500,0)), "Not In Budget"),"")</f>
        <v/>
      </c>
      <c r="I10889" s="184"/>
      <c r="J10889" s="184"/>
      <c r="K10889" s="184"/>
      <c r="L10889" s="183"/>
    </row>
    <row r="10890">
      <c r="A10890" s="454"/>
      <c r="B10890" s="927"/>
      <c r="C10890" s="580"/>
      <c r="D10890" s="939"/>
      <c r="E10890" s="940"/>
      <c r="F10890" s="941"/>
      <c r="G10890" s="937" t="str">
        <f t="array" ref="G10890">xlookup(F10890,'Internal Staffing Calculator'!E:E,'Internal Staffing Calculator'!C:C,"")</f>
        <v/>
      </c>
      <c r="H10890" s="932" t="str">
        <f t="array" ref="H10890">if(F10890&lt;&gt;"", iferror(index('Internal Staffing Calculator'!B$8:B23500,match(F10890,'Internal Staffing Calculator'!E$8:E23500,0)), "Not In Budget"),"")</f>
        <v/>
      </c>
      <c r="I10890" s="184"/>
      <c r="J10890" s="184"/>
      <c r="K10890" s="184"/>
      <c r="L10890" s="183"/>
    </row>
    <row r="10891">
      <c r="A10891" s="454"/>
      <c r="B10891" s="927"/>
      <c r="C10891" s="580"/>
      <c r="D10891" s="939"/>
      <c r="E10891" s="940"/>
      <c r="F10891" s="941"/>
      <c r="G10891" s="937" t="str">
        <f t="array" ref="G10891">xlookup(F10891,'Internal Staffing Calculator'!E:E,'Internal Staffing Calculator'!C:C,"")</f>
        <v/>
      </c>
      <c r="H10891" s="932" t="str">
        <f t="array" ref="H10891">if(F10891&lt;&gt;"", iferror(index('Internal Staffing Calculator'!B$8:B23500,match(F10891,'Internal Staffing Calculator'!E$8:E23500,0)), "Not In Budget"),"")</f>
        <v/>
      </c>
      <c r="I10891" s="184"/>
      <c r="J10891" s="184"/>
      <c r="K10891" s="184"/>
      <c r="L10891" s="183"/>
    </row>
    <row r="10892">
      <c r="A10892" s="454"/>
      <c r="B10892" s="927"/>
      <c r="C10892" s="580"/>
      <c r="D10892" s="939"/>
      <c r="E10892" s="940"/>
      <c r="F10892" s="941"/>
      <c r="G10892" s="937" t="str">
        <f t="array" ref="G10892">xlookup(F10892,'Internal Staffing Calculator'!E:E,'Internal Staffing Calculator'!C:C,"")</f>
        <v/>
      </c>
      <c r="H10892" s="932" t="str">
        <f t="array" ref="H10892">if(F10892&lt;&gt;"", iferror(index('Internal Staffing Calculator'!B$8:B23500,match(F10892,'Internal Staffing Calculator'!E$8:E23500,0)), "Not In Budget"),"")</f>
        <v/>
      </c>
      <c r="I10892" s="184"/>
      <c r="J10892" s="184"/>
      <c r="K10892" s="184"/>
      <c r="L10892" s="183"/>
    </row>
    <row r="10893">
      <c r="A10893" s="454"/>
      <c r="B10893" s="927"/>
      <c r="C10893" s="580"/>
      <c r="D10893" s="939"/>
      <c r="E10893" s="940"/>
      <c r="F10893" s="941"/>
      <c r="G10893" s="937" t="str">
        <f t="array" ref="G10893">xlookup(F10893,'Internal Staffing Calculator'!E:E,'Internal Staffing Calculator'!C:C,"")</f>
        <v/>
      </c>
      <c r="H10893" s="932" t="str">
        <f t="array" ref="H10893">if(F10893&lt;&gt;"", iferror(index('Internal Staffing Calculator'!B$8:B23500,match(F10893,'Internal Staffing Calculator'!E$8:E23500,0)), "Not In Budget"),"")</f>
        <v/>
      </c>
      <c r="I10893" s="184"/>
      <c r="J10893" s="184"/>
      <c r="K10893" s="184"/>
      <c r="L10893" s="183"/>
    </row>
    <row r="10894">
      <c r="A10894" s="454"/>
      <c r="B10894" s="927"/>
      <c r="C10894" s="580"/>
      <c r="D10894" s="939"/>
      <c r="E10894" s="940"/>
      <c r="F10894" s="941"/>
      <c r="G10894" s="937" t="str">
        <f t="array" ref="G10894">xlookup(F10894,'Internal Staffing Calculator'!E:E,'Internal Staffing Calculator'!C:C,"")</f>
        <v/>
      </c>
      <c r="H10894" s="932" t="str">
        <f t="array" ref="H10894">if(F10894&lt;&gt;"", iferror(index('Internal Staffing Calculator'!B$8:B23500,match(F10894,'Internal Staffing Calculator'!E$8:E23500,0)), "Not In Budget"),"")</f>
        <v/>
      </c>
      <c r="I10894" s="184"/>
      <c r="J10894" s="184"/>
      <c r="K10894" s="184"/>
      <c r="L10894" s="183"/>
    </row>
    <row r="10895">
      <c r="A10895" s="454"/>
      <c r="B10895" s="927"/>
      <c r="C10895" s="580"/>
      <c r="D10895" s="939"/>
      <c r="E10895" s="940"/>
      <c r="F10895" s="941"/>
      <c r="G10895" s="937" t="str">
        <f t="array" ref="G10895">xlookup(F10895,'Internal Staffing Calculator'!E:E,'Internal Staffing Calculator'!C:C,"")</f>
        <v/>
      </c>
      <c r="H10895" s="932" t="str">
        <f t="array" ref="H10895">if(F10895&lt;&gt;"", iferror(index('Internal Staffing Calculator'!B$8:B23500,match(F10895,'Internal Staffing Calculator'!E$8:E23500,0)), "Not In Budget"),"")</f>
        <v/>
      </c>
      <c r="I10895" s="184"/>
      <c r="J10895" s="184"/>
      <c r="K10895" s="184"/>
      <c r="L10895" s="183"/>
    </row>
    <row r="10896">
      <c r="A10896" s="454"/>
      <c r="B10896" s="927"/>
      <c r="C10896" s="580"/>
      <c r="D10896" s="939"/>
      <c r="E10896" s="940"/>
      <c r="F10896" s="941"/>
      <c r="G10896" s="937" t="str">
        <f t="array" ref="G10896">xlookup(F10896,'Internal Staffing Calculator'!E:E,'Internal Staffing Calculator'!C:C,"")</f>
        <v/>
      </c>
      <c r="H10896" s="932" t="str">
        <f t="array" ref="H10896">if(F10896&lt;&gt;"", iferror(index('Internal Staffing Calculator'!B$8:B23500,match(F10896,'Internal Staffing Calculator'!E$8:E23500,0)), "Not In Budget"),"")</f>
        <v/>
      </c>
      <c r="I10896" s="184"/>
      <c r="J10896" s="184"/>
      <c r="K10896" s="184"/>
      <c r="L10896" s="183"/>
    </row>
    <row r="10897">
      <c r="A10897" s="454"/>
      <c r="B10897" s="927"/>
      <c r="C10897" s="580"/>
      <c r="D10897" s="939"/>
      <c r="E10897" s="940"/>
      <c r="F10897" s="941"/>
      <c r="G10897" s="937" t="str">
        <f t="array" ref="G10897">xlookup(F10897,'Internal Staffing Calculator'!E:E,'Internal Staffing Calculator'!C:C,"")</f>
        <v/>
      </c>
      <c r="H10897" s="932" t="str">
        <f t="array" ref="H10897">if(F10897&lt;&gt;"", iferror(index('Internal Staffing Calculator'!B$8:B23500,match(F10897,'Internal Staffing Calculator'!E$8:E23500,0)), "Not In Budget"),"")</f>
        <v/>
      </c>
      <c r="I10897" s="184"/>
      <c r="J10897" s="184"/>
      <c r="K10897" s="184"/>
      <c r="L10897" s="183"/>
    </row>
    <row r="10898">
      <c r="A10898" s="454"/>
      <c r="B10898" s="927"/>
      <c r="C10898" s="580"/>
      <c r="D10898" s="939"/>
      <c r="E10898" s="940"/>
      <c r="F10898" s="941"/>
      <c r="G10898" s="937" t="str">
        <f t="array" ref="G10898">xlookup(F10898,'Internal Staffing Calculator'!E:E,'Internal Staffing Calculator'!C:C,"")</f>
        <v/>
      </c>
      <c r="H10898" s="932" t="str">
        <f t="array" ref="H10898">if(F10898&lt;&gt;"", iferror(index('Internal Staffing Calculator'!B$8:B23500,match(F10898,'Internal Staffing Calculator'!E$8:E23500,0)), "Not In Budget"),"")</f>
        <v/>
      </c>
      <c r="I10898" s="184"/>
      <c r="J10898" s="184"/>
      <c r="K10898" s="184"/>
      <c r="L10898" s="183"/>
    </row>
    <row r="10899">
      <c r="A10899" s="454"/>
      <c r="B10899" s="927"/>
      <c r="C10899" s="580"/>
      <c r="D10899" s="939"/>
      <c r="E10899" s="940"/>
      <c r="F10899" s="941"/>
      <c r="G10899" s="937" t="str">
        <f t="array" ref="G10899">xlookup(F10899,'Internal Staffing Calculator'!E:E,'Internal Staffing Calculator'!C:C,"")</f>
        <v/>
      </c>
      <c r="H10899" s="932" t="str">
        <f t="array" ref="H10899">if(F10899&lt;&gt;"", iferror(index('Internal Staffing Calculator'!B$8:B23500,match(F10899,'Internal Staffing Calculator'!E$8:E23500,0)), "Not In Budget"),"")</f>
        <v/>
      </c>
      <c r="I10899" s="184"/>
      <c r="J10899" s="184"/>
      <c r="K10899" s="184"/>
      <c r="L10899" s="183"/>
    </row>
    <row r="10900">
      <c r="A10900" s="454"/>
      <c r="B10900" s="927"/>
      <c r="C10900" s="580"/>
      <c r="D10900" s="939"/>
      <c r="E10900" s="940"/>
      <c r="F10900" s="941"/>
      <c r="G10900" s="937" t="str">
        <f t="array" ref="G10900">xlookup(F10900,'Internal Staffing Calculator'!E:E,'Internal Staffing Calculator'!C:C,"")</f>
        <v/>
      </c>
      <c r="H10900" s="932" t="str">
        <f t="array" ref="H10900">if(F10900&lt;&gt;"", iferror(index('Internal Staffing Calculator'!B$8:B23500,match(F10900,'Internal Staffing Calculator'!E$8:E23500,0)), "Not In Budget"),"")</f>
        <v/>
      </c>
      <c r="I10900" s="184"/>
      <c r="J10900" s="184"/>
      <c r="K10900" s="184"/>
      <c r="L10900" s="183"/>
    </row>
    <row r="10901">
      <c r="A10901" s="454"/>
      <c r="B10901" s="927"/>
      <c r="C10901" s="580"/>
      <c r="D10901" s="939"/>
      <c r="E10901" s="940"/>
      <c r="F10901" s="941"/>
      <c r="G10901" s="937" t="str">
        <f t="array" ref="G10901">xlookup(F10901,'Internal Staffing Calculator'!E:E,'Internal Staffing Calculator'!C:C,"")</f>
        <v/>
      </c>
      <c r="H10901" s="932" t="str">
        <f t="array" ref="H10901">if(F10901&lt;&gt;"", iferror(index('Internal Staffing Calculator'!B$8:B23500,match(F10901,'Internal Staffing Calculator'!E$8:E23500,0)), "Not In Budget"),"")</f>
        <v/>
      </c>
      <c r="I10901" s="184"/>
      <c r="J10901" s="184"/>
      <c r="K10901" s="184"/>
      <c r="L10901" s="183"/>
    </row>
    <row r="10902">
      <c r="A10902" s="454"/>
      <c r="B10902" s="927"/>
      <c r="C10902" s="580"/>
      <c r="D10902" s="939"/>
      <c r="E10902" s="940"/>
      <c r="F10902" s="941"/>
      <c r="G10902" s="937" t="str">
        <f t="array" ref="G10902">xlookup(F10902,'Internal Staffing Calculator'!E:E,'Internal Staffing Calculator'!C:C,"")</f>
        <v/>
      </c>
      <c r="H10902" s="932" t="str">
        <f t="array" ref="H10902">if(F10902&lt;&gt;"", iferror(index('Internal Staffing Calculator'!B$8:B23500,match(F10902,'Internal Staffing Calculator'!E$8:E23500,0)), "Not In Budget"),"")</f>
        <v/>
      </c>
      <c r="I10902" s="184"/>
      <c r="J10902" s="184"/>
      <c r="K10902" s="184"/>
      <c r="L10902" s="183"/>
    </row>
    <row r="10903">
      <c r="A10903" s="454"/>
      <c r="B10903" s="927"/>
      <c r="C10903" s="580"/>
      <c r="D10903" s="939"/>
      <c r="E10903" s="940"/>
      <c r="F10903" s="941"/>
      <c r="G10903" s="937" t="str">
        <f t="array" ref="G10903">xlookup(F10903,'Internal Staffing Calculator'!E:E,'Internal Staffing Calculator'!C:C,"")</f>
        <v/>
      </c>
      <c r="H10903" s="932" t="str">
        <f t="array" ref="H10903">if(F10903&lt;&gt;"", iferror(index('Internal Staffing Calculator'!B$8:B23500,match(F10903,'Internal Staffing Calculator'!E$8:E23500,0)), "Not In Budget"),"")</f>
        <v/>
      </c>
      <c r="I10903" s="184"/>
      <c r="J10903" s="184"/>
      <c r="K10903" s="184"/>
      <c r="L10903" s="183"/>
    </row>
    <row r="10904">
      <c r="A10904" s="454"/>
      <c r="B10904" s="927"/>
      <c r="C10904" s="580"/>
      <c r="D10904" s="939"/>
      <c r="E10904" s="940"/>
      <c r="F10904" s="941"/>
      <c r="G10904" s="937" t="str">
        <f t="array" ref="G10904">xlookup(F10904,'Internal Staffing Calculator'!E:E,'Internal Staffing Calculator'!C:C,"")</f>
        <v/>
      </c>
      <c r="H10904" s="932" t="str">
        <f t="array" ref="H10904">if(F10904&lt;&gt;"", iferror(index('Internal Staffing Calculator'!B$8:B23500,match(F10904,'Internal Staffing Calculator'!E$8:E23500,0)), "Not In Budget"),"")</f>
        <v/>
      </c>
      <c r="I10904" s="184"/>
      <c r="J10904" s="184"/>
      <c r="K10904" s="184"/>
      <c r="L10904" s="183"/>
    </row>
    <row r="10905">
      <c r="A10905" s="454"/>
      <c r="B10905" s="927"/>
      <c r="C10905" s="580"/>
      <c r="D10905" s="939"/>
      <c r="E10905" s="940"/>
      <c r="F10905" s="941"/>
      <c r="G10905" s="937" t="str">
        <f t="array" ref="G10905">xlookup(F10905,'Internal Staffing Calculator'!E:E,'Internal Staffing Calculator'!C:C,"")</f>
        <v/>
      </c>
      <c r="H10905" s="932" t="str">
        <f t="array" ref="H10905">if(F10905&lt;&gt;"", iferror(index('Internal Staffing Calculator'!B$8:B23500,match(F10905,'Internal Staffing Calculator'!E$8:E23500,0)), "Not In Budget"),"")</f>
        <v/>
      </c>
      <c r="I10905" s="184"/>
      <c r="J10905" s="184"/>
      <c r="K10905" s="184"/>
      <c r="L10905" s="183"/>
    </row>
    <row r="10906">
      <c r="A10906" s="454"/>
      <c r="B10906" s="927"/>
      <c r="C10906" s="580"/>
      <c r="D10906" s="939"/>
      <c r="E10906" s="940"/>
      <c r="F10906" s="941"/>
      <c r="G10906" s="937" t="str">
        <f t="array" ref="G10906">xlookup(F10906,'Internal Staffing Calculator'!E:E,'Internal Staffing Calculator'!C:C,"")</f>
        <v/>
      </c>
      <c r="H10906" s="932" t="str">
        <f t="array" ref="H10906">if(F10906&lt;&gt;"", iferror(index('Internal Staffing Calculator'!B$8:B23500,match(F10906,'Internal Staffing Calculator'!E$8:E23500,0)), "Not In Budget"),"")</f>
        <v/>
      </c>
      <c r="I10906" s="184"/>
      <c r="J10906" s="184"/>
      <c r="K10906" s="184"/>
      <c r="L10906" s="183"/>
    </row>
    <row r="10907">
      <c r="A10907" s="454"/>
      <c r="B10907" s="927"/>
      <c r="C10907" s="580"/>
      <c r="D10907" s="939"/>
      <c r="E10907" s="940"/>
      <c r="F10907" s="941"/>
      <c r="G10907" s="937" t="str">
        <f t="array" ref="G10907">xlookup(F10907,'Internal Staffing Calculator'!E:E,'Internal Staffing Calculator'!C:C,"")</f>
        <v/>
      </c>
      <c r="H10907" s="932" t="str">
        <f t="array" ref="H10907">if(F10907&lt;&gt;"", iferror(index('Internal Staffing Calculator'!B$8:B23500,match(F10907,'Internal Staffing Calculator'!E$8:E23500,0)), "Not In Budget"),"")</f>
        <v/>
      </c>
      <c r="I10907" s="184"/>
      <c r="J10907" s="184"/>
      <c r="K10907" s="184"/>
      <c r="L10907" s="183"/>
    </row>
    <row r="10908">
      <c r="A10908" s="454"/>
      <c r="B10908" s="927"/>
      <c r="C10908" s="580"/>
      <c r="D10908" s="939"/>
      <c r="E10908" s="940"/>
      <c r="F10908" s="941"/>
      <c r="G10908" s="937" t="str">
        <f t="array" ref="G10908">xlookup(F10908,'Internal Staffing Calculator'!E:E,'Internal Staffing Calculator'!C:C,"")</f>
        <v/>
      </c>
      <c r="H10908" s="932" t="str">
        <f t="array" ref="H10908">if(F10908&lt;&gt;"", iferror(index('Internal Staffing Calculator'!B$8:B23500,match(F10908,'Internal Staffing Calculator'!E$8:E23500,0)), "Not In Budget"),"")</f>
        <v/>
      </c>
      <c r="I10908" s="184"/>
      <c r="J10908" s="184"/>
      <c r="K10908" s="184"/>
      <c r="L10908" s="183"/>
    </row>
    <row r="10909">
      <c r="A10909" s="454"/>
      <c r="B10909" s="927"/>
      <c r="C10909" s="580"/>
      <c r="D10909" s="939"/>
      <c r="E10909" s="940"/>
      <c r="F10909" s="941"/>
      <c r="G10909" s="937" t="str">
        <f t="array" ref="G10909">xlookup(F10909,'Internal Staffing Calculator'!E:E,'Internal Staffing Calculator'!C:C,"")</f>
        <v/>
      </c>
      <c r="H10909" s="932" t="str">
        <f t="array" ref="H10909">if(F10909&lt;&gt;"", iferror(index('Internal Staffing Calculator'!B$8:B23500,match(F10909,'Internal Staffing Calculator'!E$8:E23500,0)), "Not In Budget"),"")</f>
        <v/>
      </c>
      <c r="I10909" s="184"/>
      <c r="J10909" s="184"/>
      <c r="K10909" s="184"/>
      <c r="L10909" s="183"/>
    </row>
    <row r="10910">
      <c r="A10910" s="454"/>
      <c r="B10910" s="927"/>
      <c r="C10910" s="580"/>
      <c r="D10910" s="939"/>
      <c r="E10910" s="940"/>
      <c r="F10910" s="941"/>
      <c r="G10910" s="937" t="str">
        <f t="array" ref="G10910">xlookup(F10910,'Internal Staffing Calculator'!E:E,'Internal Staffing Calculator'!C:C,"")</f>
        <v/>
      </c>
      <c r="H10910" s="932" t="str">
        <f t="array" ref="H10910">if(F10910&lt;&gt;"", iferror(index('Internal Staffing Calculator'!B$8:B23500,match(F10910,'Internal Staffing Calculator'!E$8:E23500,0)), "Not In Budget"),"")</f>
        <v/>
      </c>
      <c r="I10910" s="184"/>
      <c r="J10910" s="184"/>
      <c r="K10910" s="184"/>
      <c r="L10910" s="183"/>
    </row>
    <row r="10911">
      <c r="A10911" s="454"/>
      <c r="B10911" s="927"/>
      <c r="C10911" s="580"/>
      <c r="D10911" s="939"/>
      <c r="E10911" s="940"/>
      <c r="F10911" s="941"/>
      <c r="G10911" s="937" t="str">
        <f t="array" ref="G10911">xlookup(F10911,'Internal Staffing Calculator'!E:E,'Internal Staffing Calculator'!C:C,"")</f>
        <v/>
      </c>
      <c r="H10911" s="932" t="str">
        <f t="array" ref="H10911">if(F10911&lt;&gt;"", iferror(index('Internal Staffing Calculator'!B$8:B23500,match(F10911,'Internal Staffing Calculator'!E$8:E23500,0)), "Not In Budget"),"")</f>
        <v/>
      </c>
      <c r="I10911" s="184"/>
      <c r="J10911" s="184"/>
      <c r="K10911" s="184"/>
      <c r="L10911" s="183"/>
    </row>
    <row r="10912">
      <c r="A10912" s="454"/>
      <c r="B10912" s="927"/>
      <c r="C10912" s="580"/>
      <c r="D10912" s="939"/>
      <c r="E10912" s="940"/>
      <c r="F10912" s="941"/>
      <c r="G10912" s="937" t="str">
        <f t="array" ref="G10912">xlookup(F10912,'Internal Staffing Calculator'!E:E,'Internal Staffing Calculator'!C:C,"")</f>
        <v/>
      </c>
      <c r="H10912" s="932" t="str">
        <f t="array" ref="H10912">if(F10912&lt;&gt;"", iferror(index('Internal Staffing Calculator'!B$8:B23500,match(F10912,'Internal Staffing Calculator'!E$8:E23500,0)), "Not In Budget"),"")</f>
        <v/>
      </c>
      <c r="I10912" s="184"/>
      <c r="J10912" s="184"/>
      <c r="K10912" s="184"/>
      <c r="L10912" s="183"/>
    </row>
    <row r="10913">
      <c r="A10913" s="454"/>
      <c r="B10913" s="927"/>
      <c r="C10913" s="580"/>
      <c r="D10913" s="939"/>
      <c r="E10913" s="940"/>
      <c r="F10913" s="941"/>
      <c r="G10913" s="937" t="str">
        <f t="array" ref="G10913">xlookup(F10913,'Internal Staffing Calculator'!E:E,'Internal Staffing Calculator'!C:C,"")</f>
        <v/>
      </c>
      <c r="H10913" s="932" t="str">
        <f t="array" ref="H10913">if(F10913&lt;&gt;"", iferror(index('Internal Staffing Calculator'!B$8:B23500,match(F10913,'Internal Staffing Calculator'!E$8:E23500,0)), "Not In Budget"),"")</f>
        <v/>
      </c>
      <c r="I10913" s="184"/>
      <c r="J10913" s="184"/>
      <c r="K10913" s="184"/>
      <c r="L10913" s="183"/>
    </row>
    <row r="10914">
      <c r="A10914" s="454"/>
      <c r="B10914" s="927"/>
      <c r="C10914" s="580"/>
      <c r="D10914" s="939"/>
      <c r="E10914" s="940"/>
      <c r="F10914" s="941"/>
      <c r="G10914" s="937" t="str">
        <f t="array" ref="G10914">xlookup(F10914,'Internal Staffing Calculator'!E:E,'Internal Staffing Calculator'!C:C,"")</f>
        <v/>
      </c>
      <c r="H10914" s="932" t="str">
        <f t="array" ref="H10914">if(F10914&lt;&gt;"", iferror(index('Internal Staffing Calculator'!B$8:B23500,match(F10914,'Internal Staffing Calculator'!E$8:E23500,0)), "Not In Budget"),"")</f>
        <v/>
      </c>
      <c r="I10914" s="184"/>
      <c r="J10914" s="184"/>
      <c r="K10914" s="184"/>
      <c r="L10914" s="183"/>
    </row>
    <row r="10915">
      <c r="A10915" s="454"/>
      <c r="B10915" s="927"/>
      <c r="C10915" s="580"/>
      <c r="D10915" s="939"/>
      <c r="E10915" s="940"/>
      <c r="F10915" s="941"/>
      <c r="G10915" s="937" t="str">
        <f t="array" ref="G10915">xlookup(F10915,'Internal Staffing Calculator'!E:E,'Internal Staffing Calculator'!C:C,"")</f>
        <v/>
      </c>
      <c r="H10915" s="932" t="str">
        <f t="array" ref="H10915">if(F10915&lt;&gt;"", iferror(index('Internal Staffing Calculator'!B$8:B23500,match(F10915,'Internal Staffing Calculator'!E$8:E23500,0)), "Not In Budget"),"")</f>
        <v/>
      </c>
      <c r="I10915" s="184"/>
      <c r="J10915" s="184"/>
      <c r="K10915" s="184"/>
      <c r="L10915" s="183"/>
    </row>
    <row r="10916">
      <c r="A10916" s="454"/>
      <c r="B10916" s="927"/>
      <c r="C10916" s="580"/>
      <c r="D10916" s="939"/>
      <c r="E10916" s="940"/>
      <c r="F10916" s="941"/>
      <c r="G10916" s="937" t="str">
        <f t="array" ref="G10916">xlookup(F10916,'Internal Staffing Calculator'!E:E,'Internal Staffing Calculator'!C:C,"")</f>
        <v/>
      </c>
      <c r="H10916" s="932" t="str">
        <f t="array" ref="H10916">if(F10916&lt;&gt;"", iferror(index('Internal Staffing Calculator'!B$8:B23500,match(F10916,'Internal Staffing Calculator'!E$8:E23500,0)), "Not In Budget"),"")</f>
        <v/>
      </c>
      <c r="I10916" s="184"/>
      <c r="J10916" s="184"/>
      <c r="K10916" s="184"/>
      <c r="L10916" s="183"/>
    </row>
    <row r="10917">
      <c r="A10917" s="454"/>
      <c r="B10917" s="927"/>
      <c r="C10917" s="580"/>
      <c r="D10917" s="939"/>
      <c r="E10917" s="940"/>
      <c r="F10917" s="941"/>
      <c r="G10917" s="937" t="str">
        <f t="array" ref="G10917">xlookup(F10917,'Internal Staffing Calculator'!E:E,'Internal Staffing Calculator'!C:C,"")</f>
        <v/>
      </c>
      <c r="H10917" s="932" t="str">
        <f t="array" ref="H10917">if(F10917&lt;&gt;"", iferror(index('Internal Staffing Calculator'!B$8:B23500,match(F10917,'Internal Staffing Calculator'!E$8:E23500,0)), "Not In Budget"),"")</f>
        <v/>
      </c>
      <c r="I10917" s="184"/>
      <c r="J10917" s="184"/>
      <c r="K10917" s="184"/>
      <c r="L10917" s="183"/>
    </row>
    <row r="10918">
      <c r="A10918" s="454"/>
      <c r="B10918" s="927"/>
      <c r="C10918" s="580"/>
      <c r="D10918" s="939"/>
      <c r="E10918" s="940"/>
      <c r="F10918" s="941"/>
      <c r="G10918" s="937" t="str">
        <f t="array" ref="G10918">xlookup(F10918,'Internal Staffing Calculator'!E:E,'Internal Staffing Calculator'!C:C,"")</f>
        <v/>
      </c>
      <c r="H10918" s="932" t="str">
        <f t="array" ref="H10918">if(F10918&lt;&gt;"", iferror(index('Internal Staffing Calculator'!B$8:B23500,match(F10918,'Internal Staffing Calculator'!E$8:E23500,0)), "Not In Budget"),"")</f>
        <v/>
      </c>
      <c r="I10918" s="184"/>
      <c r="J10918" s="184"/>
      <c r="K10918" s="184"/>
      <c r="L10918" s="183"/>
    </row>
    <row r="10919">
      <c r="A10919" s="454"/>
      <c r="B10919" s="927"/>
      <c r="C10919" s="580"/>
      <c r="D10919" s="939"/>
      <c r="E10919" s="940"/>
      <c r="F10919" s="941"/>
      <c r="G10919" s="937" t="str">
        <f t="array" ref="G10919">xlookup(F10919,'Internal Staffing Calculator'!E:E,'Internal Staffing Calculator'!C:C,"")</f>
        <v/>
      </c>
      <c r="H10919" s="932" t="str">
        <f t="array" ref="H10919">if(F10919&lt;&gt;"", iferror(index('Internal Staffing Calculator'!B$8:B23500,match(F10919,'Internal Staffing Calculator'!E$8:E23500,0)), "Not In Budget"),"")</f>
        <v/>
      </c>
      <c r="I10919" s="184"/>
      <c r="J10919" s="184"/>
      <c r="K10919" s="184"/>
      <c r="L10919" s="183"/>
    </row>
    <row r="10920">
      <c r="A10920" s="454"/>
      <c r="B10920" s="927"/>
      <c r="C10920" s="580"/>
      <c r="D10920" s="939"/>
      <c r="E10920" s="940"/>
      <c r="F10920" s="941"/>
      <c r="G10920" s="937" t="str">
        <f t="array" ref="G10920">xlookup(F10920,'Internal Staffing Calculator'!E:E,'Internal Staffing Calculator'!C:C,"")</f>
        <v/>
      </c>
      <c r="H10920" s="932" t="str">
        <f t="array" ref="H10920">if(F10920&lt;&gt;"", iferror(index('Internal Staffing Calculator'!B$8:B23500,match(F10920,'Internal Staffing Calculator'!E$8:E23500,0)), "Not In Budget"),"")</f>
        <v/>
      </c>
      <c r="I10920" s="184"/>
      <c r="J10920" s="184"/>
      <c r="K10920" s="184"/>
      <c r="L10920" s="183"/>
    </row>
    <row r="10921">
      <c r="A10921" s="454"/>
      <c r="B10921" s="927"/>
      <c r="C10921" s="580"/>
      <c r="D10921" s="939"/>
      <c r="E10921" s="940"/>
      <c r="F10921" s="941"/>
      <c r="G10921" s="937" t="str">
        <f t="array" ref="G10921">xlookup(F10921,'Internal Staffing Calculator'!E:E,'Internal Staffing Calculator'!C:C,"")</f>
        <v/>
      </c>
      <c r="H10921" s="932" t="str">
        <f t="array" ref="H10921">if(F10921&lt;&gt;"", iferror(index('Internal Staffing Calculator'!B$8:B23500,match(F10921,'Internal Staffing Calculator'!E$8:E23500,0)), "Not In Budget"),"")</f>
        <v/>
      </c>
      <c r="I10921" s="184"/>
      <c r="J10921" s="184"/>
      <c r="K10921" s="184"/>
      <c r="L10921" s="183"/>
    </row>
    <row r="10922">
      <c r="A10922" s="454"/>
      <c r="B10922" s="927"/>
      <c r="C10922" s="580"/>
      <c r="D10922" s="939"/>
      <c r="E10922" s="940"/>
      <c r="F10922" s="941"/>
      <c r="G10922" s="937" t="str">
        <f t="array" ref="G10922">xlookup(F10922,'Internal Staffing Calculator'!E:E,'Internal Staffing Calculator'!C:C,"")</f>
        <v/>
      </c>
      <c r="H10922" s="932" t="str">
        <f t="array" ref="H10922">if(F10922&lt;&gt;"", iferror(index('Internal Staffing Calculator'!B$8:B23500,match(F10922,'Internal Staffing Calculator'!E$8:E23500,0)), "Not In Budget"),"")</f>
        <v/>
      </c>
      <c r="I10922" s="184"/>
      <c r="J10922" s="184"/>
      <c r="K10922" s="184"/>
      <c r="L10922" s="183"/>
    </row>
    <row r="10923">
      <c r="A10923" s="454"/>
      <c r="B10923" s="927"/>
      <c r="C10923" s="580"/>
      <c r="D10923" s="939"/>
      <c r="E10923" s="940"/>
      <c r="F10923" s="941"/>
      <c r="G10923" s="937" t="str">
        <f t="array" ref="G10923">xlookup(F10923,'Internal Staffing Calculator'!E:E,'Internal Staffing Calculator'!C:C,"")</f>
        <v/>
      </c>
      <c r="H10923" s="932" t="str">
        <f t="array" ref="H10923">if(F10923&lt;&gt;"", iferror(index('Internal Staffing Calculator'!B$8:B23500,match(F10923,'Internal Staffing Calculator'!E$8:E23500,0)), "Not In Budget"),"")</f>
        <v/>
      </c>
      <c r="I10923" s="184"/>
      <c r="J10923" s="184"/>
      <c r="K10923" s="184"/>
      <c r="L10923" s="183"/>
    </row>
    <row r="10924">
      <c r="A10924" s="454"/>
      <c r="B10924" s="927"/>
      <c r="C10924" s="580"/>
      <c r="D10924" s="939"/>
      <c r="E10924" s="940"/>
      <c r="F10924" s="941"/>
      <c r="G10924" s="937" t="str">
        <f t="array" ref="G10924">xlookup(F10924,'Internal Staffing Calculator'!E:E,'Internal Staffing Calculator'!C:C,"")</f>
        <v/>
      </c>
      <c r="H10924" s="932" t="str">
        <f t="array" ref="H10924">if(F10924&lt;&gt;"", iferror(index('Internal Staffing Calculator'!B$8:B23500,match(F10924,'Internal Staffing Calculator'!E$8:E23500,0)), "Not In Budget"),"")</f>
        <v/>
      </c>
      <c r="I10924" s="184"/>
      <c r="J10924" s="184"/>
      <c r="K10924" s="184"/>
      <c r="L10924" s="183"/>
    </row>
    <row r="10925">
      <c r="A10925" s="454"/>
      <c r="B10925" s="927"/>
      <c r="C10925" s="580"/>
      <c r="D10925" s="939"/>
      <c r="E10925" s="940"/>
      <c r="F10925" s="941"/>
      <c r="G10925" s="937" t="str">
        <f t="array" ref="G10925">xlookup(F10925,'Internal Staffing Calculator'!E:E,'Internal Staffing Calculator'!C:C,"")</f>
        <v/>
      </c>
      <c r="H10925" s="932" t="str">
        <f t="array" ref="H10925">if(F10925&lt;&gt;"", iferror(index('Internal Staffing Calculator'!B$8:B23500,match(F10925,'Internal Staffing Calculator'!E$8:E23500,0)), "Not In Budget"),"")</f>
        <v/>
      </c>
      <c r="I10925" s="184"/>
      <c r="J10925" s="184"/>
      <c r="K10925" s="184"/>
      <c r="L10925" s="183"/>
    </row>
    <row r="10926">
      <c r="A10926" s="454"/>
      <c r="B10926" s="927"/>
      <c r="C10926" s="580"/>
      <c r="D10926" s="939"/>
      <c r="E10926" s="940"/>
      <c r="F10926" s="941"/>
      <c r="G10926" s="937" t="str">
        <f t="array" ref="G10926">xlookup(F10926,'Internal Staffing Calculator'!E:E,'Internal Staffing Calculator'!C:C,"")</f>
        <v/>
      </c>
      <c r="H10926" s="932" t="str">
        <f t="array" ref="H10926">if(F10926&lt;&gt;"", iferror(index('Internal Staffing Calculator'!B$8:B23500,match(F10926,'Internal Staffing Calculator'!E$8:E23500,0)), "Not In Budget"),"")</f>
        <v/>
      </c>
      <c r="I10926" s="184"/>
      <c r="J10926" s="184"/>
      <c r="K10926" s="184"/>
      <c r="L10926" s="183"/>
    </row>
    <row r="10927">
      <c r="A10927" s="454"/>
      <c r="B10927" s="927"/>
      <c r="C10927" s="580"/>
      <c r="D10927" s="939"/>
      <c r="E10927" s="940"/>
      <c r="F10927" s="941"/>
      <c r="G10927" s="937" t="str">
        <f t="array" ref="G10927">xlookup(F10927,'Internal Staffing Calculator'!E:E,'Internal Staffing Calculator'!C:C,"")</f>
        <v/>
      </c>
      <c r="H10927" s="932" t="str">
        <f t="array" ref="H10927">if(F10927&lt;&gt;"", iferror(index('Internal Staffing Calculator'!B$8:B23500,match(F10927,'Internal Staffing Calculator'!E$8:E23500,0)), "Not In Budget"),"")</f>
        <v/>
      </c>
      <c r="I10927" s="184"/>
      <c r="J10927" s="184"/>
      <c r="K10927" s="184"/>
      <c r="L10927" s="183"/>
    </row>
    <row r="10928">
      <c r="A10928" s="454"/>
      <c r="B10928" s="927"/>
      <c r="C10928" s="580"/>
      <c r="D10928" s="939"/>
      <c r="E10928" s="940"/>
      <c r="F10928" s="941"/>
      <c r="G10928" s="937" t="str">
        <f t="array" ref="G10928">xlookup(F10928,'Internal Staffing Calculator'!E:E,'Internal Staffing Calculator'!C:C,"")</f>
        <v/>
      </c>
      <c r="H10928" s="932" t="str">
        <f t="array" ref="H10928">if(F10928&lt;&gt;"", iferror(index('Internal Staffing Calculator'!B$8:B23500,match(F10928,'Internal Staffing Calculator'!E$8:E23500,0)), "Not In Budget"),"")</f>
        <v/>
      </c>
      <c r="I10928" s="184"/>
      <c r="J10928" s="184"/>
      <c r="K10928" s="184"/>
      <c r="L10928" s="183"/>
    </row>
    <row r="10929">
      <c r="A10929" s="454"/>
      <c r="B10929" s="927"/>
      <c r="C10929" s="580"/>
      <c r="D10929" s="939"/>
      <c r="E10929" s="940"/>
      <c r="F10929" s="941"/>
      <c r="G10929" s="937" t="str">
        <f t="array" ref="G10929">xlookup(F10929,'Internal Staffing Calculator'!E:E,'Internal Staffing Calculator'!C:C,"")</f>
        <v/>
      </c>
      <c r="H10929" s="932" t="str">
        <f t="array" ref="H10929">if(F10929&lt;&gt;"", iferror(index('Internal Staffing Calculator'!B$8:B23500,match(F10929,'Internal Staffing Calculator'!E$8:E23500,0)), "Not In Budget"),"")</f>
        <v/>
      </c>
      <c r="I10929" s="184"/>
      <c r="J10929" s="184"/>
      <c r="K10929" s="184"/>
      <c r="L10929" s="183"/>
    </row>
    <row r="10930">
      <c r="A10930" s="454"/>
      <c r="B10930" s="927"/>
      <c r="C10930" s="580"/>
      <c r="D10930" s="939"/>
      <c r="E10930" s="940"/>
      <c r="F10930" s="941"/>
      <c r="G10930" s="937" t="str">
        <f t="array" ref="G10930">xlookup(F10930,'Internal Staffing Calculator'!E:E,'Internal Staffing Calculator'!C:C,"")</f>
        <v/>
      </c>
      <c r="H10930" s="932" t="str">
        <f t="array" ref="H10930">if(F10930&lt;&gt;"", iferror(index('Internal Staffing Calculator'!B$8:B23500,match(F10930,'Internal Staffing Calculator'!E$8:E23500,0)), "Not In Budget"),"")</f>
        <v/>
      </c>
      <c r="I10930" s="184"/>
      <c r="J10930" s="184"/>
      <c r="K10930" s="184"/>
      <c r="L10930" s="183"/>
    </row>
    <row r="10931">
      <c r="A10931" s="454"/>
      <c r="B10931" s="927"/>
      <c r="C10931" s="580"/>
      <c r="D10931" s="939"/>
      <c r="E10931" s="940"/>
      <c r="F10931" s="941"/>
      <c r="G10931" s="937" t="str">
        <f t="array" ref="G10931">xlookup(F10931,'Internal Staffing Calculator'!E:E,'Internal Staffing Calculator'!C:C,"")</f>
        <v/>
      </c>
      <c r="H10931" s="932" t="str">
        <f t="array" ref="H10931">if(F10931&lt;&gt;"", iferror(index('Internal Staffing Calculator'!B$8:B23500,match(F10931,'Internal Staffing Calculator'!E$8:E23500,0)), "Not In Budget"),"")</f>
        <v/>
      </c>
      <c r="I10931" s="184"/>
      <c r="J10931" s="184"/>
      <c r="K10931" s="184"/>
      <c r="L10931" s="183"/>
    </row>
    <row r="10932">
      <c r="A10932" s="454"/>
      <c r="B10932" s="927"/>
      <c r="C10932" s="580"/>
      <c r="D10932" s="939"/>
      <c r="E10932" s="940"/>
      <c r="F10932" s="941"/>
      <c r="G10932" s="937" t="str">
        <f t="array" ref="G10932">xlookup(F10932,'Internal Staffing Calculator'!E:E,'Internal Staffing Calculator'!C:C,"")</f>
        <v/>
      </c>
      <c r="H10932" s="932" t="str">
        <f t="array" ref="H10932">if(F10932&lt;&gt;"", iferror(index('Internal Staffing Calculator'!B$8:B23500,match(F10932,'Internal Staffing Calculator'!E$8:E23500,0)), "Not In Budget"),"")</f>
        <v/>
      </c>
      <c r="I10932" s="184"/>
      <c r="J10932" s="184"/>
      <c r="K10932" s="184"/>
      <c r="L10932" s="183"/>
    </row>
    <row r="10933">
      <c r="A10933" s="454"/>
      <c r="B10933" s="927"/>
      <c r="C10933" s="580"/>
      <c r="D10933" s="939"/>
      <c r="E10933" s="940"/>
      <c r="F10933" s="941"/>
      <c r="G10933" s="937" t="str">
        <f t="array" ref="G10933">xlookup(F10933,'Internal Staffing Calculator'!E:E,'Internal Staffing Calculator'!C:C,"")</f>
        <v/>
      </c>
      <c r="H10933" s="932" t="str">
        <f t="array" ref="H10933">if(F10933&lt;&gt;"", iferror(index('Internal Staffing Calculator'!B$8:B23500,match(F10933,'Internal Staffing Calculator'!E$8:E23500,0)), "Not In Budget"),"")</f>
        <v/>
      </c>
      <c r="I10933" s="184"/>
      <c r="J10933" s="184"/>
      <c r="K10933" s="184"/>
      <c r="L10933" s="183"/>
    </row>
    <row r="10934">
      <c r="A10934" s="454"/>
      <c r="B10934" s="927"/>
      <c r="C10934" s="580"/>
      <c r="D10934" s="939"/>
      <c r="E10934" s="940"/>
      <c r="F10934" s="941"/>
      <c r="G10934" s="937" t="str">
        <f t="array" ref="G10934">xlookup(F10934,'Internal Staffing Calculator'!E:E,'Internal Staffing Calculator'!C:C,"")</f>
        <v/>
      </c>
      <c r="H10934" s="932" t="str">
        <f t="array" ref="H10934">if(F10934&lt;&gt;"", iferror(index('Internal Staffing Calculator'!B$8:B23500,match(F10934,'Internal Staffing Calculator'!E$8:E23500,0)), "Not In Budget"),"")</f>
        <v/>
      </c>
      <c r="I10934" s="184"/>
      <c r="J10934" s="184"/>
      <c r="K10934" s="184"/>
      <c r="L10934" s="183"/>
    </row>
    <row r="10935">
      <c r="A10935" s="454"/>
      <c r="B10935" s="927"/>
      <c r="C10935" s="580"/>
      <c r="D10935" s="939"/>
      <c r="E10935" s="940"/>
      <c r="F10935" s="941"/>
      <c r="G10935" s="937" t="str">
        <f t="array" ref="G10935">xlookup(F10935,'Internal Staffing Calculator'!E:E,'Internal Staffing Calculator'!C:C,"")</f>
        <v/>
      </c>
      <c r="H10935" s="932" t="str">
        <f t="array" ref="H10935">if(F10935&lt;&gt;"", iferror(index('Internal Staffing Calculator'!B$8:B23500,match(F10935,'Internal Staffing Calculator'!E$8:E23500,0)), "Not In Budget"),"")</f>
        <v/>
      </c>
      <c r="I10935" s="184"/>
      <c r="J10935" s="184"/>
      <c r="K10935" s="184"/>
      <c r="L10935" s="183"/>
    </row>
    <row r="10936">
      <c r="A10936" s="454"/>
      <c r="B10936" s="927"/>
      <c r="C10936" s="580"/>
      <c r="D10936" s="939"/>
      <c r="E10936" s="940"/>
      <c r="F10936" s="941"/>
      <c r="G10936" s="937" t="str">
        <f t="array" ref="G10936">xlookup(F10936,'Internal Staffing Calculator'!E:E,'Internal Staffing Calculator'!C:C,"")</f>
        <v/>
      </c>
      <c r="H10936" s="932" t="str">
        <f t="array" ref="H10936">if(F10936&lt;&gt;"", iferror(index('Internal Staffing Calculator'!B$8:B23500,match(F10936,'Internal Staffing Calculator'!E$8:E23500,0)), "Not In Budget"),"")</f>
        <v/>
      </c>
      <c r="I10936" s="184"/>
      <c r="J10936" s="184"/>
      <c r="K10936" s="184"/>
      <c r="L10936" s="183"/>
    </row>
    <row r="10937">
      <c r="A10937" s="454"/>
      <c r="B10937" s="927"/>
      <c r="C10937" s="580"/>
      <c r="D10937" s="939"/>
      <c r="E10937" s="940"/>
      <c r="F10937" s="941"/>
      <c r="G10937" s="937" t="str">
        <f t="array" ref="G10937">xlookup(F10937,'Internal Staffing Calculator'!E:E,'Internal Staffing Calculator'!C:C,"")</f>
        <v/>
      </c>
      <c r="H10937" s="932" t="str">
        <f t="array" ref="H10937">if(F10937&lt;&gt;"", iferror(index('Internal Staffing Calculator'!B$8:B23500,match(F10937,'Internal Staffing Calculator'!E$8:E23500,0)), "Not In Budget"),"")</f>
        <v/>
      </c>
      <c r="I10937" s="184"/>
      <c r="J10937" s="184"/>
      <c r="K10937" s="184"/>
      <c r="L10937" s="183"/>
    </row>
    <row r="10938">
      <c r="A10938" s="454"/>
      <c r="B10938" s="927"/>
      <c r="C10938" s="580"/>
      <c r="D10938" s="939"/>
      <c r="E10938" s="940"/>
      <c r="F10938" s="941"/>
      <c r="G10938" s="937" t="str">
        <f t="array" ref="G10938">xlookup(F10938,'Internal Staffing Calculator'!E:E,'Internal Staffing Calculator'!C:C,"")</f>
        <v/>
      </c>
      <c r="H10938" s="932" t="str">
        <f t="array" ref="H10938">if(F10938&lt;&gt;"", iferror(index('Internal Staffing Calculator'!B$8:B23500,match(F10938,'Internal Staffing Calculator'!E$8:E23500,0)), "Not In Budget"),"")</f>
        <v/>
      </c>
      <c r="I10938" s="184"/>
      <c r="J10938" s="184"/>
      <c r="K10938" s="184"/>
      <c r="L10938" s="183"/>
    </row>
    <row r="10939">
      <c r="A10939" s="454"/>
      <c r="B10939" s="927"/>
      <c r="C10939" s="580"/>
      <c r="D10939" s="939"/>
      <c r="E10939" s="940"/>
      <c r="F10939" s="941"/>
      <c r="G10939" s="937" t="str">
        <f t="array" ref="G10939">xlookup(F10939,'Internal Staffing Calculator'!E:E,'Internal Staffing Calculator'!C:C,"")</f>
        <v/>
      </c>
      <c r="H10939" s="932" t="str">
        <f t="array" ref="H10939">if(F10939&lt;&gt;"", iferror(index('Internal Staffing Calculator'!B$8:B23500,match(F10939,'Internal Staffing Calculator'!E$8:E23500,0)), "Not In Budget"),"")</f>
        <v/>
      </c>
      <c r="I10939" s="184"/>
      <c r="J10939" s="184"/>
      <c r="K10939" s="184"/>
      <c r="L10939" s="183"/>
    </row>
    <row r="10940">
      <c r="A10940" s="454"/>
      <c r="B10940" s="927"/>
      <c r="C10940" s="580"/>
      <c r="D10940" s="939"/>
      <c r="E10940" s="940"/>
      <c r="F10940" s="941"/>
      <c r="G10940" s="937" t="str">
        <f t="array" ref="G10940">xlookup(F10940,'Internal Staffing Calculator'!E:E,'Internal Staffing Calculator'!C:C,"")</f>
        <v/>
      </c>
      <c r="H10940" s="932" t="str">
        <f t="array" ref="H10940">if(F10940&lt;&gt;"", iferror(index('Internal Staffing Calculator'!B$8:B23500,match(F10940,'Internal Staffing Calculator'!E$8:E23500,0)), "Not In Budget"),"")</f>
        <v/>
      </c>
      <c r="I10940" s="184"/>
      <c r="J10940" s="184"/>
      <c r="K10940" s="184"/>
      <c r="L10940" s="183"/>
    </row>
    <row r="10941">
      <c r="A10941" s="454"/>
      <c r="B10941" s="927"/>
      <c r="C10941" s="580"/>
      <c r="D10941" s="939"/>
      <c r="E10941" s="940"/>
      <c r="F10941" s="941"/>
      <c r="G10941" s="937" t="str">
        <f t="array" ref="G10941">xlookup(F10941,'Internal Staffing Calculator'!E:E,'Internal Staffing Calculator'!C:C,"")</f>
        <v/>
      </c>
      <c r="H10941" s="932" t="str">
        <f t="array" ref="H10941">if(F10941&lt;&gt;"", iferror(index('Internal Staffing Calculator'!B$8:B23500,match(F10941,'Internal Staffing Calculator'!E$8:E23500,0)), "Not In Budget"),"")</f>
        <v/>
      </c>
      <c r="I10941" s="184"/>
      <c r="J10941" s="184"/>
      <c r="K10941" s="184"/>
      <c r="L10941" s="183"/>
    </row>
    <row r="10942">
      <c r="A10942" s="454"/>
      <c r="B10942" s="927"/>
      <c r="C10942" s="580"/>
      <c r="D10942" s="939"/>
      <c r="E10942" s="940"/>
      <c r="F10942" s="941"/>
      <c r="G10942" s="937" t="str">
        <f t="array" ref="G10942">xlookup(F10942,'Internal Staffing Calculator'!E:E,'Internal Staffing Calculator'!C:C,"")</f>
        <v/>
      </c>
      <c r="H10942" s="932" t="str">
        <f t="array" ref="H10942">if(F10942&lt;&gt;"", iferror(index('Internal Staffing Calculator'!B$8:B23500,match(F10942,'Internal Staffing Calculator'!E$8:E23500,0)), "Not In Budget"),"")</f>
        <v/>
      </c>
      <c r="I10942" s="184"/>
      <c r="J10942" s="184"/>
      <c r="K10942" s="184"/>
      <c r="L10942" s="183"/>
    </row>
    <row r="10943">
      <c r="A10943" s="454"/>
      <c r="B10943" s="927"/>
      <c r="C10943" s="580"/>
      <c r="D10943" s="939"/>
      <c r="E10943" s="940"/>
      <c r="F10943" s="941"/>
      <c r="G10943" s="937" t="str">
        <f t="array" ref="G10943">xlookup(F10943,'Internal Staffing Calculator'!E:E,'Internal Staffing Calculator'!C:C,"")</f>
        <v/>
      </c>
      <c r="H10943" s="932" t="str">
        <f t="array" ref="H10943">if(F10943&lt;&gt;"", iferror(index('Internal Staffing Calculator'!B$8:B23500,match(F10943,'Internal Staffing Calculator'!E$8:E23500,0)), "Not In Budget"),"")</f>
        <v/>
      </c>
      <c r="I10943" s="184"/>
      <c r="J10943" s="184"/>
      <c r="K10943" s="184"/>
      <c r="L10943" s="183"/>
    </row>
    <row r="10944">
      <c r="A10944" s="454"/>
      <c r="B10944" s="927"/>
      <c r="C10944" s="580"/>
      <c r="D10944" s="939"/>
      <c r="E10944" s="940"/>
      <c r="F10944" s="941"/>
      <c r="G10944" s="937" t="str">
        <f t="array" ref="G10944">xlookup(F10944,'Internal Staffing Calculator'!E:E,'Internal Staffing Calculator'!C:C,"")</f>
        <v/>
      </c>
      <c r="H10944" s="932" t="str">
        <f t="array" ref="H10944">if(F10944&lt;&gt;"", iferror(index('Internal Staffing Calculator'!B$8:B23500,match(F10944,'Internal Staffing Calculator'!E$8:E23500,0)), "Not In Budget"),"")</f>
        <v/>
      </c>
      <c r="I10944" s="184"/>
      <c r="J10944" s="184"/>
      <c r="K10944" s="184"/>
      <c r="L10944" s="183"/>
    </row>
    <row r="10945">
      <c r="A10945" s="454"/>
      <c r="B10945" s="927"/>
      <c r="C10945" s="580"/>
      <c r="D10945" s="939"/>
      <c r="E10945" s="940"/>
      <c r="F10945" s="941"/>
      <c r="G10945" s="937" t="str">
        <f t="array" ref="G10945">xlookup(F10945,'Internal Staffing Calculator'!E:E,'Internal Staffing Calculator'!C:C,"")</f>
        <v/>
      </c>
      <c r="H10945" s="932" t="str">
        <f t="array" ref="H10945">if(F10945&lt;&gt;"", iferror(index('Internal Staffing Calculator'!B$8:B23500,match(F10945,'Internal Staffing Calculator'!E$8:E23500,0)), "Not In Budget"),"")</f>
        <v/>
      </c>
      <c r="I10945" s="184"/>
      <c r="J10945" s="184"/>
      <c r="K10945" s="184"/>
      <c r="L10945" s="183"/>
    </row>
    <row r="10946">
      <c r="A10946" s="454"/>
      <c r="B10946" s="927"/>
      <c r="C10946" s="580"/>
      <c r="D10946" s="939"/>
      <c r="E10946" s="940"/>
      <c r="F10946" s="941"/>
      <c r="G10946" s="937" t="str">
        <f t="array" ref="G10946">xlookup(F10946,'Internal Staffing Calculator'!E:E,'Internal Staffing Calculator'!C:C,"")</f>
        <v/>
      </c>
      <c r="H10946" s="932" t="str">
        <f t="array" ref="H10946">if(F10946&lt;&gt;"", iferror(index('Internal Staffing Calculator'!B$8:B23500,match(F10946,'Internal Staffing Calculator'!E$8:E23500,0)), "Not In Budget"),"")</f>
        <v/>
      </c>
      <c r="I10946" s="184"/>
      <c r="J10946" s="184"/>
      <c r="K10946" s="184"/>
      <c r="L10946" s="183"/>
    </row>
    <row r="10947">
      <c r="A10947" s="454"/>
      <c r="B10947" s="927"/>
      <c r="C10947" s="580"/>
      <c r="D10947" s="939"/>
      <c r="E10947" s="940"/>
      <c r="F10947" s="941"/>
      <c r="G10947" s="937" t="str">
        <f t="array" ref="G10947">xlookup(F10947,'Internal Staffing Calculator'!E:E,'Internal Staffing Calculator'!C:C,"")</f>
        <v/>
      </c>
      <c r="H10947" s="932" t="str">
        <f t="array" ref="H10947">if(F10947&lt;&gt;"", iferror(index('Internal Staffing Calculator'!B$8:B23500,match(F10947,'Internal Staffing Calculator'!E$8:E23500,0)), "Not In Budget"),"")</f>
        <v/>
      </c>
      <c r="I10947" s="184"/>
      <c r="J10947" s="184"/>
      <c r="K10947" s="184"/>
      <c r="L10947" s="183"/>
    </row>
    <row r="10948">
      <c r="A10948" s="454"/>
      <c r="B10948" s="927"/>
      <c r="C10948" s="580"/>
      <c r="D10948" s="939"/>
      <c r="E10948" s="940"/>
      <c r="F10948" s="941"/>
      <c r="G10948" s="937" t="str">
        <f t="array" ref="G10948">xlookup(F10948,'Internal Staffing Calculator'!E:E,'Internal Staffing Calculator'!C:C,"")</f>
        <v/>
      </c>
      <c r="H10948" s="932" t="str">
        <f t="array" ref="H10948">if(F10948&lt;&gt;"", iferror(index('Internal Staffing Calculator'!B$8:B23500,match(F10948,'Internal Staffing Calculator'!E$8:E23500,0)), "Not In Budget"),"")</f>
        <v/>
      </c>
      <c r="I10948" s="184"/>
      <c r="J10948" s="184"/>
      <c r="K10948" s="184"/>
      <c r="L10948" s="183"/>
    </row>
    <row r="10949">
      <c r="A10949" s="454"/>
      <c r="B10949" s="927"/>
      <c r="C10949" s="580"/>
      <c r="D10949" s="939"/>
      <c r="E10949" s="940"/>
      <c r="F10949" s="941"/>
      <c r="G10949" s="937" t="str">
        <f t="array" ref="G10949">xlookup(F10949,'Internal Staffing Calculator'!E:E,'Internal Staffing Calculator'!C:C,"")</f>
        <v/>
      </c>
      <c r="H10949" s="932" t="str">
        <f t="array" ref="H10949">if(F10949&lt;&gt;"", iferror(index('Internal Staffing Calculator'!B$8:B23500,match(F10949,'Internal Staffing Calculator'!E$8:E23500,0)), "Not In Budget"),"")</f>
        <v/>
      </c>
      <c r="I10949" s="184"/>
      <c r="J10949" s="184"/>
      <c r="K10949" s="184"/>
      <c r="L10949" s="183"/>
    </row>
    <row r="10950">
      <c r="A10950" s="454"/>
      <c r="B10950" s="927"/>
      <c r="C10950" s="580"/>
      <c r="D10950" s="939"/>
      <c r="E10950" s="940"/>
      <c r="F10950" s="941"/>
      <c r="G10950" s="937" t="str">
        <f t="array" ref="G10950">xlookup(F10950,'Internal Staffing Calculator'!E:E,'Internal Staffing Calculator'!C:C,"")</f>
        <v/>
      </c>
      <c r="H10950" s="932" t="str">
        <f t="array" ref="H10950">if(F10950&lt;&gt;"", iferror(index('Internal Staffing Calculator'!B$8:B23500,match(F10950,'Internal Staffing Calculator'!E$8:E23500,0)), "Not In Budget"),"")</f>
        <v/>
      </c>
      <c r="I10950" s="184"/>
      <c r="J10950" s="184"/>
      <c r="K10950" s="184"/>
      <c r="L10950" s="183"/>
    </row>
    <row r="10951">
      <c r="A10951" s="454"/>
      <c r="B10951" s="927"/>
      <c r="C10951" s="580"/>
      <c r="D10951" s="939"/>
      <c r="E10951" s="940"/>
      <c r="F10951" s="941"/>
      <c r="G10951" s="937" t="str">
        <f t="array" ref="G10951">xlookup(F10951,'Internal Staffing Calculator'!E:E,'Internal Staffing Calculator'!C:C,"")</f>
        <v/>
      </c>
      <c r="H10951" s="932" t="str">
        <f t="array" ref="H10951">if(F10951&lt;&gt;"", iferror(index('Internal Staffing Calculator'!B$8:B23500,match(F10951,'Internal Staffing Calculator'!E$8:E23500,0)), "Not In Budget"),"")</f>
        <v/>
      </c>
      <c r="I10951" s="184"/>
      <c r="J10951" s="184"/>
      <c r="K10951" s="184"/>
      <c r="L10951" s="183"/>
    </row>
    <row r="10952">
      <c r="A10952" s="454"/>
      <c r="B10952" s="927"/>
      <c r="C10952" s="580"/>
      <c r="D10952" s="939"/>
      <c r="E10952" s="940"/>
      <c r="F10952" s="941"/>
      <c r="G10952" s="937" t="str">
        <f t="array" ref="G10952">xlookup(F10952,'Internal Staffing Calculator'!E:E,'Internal Staffing Calculator'!C:C,"")</f>
        <v/>
      </c>
      <c r="H10952" s="932" t="str">
        <f t="array" ref="H10952">if(F10952&lt;&gt;"", iferror(index('Internal Staffing Calculator'!B$8:B23500,match(F10952,'Internal Staffing Calculator'!E$8:E23500,0)), "Not In Budget"),"")</f>
        <v/>
      </c>
      <c r="I10952" s="184"/>
      <c r="J10952" s="184"/>
      <c r="K10952" s="184"/>
      <c r="L10952" s="183"/>
    </row>
    <row r="10953">
      <c r="A10953" s="454"/>
      <c r="B10953" s="927"/>
      <c r="C10953" s="580"/>
      <c r="D10953" s="939"/>
      <c r="E10953" s="940"/>
      <c r="F10953" s="941"/>
      <c r="G10953" s="937" t="str">
        <f t="array" ref="G10953">xlookup(F10953,'Internal Staffing Calculator'!E:E,'Internal Staffing Calculator'!C:C,"")</f>
        <v/>
      </c>
      <c r="H10953" s="932" t="str">
        <f t="array" ref="H10953">if(F10953&lt;&gt;"", iferror(index('Internal Staffing Calculator'!B$8:B23500,match(F10953,'Internal Staffing Calculator'!E$8:E23500,0)), "Not In Budget"),"")</f>
        <v/>
      </c>
      <c r="I10953" s="184"/>
      <c r="J10953" s="184"/>
      <c r="K10953" s="184"/>
      <c r="L10953" s="183"/>
    </row>
    <row r="10954">
      <c r="A10954" s="454"/>
      <c r="B10954" s="927"/>
      <c r="C10954" s="580"/>
      <c r="D10954" s="939"/>
      <c r="E10954" s="940"/>
      <c r="F10954" s="941"/>
      <c r="G10954" s="937" t="str">
        <f t="array" ref="G10954">xlookup(F10954,'Internal Staffing Calculator'!E:E,'Internal Staffing Calculator'!C:C,"")</f>
        <v/>
      </c>
      <c r="H10954" s="932" t="str">
        <f t="array" ref="H10954">if(F10954&lt;&gt;"", iferror(index('Internal Staffing Calculator'!B$8:B23500,match(F10954,'Internal Staffing Calculator'!E$8:E23500,0)), "Not In Budget"),"")</f>
        <v/>
      </c>
      <c r="I10954" s="184"/>
      <c r="J10954" s="184"/>
      <c r="K10954" s="184"/>
      <c r="L10954" s="183"/>
    </row>
    <row r="10955">
      <c r="A10955" s="454"/>
      <c r="B10955" s="927"/>
      <c r="C10955" s="580"/>
      <c r="D10955" s="939"/>
      <c r="E10955" s="940"/>
      <c r="F10955" s="941"/>
      <c r="G10955" s="937" t="str">
        <f t="array" ref="G10955">xlookup(F10955,'Internal Staffing Calculator'!E:E,'Internal Staffing Calculator'!C:C,"")</f>
        <v/>
      </c>
      <c r="H10955" s="932" t="str">
        <f t="array" ref="H10955">if(F10955&lt;&gt;"", iferror(index('Internal Staffing Calculator'!B$8:B23500,match(F10955,'Internal Staffing Calculator'!E$8:E23500,0)), "Not In Budget"),"")</f>
        <v/>
      </c>
      <c r="I10955" s="184"/>
      <c r="J10955" s="184"/>
      <c r="K10955" s="184"/>
      <c r="L10955" s="183"/>
    </row>
    <row r="10956">
      <c r="A10956" s="454"/>
      <c r="B10956" s="927"/>
      <c r="C10956" s="580"/>
      <c r="D10956" s="939"/>
      <c r="E10956" s="940"/>
      <c r="F10956" s="941"/>
      <c r="G10956" s="937" t="str">
        <f t="array" ref="G10956">xlookup(F10956,'Internal Staffing Calculator'!E:E,'Internal Staffing Calculator'!C:C,"")</f>
        <v/>
      </c>
      <c r="H10956" s="932" t="str">
        <f t="array" ref="H10956">if(F10956&lt;&gt;"", iferror(index('Internal Staffing Calculator'!B$8:B23500,match(F10956,'Internal Staffing Calculator'!E$8:E23500,0)), "Not In Budget"),"")</f>
        <v/>
      </c>
      <c r="I10956" s="184"/>
      <c r="J10956" s="184"/>
      <c r="K10956" s="184"/>
      <c r="L10956" s="183"/>
    </row>
    <row r="10957">
      <c r="A10957" s="454"/>
      <c r="B10957" s="927"/>
      <c r="C10957" s="580"/>
      <c r="D10957" s="939"/>
      <c r="E10957" s="940"/>
      <c r="F10957" s="941"/>
      <c r="G10957" s="937" t="str">
        <f t="array" ref="G10957">xlookup(F10957,'Internal Staffing Calculator'!E:E,'Internal Staffing Calculator'!C:C,"")</f>
        <v/>
      </c>
      <c r="H10957" s="932" t="str">
        <f t="array" ref="H10957">if(F10957&lt;&gt;"", iferror(index('Internal Staffing Calculator'!B$8:B23500,match(F10957,'Internal Staffing Calculator'!E$8:E23500,0)), "Not In Budget"),"")</f>
        <v/>
      </c>
      <c r="I10957" s="184"/>
      <c r="J10957" s="184"/>
      <c r="K10957" s="184"/>
      <c r="L10957" s="183"/>
    </row>
    <row r="10958">
      <c r="A10958" s="454"/>
      <c r="B10958" s="927"/>
      <c r="C10958" s="580"/>
      <c r="D10958" s="939"/>
      <c r="E10958" s="940"/>
      <c r="F10958" s="941"/>
      <c r="G10958" s="937" t="str">
        <f t="array" ref="G10958">xlookup(F10958,'Internal Staffing Calculator'!E:E,'Internal Staffing Calculator'!C:C,"")</f>
        <v/>
      </c>
      <c r="H10958" s="932" t="str">
        <f t="array" ref="H10958">if(F10958&lt;&gt;"", iferror(index('Internal Staffing Calculator'!B$8:B23500,match(F10958,'Internal Staffing Calculator'!E$8:E23500,0)), "Not In Budget"),"")</f>
        <v/>
      </c>
      <c r="I10958" s="184"/>
      <c r="J10958" s="184"/>
      <c r="K10958" s="184"/>
      <c r="L10958" s="183"/>
    </row>
    <row r="10959">
      <c r="A10959" s="454"/>
      <c r="B10959" s="927"/>
      <c r="C10959" s="580"/>
      <c r="D10959" s="939"/>
      <c r="E10959" s="940"/>
      <c r="F10959" s="941"/>
      <c r="G10959" s="937" t="str">
        <f t="array" ref="G10959">xlookup(F10959,'Internal Staffing Calculator'!E:E,'Internal Staffing Calculator'!C:C,"")</f>
        <v/>
      </c>
      <c r="H10959" s="932" t="str">
        <f t="array" ref="H10959">if(F10959&lt;&gt;"", iferror(index('Internal Staffing Calculator'!B$8:B23500,match(F10959,'Internal Staffing Calculator'!E$8:E23500,0)), "Not In Budget"),"")</f>
        <v/>
      </c>
      <c r="I10959" s="184"/>
      <c r="J10959" s="184"/>
      <c r="K10959" s="184"/>
      <c r="L10959" s="183"/>
    </row>
    <row r="10960">
      <c r="A10960" s="454"/>
      <c r="B10960" s="927"/>
      <c r="C10960" s="580"/>
      <c r="D10960" s="939"/>
      <c r="E10960" s="940"/>
      <c r="F10960" s="941"/>
      <c r="G10960" s="937" t="str">
        <f t="array" ref="G10960">xlookup(F10960,'Internal Staffing Calculator'!E:E,'Internal Staffing Calculator'!C:C,"")</f>
        <v/>
      </c>
      <c r="H10960" s="932" t="str">
        <f t="array" ref="H10960">if(F10960&lt;&gt;"", iferror(index('Internal Staffing Calculator'!B$8:B23500,match(F10960,'Internal Staffing Calculator'!E$8:E23500,0)), "Not In Budget"),"")</f>
        <v/>
      </c>
      <c r="I10960" s="184"/>
      <c r="J10960" s="184"/>
      <c r="K10960" s="184"/>
      <c r="L10960" s="183"/>
    </row>
    <row r="10961">
      <c r="A10961" s="454"/>
      <c r="B10961" s="927"/>
      <c r="C10961" s="580"/>
      <c r="D10961" s="939"/>
      <c r="E10961" s="940"/>
      <c r="F10961" s="941"/>
      <c r="G10961" s="937" t="str">
        <f t="array" ref="G10961">xlookup(F10961,'Internal Staffing Calculator'!E:E,'Internal Staffing Calculator'!C:C,"")</f>
        <v/>
      </c>
      <c r="H10961" s="932" t="str">
        <f t="array" ref="H10961">if(F10961&lt;&gt;"", iferror(index('Internal Staffing Calculator'!B$8:B23500,match(F10961,'Internal Staffing Calculator'!E$8:E23500,0)), "Not In Budget"),"")</f>
        <v/>
      </c>
      <c r="I10961" s="184"/>
      <c r="J10961" s="184"/>
      <c r="K10961" s="184"/>
      <c r="L10961" s="183"/>
    </row>
    <row r="10962">
      <c r="A10962" s="454"/>
      <c r="B10962" s="927"/>
      <c r="C10962" s="580"/>
      <c r="D10962" s="939"/>
      <c r="E10962" s="940"/>
      <c r="F10962" s="941"/>
      <c r="G10962" s="937" t="str">
        <f t="array" ref="G10962">xlookup(F10962,'Internal Staffing Calculator'!E:E,'Internal Staffing Calculator'!C:C,"")</f>
        <v/>
      </c>
      <c r="H10962" s="932" t="str">
        <f t="array" ref="H10962">if(F10962&lt;&gt;"", iferror(index('Internal Staffing Calculator'!B$8:B23500,match(F10962,'Internal Staffing Calculator'!E$8:E23500,0)), "Not In Budget"),"")</f>
        <v/>
      </c>
      <c r="I10962" s="184"/>
      <c r="J10962" s="184"/>
      <c r="K10962" s="184"/>
      <c r="L10962" s="183"/>
    </row>
    <row r="10963">
      <c r="A10963" s="454"/>
      <c r="B10963" s="927"/>
      <c r="C10963" s="580"/>
      <c r="D10963" s="939"/>
      <c r="E10963" s="940"/>
      <c r="F10963" s="941"/>
      <c r="G10963" s="937" t="str">
        <f t="array" ref="G10963">xlookup(F10963,'Internal Staffing Calculator'!E:E,'Internal Staffing Calculator'!C:C,"")</f>
        <v/>
      </c>
      <c r="H10963" s="932" t="str">
        <f t="array" ref="H10963">if(F10963&lt;&gt;"", iferror(index('Internal Staffing Calculator'!B$8:B23500,match(F10963,'Internal Staffing Calculator'!E$8:E23500,0)), "Not In Budget"),"")</f>
        <v/>
      </c>
      <c r="I10963" s="184"/>
      <c r="J10963" s="184"/>
      <c r="K10963" s="184"/>
      <c r="L10963" s="183"/>
    </row>
    <row r="10964">
      <c r="A10964" s="454"/>
      <c r="B10964" s="927"/>
      <c r="C10964" s="580"/>
      <c r="D10964" s="939"/>
      <c r="E10964" s="940"/>
      <c r="F10964" s="941"/>
      <c r="G10964" s="937" t="str">
        <f t="array" ref="G10964">xlookup(F10964,'Internal Staffing Calculator'!E:E,'Internal Staffing Calculator'!C:C,"")</f>
        <v/>
      </c>
      <c r="H10964" s="932" t="str">
        <f t="array" ref="H10964">if(F10964&lt;&gt;"", iferror(index('Internal Staffing Calculator'!B$8:B23500,match(F10964,'Internal Staffing Calculator'!E$8:E23500,0)), "Not In Budget"),"")</f>
        <v/>
      </c>
      <c r="I10964" s="184"/>
      <c r="J10964" s="184"/>
      <c r="K10964" s="184"/>
      <c r="L10964" s="183"/>
    </row>
    <row r="10965">
      <c r="A10965" s="454"/>
      <c r="B10965" s="927"/>
      <c r="C10965" s="580"/>
      <c r="D10965" s="939"/>
      <c r="E10965" s="940"/>
      <c r="F10965" s="941"/>
      <c r="G10965" s="937" t="str">
        <f t="array" ref="G10965">xlookup(F10965,'Internal Staffing Calculator'!E:E,'Internal Staffing Calculator'!C:C,"")</f>
        <v/>
      </c>
      <c r="H10965" s="932" t="str">
        <f t="array" ref="H10965">if(F10965&lt;&gt;"", iferror(index('Internal Staffing Calculator'!B$8:B23500,match(F10965,'Internal Staffing Calculator'!E$8:E23500,0)), "Not In Budget"),"")</f>
        <v/>
      </c>
      <c r="I10965" s="184"/>
      <c r="J10965" s="184"/>
      <c r="K10965" s="184"/>
      <c r="L10965" s="183"/>
    </row>
    <row r="10966">
      <c r="A10966" s="454"/>
      <c r="B10966" s="927"/>
      <c r="C10966" s="580"/>
      <c r="D10966" s="939"/>
      <c r="E10966" s="940"/>
      <c r="F10966" s="941"/>
      <c r="G10966" s="937" t="str">
        <f t="array" ref="G10966">xlookup(F10966,'Internal Staffing Calculator'!E:E,'Internal Staffing Calculator'!C:C,"")</f>
        <v/>
      </c>
      <c r="H10966" s="932" t="str">
        <f t="array" ref="H10966">if(F10966&lt;&gt;"", iferror(index('Internal Staffing Calculator'!B$8:B23500,match(F10966,'Internal Staffing Calculator'!E$8:E23500,0)), "Not In Budget"),"")</f>
        <v/>
      </c>
      <c r="I10966" s="184"/>
      <c r="J10966" s="184"/>
      <c r="K10966" s="184"/>
      <c r="L10966" s="183"/>
    </row>
    <row r="10967">
      <c r="A10967" s="454"/>
      <c r="B10967" s="927"/>
      <c r="C10967" s="580"/>
      <c r="D10967" s="939"/>
      <c r="E10967" s="940"/>
      <c r="F10967" s="941"/>
      <c r="G10967" s="937" t="str">
        <f t="array" ref="G10967">xlookup(F10967,'Internal Staffing Calculator'!E:E,'Internal Staffing Calculator'!C:C,"")</f>
        <v/>
      </c>
      <c r="H10967" s="932" t="str">
        <f t="array" ref="H10967">if(F10967&lt;&gt;"", iferror(index('Internal Staffing Calculator'!B$8:B23500,match(F10967,'Internal Staffing Calculator'!E$8:E23500,0)), "Not In Budget"),"")</f>
        <v/>
      </c>
      <c r="I10967" s="184"/>
      <c r="J10967" s="184"/>
      <c r="K10967" s="184"/>
      <c r="L10967" s="183"/>
    </row>
    <row r="10968">
      <c r="A10968" s="454"/>
      <c r="B10968" s="927"/>
      <c r="C10968" s="580"/>
      <c r="D10968" s="939"/>
      <c r="E10968" s="940"/>
      <c r="F10968" s="941"/>
      <c r="G10968" s="937" t="str">
        <f t="array" ref="G10968">xlookup(F10968,'Internal Staffing Calculator'!E:E,'Internal Staffing Calculator'!C:C,"")</f>
        <v/>
      </c>
      <c r="H10968" s="932" t="str">
        <f t="array" ref="H10968">if(F10968&lt;&gt;"", iferror(index('Internal Staffing Calculator'!B$8:B23500,match(F10968,'Internal Staffing Calculator'!E$8:E23500,0)), "Not In Budget"),"")</f>
        <v/>
      </c>
      <c r="I10968" s="184"/>
      <c r="J10968" s="184"/>
      <c r="K10968" s="184"/>
      <c r="L10968" s="183"/>
    </row>
    <row r="10969">
      <c r="A10969" s="454"/>
      <c r="B10969" s="927"/>
      <c r="C10969" s="580"/>
      <c r="D10969" s="939"/>
      <c r="E10969" s="940"/>
      <c r="F10969" s="941"/>
      <c r="G10969" s="937" t="str">
        <f t="array" ref="G10969">xlookup(F10969,'Internal Staffing Calculator'!E:E,'Internal Staffing Calculator'!C:C,"")</f>
        <v/>
      </c>
      <c r="H10969" s="932" t="str">
        <f t="array" ref="H10969">if(F10969&lt;&gt;"", iferror(index('Internal Staffing Calculator'!B$8:B23500,match(F10969,'Internal Staffing Calculator'!E$8:E23500,0)), "Not In Budget"),"")</f>
        <v/>
      </c>
      <c r="I10969" s="184"/>
      <c r="J10969" s="184"/>
      <c r="K10969" s="184"/>
      <c r="L10969" s="183"/>
    </row>
    <row r="10970">
      <c r="A10970" s="454"/>
      <c r="B10970" s="927"/>
      <c r="C10970" s="580"/>
      <c r="D10970" s="939"/>
      <c r="E10970" s="940"/>
      <c r="F10970" s="941"/>
      <c r="G10970" s="937" t="str">
        <f t="array" ref="G10970">xlookup(F10970,'Internal Staffing Calculator'!E:E,'Internal Staffing Calculator'!C:C,"")</f>
        <v/>
      </c>
      <c r="H10970" s="932" t="str">
        <f t="array" ref="H10970">if(F10970&lt;&gt;"", iferror(index('Internal Staffing Calculator'!B$8:B23500,match(F10970,'Internal Staffing Calculator'!E$8:E23500,0)), "Not In Budget"),"")</f>
        <v/>
      </c>
      <c r="I10970" s="184"/>
      <c r="J10970" s="184"/>
      <c r="K10970" s="184"/>
      <c r="L10970" s="183"/>
    </row>
    <row r="10971">
      <c r="A10971" s="454"/>
      <c r="B10971" s="927"/>
      <c r="C10971" s="580"/>
      <c r="D10971" s="939"/>
      <c r="E10971" s="940"/>
      <c r="F10971" s="941"/>
      <c r="G10971" s="937" t="str">
        <f t="array" ref="G10971">xlookup(F10971,'Internal Staffing Calculator'!E:E,'Internal Staffing Calculator'!C:C,"")</f>
        <v/>
      </c>
      <c r="H10971" s="932" t="str">
        <f t="array" ref="H10971">if(F10971&lt;&gt;"", iferror(index('Internal Staffing Calculator'!B$8:B23500,match(F10971,'Internal Staffing Calculator'!E$8:E23500,0)), "Not In Budget"),"")</f>
        <v/>
      </c>
      <c r="I10971" s="184"/>
      <c r="J10971" s="184"/>
      <c r="K10971" s="184"/>
      <c r="L10971" s="183"/>
    </row>
    <row r="10972">
      <c r="A10972" s="454"/>
      <c r="B10972" s="927"/>
      <c r="C10972" s="580"/>
      <c r="D10972" s="939"/>
      <c r="E10972" s="940"/>
      <c r="F10972" s="941"/>
      <c r="G10972" s="937" t="str">
        <f t="array" ref="G10972">xlookup(F10972,'Internal Staffing Calculator'!E:E,'Internal Staffing Calculator'!C:C,"")</f>
        <v/>
      </c>
      <c r="H10972" s="932" t="str">
        <f t="array" ref="H10972">if(F10972&lt;&gt;"", iferror(index('Internal Staffing Calculator'!B$8:B23500,match(F10972,'Internal Staffing Calculator'!E$8:E23500,0)), "Not In Budget"),"")</f>
        <v/>
      </c>
      <c r="I10972" s="184"/>
      <c r="J10972" s="184"/>
      <c r="K10972" s="184"/>
      <c r="L10972" s="183"/>
    </row>
    <row r="10973">
      <c r="A10973" s="454"/>
      <c r="B10973" s="927"/>
      <c r="C10973" s="580"/>
      <c r="D10973" s="939"/>
      <c r="E10973" s="940"/>
      <c r="F10973" s="941"/>
      <c r="G10973" s="937" t="str">
        <f t="array" ref="G10973">xlookup(F10973,'Internal Staffing Calculator'!E:E,'Internal Staffing Calculator'!C:C,"")</f>
        <v/>
      </c>
      <c r="H10973" s="932" t="str">
        <f t="array" ref="H10973">if(F10973&lt;&gt;"", iferror(index('Internal Staffing Calculator'!B$8:B23500,match(F10973,'Internal Staffing Calculator'!E$8:E23500,0)), "Not In Budget"),"")</f>
        <v/>
      </c>
      <c r="I10973" s="184"/>
      <c r="J10973" s="184"/>
      <c r="K10973" s="184"/>
      <c r="L10973" s="183"/>
    </row>
    <row r="10974">
      <c r="A10974" s="454"/>
      <c r="B10974" s="927"/>
      <c r="C10974" s="580"/>
      <c r="D10974" s="939"/>
      <c r="E10974" s="940"/>
      <c r="F10974" s="941"/>
      <c r="G10974" s="937" t="str">
        <f t="array" ref="G10974">xlookup(F10974,'Internal Staffing Calculator'!E:E,'Internal Staffing Calculator'!C:C,"")</f>
        <v/>
      </c>
      <c r="H10974" s="932" t="str">
        <f t="array" ref="H10974">if(F10974&lt;&gt;"", iferror(index('Internal Staffing Calculator'!B$8:B23500,match(F10974,'Internal Staffing Calculator'!E$8:E23500,0)), "Not In Budget"),"")</f>
        <v/>
      </c>
      <c r="I10974" s="184"/>
      <c r="J10974" s="184"/>
      <c r="K10974" s="184"/>
      <c r="L10974" s="183"/>
    </row>
    <row r="10975">
      <c r="A10975" s="454"/>
      <c r="B10975" s="927"/>
      <c r="C10975" s="580"/>
      <c r="D10975" s="939"/>
      <c r="E10975" s="940"/>
      <c r="F10975" s="941"/>
      <c r="G10975" s="937" t="str">
        <f t="array" ref="G10975">xlookup(F10975,'Internal Staffing Calculator'!E:E,'Internal Staffing Calculator'!C:C,"")</f>
        <v/>
      </c>
      <c r="H10975" s="932" t="str">
        <f t="array" ref="H10975">if(F10975&lt;&gt;"", iferror(index('Internal Staffing Calculator'!B$8:B23500,match(F10975,'Internal Staffing Calculator'!E$8:E23500,0)), "Not In Budget"),"")</f>
        <v/>
      </c>
      <c r="I10975" s="184"/>
      <c r="J10975" s="184"/>
      <c r="K10975" s="184"/>
      <c r="L10975" s="183"/>
    </row>
    <row r="10976">
      <c r="A10976" s="454"/>
      <c r="B10976" s="927"/>
      <c r="C10976" s="580"/>
      <c r="D10976" s="939"/>
      <c r="E10976" s="940"/>
      <c r="F10976" s="941"/>
      <c r="G10976" s="937" t="str">
        <f t="array" ref="G10976">xlookup(F10976,'Internal Staffing Calculator'!E:E,'Internal Staffing Calculator'!C:C,"")</f>
        <v/>
      </c>
      <c r="H10976" s="932" t="str">
        <f t="array" ref="H10976">if(F10976&lt;&gt;"", iferror(index('Internal Staffing Calculator'!B$8:B23500,match(F10976,'Internal Staffing Calculator'!E$8:E23500,0)), "Not In Budget"),"")</f>
        <v/>
      </c>
      <c r="I10976" s="184"/>
      <c r="J10976" s="184"/>
      <c r="K10976" s="184"/>
      <c r="L10976" s="183"/>
    </row>
    <row r="10977">
      <c r="A10977" s="454"/>
      <c r="B10977" s="927"/>
      <c r="C10977" s="580"/>
      <c r="D10977" s="939"/>
      <c r="E10977" s="940"/>
      <c r="F10977" s="941"/>
      <c r="G10977" s="937" t="str">
        <f t="array" ref="G10977">xlookup(F10977,'Internal Staffing Calculator'!E:E,'Internal Staffing Calculator'!C:C,"")</f>
        <v/>
      </c>
      <c r="H10977" s="932" t="str">
        <f t="array" ref="H10977">if(F10977&lt;&gt;"", iferror(index('Internal Staffing Calculator'!B$8:B23500,match(F10977,'Internal Staffing Calculator'!E$8:E23500,0)), "Not In Budget"),"")</f>
        <v/>
      </c>
      <c r="I10977" s="184"/>
      <c r="J10977" s="184"/>
      <c r="K10977" s="184"/>
      <c r="L10977" s="183"/>
    </row>
    <row r="10978">
      <c r="A10978" s="454"/>
      <c r="B10978" s="927"/>
      <c r="C10978" s="580"/>
      <c r="D10978" s="939"/>
      <c r="E10978" s="940"/>
      <c r="F10978" s="941"/>
      <c r="G10978" s="937" t="str">
        <f t="array" ref="G10978">xlookup(F10978,'Internal Staffing Calculator'!E:E,'Internal Staffing Calculator'!C:C,"")</f>
        <v/>
      </c>
      <c r="H10978" s="932" t="str">
        <f t="array" ref="H10978">if(F10978&lt;&gt;"", iferror(index('Internal Staffing Calculator'!B$8:B23500,match(F10978,'Internal Staffing Calculator'!E$8:E23500,0)), "Not In Budget"),"")</f>
        <v/>
      </c>
      <c r="I10978" s="184"/>
      <c r="J10978" s="184"/>
      <c r="K10978" s="184"/>
      <c r="L10978" s="183"/>
    </row>
    <row r="10979">
      <c r="A10979" s="454"/>
      <c r="B10979" s="927"/>
      <c r="C10979" s="580"/>
      <c r="D10979" s="939"/>
      <c r="E10979" s="940"/>
      <c r="F10979" s="941"/>
      <c r="G10979" s="937" t="str">
        <f t="array" ref="G10979">xlookup(F10979,'Internal Staffing Calculator'!E:E,'Internal Staffing Calculator'!C:C,"")</f>
        <v/>
      </c>
      <c r="H10979" s="932" t="str">
        <f t="array" ref="H10979">if(F10979&lt;&gt;"", iferror(index('Internal Staffing Calculator'!B$8:B23500,match(F10979,'Internal Staffing Calculator'!E$8:E23500,0)), "Not In Budget"),"")</f>
        <v/>
      </c>
      <c r="I10979" s="184"/>
      <c r="J10979" s="184"/>
      <c r="K10979" s="184"/>
      <c r="L10979" s="183"/>
    </row>
    <row r="10980">
      <c r="A10980" s="454"/>
      <c r="B10980" s="927"/>
      <c r="C10980" s="580"/>
      <c r="D10980" s="939"/>
      <c r="E10980" s="940"/>
      <c r="F10980" s="941"/>
      <c r="G10980" s="937" t="str">
        <f t="array" ref="G10980">xlookup(F10980,'Internal Staffing Calculator'!E:E,'Internal Staffing Calculator'!C:C,"")</f>
        <v/>
      </c>
      <c r="H10980" s="932" t="str">
        <f t="array" ref="H10980">if(F10980&lt;&gt;"", iferror(index('Internal Staffing Calculator'!B$8:B23500,match(F10980,'Internal Staffing Calculator'!E$8:E23500,0)), "Not In Budget"),"")</f>
        <v/>
      </c>
      <c r="I10980" s="184"/>
      <c r="J10980" s="184"/>
      <c r="K10980" s="184"/>
      <c r="L10980" s="183"/>
    </row>
    <row r="10981">
      <c r="A10981" s="454"/>
      <c r="B10981" s="927"/>
      <c r="C10981" s="580"/>
      <c r="D10981" s="939"/>
      <c r="E10981" s="940"/>
      <c r="F10981" s="941"/>
      <c r="G10981" s="937" t="str">
        <f t="array" ref="G10981">xlookup(F10981,'Internal Staffing Calculator'!E:E,'Internal Staffing Calculator'!C:C,"")</f>
        <v/>
      </c>
      <c r="H10981" s="932" t="str">
        <f t="array" ref="H10981">if(F10981&lt;&gt;"", iferror(index('Internal Staffing Calculator'!B$8:B23500,match(F10981,'Internal Staffing Calculator'!E$8:E23500,0)), "Not In Budget"),"")</f>
        <v/>
      </c>
      <c r="I10981" s="184"/>
      <c r="J10981" s="184"/>
      <c r="K10981" s="184"/>
      <c r="L10981" s="183"/>
    </row>
    <row r="10982">
      <c r="A10982" s="454"/>
      <c r="B10982" s="927"/>
      <c r="C10982" s="580"/>
      <c r="D10982" s="939"/>
      <c r="E10982" s="940"/>
      <c r="F10982" s="941"/>
      <c r="G10982" s="937" t="str">
        <f t="array" ref="G10982">xlookup(F10982,'Internal Staffing Calculator'!E:E,'Internal Staffing Calculator'!C:C,"")</f>
        <v/>
      </c>
      <c r="H10982" s="932" t="str">
        <f t="array" ref="H10982">if(F10982&lt;&gt;"", iferror(index('Internal Staffing Calculator'!B$8:B23500,match(F10982,'Internal Staffing Calculator'!E$8:E23500,0)), "Not In Budget"),"")</f>
        <v/>
      </c>
      <c r="I10982" s="184"/>
      <c r="J10982" s="184"/>
      <c r="K10982" s="184"/>
      <c r="L10982" s="183"/>
    </row>
    <row r="10983">
      <c r="A10983" s="454"/>
      <c r="B10983" s="927"/>
      <c r="C10983" s="580"/>
      <c r="D10983" s="939"/>
      <c r="E10983" s="940"/>
      <c r="F10983" s="941"/>
      <c r="G10983" s="937" t="str">
        <f t="array" ref="G10983">xlookup(F10983,'Internal Staffing Calculator'!E:E,'Internal Staffing Calculator'!C:C,"")</f>
        <v/>
      </c>
      <c r="H10983" s="932" t="str">
        <f t="array" ref="H10983">if(F10983&lt;&gt;"", iferror(index('Internal Staffing Calculator'!B$8:B23500,match(F10983,'Internal Staffing Calculator'!E$8:E23500,0)), "Not In Budget"),"")</f>
        <v/>
      </c>
      <c r="I10983" s="184"/>
      <c r="J10983" s="184"/>
      <c r="K10983" s="184"/>
      <c r="L10983" s="183"/>
    </row>
    <row r="10984">
      <c r="A10984" s="454"/>
      <c r="B10984" s="927"/>
      <c r="C10984" s="580"/>
      <c r="D10984" s="939"/>
      <c r="E10984" s="940"/>
      <c r="F10984" s="941"/>
      <c r="G10984" s="937" t="str">
        <f t="array" ref="G10984">xlookup(F10984,'Internal Staffing Calculator'!E:E,'Internal Staffing Calculator'!C:C,"")</f>
        <v/>
      </c>
      <c r="H10984" s="932" t="str">
        <f t="array" ref="H10984">if(F10984&lt;&gt;"", iferror(index('Internal Staffing Calculator'!B$8:B23500,match(F10984,'Internal Staffing Calculator'!E$8:E23500,0)), "Not In Budget"),"")</f>
        <v/>
      </c>
      <c r="I10984" s="184"/>
      <c r="J10984" s="184"/>
      <c r="K10984" s="184"/>
      <c r="L10984" s="183"/>
    </row>
    <row r="10985">
      <c r="A10985" s="454"/>
      <c r="B10985" s="927"/>
      <c r="C10985" s="580"/>
      <c r="D10985" s="939"/>
      <c r="E10985" s="940"/>
      <c r="F10985" s="941"/>
      <c r="G10985" s="937" t="str">
        <f t="array" ref="G10985">xlookup(F10985,'Internal Staffing Calculator'!E:E,'Internal Staffing Calculator'!C:C,"")</f>
        <v/>
      </c>
      <c r="H10985" s="932" t="str">
        <f t="array" ref="H10985">if(F10985&lt;&gt;"", iferror(index('Internal Staffing Calculator'!B$8:B23500,match(F10985,'Internal Staffing Calculator'!E$8:E23500,0)), "Not In Budget"),"")</f>
        <v/>
      </c>
      <c r="I10985" s="184"/>
      <c r="J10985" s="184"/>
      <c r="K10985" s="184"/>
      <c r="L10985" s="183"/>
    </row>
    <row r="10986">
      <c r="A10986" s="454"/>
      <c r="B10986" s="927"/>
      <c r="C10986" s="580"/>
      <c r="D10986" s="939"/>
      <c r="E10986" s="940"/>
      <c r="F10986" s="941"/>
      <c r="G10986" s="937" t="str">
        <f t="array" ref="G10986">xlookup(F10986,'Internal Staffing Calculator'!E:E,'Internal Staffing Calculator'!C:C,"")</f>
        <v/>
      </c>
      <c r="H10986" s="932" t="str">
        <f t="array" ref="H10986">if(F10986&lt;&gt;"", iferror(index('Internal Staffing Calculator'!B$8:B23500,match(F10986,'Internal Staffing Calculator'!E$8:E23500,0)), "Not In Budget"),"")</f>
        <v/>
      </c>
      <c r="I10986" s="184"/>
      <c r="J10986" s="184"/>
      <c r="K10986" s="184"/>
      <c r="L10986" s="183"/>
    </row>
    <row r="10987">
      <c r="A10987" s="454"/>
      <c r="B10987" s="927"/>
      <c r="C10987" s="580"/>
      <c r="D10987" s="939"/>
      <c r="E10987" s="940"/>
      <c r="F10987" s="941"/>
      <c r="G10987" s="937" t="str">
        <f t="array" ref="G10987">xlookup(F10987,'Internal Staffing Calculator'!E:E,'Internal Staffing Calculator'!C:C,"")</f>
        <v/>
      </c>
      <c r="H10987" s="932" t="str">
        <f t="array" ref="H10987">if(F10987&lt;&gt;"", iferror(index('Internal Staffing Calculator'!B$8:B23500,match(F10987,'Internal Staffing Calculator'!E$8:E23500,0)), "Not In Budget"),"")</f>
        <v/>
      </c>
      <c r="I10987" s="184"/>
      <c r="J10987" s="184"/>
      <c r="K10987" s="184"/>
      <c r="L10987" s="183"/>
    </row>
    <row r="10988">
      <c r="A10988" s="454"/>
      <c r="B10988" s="927"/>
      <c r="C10988" s="580"/>
      <c r="D10988" s="939"/>
      <c r="E10988" s="940"/>
      <c r="F10988" s="941"/>
      <c r="G10988" s="937" t="str">
        <f t="array" ref="G10988">xlookup(F10988,'Internal Staffing Calculator'!E:E,'Internal Staffing Calculator'!C:C,"")</f>
        <v/>
      </c>
      <c r="H10988" s="932" t="str">
        <f t="array" ref="H10988">if(F10988&lt;&gt;"", iferror(index('Internal Staffing Calculator'!B$8:B23500,match(F10988,'Internal Staffing Calculator'!E$8:E23500,0)), "Not In Budget"),"")</f>
        <v/>
      </c>
      <c r="I10988" s="184"/>
      <c r="J10988" s="184"/>
      <c r="K10988" s="184"/>
      <c r="L10988" s="183"/>
    </row>
    <row r="10989">
      <c r="A10989" s="454"/>
      <c r="B10989" s="927"/>
      <c r="C10989" s="580"/>
      <c r="D10989" s="939"/>
      <c r="E10989" s="940"/>
      <c r="F10989" s="941"/>
      <c r="G10989" s="937" t="str">
        <f t="array" ref="G10989">xlookup(F10989,'Internal Staffing Calculator'!E:E,'Internal Staffing Calculator'!C:C,"")</f>
        <v/>
      </c>
      <c r="H10989" s="932" t="str">
        <f t="array" ref="H10989">if(F10989&lt;&gt;"", iferror(index('Internal Staffing Calculator'!B$8:B23500,match(F10989,'Internal Staffing Calculator'!E$8:E23500,0)), "Not In Budget"),"")</f>
        <v/>
      </c>
      <c r="I10989" s="184"/>
      <c r="J10989" s="184"/>
      <c r="K10989" s="184"/>
      <c r="L10989" s="183"/>
    </row>
    <row r="10990">
      <c r="A10990" s="454"/>
      <c r="B10990" s="927"/>
      <c r="C10990" s="580"/>
      <c r="D10990" s="939"/>
      <c r="E10990" s="940"/>
      <c r="F10990" s="941"/>
      <c r="G10990" s="937" t="str">
        <f t="array" ref="G10990">xlookup(F10990,'Internal Staffing Calculator'!E:E,'Internal Staffing Calculator'!C:C,"")</f>
        <v/>
      </c>
      <c r="H10990" s="932" t="str">
        <f t="array" ref="H10990">if(F10990&lt;&gt;"", iferror(index('Internal Staffing Calculator'!B$8:B23500,match(F10990,'Internal Staffing Calculator'!E$8:E23500,0)), "Not In Budget"),"")</f>
        <v/>
      </c>
      <c r="I10990" s="184"/>
      <c r="J10990" s="184"/>
      <c r="K10990" s="184"/>
      <c r="L10990" s="183"/>
    </row>
    <row r="10991">
      <c r="A10991" s="454"/>
      <c r="B10991" s="927"/>
      <c r="C10991" s="580"/>
      <c r="D10991" s="939"/>
      <c r="E10991" s="940"/>
      <c r="F10991" s="941"/>
      <c r="G10991" s="937" t="str">
        <f t="array" ref="G10991">xlookup(F10991,'Internal Staffing Calculator'!E:E,'Internal Staffing Calculator'!C:C,"")</f>
        <v/>
      </c>
      <c r="H10991" s="932" t="str">
        <f t="array" ref="H10991">if(F10991&lt;&gt;"", iferror(index('Internal Staffing Calculator'!B$8:B23500,match(F10991,'Internal Staffing Calculator'!E$8:E23500,0)), "Not In Budget"),"")</f>
        <v/>
      </c>
      <c r="I10991" s="184"/>
      <c r="J10991" s="184"/>
      <c r="K10991" s="184"/>
      <c r="L10991" s="183"/>
    </row>
    <row r="10992">
      <c r="A10992" s="454"/>
      <c r="B10992" s="927"/>
      <c r="C10992" s="580"/>
      <c r="D10992" s="939"/>
      <c r="E10992" s="940"/>
      <c r="F10992" s="941"/>
      <c r="G10992" s="937" t="str">
        <f t="array" ref="G10992">xlookup(F10992,'Internal Staffing Calculator'!E:E,'Internal Staffing Calculator'!C:C,"")</f>
        <v/>
      </c>
      <c r="H10992" s="932" t="str">
        <f t="array" ref="H10992">if(F10992&lt;&gt;"", iferror(index('Internal Staffing Calculator'!B$8:B23500,match(F10992,'Internal Staffing Calculator'!E$8:E23500,0)), "Not In Budget"),"")</f>
        <v/>
      </c>
      <c r="I10992" s="184"/>
      <c r="J10992" s="184"/>
      <c r="K10992" s="184"/>
      <c r="L10992" s="183"/>
    </row>
    <row r="10993">
      <c r="A10993" s="454"/>
      <c r="B10993" s="927"/>
      <c r="C10993" s="580"/>
      <c r="D10993" s="939"/>
      <c r="E10993" s="940"/>
      <c r="F10993" s="941"/>
      <c r="G10993" s="937" t="str">
        <f t="array" ref="G10993">xlookup(F10993,'Internal Staffing Calculator'!E:E,'Internal Staffing Calculator'!C:C,"")</f>
        <v/>
      </c>
      <c r="H10993" s="932" t="str">
        <f t="array" ref="H10993">if(F10993&lt;&gt;"", iferror(index('Internal Staffing Calculator'!B$8:B23500,match(F10993,'Internal Staffing Calculator'!E$8:E23500,0)), "Not In Budget"),"")</f>
        <v/>
      </c>
      <c r="I10993" s="184"/>
      <c r="J10993" s="184"/>
      <c r="K10993" s="184"/>
      <c r="L10993" s="183"/>
    </row>
    <row r="10994">
      <c r="A10994" s="454"/>
      <c r="B10994" s="927"/>
      <c r="C10994" s="580"/>
      <c r="D10994" s="939"/>
      <c r="E10994" s="940"/>
      <c r="F10994" s="941"/>
      <c r="G10994" s="937" t="str">
        <f t="array" ref="G10994">xlookup(F10994,'Internal Staffing Calculator'!E:E,'Internal Staffing Calculator'!C:C,"")</f>
        <v/>
      </c>
      <c r="H10994" s="932" t="str">
        <f t="array" ref="H10994">if(F10994&lt;&gt;"", iferror(index('Internal Staffing Calculator'!B$8:B23500,match(F10994,'Internal Staffing Calculator'!E$8:E23500,0)), "Not In Budget"),"")</f>
        <v/>
      </c>
      <c r="I10994" s="184"/>
      <c r="J10994" s="184"/>
      <c r="K10994" s="184"/>
      <c r="L10994" s="183"/>
    </row>
    <row r="10995">
      <c r="A10995" s="454"/>
      <c r="B10995" s="927"/>
      <c r="C10995" s="580"/>
      <c r="D10995" s="939"/>
      <c r="E10995" s="940"/>
      <c r="F10995" s="941"/>
      <c r="G10995" s="937" t="str">
        <f t="array" ref="G10995">xlookup(F10995,'Internal Staffing Calculator'!E:E,'Internal Staffing Calculator'!C:C,"")</f>
        <v/>
      </c>
      <c r="H10995" s="932" t="str">
        <f t="array" ref="H10995">if(F10995&lt;&gt;"", iferror(index('Internal Staffing Calculator'!B$8:B23500,match(F10995,'Internal Staffing Calculator'!E$8:E23500,0)), "Not In Budget"),"")</f>
        <v/>
      </c>
      <c r="I10995" s="184"/>
      <c r="J10995" s="184"/>
      <c r="K10995" s="184"/>
      <c r="L10995" s="183"/>
    </row>
    <row r="10996">
      <c r="A10996" s="454"/>
      <c r="B10996" s="927"/>
      <c r="C10996" s="580"/>
      <c r="D10996" s="939"/>
      <c r="E10996" s="940"/>
      <c r="F10996" s="941"/>
      <c r="G10996" s="937" t="str">
        <f t="array" ref="G10996">xlookup(F10996,'Internal Staffing Calculator'!E:E,'Internal Staffing Calculator'!C:C,"")</f>
        <v/>
      </c>
      <c r="H10996" s="932" t="str">
        <f t="array" ref="H10996">if(F10996&lt;&gt;"", iferror(index('Internal Staffing Calculator'!B$8:B23500,match(F10996,'Internal Staffing Calculator'!E$8:E23500,0)), "Not In Budget"),"")</f>
        <v/>
      </c>
      <c r="I10996" s="184"/>
      <c r="J10996" s="184"/>
      <c r="K10996" s="184"/>
      <c r="L10996" s="183"/>
    </row>
    <row r="10997">
      <c r="A10997" s="454"/>
      <c r="B10997" s="927"/>
      <c r="C10997" s="580"/>
      <c r="D10997" s="939"/>
      <c r="E10997" s="940"/>
      <c r="F10997" s="941"/>
      <c r="G10997" s="937" t="str">
        <f t="array" ref="G10997">xlookup(F10997,'Internal Staffing Calculator'!E:E,'Internal Staffing Calculator'!C:C,"")</f>
        <v/>
      </c>
      <c r="H10997" s="932" t="str">
        <f t="array" ref="H10997">if(F10997&lt;&gt;"", iferror(index('Internal Staffing Calculator'!B$8:B23500,match(F10997,'Internal Staffing Calculator'!E$8:E23500,0)), "Not In Budget"),"")</f>
        <v/>
      </c>
      <c r="I10997" s="184"/>
      <c r="J10997" s="184"/>
      <c r="K10997" s="184"/>
      <c r="L10997" s="183"/>
    </row>
    <row r="10998">
      <c r="A10998" s="454"/>
      <c r="B10998" s="927"/>
      <c r="C10998" s="580"/>
      <c r="D10998" s="939"/>
      <c r="E10998" s="940"/>
      <c r="F10998" s="941"/>
      <c r="G10998" s="937" t="str">
        <f t="array" ref="G10998">xlookup(F10998,'Internal Staffing Calculator'!E:E,'Internal Staffing Calculator'!C:C,"")</f>
        <v/>
      </c>
      <c r="H10998" s="932" t="str">
        <f t="array" ref="H10998">if(F10998&lt;&gt;"", iferror(index('Internal Staffing Calculator'!B$8:B23500,match(F10998,'Internal Staffing Calculator'!E$8:E23500,0)), "Not In Budget"),"")</f>
        <v/>
      </c>
      <c r="I10998" s="184"/>
      <c r="J10998" s="184"/>
      <c r="K10998" s="184"/>
      <c r="L10998" s="183"/>
    </row>
    <row r="10999">
      <c r="A10999" s="454"/>
      <c r="B10999" s="927"/>
      <c r="C10999" s="580"/>
      <c r="D10999" s="939"/>
      <c r="E10999" s="940"/>
      <c r="F10999" s="941"/>
      <c r="G10999" s="937" t="str">
        <f t="array" ref="G10999">xlookup(F10999,'Internal Staffing Calculator'!E:E,'Internal Staffing Calculator'!C:C,"")</f>
        <v/>
      </c>
      <c r="H10999" s="932" t="str">
        <f t="array" ref="H10999">if(F10999&lt;&gt;"", iferror(index('Internal Staffing Calculator'!B$8:B23500,match(F10999,'Internal Staffing Calculator'!E$8:E23500,0)), "Not In Budget"),"")</f>
        <v/>
      </c>
      <c r="I10999" s="184"/>
      <c r="J10999" s="184"/>
      <c r="K10999" s="184"/>
      <c r="L10999" s="183"/>
    </row>
    <row r="11000">
      <c r="A11000" s="454"/>
      <c r="B11000" s="927"/>
      <c r="C11000" s="580"/>
      <c r="D11000" s="939"/>
      <c r="E11000" s="940"/>
      <c r="F11000" s="941"/>
      <c r="G11000" s="937" t="str">
        <f t="array" ref="G11000">xlookup(F11000,'Internal Staffing Calculator'!E:E,'Internal Staffing Calculator'!C:C,"")</f>
        <v/>
      </c>
      <c r="H11000" s="932" t="str">
        <f t="array" ref="H11000">if(F11000&lt;&gt;"", iferror(index('Internal Staffing Calculator'!B$8:B23500,match(F11000,'Internal Staffing Calculator'!E$8:E23500,0)), "Not In Budget"),"")</f>
        <v/>
      </c>
      <c r="I11000" s="184"/>
      <c r="J11000" s="184"/>
      <c r="K11000" s="184"/>
      <c r="L11000" s="183"/>
    </row>
    <row r="11001">
      <c r="A11001" s="454"/>
      <c r="B11001" s="927"/>
      <c r="C11001" s="580"/>
      <c r="D11001" s="939"/>
      <c r="E11001" s="940"/>
      <c r="F11001" s="941"/>
      <c r="G11001" s="937" t="str">
        <f t="array" ref="G11001">xlookup(F11001,'Internal Staffing Calculator'!E:E,'Internal Staffing Calculator'!C:C,"")</f>
        <v/>
      </c>
      <c r="H11001" s="932" t="str">
        <f t="array" ref="H11001">if(F11001&lt;&gt;"", iferror(index('Internal Staffing Calculator'!B$8:B23500,match(F11001,'Internal Staffing Calculator'!E$8:E23500,0)), "Not In Budget"),"")</f>
        <v/>
      </c>
      <c r="I11001" s="184"/>
      <c r="J11001" s="184"/>
      <c r="K11001" s="184"/>
      <c r="L11001" s="183"/>
    </row>
    <row r="11002">
      <c r="A11002" s="454"/>
      <c r="B11002" s="927"/>
      <c r="C11002" s="580"/>
      <c r="D11002" s="939"/>
      <c r="E11002" s="940"/>
      <c r="F11002" s="941"/>
      <c r="G11002" s="937" t="str">
        <f t="array" ref="G11002">xlookup(F11002,'Internal Staffing Calculator'!E:E,'Internal Staffing Calculator'!C:C,"")</f>
        <v/>
      </c>
      <c r="H11002" s="932" t="str">
        <f t="array" ref="H11002">if(F11002&lt;&gt;"", iferror(index('Internal Staffing Calculator'!B$8:B23500,match(F11002,'Internal Staffing Calculator'!E$8:E23500,0)), "Not In Budget"),"")</f>
        <v/>
      </c>
      <c r="I11002" s="184"/>
      <c r="J11002" s="184"/>
      <c r="K11002" s="184"/>
      <c r="L11002" s="183"/>
    </row>
    <row r="11003">
      <c r="A11003" s="454"/>
      <c r="B11003" s="927"/>
      <c r="C11003" s="580"/>
      <c r="D11003" s="939"/>
      <c r="E11003" s="940"/>
      <c r="F11003" s="941"/>
      <c r="G11003" s="937" t="str">
        <f t="array" ref="G11003">xlookup(F11003,'Internal Staffing Calculator'!E:E,'Internal Staffing Calculator'!C:C,"")</f>
        <v/>
      </c>
      <c r="H11003" s="932" t="str">
        <f t="array" ref="H11003">if(F11003&lt;&gt;"", iferror(index('Internal Staffing Calculator'!B$8:B23500,match(F11003,'Internal Staffing Calculator'!E$8:E23500,0)), "Not In Budget"),"")</f>
        <v/>
      </c>
      <c r="I11003" s="184"/>
      <c r="J11003" s="184"/>
      <c r="K11003" s="184"/>
      <c r="L11003" s="183"/>
    </row>
    <row r="11004">
      <c r="A11004" s="454"/>
      <c r="B11004" s="927"/>
      <c r="C11004" s="580"/>
      <c r="D11004" s="939"/>
      <c r="E11004" s="940"/>
      <c r="F11004" s="941"/>
      <c r="G11004" s="937" t="str">
        <f t="array" ref="G11004">xlookup(F11004,'Internal Staffing Calculator'!E:E,'Internal Staffing Calculator'!C:C,"")</f>
        <v/>
      </c>
      <c r="H11004" s="932" t="str">
        <f t="array" ref="H11004">if(F11004&lt;&gt;"", iferror(index('Internal Staffing Calculator'!B$8:B23500,match(F11004,'Internal Staffing Calculator'!E$8:E23500,0)), "Not In Budget"),"")</f>
        <v/>
      </c>
      <c r="I11004" s="184"/>
      <c r="J11004" s="184"/>
      <c r="K11004" s="184"/>
      <c r="L11004" s="183"/>
    </row>
    <row r="11005">
      <c r="A11005" s="454"/>
      <c r="B11005" s="927"/>
      <c r="C11005" s="580"/>
      <c r="D11005" s="939"/>
      <c r="E11005" s="940"/>
      <c r="F11005" s="941"/>
      <c r="G11005" s="937" t="str">
        <f t="array" ref="G11005">xlookup(F11005,'Internal Staffing Calculator'!E:E,'Internal Staffing Calculator'!C:C,"")</f>
        <v/>
      </c>
      <c r="H11005" s="932" t="str">
        <f t="array" ref="H11005">if(F11005&lt;&gt;"", iferror(index('Internal Staffing Calculator'!B$8:B23500,match(F11005,'Internal Staffing Calculator'!E$8:E23500,0)), "Not In Budget"),"")</f>
        <v/>
      </c>
      <c r="I11005" s="184"/>
      <c r="J11005" s="184"/>
      <c r="K11005" s="184"/>
      <c r="L11005" s="183"/>
    </row>
    <row r="11006">
      <c r="A11006" s="454"/>
      <c r="B11006" s="927"/>
      <c r="C11006" s="580"/>
      <c r="D11006" s="939"/>
      <c r="E11006" s="940"/>
      <c r="F11006" s="941"/>
      <c r="G11006" s="937" t="str">
        <f t="array" ref="G11006">xlookup(F11006,'Internal Staffing Calculator'!E:E,'Internal Staffing Calculator'!C:C,"")</f>
        <v/>
      </c>
      <c r="H11006" s="932" t="str">
        <f t="array" ref="H11006">if(F11006&lt;&gt;"", iferror(index('Internal Staffing Calculator'!B$8:B23500,match(F11006,'Internal Staffing Calculator'!E$8:E23500,0)), "Not In Budget"),"")</f>
        <v/>
      </c>
      <c r="I11006" s="184"/>
      <c r="J11006" s="184"/>
      <c r="K11006" s="184"/>
      <c r="L11006" s="183"/>
    </row>
    <row r="11007">
      <c r="A11007" s="454"/>
      <c r="B11007" s="927"/>
      <c r="C11007" s="580"/>
      <c r="D11007" s="939"/>
      <c r="E11007" s="940"/>
      <c r="F11007" s="941"/>
      <c r="G11007" s="937" t="str">
        <f t="array" ref="G11007">xlookup(F11007,'Internal Staffing Calculator'!E:E,'Internal Staffing Calculator'!C:C,"")</f>
        <v/>
      </c>
      <c r="H11007" s="932" t="str">
        <f t="array" ref="H11007">if(F11007&lt;&gt;"", iferror(index('Internal Staffing Calculator'!B$8:B23500,match(F11007,'Internal Staffing Calculator'!E$8:E23500,0)), "Not In Budget"),"")</f>
        <v/>
      </c>
      <c r="I11007" s="184"/>
      <c r="J11007" s="184"/>
      <c r="K11007" s="184"/>
      <c r="L11007" s="183"/>
    </row>
    <row r="11008">
      <c r="A11008" s="454"/>
      <c r="B11008" s="927"/>
      <c r="C11008" s="580"/>
      <c r="D11008" s="939"/>
      <c r="E11008" s="940"/>
      <c r="F11008" s="941"/>
      <c r="G11008" s="937" t="str">
        <f t="array" ref="G11008">xlookup(F11008,'Internal Staffing Calculator'!E:E,'Internal Staffing Calculator'!C:C,"")</f>
        <v/>
      </c>
      <c r="H11008" s="932" t="str">
        <f t="array" ref="H11008">if(F11008&lt;&gt;"", iferror(index('Internal Staffing Calculator'!B$8:B23500,match(F11008,'Internal Staffing Calculator'!E$8:E23500,0)), "Not In Budget"),"")</f>
        <v/>
      </c>
      <c r="I11008" s="184"/>
      <c r="J11008" s="184"/>
      <c r="K11008" s="184"/>
      <c r="L11008" s="183"/>
    </row>
    <row r="11009">
      <c r="A11009" s="454"/>
      <c r="B11009" s="927"/>
      <c r="C11009" s="580"/>
      <c r="D11009" s="939"/>
      <c r="E11009" s="940"/>
      <c r="F11009" s="941"/>
      <c r="G11009" s="937" t="str">
        <f t="array" ref="G11009">xlookup(F11009,'Internal Staffing Calculator'!E:E,'Internal Staffing Calculator'!C:C,"")</f>
        <v/>
      </c>
      <c r="H11009" s="932" t="str">
        <f t="array" ref="H11009">if(F11009&lt;&gt;"", iferror(index('Internal Staffing Calculator'!B$8:B23500,match(F11009,'Internal Staffing Calculator'!E$8:E23500,0)), "Not In Budget"),"")</f>
        <v/>
      </c>
      <c r="I11009" s="184"/>
      <c r="J11009" s="184"/>
      <c r="K11009" s="184"/>
      <c r="L11009" s="183"/>
    </row>
    <row r="11010">
      <c r="A11010" s="454"/>
      <c r="B11010" s="927"/>
      <c r="C11010" s="580"/>
      <c r="D11010" s="939"/>
      <c r="E11010" s="940"/>
      <c r="F11010" s="941"/>
      <c r="G11010" s="937" t="str">
        <f t="array" ref="G11010">xlookup(F11010,'Internal Staffing Calculator'!E:E,'Internal Staffing Calculator'!C:C,"")</f>
        <v/>
      </c>
      <c r="H11010" s="932" t="str">
        <f t="array" ref="H11010">if(F11010&lt;&gt;"", iferror(index('Internal Staffing Calculator'!B$8:B23500,match(F11010,'Internal Staffing Calculator'!E$8:E23500,0)), "Not In Budget"),"")</f>
        <v/>
      </c>
      <c r="I11010" s="184"/>
      <c r="J11010" s="184"/>
      <c r="K11010" s="184"/>
      <c r="L11010" s="183"/>
    </row>
    <row r="11011">
      <c r="A11011" s="454"/>
      <c r="B11011" s="927"/>
      <c r="C11011" s="580"/>
      <c r="D11011" s="939"/>
      <c r="E11011" s="940"/>
      <c r="F11011" s="941"/>
      <c r="G11011" s="937" t="str">
        <f t="array" ref="G11011">xlookup(F11011,'Internal Staffing Calculator'!E:E,'Internal Staffing Calculator'!C:C,"")</f>
        <v/>
      </c>
      <c r="H11011" s="932" t="str">
        <f t="array" ref="H11011">if(F11011&lt;&gt;"", iferror(index('Internal Staffing Calculator'!B$8:B23500,match(F11011,'Internal Staffing Calculator'!E$8:E23500,0)), "Not In Budget"),"")</f>
        <v/>
      </c>
      <c r="I11011" s="184"/>
      <c r="J11011" s="184"/>
      <c r="K11011" s="184"/>
      <c r="L11011" s="183"/>
    </row>
    <row r="11012">
      <c r="A11012" s="454"/>
      <c r="B11012" s="927"/>
      <c r="C11012" s="580"/>
      <c r="D11012" s="939"/>
      <c r="E11012" s="940"/>
      <c r="F11012" s="941"/>
      <c r="G11012" s="937" t="str">
        <f t="array" ref="G11012">xlookup(F11012,'Internal Staffing Calculator'!E:E,'Internal Staffing Calculator'!C:C,"")</f>
        <v/>
      </c>
      <c r="H11012" s="932" t="str">
        <f t="array" ref="H11012">if(F11012&lt;&gt;"", iferror(index('Internal Staffing Calculator'!B$8:B23500,match(F11012,'Internal Staffing Calculator'!E$8:E23500,0)), "Not In Budget"),"")</f>
        <v/>
      </c>
      <c r="I11012" s="184"/>
      <c r="J11012" s="184"/>
      <c r="K11012" s="184"/>
      <c r="L11012" s="183"/>
    </row>
    <row r="11013">
      <c r="A11013" s="454"/>
      <c r="B11013" s="927"/>
      <c r="C11013" s="580"/>
      <c r="D11013" s="939"/>
      <c r="E11013" s="940"/>
      <c r="F11013" s="941"/>
      <c r="G11013" s="937" t="str">
        <f t="array" ref="G11013">xlookup(F11013,'Internal Staffing Calculator'!E:E,'Internal Staffing Calculator'!C:C,"")</f>
        <v/>
      </c>
      <c r="H11013" s="932" t="str">
        <f t="array" ref="H11013">if(F11013&lt;&gt;"", iferror(index('Internal Staffing Calculator'!B$8:B23500,match(F11013,'Internal Staffing Calculator'!E$8:E23500,0)), "Not In Budget"),"")</f>
        <v/>
      </c>
      <c r="I11013" s="184"/>
      <c r="J11013" s="184"/>
      <c r="K11013" s="184"/>
      <c r="L11013" s="183"/>
    </row>
    <row r="11014">
      <c r="A11014" s="454"/>
      <c r="B11014" s="927"/>
      <c r="C11014" s="580"/>
      <c r="D11014" s="939"/>
      <c r="E11014" s="940"/>
      <c r="F11014" s="941"/>
      <c r="G11014" s="937" t="str">
        <f t="array" ref="G11014">xlookup(F11014,'Internal Staffing Calculator'!E:E,'Internal Staffing Calculator'!C:C,"")</f>
        <v/>
      </c>
      <c r="H11014" s="932" t="str">
        <f t="array" ref="H11014">if(F11014&lt;&gt;"", iferror(index('Internal Staffing Calculator'!B$8:B23500,match(F11014,'Internal Staffing Calculator'!E$8:E23500,0)), "Not In Budget"),"")</f>
        <v/>
      </c>
      <c r="I11014" s="184"/>
      <c r="J11014" s="184"/>
      <c r="K11014" s="184"/>
      <c r="L11014" s="183"/>
    </row>
    <row r="11015">
      <c r="A11015" s="454"/>
      <c r="B11015" s="927"/>
      <c r="C11015" s="580"/>
      <c r="D11015" s="939"/>
      <c r="E11015" s="940"/>
      <c r="F11015" s="941"/>
      <c r="G11015" s="937" t="str">
        <f t="array" ref="G11015">xlookup(F11015,'Internal Staffing Calculator'!E:E,'Internal Staffing Calculator'!C:C,"")</f>
        <v/>
      </c>
      <c r="H11015" s="932" t="str">
        <f t="array" ref="H11015">if(F11015&lt;&gt;"", iferror(index('Internal Staffing Calculator'!B$8:B23500,match(F11015,'Internal Staffing Calculator'!E$8:E23500,0)), "Not In Budget"),"")</f>
        <v/>
      </c>
      <c r="I11015" s="184"/>
      <c r="J11015" s="184"/>
      <c r="K11015" s="184"/>
      <c r="L11015" s="183"/>
    </row>
    <row r="11016">
      <c r="A11016" s="454"/>
      <c r="B11016" s="927"/>
      <c r="C11016" s="580"/>
      <c r="D11016" s="939"/>
      <c r="E11016" s="940"/>
      <c r="F11016" s="941"/>
      <c r="G11016" s="937" t="str">
        <f t="array" ref="G11016">xlookup(F11016,'Internal Staffing Calculator'!E:E,'Internal Staffing Calculator'!C:C,"")</f>
        <v/>
      </c>
      <c r="H11016" s="932" t="str">
        <f t="array" ref="H11016">if(F11016&lt;&gt;"", iferror(index('Internal Staffing Calculator'!B$8:B23500,match(F11016,'Internal Staffing Calculator'!E$8:E23500,0)), "Not In Budget"),"")</f>
        <v/>
      </c>
      <c r="I11016" s="184"/>
      <c r="J11016" s="184"/>
      <c r="K11016" s="184"/>
      <c r="L11016" s="183"/>
    </row>
    <row r="11017">
      <c r="A11017" s="454"/>
      <c r="B11017" s="927"/>
      <c r="C11017" s="580"/>
      <c r="D11017" s="939"/>
      <c r="E11017" s="940"/>
      <c r="F11017" s="941"/>
      <c r="G11017" s="937" t="str">
        <f t="array" ref="G11017">xlookup(F11017,'Internal Staffing Calculator'!E:E,'Internal Staffing Calculator'!C:C,"")</f>
        <v/>
      </c>
      <c r="H11017" s="932" t="str">
        <f t="array" ref="H11017">if(F11017&lt;&gt;"", iferror(index('Internal Staffing Calculator'!B$8:B23500,match(F11017,'Internal Staffing Calculator'!E$8:E23500,0)), "Not In Budget"),"")</f>
        <v/>
      </c>
      <c r="I11017" s="184"/>
      <c r="J11017" s="184"/>
      <c r="K11017" s="184"/>
      <c r="L11017" s="183"/>
    </row>
    <row r="11018">
      <c r="A11018" s="454"/>
      <c r="B11018" s="927"/>
      <c r="C11018" s="580"/>
      <c r="D11018" s="939"/>
      <c r="E11018" s="940"/>
      <c r="F11018" s="941"/>
      <c r="G11018" s="937" t="str">
        <f t="array" ref="G11018">xlookup(F11018,'Internal Staffing Calculator'!E:E,'Internal Staffing Calculator'!C:C,"")</f>
        <v/>
      </c>
      <c r="H11018" s="932" t="str">
        <f t="array" ref="H11018">if(F11018&lt;&gt;"", iferror(index('Internal Staffing Calculator'!B$8:B23500,match(F11018,'Internal Staffing Calculator'!E$8:E23500,0)), "Not In Budget"),"")</f>
        <v/>
      </c>
      <c r="I11018" s="184"/>
      <c r="J11018" s="184"/>
      <c r="K11018" s="184"/>
      <c r="L11018" s="183"/>
    </row>
    <row r="11019">
      <c r="A11019" s="454"/>
      <c r="B11019" s="927"/>
      <c r="C11019" s="580"/>
      <c r="D11019" s="939"/>
      <c r="E11019" s="940"/>
      <c r="F11019" s="941"/>
      <c r="G11019" s="937" t="str">
        <f t="array" ref="G11019">xlookup(F11019,'Internal Staffing Calculator'!E:E,'Internal Staffing Calculator'!C:C,"")</f>
        <v/>
      </c>
      <c r="H11019" s="932" t="str">
        <f t="array" ref="H11019">if(F11019&lt;&gt;"", iferror(index('Internal Staffing Calculator'!B$8:B23500,match(F11019,'Internal Staffing Calculator'!E$8:E23500,0)), "Not In Budget"),"")</f>
        <v/>
      </c>
      <c r="I11019" s="184"/>
      <c r="J11019" s="184"/>
      <c r="K11019" s="184"/>
      <c r="L11019" s="183"/>
    </row>
    <row r="11020">
      <c r="A11020" s="454"/>
      <c r="B11020" s="927"/>
      <c r="C11020" s="580"/>
      <c r="D11020" s="939"/>
      <c r="E11020" s="940"/>
      <c r="F11020" s="941"/>
      <c r="G11020" s="937" t="str">
        <f t="array" ref="G11020">xlookup(F11020,'Internal Staffing Calculator'!E:E,'Internal Staffing Calculator'!C:C,"")</f>
        <v/>
      </c>
      <c r="H11020" s="932" t="str">
        <f t="array" ref="H11020">if(F11020&lt;&gt;"", iferror(index('Internal Staffing Calculator'!B$8:B23500,match(F11020,'Internal Staffing Calculator'!E$8:E23500,0)), "Not In Budget"),"")</f>
        <v/>
      </c>
      <c r="I11020" s="184"/>
      <c r="J11020" s="184"/>
      <c r="K11020" s="184"/>
      <c r="L11020" s="183"/>
    </row>
    <row r="11021">
      <c r="A11021" s="454"/>
      <c r="B11021" s="927"/>
      <c r="C11021" s="580"/>
      <c r="D11021" s="939"/>
      <c r="E11021" s="940"/>
      <c r="F11021" s="941"/>
      <c r="G11021" s="937" t="str">
        <f t="array" ref="G11021">xlookup(F11021,'Internal Staffing Calculator'!E:E,'Internal Staffing Calculator'!C:C,"")</f>
        <v/>
      </c>
      <c r="H11021" s="932" t="str">
        <f t="array" ref="H11021">if(F11021&lt;&gt;"", iferror(index('Internal Staffing Calculator'!B$8:B23500,match(F11021,'Internal Staffing Calculator'!E$8:E23500,0)), "Not In Budget"),"")</f>
        <v/>
      </c>
      <c r="I11021" s="184"/>
      <c r="J11021" s="184"/>
      <c r="K11021" s="184"/>
      <c r="L11021" s="183"/>
    </row>
    <row r="11022">
      <c r="A11022" s="454"/>
      <c r="B11022" s="927"/>
      <c r="C11022" s="580"/>
      <c r="D11022" s="939"/>
      <c r="E11022" s="940"/>
      <c r="F11022" s="941"/>
      <c r="G11022" s="937" t="str">
        <f t="array" ref="G11022">xlookup(F11022,'Internal Staffing Calculator'!E:E,'Internal Staffing Calculator'!C:C,"")</f>
        <v/>
      </c>
      <c r="H11022" s="932" t="str">
        <f t="array" ref="H11022">if(F11022&lt;&gt;"", iferror(index('Internal Staffing Calculator'!B$8:B23500,match(F11022,'Internal Staffing Calculator'!E$8:E23500,0)), "Not In Budget"),"")</f>
        <v/>
      </c>
      <c r="I11022" s="184"/>
      <c r="J11022" s="184"/>
      <c r="K11022" s="184"/>
      <c r="L11022" s="183"/>
    </row>
    <row r="11023">
      <c r="A11023" s="454"/>
      <c r="B11023" s="927"/>
      <c r="C11023" s="580"/>
      <c r="D11023" s="939"/>
      <c r="E11023" s="940"/>
      <c r="F11023" s="941"/>
      <c r="G11023" s="937" t="str">
        <f t="array" ref="G11023">xlookup(F11023,'Internal Staffing Calculator'!E:E,'Internal Staffing Calculator'!C:C,"")</f>
        <v/>
      </c>
      <c r="H11023" s="932" t="str">
        <f t="array" ref="H11023">if(F11023&lt;&gt;"", iferror(index('Internal Staffing Calculator'!B$8:B23500,match(F11023,'Internal Staffing Calculator'!E$8:E23500,0)), "Not In Budget"),"")</f>
        <v/>
      </c>
      <c r="I11023" s="184"/>
      <c r="J11023" s="184"/>
      <c r="K11023" s="184"/>
      <c r="L11023" s="183"/>
    </row>
    <row r="11024">
      <c r="A11024" s="454"/>
      <c r="B11024" s="927"/>
      <c r="C11024" s="580"/>
      <c r="D11024" s="939"/>
      <c r="E11024" s="940"/>
      <c r="F11024" s="941"/>
      <c r="G11024" s="937" t="str">
        <f t="array" ref="G11024">xlookup(F11024,'Internal Staffing Calculator'!E:E,'Internal Staffing Calculator'!C:C,"")</f>
        <v/>
      </c>
      <c r="H11024" s="932" t="str">
        <f t="array" ref="H11024">if(F11024&lt;&gt;"", iferror(index('Internal Staffing Calculator'!B$8:B23500,match(F11024,'Internal Staffing Calculator'!E$8:E23500,0)), "Not In Budget"),"")</f>
        <v/>
      </c>
      <c r="I11024" s="184"/>
      <c r="J11024" s="184"/>
      <c r="K11024" s="184"/>
      <c r="L11024" s="183"/>
    </row>
    <row r="11025">
      <c r="A11025" s="454"/>
      <c r="B11025" s="927"/>
      <c r="C11025" s="580"/>
      <c r="D11025" s="939"/>
      <c r="E11025" s="940"/>
      <c r="F11025" s="941"/>
      <c r="G11025" s="937" t="str">
        <f t="array" ref="G11025">xlookup(F11025,'Internal Staffing Calculator'!E:E,'Internal Staffing Calculator'!C:C,"")</f>
        <v/>
      </c>
      <c r="H11025" s="932" t="str">
        <f t="array" ref="H11025">if(F11025&lt;&gt;"", iferror(index('Internal Staffing Calculator'!B$8:B23500,match(F11025,'Internal Staffing Calculator'!E$8:E23500,0)), "Not In Budget"),"")</f>
        <v/>
      </c>
      <c r="I11025" s="184"/>
      <c r="J11025" s="184"/>
      <c r="K11025" s="184"/>
      <c r="L11025" s="183"/>
    </row>
    <row r="11026">
      <c r="A11026" s="454"/>
      <c r="B11026" s="927"/>
      <c r="C11026" s="580"/>
      <c r="D11026" s="939"/>
      <c r="E11026" s="940"/>
      <c r="F11026" s="941"/>
      <c r="G11026" s="937" t="str">
        <f t="array" ref="G11026">xlookup(F11026,'Internal Staffing Calculator'!E:E,'Internal Staffing Calculator'!C:C,"")</f>
        <v/>
      </c>
      <c r="H11026" s="932" t="str">
        <f t="array" ref="H11026">if(F11026&lt;&gt;"", iferror(index('Internal Staffing Calculator'!B$8:B23500,match(F11026,'Internal Staffing Calculator'!E$8:E23500,0)), "Not In Budget"),"")</f>
        <v/>
      </c>
      <c r="I11026" s="184"/>
      <c r="J11026" s="184"/>
      <c r="K11026" s="184"/>
      <c r="L11026" s="183"/>
    </row>
    <row r="11027">
      <c r="A11027" s="454"/>
      <c r="B11027" s="927"/>
      <c r="C11027" s="580"/>
      <c r="D11027" s="939"/>
      <c r="E11027" s="940"/>
      <c r="F11027" s="941"/>
      <c r="G11027" s="937" t="str">
        <f t="array" ref="G11027">xlookup(F11027,'Internal Staffing Calculator'!E:E,'Internal Staffing Calculator'!C:C,"")</f>
        <v/>
      </c>
      <c r="H11027" s="932" t="str">
        <f t="array" ref="H11027">if(F11027&lt;&gt;"", iferror(index('Internal Staffing Calculator'!B$8:B23500,match(F11027,'Internal Staffing Calculator'!E$8:E23500,0)), "Not In Budget"),"")</f>
        <v/>
      </c>
      <c r="I11027" s="184"/>
      <c r="J11027" s="184"/>
      <c r="K11027" s="184"/>
      <c r="L11027" s="183"/>
    </row>
    <row r="11028">
      <c r="A11028" s="454"/>
      <c r="B11028" s="927"/>
      <c r="C11028" s="580"/>
      <c r="D11028" s="939"/>
      <c r="E11028" s="940"/>
      <c r="F11028" s="941"/>
      <c r="G11028" s="937" t="str">
        <f t="array" ref="G11028">xlookup(F11028,'Internal Staffing Calculator'!E:E,'Internal Staffing Calculator'!C:C,"")</f>
        <v/>
      </c>
      <c r="H11028" s="932" t="str">
        <f t="array" ref="H11028">if(F11028&lt;&gt;"", iferror(index('Internal Staffing Calculator'!B$8:B23500,match(F11028,'Internal Staffing Calculator'!E$8:E23500,0)), "Not In Budget"),"")</f>
        <v/>
      </c>
      <c r="I11028" s="184"/>
      <c r="J11028" s="184"/>
      <c r="K11028" s="184"/>
      <c r="L11028" s="183"/>
    </row>
    <row r="11029">
      <c r="A11029" s="454"/>
      <c r="B11029" s="927"/>
      <c r="C11029" s="580"/>
      <c r="D11029" s="939"/>
      <c r="E11029" s="940"/>
      <c r="F11029" s="941"/>
      <c r="G11029" s="937" t="str">
        <f t="array" ref="G11029">xlookup(F11029,'Internal Staffing Calculator'!E:E,'Internal Staffing Calculator'!C:C,"")</f>
        <v/>
      </c>
      <c r="H11029" s="932" t="str">
        <f t="array" ref="H11029">if(F11029&lt;&gt;"", iferror(index('Internal Staffing Calculator'!B$8:B23500,match(F11029,'Internal Staffing Calculator'!E$8:E23500,0)), "Not In Budget"),"")</f>
        <v/>
      </c>
      <c r="I11029" s="184"/>
      <c r="J11029" s="184"/>
      <c r="K11029" s="184"/>
      <c r="L11029" s="183"/>
    </row>
    <row r="11030">
      <c r="A11030" s="454"/>
      <c r="B11030" s="927"/>
      <c r="C11030" s="580"/>
      <c r="D11030" s="939"/>
      <c r="E11030" s="940"/>
      <c r="F11030" s="941"/>
      <c r="G11030" s="937" t="str">
        <f t="array" ref="G11030">xlookup(F11030,'Internal Staffing Calculator'!E:E,'Internal Staffing Calculator'!C:C,"")</f>
        <v/>
      </c>
      <c r="H11030" s="932" t="str">
        <f t="array" ref="H11030">if(F11030&lt;&gt;"", iferror(index('Internal Staffing Calculator'!B$8:B23500,match(F11030,'Internal Staffing Calculator'!E$8:E23500,0)), "Not In Budget"),"")</f>
        <v/>
      </c>
      <c r="I11030" s="184"/>
      <c r="J11030" s="184"/>
      <c r="K11030" s="184"/>
      <c r="L11030" s="183"/>
    </row>
    <row r="11031">
      <c r="A11031" s="454"/>
      <c r="B11031" s="927"/>
      <c r="C11031" s="580"/>
      <c r="D11031" s="939"/>
      <c r="E11031" s="940"/>
      <c r="F11031" s="941"/>
      <c r="G11031" s="937" t="str">
        <f t="array" ref="G11031">xlookup(F11031,'Internal Staffing Calculator'!E:E,'Internal Staffing Calculator'!C:C,"")</f>
        <v/>
      </c>
      <c r="H11031" s="932" t="str">
        <f t="array" ref="H11031">if(F11031&lt;&gt;"", iferror(index('Internal Staffing Calculator'!B$8:B23500,match(F11031,'Internal Staffing Calculator'!E$8:E23500,0)), "Not In Budget"),"")</f>
        <v/>
      </c>
      <c r="I11031" s="184"/>
      <c r="J11031" s="184"/>
      <c r="K11031" s="184"/>
      <c r="L11031" s="183"/>
    </row>
    <row r="11032">
      <c r="A11032" s="454"/>
      <c r="B11032" s="927"/>
      <c r="C11032" s="580"/>
      <c r="D11032" s="939"/>
      <c r="E11032" s="940"/>
      <c r="F11032" s="941"/>
      <c r="G11032" s="937" t="str">
        <f t="array" ref="G11032">xlookup(F11032,'Internal Staffing Calculator'!E:E,'Internal Staffing Calculator'!C:C,"")</f>
        <v/>
      </c>
      <c r="H11032" s="932" t="str">
        <f t="array" ref="H11032">if(F11032&lt;&gt;"", iferror(index('Internal Staffing Calculator'!B$8:B23500,match(F11032,'Internal Staffing Calculator'!E$8:E23500,0)), "Not In Budget"),"")</f>
        <v/>
      </c>
      <c r="I11032" s="184"/>
      <c r="J11032" s="184"/>
      <c r="K11032" s="184"/>
      <c r="L11032" s="183"/>
    </row>
    <row r="11033">
      <c r="A11033" s="454"/>
      <c r="B11033" s="927"/>
      <c r="C11033" s="580"/>
      <c r="D11033" s="939"/>
      <c r="E11033" s="940"/>
      <c r="F11033" s="941"/>
      <c r="G11033" s="937" t="str">
        <f t="array" ref="G11033">xlookup(F11033,'Internal Staffing Calculator'!E:E,'Internal Staffing Calculator'!C:C,"")</f>
        <v/>
      </c>
      <c r="H11033" s="932" t="str">
        <f t="array" ref="H11033">if(F11033&lt;&gt;"", iferror(index('Internal Staffing Calculator'!B$8:B23500,match(F11033,'Internal Staffing Calculator'!E$8:E23500,0)), "Not In Budget"),"")</f>
        <v/>
      </c>
      <c r="I11033" s="184"/>
      <c r="J11033" s="184"/>
      <c r="K11033" s="184"/>
      <c r="L11033" s="183"/>
    </row>
    <row r="11034">
      <c r="A11034" s="454"/>
      <c r="B11034" s="927"/>
      <c r="C11034" s="580"/>
      <c r="D11034" s="939"/>
      <c r="E11034" s="940"/>
      <c r="F11034" s="941"/>
      <c r="G11034" s="937" t="str">
        <f t="array" ref="G11034">xlookup(F11034,'Internal Staffing Calculator'!E:E,'Internal Staffing Calculator'!C:C,"")</f>
        <v/>
      </c>
      <c r="H11034" s="932" t="str">
        <f t="array" ref="H11034">if(F11034&lt;&gt;"", iferror(index('Internal Staffing Calculator'!B$8:B23500,match(F11034,'Internal Staffing Calculator'!E$8:E23500,0)), "Not In Budget"),"")</f>
        <v/>
      </c>
      <c r="I11034" s="184"/>
      <c r="J11034" s="184"/>
      <c r="K11034" s="184"/>
      <c r="L11034" s="183"/>
    </row>
    <row r="11035">
      <c r="A11035" s="454"/>
      <c r="B11035" s="927"/>
      <c r="C11035" s="580"/>
      <c r="D11035" s="939"/>
      <c r="E11035" s="940"/>
      <c r="F11035" s="941"/>
      <c r="G11035" s="937" t="str">
        <f t="array" ref="G11035">xlookup(F11035,'Internal Staffing Calculator'!E:E,'Internal Staffing Calculator'!C:C,"")</f>
        <v/>
      </c>
      <c r="H11035" s="932" t="str">
        <f t="array" ref="H11035">if(F11035&lt;&gt;"", iferror(index('Internal Staffing Calculator'!B$8:B23500,match(F11035,'Internal Staffing Calculator'!E$8:E23500,0)), "Not In Budget"),"")</f>
        <v/>
      </c>
      <c r="I11035" s="184"/>
      <c r="J11035" s="184"/>
      <c r="K11035" s="184"/>
      <c r="L11035" s="183"/>
    </row>
    <row r="11036">
      <c r="A11036" s="454"/>
      <c r="B11036" s="927"/>
      <c r="C11036" s="580"/>
      <c r="D11036" s="939"/>
      <c r="E11036" s="940"/>
      <c r="F11036" s="941"/>
      <c r="G11036" s="937" t="str">
        <f t="array" ref="G11036">xlookup(F11036,'Internal Staffing Calculator'!E:E,'Internal Staffing Calculator'!C:C,"")</f>
        <v/>
      </c>
      <c r="H11036" s="932" t="str">
        <f t="array" ref="H11036">if(F11036&lt;&gt;"", iferror(index('Internal Staffing Calculator'!B$8:B23500,match(F11036,'Internal Staffing Calculator'!E$8:E23500,0)), "Not In Budget"),"")</f>
        <v/>
      </c>
      <c r="I11036" s="184"/>
      <c r="J11036" s="184"/>
      <c r="K11036" s="184"/>
      <c r="L11036" s="183"/>
    </row>
    <row r="11037">
      <c r="A11037" s="454"/>
      <c r="B11037" s="927"/>
      <c r="C11037" s="580"/>
      <c r="D11037" s="939"/>
      <c r="E11037" s="940"/>
      <c r="F11037" s="941"/>
      <c r="G11037" s="937" t="str">
        <f t="array" ref="G11037">xlookup(F11037,'Internal Staffing Calculator'!E:E,'Internal Staffing Calculator'!C:C,"")</f>
        <v/>
      </c>
      <c r="H11037" s="932" t="str">
        <f t="array" ref="H11037">if(F11037&lt;&gt;"", iferror(index('Internal Staffing Calculator'!B$8:B23500,match(F11037,'Internal Staffing Calculator'!E$8:E23500,0)), "Not In Budget"),"")</f>
        <v/>
      </c>
      <c r="I11037" s="184"/>
      <c r="J11037" s="184"/>
      <c r="K11037" s="184"/>
      <c r="L11037" s="183"/>
    </row>
    <row r="11038">
      <c r="A11038" s="454"/>
      <c r="B11038" s="927"/>
      <c r="C11038" s="580"/>
      <c r="D11038" s="939"/>
      <c r="E11038" s="940"/>
      <c r="F11038" s="941"/>
      <c r="G11038" s="937" t="str">
        <f t="array" ref="G11038">xlookup(F11038,'Internal Staffing Calculator'!E:E,'Internal Staffing Calculator'!C:C,"")</f>
        <v/>
      </c>
      <c r="H11038" s="932" t="str">
        <f t="array" ref="H11038">if(F11038&lt;&gt;"", iferror(index('Internal Staffing Calculator'!B$8:B23500,match(F11038,'Internal Staffing Calculator'!E$8:E23500,0)), "Not In Budget"),"")</f>
        <v/>
      </c>
      <c r="I11038" s="184"/>
      <c r="J11038" s="184"/>
      <c r="K11038" s="184"/>
      <c r="L11038" s="183"/>
    </row>
    <row r="11039">
      <c r="A11039" s="454"/>
      <c r="B11039" s="927"/>
      <c r="C11039" s="580"/>
      <c r="D11039" s="939"/>
      <c r="E11039" s="940"/>
      <c r="F11039" s="941"/>
      <c r="G11039" s="937" t="str">
        <f t="array" ref="G11039">xlookup(F11039,'Internal Staffing Calculator'!E:E,'Internal Staffing Calculator'!C:C,"")</f>
        <v/>
      </c>
      <c r="H11039" s="932" t="str">
        <f t="array" ref="H11039">if(F11039&lt;&gt;"", iferror(index('Internal Staffing Calculator'!B$8:B23500,match(F11039,'Internal Staffing Calculator'!E$8:E23500,0)), "Not In Budget"),"")</f>
        <v/>
      </c>
      <c r="I11039" s="184"/>
      <c r="J11039" s="184"/>
      <c r="K11039" s="184"/>
      <c r="L11039" s="183"/>
    </row>
    <row r="11040">
      <c r="A11040" s="454"/>
      <c r="B11040" s="927"/>
      <c r="C11040" s="580"/>
      <c r="D11040" s="939"/>
      <c r="E11040" s="940"/>
      <c r="F11040" s="941"/>
      <c r="G11040" s="937" t="str">
        <f t="array" ref="G11040">xlookup(F11040,'Internal Staffing Calculator'!E:E,'Internal Staffing Calculator'!C:C,"")</f>
        <v/>
      </c>
      <c r="H11040" s="932" t="str">
        <f t="array" ref="H11040">if(F11040&lt;&gt;"", iferror(index('Internal Staffing Calculator'!B$8:B23500,match(F11040,'Internal Staffing Calculator'!E$8:E23500,0)), "Not In Budget"),"")</f>
        <v/>
      </c>
      <c r="I11040" s="184"/>
      <c r="J11040" s="184"/>
      <c r="K11040" s="184"/>
      <c r="L11040" s="183"/>
    </row>
    <row r="11041">
      <c r="A11041" s="454"/>
      <c r="B11041" s="927"/>
      <c r="C11041" s="580"/>
      <c r="D11041" s="939"/>
      <c r="E11041" s="940"/>
      <c r="F11041" s="941"/>
      <c r="G11041" s="937" t="str">
        <f t="array" ref="G11041">xlookup(F11041,'Internal Staffing Calculator'!E:E,'Internal Staffing Calculator'!C:C,"")</f>
        <v/>
      </c>
      <c r="H11041" s="932" t="str">
        <f t="array" ref="H11041">if(F11041&lt;&gt;"", iferror(index('Internal Staffing Calculator'!B$8:B23500,match(F11041,'Internal Staffing Calculator'!E$8:E23500,0)), "Not In Budget"),"")</f>
        <v/>
      </c>
      <c r="I11041" s="184"/>
      <c r="J11041" s="184"/>
      <c r="K11041" s="184"/>
      <c r="L11041" s="183"/>
    </row>
    <row r="11042">
      <c r="A11042" s="454"/>
      <c r="B11042" s="927"/>
      <c r="C11042" s="580"/>
      <c r="D11042" s="939"/>
      <c r="E11042" s="940"/>
      <c r="F11042" s="941"/>
      <c r="G11042" s="937" t="str">
        <f t="array" ref="G11042">xlookup(F11042,'Internal Staffing Calculator'!E:E,'Internal Staffing Calculator'!C:C,"")</f>
        <v/>
      </c>
      <c r="H11042" s="932" t="str">
        <f t="array" ref="H11042">if(F11042&lt;&gt;"", iferror(index('Internal Staffing Calculator'!B$8:B23500,match(F11042,'Internal Staffing Calculator'!E$8:E23500,0)), "Not In Budget"),"")</f>
        <v/>
      </c>
      <c r="I11042" s="184"/>
      <c r="J11042" s="184"/>
      <c r="K11042" s="184"/>
      <c r="L11042" s="183"/>
    </row>
    <row r="11043">
      <c r="A11043" s="454"/>
      <c r="B11043" s="927"/>
      <c r="C11043" s="580"/>
      <c r="D11043" s="939"/>
      <c r="E11043" s="940"/>
      <c r="F11043" s="941"/>
      <c r="G11043" s="937" t="str">
        <f t="array" ref="G11043">xlookup(F11043,'Internal Staffing Calculator'!E:E,'Internal Staffing Calculator'!C:C,"")</f>
        <v/>
      </c>
      <c r="H11043" s="932" t="str">
        <f t="array" ref="H11043">if(F11043&lt;&gt;"", iferror(index('Internal Staffing Calculator'!B$8:B23500,match(F11043,'Internal Staffing Calculator'!E$8:E23500,0)), "Not In Budget"),"")</f>
        <v/>
      </c>
      <c r="I11043" s="184"/>
      <c r="J11043" s="184"/>
      <c r="K11043" s="184"/>
      <c r="L11043" s="183"/>
    </row>
    <row r="11044">
      <c r="A11044" s="454"/>
      <c r="B11044" s="927"/>
      <c r="C11044" s="580"/>
      <c r="D11044" s="939"/>
      <c r="E11044" s="940"/>
      <c r="F11044" s="941"/>
      <c r="G11044" s="937" t="str">
        <f t="array" ref="G11044">xlookup(F11044,'Internal Staffing Calculator'!E:E,'Internal Staffing Calculator'!C:C,"")</f>
        <v/>
      </c>
      <c r="H11044" s="932" t="str">
        <f t="array" ref="H11044">if(F11044&lt;&gt;"", iferror(index('Internal Staffing Calculator'!B$8:B23500,match(F11044,'Internal Staffing Calculator'!E$8:E23500,0)), "Not In Budget"),"")</f>
        <v/>
      </c>
      <c r="I11044" s="184"/>
      <c r="J11044" s="184"/>
      <c r="K11044" s="184"/>
      <c r="L11044" s="183"/>
    </row>
    <row r="11045">
      <c r="A11045" s="454"/>
      <c r="B11045" s="927"/>
      <c r="C11045" s="580"/>
      <c r="D11045" s="939"/>
      <c r="E11045" s="940"/>
      <c r="F11045" s="941"/>
      <c r="G11045" s="937" t="str">
        <f t="array" ref="G11045">xlookup(F11045,'Internal Staffing Calculator'!E:E,'Internal Staffing Calculator'!C:C,"")</f>
        <v/>
      </c>
      <c r="H11045" s="932" t="str">
        <f t="array" ref="H11045">if(F11045&lt;&gt;"", iferror(index('Internal Staffing Calculator'!B$8:B23500,match(F11045,'Internal Staffing Calculator'!E$8:E23500,0)), "Not In Budget"),"")</f>
        <v/>
      </c>
      <c r="I11045" s="184"/>
      <c r="J11045" s="184"/>
      <c r="K11045" s="184"/>
      <c r="L11045" s="183"/>
    </row>
    <row r="11046">
      <c r="A11046" s="454"/>
      <c r="B11046" s="927"/>
      <c r="C11046" s="580"/>
      <c r="D11046" s="939"/>
      <c r="E11046" s="940"/>
      <c r="F11046" s="941"/>
      <c r="G11046" s="937" t="str">
        <f t="array" ref="G11046">xlookup(F11046,'Internal Staffing Calculator'!E:E,'Internal Staffing Calculator'!C:C,"")</f>
        <v/>
      </c>
      <c r="H11046" s="932" t="str">
        <f t="array" ref="H11046">if(F11046&lt;&gt;"", iferror(index('Internal Staffing Calculator'!B$8:B23500,match(F11046,'Internal Staffing Calculator'!E$8:E23500,0)), "Not In Budget"),"")</f>
        <v/>
      </c>
      <c r="I11046" s="184"/>
      <c r="J11046" s="184"/>
      <c r="K11046" s="184"/>
      <c r="L11046" s="183"/>
    </row>
    <row r="11047">
      <c r="A11047" s="454"/>
      <c r="B11047" s="927"/>
      <c r="C11047" s="580"/>
      <c r="D11047" s="939"/>
      <c r="E11047" s="940"/>
      <c r="F11047" s="941"/>
      <c r="G11047" s="937" t="str">
        <f t="array" ref="G11047">xlookup(F11047,'Internal Staffing Calculator'!E:E,'Internal Staffing Calculator'!C:C,"")</f>
        <v/>
      </c>
      <c r="H11047" s="932" t="str">
        <f t="array" ref="H11047">if(F11047&lt;&gt;"", iferror(index('Internal Staffing Calculator'!B$8:B23500,match(F11047,'Internal Staffing Calculator'!E$8:E23500,0)), "Not In Budget"),"")</f>
        <v/>
      </c>
      <c r="I11047" s="184"/>
      <c r="J11047" s="184"/>
      <c r="K11047" s="184"/>
      <c r="L11047" s="183"/>
    </row>
    <row r="11048">
      <c r="A11048" s="454"/>
      <c r="B11048" s="927"/>
      <c r="C11048" s="580"/>
      <c r="D11048" s="939"/>
      <c r="E11048" s="940"/>
      <c r="F11048" s="941"/>
      <c r="G11048" s="937" t="str">
        <f t="array" ref="G11048">xlookup(F11048,'Internal Staffing Calculator'!E:E,'Internal Staffing Calculator'!C:C,"")</f>
        <v/>
      </c>
      <c r="H11048" s="932" t="str">
        <f t="array" ref="H11048">if(F11048&lt;&gt;"", iferror(index('Internal Staffing Calculator'!B$8:B23500,match(F11048,'Internal Staffing Calculator'!E$8:E23500,0)), "Not In Budget"),"")</f>
        <v/>
      </c>
      <c r="I11048" s="184"/>
      <c r="J11048" s="184"/>
      <c r="K11048" s="184"/>
      <c r="L11048" s="183"/>
    </row>
    <row r="11049">
      <c r="A11049" s="454"/>
      <c r="B11049" s="927"/>
      <c r="C11049" s="580"/>
      <c r="D11049" s="939"/>
      <c r="E11049" s="940"/>
      <c r="F11049" s="941"/>
      <c r="G11049" s="937" t="str">
        <f t="array" ref="G11049">xlookup(F11049,'Internal Staffing Calculator'!E:E,'Internal Staffing Calculator'!C:C,"")</f>
        <v/>
      </c>
      <c r="H11049" s="932" t="str">
        <f t="array" ref="H11049">if(F11049&lt;&gt;"", iferror(index('Internal Staffing Calculator'!B$8:B23500,match(F11049,'Internal Staffing Calculator'!E$8:E23500,0)), "Not In Budget"),"")</f>
        <v/>
      </c>
      <c r="I11049" s="184"/>
      <c r="J11049" s="184"/>
      <c r="K11049" s="184"/>
      <c r="L11049" s="183"/>
    </row>
    <row r="11050">
      <c r="A11050" s="454"/>
      <c r="B11050" s="927"/>
      <c r="C11050" s="580"/>
      <c r="D11050" s="939"/>
      <c r="E11050" s="940"/>
      <c r="F11050" s="941"/>
      <c r="G11050" s="937" t="str">
        <f t="array" ref="G11050">xlookup(F11050,'Internal Staffing Calculator'!E:E,'Internal Staffing Calculator'!C:C,"")</f>
        <v/>
      </c>
      <c r="H11050" s="932" t="str">
        <f t="array" ref="H11050">if(F11050&lt;&gt;"", iferror(index('Internal Staffing Calculator'!B$8:B23500,match(F11050,'Internal Staffing Calculator'!E$8:E23500,0)), "Not In Budget"),"")</f>
        <v/>
      </c>
      <c r="I11050" s="184"/>
      <c r="J11050" s="184"/>
      <c r="K11050" s="184"/>
      <c r="L11050" s="183"/>
    </row>
    <row r="11051">
      <c r="A11051" s="454"/>
      <c r="B11051" s="927"/>
      <c r="C11051" s="580"/>
      <c r="D11051" s="939"/>
      <c r="E11051" s="940"/>
      <c r="F11051" s="941"/>
      <c r="G11051" s="937" t="str">
        <f t="array" ref="G11051">xlookup(F11051,'Internal Staffing Calculator'!E:E,'Internal Staffing Calculator'!C:C,"")</f>
        <v/>
      </c>
      <c r="H11051" s="932" t="str">
        <f t="array" ref="H11051">if(F11051&lt;&gt;"", iferror(index('Internal Staffing Calculator'!B$8:B23500,match(F11051,'Internal Staffing Calculator'!E$8:E23500,0)), "Not In Budget"),"")</f>
        <v/>
      </c>
      <c r="I11051" s="184"/>
      <c r="J11051" s="184"/>
      <c r="K11051" s="184"/>
      <c r="L11051" s="183"/>
    </row>
    <row r="11052">
      <c r="A11052" s="454"/>
      <c r="B11052" s="927"/>
      <c r="C11052" s="580"/>
      <c r="D11052" s="939"/>
      <c r="E11052" s="940"/>
      <c r="F11052" s="941"/>
      <c r="G11052" s="937" t="str">
        <f t="array" ref="G11052">xlookup(F11052,'Internal Staffing Calculator'!E:E,'Internal Staffing Calculator'!C:C,"")</f>
        <v/>
      </c>
      <c r="H11052" s="932" t="str">
        <f t="array" ref="H11052">if(F11052&lt;&gt;"", iferror(index('Internal Staffing Calculator'!B$8:B23500,match(F11052,'Internal Staffing Calculator'!E$8:E23500,0)), "Not In Budget"),"")</f>
        <v/>
      </c>
      <c r="I11052" s="184"/>
      <c r="J11052" s="184"/>
      <c r="K11052" s="184"/>
      <c r="L11052" s="183"/>
    </row>
    <row r="11053">
      <c r="A11053" s="454"/>
      <c r="B11053" s="927"/>
      <c r="C11053" s="580"/>
      <c r="D11053" s="939"/>
      <c r="E11053" s="940"/>
      <c r="F11053" s="941"/>
      <c r="G11053" s="937" t="str">
        <f t="array" ref="G11053">xlookup(F11053,'Internal Staffing Calculator'!E:E,'Internal Staffing Calculator'!C:C,"")</f>
        <v/>
      </c>
      <c r="H11053" s="932" t="str">
        <f t="array" ref="H11053">if(F11053&lt;&gt;"", iferror(index('Internal Staffing Calculator'!B$8:B23500,match(F11053,'Internal Staffing Calculator'!E$8:E23500,0)), "Not In Budget"),"")</f>
        <v/>
      </c>
      <c r="I11053" s="184"/>
      <c r="J11053" s="184"/>
      <c r="K11053" s="184"/>
      <c r="L11053" s="183"/>
    </row>
    <row r="11054">
      <c r="A11054" s="454"/>
      <c r="B11054" s="927"/>
      <c r="C11054" s="580"/>
      <c r="D11054" s="939"/>
      <c r="E11054" s="940"/>
      <c r="F11054" s="941"/>
      <c r="G11054" s="937" t="str">
        <f t="array" ref="G11054">xlookup(F11054,'Internal Staffing Calculator'!E:E,'Internal Staffing Calculator'!C:C,"")</f>
        <v/>
      </c>
      <c r="H11054" s="932" t="str">
        <f t="array" ref="H11054">if(F11054&lt;&gt;"", iferror(index('Internal Staffing Calculator'!B$8:B23500,match(F11054,'Internal Staffing Calculator'!E$8:E23500,0)), "Not In Budget"),"")</f>
        <v/>
      </c>
      <c r="I11054" s="184"/>
      <c r="J11054" s="184"/>
      <c r="K11054" s="184"/>
      <c r="L11054" s="183"/>
    </row>
    <row r="11055">
      <c r="A11055" s="454"/>
      <c r="B11055" s="927"/>
      <c r="C11055" s="580"/>
      <c r="D11055" s="939"/>
      <c r="E11055" s="940"/>
      <c r="F11055" s="941"/>
      <c r="G11055" s="937" t="str">
        <f t="array" ref="G11055">xlookup(F11055,'Internal Staffing Calculator'!E:E,'Internal Staffing Calculator'!C:C,"")</f>
        <v/>
      </c>
      <c r="H11055" s="932" t="str">
        <f t="array" ref="H11055">if(F11055&lt;&gt;"", iferror(index('Internal Staffing Calculator'!B$8:B23500,match(F11055,'Internal Staffing Calculator'!E$8:E23500,0)), "Not In Budget"),"")</f>
        <v/>
      </c>
      <c r="I11055" s="184"/>
      <c r="J11055" s="184"/>
      <c r="K11055" s="184"/>
      <c r="L11055" s="183"/>
    </row>
    <row r="11056">
      <c r="A11056" s="454"/>
      <c r="B11056" s="927"/>
      <c r="C11056" s="580"/>
      <c r="D11056" s="939"/>
      <c r="E11056" s="940"/>
      <c r="F11056" s="941"/>
      <c r="G11056" s="937" t="str">
        <f t="array" ref="G11056">xlookup(F11056,'Internal Staffing Calculator'!E:E,'Internal Staffing Calculator'!C:C,"")</f>
        <v/>
      </c>
      <c r="H11056" s="932" t="str">
        <f t="array" ref="H11056">if(F11056&lt;&gt;"", iferror(index('Internal Staffing Calculator'!B$8:B23500,match(F11056,'Internal Staffing Calculator'!E$8:E23500,0)), "Not In Budget"),"")</f>
        <v/>
      </c>
      <c r="I11056" s="184"/>
      <c r="J11056" s="184"/>
      <c r="K11056" s="184"/>
      <c r="L11056" s="183"/>
    </row>
    <row r="11057">
      <c r="A11057" s="454"/>
      <c r="B11057" s="927"/>
      <c r="C11057" s="580"/>
      <c r="D11057" s="939"/>
      <c r="E11057" s="940"/>
      <c r="F11057" s="941"/>
      <c r="G11057" s="937" t="str">
        <f t="array" ref="G11057">xlookup(F11057,'Internal Staffing Calculator'!E:E,'Internal Staffing Calculator'!C:C,"")</f>
        <v/>
      </c>
      <c r="H11057" s="932" t="str">
        <f t="array" ref="H11057">if(F11057&lt;&gt;"", iferror(index('Internal Staffing Calculator'!B$8:B23500,match(F11057,'Internal Staffing Calculator'!E$8:E23500,0)), "Not In Budget"),"")</f>
        <v/>
      </c>
      <c r="I11057" s="184"/>
      <c r="J11057" s="184"/>
      <c r="K11057" s="184"/>
      <c r="L11057" s="183"/>
    </row>
    <row r="11058">
      <c r="A11058" s="454"/>
      <c r="B11058" s="927"/>
      <c r="C11058" s="580"/>
      <c r="D11058" s="939"/>
      <c r="E11058" s="940"/>
      <c r="F11058" s="941"/>
      <c r="G11058" s="937" t="str">
        <f t="array" ref="G11058">xlookup(F11058,'Internal Staffing Calculator'!E:E,'Internal Staffing Calculator'!C:C,"")</f>
        <v/>
      </c>
      <c r="H11058" s="932" t="str">
        <f t="array" ref="H11058">if(F11058&lt;&gt;"", iferror(index('Internal Staffing Calculator'!B$8:B23500,match(F11058,'Internal Staffing Calculator'!E$8:E23500,0)), "Not In Budget"),"")</f>
        <v/>
      </c>
      <c r="I11058" s="184"/>
      <c r="J11058" s="184"/>
      <c r="K11058" s="184"/>
      <c r="L11058" s="183"/>
    </row>
    <row r="11059">
      <c r="A11059" s="454"/>
      <c r="B11059" s="927"/>
      <c r="C11059" s="580"/>
      <c r="D11059" s="939"/>
      <c r="E11059" s="940"/>
      <c r="F11059" s="941"/>
      <c r="G11059" s="937" t="str">
        <f t="array" ref="G11059">xlookup(F11059,'Internal Staffing Calculator'!E:E,'Internal Staffing Calculator'!C:C,"")</f>
        <v/>
      </c>
      <c r="H11059" s="932" t="str">
        <f t="array" ref="H11059">if(F11059&lt;&gt;"", iferror(index('Internal Staffing Calculator'!B$8:B23500,match(F11059,'Internal Staffing Calculator'!E$8:E23500,0)), "Not In Budget"),"")</f>
        <v/>
      </c>
      <c r="I11059" s="184"/>
      <c r="J11059" s="184"/>
      <c r="K11059" s="184"/>
      <c r="L11059" s="183"/>
    </row>
    <row r="11060">
      <c r="A11060" s="454"/>
      <c r="B11060" s="927"/>
      <c r="C11060" s="580"/>
      <c r="D11060" s="939"/>
      <c r="E11060" s="940"/>
      <c r="F11060" s="941"/>
      <c r="G11060" s="937" t="str">
        <f t="array" ref="G11060">xlookup(F11060,'Internal Staffing Calculator'!E:E,'Internal Staffing Calculator'!C:C,"")</f>
        <v/>
      </c>
      <c r="H11060" s="932" t="str">
        <f t="array" ref="H11060">if(F11060&lt;&gt;"", iferror(index('Internal Staffing Calculator'!B$8:B23500,match(F11060,'Internal Staffing Calculator'!E$8:E23500,0)), "Not In Budget"),"")</f>
        <v/>
      </c>
      <c r="I11060" s="184"/>
      <c r="J11060" s="184"/>
      <c r="K11060" s="184"/>
      <c r="L11060" s="183"/>
    </row>
    <row r="11061">
      <c r="A11061" s="454"/>
      <c r="B11061" s="927"/>
      <c r="C11061" s="580"/>
      <c r="D11061" s="939"/>
      <c r="E11061" s="940"/>
      <c r="F11061" s="941"/>
      <c r="G11061" s="937" t="str">
        <f t="array" ref="G11061">xlookup(F11061,'Internal Staffing Calculator'!E:E,'Internal Staffing Calculator'!C:C,"")</f>
        <v/>
      </c>
      <c r="H11061" s="932" t="str">
        <f t="array" ref="H11061">if(F11061&lt;&gt;"", iferror(index('Internal Staffing Calculator'!B$8:B23500,match(F11061,'Internal Staffing Calculator'!E$8:E23500,0)), "Not In Budget"),"")</f>
        <v/>
      </c>
      <c r="I11061" s="184"/>
      <c r="J11061" s="184"/>
      <c r="K11061" s="184"/>
      <c r="L11061" s="183"/>
    </row>
    <row r="11062">
      <c r="A11062" s="454"/>
      <c r="B11062" s="927"/>
      <c r="C11062" s="580"/>
      <c r="D11062" s="939"/>
      <c r="E11062" s="940"/>
      <c r="F11062" s="941"/>
      <c r="G11062" s="937" t="str">
        <f t="array" ref="G11062">xlookup(F11062,'Internal Staffing Calculator'!E:E,'Internal Staffing Calculator'!C:C,"")</f>
        <v/>
      </c>
      <c r="H11062" s="932" t="str">
        <f t="array" ref="H11062">if(F11062&lt;&gt;"", iferror(index('Internal Staffing Calculator'!B$8:B23500,match(F11062,'Internal Staffing Calculator'!E$8:E23500,0)), "Not In Budget"),"")</f>
        <v/>
      </c>
      <c r="I11062" s="184"/>
      <c r="J11062" s="184"/>
      <c r="K11062" s="184"/>
      <c r="L11062" s="183"/>
    </row>
    <row r="11063">
      <c r="A11063" s="454"/>
      <c r="B11063" s="927"/>
      <c r="C11063" s="580"/>
      <c r="D11063" s="939"/>
      <c r="E11063" s="940"/>
      <c r="F11063" s="941"/>
      <c r="G11063" s="937" t="str">
        <f t="array" ref="G11063">xlookup(F11063,'Internal Staffing Calculator'!E:E,'Internal Staffing Calculator'!C:C,"")</f>
        <v/>
      </c>
      <c r="H11063" s="932" t="str">
        <f t="array" ref="H11063">if(F11063&lt;&gt;"", iferror(index('Internal Staffing Calculator'!B$8:B23500,match(F11063,'Internal Staffing Calculator'!E$8:E23500,0)), "Not In Budget"),"")</f>
        <v/>
      </c>
      <c r="I11063" s="184"/>
      <c r="J11063" s="184"/>
      <c r="K11063" s="184"/>
      <c r="L11063" s="183"/>
    </row>
    <row r="11064">
      <c r="A11064" s="454"/>
      <c r="B11064" s="927"/>
      <c r="C11064" s="580"/>
      <c r="D11064" s="939"/>
      <c r="E11064" s="940"/>
      <c r="F11064" s="941"/>
      <c r="G11064" s="937" t="str">
        <f t="array" ref="G11064">xlookup(F11064,'Internal Staffing Calculator'!E:E,'Internal Staffing Calculator'!C:C,"")</f>
        <v/>
      </c>
      <c r="H11064" s="932" t="str">
        <f t="array" ref="H11064">if(F11064&lt;&gt;"", iferror(index('Internal Staffing Calculator'!B$8:B23500,match(F11064,'Internal Staffing Calculator'!E$8:E23500,0)), "Not In Budget"),"")</f>
        <v/>
      </c>
      <c r="I11064" s="184"/>
      <c r="J11064" s="184"/>
      <c r="K11064" s="184"/>
      <c r="L11064" s="183"/>
    </row>
    <row r="11065">
      <c r="A11065" s="454"/>
      <c r="B11065" s="927"/>
      <c r="C11065" s="580"/>
      <c r="D11065" s="939"/>
      <c r="E11065" s="940"/>
      <c r="F11065" s="941"/>
      <c r="G11065" s="937" t="str">
        <f t="array" ref="G11065">xlookup(F11065,'Internal Staffing Calculator'!E:E,'Internal Staffing Calculator'!C:C,"")</f>
        <v/>
      </c>
      <c r="H11065" s="932" t="str">
        <f t="array" ref="H11065">if(F11065&lt;&gt;"", iferror(index('Internal Staffing Calculator'!B$8:B23500,match(F11065,'Internal Staffing Calculator'!E$8:E23500,0)), "Not In Budget"),"")</f>
        <v/>
      </c>
      <c r="I11065" s="184"/>
      <c r="J11065" s="184"/>
      <c r="K11065" s="184"/>
      <c r="L11065" s="183"/>
    </row>
    <row r="11066">
      <c r="A11066" s="454"/>
      <c r="B11066" s="927"/>
      <c r="C11066" s="580"/>
      <c r="D11066" s="939"/>
      <c r="E11066" s="940"/>
      <c r="F11066" s="941"/>
      <c r="G11066" s="937" t="str">
        <f t="array" ref="G11066">xlookup(F11066,'Internal Staffing Calculator'!E:E,'Internal Staffing Calculator'!C:C,"")</f>
        <v/>
      </c>
      <c r="H11066" s="932" t="str">
        <f t="array" ref="H11066">if(F11066&lt;&gt;"", iferror(index('Internal Staffing Calculator'!B$8:B23500,match(F11066,'Internal Staffing Calculator'!E$8:E23500,0)), "Not In Budget"),"")</f>
        <v/>
      </c>
      <c r="I11066" s="184"/>
      <c r="J11066" s="184"/>
      <c r="K11066" s="184"/>
      <c r="L11066" s="183"/>
    </row>
    <row r="11067">
      <c r="A11067" s="454"/>
      <c r="B11067" s="927"/>
      <c r="C11067" s="580"/>
      <c r="D11067" s="939"/>
      <c r="E11067" s="940"/>
      <c r="F11067" s="941"/>
      <c r="G11067" s="937" t="str">
        <f t="array" ref="G11067">xlookup(F11067,'Internal Staffing Calculator'!E:E,'Internal Staffing Calculator'!C:C,"")</f>
        <v/>
      </c>
      <c r="H11067" s="932" t="str">
        <f t="array" ref="H11067">if(F11067&lt;&gt;"", iferror(index('Internal Staffing Calculator'!B$8:B23500,match(F11067,'Internal Staffing Calculator'!E$8:E23500,0)), "Not In Budget"),"")</f>
        <v/>
      </c>
      <c r="I11067" s="184"/>
      <c r="J11067" s="184"/>
      <c r="K11067" s="184"/>
      <c r="L11067" s="183"/>
    </row>
    <row r="11068">
      <c r="A11068" s="454"/>
      <c r="B11068" s="927"/>
      <c r="C11068" s="580"/>
      <c r="D11068" s="939"/>
      <c r="E11068" s="940"/>
      <c r="F11068" s="941"/>
      <c r="G11068" s="937" t="str">
        <f t="array" ref="G11068">xlookup(F11068,'Internal Staffing Calculator'!E:E,'Internal Staffing Calculator'!C:C,"")</f>
        <v/>
      </c>
      <c r="H11068" s="932" t="str">
        <f t="array" ref="H11068">if(F11068&lt;&gt;"", iferror(index('Internal Staffing Calculator'!B$8:B23500,match(F11068,'Internal Staffing Calculator'!E$8:E23500,0)), "Not In Budget"),"")</f>
        <v/>
      </c>
      <c r="I11068" s="184"/>
      <c r="J11068" s="184"/>
      <c r="K11068" s="184"/>
      <c r="L11068" s="183"/>
    </row>
    <row r="11069">
      <c r="A11069" s="454"/>
      <c r="B11069" s="927"/>
      <c r="C11069" s="580"/>
      <c r="D11069" s="939"/>
      <c r="E11069" s="940"/>
      <c r="F11069" s="941"/>
      <c r="G11069" s="937" t="str">
        <f t="array" ref="G11069">xlookup(F11069,'Internal Staffing Calculator'!E:E,'Internal Staffing Calculator'!C:C,"")</f>
        <v/>
      </c>
      <c r="H11069" s="932" t="str">
        <f t="array" ref="H11069">if(F11069&lt;&gt;"", iferror(index('Internal Staffing Calculator'!B$8:B23500,match(F11069,'Internal Staffing Calculator'!E$8:E23500,0)), "Not In Budget"),"")</f>
        <v/>
      </c>
      <c r="I11069" s="184"/>
      <c r="J11069" s="184"/>
      <c r="K11069" s="184"/>
      <c r="L11069" s="183"/>
    </row>
    <row r="11070">
      <c r="A11070" s="454"/>
      <c r="B11070" s="927"/>
      <c r="C11070" s="580"/>
      <c r="D11070" s="939"/>
      <c r="E11070" s="940"/>
      <c r="F11070" s="941"/>
      <c r="G11070" s="937" t="str">
        <f t="array" ref="G11070">xlookup(F11070,'Internal Staffing Calculator'!E:E,'Internal Staffing Calculator'!C:C,"")</f>
        <v/>
      </c>
      <c r="H11070" s="932" t="str">
        <f t="array" ref="H11070">if(F11070&lt;&gt;"", iferror(index('Internal Staffing Calculator'!B$8:B23500,match(F11070,'Internal Staffing Calculator'!E$8:E23500,0)), "Not In Budget"),"")</f>
        <v/>
      </c>
      <c r="I11070" s="184"/>
      <c r="J11070" s="184"/>
      <c r="K11070" s="184"/>
      <c r="L11070" s="183"/>
    </row>
    <row r="11071">
      <c r="A11071" s="454"/>
      <c r="B11071" s="927"/>
      <c r="C11071" s="580"/>
      <c r="D11071" s="939"/>
      <c r="E11071" s="940"/>
      <c r="F11071" s="941"/>
      <c r="G11071" s="937" t="str">
        <f t="array" ref="G11071">xlookup(F11071,'Internal Staffing Calculator'!E:E,'Internal Staffing Calculator'!C:C,"")</f>
        <v/>
      </c>
      <c r="H11071" s="932" t="str">
        <f t="array" ref="H11071">if(F11071&lt;&gt;"", iferror(index('Internal Staffing Calculator'!B$8:B23500,match(F11071,'Internal Staffing Calculator'!E$8:E23500,0)), "Not In Budget"),"")</f>
        <v/>
      </c>
      <c r="I11071" s="184"/>
      <c r="J11071" s="184"/>
      <c r="K11071" s="184"/>
      <c r="L11071" s="183"/>
    </row>
    <row r="11072">
      <c r="A11072" s="454"/>
      <c r="B11072" s="927"/>
      <c r="C11072" s="580"/>
      <c r="D11072" s="939"/>
      <c r="E11072" s="940"/>
      <c r="F11072" s="941"/>
      <c r="G11072" s="937" t="str">
        <f t="array" ref="G11072">xlookup(F11072,'Internal Staffing Calculator'!E:E,'Internal Staffing Calculator'!C:C,"")</f>
        <v/>
      </c>
      <c r="H11072" s="932" t="str">
        <f t="array" ref="H11072">if(F11072&lt;&gt;"", iferror(index('Internal Staffing Calculator'!B$8:B23500,match(F11072,'Internal Staffing Calculator'!E$8:E23500,0)), "Not In Budget"),"")</f>
        <v/>
      </c>
      <c r="I11072" s="184"/>
      <c r="J11072" s="184"/>
      <c r="K11072" s="184"/>
      <c r="L11072" s="183"/>
    </row>
    <row r="11073">
      <c r="A11073" s="454"/>
      <c r="B11073" s="927"/>
      <c r="C11073" s="580"/>
      <c r="D11073" s="939"/>
      <c r="E11073" s="940"/>
      <c r="F11073" s="941"/>
      <c r="G11073" s="937" t="str">
        <f t="array" ref="G11073">xlookup(F11073,'Internal Staffing Calculator'!E:E,'Internal Staffing Calculator'!C:C,"")</f>
        <v/>
      </c>
      <c r="H11073" s="932" t="str">
        <f t="array" ref="H11073">if(F11073&lt;&gt;"", iferror(index('Internal Staffing Calculator'!B$8:B23500,match(F11073,'Internal Staffing Calculator'!E$8:E23500,0)), "Not In Budget"),"")</f>
        <v/>
      </c>
      <c r="I11073" s="184"/>
      <c r="J11073" s="184"/>
      <c r="K11073" s="184"/>
      <c r="L11073" s="183"/>
    </row>
    <row r="11074">
      <c r="A11074" s="454"/>
      <c r="B11074" s="927"/>
      <c r="C11074" s="580"/>
      <c r="D11074" s="939"/>
      <c r="E11074" s="940"/>
      <c r="F11074" s="941"/>
      <c r="G11074" s="937" t="str">
        <f t="array" ref="G11074">xlookup(F11074,'Internal Staffing Calculator'!E:E,'Internal Staffing Calculator'!C:C,"")</f>
        <v/>
      </c>
      <c r="H11074" s="932" t="str">
        <f t="array" ref="H11074">if(F11074&lt;&gt;"", iferror(index('Internal Staffing Calculator'!B$8:B23500,match(F11074,'Internal Staffing Calculator'!E$8:E23500,0)), "Not In Budget"),"")</f>
        <v/>
      </c>
      <c r="I11074" s="184"/>
      <c r="J11074" s="184"/>
      <c r="K11074" s="184"/>
      <c r="L11074" s="183"/>
    </row>
    <row r="11075">
      <c r="A11075" s="454"/>
      <c r="B11075" s="927"/>
      <c r="C11075" s="580"/>
      <c r="D11075" s="939"/>
      <c r="E11075" s="940"/>
      <c r="F11075" s="941"/>
      <c r="G11075" s="937" t="str">
        <f t="array" ref="G11075">xlookup(F11075,'Internal Staffing Calculator'!E:E,'Internal Staffing Calculator'!C:C,"")</f>
        <v/>
      </c>
      <c r="H11075" s="932" t="str">
        <f t="array" ref="H11075">if(F11075&lt;&gt;"", iferror(index('Internal Staffing Calculator'!B$8:B23500,match(F11075,'Internal Staffing Calculator'!E$8:E23500,0)), "Not In Budget"),"")</f>
        <v/>
      </c>
      <c r="I11075" s="184"/>
      <c r="J11075" s="184"/>
      <c r="K11075" s="184"/>
      <c r="L11075" s="183"/>
    </row>
    <row r="11076">
      <c r="A11076" s="454"/>
      <c r="B11076" s="927"/>
      <c r="C11076" s="580"/>
      <c r="D11076" s="939"/>
      <c r="E11076" s="940"/>
      <c r="F11076" s="941"/>
      <c r="G11076" s="937" t="str">
        <f t="array" ref="G11076">xlookup(F11076,'Internal Staffing Calculator'!E:E,'Internal Staffing Calculator'!C:C,"")</f>
        <v/>
      </c>
      <c r="H11076" s="932" t="str">
        <f t="array" ref="H11076">if(F11076&lt;&gt;"", iferror(index('Internal Staffing Calculator'!B$8:B23500,match(F11076,'Internal Staffing Calculator'!E$8:E23500,0)), "Not In Budget"),"")</f>
        <v/>
      </c>
      <c r="I11076" s="184"/>
      <c r="J11076" s="184"/>
      <c r="K11076" s="184"/>
      <c r="L11076" s="183"/>
    </row>
    <row r="11077">
      <c r="A11077" s="454"/>
      <c r="B11077" s="927"/>
      <c r="C11077" s="580"/>
      <c r="D11077" s="939"/>
      <c r="E11077" s="940"/>
      <c r="F11077" s="941"/>
      <c r="G11077" s="937" t="str">
        <f t="array" ref="G11077">xlookup(F11077,'Internal Staffing Calculator'!E:E,'Internal Staffing Calculator'!C:C,"")</f>
        <v/>
      </c>
      <c r="H11077" s="932" t="str">
        <f t="array" ref="H11077">if(F11077&lt;&gt;"", iferror(index('Internal Staffing Calculator'!B$8:B23500,match(F11077,'Internal Staffing Calculator'!E$8:E23500,0)), "Not In Budget"),"")</f>
        <v/>
      </c>
      <c r="I11077" s="184"/>
      <c r="J11077" s="184"/>
      <c r="K11077" s="184"/>
      <c r="L11077" s="183"/>
    </row>
    <row r="11078">
      <c r="A11078" s="454"/>
      <c r="B11078" s="927"/>
      <c r="C11078" s="580"/>
      <c r="D11078" s="939"/>
      <c r="E11078" s="940"/>
      <c r="F11078" s="941"/>
      <c r="G11078" s="937" t="str">
        <f t="array" ref="G11078">xlookup(F11078,'Internal Staffing Calculator'!E:E,'Internal Staffing Calculator'!C:C,"")</f>
        <v/>
      </c>
      <c r="H11078" s="932" t="str">
        <f t="array" ref="H11078">if(F11078&lt;&gt;"", iferror(index('Internal Staffing Calculator'!B$8:B23500,match(F11078,'Internal Staffing Calculator'!E$8:E23500,0)), "Not In Budget"),"")</f>
        <v/>
      </c>
      <c r="I11078" s="184"/>
      <c r="J11078" s="184"/>
      <c r="K11078" s="184"/>
      <c r="L11078" s="183"/>
    </row>
    <row r="11079">
      <c r="A11079" s="454"/>
      <c r="B11079" s="927"/>
      <c r="C11079" s="580"/>
      <c r="D11079" s="939"/>
      <c r="E11079" s="940"/>
      <c r="F11079" s="941"/>
      <c r="G11079" s="937" t="str">
        <f t="array" ref="G11079">xlookup(F11079,'Internal Staffing Calculator'!E:E,'Internal Staffing Calculator'!C:C,"")</f>
        <v/>
      </c>
      <c r="H11079" s="932" t="str">
        <f t="array" ref="H11079">if(F11079&lt;&gt;"", iferror(index('Internal Staffing Calculator'!B$8:B23500,match(F11079,'Internal Staffing Calculator'!E$8:E23500,0)), "Not In Budget"),"")</f>
        <v/>
      </c>
      <c r="I11079" s="184"/>
      <c r="J11079" s="184"/>
      <c r="K11079" s="184"/>
      <c r="L11079" s="183"/>
    </row>
    <row r="11080">
      <c r="A11080" s="454"/>
      <c r="B11080" s="927"/>
      <c r="C11080" s="580"/>
      <c r="D11080" s="939"/>
      <c r="E11080" s="940"/>
      <c r="F11080" s="941"/>
      <c r="G11080" s="937" t="str">
        <f t="array" ref="G11080">xlookup(F11080,'Internal Staffing Calculator'!E:E,'Internal Staffing Calculator'!C:C,"")</f>
        <v/>
      </c>
      <c r="H11080" s="932" t="str">
        <f t="array" ref="H11080">if(F11080&lt;&gt;"", iferror(index('Internal Staffing Calculator'!B$8:B23500,match(F11080,'Internal Staffing Calculator'!E$8:E23500,0)), "Not In Budget"),"")</f>
        <v/>
      </c>
      <c r="I11080" s="184"/>
      <c r="J11080" s="184"/>
      <c r="K11080" s="184"/>
      <c r="L11080" s="183"/>
    </row>
    <row r="11081">
      <c r="A11081" s="454"/>
      <c r="B11081" s="927"/>
      <c r="C11081" s="580"/>
      <c r="D11081" s="939"/>
      <c r="E11081" s="940"/>
      <c r="F11081" s="941"/>
      <c r="G11081" s="937" t="str">
        <f t="array" ref="G11081">xlookup(F11081,'Internal Staffing Calculator'!E:E,'Internal Staffing Calculator'!C:C,"")</f>
        <v/>
      </c>
      <c r="H11081" s="932" t="str">
        <f t="array" ref="H11081">if(F11081&lt;&gt;"", iferror(index('Internal Staffing Calculator'!B$8:B23500,match(F11081,'Internal Staffing Calculator'!E$8:E23500,0)), "Not In Budget"),"")</f>
        <v/>
      </c>
      <c r="I11081" s="184"/>
      <c r="J11081" s="184"/>
      <c r="K11081" s="184"/>
      <c r="L11081" s="183"/>
    </row>
    <row r="11082">
      <c r="A11082" s="454"/>
      <c r="B11082" s="927"/>
      <c r="C11082" s="580"/>
      <c r="D11082" s="939"/>
      <c r="E11082" s="940"/>
      <c r="F11082" s="941"/>
      <c r="G11082" s="937" t="str">
        <f t="array" ref="G11082">xlookup(F11082,'Internal Staffing Calculator'!E:E,'Internal Staffing Calculator'!C:C,"")</f>
        <v/>
      </c>
      <c r="H11082" s="932" t="str">
        <f t="array" ref="H11082">if(F11082&lt;&gt;"", iferror(index('Internal Staffing Calculator'!B$8:B23500,match(F11082,'Internal Staffing Calculator'!E$8:E23500,0)), "Not In Budget"),"")</f>
        <v/>
      </c>
      <c r="I11082" s="184"/>
      <c r="J11082" s="184"/>
      <c r="K11082" s="184"/>
      <c r="L11082" s="183"/>
    </row>
    <row r="11083">
      <c r="A11083" s="454"/>
      <c r="B11083" s="927"/>
      <c r="C11083" s="580"/>
      <c r="D11083" s="939"/>
      <c r="E11083" s="940"/>
      <c r="F11083" s="941"/>
      <c r="G11083" s="937" t="str">
        <f t="array" ref="G11083">xlookup(F11083,'Internal Staffing Calculator'!E:E,'Internal Staffing Calculator'!C:C,"")</f>
        <v/>
      </c>
      <c r="H11083" s="932" t="str">
        <f t="array" ref="H11083">if(F11083&lt;&gt;"", iferror(index('Internal Staffing Calculator'!B$8:B23500,match(F11083,'Internal Staffing Calculator'!E$8:E23500,0)), "Not In Budget"),"")</f>
        <v/>
      </c>
      <c r="I11083" s="184"/>
      <c r="J11083" s="184"/>
      <c r="K11083" s="184"/>
      <c r="L11083" s="183"/>
    </row>
    <row r="11084">
      <c r="A11084" s="454"/>
      <c r="B11084" s="927"/>
      <c r="C11084" s="580"/>
      <c r="D11084" s="939"/>
      <c r="E11084" s="940"/>
      <c r="F11084" s="941"/>
      <c r="G11084" s="937" t="str">
        <f t="array" ref="G11084">xlookup(F11084,'Internal Staffing Calculator'!E:E,'Internal Staffing Calculator'!C:C,"")</f>
        <v/>
      </c>
      <c r="H11084" s="932" t="str">
        <f t="array" ref="H11084">if(F11084&lt;&gt;"", iferror(index('Internal Staffing Calculator'!B$8:B23500,match(F11084,'Internal Staffing Calculator'!E$8:E23500,0)), "Not In Budget"),"")</f>
        <v/>
      </c>
      <c r="I11084" s="184"/>
      <c r="J11084" s="184"/>
      <c r="K11084" s="184"/>
      <c r="L11084" s="183"/>
    </row>
    <row r="11085">
      <c r="A11085" s="454"/>
      <c r="B11085" s="927"/>
      <c r="C11085" s="580"/>
      <c r="D11085" s="939"/>
      <c r="E11085" s="940"/>
      <c r="F11085" s="941"/>
      <c r="G11085" s="937" t="str">
        <f t="array" ref="G11085">xlookup(F11085,'Internal Staffing Calculator'!E:E,'Internal Staffing Calculator'!C:C,"")</f>
        <v/>
      </c>
      <c r="H11085" s="932" t="str">
        <f t="array" ref="H11085">if(F11085&lt;&gt;"", iferror(index('Internal Staffing Calculator'!B$8:B23500,match(F11085,'Internal Staffing Calculator'!E$8:E23500,0)), "Not In Budget"),"")</f>
        <v/>
      </c>
      <c r="I11085" s="184"/>
      <c r="J11085" s="184"/>
      <c r="K11085" s="184"/>
      <c r="L11085" s="183"/>
    </row>
    <row r="11086">
      <c r="A11086" s="454"/>
      <c r="B11086" s="927"/>
      <c r="C11086" s="580"/>
      <c r="D11086" s="939"/>
      <c r="E11086" s="940"/>
      <c r="F11086" s="941"/>
      <c r="G11086" s="937" t="str">
        <f t="array" ref="G11086">xlookup(F11086,'Internal Staffing Calculator'!E:E,'Internal Staffing Calculator'!C:C,"")</f>
        <v/>
      </c>
      <c r="H11086" s="932" t="str">
        <f t="array" ref="H11086">if(F11086&lt;&gt;"", iferror(index('Internal Staffing Calculator'!B$8:B23500,match(F11086,'Internal Staffing Calculator'!E$8:E23500,0)), "Not In Budget"),"")</f>
        <v/>
      </c>
      <c r="I11086" s="184"/>
      <c r="J11086" s="184"/>
      <c r="K11086" s="184"/>
      <c r="L11086" s="183"/>
    </row>
    <row r="11087">
      <c r="A11087" s="454"/>
      <c r="B11087" s="927"/>
      <c r="C11087" s="580"/>
      <c r="D11087" s="939"/>
      <c r="E11087" s="940"/>
      <c r="F11087" s="941"/>
      <c r="G11087" s="937" t="str">
        <f t="array" ref="G11087">xlookup(F11087,'Internal Staffing Calculator'!E:E,'Internal Staffing Calculator'!C:C,"")</f>
        <v/>
      </c>
      <c r="H11087" s="932" t="str">
        <f t="array" ref="H11087">if(F11087&lt;&gt;"", iferror(index('Internal Staffing Calculator'!B$8:B23500,match(F11087,'Internal Staffing Calculator'!E$8:E23500,0)), "Not In Budget"),"")</f>
        <v/>
      </c>
      <c r="I11087" s="184"/>
      <c r="J11087" s="184"/>
      <c r="K11087" s="184"/>
      <c r="L11087" s="183"/>
    </row>
    <row r="11088">
      <c r="A11088" s="454"/>
      <c r="B11088" s="927"/>
      <c r="C11088" s="580"/>
      <c r="D11088" s="939"/>
      <c r="E11088" s="940"/>
      <c r="F11088" s="941"/>
      <c r="G11088" s="937" t="str">
        <f t="array" ref="G11088">xlookup(F11088,'Internal Staffing Calculator'!E:E,'Internal Staffing Calculator'!C:C,"")</f>
        <v/>
      </c>
      <c r="H11088" s="932" t="str">
        <f t="array" ref="H11088">if(F11088&lt;&gt;"", iferror(index('Internal Staffing Calculator'!B$8:B23500,match(F11088,'Internal Staffing Calculator'!E$8:E23500,0)), "Not In Budget"),"")</f>
        <v/>
      </c>
      <c r="I11088" s="184"/>
      <c r="J11088" s="184"/>
      <c r="K11088" s="184"/>
      <c r="L11088" s="183"/>
    </row>
    <row r="11089">
      <c r="A11089" s="454"/>
      <c r="B11089" s="927"/>
      <c r="C11089" s="580"/>
      <c r="D11089" s="939"/>
      <c r="E11089" s="940"/>
      <c r="F11089" s="941"/>
      <c r="G11089" s="937" t="str">
        <f t="array" ref="G11089">xlookup(F11089,'Internal Staffing Calculator'!E:E,'Internal Staffing Calculator'!C:C,"")</f>
        <v/>
      </c>
      <c r="H11089" s="932" t="str">
        <f t="array" ref="H11089">if(F11089&lt;&gt;"", iferror(index('Internal Staffing Calculator'!B$8:B23500,match(F11089,'Internal Staffing Calculator'!E$8:E23500,0)), "Not In Budget"),"")</f>
        <v/>
      </c>
      <c r="I11089" s="184"/>
      <c r="J11089" s="184"/>
      <c r="K11089" s="184"/>
      <c r="L11089" s="183"/>
    </row>
    <row r="11090">
      <c r="A11090" s="454"/>
      <c r="B11090" s="927"/>
      <c r="C11090" s="580"/>
      <c r="D11090" s="939"/>
      <c r="E11090" s="940"/>
      <c r="F11090" s="941"/>
      <c r="G11090" s="937" t="str">
        <f t="array" ref="G11090">xlookup(F11090,'Internal Staffing Calculator'!E:E,'Internal Staffing Calculator'!C:C,"")</f>
        <v/>
      </c>
      <c r="H11090" s="932" t="str">
        <f t="array" ref="H11090">if(F11090&lt;&gt;"", iferror(index('Internal Staffing Calculator'!B$8:B23500,match(F11090,'Internal Staffing Calculator'!E$8:E23500,0)), "Not In Budget"),"")</f>
        <v/>
      </c>
      <c r="I11090" s="184"/>
      <c r="J11090" s="184"/>
      <c r="K11090" s="184"/>
      <c r="L11090" s="183"/>
    </row>
    <row r="11091">
      <c r="A11091" s="454"/>
      <c r="B11091" s="927"/>
      <c r="C11091" s="580"/>
      <c r="D11091" s="939"/>
      <c r="E11091" s="940"/>
      <c r="F11091" s="941"/>
      <c r="G11091" s="937" t="str">
        <f t="array" ref="G11091">xlookup(F11091,'Internal Staffing Calculator'!E:E,'Internal Staffing Calculator'!C:C,"")</f>
        <v/>
      </c>
      <c r="H11091" s="932" t="str">
        <f t="array" ref="H11091">if(F11091&lt;&gt;"", iferror(index('Internal Staffing Calculator'!B$8:B23500,match(F11091,'Internal Staffing Calculator'!E$8:E23500,0)), "Not In Budget"),"")</f>
        <v/>
      </c>
      <c r="I11091" s="184"/>
      <c r="J11091" s="184"/>
      <c r="K11091" s="184"/>
      <c r="L11091" s="183"/>
    </row>
    <row r="11092">
      <c r="A11092" s="454"/>
      <c r="B11092" s="927"/>
      <c r="C11092" s="580"/>
      <c r="D11092" s="939"/>
      <c r="E11092" s="940"/>
      <c r="F11092" s="941"/>
      <c r="G11092" s="937" t="str">
        <f t="array" ref="G11092">xlookup(F11092,'Internal Staffing Calculator'!E:E,'Internal Staffing Calculator'!C:C,"")</f>
        <v/>
      </c>
      <c r="H11092" s="932" t="str">
        <f t="array" ref="H11092">if(F11092&lt;&gt;"", iferror(index('Internal Staffing Calculator'!B$8:B23500,match(F11092,'Internal Staffing Calculator'!E$8:E23500,0)), "Not In Budget"),"")</f>
        <v/>
      </c>
      <c r="I11092" s="184"/>
      <c r="J11092" s="184"/>
      <c r="K11092" s="184"/>
      <c r="L11092" s="183"/>
    </row>
    <row r="11093">
      <c r="A11093" s="454"/>
      <c r="B11093" s="927"/>
      <c r="C11093" s="580"/>
      <c r="D11093" s="939"/>
      <c r="E11093" s="940"/>
      <c r="F11093" s="941"/>
      <c r="G11093" s="937" t="str">
        <f t="array" ref="G11093">xlookup(F11093,'Internal Staffing Calculator'!E:E,'Internal Staffing Calculator'!C:C,"")</f>
        <v/>
      </c>
      <c r="H11093" s="932" t="str">
        <f t="array" ref="H11093">if(F11093&lt;&gt;"", iferror(index('Internal Staffing Calculator'!B$8:B23500,match(F11093,'Internal Staffing Calculator'!E$8:E23500,0)), "Not In Budget"),"")</f>
        <v/>
      </c>
      <c r="I11093" s="184"/>
      <c r="J11093" s="184"/>
      <c r="K11093" s="184"/>
      <c r="L11093" s="183"/>
    </row>
    <row r="11094">
      <c r="A11094" s="454"/>
      <c r="B11094" s="927"/>
      <c r="C11094" s="580"/>
      <c r="D11094" s="939"/>
      <c r="E11094" s="940"/>
      <c r="F11094" s="941"/>
      <c r="G11094" s="937" t="str">
        <f t="array" ref="G11094">xlookup(F11094,'Internal Staffing Calculator'!E:E,'Internal Staffing Calculator'!C:C,"")</f>
        <v/>
      </c>
      <c r="H11094" s="932" t="str">
        <f t="array" ref="H11094">if(F11094&lt;&gt;"", iferror(index('Internal Staffing Calculator'!B$8:B23500,match(F11094,'Internal Staffing Calculator'!E$8:E23500,0)), "Not In Budget"),"")</f>
        <v/>
      </c>
      <c r="I11094" s="184"/>
      <c r="J11094" s="184"/>
      <c r="K11094" s="184"/>
      <c r="L11094" s="183"/>
    </row>
    <row r="11095">
      <c r="A11095" s="454"/>
      <c r="B11095" s="927"/>
      <c r="C11095" s="580"/>
      <c r="D11095" s="939"/>
      <c r="E11095" s="940"/>
      <c r="F11095" s="941"/>
      <c r="G11095" s="937" t="str">
        <f t="array" ref="G11095">xlookup(F11095,'Internal Staffing Calculator'!E:E,'Internal Staffing Calculator'!C:C,"")</f>
        <v/>
      </c>
      <c r="H11095" s="932" t="str">
        <f t="array" ref="H11095">if(F11095&lt;&gt;"", iferror(index('Internal Staffing Calculator'!B$8:B23500,match(F11095,'Internal Staffing Calculator'!E$8:E23500,0)), "Not In Budget"),"")</f>
        <v/>
      </c>
      <c r="I11095" s="184"/>
      <c r="J11095" s="184"/>
      <c r="K11095" s="184"/>
      <c r="L11095" s="183"/>
    </row>
    <row r="11096">
      <c r="A11096" s="454"/>
      <c r="B11096" s="927"/>
      <c r="C11096" s="580"/>
      <c r="D11096" s="939"/>
      <c r="E11096" s="940"/>
      <c r="F11096" s="941"/>
      <c r="G11096" s="937" t="str">
        <f t="array" ref="G11096">xlookup(F11096,'Internal Staffing Calculator'!E:E,'Internal Staffing Calculator'!C:C,"")</f>
        <v/>
      </c>
      <c r="H11096" s="932" t="str">
        <f t="array" ref="H11096">if(F11096&lt;&gt;"", iferror(index('Internal Staffing Calculator'!B$8:B23500,match(F11096,'Internal Staffing Calculator'!E$8:E23500,0)), "Not In Budget"),"")</f>
        <v/>
      </c>
      <c r="I11096" s="184"/>
      <c r="J11096" s="184"/>
      <c r="K11096" s="184"/>
      <c r="L11096" s="183"/>
    </row>
    <row r="11097">
      <c r="A11097" s="454"/>
      <c r="B11097" s="927"/>
      <c r="C11097" s="580"/>
      <c r="D11097" s="939"/>
      <c r="E11097" s="940"/>
      <c r="F11097" s="941"/>
      <c r="G11097" s="937" t="str">
        <f t="array" ref="G11097">xlookup(F11097,'Internal Staffing Calculator'!E:E,'Internal Staffing Calculator'!C:C,"")</f>
        <v/>
      </c>
      <c r="H11097" s="932" t="str">
        <f t="array" ref="H11097">if(F11097&lt;&gt;"", iferror(index('Internal Staffing Calculator'!B$8:B23500,match(F11097,'Internal Staffing Calculator'!E$8:E23500,0)), "Not In Budget"),"")</f>
        <v/>
      </c>
      <c r="I11097" s="184"/>
      <c r="J11097" s="184"/>
      <c r="K11097" s="184"/>
      <c r="L11097" s="183"/>
    </row>
    <row r="11098">
      <c r="A11098" s="454"/>
      <c r="B11098" s="927"/>
      <c r="C11098" s="580"/>
      <c r="D11098" s="939"/>
      <c r="E11098" s="940"/>
      <c r="F11098" s="941"/>
      <c r="G11098" s="937" t="str">
        <f t="array" ref="G11098">xlookup(F11098,'Internal Staffing Calculator'!E:E,'Internal Staffing Calculator'!C:C,"")</f>
        <v/>
      </c>
      <c r="H11098" s="932" t="str">
        <f t="array" ref="H11098">if(F11098&lt;&gt;"", iferror(index('Internal Staffing Calculator'!B$8:B23500,match(F11098,'Internal Staffing Calculator'!E$8:E23500,0)), "Not In Budget"),"")</f>
        <v/>
      </c>
      <c r="I11098" s="184"/>
      <c r="J11098" s="184"/>
      <c r="K11098" s="184"/>
      <c r="L11098" s="183"/>
    </row>
    <row r="11099">
      <c r="A11099" s="454"/>
      <c r="B11099" s="927"/>
      <c r="C11099" s="580"/>
      <c r="D11099" s="939"/>
      <c r="E11099" s="940"/>
      <c r="F11099" s="941"/>
      <c r="G11099" s="937" t="str">
        <f t="array" ref="G11099">xlookup(F11099,'Internal Staffing Calculator'!E:E,'Internal Staffing Calculator'!C:C,"")</f>
        <v/>
      </c>
      <c r="H11099" s="932" t="str">
        <f t="array" ref="H11099">if(F11099&lt;&gt;"", iferror(index('Internal Staffing Calculator'!B$8:B23500,match(F11099,'Internal Staffing Calculator'!E$8:E23500,0)), "Not In Budget"),"")</f>
        <v/>
      </c>
      <c r="I11099" s="184"/>
      <c r="J11099" s="184"/>
      <c r="K11099" s="184"/>
      <c r="L11099" s="183"/>
    </row>
    <row r="11100">
      <c r="A11100" s="454"/>
      <c r="B11100" s="927"/>
      <c r="C11100" s="580"/>
      <c r="D11100" s="939"/>
      <c r="E11100" s="940"/>
      <c r="F11100" s="941"/>
      <c r="G11100" s="937" t="str">
        <f t="array" ref="G11100">xlookup(F11100,'Internal Staffing Calculator'!E:E,'Internal Staffing Calculator'!C:C,"")</f>
        <v/>
      </c>
      <c r="H11100" s="932" t="str">
        <f t="array" ref="H11100">if(F11100&lt;&gt;"", iferror(index('Internal Staffing Calculator'!B$8:B23500,match(F11100,'Internal Staffing Calculator'!E$8:E23500,0)), "Not In Budget"),"")</f>
        <v/>
      </c>
      <c r="I11100" s="184"/>
      <c r="J11100" s="184"/>
      <c r="K11100" s="184"/>
      <c r="L11100" s="183"/>
    </row>
    <row r="11101">
      <c r="A11101" s="454"/>
      <c r="B11101" s="927"/>
      <c r="C11101" s="580"/>
      <c r="D11101" s="939"/>
      <c r="E11101" s="940"/>
      <c r="F11101" s="941"/>
      <c r="G11101" s="937" t="str">
        <f t="array" ref="G11101">xlookup(F11101,'Internal Staffing Calculator'!E:E,'Internal Staffing Calculator'!C:C,"")</f>
        <v/>
      </c>
      <c r="H11101" s="932" t="str">
        <f t="array" ref="H11101">if(F11101&lt;&gt;"", iferror(index('Internal Staffing Calculator'!B$8:B23500,match(F11101,'Internal Staffing Calculator'!E$8:E23500,0)), "Not In Budget"),"")</f>
        <v/>
      </c>
      <c r="I11101" s="184"/>
      <c r="J11101" s="184"/>
      <c r="K11101" s="184"/>
      <c r="L11101" s="183"/>
    </row>
    <row r="11102">
      <c r="A11102" s="454"/>
      <c r="B11102" s="927"/>
      <c r="C11102" s="580"/>
      <c r="D11102" s="939"/>
      <c r="E11102" s="940"/>
      <c r="F11102" s="941"/>
      <c r="G11102" s="937" t="str">
        <f t="array" ref="G11102">xlookup(F11102,'Internal Staffing Calculator'!E:E,'Internal Staffing Calculator'!C:C,"")</f>
        <v/>
      </c>
      <c r="H11102" s="932" t="str">
        <f t="array" ref="H11102">if(F11102&lt;&gt;"", iferror(index('Internal Staffing Calculator'!B$8:B23500,match(F11102,'Internal Staffing Calculator'!E$8:E23500,0)), "Not In Budget"),"")</f>
        <v/>
      </c>
      <c r="I11102" s="184"/>
      <c r="J11102" s="184"/>
      <c r="K11102" s="184"/>
      <c r="L11102" s="183"/>
    </row>
    <row r="11103">
      <c r="A11103" s="454"/>
      <c r="B11103" s="927"/>
      <c r="C11103" s="580"/>
      <c r="D11103" s="939"/>
      <c r="E11103" s="940"/>
      <c r="F11103" s="941"/>
      <c r="G11103" s="937" t="str">
        <f t="array" ref="G11103">xlookup(F11103,'Internal Staffing Calculator'!E:E,'Internal Staffing Calculator'!C:C,"")</f>
        <v/>
      </c>
      <c r="H11103" s="932" t="str">
        <f t="array" ref="H11103">if(F11103&lt;&gt;"", iferror(index('Internal Staffing Calculator'!B$8:B23500,match(F11103,'Internal Staffing Calculator'!E$8:E23500,0)), "Not In Budget"),"")</f>
        <v/>
      </c>
      <c r="I11103" s="184"/>
      <c r="J11103" s="184"/>
      <c r="K11103" s="184"/>
      <c r="L11103" s="183"/>
    </row>
    <row r="11104">
      <c r="A11104" s="454"/>
      <c r="B11104" s="927"/>
      <c r="C11104" s="580"/>
      <c r="D11104" s="939"/>
      <c r="E11104" s="940"/>
      <c r="F11104" s="941"/>
      <c r="G11104" s="937" t="str">
        <f t="array" ref="G11104">xlookup(F11104,'Internal Staffing Calculator'!E:E,'Internal Staffing Calculator'!C:C,"")</f>
        <v/>
      </c>
      <c r="H11104" s="932" t="str">
        <f t="array" ref="H11104">if(F11104&lt;&gt;"", iferror(index('Internal Staffing Calculator'!B$8:B23500,match(F11104,'Internal Staffing Calculator'!E$8:E23500,0)), "Not In Budget"),"")</f>
        <v/>
      </c>
      <c r="I11104" s="184"/>
      <c r="J11104" s="184"/>
      <c r="K11104" s="184"/>
      <c r="L11104" s="183"/>
    </row>
    <row r="11105">
      <c r="A11105" s="454"/>
      <c r="B11105" s="927"/>
      <c r="C11105" s="580"/>
      <c r="D11105" s="939"/>
      <c r="E11105" s="940"/>
      <c r="F11105" s="941"/>
      <c r="G11105" s="937" t="str">
        <f t="array" ref="G11105">xlookup(F11105,'Internal Staffing Calculator'!E:E,'Internal Staffing Calculator'!C:C,"")</f>
        <v/>
      </c>
      <c r="H11105" s="932" t="str">
        <f t="array" ref="H11105">if(F11105&lt;&gt;"", iferror(index('Internal Staffing Calculator'!B$8:B23500,match(F11105,'Internal Staffing Calculator'!E$8:E23500,0)), "Not In Budget"),"")</f>
        <v/>
      </c>
      <c r="I11105" s="184"/>
      <c r="J11105" s="184"/>
      <c r="K11105" s="184"/>
      <c r="L11105" s="183"/>
    </row>
    <row r="11106">
      <c r="A11106" s="454"/>
      <c r="B11106" s="927"/>
      <c r="C11106" s="580"/>
      <c r="D11106" s="939"/>
      <c r="E11106" s="940"/>
      <c r="F11106" s="941"/>
      <c r="G11106" s="937" t="str">
        <f t="array" ref="G11106">xlookup(F11106,'Internal Staffing Calculator'!E:E,'Internal Staffing Calculator'!C:C,"")</f>
        <v/>
      </c>
      <c r="H11106" s="932" t="str">
        <f t="array" ref="H11106">if(F11106&lt;&gt;"", iferror(index('Internal Staffing Calculator'!B$8:B23500,match(F11106,'Internal Staffing Calculator'!E$8:E23500,0)), "Not In Budget"),"")</f>
        <v/>
      </c>
      <c r="I11106" s="184"/>
      <c r="J11106" s="184"/>
      <c r="K11106" s="184"/>
      <c r="L11106" s="183"/>
    </row>
    <row r="11107">
      <c r="A11107" s="454"/>
      <c r="B11107" s="927"/>
      <c r="C11107" s="580"/>
      <c r="D11107" s="939"/>
      <c r="E11107" s="940"/>
      <c r="F11107" s="941"/>
      <c r="G11107" s="937" t="str">
        <f t="array" ref="G11107">xlookup(F11107,'Internal Staffing Calculator'!E:E,'Internal Staffing Calculator'!C:C,"")</f>
        <v/>
      </c>
      <c r="H11107" s="932" t="str">
        <f t="array" ref="H11107">if(F11107&lt;&gt;"", iferror(index('Internal Staffing Calculator'!B$8:B23500,match(F11107,'Internal Staffing Calculator'!E$8:E23500,0)), "Not In Budget"),"")</f>
        <v/>
      </c>
      <c r="I11107" s="184"/>
      <c r="J11107" s="184"/>
      <c r="K11107" s="184"/>
      <c r="L11107" s="183"/>
    </row>
    <row r="11108">
      <c r="A11108" s="454"/>
      <c r="B11108" s="927"/>
      <c r="C11108" s="580"/>
      <c r="D11108" s="939"/>
      <c r="E11108" s="940"/>
      <c r="F11108" s="941"/>
      <c r="G11108" s="937" t="str">
        <f t="array" ref="G11108">xlookup(F11108,'Internal Staffing Calculator'!E:E,'Internal Staffing Calculator'!C:C,"")</f>
        <v/>
      </c>
      <c r="H11108" s="932" t="str">
        <f t="array" ref="H11108">if(F11108&lt;&gt;"", iferror(index('Internal Staffing Calculator'!B$8:B23500,match(F11108,'Internal Staffing Calculator'!E$8:E23500,0)), "Not In Budget"),"")</f>
        <v/>
      </c>
      <c r="I11108" s="184"/>
      <c r="J11108" s="184"/>
      <c r="K11108" s="184"/>
      <c r="L11108" s="183"/>
    </row>
    <row r="11109">
      <c r="A11109" s="454"/>
      <c r="B11109" s="927"/>
      <c r="C11109" s="580"/>
      <c r="D11109" s="939"/>
      <c r="E11109" s="940"/>
      <c r="F11109" s="941"/>
      <c r="G11109" s="937" t="str">
        <f t="array" ref="G11109">xlookup(F11109,'Internal Staffing Calculator'!E:E,'Internal Staffing Calculator'!C:C,"")</f>
        <v/>
      </c>
      <c r="H11109" s="932" t="str">
        <f t="array" ref="H11109">if(F11109&lt;&gt;"", iferror(index('Internal Staffing Calculator'!B$8:B23500,match(F11109,'Internal Staffing Calculator'!E$8:E23500,0)), "Not In Budget"),"")</f>
        <v/>
      </c>
      <c r="I11109" s="184"/>
      <c r="J11109" s="184"/>
      <c r="K11109" s="184"/>
      <c r="L11109" s="183"/>
    </row>
    <row r="11110">
      <c r="A11110" s="454"/>
      <c r="B11110" s="927"/>
      <c r="C11110" s="580"/>
      <c r="D11110" s="939"/>
      <c r="E11110" s="940"/>
      <c r="F11110" s="941"/>
      <c r="G11110" s="937" t="str">
        <f t="array" ref="G11110">xlookup(F11110,'Internal Staffing Calculator'!E:E,'Internal Staffing Calculator'!C:C,"")</f>
        <v/>
      </c>
      <c r="H11110" s="932" t="str">
        <f t="array" ref="H11110">if(F11110&lt;&gt;"", iferror(index('Internal Staffing Calculator'!B$8:B23500,match(F11110,'Internal Staffing Calculator'!E$8:E23500,0)), "Not In Budget"),"")</f>
        <v/>
      </c>
      <c r="I11110" s="184"/>
      <c r="J11110" s="184"/>
      <c r="K11110" s="184"/>
      <c r="L11110" s="183"/>
    </row>
    <row r="11111">
      <c r="A11111" s="454"/>
      <c r="B11111" s="927"/>
      <c r="C11111" s="580"/>
      <c r="D11111" s="939"/>
      <c r="E11111" s="940"/>
      <c r="F11111" s="941"/>
      <c r="G11111" s="937" t="str">
        <f t="array" ref="G11111">xlookup(F11111,'Internal Staffing Calculator'!E:E,'Internal Staffing Calculator'!C:C,"")</f>
        <v/>
      </c>
      <c r="H11111" s="932" t="str">
        <f t="array" ref="H11111">if(F11111&lt;&gt;"", iferror(index('Internal Staffing Calculator'!B$8:B23500,match(F11111,'Internal Staffing Calculator'!E$8:E23500,0)), "Not In Budget"),"")</f>
        <v/>
      </c>
      <c r="I11111" s="184"/>
      <c r="J11111" s="184"/>
      <c r="K11111" s="184"/>
      <c r="L11111" s="183"/>
    </row>
    <row r="11112">
      <c r="A11112" s="454"/>
      <c r="B11112" s="927"/>
      <c r="C11112" s="580"/>
      <c r="D11112" s="939"/>
      <c r="E11112" s="940"/>
      <c r="F11112" s="941"/>
      <c r="G11112" s="937" t="str">
        <f t="array" ref="G11112">xlookup(F11112,'Internal Staffing Calculator'!E:E,'Internal Staffing Calculator'!C:C,"")</f>
        <v/>
      </c>
      <c r="H11112" s="932" t="str">
        <f t="array" ref="H11112">if(F11112&lt;&gt;"", iferror(index('Internal Staffing Calculator'!B$8:B23500,match(F11112,'Internal Staffing Calculator'!E$8:E23500,0)), "Not In Budget"),"")</f>
        <v/>
      </c>
      <c r="I11112" s="184"/>
      <c r="J11112" s="184"/>
      <c r="K11112" s="184"/>
      <c r="L11112" s="183"/>
    </row>
    <row r="11113">
      <c r="A11113" s="454"/>
      <c r="B11113" s="927"/>
      <c r="C11113" s="580"/>
      <c r="D11113" s="939"/>
      <c r="E11113" s="940"/>
      <c r="F11113" s="941"/>
      <c r="G11113" s="937" t="str">
        <f t="array" ref="G11113">xlookup(F11113,'Internal Staffing Calculator'!E:E,'Internal Staffing Calculator'!C:C,"")</f>
        <v/>
      </c>
      <c r="H11113" s="932" t="str">
        <f t="array" ref="H11113">if(F11113&lt;&gt;"", iferror(index('Internal Staffing Calculator'!B$8:B23500,match(F11113,'Internal Staffing Calculator'!E$8:E23500,0)), "Not In Budget"),"")</f>
        <v/>
      </c>
      <c r="I11113" s="184"/>
      <c r="J11113" s="184"/>
      <c r="K11113" s="184"/>
      <c r="L11113" s="183"/>
    </row>
    <row r="11114">
      <c r="A11114" s="454"/>
      <c r="B11114" s="927"/>
      <c r="C11114" s="580"/>
      <c r="D11114" s="939"/>
      <c r="E11114" s="940"/>
      <c r="F11114" s="941"/>
      <c r="G11114" s="937" t="str">
        <f t="array" ref="G11114">xlookup(F11114,'Internal Staffing Calculator'!E:E,'Internal Staffing Calculator'!C:C,"")</f>
        <v/>
      </c>
      <c r="H11114" s="932" t="str">
        <f t="array" ref="H11114">if(F11114&lt;&gt;"", iferror(index('Internal Staffing Calculator'!B$8:B23500,match(F11114,'Internal Staffing Calculator'!E$8:E23500,0)), "Not In Budget"),"")</f>
        <v/>
      </c>
      <c r="I11114" s="184"/>
      <c r="J11114" s="184"/>
      <c r="K11114" s="184"/>
      <c r="L11114" s="183"/>
    </row>
    <row r="11115">
      <c r="A11115" s="454"/>
      <c r="B11115" s="927"/>
      <c r="C11115" s="580"/>
      <c r="D11115" s="939"/>
      <c r="E11115" s="940"/>
      <c r="F11115" s="941"/>
      <c r="G11115" s="937" t="str">
        <f t="array" ref="G11115">xlookup(F11115,'Internal Staffing Calculator'!E:E,'Internal Staffing Calculator'!C:C,"")</f>
        <v/>
      </c>
      <c r="H11115" s="932" t="str">
        <f t="array" ref="H11115">if(F11115&lt;&gt;"", iferror(index('Internal Staffing Calculator'!B$8:B23500,match(F11115,'Internal Staffing Calculator'!E$8:E23500,0)), "Not In Budget"),"")</f>
        <v/>
      </c>
      <c r="I11115" s="184"/>
      <c r="J11115" s="184"/>
      <c r="K11115" s="184"/>
      <c r="L11115" s="183"/>
    </row>
    <row r="11116">
      <c r="A11116" s="454"/>
      <c r="B11116" s="927"/>
      <c r="C11116" s="580"/>
      <c r="D11116" s="939"/>
      <c r="E11116" s="940"/>
      <c r="F11116" s="941"/>
      <c r="G11116" s="937" t="str">
        <f t="array" ref="G11116">xlookup(F11116,'Internal Staffing Calculator'!E:E,'Internal Staffing Calculator'!C:C,"")</f>
        <v/>
      </c>
      <c r="H11116" s="932" t="str">
        <f t="array" ref="H11116">if(F11116&lt;&gt;"", iferror(index('Internal Staffing Calculator'!B$8:B23500,match(F11116,'Internal Staffing Calculator'!E$8:E23500,0)), "Not In Budget"),"")</f>
        <v/>
      </c>
      <c r="I11116" s="184"/>
      <c r="J11116" s="184"/>
      <c r="K11116" s="184"/>
      <c r="L11116" s="183"/>
    </row>
    <row r="11117">
      <c r="A11117" s="454"/>
      <c r="B11117" s="927"/>
      <c r="C11117" s="580"/>
      <c r="D11117" s="939"/>
      <c r="E11117" s="940"/>
      <c r="F11117" s="941"/>
      <c r="G11117" s="937" t="str">
        <f t="array" ref="G11117">xlookup(F11117,'Internal Staffing Calculator'!E:E,'Internal Staffing Calculator'!C:C,"")</f>
        <v/>
      </c>
      <c r="H11117" s="932" t="str">
        <f t="array" ref="H11117">if(F11117&lt;&gt;"", iferror(index('Internal Staffing Calculator'!B$8:B23500,match(F11117,'Internal Staffing Calculator'!E$8:E23500,0)), "Not In Budget"),"")</f>
        <v/>
      </c>
      <c r="I11117" s="184"/>
      <c r="J11117" s="184"/>
      <c r="K11117" s="184"/>
      <c r="L11117" s="183"/>
    </row>
    <row r="11118">
      <c r="A11118" s="454"/>
      <c r="B11118" s="927"/>
      <c r="C11118" s="580"/>
      <c r="D11118" s="939"/>
      <c r="E11118" s="940"/>
      <c r="F11118" s="941"/>
      <c r="G11118" s="937" t="str">
        <f t="array" ref="G11118">xlookup(F11118,'Internal Staffing Calculator'!E:E,'Internal Staffing Calculator'!C:C,"")</f>
        <v/>
      </c>
      <c r="H11118" s="932" t="str">
        <f t="array" ref="H11118">if(F11118&lt;&gt;"", iferror(index('Internal Staffing Calculator'!B$8:B23500,match(F11118,'Internal Staffing Calculator'!E$8:E23500,0)), "Not In Budget"),"")</f>
        <v/>
      </c>
      <c r="I11118" s="184"/>
      <c r="J11118" s="184"/>
      <c r="K11118" s="184"/>
      <c r="L11118" s="183"/>
    </row>
    <row r="11119">
      <c r="A11119" s="454"/>
      <c r="B11119" s="927"/>
      <c r="C11119" s="580"/>
      <c r="D11119" s="939"/>
      <c r="E11119" s="940"/>
      <c r="F11119" s="941"/>
      <c r="G11119" s="937" t="str">
        <f t="array" ref="G11119">xlookup(F11119,'Internal Staffing Calculator'!E:E,'Internal Staffing Calculator'!C:C,"")</f>
        <v/>
      </c>
      <c r="H11119" s="932" t="str">
        <f t="array" ref="H11119">if(F11119&lt;&gt;"", iferror(index('Internal Staffing Calculator'!B$8:B23500,match(F11119,'Internal Staffing Calculator'!E$8:E23500,0)), "Not In Budget"),"")</f>
        <v/>
      </c>
      <c r="I11119" s="184"/>
      <c r="J11119" s="184"/>
      <c r="K11119" s="184"/>
      <c r="L11119" s="183"/>
    </row>
    <row r="11120">
      <c r="A11120" s="454"/>
      <c r="B11120" s="927"/>
      <c r="C11120" s="580"/>
      <c r="D11120" s="939"/>
      <c r="E11120" s="940"/>
      <c r="F11120" s="941"/>
      <c r="G11120" s="937" t="str">
        <f t="array" ref="G11120">xlookup(F11120,'Internal Staffing Calculator'!E:E,'Internal Staffing Calculator'!C:C,"")</f>
        <v/>
      </c>
      <c r="H11120" s="932" t="str">
        <f t="array" ref="H11120">if(F11120&lt;&gt;"", iferror(index('Internal Staffing Calculator'!B$8:B23500,match(F11120,'Internal Staffing Calculator'!E$8:E23500,0)), "Not In Budget"),"")</f>
        <v/>
      </c>
      <c r="I11120" s="184"/>
      <c r="J11120" s="184"/>
      <c r="K11120" s="184"/>
      <c r="L11120" s="183"/>
    </row>
    <row r="11121">
      <c r="A11121" s="454"/>
      <c r="B11121" s="927"/>
      <c r="C11121" s="580"/>
      <c r="D11121" s="939"/>
      <c r="E11121" s="940"/>
      <c r="F11121" s="941"/>
      <c r="G11121" s="937" t="str">
        <f t="array" ref="G11121">xlookup(F11121,'Internal Staffing Calculator'!E:E,'Internal Staffing Calculator'!C:C,"")</f>
        <v/>
      </c>
      <c r="H11121" s="932" t="str">
        <f t="array" ref="H11121">if(F11121&lt;&gt;"", iferror(index('Internal Staffing Calculator'!B$8:B23500,match(F11121,'Internal Staffing Calculator'!E$8:E23500,0)), "Not In Budget"),"")</f>
        <v/>
      </c>
      <c r="I11121" s="184"/>
      <c r="J11121" s="184"/>
      <c r="K11121" s="184"/>
      <c r="L11121" s="183"/>
    </row>
    <row r="11122">
      <c r="A11122" s="454"/>
      <c r="B11122" s="927"/>
      <c r="C11122" s="580"/>
      <c r="D11122" s="939"/>
      <c r="E11122" s="940"/>
      <c r="F11122" s="941"/>
      <c r="G11122" s="937" t="str">
        <f t="array" ref="G11122">xlookup(F11122,'Internal Staffing Calculator'!E:E,'Internal Staffing Calculator'!C:C,"")</f>
        <v/>
      </c>
      <c r="H11122" s="932" t="str">
        <f t="array" ref="H11122">if(F11122&lt;&gt;"", iferror(index('Internal Staffing Calculator'!B$8:B23500,match(F11122,'Internal Staffing Calculator'!E$8:E23500,0)), "Not In Budget"),"")</f>
        <v/>
      </c>
      <c r="I11122" s="184"/>
      <c r="J11122" s="184"/>
      <c r="K11122" s="184"/>
      <c r="L11122" s="183"/>
    </row>
    <row r="11123">
      <c r="A11123" s="454"/>
      <c r="B11123" s="927"/>
      <c r="C11123" s="580"/>
      <c r="D11123" s="939"/>
      <c r="E11123" s="940"/>
      <c r="F11123" s="941"/>
      <c r="G11123" s="937" t="str">
        <f t="array" ref="G11123">xlookup(F11123,'Internal Staffing Calculator'!E:E,'Internal Staffing Calculator'!C:C,"")</f>
        <v/>
      </c>
      <c r="H11123" s="932" t="str">
        <f t="array" ref="H11123">if(F11123&lt;&gt;"", iferror(index('Internal Staffing Calculator'!B$8:B23500,match(F11123,'Internal Staffing Calculator'!E$8:E23500,0)), "Not In Budget"),"")</f>
        <v/>
      </c>
      <c r="I11123" s="184"/>
      <c r="J11123" s="184"/>
      <c r="K11123" s="184"/>
      <c r="L11123" s="183"/>
    </row>
    <row r="11124">
      <c r="A11124" s="454"/>
      <c r="B11124" s="927"/>
      <c r="C11124" s="580"/>
      <c r="D11124" s="939"/>
      <c r="E11124" s="940"/>
      <c r="F11124" s="941"/>
      <c r="G11124" s="937" t="str">
        <f t="array" ref="G11124">xlookup(F11124,'Internal Staffing Calculator'!E:E,'Internal Staffing Calculator'!C:C,"")</f>
        <v/>
      </c>
      <c r="H11124" s="932" t="str">
        <f t="array" ref="H11124">if(F11124&lt;&gt;"", iferror(index('Internal Staffing Calculator'!B$8:B23500,match(F11124,'Internal Staffing Calculator'!E$8:E23500,0)), "Not In Budget"),"")</f>
        <v/>
      </c>
      <c r="I11124" s="184"/>
      <c r="J11124" s="184"/>
      <c r="K11124" s="184"/>
      <c r="L11124" s="183"/>
    </row>
    <row r="11125">
      <c r="A11125" s="454"/>
      <c r="B11125" s="927"/>
      <c r="C11125" s="580"/>
      <c r="D11125" s="939"/>
      <c r="E11125" s="940"/>
      <c r="F11125" s="941"/>
      <c r="G11125" s="937" t="str">
        <f t="array" ref="G11125">xlookup(F11125,'Internal Staffing Calculator'!E:E,'Internal Staffing Calculator'!C:C,"")</f>
        <v/>
      </c>
      <c r="H11125" s="932" t="str">
        <f t="array" ref="H11125">if(F11125&lt;&gt;"", iferror(index('Internal Staffing Calculator'!B$8:B23500,match(F11125,'Internal Staffing Calculator'!E$8:E23500,0)), "Not In Budget"),"")</f>
        <v/>
      </c>
      <c r="I11125" s="184"/>
      <c r="J11125" s="184"/>
      <c r="K11125" s="184"/>
      <c r="L11125" s="183"/>
    </row>
    <row r="11126">
      <c r="A11126" s="454"/>
      <c r="B11126" s="927"/>
      <c r="C11126" s="580"/>
      <c r="D11126" s="939"/>
      <c r="E11126" s="940"/>
      <c r="F11126" s="941"/>
      <c r="G11126" s="937" t="str">
        <f t="array" ref="G11126">xlookup(F11126,'Internal Staffing Calculator'!E:E,'Internal Staffing Calculator'!C:C,"")</f>
        <v/>
      </c>
      <c r="H11126" s="932" t="str">
        <f t="array" ref="H11126">if(F11126&lt;&gt;"", iferror(index('Internal Staffing Calculator'!B$8:B23500,match(F11126,'Internal Staffing Calculator'!E$8:E23500,0)), "Not In Budget"),"")</f>
        <v/>
      </c>
      <c r="I11126" s="184"/>
      <c r="J11126" s="184"/>
      <c r="K11126" s="184"/>
      <c r="L11126" s="183"/>
    </row>
    <row r="11127">
      <c r="A11127" s="454"/>
      <c r="B11127" s="927"/>
      <c r="C11127" s="580"/>
      <c r="D11127" s="939"/>
      <c r="E11127" s="940"/>
      <c r="F11127" s="941"/>
      <c r="G11127" s="937" t="str">
        <f t="array" ref="G11127">xlookup(F11127,'Internal Staffing Calculator'!E:E,'Internal Staffing Calculator'!C:C,"")</f>
        <v/>
      </c>
      <c r="H11127" s="932" t="str">
        <f t="array" ref="H11127">if(F11127&lt;&gt;"", iferror(index('Internal Staffing Calculator'!B$8:B23500,match(F11127,'Internal Staffing Calculator'!E$8:E23500,0)), "Not In Budget"),"")</f>
        <v/>
      </c>
      <c r="I11127" s="184"/>
      <c r="J11127" s="184"/>
      <c r="K11127" s="184"/>
      <c r="L11127" s="183"/>
    </row>
    <row r="11128">
      <c r="A11128" s="454"/>
      <c r="B11128" s="927"/>
      <c r="C11128" s="580"/>
      <c r="D11128" s="939"/>
      <c r="E11128" s="940"/>
      <c r="F11128" s="941"/>
      <c r="G11128" s="937" t="str">
        <f t="array" ref="G11128">xlookup(F11128,'Internal Staffing Calculator'!E:E,'Internal Staffing Calculator'!C:C,"")</f>
        <v/>
      </c>
      <c r="H11128" s="932" t="str">
        <f t="array" ref="H11128">if(F11128&lt;&gt;"", iferror(index('Internal Staffing Calculator'!B$8:B23500,match(F11128,'Internal Staffing Calculator'!E$8:E23500,0)), "Not In Budget"),"")</f>
        <v/>
      </c>
      <c r="I11128" s="184"/>
      <c r="J11128" s="184"/>
      <c r="K11128" s="184"/>
      <c r="L11128" s="183"/>
    </row>
    <row r="11129">
      <c r="A11129" s="454"/>
      <c r="B11129" s="927"/>
      <c r="C11129" s="580"/>
      <c r="D11129" s="939"/>
      <c r="E11129" s="940"/>
      <c r="F11129" s="941"/>
      <c r="G11129" s="937" t="str">
        <f t="array" ref="G11129">xlookup(F11129,'Internal Staffing Calculator'!E:E,'Internal Staffing Calculator'!C:C,"")</f>
        <v/>
      </c>
      <c r="H11129" s="932" t="str">
        <f t="array" ref="H11129">if(F11129&lt;&gt;"", iferror(index('Internal Staffing Calculator'!B$8:B23500,match(F11129,'Internal Staffing Calculator'!E$8:E23500,0)), "Not In Budget"),"")</f>
        <v/>
      </c>
      <c r="I11129" s="184"/>
      <c r="J11129" s="184"/>
      <c r="K11129" s="184"/>
      <c r="L11129" s="183"/>
    </row>
    <row r="11130">
      <c r="A11130" s="454"/>
      <c r="B11130" s="927"/>
      <c r="C11130" s="580"/>
      <c r="D11130" s="939"/>
      <c r="E11130" s="940"/>
      <c r="F11130" s="941"/>
      <c r="G11130" s="937" t="str">
        <f t="array" ref="G11130">xlookup(F11130,'Internal Staffing Calculator'!E:E,'Internal Staffing Calculator'!C:C,"")</f>
        <v/>
      </c>
      <c r="H11130" s="932" t="str">
        <f t="array" ref="H11130">if(F11130&lt;&gt;"", iferror(index('Internal Staffing Calculator'!B$8:B23500,match(F11130,'Internal Staffing Calculator'!E$8:E23500,0)), "Not In Budget"),"")</f>
        <v/>
      </c>
      <c r="I11130" s="184"/>
      <c r="J11130" s="184"/>
      <c r="K11130" s="184"/>
      <c r="L11130" s="183"/>
    </row>
    <row r="11131">
      <c r="A11131" s="454"/>
      <c r="B11131" s="927"/>
      <c r="C11131" s="580"/>
      <c r="D11131" s="939"/>
      <c r="E11131" s="940"/>
      <c r="F11131" s="941"/>
      <c r="G11131" s="937" t="str">
        <f t="array" ref="G11131">xlookup(F11131,'Internal Staffing Calculator'!E:E,'Internal Staffing Calculator'!C:C,"")</f>
        <v/>
      </c>
      <c r="H11131" s="932" t="str">
        <f t="array" ref="H11131">if(F11131&lt;&gt;"", iferror(index('Internal Staffing Calculator'!B$8:B23500,match(F11131,'Internal Staffing Calculator'!E$8:E23500,0)), "Not In Budget"),"")</f>
        <v/>
      </c>
      <c r="I11131" s="184"/>
      <c r="J11131" s="184"/>
      <c r="K11131" s="184"/>
      <c r="L11131" s="183"/>
    </row>
    <row r="11132">
      <c r="A11132" s="454"/>
      <c r="B11132" s="927"/>
      <c r="C11132" s="580"/>
      <c r="D11132" s="939"/>
      <c r="E11132" s="940"/>
      <c r="F11132" s="941"/>
      <c r="G11132" s="937" t="str">
        <f t="array" ref="G11132">xlookup(F11132,'Internal Staffing Calculator'!E:E,'Internal Staffing Calculator'!C:C,"")</f>
        <v/>
      </c>
      <c r="H11132" s="932" t="str">
        <f t="array" ref="H11132">if(F11132&lt;&gt;"", iferror(index('Internal Staffing Calculator'!B$8:B23500,match(F11132,'Internal Staffing Calculator'!E$8:E23500,0)), "Not In Budget"),"")</f>
        <v/>
      </c>
      <c r="I11132" s="184"/>
      <c r="J11132" s="184"/>
      <c r="K11132" s="184"/>
      <c r="L11132" s="183"/>
    </row>
    <row r="11133">
      <c r="A11133" s="454"/>
      <c r="B11133" s="927"/>
      <c r="C11133" s="580"/>
      <c r="D11133" s="939"/>
      <c r="E11133" s="940"/>
      <c r="F11133" s="941"/>
      <c r="G11133" s="937" t="str">
        <f t="array" ref="G11133">xlookup(F11133,'Internal Staffing Calculator'!E:E,'Internal Staffing Calculator'!C:C,"")</f>
        <v/>
      </c>
      <c r="H11133" s="932" t="str">
        <f t="array" ref="H11133">if(F11133&lt;&gt;"", iferror(index('Internal Staffing Calculator'!B$8:B23500,match(F11133,'Internal Staffing Calculator'!E$8:E23500,0)), "Not In Budget"),"")</f>
        <v/>
      </c>
      <c r="I11133" s="184"/>
      <c r="J11133" s="184"/>
      <c r="K11133" s="184"/>
      <c r="L11133" s="183"/>
    </row>
    <row r="11134">
      <c r="A11134" s="454"/>
      <c r="B11134" s="927"/>
      <c r="C11134" s="580"/>
      <c r="D11134" s="939"/>
      <c r="E11134" s="940"/>
      <c r="F11134" s="941"/>
      <c r="G11134" s="937" t="str">
        <f t="array" ref="G11134">xlookup(F11134,'Internal Staffing Calculator'!E:E,'Internal Staffing Calculator'!C:C,"")</f>
        <v/>
      </c>
      <c r="H11134" s="932" t="str">
        <f t="array" ref="H11134">if(F11134&lt;&gt;"", iferror(index('Internal Staffing Calculator'!B$8:B23500,match(F11134,'Internal Staffing Calculator'!E$8:E23500,0)), "Not In Budget"),"")</f>
        <v/>
      </c>
      <c r="I11134" s="184"/>
      <c r="J11134" s="184"/>
      <c r="K11134" s="184"/>
      <c r="L11134" s="183"/>
    </row>
    <row r="11135">
      <c r="A11135" s="454"/>
      <c r="B11135" s="927"/>
      <c r="C11135" s="580"/>
      <c r="D11135" s="939"/>
      <c r="E11135" s="940"/>
      <c r="F11135" s="941"/>
      <c r="G11135" s="937" t="str">
        <f t="array" ref="G11135">xlookup(F11135,'Internal Staffing Calculator'!E:E,'Internal Staffing Calculator'!C:C,"")</f>
        <v/>
      </c>
      <c r="H11135" s="932" t="str">
        <f t="array" ref="H11135">if(F11135&lt;&gt;"", iferror(index('Internal Staffing Calculator'!B$8:B23500,match(F11135,'Internal Staffing Calculator'!E$8:E23500,0)), "Not In Budget"),"")</f>
        <v/>
      </c>
      <c r="I11135" s="184"/>
      <c r="J11135" s="184"/>
      <c r="K11135" s="184"/>
      <c r="L11135" s="183"/>
    </row>
    <row r="11136">
      <c r="A11136" s="454"/>
      <c r="B11136" s="927"/>
      <c r="C11136" s="580"/>
      <c r="D11136" s="939"/>
      <c r="E11136" s="940"/>
      <c r="F11136" s="941"/>
      <c r="G11136" s="937" t="str">
        <f t="array" ref="G11136">xlookup(F11136,'Internal Staffing Calculator'!E:E,'Internal Staffing Calculator'!C:C,"")</f>
        <v/>
      </c>
      <c r="H11136" s="932" t="str">
        <f t="array" ref="H11136">if(F11136&lt;&gt;"", iferror(index('Internal Staffing Calculator'!B$8:B23500,match(F11136,'Internal Staffing Calculator'!E$8:E23500,0)), "Not In Budget"),"")</f>
        <v/>
      </c>
      <c r="I11136" s="184"/>
      <c r="J11136" s="184"/>
      <c r="K11136" s="184"/>
      <c r="L11136" s="183"/>
    </row>
    <row r="11137">
      <c r="A11137" s="454"/>
      <c r="B11137" s="927"/>
      <c r="C11137" s="580"/>
      <c r="D11137" s="939"/>
      <c r="E11137" s="940"/>
      <c r="F11137" s="941"/>
      <c r="G11137" s="937" t="str">
        <f t="array" ref="G11137">xlookup(F11137,'Internal Staffing Calculator'!E:E,'Internal Staffing Calculator'!C:C,"")</f>
        <v/>
      </c>
      <c r="H11137" s="932" t="str">
        <f t="array" ref="H11137">if(F11137&lt;&gt;"", iferror(index('Internal Staffing Calculator'!B$8:B23500,match(F11137,'Internal Staffing Calculator'!E$8:E23500,0)), "Not In Budget"),"")</f>
        <v/>
      </c>
      <c r="I11137" s="184"/>
      <c r="J11137" s="184"/>
      <c r="K11137" s="184"/>
      <c r="L11137" s="183"/>
    </row>
    <row r="11138">
      <c r="A11138" s="454"/>
      <c r="B11138" s="927"/>
      <c r="C11138" s="580"/>
      <c r="D11138" s="939"/>
      <c r="E11138" s="940"/>
      <c r="F11138" s="941"/>
      <c r="G11138" s="937" t="str">
        <f t="array" ref="G11138">xlookup(F11138,'Internal Staffing Calculator'!E:E,'Internal Staffing Calculator'!C:C,"")</f>
        <v/>
      </c>
      <c r="H11138" s="932" t="str">
        <f t="array" ref="H11138">if(F11138&lt;&gt;"", iferror(index('Internal Staffing Calculator'!B$8:B23500,match(F11138,'Internal Staffing Calculator'!E$8:E23500,0)), "Not In Budget"),"")</f>
        <v/>
      </c>
      <c r="I11138" s="184"/>
      <c r="J11138" s="184"/>
      <c r="K11138" s="184"/>
      <c r="L11138" s="183"/>
    </row>
    <row r="11139">
      <c r="A11139" s="454"/>
      <c r="B11139" s="927"/>
      <c r="C11139" s="580"/>
      <c r="D11139" s="939"/>
      <c r="E11139" s="940"/>
      <c r="F11139" s="941"/>
      <c r="G11139" s="937" t="str">
        <f t="array" ref="G11139">xlookup(F11139,'Internal Staffing Calculator'!E:E,'Internal Staffing Calculator'!C:C,"")</f>
        <v/>
      </c>
      <c r="H11139" s="932" t="str">
        <f t="array" ref="H11139">if(F11139&lt;&gt;"", iferror(index('Internal Staffing Calculator'!B$8:B23500,match(F11139,'Internal Staffing Calculator'!E$8:E23500,0)), "Not In Budget"),"")</f>
        <v/>
      </c>
      <c r="I11139" s="184"/>
      <c r="J11139" s="184"/>
      <c r="K11139" s="184"/>
      <c r="L11139" s="183"/>
    </row>
    <row r="11140">
      <c r="A11140" s="454"/>
      <c r="B11140" s="927"/>
      <c r="C11140" s="580"/>
      <c r="D11140" s="939"/>
      <c r="E11140" s="940"/>
      <c r="F11140" s="941"/>
      <c r="G11140" s="937" t="str">
        <f t="array" ref="G11140">xlookup(F11140,'Internal Staffing Calculator'!E:E,'Internal Staffing Calculator'!C:C,"")</f>
        <v/>
      </c>
      <c r="H11140" s="932" t="str">
        <f t="array" ref="H11140">if(F11140&lt;&gt;"", iferror(index('Internal Staffing Calculator'!B$8:B23500,match(F11140,'Internal Staffing Calculator'!E$8:E23500,0)), "Not In Budget"),"")</f>
        <v/>
      </c>
      <c r="I11140" s="184"/>
      <c r="J11140" s="184"/>
      <c r="K11140" s="184"/>
      <c r="L11140" s="183"/>
    </row>
    <row r="11141">
      <c r="A11141" s="454"/>
      <c r="B11141" s="927"/>
      <c r="C11141" s="580"/>
      <c r="D11141" s="939"/>
      <c r="E11141" s="940"/>
      <c r="F11141" s="941"/>
      <c r="G11141" s="937" t="str">
        <f t="array" ref="G11141">xlookup(F11141,'Internal Staffing Calculator'!E:E,'Internal Staffing Calculator'!C:C,"")</f>
        <v/>
      </c>
      <c r="H11141" s="932" t="str">
        <f t="array" ref="H11141">if(F11141&lt;&gt;"", iferror(index('Internal Staffing Calculator'!B$8:B23500,match(F11141,'Internal Staffing Calculator'!E$8:E23500,0)), "Not In Budget"),"")</f>
        <v/>
      </c>
      <c r="I11141" s="184"/>
      <c r="J11141" s="184"/>
      <c r="K11141" s="184"/>
      <c r="L11141" s="183"/>
    </row>
    <row r="11142">
      <c r="A11142" s="454"/>
      <c r="B11142" s="927"/>
      <c r="C11142" s="580"/>
      <c r="D11142" s="939"/>
      <c r="E11142" s="940"/>
      <c r="F11142" s="941"/>
      <c r="G11142" s="937" t="str">
        <f t="array" ref="G11142">xlookup(F11142,'Internal Staffing Calculator'!E:E,'Internal Staffing Calculator'!C:C,"")</f>
        <v/>
      </c>
      <c r="H11142" s="932" t="str">
        <f t="array" ref="H11142">if(F11142&lt;&gt;"", iferror(index('Internal Staffing Calculator'!B$8:B23500,match(F11142,'Internal Staffing Calculator'!E$8:E23500,0)), "Not In Budget"),"")</f>
        <v/>
      </c>
      <c r="I11142" s="184"/>
      <c r="J11142" s="184"/>
      <c r="K11142" s="184"/>
      <c r="L11142" s="183"/>
    </row>
    <row r="11143">
      <c r="A11143" s="454"/>
      <c r="B11143" s="927"/>
      <c r="C11143" s="580"/>
      <c r="D11143" s="939"/>
      <c r="E11143" s="940"/>
      <c r="F11143" s="941"/>
      <c r="G11143" s="937" t="str">
        <f t="array" ref="G11143">xlookup(F11143,'Internal Staffing Calculator'!E:E,'Internal Staffing Calculator'!C:C,"")</f>
        <v/>
      </c>
      <c r="H11143" s="932" t="str">
        <f t="array" ref="H11143">if(F11143&lt;&gt;"", iferror(index('Internal Staffing Calculator'!B$8:B23500,match(F11143,'Internal Staffing Calculator'!E$8:E23500,0)), "Not In Budget"),"")</f>
        <v/>
      </c>
      <c r="I11143" s="184"/>
      <c r="J11143" s="184"/>
      <c r="K11143" s="184"/>
      <c r="L11143" s="183"/>
    </row>
    <row r="11144">
      <c r="A11144" s="454"/>
      <c r="B11144" s="927"/>
      <c r="C11144" s="580"/>
      <c r="D11144" s="939"/>
      <c r="E11144" s="940"/>
      <c r="F11144" s="941"/>
      <c r="G11144" s="937" t="str">
        <f t="array" ref="G11144">xlookup(F11144,'Internal Staffing Calculator'!E:E,'Internal Staffing Calculator'!C:C,"")</f>
        <v/>
      </c>
      <c r="H11144" s="932" t="str">
        <f t="array" ref="H11144">if(F11144&lt;&gt;"", iferror(index('Internal Staffing Calculator'!B$8:B23500,match(F11144,'Internal Staffing Calculator'!E$8:E23500,0)), "Not In Budget"),"")</f>
        <v/>
      </c>
      <c r="I11144" s="184"/>
      <c r="J11144" s="184"/>
      <c r="K11144" s="184"/>
      <c r="L11144" s="183"/>
    </row>
    <row r="11145">
      <c r="A11145" s="454"/>
      <c r="B11145" s="927"/>
      <c r="C11145" s="580"/>
      <c r="D11145" s="939"/>
      <c r="E11145" s="940"/>
      <c r="F11145" s="941"/>
      <c r="G11145" s="937" t="str">
        <f t="array" ref="G11145">xlookup(F11145,'Internal Staffing Calculator'!E:E,'Internal Staffing Calculator'!C:C,"")</f>
        <v/>
      </c>
      <c r="H11145" s="932" t="str">
        <f t="array" ref="H11145">if(F11145&lt;&gt;"", iferror(index('Internal Staffing Calculator'!B$8:B23500,match(F11145,'Internal Staffing Calculator'!E$8:E23500,0)), "Not In Budget"),"")</f>
        <v/>
      </c>
      <c r="I11145" s="184"/>
      <c r="J11145" s="184"/>
      <c r="K11145" s="184"/>
      <c r="L11145" s="183"/>
    </row>
    <row r="11146">
      <c r="A11146" s="454"/>
      <c r="B11146" s="927"/>
      <c r="C11146" s="580"/>
      <c r="D11146" s="939"/>
      <c r="E11146" s="940"/>
      <c r="F11146" s="941"/>
      <c r="G11146" s="937" t="str">
        <f t="array" ref="G11146">xlookup(F11146,'Internal Staffing Calculator'!E:E,'Internal Staffing Calculator'!C:C,"")</f>
        <v/>
      </c>
      <c r="H11146" s="932" t="str">
        <f t="array" ref="H11146">if(F11146&lt;&gt;"", iferror(index('Internal Staffing Calculator'!B$8:B23500,match(F11146,'Internal Staffing Calculator'!E$8:E23500,0)), "Not In Budget"),"")</f>
        <v/>
      </c>
      <c r="I11146" s="184"/>
      <c r="J11146" s="184"/>
      <c r="K11146" s="184"/>
      <c r="L11146" s="183"/>
    </row>
    <row r="11147">
      <c r="A11147" s="454"/>
      <c r="B11147" s="927"/>
      <c r="C11147" s="580"/>
      <c r="D11147" s="939"/>
      <c r="E11147" s="940"/>
      <c r="F11147" s="941"/>
      <c r="G11147" s="937" t="str">
        <f t="array" ref="G11147">xlookup(F11147,'Internal Staffing Calculator'!E:E,'Internal Staffing Calculator'!C:C,"")</f>
        <v/>
      </c>
      <c r="H11147" s="932" t="str">
        <f t="array" ref="H11147">if(F11147&lt;&gt;"", iferror(index('Internal Staffing Calculator'!B$8:B23500,match(F11147,'Internal Staffing Calculator'!E$8:E23500,0)), "Not In Budget"),"")</f>
        <v/>
      </c>
      <c r="I11147" s="184"/>
      <c r="J11147" s="184"/>
      <c r="K11147" s="184"/>
      <c r="L11147" s="183"/>
    </row>
    <row r="11148">
      <c r="A11148" s="454"/>
      <c r="B11148" s="927"/>
      <c r="C11148" s="580"/>
      <c r="D11148" s="939"/>
      <c r="E11148" s="940"/>
      <c r="F11148" s="941"/>
      <c r="G11148" s="937" t="str">
        <f t="array" ref="G11148">xlookup(F11148,'Internal Staffing Calculator'!E:E,'Internal Staffing Calculator'!C:C,"")</f>
        <v/>
      </c>
      <c r="H11148" s="932" t="str">
        <f t="array" ref="H11148">if(F11148&lt;&gt;"", iferror(index('Internal Staffing Calculator'!B$8:B23500,match(F11148,'Internal Staffing Calculator'!E$8:E23500,0)), "Not In Budget"),"")</f>
        <v/>
      </c>
      <c r="I11148" s="184"/>
      <c r="J11148" s="184"/>
      <c r="K11148" s="184"/>
      <c r="L11148" s="183"/>
    </row>
    <row r="11149">
      <c r="A11149" s="454"/>
      <c r="B11149" s="927"/>
      <c r="C11149" s="580"/>
      <c r="D11149" s="939"/>
      <c r="E11149" s="940"/>
      <c r="F11149" s="941"/>
      <c r="G11149" s="937" t="str">
        <f t="array" ref="G11149">xlookup(F11149,'Internal Staffing Calculator'!E:E,'Internal Staffing Calculator'!C:C,"")</f>
        <v/>
      </c>
      <c r="H11149" s="932" t="str">
        <f t="array" ref="H11149">if(F11149&lt;&gt;"", iferror(index('Internal Staffing Calculator'!B$8:B23500,match(F11149,'Internal Staffing Calculator'!E$8:E23500,0)), "Not In Budget"),"")</f>
        <v/>
      </c>
      <c r="I11149" s="184"/>
      <c r="J11149" s="184"/>
      <c r="K11149" s="184"/>
      <c r="L11149" s="183"/>
    </row>
    <row r="11150">
      <c r="A11150" s="454"/>
      <c r="B11150" s="927"/>
      <c r="C11150" s="580"/>
      <c r="D11150" s="939"/>
      <c r="E11150" s="940"/>
      <c r="F11150" s="941"/>
      <c r="G11150" s="937" t="str">
        <f t="array" ref="G11150">xlookup(F11150,'Internal Staffing Calculator'!E:E,'Internal Staffing Calculator'!C:C,"")</f>
        <v/>
      </c>
      <c r="H11150" s="932" t="str">
        <f t="array" ref="H11150">if(F11150&lt;&gt;"", iferror(index('Internal Staffing Calculator'!B$8:B23500,match(F11150,'Internal Staffing Calculator'!E$8:E23500,0)), "Not In Budget"),"")</f>
        <v/>
      </c>
      <c r="I11150" s="184"/>
      <c r="J11150" s="184"/>
      <c r="K11150" s="184"/>
      <c r="L11150" s="183"/>
    </row>
    <row r="11151">
      <c r="A11151" s="454"/>
      <c r="B11151" s="927"/>
      <c r="C11151" s="580"/>
      <c r="D11151" s="939"/>
      <c r="E11151" s="940"/>
      <c r="F11151" s="941"/>
      <c r="G11151" s="937" t="str">
        <f t="array" ref="G11151">xlookup(F11151,'Internal Staffing Calculator'!E:E,'Internal Staffing Calculator'!C:C,"")</f>
        <v/>
      </c>
      <c r="H11151" s="932" t="str">
        <f t="array" ref="H11151">if(F11151&lt;&gt;"", iferror(index('Internal Staffing Calculator'!B$8:B23500,match(F11151,'Internal Staffing Calculator'!E$8:E23500,0)), "Not In Budget"),"")</f>
        <v/>
      </c>
      <c r="I11151" s="184"/>
      <c r="J11151" s="184"/>
      <c r="K11151" s="184"/>
      <c r="L11151" s="183"/>
    </row>
    <row r="11152">
      <c r="A11152" s="454"/>
      <c r="B11152" s="927"/>
      <c r="C11152" s="580"/>
      <c r="D11152" s="939"/>
      <c r="E11152" s="940"/>
      <c r="F11152" s="941"/>
      <c r="G11152" s="937" t="str">
        <f t="array" ref="G11152">xlookup(F11152,'Internal Staffing Calculator'!E:E,'Internal Staffing Calculator'!C:C,"")</f>
        <v/>
      </c>
      <c r="H11152" s="932" t="str">
        <f t="array" ref="H11152">if(F11152&lt;&gt;"", iferror(index('Internal Staffing Calculator'!B$8:B23500,match(F11152,'Internal Staffing Calculator'!E$8:E23500,0)), "Not In Budget"),"")</f>
        <v/>
      </c>
      <c r="I11152" s="184"/>
      <c r="J11152" s="184"/>
      <c r="K11152" s="184"/>
      <c r="L11152" s="183"/>
    </row>
    <row r="11153">
      <c r="A11153" s="454"/>
      <c r="B11153" s="927"/>
      <c r="C11153" s="580"/>
      <c r="D11153" s="939"/>
      <c r="E11153" s="940"/>
      <c r="F11153" s="941"/>
      <c r="G11153" s="937" t="str">
        <f t="array" ref="G11153">xlookup(F11153,'Internal Staffing Calculator'!E:E,'Internal Staffing Calculator'!C:C,"")</f>
        <v/>
      </c>
      <c r="H11153" s="932" t="str">
        <f t="array" ref="H11153">if(F11153&lt;&gt;"", iferror(index('Internal Staffing Calculator'!B$8:B23500,match(F11153,'Internal Staffing Calculator'!E$8:E23500,0)), "Not In Budget"),"")</f>
        <v/>
      </c>
      <c r="I11153" s="184"/>
      <c r="J11153" s="184"/>
      <c r="K11153" s="184"/>
      <c r="L11153" s="183"/>
    </row>
    <row r="11154">
      <c r="A11154" s="454"/>
      <c r="B11154" s="927"/>
      <c r="C11154" s="580"/>
      <c r="D11154" s="939"/>
      <c r="E11154" s="940"/>
      <c r="F11154" s="941"/>
      <c r="G11154" s="937" t="str">
        <f t="array" ref="G11154">xlookup(F11154,'Internal Staffing Calculator'!E:E,'Internal Staffing Calculator'!C:C,"")</f>
        <v/>
      </c>
      <c r="H11154" s="932" t="str">
        <f t="array" ref="H11154">if(F11154&lt;&gt;"", iferror(index('Internal Staffing Calculator'!B$8:B23500,match(F11154,'Internal Staffing Calculator'!E$8:E23500,0)), "Not In Budget"),"")</f>
        <v/>
      </c>
      <c r="I11154" s="184"/>
      <c r="J11154" s="184"/>
      <c r="K11154" s="184"/>
      <c r="L11154" s="183"/>
    </row>
    <row r="11155">
      <c r="A11155" s="454"/>
      <c r="B11155" s="927"/>
      <c r="C11155" s="580"/>
      <c r="D11155" s="939"/>
      <c r="E11155" s="940"/>
      <c r="F11155" s="941"/>
      <c r="G11155" s="937" t="str">
        <f t="array" ref="G11155">xlookup(F11155,'Internal Staffing Calculator'!E:E,'Internal Staffing Calculator'!C:C,"")</f>
        <v/>
      </c>
      <c r="H11155" s="932" t="str">
        <f t="array" ref="H11155">if(F11155&lt;&gt;"", iferror(index('Internal Staffing Calculator'!B$8:B23500,match(F11155,'Internal Staffing Calculator'!E$8:E23500,0)), "Not In Budget"),"")</f>
        <v/>
      </c>
      <c r="I11155" s="184"/>
      <c r="J11155" s="184"/>
      <c r="K11155" s="184"/>
      <c r="L11155" s="183"/>
    </row>
    <row r="11156">
      <c r="A11156" s="454"/>
      <c r="B11156" s="927"/>
      <c r="C11156" s="580"/>
      <c r="D11156" s="939"/>
      <c r="E11156" s="940"/>
      <c r="F11156" s="941"/>
      <c r="G11156" s="937" t="str">
        <f t="array" ref="G11156">xlookup(F11156,'Internal Staffing Calculator'!E:E,'Internal Staffing Calculator'!C:C,"")</f>
        <v/>
      </c>
      <c r="H11156" s="932" t="str">
        <f t="array" ref="H11156">if(F11156&lt;&gt;"", iferror(index('Internal Staffing Calculator'!B$8:B23500,match(F11156,'Internal Staffing Calculator'!E$8:E23500,0)), "Not In Budget"),"")</f>
        <v/>
      </c>
      <c r="I11156" s="184"/>
      <c r="J11156" s="184"/>
      <c r="K11156" s="184"/>
      <c r="L11156" s="183"/>
    </row>
    <row r="11157">
      <c r="A11157" s="454"/>
      <c r="B11157" s="927"/>
      <c r="C11157" s="580"/>
      <c r="D11157" s="939"/>
      <c r="E11157" s="940"/>
      <c r="F11157" s="941"/>
      <c r="G11157" s="937" t="str">
        <f t="array" ref="G11157">xlookup(F11157,'Internal Staffing Calculator'!E:E,'Internal Staffing Calculator'!C:C,"")</f>
        <v/>
      </c>
      <c r="H11157" s="932" t="str">
        <f t="array" ref="H11157">if(F11157&lt;&gt;"", iferror(index('Internal Staffing Calculator'!B$8:B23500,match(F11157,'Internal Staffing Calculator'!E$8:E23500,0)), "Not In Budget"),"")</f>
        <v/>
      </c>
      <c r="I11157" s="184"/>
      <c r="J11157" s="184"/>
      <c r="K11157" s="184"/>
      <c r="L11157" s="183"/>
    </row>
    <row r="11158">
      <c r="A11158" s="454"/>
      <c r="B11158" s="927"/>
      <c r="C11158" s="580"/>
      <c r="D11158" s="939"/>
      <c r="E11158" s="940"/>
      <c r="F11158" s="941"/>
      <c r="G11158" s="937" t="str">
        <f t="array" ref="G11158">xlookup(F11158,'Internal Staffing Calculator'!E:E,'Internal Staffing Calculator'!C:C,"")</f>
        <v/>
      </c>
      <c r="H11158" s="932" t="str">
        <f t="array" ref="H11158">if(F11158&lt;&gt;"", iferror(index('Internal Staffing Calculator'!B$8:B23500,match(F11158,'Internal Staffing Calculator'!E$8:E23500,0)), "Not In Budget"),"")</f>
        <v/>
      </c>
      <c r="I11158" s="184"/>
      <c r="J11158" s="184"/>
      <c r="K11158" s="184"/>
      <c r="L11158" s="183"/>
    </row>
    <row r="11159">
      <c r="A11159" s="454"/>
      <c r="B11159" s="927"/>
      <c r="C11159" s="580"/>
      <c r="D11159" s="939"/>
      <c r="E11159" s="940"/>
      <c r="F11159" s="941"/>
      <c r="G11159" s="937" t="str">
        <f t="array" ref="G11159">xlookup(F11159,'Internal Staffing Calculator'!E:E,'Internal Staffing Calculator'!C:C,"")</f>
        <v/>
      </c>
      <c r="H11159" s="932" t="str">
        <f t="array" ref="H11159">if(F11159&lt;&gt;"", iferror(index('Internal Staffing Calculator'!B$8:B23500,match(F11159,'Internal Staffing Calculator'!E$8:E23500,0)), "Not In Budget"),"")</f>
        <v/>
      </c>
      <c r="I11159" s="184"/>
      <c r="J11159" s="184"/>
      <c r="K11159" s="184"/>
      <c r="L11159" s="183"/>
    </row>
    <row r="11160">
      <c r="A11160" s="454"/>
      <c r="B11160" s="927"/>
      <c r="C11160" s="580"/>
      <c r="D11160" s="939"/>
      <c r="E11160" s="940"/>
      <c r="F11160" s="941"/>
      <c r="G11160" s="937" t="str">
        <f t="array" ref="G11160">xlookup(F11160,'Internal Staffing Calculator'!E:E,'Internal Staffing Calculator'!C:C,"")</f>
        <v/>
      </c>
      <c r="H11160" s="932" t="str">
        <f t="array" ref="H11160">if(F11160&lt;&gt;"", iferror(index('Internal Staffing Calculator'!B$8:B23500,match(F11160,'Internal Staffing Calculator'!E$8:E23500,0)), "Not In Budget"),"")</f>
        <v/>
      </c>
      <c r="I11160" s="184"/>
      <c r="J11160" s="184"/>
      <c r="K11160" s="184"/>
      <c r="L11160" s="183"/>
    </row>
    <row r="11161">
      <c r="A11161" s="454"/>
      <c r="B11161" s="927"/>
      <c r="C11161" s="580"/>
      <c r="D11161" s="939"/>
      <c r="E11161" s="940"/>
      <c r="F11161" s="941"/>
      <c r="G11161" s="937" t="str">
        <f t="array" ref="G11161">xlookup(F11161,'Internal Staffing Calculator'!E:E,'Internal Staffing Calculator'!C:C,"")</f>
        <v/>
      </c>
      <c r="H11161" s="932" t="str">
        <f t="array" ref="H11161">if(F11161&lt;&gt;"", iferror(index('Internal Staffing Calculator'!B$8:B23500,match(F11161,'Internal Staffing Calculator'!E$8:E23500,0)), "Not In Budget"),"")</f>
        <v/>
      </c>
      <c r="I11161" s="184"/>
      <c r="J11161" s="184"/>
      <c r="K11161" s="184"/>
      <c r="L11161" s="183"/>
    </row>
    <row r="11162">
      <c r="A11162" s="454"/>
      <c r="B11162" s="927"/>
      <c r="C11162" s="580"/>
      <c r="D11162" s="939"/>
      <c r="E11162" s="940"/>
      <c r="F11162" s="941"/>
      <c r="G11162" s="937" t="str">
        <f t="array" ref="G11162">xlookup(F11162,'Internal Staffing Calculator'!E:E,'Internal Staffing Calculator'!C:C,"")</f>
        <v/>
      </c>
      <c r="H11162" s="932" t="str">
        <f t="array" ref="H11162">if(F11162&lt;&gt;"", iferror(index('Internal Staffing Calculator'!B$8:B23500,match(F11162,'Internal Staffing Calculator'!E$8:E23500,0)), "Not In Budget"),"")</f>
        <v/>
      </c>
      <c r="I11162" s="184"/>
      <c r="J11162" s="184"/>
      <c r="K11162" s="184"/>
      <c r="L11162" s="183"/>
    </row>
    <row r="11163">
      <c r="A11163" s="454"/>
      <c r="B11163" s="927"/>
      <c r="C11163" s="580"/>
      <c r="D11163" s="939"/>
      <c r="E11163" s="940"/>
      <c r="F11163" s="941"/>
      <c r="G11163" s="937" t="str">
        <f t="array" ref="G11163">xlookup(F11163,'Internal Staffing Calculator'!E:E,'Internal Staffing Calculator'!C:C,"")</f>
        <v/>
      </c>
      <c r="H11163" s="932" t="str">
        <f t="array" ref="H11163">if(F11163&lt;&gt;"", iferror(index('Internal Staffing Calculator'!B$8:B23500,match(F11163,'Internal Staffing Calculator'!E$8:E23500,0)), "Not In Budget"),"")</f>
        <v/>
      </c>
      <c r="I11163" s="184"/>
      <c r="J11163" s="184"/>
      <c r="K11163" s="184"/>
      <c r="L11163" s="183"/>
    </row>
    <row r="11164">
      <c r="A11164" s="454"/>
      <c r="B11164" s="927"/>
      <c r="C11164" s="580"/>
      <c r="D11164" s="939"/>
      <c r="E11164" s="940"/>
      <c r="F11164" s="941"/>
      <c r="G11164" s="937" t="str">
        <f t="array" ref="G11164">xlookup(F11164,'Internal Staffing Calculator'!E:E,'Internal Staffing Calculator'!C:C,"")</f>
        <v/>
      </c>
      <c r="H11164" s="932" t="str">
        <f t="array" ref="H11164">if(F11164&lt;&gt;"", iferror(index('Internal Staffing Calculator'!B$8:B23500,match(F11164,'Internal Staffing Calculator'!E$8:E23500,0)), "Not In Budget"),"")</f>
        <v/>
      </c>
      <c r="I11164" s="184"/>
      <c r="J11164" s="184"/>
      <c r="K11164" s="184"/>
      <c r="L11164" s="183"/>
    </row>
    <row r="11165">
      <c r="A11165" s="454"/>
      <c r="B11165" s="927"/>
      <c r="C11165" s="580"/>
      <c r="D11165" s="939"/>
      <c r="E11165" s="940"/>
      <c r="F11165" s="941"/>
      <c r="G11165" s="937" t="str">
        <f t="array" ref="G11165">xlookup(F11165,'Internal Staffing Calculator'!E:E,'Internal Staffing Calculator'!C:C,"")</f>
        <v/>
      </c>
      <c r="H11165" s="932" t="str">
        <f t="array" ref="H11165">if(F11165&lt;&gt;"", iferror(index('Internal Staffing Calculator'!B$8:B23500,match(F11165,'Internal Staffing Calculator'!E$8:E23500,0)), "Not In Budget"),"")</f>
        <v/>
      </c>
      <c r="I11165" s="184"/>
      <c r="J11165" s="184"/>
      <c r="K11165" s="184"/>
      <c r="L11165" s="183"/>
    </row>
    <row r="11166">
      <c r="A11166" s="454"/>
      <c r="B11166" s="927"/>
      <c r="C11166" s="580"/>
      <c r="D11166" s="939"/>
      <c r="E11166" s="940"/>
      <c r="F11166" s="941"/>
      <c r="G11166" s="937" t="str">
        <f t="array" ref="G11166">xlookup(F11166,'Internal Staffing Calculator'!E:E,'Internal Staffing Calculator'!C:C,"")</f>
        <v/>
      </c>
      <c r="H11166" s="932" t="str">
        <f t="array" ref="H11166">if(F11166&lt;&gt;"", iferror(index('Internal Staffing Calculator'!B$8:B23500,match(F11166,'Internal Staffing Calculator'!E$8:E23500,0)), "Not In Budget"),"")</f>
        <v/>
      </c>
      <c r="I11166" s="184"/>
      <c r="J11166" s="184"/>
      <c r="K11166" s="184"/>
      <c r="L11166" s="183"/>
    </row>
    <row r="11167">
      <c r="A11167" s="454"/>
      <c r="B11167" s="927"/>
      <c r="C11167" s="580"/>
      <c r="D11167" s="939"/>
      <c r="E11167" s="940"/>
      <c r="F11167" s="941"/>
      <c r="G11167" s="937" t="str">
        <f t="array" ref="G11167">xlookup(F11167,'Internal Staffing Calculator'!E:E,'Internal Staffing Calculator'!C:C,"")</f>
        <v/>
      </c>
      <c r="H11167" s="932" t="str">
        <f t="array" ref="H11167">if(F11167&lt;&gt;"", iferror(index('Internal Staffing Calculator'!B$8:B23500,match(F11167,'Internal Staffing Calculator'!E$8:E23500,0)), "Not In Budget"),"")</f>
        <v/>
      </c>
      <c r="I11167" s="184"/>
      <c r="J11167" s="184"/>
      <c r="K11167" s="184"/>
      <c r="L11167" s="183"/>
    </row>
    <row r="11168">
      <c r="A11168" s="454"/>
      <c r="B11168" s="927"/>
      <c r="C11168" s="580"/>
      <c r="D11168" s="939"/>
      <c r="E11168" s="940"/>
      <c r="F11168" s="941"/>
      <c r="G11168" s="937" t="str">
        <f t="array" ref="G11168">xlookup(F11168,'Internal Staffing Calculator'!E:E,'Internal Staffing Calculator'!C:C,"")</f>
        <v/>
      </c>
      <c r="H11168" s="932" t="str">
        <f t="array" ref="H11168">if(F11168&lt;&gt;"", iferror(index('Internal Staffing Calculator'!B$8:B23500,match(F11168,'Internal Staffing Calculator'!E$8:E23500,0)), "Not In Budget"),"")</f>
        <v/>
      </c>
      <c r="I11168" s="184"/>
      <c r="J11168" s="184"/>
      <c r="K11168" s="184"/>
      <c r="L11168" s="183"/>
    </row>
    <row r="11169">
      <c r="A11169" s="454"/>
      <c r="B11169" s="927"/>
      <c r="C11169" s="580"/>
      <c r="D11169" s="939"/>
      <c r="E11169" s="940"/>
      <c r="F11169" s="941"/>
      <c r="G11169" s="937" t="str">
        <f t="array" ref="G11169">xlookup(F11169,'Internal Staffing Calculator'!E:E,'Internal Staffing Calculator'!C:C,"")</f>
        <v/>
      </c>
      <c r="H11169" s="932" t="str">
        <f t="array" ref="H11169">if(F11169&lt;&gt;"", iferror(index('Internal Staffing Calculator'!B$8:B23500,match(F11169,'Internal Staffing Calculator'!E$8:E23500,0)), "Not In Budget"),"")</f>
        <v/>
      </c>
      <c r="I11169" s="184"/>
      <c r="J11169" s="184"/>
      <c r="K11169" s="184"/>
      <c r="L11169" s="183"/>
    </row>
    <row r="11170">
      <c r="A11170" s="454"/>
      <c r="B11170" s="927"/>
      <c r="C11170" s="580"/>
      <c r="D11170" s="939"/>
      <c r="E11170" s="940"/>
      <c r="F11170" s="941"/>
      <c r="G11170" s="937" t="str">
        <f t="array" ref="G11170">xlookup(F11170,'Internal Staffing Calculator'!E:E,'Internal Staffing Calculator'!C:C,"")</f>
        <v/>
      </c>
      <c r="H11170" s="932" t="str">
        <f t="array" ref="H11170">if(F11170&lt;&gt;"", iferror(index('Internal Staffing Calculator'!B$8:B23500,match(F11170,'Internal Staffing Calculator'!E$8:E23500,0)), "Not In Budget"),"")</f>
        <v/>
      </c>
      <c r="I11170" s="184"/>
      <c r="J11170" s="184"/>
      <c r="K11170" s="184"/>
      <c r="L11170" s="183"/>
    </row>
    <row r="11171">
      <c r="A11171" s="454"/>
      <c r="B11171" s="927"/>
      <c r="C11171" s="580"/>
      <c r="D11171" s="939"/>
      <c r="E11171" s="940"/>
      <c r="F11171" s="941"/>
      <c r="G11171" s="937" t="str">
        <f t="array" ref="G11171">xlookup(F11171,'Internal Staffing Calculator'!E:E,'Internal Staffing Calculator'!C:C,"")</f>
        <v/>
      </c>
      <c r="H11171" s="932" t="str">
        <f t="array" ref="H11171">if(F11171&lt;&gt;"", iferror(index('Internal Staffing Calculator'!B$8:B23500,match(F11171,'Internal Staffing Calculator'!E$8:E23500,0)), "Not In Budget"),"")</f>
        <v/>
      </c>
      <c r="I11171" s="184"/>
      <c r="J11171" s="184"/>
      <c r="K11171" s="184"/>
      <c r="L11171" s="183"/>
    </row>
    <row r="11172">
      <c r="A11172" s="454"/>
      <c r="B11172" s="927"/>
      <c r="C11172" s="580"/>
      <c r="D11172" s="939"/>
      <c r="E11172" s="940"/>
      <c r="F11172" s="941"/>
      <c r="G11172" s="937" t="str">
        <f t="array" ref="G11172">xlookup(F11172,'Internal Staffing Calculator'!E:E,'Internal Staffing Calculator'!C:C,"")</f>
        <v/>
      </c>
      <c r="H11172" s="932" t="str">
        <f t="array" ref="H11172">if(F11172&lt;&gt;"", iferror(index('Internal Staffing Calculator'!B$8:B23500,match(F11172,'Internal Staffing Calculator'!E$8:E23500,0)), "Not In Budget"),"")</f>
        <v/>
      </c>
      <c r="I11172" s="184"/>
      <c r="J11172" s="184"/>
      <c r="K11172" s="184"/>
      <c r="L11172" s="183"/>
    </row>
    <row r="11173">
      <c r="A11173" s="454"/>
      <c r="B11173" s="927"/>
      <c r="C11173" s="580"/>
      <c r="D11173" s="939"/>
      <c r="E11173" s="940"/>
      <c r="F11173" s="941"/>
      <c r="G11173" s="937" t="str">
        <f t="array" ref="G11173">xlookup(F11173,'Internal Staffing Calculator'!E:E,'Internal Staffing Calculator'!C:C,"")</f>
        <v/>
      </c>
      <c r="H11173" s="932" t="str">
        <f t="array" ref="H11173">if(F11173&lt;&gt;"", iferror(index('Internal Staffing Calculator'!B$8:B23500,match(F11173,'Internal Staffing Calculator'!E$8:E23500,0)), "Not In Budget"),"")</f>
        <v/>
      </c>
      <c r="I11173" s="184"/>
      <c r="J11173" s="184"/>
      <c r="K11173" s="184"/>
      <c r="L11173" s="183"/>
    </row>
    <row r="11174">
      <c r="A11174" s="454"/>
      <c r="B11174" s="927"/>
      <c r="C11174" s="580"/>
      <c r="D11174" s="939"/>
      <c r="E11174" s="940"/>
      <c r="F11174" s="941"/>
      <c r="G11174" s="937" t="str">
        <f t="array" ref="G11174">xlookup(F11174,'Internal Staffing Calculator'!E:E,'Internal Staffing Calculator'!C:C,"")</f>
        <v/>
      </c>
      <c r="H11174" s="932" t="str">
        <f t="array" ref="H11174">if(F11174&lt;&gt;"", iferror(index('Internal Staffing Calculator'!B$8:B23500,match(F11174,'Internal Staffing Calculator'!E$8:E23500,0)), "Not In Budget"),"")</f>
        <v/>
      </c>
      <c r="I11174" s="184"/>
      <c r="J11174" s="184"/>
      <c r="K11174" s="184"/>
      <c r="L11174" s="183"/>
    </row>
    <row r="11175">
      <c r="A11175" s="454"/>
      <c r="B11175" s="927"/>
      <c r="C11175" s="580"/>
      <c r="D11175" s="939"/>
      <c r="E11175" s="940"/>
      <c r="F11175" s="941"/>
      <c r="G11175" s="937" t="str">
        <f t="array" ref="G11175">xlookup(F11175,'Internal Staffing Calculator'!E:E,'Internal Staffing Calculator'!C:C,"")</f>
        <v/>
      </c>
      <c r="H11175" s="932" t="str">
        <f t="array" ref="H11175">if(F11175&lt;&gt;"", iferror(index('Internal Staffing Calculator'!B$8:B23500,match(F11175,'Internal Staffing Calculator'!E$8:E23500,0)), "Not In Budget"),"")</f>
        <v/>
      </c>
      <c r="I11175" s="184"/>
      <c r="J11175" s="184"/>
      <c r="K11175" s="184"/>
      <c r="L11175" s="183"/>
    </row>
    <row r="11176">
      <c r="A11176" s="454"/>
      <c r="B11176" s="927"/>
      <c r="C11176" s="580"/>
      <c r="D11176" s="939"/>
      <c r="E11176" s="940"/>
      <c r="F11176" s="941"/>
      <c r="G11176" s="937" t="str">
        <f t="array" ref="G11176">xlookup(F11176,'Internal Staffing Calculator'!E:E,'Internal Staffing Calculator'!C:C,"")</f>
        <v/>
      </c>
      <c r="H11176" s="932" t="str">
        <f t="array" ref="H11176">if(F11176&lt;&gt;"", iferror(index('Internal Staffing Calculator'!B$8:B23500,match(F11176,'Internal Staffing Calculator'!E$8:E23500,0)), "Not In Budget"),"")</f>
        <v/>
      </c>
      <c r="I11176" s="184"/>
      <c r="J11176" s="184"/>
      <c r="K11176" s="184"/>
      <c r="L11176" s="183"/>
    </row>
    <row r="11177">
      <c r="A11177" s="454"/>
      <c r="B11177" s="927"/>
      <c r="C11177" s="580"/>
      <c r="D11177" s="939"/>
      <c r="E11177" s="940"/>
      <c r="F11177" s="941"/>
      <c r="G11177" s="937" t="str">
        <f t="array" ref="G11177">xlookup(F11177,'Internal Staffing Calculator'!E:E,'Internal Staffing Calculator'!C:C,"")</f>
        <v/>
      </c>
      <c r="H11177" s="932" t="str">
        <f t="array" ref="H11177">if(F11177&lt;&gt;"", iferror(index('Internal Staffing Calculator'!B$8:B23500,match(F11177,'Internal Staffing Calculator'!E$8:E23500,0)), "Not In Budget"),"")</f>
        <v/>
      </c>
      <c r="I11177" s="184"/>
      <c r="J11177" s="184"/>
      <c r="K11177" s="184"/>
      <c r="L11177" s="183"/>
    </row>
    <row r="11178">
      <c r="A11178" s="454"/>
      <c r="B11178" s="927"/>
      <c r="C11178" s="580"/>
      <c r="D11178" s="939"/>
      <c r="E11178" s="940"/>
      <c r="F11178" s="941"/>
      <c r="G11178" s="937" t="str">
        <f t="array" ref="G11178">xlookup(F11178,'Internal Staffing Calculator'!E:E,'Internal Staffing Calculator'!C:C,"")</f>
        <v/>
      </c>
      <c r="H11178" s="932" t="str">
        <f t="array" ref="H11178">if(F11178&lt;&gt;"", iferror(index('Internal Staffing Calculator'!B$8:B23500,match(F11178,'Internal Staffing Calculator'!E$8:E23500,0)), "Not In Budget"),"")</f>
        <v/>
      </c>
      <c r="I11178" s="184"/>
      <c r="J11178" s="184"/>
      <c r="K11178" s="184"/>
      <c r="L11178" s="183"/>
    </row>
    <row r="11179">
      <c r="A11179" s="454"/>
      <c r="B11179" s="927"/>
      <c r="C11179" s="580"/>
      <c r="D11179" s="939"/>
      <c r="E11179" s="940"/>
      <c r="F11179" s="941"/>
      <c r="G11179" s="937" t="str">
        <f t="array" ref="G11179">xlookup(F11179,'Internal Staffing Calculator'!E:E,'Internal Staffing Calculator'!C:C,"")</f>
        <v/>
      </c>
      <c r="H11179" s="932" t="str">
        <f t="array" ref="H11179">if(F11179&lt;&gt;"", iferror(index('Internal Staffing Calculator'!B$8:B23500,match(F11179,'Internal Staffing Calculator'!E$8:E23500,0)), "Not In Budget"),"")</f>
        <v/>
      </c>
      <c r="I11179" s="184"/>
      <c r="J11179" s="184"/>
      <c r="K11179" s="184"/>
      <c r="L11179" s="183"/>
    </row>
    <row r="11180">
      <c r="A11180" s="454"/>
      <c r="B11180" s="927"/>
      <c r="C11180" s="580"/>
      <c r="D11180" s="939"/>
      <c r="E11180" s="940"/>
      <c r="F11180" s="941"/>
      <c r="G11180" s="937" t="str">
        <f t="array" ref="G11180">xlookup(F11180,'Internal Staffing Calculator'!E:E,'Internal Staffing Calculator'!C:C,"")</f>
        <v/>
      </c>
      <c r="H11180" s="932" t="str">
        <f t="array" ref="H11180">if(F11180&lt;&gt;"", iferror(index('Internal Staffing Calculator'!B$8:B23500,match(F11180,'Internal Staffing Calculator'!E$8:E23500,0)), "Not In Budget"),"")</f>
        <v/>
      </c>
      <c r="I11180" s="184"/>
      <c r="J11180" s="184"/>
      <c r="K11180" s="184"/>
      <c r="L11180" s="183"/>
    </row>
    <row r="11181">
      <c r="A11181" s="454"/>
      <c r="B11181" s="927"/>
      <c r="C11181" s="580"/>
      <c r="D11181" s="939"/>
      <c r="E11181" s="940"/>
      <c r="F11181" s="941"/>
      <c r="G11181" s="937" t="str">
        <f t="array" ref="G11181">xlookup(F11181,'Internal Staffing Calculator'!E:E,'Internal Staffing Calculator'!C:C,"")</f>
        <v/>
      </c>
      <c r="H11181" s="932" t="str">
        <f t="array" ref="H11181">if(F11181&lt;&gt;"", iferror(index('Internal Staffing Calculator'!B$8:B23500,match(F11181,'Internal Staffing Calculator'!E$8:E23500,0)), "Not In Budget"),"")</f>
        <v/>
      </c>
      <c r="I11181" s="184"/>
      <c r="J11181" s="184"/>
      <c r="K11181" s="184"/>
      <c r="L11181" s="183"/>
    </row>
    <row r="11182">
      <c r="A11182" s="454"/>
      <c r="B11182" s="927"/>
      <c r="C11182" s="580"/>
      <c r="D11182" s="939"/>
      <c r="E11182" s="940"/>
      <c r="F11182" s="941"/>
      <c r="G11182" s="937" t="str">
        <f t="array" ref="G11182">xlookup(F11182,'Internal Staffing Calculator'!E:E,'Internal Staffing Calculator'!C:C,"")</f>
        <v/>
      </c>
      <c r="H11182" s="932" t="str">
        <f t="array" ref="H11182">if(F11182&lt;&gt;"", iferror(index('Internal Staffing Calculator'!B$8:B23500,match(F11182,'Internal Staffing Calculator'!E$8:E23500,0)), "Not In Budget"),"")</f>
        <v/>
      </c>
      <c r="I11182" s="184"/>
      <c r="J11182" s="184"/>
      <c r="K11182" s="184"/>
      <c r="L11182" s="183"/>
    </row>
    <row r="11183">
      <c r="A11183" s="454"/>
      <c r="B11183" s="927"/>
      <c r="C11183" s="580"/>
      <c r="D11183" s="939"/>
      <c r="E11183" s="940"/>
      <c r="F11183" s="941"/>
      <c r="G11183" s="937" t="str">
        <f t="array" ref="G11183">xlookup(F11183,'Internal Staffing Calculator'!E:E,'Internal Staffing Calculator'!C:C,"")</f>
        <v/>
      </c>
      <c r="H11183" s="932" t="str">
        <f t="array" ref="H11183">if(F11183&lt;&gt;"", iferror(index('Internal Staffing Calculator'!B$8:B23500,match(F11183,'Internal Staffing Calculator'!E$8:E23500,0)), "Not In Budget"),"")</f>
        <v/>
      </c>
      <c r="I11183" s="184"/>
      <c r="J11183" s="184"/>
      <c r="K11183" s="184"/>
      <c r="L11183" s="183"/>
    </row>
    <row r="11184">
      <c r="A11184" s="454"/>
      <c r="B11184" s="927"/>
      <c r="C11184" s="580"/>
      <c r="D11184" s="939"/>
      <c r="E11184" s="940"/>
      <c r="F11184" s="941"/>
      <c r="G11184" s="937" t="str">
        <f t="array" ref="G11184">xlookup(F11184,'Internal Staffing Calculator'!E:E,'Internal Staffing Calculator'!C:C,"")</f>
        <v/>
      </c>
      <c r="H11184" s="932" t="str">
        <f t="array" ref="H11184">if(F11184&lt;&gt;"", iferror(index('Internal Staffing Calculator'!B$8:B23500,match(F11184,'Internal Staffing Calculator'!E$8:E23500,0)), "Not In Budget"),"")</f>
        <v/>
      </c>
      <c r="I11184" s="184"/>
      <c r="J11184" s="184"/>
      <c r="K11184" s="184"/>
      <c r="L11184" s="183"/>
    </row>
    <row r="11185">
      <c r="A11185" s="454"/>
      <c r="B11185" s="927"/>
      <c r="C11185" s="580"/>
      <c r="D11185" s="939"/>
      <c r="E11185" s="940"/>
      <c r="F11185" s="941"/>
      <c r="G11185" s="937" t="str">
        <f t="array" ref="G11185">xlookup(F11185,'Internal Staffing Calculator'!E:E,'Internal Staffing Calculator'!C:C,"")</f>
        <v/>
      </c>
      <c r="H11185" s="932" t="str">
        <f t="array" ref="H11185">if(F11185&lt;&gt;"", iferror(index('Internal Staffing Calculator'!B$8:B23500,match(F11185,'Internal Staffing Calculator'!E$8:E23500,0)), "Not In Budget"),"")</f>
        <v/>
      </c>
      <c r="I11185" s="184"/>
      <c r="J11185" s="184"/>
      <c r="K11185" s="184"/>
      <c r="L11185" s="183"/>
    </row>
    <row r="11186">
      <c r="A11186" s="454"/>
      <c r="B11186" s="927"/>
      <c r="C11186" s="580"/>
      <c r="D11186" s="939"/>
      <c r="E11186" s="940"/>
      <c r="F11186" s="941"/>
      <c r="G11186" s="937" t="str">
        <f t="array" ref="G11186">xlookup(F11186,'Internal Staffing Calculator'!E:E,'Internal Staffing Calculator'!C:C,"")</f>
        <v/>
      </c>
      <c r="H11186" s="932" t="str">
        <f t="array" ref="H11186">if(F11186&lt;&gt;"", iferror(index('Internal Staffing Calculator'!B$8:B23500,match(F11186,'Internal Staffing Calculator'!E$8:E23500,0)), "Not In Budget"),"")</f>
        <v/>
      </c>
      <c r="I11186" s="184"/>
      <c r="J11186" s="184"/>
      <c r="K11186" s="184"/>
      <c r="L11186" s="183"/>
    </row>
    <row r="11187">
      <c r="A11187" s="454"/>
      <c r="B11187" s="927"/>
      <c r="C11187" s="580"/>
      <c r="D11187" s="939"/>
      <c r="E11187" s="940"/>
      <c r="F11187" s="941"/>
      <c r="G11187" s="937" t="str">
        <f t="array" ref="G11187">xlookup(F11187,'Internal Staffing Calculator'!E:E,'Internal Staffing Calculator'!C:C,"")</f>
        <v/>
      </c>
      <c r="H11187" s="932" t="str">
        <f t="array" ref="H11187">if(F11187&lt;&gt;"", iferror(index('Internal Staffing Calculator'!B$8:B23500,match(F11187,'Internal Staffing Calculator'!E$8:E23500,0)), "Not In Budget"),"")</f>
        <v/>
      </c>
      <c r="I11187" s="184"/>
      <c r="J11187" s="184"/>
      <c r="K11187" s="184"/>
      <c r="L11187" s="183"/>
    </row>
    <row r="11188">
      <c r="A11188" s="454"/>
      <c r="B11188" s="927"/>
      <c r="C11188" s="580"/>
      <c r="D11188" s="939"/>
      <c r="E11188" s="940"/>
      <c r="F11188" s="941"/>
      <c r="G11188" s="937" t="str">
        <f t="array" ref="G11188">xlookup(F11188,'Internal Staffing Calculator'!E:E,'Internal Staffing Calculator'!C:C,"")</f>
        <v/>
      </c>
      <c r="H11188" s="932" t="str">
        <f t="array" ref="H11188">if(F11188&lt;&gt;"", iferror(index('Internal Staffing Calculator'!B$8:B23500,match(F11188,'Internal Staffing Calculator'!E$8:E23500,0)), "Not In Budget"),"")</f>
        <v/>
      </c>
      <c r="I11188" s="184"/>
      <c r="J11188" s="184"/>
      <c r="K11188" s="184"/>
      <c r="L11188" s="183"/>
    </row>
    <row r="11189">
      <c r="A11189" s="454"/>
      <c r="B11189" s="927"/>
      <c r="C11189" s="580"/>
      <c r="D11189" s="939"/>
      <c r="E11189" s="940"/>
      <c r="F11189" s="941"/>
      <c r="G11189" s="937" t="str">
        <f t="array" ref="G11189">xlookup(F11189,'Internal Staffing Calculator'!E:E,'Internal Staffing Calculator'!C:C,"")</f>
        <v/>
      </c>
      <c r="H11189" s="932" t="str">
        <f t="array" ref="H11189">if(F11189&lt;&gt;"", iferror(index('Internal Staffing Calculator'!B$8:B23500,match(F11189,'Internal Staffing Calculator'!E$8:E23500,0)), "Not In Budget"),"")</f>
        <v/>
      </c>
      <c r="I11189" s="184"/>
      <c r="J11189" s="184"/>
      <c r="K11189" s="184"/>
      <c r="L11189" s="183"/>
    </row>
    <row r="11190">
      <c r="A11190" s="454"/>
      <c r="B11190" s="927"/>
      <c r="C11190" s="580"/>
      <c r="D11190" s="939"/>
      <c r="E11190" s="940"/>
      <c r="F11190" s="941"/>
      <c r="G11190" s="937" t="str">
        <f t="array" ref="G11190">xlookup(F11190,'Internal Staffing Calculator'!E:E,'Internal Staffing Calculator'!C:C,"")</f>
        <v/>
      </c>
      <c r="H11190" s="932" t="str">
        <f t="array" ref="H11190">if(F11190&lt;&gt;"", iferror(index('Internal Staffing Calculator'!B$8:B23500,match(F11190,'Internal Staffing Calculator'!E$8:E23500,0)), "Not In Budget"),"")</f>
        <v/>
      </c>
      <c r="I11190" s="184"/>
      <c r="J11190" s="184"/>
      <c r="K11190" s="184"/>
      <c r="L11190" s="183"/>
    </row>
    <row r="11191">
      <c r="A11191" s="454"/>
      <c r="B11191" s="927"/>
      <c r="C11191" s="580"/>
      <c r="D11191" s="939"/>
      <c r="E11191" s="940"/>
      <c r="F11191" s="941"/>
      <c r="G11191" s="937" t="str">
        <f t="array" ref="G11191">xlookup(F11191,'Internal Staffing Calculator'!E:E,'Internal Staffing Calculator'!C:C,"")</f>
        <v/>
      </c>
      <c r="H11191" s="932" t="str">
        <f t="array" ref="H11191">if(F11191&lt;&gt;"", iferror(index('Internal Staffing Calculator'!B$8:B23500,match(F11191,'Internal Staffing Calculator'!E$8:E23500,0)), "Not In Budget"),"")</f>
        <v/>
      </c>
      <c r="I11191" s="184"/>
      <c r="J11191" s="184"/>
      <c r="K11191" s="184"/>
      <c r="L11191" s="183"/>
    </row>
    <row r="11192">
      <c r="A11192" s="454"/>
      <c r="B11192" s="927"/>
      <c r="C11192" s="580"/>
      <c r="D11192" s="939"/>
      <c r="E11192" s="940"/>
      <c r="F11192" s="941"/>
      <c r="G11192" s="937" t="str">
        <f t="array" ref="G11192">xlookup(F11192,'Internal Staffing Calculator'!E:E,'Internal Staffing Calculator'!C:C,"")</f>
        <v/>
      </c>
      <c r="H11192" s="932" t="str">
        <f t="array" ref="H11192">if(F11192&lt;&gt;"", iferror(index('Internal Staffing Calculator'!B$8:B23500,match(F11192,'Internal Staffing Calculator'!E$8:E23500,0)), "Not In Budget"),"")</f>
        <v/>
      </c>
      <c r="I11192" s="184"/>
      <c r="J11192" s="184"/>
      <c r="K11192" s="184"/>
      <c r="L11192" s="183"/>
    </row>
    <row r="11193">
      <c r="A11193" s="454"/>
      <c r="B11193" s="927"/>
      <c r="C11193" s="580"/>
      <c r="D11193" s="939"/>
      <c r="E11193" s="940"/>
      <c r="F11193" s="941"/>
      <c r="G11193" s="937" t="str">
        <f t="array" ref="G11193">xlookup(F11193,'Internal Staffing Calculator'!E:E,'Internal Staffing Calculator'!C:C,"")</f>
        <v/>
      </c>
      <c r="H11193" s="932" t="str">
        <f t="array" ref="H11193">if(F11193&lt;&gt;"", iferror(index('Internal Staffing Calculator'!B$8:B23500,match(F11193,'Internal Staffing Calculator'!E$8:E23500,0)), "Not In Budget"),"")</f>
        <v/>
      </c>
      <c r="I11193" s="184"/>
      <c r="J11193" s="184"/>
      <c r="K11193" s="184"/>
      <c r="L11193" s="183"/>
    </row>
    <row r="11194">
      <c r="A11194" s="454"/>
      <c r="B11194" s="927"/>
      <c r="C11194" s="580"/>
      <c r="D11194" s="939"/>
      <c r="E11194" s="940"/>
      <c r="F11194" s="941"/>
      <c r="G11194" s="937" t="str">
        <f t="array" ref="G11194">xlookup(F11194,'Internal Staffing Calculator'!E:E,'Internal Staffing Calculator'!C:C,"")</f>
        <v/>
      </c>
      <c r="H11194" s="932" t="str">
        <f t="array" ref="H11194">if(F11194&lt;&gt;"", iferror(index('Internal Staffing Calculator'!B$8:B23500,match(F11194,'Internal Staffing Calculator'!E$8:E23500,0)), "Not In Budget"),"")</f>
        <v/>
      </c>
      <c r="I11194" s="184"/>
      <c r="J11194" s="184"/>
      <c r="K11194" s="184"/>
      <c r="L11194" s="183"/>
    </row>
    <row r="11195">
      <c r="A11195" s="454"/>
      <c r="B11195" s="927"/>
      <c r="C11195" s="580"/>
      <c r="D11195" s="939"/>
      <c r="E11195" s="940"/>
      <c r="F11195" s="941"/>
      <c r="G11195" s="937" t="str">
        <f t="array" ref="G11195">xlookup(F11195,'Internal Staffing Calculator'!E:E,'Internal Staffing Calculator'!C:C,"")</f>
        <v/>
      </c>
      <c r="H11195" s="932" t="str">
        <f t="array" ref="H11195">if(F11195&lt;&gt;"", iferror(index('Internal Staffing Calculator'!B$8:B23500,match(F11195,'Internal Staffing Calculator'!E$8:E23500,0)), "Not In Budget"),"")</f>
        <v/>
      </c>
      <c r="I11195" s="184"/>
      <c r="J11195" s="184"/>
      <c r="K11195" s="184"/>
      <c r="L11195" s="183"/>
    </row>
    <row r="11196">
      <c r="A11196" s="454"/>
      <c r="B11196" s="927"/>
      <c r="C11196" s="580"/>
      <c r="D11196" s="939"/>
      <c r="E11196" s="940"/>
      <c r="F11196" s="941"/>
      <c r="G11196" s="937" t="str">
        <f t="array" ref="G11196">xlookup(F11196,'Internal Staffing Calculator'!E:E,'Internal Staffing Calculator'!C:C,"")</f>
        <v/>
      </c>
      <c r="H11196" s="932" t="str">
        <f t="array" ref="H11196">if(F11196&lt;&gt;"", iferror(index('Internal Staffing Calculator'!B$8:B23500,match(F11196,'Internal Staffing Calculator'!E$8:E23500,0)), "Not In Budget"),"")</f>
        <v/>
      </c>
      <c r="I11196" s="184"/>
      <c r="J11196" s="184"/>
      <c r="K11196" s="184"/>
      <c r="L11196" s="183"/>
    </row>
    <row r="11197">
      <c r="A11197" s="454"/>
      <c r="B11197" s="927"/>
      <c r="C11197" s="580"/>
      <c r="D11197" s="939"/>
      <c r="E11197" s="940"/>
      <c r="F11197" s="941"/>
      <c r="G11197" s="937" t="str">
        <f t="array" ref="G11197">xlookup(F11197,'Internal Staffing Calculator'!E:E,'Internal Staffing Calculator'!C:C,"")</f>
        <v/>
      </c>
      <c r="H11197" s="932" t="str">
        <f t="array" ref="H11197">if(F11197&lt;&gt;"", iferror(index('Internal Staffing Calculator'!B$8:B23500,match(F11197,'Internal Staffing Calculator'!E$8:E23500,0)), "Not In Budget"),"")</f>
        <v/>
      </c>
      <c r="I11197" s="184"/>
      <c r="J11197" s="184"/>
      <c r="K11197" s="184"/>
      <c r="L11197" s="183"/>
    </row>
    <row r="11198">
      <c r="A11198" s="454"/>
      <c r="B11198" s="927"/>
      <c r="C11198" s="580"/>
      <c r="D11198" s="939"/>
      <c r="E11198" s="940"/>
      <c r="F11198" s="941"/>
      <c r="G11198" s="937" t="str">
        <f t="array" ref="G11198">xlookup(F11198,'Internal Staffing Calculator'!E:E,'Internal Staffing Calculator'!C:C,"")</f>
        <v/>
      </c>
      <c r="H11198" s="932" t="str">
        <f t="array" ref="H11198">if(F11198&lt;&gt;"", iferror(index('Internal Staffing Calculator'!B$8:B23500,match(F11198,'Internal Staffing Calculator'!E$8:E23500,0)), "Not In Budget"),"")</f>
        <v/>
      </c>
      <c r="I11198" s="184"/>
      <c r="J11198" s="184"/>
      <c r="K11198" s="184"/>
      <c r="L11198" s="183"/>
    </row>
    <row r="11199">
      <c r="A11199" s="454"/>
      <c r="B11199" s="927"/>
      <c r="C11199" s="580"/>
      <c r="D11199" s="939"/>
      <c r="E11199" s="940"/>
      <c r="F11199" s="941"/>
      <c r="G11199" s="937" t="str">
        <f t="array" ref="G11199">xlookup(F11199,'Internal Staffing Calculator'!E:E,'Internal Staffing Calculator'!C:C,"")</f>
        <v/>
      </c>
      <c r="H11199" s="932" t="str">
        <f t="array" ref="H11199">if(F11199&lt;&gt;"", iferror(index('Internal Staffing Calculator'!B$8:B23500,match(F11199,'Internal Staffing Calculator'!E$8:E23500,0)), "Not In Budget"),"")</f>
        <v/>
      </c>
      <c r="I11199" s="184"/>
      <c r="J11199" s="184"/>
      <c r="K11199" s="184"/>
      <c r="L11199" s="183"/>
    </row>
    <row r="11200">
      <c r="A11200" s="454"/>
      <c r="B11200" s="927"/>
      <c r="C11200" s="580"/>
      <c r="D11200" s="939"/>
      <c r="E11200" s="940"/>
      <c r="F11200" s="941"/>
      <c r="G11200" s="937" t="str">
        <f t="array" ref="G11200">xlookup(F11200,'Internal Staffing Calculator'!E:E,'Internal Staffing Calculator'!C:C,"")</f>
        <v/>
      </c>
      <c r="H11200" s="932" t="str">
        <f t="array" ref="H11200">if(F11200&lt;&gt;"", iferror(index('Internal Staffing Calculator'!B$8:B23500,match(F11200,'Internal Staffing Calculator'!E$8:E23500,0)), "Not In Budget"),"")</f>
        <v/>
      </c>
      <c r="I11200" s="184"/>
      <c r="J11200" s="184"/>
      <c r="K11200" s="184"/>
      <c r="L11200" s="183"/>
    </row>
    <row r="11201">
      <c r="A11201" s="454"/>
      <c r="B11201" s="927"/>
      <c r="C11201" s="580"/>
      <c r="D11201" s="939"/>
      <c r="E11201" s="940"/>
      <c r="F11201" s="941"/>
      <c r="G11201" s="937" t="str">
        <f t="array" ref="G11201">xlookup(F11201,'Internal Staffing Calculator'!E:E,'Internal Staffing Calculator'!C:C,"")</f>
        <v/>
      </c>
      <c r="H11201" s="932" t="str">
        <f t="array" ref="H11201">if(F11201&lt;&gt;"", iferror(index('Internal Staffing Calculator'!B$8:B23500,match(F11201,'Internal Staffing Calculator'!E$8:E23500,0)), "Not In Budget"),"")</f>
        <v/>
      </c>
      <c r="I11201" s="184"/>
      <c r="J11201" s="184"/>
      <c r="K11201" s="184"/>
      <c r="L11201" s="183"/>
    </row>
    <row r="11202">
      <c r="A11202" s="454"/>
      <c r="B11202" s="927"/>
      <c r="C11202" s="580"/>
      <c r="D11202" s="939"/>
      <c r="E11202" s="940"/>
      <c r="F11202" s="941"/>
      <c r="G11202" s="937" t="str">
        <f t="array" ref="G11202">xlookup(F11202,'Internal Staffing Calculator'!E:E,'Internal Staffing Calculator'!C:C,"")</f>
        <v/>
      </c>
      <c r="H11202" s="932" t="str">
        <f t="array" ref="H11202">if(F11202&lt;&gt;"", iferror(index('Internal Staffing Calculator'!B$8:B23500,match(F11202,'Internal Staffing Calculator'!E$8:E23500,0)), "Not In Budget"),"")</f>
        <v/>
      </c>
      <c r="I11202" s="184"/>
      <c r="J11202" s="184"/>
      <c r="K11202" s="184"/>
      <c r="L11202" s="183"/>
    </row>
    <row r="11203">
      <c r="A11203" s="454"/>
      <c r="B11203" s="927"/>
      <c r="C11203" s="580"/>
      <c r="D11203" s="939"/>
      <c r="E11203" s="940"/>
      <c r="F11203" s="941"/>
      <c r="G11203" s="937" t="str">
        <f t="array" ref="G11203">xlookup(F11203,'Internal Staffing Calculator'!E:E,'Internal Staffing Calculator'!C:C,"")</f>
        <v/>
      </c>
      <c r="H11203" s="932" t="str">
        <f t="array" ref="H11203">if(F11203&lt;&gt;"", iferror(index('Internal Staffing Calculator'!B$8:B23500,match(F11203,'Internal Staffing Calculator'!E$8:E23500,0)), "Not In Budget"),"")</f>
        <v/>
      </c>
      <c r="I11203" s="184"/>
      <c r="J11203" s="184"/>
      <c r="K11203" s="184"/>
      <c r="L11203" s="183"/>
    </row>
    <row r="11204">
      <c r="A11204" s="454"/>
      <c r="B11204" s="927"/>
      <c r="C11204" s="580"/>
      <c r="D11204" s="939"/>
      <c r="E11204" s="940"/>
      <c r="F11204" s="941"/>
      <c r="G11204" s="937" t="str">
        <f t="array" ref="G11204">xlookup(F11204,'Internal Staffing Calculator'!E:E,'Internal Staffing Calculator'!C:C,"")</f>
        <v/>
      </c>
      <c r="H11204" s="932" t="str">
        <f t="array" ref="H11204">if(F11204&lt;&gt;"", iferror(index('Internal Staffing Calculator'!B$8:B23500,match(F11204,'Internal Staffing Calculator'!E$8:E23500,0)), "Not In Budget"),"")</f>
        <v/>
      </c>
      <c r="I11204" s="184"/>
      <c r="J11204" s="184"/>
      <c r="K11204" s="184"/>
      <c r="L11204" s="183"/>
    </row>
    <row r="11205">
      <c r="A11205" s="454"/>
      <c r="B11205" s="927"/>
      <c r="C11205" s="580"/>
      <c r="D11205" s="939"/>
      <c r="E11205" s="940"/>
      <c r="F11205" s="941"/>
      <c r="G11205" s="937" t="str">
        <f t="array" ref="G11205">xlookup(F11205,'Internal Staffing Calculator'!E:E,'Internal Staffing Calculator'!C:C,"")</f>
        <v/>
      </c>
      <c r="H11205" s="932" t="str">
        <f t="array" ref="H11205">if(F11205&lt;&gt;"", iferror(index('Internal Staffing Calculator'!B$8:B23500,match(F11205,'Internal Staffing Calculator'!E$8:E23500,0)), "Not In Budget"),"")</f>
        <v/>
      </c>
      <c r="I11205" s="184"/>
      <c r="J11205" s="184"/>
      <c r="K11205" s="184"/>
      <c r="L11205" s="183"/>
    </row>
    <row r="11206">
      <c r="A11206" s="454"/>
      <c r="B11206" s="927"/>
      <c r="C11206" s="580"/>
      <c r="D11206" s="939"/>
      <c r="E11206" s="940"/>
      <c r="F11206" s="941"/>
      <c r="G11206" s="937" t="str">
        <f t="array" ref="G11206">xlookup(F11206,'Internal Staffing Calculator'!E:E,'Internal Staffing Calculator'!C:C,"")</f>
        <v/>
      </c>
      <c r="H11206" s="932" t="str">
        <f t="array" ref="H11206">if(F11206&lt;&gt;"", iferror(index('Internal Staffing Calculator'!B$8:B23500,match(F11206,'Internal Staffing Calculator'!E$8:E23500,0)), "Not In Budget"),"")</f>
        <v/>
      </c>
      <c r="I11206" s="184"/>
      <c r="J11206" s="184"/>
      <c r="K11206" s="184"/>
      <c r="L11206" s="183"/>
    </row>
    <row r="11207">
      <c r="A11207" s="454"/>
      <c r="B11207" s="927"/>
      <c r="C11207" s="580"/>
      <c r="D11207" s="939"/>
      <c r="E11207" s="940"/>
      <c r="F11207" s="941"/>
      <c r="G11207" s="937" t="str">
        <f t="array" ref="G11207">xlookup(F11207,'Internal Staffing Calculator'!E:E,'Internal Staffing Calculator'!C:C,"")</f>
        <v/>
      </c>
      <c r="H11207" s="932" t="str">
        <f t="array" ref="H11207">if(F11207&lt;&gt;"", iferror(index('Internal Staffing Calculator'!B$8:B23500,match(F11207,'Internal Staffing Calculator'!E$8:E23500,0)), "Not In Budget"),"")</f>
        <v/>
      </c>
      <c r="I11207" s="184"/>
      <c r="J11207" s="184"/>
      <c r="K11207" s="184"/>
      <c r="L11207" s="183"/>
    </row>
    <row r="11208">
      <c r="A11208" s="454"/>
      <c r="B11208" s="927"/>
      <c r="C11208" s="580"/>
      <c r="D11208" s="939"/>
      <c r="E11208" s="940"/>
      <c r="F11208" s="941"/>
      <c r="G11208" s="937" t="str">
        <f t="array" ref="G11208">xlookup(F11208,'Internal Staffing Calculator'!E:E,'Internal Staffing Calculator'!C:C,"")</f>
        <v/>
      </c>
      <c r="H11208" s="932" t="str">
        <f t="array" ref="H11208">if(F11208&lt;&gt;"", iferror(index('Internal Staffing Calculator'!B$8:B23500,match(F11208,'Internal Staffing Calculator'!E$8:E23500,0)), "Not In Budget"),"")</f>
        <v/>
      </c>
      <c r="I11208" s="184"/>
      <c r="J11208" s="184"/>
      <c r="K11208" s="184"/>
      <c r="L11208" s="183"/>
    </row>
    <row r="11209">
      <c r="A11209" s="454"/>
      <c r="B11209" s="927"/>
      <c r="C11209" s="580"/>
      <c r="D11209" s="939"/>
      <c r="E11209" s="940"/>
      <c r="F11209" s="941"/>
      <c r="G11209" s="937" t="str">
        <f t="array" ref="G11209">xlookup(F11209,'Internal Staffing Calculator'!E:E,'Internal Staffing Calculator'!C:C,"")</f>
        <v/>
      </c>
      <c r="H11209" s="932" t="str">
        <f t="array" ref="H11209">if(F11209&lt;&gt;"", iferror(index('Internal Staffing Calculator'!B$8:B23500,match(F11209,'Internal Staffing Calculator'!E$8:E23500,0)), "Not In Budget"),"")</f>
        <v/>
      </c>
      <c r="I11209" s="184"/>
      <c r="J11209" s="184"/>
      <c r="K11209" s="184"/>
      <c r="L11209" s="183"/>
    </row>
    <row r="11210">
      <c r="A11210" s="454"/>
      <c r="B11210" s="927"/>
      <c r="C11210" s="580"/>
      <c r="D11210" s="939"/>
      <c r="E11210" s="940"/>
      <c r="F11210" s="941"/>
      <c r="G11210" s="937" t="str">
        <f t="array" ref="G11210">xlookup(F11210,'Internal Staffing Calculator'!E:E,'Internal Staffing Calculator'!C:C,"")</f>
        <v/>
      </c>
      <c r="H11210" s="932" t="str">
        <f t="array" ref="H11210">if(F11210&lt;&gt;"", iferror(index('Internal Staffing Calculator'!B$8:B23500,match(F11210,'Internal Staffing Calculator'!E$8:E23500,0)), "Not In Budget"),"")</f>
        <v/>
      </c>
      <c r="I11210" s="184"/>
      <c r="J11210" s="184"/>
      <c r="K11210" s="184"/>
      <c r="L11210" s="183"/>
    </row>
    <row r="11211">
      <c r="A11211" s="454"/>
      <c r="B11211" s="927"/>
      <c r="C11211" s="580"/>
      <c r="D11211" s="939"/>
      <c r="E11211" s="940"/>
      <c r="F11211" s="941"/>
      <c r="G11211" s="937" t="str">
        <f t="array" ref="G11211">xlookup(F11211,'Internal Staffing Calculator'!E:E,'Internal Staffing Calculator'!C:C,"")</f>
        <v/>
      </c>
      <c r="H11211" s="932" t="str">
        <f t="array" ref="H11211">if(F11211&lt;&gt;"", iferror(index('Internal Staffing Calculator'!B$8:B23500,match(F11211,'Internal Staffing Calculator'!E$8:E23500,0)), "Not In Budget"),"")</f>
        <v/>
      </c>
      <c r="I11211" s="184"/>
      <c r="J11211" s="184"/>
      <c r="K11211" s="184"/>
      <c r="L11211" s="183"/>
    </row>
    <row r="11212">
      <c r="A11212" s="454"/>
      <c r="B11212" s="927"/>
      <c r="C11212" s="580"/>
      <c r="D11212" s="939"/>
      <c r="E11212" s="940"/>
      <c r="F11212" s="941"/>
      <c r="G11212" s="937" t="str">
        <f t="array" ref="G11212">xlookup(F11212,'Internal Staffing Calculator'!E:E,'Internal Staffing Calculator'!C:C,"")</f>
        <v/>
      </c>
      <c r="H11212" s="932" t="str">
        <f t="array" ref="H11212">if(F11212&lt;&gt;"", iferror(index('Internal Staffing Calculator'!B$8:B23500,match(F11212,'Internal Staffing Calculator'!E$8:E23500,0)), "Not In Budget"),"")</f>
        <v/>
      </c>
      <c r="I11212" s="184"/>
      <c r="J11212" s="184"/>
      <c r="K11212" s="184"/>
      <c r="L11212" s="183"/>
    </row>
    <row r="11213">
      <c r="A11213" s="454"/>
      <c r="B11213" s="927"/>
      <c r="C11213" s="580"/>
      <c r="D11213" s="939"/>
      <c r="E11213" s="940"/>
      <c r="F11213" s="941"/>
      <c r="G11213" s="937" t="str">
        <f t="array" ref="G11213">xlookup(F11213,'Internal Staffing Calculator'!E:E,'Internal Staffing Calculator'!C:C,"")</f>
        <v/>
      </c>
      <c r="H11213" s="932" t="str">
        <f t="array" ref="H11213">if(F11213&lt;&gt;"", iferror(index('Internal Staffing Calculator'!B$8:B23500,match(F11213,'Internal Staffing Calculator'!E$8:E23500,0)), "Not In Budget"),"")</f>
        <v/>
      </c>
      <c r="I11213" s="184"/>
      <c r="J11213" s="184"/>
      <c r="K11213" s="184"/>
      <c r="L11213" s="183"/>
    </row>
    <row r="11214">
      <c r="A11214" s="454"/>
      <c r="B11214" s="927"/>
      <c r="C11214" s="580"/>
      <c r="D11214" s="939"/>
      <c r="E11214" s="940"/>
      <c r="F11214" s="941"/>
      <c r="G11214" s="937" t="str">
        <f t="array" ref="G11214">xlookup(F11214,'Internal Staffing Calculator'!E:E,'Internal Staffing Calculator'!C:C,"")</f>
        <v/>
      </c>
      <c r="H11214" s="932" t="str">
        <f t="array" ref="H11214">if(F11214&lt;&gt;"", iferror(index('Internal Staffing Calculator'!B$8:B23500,match(F11214,'Internal Staffing Calculator'!E$8:E23500,0)), "Not In Budget"),"")</f>
        <v/>
      </c>
      <c r="I11214" s="184"/>
      <c r="J11214" s="184"/>
      <c r="K11214" s="184"/>
      <c r="L11214" s="183"/>
    </row>
    <row r="11215">
      <c r="A11215" s="454"/>
      <c r="B11215" s="927"/>
      <c r="C11215" s="580"/>
      <c r="D11215" s="939"/>
      <c r="E11215" s="940"/>
      <c r="F11215" s="941"/>
      <c r="G11215" s="937" t="str">
        <f t="array" ref="G11215">xlookup(F11215,'Internal Staffing Calculator'!E:E,'Internal Staffing Calculator'!C:C,"")</f>
        <v/>
      </c>
      <c r="H11215" s="932" t="str">
        <f t="array" ref="H11215">if(F11215&lt;&gt;"", iferror(index('Internal Staffing Calculator'!B$8:B23500,match(F11215,'Internal Staffing Calculator'!E$8:E23500,0)), "Not In Budget"),"")</f>
        <v/>
      </c>
      <c r="I11215" s="184"/>
      <c r="J11215" s="184"/>
      <c r="K11215" s="184"/>
      <c r="L11215" s="183"/>
    </row>
    <row r="11216">
      <c r="A11216" s="454"/>
      <c r="B11216" s="927"/>
      <c r="C11216" s="580"/>
      <c r="D11216" s="939"/>
      <c r="E11216" s="940"/>
      <c r="F11216" s="941"/>
      <c r="G11216" s="937" t="str">
        <f t="array" ref="G11216">xlookup(F11216,'Internal Staffing Calculator'!E:E,'Internal Staffing Calculator'!C:C,"")</f>
        <v/>
      </c>
      <c r="H11216" s="932" t="str">
        <f t="array" ref="H11216">if(F11216&lt;&gt;"", iferror(index('Internal Staffing Calculator'!B$8:B23500,match(F11216,'Internal Staffing Calculator'!E$8:E23500,0)), "Not In Budget"),"")</f>
        <v/>
      </c>
      <c r="I11216" s="184"/>
      <c r="J11216" s="184"/>
      <c r="K11216" s="184"/>
      <c r="L11216" s="183"/>
    </row>
    <row r="11217">
      <c r="A11217" s="454"/>
      <c r="B11217" s="927"/>
      <c r="C11217" s="580"/>
      <c r="D11217" s="939"/>
      <c r="E11217" s="940"/>
      <c r="F11217" s="941"/>
      <c r="G11217" s="937" t="str">
        <f t="array" ref="G11217">xlookup(F11217,'Internal Staffing Calculator'!E:E,'Internal Staffing Calculator'!C:C,"")</f>
        <v/>
      </c>
      <c r="H11217" s="932" t="str">
        <f t="array" ref="H11217">if(F11217&lt;&gt;"", iferror(index('Internal Staffing Calculator'!B$8:B23500,match(F11217,'Internal Staffing Calculator'!E$8:E23500,0)), "Not In Budget"),"")</f>
        <v/>
      </c>
      <c r="I11217" s="184"/>
      <c r="J11217" s="184"/>
      <c r="K11217" s="184"/>
      <c r="L11217" s="183"/>
    </row>
    <row r="11218">
      <c r="A11218" s="454"/>
      <c r="B11218" s="927"/>
      <c r="C11218" s="580"/>
      <c r="D11218" s="939"/>
      <c r="E11218" s="940"/>
      <c r="F11218" s="941"/>
      <c r="G11218" s="937" t="str">
        <f t="array" ref="G11218">xlookup(F11218,'Internal Staffing Calculator'!E:E,'Internal Staffing Calculator'!C:C,"")</f>
        <v/>
      </c>
      <c r="H11218" s="932" t="str">
        <f t="array" ref="H11218">if(F11218&lt;&gt;"", iferror(index('Internal Staffing Calculator'!B$8:B23500,match(F11218,'Internal Staffing Calculator'!E$8:E23500,0)), "Not In Budget"),"")</f>
        <v/>
      </c>
      <c r="I11218" s="184"/>
      <c r="J11218" s="184"/>
      <c r="K11218" s="184"/>
      <c r="L11218" s="183"/>
    </row>
    <row r="11219">
      <c r="A11219" s="454"/>
      <c r="B11219" s="927"/>
      <c r="C11219" s="580"/>
      <c r="D11219" s="939"/>
      <c r="E11219" s="940"/>
      <c r="F11219" s="941"/>
      <c r="G11219" s="937" t="str">
        <f t="array" ref="G11219">xlookup(F11219,'Internal Staffing Calculator'!E:E,'Internal Staffing Calculator'!C:C,"")</f>
        <v/>
      </c>
      <c r="H11219" s="932" t="str">
        <f t="array" ref="H11219">if(F11219&lt;&gt;"", iferror(index('Internal Staffing Calculator'!B$8:B23500,match(F11219,'Internal Staffing Calculator'!E$8:E23500,0)), "Not In Budget"),"")</f>
        <v/>
      </c>
      <c r="I11219" s="184"/>
      <c r="J11219" s="184"/>
      <c r="K11219" s="184"/>
      <c r="L11219" s="183"/>
    </row>
    <row r="11220">
      <c r="A11220" s="454"/>
      <c r="B11220" s="927"/>
      <c r="C11220" s="580"/>
      <c r="D11220" s="939"/>
      <c r="E11220" s="940"/>
      <c r="F11220" s="941"/>
      <c r="G11220" s="937" t="str">
        <f t="array" ref="G11220">xlookup(F11220,'Internal Staffing Calculator'!E:E,'Internal Staffing Calculator'!C:C,"")</f>
        <v/>
      </c>
      <c r="H11220" s="932" t="str">
        <f t="array" ref="H11220">if(F11220&lt;&gt;"", iferror(index('Internal Staffing Calculator'!B$8:B23500,match(F11220,'Internal Staffing Calculator'!E$8:E23500,0)), "Not In Budget"),"")</f>
        <v/>
      </c>
      <c r="I11220" s="184"/>
      <c r="J11220" s="184"/>
      <c r="K11220" s="184"/>
      <c r="L11220" s="183"/>
    </row>
    <row r="11221">
      <c r="A11221" s="454"/>
      <c r="B11221" s="927"/>
      <c r="C11221" s="580"/>
      <c r="D11221" s="939"/>
      <c r="E11221" s="940"/>
      <c r="F11221" s="941"/>
      <c r="G11221" s="937" t="str">
        <f t="array" ref="G11221">xlookup(F11221,'Internal Staffing Calculator'!E:E,'Internal Staffing Calculator'!C:C,"")</f>
        <v/>
      </c>
      <c r="H11221" s="932" t="str">
        <f t="array" ref="H11221">if(F11221&lt;&gt;"", iferror(index('Internal Staffing Calculator'!B$8:B23500,match(F11221,'Internal Staffing Calculator'!E$8:E23500,0)), "Not In Budget"),"")</f>
        <v/>
      </c>
      <c r="I11221" s="184"/>
      <c r="J11221" s="184"/>
      <c r="K11221" s="184"/>
      <c r="L11221" s="183"/>
    </row>
    <row r="11222">
      <c r="A11222" s="454"/>
      <c r="B11222" s="927"/>
      <c r="C11222" s="580"/>
      <c r="D11222" s="939"/>
      <c r="E11222" s="940"/>
      <c r="F11222" s="941"/>
      <c r="G11222" s="937" t="str">
        <f t="array" ref="G11222">xlookup(F11222,'Internal Staffing Calculator'!E:E,'Internal Staffing Calculator'!C:C,"")</f>
        <v/>
      </c>
      <c r="H11222" s="932" t="str">
        <f t="array" ref="H11222">if(F11222&lt;&gt;"", iferror(index('Internal Staffing Calculator'!B$8:B23500,match(F11222,'Internal Staffing Calculator'!E$8:E23500,0)), "Not In Budget"),"")</f>
        <v/>
      </c>
      <c r="I11222" s="184"/>
      <c r="J11222" s="184"/>
      <c r="K11222" s="184"/>
      <c r="L11222" s="183"/>
    </row>
    <row r="11223">
      <c r="A11223" s="454"/>
      <c r="B11223" s="927"/>
      <c r="C11223" s="580"/>
      <c r="D11223" s="939"/>
      <c r="E11223" s="940"/>
      <c r="F11223" s="941"/>
      <c r="G11223" s="937" t="str">
        <f t="array" ref="G11223">xlookup(F11223,'Internal Staffing Calculator'!E:E,'Internal Staffing Calculator'!C:C,"")</f>
        <v/>
      </c>
      <c r="H11223" s="932" t="str">
        <f t="array" ref="H11223">if(F11223&lt;&gt;"", iferror(index('Internal Staffing Calculator'!B$8:B23500,match(F11223,'Internal Staffing Calculator'!E$8:E23500,0)), "Not In Budget"),"")</f>
        <v/>
      </c>
      <c r="I11223" s="184"/>
      <c r="J11223" s="184"/>
      <c r="K11223" s="184"/>
      <c r="L11223" s="183"/>
    </row>
    <row r="11224">
      <c r="A11224" s="454"/>
      <c r="B11224" s="927"/>
      <c r="C11224" s="580"/>
      <c r="D11224" s="939"/>
      <c r="E11224" s="940"/>
      <c r="F11224" s="941"/>
      <c r="G11224" s="937" t="str">
        <f t="array" ref="G11224">xlookup(F11224,'Internal Staffing Calculator'!E:E,'Internal Staffing Calculator'!C:C,"")</f>
        <v/>
      </c>
      <c r="H11224" s="932" t="str">
        <f t="array" ref="H11224">if(F11224&lt;&gt;"", iferror(index('Internal Staffing Calculator'!B$8:B23500,match(F11224,'Internal Staffing Calculator'!E$8:E23500,0)), "Not In Budget"),"")</f>
        <v/>
      </c>
      <c r="I11224" s="184"/>
      <c r="J11224" s="184"/>
      <c r="K11224" s="184"/>
      <c r="L11224" s="183"/>
    </row>
    <row r="11225">
      <c r="A11225" s="454"/>
      <c r="B11225" s="927"/>
      <c r="C11225" s="580"/>
      <c r="D11225" s="939"/>
      <c r="E11225" s="940"/>
      <c r="F11225" s="941"/>
      <c r="G11225" s="937" t="str">
        <f t="array" ref="G11225">xlookup(F11225,'Internal Staffing Calculator'!E:E,'Internal Staffing Calculator'!C:C,"")</f>
        <v/>
      </c>
      <c r="H11225" s="932" t="str">
        <f t="array" ref="H11225">if(F11225&lt;&gt;"", iferror(index('Internal Staffing Calculator'!B$8:B23500,match(F11225,'Internal Staffing Calculator'!E$8:E23500,0)), "Not In Budget"),"")</f>
        <v/>
      </c>
      <c r="I11225" s="184"/>
      <c r="J11225" s="184"/>
      <c r="K11225" s="184"/>
      <c r="L11225" s="183"/>
    </row>
    <row r="11226">
      <c r="A11226" s="454"/>
      <c r="B11226" s="927"/>
      <c r="C11226" s="580"/>
      <c r="D11226" s="939"/>
      <c r="E11226" s="940"/>
      <c r="F11226" s="941"/>
      <c r="G11226" s="937" t="str">
        <f t="array" ref="G11226">xlookup(F11226,'Internal Staffing Calculator'!E:E,'Internal Staffing Calculator'!C:C,"")</f>
        <v/>
      </c>
      <c r="H11226" s="932" t="str">
        <f t="array" ref="H11226">if(F11226&lt;&gt;"", iferror(index('Internal Staffing Calculator'!B$8:B23500,match(F11226,'Internal Staffing Calculator'!E$8:E23500,0)), "Not In Budget"),"")</f>
        <v/>
      </c>
      <c r="I11226" s="184"/>
      <c r="J11226" s="184"/>
      <c r="K11226" s="184"/>
      <c r="L11226" s="183"/>
    </row>
    <row r="11227">
      <c r="A11227" s="454"/>
      <c r="B11227" s="927"/>
      <c r="C11227" s="580"/>
      <c r="D11227" s="939"/>
      <c r="E11227" s="940"/>
      <c r="F11227" s="941"/>
      <c r="G11227" s="937" t="str">
        <f t="array" ref="G11227">xlookup(F11227,'Internal Staffing Calculator'!E:E,'Internal Staffing Calculator'!C:C,"")</f>
        <v/>
      </c>
      <c r="H11227" s="932" t="str">
        <f t="array" ref="H11227">if(F11227&lt;&gt;"", iferror(index('Internal Staffing Calculator'!B$8:B23500,match(F11227,'Internal Staffing Calculator'!E$8:E23500,0)), "Not In Budget"),"")</f>
        <v/>
      </c>
      <c r="I11227" s="184"/>
      <c r="J11227" s="184"/>
      <c r="K11227" s="184"/>
      <c r="L11227" s="183"/>
    </row>
    <row r="11228">
      <c r="A11228" s="454"/>
      <c r="B11228" s="927"/>
      <c r="C11228" s="580"/>
      <c r="D11228" s="939"/>
      <c r="E11228" s="940"/>
      <c r="F11228" s="941"/>
      <c r="G11228" s="937" t="str">
        <f t="array" ref="G11228">xlookup(F11228,'Internal Staffing Calculator'!E:E,'Internal Staffing Calculator'!C:C,"")</f>
        <v/>
      </c>
      <c r="H11228" s="932" t="str">
        <f t="array" ref="H11228">if(F11228&lt;&gt;"", iferror(index('Internal Staffing Calculator'!B$8:B23500,match(F11228,'Internal Staffing Calculator'!E$8:E23500,0)), "Not In Budget"),"")</f>
        <v/>
      </c>
      <c r="I11228" s="184"/>
      <c r="J11228" s="184"/>
      <c r="K11228" s="184"/>
      <c r="L11228" s="183"/>
    </row>
    <row r="11229">
      <c r="A11229" s="454"/>
      <c r="B11229" s="927"/>
      <c r="C11229" s="580"/>
      <c r="D11229" s="939"/>
      <c r="E11229" s="940"/>
      <c r="F11229" s="941"/>
      <c r="G11229" s="937" t="str">
        <f t="array" ref="G11229">xlookup(F11229,'Internal Staffing Calculator'!E:E,'Internal Staffing Calculator'!C:C,"")</f>
        <v/>
      </c>
      <c r="H11229" s="932" t="str">
        <f t="array" ref="H11229">if(F11229&lt;&gt;"", iferror(index('Internal Staffing Calculator'!B$8:B23500,match(F11229,'Internal Staffing Calculator'!E$8:E23500,0)), "Not In Budget"),"")</f>
        <v/>
      </c>
      <c r="I11229" s="184"/>
      <c r="J11229" s="184"/>
      <c r="K11229" s="184"/>
      <c r="L11229" s="183"/>
    </row>
    <row r="11230">
      <c r="A11230" s="454"/>
      <c r="B11230" s="927"/>
      <c r="C11230" s="580"/>
      <c r="D11230" s="939"/>
      <c r="E11230" s="940"/>
      <c r="F11230" s="941"/>
      <c r="G11230" s="937" t="str">
        <f t="array" ref="G11230">xlookup(F11230,'Internal Staffing Calculator'!E:E,'Internal Staffing Calculator'!C:C,"")</f>
        <v/>
      </c>
      <c r="H11230" s="932" t="str">
        <f t="array" ref="H11230">if(F11230&lt;&gt;"", iferror(index('Internal Staffing Calculator'!B$8:B23500,match(F11230,'Internal Staffing Calculator'!E$8:E23500,0)), "Not In Budget"),"")</f>
        <v/>
      </c>
      <c r="I11230" s="184"/>
      <c r="J11230" s="184"/>
      <c r="K11230" s="184"/>
      <c r="L11230" s="183"/>
    </row>
    <row r="11231">
      <c r="A11231" s="454"/>
      <c r="B11231" s="927"/>
      <c r="C11231" s="580"/>
      <c r="D11231" s="939"/>
      <c r="E11231" s="940"/>
      <c r="F11231" s="941"/>
      <c r="G11231" s="937" t="str">
        <f t="array" ref="G11231">xlookup(F11231,'Internal Staffing Calculator'!E:E,'Internal Staffing Calculator'!C:C,"")</f>
        <v/>
      </c>
      <c r="H11231" s="932" t="str">
        <f t="array" ref="H11231">if(F11231&lt;&gt;"", iferror(index('Internal Staffing Calculator'!B$8:B23500,match(F11231,'Internal Staffing Calculator'!E$8:E23500,0)), "Not In Budget"),"")</f>
        <v/>
      </c>
      <c r="I11231" s="184"/>
      <c r="J11231" s="184"/>
      <c r="K11231" s="184"/>
      <c r="L11231" s="183"/>
    </row>
    <row r="11232">
      <c r="A11232" s="454"/>
      <c r="B11232" s="927"/>
      <c r="C11232" s="580"/>
      <c r="D11232" s="939"/>
      <c r="E11232" s="940"/>
      <c r="F11232" s="941"/>
      <c r="G11232" s="937" t="str">
        <f t="array" ref="G11232">xlookup(F11232,'Internal Staffing Calculator'!E:E,'Internal Staffing Calculator'!C:C,"")</f>
        <v/>
      </c>
      <c r="H11232" s="932" t="str">
        <f t="array" ref="H11232">if(F11232&lt;&gt;"", iferror(index('Internal Staffing Calculator'!B$8:B23500,match(F11232,'Internal Staffing Calculator'!E$8:E23500,0)), "Not In Budget"),"")</f>
        <v/>
      </c>
      <c r="I11232" s="184"/>
      <c r="J11232" s="184"/>
      <c r="K11232" s="184"/>
      <c r="L11232" s="183"/>
    </row>
    <row r="11233">
      <c r="A11233" s="454"/>
      <c r="B11233" s="927"/>
      <c r="C11233" s="580"/>
      <c r="D11233" s="939"/>
      <c r="E11233" s="940"/>
      <c r="F11233" s="941"/>
      <c r="G11233" s="937" t="str">
        <f t="array" ref="G11233">xlookup(F11233,'Internal Staffing Calculator'!E:E,'Internal Staffing Calculator'!C:C,"")</f>
        <v/>
      </c>
      <c r="H11233" s="932" t="str">
        <f t="array" ref="H11233">if(F11233&lt;&gt;"", iferror(index('Internal Staffing Calculator'!B$8:B23500,match(F11233,'Internal Staffing Calculator'!E$8:E23500,0)), "Not In Budget"),"")</f>
        <v/>
      </c>
      <c r="I11233" s="184"/>
      <c r="J11233" s="184"/>
      <c r="K11233" s="184"/>
      <c r="L11233" s="183"/>
    </row>
    <row r="11234">
      <c r="A11234" s="454"/>
      <c r="B11234" s="927"/>
      <c r="C11234" s="580"/>
      <c r="D11234" s="939"/>
      <c r="E11234" s="940"/>
      <c r="F11234" s="941"/>
      <c r="G11234" s="937" t="str">
        <f t="array" ref="G11234">xlookup(F11234,'Internal Staffing Calculator'!E:E,'Internal Staffing Calculator'!C:C,"")</f>
        <v/>
      </c>
      <c r="H11234" s="932" t="str">
        <f t="array" ref="H11234">if(F11234&lt;&gt;"", iferror(index('Internal Staffing Calculator'!B$8:B23500,match(F11234,'Internal Staffing Calculator'!E$8:E23500,0)), "Not In Budget"),"")</f>
        <v/>
      </c>
      <c r="I11234" s="184"/>
      <c r="J11234" s="184"/>
      <c r="K11234" s="184"/>
      <c r="L11234" s="183"/>
    </row>
    <row r="11235">
      <c r="A11235" s="454"/>
      <c r="B11235" s="927"/>
      <c r="C11235" s="580"/>
      <c r="D11235" s="939"/>
      <c r="E11235" s="940"/>
      <c r="F11235" s="941"/>
      <c r="G11235" s="937" t="str">
        <f t="array" ref="G11235">xlookup(F11235,'Internal Staffing Calculator'!E:E,'Internal Staffing Calculator'!C:C,"")</f>
        <v/>
      </c>
      <c r="H11235" s="932" t="str">
        <f t="array" ref="H11235">if(F11235&lt;&gt;"", iferror(index('Internal Staffing Calculator'!B$8:B23500,match(F11235,'Internal Staffing Calculator'!E$8:E23500,0)), "Not In Budget"),"")</f>
        <v/>
      </c>
      <c r="I11235" s="184"/>
      <c r="J11235" s="184"/>
      <c r="K11235" s="184"/>
      <c r="L11235" s="183"/>
    </row>
    <row r="11236">
      <c r="A11236" s="454"/>
      <c r="B11236" s="927"/>
      <c r="C11236" s="580"/>
      <c r="D11236" s="939"/>
      <c r="E11236" s="940"/>
      <c r="F11236" s="941"/>
      <c r="G11236" s="937" t="str">
        <f t="array" ref="G11236">xlookup(F11236,'Internal Staffing Calculator'!E:E,'Internal Staffing Calculator'!C:C,"")</f>
        <v/>
      </c>
      <c r="H11236" s="932" t="str">
        <f t="array" ref="H11236">if(F11236&lt;&gt;"", iferror(index('Internal Staffing Calculator'!B$8:B23500,match(F11236,'Internal Staffing Calculator'!E$8:E23500,0)), "Not In Budget"),"")</f>
        <v/>
      </c>
      <c r="I11236" s="184"/>
      <c r="J11236" s="184"/>
      <c r="K11236" s="184"/>
      <c r="L11236" s="183"/>
    </row>
    <row r="11237">
      <c r="A11237" s="454"/>
      <c r="B11237" s="927"/>
      <c r="C11237" s="580"/>
      <c r="D11237" s="939"/>
      <c r="E11237" s="940"/>
      <c r="F11237" s="941"/>
      <c r="G11237" s="937" t="str">
        <f t="array" ref="G11237">xlookup(F11237,'Internal Staffing Calculator'!E:E,'Internal Staffing Calculator'!C:C,"")</f>
        <v/>
      </c>
      <c r="H11237" s="932" t="str">
        <f t="array" ref="H11237">if(F11237&lt;&gt;"", iferror(index('Internal Staffing Calculator'!B$8:B23500,match(F11237,'Internal Staffing Calculator'!E$8:E23500,0)), "Not In Budget"),"")</f>
        <v/>
      </c>
      <c r="I11237" s="184"/>
      <c r="J11237" s="184"/>
      <c r="K11237" s="184"/>
      <c r="L11237" s="183"/>
    </row>
    <row r="11238">
      <c r="A11238" s="454"/>
      <c r="B11238" s="927"/>
      <c r="C11238" s="580"/>
      <c r="D11238" s="939"/>
      <c r="E11238" s="940"/>
      <c r="F11238" s="941"/>
      <c r="G11238" s="937" t="str">
        <f t="array" ref="G11238">xlookup(F11238,'Internal Staffing Calculator'!E:E,'Internal Staffing Calculator'!C:C,"")</f>
        <v/>
      </c>
      <c r="H11238" s="932" t="str">
        <f t="array" ref="H11238">if(F11238&lt;&gt;"", iferror(index('Internal Staffing Calculator'!B$8:B23500,match(F11238,'Internal Staffing Calculator'!E$8:E23500,0)), "Not In Budget"),"")</f>
        <v/>
      </c>
      <c r="I11238" s="184"/>
      <c r="J11238" s="184"/>
      <c r="K11238" s="184"/>
      <c r="L11238" s="183"/>
    </row>
    <row r="11239">
      <c r="A11239" s="454"/>
      <c r="B11239" s="927"/>
      <c r="C11239" s="580"/>
      <c r="D11239" s="939"/>
      <c r="E11239" s="940"/>
      <c r="F11239" s="941"/>
      <c r="G11239" s="937" t="str">
        <f t="array" ref="G11239">xlookup(F11239,'Internal Staffing Calculator'!E:E,'Internal Staffing Calculator'!C:C,"")</f>
        <v/>
      </c>
      <c r="H11239" s="932" t="str">
        <f t="array" ref="H11239">if(F11239&lt;&gt;"", iferror(index('Internal Staffing Calculator'!B$8:B23500,match(F11239,'Internal Staffing Calculator'!E$8:E23500,0)), "Not In Budget"),"")</f>
        <v/>
      </c>
      <c r="I11239" s="184"/>
      <c r="J11239" s="184"/>
      <c r="K11239" s="184"/>
      <c r="L11239" s="183"/>
    </row>
    <row r="11240">
      <c r="A11240" s="454"/>
      <c r="B11240" s="927"/>
      <c r="C11240" s="580"/>
      <c r="D11240" s="939"/>
      <c r="E11240" s="940"/>
      <c r="F11240" s="941"/>
      <c r="G11240" s="937" t="str">
        <f t="array" ref="G11240">xlookup(F11240,'Internal Staffing Calculator'!E:E,'Internal Staffing Calculator'!C:C,"")</f>
        <v/>
      </c>
      <c r="H11240" s="932" t="str">
        <f t="array" ref="H11240">if(F11240&lt;&gt;"", iferror(index('Internal Staffing Calculator'!B$8:B23500,match(F11240,'Internal Staffing Calculator'!E$8:E23500,0)), "Not In Budget"),"")</f>
        <v/>
      </c>
      <c r="I11240" s="184"/>
      <c r="J11240" s="184"/>
      <c r="K11240" s="184"/>
      <c r="L11240" s="183"/>
    </row>
    <row r="11241">
      <c r="A11241" s="454"/>
      <c r="B11241" s="927"/>
      <c r="C11241" s="580"/>
      <c r="D11241" s="939"/>
      <c r="E11241" s="940"/>
      <c r="F11241" s="941"/>
      <c r="G11241" s="937" t="str">
        <f t="array" ref="G11241">xlookup(F11241,'Internal Staffing Calculator'!E:E,'Internal Staffing Calculator'!C:C,"")</f>
        <v/>
      </c>
      <c r="H11241" s="932" t="str">
        <f t="array" ref="H11241">if(F11241&lt;&gt;"", iferror(index('Internal Staffing Calculator'!B$8:B23500,match(F11241,'Internal Staffing Calculator'!E$8:E23500,0)), "Not In Budget"),"")</f>
        <v/>
      </c>
      <c r="I11241" s="184"/>
      <c r="J11241" s="184"/>
      <c r="K11241" s="184"/>
      <c r="L11241" s="183"/>
    </row>
    <row r="11242">
      <c r="A11242" s="454"/>
      <c r="B11242" s="927"/>
      <c r="C11242" s="580"/>
      <c r="D11242" s="939"/>
      <c r="E11242" s="940"/>
      <c r="F11242" s="941"/>
      <c r="G11242" s="937" t="str">
        <f t="array" ref="G11242">xlookup(F11242,'Internal Staffing Calculator'!E:E,'Internal Staffing Calculator'!C:C,"")</f>
        <v/>
      </c>
      <c r="H11242" s="932" t="str">
        <f t="array" ref="H11242">if(F11242&lt;&gt;"", iferror(index('Internal Staffing Calculator'!B$8:B23500,match(F11242,'Internal Staffing Calculator'!E$8:E23500,0)), "Not In Budget"),"")</f>
        <v/>
      </c>
      <c r="I11242" s="184"/>
      <c r="J11242" s="184"/>
      <c r="K11242" s="184"/>
      <c r="L11242" s="183"/>
    </row>
    <row r="11243">
      <c r="A11243" s="454"/>
      <c r="B11243" s="927"/>
      <c r="C11243" s="580"/>
      <c r="D11243" s="939"/>
      <c r="E11243" s="940"/>
      <c r="F11243" s="941"/>
      <c r="G11243" s="937" t="str">
        <f t="array" ref="G11243">xlookup(F11243,'Internal Staffing Calculator'!E:E,'Internal Staffing Calculator'!C:C,"")</f>
        <v/>
      </c>
      <c r="H11243" s="932" t="str">
        <f t="array" ref="H11243">if(F11243&lt;&gt;"", iferror(index('Internal Staffing Calculator'!B$8:B23500,match(F11243,'Internal Staffing Calculator'!E$8:E23500,0)), "Not In Budget"),"")</f>
        <v/>
      </c>
      <c r="I11243" s="184"/>
      <c r="J11243" s="184"/>
      <c r="K11243" s="184"/>
      <c r="L11243" s="183"/>
    </row>
    <row r="11244">
      <c r="A11244" s="454"/>
      <c r="B11244" s="927"/>
      <c r="C11244" s="580"/>
      <c r="D11244" s="939"/>
      <c r="E11244" s="940"/>
      <c r="F11244" s="941"/>
      <c r="G11244" s="937" t="str">
        <f t="array" ref="G11244">xlookup(F11244,'Internal Staffing Calculator'!E:E,'Internal Staffing Calculator'!C:C,"")</f>
        <v/>
      </c>
      <c r="H11244" s="932" t="str">
        <f t="array" ref="H11244">if(F11244&lt;&gt;"", iferror(index('Internal Staffing Calculator'!B$8:B23500,match(F11244,'Internal Staffing Calculator'!E$8:E23500,0)), "Not In Budget"),"")</f>
        <v/>
      </c>
      <c r="I11244" s="184"/>
      <c r="J11244" s="184"/>
      <c r="K11244" s="184"/>
      <c r="L11244" s="183"/>
    </row>
    <row r="11245">
      <c r="A11245" s="454"/>
      <c r="B11245" s="927"/>
      <c r="C11245" s="580"/>
      <c r="D11245" s="939"/>
      <c r="E11245" s="940"/>
      <c r="F11245" s="941"/>
      <c r="G11245" s="937" t="str">
        <f t="array" ref="G11245">xlookup(F11245,'Internal Staffing Calculator'!E:E,'Internal Staffing Calculator'!C:C,"")</f>
        <v/>
      </c>
      <c r="H11245" s="932" t="str">
        <f t="array" ref="H11245">if(F11245&lt;&gt;"", iferror(index('Internal Staffing Calculator'!B$8:B23500,match(F11245,'Internal Staffing Calculator'!E$8:E23500,0)), "Not In Budget"),"")</f>
        <v/>
      </c>
      <c r="I11245" s="184"/>
      <c r="J11245" s="184"/>
      <c r="K11245" s="184"/>
      <c r="L11245" s="183"/>
    </row>
    <row r="11246">
      <c r="A11246" s="454"/>
      <c r="B11246" s="927"/>
      <c r="C11246" s="580"/>
      <c r="D11246" s="939"/>
      <c r="E11246" s="940"/>
      <c r="F11246" s="941"/>
      <c r="G11246" s="937" t="str">
        <f t="array" ref="G11246">xlookup(F11246,'Internal Staffing Calculator'!E:E,'Internal Staffing Calculator'!C:C,"")</f>
        <v/>
      </c>
      <c r="H11246" s="932" t="str">
        <f t="array" ref="H11246">if(F11246&lt;&gt;"", iferror(index('Internal Staffing Calculator'!B$8:B23500,match(F11246,'Internal Staffing Calculator'!E$8:E23500,0)), "Not In Budget"),"")</f>
        <v/>
      </c>
      <c r="I11246" s="184"/>
      <c r="J11246" s="184"/>
      <c r="K11246" s="184"/>
      <c r="L11246" s="183"/>
    </row>
    <row r="11247">
      <c r="A11247" s="454"/>
      <c r="B11247" s="927"/>
      <c r="C11247" s="580"/>
      <c r="D11247" s="939"/>
      <c r="E11247" s="940"/>
      <c r="F11247" s="941"/>
      <c r="G11247" s="937" t="str">
        <f t="array" ref="G11247">xlookup(F11247,'Internal Staffing Calculator'!E:E,'Internal Staffing Calculator'!C:C,"")</f>
        <v/>
      </c>
      <c r="H11247" s="932" t="str">
        <f t="array" ref="H11247">if(F11247&lt;&gt;"", iferror(index('Internal Staffing Calculator'!B$8:B23500,match(F11247,'Internal Staffing Calculator'!E$8:E23500,0)), "Not In Budget"),"")</f>
        <v/>
      </c>
      <c r="I11247" s="184"/>
      <c r="J11247" s="184"/>
      <c r="K11247" s="184"/>
      <c r="L11247" s="183"/>
    </row>
    <row r="11248">
      <c r="A11248" s="454"/>
      <c r="B11248" s="927"/>
      <c r="C11248" s="580"/>
      <c r="D11248" s="939"/>
      <c r="E11248" s="940"/>
      <c r="F11248" s="941"/>
      <c r="G11248" s="937" t="str">
        <f t="array" ref="G11248">xlookup(F11248,'Internal Staffing Calculator'!E:E,'Internal Staffing Calculator'!C:C,"")</f>
        <v/>
      </c>
      <c r="H11248" s="932" t="str">
        <f t="array" ref="H11248">if(F11248&lt;&gt;"", iferror(index('Internal Staffing Calculator'!B$8:B23500,match(F11248,'Internal Staffing Calculator'!E$8:E23500,0)), "Not In Budget"),"")</f>
        <v/>
      </c>
      <c r="I11248" s="184"/>
      <c r="J11248" s="184"/>
      <c r="K11248" s="184"/>
      <c r="L11248" s="183"/>
    </row>
    <row r="11249">
      <c r="A11249" s="454"/>
      <c r="B11249" s="927"/>
      <c r="C11249" s="580"/>
      <c r="D11249" s="939"/>
      <c r="E11249" s="940"/>
      <c r="F11249" s="941"/>
      <c r="G11249" s="937" t="str">
        <f t="array" ref="G11249">xlookup(F11249,'Internal Staffing Calculator'!E:E,'Internal Staffing Calculator'!C:C,"")</f>
        <v/>
      </c>
      <c r="H11249" s="932" t="str">
        <f t="array" ref="H11249">if(F11249&lt;&gt;"", iferror(index('Internal Staffing Calculator'!B$8:B23500,match(F11249,'Internal Staffing Calculator'!E$8:E23500,0)), "Not In Budget"),"")</f>
        <v/>
      </c>
      <c r="I11249" s="184"/>
      <c r="J11249" s="184"/>
      <c r="K11249" s="184"/>
      <c r="L11249" s="183"/>
    </row>
    <row r="11250">
      <c r="A11250" s="454"/>
      <c r="B11250" s="927"/>
      <c r="C11250" s="580"/>
      <c r="D11250" s="939"/>
      <c r="E11250" s="940"/>
      <c r="F11250" s="941"/>
      <c r="G11250" s="937" t="str">
        <f t="array" ref="G11250">xlookup(F11250,'Internal Staffing Calculator'!E:E,'Internal Staffing Calculator'!C:C,"")</f>
        <v/>
      </c>
      <c r="H11250" s="932" t="str">
        <f t="array" ref="H11250">if(F11250&lt;&gt;"", iferror(index('Internal Staffing Calculator'!B$8:B23500,match(F11250,'Internal Staffing Calculator'!E$8:E23500,0)), "Not In Budget"),"")</f>
        <v/>
      </c>
      <c r="I11250" s="184"/>
      <c r="J11250" s="184"/>
      <c r="K11250" s="184"/>
      <c r="L11250" s="183"/>
    </row>
    <row r="11251">
      <c r="A11251" s="454"/>
      <c r="B11251" s="927"/>
      <c r="C11251" s="580"/>
      <c r="D11251" s="939"/>
      <c r="E11251" s="940"/>
      <c r="F11251" s="941"/>
      <c r="G11251" s="937" t="str">
        <f t="array" ref="G11251">xlookup(F11251,'Internal Staffing Calculator'!E:E,'Internal Staffing Calculator'!C:C,"")</f>
        <v/>
      </c>
      <c r="H11251" s="932" t="str">
        <f t="array" ref="H11251">if(F11251&lt;&gt;"", iferror(index('Internal Staffing Calculator'!B$8:B23500,match(F11251,'Internal Staffing Calculator'!E$8:E23500,0)), "Not In Budget"),"")</f>
        <v/>
      </c>
      <c r="I11251" s="184"/>
      <c r="J11251" s="184"/>
      <c r="K11251" s="184"/>
      <c r="L11251" s="183"/>
    </row>
    <row r="11252">
      <c r="A11252" s="454"/>
      <c r="B11252" s="927"/>
      <c r="C11252" s="580"/>
      <c r="D11252" s="939"/>
      <c r="E11252" s="940"/>
      <c r="F11252" s="941"/>
      <c r="G11252" s="937" t="str">
        <f t="array" ref="G11252">xlookup(F11252,'Internal Staffing Calculator'!E:E,'Internal Staffing Calculator'!C:C,"")</f>
        <v/>
      </c>
      <c r="H11252" s="932" t="str">
        <f t="array" ref="H11252">if(F11252&lt;&gt;"", iferror(index('Internal Staffing Calculator'!B$8:B23500,match(F11252,'Internal Staffing Calculator'!E$8:E23500,0)), "Not In Budget"),"")</f>
        <v/>
      </c>
      <c r="I11252" s="184"/>
      <c r="J11252" s="184"/>
      <c r="K11252" s="184"/>
      <c r="L11252" s="183"/>
    </row>
    <row r="11253">
      <c r="A11253" s="454"/>
      <c r="B11253" s="927"/>
      <c r="C11253" s="580"/>
      <c r="D11253" s="939"/>
      <c r="E11253" s="940"/>
      <c r="F11253" s="941"/>
      <c r="G11253" s="937" t="str">
        <f t="array" ref="G11253">xlookup(F11253,'Internal Staffing Calculator'!E:E,'Internal Staffing Calculator'!C:C,"")</f>
        <v/>
      </c>
      <c r="H11253" s="932" t="str">
        <f t="array" ref="H11253">if(F11253&lt;&gt;"", iferror(index('Internal Staffing Calculator'!B$8:B23500,match(F11253,'Internal Staffing Calculator'!E$8:E23500,0)), "Not In Budget"),"")</f>
        <v/>
      </c>
      <c r="I11253" s="184"/>
      <c r="J11253" s="184"/>
      <c r="K11253" s="184"/>
      <c r="L11253" s="183"/>
    </row>
    <row r="11254">
      <c r="A11254" s="454"/>
      <c r="B11254" s="927"/>
      <c r="C11254" s="580"/>
      <c r="D11254" s="939"/>
      <c r="E11254" s="940"/>
      <c r="F11254" s="941"/>
      <c r="G11254" s="937" t="str">
        <f t="array" ref="G11254">xlookup(F11254,'Internal Staffing Calculator'!E:E,'Internal Staffing Calculator'!C:C,"")</f>
        <v/>
      </c>
      <c r="H11254" s="932" t="str">
        <f t="array" ref="H11254">if(F11254&lt;&gt;"", iferror(index('Internal Staffing Calculator'!B$8:B23500,match(F11254,'Internal Staffing Calculator'!E$8:E23500,0)), "Not In Budget"),"")</f>
        <v/>
      </c>
      <c r="I11254" s="184"/>
      <c r="J11254" s="184"/>
      <c r="K11254" s="184"/>
      <c r="L11254" s="183"/>
    </row>
    <row r="11255">
      <c r="A11255" s="454"/>
      <c r="B11255" s="927"/>
      <c r="C11255" s="580"/>
      <c r="D11255" s="939"/>
      <c r="E11255" s="940"/>
      <c r="F11255" s="941"/>
      <c r="G11255" s="937" t="str">
        <f t="array" ref="G11255">xlookup(F11255,'Internal Staffing Calculator'!E:E,'Internal Staffing Calculator'!C:C,"")</f>
        <v/>
      </c>
      <c r="H11255" s="932" t="str">
        <f t="array" ref="H11255">if(F11255&lt;&gt;"", iferror(index('Internal Staffing Calculator'!B$8:B23500,match(F11255,'Internal Staffing Calculator'!E$8:E23500,0)), "Not In Budget"),"")</f>
        <v/>
      </c>
      <c r="I11255" s="184"/>
      <c r="J11255" s="184"/>
      <c r="K11255" s="184"/>
      <c r="L11255" s="183"/>
    </row>
    <row r="11256">
      <c r="A11256" s="454"/>
      <c r="B11256" s="927"/>
      <c r="C11256" s="580"/>
      <c r="D11256" s="939"/>
      <c r="E11256" s="940"/>
      <c r="F11256" s="941"/>
      <c r="G11256" s="937" t="str">
        <f t="array" ref="G11256">xlookup(F11256,'Internal Staffing Calculator'!E:E,'Internal Staffing Calculator'!C:C,"")</f>
        <v/>
      </c>
      <c r="H11256" s="932" t="str">
        <f t="array" ref="H11256">if(F11256&lt;&gt;"", iferror(index('Internal Staffing Calculator'!B$8:B23500,match(F11256,'Internal Staffing Calculator'!E$8:E23500,0)), "Not In Budget"),"")</f>
        <v/>
      </c>
      <c r="I11256" s="184"/>
      <c r="J11256" s="184"/>
      <c r="K11256" s="184"/>
      <c r="L11256" s="183"/>
    </row>
    <row r="11257">
      <c r="A11257" s="454"/>
      <c r="B11257" s="927"/>
      <c r="C11257" s="580"/>
      <c r="D11257" s="939"/>
      <c r="E11257" s="940"/>
      <c r="F11257" s="941"/>
      <c r="G11257" s="937" t="str">
        <f t="array" ref="G11257">xlookup(F11257,'Internal Staffing Calculator'!E:E,'Internal Staffing Calculator'!C:C,"")</f>
        <v/>
      </c>
      <c r="H11257" s="932" t="str">
        <f t="array" ref="H11257">if(F11257&lt;&gt;"", iferror(index('Internal Staffing Calculator'!B$8:B23500,match(F11257,'Internal Staffing Calculator'!E$8:E23500,0)), "Not In Budget"),"")</f>
        <v/>
      </c>
      <c r="I11257" s="184"/>
      <c r="J11257" s="184"/>
      <c r="K11257" s="184"/>
      <c r="L11257" s="183"/>
    </row>
    <row r="11258">
      <c r="A11258" s="454"/>
      <c r="B11258" s="927"/>
      <c r="C11258" s="580"/>
      <c r="D11258" s="939"/>
      <c r="E11258" s="940"/>
      <c r="F11258" s="941"/>
      <c r="G11258" s="937" t="str">
        <f t="array" ref="G11258">xlookup(F11258,'Internal Staffing Calculator'!E:E,'Internal Staffing Calculator'!C:C,"")</f>
        <v/>
      </c>
      <c r="H11258" s="932" t="str">
        <f t="array" ref="H11258">if(F11258&lt;&gt;"", iferror(index('Internal Staffing Calculator'!B$8:B23500,match(F11258,'Internal Staffing Calculator'!E$8:E23500,0)), "Not In Budget"),"")</f>
        <v/>
      </c>
      <c r="I11258" s="184"/>
      <c r="J11258" s="184"/>
      <c r="K11258" s="184"/>
      <c r="L11258" s="183"/>
    </row>
    <row r="11259">
      <c r="A11259" s="454"/>
      <c r="B11259" s="927"/>
      <c r="C11259" s="580"/>
      <c r="D11259" s="939"/>
      <c r="E11259" s="940"/>
      <c r="F11259" s="941"/>
      <c r="G11259" s="937" t="str">
        <f t="array" ref="G11259">xlookup(F11259,'Internal Staffing Calculator'!E:E,'Internal Staffing Calculator'!C:C,"")</f>
        <v/>
      </c>
      <c r="H11259" s="932" t="str">
        <f t="array" ref="H11259">if(F11259&lt;&gt;"", iferror(index('Internal Staffing Calculator'!B$8:B23500,match(F11259,'Internal Staffing Calculator'!E$8:E23500,0)), "Not In Budget"),"")</f>
        <v/>
      </c>
      <c r="I11259" s="184"/>
      <c r="J11259" s="184"/>
      <c r="K11259" s="184"/>
      <c r="L11259" s="183"/>
    </row>
    <row r="11260">
      <c r="A11260" s="454"/>
      <c r="B11260" s="927"/>
      <c r="C11260" s="580"/>
      <c r="D11260" s="939"/>
      <c r="E11260" s="940"/>
      <c r="F11260" s="941"/>
      <c r="G11260" s="937" t="str">
        <f t="array" ref="G11260">xlookup(F11260,'Internal Staffing Calculator'!E:E,'Internal Staffing Calculator'!C:C,"")</f>
        <v/>
      </c>
      <c r="H11260" s="932" t="str">
        <f t="array" ref="H11260">if(F11260&lt;&gt;"", iferror(index('Internal Staffing Calculator'!B$8:B23500,match(F11260,'Internal Staffing Calculator'!E$8:E23500,0)), "Not In Budget"),"")</f>
        <v/>
      </c>
      <c r="I11260" s="184"/>
      <c r="J11260" s="184"/>
      <c r="K11260" s="184"/>
      <c r="L11260" s="183"/>
    </row>
    <row r="11261">
      <c r="A11261" s="454"/>
      <c r="B11261" s="927"/>
      <c r="C11261" s="580"/>
      <c r="D11261" s="939"/>
      <c r="E11261" s="940"/>
      <c r="F11261" s="941"/>
      <c r="G11261" s="937" t="str">
        <f t="array" ref="G11261">xlookup(F11261,'Internal Staffing Calculator'!E:E,'Internal Staffing Calculator'!C:C,"")</f>
        <v/>
      </c>
      <c r="H11261" s="932" t="str">
        <f t="array" ref="H11261">if(F11261&lt;&gt;"", iferror(index('Internal Staffing Calculator'!B$8:B23500,match(F11261,'Internal Staffing Calculator'!E$8:E23500,0)), "Not In Budget"),"")</f>
        <v/>
      </c>
      <c r="I11261" s="184"/>
      <c r="J11261" s="184"/>
      <c r="K11261" s="184"/>
      <c r="L11261" s="183"/>
    </row>
    <row r="11262">
      <c r="A11262" s="454"/>
      <c r="B11262" s="927"/>
      <c r="C11262" s="580"/>
      <c r="D11262" s="939"/>
      <c r="E11262" s="940"/>
      <c r="F11262" s="941"/>
      <c r="G11262" s="937" t="str">
        <f t="array" ref="G11262">xlookup(F11262,'Internal Staffing Calculator'!E:E,'Internal Staffing Calculator'!C:C,"")</f>
        <v/>
      </c>
      <c r="H11262" s="932" t="str">
        <f t="array" ref="H11262">if(F11262&lt;&gt;"", iferror(index('Internal Staffing Calculator'!B$8:B23500,match(F11262,'Internal Staffing Calculator'!E$8:E23500,0)), "Not In Budget"),"")</f>
        <v/>
      </c>
      <c r="I11262" s="184"/>
      <c r="J11262" s="184"/>
      <c r="K11262" s="184"/>
      <c r="L11262" s="183"/>
    </row>
    <row r="11263">
      <c r="A11263" s="454"/>
      <c r="B11263" s="927"/>
      <c r="C11263" s="580"/>
      <c r="D11263" s="939"/>
      <c r="E11263" s="940"/>
      <c r="F11263" s="941"/>
      <c r="G11263" s="937" t="str">
        <f t="array" ref="G11263">xlookup(F11263,'Internal Staffing Calculator'!E:E,'Internal Staffing Calculator'!C:C,"")</f>
        <v/>
      </c>
      <c r="H11263" s="932" t="str">
        <f t="array" ref="H11263">if(F11263&lt;&gt;"", iferror(index('Internal Staffing Calculator'!B$8:B23500,match(F11263,'Internal Staffing Calculator'!E$8:E23500,0)), "Not In Budget"),"")</f>
        <v/>
      </c>
      <c r="I11263" s="184"/>
      <c r="J11263" s="184"/>
      <c r="K11263" s="184"/>
      <c r="L11263" s="183"/>
    </row>
    <row r="11264">
      <c r="A11264" s="454"/>
      <c r="B11264" s="927"/>
      <c r="C11264" s="580"/>
      <c r="D11264" s="939"/>
      <c r="E11264" s="940"/>
      <c r="F11264" s="941"/>
      <c r="G11264" s="937" t="str">
        <f t="array" ref="G11264">xlookup(F11264,'Internal Staffing Calculator'!E:E,'Internal Staffing Calculator'!C:C,"")</f>
        <v/>
      </c>
      <c r="H11264" s="932" t="str">
        <f t="array" ref="H11264">if(F11264&lt;&gt;"", iferror(index('Internal Staffing Calculator'!B$8:B23500,match(F11264,'Internal Staffing Calculator'!E$8:E23500,0)), "Not In Budget"),"")</f>
        <v/>
      </c>
      <c r="I11264" s="184"/>
      <c r="J11264" s="184"/>
      <c r="K11264" s="184"/>
      <c r="L11264" s="183"/>
    </row>
    <row r="11265">
      <c r="A11265" s="454"/>
      <c r="B11265" s="927"/>
      <c r="C11265" s="580"/>
      <c r="D11265" s="939"/>
      <c r="E11265" s="940"/>
      <c r="F11265" s="941"/>
      <c r="G11265" s="937" t="str">
        <f t="array" ref="G11265">xlookup(F11265,'Internal Staffing Calculator'!E:E,'Internal Staffing Calculator'!C:C,"")</f>
        <v/>
      </c>
      <c r="H11265" s="932" t="str">
        <f t="array" ref="H11265">if(F11265&lt;&gt;"", iferror(index('Internal Staffing Calculator'!B$8:B23500,match(F11265,'Internal Staffing Calculator'!E$8:E23500,0)), "Not In Budget"),"")</f>
        <v/>
      </c>
      <c r="I11265" s="184"/>
      <c r="J11265" s="184"/>
      <c r="K11265" s="184"/>
      <c r="L11265" s="183"/>
    </row>
    <row r="11266">
      <c r="A11266" s="454"/>
      <c r="B11266" s="927"/>
      <c r="C11266" s="580"/>
      <c r="D11266" s="939"/>
      <c r="E11266" s="940"/>
      <c r="F11266" s="941"/>
      <c r="G11266" s="937" t="str">
        <f t="array" ref="G11266">xlookup(F11266,'Internal Staffing Calculator'!E:E,'Internal Staffing Calculator'!C:C,"")</f>
        <v/>
      </c>
      <c r="H11266" s="932" t="str">
        <f t="array" ref="H11266">if(F11266&lt;&gt;"", iferror(index('Internal Staffing Calculator'!B$8:B23500,match(F11266,'Internal Staffing Calculator'!E$8:E23500,0)), "Not In Budget"),"")</f>
        <v/>
      </c>
      <c r="I11266" s="184"/>
      <c r="J11266" s="184"/>
      <c r="K11266" s="184"/>
      <c r="L11266" s="183"/>
    </row>
    <row r="11267">
      <c r="A11267" s="454"/>
      <c r="B11267" s="927"/>
      <c r="C11267" s="580"/>
      <c r="D11267" s="939"/>
      <c r="E11267" s="940"/>
      <c r="F11267" s="941"/>
      <c r="G11267" s="937" t="str">
        <f t="array" ref="G11267">xlookup(F11267,'Internal Staffing Calculator'!E:E,'Internal Staffing Calculator'!C:C,"")</f>
        <v/>
      </c>
      <c r="H11267" s="932" t="str">
        <f t="array" ref="H11267">if(F11267&lt;&gt;"", iferror(index('Internal Staffing Calculator'!B$8:B23500,match(F11267,'Internal Staffing Calculator'!E$8:E23500,0)), "Not In Budget"),"")</f>
        <v/>
      </c>
      <c r="I11267" s="184"/>
      <c r="J11267" s="184"/>
      <c r="K11267" s="184"/>
      <c r="L11267" s="183"/>
    </row>
    <row r="11268">
      <c r="A11268" s="454"/>
      <c r="B11268" s="927"/>
      <c r="C11268" s="580"/>
      <c r="D11268" s="939"/>
      <c r="E11268" s="940"/>
      <c r="F11268" s="941"/>
      <c r="G11268" s="937" t="str">
        <f t="array" ref="G11268">xlookup(F11268,'Internal Staffing Calculator'!E:E,'Internal Staffing Calculator'!C:C,"")</f>
        <v/>
      </c>
      <c r="H11268" s="932" t="str">
        <f t="array" ref="H11268">if(F11268&lt;&gt;"", iferror(index('Internal Staffing Calculator'!B$8:B23500,match(F11268,'Internal Staffing Calculator'!E$8:E23500,0)), "Not In Budget"),"")</f>
        <v/>
      </c>
      <c r="I11268" s="184"/>
      <c r="J11268" s="184"/>
      <c r="K11268" s="184"/>
      <c r="L11268" s="183"/>
    </row>
    <row r="11269">
      <c r="A11269" s="454"/>
      <c r="B11269" s="927"/>
      <c r="C11269" s="580"/>
      <c r="D11269" s="939"/>
      <c r="E11269" s="940"/>
      <c r="F11269" s="941"/>
      <c r="G11269" s="937" t="str">
        <f t="array" ref="G11269">xlookup(F11269,'Internal Staffing Calculator'!E:E,'Internal Staffing Calculator'!C:C,"")</f>
        <v/>
      </c>
      <c r="H11269" s="932" t="str">
        <f t="array" ref="H11269">if(F11269&lt;&gt;"", iferror(index('Internal Staffing Calculator'!B$8:B23500,match(F11269,'Internal Staffing Calculator'!E$8:E23500,0)), "Not In Budget"),"")</f>
        <v/>
      </c>
      <c r="I11269" s="184"/>
      <c r="J11269" s="184"/>
      <c r="K11269" s="184"/>
      <c r="L11269" s="183"/>
    </row>
    <row r="11270">
      <c r="A11270" s="454"/>
      <c r="B11270" s="927"/>
      <c r="C11270" s="580"/>
      <c r="D11270" s="939"/>
      <c r="E11270" s="940"/>
      <c r="F11270" s="941"/>
      <c r="G11270" s="937" t="str">
        <f t="array" ref="G11270">xlookup(F11270,'Internal Staffing Calculator'!E:E,'Internal Staffing Calculator'!C:C,"")</f>
        <v/>
      </c>
      <c r="H11270" s="932" t="str">
        <f t="array" ref="H11270">if(F11270&lt;&gt;"", iferror(index('Internal Staffing Calculator'!B$8:B23500,match(F11270,'Internal Staffing Calculator'!E$8:E23500,0)), "Not In Budget"),"")</f>
        <v/>
      </c>
      <c r="I11270" s="184"/>
      <c r="J11270" s="184"/>
      <c r="K11270" s="184"/>
      <c r="L11270" s="183"/>
    </row>
    <row r="11271">
      <c r="A11271" s="454"/>
      <c r="B11271" s="927"/>
      <c r="C11271" s="580"/>
      <c r="D11271" s="939"/>
      <c r="E11271" s="940"/>
      <c r="F11271" s="941"/>
      <c r="G11271" s="937" t="str">
        <f t="array" ref="G11271">xlookup(F11271,'Internal Staffing Calculator'!E:E,'Internal Staffing Calculator'!C:C,"")</f>
        <v/>
      </c>
      <c r="H11271" s="932" t="str">
        <f t="array" ref="H11271">if(F11271&lt;&gt;"", iferror(index('Internal Staffing Calculator'!B$8:B23500,match(F11271,'Internal Staffing Calculator'!E$8:E23500,0)), "Not In Budget"),"")</f>
        <v/>
      </c>
      <c r="I11271" s="184"/>
      <c r="J11271" s="184"/>
      <c r="K11271" s="184"/>
      <c r="L11271" s="183"/>
    </row>
    <row r="11272">
      <c r="A11272" s="454"/>
      <c r="B11272" s="927"/>
      <c r="C11272" s="580"/>
      <c r="D11272" s="939"/>
      <c r="E11272" s="940"/>
      <c r="F11272" s="941"/>
      <c r="G11272" s="937" t="str">
        <f t="array" ref="G11272">xlookup(F11272,'Internal Staffing Calculator'!E:E,'Internal Staffing Calculator'!C:C,"")</f>
        <v/>
      </c>
      <c r="H11272" s="932" t="str">
        <f t="array" ref="H11272">if(F11272&lt;&gt;"", iferror(index('Internal Staffing Calculator'!B$8:B23500,match(F11272,'Internal Staffing Calculator'!E$8:E23500,0)), "Not In Budget"),"")</f>
        <v/>
      </c>
      <c r="I11272" s="184"/>
      <c r="J11272" s="184"/>
      <c r="K11272" s="184"/>
      <c r="L11272" s="183"/>
    </row>
    <row r="11273">
      <c r="A11273" s="454"/>
      <c r="B11273" s="927"/>
      <c r="C11273" s="580"/>
      <c r="D11273" s="939"/>
      <c r="E11273" s="940"/>
      <c r="F11273" s="941"/>
      <c r="G11273" s="937" t="str">
        <f t="array" ref="G11273">xlookup(F11273,'Internal Staffing Calculator'!E:E,'Internal Staffing Calculator'!C:C,"")</f>
        <v/>
      </c>
      <c r="H11273" s="932" t="str">
        <f t="array" ref="H11273">if(F11273&lt;&gt;"", iferror(index('Internal Staffing Calculator'!B$8:B23500,match(F11273,'Internal Staffing Calculator'!E$8:E23500,0)), "Not In Budget"),"")</f>
        <v/>
      </c>
      <c r="I11273" s="184"/>
      <c r="J11273" s="184"/>
      <c r="K11273" s="184"/>
      <c r="L11273" s="183"/>
    </row>
    <row r="11274">
      <c r="A11274" s="454"/>
      <c r="B11274" s="927"/>
      <c r="C11274" s="580"/>
      <c r="D11274" s="939"/>
      <c r="E11274" s="940"/>
      <c r="F11274" s="941"/>
      <c r="G11274" s="937" t="str">
        <f t="array" ref="G11274">xlookup(F11274,'Internal Staffing Calculator'!E:E,'Internal Staffing Calculator'!C:C,"")</f>
        <v/>
      </c>
      <c r="H11274" s="932" t="str">
        <f t="array" ref="H11274">if(F11274&lt;&gt;"", iferror(index('Internal Staffing Calculator'!B$8:B23500,match(F11274,'Internal Staffing Calculator'!E$8:E23500,0)), "Not In Budget"),"")</f>
        <v/>
      </c>
      <c r="I11274" s="184"/>
      <c r="J11274" s="184"/>
      <c r="K11274" s="184"/>
      <c r="L11274" s="183"/>
    </row>
    <row r="11275">
      <c r="A11275" s="454"/>
      <c r="B11275" s="927"/>
      <c r="C11275" s="580"/>
      <c r="D11275" s="939"/>
      <c r="E11275" s="940"/>
      <c r="F11275" s="941"/>
      <c r="G11275" s="937" t="str">
        <f t="array" ref="G11275">xlookup(F11275,'Internal Staffing Calculator'!E:E,'Internal Staffing Calculator'!C:C,"")</f>
        <v/>
      </c>
      <c r="H11275" s="932" t="str">
        <f t="array" ref="H11275">if(F11275&lt;&gt;"", iferror(index('Internal Staffing Calculator'!B$8:B23500,match(F11275,'Internal Staffing Calculator'!E$8:E23500,0)), "Not In Budget"),"")</f>
        <v/>
      </c>
      <c r="I11275" s="184"/>
      <c r="J11275" s="184"/>
      <c r="K11275" s="184"/>
      <c r="L11275" s="183"/>
    </row>
    <row r="11276">
      <c r="A11276" s="454"/>
      <c r="B11276" s="927"/>
      <c r="C11276" s="580"/>
      <c r="D11276" s="939"/>
      <c r="E11276" s="940"/>
      <c r="F11276" s="941"/>
      <c r="G11276" s="937" t="str">
        <f t="array" ref="G11276">xlookup(F11276,'Internal Staffing Calculator'!E:E,'Internal Staffing Calculator'!C:C,"")</f>
        <v/>
      </c>
      <c r="H11276" s="932" t="str">
        <f t="array" ref="H11276">if(F11276&lt;&gt;"", iferror(index('Internal Staffing Calculator'!B$8:B23500,match(F11276,'Internal Staffing Calculator'!E$8:E23500,0)), "Not In Budget"),"")</f>
        <v/>
      </c>
      <c r="I11276" s="184"/>
      <c r="J11276" s="184"/>
      <c r="K11276" s="184"/>
      <c r="L11276" s="183"/>
    </row>
    <row r="11277">
      <c r="A11277" s="454"/>
      <c r="B11277" s="927"/>
      <c r="C11277" s="580"/>
      <c r="D11277" s="939"/>
      <c r="E11277" s="940"/>
      <c r="F11277" s="941"/>
      <c r="G11277" s="937" t="str">
        <f t="array" ref="G11277">xlookup(F11277,'Internal Staffing Calculator'!E:E,'Internal Staffing Calculator'!C:C,"")</f>
        <v/>
      </c>
      <c r="H11277" s="932" t="str">
        <f t="array" ref="H11277">if(F11277&lt;&gt;"", iferror(index('Internal Staffing Calculator'!B$8:B23500,match(F11277,'Internal Staffing Calculator'!E$8:E23500,0)), "Not In Budget"),"")</f>
        <v/>
      </c>
      <c r="I11277" s="184"/>
      <c r="J11277" s="184"/>
      <c r="K11277" s="184"/>
      <c r="L11277" s="183"/>
    </row>
    <row r="11278">
      <c r="A11278" s="454"/>
      <c r="B11278" s="927"/>
      <c r="C11278" s="580"/>
      <c r="D11278" s="939"/>
      <c r="E11278" s="940"/>
      <c r="F11278" s="941"/>
      <c r="G11278" s="937" t="str">
        <f t="array" ref="G11278">xlookup(F11278,'Internal Staffing Calculator'!E:E,'Internal Staffing Calculator'!C:C,"")</f>
        <v/>
      </c>
      <c r="H11278" s="932" t="str">
        <f t="array" ref="H11278">if(F11278&lt;&gt;"", iferror(index('Internal Staffing Calculator'!B$8:B23500,match(F11278,'Internal Staffing Calculator'!E$8:E23500,0)), "Not In Budget"),"")</f>
        <v/>
      </c>
      <c r="I11278" s="184"/>
      <c r="J11278" s="184"/>
      <c r="K11278" s="184"/>
      <c r="L11278" s="183"/>
    </row>
    <row r="11279">
      <c r="A11279" s="454"/>
      <c r="B11279" s="927"/>
      <c r="C11279" s="580"/>
      <c r="D11279" s="939"/>
      <c r="E11279" s="940"/>
      <c r="F11279" s="941"/>
      <c r="G11279" s="937" t="str">
        <f t="array" ref="G11279">xlookup(F11279,'Internal Staffing Calculator'!E:E,'Internal Staffing Calculator'!C:C,"")</f>
        <v/>
      </c>
      <c r="H11279" s="932" t="str">
        <f t="array" ref="H11279">if(F11279&lt;&gt;"", iferror(index('Internal Staffing Calculator'!B$8:B23500,match(F11279,'Internal Staffing Calculator'!E$8:E23500,0)), "Not In Budget"),"")</f>
        <v/>
      </c>
      <c r="I11279" s="184"/>
      <c r="J11279" s="184"/>
      <c r="K11279" s="184"/>
      <c r="L11279" s="183"/>
    </row>
    <row r="11280">
      <c r="A11280" s="454"/>
      <c r="B11280" s="927"/>
      <c r="C11280" s="580"/>
      <c r="D11280" s="939"/>
      <c r="E11280" s="940"/>
      <c r="F11280" s="941"/>
      <c r="G11280" s="937" t="str">
        <f t="array" ref="G11280">xlookup(F11280,'Internal Staffing Calculator'!E:E,'Internal Staffing Calculator'!C:C,"")</f>
        <v/>
      </c>
      <c r="H11280" s="932" t="str">
        <f t="array" ref="H11280">if(F11280&lt;&gt;"", iferror(index('Internal Staffing Calculator'!B$8:B23500,match(F11280,'Internal Staffing Calculator'!E$8:E23500,0)), "Not In Budget"),"")</f>
        <v/>
      </c>
      <c r="I11280" s="184"/>
      <c r="J11280" s="184"/>
      <c r="K11280" s="184"/>
      <c r="L11280" s="183"/>
    </row>
    <row r="11281">
      <c r="A11281" s="454"/>
      <c r="B11281" s="927"/>
      <c r="C11281" s="580"/>
      <c r="D11281" s="939"/>
      <c r="E11281" s="940"/>
      <c r="F11281" s="941"/>
      <c r="G11281" s="937" t="str">
        <f t="array" ref="G11281">xlookup(F11281,'Internal Staffing Calculator'!E:E,'Internal Staffing Calculator'!C:C,"")</f>
        <v/>
      </c>
      <c r="H11281" s="932" t="str">
        <f t="array" ref="H11281">if(F11281&lt;&gt;"", iferror(index('Internal Staffing Calculator'!B$8:B23500,match(F11281,'Internal Staffing Calculator'!E$8:E23500,0)), "Not In Budget"),"")</f>
        <v/>
      </c>
      <c r="I11281" s="184"/>
      <c r="J11281" s="184"/>
      <c r="K11281" s="184"/>
      <c r="L11281" s="183"/>
    </row>
    <row r="11282">
      <c r="A11282" s="454"/>
      <c r="B11282" s="927"/>
      <c r="C11282" s="580"/>
      <c r="D11282" s="939"/>
      <c r="E11282" s="940"/>
      <c r="F11282" s="941"/>
      <c r="G11282" s="937" t="str">
        <f t="array" ref="G11282">xlookup(F11282,'Internal Staffing Calculator'!E:E,'Internal Staffing Calculator'!C:C,"")</f>
        <v/>
      </c>
      <c r="H11282" s="932" t="str">
        <f t="array" ref="H11282">if(F11282&lt;&gt;"", iferror(index('Internal Staffing Calculator'!B$8:B23500,match(F11282,'Internal Staffing Calculator'!E$8:E23500,0)), "Not In Budget"),"")</f>
        <v/>
      </c>
      <c r="I11282" s="184"/>
      <c r="J11282" s="184"/>
      <c r="K11282" s="184"/>
      <c r="L11282" s="183"/>
    </row>
    <row r="11283">
      <c r="A11283" s="454"/>
      <c r="B11283" s="927"/>
      <c r="C11283" s="580"/>
      <c r="D11283" s="939"/>
      <c r="E11283" s="940"/>
      <c r="F11283" s="941"/>
      <c r="G11283" s="937" t="str">
        <f t="array" ref="G11283">xlookup(F11283,'Internal Staffing Calculator'!E:E,'Internal Staffing Calculator'!C:C,"")</f>
        <v/>
      </c>
      <c r="H11283" s="932" t="str">
        <f t="array" ref="H11283">if(F11283&lt;&gt;"", iferror(index('Internal Staffing Calculator'!B$8:B23500,match(F11283,'Internal Staffing Calculator'!E$8:E23500,0)), "Not In Budget"),"")</f>
        <v/>
      </c>
      <c r="I11283" s="184"/>
      <c r="J11283" s="184"/>
      <c r="K11283" s="184"/>
      <c r="L11283" s="183"/>
    </row>
    <row r="11284">
      <c r="A11284" s="454"/>
      <c r="B11284" s="927"/>
      <c r="C11284" s="580"/>
      <c r="D11284" s="939"/>
      <c r="E11284" s="940"/>
      <c r="F11284" s="941"/>
      <c r="G11284" s="937" t="str">
        <f t="array" ref="G11284">xlookup(F11284,'Internal Staffing Calculator'!E:E,'Internal Staffing Calculator'!C:C,"")</f>
        <v/>
      </c>
      <c r="H11284" s="932" t="str">
        <f t="array" ref="H11284">if(F11284&lt;&gt;"", iferror(index('Internal Staffing Calculator'!B$8:B23500,match(F11284,'Internal Staffing Calculator'!E$8:E23500,0)), "Not In Budget"),"")</f>
        <v/>
      </c>
      <c r="I11284" s="184"/>
      <c r="J11284" s="184"/>
      <c r="K11284" s="184"/>
      <c r="L11284" s="183"/>
    </row>
    <row r="11285">
      <c r="A11285" s="454"/>
      <c r="B11285" s="927"/>
      <c r="C11285" s="580"/>
      <c r="D11285" s="939"/>
      <c r="E11285" s="940"/>
      <c r="F11285" s="941"/>
      <c r="G11285" s="937" t="str">
        <f t="array" ref="G11285">xlookup(F11285,'Internal Staffing Calculator'!E:E,'Internal Staffing Calculator'!C:C,"")</f>
        <v/>
      </c>
      <c r="H11285" s="932" t="str">
        <f t="array" ref="H11285">if(F11285&lt;&gt;"", iferror(index('Internal Staffing Calculator'!B$8:B23500,match(F11285,'Internal Staffing Calculator'!E$8:E23500,0)), "Not In Budget"),"")</f>
        <v/>
      </c>
      <c r="I11285" s="184"/>
      <c r="J11285" s="184"/>
      <c r="K11285" s="184"/>
      <c r="L11285" s="183"/>
    </row>
    <row r="11286">
      <c r="A11286" s="454"/>
      <c r="B11286" s="927"/>
      <c r="C11286" s="580"/>
      <c r="D11286" s="939"/>
      <c r="E11286" s="940"/>
      <c r="F11286" s="941"/>
      <c r="G11286" s="937" t="str">
        <f t="array" ref="G11286">xlookup(F11286,'Internal Staffing Calculator'!E:E,'Internal Staffing Calculator'!C:C,"")</f>
        <v/>
      </c>
      <c r="H11286" s="932" t="str">
        <f t="array" ref="H11286">if(F11286&lt;&gt;"", iferror(index('Internal Staffing Calculator'!B$8:B23500,match(F11286,'Internal Staffing Calculator'!E$8:E23500,0)), "Not In Budget"),"")</f>
        <v/>
      </c>
      <c r="I11286" s="184"/>
      <c r="J11286" s="184"/>
      <c r="K11286" s="184"/>
      <c r="L11286" s="183"/>
    </row>
    <row r="11287">
      <c r="A11287" s="454"/>
      <c r="B11287" s="927"/>
      <c r="C11287" s="580"/>
      <c r="D11287" s="939"/>
      <c r="E11287" s="940"/>
      <c r="F11287" s="941"/>
      <c r="G11287" s="937" t="str">
        <f t="array" ref="G11287">xlookup(F11287,'Internal Staffing Calculator'!E:E,'Internal Staffing Calculator'!C:C,"")</f>
        <v/>
      </c>
      <c r="H11287" s="932" t="str">
        <f t="array" ref="H11287">if(F11287&lt;&gt;"", iferror(index('Internal Staffing Calculator'!B$8:B23500,match(F11287,'Internal Staffing Calculator'!E$8:E23500,0)), "Not In Budget"),"")</f>
        <v/>
      </c>
      <c r="I11287" s="184"/>
      <c r="J11287" s="184"/>
      <c r="K11287" s="184"/>
      <c r="L11287" s="183"/>
    </row>
    <row r="11288">
      <c r="A11288" s="454"/>
      <c r="B11288" s="927"/>
      <c r="C11288" s="580"/>
      <c r="D11288" s="939"/>
      <c r="E11288" s="940"/>
      <c r="F11288" s="941"/>
      <c r="G11288" s="937" t="str">
        <f t="array" ref="G11288">xlookup(F11288,'Internal Staffing Calculator'!E:E,'Internal Staffing Calculator'!C:C,"")</f>
        <v/>
      </c>
      <c r="H11288" s="932" t="str">
        <f t="array" ref="H11288">if(F11288&lt;&gt;"", iferror(index('Internal Staffing Calculator'!B$8:B23500,match(F11288,'Internal Staffing Calculator'!E$8:E23500,0)), "Not In Budget"),"")</f>
        <v/>
      </c>
      <c r="I11288" s="184"/>
      <c r="J11288" s="184"/>
      <c r="K11288" s="184"/>
      <c r="L11288" s="183"/>
    </row>
    <row r="11289">
      <c r="A11289" s="454"/>
      <c r="B11289" s="927"/>
      <c r="C11289" s="580"/>
      <c r="D11289" s="939"/>
      <c r="E11289" s="940"/>
      <c r="F11289" s="941"/>
      <c r="G11289" s="937" t="str">
        <f t="array" ref="G11289">xlookup(F11289,'Internal Staffing Calculator'!E:E,'Internal Staffing Calculator'!C:C,"")</f>
        <v/>
      </c>
      <c r="H11289" s="932" t="str">
        <f t="array" ref="H11289">if(F11289&lt;&gt;"", iferror(index('Internal Staffing Calculator'!B$8:B23500,match(F11289,'Internal Staffing Calculator'!E$8:E23500,0)), "Not In Budget"),"")</f>
        <v/>
      </c>
      <c r="I11289" s="184"/>
      <c r="J11289" s="184"/>
      <c r="K11289" s="184"/>
      <c r="L11289" s="183"/>
    </row>
    <row r="11290">
      <c r="A11290" s="454"/>
      <c r="B11290" s="927"/>
      <c r="C11290" s="580"/>
      <c r="D11290" s="939"/>
      <c r="E11290" s="940"/>
      <c r="F11290" s="941"/>
      <c r="G11290" s="937" t="str">
        <f t="array" ref="G11290">xlookup(F11290,'Internal Staffing Calculator'!E:E,'Internal Staffing Calculator'!C:C,"")</f>
        <v/>
      </c>
      <c r="H11290" s="932" t="str">
        <f t="array" ref="H11290">if(F11290&lt;&gt;"", iferror(index('Internal Staffing Calculator'!B$8:B23500,match(F11290,'Internal Staffing Calculator'!E$8:E23500,0)), "Not In Budget"),"")</f>
        <v/>
      </c>
      <c r="I11290" s="184"/>
      <c r="J11290" s="184"/>
      <c r="K11290" s="184"/>
      <c r="L11290" s="183"/>
    </row>
    <row r="11291">
      <c r="A11291" s="454"/>
      <c r="B11291" s="927"/>
      <c r="C11291" s="580"/>
      <c r="D11291" s="939"/>
      <c r="E11291" s="940"/>
      <c r="F11291" s="941"/>
      <c r="G11291" s="937" t="str">
        <f t="array" ref="G11291">xlookup(F11291,'Internal Staffing Calculator'!E:E,'Internal Staffing Calculator'!C:C,"")</f>
        <v/>
      </c>
      <c r="H11291" s="932" t="str">
        <f t="array" ref="H11291">if(F11291&lt;&gt;"", iferror(index('Internal Staffing Calculator'!B$8:B23500,match(F11291,'Internal Staffing Calculator'!E$8:E23500,0)), "Not In Budget"),"")</f>
        <v/>
      </c>
      <c r="I11291" s="184"/>
      <c r="J11291" s="184"/>
      <c r="K11291" s="184"/>
      <c r="L11291" s="183"/>
    </row>
    <row r="11292">
      <c r="A11292" s="454"/>
      <c r="B11292" s="927"/>
      <c r="C11292" s="580"/>
      <c r="D11292" s="939"/>
      <c r="E11292" s="940"/>
      <c r="F11292" s="941"/>
      <c r="G11292" s="937" t="str">
        <f t="array" ref="G11292">xlookup(F11292,'Internal Staffing Calculator'!E:E,'Internal Staffing Calculator'!C:C,"")</f>
        <v/>
      </c>
      <c r="H11292" s="932" t="str">
        <f t="array" ref="H11292">if(F11292&lt;&gt;"", iferror(index('Internal Staffing Calculator'!B$8:B23500,match(F11292,'Internal Staffing Calculator'!E$8:E23500,0)), "Not In Budget"),"")</f>
        <v/>
      </c>
      <c r="I11292" s="184"/>
      <c r="J11292" s="184"/>
      <c r="K11292" s="184"/>
      <c r="L11292" s="183"/>
    </row>
    <row r="11293">
      <c r="A11293" s="454"/>
      <c r="B11293" s="927"/>
      <c r="C11293" s="580"/>
      <c r="D11293" s="939"/>
      <c r="E11293" s="940"/>
      <c r="F11293" s="941"/>
      <c r="G11293" s="937" t="str">
        <f t="array" ref="G11293">xlookup(F11293,'Internal Staffing Calculator'!E:E,'Internal Staffing Calculator'!C:C,"")</f>
        <v/>
      </c>
      <c r="H11293" s="932" t="str">
        <f t="array" ref="H11293">if(F11293&lt;&gt;"", iferror(index('Internal Staffing Calculator'!B$8:B23500,match(F11293,'Internal Staffing Calculator'!E$8:E23500,0)), "Not In Budget"),"")</f>
        <v/>
      </c>
      <c r="I11293" s="184"/>
      <c r="J11293" s="184"/>
      <c r="K11293" s="184"/>
      <c r="L11293" s="183"/>
    </row>
    <row r="11294">
      <c r="A11294" s="454"/>
      <c r="B11294" s="927"/>
      <c r="C11294" s="580"/>
      <c r="D11294" s="939"/>
      <c r="E11294" s="940"/>
      <c r="F11294" s="941"/>
      <c r="G11294" s="937" t="str">
        <f t="array" ref="G11294">xlookup(F11294,'Internal Staffing Calculator'!E:E,'Internal Staffing Calculator'!C:C,"")</f>
        <v/>
      </c>
      <c r="H11294" s="932" t="str">
        <f t="array" ref="H11294">if(F11294&lt;&gt;"", iferror(index('Internal Staffing Calculator'!B$8:B23500,match(F11294,'Internal Staffing Calculator'!E$8:E23500,0)), "Not In Budget"),"")</f>
        <v/>
      </c>
      <c r="I11294" s="184"/>
      <c r="J11294" s="184"/>
      <c r="K11294" s="184"/>
      <c r="L11294" s="183"/>
    </row>
    <row r="11295">
      <c r="A11295" s="454"/>
      <c r="B11295" s="927"/>
      <c r="C11295" s="580"/>
      <c r="D11295" s="939"/>
      <c r="E11295" s="940"/>
      <c r="F11295" s="941"/>
      <c r="G11295" s="937" t="str">
        <f t="array" ref="G11295">xlookup(F11295,'Internal Staffing Calculator'!E:E,'Internal Staffing Calculator'!C:C,"")</f>
        <v/>
      </c>
      <c r="H11295" s="932" t="str">
        <f t="array" ref="H11295">if(F11295&lt;&gt;"", iferror(index('Internal Staffing Calculator'!B$8:B23500,match(F11295,'Internal Staffing Calculator'!E$8:E23500,0)), "Not In Budget"),"")</f>
        <v/>
      </c>
      <c r="I11295" s="184"/>
      <c r="J11295" s="184"/>
      <c r="K11295" s="184"/>
      <c r="L11295" s="183"/>
    </row>
    <row r="11296">
      <c r="A11296" s="454"/>
      <c r="B11296" s="927"/>
      <c r="C11296" s="580"/>
      <c r="D11296" s="939"/>
      <c r="E11296" s="940"/>
      <c r="F11296" s="941"/>
      <c r="G11296" s="937" t="str">
        <f t="array" ref="G11296">xlookup(F11296,'Internal Staffing Calculator'!E:E,'Internal Staffing Calculator'!C:C,"")</f>
        <v/>
      </c>
      <c r="H11296" s="932" t="str">
        <f t="array" ref="H11296">if(F11296&lt;&gt;"", iferror(index('Internal Staffing Calculator'!B$8:B23500,match(F11296,'Internal Staffing Calculator'!E$8:E23500,0)), "Not In Budget"),"")</f>
        <v/>
      </c>
      <c r="I11296" s="184"/>
      <c r="J11296" s="184"/>
      <c r="K11296" s="184"/>
      <c r="L11296" s="183"/>
    </row>
    <row r="11297">
      <c r="A11297" s="454"/>
      <c r="B11297" s="927"/>
      <c r="C11297" s="580"/>
      <c r="D11297" s="939"/>
      <c r="E11297" s="940"/>
      <c r="F11297" s="941"/>
      <c r="G11297" s="937" t="str">
        <f t="array" ref="G11297">xlookup(F11297,'Internal Staffing Calculator'!E:E,'Internal Staffing Calculator'!C:C,"")</f>
        <v/>
      </c>
      <c r="H11297" s="932" t="str">
        <f t="array" ref="H11297">if(F11297&lt;&gt;"", iferror(index('Internal Staffing Calculator'!B$8:B23500,match(F11297,'Internal Staffing Calculator'!E$8:E23500,0)), "Not In Budget"),"")</f>
        <v/>
      </c>
      <c r="I11297" s="184"/>
      <c r="J11297" s="184"/>
      <c r="K11297" s="184"/>
      <c r="L11297" s="183"/>
    </row>
    <row r="11298">
      <c r="A11298" s="454"/>
      <c r="B11298" s="927"/>
      <c r="C11298" s="580"/>
      <c r="D11298" s="939"/>
      <c r="E11298" s="940"/>
      <c r="F11298" s="941"/>
      <c r="G11298" s="937" t="str">
        <f t="array" ref="G11298">xlookup(F11298,'Internal Staffing Calculator'!E:E,'Internal Staffing Calculator'!C:C,"")</f>
        <v/>
      </c>
      <c r="H11298" s="932" t="str">
        <f t="array" ref="H11298">if(F11298&lt;&gt;"", iferror(index('Internal Staffing Calculator'!B$8:B23500,match(F11298,'Internal Staffing Calculator'!E$8:E23500,0)), "Not In Budget"),"")</f>
        <v/>
      </c>
      <c r="I11298" s="184"/>
      <c r="J11298" s="184"/>
      <c r="K11298" s="184"/>
      <c r="L11298" s="183"/>
    </row>
    <row r="11299">
      <c r="A11299" s="454"/>
      <c r="B11299" s="927"/>
      <c r="C11299" s="580"/>
      <c r="D11299" s="939"/>
      <c r="E11299" s="940"/>
      <c r="F11299" s="941"/>
      <c r="G11299" s="937" t="str">
        <f t="array" ref="G11299">xlookup(F11299,'Internal Staffing Calculator'!E:E,'Internal Staffing Calculator'!C:C,"")</f>
        <v/>
      </c>
      <c r="H11299" s="932" t="str">
        <f t="array" ref="H11299">if(F11299&lt;&gt;"", iferror(index('Internal Staffing Calculator'!B$8:B23500,match(F11299,'Internal Staffing Calculator'!E$8:E23500,0)), "Not In Budget"),"")</f>
        <v/>
      </c>
      <c r="I11299" s="184"/>
      <c r="J11299" s="184"/>
      <c r="K11299" s="184"/>
      <c r="L11299" s="183"/>
    </row>
    <row r="11300">
      <c r="A11300" s="454"/>
      <c r="B11300" s="927"/>
      <c r="C11300" s="580"/>
      <c r="D11300" s="939"/>
      <c r="E11300" s="940"/>
      <c r="F11300" s="941"/>
      <c r="G11300" s="937" t="str">
        <f t="array" ref="G11300">xlookup(F11300,'Internal Staffing Calculator'!E:E,'Internal Staffing Calculator'!C:C,"")</f>
        <v/>
      </c>
      <c r="H11300" s="932" t="str">
        <f t="array" ref="H11300">if(F11300&lt;&gt;"", iferror(index('Internal Staffing Calculator'!B$8:B23500,match(F11300,'Internal Staffing Calculator'!E$8:E23500,0)), "Not In Budget"),"")</f>
        <v/>
      </c>
      <c r="I11300" s="184"/>
      <c r="J11300" s="184"/>
      <c r="K11300" s="184"/>
      <c r="L11300" s="183"/>
    </row>
    <row r="11301">
      <c r="A11301" s="454"/>
      <c r="B11301" s="927"/>
      <c r="C11301" s="580"/>
      <c r="D11301" s="939"/>
      <c r="E11301" s="940"/>
      <c r="F11301" s="941"/>
      <c r="G11301" s="937" t="str">
        <f t="array" ref="G11301">xlookup(F11301,'Internal Staffing Calculator'!E:E,'Internal Staffing Calculator'!C:C,"")</f>
        <v/>
      </c>
      <c r="H11301" s="932" t="str">
        <f t="array" ref="H11301">if(F11301&lt;&gt;"", iferror(index('Internal Staffing Calculator'!B$8:B23500,match(F11301,'Internal Staffing Calculator'!E$8:E23500,0)), "Not In Budget"),"")</f>
        <v/>
      </c>
      <c r="I11301" s="184"/>
      <c r="J11301" s="184"/>
      <c r="K11301" s="184"/>
      <c r="L11301" s="183"/>
    </row>
    <row r="11302">
      <c r="A11302" s="454"/>
      <c r="B11302" s="927"/>
      <c r="C11302" s="580"/>
      <c r="D11302" s="939"/>
      <c r="E11302" s="940"/>
      <c r="F11302" s="941"/>
      <c r="G11302" s="937" t="str">
        <f t="array" ref="G11302">xlookup(F11302,'Internal Staffing Calculator'!E:E,'Internal Staffing Calculator'!C:C,"")</f>
        <v/>
      </c>
      <c r="H11302" s="932" t="str">
        <f t="array" ref="H11302">if(F11302&lt;&gt;"", iferror(index('Internal Staffing Calculator'!B$8:B23500,match(F11302,'Internal Staffing Calculator'!E$8:E23500,0)), "Not In Budget"),"")</f>
        <v/>
      </c>
      <c r="I11302" s="184"/>
      <c r="J11302" s="184"/>
      <c r="K11302" s="184"/>
      <c r="L11302" s="183"/>
    </row>
    <row r="11303">
      <c r="A11303" s="454"/>
      <c r="B11303" s="927"/>
      <c r="C11303" s="580"/>
      <c r="D11303" s="939"/>
      <c r="E11303" s="940"/>
      <c r="F11303" s="941"/>
      <c r="G11303" s="937" t="str">
        <f t="array" ref="G11303">xlookup(F11303,'Internal Staffing Calculator'!E:E,'Internal Staffing Calculator'!C:C,"")</f>
        <v/>
      </c>
      <c r="H11303" s="932" t="str">
        <f t="array" ref="H11303">if(F11303&lt;&gt;"", iferror(index('Internal Staffing Calculator'!B$8:B23500,match(F11303,'Internal Staffing Calculator'!E$8:E23500,0)), "Not In Budget"),"")</f>
        <v/>
      </c>
      <c r="I11303" s="184"/>
      <c r="J11303" s="184"/>
      <c r="K11303" s="184"/>
      <c r="L11303" s="183"/>
    </row>
    <row r="11304">
      <c r="A11304" s="454"/>
      <c r="B11304" s="927"/>
      <c r="C11304" s="580"/>
      <c r="D11304" s="939"/>
      <c r="E11304" s="940"/>
      <c r="F11304" s="941"/>
      <c r="G11304" s="937" t="str">
        <f t="array" ref="G11304">xlookup(F11304,'Internal Staffing Calculator'!E:E,'Internal Staffing Calculator'!C:C,"")</f>
        <v/>
      </c>
      <c r="H11304" s="932" t="str">
        <f t="array" ref="H11304">if(F11304&lt;&gt;"", iferror(index('Internal Staffing Calculator'!B$8:B23500,match(F11304,'Internal Staffing Calculator'!E$8:E23500,0)), "Not In Budget"),"")</f>
        <v/>
      </c>
      <c r="I11304" s="184"/>
      <c r="J11304" s="184"/>
      <c r="K11304" s="184"/>
      <c r="L11304" s="183"/>
    </row>
    <row r="11305">
      <c r="A11305" s="454"/>
      <c r="B11305" s="927"/>
      <c r="C11305" s="580"/>
      <c r="D11305" s="939"/>
      <c r="E11305" s="940"/>
      <c r="F11305" s="941"/>
      <c r="G11305" s="937" t="str">
        <f t="array" ref="G11305">xlookup(F11305,'Internal Staffing Calculator'!E:E,'Internal Staffing Calculator'!C:C,"")</f>
        <v/>
      </c>
      <c r="H11305" s="932" t="str">
        <f t="array" ref="H11305">if(F11305&lt;&gt;"", iferror(index('Internal Staffing Calculator'!B$8:B23500,match(F11305,'Internal Staffing Calculator'!E$8:E23500,0)), "Not In Budget"),"")</f>
        <v/>
      </c>
      <c r="I11305" s="184"/>
      <c r="J11305" s="184"/>
      <c r="K11305" s="184"/>
      <c r="L11305" s="183"/>
    </row>
    <row r="11306">
      <c r="A11306" s="454"/>
      <c r="B11306" s="927"/>
      <c r="C11306" s="580"/>
      <c r="D11306" s="939"/>
      <c r="E11306" s="940"/>
      <c r="F11306" s="941"/>
      <c r="G11306" s="937" t="str">
        <f t="array" ref="G11306">xlookup(F11306,'Internal Staffing Calculator'!E:E,'Internal Staffing Calculator'!C:C,"")</f>
        <v/>
      </c>
      <c r="H11306" s="932" t="str">
        <f t="array" ref="H11306">if(F11306&lt;&gt;"", iferror(index('Internal Staffing Calculator'!B$8:B23500,match(F11306,'Internal Staffing Calculator'!E$8:E23500,0)), "Not In Budget"),"")</f>
        <v/>
      </c>
      <c r="I11306" s="184"/>
      <c r="J11306" s="184"/>
      <c r="K11306" s="184"/>
      <c r="L11306" s="183"/>
    </row>
    <row r="11307">
      <c r="A11307" s="454"/>
      <c r="B11307" s="927"/>
      <c r="C11307" s="580"/>
      <c r="D11307" s="939"/>
      <c r="E11307" s="940"/>
      <c r="F11307" s="941"/>
      <c r="G11307" s="937" t="str">
        <f t="array" ref="G11307">xlookup(F11307,'Internal Staffing Calculator'!E:E,'Internal Staffing Calculator'!C:C,"")</f>
        <v/>
      </c>
      <c r="H11307" s="932" t="str">
        <f t="array" ref="H11307">if(F11307&lt;&gt;"", iferror(index('Internal Staffing Calculator'!B$8:B23500,match(F11307,'Internal Staffing Calculator'!E$8:E23500,0)), "Not In Budget"),"")</f>
        <v/>
      </c>
      <c r="I11307" s="184"/>
      <c r="J11307" s="184"/>
      <c r="K11307" s="184"/>
      <c r="L11307" s="183"/>
    </row>
    <row r="11308">
      <c r="A11308" s="454"/>
      <c r="B11308" s="927"/>
      <c r="C11308" s="580"/>
      <c r="D11308" s="939"/>
      <c r="E11308" s="940"/>
      <c r="F11308" s="941"/>
      <c r="G11308" s="937" t="str">
        <f t="array" ref="G11308">xlookup(F11308,'Internal Staffing Calculator'!E:E,'Internal Staffing Calculator'!C:C,"")</f>
        <v/>
      </c>
      <c r="H11308" s="932" t="str">
        <f t="array" ref="H11308">if(F11308&lt;&gt;"", iferror(index('Internal Staffing Calculator'!B$8:B23500,match(F11308,'Internal Staffing Calculator'!E$8:E23500,0)), "Not In Budget"),"")</f>
        <v/>
      </c>
      <c r="I11308" s="184"/>
      <c r="J11308" s="184"/>
      <c r="K11308" s="184"/>
      <c r="L11308" s="183"/>
    </row>
    <row r="11309">
      <c r="A11309" s="454"/>
      <c r="B11309" s="927"/>
      <c r="C11309" s="580"/>
      <c r="D11309" s="939"/>
      <c r="E11309" s="940"/>
      <c r="F11309" s="941"/>
      <c r="G11309" s="937" t="str">
        <f t="array" ref="G11309">xlookup(F11309,'Internal Staffing Calculator'!E:E,'Internal Staffing Calculator'!C:C,"")</f>
        <v/>
      </c>
      <c r="H11309" s="932" t="str">
        <f t="array" ref="H11309">if(F11309&lt;&gt;"", iferror(index('Internal Staffing Calculator'!B$8:B23500,match(F11309,'Internal Staffing Calculator'!E$8:E23500,0)), "Not In Budget"),"")</f>
        <v/>
      </c>
      <c r="I11309" s="184"/>
      <c r="J11309" s="184"/>
      <c r="K11309" s="184"/>
      <c r="L11309" s="183"/>
    </row>
    <row r="11310">
      <c r="A11310" s="454"/>
      <c r="B11310" s="927"/>
      <c r="C11310" s="580"/>
      <c r="D11310" s="939"/>
      <c r="E11310" s="940"/>
      <c r="F11310" s="941"/>
      <c r="G11310" s="937" t="str">
        <f t="array" ref="G11310">xlookup(F11310,'Internal Staffing Calculator'!E:E,'Internal Staffing Calculator'!C:C,"")</f>
        <v/>
      </c>
      <c r="H11310" s="932" t="str">
        <f t="array" ref="H11310">if(F11310&lt;&gt;"", iferror(index('Internal Staffing Calculator'!B$8:B23500,match(F11310,'Internal Staffing Calculator'!E$8:E23500,0)), "Not In Budget"),"")</f>
        <v/>
      </c>
      <c r="I11310" s="184"/>
      <c r="J11310" s="184"/>
      <c r="K11310" s="184"/>
      <c r="L11310" s="183"/>
    </row>
    <row r="11311">
      <c r="A11311" s="454"/>
      <c r="B11311" s="927"/>
      <c r="C11311" s="580"/>
      <c r="D11311" s="939"/>
      <c r="E11311" s="940"/>
      <c r="F11311" s="941"/>
      <c r="G11311" s="937" t="str">
        <f t="array" ref="G11311">xlookup(F11311,'Internal Staffing Calculator'!E:E,'Internal Staffing Calculator'!C:C,"")</f>
        <v/>
      </c>
      <c r="H11311" s="932" t="str">
        <f t="array" ref="H11311">if(F11311&lt;&gt;"", iferror(index('Internal Staffing Calculator'!B$8:B23500,match(F11311,'Internal Staffing Calculator'!E$8:E23500,0)), "Not In Budget"),"")</f>
        <v/>
      </c>
      <c r="I11311" s="184"/>
      <c r="J11311" s="184"/>
      <c r="K11311" s="184"/>
      <c r="L11311" s="183"/>
    </row>
    <row r="11312">
      <c r="A11312" s="454"/>
      <c r="B11312" s="927"/>
      <c r="C11312" s="580"/>
      <c r="D11312" s="939"/>
      <c r="E11312" s="940"/>
      <c r="F11312" s="941"/>
      <c r="G11312" s="937" t="str">
        <f t="array" ref="G11312">xlookup(F11312,'Internal Staffing Calculator'!E:E,'Internal Staffing Calculator'!C:C,"")</f>
        <v/>
      </c>
      <c r="H11312" s="932" t="str">
        <f t="array" ref="H11312">if(F11312&lt;&gt;"", iferror(index('Internal Staffing Calculator'!B$8:B23500,match(F11312,'Internal Staffing Calculator'!E$8:E23500,0)), "Not In Budget"),"")</f>
        <v/>
      </c>
      <c r="I11312" s="184"/>
      <c r="J11312" s="184"/>
      <c r="K11312" s="184"/>
      <c r="L11312" s="183"/>
    </row>
    <row r="11313">
      <c r="A11313" s="454"/>
      <c r="B11313" s="927"/>
      <c r="C11313" s="580"/>
      <c r="D11313" s="939"/>
      <c r="E11313" s="940"/>
      <c r="F11313" s="941"/>
      <c r="G11313" s="937" t="str">
        <f t="array" ref="G11313">xlookup(F11313,'Internal Staffing Calculator'!E:E,'Internal Staffing Calculator'!C:C,"")</f>
        <v/>
      </c>
      <c r="H11313" s="932" t="str">
        <f t="array" ref="H11313">if(F11313&lt;&gt;"", iferror(index('Internal Staffing Calculator'!B$8:B23500,match(F11313,'Internal Staffing Calculator'!E$8:E23500,0)), "Not In Budget"),"")</f>
        <v/>
      </c>
      <c r="I11313" s="184"/>
      <c r="J11313" s="184"/>
      <c r="K11313" s="184"/>
      <c r="L11313" s="183"/>
    </row>
    <row r="11314">
      <c r="A11314" s="454"/>
      <c r="B11314" s="927"/>
      <c r="C11314" s="580"/>
      <c r="D11314" s="939"/>
      <c r="E11314" s="940"/>
      <c r="F11314" s="941"/>
      <c r="G11314" s="937" t="str">
        <f t="array" ref="G11314">xlookup(F11314,'Internal Staffing Calculator'!E:E,'Internal Staffing Calculator'!C:C,"")</f>
        <v/>
      </c>
      <c r="H11314" s="932" t="str">
        <f t="array" ref="H11314">if(F11314&lt;&gt;"", iferror(index('Internal Staffing Calculator'!B$8:B23500,match(F11314,'Internal Staffing Calculator'!E$8:E23500,0)), "Not In Budget"),"")</f>
        <v/>
      </c>
      <c r="I11314" s="184"/>
      <c r="J11314" s="184"/>
      <c r="K11314" s="184"/>
      <c r="L11314" s="183"/>
    </row>
    <row r="11315">
      <c r="A11315" s="454"/>
      <c r="B11315" s="927"/>
      <c r="C11315" s="580"/>
      <c r="D11315" s="939"/>
      <c r="E11315" s="940"/>
      <c r="F11315" s="941"/>
      <c r="G11315" s="937" t="str">
        <f t="array" ref="G11315">xlookup(F11315,'Internal Staffing Calculator'!E:E,'Internal Staffing Calculator'!C:C,"")</f>
        <v/>
      </c>
      <c r="H11315" s="932" t="str">
        <f t="array" ref="H11315">if(F11315&lt;&gt;"", iferror(index('Internal Staffing Calculator'!B$8:B23500,match(F11315,'Internal Staffing Calculator'!E$8:E23500,0)), "Not In Budget"),"")</f>
        <v/>
      </c>
      <c r="I11315" s="184"/>
      <c r="J11315" s="184"/>
      <c r="K11315" s="184"/>
      <c r="L11315" s="183"/>
    </row>
    <row r="11316">
      <c r="A11316" s="454"/>
      <c r="B11316" s="927"/>
      <c r="C11316" s="580"/>
      <c r="D11316" s="939"/>
      <c r="E11316" s="940"/>
      <c r="F11316" s="941"/>
      <c r="G11316" s="937" t="str">
        <f t="array" ref="G11316">xlookup(F11316,'Internal Staffing Calculator'!E:E,'Internal Staffing Calculator'!C:C,"")</f>
        <v/>
      </c>
      <c r="H11316" s="932" t="str">
        <f t="array" ref="H11316">if(F11316&lt;&gt;"", iferror(index('Internal Staffing Calculator'!B$8:B23500,match(F11316,'Internal Staffing Calculator'!E$8:E23500,0)), "Not In Budget"),"")</f>
        <v/>
      </c>
      <c r="I11316" s="184"/>
      <c r="J11316" s="184"/>
      <c r="K11316" s="184"/>
      <c r="L11316" s="183"/>
    </row>
    <row r="11317">
      <c r="A11317" s="454"/>
      <c r="B11317" s="927"/>
      <c r="C11317" s="580"/>
      <c r="D11317" s="939"/>
      <c r="E11317" s="940"/>
      <c r="F11317" s="941"/>
      <c r="G11317" s="937" t="str">
        <f t="array" ref="G11317">xlookup(F11317,'Internal Staffing Calculator'!E:E,'Internal Staffing Calculator'!C:C,"")</f>
        <v/>
      </c>
      <c r="H11317" s="932" t="str">
        <f t="array" ref="H11317">if(F11317&lt;&gt;"", iferror(index('Internal Staffing Calculator'!B$8:B23500,match(F11317,'Internal Staffing Calculator'!E$8:E23500,0)), "Not In Budget"),"")</f>
        <v/>
      </c>
      <c r="I11317" s="184"/>
      <c r="J11317" s="184"/>
      <c r="K11317" s="184"/>
      <c r="L11317" s="183"/>
    </row>
    <row r="11318">
      <c r="A11318" s="454"/>
      <c r="B11318" s="927"/>
      <c r="C11318" s="580"/>
      <c r="D11318" s="939"/>
      <c r="E11318" s="940"/>
      <c r="F11318" s="941"/>
      <c r="G11318" s="937" t="str">
        <f t="array" ref="G11318">xlookup(F11318,'Internal Staffing Calculator'!E:E,'Internal Staffing Calculator'!C:C,"")</f>
        <v/>
      </c>
      <c r="H11318" s="932" t="str">
        <f t="array" ref="H11318">if(F11318&lt;&gt;"", iferror(index('Internal Staffing Calculator'!B$8:B23500,match(F11318,'Internal Staffing Calculator'!E$8:E23500,0)), "Not In Budget"),"")</f>
        <v/>
      </c>
      <c r="I11318" s="184"/>
      <c r="J11318" s="184"/>
      <c r="K11318" s="184"/>
      <c r="L11318" s="183"/>
    </row>
    <row r="11319">
      <c r="A11319" s="454"/>
      <c r="B11319" s="927"/>
      <c r="C11319" s="580"/>
      <c r="D11319" s="939"/>
      <c r="E11319" s="940"/>
      <c r="F11319" s="941"/>
      <c r="G11319" s="937" t="str">
        <f t="array" ref="G11319">xlookup(F11319,'Internal Staffing Calculator'!E:E,'Internal Staffing Calculator'!C:C,"")</f>
        <v/>
      </c>
      <c r="H11319" s="932" t="str">
        <f t="array" ref="H11319">if(F11319&lt;&gt;"", iferror(index('Internal Staffing Calculator'!B$8:B23500,match(F11319,'Internal Staffing Calculator'!E$8:E23500,0)), "Not In Budget"),"")</f>
        <v/>
      </c>
      <c r="I11319" s="184"/>
      <c r="J11319" s="184"/>
      <c r="K11319" s="184"/>
      <c r="L11319" s="183"/>
    </row>
    <row r="11320">
      <c r="A11320" s="454"/>
      <c r="B11320" s="927"/>
      <c r="C11320" s="580"/>
      <c r="D11320" s="939"/>
      <c r="E11320" s="940"/>
      <c r="F11320" s="941"/>
      <c r="G11320" s="937" t="str">
        <f t="array" ref="G11320">xlookup(F11320,'Internal Staffing Calculator'!E:E,'Internal Staffing Calculator'!C:C,"")</f>
        <v/>
      </c>
      <c r="H11320" s="932" t="str">
        <f t="array" ref="H11320">if(F11320&lt;&gt;"", iferror(index('Internal Staffing Calculator'!B$8:B23500,match(F11320,'Internal Staffing Calculator'!E$8:E23500,0)), "Not In Budget"),"")</f>
        <v/>
      </c>
      <c r="I11320" s="184"/>
      <c r="J11320" s="184"/>
      <c r="K11320" s="184"/>
      <c r="L11320" s="183"/>
    </row>
    <row r="11321">
      <c r="A11321" s="454"/>
      <c r="B11321" s="927"/>
      <c r="C11321" s="580"/>
      <c r="D11321" s="939"/>
      <c r="E11321" s="940"/>
      <c r="F11321" s="941"/>
      <c r="G11321" s="937" t="str">
        <f t="array" ref="G11321">xlookup(F11321,'Internal Staffing Calculator'!E:E,'Internal Staffing Calculator'!C:C,"")</f>
        <v/>
      </c>
      <c r="H11321" s="932" t="str">
        <f t="array" ref="H11321">if(F11321&lt;&gt;"", iferror(index('Internal Staffing Calculator'!B$8:B23500,match(F11321,'Internal Staffing Calculator'!E$8:E23500,0)), "Not In Budget"),"")</f>
        <v/>
      </c>
      <c r="I11321" s="184"/>
      <c r="J11321" s="184"/>
      <c r="K11321" s="184"/>
      <c r="L11321" s="183"/>
    </row>
    <row r="11322">
      <c r="A11322" s="454"/>
      <c r="B11322" s="927"/>
      <c r="C11322" s="580"/>
      <c r="D11322" s="939"/>
      <c r="E11322" s="940"/>
      <c r="F11322" s="941"/>
      <c r="G11322" s="937" t="str">
        <f t="array" ref="G11322">xlookup(F11322,'Internal Staffing Calculator'!E:E,'Internal Staffing Calculator'!C:C,"")</f>
        <v/>
      </c>
      <c r="H11322" s="932" t="str">
        <f t="array" ref="H11322">if(F11322&lt;&gt;"", iferror(index('Internal Staffing Calculator'!B$8:B23500,match(F11322,'Internal Staffing Calculator'!E$8:E23500,0)), "Not In Budget"),"")</f>
        <v/>
      </c>
      <c r="I11322" s="184"/>
      <c r="J11322" s="184"/>
      <c r="K11322" s="184"/>
      <c r="L11322" s="183"/>
    </row>
    <row r="11323">
      <c r="A11323" s="454"/>
      <c r="B11323" s="927"/>
      <c r="C11323" s="580"/>
      <c r="D11323" s="939"/>
      <c r="E11323" s="940"/>
      <c r="F11323" s="941"/>
      <c r="G11323" s="937" t="str">
        <f t="array" ref="G11323">xlookup(F11323,'Internal Staffing Calculator'!E:E,'Internal Staffing Calculator'!C:C,"")</f>
        <v/>
      </c>
      <c r="H11323" s="932" t="str">
        <f t="array" ref="H11323">if(F11323&lt;&gt;"", iferror(index('Internal Staffing Calculator'!B$8:B23500,match(F11323,'Internal Staffing Calculator'!E$8:E23500,0)), "Not In Budget"),"")</f>
        <v/>
      </c>
      <c r="I11323" s="184"/>
      <c r="J11323" s="184"/>
      <c r="K11323" s="184"/>
      <c r="L11323" s="183"/>
    </row>
    <row r="11324">
      <c r="A11324" s="454"/>
      <c r="B11324" s="927"/>
      <c r="C11324" s="580"/>
      <c r="D11324" s="939"/>
      <c r="E11324" s="940"/>
      <c r="F11324" s="941"/>
      <c r="G11324" s="937" t="str">
        <f t="array" ref="G11324">xlookup(F11324,'Internal Staffing Calculator'!E:E,'Internal Staffing Calculator'!C:C,"")</f>
        <v/>
      </c>
      <c r="H11324" s="932" t="str">
        <f t="array" ref="H11324">if(F11324&lt;&gt;"", iferror(index('Internal Staffing Calculator'!B$8:B23500,match(F11324,'Internal Staffing Calculator'!E$8:E23500,0)), "Not In Budget"),"")</f>
        <v/>
      </c>
      <c r="I11324" s="184"/>
      <c r="J11324" s="184"/>
      <c r="K11324" s="184"/>
      <c r="L11324" s="183"/>
    </row>
    <row r="11325">
      <c r="A11325" s="454"/>
      <c r="B11325" s="927"/>
      <c r="C11325" s="580"/>
      <c r="D11325" s="939"/>
      <c r="E11325" s="940"/>
      <c r="F11325" s="941"/>
      <c r="G11325" s="937" t="str">
        <f t="array" ref="G11325">xlookup(F11325,'Internal Staffing Calculator'!E:E,'Internal Staffing Calculator'!C:C,"")</f>
        <v/>
      </c>
      <c r="H11325" s="932" t="str">
        <f t="array" ref="H11325">if(F11325&lt;&gt;"", iferror(index('Internal Staffing Calculator'!B$8:B23500,match(F11325,'Internal Staffing Calculator'!E$8:E23500,0)), "Not In Budget"),"")</f>
        <v/>
      </c>
      <c r="I11325" s="184"/>
      <c r="J11325" s="184"/>
      <c r="K11325" s="184"/>
      <c r="L11325" s="183"/>
    </row>
    <row r="11326">
      <c r="A11326" s="454"/>
      <c r="B11326" s="927"/>
      <c r="C11326" s="580"/>
      <c r="D11326" s="939"/>
      <c r="E11326" s="940"/>
      <c r="F11326" s="941"/>
      <c r="G11326" s="937" t="str">
        <f t="array" ref="G11326">xlookup(F11326,'Internal Staffing Calculator'!E:E,'Internal Staffing Calculator'!C:C,"")</f>
        <v/>
      </c>
      <c r="H11326" s="932" t="str">
        <f t="array" ref="H11326">if(F11326&lt;&gt;"", iferror(index('Internal Staffing Calculator'!B$8:B23500,match(F11326,'Internal Staffing Calculator'!E$8:E23500,0)), "Not In Budget"),"")</f>
        <v/>
      </c>
      <c r="I11326" s="184"/>
      <c r="J11326" s="184"/>
      <c r="K11326" s="184"/>
      <c r="L11326" s="183"/>
    </row>
    <row r="11327">
      <c r="A11327" s="454"/>
      <c r="B11327" s="927"/>
      <c r="C11327" s="580"/>
      <c r="D11327" s="939"/>
      <c r="E11327" s="940"/>
      <c r="F11327" s="941"/>
      <c r="G11327" s="937" t="str">
        <f t="array" ref="G11327">xlookup(F11327,'Internal Staffing Calculator'!E:E,'Internal Staffing Calculator'!C:C,"")</f>
        <v/>
      </c>
      <c r="H11327" s="932" t="str">
        <f t="array" ref="H11327">if(F11327&lt;&gt;"", iferror(index('Internal Staffing Calculator'!B$8:B23500,match(F11327,'Internal Staffing Calculator'!E$8:E23500,0)), "Not In Budget"),"")</f>
        <v/>
      </c>
      <c r="I11327" s="184"/>
      <c r="J11327" s="184"/>
      <c r="K11327" s="184"/>
      <c r="L11327" s="183"/>
    </row>
    <row r="11328">
      <c r="A11328" s="454"/>
      <c r="B11328" s="927"/>
      <c r="C11328" s="580"/>
      <c r="D11328" s="939"/>
      <c r="E11328" s="940"/>
      <c r="F11328" s="941"/>
      <c r="G11328" s="937" t="str">
        <f t="array" ref="G11328">xlookup(F11328,'Internal Staffing Calculator'!E:E,'Internal Staffing Calculator'!C:C,"")</f>
        <v/>
      </c>
      <c r="H11328" s="932" t="str">
        <f t="array" ref="H11328">if(F11328&lt;&gt;"", iferror(index('Internal Staffing Calculator'!B$8:B23500,match(F11328,'Internal Staffing Calculator'!E$8:E23500,0)), "Not In Budget"),"")</f>
        <v/>
      </c>
      <c r="I11328" s="184"/>
      <c r="J11328" s="184"/>
      <c r="K11328" s="184"/>
      <c r="L11328" s="183"/>
    </row>
    <row r="11329">
      <c r="A11329" s="454"/>
      <c r="B11329" s="927"/>
      <c r="C11329" s="580"/>
      <c r="D11329" s="939"/>
      <c r="E11329" s="940"/>
      <c r="F11329" s="941"/>
      <c r="G11329" s="937" t="str">
        <f t="array" ref="G11329">xlookup(F11329,'Internal Staffing Calculator'!E:E,'Internal Staffing Calculator'!C:C,"")</f>
        <v/>
      </c>
      <c r="H11329" s="932" t="str">
        <f t="array" ref="H11329">if(F11329&lt;&gt;"", iferror(index('Internal Staffing Calculator'!B$8:B23500,match(F11329,'Internal Staffing Calculator'!E$8:E23500,0)), "Not In Budget"),"")</f>
        <v/>
      </c>
      <c r="I11329" s="184"/>
      <c r="J11329" s="184"/>
      <c r="K11329" s="184"/>
      <c r="L11329" s="183"/>
    </row>
    <row r="11330">
      <c r="A11330" s="454"/>
      <c r="B11330" s="927"/>
      <c r="C11330" s="580"/>
      <c r="D11330" s="939"/>
      <c r="E11330" s="940"/>
      <c r="F11330" s="941"/>
      <c r="G11330" s="937" t="str">
        <f t="array" ref="G11330">xlookup(F11330,'Internal Staffing Calculator'!E:E,'Internal Staffing Calculator'!C:C,"")</f>
        <v/>
      </c>
      <c r="H11330" s="932" t="str">
        <f t="array" ref="H11330">if(F11330&lt;&gt;"", iferror(index('Internal Staffing Calculator'!B$8:B23500,match(F11330,'Internal Staffing Calculator'!E$8:E23500,0)), "Not In Budget"),"")</f>
        <v/>
      </c>
      <c r="I11330" s="184"/>
      <c r="J11330" s="184"/>
      <c r="K11330" s="184"/>
      <c r="L11330" s="183"/>
    </row>
    <row r="11331">
      <c r="A11331" s="454"/>
      <c r="B11331" s="927"/>
      <c r="C11331" s="580"/>
      <c r="D11331" s="939"/>
      <c r="E11331" s="940"/>
      <c r="F11331" s="941"/>
      <c r="G11331" s="937" t="str">
        <f t="array" ref="G11331">xlookup(F11331,'Internal Staffing Calculator'!E:E,'Internal Staffing Calculator'!C:C,"")</f>
        <v/>
      </c>
      <c r="H11331" s="932" t="str">
        <f t="array" ref="H11331">if(F11331&lt;&gt;"", iferror(index('Internal Staffing Calculator'!B$8:B23500,match(F11331,'Internal Staffing Calculator'!E$8:E23500,0)), "Not In Budget"),"")</f>
        <v/>
      </c>
      <c r="I11331" s="184"/>
      <c r="J11331" s="184"/>
      <c r="K11331" s="184"/>
      <c r="L11331" s="183"/>
    </row>
    <row r="11332">
      <c r="A11332" s="454"/>
      <c r="B11332" s="927"/>
      <c r="C11332" s="580"/>
      <c r="D11332" s="939"/>
      <c r="E11332" s="940"/>
      <c r="F11332" s="941"/>
      <c r="G11332" s="937" t="str">
        <f t="array" ref="G11332">xlookup(F11332,'Internal Staffing Calculator'!E:E,'Internal Staffing Calculator'!C:C,"")</f>
        <v/>
      </c>
      <c r="H11332" s="932" t="str">
        <f t="array" ref="H11332">if(F11332&lt;&gt;"", iferror(index('Internal Staffing Calculator'!B$8:B23500,match(F11332,'Internal Staffing Calculator'!E$8:E23500,0)), "Not In Budget"),"")</f>
        <v/>
      </c>
      <c r="I11332" s="184"/>
      <c r="J11332" s="184"/>
      <c r="K11332" s="184"/>
      <c r="L11332" s="183"/>
    </row>
    <row r="11333">
      <c r="A11333" s="454"/>
      <c r="B11333" s="927"/>
      <c r="C11333" s="580"/>
      <c r="D11333" s="939"/>
      <c r="E11333" s="940"/>
      <c r="F11333" s="941"/>
      <c r="G11333" s="937" t="str">
        <f t="array" ref="G11333">xlookup(F11333,'Internal Staffing Calculator'!E:E,'Internal Staffing Calculator'!C:C,"")</f>
        <v/>
      </c>
      <c r="H11333" s="932" t="str">
        <f t="array" ref="H11333">if(F11333&lt;&gt;"", iferror(index('Internal Staffing Calculator'!B$8:B23500,match(F11333,'Internal Staffing Calculator'!E$8:E23500,0)), "Not In Budget"),"")</f>
        <v/>
      </c>
      <c r="I11333" s="184"/>
      <c r="J11333" s="184"/>
      <c r="K11333" s="184"/>
      <c r="L11333" s="183"/>
    </row>
    <row r="11334">
      <c r="A11334" s="454"/>
      <c r="B11334" s="927"/>
      <c r="C11334" s="580"/>
      <c r="D11334" s="939"/>
      <c r="E11334" s="940"/>
      <c r="F11334" s="941"/>
      <c r="G11334" s="937" t="str">
        <f t="array" ref="G11334">xlookup(F11334,'Internal Staffing Calculator'!E:E,'Internal Staffing Calculator'!C:C,"")</f>
        <v/>
      </c>
      <c r="H11334" s="932" t="str">
        <f t="array" ref="H11334">if(F11334&lt;&gt;"", iferror(index('Internal Staffing Calculator'!B$8:B23500,match(F11334,'Internal Staffing Calculator'!E$8:E23500,0)), "Not In Budget"),"")</f>
        <v/>
      </c>
      <c r="I11334" s="184"/>
      <c r="J11334" s="184"/>
      <c r="K11334" s="184"/>
      <c r="L11334" s="183"/>
    </row>
    <row r="11335">
      <c r="A11335" s="454"/>
      <c r="B11335" s="927"/>
      <c r="C11335" s="580"/>
      <c r="D11335" s="939"/>
      <c r="E11335" s="940"/>
      <c r="F11335" s="941"/>
      <c r="G11335" s="937" t="str">
        <f t="array" ref="G11335">xlookup(F11335,'Internal Staffing Calculator'!E:E,'Internal Staffing Calculator'!C:C,"")</f>
        <v/>
      </c>
      <c r="H11335" s="932" t="str">
        <f t="array" ref="H11335">if(F11335&lt;&gt;"", iferror(index('Internal Staffing Calculator'!B$8:B23500,match(F11335,'Internal Staffing Calculator'!E$8:E23500,0)), "Not In Budget"),"")</f>
        <v/>
      </c>
      <c r="I11335" s="184"/>
      <c r="J11335" s="184"/>
      <c r="K11335" s="184"/>
      <c r="L11335" s="183"/>
    </row>
    <row r="11336">
      <c r="A11336" s="454"/>
      <c r="B11336" s="927"/>
      <c r="C11336" s="580"/>
      <c r="D11336" s="939"/>
      <c r="E11336" s="940"/>
      <c r="F11336" s="941"/>
      <c r="G11336" s="937" t="str">
        <f t="array" ref="G11336">xlookup(F11336,'Internal Staffing Calculator'!E:E,'Internal Staffing Calculator'!C:C,"")</f>
        <v/>
      </c>
      <c r="H11336" s="932" t="str">
        <f t="array" ref="H11336">if(F11336&lt;&gt;"", iferror(index('Internal Staffing Calculator'!B$8:B23500,match(F11336,'Internal Staffing Calculator'!E$8:E23500,0)), "Not In Budget"),"")</f>
        <v/>
      </c>
      <c r="I11336" s="184"/>
      <c r="J11336" s="184"/>
      <c r="K11336" s="184"/>
      <c r="L11336" s="183"/>
    </row>
    <row r="11337">
      <c r="A11337" s="454"/>
      <c r="B11337" s="927"/>
      <c r="C11337" s="580"/>
      <c r="D11337" s="939"/>
      <c r="E11337" s="940"/>
      <c r="F11337" s="941"/>
      <c r="G11337" s="937" t="str">
        <f t="array" ref="G11337">xlookup(F11337,'Internal Staffing Calculator'!E:E,'Internal Staffing Calculator'!C:C,"")</f>
        <v/>
      </c>
      <c r="H11337" s="932" t="str">
        <f t="array" ref="H11337">if(F11337&lt;&gt;"", iferror(index('Internal Staffing Calculator'!B$8:B23500,match(F11337,'Internal Staffing Calculator'!E$8:E23500,0)), "Not In Budget"),"")</f>
        <v/>
      </c>
      <c r="I11337" s="184"/>
      <c r="J11337" s="184"/>
      <c r="K11337" s="184"/>
      <c r="L11337" s="183"/>
    </row>
    <row r="11338">
      <c r="A11338" s="454"/>
      <c r="B11338" s="927"/>
      <c r="C11338" s="580"/>
      <c r="D11338" s="939"/>
      <c r="E11338" s="940"/>
      <c r="F11338" s="941"/>
      <c r="G11338" s="937" t="str">
        <f t="array" ref="G11338">xlookup(F11338,'Internal Staffing Calculator'!E:E,'Internal Staffing Calculator'!C:C,"")</f>
        <v/>
      </c>
      <c r="H11338" s="932" t="str">
        <f t="array" ref="H11338">if(F11338&lt;&gt;"", iferror(index('Internal Staffing Calculator'!B$8:B23500,match(F11338,'Internal Staffing Calculator'!E$8:E23500,0)), "Not In Budget"),"")</f>
        <v/>
      </c>
      <c r="I11338" s="184"/>
      <c r="J11338" s="184"/>
      <c r="K11338" s="184"/>
      <c r="L11338" s="183"/>
    </row>
    <row r="11339">
      <c r="A11339" s="454"/>
      <c r="B11339" s="927"/>
      <c r="C11339" s="580"/>
      <c r="D11339" s="939"/>
      <c r="E11339" s="940"/>
      <c r="F11339" s="941"/>
      <c r="G11339" s="937" t="str">
        <f t="array" ref="G11339">xlookup(F11339,'Internal Staffing Calculator'!E:E,'Internal Staffing Calculator'!C:C,"")</f>
        <v/>
      </c>
      <c r="H11339" s="932" t="str">
        <f t="array" ref="H11339">if(F11339&lt;&gt;"", iferror(index('Internal Staffing Calculator'!B$8:B23500,match(F11339,'Internal Staffing Calculator'!E$8:E23500,0)), "Not In Budget"),"")</f>
        <v/>
      </c>
      <c r="I11339" s="184"/>
      <c r="J11339" s="184"/>
      <c r="K11339" s="184"/>
      <c r="L11339" s="183"/>
    </row>
    <row r="11340">
      <c r="A11340" s="454"/>
      <c r="B11340" s="927"/>
      <c r="C11340" s="580"/>
      <c r="D11340" s="939"/>
      <c r="E11340" s="940"/>
      <c r="F11340" s="941"/>
      <c r="G11340" s="937" t="str">
        <f t="array" ref="G11340">xlookup(F11340,'Internal Staffing Calculator'!E:E,'Internal Staffing Calculator'!C:C,"")</f>
        <v/>
      </c>
      <c r="H11340" s="932" t="str">
        <f t="array" ref="H11340">if(F11340&lt;&gt;"", iferror(index('Internal Staffing Calculator'!B$8:B23500,match(F11340,'Internal Staffing Calculator'!E$8:E23500,0)), "Not In Budget"),"")</f>
        <v/>
      </c>
      <c r="I11340" s="184"/>
      <c r="J11340" s="184"/>
      <c r="K11340" s="184"/>
      <c r="L11340" s="183"/>
    </row>
    <row r="11341">
      <c r="A11341" s="454"/>
      <c r="B11341" s="927"/>
      <c r="C11341" s="580"/>
      <c r="D11341" s="939"/>
      <c r="E11341" s="940"/>
      <c r="F11341" s="941"/>
      <c r="G11341" s="937" t="str">
        <f t="array" ref="G11341">xlookup(F11341,'Internal Staffing Calculator'!E:E,'Internal Staffing Calculator'!C:C,"")</f>
        <v/>
      </c>
      <c r="H11341" s="932" t="str">
        <f t="array" ref="H11341">if(F11341&lt;&gt;"", iferror(index('Internal Staffing Calculator'!B$8:B23500,match(F11341,'Internal Staffing Calculator'!E$8:E23500,0)), "Not In Budget"),"")</f>
        <v/>
      </c>
      <c r="I11341" s="184"/>
      <c r="J11341" s="184"/>
      <c r="K11341" s="184"/>
      <c r="L11341" s="183"/>
    </row>
    <row r="11342">
      <c r="A11342" s="454"/>
      <c r="B11342" s="927"/>
      <c r="C11342" s="580"/>
      <c r="D11342" s="939"/>
      <c r="E11342" s="940"/>
      <c r="F11342" s="941"/>
      <c r="G11342" s="937" t="str">
        <f t="array" ref="G11342">xlookup(F11342,'Internal Staffing Calculator'!E:E,'Internal Staffing Calculator'!C:C,"")</f>
        <v/>
      </c>
      <c r="H11342" s="932" t="str">
        <f t="array" ref="H11342">if(F11342&lt;&gt;"", iferror(index('Internal Staffing Calculator'!B$8:B23500,match(F11342,'Internal Staffing Calculator'!E$8:E23500,0)), "Not In Budget"),"")</f>
        <v/>
      </c>
      <c r="I11342" s="184"/>
      <c r="J11342" s="184"/>
      <c r="K11342" s="184"/>
      <c r="L11342" s="183"/>
    </row>
    <row r="11343">
      <c r="A11343" s="454"/>
      <c r="B11343" s="927"/>
      <c r="C11343" s="580"/>
      <c r="D11343" s="939"/>
      <c r="E11343" s="940"/>
      <c r="F11343" s="941"/>
      <c r="G11343" s="937" t="str">
        <f t="array" ref="G11343">xlookup(F11343,'Internal Staffing Calculator'!E:E,'Internal Staffing Calculator'!C:C,"")</f>
        <v/>
      </c>
      <c r="H11343" s="932" t="str">
        <f t="array" ref="H11343">if(F11343&lt;&gt;"", iferror(index('Internal Staffing Calculator'!B$8:B23500,match(F11343,'Internal Staffing Calculator'!E$8:E23500,0)), "Not In Budget"),"")</f>
        <v/>
      </c>
      <c r="I11343" s="184"/>
      <c r="J11343" s="184"/>
      <c r="K11343" s="184"/>
      <c r="L11343" s="183"/>
    </row>
    <row r="11344">
      <c r="A11344" s="454"/>
      <c r="B11344" s="927"/>
      <c r="C11344" s="580"/>
      <c r="D11344" s="939"/>
      <c r="E11344" s="940"/>
      <c r="F11344" s="941"/>
      <c r="G11344" s="937" t="str">
        <f t="array" ref="G11344">xlookup(F11344,'Internal Staffing Calculator'!E:E,'Internal Staffing Calculator'!C:C,"")</f>
        <v/>
      </c>
      <c r="H11344" s="932" t="str">
        <f t="array" ref="H11344">if(F11344&lt;&gt;"", iferror(index('Internal Staffing Calculator'!B$8:B23500,match(F11344,'Internal Staffing Calculator'!E$8:E23500,0)), "Not In Budget"),"")</f>
        <v/>
      </c>
      <c r="I11344" s="184"/>
      <c r="J11344" s="184"/>
      <c r="K11344" s="184"/>
      <c r="L11344" s="183"/>
    </row>
    <row r="11345">
      <c r="A11345" s="454"/>
      <c r="B11345" s="927"/>
      <c r="C11345" s="580"/>
      <c r="D11345" s="939"/>
      <c r="E11345" s="940"/>
      <c r="F11345" s="941"/>
      <c r="G11345" s="937" t="str">
        <f t="array" ref="G11345">xlookup(F11345,'Internal Staffing Calculator'!E:E,'Internal Staffing Calculator'!C:C,"")</f>
        <v/>
      </c>
      <c r="H11345" s="932" t="str">
        <f t="array" ref="H11345">if(F11345&lt;&gt;"", iferror(index('Internal Staffing Calculator'!B$8:B23500,match(F11345,'Internal Staffing Calculator'!E$8:E23500,0)), "Not In Budget"),"")</f>
        <v/>
      </c>
      <c r="I11345" s="184"/>
      <c r="J11345" s="184"/>
      <c r="K11345" s="184"/>
      <c r="L11345" s="183"/>
    </row>
    <row r="11346">
      <c r="A11346" s="454"/>
      <c r="B11346" s="927"/>
      <c r="C11346" s="580"/>
      <c r="D11346" s="939"/>
      <c r="E11346" s="940"/>
      <c r="F11346" s="941"/>
      <c r="G11346" s="937" t="str">
        <f t="array" ref="G11346">xlookup(F11346,'Internal Staffing Calculator'!E:E,'Internal Staffing Calculator'!C:C,"")</f>
        <v/>
      </c>
      <c r="H11346" s="932" t="str">
        <f t="array" ref="H11346">if(F11346&lt;&gt;"", iferror(index('Internal Staffing Calculator'!B$8:B23500,match(F11346,'Internal Staffing Calculator'!E$8:E23500,0)), "Not In Budget"),"")</f>
        <v/>
      </c>
      <c r="I11346" s="184"/>
      <c r="J11346" s="184"/>
      <c r="K11346" s="184"/>
      <c r="L11346" s="183"/>
    </row>
    <row r="11347">
      <c r="A11347" s="454"/>
      <c r="B11347" s="927"/>
      <c r="C11347" s="580"/>
      <c r="D11347" s="939"/>
      <c r="E11347" s="940"/>
      <c r="F11347" s="941"/>
      <c r="G11347" s="937" t="str">
        <f t="array" ref="G11347">xlookup(F11347,'Internal Staffing Calculator'!E:E,'Internal Staffing Calculator'!C:C,"")</f>
        <v/>
      </c>
      <c r="H11347" s="932" t="str">
        <f t="array" ref="H11347">if(F11347&lt;&gt;"", iferror(index('Internal Staffing Calculator'!B$8:B23500,match(F11347,'Internal Staffing Calculator'!E$8:E23500,0)), "Not In Budget"),"")</f>
        <v/>
      </c>
      <c r="I11347" s="184"/>
      <c r="J11347" s="184"/>
      <c r="K11347" s="184"/>
      <c r="L11347" s="183"/>
    </row>
    <row r="11348">
      <c r="A11348" s="454"/>
      <c r="B11348" s="927"/>
      <c r="C11348" s="580"/>
      <c r="D11348" s="939"/>
      <c r="E11348" s="940"/>
      <c r="F11348" s="941"/>
      <c r="G11348" s="937" t="str">
        <f t="array" ref="G11348">xlookup(F11348,'Internal Staffing Calculator'!E:E,'Internal Staffing Calculator'!C:C,"")</f>
        <v/>
      </c>
      <c r="H11348" s="932" t="str">
        <f t="array" ref="H11348">if(F11348&lt;&gt;"", iferror(index('Internal Staffing Calculator'!B$8:B23500,match(F11348,'Internal Staffing Calculator'!E$8:E23500,0)), "Not In Budget"),"")</f>
        <v/>
      </c>
      <c r="I11348" s="184"/>
      <c r="J11348" s="184"/>
      <c r="K11348" s="184"/>
      <c r="L11348" s="183"/>
    </row>
    <row r="11349">
      <c r="A11349" s="454"/>
      <c r="B11349" s="927"/>
      <c r="C11349" s="580"/>
      <c r="D11349" s="939"/>
      <c r="E11349" s="940"/>
      <c r="F11349" s="941"/>
      <c r="G11349" s="937" t="str">
        <f t="array" ref="G11349">xlookup(F11349,'Internal Staffing Calculator'!E:E,'Internal Staffing Calculator'!C:C,"")</f>
        <v/>
      </c>
      <c r="H11349" s="932" t="str">
        <f t="array" ref="H11349">if(F11349&lt;&gt;"", iferror(index('Internal Staffing Calculator'!B$8:B23500,match(F11349,'Internal Staffing Calculator'!E$8:E23500,0)), "Not In Budget"),"")</f>
        <v/>
      </c>
      <c r="I11349" s="184"/>
      <c r="J11349" s="184"/>
      <c r="K11349" s="184"/>
      <c r="L11349" s="183"/>
    </row>
    <row r="11350">
      <c r="A11350" s="454"/>
      <c r="B11350" s="927"/>
      <c r="C11350" s="580"/>
      <c r="D11350" s="939"/>
      <c r="E11350" s="940"/>
      <c r="F11350" s="941"/>
      <c r="G11350" s="937" t="str">
        <f t="array" ref="G11350">xlookup(F11350,'Internal Staffing Calculator'!E:E,'Internal Staffing Calculator'!C:C,"")</f>
        <v/>
      </c>
      <c r="H11350" s="932" t="str">
        <f t="array" ref="H11350">if(F11350&lt;&gt;"", iferror(index('Internal Staffing Calculator'!B$8:B23500,match(F11350,'Internal Staffing Calculator'!E$8:E23500,0)), "Not In Budget"),"")</f>
        <v/>
      </c>
      <c r="I11350" s="184"/>
      <c r="J11350" s="184"/>
      <c r="K11350" s="184"/>
      <c r="L11350" s="183"/>
    </row>
    <row r="11351">
      <c r="A11351" s="454"/>
      <c r="B11351" s="927"/>
      <c r="C11351" s="580"/>
      <c r="D11351" s="939"/>
      <c r="E11351" s="940"/>
      <c r="F11351" s="941"/>
      <c r="G11351" s="937" t="str">
        <f t="array" ref="G11351">xlookup(F11351,'Internal Staffing Calculator'!E:E,'Internal Staffing Calculator'!C:C,"")</f>
        <v/>
      </c>
      <c r="H11351" s="932" t="str">
        <f t="array" ref="H11351">if(F11351&lt;&gt;"", iferror(index('Internal Staffing Calculator'!B$8:B23500,match(F11351,'Internal Staffing Calculator'!E$8:E23500,0)), "Not In Budget"),"")</f>
        <v/>
      </c>
      <c r="I11351" s="184"/>
      <c r="J11351" s="184"/>
      <c r="K11351" s="184"/>
      <c r="L11351" s="183"/>
    </row>
    <row r="11352">
      <c r="A11352" s="454"/>
      <c r="B11352" s="927"/>
      <c r="C11352" s="580"/>
      <c r="D11352" s="939"/>
      <c r="E11352" s="940"/>
      <c r="F11352" s="941"/>
      <c r="G11352" s="937" t="str">
        <f t="array" ref="G11352">xlookup(F11352,'Internal Staffing Calculator'!E:E,'Internal Staffing Calculator'!C:C,"")</f>
        <v/>
      </c>
      <c r="H11352" s="932" t="str">
        <f t="array" ref="H11352">if(F11352&lt;&gt;"", iferror(index('Internal Staffing Calculator'!B$8:B23500,match(F11352,'Internal Staffing Calculator'!E$8:E23500,0)), "Not In Budget"),"")</f>
        <v/>
      </c>
      <c r="I11352" s="184"/>
      <c r="J11352" s="184"/>
      <c r="K11352" s="184"/>
      <c r="L11352" s="183"/>
    </row>
    <row r="11353">
      <c r="A11353" s="454"/>
      <c r="B11353" s="927"/>
      <c r="C11353" s="580"/>
      <c r="D11353" s="939"/>
      <c r="E11353" s="940"/>
      <c r="F11353" s="941"/>
      <c r="G11353" s="937" t="str">
        <f t="array" ref="G11353">xlookup(F11353,'Internal Staffing Calculator'!E:E,'Internal Staffing Calculator'!C:C,"")</f>
        <v/>
      </c>
      <c r="H11353" s="932" t="str">
        <f t="array" ref="H11353">if(F11353&lt;&gt;"", iferror(index('Internal Staffing Calculator'!B$8:B23500,match(F11353,'Internal Staffing Calculator'!E$8:E23500,0)), "Not In Budget"),"")</f>
        <v/>
      </c>
      <c r="I11353" s="184"/>
      <c r="J11353" s="184"/>
      <c r="K11353" s="184"/>
      <c r="L11353" s="183"/>
    </row>
    <row r="11354">
      <c r="A11354" s="454"/>
      <c r="B11354" s="927"/>
      <c r="C11354" s="580"/>
      <c r="D11354" s="939"/>
      <c r="E11354" s="940"/>
      <c r="F11354" s="941"/>
      <c r="G11354" s="937" t="str">
        <f t="array" ref="G11354">xlookup(F11354,'Internal Staffing Calculator'!E:E,'Internal Staffing Calculator'!C:C,"")</f>
        <v/>
      </c>
      <c r="H11354" s="932" t="str">
        <f t="array" ref="H11354">if(F11354&lt;&gt;"", iferror(index('Internal Staffing Calculator'!B$8:B23500,match(F11354,'Internal Staffing Calculator'!E$8:E23500,0)), "Not In Budget"),"")</f>
        <v/>
      </c>
      <c r="I11354" s="184"/>
      <c r="J11354" s="184"/>
      <c r="K11354" s="184"/>
      <c r="L11354" s="183"/>
    </row>
    <row r="11355">
      <c r="A11355" s="454"/>
      <c r="B11355" s="927"/>
      <c r="C11355" s="580"/>
      <c r="D11355" s="939"/>
      <c r="E11355" s="940"/>
      <c r="F11355" s="941"/>
      <c r="G11355" s="937" t="str">
        <f t="array" ref="G11355">xlookup(F11355,'Internal Staffing Calculator'!E:E,'Internal Staffing Calculator'!C:C,"")</f>
        <v/>
      </c>
      <c r="H11355" s="932" t="str">
        <f t="array" ref="H11355">if(F11355&lt;&gt;"", iferror(index('Internal Staffing Calculator'!B$8:B23500,match(F11355,'Internal Staffing Calculator'!E$8:E23500,0)), "Not In Budget"),"")</f>
        <v/>
      </c>
      <c r="I11355" s="184"/>
      <c r="J11355" s="184"/>
      <c r="K11355" s="184"/>
      <c r="L11355" s="183"/>
    </row>
    <row r="11356">
      <c r="A11356" s="454"/>
      <c r="B11356" s="927"/>
      <c r="C11356" s="580"/>
      <c r="D11356" s="939"/>
      <c r="E11356" s="940"/>
      <c r="F11356" s="941"/>
      <c r="G11356" s="937" t="str">
        <f t="array" ref="G11356">xlookup(F11356,'Internal Staffing Calculator'!E:E,'Internal Staffing Calculator'!C:C,"")</f>
        <v/>
      </c>
      <c r="H11356" s="932" t="str">
        <f t="array" ref="H11356">if(F11356&lt;&gt;"", iferror(index('Internal Staffing Calculator'!B$8:B23500,match(F11356,'Internal Staffing Calculator'!E$8:E23500,0)), "Not In Budget"),"")</f>
        <v/>
      </c>
      <c r="I11356" s="184"/>
      <c r="J11356" s="184"/>
      <c r="K11356" s="184"/>
      <c r="L11356" s="183"/>
    </row>
    <row r="11357">
      <c r="A11357" s="454"/>
      <c r="B11357" s="927"/>
      <c r="C11357" s="580"/>
      <c r="D11357" s="939"/>
      <c r="E11357" s="940"/>
      <c r="F11357" s="941"/>
      <c r="G11357" s="937" t="str">
        <f t="array" ref="G11357">xlookup(F11357,'Internal Staffing Calculator'!E:E,'Internal Staffing Calculator'!C:C,"")</f>
        <v/>
      </c>
      <c r="H11357" s="932" t="str">
        <f t="array" ref="H11357">if(F11357&lt;&gt;"", iferror(index('Internal Staffing Calculator'!B$8:B23500,match(F11357,'Internal Staffing Calculator'!E$8:E23500,0)), "Not In Budget"),"")</f>
        <v/>
      </c>
      <c r="I11357" s="184"/>
      <c r="J11357" s="184"/>
      <c r="K11357" s="184"/>
      <c r="L11357" s="183"/>
    </row>
    <row r="11358">
      <c r="A11358" s="454"/>
      <c r="B11358" s="927"/>
      <c r="C11358" s="580"/>
      <c r="D11358" s="939"/>
      <c r="E11358" s="940"/>
      <c r="F11358" s="941"/>
      <c r="G11358" s="937" t="str">
        <f t="array" ref="G11358">xlookup(F11358,'Internal Staffing Calculator'!E:E,'Internal Staffing Calculator'!C:C,"")</f>
        <v/>
      </c>
      <c r="H11358" s="932" t="str">
        <f t="array" ref="H11358">if(F11358&lt;&gt;"", iferror(index('Internal Staffing Calculator'!B$8:B23500,match(F11358,'Internal Staffing Calculator'!E$8:E23500,0)), "Not In Budget"),"")</f>
        <v/>
      </c>
      <c r="I11358" s="184"/>
      <c r="J11358" s="184"/>
      <c r="K11358" s="184"/>
      <c r="L11358" s="183"/>
    </row>
    <row r="11359">
      <c r="A11359" s="454"/>
      <c r="B11359" s="927"/>
      <c r="C11359" s="580"/>
      <c r="D11359" s="939"/>
      <c r="E11359" s="940"/>
      <c r="F11359" s="941"/>
      <c r="G11359" s="937" t="str">
        <f t="array" ref="G11359">xlookup(F11359,'Internal Staffing Calculator'!E:E,'Internal Staffing Calculator'!C:C,"")</f>
        <v/>
      </c>
      <c r="H11359" s="932" t="str">
        <f t="array" ref="H11359">if(F11359&lt;&gt;"", iferror(index('Internal Staffing Calculator'!B$8:B23500,match(F11359,'Internal Staffing Calculator'!E$8:E23500,0)), "Not In Budget"),"")</f>
        <v/>
      </c>
      <c r="I11359" s="184"/>
      <c r="J11359" s="184"/>
      <c r="K11359" s="184"/>
      <c r="L11359" s="183"/>
    </row>
    <row r="11360">
      <c r="A11360" s="454"/>
      <c r="B11360" s="927"/>
      <c r="C11360" s="580"/>
      <c r="D11360" s="939"/>
      <c r="E11360" s="940"/>
      <c r="F11360" s="941"/>
      <c r="G11360" s="937" t="str">
        <f t="array" ref="G11360">xlookup(F11360,'Internal Staffing Calculator'!E:E,'Internal Staffing Calculator'!C:C,"")</f>
        <v/>
      </c>
      <c r="H11360" s="932" t="str">
        <f t="array" ref="H11360">if(F11360&lt;&gt;"", iferror(index('Internal Staffing Calculator'!B$8:B23500,match(F11360,'Internal Staffing Calculator'!E$8:E23500,0)), "Not In Budget"),"")</f>
        <v/>
      </c>
      <c r="I11360" s="184"/>
      <c r="J11360" s="184"/>
      <c r="K11360" s="184"/>
      <c r="L11360" s="183"/>
    </row>
    <row r="11361">
      <c r="A11361" s="454"/>
      <c r="B11361" s="927"/>
      <c r="C11361" s="580"/>
      <c r="D11361" s="939"/>
      <c r="E11361" s="940"/>
      <c r="F11361" s="941"/>
      <c r="G11361" s="937" t="str">
        <f t="array" ref="G11361">xlookup(F11361,'Internal Staffing Calculator'!E:E,'Internal Staffing Calculator'!C:C,"")</f>
        <v/>
      </c>
      <c r="H11361" s="932" t="str">
        <f t="array" ref="H11361">if(F11361&lt;&gt;"", iferror(index('Internal Staffing Calculator'!B$8:B23500,match(F11361,'Internal Staffing Calculator'!E$8:E23500,0)), "Not In Budget"),"")</f>
        <v/>
      </c>
      <c r="I11361" s="184"/>
      <c r="J11361" s="184"/>
      <c r="K11361" s="184"/>
      <c r="L11361" s="183"/>
    </row>
    <row r="11362">
      <c r="A11362" s="454"/>
      <c r="B11362" s="927"/>
      <c r="C11362" s="580"/>
      <c r="D11362" s="939"/>
      <c r="E11362" s="940"/>
      <c r="F11362" s="941"/>
      <c r="G11362" s="937" t="str">
        <f t="array" ref="G11362">xlookup(F11362,'Internal Staffing Calculator'!E:E,'Internal Staffing Calculator'!C:C,"")</f>
        <v/>
      </c>
      <c r="H11362" s="932" t="str">
        <f t="array" ref="H11362">if(F11362&lt;&gt;"", iferror(index('Internal Staffing Calculator'!B$8:B23500,match(F11362,'Internal Staffing Calculator'!E$8:E23500,0)), "Not In Budget"),"")</f>
        <v/>
      </c>
      <c r="I11362" s="184"/>
      <c r="J11362" s="184"/>
      <c r="K11362" s="184"/>
      <c r="L11362" s="183"/>
    </row>
    <row r="11363">
      <c r="A11363" s="454"/>
      <c r="B11363" s="927"/>
      <c r="C11363" s="580"/>
      <c r="D11363" s="939"/>
      <c r="E11363" s="940"/>
      <c r="F11363" s="941"/>
      <c r="G11363" s="937" t="str">
        <f t="array" ref="G11363">xlookup(F11363,'Internal Staffing Calculator'!E:E,'Internal Staffing Calculator'!C:C,"")</f>
        <v/>
      </c>
      <c r="H11363" s="932" t="str">
        <f t="array" ref="H11363">if(F11363&lt;&gt;"", iferror(index('Internal Staffing Calculator'!B$8:B23500,match(F11363,'Internal Staffing Calculator'!E$8:E23500,0)), "Not In Budget"),"")</f>
        <v/>
      </c>
      <c r="I11363" s="184"/>
      <c r="J11363" s="184"/>
      <c r="K11363" s="184"/>
      <c r="L11363" s="183"/>
    </row>
    <row r="11364">
      <c r="A11364" s="454"/>
      <c r="B11364" s="927"/>
      <c r="C11364" s="580"/>
      <c r="D11364" s="939"/>
      <c r="E11364" s="940"/>
      <c r="F11364" s="941"/>
      <c r="G11364" s="937" t="str">
        <f t="array" ref="G11364">xlookup(F11364,'Internal Staffing Calculator'!E:E,'Internal Staffing Calculator'!C:C,"")</f>
        <v/>
      </c>
      <c r="H11364" s="932" t="str">
        <f t="array" ref="H11364">if(F11364&lt;&gt;"", iferror(index('Internal Staffing Calculator'!B$8:B23500,match(F11364,'Internal Staffing Calculator'!E$8:E23500,0)), "Not In Budget"),"")</f>
        <v/>
      </c>
      <c r="I11364" s="184"/>
      <c r="J11364" s="184"/>
      <c r="K11364" s="184"/>
      <c r="L11364" s="183"/>
    </row>
    <row r="11365">
      <c r="A11365" s="454"/>
      <c r="B11365" s="927"/>
      <c r="C11365" s="580"/>
      <c r="D11365" s="939"/>
      <c r="E11365" s="940"/>
      <c r="F11365" s="941"/>
      <c r="G11365" s="937" t="str">
        <f t="array" ref="G11365">xlookup(F11365,'Internal Staffing Calculator'!E:E,'Internal Staffing Calculator'!C:C,"")</f>
        <v/>
      </c>
      <c r="H11365" s="932" t="str">
        <f t="array" ref="H11365">if(F11365&lt;&gt;"", iferror(index('Internal Staffing Calculator'!B$8:B23500,match(F11365,'Internal Staffing Calculator'!E$8:E23500,0)), "Not In Budget"),"")</f>
        <v/>
      </c>
      <c r="I11365" s="184"/>
      <c r="J11365" s="184"/>
      <c r="K11365" s="184"/>
      <c r="L11365" s="183"/>
    </row>
    <row r="11366">
      <c r="A11366" s="454"/>
      <c r="B11366" s="927"/>
      <c r="C11366" s="580"/>
      <c r="D11366" s="939"/>
      <c r="E11366" s="940"/>
      <c r="F11366" s="941"/>
      <c r="G11366" s="937" t="str">
        <f t="array" ref="G11366">xlookup(F11366,'Internal Staffing Calculator'!E:E,'Internal Staffing Calculator'!C:C,"")</f>
        <v/>
      </c>
      <c r="H11366" s="932" t="str">
        <f t="array" ref="H11366">if(F11366&lt;&gt;"", iferror(index('Internal Staffing Calculator'!B$8:B23500,match(F11366,'Internal Staffing Calculator'!E$8:E23500,0)), "Not In Budget"),"")</f>
        <v/>
      </c>
      <c r="I11366" s="184"/>
      <c r="J11366" s="184"/>
      <c r="K11366" s="184"/>
      <c r="L11366" s="183"/>
    </row>
    <row r="11367">
      <c r="A11367" s="454"/>
      <c r="B11367" s="927"/>
      <c r="C11367" s="580"/>
      <c r="D11367" s="939"/>
      <c r="E11367" s="940"/>
      <c r="F11367" s="941"/>
      <c r="G11367" s="937" t="str">
        <f t="array" ref="G11367">xlookup(F11367,'Internal Staffing Calculator'!E:E,'Internal Staffing Calculator'!C:C,"")</f>
        <v/>
      </c>
      <c r="H11367" s="932" t="str">
        <f t="array" ref="H11367">if(F11367&lt;&gt;"", iferror(index('Internal Staffing Calculator'!B$8:B23500,match(F11367,'Internal Staffing Calculator'!E$8:E23500,0)), "Not In Budget"),"")</f>
        <v/>
      </c>
      <c r="I11367" s="184"/>
      <c r="J11367" s="184"/>
      <c r="K11367" s="184"/>
      <c r="L11367" s="183"/>
    </row>
    <row r="11368">
      <c r="A11368" s="454"/>
      <c r="B11368" s="927"/>
      <c r="C11368" s="580"/>
      <c r="D11368" s="939"/>
      <c r="E11368" s="940"/>
      <c r="F11368" s="941"/>
      <c r="G11368" s="937" t="str">
        <f t="array" ref="G11368">xlookup(F11368,'Internal Staffing Calculator'!E:E,'Internal Staffing Calculator'!C:C,"")</f>
        <v/>
      </c>
      <c r="H11368" s="932" t="str">
        <f t="array" ref="H11368">if(F11368&lt;&gt;"", iferror(index('Internal Staffing Calculator'!B$8:B23500,match(F11368,'Internal Staffing Calculator'!E$8:E23500,0)), "Not In Budget"),"")</f>
        <v/>
      </c>
      <c r="I11368" s="184"/>
      <c r="J11368" s="184"/>
      <c r="K11368" s="184"/>
      <c r="L11368" s="183"/>
    </row>
    <row r="11369">
      <c r="A11369" s="454"/>
      <c r="B11369" s="927"/>
      <c r="C11369" s="580"/>
      <c r="D11369" s="939"/>
      <c r="E11369" s="940"/>
      <c r="F11369" s="941"/>
      <c r="G11369" s="937" t="str">
        <f t="array" ref="G11369">xlookup(F11369,'Internal Staffing Calculator'!E:E,'Internal Staffing Calculator'!C:C,"")</f>
        <v/>
      </c>
      <c r="H11369" s="932" t="str">
        <f t="array" ref="H11369">if(F11369&lt;&gt;"", iferror(index('Internal Staffing Calculator'!B$8:B23500,match(F11369,'Internal Staffing Calculator'!E$8:E23500,0)), "Not In Budget"),"")</f>
        <v/>
      </c>
      <c r="I11369" s="184"/>
      <c r="J11369" s="184"/>
      <c r="K11369" s="184"/>
      <c r="L11369" s="183"/>
    </row>
    <row r="11370">
      <c r="A11370" s="454"/>
      <c r="B11370" s="927"/>
      <c r="C11370" s="580"/>
      <c r="D11370" s="939"/>
      <c r="E11370" s="940"/>
      <c r="F11370" s="941"/>
      <c r="G11370" s="937" t="str">
        <f t="array" ref="G11370">xlookup(F11370,'Internal Staffing Calculator'!E:E,'Internal Staffing Calculator'!C:C,"")</f>
        <v/>
      </c>
      <c r="H11370" s="932" t="str">
        <f t="array" ref="H11370">if(F11370&lt;&gt;"", iferror(index('Internal Staffing Calculator'!B$8:B23500,match(F11370,'Internal Staffing Calculator'!E$8:E23500,0)), "Not In Budget"),"")</f>
        <v/>
      </c>
      <c r="I11370" s="184"/>
      <c r="J11370" s="184"/>
      <c r="K11370" s="184"/>
      <c r="L11370" s="183"/>
    </row>
    <row r="11371">
      <c r="A11371" s="454"/>
      <c r="B11371" s="927"/>
      <c r="C11371" s="580"/>
      <c r="D11371" s="939"/>
      <c r="E11371" s="940"/>
      <c r="F11371" s="941"/>
      <c r="G11371" s="937" t="str">
        <f t="array" ref="G11371">xlookup(F11371,'Internal Staffing Calculator'!E:E,'Internal Staffing Calculator'!C:C,"")</f>
        <v/>
      </c>
      <c r="H11371" s="932" t="str">
        <f t="array" ref="H11371">if(F11371&lt;&gt;"", iferror(index('Internal Staffing Calculator'!B$8:B23500,match(F11371,'Internal Staffing Calculator'!E$8:E23500,0)), "Not In Budget"),"")</f>
        <v/>
      </c>
      <c r="I11371" s="184"/>
      <c r="J11371" s="184"/>
      <c r="K11371" s="184"/>
      <c r="L11371" s="183"/>
    </row>
    <row r="11372">
      <c r="A11372" s="454"/>
      <c r="B11372" s="927"/>
      <c r="C11372" s="580"/>
      <c r="D11372" s="939"/>
      <c r="E11372" s="940"/>
      <c r="F11372" s="941"/>
      <c r="G11372" s="937" t="str">
        <f t="array" ref="G11372">xlookup(F11372,'Internal Staffing Calculator'!E:E,'Internal Staffing Calculator'!C:C,"")</f>
        <v/>
      </c>
      <c r="H11372" s="932" t="str">
        <f t="array" ref="H11372">if(F11372&lt;&gt;"", iferror(index('Internal Staffing Calculator'!B$8:B23500,match(F11372,'Internal Staffing Calculator'!E$8:E23500,0)), "Not In Budget"),"")</f>
        <v/>
      </c>
      <c r="I11372" s="184"/>
      <c r="J11372" s="184"/>
      <c r="K11372" s="184"/>
      <c r="L11372" s="183"/>
    </row>
    <row r="11373">
      <c r="A11373" s="454"/>
      <c r="B11373" s="927"/>
      <c r="C11373" s="580"/>
      <c r="D11373" s="939"/>
      <c r="E11373" s="940"/>
      <c r="F11373" s="941"/>
      <c r="G11373" s="937" t="str">
        <f t="array" ref="G11373">xlookup(F11373,'Internal Staffing Calculator'!E:E,'Internal Staffing Calculator'!C:C,"")</f>
        <v/>
      </c>
      <c r="H11373" s="932" t="str">
        <f t="array" ref="H11373">if(F11373&lt;&gt;"", iferror(index('Internal Staffing Calculator'!B$8:B23500,match(F11373,'Internal Staffing Calculator'!E$8:E23500,0)), "Not In Budget"),"")</f>
        <v/>
      </c>
      <c r="I11373" s="184"/>
      <c r="J11373" s="184"/>
      <c r="K11373" s="184"/>
      <c r="L11373" s="183"/>
    </row>
    <row r="11374">
      <c r="A11374" s="454"/>
      <c r="B11374" s="927"/>
      <c r="C11374" s="580"/>
      <c r="D11374" s="939"/>
      <c r="E11374" s="940"/>
      <c r="F11374" s="941"/>
      <c r="G11374" s="937" t="str">
        <f t="array" ref="G11374">xlookup(F11374,'Internal Staffing Calculator'!E:E,'Internal Staffing Calculator'!C:C,"")</f>
        <v/>
      </c>
      <c r="H11374" s="932" t="str">
        <f t="array" ref="H11374">if(F11374&lt;&gt;"", iferror(index('Internal Staffing Calculator'!B$8:B23500,match(F11374,'Internal Staffing Calculator'!E$8:E23500,0)), "Not In Budget"),"")</f>
        <v/>
      </c>
      <c r="I11374" s="184"/>
      <c r="J11374" s="184"/>
      <c r="K11374" s="184"/>
      <c r="L11374" s="183"/>
    </row>
    <row r="11375">
      <c r="A11375" s="454"/>
      <c r="B11375" s="927"/>
      <c r="C11375" s="580"/>
      <c r="D11375" s="939"/>
      <c r="E11375" s="940"/>
      <c r="F11375" s="941"/>
      <c r="G11375" s="937" t="str">
        <f t="array" ref="G11375">xlookup(F11375,'Internal Staffing Calculator'!E:E,'Internal Staffing Calculator'!C:C,"")</f>
        <v/>
      </c>
      <c r="H11375" s="932" t="str">
        <f t="array" ref="H11375">if(F11375&lt;&gt;"", iferror(index('Internal Staffing Calculator'!B$8:B23500,match(F11375,'Internal Staffing Calculator'!E$8:E23500,0)), "Not In Budget"),"")</f>
        <v/>
      </c>
      <c r="I11375" s="184"/>
      <c r="J11375" s="184"/>
      <c r="K11375" s="184"/>
      <c r="L11375" s="183"/>
    </row>
    <row r="11376">
      <c r="A11376" s="454"/>
      <c r="B11376" s="927"/>
      <c r="C11376" s="580"/>
      <c r="D11376" s="939"/>
      <c r="E11376" s="940"/>
      <c r="F11376" s="941"/>
      <c r="G11376" s="937" t="str">
        <f t="array" ref="G11376">xlookup(F11376,'Internal Staffing Calculator'!E:E,'Internal Staffing Calculator'!C:C,"")</f>
        <v/>
      </c>
      <c r="H11376" s="932" t="str">
        <f t="array" ref="H11376">if(F11376&lt;&gt;"", iferror(index('Internal Staffing Calculator'!B$8:B23500,match(F11376,'Internal Staffing Calculator'!E$8:E23500,0)), "Not In Budget"),"")</f>
        <v/>
      </c>
      <c r="I11376" s="184"/>
      <c r="J11376" s="184"/>
      <c r="K11376" s="184"/>
      <c r="L11376" s="183"/>
    </row>
    <row r="11377">
      <c r="A11377" s="454"/>
      <c r="B11377" s="927"/>
      <c r="C11377" s="580"/>
      <c r="D11377" s="939"/>
      <c r="E11377" s="940"/>
      <c r="F11377" s="941"/>
      <c r="G11377" s="937" t="str">
        <f t="array" ref="G11377">xlookup(F11377,'Internal Staffing Calculator'!E:E,'Internal Staffing Calculator'!C:C,"")</f>
        <v/>
      </c>
      <c r="H11377" s="932" t="str">
        <f t="array" ref="H11377">if(F11377&lt;&gt;"", iferror(index('Internal Staffing Calculator'!B$8:B23500,match(F11377,'Internal Staffing Calculator'!E$8:E23500,0)), "Not In Budget"),"")</f>
        <v/>
      </c>
      <c r="I11377" s="184"/>
      <c r="J11377" s="184"/>
      <c r="K11377" s="184"/>
      <c r="L11377" s="183"/>
    </row>
    <row r="11378">
      <c r="A11378" s="454"/>
      <c r="B11378" s="927"/>
      <c r="C11378" s="580"/>
      <c r="D11378" s="939"/>
      <c r="E11378" s="940"/>
      <c r="F11378" s="941"/>
      <c r="G11378" s="937" t="str">
        <f t="array" ref="G11378">xlookup(F11378,'Internal Staffing Calculator'!E:E,'Internal Staffing Calculator'!C:C,"")</f>
        <v/>
      </c>
      <c r="H11378" s="932" t="str">
        <f t="array" ref="H11378">if(F11378&lt;&gt;"", iferror(index('Internal Staffing Calculator'!B$8:B23500,match(F11378,'Internal Staffing Calculator'!E$8:E23500,0)), "Not In Budget"),"")</f>
        <v/>
      </c>
      <c r="I11378" s="184"/>
      <c r="J11378" s="184"/>
      <c r="K11378" s="184"/>
      <c r="L11378" s="183"/>
    </row>
    <row r="11379">
      <c r="A11379" s="454"/>
      <c r="B11379" s="927"/>
      <c r="C11379" s="580"/>
      <c r="D11379" s="939"/>
      <c r="E11379" s="940"/>
      <c r="F11379" s="941"/>
      <c r="G11379" s="937" t="str">
        <f t="array" ref="G11379">xlookup(F11379,'Internal Staffing Calculator'!E:E,'Internal Staffing Calculator'!C:C,"")</f>
        <v/>
      </c>
      <c r="H11379" s="932" t="str">
        <f t="array" ref="H11379">if(F11379&lt;&gt;"", iferror(index('Internal Staffing Calculator'!B$8:B23500,match(F11379,'Internal Staffing Calculator'!E$8:E23500,0)), "Not In Budget"),"")</f>
        <v/>
      </c>
      <c r="I11379" s="184"/>
      <c r="J11379" s="184"/>
      <c r="K11379" s="184"/>
      <c r="L11379" s="183"/>
    </row>
    <row r="11380">
      <c r="A11380" s="454"/>
      <c r="B11380" s="927"/>
      <c r="C11380" s="580"/>
      <c r="D11380" s="939"/>
      <c r="E11380" s="940"/>
      <c r="F11380" s="941"/>
      <c r="G11380" s="937" t="str">
        <f t="array" ref="G11380">xlookup(F11380,'Internal Staffing Calculator'!E:E,'Internal Staffing Calculator'!C:C,"")</f>
        <v/>
      </c>
      <c r="H11380" s="932" t="str">
        <f t="array" ref="H11380">if(F11380&lt;&gt;"", iferror(index('Internal Staffing Calculator'!B$8:B23500,match(F11380,'Internal Staffing Calculator'!E$8:E23500,0)), "Not In Budget"),"")</f>
        <v/>
      </c>
      <c r="I11380" s="184"/>
      <c r="J11380" s="184"/>
      <c r="K11380" s="184"/>
      <c r="L11380" s="183"/>
    </row>
    <row r="11381">
      <c r="A11381" s="454"/>
      <c r="B11381" s="927"/>
      <c r="C11381" s="580"/>
      <c r="D11381" s="939"/>
      <c r="E11381" s="940"/>
      <c r="F11381" s="941"/>
      <c r="G11381" s="937" t="str">
        <f t="array" ref="G11381">xlookup(F11381,'Internal Staffing Calculator'!E:E,'Internal Staffing Calculator'!C:C,"")</f>
        <v/>
      </c>
      <c r="H11381" s="932" t="str">
        <f t="array" ref="H11381">if(F11381&lt;&gt;"", iferror(index('Internal Staffing Calculator'!B$8:B23500,match(F11381,'Internal Staffing Calculator'!E$8:E23500,0)), "Not In Budget"),"")</f>
        <v/>
      </c>
      <c r="I11381" s="184"/>
      <c r="J11381" s="184"/>
      <c r="K11381" s="184"/>
      <c r="L11381" s="183"/>
    </row>
    <row r="11382">
      <c r="A11382" s="454"/>
      <c r="B11382" s="927"/>
      <c r="C11382" s="580"/>
      <c r="D11382" s="939"/>
      <c r="E11382" s="940"/>
      <c r="F11382" s="941"/>
      <c r="G11382" s="937" t="str">
        <f t="array" ref="G11382">xlookup(F11382,'Internal Staffing Calculator'!E:E,'Internal Staffing Calculator'!C:C,"")</f>
        <v/>
      </c>
      <c r="H11382" s="932" t="str">
        <f t="array" ref="H11382">if(F11382&lt;&gt;"", iferror(index('Internal Staffing Calculator'!B$8:B23500,match(F11382,'Internal Staffing Calculator'!E$8:E23500,0)), "Not In Budget"),"")</f>
        <v/>
      </c>
      <c r="I11382" s="184"/>
      <c r="J11382" s="184"/>
      <c r="K11382" s="184"/>
      <c r="L11382" s="183"/>
    </row>
    <row r="11383">
      <c r="A11383" s="454"/>
      <c r="B11383" s="927"/>
      <c r="C11383" s="580"/>
      <c r="D11383" s="939"/>
      <c r="E11383" s="940"/>
      <c r="F11383" s="941"/>
      <c r="G11383" s="937" t="str">
        <f t="array" ref="G11383">xlookup(F11383,'Internal Staffing Calculator'!E:E,'Internal Staffing Calculator'!C:C,"")</f>
        <v/>
      </c>
      <c r="H11383" s="932" t="str">
        <f t="array" ref="H11383">if(F11383&lt;&gt;"", iferror(index('Internal Staffing Calculator'!B$8:B23500,match(F11383,'Internal Staffing Calculator'!E$8:E23500,0)), "Not In Budget"),"")</f>
        <v/>
      </c>
      <c r="I11383" s="184"/>
      <c r="J11383" s="184"/>
      <c r="K11383" s="184"/>
      <c r="L11383" s="183"/>
    </row>
    <row r="11384">
      <c r="A11384" s="454"/>
      <c r="B11384" s="927"/>
      <c r="C11384" s="580"/>
      <c r="D11384" s="939"/>
      <c r="E11384" s="940"/>
      <c r="F11384" s="941"/>
      <c r="G11384" s="937" t="str">
        <f t="array" ref="G11384">xlookup(F11384,'Internal Staffing Calculator'!E:E,'Internal Staffing Calculator'!C:C,"")</f>
        <v/>
      </c>
      <c r="H11384" s="932" t="str">
        <f t="array" ref="H11384">if(F11384&lt;&gt;"", iferror(index('Internal Staffing Calculator'!B$8:B23500,match(F11384,'Internal Staffing Calculator'!E$8:E23500,0)), "Not In Budget"),"")</f>
        <v/>
      </c>
      <c r="I11384" s="184"/>
      <c r="J11384" s="184"/>
      <c r="K11384" s="184"/>
      <c r="L11384" s="183"/>
    </row>
    <row r="11385">
      <c r="A11385" s="454"/>
      <c r="B11385" s="927"/>
      <c r="C11385" s="580"/>
      <c r="D11385" s="939"/>
      <c r="E11385" s="940"/>
      <c r="F11385" s="941"/>
      <c r="G11385" s="937" t="str">
        <f t="array" ref="G11385">xlookup(F11385,'Internal Staffing Calculator'!E:E,'Internal Staffing Calculator'!C:C,"")</f>
        <v/>
      </c>
      <c r="H11385" s="932" t="str">
        <f t="array" ref="H11385">if(F11385&lt;&gt;"", iferror(index('Internal Staffing Calculator'!B$8:B23500,match(F11385,'Internal Staffing Calculator'!E$8:E23500,0)), "Not In Budget"),"")</f>
        <v/>
      </c>
      <c r="I11385" s="184"/>
      <c r="J11385" s="184"/>
      <c r="K11385" s="184"/>
      <c r="L11385" s="183"/>
    </row>
    <row r="11386">
      <c r="A11386" s="454"/>
      <c r="B11386" s="927"/>
      <c r="C11386" s="580"/>
      <c r="D11386" s="939"/>
      <c r="E11386" s="940"/>
      <c r="F11386" s="941"/>
      <c r="G11386" s="937" t="str">
        <f t="array" ref="G11386">xlookup(F11386,'Internal Staffing Calculator'!E:E,'Internal Staffing Calculator'!C:C,"")</f>
        <v/>
      </c>
      <c r="H11386" s="932" t="str">
        <f t="array" ref="H11386">if(F11386&lt;&gt;"", iferror(index('Internal Staffing Calculator'!B$8:B23500,match(F11386,'Internal Staffing Calculator'!E$8:E23500,0)), "Not In Budget"),"")</f>
        <v/>
      </c>
      <c r="I11386" s="184"/>
      <c r="J11386" s="184"/>
      <c r="K11386" s="184"/>
      <c r="L11386" s="183"/>
    </row>
    <row r="11387">
      <c r="A11387" s="454"/>
      <c r="B11387" s="927"/>
      <c r="C11387" s="580"/>
      <c r="D11387" s="939"/>
      <c r="E11387" s="940"/>
      <c r="F11387" s="941"/>
      <c r="G11387" s="937" t="str">
        <f t="array" ref="G11387">xlookup(F11387,'Internal Staffing Calculator'!E:E,'Internal Staffing Calculator'!C:C,"")</f>
        <v/>
      </c>
      <c r="H11387" s="932" t="str">
        <f t="array" ref="H11387">if(F11387&lt;&gt;"", iferror(index('Internal Staffing Calculator'!B$8:B23500,match(F11387,'Internal Staffing Calculator'!E$8:E23500,0)), "Not In Budget"),"")</f>
        <v/>
      </c>
      <c r="I11387" s="184"/>
      <c r="J11387" s="184"/>
      <c r="K11387" s="184"/>
      <c r="L11387" s="183"/>
    </row>
    <row r="11388">
      <c r="A11388" s="454"/>
      <c r="B11388" s="927"/>
      <c r="C11388" s="580"/>
      <c r="D11388" s="939"/>
      <c r="E11388" s="940"/>
      <c r="F11388" s="941"/>
      <c r="G11388" s="937" t="str">
        <f t="array" ref="G11388">xlookup(F11388,'Internal Staffing Calculator'!E:E,'Internal Staffing Calculator'!C:C,"")</f>
        <v/>
      </c>
      <c r="H11388" s="932" t="str">
        <f t="array" ref="H11388">if(F11388&lt;&gt;"", iferror(index('Internal Staffing Calculator'!B$8:B23500,match(F11388,'Internal Staffing Calculator'!E$8:E23500,0)), "Not In Budget"),"")</f>
        <v/>
      </c>
      <c r="I11388" s="184"/>
      <c r="J11388" s="184"/>
      <c r="K11388" s="184"/>
      <c r="L11388" s="183"/>
    </row>
    <row r="11389">
      <c r="A11389" s="454"/>
      <c r="B11389" s="927"/>
      <c r="C11389" s="580"/>
      <c r="D11389" s="939"/>
      <c r="E11389" s="940"/>
      <c r="F11389" s="941"/>
      <c r="G11389" s="937" t="str">
        <f t="array" ref="G11389">xlookup(F11389,'Internal Staffing Calculator'!E:E,'Internal Staffing Calculator'!C:C,"")</f>
        <v/>
      </c>
      <c r="H11389" s="932" t="str">
        <f t="array" ref="H11389">if(F11389&lt;&gt;"", iferror(index('Internal Staffing Calculator'!B$8:B23500,match(F11389,'Internal Staffing Calculator'!E$8:E23500,0)), "Not In Budget"),"")</f>
        <v/>
      </c>
      <c r="I11389" s="184"/>
      <c r="J11389" s="184"/>
      <c r="K11389" s="184"/>
      <c r="L11389" s="183"/>
    </row>
    <row r="11390">
      <c r="A11390" s="454"/>
      <c r="B11390" s="927"/>
      <c r="C11390" s="580"/>
      <c r="D11390" s="939"/>
      <c r="E11390" s="940"/>
      <c r="F11390" s="941"/>
      <c r="G11390" s="937" t="str">
        <f t="array" ref="G11390">xlookup(F11390,'Internal Staffing Calculator'!E:E,'Internal Staffing Calculator'!C:C,"")</f>
        <v/>
      </c>
      <c r="H11390" s="932" t="str">
        <f t="array" ref="H11390">if(F11390&lt;&gt;"", iferror(index('Internal Staffing Calculator'!B$8:B23500,match(F11390,'Internal Staffing Calculator'!E$8:E23500,0)), "Not In Budget"),"")</f>
        <v/>
      </c>
      <c r="I11390" s="184"/>
      <c r="J11390" s="184"/>
      <c r="K11390" s="184"/>
      <c r="L11390" s="183"/>
    </row>
    <row r="11391">
      <c r="A11391" s="454"/>
      <c r="B11391" s="927"/>
      <c r="C11391" s="580"/>
      <c r="D11391" s="939"/>
      <c r="E11391" s="940"/>
      <c r="F11391" s="941"/>
      <c r="G11391" s="937" t="str">
        <f t="array" ref="G11391">xlookup(F11391,'Internal Staffing Calculator'!E:E,'Internal Staffing Calculator'!C:C,"")</f>
        <v/>
      </c>
      <c r="H11391" s="932" t="str">
        <f t="array" ref="H11391">if(F11391&lt;&gt;"", iferror(index('Internal Staffing Calculator'!B$8:B23500,match(F11391,'Internal Staffing Calculator'!E$8:E23500,0)), "Not In Budget"),"")</f>
        <v/>
      </c>
      <c r="I11391" s="184"/>
      <c r="J11391" s="184"/>
      <c r="K11391" s="184"/>
      <c r="L11391" s="183"/>
    </row>
    <row r="11392">
      <c r="A11392" s="454"/>
      <c r="B11392" s="927"/>
      <c r="C11392" s="580"/>
      <c r="D11392" s="939"/>
      <c r="E11392" s="940"/>
      <c r="F11392" s="941"/>
      <c r="G11392" s="937" t="str">
        <f t="array" ref="G11392">xlookup(F11392,'Internal Staffing Calculator'!E:E,'Internal Staffing Calculator'!C:C,"")</f>
        <v/>
      </c>
      <c r="H11392" s="932" t="str">
        <f t="array" ref="H11392">if(F11392&lt;&gt;"", iferror(index('Internal Staffing Calculator'!B$8:B23500,match(F11392,'Internal Staffing Calculator'!E$8:E23500,0)), "Not In Budget"),"")</f>
        <v/>
      </c>
      <c r="I11392" s="184"/>
      <c r="J11392" s="184"/>
      <c r="K11392" s="184"/>
      <c r="L11392" s="183"/>
    </row>
    <row r="11393">
      <c r="A11393" s="454"/>
      <c r="B11393" s="927"/>
      <c r="C11393" s="580"/>
      <c r="D11393" s="939"/>
      <c r="E11393" s="940"/>
      <c r="F11393" s="941"/>
      <c r="G11393" s="937" t="str">
        <f t="array" ref="G11393">xlookup(F11393,'Internal Staffing Calculator'!E:E,'Internal Staffing Calculator'!C:C,"")</f>
        <v/>
      </c>
      <c r="H11393" s="932" t="str">
        <f t="array" ref="H11393">if(F11393&lt;&gt;"", iferror(index('Internal Staffing Calculator'!B$8:B23500,match(F11393,'Internal Staffing Calculator'!E$8:E23500,0)), "Not In Budget"),"")</f>
        <v/>
      </c>
      <c r="I11393" s="184"/>
      <c r="J11393" s="184"/>
      <c r="K11393" s="184"/>
      <c r="L11393" s="183"/>
    </row>
    <row r="11394">
      <c r="A11394" s="454"/>
      <c r="B11394" s="927"/>
      <c r="C11394" s="580"/>
      <c r="D11394" s="939"/>
      <c r="E11394" s="940"/>
      <c r="F11394" s="941"/>
      <c r="G11394" s="937" t="str">
        <f t="array" ref="G11394">xlookup(F11394,'Internal Staffing Calculator'!E:E,'Internal Staffing Calculator'!C:C,"")</f>
        <v/>
      </c>
      <c r="H11394" s="932" t="str">
        <f t="array" ref="H11394">if(F11394&lt;&gt;"", iferror(index('Internal Staffing Calculator'!B$8:B23500,match(F11394,'Internal Staffing Calculator'!E$8:E23500,0)), "Not In Budget"),"")</f>
        <v/>
      </c>
      <c r="I11394" s="184"/>
      <c r="J11394" s="184"/>
      <c r="K11394" s="184"/>
      <c r="L11394" s="183"/>
    </row>
    <row r="11395">
      <c r="A11395" s="454"/>
      <c r="B11395" s="927"/>
      <c r="C11395" s="580"/>
      <c r="D11395" s="939"/>
      <c r="E11395" s="940"/>
      <c r="F11395" s="941"/>
      <c r="G11395" s="937" t="str">
        <f t="array" ref="G11395">xlookup(F11395,'Internal Staffing Calculator'!E:E,'Internal Staffing Calculator'!C:C,"")</f>
        <v/>
      </c>
      <c r="H11395" s="932" t="str">
        <f t="array" ref="H11395">if(F11395&lt;&gt;"", iferror(index('Internal Staffing Calculator'!B$8:B23500,match(F11395,'Internal Staffing Calculator'!E$8:E23500,0)), "Not In Budget"),"")</f>
        <v/>
      </c>
      <c r="I11395" s="184"/>
      <c r="J11395" s="184"/>
      <c r="K11395" s="184"/>
      <c r="L11395" s="183"/>
    </row>
    <row r="11396">
      <c r="A11396" s="454"/>
      <c r="B11396" s="927"/>
      <c r="C11396" s="580"/>
      <c r="D11396" s="939"/>
      <c r="E11396" s="940"/>
      <c r="F11396" s="941"/>
      <c r="G11396" s="937" t="str">
        <f t="array" ref="G11396">xlookup(F11396,'Internal Staffing Calculator'!E:E,'Internal Staffing Calculator'!C:C,"")</f>
        <v/>
      </c>
      <c r="H11396" s="932" t="str">
        <f t="array" ref="H11396">if(F11396&lt;&gt;"", iferror(index('Internal Staffing Calculator'!B$8:B23500,match(F11396,'Internal Staffing Calculator'!E$8:E23500,0)), "Not In Budget"),"")</f>
        <v/>
      </c>
      <c r="I11396" s="184"/>
      <c r="J11396" s="184"/>
      <c r="K11396" s="184"/>
      <c r="L11396" s="183"/>
    </row>
    <row r="11397">
      <c r="A11397" s="454"/>
      <c r="B11397" s="927"/>
      <c r="C11397" s="580"/>
      <c r="D11397" s="939"/>
      <c r="E11397" s="940"/>
      <c r="F11397" s="941"/>
      <c r="G11397" s="937" t="str">
        <f t="array" ref="G11397">xlookup(F11397,'Internal Staffing Calculator'!E:E,'Internal Staffing Calculator'!C:C,"")</f>
        <v/>
      </c>
      <c r="H11397" s="932" t="str">
        <f t="array" ref="H11397">if(F11397&lt;&gt;"", iferror(index('Internal Staffing Calculator'!B$8:B23500,match(F11397,'Internal Staffing Calculator'!E$8:E23500,0)), "Not In Budget"),"")</f>
        <v/>
      </c>
      <c r="I11397" s="184"/>
      <c r="J11397" s="184"/>
      <c r="K11397" s="184"/>
      <c r="L11397" s="183"/>
    </row>
    <row r="11398">
      <c r="A11398" s="454"/>
      <c r="B11398" s="927"/>
      <c r="C11398" s="580"/>
      <c r="D11398" s="939"/>
      <c r="E11398" s="940"/>
      <c r="F11398" s="941"/>
      <c r="G11398" s="937" t="str">
        <f t="array" ref="G11398">xlookup(F11398,'Internal Staffing Calculator'!E:E,'Internal Staffing Calculator'!C:C,"")</f>
        <v/>
      </c>
      <c r="H11398" s="932" t="str">
        <f t="array" ref="H11398">if(F11398&lt;&gt;"", iferror(index('Internal Staffing Calculator'!B$8:B23500,match(F11398,'Internal Staffing Calculator'!E$8:E23500,0)), "Not In Budget"),"")</f>
        <v/>
      </c>
      <c r="I11398" s="184"/>
      <c r="J11398" s="184"/>
      <c r="K11398" s="184"/>
      <c r="L11398" s="183"/>
    </row>
    <row r="11399">
      <c r="A11399" s="454"/>
      <c r="B11399" s="927"/>
      <c r="C11399" s="580"/>
      <c r="D11399" s="939"/>
      <c r="E11399" s="940"/>
      <c r="F11399" s="941"/>
      <c r="G11399" s="937" t="str">
        <f t="array" ref="G11399">xlookup(F11399,'Internal Staffing Calculator'!E:E,'Internal Staffing Calculator'!C:C,"")</f>
        <v/>
      </c>
      <c r="H11399" s="932" t="str">
        <f t="array" ref="H11399">if(F11399&lt;&gt;"", iferror(index('Internal Staffing Calculator'!B$8:B23500,match(F11399,'Internal Staffing Calculator'!E$8:E23500,0)), "Not In Budget"),"")</f>
        <v/>
      </c>
      <c r="I11399" s="184"/>
      <c r="J11399" s="184"/>
      <c r="K11399" s="184"/>
      <c r="L11399" s="183"/>
    </row>
    <row r="11400">
      <c r="A11400" s="454"/>
      <c r="B11400" s="927"/>
      <c r="C11400" s="580"/>
      <c r="D11400" s="939"/>
      <c r="E11400" s="940"/>
      <c r="F11400" s="941"/>
      <c r="G11400" s="937" t="str">
        <f t="array" ref="G11400">xlookup(F11400,'Internal Staffing Calculator'!E:E,'Internal Staffing Calculator'!C:C,"")</f>
        <v/>
      </c>
      <c r="H11400" s="932" t="str">
        <f t="array" ref="H11400">if(F11400&lt;&gt;"", iferror(index('Internal Staffing Calculator'!B$8:B23500,match(F11400,'Internal Staffing Calculator'!E$8:E23500,0)), "Not In Budget"),"")</f>
        <v/>
      </c>
      <c r="I11400" s="184"/>
      <c r="J11400" s="184"/>
      <c r="K11400" s="184"/>
      <c r="L11400" s="183"/>
    </row>
    <row r="11401">
      <c r="A11401" s="454"/>
      <c r="B11401" s="927"/>
      <c r="C11401" s="580"/>
      <c r="D11401" s="939"/>
      <c r="E11401" s="940"/>
      <c r="F11401" s="941"/>
      <c r="G11401" s="937" t="str">
        <f t="array" ref="G11401">xlookup(F11401,'Internal Staffing Calculator'!E:E,'Internal Staffing Calculator'!C:C,"")</f>
        <v/>
      </c>
      <c r="H11401" s="932" t="str">
        <f t="array" ref="H11401">if(F11401&lt;&gt;"", iferror(index('Internal Staffing Calculator'!B$8:B23500,match(F11401,'Internal Staffing Calculator'!E$8:E23500,0)), "Not In Budget"),"")</f>
        <v/>
      </c>
      <c r="I11401" s="184"/>
      <c r="J11401" s="184"/>
      <c r="K11401" s="184"/>
      <c r="L11401" s="183"/>
    </row>
    <row r="11402">
      <c r="A11402" s="454"/>
      <c r="B11402" s="927"/>
      <c r="C11402" s="580"/>
      <c r="D11402" s="939"/>
      <c r="E11402" s="940"/>
      <c r="F11402" s="941"/>
      <c r="G11402" s="937" t="str">
        <f t="array" ref="G11402">xlookup(F11402,'Internal Staffing Calculator'!E:E,'Internal Staffing Calculator'!C:C,"")</f>
        <v/>
      </c>
      <c r="H11402" s="932" t="str">
        <f t="array" ref="H11402">if(F11402&lt;&gt;"", iferror(index('Internal Staffing Calculator'!B$8:B23500,match(F11402,'Internal Staffing Calculator'!E$8:E23500,0)), "Not In Budget"),"")</f>
        <v/>
      </c>
      <c r="I11402" s="184"/>
      <c r="J11402" s="184"/>
      <c r="K11402" s="184"/>
      <c r="L11402" s="183"/>
    </row>
    <row r="11403">
      <c r="A11403" s="454"/>
      <c r="B11403" s="927"/>
      <c r="C11403" s="580"/>
      <c r="D11403" s="939"/>
      <c r="E11403" s="940"/>
      <c r="F11403" s="941"/>
      <c r="G11403" s="937" t="str">
        <f t="array" ref="G11403">xlookup(F11403,'Internal Staffing Calculator'!E:E,'Internal Staffing Calculator'!C:C,"")</f>
        <v/>
      </c>
      <c r="H11403" s="932" t="str">
        <f t="array" ref="H11403">if(F11403&lt;&gt;"", iferror(index('Internal Staffing Calculator'!B$8:B23500,match(F11403,'Internal Staffing Calculator'!E$8:E23500,0)), "Not In Budget"),"")</f>
        <v/>
      </c>
      <c r="I11403" s="184"/>
      <c r="J11403" s="184"/>
      <c r="K11403" s="184"/>
      <c r="L11403" s="183"/>
    </row>
    <row r="11404">
      <c r="A11404" s="454"/>
      <c r="B11404" s="927"/>
      <c r="C11404" s="580"/>
      <c r="D11404" s="939"/>
      <c r="E11404" s="940"/>
      <c r="F11404" s="941"/>
      <c r="G11404" s="937" t="str">
        <f t="array" ref="G11404">xlookup(F11404,'Internal Staffing Calculator'!E:E,'Internal Staffing Calculator'!C:C,"")</f>
        <v/>
      </c>
      <c r="H11404" s="932" t="str">
        <f t="array" ref="H11404">if(F11404&lt;&gt;"", iferror(index('Internal Staffing Calculator'!B$8:B23500,match(F11404,'Internal Staffing Calculator'!E$8:E23500,0)), "Not In Budget"),"")</f>
        <v/>
      </c>
      <c r="I11404" s="184"/>
      <c r="J11404" s="184"/>
      <c r="K11404" s="184"/>
      <c r="L11404" s="183"/>
    </row>
    <row r="11405">
      <c r="A11405" s="454"/>
      <c r="B11405" s="927"/>
      <c r="C11405" s="580"/>
      <c r="D11405" s="939"/>
      <c r="E11405" s="940"/>
      <c r="F11405" s="941"/>
      <c r="G11405" s="937" t="str">
        <f t="array" ref="G11405">xlookup(F11405,'Internal Staffing Calculator'!E:E,'Internal Staffing Calculator'!C:C,"")</f>
        <v/>
      </c>
      <c r="H11405" s="932" t="str">
        <f t="array" ref="H11405">if(F11405&lt;&gt;"", iferror(index('Internal Staffing Calculator'!B$8:B23500,match(F11405,'Internal Staffing Calculator'!E$8:E23500,0)), "Not In Budget"),"")</f>
        <v/>
      </c>
      <c r="I11405" s="184"/>
      <c r="J11405" s="184"/>
      <c r="K11405" s="184"/>
      <c r="L11405" s="183"/>
    </row>
    <row r="11406">
      <c r="A11406" s="454"/>
      <c r="B11406" s="927"/>
      <c r="C11406" s="580"/>
      <c r="D11406" s="939"/>
      <c r="E11406" s="940"/>
      <c r="F11406" s="941"/>
      <c r="G11406" s="937" t="str">
        <f t="array" ref="G11406">xlookup(F11406,'Internal Staffing Calculator'!E:E,'Internal Staffing Calculator'!C:C,"")</f>
        <v/>
      </c>
      <c r="H11406" s="932" t="str">
        <f t="array" ref="H11406">if(F11406&lt;&gt;"", iferror(index('Internal Staffing Calculator'!B$8:B23500,match(F11406,'Internal Staffing Calculator'!E$8:E23500,0)), "Not In Budget"),"")</f>
        <v/>
      </c>
      <c r="I11406" s="184"/>
      <c r="J11406" s="184"/>
      <c r="K11406" s="184"/>
      <c r="L11406" s="183"/>
    </row>
    <row r="11407">
      <c r="A11407" s="454"/>
      <c r="B11407" s="927"/>
      <c r="C11407" s="580"/>
      <c r="D11407" s="939"/>
      <c r="E11407" s="940"/>
      <c r="F11407" s="941"/>
      <c r="G11407" s="937" t="str">
        <f t="array" ref="G11407">xlookup(F11407,'Internal Staffing Calculator'!E:E,'Internal Staffing Calculator'!C:C,"")</f>
        <v/>
      </c>
      <c r="H11407" s="932" t="str">
        <f t="array" ref="H11407">if(F11407&lt;&gt;"", iferror(index('Internal Staffing Calculator'!B$8:B23500,match(F11407,'Internal Staffing Calculator'!E$8:E23500,0)), "Not In Budget"),"")</f>
        <v/>
      </c>
      <c r="I11407" s="184"/>
      <c r="J11407" s="184"/>
      <c r="K11407" s="184"/>
      <c r="L11407" s="183"/>
    </row>
    <row r="11408">
      <c r="A11408" s="454"/>
      <c r="B11408" s="927"/>
      <c r="C11408" s="580"/>
      <c r="D11408" s="939"/>
      <c r="E11408" s="940"/>
      <c r="F11408" s="941"/>
      <c r="G11408" s="937" t="str">
        <f t="array" ref="G11408">xlookup(F11408,'Internal Staffing Calculator'!E:E,'Internal Staffing Calculator'!C:C,"")</f>
        <v/>
      </c>
      <c r="H11408" s="932" t="str">
        <f t="array" ref="H11408">if(F11408&lt;&gt;"", iferror(index('Internal Staffing Calculator'!B$8:B23500,match(F11408,'Internal Staffing Calculator'!E$8:E23500,0)), "Not In Budget"),"")</f>
        <v/>
      </c>
      <c r="I11408" s="184"/>
      <c r="J11408" s="184"/>
      <c r="K11408" s="184"/>
      <c r="L11408" s="183"/>
    </row>
    <row r="11409">
      <c r="A11409" s="454"/>
      <c r="B11409" s="927"/>
      <c r="C11409" s="580"/>
      <c r="D11409" s="939"/>
      <c r="E11409" s="940"/>
      <c r="F11409" s="941"/>
      <c r="G11409" s="937" t="str">
        <f t="array" ref="G11409">xlookup(F11409,'Internal Staffing Calculator'!E:E,'Internal Staffing Calculator'!C:C,"")</f>
        <v/>
      </c>
      <c r="H11409" s="932" t="str">
        <f t="array" ref="H11409">if(F11409&lt;&gt;"", iferror(index('Internal Staffing Calculator'!B$8:B23500,match(F11409,'Internal Staffing Calculator'!E$8:E23500,0)), "Not In Budget"),"")</f>
        <v/>
      </c>
      <c r="I11409" s="184"/>
      <c r="J11409" s="184"/>
      <c r="K11409" s="184"/>
      <c r="L11409" s="183"/>
    </row>
    <row r="11410">
      <c r="A11410" s="454"/>
      <c r="B11410" s="927"/>
      <c r="C11410" s="580"/>
      <c r="D11410" s="939"/>
      <c r="E11410" s="940"/>
      <c r="F11410" s="941"/>
      <c r="G11410" s="937" t="str">
        <f t="array" ref="G11410">xlookup(F11410,'Internal Staffing Calculator'!E:E,'Internal Staffing Calculator'!C:C,"")</f>
        <v/>
      </c>
      <c r="H11410" s="932" t="str">
        <f t="array" ref="H11410">if(F11410&lt;&gt;"", iferror(index('Internal Staffing Calculator'!B$8:B23500,match(F11410,'Internal Staffing Calculator'!E$8:E23500,0)), "Not In Budget"),"")</f>
        <v/>
      </c>
      <c r="I11410" s="184"/>
      <c r="J11410" s="184"/>
      <c r="K11410" s="184"/>
      <c r="L11410" s="183"/>
    </row>
    <row r="11411">
      <c r="A11411" s="454"/>
      <c r="B11411" s="927"/>
      <c r="C11411" s="580"/>
      <c r="D11411" s="939"/>
      <c r="E11411" s="940"/>
      <c r="F11411" s="941"/>
      <c r="G11411" s="937" t="str">
        <f t="array" ref="G11411">xlookup(F11411,'Internal Staffing Calculator'!E:E,'Internal Staffing Calculator'!C:C,"")</f>
        <v/>
      </c>
      <c r="H11411" s="932" t="str">
        <f t="array" ref="H11411">if(F11411&lt;&gt;"", iferror(index('Internal Staffing Calculator'!B$8:B23500,match(F11411,'Internal Staffing Calculator'!E$8:E23500,0)), "Not In Budget"),"")</f>
        <v/>
      </c>
      <c r="I11411" s="184"/>
      <c r="J11411" s="184"/>
      <c r="K11411" s="184"/>
      <c r="L11411" s="183"/>
    </row>
    <row r="11412">
      <c r="A11412" s="454"/>
      <c r="B11412" s="927"/>
      <c r="C11412" s="580"/>
      <c r="D11412" s="939"/>
      <c r="E11412" s="940"/>
      <c r="F11412" s="941"/>
      <c r="G11412" s="937" t="str">
        <f t="array" ref="G11412">xlookup(F11412,'Internal Staffing Calculator'!E:E,'Internal Staffing Calculator'!C:C,"")</f>
        <v/>
      </c>
      <c r="H11412" s="932" t="str">
        <f t="array" ref="H11412">if(F11412&lt;&gt;"", iferror(index('Internal Staffing Calculator'!B$8:B23500,match(F11412,'Internal Staffing Calculator'!E$8:E23500,0)), "Not In Budget"),"")</f>
        <v/>
      </c>
      <c r="I11412" s="184"/>
      <c r="J11412" s="184"/>
      <c r="K11412" s="184"/>
      <c r="L11412" s="183"/>
    </row>
    <row r="11413">
      <c r="A11413" s="454"/>
      <c r="B11413" s="927"/>
      <c r="C11413" s="580"/>
      <c r="D11413" s="939"/>
      <c r="E11413" s="940"/>
      <c r="F11413" s="941"/>
      <c r="G11413" s="937" t="str">
        <f t="array" ref="G11413">xlookup(F11413,'Internal Staffing Calculator'!E:E,'Internal Staffing Calculator'!C:C,"")</f>
        <v/>
      </c>
      <c r="H11413" s="932" t="str">
        <f t="array" ref="H11413">if(F11413&lt;&gt;"", iferror(index('Internal Staffing Calculator'!B$8:B23500,match(F11413,'Internal Staffing Calculator'!E$8:E23500,0)), "Not In Budget"),"")</f>
        <v/>
      </c>
      <c r="I11413" s="184"/>
      <c r="J11413" s="184"/>
      <c r="K11413" s="184"/>
      <c r="L11413" s="183"/>
    </row>
    <row r="11414">
      <c r="A11414" s="454"/>
      <c r="B11414" s="927"/>
      <c r="C11414" s="580"/>
      <c r="D11414" s="939"/>
      <c r="E11414" s="940"/>
      <c r="F11414" s="941"/>
      <c r="G11414" s="937" t="str">
        <f t="array" ref="G11414">xlookup(F11414,'Internal Staffing Calculator'!E:E,'Internal Staffing Calculator'!C:C,"")</f>
        <v/>
      </c>
      <c r="H11414" s="932" t="str">
        <f t="array" ref="H11414">if(F11414&lt;&gt;"", iferror(index('Internal Staffing Calculator'!B$8:B23500,match(F11414,'Internal Staffing Calculator'!E$8:E23500,0)), "Not In Budget"),"")</f>
        <v/>
      </c>
      <c r="I11414" s="184"/>
      <c r="J11414" s="184"/>
      <c r="K11414" s="184"/>
      <c r="L11414" s="183"/>
    </row>
    <row r="11415">
      <c r="A11415" s="454"/>
      <c r="B11415" s="927"/>
      <c r="C11415" s="580"/>
      <c r="D11415" s="939"/>
      <c r="E11415" s="940"/>
      <c r="F11415" s="941"/>
      <c r="G11415" s="937" t="str">
        <f t="array" ref="G11415">xlookup(F11415,'Internal Staffing Calculator'!E:E,'Internal Staffing Calculator'!C:C,"")</f>
        <v/>
      </c>
      <c r="H11415" s="932" t="str">
        <f t="array" ref="H11415">if(F11415&lt;&gt;"", iferror(index('Internal Staffing Calculator'!B$8:B23500,match(F11415,'Internal Staffing Calculator'!E$8:E23500,0)), "Not In Budget"),"")</f>
        <v/>
      </c>
      <c r="I11415" s="184"/>
      <c r="J11415" s="184"/>
      <c r="K11415" s="184"/>
      <c r="L11415" s="183"/>
    </row>
    <row r="11416">
      <c r="A11416" s="454"/>
      <c r="B11416" s="927"/>
      <c r="C11416" s="580"/>
      <c r="D11416" s="939"/>
      <c r="E11416" s="940"/>
      <c r="F11416" s="941"/>
      <c r="G11416" s="937" t="str">
        <f t="array" ref="G11416">xlookup(F11416,'Internal Staffing Calculator'!E:E,'Internal Staffing Calculator'!C:C,"")</f>
        <v/>
      </c>
      <c r="H11416" s="932" t="str">
        <f t="array" ref="H11416">if(F11416&lt;&gt;"", iferror(index('Internal Staffing Calculator'!B$8:B23500,match(F11416,'Internal Staffing Calculator'!E$8:E23500,0)), "Not In Budget"),"")</f>
        <v/>
      </c>
      <c r="I11416" s="184"/>
      <c r="J11416" s="184"/>
      <c r="K11416" s="184"/>
      <c r="L11416" s="183"/>
    </row>
    <row r="11417">
      <c r="A11417" s="454"/>
      <c r="B11417" s="927"/>
      <c r="C11417" s="580"/>
      <c r="D11417" s="939"/>
      <c r="E11417" s="940"/>
      <c r="F11417" s="941"/>
      <c r="G11417" s="937" t="str">
        <f t="array" ref="G11417">xlookup(F11417,'Internal Staffing Calculator'!E:E,'Internal Staffing Calculator'!C:C,"")</f>
        <v/>
      </c>
      <c r="H11417" s="932" t="str">
        <f t="array" ref="H11417">if(F11417&lt;&gt;"", iferror(index('Internal Staffing Calculator'!B$8:B23500,match(F11417,'Internal Staffing Calculator'!E$8:E23500,0)), "Not In Budget"),"")</f>
        <v/>
      </c>
      <c r="I11417" s="184"/>
      <c r="J11417" s="184"/>
      <c r="K11417" s="184"/>
      <c r="L11417" s="183"/>
    </row>
    <row r="11418">
      <c r="A11418" s="454"/>
      <c r="B11418" s="927"/>
      <c r="C11418" s="580"/>
      <c r="D11418" s="939"/>
      <c r="E11418" s="940"/>
      <c r="F11418" s="941"/>
      <c r="G11418" s="937" t="str">
        <f t="array" ref="G11418">xlookup(F11418,'Internal Staffing Calculator'!E:E,'Internal Staffing Calculator'!C:C,"")</f>
        <v/>
      </c>
      <c r="H11418" s="932" t="str">
        <f t="array" ref="H11418">if(F11418&lt;&gt;"", iferror(index('Internal Staffing Calculator'!B$8:B23500,match(F11418,'Internal Staffing Calculator'!E$8:E23500,0)), "Not In Budget"),"")</f>
        <v/>
      </c>
      <c r="I11418" s="184"/>
      <c r="J11418" s="184"/>
      <c r="K11418" s="184"/>
      <c r="L11418" s="183"/>
    </row>
    <row r="11419">
      <c r="A11419" s="454"/>
      <c r="B11419" s="927"/>
      <c r="C11419" s="580"/>
      <c r="D11419" s="939"/>
      <c r="E11419" s="940"/>
      <c r="F11419" s="941"/>
      <c r="G11419" s="937" t="str">
        <f t="array" ref="G11419">xlookup(F11419,'Internal Staffing Calculator'!E:E,'Internal Staffing Calculator'!C:C,"")</f>
        <v/>
      </c>
      <c r="H11419" s="932" t="str">
        <f t="array" ref="H11419">if(F11419&lt;&gt;"", iferror(index('Internal Staffing Calculator'!B$8:B23500,match(F11419,'Internal Staffing Calculator'!E$8:E23500,0)), "Not In Budget"),"")</f>
        <v/>
      </c>
      <c r="I11419" s="184"/>
      <c r="J11419" s="184"/>
      <c r="K11419" s="184"/>
      <c r="L11419" s="183"/>
    </row>
    <row r="11420">
      <c r="A11420" s="454"/>
      <c r="B11420" s="927"/>
      <c r="C11420" s="580"/>
      <c r="D11420" s="939"/>
      <c r="E11420" s="940"/>
      <c r="F11420" s="941"/>
      <c r="G11420" s="937" t="str">
        <f t="array" ref="G11420">xlookup(F11420,'Internal Staffing Calculator'!E:E,'Internal Staffing Calculator'!C:C,"")</f>
        <v/>
      </c>
      <c r="H11420" s="932" t="str">
        <f t="array" ref="H11420">if(F11420&lt;&gt;"", iferror(index('Internal Staffing Calculator'!B$8:B23500,match(F11420,'Internal Staffing Calculator'!E$8:E23500,0)), "Not In Budget"),"")</f>
        <v/>
      </c>
      <c r="I11420" s="184"/>
      <c r="J11420" s="184"/>
      <c r="K11420" s="184"/>
      <c r="L11420" s="183"/>
    </row>
    <row r="11421">
      <c r="A11421" s="454"/>
      <c r="B11421" s="927"/>
      <c r="C11421" s="580"/>
      <c r="D11421" s="939"/>
      <c r="E11421" s="940"/>
      <c r="F11421" s="941"/>
      <c r="G11421" s="937" t="str">
        <f t="array" ref="G11421">xlookup(F11421,'Internal Staffing Calculator'!E:E,'Internal Staffing Calculator'!C:C,"")</f>
        <v/>
      </c>
      <c r="H11421" s="932" t="str">
        <f t="array" ref="H11421">if(F11421&lt;&gt;"", iferror(index('Internal Staffing Calculator'!B$8:B23500,match(F11421,'Internal Staffing Calculator'!E$8:E23500,0)), "Not In Budget"),"")</f>
        <v/>
      </c>
      <c r="I11421" s="184"/>
      <c r="J11421" s="184"/>
      <c r="K11421" s="184"/>
      <c r="L11421" s="183"/>
    </row>
    <row r="11422">
      <c r="A11422" s="454"/>
      <c r="B11422" s="927"/>
      <c r="C11422" s="580"/>
      <c r="D11422" s="939"/>
      <c r="E11422" s="940"/>
      <c r="F11422" s="941"/>
      <c r="G11422" s="937" t="str">
        <f t="array" ref="G11422">xlookup(F11422,'Internal Staffing Calculator'!E:E,'Internal Staffing Calculator'!C:C,"")</f>
        <v/>
      </c>
      <c r="H11422" s="932" t="str">
        <f t="array" ref="H11422">if(F11422&lt;&gt;"", iferror(index('Internal Staffing Calculator'!B$8:B23500,match(F11422,'Internal Staffing Calculator'!E$8:E23500,0)), "Not In Budget"),"")</f>
        <v/>
      </c>
      <c r="I11422" s="184"/>
      <c r="J11422" s="184"/>
      <c r="K11422" s="184"/>
      <c r="L11422" s="183"/>
    </row>
    <row r="11423">
      <c r="A11423" s="454"/>
      <c r="B11423" s="927"/>
      <c r="C11423" s="580"/>
      <c r="D11423" s="939"/>
      <c r="E11423" s="940"/>
      <c r="F11423" s="941"/>
      <c r="G11423" s="937" t="str">
        <f t="array" ref="G11423">xlookup(F11423,'Internal Staffing Calculator'!E:E,'Internal Staffing Calculator'!C:C,"")</f>
        <v/>
      </c>
      <c r="H11423" s="932" t="str">
        <f t="array" ref="H11423">if(F11423&lt;&gt;"", iferror(index('Internal Staffing Calculator'!B$8:B23500,match(F11423,'Internal Staffing Calculator'!E$8:E23500,0)), "Not In Budget"),"")</f>
        <v/>
      </c>
      <c r="I11423" s="184"/>
      <c r="J11423" s="184"/>
      <c r="K11423" s="184"/>
      <c r="L11423" s="183"/>
    </row>
    <row r="11424">
      <c r="A11424" s="454"/>
      <c r="B11424" s="927"/>
      <c r="C11424" s="580"/>
      <c r="D11424" s="939"/>
      <c r="E11424" s="940"/>
      <c r="F11424" s="941"/>
      <c r="G11424" s="937" t="str">
        <f t="array" ref="G11424">xlookup(F11424,'Internal Staffing Calculator'!E:E,'Internal Staffing Calculator'!C:C,"")</f>
        <v/>
      </c>
      <c r="H11424" s="932" t="str">
        <f t="array" ref="H11424">if(F11424&lt;&gt;"", iferror(index('Internal Staffing Calculator'!B$8:B23500,match(F11424,'Internal Staffing Calculator'!E$8:E23500,0)), "Not In Budget"),"")</f>
        <v/>
      </c>
      <c r="I11424" s="184"/>
      <c r="J11424" s="184"/>
      <c r="K11424" s="184"/>
      <c r="L11424" s="183"/>
    </row>
    <row r="11425">
      <c r="A11425" s="454"/>
      <c r="B11425" s="927"/>
      <c r="C11425" s="580"/>
      <c r="D11425" s="939"/>
      <c r="E11425" s="940"/>
      <c r="F11425" s="941"/>
      <c r="G11425" s="937" t="str">
        <f t="array" ref="G11425">xlookup(F11425,'Internal Staffing Calculator'!E:E,'Internal Staffing Calculator'!C:C,"")</f>
        <v/>
      </c>
      <c r="H11425" s="932" t="str">
        <f t="array" ref="H11425">if(F11425&lt;&gt;"", iferror(index('Internal Staffing Calculator'!B$8:B23500,match(F11425,'Internal Staffing Calculator'!E$8:E23500,0)), "Not In Budget"),"")</f>
        <v/>
      </c>
      <c r="I11425" s="184"/>
      <c r="J11425" s="184"/>
      <c r="K11425" s="184"/>
      <c r="L11425" s="183"/>
    </row>
    <row r="11426">
      <c r="A11426" s="454"/>
      <c r="B11426" s="927"/>
      <c r="C11426" s="580"/>
      <c r="D11426" s="939"/>
      <c r="E11426" s="940"/>
      <c r="F11426" s="941"/>
      <c r="G11426" s="937" t="str">
        <f t="array" ref="G11426">xlookup(F11426,'Internal Staffing Calculator'!E:E,'Internal Staffing Calculator'!C:C,"")</f>
        <v/>
      </c>
      <c r="H11426" s="932" t="str">
        <f t="array" ref="H11426">if(F11426&lt;&gt;"", iferror(index('Internal Staffing Calculator'!B$8:B23500,match(F11426,'Internal Staffing Calculator'!E$8:E23500,0)), "Not In Budget"),"")</f>
        <v/>
      </c>
      <c r="I11426" s="184"/>
      <c r="J11426" s="184"/>
      <c r="K11426" s="184"/>
      <c r="L11426" s="183"/>
    </row>
    <row r="11427">
      <c r="A11427" s="454"/>
      <c r="B11427" s="927"/>
      <c r="C11427" s="580"/>
      <c r="D11427" s="939"/>
      <c r="E11427" s="940"/>
      <c r="F11427" s="941"/>
      <c r="G11427" s="937" t="str">
        <f t="array" ref="G11427">xlookup(F11427,'Internal Staffing Calculator'!E:E,'Internal Staffing Calculator'!C:C,"")</f>
        <v/>
      </c>
      <c r="H11427" s="932" t="str">
        <f t="array" ref="H11427">if(F11427&lt;&gt;"", iferror(index('Internal Staffing Calculator'!B$8:B23500,match(F11427,'Internal Staffing Calculator'!E$8:E23500,0)), "Not In Budget"),"")</f>
        <v/>
      </c>
      <c r="I11427" s="184"/>
      <c r="J11427" s="184"/>
      <c r="K11427" s="184"/>
      <c r="L11427" s="183"/>
    </row>
    <row r="11428">
      <c r="A11428" s="454"/>
      <c r="B11428" s="927"/>
      <c r="C11428" s="580"/>
      <c r="D11428" s="939"/>
      <c r="E11428" s="940"/>
      <c r="F11428" s="941"/>
      <c r="G11428" s="937" t="str">
        <f t="array" ref="G11428">xlookup(F11428,'Internal Staffing Calculator'!E:E,'Internal Staffing Calculator'!C:C,"")</f>
        <v/>
      </c>
      <c r="H11428" s="932" t="str">
        <f t="array" ref="H11428">if(F11428&lt;&gt;"", iferror(index('Internal Staffing Calculator'!B$8:B23500,match(F11428,'Internal Staffing Calculator'!E$8:E23500,0)), "Not In Budget"),"")</f>
        <v/>
      </c>
      <c r="I11428" s="184"/>
      <c r="J11428" s="184"/>
      <c r="K11428" s="184"/>
      <c r="L11428" s="183"/>
    </row>
    <row r="11429">
      <c r="A11429" s="454"/>
      <c r="B11429" s="927"/>
      <c r="C11429" s="580"/>
      <c r="D11429" s="939"/>
      <c r="E11429" s="940"/>
      <c r="F11429" s="941"/>
      <c r="G11429" s="937" t="str">
        <f t="array" ref="G11429">xlookup(F11429,'Internal Staffing Calculator'!E:E,'Internal Staffing Calculator'!C:C,"")</f>
        <v/>
      </c>
      <c r="H11429" s="932" t="str">
        <f t="array" ref="H11429">if(F11429&lt;&gt;"", iferror(index('Internal Staffing Calculator'!B$8:B23500,match(F11429,'Internal Staffing Calculator'!E$8:E23500,0)), "Not In Budget"),"")</f>
        <v/>
      </c>
      <c r="I11429" s="184"/>
      <c r="J11429" s="184"/>
      <c r="K11429" s="184"/>
      <c r="L11429" s="183"/>
    </row>
    <row r="11430">
      <c r="A11430" s="454"/>
      <c r="B11430" s="927"/>
      <c r="C11430" s="580"/>
      <c r="D11430" s="939"/>
      <c r="E11430" s="940"/>
      <c r="F11430" s="941"/>
      <c r="G11430" s="937" t="str">
        <f t="array" ref="G11430">xlookup(F11430,'Internal Staffing Calculator'!E:E,'Internal Staffing Calculator'!C:C,"")</f>
        <v/>
      </c>
      <c r="H11430" s="932" t="str">
        <f t="array" ref="H11430">if(F11430&lt;&gt;"", iferror(index('Internal Staffing Calculator'!B$8:B23500,match(F11430,'Internal Staffing Calculator'!E$8:E23500,0)), "Not In Budget"),"")</f>
        <v/>
      </c>
      <c r="I11430" s="184"/>
      <c r="J11430" s="184"/>
      <c r="K11430" s="184"/>
      <c r="L11430" s="183"/>
    </row>
    <row r="11431">
      <c r="A11431" s="454"/>
      <c r="B11431" s="927"/>
      <c r="C11431" s="580"/>
      <c r="D11431" s="939"/>
      <c r="E11431" s="940"/>
      <c r="F11431" s="941"/>
      <c r="G11431" s="937" t="str">
        <f t="array" ref="G11431">xlookup(F11431,'Internal Staffing Calculator'!E:E,'Internal Staffing Calculator'!C:C,"")</f>
        <v/>
      </c>
      <c r="H11431" s="932" t="str">
        <f t="array" ref="H11431">if(F11431&lt;&gt;"", iferror(index('Internal Staffing Calculator'!B$8:B23500,match(F11431,'Internal Staffing Calculator'!E$8:E23500,0)), "Not In Budget"),"")</f>
        <v/>
      </c>
      <c r="I11431" s="184"/>
      <c r="J11431" s="184"/>
      <c r="K11431" s="184"/>
      <c r="L11431" s="183"/>
    </row>
    <row r="11432">
      <c r="A11432" s="454"/>
      <c r="B11432" s="927"/>
      <c r="C11432" s="580"/>
      <c r="D11432" s="939"/>
      <c r="E11432" s="940"/>
      <c r="F11432" s="941"/>
      <c r="G11432" s="937" t="str">
        <f t="array" ref="G11432">xlookup(F11432,'Internal Staffing Calculator'!E:E,'Internal Staffing Calculator'!C:C,"")</f>
        <v/>
      </c>
      <c r="H11432" s="932" t="str">
        <f t="array" ref="H11432">if(F11432&lt;&gt;"", iferror(index('Internal Staffing Calculator'!B$8:B23500,match(F11432,'Internal Staffing Calculator'!E$8:E23500,0)), "Not In Budget"),"")</f>
        <v/>
      </c>
      <c r="I11432" s="184"/>
      <c r="J11432" s="184"/>
      <c r="K11432" s="184"/>
      <c r="L11432" s="183"/>
    </row>
    <row r="11433">
      <c r="A11433" s="454"/>
      <c r="B11433" s="927"/>
      <c r="C11433" s="580"/>
      <c r="D11433" s="939"/>
      <c r="E11433" s="940"/>
      <c r="F11433" s="941"/>
      <c r="G11433" s="937" t="str">
        <f t="array" ref="G11433">xlookup(F11433,'Internal Staffing Calculator'!E:E,'Internal Staffing Calculator'!C:C,"")</f>
        <v/>
      </c>
      <c r="H11433" s="932" t="str">
        <f t="array" ref="H11433">if(F11433&lt;&gt;"", iferror(index('Internal Staffing Calculator'!B$8:B23500,match(F11433,'Internal Staffing Calculator'!E$8:E23500,0)), "Not In Budget"),"")</f>
        <v/>
      </c>
      <c r="I11433" s="184"/>
      <c r="J11433" s="184"/>
      <c r="K11433" s="184"/>
      <c r="L11433" s="183"/>
    </row>
    <row r="11434">
      <c r="A11434" s="454"/>
      <c r="B11434" s="927"/>
      <c r="C11434" s="580"/>
      <c r="D11434" s="939"/>
      <c r="E11434" s="940"/>
      <c r="F11434" s="941"/>
      <c r="G11434" s="937" t="str">
        <f t="array" ref="G11434">xlookup(F11434,'Internal Staffing Calculator'!E:E,'Internal Staffing Calculator'!C:C,"")</f>
        <v/>
      </c>
      <c r="H11434" s="932" t="str">
        <f t="array" ref="H11434">if(F11434&lt;&gt;"", iferror(index('Internal Staffing Calculator'!B$8:B23500,match(F11434,'Internal Staffing Calculator'!E$8:E23500,0)), "Not In Budget"),"")</f>
        <v/>
      </c>
      <c r="I11434" s="184"/>
      <c r="J11434" s="184"/>
      <c r="K11434" s="184"/>
      <c r="L11434" s="183"/>
    </row>
    <row r="11435">
      <c r="A11435" s="454"/>
      <c r="B11435" s="927"/>
      <c r="C11435" s="580"/>
      <c r="D11435" s="939"/>
      <c r="E11435" s="940"/>
      <c r="F11435" s="941"/>
      <c r="G11435" s="937" t="str">
        <f t="array" ref="G11435">xlookup(F11435,'Internal Staffing Calculator'!E:E,'Internal Staffing Calculator'!C:C,"")</f>
        <v/>
      </c>
      <c r="H11435" s="932" t="str">
        <f t="array" ref="H11435">if(F11435&lt;&gt;"", iferror(index('Internal Staffing Calculator'!B$8:B23500,match(F11435,'Internal Staffing Calculator'!E$8:E23500,0)), "Not In Budget"),"")</f>
        <v/>
      </c>
      <c r="I11435" s="184"/>
      <c r="J11435" s="184"/>
      <c r="K11435" s="184"/>
      <c r="L11435" s="183"/>
    </row>
    <row r="11436">
      <c r="A11436" s="454"/>
      <c r="B11436" s="927"/>
      <c r="C11436" s="580"/>
      <c r="D11436" s="939"/>
      <c r="E11436" s="940"/>
      <c r="F11436" s="941"/>
      <c r="G11436" s="937" t="str">
        <f t="array" ref="G11436">xlookup(F11436,'Internal Staffing Calculator'!E:E,'Internal Staffing Calculator'!C:C,"")</f>
        <v/>
      </c>
      <c r="H11436" s="932" t="str">
        <f t="array" ref="H11436">if(F11436&lt;&gt;"", iferror(index('Internal Staffing Calculator'!B$8:B23500,match(F11436,'Internal Staffing Calculator'!E$8:E23500,0)), "Not In Budget"),"")</f>
        <v/>
      </c>
      <c r="I11436" s="184"/>
      <c r="J11436" s="184"/>
      <c r="K11436" s="184"/>
      <c r="L11436" s="183"/>
    </row>
    <row r="11437">
      <c r="A11437" s="454"/>
      <c r="B11437" s="927"/>
      <c r="C11437" s="580"/>
      <c r="D11437" s="939"/>
      <c r="E11437" s="940"/>
      <c r="F11437" s="941"/>
      <c r="G11437" s="937" t="str">
        <f t="array" ref="G11437">xlookup(F11437,'Internal Staffing Calculator'!E:E,'Internal Staffing Calculator'!C:C,"")</f>
        <v/>
      </c>
      <c r="H11437" s="932" t="str">
        <f t="array" ref="H11437">if(F11437&lt;&gt;"", iferror(index('Internal Staffing Calculator'!B$8:B23500,match(F11437,'Internal Staffing Calculator'!E$8:E23500,0)), "Not In Budget"),"")</f>
        <v/>
      </c>
      <c r="I11437" s="184"/>
      <c r="J11437" s="184"/>
      <c r="K11437" s="184"/>
      <c r="L11437" s="183"/>
    </row>
    <row r="11438">
      <c r="A11438" s="454"/>
      <c r="B11438" s="927"/>
      <c r="C11438" s="580"/>
      <c r="D11438" s="939"/>
      <c r="E11438" s="940"/>
      <c r="F11438" s="941"/>
      <c r="G11438" s="937" t="str">
        <f t="array" ref="G11438">xlookup(F11438,'Internal Staffing Calculator'!E:E,'Internal Staffing Calculator'!C:C,"")</f>
        <v/>
      </c>
      <c r="H11438" s="932" t="str">
        <f t="array" ref="H11438">if(F11438&lt;&gt;"", iferror(index('Internal Staffing Calculator'!B$8:B23500,match(F11438,'Internal Staffing Calculator'!E$8:E23500,0)), "Not In Budget"),"")</f>
        <v/>
      </c>
      <c r="I11438" s="184"/>
      <c r="J11438" s="184"/>
      <c r="K11438" s="184"/>
      <c r="L11438" s="183"/>
    </row>
    <row r="11439">
      <c r="A11439" s="454"/>
      <c r="B11439" s="927"/>
      <c r="C11439" s="580"/>
      <c r="D11439" s="939"/>
      <c r="E11439" s="940"/>
      <c r="F11439" s="941"/>
      <c r="G11439" s="937" t="str">
        <f t="array" ref="G11439">xlookup(F11439,'Internal Staffing Calculator'!E:E,'Internal Staffing Calculator'!C:C,"")</f>
        <v/>
      </c>
      <c r="H11439" s="932" t="str">
        <f t="array" ref="H11439">if(F11439&lt;&gt;"", iferror(index('Internal Staffing Calculator'!B$8:B23500,match(F11439,'Internal Staffing Calculator'!E$8:E23500,0)), "Not In Budget"),"")</f>
        <v/>
      </c>
      <c r="I11439" s="184"/>
      <c r="J11439" s="184"/>
      <c r="K11439" s="184"/>
      <c r="L11439" s="183"/>
    </row>
    <row r="11440">
      <c r="A11440" s="454"/>
      <c r="B11440" s="927"/>
      <c r="C11440" s="580"/>
      <c r="D11440" s="939"/>
      <c r="E11440" s="940"/>
      <c r="F11440" s="941"/>
      <c r="G11440" s="937" t="str">
        <f t="array" ref="G11440">xlookup(F11440,'Internal Staffing Calculator'!E:E,'Internal Staffing Calculator'!C:C,"")</f>
        <v/>
      </c>
      <c r="H11440" s="932" t="str">
        <f t="array" ref="H11440">if(F11440&lt;&gt;"", iferror(index('Internal Staffing Calculator'!B$8:B23500,match(F11440,'Internal Staffing Calculator'!E$8:E23500,0)), "Not In Budget"),"")</f>
        <v/>
      </c>
      <c r="I11440" s="184"/>
      <c r="J11440" s="184"/>
      <c r="K11440" s="184"/>
      <c r="L11440" s="183"/>
    </row>
    <row r="11441">
      <c r="A11441" s="454"/>
      <c r="B11441" s="927"/>
      <c r="C11441" s="580"/>
      <c r="D11441" s="939"/>
      <c r="E11441" s="940"/>
      <c r="F11441" s="941"/>
      <c r="G11441" s="937" t="str">
        <f t="array" ref="G11441">xlookup(F11441,'Internal Staffing Calculator'!E:E,'Internal Staffing Calculator'!C:C,"")</f>
        <v/>
      </c>
      <c r="H11441" s="932" t="str">
        <f t="array" ref="H11441">if(F11441&lt;&gt;"", iferror(index('Internal Staffing Calculator'!B$8:B23500,match(F11441,'Internal Staffing Calculator'!E$8:E23500,0)), "Not In Budget"),"")</f>
        <v/>
      </c>
      <c r="I11441" s="184"/>
      <c r="J11441" s="184"/>
      <c r="K11441" s="184"/>
      <c r="L11441" s="183"/>
    </row>
    <row r="11442">
      <c r="A11442" s="454"/>
      <c r="B11442" s="927"/>
      <c r="C11442" s="580"/>
      <c r="D11442" s="939"/>
      <c r="E11442" s="940"/>
      <c r="F11442" s="941"/>
      <c r="G11442" s="937" t="str">
        <f t="array" ref="G11442">xlookup(F11442,'Internal Staffing Calculator'!E:E,'Internal Staffing Calculator'!C:C,"")</f>
        <v/>
      </c>
      <c r="H11442" s="932" t="str">
        <f t="array" ref="H11442">if(F11442&lt;&gt;"", iferror(index('Internal Staffing Calculator'!B$8:B23500,match(F11442,'Internal Staffing Calculator'!E$8:E23500,0)), "Not In Budget"),"")</f>
        <v/>
      </c>
      <c r="I11442" s="184"/>
      <c r="J11442" s="184"/>
      <c r="K11442" s="184"/>
      <c r="L11442" s="183"/>
    </row>
    <row r="11443">
      <c r="A11443" s="454"/>
      <c r="B11443" s="927"/>
      <c r="C11443" s="580"/>
      <c r="D11443" s="939"/>
      <c r="E11443" s="940"/>
      <c r="F11443" s="941"/>
      <c r="G11443" s="937" t="str">
        <f t="array" ref="G11443">xlookup(F11443,'Internal Staffing Calculator'!E:E,'Internal Staffing Calculator'!C:C,"")</f>
        <v/>
      </c>
      <c r="H11443" s="932" t="str">
        <f t="array" ref="H11443">if(F11443&lt;&gt;"", iferror(index('Internal Staffing Calculator'!B$8:B23500,match(F11443,'Internal Staffing Calculator'!E$8:E23500,0)), "Not In Budget"),"")</f>
        <v/>
      </c>
      <c r="I11443" s="184"/>
      <c r="J11443" s="184"/>
      <c r="K11443" s="184"/>
      <c r="L11443" s="183"/>
    </row>
    <row r="11444">
      <c r="A11444" s="454"/>
      <c r="B11444" s="927"/>
      <c r="C11444" s="580"/>
      <c r="D11444" s="939"/>
      <c r="E11444" s="940"/>
      <c r="F11444" s="941"/>
      <c r="G11444" s="937" t="str">
        <f t="array" ref="G11444">xlookup(F11444,'Internal Staffing Calculator'!E:E,'Internal Staffing Calculator'!C:C,"")</f>
        <v/>
      </c>
      <c r="H11444" s="932" t="str">
        <f t="array" ref="H11444">if(F11444&lt;&gt;"", iferror(index('Internal Staffing Calculator'!B$8:B23500,match(F11444,'Internal Staffing Calculator'!E$8:E23500,0)), "Not In Budget"),"")</f>
        <v/>
      </c>
      <c r="I11444" s="184"/>
      <c r="J11444" s="184"/>
      <c r="K11444" s="184"/>
      <c r="L11444" s="183"/>
    </row>
    <row r="11445">
      <c r="A11445" s="454"/>
      <c r="B11445" s="927"/>
      <c r="C11445" s="580"/>
      <c r="D11445" s="939"/>
      <c r="E11445" s="940"/>
      <c r="F11445" s="941"/>
      <c r="G11445" s="937" t="str">
        <f t="array" ref="G11445">xlookup(F11445,'Internal Staffing Calculator'!E:E,'Internal Staffing Calculator'!C:C,"")</f>
        <v/>
      </c>
      <c r="H11445" s="932" t="str">
        <f t="array" ref="H11445">if(F11445&lt;&gt;"", iferror(index('Internal Staffing Calculator'!B$8:B23500,match(F11445,'Internal Staffing Calculator'!E$8:E23500,0)), "Not In Budget"),"")</f>
        <v/>
      </c>
      <c r="I11445" s="184"/>
      <c r="J11445" s="184"/>
      <c r="K11445" s="184"/>
      <c r="L11445" s="183"/>
    </row>
    <row r="11446">
      <c r="A11446" s="454"/>
      <c r="B11446" s="927"/>
      <c r="C11446" s="580"/>
      <c r="D11446" s="939"/>
      <c r="E11446" s="940"/>
      <c r="F11446" s="941"/>
      <c r="G11446" s="937" t="str">
        <f t="array" ref="G11446">xlookup(F11446,'Internal Staffing Calculator'!E:E,'Internal Staffing Calculator'!C:C,"")</f>
        <v/>
      </c>
      <c r="H11446" s="932" t="str">
        <f t="array" ref="H11446">if(F11446&lt;&gt;"", iferror(index('Internal Staffing Calculator'!B$8:B23500,match(F11446,'Internal Staffing Calculator'!E$8:E23500,0)), "Not In Budget"),"")</f>
        <v/>
      </c>
      <c r="I11446" s="184"/>
      <c r="J11446" s="184"/>
      <c r="K11446" s="184"/>
      <c r="L11446" s="183"/>
    </row>
    <row r="11447">
      <c r="A11447" s="454"/>
      <c r="B11447" s="927"/>
      <c r="C11447" s="580"/>
      <c r="D11447" s="939"/>
      <c r="E11447" s="940"/>
      <c r="F11447" s="941"/>
      <c r="G11447" s="937" t="str">
        <f t="array" ref="G11447">xlookup(F11447,'Internal Staffing Calculator'!E:E,'Internal Staffing Calculator'!C:C,"")</f>
        <v/>
      </c>
      <c r="H11447" s="932" t="str">
        <f t="array" ref="H11447">if(F11447&lt;&gt;"", iferror(index('Internal Staffing Calculator'!B$8:B23500,match(F11447,'Internal Staffing Calculator'!E$8:E23500,0)), "Not In Budget"),"")</f>
        <v/>
      </c>
      <c r="I11447" s="184"/>
      <c r="J11447" s="184"/>
      <c r="K11447" s="184"/>
      <c r="L11447" s="183"/>
    </row>
    <row r="11448">
      <c r="A11448" s="454"/>
      <c r="B11448" s="927"/>
      <c r="C11448" s="580"/>
      <c r="D11448" s="939"/>
      <c r="E11448" s="940"/>
      <c r="F11448" s="941"/>
      <c r="G11448" s="937" t="str">
        <f t="array" ref="G11448">xlookup(F11448,'Internal Staffing Calculator'!E:E,'Internal Staffing Calculator'!C:C,"")</f>
        <v/>
      </c>
      <c r="H11448" s="932" t="str">
        <f t="array" ref="H11448">if(F11448&lt;&gt;"", iferror(index('Internal Staffing Calculator'!B$8:B23500,match(F11448,'Internal Staffing Calculator'!E$8:E23500,0)), "Not In Budget"),"")</f>
        <v/>
      </c>
      <c r="I11448" s="184"/>
      <c r="J11448" s="184"/>
      <c r="K11448" s="184"/>
      <c r="L11448" s="183"/>
    </row>
    <row r="11449">
      <c r="A11449" s="454"/>
      <c r="B11449" s="927"/>
      <c r="C11449" s="580"/>
      <c r="D11449" s="939"/>
      <c r="E11449" s="940"/>
      <c r="F11449" s="941"/>
      <c r="G11449" s="937" t="str">
        <f t="array" ref="G11449">xlookup(F11449,'Internal Staffing Calculator'!E:E,'Internal Staffing Calculator'!C:C,"")</f>
        <v/>
      </c>
      <c r="H11449" s="932" t="str">
        <f t="array" ref="H11449">if(F11449&lt;&gt;"", iferror(index('Internal Staffing Calculator'!B$8:B23500,match(F11449,'Internal Staffing Calculator'!E$8:E23500,0)), "Not In Budget"),"")</f>
        <v/>
      </c>
      <c r="I11449" s="184"/>
      <c r="J11449" s="184"/>
      <c r="K11449" s="184"/>
      <c r="L11449" s="183"/>
    </row>
    <row r="11450">
      <c r="A11450" s="454"/>
      <c r="B11450" s="927"/>
      <c r="C11450" s="580"/>
      <c r="D11450" s="939"/>
      <c r="E11450" s="940"/>
      <c r="F11450" s="941"/>
      <c r="G11450" s="937" t="str">
        <f t="array" ref="G11450">xlookup(F11450,'Internal Staffing Calculator'!E:E,'Internal Staffing Calculator'!C:C,"")</f>
        <v/>
      </c>
      <c r="H11450" s="932" t="str">
        <f t="array" ref="H11450">if(F11450&lt;&gt;"", iferror(index('Internal Staffing Calculator'!B$8:B23500,match(F11450,'Internal Staffing Calculator'!E$8:E23500,0)), "Not In Budget"),"")</f>
        <v/>
      </c>
      <c r="I11450" s="184"/>
      <c r="J11450" s="184"/>
      <c r="K11450" s="184"/>
      <c r="L11450" s="183"/>
    </row>
    <row r="11451">
      <c r="A11451" s="454"/>
      <c r="B11451" s="927"/>
      <c r="C11451" s="580"/>
      <c r="D11451" s="939"/>
      <c r="E11451" s="940"/>
      <c r="F11451" s="941"/>
      <c r="G11451" s="937" t="str">
        <f t="array" ref="G11451">xlookup(F11451,'Internal Staffing Calculator'!E:E,'Internal Staffing Calculator'!C:C,"")</f>
        <v/>
      </c>
      <c r="H11451" s="932" t="str">
        <f t="array" ref="H11451">if(F11451&lt;&gt;"", iferror(index('Internal Staffing Calculator'!B$8:B23500,match(F11451,'Internal Staffing Calculator'!E$8:E23500,0)), "Not In Budget"),"")</f>
        <v/>
      </c>
      <c r="I11451" s="184"/>
      <c r="J11451" s="184"/>
      <c r="K11451" s="184"/>
      <c r="L11451" s="183"/>
    </row>
    <row r="11452">
      <c r="A11452" s="454"/>
      <c r="B11452" s="927"/>
      <c r="C11452" s="580"/>
      <c r="D11452" s="939"/>
      <c r="E11452" s="940"/>
      <c r="F11452" s="941"/>
      <c r="G11452" s="937" t="str">
        <f t="array" ref="G11452">xlookup(F11452,'Internal Staffing Calculator'!E:E,'Internal Staffing Calculator'!C:C,"")</f>
        <v/>
      </c>
      <c r="H11452" s="932" t="str">
        <f t="array" ref="H11452">if(F11452&lt;&gt;"", iferror(index('Internal Staffing Calculator'!B$8:B23500,match(F11452,'Internal Staffing Calculator'!E$8:E23500,0)), "Not In Budget"),"")</f>
        <v/>
      </c>
      <c r="I11452" s="184"/>
      <c r="J11452" s="184"/>
      <c r="K11452" s="184"/>
      <c r="L11452" s="183"/>
    </row>
    <row r="11453">
      <c r="A11453" s="454"/>
      <c r="B11453" s="927"/>
      <c r="C11453" s="580"/>
      <c r="D11453" s="939"/>
      <c r="E11453" s="940"/>
      <c r="F11453" s="941"/>
      <c r="G11453" s="937" t="str">
        <f t="array" ref="G11453">xlookup(F11453,'Internal Staffing Calculator'!E:E,'Internal Staffing Calculator'!C:C,"")</f>
        <v/>
      </c>
      <c r="H11453" s="932" t="str">
        <f t="array" ref="H11453">if(F11453&lt;&gt;"", iferror(index('Internal Staffing Calculator'!B$8:B23500,match(F11453,'Internal Staffing Calculator'!E$8:E23500,0)), "Not In Budget"),"")</f>
        <v/>
      </c>
      <c r="I11453" s="184"/>
      <c r="J11453" s="184"/>
      <c r="K11453" s="184"/>
      <c r="L11453" s="183"/>
    </row>
    <row r="11454">
      <c r="A11454" s="454"/>
      <c r="B11454" s="927"/>
      <c r="C11454" s="580"/>
      <c r="D11454" s="939"/>
      <c r="E11454" s="940"/>
      <c r="F11454" s="941"/>
      <c r="G11454" s="937" t="str">
        <f t="array" ref="G11454">xlookup(F11454,'Internal Staffing Calculator'!E:E,'Internal Staffing Calculator'!C:C,"")</f>
        <v/>
      </c>
      <c r="H11454" s="932" t="str">
        <f t="array" ref="H11454">if(F11454&lt;&gt;"", iferror(index('Internal Staffing Calculator'!B$8:B23500,match(F11454,'Internal Staffing Calculator'!E$8:E23500,0)), "Not In Budget"),"")</f>
        <v/>
      </c>
      <c r="I11454" s="184"/>
      <c r="J11454" s="184"/>
      <c r="K11454" s="184"/>
      <c r="L11454" s="183"/>
    </row>
    <row r="11455">
      <c r="A11455" s="454"/>
      <c r="B11455" s="927"/>
      <c r="C11455" s="580"/>
      <c r="D11455" s="939"/>
      <c r="E11455" s="940"/>
      <c r="F11455" s="941"/>
      <c r="G11455" s="937" t="str">
        <f t="array" ref="G11455">xlookup(F11455,'Internal Staffing Calculator'!E:E,'Internal Staffing Calculator'!C:C,"")</f>
        <v/>
      </c>
      <c r="H11455" s="932" t="str">
        <f t="array" ref="H11455">if(F11455&lt;&gt;"", iferror(index('Internal Staffing Calculator'!B$8:B23500,match(F11455,'Internal Staffing Calculator'!E$8:E23500,0)), "Not In Budget"),"")</f>
        <v/>
      </c>
      <c r="I11455" s="184"/>
      <c r="J11455" s="184"/>
      <c r="K11455" s="184"/>
      <c r="L11455" s="183"/>
    </row>
    <row r="11456">
      <c r="A11456" s="454"/>
      <c r="B11456" s="927"/>
      <c r="C11456" s="580"/>
      <c r="D11456" s="939"/>
      <c r="E11456" s="940"/>
      <c r="F11456" s="941"/>
      <c r="G11456" s="937" t="str">
        <f t="array" ref="G11456">xlookup(F11456,'Internal Staffing Calculator'!E:E,'Internal Staffing Calculator'!C:C,"")</f>
        <v/>
      </c>
      <c r="H11456" s="932" t="str">
        <f t="array" ref="H11456">if(F11456&lt;&gt;"", iferror(index('Internal Staffing Calculator'!B$8:B23500,match(F11456,'Internal Staffing Calculator'!E$8:E23500,0)), "Not In Budget"),"")</f>
        <v/>
      </c>
      <c r="I11456" s="184"/>
      <c r="J11456" s="184"/>
      <c r="K11456" s="184"/>
      <c r="L11456" s="183"/>
    </row>
    <row r="11457">
      <c r="A11457" s="454"/>
      <c r="B11457" s="927"/>
      <c r="C11457" s="580"/>
      <c r="D11457" s="939"/>
      <c r="E11457" s="940"/>
      <c r="F11457" s="941"/>
      <c r="G11457" s="937" t="str">
        <f t="array" ref="G11457">xlookup(F11457,'Internal Staffing Calculator'!E:E,'Internal Staffing Calculator'!C:C,"")</f>
        <v/>
      </c>
      <c r="H11457" s="932" t="str">
        <f t="array" ref="H11457">if(F11457&lt;&gt;"", iferror(index('Internal Staffing Calculator'!B$8:B23500,match(F11457,'Internal Staffing Calculator'!E$8:E23500,0)), "Not In Budget"),"")</f>
        <v/>
      </c>
      <c r="I11457" s="184"/>
      <c r="J11457" s="184"/>
      <c r="K11457" s="184"/>
      <c r="L11457" s="183"/>
    </row>
    <row r="11458">
      <c r="A11458" s="454"/>
      <c r="B11458" s="927"/>
      <c r="C11458" s="580"/>
      <c r="D11458" s="939"/>
      <c r="E11458" s="940"/>
      <c r="F11458" s="941"/>
      <c r="G11458" s="937" t="str">
        <f t="array" ref="G11458">xlookup(F11458,'Internal Staffing Calculator'!E:E,'Internal Staffing Calculator'!C:C,"")</f>
        <v/>
      </c>
      <c r="H11458" s="932" t="str">
        <f t="array" ref="H11458">if(F11458&lt;&gt;"", iferror(index('Internal Staffing Calculator'!B$8:B23500,match(F11458,'Internal Staffing Calculator'!E$8:E23500,0)), "Not In Budget"),"")</f>
        <v/>
      </c>
      <c r="I11458" s="184"/>
      <c r="J11458" s="184"/>
      <c r="K11458" s="184"/>
      <c r="L11458" s="183"/>
    </row>
    <row r="11459">
      <c r="A11459" s="454"/>
      <c r="B11459" s="927"/>
      <c r="C11459" s="580"/>
      <c r="D11459" s="939"/>
      <c r="E11459" s="940"/>
      <c r="F11459" s="941"/>
      <c r="G11459" s="937" t="str">
        <f t="array" ref="G11459">xlookup(F11459,'Internal Staffing Calculator'!E:E,'Internal Staffing Calculator'!C:C,"")</f>
        <v/>
      </c>
      <c r="H11459" s="932" t="str">
        <f t="array" ref="H11459">if(F11459&lt;&gt;"", iferror(index('Internal Staffing Calculator'!B$8:B23500,match(F11459,'Internal Staffing Calculator'!E$8:E23500,0)), "Not In Budget"),"")</f>
        <v/>
      </c>
      <c r="I11459" s="184"/>
      <c r="J11459" s="184"/>
      <c r="K11459" s="184"/>
      <c r="L11459" s="183"/>
    </row>
    <row r="11460">
      <c r="A11460" s="454"/>
      <c r="B11460" s="927"/>
      <c r="C11460" s="580"/>
      <c r="D11460" s="939"/>
      <c r="E11460" s="940"/>
      <c r="F11460" s="941"/>
      <c r="G11460" s="937" t="str">
        <f t="array" ref="G11460">xlookup(F11460,'Internal Staffing Calculator'!E:E,'Internal Staffing Calculator'!C:C,"")</f>
        <v/>
      </c>
      <c r="H11460" s="932" t="str">
        <f t="array" ref="H11460">if(F11460&lt;&gt;"", iferror(index('Internal Staffing Calculator'!B$8:B23500,match(F11460,'Internal Staffing Calculator'!E$8:E23500,0)), "Not In Budget"),"")</f>
        <v/>
      </c>
      <c r="I11460" s="184"/>
      <c r="J11460" s="184"/>
      <c r="K11460" s="184"/>
      <c r="L11460" s="183"/>
    </row>
    <row r="11461">
      <c r="A11461" s="454"/>
      <c r="B11461" s="927"/>
      <c r="C11461" s="580"/>
      <c r="D11461" s="939"/>
      <c r="E11461" s="940"/>
      <c r="F11461" s="941"/>
      <c r="G11461" s="937" t="str">
        <f t="array" ref="G11461">xlookup(F11461,'Internal Staffing Calculator'!E:E,'Internal Staffing Calculator'!C:C,"")</f>
        <v/>
      </c>
      <c r="H11461" s="932" t="str">
        <f t="array" ref="H11461">if(F11461&lt;&gt;"", iferror(index('Internal Staffing Calculator'!B$8:B23500,match(F11461,'Internal Staffing Calculator'!E$8:E23500,0)), "Not In Budget"),"")</f>
        <v/>
      </c>
      <c r="I11461" s="184"/>
      <c r="J11461" s="184"/>
      <c r="K11461" s="184"/>
      <c r="L11461" s="183"/>
    </row>
    <row r="11462">
      <c r="A11462" s="454"/>
      <c r="B11462" s="927"/>
      <c r="C11462" s="580"/>
      <c r="D11462" s="939"/>
      <c r="E11462" s="940"/>
      <c r="F11462" s="941"/>
      <c r="G11462" s="937" t="str">
        <f t="array" ref="G11462">xlookup(F11462,'Internal Staffing Calculator'!E:E,'Internal Staffing Calculator'!C:C,"")</f>
        <v/>
      </c>
      <c r="H11462" s="932" t="str">
        <f t="array" ref="H11462">if(F11462&lt;&gt;"", iferror(index('Internal Staffing Calculator'!B$8:B23500,match(F11462,'Internal Staffing Calculator'!E$8:E23500,0)), "Not In Budget"),"")</f>
        <v/>
      </c>
      <c r="I11462" s="184"/>
      <c r="J11462" s="184"/>
      <c r="K11462" s="184"/>
      <c r="L11462" s="183"/>
    </row>
    <row r="11463">
      <c r="A11463" s="454"/>
      <c r="B11463" s="927"/>
      <c r="C11463" s="580"/>
      <c r="D11463" s="939"/>
      <c r="E11463" s="940"/>
      <c r="F11463" s="941"/>
      <c r="G11463" s="937" t="str">
        <f t="array" ref="G11463">xlookup(F11463,'Internal Staffing Calculator'!E:E,'Internal Staffing Calculator'!C:C,"")</f>
        <v/>
      </c>
      <c r="H11463" s="932" t="str">
        <f t="array" ref="H11463">if(F11463&lt;&gt;"", iferror(index('Internal Staffing Calculator'!B$8:B23500,match(F11463,'Internal Staffing Calculator'!E$8:E23500,0)), "Not In Budget"),"")</f>
        <v/>
      </c>
      <c r="I11463" s="184"/>
      <c r="J11463" s="184"/>
      <c r="K11463" s="184"/>
      <c r="L11463" s="183"/>
    </row>
    <row r="11464">
      <c r="A11464" s="454"/>
      <c r="B11464" s="927"/>
      <c r="C11464" s="580"/>
      <c r="D11464" s="939"/>
      <c r="E11464" s="940"/>
      <c r="F11464" s="941"/>
      <c r="G11464" s="937" t="str">
        <f t="array" ref="G11464">xlookup(F11464,'Internal Staffing Calculator'!E:E,'Internal Staffing Calculator'!C:C,"")</f>
        <v/>
      </c>
      <c r="H11464" s="932" t="str">
        <f t="array" ref="H11464">if(F11464&lt;&gt;"", iferror(index('Internal Staffing Calculator'!B$8:B23500,match(F11464,'Internal Staffing Calculator'!E$8:E23500,0)), "Not In Budget"),"")</f>
        <v/>
      </c>
      <c r="I11464" s="184"/>
      <c r="J11464" s="184"/>
      <c r="K11464" s="184"/>
      <c r="L11464" s="183"/>
    </row>
    <row r="11465">
      <c r="A11465" s="454"/>
      <c r="B11465" s="927"/>
      <c r="C11465" s="580"/>
      <c r="D11465" s="939"/>
      <c r="E11465" s="940"/>
      <c r="F11465" s="941"/>
      <c r="G11465" s="937" t="str">
        <f t="array" ref="G11465">xlookup(F11465,'Internal Staffing Calculator'!E:E,'Internal Staffing Calculator'!C:C,"")</f>
        <v/>
      </c>
      <c r="H11465" s="932" t="str">
        <f t="array" ref="H11465">if(F11465&lt;&gt;"", iferror(index('Internal Staffing Calculator'!B$8:B23500,match(F11465,'Internal Staffing Calculator'!E$8:E23500,0)), "Not In Budget"),"")</f>
        <v/>
      </c>
      <c r="I11465" s="184"/>
      <c r="J11465" s="184"/>
      <c r="K11465" s="184"/>
      <c r="L11465" s="183"/>
    </row>
    <row r="11466">
      <c r="A11466" s="454"/>
      <c r="B11466" s="927"/>
      <c r="C11466" s="580"/>
      <c r="D11466" s="939"/>
      <c r="E11466" s="940"/>
      <c r="F11466" s="941"/>
      <c r="G11466" s="937" t="str">
        <f t="array" ref="G11466">xlookup(F11466,'Internal Staffing Calculator'!E:E,'Internal Staffing Calculator'!C:C,"")</f>
        <v/>
      </c>
      <c r="H11466" s="932" t="str">
        <f t="array" ref="H11466">if(F11466&lt;&gt;"", iferror(index('Internal Staffing Calculator'!B$8:B23500,match(F11466,'Internal Staffing Calculator'!E$8:E23500,0)), "Not In Budget"),"")</f>
        <v/>
      </c>
      <c r="I11466" s="184"/>
      <c r="J11466" s="184"/>
      <c r="K11466" s="184"/>
      <c r="L11466" s="183"/>
    </row>
    <row r="11467">
      <c r="A11467" s="454"/>
      <c r="B11467" s="927"/>
      <c r="C11467" s="580"/>
      <c r="D11467" s="939"/>
      <c r="E11467" s="940"/>
      <c r="F11467" s="941"/>
      <c r="G11467" s="937" t="str">
        <f t="array" ref="G11467">xlookup(F11467,'Internal Staffing Calculator'!E:E,'Internal Staffing Calculator'!C:C,"")</f>
        <v/>
      </c>
      <c r="H11467" s="932" t="str">
        <f t="array" ref="H11467">if(F11467&lt;&gt;"", iferror(index('Internal Staffing Calculator'!B$8:B23500,match(F11467,'Internal Staffing Calculator'!E$8:E23500,0)), "Not In Budget"),"")</f>
        <v/>
      </c>
      <c r="I11467" s="184"/>
      <c r="J11467" s="184"/>
      <c r="K11467" s="184"/>
      <c r="L11467" s="183"/>
    </row>
    <row r="11468">
      <c r="A11468" s="454"/>
      <c r="B11468" s="927"/>
      <c r="C11468" s="580"/>
      <c r="D11468" s="939"/>
      <c r="E11468" s="940"/>
      <c r="F11468" s="941"/>
      <c r="G11468" s="937" t="str">
        <f t="array" ref="G11468">xlookup(F11468,'Internal Staffing Calculator'!E:E,'Internal Staffing Calculator'!C:C,"")</f>
        <v/>
      </c>
      <c r="H11468" s="932" t="str">
        <f t="array" ref="H11468">if(F11468&lt;&gt;"", iferror(index('Internal Staffing Calculator'!B$8:B23500,match(F11468,'Internal Staffing Calculator'!E$8:E23500,0)), "Not In Budget"),"")</f>
        <v/>
      </c>
      <c r="I11468" s="184"/>
      <c r="J11468" s="184"/>
      <c r="K11468" s="184"/>
      <c r="L11468" s="183"/>
    </row>
    <row r="11469">
      <c r="A11469" s="454"/>
      <c r="B11469" s="927"/>
      <c r="C11469" s="580"/>
      <c r="D11469" s="939"/>
      <c r="E11469" s="940"/>
      <c r="F11469" s="941"/>
      <c r="G11469" s="937" t="str">
        <f t="array" ref="G11469">xlookup(F11469,'Internal Staffing Calculator'!E:E,'Internal Staffing Calculator'!C:C,"")</f>
        <v/>
      </c>
      <c r="H11469" s="932" t="str">
        <f t="array" ref="H11469">if(F11469&lt;&gt;"", iferror(index('Internal Staffing Calculator'!B$8:B23500,match(F11469,'Internal Staffing Calculator'!E$8:E23500,0)), "Not In Budget"),"")</f>
        <v/>
      </c>
      <c r="I11469" s="184"/>
      <c r="J11469" s="184"/>
      <c r="K11469" s="184"/>
      <c r="L11469" s="183"/>
    </row>
    <row r="11470">
      <c r="A11470" s="454"/>
      <c r="B11470" s="927"/>
      <c r="C11470" s="580"/>
      <c r="D11470" s="939"/>
      <c r="E11470" s="940"/>
      <c r="F11470" s="941"/>
      <c r="G11470" s="937" t="str">
        <f t="array" ref="G11470">xlookup(F11470,'Internal Staffing Calculator'!E:E,'Internal Staffing Calculator'!C:C,"")</f>
        <v/>
      </c>
      <c r="H11470" s="932" t="str">
        <f t="array" ref="H11470">if(F11470&lt;&gt;"", iferror(index('Internal Staffing Calculator'!B$8:B23500,match(F11470,'Internal Staffing Calculator'!E$8:E23500,0)), "Not In Budget"),"")</f>
        <v/>
      </c>
      <c r="I11470" s="184"/>
      <c r="J11470" s="184"/>
      <c r="K11470" s="184"/>
      <c r="L11470" s="183"/>
    </row>
    <row r="11471">
      <c r="A11471" s="454"/>
      <c r="B11471" s="927"/>
      <c r="C11471" s="580"/>
      <c r="D11471" s="939"/>
      <c r="E11471" s="940"/>
      <c r="F11471" s="941"/>
      <c r="G11471" s="937" t="str">
        <f t="array" ref="G11471">xlookup(F11471,'Internal Staffing Calculator'!E:E,'Internal Staffing Calculator'!C:C,"")</f>
        <v/>
      </c>
      <c r="H11471" s="932" t="str">
        <f t="array" ref="H11471">if(F11471&lt;&gt;"", iferror(index('Internal Staffing Calculator'!B$8:B23500,match(F11471,'Internal Staffing Calculator'!E$8:E23500,0)), "Not In Budget"),"")</f>
        <v/>
      </c>
      <c r="I11471" s="184"/>
      <c r="J11471" s="184"/>
      <c r="K11471" s="184"/>
      <c r="L11471" s="183"/>
    </row>
    <row r="11472">
      <c r="A11472" s="454"/>
      <c r="B11472" s="927"/>
      <c r="C11472" s="580"/>
      <c r="D11472" s="939"/>
      <c r="E11472" s="940"/>
      <c r="F11472" s="941"/>
      <c r="G11472" s="937" t="str">
        <f t="array" ref="G11472">xlookup(F11472,'Internal Staffing Calculator'!E:E,'Internal Staffing Calculator'!C:C,"")</f>
        <v/>
      </c>
      <c r="H11472" s="932" t="str">
        <f t="array" ref="H11472">if(F11472&lt;&gt;"", iferror(index('Internal Staffing Calculator'!B$8:B23500,match(F11472,'Internal Staffing Calculator'!E$8:E23500,0)), "Not In Budget"),"")</f>
        <v/>
      </c>
      <c r="I11472" s="184"/>
      <c r="J11472" s="184"/>
      <c r="K11472" s="184"/>
      <c r="L11472" s="183"/>
    </row>
    <row r="11473">
      <c r="A11473" s="454"/>
      <c r="B11473" s="927"/>
      <c r="C11473" s="580"/>
      <c r="D11473" s="939"/>
      <c r="E11473" s="940"/>
      <c r="F11473" s="941"/>
      <c r="G11473" s="937" t="str">
        <f t="array" ref="G11473">xlookup(F11473,'Internal Staffing Calculator'!E:E,'Internal Staffing Calculator'!C:C,"")</f>
        <v/>
      </c>
      <c r="H11473" s="932" t="str">
        <f t="array" ref="H11473">if(F11473&lt;&gt;"", iferror(index('Internal Staffing Calculator'!B$8:B23500,match(F11473,'Internal Staffing Calculator'!E$8:E23500,0)), "Not In Budget"),"")</f>
        <v/>
      </c>
      <c r="I11473" s="184"/>
      <c r="J11473" s="184"/>
      <c r="K11473" s="184"/>
      <c r="L11473" s="183"/>
    </row>
    <row r="11474">
      <c r="A11474" s="454"/>
      <c r="B11474" s="927"/>
      <c r="C11474" s="580"/>
      <c r="D11474" s="939"/>
      <c r="E11474" s="940"/>
      <c r="F11474" s="941"/>
      <c r="G11474" s="937" t="str">
        <f t="array" ref="G11474">xlookup(F11474,'Internal Staffing Calculator'!E:E,'Internal Staffing Calculator'!C:C,"")</f>
        <v/>
      </c>
      <c r="H11474" s="932" t="str">
        <f t="array" ref="H11474">if(F11474&lt;&gt;"", iferror(index('Internal Staffing Calculator'!B$8:B23500,match(F11474,'Internal Staffing Calculator'!E$8:E23500,0)), "Not In Budget"),"")</f>
        <v/>
      </c>
      <c r="I11474" s="184"/>
      <c r="J11474" s="184"/>
      <c r="K11474" s="184"/>
      <c r="L11474" s="183"/>
    </row>
    <row r="11475">
      <c r="A11475" s="454"/>
      <c r="B11475" s="927"/>
      <c r="C11475" s="580"/>
      <c r="D11475" s="939"/>
      <c r="E11475" s="940"/>
      <c r="F11475" s="941"/>
      <c r="G11475" s="937" t="str">
        <f t="array" ref="G11475">xlookup(F11475,'Internal Staffing Calculator'!E:E,'Internal Staffing Calculator'!C:C,"")</f>
        <v/>
      </c>
      <c r="H11475" s="932" t="str">
        <f t="array" ref="H11475">if(F11475&lt;&gt;"", iferror(index('Internal Staffing Calculator'!B$8:B23500,match(F11475,'Internal Staffing Calculator'!E$8:E23500,0)), "Not In Budget"),"")</f>
        <v/>
      </c>
      <c r="I11475" s="184"/>
      <c r="J11475" s="184"/>
      <c r="K11475" s="184"/>
      <c r="L11475" s="183"/>
    </row>
    <row r="11476">
      <c r="A11476" s="454"/>
      <c r="B11476" s="927"/>
      <c r="C11476" s="580"/>
      <c r="D11476" s="939"/>
      <c r="E11476" s="940"/>
      <c r="F11476" s="941"/>
      <c r="G11476" s="937" t="str">
        <f t="array" ref="G11476">xlookup(F11476,'Internal Staffing Calculator'!E:E,'Internal Staffing Calculator'!C:C,"")</f>
        <v/>
      </c>
      <c r="H11476" s="932" t="str">
        <f t="array" ref="H11476">if(F11476&lt;&gt;"", iferror(index('Internal Staffing Calculator'!B$8:B23500,match(F11476,'Internal Staffing Calculator'!E$8:E23500,0)), "Not In Budget"),"")</f>
        <v/>
      </c>
      <c r="I11476" s="184"/>
      <c r="J11476" s="184"/>
      <c r="K11476" s="184"/>
      <c r="L11476" s="183"/>
    </row>
    <row r="11477">
      <c r="A11477" s="454"/>
      <c r="B11477" s="927"/>
      <c r="C11477" s="580"/>
      <c r="D11477" s="939"/>
      <c r="E11477" s="940"/>
      <c r="F11477" s="941"/>
      <c r="G11477" s="937" t="str">
        <f t="array" ref="G11477">xlookup(F11477,'Internal Staffing Calculator'!E:E,'Internal Staffing Calculator'!C:C,"")</f>
        <v/>
      </c>
      <c r="H11477" s="932" t="str">
        <f t="array" ref="H11477">if(F11477&lt;&gt;"", iferror(index('Internal Staffing Calculator'!B$8:B23500,match(F11477,'Internal Staffing Calculator'!E$8:E23500,0)), "Not In Budget"),"")</f>
        <v/>
      </c>
      <c r="I11477" s="184"/>
      <c r="J11477" s="184"/>
      <c r="K11477" s="184"/>
      <c r="L11477" s="183"/>
    </row>
    <row r="11478">
      <c r="A11478" s="454"/>
      <c r="B11478" s="927"/>
      <c r="C11478" s="580"/>
      <c r="D11478" s="939"/>
      <c r="E11478" s="940"/>
      <c r="F11478" s="941"/>
      <c r="G11478" s="937" t="str">
        <f t="array" ref="G11478">xlookup(F11478,'Internal Staffing Calculator'!E:E,'Internal Staffing Calculator'!C:C,"")</f>
        <v/>
      </c>
      <c r="H11478" s="932" t="str">
        <f t="array" ref="H11478">if(F11478&lt;&gt;"", iferror(index('Internal Staffing Calculator'!B$8:B23500,match(F11478,'Internal Staffing Calculator'!E$8:E23500,0)), "Not In Budget"),"")</f>
        <v/>
      </c>
      <c r="I11478" s="184"/>
      <c r="J11478" s="184"/>
      <c r="K11478" s="184"/>
      <c r="L11478" s="183"/>
    </row>
    <row r="11479">
      <c r="A11479" s="454"/>
      <c r="B11479" s="927"/>
      <c r="C11479" s="580"/>
      <c r="D11479" s="939"/>
      <c r="E11479" s="940"/>
      <c r="F11479" s="941"/>
      <c r="G11479" s="937" t="str">
        <f t="array" ref="G11479">xlookup(F11479,'Internal Staffing Calculator'!E:E,'Internal Staffing Calculator'!C:C,"")</f>
        <v/>
      </c>
      <c r="H11479" s="932" t="str">
        <f t="array" ref="H11479">if(F11479&lt;&gt;"", iferror(index('Internal Staffing Calculator'!B$8:B23500,match(F11479,'Internal Staffing Calculator'!E$8:E23500,0)), "Not In Budget"),"")</f>
        <v/>
      </c>
      <c r="I11479" s="184"/>
      <c r="J11479" s="184"/>
      <c r="K11479" s="184"/>
      <c r="L11479" s="183"/>
    </row>
    <row r="11480">
      <c r="A11480" s="454"/>
      <c r="B11480" s="927"/>
      <c r="C11480" s="580"/>
      <c r="D11480" s="939"/>
      <c r="E11480" s="940"/>
      <c r="F11480" s="941"/>
      <c r="G11480" s="937" t="str">
        <f t="array" ref="G11480">xlookup(F11480,'Internal Staffing Calculator'!E:E,'Internal Staffing Calculator'!C:C,"")</f>
        <v/>
      </c>
      <c r="H11480" s="932" t="str">
        <f t="array" ref="H11480">if(F11480&lt;&gt;"", iferror(index('Internal Staffing Calculator'!B$8:B23500,match(F11480,'Internal Staffing Calculator'!E$8:E23500,0)), "Not In Budget"),"")</f>
        <v/>
      </c>
      <c r="I11480" s="184"/>
      <c r="J11480" s="184"/>
      <c r="K11480" s="184"/>
      <c r="L11480" s="183"/>
    </row>
    <row r="11481">
      <c r="A11481" s="454"/>
      <c r="B11481" s="927"/>
      <c r="C11481" s="580"/>
      <c r="D11481" s="939"/>
      <c r="E11481" s="940"/>
      <c r="F11481" s="941"/>
      <c r="G11481" s="937" t="str">
        <f t="array" ref="G11481">xlookup(F11481,'Internal Staffing Calculator'!E:E,'Internal Staffing Calculator'!C:C,"")</f>
        <v/>
      </c>
      <c r="H11481" s="932" t="str">
        <f t="array" ref="H11481">if(F11481&lt;&gt;"", iferror(index('Internal Staffing Calculator'!B$8:B23500,match(F11481,'Internal Staffing Calculator'!E$8:E23500,0)), "Not In Budget"),"")</f>
        <v/>
      </c>
      <c r="I11481" s="184"/>
      <c r="J11481" s="184"/>
      <c r="K11481" s="184"/>
      <c r="L11481" s="183"/>
    </row>
    <row r="11482">
      <c r="A11482" s="454"/>
      <c r="B11482" s="927"/>
      <c r="C11482" s="580"/>
      <c r="D11482" s="939"/>
      <c r="E11482" s="940"/>
      <c r="F11482" s="941"/>
      <c r="G11482" s="937" t="str">
        <f t="array" ref="G11482">xlookup(F11482,'Internal Staffing Calculator'!E:E,'Internal Staffing Calculator'!C:C,"")</f>
        <v/>
      </c>
      <c r="H11482" s="932" t="str">
        <f t="array" ref="H11482">if(F11482&lt;&gt;"", iferror(index('Internal Staffing Calculator'!B$8:B23500,match(F11482,'Internal Staffing Calculator'!E$8:E23500,0)), "Not In Budget"),"")</f>
        <v/>
      </c>
      <c r="I11482" s="184"/>
      <c r="J11482" s="184"/>
      <c r="K11482" s="184"/>
      <c r="L11482" s="183"/>
    </row>
    <row r="11483">
      <c r="A11483" s="454"/>
      <c r="B11483" s="927"/>
      <c r="C11483" s="580"/>
      <c r="D11483" s="939"/>
      <c r="E11483" s="940"/>
      <c r="F11483" s="941"/>
      <c r="G11483" s="937" t="str">
        <f t="array" ref="G11483">xlookup(F11483,'Internal Staffing Calculator'!E:E,'Internal Staffing Calculator'!C:C,"")</f>
        <v/>
      </c>
      <c r="H11483" s="932" t="str">
        <f t="array" ref="H11483">if(F11483&lt;&gt;"", iferror(index('Internal Staffing Calculator'!B$8:B23500,match(F11483,'Internal Staffing Calculator'!E$8:E23500,0)), "Not In Budget"),"")</f>
        <v/>
      </c>
      <c r="I11483" s="184"/>
      <c r="J11483" s="184"/>
      <c r="K11483" s="184"/>
      <c r="L11483" s="183"/>
    </row>
    <row r="11484">
      <c r="A11484" s="454"/>
      <c r="B11484" s="927"/>
      <c r="C11484" s="580"/>
      <c r="D11484" s="939"/>
      <c r="E11484" s="940"/>
      <c r="F11484" s="941"/>
      <c r="G11484" s="937" t="str">
        <f t="array" ref="G11484">xlookup(F11484,'Internal Staffing Calculator'!E:E,'Internal Staffing Calculator'!C:C,"")</f>
        <v/>
      </c>
      <c r="H11484" s="932" t="str">
        <f t="array" ref="H11484">if(F11484&lt;&gt;"", iferror(index('Internal Staffing Calculator'!B$8:B23500,match(F11484,'Internal Staffing Calculator'!E$8:E23500,0)), "Not In Budget"),"")</f>
        <v/>
      </c>
      <c r="I11484" s="184"/>
      <c r="J11484" s="184"/>
      <c r="K11484" s="184"/>
      <c r="L11484" s="183"/>
    </row>
    <row r="11485">
      <c r="A11485" s="454"/>
      <c r="B11485" s="927"/>
      <c r="C11485" s="580"/>
      <c r="D11485" s="939"/>
      <c r="E11485" s="940"/>
      <c r="F11485" s="941"/>
      <c r="G11485" s="937" t="str">
        <f t="array" ref="G11485">xlookup(F11485,'Internal Staffing Calculator'!E:E,'Internal Staffing Calculator'!C:C,"")</f>
        <v/>
      </c>
      <c r="H11485" s="932" t="str">
        <f t="array" ref="H11485">if(F11485&lt;&gt;"", iferror(index('Internal Staffing Calculator'!B$8:B23500,match(F11485,'Internal Staffing Calculator'!E$8:E23500,0)), "Not In Budget"),"")</f>
        <v/>
      </c>
      <c r="I11485" s="184"/>
      <c r="J11485" s="184"/>
      <c r="K11485" s="184"/>
      <c r="L11485" s="183"/>
    </row>
    <row r="11486">
      <c r="A11486" s="454"/>
      <c r="B11486" s="927"/>
      <c r="C11486" s="580"/>
      <c r="D11486" s="939"/>
      <c r="E11486" s="940"/>
      <c r="F11486" s="941"/>
      <c r="G11486" s="937" t="str">
        <f t="array" ref="G11486">xlookup(F11486,'Internal Staffing Calculator'!E:E,'Internal Staffing Calculator'!C:C,"")</f>
        <v/>
      </c>
      <c r="H11486" s="932" t="str">
        <f t="array" ref="H11486">if(F11486&lt;&gt;"", iferror(index('Internal Staffing Calculator'!B$8:B23500,match(F11486,'Internal Staffing Calculator'!E$8:E23500,0)), "Not In Budget"),"")</f>
        <v/>
      </c>
      <c r="I11486" s="184"/>
      <c r="J11486" s="184"/>
      <c r="K11486" s="184"/>
      <c r="L11486" s="183"/>
    </row>
    <row r="11487">
      <c r="A11487" s="454"/>
      <c r="B11487" s="927"/>
      <c r="C11487" s="580"/>
      <c r="D11487" s="939"/>
      <c r="E11487" s="940"/>
      <c r="F11487" s="941"/>
      <c r="G11487" s="937" t="str">
        <f t="array" ref="G11487">xlookup(F11487,'Internal Staffing Calculator'!E:E,'Internal Staffing Calculator'!C:C,"")</f>
        <v/>
      </c>
      <c r="H11487" s="932" t="str">
        <f t="array" ref="H11487">if(F11487&lt;&gt;"", iferror(index('Internal Staffing Calculator'!B$8:B23500,match(F11487,'Internal Staffing Calculator'!E$8:E23500,0)), "Not In Budget"),"")</f>
        <v/>
      </c>
      <c r="I11487" s="184"/>
      <c r="J11487" s="184"/>
      <c r="K11487" s="184"/>
      <c r="L11487" s="183"/>
    </row>
    <row r="11488">
      <c r="A11488" s="454"/>
      <c r="B11488" s="927"/>
      <c r="C11488" s="580"/>
      <c r="D11488" s="939"/>
      <c r="E11488" s="940"/>
      <c r="F11488" s="941"/>
      <c r="G11488" s="937" t="str">
        <f t="array" ref="G11488">xlookup(F11488,'Internal Staffing Calculator'!E:E,'Internal Staffing Calculator'!C:C,"")</f>
        <v/>
      </c>
      <c r="H11488" s="932" t="str">
        <f t="array" ref="H11488">if(F11488&lt;&gt;"", iferror(index('Internal Staffing Calculator'!B$8:B23500,match(F11488,'Internal Staffing Calculator'!E$8:E23500,0)), "Not In Budget"),"")</f>
        <v/>
      </c>
      <c r="I11488" s="184"/>
      <c r="J11488" s="184"/>
      <c r="K11488" s="184"/>
      <c r="L11488" s="183"/>
    </row>
    <row r="11489">
      <c r="A11489" s="454"/>
      <c r="B11489" s="927"/>
      <c r="C11489" s="580"/>
      <c r="D11489" s="939"/>
      <c r="E11489" s="940"/>
      <c r="F11489" s="941"/>
      <c r="G11489" s="937" t="str">
        <f t="array" ref="G11489">xlookup(F11489,'Internal Staffing Calculator'!E:E,'Internal Staffing Calculator'!C:C,"")</f>
        <v/>
      </c>
      <c r="H11489" s="932" t="str">
        <f t="array" ref="H11489">if(F11489&lt;&gt;"", iferror(index('Internal Staffing Calculator'!B$8:B23500,match(F11489,'Internal Staffing Calculator'!E$8:E23500,0)), "Not In Budget"),"")</f>
        <v/>
      </c>
      <c r="I11489" s="184"/>
      <c r="J11489" s="184"/>
      <c r="K11489" s="184"/>
      <c r="L11489" s="183"/>
    </row>
    <row r="11490">
      <c r="A11490" s="454"/>
      <c r="B11490" s="927"/>
      <c r="C11490" s="580"/>
      <c r="D11490" s="939"/>
      <c r="E11490" s="940"/>
      <c r="F11490" s="941"/>
      <c r="G11490" s="937" t="str">
        <f t="array" ref="G11490">xlookup(F11490,'Internal Staffing Calculator'!E:E,'Internal Staffing Calculator'!C:C,"")</f>
        <v/>
      </c>
      <c r="H11490" s="932" t="str">
        <f t="array" ref="H11490">if(F11490&lt;&gt;"", iferror(index('Internal Staffing Calculator'!B$8:B23500,match(F11490,'Internal Staffing Calculator'!E$8:E23500,0)), "Not In Budget"),"")</f>
        <v/>
      </c>
      <c r="I11490" s="184"/>
      <c r="J11490" s="184"/>
      <c r="K11490" s="184"/>
      <c r="L11490" s="183"/>
    </row>
    <row r="11491">
      <c r="A11491" s="454"/>
      <c r="B11491" s="927"/>
      <c r="C11491" s="580"/>
      <c r="D11491" s="939"/>
      <c r="E11491" s="940"/>
      <c r="F11491" s="941"/>
      <c r="G11491" s="937" t="str">
        <f t="array" ref="G11491">xlookup(F11491,'Internal Staffing Calculator'!E:E,'Internal Staffing Calculator'!C:C,"")</f>
        <v/>
      </c>
      <c r="H11491" s="932" t="str">
        <f t="array" ref="H11491">if(F11491&lt;&gt;"", iferror(index('Internal Staffing Calculator'!B$8:B23500,match(F11491,'Internal Staffing Calculator'!E$8:E23500,0)), "Not In Budget"),"")</f>
        <v/>
      </c>
      <c r="I11491" s="184"/>
      <c r="J11491" s="184"/>
      <c r="K11491" s="184"/>
      <c r="L11491" s="183"/>
    </row>
    <row r="11492">
      <c r="A11492" s="454"/>
      <c r="B11492" s="927"/>
      <c r="C11492" s="580"/>
      <c r="D11492" s="939"/>
      <c r="E11492" s="940"/>
      <c r="F11492" s="941"/>
      <c r="G11492" s="937" t="str">
        <f t="array" ref="G11492">xlookup(F11492,'Internal Staffing Calculator'!E:E,'Internal Staffing Calculator'!C:C,"")</f>
        <v/>
      </c>
      <c r="H11492" s="932" t="str">
        <f t="array" ref="H11492">if(F11492&lt;&gt;"", iferror(index('Internal Staffing Calculator'!B$8:B23500,match(F11492,'Internal Staffing Calculator'!E$8:E23500,0)), "Not In Budget"),"")</f>
        <v/>
      </c>
      <c r="I11492" s="184"/>
      <c r="J11492" s="184"/>
      <c r="K11492" s="184"/>
      <c r="L11492" s="183"/>
    </row>
    <row r="11493">
      <c r="A11493" s="454"/>
      <c r="B11493" s="927"/>
      <c r="C11493" s="580"/>
      <c r="D11493" s="939"/>
      <c r="E11493" s="940"/>
      <c r="F11493" s="941"/>
      <c r="G11493" s="937" t="str">
        <f t="array" ref="G11493">xlookup(F11493,'Internal Staffing Calculator'!E:E,'Internal Staffing Calculator'!C:C,"")</f>
        <v/>
      </c>
      <c r="H11493" s="932" t="str">
        <f t="array" ref="H11493">if(F11493&lt;&gt;"", iferror(index('Internal Staffing Calculator'!B$8:B23500,match(F11493,'Internal Staffing Calculator'!E$8:E23500,0)), "Not In Budget"),"")</f>
        <v/>
      </c>
      <c r="I11493" s="184"/>
      <c r="J11493" s="184"/>
      <c r="K11493" s="184"/>
      <c r="L11493" s="183"/>
    </row>
    <row r="11494">
      <c r="A11494" s="454"/>
      <c r="B11494" s="927"/>
      <c r="C11494" s="580"/>
      <c r="D11494" s="939"/>
      <c r="E11494" s="940"/>
      <c r="F11494" s="941"/>
      <c r="G11494" s="937" t="str">
        <f t="array" ref="G11494">xlookup(F11494,'Internal Staffing Calculator'!E:E,'Internal Staffing Calculator'!C:C,"")</f>
        <v/>
      </c>
      <c r="H11494" s="932" t="str">
        <f t="array" ref="H11494">if(F11494&lt;&gt;"", iferror(index('Internal Staffing Calculator'!B$8:B23500,match(F11494,'Internal Staffing Calculator'!E$8:E23500,0)), "Not In Budget"),"")</f>
        <v/>
      </c>
      <c r="I11494" s="184"/>
      <c r="J11494" s="184"/>
      <c r="K11494" s="184"/>
      <c r="L11494" s="183"/>
    </row>
    <row r="11495">
      <c r="A11495" s="454"/>
      <c r="B11495" s="927"/>
      <c r="C11495" s="580"/>
      <c r="D11495" s="939"/>
      <c r="E11495" s="940"/>
      <c r="F11495" s="941"/>
      <c r="G11495" s="937" t="str">
        <f t="array" ref="G11495">xlookup(F11495,'Internal Staffing Calculator'!E:E,'Internal Staffing Calculator'!C:C,"")</f>
        <v/>
      </c>
      <c r="H11495" s="932" t="str">
        <f t="array" ref="H11495">if(F11495&lt;&gt;"", iferror(index('Internal Staffing Calculator'!B$8:B23500,match(F11495,'Internal Staffing Calculator'!E$8:E23500,0)), "Not In Budget"),"")</f>
        <v/>
      </c>
      <c r="I11495" s="184"/>
      <c r="J11495" s="184"/>
      <c r="K11495" s="184"/>
      <c r="L11495" s="183"/>
    </row>
    <row r="11496">
      <c r="A11496" s="454"/>
      <c r="B11496" s="927"/>
      <c r="C11496" s="580"/>
      <c r="D11496" s="939"/>
      <c r="E11496" s="940"/>
      <c r="F11496" s="941"/>
      <c r="G11496" s="937" t="str">
        <f t="array" ref="G11496">xlookup(F11496,'Internal Staffing Calculator'!E:E,'Internal Staffing Calculator'!C:C,"")</f>
        <v/>
      </c>
      <c r="H11496" s="932" t="str">
        <f t="array" ref="H11496">if(F11496&lt;&gt;"", iferror(index('Internal Staffing Calculator'!B$8:B23500,match(F11496,'Internal Staffing Calculator'!E$8:E23500,0)), "Not In Budget"),"")</f>
        <v/>
      </c>
      <c r="I11496" s="184"/>
      <c r="J11496" s="184"/>
      <c r="K11496" s="184"/>
      <c r="L11496" s="183"/>
    </row>
    <row r="11497">
      <c r="A11497" s="454"/>
      <c r="B11497" s="927"/>
      <c r="C11497" s="580"/>
      <c r="D11497" s="939"/>
      <c r="E11497" s="940"/>
      <c r="F11497" s="941"/>
      <c r="G11497" s="937" t="str">
        <f t="array" ref="G11497">xlookup(F11497,'Internal Staffing Calculator'!E:E,'Internal Staffing Calculator'!C:C,"")</f>
        <v/>
      </c>
      <c r="H11497" s="932" t="str">
        <f t="array" ref="H11497">if(F11497&lt;&gt;"", iferror(index('Internal Staffing Calculator'!B$8:B23500,match(F11497,'Internal Staffing Calculator'!E$8:E23500,0)), "Not In Budget"),"")</f>
        <v/>
      </c>
      <c r="I11497" s="184"/>
      <c r="J11497" s="184"/>
      <c r="K11497" s="184"/>
      <c r="L11497" s="183"/>
    </row>
    <row r="11498">
      <c r="A11498" s="454"/>
      <c r="B11498" s="927"/>
      <c r="C11498" s="580"/>
      <c r="D11498" s="939"/>
      <c r="E11498" s="940"/>
      <c r="F11498" s="941"/>
      <c r="G11498" s="937" t="str">
        <f t="array" ref="G11498">xlookup(F11498,'Internal Staffing Calculator'!E:E,'Internal Staffing Calculator'!C:C,"")</f>
        <v/>
      </c>
      <c r="H11498" s="932" t="str">
        <f t="array" ref="H11498">if(F11498&lt;&gt;"", iferror(index('Internal Staffing Calculator'!B$8:B23500,match(F11498,'Internal Staffing Calculator'!E$8:E23500,0)), "Not In Budget"),"")</f>
        <v/>
      </c>
      <c r="I11498" s="184"/>
      <c r="J11498" s="184"/>
      <c r="K11498" s="184"/>
      <c r="L11498" s="183"/>
    </row>
    <row r="11499">
      <c r="A11499" s="454"/>
      <c r="B11499" s="927"/>
      <c r="C11499" s="580"/>
      <c r="D11499" s="939"/>
      <c r="E11499" s="940"/>
      <c r="F11499" s="941"/>
      <c r="G11499" s="937" t="str">
        <f t="array" ref="G11499">xlookup(F11499,'Internal Staffing Calculator'!E:E,'Internal Staffing Calculator'!C:C,"")</f>
        <v/>
      </c>
      <c r="H11499" s="932" t="str">
        <f t="array" ref="H11499">if(F11499&lt;&gt;"", iferror(index('Internal Staffing Calculator'!B$8:B23500,match(F11499,'Internal Staffing Calculator'!E$8:E23500,0)), "Not In Budget"),"")</f>
        <v/>
      </c>
      <c r="I11499" s="184"/>
      <c r="J11499" s="184"/>
      <c r="K11499" s="184"/>
      <c r="L11499" s="183"/>
    </row>
    <row r="11500">
      <c r="A11500" s="454"/>
      <c r="B11500" s="927"/>
      <c r="C11500" s="580"/>
      <c r="D11500" s="939"/>
      <c r="E11500" s="940"/>
      <c r="F11500" s="941"/>
      <c r="G11500" s="937" t="str">
        <f t="array" ref="G11500">xlookup(F11500,'Internal Staffing Calculator'!E:E,'Internal Staffing Calculator'!C:C,"")</f>
        <v/>
      </c>
      <c r="H11500" s="932" t="str">
        <f t="array" ref="H11500">if(F11500&lt;&gt;"", iferror(index('Internal Staffing Calculator'!B$8:B23500,match(F11500,'Internal Staffing Calculator'!E$8:E23500,0)), "Not In Budget"),"")</f>
        <v/>
      </c>
      <c r="I11500" s="184"/>
      <c r="J11500" s="184"/>
      <c r="K11500" s="184"/>
      <c r="L11500" s="183"/>
    </row>
    <row r="11501">
      <c r="A11501" s="454"/>
      <c r="B11501" s="927"/>
      <c r="C11501" s="580"/>
      <c r="D11501" s="939"/>
      <c r="E11501" s="940"/>
      <c r="F11501" s="941"/>
      <c r="G11501" s="937" t="str">
        <f t="array" ref="G11501">xlookup(F11501,'Internal Staffing Calculator'!E:E,'Internal Staffing Calculator'!C:C,"")</f>
        <v/>
      </c>
      <c r="H11501" s="932" t="str">
        <f t="array" ref="H11501">if(F11501&lt;&gt;"", iferror(index('Internal Staffing Calculator'!B$8:B23500,match(F11501,'Internal Staffing Calculator'!E$8:E23500,0)), "Not In Budget"),"")</f>
        <v/>
      </c>
      <c r="I11501" s="184"/>
      <c r="J11501" s="184"/>
      <c r="K11501" s="184"/>
      <c r="L11501" s="183"/>
    </row>
    <row r="11502">
      <c r="A11502" s="454"/>
      <c r="B11502" s="927"/>
      <c r="C11502" s="580"/>
      <c r="D11502" s="939"/>
      <c r="E11502" s="940"/>
      <c r="F11502" s="941"/>
      <c r="G11502" s="937" t="str">
        <f t="array" ref="G11502">xlookup(F11502,'Internal Staffing Calculator'!E:E,'Internal Staffing Calculator'!C:C,"")</f>
        <v/>
      </c>
      <c r="H11502" s="932" t="str">
        <f t="array" ref="H11502">if(F11502&lt;&gt;"", iferror(index('Internal Staffing Calculator'!B$8:B23500,match(F11502,'Internal Staffing Calculator'!E$8:E23500,0)), "Not In Budget"),"")</f>
        <v/>
      </c>
      <c r="I11502" s="184"/>
      <c r="J11502" s="184"/>
      <c r="K11502" s="184"/>
      <c r="L11502" s="183"/>
    </row>
    <row r="11503">
      <c r="A11503" s="454"/>
      <c r="B11503" s="927"/>
      <c r="C11503" s="580"/>
      <c r="D11503" s="939"/>
      <c r="E11503" s="940"/>
      <c r="F11503" s="941"/>
      <c r="G11503" s="937" t="str">
        <f t="array" ref="G11503">xlookup(F11503,'Internal Staffing Calculator'!E:E,'Internal Staffing Calculator'!C:C,"")</f>
        <v/>
      </c>
      <c r="H11503" s="932" t="str">
        <f t="array" ref="H11503">if(F11503&lt;&gt;"", iferror(index('Internal Staffing Calculator'!B$8:B23500,match(F11503,'Internal Staffing Calculator'!E$8:E23500,0)), "Not In Budget"),"")</f>
        <v/>
      </c>
      <c r="I11503" s="184"/>
      <c r="J11503" s="184"/>
      <c r="K11503" s="184"/>
      <c r="L11503" s="183"/>
    </row>
    <row r="11504">
      <c r="A11504" s="454"/>
      <c r="B11504" s="927"/>
      <c r="C11504" s="580"/>
      <c r="D11504" s="939"/>
      <c r="E11504" s="940"/>
      <c r="F11504" s="941"/>
      <c r="G11504" s="937" t="str">
        <f t="array" ref="G11504">xlookup(F11504,'Internal Staffing Calculator'!E:E,'Internal Staffing Calculator'!C:C,"")</f>
        <v/>
      </c>
      <c r="H11504" s="932" t="str">
        <f t="array" ref="H11504">if(F11504&lt;&gt;"", iferror(index('Internal Staffing Calculator'!B$8:B23500,match(F11504,'Internal Staffing Calculator'!E$8:E23500,0)), "Not In Budget"),"")</f>
        <v/>
      </c>
      <c r="I11504" s="184"/>
      <c r="J11504" s="184"/>
      <c r="K11504" s="184"/>
      <c r="L11504" s="183"/>
    </row>
    <row r="11505">
      <c r="A11505" s="454"/>
      <c r="B11505" s="927"/>
      <c r="C11505" s="580"/>
      <c r="D11505" s="939"/>
      <c r="E11505" s="940"/>
      <c r="F11505" s="941"/>
      <c r="G11505" s="937" t="str">
        <f t="array" ref="G11505">xlookup(F11505,'Internal Staffing Calculator'!E:E,'Internal Staffing Calculator'!C:C,"")</f>
        <v/>
      </c>
      <c r="H11505" s="932" t="str">
        <f t="array" ref="H11505">if(F11505&lt;&gt;"", iferror(index('Internal Staffing Calculator'!B$8:B23500,match(F11505,'Internal Staffing Calculator'!E$8:E23500,0)), "Not In Budget"),"")</f>
        <v/>
      </c>
      <c r="I11505" s="184"/>
      <c r="J11505" s="184"/>
      <c r="K11505" s="184"/>
      <c r="L11505" s="183"/>
    </row>
    <row r="11506">
      <c r="A11506" s="454"/>
      <c r="B11506" s="927"/>
      <c r="C11506" s="580"/>
      <c r="D11506" s="939"/>
      <c r="E11506" s="940"/>
      <c r="F11506" s="941"/>
      <c r="G11506" s="937" t="str">
        <f t="array" ref="G11506">xlookup(F11506,'Internal Staffing Calculator'!E:E,'Internal Staffing Calculator'!C:C,"")</f>
        <v/>
      </c>
      <c r="H11506" s="932" t="str">
        <f t="array" ref="H11506">if(F11506&lt;&gt;"", iferror(index('Internal Staffing Calculator'!B$8:B23500,match(F11506,'Internal Staffing Calculator'!E$8:E23500,0)), "Not In Budget"),"")</f>
        <v/>
      </c>
      <c r="I11506" s="184"/>
      <c r="J11506" s="184"/>
      <c r="K11506" s="184"/>
      <c r="L11506" s="183"/>
    </row>
    <row r="11507">
      <c r="A11507" s="454"/>
      <c r="B11507" s="927"/>
      <c r="C11507" s="580"/>
      <c r="D11507" s="939"/>
      <c r="E11507" s="940"/>
      <c r="F11507" s="941"/>
      <c r="G11507" s="937" t="str">
        <f t="array" ref="G11507">xlookup(F11507,'Internal Staffing Calculator'!E:E,'Internal Staffing Calculator'!C:C,"")</f>
        <v/>
      </c>
      <c r="H11507" s="932" t="str">
        <f t="array" ref="H11507">if(F11507&lt;&gt;"", iferror(index('Internal Staffing Calculator'!B$8:B23500,match(F11507,'Internal Staffing Calculator'!E$8:E23500,0)), "Not In Budget"),"")</f>
        <v/>
      </c>
      <c r="I11507" s="184"/>
      <c r="J11507" s="184"/>
      <c r="K11507" s="184"/>
      <c r="L11507" s="183"/>
    </row>
    <row r="11508">
      <c r="A11508" s="454"/>
      <c r="B11508" s="927"/>
      <c r="C11508" s="580"/>
      <c r="D11508" s="939"/>
      <c r="E11508" s="940"/>
      <c r="F11508" s="941"/>
      <c r="G11508" s="937" t="str">
        <f t="array" ref="G11508">xlookup(F11508,'Internal Staffing Calculator'!E:E,'Internal Staffing Calculator'!C:C,"")</f>
        <v/>
      </c>
      <c r="H11508" s="932" t="str">
        <f t="array" ref="H11508">if(F11508&lt;&gt;"", iferror(index('Internal Staffing Calculator'!B$8:B23500,match(F11508,'Internal Staffing Calculator'!E$8:E23500,0)), "Not In Budget"),"")</f>
        <v/>
      </c>
      <c r="I11508" s="184"/>
      <c r="J11508" s="184"/>
      <c r="K11508" s="184"/>
      <c r="L11508" s="183"/>
    </row>
    <row r="11509">
      <c r="A11509" s="454"/>
      <c r="B11509" s="927"/>
      <c r="C11509" s="580"/>
      <c r="D11509" s="939"/>
      <c r="E11509" s="940"/>
      <c r="F11509" s="941"/>
      <c r="G11509" s="937" t="str">
        <f t="array" ref="G11509">xlookup(F11509,'Internal Staffing Calculator'!E:E,'Internal Staffing Calculator'!C:C,"")</f>
        <v/>
      </c>
      <c r="H11509" s="932" t="str">
        <f t="array" ref="H11509">if(F11509&lt;&gt;"", iferror(index('Internal Staffing Calculator'!B$8:B23500,match(F11509,'Internal Staffing Calculator'!E$8:E23500,0)), "Not In Budget"),"")</f>
        <v/>
      </c>
      <c r="I11509" s="184"/>
      <c r="J11509" s="184"/>
      <c r="K11509" s="184"/>
      <c r="L11509" s="183"/>
    </row>
    <row r="11510">
      <c r="A11510" s="454"/>
      <c r="B11510" s="927"/>
      <c r="C11510" s="580"/>
      <c r="D11510" s="939"/>
      <c r="E11510" s="940"/>
      <c r="F11510" s="941"/>
      <c r="G11510" s="937" t="str">
        <f t="array" ref="G11510">xlookup(F11510,'Internal Staffing Calculator'!E:E,'Internal Staffing Calculator'!C:C,"")</f>
        <v/>
      </c>
      <c r="H11510" s="932" t="str">
        <f t="array" ref="H11510">if(F11510&lt;&gt;"", iferror(index('Internal Staffing Calculator'!B$8:B23500,match(F11510,'Internal Staffing Calculator'!E$8:E23500,0)), "Not In Budget"),"")</f>
        <v/>
      </c>
      <c r="I11510" s="184"/>
      <c r="J11510" s="184"/>
      <c r="K11510" s="184"/>
      <c r="L11510" s="183"/>
    </row>
    <row r="11511">
      <c r="A11511" s="454"/>
      <c r="B11511" s="927"/>
      <c r="C11511" s="580"/>
      <c r="D11511" s="939"/>
      <c r="E11511" s="940"/>
      <c r="F11511" s="941"/>
      <c r="G11511" s="937" t="str">
        <f t="array" ref="G11511">xlookup(F11511,'Internal Staffing Calculator'!E:E,'Internal Staffing Calculator'!C:C,"")</f>
        <v/>
      </c>
      <c r="H11511" s="932" t="str">
        <f t="array" ref="H11511">if(F11511&lt;&gt;"", iferror(index('Internal Staffing Calculator'!B$8:B23500,match(F11511,'Internal Staffing Calculator'!E$8:E23500,0)), "Not In Budget"),"")</f>
        <v/>
      </c>
      <c r="I11511" s="184"/>
      <c r="J11511" s="184"/>
      <c r="K11511" s="184"/>
      <c r="L11511" s="183"/>
    </row>
    <row r="11512">
      <c r="A11512" s="454"/>
      <c r="B11512" s="927"/>
      <c r="C11512" s="580"/>
      <c r="D11512" s="939"/>
      <c r="E11512" s="940"/>
      <c r="F11512" s="941"/>
      <c r="G11512" s="937" t="str">
        <f t="array" ref="G11512">xlookup(F11512,'Internal Staffing Calculator'!E:E,'Internal Staffing Calculator'!C:C,"")</f>
        <v/>
      </c>
      <c r="H11512" s="932" t="str">
        <f t="array" ref="H11512">if(F11512&lt;&gt;"", iferror(index('Internal Staffing Calculator'!B$8:B23500,match(F11512,'Internal Staffing Calculator'!E$8:E23500,0)), "Not In Budget"),"")</f>
        <v/>
      </c>
      <c r="I11512" s="184"/>
      <c r="J11512" s="184"/>
      <c r="K11512" s="184"/>
      <c r="L11512" s="183"/>
    </row>
    <row r="11513">
      <c r="A11513" s="454"/>
      <c r="B11513" s="927"/>
      <c r="C11513" s="580"/>
      <c r="D11513" s="939"/>
      <c r="E11513" s="940"/>
      <c r="F11513" s="941"/>
      <c r="G11513" s="937" t="str">
        <f t="array" ref="G11513">xlookup(F11513,'Internal Staffing Calculator'!E:E,'Internal Staffing Calculator'!C:C,"")</f>
        <v/>
      </c>
      <c r="H11513" s="932" t="str">
        <f t="array" ref="H11513">if(F11513&lt;&gt;"", iferror(index('Internal Staffing Calculator'!B$8:B23500,match(F11513,'Internal Staffing Calculator'!E$8:E23500,0)), "Not In Budget"),"")</f>
        <v/>
      </c>
      <c r="I11513" s="184"/>
      <c r="J11513" s="184"/>
      <c r="K11513" s="184"/>
      <c r="L11513" s="183"/>
    </row>
    <row r="11514">
      <c r="A11514" s="454"/>
      <c r="B11514" s="927"/>
      <c r="C11514" s="580"/>
      <c r="D11514" s="939"/>
      <c r="E11514" s="940"/>
      <c r="F11514" s="941"/>
      <c r="G11514" s="937" t="str">
        <f t="array" ref="G11514">xlookup(F11514,'Internal Staffing Calculator'!E:E,'Internal Staffing Calculator'!C:C,"")</f>
        <v/>
      </c>
      <c r="H11514" s="932" t="str">
        <f t="array" ref="H11514">if(F11514&lt;&gt;"", iferror(index('Internal Staffing Calculator'!B$8:B23500,match(F11514,'Internal Staffing Calculator'!E$8:E23500,0)), "Not In Budget"),"")</f>
        <v/>
      </c>
      <c r="I11514" s="184"/>
      <c r="J11514" s="184"/>
      <c r="K11514" s="184"/>
      <c r="L11514" s="183"/>
    </row>
    <row r="11515">
      <c r="A11515" s="454"/>
      <c r="B11515" s="927"/>
      <c r="C11515" s="580"/>
      <c r="D11515" s="939"/>
      <c r="E11515" s="940"/>
      <c r="F11515" s="941"/>
      <c r="G11515" s="937" t="str">
        <f t="array" ref="G11515">xlookup(F11515,'Internal Staffing Calculator'!E:E,'Internal Staffing Calculator'!C:C,"")</f>
        <v/>
      </c>
      <c r="H11515" s="932" t="str">
        <f t="array" ref="H11515">if(F11515&lt;&gt;"", iferror(index('Internal Staffing Calculator'!B$8:B23500,match(F11515,'Internal Staffing Calculator'!E$8:E23500,0)), "Not In Budget"),"")</f>
        <v/>
      </c>
      <c r="I11515" s="184"/>
      <c r="J11515" s="184"/>
      <c r="K11515" s="184"/>
      <c r="L11515" s="183"/>
    </row>
    <row r="11516">
      <c r="A11516" s="454"/>
      <c r="B11516" s="927"/>
      <c r="C11516" s="580"/>
      <c r="D11516" s="939"/>
      <c r="E11516" s="940"/>
      <c r="F11516" s="941"/>
      <c r="G11516" s="937" t="str">
        <f t="array" ref="G11516">xlookup(F11516,'Internal Staffing Calculator'!E:E,'Internal Staffing Calculator'!C:C,"")</f>
        <v/>
      </c>
      <c r="H11516" s="932" t="str">
        <f t="array" ref="H11516">if(F11516&lt;&gt;"", iferror(index('Internal Staffing Calculator'!B$8:B23500,match(F11516,'Internal Staffing Calculator'!E$8:E23500,0)), "Not In Budget"),"")</f>
        <v/>
      </c>
      <c r="I11516" s="184"/>
      <c r="J11516" s="184"/>
      <c r="K11516" s="184"/>
      <c r="L11516" s="183"/>
    </row>
    <row r="11517">
      <c r="A11517" s="454"/>
      <c r="B11517" s="927"/>
      <c r="C11517" s="580"/>
      <c r="D11517" s="939"/>
      <c r="E11517" s="940"/>
      <c r="F11517" s="941"/>
      <c r="G11517" s="937" t="str">
        <f t="array" ref="G11517">xlookup(F11517,'Internal Staffing Calculator'!E:E,'Internal Staffing Calculator'!C:C,"")</f>
        <v/>
      </c>
      <c r="H11517" s="932" t="str">
        <f t="array" ref="H11517">if(F11517&lt;&gt;"", iferror(index('Internal Staffing Calculator'!B$8:B23500,match(F11517,'Internal Staffing Calculator'!E$8:E23500,0)), "Not In Budget"),"")</f>
        <v/>
      </c>
      <c r="I11517" s="184"/>
      <c r="J11517" s="184"/>
      <c r="K11517" s="184"/>
      <c r="L11517" s="183"/>
    </row>
    <row r="11518">
      <c r="A11518" s="454"/>
      <c r="B11518" s="927"/>
      <c r="C11518" s="580"/>
      <c r="D11518" s="939"/>
      <c r="E11518" s="940"/>
      <c r="F11518" s="941"/>
      <c r="G11518" s="937" t="str">
        <f t="array" ref="G11518">xlookup(F11518,'Internal Staffing Calculator'!E:E,'Internal Staffing Calculator'!C:C,"")</f>
        <v/>
      </c>
      <c r="H11518" s="932" t="str">
        <f t="array" ref="H11518">if(F11518&lt;&gt;"", iferror(index('Internal Staffing Calculator'!B$8:B23500,match(F11518,'Internal Staffing Calculator'!E$8:E23500,0)), "Not In Budget"),"")</f>
        <v/>
      </c>
      <c r="I11518" s="184"/>
      <c r="J11518" s="184"/>
      <c r="K11518" s="184"/>
      <c r="L11518" s="183"/>
    </row>
    <row r="11519">
      <c r="A11519" s="454"/>
      <c r="B11519" s="927"/>
      <c r="C11519" s="580"/>
      <c r="D11519" s="939"/>
      <c r="E11519" s="940"/>
      <c r="F11519" s="941"/>
      <c r="G11519" s="937" t="str">
        <f t="array" ref="G11519">xlookup(F11519,'Internal Staffing Calculator'!E:E,'Internal Staffing Calculator'!C:C,"")</f>
        <v/>
      </c>
      <c r="H11519" s="932" t="str">
        <f t="array" ref="H11519">if(F11519&lt;&gt;"", iferror(index('Internal Staffing Calculator'!B$8:B23500,match(F11519,'Internal Staffing Calculator'!E$8:E23500,0)), "Not In Budget"),"")</f>
        <v/>
      </c>
      <c r="I11519" s="184"/>
      <c r="J11519" s="184"/>
      <c r="K11519" s="184"/>
      <c r="L11519" s="183"/>
    </row>
    <row r="11520">
      <c r="A11520" s="454"/>
      <c r="B11520" s="927"/>
      <c r="C11520" s="580"/>
      <c r="D11520" s="939"/>
      <c r="E11520" s="940"/>
      <c r="F11520" s="941"/>
      <c r="G11520" s="937" t="str">
        <f t="array" ref="G11520">xlookup(F11520,'Internal Staffing Calculator'!E:E,'Internal Staffing Calculator'!C:C,"")</f>
        <v/>
      </c>
      <c r="H11520" s="932" t="str">
        <f t="array" ref="H11520">if(F11520&lt;&gt;"", iferror(index('Internal Staffing Calculator'!B$8:B23500,match(F11520,'Internal Staffing Calculator'!E$8:E23500,0)), "Not In Budget"),"")</f>
        <v/>
      </c>
      <c r="I11520" s="184"/>
      <c r="J11520" s="184"/>
      <c r="K11520" s="184"/>
      <c r="L11520" s="183"/>
    </row>
    <row r="11521">
      <c r="A11521" s="454"/>
      <c r="B11521" s="927"/>
      <c r="C11521" s="580"/>
      <c r="D11521" s="939"/>
      <c r="E11521" s="940"/>
      <c r="F11521" s="941"/>
      <c r="G11521" s="937" t="str">
        <f t="array" ref="G11521">xlookup(F11521,'Internal Staffing Calculator'!E:E,'Internal Staffing Calculator'!C:C,"")</f>
        <v/>
      </c>
      <c r="H11521" s="932" t="str">
        <f t="array" ref="H11521">if(F11521&lt;&gt;"", iferror(index('Internal Staffing Calculator'!B$8:B23500,match(F11521,'Internal Staffing Calculator'!E$8:E23500,0)), "Not In Budget"),"")</f>
        <v/>
      </c>
      <c r="I11521" s="184"/>
      <c r="J11521" s="184"/>
      <c r="K11521" s="184"/>
      <c r="L11521" s="183"/>
    </row>
    <row r="11522">
      <c r="A11522" s="454"/>
      <c r="B11522" s="927"/>
      <c r="C11522" s="580"/>
      <c r="D11522" s="939"/>
      <c r="E11522" s="940"/>
      <c r="F11522" s="941"/>
      <c r="G11522" s="937" t="str">
        <f t="array" ref="G11522">xlookup(F11522,'Internal Staffing Calculator'!E:E,'Internal Staffing Calculator'!C:C,"")</f>
        <v/>
      </c>
      <c r="H11522" s="932" t="str">
        <f t="array" ref="H11522">if(F11522&lt;&gt;"", iferror(index('Internal Staffing Calculator'!B$8:B23500,match(F11522,'Internal Staffing Calculator'!E$8:E23500,0)), "Not In Budget"),"")</f>
        <v/>
      </c>
      <c r="I11522" s="184"/>
      <c r="J11522" s="184"/>
      <c r="K11522" s="184"/>
      <c r="L11522" s="183"/>
    </row>
    <row r="11523">
      <c r="A11523" s="454"/>
      <c r="B11523" s="927"/>
      <c r="C11523" s="580"/>
      <c r="D11523" s="939"/>
      <c r="E11523" s="940"/>
      <c r="F11523" s="941"/>
      <c r="G11523" s="937" t="str">
        <f t="array" ref="G11523">xlookup(F11523,'Internal Staffing Calculator'!E:E,'Internal Staffing Calculator'!C:C,"")</f>
        <v/>
      </c>
      <c r="H11523" s="932" t="str">
        <f t="array" ref="H11523">if(F11523&lt;&gt;"", iferror(index('Internal Staffing Calculator'!B$8:B23500,match(F11523,'Internal Staffing Calculator'!E$8:E23500,0)), "Not In Budget"),"")</f>
        <v/>
      </c>
      <c r="I11523" s="184"/>
      <c r="J11523" s="184"/>
      <c r="K11523" s="184"/>
      <c r="L11523" s="183"/>
    </row>
    <row r="11524">
      <c r="A11524" s="454"/>
      <c r="B11524" s="927"/>
      <c r="C11524" s="580"/>
      <c r="D11524" s="939"/>
      <c r="E11524" s="940"/>
      <c r="F11524" s="941"/>
      <c r="G11524" s="937" t="str">
        <f t="array" ref="G11524">xlookup(F11524,'Internal Staffing Calculator'!E:E,'Internal Staffing Calculator'!C:C,"")</f>
        <v/>
      </c>
      <c r="H11524" s="932" t="str">
        <f t="array" ref="H11524">if(F11524&lt;&gt;"", iferror(index('Internal Staffing Calculator'!B$8:B23500,match(F11524,'Internal Staffing Calculator'!E$8:E23500,0)), "Not In Budget"),"")</f>
        <v/>
      </c>
      <c r="I11524" s="184"/>
      <c r="J11524" s="184"/>
      <c r="K11524" s="184"/>
      <c r="L11524" s="183"/>
    </row>
    <row r="11525">
      <c r="A11525" s="454"/>
      <c r="B11525" s="927"/>
      <c r="C11525" s="580"/>
      <c r="D11525" s="939"/>
      <c r="E11525" s="940"/>
      <c r="F11525" s="941"/>
      <c r="G11525" s="937" t="str">
        <f t="array" ref="G11525">xlookup(F11525,'Internal Staffing Calculator'!E:E,'Internal Staffing Calculator'!C:C,"")</f>
        <v/>
      </c>
      <c r="H11525" s="932" t="str">
        <f t="array" ref="H11525">if(F11525&lt;&gt;"", iferror(index('Internal Staffing Calculator'!B$8:B23500,match(F11525,'Internal Staffing Calculator'!E$8:E23500,0)), "Not In Budget"),"")</f>
        <v/>
      </c>
      <c r="I11525" s="184"/>
      <c r="J11525" s="184"/>
      <c r="K11525" s="184"/>
      <c r="L11525" s="183"/>
    </row>
    <row r="11526">
      <c r="A11526" s="454"/>
      <c r="B11526" s="927"/>
      <c r="C11526" s="580"/>
      <c r="D11526" s="939"/>
      <c r="E11526" s="940"/>
      <c r="F11526" s="941"/>
      <c r="G11526" s="937" t="str">
        <f t="array" ref="G11526">xlookup(F11526,'Internal Staffing Calculator'!E:E,'Internal Staffing Calculator'!C:C,"")</f>
        <v/>
      </c>
      <c r="H11526" s="932" t="str">
        <f t="array" ref="H11526">if(F11526&lt;&gt;"", iferror(index('Internal Staffing Calculator'!B$8:B23500,match(F11526,'Internal Staffing Calculator'!E$8:E23500,0)), "Not In Budget"),"")</f>
        <v/>
      </c>
      <c r="I11526" s="184"/>
      <c r="J11526" s="184"/>
      <c r="K11526" s="184"/>
      <c r="L11526" s="183"/>
    </row>
    <row r="11527">
      <c r="A11527" s="454"/>
      <c r="B11527" s="927"/>
      <c r="C11527" s="580"/>
      <c r="D11527" s="939"/>
      <c r="E11527" s="940"/>
      <c r="F11527" s="941"/>
      <c r="G11527" s="937" t="str">
        <f t="array" ref="G11527">xlookup(F11527,'Internal Staffing Calculator'!E:E,'Internal Staffing Calculator'!C:C,"")</f>
        <v/>
      </c>
      <c r="H11527" s="932" t="str">
        <f t="array" ref="H11527">if(F11527&lt;&gt;"", iferror(index('Internal Staffing Calculator'!B$8:B23500,match(F11527,'Internal Staffing Calculator'!E$8:E23500,0)), "Not In Budget"),"")</f>
        <v/>
      </c>
      <c r="I11527" s="184"/>
      <c r="J11527" s="184"/>
      <c r="K11527" s="184"/>
      <c r="L11527" s="183"/>
    </row>
    <row r="11528">
      <c r="A11528" s="454"/>
      <c r="B11528" s="927"/>
      <c r="C11528" s="580"/>
      <c r="D11528" s="939"/>
      <c r="E11528" s="940"/>
      <c r="F11528" s="941"/>
      <c r="G11528" s="937" t="str">
        <f t="array" ref="G11528">xlookup(F11528,'Internal Staffing Calculator'!E:E,'Internal Staffing Calculator'!C:C,"")</f>
        <v/>
      </c>
      <c r="H11528" s="932" t="str">
        <f t="array" ref="H11528">if(F11528&lt;&gt;"", iferror(index('Internal Staffing Calculator'!B$8:B23500,match(F11528,'Internal Staffing Calculator'!E$8:E23500,0)), "Not In Budget"),"")</f>
        <v/>
      </c>
      <c r="I11528" s="184"/>
      <c r="J11528" s="184"/>
      <c r="K11528" s="184"/>
      <c r="L11528" s="183"/>
    </row>
    <row r="11529">
      <c r="A11529" s="454"/>
      <c r="B11529" s="927"/>
      <c r="C11529" s="580"/>
      <c r="D11529" s="939"/>
      <c r="E11529" s="940"/>
      <c r="F11529" s="941"/>
      <c r="G11529" s="937" t="str">
        <f t="array" ref="G11529">xlookup(F11529,'Internal Staffing Calculator'!E:E,'Internal Staffing Calculator'!C:C,"")</f>
        <v/>
      </c>
      <c r="H11529" s="932" t="str">
        <f t="array" ref="H11529">if(F11529&lt;&gt;"", iferror(index('Internal Staffing Calculator'!B$8:B23500,match(F11529,'Internal Staffing Calculator'!E$8:E23500,0)), "Not In Budget"),"")</f>
        <v/>
      </c>
      <c r="I11529" s="184"/>
      <c r="J11529" s="184"/>
      <c r="K11529" s="184"/>
      <c r="L11529" s="183"/>
    </row>
    <row r="11530">
      <c r="A11530" s="454"/>
      <c r="B11530" s="927"/>
      <c r="C11530" s="580"/>
      <c r="D11530" s="939"/>
      <c r="E11530" s="940"/>
      <c r="F11530" s="941"/>
      <c r="G11530" s="937" t="str">
        <f t="array" ref="G11530">xlookup(F11530,'Internal Staffing Calculator'!E:E,'Internal Staffing Calculator'!C:C,"")</f>
        <v/>
      </c>
      <c r="H11530" s="932" t="str">
        <f t="array" ref="H11530">if(F11530&lt;&gt;"", iferror(index('Internal Staffing Calculator'!B$8:B23500,match(F11530,'Internal Staffing Calculator'!E$8:E23500,0)), "Not In Budget"),"")</f>
        <v/>
      </c>
      <c r="I11530" s="184"/>
      <c r="J11530" s="184"/>
      <c r="K11530" s="184"/>
      <c r="L11530" s="183"/>
    </row>
    <row r="11531">
      <c r="A11531" s="454"/>
      <c r="B11531" s="927"/>
      <c r="C11531" s="580"/>
      <c r="D11531" s="939"/>
      <c r="E11531" s="940"/>
      <c r="F11531" s="941"/>
      <c r="G11531" s="937" t="str">
        <f t="array" ref="G11531">xlookup(F11531,'Internal Staffing Calculator'!E:E,'Internal Staffing Calculator'!C:C,"")</f>
        <v/>
      </c>
      <c r="H11531" s="932" t="str">
        <f t="array" ref="H11531">if(F11531&lt;&gt;"", iferror(index('Internal Staffing Calculator'!B$8:B23500,match(F11531,'Internal Staffing Calculator'!E$8:E23500,0)), "Not In Budget"),"")</f>
        <v/>
      </c>
      <c r="I11531" s="184"/>
      <c r="J11531" s="184"/>
      <c r="K11531" s="184"/>
      <c r="L11531" s="183"/>
    </row>
    <row r="11532">
      <c r="A11532" s="454"/>
      <c r="B11532" s="927"/>
      <c r="C11532" s="580"/>
      <c r="D11532" s="939"/>
      <c r="E11532" s="940"/>
      <c r="F11532" s="941"/>
      <c r="G11532" s="937" t="str">
        <f t="array" ref="G11532">xlookup(F11532,'Internal Staffing Calculator'!E:E,'Internal Staffing Calculator'!C:C,"")</f>
        <v/>
      </c>
      <c r="H11532" s="932" t="str">
        <f t="array" ref="H11532">if(F11532&lt;&gt;"", iferror(index('Internal Staffing Calculator'!B$8:B23500,match(F11532,'Internal Staffing Calculator'!E$8:E23500,0)), "Not In Budget"),"")</f>
        <v/>
      </c>
      <c r="I11532" s="184"/>
      <c r="J11532" s="184"/>
      <c r="K11532" s="184"/>
      <c r="L11532" s="183"/>
    </row>
    <row r="11533">
      <c r="A11533" s="454"/>
      <c r="B11533" s="927"/>
      <c r="C11533" s="580"/>
      <c r="D11533" s="939"/>
      <c r="E11533" s="940"/>
      <c r="F11533" s="941"/>
      <c r="G11533" s="937" t="str">
        <f t="array" ref="G11533">xlookup(F11533,'Internal Staffing Calculator'!E:E,'Internal Staffing Calculator'!C:C,"")</f>
        <v/>
      </c>
      <c r="H11533" s="932" t="str">
        <f t="array" ref="H11533">if(F11533&lt;&gt;"", iferror(index('Internal Staffing Calculator'!B$8:B23500,match(F11533,'Internal Staffing Calculator'!E$8:E23500,0)), "Not In Budget"),"")</f>
        <v/>
      </c>
      <c r="I11533" s="184"/>
      <c r="J11533" s="184"/>
      <c r="K11533" s="184"/>
      <c r="L11533" s="183"/>
    </row>
    <row r="11534">
      <c r="A11534" s="454"/>
      <c r="B11534" s="927"/>
      <c r="C11534" s="580"/>
      <c r="D11534" s="939"/>
      <c r="E11534" s="940"/>
      <c r="F11534" s="941"/>
      <c r="G11534" s="937" t="str">
        <f t="array" ref="G11534">xlookup(F11534,'Internal Staffing Calculator'!E:E,'Internal Staffing Calculator'!C:C,"")</f>
        <v/>
      </c>
      <c r="H11534" s="932" t="str">
        <f t="array" ref="H11534">if(F11534&lt;&gt;"", iferror(index('Internal Staffing Calculator'!B$8:B23500,match(F11534,'Internal Staffing Calculator'!E$8:E23500,0)), "Not In Budget"),"")</f>
        <v/>
      </c>
      <c r="I11534" s="184"/>
      <c r="J11534" s="184"/>
      <c r="K11534" s="184"/>
      <c r="L11534" s="183"/>
    </row>
    <row r="11535">
      <c r="A11535" s="454"/>
      <c r="B11535" s="927"/>
      <c r="C11535" s="580"/>
      <c r="D11535" s="939"/>
      <c r="E11535" s="940"/>
      <c r="F11535" s="941"/>
      <c r="G11535" s="937" t="str">
        <f t="array" ref="G11535">xlookup(F11535,'Internal Staffing Calculator'!E:E,'Internal Staffing Calculator'!C:C,"")</f>
        <v/>
      </c>
      <c r="H11535" s="932" t="str">
        <f t="array" ref="H11535">if(F11535&lt;&gt;"", iferror(index('Internal Staffing Calculator'!B$8:B23500,match(F11535,'Internal Staffing Calculator'!E$8:E23500,0)), "Not In Budget"),"")</f>
        <v/>
      </c>
      <c r="I11535" s="184"/>
      <c r="J11535" s="184"/>
      <c r="K11535" s="184"/>
      <c r="L11535" s="183"/>
    </row>
    <row r="11536">
      <c r="A11536" s="454"/>
      <c r="B11536" s="927"/>
      <c r="C11536" s="580"/>
      <c r="D11536" s="939"/>
      <c r="E11536" s="940"/>
      <c r="F11536" s="941"/>
      <c r="G11536" s="937" t="str">
        <f t="array" ref="G11536">xlookup(F11536,'Internal Staffing Calculator'!E:E,'Internal Staffing Calculator'!C:C,"")</f>
        <v/>
      </c>
      <c r="H11536" s="932" t="str">
        <f t="array" ref="H11536">if(F11536&lt;&gt;"", iferror(index('Internal Staffing Calculator'!B$8:B23500,match(F11536,'Internal Staffing Calculator'!E$8:E23500,0)), "Not In Budget"),"")</f>
        <v/>
      </c>
      <c r="I11536" s="184"/>
      <c r="J11536" s="184"/>
      <c r="K11536" s="184"/>
      <c r="L11536" s="183"/>
    </row>
    <row r="11537">
      <c r="A11537" s="454"/>
      <c r="B11537" s="927"/>
      <c r="C11537" s="580"/>
      <c r="D11537" s="939"/>
      <c r="E11537" s="940"/>
      <c r="F11537" s="941"/>
      <c r="G11537" s="937" t="str">
        <f t="array" ref="G11537">xlookup(F11537,'Internal Staffing Calculator'!E:E,'Internal Staffing Calculator'!C:C,"")</f>
        <v/>
      </c>
      <c r="H11537" s="932" t="str">
        <f t="array" ref="H11537">if(F11537&lt;&gt;"", iferror(index('Internal Staffing Calculator'!B$8:B23500,match(F11537,'Internal Staffing Calculator'!E$8:E23500,0)), "Not In Budget"),"")</f>
        <v/>
      </c>
      <c r="I11537" s="184"/>
      <c r="J11537" s="184"/>
      <c r="K11537" s="184"/>
      <c r="L11537" s="183"/>
    </row>
    <row r="11538">
      <c r="A11538" s="454"/>
      <c r="B11538" s="927"/>
      <c r="C11538" s="580"/>
      <c r="D11538" s="939"/>
      <c r="E11538" s="940"/>
      <c r="F11538" s="941"/>
      <c r="G11538" s="937" t="str">
        <f t="array" ref="G11538">xlookup(F11538,'Internal Staffing Calculator'!E:E,'Internal Staffing Calculator'!C:C,"")</f>
        <v/>
      </c>
      <c r="H11538" s="932" t="str">
        <f t="array" ref="H11538">if(F11538&lt;&gt;"", iferror(index('Internal Staffing Calculator'!B$8:B23500,match(F11538,'Internal Staffing Calculator'!E$8:E23500,0)), "Not In Budget"),"")</f>
        <v/>
      </c>
      <c r="I11538" s="184"/>
      <c r="J11538" s="184"/>
      <c r="K11538" s="184"/>
      <c r="L11538" s="183"/>
    </row>
    <row r="11539">
      <c r="A11539" s="454"/>
      <c r="B11539" s="927"/>
      <c r="C11539" s="580"/>
      <c r="D11539" s="939"/>
      <c r="E11539" s="940"/>
      <c r="F11539" s="941"/>
      <c r="G11539" s="937" t="str">
        <f t="array" ref="G11539">xlookup(F11539,'Internal Staffing Calculator'!E:E,'Internal Staffing Calculator'!C:C,"")</f>
        <v/>
      </c>
      <c r="H11539" s="932" t="str">
        <f t="array" ref="H11539">if(F11539&lt;&gt;"", iferror(index('Internal Staffing Calculator'!B$8:B23500,match(F11539,'Internal Staffing Calculator'!E$8:E23500,0)), "Not In Budget"),"")</f>
        <v/>
      </c>
      <c r="I11539" s="184"/>
      <c r="J11539" s="184"/>
      <c r="K11539" s="184"/>
      <c r="L11539" s="183"/>
    </row>
    <row r="11540">
      <c r="A11540" s="454"/>
      <c r="B11540" s="927"/>
      <c r="C11540" s="580"/>
      <c r="D11540" s="939"/>
      <c r="E11540" s="940"/>
      <c r="F11540" s="941"/>
      <c r="G11540" s="937" t="str">
        <f t="array" ref="G11540">xlookup(F11540,'Internal Staffing Calculator'!E:E,'Internal Staffing Calculator'!C:C,"")</f>
        <v/>
      </c>
      <c r="H11540" s="932" t="str">
        <f t="array" ref="H11540">if(F11540&lt;&gt;"", iferror(index('Internal Staffing Calculator'!B$8:B23500,match(F11540,'Internal Staffing Calculator'!E$8:E23500,0)), "Not In Budget"),"")</f>
        <v/>
      </c>
      <c r="I11540" s="184"/>
      <c r="J11540" s="184"/>
      <c r="K11540" s="184"/>
      <c r="L11540" s="183"/>
    </row>
    <row r="11541">
      <c r="A11541" s="454"/>
      <c r="B11541" s="927"/>
      <c r="C11541" s="580"/>
      <c r="D11541" s="939"/>
      <c r="E11541" s="940"/>
      <c r="F11541" s="941"/>
      <c r="G11541" s="937" t="str">
        <f t="array" ref="G11541">xlookup(F11541,'Internal Staffing Calculator'!E:E,'Internal Staffing Calculator'!C:C,"")</f>
        <v/>
      </c>
      <c r="H11541" s="932" t="str">
        <f t="array" ref="H11541">if(F11541&lt;&gt;"", iferror(index('Internal Staffing Calculator'!B$8:B23500,match(F11541,'Internal Staffing Calculator'!E$8:E23500,0)), "Not In Budget"),"")</f>
        <v/>
      </c>
      <c r="I11541" s="184"/>
      <c r="J11541" s="184"/>
      <c r="K11541" s="184"/>
      <c r="L11541" s="183"/>
    </row>
    <row r="11542">
      <c r="A11542" s="454"/>
      <c r="B11542" s="927"/>
      <c r="C11542" s="580"/>
      <c r="D11542" s="939"/>
      <c r="E11542" s="940"/>
      <c r="F11542" s="941"/>
      <c r="G11542" s="937" t="str">
        <f t="array" ref="G11542">xlookup(F11542,'Internal Staffing Calculator'!E:E,'Internal Staffing Calculator'!C:C,"")</f>
        <v/>
      </c>
      <c r="H11542" s="932" t="str">
        <f t="array" ref="H11542">if(F11542&lt;&gt;"", iferror(index('Internal Staffing Calculator'!B$8:B23500,match(F11542,'Internal Staffing Calculator'!E$8:E23500,0)), "Not In Budget"),"")</f>
        <v/>
      </c>
      <c r="I11542" s="184"/>
      <c r="J11542" s="184"/>
      <c r="K11542" s="184"/>
      <c r="L11542" s="183"/>
    </row>
    <row r="11543">
      <c r="A11543" s="454"/>
      <c r="B11543" s="927"/>
      <c r="C11543" s="580"/>
      <c r="D11543" s="939"/>
      <c r="E11543" s="940"/>
      <c r="F11543" s="941"/>
      <c r="G11543" s="937" t="str">
        <f t="array" ref="G11543">xlookup(F11543,'Internal Staffing Calculator'!E:E,'Internal Staffing Calculator'!C:C,"")</f>
        <v/>
      </c>
      <c r="H11543" s="932" t="str">
        <f t="array" ref="H11543">if(F11543&lt;&gt;"", iferror(index('Internal Staffing Calculator'!B$8:B23500,match(F11543,'Internal Staffing Calculator'!E$8:E23500,0)), "Not In Budget"),"")</f>
        <v/>
      </c>
      <c r="I11543" s="184"/>
      <c r="J11543" s="184"/>
      <c r="K11543" s="184"/>
      <c r="L11543" s="183"/>
    </row>
    <row r="11544">
      <c r="A11544" s="454"/>
      <c r="B11544" s="927"/>
      <c r="C11544" s="580"/>
      <c r="D11544" s="939"/>
      <c r="E11544" s="940"/>
      <c r="F11544" s="941"/>
      <c r="G11544" s="937" t="str">
        <f t="array" ref="G11544">xlookup(F11544,'Internal Staffing Calculator'!E:E,'Internal Staffing Calculator'!C:C,"")</f>
        <v/>
      </c>
      <c r="H11544" s="932" t="str">
        <f t="array" ref="H11544">if(F11544&lt;&gt;"", iferror(index('Internal Staffing Calculator'!B$8:B23500,match(F11544,'Internal Staffing Calculator'!E$8:E23500,0)), "Not In Budget"),"")</f>
        <v/>
      </c>
      <c r="I11544" s="184"/>
      <c r="J11544" s="184"/>
      <c r="K11544" s="184"/>
      <c r="L11544" s="183"/>
    </row>
    <row r="11545">
      <c r="A11545" s="454"/>
      <c r="B11545" s="927"/>
      <c r="C11545" s="580"/>
      <c r="D11545" s="939"/>
      <c r="E11545" s="940"/>
      <c r="F11545" s="941"/>
      <c r="G11545" s="937" t="str">
        <f t="array" ref="G11545">xlookup(F11545,'Internal Staffing Calculator'!E:E,'Internal Staffing Calculator'!C:C,"")</f>
        <v/>
      </c>
      <c r="H11545" s="932" t="str">
        <f t="array" ref="H11545">if(F11545&lt;&gt;"", iferror(index('Internal Staffing Calculator'!B$8:B23500,match(F11545,'Internal Staffing Calculator'!E$8:E23500,0)), "Not In Budget"),"")</f>
        <v/>
      </c>
      <c r="I11545" s="184"/>
      <c r="J11545" s="184"/>
      <c r="K11545" s="184"/>
      <c r="L11545" s="183"/>
    </row>
    <row r="11546">
      <c r="A11546" s="454"/>
      <c r="B11546" s="927"/>
      <c r="C11546" s="580"/>
      <c r="D11546" s="939"/>
      <c r="E11546" s="940"/>
      <c r="F11546" s="941"/>
      <c r="G11546" s="937" t="str">
        <f t="array" ref="G11546">xlookup(F11546,'Internal Staffing Calculator'!E:E,'Internal Staffing Calculator'!C:C,"")</f>
        <v/>
      </c>
      <c r="H11546" s="932" t="str">
        <f t="array" ref="H11546">if(F11546&lt;&gt;"", iferror(index('Internal Staffing Calculator'!B$8:B23500,match(F11546,'Internal Staffing Calculator'!E$8:E23500,0)), "Not In Budget"),"")</f>
        <v/>
      </c>
      <c r="I11546" s="184"/>
      <c r="J11546" s="184"/>
      <c r="K11546" s="184"/>
      <c r="L11546" s="183"/>
    </row>
    <row r="11547">
      <c r="A11547" s="454"/>
      <c r="B11547" s="927"/>
      <c r="C11547" s="580"/>
      <c r="D11547" s="939"/>
      <c r="E11547" s="940"/>
      <c r="F11547" s="941"/>
      <c r="G11547" s="937" t="str">
        <f t="array" ref="G11547">xlookup(F11547,'Internal Staffing Calculator'!E:E,'Internal Staffing Calculator'!C:C,"")</f>
        <v/>
      </c>
      <c r="H11547" s="932" t="str">
        <f t="array" ref="H11547">if(F11547&lt;&gt;"", iferror(index('Internal Staffing Calculator'!B$8:B23500,match(F11547,'Internal Staffing Calculator'!E$8:E23500,0)), "Not In Budget"),"")</f>
        <v/>
      </c>
      <c r="I11547" s="184"/>
      <c r="J11547" s="184"/>
      <c r="K11547" s="184"/>
      <c r="L11547" s="183"/>
    </row>
    <row r="11548">
      <c r="A11548" s="454"/>
      <c r="B11548" s="927"/>
      <c r="C11548" s="580"/>
      <c r="D11548" s="939"/>
      <c r="E11548" s="940"/>
      <c r="F11548" s="941"/>
      <c r="G11548" s="937" t="str">
        <f t="array" ref="G11548">xlookup(F11548,'Internal Staffing Calculator'!E:E,'Internal Staffing Calculator'!C:C,"")</f>
        <v/>
      </c>
      <c r="H11548" s="932" t="str">
        <f t="array" ref="H11548">if(F11548&lt;&gt;"", iferror(index('Internal Staffing Calculator'!B$8:B23500,match(F11548,'Internal Staffing Calculator'!E$8:E23500,0)), "Not In Budget"),"")</f>
        <v/>
      </c>
      <c r="I11548" s="184"/>
      <c r="J11548" s="184"/>
      <c r="K11548" s="184"/>
      <c r="L11548" s="183"/>
    </row>
    <row r="11549">
      <c r="A11549" s="454"/>
      <c r="B11549" s="927"/>
      <c r="C11549" s="580"/>
      <c r="D11549" s="939"/>
      <c r="E11549" s="940"/>
      <c r="F11549" s="941"/>
      <c r="G11549" s="937" t="str">
        <f t="array" ref="G11549">xlookup(F11549,'Internal Staffing Calculator'!E:E,'Internal Staffing Calculator'!C:C,"")</f>
        <v/>
      </c>
      <c r="H11549" s="932" t="str">
        <f t="array" ref="H11549">if(F11549&lt;&gt;"", iferror(index('Internal Staffing Calculator'!B$8:B23500,match(F11549,'Internal Staffing Calculator'!E$8:E23500,0)), "Not In Budget"),"")</f>
        <v/>
      </c>
      <c r="I11549" s="184"/>
      <c r="J11549" s="184"/>
      <c r="K11549" s="184"/>
      <c r="L11549" s="183"/>
    </row>
    <row r="11550">
      <c r="A11550" s="454"/>
      <c r="B11550" s="927"/>
      <c r="C11550" s="580"/>
      <c r="D11550" s="939"/>
      <c r="E11550" s="940"/>
      <c r="F11550" s="941"/>
      <c r="G11550" s="937" t="str">
        <f t="array" ref="G11550">xlookup(F11550,'Internal Staffing Calculator'!E:E,'Internal Staffing Calculator'!C:C,"")</f>
        <v/>
      </c>
      <c r="H11550" s="932" t="str">
        <f t="array" ref="H11550">if(F11550&lt;&gt;"", iferror(index('Internal Staffing Calculator'!B$8:B23500,match(F11550,'Internal Staffing Calculator'!E$8:E23500,0)), "Not In Budget"),"")</f>
        <v/>
      </c>
      <c r="I11550" s="184"/>
      <c r="J11550" s="184"/>
      <c r="K11550" s="184"/>
      <c r="L11550" s="183"/>
    </row>
    <row r="11551">
      <c r="A11551" s="454"/>
      <c r="B11551" s="927"/>
      <c r="C11551" s="580"/>
      <c r="D11551" s="939"/>
      <c r="E11551" s="940"/>
      <c r="F11551" s="941"/>
      <c r="G11551" s="937" t="str">
        <f t="array" ref="G11551">xlookup(F11551,'Internal Staffing Calculator'!E:E,'Internal Staffing Calculator'!C:C,"")</f>
        <v/>
      </c>
      <c r="H11551" s="932" t="str">
        <f t="array" ref="H11551">if(F11551&lt;&gt;"", iferror(index('Internal Staffing Calculator'!B$8:B23500,match(F11551,'Internal Staffing Calculator'!E$8:E23500,0)), "Not In Budget"),"")</f>
        <v/>
      </c>
      <c r="I11551" s="184"/>
      <c r="J11551" s="184"/>
      <c r="K11551" s="184"/>
      <c r="L11551" s="183"/>
    </row>
    <row r="11552">
      <c r="A11552" s="454"/>
      <c r="B11552" s="927"/>
      <c r="C11552" s="580"/>
      <c r="D11552" s="939"/>
      <c r="E11552" s="940"/>
      <c r="F11552" s="941"/>
      <c r="G11552" s="937" t="str">
        <f t="array" ref="G11552">xlookup(F11552,'Internal Staffing Calculator'!E:E,'Internal Staffing Calculator'!C:C,"")</f>
        <v/>
      </c>
      <c r="H11552" s="932" t="str">
        <f t="array" ref="H11552">if(F11552&lt;&gt;"", iferror(index('Internal Staffing Calculator'!B$8:B23500,match(F11552,'Internal Staffing Calculator'!E$8:E23500,0)), "Not In Budget"),"")</f>
        <v/>
      </c>
      <c r="I11552" s="184"/>
      <c r="J11552" s="184"/>
      <c r="K11552" s="184"/>
      <c r="L11552" s="183"/>
    </row>
    <row r="11553">
      <c r="A11553" s="454"/>
      <c r="B11553" s="927"/>
      <c r="C11553" s="580"/>
      <c r="D11553" s="939"/>
      <c r="E11553" s="940"/>
      <c r="F11553" s="941"/>
      <c r="G11553" s="937" t="str">
        <f t="array" ref="G11553">xlookup(F11553,'Internal Staffing Calculator'!E:E,'Internal Staffing Calculator'!C:C,"")</f>
        <v/>
      </c>
      <c r="H11553" s="932" t="str">
        <f t="array" ref="H11553">if(F11553&lt;&gt;"", iferror(index('Internal Staffing Calculator'!B$8:B23500,match(F11553,'Internal Staffing Calculator'!E$8:E23500,0)), "Not In Budget"),"")</f>
        <v/>
      </c>
      <c r="I11553" s="184"/>
      <c r="J11553" s="184"/>
      <c r="K11553" s="184"/>
      <c r="L11553" s="183"/>
    </row>
    <row r="11554">
      <c r="A11554" s="454"/>
      <c r="B11554" s="927"/>
      <c r="C11554" s="580"/>
      <c r="D11554" s="939"/>
      <c r="E11554" s="940"/>
      <c r="F11554" s="941"/>
      <c r="G11554" s="937" t="str">
        <f t="array" ref="G11554">xlookup(F11554,'Internal Staffing Calculator'!E:E,'Internal Staffing Calculator'!C:C,"")</f>
        <v/>
      </c>
      <c r="H11554" s="932" t="str">
        <f t="array" ref="H11554">if(F11554&lt;&gt;"", iferror(index('Internal Staffing Calculator'!B$8:B23500,match(F11554,'Internal Staffing Calculator'!E$8:E23500,0)), "Not In Budget"),"")</f>
        <v/>
      </c>
      <c r="I11554" s="184"/>
      <c r="J11554" s="184"/>
      <c r="K11554" s="184"/>
      <c r="L11554" s="183"/>
    </row>
    <row r="11555">
      <c r="A11555" s="454"/>
      <c r="B11555" s="927"/>
      <c r="C11555" s="580"/>
      <c r="D11555" s="939"/>
      <c r="E11555" s="940"/>
      <c r="F11555" s="941"/>
      <c r="G11555" s="937" t="str">
        <f t="array" ref="G11555">xlookup(F11555,'Internal Staffing Calculator'!E:E,'Internal Staffing Calculator'!C:C,"")</f>
        <v/>
      </c>
      <c r="H11555" s="932" t="str">
        <f t="array" ref="H11555">if(F11555&lt;&gt;"", iferror(index('Internal Staffing Calculator'!B$8:B23500,match(F11555,'Internal Staffing Calculator'!E$8:E23500,0)), "Not In Budget"),"")</f>
        <v/>
      </c>
      <c r="I11555" s="184"/>
      <c r="J11555" s="184"/>
      <c r="K11555" s="184"/>
      <c r="L11555" s="183"/>
    </row>
    <row r="11556">
      <c r="A11556" s="454"/>
      <c r="B11556" s="927"/>
      <c r="C11556" s="580"/>
      <c r="D11556" s="939"/>
      <c r="E11556" s="940"/>
      <c r="F11556" s="941"/>
      <c r="G11556" s="937" t="str">
        <f t="array" ref="G11556">xlookup(F11556,'Internal Staffing Calculator'!E:E,'Internal Staffing Calculator'!C:C,"")</f>
        <v/>
      </c>
      <c r="H11556" s="932" t="str">
        <f t="array" ref="H11556">if(F11556&lt;&gt;"", iferror(index('Internal Staffing Calculator'!B$8:B23500,match(F11556,'Internal Staffing Calculator'!E$8:E23500,0)), "Not In Budget"),"")</f>
        <v/>
      </c>
      <c r="I11556" s="184"/>
      <c r="J11556" s="184"/>
      <c r="K11556" s="184"/>
      <c r="L11556" s="183"/>
    </row>
    <row r="11557">
      <c r="A11557" s="454"/>
      <c r="B11557" s="927"/>
      <c r="C11557" s="580"/>
      <c r="D11557" s="939"/>
      <c r="E11557" s="940"/>
      <c r="F11557" s="941"/>
      <c r="G11557" s="937" t="str">
        <f t="array" ref="G11557">xlookup(F11557,'Internal Staffing Calculator'!E:E,'Internal Staffing Calculator'!C:C,"")</f>
        <v/>
      </c>
      <c r="H11557" s="932" t="str">
        <f t="array" ref="H11557">if(F11557&lt;&gt;"", iferror(index('Internal Staffing Calculator'!B$8:B23500,match(F11557,'Internal Staffing Calculator'!E$8:E23500,0)), "Not In Budget"),"")</f>
        <v/>
      </c>
      <c r="I11557" s="184"/>
      <c r="J11557" s="184"/>
      <c r="K11557" s="184"/>
      <c r="L11557" s="183"/>
    </row>
    <row r="11558">
      <c r="A11558" s="454"/>
      <c r="B11558" s="927"/>
      <c r="C11558" s="580"/>
      <c r="D11558" s="939"/>
      <c r="E11558" s="940"/>
      <c r="F11558" s="941"/>
      <c r="G11558" s="937" t="str">
        <f t="array" ref="G11558">xlookup(F11558,'Internal Staffing Calculator'!E:E,'Internal Staffing Calculator'!C:C,"")</f>
        <v/>
      </c>
      <c r="H11558" s="932" t="str">
        <f t="array" ref="H11558">if(F11558&lt;&gt;"", iferror(index('Internal Staffing Calculator'!B$8:B23500,match(F11558,'Internal Staffing Calculator'!E$8:E23500,0)), "Not In Budget"),"")</f>
        <v/>
      </c>
      <c r="I11558" s="184"/>
      <c r="J11558" s="184"/>
      <c r="K11558" s="184"/>
      <c r="L11558" s="183"/>
    </row>
    <row r="11559">
      <c r="A11559" s="454"/>
      <c r="B11559" s="927"/>
      <c r="C11559" s="580"/>
      <c r="D11559" s="939"/>
      <c r="E11559" s="940"/>
      <c r="F11559" s="941"/>
      <c r="G11559" s="937" t="str">
        <f t="array" ref="G11559">xlookup(F11559,'Internal Staffing Calculator'!E:E,'Internal Staffing Calculator'!C:C,"")</f>
        <v/>
      </c>
      <c r="H11559" s="932" t="str">
        <f t="array" ref="H11559">if(F11559&lt;&gt;"", iferror(index('Internal Staffing Calculator'!B$8:B23500,match(F11559,'Internal Staffing Calculator'!E$8:E23500,0)), "Not In Budget"),"")</f>
        <v/>
      </c>
      <c r="I11559" s="184"/>
      <c r="J11559" s="184"/>
      <c r="K11559" s="184"/>
      <c r="L11559" s="183"/>
    </row>
    <row r="11560">
      <c r="A11560" s="454"/>
      <c r="B11560" s="927"/>
      <c r="C11560" s="580"/>
      <c r="D11560" s="939"/>
      <c r="E11560" s="940"/>
      <c r="F11560" s="941"/>
      <c r="G11560" s="937" t="str">
        <f t="array" ref="G11560">xlookup(F11560,'Internal Staffing Calculator'!E:E,'Internal Staffing Calculator'!C:C,"")</f>
        <v/>
      </c>
      <c r="H11560" s="932" t="str">
        <f t="array" ref="H11560">if(F11560&lt;&gt;"", iferror(index('Internal Staffing Calculator'!B$8:B23500,match(F11560,'Internal Staffing Calculator'!E$8:E23500,0)), "Not In Budget"),"")</f>
        <v/>
      </c>
      <c r="I11560" s="184"/>
      <c r="J11560" s="184"/>
      <c r="K11560" s="184"/>
      <c r="L11560" s="183"/>
    </row>
    <row r="11561">
      <c r="A11561" s="454"/>
      <c r="B11561" s="927"/>
      <c r="C11561" s="580"/>
      <c r="D11561" s="939"/>
      <c r="E11561" s="940"/>
      <c r="F11561" s="941"/>
      <c r="G11561" s="937" t="str">
        <f t="array" ref="G11561">xlookup(F11561,'Internal Staffing Calculator'!E:E,'Internal Staffing Calculator'!C:C,"")</f>
        <v/>
      </c>
      <c r="H11561" s="932" t="str">
        <f t="array" ref="H11561">if(F11561&lt;&gt;"", iferror(index('Internal Staffing Calculator'!B$8:B23500,match(F11561,'Internal Staffing Calculator'!E$8:E23500,0)), "Not In Budget"),"")</f>
        <v/>
      </c>
      <c r="I11561" s="184"/>
      <c r="J11561" s="184"/>
      <c r="K11561" s="184"/>
      <c r="L11561" s="183"/>
    </row>
    <row r="11562">
      <c r="A11562" s="454"/>
      <c r="B11562" s="927"/>
      <c r="C11562" s="580"/>
      <c r="D11562" s="939"/>
      <c r="E11562" s="940"/>
      <c r="F11562" s="941"/>
      <c r="G11562" s="937" t="str">
        <f t="array" ref="G11562">xlookup(F11562,'Internal Staffing Calculator'!E:E,'Internal Staffing Calculator'!C:C,"")</f>
        <v/>
      </c>
      <c r="H11562" s="932" t="str">
        <f t="array" ref="H11562">if(F11562&lt;&gt;"", iferror(index('Internal Staffing Calculator'!B$8:B23500,match(F11562,'Internal Staffing Calculator'!E$8:E23500,0)), "Not In Budget"),"")</f>
        <v/>
      </c>
      <c r="I11562" s="184"/>
      <c r="J11562" s="184"/>
      <c r="K11562" s="184"/>
      <c r="L11562" s="183"/>
    </row>
    <row r="11563">
      <c r="A11563" s="454"/>
      <c r="B11563" s="927"/>
      <c r="C11563" s="580"/>
      <c r="D11563" s="939"/>
      <c r="E11563" s="940"/>
      <c r="F11563" s="941"/>
      <c r="G11563" s="937" t="str">
        <f t="array" ref="G11563">xlookup(F11563,'Internal Staffing Calculator'!E:E,'Internal Staffing Calculator'!C:C,"")</f>
        <v/>
      </c>
      <c r="H11563" s="932" t="str">
        <f t="array" ref="H11563">if(F11563&lt;&gt;"", iferror(index('Internal Staffing Calculator'!B$8:B23500,match(F11563,'Internal Staffing Calculator'!E$8:E23500,0)), "Not In Budget"),"")</f>
        <v/>
      </c>
      <c r="I11563" s="184"/>
      <c r="J11563" s="184"/>
      <c r="K11563" s="184"/>
      <c r="L11563" s="183"/>
    </row>
    <row r="11564">
      <c r="A11564" s="454"/>
      <c r="B11564" s="927"/>
      <c r="C11564" s="580"/>
      <c r="D11564" s="939"/>
      <c r="E11564" s="940"/>
      <c r="F11564" s="941"/>
      <c r="G11564" s="937" t="str">
        <f t="array" ref="G11564">xlookup(F11564,'Internal Staffing Calculator'!E:E,'Internal Staffing Calculator'!C:C,"")</f>
        <v/>
      </c>
      <c r="H11564" s="932" t="str">
        <f t="array" ref="H11564">if(F11564&lt;&gt;"", iferror(index('Internal Staffing Calculator'!B$8:B23500,match(F11564,'Internal Staffing Calculator'!E$8:E23500,0)), "Not In Budget"),"")</f>
        <v/>
      </c>
      <c r="I11564" s="184"/>
      <c r="J11564" s="184"/>
      <c r="K11564" s="184"/>
      <c r="L11564" s="183"/>
    </row>
    <row r="11565">
      <c r="A11565" s="454"/>
      <c r="B11565" s="927"/>
      <c r="C11565" s="580"/>
      <c r="D11565" s="939"/>
      <c r="E11565" s="940"/>
      <c r="F11565" s="941"/>
      <c r="G11565" s="937" t="str">
        <f t="array" ref="G11565">xlookup(F11565,'Internal Staffing Calculator'!E:E,'Internal Staffing Calculator'!C:C,"")</f>
        <v/>
      </c>
      <c r="H11565" s="932" t="str">
        <f t="array" ref="H11565">if(F11565&lt;&gt;"", iferror(index('Internal Staffing Calculator'!B$8:B23500,match(F11565,'Internal Staffing Calculator'!E$8:E23500,0)), "Not In Budget"),"")</f>
        <v/>
      </c>
      <c r="I11565" s="184"/>
      <c r="J11565" s="184"/>
      <c r="K11565" s="184"/>
      <c r="L11565" s="183"/>
    </row>
    <row r="11566">
      <c r="A11566" s="454"/>
      <c r="B11566" s="927"/>
      <c r="C11566" s="580"/>
      <c r="D11566" s="939"/>
      <c r="E11566" s="940"/>
      <c r="F11566" s="941"/>
      <c r="G11566" s="937" t="str">
        <f t="array" ref="G11566">xlookup(F11566,'Internal Staffing Calculator'!E:E,'Internal Staffing Calculator'!C:C,"")</f>
        <v/>
      </c>
      <c r="H11566" s="932" t="str">
        <f t="array" ref="H11566">if(F11566&lt;&gt;"", iferror(index('Internal Staffing Calculator'!B$8:B23500,match(F11566,'Internal Staffing Calculator'!E$8:E23500,0)), "Not In Budget"),"")</f>
        <v/>
      </c>
      <c r="I11566" s="184"/>
      <c r="J11566" s="184"/>
      <c r="K11566" s="184"/>
      <c r="L11566" s="183"/>
    </row>
    <row r="11567">
      <c r="A11567" s="454"/>
      <c r="B11567" s="927"/>
      <c r="C11567" s="580"/>
      <c r="D11567" s="939"/>
      <c r="E11567" s="940"/>
      <c r="F11567" s="941"/>
      <c r="G11567" s="937" t="str">
        <f t="array" ref="G11567">xlookup(F11567,'Internal Staffing Calculator'!E:E,'Internal Staffing Calculator'!C:C,"")</f>
        <v/>
      </c>
      <c r="H11567" s="932" t="str">
        <f t="array" ref="H11567">if(F11567&lt;&gt;"", iferror(index('Internal Staffing Calculator'!B$8:B23500,match(F11567,'Internal Staffing Calculator'!E$8:E23500,0)), "Not In Budget"),"")</f>
        <v/>
      </c>
      <c r="I11567" s="184"/>
      <c r="J11567" s="184"/>
      <c r="K11567" s="184"/>
      <c r="L11567" s="183"/>
    </row>
    <row r="11568">
      <c r="A11568" s="454"/>
      <c r="B11568" s="927"/>
      <c r="C11568" s="580"/>
      <c r="D11568" s="939"/>
      <c r="E11568" s="940"/>
      <c r="F11568" s="941"/>
      <c r="G11568" s="937" t="str">
        <f t="array" ref="G11568">xlookup(F11568,'Internal Staffing Calculator'!E:E,'Internal Staffing Calculator'!C:C,"")</f>
        <v/>
      </c>
      <c r="H11568" s="932" t="str">
        <f t="array" ref="H11568">if(F11568&lt;&gt;"", iferror(index('Internal Staffing Calculator'!B$8:B23500,match(F11568,'Internal Staffing Calculator'!E$8:E23500,0)), "Not In Budget"),"")</f>
        <v/>
      </c>
      <c r="I11568" s="184"/>
      <c r="J11568" s="184"/>
      <c r="K11568" s="184"/>
      <c r="L11568" s="183"/>
    </row>
    <row r="11569">
      <c r="A11569" s="454"/>
      <c r="B11569" s="927"/>
      <c r="C11569" s="580"/>
      <c r="D11569" s="939"/>
      <c r="E11569" s="940"/>
      <c r="F11569" s="941"/>
      <c r="G11569" s="937" t="str">
        <f t="array" ref="G11569">xlookup(F11569,'Internal Staffing Calculator'!E:E,'Internal Staffing Calculator'!C:C,"")</f>
        <v/>
      </c>
      <c r="H11569" s="932" t="str">
        <f t="array" ref="H11569">if(F11569&lt;&gt;"", iferror(index('Internal Staffing Calculator'!B$8:B23500,match(F11569,'Internal Staffing Calculator'!E$8:E23500,0)), "Not In Budget"),"")</f>
        <v/>
      </c>
      <c r="I11569" s="184"/>
      <c r="J11569" s="184"/>
      <c r="K11569" s="184"/>
      <c r="L11569" s="183"/>
    </row>
    <row r="11570">
      <c r="A11570" s="454"/>
      <c r="B11570" s="927"/>
      <c r="C11570" s="580"/>
      <c r="D11570" s="939"/>
      <c r="E11570" s="940"/>
      <c r="F11570" s="941"/>
      <c r="G11570" s="937" t="str">
        <f t="array" ref="G11570">xlookup(F11570,'Internal Staffing Calculator'!E:E,'Internal Staffing Calculator'!C:C,"")</f>
        <v/>
      </c>
      <c r="H11570" s="932" t="str">
        <f t="array" ref="H11570">if(F11570&lt;&gt;"", iferror(index('Internal Staffing Calculator'!B$8:B23500,match(F11570,'Internal Staffing Calculator'!E$8:E23500,0)), "Not In Budget"),"")</f>
        <v/>
      </c>
      <c r="I11570" s="184"/>
      <c r="J11570" s="184"/>
      <c r="K11570" s="184"/>
      <c r="L11570" s="183"/>
    </row>
    <row r="11571">
      <c r="A11571" s="454"/>
      <c r="B11571" s="927"/>
      <c r="C11571" s="580"/>
      <c r="D11571" s="939"/>
      <c r="E11571" s="940"/>
      <c r="F11571" s="941"/>
      <c r="G11571" s="937" t="str">
        <f t="array" ref="G11571">xlookup(F11571,'Internal Staffing Calculator'!E:E,'Internal Staffing Calculator'!C:C,"")</f>
        <v/>
      </c>
      <c r="H11571" s="932" t="str">
        <f t="array" ref="H11571">if(F11571&lt;&gt;"", iferror(index('Internal Staffing Calculator'!B$8:B23500,match(F11571,'Internal Staffing Calculator'!E$8:E23500,0)), "Not In Budget"),"")</f>
        <v/>
      </c>
      <c r="I11571" s="184"/>
      <c r="J11571" s="184"/>
      <c r="K11571" s="184"/>
      <c r="L11571" s="183"/>
    </row>
    <row r="11572">
      <c r="A11572" s="454"/>
      <c r="B11572" s="927"/>
      <c r="C11572" s="580"/>
      <c r="D11572" s="939"/>
      <c r="E11572" s="940"/>
      <c r="F11572" s="941"/>
      <c r="G11572" s="937" t="str">
        <f t="array" ref="G11572">xlookup(F11572,'Internal Staffing Calculator'!E:E,'Internal Staffing Calculator'!C:C,"")</f>
        <v/>
      </c>
      <c r="H11572" s="932" t="str">
        <f t="array" ref="H11572">if(F11572&lt;&gt;"", iferror(index('Internal Staffing Calculator'!B$8:B23500,match(F11572,'Internal Staffing Calculator'!E$8:E23500,0)), "Not In Budget"),"")</f>
        <v/>
      </c>
      <c r="I11572" s="184"/>
      <c r="J11572" s="184"/>
      <c r="K11572" s="184"/>
      <c r="L11572" s="183"/>
    </row>
    <row r="11573">
      <c r="A11573" s="454"/>
      <c r="B11573" s="927"/>
      <c r="C11573" s="580"/>
      <c r="D11573" s="939"/>
      <c r="E11573" s="940"/>
      <c r="F11573" s="941"/>
      <c r="G11573" s="937" t="str">
        <f t="array" ref="G11573">xlookup(F11573,'Internal Staffing Calculator'!E:E,'Internal Staffing Calculator'!C:C,"")</f>
        <v/>
      </c>
      <c r="H11573" s="932" t="str">
        <f t="array" ref="H11573">if(F11573&lt;&gt;"", iferror(index('Internal Staffing Calculator'!B$8:B23500,match(F11573,'Internal Staffing Calculator'!E$8:E23500,0)), "Not In Budget"),"")</f>
        <v/>
      </c>
      <c r="I11573" s="184"/>
      <c r="J11573" s="184"/>
      <c r="K11573" s="184"/>
      <c r="L11573" s="183"/>
    </row>
    <row r="11574">
      <c r="A11574" s="454"/>
      <c r="B11574" s="927"/>
      <c r="C11574" s="580"/>
      <c r="D11574" s="939"/>
      <c r="E11574" s="940"/>
      <c r="F11574" s="941"/>
      <c r="G11574" s="937" t="str">
        <f t="array" ref="G11574">xlookup(F11574,'Internal Staffing Calculator'!E:E,'Internal Staffing Calculator'!C:C,"")</f>
        <v/>
      </c>
      <c r="H11574" s="932" t="str">
        <f t="array" ref="H11574">if(F11574&lt;&gt;"", iferror(index('Internal Staffing Calculator'!B$8:B23500,match(F11574,'Internal Staffing Calculator'!E$8:E23500,0)), "Not In Budget"),"")</f>
        <v/>
      </c>
      <c r="I11574" s="184"/>
      <c r="J11574" s="184"/>
      <c r="K11574" s="184"/>
      <c r="L11574" s="183"/>
    </row>
    <row r="11575">
      <c r="A11575" s="454"/>
      <c r="B11575" s="927"/>
      <c r="C11575" s="580"/>
      <c r="D11575" s="939"/>
      <c r="E11575" s="940"/>
      <c r="F11575" s="941"/>
      <c r="G11575" s="937" t="str">
        <f t="array" ref="G11575">xlookup(F11575,'Internal Staffing Calculator'!E:E,'Internal Staffing Calculator'!C:C,"")</f>
        <v/>
      </c>
      <c r="H11575" s="932" t="str">
        <f t="array" ref="H11575">if(F11575&lt;&gt;"", iferror(index('Internal Staffing Calculator'!B$8:B23500,match(F11575,'Internal Staffing Calculator'!E$8:E23500,0)), "Not In Budget"),"")</f>
        <v/>
      </c>
      <c r="I11575" s="184"/>
      <c r="J11575" s="184"/>
      <c r="K11575" s="184"/>
      <c r="L11575" s="183"/>
    </row>
    <row r="11576">
      <c r="A11576" s="454"/>
      <c r="B11576" s="927"/>
      <c r="C11576" s="580"/>
      <c r="D11576" s="939"/>
      <c r="E11576" s="940"/>
      <c r="F11576" s="941"/>
      <c r="G11576" s="937" t="str">
        <f t="array" ref="G11576">xlookup(F11576,'Internal Staffing Calculator'!E:E,'Internal Staffing Calculator'!C:C,"")</f>
        <v/>
      </c>
      <c r="H11576" s="932" t="str">
        <f t="array" ref="H11576">if(F11576&lt;&gt;"", iferror(index('Internal Staffing Calculator'!B$8:B23500,match(F11576,'Internal Staffing Calculator'!E$8:E23500,0)), "Not In Budget"),"")</f>
        <v/>
      </c>
      <c r="I11576" s="184"/>
      <c r="J11576" s="184"/>
      <c r="K11576" s="184"/>
      <c r="L11576" s="183"/>
    </row>
    <row r="11577">
      <c r="A11577" s="454"/>
      <c r="B11577" s="927"/>
      <c r="C11577" s="580"/>
      <c r="D11577" s="939"/>
      <c r="E11577" s="940"/>
      <c r="F11577" s="941"/>
      <c r="G11577" s="937" t="str">
        <f t="array" ref="G11577">xlookup(F11577,'Internal Staffing Calculator'!E:E,'Internal Staffing Calculator'!C:C,"")</f>
        <v/>
      </c>
      <c r="H11577" s="932" t="str">
        <f t="array" ref="H11577">if(F11577&lt;&gt;"", iferror(index('Internal Staffing Calculator'!B$8:B23500,match(F11577,'Internal Staffing Calculator'!E$8:E23500,0)), "Not In Budget"),"")</f>
        <v/>
      </c>
      <c r="I11577" s="184"/>
      <c r="J11577" s="184"/>
      <c r="K11577" s="184"/>
      <c r="L11577" s="183"/>
    </row>
    <row r="11578">
      <c r="A11578" s="454"/>
      <c r="B11578" s="927"/>
      <c r="C11578" s="580"/>
      <c r="D11578" s="939"/>
      <c r="E11578" s="940"/>
      <c r="F11578" s="941"/>
      <c r="G11578" s="937" t="str">
        <f t="array" ref="G11578">xlookup(F11578,'Internal Staffing Calculator'!E:E,'Internal Staffing Calculator'!C:C,"")</f>
        <v/>
      </c>
      <c r="H11578" s="932" t="str">
        <f t="array" ref="H11578">if(F11578&lt;&gt;"", iferror(index('Internal Staffing Calculator'!B$8:B23500,match(F11578,'Internal Staffing Calculator'!E$8:E23500,0)), "Not In Budget"),"")</f>
        <v/>
      </c>
      <c r="I11578" s="184"/>
      <c r="J11578" s="184"/>
      <c r="K11578" s="184"/>
      <c r="L11578" s="183"/>
    </row>
    <row r="11579">
      <c r="A11579" s="454"/>
      <c r="B11579" s="927"/>
      <c r="C11579" s="580"/>
      <c r="D11579" s="939"/>
      <c r="E11579" s="940"/>
      <c r="F11579" s="941"/>
      <c r="G11579" s="937" t="str">
        <f t="array" ref="G11579">xlookup(F11579,'Internal Staffing Calculator'!E:E,'Internal Staffing Calculator'!C:C,"")</f>
        <v/>
      </c>
      <c r="H11579" s="932" t="str">
        <f t="array" ref="H11579">if(F11579&lt;&gt;"", iferror(index('Internal Staffing Calculator'!B$8:B23500,match(F11579,'Internal Staffing Calculator'!E$8:E23500,0)), "Not In Budget"),"")</f>
        <v/>
      </c>
      <c r="I11579" s="184"/>
      <c r="J11579" s="184"/>
      <c r="K11579" s="184"/>
      <c r="L11579" s="183"/>
    </row>
    <row r="11580">
      <c r="A11580" s="454"/>
      <c r="B11580" s="927"/>
      <c r="C11580" s="580"/>
      <c r="D11580" s="939"/>
      <c r="E11580" s="940"/>
      <c r="F11580" s="941"/>
      <c r="G11580" s="937" t="str">
        <f t="array" ref="G11580">xlookup(F11580,'Internal Staffing Calculator'!E:E,'Internal Staffing Calculator'!C:C,"")</f>
        <v/>
      </c>
      <c r="H11580" s="932" t="str">
        <f t="array" ref="H11580">if(F11580&lt;&gt;"", iferror(index('Internal Staffing Calculator'!B$8:B23500,match(F11580,'Internal Staffing Calculator'!E$8:E23500,0)), "Not In Budget"),"")</f>
        <v/>
      </c>
      <c r="I11580" s="184"/>
      <c r="J11580" s="184"/>
      <c r="K11580" s="184"/>
      <c r="L11580" s="183"/>
    </row>
    <row r="11581">
      <c r="A11581" s="454"/>
      <c r="B11581" s="927"/>
      <c r="C11581" s="580"/>
      <c r="D11581" s="939"/>
      <c r="E11581" s="940"/>
      <c r="F11581" s="941"/>
      <c r="G11581" s="937" t="str">
        <f t="array" ref="G11581">xlookup(F11581,'Internal Staffing Calculator'!E:E,'Internal Staffing Calculator'!C:C,"")</f>
        <v/>
      </c>
      <c r="H11581" s="932" t="str">
        <f t="array" ref="H11581">if(F11581&lt;&gt;"", iferror(index('Internal Staffing Calculator'!B$8:B23500,match(F11581,'Internal Staffing Calculator'!E$8:E23500,0)), "Not In Budget"),"")</f>
        <v/>
      </c>
      <c r="I11581" s="184"/>
      <c r="J11581" s="184"/>
      <c r="K11581" s="184"/>
      <c r="L11581" s="183"/>
    </row>
    <row r="11582">
      <c r="A11582" s="454"/>
      <c r="B11582" s="927"/>
      <c r="C11582" s="580"/>
      <c r="D11582" s="939"/>
      <c r="E11582" s="940"/>
      <c r="F11582" s="941"/>
      <c r="G11582" s="937" t="str">
        <f t="array" ref="G11582">xlookup(F11582,'Internal Staffing Calculator'!E:E,'Internal Staffing Calculator'!C:C,"")</f>
        <v/>
      </c>
      <c r="H11582" s="932" t="str">
        <f t="array" ref="H11582">if(F11582&lt;&gt;"", iferror(index('Internal Staffing Calculator'!B$8:B23500,match(F11582,'Internal Staffing Calculator'!E$8:E23500,0)), "Not In Budget"),"")</f>
        <v/>
      </c>
      <c r="I11582" s="184"/>
      <c r="J11582" s="184"/>
      <c r="K11582" s="184"/>
      <c r="L11582" s="183"/>
    </row>
    <row r="11583">
      <c r="A11583" s="454"/>
      <c r="B11583" s="927"/>
      <c r="C11583" s="580"/>
      <c r="D11583" s="939"/>
      <c r="E11583" s="940"/>
      <c r="F11583" s="941"/>
      <c r="G11583" s="937" t="str">
        <f t="array" ref="G11583">xlookup(F11583,'Internal Staffing Calculator'!E:E,'Internal Staffing Calculator'!C:C,"")</f>
        <v/>
      </c>
      <c r="H11583" s="932" t="str">
        <f t="array" ref="H11583">if(F11583&lt;&gt;"", iferror(index('Internal Staffing Calculator'!B$8:B23500,match(F11583,'Internal Staffing Calculator'!E$8:E23500,0)), "Not In Budget"),"")</f>
        <v/>
      </c>
      <c r="I11583" s="184"/>
      <c r="J11583" s="184"/>
      <c r="K11583" s="184"/>
      <c r="L11583" s="183"/>
    </row>
    <row r="11584">
      <c r="A11584" s="454"/>
      <c r="B11584" s="927"/>
      <c r="C11584" s="580"/>
      <c r="D11584" s="939"/>
      <c r="E11584" s="940"/>
      <c r="F11584" s="941"/>
      <c r="G11584" s="937" t="str">
        <f t="array" ref="G11584">xlookup(F11584,'Internal Staffing Calculator'!E:E,'Internal Staffing Calculator'!C:C,"")</f>
        <v/>
      </c>
      <c r="H11584" s="932" t="str">
        <f t="array" ref="H11584">if(F11584&lt;&gt;"", iferror(index('Internal Staffing Calculator'!B$8:B23500,match(F11584,'Internal Staffing Calculator'!E$8:E23500,0)), "Not In Budget"),"")</f>
        <v/>
      </c>
      <c r="I11584" s="184"/>
      <c r="J11584" s="184"/>
      <c r="K11584" s="184"/>
      <c r="L11584" s="183"/>
    </row>
    <row r="11585">
      <c r="A11585" s="454"/>
      <c r="B11585" s="927"/>
      <c r="C11585" s="580"/>
      <c r="D11585" s="939"/>
      <c r="E11585" s="940"/>
      <c r="F11585" s="941"/>
      <c r="G11585" s="937" t="str">
        <f t="array" ref="G11585">xlookup(F11585,'Internal Staffing Calculator'!E:E,'Internal Staffing Calculator'!C:C,"")</f>
        <v/>
      </c>
      <c r="H11585" s="932" t="str">
        <f t="array" ref="H11585">if(F11585&lt;&gt;"", iferror(index('Internal Staffing Calculator'!B$8:B23500,match(F11585,'Internal Staffing Calculator'!E$8:E23500,0)), "Not In Budget"),"")</f>
        <v/>
      </c>
      <c r="I11585" s="184"/>
      <c r="J11585" s="184"/>
      <c r="K11585" s="184"/>
      <c r="L11585" s="183"/>
    </row>
    <row r="11586">
      <c r="A11586" s="454"/>
      <c r="B11586" s="927"/>
      <c r="C11586" s="580"/>
      <c r="D11586" s="939"/>
      <c r="E11586" s="940"/>
      <c r="F11586" s="941"/>
      <c r="G11586" s="937" t="str">
        <f t="array" ref="G11586">xlookup(F11586,'Internal Staffing Calculator'!E:E,'Internal Staffing Calculator'!C:C,"")</f>
        <v/>
      </c>
      <c r="H11586" s="932" t="str">
        <f t="array" ref="H11586">if(F11586&lt;&gt;"", iferror(index('Internal Staffing Calculator'!B$8:B23500,match(F11586,'Internal Staffing Calculator'!E$8:E23500,0)), "Not In Budget"),"")</f>
        <v/>
      </c>
      <c r="I11586" s="184"/>
      <c r="J11586" s="184"/>
      <c r="K11586" s="184"/>
      <c r="L11586" s="183"/>
    </row>
    <row r="11587">
      <c r="A11587" s="454"/>
      <c r="B11587" s="927"/>
      <c r="C11587" s="580"/>
      <c r="D11587" s="939"/>
      <c r="E11587" s="940"/>
      <c r="F11587" s="941"/>
      <c r="G11587" s="937" t="str">
        <f t="array" ref="G11587">xlookup(F11587,'Internal Staffing Calculator'!E:E,'Internal Staffing Calculator'!C:C,"")</f>
        <v/>
      </c>
      <c r="H11587" s="932" t="str">
        <f t="array" ref="H11587">if(F11587&lt;&gt;"", iferror(index('Internal Staffing Calculator'!B$8:B23500,match(F11587,'Internal Staffing Calculator'!E$8:E23500,0)), "Not In Budget"),"")</f>
        <v/>
      </c>
      <c r="I11587" s="184"/>
      <c r="J11587" s="184"/>
      <c r="K11587" s="184"/>
      <c r="L11587" s="183"/>
    </row>
    <row r="11588">
      <c r="A11588" s="454"/>
      <c r="B11588" s="927"/>
      <c r="C11588" s="580"/>
      <c r="D11588" s="939"/>
      <c r="E11588" s="940"/>
      <c r="F11588" s="941"/>
      <c r="G11588" s="937" t="str">
        <f t="array" ref="G11588">xlookup(F11588,'Internal Staffing Calculator'!E:E,'Internal Staffing Calculator'!C:C,"")</f>
        <v/>
      </c>
      <c r="H11588" s="932" t="str">
        <f t="array" ref="H11588">if(F11588&lt;&gt;"", iferror(index('Internal Staffing Calculator'!B$8:B23500,match(F11588,'Internal Staffing Calculator'!E$8:E23500,0)), "Not In Budget"),"")</f>
        <v/>
      </c>
      <c r="I11588" s="184"/>
      <c r="J11588" s="184"/>
      <c r="K11588" s="184"/>
      <c r="L11588" s="183"/>
    </row>
    <row r="11589">
      <c r="A11589" s="454"/>
      <c r="B11589" s="927"/>
      <c r="C11589" s="580"/>
      <c r="D11589" s="939"/>
      <c r="E11589" s="940"/>
      <c r="F11589" s="941"/>
      <c r="G11589" s="937" t="str">
        <f t="array" ref="G11589">xlookup(F11589,'Internal Staffing Calculator'!E:E,'Internal Staffing Calculator'!C:C,"")</f>
        <v/>
      </c>
      <c r="H11589" s="932" t="str">
        <f t="array" ref="H11589">if(F11589&lt;&gt;"", iferror(index('Internal Staffing Calculator'!B$8:B23500,match(F11589,'Internal Staffing Calculator'!E$8:E23500,0)), "Not In Budget"),"")</f>
        <v/>
      </c>
      <c r="I11589" s="184"/>
      <c r="J11589" s="184"/>
      <c r="K11589" s="184"/>
      <c r="L11589" s="183"/>
    </row>
    <row r="11590">
      <c r="A11590" s="454"/>
      <c r="B11590" s="927"/>
      <c r="C11590" s="580"/>
      <c r="D11590" s="939"/>
      <c r="E11590" s="940"/>
      <c r="F11590" s="941"/>
      <c r="G11590" s="937" t="str">
        <f t="array" ref="G11590">xlookup(F11590,'Internal Staffing Calculator'!E:E,'Internal Staffing Calculator'!C:C,"")</f>
        <v/>
      </c>
      <c r="H11590" s="932" t="str">
        <f t="array" ref="H11590">if(F11590&lt;&gt;"", iferror(index('Internal Staffing Calculator'!B$8:B23500,match(F11590,'Internal Staffing Calculator'!E$8:E23500,0)), "Not In Budget"),"")</f>
        <v/>
      </c>
      <c r="I11590" s="184"/>
      <c r="J11590" s="184"/>
      <c r="K11590" s="184"/>
      <c r="L11590" s="183"/>
    </row>
    <row r="11591">
      <c r="A11591" s="454"/>
      <c r="B11591" s="927"/>
      <c r="C11591" s="580"/>
      <c r="D11591" s="939"/>
      <c r="E11591" s="940"/>
      <c r="F11591" s="941"/>
      <c r="G11591" s="937" t="str">
        <f t="array" ref="G11591">xlookup(F11591,'Internal Staffing Calculator'!E:E,'Internal Staffing Calculator'!C:C,"")</f>
        <v/>
      </c>
      <c r="H11591" s="932" t="str">
        <f t="array" ref="H11591">if(F11591&lt;&gt;"", iferror(index('Internal Staffing Calculator'!B$8:B23500,match(F11591,'Internal Staffing Calculator'!E$8:E23500,0)), "Not In Budget"),"")</f>
        <v/>
      </c>
      <c r="I11591" s="184"/>
      <c r="J11591" s="184"/>
      <c r="K11591" s="184"/>
      <c r="L11591" s="183"/>
    </row>
    <row r="11592">
      <c r="A11592" s="454"/>
      <c r="B11592" s="927"/>
      <c r="C11592" s="580"/>
      <c r="D11592" s="939"/>
      <c r="E11592" s="940"/>
      <c r="F11592" s="941"/>
      <c r="G11592" s="937" t="str">
        <f t="array" ref="G11592">xlookup(F11592,'Internal Staffing Calculator'!E:E,'Internal Staffing Calculator'!C:C,"")</f>
        <v/>
      </c>
      <c r="H11592" s="932" t="str">
        <f t="array" ref="H11592">if(F11592&lt;&gt;"", iferror(index('Internal Staffing Calculator'!B$8:B23500,match(F11592,'Internal Staffing Calculator'!E$8:E23500,0)), "Not In Budget"),"")</f>
        <v/>
      </c>
      <c r="I11592" s="184"/>
      <c r="J11592" s="184"/>
      <c r="K11592" s="184"/>
      <c r="L11592" s="183"/>
    </row>
    <row r="11593">
      <c r="A11593" s="454"/>
      <c r="B11593" s="927"/>
      <c r="C11593" s="580"/>
      <c r="D11593" s="939"/>
      <c r="E11593" s="940"/>
      <c r="F11593" s="941"/>
      <c r="G11593" s="937" t="str">
        <f t="array" ref="G11593">xlookup(F11593,'Internal Staffing Calculator'!E:E,'Internal Staffing Calculator'!C:C,"")</f>
        <v/>
      </c>
      <c r="H11593" s="932" t="str">
        <f t="array" ref="H11593">if(F11593&lt;&gt;"", iferror(index('Internal Staffing Calculator'!B$8:B23500,match(F11593,'Internal Staffing Calculator'!E$8:E23500,0)), "Not In Budget"),"")</f>
        <v/>
      </c>
      <c r="I11593" s="184"/>
      <c r="J11593" s="184"/>
      <c r="K11593" s="184"/>
      <c r="L11593" s="183"/>
    </row>
    <row r="11594">
      <c r="A11594" s="454"/>
      <c r="B11594" s="927"/>
      <c r="C11594" s="580"/>
      <c r="D11594" s="939"/>
      <c r="E11594" s="940"/>
      <c r="F11594" s="941"/>
      <c r="G11594" s="937" t="str">
        <f t="array" ref="G11594">xlookup(F11594,'Internal Staffing Calculator'!E:E,'Internal Staffing Calculator'!C:C,"")</f>
        <v/>
      </c>
      <c r="H11594" s="932" t="str">
        <f t="array" ref="H11594">if(F11594&lt;&gt;"", iferror(index('Internal Staffing Calculator'!B$8:B23500,match(F11594,'Internal Staffing Calculator'!E$8:E23500,0)), "Not In Budget"),"")</f>
        <v/>
      </c>
      <c r="I11594" s="184"/>
      <c r="J11594" s="184"/>
      <c r="K11594" s="184"/>
      <c r="L11594" s="183"/>
    </row>
    <row r="11595">
      <c r="A11595" s="454"/>
      <c r="B11595" s="927"/>
      <c r="C11595" s="580"/>
      <c r="D11595" s="939"/>
      <c r="E11595" s="940"/>
      <c r="F11595" s="941"/>
      <c r="G11595" s="937" t="str">
        <f t="array" ref="G11595">xlookup(F11595,'Internal Staffing Calculator'!E:E,'Internal Staffing Calculator'!C:C,"")</f>
        <v/>
      </c>
      <c r="H11595" s="932" t="str">
        <f t="array" ref="H11595">if(F11595&lt;&gt;"", iferror(index('Internal Staffing Calculator'!B$8:B23500,match(F11595,'Internal Staffing Calculator'!E$8:E23500,0)), "Not In Budget"),"")</f>
        <v/>
      </c>
      <c r="I11595" s="184"/>
      <c r="J11595" s="184"/>
      <c r="K11595" s="184"/>
      <c r="L11595" s="183"/>
    </row>
    <row r="11596">
      <c r="A11596" s="454"/>
      <c r="B11596" s="927"/>
      <c r="C11596" s="580"/>
      <c r="D11596" s="939"/>
      <c r="E11596" s="940"/>
      <c r="F11596" s="941"/>
      <c r="G11596" s="937" t="str">
        <f t="array" ref="G11596">xlookup(F11596,'Internal Staffing Calculator'!E:E,'Internal Staffing Calculator'!C:C,"")</f>
        <v/>
      </c>
      <c r="H11596" s="932" t="str">
        <f t="array" ref="H11596">if(F11596&lt;&gt;"", iferror(index('Internal Staffing Calculator'!B$8:B23500,match(F11596,'Internal Staffing Calculator'!E$8:E23500,0)), "Not In Budget"),"")</f>
        <v/>
      </c>
      <c r="I11596" s="184"/>
      <c r="J11596" s="184"/>
      <c r="K11596" s="184"/>
      <c r="L11596" s="183"/>
    </row>
    <row r="11597">
      <c r="A11597" s="454"/>
      <c r="B11597" s="927"/>
      <c r="C11597" s="580"/>
      <c r="D11597" s="939"/>
      <c r="E11597" s="940"/>
      <c r="F11597" s="941"/>
      <c r="G11597" s="937" t="str">
        <f t="array" ref="G11597">xlookup(F11597,'Internal Staffing Calculator'!E:E,'Internal Staffing Calculator'!C:C,"")</f>
        <v/>
      </c>
      <c r="H11597" s="932" t="str">
        <f t="array" ref="H11597">if(F11597&lt;&gt;"", iferror(index('Internal Staffing Calculator'!B$8:B23500,match(F11597,'Internal Staffing Calculator'!E$8:E23500,0)), "Not In Budget"),"")</f>
        <v/>
      </c>
      <c r="I11597" s="184"/>
      <c r="J11597" s="184"/>
      <c r="K11597" s="184"/>
      <c r="L11597" s="183"/>
    </row>
    <row r="11598">
      <c r="A11598" s="454"/>
      <c r="B11598" s="927"/>
      <c r="C11598" s="580"/>
      <c r="D11598" s="939"/>
      <c r="E11598" s="940"/>
      <c r="F11598" s="941"/>
      <c r="G11598" s="937" t="str">
        <f t="array" ref="G11598">xlookup(F11598,'Internal Staffing Calculator'!E:E,'Internal Staffing Calculator'!C:C,"")</f>
        <v/>
      </c>
      <c r="H11598" s="932" t="str">
        <f t="array" ref="H11598">if(F11598&lt;&gt;"", iferror(index('Internal Staffing Calculator'!B$8:B23500,match(F11598,'Internal Staffing Calculator'!E$8:E23500,0)), "Not In Budget"),"")</f>
        <v/>
      </c>
      <c r="I11598" s="184"/>
      <c r="J11598" s="184"/>
      <c r="K11598" s="184"/>
      <c r="L11598" s="183"/>
    </row>
    <row r="11599">
      <c r="A11599" s="454"/>
      <c r="B11599" s="927"/>
      <c r="C11599" s="580"/>
      <c r="D11599" s="939"/>
      <c r="E11599" s="940"/>
      <c r="F11599" s="941"/>
      <c r="G11599" s="937" t="str">
        <f t="array" ref="G11599">xlookup(F11599,'Internal Staffing Calculator'!E:E,'Internal Staffing Calculator'!C:C,"")</f>
        <v/>
      </c>
      <c r="H11599" s="932" t="str">
        <f t="array" ref="H11599">if(F11599&lt;&gt;"", iferror(index('Internal Staffing Calculator'!B$8:B23500,match(F11599,'Internal Staffing Calculator'!E$8:E23500,0)), "Not In Budget"),"")</f>
        <v/>
      </c>
      <c r="I11599" s="184"/>
      <c r="J11599" s="184"/>
      <c r="K11599" s="184"/>
      <c r="L11599" s="183"/>
    </row>
    <row r="11600">
      <c r="A11600" s="454"/>
      <c r="B11600" s="927"/>
      <c r="C11600" s="580"/>
      <c r="D11600" s="939"/>
      <c r="E11600" s="940"/>
      <c r="F11600" s="941"/>
      <c r="G11600" s="937" t="str">
        <f t="array" ref="G11600">xlookup(F11600,'Internal Staffing Calculator'!E:E,'Internal Staffing Calculator'!C:C,"")</f>
        <v/>
      </c>
      <c r="H11600" s="932" t="str">
        <f t="array" ref="H11600">if(F11600&lt;&gt;"", iferror(index('Internal Staffing Calculator'!B$8:B23500,match(F11600,'Internal Staffing Calculator'!E$8:E23500,0)), "Not In Budget"),"")</f>
        <v/>
      </c>
      <c r="I11600" s="184"/>
      <c r="J11600" s="184"/>
      <c r="K11600" s="184"/>
      <c r="L11600" s="183"/>
    </row>
    <row r="11601">
      <c r="A11601" s="454"/>
      <c r="B11601" s="927"/>
      <c r="C11601" s="580"/>
      <c r="D11601" s="939"/>
      <c r="E11601" s="940"/>
      <c r="F11601" s="941"/>
      <c r="G11601" s="937" t="str">
        <f t="array" ref="G11601">xlookup(F11601,'Internal Staffing Calculator'!E:E,'Internal Staffing Calculator'!C:C,"")</f>
        <v/>
      </c>
      <c r="H11601" s="932" t="str">
        <f t="array" ref="H11601">if(F11601&lt;&gt;"", iferror(index('Internal Staffing Calculator'!B$8:B23500,match(F11601,'Internal Staffing Calculator'!E$8:E23500,0)), "Not In Budget"),"")</f>
        <v/>
      </c>
      <c r="I11601" s="184"/>
      <c r="J11601" s="184"/>
      <c r="K11601" s="184"/>
      <c r="L11601" s="183"/>
    </row>
    <row r="11602">
      <c r="A11602" s="454"/>
      <c r="B11602" s="927"/>
      <c r="C11602" s="580"/>
      <c r="D11602" s="939"/>
      <c r="E11602" s="940"/>
      <c r="F11602" s="941"/>
      <c r="G11602" s="937" t="str">
        <f t="array" ref="G11602">xlookup(F11602,'Internal Staffing Calculator'!E:E,'Internal Staffing Calculator'!C:C,"")</f>
        <v/>
      </c>
      <c r="H11602" s="932" t="str">
        <f t="array" ref="H11602">if(F11602&lt;&gt;"", iferror(index('Internal Staffing Calculator'!B$8:B23500,match(F11602,'Internal Staffing Calculator'!E$8:E23500,0)), "Not In Budget"),"")</f>
        <v/>
      </c>
      <c r="I11602" s="184"/>
      <c r="J11602" s="184"/>
      <c r="K11602" s="184"/>
      <c r="L11602" s="183"/>
    </row>
    <row r="11603">
      <c r="A11603" s="454"/>
      <c r="B11603" s="927"/>
      <c r="C11603" s="580"/>
      <c r="D11603" s="939"/>
      <c r="E11603" s="940"/>
      <c r="F11603" s="941"/>
      <c r="G11603" s="937" t="str">
        <f t="array" ref="G11603">xlookup(F11603,'Internal Staffing Calculator'!E:E,'Internal Staffing Calculator'!C:C,"")</f>
        <v/>
      </c>
      <c r="H11603" s="932" t="str">
        <f t="array" ref="H11603">if(F11603&lt;&gt;"", iferror(index('Internal Staffing Calculator'!B$8:B23500,match(F11603,'Internal Staffing Calculator'!E$8:E23500,0)), "Not In Budget"),"")</f>
        <v/>
      </c>
      <c r="I11603" s="184"/>
      <c r="J11603" s="184"/>
      <c r="K11603" s="184"/>
      <c r="L11603" s="183"/>
    </row>
    <row r="11604">
      <c r="A11604" s="454"/>
      <c r="B11604" s="927"/>
      <c r="C11604" s="580"/>
      <c r="D11604" s="939"/>
      <c r="E11604" s="940"/>
      <c r="F11604" s="941"/>
      <c r="G11604" s="937" t="str">
        <f t="array" ref="G11604">xlookup(F11604,'Internal Staffing Calculator'!E:E,'Internal Staffing Calculator'!C:C,"")</f>
        <v/>
      </c>
      <c r="H11604" s="932" t="str">
        <f t="array" ref="H11604">if(F11604&lt;&gt;"", iferror(index('Internal Staffing Calculator'!B$8:B23500,match(F11604,'Internal Staffing Calculator'!E$8:E23500,0)), "Not In Budget"),"")</f>
        <v/>
      </c>
      <c r="I11604" s="184"/>
      <c r="J11604" s="184"/>
      <c r="K11604" s="184"/>
      <c r="L11604" s="183"/>
    </row>
    <row r="11605">
      <c r="A11605" s="454"/>
      <c r="B11605" s="927"/>
      <c r="C11605" s="580"/>
      <c r="D11605" s="939"/>
      <c r="E11605" s="940"/>
      <c r="F11605" s="941"/>
      <c r="G11605" s="937" t="str">
        <f t="array" ref="G11605">xlookup(F11605,'Internal Staffing Calculator'!E:E,'Internal Staffing Calculator'!C:C,"")</f>
        <v/>
      </c>
      <c r="H11605" s="932" t="str">
        <f t="array" ref="H11605">if(F11605&lt;&gt;"", iferror(index('Internal Staffing Calculator'!B$8:B23500,match(F11605,'Internal Staffing Calculator'!E$8:E23500,0)), "Not In Budget"),"")</f>
        <v/>
      </c>
      <c r="I11605" s="184"/>
      <c r="J11605" s="184"/>
      <c r="K11605" s="184"/>
      <c r="L11605" s="183"/>
    </row>
    <row r="11606">
      <c r="A11606" s="454"/>
      <c r="B11606" s="927"/>
      <c r="C11606" s="580"/>
      <c r="D11606" s="939"/>
      <c r="E11606" s="940"/>
      <c r="F11606" s="941"/>
      <c r="G11606" s="937" t="str">
        <f t="array" ref="G11606">xlookup(F11606,'Internal Staffing Calculator'!E:E,'Internal Staffing Calculator'!C:C,"")</f>
        <v/>
      </c>
      <c r="H11606" s="932" t="str">
        <f t="array" ref="H11606">if(F11606&lt;&gt;"", iferror(index('Internal Staffing Calculator'!B$8:B23500,match(F11606,'Internal Staffing Calculator'!E$8:E23500,0)), "Not In Budget"),"")</f>
        <v/>
      </c>
      <c r="I11606" s="184"/>
      <c r="J11606" s="184"/>
      <c r="K11606" s="184"/>
      <c r="L11606" s="183"/>
    </row>
    <row r="11607">
      <c r="A11607" s="454"/>
      <c r="B11607" s="927"/>
      <c r="C11607" s="580"/>
      <c r="D11607" s="939"/>
      <c r="E11607" s="940"/>
      <c r="F11607" s="941"/>
      <c r="G11607" s="937" t="str">
        <f t="array" ref="G11607">xlookup(F11607,'Internal Staffing Calculator'!E:E,'Internal Staffing Calculator'!C:C,"")</f>
        <v/>
      </c>
      <c r="H11607" s="932" t="str">
        <f t="array" ref="H11607">if(F11607&lt;&gt;"", iferror(index('Internal Staffing Calculator'!B$8:B23500,match(F11607,'Internal Staffing Calculator'!E$8:E23500,0)), "Not In Budget"),"")</f>
        <v/>
      </c>
      <c r="I11607" s="184"/>
      <c r="J11607" s="184"/>
      <c r="K11607" s="184"/>
      <c r="L11607" s="183"/>
    </row>
    <row r="11608">
      <c r="A11608" s="454"/>
      <c r="B11608" s="927"/>
      <c r="C11608" s="580"/>
      <c r="D11608" s="939"/>
      <c r="E11608" s="940"/>
      <c r="F11608" s="941"/>
      <c r="G11608" s="937" t="str">
        <f t="array" ref="G11608">xlookup(F11608,'Internal Staffing Calculator'!E:E,'Internal Staffing Calculator'!C:C,"")</f>
        <v/>
      </c>
      <c r="H11608" s="932" t="str">
        <f t="array" ref="H11608">if(F11608&lt;&gt;"", iferror(index('Internal Staffing Calculator'!B$8:B23500,match(F11608,'Internal Staffing Calculator'!E$8:E23500,0)), "Not In Budget"),"")</f>
        <v/>
      </c>
      <c r="I11608" s="184"/>
      <c r="J11608" s="184"/>
      <c r="K11608" s="184"/>
      <c r="L11608" s="183"/>
    </row>
    <row r="11609">
      <c r="A11609" s="454"/>
      <c r="B11609" s="927"/>
      <c r="C11609" s="580"/>
      <c r="D11609" s="939"/>
      <c r="E11609" s="940"/>
      <c r="F11609" s="941"/>
      <c r="G11609" s="937" t="str">
        <f t="array" ref="G11609">xlookup(F11609,'Internal Staffing Calculator'!E:E,'Internal Staffing Calculator'!C:C,"")</f>
        <v/>
      </c>
      <c r="H11609" s="932" t="str">
        <f t="array" ref="H11609">if(F11609&lt;&gt;"", iferror(index('Internal Staffing Calculator'!B$8:B23500,match(F11609,'Internal Staffing Calculator'!E$8:E23500,0)), "Not In Budget"),"")</f>
        <v/>
      </c>
      <c r="I11609" s="184"/>
      <c r="J11609" s="184"/>
      <c r="K11609" s="184"/>
      <c r="L11609" s="183"/>
    </row>
    <row r="11610">
      <c r="A11610" s="454"/>
      <c r="B11610" s="927"/>
      <c r="C11610" s="580"/>
      <c r="D11610" s="939"/>
      <c r="E11610" s="940"/>
      <c r="F11610" s="941"/>
      <c r="G11610" s="937" t="str">
        <f t="array" ref="G11610">xlookup(F11610,'Internal Staffing Calculator'!E:E,'Internal Staffing Calculator'!C:C,"")</f>
        <v/>
      </c>
      <c r="H11610" s="932" t="str">
        <f t="array" ref="H11610">if(F11610&lt;&gt;"", iferror(index('Internal Staffing Calculator'!B$8:B23500,match(F11610,'Internal Staffing Calculator'!E$8:E23500,0)), "Not In Budget"),"")</f>
        <v/>
      </c>
      <c r="I11610" s="184"/>
      <c r="J11610" s="184"/>
      <c r="K11610" s="184"/>
      <c r="L11610" s="183"/>
    </row>
    <row r="11611">
      <c r="A11611" s="454"/>
      <c r="B11611" s="927"/>
      <c r="C11611" s="580"/>
      <c r="D11611" s="939"/>
      <c r="E11611" s="940"/>
      <c r="F11611" s="941"/>
      <c r="G11611" s="937" t="str">
        <f t="array" ref="G11611">xlookup(F11611,'Internal Staffing Calculator'!E:E,'Internal Staffing Calculator'!C:C,"")</f>
        <v/>
      </c>
      <c r="H11611" s="932" t="str">
        <f t="array" ref="H11611">if(F11611&lt;&gt;"", iferror(index('Internal Staffing Calculator'!B$8:B23500,match(F11611,'Internal Staffing Calculator'!E$8:E23500,0)), "Not In Budget"),"")</f>
        <v/>
      </c>
      <c r="I11611" s="184"/>
      <c r="J11611" s="184"/>
      <c r="K11611" s="184"/>
      <c r="L11611" s="183"/>
    </row>
    <row r="11612">
      <c r="A11612" s="454"/>
      <c r="B11612" s="927"/>
      <c r="C11612" s="580"/>
      <c r="D11612" s="939"/>
      <c r="E11612" s="940"/>
      <c r="F11612" s="941"/>
      <c r="G11612" s="937" t="str">
        <f t="array" ref="G11612">xlookup(F11612,'Internal Staffing Calculator'!E:E,'Internal Staffing Calculator'!C:C,"")</f>
        <v/>
      </c>
      <c r="H11612" s="932" t="str">
        <f t="array" ref="H11612">if(F11612&lt;&gt;"", iferror(index('Internal Staffing Calculator'!B$8:B23500,match(F11612,'Internal Staffing Calculator'!E$8:E23500,0)), "Not In Budget"),"")</f>
        <v/>
      </c>
      <c r="I11612" s="184"/>
      <c r="J11612" s="184"/>
      <c r="K11612" s="184"/>
      <c r="L11612" s="183"/>
    </row>
    <row r="11613">
      <c r="A11613" s="454"/>
      <c r="B11613" s="927"/>
      <c r="C11613" s="580"/>
      <c r="D11613" s="939"/>
      <c r="E11613" s="940"/>
      <c r="F11613" s="941"/>
      <c r="G11613" s="937" t="str">
        <f t="array" ref="G11613">xlookup(F11613,'Internal Staffing Calculator'!E:E,'Internal Staffing Calculator'!C:C,"")</f>
        <v/>
      </c>
      <c r="H11613" s="932" t="str">
        <f t="array" ref="H11613">if(F11613&lt;&gt;"", iferror(index('Internal Staffing Calculator'!B$8:B23500,match(F11613,'Internal Staffing Calculator'!E$8:E23500,0)), "Not In Budget"),"")</f>
        <v/>
      </c>
      <c r="I11613" s="184"/>
      <c r="J11613" s="184"/>
      <c r="K11613" s="184"/>
      <c r="L11613" s="183"/>
    </row>
    <row r="11614">
      <c r="A11614" s="454"/>
      <c r="B11614" s="927"/>
      <c r="C11614" s="580"/>
      <c r="D11614" s="939"/>
      <c r="E11614" s="940"/>
      <c r="F11614" s="941"/>
      <c r="G11614" s="937" t="str">
        <f t="array" ref="G11614">xlookup(F11614,'Internal Staffing Calculator'!E:E,'Internal Staffing Calculator'!C:C,"")</f>
        <v/>
      </c>
      <c r="H11614" s="932" t="str">
        <f t="array" ref="H11614">if(F11614&lt;&gt;"", iferror(index('Internal Staffing Calculator'!B$8:B23500,match(F11614,'Internal Staffing Calculator'!E$8:E23500,0)), "Not In Budget"),"")</f>
        <v/>
      </c>
      <c r="I11614" s="184"/>
      <c r="J11614" s="184"/>
      <c r="K11614" s="184"/>
      <c r="L11614" s="183"/>
    </row>
    <row r="11615">
      <c r="A11615" s="454"/>
      <c r="B11615" s="927"/>
      <c r="C11615" s="580"/>
      <c r="D11615" s="939"/>
      <c r="E11615" s="940"/>
      <c r="F11615" s="941"/>
      <c r="G11615" s="937" t="str">
        <f t="array" ref="G11615">xlookup(F11615,'Internal Staffing Calculator'!E:E,'Internal Staffing Calculator'!C:C,"")</f>
        <v/>
      </c>
      <c r="H11615" s="932" t="str">
        <f t="array" ref="H11615">if(F11615&lt;&gt;"", iferror(index('Internal Staffing Calculator'!B$8:B23500,match(F11615,'Internal Staffing Calculator'!E$8:E23500,0)), "Not In Budget"),"")</f>
        <v/>
      </c>
      <c r="I11615" s="184"/>
      <c r="J11615" s="184"/>
      <c r="K11615" s="184"/>
      <c r="L11615" s="183"/>
    </row>
    <row r="11616">
      <c r="A11616" s="454"/>
      <c r="B11616" s="927"/>
      <c r="C11616" s="580"/>
      <c r="D11616" s="939"/>
      <c r="E11616" s="940"/>
      <c r="F11616" s="941"/>
      <c r="G11616" s="937" t="str">
        <f t="array" ref="G11616">xlookup(F11616,'Internal Staffing Calculator'!E:E,'Internal Staffing Calculator'!C:C,"")</f>
        <v/>
      </c>
      <c r="H11616" s="932" t="str">
        <f t="array" ref="H11616">if(F11616&lt;&gt;"", iferror(index('Internal Staffing Calculator'!B$8:B23500,match(F11616,'Internal Staffing Calculator'!E$8:E23500,0)), "Not In Budget"),"")</f>
        <v/>
      </c>
      <c r="I11616" s="184"/>
      <c r="J11616" s="184"/>
      <c r="K11616" s="184"/>
      <c r="L11616" s="183"/>
    </row>
    <row r="11617">
      <c r="A11617" s="454"/>
      <c r="B11617" s="927"/>
      <c r="C11617" s="580"/>
      <c r="D11617" s="939"/>
      <c r="E11617" s="940"/>
      <c r="F11617" s="941"/>
      <c r="G11617" s="937" t="str">
        <f t="array" ref="G11617">xlookup(F11617,'Internal Staffing Calculator'!E:E,'Internal Staffing Calculator'!C:C,"")</f>
        <v/>
      </c>
      <c r="H11617" s="932" t="str">
        <f t="array" ref="H11617">if(F11617&lt;&gt;"", iferror(index('Internal Staffing Calculator'!B$8:B23500,match(F11617,'Internal Staffing Calculator'!E$8:E23500,0)), "Not In Budget"),"")</f>
        <v/>
      </c>
      <c r="I11617" s="184"/>
      <c r="J11617" s="184"/>
      <c r="K11617" s="184"/>
      <c r="L11617" s="183"/>
    </row>
    <row r="11618">
      <c r="A11618" s="454"/>
      <c r="B11618" s="927"/>
      <c r="C11618" s="580"/>
      <c r="D11618" s="939"/>
      <c r="E11618" s="940"/>
      <c r="F11618" s="941"/>
      <c r="G11618" s="937" t="str">
        <f t="array" ref="G11618">xlookup(F11618,'Internal Staffing Calculator'!E:E,'Internal Staffing Calculator'!C:C,"")</f>
        <v/>
      </c>
      <c r="H11618" s="932" t="str">
        <f t="array" ref="H11618">if(F11618&lt;&gt;"", iferror(index('Internal Staffing Calculator'!B$8:B23500,match(F11618,'Internal Staffing Calculator'!E$8:E23500,0)), "Not In Budget"),"")</f>
        <v/>
      </c>
      <c r="I11618" s="184"/>
      <c r="J11618" s="184"/>
      <c r="K11618" s="184"/>
      <c r="L11618" s="183"/>
    </row>
    <row r="11619">
      <c r="A11619" s="454"/>
      <c r="B11619" s="927"/>
      <c r="C11619" s="580"/>
      <c r="D11619" s="939"/>
      <c r="E11619" s="940"/>
      <c r="F11619" s="941"/>
      <c r="G11619" s="937" t="str">
        <f t="array" ref="G11619">xlookup(F11619,'Internal Staffing Calculator'!E:E,'Internal Staffing Calculator'!C:C,"")</f>
        <v/>
      </c>
      <c r="H11619" s="932" t="str">
        <f t="array" ref="H11619">if(F11619&lt;&gt;"", iferror(index('Internal Staffing Calculator'!B$8:B23500,match(F11619,'Internal Staffing Calculator'!E$8:E23500,0)), "Not In Budget"),"")</f>
        <v/>
      </c>
      <c r="I11619" s="184"/>
      <c r="J11619" s="184"/>
      <c r="K11619" s="184"/>
      <c r="L11619" s="183"/>
    </row>
    <row r="11620">
      <c r="A11620" s="454"/>
      <c r="B11620" s="927"/>
      <c r="C11620" s="580"/>
      <c r="D11620" s="939"/>
      <c r="E11620" s="940"/>
      <c r="F11620" s="941"/>
      <c r="G11620" s="937" t="str">
        <f t="array" ref="G11620">xlookup(F11620,'Internal Staffing Calculator'!E:E,'Internal Staffing Calculator'!C:C,"")</f>
        <v/>
      </c>
      <c r="H11620" s="932" t="str">
        <f t="array" ref="H11620">if(F11620&lt;&gt;"", iferror(index('Internal Staffing Calculator'!B$8:B23500,match(F11620,'Internal Staffing Calculator'!E$8:E23500,0)), "Not In Budget"),"")</f>
        <v/>
      </c>
      <c r="I11620" s="184"/>
      <c r="J11620" s="184"/>
      <c r="K11620" s="184"/>
      <c r="L11620" s="183"/>
    </row>
    <row r="11621">
      <c r="A11621" s="454"/>
      <c r="B11621" s="927"/>
      <c r="C11621" s="580"/>
      <c r="D11621" s="939"/>
      <c r="E11621" s="940"/>
      <c r="F11621" s="941"/>
      <c r="G11621" s="937" t="str">
        <f t="array" ref="G11621">xlookup(F11621,'Internal Staffing Calculator'!E:E,'Internal Staffing Calculator'!C:C,"")</f>
        <v/>
      </c>
      <c r="H11621" s="932" t="str">
        <f t="array" ref="H11621">if(F11621&lt;&gt;"", iferror(index('Internal Staffing Calculator'!B$8:B23500,match(F11621,'Internal Staffing Calculator'!E$8:E23500,0)), "Not In Budget"),"")</f>
        <v/>
      </c>
      <c r="I11621" s="184"/>
      <c r="J11621" s="184"/>
      <c r="K11621" s="184"/>
      <c r="L11621" s="183"/>
    </row>
    <row r="11622">
      <c r="A11622" s="454"/>
      <c r="B11622" s="927"/>
      <c r="C11622" s="580"/>
      <c r="D11622" s="939"/>
      <c r="E11622" s="940"/>
      <c r="F11622" s="941"/>
      <c r="G11622" s="937" t="str">
        <f t="array" ref="G11622">xlookup(F11622,'Internal Staffing Calculator'!E:E,'Internal Staffing Calculator'!C:C,"")</f>
        <v/>
      </c>
      <c r="H11622" s="932" t="str">
        <f t="array" ref="H11622">if(F11622&lt;&gt;"", iferror(index('Internal Staffing Calculator'!B$8:B23500,match(F11622,'Internal Staffing Calculator'!E$8:E23500,0)), "Not In Budget"),"")</f>
        <v/>
      </c>
      <c r="I11622" s="184"/>
      <c r="J11622" s="184"/>
      <c r="K11622" s="184"/>
      <c r="L11622" s="183"/>
    </row>
    <row r="11623">
      <c r="A11623" s="454"/>
      <c r="B11623" s="927"/>
      <c r="C11623" s="580"/>
      <c r="D11623" s="939"/>
      <c r="E11623" s="940"/>
      <c r="F11623" s="941"/>
      <c r="G11623" s="937" t="str">
        <f t="array" ref="G11623">xlookup(F11623,'Internal Staffing Calculator'!E:E,'Internal Staffing Calculator'!C:C,"")</f>
        <v/>
      </c>
      <c r="H11623" s="932" t="str">
        <f t="array" ref="H11623">if(F11623&lt;&gt;"", iferror(index('Internal Staffing Calculator'!B$8:B23500,match(F11623,'Internal Staffing Calculator'!E$8:E23500,0)), "Not In Budget"),"")</f>
        <v/>
      </c>
      <c r="I11623" s="184"/>
      <c r="J11623" s="184"/>
      <c r="K11623" s="184"/>
      <c r="L11623" s="183"/>
    </row>
    <row r="11624">
      <c r="A11624" s="454"/>
      <c r="B11624" s="927"/>
      <c r="C11624" s="580"/>
      <c r="D11624" s="939"/>
      <c r="E11624" s="940"/>
      <c r="F11624" s="941"/>
      <c r="G11624" s="937" t="str">
        <f t="array" ref="G11624">xlookup(F11624,'Internal Staffing Calculator'!E:E,'Internal Staffing Calculator'!C:C,"")</f>
        <v/>
      </c>
      <c r="H11624" s="932" t="str">
        <f t="array" ref="H11624">if(F11624&lt;&gt;"", iferror(index('Internal Staffing Calculator'!B$8:B23500,match(F11624,'Internal Staffing Calculator'!E$8:E23500,0)), "Not In Budget"),"")</f>
        <v/>
      </c>
      <c r="I11624" s="184"/>
      <c r="J11624" s="184"/>
      <c r="K11624" s="184"/>
      <c r="L11624" s="183"/>
    </row>
    <row r="11625">
      <c r="A11625" s="454"/>
      <c r="B11625" s="927"/>
      <c r="C11625" s="580"/>
      <c r="D11625" s="939"/>
      <c r="E11625" s="940"/>
      <c r="F11625" s="941"/>
      <c r="G11625" s="937" t="str">
        <f t="array" ref="G11625">xlookup(F11625,'Internal Staffing Calculator'!E:E,'Internal Staffing Calculator'!C:C,"")</f>
        <v/>
      </c>
      <c r="H11625" s="932" t="str">
        <f t="array" ref="H11625">if(F11625&lt;&gt;"", iferror(index('Internal Staffing Calculator'!B$8:B23500,match(F11625,'Internal Staffing Calculator'!E$8:E23500,0)), "Not In Budget"),"")</f>
        <v/>
      </c>
      <c r="I11625" s="184"/>
      <c r="J11625" s="184"/>
      <c r="K11625" s="184"/>
      <c r="L11625" s="183"/>
    </row>
    <row r="11626">
      <c r="A11626" s="454"/>
      <c r="B11626" s="927"/>
      <c r="C11626" s="580"/>
      <c r="D11626" s="939"/>
      <c r="E11626" s="940"/>
      <c r="F11626" s="941"/>
      <c r="G11626" s="937" t="str">
        <f t="array" ref="G11626">xlookup(F11626,'Internal Staffing Calculator'!E:E,'Internal Staffing Calculator'!C:C,"")</f>
        <v/>
      </c>
      <c r="H11626" s="932" t="str">
        <f t="array" ref="H11626">if(F11626&lt;&gt;"", iferror(index('Internal Staffing Calculator'!B$8:B23500,match(F11626,'Internal Staffing Calculator'!E$8:E23500,0)), "Not In Budget"),"")</f>
        <v/>
      </c>
      <c r="I11626" s="184"/>
      <c r="J11626" s="184"/>
      <c r="K11626" s="184"/>
      <c r="L11626" s="183"/>
    </row>
    <row r="11627">
      <c r="A11627" s="454"/>
      <c r="B11627" s="927"/>
      <c r="C11627" s="580"/>
      <c r="D11627" s="939"/>
      <c r="E11627" s="940"/>
      <c r="F11627" s="941"/>
      <c r="G11627" s="937" t="str">
        <f t="array" ref="G11627">xlookup(F11627,'Internal Staffing Calculator'!E:E,'Internal Staffing Calculator'!C:C,"")</f>
        <v/>
      </c>
      <c r="H11627" s="932" t="str">
        <f t="array" ref="H11627">if(F11627&lt;&gt;"", iferror(index('Internal Staffing Calculator'!B$8:B23500,match(F11627,'Internal Staffing Calculator'!E$8:E23500,0)), "Not In Budget"),"")</f>
        <v/>
      </c>
      <c r="I11627" s="184"/>
      <c r="J11627" s="184"/>
      <c r="K11627" s="184"/>
      <c r="L11627" s="183"/>
    </row>
    <row r="11628">
      <c r="A11628" s="454"/>
      <c r="B11628" s="927"/>
      <c r="C11628" s="580"/>
      <c r="D11628" s="939"/>
      <c r="E11628" s="940"/>
      <c r="F11628" s="941"/>
      <c r="G11628" s="937" t="str">
        <f t="array" ref="G11628">xlookup(F11628,'Internal Staffing Calculator'!E:E,'Internal Staffing Calculator'!C:C,"")</f>
        <v/>
      </c>
      <c r="H11628" s="932" t="str">
        <f t="array" ref="H11628">if(F11628&lt;&gt;"", iferror(index('Internal Staffing Calculator'!B$8:B23500,match(F11628,'Internal Staffing Calculator'!E$8:E23500,0)), "Not In Budget"),"")</f>
        <v/>
      </c>
      <c r="I11628" s="184"/>
      <c r="J11628" s="184"/>
      <c r="K11628" s="184"/>
      <c r="L11628" s="183"/>
    </row>
    <row r="11629">
      <c r="A11629" s="454"/>
      <c r="B11629" s="927"/>
      <c r="C11629" s="580"/>
      <c r="D11629" s="939"/>
      <c r="E11629" s="940"/>
      <c r="F11629" s="941"/>
      <c r="G11629" s="937" t="str">
        <f t="array" ref="G11629">xlookup(F11629,'Internal Staffing Calculator'!E:E,'Internal Staffing Calculator'!C:C,"")</f>
        <v/>
      </c>
      <c r="H11629" s="932" t="str">
        <f t="array" ref="H11629">if(F11629&lt;&gt;"", iferror(index('Internal Staffing Calculator'!B$8:B23500,match(F11629,'Internal Staffing Calculator'!E$8:E23500,0)), "Not In Budget"),"")</f>
        <v/>
      </c>
      <c r="I11629" s="184"/>
      <c r="J11629" s="184"/>
      <c r="K11629" s="184"/>
      <c r="L11629" s="183"/>
    </row>
    <row r="11630">
      <c r="A11630" s="454"/>
      <c r="B11630" s="927"/>
      <c r="C11630" s="580"/>
      <c r="D11630" s="939"/>
      <c r="E11630" s="940"/>
      <c r="F11630" s="941"/>
      <c r="G11630" s="937" t="str">
        <f t="array" ref="G11630">xlookup(F11630,'Internal Staffing Calculator'!E:E,'Internal Staffing Calculator'!C:C,"")</f>
        <v/>
      </c>
      <c r="H11630" s="932" t="str">
        <f t="array" ref="H11630">if(F11630&lt;&gt;"", iferror(index('Internal Staffing Calculator'!B$8:B23500,match(F11630,'Internal Staffing Calculator'!E$8:E23500,0)), "Not In Budget"),"")</f>
        <v/>
      </c>
      <c r="I11630" s="184"/>
      <c r="J11630" s="184"/>
      <c r="K11630" s="184"/>
      <c r="L11630" s="183"/>
    </row>
    <row r="11631">
      <c r="A11631" s="454"/>
      <c r="B11631" s="927"/>
      <c r="C11631" s="580"/>
      <c r="D11631" s="939"/>
      <c r="E11631" s="940"/>
      <c r="F11631" s="941"/>
      <c r="G11631" s="937" t="str">
        <f t="array" ref="G11631">xlookup(F11631,'Internal Staffing Calculator'!E:E,'Internal Staffing Calculator'!C:C,"")</f>
        <v/>
      </c>
      <c r="H11631" s="932" t="str">
        <f t="array" ref="H11631">if(F11631&lt;&gt;"", iferror(index('Internal Staffing Calculator'!B$8:B23500,match(F11631,'Internal Staffing Calculator'!E$8:E23500,0)), "Not In Budget"),"")</f>
        <v/>
      </c>
      <c r="I11631" s="184"/>
      <c r="J11631" s="184"/>
      <c r="K11631" s="184"/>
      <c r="L11631" s="183"/>
    </row>
    <row r="11632">
      <c r="A11632" s="454"/>
      <c r="B11632" s="927"/>
      <c r="C11632" s="580"/>
      <c r="D11632" s="939"/>
      <c r="E11632" s="940"/>
      <c r="F11632" s="941"/>
      <c r="G11632" s="937" t="str">
        <f t="array" ref="G11632">xlookup(F11632,'Internal Staffing Calculator'!E:E,'Internal Staffing Calculator'!C:C,"")</f>
        <v/>
      </c>
      <c r="H11632" s="932" t="str">
        <f t="array" ref="H11632">if(F11632&lt;&gt;"", iferror(index('Internal Staffing Calculator'!B$8:B23500,match(F11632,'Internal Staffing Calculator'!E$8:E23500,0)), "Not In Budget"),"")</f>
        <v/>
      </c>
      <c r="I11632" s="184"/>
      <c r="J11632" s="184"/>
      <c r="K11632" s="184"/>
      <c r="L11632" s="183"/>
    </row>
    <row r="11633">
      <c r="A11633" s="454"/>
      <c r="B11633" s="927"/>
      <c r="C11633" s="580"/>
      <c r="D11633" s="939"/>
      <c r="E11633" s="940"/>
      <c r="F11633" s="941"/>
      <c r="G11633" s="937" t="str">
        <f t="array" ref="G11633">xlookup(F11633,'Internal Staffing Calculator'!E:E,'Internal Staffing Calculator'!C:C,"")</f>
        <v/>
      </c>
      <c r="H11633" s="932" t="str">
        <f t="array" ref="H11633">if(F11633&lt;&gt;"", iferror(index('Internal Staffing Calculator'!B$8:B23500,match(F11633,'Internal Staffing Calculator'!E$8:E23500,0)), "Not In Budget"),"")</f>
        <v/>
      </c>
      <c r="I11633" s="184"/>
      <c r="J11633" s="184"/>
      <c r="K11633" s="184"/>
      <c r="L11633" s="183"/>
    </row>
    <row r="11634">
      <c r="A11634" s="454"/>
      <c r="B11634" s="927"/>
      <c r="C11634" s="580"/>
      <c r="D11634" s="939"/>
      <c r="E11634" s="940"/>
      <c r="F11634" s="941"/>
      <c r="G11634" s="937" t="str">
        <f t="array" ref="G11634">xlookup(F11634,'Internal Staffing Calculator'!E:E,'Internal Staffing Calculator'!C:C,"")</f>
        <v/>
      </c>
      <c r="H11634" s="932" t="str">
        <f t="array" ref="H11634">if(F11634&lt;&gt;"", iferror(index('Internal Staffing Calculator'!B$8:B23500,match(F11634,'Internal Staffing Calculator'!E$8:E23500,0)), "Not In Budget"),"")</f>
        <v/>
      </c>
      <c r="I11634" s="184"/>
      <c r="J11634" s="184"/>
      <c r="K11634" s="184"/>
      <c r="L11634" s="183"/>
    </row>
    <row r="11635">
      <c r="A11635" s="454"/>
      <c r="B11635" s="927"/>
      <c r="C11635" s="580"/>
      <c r="D11635" s="939"/>
      <c r="E11635" s="940"/>
      <c r="F11635" s="941"/>
      <c r="G11635" s="937" t="str">
        <f t="array" ref="G11635">xlookup(F11635,'Internal Staffing Calculator'!E:E,'Internal Staffing Calculator'!C:C,"")</f>
        <v/>
      </c>
      <c r="H11635" s="932" t="str">
        <f t="array" ref="H11635">if(F11635&lt;&gt;"", iferror(index('Internal Staffing Calculator'!B$8:B23500,match(F11635,'Internal Staffing Calculator'!E$8:E23500,0)), "Not In Budget"),"")</f>
        <v/>
      </c>
      <c r="I11635" s="184"/>
      <c r="J11635" s="184"/>
      <c r="K11635" s="184"/>
      <c r="L11635" s="183"/>
    </row>
    <row r="11636">
      <c r="A11636" s="454"/>
      <c r="B11636" s="927"/>
      <c r="C11636" s="580"/>
      <c r="D11636" s="939"/>
      <c r="E11636" s="940"/>
      <c r="F11636" s="941"/>
      <c r="G11636" s="937" t="str">
        <f t="array" ref="G11636">xlookup(F11636,'Internal Staffing Calculator'!E:E,'Internal Staffing Calculator'!C:C,"")</f>
        <v/>
      </c>
      <c r="H11636" s="932" t="str">
        <f t="array" ref="H11636">if(F11636&lt;&gt;"", iferror(index('Internal Staffing Calculator'!B$8:B23500,match(F11636,'Internal Staffing Calculator'!E$8:E23500,0)), "Not In Budget"),"")</f>
        <v/>
      </c>
      <c r="I11636" s="184"/>
      <c r="J11636" s="184"/>
      <c r="K11636" s="184"/>
      <c r="L11636" s="183"/>
    </row>
    <row r="11637">
      <c r="A11637" s="454"/>
      <c r="B11637" s="927"/>
      <c r="C11637" s="580"/>
      <c r="D11637" s="939"/>
      <c r="E11637" s="940"/>
      <c r="F11637" s="941"/>
      <c r="G11637" s="937" t="str">
        <f t="array" ref="G11637">xlookup(F11637,'Internal Staffing Calculator'!E:E,'Internal Staffing Calculator'!C:C,"")</f>
        <v/>
      </c>
      <c r="H11637" s="932" t="str">
        <f t="array" ref="H11637">if(F11637&lt;&gt;"", iferror(index('Internal Staffing Calculator'!B$8:B23500,match(F11637,'Internal Staffing Calculator'!E$8:E23500,0)), "Not In Budget"),"")</f>
        <v/>
      </c>
      <c r="I11637" s="184"/>
      <c r="J11637" s="184"/>
      <c r="K11637" s="184"/>
      <c r="L11637" s="183"/>
    </row>
    <row r="11638">
      <c r="A11638" s="454"/>
      <c r="B11638" s="927"/>
      <c r="C11638" s="580"/>
      <c r="D11638" s="939"/>
      <c r="E11638" s="940"/>
      <c r="F11638" s="941"/>
      <c r="G11638" s="937" t="str">
        <f t="array" ref="G11638">xlookup(F11638,'Internal Staffing Calculator'!E:E,'Internal Staffing Calculator'!C:C,"")</f>
        <v/>
      </c>
      <c r="H11638" s="932" t="str">
        <f t="array" ref="H11638">if(F11638&lt;&gt;"", iferror(index('Internal Staffing Calculator'!B$8:B23500,match(F11638,'Internal Staffing Calculator'!E$8:E23500,0)), "Not In Budget"),"")</f>
        <v/>
      </c>
      <c r="I11638" s="184"/>
      <c r="J11638" s="184"/>
      <c r="K11638" s="184"/>
      <c r="L11638" s="183"/>
    </row>
    <row r="11639">
      <c r="A11639" s="454"/>
      <c r="B11639" s="927"/>
      <c r="C11639" s="580"/>
      <c r="D11639" s="939"/>
      <c r="E11639" s="940"/>
      <c r="F11639" s="941"/>
      <c r="G11639" s="937" t="str">
        <f t="array" ref="G11639">xlookup(F11639,'Internal Staffing Calculator'!E:E,'Internal Staffing Calculator'!C:C,"")</f>
        <v/>
      </c>
      <c r="H11639" s="932" t="str">
        <f t="array" ref="H11639">if(F11639&lt;&gt;"", iferror(index('Internal Staffing Calculator'!B$8:B23500,match(F11639,'Internal Staffing Calculator'!E$8:E23500,0)), "Not In Budget"),"")</f>
        <v/>
      </c>
      <c r="I11639" s="184"/>
      <c r="J11639" s="184"/>
      <c r="K11639" s="184"/>
      <c r="L11639" s="183"/>
    </row>
    <row r="11640">
      <c r="A11640" s="454"/>
      <c r="B11640" s="927"/>
      <c r="C11640" s="580"/>
      <c r="D11640" s="939"/>
      <c r="E11640" s="940"/>
      <c r="F11640" s="941"/>
      <c r="G11640" s="937" t="str">
        <f t="array" ref="G11640">xlookup(F11640,'Internal Staffing Calculator'!E:E,'Internal Staffing Calculator'!C:C,"")</f>
        <v/>
      </c>
      <c r="H11640" s="932" t="str">
        <f t="array" ref="H11640">if(F11640&lt;&gt;"", iferror(index('Internal Staffing Calculator'!B$8:B23500,match(F11640,'Internal Staffing Calculator'!E$8:E23500,0)), "Not In Budget"),"")</f>
        <v/>
      </c>
      <c r="I11640" s="184"/>
      <c r="J11640" s="184"/>
      <c r="K11640" s="184"/>
      <c r="L11640" s="183"/>
    </row>
    <row r="11641">
      <c r="A11641" s="454"/>
      <c r="B11641" s="927"/>
      <c r="C11641" s="580"/>
      <c r="D11641" s="939"/>
      <c r="E11641" s="940"/>
      <c r="F11641" s="941"/>
      <c r="G11641" s="937" t="str">
        <f t="array" ref="G11641">xlookup(F11641,'Internal Staffing Calculator'!E:E,'Internal Staffing Calculator'!C:C,"")</f>
        <v/>
      </c>
      <c r="H11641" s="932" t="str">
        <f t="array" ref="H11641">if(F11641&lt;&gt;"", iferror(index('Internal Staffing Calculator'!B$8:B23500,match(F11641,'Internal Staffing Calculator'!E$8:E23500,0)), "Not In Budget"),"")</f>
        <v/>
      </c>
      <c r="I11641" s="184"/>
      <c r="J11641" s="184"/>
      <c r="K11641" s="184"/>
      <c r="L11641" s="183"/>
    </row>
    <row r="11642">
      <c r="A11642" s="454"/>
      <c r="B11642" s="927"/>
      <c r="C11642" s="580"/>
      <c r="D11642" s="939"/>
      <c r="E11642" s="940"/>
      <c r="F11642" s="941"/>
      <c r="G11642" s="937" t="str">
        <f t="array" ref="G11642">xlookup(F11642,'Internal Staffing Calculator'!E:E,'Internal Staffing Calculator'!C:C,"")</f>
        <v/>
      </c>
      <c r="H11642" s="932" t="str">
        <f t="array" ref="H11642">if(F11642&lt;&gt;"", iferror(index('Internal Staffing Calculator'!B$8:B23500,match(F11642,'Internal Staffing Calculator'!E$8:E23500,0)), "Not In Budget"),"")</f>
        <v/>
      </c>
      <c r="I11642" s="184"/>
      <c r="J11642" s="184"/>
      <c r="K11642" s="184"/>
      <c r="L11642" s="183"/>
    </row>
    <row r="11643">
      <c r="A11643" s="454"/>
      <c r="B11643" s="927"/>
      <c r="C11643" s="580"/>
      <c r="D11643" s="939"/>
      <c r="E11643" s="940"/>
      <c r="F11643" s="941"/>
      <c r="G11643" s="937" t="str">
        <f t="array" ref="G11643">xlookup(F11643,'Internal Staffing Calculator'!E:E,'Internal Staffing Calculator'!C:C,"")</f>
        <v/>
      </c>
      <c r="H11643" s="932" t="str">
        <f t="array" ref="H11643">if(F11643&lt;&gt;"", iferror(index('Internal Staffing Calculator'!B$8:B23500,match(F11643,'Internal Staffing Calculator'!E$8:E23500,0)), "Not In Budget"),"")</f>
        <v/>
      </c>
      <c r="I11643" s="184"/>
      <c r="J11643" s="184"/>
      <c r="K11643" s="184"/>
      <c r="L11643" s="183"/>
    </row>
    <row r="11644">
      <c r="A11644" s="454"/>
      <c r="B11644" s="927"/>
      <c r="C11644" s="580"/>
      <c r="D11644" s="939"/>
      <c r="E11644" s="940"/>
      <c r="F11644" s="941"/>
      <c r="G11644" s="937" t="str">
        <f t="array" ref="G11644">xlookup(F11644,'Internal Staffing Calculator'!E:E,'Internal Staffing Calculator'!C:C,"")</f>
        <v/>
      </c>
      <c r="H11644" s="932" t="str">
        <f t="array" ref="H11644">if(F11644&lt;&gt;"", iferror(index('Internal Staffing Calculator'!B$8:B23500,match(F11644,'Internal Staffing Calculator'!E$8:E23500,0)), "Not In Budget"),"")</f>
        <v/>
      </c>
      <c r="I11644" s="184"/>
      <c r="J11644" s="184"/>
      <c r="K11644" s="184"/>
      <c r="L11644" s="183"/>
    </row>
    <row r="11645">
      <c r="A11645" s="454"/>
      <c r="B11645" s="927"/>
      <c r="C11645" s="580"/>
      <c r="D11645" s="939"/>
      <c r="E11645" s="940"/>
      <c r="F11645" s="941"/>
      <c r="G11645" s="937" t="str">
        <f t="array" ref="G11645">xlookup(F11645,'Internal Staffing Calculator'!E:E,'Internal Staffing Calculator'!C:C,"")</f>
        <v/>
      </c>
      <c r="H11645" s="932" t="str">
        <f t="array" ref="H11645">if(F11645&lt;&gt;"", iferror(index('Internal Staffing Calculator'!B$8:B23500,match(F11645,'Internal Staffing Calculator'!E$8:E23500,0)), "Not In Budget"),"")</f>
        <v/>
      </c>
      <c r="I11645" s="184"/>
      <c r="J11645" s="184"/>
      <c r="K11645" s="184"/>
      <c r="L11645" s="183"/>
    </row>
    <row r="11646">
      <c r="A11646" s="454"/>
      <c r="B11646" s="927"/>
      <c r="C11646" s="580"/>
      <c r="D11646" s="939"/>
      <c r="E11646" s="940"/>
      <c r="F11646" s="941"/>
      <c r="G11646" s="937" t="str">
        <f t="array" ref="G11646">xlookup(F11646,'Internal Staffing Calculator'!E:E,'Internal Staffing Calculator'!C:C,"")</f>
        <v/>
      </c>
      <c r="H11646" s="932" t="str">
        <f t="array" ref="H11646">if(F11646&lt;&gt;"", iferror(index('Internal Staffing Calculator'!B$8:B23500,match(F11646,'Internal Staffing Calculator'!E$8:E23500,0)), "Not In Budget"),"")</f>
        <v/>
      </c>
      <c r="I11646" s="184"/>
      <c r="J11646" s="184"/>
      <c r="K11646" s="184"/>
      <c r="L11646" s="183"/>
    </row>
    <row r="11647">
      <c r="A11647" s="454"/>
      <c r="B11647" s="927"/>
      <c r="C11647" s="580"/>
      <c r="D11647" s="939"/>
      <c r="E11647" s="940"/>
      <c r="F11647" s="941"/>
      <c r="G11647" s="937" t="str">
        <f t="array" ref="G11647">xlookup(F11647,'Internal Staffing Calculator'!E:E,'Internal Staffing Calculator'!C:C,"")</f>
        <v/>
      </c>
      <c r="H11647" s="932" t="str">
        <f t="array" ref="H11647">if(F11647&lt;&gt;"", iferror(index('Internal Staffing Calculator'!B$8:B23500,match(F11647,'Internal Staffing Calculator'!E$8:E23500,0)), "Not In Budget"),"")</f>
        <v/>
      </c>
      <c r="I11647" s="184"/>
      <c r="J11647" s="184"/>
      <c r="K11647" s="184"/>
      <c r="L11647" s="183"/>
    </row>
    <row r="11648">
      <c r="A11648" s="454"/>
      <c r="B11648" s="927"/>
      <c r="C11648" s="580"/>
      <c r="D11648" s="939"/>
      <c r="E11648" s="940"/>
      <c r="F11648" s="941"/>
      <c r="G11648" s="937" t="str">
        <f t="array" ref="G11648">xlookup(F11648,'Internal Staffing Calculator'!E:E,'Internal Staffing Calculator'!C:C,"")</f>
        <v/>
      </c>
      <c r="H11648" s="932" t="str">
        <f t="array" ref="H11648">if(F11648&lt;&gt;"", iferror(index('Internal Staffing Calculator'!B$8:B23500,match(F11648,'Internal Staffing Calculator'!E$8:E23500,0)), "Not In Budget"),"")</f>
        <v/>
      </c>
      <c r="I11648" s="184"/>
      <c r="J11648" s="184"/>
      <c r="K11648" s="184"/>
      <c r="L11648" s="183"/>
    </row>
    <row r="11649">
      <c r="A11649" s="454"/>
      <c r="B11649" s="927"/>
      <c r="C11649" s="580"/>
      <c r="D11649" s="939"/>
      <c r="E11649" s="940"/>
      <c r="F11649" s="941"/>
      <c r="G11649" s="937" t="str">
        <f t="array" ref="G11649">xlookup(F11649,'Internal Staffing Calculator'!E:E,'Internal Staffing Calculator'!C:C,"")</f>
        <v/>
      </c>
      <c r="H11649" s="932" t="str">
        <f t="array" ref="H11649">if(F11649&lt;&gt;"", iferror(index('Internal Staffing Calculator'!B$8:B23500,match(F11649,'Internal Staffing Calculator'!E$8:E23500,0)), "Not In Budget"),"")</f>
        <v/>
      </c>
      <c r="I11649" s="184"/>
      <c r="J11649" s="184"/>
      <c r="K11649" s="184"/>
      <c r="L11649" s="183"/>
    </row>
    <row r="11650">
      <c r="A11650" s="454"/>
      <c r="B11650" s="927"/>
      <c r="C11650" s="580"/>
      <c r="D11650" s="939"/>
      <c r="E11650" s="940"/>
      <c r="F11650" s="941"/>
      <c r="G11650" s="937" t="str">
        <f t="array" ref="G11650">xlookup(F11650,'Internal Staffing Calculator'!E:E,'Internal Staffing Calculator'!C:C,"")</f>
        <v/>
      </c>
      <c r="H11650" s="932" t="str">
        <f t="array" ref="H11650">if(F11650&lt;&gt;"", iferror(index('Internal Staffing Calculator'!B$8:B23500,match(F11650,'Internal Staffing Calculator'!E$8:E23500,0)), "Not In Budget"),"")</f>
        <v/>
      </c>
      <c r="I11650" s="184"/>
      <c r="J11650" s="184"/>
      <c r="K11650" s="184"/>
      <c r="L11650" s="183"/>
    </row>
    <row r="11651">
      <c r="A11651" s="454"/>
      <c r="B11651" s="927"/>
      <c r="C11651" s="580"/>
      <c r="D11651" s="939"/>
      <c r="E11651" s="940"/>
      <c r="F11651" s="941"/>
      <c r="G11651" s="937" t="str">
        <f t="array" ref="G11651">xlookup(F11651,'Internal Staffing Calculator'!E:E,'Internal Staffing Calculator'!C:C,"")</f>
        <v/>
      </c>
      <c r="H11651" s="932" t="str">
        <f t="array" ref="H11651">if(F11651&lt;&gt;"", iferror(index('Internal Staffing Calculator'!B$8:B23500,match(F11651,'Internal Staffing Calculator'!E$8:E23500,0)), "Not In Budget"),"")</f>
        <v/>
      </c>
      <c r="I11651" s="184"/>
      <c r="J11651" s="184"/>
      <c r="K11651" s="184"/>
      <c r="L11651" s="183"/>
    </row>
    <row r="11652">
      <c r="A11652" s="454"/>
      <c r="B11652" s="927"/>
      <c r="C11652" s="580"/>
      <c r="D11652" s="939"/>
      <c r="E11652" s="940"/>
      <c r="F11652" s="941"/>
      <c r="G11652" s="937" t="str">
        <f t="array" ref="G11652">xlookup(F11652,'Internal Staffing Calculator'!E:E,'Internal Staffing Calculator'!C:C,"")</f>
        <v/>
      </c>
      <c r="H11652" s="932" t="str">
        <f t="array" ref="H11652">if(F11652&lt;&gt;"", iferror(index('Internal Staffing Calculator'!B$8:B23500,match(F11652,'Internal Staffing Calculator'!E$8:E23500,0)), "Not In Budget"),"")</f>
        <v/>
      </c>
      <c r="I11652" s="184"/>
      <c r="J11652" s="184"/>
      <c r="K11652" s="184"/>
      <c r="L11652" s="183"/>
    </row>
    <row r="11653">
      <c r="A11653" s="454"/>
      <c r="B11653" s="927"/>
      <c r="C11653" s="580"/>
      <c r="D11653" s="939"/>
      <c r="E11653" s="940"/>
      <c r="F11653" s="941"/>
      <c r="G11653" s="937" t="str">
        <f t="array" ref="G11653">xlookup(F11653,'Internal Staffing Calculator'!E:E,'Internal Staffing Calculator'!C:C,"")</f>
        <v/>
      </c>
      <c r="H11653" s="932" t="str">
        <f t="array" ref="H11653">if(F11653&lt;&gt;"", iferror(index('Internal Staffing Calculator'!B$8:B23500,match(F11653,'Internal Staffing Calculator'!E$8:E23500,0)), "Not In Budget"),"")</f>
        <v/>
      </c>
      <c r="I11653" s="184"/>
      <c r="J11653" s="184"/>
      <c r="K11653" s="184"/>
      <c r="L11653" s="183"/>
    </row>
    <row r="11654">
      <c r="A11654" s="454"/>
      <c r="B11654" s="927"/>
      <c r="C11654" s="580"/>
      <c r="D11654" s="939"/>
      <c r="E11654" s="940"/>
      <c r="F11654" s="941"/>
      <c r="G11654" s="937" t="str">
        <f t="array" ref="G11654">xlookup(F11654,'Internal Staffing Calculator'!E:E,'Internal Staffing Calculator'!C:C,"")</f>
        <v/>
      </c>
      <c r="H11654" s="932" t="str">
        <f t="array" ref="H11654">if(F11654&lt;&gt;"", iferror(index('Internal Staffing Calculator'!B$8:B23500,match(F11654,'Internal Staffing Calculator'!E$8:E23500,0)), "Not In Budget"),"")</f>
        <v/>
      </c>
      <c r="I11654" s="184"/>
      <c r="J11654" s="184"/>
      <c r="K11654" s="184"/>
      <c r="L11654" s="183"/>
    </row>
    <row r="11655">
      <c r="A11655" s="454"/>
      <c r="B11655" s="927"/>
      <c r="C11655" s="580"/>
      <c r="D11655" s="939"/>
      <c r="E11655" s="940"/>
      <c r="F11655" s="941"/>
      <c r="G11655" s="937" t="str">
        <f t="array" ref="G11655">xlookup(F11655,'Internal Staffing Calculator'!E:E,'Internal Staffing Calculator'!C:C,"")</f>
        <v/>
      </c>
      <c r="H11655" s="932" t="str">
        <f t="array" ref="H11655">if(F11655&lt;&gt;"", iferror(index('Internal Staffing Calculator'!B$8:B23500,match(F11655,'Internal Staffing Calculator'!E$8:E23500,0)), "Not In Budget"),"")</f>
        <v/>
      </c>
      <c r="I11655" s="184"/>
      <c r="J11655" s="184"/>
      <c r="K11655" s="184"/>
      <c r="L11655" s="183"/>
    </row>
    <row r="11656">
      <c r="A11656" s="454"/>
      <c r="B11656" s="927"/>
      <c r="C11656" s="580"/>
      <c r="D11656" s="939"/>
      <c r="E11656" s="940"/>
      <c r="F11656" s="941"/>
      <c r="G11656" s="937" t="str">
        <f t="array" ref="G11656">xlookup(F11656,'Internal Staffing Calculator'!E:E,'Internal Staffing Calculator'!C:C,"")</f>
        <v/>
      </c>
      <c r="H11656" s="932" t="str">
        <f t="array" ref="H11656">if(F11656&lt;&gt;"", iferror(index('Internal Staffing Calculator'!B$8:B23500,match(F11656,'Internal Staffing Calculator'!E$8:E23500,0)), "Not In Budget"),"")</f>
        <v/>
      </c>
      <c r="I11656" s="184"/>
      <c r="J11656" s="184"/>
      <c r="K11656" s="184"/>
      <c r="L11656" s="183"/>
    </row>
    <row r="11657">
      <c r="A11657" s="454"/>
      <c r="B11657" s="927"/>
      <c r="C11657" s="580"/>
      <c r="D11657" s="939"/>
      <c r="E11657" s="940"/>
      <c r="F11657" s="941"/>
      <c r="G11657" s="937" t="str">
        <f t="array" ref="G11657">xlookup(F11657,'Internal Staffing Calculator'!E:E,'Internal Staffing Calculator'!C:C,"")</f>
        <v/>
      </c>
      <c r="H11657" s="932" t="str">
        <f t="array" ref="H11657">if(F11657&lt;&gt;"", iferror(index('Internal Staffing Calculator'!B$8:B23500,match(F11657,'Internal Staffing Calculator'!E$8:E23500,0)), "Not In Budget"),"")</f>
        <v/>
      </c>
      <c r="I11657" s="184"/>
      <c r="J11657" s="184"/>
      <c r="K11657" s="184"/>
      <c r="L11657" s="183"/>
    </row>
    <row r="11658">
      <c r="A11658" s="454"/>
      <c r="B11658" s="927"/>
      <c r="C11658" s="580"/>
      <c r="D11658" s="939"/>
      <c r="E11658" s="940"/>
      <c r="F11658" s="941"/>
      <c r="G11658" s="937" t="str">
        <f t="array" ref="G11658">xlookup(F11658,'Internal Staffing Calculator'!E:E,'Internal Staffing Calculator'!C:C,"")</f>
        <v/>
      </c>
      <c r="H11658" s="932" t="str">
        <f t="array" ref="H11658">if(F11658&lt;&gt;"", iferror(index('Internal Staffing Calculator'!B$8:B23500,match(F11658,'Internal Staffing Calculator'!E$8:E23500,0)), "Not In Budget"),"")</f>
        <v/>
      </c>
      <c r="I11658" s="184"/>
      <c r="J11658" s="184"/>
      <c r="K11658" s="184"/>
      <c r="L11658" s="183"/>
    </row>
    <row r="11659">
      <c r="A11659" s="454"/>
      <c r="B11659" s="927"/>
      <c r="C11659" s="580"/>
      <c r="D11659" s="939"/>
      <c r="E11659" s="940"/>
      <c r="F11659" s="941"/>
      <c r="G11659" s="937" t="str">
        <f t="array" ref="G11659">xlookup(F11659,'Internal Staffing Calculator'!E:E,'Internal Staffing Calculator'!C:C,"")</f>
        <v/>
      </c>
      <c r="H11659" s="932" t="str">
        <f t="array" ref="H11659">if(F11659&lt;&gt;"", iferror(index('Internal Staffing Calculator'!B$8:B23500,match(F11659,'Internal Staffing Calculator'!E$8:E23500,0)), "Not In Budget"),"")</f>
        <v/>
      </c>
      <c r="I11659" s="184"/>
      <c r="J11659" s="184"/>
      <c r="K11659" s="184"/>
      <c r="L11659" s="183"/>
    </row>
    <row r="11660">
      <c r="A11660" s="454"/>
      <c r="B11660" s="927"/>
      <c r="C11660" s="580"/>
      <c r="D11660" s="939"/>
      <c r="E11660" s="940"/>
      <c r="F11660" s="941"/>
      <c r="G11660" s="937" t="str">
        <f t="array" ref="G11660">xlookup(F11660,'Internal Staffing Calculator'!E:E,'Internal Staffing Calculator'!C:C,"")</f>
        <v/>
      </c>
      <c r="H11660" s="932" t="str">
        <f t="array" ref="H11660">if(F11660&lt;&gt;"", iferror(index('Internal Staffing Calculator'!B$8:B23500,match(F11660,'Internal Staffing Calculator'!E$8:E23500,0)), "Not In Budget"),"")</f>
        <v/>
      </c>
      <c r="I11660" s="184"/>
      <c r="J11660" s="184"/>
      <c r="K11660" s="184"/>
      <c r="L11660" s="183"/>
    </row>
    <row r="11661">
      <c r="A11661" s="454"/>
      <c r="B11661" s="927"/>
      <c r="C11661" s="580"/>
      <c r="D11661" s="939"/>
      <c r="E11661" s="940"/>
      <c r="F11661" s="941"/>
      <c r="G11661" s="937" t="str">
        <f t="array" ref="G11661">xlookup(F11661,'Internal Staffing Calculator'!E:E,'Internal Staffing Calculator'!C:C,"")</f>
        <v/>
      </c>
      <c r="H11661" s="932" t="str">
        <f t="array" ref="H11661">if(F11661&lt;&gt;"", iferror(index('Internal Staffing Calculator'!B$8:B23500,match(F11661,'Internal Staffing Calculator'!E$8:E23500,0)), "Not In Budget"),"")</f>
        <v/>
      </c>
      <c r="I11661" s="184"/>
      <c r="J11661" s="184"/>
      <c r="K11661" s="184"/>
      <c r="L11661" s="183"/>
    </row>
    <row r="11662">
      <c r="A11662" s="454"/>
      <c r="B11662" s="927"/>
      <c r="C11662" s="580"/>
      <c r="D11662" s="939"/>
      <c r="E11662" s="940"/>
      <c r="F11662" s="941"/>
      <c r="G11662" s="937" t="str">
        <f t="array" ref="G11662">xlookup(F11662,'Internal Staffing Calculator'!E:E,'Internal Staffing Calculator'!C:C,"")</f>
        <v/>
      </c>
      <c r="H11662" s="932" t="str">
        <f t="array" ref="H11662">if(F11662&lt;&gt;"", iferror(index('Internal Staffing Calculator'!B$8:B23500,match(F11662,'Internal Staffing Calculator'!E$8:E23500,0)), "Not In Budget"),"")</f>
        <v/>
      </c>
      <c r="I11662" s="184"/>
      <c r="J11662" s="184"/>
      <c r="K11662" s="184"/>
      <c r="L11662" s="183"/>
    </row>
    <row r="11663">
      <c r="A11663" s="454"/>
      <c r="B11663" s="927"/>
      <c r="C11663" s="580"/>
      <c r="D11663" s="939"/>
      <c r="E11663" s="940"/>
      <c r="F11663" s="941"/>
      <c r="G11663" s="937" t="str">
        <f t="array" ref="G11663">xlookup(F11663,'Internal Staffing Calculator'!E:E,'Internal Staffing Calculator'!C:C,"")</f>
        <v/>
      </c>
      <c r="H11663" s="932" t="str">
        <f t="array" ref="H11663">if(F11663&lt;&gt;"", iferror(index('Internal Staffing Calculator'!B$8:B23500,match(F11663,'Internal Staffing Calculator'!E$8:E23500,0)), "Not In Budget"),"")</f>
        <v/>
      </c>
      <c r="I11663" s="184"/>
      <c r="J11663" s="184"/>
      <c r="K11663" s="184"/>
      <c r="L11663" s="183"/>
    </row>
    <row r="11664">
      <c r="A11664" s="454"/>
      <c r="B11664" s="927"/>
      <c r="C11664" s="580"/>
      <c r="D11664" s="939"/>
      <c r="E11664" s="940"/>
      <c r="F11664" s="941"/>
      <c r="G11664" s="937" t="str">
        <f t="array" ref="G11664">xlookup(F11664,'Internal Staffing Calculator'!E:E,'Internal Staffing Calculator'!C:C,"")</f>
        <v/>
      </c>
      <c r="H11664" s="932" t="str">
        <f t="array" ref="H11664">if(F11664&lt;&gt;"", iferror(index('Internal Staffing Calculator'!B$8:B23500,match(F11664,'Internal Staffing Calculator'!E$8:E23500,0)), "Not In Budget"),"")</f>
        <v/>
      </c>
      <c r="I11664" s="184"/>
      <c r="J11664" s="184"/>
      <c r="K11664" s="184"/>
      <c r="L11664" s="183"/>
    </row>
    <row r="11665">
      <c r="A11665" s="454"/>
      <c r="B11665" s="927"/>
      <c r="C11665" s="580"/>
      <c r="D11665" s="939"/>
      <c r="E11665" s="940"/>
      <c r="F11665" s="941"/>
      <c r="G11665" s="937" t="str">
        <f t="array" ref="G11665">xlookup(F11665,'Internal Staffing Calculator'!E:E,'Internal Staffing Calculator'!C:C,"")</f>
        <v/>
      </c>
      <c r="H11665" s="932" t="str">
        <f t="array" ref="H11665">if(F11665&lt;&gt;"", iferror(index('Internal Staffing Calculator'!B$8:B23500,match(F11665,'Internal Staffing Calculator'!E$8:E23500,0)), "Not In Budget"),"")</f>
        <v/>
      </c>
      <c r="I11665" s="184"/>
      <c r="J11665" s="184"/>
      <c r="K11665" s="184"/>
      <c r="L11665" s="183"/>
    </row>
    <row r="11666">
      <c r="A11666" s="454"/>
      <c r="B11666" s="927"/>
      <c r="C11666" s="580"/>
      <c r="D11666" s="939"/>
      <c r="E11666" s="940"/>
      <c r="F11666" s="941"/>
      <c r="G11666" s="937" t="str">
        <f t="array" ref="G11666">xlookup(F11666,'Internal Staffing Calculator'!E:E,'Internal Staffing Calculator'!C:C,"")</f>
        <v/>
      </c>
      <c r="H11666" s="932" t="str">
        <f t="array" ref="H11666">if(F11666&lt;&gt;"", iferror(index('Internal Staffing Calculator'!B$8:B23500,match(F11666,'Internal Staffing Calculator'!E$8:E23500,0)), "Not In Budget"),"")</f>
        <v/>
      </c>
      <c r="I11666" s="184"/>
      <c r="J11666" s="184"/>
      <c r="K11666" s="184"/>
      <c r="L11666" s="183"/>
    </row>
    <row r="11667">
      <c r="A11667" s="454"/>
      <c r="B11667" s="927"/>
      <c r="C11667" s="580"/>
      <c r="D11667" s="939"/>
      <c r="E11667" s="940"/>
      <c r="F11667" s="941"/>
      <c r="G11667" s="937" t="str">
        <f t="array" ref="G11667">xlookup(F11667,'Internal Staffing Calculator'!E:E,'Internal Staffing Calculator'!C:C,"")</f>
        <v/>
      </c>
      <c r="H11667" s="932" t="str">
        <f t="array" ref="H11667">if(F11667&lt;&gt;"", iferror(index('Internal Staffing Calculator'!B$8:B23500,match(F11667,'Internal Staffing Calculator'!E$8:E23500,0)), "Not In Budget"),"")</f>
        <v/>
      </c>
      <c r="I11667" s="184"/>
      <c r="J11667" s="184"/>
      <c r="K11667" s="184"/>
      <c r="L11667" s="183"/>
    </row>
    <row r="11668">
      <c r="A11668" s="454"/>
      <c r="B11668" s="927"/>
      <c r="C11668" s="580"/>
      <c r="D11668" s="939"/>
      <c r="E11668" s="940"/>
      <c r="F11668" s="941"/>
      <c r="G11668" s="937" t="str">
        <f t="array" ref="G11668">xlookup(F11668,'Internal Staffing Calculator'!E:E,'Internal Staffing Calculator'!C:C,"")</f>
        <v/>
      </c>
      <c r="H11668" s="932" t="str">
        <f t="array" ref="H11668">if(F11668&lt;&gt;"", iferror(index('Internal Staffing Calculator'!B$8:B23500,match(F11668,'Internal Staffing Calculator'!E$8:E23500,0)), "Not In Budget"),"")</f>
        <v/>
      </c>
      <c r="I11668" s="184"/>
      <c r="J11668" s="184"/>
      <c r="K11668" s="184"/>
      <c r="L11668" s="183"/>
    </row>
    <row r="11669">
      <c r="A11669" s="454"/>
      <c r="B11669" s="927"/>
      <c r="C11669" s="580"/>
      <c r="D11669" s="939"/>
      <c r="E11669" s="940"/>
      <c r="F11669" s="941"/>
      <c r="G11669" s="937" t="str">
        <f t="array" ref="G11669">xlookup(F11669,'Internal Staffing Calculator'!E:E,'Internal Staffing Calculator'!C:C,"")</f>
        <v/>
      </c>
      <c r="H11669" s="932" t="str">
        <f t="array" ref="H11669">if(F11669&lt;&gt;"", iferror(index('Internal Staffing Calculator'!B$8:B23500,match(F11669,'Internal Staffing Calculator'!E$8:E23500,0)), "Not In Budget"),"")</f>
        <v/>
      </c>
      <c r="I11669" s="184"/>
      <c r="J11669" s="184"/>
      <c r="K11669" s="184"/>
      <c r="L11669" s="183"/>
    </row>
    <row r="11670">
      <c r="A11670" s="454"/>
      <c r="B11670" s="927"/>
      <c r="C11670" s="580"/>
      <c r="D11670" s="939"/>
      <c r="E11670" s="940"/>
      <c r="F11670" s="941"/>
      <c r="G11670" s="937" t="str">
        <f t="array" ref="G11670">xlookup(F11670,'Internal Staffing Calculator'!E:E,'Internal Staffing Calculator'!C:C,"")</f>
        <v/>
      </c>
      <c r="H11670" s="932" t="str">
        <f t="array" ref="H11670">if(F11670&lt;&gt;"", iferror(index('Internal Staffing Calculator'!B$8:B23500,match(F11670,'Internal Staffing Calculator'!E$8:E23500,0)), "Not In Budget"),"")</f>
        <v/>
      </c>
      <c r="I11670" s="184"/>
      <c r="J11670" s="184"/>
      <c r="K11670" s="184"/>
      <c r="L11670" s="183"/>
    </row>
    <row r="11671">
      <c r="A11671" s="454"/>
      <c r="B11671" s="927"/>
      <c r="C11671" s="580"/>
      <c r="D11671" s="939"/>
      <c r="E11671" s="940"/>
      <c r="F11671" s="941"/>
      <c r="G11671" s="937" t="str">
        <f t="array" ref="G11671">xlookup(F11671,'Internal Staffing Calculator'!E:E,'Internal Staffing Calculator'!C:C,"")</f>
        <v/>
      </c>
      <c r="H11671" s="932" t="str">
        <f t="array" ref="H11671">if(F11671&lt;&gt;"", iferror(index('Internal Staffing Calculator'!B$8:B23500,match(F11671,'Internal Staffing Calculator'!E$8:E23500,0)), "Not In Budget"),"")</f>
        <v/>
      </c>
      <c r="I11671" s="184"/>
      <c r="J11671" s="184"/>
      <c r="K11671" s="184"/>
      <c r="L11671" s="183"/>
    </row>
    <row r="11672">
      <c r="A11672" s="454"/>
      <c r="B11672" s="927"/>
      <c r="C11672" s="580"/>
      <c r="D11672" s="939"/>
      <c r="E11672" s="940"/>
      <c r="F11672" s="941"/>
      <c r="G11672" s="937" t="str">
        <f t="array" ref="G11672">xlookup(F11672,'Internal Staffing Calculator'!E:E,'Internal Staffing Calculator'!C:C,"")</f>
        <v/>
      </c>
      <c r="H11672" s="932" t="str">
        <f t="array" ref="H11672">if(F11672&lt;&gt;"", iferror(index('Internal Staffing Calculator'!B$8:B23500,match(F11672,'Internal Staffing Calculator'!E$8:E23500,0)), "Not In Budget"),"")</f>
        <v/>
      </c>
      <c r="I11672" s="184"/>
      <c r="J11672" s="184"/>
      <c r="K11672" s="184"/>
      <c r="L11672" s="183"/>
    </row>
    <row r="11673">
      <c r="A11673" s="454"/>
      <c r="B11673" s="927"/>
      <c r="C11673" s="580"/>
      <c r="D11673" s="939"/>
      <c r="E11673" s="940"/>
      <c r="F11673" s="941"/>
      <c r="G11673" s="937" t="str">
        <f t="array" ref="G11673">xlookup(F11673,'Internal Staffing Calculator'!E:E,'Internal Staffing Calculator'!C:C,"")</f>
        <v/>
      </c>
      <c r="H11673" s="932" t="str">
        <f t="array" ref="H11673">if(F11673&lt;&gt;"", iferror(index('Internal Staffing Calculator'!B$8:B23500,match(F11673,'Internal Staffing Calculator'!E$8:E23500,0)), "Not In Budget"),"")</f>
        <v/>
      </c>
      <c r="I11673" s="184"/>
      <c r="J11673" s="184"/>
      <c r="K11673" s="184"/>
      <c r="L11673" s="183"/>
    </row>
    <row r="11674">
      <c r="A11674" s="454"/>
      <c r="B11674" s="927"/>
      <c r="C11674" s="580"/>
      <c r="D11674" s="939"/>
      <c r="E11674" s="940"/>
      <c r="F11674" s="941"/>
      <c r="G11674" s="937" t="str">
        <f t="array" ref="G11674">xlookup(F11674,'Internal Staffing Calculator'!E:E,'Internal Staffing Calculator'!C:C,"")</f>
        <v/>
      </c>
      <c r="H11674" s="932" t="str">
        <f t="array" ref="H11674">if(F11674&lt;&gt;"", iferror(index('Internal Staffing Calculator'!B$8:B23500,match(F11674,'Internal Staffing Calculator'!E$8:E23500,0)), "Not In Budget"),"")</f>
        <v/>
      </c>
      <c r="I11674" s="184"/>
      <c r="J11674" s="184"/>
      <c r="K11674" s="184"/>
      <c r="L11674" s="183"/>
    </row>
    <row r="11675">
      <c r="A11675" s="454"/>
      <c r="B11675" s="927"/>
      <c r="C11675" s="580"/>
      <c r="D11675" s="939"/>
      <c r="E11675" s="940"/>
      <c r="F11675" s="941"/>
      <c r="G11675" s="937" t="str">
        <f t="array" ref="G11675">xlookup(F11675,'Internal Staffing Calculator'!E:E,'Internal Staffing Calculator'!C:C,"")</f>
        <v/>
      </c>
      <c r="H11675" s="932" t="str">
        <f t="array" ref="H11675">if(F11675&lt;&gt;"", iferror(index('Internal Staffing Calculator'!B$8:B23500,match(F11675,'Internal Staffing Calculator'!E$8:E23500,0)), "Not In Budget"),"")</f>
        <v/>
      </c>
      <c r="I11675" s="184"/>
      <c r="J11675" s="184"/>
      <c r="K11675" s="184"/>
      <c r="L11675" s="183"/>
    </row>
    <row r="11676">
      <c r="A11676" s="454"/>
      <c r="B11676" s="927"/>
      <c r="C11676" s="580"/>
      <c r="D11676" s="939"/>
      <c r="E11676" s="940"/>
      <c r="F11676" s="941"/>
      <c r="G11676" s="937" t="str">
        <f t="array" ref="G11676">xlookup(F11676,'Internal Staffing Calculator'!E:E,'Internal Staffing Calculator'!C:C,"")</f>
        <v/>
      </c>
      <c r="H11676" s="932" t="str">
        <f t="array" ref="H11676">if(F11676&lt;&gt;"", iferror(index('Internal Staffing Calculator'!B$8:B23500,match(F11676,'Internal Staffing Calculator'!E$8:E23500,0)), "Not In Budget"),"")</f>
        <v/>
      </c>
      <c r="I11676" s="184"/>
      <c r="J11676" s="184"/>
      <c r="K11676" s="184"/>
      <c r="L11676" s="183"/>
    </row>
    <row r="11677">
      <c r="A11677" s="454"/>
      <c r="B11677" s="927"/>
      <c r="C11677" s="580"/>
      <c r="D11677" s="939"/>
      <c r="E11677" s="940"/>
      <c r="F11677" s="941"/>
      <c r="G11677" s="937" t="str">
        <f t="array" ref="G11677">xlookup(F11677,'Internal Staffing Calculator'!E:E,'Internal Staffing Calculator'!C:C,"")</f>
        <v/>
      </c>
      <c r="H11677" s="932" t="str">
        <f t="array" ref="H11677">if(F11677&lt;&gt;"", iferror(index('Internal Staffing Calculator'!B$8:B23500,match(F11677,'Internal Staffing Calculator'!E$8:E23500,0)), "Not In Budget"),"")</f>
        <v/>
      </c>
      <c r="I11677" s="184"/>
      <c r="J11677" s="184"/>
      <c r="K11677" s="184"/>
      <c r="L11677" s="183"/>
    </row>
    <row r="11678">
      <c r="A11678" s="454"/>
      <c r="B11678" s="927"/>
      <c r="C11678" s="580"/>
      <c r="D11678" s="939"/>
      <c r="E11678" s="940"/>
      <c r="F11678" s="941"/>
      <c r="G11678" s="937" t="str">
        <f t="array" ref="G11678">xlookup(F11678,'Internal Staffing Calculator'!E:E,'Internal Staffing Calculator'!C:C,"")</f>
        <v/>
      </c>
      <c r="H11678" s="932" t="str">
        <f t="array" ref="H11678">if(F11678&lt;&gt;"", iferror(index('Internal Staffing Calculator'!B$8:B23500,match(F11678,'Internal Staffing Calculator'!E$8:E23500,0)), "Not In Budget"),"")</f>
        <v/>
      </c>
      <c r="I11678" s="184"/>
      <c r="J11678" s="184"/>
      <c r="K11678" s="184"/>
      <c r="L11678" s="183"/>
    </row>
    <row r="11679">
      <c r="A11679" s="454"/>
      <c r="B11679" s="927"/>
      <c r="C11679" s="580"/>
      <c r="D11679" s="939"/>
      <c r="E11679" s="940"/>
      <c r="F11679" s="941"/>
      <c r="G11679" s="937" t="str">
        <f t="array" ref="G11679">xlookup(F11679,'Internal Staffing Calculator'!E:E,'Internal Staffing Calculator'!C:C,"")</f>
        <v/>
      </c>
      <c r="H11679" s="932" t="str">
        <f t="array" ref="H11679">if(F11679&lt;&gt;"", iferror(index('Internal Staffing Calculator'!B$8:B23500,match(F11679,'Internal Staffing Calculator'!E$8:E23500,0)), "Not In Budget"),"")</f>
        <v/>
      </c>
      <c r="I11679" s="184"/>
      <c r="J11679" s="184"/>
      <c r="K11679" s="184"/>
      <c r="L11679" s="183"/>
    </row>
    <row r="11680">
      <c r="A11680" s="454"/>
      <c r="B11680" s="927"/>
      <c r="C11680" s="580"/>
      <c r="D11680" s="939"/>
      <c r="E11680" s="940"/>
      <c r="F11680" s="941"/>
      <c r="G11680" s="937" t="str">
        <f t="array" ref="G11680">xlookup(F11680,'Internal Staffing Calculator'!E:E,'Internal Staffing Calculator'!C:C,"")</f>
        <v/>
      </c>
      <c r="H11680" s="932" t="str">
        <f t="array" ref="H11680">if(F11680&lt;&gt;"", iferror(index('Internal Staffing Calculator'!B$8:B23500,match(F11680,'Internal Staffing Calculator'!E$8:E23500,0)), "Not In Budget"),"")</f>
        <v/>
      </c>
      <c r="I11680" s="184"/>
      <c r="J11680" s="184"/>
      <c r="K11680" s="184"/>
      <c r="L11680" s="183"/>
    </row>
    <row r="11681">
      <c r="A11681" s="454"/>
      <c r="B11681" s="927"/>
      <c r="C11681" s="580"/>
      <c r="D11681" s="939"/>
      <c r="E11681" s="940"/>
      <c r="F11681" s="941"/>
      <c r="G11681" s="937" t="str">
        <f t="array" ref="G11681">xlookup(F11681,'Internal Staffing Calculator'!E:E,'Internal Staffing Calculator'!C:C,"")</f>
        <v/>
      </c>
      <c r="H11681" s="932" t="str">
        <f t="array" ref="H11681">if(F11681&lt;&gt;"", iferror(index('Internal Staffing Calculator'!B$8:B23500,match(F11681,'Internal Staffing Calculator'!E$8:E23500,0)), "Not In Budget"),"")</f>
        <v/>
      </c>
      <c r="I11681" s="184"/>
      <c r="J11681" s="184"/>
      <c r="K11681" s="184"/>
      <c r="L11681" s="183"/>
    </row>
    <row r="11682">
      <c r="A11682" s="454"/>
      <c r="B11682" s="927"/>
      <c r="C11682" s="580"/>
      <c r="D11682" s="939"/>
      <c r="E11682" s="940"/>
      <c r="F11682" s="941"/>
      <c r="G11682" s="937" t="str">
        <f t="array" ref="G11682">xlookup(F11682,'Internal Staffing Calculator'!E:E,'Internal Staffing Calculator'!C:C,"")</f>
        <v/>
      </c>
      <c r="H11682" s="932" t="str">
        <f t="array" ref="H11682">if(F11682&lt;&gt;"", iferror(index('Internal Staffing Calculator'!B$8:B23500,match(F11682,'Internal Staffing Calculator'!E$8:E23500,0)), "Not In Budget"),"")</f>
        <v/>
      </c>
      <c r="I11682" s="184"/>
      <c r="J11682" s="184"/>
      <c r="K11682" s="184"/>
      <c r="L11682" s="183"/>
    </row>
    <row r="11683">
      <c r="A11683" s="454"/>
      <c r="B11683" s="927"/>
      <c r="C11683" s="580"/>
      <c r="D11683" s="939"/>
      <c r="E11683" s="940"/>
      <c r="F11683" s="941"/>
      <c r="G11683" s="937" t="str">
        <f t="array" ref="G11683">xlookup(F11683,'Internal Staffing Calculator'!E:E,'Internal Staffing Calculator'!C:C,"")</f>
        <v/>
      </c>
      <c r="H11683" s="932" t="str">
        <f t="array" ref="H11683">if(F11683&lt;&gt;"", iferror(index('Internal Staffing Calculator'!B$8:B23500,match(F11683,'Internal Staffing Calculator'!E$8:E23500,0)), "Not In Budget"),"")</f>
        <v/>
      </c>
      <c r="I11683" s="184"/>
      <c r="J11683" s="184"/>
      <c r="K11683" s="184"/>
      <c r="L11683" s="183"/>
    </row>
    <row r="11684">
      <c r="A11684" s="454"/>
      <c r="B11684" s="927"/>
      <c r="C11684" s="580"/>
      <c r="D11684" s="939"/>
      <c r="E11684" s="940"/>
      <c r="F11684" s="941"/>
      <c r="G11684" s="937" t="str">
        <f t="array" ref="G11684">xlookup(F11684,'Internal Staffing Calculator'!E:E,'Internal Staffing Calculator'!C:C,"")</f>
        <v/>
      </c>
      <c r="H11684" s="932" t="str">
        <f t="array" ref="H11684">if(F11684&lt;&gt;"", iferror(index('Internal Staffing Calculator'!B$8:B23500,match(F11684,'Internal Staffing Calculator'!E$8:E23500,0)), "Not In Budget"),"")</f>
        <v/>
      </c>
      <c r="I11684" s="184"/>
      <c r="J11684" s="184"/>
      <c r="K11684" s="184"/>
      <c r="L11684" s="183"/>
    </row>
    <row r="11685">
      <c r="A11685" s="454"/>
      <c r="B11685" s="927"/>
      <c r="C11685" s="580"/>
      <c r="D11685" s="939"/>
      <c r="E11685" s="940"/>
      <c r="F11685" s="941"/>
      <c r="G11685" s="937" t="str">
        <f t="array" ref="G11685">xlookup(F11685,'Internal Staffing Calculator'!E:E,'Internal Staffing Calculator'!C:C,"")</f>
        <v/>
      </c>
      <c r="H11685" s="932" t="str">
        <f t="array" ref="H11685">if(F11685&lt;&gt;"", iferror(index('Internal Staffing Calculator'!B$8:B23500,match(F11685,'Internal Staffing Calculator'!E$8:E23500,0)), "Not In Budget"),"")</f>
        <v/>
      </c>
      <c r="I11685" s="184"/>
      <c r="J11685" s="184"/>
      <c r="K11685" s="184"/>
      <c r="L11685" s="183"/>
    </row>
    <row r="11686">
      <c r="A11686" s="454"/>
      <c r="B11686" s="927"/>
      <c r="C11686" s="580"/>
      <c r="D11686" s="939"/>
      <c r="E11686" s="940"/>
      <c r="F11686" s="941"/>
      <c r="G11686" s="937" t="str">
        <f t="array" ref="G11686">xlookup(F11686,'Internal Staffing Calculator'!E:E,'Internal Staffing Calculator'!C:C,"")</f>
        <v/>
      </c>
      <c r="H11686" s="932" t="str">
        <f t="array" ref="H11686">if(F11686&lt;&gt;"", iferror(index('Internal Staffing Calculator'!B$8:B23500,match(F11686,'Internal Staffing Calculator'!E$8:E23500,0)), "Not In Budget"),"")</f>
        <v/>
      </c>
      <c r="I11686" s="184"/>
      <c r="J11686" s="184"/>
      <c r="K11686" s="184"/>
      <c r="L11686" s="183"/>
    </row>
    <row r="11687">
      <c r="A11687" s="454"/>
      <c r="B11687" s="927"/>
      <c r="C11687" s="580"/>
      <c r="D11687" s="939"/>
      <c r="E11687" s="940"/>
      <c r="F11687" s="941"/>
      <c r="G11687" s="937" t="str">
        <f t="array" ref="G11687">xlookup(F11687,'Internal Staffing Calculator'!E:E,'Internal Staffing Calculator'!C:C,"")</f>
        <v/>
      </c>
      <c r="H11687" s="932" t="str">
        <f t="array" ref="H11687">if(F11687&lt;&gt;"", iferror(index('Internal Staffing Calculator'!B$8:B23500,match(F11687,'Internal Staffing Calculator'!E$8:E23500,0)), "Not In Budget"),"")</f>
        <v/>
      </c>
      <c r="I11687" s="184"/>
      <c r="J11687" s="184"/>
      <c r="K11687" s="184"/>
      <c r="L11687" s="183"/>
    </row>
    <row r="11688">
      <c r="A11688" s="454"/>
      <c r="B11688" s="927"/>
      <c r="C11688" s="580"/>
      <c r="D11688" s="939"/>
      <c r="E11688" s="940"/>
      <c r="F11688" s="941"/>
      <c r="G11688" s="937" t="str">
        <f t="array" ref="G11688">xlookup(F11688,'Internal Staffing Calculator'!E:E,'Internal Staffing Calculator'!C:C,"")</f>
        <v/>
      </c>
      <c r="H11688" s="932" t="str">
        <f t="array" ref="H11688">if(F11688&lt;&gt;"", iferror(index('Internal Staffing Calculator'!B$8:B23500,match(F11688,'Internal Staffing Calculator'!E$8:E23500,0)), "Not In Budget"),"")</f>
        <v/>
      </c>
      <c r="I11688" s="184"/>
      <c r="J11688" s="184"/>
      <c r="K11688" s="184"/>
      <c r="L11688" s="183"/>
    </row>
    <row r="11689">
      <c r="A11689" s="454"/>
      <c r="B11689" s="927"/>
      <c r="C11689" s="580"/>
      <c r="D11689" s="939"/>
      <c r="E11689" s="940"/>
      <c r="F11689" s="941"/>
      <c r="G11689" s="937" t="str">
        <f t="array" ref="G11689">xlookup(F11689,'Internal Staffing Calculator'!E:E,'Internal Staffing Calculator'!C:C,"")</f>
        <v/>
      </c>
      <c r="H11689" s="932" t="str">
        <f t="array" ref="H11689">if(F11689&lt;&gt;"", iferror(index('Internal Staffing Calculator'!B$8:B23500,match(F11689,'Internal Staffing Calculator'!E$8:E23500,0)), "Not In Budget"),"")</f>
        <v/>
      </c>
      <c r="I11689" s="184"/>
      <c r="J11689" s="184"/>
      <c r="K11689" s="184"/>
      <c r="L11689" s="183"/>
    </row>
    <row r="11690">
      <c r="A11690" s="454"/>
      <c r="B11690" s="927"/>
      <c r="C11690" s="580"/>
      <c r="D11690" s="939"/>
      <c r="E11690" s="940"/>
      <c r="F11690" s="941"/>
      <c r="G11690" s="937" t="str">
        <f t="array" ref="G11690">xlookup(F11690,'Internal Staffing Calculator'!E:E,'Internal Staffing Calculator'!C:C,"")</f>
        <v/>
      </c>
      <c r="H11690" s="932" t="str">
        <f t="array" ref="H11690">if(F11690&lt;&gt;"", iferror(index('Internal Staffing Calculator'!B$8:B23500,match(F11690,'Internal Staffing Calculator'!E$8:E23500,0)), "Not In Budget"),"")</f>
        <v/>
      </c>
      <c r="I11690" s="184"/>
      <c r="J11690" s="184"/>
      <c r="K11690" s="184"/>
      <c r="L11690" s="183"/>
    </row>
    <row r="11691">
      <c r="A11691" s="454"/>
      <c r="B11691" s="927"/>
      <c r="C11691" s="580"/>
      <c r="D11691" s="939"/>
      <c r="E11691" s="940"/>
      <c r="F11691" s="941"/>
      <c r="G11691" s="937" t="str">
        <f t="array" ref="G11691">xlookup(F11691,'Internal Staffing Calculator'!E:E,'Internal Staffing Calculator'!C:C,"")</f>
        <v/>
      </c>
      <c r="H11691" s="932" t="str">
        <f t="array" ref="H11691">if(F11691&lt;&gt;"", iferror(index('Internal Staffing Calculator'!B$8:B23500,match(F11691,'Internal Staffing Calculator'!E$8:E23500,0)), "Not In Budget"),"")</f>
        <v/>
      </c>
      <c r="I11691" s="184"/>
      <c r="J11691" s="184"/>
      <c r="K11691" s="184"/>
      <c r="L11691" s="183"/>
    </row>
    <row r="11692">
      <c r="A11692" s="454"/>
      <c r="B11692" s="927"/>
      <c r="C11692" s="580"/>
      <c r="D11692" s="939"/>
      <c r="E11692" s="940"/>
      <c r="F11692" s="941"/>
      <c r="G11692" s="937" t="str">
        <f t="array" ref="G11692">xlookup(F11692,'Internal Staffing Calculator'!E:E,'Internal Staffing Calculator'!C:C,"")</f>
        <v/>
      </c>
      <c r="H11692" s="932" t="str">
        <f t="array" ref="H11692">if(F11692&lt;&gt;"", iferror(index('Internal Staffing Calculator'!B$8:B23500,match(F11692,'Internal Staffing Calculator'!E$8:E23500,0)), "Not In Budget"),"")</f>
        <v/>
      </c>
      <c r="I11692" s="184"/>
      <c r="J11692" s="184"/>
      <c r="K11692" s="184"/>
      <c r="L11692" s="183"/>
    </row>
    <row r="11693">
      <c r="A11693" s="454"/>
      <c r="B11693" s="927"/>
      <c r="C11693" s="580"/>
      <c r="D11693" s="939"/>
      <c r="E11693" s="940"/>
      <c r="F11693" s="941"/>
      <c r="G11693" s="937" t="str">
        <f t="array" ref="G11693">xlookup(F11693,'Internal Staffing Calculator'!E:E,'Internal Staffing Calculator'!C:C,"")</f>
        <v/>
      </c>
      <c r="H11693" s="932" t="str">
        <f t="array" ref="H11693">if(F11693&lt;&gt;"", iferror(index('Internal Staffing Calculator'!B$8:B23500,match(F11693,'Internal Staffing Calculator'!E$8:E23500,0)), "Not In Budget"),"")</f>
        <v/>
      </c>
      <c r="I11693" s="184"/>
      <c r="J11693" s="184"/>
      <c r="K11693" s="184"/>
      <c r="L11693" s="183"/>
    </row>
    <row r="11694">
      <c r="A11694" s="454"/>
      <c r="B11694" s="927"/>
      <c r="C11694" s="580"/>
      <c r="D11694" s="939"/>
      <c r="E11694" s="940"/>
      <c r="F11694" s="941"/>
      <c r="G11694" s="937" t="str">
        <f t="array" ref="G11694">xlookup(F11694,'Internal Staffing Calculator'!E:E,'Internal Staffing Calculator'!C:C,"")</f>
        <v/>
      </c>
      <c r="H11694" s="932" t="str">
        <f t="array" ref="H11694">if(F11694&lt;&gt;"", iferror(index('Internal Staffing Calculator'!B$8:B23500,match(F11694,'Internal Staffing Calculator'!E$8:E23500,0)), "Not In Budget"),"")</f>
        <v/>
      </c>
      <c r="I11694" s="184"/>
      <c r="J11694" s="184"/>
      <c r="K11694" s="184"/>
      <c r="L11694" s="183"/>
    </row>
    <row r="11695">
      <c r="A11695" s="454"/>
      <c r="B11695" s="927"/>
      <c r="C11695" s="580"/>
      <c r="D11695" s="939"/>
      <c r="E11695" s="940"/>
      <c r="F11695" s="941"/>
      <c r="G11695" s="937" t="str">
        <f t="array" ref="G11695">xlookup(F11695,'Internal Staffing Calculator'!E:E,'Internal Staffing Calculator'!C:C,"")</f>
        <v/>
      </c>
      <c r="H11695" s="932" t="str">
        <f t="array" ref="H11695">if(F11695&lt;&gt;"", iferror(index('Internal Staffing Calculator'!B$8:B23500,match(F11695,'Internal Staffing Calculator'!E$8:E23500,0)), "Not In Budget"),"")</f>
        <v/>
      </c>
      <c r="I11695" s="184"/>
      <c r="J11695" s="184"/>
      <c r="K11695" s="184"/>
      <c r="L11695" s="183"/>
    </row>
    <row r="11696">
      <c r="A11696" s="454"/>
      <c r="B11696" s="927"/>
      <c r="C11696" s="580"/>
      <c r="D11696" s="939"/>
      <c r="E11696" s="940"/>
      <c r="F11696" s="941"/>
      <c r="G11696" s="937" t="str">
        <f t="array" ref="G11696">xlookup(F11696,'Internal Staffing Calculator'!E:E,'Internal Staffing Calculator'!C:C,"")</f>
        <v/>
      </c>
      <c r="H11696" s="932" t="str">
        <f t="array" ref="H11696">if(F11696&lt;&gt;"", iferror(index('Internal Staffing Calculator'!B$8:B23500,match(F11696,'Internal Staffing Calculator'!E$8:E23500,0)), "Not In Budget"),"")</f>
        <v/>
      </c>
      <c r="I11696" s="184"/>
      <c r="J11696" s="184"/>
      <c r="K11696" s="184"/>
      <c r="L11696" s="183"/>
    </row>
    <row r="11697">
      <c r="A11697" s="454"/>
      <c r="B11697" s="927"/>
      <c r="C11697" s="580"/>
      <c r="D11697" s="939"/>
      <c r="E11697" s="940"/>
      <c r="F11697" s="941"/>
      <c r="G11697" s="937" t="str">
        <f t="array" ref="G11697">xlookup(F11697,'Internal Staffing Calculator'!E:E,'Internal Staffing Calculator'!C:C,"")</f>
        <v/>
      </c>
      <c r="H11697" s="932" t="str">
        <f t="array" ref="H11697">if(F11697&lt;&gt;"", iferror(index('Internal Staffing Calculator'!B$8:B23500,match(F11697,'Internal Staffing Calculator'!E$8:E23500,0)), "Not In Budget"),"")</f>
        <v/>
      </c>
      <c r="I11697" s="184"/>
      <c r="J11697" s="184"/>
      <c r="K11697" s="184"/>
      <c r="L11697" s="183"/>
    </row>
    <row r="11698">
      <c r="A11698" s="454"/>
      <c r="B11698" s="927"/>
      <c r="C11698" s="580"/>
      <c r="D11698" s="939"/>
      <c r="E11698" s="940"/>
      <c r="F11698" s="941"/>
      <c r="G11698" s="937" t="str">
        <f t="array" ref="G11698">xlookup(F11698,'Internal Staffing Calculator'!E:E,'Internal Staffing Calculator'!C:C,"")</f>
        <v/>
      </c>
      <c r="H11698" s="932" t="str">
        <f t="array" ref="H11698">if(F11698&lt;&gt;"", iferror(index('Internal Staffing Calculator'!B$8:B23500,match(F11698,'Internal Staffing Calculator'!E$8:E23500,0)), "Not In Budget"),"")</f>
        <v/>
      </c>
      <c r="I11698" s="184"/>
      <c r="J11698" s="184"/>
      <c r="K11698" s="184"/>
      <c r="L11698" s="183"/>
    </row>
    <row r="11699">
      <c r="A11699" s="454"/>
      <c r="B11699" s="927"/>
      <c r="C11699" s="580"/>
      <c r="D11699" s="939"/>
      <c r="E11699" s="940"/>
      <c r="F11699" s="941"/>
      <c r="G11699" s="937" t="str">
        <f t="array" ref="G11699">xlookup(F11699,'Internal Staffing Calculator'!E:E,'Internal Staffing Calculator'!C:C,"")</f>
        <v/>
      </c>
      <c r="H11699" s="932" t="str">
        <f t="array" ref="H11699">if(F11699&lt;&gt;"", iferror(index('Internal Staffing Calculator'!B$8:B23500,match(F11699,'Internal Staffing Calculator'!E$8:E23500,0)), "Not In Budget"),"")</f>
        <v/>
      </c>
      <c r="I11699" s="184"/>
      <c r="J11699" s="184"/>
      <c r="K11699" s="184"/>
      <c r="L11699" s="183"/>
    </row>
    <row r="11700">
      <c r="A11700" s="454"/>
      <c r="B11700" s="927"/>
      <c r="C11700" s="580"/>
      <c r="D11700" s="939"/>
      <c r="E11700" s="940"/>
      <c r="F11700" s="941"/>
      <c r="G11700" s="937" t="str">
        <f t="array" ref="G11700">xlookup(F11700,'Internal Staffing Calculator'!E:E,'Internal Staffing Calculator'!C:C,"")</f>
        <v/>
      </c>
      <c r="H11700" s="932" t="str">
        <f t="array" ref="H11700">if(F11700&lt;&gt;"", iferror(index('Internal Staffing Calculator'!B$8:B23500,match(F11700,'Internal Staffing Calculator'!E$8:E23500,0)), "Not In Budget"),"")</f>
        <v/>
      </c>
      <c r="I11700" s="184"/>
      <c r="J11700" s="184"/>
      <c r="K11700" s="184"/>
      <c r="L11700" s="183"/>
    </row>
    <row r="11701">
      <c r="A11701" s="454"/>
      <c r="B11701" s="927"/>
      <c r="C11701" s="580"/>
      <c r="D11701" s="939"/>
      <c r="E11701" s="940"/>
      <c r="F11701" s="941"/>
      <c r="G11701" s="937" t="str">
        <f t="array" ref="G11701">xlookup(F11701,'Internal Staffing Calculator'!E:E,'Internal Staffing Calculator'!C:C,"")</f>
        <v/>
      </c>
      <c r="H11701" s="932" t="str">
        <f t="array" ref="H11701">if(F11701&lt;&gt;"", iferror(index('Internal Staffing Calculator'!B$8:B23500,match(F11701,'Internal Staffing Calculator'!E$8:E23500,0)), "Not In Budget"),"")</f>
        <v/>
      </c>
      <c r="I11701" s="184"/>
      <c r="J11701" s="184"/>
      <c r="K11701" s="184"/>
      <c r="L11701" s="183"/>
    </row>
    <row r="11702">
      <c r="A11702" s="454"/>
      <c r="B11702" s="927"/>
      <c r="C11702" s="580"/>
      <c r="D11702" s="939"/>
      <c r="E11702" s="940"/>
      <c r="F11702" s="941"/>
      <c r="G11702" s="937" t="str">
        <f t="array" ref="G11702">xlookup(F11702,'Internal Staffing Calculator'!E:E,'Internal Staffing Calculator'!C:C,"")</f>
        <v/>
      </c>
      <c r="H11702" s="932" t="str">
        <f t="array" ref="H11702">if(F11702&lt;&gt;"", iferror(index('Internal Staffing Calculator'!B$8:B23500,match(F11702,'Internal Staffing Calculator'!E$8:E23500,0)), "Not In Budget"),"")</f>
        <v/>
      </c>
      <c r="I11702" s="184"/>
      <c r="J11702" s="184"/>
      <c r="K11702" s="184"/>
      <c r="L11702" s="183"/>
    </row>
    <row r="11703">
      <c r="A11703" s="454"/>
      <c r="B11703" s="927"/>
      <c r="C11703" s="580"/>
      <c r="D11703" s="939"/>
      <c r="E11703" s="940"/>
      <c r="F11703" s="941"/>
      <c r="G11703" s="937" t="str">
        <f t="array" ref="G11703">xlookup(F11703,'Internal Staffing Calculator'!E:E,'Internal Staffing Calculator'!C:C,"")</f>
        <v/>
      </c>
      <c r="H11703" s="932" t="str">
        <f t="array" ref="H11703">if(F11703&lt;&gt;"", iferror(index('Internal Staffing Calculator'!B$8:B23500,match(F11703,'Internal Staffing Calculator'!E$8:E23500,0)), "Not In Budget"),"")</f>
        <v/>
      </c>
      <c r="I11703" s="184"/>
      <c r="J11703" s="184"/>
      <c r="K11703" s="184"/>
      <c r="L11703" s="183"/>
    </row>
    <row r="11704">
      <c r="A11704" s="454"/>
      <c r="B11704" s="927"/>
      <c r="C11704" s="580"/>
      <c r="D11704" s="939"/>
      <c r="E11704" s="940"/>
      <c r="F11704" s="941"/>
      <c r="G11704" s="937" t="str">
        <f t="array" ref="G11704">xlookup(F11704,'Internal Staffing Calculator'!E:E,'Internal Staffing Calculator'!C:C,"")</f>
        <v/>
      </c>
      <c r="H11704" s="932" t="str">
        <f t="array" ref="H11704">if(F11704&lt;&gt;"", iferror(index('Internal Staffing Calculator'!B$8:B23500,match(F11704,'Internal Staffing Calculator'!E$8:E23500,0)), "Not In Budget"),"")</f>
        <v/>
      </c>
      <c r="I11704" s="184"/>
      <c r="J11704" s="184"/>
      <c r="K11704" s="184"/>
      <c r="L11704" s="183"/>
    </row>
    <row r="11705">
      <c r="A11705" s="454"/>
      <c r="B11705" s="927"/>
      <c r="C11705" s="580"/>
      <c r="D11705" s="939"/>
      <c r="E11705" s="940"/>
      <c r="F11705" s="941"/>
      <c r="G11705" s="937" t="str">
        <f t="array" ref="G11705">xlookup(F11705,'Internal Staffing Calculator'!E:E,'Internal Staffing Calculator'!C:C,"")</f>
        <v/>
      </c>
      <c r="H11705" s="932" t="str">
        <f t="array" ref="H11705">if(F11705&lt;&gt;"", iferror(index('Internal Staffing Calculator'!B$8:B23500,match(F11705,'Internal Staffing Calculator'!E$8:E23500,0)), "Not In Budget"),"")</f>
        <v/>
      </c>
      <c r="I11705" s="184"/>
      <c r="J11705" s="184"/>
      <c r="K11705" s="184"/>
      <c r="L11705" s="183"/>
    </row>
    <row r="11706">
      <c r="A11706" s="454"/>
      <c r="B11706" s="927"/>
      <c r="C11706" s="580"/>
      <c r="D11706" s="939"/>
      <c r="E11706" s="940"/>
      <c r="F11706" s="941"/>
      <c r="G11706" s="937" t="str">
        <f t="array" ref="G11706">xlookup(F11706,'Internal Staffing Calculator'!E:E,'Internal Staffing Calculator'!C:C,"")</f>
        <v/>
      </c>
      <c r="H11706" s="932" t="str">
        <f t="array" ref="H11706">if(F11706&lt;&gt;"", iferror(index('Internal Staffing Calculator'!B$8:B23500,match(F11706,'Internal Staffing Calculator'!E$8:E23500,0)), "Not In Budget"),"")</f>
        <v/>
      </c>
      <c r="I11706" s="184"/>
      <c r="J11706" s="184"/>
      <c r="K11706" s="184"/>
      <c r="L11706" s="183"/>
    </row>
    <row r="11707">
      <c r="A11707" s="454"/>
      <c r="B11707" s="927"/>
      <c r="C11707" s="580"/>
      <c r="D11707" s="939"/>
      <c r="E11707" s="940"/>
      <c r="F11707" s="941"/>
      <c r="G11707" s="937" t="str">
        <f t="array" ref="G11707">xlookup(F11707,'Internal Staffing Calculator'!E:E,'Internal Staffing Calculator'!C:C,"")</f>
        <v/>
      </c>
      <c r="H11707" s="932" t="str">
        <f t="array" ref="H11707">if(F11707&lt;&gt;"", iferror(index('Internal Staffing Calculator'!B$8:B23500,match(F11707,'Internal Staffing Calculator'!E$8:E23500,0)), "Not In Budget"),"")</f>
        <v/>
      </c>
      <c r="I11707" s="184"/>
      <c r="J11707" s="184"/>
      <c r="K11707" s="184"/>
      <c r="L11707" s="183"/>
    </row>
    <row r="11708">
      <c r="A11708" s="454"/>
      <c r="B11708" s="927"/>
      <c r="C11708" s="580"/>
      <c r="D11708" s="939"/>
      <c r="E11708" s="940"/>
      <c r="F11708" s="941"/>
      <c r="G11708" s="937" t="str">
        <f t="array" ref="G11708">xlookup(F11708,'Internal Staffing Calculator'!E:E,'Internal Staffing Calculator'!C:C,"")</f>
        <v/>
      </c>
      <c r="H11708" s="932" t="str">
        <f t="array" ref="H11708">if(F11708&lt;&gt;"", iferror(index('Internal Staffing Calculator'!B$8:B23500,match(F11708,'Internal Staffing Calculator'!E$8:E23500,0)), "Not In Budget"),"")</f>
        <v/>
      </c>
      <c r="I11708" s="184"/>
      <c r="J11708" s="184"/>
      <c r="K11708" s="184"/>
      <c r="L11708" s="183"/>
    </row>
    <row r="11709">
      <c r="A11709" s="454"/>
      <c r="B11709" s="927"/>
      <c r="C11709" s="580"/>
      <c r="D11709" s="939"/>
      <c r="E11709" s="940"/>
      <c r="F11709" s="941"/>
      <c r="G11709" s="937" t="str">
        <f t="array" ref="G11709">xlookup(F11709,'Internal Staffing Calculator'!E:E,'Internal Staffing Calculator'!C:C,"")</f>
        <v/>
      </c>
      <c r="H11709" s="932" t="str">
        <f t="array" ref="H11709">if(F11709&lt;&gt;"", iferror(index('Internal Staffing Calculator'!B$8:B23500,match(F11709,'Internal Staffing Calculator'!E$8:E23500,0)), "Not In Budget"),"")</f>
        <v/>
      </c>
      <c r="I11709" s="184"/>
      <c r="J11709" s="184"/>
      <c r="K11709" s="184"/>
      <c r="L11709" s="183"/>
    </row>
    <row r="11710">
      <c r="A11710" s="454"/>
      <c r="B11710" s="927"/>
      <c r="C11710" s="580"/>
      <c r="D11710" s="939"/>
      <c r="E11710" s="940"/>
      <c r="F11710" s="941"/>
      <c r="G11710" s="937" t="str">
        <f t="array" ref="G11710">xlookup(F11710,'Internal Staffing Calculator'!E:E,'Internal Staffing Calculator'!C:C,"")</f>
        <v/>
      </c>
      <c r="H11710" s="932" t="str">
        <f t="array" ref="H11710">if(F11710&lt;&gt;"", iferror(index('Internal Staffing Calculator'!B$8:B23500,match(F11710,'Internal Staffing Calculator'!E$8:E23500,0)), "Not In Budget"),"")</f>
        <v/>
      </c>
      <c r="I11710" s="184"/>
      <c r="J11710" s="184"/>
      <c r="K11710" s="184"/>
      <c r="L11710" s="183"/>
    </row>
    <row r="11711">
      <c r="A11711" s="454"/>
      <c r="B11711" s="927"/>
      <c r="C11711" s="580"/>
      <c r="D11711" s="939"/>
      <c r="E11711" s="940"/>
      <c r="F11711" s="941"/>
      <c r="G11711" s="937" t="str">
        <f t="array" ref="G11711">xlookup(F11711,'Internal Staffing Calculator'!E:E,'Internal Staffing Calculator'!C:C,"")</f>
        <v/>
      </c>
      <c r="H11711" s="932" t="str">
        <f t="array" ref="H11711">if(F11711&lt;&gt;"", iferror(index('Internal Staffing Calculator'!B$8:B23500,match(F11711,'Internal Staffing Calculator'!E$8:E23500,0)), "Not In Budget"),"")</f>
        <v/>
      </c>
      <c r="I11711" s="184"/>
      <c r="J11711" s="184"/>
      <c r="K11711" s="184"/>
      <c r="L11711" s="183"/>
    </row>
    <row r="11712">
      <c r="A11712" s="454"/>
      <c r="B11712" s="927"/>
      <c r="C11712" s="580"/>
      <c r="D11712" s="939"/>
      <c r="E11712" s="940"/>
      <c r="F11712" s="941"/>
      <c r="G11712" s="937" t="str">
        <f t="array" ref="G11712">xlookup(F11712,'Internal Staffing Calculator'!E:E,'Internal Staffing Calculator'!C:C,"")</f>
        <v/>
      </c>
      <c r="H11712" s="932" t="str">
        <f t="array" ref="H11712">if(F11712&lt;&gt;"", iferror(index('Internal Staffing Calculator'!B$8:B23500,match(F11712,'Internal Staffing Calculator'!E$8:E23500,0)), "Not In Budget"),"")</f>
        <v/>
      </c>
      <c r="I11712" s="184"/>
      <c r="J11712" s="184"/>
      <c r="K11712" s="184"/>
      <c r="L11712" s="183"/>
    </row>
    <row r="11713">
      <c r="A11713" s="454"/>
      <c r="B11713" s="927"/>
      <c r="C11713" s="580"/>
      <c r="D11713" s="939"/>
      <c r="E11713" s="940"/>
      <c r="F11713" s="941"/>
      <c r="G11713" s="937" t="str">
        <f t="array" ref="G11713">xlookup(F11713,'Internal Staffing Calculator'!E:E,'Internal Staffing Calculator'!C:C,"")</f>
        <v/>
      </c>
      <c r="H11713" s="932" t="str">
        <f t="array" ref="H11713">if(F11713&lt;&gt;"", iferror(index('Internal Staffing Calculator'!B$8:B23500,match(F11713,'Internal Staffing Calculator'!E$8:E23500,0)), "Not In Budget"),"")</f>
        <v/>
      </c>
      <c r="I11713" s="184"/>
      <c r="J11713" s="184"/>
      <c r="K11713" s="184"/>
      <c r="L11713" s="183"/>
    </row>
    <row r="11714">
      <c r="A11714" s="454"/>
      <c r="B11714" s="927"/>
      <c r="C11714" s="580"/>
      <c r="D11714" s="939"/>
      <c r="E11714" s="940"/>
      <c r="F11714" s="941"/>
      <c r="G11714" s="937" t="str">
        <f t="array" ref="G11714">xlookup(F11714,'Internal Staffing Calculator'!E:E,'Internal Staffing Calculator'!C:C,"")</f>
        <v/>
      </c>
      <c r="H11714" s="932" t="str">
        <f t="array" ref="H11714">if(F11714&lt;&gt;"", iferror(index('Internal Staffing Calculator'!B$8:B23500,match(F11714,'Internal Staffing Calculator'!E$8:E23500,0)), "Not In Budget"),"")</f>
        <v/>
      </c>
      <c r="I11714" s="184"/>
      <c r="J11714" s="184"/>
      <c r="K11714" s="184"/>
      <c r="L11714" s="183"/>
    </row>
    <row r="11715">
      <c r="A11715" s="454"/>
      <c r="B11715" s="927"/>
      <c r="C11715" s="580"/>
      <c r="D11715" s="939"/>
      <c r="E11715" s="940"/>
      <c r="F11715" s="941"/>
      <c r="G11715" s="937" t="str">
        <f t="array" ref="G11715">xlookup(F11715,'Internal Staffing Calculator'!E:E,'Internal Staffing Calculator'!C:C,"")</f>
        <v/>
      </c>
      <c r="H11715" s="932" t="str">
        <f t="array" ref="H11715">if(F11715&lt;&gt;"", iferror(index('Internal Staffing Calculator'!B$8:B23500,match(F11715,'Internal Staffing Calculator'!E$8:E23500,0)), "Not In Budget"),"")</f>
        <v/>
      </c>
      <c r="I11715" s="184"/>
      <c r="J11715" s="184"/>
      <c r="K11715" s="184"/>
      <c r="L11715" s="183"/>
    </row>
    <row r="11716">
      <c r="A11716" s="454"/>
      <c r="B11716" s="927"/>
      <c r="C11716" s="580"/>
      <c r="D11716" s="939"/>
      <c r="E11716" s="940"/>
      <c r="F11716" s="941"/>
      <c r="G11716" s="937" t="str">
        <f t="array" ref="G11716">xlookup(F11716,'Internal Staffing Calculator'!E:E,'Internal Staffing Calculator'!C:C,"")</f>
        <v/>
      </c>
      <c r="H11716" s="932" t="str">
        <f t="array" ref="H11716">if(F11716&lt;&gt;"", iferror(index('Internal Staffing Calculator'!B$8:B23500,match(F11716,'Internal Staffing Calculator'!E$8:E23500,0)), "Not In Budget"),"")</f>
        <v/>
      </c>
      <c r="I11716" s="184"/>
      <c r="J11716" s="184"/>
      <c r="K11716" s="184"/>
      <c r="L11716" s="183"/>
    </row>
    <row r="11717">
      <c r="A11717" s="454"/>
      <c r="B11717" s="927"/>
      <c r="C11717" s="580"/>
      <c r="D11717" s="939"/>
      <c r="E11717" s="940"/>
      <c r="F11717" s="941"/>
      <c r="G11717" s="937" t="str">
        <f t="array" ref="G11717">xlookup(F11717,'Internal Staffing Calculator'!E:E,'Internal Staffing Calculator'!C:C,"")</f>
        <v/>
      </c>
      <c r="H11717" s="932" t="str">
        <f t="array" ref="H11717">if(F11717&lt;&gt;"", iferror(index('Internal Staffing Calculator'!B$8:B23500,match(F11717,'Internal Staffing Calculator'!E$8:E23500,0)), "Not In Budget"),"")</f>
        <v/>
      </c>
      <c r="I11717" s="184"/>
      <c r="J11717" s="184"/>
      <c r="K11717" s="184"/>
      <c r="L11717" s="183"/>
    </row>
    <row r="11718">
      <c r="A11718" s="454"/>
      <c r="B11718" s="927"/>
      <c r="C11718" s="580"/>
      <c r="D11718" s="939"/>
      <c r="E11718" s="940"/>
      <c r="F11718" s="941"/>
      <c r="G11718" s="937" t="str">
        <f t="array" ref="G11718">xlookup(F11718,'Internal Staffing Calculator'!E:E,'Internal Staffing Calculator'!C:C,"")</f>
        <v/>
      </c>
      <c r="H11718" s="932" t="str">
        <f t="array" ref="H11718">if(F11718&lt;&gt;"", iferror(index('Internal Staffing Calculator'!B$8:B23500,match(F11718,'Internal Staffing Calculator'!E$8:E23500,0)), "Not In Budget"),"")</f>
        <v/>
      </c>
      <c r="I11718" s="184"/>
      <c r="J11718" s="184"/>
      <c r="K11718" s="184"/>
      <c r="L11718" s="183"/>
    </row>
    <row r="11719">
      <c r="A11719" s="454"/>
      <c r="B11719" s="927"/>
      <c r="C11719" s="580"/>
      <c r="D11719" s="939"/>
      <c r="E11719" s="940"/>
      <c r="F11719" s="941"/>
      <c r="G11719" s="937" t="str">
        <f t="array" ref="G11719">xlookup(F11719,'Internal Staffing Calculator'!E:E,'Internal Staffing Calculator'!C:C,"")</f>
        <v/>
      </c>
      <c r="H11719" s="932" t="str">
        <f t="array" ref="H11719">if(F11719&lt;&gt;"", iferror(index('Internal Staffing Calculator'!B$8:B23500,match(F11719,'Internal Staffing Calculator'!E$8:E23500,0)), "Not In Budget"),"")</f>
        <v/>
      </c>
      <c r="I11719" s="184"/>
      <c r="J11719" s="184"/>
      <c r="K11719" s="184"/>
      <c r="L11719" s="183"/>
    </row>
    <row r="11720">
      <c r="A11720" s="454"/>
      <c r="B11720" s="927"/>
      <c r="C11720" s="580"/>
      <c r="D11720" s="939"/>
      <c r="E11720" s="940"/>
      <c r="F11720" s="941"/>
      <c r="G11720" s="937" t="str">
        <f t="array" ref="G11720">xlookup(F11720,'Internal Staffing Calculator'!E:E,'Internal Staffing Calculator'!C:C,"")</f>
        <v/>
      </c>
      <c r="H11720" s="932" t="str">
        <f t="array" ref="H11720">if(F11720&lt;&gt;"", iferror(index('Internal Staffing Calculator'!B$8:B23500,match(F11720,'Internal Staffing Calculator'!E$8:E23500,0)), "Not In Budget"),"")</f>
        <v/>
      </c>
      <c r="I11720" s="184"/>
      <c r="J11720" s="184"/>
      <c r="K11720" s="184"/>
      <c r="L11720" s="183"/>
    </row>
    <row r="11721">
      <c r="A11721" s="454"/>
      <c r="B11721" s="927"/>
      <c r="C11721" s="580"/>
      <c r="D11721" s="939"/>
      <c r="E11721" s="940"/>
      <c r="F11721" s="941"/>
      <c r="G11721" s="937" t="str">
        <f t="array" ref="G11721">xlookup(F11721,'Internal Staffing Calculator'!E:E,'Internal Staffing Calculator'!C:C,"")</f>
        <v/>
      </c>
      <c r="H11721" s="932" t="str">
        <f t="array" ref="H11721">if(F11721&lt;&gt;"", iferror(index('Internal Staffing Calculator'!B$8:B23500,match(F11721,'Internal Staffing Calculator'!E$8:E23500,0)), "Not In Budget"),"")</f>
        <v/>
      </c>
      <c r="I11721" s="184"/>
      <c r="J11721" s="184"/>
      <c r="K11721" s="184"/>
      <c r="L11721" s="183"/>
    </row>
    <row r="11722">
      <c r="A11722" s="454"/>
      <c r="B11722" s="927"/>
      <c r="C11722" s="580"/>
      <c r="D11722" s="939"/>
      <c r="E11722" s="940"/>
      <c r="F11722" s="941"/>
      <c r="G11722" s="937" t="str">
        <f t="array" ref="G11722">xlookup(F11722,'Internal Staffing Calculator'!E:E,'Internal Staffing Calculator'!C:C,"")</f>
        <v/>
      </c>
      <c r="H11722" s="932" t="str">
        <f t="array" ref="H11722">if(F11722&lt;&gt;"", iferror(index('Internal Staffing Calculator'!B$8:B23500,match(F11722,'Internal Staffing Calculator'!E$8:E23500,0)), "Not In Budget"),"")</f>
        <v/>
      </c>
      <c r="I11722" s="184"/>
      <c r="J11722" s="184"/>
      <c r="K11722" s="184"/>
      <c r="L11722" s="183"/>
    </row>
    <row r="11723">
      <c r="A11723" s="454"/>
      <c r="B11723" s="927"/>
      <c r="C11723" s="580"/>
      <c r="D11723" s="939"/>
      <c r="E11723" s="940"/>
      <c r="F11723" s="941"/>
      <c r="G11723" s="937" t="str">
        <f t="array" ref="G11723">xlookup(F11723,'Internal Staffing Calculator'!E:E,'Internal Staffing Calculator'!C:C,"")</f>
        <v/>
      </c>
      <c r="H11723" s="932" t="str">
        <f t="array" ref="H11723">if(F11723&lt;&gt;"", iferror(index('Internal Staffing Calculator'!B$8:B23500,match(F11723,'Internal Staffing Calculator'!E$8:E23500,0)), "Not In Budget"),"")</f>
        <v/>
      </c>
      <c r="I11723" s="184"/>
      <c r="J11723" s="184"/>
      <c r="K11723" s="184"/>
      <c r="L11723" s="183"/>
    </row>
    <row r="11724">
      <c r="A11724" s="454"/>
      <c r="B11724" s="927"/>
      <c r="C11724" s="580"/>
      <c r="D11724" s="939"/>
      <c r="E11724" s="940"/>
      <c r="F11724" s="941"/>
      <c r="G11724" s="937" t="str">
        <f t="array" ref="G11724">xlookup(F11724,'Internal Staffing Calculator'!E:E,'Internal Staffing Calculator'!C:C,"")</f>
        <v/>
      </c>
      <c r="H11724" s="932" t="str">
        <f t="array" ref="H11724">if(F11724&lt;&gt;"", iferror(index('Internal Staffing Calculator'!B$8:B23500,match(F11724,'Internal Staffing Calculator'!E$8:E23500,0)), "Not In Budget"),"")</f>
        <v/>
      </c>
      <c r="I11724" s="184"/>
      <c r="J11724" s="184"/>
      <c r="K11724" s="184"/>
      <c r="L11724" s="183"/>
    </row>
    <row r="11725">
      <c r="A11725" s="454"/>
      <c r="B11725" s="927"/>
      <c r="C11725" s="580"/>
      <c r="D11725" s="939"/>
      <c r="E11725" s="940"/>
      <c r="F11725" s="941"/>
      <c r="G11725" s="937" t="str">
        <f t="array" ref="G11725">xlookup(F11725,'Internal Staffing Calculator'!E:E,'Internal Staffing Calculator'!C:C,"")</f>
        <v/>
      </c>
      <c r="H11725" s="932" t="str">
        <f t="array" ref="H11725">if(F11725&lt;&gt;"", iferror(index('Internal Staffing Calculator'!B$8:B23500,match(F11725,'Internal Staffing Calculator'!E$8:E23500,0)), "Not In Budget"),"")</f>
        <v/>
      </c>
      <c r="I11725" s="184"/>
      <c r="J11725" s="184"/>
      <c r="K11725" s="184"/>
      <c r="L11725" s="183"/>
    </row>
    <row r="11726">
      <c r="A11726" s="454"/>
      <c r="B11726" s="927"/>
      <c r="C11726" s="580"/>
      <c r="D11726" s="939"/>
      <c r="E11726" s="940"/>
      <c r="F11726" s="941"/>
      <c r="G11726" s="937" t="str">
        <f t="array" ref="G11726">xlookup(F11726,'Internal Staffing Calculator'!E:E,'Internal Staffing Calculator'!C:C,"")</f>
        <v/>
      </c>
      <c r="H11726" s="932" t="str">
        <f t="array" ref="H11726">if(F11726&lt;&gt;"", iferror(index('Internal Staffing Calculator'!B$8:B23500,match(F11726,'Internal Staffing Calculator'!E$8:E23500,0)), "Not In Budget"),"")</f>
        <v/>
      </c>
      <c r="I11726" s="184"/>
      <c r="J11726" s="184"/>
      <c r="K11726" s="184"/>
      <c r="L11726" s="183"/>
    </row>
    <row r="11727">
      <c r="A11727" s="454"/>
      <c r="B11727" s="927"/>
      <c r="C11727" s="580"/>
      <c r="D11727" s="939"/>
      <c r="E11727" s="940"/>
      <c r="F11727" s="941"/>
      <c r="G11727" s="937" t="str">
        <f t="array" ref="G11727">xlookup(F11727,'Internal Staffing Calculator'!E:E,'Internal Staffing Calculator'!C:C,"")</f>
        <v/>
      </c>
      <c r="H11727" s="932" t="str">
        <f t="array" ref="H11727">if(F11727&lt;&gt;"", iferror(index('Internal Staffing Calculator'!B$8:B23500,match(F11727,'Internal Staffing Calculator'!E$8:E23500,0)), "Not In Budget"),"")</f>
        <v/>
      </c>
      <c r="I11727" s="184"/>
      <c r="J11727" s="184"/>
      <c r="K11727" s="184"/>
      <c r="L11727" s="183"/>
    </row>
    <row r="11728">
      <c r="A11728" s="454"/>
      <c r="B11728" s="927"/>
      <c r="C11728" s="580"/>
      <c r="D11728" s="939"/>
      <c r="E11728" s="940"/>
      <c r="F11728" s="941"/>
      <c r="G11728" s="937" t="str">
        <f t="array" ref="G11728">xlookup(F11728,'Internal Staffing Calculator'!E:E,'Internal Staffing Calculator'!C:C,"")</f>
        <v/>
      </c>
      <c r="H11728" s="932" t="str">
        <f t="array" ref="H11728">if(F11728&lt;&gt;"", iferror(index('Internal Staffing Calculator'!B$8:B23500,match(F11728,'Internal Staffing Calculator'!E$8:E23500,0)), "Not In Budget"),"")</f>
        <v/>
      </c>
      <c r="I11728" s="184"/>
      <c r="J11728" s="184"/>
      <c r="K11728" s="184"/>
      <c r="L11728" s="183"/>
    </row>
    <row r="11729">
      <c r="A11729" s="454"/>
      <c r="B11729" s="927"/>
      <c r="C11729" s="580"/>
      <c r="D11729" s="939"/>
      <c r="E11729" s="940"/>
      <c r="F11729" s="941"/>
      <c r="G11729" s="937" t="str">
        <f t="array" ref="G11729">xlookup(F11729,'Internal Staffing Calculator'!E:E,'Internal Staffing Calculator'!C:C,"")</f>
        <v/>
      </c>
      <c r="H11729" s="932" t="str">
        <f t="array" ref="H11729">if(F11729&lt;&gt;"", iferror(index('Internal Staffing Calculator'!B$8:B23500,match(F11729,'Internal Staffing Calculator'!E$8:E23500,0)), "Not In Budget"),"")</f>
        <v/>
      </c>
      <c r="I11729" s="184"/>
      <c r="J11729" s="184"/>
      <c r="K11729" s="184"/>
      <c r="L11729" s="183"/>
    </row>
    <row r="11730">
      <c r="A11730" s="454"/>
      <c r="B11730" s="927"/>
      <c r="C11730" s="580"/>
      <c r="D11730" s="939"/>
      <c r="E11730" s="940"/>
      <c r="F11730" s="941"/>
      <c r="G11730" s="937" t="str">
        <f t="array" ref="G11730">xlookup(F11730,'Internal Staffing Calculator'!E:E,'Internal Staffing Calculator'!C:C,"")</f>
        <v/>
      </c>
      <c r="H11730" s="932" t="str">
        <f t="array" ref="H11730">if(F11730&lt;&gt;"", iferror(index('Internal Staffing Calculator'!B$8:B23500,match(F11730,'Internal Staffing Calculator'!E$8:E23500,0)), "Not In Budget"),"")</f>
        <v/>
      </c>
      <c r="I11730" s="184"/>
      <c r="J11730" s="184"/>
      <c r="K11730" s="184"/>
      <c r="L11730" s="183"/>
    </row>
    <row r="11731">
      <c r="A11731" s="454"/>
      <c r="B11731" s="927"/>
      <c r="C11731" s="580"/>
      <c r="D11731" s="939"/>
      <c r="E11731" s="940"/>
      <c r="F11731" s="941"/>
      <c r="G11731" s="937" t="str">
        <f t="array" ref="G11731">xlookup(F11731,'Internal Staffing Calculator'!E:E,'Internal Staffing Calculator'!C:C,"")</f>
        <v/>
      </c>
      <c r="H11731" s="932" t="str">
        <f t="array" ref="H11731">if(F11731&lt;&gt;"", iferror(index('Internal Staffing Calculator'!B$8:B23500,match(F11731,'Internal Staffing Calculator'!E$8:E23500,0)), "Not In Budget"),"")</f>
        <v/>
      </c>
      <c r="I11731" s="184"/>
      <c r="J11731" s="184"/>
      <c r="K11731" s="184"/>
      <c r="L11731" s="183"/>
    </row>
    <row r="11732">
      <c r="A11732" s="454"/>
      <c r="B11732" s="927"/>
      <c r="C11732" s="580"/>
      <c r="D11732" s="939"/>
      <c r="E11732" s="940"/>
      <c r="F11732" s="941"/>
      <c r="G11732" s="937" t="str">
        <f t="array" ref="G11732">xlookup(F11732,'Internal Staffing Calculator'!E:E,'Internal Staffing Calculator'!C:C,"")</f>
        <v/>
      </c>
      <c r="H11732" s="932" t="str">
        <f t="array" ref="H11732">if(F11732&lt;&gt;"", iferror(index('Internal Staffing Calculator'!B$8:B23500,match(F11732,'Internal Staffing Calculator'!E$8:E23500,0)), "Not In Budget"),"")</f>
        <v/>
      </c>
      <c r="I11732" s="184"/>
      <c r="J11732" s="184"/>
      <c r="K11732" s="184"/>
      <c r="L11732" s="183"/>
    </row>
    <row r="11733">
      <c r="A11733" s="454"/>
      <c r="B11733" s="927"/>
      <c r="C11733" s="580"/>
      <c r="D11733" s="939"/>
      <c r="E11733" s="940"/>
      <c r="F11733" s="941"/>
      <c r="G11733" s="937" t="str">
        <f t="array" ref="G11733">xlookup(F11733,'Internal Staffing Calculator'!E:E,'Internal Staffing Calculator'!C:C,"")</f>
        <v/>
      </c>
      <c r="H11733" s="932" t="str">
        <f t="array" ref="H11733">if(F11733&lt;&gt;"", iferror(index('Internal Staffing Calculator'!B$8:B23500,match(F11733,'Internal Staffing Calculator'!E$8:E23500,0)), "Not In Budget"),"")</f>
        <v/>
      </c>
      <c r="I11733" s="184"/>
      <c r="J11733" s="184"/>
      <c r="K11733" s="184"/>
      <c r="L11733" s="183"/>
    </row>
    <row r="11734">
      <c r="A11734" s="454"/>
      <c r="B11734" s="927"/>
      <c r="C11734" s="580"/>
      <c r="D11734" s="939"/>
      <c r="E11734" s="940"/>
      <c r="F11734" s="941"/>
      <c r="G11734" s="937" t="str">
        <f t="array" ref="G11734">xlookup(F11734,'Internal Staffing Calculator'!E:E,'Internal Staffing Calculator'!C:C,"")</f>
        <v/>
      </c>
      <c r="H11734" s="932" t="str">
        <f t="array" ref="H11734">if(F11734&lt;&gt;"", iferror(index('Internal Staffing Calculator'!B$8:B23500,match(F11734,'Internal Staffing Calculator'!E$8:E23500,0)), "Not In Budget"),"")</f>
        <v/>
      </c>
      <c r="I11734" s="184"/>
      <c r="J11734" s="184"/>
      <c r="K11734" s="184"/>
      <c r="L11734" s="183"/>
    </row>
    <row r="11735">
      <c r="A11735" s="454"/>
      <c r="B11735" s="927"/>
      <c r="C11735" s="580"/>
      <c r="D11735" s="939"/>
      <c r="E11735" s="940"/>
      <c r="F11735" s="941"/>
      <c r="G11735" s="937" t="str">
        <f t="array" ref="G11735">xlookup(F11735,'Internal Staffing Calculator'!E:E,'Internal Staffing Calculator'!C:C,"")</f>
        <v/>
      </c>
      <c r="H11735" s="932" t="str">
        <f t="array" ref="H11735">if(F11735&lt;&gt;"", iferror(index('Internal Staffing Calculator'!B$8:B23500,match(F11735,'Internal Staffing Calculator'!E$8:E23500,0)), "Not In Budget"),"")</f>
        <v/>
      </c>
      <c r="I11735" s="184"/>
      <c r="J11735" s="184"/>
      <c r="K11735" s="184"/>
      <c r="L11735" s="183"/>
    </row>
    <row r="11736">
      <c r="A11736" s="454"/>
      <c r="B11736" s="927"/>
      <c r="C11736" s="580"/>
      <c r="D11736" s="939"/>
      <c r="E11736" s="940"/>
      <c r="F11736" s="941"/>
      <c r="G11736" s="937" t="str">
        <f t="array" ref="G11736">xlookup(F11736,'Internal Staffing Calculator'!E:E,'Internal Staffing Calculator'!C:C,"")</f>
        <v/>
      </c>
      <c r="H11736" s="932" t="str">
        <f t="array" ref="H11736">if(F11736&lt;&gt;"", iferror(index('Internal Staffing Calculator'!B$8:B23500,match(F11736,'Internal Staffing Calculator'!E$8:E23500,0)), "Not In Budget"),"")</f>
        <v/>
      </c>
      <c r="I11736" s="184"/>
      <c r="J11736" s="184"/>
      <c r="K11736" s="184"/>
      <c r="L11736" s="183"/>
    </row>
    <row r="11737">
      <c r="A11737" s="454"/>
      <c r="B11737" s="927"/>
      <c r="C11737" s="580"/>
      <c r="D11737" s="939"/>
      <c r="E11737" s="940"/>
      <c r="F11737" s="941"/>
      <c r="G11737" s="937" t="str">
        <f t="array" ref="G11737">xlookup(F11737,'Internal Staffing Calculator'!E:E,'Internal Staffing Calculator'!C:C,"")</f>
        <v/>
      </c>
      <c r="H11737" s="932" t="str">
        <f t="array" ref="H11737">if(F11737&lt;&gt;"", iferror(index('Internal Staffing Calculator'!B$8:B23500,match(F11737,'Internal Staffing Calculator'!E$8:E23500,0)), "Not In Budget"),"")</f>
        <v/>
      </c>
      <c r="I11737" s="184"/>
      <c r="J11737" s="184"/>
      <c r="K11737" s="184"/>
      <c r="L11737" s="183"/>
    </row>
    <row r="11738">
      <c r="A11738" s="454"/>
      <c r="B11738" s="927"/>
      <c r="C11738" s="580"/>
      <c r="D11738" s="939"/>
      <c r="E11738" s="940"/>
      <c r="F11738" s="941"/>
      <c r="G11738" s="937" t="str">
        <f t="array" ref="G11738">xlookup(F11738,'Internal Staffing Calculator'!E:E,'Internal Staffing Calculator'!C:C,"")</f>
        <v/>
      </c>
      <c r="H11738" s="932" t="str">
        <f t="array" ref="H11738">if(F11738&lt;&gt;"", iferror(index('Internal Staffing Calculator'!B$8:B23500,match(F11738,'Internal Staffing Calculator'!E$8:E23500,0)), "Not In Budget"),"")</f>
        <v/>
      </c>
      <c r="I11738" s="184"/>
      <c r="J11738" s="184"/>
      <c r="K11738" s="184"/>
      <c r="L11738" s="183"/>
    </row>
    <row r="11739">
      <c r="A11739" s="454"/>
      <c r="B11739" s="927"/>
      <c r="C11739" s="580"/>
      <c r="D11739" s="939"/>
      <c r="E11739" s="940"/>
      <c r="F11739" s="941"/>
      <c r="G11739" s="937" t="str">
        <f t="array" ref="G11739">xlookup(F11739,'Internal Staffing Calculator'!E:E,'Internal Staffing Calculator'!C:C,"")</f>
        <v/>
      </c>
      <c r="H11739" s="932" t="str">
        <f t="array" ref="H11739">if(F11739&lt;&gt;"", iferror(index('Internal Staffing Calculator'!B$8:B23500,match(F11739,'Internal Staffing Calculator'!E$8:E23500,0)), "Not In Budget"),"")</f>
        <v/>
      </c>
      <c r="I11739" s="184"/>
      <c r="J11739" s="184"/>
      <c r="K11739" s="184"/>
      <c r="L11739" s="183"/>
    </row>
    <row r="11740">
      <c r="A11740" s="454"/>
      <c r="B11740" s="927"/>
      <c r="C11740" s="580"/>
      <c r="D11740" s="939"/>
      <c r="E11740" s="940"/>
      <c r="F11740" s="941"/>
      <c r="G11740" s="937" t="str">
        <f t="array" ref="G11740">xlookup(F11740,'Internal Staffing Calculator'!E:E,'Internal Staffing Calculator'!C:C,"")</f>
        <v/>
      </c>
      <c r="H11740" s="932" t="str">
        <f t="array" ref="H11740">if(F11740&lt;&gt;"", iferror(index('Internal Staffing Calculator'!B$8:B23500,match(F11740,'Internal Staffing Calculator'!E$8:E23500,0)), "Not In Budget"),"")</f>
        <v/>
      </c>
      <c r="I11740" s="184"/>
      <c r="J11740" s="184"/>
      <c r="K11740" s="184"/>
      <c r="L11740" s="183"/>
    </row>
    <row r="11741">
      <c r="A11741" s="454"/>
      <c r="B11741" s="927"/>
      <c r="C11741" s="580"/>
      <c r="D11741" s="939"/>
      <c r="E11741" s="940"/>
      <c r="F11741" s="941"/>
      <c r="G11741" s="937" t="str">
        <f t="array" ref="G11741">xlookup(F11741,'Internal Staffing Calculator'!E:E,'Internal Staffing Calculator'!C:C,"")</f>
        <v/>
      </c>
      <c r="H11741" s="932" t="str">
        <f t="array" ref="H11741">if(F11741&lt;&gt;"", iferror(index('Internal Staffing Calculator'!B$8:B23500,match(F11741,'Internal Staffing Calculator'!E$8:E23500,0)), "Not In Budget"),"")</f>
        <v/>
      </c>
      <c r="I11741" s="184"/>
      <c r="J11741" s="184"/>
      <c r="K11741" s="184"/>
      <c r="L11741" s="183"/>
    </row>
    <row r="11742">
      <c r="A11742" s="454"/>
      <c r="B11742" s="927"/>
      <c r="C11742" s="580"/>
      <c r="D11742" s="939"/>
      <c r="E11742" s="940"/>
      <c r="F11742" s="941"/>
      <c r="G11742" s="937" t="str">
        <f t="array" ref="G11742">xlookup(F11742,'Internal Staffing Calculator'!E:E,'Internal Staffing Calculator'!C:C,"")</f>
        <v/>
      </c>
      <c r="H11742" s="932" t="str">
        <f t="array" ref="H11742">if(F11742&lt;&gt;"", iferror(index('Internal Staffing Calculator'!B$8:B23500,match(F11742,'Internal Staffing Calculator'!E$8:E23500,0)), "Not In Budget"),"")</f>
        <v/>
      </c>
      <c r="I11742" s="184"/>
      <c r="J11742" s="184"/>
      <c r="K11742" s="184"/>
      <c r="L11742" s="183"/>
    </row>
    <row r="11743">
      <c r="A11743" s="454"/>
      <c r="B11743" s="927"/>
      <c r="C11743" s="580"/>
      <c r="D11743" s="939"/>
      <c r="E11743" s="940"/>
      <c r="F11743" s="941"/>
      <c r="G11743" s="937" t="str">
        <f t="array" ref="G11743">xlookup(F11743,'Internal Staffing Calculator'!E:E,'Internal Staffing Calculator'!C:C,"")</f>
        <v/>
      </c>
      <c r="H11743" s="932" t="str">
        <f t="array" ref="H11743">if(F11743&lt;&gt;"", iferror(index('Internal Staffing Calculator'!B$8:B23500,match(F11743,'Internal Staffing Calculator'!E$8:E23500,0)), "Not In Budget"),"")</f>
        <v/>
      </c>
      <c r="I11743" s="184"/>
      <c r="J11743" s="184"/>
      <c r="K11743" s="184"/>
      <c r="L11743" s="183"/>
    </row>
    <row r="11744">
      <c r="A11744" s="454"/>
      <c r="B11744" s="927"/>
      <c r="C11744" s="580"/>
      <c r="D11744" s="939"/>
      <c r="E11744" s="940"/>
      <c r="F11744" s="941"/>
      <c r="G11744" s="937" t="str">
        <f t="array" ref="G11744">xlookup(F11744,'Internal Staffing Calculator'!E:E,'Internal Staffing Calculator'!C:C,"")</f>
        <v/>
      </c>
      <c r="H11744" s="932" t="str">
        <f t="array" ref="H11744">if(F11744&lt;&gt;"", iferror(index('Internal Staffing Calculator'!B$8:B23500,match(F11744,'Internal Staffing Calculator'!E$8:E23500,0)), "Not In Budget"),"")</f>
        <v/>
      </c>
      <c r="I11744" s="184"/>
      <c r="J11744" s="184"/>
      <c r="K11744" s="184"/>
      <c r="L11744" s="183"/>
    </row>
    <row r="11745">
      <c r="A11745" s="454"/>
      <c r="B11745" s="927"/>
      <c r="C11745" s="580"/>
      <c r="D11745" s="939"/>
      <c r="E11745" s="940"/>
      <c r="F11745" s="941"/>
      <c r="G11745" s="937" t="str">
        <f t="array" ref="G11745">xlookup(F11745,'Internal Staffing Calculator'!E:E,'Internal Staffing Calculator'!C:C,"")</f>
        <v/>
      </c>
      <c r="H11745" s="932" t="str">
        <f t="array" ref="H11745">if(F11745&lt;&gt;"", iferror(index('Internal Staffing Calculator'!B$8:B23500,match(F11745,'Internal Staffing Calculator'!E$8:E23500,0)), "Not In Budget"),"")</f>
        <v/>
      </c>
      <c r="I11745" s="184"/>
      <c r="J11745" s="184"/>
      <c r="K11745" s="184"/>
      <c r="L11745" s="183"/>
    </row>
    <row r="11746">
      <c r="A11746" s="454"/>
      <c r="B11746" s="927"/>
      <c r="C11746" s="580"/>
      <c r="D11746" s="939"/>
      <c r="E11746" s="940"/>
      <c r="F11746" s="941"/>
      <c r="G11746" s="937" t="str">
        <f t="array" ref="G11746">xlookup(F11746,'Internal Staffing Calculator'!E:E,'Internal Staffing Calculator'!C:C,"")</f>
        <v/>
      </c>
      <c r="H11746" s="932" t="str">
        <f t="array" ref="H11746">if(F11746&lt;&gt;"", iferror(index('Internal Staffing Calculator'!B$8:B23500,match(F11746,'Internal Staffing Calculator'!E$8:E23500,0)), "Not In Budget"),"")</f>
        <v/>
      </c>
      <c r="I11746" s="184"/>
      <c r="J11746" s="184"/>
      <c r="K11746" s="184"/>
      <c r="L11746" s="183"/>
    </row>
    <row r="11747">
      <c r="A11747" s="454"/>
      <c r="B11747" s="927"/>
      <c r="C11747" s="580"/>
      <c r="D11747" s="939"/>
      <c r="E11747" s="940"/>
      <c r="F11747" s="941"/>
      <c r="G11747" s="937" t="str">
        <f t="array" ref="G11747">xlookup(F11747,'Internal Staffing Calculator'!E:E,'Internal Staffing Calculator'!C:C,"")</f>
        <v/>
      </c>
      <c r="H11747" s="932" t="str">
        <f t="array" ref="H11747">if(F11747&lt;&gt;"", iferror(index('Internal Staffing Calculator'!B$8:B23500,match(F11747,'Internal Staffing Calculator'!E$8:E23500,0)), "Not In Budget"),"")</f>
        <v/>
      </c>
      <c r="I11747" s="184"/>
      <c r="J11747" s="184"/>
      <c r="K11747" s="184"/>
      <c r="L11747" s="183"/>
    </row>
    <row r="11748">
      <c r="A11748" s="454"/>
      <c r="B11748" s="927"/>
      <c r="C11748" s="580"/>
      <c r="D11748" s="939"/>
      <c r="E11748" s="940"/>
      <c r="F11748" s="941"/>
      <c r="G11748" s="937" t="str">
        <f t="array" ref="G11748">xlookup(F11748,'Internal Staffing Calculator'!E:E,'Internal Staffing Calculator'!C:C,"")</f>
        <v/>
      </c>
      <c r="H11748" s="932" t="str">
        <f t="array" ref="H11748">if(F11748&lt;&gt;"", iferror(index('Internal Staffing Calculator'!B$8:B23500,match(F11748,'Internal Staffing Calculator'!E$8:E23500,0)), "Not In Budget"),"")</f>
        <v/>
      </c>
      <c r="I11748" s="184"/>
      <c r="J11748" s="184"/>
      <c r="K11748" s="184"/>
      <c r="L11748" s="183"/>
    </row>
    <row r="11749">
      <c r="A11749" s="454"/>
      <c r="B11749" s="927"/>
      <c r="C11749" s="580"/>
      <c r="D11749" s="939"/>
      <c r="E11749" s="940"/>
      <c r="F11749" s="941"/>
      <c r="G11749" s="937" t="str">
        <f t="array" ref="G11749">xlookup(F11749,'Internal Staffing Calculator'!E:E,'Internal Staffing Calculator'!C:C,"")</f>
        <v/>
      </c>
      <c r="H11749" s="932" t="str">
        <f t="array" ref="H11749">if(F11749&lt;&gt;"", iferror(index('Internal Staffing Calculator'!B$8:B23500,match(F11749,'Internal Staffing Calculator'!E$8:E23500,0)), "Not In Budget"),"")</f>
        <v/>
      </c>
      <c r="I11749" s="184"/>
      <c r="J11749" s="184"/>
      <c r="K11749" s="184"/>
      <c r="L11749" s="183"/>
    </row>
    <row r="11750">
      <c r="A11750" s="454"/>
      <c r="B11750" s="927"/>
      <c r="C11750" s="580"/>
      <c r="D11750" s="939"/>
      <c r="E11750" s="940"/>
      <c r="F11750" s="941"/>
      <c r="G11750" s="937" t="str">
        <f t="array" ref="G11750">xlookup(F11750,'Internal Staffing Calculator'!E:E,'Internal Staffing Calculator'!C:C,"")</f>
        <v/>
      </c>
      <c r="H11750" s="932" t="str">
        <f t="array" ref="H11750">if(F11750&lt;&gt;"", iferror(index('Internal Staffing Calculator'!B$8:B23500,match(F11750,'Internal Staffing Calculator'!E$8:E23500,0)), "Not In Budget"),"")</f>
        <v/>
      </c>
      <c r="I11750" s="184"/>
      <c r="J11750" s="184"/>
      <c r="K11750" s="184"/>
      <c r="L11750" s="183"/>
    </row>
    <row r="11751">
      <c r="A11751" s="454"/>
      <c r="B11751" s="927"/>
      <c r="C11751" s="580"/>
      <c r="D11751" s="939"/>
      <c r="E11751" s="940"/>
      <c r="F11751" s="941"/>
      <c r="G11751" s="937" t="str">
        <f t="array" ref="G11751">xlookup(F11751,'Internal Staffing Calculator'!E:E,'Internal Staffing Calculator'!C:C,"")</f>
        <v/>
      </c>
      <c r="H11751" s="932" t="str">
        <f t="array" ref="H11751">if(F11751&lt;&gt;"", iferror(index('Internal Staffing Calculator'!B$8:B23500,match(F11751,'Internal Staffing Calculator'!E$8:E23500,0)), "Not In Budget"),"")</f>
        <v/>
      </c>
      <c r="I11751" s="184"/>
      <c r="J11751" s="184"/>
      <c r="K11751" s="184"/>
      <c r="L11751" s="183"/>
    </row>
    <row r="11752">
      <c r="A11752" s="454"/>
      <c r="B11752" s="927"/>
      <c r="C11752" s="580"/>
      <c r="D11752" s="939"/>
      <c r="E11752" s="940"/>
      <c r="F11752" s="941"/>
      <c r="G11752" s="937" t="str">
        <f t="array" ref="G11752">xlookup(F11752,'Internal Staffing Calculator'!E:E,'Internal Staffing Calculator'!C:C,"")</f>
        <v/>
      </c>
      <c r="H11752" s="932" t="str">
        <f t="array" ref="H11752">if(F11752&lt;&gt;"", iferror(index('Internal Staffing Calculator'!B$8:B23500,match(F11752,'Internal Staffing Calculator'!E$8:E23500,0)), "Not In Budget"),"")</f>
        <v/>
      </c>
      <c r="I11752" s="184"/>
      <c r="J11752" s="184"/>
      <c r="K11752" s="184"/>
      <c r="L11752" s="183"/>
    </row>
    <row r="11753">
      <c r="A11753" s="454"/>
      <c r="B11753" s="927"/>
      <c r="C11753" s="580"/>
      <c r="D11753" s="939"/>
      <c r="E11753" s="940"/>
      <c r="F11753" s="941"/>
      <c r="G11753" s="937" t="str">
        <f t="array" ref="G11753">xlookup(F11753,'Internal Staffing Calculator'!E:E,'Internal Staffing Calculator'!C:C,"")</f>
        <v/>
      </c>
      <c r="H11753" s="932" t="str">
        <f t="array" ref="H11753">if(F11753&lt;&gt;"", iferror(index('Internal Staffing Calculator'!B$8:B23500,match(F11753,'Internal Staffing Calculator'!E$8:E23500,0)), "Not In Budget"),"")</f>
        <v/>
      </c>
      <c r="I11753" s="184"/>
      <c r="J11753" s="184"/>
      <c r="K11753" s="184"/>
      <c r="L11753" s="183"/>
    </row>
    <row r="11754">
      <c r="A11754" s="454"/>
      <c r="B11754" s="927"/>
      <c r="C11754" s="580"/>
      <c r="D11754" s="939"/>
      <c r="E11754" s="940"/>
      <c r="F11754" s="941"/>
      <c r="G11754" s="937" t="str">
        <f t="array" ref="G11754">xlookup(F11754,'Internal Staffing Calculator'!E:E,'Internal Staffing Calculator'!C:C,"")</f>
        <v/>
      </c>
      <c r="H11754" s="932" t="str">
        <f t="array" ref="H11754">if(F11754&lt;&gt;"", iferror(index('Internal Staffing Calculator'!B$8:B23500,match(F11754,'Internal Staffing Calculator'!E$8:E23500,0)), "Not In Budget"),"")</f>
        <v/>
      </c>
      <c r="I11754" s="184"/>
      <c r="J11754" s="184"/>
      <c r="K11754" s="184"/>
      <c r="L11754" s="183"/>
    </row>
    <row r="11755">
      <c r="A11755" s="454"/>
      <c r="B11755" s="927"/>
      <c r="C11755" s="580"/>
      <c r="D11755" s="939"/>
      <c r="E11755" s="940"/>
      <c r="F11755" s="941"/>
      <c r="G11755" s="937" t="str">
        <f t="array" ref="G11755">xlookup(F11755,'Internal Staffing Calculator'!E:E,'Internal Staffing Calculator'!C:C,"")</f>
        <v/>
      </c>
      <c r="H11755" s="932" t="str">
        <f t="array" ref="H11755">if(F11755&lt;&gt;"", iferror(index('Internal Staffing Calculator'!B$8:B23500,match(F11755,'Internal Staffing Calculator'!E$8:E23500,0)), "Not In Budget"),"")</f>
        <v/>
      </c>
      <c r="I11755" s="184"/>
      <c r="J11755" s="184"/>
      <c r="K11755" s="184"/>
      <c r="L11755" s="183"/>
    </row>
    <row r="11756">
      <c r="A11756" s="454"/>
      <c r="B11756" s="927"/>
      <c r="C11756" s="580"/>
      <c r="D11756" s="939"/>
      <c r="E11756" s="940"/>
      <c r="F11756" s="941"/>
      <c r="G11756" s="937" t="str">
        <f t="array" ref="G11756">xlookup(F11756,'Internal Staffing Calculator'!E:E,'Internal Staffing Calculator'!C:C,"")</f>
        <v/>
      </c>
      <c r="H11756" s="932" t="str">
        <f t="array" ref="H11756">if(F11756&lt;&gt;"", iferror(index('Internal Staffing Calculator'!B$8:B23500,match(F11756,'Internal Staffing Calculator'!E$8:E23500,0)), "Not In Budget"),"")</f>
        <v/>
      </c>
      <c r="I11756" s="184"/>
      <c r="J11756" s="184"/>
      <c r="K11756" s="184"/>
      <c r="L11756" s="183"/>
    </row>
    <row r="11757">
      <c r="A11757" s="454"/>
      <c r="B11757" s="927"/>
      <c r="C11757" s="580"/>
      <c r="D11757" s="939"/>
      <c r="E11757" s="940"/>
      <c r="F11757" s="941"/>
      <c r="G11757" s="937" t="str">
        <f t="array" ref="G11757">xlookup(F11757,'Internal Staffing Calculator'!E:E,'Internal Staffing Calculator'!C:C,"")</f>
        <v/>
      </c>
      <c r="H11757" s="932" t="str">
        <f t="array" ref="H11757">if(F11757&lt;&gt;"", iferror(index('Internal Staffing Calculator'!B$8:B23500,match(F11757,'Internal Staffing Calculator'!E$8:E23500,0)), "Not In Budget"),"")</f>
        <v/>
      </c>
      <c r="I11757" s="184"/>
      <c r="J11757" s="184"/>
      <c r="K11757" s="184"/>
      <c r="L11757" s="183"/>
    </row>
    <row r="11758">
      <c r="A11758" s="454"/>
      <c r="B11758" s="927"/>
      <c r="C11758" s="580"/>
      <c r="D11758" s="939"/>
      <c r="E11758" s="940"/>
      <c r="F11758" s="941"/>
      <c r="G11758" s="937" t="str">
        <f t="array" ref="G11758">xlookup(F11758,'Internal Staffing Calculator'!E:E,'Internal Staffing Calculator'!C:C,"")</f>
        <v/>
      </c>
      <c r="H11758" s="932" t="str">
        <f t="array" ref="H11758">if(F11758&lt;&gt;"", iferror(index('Internal Staffing Calculator'!B$8:B23500,match(F11758,'Internal Staffing Calculator'!E$8:E23500,0)), "Not In Budget"),"")</f>
        <v/>
      </c>
      <c r="I11758" s="184"/>
      <c r="J11758" s="184"/>
      <c r="K11758" s="184"/>
      <c r="L11758" s="183"/>
    </row>
    <row r="11759">
      <c r="A11759" s="454"/>
      <c r="B11759" s="927"/>
      <c r="C11759" s="580"/>
      <c r="D11759" s="939"/>
      <c r="E11759" s="940"/>
      <c r="F11759" s="941"/>
      <c r="G11759" s="937" t="str">
        <f t="array" ref="G11759">xlookup(F11759,'Internal Staffing Calculator'!E:E,'Internal Staffing Calculator'!C:C,"")</f>
        <v/>
      </c>
      <c r="H11759" s="932" t="str">
        <f t="array" ref="H11759">if(F11759&lt;&gt;"", iferror(index('Internal Staffing Calculator'!B$8:B23500,match(F11759,'Internal Staffing Calculator'!E$8:E23500,0)), "Not In Budget"),"")</f>
        <v/>
      </c>
      <c r="I11759" s="184"/>
      <c r="J11759" s="184"/>
      <c r="K11759" s="184"/>
      <c r="L11759" s="183"/>
    </row>
    <row r="11760">
      <c r="A11760" s="454"/>
      <c r="B11760" s="927"/>
      <c r="C11760" s="580"/>
      <c r="D11760" s="939"/>
      <c r="E11760" s="940"/>
      <c r="F11760" s="941"/>
      <c r="G11760" s="937" t="str">
        <f t="array" ref="G11760">xlookup(F11760,'Internal Staffing Calculator'!E:E,'Internal Staffing Calculator'!C:C,"")</f>
        <v/>
      </c>
      <c r="H11760" s="932" t="str">
        <f t="array" ref="H11760">if(F11760&lt;&gt;"", iferror(index('Internal Staffing Calculator'!B$8:B23500,match(F11760,'Internal Staffing Calculator'!E$8:E23500,0)), "Not In Budget"),"")</f>
        <v/>
      </c>
      <c r="I11760" s="184"/>
      <c r="J11760" s="184"/>
      <c r="K11760" s="184"/>
      <c r="L11760" s="183"/>
    </row>
    <row r="11761">
      <c r="A11761" s="454"/>
      <c r="B11761" s="927"/>
      <c r="C11761" s="580"/>
      <c r="D11761" s="939"/>
      <c r="E11761" s="940"/>
      <c r="F11761" s="941"/>
      <c r="G11761" s="937" t="str">
        <f t="array" ref="G11761">xlookup(F11761,'Internal Staffing Calculator'!E:E,'Internal Staffing Calculator'!C:C,"")</f>
        <v/>
      </c>
      <c r="H11761" s="932" t="str">
        <f t="array" ref="H11761">if(F11761&lt;&gt;"", iferror(index('Internal Staffing Calculator'!B$8:B23500,match(F11761,'Internal Staffing Calculator'!E$8:E23500,0)), "Not In Budget"),"")</f>
        <v/>
      </c>
      <c r="I11761" s="184"/>
      <c r="J11761" s="184"/>
      <c r="K11761" s="184"/>
      <c r="L11761" s="183"/>
    </row>
    <row r="11762">
      <c r="A11762" s="454"/>
      <c r="B11762" s="927"/>
      <c r="C11762" s="580"/>
      <c r="D11762" s="939"/>
      <c r="E11762" s="940"/>
      <c r="F11762" s="941"/>
      <c r="G11762" s="937" t="str">
        <f t="array" ref="G11762">xlookup(F11762,'Internal Staffing Calculator'!E:E,'Internal Staffing Calculator'!C:C,"")</f>
        <v/>
      </c>
      <c r="H11762" s="932" t="str">
        <f t="array" ref="H11762">if(F11762&lt;&gt;"", iferror(index('Internal Staffing Calculator'!B$8:B23500,match(F11762,'Internal Staffing Calculator'!E$8:E23500,0)), "Not In Budget"),"")</f>
        <v/>
      </c>
      <c r="I11762" s="184"/>
      <c r="J11762" s="184"/>
      <c r="K11762" s="184"/>
      <c r="L11762" s="183"/>
    </row>
    <row r="11763">
      <c r="A11763" s="454"/>
      <c r="B11763" s="927"/>
      <c r="C11763" s="580"/>
      <c r="D11763" s="939"/>
      <c r="E11763" s="940"/>
      <c r="F11763" s="941"/>
      <c r="G11763" s="937" t="str">
        <f t="array" ref="G11763">xlookup(F11763,'Internal Staffing Calculator'!E:E,'Internal Staffing Calculator'!C:C,"")</f>
        <v/>
      </c>
      <c r="H11763" s="932" t="str">
        <f t="array" ref="H11763">if(F11763&lt;&gt;"", iferror(index('Internal Staffing Calculator'!B$8:B23500,match(F11763,'Internal Staffing Calculator'!E$8:E23500,0)), "Not In Budget"),"")</f>
        <v/>
      </c>
      <c r="I11763" s="184"/>
      <c r="J11763" s="184"/>
      <c r="K11763" s="184"/>
      <c r="L11763" s="183"/>
    </row>
    <row r="11764">
      <c r="A11764" s="454"/>
      <c r="B11764" s="927"/>
      <c r="C11764" s="580"/>
      <c r="D11764" s="939"/>
      <c r="E11764" s="940"/>
      <c r="F11764" s="941"/>
      <c r="G11764" s="937" t="str">
        <f t="array" ref="G11764">xlookup(F11764,'Internal Staffing Calculator'!E:E,'Internal Staffing Calculator'!C:C,"")</f>
        <v/>
      </c>
      <c r="H11764" s="932" t="str">
        <f t="array" ref="H11764">if(F11764&lt;&gt;"", iferror(index('Internal Staffing Calculator'!B$8:B23500,match(F11764,'Internal Staffing Calculator'!E$8:E23500,0)), "Not In Budget"),"")</f>
        <v/>
      </c>
      <c r="I11764" s="184"/>
      <c r="J11764" s="184"/>
      <c r="K11764" s="184"/>
      <c r="L11764" s="183"/>
    </row>
    <row r="11765">
      <c r="A11765" s="454"/>
      <c r="B11765" s="927"/>
      <c r="C11765" s="580"/>
      <c r="D11765" s="939"/>
      <c r="E11765" s="940"/>
      <c r="F11765" s="941"/>
      <c r="G11765" s="937" t="str">
        <f t="array" ref="G11765">xlookup(F11765,'Internal Staffing Calculator'!E:E,'Internal Staffing Calculator'!C:C,"")</f>
        <v/>
      </c>
      <c r="H11765" s="932" t="str">
        <f t="array" ref="H11765">if(F11765&lt;&gt;"", iferror(index('Internal Staffing Calculator'!B$8:B23500,match(F11765,'Internal Staffing Calculator'!E$8:E23500,0)), "Not In Budget"),"")</f>
        <v/>
      </c>
      <c r="I11765" s="184"/>
      <c r="J11765" s="184"/>
      <c r="K11765" s="184"/>
      <c r="L11765" s="183"/>
    </row>
    <row r="11766">
      <c r="A11766" s="454"/>
      <c r="B11766" s="927"/>
      <c r="C11766" s="580"/>
      <c r="D11766" s="939"/>
      <c r="E11766" s="940"/>
      <c r="F11766" s="941"/>
      <c r="G11766" s="937" t="str">
        <f t="array" ref="G11766">xlookup(F11766,'Internal Staffing Calculator'!E:E,'Internal Staffing Calculator'!C:C,"")</f>
        <v/>
      </c>
      <c r="H11766" s="932" t="str">
        <f t="array" ref="H11766">if(F11766&lt;&gt;"", iferror(index('Internal Staffing Calculator'!B$8:B23500,match(F11766,'Internal Staffing Calculator'!E$8:E23500,0)), "Not In Budget"),"")</f>
        <v/>
      </c>
      <c r="I11766" s="184"/>
      <c r="J11766" s="184"/>
      <c r="K11766" s="184"/>
      <c r="L11766" s="183"/>
    </row>
    <row r="11767">
      <c r="A11767" s="454"/>
      <c r="B11767" s="927"/>
      <c r="C11767" s="580"/>
      <c r="D11767" s="939"/>
      <c r="E11767" s="940"/>
      <c r="F11767" s="941"/>
      <c r="G11767" s="937" t="str">
        <f t="array" ref="G11767">xlookup(F11767,'Internal Staffing Calculator'!E:E,'Internal Staffing Calculator'!C:C,"")</f>
        <v/>
      </c>
      <c r="H11767" s="932" t="str">
        <f t="array" ref="H11767">if(F11767&lt;&gt;"", iferror(index('Internal Staffing Calculator'!B$8:B23500,match(F11767,'Internal Staffing Calculator'!E$8:E23500,0)), "Not In Budget"),"")</f>
        <v/>
      </c>
      <c r="I11767" s="184"/>
      <c r="J11767" s="184"/>
      <c r="K11767" s="184"/>
      <c r="L11767" s="183"/>
    </row>
    <row r="11768">
      <c r="A11768" s="454"/>
      <c r="B11768" s="927"/>
      <c r="C11768" s="580"/>
      <c r="D11768" s="939"/>
      <c r="E11768" s="940"/>
      <c r="F11768" s="941"/>
      <c r="G11768" s="937" t="str">
        <f t="array" ref="G11768">xlookup(F11768,'Internal Staffing Calculator'!E:E,'Internal Staffing Calculator'!C:C,"")</f>
        <v/>
      </c>
      <c r="H11768" s="932" t="str">
        <f t="array" ref="H11768">if(F11768&lt;&gt;"", iferror(index('Internal Staffing Calculator'!B$8:B23500,match(F11768,'Internal Staffing Calculator'!E$8:E23500,0)), "Not In Budget"),"")</f>
        <v/>
      </c>
      <c r="I11768" s="184"/>
      <c r="J11768" s="184"/>
      <c r="K11768" s="184"/>
      <c r="L11768" s="183"/>
    </row>
    <row r="11769">
      <c r="A11769" s="454"/>
      <c r="B11769" s="927"/>
      <c r="C11769" s="580"/>
      <c r="D11769" s="939"/>
      <c r="E11769" s="940"/>
      <c r="F11769" s="941"/>
      <c r="G11769" s="937" t="str">
        <f t="array" ref="G11769">xlookup(F11769,'Internal Staffing Calculator'!E:E,'Internal Staffing Calculator'!C:C,"")</f>
        <v/>
      </c>
      <c r="H11769" s="932" t="str">
        <f t="array" ref="H11769">if(F11769&lt;&gt;"", iferror(index('Internal Staffing Calculator'!B$8:B23500,match(F11769,'Internal Staffing Calculator'!E$8:E23500,0)), "Not In Budget"),"")</f>
        <v/>
      </c>
      <c r="I11769" s="184"/>
      <c r="J11769" s="184"/>
      <c r="K11769" s="184"/>
      <c r="L11769" s="183"/>
    </row>
    <row r="11770">
      <c r="A11770" s="454"/>
      <c r="B11770" s="927"/>
      <c r="C11770" s="580"/>
      <c r="D11770" s="939"/>
      <c r="E11770" s="940"/>
      <c r="F11770" s="941"/>
      <c r="G11770" s="937" t="str">
        <f t="array" ref="G11770">xlookup(F11770,'Internal Staffing Calculator'!E:E,'Internal Staffing Calculator'!C:C,"")</f>
        <v/>
      </c>
      <c r="H11770" s="932" t="str">
        <f t="array" ref="H11770">if(F11770&lt;&gt;"", iferror(index('Internal Staffing Calculator'!B$8:B23500,match(F11770,'Internal Staffing Calculator'!E$8:E23500,0)), "Not In Budget"),"")</f>
        <v/>
      </c>
      <c r="I11770" s="184"/>
      <c r="J11770" s="184"/>
      <c r="K11770" s="184"/>
      <c r="L11770" s="183"/>
    </row>
    <row r="11771">
      <c r="A11771" s="454"/>
      <c r="B11771" s="927"/>
      <c r="C11771" s="580"/>
      <c r="D11771" s="939"/>
      <c r="E11771" s="940"/>
      <c r="F11771" s="941"/>
      <c r="G11771" s="937" t="str">
        <f t="array" ref="G11771">xlookup(F11771,'Internal Staffing Calculator'!E:E,'Internal Staffing Calculator'!C:C,"")</f>
        <v/>
      </c>
      <c r="H11771" s="932" t="str">
        <f t="array" ref="H11771">if(F11771&lt;&gt;"", iferror(index('Internal Staffing Calculator'!B$8:B23500,match(F11771,'Internal Staffing Calculator'!E$8:E23500,0)), "Not In Budget"),"")</f>
        <v/>
      </c>
      <c r="I11771" s="184"/>
      <c r="J11771" s="184"/>
      <c r="K11771" s="184"/>
      <c r="L11771" s="183"/>
    </row>
    <row r="11772">
      <c r="A11772" s="454"/>
      <c r="B11772" s="927"/>
      <c r="C11772" s="580"/>
      <c r="D11772" s="939"/>
      <c r="E11772" s="940"/>
      <c r="F11772" s="941"/>
      <c r="G11772" s="937" t="str">
        <f t="array" ref="G11772">xlookup(F11772,'Internal Staffing Calculator'!E:E,'Internal Staffing Calculator'!C:C,"")</f>
        <v/>
      </c>
      <c r="H11772" s="932" t="str">
        <f t="array" ref="H11772">if(F11772&lt;&gt;"", iferror(index('Internal Staffing Calculator'!B$8:B23500,match(F11772,'Internal Staffing Calculator'!E$8:E23500,0)), "Not In Budget"),"")</f>
        <v/>
      </c>
      <c r="I11772" s="184"/>
      <c r="J11772" s="184"/>
      <c r="K11772" s="184"/>
      <c r="L11772" s="183"/>
    </row>
    <row r="11773">
      <c r="A11773" s="454"/>
      <c r="B11773" s="927"/>
      <c r="C11773" s="580"/>
      <c r="D11773" s="939"/>
      <c r="E11773" s="940"/>
      <c r="F11773" s="941"/>
      <c r="G11773" s="937" t="str">
        <f t="array" ref="G11773">xlookup(F11773,'Internal Staffing Calculator'!E:E,'Internal Staffing Calculator'!C:C,"")</f>
        <v/>
      </c>
      <c r="H11773" s="932" t="str">
        <f t="array" ref="H11773">if(F11773&lt;&gt;"", iferror(index('Internal Staffing Calculator'!B$8:B23500,match(F11773,'Internal Staffing Calculator'!E$8:E23500,0)), "Not In Budget"),"")</f>
        <v/>
      </c>
      <c r="I11773" s="184"/>
      <c r="J11773" s="184"/>
      <c r="K11773" s="184"/>
      <c r="L11773" s="183"/>
    </row>
    <row r="11774">
      <c r="A11774" s="454"/>
      <c r="B11774" s="927"/>
      <c r="C11774" s="580"/>
      <c r="D11774" s="939"/>
      <c r="E11774" s="940"/>
      <c r="F11774" s="941"/>
      <c r="G11774" s="937" t="str">
        <f t="array" ref="G11774">xlookup(F11774,'Internal Staffing Calculator'!E:E,'Internal Staffing Calculator'!C:C,"")</f>
        <v/>
      </c>
      <c r="H11774" s="932" t="str">
        <f t="array" ref="H11774">if(F11774&lt;&gt;"", iferror(index('Internal Staffing Calculator'!B$8:B23500,match(F11774,'Internal Staffing Calculator'!E$8:E23500,0)), "Not In Budget"),"")</f>
        <v/>
      </c>
      <c r="I11774" s="184"/>
      <c r="J11774" s="184"/>
      <c r="K11774" s="184"/>
      <c r="L11774" s="183"/>
    </row>
    <row r="11775">
      <c r="A11775" s="454"/>
      <c r="B11775" s="927"/>
      <c r="C11775" s="580"/>
      <c r="D11775" s="939"/>
      <c r="E11775" s="940"/>
      <c r="F11775" s="941"/>
      <c r="G11775" s="937" t="str">
        <f t="array" ref="G11775">xlookup(F11775,'Internal Staffing Calculator'!E:E,'Internal Staffing Calculator'!C:C,"")</f>
        <v/>
      </c>
      <c r="H11775" s="932" t="str">
        <f t="array" ref="H11775">if(F11775&lt;&gt;"", iferror(index('Internal Staffing Calculator'!B$8:B23500,match(F11775,'Internal Staffing Calculator'!E$8:E23500,0)), "Not In Budget"),"")</f>
        <v/>
      </c>
      <c r="I11775" s="184"/>
      <c r="J11775" s="184"/>
      <c r="K11775" s="184"/>
      <c r="L11775" s="183"/>
    </row>
    <row r="11776">
      <c r="A11776" s="454"/>
      <c r="B11776" s="927"/>
      <c r="C11776" s="580"/>
      <c r="D11776" s="939"/>
      <c r="E11776" s="940"/>
      <c r="F11776" s="941"/>
      <c r="G11776" s="937" t="str">
        <f t="array" ref="G11776">xlookup(F11776,'Internal Staffing Calculator'!E:E,'Internal Staffing Calculator'!C:C,"")</f>
        <v/>
      </c>
      <c r="H11776" s="932" t="str">
        <f t="array" ref="H11776">if(F11776&lt;&gt;"", iferror(index('Internal Staffing Calculator'!B$8:B23500,match(F11776,'Internal Staffing Calculator'!E$8:E23500,0)), "Not In Budget"),"")</f>
        <v/>
      </c>
      <c r="I11776" s="184"/>
      <c r="J11776" s="184"/>
      <c r="K11776" s="184"/>
      <c r="L11776" s="183"/>
    </row>
    <row r="11777">
      <c r="A11777" s="454"/>
      <c r="B11777" s="927"/>
      <c r="C11777" s="580"/>
      <c r="D11777" s="939"/>
      <c r="E11777" s="940"/>
      <c r="F11777" s="941"/>
      <c r="G11777" s="937" t="str">
        <f t="array" ref="G11777">xlookup(F11777,'Internal Staffing Calculator'!E:E,'Internal Staffing Calculator'!C:C,"")</f>
        <v/>
      </c>
      <c r="H11777" s="932" t="str">
        <f t="array" ref="H11777">if(F11777&lt;&gt;"", iferror(index('Internal Staffing Calculator'!B$8:B23500,match(F11777,'Internal Staffing Calculator'!E$8:E23500,0)), "Not In Budget"),"")</f>
        <v/>
      </c>
      <c r="I11777" s="184"/>
      <c r="J11777" s="184"/>
      <c r="K11777" s="184"/>
      <c r="L11777" s="183"/>
    </row>
    <row r="11778">
      <c r="A11778" s="454"/>
      <c r="B11778" s="927"/>
      <c r="C11778" s="580"/>
      <c r="D11778" s="939"/>
      <c r="E11778" s="940"/>
      <c r="F11778" s="941"/>
      <c r="G11778" s="937" t="str">
        <f t="array" ref="G11778">xlookup(F11778,'Internal Staffing Calculator'!E:E,'Internal Staffing Calculator'!C:C,"")</f>
        <v/>
      </c>
      <c r="H11778" s="932" t="str">
        <f t="array" ref="H11778">if(F11778&lt;&gt;"", iferror(index('Internal Staffing Calculator'!B$8:B23500,match(F11778,'Internal Staffing Calculator'!E$8:E23500,0)), "Not In Budget"),"")</f>
        <v/>
      </c>
      <c r="I11778" s="184"/>
      <c r="J11778" s="184"/>
      <c r="K11778" s="184"/>
      <c r="L11778" s="183"/>
    </row>
    <row r="11779">
      <c r="A11779" s="454"/>
      <c r="B11779" s="927"/>
      <c r="C11779" s="580"/>
      <c r="D11779" s="939"/>
      <c r="E11779" s="940"/>
      <c r="F11779" s="941"/>
      <c r="G11779" s="937" t="str">
        <f t="array" ref="G11779">xlookup(F11779,'Internal Staffing Calculator'!E:E,'Internal Staffing Calculator'!C:C,"")</f>
        <v/>
      </c>
      <c r="H11779" s="932" t="str">
        <f t="array" ref="H11779">if(F11779&lt;&gt;"", iferror(index('Internal Staffing Calculator'!B$8:B23500,match(F11779,'Internal Staffing Calculator'!E$8:E23500,0)), "Not In Budget"),"")</f>
        <v/>
      </c>
      <c r="I11779" s="184"/>
      <c r="J11779" s="184"/>
      <c r="K11779" s="184"/>
      <c r="L11779" s="183"/>
    </row>
    <row r="11780">
      <c r="A11780" s="454"/>
      <c r="B11780" s="927"/>
      <c r="C11780" s="580"/>
      <c r="D11780" s="939"/>
      <c r="E11780" s="940"/>
      <c r="F11780" s="941"/>
      <c r="G11780" s="937" t="str">
        <f t="array" ref="G11780">xlookup(F11780,'Internal Staffing Calculator'!E:E,'Internal Staffing Calculator'!C:C,"")</f>
        <v/>
      </c>
      <c r="H11780" s="932" t="str">
        <f t="array" ref="H11780">if(F11780&lt;&gt;"", iferror(index('Internal Staffing Calculator'!B$8:B23500,match(F11780,'Internal Staffing Calculator'!E$8:E23500,0)), "Not In Budget"),"")</f>
        <v/>
      </c>
      <c r="I11780" s="184"/>
      <c r="J11780" s="184"/>
      <c r="K11780" s="184"/>
      <c r="L11780" s="183"/>
    </row>
    <row r="11781">
      <c r="A11781" s="454"/>
      <c r="B11781" s="927"/>
      <c r="C11781" s="580"/>
      <c r="D11781" s="939"/>
      <c r="E11781" s="940"/>
      <c r="F11781" s="941"/>
      <c r="G11781" s="937" t="str">
        <f t="array" ref="G11781">xlookup(F11781,'Internal Staffing Calculator'!E:E,'Internal Staffing Calculator'!C:C,"")</f>
        <v/>
      </c>
      <c r="H11781" s="932" t="str">
        <f t="array" ref="H11781">if(F11781&lt;&gt;"", iferror(index('Internal Staffing Calculator'!B$8:B23500,match(F11781,'Internal Staffing Calculator'!E$8:E23500,0)), "Not In Budget"),"")</f>
        <v/>
      </c>
      <c r="I11781" s="184"/>
      <c r="J11781" s="184"/>
      <c r="K11781" s="184"/>
      <c r="L11781" s="183"/>
    </row>
    <row r="11782">
      <c r="A11782" s="454"/>
      <c r="B11782" s="927"/>
      <c r="C11782" s="580"/>
      <c r="D11782" s="939"/>
      <c r="E11782" s="940"/>
      <c r="F11782" s="941"/>
      <c r="G11782" s="937" t="str">
        <f t="array" ref="G11782">xlookup(F11782,'Internal Staffing Calculator'!E:E,'Internal Staffing Calculator'!C:C,"")</f>
        <v/>
      </c>
      <c r="H11782" s="932" t="str">
        <f t="array" ref="H11782">if(F11782&lt;&gt;"", iferror(index('Internal Staffing Calculator'!B$8:B23500,match(F11782,'Internal Staffing Calculator'!E$8:E23500,0)), "Not In Budget"),"")</f>
        <v/>
      </c>
      <c r="I11782" s="184"/>
      <c r="J11782" s="184"/>
      <c r="K11782" s="184"/>
      <c r="L11782" s="183"/>
    </row>
    <row r="11783">
      <c r="A11783" s="454"/>
      <c r="B11783" s="927"/>
      <c r="C11783" s="580"/>
      <c r="D11783" s="939"/>
      <c r="E11783" s="940"/>
      <c r="F11783" s="941"/>
      <c r="G11783" s="937" t="str">
        <f t="array" ref="G11783">xlookup(F11783,'Internal Staffing Calculator'!E:E,'Internal Staffing Calculator'!C:C,"")</f>
        <v/>
      </c>
      <c r="H11783" s="932" t="str">
        <f t="array" ref="H11783">if(F11783&lt;&gt;"", iferror(index('Internal Staffing Calculator'!B$8:B23500,match(F11783,'Internal Staffing Calculator'!E$8:E23500,0)), "Not In Budget"),"")</f>
        <v/>
      </c>
      <c r="I11783" s="184"/>
      <c r="J11783" s="184"/>
      <c r="K11783" s="184"/>
      <c r="L11783" s="183"/>
    </row>
    <row r="11784">
      <c r="A11784" s="454"/>
      <c r="B11784" s="927"/>
      <c r="C11784" s="580"/>
      <c r="D11784" s="939"/>
      <c r="E11784" s="940"/>
      <c r="F11784" s="941"/>
      <c r="G11784" s="937" t="str">
        <f t="array" ref="G11784">xlookup(F11784,'Internal Staffing Calculator'!E:E,'Internal Staffing Calculator'!C:C,"")</f>
        <v/>
      </c>
      <c r="H11784" s="932" t="str">
        <f t="array" ref="H11784">if(F11784&lt;&gt;"", iferror(index('Internal Staffing Calculator'!B$8:B23500,match(F11784,'Internal Staffing Calculator'!E$8:E23500,0)), "Not In Budget"),"")</f>
        <v/>
      </c>
      <c r="I11784" s="184"/>
      <c r="J11784" s="184"/>
      <c r="K11784" s="184"/>
      <c r="L11784" s="183"/>
    </row>
    <row r="11785">
      <c r="A11785" s="454"/>
      <c r="B11785" s="927"/>
      <c r="C11785" s="580"/>
      <c r="D11785" s="939"/>
      <c r="E11785" s="940"/>
      <c r="F11785" s="941"/>
      <c r="G11785" s="937" t="str">
        <f t="array" ref="G11785">xlookup(F11785,'Internal Staffing Calculator'!E:E,'Internal Staffing Calculator'!C:C,"")</f>
        <v/>
      </c>
      <c r="H11785" s="932" t="str">
        <f t="array" ref="H11785">if(F11785&lt;&gt;"", iferror(index('Internal Staffing Calculator'!B$8:B23500,match(F11785,'Internal Staffing Calculator'!E$8:E23500,0)), "Not In Budget"),"")</f>
        <v/>
      </c>
      <c r="I11785" s="184"/>
      <c r="J11785" s="184"/>
      <c r="K11785" s="184"/>
      <c r="L11785" s="183"/>
    </row>
    <row r="11786">
      <c r="A11786" s="454"/>
      <c r="B11786" s="927"/>
      <c r="C11786" s="580"/>
      <c r="D11786" s="939"/>
      <c r="E11786" s="940"/>
      <c r="F11786" s="941"/>
      <c r="G11786" s="937" t="str">
        <f t="array" ref="G11786">xlookup(F11786,'Internal Staffing Calculator'!E:E,'Internal Staffing Calculator'!C:C,"")</f>
        <v/>
      </c>
      <c r="H11786" s="932" t="str">
        <f t="array" ref="H11786">if(F11786&lt;&gt;"", iferror(index('Internal Staffing Calculator'!B$8:B23500,match(F11786,'Internal Staffing Calculator'!E$8:E23500,0)), "Not In Budget"),"")</f>
        <v/>
      </c>
      <c r="I11786" s="184"/>
      <c r="J11786" s="184"/>
      <c r="K11786" s="184"/>
      <c r="L11786" s="183"/>
    </row>
    <row r="11787">
      <c r="A11787" s="454"/>
      <c r="B11787" s="927"/>
      <c r="C11787" s="580"/>
      <c r="D11787" s="939"/>
      <c r="E11787" s="940"/>
      <c r="F11787" s="941"/>
      <c r="G11787" s="937" t="str">
        <f t="array" ref="G11787">xlookup(F11787,'Internal Staffing Calculator'!E:E,'Internal Staffing Calculator'!C:C,"")</f>
        <v/>
      </c>
      <c r="H11787" s="932" t="str">
        <f t="array" ref="H11787">if(F11787&lt;&gt;"", iferror(index('Internal Staffing Calculator'!B$8:B23500,match(F11787,'Internal Staffing Calculator'!E$8:E23500,0)), "Not In Budget"),"")</f>
        <v/>
      </c>
      <c r="I11787" s="184"/>
      <c r="J11787" s="184"/>
      <c r="K11787" s="184"/>
      <c r="L11787" s="183"/>
    </row>
    <row r="11788">
      <c r="A11788" s="454"/>
      <c r="B11788" s="927"/>
      <c r="C11788" s="580"/>
      <c r="D11788" s="939"/>
      <c r="E11788" s="940"/>
      <c r="F11788" s="941"/>
      <c r="G11788" s="937" t="str">
        <f t="array" ref="G11788">xlookup(F11788,'Internal Staffing Calculator'!E:E,'Internal Staffing Calculator'!C:C,"")</f>
        <v/>
      </c>
      <c r="H11788" s="932" t="str">
        <f t="array" ref="H11788">if(F11788&lt;&gt;"", iferror(index('Internal Staffing Calculator'!B$8:B23500,match(F11788,'Internal Staffing Calculator'!E$8:E23500,0)), "Not In Budget"),"")</f>
        <v/>
      </c>
      <c r="I11788" s="184"/>
      <c r="J11788" s="184"/>
      <c r="K11788" s="184"/>
      <c r="L11788" s="183"/>
    </row>
    <row r="11789">
      <c r="A11789" s="454"/>
      <c r="B11789" s="927"/>
      <c r="C11789" s="580"/>
      <c r="D11789" s="939"/>
      <c r="E11789" s="940"/>
      <c r="F11789" s="941"/>
      <c r="G11789" s="937" t="str">
        <f t="array" ref="G11789">xlookup(F11789,'Internal Staffing Calculator'!E:E,'Internal Staffing Calculator'!C:C,"")</f>
        <v/>
      </c>
      <c r="H11789" s="932" t="str">
        <f t="array" ref="H11789">if(F11789&lt;&gt;"", iferror(index('Internal Staffing Calculator'!B$8:B23500,match(F11789,'Internal Staffing Calculator'!E$8:E23500,0)), "Not In Budget"),"")</f>
        <v/>
      </c>
      <c r="I11789" s="184"/>
      <c r="J11789" s="184"/>
      <c r="K11789" s="184"/>
      <c r="L11789" s="183"/>
    </row>
    <row r="11790">
      <c r="A11790" s="454"/>
      <c r="B11790" s="927"/>
      <c r="C11790" s="580"/>
      <c r="D11790" s="939"/>
      <c r="E11790" s="940"/>
      <c r="F11790" s="941"/>
      <c r="G11790" s="937" t="str">
        <f t="array" ref="G11790">xlookup(F11790,'Internal Staffing Calculator'!E:E,'Internal Staffing Calculator'!C:C,"")</f>
        <v/>
      </c>
      <c r="H11790" s="932" t="str">
        <f t="array" ref="H11790">if(F11790&lt;&gt;"", iferror(index('Internal Staffing Calculator'!B$8:B23500,match(F11790,'Internal Staffing Calculator'!E$8:E23500,0)), "Not In Budget"),"")</f>
        <v/>
      </c>
      <c r="I11790" s="184"/>
      <c r="J11790" s="184"/>
      <c r="K11790" s="184"/>
      <c r="L11790" s="183"/>
    </row>
    <row r="11791">
      <c r="A11791" s="454"/>
      <c r="B11791" s="927"/>
      <c r="C11791" s="580"/>
      <c r="D11791" s="939"/>
      <c r="E11791" s="940"/>
      <c r="F11791" s="941"/>
      <c r="G11791" s="937" t="str">
        <f t="array" ref="G11791">xlookup(F11791,'Internal Staffing Calculator'!E:E,'Internal Staffing Calculator'!C:C,"")</f>
        <v/>
      </c>
      <c r="H11791" s="932" t="str">
        <f t="array" ref="H11791">if(F11791&lt;&gt;"", iferror(index('Internal Staffing Calculator'!B$8:B23500,match(F11791,'Internal Staffing Calculator'!E$8:E23500,0)), "Not In Budget"),"")</f>
        <v/>
      </c>
      <c r="I11791" s="184"/>
      <c r="J11791" s="184"/>
      <c r="K11791" s="184"/>
      <c r="L11791" s="183"/>
    </row>
    <row r="11792">
      <c r="A11792" s="454"/>
      <c r="B11792" s="927"/>
      <c r="C11792" s="580"/>
      <c r="D11792" s="939"/>
      <c r="E11792" s="940"/>
      <c r="F11792" s="941"/>
      <c r="G11792" s="937" t="str">
        <f t="array" ref="G11792">xlookup(F11792,'Internal Staffing Calculator'!E:E,'Internal Staffing Calculator'!C:C,"")</f>
        <v/>
      </c>
      <c r="H11792" s="932" t="str">
        <f t="array" ref="H11792">if(F11792&lt;&gt;"", iferror(index('Internal Staffing Calculator'!B$8:B23500,match(F11792,'Internal Staffing Calculator'!E$8:E23500,0)), "Not In Budget"),"")</f>
        <v/>
      </c>
      <c r="I11792" s="184"/>
      <c r="J11792" s="184"/>
      <c r="K11792" s="184"/>
      <c r="L11792" s="183"/>
    </row>
    <row r="11793">
      <c r="A11793" s="454"/>
      <c r="B11793" s="927"/>
      <c r="C11793" s="580"/>
      <c r="D11793" s="939"/>
      <c r="E11793" s="940"/>
      <c r="F11793" s="941"/>
      <c r="G11793" s="937" t="str">
        <f t="array" ref="G11793">xlookup(F11793,'Internal Staffing Calculator'!E:E,'Internal Staffing Calculator'!C:C,"")</f>
        <v/>
      </c>
      <c r="H11793" s="932" t="str">
        <f t="array" ref="H11793">if(F11793&lt;&gt;"", iferror(index('Internal Staffing Calculator'!B$8:B23500,match(F11793,'Internal Staffing Calculator'!E$8:E23500,0)), "Not In Budget"),"")</f>
        <v/>
      </c>
      <c r="I11793" s="184"/>
      <c r="J11793" s="184"/>
      <c r="K11793" s="184"/>
      <c r="L11793" s="183"/>
    </row>
    <row r="11794">
      <c r="A11794" s="454"/>
      <c r="B11794" s="927"/>
      <c r="C11794" s="580"/>
      <c r="D11794" s="939"/>
      <c r="E11794" s="940"/>
      <c r="F11794" s="941"/>
      <c r="G11794" s="937" t="str">
        <f t="array" ref="G11794">xlookup(F11794,'Internal Staffing Calculator'!E:E,'Internal Staffing Calculator'!C:C,"")</f>
        <v/>
      </c>
      <c r="H11794" s="932" t="str">
        <f t="array" ref="H11794">if(F11794&lt;&gt;"", iferror(index('Internal Staffing Calculator'!B$8:B23500,match(F11794,'Internal Staffing Calculator'!E$8:E23500,0)), "Not In Budget"),"")</f>
        <v/>
      </c>
      <c r="I11794" s="184"/>
      <c r="J11794" s="184"/>
      <c r="K11794" s="184"/>
      <c r="L11794" s="183"/>
    </row>
    <row r="11795">
      <c r="A11795" s="454"/>
      <c r="B11795" s="927"/>
      <c r="C11795" s="580"/>
      <c r="D11795" s="939"/>
      <c r="E11795" s="940"/>
      <c r="F11795" s="941"/>
      <c r="G11795" s="937" t="str">
        <f t="array" ref="G11795">xlookup(F11795,'Internal Staffing Calculator'!E:E,'Internal Staffing Calculator'!C:C,"")</f>
        <v/>
      </c>
      <c r="H11795" s="932" t="str">
        <f t="array" ref="H11795">if(F11795&lt;&gt;"", iferror(index('Internal Staffing Calculator'!B$8:B23500,match(F11795,'Internal Staffing Calculator'!E$8:E23500,0)), "Not In Budget"),"")</f>
        <v/>
      </c>
      <c r="I11795" s="184"/>
      <c r="J11795" s="184"/>
      <c r="K11795" s="184"/>
      <c r="L11795" s="183"/>
    </row>
    <row r="11796">
      <c r="A11796" s="454"/>
      <c r="B11796" s="927"/>
      <c r="C11796" s="580"/>
      <c r="D11796" s="939"/>
      <c r="E11796" s="940"/>
      <c r="F11796" s="941"/>
      <c r="G11796" s="937" t="str">
        <f t="array" ref="G11796">xlookup(F11796,'Internal Staffing Calculator'!E:E,'Internal Staffing Calculator'!C:C,"")</f>
        <v/>
      </c>
      <c r="H11796" s="932" t="str">
        <f t="array" ref="H11796">if(F11796&lt;&gt;"", iferror(index('Internal Staffing Calculator'!B$8:B23500,match(F11796,'Internal Staffing Calculator'!E$8:E23500,0)), "Not In Budget"),"")</f>
        <v/>
      </c>
      <c r="I11796" s="184"/>
      <c r="J11796" s="184"/>
      <c r="K11796" s="184"/>
      <c r="L11796" s="183"/>
    </row>
    <row r="11797">
      <c r="A11797" s="454"/>
      <c r="B11797" s="927"/>
      <c r="C11797" s="580"/>
      <c r="D11797" s="939"/>
      <c r="E11797" s="940"/>
      <c r="F11797" s="941"/>
      <c r="G11797" s="937" t="str">
        <f t="array" ref="G11797">xlookup(F11797,'Internal Staffing Calculator'!E:E,'Internal Staffing Calculator'!C:C,"")</f>
        <v/>
      </c>
      <c r="H11797" s="932" t="str">
        <f t="array" ref="H11797">if(F11797&lt;&gt;"", iferror(index('Internal Staffing Calculator'!B$8:B23500,match(F11797,'Internal Staffing Calculator'!E$8:E23500,0)), "Not In Budget"),"")</f>
        <v/>
      </c>
      <c r="I11797" s="184"/>
      <c r="J11797" s="184"/>
      <c r="K11797" s="184"/>
      <c r="L11797" s="183"/>
    </row>
    <row r="11798">
      <c r="A11798" s="454"/>
      <c r="B11798" s="927"/>
      <c r="C11798" s="580"/>
      <c r="D11798" s="939"/>
      <c r="E11798" s="940"/>
      <c r="F11798" s="941"/>
      <c r="G11798" s="937" t="str">
        <f t="array" ref="G11798">xlookup(F11798,'Internal Staffing Calculator'!E:E,'Internal Staffing Calculator'!C:C,"")</f>
        <v/>
      </c>
      <c r="H11798" s="932" t="str">
        <f t="array" ref="H11798">if(F11798&lt;&gt;"", iferror(index('Internal Staffing Calculator'!B$8:B23500,match(F11798,'Internal Staffing Calculator'!E$8:E23500,0)), "Not In Budget"),"")</f>
        <v/>
      </c>
      <c r="I11798" s="184"/>
      <c r="J11798" s="184"/>
      <c r="K11798" s="184"/>
      <c r="L11798" s="183"/>
    </row>
    <row r="11799">
      <c r="A11799" s="454"/>
      <c r="B11799" s="927"/>
      <c r="C11799" s="580"/>
      <c r="D11799" s="939"/>
      <c r="E11799" s="940"/>
      <c r="F11799" s="941"/>
      <c r="G11799" s="937" t="str">
        <f t="array" ref="G11799">xlookup(F11799,'Internal Staffing Calculator'!E:E,'Internal Staffing Calculator'!C:C,"")</f>
        <v/>
      </c>
      <c r="H11799" s="932" t="str">
        <f t="array" ref="H11799">if(F11799&lt;&gt;"", iferror(index('Internal Staffing Calculator'!B$8:B23500,match(F11799,'Internal Staffing Calculator'!E$8:E23500,0)), "Not In Budget"),"")</f>
        <v/>
      </c>
      <c r="I11799" s="184"/>
      <c r="J11799" s="184"/>
      <c r="K11799" s="184"/>
      <c r="L11799" s="183"/>
    </row>
    <row r="11800">
      <c r="A11800" s="454"/>
      <c r="B11800" s="927"/>
      <c r="C11800" s="580"/>
      <c r="D11800" s="939"/>
      <c r="E11800" s="940"/>
      <c r="F11800" s="941"/>
      <c r="G11800" s="937" t="str">
        <f t="array" ref="G11800">xlookup(F11800,'Internal Staffing Calculator'!E:E,'Internal Staffing Calculator'!C:C,"")</f>
        <v/>
      </c>
      <c r="H11800" s="932" t="str">
        <f t="array" ref="H11800">if(F11800&lt;&gt;"", iferror(index('Internal Staffing Calculator'!B$8:B23500,match(F11800,'Internal Staffing Calculator'!E$8:E23500,0)), "Not In Budget"),"")</f>
        <v/>
      </c>
      <c r="I11800" s="184"/>
      <c r="J11800" s="184"/>
      <c r="K11800" s="184"/>
      <c r="L11800" s="183"/>
    </row>
    <row r="11801">
      <c r="A11801" s="454"/>
      <c r="B11801" s="927"/>
      <c r="C11801" s="580"/>
      <c r="D11801" s="939"/>
      <c r="E11801" s="940"/>
      <c r="F11801" s="941"/>
      <c r="G11801" s="937" t="str">
        <f t="array" ref="G11801">xlookup(F11801,'Internal Staffing Calculator'!E:E,'Internal Staffing Calculator'!C:C,"")</f>
        <v/>
      </c>
      <c r="H11801" s="932" t="str">
        <f t="array" ref="H11801">if(F11801&lt;&gt;"", iferror(index('Internal Staffing Calculator'!B$8:B23500,match(F11801,'Internal Staffing Calculator'!E$8:E23500,0)), "Not In Budget"),"")</f>
        <v/>
      </c>
      <c r="I11801" s="184"/>
      <c r="J11801" s="184"/>
      <c r="K11801" s="184"/>
      <c r="L11801" s="183"/>
    </row>
    <row r="11802">
      <c r="A11802" s="454"/>
      <c r="B11802" s="927"/>
      <c r="C11802" s="580"/>
      <c r="D11802" s="939"/>
      <c r="E11802" s="940"/>
      <c r="F11802" s="941"/>
      <c r="G11802" s="937" t="str">
        <f t="array" ref="G11802">xlookup(F11802,'Internal Staffing Calculator'!E:E,'Internal Staffing Calculator'!C:C,"")</f>
        <v/>
      </c>
      <c r="H11802" s="932" t="str">
        <f t="array" ref="H11802">if(F11802&lt;&gt;"", iferror(index('Internal Staffing Calculator'!B$8:B23500,match(F11802,'Internal Staffing Calculator'!E$8:E23500,0)), "Not In Budget"),"")</f>
        <v/>
      </c>
      <c r="I11802" s="184"/>
      <c r="J11802" s="184"/>
      <c r="K11802" s="184"/>
      <c r="L11802" s="183"/>
    </row>
    <row r="11803">
      <c r="A11803" s="454"/>
      <c r="B11803" s="927"/>
      <c r="C11803" s="580"/>
      <c r="D11803" s="939"/>
      <c r="E11803" s="940"/>
      <c r="F11803" s="941"/>
      <c r="G11803" s="937" t="str">
        <f t="array" ref="G11803">xlookup(F11803,'Internal Staffing Calculator'!E:E,'Internal Staffing Calculator'!C:C,"")</f>
        <v/>
      </c>
      <c r="H11803" s="932" t="str">
        <f t="array" ref="H11803">if(F11803&lt;&gt;"", iferror(index('Internal Staffing Calculator'!B$8:B23500,match(F11803,'Internal Staffing Calculator'!E$8:E23500,0)), "Not In Budget"),"")</f>
        <v/>
      </c>
      <c r="I11803" s="184"/>
      <c r="J11803" s="184"/>
      <c r="K11803" s="184"/>
      <c r="L11803" s="183"/>
    </row>
    <row r="11804">
      <c r="A11804" s="454"/>
      <c r="B11804" s="927"/>
      <c r="C11804" s="580"/>
      <c r="D11804" s="939"/>
      <c r="E11804" s="940"/>
      <c r="F11804" s="941"/>
      <c r="G11804" s="937" t="str">
        <f t="array" ref="G11804">xlookup(F11804,'Internal Staffing Calculator'!E:E,'Internal Staffing Calculator'!C:C,"")</f>
        <v/>
      </c>
      <c r="H11804" s="932" t="str">
        <f t="array" ref="H11804">if(F11804&lt;&gt;"", iferror(index('Internal Staffing Calculator'!B$8:B23500,match(F11804,'Internal Staffing Calculator'!E$8:E23500,0)), "Not In Budget"),"")</f>
        <v/>
      </c>
      <c r="I11804" s="184"/>
      <c r="J11804" s="184"/>
      <c r="K11804" s="184"/>
      <c r="L11804" s="183"/>
    </row>
    <row r="11805">
      <c r="A11805" s="454"/>
      <c r="B11805" s="927"/>
      <c r="C11805" s="580"/>
      <c r="D11805" s="939"/>
      <c r="E11805" s="940"/>
      <c r="F11805" s="941"/>
      <c r="G11805" s="937" t="str">
        <f t="array" ref="G11805">xlookup(F11805,'Internal Staffing Calculator'!E:E,'Internal Staffing Calculator'!C:C,"")</f>
        <v/>
      </c>
      <c r="H11805" s="932" t="str">
        <f t="array" ref="H11805">if(F11805&lt;&gt;"", iferror(index('Internal Staffing Calculator'!B$8:B23500,match(F11805,'Internal Staffing Calculator'!E$8:E23500,0)), "Not In Budget"),"")</f>
        <v/>
      </c>
      <c r="I11805" s="184"/>
      <c r="J11805" s="184"/>
      <c r="K11805" s="184"/>
      <c r="L11805" s="183"/>
    </row>
    <row r="11806">
      <c r="A11806" s="454"/>
      <c r="B11806" s="927"/>
      <c r="C11806" s="580"/>
      <c r="D11806" s="939"/>
      <c r="E11806" s="940"/>
      <c r="F11806" s="941"/>
      <c r="G11806" s="937" t="str">
        <f t="array" ref="G11806">xlookup(F11806,'Internal Staffing Calculator'!E:E,'Internal Staffing Calculator'!C:C,"")</f>
        <v/>
      </c>
      <c r="H11806" s="932" t="str">
        <f t="array" ref="H11806">if(F11806&lt;&gt;"", iferror(index('Internal Staffing Calculator'!B$8:B23500,match(F11806,'Internal Staffing Calculator'!E$8:E23500,0)), "Not In Budget"),"")</f>
        <v/>
      </c>
      <c r="I11806" s="184"/>
      <c r="J11806" s="184"/>
      <c r="K11806" s="184"/>
      <c r="L11806" s="183"/>
    </row>
    <row r="11807">
      <c r="A11807" s="454"/>
      <c r="B11807" s="927"/>
      <c r="C11807" s="580"/>
      <c r="D11807" s="939"/>
      <c r="E11807" s="940"/>
      <c r="F11807" s="941"/>
      <c r="G11807" s="937" t="str">
        <f t="array" ref="G11807">xlookup(F11807,'Internal Staffing Calculator'!E:E,'Internal Staffing Calculator'!C:C,"")</f>
        <v/>
      </c>
      <c r="H11807" s="932" t="str">
        <f t="array" ref="H11807">if(F11807&lt;&gt;"", iferror(index('Internal Staffing Calculator'!B$8:B23500,match(F11807,'Internal Staffing Calculator'!E$8:E23500,0)), "Not In Budget"),"")</f>
        <v/>
      </c>
      <c r="I11807" s="184"/>
      <c r="J11807" s="184"/>
      <c r="K11807" s="184"/>
      <c r="L11807" s="183"/>
    </row>
    <row r="11808">
      <c r="A11808" s="454"/>
      <c r="B11808" s="927"/>
      <c r="C11808" s="580"/>
      <c r="D11808" s="939"/>
      <c r="E11808" s="940"/>
      <c r="F11808" s="941"/>
      <c r="G11808" s="937" t="str">
        <f t="array" ref="G11808">xlookup(F11808,'Internal Staffing Calculator'!E:E,'Internal Staffing Calculator'!C:C,"")</f>
        <v/>
      </c>
      <c r="H11808" s="932" t="str">
        <f t="array" ref="H11808">if(F11808&lt;&gt;"", iferror(index('Internal Staffing Calculator'!B$8:B23500,match(F11808,'Internal Staffing Calculator'!E$8:E23500,0)), "Not In Budget"),"")</f>
        <v/>
      </c>
      <c r="I11808" s="184"/>
      <c r="J11808" s="184"/>
      <c r="K11808" s="184"/>
      <c r="L11808" s="183"/>
    </row>
    <row r="11809">
      <c r="A11809" s="454"/>
      <c r="B11809" s="927"/>
      <c r="C11809" s="580"/>
      <c r="D11809" s="939"/>
      <c r="E11809" s="940"/>
      <c r="F11809" s="941"/>
      <c r="G11809" s="937" t="str">
        <f t="array" ref="G11809">xlookup(F11809,'Internal Staffing Calculator'!E:E,'Internal Staffing Calculator'!C:C,"")</f>
        <v/>
      </c>
      <c r="H11809" s="932" t="str">
        <f t="array" ref="H11809">if(F11809&lt;&gt;"", iferror(index('Internal Staffing Calculator'!B$8:B23500,match(F11809,'Internal Staffing Calculator'!E$8:E23500,0)), "Not In Budget"),"")</f>
        <v/>
      </c>
      <c r="I11809" s="184"/>
      <c r="J11809" s="184"/>
      <c r="K11809" s="184"/>
      <c r="L11809" s="183"/>
    </row>
    <row r="11810">
      <c r="A11810" s="454"/>
      <c r="B11810" s="927"/>
      <c r="C11810" s="580"/>
      <c r="D11810" s="939"/>
      <c r="E11810" s="940"/>
      <c r="F11810" s="941"/>
      <c r="G11810" s="937" t="str">
        <f t="array" ref="G11810">xlookup(F11810,'Internal Staffing Calculator'!E:E,'Internal Staffing Calculator'!C:C,"")</f>
        <v/>
      </c>
      <c r="H11810" s="932" t="str">
        <f t="array" ref="H11810">if(F11810&lt;&gt;"", iferror(index('Internal Staffing Calculator'!B$8:B23500,match(F11810,'Internal Staffing Calculator'!E$8:E23500,0)), "Not In Budget"),"")</f>
        <v/>
      </c>
      <c r="I11810" s="184"/>
      <c r="J11810" s="184"/>
      <c r="K11810" s="184"/>
      <c r="L11810" s="183"/>
    </row>
    <row r="11811">
      <c r="A11811" s="454"/>
      <c r="B11811" s="927"/>
      <c r="C11811" s="580"/>
      <c r="D11811" s="939"/>
      <c r="E11811" s="940"/>
      <c r="F11811" s="941"/>
      <c r="G11811" s="937" t="str">
        <f t="array" ref="G11811">xlookup(F11811,'Internal Staffing Calculator'!E:E,'Internal Staffing Calculator'!C:C,"")</f>
        <v/>
      </c>
      <c r="H11811" s="932" t="str">
        <f t="array" ref="H11811">if(F11811&lt;&gt;"", iferror(index('Internal Staffing Calculator'!B$8:B23500,match(F11811,'Internal Staffing Calculator'!E$8:E23500,0)), "Not In Budget"),"")</f>
        <v/>
      </c>
      <c r="I11811" s="184"/>
      <c r="J11811" s="184"/>
      <c r="K11811" s="184"/>
      <c r="L11811" s="183"/>
    </row>
    <row r="11812">
      <c r="A11812" s="454"/>
      <c r="B11812" s="927"/>
      <c r="C11812" s="580"/>
      <c r="D11812" s="939"/>
      <c r="E11812" s="940"/>
      <c r="F11812" s="941"/>
      <c r="G11812" s="937" t="str">
        <f t="array" ref="G11812">xlookup(F11812,'Internal Staffing Calculator'!E:E,'Internal Staffing Calculator'!C:C,"")</f>
        <v/>
      </c>
      <c r="H11812" s="932" t="str">
        <f t="array" ref="H11812">if(F11812&lt;&gt;"", iferror(index('Internal Staffing Calculator'!B$8:B23500,match(F11812,'Internal Staffing Calculator'!E$8:E23500,0)), "Not In Budget"),"")</f>
        <v/>
      </c>
      <c r="I11812" s="184"/>
      <c r="J11812" s="184"/>
      <c r="K11812" s="184"/>
      <c r="L11812" s="183"/>
    </row>
    <row r="11813">
      <c r="A11813" s="454"/>
      <c r="B11813" s="927"/>
      <c r="C11813" s="580"/>
      <c r="D11813" s="939"/>
      <c r="E11813" s="940"/>
      <c r="F11813" s="941"/>
      <c r="G11813" s="937" t="str">
        <f t="array" ref="G11813">xlookup(F11813,'Internal Staffing Calculator'!E:E,'Internal Staffing Calculator'!C:C,"")</f>
        <v/>
      </c>
      <c r="H11813" s="932" t="str">
        <f t="array" ref="H11813">if(F11813&lt;&gt;"", iferror(index('Internal Staffing Calculator'!B$8:B23500,match(F11813,'Internal Staffing Calculator'!E$8:E23500,0)), "Not In Budget"),"")</f>
        <v/>
      </c>
      <c r="I11813" s="184"/>
      <c r="J11813" s="184"/>
      <c r="K11813" s="184"/>
      <c r="L11813" s="183"/>
    </row>
    <row r="11814">
      <c r="A11814" s="454"/>
      <c r="B11814" s="927"/>
      <c r="C11814" s="580"/>
      <c r="D11814" s="939"/>
      <c r="E11814" s="940"/>
      <c r="F11814" s="941"/>
      <c r="G11814" s="937" t="str">
        <f t="array" ref="G11814">xlookup(F11814,'Internal Staffing Calculator'!E:E,'Internal Staffing Calculator'!C:C,"")</f>
        <v/>
      </c>
      <c r="H11814" s="932" t="str">
        <f t="array" ref="H11814">if(F11814&lt;&gt;"", iferror(index('Internal Staffing Calculator'!B$8:B23500,match(F11814,'Internal Staffing Calculator'!E$8:E23500,0)), "Not In Budget"),"")</f>
        <v/>
      </c>
      <c r="I11814" s="184"/>
      <c r="J11814" s="184"/>
      <c r="K11814" s="184"/>
      <c r="L11814" s="183"/>
    </row>
    <row r="11815">
      <c r="A11815" s="454"/>
      <c r="B11815" s="927"/>
      <c r="C11815" s="580"/>
      <c r="D11815" s="939"/>
      <c r="E11815" s="940"/>
      <c r="F11815" s="941"/>
      <c r="G11815" s="937" t="str">
        <f t="array" ref="G11815">xlookup(F11815,'Internal Staffing Calculator'!E:E,'Internal Staffing Calculator'!C:C,"")</f>
        <v/>
      </c>
      <c r="H11815" s="932" t="str">
        <f t="array" ref="H11815">if(F11815&lt;&gt;"", iferror(index('Internal Staffing Calculator'!B$8:B23500,match(F11815,'Internal Staffing Calculator'!E$8:E23500,0)), "Not In Budget"),"")</f>
        <v/>
      </c>
      <c r="I11815" s="184"/>
      <c r="J11815" s="184"/>
      <c r="K11815" s="184"/>
      <c r="L11815" s="183"/>
    </row>
    <row r="11816">
      <c r="A11816" s="454"/>
      <c r="B11816" s="927"/>
      <c r="C11816" s="580"/>
      <c r="D11816" s="939"/>
      <c r="E11816" s="940"/>
      <c r="F11816" s="941"/>
      <c r="G11816" s="937" t="str">
        <f t="array" ref="G11816">xlookup(F11816,'Internal Staffing Calculator'!E:E,'Internal Staffing Calculator'!C:C,"")</f>
        <v/>
      </c>
      <c r="H11816" s="932" t="str">
        <f t="array" ref="H11816">if(F11816&lt;&gt;"", iferror(index('Internal Staffing Calculator'!B$8:B23500,match(F11816,'Internal Staffing Calculator'!E$8:E23500,0)), "Not In Budget"),"")</f>
        <v/>
      </c>
      <c r="I11816" s="184"/>
      <c r="J11816" s="184"/>
      <c r="K11816" s="184"/>
      <c r="L11816" s="183"/>
    </row>
    <row r="11817">
      <c r="A11817" s="454"/>
      <c r="B11817" s="927"/>
      <c r="C11817" s="580"/>
      <c r="D11817" s="939"/>
      <c r="E11817" s="940"/>
      <c r="F11817" s="941"/>
      <c r="G11817" s="937" t="str">
        <f t="array" ref="G11817">xlookup(F11817,'Internal Staffing Calculator'!E:E,'Internal Staffing Calculator'!C:C,"")</f>
        <v/>
      </c>
      <c r="H11817" s="932" t="str">
        <f t="array" ref="H11817">if(F11817&lt;&gt;"", iferror(index('Internal Staffing Calculator'!B$8:B23500,match(F11817,'Internal Staffing Calculator'!E$8:E23500,0)), "Not In Budget"),"")</f>
        <v/>
      </c>
      <c r="I11817" s="184"/>
      <c r="J11817" s="184"/>
      <c r="K11817" s="184"/>
      <c r="L11817" s="183"/>
    </row>
    <row r="11818">
      <c r="A11818" s="454"/>
      <c r="B11818" s="927"/>
      <c r="C11818" s="580"/>
      <c r="D11818" s="939"/>
      <c r="E11818" s="940"/>
      <c r="F11818" s="941"/>
      <c r="G11818" s="937" t="str">
        <f t="array" ref="G11818">xlookup(F11818,'Internal Staffing Calculator'!E:E,'Internal Staffing Calculator'!C:C,"")</f>
        <v/>
      </c>
      <c r="H11818" s="932" t="str">
        <f t="array" ref="H11818">if(F11818&lt;&gt;"", iferror(index('Internal Staffing Calculator'!B$8:B23500,match(F11818,'Internal Staffing Calculator'!E$8:E23500,0)), "Not In Budget"),"")</f>
        <v/>
      </c>
      <c r="I11818" s="184"/>
      <c r="J11818" s="184"/>
      <c r="K11818" s="184"/>
      <c r="L11818" s="183"/>
    </row>
    <row r="11819">
      <c r="A11819" s="454"/>
      <c r="B11819" s="927"/>
      <c r="C11819" s="580"/>
      <c r="D11819" s="939"/>
      <c r="E11819" s="940"/>
      <c r="F11819" s="941"/>
      <c r="G11819" s="937" t="str">
        <f t="array" ref="G11819">xlookup(F11819,'Internal Staffing Calculator'!E:E,'Internal Staffing Calculator'!C:C,"")</f>
        <v/>
      </c>
      <c r="H11819" s="932" t="str">
        <f t="array" ref="H11819">if(F11819&lt;&gt;"", iferror(index('Internal Staffing Calculator'!B$8:B23500,match(F11819,'Internal Staffing Calculator'!E$8:E23500,0)), "Not In Budget"),"")</f>
        <v/>
      </c>
      <c r="I11819" s="184"/>
      <c r="J11819" s="184"/>
      <c r="K11819" s="184"/>
      <c r="L11819" s="183"/>
    </row>
    <row r="11820">
      <c r="A11820" s="454"/>
      <c r="B11820" s="927"/>
      <c r="C11820" s="580"/>
      <c r="D11820" s="939"/>
      <c r="E11820" s="940"/>
      <c r="F11820" s="941"/>
      <c r="G11820" s="937" t="str">
        <f t="array" ref="G11820">xlookup(F11820,'Internal Staffing Calculator'!E:E,'Internal Staffing Calculator'!C:C,"")</f>
        <v/>
      </c>
      <c r="H11820" s="932" t="str">
        <f t="array" ref="H11820">if(F11820&lt;&gt;"", iferror(index('Internal Staffing Calculator'!B$8:B23500,match(F11820,'Internal Staffing Calculator'!E$8:E23500,0)), "Not In Budget"),"")</f>
        <v/>
      </c>
      <c r="I11820" s="184"/>
      <c r="J11820" s="184"/>
      <c r="K11820" s="184"/>
      <c r="L11820" s="183"/>
    </row>
    <row r="11821">
      <c r="A11821" s="454"/>
      <c r="B11821" s="927"/>
      <c r="C11821" s="580"/>
      <c r="D11821" s="939"/>
      <c r="E11821" s="940"/>
      <c r="F11821" s="941"/>
      <c r="G11821" s="937" t="str">
        <f t="array" ref="G11821">xlookup(F11821,'Internal Staffing Calculator'!E:E,'Internal Staffing Calculator'!C:C,"")</f>
        <v/>
      </c>
      <c r="H11821" s="932" t="str">
        <f t="array" ref="H11821">if(F11821&lt;&gt;"", iferror(index('Internal Staffing Calculator'!B$8:B23500,match(F11821,'Internal Staffing Calculator'!E$8:E23500,0)), "Not In Budget"),"")</f>
        <v/>
      </c>
      <c r="I11821" s="184"/>
      <c r="J11821" s="184"/>
      <c r="K11821" s="184"/>
      <c r="L11821" s="183"/>
    </row>
    <row r="11822">
      <c r="A11822" s="454"/>
      <c r="B11822" s="927"/>
      <c r="C11822" s="580"/>
      <c r="D11822" s="939"/>
      <c r="E11822" s="940"/>
      <c r="F11822" s="941"/>
      <c r="G11822" s="937" t="str">
        <f t="array" ref="G11822">xlookup(F11822,'Internal Staffing Calculator'!E:E,'Internal Staffing Calculator'!C:C,"")</f>
        <v/>
      </c>
      <c r="H11822" s="932" t="str">
        <f t="array" ref="H11822">if(F11822&lt;&gt;"", iferror(index('Internal Staffing Calculator'!B$8:B23500,match(F11822,'Internal Staffing Calculator'!E$8:E23500,0)), "Not In Budget"),"")</f>
        <v/>
      </c>
      <c r="I11822" s="184"/>
      <c r="J11822" s="184"/>
      <c r="K11822" s="184"/>
      <c r="L11822" s="183"/>
    </row>
    <row r="11823">
      <c r="A11823" s="454"/>
      <c r="B11823" s="927"/>
      <c r="C11823" s="580"/>
      <c r="D11823" s="939"/>
      <c r="E11823" s="940"/>
      <c r="F11823" s="941"/>
      <c r="G11823" s="937" t="str">
        <f t="array" ref="G11823">xlookup(F11823,'Internal Staffing Calculator'!E:E,'Internal Staffing Calculator'!C:C,"")</f>
        <v/>
      </c>
      <c r="H11823" s="932" t="str">
        <f t="array" ref="H11823">if(F11823&lt;&gt;"", iferror(index('Internal Staffing Calculator'!B$8:B23500,match(F11823,'Internal Staffing Calculator'!E$8:E23500,0)), "Not In Budget"),"")</f>
        <v/>
      </c>
      <c r="I11823" s="184"/>
      <c r="J11823" s="184"/>
      <c r="K11823" s="184"/>
      <c r="L11823" s="183"/>
    </row>
    <row r="11824">
      <c r="A11824" s="454"/>
      <c r="B11824" s="927"/>
      <c r="C11824" s="580"/>
      <c r="D11824" s="939"/>
      <c r="E11824" s="940"/>
      <c r="F11824" s="941"/>
      <c r="G11824" s="937" t="str">
        <f t="array" ref="G11824">xlookup(F11824,'Internal Staffing Calculator'!E:E,'Internal Staffing Calculator'!C:C,"")</f>
        <v/>
      </c>
      <c r="H11824" s="932" t="str">
        <f t="array" ref="H11824">if(F11824&lt;&gt;"", iferror(index('Internal Staffing Calculator'!B$8:B23500,match(F11824,'Internal Staffing Calculator'!E$8:E23500,0)), "Not In Budget"),"")</f>
        <v/>
      </c>
      <c r="I11824" s="184"/>
      <c r="J11824" s="184"/>
      <c r="K11824" s="184"/>
      <c r="L11824" s="183"/>
    </row>
    <row r="11825">
      <c r="A11825" s="454"/>
      <c r="B11825" s="927"/>
      <c r="C11825" s="580"/>
      <c r="D11825" s="939"/>
      <c r="E11825" s="940"/>
      <c r="F11825" s="941"/>
      <c r="G11825" s="937" t="str">
        <f t="array" ref="G11825">xlookup(F11825,'Internal Staffing Calculator'!E:E,'Internal Staffing Calculator'!C:C,"")</f>
        <v/>
      </c>
      <c r="H11825" s="932" t="str">
        <f t="array" ref="H11825">if(F11825&lt;&gt;"", iferror(index('Internal Staffing Calculator'!B$8:B23500,match(F11825,'Internal Staffing Calculator'!E$8:E23500,0)), "Not In Budget"),"")</f>
        <v/>
      </c>
      <c r="I11825" s="184"/>
      <c r="J11825" s="184"/>
      <c r="K11825" s="184"/>
      <c r="L11825" s="183"/>
    </row>
    <row r="11826">
      <c r="A11826" s="454"/>
      <c r="B11826" s="927"/>
      <c r="C11826" s="580"/>
      <c r="D11826" s="939"/>
      <c r="E11826" s="940"/>
      <c r="F11826" s="941"/>
      <c r="G11826" s="937" t="str">
        <f t="array" ref="G11826">xlookup(F11826,'Internal Staffing Calculator'!E:E,'Internal Staffing Calculator'!C:C,"")</f>
        <v/>
      </c>
      <c r="H11826" s="932" t="str">
        <f t="array" ref="H11826">if(F11826&lt;&gt;"", iferror(index('Internal Staffing Calculator'!B$8:B23500,match(F11826,'Internal Staffing Calculator'!E$8:E23500,0)), "Not In Budget"),"")</f>
        <v/>
      </c>
      <c r="I11826" s="184"/>
      <c r="J11826" s="184"/>
      <c r="K11826" s="184"/>
      <c r="L11826" s="183"/>
    </row>
    <row r="11827">
      <c r="A11827" s="454"/>
      <c r="B11827" s="927"/>
      <c r="C11827" s="580"/>
      <c r="D11827" s="939"/>
      <c r="E11827" s="940"/>
      <c r="F11827" s="941"/>
      <c r="G11827" s="937" t="str">
        <f t="array" ref="G11827">xlookup(F11827,'Internal Staffing Calculator'!E:E,'Internal Staffing Calculator'!C:C,"")</f>
        <v/>
      </c>
      <c r="H11827" s="932" t="str">
        <f t="array" ref="H11827">if(F11827&lt;&gt;"", iferror(index('Internal Staffing Calculator'!B$8:B23500,match(F11827,'Internal Staffing Calculator'!E$8:E23500,0)), "Not In Budget"),"")</f>
        <v/>
      </c>
      <c r="I11827" s="184"/>
      <c r="J11827" s="184"/>
      <c r="K11827" s="184"/>
      <c r="L11827" s="183"/>
    </row>
    <row r="11828">
      <c r="A11828" s="454"/>
      <c r="B11828" s="927"/>
      <c r="C11828" s="580"/>
      <c r="D11828" s="939"/>
      <c r="E11828" s="940"/>
      <c r="F11828" s="941"/>
      <c r="G11828" s="937" t="str">
        <f t="array" ref="G11828">xlookup(F11828,'Internal Staffing Calculator'!E:E,'Internal Staffing Calculator'!C:C,"")</f>
        <v/>
      </c>
      <c r="H11828" s="932" t="str">
        <f t="array" ref="H11828">if(F11828&lt;&gt;"", iferror(index('Internal Staffing Calculator'!B$8:B23500,match(F11828,'Internal Staffing Calculator'!E$8:E23500,0)), "Not In Budget"),"")</f>
        <v/>
      </c>
      <c r="I11828" s="184"/>
      <c r="J11828" s="184"/>
      <c r="K11828" s="184"/>
      <c r="L11828" s="183"/>
    </row>
    <row r="11829">
      <c r="A11829" s="454"/>
      <c r="B11829" s="927"/>
      <c r="C11829" s="580"/>
      <c r="D11829" s="939"/>
      <c r="E11829" s="940"/>
      <c r="F11829" s="941"/>
      <c r="G11829" s="937" t="str">
        <f t="array" ref="G11829">xlookup(F11829,'Internal Staffing Calculator'!E:E,'Internal Staffing Calculator'!C:C,"")</f>
        <v/>
      </c>
      <c r="H11829" s="932" t="str">
        <f t="array" ref="H11829">if(F11829&lt;&gt;"", iferror(index('Internal Staffing Calculator'!B$8:B23500,match(F11829,'Internal Staffing Calculator'!E$8:E23500,0)), "Not In Budget"),"")</f>
        <v/>
      </c>
      <c r="I11829" s="184"/>
      <c r="J11829" s="184"/>
      <c r="K11829" s="184"/>
      <c r="L11829" s="183"/>
    </row>
    <row r="11830">
      <c r="A11830" s="454"/>
      <c r="B11830" s="927"/>
      <c r="C11830" s="580"/>
      <c r="D11830" s="939"/>
      <c r="E11830" s="940"/>
      <c r="F11830" s="941"/>
      <c r="G11830" s="937" t="str">
        <f t="array" ref="G11830">xlookup(F11830,'Internal Staffing Calculator'!E:E,'Internal Staffing Calculator'!C:C,"")</f>
        <v/>
      </c>
      <c r="H11830" s="932" t="str">
        <f t="array" ref="H11830">if(F11830&lt;&gt;"", iferror(index('Internal Staffing Calculator'!B$8:B23500,match(F11830,'Internal Staffing Calculator'!E$8:E23500,0)), "Not In Budget"),"")</f>
        <v/>
      </c>
      <c r="I11830" s="184"/>
      <c r="J11830" s="184"/>
      <c r="K11830" s="184"/>
      <c r="L11830" s="183"/>
    </row>
    <row r="11831">
      <c r="A11831" s="454"/>
      <c r="B11831" s="927"/>
      <c r="C11831" s="580"/>
      <c r="D11831" s="939"/>
      <c r="E11831" s="940"/>
      <c r="F11831" s="941"/>
      <c r="G11831" s="937" t="str">
        <f t="array" ref="G11831">xlookup(F11831,'Internal Staffing Calculator'!E:E,'Internal Staffing Calculator'!C:C,"")</f>
        <v/>
      </c>
      <c r="H11831" s="932" t="str">
        <f t="array" ref="H11831">if(F11831&lt;&gt;"", iferror(index('Internal Staffing Calculator'!B$8:B23500,match(F11831,'Internal Staffing Calculator'!E$8:E23500,0)), "Not In Budget"),"")</f>
        <v/>
      </c>
      <c r="I11831" s="184"/>
      <c r="J11831" s="184"/>
      <c r="K11831" s="184"/>
      <c r="L11831" s="183"/>
    </row>
    <row r="11832">
      <c r="A11832" s="454"/>
      <c r="B11832" s="927"/>
      <c r="C11832" s="580"/>
      <c r="D11832" s="939"/>
      <c r="E11832" s="940"/>
      <c r="F11832" s="941"/>
      <c r="G11832" s="937" t="str">
        <f t="array" ref="G11832">xlookup(F11832,'Internal Staffing Calculator'!E:E,'Internal Staffing Calculator'!C:C,"")</f>
        <v/>
      </c>
      <c r="H11832" s="932" t="str">
        <f t="array" ref="H11832">if(F11832&lt;&gt;"", iferror(index('Internal Staffing Calculator'!B$8:B23500,match(F11832,'Internal Staffing Calculator'!E$8:E23500,0)), "Not In Budget"),"")</f>
        <v/>
      </c>
      <c r="I11832" s="184"/>
      <c r="J11832" s="184"/>
      <c r="K11832" s="184"/>
      <c r="L11832" s="183"/>
    </row>
    <row r="11833">
      <c r="A11833" s="454"/>
      <c r="B11833" s="927"/>
      <c r="C11833" s="580"/>
      <c r="D11833" s="939"/>
      <c r="E11833" s="940"/>
      <c r="F11833" s="941"/>
      <c r="G11833" s="937" t="str">
        <f t="array" ref="G11833">xlookup(F11833,'Internal Staffing Calculator'!E:E,'Internal Staffing Calculator'!C:C,"")</f>
        <v/>
      </c>
      <c r="H11833" s="932" t="str">
        <f t="array" ref="H11833">if(F11833&lt;&gt;"", iferror(index('Internal Staffing Calculator'!B$8:B23500,match(F11833,'Internal Staffing Calculator'!E$8:E23500,0)), "Not In Budget"),"")</f>
        <v/>
      </c>
      <c r="I11833" s="184"/>
      <c r="J11833" s="184"/>
      <c r="K11833" s="184"/>
      <c r="L11833" s="183"/>
    </row>
    <row r="11834">
      <c r="A11834" s="454"/>
      <c r="B11834" s="927"/>
      <c r="C11834" s="580"/>
      <c r="D11834" s="939"/>
      <c r="E11834" s="940"/>
      <c r="F11834" s="941"/>
      <c r="G11834" s="937" t="str">
        <f t="array" ref="G11834">xlookup(F11834,'Internal Staffing Calculator'!E:E,'Internal Staffing Calculator'!C:C,"")</f>
        <v/>
      </c>
      <c r="H11834" s="932" t="str">
        <f t="array" ref="H11834">if(F11834&lt;&gt;"", iferror(index('Internal Staffing Calculator'!B$8:B23500,match(F11834,'Internal Staffing Calculator'!E$8:E23500,0)), "Not In Budget"),"")</f>
        <v/>
      </c>
      <c r="I11834" s="184"/>
      <c r="J11834" s="184"/>
      <c r="K11834" s="184"/>
      <c r="L11834" s="183"/>
    </row>
    <row r="11835">
      <c r="A11835" s="454"/>
      <c r="B11835" s="927"/>
      <c r="C11835" s="580"/>
      <c r="D11835" s="939"/>
      <c r="E11835" s="940"/>
      <c r="F11835" s="941"/>
      <c r="G11835" s="937" t="str">
        <f t="array" ref="G11835">xlookup(F11835,'Internal Staffing Calculator'!E:E,'Internal Staffing Calculator'!C:C,"")</f>
        <v/>
      </c>
      <c r="H11835" s="932" t="str">
        <f t="array" ref="H11835">if(F11835&lt;&gt;"", iferror(index('Internal Staffing Calculator'!B$8:B23500,match(F11835,'Internal Staffing Calculator'!E$8:E23500,0)), "Not In Budget"),"")</f>
        <v/>
      </c>
      <c r="I11835" s="184"/>
      <c r="J11835" s="184"/>
      <c r="K11835" s="184"/>
      <c r="L11835" s="183"/>
    </row>
    <row r="11836">
      <c r="A11836" s="454"/>
      <c r="B11836" s="927"/>
      <c r="C11836" s="580"/>
      <c r="D11836" s="939"/>
      <c r="E11836" s="940"/>
      <c r="F11836" s="941"/>
      <c r="G11836" s="937" t="str">
        <f t="array" ref="G11836">xlookup(F11836,'Internal Staffing Calculator'!E:E,'Internal Staffing Calculator'!C:C,"")</f>
        <v/>
      </c>
      <c r="H11836" s="932" t="str">
        <f t="array" ref="H11836">if(F11836&lt;&gt;"", iferror(index('Internal Staffing Calculator'!B$8:B23500,match(F11836,'Internal Staffing Calculator'!E$8:E23500,0)), "Not In Budget"),"")</f>
        <v/>
      </c>
      <c r="I11836" s="184"/>
      <c r="J11836" s="184"/>
      <c r="K11836" s="184"/>
      <c r="L11836" s="183"/>
    </row>
    <row r="11837">
      <c r="A11837" s="454"/>
      <c r="B11837" s="927"/>
      <c r="C11837" s="580"/>
      <c r="D11837" s="939"/>
      <c r="E11837" s="940"/>
      <c r="F11837" s="941"/>
      <c r="G11837" s="937" t="str">
        <f t="array" ref="G11837">xlookup(F11837,'Internal Staffing Calculator'!E:E,'Internal Staffing Calculator'!C:C,"")</f>
        <v/>
      </c>
      <c r="H11837" s="932" t="str">
        <f t="array" ref="H11837">if(F11837&lt;&gt;"", iferror(index('Internal Staffing Calculator'!B$8:B23500,match(F11837,'Internal Staffing Calculator'!E$8:E23500,0)), "Not In Budget"),"")</f>
        <v/>
      </c>
      <c r="I11837" s="184"/>
      <c r="J11837" s="184"/>
      <c r="K11837" s="184"/>
      <c r="L11837" s="183"/>
    </row>
    <row r="11838">
      <c r="A11838" s="454"/>
      <c r="B11838" s="927"/>
      <c r="C11838" s="580"/>
      <c r="D11838" s="939"/>
      <c r="E11838" s="940"/>
      <c r="F11838" s="941"/>
      <c r="G11838" s="937" t="str">
        <f t="array" ref="G11838">xlookup(F11838,'Internal Staffing Calculator'!E:E,'Internal Staffing Calculator'!C:C,"")</f>
        <v/>
      </c>
      <c r="H11838" s="932" t="str">
        <f t="array" ref="H11838">if(F11838&lt;&gt;"", iferror(index('Internal Staffing Calculator'!B$8:B23500,match(F11838,'Internal Staffing Calculator'!E$8:E23500,0)), "Not In Budget"),"")</f>
        <v/>
      </c>
      <c r="I11838" s="184"/>
      <c r="J11838" s="184"/>
      <c r="K11838" s="184"/>
      <c r="L11838" s="183"/>
    </row>
    <row r="11839">
      <c r="A11839" s="454"/>
      <c r="B11839" s="927"/>
      <c r="C11839" s="580"/>
      <c r="D11839" s="939"/>
      <c r="E11839" s="940"/>
      <c r="F11839" s="941"/>
      <c r="G11839" s="937" t="str">
        <f t="array" ref="G11839">xlookup(F11839,'Internal Staffing Calculator'!E:E,'Internal Staffing Calculator'!C:C,"")</f>
        <v/>
      </c>
      <c r="H11839" s="932" t="str">
        <f t="array" ref="H11839">if(F11839&lt;&gt;"", iferror(index('Internal Staffing Calculator'!B$8:B23500,match(F11839,'Internal Staffing Calculator'!E$8:E23500,0)), "Not In Budget"),"")</f>
        <v/>
      </c>
      <c r="I11839" s="184"/>
      <c r="J11839" s="184"/>
      <c r="K11839" s="184"/>
      <c r="L11839" s="183"/>
    </row>
    <row r="11840">
      <c r="A11840" s="454"/>
      <c r="B11840" s="927"/>
      <c r="C11840" s="580"/>
      <c r="D11840" s="939"/>
      <c r="E11840" s="940"/>
      <c r="F11840" s="941"/>
      <c r="G11840" s="937" t="str">
        <f t="array" ref="G11840">xlookup(F11840,'Internal Staffing Calculator'!E:E,'Internal Staffing Calculator'!C:C,"")</f>
        <v/>
      </c>
      <c r="H11840" s="932" t="str">
        <f t="array" ref="H11840">if(F11840&lt;&gt;"", iferror(index('Internal Staffing Calculator'!B$8:B23500,match(F11840,'Internal Staffing Calculator'!E$8:E23500,0)), "Not In Budget"),"")</f>
        <v/>
      </c>
      <c r="I11840" s="184"/>
      <c r="J11840" s="184"/>
      <c r="K11840" s="184"/>
      <c r="L11840" s="183"/>
    </row>
    <row r="11841">
      <c r="A11841" s="454"/>
      <c r="B11841" s="927"/>
      <c r="C11841" s="580"/>
      <c r="D11841" s="939"/>
      <c r="E11841" s="940"/>
      <c r="F11841" s="941"/>
      <c r="G11841" s="937" t="str">
        <f t="array" ref="G11841">xlookup(F11841,'Internal Staffing Calculator'!E:E,'Internal Staffing Calculator'!C:C,"")</f>
        <v/>
      </c>
      <c r="H11841" s="932" t="str">
        <f t="array" ref="H11841">if(F11841&lt;&gt;"", iferror(index('Internal Staffing Calculator'!B$8:B23500,match(F11841,'Internal Staffing Calculator'!E$8:E23500,0)), "Not In Budget"),"")</f>
        <v/>
      </c>
      <c r="I11841" s="184"/>
      <c r="J11841" s="184"/>
      <c r="K11841" s="184"/>
      <c r="L11841" s="183"/>
    </row>
    <row r="11842">
      <c r="A11842" s="454"/>
      <c r="B11842" s="927"/>
      <c r="C11842" s="580"/>
      <c r="D11842" s="939"/>
      <c r="E11842" s="940"/>
      <c r="F11842" s="941"/>
      <c r="G11842" s="937" t="str">
        <f t="array" ref="G11842">xlookup(F11842,'Internal Staffing Calculator'!E:E,'Internal Staffing Calculator'!C:C,"")</f>
        <v/>
      </c>
      <c r="H11842" s="932" t="str">
        <f t="array" ref="H11842">if(F11842&lt;&gt;"", iferror(index('Internal Staffing Calculator'!B$8:B23500,match(F11842,'Internal Staffing Calculator'!E$8:E23500,0)), "Not In Budget"),"")</f>
        <v/>
      </c>
      <c r="I11842" s="184"/>
      <c r="J11842" s="184"/>
      <c r="K11842" s="184"/>
      <c r="L11842" s="183"/>
    </row>
    <row r="11843">
      <c r="A11843" s="454"/>
      <c r="B11843" s="927"/>
      <c r="C11843" s="580"/>
      <c r="D11843" s="939"/>
      <c r="E11843" s="940"/>
      <c r="F11843" s="941"/>
      <c r="G11843" s="937" t="str">
        <f t="array" ref="G11843">xlookup(F11843,'Internal Staffing Calculator'!E:E,'Internal Staffing Calculator'!C:C,"")</f>
        <v/>
      </c>
      <c r="H11843" s="932" t="str">
        <f t="array" ref="H11843">if(F11843&lt;&gt;"", iferror(index('Internal Staffing Calculator'!B$8:B23500,match(F11843,'Internal Staffing Calculator'!E$8:E23500,0)), "Not In Budget"),"")</f>
        <v/>
      </c>
      <c r="I11843" s="184"/>
      <c r="J11843" s="184"/>
      <c r="K11843" s="184"/>
      <c r="L11843" s="183"/>
    </row>
    <row r="11844">
      <c r="A11844" s="454"/>
      <c r="B11844" s="927"/>
      <c r="C11844" s="580"/>
      <c r="D11844" s="939"/>
      <c r="E11844" s="940"/>
      <c r="F11844" s="941"/>
      <c r="G11844" s="937" t="str">
        <f t="array" ref="G11844">xlookup(F11844,'Internal Staffing Calculator'!E:E,'Internal Staffing Calculator'!C:C,"")</f>
        <v/>
      </c>
      <c r="H11844" s="932" t="str">
        <f t="array" ref="H11844">if(F11844&lt;&gt;"", iferror(index('Internal Staffing Calculator'!B$8:B23500,match(F11844,'Internal Staffing Calculator'!E$8:E23500,0)), "Not In Budget"),"")</f>
        <v/>
      </c>
      <c r="I11844" s="184"/>
      <c r="J11844" s="184"/>
      <c r="K11844" s="184"/>
      <c r="L11844" s="183"/>
    </row>
    <row r="11845">
      <c r="A11845" s="454"/>
      <c r="B11845" s="927"/>
      <c r="C11845" s="580"/>
      <c r="D11845" s="939"/>
      <c r="E11845" s="940"/>
      <c r="F11845" s="941"/>
      <c r="G11845" s="937" t="str">
        <f t="array" ref="G11845">xlookup(F11845,'Internal Staffing Calculator'!E:E,'Internal Staffing Calculator'!C:C,"")</f>
        <v/>
      </c>
      <c r="H11845" s="932" t="str">
        <f t="array" ref="H11845">if(F11845&lt;&gt;"", iferror(index('Internal Staffing Calculator'!B$8:B23500,match(F11845,'Internal Staffing Calculator'!E$8:E23500,0)), "Not In Budget"),"")</f>
        <v/>
      </c>
      <c r="I11845" s="184"/>
      <c r="J11845" s="184"/>
      <c r="K11845" s="184"/>
      <c r="L11845" s="183"/>
    </row>
    <row r="11846">
      <c r="A11846" s="454"/>
      <c r="B11846" s="927"/>
      <c r="C11846" s="580"/>
      <c r="D11846" s="939"/>
      <c r="E11846" s="940"/>
      <c r="F11846" s="941"/>
      <c r="G11846" s="937" t="str">
        <f t="array" ref="G11846">xlookup(F11846,'Internal Staffing Calculator'!E:E,'Internal Staffing Calculator'!C:C,"")</f>
        <v/>
      </c>
      <c r="H11846" s="932" t="str">
        <f t="array" ref="H11846">if(F11846&lt;&gt;"", iferror(index('Internal Staffing Calculator'!B$8:B23500,match(F11846,'Internal Staffing Calculator'!E$8:E23500,0)), "Not In Budget"),"")</f>
        <v/>
      </c>
      <c r="I11846" s="184"/>
      <c r="J11846" s="184"/>
      <c r="K11846" s="184"/>
      <c r="L11846" s="183"/>
    </row>
    <row r="11847">
      <c r="A11847" s="454"/>
      <c r="B11847" s="927"/>
      <c r="C11847" s="580"/>
      <c r="D11847" s="939"/>
      <c r="E11847" s="940"/>
      <c r="F11847" s="941"/>
      <c r="G11847" s="937" t="str">
        <f t="array" ref="G11847">xlookup(F11847,'Internal Staffing Calculator'!E:E,'Internal Staffing Calculator'!C:C,"")</f>
        <v/>
      </c>
      <c r="H11847" s="932" t="str">
        <f t="array" ref="H11847">if(F11847&lt;&gt;"", iferror(index('Internal Staffing Calculator'!B$8:B23500,match(F11847,'Internal Staffing Calculator'!E$8:E23500,0)), "Not In Budget"),"")</f>
        <v/>
      </c>
      <c r="I11847" s="184"/>
      <c r="J11847" s="184"/>
      <c r="K11847" s="184"/>
      <c r="L11847" s="183"/>
    </row>
    <row r="11848">
      <c r="A11848" s="454"/>
      <c r="B11848" s="927"/>
      <c r="C11848" s="580"/>
      <c r="D11848" s="939"/>
      <c r="E11848" s="940"/>
      <c r="F11848" s="941"/>
      <c r="G11848" s="937" t="str">
        <f t="array" ref="G11848">xlookup(F11848,'Internal Staffing Calculator'!E:E,'Internal Staffing Calculator'!C:C,"")</f>
        <v/>
      </c>
      <c r="H11848" s="932" t="str">
        <f t="array" ref="H11848">if(F11848&lt;&gt;"", iferror(index('Internal Staffing Calculator'!B$8:B23500,match(F11848,'Internal Staffing Calculator'!E$8:E23500,0)), "Not In Budget"),"")</f>
        <v/>
      </c>
      <c r="I11848" s="184"/>
      <c r="J11848" s="184"/>
      <c r="K11848" s="184"/>
      <c r="L11848" s="183"/>
    </row>
    <row r="11849">
      <c r="A11849" s="454"/>
      <c r="B11849" s="927"/>
      <c r="C11849" s="580"/>
      <c r="D11849" s="939"/>
      <c r="E11849" s="940"/>
      <c r="F11849" s="941"/>
      <c r="G11849" s="937" t="str">
        <f t="array" ref="G11849">xlookup(F11849,'Internal Staffing Calculator'!E:E,'Internal Staffing Calculator'!C:C,"")</f>
        <v/>
      </c>
      <c r="H11849" s="932" t="str">
        <f t="array" ref="H11849">if(F11849&lt;&gt;"", iferror(index('Internal Staffing Calculator'!B$8:B23500,match(F11849,'Internal Staffing Calculator'!E$8:E23500,0)), "Not In Budget"),"")</f>
        <v/>
      </c>
      <c r="I11849" s="184"/>
      <c r="J11849" s="184"/>
      <c r="K11849" s="184"/>
      <c r="L11849" s="183"/>
    </row>
    <row r="11850">
      <c r="A11850" s="454"/>
      <c r="B11850" s="927"/>
      <c r="C11850" s="580"/>
      <c r="D11850" s="939"/>
      <c r="E11850" s="940"/>
      <c r="F11850" s="941"/>
      <c r="G11850" s="937" t="str">
        <f t="array" ref="G11850">xlookup(F11850,'Internal Staffing Calculator'!E:E,'Internal Staffing Calculator'!C:C,"")</f>
        <v/>
      </c>
      <c r="H11850" s="932" t="str">
        <f t="array" ref="H11850">if(F11850&lt;&gt;"", iferror(index('Internal Staffing Calculator'!B$8:B23500,match(F11850,'Internal Staffing Calculator'!E$8:E23500,0)), "Not In Budget"),"")</f>
        <v/>
      </c>
      <c r="I11850" s="184"/>
      <c r="J11850" s="184"/>
      <c r="K11850" s="184"/>
      <c r="L11850" s="183"/>
    </row>
    <row r="11851">
      <c r="A11851" s="454"/>
      <c r="B11851" s="927"/>
      <c r="C11851" s="580"/>
      <c r="D11851" s="939"/>
      <c r="E11851" s="940"/>
      <c r="F11851" s="941"/>
      <c r="G11851" s="937" t="str">
        <f t="array" ref="G11851">xlookup(F11851,'Internal Staffing Calculator'!E:E,'Internal Staffing Calculator'!C:C,"")</f>
        <v/>
      </c>
      <c r="H11851" s="932" t="str">
        <f t="array" ref="H11851">if(F11851&lt;&gt;"", iferror(index('Internal Staffing Calculator'!B$8:B23500,match(F11851,'Internal Staffing Calculator'!E$8:E23500,0)), "Not In Budget"),"")</f>
        <v/>
      </c>
      <c r="I11851" s="184"/>
      <c r="J11851" s="184"/>
      <c r="K11851" s="184"/>
      <c r="L11851" s="183"/>
    </row>
    <row r="11852">
      <c r="A11852" s="454"/>
      <c r="B11852" s="927"/>
      <c r="C11852" s="580"/>
      <c r="D11852" s="939"/>
      <c r="E11852" s="940"/>
      <c r="F11852" s="941"/>
      <c r="G11852" s="937" t="str">
        <f t="array" ref="G11852">xlookup(F11852,'Internal Staffing Calculator'!E:E,'Internal Staffing Calculator'!C:C,"")</f>
        <v/>
      </c>
      <c r="H11852" s="932" t="str">
        <f t="array" ref="H11852">if(F11852&lt;&gt;"", iferror(index('Internal Staffing Calculator'!B$8:B23500,match(F11852,'Internal Staffing Calculator'!E$8:E23500,0)), "Not In Budget"),"")</f>
        <v/>
      </c>
      <c r="I11852" s="184"/>
      <c r="J11852" s="184"/>
      <c r="K11852" s="184"/>
      <c r="L11852" s="183"/>
    </row>
    <row r="11853">
      <c r="A11853" s="454"/>
      <c r="B11853" s="927"/>
      <c r="C11853" s="580"/>
      <c r="D11853" s="939"/>
      <c r="E11853" s="940"/>
      <c r="F11853" s="941"/>
      <c r="G11853" s="937" t="str">
        <f t="array" ref="G11853">xlookup(F11853,'Internal Staffing Calculator'!E:E,'Internal Staffing Calculator'!C:C,"")</f>
        <v/>
      </c>
      <c r="H11853" s="932" t="str">
        <f t="array" ref="H11853">if(F11853&lt;&gt;"", iferror(index('Internal Staffing Calculator'!B$8:B23500,match(F11853,'Internal Staffing Calculator'!E$8:E23500,0)), "Not In Budget"),"")</f>
        <v/>
      </c>
      <c r="I11853" s="184"/>
      <c r="J11853" s="184"/>
      <c r="K11853" s="184"/>
      <c r="L11853" s="183"/>
    </row>
    <row r="11854">
      <c r="A11854" s="454"/>
      <c r="B11854" s="927"/>
      <c r="C11854" s="580"/>
      <c r="D11854" s="939"/>
      <c r="E11854" s="940"/>
      <c r="F11854" s="941"/>
      <c r="G11854" s="937" t="str">
        <f t="array" ref="G11854">xlookup(F11854,'Internal Staffing Calculator'!E:E,'Internal Staffing Calculator'!C:C,"")</f>
        <v/>
      </c>
      <c r="H11854" s="932" t="str">
        <f t="array" ref="H11854">if(F11854&lt;&gt;"", iferror(index('Internal Staffing Calculator'!B$8:B23500,match(F11854,'Internal Staffing Calculator'!E$8:E23500,0)), "Not In Budget"),"")</f>
        <v/>
      </c>
      <c r="I11854" s="184"/>
      <c r="J11854" s="184"/>
      <c r="K11854" s="184"/>
      <c r="L11854" s="183"/>
    </row>
    <row r="11855">
      <c r="A11855" s="454"/>
      <c r="B11855" s="927"/>
      <c r="C11855" s="580"/>
      <c r="D11855" s="939"/>
      <c r="E11855" s="940"/>
      <c r="F11855" s="941"/>
      <c r="G11855" s="937" t="str">
        <f t="array" ref="G11855">xlookup(F11855,'Internal Staffing Calculator'!E:E,'Internal Staffing Calculator'!C:C,"")</f>
        <v/>
      </c>
      <c r="H11855" s="932" t="str">
        <f t="array" ref="H11855">if(F11855&lt;&gt;"", iferror(index('Internal Staffing Calculator'!B$8:B23500,match(F11855,'Internal Staffing Calculator'!E$8:E23500,0)), "Not In Budget"),"")</f>
        <v/>
      </c>
      <c r="I11855" s="184"/>
      <c r="J11855" s="184"/>
      <c r="K11855" s="184"/>
      <c r="L11855" s="183"/>
    </row>
    <row r="11856">
      <c r="A11856" s="454"/>
      <c r="B11856" s="927"/>
      <c r="C11856" s="580"/>
      <c r="D11856" s="939"/>
      <c r="E11856" s="940"/>
      <c r="F11856" s="941"/>
      <c r="G11856" s="937" t="str">
        <f t="array" ref="G11856">xlookup(F11856,'Internal Staffing Calculator'!E:E,'Internal Staffing Calculator'!C:C,"")</f>
        <v/>
      </c>
      <c r="H11856" s="932" t="str">
        <f t="array" ref="H11856">if(F11856&lt;&gt;"", iferror(index('Internal Staffing Calculator'!B$8:B23500,match(F11856,'Internal Staffing Calculator'!E$8:E23500,0)), "Not In Budget"),"")</f>
        <v/>
      </c>
      <c r="I11856" s="184"/>
      <c r="J11856" s="184"/>
      <c r="K11856" s="184"/>
      <c r="L11856" s="183"/>
    </row>
    <row r="11857">
      <c r="A11857" s="454"/>
      <c r="B11857" s="927"/>
      <c r="C11857" s="580"/>
      <c r="D11857" s="939"/>
      <c r="E11857" s="940"/>
      <c r="F11857" s="941"/>
      <c r="G11857" s="937" t="str">
        <f t="array" ref="G11857">xlookup(F11857,'Internal Staffing Calculator'!E:E,'Internal Staffing Calculator'!C:C,"")</f>
        <v/>
      </c>
      <c r="H11857" s="932" t="str">
        <f t="array" ref="H11857">if(F11857&lt;&gt;"", iferror(index('Internal Staffing Calculator'!B$8:B23500,match(F11857,'Internal Staffing Calculator'!E$8:E23500,0)), "Not In Budget"),"")</f>
        <v/>
      </c>
      <c r="I11857" s="184"/>
      <c r="J11857" s="184"/>
      <c r="K11857" s="184"/>
      <c r="L11857" s="183"/>
    </row>
    <row r="11858">
      <c r="A11858" s="454"/>
      <c r="B11858" s="927"/>
      <c r="C11858" s="580"/>
      <c r="D11858" s="939"/>
      <c r="E11858" s="940"/>
      <c r="F11858" s="941"/>
      <c r="G11858" s="937" t="str">
        <f t="array" ref="G11858">xlookup(F11858,'Internal Staffing Calculator'!E:E,'Internal Staffing Calculator'!C:C,"")</f>
        <v/>
      </c>
      <c r="H11858" s="932" t="str">
        <f t="array" ref="H11858">if(F11858&lt;&gt;"", iferror(index('Internal Staffing Calculator'!B$8:B23500,match(F11858,'Internal Staffing Calculator'!E$8:E23500,0)), "Not In Budget"),"")</f>
        <v/>
      </c>
      <c r="I11858" s="184"/>
      <c r="J11858" s="184"/>
      <c r="K11858" s="184"/>
      <c r="L11858" s="183"/>
    </row>
    <row r="11859">
      <c r="A11859" s="454"/>
      <c r="B11859" s="927"/>
      <c r="C11859" s="580"/>
      <c r="D11859" s="939"/>
      <c r="E11859" s="940"/>
      <c r="F11859" s="941"/>
      <c r="G11859" s="937" t="str">
        <f t="array" ref="G11859">xlookup(F11859,'Internal Staffing Calculator'!E:E,'Internal Staffing Calculator'!C:C,"")</f>
        <v/>
      </c>
      <c r="H11859" s="932" t="str">
        <f t="array" ref="H11859">if(F11859&lt;&gt;"", iferror(index('Internal Staffing Calculator'!B$8:B23500,match(F11859,'Internal Staffing Calculator'!E$8:E23500,0)), "Not In Budget"),"")</f>
        <v/>
      </c>
      <c r="I11859" s="184"/>
      <c r="J11859" s="184"/>
      <c r="K11859" s="184"/>
      <c r="L11859" s="183"/>
    </row>
    <row r="11860">
      <c r="A11860" s="454"/>
      <c r="B11860" s="927"/>
      <c r="C11860" s="580"/>
      <c r="D11860" s="939"/>
      <c r="E11860" s="940"/>
      <c r="F11860" s="941"/>
      <c r="G11860" s="937" t="str">
        <f t="array" ref="G11860">xlookup(F11860,'Internal Staffing Calculator'!E:E,'Internal Staffing Calculator'!C:C,"")</f>
        <v/>
      </c>
      <c r="H11860" s="932" t="str">
        <f t="array" ref="H11860">if(F11860&lt;&gt;"", iferror(index('Internal Staffing Calculator'!B$8:B23500,match(F11860,'Internal Staffing Calculator'!E$8:E23500,0)), "Not In Budget"),"")</f>
        <v/>
      </c>
      <c r="I11860" s="184"/>
      <c r="J11860" s="184"/>
      <c r="K11860" s="184"/>
      <c r="L11860" s="183"/>
    </row>
    <row r="11861">
      <c r="A11861" s="454"/>
      <c r="B11861" s="927"/>
      <c r="C11861" s="580"/>
      <c r="D11861" s="939"/>
      <c r="E11861" s="940"/>
      <c r="F11861" s="941"/>
      <c r="G11861" s="937" t="str">
        <f t="array" ref="G11861">xlookup(F11861,'Internal Staffing Calculator'!E:E,'Internal Staffing Calculator'!C:C,"")</f>
        <v/>
      </c>
      <c r="H11861" s="932" t="str">
        <f t="array" ref="H11861">if(F11861&lt;&gt;"", iferror(index('Internal Staffing Calculator'!B$8:B23500,match(F11861,'Internal Staffing Calculator'!E$8:E23500,0)), "Not In Budget"),"")</f>
        <v/>
      </c>
      <c r="I11861" s="184"/>
      <c r="J11861" s="184"/>
      <c r="K11861" s="184"/>
      <c r="L11861" s="183"/>
    </row>
    <row r="11862">
      <c r="A11862" s="454"/>
      <c r="B11862" s="927"/>
      <c r="C11862" s="580"/>
      <c r="D11862" s="939"/>
      <c r="E11862" s="940"/>
      <c r="F11862" s="941"/>
      <c r="G11862" s="937" t="str">
        <f t="array" ref="G11862">xlookup(F11862,'Internal Staffing Calculator'!E:E,'Internal Staffing Calculator'!C:C,"")</f>
        <v/>
      </c>
      <c r="H11862" s="932" t="str">
        <f t="array" ref="H11862">if(F11862&lt;&gt;"", iferror(index('Internal Staffing Calculator'!B$8:B23500,match(F11862,'Internal Staffing Calculator'!E$8:E23500,0)), "Not In Budget"),"")</f>
        <v/>
      </c>
      <c r="I11862" s="184"/>
      <c r="J11862" s="184"/>
      <c r="K11862" s="184"/>
      <c r="L11862" s="183"/>
    </row>
    <row r="11863">
      <c r="A11863" s="454"/>
      <c r="B11863" s="927"/>
      <c r="C11863" s="580"/>
      <c r="D11863" s="939"/>
      <c r="E11863" s="940"/>
      <c r="F11863" s="941"/>
      <c r="G11863" s="937" t="str">
        <f t="array" ref="G11863">xlookup(F11863,'Internal Staffing Calculator'!E:E,'Internal Staffing Calculator'!C:C,"")</f>
        <v/>
      </c>
      <c r="H11863" s="932" t="str">
        <f t="array" ref="H11863">if(F11863&lt;&gt;"", iferror(index('Internal Staffing Calculator'!B$8:B23500,match(F11863,'Internal Staffing Calculator'!E$8:E23500,0)), "Not In Budget"),"")</f>
        <v/>
      </c>
      <c r="I11863" s="184"/>
      <c r="J11863" s="184"/>
      <c r="K11863" s="184"/>
      <c r="L11863" s="183"/>
    </row>
    <row r="11864">
      <c r="A11864" s="454"/>
      <c r="B11864" s="927"/>
      <c r="C11864" s="580"/>
      <c r="D11864" s="939"/>
      <c r="E11864" s="940"/>
      <c r="F11864" s="941"/>
      <c r="G11864" s="937" t="str">
        <f t="array" ref="G11864">xlookup(F11864,'Internal Staffing Calculator'!E:E,'Internal Staffing Calculator'!C:C,"")</f>
        <v/>
      </c>
      <c r="H11864" s="932" t="str">
        <f t="array" ref="H11864">if(F11864&lt;&gt;"", iferror(index('Internal Staffing Calculator'!B$8:B23500,match(F11864,'Internal Staffing Calculator'!E$8:E23500,0)), "Not In Budget"),"")</f>
        <v/>
      </c>
      <c r="I11864" s="184"/>
      <c r="J11864" s="184"/>
      <c r="K11864" s="184"/>
      <c r="L11864" s="183"/>
    </row>
    <row r="11865">
      <c r="A11865" s="454"/>
      <c r="B11865" s="927"/>
      <c r="C11865" s="580"/>
      <c r="D11865" s="939"/>
      <c r="E11865" s="940"/>
      <c r="F11865" s="941"/>
      <c r="G11865" s="937" t="str">
        <f t="array" ref="G11865">xlookup(F11865,'Internal Staffing Calculator'!E:E,'Internal Staffing Calculator'!C:C,"")</f>
        <v/>
      </c>
      <c r="H11865" s="932" t="str">
        <f t="array" ref="H11865">if(F11865&lt;&gt;"", iferror(index('Internal Staffing Calculator'!B$8:B23500,match(F11865,'Internal Staffing Calculator'!E$8:E23500,0)), "Not In Budget"),"")</f>
        <v/>
      </c>
      <c r="I11865" s="184"/>
      <c r="J11865" s="184"/>
      <c r="K11865" s="184"/>
      <c r="L11865" s="183"/>
    </row>
    <row r="11866">
      <c r="A11866" s="454"/>
      <c r="B11866" s="927"/>
      <c r="C11866" s="580"/>
      <c r="D11866" s="939"/>
      <c r="E11866" s="940"/>
      <c r="F11866" s="941"/>
      <c r="G11866" s="937" t="str">
        <f t="array" ref="G11866">xlookup(F11866,'Internal Staffing Calculator'!E:E,'Internal Staffing Calculator'!C:C,"")</f>
        <v/>
      </c>
      <c r="H11866" s="932" t="str">
        <f t="array" ref="H11866">if(F11866&lt;&gt;"", iferror(index('Internal Staffing Calculator'!B$8:B23500,match(F11866,'Internal Staffing Calculator'!E$8:E23500,0)), "Not In Budget"),"")</f>
        <v/>
      </c>
      <c r="I11866" s="184"/>
      <c r="J11866" s="184"/>
      <c r="K11866" s="184"/>
      <c r="L11866" s="183"/>
    </row>
    <row r="11867">
      <c r="A11867" s="454"/>
      <c r="B11867" s="927"/>
      <c r="C11867" s="580"/>
      <c r="D11867" s="939"/>
      <c r="E11867" s="940"/>
      <c r="F11867" s="941"/>
      <c r="G11867" s="937" t="str">
        <f t="array" ref="G11867">xlookup(F11867,'Internal Staffing Calculator'!E:E,'Internal Staffing Calculator'!C:C,"")</f>
        <v/>
      </c>
      <c r="H11867" s="932" t="str">
        <f t="array" ref="H11867">if(F11867&lt;&gt;"", iferror(index('Internal Staffing Calculator'!B$8:B23500,match(F11867,'Internal Staffing Calculator'!E$8:E23500,0)), "Not In Budget"),"")</f>
        <v/>
      </c>
      <c r="I11867" s="184"/>
      <c r="J11867" s="184"/>
      <c r="K11867" s="184"/>
      <c r="L11867" s="183"/>
    </row>
    <row r="11868">
      <c r="A11868" s="454"/>
      <c r="B11868" s="927"/>
      <c r="C11868" s="580"/>
      <c r="D11868" s="939"/>
      <c r="E11868" s="940"/>
      <c r="F11868" s="941"/>
      <c r="G11868" s="937" t="str">
        <f t="array" ref="G11868">xlookup(F11868,'Internal Staffing Calculator'!E:E,'Internal Staffing Calculator'!C:C,"")</f>
        <v/>
      </c>
      <c r="H11868" s="932" t="str">
        <f t="array" ref="H11868">if(F11868&lt;&gt;"", iferror(index('Internal Staffing Calculator'!B$8:B23500,match(F11868,'Internal Staffing Calculator'!E$8:E23500,0)), "Not In Budget"),"")</f>
        <v/>
      </c>
      <c r="I11868" s="184"/>
      <c r="J11868" s="184"/>
      <c r="K11868" s="184"/>
      <c r="L11868" s="183"/>
    </row>
    <row r="11869">
      <c r="A11869" s="454"/>
      <c r="B11869" s="927"/>
      <c r="C11869" s="580"/>
      <c r="D11869" s="939"/>
      <c r="E11869" s="940"/>
      <c r="F11869" s="941"/>
      <c r="G11869" s="937" t="str">
        <f t="array" ref="G11869">xlookup(F11869,'Internal Staffing Calculator'!E:E,'Internal Staffing Calculator'!C:C,"")</f>
        <v/>
      </c>
      <c r="H11869" s="932" t="str">
        <f t="array" ref="H11869">if(F11869&lt;&gt;"", iferror(index('Internal Staffing Calculator'!B$8:B23500,match(F11869,'Internal Staffing Calculator'!E$8:E23500,0)), "Not In Budget"),"")</f>
        <v/>
      </c>
      <c r="I11869" s="184"/>
      <c r="J11869" s="184"/>
      <c r="K11869" s="184"/>
      <c r="L11869" s="183"/>
    </row>
    <row r="11870">
      <c r="A11870" s="454"/>
      <c r="B11870" s="927"/>
      <c r="C11870" s="580"/>
      <c r="D11870" s="939"/>
      <c r="E11870" s="940"/>
      <c r="F11870" s="941"/>
      <c r="G11870" s="937" t="str">
        <f t="array" ref="G11870">xlookup(F11870,'Internal Staffing Calculator'!E:E,'Internal Staffing Calculator'!C:C,"")</f>
        <v/>
      </c>
      <c r="H11870" s="932" t="str">
        <f t="array" ref="H11870">if(F11870&lt;&gt;"", iferror(index('Internal Staffing Calculator'!B$8:B23500,match(F11870,'Internal Staffing Calculator'!E$8:E23500,0)), "Not In Budget"),"")</f>
        <v/>
      </c>
      <c r="I11870" s="184"/>
      <c r="J11870" s="184"/>
      <c r="K11870" s="184"/>
      <c r="L11870" s="183"/>
    </row>
    <row r="11871">
      <c r="A11871" s="454"/>
      <c r="B11871" s="927"/>
      <c r="C11871" s="580"/>
      <c r="D11871" s="939"/>
      <c r="E11871" s="940"/>
      <c r="F11871" s="941"/>
      <c r="G11871" s="937" t="str">
        <f t="array" ref="G11871">xlookup(F11871,'Internal Staffing Calculator'!E:E,'Internal Staffing Calculator'!C:C,"")</f>
        <v/>
      </c>
      <c r="H11871" s="932" t="str">
        <f t="array" ref="H11871">if(F11871&lt;&gt;"", iferror(index('Internal Staffing Calculator'!B$8:B23500,match(F11871,'Internal Staffing Calculator'!E$8:E23500,0)), "Not In Budget"),"")</f>
        <v/>
      </c>
      <c r="I11871" s="184"/>
      <c r="J11871" s="184"/>
      <c r="K11871" s="184"/>
      <c r="L11871" s="183"/>
    </row>
    <row r="11872">
      <c r="A11872" s="454"/>
      <c r="B11872" s="927"/>
      <c r="C11872" s="580"/>
      <c r="D11872" s="939"/>
      <c r="E11872" s="940"/>
      <c r="F11872" s="941"/>
      <c r="G11872" s="937" t="str">
        <f t="array" ref="G11872">xlookup(F11872,'Internal Staffing Calculator'!E:E,'Internal Staffing Calculator'!C:C,"")</f>
        <v/>
      </c>
      <c r="H11872" s="932" t="str">
        <f t="array" ref="H11872">if(F11872&lt;&gt;"", iferror(index('Internal Staffing Calculator'!B$8:B23500,match(F11872,'Internal Staffing Calculator'!E$8:E23500,0)), "Not In Budget"),"")</f>
        <v/>
      </c>
      <c r="I11872" s="184"/>
      <c r="J11872" s="184"/>
      <c r="K11872" s="184"/>
      <c r="L11872" s="183"/>
    </row>
    <row r="11873">
      <c r="A11873" s="454"/>
      <c r="B11873" s="927"/>
      <c r="C11873" s="580"/>
      <c r="D11873" s="939"/>
      <c r="E11873" s="940"/>
      <c r="F11873" s="941"/>
      <c r="G11873" s="937" t="str">
        <f t="array" ref="G11873">xlookup(F11873,'Internal Staffing Calculator'!E:E,'Internal Staffing Calculator'!C:C,"")</f>
        <v/>
      </c>
      <c r="H11873" s="932" t="str">
        <f t="array" ref="H11873">if(F11873&lt;&gt;"", iferror(index('Internal Staffing Calculator'!B$8:B23500,match(F11873,'Internal Staffing Calculator'!E$8:E23500,0)), "Not In Budget"),"")</f>
        <v/>
      </c>
      <c r="I11873" s="184"/>
      <c r="J11873" s="184"/>
      <c r="K11873" s="184"/>
      <c r="L11873" s="183"/>
    </row>
    <row r="11874">
      <c r="A11874" s="454"/>
      <c r="B11874" s="927"/>
      <c r="C11874" s="580"/>
      <c r="D11874" s="939"/>
      <c r="E11874" s="940"/>
      <c r="F11874" s="941"/>
      <c r="G11874" s="937" t="str">
        <f t="array" ref="G11874">xlookup(F11874,'Internal Staffing Calculator'!E:E,'Internal Staffing Calculator'!C:C,"")</f>
        <v/>
      </c>
      <c r="H11874" s="932" t="str">
        <f t="array" ref="H11874">if(F11874&lt;&gt;"", iferror(index('Internal Staffing Calculator'!B$8:B23500,match(F11874,'Internal Staffing Calculator'!E$8:E23500,0)), "Not In Budget"),"")</f>
        <v/>
      </c>
      <c r="I11874" s="184"/>
      <c r="J11874" s="184"/>
      <c r="K11874" s="184"/>
      <c r="L11874" s="183"/>
    </row>
    <row r="11875">
      <c r="A11875" s="454"/>
      <c r="B11875" s="927"/>
      <c r="C11875" s="580"/>
      <c r="D11875" s="939"/>
      <c r="E11875" s="940"/>
      <c r="F11875" s="941"/>
      <c r="G11875" s="937" t="str">
        <f t="array" ref="G11875">xlookup(F11875,'Internal Staffing Calculator'!E:E,'Internal Staffing Calculator'!C:C,"")</f>
        <v/>
      </c>
      <c r="H11875" s="932" t="str">
        <f t="array" ref="H11875">if(F11875&lt;&gt;"", iferror(index('Internal Staffing Calculator'!B$8:B23500,match(F11875,'Internal Staffing Calculator'!E$8:E23500,0)), "Not In Budget"),"")</f>
        <v/>
      </c>
      <c r="I11875" s="184"/>
      <c r="J11875" s="184"/>
      <c r="K11875" s="184"/>
      <c r="L11875" s="183"/>
    </row>
    <row r="11876">
      <c r="A11876" s="454"/>
      <c r="B11876" s="927"/>
      <c r="C11876" s="580"/>
      <c r="D11876" s="939"/>
      <c r="E11876" s="940"/>
      <c r="F11876" s="941"/>
      <c r="G11876" s="937" t="str">
        <f t="array" ref="G11876">xlookup(F11876,'Internal Staffing Calculator'!E:E,'Internal Staffing Calculator'!C:C,"")</f>
        <v/>
      </c>
      <c r="H11876" s="932" t="str">
        <f t="array" ref="H11876">if(F11876&lt;&gt;"", iferror(index('Internal Staffing Calculator'!B$8:B23500,match(F11876,'Internal Staffing Calculator'!E$8:E23500,0)), "Not In Budget"),"")</f>
        <v/>
      </c>
      <c r="I11876" s="184"/>
      <c r="J11876" s="184"/>
      <c r="K11876" s="184"/>
      <c r="L11876" s="183"/>
    </row>
    <row r="11877">
      <c r="A11877" s="454"/>
      <c r="B11877" s="927"/>
      <c r="C11877" s="580"/>
      <c r="D11877" s="939"/>
      <c r="E11877" s="940"/>
      <c r="F11877" s="941"/>
      <c r="G11877" s="937" t="str">
        <f t="array" ref="G11877">xlookup(F11877,'Internal Staffing Calculator'!E:E,'Internal Staffing Calculator'!C:C,"")</f>
        <v/>
      </c>
      <c r="H11877" s="932" t="str">
        <f t="array" ref="H11877">if(F11877&lt;&gt;"", iferror(index('Internal Staffing Calculator'!B$8:B23500,match(F11877,'Internal Staffing Calculator'!E$8:E23500,0)), "Not In Budget"),"")</f>
        <v/>
      </c>
      <c r="I11877" s="184"/>
      <c r="J11877" s="184"/>
      <c r="K11877" s="184"/>
      <c r="L11877" s="183"/>
    </row>
    <row r="11878">
      <c r="A11878" s="454"/>
      <c r="B11878" s="927"/>
      <c r="C11878" s="580"/>
      <c r="D11878" s="939"/>
      <c r="E11878" s="940"/>
      <c r="F11878" s="941"/>
      <c r="G11878" s="937" t="str">
        <f t="array" ref="G11878">xlookup(F11878,'Internal Staffing Calculator'!E:E,'Internal Staffing Calculator'!C:C,"")</f>
        <v/>
      </c>
      <c r="H11878" s="932" t="str">
        <f t="array" ref="H11878">if(F11878&lt;&gt;"", iferror(index('Internal Staffing Calculator'!B$8:B23500,match(F11878,'Internal Staffing Calculator'!E$8:E23500,0)), "Not In Budget"),"")</f>
        <v/>
      </c>
      <c r="I11878" s="184"/>
      <c r="J11878" s="184"/>
      <c r="K11878" s="184"/>
      <c r="L11878" s="183"/>
    </row>
    <row r="11879">
      <c r="A11879" s="454"/>
      <c r="B11879" s="927"/>
      <c r="C11879" s="580"/>
      <c r="D11879" s="939"/>
      <c r="E11879" s="940"/>
      <c r="F11879" s="941"/>
      <c r="G11879" s="937" t="str">
        <f t="array" ref="G11879">xlookup(F11879,'Internal Staffing Calculator'!E:E,'Internal Staffing Calculator'!C:C,"")</f>
        <v/>
      </c>
      <c r="H11879" s="932" t="str">
        <f t="array" ref="H11879">if(F11879&lt;&gt;"", iferror(index('Internal Staffing Calculator'!B$8:B23500,match(F11879,'Internal Staffing Calculator'!E$8:E23500,0)), "Not In Budget"),"")</f>
        <v/>
      </c>
      <c r="I11879" s="184"/>
      <c r="J11879" s="184"/>
      <c r="K11879" s="184"/>
      <c r="L11879" s="183"/>
    </row>
    <row r="11880">
      <c r="A11880" s="454"/>
      <c r="B11880" s="927"/>
      <c r="C11880" s="580"/>
      <c r="D11880" s="939"/>
      <c r="E11880" s="940"/>
      <c r="F11880" s="941"/>
      <c r="G11880" s="937" t="str">
        <f t="array" ref="G11880">xlookup(F11880,'Internal Staffing Calculator'!E:E,'Internal Staffing Calculator'!C:C,"")</f>
        <v/>
      </c>
      <c r="H11880" s="932" t="str">
        <f t="array" ref="H11880">if(F11880&lt;&gt;"", iferror(index('Internal Staffing Calculator'!B$8:B23500,match(F11880,'Internal Staffing Calculator'!E$8:E23500,0)), "Not In Budget"),"")</f>
        <v/>
      </c>
      <c r="I11880" s="184"/>
      <c r="J11880" s="184"/>
      <c r="K11880" s="184"/>
      <c r="L11880" s="183"/>
    </row>
    <row r="11881">
      <c r="A11881" s="454"/>
      <c r="B11881" s="927"/>
      <c r="C11881" s="580"/>
      <c r="D11881" s="939"/>
      <c r="E11881" s="940"/>
      <c r="F11881" s="941"/>
      <c r="G11881" s="937" t="str">
        <f t="array" ref="G11881">xlookup(F11881,'Internal Staffing Calculator'!E:E,'Internal Staffing Calculator'!C:C,"")</f>
        <v/>
      </c>
      <c r="H11881" s="932" t="str">
        <f t="array" ref="H11881">if(F11881&lt;&gt;"", iferror(index('Internal Staffing Calculator'!B$8:B23500,match(F11881,'Internal Staffing Calculator'!E$8:E23500,0)), "Not In Budget"),"")</f>
        <v/>
      </c>
      <c r="I11881" s="184"/>
      <c r="J11881" s="184"/>
      <c r="K11881" s="184"/>
      <c r="L11881" s="183"/>
    </row>
    <row r="11882">
      <c r="A11882" s="454"/>
      <c r="B11882" s="927"/>
      <c r="C11882" s="580"/>
      <c r="D11882" s="939"/>
      <c r="E11882" s="940"/>
      <c r="F11882" s="941"/>
      <c r="G11882" s="937" t="str">
        <f t="array" ref="G11882">xlookup(F11882,'Internal Staffing Calculator'!E:E,'Internal Staffing Calculator'!C:C,"")</f>
        <v/>
      </c>
      <c r="H11882" s="932" t="str">
        <f t="array" ref="H11882">if(F11882&lt;&gt;"", iferror(index('Internal Staffing Calculator'!B$8:B23500,match(F11882,'Internal Staffing Calculator'!E$8:E23500,0)), "Not In Budget"),"")</f>
        <v/>
      </c>
      <c r="I11882" s="184"/>
      <c r="J11882" s="184"/>
      <c r="K11882" s="184"/>
      <c r="L11882" s="183"/>
    </row>
    <row r="11883">
      <c r="A11883" s="454"/>
      <c r="B11883" s="927"/>
      <c r="C11883" s="580"/>
      <c r="D11883" s="939"/>
      <c r="E11883" s="940"/>
      <c r="F11883" s="941"/>
      <c r="G11883" s="937" t="str">
        <f t="array" ref="G11883">xlookup(F11883,'Internal Staffing Calculator'!E:E,'Internal Staffing Calculator'!C:C,"")</f>
        <v/>
      </c>
      <c r="H11883" s="932" t="str">
        <f t="array" ref="H11883">if(F11883&lt;&gt;"", iferror(index('Internal Staffing Calculator'!B$8:B23500,match(F11883,'Internal Staffing Calculator'!E$8:E23500,0)), "Not In Budget"),"")</f>
        <v/>
      </c>
      <c r="I11883" s="184"/>
      <c r="J11883" s="184"/>
      <c r="K11883" s="184"/>
      <c r="L11883" s="183"/>
    </row>
    <row r="11884">
      <c r="A11884" s="454"/>
      <c r="B11884" s="927"/>
      <c r="C11884" s="580"/>
      <c r="D11884" s="939"/>
      <c r="E11884" s="940"/>
      <c r="F11884" s="941"/>
      <c r="G11884" s="937" t="str">
        <f t="array" ref="G11884">xlookup(F11884,'Internal Staffing Calculator'!E:E,'Internal Staffing Calculator'!C:C,"")</f>
        <v/>
      </c>
      <c r="H11884" s="932" t="str">
        <f t="array" ref="H11884">if(F11884&lt;&gt;"", iferror(index('Internal Staffing Calculator'!B$8:B23500,match(F11884,'Internal Staffing Calculator'!E$8:E23500,0)), "Not In Budget"),"")</f>
        <v/>
      </c>
      <c r="I11884" s="184"/>
      <c r="J11884" s="184"/>
      <c r="K11884" s="184"/>
      <c r="L11884" s="183"/>
    </row>
    <row r="11885">
      <c r="A11885" s="454"/>
      <c r="B11885" s="927"/>
      <c r="C11885" s="580"/>
      <c r="D11885" s="939"/>
      <c r="E11885" s="940"/>
      <c r="F11885" s="941"/>
      <c r="G11885" s="937" t="str">
        <f t="array" ref="G11885">xlookup(F11885,'Internal Staffing Calculator'!E:E,'Internal Staffing Calculator'!C:C,"")</f>
        <v/>
      </c>
      <c r="H11885" s="932" t="str">
        <f t="array" ref="H11885">if(F11885&lt;&gt;"", iferror(index('Internal Staffing Calculator'!B$8:B23500,match(F11885,'Internal Staffing Calculator'!E$8:E23500,0)), "Not In Budget"),"")</f>
        <v/>
      </c>
      <c r="I11885" s="184"/>
      <c r="J11885" s="184"/>
      <c r="K11885" s="184"/>
      <c r="L11885" s="183"/>
    </row>
    <row r="11886">
      <c r="A11886" s="454"/>
      <c r="B11886" s="927"/>
      <c r="C11886" s="580"/>
      <c r="D11886" s="939"/>
      <c r="E11886" s="940"/>
      <c r="F11886" s="941"/>
      <c r="G11886" s="937" t="str">
        <f t="array" ref="G11886">xlookup(F11886,'Internal Staffing Calculator'!E:E,'Internal Staffing Calculator'!C:C,"")</f>
        <v/>
      </c>
      <c r="H11886" s="932" t="str">
        <f t="array" ref="H11886">if(F11886&lt;&gt;"", iferror(index('Internal Staffing Calculator'!B$8:B23500,match(F11886,'Internal Staffing Calculator'!E$8:E23500,0)), "Not In Budget"),"")</f>
        <v/>
      </c>
      <c r="I11886" s="184"/>
      <c r="J11886" s="184"/>
      <c r="K11886" s="184"/>
      <c r="L11886" s="183"/>
    </row>
    <row r="11887">
      <c r="A11887" s="454"/>
      <c r="B11887" s="927"/>
      <c r="C11887" s="580"/>
      <c r="D11887" s="939"/>
      <c r="E11887" s="940"/>
      <c r="F11887" s="941"/>
      <c r="G11887" s="937" t="str">
        <f t="array" ref="G11887">xlookup(F11887,'Internal Staffing Calculator'!E:E,'Internal Staffing Calculator'!C:C,"")</f>
        <v/>
      </c>
      <c r="H11887" s="932" t="str">
        <f t="array" ref="H11887">if(F11887&lt;&gt;"", iferror(index('Internal Staffing Calculator'!B$8:B23500,match(F11887,'Internal Staffing Calculator'!E$8:E23500,0)), "Not In Budget"),"")</f>
        <v/>
      </c>
      <c r="I11887" s="184"/>
      <c r="J11887" s="184"/>
      <c r="K11887" s="184"/>
      <c r="L11887" s="183"/>
    </row>
    <row r="11888">
      <c r="A11888" s="454"/>
      <c r="B11888" s="927"/>
      <c r="C11888" s="580"/>
      <c r="D11888" s="939"/>
      <c r="E11888" s="940"/>
      <c r="F11888" s="941"/>
      <c r="G11888" s="937" t="str">
        <f t="array" ref="G11888">xlookup(F11888,'Internal Staffing Calculator'!E:E,'Internal Staffing Calculator'!C:C,"")</f>
        <v/>
      </c>
      <c r="H11888" s="932" t="str">
        <f t="array" ref="H11888">if(F11888&lt;&gt;"", iferror(index('Internal Staffing Calculator'!B$8:B23500,match(F11888,'Internal Staffing Calculator'!E$8:E23500,0)), "Not In Budget"),"")</f>
        <v/>
      </c>
      <c r="I11888" s="184"/>
      <c r="J11888" s="184"/>
      <c r="K11888" s="184"/>
      <c r="L11888" s="183"/>
    </row>
    <row r="11889">
      <c r="A11889" s="454"/>
      <c r="B11889" s="927"/>
      <c r="C11889" s="580"/>
      <c r="D11889" s="939"/>
      <c r="E11889" s="940"/>
      <c r="F11889" s="941"/>
      <c r="G11889" s="937" t="str">
        <f t="array" ref="G11889">xlookup(F11889,'Internal Staffing Calculator'!E:E,'Internal Staffing Calculator'!C:C,"")</f>
        <v/>
      </c>
      <c r="H11889" s="932" t="str">
        <f t="array" ref="H11889">if(F11889&lt;&gt;"", iferror(index('Internal Staffing Calculator'!B$8:B23500,match(F11889,'Internal Staffing Calculator'!E$8:E23500,0)), "Not In Budget"),"")</f>
        <v/>
      </c>
      <c r="I11889" s="184"/>
      <c r="J11889" s="184"/>
      <c r="K11889" s="184"/>
      <c r="L11889" s="183"/>
    </row>
    <row r="11890">
      <c r="A11890" s="454"/>
      <c r="B11890" s="927"/>
      <c r="C11890" s="580"/>
      <c r="D11890" s="939"/>
      <c r="E11890" s="940"/>
      <c r="F11890" s="941"/>
      <c r="G11890" s="937" t="str">
        <f t="array" ref="G11890">xlookup(F11890,'Internal Staffing Calculator'!E:E,'Internal Staffing Calculator'!C:C,"")</f>
        <v/>
      </c>
      <c r="H11890" s="932" t="str">
        <f t="array" ref="H11890">if(F11890&lt;&gt;"", iferror(index('Internal Staffing Calculator'!B$8:B23500,match(F11890,'Internal Staffing Calculator'!E$8:E23500,0)), "Not In Budget"),"")</f>
        <v/>
      </c>
      <c r="I11890" s="184"/>
      <c r="J11890" s="184"/>
      <c r="K11890" s="184"/>
      <c r="L11890" s="183"/>
    </row>
    <row r="11891">
      <c r="A11891" s="454"/>
      <c r="B11891" s="927"/>
      <c r="C11891" s="580"/>
      <c r="D11891" s="939"/>
      <c r="E11891" s="940"/>
      <c r="F11891" s="941"/>
      <c r="G11891" s="937" t="str">
        <f t="array" ref="G11891">xlookup(F11891,'Internal Staffing Calculator'!E:E,'Internal Staffing Calculator'!C:C,"")</f>
        <v/>
      </c>
      <c r="H11891" s="932" t="str">
        <f t="array" ref="H11891">if(F11891&lt;&gt;"", iferror(index('Internal Staffing Calculator'!B$8:B23500,match(F11891,'Internal Staffing Calculator'!E$8:E23500,0)), "Not In Budget"),"")</f>
        <v/>
      </c>
      <c r="I11891" s="184"/>
      <c r="J11891" s="184"/>
      <c r="K11891" s="184"/>
      <c r="L11891" s="183"/>
    </row>
    <row r="11892">
      <c r="A11892" s="454"/>
      <c r="B11892" s="927"/>
      <c r="C11892" s="580"/>
      <c r="D11892" s="939"/>
      <c r="E11892" s="940"/>
      <c r="F11892" s="941"/>
      <c r="G11892" s="937" t="str">
        <f t="array" ref="G11892">xlookup(F11892,'Internal Staffing Calculator'!E:E,'Internal Staffing Calculator'!C:C,"")</f>
        <v/>
      </c>
      <c r="H11892" s="932" t="str">
        <f t="array" ref="H11892">if(F11892&lt;&gt;"", iferror(index('Internal Staffing Calculator'!B$8:B23500,match(F11892,'Internal Staffing Calculator'!E$8:E23500,0)), "Not In Budget"),"")</f>
        <v/>
      </c>
      <c r="I11892" s="184"/>
      <c r="J11892" s="184"/>
      <c r="K11892" s="184"/>
      <c r="L11892" s="183"/>
    </row>
    <row r="11893">
      <c r="A11893" s="454"/>
      <c r="B11893" s="927"/>
      <c r="C11893" s="580"/>
      <c r="D11893" s="939"/>
      <c r="E11893" s="940"/>
      <c r="F11893" s="941"/>
      <c r="G11893" s="937" t="str">
        <f t="array" ref="G11893">xlookup(F11893,'Internal Staffing Calculator'!E:E,'Internal Staffing Calculator'!C:C,"")</f>
        <v/>
      </c>
      <c r="H11893" s="932" t="str">
        <f t="array" ref="H11893">if(F11893&lt;&gt;"", iferror(index('Internal Staffing Calculator'!B$8:B23500,match(F11893,'Internal Staffing Calculator'!E$8:E23500,0)), "Not In Budget"),"")</f>
        <v/>
      </c>
      <c r="I11893" s="184"/>
      <c r="J11893" s="184"/>
      <c r="K11893" s="184"/>
      <c r="L11893" s="183"/>
    </row>
    <row r="11894">
      <c r="A11894" s="454"/>
      <c r="B11894" s="927"/>
      <c r="C11894" s="580"/>
      <c r="D11894" s="939"/>
      <c r="E11894" s="940"/>
      <c r="F11894" s="941"/>
      <c r="G11894" s="937" t="str">
        <f t="array" ref="G11894">xlookup(F11894,'Internal Staffing Calculator'!E:E,'Internal Staffing Calculator'!C:C,"")</f>
        <v/>
      </c>
      <c r="H11894" s="932" t="str">
        <f t="array" ref="H11894">if(F11894&lt;&gt;"", iferror(index('Internal Staffing Calculator'!B$8:B23500,match(F11894,'Internal Staffing Calculator'!E$8:E23500,0)), "Not In Budget"),"")</f>
        <v/>
      </c>
      <c r="I11894" s="184"/>
      <c r="J11894" s="184"/>
      <c r="K11894" s="184"/>
      <c r="L11894" s="183"/>
    </row>
    <row r="11895">
      <c r="A11895" s="454"/>
      <c r="B11895" s="927"/>
      <c r="C11895" s="580"/>
      <c r="D11895" s="939"/>
      <c r="E11895" s="940"/>
      <c r="F11895" s="941"/>
      <c r="G11895" s="937" t="str">
        <f t="array" ref="G11895">xlookup(F11895,'Internal Staffing Calculator'!E:E,'Internal Staffing Calculator'!C:C,"")</f>
        <v/>
      </c>
      <c r="H11895" s="932" t="str">
        <f t="array" ref="H11895">if(F11895&lt;&gt;"", iferror(index('Internal Staffing Calculator'!B$8:B23500,match(F11895,'Internal Staffing Calculator'!E$8:E23500,0)), "Not In Budget"),"")</f>
        <v/>
      </c>
      <c r="I11895" s="184"/>
      <c r="J11895" s="184"/>
      <c r="K11895" s="184"/>
      <c r="L11895" s="183"/>
    </row>
    <row r="11896">
      <c r="A11896" s="454"/>
      <c r="B11896" s="927"/>
      <c r="C11896" s="580"/>
      <c r="D11896" s="939"/>
      <c r="E11896" s="940"/>
      <c r="F11896" s="941"/>
      <c r="G11896" s="937" t="str">
        <f t="array" ref="G11896">xlookup(F11896,'Internal Staffing Calculator'!E:E,'Internal Staffing Calculator'!C:C,"")</f>
        <v/>
      </c>
      <c r="H11896" s="932" t="str">
        <f t="array" ref="H11896">if(F11896&lt;&gt;"", iferror(index('Internal Staffing Calculator'!B$8:B23500,match(F11896,'Internal Staffing Calculator'!E$8:E23500,0)), "Not In Budget"),"")</f>
        <v/>
      </c>
      <c r="I11896" s="184"/>
      <c r="J11896" s="184"/>
      <c r="K11896" s="184"/>
      <c r="L11896" s="183"/>
    </row>
    <row r="11897">
      <c r="A11897" s="454"/>
      <c r="B11897" s="927"/>
      <c r="C11897" s="580"/>
      <c r="D11897" s="939"/>
      <c r="E11897" s="940"/>
      <c r="F11897" s="941"/>
      <c r="G11897" s="937" t="str">
        <f t="array" ref="G11897">xlookup(F11897,'Internal Staffing Calculator'!E:E,'Internal Staffing Calculator'!C:C,"")</f>
        <v/>
      </c>
      <c r="H11897" s="932" t="str">
        <f t="array" ref="H11897">if(F11897&lt;&gt;"", iferror(index('Internal Staffing Calculator'!B$8:B23500,match(F11897,'Internal Staffing Calculator'!E$8:E23500,0)), "Not In Budget"),"")</f>
        <v/>
      </c>
      <c r="I11897" s="184"/>
      <c r="J11897" s="184"/>
      <c r="K11897" s="184"/>
      <c r="L11897" s="183"/>
    </row>
    <row r="11898">
      <c r="A11898" s="454"/>
      <c r="B11898" s="927"/>
      <c r="C11898" s="580"/>
      <c r="D11898" s="939"/>
      <c r="E11898" s="940"/>
      <c r="F11898" s="941"/>
      <c r="G11898" s="937" t="str">
        <f t="array" ref="G11898">xlookup(F11898,'Internal Staffing Calculator'!E:E,'Internal Staffing Calculator'!C:C,"")</f>
        <v/>
      </c>
      <c r="H11898" s="932" t="str">
        <f t="array" ref="H11898">if(F11898&lt;&gt;"", iferror(index('Internal Staffing Calculator'!B$8:B23500,match(F11898,'Internal Staffing Calculator'!E$8:E23500,0)), "Not In Budget"),"")</f>
        <v/>
      </c>
      <c r="I11898" s="184"/>
      <c r="J11898" s="184"/>
      <c r="K11898" s="184"/>
      <c r="L11898" s="183"/>
    </row>
    <row r="11899">
      <c r="A11899" s="454"/>
      <c r="B11899" s="927"/>
      <c r="C11899" s="580"/>
      <c r="D11899" s="939"/>
      <c r="E11899" s="940"/>
      <c r="F11899" s="941"/>
      <c r="G11899" s="937" t="str">
        <f t="array" ref="G11899">xlookup(F11899,'Internal Staffing Calculator'!E:E,'Internal Staffing Calculator'!C:C,"")</f>
        <v/>
      </c>
      <c r="H11899" s="932" t="str">
        <f t="array" ref="H11899">if(F11899&lt;&gt;"", iferror(index('Internal Staffing Calculator'!B$8:B23500,match(F11899,'Internal Staffing Calculator'!E$8:E23500,0)), "Not In Budget"),"")</f>
        <v/>
      </c>
      <c r="I11899" s="184"/>
      <c r="J11899" s="184"/>
      <c r="K11899" s="184"/>
      <c r="L11899" s="183"/>
    </row>
    <row r="11900">
      <c r="A11900" s="454"/>
      <c r="B11900" s="927"/>
      <c r="C11900" s="580"/>
      <c r="D11900" s="939"/>
      <c r="E11900" s="940"/>
      <c r="F11900" s="941"/>
      <c r="G11900" s="937" t="str">
        <f t="array" ref="G11900">xlookup(F11900,'Internal Staffing Calculator'!E:E,'Internal Staffing Calculator'!C:C,"")</f>
        <v/>
      </c>
      <c r="H11900" s="932" t="str">
        <f t="array" ref="H11900">if(F11900&lt;&gt;"", iferror(index('Internal Staffing Calculator'!B$8:B23500,match(F11900,'Internal Staffing Calculator'!E$8:E23500,0)), "Not In Budget"),"")</f>
        <v/>
      </c>
      <c r="I11900" s="184"/>
      <c r="J11900" s="184"/>
      <c r="K11900" s="184"/>
      <c r="L11900" s="183"/>
    </row>
    <row r="11901">
      <c r="A11901" s="454"/>
      <c r="B11901" s="927"/>
      <c r="C11901" s="580"/>
      <c r="D11901" s="939"/>
      <c r="E11901" s="940"/>
      <c r="F11901" s="941"/>
      <c r="G11901" s="937" t="str">
        <f t="array" ref="G11901">xlookup(F11901,'Internal Staffing Calculator'!E:E,'Internal Staffing Calculator'!C:C,"")</f>
        <v/>
      </c>
      <c r="H11901" s="932" t="str">
        <f t="array" ref="H11901">if(F11901&lt;&gt;"", iferror(index('Internal Staffing Calculator'!B$8:B23500,match(F11901,'Internal Staffing Calculator'!E$8:E23500,0)), "Not In Budget"),"")</f>
        <v/>
      </c>
      <c r="I11901" s="184"/>
      <c r="J11901" s="184"/>
      <c r="K11901" s="184"/>
      <c r="L11901" s="183"/>
    </row>
    <row r="11902">
      <c r="A11902" s="454"/>
      <c r="B11902" s="927"/>
      <c r="C11902" s="580"/>
      <c r="D11902" s="939"/>
      <c r="E11902" s="940"/>
      <c r="F11902" s="941"/>
      <c r="G11902" s="937" t="str">
        <f t="array" ref="G11902">xlookup(F11902,'Internal Staffing Calculator'!E:E,'Internal Staffing Calculator'!C:C,"")</f>
        <v/>
      </c>
      <c r="H11902" s="932" t="str">
        <f t="array" ref="H11902">if(F11902&lt;&gt;"", iferror(index('Internal Staffing Calculator'!B$8:B23500,match(F11902,'Internal Staffing Calculator'!E$8:E23500,0)), "Not In Budget"),"")</f>
        <v/>
      </c>
      <c r="I11902" s="184"/>
      <c r="J11902" s="184"/>
      <c r="K11902" s="184"/>
      <c r="L11902" s="183"/>
    </row>
    <row r="11903">
      <c r="A11903" s="454"/>
      <c r="B11903" s="927"/>
      <c r="C11903" s="580"/>
      <c r="D11903" s="939"/>
      <c r="E11903" s="940"/>
      <c r="F11903" s="941"/>
      <c r="G11903" s="937" t="str">
        <f t="array" ref="G11903">xlookup(F11903,'Internal Staffing Calculator'!E:E,'Internal Staffing Calculator'!C:C,"")</f>
        <v/>
      </c>
      <c r="H11903" s="932" t="str">
        <f t="array" ref="H11903">if(F11903&lt;&gt;"", iferror(index('Internal Staffing Calculator'!B$8:B23500,match(F11903,'Internal Staffing Calculator'!E$8:E23500,0)), "Not In Budget"),"")</f>
        <v/>
      </c>
      <c r="I11903" s="184"/>
      <c r="J11903" s="184"/>
      <c r="K11903" s="184"/>
      <c r="L11903" s="183"/>
    </row>
    <row r="11904">
      <c r="A11904" s="454"/>
      <c r="B11904" s="927"/>
      <c r="C11904" s="580"/>
      <c r="D11904" s="939"/>
      <c r="E11904" s="940"/>
      <c r="F11904" s="941"/>
      <c r="G11904" s="937" t="str">
        <f t="array" ref="G11904">xlookup(F11904,'Internal Staffing Calculator'!E:E,'Internal Staffing Calculator'!C:C,"")</f>
        <v/>
      </c>
      <c r="H11904" s="932" t="str">
        <f t="array" ref="H11904">if(F11904&lt;&gt;"", iferror(index('Internal Staffing Calculator'!B$8:B23500,match(F11904,'Internal Staffing Calculator'!E$8:E23500,0)), "Not In Budget"),"")</f>
        <v/>
      </c>
      <c r="I11904" s="184"/>
      <c r="J11904" s="184"/>
      <c r="K11904" s="184"/>
      <c r="L11904" s="183"/>
    </row>
    <row r="11905">
      <c r="A11905" s="454"/>
      <c r="B11905" s="927"/>
      <c r="C11905" s="580"/>
      <c r="D11905" s="939"/>
      <c r="E11905" s="940"/>
      <c r="F11905" s="941"/>
      <c r="G11905" s="937" t="str">
        <f t="array" ref="G11905">xlookup(F11905,'Internal Staffing Calculator'!E:E,'Internal Staffing Calculator'!C:C,"")</f>
        <v/>
      </c>
      <c r="H11905" s="932" t="str">
        <f t="array" ref="H11905">if(F11905&lt;&gt;"", iferror(index('Internal Staffing Calculator'!B$8:B23500,match(F11905,'Internal Staffing Calculator'!E$8:E23500,0)), "Not In Budget"),"")</f>
        <v/>
      </c>
      <c r="I11905" s="184"/>
      <c r="J11905" s="184"/>
      <c r="K11905" s="184"/>
      <c r="L11905" s="183"/>
    </row>
    <row r="11906">
      <c r="A11906" s="454"/>
      <c r="B11906" s="927"/>
      <c r="C11906" s="580"/>
      <c r="D11906" s="939"/>
      <c r="E11906" s="940"/>
      <c r="F11906" s="941"/>
      <c r="G11906" s="937" t="str">
        <f t="array" ref="G11906">xlookup(F11906,'Internal Staffing Calculator'!E:E,'Internal Staffing Calculator'!C:C,"")</f>
        <v/>
      </c>
      <c r="H11906" s="932" t="str">
        <f t="array" ref="H11906">if(F11906&lt;&gt;"", iferror(index('Internal Staffing Calculator'!B$8:B23500,match(F11906,'Internal Staffing Calculator'!E$8:E23500,0)), "Not In Budget"),"")</f>
        <v/>
      </c>
      <c r="I11906" s="184"/>
      <c r="J11906" s="184"/>
      <c r="K11906" s="184"/>
      <c r="L11906" s="183"/>
    </row>
    <row r="11907">
      <c r="A11907" s="454"/>
      <c r="B11907" s="927"/>
      <c r="C11907" s="580"/>
      <c r="D11907" s="939"/>
      <c r="E11907" s="940"/>
      <c r="F11907" s="941"/>
      <c r="G11907" s="937" t="str">
        <f t="array" ref="G11907">xlookup(F11907,'Internal Staffing Calculator'!E:E,'Internal Staffing Calculator'!C:C,"")</f>
        <v/>
      </c>
      <c r="H11907" s="932" t="str">
        <f t="array" ref="H11907">if(F11907&lt;&gt;"", iferror(index('Internal Staffing Calculator'!B$8:B23500,match(F11907,'Internal Staffing Calculator'!E$8:E23500,0)), "Not In Budget"),"")</f>
        <v/>
      </c>
      <c r="I11907" s="184"/>
      <c r="J11907" s="184"/>
      <c r="K11907" s="184"/>
      <c r="L11907" s="183"/>
    </row>
    <row r="11908">
      <c r="A11908" s="454"/>
      <c r="B11908" s="927"/>
      <c r="C11908" s="580"/>
      <c r="D11908" s="939"/>
      <c r="E11908" s="940"/>
      <c r="F11908" s="941"/>
      <c r="G11908" s="937" t="str">
        <f t="array" ref="G11908">xlookup(F11908,'Internal Staffing Calculator'!E:E,'Internal Staffing Calculator'!C:C,"")</f>
        <v/>
      </c>
      <c r="H11908" s="932" t="str">
        <f t="array" ref="H11908">if(F11908&lt;&gt;"", iferror(index('Internal Staffing Calculator'!B$8:B23500,match(F11908,'Internal Staffing Calculator'!E$8:E23500,0)), "Not In Budget"),"")</f>
        <v/>
      </c>
      <c r="I11908" s="184"/>
      <c r="J11908" s="184"/>
      <c r="K11908" s="184"/>
      <c r="L11908" s="183"/>
    </row>
    <row r="11909">
      <c r="A11909" s="454"/>
      <c r="B11909" s="927"/>
      <c r="C11909" s="580"/>
      <c r="D11909" s="939"/>
      <c r="E11909" s="940"/>
      <c r="F11909" s="941"/>
      <c r="G11909" s="937" t="str">
        <f t="array" ref="G11909">xlookup(F11909,'Internal Staffing Calculator'!E:E,'Internal Staffing Calculator'!C:C,"")</f>
        <v/>
      </c>
      <c r="H11909" s="932" t="str">
        <f t="array" ref="H11909">if(F11909&lt;&gt;"", iferror(index('Internal Staffing Calculator'!B$8:B23500,match(F11909,'Internal Staffing Calculator'!E$8:E23500,0)), "Not In Budget"),"")</f>
        <v/>
      </c>
      <c r="I11909" s="184"/>
      <c r="J11909" s="184"/>
      <c r="K11909" s="184"/>
      <c r="L11909" s="183"/>
    </row>
    <row r="11910">
      <c r="A11910" s="454"/>
      <c r="B11910" s="927"/>
      <c r="C11910" s="580"/>
      <c r="D11910" s="939"/>
      <c r="E11910" s="940"/>
      <c r="F11910" s="941"/>
      <c r="G11910" s="937" t="str">
        <f t="array" ref="G11910">xlookup(F11910,'Internal Staffing Calculator'!E:E,'Internal Staffing Calculator'!C:C,"")</f>
        <v/>
      </c>
      <c r="H11910" s="932" t="str">
        <f t="array" ref="H11910">if(F11910&lt;&gt;"", iferror(index('Internal Staffing Calculator'!B$8:B23500,match(F11910,'Internal Staffing Calculator'!E$8:E23500,0)), "Not In Budget"),"")</f>
        <v/>
      </c>
      <c r="I11910" s="184"/>
      <c r="J11910" s="184"/>
      <c r="K11910" s="184"/>
      <c r="L11910" s="183"/>
    </row>
    <row r="11911">
      <c r="A11911" s="454"/>
      <c r="B11911" s="927"/>
      <c r="C11911" s="580"/>
      <c r="D11911" s="939"/>
      <c r="E11911" s="940"/>
      <c r="F11911" s="941"/>
      <c r="G11911" s="937" t="str">
        <f t="array" ref="G11911">xlookup(F11911,'Internal Staffing Calculator'!E:E,'Internal Staffing Calculator'!C:C,"")</f>
        <v/>
      </c>
      <c r="H11911" s="932" t="str">
        <f t="array" ref="H11911">if(F11911&lt;&gt;"", iferror(index('Internal Staffing Calculator'!B$8:B23500,match(F11911,'Internal Staffing Calculator'!E$8:E23500,0)), "Not In Budget"),"")</f>
        <v/>
      </c>
      <c r="I11911" s="184"/>
      <c r="J11911" s="184"/>
      <c r="K11911" s="184"/>
      <c r="L11911" s="183"/>
    </row>
    <row r="11912">
      <c r="A11912" s="454"/>
      <c r="B11912" s="927"/>
      <c r="C11912" s="580"/>
      <c r="D11912" s="939"/>
      <c r="E11912" s="940"/>
      <c r="F11912" s="941"/>
      <c r="G11912" s="937" t="str">
        <f t="array" ref="G11912">xlookup(F11912,'Internal Staffing Calculator'!E:E,'Internal Staffing Calculator'!C:C,"")</f>
        <v/>
      </c>
      <c r="H11912" s="932" t="str">
        <f t="array" ref="H11912">if(F11912&lt;&gt;"", iferror(index('Internal Staffing Calculator'!B$8:B23500,match(F11912,'Internal Staffing Calculator'!E$8:E23500,0)), "Not In Budget"),"")</f>
        <v/>
      </c>
      <c r="I11912" s="184"/>
      <c r="J11912" s="184"/>
      <c r="K11912" s="184"/>
      <c r="L11912" s="183"/>
    </row>
    <row r="11913">
      <c r="A11913" s="454"/>
      <c r="B11913" s="927"/>
      <c r="C11913" s="580"/>
      <c r="D11913" s="939"/>
      <c r="E11913" s="940"/>
      <c r="F11913" s="941"/>
      <c r="G11913" s="937" t="str">
        <f t="array" ref="G11913">xlookup(F11913,'Internal Staffing Calculator'!E:E,'Internal Staffing Calculator'!C:C,"")</f>
        <v/>
      </c>
      <c r="H11913" s="932" t="str">
        <f t="array" ref="H11913">if(F11913&lt;&gt;"", iferror(index('Internal Staffing Calculator'!B$8:B23500,match(F11913,'Internal Staffing Calculator'!E$8:E23500,0)), "Not In Budget"),"")</f>
        <v/>
      </c>
      <c r="I11913" s="184"/>
      <c r="J11913" s="184"/>
      <c r="K11913" s="184"/>
      <c r="L11913" s="183"/>
    </row>
    <row r="11914">
      <c r="A11914" s="454"/>
      <c r="B11914" s="927"/>
      <c r="C11914" s="580"/>
      <c r="D11914" s="939"/>
      <c r="E11914" s="940"/>
      <c r="F11914" s="941"/>
      <c r="G11914" s="937" t="str">
        <f t="array" ref="G11914">xlookup(F11914,'Internal Staffing Calculator'!E:E,'Internal Staffing Calculator'!C:C,"")</f>
        <v/>
      </c>
      <c r="H11914" s="932" t="str">
        <f t="array" ref="H11914">if(F11914&lt;&gt;"", iferror(index('Internal Staffing Calculator'!B$8:B23500,match(F11914,'Internal Staffing Calculator'!E$8:E23500,0)), "Not In Budget"),"")</f>
        <v/>
      </c>
      <c r="I11914" s="184"/>
      <c r="J11914" s="184"/>
      <c r="K11914" s="184"/>
      <c r="L11914" s="183"/>
    </row>
    <row r="11915">
      <c r="A11915" s="454"/>
      <c r="B11915" s="927"/>
      <c r="C11915" s="580"/>
      <c r="D11915" s="939"/>
      <c r="E11915" s="940"/>
      <c r="F11915" s="941"/>
      <c r="G11915" s="937" t="str">
        <f t="array" ref="G11915">xlookup(F11915,'Internal Staffing Calculator'!E:E,'Internal Staffing Calculator'!C:C,"")</f>
        <v/>
      </c>
      <c r="H11915" s="932" t="str">
        <f t="array" ref="H11915">if(F11915&lt;&gt;"", iferror(index('Internal Staffing Calculator'!B$8:B23500,match(F11915,'Internal Staffing Calculator'!E$8:E23500,0)), "Not In Budget"),"")</f>
        <v/>
      </c>
      <c r="I11915" s="184"/>
      <c r="J11915" s="184"/>
      <c r="K11915" s="184"/>
      <c r="L11915" s="183"/>
    </row>
    <row r="11916">
      <c r="A11916" s="454"/>
      <c r="B11916" s="927"/>
      <c r="C11916" s="580"/>
      <c r="D11916" s="939"/>
      <c r="E11916" s="940"/>
      <c r="F11916" s="941"/>
      <c r="G11916" s="937" t="str">
        <f t="array" ref="G11916">xlookup(F11916,'Internal Staffing Calculator'!E:E,'Internal Staffing Calculator'!C:C,"")</f>
        <v/>
      </c>
      <c r="H11916" s="932" t="str">
        <f t="array" ref="H11916">if(F11916&lt;&gt;"", iferror(index('Internal Staffing Calculator'!B$8:B23500,match(F11916,'Internal Staffing Calculator'!E$8:E23500,0)), "Not In Budget"),"")</f>
        <v/>
      </c>
      <c r="I11916" s="184"/>
      <c r="J11916" s="184"/>
      <c r="K11916" s="184"/>
      <c r="L11916" s="183"/>
    </row>
    <row r="11917">
      <c r="A11917" s="454"/>
      <c r="B11917" s="927"/>
      <c r="C11917" s="580"/>
      <c r="D11917" s="939"/>
      <c r="E11917" s="940"/>
      <c r="F11917" s="941"/>
      <c r="G11917" s="937" t="str">
        <f t="array" ref="G11917">xlookup(F11917,'Internal Staffing Calculator'!E:E,'Internal Staffing Calculator'!C:C,"")</f>
        <v/>
      </c>
      <c r="H11917" s="932" t="str">
        <f t="array" ref="H11917">if(F11917&lt;&gt;"", iferror(index('Internal Staffing Calculator'!B$8:B23500,match(F11917,'Internal Staffing Calculator'!E$8:E23500,0)), "Not In Budget"),"")</f>
        <v/>
      </c>
      <c r="I11917" s="184"/>
      <c r="J11917" s="184"/>
      <c r="K11917" s="184"/>
      <c r="L11917" s="183"/>
    </row>
    <row r="11918">
      <c r="A11918" s="454"/>
      <c r="B11918" s="927"/>
      <c r="C11918" s="580"/>
      <c r="D11918" s="939"/>
      <c r="E11918" s="940"/>
      <c r="F11918" s="941"/>
      <c r="G11918" s="937" t="str">
        <f t="array" ref="G11918">xlookup(F11918,'Internal Staffing Calculator'!E:E,'Internal Staffing Calculator'!C:C,"")</f>
        <v/>
      </c>
      <c r="H11918" s="932" t="str">
        <f t="array" ref="H11918">if(F11918&lt;&gt;"", iferror(index('Internal Staffing Calculator'!B$8:B23500,match(F11918,'Internal Staffing Calculator'!E$8:E23500,0)), "Not In Budget"),"")</f>
        <v/>
      </c>
      <c r="I11918" s="184"/>
      <c r="J11918" s="184"/>
      <c r="K11918" s="184"/>
      <c r="L11918" s="183"/>
    </row>
    <row r="11919">
      <c r="A11919" s="454"/>
      <c r="B11919" s="927"/>
      <c r="C11919" s="580"/>
      <c r="D11919" s="939"/>
      <c r="E11919" s="940"/>
      <c r="F11919" s="941"/>
      <c r="G11919" s="937" t="str">
        <f t="array" ref="G11919">xlookup(F11919,'Internal Staffing Calculator'!E:E,'Internal Staffing Calculator'!C:C,"")</f>
        <v/>
      </c>
      <c r="H11919" s="932" t="str">
        <f t="array" ref="H11919">if(F11919&lt;&gt;"", iferror(index('Internal Staffing Calculator'!B$8:B23500,match(F11919,'Internal Staffing Calculator'!E$8:E23500,0)), "Not In Budget"),"")</f>
        <v/>
      </c>
      <c r="I11919" s="184"/>
      <c r="J11919" s="184"/>
      <c r="K11919" s="184"/>
      <c r="L11919" s="183"/>
    </row>
    <row r="11920">
      <c r="A11920" s="454"/>
      <c r="B11920" s="927"/>
      <c r="C11920" s="580"/>
      <c r="D11920" s="939"/>
      <c r="E11920" s="940"/>
      <c r="F11920" s="941"/>
      <c r="G11920" s="937" t="str">
        <f t="array" ref="G11920">xlookup(F11920,'Internal Staffing Calculator'!E:E,'Internal Staffing Calculator'!C:C,"")</f>
        <v/>
      </c>
      <c r="H11920" s="932" t="str">
        <f t="array" ref="H11920">if(F11920&lt;&gt;"", iferror(index('Internal Staffing Calculator'!B$8:B23500,match(F11920,'Internal Staffing Calculator'!E$8:E23500,0)), "Not In Budget"),"")</f>
        <v/>
      </c>
      <c r="I11920" s="184"/>
      <c r="J11920" s="184"/>
      <c r="K11920" s="184"/>
      <c r="L11920" s="183"/>
    </row>
    <row r="11921">
      <c r="A11921" s="454"/>
      <c r="B11921" s="927"/>
      <c r="C11921" s="580"/>
      <c r="D11921" s="939"/>
      <c r="E11921" s="940"/>
      <c r="F11921" s="941"/>
      <c r="G11921" s="937" t="str">
        <f t="array" ref="G11921">xlookup(F11921,'Internal Staffing Calculator'!E:E,'Internal Staffing Calculator'!C:C,"")</f>
        <v/>
      </c>
      <c r="H11921" s="932" t="str">
        <f t="array" ref="H11921">if(F11921&lt;&gt;"", iferror(index('Internal Staffing Calculator'!B$8:B23500,match(F11921,'Internal Staffing Calculator'!E$8:E23500,0)), "Not In Budget"),"")</f>
        <v/>
      </c>
      <c r="I11921" s="184"/>
      <c r="J11921" s="184"/>
      <c r="K11921" s="184"/>
      <c r="L11921" s="183"/>
    </row>
    <row r="11922">
      <c r="A11922" s="454"/>
      <c r="B11922" s="927"/>
      <c r="C11922" s="580"/>
      <c r="D11922" s="939"/>
      <c r="E11922" s="940"/>
      <c r="F11922" s="941"/>
      <c r="G11922" s="937" t="str">
        <f t="array" ref="G11922">xlookup(F11922,'Internal Staffing Calculator'!E:E,'Internal Staffing Calculator'!C:C,"")</f>
        <v/>
      </c>
      <c r="H11922" s="932" t="str">
        <f t="array" ref="H11922">if(F11922&lt;&gt;"", iferror(index('Internal Staffing Calculator'!B$8:B23500,match(F11922,'Internal Staffing Calculator'!E$8:E23500,0)), "Not In Budget"),"")</f>
        <v/>
      </c>
      <c r="I11922" s="184"/>
      <c r="J11922" s="184"/>
      <c r="K11922" s="184"/>
      <c r="L11922" s="183"/>
    </row>
    <row r="11923">
      <c r="A11923" s="454"/>
      <c r="B11923" s="927"/>
      <c r="C11923" s="580"/>
      <c r="D11923" s="939"/>
      <c r="E11923" s="940"/>
      <c r="F11923" s="941"/>
      <c r="G11923" s="937" t="str">
        <f t="array" ref="G11923">xlookup(F11923,'Internal Staffing Calculator'!E:E,'Internal Staffing Calculator'!C:C,"")</f>
        <v/>
      </c>
      <c r="H11923" s="932" t="str">
        <f t="array" ref="H11923">if(F11923&lt;&gt;"", iferror(index('Internal Staffing Calculator'!B$8:B23500,match(F11923,'Internal Staffing Calculator'!E$8:E23500,0)), "Not In Budget"),"")</f>
        <v/>
      </c>
      <c r="I11923" s="184"/>
      <c r="J11923" s="184"/>
      <c r="K11923" s="184"/>
      <c r="L11923" s="183"/>
    </row>
    <row r="11924">
      <c r="A11924" s="454"/>
      <c r="B11924" s="927"/>
      <c r="C11924" s="580"/>
      <c r="D11924" s="939"/>
      <c r="E11924" s="940"/>
      <c r="F11924" s="941"/>
      <c r="G11924" s="937" t="str">
        <f t="array" ref="G11924">xlookup(F11924,'Internal Staffing Calculator'!E:E,'Internal Staffing Calculator'!C:C,"")</f>
        <v/>
      </c>
      <c r="H11924" s="932" t="str">
        <f t="array" ref="H11924">if(F11924&lt;&gt;"", iferror(index('Internal Staffing Calculator'!B$8:B23500,match(F11924,'Internal Staffing Calculator'!E$8:E23500,0)), "Not In Budget"),"")</f>
        <v/>
      </c>
      <c r="I11924" s="184"/>
      <c r="J11924" s="184"/>
      <c r="K11924" s="184"/>
      <c r="L11924" s="183"/>
    </row>
    <row r="11925">
      <c r="A11925" s="454"/>
      <c r="B11925" s="927"/>
      <c r="C11925" s="580"/>
      <c r="D11925" s="939"/>
      <c r="E11925" s="940"/>
      <c r="F11925" s="941"/>
      <c r="G11925" s="937" t="str">
        <f t="array" ref="G11925">xlookup(F11925,'Internal Staffing Calculator'!E:E,'Internal Staffing Calculator'!C:C,"")</f>
        <v/>
      </c>
      <c r="H11925" s="932" t="str">
        <f t="array" ref="H11925">if(F11925&lt;&gt;"", iferror(index('Internal Staffing Calculator'!B$8:B23500,match(F11925,'Internal Staffing Calculator'!E$8:E23500,0)), "Not In Budget"),"")</f>
        <v/>
      </c>
      <c r="I11925" s="184"/>
      <c r="J11925" s="184"/>
      <c r="K11925" s="184"/>
      <c r="L11925" s="183"/>
    </row>
    <row r="11926">
      <c r="A11926" s="454"/>
      <c r="B11926" s="927"/>
      <c r="C11926" s="580"/>
      <c r="D11926" s="939"/>
      <c r="E11926" s="940"/>
      <c r="F11926" s="941"/>
      <c r="G11926" s="937" t="str">
        <f t="array" ref="G11926">xlookup(F11926,'Internal Staffing Calculator'!E:E,'Internal Staffing Calculator'!C:C,"")</f>
        <v/>
      </c>
      <c r="H11926" s="932" t="str">
        <f t="array" ref="H11926">if(F11926&lt;&gt;"", iferror(index('Internal Staffing Calculator'!B$8:B23500,match(F11926,'Internal Staffing Calculator'!E$8:E23500,0)), "Not In Budget"),"")</f>
        <v/>
      </c>
      <c r="I11926" s="184"/>
      <c r="J11926" s="184"/>
      <c r="K11926" s="184"/>
      <c r="L11926" s="183"/>
    </row>
    <row r="11927">
      <c r="A11927" s="454"/>
      <c r="B11927" s="927"/>
      <c r="C11927" s="580"/>
      <c r="D11927" s="939"/>
      <c r="E11927" s="940"/>
      <c r="F11927" s="941"/>
      <c r="G11927" s="937" t="str">
        <f t="array" ref="G11927">xlookup(F11927,'Internal Staffing Calculator'!E:E,'Internal Staffing Calculator'!C:C,"")</f>
        <v/>
      </c>
      <c r="H11927" s="932" t="str">
        <f t="array" ref="H11927">if(F11927&lt;&gt;"", iferror(index('Internal Staffing Calculator'!B$8:B23500,match(F11927,'Internal Staffing Calculator'!E$8:E23500,0)), "Not In Budget"),"")</f>
        <v/>
      </c>
      <c r="I11927" s="184"/>
      <c r="J11927" s="184"/>
      <c r="K11927" s="184"/>
      <c r="L11927" s="183"/>
    </row>
    <row r="11928">
      <c r="A11928" s="454"/>
      <c r="B11928" s="927"/>
      <c r="C11928" s="580"/>
      <c r="D11928" s="939"/>
      <c r="E11928" s="940"/>
      <c r="F11928" s="941"/>
      <c r="G11928" s="937" t="str">
        <f t="array" ref="G11928">xlookup(F11928,'Internal Staffing Calculator'!E:E,'Internal Staffing Calculator'!C:C,"")</f>
        <v/>
      </c>
      <c r="H11928" s="932" t="str">
        <f t="array" ref="H11928">if(F11928&lt;&gt;"", iferror(index('Internal Staffing Calculator'!B$8:B23500,match(F11928,'Internal Staffing Calculator'!E$8:E23500,0)), "Not In Budget"),"")</f>
        <v/>
      </c>
      <c r="I11928" s="184"/>
      <c r="J11928" s="184"/>
      <c r="K11928" s="184"/>
      <c r="L11928" s="183"/>
    </row>
    <row r="11929">
      <c r="A11929" s="454"/>
      <c r="B11929" s="927"/>
      <c r="C11929" s="580"/>
      <c r="D11929" s="939"/>
      <c r="E11929" s="940"/>
      <c r="F11929" s="941"/>
      <c r="G11929" s="937" t="str">
        <f t="array" ref="G11929">xlookup(F11929,'Internal Staffing Calculator'!E:E,'Internal Staffing Calculator'!C:C,"")</f>
        <v/>
      </c>
      <c r="H11929" s="932" t="str">
        <f t="array" ref="H11929">if(F11929&lt;&gt;"", iferror(index('Internal Staffing Calculator'!B$8:B23500,match(F11929,'Internal Staffing Calculator'!E$8:E23500,0)), "Not In Budget"),"")</f>
        <v/>
      </c>
      <c r="I11929" s="184"/>
      <c r="J11929" s="184"/>
      <c r="K11929" s="184"/>
      <c r="L11929" s="183"/>
    </row>
    <row r="11930">
      <c r="A11930" s="454"/>
      <c r="B11930" s="927"/>
      <c r="C11930" s="580"/>
      <c r="D11930" s="939"/>
      <c r="E11930" s="940"/>
      <c r="F11930" s="941"/>
      <c r="G11930" s="937" t="str">
        <f t="array" ref="G11930">xlookup(F11930,'Internal Staffing Calculator'!E:E,'Internal Staffing Calculator'!C:C,"")</f>
        <v/>
      </c>
      <c r="H11930" s="932" t="str">
        <f t="array" ref="H11930">if(F11930&lt;&gt;"", iferror(index('Internal Staffing Calculator'!B$8:B23500,match(F11930,'Internal Staffing Calculator'!E$8:E23500,0)), "Not In Budget"),"")</f>
        <v/>
      </c>
      <c r="I11930" s="184"/>
      <c r="J11930" s="184"/>
      <c r="K11930" s="184"/>
      <c r="L11930" s="183"/>
    </row>
    <row r="11931">
      <c r="A11931" s="454"/>
      <c r="B11931" s="927"/>
      <c r="C11931" s="580"/>
      <c r="D11931" s="939"/>
      <c r="E11931" s="940"/>
      <c r="F11931" s="941"/>
      <c r="G11931" s="937" t="str">
        <f t="array" ref="G11931">xlookup(F11931,'Internal Staffing Calculator'!E:E,'Internal Staffing Calculator'!C:C,"")</f>
        <v/>
      </c>
      <c r="H11931" s="932" t="str">
        <f t="array" ref="H11931">if(F11931&lt;&gt;"", iferror(index('Internal Staffing Calculator'!B$8:B23500,match(F11931,'Internal Staffing Calculator'!E$8:E23500,0)), "Not In Budget"),"")</f>
        <v/>
      </c>
      <c r="I11931" s="184"/>
      <c r="J11931" s="184"/>
      <c r="K11931" s="184"/>
      <c r="L11931" s="183"/>
    </row>
    <row r="11932">
      <c r="A11932" s="454"/>
      <c r="B11932" s="927"/>
      <c r="C11932" s="580"/>
      <c r="D11932" s="939"/>
      <c r="E11932" s="940"/>
      <c r="F11932" s="941"/>
      <c r="G11932" s="937" t="str">
        <f t="array" ref="G11932">xlookup(F11932,'Internal Staffing Calculator'!E:E,'Internal Staffing Calculator'!C:C,"")</f>
        <v/>
      </c>
      <c r="H11932" s="932" t="str">
        <f t="array" ref="H11932">if(F11932&lt;&gt;"", iferror(index('Internal Staffing Calculator'!B$8:B23500,match(F11932,'Internal Staffing Calculator'!E$8:E23500,0)), "Not In Budget"),"")</f>
        <v/>
      </c>
      <c r="I11932" s="184"/>
      <c r="J11932" s="184"/>
      <c r="K11932" s="184"/>
      <c r="L11932" s="183"/>
    </row>
    <row r="11933">
      <c r="A11933" s="454"/>
      <c r="B11933" s="927"/>
      <c r="C11933" s="580"/>
      <c r="D11933" s="939"/>
      <c r="E11933" s="940"/>
      <c r="F11933" s="941"/>
      <c r="G11933" s="937" t="str">
        <f t="array" ref="G11933">xlookup(F11933,'Internal Staffing Calculator'!E:E,'Internal Staffing Calculator'!C:C,"")</f>
        <v/>
      </c>
      <c r="H11933" s="932" t="str">
        <f t="array" ref="H11933">if(F11933&lt;&gt;"", iferror(index('Internal Staffing Calculator'!B$8:B23500,match(F11933,'Internal Staffing Calculator'!E$8:E23500,0)), "Not In Budget"),"")</f>
        <v/>
      </c>
      <c r="I11933" s="184"/>
      <c r="J11933" s="184"/>
      <c r="K11933" s="184"/>
      <c r="L11933" s="183"/>
    </row>
    <row r="11934">
      <c r="A11934" s="454"/>
      <c r="B11934" s="927"/>
      <c r="C11934" s="580"/>
      <c r="D11934" s="939"/>
      <c r="E11934" s="940"/>
      <c r="F11934" s="941"/>
      <c r="G11934" s="937" t="str">
        <f t="array" ref="G11934">xlookup(F11934,'Internal Staffing Calculator'!E:E,'Internal Staffing Calculator'!C:C,"")</f>
        <v/>
      </c>
      <c r="H11934" s="932" t="str">
        <f t="array" ref="H11934">if(F11934&lt;&gt;"", iferror(index('Internal Staffing Calculator'!B$8:B23500,match(F11934,'Internal Staffing Calculator'!E$8:E23500,0)), "Not In Budget"),"")</f>
        <v/>
      </c>
      <c r="I11934" s="184"/>
      <c r="J11934" s="184"/>
      <c r="K11934" s="184"/>
      <c r="L11934" s="183"/>
    </row>
    <row r="11935">
      <c r="A11935" s="454"/>
      <c r="B11935" s="927"/>
      <c r="C11935" s="580"/>
      <c r="D11935" s="939"/>
      <c r="E11935" s="940"/>
      <c r="F11935" s="941"/>
      <c r="G11935" s="937" t="str">
        <f t="array" ref="G11935">xlookup(F11935,'Internal Staffing Calculator'!E:E,'Internal Staffing Calculator'!C:C,"")</f>
        <v/>
      </c>
      <c r="H11935" s="932" t="str">
        <f t="array" ref="H11935">if(F11935&lt;&gt;"", iferror(index('Internal Staffing Calculator'!B$8:B23500,match(F11935,'Internal Staffing Calculator'!E$8:E23500,0)), "Not In Budget"),"")</f>
        <v/>
      </c>
      <c r="I11935" s="184"/>
      <c r="J11935" s="184"/>
      <c r="K11935" s="184"/>
      <c r="L11935" s="183"/>
    </row>
    <row r="11936">
      <c r="A11936" s="454"/>
      <c r="B11936" s="927"/>
      <c r="C11936" s="580"/>
      <c r="D11936" s="939"/>
      <c r="E11936" s="940"/>
      <c r="F11936" s="941"/>
      <c r="G11936" s="937" t="str">
        <f t="array" ref="G11936">xlookup(F11936,'Internal Staffing Calculator'!E:E,'Internal Staffing Calculator'!C:C,"")</f>
        <v/>
      </c>
      <c r="H11936" s="932" t="str">
        <f t="array" ref="H11936">if(F11936&lt;&gt;"", iferror(index('Internal Staffing Calculator'!B$8:B23500,match(F11936,'Internal Staffing Calculator'!E$8:E23500,0)), "Not In Budget"),"")</f>
        <v/>
      </c>
      <c r="I11936" s="184"/>
      <c r="J11936" s="184"/>
      <c r="K11936" s="184"/>
      <c r="L11936" s="183"/>
    </row>
    <row r="11937">
      <c r="A11937" s="454"/>
      <c r="B11937" s="927"/>
      <c r="C11937" s="580"/>
      <c r="D11937" s="939"/>
      <c r="E11937" s="940"/>
      <c r="F11937" s="941"/>
      <c r="G11937" s="937" t="str">
        <f t="array" ref="G11937">xlookup(F11937,'Internal Staffing Calculator'!E:E,'Internal Staffing Calculator'!C:C,"")</f>
        <v/>
      </c>
      <c r="H11937" s="932" t="str">
        <f t="array" ref="H11937">if(F11937&lt;&gt;"", iferror(index('Internal Staffing Calculator'!B$8:B23500,match(F11937,'Internal Staffing Calculator'!E$8:E23500,0)), "Not In Budget"),"")</f>
        <v/>
      </c>
      <c r="I11937" s="184"/>
      <c r="J11937" s="184"/>
      <c r="K11937" s="184"/>
      <c r="L11937" s="183"/>
    </row>
    <row r="11938">
      <c r="A11938" s="454"/>
      <c r="B11938" s="927"/>
      <c r="C11938" s="580"/>
      <c r="D11938" s="939"/>
      <c r="E11938" s="940"/>
      <c r="F11938" s="941"/>
      <c r="G11938" s="937" t="str">
        <f t="array" ref="G11938">xlookup(F11938,'Internal Staffing Calculator'!E:E,'Internal Staffing Calculator'!C:C,"")</f>
        <v/>
      </c>
      <c r="H11938" s="932" t="str">
        <f t="array" ref="H11938">if(F11938&lt;&gt;"", iferror(index('Internal Staffing Calculator'!B$8:B23500,match(F11938,'Internal Staffing Calculator'!E$8:E23500,0)), "Not In Budget"),"")</f>
        <v/>
      </c>
      <c r="I11938" s="184"/>
      <c r="J11938" s="184"/>
      <c r="K11938" s="184"/>
      <c r="L11938" s="183"/>
    </row>
    <row r="11939">
      <c r="A11939" s="454"/>
      <c r="B11939" s="927"/>
      <c r="C11939" s="580"/>
      <c r="D11939" s="939"/>
      <c r="E11939" s="940"/>
      <c r="F11939" s="941"/>
      <c r="G11939" s="937" t="str">
        <f t="array" ref="G11939">xlookup(F11939,'Internal Staffing Calculator'!E:E,'Internal Staffing Calculator'!C:C,"")</f>
        <v/>
      </c>
      <c r="H11939" s="932" t="str">
        <f t="array" ref="H11939">if(F11939&lt;&gt;"", iferror(index('Internal Staffing Calculator'!B$8:B23500,match(F11939,'Internal Staffing Calculator'!E$8:E23500,0)), "Not In Budget"),"")</f>
        <v/>
      </c>
      <c r="I11939" s="184"/>
      <c r="J11939" s="184"/>
      <c r="K11939" s="184"/>
      <c r="L11939" s="183"/>
    </row>
    <row r="11940">
      <c r="A11940" s="454"/>
      <c r="B11940" s="927"/>
      <c r="C11940" s="580"/>
      <c r="D11940" s="939"/>
      <c r="E11940" s="940"/>
      <c r="F11940" s="941"/>
      <c r="G11940" s="937" t="str">
        <f t="array" ref="G11940">xlookup(F11940,'Internal Staffing Calculator'!E:E,'Internal Staffing Calculator'!C:C,"")</f>
        <v/>
      </c>
      <c r="H11940" s="932" t="str">
        <f t="array" ref="H11940">if(F11940&lt;&gt;"", iferror(index('Internal Staffing Calculator'!B$8:B23500,match(F11940,'Internal Staffing Calculator'!E$8:E23500,0)), "Not In Budget"),"")</f>
        <v/>
      </c>
      <c r="I11940" s="184"/>
      <c r="J11940" s="184"/>
      <c r="K11940" s="184"/>
      <c r="L11940" s="183"/>
    </row>
    <row r="11941">
      <c r="A11941" s="454"/>
      <c r="B11941" s="927"/>
      <c r="C11941" s="580"/>
      <c r="D11941" s="939"/>
      <c r="E11941" s="940"/>
      <c r="F11941" s="941"/>
      <c r="G11941" s="937" t="str">
        <f t="array" ref="G11941">xlookup(F11941,'Internal Staffing Calculator'!E:E,'Internal Staffing Calculator'!C:C,"")</f>
        <v/>
      </c>
      <c r="H11941" s="932" t="str">
        <f t="array" ref="H11941">if(F11941&lt;&gt;"", iferror(index('Internal Staffing Calculator'!B$8:B23500,match(F11941,'Internal Staffing Calculator'!E$8:E23500,0)), "Not In Budget"),"")</f>
        <v/>
      </c>
      <c r="I11941" s="184"/>
      <c r="J11941" s="184"/>
      <c r="K11941" s="184"/>
      <c r="L11941" s="183"/>
    </row>
    <row r="11942">
      <c r="A11942" s="454"/>
      <c r="B11942" s="927"/>
      <c r="C11942" s="580"/>
      <c r="D11942" s="939"/>
      <c r="E11942" s="940"/>
      <c r="F11942" s="941"/>
      <c r="G11942" s="937" t="str">
        <f t="array" ref="G11942">xlookup(F11942,'Internal Staffing Calculator'!E:E,'Internal Staffing Calculator'!C:C,"")</f>
        <v/>
      </c>
      <c r="H11942" s="932" t="str">
        <f t="array" ref="H11942">if(F11942&lt;&gt;"", iferror(index('Internal Staffing Calculator'!B$8:B23500,match(F11942,'Internal Staffing Calculator'!E$8:E23500,0)), "Not In Budget"),"")</f>
        <v/>
      </c>
      <c r="I11942" s="184"/>
      <c r="J11942" s="184"/>
      <c r="K11942" s="184"/>
      <c r="L11942" s="183"/>
    </row>
    <row r="11943">
      <c r="A11943" s="454"/>
      <c r="B11943" s="927"/>
      <c r="C11943" s="580"/>
      <c r="D11943" s="939"/>
      <c r="E11943" s="940"/>
      <c r="F11943" s="941"/>
      <c r="G11943" s="937" t="str">
        <f t="array" ref="G11943">xlookup(F11943,'Internal Staffing Calculator'!E:E,'Internal Staffing Calculator'!C:C,"")</f>
        <v/>
      </c>
      <c r="H11943" s="932" t="str">
        <f t="array" ref="H11943">if(F11943&lt;&gt;"", iferror(index('Internal Staffing Calculator'!B$8:B23500,match(F11943,'Internal Staffing Calculator'!E$8:E23500,0)), "Not In Budget"),"")</f>
        <v/>
      </c>
      <c r="I11943" s="184"/>
      <c r="J11943" s="184"/>
      <c r="K11943" s="184"/>
      <c r="L11943" s="183"/>
    </row>
    <row r="11944">
      <c r="A11944" s="454"/>
      <c r="B11944" s="927"/>
      <c r="C11944" s="580"/>
      <c r="D11944" s="939"/>
      <c r="E11944" s="940"/>
      <c r="F11944" s="941"/>
      <c r="G11944" s="937" t="str">
        <f t="array" ref="G11944">xlookup(F11944,'Internal Staffing Calculator'!E:E,'Internal Staffing Calculator'!C:C,"")</f>
        <v/>
      </c>
      <c r="H11944" s="932" t="str">
        <f t="array" ref="H11944">if(F11944&lt;&gt;"", iferror(index('Internal Staffing Calculator'!B$8:B23500,match(F11944,'Internal Staffing Calculator'!E$8:E23500,0)), "Not In Budget"),"")</f>
        <v/>
      </c>
      <c r="I11944" s="184"/>
      <c r="J11944" s="184"/>
      <c r="K11944" s="184"/>
      <c r="L11944" s="183"/>
    </row>
    <row r="11945">
      <c r="A11945" s="454"/>
      <c r="B11945" s="927"/>
      <c r="C11945" s="580"/>
      <c r="D11945" s="939"/>
      <c r="E11945" s="940"/>
      <c r="F11945" s="941"/>
      <c r="G11945" s="937" t="str">
        <f t="array" ref="G11945">xlookup(F11945,'Internal Staffing Calculator'!E:E,'Internal Staffing Calculator'!C:C,"")</f>
        <v/>
      </c>
      <c r="H11945" s="932" t="str">
        <f t="array" ref="H11945">if(F11945&lt;&gt;"", iferror(index('Internal Staffing Calculator'!B$8:B23500,match(F11945,'Internal Staffing Calculator'!E$8:E23500,0)), "Not In Budget"),"")</f>
        <v/>
      </c>
      <c r="I11945" s="184"/>
      <c r="J11945" s="184"/>
      <c r="K11945" s="184"/>
      <c r="L11945" s="183"/>
    </row>
    <row r="11946">
      <c r="A11946" s="454"/>
      <c r="B11946" s="927"/>
      <c r="C11946" s="580"/>
      <c r="D11946" s="939"/>
      <c r="E11946" s="940"/>
      <c r="F11946" s="941"/>
      <c r="G11946" s="937" t="str">
        <f t="array" ref="G11946">xlookup(F11946,'Internal Staffing Calculator'!E:E,'Internal Staffing Calculator'!C:C,"")</f>
        <v/>
      </c>
      <c r="H11946" s="932" t="str">
        <f t="array" ref="H11946">if(F11946&lt;&gt;"", iferror(index('Internal Staffing Calculator'!B$8:B23500,match(F11946,'Internal Staffing Calculator'!E$8:E23500,0)), "Not In Budget"),"")</f>
        <v/>
      </c>
      <c r="I11946" s="184"/>
      <c r="J11946" s="184"/>
      <c r="K11946" s="184"/>
      <c r="L11946" s="183"/>
    </row>
    <row r="11947">
      <c r="A11947" s="454"/>
      <c r="B11947" s="927"/>
      <c r="C11947" s="580"/>
      <c r="D11947" s="939"/>
      <c r="E11947" s="940"/>
      <c r="F11947" s="941"/>
      <c r="G11947" s="937" t="str">
        <f t="array" ref="G11947">xlookup(F11947,'Internal Staffing Calculator'!E:E,'Internal Staffing Calculator'!C:C,"")</f>
        <v/>
      </c>
      <c r="H11947" s="932" t="str">
        <f t="array" ref="H11947">if(F11947&lt;&gt;"", iferror(index('Internal Staffing Calculator'!B$8:B23500,match(F11947,'Internal Staffing Calculator'!E$8:E23500,0)), "Not In Budget"),"")</f>
        <v/>
      </c>
      <c r="I11947" s="184"/>
      <c r="J11947" s="184"/>
      <c r="K11947" s="184"/>
      <c r="L11947" s="183"/>
    </row>
    <row r="11948">
      <c r="A11948" s="454"/>
      <c r="B11948" s="927"/>
      <c r="C11948" s="580"/>
      <c r="D11948" s="939"/>
      <c r="E11948" s="940"/>
      <c r="F11948" s="941"/>
      <c r="G11948" s="937" t="str">
        <f t="array" ref="G11948">xlookup(F11948,'Internal Staffing Calculator'!E:E,'Internal Staffing Calculator'!C:C,"")</f>
        <v/>
      </c>
      <c r="H11948" s="932" t="str">
        <f t="array" ref="H11948">if(F11948&lt;&gt;"", iferror(index('Internal Staffing Calculator'!B$8:B23500,match(F11948,'Internal Staffing Calculator'!E$8:E23500,0)), "Not In Budget"),"")</f>
        <v/>
      </c>
      <c r="I11948" s="184"/>
      <c r="J11948" s="184"/>
      <c r="K11948" s="184"/>
      <c r="L11948" s="183"/>
    </row>
    <row r="11949">
      <c r="A11949" s="454"/>
      <c r="B11949" s="927"/>
      <c r="C11949" s="580"/>
      <c r="D11949" s="939"/>
      <c r="E11949" s="940"/>
      <c r="F11949" s="941"/>
      <c r="G11949" s="937" t="str">
        <f t="array" ref="G11949">xlookup(F11949,'Internal Staffing Calculator'!E:E,'Internal Staffing Calculator'!C:C,"")</f>
        <v/>
      </c>
      <c r="H11949" s="932" t="str">
        <f t="array" ref="H11949">if(F11949&lt;&gt;"", iferror(index('Internal Staffing Calculator'!B$8:B23500,match(F11949,'Internal Staffing Calculator'!E$8:E23500,0)), "Not In Budget"),"")</f>
        <v/>
      </c>
      <c r="I11949" s="184"/>
      <c r="J11949" s="184"/>
      <c r="K11949" s="184"/>
      <c r="L11949" s="183"/>
    </row>
    <row r="11950">
      <c r="A11950" s="454"/>
      <c r="B11950" s="927"/>
      <c r="C11950" s="580"/>
      <c r="D11950" s="939"/>
      <c r="E11950" s="940"/>
      <c r="F11950" s="941"/>
      <c r="G11950" s="937" t="str">
        <f t="array" ref="G11950">xlookup(F11950,'Internal Staffing Calculator'!E:E,'Internal Staffing Calculator'!C:C,"")</f>
        <v/>
      </c>
      <c r="H11950" s="932" t="str">
        <f t="array" ref="H11950">if(F11950&lt;&gt;"", iferror(index('Internal Staffing Calculator'!B$8:B23500,match(F11950,'Internal Staffing Calculator'!E$8:E23500,0)), "Not In Budget"),"")</f>
        <v/>
      </c>
      <c r="I11950" s="184"/>
      <c r="J11950" s="184"/>
      <c r="K11950" s="184"/>
      <c r="L11950" s="183"/>
    </row>
    <row r="11951">
      <c r="A11951" s="454"/>
      <c r="B11951" s="927"/>
      <c r="C11951" s="580"/>
      <c r="D11951" s="939"/>
      <c r="E11951" s="940"/>
      <c r="F11951" s="941"/>
      <c r="G11951" s="937" t="str">
        <f t="array" ref="G11951">xlookup(F11951,'Internal Staffing Calculator'!E:E,'Internal Staffing Calculator'!C:C,"")</f>
        <v/>
      </c>
      <c r="H11951" s="932" t="str">
        <f t="array" ref="H11951">if(F11951&lt;&gt;"", iferror(index('Internal Staffing Calculator'!B$8:B23500,match(F11951,'Internal Staffing Calculator'!E$8:E23500,0)), "Not In Budget"),"")</f>
        <v/>
      </c>
      <c r="I11951" s="184"/>
      <c r="J11951" s="184"/>
      <c r="K11951" s="184"/>
      <c r="L11951" s="183"/>
    </row>
    <row r="11952">
      <c r="A11952" s="454"/>
      <c r="B11952" s="927"/>
      <c r="C11952" s="580"/>
      <c r="D11952" s="939"/>
      <c r="E11952" s="940"/>
      <c r="F11952" s="941"/>
      <c r="G11952" s="937" t="str">
        <f t="array" ref="G11952">xlookup(F11952,'Internal Staffing Calculator'!E:E,'Internal Staffing Calculator'!C:C,"")</f>
        <v/>
      </c>
      <c r="H11952" s="932" t="str">
        <f t="array" ref="H11952">if(F11952&lt;&gt;"", iferror(index('Internal Staffing Calculator'!B$8:B23500,match(F11952,'Internal Staffing Calculator'!E$8:E23500,0)), "Not In Budget"),"")</f>
        <v/>
      </c>
      <c r="I11952" s="184"/>
      <c r="J11952" s="184"/>
      <c r="K11952" s="184"/>
      <c r="L11952" s="183"/>
    </row>
    <row r="11953">
      <c r="A11953" s="454"/>
      <c r="B11953" s="927"/>
      <c r="C11953" s="580"/>
      <c r="D11953" s="939"/>
      <c r="E11953" s="940"/>
      <c r="F11953" s="941"/>
      <c r="G11953" s="937" t="str">
        <f t="array" ref="G11953">xlookup(F11953,'Internal Staffing Calculator'!E:E,'Internal Staffing Calculator'!C:C,"")</f>
        <v/>
      </c>
      <c r="H11953" s="932" t="str">
        <f t="array" ref="H11953">if(F11953&lt;&gt;"", iferror(index('Internal Staffing Calculator'!B$8:B23500,match(F11953,'Internal Staffing Calculator'!E$8:E23500,0)), "Not In Budget"),"")</f>
        <v/>
      </c>
      <c r="I11953" s="184"/>
      <c r="J11953" s="184"/>
      <c r="K11953" s="184"/>
      <c r="L11953" s="183"/>
    </row>
    <row r="11954">
      <c r="A11954" s="454"/>
      <c r="B11954" s="927"/>
      <c r="C11954" s="580"/>
      <c r="D11954" s="939"/>
      <c r="E11954" s="940"/>
      <c r="F11954" s="941"/>
      <c r="G11954" s="937" t="str">
        <f t="array" ref="G11954">xlookup(F11954,'Internal Staffing Calculator'!E:E,'Internal Staffing Calculator'!C:C,"")</f>
        <v/>
      </c>
      <c r="H11954" s="932" t="str">
        <f t="array" ref="H11954">if(F11954&lt;&gt;"", iferror(index('Internal Staffing Calculator'!B$8:B23500,match(F11954,'Internal Staffing Calculator'!E$8:E23500,0)), "Not In Budget"),"")</f>
        <v/>
      </c>
      <c r="I11954" s="184"/>
      <c r="J11954" s="184"/>
      <c r="K11954" s="184"/>
      <c r="L11954" s="183"/>
    </row>
    <row r="11955">
      <c r="A11955" s="454"/>
      <c r="B11955" s="927"/>
      <c r="C11955" s="580"/>
      <c r="D11955" s="939"/>
      <c r="E11955" s="940"/>
      <c r="F11955" s="941"/>
      <c r="G11955" s="937" t="str">
        <f t="array" ref="G11955">xlookup(F11955,'Internal Staffing Calculator'!E:E,'Internal Staffing Calculator'!C:C,"")</f>
        <v/>
      </c>
      <c r="H11955" s="932" t="str">
        <f t="array" ref="H11955">if(F11955&lt;&gt;"", iferror(index('Internal Staffing Calculator'!B$8:B23500,match(F11955,'Internal Staffing Calculator'!E$8:E23500,0)), "Not In Budget"),"")</f>
        <v/>
      </c>
      <c r="I11955" s="184"/>
      <c r="J11955" s="184"/>
      <c r="K11955" s="184"/>
      <c r="L11955" s="183"/>
    </row>
    <row r="11956">
      <c r="A11956" s="454"/>
      <c r="B11956" s="927"/>
      <c r="C11956" s="580"/>
      <c r="D11956" s="939"/>
      <c r="E11956" s="940"/>
      <c r="F11956" s="941"/>
      <c r="G11956" s="937" t="str">
        <f t="array" ref="G11956">xlookup(F11956,'Internal Staffing Calculator'!E:E,'Internal Staffing Calculator'!C:C,"")</f>
        <v/>
      </c>
      <c r="H11956" s="932" t="str">
        <f t="array" ref="H11956">if(F11956&lt;&gt;"", iferror(index('Internal Staffing Calculator'!B$8:B23500,match(F11956,'Internal Staffing Calculator'!E$8:E23500,0)), "Not In Budget"),"")</f>
        <v/>
      </c>
      <c r="I11956" s="184"/>
      <c r="J11956" s="184"/>
      <c r="K11956" s="184"/>
      <c r="L11956" s="183"/>
    </row>
    <row r="11957">
      <c r="A11957" s="454"/>
      <c r="B11957" s="927"/>
      <c r="C11957" s="580"/>
      <c r="D11957" s="939"/>
      <c r="E11957" s="940"/>
      <c r="F11957" s="941"/>
      <c r="G11957" s="937" t="str">
        <f t="array" ref="G11957">xlookup(F11957,'Internal Staffing Calculator'!E:E,'Internal Staffing Calculator'!C:C,"")</f>
        <v/>
      </c>
      <c r="H11957" s="932" t="str">
        <f t="array" ref="H11957">if(F11957&lt;&gt;"", iferror(index('Internal Staffing Calculator'!B$8:B23500,match(F11957,'Internal Staffing Calculator'!E$8:E23500,0)), "Not In Budget"),"")</f>
        <v/>
      </c>
      <c r="I11957" s="184"/>
      <c r="J11957" s="184"/>
      <c r="K11957" s="184"/>
      <c r="L11957" s="183"/>
    </row>
    <row r="11958">
      <c r="A11958" s="454"/>
      <c r="B11958" s="927"/>
      <c r="C11958" s="580"/>
      <c r="D11958" s="939"/>
      <c r="E11958" s="940"/>
      <c r="F11958" s="941"/>
      <c r="G11958" s="937" t="str">
        <f t="array" ref="G11958">xlookup(F11958,'Internal Staffing Calculator'!E:E,'Internal Staffing Calculator'!C:C,"")</f>
        <v/>
      </c>
      <c r="H11958" s="932" t="str">
        <f t="array" ref="H11958">if(F11958&lt;&gt;"", iferror(index('Internal Staffing Calculator'!B$8:B23500,match(F11958,'Internal Staffing Calculator'!E$8:E23500,0)), "Not In Budget"),"")</f>
        <v/>
      </c>
      <c r="I11958" s="184"/>
      <c r="J11958" s="184"/>
      <c r="K11958" s="184"/>
      <c r="L11958" s="183"/>
    </row>
    <row r="11959">
      <c r="A11959" s="454"/>
      <c r="B11959" s="927"/>
      <c r="C11959" s="580"/>
      <c r="D11959" s="939"/>
      <c r="E11959" s="940"/>
      <c r="F11959" s="941"/>
      <c r="G11959" s="937" t="str">
        <f t="array" ref="G11959">xlookup(F11959,'Internal Staffing Calculator'!E:E,'Internal Staffing Calculator'!C:C,"")</f>
        <v/>
      </c>
      <c r="H11959" s="932" t="str">
        <f t="array" ref="H11959">if(F11959&lt;&gt;"", iferror(index('Internal Staffing Calculator'!B$8:B23500,match(F11959,'Internal Staffing Calculator'!E$8:E23500,0)), "Not In Budget"),"")</f>
        <v/>
      </c>
      <c r="I11959" s="184"/>
      <c r="J11959" s="184"/>
      <c r="K11959" s="184"/>
      <c r="L11959" s="183"/>
    </row>
    <row r="11960">
      <c r="A11960" s="454"/>
      <c r="B11960" s="927"/>
      <c r="C11960" s="580"/>
      <c r="D11960" s="939"/>
      <c r="E11960" s="940"/>
      <c r="F11960" s="941"/>
      <c r="G11960" s="937" t="str">
        <f t="array" ref="G11960">xlookup(F11960,'Internal Staffing Calculator'!E:E,'Internal Staffing Calculator'!C:C,"")</f>
        <v/>
      </c>
      <c r="H11960" s="932" t="str">
        <f t="array" ref="H11960">if(F11960&lt;&gt;"", iferror(index('Internal Staffing Calculator'!B$8:B23500,match(F11960,'Internal Staffing Calculator'!E$8:E23500,0)), "Not In Budget"),"")</f>
        <v/>
      </c>
      <c r="I11960" s="184"/>
      <c r="J11960" s="184"/>
      <c r="K11960" s="184"/>
      <c r="L11960" s="183"/>
    </row>
    <row r="11961">
      <c r="A11961" s="454"/>
      <c r="B11961" s="927"/>
      <c r="C11961" s="580"/>
      <c r="D11961" s="939"/>
      <c r="E11961" s="940"/>
      <c r="F11961" s="941"/>
      <c r="G11961" s="937" t="str">
        <f t="array" ref="G11961">xlookup(F11961,'Internal Staffing Calculator'!E:E,'Internal Staffing Calculator'!C:C,"")</f>
        <v/>
      </c>
      <c r="H11961" s="932" t="str">
        <f t="array" ref="H11961">if(F11961&lt;&gt;"", iferror(index('Internal Staffing Calculator'!B$8:B23500,match(F11961,'Internal Staffing Calculator'!E$8:E23500,0)), "Not In Budget"),"")</f>
        <v/>
      </c>
      <c r="I11961" s="184"/>
      <c r="J11961" s="184"/>
      <c r="K11961" s="184"/>
      <c r="L11961" s="183"/>
    </row>
    <row r="11962">
      <c r="A11962" s="454"/>
      <c r="B11962" s="927"/>
      <c r="C11962" s="580"/>
      <c r="D11962" s="939"/>
      <c r="E11962" s="940"/>
      <c r="F11962" s="941"/>
      <c r="G11962" s="937" t="str">
        <f t="array" ref="G11962">xlookup(F11962,'Internal Staffing Calculator'!E:E,'Internal Staffing Calculator'!C:C,"")</f>
        <v/>
      </c>
      <c r="H11962" s="932" t="str">
        <f t="array" ref="H11962">if(F11962&lt;&gt;"", iferror(index('Internal Staffing Calculator'!B$8:B23500,match(F11962,'Internal Staffing Calculator'!E$8:E23500,0)), "Not In Budget"),"")</f>
        <v/>
      </c>
      <c r="I11962" s="184"/>
      <c r="J11962" s="184"/>
      <c r="K11962" s="184"/>
      <c r="L11962" s="183"/>
    </row>
    <row r="11963">
      <c r="A11963" s="454"/>
      <c r="B11963" s="927"/>
      <c r="C11963" s="580"/>
      <c r="D11963" s="939"/>
      <c r="E11963" s="940"/>
      <c r="F11963" s="941"/>
      <c r="G11963" s="937" t="str">
        <f t="array" ref="G11963">xlookup(F11963,'Internal Staffing Calculator'!E:E,'Internal Staffing Calculator'!C:C,"")</f>
        <v/>
      </c>
      <c r="H11963" s="932" t="str">
        <f t="array" ref="H11963">if(F11963&lt;&gt;"", iferror(index('Internal Staffing Calculator'!B$8:B23500,match(F11963,'Internal Staffing Calculator'!E$8:E23500,0)), "Not In Budget"),"")</f>
        <v/>
      </c>
      <c r="I11963" s="184"/>
      <c r="J11963" s="184"/>
      <c r="K11963" s="184"/>
      <c r="L11963" s="183"/>
    </row>
    <row r="11964">
      <c r="A11964" s="454"/>
      <c r="B11964" s="927"/>
      <c r="C11964" s="580"/>
      <c r="D11964" s="939"/>
      <c r="E11964" s="940"/>
      <c r="F11964" s="941"/>
      <c r="G11964" s="937" t="str">
        <f t="array" ref="G11964">xlookup(F11964,'Internal Staffing Calculator'!E:E,'Internal Staffing Calculator'!C:C,"")</f>
        <v/>
      </c>
      <c r="H11964" s="932" t="str">
        <f t="array" ref="H11964">if(F11964&lt;&gt;"", iferror(index('Internal Staffing Calculator'!B$8:B23500,match(F11964,'Internal Staffing Calculator'!E$8:E23500,0)), "Not In Budget"),"")</f>
        <v/>
      </c>
      <c r="I11964" s="184"/>
      <c r="J11964" s="184"/>
      <c r="K11964" s="184"/>
      <c r="L11964" s="183"/>
    </row>
    <row r="11965">
      <c r="A11965" s="454"/>
      <c r="B11965" s="927"/>
      <c r="C11965" s="580"/>
      <c r="D11965" s="939"/>
      <c r="E11965" s="940"/>
      <c r="F11965" s="941"/>
      <c r="G11965" s="937" t="str">
        <f t="array" ref="G11965">xlookup(F11965,'Internal Staffing Calculator'!E:E,'Internal Staffing Calculator'!C:C,"")</f>
        <v/>
      </c>
      <c r="H11965" s="932" t="str">
        <f t="array" ref="H11965">if(F11965&lt;&gt;"", iferror(index('Internal Staffing Calculator'!B$8:B23500,match(F11965,'Internal Staffing Calculator'!E$8:E23500,0)), "Not In Budget"),"")</f>
        <v/>
      </c>
      <c r="I11965" s="184"/>
      <c r="J11965" s="184"/>
      <c r="K11965" s="184"/>
      <c r="L11965" s="183"/>
    </row>
    <row r="11966">
      <c r="A11966" s="454"/>
      <c r="B11966" s="927"/>
      <c r="C11966" s="580"/>
      <c r="D11966" s="939"/>
      <c r="E11966" s="940"/>
      <c r="F11966" s="941"/>
      <c r="G11966" s="937" t="str">
        <f t="array" ref="G11966">xlookup(F11966,'Internal Staffing Calculator'!E:E,'Internal Staffing Calculator'!C:C,"")</f>
        <v/>
      </c>
      <c r="H11966" s="932" t="str">
        <f t="array" ref="H11966">if(F11966&lt;&gt;"", iferror(index('Internal Staffing Calculator'!B$8:B23500,match(F11966,'Internal Staffing Calculator'!E$8:E23500,0)), "Not In Budget"),"")</f>
        <v/>
      </c>
      <c r="I11966" s="184"/>
      <c r="J11966" s="184"/>
      <c r="K11966" s="184"/>
      <c r="L11966" s="183"/>
    </row>
    <row r="11967">
      <c r="A11967" s="454"/>
      <c r="B11967" s="927"/>
      <c r="C11967" s="580"/>
      <c r="D11967" s="939"/>
      <c r="E11967" s="940"/>
      <c r="F11967" s="941"/>
      <c r="G11967" s="937" t="str">
        <f t="array" ref="G11967">xlookup(F11967,'Internal Staffing Calculator'!E:E,'Internal Staffing Calculator'!C:C,"")</f>
        <v/>
      </c>
      <c r="H11967" s="932" t="str">
        <f t="array" ref="H11967">if(F11967&lt;&gt;"", iferror(index('Internal Staffing Calculator'!B$8:B23500,match(F11967,'Internal Staffing Calculator'!E$8:E23500,0)), "Not In Budget"),"")</f>
        <v/>
      </c>
      <c r="I11967" s="184"/>
      <c r="J11967" s="184"/>
      <c r="K11967" s="184"/>
      <c r="L11967" s="183"/>
    </row>
    <row r="11968">
      <c r="A11968" s="454"/>
      <c r="B11968" s="927"/>
      <c r="C11968" s="580"/>
      <c r="D11968" s="939"/>
      <c r="E11968" s="940"/>
      <c r="F11968" s="941"/>
      <c r="G11968" s="937" t="str">
        <f t="array" ref="G11968">xlookup(F11968,'Internal Staffing Calculator'!E:E,'Internal Staffing Calculator'!C:C,"")</f>
        <v/>
      </c>
      <c r="H11968" s="932" t="str">
        <f t="array" ref="H11968">if(F11968&lt;&gt;"", iferror(index('Internal Staffing Calculator'!B$8:B23500,match(F11968,'Internal Staffing Calculator'!E$8:E23500,0)), "Not In Budget"),"")</f>
        <v/>
      </c>
      <c r="I11968" s="184"/>
      <c r="J11968" s="184"/>
      <c r="K11968" s="184"/>
      <c r="L11968" s="183"/>
    </row>
    <row r="11969">
      <c r="A11969" s="454"/>
      <c r="B11969" s="927"/>
      <c r="C11969" s="580"/>
      <c r="D11969" s="939"/>
      <c r="E11969" s="940"/>
      <c r="F11969" s="941"/>
      <c r="G11969" s="937" t="str">
        <f t="array" ref="G11969">xlookup(F11969,'Internal Staffing Calculator'!E:E,'Internal Staffing Calculator'!C:C,"")</f>
        <v/>
      </c>
      <c r="H11969" s="932" t="str">
        <f t="array" ref="H11969">if(F11969&lt;&gt;"", iferror(index('Internal Staffing Calculator'!B$8:B23500,match(F11969,'Internal Staffing Calculator'!E$8:E23500,0)), "Not In Budget"),"")</f>
        <v/>
      </c>
      <c r="I11969" s="184"/>
      <c r="J11969" s="184"/>
      <c r="K11969" s="184"/>
      <c r="L11969" s="183"/>
    </row>
    <row r="11970">
      <c r="A11970" s="454"/>
      <c r="B11970" s="927"/>
      <c r="C11970" s="580"/>
      <c r="D11970" s="939"/>
      <c r="E11970" s="940"/>
      <c r="F11970" s="941"/>
      <c r="G11970" s="937" t="str">
        <f t="array" ref="G11970">xlookup(F11970,'Internal Staffing Calculator'!E:E,'Internal Staffing Calculator'!C:C,"")</f>
        <v/>
      </c>
      <c r="H11970" s="932" t="str">
        <f t="array" ref="H11970">if(F11970&lt;&gt;"", iferror(index('Internal Staffing Calculator'!B$8:B23500,match(F11970,'Internal Staffing Calculator'!E$8:E23500,0)), "Not In Budget"),"")</f>
        <v/>
      </c>
      <c r="I11970" s="184"/>
      <c r="J11970" s="184"/>
      <c r="K11970" s="184"/>
      <c r="L11970" s="183"/>
    </row>
    <row r="11971">
      <c r="A11971" s="454"/>
      <c r="B11971" s="927"/>
      <c r="C11971" s="580"/>
      <c r="D11971" s="939"/>
      <c r="E11971" s="940"/>
      <c r="F11971" s="941"/>
      <c r="G11971" s="937" t="str">
        <f t="array" ref="G11971">xlookup(F11971,'Internal Staffing Calculator'!E:E,'Internal Staffing Calculator'!C:C,"")</f>
        <v/>
      </c>
      <c r="H11971" s="932" t="str">
        <f t="array" ref="H11971">if(F11971&lt;&gt;"", iferror(index('Internal Staffing Calculator'!B$8:B23500,match(F11971,'Internal Staffing Calculator'!E$8:E23500,0)), "Not In Budget"),"")</f>
        <v/>
      </c>
      <c r="I11971" s="184"/>
      <c r="J11971" s="184"/>
      <c r="K11971" s="184"/>
      <c r="L11971" s="183"/>
    </row>
    <row r="11972">
      <c r="A11972" s="454"/>
      <c r="B11972" s="927"/>
      <c r="C11972" s="580"/>
      <c r="D11972" s="939"/>
      <c r="E11972" s="940"/>
      <c r="F11972" s="941"/>
      <c r="G11972" s="937" t="str">
        <f t="array" ref="G11972">xlookup(F11972,'Internal Staffing Calculator'!E:E,'Internal Staffing Calculator'!C:C,"")</f>
        <v/>
      </c>
      <c r="H11972" s="932" t="str">
        <f t="array" ref="H11972">if(F11972&lt;&gt;"", iferror(index('Internal Staffing Calculator'!B$8:B23500,match(F11972,'Internal Staffing Calculator'!E$8:E23500,0)), "Not In Budget"),"")</f>
        <v/>
      </c>
      <c r="I11972" s="184"/>
      <c r="J11972" s="184"/>
      <c r="K11972" s="184"/>
      <c r="L11972" s="183"/>
    </row>
    <row r="11973">
      <c r="A11973" s="454"/>
      <c r="B11973" s="927"/>
      <c r="C11973" s="580"/>
      <c r="D11973" s="939"/>
      <c r="E11973" s="940"/>
      <c r="F11973" s="941"/>
      <c r="G11973" s="937" t="str">
        <f t="array" ref="G11973">xlookup(F11973,'Internal Staffing Calculator'!E:E,'Internal Staffing Calculator'!C:C,"")</f>
        <v/>
      </c>
      <c r="H11973" s="932" t="str">
        <f t="array" ref="H11973">if(F11973&lt;&gt;"", iferror(index('Internal Staffing Calculator'!B$8:B23500,match(F11973,'Internal Staffing Calculator'!E$8:E23500,0)), "Not In Budget"),"")</f>
        <v/>
      </c>
      <c r="I11973" s="184"/>
      <c r="J11973" s="184"/>
      <c r="K11973" s="184"/>
      <c r="L11973" s="183"/>
    </row>
    <row r="11974">
      <c r="A11974" s="454"/>
      <c r="B11974" s="927"/>
      <c r="C11974" s="580"/>
      <c r="D11974" s="939"/>
      <c r="E11974" s="940"/>
      <c r="F11974" s="941"/>
      <c r="G11974" s="937" t="str">
        <f t="array" ref="G11974">xlookup(F11974,'Internal Staffing Calculator'!E:E,'Internal Staffing Calculator'!C:C,"")</f>
        <v/>
      </c>
      <c r="H11974" s="932" t="str">
        <f t="array" ref="H11974">if(F11974&lt;&gt;"", iferror(index('Internal Staffing Calculator'!B$8:B23500,match(F11974,'Internal Staffing Calculator'!E$8:E23500,0)), "Not In Budget"),"")</f>
        <v/>
      </c>
      <c r="I11974" s="184"/>
      <c r="J11974" s="184"/>
      <c r="K11974" s="184"/>
      <c r="L11974" s="183"/>
    </row>
    <row r="11975">
      <c r="A11975" s="454"/>
      <c r="B11975" s="927"/>
      <c r="C11975" s="580"/>
      <c r="D11975" s="939"/>
      <c r="E11975" s="940"/>
      <c r="F11975" s="941"/>
      <c r="G11975" s="937" t="str">
        <f t="array" ref="G11975">xlookup(F11975,'Internal Staffing Calculator'!E:E,'Internal Staffing Calculator'!C:C,"")</f>
        <v/>
      </c>
      <c r="H11975" s="932" t="str">
        <f t="array" ref="H11975">if(F11975&lt;&gt;"", iferror(index('Internal Staffing Calculator'!B$8:B23500,match(F11975,'Internal Staffing Calculator'!E$8:E23500,0)), "Not In Budget"),"")</f>
        <v/>
      </c>
      <c r="I11975" s="184"/>
      <c r="J11975" s="184"/>
      <c r="K11975" s="184"/>
      <c r="L11975" s="183"/>
    </row>
    <row r="11976">
      <c r="A11976" s="454"/>
      <c r="B11976" s="927"/>
      <c r="C11976" s="580"/>
      <c r="D11976" s="939"/>
      <c r="E11976" s="940"/>
      <c r="F11976" s="941"/>
      <c r="G11976" s="937" t="str">
        <f t="array" ref="G11976">xlookup(F11976,'Internal Staffing Calculator'!E:E,'Internal Staffing Calculator'!C:C,"")</f>
        <v/>
      </c>
      <c r="H11976" s="932" t="str">
        <f t="array" ref="H11976">if(F11976&lt;&gt;"", iferror(index('Internal Staffing Calculator'!B$8:B23500,match(F11976,'Internal Staffing Calculator'!E$8:E23500,0)), "Not In Budget"),"")</f>
        <v/>
      </c>
      <c r="I11976" s="184"/>
      <c r="J11976" s="184"/>
      <c r="K11976" s="184"/>
      <c r="L11976" s="183"/>
    </row>
    <row r="11977">
      <c r="A11977" s="454"/>
      <c r="B11977" s="927"/>
      <c r="C11977" s="580"/>
      <c r="D11977" s="939"/>
      <c r="E11977" s="940"/>
      <c r="F11977" s="941"/>
      <c r="G11977" s="937" t="str">
        <f t="array" ref="G11977">xlookup(F11977,'Internal Staffing Calculator'!E:E,'Internal Staffing Calculator'!C:C,"")</f>
        <v/>
      </c>
      <c r="H11977" s="932" t="str">
        <f t="array" ref="H11977">if(F11977&lt;&gt;"", iferror(index('Internal Staffing Calculator'!B$8:B23500,match(F11977,'Internal Staffing Calculator'!E$8:E23500,0)), "Not In Budget"),"")</f>
        <v/>
      </c>
      <c r="I11977" s="184"/>
      <c r="J11977" s="184"/>
      <c r="K11977" s="184"/>
      <c r="L11977" s="183"/>
    </row>
    <row r="11978">
      <c r="A11978" s="454"/>
      <c r="B11978" s="927"/>
      <c r="C11978" s="580"/>
      <c r="D11978" s="939"/>
      <c r="E11978" s="940"/>
      <c r="F11978" s="941"/>
      <c r="G11978" s="937" t="str">
        <f t="array" ref="G11978">xlookup(F11978,'Internal Staffing Calculator'!E:E,'Internal Staffing Calculator'!C:C,"")</f>
        <v/>
      </c>
      <c r="H11978" s="932" t="str">
        <f t="array" ref="H11978">if(F11978&lt;&gt;"", iferror(index('Internal Staffing Calculator'!B$8:B23500,match(F11978,'Internal Staffing Calculator'!E$8:E23500,0)), "Not In Budget"),"")</f>
        <v/>
      </c>
      <c r="I11978" s="184"/>
      <c r="J11978" s="184"/>
      <c r="K11978" s="184"/>
      <c r="L11978" s="183"/>
    </row>
    <row r="11979">
      <c r="A11979" s="454"/>
      <c r="B11979" s="927"/>
      <c r="C11979" s="580"/>
      <c r="D11979" s="939"/>
      <c r="E11979" s="940"/>
      <c r="F11979" s="941"/>
      <c r="G11979" s="937" t="str">
        <f t="array" ref="G11979">xlookup(F11979,'Internal Staffing Calculator'!E:E,'Internal Staffing Calculator'!C:C,"")</f>
        <v/>
      </c>
      <c r="H11979" s="932" t="str">
        <f t="array" ref="H11979">if(F11979&lt;&gt;"", iferror(index('Internal Staffing Calculator'!B$8:B23500,match(F11979,'Internal Staffing Calculator'!E$8:E23500,0)), "Not In Budget"),"")</f>
        <v/>
      </c>
      <c r="I11979" s="184"/>
      <c r="J11979" s="184"/>
      <c r="K11979" s="184"/>
      <c r="L11979" s="183"/>
    </row>
    <row r="11980">
      <c r="A11980" s="454"/>
      <c r="B11980" s="927"/>
      <c r="C11980" s="580"/>
      <c r="D11980" s="939"/>
      <c r="E11980" s="940"/>
      <c r="F11980" s="941"/>
      <c r="G11980" s="937" t="str">
        <f t="array" ref="G11980">xlookup(F11980,'Internal Staffing Calculator'!E:E,'Internal Staffing Calculator'!C:C,"")</f>
        <v/>
      </c>
      <c r="H11980" s="932" t="str">
        <f t="array" ref="H11980">if(F11980&lt;&gt;"", iferror(index('Internal Staffing Calculator'!B$8:B23500,match(F11980,'Internal Staffing Calculator'!E$8:E23500,0)), "Not In Budget"),"")</f>
        <v/>
      </c>
      <c r="I11980" s="184"/>
      <c r="J11980" s="184"/>
      <c r="K11980" s="184"/>
      <c r="L11980" s="183"/>
    </row>
    <row r="11981">
      <c r="A11981" s="454"/>
      <c r="B11981" s="927"/>
      <c r="C11981" s="580"/>
      <c r="D11981" s="939"/>
      <c r="E11981" s="940"/>
      <c r="F11981" s="941"/>
      <c r="G11981" s="937" t="str">
        <f t="array" ref="G11981">xlookup(F11981,'Internal Staffing Calculator'!E:E,'Internal Staffing Calculator'!C:C,"")</f>
        <v/>
      </c>
      <c r="H11981" s="932" t="str">
        <f t="array" ref="H11981">if(F11981&lt;&gt;"", iferror(index('Internal Staffing Calculator'!B$8:B23500,match(F11981,'Internal Staffing Calculator'!E$8:E23500,0)), "Not In Budget"),"")</f>
        <v/>
      </c>
      <c r="I11981" s="184"/>
      <c r="J11981" s="184"/>
      <c r="K11981" s="184"/>
      <c r="L11981" s="183"/>
    </row>
    <row r="11982">
      <c r="A11982" s="454"/>
      <c r="B11982" s="927"/>
      <c r="C11982" s="580"/>
      <c r="D11982" s="939"/>
      <c r="E11982" s="940"/>
      <c r="F11982" s="941"/>
      <c r="G11982" s="937" t="str">
        <f t="array" ref="G11982">xlookup(F11982,'Internal Staffing Calculator'!E:E,'Internal Staffing Calculator'!C:C,"")</f>
        <v/>
      </c>
      <c r="H11982" s="932" t="str">
        <f t="array" ref="H11982">if(F11982&lt;&gt;"", iferror(index('Internal Staffing Calculator'!B$8:B23500,match(F11982,'Internal Staffing Calculator'!E$8:E23500,0)), "Not In Budget"),"")</f>
        <v/>
      </c>
      <c r="I11982" s="184"/>
      <c r="J11982" s="184"/>
      <c r="K11982" s="184"/>
      <c r="L11982" s="183"/>
    </row>
    <row r="11983">
      <c r="A11983" s="454"/>
      <c r="B11983" s="927"/>
      <c r="C11983" s="580"/>
      <c r="D11983" s="939"/>
      <c r="E11983" s="940"/>
      <c r="F11983" s="941"/>
      <c r="G11983" s="937" t="str">
        <f t="array" ref="G11983">xlookup(F11983,'Internal Staffing Calculator'!E:E,'Internal Staffing Calculator'!C:C,"")</f>
        <v/>
      </c>
      <c r="H11983" s="932" t="str">
        <f t="array" ref="H11983">if(F11983&lt;&gt;"", iferror(index('Internal Staffing Calculator'!B$8:B23500,match(F11983,'Internal Staffing Calculator'!E$8:E23500,0)), "Not In Budget"),"")</f>
        <v/>
      </c>
      <c r="I11983" s="184"/>
      <c r="J11983" s="184"/>
      <c r="K11983" s="184"/>
      <c r="L11983" s="183"/>
    </row>
    <row r="11984">
      <c r="A11984" s="454"/>
      <c r="B11984" s="927"/>
      <c r="C11984" s="580"/>
      <c r="D11984" s="939"/>
      <c r="E11984" s="940"/>
      <c r="F11984" s="941"/>
      <c r="G11984" s="937" t="str">
        <f t="array" ref="G11984">xlookup(F11984,'Internal Staffing Calculator'!E:E,'Internal Staffing Calculator'!C:C,"")</f>
        <v/>
      </c>
      <c r="H11984" s="932" t="str">
        <f t="array" ref="H11984">if(F11984&lt;&gt;"", iferror(index('Internal Staffing Calculator'!B$8:B23500,match(F11984,'Internal Staffing Calculator'!E$8:E23500,0)), "Not In Budget"),"")</f>
        <v/>
      </c>
      <c r="I11984" s="184"/>
      <c r="J11984" s="184"/>
      <c r="K11984" s="184"/>
      <c r="L11984" s="183"/>
    </row>
    <row r="11985">
      <c r="A11985" s="454"/>
      <c r="B11985" s="927"/>
      <c r="C11985" s="580"/>
      <c r="D11985" s="939"/>
      <c r="E11985" s="940"/>
      <c r="F11985" s="941"/>
      <c r="G11985" s="937" t="str">
        <f t="array" ref="G11985">xlookup(F11985,'Internal Staffing Calculator'!E:E,'Internal Staffing Calculator'!C:C,"")</f>
        <v/>
      </c>
      <c r="H11985" s="932" t="str">
        <f t="array" ref="H11985">if(F11985&lt;&gt;"", iferror(index('Internal Staffing Calculator'!B$8:B23500,match(F11985,'Internal Staffing Calculator'!E$8:E23500,0)), "Not In Budget"),"")</f>
        <v/>
      </c>
      <c r="I11985" s="184"/>
      <c r="J11985" s="184"/>
      <c r="K11985" s="184"/>
      <c r="L11985" s="183"/>
    </row>
    <row r="11986">
      <c r="A11986" s="454"/>
      <c r="B11986" s="927"/>
      <c r="C11986" s="580"/>
      <c r="D11986" s="939"/>
      <c r="E11986" s="940"/>
      <c r="F11986" s="941"/>
      <c r="G11986" s="937" t="str">
        <f t="array" ref="G11986">xlookup(F11986,'Internal Staffing Calculator'!E:E,'Internal Staffing Calculator'!C:C,"")</f>
        <v/>
      </c>
      <c r="H11986" s="932" t="str">
        <f t="array" ref="H11986">if(F11986&lt;&gt;"", iferror(index('Internal Staffing Calculator'!B$8:B23500,match(F11986,'Internal Staffing Calculator'!E$8:E23500,0)), "Not In Budget"),"")</f>
        <v/>
      </c>
      <c r="I11986" s="184"/>
      <c r="J11986" s="184"/>
      <c r="K11986" s="184"/>
      <c r="L11986" s="183"/>
    </row>
    <row r="11987">
      <c r="A11987" s="454"/>
      <c r="B11987" s="927"/>
      <c r="C11987" s="580"/>
      <c r="D11987" s="939"/>
      <c r="E11987" s="940"/>
      <c r="F11987" s="941"/>
      <c r="G11987" s="937" t="str">
        <f t="array" ref="G11987">xlookup(F11987,'Internal Staffing Calculator'!E:E,'Internal Staffing Calculator'!C:C,"")</f>
        <v/>
      </c>
      <c r="H11987" s="932" t="str">
        <f t="array" ref="H11987">if(F11987&lt;&gt;"", iferror(index('Internal Staffing Calculator'!B$8:B23500,match(F11987,'Internal Staffing Calculator'!E$8:E23500,0)), "Not In Budget"),"")</f>
        <v/>
      </c>
      <c r="I11987" s="184"/>
      <c r="J11987" s="184"/>
      <c r="K11987" s="184"/>
      <c r="L11987" s="183"/>
    </row>
    <row r="11988">
      <c r="A11988" s="454"/>
      <c r="B11988" s="927"/>
      <c r="C11988" s="580"/>
      <c r="D11988" s="939"/>
      <c r="E11988" s="940"/>
      <c r="F11988" s="941"/>
      <c r="G11988" s="937" t="str">
        <f t="array" ref="G11988">xlookup(F11988,'Internal Staffing Calculator'!E:E,'Internal Staffing Calculator'!C:C,"")</f>
        <v/>
      </c>
      <c r="H11988" s="932" t="str">
        <f t="array" ref="H11988">if(F11988&lt;&gt;"", iferror(index('Internal Staffing Calculator'!B$8:B23500,match(F11988,'Internal Staffing Calculator'!E$8:E23500,0)), "Not In Budget"),"")</f>
        <v/>
      </c>
      <c r="I11988" s="184"/>
      <c r="J11988" s="184"/>
      <c r="K11988" s="184"/>
      <c r="L11988" s="183"/>
    </row>
    <row r="11989">
      <c r="A11989" s="454"/>
      <c r="B11989" s="927"/>
      <c r="C11989" s="580"/>
      <c r="D11989" s="939"/>
      <c r="E11989" s="940"/>
      <c r="F11989" s="941"/>
      <c r="G11989" s="937" t="str">
        <f t="array" ref="G11989">xlookup(F11989,'Internal Staffing Calculator'!E:E,'Internal Staffing Calculator'!C:C,"")</f>
        <v/>
      </c>
      <c r="H11989" s="932" t="str">
        <f t="array" ref="H11989">if(F11989&lt;&gt;"", iferror(index('Internal Staffing Calculator'!B$8:B23500,match(F11989,'Internal Staffing Calculator'!E$8:E23500,0)), "Not In Budget"),"")</f>
        <v/>
      </c>
      <c r="I11989" s="184"/>
      <c r="J11989" s="184"/>
      <c r="K11989" s="184"/>
      <c r="L11989" s="183"/>
    </row>
    <row r="11990">
      <c r="A11990" s="454"/>
      <c r="B11990" s="927"/>
      <c r="C11990" s="580"/>
      <c r="D11990" s="939"/>
      <c r="E11990" s="940"/>
      <c r="F11990" s="941"/>
      <c r="G11990" s="937" t="str">
        <f t="array" ref="G11990">xlookup(F11990,'Internal Staffing Calculator'!E:E,'Internal Staffing Calculator'!C:C,"")</f>
        <v/>
      </c>
      <c r="H11990" s="932" t="str">
        <f t="array" ref="H11990">if(F11990&lt;&gt;"", iferror(index('Internal Staffing Calculator'!B$8:B23500,match(F11990,'Internal Staffing Calculator'!E$8:E23500,0)), "Not In Budget"),"")</f>
        <v/>
      </c>
      <c r="I11990" s="184"/>
      <c r="J11990" s="184"/>
      <c r="K11990" s="184"/>
      <c r="L11990" s="183"/>
    </row>
    <row r="11991">
      <c r="A11991" s="454"/>
      <c r="B11991" s="927"/>
      <c r="C11991" s="580"/>
      <c r="D11991" s="939"/>
      <c r="E11991" s="940"/>
      <c r="F11991" s="941"/>
      <c r="G11991" s="937" t="str">
        <f t="array" ref="G11991">xlookup(F11991,'Internal Staffing Calculator'!E:E,'Internal Staffing Calculator'!C:C,"")</f>
        <v/>
      </c>
      <c r="H11991" s="932" t="str">
        <f t="array" ref="H11991">if(F11991&lt;&gt;"", iferror(index('Internal Staffing Calculator'!B$8:B23500,match(F11991,'Internal Staffing Calculator'!E$8:E23500,0)), "Not In Budget"),"")</f>
        <v/>
      </c>
      <c r="I11991" s="184"/>
      <c r="J11991" s="184"/>
      <c r="K11991" s="184"/>
      <c r="L11991" s="183"/>
    </row>
    <row r="11992">
      <c r="A11992" s="454"/>
      <c r="B11992" s="927"/>
      <c r="C11992" s="580"/>
      <c r="D11992" s="939"/>
      <c r="E11992" s="940"/>
      <c r="F11992" s="941"/>
      <c r="G11992" s="937" t="str">
        <f t="array" ref="G11992">xlookup(F11992,'Internal Staffing Calculator'!E:E,'Internal Staffing Calculator'!C:C,"")</f>
        <v/>
      </c>
      <c r="H11992" s="932" t="str">
        <f t="array" ref="H11992">if(F11992&lt;&gt;"", iferror(index('Internal Staffing Calculator'!B$8:B23500,match(F11992,'Internal Staffing Calculator'!E$8:E23500,0)), "Not In Budget"),"")</f>
        <v/>
      </c>
      <c r="I11992" s="184"/>
      <c r="J11992" s="184"/>
      <c r="K11992" s="184"/>
      <c r="L11992" s="183"/>
    </row>
    <row r="11993">
      <c r="A11993" s="454"/>
      <c r="B11993" s="927"/>
      <c r="C11993" s="580"/>
      <c r="D11993" s="939"/>
      <c r="E11993" s="940"/>
      <c r="F11993" s="941"/>
      <c r="G11993" s="937" t="str">
        <f t="array" ref="G11993">xlookup(F11993,'Internal Staffing Calculator'!E:E,'Internal Staffing Calculator'!C:C,"")</f>
        <v/>
      </c>
      <c r="H11993" s="932" t="str">
        <f t="array" ref="H11993">if(F11993&lt;&gt;"", iferror(index('Internal Staffing Calculator'!B$8:B23500,match(F11993,'Internal Staffing Calculator'!E$8:E23500,0)), "Not In Budget"),"")</f>
        <v/>
      </c>
      <c r="I11993" s="184"/>
      <c r="J11993" s="184"/>
      <c r="K11993" s="184"/>
      <c r="L11993" s="183"/>
    </row>
    <row r="11994">
      <c r="A11994" s="454"/>
      <c r="B11994" s="927"/>
      <c r="C11994" s="580"/>
      <c r="D11994" s="939"/>
      <c r="E11994" s="940"/>
      <c r="F11994" s="941"/>
      <c r="G11994" s="937" t="str">
        <f t="array" ref="G11994">xlookup(F11994,'Internal Staffing Calculator'!E:E,'Internal Staffing Calculator'!C:C,"")</f>
        <v/>
      </c>
      <c r="H11994" s="932" t="str">
        <f t="array" ref="H11994">if(F11994&lt;&gt;"", iferror(index('Internal Staffing Calculator'!B$8:B23500,match(F11994,'Internal Staffing Calculator'!E$8:E23500,0)), "Not In Budget"),"")</f>
        <v/>
      </c>
      <c r="I11994" s="184"/>
      <c r="J11994" s="184"/>
      <c r="K11994" s="184"/>
      <c r="L11994" s="183"/>
    </row>
    <row r="11995">
      <c r="A11995" s="454"/>
      <c r="B11995" s="927"/>
      <c r="C11995" s="580"/>
      <c r="D11995" s="939"/>
      <c r="E11995" s="940"/>
      <c r="F11995" s="941"/>
      <c r="G11995" s="937" t="str">
        <f t="array" ref="G11995">xlookup(F11995,'Internal Staffing Calculator'!E:E,'Internal Staffing Calculator'!C:C,"")</f>
        <v/>
      </c>
      <c r="H11995" s="932" t="str">
        <f t="array" ref="H11995">if(F11995&lt;&gt;"", iferror(index('Internal Staffing Calculator'!B$8:B23500,match(F11995,'Internal Staffing Calculator'!E$8:E23500,0)), "Not In Budget"),"")</f>
        <v/>
      </c>
      <c r="I11995" s="184"/>
      <c r="J11995" s="184"/>
      <c r="K11995" s="184"/>
      <c r="L11995" s="183"/>
    </row>
    <row r="11996">
      <c r="A11996" s="454"/>
      <c r="B11996" s="927"/>
      <c r="C11996" s="580"/>
      <c r="D11996" s="939"/>
      <c r="E11996" s="940"/>
      <c r="F11996" s="941"/>
      <c r="G11996" s="937" t="str">
        <f t="array" ref="G11996">xlookup(F11996,'Internal Staffing Calculator'!E:E,'Internal Staffing Calculator'!C:C,"")</f>
        <v/>
      </c>
      <c r="H11996" s="932" t="str">
        <f t="array" ref="H11996">if(F11996&lt;&gt;"", iferror(index('Internal Staffing Calculator'!B$8:B23500,match(F11996,'Internal Staffing Calculator'!E$8:E23500,0)), "Not In Budget"),"")</f>
        <v/>
      </c>
      <c r="I11996" s="184"/>
      <c r="J11996" s="184"/>
      <c r="K11996" s="184"/>
      <c r="L11996" s="183"/>
    </row>
    <row r="11997">
      <c r="A11997" s="454"/>
      <c r="B11997" s="927"/>
      <c r="C11997" s="580"/>
      <c r="D11997" s="939"/>
      <c r="E11997" s="940"/>
      <c r="F11997" s="941"/>
      <c r="G11997" s="937" t="str">
        <f t="array" ref="G11997">xlookup(F11997,'Internal Staffing Calculator'!E:E,'Internal Staffing Calculator'!C:C,"")</f>
        <v/>
      </c>
      <c r="H11997" s="932" t="str">
        <f t="array" ref="H11997">if(F11997&lt;&gt;"", iferror(index('Internal Staffing Calculator'!B$8:B23500,match(F11997,'Internal Staffing Calculator'!E$8:E23500,0)), "Not In Budget"),"")</f>
        <v/>
      </c>
      <c r="I11997" s="184"/>
      <c r="J11997" s="184"/>
      <c r="K11997" s="184"/>
      <c r="L11997" s="183"/>
    </row>
    <row r="11998">
      <c r="A11998" s="454"/>
      <c r="B11998" s="927"/>
      <c r="C11998" s="580"/>
      <c r="D11998" s="939"/>
      <c r="E11998" s="940"/>
      <c r="F11998" s="941"/>
      <c r="G11998" s="937" t="str">
        <f t="array" ref="G11998">xlookup(F11998,'Internal Staffing Calculator'!E:E,'Internal Staffing Calculator'!C:C,"")</f>
        <v/>
      </c>
      <c r="H11998" s="932" t="str">
        <f t="array" ref="H11998">if(F11998&lt;&gt;"", iferror(index('Internal Staffing Calculator'!B$8:B23500,match(F11998,'Internal Staffing Calculator'!E$8:E23500,0)), "Not In Budget"),"")</f>
        <v/>
      </c>
      <c r="I11998" s="184"/>
      <c r="J11998" s="184"/>
      <c r="K11998" s="184"/>
      <c r="L11998" s="183"/>
    </row>
    <row r="11999">
      <c r="A11999" s="454"/>
      <c r="B11999" s="927"/>
      <c r="C11999" s="580"/>
      <c r="D11999" s="939"/>
      <c r="E11999" s="940"/>
      <c r="F11999" s="941"/>
      <c r="G11999" s="937" t="str">
        <f t="array" ref="G11999">xlookup(F11999,'Internal Staffing Calculator'!E:E,'Internal Staffing Calculator'!C:C,"")</f>
        <v/>
      </c>
      <c r="H11999" s="932" t="str">
        <f t="array" ref="H11999">if(F11999&lt;&gt;"", iferror(index('Internal Staffing Calculator'!B$8:B23500,match(F11999,'Internal Staffing Calculator'!E$8:E23500,0)), "Not In Budget"),"")</f>
        <v/>
      </c>
      <c r="I11999" s="184"/>
      <c r="J11999" s="184"/>
      <c r="K11999" s="184"/>
      <c r="L11999" s="183"/>
    </row>
    <row r="12000">
      <c r="A12000" s="454"/>
      <c r="B12000" s="927"/>
      <c r="C12000" s="580"/>
      <c r="D12000" s="939"/>
      <c r="E12000" s="940"/>
      <c r="F12000" s="941"/>
      <c r="G12000" s="937" t="str">
        <f t="array" ref="G12000">xlookup(F12000,'Internal Staffing Calculator'!E:E,'Internal Staffing Calculator'!C:C,"")</f>
        <v/>
      </c>
      <c r="H12000" s="932" t="str">
        <f t="array" ref="H12000">if(F12000&lt;&gt;"", iferror(index('Internal Staffing Calculator'!B$8:B23500,match(F12000,'Internal Staffing Calculator'!E$8:E23500,0)), "Not In Budget"),"")</f>
        <v/>
      </c>
      <c r="I12000" s="184"/>
      <c r="J12000" s="184"/>
      <c r="K12000" s="184"/>
      <c r="L12000" s="183"/>
    </row>
    <row r="12001">
      <c r="A12001" s="454"/>
      <c r="B12001" s="927"/>
      <c r="C12001" s="580"/>
      <c r="D12001" s="939"/>
      <c r="E12001" s="940"/>
      <c r="F12001" s="941"/>
      <c r="G12001" s="937" t="str">
        <f t="array" ref="G12001">xlookup(F12001,'Internal Staffing Calculator'!E:E,'Internal Staffing Calculator'!C:C,"")</f>
        <v/>
      </c>
      <c r="H12001" s="932" t="str">
        <f t="array" ref="H12001">if(F12001&lt;&gt;"", iferror(index('Internal Staffing Calculator'!B$8:B23500,match(F12001,'Internal Staffing Calculator'!E$8:E23500,0)), "Not In Budget"),"")</f>
        <v/>
      </c>
      <c r="I12001" s="184"/>
      <c r="J12001" s="184"/>
      <c r="K12001" s="184"/>
      <c r="L12001" s="183"/>
    </row>
    <row r="12002">
      <c r="A12002" s="454"/>
      <c r="B12002" s="927"/>
      <c r="C12002" s="580"/>
      <c r="D12002" s="939"/>
      <c r="E12002" s="940"/>
      <c r="F12002" s="941"/>
      <c r="G12002" s="937" t="str">
        <f t="array" ref="G12002">xlookup(F12002,'Internal Staffing Calculator'!E:E,'Internal Staffing Calculator'!C:C,"")</f>
        <v/>
      </c>
      <c r="H12002" s="932" t="str">
        <f t="array" ref="H12002">if(F12002&lt;&gt;"", iferror(index('Internal Staffing Calculator'!B$8:B23500,match(F12002,'Internal Staffing Calculator'!E$8:E23500,0)), "Not In Budget"),"")</f>
        <v/>
      </c>
      <c r="I12002" s="184"/>
      <c r="J12002" s="184"/>
      <c r="K12002" s="184"/>
      <c r="L12002" s="183"/>
    </row>
    <row r="12003">
      <c r="A12003" s="454"/>
      <c r="B12003" s="927"/>
      <c r="C12003" s="580"/>
      <c r="D12003" s="939"/>
      <c r="E12003" s="940"/>
      <c r="F12003" s="941"/>
      <c r="G12003" s="937" t="str">
        <f t="array" ref="G12003">xlookup(F12003,'Internal Staffing Calculator'!E:E,'Internal Staffing Calculator'!C:C,"")</f>
        <v/>
      </c>
      <c r="H12003" s="932" t="str">
        <f t="array" ref="H12003">if(F12003&lt;&gt;"", iferror(index('Internal Staffing Calculator'!B$8:B23500,match(F12003,'Internal Staffing Calculator'!E$8:E23500,0)), "Not In Budget"),"")</f>
        <v/>
      </c>
      <c r="I12003" s="184"/>
      <c r="J12003" s="184"/>
      <c r="K12003" s="184"/>
      <c r="L12003" s="183"/>
    </row>
    <row r="12004">
      <c r="A12004" s="454"/>
      <c r="B12004" s="927"/>
      <c r="C12004" s="580"/>
      <c r="D12004" s="939"/>
      <c r="E12004" s="940"/>
      <c r="F12004" s="941"/>
      <c r="G12004" s="937" t="str">
        <f t="array" ref="G12004">xlookup(F12004,'Internal Staffing Calculator'!E:E,'Internal Staffing Calculator'!C:C,"")</f>
        <v/>
      </c>
      <c r="H12004" s="932" t="str">
        <f t="array" ref="H12004">if(F12004&lt;&gt;"", iferror(index('Internal Staffing Calculator'!B$8:B23500,match(F12004,'Internal Staffing Calculator'!E$8:E23500,0)), "Not In Budget"),"")</f>
        <v/>
      </c>
      <c r="I12004" s="184"/>
      <c r="J12004" s="184"/>
      <c r="K12004" s="184"/>
      <c r="L12004" s="183"/>
    </row>
    <row r="12005">
      <c r="A12005" s="454"/>
      <c r="B12005" s="927"/>
      <c r="C12005" s="580"/>
      <c r="D12005" s="939"/>
      <c r="E12005" s="940"/>
      <c r="F12005" s="941"/>
      <c r="G12005" s="937" t="str">
        <f t="array" ref="G12005">xlookup(F12005,'Internal Staffing Calculator'!E:E,'Internal Staffing Calculator'!C:C,"")</f>
        <v/>
      </c>
      <c r="H12005" s="932" t="str">
        <f t="array" ref="H12005">if(F12005&lt;&gt;"", iferror(index('Internal Staffing Calculator'!B$8:B23500,match(F12005,'Internal Staffing Calculator'!E$8:E23500,0)), "Not In Budget"),"")</f>
        <v/>
      </c>
      <c r="I12005" s="184"/>
      <c r="J12005" s="184"/>
      <c r="K12005" s="184"/>
      <c r="L12005" s="183"/>
    </row>
    <row r="12006">
      <c r="A12006" s="454"/>
      <c r="B12006" s="927"/>
      <c r="C12006" s="580"/>
      <c r="D12006" s="939"/>
      <c r="E12006" s="940"/>
      <c r="F12006" s="941"/>
      <c r="G12006" s="937" t="str">
        <f t="array" ref="G12006">xlookup(F12006,'Internal Staffing Calculator'!E:E,'Internal Staffing Calculator'!C:C,"")</f>
        <v/>
      </c>
      <c r="H12006" s="932" t="str">
        <f t="array" ref="H12006">if(F12006&lt;&gt;"", iferror(index('Internal Staffing Calculator'!B$8:B23500,match(F12006,'Internal Staffing Calculator'!E$8:E23500,0)), "Not In Budget"),"")</f>
        <v/>
      </c>
      <c r="I12006" s="184"/>
      <c r="J12006" s="184"/>
      <c r="K12006" s="184"/>
      <c r="L12006" s="183"/>
    </row>
    <row r="12007">
      <c r="A12007" s="454"/>
      <c r="B12007" s="927"/>
      <c r="C12007" s="580"/>
      <c r="D12007" s="939"/>
      <c r="E12007" s="940"/>
      <c r="F12007" s="941"/>
      <c r="G12007" s="937" t="str">
        <f t="array" ref="G12007">xlookup(F12007,'Internal Staffing Calculator'!E:E,'Internal Staffing Calculator'!C:C,"")</f>
        <v/>
      </c>
      <c r="H12007" s="932" t="str">
        <f t="array" ref="H12007">if(F12007&lt;&gt;"", iferror(index('Internal Staffing Calculator'!B$8:B23500,match(F12007,'Internal Staffing Calculator'!E$8:E23500,0)), "Not In Budget"),"")</f>
        <v/>
      </c>
      <c r="I12007" s="184"/>
      <c r="J12007" s="184"/>
      <c r="K12007" s="184"/>
      <c r="L12007" s="183"/>
    </row>
    <row r="12008">
      <c r="A12008" s="454"/>
      <c r="B12008" s="927"/>
      <c r="C12008" s="580"/>
      <c r="D12008" s="939"/>
      <c r="E12008" s="940"/>
      <c r="F12008" s="941"/>
      <c r="G12008" s="937" t="str">
        <f t="array" ref="G12008">xlookup(F12008,'Internal Staffing Calculator'!E:E,'Internal Staffing Calculator'!C:C,"")</f>
        <v/>
      </c>
      <c r="H12008" s="932" t="str">
        <f t="array" ref="H12008">if(F12008&lt;&gt;"", iferror(index('Internal Staffing Calculator'!B$8:B23500,match(F12008,'Internal Staffing Calculator'!E$8:E23500,0)), "Not In Budget"),"")</f>
        <v/>
      </c>
      <c r="I12008" s="184"/>
      <c r="J12008" s="184"/>
      <c r="K12008" s="184"/>
      <c r="L12008" s="183"/>
    </row>
    <row r="12009">
      <c r="A12009" s="454"/>
      <c r="B12009" s="927"/>
      <c r="C12009" s="580"/>
      <c r="D12009" s="939"/>
      <c r="E12009" s="940"/>
      <c r="F12009" s="941"/>
      <c r="G12009" s="937" t="str">
        <f t="array" ref="G12009">xlookup(F12009,'Internal Staffing Calculator'!E:E,'Internal Staffing Calculator'!C:C,"")</f>
        <v/>
      </c>
      <c r="H12009" s="932" t="str">
        <f t="array" ref="H12009">if(F12009&lt;&gt;"", iferror(index('Internal Staffing Calculator'!B$8:B23500,match(F12009,'Internal Staffing Calculator'!E$8:E23500,0)), "Not In Budget"),"")</f>
        <v/>
      </c>
      <c r="I12009" s="184"/>
      <c r="J12009" s="184"/>
      <c r="K12009" s="184"/>
      <c r="L12009" s="183"/>
    </row>
    <row r="12010">
      <c r="A12010" s="454"/>
      <c r="B12010" s="927"/>
      <c r="C12010" s="580"/>
      <c r="D12010" s="939"/>
      <c r="E12010" s="940"/>
      <c r="F12010" s="941"/>
      <c r="G12010" s="937" t="str">
        <f t="array" ref="G12010">xlookup(F12010,'Internal Staffing Calculator'!E:E,'Internal Staffing Calculator'!C:C,"")</f>
        <v/>
      </c>
      <c r="H12010" s="932" t="str">
        <f t="array" ref="H12010">if(F12010&lt;&gt;"", iferror(index('Internal Staffing Calculator'!B$8:B23500,match(F12010,'Internal Staffing Calculator'!E$8:E23500,0)), "Not In Budget"),"")</f>
        <v/>
      </c>
      <c r="I12010" s="184"/>
      <c r="J12010" s="184"/>
      <c r="K12010" s="184"/>
      <c r="L12010" s="183"/>
    </row>
    <row r="12011">
      <c r="A12011" s="454"/>
      <c r="B12011" s="927"/>
      <c r="C12011" s="580"/>
      <c r="D12011" s="939"/>
      <c r="E12011" s="940"/>
      <c r="F12011" s="941"/>
      <c r="G12011" s="937" t="str">
        <f t="array" ref="G12011">xlookup(F12011,'Internal Staffing Calculator'!E:E,'Internal Staffing Calculator'!C:C,"")</f>
        <v/>
      </c>
      <c r="H12011" s="932" t="str">
        <f t="array" ref="H12011">if(F12011&lt;&gt;"", iferror(index('Internal Staffing Calculator'!B$8:B23500,match(F12011,'Internal Staffing Calculator'!E$8:E23500,0)), "Not In Budget"),"")</f>
        <v/>
      </c>
      <c r="I12011" s="184"/>
      <c r="J12011" s="184"/>
      <c r="K12011" s="184"/>
      <c r="L12011" s="183"/>
    </row>
    <row r="12012">
      <c r="A12012" s="454"/>
      <c r="B12012" s="927"/>
      <c r="C12012" s="580"/>
      <c r="D12012" s="939"/>
      <c r="E12012" s="940"/>
      <c r="F12012" s="941"/>
      <c r="G12012" s="937" t="str">
        <f t="array" ref="G12012">xlookup(F12012,'Internal Staffing Calculator'!E:E,'Internal Staffing Calculator'!C:C,"")</f>
        <v/>
      </c>
      <c r="H12012" s="932" t="str">
        <f t="array" ref="H12012">if(F12012&lt;&gt;"", iferror(index('Internal Staffing Calculator'!B$8:B23500,match(F12012,'Internal Staffing Calculator'!E$8:E23500,0)), "Not In Budget"),"")</f>
        <v/>
      </c>
      <c r="I12012" s="184"/>
      <c r="J12012" s="184"/>
      <c r="K12012" s="184"/>
      <c r="L12012" s="183"/>
    </row>
    <row r="12013">
      <c r="A12013" s="454"/>
      <c r="B12013" s="927"/>
      <c r="C12013" s="580"/>
      <c r="D12013" s="939"/>
      <c r="E12013" s="940"/>
      <c r="F12013" s="941"/>
      <c r="G12013" s="937" t="str">
        <f t="array" ref="G12013">xlookup(F12013,'Internal Staffing Calculator'!E:E,'Internal Staffing Calculator'!C:C,"")</f>
        <v/>
      </c>
      <c r="H12013" s="932" t="str">
        <f t="array" ref="H12013">if(F12013&lt;&gt;"", iferror(index('Internal Staffing Calculator'!B$8:B23500,match(F12013,'Internal Staffing Calculator'!E$8:E23500,0)), "Not In Budget"),"")</f>
        <v/>
      </c>
      <c r="I12013" s="184"/>
      <c r="J12013" s="184"/>
      <c r="K12013" s="184"/>
      <c r="L12013" s="183"/>
    </row>
    <row r="12014">
      <c r="A12014" s="454"/>
      <c r="B12014" s="927"/>
      <c r="C12014" s="580"/>
      <c r="D12014" s="939"/>
      <c r="E12014" s="940"/>
      <c r="F12014" s="941"/>
      <c r="G12014" s="937" t="str">
        <f t="array" ref="G12014">xlookup(F12014,'Internal Staffing Calculator'!E:E,'Internal Staffing Calculator'!C:C,"")</f>
        <v/>
      </c>
      <c r="H12014" s="932" t="str">
        <f t="array" ref="H12014">if(F12014&lt;&gt;"", iferror(index('Internal Staffing Calculator'!B$8:B23500,match(F12014,'Internal Staffing Calculator'!E$8:E23500,0)), "Not In Budget"),"")</f>
        <v/>
      </c>
      <c r="I12014" s="184"/>
      <c r="J12014" s="184"/>
      <c r="K12014" s="184"/>
      <c r="L12014" s="183"/>
    </row>
    <row r="12015">
      <c r="A12015" s="454"/>
      <c r="B12015" s="927"/>
      <c r="C12015" s="580"/>
      <c r="D12015" s="939"/>
      <c r="E12015" s="940"/>
      <c r="F12015" s="941"/>
      <c r="G12015" s="937" t="str">
        <f t="array" ref="G12015">xlookup(F12015,'Internal Staffing Calculator'!E:E,'Internal Staffing Calculator'!C:C,"")</f>
        <v/>
      </c>
      <c r="H12015" s="932" t="str">
        <f t="array" ref="H12015">if(F12015&lt;&gt;"", iferror(index('Internal Staffing Calculator'!B$8:B23500,match(F12015,'Internal Staffing Calculator'!E$8:E23500,0)), "Not In Budget"),"")</f>
        <v/>
      </c>
      <c r="I12015" s="184"/>
      <c r="J12015" s="184"/>
      <c r="K12015" s="184"/>
      <c r="L12015" s="183"/>
    </row>
    <row r="12016">
      <c r="A12016" s="454"/>
      <c r="B12016" s="927"/>
      <c r="C12016" s="580"/>
      <c r="D12016" s="939"/>
      <c r="E12016" s="940"/>
      <c r="F12016" s="941"/>
      <c r="G12016" s="937" t="str">
        <f t="array" ref="G12016">xlookup(F12016,'Internal Staffing Calculator'!E:E,'Internal Staffing Calculator'!C:C,"")</f>
        <v/>
      </c>
      <c r="H12016" s="932" t="str">
        <f t="array" ref="H12016">if(F12016&lt;&gt;"", iferror(index('Internal Staffing Calculator'!B$8:B23500,match(F12016,'Internal Staffing Calculator'!E$8:E23500,0)), "Not In Budget"),"")</f>
        <v/>
      </c>
      <c r="I12016" s="184"/>
      <c r="J12016" s="184"/>
      <c r="K12016" s="184"/>
      <c r="L12016" s="183"/>
    </row>
    <row r="12017">
      <c r="A12017" s="454"/>
      <c r="B12017" s="927"/>
      <c r="C12017" s="580"/>
      <c r="D12017" s="939"/>
      <c r="E12017" s="940"/>
      <c r="F12017" s="941"/>
      <c r="G12017" s="937" t="str">
        <f t="array" ref="G12017">xlookup(F12017,'Internal Staffing Calculator'!E:E,'Internal Staffing Calculator'!C:C,"")</f>
        <v/>
      </c>
      <c r="H12017" s="932" t="str">
        <f t="array" ref="H12017">if(F12017&lt;&gt;"", iferror(index('Internal Staffing Calculator'!B$8:B23500,match(F12017,'Internal Staffing Calculator'!E$8:E23500,0)), "Not In Budget"),"")</f>
        <v/>
      </c>
      <c r="I12017" s="184"/>
      <c r="J12017" s="184"/>
      <c r="K12017" s="184"/>
      <c r="L12017" s="183"/>
    </row>
    <row r="12018">
      <c r="A12018" s="454"/>
      <c r="B12018" s="927"/>
      <c r="C12018" s="580"/>
      <c r="D12018" s="939"/>
      <c r="E12018" s="940"/>
      <c r="F12018" s="941"/>
      <c r="G12018" s="937" t="str">
        <f t="array" ref="G12018">xlookup(F12018,'Internal Staffing Calculator'!E:E,'Internal Staffing Calculator'!C:C,"")</f>
        <v/>
      </c>
      <c r="H12018" s="932" t="str">
        <f t="array" ref="H12018">if(F12018&lt;&gt;"", iferror(index('Internal Staffing Calculator'!B$8:B23500,match(F12018,'Internal Staffing Calculator'!E$8:E23500,0)), "Not In Budget"),"")</f>
        <v/>
      </c>
      <c r="I12018" s="184"/>
      <c r="J12018" s="184"/>
      <c r="K12018" s="184"/>
      <c r="L12018" s="183"/>
    </row>
    <row r="12019">
      <c r="A12019" s="454"/>
      <c r="B12019" s="927"/>
      <c r="C12019" s="580"/>
      <c r="D12019" s="939"/>
      <c r="E12019" s="940"/>
      <c r="F12019" s="941"/>
      <c r="G12019" s="937" t="str">
        <f t="array" ref="G12019">xlookup(F12019,'Internal Staffing Calculator'!E:E,'Internal Staffing Calculator'!C:C,"")</f>
        <v/>
      </c>
      <c r="H12019" s="932" t="str">
        <f t="array" ref="H12019">if(F12019&lt;&gt;"", iferror(index('Internal Staffing Calculator'!B$8:B23500,match(F12019,'Internal Staffing Calculator'!E$8:E23500,0)), "Not In Budget"),"")</f>
        <v/>
      </c>
      <c r="I12019" s="184"/>
      <c r="J12019" s="184"/>
      <c r="K12019" s="184"/>
      <c r="L12019" s="183"/>
    </row>
    <row r="12020">
      <c r="A12020" s="454"/>
      <c r="B12020" s="927"/>
      <c r="C12020" s="580"/>
      <c r="D12020" s="939"/>
      <c r="E12020" s="940"/>
      <c r="F12020" s="941"/>
      <c r="G12020" s="937" t="str">
        <f t="array" ref="G12020">xlookup(F12020,'Internal Staffing Calculator'!E:E,'Internal Staffing Calculator'!C:C,"")</f>
        <v/>
      </c>
      <c r="H12020" s="932" t="str">
        <f t="array" ref="H12020">if(F12020&lt;&gt;"", iferror(index('Internal Staffing Calculator'!B$8:B23500,match(F12020,'Internal Staffing Calculator'!E$8:E23500,0)), "Not In Budget"),"")</f>
        <v/>
      </c>
      <c r="I12020" s="184"/>
      <c r="J12020" s="184"/>
      <c r="K12020" s="184"/>
      <c r="L12020" s="183"/>
    </row>
    <row r="12021">
      <c r="A12021" s="454"/>
      <c r="B12021" s="927"/>
      <c r="C12021" s="580"/>
      <c r="D12021" s="939"/>
      <c r="E12021" s="940"/>
      <c r="F12021" s="941"/>
      <c r="G12021" s="937" t="str">
        <f t="array" ref="G12021">xlookup(F12021,'Internal Staffing Calculator'!E:E,'Internal Staffing Calculator'!C:C,"")</f>
        <v/>
      </c>
      <c r="H12021" s="932" t="str">
        <f t="array" ref="H12021">if(F12021&lt;&gt;"", iferror(index('Internal Staffing Calculator'!B$8:B23500,match(F12021,'Internal Staffing Calculator'!E$8:E23500,0)), "Not In Budget"),"")</f>
        <v/>
      </c>
      <c r="I12021" s="184"/>
      <c r="J12021" s="184"/>
      <c r="K12021" s="184"/>
      <c r="L12021" s="183"/>
    </row>
    <row r="12022">
      <c r="A12022" s="454"/>
      <c r="B12022" s="927"/>
      <c r="C12022" s="580"/>
      <c r="D12022" s="939"/>
      <c r="E12022" s="940"/>
      <c r="F12022" s="941"/>
      <c r="G12022" s="937" t="str">
        <f t="array" ref="G12022">xlookup(F12022,'Internal Staffing Calculator'!E:E,'Internal Staffing Calculator'!C:C,"")</f>
        <v/>
      </c>
      <c r="H12022" s="932" t="str">
        <f t="array" ref="H12022">if(F12022&lt;&gt;"", iferror(index('Internal Staffing Calculator'!B$8:B23500,match(F12022,'Internal Staffing Calculator'!E$8:E23500,0)), "Not In Budget"),"")</f>
        <v/>
      </c>
      <c r="I12022" s="184"/>
      <c r="J12022" s="184"/>
      <c r="K12022" s="184"/>
      <c r="L12022" s="183"/>
    </row>
    <row r="12023">
      <c r="A12023" s="454"/>
      <c r="B12023" s="927"/>
      <c r="C12023" s="580"/>
      <c r="D12023" s="939"/>
      <c r="E12023" s="940"/>
      <c r="F12023" s="941"/>
      <c r="G12023" s="937" t="str">
        <f t="array" ref="G12023">xlookup(F12023,'Internal Staffing Calculator'!E:E,'Internal Staffing Calculator'!C:C,"")</f>
        <v/>
      </c>
      <c r="H12023" s="932" t="str">
        <f t="array" ref="H12023">if(F12023&lt;&gt;"", iferror(index('Internal Staffing Calculator'!B$8:B23500,match(F12023,'Internal Staffing Calculator'!E$8:E23500,0)), "Not In Budget"),"")</f>
        <v/>
      </c>
      <c r="I12023" s="184"/>
      <c r="J12023" s="184"/>
      <c r="K12023" s="184"/>
      <c r="L12023" s="183"/>
    </row>
    <row r="12024">
      <c r="A12024" s="454"/>
      <c r="B12024" s="927"/>
      <c r="C12024" s="580"/>
      <c r="D12024" s="939"/>
      <c r="E12024" s="940"/>
      <c r="F12024" s="941"/>
      <c r="G12024" s="937" t="str">
        <f t="array" ref="G12024">xlookup(F12024,'Internal Staffing Calculator'!E:E,'Internal Staffing Calculator'!C:C,"")</f>
        <v/>
      </c>
      <c r="H12024" s="932" t="str">
        <f t="array" ref="H12024">if(F12024&lt;&gt;"", iferror(index('Internal Staffing Calculator'!B$8:B23500,match(F12024,'Internal Staffing Calculator'!E$8:E23500,0)), "Not In Budget"),"")</f>
        <v/>
      </c>
      <c r="I12024" s="184"/>
      <c r="J12024" s="184"/>
      <c r="K12024" s="184"/>
      <c r="L12024" s="183"/>
    </row>
    <row r="12025">
      <c r="A12025" s="454"/>
      <c r="B12025" s="927"/>
      <c r="C12025" s="580"/>
      <c r="D12025" s="939"/>
      <c r="E12025" s="940"/>
      <c r="F12025" s="941"/>
      <c r="G12025" s="937" t="str">
        <f t="array" ref="G12025">xlookup(F12025,'Internal Staffing Calculator'!E:E,'Internal Staffing Calculator'!C:C,"")</f>
        <v/>
      </c>
      <c r="H12025" s="932" t="str">
        <f t="array" ref="H12025">if(F12025&lt;&gt;"", iferror(index('Internal Staffing Calculator'!B$8:B23500,match(F12025,'Internal Staffing Calculator'!E$8:E23500,0)), "Not In Budget"),"")</f>
        <v/>
      </c>
      <c r="I12025" s="184"/>
      <c r="J12025" s="184"/>
      <c r="K12025" s="184"/>
      <c r="L12025" s="183"/>
    </row>
    <row r="12026">
      <c r="A12026" s="454"/>
      <c r="B12026" s="927"/>
      <c r="C12026" s="580"/>
      <c r="D12026" s="939"/>
      <c r="E12026" s="940"/>
      <c r="F12026" s="941"/>
      <c r="G12026" s="937" t="str">
        <f t="array" ref="G12026">xlookup(F12026,'Internal Staffing Calculator'!E:E,'Internal Staffing Calculator'!C:C,"")</f>
        <v/>
      </c>
      <c r="H12026" s="932" t="str">
        <f t="array" ref="H12026">if(F12026&lt;&gt;"", iferror(index('Internal Staffing Calculator'!B$8:B23500,match(F12026,'Internal Staffing Calculator'!E$8:E23500,0)), "Not In Budget"),"")</f>
        <v/>
      </c>
      <c r="I12026" s="184"/>
      <c r="J12026" s="184"/>
      <c r="K12026" s="184"/>
      <c r="L12026" s="183"/>
    </row>
    <row r="12027">
      <c r="A12027" s="454"/>
      <c r="B12027" s="927"/>
      <c r="C12027" s="580"/>
      <c r="D12027" s="939"/>
      <c r="E12027" s="940"/>
      <c r="F12027" s="941"/>
      <c r="G12027" s="937" t="str">
        <f t="array" ref="G12027">xlookup(F12027,'Internal Staffing Calculator'!E:E,'Internal Staffing Calculator'!C:C,"")</f>
        <v/>
      </c>
      <c r="H12027" s="932" t="str">
        <f t="array" ref="H12027">if(F12027&lt;&gt;"", iferror(index('Internal Staffing Calculator'!B$8:B23500,match(F12027,'Internal Staffing Calculator'!E$8:E23500,0)), "Not In Budget"),"")</f>
        <v/>
      </c>
      <c r="I12027" s="184"/>
      <c r="J12027" s="184"/>
      <c r="K12027" s="184"/>
      <c r="L12027" s="183"/>
    </row>
    <row r="12028">
      <c r="A12028" s="454"/>
      <c r="B12028" s="927"/>
      <c r="C12028" s="580"/>
      <c r="D12028" s="939"/>
      <c r="E12028" s="940"/>
      <c r="F12028" s="941"/>
      <c r="G12028" s="937" t="str">
        <f t="array" ref="G12028">xlookup(F12028,'Internal Staffing Calculator'!E:E,'Internal Staffing Calculator'!C:C,"")</f>
        <v/>
      </c>
      <c r="H12028" s="932" t="str">
        <f t="array" ref="H12028">if(F12028&lt;&gt;"", iferror(index('Internal Staffing Calculator'!B$8:B23500,match(F12028,'Internal Staffing Calculator'!E$8:E23500,0)), "Not In Budget"),"")</f>
        <v/>
      </c>
      <c r="I12028" s="184"/>
      <c r="J12028" s="184"/>
      <c r="K12028" s="184"/>
      <c r="L12028" s="183"/>
    </row>
    <row r="12029">
      <c r="A12029" s="454"/>
      <c r="B12029" s="927"/>
      <c r="C12029" s="580"/>
      <c r="D12029" s="939"/>
      <c r="E12029" s="940"/>
      <c r="F12029" s="941"/>
      <c r="G12029" s="937" t="str">
        <f t="array" ref="G12029">xlookup(F12029,'Internal Staffing Calculator'!E:E,'Internal Staffing Calculator'!C:C,"")</f>
        <v/>
      </c>
      <c r="H12029" s="932" t="str">
        <f t="array" ref="H12029">if(F12029&lt;&gt;"", iferror(index('Internal Staffing Calculator'!B$8:B23500,match(F12029,'Internal Staffing Calculator'!E$8:E23500,0)), "Not In Budget"),"")</f>
        <v/>
      </c>
      <c r="I12029" s="184"/>
      <c r="J12029" s="184"/>
      <c r="K12029" s="184"/>
      <c r="L12029" s="183"/>
    </row>
    <row r="12030">
      <c r="A12030" s="454"/>
      <c r="B12030" s="927"/>
      <c r="C12030" s="580"/>
      <c r="D12030" s="939"/>
      <c r="E12030" s="940"/>
      <c r="F12030" s="941"/>
      <c r="G12030" s="937" t="str">
        <f t="array" ref="G12030">xlookup(F12030,'Internal Staffing Calculator'!E:E,'Internal Staffing Calculator'!C:C,"")</f>
        <v/>
      </c>
      <c r="H12030" s="932" t="str">
        <f t="array" ref="H12030">if(F12030&lt;&gt;"", iferror(index('Internal Staffing Calculator'!B$8:B23500,match(F12030,'Internal Staffing Calculator'!E$8:E23500,0)), "Not In Budget"),"")</f>
        <v/>
      </c>
      <c r="I12030" s="184"/>
      <c r="J12030" s="184"/>
      <c r="K12030" s="184"/>
      <c r="L12030" s="183"/>
    </row>
    <row r="12031">
      <c r="A12031" s="454"/>
      <c r="B12031" s="927"/>
      <c r="C12031" s="580"/>
      <c r="D12031" s="939"/>
      <c r="E12031" s="940"/>
      <c r="F12031" s="941"/>
      <c r="G12031" s="937" t="str">
        <f t="array" ref="G12031">xlookup(F12031,'Internal Staffing Calculator'!E:E,'Internal Staffing Calculator'!C:C,"")</f>
        <v/>
      </c>
      <c r="H12031" s="932" t="str">
        <f t="array" ref="H12031">if(F12031&lt;&gt;"", iferror(index('Internal Staffing Calculator'!B$8:B23500,match(F12031,'Internal Staffing Calculator'!E$8:E23500,0)), "Not In Budget"),"")</f>
        <v/>
      </c>
      <c r="I12031" s="184"/>
      <c r="J12031" s="184"/>
      <c r="K12031" s="184"/>
      <c r="L12031" s="183"/>
    </row>
    <row r="12032">
      <c r="A12032" s="454"/>
      <c r="B12032" s="927"/>
      <c r="C12032" s="580"/>
      <c r="D12032" s="939"/>
      <c r="E12032" s="940"/>
      <c r="F12032" s="941"/>
      <c r="G12032" s="937" t="str">
        <f t="array" ref="G12032">xlookup(F12032,'Internal Staffing Calculator'!E:E,'Internal Staffing Calculator'!C:C,"")</f>
        <v/>
      </c>
      <c r="H12032" s="932" t="str">
        <f t="array" ref="H12032">if(F12032&lt;&gt;"", iferror(index('Internal Staffing Calculator'!B$8:B23500,match(F12032,'Internal Staffing Calculator'!E$8:E23500,0)), "Not In Budget"),"")</f>
        <v/>
      </c>
      <c r="I12032" s="184"/>
      <c r="J12032" s="184"/>
      <c r="K12032" s="184"/>
      <c r="L12032" s="183"/>
    </row>
    <row r="12033">
      <c r="A12033" s="454"/>
      <c r="B12033" s="927"/>
      <c r="C12033" s="580"/>
      <c r="D12033" s="939"/>
      <c r="E12033" s="940"/>
      <c r="F12033" s="941"/>
      <c r="G12033" s="937" t="str">
        <f t="array" ref="G12033">xlookup(F12033,'Internal Staffing Calculator'!E:E,'Internal Staffing Calculator'!C:C,"")</f>
        <v/>
      </c>
      <c r="H12033" s="932" t="str">
        <f t="array" ref="H12033">if(F12033&lt;&gt;"", iferror(index('Internal Staffing Calculator'!B$8:B23500,match(F12033,'Internal Staffing Calculator'!E$8:E23500,0)), "Not In Budget"),"")</f>
        <v/>
      </c>
      <c r="I12033" s="184"/>
      <c r="J12033" s="184"/>
      <c r="K12033" s="184"/>
      <c r="L12033" s="183"/>
    </row>
    <row r="12034">
      <c r="A12034" s="454"/>
      <c r="B12034" s="927"/>
      <c r="C12034" s="580"/>
      <c r="D12034" s="939"/>
      <c r="E12034" s="940"/>
      <c r="F12034" s="941"/>
      <c r="G12034" s="937" t="str">
        <f t="array" ref="G12034">xlookup(F12034,'Internal Staffing Calculator'!E:E,'Internal Staffing Calculator'!C:C,"")</f>
        <v/>
      </c>
      <c r="H12034" s="932" t="str">
        <f t="array" ref="H12034">if(F12034&lt;&gt;"", iferror(index('Internal Staffing Calculator'!B$8:B23500,match(F12034,'Internal Staffing Calculator'!E$8:E23500,0)), "Not In Budget"),"")</f>
        <v/>
      </c>
      <c r="I12034" s="184"/>
      <c r="J12034" s="184"/>
      <c r="K12034" s="184"/>
      <c r="L12034" s="183"/>
    </row>
    <row r="12035">
      <c r="A12035" s="454"/>
      <c r="B12035" s="927"/>
      <c r="C12035" s="580"/>
      <c r="D12035" s="939"/>
      <c r="E12035" s="940"/>
      <c r="F12035" s="941"/>
      <c r="G12035" s="937" t="str">
        <f t="array" ref="G12035">xlookup(F12035,'Internal Staffing Calculator'!E:E,'Internal Staffing Calculator'!C:C,"")</f>
        <v/>
      </c>
      <c r="H12035" s="932" t="str">
        <f t="array" ref="H12035">if(F12035&lt;&gt;"", iferror(index('Internal Staffing Calculator'!B$8:B23500,match(F12035,'Internal Staffing Calculator'!E$8:E23500,0)), "Not In Budget"),"")</f>
        <v/>
      </c>
      <c r="I12035" s="184"/>
      <c r="J12035" s="184"/>
      <c r="K12035" s="184"/>
      <c r="L12035" s="183"/>
    </row>
    <row r="12036">
      <c r="A12036" s="454"/>
      <c r="B12036" s="927"/>
      <c r="C12036" s="580"/>
      <c r="D12036" s="939"/>
      <c r="E12036" s="940"/>
      <c r="F12036" s="941"/>
      <c r="G12036" s="937" t="str">
        <f t="array" ref="G12036">xlookup(F12036,'Internal Staffing Calculator'!E:E,'Internal Staffing Calculator'!C:C,"")</f>
        <v/>
      </c>
      <c r="H12036" s="932" t="str">
        <f t="array" ref="H12036">if(F12036&lt;&gt;"", iferror(index('Internal Staffing Calculator'!B$8:B23500,match(F12036,'Internal Staffing Calculator'!E$8:E23500,0)), "Not In Budget"),"")</f>
        <v/>
      </c>
      <c r="I12036" s="184"/>
      <c r="J12036" s="184"/>
      <c r="K12036" s="184"/>
      <c r="L12036" s="183"/>
    </row>
    <row r="12037">
      <c r="A12037" s="454"/>
      <c r="B12037" s="927"/>
      <c r="C12037" s="580"/>
      <c r="D12037" s="939"/>
      <c r="E12037" s="940"/>
      <c r="F12037" s="941"/>
      <c r="G12037" s="937" t="str">
        <f t="array" ref="G12037">xlookup(F12037,'Internal Staffing Calculator'!E:E,'Internal Staffing Calculator'!C:C,"")</f>
        <v/>
      </c>
      <c r="H12037" s="932" t="str">
        <f t="array" ref="H12037">if(F12037&lt;&gt;"", iferror(index('Internal Staffing Calculator'!B$8:B23500,match(F12037,'Internal Staffing Calculator'!E$8:E23500,0)), "Not In Budget"),"")</f>
        <v/>
      </c>
      <c r="I12037" s="184"/>
      <c r="J12037" s="184"/>
      <c r="K12037" s="184"/>
      <c r="L12037" s="183"/>
    </row>
    <row r="12038">
      <c r="A12038" s="454"/>
      <c r="B12038" s="927"/>
      <c r="C12038" s="580"/>
      <c r="D12038" s="939"/>
      <c r="E12038" s="940"/>
      <c r="F12038" s="941"/>
      <c r="G12038" s="937" t="str">
        <f t="array" ref="G12038">xlookup(F12038,'Internal Staffing Calculator'!E:E,'Internal Staffing Calculator'!C:C,"")</f>
        <v/>
      </c>
      <c r="H12038" s="932" t="str">
        <f t="array" ref="H12038">if(F12038&lt;&gt;"", iferror(index('Internal Staffing Calculator'!B$8:B23500,match(F12038,'Internal Staffing Calculator'!E$8:E23500,0)), "Not In Budget"),"")</f>
        <v/>
      </c>
      <c r="I12038" s="184"/>
      <c r="J12038" s="184"/>
      <c r="K12038" s="184"/>
      <c r="L12038" s="183"/>
    </row>
    <row r="12039">
      <c r="A12039" s="454"/>
      <c r="B12039" s="927"/>
      <c r="C12039" s="580"/>
      <c r="D12039" s="939"/>
      <c r="E12039" s="940"/>
      <c r="F12039" s="941"/>
      <c r="G12039" s="937" t="str">
        <f t="array" ref="G12039">xlookup(F12039,'Internal Staffing Calculator'!E:E,'Internal Staffing Calculator'!C:C,"")</f>
        <v/>
      </c>
      <c r="H12039" s="932" t="str">
        <f t="array" ref="H12039">if(F12039&lt;&gt;"", iferror(index('Internal Staffing Calculator'!B$8:B23500,match(F12039,'Internal Staffing Calculator'!E$8:E23500,0)), "Not In Budget"),"")</f>
        <v/>
      </c>
      <c r="I12039" s="184"/>
      <c r="J12039" s="184"/>
      <c r="K12039" s="184"/>
      <c r="L12039" s="183"/>
    </row>
    <row r="12040">
      <c r="A12040" s="454"/>
      <c r="B12040" s="927"/>
      <c r="C12040" s="580"/>
      <c r="D12040" s="939"/>
      <c r="E12040" s="940"/>
      <c r="F12040" s="941"/>
      <c r="G12040" s="937" t="str">
        <f t="array" ref="G12040">xlookup(F12040,'Internal Staffing Calculator'!E:E,'Internal Staffing Calculator'!C:C,"")</f>
        <v/>
      </c>
      <c r="H12040" s="932" t="str">
        <f t="array" ref="H12040">if(F12040&lt;&gt;"", iferror(index('Internal Staffing Calculator'!B$8:B23500,match(F12040,'Internal Staffing Calculator'!E$8:E23500,0)), "Not In Budget"),"")</f>
        <v/>
      </c>
      <c r="I12040" s="184"/>
      <c r="J12040" s="184"/>
      <c r="K12040" s="184"/>
      <c r="L12040" s="183"/>
    </row>
    <row r="12041">
      <c r="A12041" s="454"/>
      <c r="B12041" s="927"/>
      <c r="C12041" s="580"/>
      <c r="D12041" s="939"/>
      <c r="E12041" s="940"/>
      <c r="F12041" s="941"/>
      <c r="G12041" s="937" t="str">
        <f t="array" ref="G12041">xlookup(F12041,'Internal Staffing Calculator'!E:E,'Internal Staffing Calculator'!C:C,"")</f>
        <v/>
      </c>
      <c r="H12041" s="932" t="str">
        <f t="array" ref="H12041">if(F12041&lt;&gt;"", iferror(index('Internal Staffing Calculator'!B$8:B23500,match(F12041,'Internal Staffing Calculator'!E$8:E23500,0)), "Not In Budget"),"")</f>
        <v/>
      </c>
      <c r="I12041" s="184"/>
      <c r="J12041" s="184"/>
      <c r="K12041" s="184"/>
      <c r="L12041" s="183"/>
    </row>
    <row r="12042">
      <c r="A12042" s="454"/>
      <c r="B12042" s="927"/>
      <c r="C12042" s="580"/>
      <c r="D12042" s="939"/>
      <c r="E12042" s="940"/>
      <c r="F12042" s="941"/>
      <c r="G12042" s="937" t="str">
        <f t="array" ref="G12042">xlookup(F12042,'Internal Staffing Calculator'!E:E,'Internal Staffing Calculator'!C:C,"")</f>
        <v/>
      </c>
      <c r="H12042" s="932" t="str">
        <f t="array" ref="H12042">if(F12042&lt;&gt;"", iferror(index('Internal Staffing Calculator'!B$8:B23500,match(F12042,'Internal Staffing Calculator'!E$8:E23500,0)), "Not In Budget"),"")</f>
        <v/>
      </c>
      <c r="I12042" s="184"/>
      <c r="J12042" s="184"/>
      <c r="K12042" s="184"/>
      <c r="L12042" s="183"/>
    </row>
    <row r="12043">
      <c r="A12043" s="454"/>
      <c r="B12043" s="927"/>
      <c r="C12043" s="580"/>
      <c r="D12043" s="939"/>
      <c r="E12043" s="940"/>
      <c r="F12043" s="941"/>
      <c r="G12043" s="937" t="str">
        <f t="array" ref="G12043">xlookup(F12043,'Internal Staffing Calculator'!E:E,'Internal Staffing Calculator'!C:C,"")</f>
        <v/>
      </c>
      <c r="H12043" s="932" t="str">
        <f t="array" ref="H12043">if(F12043&lt;&gt;"", iferror(index('Internal Staffing Calculator'!B$8:B23500,match(F12043,'Internal Staffing Calculator'!E$8:E23500,0)), "Not In Budget"),"")</f>
        <v/>
      </c>
      <c r="I12043" s="184"/>
      <c r="J12043" s="184"/>
      <c r="K12043" s="184"/>
      <c r="L12043" s="183"/>
    </row>
    <row r="12044">
      <c r="A12044" s="454"/>
      <c r="B12044" s="927"/>
      <c r="C12044" s="580"/>
      <c r="D12044" s="939"/>
      <c r="E12044" s="940"/>
      <c r="F12044" s="941"/>
      <c r="G12044" s="937" t="str">
        <f t="array" ref="G12044">xlookup(F12044,'Internal Staffing Calculator'!E:E,'Internal Staffing Calculator'!C:C,"")</f>
        <v/>
      </c>
      <c r="H12044" s="932" t="str">
        <f t="array" ref="H12044">if(F12044&lt;&gt;"", iferror(index('Internal Staffing Calculator'!B$8:B23500,match(F12044,'Internal Staffing Calculator'!E$8:E23500,0)), "Not In Budget"),"")</f>
        <v/>
      </c>
      <c r="I12044" s="184"/>
      <c r="J12044" s="184"/>
      <c r="K12044" s="184"/>
      <c r="L12044" s="183"/>
    </row>
    <row r="12045">
      <c r="A12045" s="454"/>
      <c r="B12045" s="927"/>
      <c r="C12045" s="580"/>
      <c r="D12045" s="939"/>
      <c r="E12045" s="940"/>
      <c r="F12045" s="941"/>
      <c r="G12045" s="937" t="str">
        <f t="array" ref="G12045">xlookup(F12045,'Internal Staffing Calculator'!E:E,'Internal Staffing Calculator'!C:C,"")</f>
        <v/>
      </c>
      <c r="H12045" s="932" t="str">
        <f t="array" ref="H12045">if(F12045&lt;&gt;"", iferror(index('Internal Staffing Calculator'!B$8:B23500,match(F12045,'Internal Staffing Calculator'!E$8:E23500,0)), "Not In Budget"),"")</f>
        <v/>
      </c>
      <c r="I12045" s="184"/>
      <c r="J12045" s="184"/>
      <c r="K12045" s="184"/>
      <c r="L12045" s="183"/>
    </row>
    <row r="12046">
      <c r="A12046" s="454"/>
      <c r="B12046" s="927"/>
      <c r="C12046" s="580"/>
      <c r="D12046" s="939"/>
      <c r="E12046" s="940"/>
      <c r="F12046" s="941"/>
      <c r="G12046" s="937" t="str">
        <f t="array" ref="G12046">xlookup(F12046,'Internal Staffing Calculator'!E:E,'Internal Staffing Calculator'!C:C,"")</f>
        <v/>
      </c>
      <c r="H12046" s="932" t="str">
        <f t="array" ref="H12046">if(F12046&lt;&gt;"", iferror(index('Internal Staffing Calculator'!B$8:B23500,match(F12046,'Internal Staffing Calculator'!E$8:E23500,0)), "Not In Budget"),"")</f>
        <v/>
      </c>
      <c r="I12046" s="184"/>
      <c r="J12046" s="184"/>
      <c r="K12046" s="184"/>
      <c r="L12046" s="183"/>
    </row>
    <row r="12047">
      <c r="A12047" s="454"/>
      <c r="B12047" s="927"/>
      <c r="C12047" s="580"/>
      <c r="D12047" s="939"/>
      <c r="E12047" s="940"/>
      <c r="F12047" s="941"/>
      <c r="G12047" s="937" t="str">
        <f t="array" ref="G12047">xlookup(F12047,'Internal Staffing Calculator'!E:E,'Internal Staffing Calculator'!C:C,"")</f>
        <v/>
      </c>
      <c r="H12047" s="932" t="str">
        <f t="array" ref="H12047">if(F12047&lt;&gt;"", iferror(index('Internal Staffing Calculator'!B$8:B23500,match(F12047,'Internal Staffing Calculator'!E$8:E23500,0)), "Not In Budget"),"")</f>
        <v/>
      </c>
      <c r="I12047" s="184"/>
      <c r="J12047" s="184"/>
      <c r="K12047" s="184"/>
      <c r="L12047" s="183"/>
    </row>
    <row r="12048">
      <c r="A12048" s="454"/>
      <c r="B12048" s="927"/>
      <c r="C12048" s="580"/>
      <c r="D12048" s="939"/>
      <c r="E12048" s="940"/>
      <c r="F12048" s="941"/>
      <c r="G12048" s="937" t="str">
        <f t="array" ref="G12048">xlookup(F12048,'Internal Staffing Calculator'!E:E,'Internal Staffing Calculator'!C:C,"")</f>
        <v/>
      </c>
      <c r="H12048" s="932" t="str">
        <f t="array" ref="H12048">if(F12048&lt;&gt;"", iferror(index('Internal Staffing Calculator'!B$8:B23500,match(F12048,'Internal Staffing Calculator'!E$8:E23500,0)), "Not In Budget"),"")</f>
        <v/>
      </c>
      <c r="I12048" s="184"/>
      <c r="J12048" s="184"/>
      <c r="K12048" s="184"/>
      <c r="L12048" s="183"/>
    </row>
    <row r="12049">
      <c r="A12049" s="454"/>
      <c r="B12049" s="927"/>
      <c r="C12049" s="580"/>
      <c r="D12049" s="939"/>
      <c r="E12049" s="940"/>
      <c r="F12049" s="941"/>
      <c r="G12049" s="937" t="str">
        <f t="array" ref="G12049">xlookup(F12049,'Internal Staffing Calculator'!E:E,'Internal Staffing Calculator'!C:C,"")</f>
        <v/>
      </c>
      <c r="H12049" s="932" t="str">
        <f t="array" ref="H12049">if(F12049&lt;&gt;"", iferror(index('Internal Staffing Calculator'!B$8:B23500,match(F12049,'Internal Staffing Calculator'!E$8:E23500,0)), "Not In Budget"),"")</f>
        <v/>
      </c>
      <c r="I12049" s="184"/>
      <c r="J12049" s="184"/>
      <c r="K12049" s="184"/>
      <c r="L12049" s="183"/>
    </row>
    <row r="12050">
      <c r="A12050" s="454"/>
      <c r="B12050" s="927"/>
      <c r="C12050" s="580"/>
      <c r="D12050" s="939"/>
      <c r="E12050" s="940"/>
      <c r="F12050" s="941"/>
      <c r="G12050" s="937" t="str">
        <f t="array" ref="G12050">xlookup(F12050,'Internal Staffing Calculator'!E:E,'Internal Staffing Calculator'!C:C,"")</f>
        <v/>
      </c>
      <c r="H12050" s="932" t="str">
        <f t="array" ref="H12050">if(F12050&lt;&gt;"", iferror(index('Internal Staffing Calculator'!B$8:B23500,match(F12050,'Internal Staffing Calculator'!E$8:E23500,0)), "Not In Budget"),"")</f>
        <v/>
      </c>
      <c r="I12050" s="184"/>
      <c r="J12050" s="184"/>
      <c r="K12050" s="184"/>
      <c r="L12050" s="183"/>
    </row>
    <row r="12051">
      <c r="A12051" s="454"/>
      <c r="B12051" s="927"/>
      <c r="C12051" s="580"/>
      <c r="D12051" s="939"/>
      <c r="E12051" s="940"/>
      <c r="F12051" s="941"/>
      <c r="G12051" s="937" t="str">
        <f t="array" ref="G12051">xlookup(F12051,'Internal Staffing Calculator'!E:E,'Internal Staffing Calculator'!C:C,"")</f>
        <v/>
      </c>
      <c r="H12051" s="932" t="str">
        <f t="array" ref="H12051">if(F12051&lt;&gt;"", iferror(index('Internal Staffing Calculator'!B$8:B23500,match(F12051,'Internal Staffing Calculator'!E$8:E23500,0)), "Not In Budget"),"")</f>
        <v/>
      </c>
      <c r="I12051" s="184"/>
      <c r="J12051" s="184"/>
      <c r="K12051" s="184"/>
      <c r="L12051" s="183"/>
    </row>
    <row r="12052">
      <c r="A12052" s="454"/>
      <c r="B12052" s="927"/>
      <c r="C12052" s="580"/>
      <c r="D12052" s="939"/>
      <c r="E12052" s="940"/>
      <c r="F12052" s="941"/>
      <c r="G12052" s="937" t="str">
        <f t="array" ref="G12052">xlookup(F12052,'Internal Staffing Calculator'!E:E,'Internal Staffing Calculator'!C:C,"")</f>
        <v/>
      </c>
      <c r="H12052" s="932" t="str">
        <f t="array" ref="H12052">if(F12052&lt;&gt;"", iferror(index('Internal Staffing Calculator'!B$8:B23500,match(F12052,'Internal Staffing Calculator'!E$8:E23500,0)), "Not In Budget"),"")</f>
        <v/>
      </c>
      <c r="I12052" s="184"/>
      <c r="J12052" s="184"/>
      <c r="K12052" s="184"/>
      <c r="L12052" s="183"/>
    </row>
    <row r="12053">
      <c r="A12053" s="454"/>
      <c r="B12053" s="927"/>
      <c r="C12053" s="580"/>
      <c r="D12053" s="939"/>
      <c r="E12053" s="940"/>
      <c r="F12053" s="941"/>
      <c r="G12053" s="937" t="str">
        <f t="array" ref="G12053">xlookup(F12053,'Internal Staffing Calculator'!E:E,'Internal Staffing Calculator'!C:C,"")</f>
        <v/>
      </c>
      <c r="H12053" s="932" t="str">
        <f t="array" ref="H12053">if(F12053&lt;&gt;"", iferror(index('Internal Staffing Calculator'!B$8:B23500,match(F12053,'Internal Staffing Calculator'!E$8:E23500,0)), "Not In Budget"),"")</f>
        <v/>
      </c>
      <c r="I12053" s="184"/>
      <c r="J12053" s="184"/>
      <c r="K12053" s="184"/>
      <c r="L12053" s="183"/>
    </row>
    <row r="12054">
      <c r="A12054" s="454"/>
      <c r="B12054" s="927"/>
      <c r="C12054" s="580"/>
      <c r="D12054" s="939"/>
      <c r="E12054" s="940"/>
      <c r="F12054" s="941"/>
      <c r="G12054" s="937" t="str">
        <f t="array" ref="G12054">xlookup(F12054,'Internal Staffing Calculator'!E:E,'Internal Staffing Calculator'!C:C,"")</f>
        <v/>
      </c>
      <c r="H12054" s="932" t="str">
        <f t="array" ref="H12054">if(F12054&lt;&gt;"", iferror(index('Internal Staffing Calculator'!B$8:B23500,match(F12054,'Internal Staffing Calculator'!E$8:E23500,0)), "Not In Budget"),"")</f>
        <v/>
      </c>
      <c r="I12054" s="184"/>
      <c r="J12054" s="184"/>
      <c r="K12054" s="184"/>
      <c r="L12054" s="183"/>
    </row>
    <row r="12055">
      <c r="A12055" s="454"/>
      <c r="B12055" s="927"/>
      <c r="C12055" s="580"/>
      <c r="D12055" s="939"/>
      <c r="E12055" s="940"/>
      <c r="F12055" s="941"/>
      <c r="G12055" s="937" t="str">
        <f t="array" ref="G12055">xlookup(F12055,'Internal Staffing Calculator'!E:E,'Internal Staffing Calculator'!C:C,"")</f>
        <v/>
      </c>
      <c r="H12055" s="932" t="str">
        <f t="array" ref="H12055">if(F12055&lt;&gt;"", iferror(index('Internal Staffing Calculator'!B$8:B23500,match(F12055,'Internal Staffing Calculator'!E$8:E23500,0)), "Not In Budget"),"")</f>
        <v/>
      </c>
      <c r="I12055" s="184"/>
      <c r="J12055" s="184"/>
      <c r="K12055" s="184"/>
      <c r="L12055" s="183"/>
    </row>
    <row r="12056">
      <c r="A12056" s="454"/>
      <c r="B12056" s="927"/>
      <c r="C12056" s="580"/>
      <c r="D12056" s="939"/>
      <c r="E12056" s="940"/>
      <c r="F12056" s="941"/>
      <c r="G12056" s="937" t="str">
        <f t="array" ref="G12056">xlookup(F12056,'Internal Staffing Calculator'!E:E,'Internal Staffing Calculator'!C:C,"")</f>
        <v/>
      </c>
      <c r="H12056" s="932" t="str">
        <f t="array" ref="H12056">if(F12056&lt;&gt;"", iferror(index('Internal Staffing Calculator'!B$8:B23500,match(F12056,'Internal Staffing Calculator'!E$8:E23500,0)), "Not In Budget"),"")</f>
        <v/>
      </c>
      <c r="I12056" s="184"/>
      <c r="J12056" s="184"/>
      <c r="K12056" s="184"/>
      <c r="L12056" s="183"/>
    </row>
    <row r="12057">
      <c r="A12057" s="454"/>
      <c r="B12057" s="927"/>
      <c r="C12057" s="580"/>
      <c r="D12057" s="939"/>
      <c r="E12057" s="940"/>
      <c r="F12057" s="941"/>
      <c r="G12057" s="937" t="str">
        <f t="array" ref="G12057">xlookup(F12057,'Internal Staffing Calculator'!E:E,'Internal Staffing Calculator'!C:C,"")</f>
        <v/>
      </c>
      <c r="H12057" s="932" t="str">
        <f t="array" ref="H12057">if(F12057&lt;&gt;"", iferror(index('Internal Staffing Calculator'!B$8:B23500,match(F12057,'Internal Staffing Calculator'!E$8:E23500,0)), "Not In Budget"),"")</f>
        <v/>
      </c>
      <c r="I12057" s="184"/>
      <c r="J12057" s="184"/>
      <c r="K12057" s="184"/>
      <c r="L12057" s="183"/>
    </row>
    <row r="12058">
      <c r="A12058" s="454"/>
      <c r="B12058" s="927"/>
      <c r="C12058" s="580"/>
      <c r="D12058" s="939"/>
      <c r="E12058" s="940"/>
      <c r="F12058" s="941"/>
      <c r="G12058" s="937" t="str">
        <f t="array" ref="G12058">xlookup(F12058,'Internal Staffing Calculator'!E:E,'Internal Staffing Calculator'!C:C,"")</f>
        <v/>
      </c>
      <c r="H12058" s="932" t="str">
        <f t="array" ref="H12058">if(F12058&lt;&gt;"", iferror(index('Internal Staffing Calculator'!B$8:B23500,match(F12058,'Internal Staffing Calculator'!E$8:E23500,0)), "Not In Budget"),"")</f>
        <v/>
      </c>
      <c r="I12058" s="184"/>
      <c r="J12058" s="184"/>
      <c r="K12058" s="184"/>
      <c r="L12058" s="183"/>
    </row>
    <row r="12059">
      <c r="A12059" s="454"/>
      <c r="B12059" s="927"/>
      <c r="C12059" s="580"/>
      <c r="D12059" s="939"/>
      <c r="E12059" s="940"/>
      <c r="F12059" s="941"/>
      <c r="G12059" s="937" t="str">
        <f t="array" ref="G12059">xlookup(F12059,'Internal Staffing Calculator'!E:E,'Internal Staffing Calculator'!C:C,"")</f>
        <v/>
      </c>
      <c r="H12059" s="932" t="str">
        <f t="array" ref="H12059">if(F12059&lt;&gt;"", iferror(index('Internal Staffing Calculator'!B$8:B23500,match(F12059,'Internal Staffing Calculator'!E$8:E23500,0)), "Not In Budget"),"")</f>
        <v/>
      </c>
      <c r="I12059" s="184"/>
      <c r="J12059" s="184"/>
      <c r="K12059" s="184"/>
      <c r="L12059" s="183"/>
    </row>
    <row r="12060">
      <c r="A12060" s="454"/>
      <c r="B12060" s="927"/>
      <c r="C12060" s="580"/>
      <c r="D12060" s="939"/>
      <c r="E12060" s="940"/>
      <c r="F12060" s="941"/>
      <c r="G12060" s="937" t="str">
        <f t="array" ref="G12060">xlookup(F12060,'Internal Staffing Calculator'!E:E,'Internal Staffing Calculator'!C:C,"")</f>
        <v/>
      </c>
      <c r="H12060" s="932" t="str">
        <f t="array" ref="H12060">if(F12060&lt;&gt;"", iferror(index('Internal Staffing Calculator'!B$8:B23500,match(F12060,'Internal Staffing Calculator'!E$8:E23500,0)), "Not In Budget"),"")</f>
        <v/>
      </c>
      <c r="I12060" s="184"/>
      <c r="J12060" s="184"/>
      <c r="K12060" s="184"/>
      <c r="L12060" s="183"/>
    </row>
    <row r="12061">
      <c r="A12061" s="454"/>
      <c r="B12061" s="927"/>
      <c r="C12061" s="580"/>
      <c r="D12061" s="939"/>
      <c r="E12061" s="940"/>
      <c r="F12061" s="941"/>
      <c r="G12061" s="937" t="str">
        <f t="array" ref="G12061">xlookup(F12061,'Internal Staffing Calculator'!E:E,'Internal Staffing Calculator'!C:C,"")</f>
        <v/>
      </c>
      <c r="H12061" s="932" t="str">
        <f t="array" ref="H12061">if(F12061&lt;&gt;"", iferror(index('Internal Staffing Calculator'!B$8:B23500,match(F12061,'Internal Staffing Calculator'!E$8:E23500,0)), "Not In Budget"),"")</f>
        <v/>
      </c>
      <c r="I12061" s="184"/>
      <c r="J12061" s="184"/>
      <c r="K12061" s="184"/>
      <c r="L12061" s="183"/>
    </row>
    <row r="12062">
      <c r="A12062" s="454"/>
      <c r="B12062" s="927"/>
      <c r="C12062" s="580"/>
      <c r="D12062" s="939"/>
      <c r="E12062" s="940"/>
      <c r="F12062" s="941"/>
      <c r="G12062" s="937" t="str">
        <f t="array" ref="G12062">xlookup(F12062,'Internal Staffing Calculator'!E:E,'Internal Staffing Calculator'!C:C,"")</f>
        <v/>
      </c>
      <c r="H12062" s="932" t="str">
        <f t="array" ref="H12062">if(F12062&lt;&gt;"", iferror(index('Internal Staffing Calculator'!B$8:B23500,match(F12062,'Internal Staffing Calculator'!E$8:E23500,0)), "Not In Budget"),"")</f>
        <v/>
      </c>
      <c r="I12062" s="184"/>
      <c r="J12062" s="184"/>
      <c r="K12062" s="184"/>
      <c r="L12062" s="183"/>
    </row>
    <row r="12063">
      <c r="A12063" s="454"/>
      <c r="B12063" s="927"/>
      <c r="C12063" s="580"/>
      <c r="D12063" s="939"/>
      <c r="E12063" s="940"/>
      <c r="F12063" s="941"/>
      <c r="G12063" s="937" t="str">
        <f t="array" ref="G12063">xlookup(F12063,'Internal Staffing Calculator'!E:E,'Internal Staffing Calculator'!C:C,"")</f>
        <v/>
      </c>
      <c r="H12063" s="932" t="str">
        <f t="array" ref="H12063">if(F12063&lt;&gt;"", iferror(index('Internal Staffing Calculator'!B$8:B23500,match(F12063,'Internal Staffing Calculator'!E$8:E23500,0)), "Not In Budget"),"")</f>
        <v/>
      </c>
      <c r="I12063" s="184"/>
      <c r="J12063" s="184"/>
      <c r="K12063" s="184"/>
      <c r="L12063" s="183"/>
    </row>
    <row r="12064">
      <c r="A12064" s="454"/>
      <c r="B12064" s="927"/>
      <c r="C12064" s="580"/>
      <c r="D12064" s="939"/>
      <c r="E12064" s="940"/>
      <c r="F12064" s="941"/>
      <c r="G12064" s="937" t="str">
        <f t="array" ref="G12064">xlookup(F12064,'Internal Staffing Calculator'!E:E,'Internal Staffing Calculator'!C:C,"")</f>
        <v/>
      </c>
      <c r="H12064" s="932" t="str">
        <f t="array" ref="H12064">if(F12064&lt;&gt;"", iferror(index('Internal Staffing Calculator'!B$8:B23500,match(F12064,'Internal Staffing Calculator'!E$8:E23500,0)), "Not In Budget"),"")</f>
        <v/>
      </c>
      <c r="I12064" s="184"/>
      <c r="J12064" s="184"/>
      <c r="K12064" s="184"/>
      <c r="L12064" s="183"/>
    </row>
    <row r="12065">
      <c r="A12065" s="454"/>
      <c r="B12065" s="927"/>
      <c r="C12065" s="580"/>
      <c r="D12065" s="939"/>
      <c r="E12065" s="940"/>
      <c r="F12065" s="941"/>
      <c r="G12065" s="937" t="str">
        <f t="array" ref="G12065">xlookup(F12065,'Internal Staffing Calculator'!E:E,'Internal Staffing Calculator'!C:C,"")</f>
        <v/>
      </c>
      <c r="H12065" s="932" t="str">
        <f t="array" ref="H12065">if(F12065&lt;&gt;"", iferror(index('Internal Staffing Calculator'!B$8:B23500,match(F12065,'Internal Staffing Calculator'!E$8:E23500,0)), "Not In Budget"),"")</f>
        <v/>
      </c>
      <c r="I12065" s="184"/>
      <c r="J12065" s="184"/>
      <c r="K12065" s="184"/>
      <c r="L12065" s="183"/>
    </row>
    <row r="12066">
      <c r="A12066" s="454"/>
      <c r="B12066" s="927"/>
      <c r="C12066" s="580"/>
      <c r="D12066" s="939"/>
      <c r="E12066" s="940"/>
      <c r="F12066" s="941"/>
      <c r="G12066" s="937" t="str">
        <f t="array" ref="G12066">xlookup(F12066,'Internal Staffing Calculator'!E:E,'Internal Staffing Calculator'!C:C,"")</f>
        <v/>
      </c>
      <c r="H12066" s="932" t="str">
        <f t="array" ref="H12066">if(F12066&lt;&gt;"", iferror(index('Internal Staffing Calculator'!B$8:B23500,match(F12066,'Internal Staffing Calculator'!E$8:E23500,0)), "Not In Budget"),"")</f>
        <v/>
      </c>
      <c r="I12066" s="184"/>
      <c r="J12066" s="184"/>
      <c r="K12066" s="184"/>
      <c r="L12066" s="183"/>
    </row>
    <row r="12067">
      <c r="A12067" s="454"/>
      <c r="B12067" s="927"/>
      <c r="C12067" s="580"/>
      <c r="D12067" s="939"/>
      <c r="E12067" s="940"/>
      <c r="F12067" s="941"/>
      <c r="G12067" s="937" t="str">
        <f t="array" ref="G12067">xlookup(F12067,'Internal Staffing Calculator'!E:E,'Internal Staffing Calculator'!C:C,"")</f>
        <v/>
      </c>
      <c r="H12067" s="932" t="str">
        <f t="array" ref="H12067">if(F12067&lt;&gt;"", iferror(index('Internal Staffing Calculator'!B$8:B23500,match(F12067,'Internal Staffing Calculator'!E$8:E23500,0)), "Not In Budget"),"")</f>
        <v/>
      </c>
      <c r="I12067" s="184"/>
      <c r="J12067" s="184"/>
      <c r="K12067" s="184"/>
      <c r="L12067" s="183"/>
    </row>
    <row r="12068">
      <c r="A12068" s="454"/>
      <c r="B12068" s="927"/>
      <c r="C12068" s="580"/>
      <c r="D12068" s="939"/>
      <c r="E12068" s="940"/>
      <c r="F12068" s="941"/>
      <c r="G12068" s="937" t="str">
        <f t="array" ref="G12068">xlookup(F12068,'Internal Staffing Calculator'!E:E,'Internal Staffing Calculator'!C:C,"")</f>
        <v/>
      </c>
      <c r="H12068" s="932" t="str">
        <f t="array" ref="H12068">if(F12068&lt;&gt;"", iferror(index('Internal Staffing Calculator'!B$8:B23500,match(F12068,'Internal Staffing Calculator'!E$8:E23500,0)), "Not In Budget"),"")</f>
        <v/>
      </c>
      <c r="I12068" s="184"/>
      <c r="J12068" s="184"/>
      <c r="K12068" s="184"/>
      <c r="L12068" s="183"/>
    </row>
    <row r="12069">
      <c r="A12069" s="454"/>
      <c r="B12069" s="927"/>
      <c r="C12069" s="580"/>
      <c r="D12069" s="939"/>
      <c r="E12069" s="940"/>
      <c r="F12069" s="941"/>
      <c r="G12069" s="937" t="str">
        <f t="array" ref="G12069">xlookup(F12069,'Internal Staffing Calculator'!E:E,'Internal Staffing Calculator'!C:C,"")</f>
        <v/>
      </c>
      <c r="H12069" s="932" t="str">
        <f t="array" ref="H12069">if(F12069&lt;&gt;"", iferror(index('Internal Staffing Calculator'!B$8:B23500,match(F12069,'Internal Staffing Calculator'!E$8:E23500,0)), "Not In Budget"),"")</f>
        <v/>
      </c>
      <c r="I12069" s="184"/>
      <c r="J12069" s="184"/>
      <c r="K12069" s="184"/>
      <c r="L12069" s="183"/>
    </row>
    <row r="12070">
      <c r="A12070" s="454"/>
      <c r="B12070" s="927"/>
      <c r="C12070" s="580"/>
      <c r="D12070" s="939"/>
      <c r="E12070" s="940"/>
      <c r="F12070" s="941"/>
      <c r="G12070" s="937" t="str">
        <f t="array" ref="G12070">xlookup(F12070,'Internal Staffing Calculator'!E:E,'Internal Staffing Calculator'!C:C,"")</f>
        <v/>
      </c>
      <c r="H12070" s="932" t="str">
        <f t="array" ref="H12070">if(F12070&lt;&gt;"", iferror(index('Internal Staffing Calculator'!B$8:B23500,match(F12070,'Internal Staffing Calculator'!E$8:E23500,0)), "Not In Budget"),"")</f>
        <v/>
      </c>
      <c r="I12070" s="184"/>
      <c r="J12070" s="184"/>
      <c r="K12070" s="184"/>
      <c r="L12070" s="183"/>
    </row>
    <row r="12071">
      <c r="A12071" s="454"/>
      <c r="B12071" s="927"/>
      <c r="C12071" s="580"/>
      <c r="D12071" s="939"/>
      <c r="E12071" s="940"/>
      <c r="F12071" s="941"/>
      <c r="G12071" s="937" t="str">
        <f t="array" ref="G12071">xlookup(F12071,'Internal Staffing Calculator'!E:E,'Internal Staffing Calculator'!C:C,"")</f>
        <v/>
      </c>
      <c r="H12071" s="932" t="str">
        <f t="array" ref="H12071">if(F12071&lt;&gt;"", iferror(index('Internal Staffing Calculator'!B$8:B23500,match(F12071,'Internal Staffing Calculator'!E$8:E23500,0)), "Not In Budget"),"")</f>
        <v/>
      </c>
      <c r="I12071" s="184"/>
      <c r="J12071" s="184"/>
      <c r="K12071" s="184"/>
      <c r="L12071" s="183"/>
    </row>
    <row r="12072">
      <c r="A12072" s="454"/>
      <c r="B12072" s="927"/>
      <c r="C12072" s="580"/>
      <c r="D12072" s="939"/>
      <c r="E12072" s="940"/>
      <c r="F12072" s="941"/>
      <c r="G12072" s="937" t="str">
        <f t="array" ref="G12072">xlookup(F12072,'Internal Staffing Calculator'!E:E,'Internal Staffing Calculator'!C:C,"")</f>
        <v/>
      </c>
      <c r="H12072" s="932" t="str">
        <f t="array" ref="H12072">if(F12072&lt;&gt;"", iferror(index('Internal Staffing Calculator'!B$8:B23500,match(F12072,'Internal Staffing Calculator'!E$8:E23500,0)), "Not In Budget"),"")</f>
        <v/>
      </c>
      <c r="I12072" s="184"/>
      <c r="J12072" s="184"/>
      <c r="K12072" s="184"/>
      <c r="L12072" s="183"/>
    </row>
    <row r="12073">
      <c r="A12073" s="454"/>
      <c r="B12073" s="927"/>
      <c r="C12073" s="580"/>
      <c r="D12073" s="939"/>
      <c r="E12073" s="940"/>
      <c r="F12073" s="941"/>
      <c r="G12073" s="937" t="str">
        <f t="array" ref="G12073">xlookup(F12073,'Internal Staffing Calculator'!E:E,'Internal Staffing Calculator'!C:C,"")</f>
        <v/>
      </c>
      <c r="H12073" s="932" t="str">
        <f t="array" ref="H12073">if(F12073&lt;&gt;"", iferror(index('Internal Staffing Calculator'!B$8:B23500,match(F12073,'Internal Staffing Calculator'!E$8:E23500,0)), "Not In Budget"),"")</f>
        <v/>
      </c>
      <c r="I12073" s="184"/>
      <c r="J12073" s="184"/>
      <c r="K12073" s="184"/>
      <c r="L12073" s="183"/>
    </row>
    <row r="12074">
      <c r="A12074" s="454"/>
      <c r="B12074" s="927"/>
      <c r="C12074" s="580"/>
      <c r="D12074" s="939"/>
      <c r="E12074" s="940"/>
      <c r="F12074" s="941"/>
      <c r="G12074" s="937" t="str">
        <f t="array" ref="G12074">xlookup(F12074,'Internal Staffing Calculator'!E:E,'Internal Staffing Calculator'!C:C,"")</f>
        <v/>
      </c>
      <c r="H12074" s="932" t="str">
        <f t="array" ref="H12074">if(F12074&lt;&gt;"", iferror(index('Internal Staffing Calculator'!B$8:B23500,match(F12074,'Internal Staffing Calculator'!E$8:E23500,0)), "Not In Budget"),"")</f>
        <v/>
      </c>
      <c r="I12074" s="184"/>
      <c r="J12074" s="184"/>
      <c r="K12074" s="184"/>
      <c r="L12074" s="183"/>
    </row>
    <row r="12075">
      <c r="A12075" s="454"/>
      <c r="B12075" s="927"/>
      <c r="C12075" s="580"/>
      <c r="D12075" s="939"/>
      <c r="E12075" s="940"/>
      <c r="F12075" s="941"/>
      <c r="G12075" s="937" t="str">
        <f t="array" ref="G12075">xlookup(F12075,'Internal Staffing Calculator'!E:E,'Internal Staffing Calculator'!C:C,"")</f>
        <v/>
      </c>
      <c r="H12075" s="932" t="str">
        <f t="array" ref="H12075">if(F12075&lt;&gt;"", iferror(index('Internal Staffing Calculator'!B$8:B23500,match(F12075,'Internal Staffing Calculator'!E$8:E23500,0)), "Not In Budget"),"")</f>
        <v/>
      </c>
      <c r="I12075" s="184"/>
      <c r="J12075" s="184"/>
      <c r="K12075" s="184"/>
      <c r="L12075" s="183"/>
    </row>
    <row r="12076">
      <c r="A12076" s="454"/>
      <c r="B12076" s="927"/>
      <c r="C12076" s="580"/>
      <c r="D12076" s="939"/>
      <c r="E12076" s="940"/>
      <c r="F12076" s="941"/>
      <c r="G12076" s="937" t="str">
        <f t="array" ref="G12076">xlookup(F12076,'Internal Staffing Calculator'!E:E,'Internal Staffing Calculator'!C:C,"")</f>
        <v/>
      </c>
      <c r="H12076" s="932" t="str">
        <f t="array" ref="H12076">if(F12076&lt;&gt;"", iferror(index('Internal Staffing Calculator'!B$8:B23500,match(F12076,'Internal Staffing Calculator'!E$8:E23500,0)), "Not In Budget"),"")</f>
        <v/>
      </c>
      <c r="I12076" s="184"/>
      <c r="J12076" s="184"/>
      <c r="K12076" s="184"/>
      <c r="L12076" s="183"/>
    </row>
    <row r="12077">
      <c r="A12077" s="454"/>
      <c r="B12077" s="927"/>
      <c r="C12077" s="580"/>
      <c r="D12077" s="939"/>
      <c r="E12077" s="940"/>
      <c r="F12077" s="941"/>
      <c r="G12077" s="937" t="str">
        <f t="array" ref="G12077">xlookup(F12077,'Internal Staffing Calculator'!E:E,'Internal Staffing Calculator'!C:C,"")</f>
        <v/>
      </c>
      <c r="H12077" s="932" t="str">
        <f t="array" ref="H12077">if(F12077&lt;&gt;"", iferror(index('Internal Staffing Calculator'!B$8:B23500,match(F12077,'Internal Staffing Calculator'!E$8:E23500,0)), "Not In Budget"),"")</f>
        <v/>
      </c>
      <c r="I12077" s="184"/>
      <c r="J12077" s="184"/>
      <c r="K12077" s="184"/>
      <c r="L12077" s="183"/>
    </row>
    <row r="12078">
      <c r="A12078" s="454"/>
      <c r="B12078" s="927"/>
      <c r="C12078" s="580"/>
      <c r="D12078" s="939"/>
      <c r="E12078" s="940"/>
      <c r="F12078" s="941"/>
      <c r="G12078" s="937" t="str">
        <f t="array" ref="G12078">xlookup(F12078,'Internal Staffing Calculator'!E:E,'Internal Staffing Calculator'!C:C,"")</f>
        <v/>
      </c>
      <c r="H12078" s="932" t="str">
        <f t="array" ref="H12078">if(F12078&lt;&gt;"", iferror(index('Internal Staffing Calculator'!B$8:B23500,match(F12078,'Internal Staffing Calculator'!E$8:E23500,0)), "Not In Budget"),"")</f>
        <v/>
      </c>
      <c r="I12078" s="184"/>
      <c r="J12078" s="184"/>
      <c r="K12078" s="184"/>
      <c r="L12078" s="183"/>
    </row>
    <row r="12079">
      <c r="A12079" s="454"/>
      <c r="B12079" s="927"/>
      <c r="C12079" s="580"/>
      <c r="D12079" s="939"/>
      <c r="E12079" s="940"/>
      <c r="F12079" s="941"/>
      <c r="G12079" s="937" t="str">
        <f t="array" ref="G12079">xlookup(F12079,'Internal Staffing Calculator'!E:E,'Internal Staffing Calculator'!C:C,"")</f>
        <v/>
      </c>
      <c r="H12079" s="932" t="str">
        <f t="array" ref="H12079">if(F12079&lt;&gt;"", iferror(index('Internal Staffing Calculator'!B$8:B23500,match(F12079,'Internal Staffing Calculator'!E$8:E23500,0)), "Not In Budget"),"")</f>
        <v/>
      </c>
      <c r="I12079" s="184"/>
      <c r="J12079" s="184"/>
      <c r="K12079" s="184"/>
      <c r="L12079" s="183"/>
    </row>
    <row r="12080">
      <c r="A12080" s="454"/>
      <c r="B12080" s="927"/>
      <c r="C12080" s="580"/>
      <c r="D12080" s="939"/>
      <c r="E12080" s="940"/>
      <c r="F12080" s="941"/>
      <c r="G12080" s="937" t="str">
        <f t="array" ref="G12080">xlookup(F12080,'Internal Staffing Calculator'!E:E,'Internal Staffing Calculator'!C:C,"")</f>
        <v/>
      </c>
      <c r="H12080" s="932" t="str">
        <f t="array" ref="H12080">if(F12080&lt;&gt;"", iferror(index('Internal Staffing Calculator'!B$8:B23500,match(F12080,'Internal Staffing Calculator'!E$8:E23500,0)), "Not In Budget"),"")</f>
        <v/>
      </c>
      <c r="I12080" s="184"/>
      <c r="J12080" s="184"/>
      <c r="K12080" s="184"/>
      <c r="L12080" s="183"/>
    </row>
    <row r="12081">
      <c r="A12081" s="454"/>
      <c r="B12081" s="927"/>
      <c r="C12081" s="580"/>
      <c r="D12081" s="939"/>
      <c r="E12081" s="940"/>
      <c r="F12081" s="941"/>
      <c r="G12081" s="937" t="str">
        <f t="array" ref="G12081">xlookup(F12081,'Internal Staffing Calculator'!E:E,'Internal Staffing Calculator'!C:C,"")</f>
        <v/>
      </c>
      <c r="H12081" s="932" t="str">
        <f t="array" ref="H12081">if(F12081&lt;&gt;"", iferror(index('Internal Staffing Calculator'!B$8:B23500,match(F12081,'Internal Staffing Calculator'!E$8:E23500,0)), "Not In Budget"),"")</f>
        <v/>
      </c>
      <c r="I12081" s="184"/>
      <c r="J12081" s="184"/>
      <c r="K12081" s="184"/>
      <c r="L12081" s="183"/>
    </row>
    <row r="12082">
      <c r="A12082" s="454"/>
      <c r="B12082" s="927"/>
      <c r="C12082" s="580"/>
      <c r="D12082" s="939"/>
      <c r="E12082" s="940"/>
      <c r="F12082" s="941"/>
      <c r="G12082" s="937" t="str">
        <f t="array" ref="G12082">xlookup(F12082,'Internal Staffing Calculator'!E:E,'Internal Staffing Calculator'!C:C,"")</f>
        <v/>
      </c>
      <c r="H12082" s="932" t="str">
        <f t="array" ref="H12082">if(F12082&lt;&gt;"", iferror(index('Internal Staffing Calculator'!B$8:B23500,match(F12082,'Internal Staffing Calculator'!E$8:E23500,0)), "Not In Budget"),"")</f>
        <v/>
      </c>
      <c r="I12082" s="184"/>
      <c r="J12082" s="184"/>
      <c r="K12082" s="184"/>
      <c r="L12082" s="183"/>
    </row>
    <row r="12083">
      <c r="A12083" s="454"/>
      <c r="B12083" s="927"/>
      <c r="C12083" s="580"/>
      <c r="D12083" s="939"/>
      <c r="E12083" s="940"/>
      <c r="F12083" s="941"/>
      <c r="G12083" s="937" t="str">
        <f t="array" ref="G12083">xlookup(F12083,'Internal Staffing Calculator'!E:E,'Internal Staffing Calculator'!C:C,"")</f>
        <v/>
      </c>
      <c r="H12083" s="932" t="str">
        <f t="array" ref="H12083">if(F12083&lt;&gt;"", iferror(index('Internal Staffing Calculator'!B$8:B23500,match(F12083,'Internal Staffing Calculator'!E$8:E23500,0)), "Not In Budget"),"")</f>
        <v/>
      </c>
      <c r="I12083" s="184"/>
      <c r="J12083" s="184"/>
      <c r="K12083" s="184"/>
      <c r="L12083" s="183"/>
    </row>
    <row r="12084">
      <c r="A12084" s="454"/>
      <c r="B12084" s="927"/>
      <c r="C12084" s="580"/>
      <c r="D12084" s="939"/>
      <c r="E12084" s="940"/>
      <c r="F12084" s="941"/>
      <c r="G12084" s="937" t="str">
        <f t="array" ref="G12084">xlookup(F12084,'Internal Staffing Calculator'!E:E,'Internal Staffing Calculator'!C:C,"")</f>
        <v/>
      </c>
      <c r="H12084" s="932" t="str">
        <f t="array" ref="H12084">if(F12084&lt;&gt;"", iferror(index('Internal Staffing Calculator'!B$8:B23500,match(F12084,'Internal Staffing Calculator'!E$8:E23500,0)), "Not In Budget"),"")</f>
        <v/>
      </c>
      <c r="I12084" s="184"/>
      <c r="J12084" s="184"/>
      <c r="K12084" s="184"/>
      <c r="L12084" s="183"/>
    </row>
    <row r="12085">
      <c r="A12085" s="454"/>
      <c r="B12085" s="927"/>
      <c r="C12085" s="580"/>
      <c r="D12085" s="939"/>
      <c r="E12085" s="940"/>
      <c r="F12085" s="941"/>
      <c r="G12085" s="937" t="str">
        <f t="array" ref="G12085">xlookup(F12085,'Internal Staffing Calculator'!E:E,'Internal Staffing Calculator'!C:C,"")</f>
        <v/>
      </c>
      <c r="H12085" s="932" t="str">
        <f t="array" ref="H12085">if(F12085&lt;&gt;"", iferror(index('Internal Staffing Calculator'!B$8:B23500,match(F12085,'Internal Staffing Calculator'!E$8:E23500,0)), "Not In Budget"),"")</f>
        <v/>
      </c>
      <c r="I12085" s="184"/>
      <c r="J12085" s="184"/>
      <c r="K12085" s="184"/>
      <c r="L12085" s="183"/>
    </row>
    <row r="12086">
      <c r="A12086" s="454"/>
      <c r="B12086" s="927"/>
      <c r="C12086" s="580"/>
      <c r="D12086" s="939"/>
      <c r="E12086" s="940"/>
      <c r="F12086" s="941"/>
      <c r="G12086" s="937" t="str">
        <f t="array" ref="G12086">xlookup(F12086,'Internal Staffing Calculator'!E:E,'Internal Staffing Calculator'!C:C,"")</f>
        <v/>
      </c>
      <c r="H12086" s="932" t="str">
        <f t="array" ref="H12086">if(F12086&lt;&gt;"", iferror(index('Internal Staffing Calculator'!B$8:B23500,match(F12086,'Internal Staffing Calculator'!E$8:E23500,0)), "Not In Budget"),"")</f>
        <v/>
      </c>
      <c r="I12086" s="184"/>
      <c r="J12086" s="184"/>
      <c r="K12086" s="184"/>
      <c r="L12086" s="183"/>
    </row>
    <row r="12087">
      <c r="A12087" s="454"/>
      <c r="B12087" s="927"/>
      <c r="C12087" s="580"/>
      <c r="D12087" s="939"/>
      <c r="E12087" s="940"/>
      <c r="F12087" s="941"/>
      <c r="G12087" s="937" t="str">
        <f t="array" ref="G12087">xlookup(F12087,'Internal Staffing Calculator'!E:E,'Internal Staffing Calculator'!C:C,"")</f>
        <v/>
      </c>
      <c r="H12087" s="932" t="str">
        <f t="array" ref="H12087">if(F12087&lt;&gt;"", iferror(index('Internal Staffing Calculator'!B$8:B23500,match(F12087,'Internal Staffing Calculator'!E$8:E23500,0)), "Not In Budget"),"")</f>
        <v/>
      </c>
      <c r="I12087" s="184"/>
      <c r="J12087" s="184"/>
      <c r="K12087" s="184"/>
      <c r="L12087" s="183"/>
    </row>
    <row r="12088">
      <c r="A12088" s="454"/>
      <c r="B12088" s="927"/>
      <c r="C12088" s="580"/>
      <c r="D12088" s="939"/>
      <c r="E12088" s="940"/>
      <c r="F12088" s="941"/>
      <c r="G12088" s="937" t="str">
        <f t="array" ref="G12088">xlookup(F12088,'Internal Staffing Calculator'!E:E,'Internal Staffing Calculator'!C:C,"")</f>
        <v/>
      </c>
      <c r="H12088" s="932" t="str">
        <f t="array" ref="H12088">if(F12088&lt;&gt;"", iferror(index('Internal Staffing Calculator'!B$8:B23500,match(F12088,'Internal Staffing Calculator'!E$8:E23500,0)), "Not In Budget"),"")</f>
        <v/>
      </c>
      <c r="I12088" s="184"/>
      <c r="J12088" s="184"/>
      <c r="K12088" s="184"/>
      <c r="L12088" s="183"/>
    </row>
    <row r="12089">
      <c r="A12089" s="454"/>
      <c r="B12089" s="927"/>
      <c r="C12089" s="580"/>
      <c r="D12089" s="939"/>
      <c r="E12089" s="940"/>
      <c r="F12089" s="941"/>
      <c r="G12089" s="937" t="str">
        <f t="array" ref="G12089">xlookup(F12089,'Internal Staffing Calculator'!E:E,'Internal Staffing Calculator'!C:C,"")</f>
        <v/>
      </c>
      <c r="H12089" s="932" t="str">
        <f t="array" ref="H12089">if(F12089&lt;&gt;"", iferror(index('Internal Staffing Calculator'!B$8:B23500,match(F12089,'Internal Staffing Calculator'!E$8:E23500,0)), "Not In Budget"),"")</f>
        <v/>
      </c>
      <c r="I12089" s="184"/>
      <c r="J12089" s="184"/>
      <c r="K12089" s="184"/>
      <c r="L12089" s="183"/>
    </row>
    <row r="12090">
      <c r="A12090" s="454"/>
      <c r="B12090" s="927"/>
      <c r="C12090" s="580"/>
      <c r="D12090" s="939"/>
      <c r="E12090" s="940"/>
      <c r="F12090" s="941"/>
      <c r="G12090" s="937" t="str">
        <f t="array" ref="G12090">xlookup(F12090,'Internal Staffing Calculator'!E:E,'Internal Staffing Calculator'!C:C,"")</f>
        <v/>
      </c>
      <c r="H12090" s="932" t="str">
        <f t="array" ref="H12090">if(F12090&lt;&gt;"", iferror(index('Internal Staffing Calculator'!B$8:B23500,match(F12090,'Internal Staffing Calculator'!E$8:E23500,0)), "Not In Budget"),"")</f>
        <v/>
      </c>
      <c r="I12090" s="184"/>
      <c r="J12090" s="184"/>
      <c r="K12090" s="184"/>
      <c r="L12090" s="183"/>
    </row>
    <row r="12091">
      <c r="A12091" s="454"/>
      <c r="B12091" s="927"/>
      <c r="C12091" s="580"/>
      <c r="D12091" s="939"/>
      <c r="E12091" s="940"/>
      <c r="F12091" s="941"/>
      <c r="G12091" s="937" t="str">
        <f t="array" ref="G12091">xlookup(F12091,'Internal Staffing Calculator'!E:E,'Internal Staffing Calculator'!C:C,"")</f>
        <v/>
      </c>
      <c r="H12091" s="932" t="str">
        <f t="array" ref="H12091">if(F12091&lt;&gt;"", iferror(index('Internal Staffing Calculator'!B$8:B23500,match(F12091,'Internal Staffing Calculator'!E$8:E23500,0)), "Not In Budget"),"")</f>
        <v/>
      </c>
      <c r="I12091" s="184"/>
      <c r="J12091" s="184"/>
      <c r="K12091" s="184"/>
      <c r="L12091" s="183"/>
    </row>
    <row r="12092">
      <c r="A12092" s="454"/>
      <c r="B12092" s="927"/>
      <c r="C12092" s="580"/>
      <c r="D12092" s="939"/>
      <c r="E12092" s="940"/>
      <c r="F12092" s="941"/>
      <c r="G12092" s="937" t="str">
        <f t="array" ref="G12092">xlookup(F12092,'Internal Staffing Calculator'!E:E,'Internal Staffing Calculator'!C:C,"")</f>
        <v/>
      </c>
      <c r="H12092" s="932" t="str">
        <f t="array" ref="H12092">if(F12092&lt;&gt;"", iferror(index('Internal Staffing Calculator'!B$8:B23500,match(F12092,'Internal Staffing Calculator'!E$8:E23500,0)), "Not In Budget"),"")</f>
        <v/>
      </c>
      <c r="I12092" s="184"/>
      <c r="J12092" s="184"/>
      <c r="K12092" s="184"/>
      <c r="L12092" s="183"/>
    </row>
    <row r="12093">
      <c r="A12093" s="454"/>
      <c r="B12093" s="927"/>
      <c r="C12093" s="580"/>
      <c r="D12093" s="939"/>
      <c r="E12093" s="940"/>
      <c r="F12093" s="941"/>
      <c r="G12093" s="937" t="str">
        <f t="array" ref="G12093">xlookup(F12093,'Internal Staffing Calculator'!E:E,'Internal Staffing Calculator'!C:C,"")</f>
        <v/>
      </c>
      <c r="H12093" s="932" t="str">
        <f t="array" ref="H12093">if(F12093&lt;&gt;"", iferror(index('Internal Staffing Calculator'!B$8:B23500,match(F12093,'Internal Staffing Calculator'!E$8:E23500,0)), "Not In Budget"),"")</f>
        <v/>
      </c>
      <c r="I12093" s="184"/>
      <c r="J12093" s="184"/>
      <c r="K12093" s="184"/>
      <c r="L12093" s="183"/>
    </row>
    <row r="12094">
      <c r="A12094" s="454"/>
      <c r="B12094" s="927"/>
      <c r="C12094" s="580"/>
      <c r="D12094" s="939"/>
      <c r="E12094" s="940"/>
      <c r="F12094" s="941"/>
      <c r="G12094" s="937" t="str">
        <f t="array" ref="G12094">xlookup(F12094,'Internal Staffing Calculator'!E:E,'Internal Staffing Calculator'!C:C,"")</f>
        <v/>
      </c>
      <c r="H12094" s="932" t="str">
        <f t="array" ref="H12094">if(F12094&lt;&gt;"", iferror(index('Internal Staffing Calculator'!B$8:B23500,match(F12094,'Internal Staffing Calculator'!E$8:E23500,0)), "Not In Budget"),"")</f>
        <v/>
      </c>
      <c r="I12094" s="184"/>
      <c r="J12094" s="184"/>
      <c r="K12094" s="184"/>
      <c r="L12094" s="183"/>
    </row>
    <row r="12095">
      <c r="A12095" s="454"/>
      <c r="B12095" s="927"/>
      <c r="C12095" s="580"/>
      <c r="D12095" s="939"/>
      <c r="E12095" s="940"/>
      <c r="F12095" s="941"/>
      <c r="G12095" s="937" t="str">
        <f t="array" ref="G12095">xlookup(F12095,'Internal Staffing Calculator'!E:E,'Internal Staffing Calculator'!C:C,"")</f>
        <v/>
      </c>
      <c r="H12095" s="932" t="str">
        <f t="array" ref="H12095">if(F12095&lt;&gt;"", iferror(index('Internal Staffing Calculator'!B$8:B23500,match(F12095,'Internal Staffing Calculator'!E$8:E23500,0)), "Not In Budget"),"")</f>
        <v/>
      </c>
      <c r="I12095" s="184"/>
      <c r="J12095" s="184"/>
      <c r="K12095" s="184"/>
      <c r="L12095" s="183"/>
    </row>
    <row r="12096">
      <c r="A12096" s="454"/>
      <c r="B12096" s="927"/>
      <c r="C12096" s="580"/>
      <c r="D12096" s="939"/>
      <c r="E12096" s="940"/>
      <c r="F12096" s="941"/>
      <c r="G12096" s="937" t="str">
        <f t="array" ref="G12096">xlookup(F12096,'Internal Staffing Calculator'!E:E,'Internal Staffing Calculator'!C:C,"")</f>
        <v/>
      </c>
      <c r="H12096" s="932" t="str">
        <f t="array" ref="H12096">if(F12096&lt;&gt;"", iferror(index('Internal Staffing Calculator'!B$8:B23500,match(F12096,'Internal Staffing Calculator'!E$8:E23500,0)), "Not In Budget"),"")</f>
        <v/>
      </c>
      <c r="I12096" s="184"/>
      <c r="J12096" s="184"/>
      <c r="K12096" s="184"/>
      <c r="L12096" s="183"/>
    </row>
    <row r="12097">
      <c r="A12097" s="454"/>
      <c r="B12097" s="927"/>
      <c r="C12097" s="580"/>
      <c r="D12097" s="939"/>
      <c r="E12097" s="940"/>
      <c r="F12097" s="941"/>
      <c r="G12097" s="937" t="str">
        <f t="array" ref="G12097">xlookup(F12097,'Internal Staffing Calculator'!E:E,'Internal Staffing Calculator'!C:C,"")</f>
        <v/>
      </c>
      <c r="H12097" s="932" t="str">
        <f t="array" ref="H12097">if(F12097&lt;&gt;"", iferror(index('Internal Staffing Calculator'!B$8:B23500,match(F12097,'Internal Staffing Calculator'!E$8:E23500,0)), "Not In Budget"),"")</f>
        <v/>
      </c>
      <c r="I12097" s="184"/>
      <c r="J12097" s="184"/>
      <c r="K12097" s="184"/>
      <c r="L12097" s="183"/>
    </row>
    <row r="12098">
      <c r="A12098" s="454"/>
      <c r="B12098" s="927"/>
      <c r="C12098" s="580"/>
      <c r="D12098" s="939"/>
      <c r="E12098" s="940"/>
      <c r="F12098" s="941"/>
      <c r="G12098" s="937" t="str">
        <f t="array" ref="G12098">xlookup(F12098,'Internal Staffing Calculator'!E:E,'Internal Staffing Calculator'!C:C,"")</f>
        <v/>
      </c>
      <c r="H12098" s="932" t="str">
        <f t="array" ref="H12098">if(F12098&lt;&gt;"", iferror(index('Internal Staffing Calculator'!B$8:B23500,match(F12098,'Internal Staffing Calculator'!E$8:E23500,0)), "Not In Budget"),"")</f>
        <v/>
      </c>
      <c r="I12098" s="184"/>
      <c r="J12098" s="184"/>
      <c r="K12098" s="184"/>
      <c r="L12098" s="183"/>
    </row>
    <row r="12099">
      <c r="A12099" s="454"/>
      <c r="B12099" s="927"/>
      <c r="C12099" s="580"/>
      <c r="D12099" s="939"/>
      <c r="E12099" s="940"/>
      <c r="F12099" s="941"/>
      <c r="G12099" s="937" t="str">
        <f t="array" ref="G12099">xlookup(F12099,'Internal Staffing Calculator'!E:E,'Internal Staffing Calculator'!C:C,"")</f>
        <v/>
      </c>
      <c r="H12099" s="932" t="str">
        <f t="array" ref="H12099">if(F12099&lt;&gt;"", iferror(index('Internal Staffing Calculator'!B$8:B23500,match(F12099,'Internal Staffing Calculator'!E$8:E23500,0)), "Not In Budget"),"")</f>
        <v/>
      </c>
      <c r="I12099" s="184"/>
      <c r="J12099" s="184"/>
      <c r="K12099" s="184"/>
      <c r="L12099" s="183"/>
    </row>
    <row r="12100">
      <c r="A12100" s="454"/>
      <c r="B12100" s="927"/>
      <c r="C12100" s="580"/>
      <c r="D12100" s="939"/>
      <c r="E12100" s="940"/>
      <c r="F12100" s="941"/>
      <c r="G12100" s="937" t="str">
        <f t="array" ref="G12100">xlookup(F12100,'Internal Staffing Calculator'!E:E,'Internal Staffing Calculator'!C:C,"")</f>
        <v/>
      </c>
      <c r="H12100" s="932" t="str">
        <f t="array" ref="H12100">if(F12100&lt;&gt;"", iferror(index('Internal Staffing Calculator'!B$8:B23500,match(F12100,'Internal Staffing Calculator'!E$8:E23500,0)), "Not In Budget"),"")</f>
        <v/>
      </c>
      <c r="I12100" s="184"/>
      <c r="J12100" s="184"/>
      <c r="K12100" s="184"/>
      <c r="L12100" s="183"/>
    </row>
    <row r="12101">
      <c r="A12101" s="454"/>
      <c r="B12101" s="927"/>
      <c r="C12101" s="580"/>
      <c r="D12101" s="939"/>
      <c r="E12101" s="940"/>
      <c r="F12101" s="941"/>
      <c r="G12101" s="937" t="str">
        <f t="array" ref="G12101">xlookup(F12101,'Internal Staffing Calculator'!E:E,'Internal Staffing Calculator'!C:C,"")</f>
        <v/>
      </c>
      <c r="H12101" s="932" t="str">
        <f t="array" ref="H12101">if(F12101&lt;&gt;"", iferror(index('Internal Staffing Calculator'!B$8:B23500,match(F12101,'Internal Staffing Calculator'!E$8:E23500,0)), "Not In Budget"),"")</f>
        <v/>
      </c>
      <c r="I12101" s="184"/>
      <c r="J12101" s="184"/>
      <c r="K12101" s="184"/>
      <c r="L12101" s="183"/>
    </row>
    <row r="12102">
      <c r="A12102" s="454"/>
      <c r="B12102" s="927"/>
      <c r="C12102" s="580"/>
      <c r="D12102" s="939"/>
      <c r="E12102" s="940"/>
      <c r="F12102" s="941"/>
      <c r="G12102" s="937" t="str">
        <f t="array" ref="G12102">xlookup(F12102,'Internal Staffing Calculator'!E:E,'Internal Staffing Calculator'!C:C,"")</f>
        <v/>
      </c>
      <c r="H12102" s="932" t="str">
        <f t="array" ref="H12102">if(F12102&lt;&gt;"", iferror(index('Internal Staffing Calculator'!B$8:B23500,match(F12102,'Internal Staffing Calculator'!E$8:E23500,0)), "Not In Budget"),"")</f>
        <v/>
      </c>
      <c r="I12102" s="184"/>
      <c r="J12102" s="184"/>
      <c r="K12102" s="184"/>
      <c r="L12102" s="183"/>
    </row>
    <row r="12103">
      <c r="A12103" s="454"/>
      <c r="B12103" s="927"/>
      <c r="C12103" s="580"/>
      <c r="D12103" s="939"/>
      <c r="E12103" s="940"/>
      <c r="F12103" s="941"/>
      <c r="G12103" s="937" t="str">
        <f t="array" ref="G12103">xlookup(F12103,'Internal Staffing Calculator'!E:E,'Internal Staffing Calculator'!C:C,"")</f>
        <v/>
      </c>
      <c r="H12103" s="932" t="str">
        <f t="array" ref="H12103">if(F12103&lt;&gt;"", iferror(index('Internal Staffing Calculator'!B$8:B23500,match(F12103,'Internal Staffing Calculator'!E$8:E23500,0)), "Not In Budget"),"")</f>
        <v/>
      </c>
      <c r="I12103" s="184"/>
      <c r="J12103" s="184"/>
      <c r="K12103" s="184"/>
      <c r="L12103" s="183"/>
    </row>
    <row r="12104">
      <c r="A12104" s="454"/>
      <c r="B12104" s="927"/>
      <c r="C12104" s="580"/>
      <c r="D12104" s="939"/>
      <c r="E12104" s="940"/>
      <c r="F12104" s="941"/>
      <c r="G12104" s="937" t="str">
        <f t="array" ref="G12104">xlookup(F12104,'Internal Staffing Calculator'!E:E,'Internal Staffing Calculator'!C:C,"")</f>
        <v/>
      </c>
      <c r="H12104" s="932" t="str">
        <f t="array" ref="H12104">if(F12104&lt;&gt;"", iferror(index('Internal Staffing Calculator'!B$8:B23500,match(F12104,'Internal Staffing Calculator'!E$8:E23500,0)), "Not In Budget"),"")</f>
        <v/>
      </c>
      <c r="I12104" s="184"/>
      <c r="J12104" s="184"/>
      <c r="K12104" s="184"/>
      <c r="L12104" s="183"/>
    </row>
    <row r="12105">
      <c r="A12105" s="454"/>
      <c r="B12105" s="927"/>
      <c r="C12105" s="580"/>
      <c r="D12105" s="939"/>
      <c r="E12105" s="940"/>
      <c r="F12105" s="941"/>
      <c r="G12105" s="937" t="str">
        <f t="array" ref="G12105">xlookup(F12105,'Internal Staffing Calculator'!E:E,'Internal Staffing Calculator'!C:C,"")</f>
        <v/>
      </c>
      <c r="H12105" s="932" t="str">
        <f t="array" ref="H12105">if(F12105&lt;&gt;"", iferror(index('Internal Staffing Calculator'!B$8:B23500,match(F12105,'Internal Staffing Calculator'!E$8:E23500,0)), "Not In Budget"),"")</f>
        <v/>
      </c>
      <c r="I12105" s="184"/>
      <c r="J12105" s="184"/>
      <c r="K12105" s="184"/>
      <c r="L12105" s="183"/>
    </row>
    <row r="12106">
      <c r="A12106" s="454"/>
      <c r="B12106" s="927"/>
      <c r="C12106" s="580"/>
      <c r="D12106" s="939"/>
      <c r="E12106" s="940"/>
      <c r="F12106" s="941"/>
      <c r="G12106" s="937" t="str">
        <f t="array" ref="G12106">xlookup(F12106,'Internal Staffing Calculator'!E:E,'Internal Staffing Calculator'!C:C,"")</f>
        <v/>
      </c>
      <c r="H12106" s="932" t="str">
        <f t="array" ref="H12106">if(F12106&lt;&gt;"", iferror(index('Internal Staffing Calculator'!B$8:B23500,match(F12106,'Internal Staffing Calculator'!E$8:E23500,0)), "Not In Budget"),"")</f>
        <v/>
      </c>
      <c r="I12106" s="184"/>
      <c r="J12106" s="184"/>
      <c r="K12106" s="184"/>
      <c r="L12106" s="183"/>
    </row>
    <row r="12107">
      <c r="A12107" s="454"/>
      <c r="B12107" s="927"/>
      <c r="C12107" s="580"/>
      <c r="D12107" s="939"/>
      <c r="E12107" s="940"/>
      <c r="F12107" s="941"/>
      <c r="G12107" s="937" t="str">
        <f t="array" ref="G12107">xlookup(F12107,'Internal Staffing Calculator'!E:E,'Internal Staffing Calculator'!C:C,"")</f>
        <v/>
      </c>
      <c r="H12107" s="932" t="str">
        <f t="array" ref="H12107">if(F12107&lt;&gt;"", iferror(index('Internal Staffing Calculator'!B$8:B23500,match(F12107,'Internal Staffing Calculator'!E$8:E23500,0)), "Not In Budget"),"")</f>
        <v/>
      </c>
      <c r="I12107" s="184"/>
      <c r="J12107" s="184"/>
      <c r="K12107" s="184"/>
      <c r="L12107" s="183"/>
    </row>
    <row r="12108">
      <c r="A12108" s="454"/>
      <c r="B12108" s="927"/>
      <c r="C12108" s="580"/>
      <c r="D12108" s="939"/>
      <c r="E12108" s="940"/>
      <c r="F12108" s="941"/>
      <c r="G12108" s="937" t="str">
        <f t="array" ref="G12108">xlookup(F12108,'Internal Staffing Calculator'!E:E,'Internal Staffing Calculator'!C:C,"")</f>
        <v/>
      </c>
      <c r="H12108" s="932" t="str">
        <f t="array" ref="H12108">if(F12108&lt;&gt;"", iferror(index('Internal Staffing Calculator'!B$8:B23500,match(F12108,'Internal Staffing Calculator'!E$8:E23500,0)), "Not In Budget"),"")</f>
        <v/>
      </c>
      <c r="I12108" s="184"/>
      <c r="J12108" s="184"/>
      <c r="K12108" s="184"/>
      <c r="L12108" s="183"/>
    </row>
    <row r="12109">
      <c r="A12109" s="454"/>
      <c r="B12109" s="927"/>
      <c r="C12109" s="580"/>
      <c r="D12109" s="939"/>
      <c r="E12109" s="940"/>
      <c r="F12109" s="941"/>
      <c r="G12109" s="937" t="str">
        <f t="array" ref="G12109">xlookup(F12109,'Internal Staffing Calculator'!E:E,'Internal Staffing Calculator'!C:C,"")</f>
        <v/>
      </c>
      <c r="H12109" s="932" t="str">
        <f t="array" ref="H12109">if(F12109&lt;&gt;"", iferror(index('Internal Staffing Calculator'!B$8:B23500,match(F12109,'Internal Staffing Calculator'!E$8:E23500,0)), "Not In Budget"),"")</f>
        <v/>
      </c>
      <c r="I12109" s="184"/>
      <c r="J12109" s="184"/>
      <c r="K12109" s="184"/>
      <c r="L12109" s="183"/>
    </row>
    <row r="12110">
      <c r="A12110" s="454"/>
      <c r="B12110" s="927"/>
      <c r="C12110" s="580"/>
      <c r="D12110" s="939"/>
      <c r="E12110" s="940"/>
      <c r="F12110" s="941"/>
      <c r="G12110" s="937" t="str">
        <f t="array" ref="G12110">xlookup(F12110,'Internal Staffing Calculator'!E:E,'Internal Staffing Calculator'!C:C,"")</f>
        <v/>
      </c>
      <c r="H12110" s="932" t="str">
        <f t="array" ref="H12110">if(F12110&lt;&gt;"", iferror(index('Internal Staffing Calculator'!B$8:B23500,match(F12110,'Internal Staffing Calculator'!E$8:E23500,0)), "Not In Budget"),"")</f>
        <v/>
      </c>
      <c r="I12110" s="184"/>
      <c r="J12110" s="184"/>
      <c r="K12110" s="184"/>
      <c r="L12110" s="183"/>
    </row>
    <row r="12111">
      <c r="A12111" s="454"/>
      <c r="B12111" s="927"/>
      <c r="C12111" s="580"/>
      <c r="D12111" s="939"/>
      <c r="E12111" s="940"/>
      <c r="F12111" s="941"/>
      <c r="G12111" s="937" t="str">
        <f t="array" ref="G12111">xlookup(F12111,'Internal Staffing Calculator'!E:E,'Internal Staffing Calculator'!C:C,"")</f>
        <v/>
      </c>
      <c r="H12111" s="932" t="str">
        <f t="array" ref="H12111">if(F12111&lt;&gt;"", iferror(index('Internal Staffing Calculator'!B$8:B23500,match(F12111,'Internal Staffing Calculator'!E$8:E23500,0)), "Not In Budget"),"")</f>
        <v/>
      </c>
      <c r="I12111" s="184"/>
      <c r="J12111" s="184"/>
      <c r="K12111" s="184"/>
      <c r="L12111" s="183"/>
    </row>
    <row r="12112">
      <c r="A12112" s="454"/>
      <c r="B12112" s="927"/>
      <c r="C12112" s="580"/>
      <c r="D12112" s="939"/>
      <c r="E12112" s="940"/>
      <c r="F12112" s="941"/>
      <c r="G12112" s="937" t="str">
        <f t="array" ref="G12112">xlookup(F12112,'Internal Staffing Calculator'!E:E,'Internal Staffing Calculator'!C:C,"")</f>
        <v/>
      </c>
      <c r="H12112" s="932" t="str">
        <f t="array" ref="H12112">if(F12112&lt;&gt;"", iferror(index('Internal Staffing Calculator'!B$8:B23500,match(F12112,'Internal Staffing Calculator'!E$8:E23500,0)), "Not In Budget"),"")</f>
        <v/>
      </c>
      <c r="I12112" s="184"/>
      <c r="J12112" s="184"/>
      <c r="K12112" s="184"/>
      <c r="L12112" s="183"/>
    </row>
    <row r="12113">
      <c r="A12113" s="454"/>
      <c r="B12113" s="927"/>
      <c r="C12113" s="580"/>
      <c r="D12113" s="939"/>
      <c r="E12113" s="940"/>
      <c r="F12113" s="941"/>
      <c r="G12113" s="937" t="str">
        <f t="array" ref="G12113">xlookup(F12113,'Internal Staffing Calculator'!E:E,'Internal Staffing Calculator'!C:C,"")</f>
        <v/>
      </c>
      <c r="H12113" s="932" t="str">
        <f t="array" ref="H12113">if(F12113&lt;&gt;"", iferror(index('Internal Staffing Calculator'!B$8:B23500,match(F12113,'Internal Staffing Calculator'!E$8:E23500,0)), "Not In Budget"),"")</f>
        <v/>
      </c>
      <c r="I12113" s="184"/>
      <c r="J12113" s="184"/>
      <c r="K12113" s="184"/>
      <c r="L12113" s="183"/>
    </row>
    <row r="12114">
      <c r="A12114" s="454"/>
      <c r="B12114" s="927"/>
      <c r="C12114" s="580"/>
      <c r="D12114" s="939"/>
      <c r="E12114" s="940"/>
      <c r="F12114" s="941"/>
      <c r="G12114" s="937" t="str">
        <f t="array" ref="G12114">xlookup(F12114,'Internal Staffing Calculator'!E:E,'Internal Staffing Calculator'!C:C,"")</f>
        <v/>
      </c>
      <c r="H12114" s="932" t="str">
        <f t="array" ref="H12114">if(F12114&lt;&gt;"", iferror(index('Internal Staffing Calculator'!B$8:B23500,match(F12114,'Internal Staffing Calculator'!E$8:E23500,0)), "Not In Budget"),"")</f>
        <v/>
      </c>
      <c r="I12114" s="184"/>
      <c r="J12114" s="184"/>
      <c r="K12114" s="184"/>
      <c r="L12114" s="183"/>
    </row>
    <row r="12115">
      <c r="A12115" s="454"/>
      <c r="B12115" s="927"/>
      <c r="C12115" s="580"/>
      <c r="D12115" s="939"/>
      <c r="E12115" s="940"/>
      <c r="F12115" s="941"/>
      <c r="G12115" s="937" t="str">
        <f t="array" ref="G12115">xlookup(F12115,'Internal Staffing Calculator'!E:E,'Internal Staffing Calculator'!C:C,"")</f>
        <v/>
      </c>
      <c r="H12115" s="932" t="str">
        <f t="array" ref="H12115">if(F12115&lt;&gt;"", iferror(index('Internal Staffing Calculator'!B$8:B23500,match(F12115,'Internal Staffing Calculator'!E$8:E23500,0)), "Not In Budget"),"")</f>
        <v/>
      </c>
      <c r="I12115" s="184"/>
      <c r="J12115" s="184"/>
      <c r="K12115" s="184"/>
      <c r="L12115" s="183"/>
    </row>
    <row r="12116">
      <c r="A12116" s="454"/>
      <c r="B12116" s="927"/>
      <c r="C12116" s="580"/>
      <c r="D12116" s="939"/>
      <c r="E12116" s="940"/>
      <c r="F12116" s="941"/>
      <c r="G12116" s="937" t="str">
        <f t="array" ref="G12116">xlookup(F12116,'Internal Staffing Calculator'!E:E,'Internal Staffing Calculator'!C:C,"")</f>
        <v/>
      </c>
      <c r="H12116" s="932" t="str">
        <f t="array" ref="H12116">if(F12116&lt;&gt;"", iferror(index('Internal Staffing Calculator'!B$8:B23500,match(F12116,'Internal Staffing Calculator'!E$8:E23500,0)), "Not In Budget"),"")</f>
        <v/>
      </c>
      <c r="I12116" s="184"/>
      <c r="J12116" s="184"/>
      <c r="K12116" s="184"/>
      <c r="L12116" s="183"/>
    </row>
    <row r="12117">
      <c r="A12117" s="454"/>
      <c r="B12117" s="927"/>
      <c r="C12117" s="580"/>
      <c r="D12117" s="939"/>
      <c r="E12117" s="940"/>
      <c r="F12117" s="941"/>
      <c r="G12117" s="937" t="str">
        <f t="array" ref="G12117">xlookup(F12117,'Internal Staffing Calculator'!E:E,'Internal Staffing Calculator'!C:C,"")</f>
        <v/>
      </c>
      <c r="H12117" s="932" t="str">
        <f t="array" ref="H12117">if(F12117&lt;&gt;"", iferror(index('Internal Staffing Calculator'!B$8:B23500,match(F12117,'Internal Staffing Calculator'!E$8:E23500,0)), "Not In Budget"),"")</f>
        <v/>
      </c>
      <c r="I12117" s="184"/>
      <c r="J12117" s="184"/>
      <c r="K12117" s="184"/>
      <c r="L12117" s="183"/>
    </row>
    <row r="12118">
      <c r="A12118" s="454"/>
      <c r="B12118" s="927"/>
      <c r="C12118" s="580"/>
      <c r="D12118" s="939"/>
      <c r="E12118" s="940"/>
      <c r="F12118" s="941"/>
      <c r="G12118" s="937" t="str">
        <f t="array" ref="G12118">xlookup(F12118,'Internal Staffing Calculator'!E:E,'Internal Staffing Calculator'!C:C,"")</f>
        <v/>
      </c>
      <c r="H12118" s="932" t="str">
        <f t="array" ref="H12118">if(F12118&lt;&gt;"", iferror(index('Internal Staffing Calculator'!B$8:B23500,match(F12118,'Internal Staffing Calculator'!E$8:E23500,0)), "Not In Budget"),"")</f>
        <v/>
      </c>
      <c r="I12118" s="184"/>
      <c r="J12118" s="184"/>
      <c r="K12118" s="184"/>
      <c r="L12118" s="183"/>
    </row>
    <row r="12119">
      <c r="A12119" s="454"/>
      <c r="B12119" s="927"/>
      <c r="C12119" s="580"/>
      <c r="D12119" s="939"/>
      <c r="E12119" s="940"/>
      <c r="F12119" s="941"/>
      <c r="G12119" s="937" t="str">
        <f t="array" ref="G12119">xlookup(F12119,'Internal Staffing Calculator'!E:E,'Internal Staffing Calculator'!C:C,"")</f>
        <v/>
      </c>
      <c r="H12119" s="932" t="str">
        <f t="array" ref="H12119">if(F12119&lt;&gt;"", iferror(index('Internal Staffing Calculator'!B$8:B23500,match(F12119,'Internal Staffing Calculator'!E$8:E23500,0)), "Not In Budget"),"")</f>
        <v/>
      </c>
      <c r="I12119" s="184"/>
      <c r="J12119" s="184"/>
      <c r="K12119" s="184"/>
      <c r="L12119" s="183"/>
    </row>
    <row r="12120">
      <c r="A12120" s="454"/>
      <c r="B12120" s="927"/>
      <c r="C12120" s="580"/>
      <c r="D12120" s="939"/>
      <c r="E12120" s="940"/>
      <c r="F12120" s="941"/>
      <c r="G12120" s="937" t="str">
        <f t="array" ref="G12120">xlookup(F12120,'Internal Staffing Calculator'!E:E,'Internal Staffing Calculator'!C:C,"")</f>
        <v/>
      </c>
      <c r="H12120" s="932" t="str">
        <f t="array" ref="H12120">if(F12120&lt;&gt;"", iferror(index('Internal Staffing Calculator'!B$8:B23500,match(F12120,'Internal Staffing Calculator'!E$8:E23500,0)), "Not In Budget"),"")</f>
        <v/>
      </c>
      <c r="I12120" s="184"/>
      <c r="J12120" s="184"/>
      <c r="K12120" s="184"/>
      <c r="L12120" s="183"/>
    </row>
    <row r="12121">
      <c r="A12121" s="454"/>
      <c r="B12121" s="927"/>
      <c r="C12121" s="580"/>
      <c r="D12121" s="939"/>
      <c r="E12121" s="940"/>
      <c r="F12121" s="941"/>
      <c r="G12121" s="937" t="str">
        <f t="array" ref="G12121">xlookup(F12121,'Internal Staffing Calculator'!E:E,'Internal Staffing Calculator'!C:C,"")</f>
        <v/>
      </c>
      <c r="H12121" s="932" t="str">
        <f t="array" ref="H12121">if(F12121&lt;&gt;"", iferror(index('Internal Staffing Calculator'!B$8:B23500,match(F12121,'Internal Staffing Calculator'!E$8:E23500,0)), "Not In Budget"),"")</f>
        <v/>
      </c>
      <c r="I12121" s="184"/>
      <c r="J12121" s="184"/>
      <c r="K12121" s="184"/>
      <c r="L12121" s="183"/>
    </row>
    <row r="12122">
      <c r="A12122" s="454"/>
      <c r="B12122" s="927"/>
      <c r="C12122" s="580"/>
      <c r="D12122" s="939"/>
      <c r="E12122" s="940"/>
      <c r="F12122" s="941"/>
      <c r="G12122" s="937" t="str">
        <f t="array" ref="G12122">xlookup(F12122,'Internal Staffing Calculator'!E:E,'Internal Staffing Calculator'!C:C,"")</f>
        <v/>
      </c>
      <c r="H12122" s="932" t="str">
        <f t="array" ref="H12122">if(F12122&lt;&gt;"", iferror(index('Internal Staffing Calculator'!B$8:B23500,match(F12122,'Internal Staffing Calculator'!E$8:E23500,0)), "Not In Budget"),"")</f>
        <v/>
      </c>
      <c r="I12122" s="184"/>
      <c r="J12122" s="184"/>
      <c r="K12122" s="184"/>
      <c r="L12122" s="183"/>
    </row>
    <row r="12123">
      <c r="A12123" s="454"/>
      <c r="B12123" s="927"/>
      <c r="C12123" s="580"/>
      <c r="D12123" s="939"/>
      <c r="E12123" s="940"/>
      <c r="F12123" s="941"/>
      <c r="G12123" s="937" t="str">
        <f t="array" ref="G12123">xlookup(F12123,'Internal Staffing Calculator'!E:E,'Internal Staffing Calculator'!C:C,"")</f>
        <v/>
      </c>
      <c r="H12123" s="932" t="str">
        <f t="array" ref="H12123">if(F12123&lt;&gt;"", iferror(index('Internal Staffing Calculator'!B$8:B23500,match(F12123,'Internal Staffing Calculator'!E$8:E23500,0)), "Not In Budget"),"")</f>
        <v/>
      </c>
      <c r="I12123" s="184"/>
      <c r="J12123" s="184"/>
      <c r="K12123" s="184"/>
      <c r="L12123" s="183"/>
    </row>
    <row r="12124">
      <c r="A12124" s="454"/>
      <c r="B12124" s="927"/>
      <c r="C12124" s="580"/>
      <c r="D12124" s="939"/>
      <c r="E12124" s="940"/>
      <c r="F12124" s="941"/>
      <c r="G12124" s="937" t="str">
        <f t="array" ref="G12124">xlookup(F12124,'Internal Staffing Calculator'!E:E,'Internal Staffing Calculator'!C:C,"")</f>
        <v/>
      </c>
      <c r="H12124" s="932" t="str">
        <f t="array" ref="H12124">if(F12124&lt;&gt;"", iferror(index('Internal Staffing Calculator'!B$8:B23500,match(F12124,'Internal Staffing Calculator'!E$8:E23500,0)), "Not In Budget"),"")</f>
        <v/>
      </c>
      <c r="I12124" s="184"/>
      <c r="J12124" s="184"/>
      <c r="K12124" s="184"/>
      <c r="L12124" s="183"/>
    </row>
    <row r="12125">
      <c r="A12125" s="454"/>
      <c r="B12125" s="927"/>
      <c r="C12125" s="580"/>
      <c r="D12125" s="939"/>
      <c r="E12125" s="940"/>
      <c r="F12125" s="941"/>
      <c r="G12125" s="937" t="str">
        <f t="array" ref="G12125">xlookup(F12125,'Internal Staffing Calculator'!E:E,'Internal Staffing Calculator'!C:C,"")</f>
        <v/>
      </c>
      <c r="H12125" s="932" t="str">
        <f t="array" ref="H12125">if(F12125&lt;&gt;"", iferror(index('Internal Staffing Calculator'!B$8:B23500,match(F12125,'Internal Staffing Calculator'!E$8:E23500,0)), "Not In Budget"),"")</f>
        <v/>
      </c>
      <c r="I12125" s="184"/>
      <c r="J12125" s="184"/>
      <c r="K12125" s="184"/>
      <c r="L12125" s="183"/>
    </row>
    <row r="12126">
      <c r="A12126" s="454"/>
      <c r="B12126" s="927"/>
      <c r="C12126" s="580"/>
      <c r="D12126" s="939"/>
      <c r="E12126" s="940"/>
      <c r="F12126" s="941"/>
      <c r="G12126" s="937" t="str">
        <f t="array" ref="G12126">xlookup(F12126,'Internal Staffing Calculator'!E:E,'Internal Staffing Calculator'!C:C,"")</f>
        <v/>
      </c>
      <c r="H12126" s="932" t="str">
        <f t="array" ref="H12126">if(F12126&lt;&gt;"", iferror(index('Internal Staffing Calculator'!B$8:B23500,match(F12126,'Internal Staffing Calculator'!E$8:E23500,0)), "Not In Budget"),"")</f>
        <v/>
      </c>
      <c r="I12126" s="184"/>
      <c r="J12126" s="184"/>
      <c r="K12126" s="184"/>
      <c r="L12126" s="183"/>
    </row>
    <row r="12127">
      <c r="A12127" s="454"/>
      <c r="B12127" s="927"/>
      <c r="C12127" s="580"/>
      <c r="D12127" s="939"/>
      <c r="E12127" s="940"/>
      <c r="F12127" s="941"/>
      <c r="G12127" s="937" t="str">
        <f t="array" ref="G12127">xlookup(F12127,'Internal Staffing Calculator'!E:E,'Internal Staffing Calculator'!C:C,"")</f>
        <v/>
      </c>
      <c r="H12127" s="932" t="str">
        <f t="array" ref="H12127">if(F12127&lt;&gt;"", iferror(index('Internal Staffing Calculator'!B$8:B23500,match(F12127,'Internal Staffing Calculator'!E$8:E23500,0)), "Not In Budget"),"")</f>
        <v/>
      </c>
      <c r="I12127" s="184"/>
      <c r="J12127" s="184"/>
      <c r="K12127" s="184"/>
      <c r="L12127" s="183"/>
    </row>
    <row r="12128">
      <c r="A12128" s="454"/>
      <c r="B12128" s="927"/>
      <c r="C12128" s="580"/>
      <c r="D12128" s="939"/>
      <c r="E12128" s="940"/>
      <c r="F12128" s="941"/>
      <c r="G12128" s="937" t="str">
        <f t="array" ref="G12128">xlookup(F12128,'Internal Staffing Calculator'!E:E,'Internal Staffing Calculator'!C:C,"")</f>
        <v/>
      </c>
      <c r="H12128" s="932" t="str">
        <f t="array" ref="H12128">if(F12128&lt;&gt;"", iferror(index('Internal Staffing Calculator'!B$8:B23500,match(F12128,'Internal Staffing Calculator'!E$8:E23500,0)), "Not In Budget"),"")</f>
        <v/>
      </c>
      <c r="I12128" s="184"/>
      <c r="J12128" s="184"/>
      <c r="K12128" s="184"/>
      <c r="L12128" s="183"/>
    </row>
    <row r="12129">
      <c r="A12129" s="454"/>
      <c r="B12129" s="927"/>
      <c r="C12129" s="580"/>
      <c r="D12129" s="939"/>
      <c r="E12129" s="940"/>
      <c r="F12129" s="941"/>
      <c r="G12129" s="937" t="str">
        <f t="array" ref="G12129">xlookup(F12129,'Internal Staffing Calculator'!E:E,'Internal Staffing Calculator'!C:C,"")</f>
        <v/>
      </c>
      <c r="H12129" s="932" t="str">
        <f t="array" ref="H12129">if(F12129&lt;&gt;"", iferror(index('Internal Staffing Calculator'!B$8:B23500,match(F12129,'Internal Staffing Calculator'!E$8:E23500,0)), "Not In Budget"),"")</f>
        <v/>
      </c>
      <c r="I12129" s="184"/>
      <c r="J12129" s="184"/>
      <c r="K12129" s="184"/>
      <c r="L12129" s="183"/>
    </row>
    <row r="12130">
      <c r="A12130" s="454"/>
      <c r="B12130" s="927"/>
      <c r="C12130" s="580"/>
      <c r="D12130" s="939"/>
      <c r="E12130" s="940"/>
      <c r="F12130" s="941"/>
      <c r="G12130" s="937" t="str">
        <f t="array" ref="G12130">xlookup(F12130,'Internal Staffing Calculator'!E:E,'Internal Staffing Calculator'!C:C,"")</f>
        <v/>
      </c>
      <c r="H12130" s="932" t="str">
        <f t="array" ref="H12130">if(F12130&lt;&gt;"", iferror(index('Internal Staffing Calculator'!B$8:B23500,match(F12130,'Internal Staffing Calculator'!E$8:E23500,0)), "Not In Budget"),"")</f>
        <v/>
      </c>
      <c r="I12130" s="184"/>
      <c r="J12130" s="184"/>
      <c r="K12130" s="184"/>
      <c r="L12130" s="183"/>
    </row>
    <row r="12131">
      <c r="A12131" s="454"/>
      <c r="B12131" s="927"/>
      <c r="C12131" s="580"/>
      <c r="D12131" s="939"/>
      <c r="E12131" s="940"/>
      <c r="F12131" s="941"/>
      <c r="G12131" s="937" t="str">
        <f t="array" ref="G12131">xlookup(F12131,'Internal Staffing Calculator'!E:E,'Internal Staffing Calculator'!C:C,"")</f>
        <v/>
      </c>
      <c r="H12131" s="932" t="str">
        <f t="array" ref="H12131">if(F12131&lt;&gt;"", iferror(index('Internal Staffing Calculator'!B$8:B23500,match(F12131,'Internal Staffing Calculator'!E$8:E23500,0)), "Not In Budget"),"")</f>
        <v/>
      </c>
      <c r="I12131" s="184"/>
      <c r="J12131" s="184"/>
      <c r="K12131" s="184"/>
      <c r="L12131" s="183"/>
    </row>
    <row r="12132">
      <c r="A12132" s="454"/>
      <c r="B12132" s="927"/>
      <c r="C12132" s="580"/>
      <c r="D12132" s="939"/>
      <c r="E12132" s="940"/>
      <c r="F12132" s="941"/>
      <c r="G12132" s="937" t="str">
        <f t="array" ref="G12132">xlookup(F12132,'Internal Staffing Calculator'!E:E,'Internal Staffing Calculator'!C:C,"")</f>
        <v/>
      </c>
      <c r="H12132" s="932" t="str">
        <f t="array" ref="H12132">if(F12132&lt;&gt;"", iferror(index('Internal Staffing Calculator'!B$8:B23500,match(F12132,'Internal Staffing Calculator'!E$8:E23500,0)), "Not In Budget"),"")</f>
        <v/>
      </c>
      <c r="I12132" s="184"/>
      <c r="J12132" s="184"/>
      <c r="K12132" s="184"/>
      <c r="L12132" s="183"/>
    </row>
    <row r="12133">
      <c r="A12133" s="454"/>
      <c r="B12133" s="927"/>
      <c r="C12133" s="580"/>
      <c r="D12133" s="939"/>
      <c r="E12133" s="940"/>
      <c r="F12133" s="941"/>
      <c r="G12133" s="937" t="str">
        <f t="array" ref="G12133">xlookup(F12133,'Internal Staffing Calculator'!E:E,'Internal Staffing Calculator'!C:C,"")</f>
        <v/>
      </c>
      <c r="H12133" s="932" t="str">
        <f t="array" ref="H12133">if(F12133&lt;&gt;"", iferror(index('Internal Staffing Calculator'!B$8:B23500,match(F12133,'Internal Staffing Calculator'!E$8:E23500,0)), "Not In Budget"),"")</f>
        <v/>
      </c>
      <c r="I12133" s="184"/>
      <c r="J12133" s="184"/>
      <c r="K12133" s="184"/>
      <c r="L12133" s="183"/>
    </row>
    <row r="12134">
      <c r="A12134" s="454"/>
      <c r="B12134" s="927"/>
      <c r="C12134" s="580"/>
      <c r="D12134" s="939"/>
      <c r="E12134" s="940"/>
      <c r="F12134" s="941"/>
      <c r="G12134" s="937" t="str">
        <f t="array" ref="G12134">xlookup(F12134,'Internal Staffing Calculator'!E:E,'Internal Staffing Calculator'!C:C,"")</f>
        <v/>
      </c>
      <c r="H12134" s="932" t="str">
        <f t="array" ref="H12134">if(F12134&lt;&gt;"", iferror(index('Internal Staffing Calculator'!B$8:B23500,match(F12134,'Internal Staffing Calculator'!E$8:E23500,0)), "Not In Budget"),"")</f>
        <v/>
      </c>
      <c r="I12134" s="184"/>
      <c r="J12134" s="184"/>
      <c r="K12134" s="184"/>
      <c r="L12134" s="183"/>
    </row>
    <row r="12135">
      <c r="A12135" s="454"/>
      <c r="B12135" s="927"/>
      <c r="C12135" s="580"/>
      <c r="D12135" s="939"/>
      <c r="E12135" s="940"/>
      <c r="F12135" s="941"/>
      <c r="G12135" s="937" t="str">
        <f t="array" ref="G12135">xlookup(F12135,'Internal Staffing Calculator'!E:E,'Internal Staffing Calculator'!C:C,"")</f>
        <v/>
      </c>
      <c r="H12135" s="932" t="str">
        <f t="array" ref="H12135">if(F12135&lt;&gt;"", iferror(index('Internal Staffing Calculator'!B$8:B23500,match(F12135,'Internal Staffing Calculator'!E$8:E23500,0)), "Not In Budget"),"")</f>
        <v/>
      </c>
      <c r="I12135" s="184"/>
      <c r="J12135" s="184"/>
      <c r="K12135" s="184"/>
      <c r="L12135" s="183"/>
    </row>
    <row r="12136">
      <c r="A12136" s="454"/>
      <c r="B12136" s="927"/>
      <c r="C12136" s="580"/>
      <c r="D12136" s="939"/>
      <c r="E12136" s="940"/>
      <c r="F12136" s="941"/>
      <c r="G12136" s="937" t="str">
        <f t="array" ref="G12136">xlookup(F12136,'Internal Staffing Calculator'!E:E,'Internal Staffing Calculator'!C:C,"")</f>
        <v/>
      </c>
      <c r="H12136" s="932" t="str">
        <f t="array" ref="H12136">if(F12136&lt;&gt;"", iferror(index('Internal Staffing Calculator'!B$8:B23500,match(F12136,'Internal Staffing Calculator'!E$8:E23500,0)), "Not In Budget"),"")</f>
        <v/>
      </c>
      <c r="I12136" s="184"/>
      <c r="J12136" s="184"/>
      <c r="K12136" s="184"/>
      <c r="L12136" s="183"/>
    </row>
    <row r="12137">
      <c r="A12137" s="454"/>
      <c r="B12137" s="927"/>
      <c r="C12137" s="580"/>
      <c r="D12137" s="939"/>
      <c r="E12137" s="940"/>
      <c r="F12137" s="941"/>
      <c r="G12137" s="937" t="str">
        <f t="array" ref="G12137">xlookup(F12137,'Internal Staffing Calculator'!E:E,'Internal Staffing Calculator'!C:C,"")</f>
        <v/>
      </c>
      <c r="H12137" s="932" t="str">
        <f t="array" ref="H12137">if(F12137&lt;&gt;"", iferror(index('Internal Staffing Calculator'!B$8:B23500,match(F12137,'Internal Staffing Calculator'!E$8:E23500,0)), "Not In Budget"),"")</f>
        <v/>
      </c>
      <c r="I12137" s="184"/>
      <c r="J12137" s="184"/>
      <c r="K12137" s="184"/>
      <c r="L12137" s="183"/>
    </row>
    <row r="12138">
      <c r="A12138" s="454"/>
      <c r="B12138" s="927"/>
      <c r="C12138" s="580"/>
      <c r="D12138" s="939"/>
      <c r="E12138" s="940"/>
      <c r="F12138" s="941"/>
      <c r="G12138" s="937" t="str">
        <f t="array" ref="G12138">xlookup(F12138,'Internal Staffing Calculator'!E:E,'Internal Staffing Calculator'!C:C,"")</f>
        <v/>
      </c>
      <c r="H12138" s="932" t="str">
        <f t="array" ref="H12138">if(F12138&lt;&gt;"", iferror(index('Internal Staffing Calculator'!B$8:B23500,match(F12138,'Internal Staffing Calculator'!E$8:E23500,0)), "Not In Budget"),"")</f>
        <v/>
      </c>
      <c r="I12138" s="184"/>
      <c r="J12138" s="184"/>
      <c r="K12138" s="184"/>
      <c r="L12138" s="183"/>
    </row>
    <row r="12139">
      <c r="A12139" s="454"/>
      <c r="B12139" s="927"/>
      <c r="C12139" s="580"/>
      <c r="D12139" s="939"/>
      <c r="E12139" s="940"/>
      <c r="F12139" s="941"/>
      <c r="G12139" s="937" t="str">
        <f t="array" ref="G12139">xlookup(F12139,'Internal Staffing Calculator'!E:E,'Internal Staffing Calculator'!C:C,"")</f>
        <v/>
      </c>
      <c r="H12139" s="932" t="str">
        <f t="array" ref="H12139">if(F12139&lt;&gt;"", iferror(index('Internal Staffing Calculator'!B$8:B23500,match(F12139,'Internal Staffing Calculator'!E$8:E23500,0)), "Not In Budget"),"")</f>
        <v/>
      </c>
      <c r="I12139" s="184"/>
      <c r="J12139" s="184"/>
      <c r="K12139" s="184"/>
      <c r="L12139" s="183"/>
    </row>
    <row r="12140">
      <c r="A12140" s="454"/>
      <c r="B12140" s="927"/>
      <c r="C12140" s="580"/>
      <c r="D12140" s="939"/>
      <c r="E12140" s="940"/>
      <c r="F12140" s="941"/>
      <c r="G12140" s="937" t="str">
        <f t="array" ref="G12140">xlookup(F12140,'Internal Staffing Calculator'!E:E,'Internal Staffing Calculator'!C:C,"")</f>
        <v/>
      </c>
      <c r="H12140" s="932" t="str">
        <f t="array" ref="H12140">if(F12140&lt;&gt;"", iferror(index('Internal Staffing Calculator'!B$8:B23500,match(F12140,'Internal Staffing Calculator'!E$8:E23500,0)), "Not In Budget"),"")</f>
        <v/>
      </c>
      <c r="I12140" s="184"/>
      <c r="J12140" s="184"/>
      <c r="K12140" s="184"/>
      <c r="L12140" s="183"/>
    </row>
    <row r="12141">
      <c r="A12141" s="454"/>
      <c r="B12141" s="927"/>
      <c r="C12141" s="580"/>
      <c r="D12141" s="939"/>
      <c r="E12141" s="940"/>
      <c r="F12141" s="941"/>
      <c r="G12141" s="937" t="str">
        <f t="array" ref="G12141">xlookup(F12141,'Internal Staffing Calculator'!E:E,'Internal Staffing Calculator'!C:C,"")</f>
        <v/>
      </c>
      <c r="H12141" s="932" t="str">
        <f t="array" ref="H12141">if(F12141&lt;&gt;"", iferror(index('Internal Staffing Calculator'!B$8:B23500,match(F12141,'Internal Staffing Calculator'!E$8:E23500,0)), "Not In Budget"),"")</f>
        <v/>
      </c>
      <c r="I12141" s="184"/>
      <c r="J12141" s="184"/>
      <c r="K12141" s="184"/>
      <c r="L12141" s="183"/>
    </row>
    <row r="12142">
      <c r="A12142" s="454"/>
      <c r="B12142" s="927"/>
      <c r="C12142" s="580"/>
      <c r="D12142" s="939"/>
      <c r="E12142" s="940"/>
      <c r="F12142" s="941"/>
      <c r="G12142" s="937" t="str">
        <f t="array" ref="G12142">xlookup(F12142,'Internal Staffing Calculator'!E:E,'Internal Staffing Calculator'!C:C,"")</f>
        <v/>
      </c>
      <c r="H12142" s="932" t="str">
        <f t="array" ref="H12142">if(F12142&lt;&gt;"", iferror(index('Internal Staffing Calculator'!B$8:B23500,match(F12142,'Internal Staffing Calculator'!E$8:E23500,0)), "Not In Budget"),"")</f>
        <v/>
      </c>
      <c r="I12142" s="184"/>
      <c r="J12142" s="184"/>
      <c r="K12142" s="184"/>
      <c r="L12142" s="183"/>
    </row>
    <row r="12143">
      <c r="A12143" s="454"/>
      <c r="B12143" s="927"/>
      <c r="C12143" s="580"/>
      <c r="D12143" s="939"/>
      <c r="E12143" s="940"/>
      <c r="F12143" s="941"/>
      <c r="G12143" s="937" t="str">
        <f t="array" ref="G12143">xlookup(F12143,'Internal Staffing Calculator'!E:E,'Internal Staffing Calculator'!C:C,"")</f>
        <v/>
      </c>
      <c r="H12143" s="932" t="str">
        <f t="array" ref="H12143">if(F12143&lt;&gt;"", iferror(index('Internal Staffing Calculator'!B$8:B23500,match(F12143,'Internal Staffing Calculator'!E$8:E23500,0)), "Not In Budget"),"")</f>
        <v/>
      </c>
      <c r="I12143" s="184"/>
      <c r="J12143" s="184"/>
      <c r="K12143" s="184"/>
      <c r="L12143" s="183"/>
    </row>
    <row r="12144">
      <c r="A12144" s="454"/>
      <c r="B12144" s="927"/>
      <c r="C12144" s="580"/>
      <c r="D12144" s="939"/>
      <c r="E12144" s="940"/>
      <c r="F12144" s="941"/>
      <c r="G12144" s="937" t="str">
        <f t="array" ref="G12144">xlookup(F12144,'Internal Staffing Calculator'!E:E,'Internal Staffing Calculator'!C:C,"")</f>
        <v/>
      </c>
      <c r="H12144" s="932" t="str">
        <f t="array" ref="H12144">if(F12144&lt;&gt;"", iferror(index('Internal Staffing Calculator'!B$8:B23500,match(F12144,'Internal Staffing Calculator'!E$8:E23500,0)), "Not In Budget"),"")</f>
        <v/>
      </c>
      <c r="I12144" s="184"/>
      <c r="J12144" s="184"/>
      <c r="K12144" s="184"/>
      <c r="L12144" s="183"/>
    </row>
    <row r="12145">
      <c r="A12145" s="454"/>
      <c r="B12145" s="927"/>
      <c r="C12145" s="580"/>
      <c r="D12145" s="939"/>
      <c r="E12145" s="940"/>
      <c r="F12145" s="941"/>
      <c r="G12145" s="937" t="str">
        <f t="array" ref="G12145">xlookup(F12145,'Internal Staffing Calculator'!E:E,'Internal Staffing Calculator'!C:C,"")</f>
        <v/>
      </c>
      <c r="H12145" s="932" t="str">
        <f t="array" ref="H12145">if(F12145&lt;&gt;"", iferror(index('Internal Staffing Calculator'!B$8:B23500,match(F12145,'Internal Staffing Calculator'!E$8:E23500,0)), "Not In Budget"),"")</f>
        <v/>
      </c>
      <c r="I12145" s="184"/>
      <c r="J12145" s="184"/>
      <c r="K12145" s="184"/>
      <c r="L12145" s="183"/>
    </row>
    <row r="12146">
      <c r="A12146" s="454"/>
      <c r="B12146" s="927"/>
      <c r="C12146" s="580"/>
      <c r="D12146" s="939"/>
      <c r="E12146" s="940"/>
      <c r="F12146" s="941"/>
      <c r="G12146" s="937" t="str">
        <f t="array" ref="G12146">xlookup(F12146,'Internal Staffing Calculator'!E:E,'Internal Staffing Calculator'!C:C,"")</f>
        <v/>
      </c>
      <c r="H12146" s="932" t="str">
        <f t="array" ref="H12146">if(F12146&lt;&gt;"", iferror(index('Internal Staffing Calculator'!B$8:B23500,match(F12146,'Internal Staffing Calculator'!E$8:E23500,0)), "Not In Budget"),"")</f>
        <v/>
      </c>
      <c r="I12146" s="184"/>
      <c r="J12146" s="184"/>
      <c r="K12146" s="184"/>
      <c r="L12146" s="183"/>
    </row>
    <row r="12147">
      <c r="A12147" s="454"/>
      <c r="B12147" s="927"/>
      <c r="C12147" s="580"/>
      <c r="D12147" s="939"/>
      <c r="E12147" s="940"/>
      <c r="F12147" s="941"/>
      <c r="G12147" s="937" t="str">
        <f t="array" ref="G12147">xlookup(F12147,'Internal Staffing Calculator'!E:E,'Internal Staffing Calculator'!C:C,"")</f>
        <v/>
      </c>
      <c r="H12147" s="932" t="str">
        <f t="array" ref="H12147">if(F12147&lt;&gt;"", iferror(index('Internal Staffing Calculator'!B$8:B23500,match(F12147,'Internal Staffing Calculator'!E$8:E23500,0)), "Not In Budget"),"")</f>
        <v/>
      </c>
      <c r="I12147" s="184"/>
      <c r="J12147" s="184"/>
      <c r="K12147" s="184"/>
      <c r="L12147" s="183"/>
    </row>
    <row r="12148">
      <c r="A12148" s="454"/>
      <c r="B12148" s="927"/>
      <c r="C12148" s="580"/>
      <c r="D12148" s="939"/>
      <c r="E12148" s="940"/>
      <c r="F12148" s="941"/>
      <c r="G12148" s="937" t="str">
        <f t="array" ref="G12148">xlookup(F12148,'Internal Staffing Calculator'!E:E,'Internal Staffing Calculator'!C:C,"")</f>
        <v/>
      </c>
      <c r="H12148" s="932" t="str">
        <f t="array" ref="H12148">if(F12148&lt;&gt;"", iferror(index('Internal Staffing Calculator'!B$8:B23500,match(F12148,'Internal Staffing Calculator'!E$8:E23500,0)), "Not In Budget"),"")</f>
        <v/>
      </c>
      <c r="I12148" s="184"/>
      <c r="J12148" s="184"/>
      <c r="K12148" s="184"/>
      <c r="L12148" s="183"/>
    </row>
    <row r="12149">
      <c r="A12149" s="454"/>
      <c r="B12149" s="927"/>
      <c r="C12149" s="580"/>
      <c r="D12149" s="939"/>
      <c r="E12149" s="940"/>
      <c r="F12149" s="941"/>
      <c r="G12149" s="937" t="str">
        <f t="array" ref="G12149">xlookup(F12149,'Internal Staffing Calculator'!E:E,'Internal Staffing Calculator'!C:C,"")</f>
        <v/>
      </c>
      <c r="H12149" s="932" t="str">
        <f t="array" ref="H12149">if(F12149&lt;&gt;"", iferror(index('Internal Staffing Calculator'!B$8:B23500,match(F12149,'Internal Staffing Calculator'!E$8:E23500,0)), "Not In Budget"),"")</f>
        <v/>
      </c>
      <c r="I12149" s="184"/>
      <c r="J12149" s="184"/>
      <c r="K12149" s="184"/>
      <c r="L12149" s="183"/>
    </row>
    <row r="12150">
      <c r="A12150" s="454"/>
      <c r="B12150" s="927"/>
      <c r="C12150" s="580"/>
      <c r="D12150" s="939"/>
      <c r="E12150" s="940"/>
      <c r="F12150" s="941"/>
      <c r="G12150" s="937" t="str">
        <f t="array" ref="G12150">xlookup(F12150,'Internal Staffing Calculator'!E:E,'Internal Staffing Calculator'!C:C,"")</f>
        <v/>
      </c>
      <c r="H12150" s="932" t="str">
        <f t="array" ref="H12150">if(F12150&lt;&gt;"", iferror(index('Internal Staffing Calculator'!B$8:B23500,match(F12150,'Internal Staffing Calculator'!E$8:E23500,0)), "Not In Budget"),"")</f>
        <v/>
      </c>
      <c r="I12150" s="184"/>
      <c r="J12150" s="184"/>
      <c r="K12150" s="184"/>
      <c r="L12150" s="183"/>
    </row>
    <row r="12151">
      <c r="A12151" s="454"/>
      <c r="B12151" s="927"/>
      <c r="C12151" s="580"/>
      <c r="D12151" s="939"/>
      <c r="E12151" s="940"/>
      <c r="F12151" s="941"/>
      <c r="G12151" s="937" t="str">
        <f t="array" ref="G12151">xlookup(F12151,'Internal Staffing Calculator'!E:E,'Internal Staffing Calculator'!C:C,"")</f>
        <v/>
      </c>
      <c r="H12151" s="932" t="str">
        <f t="array" ref="H12151">if(F12151&lt;&gt;"", iferror(index('Internal Staffing Calculator'!B$8:B23500,match(F12151,'Internal Staffing Calculator'!E$8:E23500,0)), "Not In Budget"),"")</f>
        <v/>
      </c>
      <c r="I12151" s="184"/>
      <c r="J12151" s="184"/>
      <c r="K12151" s="184"/>
      <c r="L12151" s="183"/>
    </row>
    <row r="12152">
      <c r="A12152" s="454"/>
      <c r="B12152" s="927"/>
      <c r="C12152" s="580"/>
      <c r="D12152" s="939"/>
      <c r="E12152" s="940"/>
      <c r="F12152" s="941"/>
      <c r="G12152" s="937" t="str">
        <f t="array" ref="G12152">xlookup(F12152,'Internal Staffing Calculator'!E:E,'Internal Staffing Calculator'!C:C,"")</f>
        <v/>
      </c>
      <c r="H12152" s="932" t="str">
        <f t="array" ref="H12152">if(F12152&lt;&gt;"", iferror(index('Internal Staffing Calculator'!B$8:B23500,match(F12152,'Internal Staffing Calculator'!E$8:E23500,0)), "Not In Budget"),"")</f>
        <v/>
      </c>
      <c r="I12152" s="184"/>
      <c r="J12152" s="184"/>
      <c r="K12152" s="184"/>
      <c r="L12152" s="183"/>
    </row>
    <row r="12153">
      <c r="A12153" s="454"/>
      <c r="B12153" s="927"/>
      <c r="C12153" s="580"/>
      <c r="D12153" s="939"/>
      <c r="E12153" s="940"/>
      <c r="F12153" s="941"/>
      <c r="G12153" s="937" t="str">
        <f t="array" ref="G12153">xlookup(F12153,'Internal Staffing Calculator'!E:E,'Internal Staffing Calculator'!C:C,"")</f>
        <v/>
      </c>
      <c r="H12153" s="932" t="str">
        <f t="array" ref="H12153">if(F12153&lt;&gt;"", iferror(index('Internal Staffing Calculator'!B$8:B23500,match(F12153,'Internal Staffing Calculator'!E$8:E23500,0)), "Not In Budget"),"")</f>
        <v/>
      </c>
      <c r="I12153" s="184"/>
      <c r="J12153" s="184"/>
      <c r="K12153" s="184"/>
      <c r="L12153" s="183"/>
    </row>
    <row r="12154">
      <c r="A12154" s="454"/>
      <c r="B12154" s="927"/>
      <c r="C12154" s="580"/>
      <c r="D12154" s="939"/>
      <c r="E12154" s="940"/>
      <c r="F12154" s="941"/>
      <c r="G12154" s="937" t="str">
        <f t="array" ref="G12154">xlookup(F12154,'Internal Staffing Calculator'!E:E,'Internal Staffing Calculator'!C:C,"")</f>
        <v/>
      </c>
      <c r="H12154" s="932" t="str">
        <f t="array" ref="H12154">if(F12154&lt;&gt;"", iferror(index('Internal Staffing Calculator'!B$8:B23500,match(F12154,'Internal Staffing Calculator'!E$8:E23500,0)), "Not In Budget"),"")</f>
        <v/>
      </c>
      <c r="I12154" s="184"/>
      <c r="J12154" s="184"/>
      <c r="K12154" s="184"/>
      <c r="L12154" s="183"/>
    </row>
    <row r="12155">
      <c r="A12155" s="454"/>
      <c r="B12155" s="927"/>
      <c r="C12155" s="580"/>
      <c r="D12155" s="939"/>
      <c r="E12155" s="940"/>
      <c r="F12155" s="941"/>
      <c r="G12155" s="937" t="str">
        <f t="array" ref="G12155">xlookup(F12155,'Internal Staffing Calculator'!E:E,'Internal Staffing Calculator'!C:C,"")</f>
        <v/>
      </c>
      <c r="H12155" s="932" t="str">
        <f t="array" ref="H12155">if(F12155&lt;&gt;"", iferror(index('Internal Staffing Calculator'!B$8:B23500,match(F12155,'Internal Staffing Calculator'!E$8:E23500,0)), "Not In Budget"),"")</f>
        <v/>
      </c>
      <c r="I12155" s="184"/>
      <c r="J12155" s="184"/>
      <c r="K12155" s="184"/>
      <c r="L12155" s="183"/>
    </row>
    <row r="12156">
      <c r="A12156" s="454"/>
      <c r="B12156" s="927"/>
      <c r="C12156" s="580"/>
      <c r="D12156" s="939"/>
      <c r="E12156" s="940"/>
      <c r="F12156" s="941"/>
      <c r="G12156" s="937" t="str">
        <f t="array" ref="G12156">xlookup(F12156,'Internal Staffing Calculator'!E:E,'Internal Staffing Calculator'!C:C,"")</f>
        <v/>
      </c>
      <c r="H12156" s="932" t="str">
        <f t="array" ref="H12156">if(F12156&lt;&gt;"", iferror(index('Internal Staffing Calculator'!B$8:B23500,match(F12156,'Internal Staffing Calculator'!E$8:E23500,0)), "Not In Budget"),"")</f>
        <v/>
      </c>
      <c r="I12156" s="184"/>
      <c r="J12156" s="184"/>
      <c r="K12156" s="184"/>
      <c r="L12156" s="183"/>
    </row>
    <row r="12157">
      <c r="A12157" s="454"/>
      <c r="B12157" s="927"/>
      <c r="C12157" s="580"/>
      <c r="D12157" s="939"/>
      <c r="E12157" s="940"/>
      <c r="F12157" s="941"/>
      <c r="G12157" s="937" t="str">
        <f t="array" ref="G12157">xlookup(F12157,'Internal Staffing Calculator'!E:E,'Internal Staffing Calculator'!C:C,"")</f>
        <v/>
      </c>
      <c r="H12157" s="932" t="str">
        <f t="array" ref="H12157">if(F12157&lt;&gt;"", iferror(index('Internal Staffing Calculator'!B$8:B23500,match(F12157,'Internal Staffing Calculator'!E$8:E23500,0)), "Not In Budget"),"")</f>
        <v/>
      </c>
      <c r="I12157" s="184"/>
      <c r="J12157" s="184"/>
      <c r="K12157" s="184"/>
      <c r="L12157" s="183"/>
    </row>
    <row r="12158">
      <c r="A12158" s="454"/>
      <c r="B12158" s="927"/>
      <c r="C12158" s="580"/>
      <c r="D12158" s="939"/>
      <c r="E12158" s="940"/>
      <c r="F12158" s="941"/>
      <c r="G12158" s="937" t="str">
        <f t="array" ref="G12158">xlookup(F12158,'Internal Staffing Calculator'!E:E,'Internal Staffing Calculator'!C:C,"")</f>
        <v/>
      </c>
      <c r="H12158" s="932" t="str">
        <f t="array" ref="H12158">if(F12158&lt;&gt;"", iferror(index('Internal Staffing Calculator'!B$8:B23500,match(F12158,'Internal Staffing Calculator'!E$8:E23500,0)), "Not In Budget"),"")</f>
        <v/>
      </c>
      <c r="I12158" s="184"/>
      <c r="J12158" s="184"/>
      <c r="K12158" s="184"/>
      <c r="L12158" s="183"/>
    </row>
    <row r="12159">
      <c r="A12159" s="454"/>
      <c r="B12159" s="927"/>
      <c r="C12159" s="580"/>
      <c r="D12159" s="939"/>
      <c r="E12159" s="940"/>
      <c r="F12159" s="941"/>
      <c r="G12159" s="937" t="str">
        <f t="array" ref="G12159">xlookup(F12159,'Internal Staffing Calculator'!E:E,'Internal Staffing Calculator'!C:C,"")</f>
        <v/>
      </c>
      <c r="H12159" s="932" t="str">
        <f t="array" ref="H12159">if(F12159&lt;&gt;"", iferror(index('Internal Staffing Calculator'!B$8:B23500,match(F12159,'Internal Staffing Calculator'!E$8:E23500,0)), "Not In Budget"),"")</f>
        <v/>
      </c>
      <c r="I12159" s="184"/>
      <c r="J12159" s="184"/>
      <c r="K12159" s="184"/>
      <c r="L12159" s="183"/>
    </row>
    <row r="12160">
      <c r="A12160" s="454"/>
      <c r="B12160" s="927"/>
      <c r="C12160" s="580"/>
      <c r="D12160" s="939"/>
      <c r="E12160" s="940"/>
      <c r="F12160" s="941"/>
      <c r="G12160" s="937" t="str">
        <f t="array" ref="G12160">xlookup(F12160,'Internal Staffing Calculator'!E:E,'Internal Staffing Calculator'!C:C,"")</f>
        <v/>
      </c>
      <c r="H12160" s="932" t="str">
        <f t="array" ref="H12160">if(F12160&lt;&gt;"", iferror(index('Internal Staffing Calculator'!B$8:B23500,match(F12160,'Internal Staffing Calculator'!E$8:E23500,0)), "Not In Budget"),"")</f>
        <v/>
      </c>
      <c r="I12160" s="184"/>
      <c r="J12160" s="184"/>
      <c r="K12160" s="184"/>
      <c r="L12160" s="183"/>
    </row>
    <row r="12161">
      <c r="A12161" s="454"/>
      <c r="B12161" s="927"/>
      <c r="C12161" s="580"/>
      <c r="D12161" s="939"/>
      <c r="E12161" s="940"/>
      <c r="F12161" s="941"/>
      <c r="G12161" s="937" t="str">
        <f t="array" ref="G12161">xlookup(F12161,'Internal Staffing Calculator'!E:E,'Internal Staffing Calculator'!C:C,"")</f>
        <v/>
      </c>
      <c r="H12161" s="932" t="str">
        <f t="array" ref="H12161">if(F12161&lt;&gt;"", iferror(index('Internal Staffing Calculator'!B$8:B23500,match(F12161,'Internal Staffing Calculator'!E$8:E23500,0)), "Not In Budget"),"")</f>
        <v/>
      </c>
      <c r="I12161" s="184"/>
      <c r="J12161" s="184"/>
      <c r="K12161" s="184"/>
      <c r="L12161" s="183"/>
    </row>
    <row r="12162">
      <c r="A12162" s="454"/>
      <c r="B12162" s="927"/>
      <c r="C12162" s="580"/>
      <c r="D12162" s="939"/>
      <c r="E12162" s="940"/>
      <c r="F12162" s="941"/>
      <c r="G12162" s="937" t="str">
        <f t="array" ref="G12162">xlookup(F12162,'Internal Staffing Calculator'!E:E,'Internal Staffing Calculator'!C:C,"")</f>
        <v/>
      </c>
      <c r="H12162" s="932" t="str">
        <f t="array" ref="H12162">if(F12162&lt;&gt;"", iferror(index('Internal Staffing Calculator'!B$8:B23500,match(F12162,'Internal Staffing Calculator'!E$8:E23500,0)), "Not In Budget"),"")</f>
        <v/>
      </c>
      <c r="I12162" s="184"/>
      <c r="J12162" s="184"/>
      <c r="K12162" s="184"/>
      <c r="L12162" s="183"/>
    </row>
    <row r="12163">
      <c r="A12163" s="454"/>
      <c r="B12163" s="927"/>
      <c r="C12163" s="580"/>
      <c r="D12163" s="939"/>
      <c r="E12163" s="940"/>
      <c r="F12163" s="941"/>
      <c r="G12163" s="937" t="str">
        <f t="array" ref="G12163">xlookup(F12163,'Internal Staffing Calculator'!E:E,'Internal Staffing Calculator'!C:C,"")</f>
        <v/>
      </c>
      <c r="H12163" s="932" t="str">
        <f t="array" ref="H12163">if(F12163&lt;&gt;"", iferror(index('Internal Staffing Calculator'!B$8:B23500,match(F12163,'Internal Staffing Calculator'!E$8:E23500,0)), "Not In Budget"),"")</f>
        <v/>
      </c>
      <c r="I12163" s="184"/>
      <c r="J12163" s="184"/>
      <c r="K12163" s="184"/>
      <c r="L12163" s="183"/>
    </row>
    <row r="12164">
      <c r="A12164" s="454"/>
      <c r="B12164" s="927"/>
      <c r="C12164" s="580"/>
      <c r="D12164" s="939"/>
      <c r="E12164" s="940"/>
      <c r="F12164" s="941"/>
      <c r="G12164" s="937" t="str">
        <f t="array" ref="G12164">xlookup(F12164,'Internal Staffing Calculator'!E:E,'Internal Staffing Calculator'!C:C,"")</f>
        <v/>
      </c>
      <c r="H12164" s="932" t="str">
        <f t="array" ref="H12164">if(F12164&lt;&gt;"", iferror(index('Internal Staffing Calculator'!B$8:B23500,match(F12164,'Internal Staffing Calculator'!E$8:E23500,0)), "Not In Budget"),"")</f>
        <v/>
      </c>
      <c r="I12164" s="184"/>
      <c r="J12164" s="184"/>
      <c r="K12164" s="184"/>
      <c r="L12164" s="183"/>
    </row>
    <row r="12165">
      <c r="A12165" s="454"/>
      <c r="B12165" s="927"/>
      <c r="C12165" s="580"/>
      <c r="D12165" s="939"/>
      <c r="E12165" s="940"/>
      <c r="F12165" s="941"/>
      <c r="G12165" s="937" t="str">
        <f t="array" ref="G12165">xlookup(F12165,'Internal Staffing Calculator'!E:E,'Internal Staffing Calculator'!C:C,"")</f>
        <v/>
      </c>
      <c r="H12165" s="932" t="str">
        <f t="array" ref="H12165">if(F12165&lt;&gt;"", iferror(index('Internal Staffing Calculator'!B$8:B23500,match(F12165,'Internal Staffing Calculator'!E$8:E23500,0)), "Not In Budget"),"")</f>
        <v/>
      </c>
      <c r="I12165" s="184"/>
      <c r="J12165" s="184"/>
      <c r="K12165" s="184"/>
      <c r="L12165" s="183"/>
    </row>
    <row r="12166">
      <c r="A12166" s="454"/>
      <c r="B12166" s="927"/>
      <c r="C12166" s="580"/>
      <c r="D12166" s="939"/>
      <c r="E12166" s="940"/>
      <c r="F12166" s="941"/>
      <c r="G12166" s="937" t="str">
        <f t="array" ref="G12166">xlookup(F12166,'Internal Staffing Calculator'!E:E,'Internal Staffing Calculator'!C:C,"")</f>
        <v/>
      </c>
      <c r="H12166" s="932" t="str">
        <f t="array" ref="H12166">if(F12166&lt;&gt;"", iferror(index('Internal Staffing Calculator'!B$8:B23500,match(F12166,'Internal Staffing Calculator'!E$8:E23500,0)), "Not In Budget"),"")</f>
        <v/>
      </c>
      <c r="I12166" s="184"/>
      <c r="J12166" s="184"/>
      <c r="K12166" s="184"/>
      <c r="L12166" s="183"/>
    </row>
    <row r="12167">
      <c r="A12167" s="454"/>
      <c r="B12167" s="927"/>
      <c r="C12167" s="580"/>
      <c r="D12167" s="939"/>
      <c r="E12167" s="940"/>
      <c r="F12167" s="941"/>
      <c r="G12167" s="937" t="str">
        <f t="array" ref="G12167">xlookup(F12167,'Internal Staffing Calculator'!E:E,'Internal Staffing Calculator'!C:C,"")</f>
        <v/>
      </c>
      <c r="H12167" s="932" t="str">
        <f t="array" ref="H12167">if(F12167&lt;&gt;"", iferror(index('Internal Staffing Calculator'!B$8:B23500,match(F12167,'Internal Staffing Calculator'!E$8:E23500,0)), "Not In Budget"),"")</f>
        <v/>
      </c>
      <c r="I12167" s="184"/>
      <c r="J12167" s="184"/>
      <c r="K12167" s="184"/>
      <c r="L12167" s="183"/>
    </row>
    <row r="12168">
      <c r="A12168" s="454"/>
      <c r="B12168" s="927"/>
      <c r="C12168" s="580"/>
      <c r="D12168" s="939"/>
      <c r="E12168" s="940"/>
      <c r="F12168" s="941"/>
      <c r="G12168" s="937" t="str">
        <f t="array" ref="G12168">xlookup(F12168,'Internal Staffing Calculator'!E:E,'Internal Staffing Calculator'!C:C,"")</f>
        <v/>
      </c>
      <c r="H12168" s="932" t="str">
        <f t="array" ref="H12168">if(F12168&lt;&gt;"", iferror(index('Internal Staffing Calculator'!B$8:B23500,match(F12168,'Internal Staffing Calculator'!E$8:E23500,0)), "Not In Budget"),"")</f>
        <v/>
      </c>
      <c r="I12168" s="184"/>
      <c r="J12168" s="184"/>
      <c r="K12168" s="184"/>
      <c r="L12168" s="183"/>
    </row>
    <row r="12169">
      <c r="A12169" s="454"/>
      <c r="B12169" s="927"/>
      <c r="C12169" s="580"/>
      <c r="D12169" s="939"/>
      <c r="E12169" s="940"/>
      <c r="F12169" s="941"/>
      <c r="G12169" s="937" t="str">
        <f t="array" ref="G12169">xlookup(F12169,'Internal Staffing Calculator'!E:E,'Internal Staffing Calculator'!C:C,"")</f>
        <v/>
      </c>
      <c r="H12169" s="932" t="str">
        <f t="array" ref="H12169">if(F12169&lt;&gt;"", iferror(index('Internal Staffing Calculator'!B$8:B23500,match(F12169,'Internal Staffing Calculator'!E$8:E23500,0)), "Not In Budget"),"")</f>
        <v/>
      </c>
      <c r="I12169" s="184"/>
      <c r="J12169" s="184"/>
      <c r="K12169" s="184"/>
      <c r="L12169" s="183"/>
    </row>
    <row r="12170">
      <c r="A12170" s="454"/>
      <c r="B12170" s="927"/>
      <c r="C12170" s="580"/>
      <c r="D12170" s="939"/>
      <c r="E12170" s="940"/>
      <c r="F12170" s="941"/>
      <c r="G12170" s="937" t="str">
        <f t="array" ref="G12170">xlookup(F12170,'Internal Staffing Calculator'!E:E,'Internal Staffing Calculator'!C:C,"")</f>
        <v/>
      </c>
      <c r="H12170" s="932" t="str">
        <f t="array" ref="H12170">if(F12170&lt;&gt;"", iferror(index('Internal Staffing Calculator'!B$8:B23500,match(F12170,'Internal Staffing Calculator'!E$8:E23500,0)), "Not In Budget"),"")</f>
        <v/>
      </c>
      <c r="I12170" s="184"/>
      <c r="J12170" s="184"/>
      <c r="K12170" s="184"/>
      <c r="L12170" s="183"/>
    </row>
    <row r="12171">
      <c r="A12171" s="454"/>
      <c r="B12171" s="927"/>
      <c r="C12171" s="580"/>
      <c r="D12171" s="939"/>
      <c r="E12171" s="940"/>
      <c r="F12171" s="941"/>
      <c r="G12171" s="937" t="str">
        <f t="array" ref="G12171">xlookup(F12171,'Internal Staffing Calculator'!E:E,'Internal Staffing Calculator'!C:C,"")</f>
        <v/>
      </c>
      <c r="H12171" s="932" t="str">
        <f t="array" ref="H12171">if(F12171&lt;&gt;"", iferror(index('Internal Staffing Calculator'!B$8:B23500,match(F12171,'Internal Staffing Calculator'!E$8:E23500,0)), "Not In Budget"),"")</f>
        <v/>
      </c>
      <c r="I12171" s="184"/>
      <c r="J12171" s="184"/>
      <c r="K12171" s="184"/>
      <c r="L12171" s="183"/>
    </row>
    <row r="12172">
      <c r="A12172" s="454"/>
      <c r="B12172" s="927"/>
      <c r="C12172" s="580"/>
      <c r="D12172" s="939"/>
      <c r="E12172" s="940"/>
      <c r="F12172" s="941"/>
      <c r="G12172" s="937" t="str">
        <f t="array" ref="G12172">xlookup(F12172,'Internal Staffing Calculator'!E:E,'Internal Staffing Calculator'!C:C,"")</f>
        <v/>
      </c>
      <c r="H12172" s="932" t="str">
        <f t="array" ref="H12172">if(F12172&lt;&gt;"", iferror(index('Internal Staffing Calculator'!B$8:B23500,match(F12172,'Internal Staffing Calculator'!E$8:E23500,0)), "Not In Budget"),"")</f>
        <v/>
      </c>
      <c r="I12172" s="184"/>
      <c r="J12172" s="184"/>
      <c r="K12172" s="184"/>
      <c r="L12172" s="183"/>
    </row>
    <row r="12173">
      <c r="A12173" s="454"/>
      <c r="B12173" s="927"/>
      <c r="C12173" s="580"/>
      <c r="D12173" s="939"/>
      <c r="E12173" s="940"/>
      <c r="F12173" s="941"/>
      <c r="G12173" s="937" t="str">
        <f t="array" ref="G12173">xlookup(F12173,'Internal Staffing Calculator'!E:E,'Internal Staffing Calculator'!C:C,"")</f>
        <v/>
      </c>
      <c r="H12173" s="932" t="str">
        <f t="array" ref="H12173">if(F12173&lt;&gt;"", iferror(index('Internal Staffing Calculator'!B$8:B23500,match(F12173,'Internal Staffing Calculator'!E$8:E23500,0)), "Not In Budget"),"")</f>
        <v/>
      </c>
      <c r="I12173" s="184"/>
      <c r="J12173" s="184"/>
      <c r="K12173" s="184"/>
      <c r="L12173" s="183"/>
    </row>
    <row r="12174">
      <c r="A12174" s="454"/>
      <c r="B12174" s="927"/>
      <c r="C12174" s="580"/>
      <c r="D12174" s="939"/>
      <c r="E12174" s="940"/>
      <c r="F12174" s="941"/>
      <c r="G12174" s="937" t="str">
        <f t="array" ref="G12174">xlookup(F12174,'Internal Staffing Calculator'!E:E,'Internal Staffing Calculator'!C:C,"")</f>
        <v/>
      </c>
      <c r="H12174" s="932" t="str">
        <f t="array" ref="H12174">if(F12174&lt;&gt;"", iferror(index('Internal Staffing Calculator'!B$8:B23500,match(F12174,'Internal Staffing Calculator'!E$8:E23500,0)), "Not In Budget"),"")</f>
        <v/>
      </c>
      <c r="I12174" s="184"/>
      <c r="J12174" s="184"/>
      <c r="K12174" s="184"/>
      <c r="L12174" s="183"/>
    </row>
    <row r="12175">
      <c r="A12175" s="454"/>
      <c r="B12175" s="927"/>
      <c r="C12175" s="580"/>
      <c r="D12175" s="939"/>
      <c r="E12175" s="940"/>
      <c r="F12175" s="941"/>
      <c r="G12175" s="937" t="str">
        <f t="array" ref="G12175">xlookup(F12175,'Internal Staffing Calculator'!E:E,'Internal Staffing Calculator'!C:C,"")</f>
        <v/>
      </c>
      <c r="H12175" s="932" t="str">
        <f t="array" ref="H12175">if(F12175&lt;&gt;"", iferror(index('Internal Staffing Calculator'!B$8:B23500,match(F12175,'Internal Staffing Calculator'!E$8:E23500,0)), "Not In Budget"),"")</f>
        <v/>
      </c>
      <c r="I12175" s="184"/>
      <c r="J12175" s="184"/>
      <c r="K12175" s="184"/>
      <c r="L12175" s="183"/>
    </row>
    <row r="12176">
      <c r="A12176" s="454"/>
      <c r="B12176" s="927"/>
      <c r="C12176" s="580"/>
      <c r="D12176" s="939"/>
      <c r="E12176" s="940"/>
      <c r="F12176" s="941"/>
      <c r="G12176" s="937" t="str">
        <f t="array" ref="G12176">xlookup(F12176,'Internal Staffing Calculator'!E:E,'Internal Staffing Calculator'!C:C,"")</f>
        <v/>
      </c>
      <c r="H12176" s="932" t="str">
        <f t="array" ref="H12176">if(F12176&lt;&gt;"", iferror(index('Internal Staffing Calculator'!B$8:B23500,match(F12176,'Internal Staffing Calculator'!E$8:E23500,0)), "Not In Budget"),"")</f>
        <v/>
      </c>
      <c r="I12176" s="184"/>
      <c r="J12176" s="184"/>
      <c r="K12176" s="184"/>
      <c r="L12176" s="183"/>
    </row>
    <row r="12177">
      <c r="A12177" s="454"/>
      <c r="B12177" s="927"/>
      <c r="C12177" s="580"/>
      <c r="D12177" s="939"/>
      <c r="E12177" s="940"/>
      <c r="F12177" s="941"/>
      <c r="G12177" s="937" t="str">
        <f t="array" ref="G12177">xlookup(F12177,'Internal Staffing Calculator'!E:E,'Internal Staffing Calculator'!C:C,"")</f>
        <v/>
      </c>
      <c r="H12177" s="932" t="str">
        <f t="array" ref="H12177">if(F12177&lt;&gt;"", iferror(index('Internal Staffing Calculator'!B$8:B23500,match(F12177,'Internal Staffing Calculator'!E$8:E23500,0)), "Not In Budget"),"")</f>
        <v/>
      </c>
      <c r="I12177" s="184"/>
      <c r="J12177" s="184"/>
      <c r="K12177" s="184"/>
      <c r="L12177" s="183"/>
    </row>
    <row r="12178">
      <c r="A12178" s="454"/>
      <c r="B12178" s="927"/>
      <c r="C12178" s="580"/>
      <c r="D12178" s="939"/>
      <c r="E12178" s="940"/>
      <c r="F12178" s="941"/>
      <c r="G12178" s="937" t="str">
        <f t="array" ref="G12178">xlookup(F12178,'Internal Staffing Calculator'!E:E,'Internal Staffing Calculator'!C:C,"")</f>
        <v/>
      </c>
      <c r="H12178" s="932" t="str">
        <f t="array" ref="H12178">if(F12178&lt;&gt;"", iferror(index('Internal Staffing Calculator'!B$8:B23500,match(F12178,'Internal Staffing Calculator'!E$8:E23500,0)), "Not In Budget"),"")</f>
        <v/>
      </c>
      <c r="I12178" s="184"/>
      <c r="J12178" s="184"/>
      <c r="K12178" s="184"/>
      <c r="L12178" s="183"/>
    </row>
    <row r="12179">
      <c r="A12179" s="454"/>
      <c r="B12179" s="927"/>
      <c r="C12179" s="580"/>
      <c r="D12179" s="939"/>
      <c r="E12179" s="940"/>
      <c r="F12179" s="941"/>
      <c r="G12179" s="937" t="str">
        <f t="array" ref="G12179">xlookup(F12179,'Internal Staffing Calculator'!E:E,'Internal Staffing Calculator'!C:C,"")</f>
        <v/>
      </c>
      <c r="H12179" s="932" t="str">
        <f t="array" ref="H12179">if(F12179&lt;&gt;"", iferror(index('Internal Staffing Calculator'!B$8:B23500,match(F12179,'Internal Staffing Calculator'!E$8:E23500,0)), "Not In Budget"),"")</f>
        <v/>
      </c>
      <c r="I12179" s="184"/>
      <c r="J12179" s="184"/>
      <c r="K12179" s="184"/>
      <c r="L12179" s="183"/>
    </row>
    <row r="12180">
      <c r="A12180" s="454"/>
      <c r="B12180" s="927"/>
      <c r="C12180" s="580"/>
      <c r="D12180" s="939"/>
      <c r="E12180" s="940"/>
      <c r="F12180" s="941"/>
      <c r="G12180" s="937" t="str">
        <f t="array" ref="G12180">xlookup(F12180,'Internal Staffing Calculator'!E:E,'Internal Staffing Calculator'!C:C,"")</f>
        <v/>
      </c>
      <c r="H12180" s="932" t="str">
        <f t="array" ref="H12180">if(F12180&lt;&gt;"", iferror(index('Internal Staffing Calculator'!B$8:B23500,match(F12180,'Internal Staffing Calculator'!E$8:E23500,0)), "Not In Budget"),"")</f>
        <v/>
      </c>
      <c r="I12180" s="184"/>
      <c r="J12180" s="184"/>
      <c r="K12180" s="184"/>
      <c r="L12180" s="183"/>
    </row>
    <row r="12181">
      <c r="A12181" s="454"/>
      <c r="B12181" s="927"/>
      <c r="C12181" s="580"/>
      <c r="D12181" s="939"/>
      <c r="E12181" s="940"/>
      <c r="F12181" s="941"/>
      <c r="G12181" s="937" t="str">
        <f t="array" ref="G12181">xlookup(F12181,'Internal Staffing Calculator'!E:E,'Internal Staffing Calculator'!C:C,"")</f>
        <v/>
      </c>
      <c r="H12181" s="932" t="str">
        <f t="array" ref="H12181">if(F12181&lt;&gt;"", iferror(index('Internal Staffing Calculator'!B$8:B23500,match(F12181,'Internal Staffing Calculator'!E$8:E23500,0)), "Not In Budget"),"")</f>
        <v/>
      </c>
      <c r="I12181" s="184"/>
      <c r="J12181" s="184"/>
      <c r="K12181" s="184"/>
      <c r="L12181" s="183"/>
    </row>
    <row r="12182">
      <c r="A12182" s="454"/>
      <c r="B12182" s="927"/>
      <c r="C12182" s="580"/>
      <c r="D12182" s="939"/>
      <c r="E12182" s="940"/>
      <c r="F12182" s="941"/>
      <c r="G12182" s="937" t="str">
        <f t="array" ref="G12182">xlookup(F12182,'Internal Staffing Calculator'!E:E,'Internal Staffing Calculator'!C:C,"")</f>
        <v/>
      </c>
      <c r="H12182" s="932" t="str">
        <f t="array" ref="H12182">if(F12182&lt;&gt;"", iferror(index('Internal Staffing Calculator'!B$8:B23500,match(F12182,'Internal Staffing Calculator'!E$8:E23500,0)), "Not In Budget"),"")</f>
        <v/>
      </c>
      <c r="I12182" s="184"/>
      <c r="J12182" s="184"/>
      <c r="K12182" s="184"/>
      <c r="L12182" s="183"/>
    </row>
    <row r="12183">
      <c r="A12183" s="454"/>
      <c r="B12183" s="927"/>
      <c r="C12183" s="580"/>
      <c r="D12183" s="939"/>
      <c r="E12183" s="940"/>
      <c r="F12183" s="941"/>
      <c r="G12183" s="937" t="str">
        <f t="array" ref="G12183">xlookup(F12183,'Internal Staffing Calculator'!E:E,'Internal Staffing Calculator'!C:C,"")</f>
        <v/>
      </c>
      <c r="H12183" s="932" t="str">
        <f t="array" ref="H12183">if(F12183&lt;&gt;"", iferror(index('Internal Staffing Calculator'!B$8:B23500,match(F12183,'Internal Staffing Calculator'!E$8:E23500,0)), "Not In Budget"),"")</f>
        <v/>
      </c>
      <c r="I12183" s="184"/>
      <c r="J12183" s="184"/>
      <c r="K12183" s="184"/>
      <c r="L12183" s="183"/>
    </row>
    <row r="12184">
      <c r="A12184" s="454"/>
      <c r="B12184" s="927"/>
      <c r="C12184" s="580"/>
      <c r="D12184" s="939"/>
      <c r="E12184" s="940"/>
      <c r="F12184" s="941"/>
      <c r="G12184" s="937" t="str">
        <f t="array" ref="G12184">xlookup(F12184,'Internal Staffing Calculator'!E:E,'Internal Staffing Calculator'!C:C,"")</f>
        <v/>
      </c>
      <c r="H12184" s="932" t="str">
        <f t="array" ref="H12184">if(F12184&lt;&gt;"", iferror(index('Internal Staffing Calculator'!B$8:B23500,match(F12184,'Internal Staffing Calculator'!E$8:E23500,0)), "Not In Budget"),"")</f>
        <v/>
      </c>
      <c r="I12184" s="184"/>
      <c r="J12184" s="184"/>
      <c r="K12184" s="184"/>
      <c r="L12184" s="183"/>
    </row>
    <row r="12185">
      <c r="A12185" s="454"/>
      <c r="B12185" s="927"/>
      <c r="C12185" s="580"/>
      <c r="D12185" s="939"/>
      <c r="E12185" s="940"/>
      <c r="F12185" s="941"/>
      <c r="G12185" s="937" t="str">
        <f t="array" ref="G12185">xlookup(F12185,'Internal Staffing Calculator'!E:E,'Internal Staffing Calculator'!C:C,"")</f>
        <v/>
      </c>
      <c r="H12185" s="932" t="str">
        <f t="array" ref="H12185">if(F12185&lt;&gt;"", iferror(index('Internal Staffing Calculator'!B$8:B23500,match(F12185,'Internal Staffing Calculator'!E$8:E23500,0)), "Not In Budget"),"")</f>
        <v/>
      </c>
      <c r="I12185" s="184"/>
      <c r="J12185" s="184"/>
      <c r="K12185" s="184"/>
      <c r="L12185" s="183"/>
    </row>
    <row r="12186">
      <c r="A12186" s="454"/>
      <c r="B12186" s="927"/>
      <c r="C12186" s="580"/>
      <c r="D12186" s="939"/>
      <c r="E12186" s="940"/>
      <c r="F12186" s="941"/>
      <c r="G12186" s="937" t="str">
        <f t="array" ref="G12186">xlookup(F12186,'Internal Staffing Calculator'!E:E,'Internal Staffing Calculator'!C:C,"")</f>
        <v/>
      </c>
      <c r="H12186" s="932" t="str">
        <f t="array" ref="H12186">if(F12186&lt;&gt;"", iferror(index('Internal Staffing Calculator'!B$8:B23500,match(F12186,'Internal Staffing Calculator'!E$8:E23500,0)), "Not In Budget"),"")</f>
        <v/>
      </c>
      <c r="I12186" s="184"/>
      <c r="J12186" s="184"/>
      <c r="K12186" s="184"/>
      <c r="L12186" s="183"/>
    </row>
    <row r="12187">
      <c r="A12187" s="454"/>
      <c r="B12187" s="927"/>
      <c r="C12187" s="580"/>
      <c r="D12187" s="939"/>
      <c r="E12187" s="940"/>
      <c r="F12187" s="941"/>
      <c r="G12187" s="937" t="str">
        <f t="array" ref="G12187">xlookup(F12187,'Internal Staffing Calculator'!E:E,'Internal Staffing Calculator'!C:C,"")</f>
        <v/>
      </c>
      <c r="H12187" s="932" t="str">
        <f t="array" ref="H12187">if(F12187&lt;&gt;"", iferror(index('Internal Staffing Calculator'!B$8:B23500,match(F12187,'Internal Staffing Calculator'!E$8:E23500,0)), "Not In Budget"),"")</f>
        <v/>
      </c>
      <c r="I12187" s="184"/>
      <c r="J12187" s="184"/>
      <c r="K12187" s="184"/>
      <c r="L12187" s="183"/>
    </row>
    <row r="12188">
      <c r="A12188" s="454"/>
      <c r="B12188" s="927"/>
      <c r="C12188" s="580"/>
      <c r="D12188" s="939"/>
      <c r="E12188" s="940"/>
      <c r="F12188" s="941"/>
      <c r="G12188" s="937" t="str">
        <f t="array" ref="G12188">xlookup(F12188,'Internal Staffing Calculator'!E:E,'Internal Staffing Calculator'!C:C,"")</f>
        <v/>
      </c>
      <c r="H12188" s="932" t="str">
        <f t="array" ref="H12188">if(F12188&lt;&gt;"", iferror(index('Internal Staffing Calculator'!B$8:B23500,match(F12188,'Internal Staffing Calculator'!E$8:E23500,0)), "Not In Budget"),"")</f>
        <v/>
      </c>
      <c r="I12188" s="184"/>
      <c r="J12188" s="184"/>
      <c r="K12188" s="184"/>
      <c r="L12188" s="183"/>
    </row>
    <row r="12189">
      <c r="A12189" s="454"/>
      <c r="B12189" s="927"/>
      <c r="C12189" s="580"/>
      <c r="D12189" s="939"/>
      <c r="E12189" s="940"/>
      <c r="F12189" s="941"/>
      <c r="G12189" s="937" t="str">
        <f t="array" ref="G12189">xlookup(F12189,'Internal Staffing Calculator'!E:E,'Internal Staffing Calculator'!C:C,"")</f>
        <v/>
      </c>
      <c r="H12189" s="932" t="str">
        <f t="array" ref="H12189">if(F12189&lt;&gt;"", iferror(index('Internal Staffing Calculator'!B$8:B23500,match(F12189,'Internal Staffing Calculator'!E$8:E23500,0)), "Not In Budget"),"")</f>
        <v/>
      </c>
      <c r="I12189" s="184"/>
      <c r="J12189" s="184"/>
      <c r="K12189" s="184"/>
      <c r="L12189" s="183"/>
    </row>
    <row r="12190">
      <c r="A12190" s="454"/>
      <c r="B12190" s="927"/>
      <c r="C12190" s="580"/>
      <c r="D12190" s="939"/>
      <c r="E12190" s="940"/>
      <c r="F12190" s="941"/>
      <c r="G12190" s="937" t="str">
        <f t="array" ref="G12190">xlookup(F12190,'Internal Staffing Calculator'!E:E,'Internal Staffing Calculator'!C:C,"")</f>
        <v/>
      </c>
      <c r="H12190" s="932" t="str">
        <f t="array" ref="H12190">if(F12190&lt;&gt;"", iferror(index('Internal Staffing Calculator'!B$8:B23500,match(F12190,'Internal Staffing Calculator'!E$8:E23500,0)), "Not In Budget"),"")</f>
        <v/>
      </c>
      <c r="I12190" s="184"/>
      <c r="J12190" s="184"/>
      <c r="K12190" s="184"/>
      <c r="L12190" s="183"/>
    </row>
    <row r="12191">
      <c r="A12191" s="454"/>
      <c r="B12191" s="927"/>
      <c r="C12191" s="580"/>
      <c r="D12191" s="939"/>
      <c r="E12191" s="940"/>
      <c r="F12191" s="941"/>
      <c r="G12191" s="937" t="str">
        <f t="array" ref="G12191">xlookup(F12191,'Internal Staffing Calculator'!E:E,'Internal Staffing Calculator'!C:C,"")</f>
        <v/>
      </c>
      <c r="H12191" s="932" t="str">
        <f t="array" ref="H12191">if(F12191&lt;&gt;"", iferror(index('Internal Staffing Calculator'!B$8:B23500,match(F12191,'Internal Staffing Calculator'!E$8:E23500,0)), "Not In Budget"),"")</f>
        <v/>
      </c>
      <c r="I12191" s="184"/>
      <c r="J12191" s="184"/>
      <c r="K12191" s="184"/>
      <c r="L12191" s="183"/>
    </row>
    <row r="12192">
      <c r="A12192" s="454"/>
      <c r="B12192" s="927"/>
      <c r="C12192" s="580"/>
      <c r="D12192" s="939"/>
      <c r="E12192" s="940"/>
      <c r="F12192" s="941"/>
      <c r="G12192" s="937" t="str">
        <f t="array" ref="G12192">xlookup(F12192,'Internal Staffing Calculator'!E:E,'Internal Staffing Calculator'!C:C,"")</f>
        <v/>
      </c>
      <c r="H12192" s="932" t="str">
        <f t="array" ref="H12192">if(F12192&lt;&gt;"", iferror(index('Internal Staffing Calculator'!B$8:B23500,match(F12192,'Internal Staffing Calculator'!E$8:E23500,0)), "Not In Budget"),"")</f>
        <v/>
      </c>
      <c r="I12192" s="184"/>
      <c r="J12192" s="184"/>
      <c r="K12192" s="184"/>
      <c r="L12192" s="183"/>
    </row>
    <row r="12193">
      <c r="A12193" s="454"/>
      <c r="B12193" s="927"/>
      <c r="C12193" s="580"/>
      <c r="D12193" s="939"/>
      <c r="E12193" s="940"/>
      <c r="F12193" s="941"/>
      <c r="G12193" s="937" t="str">
        <f t="array" ref="G12193">xlookup(F12193,'Internal Staffing Calculator'!E:E,'Internal Staffing Calculator'!C:C,"")</f>
        <v/>
      </c>
      <c r="H12193" s="932" t="str">
        <f t="array" ref="H12193">if(F12193&lt;&gt;"", iferror(index('Internal Staffing Calculator'!B$8:B23500,match(F12193,'Internal Staffing Calculator'!E$8:E23500,0)), "Not In Budget"),"")</f>
        <v/>
      </c>
      <c r="I12193" s="184"/>
      <c r="J12193" s="184"/>
      <c r="K12193" s="184"/>
      <c r="L12193" s="183"/>
    </row>
    <row r="12194">
      <c r="A12194" s="454"/>
      <c r="B12194" s="927"/>
      <c r="C12194" s="580"/>
      <c r="D12194" s="939"/>
      <c r="E12194" s="940"/>
      <c r="F12194" s="941"/>
      <c r="G12194" s="937" t="str">
        <f t="array" ref="G12194">xlookup(F12194,'Internal Staffing Calculator'!E:E,'Internal Staffing Calculator'!C:C,"")</f>
        <v/>
      </c>
      <c r="H12194" s="932" t="str">
        <f t="array" ref="H12194">if(F12194&lt;&gt;"", iferror(index('Internal Staffing Calculator'!B$8:B23500,match(F12194,'Internal Staffing Calculator'!E$8:E23500,0)), "Not In Budget"),"")</f>
        <v/>
      </c>
      <c r="I12194" s="184"/>
      <c r="J12194" s="184"/>
      <c r="K12194" s="184"/>
      <c r="L12194" s="183"/>
    </row>
    <row r="12195">
      <c r="A12195" s="454"/>
      <c r="B12195" s="927"/>
      <c r="C12195" s="580"/>
      <c r="D12195" s="939"/>
      <c r="E12195" s="940"/>
      <c r="F12195" s="941"/>
      <c r="G12195" s="937" t="str">
        <f t="array" ref="G12195">xlookup(F12195,'Internal Staffing Calculator'!E:E,'Internal Staffing Calculator'!C:C,"")</f>
        <v/>
      </c>
      <c r="H12195" s="932" t="str">
        <f t="array" ref="H12195">if(F12195&lt;&gt;"", iferror(index('Internal Staffing Calculator'!B$8:B23500,match(F12195,'Internal Staffing Calculator'!E$8:E23500,0)), "Not In Budget"),"")</f>
        <v/>
      </c>
      <c r="I12195" s="184"/>
      <c r="J12195" s="184"/>
      <c r="K12195" s="184"/>
      <c r="L12195" s="183"/>
    </row>
    <row r="12196">
      <c r="A12196" s="454"/>
      <c r="B12196" s="927"/>
      <c r="C12196" s="580"/>
      <c r="D12196" s="939"/>
      <c r="E12196" s="940"/>
      <c r="F12196" s="941"/>
      <c r="G12196" s="937" t="str">
        <f t="array" ref="G12196">xlookup(F12196,'Internal Staffing Calculator'!E:E,'Internal Staffing Calculator'!C:C,"")</f>
        <v/>
      </c>
      <c r="H12196" s="932" t="str">
        <f t="array" ref="H12196">if(F12196&lt;&gt;"", iferror(index('Internal Staffing Calculator'!B$8:B23500,match(F12196,'Internal Staffing Calculator'!E$8:E23500,0)), "Not In Budget"),"")</f>
        <v/>
      </c>
      <c r="I12196" s="184"/>
      <c r="J12196" s="184"/>
      <c r="K12196" s="184"/>
      <c r="L12196" s="183"/>
    </row>
    <row r="12197">
      <c r="A12197" s="454"/>
      <c r="B12197" s="927"/>
      <c r="C12197" s="580"/>
      <c r="D12197" s="939"/>
      <c r="E12197" s="940"/>
      <c r="F12197" s="941"/>
      <c r="G12197" s="937" t="str">
        <f t="array" ref="G12197">xlookup(F12197,'Internal Staffing Calculator'!E:E,'Internal Staffing Calculator'!C:C,"")</f>
        <v/>
      </c>
      <c r="H12197" s="932" t="str">
        <f t="array" ref="H12197">if(F12197&lt;&gt;"", iferror(index('Internal Staffing Calculator'!B$8:B23500,match(F12197,'Internal Staffing Calculator'!E$8:E23500,0)), "Not In Budget"),"")</f>
        <v/>
      </c>
      <c r="I12197" s="184"/>
      <c r="J12197" s="184"/>
      <c r="K12197" s="184"/>
      <c r="L12197" s="183"/>
    </row>
    <row r="12198">
      <c r="A12198" s="454"/>
      <c r="B12198" s="927"/>
      <c r="C12198" s="580"/>
      <c r="D12198" s="939"/>
      <c r="E12198" s="940"/>
      <c r="F12198" s="941"/>
      <c r="G12198" s="937" t="str">
        <f t="array" ref="G12198">xlookup(F12198,'Internal Staffing Calculator'!E:E,'Internal Staffing Calculator'!C:C,"")</f>
        <v/>
      </c>
      <c r="H12198" s="932" t="str">
        <f t="array" ref="H12198">if(F12198&lt;&gt;"", iferror(index('Internal Staffing Calculator'!B$8:B23500,match(F12198,'Internal Staffing Calculator'!E$8:E23500,0)), "Not In Budget"),"")</f>
        <v/>
      </c>
      <c r="I12198" s="184"/>
      <c r="J12198" s="184"/>
      <c r="K12198" s="184"/>
      <c r="L12198" s="183"/>
    </row>
    <row r="12199">
      <c r="A12199" s="454"/>
      <c r="B12199" s="927"/>
      <c r="C12199" s="580"/>
      <c r="D12199" s="939"/>
      <c r="E12199" s="940"/>
      <c r="F12199" s="941"/>
      <c r="G12199" s="937" t="str">
        <f t="array" ref="G12199">xlookup(F12199,'Internal Staffing Calculator'!E:E,'Internal Staffing Calculator'!C:C,"")</f>
        <v/>
      </c>
      <c r="H12199" s="932" t="str">
        <f t="array" ref="H12199">if(F12199&lt;&gt;"", iferror(index('Internal Staffing Calculator'!B$8:B23500,match(F12199,'Internal Staffing Calculator'!E$8:E23500,0)), "Not In Budget"),"")</f>
        <v/>
      </c>
      <c r="I12199" s="184"/>
      <c r="J12199" s="184"/>
      <c r="K12199" s="184"/>
      <c r="L12199" s="183"/>
    </row>
    <row r="12200">
      <c r="A12200" s="454"/>
      <c r="B12200" s="927"/>
      <c r="C12200" s="580"/>
      <c r="D12200" s="939"/>
      <c r="E12200" s="940"/>
      <c r="F12200" s="941"/>
      <c r="G12200" s="937" t="str">
        <f t="array" ref="G12200">xlookup(F12200,'Internal Staffing Calculator'!E:E,'Internal Staffing Calculator'!C:C,"")</f>
        <v/>
      </c>
      <c r="H12200" s="932" t="str">
        <f t="array" ref="H12200">if(F12200&lt;&gt;"", iferror(index('Internal Staffing Calculator'!B$8:B23500,match(F12200,'Internal Staffing Calculator'!E$8:E23500,0)), "Not In Budget"),"")</f>
        <v/>
      </c>
      <c r="I12200" s="184"/>
      <c r="J12200" s="184"/>
      <c r="K12200" s="184"/>
      <c r="L12200" s="183"/>
    </row>
    <row r="12201">
      <c r="A12201" s="454"/>
      <c r="B12201" s="927"/>
      <c r="C12201" s="580"/>
      <c r="D12201" s="939"/>
      <c r="E12201" s="940"/>
      <c r="F12201" s="941"/>
      <c r="G12201" s="937" t="str">
        <f t="array" ref="G12201">xlookup(F12201,'Internal Staffing Calculator'!E:E,'Internal Staffing Calculator'!C:C,"")</f>
        <v/>
      </c>
      <c r="H12201" s="932" t="str">
        <f t="array" ref="H12201">if(F12201&lt;&gt;"", iferror(index('Internal Staffing Calculator'!B$8:B23500,match(F12201,'Internal Staffing Calculator'!E$8:E23500,0)), "Not In Budget"),"")</f>
        <v/>
      </c>
      <c r="I12201" s="184"/>
      <c r="J12201" s="184"/>
      <c r="K12201" s="184"/>
      <c r="L12201" s="183"/>
    </row>
    <row r="12202">
      <c r="A12202" s="454"/>
      <c r="B12202" s="927"/>
      <c r="C12202" s="580"/>
      <c r="D12202" s="939"/>
      <c r="E12202" s="940"/>
      <c r="F12202" s="941"/>
      <c r="G12202" s="937" t="str">
        <f t="array" ref="G12202">xlookup(F12202,'Internal Staffing Calculator'!E:E,'Internal Staffing Calculator'!C:C,"")</f>
        <v/>
      </c>
      <c r="H12202" s="932" t="str">
        <f t="array" ref="H12202">if(F12202&lt;&gt;"", iferror(index('Internal Staffing Calculator'!B$8:B23500,match(F12202,'Internal Staffing Calculator'!E$8:E23500,0)), "Not In Budget"),"")</f>
        <v/>
      </c>
      <c r="I12202" s="184"/>
      <c r="J12202" s="184"/>
      <c r="K12202" s="184"/>
      <c r="L12202" s="183"/>
    </row>
    <row r="12203">
      <c r="A12203" s="454"/>
      <c r="B12203" s="927"/>
      <c r="C12203" s="580"/>
      <c r="D12203" s="939"/>
      <c r="E12203" s="940"/>
      <c r="F12203" s="941"/>
      <c r="G12203" s="937" t="str">
        <f t="array" ref="G12203">xlookup(F12203,'Internal Staffing Calculator'!E:E,'Internal Staffing Calculator'!C:C,"")</f>
        <v/>
      </c>
      <c r="H12203" s="932" t="str">
        <f t="array" ref="H12203">if(F12203&lt;&gt;"", iferror(index('Internal Staffing Calculator'!B$8:B23500,match(F12203,'Internal Staffing Calculator'!E$8:E23500,0)), "Not In Budget"),"")</f>
        <v/>
      </c>
      <c r="I12203" s="184"/>
      <c r="J12203" s="184"/>
      <c r="K12203" s="184"/>
      <c r="L12203" s="183"/>
    </row>
    <row r="12204">
      <c r="A12204" s="454"/>
      <c r="B12204" s="927"/>
      <c r="C12204" s="580"/>
      <c r="D12204" s="939"/>
      <c r="E12204" s="940"/>
      <c r="F12204" s="941"/>
      <c r="G12204" s="937" t="str">
        <f t="array" ref="G12204">xlookup(F12204,'Internal Staffing Calculator'!E:E,'Internal Staffing Calculator'!C:C,"")</f>
        <v/>
      </c>
      <c r="H12204" s="932" t="str">
        <f t="array" ref="H12204">if(F12204&lt;&gt;"", iferror(index('Internal Staffing Calculator'!B$8:B23500,match(F12204,'Internal Staffing Calculator'!E$8:E23500,0)), "Not In Budget"),"")</f>
        <v/>
      </c>
      <c r="I12204" s="184"/>
      <c r="J12204" s="184"/>
      <c r="K12204" s="184"/>
      <c r="L12204" s="183"/>
    </row>
    <row r="12205">
      <c r="A12205" s="454"/>
      <c r="B12205" s="927"/>
      <c r="C12205" s="580"/>
      <c r="D12205" s="939"/>
      <c r="E12205" s="940"/>
      <c r="F12205" s="941"/>
      <c r="G12205" s="937" t="str">
        <f t="array" ref="G12205">xlookup(F12205,'Internal Staffing Calculator'!E:E,'Internal Staffing Calculator'!C:C,"")</f>
        <v/>
      </c>
      <c r="H12205" s="932" t="str">
        <f t="array" ref="H12205">if(F12205&lt;&gt;"", iferror(index('Internal Staffing Calculator'!B$8:B23500,match(F12205,'Internal Staffing Calculator'!E$8:E23500,0)), "Not In Budget"),"")</f>
        <v/>
      </c>
      <c r="I12205" s="184"/>
      <c r="J12205" s="184"/>
      <c r="K12205" s="184"/>
      <c r="L12205" s="183"/>
    </row>
    <row r="12206">
      <c r="A12206" s="454"/>
      <c r="B12206" s="927"/>
      <c r="C12206" s="580"/>
      <c r="D12206" s="939"/>
      <c r="E12206" s="940"/>
      <c r="F12206" s="941"/>
      <c r="G12206" s="937" t="str">
        <f t="array" ref="G12206">xlookup(F12206,'Internal Staffing Calculator'!E:E,'Internal Staffing Calculator'!C:C,"")</f>
        <v/>
      </c>
      <c r="H12206" s="932" t="str">
        <f t="array" ref="H12206">if(F12206&lt;&gt;"", iferror(index('Internal Staffing Calculator'!B$8:B23500,match(F12206,'Internal Staffing Calculator'!E$8:E23500,0)), "Not In Budget"),"")</f>
        <v/>
      </c>
      <c r="I12206" s="184"/>
      <c r="J12206" s="184"/>
      <c r="K12206" s="184"/>
      <c r="L12206" s="183"/>
    </row>
    <row r="12207">
      <c r="A12207" s="454"/>
      <c r="B12207" s="927"/>
      <c r="C12207" s="580"/>
      <c r="D12207" s="939"/>
      <c r="E12207" s="940"/>
      <c r="F12207" s="941"/>
      <c r="G12207" s="937" t="str">
        <f t="array" ref="G12207">xlookup(F12207,'Internal Staffing Calculator'!E:E,'Internal Staffing Calculator'!C:C,"")</f>
        <v/>
      </c>
      <c r="H12207" s="932" t="str">
        <f t="array" ref="H12207">if(F12207&lt;&gt;"", iferror(index('Internal Staffing Calculator'!B$8:B23500,match(F12207,'Internal Staffing Calculator'!E$8:E23500,0)), "Not In Budget"),"")</f>
        <v/>
      </c>
      <c r="I12207" s="184"/>
      <c r="J12207" s="184"/>
      <c r="K12207" s="184"/>
      <c r="L12207" s="183"/>
    </row>
    <row r="12208">
      <c r="A12208" s="454"/>
      <c r="B12208" s="927"/>
      <c r="C12208" s="580"/>
      <c r="D12208" s="939"/>
      <c r="E12208" s="940"/>
      <c r="F12208" s="941"/>
      <c r="G12208" s="937" t="str">
        <f t="array" ref="G12208">xlookup(F12208,'Internal Staffing Calculator'!E:E,'Internal Staffing Calculator'!C:C,"")</f>
        <v/>
      </c>
      <c r="H12208" s="932" t="str">
        <f t="array" ref="H12208">if(F12208&lt;&gt;"", iferror(index('Internal Staffing Calculator'!B$8:B23500,match(F12208,'Internal Staffing Calculator'!E$8:E23500,0)), "Not In Budget"),"")</f>
        <v/>
      </c>
      <c r="I12208" s="184"/>
      <c r="J12208" s="184"/>
      <c r="K12208" s="184"/>
      <c r="L12208" s="183"/>
    </row>
    <row r="12209">
      <c r="A12209" s="454"/>
      <c r="B12209" s="927"/>
      <c r="C12209" s="580"/>
      <c r="D12209" s="939"/>
      <c r="E12209" s="940"/>
      <c r="F12209" s="941"/>
      <c r="G12209" s="937" t="str">
        <f t="array" ref="G12209">xlookup(F12209,'Internal Staffing Calculator'!E:E,'Internal Staffing Calculator'!C:C,"")</f>
        <v/>
      </c>
      <c r="H12209" s="932" t="str">
        <f t="array" ref="H12209">if(F12209&lt;&gt;"", iferror(index('Internal Staffing Calculator'!B$8:B23500,match(F12209,'Internal Staffing Calculator'!E$8:E23500,0)), "Not In Budget"),"")</f>
        <v/>
      </c>
      <c r="I12209" s="184"/>
      <c r="J12209" s="184"/>
      <c r="K12209" s="184"/>
      <c r="L12209" s="183"/>
    </row>
    <row r="12210">
      <c r="A12210" s="454"/>
      <c r="B12210" s="927"/>
      <c r="C12210" s="580"/>
      <c r="D12210" s="939"/>
      <c r="E12210" s="940"/>
      <c r="F12210" s="941"/>
      <c r="G12210" s="937" t="str">
        <f t="array" ref="G12210">xlookup(F12210,'Internal Staffing Calculator'!E:E,'Internal Staffing Calculator'!C:C,"")</f>
        <v/>
      </c>
      <c r="H12210" s="932" t="str">
        <f t="array" ref="H12210">if(F12210&lt;&gt;"", iferror(index('Internal Staffing Calculator'!B$8:B23500,match(F12210,'Internal Staffing Calculator'!E$8:E23500,0)), "Not In Budget"),"")</f>
        <v/>
      </c>
      <c r="I12210" s="184"/>
      <c r="J12210" s="184"/>
      <c r="K12210" s="184"/>
      <c r="L12210" s="183"/>
    </row>
    <row r="12211">
      <c r="A12211" s="454"/>
      <c r="B12211" s="927"/>
      <c r="C12211" s="580"/>
      <c r="D12211" s="939"/>
      <c r="E12211" s="940"/>
      <c r="F12211" s="941"/>
      <c r="G12211" s="937" t="str">
        <f t="array" ref="G12211">xlookup(F12211,'Internal Staffing Calculator'!E:E,'Internal Staffing Calculator'!C:C,"")</f>
        <v/>
      </c>
      <c r="H12211" s="932" t="str">
        <f t="array" ref="H12211">if(F12211&lt;&gt;"", iferror(index('Internal Staffing Calculator'!B$8:B23500,match(F12211,'Internal Staffing Calculator'!E$8:E23500,0)), "Not In Budget"),"")</f>
        <v/>
      </c>
      <c r="I12211" s="184"/>
      <c r="J12211" s="184"/>
      <c r="K12211" s="184"/>
      <c r="L12211" s="183"/>
    </row>
    <row r="12212">
      <c r="A12212" s="454"/>
      <c r="B12212" s="927"/>
      <c r="C12212" s="580"/>
      <c r="D12212" s="939"/>
      <c r="E12212" s="940"/>
      <c r="F12212" s="941"/>
      <c r="G12212" s="937" t="str">
        <f t="array" ref="G12212">xlookup(F12212,'Internal Staffing Calculator'!E:E,'Internal Staffing Calculator'!C:C,"")</f>
        <v/>
      </c>
      <c r="H12212" s="932" t="str">
        <f t="array" ref="H12212">if(F12212&lt;&gt;"", iferror(index('Internal Staffing Calculator'!B$8:B23500,match(F12212,'Internal Staffing Calculator'!E$8:E23500,0)), "Not In Budget"),"")</f>
        <v/>
      </c>
      <c r="I12212" s="184"/>
      <c r="J12212" s="184"/>
      <c r="K12212" s="184"/>
      <c r="L12212" s="183"/>
    </row>
    <row r="12213">
      <c r="A12213" s="454"/>
      <c r="B12213" s="927"/>
      <c r="C12213" s="580"/>
      <c r="D12213" s="939"/>
      <c r="E12213" s="940"/>
      <c r="F12213" s="941"/>
      <c r="G12213" s="937" t="str">
        <f t="array" ref="G12213">xlookup(F12213,'Internal Staffing Calculator'!E:E,'Internal Staffing Calculator'!C:C,"")</f>
        <v/>
      </c>
      <c r="H12213" s="932" t="str">
        <f t="array" ref="H12213">if(F12213&lt;&gt;"", iferror(index('Internal Staffing Calculator'!B$8:B23500,match(F12213,'Internal Staffing Calculator'!E$8:E23500,0)), "Not In Budget"),"")</f>
        <v/>
      </c>
      <c r="I12213" s="184"/>
      <c r="J12213" s="184"/>
      <c r="K12213" s="184"/>
      <c r="L12213" s="183"/>
    </row>
    <row r="12214">
      <c r="A12214" s="454"/>
      <c r="B12214" s="927"/>
      <c r="C12214" s="580"/>
      <c r="D12214" s="939"/>
      <c r="E12214" s="940"/>
      <c r="F12214" s="941"/>
      <c r="G12214" s="937" t="str">
        <f t="array" ref="G12214">xlookup(F12214,'Internal Staffing Calculator'!E:E,'Internal Staffing Calculator'!C:C,"")</f>
        <v/>
      </c>
      <c r="H12214" s="932" t="str">
        <f t="array" ref="H12214">if(F12214&lt;&gt;"", iferror(index('Internal Staffing Calculator'!B$8:B23500,match(F12214,'Internal Staffing Calculator'!E$8:E23500,0)), "Not In Budget"),"")</f>
        <v/>
      </c>
      <c r="I12214" s="184"/>
      <c r="J12214" s="184"/>
      <c r="K12214" s="184"/>
      <c r="L12214" s="183"/>
    </row>
    <row r="12215">
      <c r="A12215" s="454"/>
      <c r="B12215" s="927"/>
      <c r="C12215" s="580"/>
      <c r="D12215" s="939"/>
      <c r="E12215" s="940"/>
      <c r="F12215" s="941"/>
      <c r="G12215" s="937" t="str">
        <f t="array" ref="G12215">xlookup(F12215,'Internal Staffing Calculator'!E:E,'Internal Staffing Calculator'!C:C,"")</f>
        <v/>
      </c>
      <c r="H12215" s="932" t="str">
        <f t="array" ref="H12215">if(F12215&lt;&gt;"", iferror(index('Internal Staffing Calculator'!B$8:B23500,match(F12215,'Internal Staffing Calculator'!E$8:E23500,0)), "Not In Budget"),"")</f>
        <v/>
      </c>
      <c r="I12215" s="184"/>
      <c r="J12215" s="184"/>
      <c r="K12215" s="184"/>
      <c r="L12215" s="183"/>
    </row>
    <row r="12216">
      <c r="A12216" s="454"/>
      <c r="B12216" s="927"/>
      <c r="C12216" s="580"/>
      <c r="D12216" s="939"/>
      <c r="E12216" s="940"/>
      <c r="F12216" s="941"/>
      <c r="G12216" s="937" t="str">
        <f t="array" ref="G12216">xlookup(F12216,'Internal Staffing Calculator'!E:E,'Internal Staffing Calculator'!C:C,"")</f>
        <v/>
      </c>
      <c r="H12216" s="932" t="str">
        <f t="array" ref="H12216">if(F12216&lt;&gt;"", iferror(index('Internal Staffing Calculator'!B$8:B23500,match(F12216,'Internal Staffing Calculator'!E$8:E23500,0)), "Not In Budget"),"")</f>
        <v/>
      </c>
      <c r="I12216" s="184"/>
      <c r="J12216" s="184"/>
      <c r="K12216" s="184"/>
      <c r="L12216" s="183"/>
    </row>
    <row r="12217">
      <c r="A12217" s="454"/>
      <c r="B12217" s="927"/>
      <c r="C12217" s="580"/>
      <c r="D12217" s="939"/>
      <c r="E12217" s="940"/>
      <c r="F12217" s="941"/>
      <c r="G12217" s="937" t="str">
        <f t="array" ref="G12217">xlookup(F12217,'Internal Staffing Calculator'!E:E,'Internal Staffing Calculator'!C:C,"")</f>
        <v/>
      </c>
      <c r="H12217" s="932" t="str">
        <f t="array" ref="H12217">if(F12217&lt;&gt;"", iferror(index('Internal Staffing Calculator'!B$8:B23500,match(F12217,'Internal Staffing Calculator'!E$8:E23500,0)), "Not In Budget"),"")</f>
        <v/>
      </c>
      <c r="I12217" s="184"/>
      <c r="J12217" s="184"/>
      <c r="K12217" s="184"/>
      <c r="L12217" s="183"/>
    </row>
    <row r="12218">
      <c r="A12218" s="454"/>
      <c r="B12218" s="927"/>
      <c r="C12218" s="580"/>
      <c r="D12218" s="939"/>
      <c r="E12218" s="940"/>
      <c r="F12218" s="941"/>
      <c r="G12218" s="937" t="str">
        <f t="array" ref="G12218">xlookup(F12218,'Internal Staffing Calculator'!E:E,'Internal Staffing Calculator'!C:C,"")</f>
        <v/>
      </c>
      <c r="H12218" s="932" t="str">
        <f t="array" ref="H12218">if(F12218&lt;&gt;"", iferror(index('Internal Staffing Calculator'!B$8:B23500,match(F12218,'Internal Staffing Calculator'!E$8:E23500,0)), "Not In Budget"),"")</f>
        <v/>
      </c>
      <c r="I12218" s="184"/>
      <c r="J12218" s="184"/>
      <c r="K12218" s="184"/>
      <c r="L12218" s="183"/>
    </row>
    <row r="12219">
      <c r="A12219" s="454"/>
      <c r="B12219" s="927"/>
      <c r="C12219" s="580"/>
      <c r="D12219" s="939"/>
      <c r="E12219" s="940"/>
      <c r="F12219" s="941"/>
      <c r="G12219" s="937" t="str">
        <f t="array" ref="G12219">xlookup(F12219,'Internal Staffing Calculator'!E:E,'Internal Staffing Calculator'!C:C,"")</f>
        <v/>
      </c>
      <c r="H12219" s="932" t="str">
        <f t="array" ref="H12219">if(F12219&lt;&gt;"", iferror(index('Internal Staffing Calculator'!B$8:B23500,match(F12219,'Internal Staffing Calculator'!E$8:E23500,0)), "Not In Budget"),"")</f>
        <v/>
      </c>
      <c r="I12219" s="184"/>
      <c r="J12219" s="184"/>
      <c r="K12219" s="184"/>
      <c r="L12219" s="183"/>
    </row>
    <row r="12220">
      <c r="A12220" s="454"/>
      <c r="B12220" s="927"/>
      <c r="C12220" s="580"/>
      <c r="D12220" s="939"/>
      <c r="E12220" s="940"/>
      <c r="F12220" s="941"/>
      <c r="G12220" s="937" t="str">
        <f t="array" ref="G12220">xlookup(F12220,'Internal Staffing Calculator'!E:E,'Internal Staffing Calculator'!C:C,"")</f>
        <v/>
      </c>
      <c r="H12220" s="932" t="str">
        <f t="array" ref="H12220">if(F12220&lt;&gt;"", iferror(index('Internal Staffing Calculator'!B$8:B23500,match(F12220,'Internal Staffing Calculator'!E$8:E23500,0)), "Not In Budget"),"")</f>
        <v/>
      </c>
      <c r="I12220" s="184"/>
      <c r="J12220" s="184"/>
      <c r="K12220" s="184"/>
      <c r="L12220" s="183"/>
    </row>
    <row r="12221">
      <c r="A12221" s="454"/>
      <c r="B12221" s="927"/>
      <c r="C12221" s="580"/>
      <c r="D12221" s="939"/>
      <c r="E12221" s="940"/>
      <c r="F12221" s="941"/>
      <c r="G12221" s="937" t="str">
        <f t="array" ref="G12221">xlookup(F12221,'Internal Staffing Calculator'!E:E,'Internal Staffing Calculator'!C:C,"")</f>
        <v/>
      </c>
      <c r="H12221" s="932" t="str">
        <f t="array" ref="H12221">if(F12221&lt;&gt;"", iferror(index('Internal Staffing Calculator'!B$8:B23500,match(F12221,'Internal Staffing Calculator'!E$8:E23500,0)), "Not In Budget"),"")</f>
        <v/>
      </c>
      <c r="I12221" s="184"/>
      <c r="J12221" s="184"/>
      <c r="K12221" s="184"/>
      <c r="L12221" s="183"/>
    </row>
    <row r="12222">
      <c r="A12222" s="454"/>
      <c r="B12222" s="927"/>
      <c r="C12222" s="580"/>
      <c r="D12222" s="939"/>
      <c r="E12222" s="940"/>
      <c r="F12222" s="941"/>
      <c r="G12222" s="937" t="str">
        <f t="array" ref="G12222">xlookup(F12222,'Internal Staffing Calculator'!E:E,'Internal Staffing Calculator'!C:C,"")</f>
        <v/>
      </c>
      <c r="H12222" s="932" t="str">
        <f t="array" ref="H12222">if(F12222&lt;&gt;"", iferror(index('Internal Staffing Calculator'!B$8:B23500,match(F12222,'Internal Staffing Calculator'!E$8:E23500,0)), "Not In Budget"),"")</f>
        <v/>
      </c>
      <c r="I12222" s="184"/>
      <c r="J12222" s="184"/>
      <c r="K12222" s="184"/>
      <c r="L12222" s="183"/>
    </row>
    <row r="12223">
      <c r="A12223" s="454"/>
      <c r="B12223" s="927"/>
      <c r="C12223" s="580"/>
      <c r="D12223" s="939"/>
      <c r="E12223" s="940"/>
      <c r="F12223" s="941"/>
      <c r="G12223" s="937" t="str">
        <f t="array" ref="G12223">xlookup(F12223,'Internal Staffing Calculator'!E:E,'Internal Staffing Calculator'!C:C,"")</f>
        <v/>
      </c>
      <c r="H12223" s="932" t="str">
        <f t="array" ref="H12223">if(F12223&lt;&gt;"", iferror(index('Internal Staffing Calculator'!B$8:B23500,match(F12223,'Internal Staffing Calculator'!E$8:E23500,0)), "Not In Budget"),"")</f>
        <v/>
      </c>
      <c r="I12223" s="184"/>
      <c r="J12223" s="184"/>
      <c r="K12223" s="184"/>
      <c r="L12223" s="183"/>
    </row>
    <row r="12224">
      <c r="A12224" s="454"/>
      <c r="B12224" s="927"/>
      <c r="C12224" s="580"/>
      <c r="D12224" s="939"/>
      <c r="E12224" s="940"/>
      <c r="F12224" s="941"/>
      <c r="G12224" s="937" t="str">
        <f t="array" ref="G12224">xlookup(F12224,'Internal Staffing Calculator'!E:E,'Internal Staffing Calculator'!C:C,"")</f>
        <v/>
      </c>
      <c r="H12224" s="932" t="str">
        <f t="array" ref="H12224">if(F12224&lt;&gt;"", iferror(index('Internal Staffing Calculator'!B$8:B23500,match(F12224,'Internal Staffing Calculator'!E$8:E23500,0)), "Not In Budget"),"")</f>
        <v/>
      </c>
      <c r="I12224" s="184"/>
      <c r="J12224" s="184"/>
      <c r="K12224" s="184"/>
      <c r="L12224" s="183"/>
    </row>
    <row r="12225">
      <c r="A12225" s="454"/>
      <c r="B12225" s="927"/>
      <c r="C12225" s="580"/>
      <c r="D12225" s="939"/>
      <c r="E12225" s="940"/>
      <c r="F12225" s="941"/>
      <c r="G12225" s="937" t="str">
        <f t="array" ref="G12225">xlookup(F12225,'Internal Staffing Calculator'!E:E,'Internal Staffing Calculator'!C:C,"")</f>
        <v/>
      </c>
      <c r="H12225" s="932" t="str">
        <f t="array" ref="H12225">if(F12225&lt;&gt;"", iferror(index('Internal Staffing Calculator'!B$8:B23500,match(F12225,'Internal Staffing Calculator'!E$8:E23500,0)), "Not In Budget"),"")</f>
        <v/>
      </c>
      <c r="I12225" s="184"/>
      <c r="J12225" s="184"/>
      <c r="K12225" s="184"/>
      <c r="L12225" s="183"/>
    </row>
    <row r="12226">
      <c r="A12226" s="454"/>
      <c r="B12226" s="927"/>
      <c r="C12226" s="580"/>
      <c r="D12226" s="939"/>
      <c r="E12226" s="940"/>
      <c r="F12226" s="941"/>
      <c r="G12226" s="937" t="str">
        <f t="array" ref="G12226">xlookup(F12226,'Internal Staffing Calculator'!E:E,'Internal Staffing Calculator'!C:C,"")</f>
        <v/>
      </c>
      <c r="H12226" s="932" t="str">
        <f t="array" ref="H12226">if(F12226&lt;&gt;"", iferror(index('Internal Staffing Calculator'!B$8:B23500,match(F12226,'Internal Staffing Calculator'!E$8:E23500,0)), "Not In Budget"),"")</f>
        <v/>
      </c>
      <c r="I12226" s="184"/>
      <c r="J12226" s="184"/>
      <c r="K12226" s="184"/>
      <c r="L12226" s="183"/>
    </row>
    <row r="12227">
      <c r="A12227" s="454"/>
      <c r="B12227" s="927"/>
      <c r="C12227" s="580"/>
      <c r="D12227" s="939"/>
      <c r="E12227" s="940"/>
      <c r="F12227" s="941"/>
      <c r="G12227" s="937" t="str">
        <f t="array" ref="G12227">xlookup(F12227,'Internal Staffing Calculator'!E:E,'Internal Staffing Calculator'!C:C,"")</f>
        <v/>
      </c>
      <c r="H12227" s="932" t="str">
        <f t="array" ref="H12227">if(F12227&lt;&gt;"", iferror(index('Internal Staffing Calculator'!B$8:B23500,match(F12227,'Internal Staffing Calculator'!E$8:E23500,0)), "Not In Budget"),"")</f>
        <v/>
      </c>
      <c r="I12227" s="184"/>
      <c r="J12227" s="184"/>
      <c r="K12227" s="184"/>
      <c r="L12227" s="183"/>
    </row>
    <row r="12228">
      <c r="A12228" s="454"/>
      <c r="B12228" s="927"/>
      <c r="C12228" s="580"/>
      <c r="D12228" s="939"/>
      <c r="E12228" s="940"/>
      <c r="F12228" s="941"/>
      <c r="G12228" s="937" t="str">
        <f t="array" ref="G12228">xlookup(F12228,'Internal Staffing Calculator'!E:E,'Internal Staffing Calculator'!C:C,"")</f>
        <v/>
      </c>
      <c r="H12228" s="932" t="str">
        <f t="array" ref="H12228">if(F12228&lt;&gt;"", iferror(index('Internal Staffing Calculator'!B$8:B23500,match(F12228,'Internal Staffing Calculator'!E$8:E23500,0)), "Not In Budget"),"")</f>
        <v/>
      </c>
      <c r="I12228" s="184"/>
      <c r="J12228" s="184"/>
      <c r="K12228" s="184"/>
      <c r="L12228" s="183"/>
    </row>
    <row r="12229">
      <c r="A12229" s="454"/>
      <c r="B12229" s="927"/>
      <c r="C12229" s="580"/>
      <c r="D12229" s="939"/>
      <c r="E12229" s="940"/>
      <c r="F12229" s="941"/>
      <c r="G12229" s="937" t="str">
        <f t="array" ref="G12229">xlookup(F12229,'Internal Staffing Calculator'!E:E,'Internal Staffing Calculator'!C:C,"")</f>
        <v/>
      </c>
      <c r="H12229" s="932" t="str">
        <f t="array" ref="H12229">if(F12229&lt;&gt;"", iferror(index('Internal Staffing Calculator'!B$8:B23500,match(F12229,'Internal Staffing Calculator'!E$8:E23500,0)), "Not In Budget"),"")</f>
        <v/>
      </c>
      <c r="I12229" s="184"/>
      <c r="J12229" s="184"/>
      <c r="K12229" s="184"/>
      <c r="L12229" s="183"/>
    </row>
    <row r="12230">
      <c r="A12230" s="454"/>
      <c r="B12230" s="927"/>
      <c r="C12230" s="580"/>
      <c r="D12230" s="939"/>
      <c r="E12230" s="940"/>
      <c r="F12230" s="941"/>
      <c r="G12230" s="937" t="str">
        <f t="array" ref="G12230">xlookup(F12230,'Internal Staffing Calculator'!E:E,'Internal Staffing Calculator'!C:C,"")</f>
        <v/>
      </c>
      <c r="H12230" s="932" t="str">
        <f t="array" ref="H12230">if(F12230&lt;&gt;"", iferror(index('Internal Staffing Calculator'!B$8:B23500,match(F12230,'Internal Staffing Calculator'!E$8:E23500,0)), "Not In Budget"),"")</f>
        <v/>
      </c>
      <c r="I12230" s="184"/>
      <c r="J12230" s="184"/>
      <c r="K12230" s="184"/>
      <c r="L12230" s="183"/>
    </row>
    <row r="12231">
      <c r="A12231" s="454"/>
      <c r="B12231" s="927"/>
      <c r="C12231" s="580"/>
      <c r="D12231" s="939"/>
      <c r="E12231" s="940"/>
      <c r="F12231" s="941"/>
      <c r="G12231" s="937" t="str">
        <f t="array" ref="G12231">xlookup(F12231,'Internal Staffing Calculator'!E:E,'Internal Staffing Calculator'!C:C,"")</f>
        <v/>
      </c>
      <c r="H12231" s="932" t="str">
        <f t="array" ref="H12231">if(F12231&lt;&gt;"", iferror(index('Internal Staffing Calculator'!B$8:B23500,match(F12231,'Internal Staffing Calculator'!E$8:E23500,0)), "Not In Budget"),"")</f>
        <v/>
      </c>
      <c r="I12231" s="184"/>
      <c r="J12231" s="184"/>
      <c r="K12231" s="184"/>
      <c r="L12231" s="183"/>
    </row>
    <row r="12232">
      <c r="A12232" s="454"/>
      <c r="B12232" s="927"/>
      <c r="C12232" s="580"/>
      <c r="D12232" s="939"/>
      <c r="E12232" s="940"/>
      <c r="F12232" s="941"/>
      <c r="G12232" s="937" t="str">
        <f t="array" ref="G12232">xlookup(F12232,'Internal Staffing Calculator'!E:E,'Internal Staffing Calculator'!C:C,"")</f>
        <v/>
      </c>
      <c r="H12232" s="932" t="str">
        <f t="array" ref="H12232">if(F12232&lt;&gt;"", iferror(index('Internal Staffing Calculator'!B$8:B23500,match(F12232,'Internal Staffing Calculator'!E$8:E23500,0)), "Not In Budget"),"")</f>
        <v/>
      </c>
      <c r="I12232" s="184"/>
      <c r="J12232" s="184"/>
      <c r="K12232" s="184"/>
      <c r="L12232" s="183"/>
    </row>
    <row r="12233">
      <c r="A12233" s="454"/>
      <c r="B12233" s="927"/>
      <c r="C12233" s="580"/>
      <c r="D12233" s="939"/>
      <c r="E12233" s="940"/>
      <c r="F12233" s="941"/>
      <c r="G12233" s="937" t="str">
        <f t="array" ref="G12233">xlookup(F12233,'Internal Staffing Calculator'!E:E,'Internal Staffing Calculator'!C:C,"")</f>
        <v/>
      </c>
      <c r="H12233" s="932" t="str">
        <f t="array" ref="H12233">if(F12233&lt;&gt;"", iferror(index('Internal Staffing Calculator'!B$8:B23500,match(F12233,'Internal Staffing Calculator'!E$8:E23500,0)), "Not In Budget"),"")</f>
        <v/>
      </c>
      <c r="I12233" s="184"/>
      <c r="J12233" s="184"/>
      <c r="K12233" s="184"/>
      <c r="L12233" s="183"/>
    </row>
    <row r="12234">
      <c r="A12234" s="454"/>
      <c r="B12234" s="927"/>
      <c r="C12234" s="580"/>
      <c r="D12234" s="939"/>
      <c r="E12234" s="940"/>
      <c r="F12234" s="941"/>
      <c r="G12234" s="937" t="str">
        <f t="array" ref="G12234">xlookup(F12234,'Internal Staffing Calculator'!E:E,'Internal Staffing Calculator'!C:C,"")</f>
        <v/>
      </c>
      <c r="H12234" s="932" t="str">
        <f t="array" ref="H12234">if(F12234&lt;&gt;"", iferror(index('Internal Staffing Calculator'!B$8:B23500,match(F12234,'Internal Staffing Calculator'!E$8:E23500,0)), "Not In Budget"),"")</f>
        <v/>
      </c>
      <c r="I12234" s="184"/>
      <c r="J12234" s="184"/>
      <c r="K12234" s="184"/>
      <c r="L12234" s="183"/>
    </row>
    <row r="12235">
      <c r="A12235" s="454"/>
      <c r="B12235" s="927"/>
      <c r="C12235" s="580"/>
      <c r="D12235" s="939"/>
      <c r="E12235" s="940"/>
      <c r="F12235" s="941"/>
      <c r="G12235" s="937" t="str">
        <f t="array" ref="G12235">xlookup(F12235,'Internal Staffing Calculator'!E:E,'Internal Staffing Calculator'!C:C,"")</f>
        <v/>
      </c>
      <c r="H12235" s="932" t="str">
        <f t="array" ref="H12235">if(F12235&lt;&gt;"", iferror(index('Internal Staffing Calculator'!B$8:B23500,match(F12235,'Internal Staffing Calculator'!E$8:E23500,0)), "Not In Budget"),"")</f>
        <v/>
      </c>
      <c r="I12235" s="184"/>
      <c r="J12235" s="184"/>
      <c r="K12235" s="184"/>
      <c r="L12235" s="183"/>
    </row>
    <row r="12236">
      <c r="A12236" s="454"/>
      <c r="B12236" s="927"/>
      <c r="C12236" s="580"/>
      <c r="D12236" s="939"/>
      <c r="E12236" s="940"/>
      <c r="F12236" s="941"/>
      <c r="G12236" s="937" t="str">
        <f t="array" ref="G12236">xlookup(F12236,'Internal Staffing Calculator'!E:E,'Internal Staffing Calculator'!C:C,"")</f>
        <v/>
      </c>
      <c r="H12236" s="932" t="str">
        <f t="array" ref="H12236">if(F12236&lt;&gt;"", iferror(index('Internal Staffing Calculator'!B$8:B23500,match(F12236,'Internal Staffing Calculator'!E$8:E23500,0)), "Not In Budget"),"")</f>
        <v/>
      </c>
      <c r="I12236" s="184"/>
      <c r="J12236" s="184"/>
      <c r="K12236" s="184"/>
      <c r="L12236" s="183"/>
    </row>
    <row r="12237">
      <c r="A12237" s="454"/>
      <c r="B12237" s="927"/>
      <c r="C12237" s="580"/>
      <c r="D12237" s="939"/>
      <c r="E12237" s="940"/>
      <c r="F12237" s="941"/>
      <c r="G12237" s="937" t="str">
        <f t="array" ref="G12237">xlookup(F12237,'Internal Staffing Calculator'!E:E,'Internal Staffing Calculator'!C:C,"")</f>
        <v/>
      </c>
      <c r="H12237" s="932" t="str">
        <f t="array" ref="H12237">if(F12237&lt;&gt;"", iferror(index('Internal Staffing Calculator'!B$8:B23500,match(F12237,'Internal Staffing Calculator'!E$8:E23500,0)), "Not In Budget"),"")</f>
        <v/>
      </c>
      <c r="I12237" s="184"/>
      <c r="J12237" s="184"/>
      <c r="K12237" s="184"/>
      <c r="L12237" s="183"/>
    </row>
    <row r="12238">
      <c r="A12238" s="454"/>
      <c r="B12238" s="927"/>
      <c r="C12238" s="580"/>
      <c r="D12238" s="939"/>
      <c r="E12238" s="940"/>
      <c r="F12238" s="941"/>
      <c r="G12238" s="937" t="str">
        <f t="array" ref="G12238">xlookup(F12238,'Internal Staffing Calculator'!E:E,'Internal Staffing Calculator'!C:C,"")</f>
        <v/>
      </c>
      <c r="H12238" s="932" t="str">
        <f t="array" ref="H12238">if(F12238&lt;&gt;"", iferror(index('Internal Staffing Calculator'!B$8:B23500,match(F12238,'Internal Staffing Calculator'!E$8:E23500,0)), "Not In Budget"),"")</f>
        <v/>
      </c>
      <c r="I12238" s="184"/>
      <c r="J12238" s="184"/>
      <c r="K12238" s="184"/>
      <c r="L12238" s="183"/>
    </row>
    <row r="12239">
      <c r="A12239" s="454"/>
      <c r="B12239" s="927"/>
      <c r="C12239" s="580"/>
      <c r="D12239" s="939"/>
      <c r="E12239" s="940"/>
      <c r="F12239" s="941"/>
      <c r="G12239" s="937" t="str">
        <f t="array" ref="G12239">xlookup(F12239,'Internal Staffing Calculator'!E:E,'Internal Staffing Calculator'!C:C,"")</f>
        <v/>
      </c>
      <c r="H12239" s="932" t="str">
        <f t="array" ref="H12239">if(F12239&lt;&gt;"", iferror(index('Internal Staffing Calculator'!B$8:B23500,match(F12239,'Internal Staffing Calculator'!E$8:E23500,0)), "Not In Budget"),"")</f>
        <v/>
      </c>
      <c r="I12239" s="184"/>
      <c r="J12239" s="184"/>
      <c r="K12239" s="184"/>
      <c r="L12239" s="183"/>
    </row>
    <row r="12240">
      <c r="A12240" s="454"/>
      <c r="B12240" s="927"/>
      <c r="C12240" s="580"/>
      <c r="D12240" s="939"/>
      <c r="E12240" s="940"/>
      <c r="F12240" s="941"/>
      <c r="G12240" s="937" t="str">
        <f t="array" ref="G12240">xlookup(F12240,'Internal Staffing Calculator'!E:E,'Internal Staffing Calculator'!C:C,"")</f>
        <v/>
      </c>
      <c r="H12240" s="932" t="str">
        <f t="array" ref="H12240">if(F12240&lt;&gt;"", iferror(index('Internal Staffing Calculator'!B$8:B23500,match(F12240,'Internal Staffing Calculator'!E$8:E23500,0)), "Not In Budget"),"")</f>
        <v/>
      </c>
      <c r="I12240" s="184"/>
      <c r="J12240" s="184"/>
      <c r="K12240" s="184"/>
      <c r="L12240" s="183"/>
    </row>
    <row r="12241">
      <c r="A12241" s="454"/>
      <c r="B12241" s="927"/>
      <c r="C12241" s="580"/>
      <c r="D12241" s="939"/>
      <c r="E12241" s="940"/>
      <c r="F12241" s="941"/>
      <c r="G12241" s="937" t="str">
        <f t="array" ref="G12241">xlookup(F12241,'Internal Staffing Calculator'!E:E,'Internal Staffing Calculator'!C:C,"")</f>
        <v/>
      </c>
      <c r="H12241" s="932" t="str">
        <f t="array" ref="H12241">if(F12241&lt;&gt;"", iferror(index('Internal Staffing Calculator'!B$8:B23500,match(F12241,'Internal Staffing Calculator'!E$8:E23500,0)), "Not In Budget"),"")</f>
        <v/>
      </c>
      <c r="I12241" s="184"/>
      <c r="J12241" s="184"/>
      <c r="K12241" s="184"/>
      <c r="L12241" s="183"/>
    </row>
    <row r="12242">
      <c r="A12242" s="454"/>
      <c r="B12242" s="927"/>
      <c r="C12242" s="580"/>
      <c r="D12242" s="939"/>
      <c r="E12242" s="940"/>
      <c r="F12242" s="941"/>
      <c r="G12242" s="937" t="str">
        <f t="array" ref="G12242">xlookup(F12242,'Internal Staffing Calculator'!E:E,'Internal Staffing Calculator'!C:C,"")</f>
        <v/>
      </c>
      <c r="H12242" s="932" t="str">
        <f t="array" ref="H12242">if(F12242&lt;&gt;"", iferror(index('Internal Staffing Calculator'!B$8:B23500,match(F12242,'Internal Staffing Calculator'!E$8:E23500,0)), "Not In Budget"),"")</f>
        <v/>
      </c>
      <c r="I12242" s="184"/>
      <c r="J12242" s="184"/>
      <c r="K12242" s="184"/>
      <c r="L12242" s="183"/>
    </row>
    <row r="12243">
      <c r="A12243" s="454"/>
      <c r="B12243" s="927"/>
      <c r="C12243" s="580"/>
      <c r="D12243" s="939"/>
      <c r="E12243" s="940"/>
      <c r="F12243" s="941"/>
      <c r="G12243" s="937" t="str">
        <f t="array" ref="G12243">xlookup(F12243,'Internal Staffing Calculator'!E:E,'Internal Staffing Calculator'!C:C,"")</f>
        <v/>
      </c>
      <c r="H12243" s="932" t="str">
        <f t="array" ref="H12243">if(F12243&lt;&gt;"", iferror(index('Internal Staffing Calculator'!B$8:B23500,match(F12243,'Internal Staffing Calculator'!E$8:E23500,0)), "Not In Budget"),"")</f>
        <v/>
      </c>
      <c r="I12243" s="184"/>
      <c r="J12243" s="184"/>
      <c r="K12243" s="184"/>
      <c r="L12243" s="183"/>
    </row>
    <row r="12244">
      <c r="A12244" s="454"/>
      <c r="B12244" s="927"/>
      <c r="C12244" s="580"/>
      <c r="D12244" s="939"/>
      <c r="E12244" s="940"/>
      <c r="F12244" s="941"/>
      <c r="G12244" s="937" t="str">
        <f t="array" ref="G12244">xlookup(F12244,'Internal Staffing Calculator'!E:E,'Internal Staffing Calculator'!C:C,"")</f>
        <v/>
      </c>
      <c r="H12244" s="932" t="str">
        <f t="array" ref="H12244">if(F12244&lt;&gt;"", iferror(index('Internal Staffing Calculator'!B$8:B23500,match(F12244,'Internal Staffing Calculator'!E$8:E23500,0)), "Not In Budget"),"")</f>
        <v/>
      </c>
      <c r="I12244" s="184"/>
      <c r="J12244" s="184"/>
      <c r="K12244" s="184"/>
      <c r="L12244" s="183"/>
    </row>
    <row r="12245">
      <c r="A12245" s="454"/>
      <c r="B12245" s="927"/>
      <c r="C12245" s="580"/>
      <c r="D12245" s="939"/>
      <c r="E12245" s="940"/>
      <c r="F12245" s="941"/>
      <c r="G12245" s="937" t="str">
        <f t="array" ref="G12245">xlookup(F12245,'Internal Staffing Calculator'!E:E,'Internal Staffing Calculator'!C:C,"")</f>
        <v/>
      </c>
      <c r="H12245" s="932" t="str">
        <f t="array" ref="H12245">if(F12245&lt;&gt;"", iferror(index('Internal Staffing Calculator'!B$8:B23500,match(F12245,'Internal Staffing Calculator'!E$8:E23500,0)), "Not In Budget"),"")</f>
        <v/>
      </c>
      <c r="I12245" s="184"/>
      <c r="J12245" s="184"/>
      <c r="K12245" s="184"/>
      <c r="L12245" s="183"/>
    </row>
    <row r="12246">
      <c r="A12246" s="454"/>
      <c r="B12246" s="927"/>
      <c r="C12246" s="580"/>
      <c r="D12246" s="939"/>
      <c r="E12246" s="940"/>
      <c r="F12246" s="941"/>
      <c r="G12246" s="937" t="str">
        <f t="array" ref="G12246">xlookup(F12246,'Internal Staffing Calculator'!E:E,'Internal Staffing Calculator'!C:C,"")</f>
        <v/>
      </c>
      <c r="H12246" s="932" t="str">
        <f t="array" ref="H12246">if(F12246&lt;&gt;"", iferror(index('Internal Staffing Calculator'!B$8:B23500,match(F12246,'Internal Staffing Calculator'!E$8:E23500,0)), "Not In Budget"),"")</f>
        <v/>
      </c>
      <c r="I12246" s="184"/>
      <c r="J12246" s="184"/>
      <c r="K12246" s="184"/>
      <c r="L12246" s="183"/>
    </row>
    <row r="12247">
      <c r="A12247" s="454"/>
      <c r="B12247" s="927"/>
      <c r="C12247" s="580"/>
      <c r="D12247" s="939"/>
      <c r="E12247" s="940"/>
      <c r="F12247" s="941"/>
      <c r="G12247" s="937" t="str">
        <f t="array" ref="G12247">xlookup(F12247,'Internal Staffing Calculator'!E:E,'Internal Staffing Calculator'!C:C,"")</f>
        <v/>
      </c>
      <c r="H12247" s="932" t="str">
        <f t="array" ref="H12247">if(F12247&lt;&gt;"", iferror(index('Internal Staffing Calculator'!B$8:B23500,match(F12247,'Internal Staffing Calculator'!E$8:E23500,0)), "Not In Budget"),"")</f>
        <v/>
      </c>
      <c r="I12247" s="184"/>
      <c r="J12247" s="184"/>
      <c r="K12247" s="184"/>
      <c r="L12247" s="183"/>
    </row>
    <row r="12248">
      <c r="A12248" s="454"/>
      <c r="B12248" s="927"/>
      <c r="C12248" s="580"/>
      <c r="D12248" s="939"/>
      <c r="E12248" s="940"/>
      <c r="F12248" s="941"/>
      <c r="G12248" s="937" t="str">
        <f t="array" ref="G12248">xlookup(F12248,'Internal Staffing Calculator'!E:E,'Internal Staffing Calculator'!C:C,"")</f>
        <v/>
      </c>
      <c r="H12248" s="932" t="str">
        <f t="array" ref="H12248">if(F12248&lt;&gt;"", iferror(index('Internal Staffing Calculator'!B$8:B23500,match(F12248,'Internal Staffing Calculator'!E$8:E23500,0)), "Not In Budget"),"")</f>
        <v/>
      </c>
      <c r="I12248" s="184"/>
      <c r="J12248" s="184"/>
      <c r="K12248" s="184"/>
      <c r="L12248" s="183"/>
    </row>
    <row r="12249">
      <c r="A12249" s="454"/>
      <c r="B12249" s="927"/>
      <c r="C12249" s="580"/>
      <c r="D12249" s="939"/>
      <c r="E12249" s="940"/>
      <c r="F12249" s="941"/>
      <c r="G12249" s="937" t="str">
        <f t="array" ref="G12249">xlookup(F12249,'Internal Staffing Calculator'!E:E,'Internal Staffing Calculator'!C:C,"")</f>
        <v/>
      </c>
      <c r="H12249" s="932" t="str">
        <f t="array" ref="H12249">if(F12249&lt;&gt;"", iferror(index('Internal Staffing Calculator'!B$8:B23500,match(F12249,'Internal Staffing Calculator'!E$8:E23500,0)), "Not In Budget"),"")</f>
        <v/>
      </c>
      <c r="I12249" s="184"/>
      <c r="J12249" s="184"/>
      <c r="K12249" s="184"/>
      <c r="L12249" s="183"/>
    </row>
    <row r="12250">
      <c r="A12250" s="454"/>
      <c r="B12250" s="927"/>
      <c r="C12250" s="580"/>
      <c r="D12250" s="939"/>
      <c r="E12250" s="940"/>
      <c r="F12250" s="941"/>
      <c r="G12250" s="937" t="str">
        <f t="array" ref="G12250">xlookup(F12250,'Internal Staffing Calculator'!E:E,'Internal Staffing Calculator'!C:C,"")</f>
        <v/>
      </c>
      <c r="H12250" s="932" t="str">
        <f t="array" ref="H12250">if(F12250&lt;&gt;"", iferror(index('Internal Staffing Calculator'!B$8:B23500,match(F12250,'Internal Staffing Calculator'!E$8:E23500,0)), "Not In Budget"),"")</f>
        <v/>
      </c>
      <c r="I12250" s="184"/>
      <c r="J12250" s="184"/>
      <c r="K12250" s="184"/>
      <c r="L12250" s="183"/>
    </row>
    <row r="12251">
      <c r="A12251" s="454"/>
      <c r="B12251" s="927"/>
      <c r="C12251" s="580"/>
      <c r="D12251" s="939"/>
      <c r="E12251" s="940"/>
      <c r="F12251" s="941"/>
      <c r="G12251" s="937" t="str">
        <f t="array" ref="G12251">xlookup(F12251,'Internal Staffing Calculator'!E:E,'Internal Staffing Calculator'!C:C,"")</f>
        <v/>
      </c>
      <c r="H12251" s="932" t="str">
        <f t="array" ref="H12251">if(F12251&lt;&gt;"", iferror(index('Internal Staffing Calculator'!B$8:B23500,match(F12251,'Internal Staffing Calculator'!E$8:E23500,0)), "Not In Budget"),"")</f>
        <v/>
      </c>
      <c r="I12251" s="184"/>
      <c r="J12251" s="184"/>
      <c r="K12251" s="184"/>
      <c r="L12251" s="183"/>
    </row>
    <row r="12252">
      <c r="A12252" s="454"/>
      <c r="B12252" s="927"/>
      <c r="C12252" s="580"/>
      <c r="D12252" s="939"/>
      <c r="E12252" s="940"/>
      <c r="F12252" s="941"/>
      <c r="G12252" s="937" t="str">
        <f t="array" ref="G12252">xlookup(F12252,'Internal Staffing Calculator'!E:E,'Internal Staffing Calculator'!C:C,"")</f>
        <v/>
      </c>
      <c r="H12252" s="932" t="str">
        <f t="array" ref="H12252">if(F12252&lt;&gt;"", iferror(index('Internal Staffing Calculator'!B$8:B23500,match(F12252,'Internal Staffing Calculator'!E$8:E23500,0)), "Not In Budget"),"")</f>
        <v/>
      </c>
      <c r="I12252" s="184"/>
      <c r="J12252" s="184"/>
      <c r="K12252" s="184"/>
      <c r="L12252" s="183"/>
    </row>
    <row r="12253">
      <c r="A12253" s="454"/>
      <c r="B12253" s="927"/>
      <c r="C12253" s="580"/>
      <c r="D12253" s="939"/>
      <c r="E12253" s="940"/>
      <c r="F12253" s="941"/>
      <c r="G12253" s="937" t="str">
        <f t="array" ref="G12253">xlookup(F12253,'Internal Staffing Calculator'!E:E,'Internal Staffing Calculator'!C:C,"")</f>
        <v/>
      </c>
      <c r="H12253" s="932" t="str">
        <f t="array" ref="H12253">if(F12253&lt;&gt;"", iferror(index('Internal Staffing Calculator'!B$8:B23500,match(F12253,'Internal Staffing Calculator'!E$8:E23500,0)), "Not In Budget"),"")</f>
        <v/>
      </c>
      <c r="I12253" s="184"/>
      <c r="J12253" s="184"/>
      <c r="K12253" s="184"/>
      <c r="L12253" s="183"/>
    </row>
    <row r="12254">
      <c r="A12254" s="454"/>
      <c r="B12254" s="927"/>
      <c r="C12254" s="580"/>
      <c r="D12254" s="939"/>
      <c r="E12254" s="940"/>
      <c r="F12254" s="941"/>
      <c r="G12254" s="937" t="str">
        <f t="array" ref="G12254">xlookup(F12254,'Internal Staffing Calculator'!E:E,'Internal Staffing Calculator'!C:C,"")</f>
        <v/>
      </c>
      <c r="H12254" s="932" t="str">
        <f t="array" ref="H12254">if(F12254&lt;&gt;"", iferror(index('Internal Staffing Calculator'!B$8:B23500,match(F12254,'Internal Staffing Calculator'!E$8:E23500,0)), "Not In Budget"),"")</f>
        <v/>
      </c>
      <c r="I12254" s="184"/>
      <c r="J12254" s="184"/>
      <c r="K12254" s="184"/>
      <c r="L12254" s="183"/>
    </row>
    <row r="12255">
      <c r="A12255" s="454"/>
      <c r="B12255" s="927"/>
      <c r="C12255" s="580"/>
      <c r="D12255" s="939"/>
      <c r="E12255" s="940"/>
      <c r="F12255" s="941"/>
      <c r="G12255" s="937" t="str">
        <f t="array" ref="G12255">xlookup(F12255,'Internal Staffing Calculator'!E:E,'Internal Staffing Calculator'!C:C,"")</f>
        <v/>
      </c>
      <c r="H12255" s="932" t="str">
        <f t="array" ref="H12255">if(F12255&lt;&gt;"", iferror(index('Internal Staffing Calculator'!B$8:B23500,match(F12255,'Internal Staffing Calculator'!E$8:E23500,0)), "Not In Budget"),"")</f>
        <v/>
      </c>
      <c r="I12255" s="184"/>
      <c r="J12255" s="184"/>
      <c r="K12255" s="184"/>
      <c r="L12255" s="183"/>
    </row>
    <row r="12256">
      <c r="A12256" s="454"/>
      <c r="B12256" s="927"/>
      <c r="C12256" s="580"/>
      <c r="D12256" s="939"/>
      <c r="E12256" s="940"/>
      <c r="F12256" s="941"/>
      <c r="G12256" s="937" t="str">
        <f t="array" ref="G12256">xlookup(F12256,'Internal Staffing Calculator'!E:E,'Internal Staffing Calculator'!C:C,"")</f>
        <v/>
      </c>
      <c r="H12256" s="932" t="str">
        <f t="array" ref="H12256">if(F12256&lt;&gt;"", iferror(index('Internal Staffing Calculator'!B$8:B23500,match(F12256,'Internal Staffing Calculator'!E$8:E23500,0)), "Not In Budget"),"")</f>
        <v/>
      </c>
      <c r="I12256" s="184"/>
      <c r="J12256" s="184"/>
      <c r="K12256" s="184"/>
      <c r="L12256" s="183"/>
    </row>
    <row r="12257">
      <c r="A12257" s="454"/>
      <c r="B12257" s="927"/>
      <c r="C12257" s="580"/>
      <c r="D12257" s="939"/>
      <c r="E12257" s="940"/>
      <c r="F12257" s="941"/>
      <c r="G12257" s="937" t="str">
        <f t="array" ref="G12257">xlookup(F12257,'Internal Staffing Calculator'!E:E,'Internal Staffing Calculator'!C:C,"")</f>
        <v/>
      </c>
      <c r="H12257" s="932" t="str">
        <f t="array" ref="H12257">if(F12257&lt;&gt;"", iferror(index('Internal Staffing Calculator'!B$8:B23500,match(F12257,'Internal Staffing Calculator'!E$8:E23500,0)), "Not In Budget"),"")</f>
        <v/>
      </c>
      <c r="I12257" s="184"/>
      <c r="J12257" s="184"/>
      <c r="K12257" s="184"/>
      <c r="L12257" s="183"/>
    </row>
    <row r="12258">
      <c r="A12258" s="454"/>
      <c r="B12258" s="927"/>
      <c r="C12258" s="580"/>
      <c r="D12258" s="939"/>
      <c r="E12258" s="940"/>
      <c r="F12258" s="941"/>
      <c r="G12258" s="937" t="str">
        <f t="array" ref="G12258">xlookup(F12258,'Internal Staffing Calculator'!E:E,'Internal Staffing Calculator'!C:C,"")</f>
        <v/>
      </c>
      <c r="H12258" s="932" t="str">
        <f t="array" ref="H12258">if(F12258&lt;&gt;"", iferror(index('Internal Staffing Calculator'!B$8:B23500,match(F12258,'Internal Staffing Calculator'!E$8:E23500,0)), "Not In Budget"),"")</f>
        <v/>
      </c>
      <c r="I12258" s="184"/>
      <c r="J12258" s="184"/>
      <c r="K12258" s="184"/>
      <c r="L12258" s="183"/>
    </row>
    <row r="12259">
      <c r="A12259" s="454"/>
      <c r="B12259" s="927"/>
      <c r="C12259" s="580"/>
      <c r="D12259" s="939"/>
      <c r="E12259" s="940"/>
      <c r="F12259" s="941"/>
      <c r="G12259" s="937" t="str">
        <f t="array" ref="G12259">xlookup(F12259,'Internal Staffing Calculator'!E:E,'Internal Staffing Calculator'!C:C,"")</f>
        <v/>
      </c>
      <c r="H12259" s="932" t="str">
        <f t="array" ref="H12259">if(F12259&lt;&gt;"", iferror(index('Internal Staffing Calculator'!B$8:B23500,match(F12259,'Internal Staffing Calculator'!E$8:E23500,0)), "Not In Budget"),"")</f>
        <v/>
      </c>
      <c r="I12259" s="184"/>
      <c r="J12259" s="184"/>
      <c r="K12259" s="184"/>
      <c r="L12259" s="183"/>
    </row>
    <row r="12260">
      <c r="A12260" s="454"/>
      <c r="B12260" s="927"/>
      <c r="C12260" s="580"/>
      <c r="D12260" s="939"/>
      <c r="E12260" s="940"/>
      <c r="F12260" s="941"/>
      <c r="G12260" s="937" t="str">
        <f t="array" ref="G12260">xlookup(F12260,'Internal Staffing Calculator'!E:E,'Internal Staffing Calculator'!C:C,"")</f>
        <v/>
      </c>
      <c r="H12260" s="932" t="str">
        <f t="array" ref="H12260">if(F12260&lt;&gt;"", iferror(index('Internal Staffing Calculator'!B$8:B23500,match(F12260,'Internal Staffing Calculator'!E$8:E23500,0)), "Not In Budget"),"")</f>
        <v/>
      </c>
      <c r="I12260" s="184"/>
      <c r="J12260" s="184"/>
      <c r="K12260" s="184"/>
      <c r="L12260" s="183"/>
    </row>
    <row r="12261">
      <c r="A12261" s="454"/>
      <c r="B12261" s="927"/>
      <c r="C12261" s="580"/>
      <c r="D12261" s="939"/>
      <c r="E12261" s="940"/>
      <c r="F12261" s="941"/>
      <c r="G12261" s="937" t="str">
        <f t="array" ref="G12261">xlookup(F12261,'Internal Staffing Calculator'!E:E,'Internal Staffing Calculator'!C:C,"")</f>
        <v/>
      </c>
      <c r="H12261" s="932" t="str">
        <f t="array" ref="H12261">if(F12261&lt;&gt;"", iferror(index('Internal Staffing Calculator'!B$8:B23500,match(F12261,'Internal Staffing Calculator'!E$8:E23500,0)), "Not In Budget"),"")</f>
        <v/>
      </c>
      <c r="I12261" s="184"/>
      <c r="J12261" s="184"/>
      <c r="K12261" s="184"/>
      <c r="L12261" s="183"/>
    </row>
    <row r="12262">
      <c r="A12262" s="454"/>
      <c r="B12262" s="927"/>
      <c r="C12262" s="580"/>
      <c r="D12262" s="939"/>
      <c r="E12262" s="940"/>
      <c r="F12262" s="941"/>
      <c r="G12262" s="937" t="str">
        <f t="array" ref="G12262">xlookup(F12262,'Internal Staffing Calculator'!E:E,'Internal Staffing Calculator'!C:C,"")</f>
        <v/>
      </c>
      <c r="H12262" s="932" t="str">
        <f t="array" ref="H12262">if(F12262&lt;&gt;"", iferror(index('Internal Staffing Calculator'!B$8:B23500,match(F12262,'Internal Staffing Calculator'!E$8:E23500,0)), "Not In Budget"),"")</f>
        <v/>
      </c>
      <c r="I12262" s="184"/>
      <c r="J12262" s="184"/>
      <c r="K12262" s="184"/>
      <c r="L12262" s="183"/>
    </row>
    <row r="12263">
      <c r="A12263" s="454"/>
      <c r="B12263" s="927"/>
      <c r="C12263" s="580"/>
      <c r="D12263" s="939"/>
      <c r="E12263" s="940"/>
      <c r="F12263" s="941"/>
      <c r="G12263" s="937" t="str">
        <f t="array" ref="G12263">xlookup(F12263,'Internal Staffing Calculator'!E:E,'Internal Staffing Calculator'!C:C,"")</f>
        <v/>
      </c>
      <c r="H12263" s="932" t="str">
        <f t="array" ref="H12263">if(F12263&lt;&gt;"", iferror(index('Internal Staffing Calculator'!B$8:B23500,match(F12263,'Internal Staffing Calculator'!E$8:E23500,0)), "Not In Budget"),"")</f>
        <v/>
      </c>
      <c r="I12263" s="184"/>
      <c r="J12263" s="184"/>
      <c r="K12263" s="184"/>
      <c r="L12263" s="183"/>
    </row>
    <row r="12264">
      <c r="A12264" s="454"/>
      <c r="B12264" s="927"/>
      <c r="C12264" s="580"/>
      <c r="D12264" s="939"/>
      <c r="E12264" s="940"/>
      <c r="F12264" s="941"/>
      <c r="G12264" s="937" t="str">
        <f t="array" ref="G12264">xlookup(F12264,'Internal Staffing Calculator'!E:E,'Internal Staffing Calculator'!C:C,"")</f>
        <v/>
      </c>
      <c r="H12264" s="932" t="str">
        <f t="array" ref="H12264">if(F12264&lt;&gt;"", iferror(index('Internal Staffing Calculator'!B$8:B23500,match(F12264,'Internal Staffing Calculator'!E$8:E23500,0)), "Not In Budget"),"")</f>
        <v/>
      </c>
      <c r="I12264" s="184"/>
      <c r="J12264" s="184"/>
      <c r="K12264" s="184"/>
      <c r="L12264" s="183"/>
    </row>
    <row r="12265">
      <c r="A12265" s="454"/>
      <c r="B12265" s="927"/>
      <c r="C12265" s="580"/>
      <c r="D12265" s="939"/>
      <c r="E12265" s="940"/>
      <c r="F12265" s="941"/>
      <c r="G12265" s="937" t="str">
        <f t="array" ref="G12265">xlookup(F12265,'Internal Staffing Calculator'!E:E,'Internal Staffing Calculator'!C:C,"")</f>
        <v/>
      </c>
      <c r="H12265" s="932" t="str">
        <f t="array" ref="H12265">if(F12265&lt;&gt;"", iferror(index('Internal Staffing Calculator'!B$8:B23500,match(F12265,'Internal Staffing Calculator'!E$8:E23500,0)), "Not In Budget"),"")</f>
        <v/>
      </c>
      <c r="I12265" s="184"/>
      <c r="J12265" s="184"/>
      <c r="K12265" s="184"/>
      <c r="L12265" s="183"/>
    </row>
    <row r="12266">
      <c r="A12266" s="454"/>
      <c r="B12266" s="927"/>
      <c r="C12266" s="580"/>
      <c r="D12266" s="939"/>
      <c r="E12266" s="940"/>
      <c r="F12266" s="941"/>
      <c r="G12266" s="937" t="str">
        <f t="array" ref="G12266">xlookup(F12266,'Internal Staffing Calculator'!E:E,'Internal Staffing Calculator'!C:C,"")</f>
        <v/>
      </c>
      <c r="H12266" s="932" t="str">
        <f t="array" ref="H12266">if(F12266&lt;&gt;"", iferror(index('Internal Staffing Calculator'!B$8:B23500,match(F12266,'Internal Staffing Calculator'!E$8:E23500,0)), "Not In Budget"),"")</f>
        <v/>
      </c>
      <c r="I12266" s="184"/>
      <c r="J12266" s="184"/>
      <c r="K12266" s="184"/>
      <c r="L12266" s="183"/>
    </row>
    <row r="12267">
      <c r="A12267" s="454"/>
      <c r="B12267" s="927"/>
      <c r="C12267" s="580"/>
      <c r="D12267" s="939"/>
      <c r="E12267" s="940"/>
      <c r="F12267" s="941"/>
      <c r="G12267" s="937" t="str">
        <f t="array" ref="G12267">xlookup(F12267,'Internal Staffing Calculator'!E:E,'Internal Staffing Calculator'!C:C,"")</f>
        <v/>
      </c>
      <c r="H12267" s="932" t="str">
        <f t="array" ref="H12267">if(F12267&lt;&gt;"", iferror(index('Internal Staffing Calculator'!B$8:B23500,match(F12267,'Internal Staffing Calculator'!E$8:E23500,0)), "Not In Budget"),"")</f>
        <v/>
      </c>
      <c r="I12267" s="184"/>
      <c r="J12267" s="184"/>
      <c r="K12267" s="184"/>
      <c r="L12267" s="183"/>
    </row>
    <row r="12268">
      <c r="A12268" s="454"/>
      <c r="B12268" s="927"/>
      <c r="C12268" s="580"/>
      <c r="D12268" s="939"/>
      <c r="E12268" s="940"/>
      <c r="F12268" s="941"/>
      <c r="G12268" s="937" t="str">
        <f t="array" ref="G12268">xlookup(F12268,'Internal Staffing Calculator'!E:E,'Internal Staffing Calculator'!C:C,"")</f>
        <v/>
      </c>
      <c r="H12268" s="932" t="str">
        <f t="array" ref="H12268">if(F12268&lt;&gt;"", iferror(index('Internal Staffing Calculator'!B$8:B23500,match(F12268,'Internal Staffing Calculator'!E$8:E23500,0)), "Not In Budget"),"")</f>
        <v/>
      </c>
      <c r="I12268" s="184"/>
      <c r="J12268" s="184"/>
      <c r="K12268" s="184"/>
      <c r="L12268" s="183"/>
    </row>
    <row r="12269">
      <c r="A12269" s="454"/>
      <c r="B12269" s="927"/>
      <c r="C12269" s="580"/>
      <c r="D12269" s="939"/>
      <c r="E12269" s="940"/>
      <c r="F12269" s="941"/>
      <c r="G12269" s="937" t="str">
        <f t="array" ref="G12269">xlookup(F12269,'Internal Staffing Calculator'!E:E,'Internal Staffing Calculator'!C:C,"")</f>
        <v/>
      </c>
      <c r="H12269" s="932" t="str">
        <f t="array" ref="H12269">if(F12269&lt;&gt;"", iferror(index('Internal Staffing Calculator'!B$8:B23500,match(F12269,'Internal Staffing Calculator'!E$8:E23500,0)), "Not In Budget"),"")</f>
        <v/>
      </c>
      <c r="I12269" s="184"/>
      <c r="J12269" s="184"/>
      <c r="K12269" s="184"/>
      <c r="L12269" s="183"/>
    </row>
    <row r="12270">
      <c r="A12270" s="454"/>
      <c r="B12270" s="927"/>
      <c r="C12270" s="580"/>
      <c r="D12270" s="939"/>
      <c r="E12270" s="940"/>
      <c r="F12270" s="941"/>
      <c r="G12270" s="937" t="str">
        <f t="array" ref="G12270">xlookup(F12270,'Internal Staffing Calculator'!E:E,'Internal Staffing Calculator'!C:C,"")</f>
        <v/>
      </c>
      <c r="H12270" s="932" t="str">
        <f t="array" ref="H12270">if(F12270&lt;&gt;"", iferror(index('Internal Staffing Calculator'!B$8:B23500,match(F12270,'Internal Staffing Calculator'!E$8:E23500,0)), "Not In Budget"),"")</f>
        <v/>
      </c>
      <c r="I12270" s="184"/>
      <c r="J12270" s="184"/>
      <c r="K12270" s="184"/>
      <c r="L12270" s="183"/>
    </row>
    <row r="12271">
      <c r="A12271" s="454"/>
      <c r="B12271" s="927"/>
      <c r="C12271" s="580"/>
      <c r="D12271" s="939"/>
      <c r="E12271" s="940"/>
      <c r="F12271" s="941"/>
      <c r="G12271" s="937" t="str">
        <f t="array" ref="G12271">xlookup(F12271,'Internal Staffing Calculator'!E:E,'Internal Staffing Calculator'!C:C,"")</f>
        <v/>
      </c>
      <c r="H12271" s="932" t="str">
        <f t="array" ref="H12271">if(F12271&lt;&gt;"", iferror(index('Internal Staffing Calculator'!B$8:B23500,match(F12271,'Internal Staffing Calculator'!E$8:E23500,0)), "Not In Budget"),"")</f>
        <v/>
      </c>
      <c r="I12271" s="184"/>
      <c r="J12271" s="184"/>
      <c r="K12271" s="184"/>
      <c r="L12271" s="183"/>
    </row>
    <row r="12272">
      <c r="A12272" s="454"/>
      <c r="B12272" s="927"/>
      <c r="C12272" s="580"/>
      <c r="D12272" s="939"/>
      <c r="E12272" s="940"/>
      <c r="F12272" s="941"/>
      <c r="G12272" s="937" t="str">
        <f t="array" ref="G12272">xlookup(F12272,'Internal Staffing Calculator'!E:E,'Internal Staffing Calculator'!C:C,"")</f>
        <v/>
      </c>
      <c r="H12272" s="932" t="str">
        <f t="array" ref="H12272">if(F12272&lt;&gt;"", iferror(index('Internal Staffing Calculator'!B$8:B23500,match(F12272,'Internal Staffing Calculator'!E$8:E23500,0)), "Not In Budget"),"")</f>
        <v/>
      </c>
      <c r="I12272" s="184"/>
      <c r="J12272" s="184"/>
      <c r="K12272" s="184"/>
      <c r="L12272" s="183"/>
    </row>
    <row r="12273">
      <c r="A12273" s="454"/>
      <c r="B12273" s="927"/>
      <c r="C12273" s="580"/>
      <c r="D12273" s="939"/>
      <c r="E12273" s="940"/>
      <c r="F12273" s="941"/>
      <c r="G12273" s="937" t="str">
        <f t="array" ref="G12273">xlookup(F12273,'Internal Staffing Calculator'!E:E,'Internal Staffing Calculator'!C:C,"")</f>
        <v/>
      </c>
      <c r="H12273" s="932" t="str">
        <f t="array" ref="H12273">if(F12273&lt;&gt;"", iferror(index('Internal Staffing Calculator'!B$8:B23500,match(F12273,'Internal Staffing Calculator'!E$8:E23500,0)), "Not In Budget"),"")</f>
        <v/>
      </c>
      <c r="I12273" s="184"/>
      <c r="J12273" s="184"/>
      <c r="K12273" s="184"/>
      <c r="L12273" s="183"/>
    </row>
    <row r="12274">
      <c r="A12274" s="454"/>
      <c r="B12274" s="927"/>
      <c r="C12274" s="580"/>
      <c r="D12274" s="939"/>
      <c r="E12274" s="940"/>
      <c r="F12274" s="941"/>
      <c r="G12274" s="937" t="str">
        <f t="array" ref="G12274">xlookup(F12274,'Internal Staffing Calculator'!E:E,'Internal Staffing Calculator'!C:C,"")</f>
        <v/>
      </c>
      <c r="H12274" s="932" t="str">
        <f t="array" ref="H12274">if(F12274&lt;&gt;"", iferror(index('Internal Staffing Calculator'!B$8:B23500,match(F12274,'Internal Staffing Calculator'!E$8:E23500,0)), "Not In Budget"),"")</f>
        <v/>
      </c>
      <c r="I12274" s="184"/>
      <c r="J12274" s="184"/>
      <c r="K12274" s="184"/>
      <c r="L12274" s="183"/>
    </row>
    <row r="12275">
      <c r="A12275" s="454"/>
      <c r="B12275" s="927"/>
      <c r="C12275" s="580"/>
      <c r="D12275" s="939"/>
      <c r="E12275" s="940"/>
      <c r="F12275" s="941"/>
      <c r="G12275" s="937" t="str">
        <f t="array" ref="G12275">xlookup(F12275,'Internal Staffing Calculator'!E:E,'Internal Staffing Calculator'!C:C,"")</f>
        <v/>
      </c>
      <c r="H12275" s="932" t="str">
        <f t="array" ref="H12275">if(F12275&lt;&gt;"", iferror(index('Internal Staffing Calculator'!B$8:B23500,match(F12275,'Internal Staffing Calculator'!E$8:E23500,0)), "Not In Budget"),"")</f>
        <v/>
      </c>
      <c r="I12275" s="184"/>
      <c r="J12275" s="184"/>
      <c r="K12275" s="184"/>
      <c r="L12275" s="183"/>
    </row>
    <row r="12276">
      <c r="A12276" s="454"/>
      <c r="B12276" s="927"/>
      <c r="C12276" s="580"/>
      <c r="D12276" s="939"/>
      <c r="E12276" s="940"/>
      <c r="F12276" s="941"/>
      <c r="G12276" s="937" t="str">
        <f t="array" ref="G12276">xlookup(F12276,'Internal Staffing Calculator'!E:E,'Internal Staffing Calculator'!C:C,"")</f>
        <v/>
      </c>
      <c r="H12276" s="932" t="str">
        <f t="array" ref="H12276">if(F12276&lt;&gt;"", iferror(index('Internal Staffing Calculator'!B$8:B23500,match(F12276,'Internal Staffing Calculator'!E$8:E23500,0)), "Not In Budget"),"")</f>
        <v/>
      </c>
      <c r="I12276" s="184"/>
      <c r="J12276" s="184"/>
      <c r="K12276" s="184"/>
      <c r="L12276" s="183"/>
    </row>
    <row r="12277">
      <c r="A12277" s="454"/>
      <c r="B12277" s="927"/>
      <c r="C12277" s="580"/>
      <c r="D12277" s="939"/>
      <c r="E12277" s="940"/>
      <c r="F12277" s="941"/>
      <c r="G12277" s="937" t="str">
        <f t="array" ref="G12277">xlookup(F12277,'Internal Staffing Calculator'!E:E,'Internal Staffing Calculator'!C:C,"")</f>
        <v/>
      </c>
      <c r="H12277" s="932" t="str">
        <f t="array" ref="H12277">if(F12277&lt;&gt;"", iferror(index('Internal Staffing Calculator'!B$8:B23500,match(F12277,'Internal Staffing Calculator'!E$8:E23500,0)), "Not In Budget"),"")</f>
        <v/>
      </c>
      <c r="I12277" s="184"/>
      <c r="J12277" s="184"/>
      <c r="K12277" s="184"/>
      <c r="L12277" s="183"/>
    </row>
    <row r="12278">
      <c r="A12278" s="454"/>
      <c r="B12278" s="927"/>
      <c r="C12278" s="580"/>
      <c r="D12278" s="939"/>
      <c r="E12278" s="940"/>
      <c r="F12278" s="941"/>
      <c r="G12278" s="937" t="str">
        <f t="array" ref="G12278">xlookup(F12278,'Internal Staffing Calculator'!E:E,'Internal Staffing Calculator'!C:C,"")</f>
        <v/>
      </c>
      <c r="H12278" s="932" t="str">
        <f t="array" ref="H12278">if(F12278&lt;&gt;"", iferror(index('Internal Staffing Calculator'!B$8:B23500,match(F12278,'Internal Staffing Calculator'!E$8:E23500,0)), "Not In Budget"),"")</f>
        <v/>
      </c>
      <c r="I12278" s="184"/>
      <c r="J12278" s="184"/>
      <c r="K12278" s="184"/>
      <c r="L12278" s="183"/>
    </row>
    <row r="12279">
      <c r="A12279" s="454"/>
      <c r="B12279" s="927"/>
      <c r="C12279" s="580"/>
      <c r="D12279" s="939"/>
      <c r="E12279" s="940"/>
      <c r="F12279" s="941"/>
      <c r="G12279" s="937" t="str">
        <f t="array" ref="G12279">xlookup(F12279,'Internal Staffing Calculator'!E:E,'Internal Staffing Calculator'!C:C,"")</f>
        <v/>
      </c>
      <c r="H12279" s="932" t="str">
        <f t="array" ref="H12279">if(F12279&lt;&gt;"", iferror(index('Internal Staffing Calculator'!B$8:B23500,match(F12279,'Internal Staffing Calculator'!E$8:E23500,0)), "Not In Budget"),"")</f>
        <v/>
      </c>
      <c r="I12279" s="184"/>
      <c r="J12279" s="184"/>
      <c r="K12279" s="184"/>
      <c r="L12279" s="183"/>
    </row>
    <row r="12280">
      <c r="A12280" s="454"/>
      <c r="B12280" s="927"/>
      <c r="C12280" s="580"/>
      <c r="D12280" s="939"/>
      <c r="E12280" s="940"/>
      <c r="F12280" s="941"/>
      <c r="G12280" s="937" t="str">
        <f t="array" ref="G12280">xlookup(F12280,'Internal Staffing Calculator'!E:E,'Internal Staffing Calculator'!C:C,"")</f>
        <v/>
      </c>
      <c r="H12280" s="932" t="str">
        <f t="array" ref="H12280">if(F12280&lt;&gt;"", iferror(index('Internal Staffing Calculator'!B$8:B23500,match(F12280,'Internal Staffing Calculator'!E$8:E23500,0)), "Not In Budget"),"")</f>
        <v/>
      </c>
      <c r="I12280" s="184"/>
      <c r="J12280" s="184"/>
      <c r="K12280" s="184"/>
      <c r="L12280" s="183"/>
    </row>
    <row r="12281">
      <c r="A12281" s="454"/>
      <c r="B12281" s="927"/>
      <c r="C12281" s="580"/>
      <c r="D12281" s="939"/>
      <c r="E12281" s="940"/>
      <c r="F12281" s="941"/>
      <c r="G12281" s="937" t="str">
        <f t="array" ref="G12281">xlookup(F12281,'Internal Staffing Calculator'!E:E,'Internal Staffing Calculator'!C:C,"")</f>
        <v/>
      </c>
      <c r="H12281" s="932" t="str">
        <f t="array" ref="H12281">if(F12281&lt;&gt;"", iferror(index('Internal Staffing Calculator'!B$8:B23500,match(F12281,'Internal Staffing Calculator'!E$8:E23500,0)), "Not In Budget"),"")</f>
        <v/>
      </c>
      <c r="I12281" s="184"/>
      <c r="J12281" s="184"/>
      <c r="K12281" s="184"/>
      <c r="L12281" s="183"/>
    </row>
    <row r="12282">
      <c r="A12282" s="454"/>
      <c r="B12282" s="927"/>
      <c r="C12282" s="580"/>
      <c r="D12282" s="939"/>
      <c r="E12282" s="940"/>
      <c r="F12282" s="941"/>
      <c r="G12282" s="937" t="str">
        <f t="array" ref="G12282">xlookup(F12282,'Internal Staffing Calculator'!E:E,'Internal Staffing Calculator'!C:C,"")</f>
        <v/>
      </c>
      <c r="H12282" s="932" t="str">
        <f t="array" ref="H12282">if(F12282&lt;&gt;"", iferror(index('Internal Staffing Calculator'!B$8:B23500,match(F12282,'Internal Staffing Calculator'!E$8:E23500,0)), "Not In Budget"),"")</f>
        <v/>
      </c>
      <c r="I12282" s="184"/>
      <c r="J12282" s="184"/>
      <c r="K12282" s="184"/>
      <c r="L12282" s="183"/>
    </row>
    <row r="12283">
      <c r="A12283" s="454"/>
      <c r="B12283" s="927"/>
      <c r="C12283" s="580"/>
      <c r="D12283" s="939"/>
      <c r="E12283" s="940"/>
      <c r="F12283" s="941"/>
      <c r="G12283" s="937" t="str">
        <f t="array" ref="G12283">xlookup(F12283,'Internal Staffing Calculator'!E:E,'Internal Staffing Calculator'!C:C,"")</f>
        <v/>
      </c>
      <c r="H12283" s="932" t="str">
        <f t="array" ref="H12283">if(F12283&lt;&gt;"", iferror(index('Internal Staffing Calculator'!B$8:B23500,match(F12283,'Internal Staffing Calculator'!E$8:E23500,0)), "Not In Budget"),"")</f>
        <v/>
      </c>
      <c r="I12283" s="184"/>
      <c r="J12283" s="184"/>
      <c r="K12283" s="184"/>
      <c r="L12283" s="183"/>
    </row>
    <row r="12284">
      <c r="A12284" s="454"/>
      <c r="B12284" s="927"/>
      <c r="C12284" s="580"/>
      <c r="D12284" s="939"/>
      <c r="E12284" s="940"/>
      <c r="F12284" s="941"/>
      <c r="G12284" s="937" t="str">
        <f t="array" ref="G12284">xlookup(F12284,'Internal Staffing Calculator'!E:E,'Internal Staffing Calculator'!C:C,"")</f>
        <v/>
      </c>
      <c r="H12284" s="932" t="str">
        <f t="array" ref="H12284">if(F12284&lt;&gt;"", iferror(index('Internal Staffing Calculator'!B$8:B23500,match(F12284,'Internal Staffing Calculator'!E$8:E23500,0)), "Not In Budget"),"")</f>
        <v/>
      </c>
      <c r="I12284" s="184"/>
      <c r="J12284" s="184"/>
      <c r="K12284" s="184"/>
      <c r="L12284" s="183"/>
    </row>
    <row r="12285">
      <c r="A12285" s="454"/>
      <c r="B12285" s="927"/>
      <c r="C12285" s="580"/>
      <c r="D12285" s="939"/>
      <c r="E12285" s="940"/>
      <c r="F12285" s="941"/>
      <c r="G12285" s="937" t="str">
        <f t="array" ref="G12285">xlookup(F12285,'Internal Staffing Calculator'!E:E,'Internal Staffing Calculator'!C:C,"")</f>
        <v/>
      </c>
      <c r="H12285" s="932" t="str">
        <f t="array" ref="H12285">if(F12285&lt;&gt;"", iferror(index('Internal Staffing Calculator'!B$8:B23500,match(F12285,'Internal Staffing Calculator'!E$8:E23500,0)), "Not In Budget"),"")</f>
        <v/>
      </c>
      <c r="I12285" s="184"/>
      <c r="J12285" s="184"/>
      <c r="K12285" s="184"/>
      <c r="L12285" s="183"/>
    </row>
    <row r="12286">
      <c r="A12286" s="454"/>
      <c r="B12286" s="927"/>
      <c r="C12286" s="580"/>
      <c r="D12286" s="939"/>
      <c r="E12286" s="940"/>
      <c r="F12286" s="941"/>
      <c r="G12286" s="937" t="str">
        <f t="array" ref="G12286">xlookup(F12286,'Internal Staffing Calculator'!E:E,'Internal Staffing Calculator'!C:C,"")</f>
        <v/>
      </c>
      <c r="H12286" s="932" t="str">
        <f t="array" ref="H12286">if(F12286&lt;&gt;"", iferror(index('Internal Staffing Calculator'!B$8:B23500,match(F12286,'Internal Staffing Calculator'!E$8:E23500,0)), "Not In Budget"),"")</f>
        <v/>
      </c>
      <c r="I12286" s="184"/>
      <c r="J12286" s="184"/>
      <c r="K12286" s="184"/>
      <c r="L12286" s="183"/>
    </row>
    <row r="12287">
      <c r="A12287" s="454"/>
      <c r="B12287" s="927"/>
      <c r="C12287" s="580"/>
      <c r="D12287" s="939"/>
      <c r="E12287" s="940"/>
      <c r="F12287" s="941"/>
      <c r="G12287" s="937" t="str">
        <f t="array" ref="G12287">xlookup(F12287,'Internal Staffing Calculator'!E:E,'Internal Staffing Calculator'!C:C,"")</f>
        <v/>
      </c>
      <c r="H12287" s="932" t="str">
        <f t="array" ref="H12287">if(F12287&lt;&gt;"", iferror(index('Internal Staffing Calculator'!B$8:B23500,match(F12287,'Internal Staffing Calculator'!E$8:E23500,0)), "Not In Budget"),"")</f>
        <v/>
      </c>
      <c r="I12287" s="184"/>
      <c r="J12287" s="184"/>
      <c r="K12287" s="184"/>
      <c r="L12287" s="183"/>
    </row>
    <row r="12288">
      <c r="A12288" s="454"/>
      <c r="B12288" s="927"/>
      <c r="C12288" s="580"/>
      <c r="D12288" s="939"/>
      <c r="E12288" s="940"/>
      <c r="F12288" s="941"/>
      <c r="G12288" s="937" t="str">
        <f t="array" ref="G12288">xlookup(F12288,'Internal Staffing Calculator'!E:E,'Internal Staffing Calculator'!C:C,"")</f>
        <v/>
      </c>
      <c r="H12288" s="932" t="str">
        <f t="array" ref="H12288">if(F12288&lt;&gt;"", iferror(index('Internal Staffing Calculator'!B$8:B23500,match(F12288,'Internal Staffing Calculator'!E$8:E23500,0)), "Not In Budget"),"")</f>
        <v/>
      </c>
      <c r="I12288" s="184"/>
      <c r="J12288" s="184"/>
      <c r="K12288" s="184"/>
      <c r="L12288" s="183"/>
    </row>
    <row r="12289">
      <c r="A12289" s="454"/>
      <c r="B12289" s="927"/>
      <c r="C12289" s="580"/>
      <c r="D12289" s="939"/>
      <c r="E12289" s="940"/>
      <c r="F12289" s="941"/>
      <c r="G12289" s="937" t="str">
        <f t="array" ref="G12289">xlookup(F12289,'Internal Staffing Calculator'!E:E,'Internal Staffing Calculator'!C:C,"")</f>
        <v/>
      </c>
      <c r="H12289" s="932" t="str">
        <f t="array" ref="H12289">if(F12289&lt;&gt;"", iferror(index('Internal Staffing Calculator'!B$8:B23500,match(F12289,'Internal Staffing Calculator'!E$8:E23500,0)), "Not In Budget"),"")</f>
        <v/>
      </c>
      <c r="I12289" s="184"/>
      <c r="J12289" s="184"/>
      <c r="K12289" s="184"/>
      <c r="L12289" s="183"/>
    </row>
    <row r="12290">
      <c r="A12290" s="454"/>
      <c r="B12290" s="927"/>
      <c r="C12290" s="580"/>
      <c r="D12290" s="939"/>
      <c r="E12290" s="940"/>
      <c r="F12290" s="941"/>
      <c r="G12290" s="937" t="str">
        <f t="array" ref="G12290">xlookup(F12290,'Internal Staffing Calculator'!E:E,'Internal Staffing Calculator'!C:C,"")</f>
        <v/>
      </c>
      <c r="H12290" s="932" t="str">
        <f t="array" ref="H12290">if(F12290&lt;&gt;"", iferror(index('Internal Staffing Calculator'!B$8:B23500,match(F12290,'Internal Staffing Calculator'!E$8:E23500,0)), "Not In Budget"),"")</f>
        <v/>
      </c>
      <c r="I12290" s="184"/>
      <c r="J12290" s="184"/>
      <c r="K12290" s="184"/>
      <c r="L12290" s="183"/>
    </row>
    <row r="12291">
      <c r="A12291" s="454"/>
      <c r="B12291" s="927"/>
      <c r="C12291" s="580"/>
      <c r="D12291" s="939"/>
      <c r="E12291" s="940"/>
      <c r="F12291" s="941"/>
      <c r="G12291" s="937" t="str">
        <f t="array" ref="G12291">xlookup(F12291,'Internal Staffing Calculator'!E:E,'Internal Staffing Calculator'!C:C,"")</f>
        <v/>
      </c>
      <c r="H12291" s="932" t="str">
        <f t="array" ref="H12291">if(F12291&lt;&gt;"", iferror(index('Internal Staffing Calculator'!B$8:B23500,match(F12291,'Internal Staffing Calculator'!E$8:E23500,0)), "Not In Budget"),"")</f>
        <v/>
      </c>
      <c r="I12291" s="184"/>
      <c r="J12291" s="184"/>
      <c r="K12291" s="184"/>
      <c r="L12291" s="183"/>
    </row>
    <row r="12292">
      <c r="A12292" s="454"/>
      <c r="B12292" s="927"/>
      <c r="C12292" s="580"/>
      <c r="D12292" s="939"/>
      <c r="E12292" s="940"/>
      <c r="F12292" s="941"/>
      <c r="G12292" s="937" t="str">
        <f t="array" ref="G12292">xlookup(F12292,'Internal Staffing Calculator'!E:E,'Internal Staffing Calculator'!C:C,"")</f>
        <v/>
      </c>
      <c r="H12292" s="932" t="str">
        <f t="array" ref="H12292">if(F12292&lt;&gt;"", iferror(index('Internal Staffing Calculator'!B$8:B23500,match(F12292,'Internal Staffing Calculator'!E$8:E23500,0)), "Not In Budget"),"")</f>
        <v/>
      </c>
      <c r="I12292" s="184"/>
      <c r="J12292" s="184"/>
      <c r="K12292" s="184"/>
      <c r="L12292" s="183"/>
    </row>
    <row r="12293">
      <c r="A12293" s="454"/>
      <c r="B12293" s="927"/>
      <c r="C12293" s="580"/>
      <c r="D12293" s="939"/>
      <c r="E12293" s="940"/>
      <c r="F12293" s="941"/>
      <c r="G12293" s="937" t="str">
        <f t="array" ref="G12293">xlookup(F12293,'Internal Staffing Calculator'!E:E,'Internal Staffing Calculator'!C:C,"")</f>
        <v/>
      </c>
      <c r="H12293" s="932" t="str">
        <f t="array" ref="H12293">if(F12293&lt;&gt;"", iferror(index('Internal Staffing Calculator'!B$8:B23500,match(F12293,'Internal Staffing Calculator'!E$8:E23500,0)), "Not In Budget"),"")</f>
        <v/>
      </c>
      <c r="I12293" s="184"/>
      <c r="J12293" s="184"/>
      <c r="K12293" s="184"/>
      <c r="L12293" s="183"/>
    </row>
    <row r="12294">
      <c r="A12294" s="454"/>
      <c r="B12294" s="927"/>
      <c r="C12294" s="580"/>
      <c r="D12294" s="939"/>
      <c r="E12294" s="940"/>
      <c r="F12294" s="941"/>
      <c r="G12294" s="937" t="str">
        <f t="array" ref="G12294">xlookup(F12294,'Internal Staffing Calculator'!E:E,'Internal Staffing Calculator'!C:C,"")</f>
        <v/>
      </c>
      <c r="H12294" s="932" t="str">
        <f t="array" ref="H12294">if(F12294&lt;&gt;"", iferror(index('Internal Staffing Calculator'!B$8:B23500,match(F12294,'Internal Staffing Calculator'!E$8:E23500,0)), "Not In Budget"),"")</f>
        <v/>
      </c>
      <c r="I12294" s="184"/>
      <c r="J12294" s="184"/>
      <c r="K12294" s="184"/>
      <c r="L12294" s="183"/>
    </row>
    <row r="12295">
      <c r="A12295" s="454"/>
      <c r="B12295" s="927"/>
      <c r="C12295" s="580"/>
      <c r="D12295" s="939"/>
      <c r="E12295" s="940"/>
      <c r="F12295" s="941"/>
      <c r="G12295" s="937" t="str">
        <f t="array" ref="G12295">xlookup(F12295,'Internal Staffing Calculator'!E:E,'Internal Staffing Calculator'!C:C,"")</f>
        <v/>
      </c>
      <c r="H12295" s="932" t="str">
        <f t="array" ref="H12295">if(F12295&lt;&gt;"", iferror(index('Internal Staffing Calculator'!B$8:B23500,match(F12295,'Internal Staffing Calculator'!E$8:E23500,0)), "Not In Budget"),"")</f>
        <v/>
      </c>
      <c r="I12295" s="184"/>
      <c r="J12295" s="184"/>
      <c r="K12295" s="184"/>
      <c r="L12295" s="183"/>
    </row>
    <row r="12296">
      <c r="A12296" s="454"/>
      <c r="B12296" s="927"/>
      <c r="C12296" s="580"/>
      <c r="D12296" s="939"/>
      <c r="E12296" s="940"/>
      <c r="F12296" s="941"/>
      <c r="G12296" s="937" t="str">
        <f t="array" ref="G12296">xlookup(F12296,'Internal Staffing Calculator'!E:E,'Internal Staffing Calculator'!C:C,"")</f>
        <v/>
      </c>
      <c r="H12296" s="932" t="str">
        <f t="array" ref="H12296">if(F12296&lt;&gt;"", iferror(index('Internal Staffing Calculator'!B$8:B23500,match(F12296,'Internal Staffing Calculator'!E$8:E23500,0)), "Not In Budget"),"")</f>
        <v/>
      </c>
      <c r="I12296" s="184"/>
      <c r="J12296" s="184"/>
      <c r="K12296" s="184"/>
      <c r="L12296" s="183"/>
    </row>
    <row r="12297">
      <c r="A12297" s="454"/>
      <c r="B12297" s="927"/>
      <c r="C12297" s="580"/>
      <c r="D12297" s="939"/>
      <c r="E12297" s="940"/>
      <c r="F12297" s="941"/>
      <c r="G12297" s="937" t="str">
        <f t="array" ref="G12297">xlookup(F12297,'Internal Staffing Calculator'!E:E,'Internal Staffing Calculator'!C:C,"")</f>
        <v/>
      </c>
      <c r="H12297" s="932" t="str">
        <f t="array" ref="H12297">if(F12297&lt;&gt;"", iferror(index('Internal Staffing Calculator'!B$8:B23500,match(F12297,'Internal Staffing Calculator'!E$8:E23500,0)), "Not In Budget"),"")</f>
        <v/>
      </c>
      <c r="I12297" s="184"/>
      <c r="J12297" s="184"/>
      <c r="K12297" s="184"/>
      <c r="L12297" s="183"/>
    </row>
    <row r="12298">
      <c r="A12298" s="454"/>
      <c r="B12298" s="927"/>
      <c r="C12298" s="580"/>
      <c r="D12298" s="939"/>
      <c r="E12298" s="940"/>
      <c r="F12298" s="941"/>
      <c r="G12298" s="937" t="str">
        <f t="array" ref="G12298">xlookup(F12298,'Internal Staffing Calculator'!E:E,'Internal Staffing Calculator'!C:C,"")</f>
        <v/>
      </c>
      <c r="H12298" s="932" t="str">
        <f t="array" ref="H12298">if(F12298&lt;&gt;"", iferror(index('Internal Staffing Calculator'!B$8:B23500,match(F12298,'Internal Staffing Calculator'!E$8:E23500,0)), "Not In Budget"),"")</f>
        <v/>
      </c>
      <c r="I12298" s="184"/>
      <c r="J12298" s="184"/>
      <c r="K12298" s="184"/>
      <c r="L12298" s="183"/>
    </row>
    <row r="12299">
      <c r="A12299" s="454"/>
      <c r="B12299" s="927"/>
      <c r="C12299" s="580"/>
      <c r="D12299" s="939"/>
      <c r="E12299" s="940"/>
      <c r="F12299" s="941"/>
      <c r="G12299" s="937" t="str">
        <f t="array" ref="G12299">xlookup(F12299,'Internal Staffing Calculator'!E:E,'Internal Staffing Calculator'!C:C,"")</f>
        <v/>
      </c>
      <c r="H12299" s="932" t="str">
        <f t="array" ref="H12299">if(F12299&lt;&gt;"", iferror(index('Internal Staffing Calculator'!B$8:B23500,match(F12299,'Internal Staffing Calculator'!E$8:E23500,0)), "Not In Budget"),"")</f>
        <v/>
      </c>
      <c r="I12299" s="184"/>
      <c r="J12299" s="184"/>
      <c r="K12299" s="184"/>
      <c r="L12299" s="183"/>
    </row>
    <row r="12300">
      <c r="A12300" s="454"/>
      <c r="B12300" s="927"/>
      <c r="C12300" s="580"/>
      <c r="D12300" s="939"/>
      <c r="E12300" s="940"/>
      <c r="F12300" s="941"/>
      <c r="G12300" s="937" t="str">
        <f t="array" ref="G12300">xlookup(F12300,'Internal Staffing Calculator'!E:E,'Internal Staffing Calculator'!C:C,"")</f>
        <v/>
      </c>
      <c r="H12300" s="932" t="str">
        <f t="array" ref="H12300">if(F12300&lt;&gt;"", iferror(index('Internal Staffing Calculator'!B$8:B23500,match(F12300,'Internal Staffing Calculator'!E$8:E23500,0)), "Not In Budget"),"")</f>
        <v/>
      </c>
      <c r="I12300" s="184"/>
      <c r="J12300" s="184"/>
      <c r="K12300" s="184"/>
      <c r="L12300" s="183"/>
    </row>
    <row r="12301">
      <c r="A12301" s="454"/>
      <c r="B12301" s="927"/>
      <c r="C12301" s="580"/>
      <c r="D12301" s="939"/>
      <c r="E12301" s="940"/>
      <c r="F12301" s="941"/>
      <c r="G12301" s="937" t="str">
        <f t="array" ref="G12301">xlookup(F12301,'Internal Staffing Calculator'!E:E,'Internal Staffing Calculator'!C:C,"")</f>
        <v/>
      </c>
      <c r="H12301" s="932" t="str">
        <f t="array" ref="H12301">if(F12301&lt;&gt;"", iferror(index('Internal Staffing Calculator'!B$8:B23500,match(F12301,'Internal Staffing Calculator'!E$8:E23500,0)), "Not In Budget"),"")</f>
        <v/>
      </c>
      <c r="I12301" s="184"/>
      <c r="J12301" s="184"/>
      <c r="K12301" s="184"/>
      <c r="L12301" s="183"/>
    </row>
    <row r="12302">
      <c r="A12302" s="454"/>
      <c r="B12302" s="927"/>
      <c r="C12302" s="580"/>
      <c r="D12302" s="939"/>
      <c r="E12302" s="940"/>
      <c r="F12302" s="941"/>
      <c r="G12302" s="937" t="str">
        <f t="array" ref="G12302">xlookup(F12302,'Internal Staffing Calculator'!E:E,'Internal Staffing Calculator'!C:C,"")</f>
        <v/>
      </c>
      <c r="H12302" s="932" t="str">
        <f t="array" ref="H12302">if(F12302&lt;&gt;"", iferror(index('Internal Staffing Calculator'!B$8:B23500,match(F12302,'Internal Staffing Calculator'!E$8:E23500,0)), "Not In Budget"),"")</f>
        <v/>
      </c>
      <c r="I12302" s="184"/>
      <c r="J12302" s="184"/>
      <c r="K12302" s="184"/>
      <c r="L12302" s="183"/>
    </row>
    <row r="12303">
      <c r="A12303" s="454"/>
      <c r="B12303" s="927"/>
      <c r="C12303" s="580"/>
      <c r="D12303" s="939"/>
      <c r="E12303" s="940"/>
      <c r="F12303" s="941"/>
      <c r="G12303" s="937" t="str">
        <f t="array" ref="G12303">xlookup(F12303,'Internal Staffing Calculator'!E:E,'Internal Staffing Calculator'!C:C,"")</f>
        <v/>
      </c>
      <c r="H12303" s="932" t="str">
        <f t="array" ref="H12303">if(F12303&lt;&gt;"", iferror(index('Internal Staffing Calculator'!B$8:B23500,match(F12303,'Internal Staffing Calculator'!E$8:E23500,0)), "Not In Budget"),"")</f>
        <v/>
      </c>
      <c r="I12303" s="184"/>
      <c r="J12303" s="184"/>
      <c r="K12303" s="184"/>
      <c r="L12303" s="183"/>
    </row>
    <row r="12304">
      <c r="A12304" s="454"/>
      <c r="B12304" s="927"/>
      <c r="C12304" s="580"/>
      <c r="D12304" s="939"/>
      <c r="E12304" s="940"/>
      <c r="F12304" s="941"/>
      <c r="G12304" s="937" t="str">
        <f t="array" ref="G12304">xlookup(F12304,'Internal Staffing Calculator'!E:E,'Internal Staffing Calculator'!C:C,"")</f>
        <v/>
      </c>
      <c r="H12304" s="932" t="str">
        <f t="array" ref="H12304">if(F12304&lt;&gt;"", iferror(index('Internal Staffing Calculator'!B$8:B23500,match(F12304,'Internal Staffing Calculator'!E$8:E23500,0)), "Not In Budget"),"")</f>
        <v/>
      </c>
      <c r="I12304" s="184"/>
      <c r="J12304" s="184"/>
      <c r="K12304" s="184"/>
      <c r="L12304" s="183"/>
    </row>
    <row r="12305">
      <c r="A12305" s="454"/>
      <c r="B12305" s="927"/>
      <c r="C12305" s="580"/>
      <c r="D12305" s="939"/>
      <c r="E12305" s="940"/>
      <c r="F12305" s="941"/>
      <c r="G12305" s="937" t="str">
        <f t="array" ref="G12305">xlookup(F12305,'Internal Staffing Calculator'!E:E,'Internal Staffing Calculator'!C:C,"")</f>
        <v/>
      </c>
      <c r="H12305" s="932" t="str">
        <f t="array" ref="H12305">if(F12305&lt;&gt;"", iferror(index('Internal Staffing Calculator'!B$8:B23500,match(F12305,'Internal Staffing Calculator'!E$8:E23500,0)), "Not In Budget"),"")</f>
        <v/>
      </c>
      <c r="I12305" s="184"/>
      <c r="J12305" s="184"/>
      <c r="K12305" s="184"/>
      <c r="L12305" s="183"/>
    </row>
    <row r="12306">
      <c r="A12306" s="454"/>
      <c r="B12306" s="927"/>
      <c r="C12306" s="580"/>
      <c r="D12306" s="939"/>
      <c r="E12306" s="940"/>
      <c r="F12306" s="941"/>
      <c r="G12306" s="937" t="str">
        <f t="array" ref="G12306">xlookup(F12306,'Internal Staffing Calculator'!E:E,'Internal Staffing Calculator'!C:C,"")</f>
        <v/>
      </c>
      <c r="H12306" s="932" t="str">
        <f t="array" ref="H12306">if(F12306&lt;&gt;"", iferror(index('Internal Staffing Calculator'!B$8:B23500,match(F12306,'Internal Staffing Calculator'!E$8:E23500,0)), "Not In Budget"),"")</f>
        <v/>
      </c>
      <c r="I12306" s="184"/>
      <c r="J12306" s="184"/>
      <c r="K12306" s="184"/>
      <c r="L12306" s="183"/>
    </row>
    <row r="12307">
      <c r="A12307" s="454"/>
      <c r="B12307" s="927"/>
      <c r="C12307" s="580"/>
      <c r="D12307" s="939"/>
      <c r="E12307" s="940"/>
      <c r="F12307" s="941"/>
      <c r="G12307" s="937" t="str">
        <f t="array" ref="G12307">xlookup(F12307,'Internal Staffing Calculator'!E:E,'Internal Staffing Calculator'!C:C,"")</f>
        <v/>
      </c>
      <c r="H12307" s="932" t="str">
        <f t="array" ref="H12307">if(F12307&lt;&gt;"", iferror(index('Internal Staffing Calculator'!B$8:B23500,match(F12307,'Internal Staffing Calculator'!E$8:E23500,0)), "Not In Budget"),"")</f>
        <v/>
      </c>
      <c r="I12307" s="184"/>
      <c r="J12307" s="184"/>
      <c r="K12307" s="184"/>
      <c r="L12307" s="183"/>
    </row>
    <row r="12308">
      <c r="A12308" s="454"/>
      <c r="B12308" s="927"/>
      <c r="C12308" s="580"/>
      <c r="D12308" s="939"/>
      <c r="E12308" s="940"/>
      <c r="F12308" s="941"/>
      <c r="G12308" s="937" t="str">
        <f t="array" ref="G12308">xlookup(F12308,'Internal Staffing Calculator'!E:E,'Internal Staffing Calculator'!C:C,"")</f>
        <v/>
      </c>
      <c r="H12308" s="932" t="str">
        <f t="array" ref="H12308">if(F12308&lt;&gt;"", iferror(index('Internal Staffing Calculator'!B$8:B23500,match(F12308,'Internal Staffing Calculator'!E$8:E23500,0)), "Not In Budget"),"")</f>
        <v/>
      </c>
      <c r="I12308" s="184"/>
      <c r="J12308" s="184"/>
      <c r="K12308" s="184"/>
      <c r="L12308" s="183"/>
    </row>
    <row r="12309">
      <c r="A12309" s="454"/>
      <c r="B12309" s="927"/>
      <c r="C12309" s="580"/>
      <c r="D12309" s="939"/>
      <c r="E12309" s="940"/>
      <c r="F12309" s="941"/>
      <c r="G12309" s="937" t="str">
        <f t="array" ref="G12309">xlookup(F12309,'Internal Staffing Calculator'!E:E,'Internal Staffing Calculator'!C:C,"")</f>
        <v/>
      </c>
      <c r="H12309" s="932" t="str">
        <f t="array" ref="H12309">if(F12309&lt;&gt;"", iferror(index('Internal Staffing Calculator'!B$8:B23500,match(F12309,'Internal Staffing Calculator'!E$8:E23500,0)), "Not In Budget"),"")</f>
        <v/>
      </c>
      <c r="I12309" s="184"/>
      <c r="J12309" s="184"/>
      <c r="K12309" s="184"/>
      <c r="L12309" s="183"/>
    </row>
    <row r="12310">
      <c r="A12310" s="454"/>
      <c r="B12310" s="927"/>
      <c r="C12310" s="580"/>
      <c r="D12310" s="939"/>
      <c r="E12310" s="940"/>
      <c r="F12310" s="941"/>
      <c r="G12310" s="937" t="str">
        <f t="array" ref="G12310">xlookup(F12310,'Internal Staffing Calculator'!E:E,'Internal Staffing Calculator'!C:C,"")</f>
        <v/>
      </c>
      <c r="H12310" s="932" t="str">
        <f t="array" ref="H12310">if(F12310&lt;&gt;"", iferror(index('Internal Staffing Calculator'!B$8:B23500,match(F12310,'Internal Staffing Calculator'!E$8:E23500,0)), "Not In Budget"),"")</f>
        <v/>
      </c>
      <c r="I12310" s="184"/>
      <c r="J12310" s="184"/>
      <c r="K12310" s="184"/>
      <c r="L12310" s="183"/>
    </row>
    <row r="12311">
      <c r="A12311" s="454"/>
      <c r="B12311" s="927"/>
      <c r="C12311" s="580"/>
      <c r="D12311" s="939"/>
      <c r="E12311" s="940"/>
      <c r="F12311" s="941"/>
      <c r="G12311" s="937" t="str">
        <f t="array" ref="G12311">xlookup(F12311,'Internal Staffing Calculator'!E:E,'Internal Staffing Calculator'!C:C,"")</f>
        <v/>
      </c>
      <c r="H12311" s="932" t="str">
        <f t="array" ref="H12311">if(F12311&lt;&gt;"", iferror(index('Internal Staffing Calculator'!B$8:B23500,match(F12311,'Internal Staffing Calculator'!E$8:E23500,0)), "Not In Budget"),"")</f>
        <v/>
      </c>
      <c r="I12311" s="184"/>
      <c r="J12311" s="184"/>
      <c r="K12311" s="184"/>
      <c r="L12311" s="183"/>
    </row>
    <row r="12312">
      <c r="A12312" s="454"/>
      <c r="B12312" s="927"/>
      <c r="C12312" s="580"/>
      <c r="D12312" s="939"/>
      <c r="E12312" s="940"/>
      <c r="F12312" s="941"/>
      <c r="G12312" s="937" t="str">
        <f t="array" ref="G12312">xlookup(F12312,'Internal Staffing Calculator'!E:E,'Internal Staffing Calculator'!C:C,"")</f>
        <v/>
      </c>
      <c r="H12312" s="932" t="str">
        <f t="array" ref="H12312">if(F12312&lt;&gt;"", iferror(index('Internal Staffing Calculator'!B$8:B23500,match(F12312,'Internal Staffing Calculator'!E$8:E23500,0)), "Not In Budget"),"")</f>
        <v/>
      </c>
      <c r="I12312" s="184"/>
      <c r="J12312" s="184"/>
      <c r="K12312" s="184"/>
      <c r="L12312" s="183"/>
    </row>
    <row r="12313">
      <c r="A12313" s="454"/>
      <c r="B12313" s="927"/>
      <c r="C12313" s="580"/>
      <c r="D12313" s="939"/>
      <c r="E12313" s="940"/>
      <c r="F12313" s="941"/>
      <c r="G12313" s="937" t="str">
        <f t="array" ref="G12313">xlookup(F12313,'Internal Staffing Calculator'!E:E,'Internal Staffing Calculator'!C:C,"")</f>
        <v/>
      </c>
      <c r="H12313" s="932" t="str">
        <f t="array" ref="H12313">if(F12313&lt;&gt;"", iferror(index('Internal Staffing Calculator'!B$8:B23500,match(F12313,'Internal Staffing Calculator'!E$8:E23500,0)), "Not In Budget"),"")</f>
        <v/>
      </c>
      <c r="I12313" s="184"/>
      <c r="J12313" s="184"/>
      <c r="K12313" s="184"/>
      <c r="L12313" s="183"/>
    </row>
    <row r="12314">
      <c r="A12314" s="454"/>
      <c r="B12314" s="927"/>
      <c r="C12314" s="580"/>
      <c r="D12314" s="939"/>
      <c r="E12314" s="940"/>
      <c r="F12314" s="941"/>
      <c r="G12314" s="937" t="str">
        <f t="array" ref="G12314">xlookup(F12314,'Internal Staffing Calculator'!E:E,'Internal Staffing Calculator'!C:C,"")</f>
        <v/>
      </c>
      <c r="H12314" s="932" t="str">
        <f t="array" ref="H12314">if(F12314&lt;&gt;"", iferror(index('Internal Staffing Calculator'!B$8:B23500,match(F12314,'Internal Staffing Calculator'!E$8:E23500,0)), "Not In Budget"),"")</f>
        <v/>
      </c>
      <c r="I12314" s="184"/>
      <c r="J12314" s="184"/>
      <c r="K12314" s="184"/>
      <c r="L12314" s="183"/>
    </row>
    <row r="12315">
      <c r="A12315" s="454"/>
      <c r="B12315" s="927"/>
      <c r="C12315" s="580"/>
      <c r="D12315" s="939"/>
      <c r="E12315" s="940"/>
      <c r="F12315" s="941"/>
      <c r="G12315" s="937" t="str">
        <f t="array" ref="G12315">xlookup(F12315,'Internal Staffing Calculator'!E:E,'Internal Staffing Calculator'!C:C,"")</f>
        <v/>
      </c>
      <c r="H12315" s="932" t="str">
        <f t="array" ref="H12315">if(F12315&lt;&gt;"", iferror(index('Internal Staffing Calculator'!B$8:B23500,match(F12315,'Internal Staffing Calculator'!E$8:E23500,0)), "Not In Budget"),"")</f>
        <v/>
      </c>
      <c r="I12315" s="184"/>
      <c r="J12315" s="184"/>
      <c r="K12315" s="184"/>
      <c r="L12315" s="183"/>
    </row>
    <row r="12316">
      <c r="A12316" s="454"/>
      <c r="B12316" s="927"/>
      <c r="C12316" s="580"/>
      <c r="D12316" s="939"/>
      <c r="E12316" s="940"/>
      <c r="F12316" s="941"/>
      <c r="G12316" s="937" t="str">
        <f t="array" ref="G12316">xlookup(F12316,'Internal Staffing Calculator'!E:E,'Internal Staffing Calculator'!C:C,"")</f>
        <v/>
      </c>
      <c r="H12316" s="932" t="str">
        <f t="array" ref="H12316">if(F12316&lt;&gt;"", iferror(index('Internal Staffing Calculator'!B$8:B23500,match(F12316,'Internal Staffing Calculator'!E$8:E23500,0)), "Not In Budget"),"")</f>
        <v/>
      </c>
      <c r="I12316" s="184"/>
      <c r="J12316" s="184"/>
      <c r="K12316" s="184"/>
      <c r="L12316" s="183"/>
    </row>
    <row r="12317">
      <c r="A12317" s="454"/>
      <c r="B12317" s="927"/>
      <c r="C12317" s="580"/>
      <c r="D12317" s="939"/>
      <c r="E12317" s="940"/>
      <c r="F12317" s="941"/>
      <c r="G12317" s="937" t="str">
        <f t="array" ref="G12317">xlookup(F12317,'Internal Staffing Calculator'!E:E,'Internal Staffing Calculator'!C:C,"")</f>
        <v/>
      </c>
      <c r="H12317" s="932" t="str">
        <f t="array" ref="H12317">if(F12317&lt;&gt;"", iferror(index('Internal Staffing Calculator'!B$8:B23500,match(F12317,'Internal Staffing Calculator'!E$8:E23500,0)), "Not In Budget"),"")</f>
        <v/>
      </c>
      <c r="I12317" s="184"/>
      <c r="J12317" s="184"/>
      <c r="K12317" s="184"/>
      <c r="L12317" s="183"/>
    </row>
    <row r="12318">
      <c r="A12318" s="454"/>
      <c r="B12318" s="927"/>
      <c r="C12318" s="580"/>
      <c r="D12318" s="939"/>
      <c r="E12318" s="940"/>
      <c r="F12318" s="941"/>
      <c r="G12318" s="937" t="str">
        <f t="array" ref="G12318">xlookup(F12318,'Internal Staffing Calculator'!E:E,'Internal Staffing Calculator'!C:C,"")</f>
        <v/>
      </c>
      <c r="H12318" s="932" t="str">
        <f t="array" ref="H12318">if(F12318&lt;&gt;"", iferror(index('Internal Staffing Calculator'!B$8:B23500,match(F12318,'Internal Staffing Calculator'!E$8:E23500,0)), "Not In Budget"),"")</f>
        <v/>
      </c>
      <c r="I12318" s="184"/>
      <c r="J12318" s="184"/>
      <c r="K12318" s="184"/>
      <c r="L12318" s="183"/>
    </row>
    <row r="12319">
      <c r="A12319" s="454"/>
      <c r="B12319" s="927"/>
      <c r="C12319" s="580"/>
      <c r="D12319" s="939"/>
      <c r="E12319" s="940"/>
      <c r="F12319" s="941"/>
      <c r="G12319" s="937" t="str">
        <f t="array" ref="G12319">xlookup(F12319,'Internal Staffing Calculator'!E:E,'Internal Staffing Calculator'!C:C,"")</f>
        <v/>
      </c>
      <c r="H12319" s="932" t="str">
        <f t="array" ref="H12319">if(F12319&lt;&gt;"", iferror(index('Internal Staffing Calculator'!B$8:B23500,match(F12319,'Internal Staffing Calculator'!E$8:E23500,0)), "Not In Budget"),"")</f>
        <v/>
      </c>
      <c r="I12319" s="184"/>
      <c r="J12319" s="184"/>
      <c r="K12319" s="184"/>
      <c r="L12319" s="183"/>
    </row>
    <row r="12320">
      <c r="A12320" s="454"/>
      <c r="B12320" s="927"/>
      <c r="C12320" s="580"/>
      <c r="D12320" s="939"/>
      <c r="E12320" s="940"/>
      <c r="F12320" s="941"/>
      <c r="G12320" s="937" t="str">
        <f t="array" ref="G12320">xlookup(F12320,'Internal Staffing Calculator'!E:E,'Internal Staffing Calculator'!C:C,"")</f>
        <v/>
      </c>
      <c r="H12320" s="932" t="str">
        <f t="array" ref="H12320">if(F12320&lt;&gt;"", iferror(index('Internal Staffing Calculator'!B$8:B23500,match(F12320,'Internal Staffing Calculator'!E$8:E23500,0)), "Not In Budget"),"")</f>
        <v/>
      </c>
      <c r="I12320" s="184"/>
      <c r="J12320" s="184"/>
      <c r="K12320" s="184"/>
      <c r="L12320" s="183"/>
    </row>
    <row r="12321">
      <c r="A12321" s="454"/>
      <c r="B12321" s="927"/>
      <c r="C12321" s="580"/>
      <c r="D12321" s="939"/>
      <c r="E12321" s="940"/>
      <c r="F12321" s="941"/>
      <c r="G12321" s="937" t="str">
        <f t="array" ref="G12321">xlookup(F12321,'Internal Staffing Calculator'!E:E,'Internal Staffing Calculator'!C:C,"")</f>
        <v/>
      </c>
      <c r="H12321" s="932" t="str">
        <f t="array" ref="H12321">if(F12321&lt;&gt;"", iferror(index('Internal Staffing Calculator'!B$8:B23500,match(F12321,'Internal Staffing Calculator'!E$8:E23500,0)), "Not In Budget"),"")</f>
        <v/>
      </c>
      <c r="I12321" s="184"/>
      <c r="J12321" s="184"/>
      <c r="K12321" s="184"/>
      <c r="L12321" s="183"/>
    </row>
    <row r="12322">
      <c r="A12322" s="454"/>
      <c r="B12322" s="927"/>
      <c r="C12322" s="580"/>
      <c r="D12322" s="939"/>
      <c r="E12322" s="940"/>
      <c r="F12322" s="941"/>
      <c r="G12322" s="937" t="str">
        <f t="array" ref="G12322">xlookup(F12322,'Internal Staffing Calculator'!E:E,'Internal Staffing Calculator'!C:C,"")</f>
        <v/>
      </c>
      <c r="H12322" s="932" t="str">
        <f t="array" ref="H12322">if(F12322&lt;&gt;"", iferror(index('Internal Staffing Calculator'!B$8:B23500,match(F12322,'Internal Staffing Calculator'!E$8:E23500,0)), "Not In Budget"),"")</f>
        <v/>
      </c>
      <c r="I12322" s="184"/>
      <c r="J12322" s="184"/>
      <c r="K12322" s="184"/>
      <c r="L12322" s="183"/>
    </row>
    <row r="12323">
      <c r="A12323" s="454"/>
      <c r="B12323" s="927"/>
      <c r="C12323" s="580"/>
      <c r="D12323" s="939"/>
      <c r="E12323" s="940"/>
      <c r="F12323" s="941"/>
      <c r="G12323" s="937" t="str">
        <f t="array" ref="G12323">xlookup(F12323,'Internal Staffing Calculator'!E:E,'Internal Staffing Calculator'!C:C,"")</f>
        <v/>
      </c>
      <c r="H12323" s="932" t="str">
        <f t="array" ref="H12323">if(F12323&lt;&gt;"", iferror(index('Internal Staffing Calculator'!B$8:B23500,match(F12323,'Internal Staffing Calculator'!E$8:E23500,0)), "Not In Budget"),"")</f>
        <v/>
      </c>
      <c r="I12323" s="184"/>
      <c r="J12323" s="184"/>
      <c r="K12323" s="184"/>
      <c r="L12323" s="183"/>
    </row>
    <row r="12324">
      <c r="A12324" s="454"/>
      <c r="B12324" s="927"/>
      <c r="C12324" s="580"/>
      <c r="D12324" s="939"/>
      <c r="E12324" s="940"/>
      <c r="F12324" s="941"/>
      <c r="G12324" s="937" t="str">
        <f t="array" ref="G12324">xlookup(F12324,'Internal Staffing Calculator'!E:E,'Internal Staffing Calculator'!C:C,"")</f>
        <v/>
      </c>
      <c r="H12324" s="932" t="str">
        <f t="array" ref="H12324">if(F12324&lt;&gt;"", iferror(index('Internal Staffing Calculator'!B$8:B23500,match(F12324,'Internal Staffing Calculator'!E$8:E23500,0)), "Not In Budget"),"")</f>
        <v/>
      </c>
      <c r="I12324" s="184"/>
      <c r="J12324" s="184"/>
      <c r="K12324" s="184"/>
      <c r="L12324" s="183"/>
    </row>
    <row r="12325">
      <c r="A12325" s="454"/>
      <c r="B12325" s="927"/>
      <c r="C12325" s="580"/>
      <c r="D12325" s="939"/>
      <c r="E12325" s="940"/>
      <c r="F12325" s="941"/>
      <c r="G12325" s="937" t="str">
        <f t="array" ref="G12325">xlookup(F12325,'Internal Staffing Calculator'!E:E,'Internal Staffing Calculator'!C:C,"")</f>
        <v/>
      </c>
      <c r="H12325" s="932" t="str">
        <f t="array" ref="H12325">if(F12325&lt;&gt;"", iferror(index('Internal Staffing Calculator'!B$8:B23500,match(F12325,'Internal Staffing Calculator'!E$8:E23500,0)), "Not In Budget"),"")</f>
        <v/>
      </c>
      <c r="I12325" s="184"/>
      <c r="J12325" s="184"/>
      <c r="K12325" s="184"/>
      <c r="L12325" s="183"/>
    </row>
    <row r="12326">
      <c r="A12326" s="454"/>
      <c r="B12326" s="927"/>
      <c r="C12326" s="580"/>
      <c r="D12326" s="939"/>
      <c r="E12326" s="940"/>
      <c r="F12326" s="941"/>
      <c r="G12326" s="937" t="str">
        <f t="array" ref="G12326">xlookup(F12326,'Internal Staffing Calculator'!E:E,'Internal Staffing Calculator'!C:C,"")</f>
        <v/>
      </c>
      <c r="H12326" s="932" t="str">
        <f t="array" ref="H12326">if(F12326&lt;&gt;"", iferror(index('Internal Staffing Calculator'!B$8:B23500,match(F12326,'Internal Staffing Calculator'!E$8:E23500,0)), "Not In Budget"),"")</f>
        <v/>
      </c>
      <c r="I12326" s="184"/>
      <c r="J12326" s="184"/>
      <c r="K12326" s="184"/>
      <c r="L12326" s="183"/>
    </row>
    <row r="12327">
      <c r="A12327" s="454"/>
      <c r="B12327" s="927"/>
      <c r="C12327" s="580"/>
      <c r="D12327" s="939"/>
      <c r="E12327" s="940"/>
      <c r="F12327" s="941"/>
      <c r="G12327" s="937" t="str">
        <f t="array" ref="G12327">xlookup(F12327,'Internal Staffing Calculator'!E:E,'Internal Staffing Calculator'!C:C,"")</f>
        <v/>
      </c>
      <c r="H12327" s="932" t="str">
        <f t="array" ref="H12327">if(F12327&lt;&gt;"", iferror(index('Internal Staffing Calculator'!B$8:B23500,match(F12327,'Internal Staffing Calculator'!E$8:E23500,0)), "Not In Budget"),"")</f>
        <v/>
      </c>
      <c r="I12327" s="184"/>
      <c r="J12327" s="184"/>
      <c r="K12327" s="184"/>
      <c r="L12327" s="183"/>
    </row>
    <row r="12328">
      <c r="A12328" s="454"/>
      <c r="B12328" s="927"/>
      <c r="C12328" s="580"/>
      <c r="D12328" s="939"/>
      <c r="E12328" s="940"/>
      <c r="F12328" s="941"/>
      <c r="G12328" s="937" t="str">
        <f t="array" ref="G12328">xlookup(F12328,'Internal Staffing Calculator'!E:E,'Internal Staffing Calculator'!C:C,"")</f>
        <v/>
      </c>
      <c r="H12328" s="932" t="str">
        <f t="array" ref="H12328">if(F12328&lt;&gt;"", iferror(index('Internal Staffing Calculator'!B$8:B23500,match(F12328,'Internal Staffing Calculator'!E$8:E23500,0)), "Not In Budget"),"")</f>
        <v/>
      </c>
      <c r="I12328" s="184"/>
      <c r="J12328" s="184"/>
      <c r="K12328" s="184"/>
      <c r="L12328" s="183"/>
    </row>
    <row r="12329">
      <c r="A12329" s="454"/>
      <c r="B12329" s="927"/>
      <c r="C12329" s="580"/>
      <c r="D12329" s="939"/>
      <c r="E12329" s="940"/>
      <c r="F12329" s="941"/>
      <c r="G12329" s="937" t="str">
        <f t="array" ref="G12329">xlookup(F12329,'Internal Staffing Calculator'!E:E,'Internal Staffing Calculator'!C:C,"")</f>
        <v/>
      </c>
      <c r="H12329" s="932" t="str">
        <f t="array" ref="H12329">if(F12329&lt;&gt;"", iferror(index('Internal Staffing Calculator'!B$8:B23500,match(F12329,'Internal Staffing Calculator'!E$8:E23500,0)), "Not In Budget"),"")</f>
        <v/>
      </c>
      <c r="I12329" s="184"/>
      <c r="J12329" s="184"/>
      <c r="K12329" s="184"/>
      <c r="L12329" s="183"/>
    </row>
    <row r="12330">
      <c r="A12330" s="454"/>
      <c r="B12330" s="927"/>
      <c r="C12330" s="580"/>
      <c r="D12330" s="939"/>
      <c r="E12330" s="940"/>
      <c r="F12330" s="941"/>
      <c r="G12330" s="937" t="str">
        <f t="array" ref="G12330">xlookup(F12330,'Internal Staffing Calculator'!E:E,'Internal Staffing Calculator'!C:C,"")</f>
        <v/>
      </c>
      <c r="H12330" s="932" t="str">
        <f t="array" ref="H12330">if(F12330&lt;&gt;"", iferror(index('Internal Staffing Calculator'!B$8:B23500,match(F12330,'Internal Staffing Calculator'!E$8:E23500,0)), "Not In Budget"),"")</f>
        <v/>
      </c>
      <c r="I12330" s="184"/>
      <c r="J12330" s="184"/>
      <c r="K12330" s="184"/>
      <c r="L12330" s="183"/>
    </row>
    <row r="12331">
      <c r="A12331" s="454"/>
      <c r="B12331" s="927"/>
      <c r="C12331" s="580"/>
      <c r="D12331" s="939"/>
      <c r="E12331" s="940"/>
      <c r="F12331" s="941"/>
      <c r="G12331" s="937" t="str">
        <f t="array" ref="G12331">xlookup(F12331,'Internal Staffing Calculator'!E:E,'Internal Staffing Calculator'!C:C,"")</f>
        <v/>
      </c>
      <c r="H12331" s="932" t="str">
        <f t="array" ref="H12331">if(F12331&lt;&gt;"", iferror(index('Internal Staffing Calculator'!B$8:B23500,match(F12331,'Internal Staffing Calculator'!E$8:E23500,0)), "Not In Budget"),"")</f>
        <v/>
      </c>
      <c r="I12331" s="184"/>
      <c r="J12331" s="184"/>
      <c r="K12331" s="184"/>
      <c r="L12331" s="183"/>
    </row>
    <row r="12332">
      <c r="A12332" s="454"/>
      <c r="B12332" s="927"/>
      <c r="C12332" s="580"/>
      <c r="D12332" s="939"/>
      <c r="E12332" s="940"/>
      <c r="F12332" s="941"/>
      <c r="G12332" s="937" t="str">
        <f t="array" ref="G12332">xlookup(F12332,'Internal Staffing Calculator'!E:E,'Internal Staffing Calculator'!C:C,"")</f>
        <v/>
      </c>
      <c r="H12332" s="932" t="str">
        <f t="array" ref="H12332">if(F12332&lt;&gt;"", iferror(index('Internal Staffing Calculator'!B$8:B23500,match(F12332,'Internal Staffing Calculator'!E$8:E23500,0)), "Not In Budget"),"")</f>
        <v/>
      </c>
      <c r="I12332" s="184"/>
      <c r="J12332" s="184"/>
      <c r="K12332" s="184"/>
      <c r="L12332" s="183"/>
    </row>
    <row r="12333">
      <c r="A12333" s="454"/>
      <c r="B12333" s="927"/>
      <c r="C12333" s="580"/>
      <c r="D12333" s="939"/>
      <c r="E12333" s="940"/>
      <c r="F12333" s="941"/>
      <c r="G12333" s="937" t="str">
        <f t="array" ref="G12333">xlookup(F12333,'Internal Staffing Calculator'!E:E,'Internal Staffing Calculator'!C:C,"")</f>
        <v/>
      </c>
      <c r="H12333" s="932" t="str">
        <f t="array" ref="H12333">if(F12333&lt;&gt;"", iferror(index('Internal Staffing Calculator'!B$8:B23500,match(F12333,'Internal Staffing Calculator'!E$8:E23500,0)), "Not In Budget"),"")</f>
        <v/>
      </c>
      <c r="I12333" s="184"/>
      <c r="J12333" s="184"/>
      <c r="K12333" s="184"/>
      <c r="L12333" s="183"/>
    </row>
    <row r="12334">
      <c r="A12334" s="454"/>
      <c r="B12334" s="927"/>
      <c r="C12334" s="580"/>
      <c r="D12334" s="939"/>
      <c r="E12334" s="940"/>
      <c r="F12334" s="941"/>
      <c r="G12334" s="937" t="str">
        <f t="array" ref="G12334">xlookup(F12334,'Internal Staffing Calculator'!E:E,'Internal Staffing Calculator'!C:C,"")</f>
        <v/>
      </c>
      <c r="H12334" s="932" t="str">
        <f t="array" ref="H12334">if(F12334&lt;&gt;"", iferror(index('Internal Staffing Calculator'!B$8:B23500,match(F12334,'Internal Staffing Calculator'!E$8:E23500,0)), "Not In Budget"),"")</f>
        <v/>
      </c>
      <c r="I12334" s="184"/>
      <c r="J12334" s="184"/>
      <c r="K12334" s="184"/>
      <c r="L12334" s="183"/>
    </row>
    <row r="12335">
      <c r="A12335" s="454"/>
      <c r="B12335" s="927"/>
      <c r="C12335" s="580"/>
      <c r="D12335" s="939"/>
      <c r="E12335" s="940"/>
      <c r="F12335" s="941"/>
      <c r="G12335" s="937" t="str">
        <f t="array" ref="G12335">xlookup(F12335,'Internal Staffing Calculator'!E:E,'Internal Staffing Calculator'!C:C,"")</f>
        <v/>
      </c>
      <c r="H12335" s="932" t="str">
        <f t="array" ref="H12335">if(F12335&lt;&gt;"", iferror(index('Internal Staffing Calculator'!B$8:B23500,match(F12335,'Internal Staffing Calculator'!E$8:E23500,0)), "Not In Budget"),"")</f>
        <v/>
      </c>
      <c r="I12335" s="184"/>
      <c r="J12335" s="184"/>
      <c r="K12335" s="184"/>
      <c r="L12335" s="183"/>
    </row>
    <row r="12336">
      <c r="A12336" s="454"/>
      <c r="B12336" s="927"/>
      <c r="C12336" s="580"/>
      <c r="D12336" s="939"/>
      <c r="E12336" s="940"/>
      <c r="F12336" s="941"/>
      <c r="G12336" s="937" t="str">
        <f t="array" ref="G12336">xlookup(F12336,'Internal Staffing Calculator'!E:E,'Internal Staffing Calculator'!C:C,"")</f>
        <v/>
      </c>
      <c r="H12336" s="932" t="str">
        <f t="array" ref="H12336">if(F12336&lt;&gt;"", iferror(index('Internal Staffing Calculator'!B$8:B23500,match(F12336,'Internal Staffing Calculator'!E$8:E23500,0)), "Not In Budget"),"")</f>
        <v/>
      </c>
      <c r="I12336" s="184"/>
      <c r="J12336" s="184"/>
      <c r="K12336" s="184"/>
      <c r="L12336" s="183"/>
    </row>
    <row r="12337">
      <c r="A12337" s="454"/>
      <c r="B12337" s="927"/>
      <c r="C12337" s="580"/>
      <c r="D12337" s="939"/>
      <c r="E12337" s="940"/>
      <c r="F12337" s="941"/>
      <c r="G12337" s="937" t="str">
        <f t="array" ref="G12337">xlookup(F12337,'Internal Staffing Calculator'!E:E,'Internal Staffing Calculator'!C:C,"")</f>
        <v/>
      </c>
      <c r="H12337" s="932" t="str">
        <f t="array" ref="H12337">if(F12337&lt;&gt;"", iferror(index('Internal Staffing Calculator'!B$8:B23500,match(F12337,'Internal Staffing Calculator'!E$8:E23500,0)), "Not In Budget"),"")</f>
        <v/>
      </c>
      <c r="I12337" s="184"/>
      <c r="J12337" s="184"/>
      <c r="K12337" s="184"/>
      <c r="L12337" s="183"/>
    </row>
    <row r="12338">
      <c r="A12338" s="454"/>
      <c r="B12338" s="927"/>
      <c r="C12338" s="580"/>
      <c r="D12338" s="939"/>
      <c r="E12338" s="940"/>
      <c r="F12338" s="941"/>
      <c r="G12338" s="937" t="str">
        <f t="array" ref="G12338">xlookup(F12338,'Internal Staffing Calculator'!E:E,'Internal Staffing Calculator'!C:C,"")</f>
        <v/>
      </c>
      <c r="H12338" s="932" t="str">
        <f t="array" ref="H12338">if(F12338&lt;&gt;"", iferror(index('Internal Staffing Calculator'!B$8:B23500,match(F12338,'Internal Staffing Calculator'!E$8:E23500,0)), "Not In Budget"),"")</f>
        <v/>
      </c>
      <c r="I12338" s="184"/>
      <c r="J12338" s="184"/>
      <c r="K12338" s="184"/>
      <c r="L12338" s="183"/>
    </row>
    <row r="12339">
      <c r="A12339" s="454"/>
      <c r="B12339" s="927"/>
      <c r="C12339" s="580"/>
      <c r="D12339" s="939"/>
      <c r="E12339" s="940"/>
      <c r="F12339" s="941"/>
      <c r="G12339" s="937" t="str">
        <f t="array" ref="G12339">xlookup(F12339,'Internal Staffing Calculator'!E:E,'Internal Staffing Calculator'!C:C,"")</f>
        <v/>
      </c>
      <c r="H12339" s="932" t="str">
        <f t="array" ref="H12339">if(F12339&lt;&gt;"", iferror(index('Internal Staffing Calculator'!B$8:B23500,match(F12339,'Internal Staffing Calculator'!E$8:E23500,0)), "Not In Budget"),"")</f>
        <v/>
      </c>
      <c r="I12339" s="184"/>
      <c r="J12339" s="184"/>
      <c r="K12339" s="184"/>
      <c r="L12339" s="183"/>
    </row>
    <row r="12340">
      <c r="A12340" s="454"/>
      <c r="B12340" s="927"/>
      <c r="C12340" s="580"/>
      <c r="D12340" s="939"/>
      <c r="E12340" s="940"/>
      <c r="F12340" s="941"/>
      <c r="G12340" s="937" t="str">
        <f t="array" ref="G12340">xlookup(F12340,'Internal Staffing Calculator'!E:E,'Internal Staffing Calculator'!C:C,"")</f>
        <v/>
      </c>
      <c r="H12340" s="932" t="str">
        <f t="array" ref="H12340">if(F12340&lt;&gt;"", iferror(index('Internal Staffing Calculator'!B$8:B23500,match(F12340,'Internal Staffing Calculator'!E$8:E23500,0)), "Not In Budget"),"")</f>
        <v/>
      </c>
      <c r="I12340" s="184"/>
      <c r="J12340" s="184"/>
      <c r="K12340" s="184"/>
      <c r="L12340" s="183"/>
    </row>
    <row r="12341">
      <c r="A12341" s="454"/>
      <c r="B12341" s="927"/>
      <c r="C12341" s="580"/>
      <c r="D12341" s="939"/>
      <c r="E12341" s="940"/>
      <c r="F12341" s="941"/>
      <c r="G12341" s="937" t="str">
        <f t="array" ref="G12341">xlookup(F12341,'Internal Staffing Calculator'!E:E,'Internal Staffing Calculator'!C:C,"")</f>
        <v/>
      </c>
      <c r="H12341" s="932" t="str">
        <f t="array" ref="H12341">if(F12341&lt;&gt;"", iferror(index('Internal Staffing Calculator'!B$8:B23500,match(F12341,'Internal Staffing Calculator'!E$8:E23500,0)), "Not In Budget"),"")</f>
        <v/>
      </c>
      <c r="I12341" s="184"/>
      <c r="J12341" s="184"/>
      <c r="K12341" s="184"/>
      <c r="L12341" s="183"/>
    </row>
    <row r="12342">
      <c r="A12342" s="454"/>
      <c r="B12342" s="927"/>
      <c r="C12342" s="580"/>
      <c r="D12342" s="939"/>
      <c r="E12342" s="940"/>
      <c r="F12342" s="941"/>
      <c r="G12342" s="937" t="str">
        <f t="array" ref="G12342">xlookup(F12342,'Internal Staffing Calculator'!E:E,'Internal Staffing Calculator'!C:C,"")</f>
        <v/>
      </c>
      <c r="H12342" s="932" t="str">
        <f t="array" ref="H12342">if(F12342&lt;&gt;"", iferror(index('Internal Staffing Calculator'!B$8:B23500,match(F12342,'Internal Staffing Calculator'!E$8:E23500,0)), "Not In Budget"),"")</f>
        <v/>
      </c>
      <c r="I12342" s="184"/>
      <c r="J12342" s="184"/>
      <c r="K12342" s="184"/>
      <c r="L12342" s="183"/>
    </row>
    <row r="12343">
      <c r="A12343" s="454"/>
      <c r="B12343" s="927"/>
      <c r="C12343" s="580"/>
      <c r="D12343" s="939"/>
      <c r="E12343" s="940"/>
      <c r="F12343" s="941"/>
      <c r="G12343" s="937" t="str">
        <f t="array" ref="G12343">xlookup(F12343,'Internal Staffing Calculator'!E:E,'Internal Staffing Calculator'!C:C,"")</f>
        <v/>
      </c>
      <c r="H12343" s="932" t="str">
        <f t="array" ref="H12343">if(F12343&lt;&gt;"", iferror(index('Internal Staffing Calculator'!B$8:B23500,match(F12343,'Internal Staffing Calculator'!E$8:E23500,0)), "Not In Budget"),"")</f>
        <v/>
      </c>
      <c r="I12343" s="184"/>
      <c r="J12343" s="184"/>
      <c r="K12343" s="184"/>
      <c r="L12343" s="183"/>
    </row>
    <row r="12344">
      <c r="A12344" s="454"/>
      <c r="B12344" s="927"/>
      <c r="C12344" s="580"/>
      <c r="D12344" s="939"/>
      <c r="E12344" s="940"/>
      <c r="F12344" s="941"/>
      <c r="G12344" s="937" t="str">
        <f t="array" ref="G12344">xlookup(F12344,'Internal Staffing Calculator'!E:E,'Internal Staffing Calculator'!C:C,"")</f>
        <v/>
      </c>
      <c r="H12344" s="932" t="str">
        <f t="array" ref="H12344">if(F12344&lt;&gt;"", iferror(index('Internal Staffing Calculator'!B$8:B23500,match(F12344,'Internal Staffing Calculator'!E$8:E23500,0)), "Not In Budget"),"")</f>
        <v/>
      </c>
      <c r="I12344" s="184"/>
      <c r="J12344" s="184"/>
      <c r="K12344" s="184"/>
      <c r="L12344" s="183"/>
    </row>
    <row r="12345">
      <c r="A12345" s="454"/>
      <c r="B12345" s="927"/>
      <c r="C12345" s="580"/>
      <c r="D12345" s="939"/>
      <c r="E12345" s="940"/>
      <c r="F12345" s="941"/>
      <c r="G12345" s="937" t="str">
        <f t="array" ref="G12345">xlookup(F12345,'Internal Staffing Calculator'!E:E,'Internal Staffing Calculator'!C:C,"")</f>
        <v/>
      </c>
      <c r="H12345" s="932" t="str">
        <f t="array" ref="H12345">if(F12345&lt;&gt;"", iferror(index('Internal Staffing Calculator'!B$8:B23500,match(F12345,'Internal Staffing Calculator'!E$8:E23500,0)), "Not In Budget"),"")</f>
        <v/>
      </c>
      <c r="I12345" s="184"/>
      <c r="J12345" s="184"/>
      <c r="K12345" s="184"/>
      <c r="L12345" s="183"/>
    </row>
    <row r="12346">
      <c r="A12346" s="454"/>
      <c r="B12346" s="927"/>
      <c r="C12346" s="580"/>
      <c r="D12346" s="939"/>
      <c r="E12346" s="940"/>
      <c r="F12346" s="941"/>
      <c r="G12346" s="937" t="str">
        <f t="array" ref="G12346">xlookup(F12346,'Internal Staffing Calculator'!E:E,'Internal Staffing Calculator'!C:C,"")</f>
        <v/>
      </c>
      <c r="H12346" s="932" t="str">
        <f t="array" ref="H12346">if(F12346&lt;&gt;"", iferror(index('Internal Staffing Calculator'!B$8:B23500,match(F12346,'Internal Staffing Calculator'!E$8:E23500,0)), "Not In Budget"),"")</f>
        <v/>
      </c>
      <c r="I12346" s="184"/>
      <c r="J12346" s="184"/>
      <c r="K12346" s="184"/>
      <c r="L12346" s="183"/>
    </row>
    <row r="12347">
      <c r="A12347" s="454"/>
      <c r="B12347" s="927"/>
      <c r="C12347" s="580"/>
      <c r="D12347" s="939"/>
      <c r="E12347" s="940"/>
      <c r="F12347" s="941"/>
      <c r="G12347" s="937" t="str">
        <f t="array" ref="G12347">xlookup(F12347,'Internal Staffing Calculator'!E:E,'Internal Staffing Calculator'!C:C,"")</f>
        <v/>
      </c>
      <c r="H12347" s="932" t="str">
        <f t="array" ref="H12347">if(F12347&lt;&gt;"", iferror(index('Internal Staffing Calculator'!B$8:B23500,match(F12347,'Internal Staffing Calculator'!E$8:E23500,0)), "Not In Budget"),"")</f>
        <v/>
      </c>
      <c r="I12347" s="184"/>
      <c r="J12347" s="184"/>
      <c r="K12347" s="184"/>
      <c r="L12347" s="183"/>
    </row>
    <row r="12348">
      <c r="A12348" s="454"/>
      <c r="B12348" s="927"/>
      <c r="C12348" s="580"/>
      <c r="D12348" s="939"/>
      <c r="E12348" s="940"/>
      <c r="F12348" s="941"/>
      <c r="G12348" s="937" t="str">
        <f t="array" ref="G12348">xlookup(F12348,'Internal Staffing Calculator'!E:E,'Internal Staffing Calculator'!C:C,"")</f>
        <v/>
      </c>
      <c r="H12348" s="932" t="str">
        <f t="array" ref="H12348">if(F12348&lt;&gt;"", iferror(index('Internal Staffing Calculator'!B$8:B23500,match(F12348,'Internal Staffing Calculator'!E$8:E23500,0)), "Not In Budget"),"")</f>
        <v/>
      </c>
      <c r="I12348" s="184"/>
      <c r="J12348" s="184"/>
      <c r="K12348" s="184"/>
      <c r="L12348" s="183"/>
    </row>
    <row r="12349">
      <c r="A12349" s="454"/>
      <c r="B12349" s="927"/>
      <c r="C12349" s="580"/>
      <c r="D12349" s="939"/>
      <c r="E12349" s="940"/>
      <c r="F12349" s="941"/>
      <c r="G12349" s="937" t="str">
        <f t="array" ref="G12349">xlookup(F12349,'Internal Staffing Calculator'!E:E,'Internal Staffing Calculator'!C:C,"")</f>
        <v/>
      </c>
      <c r="H12349" s="932" t="str">
        <f t="array" ref="H12349">if(F12349&lt;&gt;"", iferror(index('Internal Staffing Calculator'!B$8:B23500,match(F12349,'Internal Staffing Calculator'!E$8:E23500,0)), "Not In Budget"),"")</f>
        <v/>
      </c>
      <c r="I12349" s="184"/>
      <c r="J12349" s="184"/>
      <c r="K12349" s="184"/>
      <c r="L12349" s="183"/>
    </row>
    <row r="12350">
      <c r="A12350" s="454"/>
      <c r="B12350" s="927"/>
      <c r="C12350" s="580"/>
      <c r="D12350" s="939"/>
      <c r="E12350" s="940"/>
      <c r="F12350" s="941"/>
      <c r="G12350" s="937" t="str">
        <f t="array" ref="G12350">xlookup(F12350,'Internal Staffing Calculator'!E:E,'Internal Staffing Calculator'!C:C,"")</f>
        <v/>
      </c>
      <c r="H12350" s="932" t="str">
        <f t="array" ref="H12350">if(F12350&lt;&gt;"", iferror(index('Internal Staffing Calculator'!B$8:B23500,match(F12350,'Internal Staffing Calculator'!E$8:E23500,0)), "Not In Budget"),"")</f>
        <v/>
      </c>
      <c r="I12350" s="184"/>
      <c r="J12350" s="184"/>
      <c r="K12350" s="184"/>
      <c r="L12350" s="183"/>
    </row>
    <row r="12351">
      <c r="A12351" s="454"/>
      <c r="B12351" s="927"/>
      <c r="C12351" s="580"/>
      <c r="D12351" s="939"/>
      <c r="E12351" s="940"/>
      <c r="F12351" s="941"/>
      <c r="G12351" s="937" t="str">
        <f t="array" ref="G12351">xlookup(F12351,'Internal Staffing Calculator'!E:E,'Internal Staffing Calculator'!C:C,"")</f>
        <v/>
      </c>
      <c r="H12351" s="932" t="str">
        <f t="array" ref="H12351">if(F12351&lt;&gt;"", iferror(index('Internal Staffing Calculator'!B$8:B23500,match(F12351,'Internal Staffing Calculator'!E$8:E23500,0)), "Not In Budget"),"")</f>
        <v/>
      </c>
      <c r="I12351" s="184"/>
      <c r="J12351" s="184"/>
      <c r="K12351" s="184"/>
      <c r="L12351" s="183"/>
    </row>
    <row r="12352">
      <c r="A12352" s="454"/>
      <c r="B12352" s="927"/>
      <c r="C12352" s="580"/>
      <c r="D12352" s="939"/>
      <c r="E12352" s="940"/>
      <c r="F12352" s="941"/>
      <c r="G12352" s="937" t="str">
        <f t="array" ref="G12352">xlookup(F12352,'Internal Staffing Calculator'!E:E,'Internal Staffing Calculator'!C:C,"")</f>
        <v/>
      </c>
      <c r="H12352" s="932" t="str">
        <f t="array" ref="H12352">if(F12352&lt;&gt;"", iferror(index('Internal Staffing Calculator'!B$8:B23500,match(F12352,'Internal Staffing Calculator'!E$8:E23500,0)), "Not In Budget"),"")</f>
        <v/>
      </c>
      <c r="I12352" s="184"/>
      <c r="J12352" s="184"/>
      <c r="K12352" s="184"/>
      <c r="L12352" s="183"/>
    </row>
    <row r="12353">
      <c r="A12353" s="454"/>
      <c r="B12353" s="927"/>
      <c r="C12353" s="580"/>
      <c r="D12353" s="939"/>
      <c r="E12353" s="940"/>
      <c r="F12353" s="941"/>
      <c r="G12353" s="937" t="str">
        <f t="array" ref="G12353">xlookup(F12353,'Internal Staffing Calculator'!E:E,'Internal Staffing Calculator'!C:C,"")</f>
        <v/>
      </c>
      <c r="H12353" s="932" t="str">
        <f t="array" ref="H12353">if(F12353&lt;&gt;"", iferror(index('Internal Staffing Calculator'!B$8:B23500,match(F12353,'Internal Staffing Calculator'!E$8:E23500,0)), "Not In Budget"),"")</f>
        <v/>
      </c>
      <c r="I12353" s="184"/>
      <c r="J12353" s="184"/>
      <c r="K12353" s="184"/>
      <c r="L12353" s="183"/>
    </row>
    <row r="12354">
      <c r="A12354" s="454"/>
      <c r="B12354" s="927"/>
      <c r="C12354" s="580"/>
      <c r="D12354" s="939"/>
      <c r="E12354" s="940"/>
      <c r="F12354" s="941"/>
      <c r="G12354" s="937" t="str">
        <f t="array" ref="G12354">xlookup(F12354,'Internal Staffing Calculator'!E:E,'Internal Staffing Calculator'!C:C,"")</f>
        <v/>
      </c>
      <c r="H12354" s="932" t="str">
        <f t="array" ref="H12354">if(F12354&lt;&gt;"", iferror(index('Internal Staffing Calculator'!B$8:B23500,match(F12354,'Internal Staffing Calculator'!E$8:E23500,0)), "Not In Budget"),"")</f>
        <v/>
      </c>
      <c r="I12354" s="184"/>
      <c r="J12354" s="184"/>
      <c r="K12354" s="184"/>
      <c r="L12354" s="183"/>
    </row>
    <row r="12355">
      <c r="A12355" s="454"/>
      <c r="B12355" s="927"/>
      <c r="C12355" s="580"/>
      <c r="D12355" s="939"/>
      <c r="E12355" s="940"/>
      <c r="F12355" s="941"/>
      <c r="G12355" s="937" t="str">
        <f t="array" ref="G12355">xlookup(F12355,'Internal Staffing Calculator'!E:E,'Internal Staffing Calculator'!C:C,"")</f>
        <v/>
      </c>
      <c r="H12355" s="932" t="str">
        <f t="array" ref="H12355">if(F12355&lt;&gt;"", iferror(index('Internal Staffing Calculator'!B$8:B23500,match(F12355,'Internal Staffing Calculator'!E$8:E23500,0)), "Not In Budget"),"")</f>
        <v/>
      </c>
      <c r="I12355" s="184"/>
      <c r="J12355" s="184"/>
      <c r="K12355" s="184"/>
      <c r="L12355" s="183"/>
    </row>
    <row r="12356">
      <c r="A12356" s="454"/>
      <c r="B12356" s="927"/>
      <c r="C12356" s="580"/>
      <c r="D12356" s="939"/>
      <c r="E12356" s="940"/>
      <c r="F12356" s="941"/>
      <c r="G12356" s="937" t="str">
        <f t="array" ref="G12356">xlookup(F12356,'Internal Staffing Calculator'!E:E,'Internal Staffing Calculator'!C:C,"")</f>
        <v/>
      </c>
      <c r="H12356" s="932" t="str">
        <f t="array" ref="H12356">if(F12356&lt;&gt;"", iferror(index('Internal Staffing Calculator'!B$8:B23500,match(F12356,'Internal Staffing Calculator'!E$8:E23500,0)), "Not In Budget"),"")</f>
        <v/>
      </c>
      <c r="I12356" s="184"/>
      <c r="J12356" s="184"/>
      <c r="K12356" s="184"/>
      <c r="L12356" s="183"/>
    </row>
    <row r="12357">
      <c r="A12357" s="454"/>
      <c r="B12357" s="927"/>
      <c r="C12357" s="580"/>
      <c r="D12357" s="939"/>
      <c r="E12357" s="940"/>
      <c r="F12357" s="941"/>
      <c r="G12357" s="937" t="str">
        <f t="array" ref="G12357">xlookup(F12357,'Internal Staffing Calculator'!E:E,'Internal Staffing Calculator'!C:C,"")</f>
        <v/>
      </c>
      <c r="H12357" s="932" t="str">
        <f t="array" ref="H12357">if(F12357&lt;&gt;"", iferror(index('Internal Staffing Calculator'!B$8:B23500,match(F12357,'Internal Staffing Calculator'!E$8:E23500,0)), "Not In Budget"),"")</f>
        <v/>
      </c>
      <c r="I12357" s="184"/>
      <c r="J12357" s="184"/>
      <c r="K12357" s="184"/>
      <c r="L12357" s="183"/>
    </row>
    <row r="12358">
      <c r="A12358" s="454"/>
      <c r="B12358" s="927"/>
      <c r="C12358" s="580"/>
      <c r="D12358" s="939"/>
      <c r="E12358" s="940"/>
      <c r="F12358" s="941"/>
      <c r="G12358" s="937" t="str">
        <f t="array" ref="G12358">xlookup(F12358,'Internal Staffing Calculator'!E:E,'Internal Staffing Calculator'!C:C,"")</f>
        <v/>
      </c>
      <c r="H12358" s="932" t="str">
        <f t="array" ref="H12358">if(F12358&lt;&gt;"", iferror(index('Internal Staffing Calculator'!B$8:B23500,match(F12358,'Internal Staffing Calculator'!E$8:E23500,0)), "Not In Budget"),"")</f>
        <v/>
      </c>
      <c r="I12358" s="184"/>
      <c r="J12358" s="184"/>
      <c r="K12358" s="184"/>
      <c r="L12358" s="183"/>
    </row>
    <row r="12359">
      <c r="A12359" s="454"/>
      <c r="B12359" s="927"/>
      <c r="C12359" s="580"/>
      <c r="D12359" s="939"/>
      <c r="E12359" s="940"/>
      <c r="F12359" s="941"/>
      <c r="G12359" s="937" t="str">
        <f t="array" ref="G12359">xlookup(F12359,'Internal Staffing Calculator'!E:E,'Internal Staffing Calculator'!C:C,"")</f>
        <v/>
      </c>
      <c r="H12359" s="932" t="str">
        <f t="array" ref="H12359">if(F12359&lt;&gt;"", iferror(index('Internal Staffing Calculator'!B$8:B23500,match(F12359,'Internal Staffing Calculator'!E$8:E23500,0)), "Not In Budget"),"")</f>
        <v/>
      </c>
      <c r="I12359" s="184"/>
      <c r="J12359" s="184"/>
      <c r="K12359" s="184"/>
      <c r="L12359" s="183"/>
    </row>
    <row r="12360">
      <c r="A12360" s="454"/>
      <c r="B12360" s="927"/>
      <c r="C12360" s="580"/>
      <c r="D12360" s="939"/>
      <c r="E12360" s="940"/>
      <c r="F12360" s="941"/>
      <c r="G12360" s="937" t="str">
        <f t="array" ref="G12360">xlookup(F12360,'Internal Staffing Calculator'!E:E,'Internal Staffing Calculator'!C:C,"")</f>
        <v/>
      </c>
      <c r="H12360" s="932" t="str">
        <f t="array" ref="H12360">if(F12360&lt;&gt;"", iferror(index('Internal Staffing Calculator'!B$8:B23500,match(F12360,'Internal Staffing Calculator'!E$8:E23500,0)), "Not In Budget"),"")</f>
        <v/>
      </c>
      <c r="I12360" s="184"/>
      <c r="J12360" s="184"/>
      <c r="K12360" s="184"/>
      <c r="L12360" s="183"/>
    </row>
    <row r="12361">
      <c r="A12361" s="454"/>
      <c r="B12361" s="927"/>
      <c r="C12361" s="580"/>
      <c r="D12361" s="939"/>
      <c r="E12361" s="940"/>
      <c r="F12361" s="941"/>
      <c r="G12361" s="937" t="str">
        <f t="array" ref="G12361">xlookup(F12361,'Internal Staffing Calculator'!E:E,'Internal Staffing Calculator'!C:C,"")</f>
        <v/>
      </c>
      <c r="H12361" s="932" t="str">
        <f t="array" ref="H12361">if(F12361&lt;&gt;"", iferror(index('Internal Staffing Calculator'!B$8:B23500,match(F12361,'Internal Staffing Calculator'!E$8:E23500,0)), "Not In Budget"),"")</f>
        <v/>
      </c>
      <c r="I12361" s="184"/>
      <c r="J12361" s="184"/>
      <c r="K12361" s="184"/>
      <c r="L12361" s="183"/>
    </row>
    <row r="12362">
      <c r="A12362" s="454"/>
      <c r="B12362" s="927"/>
      <c r="C12362" s="580"/>
      <c r="D12362" s="939"/>
      <c r="E12362" s="940"/>
      <c r="F12362" s="941"/>
      <c r="G12362" s="937" t="str">
        <f t="array" ref="G12362">xlookup(F12362,'Internal Staffing Calculator'!E:E,'Internal Staffing Calculator'!C:C,"")</f>
        <v/>
      </c>
      <c r="H12362" s="932" t="str">
        <f t="array" ref="H12362">if(F12362&lt;&gt;"", iferror(index('Internal Staffing Calculator'!B$8:B23500,match(F12362,'Internal Staffing Calculator'!E$8:E23500,0)), "Not In Budget"),"")</f>
        <v/>
      </c>
      <c r="I12362" s="184"/>
      <c r="J12362" s="184"/>
      <c r="K12362" s="184"/>
      <c r="L12362" s="183"/>
    </row>
    <row r="12363">
      <c r="A12363" s="454"/>
      <c r="B12363" s="927"/>
      <c r="C12363" s="580"/>
      <c r="D12363" s="939"/>
      <c r="E12363" s="940"/>
      <c r="F12363" s="941"/>
      <c r="G12363" s="937" t="str">
        <f t="array" ref="G12363">xlookup(F12363,'Internal Staffing Calculator'!E:E,'Internal Staffing Calculator'!C:C,"")</f>
        <v/>
      </c>
      <c r="H12363" s="932" t="str">
        <f t="array" ref="H12363">if(F12363&lt;&gt;"", iferror(index('Internal Staffing Calculator'!B$8:B23500,match(F12363,'Internal Staffing Calculator'!E$8:E23500,0)), "Not In Budget"),"")</f>
        <v/>
      </c>
      <c r="I12363" s="184"/>
      <c r="J12363" s="184"/>
      <c r="K12363" s="184"/>
      <c r="L12363" s="183"/>
    </row>
    <row r="12364">
      <c r="A12364" s="454"/>
      <c r="B12364" s="927"/>
      <c r="C12364" s="580"/>
      <c r="D12364" s="939"/>
      <c r="E12364" s="940"/>
      <c r="F12364" s="941"/>
      <c r="G12364" s="937" t="str">
        <f t="array" ref="G12364">xlookup(F12364,'Internal Staffing Calculator'!E:E,'Internal Staffing Calculator'!C:C,"")</f>
        <v/>
      </c>
      <c r="H12364" s="932" t="str">
        <f t="array" ref="H12364">if(F12364&lt;&gt;"", iferror(index('Internal Staffing Calculator'!B$8:B23500,match(F12364,'Internal Staffing Calculator'!E$8:E23500,0)), "Not In Budget"),"")</f>
        <v/>
      </c>
      <c r="I12364" s="184"/>
      <c r="J12364" s="184"/>
      <c r="K12364" s="184"/>
      <c r="L12364" s="183"/>
    </row>
    <row r="12365">
      <c r="A12365" s="454"/>
      <c r="B12365" s="927"/>
      <c r="C12365" s="580"/>
      <c r="D12365" s="939"/>
      <c r="E12365" s="940"/>
      <c r="F12365" s="941"/>
      <c r="G12365" s="937" t="str">
        <f t="array" ref="G12365">xlookup(F12365,'Internal Staffing Calculator'!E:E,'Internal Staffing Calculator'!C:C,"")</f>
        <v/>
      </c>
      <c r="H12365" s="932" t="str">
        <f t="array" ref="H12365">if(F12365&lt;&gt;"", iferror(index('Internal Staffing Calculator'!B$8:B23500,match(F12365,'Internal Staffing Calculator'!E$8:E23500,0)), "Not In Budget"),"")</f>
        <v/>
      </c>
      <c r="I12365" s="184"/>
      <c r="J12365" s="184"/>
      <c r="K12365" s="184"/>
      <c r="L12365" s="183"/>
    </row>
    <row r="12366">
      <c r="A12366" s="454"/>
      <c r="B12366" s="927"/>
      <c r="C12366" s="580"/>
      <c r="D12366" s="939"/>
      <c r="E12366" s="940"/>
      <c r="F12366" s="941"/>
      <c r="G12366" s="937" t="str">
        <f t="array" ref="G12366">xlookup(F12366,'Internal Staffing Calculator'!E:E,'Internal Staffing Calculator'!C:C,"")</f>
        <v/>
      </c>
      <c r="H12366" s="932" t="str">
        <f t="array" ref="H12366">if(F12366&lt;&gt;"", iferror(index('Internal Staffing Calculator'!B$8:B23500,match(F12366,'Internal Staffing Calculator'!E$8:E23500,0)), "Not In Budget"),"")</f>
        <v/>
      </c>
      <c r="I12366" s="184"/>
      <c r="J12366" s="184"/>
      <c r="K12366" s="184"/>
      <c r="L12366" s="183"/>
    </row>
    <row r="12367">
      <c r="A12367" s="454"/>
      <c r="B12367" s="927"/>
      <c r="C12367" s="580"/>
      <c r="D12367" s="939"/>
      <c r="E12367" s="940"/>
      <c r="F12367" s="941"/>
      <c r="G12367" s="937" t="str">
        <f t="array" ref="G12367">xlookup(F12367,'Internal Staffing Calculator'!E:E,'Internal Staffing Calculator'!C:C,"")</f>
        <v/>
      </c>
      <c r="H12367" s="932" t="str">
        <f t="array" ref="H12367">if(F12367&lt;&gt;"", iferror(index('Internal Staffing Calculator'!B$8:B23500,match(F12367,'Internal Staffing Calculator'!E$8:E23500,0)), "Not In Budget"),"")</f>
        <v/>
      </c>
      <c r="I12367" s="184"/>
      <c r="J12367" s="184"/>
      <c r="K12367" s="184"/>
      <c r="L12367" s="183"/>
    </row>
    <row r="12368">
      <c r="A12368" s="454"/>
      <c r="B12368" s="927"/>
      <c r="C12368" s="580"/>
      <c r="D12368" s="939"/>
      <c r="E12368" s="940"/>
      <c r="F12368" s="941"/>
      <c r="G12368" s="937" t="str">
        <f t="array" ref="G12368">xlookup(F12368,'Internal Staffing Calculator'!E:E,'Internal Staffing Calculator'!C:C,"")</f>
        <v/>
      </c>
      <c r="H12368" s="932" t="str">
        <f t="array" ref="H12368">if(F12368&lt;&gt;"", iferror(index('Internal Staffing Calculator'!B$8:B23500,match(F12368,'Internal Staffing Calculator'!E$8:E23500,0)), "Not In Budget"),"")</f>
        <v/>
      </c>
      <c r="I12368" s="184"/>
      <c r="J12368" s="184"/>
      <c r="K12368" s="184"/>
      <c r="L12368" s="183"/>
    </row>
    <row r="12369">
      <c r="A12369" s="454"/>
      <c r="B12369" s="927"/>
      <c r="C12369" s="580"/>
      <c r="D12369" s="939"/>
      <c r="E12369" s="940"/>
      <c r="F12369" s="941"/>
      <c r="G12369" s="937" t="str">
        <f t="array" ref="G12369">xlookup(F12369,'Internal Staffing Calculator'!E:E,'Internal Staffing Calculator'!C:C,"")</f>
        <v/>
      </c>
      <c r="H12369" s="932" t="str">
        <f t="array" ref="H12369">if(F12369&lt;&gt;"", iferror(index('Internal Staffing Calculator'!B$8:B23500,match(F12369,'Internal Staffing Calculator'!E$8:E23500,0)), "Not In Budget"),"")</f>
        <v/>
      </c>
      <c r="I12369" s="184"/>
      <c r="J12369" s="184"/>
      <c r="K12369" s="184"/>
      <c r="L12369" s="183"/>
    </row>
    <row r="12370">
      <c r="A12370" s="454"/>
      <c r="B12370" s="927"/>
      <c r="C12370" s="580"/>
      <c r="D12370" s="939"/>
      <c r="E12370" s="940"/>
      <c r="F12370" s="941"/>
      <c r="G12370" s="937" t="str">
        <f t="array" ref="G12370">xlookup(F12370,'Internal Staffing Calculator'!E:E,'Internal Staffing Calculator'!C:C,"")</f>
        <v/>
      </c>
      <c r="H12370" s="932" t="str">
        <f t="array" ref="H12370">if(F12370&lt;&gt;"", iferror(index('Internal Staffing Calculator'!B$8:B23500,match(F12370,'Internal Staffing Calculator'!E$8:E23500,0)), "Not In Budget"),"")</f>
        <v/>
      </c>
      <c r="I12370" s="184"/>
      <c r="J12370" s="184"/>
      <c r="K12370" s="184"/>
      <c r="L12370" s="183"/>
    </row>
    <row r="12371">
      <c r="A12371" s="454"/>
      <c r="B12371" s="927"/>
      <c r="C12371" s="580"/>
      <c r="D12371" s="939"/>
      <c r="E12371" s="940"/>
      <c r="F12371" s="941"/>
      <c r="G12371" s="937" t="str">
        <f t="array" ref="G12371">xlookup(F12371,'Internal Staffing Calculator'!E:E,'Internal Staffing Calculator'!C:C,"")</f>
        <v/>
      </c>
      <c r="H12371" s="932" t="str">
        <f t="array" ref="H12371">if(F12371&lt;&gt;"", iferror(index('Internal Staffing Calculator'!B$8:B23500,match(F12371,'Internal Staffing Calculator'!E$8:E23500,0)), "Not In Budget"),"")</f>
        <v/>
      </c>
      <c r="I12371" s="184"/>
      <c r="J12371" s="184"/>
      <c r="K12371" s="184"/>
      <c r="L12371" s="183"/>
    </row>
    <row r="12372">
      <c r="A12372" s="454"/>
      <c r="B12372" s="927"/>
      <c r="C12372" s="580"/>
      <c r="D12372" s="939"/>
      <c r="E12372" s="940"/>
      <c r="F12372" s="941"/>
      <c r="G12372" s="937" t="str">
        <f t="array" ref="G12372">xlookup(F12372,'Internal Staffing Calculator'!E:E,'Internal Staffing Calculator'!C:C,"")</f>
        <v/>
      </c>
      <c r="H12372" s="932" t="str">
        <f t="array" ref="H12372">if(F12372&lt;&gt;"", iferror(index('Internal Staffing Calculator'!B$8:B23500,match(F12372,'Internal Staffing Calculator'!E$8:E23500,0)), "Not In Budget"),"")</f>
        <v/>
      </c>
      <c r="I12372" s="184"/>
      <c r="J12372" s="184"/>
      <c r="K12372" s="184"/>
      <c r="L12372" s="183"/>
    </row>
    <row r="12373">
      <c r="A12373" s="454"/>
      <c r="B12373" s="927"/>
      <c r="C12373" s="580"/>
      <c r="D12373" s="939"/>
      <c r="E12373" s="940"/>
      <c r="F12373" s="941"/>
      <c r="G12373" s="937" t="str">
        <f t="array" ref="G12373">xlookup(F12373,'Internal Staffing Calculator'!E:E,'Internal Staffing Calculator'!C:C,"")</f>
        <v/>
      </c>
      <c r="H12373" s="932" t="str">
        <f t="array" ref="H12373">if(F12373&lt;&gt;"", iferror(index('Internal Staffing Calculator'!B$8:B23500,match(F12373,'Internal Staffing Calculator'!E$8:E23500,0)), "Not In Budget"),"")</f>
        <v/>
      </c>
      <c r="I12373" s="184"/>
      <c r="J12373" s="184"/>
      <c r="K12373" s="184"/>
      <c r="L12373" s="183"/>
    </row>
    <row r="12374">
      <c r="A12374" s="454"/>
      <c r="B12374" s="927"/>
      <c r="C12374" s="580"/>
      <c r="D12374" s="939"/>
      <c r="E12374" s="940"/>
      <c r="F12374" s="941"/>
      <c r="G12374" s="937" t="str">
        <f t="array" ref="G12374">xlookup(F12374,'Internal Staffing Calculator'!E:E,'Internal Staffing Calculator'!C:C,"")</f>
        <v/>
      </c>
      <c r="H12374" s="932" t="str">
        <f t="array" ref="H12374">if(F12374&lt;&gt;"", iferror(index('Internal Staffing Calculator'!B$8:B23500,match(F12374,'Internal Staffing Calculator'!E$8:E23500,0)), "Not In Budget"),"")</f>
        <v/>
      </c>
      <c r="I12374" s="184"/>
      <c r="J12374" s="184"/>
      <c r="K12374" s="184"/>
      <c r="L12374" s="183"/>
    </row>
    <row r="12375">
      <c r="A12375" s="454"/>
      <c r="B12375" s="927"/>
      <c r="C12375" s="580"/>
      <c r="D12375" s="939"/>
      <c r="E12375" s="940"/>
      <c r="F12375" s="941"/>
      <c r="G12375" s="937" t="str">
        <f t="array" ref="G12375">xlookup(F12375,'Internal Staffing Calculator'!E:E,'Internal Staffing Calculator'!C:C,"")</f>
        <v/>
      </c>
      <c r="H12375" s="932" t="str">
        <f t="array" ref="H12375">if(F12375&lt;&gt;"", iferror(index('Internal Staffing Calculator'!B$8:B23500,match(F12375,'Internal Staffing Calculator'!E$8:E23500,0)), "Not In Budget"),"")</f>
        <v/>
      </c>
      <c r="I12375" s="184"/>
      <c r="J12375" s="184"/>
      <c r="K12375" s="184"/>
      <c r="L12375" s="183"/>
    </row>
    <row r="12376">
      <c r="A12376" s="454"/>
      <c r="B12376" s="927"/>
      <c r="C12376" s="580"/>
      <c r="D12376" s="939"/>
      <c r="E12376" s="940"/>
      <c r="F12376" s="941"/>
      <c r="G12376" s="937" t="str">
        <f t="array" ref="G12376">xlookup(F12376,'Internal Staffing Calculator'!E:E,'Internal Staffing Calculator'!C:C,"")</f>
        <v/>
      </c>
      <c r="H12376" s="932" t="str">
        <f t="array" ref="H12376">if(F12376&lt;&gt;"", iferror(index('Internal Staffing Calculator'!B$8:B23500,match(F12376,'Internal Staffing Calculator'!E$8:E23500,0)), "Not In Budget"),"")</f>
        <v/>
      </c>
      <c r="I12376" s="184"/>
      <c r="J12376" s="184"/>
      <c r="K12376" s="184"/>
      <c r="L12376" s="183"/>
    </row>
    <row r="12377">
      <c r="A12377" s="454"/>
      <c r="B12377" s="927"/>
      <c r="C12377" s="580"/>
      <c r="D12377" s="939"/>
      <c r="E12377" s="940"/>
      <c r="F12377" s="941"/>
      <c r="G12377" s="937" t="str">
        <f t="array" ref="G12377">xlookup(F12377,'Internal Staffing Calculator'!E:E,'Internal Staffing Calculator'!C:C,"")</f>
        <v/>
      </c>
      <c r="H12377" s="932" t="str">
        <f t="array" ref="H12377">if(F12377&lt;&gt;"", iferror(index('Internal Staffing Calculator'!B$8:B23500,match(F12377,'Internal Staffing Calculator'!E$8:E23500,0)), "Not In Budget"),"")</f>
        <v/>
      </c>
      <c r="I12377" s="184"/>
      <c r="J12377" s="184"/>
      <c r="K12377" s="184"/>
      <c r="L12377" s="183"/>
    </row>
    <row r="12378">
      <c r="A12378" s="454"/>
      <c r="B12378" s="927"/>
      <c r="C12378" s="580"/>
      <c r="D12378" s="939"/>
      <c r="E12378" s="940"/>
      <c r="F12378" s="941"/>
      <c r="G12378" s="937" t="str">
        <f t="array" ref="G12378">xlookup(F12378,'Internal Staffing Calculator'!E:E,'Internal Staffing Calculator'!C:C,"")</f>
        <v/>
      </c>
      <c r="H12378" s="932" t="str">
        <f t="array" ref="H12378">if(F12378&lt;&gt;"", iferror(index('Internal Staffing Calculator'!B$8:B23500,match(F12378,'Internal Staffing Calculator'!E$8:E23500,0)), "Not In Budget"),"")</f>
        <v/>
      </c>
      <c r="I12378" s="184"/>
      <c r="J12378" s="184"/>
      <c r="K12378" s="184"/>
      <c r="L12378" s="183"/>
    </row>
    <row r="12379">
      <c r="A12379" s="454"/>
      <c r="B12379" s="927"/>
      <c r="C12379" s="580"/>
      <c r="D12379" s="939"/>
      <c r="E12379" s="940"/>
      <c r="F12379" s="941"/>
      <c r="G12379" s="937" t="str">
        <f t="array" ref="G12379">xlookup(F12379,'Internal Staffing Calculator'!E:E,'Internal Staffing Calculator'!C:C,"")</f>
        <v/>
      </c>
      <c r="H12379" s="932" t="str">
        <f t="array" ref="H12379">if(F12379&lt;&gt;"", iferror(index('Internal Staffing Calculator'!B$8:B23500,match(F12379,'Internal Staffing Calculator'!E$8:E23500,0)), "Not In Budget"),"")</f>
        <v/>
      </c>
      <c r="I12379" s="184"/>
      <c r="J12379" s="184"/>
      <c r="K12379" s="184"/>
      <c r="L12379" s="183"/>
    </row>
    <row r="12380">
      <c r="A12380" s="454"/>
      <c r="B12380" s="927"/>
      <c r="C12380" s="580"/>
      <c r="D12380" s="939"/>
      <c r="E12380" s="940"/>
      <c r="F12380" s="941"/>
      <c r="G12380" s="937" t="str">
        <f t="array" ref="G12380">xlookup(F12380,'Internal Staffing Calculator'!E:E,'Internal Staffing Calculator'!C:C,"")</f>
        <v/>
      </c>
      <c r="H12380" s="932" t="str">
        <f t="array" ref="H12380">if(F12380&lt;&gt;"", iferror(index('Internal Staffing Calculator'!B$8:B23500,match(F12380,'Internal Staffing Calculator'!E$8:E23500,0)), "Not In Budget"),"")</f>
        <v/>
      </c>
      <c r="I12380" s="184"/>
      <c r="J12380" s="184"/>
      <c r="K12380" s="184"/>
      <c r="L12380" s="183"/>
    </row>
    <row r="12381">
      <c r="A12381" s="454"/>
      <c r="B12381" s="927"/>
      <c r="C12381" s="580"/>
      <c r="D12381" s="939"/>
      <c r="E12381" s="940"/>
      <c r="F12381" s="941"/>
      <c r="G12381" s="937" t="str">
        <f t="array" ref="G12381">xlookup(F12381,'Internal Staffing Calculator'!E:E,'Internal Staffing Calculator'!C:C,"")</f>
        <v/>
      </c>
      <c r="H12381" s="932" t="str">
        <f t="array" ref="H12381">if(F12381&lt;&gt;"", iferror(index('Internal Staffing Calculator'!B$8:B23500,match(F12381,'Internal Staffing Calculator'!E$8:E23500,0)), "Not In Budget"),"")</f>
        <v/>
      </c>
      <c r="I12381" s="184"/>
      <c r="J12381" s="184"/>
      <c r="K12381" s="184"/>
      <c r="L12381" s="183"/>
    </row>
    <row r="12382">
      <c r="A12382" s="454"/>
      <c r="B12382" s="927"/>
      <c r="C12382" s="580"/>
      <c r="D12382" s="939"/>
      <c r="E12382" s="940"/>
      <c r="F12382" s="941"/>
      <c r="G12382" s="937" t="str">
        <f t="array" ref="G12382">xlookup(F12382,'Internal Staffing Calculator'!E:E,'Internal Staffing Calculator'!C:C,"")</f>
        <v/>
      </c>
      <c r="H12382" s="932" t="str">
        <f t="array" ref="H12382">if(F12382&lt;&gt;"", iferror(index('Internal Staffing Calculator'!B$8:B23500,match(F12382,'Internal Staffing Calculator'!E$8:E23500,0)), "Not In Budget"),"")</f>
        <v/>
      </c>
      <c r="I12382" s="184"/>
      <c r="J12382" s="184"/>
      <c r="K12382" s="184"/>
      <c r="L12382" s="183"/>
    </row>
    <row r="12383">
      <c r="A12383" s="454"/>
      <c r="B12383" s="927"/>
      <c r="C12383" s="580"/>
      <c r="D12383" s="939"/>
      <c r="E12383" s="940"/>
      <c r="F12383" s="941"/>
      <c r="G12383" s="937" t="str">
        <f t="array" ref="G12383">xlookup(F12383,'Internal Staffing Calculator'!E:E,'Internal Staffing Calculator'!C:C,"")</f>
        <v/>
      </c>
      <c r="H12383" s="932" t="str">
        <f t="array" ref="H12383">if(F12383&lt;&gt;"", iferror(index('Internal Staffing Calculator'!B$8:B23500,match(F12383,'Internal Staffing Calculator'!E$8:E23500,0)), "Not In Budget"),"")</f>
        <v/>
      </c>
      <c r="I12383" s="184"/>
      <c r="J12383" s="184"/>
      <c r="K12383" s="184"/>
      <c r="L12383" s="183"/>
    </row>
    <row r="12384">
      <c r="A12384" s="454"/>
      <c r="B12384" s="927"/>
      <c r="C12384" s="580"/>
      <c r="D12384" s="939"/>
      <c r="E12384" s="940"/>
      <c r="F12384" s="941"/>
      <c r="G12384" s="937" t="str">
        <f t="array" ref="G12384">xlookup(F12384,'Internal Staffing Calculator'!E:E,'Internal Staffing Calculator'!C:C,"")</f>
        <v/>
      </c>
      <c r="H12384" s="932" t="str">
        <f t="array" ref="H12384">if(F12384&lt;&gt;"", iferror(index('Internal Staffing Calculator'!B$8:B23500,match(F12384,'Internal Staffing Calculator'!E$8:E23500,0)), "Not In Budget"),"")</f>
        <v/>
      </c>
      <c r="I12384" s="184"/>
      <c r="J12384" s="184"/>
      <c r="K12384" s="184"/>
      <c r="L12384" s="183"/>
    </row>
    <row r="12385">
      <c r="A12385" s="454"/>
      <c r="B12385" s="927"/>
      <c r="C12385" s="580"/>
      <c r="D12385" s="939"/>
      <c r="E12385" s="940"/>
      <c r="F12385" s="941"/>
      <c r="G12385" s="937" t="str">
        <f t="array" ref="G12385">xlookup(F12385,'Internal Staffing Calculator'!E:E,'Internal Staffing Calculator'!C:C,"")</f>
        <v/>
      </c>
      <c r="H12385" s="932" t="str">
        <f t="array" ref="H12385">if(F12385&lt;&gt;"", iferror(index('Internal Staffing Calculator'!B$8:B23500,match(F12385,'Internal Staffing Calculator'!E$8:E23500,0)), "Not In Budget"),"")</f>
        <v/>
      </c>
      <c r="I12385" s="184"/>
      <c r="J12385" s="184"/>
      <c r="K12385" s="184"/>
      <c r="L12385" s="183"/>
    </row>
    <row r="12386">
      <c r="A12386" s="454"/>
      <c r="B12386" s="927"/>
      <c r="C12386" s="580"/>
      <c r="D12386" s="939"/>
      <c r="E12386" s="940"/>
      <c r="F12386" s="941"/>
      <c r="G12386" s="937" t="str">
        <f t="array" ref="G12386">xlookup(F12386,'Internal Staffing Calculator'!E:E,'Internal Staffing Calculator'!C:C,"")</f>
        <v/>
      </c>
      <c r="H12386" s="932" t="str">
        <f t="array" ref="H12386">if(F12386&lt;&gt;"", iferror(index('Internal Staffing Calculator'!B$8:B23500,match(F12386,'Internal Staffing Calculator'!E$8:E23500,0)), "Not In Budget"),"")</f>
        <v/>
      </c>
      <c r="I12386" s="184"/>
      <c r="J12386" s="184"/>
      <c r="K12386" s="184"/>
      <c r="L12386" s="183"/>
    </row>
    <row r="12387">
      <c r="A12387" s="454"/>
      <c r="B12387" s="927"/>
      <c r="C12387" s="580"/>
      <c r="D12387" s="939"/>
      <c r="E12387" s="940"/>
      <c r="F12387" s="941"/>
      <c r="G12387" s="937" t="str">
        <f t="array" ref="G12387">xlookup(F12387,'Internal Staffing Calculator'!E:E,'Internal Staffing Calculator'!C:C,"")</f>
        <v/>
      </c>
      <c r="H12387" s="932" t="str">
        <f t="array" ref="H12387">if(F12387&lt;&gt;"", iferror(index('Internal Staffing Calculator'!B$8:B23500,match(F12387,'Internal Staffing Calculator'!E$8:E23500,0)), "Not In Budget"),"")</f>
        <v/>
      </c>
      <c r="I12387" s="184"/>
      <c r="J12387" s="184"/>
      <c r="K12387" s="184"/>
      <c r="L12387" s="183"/>
    </row>
    <row r="12388">
      <c r="A12388" s="454"/>
      <c r="B12388" s="927"/>
      <c r="C12388" s="580"/>
      <c r="D12388" s="939"/>
      <c r="E12388" s="940"/>
      <c r="F12388" s="941"/>
      <c r="G12388" s="937" t="str">
        <f t="array" ref="G12388">xlookup(F12388,'Internal Staffing Calculator'!E:E,'Internal Staffing Calculator'!C:C,"")</f>
        <v/>
      </c>
      <c r="H12388" s="932" t="str">
        <f t="array" ref="H12388">if(F12388&lt;&gt;"", iferror(index('Internal Staffing Calculator'!B$8:B23500,match(F12388,'Internal Staffing Calculator'!E$8:E23500,0)), "Not In Budget"),"")</f>
        <v/>
      </c>
      <c r="I12388" s="184"/>
      <c r="J12388" s="184"/>
      <c r="K12388" s="184"/>
      <c r="L12388" s="183"/>
    </row>
    <row r="12389">
      <c r="A12389" s="454"/>
      <c r="B12389" s="927"/>
      <c r="C12389" s="580"/>
      <c r="D12389" s="939"/>
      <c r="E12389" s="940"/>
      <c r="F12389" s="941"/>
      <c r="G12389" s="937" t="str">
        <f t="array" ref="G12389">xlookup(F12389,'Internal Staffing Calculator'!E:E,'Internal Staffing Calculator'!C:C,"")</f>
        <v/>
      </c>
      <c r="H12389" s="932" t="str">
        <f t="array" ref="H12389">if(F12389&lt;&gt;"", iferror(index('Internal Staffing Calculator'!B$8:B23500,match(F12389,'Internal Staffing Calculator'!E$8:E23500,0)), "Not In Budget"),"")</f>
        <v/>
      </c>
      <c r="I12389" s="184"/>
      <c r="J12389" s="184"/>
      <c r="K12389" s="184"/>
      <c r="L12389" s="183"/>
    </row>
    <row r="12390">
      <c r="A12390" s="454"/>
      <c r="B12390" s="927"/>
      <c r="C12390" s="580"/>
      <c r="D12390" s="939"/>
      <c r="E12390" s="940"/>
      <c r="F12390" s="941"/>
      <c r="G12390" s="937" t="str">
        <f t="array" ref="G12390">xlookup(F12390,'Internal Staffing Calculator'!E:E,'Internal Staffing Calculator'!C:C,"")</f>
        <v/>
      </c>
      <c r="H12390" s="932" t="str">
        <f t="array" ref="H12390">if(F12390&lt;&gt;"", iferror(index('Internal Staffing Calculator'!B$8:B23500,match(F12390,'Internal Staffing Calculator'!E$8:E23500,0)), "Not In Budget"),"")</f>
        <v/>
      </c>
      <c r="I12390" s="184"/>
      <c r="J12390" s="184"/>
      <c r="K12390" s="184"/>
      <c r="L12390" s="183"/>
    </row>
    <row r="12391">
      <c r="A12391" s="454"/>
      <c r="B12391" s="927"/>
      <c r="C12391" s="580"/>
      <c r="D12391" s="939"/>
      <c r="E12391" s="940"/>
      <c r="F12391" s="941"/>
      <c r="G12391" s="937" t="str">
        <f t="array" ref="G12391">xlookup(F12391,'Internal Staffing Calculator'!E:E,'Internal Staffing Calculator'!C:C,"")</f>
        <v/>
      </c>
      <c r="H12391" s="932" t="str">
        <f t="array" ref="H12391">if(F12391&lt;&gt;"", iferror(index('Internal Staffing Calculator'!B$8:B23500,match(F12391,'Internal Staffing Calculator'!E$8:E23500,0)), "Not In Budget"),"")</f>
        <v/>
      </c>
      <c r="I12391" s="184"/>
      <c r="J12391" s="184"/>
      <c r="K12391" s="184"/>
      <c r="L12391" s="183"/>
    </row>
    <row r="12392">
      <c r="A12392" s="454"/>
      <c r="B12392" s="927"/>
      <c r="C12392" s="580"/>
      <c r="D12392" s="939"/>
      <c r="E12392" s="940"/>
      <c r="F12392" s="941"/>
      <c r="G12392" s="937" t="str">
        <f t="array" ref="G12392">xlookup(F12392,'Internal Staffing Calculator'!E:E,'Internal Staffing Calculator'!C:C,"")</f>
        <v/>
      </c>
      <c r="H12392" s="932" t="str">
        <f t="array" ref="H12392">if(F12392&lt;&gt;"", iferror(index('Internal Staffing Calculator'!B$8:B23500,match(F12392,'Internal Staffing Calculator'!E$8:E23500,0)), "Not In Budget"),"")</f>
        <v/>
      </c>
      <c r="I12392" s="184"/>
      <c r="J12392" s="184"/>
      <c r="K12392" s="184"/>
      <c r="L12392" s="183"/>
    </row>
    <row r="12393">
      <c r="A12393" s="454"/>
      <c r="B12393" s="927"/>
      <c r="C12393" s="580"/>
      <c r="D12393" s="939"/>
      <c r="E12393" s="940"/>
      <c r="F12393" s="941"/>
      <c r="G12393" s="937" t="str">
        <f t="array" ref="G12393">xlookup(F12393,'Internal Staffing Calculator'!E:E,'Internal Staffing Calculator'!C:C,"")</f>
        <v/>
      </c>
      <c r="H12393" s="932" t="str">
        <f t="array" ref="H12393">if(F12393&lt;&gt;"", iferror(index('Internal Staffing Calculator'!B$8:B23500,match(F12393,'Internal Staffing Calculator'!E$8:E23500,0)), "Not In Budget"),"")</f>
        <v/>
      </c>
      <c r="I12393" s="184"/>
      <c r="J12393" s="184"/>
      <c r="K12393" s="184"/>
      <c r="L12393" s="183"/>
    </row>
    <row r="12394">
      <c r="A12394" s="454"/>
      <c r="B12394" s="927"/>
      <c r="C12394" s="580"/>
      <c r="D12394" s="939"/>
      <c r="E12394" s="940"/>
      <c r="F12394" s="941"/>
      <c r="G12394" s="937" t="str">
        <f t="array" ref="G12394">xlookup(F12394,'Internal Staffing Calculator'!E:E,'Internal Staffing Calculator'!C:C,"")</f>
        <v/>
      </c>
      <c r="H12394" s="932" t="str">
        <f t="array" ref="H12394">if(F12394&lt;&gt;"", iferror(index('Internal Staffing Calculator'!B$8:B23500,match(F12394,'Internal Staffing Calculator'!E$8:E23500,0)), "Not In Budget"),"")</f>
        <v/>
      </c>
      <c r="I12394" s="184"/>
      <c r="J12394" s="184"/>
      <c r="K12394" s="184"/>
      <c r="L12394" s="183"/>
    </row>
    <row r="12395">
      <c r="A12395" s="454"/>
      <c r="B12395" s="927"/>
      <c r="C12395" s="580"/>
      <c r="D12395" s="939"/>
      <c r="E12395" s="940"/>
      <c r="F12395" s="941"/>
      <c r="G12395" s="937" t="str">
        <f t="array" ref="G12395">xlookup(F12395,'Internal Staffing Calculator'!E:E,'Internal Staffing Calculator'!C:C,"")</f>
        <v/>
      </c>
      <c r="H12395" s="932" t="str">
        <f t="array" ref="H12395">if(F12395&lt;&gt;"", iferror(index('Internal Staffing Calculator'!B$8:B23500,match(F12395,'Internal Staffing Calculator'!E$8:E23500,0)), "Not In Budget"),"")</f>
        <v/>
      </c>
      <c r="I12395" s="184"/>
      <c r="J12395" s="184"/>
      <c r="K12395" s="184"/>
      <c r="L12395" s="183"/>
    </row>
    <row r="12396">
      <c r="A12396" s="454"/>
      <c r="B12396" s="927"/>
      <c r="C12396" s="580"/>
      <c r="D12396" s="939"/>
      <c r="E12396" s="940"/>
      <c r="F12396" s="941"/>
      <c r="G12396" s="937" t="str">
        <f t="array" ref="G12396">xlookup(F12396,'Internal Staffing Calculator'!E:E,'Internal Staffing Calculator'!C:C,"")</f>
        <v/>
      </c>
      <c r="H12396" s="932" t="str">
        <f t="array" ref="H12396">if(F12396&lt;&gt;"", iferror(index('Internal Staffing Calculator'!B$8:B23500,match(F12396,'Internal Staffing Calculator'!E$8:E23500,0)), "Not In Budget"),"")</f>
        <v/>
      </c>
      <c r="I12396" s="184"/>
      <c r="J12396" s="184"/>
      <c r="K12396" s="184"/>
      <c r="L12396" s="183"/>
    </row>
    <row r="12397">
      <c r="A12397" s="454"/>
      <c r="B12397" s="927"/>
      <c r="C12397" s="580"/>
      <c r="D12397" s="939"/>
      <c r="E12397" s="940"/>
      <c r="F12397" s="941"/>
      <c r="G12397" s="937" t="str">
        <f t="array" ref="G12397">xlookup(F12397,'Internal Staffing Calculator'!E:E,'Internal Staffing Calculator'!C:C,"")</f>
        <v/>
      </c>
      <c r="H12397" s="932" t="str">
        <f t="array" ref="H12397">if(F12397&lt;&gt;"", iferror(index('Internal Staffing Calculator'!B$8:B23500,match(F12397,'Internal Staffing Calculator'!E$8:E23500,0)), "Not In Budget"),"")</f>
        <v/>
      </c>
      <c r="I12397" s="184"/>
      <c r="J12397" s="184"/>
      <c r="K12397" s="184"/>
      <c r="L12397" s="183"/>
    </row>
    <row r="12398">
      <c r="A12398" s="454"/>
      <c r="B12398" s="927"/>
      <c r="C12398" s="580"/>
      <c r="D12398" s="939"/>
      <c r="E12398" s="940"/>
      <c r="F12398" s="941"/>
      <c r="G12398" s="937" t="str">
        <f t="array" ref="G12398">xlookup(F12398,'Internal Staffing Calculator'!E:E,'Internal Staffing Calculator'!C:C,"")</f>
        <v/>
      </c>
      <c r="H12398" s="932" t="str">
        <f t="array" ref="H12398">if(F12398&lt;&gt;"", iferror(index('Internal Staffing Calculator'!B$8:B23500,match(F12398,'Internal Staffing Calculator'!E$8:E23500,0)), "Not In Budget"),"")</f>
        <v/>
      </c>
      <c r="I12398" s="184"/>
      <c r="J12398" s="184"/>
      <c r="K12398" s="184"/>
      <c r="L12398" s="183"/>
    </row>
    <row r="12399">
      <c r="A12399" s="454"/>
      <c r="B12399" s="927"/>
      <c r="C12399" s="580"/>
      <c r="D12399" s="939"/>
      <c r="E12399" s="940"/>
      <c r="F12399" s="941"/>
      <c r="G12399" s="937" t="str">
        <f t="array" ref="G12399">xlookup(F12399,'Internal Staffing Calculator'!E:E,'Internal Staffing Calculator'!C:C,"")</f>
        <v/>
      </c>
      <c r="H12399" s="932" t="str">
        <f t="array" ref="H12399">if(F12399&lt;&gt;"", iferror(index('Internal Staffing Calculator'!B$8:B23500,match(F12399,'Internal Staffing Calculator'!E$8:E23500,0)), "Not In Budget"),"")</f>
        <v/>
      </c>
      <c r="I12399" s="184"/>
      <c r="J12399" s="184"/>
      <c r="K12399" s="184"/>
      <c r="L12399" s="183"/>
    </row>
    <row r="12400">
      <c r="A12400" s="454"/>
      <c r="B12400" s="927"/>
      <c r="C12400" s="580"/>
      <c r="D12400" s="939"/>
      <c r="E12400" s="940"/>
      <c r="F12400" s="941"/>
      <c r="G12400" s="937" t="str">
        <f t="array" ref="G12400">xlookup(F12400,'Internal Staffing Calculator'!E:E,'Internal Staffing Calculator'!C:C,"")</f>
        <v/>
      </c>
      <c r="H12400" s="932" t="str">
        <f t="array" ref="H12400">if(F12400&lt;&gt;"", iferror(index('Internal Staffing Calculator'!B$8:B23500,match(F12400,'Internal Staffing Calculator'!E$8:E23500,0)), "Not In Budget"),"")</f>
        <v/>
      </c>
      <c r="I12400" s="184"/>
      <c r="J12400" s="184"/>
      <c r="K12400" s="184"/>
      <c r="L12400" s="183"/>
    </row>
    <row r="12401">
      <c r="A12401" s="454"/>
      <c r="B12401" s="927"/>
      <c r="C12401" s="580"/>
      <c r="D12401" s="939"/>
      <c r="E12401" s="940"/>
      <c r="F12401" s="941"/>
      <c r="G12401" s="937" t="str">
        <f t="array" ref="G12401">xlookup(F12401,'Internal Staffing Calculator'!E:E,'Internal Staffing Calculator'!C:C,"")</f>
        <v/>
      </c>
      <c r="H12401" s="932" t="str">
        <f t="array" ref="H12401">if(F12401&lt;&gt;"", iferror(index('Internal Staffing Calculator'!B$8:B23500,match(F12401,'Internal Staffing Calculator'!E$8:E23500,0)), "Not In Budget"),"")</f>
        <v/>
      </c>
      <c r="I12401" s="184"/>
      <c r="J12401" s="184"/>
      <c r="K12401" s="184"/>
      <c r="L12401" s="183"/>
    </row>
    <row r="12402">
      <c r="A12402" s="454"/>
      <c r="B12402" s="927"/>
      <c r="C12402" s="580"/>
      <c r="D12402" s="939"/>
      <c r="E12402" s="940"/>
      <c r="F12402" s="941"/>
      <c r="G12402" s="937" t="str">
        <f t="array" ref="G12402">xlookup(F12402,'Internal Staffing Calculator'!E:E,'Internal Staffing Calculator'!C:C,"")</f>
        <v/>
      </c>
      <c r="H12402" s="932" t="str">
        <f t="array" ref="H12402">if(F12402&lt;&gt;"", iferror(index('Internal Staffing Calculator'!B$8:B23500,match(F12402,'Internal Staffing Calculator'!E$8:E23500,0)), "Not In Budget"),"")</f>
        <v/>
      </c>
      <c r="I12402" s="184"/>
      <c r="J12402" s="184"/>
      <c r="K12402" s="184"/>
      <c r="L12402" s="183"/>
    </row>
    <row r="12403">
      <c r="A12403" s="454"/>
      <c r="B12403" s="927"/>
      <c r="C12403" s="580"/>
      <c r="D12403" s="939"/>
      <c r="E12403" s="940"/>
      <c r="F12403" s="941"/>
      <c r="G12403" s="937" t="str">
        <f t="array" ref="G12403">xlookup(F12403,'Internal Staffing Calculator'!E:E,'Internal Staffing Calculator'!C:C,"")</f>
        <v/>
      </c>
      <c r="H12403" s="932" t="str">
        <f t="array" ref="H12403">if(F12403&lt;&gt;"", iferror(index('Internal Staffing Calculator'!B$8:B23500,match(F12403,'Internal Staffing Calculator'!E$8:E23500,0)), "Not In Budget"),"")</f>
        <v/>
      </c>
      <c r="I12403" s="184"/>
      <c r="J12403" s="184"/>
      <c r="K12403" s="184"/>
      <c r="L12403" s="183"/>
    </row>
    <row r="12404">
      <c r="A12404" s="454"/>
      <c r="B12404" s="927"/>
      <c r="C12404" s="580"/>
      <c r="D12404" s="939"/>
      <c r="E12404" s="940"/>
      <c r="F12404" s="941"/>
      <c r="G12404" s="937" t="str">
        <f t="array" ref="G12404">xlookup(F12404,'Internal Staffing Calculator'!E:E,'Internal Staffing Calculator'!C:C,"")</f>
        <v/>
      </c>
      <c r="H12404" s="932" t="str">
        <f t="array" ref="H12404">if(F12404&lt;&gt;"", iferror(index('Internal Staffing Calculator'!B$8:B23500,match(F12404,'Internal Staffing Calculator'!E$8:E23500,0)), "Not In Budget"),"")</f>
        <v/>
      </c>
      <c r="I12404" s="184"/>
      <c r="J12404" s="184"/>
      <c r="K12404" s="184"/>
      <c r="L12404" s="183"/>
    </row>
    <row r="12405">
      <c r="A12405" s="454"/>
      <c r="B12405" s="927"/>
      <c r="C12405" s="580"/>
      <c r="D12405" s="939"/>
      <c r="E12405" s="940"/>
      <c r="F12405" s="941"/>
      <c r="G12405" s="937" t="str">
        <f t="array" ref="G12405">xlookup(F12405,'Internal Staffing Calculator'!E:E,'Internal Staffing Calculator'!C:C,"")</f>
        <v/>
      </c>
      <c r="H12405" s="932" t="str">
        <f t="array" ref="H12405">if(F12405&lt;&gt;"", iferror(index('Internal Staffing Calculator'!B$8:B23500,match(F12405,'Internal Staffing Calculator'!E$8:E23500,0)), "Not In Budget"),"")</f>
        <v/>
      </c>
      <c r="I12405" s="184"/>
      <c r="J12405" s="184"/>
      <c r="K12405" s="184"/>
      <c r="L12405" s="183"/>
    </row>
    <row r="12406">
      <c r="A12406" s="454"/>
      <c r="B12406" s="927"/>
      <c r="C12406" s="580"/>
      <c r="D12406" s="939"/>
      <c r="E12406" s="940"/>
      <c r="F12406" s="941"/>
      <c r="G12406" s="937" t="str">
        <f t="array" ref="G12406">xlookup(F12406,'Internal Staffing Calculator'!E:E,'Internal Staffing Calculator'!C:C,"")</f>
        <v/>
      </c>
      <c r="H12406" s="932" t="str">
        <f t="array" ref="H12406">if(F12406&lt;&gt;"", iferror(index('Internal Staffing Calculator'!B$8:B23500,match(F12406,'Internal Staffing Calculator'!E$8:E23500,0)), "Not In Budget"),"")</f>
        <v/>
      </c>
      <c r="I12406" s="184"/>
      <c r="J12406" s="184"/>
      <c r="K12406" s="184"/>
      <c r="L12406" s="183"/>
    </row>
    <row r="12407">
      <c r="A12407" s="454"/>
      <c r="B12407" s="927"/>
      <c r="C12407" s="580"/>
      <c r="D12407" s="939"/>
      <c r="E12407" s="940"/>
      <c r="F12407" s="941"/>
      <c r="G12407" s="937" t="str">
        <f t="array" ref="G12407">xlookup(F12407,'Internal Staffing Calculator'!E:E,'Internal Staffing Calculator'!C:C,"")</f>
        <v/>
      </c>
      <c r="H12407" s="932" t="str">
        <f t="array" ref="H12407">if(F12407&lt;&gt;"", iferror(index('Internal Staffing Calculator'!B$8:B23500,match(F12407,'Internal Staffing Calculator'!E$8:E23500,0)), "Not In Budget"),"")</f>
        <v/>
      </c>
      <c r="I12407" s="184"/>
      <c r="J12407" s="184"/>
      <c r="K12407" s="184"/>
      <c r="L12407" s="183"/>
    </row>
    <row r="12408">
      <c r="A12408" s="454"/>
      <c r="B12408" s="927"/>
      <c r="C12408" s="580"/>
      <c r="D12408" s="939"/>
      <c r="E12408" s="940"/>
      <c r="F12408" s="941"/>
      <c r="G12408" s="937" t="str">
        <f t="array" ref="G12408">xlookup(F12408,'Internal Staffing Calculator'!E:E,'Internal Staffing Calculator'!C:C,"")</f>
        <v/>
      </c>
      <c r="H12408" s="932" t="str">
        <f t="array" ref="H12408">if(F12408&lt;&gt;"", iferror(index('Internal Staffing Calculator'!B$8:B23500,match(F12408,'Internal Staffing Calculator'!E$8:E23500,0)), "Not In Budget"),"")</f>
        <v/>
      </c>
      <c r="I12408" s="184"/>
      <c r="J12408" s="184"/>
      <c r="K12408" s="184"/>
      <c r="L12408" s="183"/>
    </row>
    <row r="12409">
      <c r="A12409" s="454"/>
      <c r="B12409" s="927"/>
      <c r="C12409" s="580"/>
      <c r="D12409" s="939"/>
      <c r="E12409" s="940"/>
      <c r="F12409" s="941"/>
      <c r="G12409" s="937" t="str">
        <f t="array" ref="G12409">xlookup(F12409,'Internal Staffing Calculator'!E:E,'Internal Staffing Calculator'!C:C,"")</f>
        <v/>
      </c>
      <c r="H12409" s="932" t="str">
        <f t="array" ref="H12409">if(F12409&lt;&gt;"", iferror(index('Internal Staffing Calculator'!B$8:B23500,match(F12409,'Internal Staffing Calculator'!E$8:E23500,0)), "Not In Budget"),"")</f>
        <v/>
      </c>
      <c r="I12409" s="184"/>
      <c r="J12409" s="184"/>
      <c r="K12409" s="184"/>
      <c r="L12409" s="183"/>
    </row>
    <row r="12410">
      <c r="A12410" s="454"/>
      <c r="B12410" s="927"/>
      <c r="C12410" s="580"/>
      <c r="D12410" s="939"/>
      <c r="E12410" s="940"/>
      <c r="F12410" s="941"/>
      <c r="G12410" s="937" t="str">
        <f t="array" ref="G12410">xlookup(F12410,'Internal Staffing Calculator'!E:E,'Internal Staffing Calculator'!C:C,"")</f>
        <v/>
      </c>
      <c r="H12410" s="932" t="str">
        <f t="array" ref="H12410">if(F12410&lt;&gt;"", iferror(index('Internal Staffing Calculator'!B$8:B23500,match(F12410,'Internal Staffing Calculator'!E$8:E23500,0)), "Not In Budget"),"")</f>
        <v/>
      </c>
      <c r="I12410" s="184"/>
      <c r="J12410" s="184"/>
      <c r="K12410" s="184"/>
      <c r="L12410" s="183"/>
    </row>
    <row r="12411">
      <c r="A12411" s="454"/>
      <c r="B12411" s="927"/>
      <c r="C12411" s="580"/>
      <c r="D12411" s="939"/>
      <c r="E12411" s="940"/>
      <c r="F12411" s="941"/>
      <c r="G12411" s="937" t="str">
        <f t="array" ref="G12411">xlookup(F12411,'Internal Staffing Calculator'!E:E,'Internal Staffing Calculator'!C:C,"")</f>
        <v/>
      </c>
      <c r="H12411" s="932" t="str">
        <f t="array" ref="H12411">if(F12411&lt;&gt;"", iferror(index('Internal Staffing Calculator'!B$8:B23500,match(F12411,'Internal Staffing Calculator'!E$8:E23500,0)), "Not In Budget"),"")</f>
        <v/>
      </c>
      <c r="I12411" s="184"/>
      <c r="J12411" s="184"/>
      <c r="K12411" s="184"/>
      <c r="L12411" s="183"/>
    </row>
    <row r="12412">
      <c r="A12412" s="454"/>
      <c r="B12412" s="927"/>
      <c r="C12412" s="580"/>
      <c r="D12412" s="939"/>
      <c r="E12412" s="940"/>
      <c r="F12412" s="941"/>
      <c r="G12412" s="937" t="str">
        <f t="array" ref="G12412">xlookup(F12412,'Internal Staffing Calculator'!E:E,'Internal Staffing Calculator'!C:C,"")</f>
        <v/>
      </c>
      <c r="H12412" s="932" t="str">
        <f t="array" ref="H12412">if(F12412&lt;&gt;"", iferror(index('Internal Staffing Calculator'!B$8:B23500,match(F12412,'Internal Staffing Calculator'!E$8:E23500,0)), "Not In Budget"),"")</f>
        <v/>
      </c>
      <c r="I12412" s="184"/>
      <c r="J12412" s="184"/>
      <c r="K12412" s="184"/>
      <c r="L12412" s="183"/>
    </row>
    <row r="12413">
      <c r="A12413" s="454"/>
      <c r="B12413" s="927"/>
      <c r="C12413" s="580"/>
      <c r="D12413" s="939"/>
      <c r="E12413" s="940"/>
      <c r="F12413" s="941"/>
      <c r="G12413" s="937" t="str">
        <f t="array" ref="G12413">xlookup(F12413,'Internal Staffing Calculator'!E:E,'Internal Staffing Calculator'!C:C,"")</f>
        <v/>
      </c>
      <c r="H12413" s="932" t="str">
        <f t="array" ref="H12413">if(F12413&lt;&gt;"", iferror(index('Internal Staffing Calculator'!B$8:B23500,match(F12413,'Internal Staffing Calculator'!E$8:E23500,0)), "Not In Budget"),"")</f>
        <v/>
      </c>
      <c r="I12413" s="184"/>
      <c r="J12413" s="184"/>
      <c r="K12413" s="184"/>
      <c r="L12413" s="183"/>
    </row>
    <row r="12414">
      <c r="A12414" s="454"/>
      <c r="B12414" s="927"/>
      <c r="C12414" s="580"/>
      <c r="D12414" s="939"/>
      <c r="E12414" s="940"/>
      <c r="F12414" s="941"/>
      <c r="G12414" s="937" t="str">
        <f t="array" ref="G12414">xlookup(F12414,'Internal Staffing Calculator'!E:E,'Internal Staffing Calculator'!C:C,"")</f>
        <v/>
      </c>
      <c r="H12414" s="932" t="str">
        <f t="array" ref="H12414">if(F12414&lt;&gt;"", iferror(index('Internal Staffing Calculator'!B$8:B23500,match(F12414,'Internal Staffing Calculator'!E$8:E23500,0)), "Not In Budget"),"")</f>
        <v/>
      </c>
      <c r="I12414" s="184"/>
      <c r="J12414" s="184"/>
      <c r="K12414" s="184"/>
      <c r="L12414" s="183"/>
    </row>
    <row r="12415">
      <c r="A12415" s="454"/>
      <c r="B12415" s="927"/>
      <c r="C12415" s="580"/>
      <c r="D12415" s="939"/>
      <c r="E12415" s="940"/>
      <c r="F12415" s="941"/>
      <c r="G12415" s="937" t="str">
        <f t="array" ref="G12415">xlookup(F12415,'Internal Staffing Calculator'!E:E,'Internal Staffing Calculator'!C:C,"")</f>
        <v/>
      </c>
      <c r="H12415" s="932" t="str">
        <f t="array" ref="H12415">if(F12415&lt;&gt;"", iferror(index('Internal Staffing Calculator'!B$8:B23500,match(F12415,'Internal Staffing Calculator'!E$8:E23500,0)), "Not In Budget"),"")</f>
        <v/>
      </c>
      <c r="I12415" s="184"/>
      <c r="J12415" s="184"/>
      <c r="K12415" s="184"/>
      <c r="L12415" s="183"/>
    </row>
    <row r="12416">
      <c r="A12416" s="454"/>
      <c r="B12416" s="927"/>
      <c r="C12416" s="580"/>
      <c r="D12416" s="939"/>
      <c r="E12416" s="940"/>
      <c r="F12416" s="941"/>
      <c r="G12416" s="937" t="str">
        <f t="array" ref="G12416">xlookup(F12416,'Internal Staffing Calculator'!E:E,'Internal Staffing Calculator'!C:C,"")</f>
        <v/>
      </c>
      <c r="H12416" s="932" t="str">
        <f t="array" ref="H12416">if(F12416&lt;&gt;"", iferror(index('Internal Staffing Calculator'!B$8:B23500,match(F12416,'Internal Staffing Calculator'!E$8:E23500,0)), "Not In Budget"),"")</f>
        <v/>
      </c>
      <c r="I12416" s="184"/>
      <c r="J12416" s="184"/>
      <c r="K12416" s="184"/>
      <c r="L12416" s="183"/>
    </row>
    <row r="12417">
      <c r="A12417" s="454"/>
      <c r="B12417" s="927"/>
      <c r="C12417" s="580"/>
      <c r="D12417" s="939"/>
      <c r="E12417" s="940"/>
      <c r="F12417" s="941"/>
      <c r="G12417" s="937" t="str">
        <f t="array" ref="G12417">xlookup(F12417,'Internal Staffing Calculator'!E:E,'Internal Staffing Calculator'!C:C,"")</f>
        <v/>
      </c>
      <c r="H12417" s="932" t="str">
        <f t="array" ref="H12417">if(F12417&lt;&gt;"", iferror(index('Internal Staffing Calculator'!B$8:B23500,match(F12417,'Internal Staffing Calculator'!E$8:E23500,0)), "Not In Budget"),"")</f>
        <v/>
      </c>
      <c r="I12417" s="184"/>
      <c r="J12417" s="184"/>
      <c r="K12417" s="184"/>
      <c r="L12417" s="183"/>
    </row>
    <row r="12418">
      <c r="A12418" s="454"/>
      <c r="B12418" s="927"/>
      <c r="C12418" s="580"/>
      <c r="D12418" s="939"/>
      <c r="E12418" s="940"/>
      <c r="F12418" s="941"/>
      <c r="G12418" s="937" t="str">
        <f t="array" ref="G12418">xlookup(F12418,'Internal Staffing Calculator'!E:E,'Internal Staffing Calculator'!C:C,"")</f>
        <v/>
      </c>
      <c r="H12418" s="932" t="str">
        <f t="array" ref="H12418">if(F12418&lt;&gt;"", iferror(index('Internal Staffing Calculator'!B$8:B23500,match(F12418,'Internal Staffing Calculator'!E$8:E23500,0)), "Not In Budget"),"")</f>
        <v/>
      </c>
      <c r="I12418" s="184"/>
      <c r="J12418" s="184"/>
      <c r="K12418" s="184"/>
      <c r="L12418" s="183"/>
    </row>
    <row r="12419">
      <c r="A12419" s="454"/>
      <c r="B12419" s="927"/>
      <c r="C12419" s="580"/>
      <c r="D12419" s="939"/>
      <c r="E12419" s="940"/>
      <c r="F12419" s="941"/>
      <c r="G12419" s="937" t="str">
        <f t="array" ref="G12419">xlookup(F12419,'Internal Staffing Calculator'!E:E,'Internal Staffing Calculator'!C:C,"")</f>
        <v/>
      </c>
      <c r="H12419" s="932" t="str">
        <f t="array" ref="H12419">if(F12419&lt;&gt;"", iferror(index('Internal Staffing Calculator'!B$8:B23500,match(F12419,'Internal Staffing Calculator'!E$8:E23500,0)), "Not In Budget"),"")</f>
        <v/>
      </c>
      <c r="I12419" s="184"/>
      <c r="J12419" s="184"/>
      <c r="K12419" s="184"/>
      <c r="L12419" s="183"/>
    </row>
    <row r="12420">
      <c r="A12420" s="454"/>
      <c r="B12420" s="927"/>
      <c r="C12420" s="580"/>
      <c r="D12420" s="939"/>
      <c r="E12420" s="940"/>
      <c r="F12420" s="941"/>
      <c r="G12420" s="937" t="str">
        <f t="array" ref="G12420">xlookup(F12420,'Internal Staffing Calculator'!E:E,'Internal Staffing Calculator'!C:C,"")</f>
        <v/>
      </c>
      <c r="H12420" s="932" t="str">
        <f t="array" ref="H12420">if(F12420&lt;&gt;"", iferror(index('Internal Staffing Calculator'!B$8:B23500,match(F12420,'Internal Staffing Calculator'!E$8:E23500,0)), "Not In Budget"),"")</f>
        <v/>
      </c>
      <c r="I12420" s="184"/>
      <c r="J12420" s="184"/>
      <c r="K12420" s="184"/>
      <c r="L12420" s="183"/>
    </row>
    <row r="12421">
      <c r="A12421" s="454"/>
      <c r="B12421" s="927"/>
      <c r="C12421" s="580"/>
      <c r="D12421" s="939"/>
      <c r="E12421" s="940"/>
      <c r="F12421" s="941"/>
      <c r="G12421" s="937" t="str">
        <f t="array" ref="G12421">xlookup(F12421,'Internal Staffing Calculator'!E:E,'Internal Staffing Calculator'!C:C,"")</f>
        <v/>
      </c>
      <c r="H12421" s="932" t="str">
        <f t="array" ref="H12421">if(F12421&lt;&gt;"", iferror(index('Internal Staffing Calculator'!B$8:B23500,match(F12421,'Internal Staffing Calculator'!E$8:E23500,0)), "Not In Budget"),"")</f>
        <v/>
      </c>
      <c r="I12421" s="184"/>
      <c r="J12421" s="184"/>
      <c r="K12421" s="184"/>
      <c r="L12421" s="183"/>
    </row>
    <row r="12422">
      <c r="A12422" s="454"/>
      <c r="B12422" s="927"/>
      <c r="C12422" s="580"/>
      <c r="D12422" s="939"/>
      <c r="E12422" s="940"/>
      <c r="F12422" s="941"/>
      <c r="G12422" s="937" t="str">
        <f t="array" ref="G12422">xlookup(F12422,'Internal Staffing Calculator'!E:E,'Internal Staffing Calculator'!C:C,"")</f>
        <v/>
      </c>
      <c r="H12422" s="932" t="str">
        <f t="array" ref="H12422">if(F12422&lt;&gt;"", iferror(index('Internal Staffing Calculator'!B$8:B23500,match(F12422,'Internal Staffing Calculator'!E$8:E23500,0)), "Not In Budget"),"")</f>
        <v/>
      </c>
      <c r="I12422" s="184"/>
      <c r="J12422" s="184"/>
      <c r="K12422" s="184"/>
      <c r="L12422" s="183"/>
    </row>
    <row r="12423">
      <c r="A12423" s="454"/>
      <c r="B12423" s="927"/>
      <c r="C12423" s="580"/>
      <c r="D12423" s="939"/>
      <c r="E12423" s="940"/>
      <c r="F12423" s="941"/>
      <c r="G12423" s="937" t="str">
        <f t="array" ref="G12423">xlookup(F12423,'Internal Staffing Calculator'!E:E,'Internal Staffing Calculator'!C:C,"")</f>
        <v/>
      </c>
      <c r="H12423" s="932" t="str">
        <f t="array" ref="H12423">if(F12423&lt;&gt;"", iferror(index('Internal Staffing Calculator'!B$8:B23500,match(F12423,'Internal Staffing Calculator'!E$8:E23500,0)), "Not In Budget"),"")</f>
        <v/>
      </c>
      <c r="I12423" s="184"/>
      <c r="J12423" s="184"/>
      <c r="K12423" s="184"/>
      <c r="L12423" s="183"/>
    </row>
    <row r="12424">
      <c r="A12424" s="454"/>
      <c r="B12424" s="927"/>
      <c r="C12424" s="580"/>
      <c r="D12424" s="939"/>
      <c r="E12424" s="940"/>
      <c r="F12424" s="941"/>
      <c r="G12424" s="937" t="str">
        <f t="array" ref="G12424">xlookup(F12424,'Internal Staffing Calculator'!E:E,'Internal Staffing Calculator'!C:C,"")</f>
        <v/>
      </c>
      <c r="H12424" s="932" t="str">
        <f t="array" ref="H12424">if(F12424&lt;&gt;"", iferror(index('Internal Staffing Calculator'!B$8:B23500,match(F12424,'Internal Staffing Calculator'!E$8:E23500,0)), "Not In Budget"),"")</f>
        <v/>
      </c>
      <c r="I12424" s="184"/>
      <c r="J12424" s="184"/>
      <c r="K12424" s="184"/>
      <c r="L12424" s="183"/>
    </row>
    <row r="12425">
      <c r="A12425" s="454"/>
      <c r="B12425" s="927"/>
      <c r="C12425" s="580"/>
      <c r="D12425" s="939"/>
      <c r="E12425" s="940"/>
      <c r="F12425" s="941"/>
      <c r="G12425" s="937" t="str">
        <f t="array" ref="G12425">xlookup(F12425,'Internal Staffing Calculator'!E:E,'Internal Staffing Calculator'!C:C,"")</f>
        <v/>
      </c>
      <c r="H12425" s="932" t="str">
        <f t="array" ref="H12425">if(F12425&lt;&gt;"", iferror(index('Internal Staffing Calculator'!B$8:B23500,match(F12425,'Internal Staffing Calculator'!E$8:E23500,0)), "Not In Budget"),"")</f>
        <v/>
      </c>
      <c r="I12425" s="184"/>
      <c r="J12425" s="184"/>
      <c r="K12425" s="184"/>
      <c r="L12425" s="183"/>
    </row>
    <row r="12426">
      <c r="A12426" s="454"/>
      <c r="B12426" s="927"/>
      <c r="C12426" s="580"/>
      <c r="D12426" s="939"/>
      <c r="E12426" s="940"/>
      <c r="F12426" s="941"/>
      <c r="G12426" s="937" t="str">
        <f t="array" ref="G12426">xlookup(F12426,'Internal Staffing Calculator'!E:E,'Internal Staffing Calculator'!C:C,"")</f>
        <v/>
      </c>
      <c r="H12426" s="932" t="str">
        <f t="array" ref="H12426">if(F12426&lt;&gt;"", iferror(index('Internal Staffing Calculator'!B$8:B23500,match(F12426,'Internal Staffing Calculator'!E$8:E23500,0)), "Not In Budget"),"")</f>
        <v/>
      </c>
      <c r="I12426" s="184"/>
      <c r="J12426" s="184"/>
      <c r="K12426" s="184"/>
      <c r="L12426" s="183"/>
    </row>
    <row r="12427">
      <c r="A12427" s="454"/>
      <c r="B12427" s="927"/>
      <c r="C12427" s="580"/>
      <c r="D12427" s="939"/>
      <c r="E12427" s="940"/>
      <c r="F12427" s="941"/>
      <c r="G12427" s="937" t="str">
        <f t="array" ref="G12427">xlookup(F12427,'Internal Staffing Calculator'!E:E,'Internal Staffing Calculator'!C:C,"")</f>
        <v/>
      </c>
      <c r="H12427" s="932" t="str">
        <f t="array" ref="H12427">if(F12427&lt;&gt;"", iferror(index('Internal Staffing Calculator'!B$8:B23500,match(F12427,'Internal Staffing Calculator'!E$8:E23500,0)), "Not In Budget"),"")</f>
        <v/>
      </c>
      <c r="I12427" s="184"/>
      <c r="J12427" s="184"/>
      <c r="K12427" s="184"/>
      <c r="L12427" s="183"/>
    </row>
    <row r="12428">
      <c r="A12428" s="454"/>
      <c r="B12428" s="927"/>
      <c r="C12428" s="580"/>
      <c r="D12428" s="939"/>
      <c r="E12428" s="940"/>
      <c r="F12428" s="941"/>
      <c r="G12428" s="937" t="str">
        <f t="array" ref="G12428">xlookup(F12428,'Internal Staffing Calculator'!E:E,'Internal Staffing Calculator'!C:C,"")</f>
        <v/>
      </c>
      <c r="H12428" s="932" t="str">
        <f t="array" ref="H12428">if(F12428&lt;&gt;"", iferror(index('Internal Staffing Calculator'!B$8:B23500,match(F12428,'Internal Staffing Calculator'!E$8:E23500,0)), "Not In Budget"),"")</f>
        <v/>
      </c>
      <c r="I12428" s="184"/>
      <c r="J12428" s="184"/>
      <c r="K12428" s="184"/>
      <c r="L12428" s="183"/>
    </row>
    <row r="12429">
      <c r="A12429" s="454"/>
      <c r="B12429" s="927"/>
      <c r="C12429" s="580"/>
      <c r="D12429" s="939"/>
      <c r="E12429" s="940"/>
      <c r="F12429" s="941"/>
      <c r="G12429" s="937" t="str">
        <f t="array" ref="G12429">xlookup(F12429,'Internal Staffing Calculator'!E:E,'Internal Staffing Calculator'!C:C,"")</f>
        <v/>
      </c>
      <c r="H12429" s="932" t="str">
        <f t="array" ref="H12429">if(F12429&lt;&gt;"", iferror(index('Internal Staffing Calculator'!B$8:B23500,match(F12429,'Internal Staffing Calculator'!E$8:E23500,0)), "Not In Budget"),"")</f>
        <v/>
      </c>
      <c r="I12429" s="184"/>
      <c r="J12429" s="184"/>
      <c r="K12429" s="184"/>
      <c r="L12429" s="183"/>
    </row>
    <row r="12430">
      <c r="A12430" s="454"/>
      <c r="B12430" s="927"/>
      <c r="C12430" s="580"/>
      <c r="D12430" s="939"/>
      <c r="E12430" s="940"/>
      <c r="F12430" s="941"/>
      <c r="G12430" s="937" t="str">
        <f t="array" ref="G12430">xlookup(F12430,'Internal Staffing Calculator'!E:E,'Internal Staffing Calculator'!C:C,"")</f>
        <v/>
      </c>
      <c r="H12430" s="932" t="str">
        <f t="array" ref="H12430">if(F12430&lt;&gt;"", iferror(index('Internal Staffing Calculator'!B$8:B23500,match(F12430,'Internal Staffing Calculator'!E$8:E23500,0)), "Not In Budget"),"")</f>
        <v/>
      </c>
      <c r="I12430" s="184"/>
      <c r="J12430" s="184"/>
      <c r="K12430" s="184"/>
      <c r="L12430" s="183"/>
    </row>
    <row r="12431">
      <c r="A12431" s="454"/>
      <c r="B12431" s="927"/>
      <c r="C12431" s="580"/>
      <c r="D12431" s="939"/>
      <c r="E12431" s="940"/>
      <c r="F12431" s="941"/>
      <c r="G12431" s="937" t="str">
        <f t="array" ref="G12431">xlookup(F12431,'Internal Staffing Calculator'!E:E,'Internal Staffing Calculator'!C:C,"")</f>
        <v/>
      </c>
      <c r="H12431" s="932" t="str">
        <f t="array" ref="H12431">if(F12431&lt;&gt;"", iferror(index('Internal Staffing Calculator'!B$8:B23500,match(F12431,'Internal Staffing Calculator'!E$8:E23500,0)), "Not In Budget"),"")</f>
        <v/>
      </c>
      <c r="I12431" s="184"/>
      <c r="J12431" s="184"/>
      <c r="K12431" s="184"/>
      <c r="L12431" s="183"/>
    </row>
    <row r="12432">
      <c r="A12432" s="454"/>
      <c r="B12432" s="927"/>
      <c r="C12432" s="580"/>
      <c r="D12432" s="939"/>
      <c r="E12432" s="940"/>
      <c r="F12432" s="941"/>
      <c r="G12432" s="937" t="str">
        <f t="array" ref="G12432">xlookup(F12432,'Internal Staffing Calculator'!E:E,'Internal Staffing Calculator'!C:C,"")</f>
        <v/>
      </c>
      <c r="H12432" s="932" t="str">
        <f t="array" ref="H12432">if(F12432&lt;&gt;"", iferror(index('Internal Staffing Calculator'!B$8:B23500,match(F12432,'Internal Staffing Calculator'!E$8:E23500,0)), "Not In Budget"),"")</f>
        <v/>
      </c>
      <c r="I12432" s="184"/>
      <c r="J12432" s="184"/>
      <c r="K12432" s="184"/>
      <c r="L12432" s="183"/>
    </row>
    <row r="12433">
      <c r="A12433" s="454"/>
      <c r="B12433" s="927"/>
      <c r="C12433" s="580"/>
      <c r="D12433" s="939"/>
      <c r="E12433" s="940"/>
      <c r="F12433" s="941"/>
      <c r="G12433" s="937" t="str">
        <f t="array" ref="G12433">xlookup(F12433,'Internal Staffing Calculator'!E:E,'Internal Staffing Calculator'!C:C,"")</f>
        <v/>
      </c>
      <c r="H12433" s="932" t="str">
        <f t="array" ref="H12433">if(F12433&lt;&gt;"", iferror(index('Internal Staffing Calculator'!B$8:B23500,match(F12433,'Internal Staffing Calculator'!E$8:E23500,0)), "Not In Budget"),"")</f>
        <v/>
      </c>
      <c r="I12433" s="184"/>
      <c r="J12433" s="184"/>
      <c r="K12433" s="184"/>
      <c r="L12433" s="183"/>
    </row>
    <row r="12434">
      <c r="A12434" s="454"/>
      <c r="B12434" s="927"/>
      <c r="C12434" s="580"/>
      <c r="D12434" s="939"/>
      <c r="E12434" s="940"/>
      <c r="F12434" s="941"/>
      <c r="G12434" s="937" t="str">
        <f t="array" ref="G12434">xlookup(F12434,'Internal Staffing Calculator'!E:E,'Internal Staffing Calculator'!C:C,"")</f>
        <v/>
      </c>
      <c r="H12434" s="932" t="str">
        <f t="array" ref="H12434">if(F12434&lt;&gt;"", iferror(index('Internal Staffing Calculator'!B$8:B23500,match(F12434,'Internal Staffing Calculator'!E$8:E23500,0)), "Not In Budget"),"")</f>
        <v/>
      </c>
      <c r="I12434" s="184"/>
      <c r="J12434" s="184"/>
      <c r="K12434" s="184"/>
      <c r="L12434" s="183"/>
    </row>
    <row r="12435">
      <c r="A12435" s="454"/>
      <c r="B12435" s="927"/>
      <c r="C12435" s="580"/>
      <c r="D12435" s="939"/>
      <c r="E12435" s="940"/>
      <c r="F12435" s="941"/>
      <c r="G12435" s="937" t="str">
        <f t="array" ref="G12435">xlookup(F12435,'Internal Staffing Calculator'!E:E,'Internal Staffing Calculator'!C:C,"")</f>
        <v/>
      </c>
      <c r="H12435" s="932" t="str">
        <f t="array" ref="H12435">if(F12435&lt;&gt;"", iferror(index('Internal Staffing Calculator'!B$8:B23500,match(F12435,'Internal Staffing Calculator'!E$8:E23500,0)), "Not In Budget"),"")</f>
        <v/>
      </c>
      <c r="I12435" s="184"/>
      <c r="J12435" s="184"/>
      <c r="K12435" s="184"/>
      <c r="L12435" s="183"/>
    </row>
    <row r="12436">
      <c r="A12436" s="454"/>
      <c r="B12436" s="927"/>
      <c r="C12436" s="580"/>
      <c r="D12436" s="939"/>
      <c r="E12436" s="940"/>
      <c r="F12436" s="941"/>
      <c r="G12436" s="937" t="str">
        <f t="array" ref="G12436">xlookup(F12436,'Internal Staffing Calculator'!E:E,'Internal Staffing Calculator'!C:C,"")</f>
        <v/>
      </c>
      <c r="H12436" s="932" t="str">
        <f t="array" ref="H12436">if(F12436&lt;&gt;"", iferror(index('Internal Staffing Calculator'!B$8:B23500,match(F12436,'Internal Staffing Calculator'!E$8:E23500,0)), "Not In Budget"),"")</f>
        <v/>
      </c>
      <c r="I12436" s="184"/>
      <c r="J12436" s="184"/>
      <c r="K12436" s="184"/>
      <c r="L12436" s="183"/>
    </row>
    <row r="12437">
      <c r="A12437" s="454"/>
      <c r="B12437" s="927"/>
      <c r="C12437" s="580"/>
      <c r="D12437" s="939"/>
      <c r="E12437" s="940"/>
      <c r="F12437" s="941"/>
      <c r="G12437" s="937" t="str">
        <f t="array" ref="G12437">xlookup(F12437,'Internal Staffing Calculator'!E:E,'Internal Staffing Calculator'!C:C,"")</f>
        <v/>
      </c>
      <c r="H12437" s="932" t="str">
        <f t="array" ref="H12437">if(F12437&lt;&gt;"", iferror(index('Internal Staffing Calculator'!B$8:B23500,match(F12437,'Internal Staffing Calculator'!E$8:E23500,0)), "Not In Budget"),"")</f>
        <v/>
      </c>
      <c r="I12437" s="184"/>
      <c r="J12437" s="184"/>
      <c r="K12437" s="184"/>
      <c r="L12437" s="183"/>
    </row>
    <row r="12438">
      <c r="A12438" s="454"/>
      <c r="B12438" s="927"/>
      <c r="C12438" s="580"/>
      <c r="D12438" s="939"/>
      <c r="E12438" s="940"/>
      <c r="F12438" s="941"/>
      <c r="G12438" s="937" t="str">
        <f t="array" ref="G12438">xlookup(F12438,'Internal Staffing Calculator'!E:E,'Internal Staffing Calculator'!C:C,"")</f>
        <v/>
      </c>
      <c r="H12438" s="932" t="str">
        <f t="array" ref="H12438">if(F12438&lt;&gt;"", iferror(index('Internal Staffing Calculator'!B$8:B23500,match(F12438,'Internal Staffing Calculator'!E$8:E23500,0)), "Not In Budget"),"")</f>
        <v/>
      </c>
      <c r="I12438" s="184"/>
      <c r="J12438" s="184"/>
      <c r="K12438" s="184"/>
      <c r="L12438" s="183"/>
    </row>
    <row r="12439">
      <c r="A12439" s="454"/>
      <c r="B12439" s="927"/>
      <c r="C12439" s="580"/>
      <c r="D12439" s="939"/>
      <c r="E12439" s="940"/>
      <c r="F12439" s="941"/>
      <c r="G12439" s="937" t="str">
        <f t="array" ref="G12439">xlookup(F12439,'Internal Staffing Calculator'!E:E,'Internal Staffing Calculator'!C:C,"")</f>
        <v/>
      </c>
      <c r="H12439" s="932" t="str">
        <f t="array" ref="H12439">if(F12439&lt;&gt;"", iferror(index('Internal Staffing Calculator'!B$8:B23500,match(F12439,'Internal Staffing Calculator'!E$8:E23500,0)), "Not In Budget"),"")</f>
        <v/>
      </c>
      <c r="I12439" s="184"/>
      <c r="J12439" s="184"/>
      <c r="K12439" s="184"/>
      <c r="L12439" s="183"/>
    </row>
    <row r="12440">
      <c r="A12440" s="454"/>
      <c r="B12440" s="927"/>
      <c r="C12440" s="580"/>
      <c r="D12440" s="939"/>
      <c r="E12440" s="940"/>
      <c r="F12440" s="941"/>
      <c r="G12440" s="937" t="str">
        <f t="array" ref="G12440">xlookup(F12440,'Internal Staffing Calculator'!E:E,'Internal Staffing Calculator'!C:C,"")</f>
        <v/>
      </c>
      <c r="H12440" s="932" t="str">
        <f t="array" ref="H12440">if(F12440&lt;&gt;"", iferror(index('Internal Staffing Calculator'!B$8:B23500,match(F12440,'Internal Staffing Calculator'!E$8:E23500,0)), "Not In Budget"),"")</f>
        <v/>
      </c>
      <c r="I12440" s="184"/>
      <c r="J12440" s="184"/>
      <c r="K12440" s="184"/>
      <c r="L12440" s="183"/>
    </row>
    <row r="12441">
      <c r="A12441" s="454"/>
      <c r="B12441" s="927"/>
      <c r="C12441" s="580"/>
      <c r="D12441" s="939"/>
      <c r="E12441" s="940"/>
      <c r="F12441" s="941"/>
      <c r="G12441" s="937" t="str">
        <f t="array" ref="G12441">xlookup(F12441,'Internal Staffing Calculator'!E:E,'Internal Staffing Calculator'!C:C,"")</f>
        <v/>
      </c>
      <c r="H12441" s="932" t="str">
        <f t="array" ref="H12441">if(F12441&lt;&gt;"", iferror(index('Internal Staffing Calculator'!B$8:B23500,match(F12441,'Internal Staffing Calculator'!E$8:E23500,0)), "Not In Budget"),"")</f>
        <v/>
      </c>
      <c r="I12441" s="184"/>
      <c r="J12441" s="184"/>
      <c r="K12441" s="184"/>
      <c r="L12441" s="183"/>
    </row>
    <row r="12442">
      <c r="A12442" s="454"/>
      <c r="B12442" s="927"/>
      <c r="C12442" s="580"/>
      <c r="D12442" s="939"/>
      <c r="E12442" s="940"/>
      <c r="F12442" s="941"/>
      <c r="G12442" s="937" t="str">
        <f t="array" ref="G12442">xlookup(F12442,'Internal Staffing Calculator'!E:E,'Internal Staffing Calculator'!C:C,"")</f>
        <v/>
      </c>
      <c r="H12442" s="932" t="str">
        <f t="array" ref="H12442">if(F12442&lt;&gt;"", iferror(index('Internal Staffing Calculator'!B$8:B23500,match(F12442,'Internal Staffing Calculator'!E$8:E23500,0)), "Not In Budget"),"")</f>
        <v/>
      </c>
      <c r="I12442" s="184"/>
      <c r="J12442" s="184"/>
      <c r="K12442" s="184"/>
      <c r="L12442" s="183"/>
    </row>
    <row r="12443">
      <c r="A12443" s="454"/>
      <c r="B12443" s="927"/>
      <c r="C12443" s="580"/>
      <c r="D12443" s="939"/>
      <c r="E12443" s="940"/>
      <c r="F12443" s="941"/>
      <c r="G12443" s="937" t="str">
        <f t="array" ref="G12443">xlookup(F12443,'Internal Staffing Calculator'!E:E,'Internal Staffing Calculator'!C:C,"")</f>
        <v/>
      </c>
      <c r="H12443" s="932" t="str">
        <f t="array" ref="H12443">if(F12443&lt;&gt;"", iferror(index('Internal Staffing Calculator'!B$8:B23500,match(F12443,'Internal Staffing Calculator'!E$8:E23500,0)), "Not In Budget"),"")</f>
        <v/>
      </c>
      <c r="I12443" s="184"/>
      <c r="J12443" s="184"/>
      <c r="K12443" s="184"/>
      <c r="L12443" s="183"/>
    </row>
    <row r="12444">
      <c r="A12444" s="454"/>
      <c r="B12444" s="927"/>
      <c r="C12444" s="580"/>
      <c r="D12444" s="939"/>
      <c r="E12444" s="940"/>
      <c r="F12444" s="941"/>
      <c r="G12444" s="937" t="str">
        <f t="array" ref="G12444">xlookup(F12444,'Internal Staffing Calculator'!E:E,'Internal Staffing Calculator'!C:C,"")</f>
        <v/>
      </c>
      <c r="H12444" s="932" t="str">
        <f t="array" ref="H12444">if(F12444&lt;&gt;"", iferror(index('Internal Staffing Calculator'!B$8:B23500,match(F12444,'Internal Staffing Calculator'!E$8:E23500,0)), "Not In Budget"),"")</f>
        <v/>
      </c>
      <c r="I12444" s="184"/>
      <c r="J12444" s="184"/>
      <c r="K12444" s="184"/>
      <c r="L12444" s="183"/>
    </row>
    <row r="12445">
      <c r="A12445" s="454"/>
      <c r="B12445" s="927"/>
      <c r="C12445" s="580"/>
      <c r="D12445" s="939"/>
      <c r="E12445" s="940"/>
      <c r="F12445" s="941"/>
      <c r="G12445" s="937" t="str">
        <f t="array" ref="G12445">xlookup(F12445,'Internal Staffing Calculator'!E:E,'Internal Staffing Calculator'!C:C,"")</f>
        <v/>
      </c>
      <c r="H12445" s="932" t="str">
        <f t="array" ref="H12445">if(F12445&lt;&gt;"", iferror(index('Internal Staffing Calculator'!B$8:B23500,match(F12445,'Internal Staffing Calculator'!E$8:E23500,0)), "Not In Budget"),"")</f>
        <v/>
      </c>
      <c r="I12445" s="184"/>
      <c r="J12445" s="184"/>
      <c r="K12445" s="184"/>
      <c r="L12445" s="183"/>
    </row>
    <row r="12446">
      <c r="A12446" s="454"/>
      <c r="B12446" s="927"/>
      <c r="C12446" s="580"/>
      <c r="D12446" s="939"/>
      <c r="E12446" s="940"/>
      <c r="F12446" s="941"/>
      <c r="G12446" s="937" t="str">
        <f t="array" ref="G12446">xlookup(F12446,'Internal Staffing Calculator'!E:E,'Internal Staffing Calculator'!C:C,"")</f>
        <v/>
      </c>
      <c r="H12446" s="932" t="str">
        <f t="array" ref="H12446">if(F12446&lt;&gt;"", iferror(index('Internal Staffing Calculator'!B$8:B23500,match(F12446,'Internal Staffing Calculator'!E$8:E23500,0)), "Not In Budget"),"")</f>
        <v/>
      </c>
      <c r="I12446" s="184"/>
      <c r="J12446" s="184"/>
      <c r="K12446" s="184"/>
      <c r="L12446" s="183"/>
    </row>
    <row r="12447">
      <c r="A12447" s="454"/>
      <c r="B12447" s="927"/>
      <c r="C12447" s="580"/>
      <c r="D12447" s="939"/>
      <c r="E12447" s="940"/>
      <c r="F12447" s="941"/>
      <c r="G12447" s="937" t="str">
        <f t="array" ref="G12447">xlookup(F12447,'Internal Staffing Calculator'!E:E,'Internal Staffing Calculator'!C:C,"")</f>
        <v/>
      </c>
      <c r="H12447" s="932" t="str">
        <f t="array" ref="H12447">if(F12447&lt;&gt;"", iferror(index('Internal Staffing Calculator'!B$8:B23500,match(F12447,'Internal Staffing Calculator'!E$8:E23500,0)), "Not In Budget"),"")</f>
        <v/>
      </c>
      <c r="I12447" s="184"/>
      <c r="J12447" s="184"/>
      <c r="K12447" s="184"/>
      <c r="L12447" s="183"/>
    </row>
    <row r="12448">
      <c r="A12448" s="454"/>
      <c r="B12448" s="927"/>
      <c r="C12448" s="580"/>
      <c r="D12448" s="939"/>
      <c r="E12448" s="940"/>
      <c r="F12448" s="941"/>
      <c r="G12448" s="937" t="str">
        <f t="array" ref="G12448">xlookup(F12448,'Internal Staffing Calculator'!E:E,'Internal Staffing Calculator'!C:C,"")</f>
        <v/>
      </c>
      <c r="H12448" s="932" t="str">
        <f t="array" ref="H12448">if(F12448&lt;&gt;"", iferror(index('Internal Staffing Calculator'!B$8:B23500,match(F12448,'Internal Staffing Calculator'!E$8:E23500,0)), "Not In Budget"),"")</f>
        <v/>
      </c>
      <c r="I12448" s="184"/>
      <c r="J12448" s="184"/>
      <c r="K12448" s="184"/>
      <c r="L12448" s="183"/>
    </row>
    <row r="12449">
      <c r="A12449" s="454"/>
      <c r="B12449" s="927"/>
      <c r="C12449" s="580"/>
      <c r="D12449" s="939"/>
      <c r="E12449" s="940"/>
      <c r="F12449" s="941"/>
      <c r="G12449" s="937" t="str">
        <f t="array" ref="G12449">xlookup(F12449,'Internal Staffing Calculator'!E:E,'Internal Staffing Calculator'!C:C,"")</f>
        <v/>
      </c>
      <c r="H12449" s="932" t="str">
        <f t="array" ref="H12449">if(F12449&lt;&gt;"", iferror(index('Internal Staffing Calculator'!B$8:B23500,match(F12449,'Internal Staffing Calculator'!E$8:E23500,0)), "Not In Budget"),"")</f>
        <v/>
      </c>
      <c r="I12449" s="184"/>
      <c r="J12449" s="184"/>
      <c r="K12449" s="184"/>
      <c r="L12449" s="183"/>
    </row>
    <row r="12450">
      <c r="A12450" s="454"/>
      <c r="B12450" s="927"/>
      <c r="C12450" s="580"/>
      <c r="D12450" s="939"/>
      <c r="E12450" s="940"/>
      <c r="F12450" s="941"/>
      <c r="G12450" s="937" t="str">
        <f t="array" ref="G12450">xlookup(F12450,'Internal Staffing Calculator'!E:E,'Internal Staffing Calculator'!C:C,"")</f>
        <v/>
      </c>
      <c r="H12450" s="932" t="str">
        <f t="array" ref="H12450">if(F12450&lt;&gt;"", iferror(index('Internal Staffing Calculator'!B$8:B23500,match(F12450,'Internal Staffing Calculator'!E$8:E23500,0)), "Not In Budget"),"")</f>
        <v/>
      </c>
      <c r="I12450" s="184"/>
      <c r="J12450" s="184"/>
      <c r="K12450" s="184"/>
      <c r="L12450" s="183"/>
    </row>
    <row r="12451">
      <c r="A12451" s="454"/>
      <c r="B12451" s="927"/>
      <c r="C12451" s="580"/>
      <c r="D12451" s="939"/>
      <c r="E12451" s="940"/>
      <c r="F12451" s="941"/>
      <c r="G12451" s="937" t="str">
        <f t="array" ref="G12451">xlookup(F12451,'Internal Staffing Calculator'!E:E,'Internal Staffing Calculator'!C:C,"")</f>
        <v/>
      </c>
      <c r="H12451" s="932" t="str">
        <f t="array" ref="H12451">if(F12451&lt;&gt;"", iferror(index('Internal Staffing Calculator'!B$8:B23500,match(F12451,'Internal Staffing Calculator'!E$8:E23500,0)), "Not In Budget"),"")</f>
        <v/>
      </c>
      <c r="I12451" s="184"/>
      <c r="J12451" s="184"/>
      <c r="K12451" s="184"/>
      <c r="L12451" s="183"/>
    </row>
    <row r="12452">
      <c r="A12452" s="454"/>
      <c r="B12452" s="927"/>
      <c r="C12452" s="580"/>
      <c r="D12452" s="939"/>
      <c r="E12452" s="940"/>
      <c r="F12452" s="941"/>
      <c r="G12452" s="937" t="str">
        <f t="array" ref="G12452">xlookup(F12452,'Internal Staffing Calculator'!E:E,'Internal Staffing Calculator'!C:C,"")</f>
        <v/>
      </c>
      <c r="H12452" s="932" t="str">
        <f t="array" ref="H12452">if(F12452&lt;&gt;"", iferror(index('Internal Staffing Calculator'!B$8:B23500,match(F12452,'Internal Staffing Calculator'!E$8:E23500,0)), "Not In Budget"),"")</f>
        <v/>
      </c>
      <c r="I12452" s="184"/>
      <c r="J12452" s="184"/>
      <c r="K12452" s="184"/>
      <c r="L12452" s="183"/>
    </row>
    <row r="12453">
      <c r="A12453" s="454"/>
      <c r="B12453" s="927"/>
      <c r="C12453" s="580"/>
      <c r="D12453" s="939"/>
      <c r="E12453" s="940"/>
      <c r="F12453" s="941"/>
      <c r="G12453" s="937" t="str">
        <f t="array" ref="G12453">xlookup(F12453,'Internal Staffing Calculator'!E:E,'Internal Staffing Calculator'!C:C,"")</f>
        <v/>
      </c>
      <c r="H12453" s="932" t="str">
        <f t="array" ref="H12453">if(F12453&lt;&gt;"", iferror(index('Internal Staffing Calculator'!B$8:B23500,match(F12453,'Internal Staffing Calculator'!E$8:E23500,0)), "Not In Budget"),"")</f>
        <v/>
      </c>
      <c r="I12453" s="184"/>
      <c r="J12453" s="184"/>
      <c r="K12453" s="184"/>
      <c r="L12453" s="183"/>
    </row>
    <row r="12454">
      <c r="A12454" s="454"/>
      <c r="B12454" s="927"/>
      <c r="C12454" s="580"/>
      <c r="D12454" s="939"/>
      <c r="E12454" s="940"/>
      <c r="F12454" s="941"/>
      <c r="G12454" s="937" t="str">
        <f t="array" ref="G12454">xlookup(F12454,'Internal Staffing Calculator'!E:E,'Internal Staffing Calculator'!C:C,"")</f>
        <v/>
      </c>
      <c r="H12454" s="932" t="str">
        <f t="array" ref="H12454">if(F12454&lt;&gt;"", iferror(index('Internal Staffing Calculator'!B$8:B23500,match(F12454,'Internal Staffing Calculator'!E$8:E23500,0)), "Not In Budget"),"")</f>
        <v/>
      </c>
      <c r="I12454" s="184"/>
      <c r="J12454" s="184"/>
      <c r="K12454" s="184"/>
      <c r="L12454" s="183"/>
    </row>
    <row r="12455">
      <c r="A12455" s="454"/>
      <c r="B12455" s="927"/>
      <c r="C12455" s="580"/>
      <c r="D12455" s="939"/>
      <c r="E12455" s="940"/>
      <c r="F12455" s="941"/>
      <c r="G12455" s="937" t="str">
        <f t="array" ref="G12455">xlookup(F12455,'Internal Staffing Calculator'!E:E,'Internal Staffing Calculator'!C:C,"")</f>
        <v/>
      </c>
      <c r="H12455" s="932" t="str">
        <f t="array" ref="H12455">if(F12455&lt;&gt;"", iferror(index('Internal Staffing Calculator'!B$8:B23500,match(F12455,'Internal Staffing Calculator'!E$8:E23500,0)), "Not In Budget"),"")</f>
        <v/>
      </c>
      <c r="I12455" s="184"/>
      <c r="J12455" s="184"/>
      <c r="K12455" s="184"/>
      <c r="L12455" s="183"/>
    </row>
    <row r="12456">
      <c r="A12456" s="454"/>
      <c r="B12456" s="927"/>
      <c r="C12456" s="580"/>
      <c r="D12456" s="939"/>
      <c r="E12456" s="940"/>
      <c r="F12456" s="941"/>
      <c r="G12456" s="937" t="str">
        <f t="array" ref="G12456">xlookup(F12456,'Internal Staffing Calculator'!E:E,'Internal Staffing Calculator'!C:C,"")</f>
        <v/>
      </c>
      <c r="H12456" s="932" t="str">
        <f t="array" ref="H12456">if(F12456&lt;&gt;"", iferror(index('Internal Staffing Calculator'!B$8:B23500,match(F12456,'Internal Staffing Calculator'!E$8:E23500,0)), "Not In Budget"),"")</f>
        <v/>
      </c>
      <c r="I12456" s="184"/>
      <c r="J12456" s="184"/>
      <c r="K12456" s="184"/>
      <c r="L12456" s="183"/>
    </row>
    <row r="12457">
      <c r="A12457" s="454"/>
      <c r="B12457" s="927"/>
      <c r="C12457" s="580"/>
      <c r="D12457" s="939"/>
      <c r="E12457" s="940"/>
      <c r="F12457" s="941"/>
      <c r="G12457" s="937" t="str">
        <f t="array" ref="G12457">xlookup(F12457,'Internal Staffing Calculator'!E:E,'Internal Staffing Calculator'!C:C,"")</f>
        <v/>
      </c>
      <c r="H12457" s="932" t="str">
        <f t="array" ref="H12457">if(F12457&lt;&gt;"", iferror(index('Internal Staffing Calculator'!B$8:B23500,match(F12457,'Internal Staffing Calculator'!E$8:E23500,0)), "Not In Budget"),"")</f>
        <v/>
      </c>
      <c r="I12457" s="184"/>
      <c r="J12457" s="184"/>
      <c r="K12457" s="184"/>
      <c r="L12457" s="183"/>
    </row>
    <row r="12458">
      <c r="A12458" s="454"/>
      <c r="B12458" s="927"/>
      <c r="C12458" s="580"/>
      <c r="D12458" s="939"/>
      <c r="E12458" s="940"/>
      <c r="F12458" s="941"/>
      <c r="G12458" s="937" t="str">
        <f t="array" ref="G12458">xlookup(F12458,'Internal Staffing Calculator'!E:E,'Internal Staffing Calculator'!C:C,"")</f>
        <v/>
      </c>
      <c r="H12458" s="932" t="str">
        <f t="array" ref="H12458">if(F12458&lt;&gt;"", iferror(index('Internal Staffing Calculator'!B$8:B23500,match(F12458,'Internal Staffing Calculator'!E$8:E23500,0)), "Not In Budget"),"")</f>
        <v/>
      </c>
      <c r="I12458" s="184"/>
      <c r="J12458" s="184"/>
      <c r="K12458" s="184"/>
      <c r="L12458" s="183"/>
    </row>
    <row r="12459">
      <c r="A12459" s="454"/>
      <c r="B12459" s="927"/>
      <c r="C12459" s="580"/>
      <c r="D12459" s="939"/>
      <c r="E12459" s="940"/>
      <c r="F12459" s="941"/>
      <c r="G12459" s="937" t="str">
        <f t="array" ref="G12459">xlookup(F12459,'Internal Staffing Calculator'!E:E,'Internal Staffing Calculator'!C:C,"")</f>
        <v/>
      </c>
      <c r="H12459" s="932" t="str">
        <f t="array" ref="H12459">if(F12459&lt;&gt;"", iferror(index('Internal Staffing Calculator'!B$8:B23500,match(F12459,'Internal Staffing Calculator'!E$8:E23500,0)), "Not In Budget"),"")</f>
        <v/>
      </c>
      <c r="I12459" s="184"/>
      <c r="J12459" s="184"/>
      <c r="K12459" s="184"/>
      <c r="L12459" s="183"/>
    </row>
    <row r="12460">
      <c r="A12460" s="454"/>
      <c r="B12460" s="927"/>
      <c r="C12460" s="580"/>
      <c r="D12460" s="939"/>
      <c r="E12460" s="940"/>
      <c r="F12460" s="941"/>
      <c r="G12460" s="937" t="str">
        <f t="array" ref="G12460">xlookup(F12460,'Internal Staffing Calculator'!E:E,'Internal Staffing Calculator'!C:C,"")</f>
        <v/>
      </c>
      <c r="H12460" s="932" t="str">
        <f t="array" ref="H12460">if(F12460&lt;&gt;"", iferror(index('Internal Staffing Calculator'!B$8:B23500,match(F12460,'Internal Staffing Calculator'!E$8:E23500,0)), "Not In Budget"),"")</f>
        <v/>
      </c>
      <c r="I12460" s="184"/>
      <c r="J12460" s="184"/>
      <c r="K12460" s="184"/>
      <c r="L12460" s="183"/>
    </row>
    <row r="12461">
      <c r="A12461" s="454"/>
      <c r="B12461" s="927"/>
      <c r="C12461" s="580"/>
      <c r="D12461" s="939"/>
      <c r="E12461" s="940"/>
      <c r="F12461" s="941"/>
      <c r="G12461" s="937" t="str">
        <f t="array" ref="G12461">xlookup(F12461,'Internal Staffing Calculator'!E:E,'Internal Staffing Calculator'!C:C,"")</f>
        <v/>
      </c>
      <c r="H12461" s="932" t="str">
        <f t="array" ref="H12461">if(F12461&lt;&gt;"", iferror(index('Internal Staffing Calculator'!B$8:B23500,match(F12461,'Internal Staffing Calculator'!E$8:E23500,0)), "Not In Budget"),"")</f>
        <v/>
      </c>
      <c r="I12461" s="184"/>
      <c r="J12461" s="184"/>
      <c r="K12461" s="184"/>
      <c r="L12461" s="183"/>
    </row>
    <row r="12462">
      <c r="A12462" s="454"/>
      <c r="B12462" s="927"/>
      <c r="C12462" s="580"/>
      <c r="D12462" s="939"/>
      <c r="E12462" s="940"/>
      <c r="F12462" s="941"/>
      <c r="G12462" s="937" t="str">
        <f t="array" ref="G12462">xlookup(F12462,'Internal Staffing Calculator'!E:E,'Internal Staffing Calculator'!C:C,"")</f>
        <v/>
      </c>
      <c r="H12462" s="932" t="str">
        <f t="array" ref="H12462">if(F12462&lt;&gt;"", iferror(index('Internal Staffing Calculator'!B$8:B23500,match(F12462,'Internal Staffing Calculator'!E$8:E23500,0)), "Not In Budget"),"")</f>
        <v/>
      </c>
      <c r="I12462" s="184"/>
      <c r="J12462" s="184"/>
      <c r="K12462" s="184"/>
      <c r="L12462" s="183"/>
    </row>
    <row r="12463">
      <c r="A12463" s="454"/>
      <c r="B12463" s="927"/>
      <c r="C12463" s="580"/>
      <c r="D12463" s="939"/>
      <c r="E12463" s="940"/>
      <c r="F12463" s="941"/>
      <c r="G12463" s="937" t="str">
        <f t="array" ref="G12463">xlookup(F12463,'Internal Staffing Calculator'!E:E,'Internal Staffing Calculator'!C:C,"")</f>
        <v/>
      </c>
      <c r="H12463" s="932" t="str">
        <f t="array" ref="H12463">if(F12463&lt;&gt;"", iferror(index('Internal Staffing Calculator'!B$8:B23500,match(F12463,'Internal Staffing Calculator'!E$8:E23500,0)), "Not In Budget"),"")</f>
        <v/>
      </c>
      <c r="I12463" s="184"/>
      <c r="J12463" s="184"/>
      <c r="K12463" s="184"/>
      <c r="L12463" s="183"/>
    </row>
    <row r="12464">
      <c r="A12464" s="454"/>
      <c r="B12464" s="927"/>
      <c r="C12464" s="580"/>
      <c r="D12464" s="939"/>
      <c r="E12464" s="940"/>
      <c r="F12464" s="941"/>
      <c r="G12464" s="937" t="str">
        <f t="array" ref="G12464">xlookup(F12464,'Internal Staffing Calculator'!E:E,'Internal Staffing Calculator'!C:C,"")</f>
        <v/>
      </c>
      <c r="H12464" s="932" t="str">
        <f t="array" ref="H12464">if(F12464&lt;&gt;"", iferror(index('Internal Staffing Calculator'!B$8:B23500,match(F12464,'Internal Staffing Calculator'!E$8:E23500,0)), "Not In Budget"),"")</f>
        <v/>
      </c>
      <c r="I12464" s="184"/>
      <c r="J12464" s="184"/>
      <c r="K12464" s="184"/>
      <c r="L12464" s="183"/>
    </row>
    <row r="12465">
      <c r="A12465" s="454"/>
      <c r="B12465" s="927"/>
      <c r="C12465" s="580"/>
      <c r="D12465" s="939"/>
      <c r="E12465" s="940"/>
      <c r="F12465" s="941"/>
      <c r="G12465" s="937" t="str">
        <f t="array" ref="G12465">xlookup(F12465,'Internal Staffing Calculator'!E:E,'Internal Staffing Calculator'!C:C,"")</f>
        <v/>
      </c>
      <c r="H12465" s="932" t="str">
        <f t="array" ref="H12465">if(F12465&lt;&gt;"", iferror(index('Internal Staffing Calculator'!B$8:B23500,match(F12465,'Internal Staffing Calculator'!E$8:E23500,0)), "Not In Budget"),"")</f>
        <v/>
      </c>
      <c r="I12465" s="184"/>
      <c r="J12465" s="184"/>
      <c r="K12465" s="184"/>
      <c r="L12465" s="183"/>
    </row>
    <row r="12466">
      <c r="A12466" s="454"/>
      <c r="B12466" s="927"/>
      <c r="C12466" s="580"/>
      <c r="D12466" s="939"/>
      <c r="E12466" s="940"/>
      <c r="F12466" s="941"/>
      <c r="G12466" s="937" t="str">
        <f t="array" ref="G12466">xlookup(F12466,'Internal Staffing Calculator'!E:E,'Internal Staffing Calculator'!C:C,"")</f>
        <v/>
      </c>
      <c r="H12466" s="932" t="str">
        <f t="array" ref="H12466">if(F12466&lt;&gt;"", iferror(index('Internal Staffing Calculator'!B$8:B23500,match(F12466,'Internal Staffing Calculator'!E$8:E23500,0)), "Not In Budget"),"")</f>
        <v/>
      </c>
      <c r="I12466" s="184"/>
      <c r="J12466" s="184"/>
      <c r="K12466" s="184"/>
      <c r="L12466" s="183"/>
    </row>
    <row r="12467">
      <c r="A12467" s="454"/>
      <c r="B12467" s="927"/>
      <c r="C12467" s="580"/>
      <c r="D12467" s="939"/>
      <c r="E12467" s="940"/>
      <c r="F12467" s="941"/>
      <c r="G12467" s="937" t="str">
        <f t="array" ref="G12467">xlookup(F12467,'Internal Staffing Calculator'!E:E,'Internal Staffing Calculator'!C:C,"")</f>
        <v/>
      </c>
      <c r="H12467" s="932" t="str">
        <f t="array" ref="H12467">if(F12467&lt;&gt;"", iferror(index('Internal Staffing Calculator'!B$8:B23500,match(F12467,'Internal Staffing Calculator'!E$8:E23500,0)), "Not In Budget"),"")</f>
        <v/>
      </c>
      <c r="I12467" s="184"/>
      <c r="J12467" s="184"/>
      <c r="K12467" s="184"/>
      <c r="L12467" s="183"/>
    </row>
    <row r="12468">
      <c r="A12468" s="454"/>
      <c r="B12468" s="927"/>
      <c r="C12468" s="580"/>
      <c r="D12468" s="939"/>
      <c r="E12468" s="940"/>
      <c r="F12468" s="941"/>
      <c r="G12468" s="937" t="str">
        <f t="array" ref="G12468">xlookup(F12468,'Internal Staffing Calculator'!E:E,'Internal Staffing Calculator'!C:C,"")</f>
        <v/>
      </c>
      <c r="H12468" s="932" t="str">
        <f t="array" ref="H12468">if(F12468&lt;&gt;"", iferror(index('Internal Staffing Calculator'!B$8:B23500,match(F12468,'Internal Staffing Calculator'!E$8:E23500,0)), "Not In Budget"),"")</f>
        <v/>
      </c>
      <c r="I12468" s="184"/>
      <c r="J12468" s="184"/>
      <c r="K12468" s="184"/>
      <c r="L12468" s="183"/>
    </row>
    <row r="12469">
      <c r="A12469" s="454"/>
      <c r="B12469" s="927"/>
      <c r="C12469" s="580"/>
      <c r="D12469" s="939"/>
      <c r="E12469" s="940"/>
      <c r="F12469" s="941"/>
      <c r="G12469" s="937" t="str">
        <f t="array" ref="G12469">xlookup(F12469,'Internal Staffing Calculator'!E:E,'Internal Staffing Calculator'!C:C,"")</f>
        <v/>
      </c>
      <c r="H12469" s="932" t="str">
        <f t="array" ref="H12469">if(F12469&lt;&gt;"", iferror(index('Internal Staffing Calculator'!B$8:B23500,match(F12469,'Internal Staffing Calculator'!E$8:E23500,0)), "Not In Budget"),"")</f>
        <v/>
      </c>
      <c r="I12469" s="184"/>
      <c r="J12469" s="184"/>
      <c r="K12469" s="184"/>
      <c r="L12469" s="183"/>
    </row>
    <row r="12470">
      <c r="A12470" s="454"/>
      <c r="B12470" s="927"/>
      <c r="C12470" s="580"/>
      <c r="D12470" s="939"/>
      <c r="E12470" s="940"/>
      <c r="F12470" s="941"/>
      <c r="G12470" s="937" t="str">
        <f t="array" ref="G12470">xlookup(F12470,'Internal Staffing Calculator'!E:E,'Internal Staffing Calculator'!C:C,"")</f>
        <v/>
      </c>
      <c r="H12470" s="932" t="str">
        <f t="array" ref="H12470">if(F12470&lt;&gt;"", iferror(index('Internal Staffing Calculator'!B$8:B23500,match(F12470,'Internal Staffing Calculator'!E$8:E23500,0)), "Not In Budget"),"")</f>
        <v/>
      </c>
      <c r="I12470" s="184"/>
      <c r="J12470" s="184"/>
      <c r="K12470" s="184"/>
      <c r="L12470" s="183"/>
    </row>
    <row r="12471">
      <c r="A12471" s="454"/>
      <c r="B12471" s="927"/>
      <c r="C12471" s="580"/>
      <c r="D12471" s="939"/>
      <c r="E12471" s="940"/>
      <c r="F12471" s="941"/>
      <c r="G12471" s="937" t="str">
        <f t="array" ref="G12471">xlookup(F12471,'Internal Staffing Calculator'!E:E,'Internal Staffing Calculator'!C:C,"")</f>
        <v/>
      </c>
      <c r="H12471" s="932" t="str">
        <f t="array" ref="H12471">if(F12471&lt;&gt;"", iferror(index('Internal Staffing Calculator'!B$8:B23500,match(F12471,'Internal Staffing Calculator'!E$8:E23500,0)), "Not In Budget"),"")</f>
        <v/>
      </c>
      <c r="I12471" s="184"/>
      <c r="J12471" s="184"/>
      <c r="K12471" s="184"/>
      <c r="L12471" s="183"/>
    </row>
    <row r="12472">
      <c r="A12472" s="454"/>
      <c r="B12472" s="927"/>
      <c r="C12472" s="580"/>
      <c r="D12472" s="939"/>
      <c r="E12472" s="940"/>
      <c r="F12472" s="941"/>
      <c r="G12472" s="937" t="str">
        <f t="array" ref="G12472">xlookup(F12472,'Internal Staffing Calculator'!E:E,'Internal Staffing Calculator'!C:C,"")</f>
        <v/>
      </c>
      <c r="H12472" s="932" t="str">
        <f t="array" ref="H12472">if(F12472&lt;&gt;"", iferror(index('Internal Staffing Calculator'!B$8:B23500,match(F12472,'Internal Staffing Calculator'!E$8:E23500,0)), "Not In Budget"),"")</f>
        <v/>
      </c>
      <c r="I12472" s="184"/>
      <c r="J12472" s="184"/>
      <c r="K12472" s="184"/>
      <c r="L12472" s="183"/>
    </row>
    <row r="12473">
      <c r="A12473" s="454"/>
      <c r="B12473" s="927"/>
      <c r="C12473" s="580"/>
      <c r="D12473" s="939"/>
      <c r="E12473" s="940"/>
      <c r="F12473" s="941"/>
      <c r="G12473" s="937" t="str">
        <f t="array" ref="G12473">xlookup(F12473,'Internal Staffing Calculator'!E:E,'Internal Staffing Calculator'!C:C,"")</f>
        <v/>
      </c>
      <c r="H12473" s="932" t="str">
        <f t="array" ref="H12473">if(F12473&lt;&gt;"", iferror(index('Internal Staffing Calculator'!B$8:B23500,match(F12473,'Internal Staffing Calculator'!E$8:E23500,0)), "Not In Budget"),"")</f>
        <v/>
      </c>
      <c r="I12473" s="184"/>
      <c r="J12473" s="184"/>
      <c r="K12473" s="184"/>
      <c r="L12473" s="183"/>
    </row>
    <row r="12474">
      <c r="A12474" s="454"/>
      <c r="B12474" s="927"/>
      <c r="C12474" s="580"/>
      <c r="D12474" s="939"/>
      <c r="E12474" s="940"/>
      <c r="F12474" s="941"/>
      <c r="G12474" s="937" t="str">
        <f t="array" ref="G12474">xlookup(F12474,'Internal Staffing Calculator'!E:E,'Internal Staffing Calculator'!C:C,"")</f>
        <v/>
      </c>
      <c r="H12474" s="932" t="str">
        <f t="array" ref="H12474">if(F12474&lt;&gt;"", iferror(index('Internal Staffing Calculator'!B$8:B23500,match(F12474,'Internal Staffing Calculator'!E$8:E23500,0)), "Not In Budget"),"")</f>
        <v/>
      </c>
      <c r="I12474" s="184"/>
      <c r="J12474" s="184"/>
      <c r="K12474" s="184"/>
      <c r="L12474" s="183"/>
    </row>
    <row r="12475">
      <c r="A12475" s="454"/>
      <c r="B12475" s="927"/>
      <c r="C12475" s="580"/>
      <c r="D12475" s="939"/>
      <c r="E12475" s="940"/>
      <c r="F12475" s="941"/>
      <c r="G12475" s="937" t="str">
        <f t="array" ref="G12475">xlookup(F12475,'Internal Staffing Calculator'!E:E,'Internal Staffing Calculator'!C:C,"")</f>
        <v/>
      </c>
      <c r="H12475" s="932" t="str">
        <f t="array" ref="H12475">if(F12475&lt;&gt;"", iferror(index('Internal Staffing Calculator'!B$8:B23500,match(F12475,'Internal Staffing Calculator'!E$8:E23500,0)), "Not In Budget"),"")</f>
        <v/>
      </c>
      <c r="I12475" s="184"/>
      <c r="J12475" s="184"/>
      <c r="K12475" s="184"/>
      <c r="L12475" s="183"/>
    </row>
    <row r="12476">
      <c r="A12476" s="454"/>
      <c r="B12476" s="927"/>
      <c r="C12476" s="580"/>
      <c r="D12476" s="939"/>
      <c r="E12476" s="940"/>
      <c r="F12476" s="941"/>
      <c r="G12476" s="937" t="str">
        <f t="array" ref="G12476">xlookup(F12476,'Internal Staffing Calculator'!E:E,'Internal Staffing Calculator'!C:C,"")</f>
        <v/>
      </c>
      <c r="H12476" s="932" t="str">
        <f t="array" ref="H12476">if(F12476&lt;&gt;"", iferror(index('Internal Staffing Calculator'!B$8:B23500,match(F12476,'Internal Staffing Calculator'!E$8:E23500,0)), "Not In Budget"),"")</f>
        <v/>
      </c>
      <c r="I12476" s="184"/>
      <c r="J12476" s="184"/>
      <c r="K12476" s="184"/>
      <c r="L12476" s="183"/>
    </row>
    <row r="12477">
      <c r="A12477" s="454"/>
      <c r="B12477" s="927"/>
      <c r="C12477" s="580"/>
      <c r="D12477" s="939"/>
      <c r="E12477" s="940"/>
      <c r="F12477" s="941"/>
      <c r="G12477" s="937" t="str">
        <f t="array" ref="G12477">xlookup(F12477,'Internal Staffing Calculator'!E:E,'Internal Staffing Calculator'!C:C,"")</f>
        <v/>
      </c>
      <c r="H12477" s="932" t="str">
        <f t="array" ref="H12477">if(F12477&lt;&gt;"", iferror(index('Internal Staffing Calculator'!B$8:B23500,match(F12477,'Internal Staffing Calculator'!E$8:E23500,0)), "Not In Budget"),"")</f>
        <v/>
      </c>
      <c r="I12477" s="184"/>
      <c r="J12477" s="184"/>
      <c r="K12477" s="184"/>
      <c r="L12477" s="183"/>
    </row>
    <row r="12478">
      <c r="A12478" s="454"/>
      <c r="B12478" s="927"/>
      <c r="C12478" s="580"/>
      <c r="D12478" s="939"/>
      <c r="E12478" s="940"/>
      <c r="F12478" s="941"/>
      <c r="G12478" s="937" t="str">
        <f t="array" ref="G12478">xlookup(F12478,'Internal Staffing Calculator'!E:E,'Internal Staffing Calculator'!C:C,"")</f>
        <v/>
      </c>
      <c r="H12478" s="932" t="str">
        <f t="array" ref="H12478">if(F12478&lt;&gt;"", iferror(index('Internal Staffing Calculator'!B$8:B23500,match(F12478,'Internal Staffing Calculator'!E$8:E23500,0)), "Not In Budget"),"")</f>
        <v/>
      </c>
      <c r="I12478" s="184"/>
      <c r="J12478" s="184"/>
      <c r="K12478" s="184"/>
      <c r="L12478" s="183"/>
    </row>
    <row r="12479">
      <c r="A12479" s="454"/>
      <c r="B12479" s="927"/>
      <c r="C12479" s="580"/>
      <c r="D12479" s="939"/>
      <c r="E12479" s="940"/>
      <c r="F12479" s="941"/>
      <c r="G12479" s="937" t="str">
        <f t="array" ref="G12479">xlookup(F12479,'Internal Staffing Calculator'!E:E,'Internal Staffing Calculator'!C:C,"")</f>
        <v/>
      </c>
      <c r="H12479" s="932" t="str">
        <f t="array" ref="H12479">if(F12479&lt;&gt;"", iferror(index('Internal Staffing Calculator'!B$8:B23500,match(F12479,'Internal Staffing Calculator'!E$8:E23500,0)), "Not In Budget"),"")</f>
        <v/>
      </c>
      <c r="I12479" s="184"/>
      <c r="J12479" s="184"/>
      <c r="K12479" s="184"/>
      <c r="L12479" s="183"/>
    </row>
    <row r="12480">
      <c r="A12480" s="454"/>
      <c r="B12480" s="927"/>
      <c r="C12480" s="580"/>
      <c r="D12480" s="939"/>
      <c r="E12480" s="940"/>
      <c r="F12480" s="941"/>
      <c r="G12480" s="937" t="str">
        <f t="array" ref="G12480">xlookup(F12480,'Internal Staffing Calculator'!E:E,'Internal Staffing Calculator'!C:C,"")</f>
        <v/>
      </c>
      <c r="H12480" s="932" t="str">
        <f t="array" ref="H12480">if(F12480&lt;&gt;"", iferror(index('Internal Staffing Calculator'!B$8:B23500,match(F12480,'Internal Staffing Calculator'!E$8:E23500,0)), "Not In Budget"),"")</f>
        <v/>
      </c>
      <c r="I12480" s="184"/>
      <c r="J12480" s="184"/>
      <c r="K12480" s="184"/>
      <c r="L12480" s="183"/>
    </row>
    <row r="12481">
      <c r="A12481" s="454"/>
      <c r="B12481" s="927"/>
      <c r="C12481" s="580"/>
      <c r="D12481" s="939"/>
      <c r="E12481" s="940"/>
      <c r="F12481" s="941"/>
      <c r="G12481" s="937" t="str">
        <f t="array" ref="G12481">xlookup(F12481,'Internal Staffing Calculator'!E:E,'Internal Staffing Calculator'!C:C,"")</f>
        <v/>
      </c>
      <c r="H12481" s="932" t="str">
        <f t="array" ref="H12481">if(F12481&lt;&gt;"", iferror(index('Internal Staffing Calculator'!B$8:B23500,match(F12481,'Internal Staffing Calculator'!E$8:E23500,0)), "Not In Budget"),"")</f>
        <v/>
      </c>
      <c r="I12481" s="184"/>
      <c r="J12481" s="184"/>
      <c r="K12481" s="184"/>
      <c r="L12481" s="183"/>
    </row>
    <row r="12482">
      <c r="A12482" s="454"/>
      <c r="B12482" s="927"/>
      <c r="C12482" s="580"/>
      <c r="D12482" s="939"/>
      <c r="E12482" s="940"/>
      <c r="F12482" s="941"/>
      <c r="G12482" s="937" t="str">
        <f t="array" ref="G12482">xlookup(F12482,'Internal Staffing Calculator'!E:E,'Internal Staffing Calculator'!C:C,"")</f>
        <v/>
      </c>
      <c r="H12482" s="932" t="str">
        <f t="array" ref="H12482">if(F12482&lt;&gt;"", iferror(index('Internal Staffing Calculator'!B$8:B23500,match(F12482,'Internal Staffing Calculator'!E$8:E23500,0)), "Not In Budget"),"")</f>
        <v/>
      </c>
      <c r="I12482" s="184"/>
      <c r="J12482" s="184"/>
      <c r="K12482" s="184"/>
      <c r="L12482" s="183"/>
    </row>
    <row r="12483">
      <c r="A12483" s="454"/>
      <c r="B12483" s="927"/>
      <c r="C12483" s="580"/>
      <c r="D12483" s="939"/>
      <c r="E12483" s="940"/>
      <c r="F12483" s="941"/>
      <c r="G12483" s="937" t="str">
        <f t="array" ref="G12483">xlookup(F12483,'Internal Staffing Calculator'!E:E,'Internal Staffing Calculator'!C:C,"")</f>
        <v/>
      </c>
      <c r="H12483" s="932" t="str">
        <f t="array" ref="H12483">if(F12483&lt;&gt;"", iferror(index('Internal Staffing Calculator'!B$8:B23500,match(F12483,'Internal Staffing Calculator'!E$8:E23500,0)), "Not In Budget"),"")</f>
        <v/>
      </c>
      <c r="I12483" s="184"/>
      <c r="J12483" s="184"/>
      <c r="K12483" s="184"/>
      <c r="L12483" s="183"/>
    </row>
    <row r="12484">
      <c r="A12484" s="454"/>
      <c r="B12484" s="927"/>
      <c r="C12484" s="580"/>
      <c r="D12484" s="939"/>
      <c r="E12484" s="940"/>
      <c r="F12484" s="941"/>
      <c r="G12484" s="937" t="str">
        <f t="array" ref="G12484">xlookup(F12484,'Internal Staffing Calculator'!E:E,'Internal Staffing Calculator'!C:C,"")</f>
        <v/>
      </c>
      <c r="H12484" s="932" t="str">
        <f t="array" ref="H12484">if(F12484&lt;&gt;"", iferror(index('Internal Staffing Calculator'!B$8:B23500,match(F12484,'Internal Staffing Calculator'!E$8:E23500,0)), "Not In Budget"),"")</f>
        <v/>
      </c>
      <c r="I12484" s="184"/>
      <c r="J12484" s="184"/>
      <c r="K12484" s="184"/>
      <c r="L12484" s="183"/>
    </row>
    <row r="12485">
      <c r="A12485" s="454"/>
      <c r="B12485" s="927"/>
      <c r="C12485" s="580"/>
      <c r="D12485" s="939"/>
      <c r="E12485" s="940"/>
      <c r="F12485" s="941"/>
      <c r="G12485" s="937" t="str">
        <f t="array" ref="G12485">xlookup(F12485,'Internal Staffing Calculator'!E:E,'Internal Staffing Calculator'!C:C,"")</f>
        <v/>
      </c>
      <c r="H12485" s="932" t="str">
        <f t="array" ref="H12485">if(F12485&lt;&gt;"", iferror(index('Internal Staffing Calculator'!B$8:B23500,match(F12485,'Internal Staffing Calculator'!E$8:E23500,0)), "Not In Budget"),"")</f>
        <v/>
      </c>
      <c r="I12485" s="184"/>
      <c r="J12485" s="184"/>
      <c r="K12485" s="184"/>
      <c r="L12485" s="183"/>
    </row>
    <row r="12486">
      <c r="A12486" s="454"/>
      <c r="B12486" s="927"/>
      <c r="C12486" s="580"/>
      <c r="D12486" s="939"/>
      <c r="E12486" s="940"/>
      <c r="F12486" s="941"/>
      <c r="G12486" s="937" t="str">
        <f t="array" ref="G12486">xlookup(F12486,'Internal Staffing Calculator'!E:E,'Internal Staffing Calculator'!C:C,"")</f>
        <v/>
      </c>
      <c r="H12486" s="932" t="str">
        <f t="array" ref="H12486">if(F12486&lt;&gt;"", iferror(index('Internal Staffing Calculator'!B$8:B23500,match(F12486,'Internal Staffing Calculator'!E$8:E23500,0)), "Not In Budget"),"")</f>
        <v/>
      </c>
      <c r="I12486" s="184"/>
      <c r="J12486" s="184"/>
      <c r="K12486" s="184"/>
      <c r="L12486" s="183"/>
    </row>
    <row r="12487">
      <c r="A12487" s="454"/>
      <c r="B12487" s="927"/>
      <c r="C12487" s="580"/>
      <c r="D12487" s="939"/>
      <c r="E12487" s="940"/>
      <c r="F12487" s="941"/>
      <c r="G12487" s="937" t="str">
        <f t="array" ref="G12487">xlookup(F12487,'Internal Staffing Calculator'!E:E,'Internal Staffing Calculator'!C:C,"")</f>
        <v/>
      </c>
      <c r="H12487" s="932" t="str">
        <f t="array" ref="H12487">if(F12487&lt;&gt;"", iferror(index('Internal Staffing Calculator'!B$8:B23500,match(F12487,'Internal Staffing Calculator'!E$8:E23500,0)), "Not In Budget"),"")</f>
        <v/>
      </c>
      <c r="I12487" s="184"/>
      <c r="J12487" s="184"/>
      <c r="K12487" s="184"/>
      <c r="L12487" s="183"/>
    </row>
    <row r="12488">
      <c r="A12488" s="454"/>
      <c r="B12488" s="927"/>
      <c r="C12488" s="580"/>
      <c r="D12488" s="939"/>
      <c r="E12488" s="940"/>
      <c r="F12488" s="941"/>
      <c r="G12488" s="937" t="str">
        <f t="array" ref="G12488">xlookup(F12488,'Internal Staffing Calculator'!E:E,'Internal Staffing Calculator'!C:C,"")</f>
        <v/>
      </c>
      <c r="H12488" s="932" t="str">
        <f t="array" ref="H12488">if(F12488&lt;&gt;"", iferror(index('Internal Staffing Calculator'!B$8:B23500,match(F12488,'Internal Staffing Calculator'!E$8:E23500,0)), "Not In Budget"),"")</f>
        <v/>
      </c>
      <c r="I12488" s="184"/>
      <c r="J12488" s="184"/>
      <c r="K12488" s="184"/>
      <c r="L12488" s="183"/>
    </row>
    <row r="12489">
      <c r="A12489" s="454"/>
      <c r="B12489" s="927"/>
      <c r="C12489" s="580"/>
      <c r="D12489" s="939"/>
      <c r="E12489" s="940"/>
      <c r="F12489" s="941"/>
      <c r="G12489" s="937" t="str">
        <f t="array" ref="G12489">xlookup(F12489,'Internal Staffing Calculator'!E:E,'Internal Staffing Calculator'!C:C,"")</f>
        <v/>
      </c>
      <c r="H12489" s="932" t="str">
        <f t="array" ref="H12489">if(F12489&lt;&gt;"", iferror(index('Internal Staffing Calculator'!B$8:B23500,match(F12489,'Internal Staffing Calculator'!E$8:E23500,0)), "Not In Budget"),"")</f>
        <v/>
      </c>
      <c r="I12489" s="184"/>
      <c r="J12489" s="184"/>
      <c r="K12489" s="184"/>
      <c r="L12489" s="183"/>
    </row>
    <row r="12490">
      <c r="A12490" s="454"/>
      <c r="B12490" s="927"/>
      <c r="C12490" s="580"/>
      <c r="D12490" s="939"/>
      <c r="E12490" s="940"/>
      <c r="F12490" s="941"/>
      <c r="G12490" s="937" t="str">
        <f t="array" ref="G12490">xlookup(F12490,'Internal Staffing Calculator'!E:E,'Internal Staffing Calculator'!C:C,"")</f>
        <v/>
      </c>
      <c r="H12490" s="932" t="str">
        <f t="array" ref="H12490">if(F12490&lt;&gt;"", iferror(index('Internal Staffing Calculator'!B$8:B23500,match(F12490,'Internal Staffing Calculator'!E$8:E23500,0)), "Not In Budget"),"")</f>
        <v/>
      </c>
      <c r="I12490" s="184"/>
      <c r="J12490" s="184"/>
      <c r="K12490" s="184"/>
      <c r="L12490" s="183"/>
    </row>
    <row r="12491">
      <c r="A12491" s="454"/>
      <c r="B12491" s="927"/>
      <c r="C12491" s="580"/>
      <c r="D12491" s="939"/>
      <c r="E12491" s="940"/>
      <c r="F12491" s="941"/>
      <c r="G12491" s="937" t="str">
        <f t="array" ref="G12491">xlookup(F12491,'Internal Staffing Calculator'!E:E,'Internal Staffing Calculator'!C:C,"")</f>
        <v/>
      </c>
      <c r="H12491" s="932" t="str">
        <f t="array" ref="H12491">if(F12491&lt;&gt;"", iferror(index('Internal Staffing Calculator'!B$8:B23500,match(F12491,'Internal Staffing Calculator'!E$8:E23500,0)), "Not In Budget"),"")</f>
        <v/>
      </c>
      <c r="I12491" s="184"/>
      <c r="J12491" s="184"/>
      <c r="K12491" s="184"/>
      <c r="L12491" s="183"/>
    </row>
    <row r="12492">
      <c r="A12492" s="454"/>
      <c r="B12492" s="927"/>
      <c r="C12492" s="580"/>
      <c r="D12492" s="939"/>
      <c r="E12492" s="940"/>
      <c r="F12492" s="941"/>
      <c r="G12492" s="937" t="str">
        <f t="array" ref="G12492">xlookup(F12492,'Internal Staffing Calculator'!E:E,'Internal Staffing Calculator'!C:C,"")</f>
        <v/>
      </c>
      <c r="H12492" s="932" t="str">
        <f t="array" ref="H12492">if(F12492&lt;&gt;"", iferror(index('Internal Staffing Calculator'!B$8:B23500,match(F12492,'Internal Staffing Calculator'!E$8:E23500,0)), "Not In Budget"),"")</f>
        <v/>
      </c>
      <c r="I12492" s="184"/>
      <c r="J12492" s="184"/>
      <c r="K12492" s="184"/>
      <c r="L12492" s="183"/>
    </row>
    <row r="12493">
      <c r="A12493" s="454"/>
      <c r="B12493" s="927"/>
      <c r="C12493" s="580"/>
      <c r="D12493" s="939"/>
      <c r="E12493" s="940"/>
      <c r="F12493" s="941"/>
      <c r="G12493" s="937" t="str">
        <f t="array" ref="G12493">xlookup(F12493,'Internal Staffing Calculator'!E:E,'Internal Staffing Calculator'!C:C,"")</f>
        <v/>
      </c>
      <c r="H12493" s="932" t="str">
        <f t="array" ref="H12493">if(F12493&lt;&gt;"", iferror(index('Internal Staffing Calculator'!B$8:B23500,match(F12493,'Internal Staffing Calculator'!E$8:E23500,0)), "Not In Budget"),"")</f>
        <v/>
      </c>
      <c r="I12493" s="184"/>
      <c r="J12493" s="184"/>
      <c r="K12493" s="184"/>
      <c r="L12493" s="183"/>
    </row>
    <row r="12494">
      <c r="A12494" s="454"/>
      <c r="B12494" s="927"/>
      <c r="C12494" s="580"/>
      <c r="D12494" s="939"/>
      <c r="E12494" s="940"/>
      <c r="F12494" s="941"/>
      <c r="G12494" s="937" t="str">
        <f t="array" ref="G12494">xlookup(F12494,'Internal Staffing Calculator'!E:E,'Internal Staffing Calculator'!C:C,"")</f>
        <v/>
      </c>
      <c r="H12494" s="932" t="str">
        <f t="array" ref="H12494">if(F12494&lt;&gt;"", iferror(index('Internal Staffing Calculator'!B$8:B23500,match(F12494,'Internal Staffing Calculator'!E$8:E23500,0)), "Not In Budget"),"")</f>
        <v/>
      </c>
      <c r="I12494" s="184"/>
      <c r="J12494" s="184"/>
      <c r="K12494" s="184"/>
      <c r="L12494" s="183"/>
    </row>
    <row r="12495">
      <c r="A12495" s="454"/>
      <c r="B12495" s="927"/>
      <c r="C12495" s="580"/>
      <c r="D12495" s="939"/>
      <c r="E12495" s="940"/>
      <c r="F12495" s="941"/>
      <c r="G12495" s="937" t="str">
        <f t="array" ref="G12495">xlookup(F12495,'Internal Staffing Calculator'!E:E,'Internal Staffing Calculator'!C:C,"")</f>
        <v/>
      </c>
      <c r="H12495" s="932" t="str">
        <f t="array" ref="H12495">if(F12495&lt;&gt;"", iferror(index('Internal Staffing Calculator'!B$8:B23500,match(F12495,'Internal Staffing Calculator'!E$8:E23500,0)), "Not In Budget"),"")</f>
        <v/>
      </c>
      <c r="I12495" s="184"/>
      <c r="J12495" s="184"/>
      <c r="K12495" s="184"/>
      <c r="L12495" s="183"/>
    </row>
    <row r="12496">
      <c r="A12496" s="454"/>
      <c r="B12496" s="927"/>
      <c r="C12496" s="580"/>
      <c r="D12496" s="939"/>
      <c r="E12496" s="940"/>
      <c r="F12496" s="941"/>
      <c r="G12496" s="937" t="str">
        <f t="array" ref="G12496">xlookup(F12496,'Internal Staffing Calculator'!E:E,'Internal Staffing Calculator'!C:C,"")</f>
        <v/>
      </c>
      <c r="H12496" s="932" t="str">
        <f t="array" ref="H12496">if(F12496&lt;&gt;"", iferror(index('Internal Staffing Calculator'!B$8:B23500,match(F12496,'Internal Staffing Calculator'!E$8:E23500,0)), "Not In Budget"),"")</f>
        <v/>
      </c>
      <c r="I12496" s="184"/>
      <c r="J12496" s="184"/>
      <c r="K12496" s="184"/>
      <c r="L12496" s="183"/>
    </row>
    <row r="12497">
      <c r="A12497" s="454"/>
      <c r="B12497" s="927"/>
      <c r="C12497" s="580"/>
      <c r="D12497" s="939"/>
      <c r="E12497" s="940"/>
      <c r="F12497" s="941"/>
      <c r="G12497" s="937" t="str">
        <f t="array" ref="G12497">xlookup(F12497,'Internal Staffing Calculator'!E:E,'Internal Staffing Calculator'!C:C,"")</f>
        <v/>
      </c>
      <c r="H12497" s="932" t="str">
        <f t="array" ref="H12497">if(F12497&lt;&gt;"", iferror(index('Internal Staffing Calculator'!B$8:B23500,match(F12497,'Internal Staffing Calculator'!E$8:E23500,0)), "Not In Budget"),"")</f>
        <v/>
      </c>
      <c r="I12497" s="184"/>
      <c r="J12497" s="184"/>
      <c r="K12497" s="184"/>
      <c r="L12497" s="183"/>
    </row>
    <row r="12498">
      <c r="A12498" s="454"/>
      <c r="B12498" s="927"/>
      <c r="C12498" s="580"/>
      <c r="D12498" s="939"/>
      <c r="E12498" s="940"/>
      <c r="F12498" s="941"/>
      <c r="G12498" s="937" t="str">
        <f t="array" ref="G12498">xlookup(F12498,'Internal Staffing Calculator'!E:E,'Internal Staffing Calculator'!C:C,"")</f>
        <v/>
      </c>
      <c r="H12498" s="932" t="str">
        <f t="array" ref="H12498">if(F12498&lt;&gt;"", iferror(index('Internal Staffing Calculator'!B$8:B23500,match(F12498,'Internal Staffing Calculator'!E$8:E23500,0)), "Not In Budget"),"")</f>
        <v/>
      </c>
      <c r="I12498" s="184"/>
      <c r="J12498" s="184"/>
      <c r="K12498" s="184"/>
      <c r="L12498" s="183"/>
    </row>
    <row r="12499">
      <c r="A12499" s="454"/>
      <c r="B12499" s="927"/>
      <c r="C12499" s="580"/>
      <c r="D12499" s="939"/>
      <c r="E12499" s="940"/>
      <c r="F12499" s="941"/>
      <c r="G12499" s="937" t="str">
        <f t="array" ref="G12499">xlookup(F12499,'Internal Staffing Calculator'!E:E,'Internal Staffing Calculator'!C:C,"")</f>
        <v/>
      </c>
      <c r="H12499" s="932" t="str">
        <f t="array" ref="H12499">if(F12499&lt;&gt;"", iferror(index('Internal Staffing Calculator'!B$8:B23500,match(F12499,'Internal Staffing Calculator'!E$8:E23500,0)), "Not In Budget"),"")</f>
        <v/>
      </c>
      <c r="I12499" s="184"/>
      <c r="J12499" s="184"/>
      <c r="K12499" s="184"/>
      <c r="L12499" s="183"/>
    </row>
    <row r="12500">
      <c r="A12500" s="454"/>
      <c r="B12500" s="927"/>
      <c r="C12500" s="580"/>
      <c r="D12500" s="939"/>
      <c r="E12500" s="940"/>
      <c r="F12500" s="941"/>
      <c r="G12500" s="937" t="str">
        <f t="array" ref="G12500">xlookup(F12500,'Internal Staffing Calculator'!E:E,'Internal Staffing Calculator'!C:C,"")</f>
        <v/>
      </c>
      <c r="H12500" s="932" t="str">
        <f t="array" ref="H12500">if(F12500&lt;&gt;"", iferror(index('Internal Staffing Calculator'!B$8:B23500,match(F12500,'Internal Staffing Calculator'!E$8:E23500,0)), "Not In Budget"),"")</f>
        <v/>
      </c>
      <c r="I12500" s="184"/>
      <c r="J12500" s="184"/>
      <c r="K12500" s="184"/>
      <c r="L12500" s="183"/>
    </row>
    <row r="12501">
      <c r="A12501" s="454"/>
      <c r="B12501" s="927"/>
      <c r="C12501" s="580"/>
      <c r="D12501" s="939"/>
      <c r="E12501" s="940"/>
      <c r="F12501" s="941"/>
      <c r="G12501" s="937" t="str">
        <f t="array" ref="G12501">xlookup(F12501,'Internal Staffing Calculator'!E:E,'Internal Staffing Calculator'!C:C,"")</f>
        <v/>
      </c>
      <c r="H12501" s="932" t="str">
        <f t="array" ref="H12501">if(F12501&lt;&gt;"", iferror(index('Internal Staffing Calculator'!B$8:B23500,match(F12501,'Internal Staffing Calculator'!E$8:E23500,0)), "Not In Budget"),"")</f>
        <v/>
      </c>
      <c r="I12501" s="184"/>
      <c r="J12501" s="184"/>
      <c r="K12501" s="184"/>
      <c r="L12501" s="183"/>
    </row>
    <row r="12502">
      <c r="A12502" s="454"/>
      <c r="B12502" s="927"/>
      <c r="C12502" s="580"/>
      <c r="D12502" s="939"/>
      <c r="E12502" s="940"/>
      <c r="F12502" s="941"/>
      <c r="G12502" s="937" t="str">
        <f t="array" ref="G12502">xlookup(F12502,'Internal Staffing Calculator'!E:E,'Internal Staffing Calculator'!C:C,"")</f>
        <v/>
      </c>
      <c r="H12502" s="932" t="str">
        <f t="array" ref="H12502">if(F12502&lt;&gt;"", iferror(index('Internal Staffing Calculator'!B$8:B23500,match(F12502,'Internal Staffing Calculator'!E$8:E23500,0)), "Not In Budget"),"")</f>
        <v/>
      </c>
      <c r="I12502" s="184"/>
      <c r="J12502" s="184"/>
      <c r="K12502" s="184"/>
      <c r="L12502" s="183"/>
    </row>
    <row r="12503">
      <c r="A12503" s="454"/>
      <c r="B12503" s="927"/>
      <c r="C12503" s="580"/>
      <c r="D12503" s="939"/>
      <c r="E12503" s="940"/>
      <c r="F12503" s="941"/>
      <c r="G12503" s="937" t="str">
        <f t="array" ref="G12503">xlookup(F12503,'Internal Staffing Calculator'!E:E,'Internal Staffing Calculator'!C:C,"")</f>
        <v/>
      </c>
      <c r="H12503" s="932" t="str">
        <f t="array" ref="H12503">if(F12503&lt;&gt;"", iferror(index('Internal Staffing Calculator'!B$8:B23500,match(F12503,'Internal Staffing Calculator'!E$8:E23500,0)), "Not In Budget"),"")</f>
        <v/>
      </c>
      <c r="I12503" s="184"/>
      <c r="J12503" s="184"/>
      <c r="K12503" s="184"/>
      <c r="L12503" s="183"/>
    </row>
    <row r="12504">
      <c r="A12504" s="454"/>
      <c r="B12504" s="927"/>
      <c r="C12504" s="580"/>
      <c r="D12504" s="939"/>
      <c r="E12504" s="940"/>
      <c r="F12504" s="941"/>
      <c r="G12504" s="937" t="str">
        <f t="array" ref="G12504">xlookup(F12504,'Internal Staffing Calculator'!E:E,'Internal Staffing Calculator'!C:C,"")</f>
        <v/>
      </c>
      <c r="H12504" s="932" t="str">
        <f t="array" ref="H12504">if(F12504&lt;&gt;"", iferror(index('Internal Staffing Calculator'!B$8:B23500,match(F12504,'Internal Staffing Calculator'!E$8:E23500,0)), "Not In Budget"),"")</f>
        <v/>
      </c>
      <c r="I12504" s="184"/>
      <c r="J12504" s="184"/>
      <c r="K12504" s="184"/>
      <c r="L12504" s="183"/>
    </row>
    <row r="12505">
      <c r="A12505" s="454"/>
      <c r="B12505" s="927"/>
      <c r="C12505" s="580"/>
      <c r="D12505" s="939"/>
      <c r="E12505" s="940"/>
      <c r="F12505" s="941"/>
      <c r="G12505" s="937" t="str">
        <f t="array" ref="G12505">xlookup(F12505,'Internal Staffing Calculator'!E:E,'Internal Staffing Calculator'!C:C,"")</f>
        <v/>
      </c>
      <c r="H12505" s="932" t="str">
        <f t="array" ref="H12505">if(F12505&lt;&gt;"", iferror(index('Internal Staffing Calculator'!B$8:B23500,match(F12505,'Internal Staffing Calculator'!E$8:E23500,0)), "Not In Budget"),"")</f>
        <v/>
      </c>
      <c r="I12505" s="184"/>
      <c r="J12505" s="184"/>
      <c r="K12505" s="184"/>
      <c r="L12505" s="183"/>
    </row>
    <row r="12506">
      <c r="A12506" s="454"/>
      <c r="B12506" s="927"/>
      <c r="C12506" s="580"/>
      <c r="D12506" s="939"/>
      <c r="E12506" s="940"/>
      <c r="F12506" s="941"/>
      <c r="G12506" s="937" t="str">
        <f t="array" ref="G12506">xlookup(F12506,'Internal Staffing Calculator'!E:E,'Internal Staffing Calculator'!C:C,"")</f>
        <v/>
      </c>
      <c r="H12506" s="932" t="str">
        <f t="array" ref="H12506">if(F12506&lt;&gt;"", iferror(index('Internal Staffing Calculator'!B$8:B23500,match(F12506,'Internal Staffing Calculator'!E$8:E23500,0)), "Not In Budget"),"")</f>
        <v/>
      </c>
      <c r="I12506" s="184"/>
      <c r="J12506" s="184"/>
      <c r="K12506" s="184"/>
      <c r="L12506" s="183"/>
    </row>
    <row r="12507">
      <c r="A12507" s="454"/>
      <c r="B12507" s="927"/>
      <c r="C12507" s="580"/>
      <c r="D12507" s="939"/>
      <c r="E12507" s="940"/>
      <c r="F12507" s="941"/>
      <c r="G12507" s="937" t="str">
        <f t="array" ref="G12507">xlookup(F12507,'Internal Staffing Calculator'!E:E,'Internal Staffing Calculator'!C:C,"")</f>
        <v/>
      </c>
      <c r="H12507" s="932" t="str">
        <f t="array" ref="H12507">if(F12507&lt;&gt;"", iferror(index('Internal Staffing Calculator'!B$8:B23500,match(F12507,'Internal Staffing Calculator'!E$8:E23500,0)), "Not In Budget"),"")</f>
        <v/>
      </c>
      <c r="I12507" s="184"/>
      <c r="J12507" s="184"/>
      <c r="K12507" s="184"/>
      <c r="L12507" s="183"/>
    </row>
    <row r="12508">
      <c r="A12508" s="454"/>
      <c r="B12508" s="927"/>
      <c r="C12508" s="580"/>
      <c r="D12508" s="939"/>
      <c r="E12508" s="940"/>
      <c r="F12508" s="941"/>
      <c r="G12508" s="937" t="str">
        <f t="array" ref="G12508">xlookup(F12508,'Internal Staffing Calculator'!E:E,'Internal Staffing Calculator'!C:C,"")</f>
        <v/>
      </c>
      <c r="H12508" s="932" t="str">
        <f t="array" ref="H12508">if(F12508&lt;&gt;"", iferror(index('Internal Staffing Calculator'!B$8:B23500,match(F12508,'Internal Staffing Calculator'!E$8:E23500,0)), "Not In Budget"),"")</f>
        <v/>
      </c>
      <c r="I12508" s="184"/>
      <c r="J12508" s="184"/>
      <c r="K12508" s="184"/>
      <c r="L12508" s="183"/>
    </row>
    <row r="12509">
      <c r="A12509" s="454"/>
      <c r="B12509" s="927"/>
      <c r="C12509" s="580"/>
      <c r="D12509" s="939"/>
      <c r="E12509" s="940"/>
      <c r="F12509" s="941"/>
      <c r="G12509" s="937" t="str">
        <f t="array" ref="G12509">xlookup(F12509,'Internal Staffing Calculator'!E:E,'Internal Staffing Calculator'!C:C,"")</f>
        <v/>
      </c>
      <c r="H12509" s="932" t="str">
        <f t="array" ref="H12509">if(F12509&lt;&gt;"", iferror(index('Internal Staffing Calculator'!B$8:B23500,match(F12509,'Internal Staffing Calculator'!E$8:E23500,0)), "Not In Budget"),"")</f>
        <v/>
      </c>
      <c r="I12509" s="184"/>
      <c r="J12509" s="184"/>
      <c r="K12509" s="184"/>
      <c r="L12509" s="183"/>
    </row>
    <row r="12510">
      <c r="A12510" s="454"/>
      <c r="B12510" s="927"/>
      <c r="C12510" s="580"/>
      <c r="D12510" s="939"/>
      <c r="E12510" s="940"/>
      <c r="F12510" s="941"/>
      <c r="G12510" s="937" t="str">
        <f t="array" ref="G12510">xlookup(F12510,'Internal Staffing Calculator'!E:E,'Internal Staffing Calculator'!C:C,"")</f>
        <v/>
      </c>
      <c r="H12510" s="932" t="str">
        <f t="array" ref="H12510">if(F12510&lt;&gt;"", iferror(index('Internal Staffing Calculator'!B$8:B23500,match(F12510,'Internal Staffing Calculator'!E$8:E23500,0)), "Not In Budget"),"")</f>
        <v/>
      </c>
      <c r="I12510" s="184"/>
      <c r="J12510" s="184"/>
      <c r="K12510" s="184"/>
      <c r="L12510" s="183"/>
    </row>
    <row r="12511">
      <c r="A12511" s="454"/>
      <c r="B12511" s="927"/>
      <c r="C12511" s="580"/>
      <c r="D12511" s="939"/>
      <c r="E12511" s="940"/>
      <c r="F12511" s="941"/>
      <c r="G12511" s="937" t="str">
        <f t="array" ref="G12511">xlookup(F12511,'Internal Staffing Calculator'!E:E,'Internal Staffing Calculator'!C:C,"")</f>
        <v/>
      </c>
      <c r="H12511" s="932" t="str">
        <f t="array" ref="H12511">if(F12511&lt;&gt;"", iferror(index('Internal Staffing Calculator'!B$8:B23500,match(F12511,'Internal Staffing Calculator'!E$8:E23500,0)), "Not In Budget"),"")</f>
        <v/>
      </c>
      <c r="I12511" s="184"/>
      <c r="J12511" s="184"/>
      <c r="K12511" s="184"/>
      <c r="L12511" s="183"/>
    </row>
    <row r="12512">
      <c r="A12512" s="454"/>
      <c r="B12512" s="927"/>
      <c r="C12512" s="580"/>
      <c r="D12512" s="939"/>
      <c r="E12512" s="940"/>
      <c r="F12512" s="941"/>
      <c r="G12512" s="937" t="str">
        <f t="array" ref="G12512">xlookup(F12512,'Internal Staffing Calculator'!E:E,'Internal Staffing Calculator'!C:C,"")</f>
        <v/>
      </c>
      <c r="H12512" s="932" t="str">
        <f t="array" ref="H12512">if(F12512&lt;&gt;"", iferror(index('Internal Staffing Calculator'!B$8:B23500,match(F12512,'Internal Staffing Calculator'!E$8:E23500,0)), "Not In Budget"),"")</f>
        <v/>
      </c>
      <c r="I12512" s="184"/>
      <c r="J12512" s="184"/>
      <c r="K12512" s="184"/>
      <c r="L12512" s="183"/>
    </row>
    <row r="12513">
      <c r="A12513" s="454"/>
      <c r="B12513" s="927"/>
      <c r="C12513" s="580"/>
      <c r="D12513" s="939"/>
      <c r="E12513" s="940"/>
      <c r="F12513" s="941"/>
      <c r="G12513" s="937" t="str">
        <f t="array" ref="G12513">xlookup(F12513,'Internal Staffing Calculator'!E:E,'Internal Staffing Calculator'!C:C,"")</f>
        <v/>
      </c>
      <c r="H12513" s="932" t="str">
        <f t="array" ref="H12513">if(F12513&lt;&gt;"", iferror(index('Internal Staffing Calculator'!B$8:B23500,match(F12513,'Internal Staffing Calculator'!E$8:E23500,0)), "Not In Budget"),"")</f>
        <v/>
      </c>
      <c r="I12513" s="184"/>
      <c r="J12513" s="184"/>
      <c r="K12513" s="184"/>
      <c r="L12513" s="183"/>
    </row>
    <row r="12514">
      <c r="A12514" s="454"/>
      <c r="B12514" s="927"/>
      <c r="C12514" s="580"/>
      <c r="D12514" s="939"/>
      <c r="E12514" s="940"/>
      <c r="F12514" s="941"/>
      <c r="G12514" s="937" t="str">
        <f t="array" ref="G12514">xlookup(F12514,'Internal Staffing Calculator'!E:E,'Internal Staffing Calculator'!C:C,"")</f>
        <v/>
      </c>
      <c r="H12514" s="932" t="str">
        <f t="array" ref="H12514">if(F12514&lt;&gt;"", iferror(index('Internal Staffing Calculator'!B$8:B23500,match(F12514,'Internal Staffing Calculator'!E$8:E23500,0)), "Not In Budget"),"")</f>
        <v/>
      </c>
      <c r="I12514" s="184"/>
      <c r="J12514" s="184"/>
      <c r="K12514" s="184"/>
      <c r="L12514" s="183"/>
    </row>
    <row r="12515">
      <c r="A12515" s="454"/>
      <c r="B12515" s="927"/>
      <c r="C12515" s="580"/>
      <c r="D12515" s="939"/>
      <c r="E12515" s="940"/>
      <c r="F12515" s="941"/>
      <c r="G12515" s="937" t="str">
        <f t="array" ref="G12515">xlookup(F12515,'Internal Staffing Calculator'!E:E,'Internal Staffing Calculator'!C:C,"")</f>
        <v/>
      </c>
      <c r="H12515" s="932" t="str">
        <f t="array" ref="H12515">if(F12515&lt;&gt;"", iferror(index('Internal Staffing Calculator'!B$8:B23500,match(F12515,'Internal Staffing Calculator'!E$8:E23500,0)), "Not In Budget"),"")</f>
        <v/>
      </c>
      <c r="I12515" s="184"/>
      <c r="J12515" s="184"/>
      <c r="K12515" s="184"/>
      <c r="L12515" s="183"/>
    </row>
    <row r="12516">
      <c r="A12516" s="454"/>
      <c r="B12516" s="927"/>
      <c r="C12516" s="580"/>
      <c r="D12516" s="939"/>
      <c r="E12516" s="940"/>
      <c r="F12516" s="941"/>
      <c r="G12516" s="937" t="str">
        <f t="array" ref="G12516">xlookup(F12516,'Internal Staffing Calculator'!E:E,'Internal Staffing Calculator'!C:C,"")</f>
        <v/>
      </c>
      <c r="H12516" s="932" t="str">
        <f t="array" ref="H12516">if(F12516&lt;&gt;"", iferror(index('Internal Staffing Calculator'!B$8:B23500,match(F12516,'Internal Staffing Calculator'!E$8:E23500,0)), "Not In Budget"),"")</f>
        <v/>
      </c>
      <c r="I12516" s="184"/>
      <c r="J12516" s="184"/>
      <c r="K12516" s="184"/>
      <c r="L12516" s="183"/>
    </row>
    <row r="12517">
      <c r="A12517" s="454"/>
      <c r="B12517" s="927"/>
      <c r="C12517" s="580"/>
      <c r="D12517" s="939"/>
      <c r="E12517" s="940"/>
      <c r="F12517" s="941"/>
      <c r="G12517" s="937" t="str">
        <f t="array" ref="G12517">xlookup(F12517,'Internal Staffing Calculator'!E:E,'Internal Staffing Calculator'!C:C,"")</f>
        <v/>
      </c>
      <c r="H12517" s="932" t="str">
        <f t="array" ref="H12517">if(F12517&lt;&gt;"", iferror(index('Internal Staffing Calculator'!B$8:B23500,match(F12517,'Internal Staffing Calculator'!E$8:E23500,0)), "Not In Budget"),"")</f>
        <v/>
      </c>
      <c r="I12517" s="184"/>
      <c r="J12517" s="184"/>
      <c r="K12517" s="184"/>
      <c r="L12517" s="183"/>
    </row>
    <row r="12518">
      <c r="A12518" s="454"/>
      <c r="B12518" s="927"/>
      <c r="C12518" s="580"/>
      <c r="D12518" s="939"/>
      <c r="E12518" s="940"/>
      <c r="F12518" s="941"/>
      <c r="G12518" s="937" t="str">
        <f t="array" ref="G12518">xlookup(F12518,'Internal Staffing Calculator'!E:E,'Internal Staffing Calculator'!C:C,"")</f>
        <v/>
      </c>
      <c r="H12518" s="932" t="str">
        <f t="array" ref="H12518">if(F12518&lt;&gt;"", iferror(index('Internal Staffing Calculator'!B$8:B23500,match(F12518,'Internal Staffing Calculator'!E$8:E23500,0)), "Not In Budget"),"")</f>
        <v/>
      </c>
      <c r="I12518" s="184"/>
      <c r="J12518" s="184"/>
      <c r="K12518" s="184"/>
      <c r="L12518" s="183"/>
    </row>
    <row r="12519">
      <c r="A12519" s="454"/>
      <c r="B12519" s="927"/>
      <c r="C12519" s="580"/>
      <c r="D12519" s="939"/>
      <c r="E12519" s="940"/>
      <c r="F12519" s="941"/>
      <c r="G12519" s="937" t="str">
        <f t="array" ref="G12519">xlookup(F12519,'Internal Staffing Calculator'!E:E,'Internal Staffing Calculator'!C:C,"")</f>
        <v/>
      </c>
      <c r="H12519" s="932" t="str">
        <f t="array" ref="H12519">if(F12519&lt;&gt;"", iferror(index('Internal Staffing Calculator'!B$8:B23500,match(F12519,'Internal Staffing Calculator'!E$8:E23500,0)), "Not In Budget"),"")</f>
        <v/>
      </c>
      <c r="I12519" s="184"/>
      <c r="J12519" s="184"/>
      <c r="K12519" s="184"/>
      <c r="L12519" s="183"/>
    </row>
    <row r="12520">
      <c r="A12520" s="454"/>
      <c r="B12520" s="927"/>
      <c r="C12520" s="580"/>
      <c r="D12520" s="939"/>
      <c r="E12520" s="940"/>
      <c r="F12520" s="941"/>
      <c r="G12520" s="937" t="str">
        <f t="array" ref="G12520">xlookup(F12520,'Internal Staffing Calculator'!E:E,'Internal Staffing Calculator'!C:C,"")</f>
        <v/>
      </c>
      <c r="H12520" s="932" t="str">
        <f t="array" ref="H12520">if(F12520&lt;&gt;"", iferror(index('Internal Staffing Calculator'!B$8:B23500,match(F12520,'Internal Staffing Calculator'!E$8:E23500,0)), "Not In Budget"),"")</f>
        <v/>
      </c>
      <c r="I12520" s="184"/>
      <c r="J12520" s="184"/>
      <c r="K12520" s="184"/>
      <c r="L12520" s="183"/>
    </row>
    <row r="12521">
      <c r="A12521" s="454"/>
      <c r="B12521" s="927"/>
      <c r="C12521" s="580"/>
      <c r="D12521" s="939"/>
      <c r="E12521" s="940"/>
      <c r="F12521" s="941"/>
      <c r="G12521" s="937" t="str">
        <f t="array" ref="G12521">xlookup(F12521,'Internal Staffing Calculator'!E:E,'Internal Staffing Calculator'!C:C,"")</f>
        <v/>
      </c>
      <c r="H12521" s="932" t="str">
        <f t="array" ref="H12521">if(F12521&lt;&gt;"", iferror(index('Internal Staffing Calculator'!B$8:B23500,match(F12521,'Internal Staffing Calculator'!E$8:E23500,0)), "Not In Budget"),"")</f>
        <v/>
      </c>
      <c r="I12521" s="184"/>
      <c r="J12521" s="184"/>
      <c r="K12521" s="184"/>
      <c r="L12521" s="183"/>
    </row>
    <row r="12522">
      <c r="A12522" s="454"/>
      <c r="B12522" s="927"/>
      <c r="C12522" s="580"/>
      <c r="D12522" s="939"/>
      <c r="E12522" s="940"/>
      <c r="F12522" s="941"/>
      <c r="G12522" s="937" t="str">
        <f t="array" ref="G12522">xlookup(F12522,'Internal Staffing Calculator'!E:E,'Internal Staffing Calculator'!C:C,"")</f>
        <v/>
      </c>
      <c r="H12522" s="932" t="str">
        <f t="array" ref="H12522">if(F12522&lt;&gt;"", iferror(index('Internal Staffing Calculator'!B$8:B23500,match(F12522,'Internal Staffing Calculator'!E$8:E23500,0)), "Not In Budget"),"")</f>
        <v/>
      </c>
      <c r="I12522" s="184"/>
      <c r="J12522" s="184"/>
      <c r="K12522" s="184"/>
      <c r="L12522" s="183"/>
    </row>
    <row r="12523">
      <c r="A12523" s="454"/>
      <c r="B12523" s="927"/>
      <c r="C12523" s="580"/>
      <c r="D12523" s="939"/>
      <c r="E12523" s="940"/>
      <c r="F12523" s="941"/>
      <c r="G12523" s="937" t="str">
        <f t="array" ref="G12523">xlookup(F12523,'Internal Staffing Calculator'!E:E,'Internal Staffing Calculator'!C:C,"")</f>
        <v/>
      </c>
      <c r="H12523" s="932" t="str">
        <f t="array" ref="H12523">if(F12523&lt;&gt;"", iferror(index('Internal Staffing Calculator'!B$8:B23500,match(F12523,'Internal Staffing Calculator'!E$8:E23500,0)), "Not In Budget"),"")</f>
        <v/>
      </c>
      <c r="I12523" s="184"/>
      <c r="J12523" s="184"/>
      <c r="K12523" s="184"/>
      <c r="L12523" s="183"/>
    </row>
    <row r="12524">
      <c r="A12524" s="454"/>
      <c r="B12524" s="927"/>
      <c r="C12524" s="580"/>
      <c r="D12524" s="939"/>
      <c r="E12524" s="940"/>
      <c r="F12524" s="941"/>
      <c r="G12524" s="937" t="str">
        <f t="array" ref="G12524">xlookup(F12524,'Internal Staffing Calculator'!E:E,'Internal Staffing Calculator'!C:C,"")</f>
        <v/>
      </c>
      <c r="H12524" s="932" t="str">
        <f t="array" ref="H12524">if(F12524&lt;&gt;"", iferror(index('Internal Staffing Calculator'!B$8:B23500,match(F12524,'Internal Staffing Calculator'!E$8:E23500,0)), "Not In Budget"),"")</f>
        <v/>
      </c>
      <c r="I12524" s="184"/>
      <c r="J12524" s="184"/>
      <c r="K12524" s="184"/>
      <c r="L12524" s="183"/>
    </row>
    <row r="12525">
      <c r="A12525" s="454"/>
      <c r="B12525" s="927"/>
      <c r="C12525" s="580"/>
      <c r="D12525" s="939"/>
      <c r="E12525" s="940"/>
      <c r="F12525" s="941"/>
      <c r="G12525" s="937" t="str">
        <f t="array" ref="G12525">xlookup(F12525,'Internal Staffing Calculator'!E:E,'Internal Staffing Calculator'!C:C,"")</f>
        <v/>
      </c>
      <c r="H12525" s="932" t="str">
        <f t="array" ref="H12525">if(F12525&lt;&gt;"", iferror(index('Internal Staffing Calculator'!B$8:B23500,match(F12525,'Internal Staffing Calculator'!E$8:E23500,0)), "Not In Budget"),"")</f>
        <v/>
      </c>
      <c r="I12525" s="184"/>
      <c r="J12525" s="184"/>
      <c r="K12525" s="184"/>
      <c r="L12525" s="183"/>
    </row>
    <row r="12526">
      <c r="A12526" s="454"/>
      <c r="B12526" s="927"/>
      <c r="C12526" s="580"/>
      <c r="D12526" s="939"/>
      <c r="E12526" s="940"/>
      <c r="F12526" s="941"/>
      <c r="G12526" s="937" t="str">
        <f t="array" ref="G12526">xlookup(F12526,'Internal Staffing Calculator'!E:E,'Internal Staffing Calculator'!C:C,"")</f>
        <v/>
      </c>
      <c r="H12526" s="932" t="str">
        <f t="array" ref="H12526">if(F12526&lt;&gt;"", iferror(index('Internal Staffing Calculator'!B$8:B23500,match(F12526,'Internal Staffing Calculator'!E$8:E23500,0)), "Not In Budget"),"")</f>
        <v/>
      </c>
      <c r="I12526" s="184"/>
      <c r="J12526" s="184"/>
      <c r="K12526" s="184"/>
      <c r="L12526" s="183"/>
    </row>
    <row r="12527">
      <c r="A12527" s="454"/>
      <c r="B12527" s="927"/>
      <c r="C12527" s="580"/>
      <c r="D12527" s="939"/>
      <c r="E12527" s="940"/>
      <c r="F12527" s="941"/>
      <c r="G12527" s="937" t="str">
        <f t="array" ref="G12527">xlookup(F12527,'Internal Staffing Calculator'!E:E,'Internal Staffing Calculator'!C:C,"")</f>
        <v/>
      </c>
      <c r="H12527" s="932" t="str">
        <f t="array" ref="H12527">if(F12527&lt;&gt;"", iferror(index('Internal Staffing Calculator'!B$8:B23500,match(F12527,'Internal Staffing Calculator'!E$8:E23500,0)), "Not In Budget"),"")</f>
        <v/>
      </c>
      <c r="I12527" s="184"/>
      <c r="J12527" s="184"/>
      <c r="K12527" s="184"/>
      <c r="L12527" s="183"/>
    </row>
    <row r="12528">
      <c r="A12528" s="454"/>
      <c r="B12528" s="927"/>
      <c r="C12528" s="580"/>
      <c r="D12528" s="939"/>
      <c r="E12528" s="940"/>
      <c r="F12528" s="941"/>
      <c r="G12528" s="937" t="str">
        <f t="array" ref="G12528">xlookup(F12528,'Internal Staffing Calculator'!E:E,'Internal Staffing Calculator'!C:C,"")</f>
        <v/>
      </c>
      <c r="H12528" s="932" t="str">
        <f t="array" ref="H12528">if(F12528&lt;&gt;"", iferror(index('Internal Staffing Calculator'!B$8:B23500,match(F12528,'Internal Staffing Calculator'!E$8:E23500,0)), "Not In Budget"),"")</f>
        <v/>
      </c>
      <c r="I12528" s="184"/>
      <c r="J12528" s="184"/>
      <c r="K12528" s="184"/>
      <c r="L12528" s="183"/>
    </row>
    <row r="12529">
      <c r="A12529" s="454"/>
      <c r="B12529" s="927"/>
      <c r="C12529" s="580"/>
      <c r="D12529" s="939"/>
      <c r="E12529" s="940"/>
      <c r="F12529" s="941"/>
      <c r="G12529" s="937" t="str">
        <f t="array" ref="G12529">xlookup(F12529,'Internal Staffing Calculator'!E:E,'Internal Staffing Calculator'!C:C,"")</f>
        <v/>
      </c>
      <c r="H12529" s="932" t="str">
        <f t="array" ref="H12529">if(F12529&lt;&gt;"", iferror(index('Internal Staffing Calculator'!B$8:B23500,match(F12529,'Internal Staffing Calculator'!E$8:E23500,0)), "Not In Budget"),"")</f>
        <v/>
      </c>
      <c r="I12529" s="184"/>
      <c r="J12529" s="184"/>
      <c r="K12529" s="184"/>
      <c r="L12529" s="183"/>
    </row>
    <row r="12530">
      <c r="A12530" s="454"/>
      <c r="B12530" s="927"/>
      <c r="C12530" s="580"/>
      <c r="D12530" s="939"/>
      <c r="E12530" s="940"/>
      <c r="F12530" s="941"/>
      <c r="G12530" s="937" t="str">
        <f t="array" ref="G12530">xlookup(F12530,'Internal Staffing Calculator'!E:E,'Internal Staffing Calculator'!C:C,"")</f>
        <v/>
      </c>
      <c r="H12530" s="932" t="str">
        <f t="array" ref="H12530">if(F12530&lt;&gt;"", iferror(index('Internal Staffing Calculator'!B$8:B23500,match(F12530,'Internal Staffing Calculator'!E$8:E23500,0)), "Not In Budget"),"")</f>
        <v/>
      </c>
      <c r="I12530" s="184"/>
      <c r="J12530" s="184"/>
      <c r="K12530" s="184"/>
      <c r="L12530" s="183"/>
    </row>
    <row r="12531">
      <c r="A12531" s="454"/>
      <c r="B12531" s="927"/>
      <c r="C12531" s="580"/>
      <c r="D12531" s="939"/>
      <c r="E12531" s="940"/>
      <c r="F12531" s="941"/>
      <c r="G12531" s="937" t="str">
        <f t="array" ref="G12531">xlookup(F12531,'Internal Staffing Calculator'!E:E,'Internal Staffing Calculator'!C:C,"")</f>
        <v/>
      </c>
      <c r="H12531" s="932" t="str">
        <f t="array" ref="H12531">if(F12531&lt;&gt;"", iferror(index('Internal Staffing Calculator'!B$8:B23500,match(F12531,'Internal Staffing Calculator'!E$8:E23500,0)), "Not In Budget"),"")</f>
        <v/>
      </c>
      <c r="I12531" s="184"/>
      <c r="J12531" s="184"/>
      <c r="K12531" s="184"/>
      <c r="L12531" s="183"/>
    </row>
    <row r="12532">
      <c r="A12532" s="454"/>
      <c r="B12532" s="927"/>
      <c r="C12532" s="580"/>
      <c r="D12532" s="939"/>
      <c r="E12532" s="940"/>
      <c r="F12532" s="941"/>
      <c r="G12532" s="937" t="str">
        <f t="array" ref="G12532">xlookup(F12532,'Internal Staffing Calculator'!E:E,'Internal Staffing Calculator'!C:C,"")</f>
        <v/>
      </c>
      <c r="H12532" s="932" t="str">
        <f t="array" ref="H12532">if(F12532&lt;&gt;"", iferror(index('Internal Staffing Calculator'!B$8:B23500,match(F12532,'Internal Staffing Calculator'!E$8:E23500,0)), "Not In Budget"),"")</f>
        <v/>
      </c>
      <c r="I12532" s="184"/>
      <c r="J12532" s="184"/>
      <c r="K12532" s="184"/>
      <c r="L12532" s="183"/>
    </row>
    <row r="12533">
      <c r="A12533" s="454"/>
      <c r="B12533" s="927"/>
      <c r="C12533" s="580"/>
      <c r="D12533" s="939"/>
      <c r="E12533" s="940"/>
      <c r="F12533" s="941"/>
      <c r="G12533" s="937" t="str">
        <f t="array" ref="G12533">xlookup(F12533,'Internal Staffing Calculator'!E:E,'Internal Staffing Calculator'!C:C,"")</f>
        <v/>
      </c>
      <c r="H12533" s="932" t="str">
        <f t="array" ref="H12533">if(F12533&lt;&gt;"", iferror(index('Internal Staffing Calculator'!B$8:B23500,match(F12533,'Internal Staffing Calculator'!E$8:E23500,0)), "Not In Budget"),"")</f>
        <v/>
      </c>
      <c r="I12533" s="184"/>
      <c r="J12533" s="184"/>
      <c r="K12533" s="184"/>
      <c r="L12533" s="183"/>
    </row>
    <row r="12534">
      <c r="A12534" s="454"/>
      <c r="B12534" s="927"/>
      <c r="C12534" s="580"/>
      <c r="D12534" s="939"/>
      <c r="E12534" s="940"/>
      <c r="F12534" s="941"/>
      <c r="G12534" s="937" t="str">
        <f t="array" ref="G12534">xlookup(F12534,'Internal Staffing Calculator'!E:E,'Internal Staffing Calculator'!C:C,"")</f>
        <v/>
      </c>
      <c r="H12534" s="932" t="str">
        <f t="array" ref="H12534">if(F12534&lt;&gt;"", iferror(index('Internal Staffing Calculator'!B$8:B23500,match(F12534,'Internal Staffing Calculator'!E$8:E23500,0)), "Not In Budget"),"")</f>
        <v/>
      </c>
      <c r="I12534" s="184"/>
      <c r="J12534" s="184"/>
      <c r="K12534" s="184"/>
      <c r="L12534" s="183"/>
    </row>
    <row r="12535">
      <c r="A12535" s="454"/>
      <c r="B12535" s="927"/>
      <c r="C12535" s="580"/>
      <c r="D12535" s="939"/>
      <c r="E12535" s="940"/>
      <c r="F12535" s="941"/>
      <c r="G12535" s="937" t="str">
        <f t="array" ref="G12535">xlookup(F12535,'Internal Staffing Calculator'!E:E,'Internal Staffing Calculator'!C:C,"")</f>
        <v/>
      </c>
      <c r="H12535" s="932" t="str">
        <f t="array" ref="H12535">if(F12535&lt;&gt;"", iferror(index('Internal Staffing Calculator'!B$8:B23500,match(F12535,'Internal Staffing Calculator'!E$8:E23500,0)), "Not In Budget"),"")</f>
        <v/>
      </c>
      <c r="I12535" s="184"/>
      <c r="J12535" s="184"/>
      <c r="K12535" s="184"/>
      <c r="L12535" s="183"/>
    </row>
    <row r="12536">
      <c r="A12536" s="454"/>
      <c r="B12536" s="927"/>
      <c r="C12536" s="580"/>
      <c r="D12536" s="939"/>
      <c r="E12536" s="940"/>
      <c r="F12536" s="941"/>
      <c r="G12536" s="937" t="str">
        <f t="array" ref="G12536">xlookup(F12536,'Internal Staffing Calculator'!E:E,'Internal Staffing Calculator'!C:C,"")</f>
        <v/>
      </c>
      <c r="H12536" s="932" t="str">
        <f t="array" ref="H12536">if(F12536&lt;&gt;"", iferror(index('Internal Staffing Calculator'!B$8:B23500,match(F12536,'Internal Staffing Calculator'!E$8:E23500,0)), "Not In Budget"),"")</f>
        <v/>
      </c>
      <c r="I12536" s="184"/>
      <c r="J12536" s="184"/>
      <c r="K12536" s="184"/>
      <c r="L12536" s="183"/>
    </row>
    <row r="12537">
      <c r="A12537" s="454"/>
      <c r="B12537" s="927"/>
      <c r="C12537" s="580"/>
      <c r="D12537" s="939"/>
      <c r="E12537" s="940"/>
      <c r="F12537" s="941"/>
      <c r="G12537" s="937" t="str">
        <f t="array" ref="G12537">xlookup(F12537,'Internal Staffing Calculator'!E:E,'Internal Staffing Calculator'!C:C,"")</f>
        <v/>
      </c>
      <c r="H12537" s="932" t="str">
        <f t="array" ref="H12537">if(F12537&lt;&gt;"", iferror(index('Internal Staffing Calculator'!B$8:B23500,match(F12537,'Internal Staffing Calculator'!E$8:E23500,0)), "Not In Budget"),"")</f>
        <v/>
      </c>
      <c r="I12537" s="184"/>
      <c r="J12537" s="184"/>
      <c r="K12537" s="184"/>
      <c r="L12537" s="183"/>
    </row>
    <row r="12538">
      <c r="A12538" s="454"/>
      <c r="B12538" s="927"/>
      <c r="C12538" s="580"/>
      <c r="D12538" s="939"/>
      <c r="E12538" s="940"/>
      <c r="F12538" s="941"/>
      <c r="G12538" s="937" t="str">
        <f t="array" ref="G12538">xlookup(F12538,'Internal Staffing Calculator'!E:E,'Internal Staffing Calculator'!C:C,"")</f>
        <v/>
      </c>
      <c r="H12538" s="932" t="str">
        <f t="array" ref="H12538">if(F12538&lt;&gt;"", iferror(index('Internal Staffing Calculator'!B$8:B23500,match(F12538,'Internal Staffing Calculator'!E$8:E23500,0)), "Not In Budget"),"")</f>
        <v/>
      </c>
      <c r="I12538" s="184"/>
      <c r="J12538" s="184"/>
      <c r="K12538" s="184"/>
      <c r="L12538" s="183"/>
    </row>
    <row r="12539">
      <c r="A12539" s="454"/>
      <c r="B12539" s="927"/>
      <c r="C12539" s="580"/>
      <c r="D12539" s="939"/>
      <c r="E12539" s="940"/>
      <c r="F12539" s="941"/>
      <c r="G12539" s="937" t="str">
        <f t="array" ref="G12539">xlookup(F12539,'Internal Staffing Calculator'!E:E,'Internal Staffing Calculator'!C:C,"")</f>
        <v/>
      </c>
      <c r="H12539" s="932" t="str">
        <f t="array" ref="H12539">if(F12539&lt;&gt;"", iferror(index('Internal Staffing Calculator'!B$8:B23500,match(F12539,'Internal Staffing Calculator'!E$8:E23500,0)), "Not In Budget"),"")</f>
        <v/>
      </c>
      <c r="I12539" s="184"/>
      <c r="J12539" s="184"/>
      <c r="K12539" s="184"/>
      <c r="L12539" s="183"/>
    </row>
    <row r="12540">
      <c r="A12540" s="454"/>
      <c r="B12540" s="927"/>
      <c r="C12540" s="580"/>
      <c r="D12540" s="939"/>
      <c r="E12540" s="940"/>
      <c r="F12540" s="941"/>
      <c r="G12540" s="937" t="str">
        <f t="array" ref="G12540">xlookup(F12540,'Internal Staffing Calculator'!E:E,'Internal Staffing Calculator'!C:C,"")</f>
        <v/>
      </c>
      <c r="H12540" s="932" t="str">
        <f t="array" ref="H12540">if(F12540&lt;&gt;"", iferror(index('Internal Staffing Calculator'!B$8:B23500,match(F12540,'Internal Staffing Calculator'!E$8:E23500,0)), "Not In Budget"),"")</f>
        <v/>
      </c>
      <c r="I12540" s="184"/>
      <c r="J12540" s="184"/>
      <c r="K12540" s="184"/>
      <c r="L12540" s="183"/>
    </row>
    <row r="12541">
      <c r="A12541" s="454"/>
      <c r="B12541" s="927"/>
      <c r="C12541" s="580"/>
      <c r="D12541" s="939"/>
      <c r="E12541" s="940"/>
      <c r="F12541" s="941"/>
      <c r="G12541" s="937" t="str">
        <f t="array" ref="G12541">xlookup(F12541,'Internal Staffing Calculator'!E:E,'Internal Staffing Calculator'!C:C,"")</f>
        <v/>
      </c>
      <c r="H12541" s="932" t="str">
        <f t="array" ref="H12541">if(F12541&lt;&gt;"", iferror(index('Internal Staffing Calculator'!B$8:B23500,match(F12541,'Internal Staffing Calculator'!E$8:E23500,0)), "Not In Budget"),"")</f>
        <v/>
      </c>
      <c r="I12541" s="184"/>
      <c r="J12541" s="184"/>
      <c r="K12541" s="184"/>
      <c r="L12541" s="183"/>
    </row>
    <row r="12542">
      <c r="A12542" s="454"/>
      <c r="B12542" s="927"/>
      <c r="C12542" s="580"/>
      <c r="D12542" s="939"/>
      <c r="E12542" s="940"/>
      <c r="F12542" s="941"/>
      <c r="G12542" s="937" t="str">
        <f t="array" ref="G12542">xlookup(F12542,'Internal Staffing Calculator'!E:E,'Internal Staffing Calculator'!C:C,"")</f>
        <v/>
      </c>
      <c r="H12542" s="932" t="str">
        <f t="array" ref="H12542">if(F12542&lt;&gt;"", iferror(index('Internal Staffing Calculator'!B$8:B23500,match(F12542,'Internal Staffing Calculator'!E$8:E23500,0)), "Not In Budget"),"")</f>
        <v/>
      </c>
      <c r="I12542" s="184"/>
      <c r="J12542" s="184"/>
      <c r="K12542" s="184"/>
      <c r="L12542" s="183"/>
    </row>
    <row r="12543">
      <c r="A12543" s="454"/>
      <c r="B12543" s="927"/>
      <c r="C12543" s="580"/>
      <c r="D12543" s="939"/>
      <c r="E12543" s="940"/>
      <c r="F12543" s="941"/>
      <c r="G12543" s="937" t="str">
        <f t="array" ref="G12543">xlookup(F12543,'Internal Staffing Calculator'!E:E,'Internal Staffing Calculator'!C:C,"")</f>
        <v/>
      </c>
      <c r="H12543" s="932" t="str">
        <f t="array" ref="H12543">if(F12543&lt;&gt;"", iferror(index('Internal Staffing Calculator'!B$8:B23500,match(F12543,'Internal Staffing Calculator'!E$8:E23500,0)), "Not In Budget"),"")</f>
        <v/>
      </c>
      <c r="I12543" s="184"/>
      <c r="J12543" s="184"/>
      <c r="K12543" s="184"/>
      <c r="L12543" s="183"/>
    </row>
    <row r="12544">
      <c r="A12544" s="454"/>
      <c r="B12544" s="927"/>
      <c r="C12544" s="580"/>
      <c r="D12544" s="939"/>
      <c r="E12544" s="940"/>
      <c r="F12544" s="941"/>
      <c r="G12544" s="937" t="str">
        <f t="array" ref="G12544">xlookup(F12544,'Internal Staffing Calculator'!E:E,'Internal Staffing Calculator'!C:C,"")</f>
        <v/>
      </c>
      <c r="H12544" s="932" t="str">
        <f t="array" ref="H12544">if(F12544&lt;&gt;"", iferror(index('Internal Staffing Calculator'!B$8:B23500,match(F12544,'Internal Staffing Calculator'!E$8:E23500,0)), "Not In Budget"),"")</f>
        <v/>
      </c>
      <c r="I12544" s="184"/>
      <c r="J12544" s="184"/>
      <c r="K12544" s="184"/>
      <c r="L12544" s="183"/>
    </row>
    <row r="12545">
      <c r="A12545" s="454"/>
      <c r="B12545" s="927"/>
      <c r="C12545" s="580"/>
      <c r="D12545" s="939"/>
      <c r="E12545" s="940"/>
      <c r="F12545" s="941"/>
      <c r="G12545" s="937" t="str">
        <f t="array" ref="G12545">xlookup(F12545,'Internal Staffing Calculator'!E:E,'Internal Staffing Calculator'!C:C,"")</f>
        <v/>
      </c>
      <c r="H12545" s="932" t="str">
        <f t="array" ref="H12545">if(F12545&lt;&gt;"", iferror(index('Internal Staffing Calculator'!B$8:B23500,match(F12545,'Internal Staffing Calculator'!E$8:E23500,0)), "Not In Budget"),"")</f>
        <v/>
      </c>
      <c r="I12545" s="184"/>
      <c r="J12545" s="184"/>
      <c r="K12545" s="184"/>
      <c r="L12545" s="183"/>
    </row>
    <row r="12546">
      <c r="A12546" s="454"/>
      <c r="B12546" s="927"/>
      <c r="C12546" s="580"/>
      <c r="D12546" s="939"/>
      <c r="E12546" s="940"/>
      <c r="F12546" s="941"/>
      <c r="G12546" s="937" t="str">
        <f t="array" ref="G12546">xlookup(F12546,'Internal Staffing Calculator'!E:E,'Internal Staffing Calculator'!C:C,"")</f>
        <v/>
      </c>
      <c r="H12546" s="932" t="str">
        <f t="array" ref="H12546">if(F12546&lt;&gt;"", iferror(index('Internal Staffing Calculator'!B$8:B23500,match(F12546,'Internal Staffing Calculator'!E$8:E23500,0)), "Not In Budget"),"")</f>
        <v/>
      </c>
      <c r="I12546" s="184"/>
      <c r="J12546" s="184"/>
      <c r="K12546" s="184"/>
      <c r="L12546" s="183"/>
    </row>
    <row r="12547">
      <c r="A12547" s="454"/>
      <c r="B12547" s="927"/>
      <c r="C12547" s="580"/>
      <c r="D12547" s="939"/>
      <c r="E12547" s="940"/>
      <c r="F12547" s="941"/>
      <c r="G12547" s="937" t="str">
        <f t="array" ref="G12547">xlookup(F12547,'Internal Staffing Calculator'!E:E,'Internal Staffing Calculator'!C:C,"")</f>
        <v/>
      </c>
      <c r="H12547" s="932" t="str">
        <f t="array" ref="H12547">if(F12547&lt;&gt;"", iferror(index('Internal Staffing Calculator'!B$8:B23500,match(F12547,'Internal Staffing Calculator'!E$8:E23500,0)), "Not In Budget"),"")</f>
        <v/>
      </c>
      <c r="I12547" s="184"/>
      <c r="J12547" s="184"/>
      <c r="K12547" s="184"/>
      <c r="L12547" s="183"/>
    </row>
    <row r="12548">
      <c r="A12548" s="454"/>
      <c r="B12548" s="927"/>
      <c r="C12548" s="580"/>
      <c r="D12548" s="939"/>
      <c r="E12548" s="940"/>
      <c r="F12548" s="941"/>
      <c r="G12548" s="937" t="str">
        <f t="array" ref="G12548">xlookup(F12548,'Internal Staffing Calculator'!E:E,'Internal Staffing Calculator'!C:C,"")</f>
        <v/>
      </c>
      <c r="H12548" s="932" t="str">
        <f t="array" ref="H12548">if(F12548&lt;&gt;"", iferror(index('Internal Staffing Calculator'!B$8:B23500,match(F12548,'Internal Staffing Calculator'!E$8:E23500,0)), "Not In Budget"),"")</f>
        <v/>
      </c>
      <c r="I12548" s="184"/>
      <c r="J12548" s="184"/>
      <c r="K12548" s="184"/>
      <c r="L12548" s="183"/>
    </row>
    <row r="12549">
      <c r="A12549" s="454"/>
      <c r="B12549" s="927"/>
      <c r="C12549" s="580"/>
      <c r="D12549" s="939"/>
      <c r="E12549" s="940"/>
      <c r="F12549" s="941"/>
      <c r="G12549" s="937" t="str">
        <f t="array" ref="G12549">xlookup(F12549,'Internal Staffing Calculator'!E:E,'Internal Staffing Calculator'!C:C,"")</f>
        <v/>
      </c>
      <c r="H12549" s="932" t="str">
        <f t="array" ref="H12549">if(F12549&lt;&gt;"", iferror(index('Internal Staffing Calculator'!B$8:B23500,match(F12549,'Internal Staffing Calculator'!E$8:E23500,0)), "Not In Budget"),"")</f>
        <v/>
      </c>
      <c r="I12549" s="184"/>
      <c r="J12549" s="184"/>
      <c r="K12549" s="184"/>
      <c r="L12549" s="183"/>
    </row>
    <row r="12550">
      <c r="A12550" s="454"/>
      <c r="B12550" s="927"/>
      <c r="C12550" s="580"/>
      <c r="D12550" s="939"/>
      <c r="E12550" s="940"/>
      <c r="F12550" s="941"/>
      <c r="G12550" s="937" t="str">
        <f t="array" ref="G12550">xlookup(F12550,'Internal Staffing Calculator'!E:E,'Internal Staffing Calculator'!C:C,"")</f>
        <v/>
      </c>
      <c r="H12550" s="932" t="str">
        <f t="array" ref="H12550">if(F12550&lt;&gt;"", iferror(index('Internal Staffing Calculator'!B$8:B23500,match(F12550,'Internal Staffing Calculator'!E$8:E23500,0)), "Not In Budget"),"")</f>
        <v/>
      </c>
      <c r="I12550" s="184"/>
      <c r="J12550" s="184"/>
      <c r="K12550" s="184"/>
      <c r="L12550" s="183"/>
    </row>
    <row r="12551">
      <c r="A12551" s="454"/>
      <c r="B12551" s="927"/>
      <c r="C12551" s="580"/>
      <c r="D12551" s="939"/>
      <c r="E12551" s="940"/>
      <c r="F12551" s="941"/>
      <c r="G12551" s="937" t="str">
        <f t="array" ref="G12551">xlookup(F12551,'Internal Staffing Calculator'!E:E,'Internal Staffing Calculator'!C:C,"")</f>
        <v/>
      </c>
      <c r="H12551" s="932" t="str">
        <f t="array" ref="H12551">if(F12551&lt;&gt;"", iferror(index('Internal Staffing Calculator'!B$8:B23500,match(F12551,'Internal Staffing Calculator'!E$8:E23500,0)), "Not In Budget"),"")</f>
        <v/>
      </c>
      <c r="I12551" s="184"/>
      <c r="J12551" s="184"/>
      <c r="K12551" s="184"/>
      <c r="L12551" s="183"/>
    </row>
    <row r="12552">
      <c r="A12552" s="454"/>
      <c r="B12552" s="927"/>
      <c r="C12552" s="580"/>
      <c r="D12552" s="939"/>
      <c r="E12552" s="940"/>
      <c r="F12552" s="941"/>
      <c r="G12552" s="937" t="str">
        <f t="array" ref="G12552">xlookup(F12552,'Internal Staffing Calculator'!E:E,'Internal Staffing Calculator'!C:C,"")</f>
        <v/>
      </c>
      <c r="H12552" s="932" t="str">
        <f t="array" ref="H12552">if(F12552&lt;&gt;"", iferror(index('Internal Staffing Calculator'!B$8:B23500,match(F12552,'Internal Staffing Calculator'!E$8:E23500,0)), "Not In Budget"),"")</f>
        <v/>
      </c>
      <c r="I12552" s="184"/>
      <c r="J12552" s="184"/>
      <c r="K12552" s="184"/>
      <c r="L12552" s="183"/>
    </row>
    <row r="12553">
      <c r="A12553" s="454"/>
      <c r="B12553" s="927"/>
      <c r="C12553" s="580"/>
      <c r="D12553" s="939"/>
      <c r="E12553" s="940"/>
      <c r="F12553" s="941"/>
      <c r="G12553" s="937" t="str">
        <f t="array" ref="G12553">xlookup(F12553,'Internal Staffing Calculator'!E:E,'Internal Staffing Calculator'!C:C,"")</f>
        <v/>
      </c>
      <c r="H12553" s="932" t="str">
        <f t="array" ref="H12553">if(F12553&lt;&gt;"", iferror(index('Internal Staffing Calculator'!B$8:B23500,match(F12553,'Internal Staffing Calculator'!E$8:E23500,0)), "Not In Budget"),"")</f>
        <v/>
      </c>
      <c r="I12553" s="184"/>
      <c r="J12553" s="184"/>
      <c r="K12553" s="184"/>
      <c r="L12553" s="183"/>
    </row>
    <row r="12554">
      <c r="A12554" s="454"/>
      <c r="B12554" s="927"/>
      <c r="C12554" s="580"/>
      <c r="D12554" s="939"/>
      <c r="E12554" s="940"/>
      <c r="F12554" s="941"/>
      <c r="G12554" s="937" t="str">
        <f t="array" ref="G12554">xlookup(F12554,'Internal Staffing Calculator'!E:E,'Internal Staffing Calculator'!C:C,"")</f>
        <v/>
      </c>
      <c r="H12554" s="932" t="str">
        <f t="array" ref="H12554">if(F12554&lt;&gt;"", iferror(index('Internal Staffing Calculator'!B$8:B23500,match(F12554,'Internal Staffing Calculator'!E$8:E23500,0)), "Not In Budget"),"")</f>
        <v/>
      </c>
      <c r="I12554" s="184"/>
      <c r="J12554" s="184"/>
      <c r="K12554" s="184"/>
      <c r="L12554" s="183"/>
    </row>
    <row r="12555">
      <c r="A12555" s="454"/>
      <c r="B12555" s="927"/>
      <c r="C12555" s="580"/>
      <c r="D12555" s="939"/>
      <c r="E12555" s="940"/>
      <c r="F12555" s="941"/>
      <c r="G12555" s="937" t="str">
        <f t="array" ref="G12555">xlookup(F12555,'Internal Staffing Calculator'!E:E,'Internal Staffing Calculator'!C:C,"")</f>
        <v/>
      </c>
      <c r="H12555" s="932" t="str">
        <f t="array" ref="H12555">if(F12555&lt;&gt;"", iferror(index('Internal Staffing Calculator'!B$8:B23500,match(F12555,'Internal Staffing Calculator'!E$8:E23500,0)), "Not In Budget"),"")</f>
        <v/>
      </c>
      <c r="I12555" s="184"/>
      <c r="J12555" s="184"/>
      <c r="K12555" s="184"/>
      <c r="L12555" s="183"/>
    </row>
    <row r="12556">
      <c r="A12556" s="454"/>
      <c r="B12556" s="927"/>
      <c r="C12556" s="580"/>
      <c r="D12556" s="939"/>
      <c r="E12556" s="940"/>
      <c r="F12556" s="941"/>
      <c r="G12556" s="937" t="str">
        <f t="array" ref="G12556">xlookup(F12556,'Internal Staffing Calculator'!E:E,'Internal Staffing Calculator'!C:C,"")</f>
        <v/>
      </c>
      <c r="H12556" s="932" t="str">
        <f t="array" ref="H12556">if(F12556&lt;&gt;"", iferror(index('Internal Staffing Calculator'!B$8:B23500,match(F12556,'Internal Staffing Calculator'!E$8:E23500,0)), "Not In Budget"),"")</f>
        <v/>
      </c>
      <c r="I12556" s="184"/>
      <c r="J12556" s="184"/>
      <c r="K12556" s="184"/>
      <c r="L12556" s="183"/>
    </row>
    <row r="12557">
      <c r="A12557" s="454"/>
      <c r="B12557" s="927"/>
      <c r="C12557" s="580"/>
      <c r="D12557" s="939"/>
      <c r="E12557" s="940"/>
      <c r="F12557" s="941"/>
      <c r="G12557" s="937" t="str">
        <f t="array" ref="G12557">xlookup(F12557,'Internal Staffing Calculator'!E:E,'Internal Staffing Calculator'!C:C,"")</f>
        <v/>
      </c>
      <c r="H12557" s="932" t="str">
        <f t="array" ref="H12557">if(F12557&lt;&gt;"", iferror(index('Internal Staffing Calculator'!B$8:B23500,match(F12557,'Internal Staffing Calculator'!E$8:E23500,0)), "Not In Budget"),"")</f>
        <v/>
      </c>
      <c r="I12557" s="184"/>
      <c r="J12557" s="184"/>
      <c r="K12557" s="184"/>
      <c r="L12557" s="183"/>
    </row>
    <row r="12558">
      <c r="A12558" s="454"/>
      <c r="B12558" s="927"/>
      <c r="C12558" s="580"/>
      <c r="D12558" s="939"/>
      <c r="E12558" s="940"/>
      <c r="F12558" s="941"/>
      <c r="G12558" s="937" t="str">
        <f t="array" ref="G12558">xlookup(F12558,'Internal Staffing Calculator'!E:E,'Internal Staffing Calculator'!C:C,"")</f>
        <v/>
      </c>
      <c r="H12558" s="932" t="str">
        <f t="array" ref="H12558">if(F12558&lt;&gt;"", iferror(index('Internal Staffing Calculator'!B$8:B23500,match(F12558,'Internal Staffing Calculator'!E$8:E23500,0)), "Not In Budget"),"")</f>
        <v/>
      </c>
      <c r="I12558" s="184"/>
      <c r="J12558" s="184"/>
      <c r="K12558" s="184"/>
      <c r="L12558" s="183"/>
    </row>
    <row r="12559">
      <c r="A12559" s="454"/>
      <c r="B12559" s="927"/>
      <c r="C12559" s="580"/>
      <c r="D12559" s="939"/>
      <c r="E12559" s="940"/>
      <c r="F12559" s="941"/>
      <c r="G12559" s="937" t="str">
        <f t="array" ref="G12559">xlookup(F12559,'Internal Staffing Calculator'!E:E,'Internal Staffing Calculator'!C:C,"")</f>
        <v/>
      </c>
      <c r="H12559" s="932" t="str">
        <f t="array" ref="H12559">if(F12559&lt;&gt;"", iferror(index('Internal Staffing Calculator'!B$8:B23500,match(F12559,'Internal Staffing Calculator'!E$8:E23500,0)), "Not In Budget"),"")</f>
        <v/>
      </c>
      <c r="I12559" s="184"/>
      <c r="J12559" s="184"/>
      <c r="K12559" s="184"/>
      <c r="L12559" s="183"/>
    </row>
    <row r="12560">
      <c r="A12560" s="454"/>
      <c r="B12560" s="927"/>
      <c r="C12560" s="580"/>
      <c r="D12560" s="939"/>
      <c r="E12560" s="940"/>
      <c r="F12560" s="941"/>
      <c r="G12560" s="937" t="str">
        <f t="array" ref="G12560">xlookup(F12560,'Internal Staffing Calculator'!E:E,'Internal Staffing Calculator'!C:C,"")</f>
        <v/>
      </c>
      <c r="H12560" s="932" t="str">
        <f t="array" ref="H12560">if(F12560&lt;&gt;"", iferror(index('Internal Staffing Calculator'!B$8:B23500,match(F12560,'Internal Staffing Calculator'!E$8:E23500,0)), "Not In Budget"),"")</f>
        <v/>
      </c>
      <c r="I12560" s="184"/>
      <c r="J12560" s="184"/>
      <c r="K12560" s="184"/>
      <c r="L12560" s="183"/>
    </row>
    <row r="12561">
      <c r="A12561" s="454"/>
      <c r="B12561" s="927"/>
      <c r="C12561" s="580"/>
      <c r="D12561" s="939"/>
      <c r="E12561" s="940"/>
      <c r="F12561" s="941"/>
      <c r="G12561" s="937" t="str">
        <f t="array" ref="G12561">xlookup(F12561,'Internal Staffing Calculator'!E:E,'Internal Staffing Calculator'!C:C,"")</f>
        <v/>
      </c>
      <c r="H12561" s="932" t="str">
        <f t="array" ref="H12561">if(F12561&lt;&gt;"", iferror(index('Internal Staffing Calculator'!B$8:B23500,match(F12561,'Internal Staffing Calculator'!E$8:E23500,0)), "Not In Budget"),"")</f>
        <v/>
      </c>
      <c r="I12561" s="184"/>
      <c r="J12561" s="184"/>
      <c r="K12561" s="184"/>
      <c r="L12561" s="183"/>
    </row>
    <row r="12562">
      <c r="A12562" s="454"/>
      <c r="B12562" s="927"/>
      <c r="C12562" s="580"/>
      <c r="D12562" s="939"/>
      <c r="E12562" s="940"/>
      <c r="F12562" s="941"/>
      <c r="G12562" s="937" t="str">
        <f t="array" ref="G12562">xlookup(F12562,'Internal Staffing Calculator'!E:E,'Internal Staffing Calculator'!C:C,"")</f>
        <v/>
      </c>
      <c r="H12562" s="932" t="str">
        <f t="array" ref="H12562">if(F12562&lt;&gt;"", iferror(index('Internal Staffing Calculator'!B$8:B23500,match(F12562,'Internal Staffing Calculator'!E$8:E23500,0)), "Not In Budget"),"")</f>
        <v/>
      </c>
      <c r="I12562" s="184"/>
      <c r="J12562" s="184"/>
      <c r="K12562" s="184"/>
      <c r="L12562" s="183"/>
    </row>
    <row r="12563">
      <c r="A12563" s="454"/>
      <c r="B12563" s="927"/>
      <c r="C12563" s="580"/>
      <c r="D12563" s="939"/>
      <c r="E12563" s="940"/>
      <c r="F12563" s="941"/>
      <c r="G12563" s="937" t="str">
        <f t="array" ref="G12563">xlookup(F12563,'Internal Staffing Calculator'!E:E,'Internal Staffing Calculator'!C:C,"")</f>
        <v/>
      </c>
      <c r="H12563" s="932" t="str">
        <f t="array" ref="H12563">if(F12563&lt;&gt;"", iferror(index('Internal Staffing Calculator'!B$8:B23500,match(F12563,'Internal Staffing Calculator'!E$8:E23500,0)), "Not In Budget"),"")</f>
        <v/>
      </c>
      <c r="I12563" s="184"/>
      <c r="J12563" s="184"/>
      <c r="K12563" s="184"/>
      <c r="L12563" s="183"/>
    </row>
    <row r="12564">
      <c r="A12564" s="454"/>
      <c r="B12564" s="927"/>
      <c r="C12564" s="580"/>
      <c r="D12564" s="939"/>
      <c r="E12564" s="940"/>
      <c r="F12564" s="941"/>
      <c r="G12564" s="937" t="str">
        <f t="array" ref="G12564">xlookup(F12564,'Internal Staffing Calculator'!E:E,'Internal Staffing Calculator'!C:C,"")</f>
        <v/>
      </c>
      <c r="H12564" s="932" t="str">
        <f t="array" ref="H12564">if(F12564&lt;&gt;"", iferror(index('Internal Staffing Calculator'!B$8:B23500,match(F12564,'Internal Staffing Calculator'!E$8:E23500,0)), "Not In Budget"),"")</f>
        <v/>
      </c>
      <c r="I12564" s="184"/>
      <c r="J12564" s="184"/>
      <c r="K12564" s="184"/>
      <c r="L12564" s="183"/>
    </row>
    <row r="12565">
      <c r="A12565" s="454"/>
      <c r="B12565" s="927"/>
      <c r="C12565" s="580"/>
      <c r="D12565" s="939"/>
      <c r="E12565" s="940"/>
      <c r="F12565" s="941"/>
      <c r="G12565" s="937" t="str">
        <f t="array" ref="G12565">xlookup(F12565,'Internal Staffing Calculator'!E:E,'Internal Staffing Calculator'!C:C,"")</f>
        <v/>
      </c>
      <c r="H12565" s="932" t="str">
        <f t="array" ref="H12565">if(F12565&lt;&gt;"", iferror(index('Internal Staffing Calculator'!B$8:B23500,match(F12565,'Internal Staffing Calculator'!E$8:E23500,0)), "Not In Budget"),"")</f>
        <v/>
      </c>
      <c r="I12565" s="184"/>
      <c r="J12565" s="184"/>
      <c r="K12565" s="184"/>
      <c r="L12565" s="183"/>
    </row>
    <row r="12566">
      <c r="A12566" s="454"/>
      <c r="B12566" s="927"/>
      <c r="C12566" s="580"/>
      <c r="D12566" s="939"/>
      <c r="E12566" s="940"/>
      <c r="F12566" s="941"/>
      <c r="G12566" s="937" t="str">
        <f t="array" ref="G12566">xlookup(F12566,'Internal Staffing Calculator'!E:E,'Internal Staffing Calculator'!C:C,"")</f>
        <v/>
      </c>
      <c r="H12566" s="932" t="str">
        <f t="array" ref="H12566">if(F12566&lt;&gt;"", iferror(index('Internal Staffing Calculator'!B$8:B23500,match(F12566,'Internal Staffing Calculator'!E$8:E23500,0)), "Not In Budget"),"")</f>
        <v/>
      </c>
      <c r="I12566" s="184"/>
      <c r="J12566" s="184"/>
      <c r="K12566" s="184"/>
      <c r="L12566" s="183"/>
    </row>
    <row r="12567">
      <c r="A12567" s="454"/>
      <c r="B12567" s="927"/>
      <c r="C12567" s="580"/>
      <c r="D12567" s="939"/>
      <c r="E12567" s="940"/>
      <c r="F12567" s="941"/>
      <c r="G12567" s="937" t="str">
        <f t="array" ref="G12567">xlookup(F12567,'Internal Staffing Calculator'!E:E,'Internal Staffing Calculator'!C:C,"")</f>
        <v/>
      </c>
      <c r="H12567" s="932" t="str">
        <f t="array" ref="H12567">if(F12567&lt;&gt;"", iferror(index('Internal Staffing Calculator'!B$8:B23500,match(F12567,'Internal Staffing Calculator'!E$8:E23500,0)), "Not In Budget"),"")</f>
        <v/>
      </c>
      <c r="I12567" s="184"/>
      <c r="J12567" s="184"/>
      <c r="K12567" s="184"/>
      <c r="L12567" s="183"/>
    </row>
    <row r="12568">
      <c r="A12568" s="454"/>
      <c r="B12568" s="927"/>
      <c r="C12568" s="580"/>
      <c r="D12568" s="939"/>
      <c r="E12568" s="940"/>
      <c r="F12568" s="941"/>
      <c r="G12568" s="937" t="str">
        <f t="array" ref="G12568">xlookup(F12568,'Internal Staffing Calculator'!E:E,'Internal Staffing Calculator'!C:C,"")</f>
        <v/>
      </c>
      <c r="H12568" s="932" t="str">
        <f t="array" ref="H12568">if(F12568&lt;&gt;"", iferror(index('Internal Staffing Calculator'!B$8:B23500,match(F12568,'Internal Staffing Calculator'!E$8:E23500,0)), "Not In Budget"),"")</f>
        <v/>
      </c>
      <c r="I12568" s="184"/>
      <c r="J12568" s="184"/>
      <c r="K12568" s="184"/>
      <c r="L12568" s="183"/>
    </row>
    <row r="12569">
      <c r="A12569" s="454"/>
      <c r="B12569" s="927"/>
      <c r="C12569" s="580"/>
      <c r="D12569" s="939"/>
      <c r="E12569" s="940"/>
      <c r="F12569" s="941"/>
      <c r="G12569" s="937" t="str">
        <f t="array" ref="G12569">xlookup(F12569,'Internal Staffing Calculator'!E:E,'Internal Staffing Calculator'!C:C,"")</f>
        <v/>
      </c>
      <c r="H12569" s="932" t="str">
        <f t="array" ref="H12569">if(F12569&lt;&gt;"", iferror(index('Internal Staffing Calculator'!B$8:B23500,match(F12569,'Internal Staffing Calculator'!E$8:E23500,0)), "Not In Budget"),"")</f>
        <v/>
      </c>
      <c r="I12569" s="184"/>
      <c r="J12569" s="184"/>
      <c r="K12569" s="184"/>
      <c r="L12569" s="183"/>
    </row>
    <row r="12570">
      <c r="A12570" s="454"/>
      <c r="B12570" s="927"/>
      <c r="C12570" s="580"/>
      <c r="D12570" s="939"/>
      <c r="E12570" s="940"/>
      <c r="F12570" s="941"/>
      <c r="G12570" s="937" t="str">
        <f t="array" ref="G12570">xlookup(F12570,'Internal Staffing Calculator'!E:E,'Internal Staffing Calculator'!C:C,"")</f>
        <v/>
      </c>
      <c r="H12570" s="932" t="str">
        <f t="array" ref="H12570">if(F12570&lt;&gt;"", iferror(index('Internal Staffing Calculator'!B$8:B23500,match(F12570,'Internal Staffing Calculator'!E$8:E23500,0)), "Not In Budget"),"")</f>
        <v/>
      </c>
      <c r="I12570" s="184"/>
      <c r="J12570" s="184"/>
      <c r="K12570" s="184"/>
      <c r="L12570" s="183"/>
    </row>
    <row r="12571">
      <c r="A12571" s="454"/>
      <c r="B12571" s="927"/>
      <c r="C12571" s="580"/>
      <c r="D12571" s="939"/>
      <c r="E12571" s="940"/>
      <c r="F12571" s="941"/>
      <c r="G12571" s="937" t="str">
        <f t="array" ref="G12571">xlookup(F12571,'Internal Staffing Calculator'!E:E,'Internal Staffing Calculator'!C:C,"")</f>
        <v/>
      </c>
      <c r="H12571" s="932" t="str">
        <f t="array" ref="H12571">if(F12571&lt;&gt;"", iferror(index('Internal Staffing Calculator'!B$8:B23500,match(F12571,'Internal Staffing Calculator'!E$8:E23500,0)), "Not In Budget"),"")</f>
        <v/>
      </c>
      <c r="I12571" s="184"/>
      <c r="J12571" s="184"/>
      <c r="K12571" s="184"/>
      <c r="L12571" s="183"/>
    </row>
    <row r="12572">
      <c r="A12572" s="454"/>
      <c r="B12572" s="927"/>
      <c r="C12572" s="580"/>
      <c r="D12572" s="939"/>
      <c r="E12572" s="940"/>
      <c r="F12572" s="941"/>
      <c r="G12572" s="937" t="str">
        <f t="array" ref="G12572">xlookup(F12572,'Internal Staffing Calculator'!E:E,'Internal Staffing Calculator'!C:C,"")</f>
        <v/>
      </c>
      <c r="H12572" s="932" t="str">
        <f t="array" ref="H12572">if(F12572&lt;&gt;"", iferror(index('Internal Staffing Calculator'!B$8:B23500,match(F12572,'Internal Staffing Calculator'!E$8:E23500,0)), "Not In Budget"),"")</f>
        <v/>
      </c>
      <c r="I12572" s="184"/>
      <c r="J12572" s="184"/>
      <c r="K12572" s="184"/>
      <c r="L12572" s="183"/>
    </row>
    <row r="12573">
      <c r="A12573" s="454"/>
      <c r="B12573" s="927"/>
      <c r="C12573" s="580"/>
      <c r="D12573" s="939"/>
      <c r="E12573" s="940"/>
      <c r="F12573" s="941"/>
      <c r="G12573" s="937" t="str">
        <f t="array" ref="G12573">xlookup(F12573,'Internal Staffing Calculator'!E:E,'Internal Staffing Calculator'!C:C,"")</f>
        <v/>
      </c>
      <c r="H12573" s="932" t="str">
        <f t="array" ref="H12573">if(F12573&lt;&gt;"", iferror(index('Internal Staffing Calculator'!B$8:B23500,match(F12573,'Internal Staffing Calculator'!E$8:E23500,0)), "Not In Budget"),"")</f>
        <v/>
      </c>
      <c r="I12573" s="184"/>
      <c r="J12573" s="184"/>
      <c r="K12573" s="184"/>
      <c r="L12573" s="183"/>
    </row>
    <row r="12574">
      <c r="A12574" s="454"/>
      <c r="B12574" s="927"/>
      <c r="C12574" s="580"/>
      <c r="D12574" s="939"/>
      <c r="E12574" s="940"/>
      <c r="F12574" s="941"/>
      <c r="G12574" s="937" t="str">
        <f t="array" ref="G12574">xlookup(F12574,'Internal Staffing Calculator'!E:E,'Internal Staffing Calculator'!C:C,"")</f>
        <v/>
      </c>
      <c r="H12574" s="932" t="str">
        <f t="array" ref="H12574">if(F12574&lt;&gt;"", iferror(index('Internal Staffing Calculator'!B$8:B23500,match(F12574,'Internal Staffing Calculator'!E$8:E23500,0)), "Not In Budget"),"")</f>
        <v/>
      </c>
      <c r="I12574" s="184"/>
      <c r="J12574" s="184"/>
      <c r="K12574" s="184"/>
      <c r="L12574" s="183"/>
    </row>
    <row r="12575">
      <c r="A12575" s="454"/>
      <c r="B12575" s="927"/>
      <c r="C12575" s="580"/>
      <c r="D12575" s="939"/>
      <c r="E12575" s="940"/>
      <c r="F12575" s="941"/>
      <c r="G12575" s="937" t="str">
        <f t="array" ref="G12575">xlookup(F12575,'Internal Staffing Calculator'!E:E,'Internal Staffing Calculator'!C:C,"")</f>
        <v/>
      </c>
      <c r="H12575" s="932" t="str">
        <f t="array" ref="H12575">if(F12575&lt;&gt;"", iferror(index('Internal Staffing Calculator'!B$8:B23500,match(F12575,'Internal Staffing Calculator'!E$8:E23500,0)), "Not In Budget"),"")</f>
        <v/>
      </c>
      <c r="I12575" s="184"/>
      <c r="J12575" s="184"/>
      <c r="K12575" s="184"/>
      <c r="L12575" s="183"/>
    </row>
    <row r="12576">
      <c r="A12576" s="454"/>
      <c r="B12576" s="927"/>
      <c r="C12576" s="580"/>
      <c r="D12576" s="939"/>
      <c r="E12576" s="940"/>
      <c r="F12576" s="941"/>
      <c r="G12576" s="937" t="str">
        <f t="array" ref="G12576">xlookup(F12576,'Internal Staffing Calculator'!E:E,'Internal Staffing Calculator'!C:C,"")</f>
        <v/>
      </c>
      <c r="H12576" s="932" t="str">
        <f t="array" ref="H12576">if(F12576&lt;&gt;"", iferror(index('Internal Staffing Calculator'!B$8:B23500,match(F12576,'Internal Staffing Calculator'!E$8:E23500,0)), "Not In Budget"),"")</f>
        <v/>
      </c>
      <c r="I12576" s="184"/>
      <c r="J12576" s="184"/>
      <c r="K12576" s="184"/>
      <c r="L12576" s="183"/>
    </row>
    <row r="12577">
      <c r="A12577" s="454"/>
      <c r="B12577" s="927"/>
      <c r="C12577" s="580"/>
      <c r="D12577" s="939"/>
      <c r="E12577" s="940"/>
      <c r="F12577" s="941"/>
      <c r="G12577" s="937" t="str">
        <f t="array" ref="G12577">xlookup(F12577,'Internal Staffing Calculator'!E:E,'Internal Staffing Calculator'!C:C,"")</f>
        <v/>
      </c>
      <c r="H12577" s="932" t="str">
        <f t="array" ref="H12577">if(F12577&lt;&gt;"", iferror(index('Internal Staffing Calculator'!B$8:B23500,match(F12577,'Internal Staffing Calculator'!E$8:E23500,0)), "Not In Budget"),"")</f>
        <v/>
      </c>
      <c r="I12577" s="184"/>
      <c r="J12577" s="184"/>
      <c r="K12577" s="184"/>
      <c r="L12577" s="183"/>
    </row>
    <row r="12578">
      <c r="A12578" s="454"/>
      <c r="B12578" s="927"/>
      <c r="C12578" s="580"/>
      <c r="D12578" s="939"/>
      <c r="E12578" s="940"/>
      <c r="F12578" s="941"/>
      <c r="G12578" s="937" t="str">
        <f t="array" ref="G12578">xlookup(F12578,'Internal Staffing Calculator'!E:E,'Internal Staffing Calculator'!C:C,"")</f>
        <v/>
      </c>
      <c r="H12578" s="932" t="str">
        <f t="array" ref="H12578">if(F12578&lt;&gt;"", iferror(index('Internal Staffing Calculator'!B$8:B23500,match(F12578,'Internal Staffing Calculator'!E$8:E23500,0)), "Not In Budget"),"")</f>
        <v/>
      </c>
      <c r="I12578" s="184"/>
      <c r="J12578" s="184"/>
      <c r="K12578" s="184"/>
      <c r="L12578" s="183"/>
    </row>
    <row r="12579">
      <c r="A12579" s="454"/>
      <c r="B12579" s="927"/>
      <c r="C12579" s="580"/>
      <c r="D12579" s="939"/>
      <c r="E12579" s="940"/>
      <c r="F12579" s="941"/>
      <c r="G12579" s="937" t="str">
        <f t="array" ref="G12579">xlookup(F12579,'Internal Staffing Calculator'!E:E,'Internal Staffing Calculator'!C:C,"")</f>
        <v/>
      </c>
      <c r="H12579" s="932" t="str">
        <f t="array" ref="H12579">if(F12579&lt;&gt;"", iferror(index('Internal Staffing Calculator'!B$8:B23500,match(F12579,'Internal Staffing Calculator'!E$8:E23500,0)), "Not In Budget"),"")</f>
        <v/>
      </c>
      <c r="I12579" s="184"/>
      <c r="J12579" s="184"/>
      <c r="K12579" s="184"/>
      <c r="L12579" s="183"/>
    </row>
    <row r="12580">
      <c r="A12580" s="454"/>
      <c r="B12580" s="927"/>
      <c r="C12580" s="580"/>
      <c r="D12580" s="939"/>
      <c r="E12580" s="940"/>
      <c r="F12580" s="941"/>
      <c r="G12580" s="937" t="str">
        <f t="array" ref="G12580">xlookup(F12580,'Internal Staffing Calculator'!E:E,'Internal Staffing Calculator'!C:C,"")</f>
        <v/>
      </c>
      <c r="H12580" s="932" t="str">
        <f t="array" ref="H12580">if(F12580&lt;&gt;"", iferror(index('Internal Staffing Calculator'!B$8:B23500,match(F12580,'Internal Staffing Calculator'!E$8:E23500,0)), "Not In Budget"),"")</f>
        <v/>
      </c>
      <c r="I12580" s="184"/>
      <c r="J12580" s="184"/>
      <c r="K12580" s="184"/>
      <c r="L12580" s="183"/>
    </row>
    <row r="12581">
      <c r="A12581" s="454"/>
      <c r="B12581" s="927"/>
      <c r="C12581" s="580"/>
      <c r="D12581" s="939"/>
      <c r="E12581" s="940"/>
      <c r="F12581" s="941"/>
      <c r="G12581" s="937" t="str">
        <f t="array" ref="G12581">xlookup(F12581,'Internal Staffing Calculator'!E:E,'Internal Staffing Calculator'!C:C,"")</f>
        <v/>
      </c>
      <c r="H12581" s="932" t="str">
        <f t="array" ref="H12581">if(F12581&lt;&gt;"", iferror(index('Internal Staffing Calculator'!B$8:B23500,match(F12581,'Internal Staffing Calculator'!E$8:E23500,0)), "Not In Budget"),"")</f>
        <v/>
      </c>
      <c r="I12581" s="184"/>
      <c r="J12581" s="184"/>
      <c r="K12581" s="184"/>
      <c r="L12581" s="183"/>
    </row>
    <row r="12582">
      <c r="A12582" s="454"/>
      <c r="B12582" s="927"/>
      <c r="C12582" s="580"/>
      <c r="D12582" s="939"/>
      <c r="E12582" s="940"/>
      <c r="F12582" s="941"/>
      <c r="G12582" s="937" t="str">
        <f t="array" ref="G12582">xlookup(F12582,'Internal Staffing Calculator'!E:E,'Internal Staffing Calculator'!C:C,"")</f>
        <v/>
      </c>
      <c r="H12582" s="932" t="str">
        <f t="array" ref="H12582">if(F12582&lt;&gt;"", iferror(index('Internal Staffing Calculator'!B$8:B23500,match(F12582,'Internal Staffing Calculator'!E$8:E23500,0)), "Not In Budget"),"")</f>
        <v/>
      </c>
      <c r="I12582" s="184"/>
      <c r="J12582" s="184"/>
      <c r="K12582" s="184"/>
      <c r="L12582" s="183"/>
    </row>
    <row r="12583">
      <c r="A12583" s="454"/>
      <c r="B12583" s="927"/>
      <c r="C12583" s="580"/>
      <c r="D12583" s="939"/>
      <c r="E12583" s="940"/>
      <c r="F12583" s="941"/>
      <c r="G12583" s="937" t="str">
        <f t="array" ref="G12583">xlookup(F12583,'Internal Staffing Calculator'!E:E,'Internal Staffing Calculator'!C:C,"")</f>
        <v/>
      </c>
      <c r="H12583" s="932" t="str">
        <f t="array" ref="H12583">if(F12583&lt;&gt;"", iferror(index('Internal Staffing Calculator'!B$8:B23500,match(F12583,'Internal Staffing Calculator'!E$8:E23500,0)), "Not In Budget"),"")</f>
        <v/>
      </c>
      <c r="I12583" s="184"/>
      <c r="J12583" s="184"/>
      <c r="K12583" s="184"/>
      <c r="L12583" s="183"/>
    </row>
    <row r="12584">
      <c r="A12584" s="454"/>
      <c r="B12584" s="927"/>
      <c r="C12584" s="580"/>
      <c r="D12584" s="939"/>
      <c r="E12584" s="940"/>
      <c r="F12584" s="941"/>
      <c r="G12584" s="937" t="str">
        <f t="array" ref="G12584">xlookup(F12584,'Internal Staffing Calculator'!E:E,'Internal Staffing Calculator'!C:C,"")</f>
        <v/>
      </c>
      <c r="H12584" s="932" t="str">
        <f t="array" ref="H12584">if(F12584&lt;&gt;"", iferror(index('Internal Staffing Calculator'!B$8:B23500,match(F12584,'Internal Staffing Calculator'!E$8:E23500,0)), "Not In Budget"),"")</f>
        <v/>
      </c>
      <c r="I12584" s="184"/>
      <c r="J12584" s="184"/>
      <c r="K12584" s="184"/>
      <c r="L12584" s="183"/>
    </row>
    <row r="12585">
      <c r="A12585" s="454"/>
      <c r="B12585" s="927"/>
      <c r="C12585" s="580"/>
      <c r="D12585" s="939"/>
      <c r="E12585" s="940"/>
      <c r="F12585" s="941"/>
      <c r="G12585" s="937" t="str">
        <f t="array" ref="G12585">xlookup(F12585,'Internal Staffing Calculator'!E:E,'Internal Staffing Calculator'!C:C,"")</f>
        <v/>
      </c>
      <c r="H12585" s="932" t="str">
        <f t="array" ref="H12585">if(F12585&lt;&gt;"", iferror(index('Internal Staffing Calculator'!B$8:B23500,match(F12585,'Internal Staffing Calculator'!E$8:E23500,0)), "Not In Budget"),"")</f>
        <v/>
      </c>
      <c r="I12585" s="184"/>
      <c r="J12585" s="184"/>
      <c r="K12585" s="184"/>
      <c r="L12585" s="183"/>
    </row>
    <row r="12586">
      <c r="A12586" s="454"/>
      <c r="B12586" s="927"/>
      <c r="C12586" s="580"/>
      <c r="D12586" s="939"/>
      <c r="E12586" s="940"/>
      <c r="F12586" s="941"/>
      <c r="G12586" s="937" t="str">
        <f t="array" ref="G12586">xlookup(F12586,'Internal Staffing Calculator'!E:E,'Internal Staffing Calculator'!C:C,"")</f>
        <v/>
      </c>
      <c r="H12586" s="932" t="str">
        <f t="array" ref="H12586">if(F12586&lt;&gt;"", iferror(index('Internal Staffing Calculator'!B$8:B23500,match(F12586,'Internal Staffing Calculator'!E$8:E23500,0)), "Not In Budget"),"")</f>
        <v/>
      </c>
      <c r="I12586" s="184"/>
      <c r="J12586" s="184"/>
      <c r="K12586" s="184"/>
      <c r="L12586" s="183"/>
    </row>
    <row r="12587">
      <c r="A12587" s="454"/>
      <c r="B12587" s="927"/>
      <c r="C12587" s="580"/>
      <c r="D12587" s="939"/>
      <c r="E12587" s="940"/>
      <c r="F12587" s="941"/>
      <c r="G12587" s="937" t="str">
        <f t="array" ref="G12587">xlookup(F12587,'Internal Staffing Calculator'!E:E,'Internal Staffing Calculator'!C:C,"")</f>
        <v/>
      </c>
      <c r="H12587" s="932" t="str">
        <f t="array" ref="H12587">if(F12587&lt;&gt;"", iferror(index('Internal Staffing Calculator'!B$8:B23500,match(F12587,'Internal Staffing Calculator'!E$8:E23500,0)), "Not In Budget"),"")</f>
        <v/>
      </c>
      <c r="I12587" s="184"/>
      <c r="J12587" s="184"/>
      <c r="K12587" s="184"/>
      <c r="L12587" s="183"/>
    </row>
    <row r="12588">
      <c r="A12588" s="454"/>
      <c r="B12588" s="927"/>
      <c r="C12588" s="580"/>
      <c r="D12588" s="939"/>
      <c r="E12588" s="940"/>
      <c r="F12588" s="941"/>
      <c r="G12588" s="937" t="str">
        <f t="array" ref="G12588">xlookup(F12588,'Internal Staffing Calculator'!E:E,'Internal Staffing Calculator'!C:C,"")</f>
        <v/>
      </c>
      <c r="H12588" s="932" t="str">
        <f t="array" ref="H12588">if(F12588&lt;&gt;"", iferror(index('Internal Staffing Calculator'!B$8:B23500,match(F12588,'Internal Staffing Calculator'!E$8:E23500,0)), "Not In Budget"),"")</f>
        <v/>
      </c>
      <c r="I12588" s="184"/>
      <c r="J12588" s="184"/>
      <c r="K12588" s="184"/>
      <c r="L12588" s="183"/>
    </row>
    <row r="12589">
      <c r="A12589" s="454"/>
      <c r="B12589" s="927"/>
      <c r="C12589" s="580"/>
      <c r="D12589" s="939"/>
      <c r="E12589" s="940"/>
      <c r="F12589" s="941"/>
      <c r="G12589" s="937" t="str">
        <f t="array" ref="G12589">xlookup(F12589,'Internal Staffing Calculator'!E:E,'Internal Staffing Calculator'!C:C,"")</f>
        <v/>
      </c>
      <c r="H12589" s="932" t="str">
        <f t="array" ref="H12589">if(F12589&lt;&gt;"", iferror(index('Internal Staffing Calculator'!B$8:B23500,match(F12589,'Internal Staffing Calculator'!E$8:E23500,0)), "Not In Budget"),"")</f>
        <v/>
      </c>
      <c r="I12589" s="184"/>
      <c r="J12589" s="184"/>
      <c r="K12589" s="184"/>
      <c r="L12589" s="183"/>
    </row>
    <row r="12590">
      <c r="A12590" s="454"/>
      <c r="B12590" s="927"/>
      <c r="C12590" s="580"/>
      <c r="D12590" s="939"/>
      <c r="E12590" s="940"/>
      <c r="F12590" s="941"/>
      <c r="G12590" s="937" t="str">
        <f t="array" ref="G12590">xlookup(F12590,'Internal Staffing Calculator'!E:E,'Internal Staffing Calculator'!C:C,"")</f>
        <v/>
      </c>
      <c r="H12590" s="932" t="str">
        <f t="array" ref="H12590">if(F12590&lt;&gt;"", iferror(index('Internal Staffing Calculator'!B$8:B23500,match(F12590,'Internal Staffing Calculator'!E$8:E23500,0)), "Not In Budget"),"")</f>
        <v/>
      </c>
      <c r="I12590" s="184"/>
      <c r="J12590" s="184"/>
      <c r="K12590" s="184"/>
      <c r="L12590" s="183"/>
    </row>
    <row r="12591">
      <c r="A12591" s="454"/>
      <c r="B12591" s="927"/>
      <c r="C12591" s="580"/>
      <c r="D12591" s="939"/>
      <c r="E12591" s="940"/>
      <c r="F12591" s="941"/>
      <c r="G12591" s="937" t="str">
        <f t="array" ref="G12591">xlookup(F12591,'Internal Staffing Calculator'!E:E,'Internal Staffing Calculator'!C:C,"")</f>
        <v/>
      </c>
      <c r="H12591" s="932" t="str">
        <f t="array" ref="H12591">if(F12591&lt;&gt;"", iferror(index('Internal Staffing Calculator'!B$8:B23500,match(F12591,'Internal Staffing Calculator'!E$8:E23500,0)), "Not In Budget"),"")</f>
        <v/>
      </c>
      <c r="I12591" s="184"/>
      <c r="J12591" s="184"/>
      <c r="K12591" s="184"/>
      <c r="L12591" s="183"/>
    </row>
    <row r="12592">
      <c r="A12592" s="454"/>
      <c r="B12592" s="927"/>
      <c r="C12592" s="580"/>
      <c r="D12592" s="939"/>
      <c r="E12592" s="940"/>
      <c r="F12592" s="941"/>
      <c r="G12592" s="937" t="str">
        <f t="array" ref="G12592">xlookup(F12592,'Internal Staffing Calculator'!E:E,'Internal Staffing Calculator'!C:C,"")</f>
        <v/>
      </c>
      <c r="H12592" s="932" t="str">
        <f t="array" ref="H12592">if(F12592&lt;&gt;"", iferror(index('Internal Staffing Calculator'!B$8:B23500,match(F12592,'Internal Staffing Calculator'!E$8:E23500,0)), "Not In Budget"),"")</f>
        <v/>
      </c>
      <c r="I12592" s="184"/>
      <c r="J12592" s="184"/>
      <c r="K12592" s="184"/>
      <c r="L12592" s="183"/>
    </row>
    <row r="12593">
      <c r="A12593" s="454"/>
      <c r="B12593" s="927"/>
      <c r="C12593" s="580"/>
      <c r="D12593" s="939"/>
      <c r="E12593" s="940"/>
      <c r="F12593" s="941"/>
      <c r="G12593" s="937" t="str">
        <f t="array" ref="G12593">xlookup(F12593,'Internal Staffing Calculator'!E:E,'Internal Staffing Calculator'!C:C,"")</f>
        <v/>
      </c>
      <c r="H12593" s="932" t="str">
        <f t="array" ref="H12593">if(F12593&lt;&gt;"", iferror(index('Internal Staffing Calculator'!B$8:B23500,match(F12593,'Internal Staffing Calculator'!E$8:E23500,0)), "Not In Budget"),"")</f>
        <v/>
      </c>
      <c r="I12593" s="184"/>
      <c r="J12593" s="184"/>
      <c r="K12593" s="184"/>
      <c r="L12593" s="183"/>
    </row>
    <row r="12594">
      <c r="A12594" s="454"/>
      <c r="B12594" s="927"/>
      <c r="C12594" s="580"/>
      <c r="D12594" s="939"/>
      <c r="E12594" s="940"/>
      <c r="F12594" s="941"/>
      <c r="G12594" s="937" t="str">
        <f t="array" ref="G12594">xlookup(F12594,'Internal Staffing Calculator'!E:E,'Internal Staffing Calculator'!C:C,"")</f>
        <v/>
      </c>
      <c r="H12594" s="932" t="str">
        <f t="array" ref="H12594">if(F12594&lt;&gt;"", iferror(index('Internal Staffing Calculator'!B$8:B23500,match(F12594,'Internal Staffing Calculator'!E$8:E23500,0)), "Not In Budget"),"")</f>
        <v/>
      </c>
      <c r="I12594" s="184"/>
      <c r="J12594" s="184"/>
      <c r="K12594" s="184"/>
      <c r="L12594" s="183"/>
    </row>
    <row r="12595">
      <c r="A12595" s="454"/>
      <c r="B12595" s="927"/>
      <c r="C12595" s="580"/>
      <c r="D12595" s="939"/>
      <c r="E12595" s="940"/>
      <c r="F12595" s="941"/>
      <c r="G12595" s="937" t="str">
        <f t="array" ref="G12595">xlookup(F12595,'Internal Staffing Calculator'!E:E,'Internal Staffing Calculator'!C:C,"")</f>
        <v/>
      </c>
      <c r="H12595" s="932" t="str">
        <f t="array" ref="H12595">if(F12595&lt;&gt;"", iferror(index('Internal Staffing Calculator'!B$8:B23500,match(F12595,'Internal Staffing Calculator'!E$8:E23500,0)), "Not In Budget"),"")</f>
        <v/>
      </c>
      <c r="I12595" s="184"/>
      <c r="J12595" s="184"/>
      <c r="K12595" s="184"/>
      <c r="L12595" s="183"/>
    </row>
    <row r="12596">
      <c r="A12596" s="454"/>
      <c r="B12596" s="927"/>
      <c r="C12596" s="580"/>
      <c r="D12596" s="939"/>
      <c r="E12596" s="940"/>
      <c r="F12596" s="941"/>
      <c r="G12596" s="937" t="str">
        <f t="array" ref="G12596">xlookup(F12596,'Internal Staffing Calculator'!E:E,'Internal Staffing Calculator'!C:C,"")</f>
        <v/>
      </c>
      <c r="H12596" s="932" t="str">
        <f t="array" ref="H12596">if(F12596&lt;&gt;"", iferror(index('Internal Staffing Calculator'!B$8:B23500,match(F12596,'Internal Staffing Calculator'!E$8:E23500,0)), "Not In Budget"),"")</f>
        <v/>
      </c>
      <c r="I12596" s="184"/>
      <c r="J12596" s="184"/>
      <c r="K12596" s="184"/>
      <c r="L12596" s="183"/>
    </row>
    <row r="12597">
      <c r="A12597" s="454"/>
      <c r="B12597" s="927"/>
      <c r="C12597" s="580"/>
      <c r="D12597" s="939"/>
      <c r="E12597" s="940"/>
      <c r="F12597" s="941"/>
      <c r="G12597" s="937" t="str">
        <f t="array" ref="G12597">xlookup(F12597,'Internal Staffing Calculator'!E:E,'Internal Staffing Calculator'!C:C,"")</f>
        <v/>
      </c>
      <c r="H12597" s="932" t="str">
        <f t="array" ref="H12597">if(F12597&lt;&gt;"", iferror(index('Internal Staffing Calculator'!B$8:B23500,match(F12597,'Internal Staffing Calculator'!E$8:E23500,0)), "Not In Budget"),"")</f>
        <v/>
      </c>
      <c r="I12597" s="184"/>
      <c r="J12597" s="184"/>
      <c r="K12597" s="184"/>
      <c r="L12597" s="183"/>
    </row>
    <row r="12598">
      <c r="A12598" s="454"/>
      <c r="B12598" s="927"/>
      <c r="C12598" s="580"/>
      <c r="D12598" s="939"/>
      <c r="E12598" s="940"/>
      <c r="F12598" s="941"/>
      <c r="G12598" s="937" t="str">
        <f t="array" ref="G12598">xlookup(F12598,'Internal Staffing Calculator'!E:E,'Internal Staffing Calculator'!C:C,"")</f>
        <v/>
      </c>
      <c r="H12598" s="932" t="str">
        <f t="array" ref="H12598">if(F12598&lt;&gt;"", iferror(index('Internal Staffing Calculator'!B$8:B23500,match(F12598,'Internal Staffing Calculator'!E$8:E23500,0)), "Not In Budget"),"")</f>
        <v/>
      </c>
      <c r="I12598" s="184"/>
      <c r="J12598" s="184"/>
      <c r="K12598" s="184"/>
      <c r="L12598" s="183"/>
    </row>
    <row r="12599">
      <c r="A12599" s="454"/>
      <c r="B12599" s="927"/>
      <c r="C12599" s="580"/>
      <c r="D12599" s="939"/>
      <c r="E12599" s="940"/>
      <c r="F12599" s="941"/>
      <c r="G12599" s="937" t="str">
        <f t="array" ref="G12599">xlookup(F12599,'Internal Staffing Calculator'!E:E,'Internal Staffing Calculator'!C:C,"")</f>
        <v/>
      </c>
      <c r="H12599" s="932" t="str">
        <f t="array" ref="H12599">if(F12599&lt;&gt;"", iferror(index('Internal Staffing Calculator'!B$8:B23500,match(F12599,'Internal Staffing Calculator'!E$8:E23500,0)), "Not In Budget"),"")</f>
        <v/>
      </c>
      <c r="I12599" s="184"/>
      <c r="J12599" s="184"/>
      <c r="K12599" s="184"/>
      <c r="L12599" s="183"/>
    </row>
    <row r="12600">
      <c r="A12600" s="454"/>
      <c r="B12600" s="927"/>
      <c r="C12600" s="580"/>
      <c r="D12600" s="939"/>
      <c r="E12600" s="940"/>
      <c r="F12600" s="941"/>
      <c r="G12600" s="937" t="str">
        <f t="array" ref="G12600">xlookup(F12600,'Internal Staffing Calculator'!E:E,'Internal Staffing Calculator'!C:C,"")</f>
        <v/>
      </c>
      <c r="H12600" s="932" t="str">
        <f t="array" ref="H12600">if(F12600&lt;&gt;"", iferror(index('Internal Staffing Calculator'!B$8:B23500,match(F12600,'Internal Staffing Calculator'!E$8:E23500,0)), "Not In Budget"),"")</f>
        <v/>
      </c>
      <c r="I12600" s="184"/>
      <c r="J12600" s="184"/>
      <c r="K12600" s="184"/>
      <c r="L12600" s="183"/>
    </row>
    <row r="12601">
      <c r="A12601" s="454"/>
      <c r="B12601" s="927"/>
      <c r="C12601" s="580"/>
      <c r="D12601" s="939"/>
      <c r="E12601" s="940"/>
      <c r="F12601" s="941"/>
      <c r="G12601" s="937" t="str">
        <f t="array" ref="G12601">xlookup(F12601,'Internal Staffing Calculator'!E:E,'Internal Staffing Calculator'!C:C,"")</f>
        <v/>
      </c>
      <c r="H12601" s="932" t="str">
        <f t="array" ref="H12601">if(F12601&lt;&gt;"", iferror(index('Internal Staffing Calculator'!B$8:B23500,match(F12601,'Internal Staffing Calculator'!E$8:E23500,0)), "Not In Budget"),"")</f>
        <v/>
      </c>
      <c r="I12601" s="184"/>
      <c r="J12601" s="184"/>
      <c r="K12601" s="184"/>
      <c r="L12601" s="183"/>
    </row>
    <row r="12602">
      <c r="A12602" s="454"/>
      <c r="B12602" s="927"/>
      <c r="C12602" s="580"/>
      <c r="D12602" s="939"/>
      <c r="E12602" s="940"/>
      <c r="F12602" s="941"/>
      <c r="G12602" s="937" t="str">
        <f t="array" ref="G12602">xlookup(F12602,'Internal Staffing Calculator'!E:E,'Internal Staffing Calculator'!C:C,"")</f>
        <v/>
      </c>
      <c r="H12602" s="932" t="str">
        <f t="array" ref="H12602">if(F12602&lt;&gt;"", iferror(index('Internal Staffing Calculator'!B$8:B23500,match(F12602,'Internal Staffing Calculator'!E$8:E23500,0)), "Not In Budget"),"")</f>
        <v/>
      </c>
      <c r="I12602" s="184"/>
      <c r="J12602" s="184"/>
      <c r="K12602" s="184"/>
      <c r="L12602" s="183"/>
    </row>
    <row r="12603">
      <c r="A12603" s="454"/>
      <c r="B12603" s="927"/>
      <c r="C12603" s="580"/>
      <c r="D12603" s="939"/>
      <c r="E12603" s="940"/>
      <c r="F12603" s="941"/>
      <c r="G12603" s="937" t="str">
        <f t="array" ref="G12603">xlookup(F12603,'Internal Staffing Calculator'!E:E,'Internal Staffing Calculator'!C:C,"")</f>
        <v/>
      </c>
      <c r="H12603" s="932" t="str">
        <f t="array" ref="H12603">if(F12603&lt;&gt;"", iferror(index('Internal Staffing Calculator'!B$8:B23500,match(F12603,'Internal Staffing Calculator'!E$8:E23500,0)), "Not In Budget"),"")</f>
        <v/>
      </c>
      <c r="I12603" s="184"/>
      <c r="J12603" s="184"/>
      <c r="K12603" s="184"/>
      <c r="L12603" s="183"/>
    </row>
    <row r="12604">
      <c r="A12604" s="454"/>
      <c r="B12604" s="927"/>
      <c r="C12604" s="580"/>
      <c r="D12604" s="939"/>
      <c r="E12604" s="940"/>
      <c r="F12604" s="941"/>
      <c r="G12604" s="937" t="str">
        <f t="array" ref="G12604">xlookup(F12604,'Internal Staffing Calculator'!E:E,'Internal Staffing Calculator'!C:C,"")</f>
        <v/>
      </c>
      <c r="H12604" s="932" t="str">
        <f t="array" ref="H12604">if(F12604&lt;&gt;"", iferror(index('Internal Staffing Calculator'!B$8:B23500,match(F12604,'Internal Staffing Calculator'!E$8:E23500,0)), "Not In Budget"),"")</f>
        <v/>
      </c>
      <c r="I12604" s="184"/>
      <c r="J12604" s="184"/>
      <c r="K12604" s="184"/>
      <c r="L12604" s="183"/>
    </row>
    <row r="12605">
      <c r="A12605" s="454"/>
      <c r="B12605" s="927"/>
      <c r="C12605" s="580"/>
      <c r="D12605" s="939"/>
      <c r="E12605" s="940"/>
      <c r="F12605" s="941"/>
      <c r="G12605" s="937" t="str">
        <f t="array" ref="G12605">xlookup(F12605,'Internal Staffing Calculator'!E:E,'Internal Staffing Calculator'!C:C,"")</f>
        <v/>
      </c>
      <c r="H12605" s="932" t="str">
        <f t="array" ref="H12605">if(F12605&lt;&gt;"", iferror(index('Internal Staffing Calculator'!B$8:B23500,match(F12605,'Internal Staffing Calculator'!E$8:E23500,0)), "Not In Budget"),"")</f>
        <v/>
      </c>
      <c r="I12605" s="184"/>
      <c r="J12605" s="184"/>
      <c r="K12605" s="184"/>
      <c r="L12605" s="183"/>
    </row>
    <row r="12606">
      <c r="A12606" s="454"/>
      <c r="B12606" s="927"/>
      <c r="C12606" s="580"/>
      <c r="D12606" s="939"/>
      <c r="E12606" s="940"/>
      <c r="F12606" s="941"/>
      <c r="G12606" s="937" t="str">
        <f t="array" ref="G12606">xlookup(F12606,'Internal Staffing Calculator'!E:E,'Internal Staffing Calculator'!C:C,"")</f>
        <v/>
      </c>
      <c r="H12606" s="932" t="str">
        <f t="array" ref="H12606">if(F12606&lt;&gt;"", iferror(index('Internal Staffing Calculator'!B$8:B23500,match(F12606,'Internal Staffing Calculator'!E$8:E23500,0)), "Not In Budget"),"")</f>
        <v/>
      </c>
      <c r="I12606" s="184"/>
      <c r="J12606" s="184"/>
      <c r="K12606" s="184"/>
      <c r="L12606" s="183"/>
    </row>
    <row r="12607">
      <c r="A12607" s="454"/>
      <c r="B12607" s="927"/>
      <c r="C12607" s="580"/>
      <c r="D12607" s="939"/>
      <c r="E12607" s="940"/>
      <c r="F12607" s="941"/>
      <c r="G12607" s="937" t="str">
        <f t="array" ref="G12607">xlookup(F12607,'Internal Staffing Calculator'!E:E,'Internal Staffing Calculator'!C:C,"")</f>
        <v/>
      </c>
      <c r="H12607" s="932" t="str">
        <f t="array" ref="H12607">if(F12607&lt;&gt;"", iferror(index('Internal Staffing Calculator'!B$8:B23500,match(F12607,'Internal Staffing Calculator'!E$8:E23500,0)), "Not In Budget"),"")</f>
        <v/>
      </c>
      <c r="I12607" s="184"/>
      <c r="J12607" s="184"/>
      <c r="K12607" s="184"/>
      <c r="L12607" s="183"/>
    </row>
    <row r="12608">
      <c r="A12608" s="454"/>
      <c r="B12608" s="927"/>
      <c r="C12608" s="580"/>
      <c r="D12608" s="939"/>
      <c r="E12608" s="940"/>
      <c r="F12608" s="941"/>
      <c r="G12608" s="937" t="str">
        <f t="array" ref="G12608">xlookup(F12608,'Internal Staffing Calculator'!E:E,'Internal Staffing Calculator'!C:C,"")</f>
        <v/>
      </c>
      <c r="H12608" s="932" t="str">
        <f t="array" ref="H12608">if(F12608&lt;&gt;"", iferror(index('Internal Staffing Calculator'!B$8:B23500,match(F12608,'Internal Staffing Calculator'!E$8:E23500,0)), "Not In Budget"),"")</f>
        <v/>
      </c>
      <c r="I12608" s="184"/>
      <c r="J12608" s="184"/>
      <c r="K12608" s="184"/>
      <c r="L12608" s="183"/>
    </row>
    <row r="12609">
      <c r="A12609" s="454"/>
      <c r="B12609" s="927"/>
      <c r="C12609" s="580"/>
      <c r="D12609" s="939"/>
      <c r="E12609" s="940"/>
      <c r="F12609" s="941"/>
      <c r="G12609" s="937" t="str">
        <f t="array" ref="G12609">xlookup(F12609,'Internal Staffing Calculator'!E:E,'Internal Staffing Calculator'!C:C,"")</f>
        <v/>
      </c>
      <c r="H12609" s="932" t="str">
        <f t="array" ref="H12609">if(F12609&lt;&gt;"", iferror(index('Internal Staffing Calculator'!B$8:B23500,match(F12609,'Internal Staffing Calculator'!E$8:E23500,0)), "Not In Budget"),"")</f>
        <v/>
      </c>
      <c r="I12609" s="184"/>
      <c r="J12609" s="184"/>
      <c r="K12609" s="184"/>
      <c r="L12609" s="183"/>
    </row>
    <row r="12610">
      <c r="A12610" s="454"/>
      <c r="B12610" s="927"/>
      <c r="C12610" s="580"/>
      <c r="D12610" s="939"/>
      <c r="E12610" s="940"/>
      <c r="F12610" s="941"/>
      <c r="G12610" s="937" t="str">
        <f t="array" ref="G12610">xlookup(F12610,'Internal Staffing Calculator'!E:E,'Internal Staffing Calculator'!C:C,"")</f>
        <v/>
      </c>
      <c r="H12610" s="932" t="str">
        <f t="array" ref="H12610">if(F12610&lt;&gt;"", iferror(index('Internal Staffing Calculator'!B$8:B23500,match(F12610,'Internal Staffing Calculator'!E$8:E23500,0)), "Not In Budget"),"")</f>
        <v/>
      </c>
      <c r="I12610" s="184"/>
      <c r="J12610" s="184"/>
      <c r="K12610" s="184"/>
      <c r="L12610" s="183"/>
    </row>
    <row r="12611">
      <c r="A12611" s="454"/>
      <c r="B12611" s="927"/>
      <c r="C12611" s="580"/>
      <c r="D12611" s="939"/>
      <c r="E12611" s="940"/>
      <c r="F12611" s="941"/>
      <c r="G12611" s="937" t="str">
        <f t="array" ref="G12611">xlookup(F12611,'Internal Staffing Calculator'!E:E,'Internal Staffing Calculator'!C:C,"")</f>
        <v/>
      </c>
      <c r="H12611" s="932" t="str">
        <f t="array" ref="H12611">if(F12611&lt;&gt;"", iferror(index('Internal Staffing Calculator'!B$8:B23500,match(F12611,'Internal Staffing Calculator'!E$8:E23500,0)), "Not In Budget"),"")</f>
        <v/>
      </c>
      <c r="I12611" s="184"/>
      <c r="J12611" s="184"/>
      <c r="K12611" s="184"/>
      <c r="L12611" s="183"/>
    </row>
    <row r="12612">
      <c r="A12612" s="454"/>
      <c r="B12612" s="927"/>
      <c r="C12612" s="580"/>
      <c r="D12612" s="939"/>
      <c r="E12612" s="940"/>
      <c r="F12612" s="941"/>
      <c r="G12612" s="937" t="str">
        <f t="array" ref="G12612">xlookup(F12612,'Internal Staffing Calculator'!E:E,'Internal Staffing Calculator'!C:C,"")</f>
        <v/>
      </c>
      <c r="H12612" s="932" t="str">
        <f t="array" ref="H12612">if(F12612&lt;&gt;"", iferror(index('Internal Staffing Calculator'!B$8:B23500,match(F12612,'Internal Staffing Calculator'!E$8:E23500,0)), "Not In Budget"),"")</f>
        <v/>
      </c>
      <c r="I12612" s="184"/>
      <c r="J12612" s="184"/>
      <c r="K12612" s="184"/>
      <c r="L12612" s="183"/>
    </row>
    <row r="12613">
      <c r="A12613" s="454"/>
      <c r="B12613" s="927"/>
      <c r="C12613" s="580"/>
      <c r="D12613" s="939"/>
      <c r="E12613" s="940"/>
      <c r="F12613" s="941"/>
      <c r="G12613" s="937" t="str">
        <f t="array" ref="G12613">xlookup(F12613,'Internal Staffing Calculator'!E:E,'Internal Staffing Calculator'!C:C,"")</f>
        <v/>
      </c>
      <c r="H12613" s="932" t="str">
        <f t="array" ref="H12613">if(F12613&lt;&gt;"", iferror(index('Internal Staffing Calculator'!B$8:B23500,match(F12613,'Internal Staffing Calculator'!E$8:E23500,0)), "Not In Budget"),"")</f>
        <v/>
      </c>
      <c r="I12613" s="184"/>
      <c r="J12613" s="184"/>
      <c r="K12613" s="184"/>
      <c r="L12613" s="183"/>
    </row>
    <row r="12614">
      <c r="A12614" s="454"/>
      <c r="B12614" s="927"/>
      <c r="C12614" s="580"/>
      <c r="D12614" s="939"/>
      <c r="E12614" s="940"/>
      <c r="F12614" s="941"/>
      <c r="G12614" s="937" t="str">
        <f t="array" ref="G12614">xlookup(F12614,'Internal Staffing Calculator'!E:E,'Internal Staffing Calculator'!C:C,"")</f>
        <v/>
      </c>
      <c r="H12614" s="932" t="str">
        <f t="array" ref="H12614">if(F12614&lt;&gt;"", iferror(index('Internal Staffing Calculator'!B$8:B23500,match(F12614,'Internal Staffing Calculator'!E$8:E23500,0)), "Not In Budget"),"")</f>
        <v/>
      </c>
      <c r="I12614" s="184"/>
      <c r="J12614" s="184"/>
      <c r="K12614" s="184"/>
      <c r="L12614" s="183"/>
    </row>
    <row r="12615">
      <c r="A12615" s="454"/>
      <c r="B12615" s="927"/>
      <c r="C12615" s="580"/>
      <c r="D12615" s="939"/>
      <c r="E12615" s="940"/>
      <c r="F12615" s="941"/>
      <c r="G12615" s="937" t="str">
        <f t="array" ref="G12615">xlookup(F12615,'Internal Staffing Calculator'!E:E,'Internal Staffing Calculator'!C:C,"")</f>
        <v/>
      </c>
      <c r="H12615" s="932" t="str">
        <f t="array" ref="H12615">if(F12615&lt;&gt;"", iferror(index('Internal Staffing Calculator'!B$8:B23500,match(F12615,'Internal Staffing Calculator'!E$8:E23500,0)), "Not In Budget"),"")</f>
        <v/>
      </c>
      <c r="I12615" s="184"/>
      <c r="J12615" s="184"/>
      <c r="K12615" s="184"/>
      <c r="L12615" s="183"/>
    </row>
    <row r="12616">
      <c r="A12616" s="454"/>
      <c r="B12616" s="927"/>
      <c r="C12616" s="580"/>
      <c r="D12616" s="939"/>
      <c r="E12616" s="940"/>
      <c r="F12616" s="941"/>
      <c r="G12616" s="937" t="str">
        <f t="array" ref="G12616">xlookup(F12616,'Internal Staffing Calculator'!E:E,'Internal Staffing Calculator'!C:C,"")</f>
        <v/>
      </c>
      <c r="H12616" s="932" t="str">
        <f t="array" ref="H12616">if(F12616&lt;&gt;"", iferror(index('Internal Staffing Calculator'!B$8:B23500,match(F12616,'Internal Staffing Calculator'!E$8:E23500,0)), "Not In Budget"),"")</f>
        <v/>
      </c>
      <c r="I12616" s="184"/>
      <c r="J12616" s="184"/>
      <c r="K12616" s="184"/>
      <c r="L12616" s="183"/>
    </row>
    <row r="12617">
      <c r="A12617" s="454"/>
      <c r="B12617" s="927"/>
      <c r="C12617" s="580"/>
      <c r="D12617" s="939"/>
      <c r="E12617" s="940"/>
      <c r="F12617" s="941"/>
      <c r="G12617" s="937" t="str">
        <f t="array" ref="G12617">xlookup(F12617,'Internal Staffing Calculator'!E:E,'Internal Staffing Calculator'!C:C,"")</f>
        <v/>
      </c>
      <c r="H12617" s="932" t="str">
        <f t="array" ref="H12617">if(F12617&lt;&gt;"", iferror(index('Internal Staffing Calculator'!B$8:B23500,match(F12617,'Internal Staffing Calculator'!E$8:E23500,0)), "Not In Budget"),"")</f>
        <v/>
      </c>
      <c r="I12617" s="184"/>
      <c r="J12617" s="184"/>
      <c r="K12617" s="184"/>
      <c r="L12617" s="183"/>
    </row>
    <row r="12618">
      <c r="A12618" s="454"/>
      <c r="B12618" s="927"/>
      <c r="C12618" s="580"/>
      <c r="D12618" s="939"/>
      <c r="E12618" s="940"/>
      <c r="F12618" s="941"/>
      <c r="G12618" s="937" t="str">
        <f t="array" ref="G12618">xlookup(F12618,'Internal Staffing Calculator'!E:E,'Internal Staffing Calculator'!C:C,"")</f>
        <v/>
      </c>
      <c r="H12618" s="932" t="str">
        <f t="array" ref="H12618">if(F12618&lt;&gt;"", iferror(index('Internal Staffing Calculator'!B$8:B23500,match(F12618,'Internal Staffing Calculator'!E$8:E23500,0)), "Not In Budget"),"")</f>
        <v/>
      </c>
      <c r="I12618" s="184"/>
      <c r="J12618" s="184"/>
      <c r="K12618" s="184"/>
      <c r="L12618" s="183"/>
    </row>
    <row r="12619">
      <c r="A12619" s="454"/>
      <c r="B12619" s="927"/>
      <c r="C12619" s="580"/>
      <c r="D12619" s="939"/>
      <c r="E12619" s="940"/>
      <c r="F12619" s="941"/>
      <c r="G12619" s="937" t="str">
        <f t="array" ref="G12619">xlookup(F12619,'Internal Staffing Calculator'!E:E,'Internal Staffing Calculator'!C:C,"")</f>
        <v/>
      </c>
      <c r="H12619" s="932" t="str">
        <f t="array" ref="H12619">if(F12619&lt;&gt;"", iferror(index('Internal Staffing Calculator'!B$8:B23500,match(F12619,'Internal Staffing Calculator'!E$8:E23500,0)), "Not In Budget"),"")</f>
        <v/>
      </c>
      <c r="I12619" s="184"/>
      <c r="J12619" s="184"/>
      <c r="K12619" s="184"/>
      <c r="L12619" s="183"/>
    </row>
    <row r="12620">
      <c r="A12620" s="454"/>
      <c r="B12620" s="927"/>
      <c r="C12620" s="580"/>
      <c r="D12620" s="939"/>
      <c r="E12620" s="940"/>
      <c r="F12620" s="941"/>
      <c r="G12620" s="937" t="str">
        <f t="array" ref="G12620">xlookup(F12620,'Internal Staffing Calculator'!E:E,'Internal Staffing Calculator'!C:C,"")</f>
        <v/>
      </c>
      <c r="H12620" s="932" t="str">
        <f t="array" ref="H12620">if(F12620&lt;&gt;"", iferror(index('Internal Staffing Calculator'!B$8:B23500,match(F12620,'Internal Staffing Calculator'!E$8:E23500,0)), "Not In Budget"),"")</f>
        <v/>
      </c>
      <c r="I12620" s="184"/>
      <c r="J12620" s="184"/>
      <c r="K12620" s="184"/>
      <c r="L12620" s="183"/>
    </row>
    <row r="12621">
      <c r="A12621" s="454"/>
      <c r="B12621" s="927"/>
      <c r="C12621" s="580"/>
      <c r="D12621" s="939"/>
      <c r="E12621" s="940"/>
      <c r="F12621" s="941"/>
      <c r="G12621" s="937" t="str">
        <f t="array" ref="G12621">xlookup(F12621,'Internal Staffing Calculator'!E:E,'Internal Staffing Calculator'!C:C,"")</f>
        <v/>
      </c>
      <c r="H12621" s="932" t="str">
        <f t="array" ref="H12621">if(F12621&lt;&gt;"", iferror(index('Internal Staffing Calculator'!B$8:B23500,match(F12621,'Internal Staffing Calculator'!E$8:E23500,0)), "Not In Budget"),"")</f>
        <v/>
      </c>
      <c r="I12621" s="184"/>
      <c r="J12621" s="184"/>
      <c r="K12621" s="184"/>
      <c r="L12621" s="183"/>
    </row>
    <row r="12622">
      <c r="A12622" s="454"/>
      <c r="B12622" s="927"/>
      <c r="C12622" s="580"/>
      <c r="D12622" s="939"/>
      <c r="E12622" s="940"/>
      <c r="F12622" s="941"/>
      <c r="G12622" s="937" t="str">
        <f t="array" ref="G12622">xlookup(F12622,'Internal Staffing Calculator'!E:E,'Internal Staffing Calculator'!C:C,"")</f>
        <v/>
      </c>
      <c r="H12622" s="932" t="str">
        <f t="array" ref="H12622">if(F12622&lt;&gt;"", iferror(index('Internal Staffing Calculator'!B$8:B23500,match(F12622,'Internal Staffing Calculator'!E$8:E23500,0)), "Not In Budget"),"")</f>
        <v/>
      </c>
      <c r="I12622" s="184"/>
      <c r="J12622" s="184"/>
      <c r="K12622" s="184"/>
      <c r="L12622" s="183"/>
    </row>
    <row r="12623">
      <c r="A12623" s="454"/>
      <c r="B12623" s="927"/>
      <c r="C12623" s="580"/>
      <c r="D12623" s="939"/>
      <c r="E12623" s="940"/>
      <c r="F12623" s="941"/>
      <c r="G12623" s="937" t="str">
        <f t="array" ref="G12623">xlookup(F12623,'Internal Staffing Calculator'!E:E,'Internal Staffing Calculator'!C:C,"")</f>
        <v/>
      </c>
      <c r="H12623" s="932" t="str">
        <f t="array" ref="H12623">if(F12623&lt;&gt;"", iferror(index('Internal Staffing Calculator'!B$8:B23500,match(F12623,'Internal Staffing Calculator'!E$8:E23500,0)), "Not In Budget"),"")</f>
        <v/>
      </c>
      <c r="I12623" s="184"/>
      <c r="J12623" s="184"/>
      <c r="K12623" s="184"/>
      <c r="L12623" s="183"/>
    </row>
    <row r="12624">
      <c r="A12624" s="454"/>
      <c r="B12624" s="927"/>
      <c r="C12624" s="580"/>
      <c r="D12624" s="939"/>
      <c r="E12624" s="940"/>
      <c r="F12624" s="941"/>
      <c r="G12624" s="937" t="str">
        <f t="array" ref="G12624">xlookup(F12624,'Internal Staffing Calculator'!E:E,'Internal Staffing Calculator'!C:C,"")</f>
        <v/>
      </c>
      <c r="H12624" s="932" t="str">
        <f t="array" ref="H12624">if(F12624&lt;&gt;"", iferror(index('Internal Staffing Calculator'!B$8:B23500,match(F12624,'Internal Staffing Calculator'!E$8:E23500,0)), "Not In Budget"),"")</f>
        <v/>
      </c>
      <c r="I12624" s="184"/>
      <c r="J12624" s="184"/>
      <c r="K12624" s="184"/>
      <c r="L12624" s="183"/>
    </row>
    <row r="12625">
      <c r="A12625" s="454"/>
      <c r="B12625" s="927"/>
      <c r="C12625" s="580"/>
      <c r="D12625" s="939"/>
      <c r="E12625" s="940"/>
      <c r="F12625" s="941"/>
      <c r="G12625" s="937" t="str">
        <f t="array" ref="G12625">xlookup(F12625,'Internal Staffing Calculator'!E:E,'Internal Staffing Calculator'!C:C,"")</f>
        <v/>
      </c>
      <c r="H12625" s="932" t="str">
        <f t="array" ref="H12625">if(F12625&lt;&gt;"", iferror(index('Internal Staffing Calculator'!B$8:B23500,match(F12625,'Internal Staffing Calculator'!E$8:E23500,0)), "Not In Budget"),"")</f>
        <v/>
      </c>
      <c r="I12625" s="184"/>
      <c r="J12625" s="184"/>
      <c r="K12625" s="184"/>
      <c r="L12625" s="183"/>
    </row>
    <row r="12626">
      <c r="A12626" s="454"/>
      <c r="B12626" s="927"/>
      <c r="C12626" s="580"/>
      <c r="D12626" s="939"/>
      <c r="E12626" s="940"/>
      <c r="F12626" s="941"/>
      <c r="G12626" s="937" t="str">
        <f t="array" ref="G12626">xlookup(F12626,'Internal Staffing Calculator'!E:E,'Internal Staffing Calculator'!C:C,"")</f>
        <v/>
      </c>
      <c r="H12626" s="932" t="str">
        <f t="array" ref="H12626">if(F12626&lt;&gt;"", iferror(index('Internal Staffing Calculator'!B$8:B23500,match(F12626,'Internal Staffing Calculator'!E$8:E23500,0)), "Not In Budget"),"")</f>
        <v/>
      </c>
      <c r="I12626" s="184"/>
      <c r="J12626" s="184"/>
      <c r="K12626" s="184"/>
      <c r="L12626" s="183"/>
    </row>
    <row r="12627">
      <c r="A12627" s="454"/>
      <c r="B12627" s="927"/>
      <c r="C12627" s="580"/>
      <c r="D12627" s="939"/>
      <c r="E12627" s="940"/>
      <c r="F12627" s="941"/>
      <c r="G12627" s="937" t="str">
        <f t="array" ref="G12627">xlookup(F12627,'Internal Staffing Calculator'!E:E,'Internal Staffing Calculator'!C:C,"")</f>
        <v/>
      </c>
      <c r="H12627" s="932" t="str">
        <f t="array" ref="H12627">if(F12627&lt;&gt;"", iferror(index('Internal Staffing Calculator'!B$8:B23500,match(F12627,'Internal Staffing Calculator'!E$8:E23500,0)), "Not In Budget"),"")</f>
        <v/>
      </c>
      <c r="I12627" s="184"/>
      <c r="J12627" s="184"/>
      <c r="K12627" s="184"/>
      <c r="L12627" s="183"/>
    </row>
    <row r="12628">
      <c r="A12628" s="454"/>
      <c r="B12628" s="927"/>
      <c r="C12628" s="580"/>
      <c r="D12628" s="939"/>
      <c r="E12628" s="940"/>
      <c r="F12628" s="941"/>
      <c r="G12628" s="937" t="str">
        <f t="array" ref="G12628">xlookup(F12628,'Internal Staffing Calculator'!E:E,'Internal Staffing Calculator'!C:C,"")</f>
        <v/>
      </c>
      <c r="H12628" s="932" t="str">
        <f t="array" ref="H12628">if(F12628&lt;&gt;"", iferror(index('Internal Staffing Calculator'!B$8:B23500,match(F12628,'Internal Staffing Calculator'!E$8:E23500,0)), "Not In Budget"),"")</f>
        <v/>
      </c>
      <c r="I12628" s="184"/>
      <c r="J12628" s="184"/>
      <c r="K12628" s="184"/>
      <c r="L12628" s="183"/>
    </row>
    <row r="12629">
      <c r="A12629" s="454"/>
      <c r="B12629" s="927"/>
      <c r="C12629" s="580"/>
      <c r="D12629" s="939"/>
      <c r="E12629" s="940"/>
      <c r="F12629" s="941"/>
      <c r="G12629" s="937" t="str">
        <f t="array" ref="G12629">xlookup(F12629,'Internal Staffing Calculator'!E:E,'Internal Staffing Calculator'!C:C,"")</f>
        <v/>
      </c>
      <c r="H12629" s="932" t="str">
        <f t="array" ref="H12629">if(F12629&lt;&gt;"", iferror(index('Internal Staffing Calculator'!B$8:B23500,match(F12629,'Internal Staffing Calculator'!E$8:E23500,0)), "Not In Budget"),"")</f>
        <v/>
      </c>
      <c r="I12629" s="184"/>
      <c r="J12629" s="184"/>
      <c r="K12629" s="184"/>
      <c r="L12629" s="183"/>
    </row>
    <row r="12630">
      <c r="A12630" s="454"/>
      <c r="B12630" s="927"/>
      <c r="C12630" s="580"/>
      <c r="D12630" s="939"/>
      <c r="E12630" s="940"/>
      <c r="F12630" s="941"/>
      <c r="G12630" s="937" t="str">
        <f t="array" ref="G12630">xlookup(F12630,'Internal Staffing Calculator'!E:E,'Internal Staffing Calculator'!C:C,"")</f>
        <v/>
      </c>
      <c r="H12630" s="932" t="str">
        <f t="array" ref="H12630">if(F12630&lt;&gt;"", iferror(index('Internal Staffing Calculator'!B$8:B23500,match(F12630,'Internal Staffing Calculator'!E$8:E23500,0)), "Not In Budget"),"")</f>
        <v/>
      </c>
      <c r="I12630" s="184"/>
      <c r="J12630" s="184"/>
      <c r="K12630" s="184"/>
      <c r="L12630" s="183"/>
    </row>
    <row r="12631">
      <c r="A12631" s="454"/>
      <c r="B12631" s="927"/>
      <c r="C12631" s="580"/>
      <c r="D12631" s="939"/>
      <c r="E12631" s="940"/>
      <c r="F12631" s="941"/>
      <c r="G12631" s="937" t="str">
        <f t="array" ref="G12631">xlookup(F12631,'Internal Staffing Calculator'!E:E,'Internal Staffing Calculator'!C:C,"")</f>
        <v/>
      </c>
      <c r="H12631" s="932" t="str">
        <f t="array" ref="H12631">if(F12631&lt;&gt;"", iferror(index('Internal Staffing Calculator'!B$8:B23500,match(F12631,'Internal Staffing Calculator'!E$8:E23500,0)), "Not In Budget"),"")</f>
        <v/>
      </c>
      <c r="I12631" s="184"/>
      <c r="J12631" s="184"/>
      <c r="K12631" s="184"/>
      <c r="L12631" s="183"/>
    </row>
    <row r="12632">
      <c r="A12632" s="454"/>
      <c r="B12632" s="927"/>
      <c r="C12632" s="580"/>
      <c r="D12632" s="939"/>
      <c r="E12632" s="940"/>
      <c r="F12632" s="941"/>
      <c r="G12632" s="937" t="str">
        <f t="array" ref="G12632">xlookup(F12632,'Internal Staffing Calculator'!E:E,'Internal Staffing Calculator'!C:C,"")</f>
        <v/>
      </c>
      <c r="H12632" s="932" t="str">
        <f t="array" ref="H12632">if(F12632&lt;&gt;"", iferror(index('Internal Staffing Calculator'!B$8:B23500,match(F12632,'Internal Staffing Calculator'!E$8:E23500,0)), "Not In Budget"),"")</f>
        <v/>
      </c>
      <c r="I12632" s="184"/>
      <c r="J12632" s="184"/>
      <c r="K12632" s="184"/>
      <c r="L12632" s="183"/>
    </row>
    <row r="12633">
      <c r="A12633" s="454"/>
      <c r="B12633" s="927"/>
      <c r="C12633" s="580"/>
      <c r="D12633" s="939"/>
      <c r="E12633" s="940"/>
      <c r="F12633" s="941"/>
      <c r="G12633" s="937" t="str">
        <f t="array" ref="G12633">xlookup(F12633,'Internal Staffing Calculator'!E:E,'Internal Staffing Calculator'!C:C,"")</f>
        <v/>
      </c>
      <c r="H12633" s="932" t="str">
        <f t="array" ref="H12633">if(F12633&lt;&gt;"", iferror(index('Internal Staffing Calculator'!B$8:B23500,match(F12633,'Internal Staffing Calculator'!E$8:E23500,0)), "Not In Budget"),"")</f>
        <v/>
      </c>
      <c r="I12633" s="184"/>
      <c r="J12633" s="184"/>
      <c r="K12633" s="184"/>
      <c r="L12633" s="183"/>
    </row>
    <row r="12634">
      <c r="A12634" s="454"/>
      <c r="B12634" s="927"/>
      <c r="C12634" s="580"/>
      <c r="D12634" s="939"/>
      <c r="E12634" s="940"/>
      <c r="F12634" s="941"/>
      <c r="G12634" s="937" t="str">
        <f t="array" ref="G12634">xlookup(F12634,'Internal Staffing Calculator'!E:E,'Internal Staffing Calculator'!C:C,"")</f>
        <v/>
      </c>
      <c r="H12634" s="932" t="str">
        <f t="array" ref="H12634">if(F12634&lt;&gt;"", iferror(index('Internal Staffing Calculator'!B$8:B23500,match(F12634,'Internal Staffing Calculator'!E$8:E23500,0)), "Not In Budget"),"")</f>
        <v/>
      </c>
      <c r="I12634" s="184"/>
      <c r="J12634" s="184"/>
      <c r="K12634" s="184"/>
      <c r="L12634" s="183"/>
    </row>
    <row r="12635">
      <c r="A12635" s="454"/>
      <c r="B12635" s="927"/>
      <c r="C12635" s="580"/>
      <c r="D12635" s="939"/>
      <c r="E12635" s="940"/>
      <c r="F12635" s="941"/>
      <c r="G12635" s="937" t="str">
        <f t="array" ref="G12635">xlookup(F12635,'Internal Staffing Calculator'!E:E,'Internal Staffing Calculator'!C:C,"")</f>
        <v/>
      </c>
      <c r="H12635" s="932" t="str">
        <f t="array" ref="H12635">if(F12635&lt;&gt;"", iferror(index('Internal Staffing Calculator'!B$8:B23500,match(F12635,'Internal Staffing Calculator'!E$8:E23500,0)), "Not In Budget"),"")</f>
        <v/>
      </c>
      <c r="I12635" s="184"/>
      <c r="J12635" s="184"/>
      <c r="K12635" s="184"/>
      <c r="L12635" s="183"/>
    </row>
    <row r="12636">
      <c r="A12636" s="454"/>
      <c r="B12636" s="927"/>
      <c r="C12636" s="580"/>
      <c r="D12636" s="939"/>
      <c r="E12636" s="940"/>
      <c r="F12636" s="941"/>
      <c r="G12636" s="937" t="str">
        <f t="array" ref="G12636">xlookup(F12636,'Internal Staffing Calculator'!E:E,'Internal Staffing Calculator'!C:C,"")</f>
        <v/>
      </c>
      <c r="H12636" s="932" t="str">
        <f t="array" ref="H12636">if(F12636&lt;&gt;"", iferror(index('Internal Staffing Calculator'!B$8:B23500,match(F12636,'Internal Staffing Calculator'!E$8:E23500,0)), "Not In Budget"),"")</f>
        <v/>
      </c>
      <c r="I12636" s="184"/>
      <c r="J12636" s="184"/>
      <c r="K12636" s="184"/>
      <c r="L12636" s="183"/>
    </row>
    <row r="12637">
      <c r="A12637" s="454"/>
      <c r="B12637" s="927"/>
      <c r="C12637" s="580"/>
      <c r="D12637" s="939"/>
      <c r="E12637" s="940"/>
      <c r="F12637" s="941"/>
      <c r="G12637" s="937" t="str">
        <f t="array" ref="G12637">xlookup(F12637,'Internal Staffing Calculator'!E:E,'Internal Staffing Calculator'!C:C,"")</f>
        <v/>
      </c>
      <c r="H12637" s="932" t="str">
        <f t="array" ref="H12637">if(F12637&lt;&gt;"", iferror(index('Internal Staffing Calculator'!B$8:B23500,match(F12637,'Internal Staffing Calculator'!E$8:E23500,0)), "Not In Budget"),"")</f>
        <v/>
      </c>
      <c r="I12637" s="184"/>
      <c r="J12637" s="184"/>
      <c r="K12637" s="184"/>
      <c r="L12637" s="183"/>
    </row>
    <row r="12638">
      <c r="A12638" s="454"/>
      <c r="B12638" s="927"/>
      <c r="C12638" s="580"/>
      <c r="D12638" s="939"/>
      <c r="E12638" s="940"/>
      <c r="F12638" s="941"/>
      <c r="G12638" s="937" t="str">
        <f t="array" ref="G12638">xlookup(F12638,'Internal Staffing Calculator'!E:E,'Internal Staffing Calculator'!C:C,"")</f>
        <v/>
      </c>
      <c r="H12638" s="932" t="str">
        <f t="array" ref="H12638">if(F12638&lt;&gt;"", iferror(index('Internal Staffing Calculator'!B$8:B23500,match(F12638,'Internal Staffing Calculator'!E$8:E23500,0)), "Not In Budget"),"")</f>
        <v/>
      </c>
      <c r="I12638" s="184"/>
      <c r="J12638" s="184"/>
      <c r="K12638" s="184"/>
      <c r="L12638" s="183"/>
    </row>
    <row r="12639">
      <c r="A12639" s="454"/>
      <c r="B12639" s="927"/>
      <c r="C12639" s="580"/>
      <c r="D12639" s="939"/>
      <c r="E12639" s="940"/>
      <c r="F12639" s="941"/>
      <c r="G12639" s="937" t="str">
        <f t="array" ref="G12639">xlookup(F12639,'Internal Staffing Calculator'!E:E,'Internal Staffing Calculator'!C:C,"")</f>
        <v/>
      </c>
      <c r="H12639" s="932" t="str">
        <f t="array" ref="H12639">if(F12639&lt;&gt;"", iferror(index('Internal Staffing Calculator'!B$8:B23500,match(F12639,'Internal Staffing Calculator'!E$8:E23500,0)), "Not In Budget"),"")</f>
        <v/>
      </c>
      <c r="I12639" s="184"/>
      <c r="J12639" s="184"/>
      <c r="K12639" s="184"/>
      <c r="L12639" s="183"/>
    </row>
    <row r="12640">
      <c r="A12640" s="454"/>
      <c r="B12640" s="927"/>
      <c r="C12640" s="580"/>
      <c r="D12640" s="939"/>
      <c r="E12640" s="940"/>
      <c r="F12640" s="941"/>
      <c r="G12640" s="937" t="str">
        <f t="array" ref="G12640">xlookup(F12640,'Internal Staffing Calculator'!E:E,'Internal Staffing Calculator'!C:C,"")</f>
        <v/>
      </c>
      <c r="H12640" s="932" t="str">
        <f t="array" ref="H12640">if(F12640&lt;&gt;"", iferror(index('Internal Staffing Calculator'!B$8:B23500,match(F12640,'Internal Staffing Calculator'!E$8:E23500,0)), "Not In Budget"),"")</f>
        <v/>
      </c>
      <c r="I12640" s="184"/>
      <c r="J12640" s="184"/>
      <c r="K12640" s="184"/>
      <c r="L12640" s="183"/>
    </row>
    <row r="12641">
      <c r="A12641" s="454"/>
      <c r="B12641" s="927"/>
      <c r="C12641" s="580"/>
      <c r="D12641" s="939"/>
      <c r="E12641" s="940"/>
      <c r="F12641" s="941"/>
      <c r="G12641" s="937" t="str">
        <f t="array" ref="G12641">xlookup(F12641,'Internal Staffing Calculator'!E:E,'Internal Staffing Calculator'!C:C,"")</f>
        <v/>
      </c>
      <c r="H12641" s="932" t="str">
        <f t="array" ref="H12641">if(F12641&lt;&gt;"", iferror(index('Internal Staffing Calculator'!B$8:B23500,match(F12641,'Internal Staffing Calculator'!E$8:E23500,0)), "Not In Budget"),"")</f>
        <v/>
      </c>
      <c r="I12641" s="184"/>
      <c r="J12641" s="184"/>
      <c r="K12641" s="184"/>
      <c r="L12641" s="183"/>
    </row>
    <row r="12642">
      <c r="A12642" s="454"/>
      <c r="B12642" s="927"/>
      <c r="C12642" s="580"/>
      <c r="D12642" s="939"/>
      <c r="E12642" s="940"/>
      <c r="F12642" s="941"/>
      <c r="G12642" s="937" t="str">
        <f t="array" ref="G12642">xlookup(F12642,'Internal Staffing Calculator'!E:E,'Internal Staffing Calculator'!C:C,"")</f>
        <v/>
      </c>
      <c r="H12642" s="932" t="str">
        <f t="array" ref="H12642">if(F12642&lt;&gt;"", iferror(index('Internal Staffing Calculator'!B$8:B23500,match(F12642,'Internal Staffing Calculator'!E$8:E23500,0)), "Not In Budget"),"")</f>
        <v/>
      </c>
      <c r="I12642" s="184"/>
      <c r="J12642" s="184"/>
      <c r="K12642" s="184"/>
      <c r="L12642" s="183"/>
    </row>
    <row r="12643">
      <c r="A12643" s="454"/>
      <c r="B12643" s="927"/>
      <c r="C12643" s="580"/>
      <c r="D12643" s="939"/>
      <c r="E12643" s="940"/>
      <c r="F12643" s="941"/>
      <c r="G12643" s="937" t="str">
        <f t="array" ref="G12643">xlookup(F12643,'Internal Staffing Calculator'!E:E,'Internal Staffing Calculator'!C:C,"")</f>
        <v/>
      </c>
      <c r="H12643" s="932" t="str">
        <f t="array" ref="H12643">if(F12643&lt;&gt;"", iferror(index('Internal Staffing Calculator'!B$8:B23500,match(F12643,'Internal Staffing Calculator'!E$8:E23500,0)), "Not In Budget"),"")</f>
        <v/>
      </c>
      <c r="I12643" s="184"/>
      <c r="J12643" s="184"/>
      <c r="K12643" s="184"/>
      <c r="L12643" s="183"/>
    </row>
    <row r="12644">
      <c r="A12644" s="454"/>
      <c r="B12644" s="927"/>
      <c r="C12644" s="580"/>
      <c r="D12644" s="939"/>
      <c r="E12644" s="940"/>
      <c r="F12644" s="941"/>
      <c r="G12644" s="937" t="str">
        <f t="array" ref="G12644">xlookup(F12644,'Internal Staffing Calculator'!E:E,'Internal Staffing Calculator'!C:C,"")</f>
        <v/>
      </c>
      <c r="H12644" s="932" t="str">
        <f t="array" ref="H12644">if(F12644&lt;&gt;"", iferror(index('Internal Staffing Calculator'!B$8:B23500,match(F12644,'Internal Staffing Calculator'!E$8:E23500,0)), "Not In Budget"),"")</f>
        <v/>
      </c>
      <c r="I12644" s="184"/>
      <c r="J12644" s="184"/>
      <c r="K12644" s="184"/>
      <c r="L12644" s="183"/>
    </row>
    <row r="12645">
      <c r="A12645" s="454"/>
      <c r="B12645" s="927"/>
      <c r="C12645" s="580"/>
      <c r="D12645" s="939"/>
      <c r="E12645" s="940"/>
      <c r="F12645" s="941"/>
      <c r="G12645" s="937" t="str">
        <f t="array" ref="G12645">xlookup(F12645,'Internal Staffing Calculator'!E:E,'Internal Staffing Calculator'!C:C,"")</f>
        <v/>
      </c>
      <c r="H12645" s="932" t="str">
        <f t="array" ref="H12645">if(F12645&lt;&gt;"", iferror(index('Internal Staffing Calculator'!B$8:B23500,match(F12645,'Internal Staffing Calculator'!E$8:E23500,0)), "Not In Budget"),"")</f>
        <v/>
      </c>
      <c r="I12645" s="184"/>
      <c r="J12645" s="184"/>
      <c r="K12645" s="184"/>
      <c r="L12645" s="183"/>
    </row>
    <row r="12646">
      <c r="A12646" s="454"/>
      <c r="B12646" s="927"/>
      <c r="C12646" s="580"/>
      <c r="D12646" s="939"/>
      <c r="E12646" s="940"/>
      <c r="F12646" s="941"/>
      <c r="G12646" s="937" t="str">
        <f t="array" ref="G12646">xlookup(F12646,'Internal Staffing Calculator'!E:E,'Internal Staffing Calculator'!C:C,"")</f>
        <v/>
      </c>
      <c r="H12646" s="932" t="str">
        <f t="array" ref="H12646">if(F12646&lt;&gt;"", iferror(index('Internal Staffing Calculator'!B$8:B23500,match(F12646,'Internal Staffing Calculator'!E$8:E23500,0)), "Not In Budget"),"")</f>
        <v/>
      </c>
      <c r="I12646" s="184"/>
      <c r="J12646" s="184"/>
      <c r="K12646" s="184"/>
      <c r="L12646" s="183"/>
    </row>
    <row r="12647">
      <c r="A12647" s="454"/>
      <c r="B12647" s="927"/>
      <c r="C12647" s="580"/>
      <c r="D12647" s="939"/>
      <c r="E12647" s="940"/>
      <c r="F12647" s="941"/>
      <c r="G12647" s="937" t="str">
        <f t="array" ref="G12647">xlookup(F12647,'Internal Staffing Calculator'!E:E,'Internal Staffing Calculator'!C:C,"")</f>
        <v/>
      </c>
      <c r="H12647" s="932" t="str">
        <f t="array" ref="H12647">if(F12647&lt;&gt;"", iferror(index('Internal Staffing Calculator'!B$8:B23500,match(F12647,'Internal Staffing Calculator'!E$8:E23500,0)), "Not In Budget"),"")</f>
        <v/>
      </c>
      <c r="I12647" s="184"/>
      <c r="J12647" s="184"/>
      <c r="K12647" s="184"/>
      <c r="L12647" s="183"/>
    </row>
    <row r="12648">
      <c r="A12648" s="454"/>
      <c r="B12648" s="927"/>
      <c r="C12648" s="580"/>
      <c r="D12648" s="939"/>
      <c r="E12648" s="940"/>
      <c r="F12648" s="941"/>
      <c r="G12648" s="937" t="str">
        <f t="array" ref="G12648">xlookup(F12648,'Internal Staffing Calculator'!E:E,'Internal Staffing Calculator'!C:C,"")</f>
        <v/>
      </c>
      <c r="H12648" s="932" t="str">
        <f t="array" ref="H12648">if(F12648&lt;&gt;"", iferror(index('Internal Staffing Calculator'!B$8:B23500,match(F12648,'Internal Staffing Calculator'!E$8:E23500,0)), "Not In Budget"),"")</f>
        <v/>
      </c>
      <c r="I12648" s="184"/>
      <c r="J12648" s="184"/>
      <c r="K12648" s="184"/>
      <c r="L12648" s="183"/>
    </row>
    <row r="12649">
      <c r="A12649" s="454"/>
      <c r="B12649" s="927"/>
      <c r="C12649" s="580"/>
      <c r="D12649" s="939"/>
      <c r="E12649" s="940"/>
      <c r="F12649" s="941"/>
      <c r="G12649" s="937" t="str">
        <f t="array" ref="G12649">xlookup(F12649,'Internal Staffing Calculator'!E:E,'Internal Staffing Calculator'!C:C,"")</f>
        <v/>
      </c>
      <c r="H12649" s="932" t="str">
        <f t="array" ref="H12649">if(F12649&lt;&gt;"", iferror(index('Internal Staffing Calculator'!B$8:B23500,match(F12649,'Internal Staffing Calculator'!E$8:E23500,0)), "Not In Budget"),"")</f>
        <v/>
      </c>
      <c r="I12649" s="184"/>
      <c r="J12649" s="184"/>
      <c r="K12649" s="184"/>
      <c r="L12649" s="183"/>
    </row>
    <row r="12650">
      <c r="A12650" s="454"/>
      <c r="B12650" s="927"/>
      <c r="C12650" s="580"/>
      <c r="D12650" s="939"/>
      <c r="E12650" s="940"/>
      <c r="F12650" s="941"/>
      <c r="G12650" s="937" t="str">
        <f t="array" ref="G12650">xlookup(F12650,'Internal Staffing Calculator'!E:E,'Internal Staffing Calculator'!C:C,"")</f>
        <v/>
      </c>
      <c r="H12650" s="932" t="str">
        <f t="array" ref="H12650">if(F12650&lt;&gt;"", iferror(index('Internal Staffing Calculator'!B$8:B23500,match(F12650,'Internal Staffing Calculator'!E$8:E23500,0)), "Not In Budget"),"")</f>
        <v/>
      </c>
      <c r="I12650" s="184"/>
      <c r="J12650" s="184"/>
      <c r="K12650" s="184"/>
      <c r="L12650" s="183"/>
    </row>
    <row r="12651">
      <c r="A12651" s="454"/>
      <c r="B12651" s="927"/>
      <c r="C12651" s="580"/>
      <c r="D12651" s="939"/>
      <c r="E12651" s="940"/>
      <c r="F12651" s="941"/>
      <c r="G12651" s="937" t="str">
        <f t="array" ref="G12651">xlookup(F12651,'Internal Staffing Calculator'!E:E,'Internal Staffing Calculator'!C:C,"")</f>
        <v/>
      </c>
      <c r="H12651" s="932" t="str">
        <f t="array" ref="H12651">if(F12651&lt;&gt;"", iferror(index('Internal Staffing Calculator'!B$8:B23500,match(F12651,'Internal Staffing Calculator'!E$8:E23500,0)), "Not In Budget"),"")</f>
        <v/>
      </c>
      <c r="I12651" s="184"/>
      <c r="J12651" s="184"/>
      <c r="K12651" s="184"/>
      <c r="L12651" s="183"/>
    </row>
    <row r="12652">
      <c r="A12652" s="454"/>
      <c r="B12652" s="927"/>
      <c r="C12652" s="580"/>
      <c r="D12652" s="939"/>
      <c r="E12652" s="940"/>
      <c r="F12652" s="941"/>
      <c r="G12652" s="937" t="str">
        <f t="array" ref="G12652">xlookup(F12652,'Internal Staffing Calculator'!E:E,'Internal Staffing Calculator'!C:C,"")</f>
        <v/>
      </c>
      <c r="H12652" s="932" t="str">
        <f t="array" ref="H12652">if(F12652&lt;&gt;"", iferror(index('Internal Staffing Calculator'!B$8:B23500,match(F12652,'Internal Staffing Calculator'!E$8:E23500,0)), "Not In Budget"),"")</f>
        <v/>
      </c>
      <c r="I12652" s="184"/>
      <c r="J12652" s="184"/>
      <c r="K12652" s="184"/>
      <c r="L12652" s="183"/>
    </row>
    <row r="12653">
      <c r="A12653" s="454"/>
      <c r="B12653" s="927"/>
      <c r="C12653" s="580"/>
      <c r="D12653" s="939"/>
      <c r="E12653" s="940"/>
      <c r="F12653" s="941"/>
      <c r="G12653" s="937" t="str">
        <f t="array" ref="G12653">xlookup(F12653,'Internal Staffing Calculator'!E:E,'Internal Staffing Calculator'!C:C,"")</f>
        <v/>
      </c>
      <c r="H12653" s="932" t="str">
        <f t="array" ref="H12653">if(F12653&lt;&gt;"", iferror(index('Internal Staffing Calculator'!B$8:B23500,match(F12653,'Internal Staffing Calculator'!E$8:E23500,0)), "Not In Budget"),"")</f>
        <v/>
      </c>
      <c r="I12653" s="184"/>
      <c r="J12653" s="184"/>
      <c r="K12653" s="184"/>
      <c r="L12653" s="183"/>
    </row>
    <row r="12654">
      <c r="A12654" s="454"/>
      <c r="B12654" s="927"/>
      <c r="C12654" s="580"/>
      <c r="D12654" s="939"/>
      <c r="E12654" s="940"/>
      <c r="F12654" s="941"/>
      <c r="G12654" s="937" t="str">
        <f t="array" ref="G12654">xlookup(F12654,'Internal Staffing Calculator'!E:E,'Internal Staffing Calculator'!C:C,"")</f>
        <v/>
      </c>
      <c r="H12654" s="932" t="str">
        <f t="array" ref="H12654">if(F12654&lt;&gt;"", iferror(index('Internal Staffing Calculator'!B$8:B23500,match(F12654,'Internal Staffing Calculator'!E$8:E23500,0)), "Not In Budget"),"")</f>
        <v/>
      </c>
      <c r="I12654" s="184"/>
      <c r="J12654" s="184"/>
      <c r="K12654" s="184"/>
      <c r="L12654" s="183"/>
    </row>
    <row r="12655">
      <c r="A12655" s="454"/>
      <c r="B12655" s="927"/>
      <c r="C12655" s="580"/>
      <c r="D12655" s="939"/>
      <c r="E12655" s="940"/>
      <c r="F12655" s="941"/>
      <c r="G12655" s="937" t="str">
        <f t="array" ref="G12655">xlookup(F12655,'Internal Staffing Calculator'!E:E,'Internal Staffing Calculator'!C:C,"")</f>
        <v/>
      </c>
      <c r="H12655" s="932" t="str">
        <f t="array" ref="H12655">if(F12655&lt;&gt;"", iferror(index('Internal Staffing Calculator'!B$8:B23500,match(F12655,'Internal Staffing Calculator'!E$8:E23500,0)), "Not In Budget"),"")</f>
        <v/>
      </c>
      <c r="I12655" s="184"/>
      <c r="J12655" s="184"/>
      <c r="K12655" s="184"/>
      <c r="L12655" s="183"/>
    </row>
    <row r="12656">
      <c r="A12656" s="454"/>
      <c r="B12656" s="927"/>
      <c r="C12656" s="580"/>
      <c r="D12656" s="939"/>
      <c r="E12656" s="940"/>
      <c r="F12656" s="941"/>
      <c r="G12656" s="937" t="str">
        <f t="array" ref="G12656">xlookup(F12656,'Internal Staffing Calculator'!E:E,'Internal Staffing Calculator'!C:C,"")</f>
        <v/>
      </c>
      <c r="H12656" s="932" t="str">
        <f t="array" ref="H12656">if(F12656&lt;&gt;"", iferror(index('Internal Staffing Calculator'!B$8:B23500,match(F12656,'Internal Staffing Calculator'!E$8:E23500,0)), "Not In Budget"),"")</f>
        <v/>
      </c>
      <c r="I12656" s="184"/>
      <c r="J12656" s="184"/>
      <c r="K12656" s="184"/>
      <c r="L12656" s="183"/>
    </row>
    <row r="12657">
      <c r="A12657" s="454"/>
      <c r="B12657" s="927"/>
      <c r="C12657" s="580"/>
      <c r="D12657" s="939"/>
      <c r="E12657" s="940"/>
      <c r="F12657" s="941"/>
      <c r="G12657" s="937" t="str">
        <f t="array" ref="G12657">xlookup(F12657,'Internal Staffing Calculator'!E:E,'Internal Staffing Calculator'!C:C,"")</f>
        <v/>
      </c>
      <c r="H12657" s="932" t="str">
        <f t="array" ref="H12657">if(F12657&lt;&gt;"", iferror(index('Internal Staffing Calculator'!B$8:B23500,match(F12657,'Internal Staffing Calculator'!E$8:E23500,0)), "Not In Budget"),"")</f>
        <v/>
      </c>
      <c r="I12657" s="184"/>
      <c r="J12657" s="184"/>
      <c r="K12657" s="184"/>
      <c r="L12657" s="183"/>
    </row>
    <row r="12658">
      <c r="A12658" s="454"/>
      <c r="B12658" s="927"/>
      <c r="C12658" s="580"/>
      <c r="D12658" s="939"/>
      <c r="E12658" s="940"/>
      <c r="F12658" s="941"/>
      <c r="G12658" s="937" t="str">
        <f t="array" ref="G12658">xlookup(F12658,'Internal Staffing Calculator'!E:E,'Internal Staffing Calculator'!C:C,"")</f>
        <v/>
      </c>
      <c r="H12658" s="932" t="str">
        <f t="array" ref="H12658">if(F12658&lt;&gt;"", iferror(index('Internal Staffing Calculator'!B$8:B23500,match(F12658,'Internal Staffing Calculator'!E$8:E23500,0)), "Not In Budget"),"")</f>
        <v/>
      </c>
      <c r="I12658" s="184"/>
      <c r="J12658" s="184"/>
      <c r="K12658" s="184"/>
      <c r="L12658" s="183"/>
    </row>
    <row r="12659">
      <c r="A12659" s="454"/>
      <c r="B12659" s="927"/>
      <c r="C12659" s="580"/>
      <c r="D12659" s="939"/>
      <c r="E12659" s="940"/>
      <c r="F12659" s="941"/>
      <c r="G12659" s="937" t="str">
        <f t="array" ref="G12659">xlookup(F12659,'Internal Staffing Calculator'!E:E,'Internal Staffing Calculator'!C:C,"")</f>
        <v/>
      </c>
      <c r="H12659" s="932" t="str">
        <f t="array" ref="H12659">if(F12659&lt;&gt;"", iferror(index('Internal Staffing Calculator'!B$8:B23500,match(F12659,'Internal Staffing Calculator'!E$8:E23500,0)), "Not In Budget"),"")</f>
        <v/>
      </c>
      <c r="I12659" s="184"/>
      <c r="J12659" s="184"/>
      <c r="K12659" s="184"/>
      <c r="L12659" s="183"/>
    </row>
    <row r="12660">
      <c r="A12660" s="454"/>
      <c r="B12660" s="927"/>
      <c r="C12660" s="580"/>
      <c r="D12660" s="939"/>
      <c r="E12660" s="940"/>
      <c r="F12660" s="941"/>
      <c r="G12660" s="937" t="str">
        <f t="array" ref="G12660">xlookup(F12660,'Internal Staffing Calculator'!E:E,'Internal Staffing Calculator'!C:C,"")</f>
        <v/>
      </c>
      <c r="H12660" s="932" t="str">
        <f t="array" ref="H12660">if(F12660&lt;&gt;"", iferror(index('Internal Staffing Calculator'!B$8:B23500,match(F12660,'Internal Staffing Calculator'!E$8:E23500,0)), "Not In Budget"),"")</f>
        <v/>
      </c>
      <c r="I12660" s="184"/>
      <c r="J12660" s="184"/>
      <c r="K12660" s="184"/>
      <c r="L12660" s="183"/>
    </row>
    <row r="12661">
      <c r="A12661" s="454"/>
      <c r="B12661" s="927"/>
      <c r="C12661" s="580"/>
      <c r="D12661" s="939"/>
      <c r="E12661" s="940"/>
      <c r="F12661" s="941"/>
      <c r="G12661" s="937" t="str">
        <f t="array" ref="G12661">xlookup(F12661,'Internal Staffing Calculator'!E:E,'Internal Staffing Calculator'!C:C,"")</f>
        <v/>
      </c>
      <c r="H12661" s="932" t="str">
        <f t="array" ref="H12661">if(F12661&lt;&gt;"", iferror(index('Internal Staffing Calculator'!B$8:B23500,match(F12661,'Internal Staffing Calculator'!E$8:E23500,0)), "Not In Budget"),"")</f>
        <v/>
      </c>
      <c r="I12661" s="184"/>
      <c r="J12661" s="184"/>
      <c r="K12661" s="184"/>
      <c r="L12661" s="183"/>
    </row>
    <row r="12662">
      <c r="A12662" s="454"/>
      <c r="B12662" s="927"/>
      <c r="C12662" s="580"/>
      <c r="D12662" s="939"/>
      <c r="E12662" s="940"/>
      <c r="F12662" s="941"/>
      <c r="G12662" s="937" t="str">
        <f t="array" ref="G12662">xlookup(F12662,'Internal Staffing Calculator'!E:E,'Internal Staffing Calculator'!C:C,"")</f>
        <v/>
      </c>
      <c r="H12662" s="932" t="str">
        <f t="array" ref="H12662">if(F12662&lt;&gt;"", iferror(index('Internal Staffing Calculator'!B$8:B23500,match(F12662,'Internal Staffing Calculator'!E$8:E23500,0)), "Not In Budget"),"")</f>
        <v/>
      </c>
      <c r="I12662" s="184"/>
      <c r="J12662" s="184"/>
      <c r="K12662" s="184"/>
      <c r="L12662" s="183"/>
    </row>
    <row r="12663">
      <c r="A12663" s="454"/>
      <c r="B12663" s="927"/>
      <c r="C12663" s="580"/>
      <c r="D12663" s="939"/>
      <c r="E12663" s="940"/>
      <c r="F12663" s="941"/>
      <c r="G12663" s="937" t="str">
        <f t="array" ref="G12663">xlookup(F12663,'Internal Staffing Calculator'!E:E,'Internal Staffing Calculator'!C:C,"")</f>
        <v/>
      </c>
      <c r="H12663" s="932" t="str">
        <f t="array" ref="H12663">if(F12663&lt;&gt;"", iferror(index('Internal Staffing Calculator'!B$8:B23500,match(F12663,'Internal Staffing Calculator'!E$8:E23500,0)), "Not In Budget"),"")</f>
        <v/>
      </c>
      <c r="I12663" s="184"/>
      <c r="J12663" s="184"/>
      <c r="K12663" s="184"/>
      <c r="L12663" s="183"/>
    </row>
    <row r="12664">
      <c r="A12664" s="454"/>
      <c r="B12664" s="927"/>
      <c r="C12664" s="580"/>
      <c r="D12664" s="939"/>
      <c r="E12664" s="940"/>
      <c r="F12664" s="941"/>
      <c r="G12664" s="937" t="str">
        <f t="array" ref="G12664">xlookup(F12664,'Internal Staffing Calculator'!E:E,'Internal Staffing Calculator'!C:C,"")</f>
        <v/>
      </c>
      <c r="H12664" s="932" t="str">
        <f t="array" ref="H12664">if(F12664&lt;&gt;"", iferror(index('Internal Staffing Calculator'!B$8:B23500,match(F12664,'Internal Staffing Calculator'!E$8:E23500,0)), "Not In Budget"),"")</f>
        <v/>
      </c>
      <c r="I12664" s="184"/>
      <c r="J12664" s="184"/>
      <c r="K12664" s="184"/>
      <c r="L12664" s="183"/>
    </row>
    <row r="12665">
      <c r="A12665" s="454"/>
      <c r="B12665" s="927"/>
      <c r="C12665" s="580"/>
      <c r="D12665" s="939"/>
      <c r="E12665" s="940"/>
      <c r="F12665" s="941"/>
      <c r="G12665" s="937" t="str">
        <f t="array" ref="G12665">xlookup(F12665,'Internal Staffing Calculator'!E:E,'Internal Staffing Calculator'!C:C,"")</f>
        <v/>
      </c>
      <c r="H12665" s="932" t="str">
        <f t="array" ref="H12665">if(F12665&lt;&gt;"", iferror(index('Internal Staffing Calculator'!B$8:B23500,match(F12665,'Internal Staffing Calculator'!E$8:E23500,0)), "Not In Budget"),"")</f>
        <v/>
      </c>
      <c r="I12665" s="184"/>
      <c r="J12665" s="184"/>
      <c r="K12665" s="184"/>
      <c r="L12665" s="183"/>
    </row>
    <row r="12666">
      <c r="A12666" s="454"/>
      <c r="B12666" s="927"/>
      <c r="C12666" s="580"/>
      <c r="D12666" s="939"/>
      <c r="E12666" s="940"/>
      <c r="F12666" s="941"/>
      <c r="G12666" s="937" t="str">
        <f t="array" ref="G12666">xlookup(F12666,'Internal Staffing Calculator'!E:E,'Internal Staffing Calculator'!C:C,"")</f>
        <v/>
      </c>
      <c r="H12666" s="932" t="str">
        <f t="array" ref="H12666">if(F12666&lt;&gt;"", iferror(index('Internal Staffing Calculator'!B$8:B23500,match(F12666,'Internal Staffing Calculator'!E$8:E23500,0)), "Not In Budget"),"")</f>
        <v/>
      </c>
      <c r="I12666" s="184"/>
      <c r="J12666" s="184"/>
      <c r="K12666" s="184"/>
      <c r="L12666" s="183"/>
    </row>
    <row r="12667">
      <c r="A12667" s="454"/>
      <c r="B12667" s="927"/>
      <c r="C12667" s="580"/>
      <c r="D12667" s="939"/>
      <c r="E12667" s="940"/>
      <c r="F12667" s="941"/>
      <c r="G12667" s="937" t="str">
        <f t="array" ref="G12667">xlookup(F12667,'Internal Staffing Calculator'!E:E,'Internal Staffing Calculator'!C:C,"")</f>
        <v/>
      </c>
      <c r="H12667" s="932" t="str">
        <f t="array" ref="H12667">if(F12667&lt;&gt;"", iferror(index('Internal Staffing Calculator'!B$8:B23500,match(F12667,'Internal Staffing Calculator'!E$8:E23500,0)), "Not In Budget"),"")</f>
        <v/>
      </c>
      <c r="I12667" s="184"/>
      <c r="J12667" s="184"/>
      <c r="K12667" s="184"/>
      <c r="L12667" s="183"/>
    </row>
    <row r="12668">
      <c r="A12668" s="454"/>
      <c r="B12668" s="927"/>
      <c r="C12668" s="580"/>
      <c r="D12668" s="939"/>
      <c r="E12668" s="940"/>
      <c r="F12668" s="941"/>
      <c r="G12668" s="937" t="str">
        <f t="array" ref="G12668">xlookup(F12668,'Internal Staffing Calculator'!E:E,'Internal Staffing Calculator'!C:C,"")</f>
        <v/>
      </c>
      <c r="H12668" s="932" t="str">
        <f t="array" ref="H12668">if(F12668&lt;&gt;"", iferror(index('Internal Staffing Calculator'!B$8:B23500,match(F12668,'Internal Staffing Calculator'!E$8:E23500,0)), "Not In Budget"),"")</f>
        <v/>
      </c>
      <c r="I12668" s="184"/>
      <c r="J12668" s="184"/>
      <c r="K12668" s="184"/>
      <c r="L12668" s="183"/>
    </row>
    <row r="12669">
      <c r="A12669" s="454"/>
      <c r="B12669" s="927"/>
      <c r="C12669" s="580"/>
      <c r="D12669" s="939"/>
      <c r="E12669" s="940"/>
      <c r="F12669" s="941"/>
      <c r="G12669" s="937" t="str">
        <f t="array" ref="G12669">xlookup(F12669,'Internal Staffing Calculator'!E:E,'Internal Staffing Calculator'!C:C,"")</f>
        <v/>
      </c>
      <c r="H12669" s="932" t="str">
        <f t="array" ref="H12669">if(F12669&lt;&gt;"", iferror(index('Internal Staffing Calculator'!B$8:B23500,match(F12669,'Internal Staffing Calculator'!E$8:E23500,0)), "Not In Budget"),"")</f>
        <v/>
      </c>
      <c r="I12669" s="184"/>
      <c r="J12669" s="184"/>
      <c r="K12669" s="184"/>
      <c r="L12669" s="183"/>
    </row>
    <row r="12670">
      <c r="A12670" s="454"/>
      <c r="B12670" s="927"/>
      <c r="C12670" s="580"/>
      <c r="D12670" s="939"/>
      <c r="E12670" s="940"/>
      <c r="F12670" s="941"/>
      <c r="G12670" s="937" t="str">
        <f t="array" ref="G12670">xlookup(F12670,'Internal Staffing Calculator'!E:E,'Internal Staffing Calculator'!C:C,"")</f>
        <v/>
      </c>
      <c r="H12670" s="932" t="str">
        <f t="array" ref="H12670">if(F12670&lt;&gt;"", iferror(index('Internal Staffing Calculator'!B$8:B23500,match(F12670,'Internal Staffing Calculator'!E$8:E23500,0)), "Not In Budget"),"")</f>
        <v/>
      </c>
      <c r="I12670" s="184"/>
      <c r="J12670" s="184"/>
      <c r="K12670" s="184"/>
      <c r="L12670" s="183"/>
    </row>
    <row r="12671">
      <c r="A12671" s="454"/>
      <c r="B12671" s="927"/>
      <c r="C12671" s="580"/>
      <c r="D12671" s="939"/>
      <c r="E12671" s="940"/>
      <c r="F12671" s="941"/>
      <c r="G12671" s="937" t="str">
        <f t="array" ref="G12671">xlookup(F12671,'Internal Staffing Calculator'!E:E,'Internal Staffing Calculator'!C:C,"")</f>
        <v/>
      </c>
      <c r="H12671" s="932" t="str">
        <f t="array" ref="H12671">if(F12671&lt;&gt;"", iferror(index('Internal Staffing Calculator'!B$8:B23500,match(F12671,'Internal Staffing Calculator'!E$8:E23500,0)), "Not In Budget"),"")</f>
        <v/>
      </c>
      <c r="I12671" s="184"/>
      <c r="J12671" s="184"/>
      <c r="K12671" s="184"/>
      <c r="L12671" s="183"/>
    </row>
    <row r="12672">
      <c r="A12672" s="454"/>
      <c r="B12672" s="927"/>
      <c r="C12672" s="580"/>
      <c r="D12672" s="939"/>
      <c r="E12672" s="940"/>
      <c r="F12672" s="941"/>
      <c r="G12672" s="937" t="str">
        <f t="array" ref="G12672">xlookup(F12672,'Internal Staffing Calculator'!E:E,'Internal Staffing Calculator'!C:C,"")</f>
        <v/>
      </c>
      <c r="H12672" s="932" t="str">
        <f t="array" ref="H12672">if(F12672&lt;&gt;"", iferror(index('Internal Staffing Calculator'!B$8:B23500,match(F12672,'Internal Staffing Calculator'!E$8:E23500,0)), "Not In Budget"),"")</f>
        <v/>
      </c>
      <c r="I12672" s="184"/>
      <c r="J12672" s="184"/>
      <c r="K12672" s="184"/>
      <c r="L12672" s="183"/>
    </row>
    <row r="12673">
      <c r="A12673" s="454"/>
      <c r="B12673" s="927"/>
      <c r="C12673" s="580"/>
      <c r="D12673" s="939"/>
      <c r="E12673" s="940"/>
      <c r="F12673" s="941"/>
      <c r="G12673" s="937" t="str">
        <f t="array" ref="G12673">xlookup(F12673,'Internal Staffing Calculator'!E:E,'Internal Staffing Calculator'!C:C,"")</f>
        <v/>
      </c>
      <c r="H12673" s="932" t="str">
        <f t="array" ref="H12673">if(F12673&lt;&gt;"", iferror(index('Internal Staffing Calculator'!B$8:B23500,match(F12673,'Internal Staffing Calculator'!E$8:E23500,0)), "Not In Budget"),"")</f>
        <v/>
      </c>
      <c r="I12673" s="184"/>
      <c r="J12673" s="184"/>
      <c r="K12673" s="184"/>
      <c r="L12673" s="183"/>
    </row>
    <row r="12674">
      <c r="A12674" s="454"/>
      <c r="B12674" s="927"/>
      <c r="C12674" s="580"/>
      <c r="D12674" s="939"/>
      <c r="E12674" s="940"/>
      <c r="F12674" s="941"/>
      <c r="G12674" s="937" t="str">
        <f t="array" ref="G12674">xlookup(F12674,'Internal Staffing Calculator'!E:E,'Internal Staffing Calculator'!C:C,"")</f>
        <v/>
      </c>
      <c r="H12674" s="932" t="str">
        <f t="array" ref="H12674">if(F12674&lt;&gt;"", iferror(index('Internal Staffing Calculator'!B$8:B23500,match(F12674,'Internal Staffing Calculator'!E$8:E23500,0)), "Not In Budget"),"")</f>
        <v/>
      </c>
      <c r="I12674" s="184"/>
      <c r="J12674" s="184"/>
      <c r="K12674" s="184"/>
      <c r="L12674" s="183"/>
    </row>
    <row r="12675">
      <c r="A12675" s="454"/>
      <c r="B12675" s="927"/>
      <c r="C12675" s="580"/>
      <c r="D12675" s="939"/>
      <c r="E12675" s="940"/>
      <c r="F12675" s="941"/>
      <c r="G12675" s="937" t="str">
        <f t="array" ref="G12675">xlookup(F12675,'Internal Staffing Calculator'!E:E,'Internal Staffing Calculator'!C:C,"")</f>
        <v/>
      </c>
      <c r="H12675" s="932" t="str">
        <f t="array" ref="H12675">if(F12675&lt;&gt;"", iferror(index('Internal Staffing Calculator'!B$8:B23500,match(F12675,'Internal Staffing Calculator'!E$8:E23500,0)), "Not In Budget"),"")</f>
        <v/>
      </c>
      <c r="I12675" s="184"/>
      <c r="J12675" s="184"/>
      <c r="K12675" s="184"/>
      <c r="L12675" s="183"/>
    </row>
    <row r="12676">
      <c r="A12676" s="454"/>
      <c r="B12676" s="927"/>
      <c r="C12676" s="580"/>
      <c r="D12676" s="939"/>
      <c r="E12676" s="940"/>
      <c r="F12676" s="941"/>
      <c r="G12676" s="937" t="str">
        <f t="array" ref="G12676">xlookup(F12676,'Internal Staffing Calculator'!E:E,'Internal Staffing Calculator'!C:C,"")</f>
        <v/>
      </c>
      <c r="H12676" s="932" t="str">
        <f t="array" ref="H12676">if(F12676&lt;&gt;"", iferror(index('Internal Staffing Calculator'!B$8:B23500,match(F12676,'Internal Staffing Calculator'!E$8:E23500,0)), "Not In Budget"),"")</f>
        <v/>
      </c>
      <c r="I12676" s="184"/>
      <c r="J12676" s="184"/>
      <c r="K12676" s="184"/>
      <c r="L12676" s="183"/>
    </row>
    <row r="12677">
      <c r="A12677" s="454"/>
      <c r="B12677" s="927"/>
      <c r="C12677" s="580"/>
      <c r="D12677" s="939"/>
      <c r="E12677" s="940"/>
      <c r="F12677" s="941"/>
      <c r="G12677" s="937" t="str">
        <f t="array" ref="G12677">xlookup(F12677,'Internal Staffing Calculator'!E:E,'Internal Staffing Calculator'!C:C,"")</f>
        <v/>
      </c>
      <c r="H12677" s="932" t="str">
        <f t="array" ref="H12677">if(F12677&lt;&gt;"", iferror(index('Internal Staffing Calculator'!B$8:B23500,match(F12677,'Internal Staffing Calculator'!E$8:E23500,0)), "Not In Budget"),"")</f>
        <v/>
      </c>
      <c r="I12677" s="184"/>
      <c r="J12677" s="184"/>
      <c r="K12677" s="184"/>
      <c r="L12677" s="183"/>
    </row>
    <row r="12678">
      <c r="A12678" s="454"/>
      <c r="B12678" s="927"/>
      <c r="C12678" s="580"/>
      <c r="D12678" s="939"/>
      <c r="E12678" s="940"/>
      <c r="F12678" s="941"/>
      <c r="G12678" s="937" t="str">
        <f t="array" ref="G12678">xlookup(F12678,'Internal Staffing Calculator'!E:E,'Internal Staffing Calculator'!C:C,"")</f>
        <v/>
      </c>
      <c r="H12678" s="932" t="str">
        <f t="array" ref="H12678">if(F12678&lt;&gt;"", iferror(index('Internal Staffing Calculator'!B$8:B23500,match(F12678,'Internal Staffing Calculator'!E$8:E23500,0)), "Not In Budget"),"")</f>
        <v/>
      </c>
      <c r="I12678" s="184"/>
      <c r="J12678" s="184"/>
      <c r="K12678" s="184"/>
      <c r="L12678" s="183"/>
    </row>
    <row r="12679">
      <c r="A12679" s="454"/>
      <c r="B12679" s="927"/>
      <c r="C12679" s="580"/>
      <c r="D12679" s="939"/>
      <c r="E12679" s="940"/>
      <c r="F12679" s="941"/>
      <c r="G12679" s="937" t="str">
        <f t="array" ref="G12679">xlookup(F12679,'Internal Staffing Calculator'!E:E,'Internal Staffing Calculator'!C:C,"")</f>
        <v/>
      </c>
      <c r="H12679" s="932" t="str">
        <f t="array" ref="H12679">if(F12679&lt;&gt;"", iferror(index('Internal Staffing Calculator'!B$8:B23500,match(F12679,'Internal Staffing Calculator'!E$8:E23500,0)), "Not In Budget"),"")</f>
        <v/>
      </c>
      <c r="I12679" s="184"/>
      <c r="J12679" s="184"/>
      <c r="K12679" s="184"/>
      <c r="L12679" s="183"/>
    </row>
    <row r="12680">
      <c r="A12680" s="454"/>
      <c r="B12680" s="927"/>
      <c r="C12680" s="580"/>
      <c r="D12680" s="939"/>
      <c r="E12680" s="940"/>
      <c r="F12680" s="941"/>
      <c r="G12680" s="937" t="str">
        <f t="array" ref="G12680">xlookup(F12680,'Internal Staffing Calculator'!E:E,'Internal Staffing Calculator'!C:C,"")</f>
        <v/>
      </c>
      <c r="H12680" s="932" t="str">
        <f t="array" ref="H12680">if(F12680&lt;&gt;"", iferror(index('Internal Staffing Calculator'!B$8:B23500,match(F12680,'Internal Staffing Calculator'!E$8:E23500,0)), "Not In Budget"),"")</f>
        <v/>
      </c>
      <c r="I12680" s="184"/>
      <c r="J12680" s="184"/>
      <c r="K12680" s="184"/>
      <c r="L12680" s="183"/>
    </row>
    <row r="12681">
      <c r="A12681" s="454"/>
      <c r="B12681" s="927"/>
      <c r="C12681" s="580"/>
      <c r="D12681" s="939"/>
      <c r="E12681" s="940"/>
      <c r="F12681" s="941"/>
      <c r="G12681" s="937" t="str">
        <f t="array" ref="G12681">xlookup(F12681,'Internal Staffing Calculator'!E:E,'Internal Staffing Calculator'!C:C,"")</f>
        <v/>
      </c>
      <c r="H12681" s="932" t="str">
        <f t="array" ref="H12681">if(F12681&lt;&gt;"", iferror(index('Internal Staffing Calculator'!B$8:B23500,match(F12681,'Internal Staffing Calculator'!E$8:E23500,0)), "Not In Budget"),"")</f>
        <v/>
      </c>
      <c r="I12681" s="184"/>
      <c r="J12681" s="184"/>
      <c r="K12681" s="184"/>
      <c r="L12681" s="183"/>
    </row>
    <row r="12682">
      <c r="A12682" s="454"/>
      <c r="B12682" s="927"/>
      <c r="C12682" s="580"/>
      <c r="D12682" s="939"/>
      <c r="E12682" s="940"/>
      <c r="F12682" s="941"/>
      <c r="G12682" s="937" t="str">
        <f t="array" ref="G12682">xlookup(F12682,'Internal Staffing Calculator'!E:E,'Internal Staffing Calculator'!C:C,"")</f>
        <v/>
      </c>
      <c r="H12682" s="932" t="str">
        <f t="array" ref="H12682">if(F12682&lt;&gt;"", iferror(index('Internal Staffing Calculator'!B$8:B23500,match(F12682,'Internal Staffing Calculator'!E$8:E23500,0)), "Not In Budget"),"")</f>
        <v/>
      </c>
      <c r="I12682" s="184"/>
      <c r="J12682" s="184"/>
      <c r="K12682" s="184"/>
      <c r="L12682" s="183"/>
    </row>
    <row r="12683">
      <c r="A12683" s="454"/>
      <c r="B12683" s="927"/>
      <c r="C12683" s="580"/>
      <c r="D12683" s="939"/>
      <c r="E12683" s="940"/>
      <c r="F12683" s="941"/>
      <c r="G12683" s="937" t="str">
        <f t="array" ref="G12683">xlookup(F12683,'Internal Staffing Calculator'!E:E,'Internal Staffing Calculator'!C:C,"")</f>
        <v/>
      </c>
      <c r="H12683" s="932" t="str">
        <f t="array" ref="H12683">if(F12683&lt;&gt;"", iferror(index('Internal Staffing Calculator'!B$8:B23500,match(F12683,'Internal Staffing Calculator'!E$8:E23500,0)), "Not In Budget"),"")</f>
        <v/>
      </c>
      <c r="I12683" s="184"/>
      <c r="J12683" s="184"/>
      <c r="K12683" s="184"/>
      <c r="L12683" s="183"/>
    </row>
    <row r="12684">
      <c r="A12684" s="454"/>
      <c r="B12684" s="927"/>
      <c r="C12684" s="580"/>
      <c r="D12684" s="939"/>
      <c r="E12684" s="940"/>
      <c r="F12684" s="941"/>
      <c r="G12684" s="937" t="str">
        <f t="array" ref="G12684">xlookup(F12684,'Internal Staffing Calculator'!E:E,'Internal Staffing Calculator'!C:C,"")</f>
        <v/>
      </c>
      <c r="H12684" s="932" t="str">
        <f t="array" ref="H12684">if(F12684&lt;&gt;"", iferror(index('Internal Staffing Calculator'!B$8:B23500,match(F12684,'Internal Staffing Calculator'!E$8:E23500,0)), "Not In Budget"),"")</f>
        <v/>
      </c>
      <c r="I12684" s="184"/>
      <c r="J12684" s="184"/>
      <c r="K12684" s="184"/>
      <c r="L12684" s="183"/>
    </row>
    <row r="12685">
      <c r="A12685" s="454"/>
      <c r="B12685" s="927"/>
      <c r="C12685" s="580"/>
      <c r="D12685" s="939"/>
      <c r="E12685" s="940"/>
      <c r="F12685" s="941"/>
      <c r="G12685" s="937" t="str">
        <f t="array" ref="G12685">xlookup(F12685,'Internal Staffing Calculator'!E:E,'Internal Staffing Calculator'!C:C,"")</f>
        <v/>
      </c>
      <c r="H12685" s="932" t="str">
        <f t="array" ref="H12685">if(F12685&lt;&gt;"", iferror(index('Internal Staffing Calculator'!B$8:B23500,match(F12685,'Internal Staffing Calculator'!E$8:E23500,0)), "Not In Budget"),"")</f>
        <v/>
      </c>
      <c r="I12685" s="184"/>
      <c r="J12685" s="184"/>
      <c r="K12685" s="184"/>
      <c r="L12685" s="183"/>
    </row>
    <row r="12686">
      <c r="A12686" s="454"/>
      <c r="B12686" s="927"/>
      <c r="C12686" s="580"/>
      <c r="D12686" s="939"/>
      <c r="E12686" s="940"/>
      <c r="F12686" s="941"/>
      <c r="G12686" s="937" t="str">
        <f t="array" ref="G12686">xlookup(F12686,'Internal Staffing Calculator'!E:E,'Internal Staffing Calculator'!C:C,"")</f>
        <v/>
      </c>
      <c r="H12686" s="932" t="str">
        <f t="array" ref="H12686">if(F12686&lt;&gt;"", iferror(index('Internal Staffing Calculator'!B$8:B23500,match(F12686,'Internal Staffing Calculator'!E$8:E23500,0)), "Not In Budget"),"")</f>
        <v/>
      </c>
      <c r="I12686" s="184"/>
      <c r="J12686" s="184"/>
      <c r="K12686" s="184"/>
      <c r="L12686" s="183"/>
    </row>
    <row r="12687">
      <c r="A12687" s="454"/>
      <c r="B12687" s="927"/>
      <c r="C12687" s="580"/>
      <c r="D12687" s="939"/>
      <c r="E12687" s="940"/>
      <c r="F12687" s="941"/>
      <c r="G12687" s="937" t="str">
        <f t="array" ref="G12687">xlookup(F12687,'Internal Staffing Calculator'!E:E,'Internal Staffing Calculator'!C:C,"")</f>
        <v/>
      </c>
      <c r="H12687" s="932" t="str">
        <f t="array" ref="H12687">if(F12687&lt;&gt;"", iferror(index('Internal Staffing Calculator'!B$8:B23500,match(F12687,'Internal Staffing Calculator'!E$8:E23500,0)), "Not In Budget"),"")</f>
        <v/>
      </c>
      <c r="I12687" s="184"/>
      <c r="J12687" s="184"/>
      <c r="K12687" s="184"/>
      <c r="L12687" s="183"/>
    </row>
    <row r="12688">
      <c r="A12688" s="454"/>
      <c r="B12688" s="927"/>
      <c r="C12688" s="580"/>
      <c r="D12688" s="939"/>
      <c r="E12688" s="940"/>
      <c r="F12688" s="941"/>
      <c r="G12688" s="937" t="str">
        <f t="array" ref="G12688">xlookup(F12688,'Internal Staffing Calculator'!E:E,'Internal Staffing Calculator'!C:C,"")</f>
        <v/>
      </c>
      <c r="H12688" s="932" t="str">
        <f t="array" ref="H12688">if(F12688&lt;&gt;"", iferror(index('Internal Staffing Calculator'!B$8:B23500,match(F12688,'Internal Staffing Calculator'!E$8:E23500,0)), "Not In Budget"),"")</f>
        <v/>
      </c>
      <c r="I12688" s="184"/>
      <c r="J12688" s="184"/>
      <c r="K12688" s="184"/>
      <c r="L12688" s="183"/>
    </row>
    <row r="12689">
      <c r="A12689" s="454"/>
      <c r="B12689" s="927"/>
      <c r="C12689" s="580"/>
      <c r="D12689" s="939"/>
      <c r="E12689" s="940"/>
      <c r="F12689" s="941"/>
      <c r="G12689" s="937" t="str">
        <f t="array" ref="G12689">xlookup(F12689,'Internal Staffing Calculator'!E:E,'Internal Staffing Calculator'!C:C,"")</f>
        <v/>
      </c>
      <c r="H12689" s="932" t="str">
        <f t="array" ref="H12689">if(F12689&lt;&gt;"", iferror(index('Internal Staffing Calculator'!B$8:B23500,match(F12689,'Internal Staffing Calculator'!E$8:E23500,0)), "Not In Budget"),"")</f>
        <v/>
      </c>
      <c r="I12689" s="184"/>
      <c r="J12689" s="184"/>
      <c r="K12689" s="184"/>
      <c r="L12689" s="183"/>
    </row>
    <row r="12690">
      <c r="A12690" s="454"/>
      <c r="B12690" s="927"/>
      <c r="C12690" s="580"/>
      <c r="D12690" s="939"/>
      <c r="E12690" s="940"/>
      <c r="F12690" s="941"/>
      <c r="G12690" s="937" t="str">
        <f t="array" ref="G12690">xlookup(F12690,'Internal Staffing Calculator'!E:E,'Internal Staffing Calculator'!C:C,"")</f>
        <v/>
      </c>
      <c r="H12690" s="932" t="str">
        <f t="array" ref="H12690">if(F12690&lt;&gt;"", iferror(index('Internal Staffing Calculator'!B$8:B23500,match(F12690,'Internal Staffing Calculator'!E$8:E23500,0)), "Not In Budget"),"")</f>
        <v/>
      </c>
      <c r="I12690" s="184"/>
      <c r="J12690" s="184"/>
      <c r="K12690" s="184"/>
      <c r="L12690" s="183"/>
    </row>
    <row r="12691">
      <c r="A12691" s="454"/>
      <c r="B12691" s="927"/>
      <c r="C12691" s="580"/>
      <c r="D12691" s="939"/>
      <c r="E12691" s="940"/>
      <c r="F12691" s="941"/>
      <c r="G12691" s="937" t="str">
        <f t="array" ref="G12691">xlookup(F12691,'Internal Staffing Calculator'!E:E,'Internal Staffing Calculator'!C:C,"")</f>
        <v/>
      </c>
      <c r="H12691" s="932" t="str">
        <f t="array" ref="H12691">if(F12691&lt;&gt;"", iferror(index('Internal Staffing Calculator'!B$8:B23500,match(F12691,'Internal Staffing Calculator'!E$8:E23500,0)), "Not In Budget"),"")</f>
        <v/>
      </c>
      <c r="I12691" s="184"/>
      <c r="J12691" s="184"/>
      <c r="K12691" s="184"/>
      <c r="L12691" s="183"/>
    </row>
    <row r="12692">
      <c r="A12692" s="454"/>
      <c r="B12692" s="927"/>
      <c r="C12692" s="580"/>
      <c r="D12692" s="939"/>
      <c r="E12692" s="940"/>
      <c r="F12692" s="941"/>
      <c r="G12692" s="937" t="str">
        <f t="array" ref="G12692">xlookup(F12692,'Internal Staffing Calculator'!E:E,'Internal Staffing Calculator'!C:C,"")</f>
        <v/>
      </c>
      <c r="H12692" s="932" t="str">
        <f t="array" ref="H12692">if(F12692&lt;&gt;"", iferror(index('Internal Staffing Calculator'!B$8:B23500,match(F12692,'Internal Staffing Calculator'!E$8:E23500,0)), "Not In Budget"),"")</f>
        <v/>
      </c>
      <c r="I12692" s="184"/>
      <c r="J12692" s="184"/>
      <c r="K12692" s="184"/>
      <c r="L12692" s="183"/>
    </row>
    <row r="12693">
      <c r="A12693" s="454"/>
      <c r="B12693" s="927"/>
      <c r="C12693" s="580"/>
      <c r="D12693" s="939"/>
      <c r="E12693" s="940"/>
      <c r="F12693" s="941"/>
      <c r="G12693" s="937" t="str">
        <f t="array" ref="G12693">xlookup(F12693,'Internal Staffing Calculator'!E:E,'Internal Staffing Calculator'!C:C,"")</f>
        <v/>
      </c>
      <c r="H12693" s="932" t="str">
        <f t="array" ref="H12693">if(F12693&lt;&gt;"", iferror(index('Internal Staffing Calculator'!B$8:B23500,match(F12693,'Internal Staffing Calculator'!E$8:E23500,0)), "Not In Budget"),"")</f>
        <v/>
      </c>
      <c r="I12693" s="184"/>
      <c r="J12693" s="184"/>
      <c r="K12693" s="184"/>
      <c r="L12693" s="183"/>
    </row>
    <row r="12694">
      <c r="A12694" s="454"/>
      <c r="B12694" s="927"/>
      <c r="C12694" s="580"/>
      <c r="D12694" s="939"/>
      <c r="E12694" s="940"/>
      <c r="F12694" s="941"/>
      <c r="G12694" s="937" t="str">
        <f t="array" ref="G12694">xlookup(F12694,'Internal Staffing Calculator'!E:E,'Internal Staffing Calculator'!C:C,"")</f>
        <v/>
      </c>
      <c r="H12694" s="932" t="str">
        <f t="array" ref="H12694">if(F12694&lt;&gt;"", iferror(index('Internal Staffing Calculator'!B$8:B23500,match(F12694,'Internal Staffing Calculator'!E$8:E23500,0)), "Not In Budget"),"")</f>
        <v/>
      </c>
      <c r="I12694" s="184"/>
      <c r="J12694" s="184"/>
      <c r="K12694" s="184"/>
      <c r="L12694" s="183"/>
    </row>
    <row r="12695">
      <c r="A12695" s="454"/>
      <c r="B12695" s="927"/>
      <c r="C12695" s="580"/>
      <c r="D12695" s="939"/>
      <c r="E12695" s="940"/>
      <c r="F12695" s="941"/>
      <c r="G12695" s="937" t="str">
        <f t="array" ref="G12695">xlookup(F12695,'Internal Staffing Calculator'!E:E,'Internal Staffing Calculator'!C:C,"")</f>
        <v/>
      </c>
      <c r="H12695" s="932" t="str">
        <f t="array" ref="H12695">if(F12695&lt;&gt;"", iferror(index('Internal Staffing Calculator'!B$8:B23500,match(F12695,'Internal Staffing Calculator'!E$8:E23500,0)), "Not In Budget"),"")</f>
        <v/>
      </c>
      <c r="I12695" s="184"/>
      <c r="J12695" s="184"/>
      <c r="K12695" s="184"/>
      <c r="L12695" s="183"/>
    </row>
    <row r="12696">
      <c r="A12696" s="454"/>
      <c r="B12696" s="927"/>
      <c r="C12696" s="580"/>
      <c r="D12696" s="939"/>
      <c r="E12696" s="940"/>
      <c r="F12696" s="941"/>
      <c r="G12696" s="937" t="str">
        <f t="array" ref="G12696">xlookup(F12696,'Internal Staffing Calculator'!E:E,'Internal Staffing Calculator'!C:C,"")</f>
        <v/>
      </c>
      <c r="H12696" s="932" t="str">
        <f t="array" ref="H12696">if(F12696&lt;&gt;"", iferror(index('Internal Staffing Calculator'!B$8:B23500,match(F12696,'Internal Staffing Calculator'!E$8:E23500,0)), "Not In Budget"),"")</f>
        <v/>
      </c>
      <c r="I12696" s="184"/>
      <c r="J12696" s="184"/>
      <c r="K12696" s="184"/>
      <c r="L12696" s="183"/>
    </row>
    <row r="12697">
      <c r="A12697" s="454"/>
      <c r="B12697" s="927"/>
      <c r="C12697" s="580"/>
      <c r="D12697" s="939"/>
      <c r="E12697" s="940"/>
      <c r="F12697" s="941"/>
      <c r="G12697" s="937" t="str">
        <f t="array" ref="G12697">xlookup(F12697,'Internal Staffing Calculator'!E:E,'Internal Staffing Calculator'!C:C,"")</f>
        <v/>
      </c>
      <c r="H12697" s="932" t="str">
        <f t="array" ref="H12697">if(F12697&lt;&gt;"", iferror(index('Internal Staffing Calculator'!B$8:B23500,match(F12697,'Internal Staffing Calculator'!E$8:E23500,0)), "Not In Budget"),"")</f>
        <v/>
      </c>
      <c r="I12697" s="184"/>
      <c r="J12697" s="184"/>
      <c r="K12697" s="184"/>
      <c r="L12697" s="183"/>
    </row>
    <row r="12698">
      <c r="A12698" s="454"/>
      <c r="B12698" s="927"/>
      <c r="C12698" s="580"/>
      <c r="D12698" s="939"/>
      <c r="E12698" s="940"/>
      <c r="F12698" s="941"/>
      <c r="G12698" s="937" t="str">
        <f t="array" ref="G12698">xlookup(F12698,'Internal Staffing Calculator'!E:E,'Internal Staffing Calculator'!C:C,"")</f>
        <v/>
      </c>
      <c r="H12698" s="932" t="str">
        <f t="array" ref="H12698">if(F12698&lt;&gt;"", iferror(index('Internal Staffing Calculator'!B$8:B23500,match(F12698,'Internal Staffing Calculator'!E$8:E23500,0)), "Not In Budget"),"")</f>
        <v/>
      </c>
      <c r="I12698" s="184"/>
      <c r="J12698" s="184"/>
      <c r="K12698" s="184"/>
      <c r="L12698" s="183"/>
    </row>
    <row r="12699">
      <c r="A12699" s="454"/>
      <c r="B12699" s="927"/>
      <c r="C12699" s="580"/>
      <c r="D12699" s="939"/>
      <c r="E12699" s="940"/>
      <c r="F12699" s="941"/>
      <c r="G12699" s="937" t="str">
        <f t="array" ref="G12699">xlookup(F12699,'Internal Staffing Calculator'!E:E,'Internal Staffing Calculator'!C:C,"")</f>
        <v/>
      </c>
      <c r="H12699" s="932" t="str">
        <f t="array" ref="H12699">if(F12699&lt;&gt;"", iferror(index('Internal Staffing Calculator'!B$8:B23500,match(F12699,'Internal Staffing Calculator'!E$8:E23500,0)), "Not In Budget"),"")</f>
        <v/>
      </c>
      <c r="I12699" s="184"/>
      <c r="J12699" s="184"/>
      <c r="K12699" s="184"/>
      <c r="L12699" s="183"/>
    </row>
    <row r="12700">
      <c r="A12700" s="454"/>
      <c r="B12700" s="927"/>
      <c r="C12700" s="580"/>
      <c r="D12700" s="939"/>
      <c r="E12700" s="940"/>
      <c r="F12700" s="941"/>
      <c r="G12700" s="937" t="str">
        <f t="array" ref="G12700">xlookup(F12700,'Internal Staffing Calculator'!E:E,'Internal Staffing Calculator'!C:C,"")</f>
        <v/>
      </c>
      <c r="H12700" s="932" t="str">
        <f t="array" ref="H12700">if(F12700&lt;&gt;"", iferror(index('Internal Staffing Calculator'!B$8:B23500,match(F12700,'Internal Staffing Calculator'!E$8:E23500,0)), "Not In Budget"),"")</f>
        <v/>
      </c>
      <c r="I12700" s="184"/>
      <c r="J12700" s="184"/>
      <c r="K12700" s="184"/>
      <c r="L12700" s="183"/>
    </row>
    <row r="12701">
      <c r="A12701" s="454"/>
      <c r="B12701" s="927"/>
      <c r="C12701" s="580"/>
      <c r="D12701" s="939"/>
      <c r="E12701" s="940"/>
      <c r="F12701" s="941"/>
      <c r="G12701" s="937" t="str">
        <f t="array" ref="G12701">xlookup(F12701,'Internal Staffing Calculator'!E:E,'Internal Staffing Calculator'!C:C,"")</f>
        <v/>
      </c>
      <c r="H12701" s="932" t="str">
        <f t="array" ref="H12701">if(F12701&lt;&gt;"", iferror(index('Internal Staffing Calculator'!B$8:B23500,match(F12701,'Internal Staffing Calculator'!E$8:E23500,0)), "Not In Budget"),"")</f>
        <v/>
      </c>
      <c r="I12701" s="184"/>
      <c r="J12701" s="184"/>
      <c r="K12701" s="184"/>
      <c r="L12701" s="183"/>
    </row>
    <row r="12702">
      <c r="A12702" s="454"/>
      <c r="B12702" s="927"/>
      <c r="C12702" s="580"/>
      <c r="D12702" s="939"/>
      <c r="E12702" s="940"/>
      <c r="F12702" s="941"/>
      <c r="G12702" s="937" t="str">
        <f t="array" ref="G12702">xlookup(F12702,'Internal Staffing Calculator'!E:E,'Internal Staffing Calculator'!C:C,"")</f>
        <v/>
      </c>
      <c r="H12702" s="932" t="str">
        <f t="array" ref="H12702">if(F12702&lt;&gt;"", iferror(index('Internal Staffing Calculator'!B$8:B23500,match(F12702,'Internal Staffing Calculator'!E$8:E23500,0)), "Not In Budget"),"")</f>
        <v/>
      </c>
      <c r="I12702" s="184"/>
      <c r="J12702" s="184"/>
      <c r="K12702" s="184"/>
      <c r="L12702" s="183"/>
    </row>
    <row r="12703">
      <c r="A12703" s="454"/>
      <c r="B12703" s="927"/>
      <c r="C12703" s="580"/>
      <c r="D12703" s="939"/>
      <c r="E12703" s="940"/>
      <c r="F12703" s="941"/>
      <c r="G12703" s="937" t="str">
        <f t="array" ref="G12703">xlookup(F12703,'Internal Staffing Calculator'!E:E,'Internal Staffing Calculator'!C:C,"")</f>
        <v/>
      </c>
      <c r="H12703" s="932" t="str">
        <f t="array" ref="H12703">if(F12703&lt;&gt;"", iferror(index('Internal Staffing Calculator'!B$8:B23500,match(F12703,'Internal Staffing Calculator'!E$8:E23500,0)), "Not In Budget"),"")</f>
        <v/>
      </c>
      <c r="I12703" s="184"/>
      <c r="J12703" s="184"/>
      <c r="K12703" s="184"/>
      <c r="L12703" s="183"/>
    </row>
    <row r="12704">
      <c r="A12704" s="454"/>
      <c r="B12704" s="927"/>
      <c r="C12704" s="580"/>
      <c r="D12704" s="939"/>
      <c r="E12704" s="940"/>
      <c r="F12704" s="941"/>
      <c r="G12704" s="937" t="str">
        <f t="array" ref="G12704">xlookup(F12704,'Internal Staffing Calculator'!E:E,'Internal Staffing Calculator'!C:C,"")</f>
        <v/>
      </c>
      <c r="H12704" s="932" t="str">
        <f t="array" ref="H12704">if(F12704&lt;&gt;"", iferror(index('Internal Staffing Calculator'!B$8:B23500,match(F12704,'Internal Staffing Calculator'!E$8:E23500,0)), "Not In Budget"),"")</f>
        <v/>
      </c>
      <c r="I12704" s="184"/>
      <c r="J12704" s="184"/>
      <c r="K12704" s="184"/>
      <c r="L12704" s="183"/>
    </row>
    <row r="12705">
      <c r="A12705" s="454"/>
      <c r="B12705" s="927"/>
      <c r="C12705" s="580"/>
      <c r="D12705" s="939"/>
      <c r="E12705" s="940"/>
      <c r="F12705" s="941"/>
      <c r="G12705" s="937" t="str">
        <f t="array" ref="G12705">xlookup(F12705,'Internal Staffing Calculator'!E:E,'Internal Staffing Calculator'!C:C,"")</f>
        <v/>
      </c>
      <c r="H12705" s="932" t="str">
        <f t="array" ref="H12705">if(F12705&lt;&gt;"", iferror(index('Internal Staffing Calculator'!B$8:B23500,match(F12705,'Internal Staffing Calculator'!E$8:E23500,0)), "Not In Budget"),"")</f>
        <v/>
      </c>
      <c r="I12705" s="184"/>
      <c r="J12705" s="184"/>
      <c r="K12705" s="184"/>
      <c r="L12705" s="183"/>
    </row>
    <row r="12706">
      <c r="A12706" s="454"/>
      <c r="B12706" s="927"/>
      <c r="C12706" s="580"/>
      <c r="D12706" s="939"/>
      <c r="E12706" s="940"/>
      <c r="F12706" s="941"/>
      <c r="G12706" s="937" t="str">
        <f t="array" ref="G12706">xlookup(F12706,'Internal Staffing Calculator'!E:E,'Internal Staffing Calculator'!C:C,"")</f>
        <v/>
      </c>
      <c r="H12706" s="932" t="str">
        <f t="array" ref="H12706">if(F12706&lt;&gt;"", iferror(index('Internal Staffing Calculator'!B$8:B23500,match(F12706,'Internal Staffing Calculator'!E$8:E23500,0)), "Not In Budget"),"")</f>
        <v/>
      </c>
      <c r="I12706" s="184"/>
      <c r="J12706" s="184"/>
      <c r="K12706" s="184"/>
      <c r="L12706" s="183"/>
    </row>
    <row r="12707">
      <c r="A12707" s="454"/>
      <c r="B12707" s="927"/>
      <c r="C12707" s="580"/>
      <c r="D12707" s="939"/>
      <c r="E12707" s="940"/>
      <c r="F12707" s="941"/>
      <c r="G12707" s="937" t="str">
        <f t="array" ref="G12707">xlookup(F12707,'Internal Staffing Calculator'!E:E,'Internal Staffing Calculator'!C:C,"")</f>
        <v/>
      </c>
      <c r="H12707" s="932" t="str">
        <f t="array" ref="H12707">if(F12707&lt;&gt;"", iferror(index('Internal Staffing Calculator'!B$8:B23500,match(F12707,'Internal Staffing Calculator'!E$8:E23500,0)), "Not In Budget"),"")</f>
        <v/>
      </c>
      <c r="I12707" s="184"/>
      <c r="J12707" s="184"/>
      <c r="K12707" s="184"/>
      <c r="L12707" s="183"/>
    </row>
    <row r="12708">
      <c r="A12708" s="454"/>
      <c r="B12708" s="927"/>
      <c r="C12708" s="580"/>
      <c r="D12708" s="939"/>
      <c r="E12708" s="940"/>
      <c r="F12708" s="941"/>
      <c r="G12708" s="937" t="str">
        <f t="array" ref="G12708">xlookup(F12708,'Internal Staffing Calculator'!E:E,'Internal Staffing Calculator'!C:C,"")</f>
        <v/>
      </c>
      <c r="H12708" s="932" t="str">
        <f t="array" ref="H12708">if(F12708&lt;&gt;"", iferror(index('Internal Staffing Calculator'!B$8:B23500,match(F12708,'Internal Staffing Calculator'!E$8:E23500,0)), "Not In Budget"),"")</f>
        <v/>
      </c>
      <c r="I12708" s="184"/>
      <c r="J12708" s="184"/>
      <c r="K12708" s="184"/>
      <c r="L12708" s="183"/>
    </row>
    <row r="12709">
      <c r="A12709" s="454"/>
      <c r="B12709" s="927"/>
      <c r="C12709" s="580"/>
      <c r="D12709" s="939"/>
      <c r="E12709" s="940"/>
      <c r="F12709" s="941"/>
      <c r="G12709" s="937" t="str">
        <f t="array" ref="G12709">xlookup(F12709,'Internal Staffing Calculator'!E:E,'Internal Staffing Calculator'!C:C,"")</f>
        <v/>
      </c>
      <c r="H12709" s="932" t="str">
        <f t="array" ref="H12709">if(F12709&lt;&gt;"", iferror(index('Internal Staffing Calculator'!B$8:B23500,match(F12709,'Internal Staffing Calculator'!E$8:E23500,0)), "Not In Budget"),"")</f>
        <v/>
      </c>
      <c r="I12709" s="184"/>
      <c r="J12709" s="184"/>
      <c r="K12709" s="184"/>
      <c r="L12709" s="183"/>
    </row>
    <row r="12710">
      <c r="A12710" s="454"/>
      <c r="B12710" s="927"/>
      <c r="C12710" s="580"/>
      <c r="D12710" s="939"/>
      <c r="E12710" s="940"/>
      <c r="F12710" s="941"/>
      <c r="G12710" s="937" t="str">
        <f t="array" ref="G12710">xlookup(F12710,'Internal Staffing Calculator'!E:E,'Internal Staffing Calculator'!C:C,"")</f>
        <v/>
      </c>
      <c r="H12710" s="932" t="str">
        <f t="array" ref="H12710">if(F12710&lt;&gt;"", iferror(index('Internal Staffing Calculator'!B$8:B23500,match(F12710,'Internal Staffing Calculator'!E$8:E23500,0)), "Not In Budget"),"")</f>
        <v/>
      </c>
      <c r="I12710" s="184"/>
      <c r="J12710" s="184"/>
      <c r="K12710" s="184"/>
      <c r="L12710" s="183"/>
    </row>
    <row r="12711">
      <c r="A12711" s="454"/>
      <c r="B12711" s="927"/>
      <c r="C12711" s="580"/>
      <c r="D12711" s="939"/>
      <c r="E12711" s="940"/>
      <c r="F12711" s="941"/>
      <c r="G12711" s="937" t="str">
        <f t="array" ref="G12711">xlookup(F12711,'Internal Staffing Calculator'!E:E,'Internal Staffing Calculator'!C:C,"")</f>
        <v/>
      </c>
      <c r="H12711" s="932" t="str">
        <f t="array" ref="H12711">if(F12711&lt;&gt;"", iferror(index('Internal Staffing Calculator'!B$8:B23500,match(F12711,'Internal Staffing Calculator'!E$8:E23500,0)), "Not In Budget"),"")</f>
        <v/>
      </c>
      <c r="I12711" s="184"/>
      <c r="J12711" s="184"/>
      <c r="K12711" s="184"/>
      <c r="L12711" s="183"/>
    </row>
    <row r="12712">
      <c r="A12712" s="454"/>
      <c r="B12712" s="927"/>
      <c r="C12712" s="580"/>
      <c r="D12712" s="939"/>
      <c r="E12712" s="940"/>
      <c r="F12712" s="941"/>
      <c r="G12712" s="937" t="str">
        <f t="array" ref="G12712">xlookup(F12712,'Internal Staffing Calculator'!E:E,'Internal Staffing Calculator'!C:C,"")</f>
        <v/>
      </c>
      <c r="H12712" s="932" t="str">
        <f t="array" ref="H12712">if(F12712&lt;&gt;"", iferror(index('Internal Staffing Calculator'!B$8:B23500,match(F12712,'Internal Staffing Calculator'!E$8:E23500,0)), "Not In Budget"),"")</f>
        <v/>
      </c>
      <c r="I12712" s="184"/>
      <c r="J12712" s="184"/>
      <c r="K12712" s="184"/>
      <c r="L12712" s="183"/>
    </row>
    <row r="12713">
      <c r="A12713" s="454"/>
      <c r="B12713" s="927"/>
      <c r="C12713" s="580"/>
      <c r="D12713" s="939"/>
      <c r="E12713" s="940"/>
      <c r="F12713" s="941"/>
      <c r="G12713" s="937" t="str">
        <f t="array" ref="G12713">xlookup(F12713,'Internal Staffing Calculator'!E:E,'Internal Staffing Calculator'!C:C,"")</f>
        <v/>
      </c>
      <c r="H12713" s="932" t="str">
        <f t="array" ref="H12713">if(F12713&lt;&gt;"", iferror(index('Internal Staffing Calculator'!B$8:B23500,match(F12713,'Internal Staffing Calculator'!E$8:E23500,0)), "Not In Budget"),"")</f>
        <v/>
      </c>
      <c r="I12713" s="184"/>
      <c r="J12713" s="184"/>
      <c r="K12713" s="184"/>
      <c r="L12713" s="183"/>
    </row>
    <row r="12714">
      <c r="A12714" s="454"/>
      <c r="B12714" s="927"/>
      <c r="C12714" s="580"/>
      <c r="D12714" s="939"/>
      <c r="E12714" s="940"/>
      <c r="F12714" s="941"/>
      <c r="G12714" s="937" t="str">
        <f t="array" ref="G12714">xlookup(F12714,'Internal Staffing Calculator'!E:E,'Internal Staffing Calculator'!C:C,"")</f>
        <v/>
      </c>
      <c r="H12714" s="932" t="str">
        <f t="array" ref="H12714">if(F12714&lt;&gt;"", iferror(index('Internal Staffing Calculator'!B$8:B23500,match(F12714,'Internal Staffing Calculator'!E$8:E23500,0)), "Not In Budget"),"")</f>
        <v/>
      </c>
      <c r="I12714" s="184"/>
      <c r="J12714" s="184"/>
      <c r="K12714" s="184"/>
      <c r="L12714" s="183"/>
    </row>
    <row r="12715">
      <c r="A12715" s="454"/>
      <c r="B12715" s="927"/>
      <c r="C12715" s="580"/>
      <c r="D12715" s="939"/>
      <c r="E12715" s="940"/>
      <c r="F12715" s="941"/>
      <c r="G12715" s="937" t="str">
        <f t="array" ref="G12715">xlookup(F12715,'Internal Staffing Calculator'!E:E,'Internal Staffing Calculator'!C:C,"")</f>
        <v/>
      </c>
      <c r="H12715" s="932" t="str">
        <f t="array" ref="H12715">if(F12715&lt;&gt;"", iferror(index('Internal Staffing Calculator'!B$8:B23500,match(F12715,'Internal Staffing Calculator'!E$8:E23500,0)), "Not In Budget"),"")</f>
        <v/>
      </c>
      <c r="I12715" s="184"/>
      <c r="J12715" s="184"/>
      <c r="K12715" s="184"/>
      <c r="L12715" s="183"/>
    </row>
    <row r="12716">
      <c r="A12716" s="454"/>
      <c r="B12716" s="927"/>
      <c r="C12716" s="580"/>
      <c r="D12716" s="939"/>
      <c r="E12716" s="940"/>
      <c r="F12716" s="941"/>
      <c r="G12716" s="937" t="str">
        <f t="array" ref="G12716">xlookup(F12716,'Internal Staffing Calculator'!E:E,'Internal Staffing Calculator'!C:C,"")</f>
        <v/>
      </c>
      <c r="H12716" s="932" t="str">
        <f t="array" ref="H12716">if(F12716&lt;&gt;"", iferror(index('Internal Staffing Calculator'!B$8:B23500,match(F12716,'Internal Staffing Calculator'!E$8:E23500,0)), "Not In Budget"),"")</f>
        <v/>
      </c>
      <c r="I12716" s="184"/>
      <c r="J12716" s="184"/>
      <c r="K12716" s="184"/>
      <c r="L12716" s="183"/>
    </row>
    <row r="12717">
      <c r="A12717" s="454"/>
      <c r="B12717" s="927"/>
      <c r="C12717" s="580"/>
      <c r="D12717" s="939"/>
      <c r="E12717" s="940"/>
      <c r="F12717" s="941"/>
      <c r="G12717" s="937" t="str">
        <f t="array" ref="G12717">xlookup(F12717,'Internal Staffing Calculator'!E:E,'Internal Staffing Calculator'!C:C,"")</f>
        <v/>
      </c>
      <c r="H12717" s="932" t="str">
        <f t="array" ref="H12717">if(F12717&lt;&gt;"", iferror(index('Internal Staffing Calculator'!B$8:B23500,match(F12717,'Internal Staffing Calculator'!E$8:E23500,0)), "Not In Budget"),"")</f>
        <v/>
      </c>
      <c r="I12717" s="184"/>
      <c r="J12717" s="184"/>
      <c r="K12717" s="184"/>
      <c r="L12717" s="183"/>
    </row>
    <row r="12718">
      <c r="A12718" s="454"/>
      <c r="B12718" s="927"/>
      <c r="C12718" s="580"/>
      <c r="D12718" s="939"/>
      <c r="E12718" s="940"/>
      <c r="F12718" s="941"/>
      <c r="G12718" s="937" t="str">
        <f t="array" ref="G12718">xlookup(F12718,'Internal Staffing Calculator'!E:E,'Internal Staffing Calculator'!C:C,"")</f>
        <v/>
      </c>
      <c r="H12718" s="932" t="str">
        <f t="array" ref="H12718">if(F12718&lt;&gt;"", iferror(index('Internal Staffing Calculator'!B$8:B23500,match(F12718,'Internal Staffing Calculator'!E$8:E23500,0)), "Not In Budget"),"")</f>
        <v/>
      </c>
      <c r="I12718" s="184"/>
      <c r="J12718" s="184"/>
      <c r="K12718" s="184"/>
      <c r="L12718" s="183"/>
    </row>
    <row r="12719">
      <c r="A12719" s="454"/>
      <c r="B12719" s="927"/>
      <c r="C12719" s="580"/>
      <c r="D12719" s="939"/>
      <c r="E12719" s="940"/>
      <c r="F12719" s="941"/>
      <c r="G12719" s="937" t="str">
        <f t="array" ref="G12719">xlookup(F12719,'Internal Staffing Calculator'!E:E,'Internal Staffing Calculator'!C:C,"")</f>
        <v/>
      </c>
      <c r="H12719" s="932" t="str">
        <f t="array" ref="H12719">if(F12719&lt;&gt;"", iferror(index('Internal Staffing Calculator'!B$8:B23500,match(F12719,'Internal Staffing Calculator'!E$8:E23500,0)), "Not In Budget"),"")</f>
        <v/>
      </c>
      <c r="I12719" s="184"/>
      <c r="J12719" s="184"/>
      <c r="K12719" s="184"/>
      <c r="L12719" s="183"/>
    </row>
    <row r="12720">
      <c r="A12720" s="454"/>
      <c r="B12720" s="927"/>
      <c r="C12720" s="580"/>
      <c r="D12720" s="939"/>
      <c r="E12720" s="940"/>
      <c r="F12720" s="941"/>
      <c r="G12720" s="937" t="str">
        <f t="array" ref="G12720">xlookup(F12720,'Internal Staffing Calculator'!E:E,'Internal Staffing Calculator'!C:C,"")</f>
        <v/>
      </c>
      <c r="H12720" s="932" t="str">
        <f t="array" ref="H12720">if(F12720&lt;&gt;"", iferror(index('Internal Staffing Calculator'!B$8:B23500,match(F12720,'Internal Staffing Calculator'!E$8:E23500,0)), "Not In Budget"),"")</f>
        <v/>
      </c>
      <c r="I12720" s="184"/>
      <c r="J12720" s="184"/>
      <c r="K12720" s="184"/>
      <c r="L12720" s="183"/>
    </row>
    <row r="12721">
      <c r="A12721" s="454"/>
      <c r="B12721" s="927"/>
      <c r="C12721" s="580"/>
      <c r="D12721" s="939"/>
      <c r="E12721" s="940"/>
      <c r="F12721" s="941"/>
      <c r="G12721" s="937" t="str">
        <f t="array" ref="G12721">xlookup(F12721,'Internal Staffing Calculator'!E:E,'Internal Staffing Calculator'!C:C,"")</f>
        <v/>
      </c>
      <c r="H12721" s="932" t="str">
        <f t="array" ref="H12721">if(F12721&lt;&gt;"", iferror(index('Internal Staffing Calculator'!B$8:B23500,match(F12721,'Internal Staffing Calculator'!E$8:E23500,0)), "Not In Budget"),"")</f>
        <v/>
      </c>
      <c r="I12721" s="184"/>
      <c r="J12721" s="184"/>
      <c r="K12721" s="184"/>
      <c r="L12721" s="183"/>
    </row>
    <row r="12722">
      <c r="A12722" s="454"/>
      <c r="B12722" s="927"/>
      <c r="C12722" s="580"/>
      <c r="D12722" s="939"/>
      <c r="E12722" s="940"/>
      <c r="F12722" s="941"/>
      <c r="G12722" s="937" t="str">
        <f t="array" ref="G12722">xlookup(F12722,'Internal Staffing Calculator'!E:E,'Internal Staffing Calculator'!C:C,"")</f>
        <v/>
      </c>
      <c r="H12722" s="932" t="str">
        <f t="array" ref="H12722">if(F12722&lt;&gt;"", iferror(index('Internal Staffing Calculator'!B$8:B23500,match(F12722,'Internal Staffing Calculator'!E$8:E23500,0)), "Not In Budget"),"")</f>
        <v/>
      </c>
      <c r="I12722" s="184"/>
      <c r="J12722" s="184"/>
      <c r="K12722" s="184"/>
      <c r="L12722" s="183"/>
    </row>
    <row r="12723">
      <c r="A12723" s="454"/>
      <c r="B12723" s="927"/>
      <c r="C12723" s="580"/>
      <c r="D12723" s="939"/>
      <c r="E12723" s="940"/>
      <c r="F12723" s="941"/>
      <c r="G12723" s="937" t="str">
        <f t="array" ref="G12723">xlookup(F12723,'Internal Staffing Calculator'!E:E,'Internal Staffing Calculator'!C:C,"")</f>
        <v/>
      </c>
      <c r="H12723" s="932" t="str">
        <f t="array" ref="H12723">if(F12723&lt;&gt;"", iferror(index('Internal Staffing Calculator'!B$8:B23500,match(F12723,'Internal Staffing Calculator'!E$8:E23500,0)), "Not In Budget"),"")</f>
        <v/>
      </c>
      <c r="I12723" s="184"/>
      <c r="J12723" s="184"/>
      <c r="K12723" s="184"/>
      <c r="L12723" s="183"/>
    </row>
    <row r="12724">
      <c r="A12724" s="454"/>
      <c r="B12724" s="927"/>
      <c r="C12724" s="580"/>
      <c r="D12724" s="939"/>
      <c r="E12724" s="940"/>
      <c r="F12724" s="941"/>
      <c r="G12724" s="937" t="str">
        <f t="array" ref="G12724">xlookup(F12724,'Internal Staffing Calculator'!E:E,'Internal Staffing Calculator'!C:C,"")</f>
        <v/>
      </c>
      <c r="H12724" s="932" t="str">
        <f t="array" ref="H12724">if(F12724&lt;&gt;"", iferror(index('Internal Staffing Calculator'!B$8:B23500,match(F12724,'Internal Staffing Calculator'!E$8:E23500,0)), "Not In Budget"),"")</f>
        <v/>
      </c>
      <c r="I12724" s="184"/>
      <c r="J12724" s="184"/>
      <c r="K12724" s="184"/>
      <c r="L12724" s="183"/>
    </row>
    <row r="12725">
      <c r="A12725" s="454"/>
      <c r="B12725" s="927"/>
      <c r="C12725" s="580"/>
      <c r="D12725" s="939"/>
      <c r="E12725" s="940"/>
      <c r="F12725" s="941"/>
      <c r="G12725" s="937" t="str">
        <f t="array" ref="G12725">xlookup(F12725,'Internal Staffing Calculator'!E:E,'Internal Staffing Calculator'!C:C,"")</f>
        <v/>
      </c>
      <c r="H12725" s="932" t="str">
        <f t="array" ref="H12725">if(F12725&lt;&gt;"", iferror(index('Internal Staffing Calculator'!B$8:B23500,match(F12725,'Internal Staffing Calculator'!E$8:E23500,0)), "Not In Budget"),"")</f>
        <v/>
      </c>
      <c r="I12725" s="184"/>
      <c r="J12725" s="184"/>
      <c r="K12725" s="184"/>
      <c r="L12725" s="183"/>
    </row>
    <row r="12726">
      <c r="A12726" s="454"/>
      <c r="B12726" s="927"/>
      <c r="C12726" s="580"/>
      <c r="D12726" s="939"/>
      <c r="E12726" s="940"/>
      <c r="F12726" s="941"/>
      <c r="G12726" s="937" t="str">
        <f t="array" ref="G12726">xlookup(F12726,'Internal Staffing Calculator'!E:E,'Internal Staffing Calculator'!C:C,"")</f>
        <v/>
      </c>
      <c r="H12726" s="932" t="str">
        <f t="array" ref="H12726">if(F12726&lt;&gt;"", iferror(index('Internal Staffing Calculator'!B$8:B23500,match(F12726,'Internal Staffing Calculator'!E$8:E23500,0)), "Not In Budget"),"")</f>
        <v/>
      </c>
      <c r="I12726" s="184"/>
      <c r="J12726" s="184"/>
      <c r="K12726" s="184"/>
      <c r="L12726" s="183"/>
    </row>
    <row r="12727">
      <c r="A12727" s="454"/>
      <c r="B12727" s="927"/>
      <c r="C12727" s="580"/>
      <c r="D12727" s="939"/>
      <c r="E12727" s="940"/>
      <c r="F12727" s="941"/>
      <c r="G12727" s="937" t="str">
        <f t="array" ref="G12727">xlookup(F12727,'Internal Staffing Calculator'!E:E,'Internal Staffing Calculator'!C:C,"")</f>
        <v/>
      </c>
      <c r="H12727" s="932" t="str">
        <f t="array" ref="H12727">if(F12727&lt;&gt;"", iferror(index('Internal Staffing Calculator'!B$8:B23500,match(F12727,'Internal Staffing Calculator'!E$8:E23500,0)), "Not In Budget"),"")</f>
        <v/>
      </c>
      <c r="I12727" s="184"/>
      <c r="J12727" s="184"/>
      <c r="K12727" s="184"/>
      <c r="L12727" s="183"/>
    </row>
    <row r="12728">
      <c r="A12728" s="454"/>
      <c r="B12728" s="927"/>
      <c r="C12728" s="580"/>
      <c r="D12728" s="939"/>
      <c r="E12728" s="940"/>
      <c r="F12728" s="941"/>
      <c r="G12728" s="937" t="str">
        <f t="array" ref="G12728">xlookup(F12728,'Internal Staffing Calculator'!E:E,'Internal Staffing Calculator'!C:C,"")</f>
        <v/>
      </c>
      <c r="H12728" s="932" t="str">
        <f t="array" ref="H12728">if(F12728&lt;&gt;"", iferror(index('Internal Staffing Calculator'!B$8:B23500,match(F12728,'Internal Staffing Calculator'!E$8:E23500,0)), "Not In Budget"),"")</f>
        <v/>
      </c>
      <c r="I12728" s="184"/>
      <c r="J12728" s="184"/>
      <c r="K12728" s="184"/>
      <c r="L12728" s="183"/>
    </row>
    <row r="12729">
      <c r="A12729" s="454"/>
      <c r="B12729" s="927"/>
      <c r="C12729" s="580"/>
      <c r="D12729" s="939"/>
      <c r="E12729" s="940"/>
      <c r="F12729" s="941"/>
      <c r="G12729" s="937" t="str">
        <f t="array" ref="G12729">xlookup(F12729,'Internal Staffing Calculator'!E:E,'Internal Staffing Calculator'!C:C,"")</f>
        <v/>
      </c>
      <c r="H12729" s="932" t="str">
        <f t="array" ref="H12729">if(F12729&lt;&gt;"", iferror(index('Internal Staffing Calculator'!B$8:B23500,match(F12729,'Internal Staffing Calculator'!E$8:E23500,0)), "Not In Budget"),"")</f>
        <v/>
      </c>
      <c r="I12729" s="184"/>
      <c r="J12729" s="184"/>
      <c r="K12729" s="184"/>
      <c r="L12729" s="183"/>
    </row>
    <row r="12730">
      <c r="A12730" s="454"/>
      <c r="B12730" s="927"/>
      <c r="C12730" s="580"/>
      <c r="D12730" s="939"/>
      <c r="E12730" s="940"/>
      <c r="F12730" s="941"/>
      <c r="G12730" s="937" t="str">
        <f t="array" ref="G12730">xlookup(F12730,'Internal Staffing Calculator'!E:E,'Internal Staffing Calculator'!C:C,"")</f>
        <v/>
      </c>
      <c r="H12730" s="932" t="str">
        <f t="array" ref="H12730">if(F12730&lt;&gt;"", iferror(index('Internal Staffing Calculator'!B$8:B23500,match(F12730,'Internal Staffing Calculator'!E$8:E23500,0)), "Not In Budget"),"")</f>
        <v/>
      </c>
      <c r="I12730" s="184"/>
      <c r="J12730" s="184"/>
      <c r="K12730" s="184"/>
      <c r="L12730" s="183"/>
    </row>
    <row r="12731">
      <c r="A12731" s="454"/>
      <c r="B12731" s="927"/>
      <c r="C12731" s="580"/>
      <c r="D12731" s="939"/>
      <c r="E12731" s="940"/>
      <c r="F12731" s="941"/>
      <c r="G12731" s="937" t="str">
        <f t="array" ref="G12731">xlookup(F12731,'Internal Staffing Calculator'!E:E,'Internal Staffing Calculator'!C:C,"")</f>
        <v/>
      </c>
      <c r="H12731" s="932" t="str">
        <f t="array" ref="H12731">if(F12731&lt;&gt;"", iferror(index('Internal Staffing Calculator'!B$8:B23500,match(F12731,'Internal Staffing Calculator'!E$8:E23500,0)), "Not In Budget"),"")</f>
        <v/>
      </c>
      <c r="I12731" s="184"/>
      <c r="J12731" s="184"/>
      <c r="K12731" s="184"/>
      <c r="L12731" s="183"/>
    </row>
    <row r="12732">
      <c r="A12732" s="454"/>
      <c r="B12732" s="927"/>
      <c r="C12732" s="580"/>
      <c r="D12732" s="939"/>
      <c r="E12732" s="940"/>
      <c r="F12732" s="941"/>
      <c r="G12732" s="937" t="str">
        <f t="array" ref="G12732">xlookup(F12732,'Internal Staffing Calculator'!E:E,'Internal Staffing Calculator'!C:C,"")</f>
        <v/>
      </c>
      <c r="H12732" s="932" t="str">
        <f t="array" ref="H12732">if(F12732&lt;&gt;"", iferror(index('Internal Staffing Calculator'!B$8:B23500,match(F12732,'Internal Staffing Calculator'!E$8:E23500,0)), "Not In Budget"),"")</f>
        <v/>
      </c>
      <c r="I12732" s="184"/>
      <c r="J12732" s="184"/>
      <c r="K12732" s="184"/>
      <c r="L12732" s="183"/>
    </row>
    <row r="12733">
      <c r="A12733" s="454"/>
      <c r="B12733" s="927"/>
      <c r="C12733" s="580"/>
      <c r="D12733" s="939"/>
      <c r="E12733" s="940"/>
      <c r="F12733" s="941"/>
      <c r="G12733" s="937" t="str">
        <f t="array" ref="G12733">xlookup(F12733,'Internal Staffing Calculator'!E:E,'Internal Staffing Calculator'!C:C,"")</f>
        <v/>
      </c>
      <c r="H12733" s="932" t="str">
        <f t="array" ref="H12733">if(F12733&lt;&gt;"", iferror(index('Internal Staffing Calculator'!B$8:B23500,match(F12733,'Internal Staffing Calculator'!E$8:E23500,0)), "Not In Budget"),"")</f>
        <v/>
      </c>
      <c r="I12733" s="184"/>
      <c r="J12733" s="184"/>
      <c r="K12733" s="184"/>
      <c r="L12733" s="183"/>
    </row>
    <row r="12734">
      <c r="A12734" s="454"/>
      <c r="B12734" s="927"/>
      <c r="C12734" s="580"/>
      <c r="D12734" s="939"/>
      <c r="E12734" s="940"/>
      <c r="F12734" s="941"/>
      <c r="G12734" s="937" t="str">
        <f t="array" ref="G12734">xlookup(F12734,'Internal Staffing Calculator'!E:E,'Internal Staffing Calculator'!C:C,"")</f>
        <v/>
      </c>
      <c r="H12734" s="932" t="str">
        <f t="array" ref="H12734">if(F12734&lt;&gt;"", iferror(index('Internal Staffing Calculator'!B$8:B23500,match(F12734,'Internal Staffing Calculator'!E$8:E23500,0)), "Not In Budget"),"")</f>
        <v/>
      </c>
      <c r="I12734" s="184"/>
      <c r="J12734" s="184"/>
      <c r="K12734" s="184"/>
      <c r="L12734" s="183"/>
    </row>
    <row r="12735">
      <c r="A12735" s="454"/>
      <c r="B12735" s="927"/>
      <c r="C12735" s="580"/>
      <c r="D12735" s="939"/>
      <c r="E12735" s="940"/>
      <c r="F12735" s="941"/>
      <c r="G12735" s="937" t="str">
        <f t="array" ref="G12735">xlookup(F12735,'Internal Staffing Calculator'!E:E,'Internal Staffing Calculator'!C:C,"")</f>
        <v/>
      </c>
      <c r="H12735" s="932" t="str">
        <f t="array" ref="H12735">if(F12735&lt;&gt;"", iferror(index('Internal Staffing Calculator'!B$8:B23500,match(F12735,'Internal Staffing Calculator'!E$8:E23500,0)), "Not In Budget"),"")</f>
        <v/>
      </c>
      <c r="I12735" s="184"/>
      <c r="J12735" s="184"/>
      <c r="K12735" s="184"/>
      <c r="L12735" s="183"/>
    </row>
    <row r="12736">
      <c r="A12736" s="454"/>
      <c r="B12736" s="927"/>
      <c r="C12736" s="580"/>
      <c r="D12736" s="939"/>
      <c r="E12736" s="940"/>
      <c r="F12736" s="941"/>
      <c r="G12736" s="937" t="str">
        <f t="array" ref="G12736">xlookup(F12736,'Internal Staffing Calculator'!E:E,'Internal Staffing Calculator'!C:C,"")</f>
        <v/>
      </c>
      <c r="H12736" s="932" t="str">
        <f t="array" ref="H12736">if(F12736&lt;&gt;"", iferror(index('Internal Staffing Calculator'!B$8:B23500,match(F12736,'Internal Staffing Calculator'!E$8:E23500,0)), "Not In Budget"),"")</f>
        <v/>
      </c>
      <c r="I12736" s="184"/>
      <c r="J12736" s="184"/>
      <c r="K12736" s="184"/>
      <c r="L12736" s="183"/>
    </row>
    <row r="12737">
      <c r="A12737" s="454"/>
      <c r="B12737" s="927"/>
      <c r="C12737" s="580"/>
      <c r="D12737" s="939"/>
      <c r="E12737" s="940"/>
      <c r="F12737" s="941"/>
      <c r="G12737" s="937" t="str">
        <f t="array" ref="G12737">xlookup(F12737,'Internal Staffing Calculator'!E:E,'Internal Staffing Calculator'!C:C,"")</f>
        <v/>
      </c>
      <c r="H12737" s="932" t="str">
        <f t="array" ref="H12737">if(F12737&lt;&gt;"", iferror(index('Internal Staffing Calculator'!B$8:B23500,match(F12737,'Internal Staffing Calculator'!E$8:E23500,0)), "Not In Budget"),"")</f>
        <v/>
      </c>
      <c r="I12737" s="184"/>
      <c r="J12737" s="184"/>
      <c r="K12737" s="184"/>
      <c r="L12737" s="183"/>
    </row>
    <row r="12738">
      <c r="A12738" s="454"/>
      <c r="B12738" s="927"/>
      <c r="C12738" s="580"/>
      <c r="D12738" s="939"/>
      <c r="E12738" s="940"/>
      <c r="F12738" s="941"/>
      <c r="G12738" s="937" t="str">
        <f t="array" ref="G12738">xlookup(F12738,'Internal Staffing Calculator'!E:E,'Internal Staffing Calculator'!C:C,"")</f>
        <v/>
      </c>
      <c r="H12738" s="932" t="str">
        <f t="array" ref="H12738">if(F12738&lt;&gt;"", iferror(index('Internal Staffing Calculator'!B$8:B23500,match(F12738,'Internal Staffing Calculator'!E$8:E23500,0)), "Not In Budget"),"")</f>
        <v/>
      </c>
      <c r="I12738" s="184"/>
      <c r="J12738" s="184"/>
      <c r="K12738" s="184"/>
      <c r="L12738" s="183"/>
    </row>
    <row r="12739">
      <c r="A12739" s="454"/>
      <c r="B12739" s="927"/>
      <c r="C12739" s="580"/>
      <c r="D12739" s="939"/>
      <c r="E12739" s="940"/>
      <c r="F12739" s="941"/>
      <c r="G12739" s="937" t="str">
        <f t="array" ref="G12739">xlookup(F12739,'Internal Staffing Calculator'!E:E,'Internal Staffing Calculator'!C:C,"")</f>
        <v/>
      </c>
      <c r="H12739" s="932" t="str">
        <f t="array" ref="H12739">if(F12739&lt;&gt;"", iferror(index('Internal Staffing Calculator'!B$8:B23500,match(F12739,'Internal Staffing Calculator'!E$8:E23500,0)), "Not In Budget"),"")</f>
        <v/>
      </c>
      <c r="I12739" s="184"/>
      <c r="J12739" s="184"/>
      <c r="K12739" s="184"/>
      <c r="L12739" s="183"/>
    </row>
    <row r="12740">
      <c r="A12740" s="454"/>
      <c r="B12740" s="927"/>
      <c r="C12740" s="580"/>
      <c r="D12740" s="939"/>
      <c r="E12740" s="940"/>
      <c r="F12740" s="941"/>
      <c r="G12740" s="937" t="str">
        <f t="array" ref="G12740">xlookup(F12740,'Internal Staffing Calculator'!E:E,'Internal Staffing Calculator'!C:C,"")</f>
        <v/>
      </c>
      <c r="H12740" s="932" t="str">
        <f t="array" ref="H12740">if(F12740&lt;&gt;"", iferror(index('Internal Staffing Calculator'!B$8:B23500,match(F12740,'Internal Staffing Calculator'!E$8:E23500,0)), "Not In Budget"),"")</f>
        <v/>
      </c>
      <c r="I12740" s="184"/>
      <c r="J12740" s="184"/>
      <c r="K12740" s="184"/>
      <c r="L12740" s="183"/>
    </row>
    <row r="12741">
      <c r="A12741" s="454"/>
      <c r="B12741" s="927"/>
      <c r="C12741" s="580"/>
      <c r="D12741" s="939"/>
      <c r="E12741" s="940"/>
      <c r="F12741" s="941"/>
      <c r="G12741" s="937" t="str">
        <f t="array" ref="G12741">xlookup(F12741,'Internal Staffing Calculator'!E:E,'Internal Staffing Calculator'!C:C,"")</f>
        <v/>
      </c>
      <c r="H12741" s="932" t="str">
        <f t="array" ref="H12741">if(F12741&lt;&gt;"", iferror(index('Internal Staffing Calculator'!B$8:B23500,match(F12741,'Internal Staffing Calculator'!E$8:E23500,0)), "Not In Budget"),"")</f>
        <v/>
      </c>
      <c r="I12741" s="184"/>
      <c r="J12741" s="184"/>
      <c r="K12741" s="184"/>
      <c r="L12741" s="183"/>
    </row>
    <row r="12742">
      <c r="A12742" s="454"/>
      <c r="B12742" s="927"/>
      <c r="C12742" s="580"/>
      <c r="D12742" s="939"/>
      <c r="E12742" s="940"/>
      <c r="F12742" s="941"/>
      <c r="G12742" s="937" t="str">
        <f t="array" ref="G12742">xlookup(F12742,'Internal Staffing Calculator'!E:E,'Internal Staffing Calculator'!C:C,"")</f>
        <v/>
      </c>
      <c r="H12742" s="932" t="str">
        <f t="array" ref="H12742">if(F12742&lt;&gt;"", iferror(index('Internal Staffing Calculator'!B$8:B23500,match(F12742,'Internal Staffing Calculator'!E$8:E23500,0)), "Not In Budget"),"")</f>
        <v/>
      </c>
      <c r="I12742" s="184"/>
      <c r="J12742" s="184"/>
      <c r="K12742" s="184"/>
      <c r="L12742" s="183"/>
    </row>
    <row r="12743">
      <c r="A12743" s="454"/>
      <c r="B12743" s="927"/>
      <c r="C12743" s="580"/>
      <c r="D12743" s="939"/>
      <c r="E12743" s="940"/>
      <c r="F12743" s="941"/>
      <c r="G12743" s="937" t="str">
        <f t="array" ref="G12743">xlookup(F12743,'Internal Staffing Calculator'!E:E,'Internal Staffing Calculator'!C:C,"")</f>
        <v/>
      </c>
      <c r="H12743" s="932" t="str">
        <f t="array" ref="H12743">if(F12743&lt;&gt;"", iferror(index('Internal Staffing Calculator'!B$8:B23500,match(F12743,'Internal Staffing Calculator'!E$8:E23500,0)), "Not In Budget"),"")</f>
        <v/>
      </c>
      <c r="I12743" s="184"/>
      <c r="J12743" s="184"/>
      <c r="K12743" s="184"/>
      <c r="L12743" s="183"/>
    </row>
    <row r="12744">
      <c r="A12744" s="454"/>
      <c r="B12744" s="927"/>
      <c r="C12744" s="580"/>
      <c r="D12744" s="939"/>
      <c r="E12744" s="940"/>
      <c r="F12744" s="941"/>
      <c r="G12744" s="937" t="str">
        <f t="array" ref="G12744">xlookup(F12744,'Internal Staffing Calculator'!E:E,'Internal Staffing Calculator'!C:C,"")</f>
        <v/>
      </c>
      <c r="H12744" s="932" t="str">
        <f t="array" ref="H12744">if(F12744&lt;&gt;"", iferror(index('Internal Staffing Calculator'!B$8:B23500,match(F12744,'Internal Staffing Calculator'!E$8:E23500,0)), "Not In Budget"),"")</f>
        <v/>
      </c>
      <c r="I12744" s="184"/>
      <c r="J12744" s="184"/>
      <c r="K12744" s="184"/>
      <c r="L12744" s="183"/>
    </row>
    <row r="12745">
      <c r="A12745" s="454"/>
      <c r="B12745" s="927"/>
      <c r="C12745" s="580"/>
      <c r="D12745" s="939"/>
      <c r="E12745" s="940"/>
      <c r="F12745" s="941"/>
      <c r="G12745" s="937" t="str">
        <f t="array" ref="G12745">xlookup(F12745,'Internal Staffing Calculator'!E:E,'Internal Staffing Calculator'!C:C,"")</f>
        <v/>
      </c>
      <c r="H12745" s="932" t="str">
        <f t="array" ref="H12745">if(F12745&lt;&gt;"", iferror(index('Internal Staffing Calculator'!B$8:B23500,match(F12745,'Internal Staffing Calculator'!E$8:E23500,0)), "Not In Budget"),"")</f>
        <v/>
      </c>
      <c r="I12745" s="184"/>
      <c r="J12745" s="184"/>
      <c r="K12745" s="184"/>
      <c r="L12745" s="183"/>
    </row>
    <row r="12746">
      <c r="A12746" s="454"/>
      <c r="B12746" s="927"/>
      <c r="C12746" s="580"/>
      <c r="D12746" s="939"/>
      <c r="E12746" s="940"/>
      <c r="F12746" s="941"/>
      <c r="G12746" s="937" t="str">
        <f t="array" ref="G12746">xlookup(F12746,'Internal Staffing Calculator'!E:E,'Internal Staffing Calculator'!C:C,"")</f>
        <v/>
      </c>
      <c r="H12746" s="932" t="str">
        <f t="array" ref="H12746">if(F12746&lt;&gt;"", iferror(index('Internal Staffing Calculator'!B$8:B23500,match(F12746,'Internal Staffing Calculator'!E$8:E23500,0)), "Not In Budget"),"")</f>
        <v/>
      </c>
      <c r="I12746" s="184"/>
      <c r="J12746" s="184"/>
      <c r="K12746" s="184"/>
      <c r="L12746" s="183"/>
    </row>
    <row r="12747">
      <c r="A12747" s="454"/>
      <c r="B12747" s="927"/>
      <c r="C12747" s="580"/>
      <c r="D12747" s="939"/>
      <c r="E12747" s="940"/>
      <c r="F12747" s="941"/>
      <c r="G12747" s="937" t="str">
        <f t="array" ref="G12747">xlookup(F12747,'Internal Staffing Calculator'!E:E,'Internal Staffing Calculator'!C:C,"")</f>
        <v/>
      </c>
      <c r="H12747" s="932" t="str">
        <f t="array" ref="H12747">if(F12747&lt;&gt;"", iferror(index('Internal Staffing Calculator'!B$8:B23500,match(F12747,'Internal Staffing Calculator'!E$8:E23500,0)), "Not In Budget"),"")</f>
        <v/>
      </c>
      <c r="I12747" s="184"/>
      <c r="J12747" s="184"/>
      <c r="K12747" s="184"/>
      <c r="L12747" s="183"/>
    </row>
    <row r="12748">
      <c r="A12748" s="454"/>
      <c r="B12748" s="927"/>
      <c r="C12748" s="580"/>
      <c r="D12748" s="939"/>
      <c r="E12748" s="940"/>
      <c r="F12748" s="941"/>
      <c r="G12748" s="937" t="str">
        <f t="array" ref="G12748">xlookup(F12748,'Internal Staffing Calculator'!E:E,'Internal Staffing Calculator'!C:C,"")</f>
        <v/>
      </c>
      <c r="H12748" s="932" t="str">
        <f t="array" ref="H12748">if(F12748&lt;&gt;"", iferror(index('Internal Staffing Calculator'!B$8:B23500,match(F12748,'Internal Staffing Calculator'!E$8:E23500,0)), "Not In Budget"),"")</f>
        <v/>
      </c>
      <c r="I12748" s="184"/>
      <c r="J12748" s="184"/>
      <c r="K12748" s="184"/>
      <c r="L12748" s="183"/>
    </row>
    <row r="12749">
      <c r="A12749" s="454"/>
      <c r="B12749" s="927"/>
      <c r="C12749" s="580"/>
      <c r="D12749" s="939"/>
      <c r="E12749" s="940"/>
      <c r="F12749" s="941"/>
      <c r="G12749" s="937" t="str">
        <f t="array" ref="G12749">xlookup(F12749,'Internal Staffing Calculator'!E:E,'Internal Staffing Calculator'!C:C,"")</f>
        <v/>
      </c>
      <c r="H12749" s="932" t="str">
        <f t="array" ref="H12749">if(F12749&lt;&gt;"", iferror(index('Internal Staffing Calculator'!B$8:B23500,match(F12749,'Internal Staffing Calculator'!E$8:E23500,0)), "Not In Budget"),"")</f>
        <v/>
      </c>
      <c r="I12749" s="184"/>
      <c r="J12749" s="184"/>
      <c r="K12749" s="184"/>
      <c r="L12749" s="183"/>
    </row>
    <row r="12750">
      <c r="A12750" s="454"/>
      <c r="B12750" s="927"/>
      <c r="C12750" s="580"/>
      <c r="D12750" s="939"/>
      <c r="E12750" s="940"/>
      <c r="F12750" s="941"/>
      <c r="G12750" s="937" t="str">
        <f t="array" ref="G12750">xlookup(F12750,'Internal Staffing Calculator'!E:E,'Internal Staffing Calculator'!C:C,"")</f>
        <v/>
      </c>
      <c r="H12750" s="932" t="str">
        <f t="array" ref="H12750">if(F12750&lt;&gt;"", iferror(index('Internal Staffing Calculator'!B$8:B23500,match(F12750,'Internal Staffing Calculator'!E$8:E23500,0)), "Not In Budget"),"")</f>
        <v/>
      </c>
      <c r="I12750" s="184"/>
      <c r="J12750" s="184"/>
      <c r="K12750" s="184"/>
      <c r="L12750" s="183"/>
    </row>
    <row r="12751">
      <c r="A12751" s="454"/>
      <c r="B12751" s="927"/>
      <c r="C12751" s="580"/>
      <c r="D12751" s="939"/>
      <c r="E12751" s="940"/>
      <c r="F12751" s="941"/>
      <c r="G12751" s="937" t="str">
        <f t="array" ref="G12751">xlookup(F12751,'Internal Staffing Calculator'!E:E,'Internal Staffing Calculator'!C:C,"")</f>
        <v/>
      </c>
      <c r="H12751" s="932" t="str">
        <f t="array" ref="H12751">if(F12751&lt;&gt;"", iferror(index('Internal Staffing Calculator'!B$8:B23500,match(F12751,'Internal Staffing Calculator'!E$8:E23500,0)), "Not In Budget"),"")</f>
        <v/>
      </c>
      <c r="I12751" s="184"/>
      <c r="J12751" s="184"/>
      <c r="K12751" s="184"/>
      <c r="L12751" s="183"/>
    </row>
    <row r="12752">
      <c r="A12752" s="454"/>
      <c r="B12752" s="927"/>
      <c r="C12752" s="580"/>
      <c r="D12752" s="939"/>
      <c r="E12752" s="940"/>
      <c r="F12752" s="941"/>
      <c r="G12752" s="937" t="str">
        <f t="array" ref="G12752">xlookup(F12752,'Internal Staffing Calculator'!E:E,'Internal Staffing Calculator'!C:C,"")</f>
        <v/>
      </c>
      <c r="H12752" s="932" t="str">
        <f t="array" ref="H12752">if(F12752&lt;&gt;"", iferror(index('Internal Staffing Calculator'!B$8:B23500,match(F12752,'Internal Staffing Calculator'!E$8:E23500,0)), "Not In Budget"),"")</f>
        <v/>
      </c>
      <c r="I12752" s="184"/>
      <c r="J12752" s="184"/>
      <c r="K12752" s="184"/>
      <c r="L12752" s="183"/>
    </row>
    <row r="12753">
      <c r="A12753" s="454"/>
      <c r="B12753" s="927"/>
      <c r="C12753" s="580"/>
      <c r="D12753" s="939"/>
      <c r="E12753" s="940"/>
      <c r="F12753" s="941"/>
      <c r="G12753" s="937" t="str">
        <f t="array" ref="G12753">xlookup(F12753,'Internal Staffing Calculator'!E:E,'Internal Staffing Calculator'!C:C,"")</f>
        <v/>
      </c>
      <c r="H12753" s="932" t="str">
        <f t="array" ref="H12753">if(F12753&lt;&gt;"", iferror(index('Internal Staffing Calculator'!B$8:B23500,match(F12753,'Internal Staffing Calculator'!E$8:E23500,0)), "Not In Budget"),"")</f>
        <v/>
      </c>
      <c r="I12753" s="184"/>
      <c r="J12753" s="184"/>
      <c r="K12753" s="184"/>
      <c r="L12753" s="183"/>
    </row>
    <row r="12754">
      <c r="A12754" s="454"/>
      <c r="B12754" s="927"/>
      <c r="C12754" s="580"/>
      <c r="D12754" s="939"/>
      <c r="E12754" s="940"/>
      <c r="F12754" s="941"/>
      <c r="G12754" s="937" t="str">
        <f t="array" ref="G12754">xlookup(F12754,'Internal Staffing Calculator'!E:E,'Internal Staffing Calculator'!C:C,"")</f>
        <v/>
      </c>
      <c r="H12754" s="932" t="str">
        <f t="array" ref="H12754">if(F12754&lt;&gt;"", iferror(index('Internal Staffing Calculator'!B$8:B23500,match(F12754,'Internal Staffing Calculator'!E$8:E23500,0)), "Not In Budget"),"")</f>
        <v/>
      </c>
      <c r="I12754" s="184"/>
      <c r="J12754" s="184"/>
      <c r="K12754" s="184"/>
      <c r="L12754" s="183"/>
    </row>
    <row r="12755">
      <c r="A12755" s="454"/>
      <c r="B12755" s="927"/>
      <c r="C12755" s="580"/>
      <c r="D12755" s="939"/>
      <c r="E12755" s="940"/>
      <c r="F12755" s="941"/>
      <c r="G12755" s="937" t="str">
        <f t="array" ref="G12755">xlookup(F12755,'Internal Staffing Calculator'!E:E,'Internal Staffing Calculator'!C:C,"")</f>
        <v/>
      </c>
      <c r="H12755" s="932" t="str">
        <f t="array" ref="H12755">if(F12755&lt;&gt;"", iferror(index('Internal Staffing Calculator'!B$8:B23500,match(F12755,'Internal Staffing Calculator'!E$8:E23500,0)), "Not In Budget"),"")</f>
        <v/>
      </c>
      <c r="I12755" s="184"/>
      <c r="J12755" s="184"/>
      <c r="K12755" s="184"/>
      <c r="L12755" s="183"/>
    </row>
    <row r="12756">
      <c r="A12756" s="454"/>
      <c r="B12756" s="927"/>
      <c r="C12756" s="580"/>
      <c r="D12756" s="939"/>
      <c r="E12756" s="940"/>
      <c r="F12756" s="941"/>
      <c r="G12756" s="937" t="str">
        <f t="array" ref="G12756">xlookup(F12756,'Internal Staffing Calculator'!E:E,'Internal Staffing Calculator'!C:C,"")</f>
        <v/>
      </c>
      <c r="H12756" s="932" t="str">
        <f t="array" ref="H12756">if(F12756&lt;&gt;"", iferror(index('Internal Staffing Calculator'!B$8:B23500,match(F12756,'Internal Staffing Calculator'!E$8:E23500,0)), "Not In Budget"),"")</f>
        <v/>
      </c>
      <c r="I12756" s="184"/>
      <c r="J12756" s="184"/>
      <c r="K12756" s="184"/>
      <c r="L12756" s="183"/>
    </row>
    <row r="12757">
      <c r="A12757" s="454"/>
      <c r="B12757" s="927"/>
      <c r="C12757" s="580"/>
      <c r="D12757" s="939"/>
      <c r="E12757" s="940"/>
      <c r="F12757" s="941"/>
      <c r="G12757" s="937" t="str">
        <f t="array" ref="G12757">xlookup(F12757,'Internal Staffing Calculator'!E:E,'Internal Staffing Calculator'!C:C,"")</f>
        <v/>
      </c>
      <c r="H12757" s="932" t="str">
        <f t="array" ref="H12757">if(F12757&lt;&gt;"", iferror(index('Internal Staffing Calculator'!B$8:B23500,match(F12757,'Internal Staffing Calculator'!E$8:E23500,0)), "Not In Budget"),"")</f>
        <v/>
      </c>
      <c r="I12757" s="184"/>
      <c r="J12757" s="184"/>
      <c r="K12757" s="184"/>
      <c r="L12757" s="183"/>
    </row>
    <row r="12758">
      <c r="A12758" s="454"/>
      <c r="B12758" s="927"/>
      <c r="C12758" s="580"/>
      <c r="D12758" s="939"/>
      <c r="E12758" s="940"/>
      <c r="F12758" s="941"/>
      <c r="G12758" s="937" t="str">
        <f t="array" ref="G12758">xlookup(F12758,'Internal Staffing Calculator'!E:E,'Internal Staffing Calculator'!C:C,"")</f>
        <v/>
      </c>
      <c r="H12758" s="932" t="str">
        <f t="array" ref="H12758">if(F12758&lt;&gt;"", iferror(index('Internal Staffing Calculator'!B$8:B23500,match(F12758,'Internal Staffing Calculator'!E$8:E23500,0)), "Not In Budget"),"")</f>
        <v/>
      </c>
      <c r="I12758" s="184"/>
      <c r="J12758" s="184"/>
      <c r="K12758" s="184"/>
      <c r="L12758" s="183"/>
    </row>
    <row r="12759">
      <c r="A12759" s="454"/>
      <c r="B12759" s="927"/>
      <c r="C12759" s="580"/>
      <c r="D12759" s="939"/>
      <c r="E12759" s="940"/>
      <c r="F12759" s="941"/>
      <c r="G12759" s="937" t="str">
        <f t="array" ref="G12759">xlookup(F12759,'Internal Staffing Calculator'!E:E,'Internal Staffing Calculator'!C:C,"")</f>
        <v/>
      </c>
      <c r="H12759" s="932" t="str">
        <f t="array" ref="H12759">if(F12759&lt;&gt;"", iferror(index('Internal Staffing Calculator'!B$8:B23500,match(F12759,'Internal Staffing Calculator'!E$8:E23500,0)), "Not In Budget"),"")</f>
        <v/>
      </c>
      <c r="I12759" s="184"/>
      <c r="J12759" s="184"/>
      <c r="K12759" s="184"/>
      <c r="L12759" s="183"/>
    </row>
    <row r="12760">
      <c r="A12760" s="454"/>
      <c r="B12760" s="927"/>
      <c r="C12760" s="580"/>
      <c r="D12760" s="939"/>
      <c r="E12760" s="940"/>
      <c r="F12760" s="941"/>
      <c r="G12760" s="937" t="str">
        <f t="array" ref="G12760">xlookup(F12760,'Internal Staffing Calculator'!E:E,'Internal Staffing Calculator'!C:C,"")</f>
        <v/>
      </c>
      <c r="H12760" s="932" t="str">
        <f t="array" ref="H12760">if(F12760&lt;&gt;"", iferror(index('Internal Staffing Calculator'!B$8:B23500,match(F12760,'Internal Staffing Calculator'!E$8:E23500,0)), "Not In Budget"),"")</f>
        <v/>
      </c>
      <c r="I12760" s="184"/>
      <c r="J12760" s="184"/>
      <c r="K12760" s="184"/>
      <c r="L12760" s="183"/>
    </row>
    <row r="12761">
      <c r="A12761" s="454"/>
      <c r="B12761" s="927"/>
      <c r="C12761" s="580"/>
      <c r="D12761" s="939"/>
      <c r="E12761" s="940"/>
      <c r="F12761" s="941"/>
      <c r="G12761" s="937" t="str">
        <f t="array" ref="G12761">xlookup(F12761,'Internal Staffing Calculator'!E:E,'Internal Staffing Calculator'!C:C,"")</f>
        <v/>
      </c>
      <c r="H12761" s="932" t="str">
        <f t="array" ref="H12761">if(F12761&lt;&gt;"", iferror(index('Internal Staffing Calculator'!B$8:B23500,match(F12761,'Internal Staffing Calculator'!E$8:E23500,0)), "Not In Budget"),"")</f>
        <v/>
      </c>
      <c r="I12761" s="184"/>
      <c r="J12761" s="184"/>
      <c r="K12761" s="184"/>
      <c r="L12761" s="183"/>
    </row>
    <row r="12762">
      <c r="A12762" s="454"/>
      <c r="B12762" s="927"/>
      <c r="C12762" s="580"/>
      <c r="D12762" s="939"/>
      <c r="E12762" s="940"/>
      <c r="F12762" s="941"/>
      <c r="G12762" s="937" t="str">
        <f t="array" ref="G12762">xlookup(F12762,'Internal Staffing Calculator'!E:E,'Internal Staffing Calculator'!C:C,"")</f>
        <v/>
      </c>
      <c r="H12762" s="932" t="str">
        <f t="array" ref="H12762">if(F12762&lt;&gt;"", iferror(index('Internal Staffing Calculator'!B$8:B23500,match(F12762,'Internal Staffing Calculator'!E$8:E23500,0)), "Not In Budget"),"")</f>
        <v/>
      </c>
      <c r="I12762" s="184"/>
      <c r="J12762" s="184"/>
      <c r="K12762" s="184"/>
      <c r="L12762" s="183"/>
    </row>
    <row r="12763">
      <c r="A12763" s="454"/>
      <c r="B12763" s="927"/>
      <c r="C12763" s="580"/>
      <c r="D12763" s="939"/>
      <c r="E12763" s="940"/>
      <c r="F12763" s="941"/>
      <c r="G12763" s="937" t="str">
        <f t="array" ref="G12763">xlookup(F12763,'Internal Staffing Calculator'!E:E,'Internal Staffing Calculator'!C:C,"")</f>
        <v/>
      </c>
      <c r="H12763" s="932" t="str">
        <f t="array" ref="H12763">if(F12763&lt;&gt;"", iferror(index('Internal Staffing Calculator'!B$8:B23500,match(F12763,'Internal Staffing Calculator'!E$8:E23500,0)), "Not In Budget"),"")</f>
        <v/>
      </c>
      <c r="I12763" s="184"/>
      <c r="J12763" s="184"/>
      <c r="K12763" s="184"/>
      <c r="L12763" s="183"/>
    </row>
    <row r="12764">
      <c r="A12764" s="454"/>
      <c r="B12764" s="927"/>
      <c r="C12764" s="580"/>
      <c r="D12764" s="939"/>
      <c r="E12764" s="940"/>
      <c r="F12764" s="941"/>
      <c r="G12764" s="937" t="str">
        <f t="array" ref="G12764">xlookup(F12764,'Internal Staffing Calculator'!E:E,'Internal Staffing Calculator'!C:C,"")</f>
        <v/>
      </c>
      <c r="H12764" s="932" t="str">
        <f t="array" ref="H12764">if(F12764&lt;&gt;"", iferror(index('Internal Staffing Calculator'!B$8:B23500,match(F12764,'Internal Staffing Calculator'!E$8:E23500,0)), "Not In Budget"),"")</f>
        <v/>
      </c>
      <c r="I12764" s="184"/>
      <c r="J12764" s="184"/>
      <c r="K12764" s="184"/>
      <c r="L12764" s="183"/>
    </row>
    <row r="12765">
      <c r="A12765" s="454"/>
      <c r="B12765" s="927"/>
      <c r="C12765" s="580"/>
      <c r="D12765" s="939"/>
      <c r="E12765" s="940"/>
      <c r="F12765" s="941"/>
      <c r="G12765" s="937" t="str">
        <f t="array" ref="G12765">xlookup(F12765,'Internal Staffing Calculator'!E:E,'Internal Staffing Calculator'!C:C,"")</f>
        <v/>
      </c>
      <c r="H12765" s="932" t="str">
        <f t="array" ref="H12765">if(F12765&lt;&gt;"", iferror(index('Internal Staffing Calculator'!B$8:B23500,match(F12765,'Internal Staffing Calculator'!E$8:E23500,0)), "Not In Budget"),"")</f>
        <v/>
      </c>
      <c r="I12765" s="184"/>
      <c r="J12765" s="184"/>
      <c r="K12765" s="184"/>
      <c r="L12765" s="183"/>
    </row>
    <row r="12766">
      <c r="A12766" s="454"/>
      <c r="B12766" s="927"/>
      <c r="C12766" s="580"/>
      <c r="D12766" s="939"/>
      <c r="E12766" s="940"/>
      <c r="F12766" s="941"/>
      <c r="G12766" s="937" t="str">
        <f t="array" ref="G12766">xlookup(F12766,'Internal Staffing Calculator'!E:E,'Internal Staffing Calculator'!C:C,"")</f>
        <v/>
      </c>
      <c r="H12766" s="932" t="str">
        <f t="array" ref="H12766">if(F12766&lt;&gt;"", iferror(index('Internal Staffing Calculator'!B$8:B23500,match(F12766,'Internal Staffing Calculator'!E$8:E23500,0)), "Not In Budget"),"")</f>
        <v/>
      </c>
      <c r="I12766" s="184"/>
      <c r="J12766" s="184"/>
      <c r="K12766" s="184"/>
      <c r="L12766" s="183"/>
    </row>
    <row r="12767">
      <c r="A12767" s="454"/>
      <c r="B12767" s="927"/>
      <c r="C12767" s="580"/>
      <c r="D12767" s="939"/>
      <c r="E12767" s="940"/>
      <c r="F12767" s="941"/>
      <c r="G12767" s="937" t="str">
        <f t="array" ref="G12767">xlookup(F12767,'Internal Staffing Calculator'!E:E,'Internal Staffing Calculator'!C:C,"")</f>
        <v/>
      </c>
      <c r="H12767" s="932" t="str">
        <f t="array" ref="H12767">if(F12767&lt;&gt;"", iferror(index('Internal Staffing Calculator'!B$8:B23500,match(F12767,'Internal Staffing Calculator'!E$8:E23500,0)), "Not In Budget"),"")</f>
        <v/>
      </c>
      <c r="I12767" s="184"/>
      <c r="J12767" s="184"/>
      <c r="K12767" s="184"/>
      <c r="L12767" s="183"/>
    </row>
    <row r="12768">
      <c r="A12768" s="454"/>
      <c r="B12768" s="927"/>
      <c r="C12768" s="580"/>
      <c r="D12768" s="939"/>
      <c r="E12768" s="940"/>
      <c r="F12768" s="941"/>
      <c r="G12768" s="937" t="str">
        <f t="array" ref="G12768">xlookup(F12768,'Internal Staffing Calculator'!E:E,'Internal Staffing Calculator'!C:C,"")</f>
        <v/>
      </c>
      <c r="H12768" s="932" t="str">
        <f t="array" ref="H12768">if(F12768&lt;&gt;"", iferror(index('Internal Staffing Calculator'!B$8:B23500,match(F12768,'Internal Staffing Calculator'!E$8:E23500,0)), "Not In Budget"),"")</f>
        <v/>
      </c>
      <c r="I12768" s="184"/>
      <c r="J12768" s="184"/>
      <c r="K12768" s="184"/>
      <c r="L12768" s="183"/>
    </row>
    <row r="12769">
      <c r="A12769" s="454"/>
      <c r="B12769" s="927"/>
      <c r="C12769" s="580"/>
      <c r="D12769" s="939"/>
      <c r="E12769" s="940"/>
      <c r="F12769" s="941"/>
      <c r="G12769" s="937" t="str">
        <f t="array" ref="G12769">xlookup(F12769,'Internal Staffing Calculator'!E:E,'Internal Staffing Calculator'!C:C,"")</f>
        <v/>
      </c>
      <c r="H12769" s="932" t="str">
        <f t="array" ref="H12769">if(F12769&lt;&gt;"", iferror(index('Internal Staffing Calculator'!B$8:B23500,match(F12769,'Internal Staffing Calculator'!E$8:E23500,0)), "Not In Budget"),"")</f>
        <v/>
      </c>
      <c r="I12769" s="184"/>
      <c r="J12769" s="184"/>
      <c r="K12769" s="184"/>
      <c r="L12769" s="183"/>
    </row>
    <row r="12770">
      <c r="A12770" s="454"/>
      <c r="B12770" s="927"/>
      <c r="C12770" s="580"/>
      <c r="D12770" s="939"/>
      <c r="E12770" s="940"/>
      <c r="F12770" s="941"/>
      <c r="G12770" s="937" t="str">
        <f t="array" ref="G12770">xlookup(F12770,'Internal Staffing Calculator'!E:E,'Internal Staffing Calculator'!C:C,"")</f>
        <v/>
      </c>
      <c r="H12770" s="932" t="str">
        <f t="array" ref="H12770">if(F12770&lt;&gt;"", iferror(index('Internal Staffing Calculator'!B$8:B23500,match(F12770,'Internal Staffing Calculator'!E$8:E23500,0)), "Not In Budget"),"")</f>
        <v/>
      </c>
      <c r="I12770" s="184"/>
      <c r="J12770" s="184"/>
      <c r="K12770" s="184"/>
      <c r="L12770" s="183"/>
    </row>
    <row r="12771">
      <c r="A12771" s="454"/>
      <c r="B12771" s="927"/>
      <c r="C12771" s="580"/>
      <c r="D12771" s="939"/>
      <c r="E12771" s="940"/>
      <c r="F12771" s="941"/>
      <c r="G12771" s="937" t="str">
        <f t="array" ref="G12771">xlookup(F12771,'Internal Staffing Calculator'!E:E,'Internal Staffing Calculator'!C:C,"")</f>
        <v/>
      </c>
      <c r="H12771" s="932" t="str">
        <f t="array" ref="H12771">if(F12771&lt;&gt;"", iferror(index('Internal Staffing Calculator'!B$8:B23500,match(F12771,'Internal Staffing Calculator'!E$8:E23500,0)), "Not In Budget"),"")</f>
        <v/>
      </c>
      <c r="I12771" s="184"/>
      <c r="J12771" s="184"/>
      <c r="K12771" s="184"/>
      <c r="L12771" s="183"/>
    </row>
    <row r="12772">
      <c r="A12772" s="454"/>
      <c r="B12772" s="927"/>
      <c r="C12772" s="580"/>
      <c r="D12772" s="939"/>
      <c r="E12772" s="940"/>
      <c r="F12772" s="941"/>
      <c r="G12772" s="937" t="str">
        <f t="array" ref="G12772">xlookup(F12772,'Internal Staffing Calculator'!E:E,'Internal Staffing Calculator'!C:C,"")</f>
        <v/>
      </c>
      <c r="H12772" s="932" t="str">
        <f t="array" ref="H12772">if(F12772&lt;&gt;"", iferror(index('Internal Staffing Calculator'!B$8:B23500,match(F12772,'Internal Staffing Calculator'!E$8:E23500,0)), "Not In Budget"),"")</f>
        <v/>
      </c>
      <c r="I12772" s="184"/>
      <c r="J12772" s="184"/>
      <c r="K12772" s="184"/>
      <c r="L12772" s="183"/>
    </row>
    <row r="12773">
      <c r="A12773" s="454"/>
      <c r="B12773" s="927"/>
      <c r="C12773" s="580"/>
      <c r="D12773" s="939"/>
      <c r="E12773" s="940"/>
      <c r="F12773" s="941"/>
      <c r="G12773" s="937" t="str">
        <f t="array" ref="G12773">xlookup(F12773,'Internal Staffing Calculator'!E:E,'Internal Staffing Calculator'!C:C,"")</f>
        <v/>
      </c>
      <c r="H12773" s="932" t="str">
        <f t="array" ref="H12773">if(F12773&lt;&gt;"", iferror(index('Internal Staffing Calculator'!B$8:B23500,match(F12773,'Internal Staffing Calculator'!E$8:E23500,0)), "Not In Budget"),"")</f>
        <v/>
      </c>
      <c r="I12773" s="184"/>
      <c r="J12773" s="184"/>
      <c r="K12773" s="184"/>
      <c r="L12773" s="183"/>
    </row>
    <row r="12774">
      <c r="A12774" s="454"/>
      <c r="B12774" s="927"/>
      <c r="C12774" s="580"/>
      <c r="D12774" s="939"/>
      <c r="E12774" s="940"/>
      <c r="F12774" s="941"/>
      <c r="G12774" s="937" t="str">
        <f t="array" ref="G12774">xlookup(F12774,'Internal Staffing Calculator'!E:E,'Internal Staffing Calculator'!C:C,"")</f>
        <v/>
      </c>
      <c r="H12774" s="932" t="str">
        <f t="array" ref="H12774">if(F12774&lt;&gt;"", iferror(index('Internal Staffing Calculator'!B$8:B23500,match(F12774,'Internal Staffing Calculator'!E$8:E23500,0)), "Not In Budget"),"")</f>
        <v/>
      </c>
      <c r="I12774" s="184"/>
      <c r="J12774" s="184"/>
      <c r="K12774" s="184"/>
      <c r="L12774" s="183"/>
    </row>
    <row r="12775">
      <c r="A12775" s="454"/>
      <c r="B12775" s="927"/>
      <c r="C12775" s="580"/>
      <c r="D12775" s="939"/>
      <c r="E12775" s="940"/>
      <c r="F12775" s="941"/>
      <c r="G12775" s="937" t="str">
        <f t="array" ref="G12775">xlookup(F12775,'Internal Staffing Calculator'!E:E,'Internal Staffing Calculator'!C:C,"")</f>
        <v/>
      </c>
      <c r="H12775" s="932" t="str">
        <f t="array" ref="H12775">if(F12775&lt;&gt;"", iferror(index('Internal Staffing Calculator'!B$8:B23500,match(F12775,'Internal Staffing Calculator'!E$8:E23500,0)), "Not In Budget"),"")</f>
        <v/>
      </c>
      <c r="I12775" s="184"/>
      <c r="J12775" s="184"/>
      <c r="K12775" s="184"/>
      <c r="L12775" s="183"/>
    </row>
    <row r="12776">
      <c r="A12776" s="454"/>
      <c r="B12776" s="927"/>
      <c r="C12776" s="580"/>
      <c r="D12776" s="939"/>
      <c r="E12776" s="940"/>
      <c r="F12776" s="941"/>
      <c r="G12776" s="937" t="str">
        <f t="array" ref="G12776">xlookup(F12776,'Internal Staffing Calculator'!E:E,'Internal Staffing Calculator'!C:C,"")</f>
        <v/>
      </c>
      <c r="H12776" s="932" t="str">
        <f t="array" ref="H12776">if(F12776&lt;&gt;"", iferror(index('Internal Staffing Calculator'!B$8:B23500,match(F12776,'Internal Staffing Calculator'!E$8:E23500,0)), "Not In Budget"),"")</f>
        <v/>
      </c>
      <c r="I12776" s="184"/>
      <c r="J12776" s="184"/>
      <c r="K12776" s="184"/>
      <c r="L12776" s="183"/>
    </row>
    <row r="12777">
      <c r="A12777" s="454"/>
      <c r="B12777" s="927"/>
      <c r="C12777" s="580"/>
      <c r="D12777" s="939"/>
      <c r="E12777" s="940"/>
      <c r="F12777" s="941"/>
      <c r="G12777" s="937" t="str">
        <f t="array" ref="G12777">xlookup(F12777,'Internal Staffing Calculator'!E:E,'Internal Staffing Calculator'!C:C,"")</f>
        <v/>
      </c>
      <c r="H12777" s="932" t="str">
        <f t="array" ref="H12777">if(F12777&lt;&gt;"", iferror(index('Internal Staffing Calculator'!B$8:B23500,match(F12777,'Internal Staffing Calculator'!E$8:E23500,0)), "Not In Budget"),"")</f>
        <v/>
      </c>
      <c r="I12777" s="184"/>
      <c r="J12777" s="184"/>
      <c r="K12777" s="184"/>
      <c r="L12777" s="183"/>
    </row>
    <row r="12778">
      <c r="A12778" s="454"/>
      <c r="B12778" s="927"/>
      <c r="C12778" s="580"/>
      <c r="D12778" s="939"/>
      <c r="E12778" s="940"/>
      <c r="F12778" s="941"/>
      <c r="G12778" s="937" t="str">
        <f t="array" ref="G12778">xlookup(F12778,'Internal Staffing Calculator'!E:E,'Internal Staffing Calculator'!C:C,"")</f>
        <v/>
      </c>
      <c r="H12778" s="932" t="str">
        <f t="array" ref="H12778">if(F12778&lt;&gt;"", iferror(index('Internal Staffing Calculator'!B$8:B23500,match(F12778,'Internal Staffing Calculator'!E$8:E23500,0)), "Not In Budget"),"")</f>
        <v/>
      </c>
      <c r="I12778" s="184"/>
      <c r="J12778" s="184"/>
      <c r="K12778" s="184"/>
      <c r="L12778" s="183"/>
    </row>
    <row r="12779">
      <c r="A12779" s="454"/>
      <c r="B12779" s="927"/>
      <c r="C12779" s="580"/>
      <c r="D12779" s="939"/>
      <c r="E12779" s="940"/>
      <c r="F12779" s="941"/>
      <c r="G12779" s="937" t="str">
        <f t="array" ref="G12779">xlookup(F12779,'Internal Staffing Calculator'!E:E,'Internal Staffing Calculator'!C:C,"")</f>
        <v/>
      </c>
      <c r="H12779" s="932" t="str">
        <f t="array" ref="H12779">if(F12779&lt;&gt;"", iferror(index('Internal Staffing Calculator'!B$8:B23500,match(F12779,'Internal Staffing Calculator'!E$8:E23500,0)), "Not In Budget"),"")</f>
        <v/>
      </c>
      <c r="I12779" s="184"/>
      <c r="J12779" s="184"/>
      <c r="K12779" s="184"/>
      <c r="L12779" s="183"/>
    </row>
    <row r="12780">
      <c r="A12780" s="454"/>
      <c r="B12780" s="927"/>
      <c r="C12780" s="580"/>
      <c r="D12780" s="939"/>
      <c r="E12780" s="940"/>
      <c r="F12780" s="941"/>
      <c r="G12780" s="937" t="str">
        <f t="array" ref="G12780">xlookup(F12780,'Internal Staffing Calculator'!E:E,'Internal Staffing Calculator'!C:C,"")</f>
        <v/>
      </c>
      <c r="H12780" s="932" t="str">
        <f t="array" ref="H12780">if(F12780&lt;&gt;"", iferror(index('Internal Staffing Calculator'!B$8:B23500,match(F12780,'Internal Staffing Calculator'!E$8:E23500,0)), "Not In Budget"),"")</f>
        <v/>
      </c>
      <c r="I12780" s="184"/>
      <c r="J12780" s="184"/>
      <c r="K12780" s="184"/>
      <c r="L12780" s="183"/>
    </row>
    <row r="12781">
      <c r="A12781" s="454"/>
      <c r="B12781" s="927"/>
      <c r="C12781" s="580"/>
      <c r="D12781" s="939"/>
      <c r="E12781" s="940"/>
      <c r="F12781" s="941"/>
      <c r="G12781" s="937" t="str">
        <f t="array" ref="G12781">xlookup(F12781,'Internal Staffing Calculator'!E:E,'Internal Staffing Calculator'!C:C,"")</f>
        <v/>
      </c>
      <c r="H12781" s="932" t="str">
        <f t="array" ref="H12781">if(F12781&lt;&gt;"", iferror(index('Internal Staffing Calculator'!B$8:B23500,match(F12781,'Internal Staffing Calculator'!E$8:E23500,0)), "Not In Budget"),"")</f>
        <v/>
      </c>
      <c r="I12781" s="184"/>
      <c r="J12781" s="184"/>
      <c r="K12781" s="184"/>
      <c r="L12781" s="183"/>
    </row>
    <row r="12782">
      <c r="A12782" s="454"/>
      <c r="B12782" s="927"/>
      <c r="C12782" s="580"/>
      <c r="D12782" s="939"/>
      <c r="E12782" s="940"/>
      <c r="F12782" s="941"/>
      <c r="G12782" s="937" t="str">
        <f t="array" ref="G12782">xlookup(F12782,'Internal Staffing Calculator'!E:E,'Internal Staffing Calculator'!C:C,"")</f>
        <v/>
      </c>
      <c r="H12782" s="932" t="str">
        <f t="array" ref="H12782">if(F12782&lt;&gt;"", iferror(index('Internal Staffing Calculator'!B$8:B23500,match(F12782,'Internal Staffing Calculator'!E$8:E23500,0)), "Not In Budget"),"")</f>
        <v/>
      </c>
      <c r="I12782" s="184"/>
      <c r="J12782" s="184"/>
      <c r="K12782" s="184"/>
      <c r="L12782" s="183"/>
    </row>
    <row r="12783">
      <c r="A12783" s="454"/>
      <c r="B12783" s="927"/>
      <c r="C12783" s="580"/>
      <c r="D12783" s="939"/>
      <c r="E12783" s="940"/>
      <c r="F12783" s="941"/>
      <c r="G12783" s="937" t="str">
        <f t="array" ref="G12783">xlookup(F12783,'Internal Staffing Calculator'!E:E,'Internal Staffing Calculator'!C:C,"")</f>
        <v/>
      </c>
      <c r="H12783" s="932" t="str">
        <f t="array" ref="H12783">if(F12783&lt;&gt;"", iferror(index('Internal Staffing Calculator'!B$8:B23500,match(F12783,'Internal Staffing Calculator'!E$8:E23500,0)), "Not In Budget"),"")</f>
        <v/>
      </c>
      <c r="I12783" s="184"/>
      <c r="J12783" s="184"/>
      <c r="K12783" s="184"/>
      <c r="L12783" s="183"/>
    </row>
    <row r="12784">
      <c r="A12784" s="454"/>
      <c r="B12784" s="927"/>
      <c r="C12784" s="580"/>
      <c r="D12784" s="939"/>
      <c r="E12784" s="940"/>
      <c r="F12784" s="941"/>
      <c r="G12784" s="937" t="str">
        <f t="array" ref="G12784">xlookup(F12784,'Internal Staffing Calculator'!E:E,'Internal Staffing Calculator'!C:C,"")</f>
        <v/>
      </c>
      <c r="H12784" s="932" t="str">
        <f t="array" ref="H12784">if(F12784&lt;&gt;"", iferror(index('Internal Staffing Calculator'!B$8:B23500,match(F12784,'Internal Staffing Calculator'!E$8:E23500,0)), "Not In Budget"),"")</f>
        <v/>
      </c>
      <c r="I12784" s="184"/>
      <c r="J12784" s="184"/>
      <c r="K12784" s="184"/>
      <c r="L12784" s="183"/>
    </row>
    <row r="12785">
      <c r="A12785" s="454"/>
      <c r="B12785" s="927"/>
      <c r="C12785" s="580"/>
      <c r="D12785" s="939"/>
      <c r="E12785" s="940"/>
      <c r="F12785" s="941"/>
      <c r="G12785" s="937" t="str">
        <f t="array" ref="G12785">xlookup(F12785,'Internal Staffing Calculator'!E:E,'Internal Staffing Calculator'!C:C,"")</f>
        <v/>
      </c>
      <c r="H12785" s="932" t="str">
        <f t="array" ref="H12785">if(F12785&lt;&gt;"", iferror(index('Internal Staffing Calculator'!B$8:B23500,match(F12785,'Internal Staffing Calculator'!E$8:E23500,0)), "Not In Budget"),"")</f>
        <v/>
      </c>
      <c r="I12785" s="184"/>
      <c r="J12785" s="184"/>
      <c r="K12785" s="184"/>
      <c r="L12785" s="183"/>
    </row>
    <row r="12786">
      <c r="A12786" s="454"/>
      <c r="B12786" s="927"/>
      <c r="C12786" s="580"/>
      <c r="D12786" s="939"/>
      <c r="E12786" s="940"/>
      <c r="F12786" s="941"/>
      <c r="G12786" s="937" t="str">
        <f t="array" ref="G12786">xlookup(F12786,'Internal Staffing Calculator'!E:E,'Internal Staffing Calculator'!C:C,"")</f>
        <v/>
      </c>
      <c r="H12786" s="932" t="str">
        <f t="array" ref="H12786">if(F12786&lt;&gt;"", iferror(index('Internal Staffing Calculator'!B$8:B23500,match(F12786,'Internal Staffing Calculator'!E$8:E23500,0)), "Not In Budget"),"")</f>
        <v/>
      </c>
      <c r="I12786" s="184"/>
      <c r="J12786" s="184"/>
      <c r="K12786" s="184"/>
      <c r="L12786" s="183"/>
    </row>
    <row r="12787">
      <c r="A12787" s="454"/>
      <c r="B12787" s="927"/>
      <c r="C12787" s="580"/>
      <c r="D12787" s="939"/>
      <c r="E12787" s="940"/>
      <c r="F12787" s="941"/>
      <c r="G12787" s="937" t="str">
        <f t="array" ref="G12787">xlookup(F12787,'Internal Staffing Calculator'!E:E,'Internal Staffing Calculator'!C:C,"")</f>
        <v/>
      </c>
      <c r="H12787" s="932" t="str">
        <f t="array" ref="H12787">if(F12787&lt;&gt;"", iferror(index('Internal Staffing Calculator'!B$8:B23500,match(F12787,'Internal Staffing Calculator'!E$8:E23500,0)), "Not In Budget"),"")</f>
        <v/>
      </c>
      <c r="I12787" s="184"/>
      <c r="J12787" s="184"/>
      <c r="K12787" s="184"/>
      <c r="L12787" s="183"/>
    </row>
    <row r="12788">
      <c r="A12788" s="454"/>
      <c r="B12788" s="927"/>
      <c r="C12788" s="580"/>
      <c r="D12788" s="939"/>
      <c r="E12788" s="940"/>
      <c r="F12788" s="941"/>
      <c r="G12788" s="937" t="str">
        <f t="array" ref="G12788">xlookup(F12788,'Internal Staffing Calculator'!E:E,'Internal Staffing Calculator'!C:C,"")</f>
        <v/>
      </c>
      <c r="H12788" s="932" t="str">
        <f t="array" ref="H12788">if(F12788&lt;&gt;"", iferror(index('Internal Staffing Calculator'!B$8:B23500,match(F12788,'Internal Staffing Calculator'!E$8:E23500,0)), "Not In Budget"),"")</f>
        <v/>
      </c>
      <c r="I12788" s="184"/>
      <c r="J12788" s="184"/>
      <c r="K12788" s="184"/>
      <c r="L12788" s="183"/>
    </row>
    <row r="12789">
      <c r="A12789" s="454"/>
      <c r="B12789" s="927"/>
      <c r="C12789" s="580"/>
      <c r="D12789" s="939"/>
      <c r="E12789" s="940"/>
      <c r="F12789" s="941"/>
      <c r="G12789" s="937" t="str">
        <f t="array" ref="G12789">xlookup(F12789,'Internal Staffing Calculator'!E:E,'Internal Staffing Calculator'!C:C,"")</f>
        <v/>
      </c>
      <c r="H12789" s="932" t="str">
        <f t="array" ref="H12789">if(F12789&lt;&gt;"", iferror(index('Internal Staffing Calculator'!B$8:B23500,match(F12789,'Internal Staffing Calculator'!E$8:E23500,0)), "Not In Budget"),"")</f>
        <v/>
      </c>
      <c r="I12789" s="184"/>
      <c r="J12789" s="184"/>
      <c r="K12789" s="184"/>
      <c r="L12789" s="183"/>
    </row>
    <row r="12790">
      <c r="A12790" s="454"/>
      <c r="B12790" s="927"/>
      <c r="C12790" s="580"/>
      <c r="D12790" s="939"/>
      <c r="E12790" s="940"/>
      <c r="F12790" s="941"/>
      <c r="G12790" s="937" t="str">
        <f t="array" ref="G12790">xlookup(F12790,'Internal Staffing Calculator'!E:E,'Internal Staffing Calculator'!C:C,"")</f>
        <v/>
      </c>
      <c r="H12790" s="932" t="str">
        <f t="array" ref="H12790">if(F12790&lt;&gt;"", iferror(index('Internal Staffing Calculator'!B$8:B23500,match(F12790,'Internal Staffing Calculator'!E$8:E23500,0)), "Not In Budget"),"")</f>
        <v/>
      </c>
      <c r="I12790" s="184"/>
      <c r="J12790" s="184"/>
      <c r="K12790" s="184"/>
      <c r="L12790" s="183"/>
    </row>
    <row r="12791">
      <c r="A12791" s="454"/>
      <c r="B12791" s="927"/>
      <c r="C12791" s="580"/>
      <c r="D12791" s="939"/>
      <c r="E12791" s="940"/>
      <c r="F12791" s="941"/>
      <c r="G12791" s="937" t="str">
        <f t="array" ref="G12791">xlookup(F12791,'Internal Staffing Calculator'!E:E,'Internal Staffing Calculator'!C:C,"")</f>
        <v/>
      </c>
      <c r="H12791" s="932" t="str">
        <f t="array" ref="H12791">if(F12791&lt;&gt;"", iferror(index('Internal Staffing Calculator'!B$8:B23500,match(F12791,'Internal Staffing Calculator'!E$8:E23500,0)), "Not In Budget"),"")</f>
        <v/>
      </c>
      <c r="I12791" s="184"/>
      <c r="J12791" s="184"/>
      <c r="K12791" s="184"/>
      <c r="L12791" s="183"/>
    </row>
    <row r="12792">
      <c r="A12792" s="454"/>
      <c r="B12792" s="927"/>
      <c r="C12792" s="580"/>
      <c r="D12792" s="939"/>
      <c r="E12792" s="940"/>
      <c r="F12792" s="941"/>
      <c r="G12792" s="937" t="str">
        <f t="array" ref="G12792">xlookup(F12792,'Internal Staffing Calculator'!E:E,'Internal Staffing Calculator'!C:C,"")</f>
        <v/>
      </c>
      <c r="H12792" s="932" t="str">
        <f t="array" ref="H12792">if(F12792&lt;&gt;"", iferror(index('Internal Staffing Calculator'!B$8:B23500,match(F12792,'Internal Staffing Calculator'!E$8:E23500,0)), "Not In Budget"),"")</f>
        <v/>
      </c>
      <c r="I12792" s="184"/>
      <c r="J12792" s="184"/>
      <c r="K12792" s="184"/>
      <c r="L12792" s="183"/>
    </row>
    <row r="12793">
      <c r="A12793" s="454"/>
      <c r="B12793" s="927"/>
      <c r="C12793" s="580"/>
      <c r="D12793" s="939"/>
      <c r="E12793" s="940"/>
      <c r="F12793" s="941"/>
      <c r="G12793" s="937" t="str">
        <f t="array" ref="G12793">xlookup(F12793,'Internal Staffing Calculator'!E:E,'Internal Staffing Calculator'!C:C,"")</f>
        <v/>
      </c>
      <c r="H12793" s="932" t="str">
        <f t="array" ref="H12793">if(F12793&lt;&gt;"", iferror(index('Internal Staffing Calculator'!B$8:B23500,match(F12793,'Internal Staffing Calculator'!E$8:E23500,0)), "Not In Budget"),"")</f>
        <v/>
      </c>
      <c r="I12793" s="184"/>
      <c r="J12793" s="184"/>
      <c r="K12793" s="184"/>
      <c r="L12793" s="183"/>
    </row>
    <row r="12794">
      <c r="A12794" s="454"/>
      <c r="B12794" s="927"/>
      <c r="C12794" s="580"/>
      <c r="D12794" s="939"/>
      <c r="E12794" s="940"/>
      <c r="F12794" s="941"/>
      <c r="G12794" s="937" t="str">
        <f t="array" ref="G12794">xlookup(F12794,'Internal Staffing Calculator'!E:E,'Internal Staffing Calculator'!C:C,"")</f>
        <v/>
      </c>
      <c r="H12794" s="932" t="str">
        <f t="array" ref="H12794">if(F12794&lt;&gt;"", iferror(index('Internal Staffing Calculator'!B$8:B23500,match(F12794,'Internal Staffing Calculator'!E$8:E23500,0)), "Not In Budget"),"")</f>
        <v/>
      </c>
      <c r="I12794" s="184"/>
      <c r="J12794" s="184"/>
      <c r="K12794" s="184"/>
      <c r="L12794" s="183"/>
    </row>
    <row r="12795">
      <c r="A12795" s="454"/>
      <c r="B12795" s="927"/>
      <c r="C12795" s="580"/>
      <c r="D12795" s="939"/>
      <c r="E12795" s="940"/>
      <c r="F12795" s="941"/>
      <c r="G12795" s="937" t="str">
        <f t="array" ref="G12795">xlookup(F12795,'Internal Staffing Calculator'!E:E,'Internal Staffing Calculator'!C:C,"")</f>
        <v/>
      </c>
      <c r="H12795" s="932" t="str">
        <f t="array" ref="H12795">if(F12795&lt;&gt;"", iferror(index('Internal Staffing Calculator'!B$8:B23500,match(F12795,'Internal Staffing Calculator'!E$8:E23500,0)), "Not In Budget"),"")</f>
        <v/>
      </c>
      <c r="I12795" s="184"/>
      <c r="J12795" s="184"/>
      <c r="K12795" s="184"/>
      <c r="L12795" s="183"/>
    </row>
    <row r="12796">
      <c r="A12796" s="454"/>
      <c r="B12796" s="927"/>
      <c r="C12796" s="580"/>
      <c r="D12796" s="939"/>
      <c r="E12796" s="940"/>
      <c r="F12796" s="941"/>
      <c r="G12796" s="937" t="str">
        <f t="array" ref="G12796">xlookup(F12796,'Internal Staffing Calculator'!E:E,'Internal Staffing Calculator'!C:C,"")</f>
        <v/>
      </c>
      <c r="H12796" s="932" t="str">
        <f t="array" ref="H12796">if(F12796&lt;&gt;"", iferror(index('Internal Staffing Calculator'!B$8:B23500,match(F12796,'Internal Staffing Calculator'!E$8:E23500,0)), "Not In Budget"),"")</f>
        <v/>
      </c>
      <c r="I12796" s="184"/>
      <c r="J12796" s="184"/>
      <c r="K12796" s="184"/>
      <c r="L12796" s="183"/>
    </row>
    <row r="12797">
      <c r="A12797" s="454"/>
      <c r="B12797" s="927"/>
      <c r="C12797" s="580"/>
      <c r="D12797" s="939"/>
      <c r="E12797" s="940"/>
      <c r="F12797" s="941"/>
      <c r="G12797" s="937" t="str">
        <f t="array" ref="G12797">xlookup(F12797,'Internal Staffing Calculator'!E:E,'Internal Staffing Calculator'!C:C,"")</f>
        <v/>
      </c>
      <c r="H12797" s="932" t="str">
        <f t="array" ref="H12797">if(F12797&lt;&gt;"", iferror(index('Internal Staffing Calculator'!B$8:B23500,match(F12797,'Internal Staffing Calculator'!E$8:E23500,0)), "Not In Budget"),"")</f>
        <v/>
      </c>
      <c r="I12797" s="184"/>
      <c r="J12797" s="184"/>
      <c r="K12797" s="184"/>
      <c r="L12797" s="183"/>
    </row>
    <row r="12798">
      <c r="A12798" s="454"/>
      <c r="B12798" s="927"/>
      <c r="C12798" s="580"/>
      <c r="D12798" s="939"/>
      <c r="E12798" s="940"/>
      <c r="F12798" s="941"/>
      <c r="G12798" s="937" t="str">
        <f t="array" ref="G12798">xlookup(F12798,'Internal Staffing Calculator'!E:E,'Internal Staffing Calculator'!C:C,"")</f>
        <v/>
      </c>
      <c r="H12798" s="932" t="str">
        <f t="array" ref="H12798">if(F12798&lt;&gt;"", iferror(index('Internal Staffing Calculator'!B$8:B23500,match(F12798,'Internal Staffing Calculator'!E$8:E23500,0)), "Not In Budget"),"")</f>
        <v/>
      </c>
      <c r="I12798" s="184"/>
      <c r="J12798" s="184"/>
      <c r="K12798" s="184"/>
      <c r="L12798" s="183"/>
    </row>
    <row r="12799">
      <c r="A12799" s="454"/>
      <c r="B12799" s="927"/>
      <c r="C12799" s="580"/>
      <c r="D12799" s="939"/>
      <c r="E12799" s="940"/>
      <c r="F12799" s="941"/>
      <c r="G12799" s="937" t="str">
        <f t="array" ref="G12799">xlookup(F12799,'Internal Staffing Calculator'!E:E,'Internal Staffing Calculator'!C:C,"")</f>
        <v/>
      </c>
      <c r="H12799" s="932" t="str">
        <f t="array" ref="H12799">if(F12799&lt;&gt;"", iferror(index('Internal Staffing Calculator'!B$8:B23500,match(F12799,'Internal Staffing Calculator'!E$8:E23500,0)), "Not In Budget"),"")</f>
        <v/>
      </c>
      <c r="I12799" s="184"/>
      <c r="J12799" s="184"/>
      <c r="K12799" s="184"/>
      <c r="L12799" s="183"/>
    </row>
    <row r="12800">
      <c r="A12800" s="454"/>
      <c r="B12800" s="927"/>
      <c r="C12800" s="580"/>
      <c r="D12800" s="939"/>
      <c r="E12800" s="940"/>
      <c r="F12800" s="941"/>
      <c r="G12800" s="937" t="str">
        <f t="array" ref="G12800">xlookup(F12800,'Internal Staffing Calculator'!E:E,'Internal Staffing Calculator'!C:C,"")</f>
        <v/>
      </c>
      <c r="H12800" s="932" t="str">
        <f t="array" ref="H12800">if(F12800&lt;&gt;"", iferror(index('Internal Staffing Calculator'!B$8:B23500,match(F12800,'Internal Staffing Calculator'!E$8:E23500,0)), "Not In Budget"),"")</f>
        <v/>
      </c>
      <c r="I12800" s="184"/>
      <c r="J12800" s="184"/>
      <c r="K12800" s="184"/>
      <c r="L12800" s="183"/>
    </row>
    <row r="12801">
      <c r="A12801" s="454"/>
      <c r="B12801" s="927"/>
      <c r="C12801" s="580"/>
      <c r="D12801" s="939"/>
      <c r="E12801" s="940"/>
      <c r="F12801" s="941"/>
      <c r="G12801" s="937" t="str">
        <f t="array" ref="G12801">xlookup(F12801,'Internal Staffing Calculator'!E:E,'Internal Staffing Calculator'!C:C,"")</f>
        <v/>
      </c>
      <c r="H12801" s="932" t="str">
        <f t="array" ref="H12801">if(F12801&lt;&gt;"", iferror(index('Internal Staffing Calculator'!B$8:B23500,match(F12801,'Internal Staffing Calculator'!E$8:E23500,0)), "Not In Budget"),"")</f>
        <v/>
      </c>
      <c r="I12801" s="184"/>
      <c r="J12801" s="184"/>
      <c r="K12801" s="184"/>
      <c r="L12801" s="183"/>
    </row>
    <row r="12802">
      <c r="A12802" s="454"/>
      <c r="B12802" s="927"/>
      <c r="C12802" s="580"/>
      <c r="D12802" s="939"/>
      <c r="E12802" s="940"/>
      <c r="F12802" s="941"/>
      <c r="G12802" s="937" t="str">
        <f t="array" ref="G12802">xlookup(F12802,'Internal Staffing Calculator'!E:E,'Internal Staffing Calculator'!C:C,"")</f>
        <v/>
      </c>
      <c r="H12802" s="932" t="str">
        <f t="array" ref="H12802">if(F12802&lt;&gt;"", iferror(index('Internal Staffing Calculator'!B$8:B23500,match(F12802,'Internal Staffing Calculator'!E$8:E23500,0)), "Not In Budget"),"")</f>
        <v/>
      </c>
      <c r="I12802" s="184"/>
      <c r="J12802" s="184"/>
      <c r="K12802" s="184"/>
      <c r="L12802" s="183"/>
    </row>
    <row r="12803">
      <c r="A12803" s="454"/>
      <c r="B12803" s="927"/>
      <c r="C12803" s="580"/>
      <c r="D12803" s="939"/>
      <c r="E12803" s="940"/>
      <c r="F12803" s="941"/>
      <c r="G12803" s="937" t="str">
        <f t="array" ref="G12803">xlookup(F12803,'Internal Staffing Calculator'!E:E,'Internal Staffing Calculator'!C:C,"")</f>
        <v/>
      </c>
      <c r="H12803" s="932" t="str">
        <f t="array" ref="H12803">if(F12803&lt;&gt;"", iferror(index('Internal Staffing Calculator'!B$8:B23500,match(F12803,'Internal Staffing Calculator'!E$8:E23500,0)), "Not In Budget"),"")</f>
        <v/>
      </c>
      <c r="I12803" s="184"/>
      <c r="J12803" s="184"/>
      <c r="K12803" s="184"/>
      <c r="L12803" s="183"/>
    </row>
    <row r="12804">
      <c r="A12804" s="454"/>
      <c r="B12804" s="927"/>
      <c r="C12804" s="580"/>
      <c r="D12804" s="939"/>
      <c r="E12804" s="940"/>
      <c r="F12804" s="941"/>
      <c r="G12804" s="937" t="str">
        <f t="array" ref="G12804">xlookup(F12804,'Internal Staffing Calculator'!E:E,'Internal Staffing Calculator'!C:C,"")</f>
        <v/>
      </c>
      <c r="H12804" s="932" t="str">
        <f t="array" ref="H12804">if(F12804&lt;&gt;"", iferror(index('Internal Staffing Calculator'!B$8:B23500,match(F12804,'Internal Staffing Calculator'!E$8:E23500,0)), "Not In Budget"),"")</f>
        <v/>
      </c>
      <c r="I12804" s="184"/>
      <c r="J12804" s="184"/>
      <c r="K12804" s="184"/>
      <c r="L12804" s="183"/>
    </row>
    <row r="12805">
      <c r="A12805" s="454"/>
      <c r="B12805" s="927"/>
      <c r="C12805" s="580"/>
      <c r="D12805" s="939"/>
      <c r="E12805" s="940"/>
      <c r="F12805" s="941"/>
      <c r="G12805" s="937" t="str">
        <f t="array" ref="G12805">xlookup(F12805,'Internal Staffing Calculator'!E:E,'Internal Staffing Calculator'!C:C,"")</f>
        <v/>
      </c>
      <c r="H12805" s="932" t="str">
        <f t="array" ref="H12805">if(F12805&lt;&gt;"", iferror(index('Internal Staffing Calculator'!B$8:B23500,match(F12805,'Internal Staffing Calculator'!E$8:E23500,0)), "Not In Budget"),"")</f>
        <v/>
      </c>
      <c r="I12805" s="184"/>
      <c r="J12805" s="184"/>
      <c r="K12805" s="184"/>
      <c r="L12805" s="183"/>
    </row>
    <row r="12806">
      <c r="A12806" s="454"/>
      <c r="B12806" s="927"/>
      <c r="C12806" s="580"/>
      <c r="D12806" s="939"/>
      <c r="E12806" s="940"/>
      <c r="F12806" s="941"/>
      <c r="G12806" s="937" t="str">
        <f t="array" ref="G12806">xlookup(F12806,'Internal Staffing Calculator'!E:E,'Internal Staffing Calculator'!C:C,"")</f>
        <v/>
      </c>
      <c r="H12806" s="932" t="str">
        <f t="array" ref="H12806">if(F12806&lt;&gt;"", iferror(index('Internal Staffing Calculator'!B$8:B23500,match(F12806,'Internal Staffing Calculator'!E$8:E23500,0)), "Not In Budget"),"")</f>
        <v/>
      </c>
      <c r="I12806" s="184"/>
      <c r="J12806" s="184"/>
      <c r="K12806" s="184"/>
      <c r="L12806" s="183"/>
    </row>
    <row r="12807">
      <c r="A12807" s="454"/>
      <c r="B12807" s="927"/>
      <c r="C12807" s="580"/>
      <c r="D12807" s="939"/>
      <c r="E12807" s="940"/>
      <c r="F12807" s="941"/>
      <c r="G12807" s="937" t="str">
        <f t="array" ref="G12807">xlookup(F12807,'Internal Staffing Calculator'!E:E,'Internal Staffing Calculator'!C:C,"")</f>
        <v/>
      </c>
      <c r="H12807" s="932" t="str">
        <f t="array" ref="H12807">if(F12807&lt;&gt;"", iferror(index('Internal Staffing Calculator'!B$8:B23500,match(F12807,'Internal Staffing Calculator'!E$8:E23500,0)), "Not In Budget"),"")</f>
        <v/>
      </c>
      <c r="I12807" s="184"/>
      <c r="J12807" s="184"/>
      <c r="K12807" s="184"/>
      <c r="L12807" s="183"/>
    </row>
    <row r="12808">
      <c r="A12808" s="454"/>
      <c r="B12808" s="927"/>
      <c r="C12808" s="580"/>
      <c r="D12808" s="939"/>
      <c r="E12808" s="940"/>
      <c r="F12808" s="941"/>
      <c r="G12808" s="937" t="str">
        <f t="array" ref="G12808">xlookup(F12808,'Internal Staffing Calculator'!E:E,'Internal Staffing Calculator'!C:C,"")</f>
        <v/>
      </c>
      <c r="H12808" s="932" t="str">
        <f t="array" ref="H12808">if(F12808&lt;&gt;"", iferror(index('Internal Staffing Calculator'!B$8:B23500,match(F12808,'Internal Staffing Calculator'!E$8:E23500,0)), "Not In Budget"),"")</f>
        <v/>
      </c>
      <c r="I12808" s="184"/>
      <c r="J12808" s="184"/>
      <c r="K12808" s="184"/>
      <c r="L12808" s="183"/>
    </row>
    <row r="12809">
      <c r="A12809" s="454"/>
      <c r="B12809" s="927"/>
      <c r="C12809" s="580"/>
      <c r="D12809" s="939"/>
      <c r="E12809" s="940"/>
      <c r="F12809" s="941"/>
      <c r="G12809" s="937" t="str">
        <f t="array" ref="G12809">xlookup(F12809,'Internal Staffing Calculator'!E:E,'Internal Staffing Calculator'!C:C,"")</f>
        <v/>
      </c>
      <c r="H12809" s="932" t="str">
        <f t="array" ref="H12809">if(F12809&lt;&gt;"", iferror(index('Internal Staffing Calculator'!B$8:B23500,match(F12809,'Internal Staffing Calculator'!E$8:E23500,0)), "Not In Budget"),"")</f>
        <v/>
      </c>
      <c r="I12809" s="184"/>
      <c r="J12809" s="184"/>
      <c r="K12809" s="184"/>
      <c r="L12809" s="183"/>
    </row>
    <row r="12810">
      <c r="A12810" s="454"/>
      <c r="B12810" s="927"/>
      <c r="C12810" s="580"/>
      <c r="D12810" s="939"/>
      <c r="E12810" s="940"/>
      <c r="F12810" s="941"/>
      <c r="G12810" s="937" t="str">
        <f t="array" ref="G12810">xlookup(F12810,'Internal Staffing Calculator'!E:E,'Internal Staffing Calculator'!C:C,"")</f>
        <v/>
      </c>
      <c r="H12810" s="932" t="str">
        <f t="array" ref="H12810">if(F12810&lt;&gt;"", iferror(index('Internal Staffing Calculator'!B$8:B23500,match(F12810,'Internal Staffing Calculator'!E$8:E23500,0)), "Not In Budget"),"")</f>
        <v/>
      </c>
      <c r="I12810" s="184"/>
      <c r="J12810" s="184"/>
      <c r="K12810" s="184"/>
      <c r="L12810" s="183"/>
    </row>
    <row r="12811">
      <c r="A12811" s="454"/>
      <c r="B12811" s="927"/>
      <c r="C12811" s="580"/>
      <c r="D12811" s="939"/>
      <c r="E12811" s="940"/>
      <c r="F12811" s="941"/>
      <c r="G12811" s="937" t="str">
        <f t="array" ref="G12811">xlookup(F12811,'Internal Staffing Calculator'!E:E,'Internal Staffing Calculator'!C:C,"")</f>
        <v/>
      </c>
      <c r="H12811" s="932" t="str">
        <f t="array" ref="H12811">if(F12811&lt;&gt;"", iferror(index('Internal Staffing Calculator'!B$8:B23500,match(F12811,'Internal Staffing Calculator'!E$8:E23500,0)), "Not In Budget"),"")</f>
        <v/>
      </c>
      <c r="I12811" s="184"/>
      <c r="J12811" s="184"/>
      <c r="K12811" s="184"/>
      <c r="L12811" s="183"/>
    </row>
    <row r="12812">
      <c r="A12812" s="454"/>
      <c r="B12812" s="927"/>
      <c r="C12812" s="580"/>
      <c r="D12812" s="939"/>
      <c r="E12812" s="940"/>
      <c r="F12812" s="941"/>
      <c r="G12812" s="937" t="str">
        <f t="array" ref="G12812">xlookup(F12812,'Internal Staffing Calculator'!E:E,'Internal Staffing Calculator'!C:C,"")</f>
        <v/>
      </c>
      <c r="H12812" s="932" t="str">
        <f t="array" ref="H12812">if(F12812&lt;&gt;"", iferror(index('Internal Staffing Calculator'!B$8:B23500,match(F12812,'Internal Staffing Calculator'!E$8:E23500,0)), "Not In Budget"),"")</f>
        <v/>
      </c>
      <c r="I12812" s="184"/>
      <c r="J12812" s="184"/>
      <c r="K12812" s="184"/>
      <c r="L12812" s="183"/>
    </row>
    <row r="12813">
      <c r="A12813" s="454"/>
      <c r="B12813" s="927"/>
      <c r="C12813" s="580"/>
      <c r="D12813" s="939"/>
      <c r="E12813" s="940"/>
      <c r="F12813" s="941"/>
      <c r="G12813" s="937" t="str">
        <f t="array" ref="G12813">xlookup(F12813,'Internal Staffing Calculator'!E:E,'Internal Staffing Calculator'!C:C,"")</f>
        <v/>
      </c>
      <c r="H12813" s="932" t="str">
        <f t="array" ref="H12813">if(F12813&lt;&gt;"", iferror(index('Internal Staffing Calculator'!B$8:B23500,match(F12813,'Internal Staffing Calculator'!E$8:E23500,0)), "Not In Budget"),"")</f>
        <v/>
      </c>
      <c r="I12813" s="184"/>
      <c r="J12813" s="184"/>
      <c r="K12813" s="184"/>
      <c r="L12813" s="183"/>
    </row>
    <row r="12814">
      <c r="A12814" s="454"/>
      <c r="B12814" s="927"/>
      <c r="C12814" s="580"/>
      <c r="D12814" s="939"/>
      <c r="E12814" s="940"/>
      <c r="F12814" s="941"/>
      <c r="G12814" s="937" t="str">
        <f t="array" ref="G12814">xlookup(F12814,'Internal Staffing Calculator'!E:E,'Internal Staffing Calculator'!C:C,"")</f>
        <v/>
      </c>
      <c r="H12814" s="932" t="str">
        <f t="array" ref="H12814">if(F12814&lt;&gt;"", iferror(index('Internal Staffing Calculator'!B$8:B23500,match(F12814,'Internal Staffing Calculator'!E$8:E23500,0)), "Not In Budget"),"")</f>
        <v/>
      </c>
      <c r="I12814" s="184"/>
      <c r="J12814" s="184"/>
      <c r="K12814" s="184"/>
      <c r="L12814" s="183"/>
    </row>
    <row r="12815">
      <c r="A12815" s="454"/>
      <c r="B12815" s="927"/>
      <c r="C12815" s="580"/>
      <c r="D12815" s="939"/>
      <c r="E12815" s="940"/>
      <c r="F12815" s="941"/>
      <c r="G12815" s="937" t="str">
        <f t="array" ref="G12815">xlookup(F12815,'Internal Staffing Calculator'!E:E,'Internal Staffing Calculator'!C:C,"")</f>
        <v/>
      </c>
      <c r="H12815" s="932" t="str">
        <f t="array" ref="H12815">if(F12815&lt;&gt;"", iferror(index('Internal Staffing Calculator'!B$8:B23500,match(F12815,'Internal Staffing Calculator'!E$8:E23500,0)), "Not In Budget"),"")</f>
        <v/>
      </c>
      <c r="I12815" s="184"/>
      <c r="J12815" s="184"/>
      <c r="K12815" s="184"/>
      <c r="L12815" s="183"/>
    </row>
    <row r="12816">
      <c r="A12816" s="454"/>
      <c r="B12816" s="927"/>
      <c r="C12816" s="580"/>
      <c r="D12816" s="939"/>
      <c r="E12816" s="940"/>
      <c r="F12816" s="941"/>
      <c r="G12816" s="937" t="str">
        <f t="array" ref="G12816">xlookup(F12816,'Internal Staffing Calculator'!E:E,'Internal Staffing Calculator'!C:C,"")</f>
        <v/>
      </c>
      <c r="H12816" s="932" t="str">
        <f t="array" ref="H12816">if(F12816&lt;&gt;"", iferror(index('Internal Staffing Calculator'!B$8:B23500,match(F12816,'Internal Staffing Calculator'!E$8:E23500,0)), "Not In Budget"),"")</f>
        <v/>
      </c>
      <c r="I12816" s="184"/>
      <c r="J12816" s="184"/>
      <c r="K12816" s="184"/>
      <c r="L12816" s="183"/>
    </row>
    <row r="12817">
      <c r="A12817" s="454"/>
      <c r="B12817" s="927"/>
      <c r="C12817" s="580"/>
      <c r="D12817" s="939"/>
      <c r="E12817" s="940"/>
      <c r="F12817" s="941"/>
      <c r="G12817" s="937" t="str">
        <f t="array" ref="G12817">xlookup(F12817,'Internal Staffing Calculator'!E:E,'Internal Staffing Calculator'!C:C,"")</f>
        <v/>
      </c>
      <c r="H12817" s="932" t="str">
        <f t="array" ref="H12817">if(F12817&lt;&gt;"", iferror(index('Internal Staffing Calculator'!B$8:B23500,match(F12817,'Internal Staffing Calculator'!E$8:E23500,0)), "Not In Budget"),"")</f>
        <v/>
      </c>
      <c r="I12817" s="184"/>
      <c r="J12817" s="184"/>
      <c r="K12817" s="184"/>
      <c r="L12817" s="183"/>
    </row>
    <row r="12818">
      <c r="A12818" s="454"/>
      <c r="B12818" s="927"/>
      <c r="C12818" s="580"/>
      <c r="D12818" s="939"/>
      <c r="E12818" s="940"/>
      <c r="F12818" s="941"/>
      <c r="G12818" s="937" t="str">
        <f t="array" ref="G12818">xlookup(F12818,'Internal Staffing Calculator'!E:E,'Internal Staffing Calculator'!C:C,"")</f>
        <v/>
      </c>
      <c r="H12818" s="932" t="str">
        <f t="array" ref="H12818">if(F12818&lt;&gt;"", iferror(index('Internal Staffing Calculator'!B$8:B23500,match(F12818,'Internal Staffing Calculator'!E$8:E23500,0)), "Not In Budget"),"")</f>
        <v/>
      </c>
      <c r="I12818" s="184"/>
      <c r="J12818" s="184"/>
      <c r="K12818" s="184"/>
      <c r="L12818" s="183"/>
    </row>
    <row r="12819">
      <c r="A12819" s="454"/>
      <c r="B12819" s="927"/>
      <c r="C12819" s="580"/>
      <c r="D12819" s="939"/>
      <c r="E12819" s="940"/>
      <c r="F12819" s="941"/>
      <c r="G12819" s="937" t="str">
        <f t="array" ref="G12819">xlookup(F12819,'Internal Staffing Calculator'!E:E,'Internal Staffing Calculator'!C:C,"")</f>
        <v/>
      </c>
      <c r="H12819" s="932" t="str">
        <f t="array" ref="H12819">if(F12819&lt;&gt;"", iferror(index('Internal Staffing Calculator'!B$8:B23500,match(F12819,'Internal Staffing Calculator'!E$8:E23500,0)), "Not In Budget"),"")</f>
        <v/>
      </c>
      <c r="I12819" s="184"/>
      <c r="J12819" s="184"/>
      <c r="K12819" s="184"/>
      <c r="L12819" s="183"/>
    </row>
    <row r="12820">
      <c r="A12820" s="454"/>
      <c r="B12820" s="927"/>
      <c r="C12820" s="580"/>
      <c r="D12820" s="939"/>
      <c r="E12820" s="940"/>
      <c r="F12820" s="941"/>
      <c r="G12820" s="937" t="str">
        <f t="array" ref="G12820">xlookup(F12820,'Internal Staffing Calculator'!E:E,'Internal Staffing Calculator'!C:C,"")</f>
        <v/>
      </c>
      <c r="H12820" s="932" t="str">
        <f t="array" ref="H12820">if(F12820&lt;&gt;"", iferror(index('Internal Staffing Calculator'!B$8:B23500,match(F12820,'Internal Staffing Calculator'!E$8:E23500,0)), "Not In Budget"),"")</f>
        <v/>
      </c>
      <c r="I12820" s="184"/>
      <c r="J12820" s="184"/>
      <c r="K12820" s="184"/>
      <c r="L12820" s="183"/>
    </row>
    <row r="12821">
      <c r="A12821" s="454"/>
      <c r="B12821" s="927"/>
      <c r="C12821" s="580"/>
      <c r="D12821" s="939"/>
      <c r="E12821" s="940"/>
      <c r="F12821" s="941"/>
      <c r="G12821" s="937" t="str">
        <f t="array" ref="G12821">xlookup(F12821,'Internal Staffing Calculator'!E:E,'Internal Staffing Calculator'!C:C,"")</f>
        <v/>
      </c>
      <c r="H12821" s="932" t="str">
        <f t="array" ref="H12821">if(F12821&lt;&gt;"", iferror(index('Internal Staffing Calculator'!B$8:B23500,match(F12821,'Internal Staffing Calculator'!E$8:E23500,0)), "Not In Budget"),"")</f>
        <v/>
      </c>
      <c r="I12821" s="184"/>
      <c r="J12821" s="184"/>
      <c r="K12821" s="184"/>
      <c r="L12821" s="183"/>
    </row>
    <row r="12822">
      <c r="A12822" s="454"/>
      <c r="B12822" s="927"/>
      <c r="C12822" s="580"/>
      <c r="D12822" s="939"/>
      <c r="E12822" s="940"/>
      <c r="F12822" s="941"/>
      <c r="G12822" s="937" t="str">
        <f t="array" ref="G12822">xlookup(F12822,'Internal Staffing Calculator'!E:E,'Internal Staffing Calculator'!C:C,"")</f>
        <v/>
      </c>
      <c r="H12822" s="932" t="str">
        <f t="array" ref="H12822">if(F12822&lt;&gt;"", iferror(index('Internal Staffing Calculator'!B$8:B23500,match(F12822,'Internal Staffing Calculator'!E$8:E23500,0)), "Not In Budget"),"")</f>
        <v/>
      </c>
      <c r="I12822" s="184"/>
      <c r="J12822" s="184"/>
      <c r="K12822" s="184"/>
      <c r="L12822" s="183"/>
    </row>
    <row r="12823">
      <c r="A12823" s="454"/>
      <c r="B12823" s="927"/>
      <c r="C12823" s="580"/>
      <c r="D12823" s="939"/>
      <c r="E12823" s="940"/>
      <c r="F12823" s="941"/>
      <c r="G12823" s="937" t="str">
        <f t="array" ref="G12823">xlookup(F12823,'Internal Staffing Calculator'!E:E,'Internal Staffing Calculator'!C:C,"")</f>
        <v/>
      </c>
      <c r="H12823" s="932" t="str">
        <f t="array" ref="H12823">if(F12823&lt;&gt;"", iferror(index('Internal Staffing Calculator'!B$8:B23500,match(F12823,'Internal Staffing Calculator'!E$8:E23500,0)), "Not In Budget"),"")</f>
        <v/>
      </c>
      <c r="I12823" s="184"/>
      <c r="J12823" s="184"/>
      <c r="K12823" s="184"/>
      <c r="L12823" s="183"/>
    </row>
    <row r="12824">
      <c r="A12824" s="454"/>
      <c r="B12824" s="927"/>
      <c r="C12824" s="580"/>
      <c r="D12824" s="939"/>
      <c r="E12824" s="940"/>
      <c r="F12824" s="941"/>
      <c r="G12824" s="937" t="str">
        <f t="array" ref="G12824">xlookup(F12824,'Internal Staffing Calculator'!E:E,'Internal Staffing Calculator'!C:C,"")</f>
        <v/>
      </c>
      <c r="H12824" s="932" t="str">
        <f t="array" ref="H12824">if(F12824&lt;&gt;"", iferror(index('Internal Staffing Calculator'!B$8:B23500,match(F12824,'Internal Staffing Calculator'!E$8:E23500,0)), "Not In Budget"),"")</f>
        <v/>
      </c>
      <c r="I12824" s="184"/>
      <c r="J12824" s="184"/>
      <c r="K12824" s="184"/>
      <c r="L12824" s="183"/>
    </row>
    <row r="12825">
      <c r="A12825" s="454"/>
      <c r="B12825" s="927"/>
      <c r="C12825" s="580"/>
      <c r="D12825" s="939"/>
      <c r="E12825" s="940"/>
      <c r="F12825" s="941"/>
      <c r="G12825" s="937" t="str">
        <f t="array" ref="G12825">xlookup(F12825,'Internal Staffing Calculator'!E:E,'Internal Staffing Calculator'!C:C,"")</f>
        <v/>
      </c>
      <c r="H12825" s="932" t="str">
        <f t="array" ref="H12825">if(F12825&lt;&gt;"", iferror(index('Internal Staffing Calculator'!B$8:B23500,match(F12825,'Internal Staffing Calculator'!E$8:E23500,0)), "Not In Budget"),"")</f>
        <v/>
      </c>
      <c r="I12825" s="184"/>
      <c r="J12825" s="184"/>
      <c r="K12825" s="184"/>
      <c r="L12825" s="183"/>
    </row>
    <row r="12826">
      <c r="A12826" s="454"/>
      <c r="B12826" s="927"/>
      <c r="C12826" s="580"/>
      <c r="D12826" s="939"/>
      <c r="E12826" s="940"/>
      <c r="F12826" s="941"/>
      <c r="G12826" s="937" t="str">
        <f t="array" ref="G12826">xlookup(F12826,'Internal Staffing Calculator'!E:E,'Internal Staffing Calculator'!C:C,"")</f>
        <v/>
      </c>
      <c r="H12826" s="932" t="str">
        <f t="array" ref="H12826">if(F12826&lt;&gt;"", iferror(index('Internal Staffing Calculator'!B$8:B23500,match(F12826,'Internal Staffing Calculator'!E$8:E23500,0)), "Not In Budget"),"")</f>
        <v/>
      </c>
      <c r="I12826" s="184"/>
      <c r="J12826" s="184"/>
      <c r="K12826" s="184"/>
      <c r="L12826" s="183"/>
    </row>
    <row r="12827">
      <c r="A12827" s="454"/>
      <c r="B12827" s="927"/>
      <c r="C12827" s="580"/>
      <c r="D12827" s="939"/>
      <c r="E12827" s="940"/>
      <c r="F12827" s="941"/>
      <c r="G12827" s="937" t="str">
        <f t="array" ref="G12827">xlookup(F12827,'Internal Staffing Calculator'!E:E,'Internal Staffing Calculator'!C:C,"")</f>
        <v/>
      </c>
      <c r="H12827" s="932" t="str">
        <f t="array" ref="H12827">if(F12827&lt;&gt;"", iferror(index('Internal Staffing Calculator'!B$8:B23500,match(F12827,'Internal Staffing Calculator'!E$8:E23500,0)), "Not In Budget"),"")</f>
        <v/>
      </c>
      <c r="I12827" s="184"/>
      <c r="J12827" s="184"/>
      <c r="K12827" s="184"/>
      <c r="L12827" s="183"/>
    </row>
    <row r="12828">
      <c r="A12828" s="454"/>
      <c r="B12828" s="927"/>
      <c r="C12828" s="580"/>
      <c r="D12828" s="939"/>
      <c r="E12828" s="940"/>
      <c r="F12828" s="941"/>
      <c r="G12828" s="937" t="str">
        <f t="array" ref="G12828">xlookup(F12828,'Internal Staffing Calculator'!E:E,'Internal Staffing Calculator'!C:C,"")</f>
        <v/>
      </c>
      <c r="H12828" s="932" t="str">
        <f t="array" ref="H12828">if(F12828&lt;&gt;"", iferror(index('Internal Staffing Calculator'!B$8:B23500,match(F12828,'Internal Staffing Calculator'!E$8:E23500,0)), "Not In Budget"),"")</f>
        <v/>
      </c>
      <c r="I12828" s="184"/>
      <c r="J12828" s="184"/>
      <c r="K12828" s="184"/>
      <c r="L12828" s="183"/>
    </row>
    <row r="12829">
      <c r="A12829" s="454"/>
      <c r="B12829" s="927"/>
      <c r="C12829" s="580"/>
      <c r="D12829" s="939"/>
      <c r="E12829" s="940"/>
      <c r="F12829" s="941"/>
      <c r="G12829" s="937" t="str">
        <f t="array" ref="G12829">xlookup(F12829,'Internal Staffing Calculator'!E:E,'Internal Staffing Calculator'!C:C,"")</f>
        <v/>
      </c>
      <c r="H12829" s="932" t="str">
        <f t="array" ref="H12829">if(F12829&lt;&gt;"", iferror(index('Internal Staffing Calculator'!B$8:B23500,match(F12829,'Internal Staffing Calculator'!E$8:E23500,0)), "Not In Budget"),"")</f>
        <v/>
      </c>
      <c r="I12829" s="184"/>
      <c r="J12829" s="184"/>
      <c r="K12829" s="184"/>
      <c r="L12829" s="183"/>
    </row>
    <row r="12830">
      <c r="A12830" s="454"/>
      <c r="B12830" s="927"/>
      <c r="C12830" s="580"/>
      <c r="D12830" s="939"/>
      <c r="E12830" s="940"/>
      <c r="F12830" s="941"/>
      <c r="G12830" s="937" t="str">
        <f t="array" ref="G12830">xlookup(F12830,'Internal Staffing Calculator'!E:E,'Internal Staffing Calculator'!C:C,"")</f>
        <v/>
      </c>
      <c r="H12830" s="932" t="str">
        <f t="array" ref="H12830">if(F12830&lt;&gt;"", iferror(index('Internal Staffing Calculator'!B$8:B23500,match(F12830,'Internal Staffing Calculator'!E$8:E23500,0)), "Not In Budget"),"")</f>
        <v/>
      </c>
      <c r="I12830" s="184"/>
      <c r="J12830" s="184"/>
      <c r="K12830" s="184"/>
      <c r="L12830" s="183"/>
    </row>
    <row r="12831">
      <c r="A12831" s="454"/>
      <c r="B12831" s="927"/>
      <c r="C12831" s="580"/>
      <c r="D12831" s="939"/>
      <c r="E12831" s="940"/>
      <c r="F12831" s="941"/>
      <c r="G12831" s="937" t="str">
        <f t="array" ref="G12831">xlookup(F12831,'Internal Staffing Calculator'!E:E,'Internal Staffing Calculator'!C:C,"")</f>
        <v/>
      </c>
      <c r="H12831" s="932" t="str">
        <f t="array" ref="H12831">if(F12831&lt;&gt;"", iferror(index('Internal Staffing Calculator'!B$8:B23500,match(F12831,'Internal Staffing Calculator'!E$8:E23500,0)), "Not In Budget"),"")</f>
        <v/>
      </c>
      <c r="I12831" s="184"/>
      <c r="J12831" s="184"/>
      <c r="K12831" s="184"/>
      <c r="L12831" s="183"/>
    </row>
    <row r="12832">
      <c r="A12832" s="454"/>
      <c r="B12832" s="927"/>
      <c r="C12832" s="580"/>
      <c r="D12832" s="939"/>
      <c r="E12832" s="940"/>
      <c r="F12832" s="941"/>
      <c r="G12832" s="937" t="str">
        <f t="array" ref="G12832">xlookup(F12832,'Internal Staffing Calculator'!E:E,'Internal Staffing Calculator'!C:C,"")</f>
        <v/>
      </c>
      <c r="H12832" s="932" t="str">
        <f t="array" ref="H12832">if(F12832&lt;&gt;"", iferror(index('Internal Staffing Calculator'!B$8:B23500,match(F12832,'Internal Staffing Calculator'!E$8:E23500,0)), "Not In Budget"),"")</f>
        <v/>
      </c>
      <c r="I12832" s="184"/>
      <c r="J12832" s="184"/>
      <c r="K12832" s="184"/>
      <c r="L12832" s="183"/>
    </row>
    <row r="12833">
      <c r="A12833" s="454"/>
      <c r="B12833" s="927"/>
      <c r="C12833" s="580"/>
      <c r="D12833" s="939"/>
      <c r="E12833" s="940"/>
      <c r="F12833" s="941"/>
      <c r="G12833" s="937" t="str">
        <f t="array" ref="G12833">xlookup(F12833,'Internal Staffing Calculator'!E:E,'Internal Staffing Calculator'!C:C,"")</f>
        <v/>
      </c>
      <c r="H12833" s="932" t="str">
        <f t="array" ref="H12833">if(F12833&lt;&gt;"", iferror(index('Internal Staffing Calculator'!B$8:B23500,match(F12833,'Internal Staffing Calculator'!E$8:E23500,0)), "Not In Budget"),"")</f>
        <v/>
      </c>
      <c r="I12833" s="184"/>
      <c r="J12833" s="184"/>
      <c r="K12833" s="184"/>
      <c r="L12833" s="183"/>
    </row>
    <row r="12834">
      <c r="A12834" s="454"/>
      <c r="B12834" s="927"/>
      <c r="C12834" s="580"/>
      <c r="D12834" s="939"/>
      <c r="E12834" s="940"/>
      <c r="F12834" s="941"/>
      <c r="G12834" s="937" t="str">
        <f t="array" ref="G12834">xlookup(F12834,'Internal Staffing Calculator'!E:E,'Internal Staffing Calculator'!C:C,"")</f>
        <v/>
      </c>
      <c r="H12834" s="932" t="str">
        <f t="array" ref="H12834">if(F12834&lt;&gt;"", iferror(index('Internal Staffing Calculator'!B$8:B23500,match(F12834,'Internal Staffing Calculator'!E$8:E23500,0)), "Not In Budget"),"")</f>
        <v/>
      </c>
      <c r="I12834" s="184"/>
      <c r="J12834" s="184"/>
      <c r="K12834" s="184"/>
      <c r="L12834" s="183"/>
    </row>
    <row r="12835">
      <c r="A12835" s="454"/>
      <c r="B12835" s="927"/>
      <c r="C12835" s="580"/>
      <c r="D12835" s="939"/>
      <c r="E12835" s="940"/>
      <c r="F12835" s="941"/>
      <c r="G12835" s="937" t="str">
        <f t="array" ref="G12835">xlookup(F12835,'Internal Staffing Calculator'!E:E,'Internal Staffing Calculator'!C:C,"")</f>
        <v/>
      </c>
      <c r="H12835" s="932" t="str">
        <f t="array" ref="H12835">if(F12835&lt;&gt;"", iferror(index('Internal Staffing Calculator'!B$8:B23500,match(F12835,'Internal Staffing Calculator'!E$8:E23500,0)), "Not In Budget"),"")</f>
        <v/>
      </c>
      <c r="I12835" s="184"/>
      <c r="J12835" s="184"/>
      <c r="K12835" s="184"/>
      <c r="L12835" s="183"/>
    </row>
    <row r="12836">
      <c r="A12836" s="454"/>
      <c r="B12836" s="927"/>
      <c r="C12836" s="580"/>
      <c r="D12836" s="939"/>
      <c r="E12836" s="940"/>
      <c r="F12836" s="941"/>
      <c r="G12836" s="937" t="str">
        <f t="array" ref="G12836">xlookup(F12836,'Internal Staffing Calculator'!E:E,'Internal Staffing Calculator'!C:C,"")</f>
        <v/>
      </c>
      <c r="H12836" s="932" t="str">
        <f t="array" ref="H12836">if(F12836&lt;&gt;"", iferror(index('Internal Staffing Calculator'!B$8:B23500,match(F12836,'Internal Staffing Calculator'!E$8:E23500,0)), "Not In Budget"),"")</f>
        <v/>
      </c>
      <c r="I12836" s="184"/>
      <c r="J12836" s="184"/>
      <c r="K12836" s="184"/>
      <c r="L12836" s="183"/>
    </row>
    <row r="12837">
      <c r="A12837" s="454"/>
      <c r="B12837" s="927"/>
      <c r="C12837" s="580"/>
      <c r="D12837" s="939"/>
      <c r="E12837" s="940"/>
      <c r="F12837" s="941"/>
      <c r="G12837" s="937" t="str">
        <f t="array" ref="G12837">xlookup(F12837,'Internal Staffing Calculator'!E:E,'Internal Staffing Calculator'!C:C,"")</f>
        <v/>
      </c>
      <c r="H12837" s="932" t="str">
        <f t="array" ref="H12837">if(F12837&lt;&gt;"", iferror(index('Internal Staffing Calculator'!B$8:B23500,match(F12837,'Internal Staffing Calculator'!E$8:E23500,0)), "Not In Budget"),"")</f>
        <v/>
      </c>
      <c r="I12837" s="184"/>
      <c r="J12837" s="184"/>
      <c r="K12837" s="184"/>
      <c r="L12837" s="183"/>
    </row>
    <row r="12838">
      <c r="A12838" s="454"/>
      <c r="B12838" s="927"/>
      <c r="C12838" s="580"/>
      <c r="D12838" s="939"/>
      <c r="E12838" s="940"/>
      <c r="F12838" s="941"/>
      <c r="G12838" s="937" t="str">
        <f t="array" ref="G12838">xlookup(F12838,'Internal Staffing Calculator'!E:E,'Internal Staffing Calculator'!C:C,"")</f>
        <v/>
      </c>
      <c r="H12838" s="932" t="str">
        <f t="array" ref="H12838">if(F12838&lt;&gt;"", iferror(index('Internal Staffing Calculator'!B$8:B23500,match(F12838,'Internal Staffing Calculator'!E$8:E23500,0)), "Not In Budget"),"")</f>
        <v/>
      </c>
      <c r="I12838" s="184"/>
      <c r="J12838" s="184"/>
      <c r="K12838" s="184"/>
      <c r="L12838" s="183"/>
    </row>
    <row r="12839">
      <c r="A12839" s="454"/>
      <c r="B12839" s="927"/>
      <c r="C12839" s="580"/>
      <c r="D12839" s="939"/>
      <c r="E12839" s="940"/>
      <c r="F12839" s="941"/>
      <c r="G12839" s="937" t="str">
        <f t="array" ref="G12839">xlookup(F12839,'Internal Staffing Calculator'!E:E,'Internal Staffing Calculator'!C:C,"")</f>
        <v/>
      </c>
      <c r="H12839" s="932" t="str">
        <f t="array" ref="H12839">if(F12839&lt;&gt;"", iferror(index('Internal Staffing Calculator'!B$8:B23500,match(F12839,'Internal Staffing Calculator'!E$8:E23500,0)), "Not In Budget"),"")</f>
        <v/>
      </c>
      <c r="I12839" s="184"/>
      <c r="J12839" s="184"/>
      <c r="K12839" s="184"/>
      <c r="L12839" s="183"/>
    </row>
    <row r="12840">
      <c r="A12840" s="454"/>
      <c r="B12840" s="927"/>
      <c r="C12840" s="580"/>
      <c r="D12840" s="939"/>
      <c r="E12840" s="940"/>
      <c r="F12840" s="941"/>
      <c r="G12840" s="937" t="str">
        <f t="array" ref="G12840">xlookup(F12840,'Internal Staffing Calculator'!E:E,'Internal Staffing Calculator'!C:C,"")</f>
        <v/>
      </c>
      <c r="H12840" s="932" t="str">
        <f t="array" ref="H12840">if(F12840&lt;&gt;"", iferror(index('Internal Staffing Calculator'!B$8:B23500,match(F12840,'Internal Staffing Calculator'!E$8:E23500,0)), "Not In Budget"),"")</f>
        <v/>
      </c>
      <c r="I12840" s="184"/>
      <c r="J12840" s="184"/>
      <c r="K12840" s="184"/>
      <c r="L12840" s="183"/>
    </row>
    <row r="12841">
      <c r="A12841" s="454"/>
      <c r="B12841" s="927"/>
      <c r="C12841" s="580"/>
      <c r="D12841" s="939"/>
      <c r="E12841" s="940"/>
      <c r="F12841" s="941"/>
      <c r="G12841" s="937" t="str">
        <f t="array" ref="G12841">xlookup(F12841,'Internal Staffing Calculator'!E:E,'Internal Staffing Calculator'!C:C,"")</f>
        <v/>
      </c>
      <c r="H12841" s="932" t="str">
        <f t="array" ref="H12841">if(F12841&lt;&gt;"", iferror(index('Internal Staffing Calculator'!B$8:B23500,match(F12841,'Internal Staffing Calculator'!E$8:E23500,0)), "Not In Budget"),"")</f>
        <v/>
      </c>
      <c r="I12841" s="184"/>
      <c r="J12841" s="184"/>
      <c r="K12841" s="184"/>
      <c r="L12841" s="183"/>
    </row>
    <row r="12842">
      <c r="A12842" s="454"/>
      <c r="B12842" s="927"/>
      <c r="C12842" s="580"/>
      <c r="D12842" s="939"/>
      <c r="E12842" s="940"/>
      <c r="F12842" s="941"/>
      <c r="G12842" s="937" t="str">
        <f t="array" ref="G12842">xlookup(F12842,'Internal Staffing Calculator'!E:E,'Internal Staffing Calculator'!C:C,"")</f>
        <v/>
      </c>
      <c r="H12842" s="932" t="str">
        <f t="array" ref="H12842">if(F12842&lt;&gt;"", iferror(index('Internal Staffing Calculator'!B$8:B23500,match(F12842,'Internal Staffing Calculator'!E$8:E23500,0)), "Not In Budget"),"")</f>
        <v/>
      </c>
      <c r="I12842" s="184"/>
      <c r="J12842" s="184"/>
      <c r="K12842" s="184"/>
      <c r="L12842" s="183"/>
    </row>
    <row r="12843">
      <c r="A12843" s="454"/>
      <c r="B12843" s="927"/>
      <c r="C12843" s="580"/>
      <c r="D12843" s="939"/>
      <c r="E12843" s="940"/>
      <c r="F12843" s="941"/>
      <c r="G12843" s="937" t="str">
        <f t="array" ref="G12843">xlookup(F12843,'Internal Staffing Calculator'!E:E,'Internal Staffing Calculator'!C:C,"")</f>
        <v/>
      </c>
      <c r="H12843" s="932" t="str">
        <f t="array" ref="H12843">if(F12843&lt;&gt;"", iferror(index('Internal Staffing Calculator'!B$8:B23500,match(F12843,'Internal Staffing Calculator'!E$8:E23500,0)), "Not In Budget"),"")</f>
        <v/>
      </c>
      <c r="I12843" s="184"/>
      <c r="J12843" s="184"/>
      <c r="K12843" s="184"/>
      <c r="L12843" s="183"/>
    </row>
    <row r="12844">
      <c r="A12844" s="454"/>
      <c r="B12844" s="927"/>
      <c r="C12844" s="580"/>
      <c r="D12844" s="939"/>
      <c r="E12844" s="940"/>
      <c r="F12844" s="941"/>
      <c r="G12844" s="937" t="str">
        <f t="array" ref="G12844">xlookup(F12844,'Internal Staffing Calculator'!E:E,'Internal Staffing Calculator'!C:C,"")</f>
        <v/>
      </c>
      <c r="H12844" s="932" t="str">
        <f t="array" ref="H12844">if(F12844&lt;&gt;"", iferror(index('Internal Staffing Calculator'!B$8:B23500,match(F12844,'Internal Staffing Calculator'!E$8:E23500,0)), "Not In Budget"),"")</f>
        <v/>
      </c>
      <c r="I12844" s="184"/>
      <c r="J12844" s="184"/>
      <c r="K12844" s="184"/>
      <c r="L12844" s="183"/>
    </row>
    <row r="12845">
      <c r="A12845" s="454"/>
      <c r="B12845" s="927"/>
      <c r="C12845" s="580"/>
      <c r="D12845" s="939"/>
      <c r="E12845" s="940"/>
      <c r="F12845" s="941"/>
      <c r="G12845" s="937" t="str">
        <f t="array" ref="G12845">xlookup(F12845,'Internal Staffing Calculator'!E:E,'Internal Staffing Calculator'!C:C,"")</f>
        <v/>
      </c>
      <c r="H12845" s="932" t="str">
        <f t="array" ref="H12845">if(F12845&lt;&gt;"", iferror(index('Internal Staffing Calculator'!B$8:B23500,match(F12845,'Internal Staffing Calculator'!E$8:E23500,0)), "Not In Budget"),"")</f>
        <v/>
      </c>
      <c r="I12845" s="184"/>
      <c r="J12845" s="184"/>
      <c r="K12845" s="184"/>
      <c r="L12845" s="183"/>
    </row>
    <row r="12846">
      <c r="A12846" s="454"/>
      <c r="B12846" s="927"/>
      <c r="C12846" s="580"/>
      <c r="D12846" s="939"/>
      <c r="E12846" s="940"/>
      <c r="F12846" s="941"/>
      <c r="G12846" s="937" t="str">
        <f t="array" ref="G12846">xlookup(F12846,'Internal Staffing Calculator'!E:E,'Internal Staffing Calculator'!C:C,"")</f>
        <v/>
      </c>
      <c r="H12846" s="932" t="str">
        <f t="array" ref="H12846">if(F12846&lt;&gt;"", iferror(index('Internal Staffing Calculator'!B$8:B23500,match(F12846,'Internal Staffing Calculator'!E$8:E23500,0)), "Not In Budget"),"")</f>
        <v/>
      </c>
      <c r="I12846" s="184"/>
      <c r="J12846" s="184"/>
      <c r="K12846" s="184"/>
      <c r="L12846" s="183"/>
    </row>
    <row r="12847">
      <c r="A12847" s="454"/>
      <c r="B12847" s="927"/>
      <c r="C12847" s="580"/>
      <c r="D12847" s="939"/>
      <c r="E12847" s="940"/>
      <c r="F12847" s="941"/>
      <c r="G12847" s="937" t="str">
        <f t="array" ref="G12847">xlookup(F12847,'Internal Staffing Calculator'!E:E,'Internal Staffing Calculator'!C:C,"")</f>
        <v/>
      </c>
      <c r="H12847" s="932" t="str">
        <f t="array" ref="H12847">if(F12847&lt;&gt;"", iferror(index('Internal Staffing Calculator'!B$8:B23500,match(F12847,'Internal Staffing Calculator'!E$8:E23500,0)), "Not In Budget"),"")</f>
        <v/>
      </c>
      <c r="I12847" s="184"/>
      <c r="J12847" s="184"/>
      <c r="K12847" s="184"/>
      <c r="L12847" s="183"/>
    </row>
    <row r="12848">
      <c r="A12848" s="454"/>
      <c r="B12848" s="927"/>
      <c r="C12848" s="580"/>
      <c r="D12848" s="939"/>
      <c r="E12848" s="940"/>
      <c r="F12848" s="941"/>
      <c r="G12848" s="937" t="str">
        <f t="array" ref="G12848">xlookup(F12848,'Internal Staffing Calculator'!E:E,'Internal Staffing Calculator'!C:C,"")</f>
        <v/>
      </c>
      <c r="H12848" s="932" t="str">
        <f t="array" ref="H12848">if(F12848&lt;&gt;"", iferror(index('Internal Staffing Calculator'!B$8:B23500,match(F12848,'Internal Staffing Calculator'!E$8:E23500,0)), "Not In Budget"),"")</f>
        <v/>
      </c>
      <c r="I12848" s="184"/>
      <c r="J12848" s="184"/>
      <c r="K12848" s="184"/>
      <c r="L12848" s="183"/>
    </row>
    <row r="12849">
      <c r="A12849" s="454"/>
      <c r="B12849" s="927"/>
      <c r="C12849" s="580"/>
      <c r="D12849" s="939"/>
      <c r="E12849" s="940"/>
      <c r="F12849" s="941"/>
      <c r="G12849" s="937" t="str">
        <f t="array" ref="G12849">xlookup(F12849,'Internal Staffing Calculator'!E:E,'Internal Staffing Calculator'!C:C,"")</f>
        <v/>
      </c>
      <c r="H12849" s="932" t="str">
        <f t="array" ref="H12849">if(F12849&lt;&gt;"", iferror(index('Internal Staffing Calculator'!B$8:B23500,match(F12849,'Internal Staffing Calculator'!E$8:E23500,0)), "Not In Budget"),"")</f>
        <v/>
      </c>
      <c r="I12849" s="184"/>
      <c r="J12849" s="184"/>
      <c r="K12849" s="184"/>
      <c r="L12849" s="183"/>
    </row>
    <row r="12850">
      <c r="A12850" s="454"/>
      <c r="B12850" s="927"/>
      <c r="C12850" s="580"/>
      <c r="D12850" s="939"/>
      <c r="E12850" s="940"/>
      <c r="F12850" s="941"/>
      <c r="G12850" s="937" t="str">
        <f t="array" ref="G12850">xlookup(F12850,'Internal Staffing Calculator'!E:E,'Internal Staffing Calculator'!C:C,"")</f>
        <v/>
      </c>
      <c r="H12850" s="932" t="str">
        <f t="array" ref="H12850">if(F12850&lt;&gt;"", iferror(index('Internal Staffing Calculator'!B$8:B23500,match(F12850,'Internal Staffing Calculator'!E$8:E23500,0)), "Not In Budget"),"")</f>
        <v/>
      </c>
      <c r="I12850" s="184"/>
      <c r="J12850" s="184"/>
      <c r="K12850" s="184"/>
      <c r="L12850" s="183"/>
    </row>
    <row r="12851">
      <c r="A12851" s="454"/>
      <c r="B12851" s="927"/>
      <c r="C12851" s="580"/>
      <c r="D12851" s="939"/>
      <c r="E12851" s="940"/>
      <c r="F12851" s="941"/>
      <c r="G12851" s="937" t="str">
        <f t="array" ref="G12851">xlookup(F12851,'Internal Staffing Calculator'!E:E,'Internal Staffing Calculator'!C:C,"")</f>
        <v/>
      </c>
      <c r="H12851" s="932" t="str">
        <f t="array" ref="H12851">if(F12851&lt;&gt;"", iferror(index('Internal Staffing Calculator'!B$8:B23500,match(F12851,'Internal Staffing Calculator'!E$8:E23500,0)), "Not In Budget"),"")</f>
        <v/>
      </c>
      <c r="I12851" s="184"/>
      <c r="J12851" s="184"/>
      <c r="K12851" s="184"/>
      <c r="L12851" s="183"/>
    </row>
    <row r="12852">
      <c r="A12852" s="454"/>
      <c r="B12852" s="927"/>
      <c r="C12852" s="580"/>
      <c r="D12852" s="939"/>
      <c r="E12852" s="940"/>
      <c r="F12852" s="941"/>
      <c r="G12852" s="937" t="str">
        <f t="array" ref="G12852">xlookup(F12852,'Internal Staffing Calculator'!E:E,'Internal Staffing Calculator'!C:C,"")</f>
        <v/>
      </c>
      <c r="H12852" s="932" t="str">
        <f t="array" ref="H12852">if(F12852&lt;&gt;"", iferror(index('Internal Staffing Calculator'!B$8:B23500,match(F12852,'Internal Staffing Calculator'!E$8:E23500,0)), "Not In Budget"),"")</f>
        <v/>
      </c>
      <c r="I12852" s="184"/>
      <c r="J12852" s="184"/>
      <c r="K12852" s="184"/>
      <c r="L12852" s="183"/>
    </row>
    <row r="12853">
      <c r="A12853" s="454"/>
      <c r="B12853" s="927"/>
      <c r="C12853" s="580"/>
      <c r="D12853" s="939"/>
      <c r="E12853" s="940"/>
      <c r="F12853" s="941"/>
      <c r="G12853" s="937" t="str">
        <f t="array" ref="G12853">xlookup(F12853,'Internal Staffing Calculator'!E:E,'Internal Staffing Calculator'!C:C,"")</f>
        <v/>
      </c>
      <c r="H12853" s="932" t="str">
        <f t="array" ref="H12853">if(F12853&lt;&gt;"", iferror(index('Internal Staffing Calculator'!B$8:B23500,match(F12853,'Internal Staffing Calculator'!E$8:E23500,0)), "Not In Budget"),"")</f>
        <v/>
      </c>
      <c r="I12853" s="184"/>
      <c r="J12853" s="184"/>
      <c r="K12853" s="184"/>
      <c r="L12853" s="183"/>
    </row>
    <row r="12854">
      <c r="A12854" s="454"/>
      <c r="B12854" s="927"/>
      <c r="C12854" s="580"/>
      <c r="D12854" s="939"/>
      <c r="E12854" s="940"/>
      <c r="F12854" s="941"/>
      <c r="G12854" s="937" t="str">
        <f t="array" ref="G12854">xlookup(F12854,'Internal Staffing Calculator'!E:E,'Internal Staffing Calculator'!C:C,"")</f>
        <v/>
      </c>
      <c r="H12854" s="932" t="str">
        <f t="array" ref="H12854">if(F12854&lt;&gt;"", iferror(index('Internal Staffing Calculator'!B$8:B23500,match(F12854,'Internal Staffing Calculator'!E$8:E23500,0)), "Not In Budget"),"")</f>
        <v/>
      </c>
      <c r="I12854" s="184"/>
      <c r="J12854" s="184"/>
      <c r="K12854" s="184"/>
      <c r="L12854" s="183"/>
    </row>
    <row r="12855">
      <c r="A12855" s="454"/>
      <c r="B12855" s="927"/>
      <c r="C12855" s="580"/>
      <c r="D12855" s="939"/>
      <c r="E12855" s="940"/>
      <c r="F12855" s="941"/>
      <c r="G12855" s="937" t="str">
        <f t="array" ref="G12855">xlookup(F12855,'Internal Staffing Calculator'!E:E,'Internal Staffing Calculator'!C:C,"")</f>
        <v/>
      </c>
      <c r="H12855" s="932" t="str">
        <f t="array" ref="H12855">if(F12855&lt;&gt;"", iferror(index('Internal Staffing Calculator'!B$8:B23500,match(F12855,'Internal Staffing Calculator'!E$8:E23500,0)), "Not In Budget"),"")</f>
        <v/>
      </c>
      <c r="I12855" s="184"/>
      <c r="J12855" s="184"/>
      <c r="K12855" s="184"/>
      <c r="L12855" s="183"/>
    </row>
    <row r="12856">
      <c r="A12856" s="454"/>
      <c r="B12856" s="927"/>
      <c r="C12856" s="580"/>
      <c r="D12856" s="939"/>
      <c r="E12856" s="940"/>
      <c r="F12856" s="941"/>
      <c r="G12856" s="937" t="str">
        <f t="array" ref="G12856">xlookup(F12856,'Internal Staffing Calculator'!E:E,'Internal Staffing Calculator'!C:C,"")</f>
        <v/>
      </c>
      <c r="H12856" s="932" t="str">
        <f t="array" ref="H12856">if(F12856&lt;&gt;"", iferror(index('Internal Staffing Calculator'!B$8:B23500,match(F12856,'Internal Staffing Calculator'!E$8:E23500,0)), "Not In Budget"),"")</f>
        <v/>
      </c>
      <c r="I12856" s="184"/>
      <c r="J12856" s="184"/>
      <c r="K12856" s="184"/>
      <c r="L12856" s="183"/>
    </row>
    <row r="12857">
      <c r="A12857" s="454"/>
      <c r="B12857" s="927"/>
      <c r="C12857" s="580"/>
      <c r="D12857" s="939"/>
      <c r="E12857" s="940"/>
      <c r="F12857" s="941"/>
      <c r="G12857" s="937" t="str">
        <f t="array" ref="G12857">xlookup(F12857,'Internal Staffing Calculator'!E:E,'Internal Staffing Calculator'!C:C,"")</f>
        <v/>
      </c>
      <c r="H12857" s="932" t="str">
        <f t="array" ref="H12857">if(F12857&lt;&gt;"", iferror(index('Internal Staffing Calculator'!B$8:B23500,match(F12857,'Internal Staffing Calculator'!E$8:E23500,0)), "Not In Budget"),"")</f>
        <v/>
      </c>
      <c r="I12857" s="184"/>
      <c r="J12857" s="184"/>
      <c r="K12857" s="184"/>
      <c r="L12857" s="183"/>
    </row>
    <row r="12858">
      <c r="A12858" s="454"/>
      <c r="B12858" s="927"/>
      <c r="C12858" s="580"/>
      <c r="D12858" s="939"/>
      <c r="E12858" s="940"/>
      <c r="F12858" s="941"/>
      <c r="G12858" s="937" t="str">
        <f t="array" ref="G12858">xlookup(F12858,'Internal Staffing Calculator'!E:E,'Internal Staffing Calculator'!C:C,"")</f>
        <v/>
      </c>
      <c r="H12858" s="932" t="str">
        <f t="array" ref="H12858">if(F12858&lt;&gt;"", iferror(index('Internal Staffing Calculator'!B$8:B23500,match(F12858,'Internal Staffing Calculator'!E$8:E23500,0)), "Not In Budget"),"")</f>
        <v/>
      </c>
      <c r="I12858" s="184"/>
      <c r="J12858" s="184"/>
      <c r="K12858" s="184"/>
      <c r="L12858" s="183"/>
    </row>
    <row r="12859">
      <c r="A12859" s="454"/>
      <c r="B12859" s="927"/>
      <c r="C12859" s="580"/>
      <c r="D12859" s="939"/>
      <c r="E12859" s="940"/>
      <c r="F12859" s="941"/>
      <c r="G12859" s="937" t="str">
        <f t="array" ref="G12859">xlookup(F12859,'Internal Staffing Calculator'!E:E,'Internal Staffing Calculator'!C:C,"")</f>
        <v/>
      </c>
      <c r="H12859" s="932" t="str">
        <f t="array" ref="H12859">if(F12859&lt;&gt;"", iferror(index('Internal Staffing Calculator'!B$8:B23500,match(F12859,'Internal Staffing Calculator'!E$8:E23500,0)), "Not In Budget"),"")</f>
        <v/>
      </c>
      <c r="I12859" s="184"/>
      <c r="J12859" s="184"/>
      <c r="K12859" s="184"/>
      <c r="L12859" s="183"/>
    </row>
    <row r="12860">
      <c r="A12860" s="454"/>
      <c r="B12860" s="927"/>
      <c r="C12860" s="580"/>
      <c r="D12860" s="939"/>
      <c r="E12860" s="940"/>
      <c r="F12860" s="941"/>
      <c r="G12860" s="937" t="str">
        <f t="array" ref="G12860">xlookup(F12860,'Internal Staffing Calculator'!E:E,'Internal Staffing Calculator'!C:C,"")</f>
        <v/>
      </c>
      <c r="H12860" s="932" t="str">
        <f t="array" ref="H12860">if(F12860&lt;&gt;"", iferror(index('Internal Staffing Calculator'!B$8:B23500,match(F12860,'Internal Staffing Calculator'!E$8:E23500,0)), "Not In Budget"),"")</f>
        <v/>
      </c>
      <c r="I12860" s="184"/>
      <c r="J12860" s="184"/>
      <c r="K12860" s="184"/>
      <c r="L12860" s="183"/>
    </row>
    <row r="12861">
      <c r="A12861" s="454"/>
      <c r="B12861" s="927"/>
      <c r="C12861" s="580"/>
      <c r="D12861" s="939"/>
      <c r="E12861" s="940"/>
      <c r="F12861" s="941"/>
      <c r="G12861" s="937" t="str">
        <f t="array" ref="G12861">xlookup(F12861,'Internal Staffing Calculator'!E:E,'Internal Staffing Calculator'!C:C,"")</f>
        <v/>
      </c>
      <c r="H12861" s="932" t="str">
        <f t="array" ref="H12861">if(F12861&lt;&gt;"", iferror(index('Internal Staffing Calculator'!B$8:B23500,match(F12861,'Internal Staffing Calculator'!E$8:E23500,0)), "Not In Budget"),"")</f>
        <v/>
      </c>
      <c r="I12861" s="184"/>
      <c r="J12861" s="184"/>
      <c r="K12861" s="184"/>
      <c r="L12861" s="183"/>
    </row>
    <row r="12862">
      <c r="A12862" s="454"/>
      <c r="B12862" s="927"/>
      <c r="C12862" s="580"/>
      <c r="D12862" s="939"/>
      <c r="E12862" s="940"/>
      <c r="F12862" s="941"/>
      <c r="G12862" s="937" t="str">
        <f t="array" ref="G12862">xlookup(F12862,'Internal Staffing Calculator'!E:E,'Internal Staffing Calculator'!C:C,"")</f>
        <v/>
      </c>
      <c r="H12862" s="932" t="str">
        <f t="array" ref="H12862">if(F12862&lt;&gt;"", iferror(index('Internal Staffing Calculator'!B$8:B23500,match(F12862,'Internal Staffing Calculator'!E$8:E23500,0)), "Not In Budget"),"")</f>
        <v/>
      </c>
      <c r="I12862" s="184"/>
      <c r="J12862" s="184"/>
      <c r="K12862" s="184"/>
      <c r="L12862" s="183"/>
    </row>
    <row r="12863">
      <c r="A12863" s="454"/>
      <c r="B12863" s="927"/>
      <c r="C12863" s="580"/>
      <c r="D12863" s="939"/>
      <c r="E12863" s="940"/>
      <c r="F12863" s="941"/>
      <c r="G12863" s="937" t="str">
        <f t="array" ref="G12863">xlookup(F12863,'Internal Staffing Calculator'!E:E,'Internal Staffing Calculator'!C:C,"")</f>
        <v/>
      </c>
      <c r="H12863" s="932" t="str">
        <f t="array" ref="H12863">if(F12863&lt;&gt;"", iferror(index('Internal Staffing Calculator'!B$8:B23500,match(F12863,'Internal Staffing Calculator'!E$8:E23500,0)), "Not In Budget"),"")</f>
        <v/>
      </c>
      <c r="I12863" s="184"/>
      <c r="J12863" s="184"/>
      <c r="K12863" s="184"/>
      <c r="L12863" s="183"/>
    </row>
    <row r="12864">
      <c r="A12864" s="454"/>
      <c r="B12864" s="927"/>
      <c r="C12864" s="580"/>
      <c r="D12864" s="939"/>
      <c r="E12864" s="940"/>
      <c r="F12864" s="941"/>
      <c r="G12864" s="937" t="str">
        <f t="array" ref="G12864">xlookup(F12864,'Internal Staffing Calculator'!E:E,'Internal Staffing Calculator'!C:C,"")</f>
        <v/>
      </c>
      <c r="H12864" s="932" t="str">
        <f t="array" ref="H12864">if(F12864&lt;&gt;"", iferror(index('Internal Staffing Calculator'!B$8:B23500,match(F12864,'Internal Staffing Calculator'!E$8:E23500,0)), "Not In Budget"),"")</f>
        <v/>
      </c>
      <c r="I12864" s="184"/>
      <c r="J12864" s="184"/>
      <c r="K12864" s="184"/>
      <c r="L12864" s="183"/>
    </row>
    <row r="12865">
      <c r="A12865" s="454"/>
      <c r="B12865" s="927"/>
      <c r="C12865" s="580"/>
      <c r="D12865" s="939"/>
      <c r="E12865" s="940"/>
      <c r="F12865" s="941"/>
      <c r="G12865" s="937" t="str">
        <f t="array" ref="G12865">xlookup(F12865,'Internal Staffing Calculator'!E:E,'Internal Staffing Calculator'!C:C,"")</f>
        <v/>
      </c>
      <c r="H12865" s="932" t="str">
        <f t="array" ref="H12865">if(F12865&lt;&gt;"", iferror(index('Internal Staffing Calculator'!B$8:B23500,match(F12865,'Internal Staffing Calculator'!E$8:E23500,0)), "Not In Budget"),"")</f>
        <v/>
      </c>
      <c r="I12865" s="184"/>
      <c r="J12865" s="184"/>
      <c r="K12865" s="184"/>
      <c r="L12865" s="183"/>
    </row>
    <row r="12866">
      <c r="A12866" s="454"/>
      <c r="B12866" s="927"/>
      <c r="C12866" s="580"/>
      <c r="D12866" s="939"/>
      <c r="E12866" s="940"/>
      <c r="F12866" s="941"/>
      <c r="G12866" s="937" t="str">
        <f t="array" ref="G12866">xlookup(F12866,'Internal Staffing Calculator'!E:E,'Internal Staffing Calculator'!C:C,"")</f>
        <v/>
      </c>
      <c r="H12866" s="932" t="str">
        <f t="array" ref="H12866">if(F12866&lt;&gt;"", iferror(index('Internal Staffing Calculator'!B$8:B23500,match(F12866,'Internal Staffing Calculator'!E$8:E23500,0)), "Not In Budget"),"")</f>
        <v/>
      </c>
      <c r="I12866" s="184"/>
      <c r="J12866" s="184"/>
      <c r="K12866" s="184"/>
      <c r="L12866" s="183"/>
    </row>
    <row r="12867">
      <c r="A12867" s="454"/>
      <c r="B12867" s="927"/>
      <c r="C12867" s="580"/>
      <c r="D12867" s="939"/>
      <c r="E12867" s="940"/>
      <c r="F12867" s="941"/>
      <c r="G12867" s="937" t="str">
        <f t="array" ref="G12867">xlookup(F12867,'Internal Staffing Calculator'!E:E,'Internal Staffing Calculator'!C:C,"")</f>
        <v/>
      </c>
      <c r="H12867" s="932" t="str">
        <f t="array" ref="H12867">if(F12867&lt;&gt;"", iferror(index('Internal Staffing Calculator'!B$8:B23500,match(F12867,'Internal Staffing Calculator'!E$8:E23500,0)), "Not In Budget"),"")</f>
        <v/>
      </c>
      <c r="I12867" s="184"/>
      <c r="J12867" s="184"/>
      <c r="K12867" s="184"/>
      <c r="L12867" s="183"/>
    </row>
    <row r="12868">
      <c r="A12868" s="454"/>
      <c r="B12868" s="927"/>
      <c r="C12868" s="580"/>
      <c r="D12868" s="939"/>
      <c r="E12868" s="940"/>
      <c r="F12868" s="941"/>
      <c r="G12868" s="937" t="str">
        <f t="array" ref="G12868">xlookup(F12868,'Internal Staffing Calculator'!E:E,'Internal Staffing Calculator'!C:C,"")</f>
        <v/>
      </c>
      <c r="H12868" s="932" t="str">
        <f t="array" ref="H12868">if(F12868&lt;&gt;"", iferror(index('Internal Staffing Calculator'!B$8:B23500,match(F12868,'Internal Staffing Calculator'!E$8:E23500,0)), "Not In Budget"),"")</f>
        <v/>
      </c>
      <c r="I12868" s="184"/>
      <c r="J12868" s="184"/>
      <c r="K12868" s="184"/>
      <c r="L12868" s="183"/>
    </row>
    <row r="12869">
      <c r="A12869" s="454"/>
      <c r="B12869" s="927"/>
      <c r="C12869" s="580"/>
      <c r="D12869" s="939"/>
      <c r="E12869" s="940"/>
      <c r="F12869" s="941"/>
      <c r="G12869" s="937" t="str">
        <f t="array" ref="G12869">xlookup(F12869,'Internal Staffing Calculator'!E:E,'Internal Staffing Calculator'!C:C,"")</f>
        <v/>
      </c>
      <c r="H12869" s="932" t="str">
        <f t="array" ref="H12869">if(F12869&lt;&gt;"", iferror(index('Internal Staffing Calculator'!B$8:B23500,match(F12869,'Internal Staffing Calculator'!E$8:E23500,0)), "Not In Budget"),"")</f>
        <v/>
      </c>
      <c r="I12869" s="184"/>
      <c r="J12869" s="184"/>
      <c r="K12869" s="184"/>
      <c r="L12869" s="183"/>
    </row>
    <row r="12870">
      <c r="A12870" s="454"/>
      <c r="B12870" s="927"/>
      <c r="C12870" s="580"/>
      <c r="D12870" s="939"/>
      <c r="E12870" s="940"/>
      <c r="F12870" s="941"/>
      <c r="G12870" s="937" t="str">
        <f t="array" ref="G12870">xlookup(F12870,'Internal Staffing Calculator'!E:E,'Internal Staffing Calculator'!C:C,"")</f>
        <v/>
      </c>
      <c r="H12870" s="932" t="str">
        <f t="array" ref="H12870">if(F12870&lt;&gt;"", iferror(index('Internal Staffing Calculator'!B$8:B23500,match(F12870,'Internal Staffing Calculator'!E$8:E23500,0)), "Not In Budget"),"")</f>
        <v/>
      </c>
      <c r="I12870" s="184"/>
      <c r="J12870" s="184"/>
      <c r="K12870" s="184"/>
      <c r="L12870" s="183"/>
    </row>
    <row r="12871">
      <c r="A12871" s="454"/>
      <c r="B12871" s="927"/>
      <c r="C12871" s="580"/>
      <c r="D12871" s="939"/>
      <c r="E12871" s="940"/>
      <c r="F12871" s="941"/>
      <c r="G12871" s="937" t="str">
        <f t="array" ref="G12871">xlookup(F12871,'Internal Staffing Calculator'!E:E,'Internal Staffing Calculator'!C:C,"")</f>
        <v/>
      </c>
      <c r="H12871" s="932" t="str">
        <f t="array" ref="H12871">if(F12871&lt;&gt;"", iferror(index('Internal Staffing Calculator'!B$8:B23500,match(F12871,'Internal Staffing Calculator'!E$8:E23500,0)), "Not In Budget"),"")</f>
        <v/>
      </c>
      <c r="I12871" s="184"/>
      <c r="J12871" s="184"/>
      <c r="K12871" s="184"/>
      <c r="L12871" s="183"/>
    </row>
    <row r="12872">
      <c r="A12872" s="454"/>
      <c r="B12872" s="927"/>
      <c r="C12872" s="580"/>
      <c r="D12872" s="939"/>
      <c r="E12872" s="940"/>
      <c r="F12872" s="941"/>
      <c r="G12872" s="937" t="str">
        <f t="array" ref="G12872">xlookup(F12872,'Internal Staffing Calculator'!E:E,'Internal Staffing Calculator'!C:C,"")</f>
        <v/>
      </c>
      <c r="H12872" s="932" t="str">
        <f t="array" ref="H12872">if(F12872&lt;&gt;"", iferror(index('Internal Staffing Calculator'!B$8:B23500,match(F12872,'Internal Staffing Calculator'!E$8:E23500,0)), "Not In Budget"),"")</f>
        <v/>
      </c>
      <c r="I12872" s="184"/>
      <c r="J12872" s="184"/>
      <c r="K12872" s="184"/>
      <c r="L12872" s="183"/>
    </row>
    <row r="12873">
      <c r="A12873" s="454"/>
      <c r="B12873" s="927"/>
      <c r="C12873" s="580"/>
      <c r="D12873" s="939"/>
      <c r="E12873" s="940"/>
      <c r="F12873" s="941"/>
      <c r="G12873" s="937" t="str">
        <f t="array" ref="G12873">xlookup(F12873,'Internal Staffing Calculator'!E:E,'Internal Staffing Calculator'!C:C,"")</f>
        <v/>
      </c>
      <c r="H12873" s="932" t="str">
        <f t="array" ref="H12873">if(F12873&lt;&gt;"", iferror(index('Internal Staffing Calculator'!B$8:B23500,match(F12873,'Internal Staffing Calculator'!E$8:E23500,0)), "Not In Budget"),"")</f>
        <v/>
      </c>
      <c r="I12873" s="184"/>
      <c r="J12873" s="184"/>
      <c r="K12873" s="184"/>
      <c r="L12873" s="183"/>
    </row>
    <row r="12874">
      <c r="A12874" s="454"/>
      <c r="B12874" s="927"/>
      <c r="C12874" s="580"/>
      <c r="D12874" s="939"/>
      <c r="E12874" s="940"/>
      <c r="F12874" s="941"/>
      <c r="G12874" s="937" t="str">
        <f t="array" ref="G12874">xlookup(F12874,'Internal Staffing Calculator'!E:E,'Internal Staffing Calculator'!C:C,"")</f>
        <v/>
      </c>
      <c r="H12874" s="932" t="str">
        <f t="array" ref="H12874">if(F12874&lt;&gt;"", iferror(index('Internal Staffing Calculator'!B$8:B23500,match(F12874,'Internal Staffing Calculator'!E$8:E23500,0)), "Not In Budget"),"")</f>
        <v/>
      </c>
      <c r="I12874" s="184"/>
      <c r="J12874" s="184"/>
      <c r="K12874" s="184"/>
      <c r="L12874" s="183"/>
    </row>
    <row r="12875">
      <c r="A12875" s="454"/>
      <c r="B12875" s="927"/>
      <c r="C12875" s="580"/>
      <c r="D12875" s="939"/>
      <c r="E12875" s="940"/>
      <c r="F12875" s="941"/>
      <c r="G12875" s="937" t="str">
        <f t="array" ref="G12875">xlookup(F12875,'Internal Staffing Calculator'!E:E,'Internal Staffing Calculator'!C:C,"")</f>
        <v/>
      </c>
      <c r="H12875" s="932" t="str">
        <f t="array" ref="H12875">if(F12875&lt;&gt;"", iferror(index('Internal Staffing Calculator'!B$8:B23500,match(F12875,'Internal Staffing Calculator'!E$8:E23500,0)), "Not In Budget"),"")</f>
        <v/>
      </c>
      <c r="I12875" s="184"/>
      <c r="J12875" s="184"/>
      <c r="K12875" s="184"/>
      <c r="L12875" s="183"/>
    </row>
    <row r="12876">
      <c r="A12876" s="454"/>
      <c r="B12876" s="927"/>
      <c r="C12876" s="580"/>
      <c r="D12876" s="939"/>
      <c r="E12876" s="940"/>
      <c r="F12876" s="941"/>
      <c r="G12876" s="937" t="str">
        <f t="array" ref="G12876">xlookup(F12876,'Internal Staffing Calculator'!E:E,'Internal Staffing Calculator'!C:C,"")</f>
        <v/>
      </c>
      <c r="H12876" s="932" t="str">
        <f t="array" ref="H12876">if(F12876&lt;&gt;"", iferror(index('Internal Staffing Calculator'!B$8:B23500,match(F12876,'Internal Staffing Calculator'!E$8:E23500,0)), "Not In Budget"),"")</f>
        <v/>
      </c>
      <c r="I12876" s="184"/>
      <c r="J12876" s="184"/>
      <c r="K12876" s="184"/>
      <c r="L12876" s="183"/>
    </row>
    <row r="12877">
      <c r="A12877" s="454"/>
      <c r="B12877" s="927"/>
      <c r="C12877" s="580"/>
      <c r="D12877" s="939"/>
      <c r="E12877" s="940"/>
      <c r="F12877" s="941"/>
      <c r="G12877" s="937" t="str">
        <f t="array" ref="G12877">xlookup(F12877,'Internal Staffing Calculator'!E:E,'Internal Staffing Calculator'!C:C,"")</f>
        <v/>
      </c>
      <c r="H12877" s="932" t="str">
        <f t="array" ref="H12877">if(F12877&lt;&gt;"", iferror(index('Internal Staffing Calculator'!B$8:B23500,match(F12877,'Internal Staffing Calculator'!E$8:E23500,0)), "Not In Budget"),"")</f>
        <v/>
      </c>
      <c r="I12877" s="184"/>
      <c r="J12877" s="184"/>
      <c r="K12877" s="184"/>
      <c r="L12877" s="183"/>
    </row>
    <row r="12878">
      <c r="A12878" s="454"/>
      <c r="B12878" s="927"/>
      <c r="C12878" s="580"/>
      <c r="D12878" s="939"/>
      <c r="E12878" s="940"/>
      <c r="F12878" s="941"/>
      <c r="G12878" s="937" t="str">
        <f t="array" ref="G12878">xlookup(F12878,'Internal Staffing Calculator'!E:E,'Internal Staffing Calculator'!C:C,"")</f>
        <v/>
      </c>
      <c r="H12878" s="932" t="str">
        <f t="array" ref="H12878">if(F12878&lt;&gt;"", iferror(index('Internal Staffing Calculator'!B$8:B23500,match(F12878,'Internal Staffing Calculator'!E$8:E23500,0)), "Not In Budget"),"")</f>
        <v/>
      </c>
      <c r="I12878" s="184"/>
      <c r="J12878" s="184"/>
      <c r="K12878" s="184"/>
      <c r="L12878" s="183"/>
    </row>
    <row r="12879">
      <c r="A12879" s="454"/>
      <c r="B12879" s="927"/>
      <c r="C12879" s="580"/>
      <c r="D12879" s="939"/>
      <c r="E12879" s="940"/>
      <c r="F12879" s="941"/>
      <c r="G12879" s="937" t="str">
        <f t="array" ref="G12879">xlookup(F12879,'Internal Staffing Calculator'!E:E,'Internal Staffing Calculator'!C:C,"")</f>
        <v/>
      </c>
      <c r="H12879" s="932" t="str">
        <f t="array" ref="H12879">if(F12879&lt;&gt;"", iferror(index('Internal Staffing Calculator'!B$8:B23500,match(F12879,'Internal Staffing Calculator'!E$8:E23500,0)), "Not In Budget"),"")</f>
        <v/>
      </c>
      <c r="I12879" s="184"/>
      <c r="J12879" s="184"/>
      <c r="K12879" s="184"/>
      <c r="L12879" s="183"/>
    </row>
    <row r="12880">
      <c r="A12880" s="454"/>
      <c r="B12880" s="927"/>
      <c r="C12880" s="580"/>
      <c r="D12880" s="939"/>
      <c r="E12880" s="940"/>
      <c r="F12880" s="941"/>
      <c r="G12880" s="937" t="str">
        <f t="array" ref="G12880">xlookup(F12880,'Internal Staffing Calculator'!E:E,'Internal Staffing Calculator'!C:C,"")</f>
        <v/>
      </c>
      <c r="H12880" s="932" t="str">
        <f t="array" ref="H12880">if(F12880&lt;&gt;"", iferror(index('Internal Staffing Calculator'!B$8:B23500,match(F12880,'Internal Staffing Calculator'!E$8:E23500,0)), "Not In Budget"),"")</f>
        <v/>
      </c>
      <c r="I12880" s="184"/>
      <c r="J12880" s="184"/>
      <c r="K12880" s="184"/>
      <c r="L12880" s="183"/>
    </row>
    <row r="12881">
      <c r="A12881" s="454"/>
      <c r="B12881" s="927"/>
      <c r="C12881" s="580"/>
      <c r="D12881" s="939"/>
      <c r="E12881" s="940"/>
      <c r="F12881" s="941"/>
      <c r="G12881" s="937" t="str">
        <f t="array" ref="G12881">xlookup(F12881,'Internal Staffing Calculator'!E:E,'Internal Staffing Calculator'!C:C,"")</f>
        <v/>
      </c>
      <c r="H12881" s="932" t="str">
        <f t="array" ref="H12881">if(F12881&lt;&gt;"", iferror(index('Internal Staffing Calculator'!B$8:B23500,match(F12881,'Internal Staffing Calculator'!E$8:E23500,0)), "Not In Budget"),"")</f>
        <v/>
      </c>
      <c r="I12881" s="184"/>
      <c r="J12881" s="184"/>
      <c r="K12881" s="184"/>
      <c r="L12881" s="183"/>
    </row>
    <row r="12882">
      <c r="A12882" s="454"/>
      <c r="B12882" s="927"/>
      <c r="C12882" s="580"/>
      <c r="D12882" s="939"/>
      <c r="E12882" s="940"/>
      <c r="F12882" s="941"/>
      <c r="G12882" s="937" t="str">
        <f t="array" ref="G12882">xlookup(F12882,'Internal Staffing Calculator'!E:E,'Internal Staffing Calculator'!C:C,"")</f>
        <v/>
      </c>
      <c r="H12882" s="932" t="str">
        <f t="array" ref="H12882">if(F12882&lt;&gt;"", iferror(index('Internal Staffing Calculator'!B$8:B23500,match(F12882,'Internal Staffing Calculator'!E$8:E23500,0)), "Not In Budget"),"")</f>
        <v/>
      </c>
      <c r="I12882" s="184"/>
      <c r="J12882" s="184"/>
      <c r="K12882" s="184"/>
      <c r="L12882" s="183"/>
    </row>
    <row r="12883">
      <c r="A12883" s="454"/>
      <c r="B12883" s="927"/>
      <c r="C12883" s="580"/>
      <c r="D12883" s="939"/>
      <c r="E12883" s="940"/>
      <c r="F12883" s="941"/>
      <c r="G12883" s="937" t="str">
        <f t="array" ref="G12883">xlookup(F12883,'Internal Staffing Calculator'!E:E,'Internal Staffing Calculator'!C:C,"")</f>
        <v/>
      </c>
      <c r="H12883" s="932" t="str">
        <f t="array" ref="H12883">if(F12883&lt;&gt;"", iferror(index('Internal Staffing Calculator'!B$8:B23500,match(F12883,'Internal Staffing Calculator'!E$8:E23500,0)), "Not In Budget"),"")</f>
        <v/>
      </c>
      <c r="I12883" s="184"/>
      <c r="J12883" s="184"/>
      <c r="K12883" s="184"/>
      <c r="L12883" s="183"/>
    </row>
    <row r="12884">
      <c r="A12884" s="454"/>
      <c r="B12884" s="927"/>
      <c r="C12884" s="580"/>
      <c r="D12884" s="939"/>
      <c r="E12884" s="940"/>
      <c r="F12884" s="941"/>
      <c r="G12884" s="937" t="str">
        <f t="array" ref="G12884">xlookup(F12884,'Internal Staffing Calculator'!E:E,'Internal Staffing Calculator'!C:C,"")</f>
        <v/>
      </c>
      <c r="H12884" s="932" t="str">
        <f t="array" ref="H12884">if(F12884&lt;&gt;"", iferror(index('Internal Staffing Calculator'!B$8:B23500,match(F12884,'Internal Staffing Calculator'!E$8:E23500,0)), "Not In Budget"),"")</f>
        <v/>
      </c>
      <c r="I12884" s="184"/>
      <c r="J12884" s="184"/>
      <c r="K12884" s="184"/>
      <c r="L12884" s="183"/>
    </row>
    <row r="12885">
      <c r="A12885" s="454"/>
      <c r="B12885" s="927"/>
      <c r="C12885" s="580"/>
      <c r="D12885" s="939"/>
      <c r="E12885" s="940"/>
      <c r="F12885" s="941"/>
      <c r="G12885" s="937" t="str">
        <f t="array" ref="G12885">xlookup(F12885,'Internal Staffing Calculator'!E:E,'Internal Staffing Calculator'!C:C,"")</f>
        <v/>
      </c>
      <c r="H12885" s="932" t="str">
        <f t="array" ref="H12885">if(F12885&lt;&gt;"", iferror(index('Internal Staffing Calculator'!B$8:B23500,match(F12885,'Internal Staffing Calculator'!E$8:E23500,0)), "Not In Budget"),"")</f>
        <v/>
      </c>
      <c r="I12885" s="184"/>
      <c r="J12885" s="184"/>
      <c r="K12885" s="184"/>
      <c r="L12885" s="183"/>
    </row>
    <row r="12886">
      <c r="A12886" s="454"/>
      <c r="B12886" s="927"/>
      <c r="C12886" s="580"/>
      <c r="D12886" s="939"/>
      <c r="E12886" s="940"/>
      <c r="F12886" s="941"/>
      <c r="G12886" s="937" t="str">
        <f t="array" ref="G12886">xlookup(F12886,'Internal Staffing Calculator'!E:E,'Internal Staffing Calculator'!C:C,"")</f>
        <v/>
      </c>
      <c r="H12886" s="932" t="str">
        <f t="array" ref="H12886">if(F12886&lt;&gt;"", iferror(index('Internal Staffing Calculator'!B$8:B23500,match(F12886,'Internal Staffing Calculator'!E$8:E23500,0)), "Not In Budget"),"")</f>
        <v/>
      </c>
      <c r="I12886" s="184"/>
      <c r="J12886" s="184"/>
      <c r="K12886" s="184"/>
      <c r="L12886" s="183"/>
    </row>
    <row r="12887">
      <c r="A12887" s="454"/>
      <c r="B12887" s="927"/>
      <c r="C12887" s="580"/>
      <c r="D12887" s="939"/>
      <c r="E12887" s="940"/>
      <c r="F12887" s="941"/>
      <c r="G12887" s="937" t="str">
        <f t="array" ref="G12887">xlookup(F12887,'Internal Staffing Calculator'!E:E,'Internal Staffing Calculator'!C:C,"")</f>
        <v/>
      </c>
      <c r="H12887" s="932" t="str">
        <f t="array" ref="H12887">if(F12887&lt;&gt;"", iferror(index('Internal Staffing Calculator'!B$8:B23500,match(F12887,'Internal Staffing Calculator'!E$8:E23500,0)), "Not In Budget"),"")</f>
        <v/>
      </c>
      <c r="I12887" s="184"/>
      <c r="J12887" s="184"/>
      <c r="K12887" s="184"/>
      <c r="L12887" s="183"/>
    </row>
    <row r="12888">
      <c r="A12888" s="454"/>
      <c r="B12888" s="927"/>
      <c r="C12888" s="580"/>
      <c r="D12888" s="939"/>
      <c r="E12888" s="940"/>
      <c r="F12888" s="941"/>
      <c r="G12888" s="937" t="str">
        <f t="array" ref="G12888">xlookup(F12888,'Internal Staffing Calculator'!E:E,'Internal Staffing Calculator'!C:C,"")</f>
        <v/>
      </c>
      <c r="H12888" s="932" t="str">
        <f t="array" ref="H12888">if(F12888&lt;&gt;"", iferror(index('Internal Staffing Calculator'!B$8:B23500,match(F12888,'Internal Staffing Calculator'!E$8:E23500,0)), "Not In Budget"),"")</f>
        <v/>
      </c>
      <c r="I12888" s="184"/>
      <c r="J12888" s="184"/>
      <c r="K12888" s="184"/>
      <c r="L12888" s="183"/>
    </row>
    <row r="12889">
      <c r="A12889" s="454"/>
      <c r="B12889" s="927"/>
      <c r="C12889" s="580"/>
      <c r="D12889" s="939"/>
      <c r="E12889" s="940"/>
      <c r="F12889" s="941"/>
      <c r="G12889" s="937" t="str">
        <f t="array" ref="G12889">xlookup(F12889,'Internal Staffing Calculator'!E:E,'Internal Staffing Calculator'!C:C,"")</f>
        <v/>
      </c>
      <c r="H12889" s="932" t="str">
        <f t="array" ref="H12889">if(F12889&lt;&gt;"", iferror(index('Internal Staffing Calculator'!B$8:B23500,match(F12889,'Internal Staffing Calculator'!E$8:E23500,0)), "Not In Budget"),"")</f>
        <v/>
      </c>
      <c r="I12889" s="184"/>
      <c r="J12889" s="184"/>
      <c r="K12889" s="184"/>
      <c r="L12889" s="183"/>
    </row>
    <row r="12890">
      <c r="A12890" s="454"/>
      <c r="B12890" s="927"/>
      <c r="C12890" s="580"/>
      <c r="D12890" s="939"/>
      <c r="E12890" s="940"/>
      <c r="F12890" s="941"/>
      <c r="G12890" s="937" t="str">
        <f t="array" ref="G12890">xlookup(F12890,'Internal Staffing Calculator'!E:E,'Internal Staffing Calculator'!C:C,"")</f>
        <v/>
      </c>
      <c r="H12890" s="932" t="str">
        <f t="array" ref="H12890">if(F12890&lt;&gt;"", iferror(index('Internal Staffing Calculator'!B$8:B23500,match(F12890,'Internal Staffing Calculator'!E$8:E23500,0)), "Not In Budget"),"")</f>
        <v/>
      </c>
      <c r="I12890" s="184"/>
      <c r="J12890" s="184"/>
      <c r="K12890" s="184"/>
      <c r="L12890" s="183"/>
    </row>
    <row r="12891">
      <c r="A12891" s="454"/>
      <c r="B12891" s="927"/>
      <c r="C12891" s="580"/>
      <c r="D12891" s="939"/>
      <c r="E12891" s="940"/>
      <c r="F12891" s="941"/>
      <c r="G12891" s="937" t="str">
        <f t="array" ref="G12891">xlookup(F12891,'Internal Staffing Calculator'!E:E,'Internal Staffing Calculator'!C:C,"")</f>
        <v/>
      </c>
      <c r="H12891" s="932" t="str">
        <f t="array" ref="H12891">if(F12891&lt;&gt;"", iferror(index('Internal Staffing Calculator'!B$8:B23500,match(F12891,'Internal Staffing Calculator'!E$8:E23500,0)), "Not In Budget"),"")</f>
        <v/>
      </c>
      <c r="I12891" s="184"/>
      <c r="J12891" s="184"/>
      <c r="K12891" s="184"/>
      <c r="L12891" s="183"/>
    </row>
    <row r="12892">
      <c r="A12892" s="454"/>
      <c r="B12892" s="927"/>
      <c r="C12892" s="580"/>
      <c r="D12892" s="939"/>
      <c r="E12892" s="940"/>
      <c r="F12892" s="941"/>
      <c r="G12892" s="937" t="str">
        <f t="array" ref="G12892">xlookup(F12892,'Internal Staffing Calculator'!E:E,'Internal Staffing Calculator'!C:C,"")</f>
        <v/>
      </c>
      <c r="H12892" s="932" t="str">
        <f t="array" ref="H12892">if(F12892&lt;&gt;"", iferror(index('Internal Staffing Calculator'!B$8:B23500,match(F12892,'Internal Staffing Calculator'!E$8:E23500,0)), "Not In Budget"),"")</f>
        <v/>
      </c>
      <c r="I12892" s="184"/>
      <c r="J12892" s="184"/>
      <c r="K12892" s="184"/>
      <c r="L12892" s="183"/>
    </row>
    <row r="12893">
      <c r="A12893" s="454"/>
      <c r="B12893" s="927"/>
      <c r="C12893" s="580"/>
      <c r="D12893" s="939"/>
      <c r="E12893" s="940"/>
      <c r="F12893" s="941"/>
      <c r="G12893" s="937" t="str">
        <f t="array" ref="G12893">xlookup(F12893,'Internal Staffing Calculator'!E:E,'Internal Staffing Calculator'!C:C,"")</f>
        <v/>
      </c>
      <c r="H12893" s="932" t="str">
        <f t="array" ref="H12893">if(F12893&lt;&gt;"", iferror(index('Internal Staffing Calculator'!B$8:B23500,match(F12893,'Internal Staffing Calculator'!E$8:E23500,0)), "Not In Budget"),"")</f>
        <v/>
      </c>
      <c r="I12893" s="184"/>
      <c r="J12893" s="184"/>
      <c r="K12893" s="184"/>
      <c r="L12893" s="183"/>
    </row>
    <row r="12894">
      <c r="A12894" s="454"/>
      <c r="B12894" s="927"/>
      <c r="C12894" s="580"/>
      <c r="D12894" s="939"/>
      <c r="E12894" s="940"/>
      <c r="F12894" s="941"/>
      <c r="G12894" s="937" t="str">
        <f t="array" ref="G12894">xlookup(F12894,'Internal Staffing Calculator'!E:E,'Internal Staffing Calculator'!C:C,"")</f>
        <v/>
      </c>
      <c r="H12894" s="932" t="str">
        <f t="array" ref="H12894">if(F12894&lt;&gt;"", iferror(index('Internal Staffing Calculator'!B$8:B23500,match(F12894,'Internal Staffing Calculator'!E$8:E23500,0)), "Not In Budget"),"")</f>
        <v/>
      </c>
      <c r="I12894" s="184"/>
      <c r="J12894" s="184"/>
      <c r="K12894" s="184"/>
      <c r="L12894" s="183"/>
    </row>
    <row r="12895">
      <c r="A12895" s="454"/>
      <c r="B12895" s="927"/>
      <c r="C12895" s="580"/>
      <c r="D12895" s="939"/>
      <c r="E12895" s="940"/>
      <c r="F12895" s="941"/>
      <c r="G12895" s="937" t="str">
        <f t="array" ref="G12895">xlookup(F12895,'Internal Staffing Calculator'!E:E,'Internal Staffing Calculator'!C:C,"")</f>
        <v/>
      </c>
      <c r="H12895" s="932" t="str">
        <f t="array" ref="H12895">if(F12895&lt;&gt;"", iferror(index('Internal Staffing Calculator'!B$8:B23500,match(F12895,'Internal Staffing Calculator'!E$8:E23500,0)), "Not In Budget"),"")</f>
        <v/>
      </c>
      <c r="I12895" s="184"/>
      <c r="J12895" s="184"/>
      <c r="K12895" s="184"/>
      <c r="L12895" s="183"/>
    </row>
    <row r="12896">
      <c r="A12896" s="454"/>
      <c r="B12896" s="927"/>
      <c r="C12896" s="580"/>
      <c r="D12896" s="939"/>
      <c r="E12896" s="940"/>
      <c r="F12896" s="941"/>
      <c r="G12896" s="937" t="str">
        <f t="array" ref="G12896">xlookup(F12896,'Internal Staffing Calculator'!E:E,'Internal Staffing Calculator'!C:C,"")</f>
        <v/>
      </c>
      <c r="H12896" s="932" t="str">
        <f t="array" ref="H12896">if(F12896&lt;&gt;"", iferror(index('Internal Staffing Calculator'!B$8:B23500,match(F12896,'Internal Staffing Calculator'!E$8:E23500,0)), "Not In Budget"),"")</f>
        <v/>
      </c>
      <c r="I12896" s="184"/>
      <c r="J12896" s="184"/>
      <c r="K12896" s="184"/>
      <c r="L12896" s="183"/>
    </row>
    <row r="12897">
      <c r="A12897" s="454"/>
      <c r="B12897" s="927"/>
      <c r="C12897" s="580"/>
      <c r="D12897" s="939"/>
      <c r="E12897" s="940"/>
      <c r="F12897" s="941"/>
      <c r="G12897" s="937" t="str">
        <f t="array" ref="G12897">xlookup(F12897,'Internal Staffing Calculator'!E:E,'Internal Staffing Calculator'!C:C,"")</f>
        <v/>
      </c>
      <c r="H12897" s="932" t="str">
        <f t="array" ref="H12897">if(F12897&lt;&gt;"", iferror(index('Internal Staffing Calculator'!B$8:B23500,match(F12897,'Internal Staffing Calculator'!E$8:E23500,0)), "Not In Budget"),"")</f>
        <v/>
      </c>
      <c r="I12897" s="184"/>
      <c r="J12897" s="184"/>
      <c r="K12897" s="184"/>
      <c r="L12897" s="183"/>
    </row>
    <row r="12898">
      <c r="A12898" s="454"/>
      <c r="B12898" s="927"/>
      <c r="C12898" s="580"/>
      <c r="D12898" s="939"/>
      <c r="E12898" s="940"/>
      <c r="F12898" s="941"/>
      <c r="G12898" s="937" t="str">
        <f t="array" ref="G12898">xlookup(F12898,'Internal Staffing Calculator'!E:E,'Internal Staffing Calculator'!C:C,"")</f>
        <v/>
      </c>
      <c r="H12898" s="932" t="str">
        <f t="array" ref="H12898">if(F12898&lt;&gt;"", iferror(index('Internal Staffing Calculator'!B$8:B23500,match(F12898,'Internal Staffing Calculator'!E$8:E23500,0)), "Not In Budget"),"")</f>
        <v/>
      </c>
      <c r="I12898" s="184"/>
      <c r="J12898" s="184"/>
      <c r="K12898" s="184"/>
      <c r="L12898" s="183"/>
    </row>
    <row r="12899">
      <c r="A12899" s="454"/>
      <c r="B12899" s="927"/>
      <c r="C12899" s="580"/>
      <c r="D12899" s="939"/>
      <c r="E12899" s="940"/>
      <c r="F12899" s="941"/>
      <c r="G12899" s="937" t="str">
        <f t="array" ref="G12899">xlookup(F12899,'Internal Staffing Calculator'!E:E,'Internal Staffing Calculator'!C:C,"")</f>
        <v/>
      </c>
      <c r="H12899" s="932" t="str">
        <f t="array" ref="H12899">if(F12899&lt;&gt;"", iferror(index('Internal Staffing Calculator'!B$8:B23500,match(F12899,'Internal Staffing Calculator'!E$8:E23500,0)), "Not In Budget"),"")</f>
        <v/>
      </c>
      <c r="I12899" s="184"/>
      <c r="J12899" s="184"/>
      <c r="K12899" s="184"/>
      <c r="L12899" s="183"/>
    </row>
    <row r="12900">
      <c r="A12900" s="454"/>
      <c r="B12900" s="927"/>
      <c r="C12900" s="580"/>
      <c r="D12900" s="939"/>
      <c r="E12900" s="940"/>
      <c r="F12900" s="941"/>
      <c r="G12900" s="937" t="str">
        <f t="array" ref="G12900">xlookup(F12900,'Internal Staffing Calculator'!E:E,'Internal Staffing Calculator'!C:C,"")</f>
        <v/>
      </c>
      <c r="H12900" s="932" t="str">
        <f t="array" ref="H12900">if(F12900&lt;&gt;"", iferror(index('Internal Staffing Calculator'!B$8:B23500,match(F12900,'Internal Staffing Calculator'!E$8:E23500,0)), "Not In Budget"),"")</f>
        <v/>
      </c>
      <c r="I12900" s="184"/>
      <c r="J12900" s="184"/>
      <c r="K12900" s="184"/>
      <c r="L12900" s="183"/>
    </row>
    <row r="12901">
      <c r="A12901" s="454"/>
      <c r="B12901" s="927"/>
      <c r="C12901" s="580"/>
      <c r="D12901" s="939"/>
      <c r="E12901" s="940"/>
      <c r="F12901" s="941"/>
      <c r="G12901" s="937" t="str">
        <f t="array" ref="G12901">xlookup(F12901,'Internal Staffing Calculator'!E:E,'Internal Staffing Calculator'!C:C,"")</f>
        <v/>
      </c>
      <c r="H12901" s="932" t="str">
        <f t="array" ref="H12901">if(F12901&lt;&gt;"", iferror(index('Internal Staffing Calculator'!B$8:B23500,match(F12901,'Internal Staffing Calculator'!E$8:E23500,0)), "Not In Budget"),"")</f>
        <v/>
      </c>
      <c r="I12901" s="184"/>
      <c r="J12901" s="184"/>
      <c r="K12901" s="184"/>
      <c r="L12901" s="183"/>
    </row>
    <row r="12902">
      <c r="A12902" s="454"/>
      <c r="B12902" s="927"/>
      <c r="C12902" s="580"/>
      <c r="D12902" s="939"/>
      <c r="E12902" s="940"/>
      <c r="F12902" s="941"/>
      <c r="G12902" s="937" t="str">
        <f t="array" ref="G12902">xlookup(F12902,'Internal Staffing Calculator'!E:E,'Internal Staffing Calculator'!C:C,"")</f>
        <v/>
      </c>
      <c r="H12902" s="932" t="str">
        <f t="array" ref="H12902">if(F12902&lt;&gt;"", iferror(index('Internal Staffing Calculator'!B$8:B23500,match(F12902,'Internal Staffing Calculator'!E$8:E23500,0)), "Not In Budget"),"")</f>
        <v/>
      </c>
      <c r="I12902" s="184"/>
      <c r="J12902" s="184"/>
      <c r="K12902" s="184"/>
      <c r="L12902" s="183"/>
    </row>
    <row r="12903">
      <c r="A12903" s="454"/>
      <c r="B12903" s="927"/>
      <c r="C12903" s="580"/>
      <c r="D12903" s="939"/>
      <c r="E12903" s="940"/>
      <c r="F12903" s="941"/>
      <c r="G12903" s="937" t="str">
        <f t="array" ref="G12903">xlookup(F12903,'Internal Staffing Calculator'!E:E,'Internal Staffing Calculator'!C:C,"")</f>
        <v/>
      </c>
      <c r="H12903" s="932" t="str">
        <f t="array" ref="H12903">if(F12903&lt;&gt;"", iferror(index('Internal Staffing Calculator'!B$8:B23500,match(F12903,'Internal Staffing Calculator'!E$8:E23500,0)), "Not In Budget"),"")</f>
        <v/>
      </c>
      <c r="I12903" s="184"/>
      <c r="J12903" s="184"/>
      <c r="K12903" s="184"/>
      <c r="L12903" s="183"/>
    </row>
    <row r="12904">
      <c r="A12904" s="454"/>
      <c r="B12904" s="927"/>
      <c r="C12904" s="580"/>
      <c r="D12904" s="939"/>
      <c r="E12904" s="940"/>
      <c r="F12904" s="941"/>
      <c r="G12904" s="937" t="str">
        <f t="array" ref="G12904">xlookup(F12904,'Internal Staffing Calculator'!E:E,'Internal Staffing Calculator'!C:C,"")</f>
        <v/>
      </c>
      <c r="H12904" s="932" t="str">
        <f t="array" ref="H12904">if(F12904&lt;&gt;"", iferror(index('Internal Staffing Calculator'!B$8:B23500,match(F12904,'Internal Staffing Calculator'!E$8:E23500,0)), "Not In Budget"),"")</f>
        <v/>
      </c>
      <c r="I12904" s="184"/>
      <c r="J12904" s="184"/>
      <c r="K12904" s="184"/>
      <c r="L12904" s="183"/>
    </row>
    <row r="12905">
      <c r="A12905" s="454"/>
      <c r="B12905" s="927"/>
      <c r="C12905" s="580"/>
      <c r="D12905" s="939"/>
      <c r="E12905" s="940"/>
      <c r="F12905" s="941"/>
      <c r="G12905" s="937" t="str">
        <f t="array" ref="G12905">xlookup(F12905,'Internal Staffing Calculator'!E:E,'Internal Staffing Calculator'!C:C,"")</f>
        <v/>
      </c>
      <c r="H12905" s="932" t="str">
        <f t="array" ref="H12905">if(F12905&lt;&gt;"", iferror(index('Internal Staffing Calculator'!B$8:B23500,match(F12905,'Internal Staffing Calculator'!E$8:E23500,0)), "Not In Budget"),"")</f>
        <v/>
      </c>
      <c r="I12905" s="184"/>
      <c r="J12905" s="184"/>
      <c r="K12905" s="184"/>
      <c r="L12905" s="183"/>
    </row>
    <row r="12906">
      <c r="A12906" s="454"/>
      <c r="B12906" s="927"/>
      <c r="C12906" s="580"/>
      <c r="D12906" s="939"/>
      <c r="E12906" s="940"/>
      <c r="F12906" s="941"/>
      <c r="G12906" s="937" t="str">
        <f t="array" ref="G12906">xlookup(F12906,'Internal Staffing Calculator'!E:E,'Internal Staffing Calculator'!C:C,"")</f>
        <v/>
      </c>
      <c r="H12906" s="932" t="str">
        <f t="array" ref="H12906">if(F12906&lt;&gt;"", iferror(index('Internal Staffing Calculator'!B$8:B23500,match(F12906,'Internal Staffing Calculator'!E$8:E23500,0)), "Not In Budget"),"")</f>
        <v/>
      </c>
      <c r="I12906" s="184"/>
      <c r="J12906" s="184"/>
      <c r="K12906" s="184"/>
      <c r="L12906" s="183"/>
    </row>
    <row r="12907">
      <c r="A12907" s="454"/>
      <c r="B12907" s="927"/>
      <c r="C12907" s="580"/>
      <c r="D12907" s="939"/>
      <c r="E12907" s="940"/>
      <c r="F12907" s="941"/>
      <c r="G12907" s="937" t="str">
        <f t="array" ref="G12907">xlookup(F12907,'Internal Staffing Calculator'!E:E,'Internal Staffing Calculator'!C:C,"")</f>
        <v/>
      </c>
      <c r="H12907" s="932" t="str">
        <f t="array" ref="H12907">if(F12907&lt;&gt;"", iferror(index('Internal Staffing Calculator'!B$8:B23500,match(F12907,'Internal Staffing Calculator'!E$8:E23500,0)), "Not In Budget"),"")</f>
        <v/>
      </c>
      <c r="I12907" s="184"/>
      <c r="J12907" s="184"/>
      <c r="K12907" s="184"/>
      <c r="L12907" s="183"/>
    </row>
    <row r="12908">
      <c r="A12908" s="454"/>
      <c r="B12908" s="927"/>
      <c r="C12908" s="580"/>
      <c r="D12908" s="939"/>
      <c r="E12908" s="940"/>
      <c r="F12908" s="941"/>
      <c r="G12908" s="937" t="str">
        <f t="array" ref="G12908">xlookup(F12908,'Internal Staffing Calculator'!E:E,'Internal Staffing Calculator'!C:C,"")</f>
        <v/>
      </c>
      <c r="H12908" s="932" t="str">
        <f t="array" ref="H12908">if(F12908&lt;&gt;"", iferror(index('Internal Staffing Calculator'!B$8:B23500,match(F12908,'Internal Staffing Calculator'!E$8:E23500,0)), "Not In Budget"),"")</f>
        <v/>
      </c>
      <c r="I12908" s="184"/>
      <c r="J12908" s="184"/>
      <c r="K12908" s="184"/>
      <c r="L12908" s="183"/>
    </row>
    <row r="12909">
      <c r="A12909" s="454"/>
      <c r="B12909" s="927"/>
      <c r="C12909" s="580"/>
      <c r="D12909" s="939"/>
      <c r="E12909" s="940"/>
      <c r="F12909" s="941"/>
      <c r="G12909" s="937" t="str">
        <f t="array" ref="G12909">xlookup(F12909,'Internal Staffing Calculator'!E:E,'Internal Staffing Calculator'!C:C,"")</f>
        <v/>
      </c>
      <c r="H12909" s="932" t="str">
        <f t="array" ref="H12909">if(F12909&lt;&gt;"", iferror(index('Internal Staffing Calculator'!B$8:B23500,match(F12909,'Internal Staffing Calculator'!E$8:E23500,0)), "Not In Budget"),"")</f>
        <v/>
      </c>
      <c r="I12909" s="184"/>
      <c r="J12909" s="184"/>
      <c r="K12909" s="184"/>
      <c r="L12909" s="183"/>
    </row>
    <row r="12910">
      <c r="A12910" s="454"/>
      <c r="B12910" s="927"/>
      <c r="C12910" s="580"/>
      <c r="D12910" s="939"/>
      <c r="E12910" s="940"/>
      <c r="F12910" s="941"/>
      <c r="G12910" s="937" t="str">
        <f t="array" ref="G12910">xlookup(F12910,'Internal Staffing Calculator'!E:E,'Internal Staffing Calculator'!C:C,"")</f>
        <v/>
      </c>
      <c r="H12910" s="932" t="str">
        <f t="array" ref="H12910">if(F12910&lt;&gt;"", iferror(index('Internal Staffing Calculator'!B$8:B23500,match(F12910,'Internal Staffing Calculator'!E$8:E23500,0)), "Not In Budget"),"")</f>
        <v/>
      </c>
      <c r="I12910" s="184"/>
      <c r="J12910" s="184"/>
      <c r="K12910" s="184"/>
      <c r="L12910" s="183"/>
    </row>
    <row r="12911">
      <c r="A12911" s="454"/>
      <c r="B12911" s="927"/>
      <c r="C12911" s="580"/>
      <c r="D12911" s="939"/>
      <c r="E12911" s="940"/>
      <c r="F12911" s="941"/>
      <c r="G12911" s="937" t="str">
        <f t="array" ref="G12911">xlookup(F12911,'Internal Staffing Calculator'!E:E,'Internal Staffing Calculator'!C:C,"")</f>
        <v/>
      </c>
      <c r="H12911" s="932" t="str">
        <f t="array" ref="H12911">if(F12911&lt;&gt;"", iferror(index('Internal Staffing Calculator'!B$8:B23500,match(F12911,'Internal Staffing Calculator'!E$8:E23500,0)), "Not In Budget"),"")</f>
        <v/>
      </c>
      <c r="I12911" s="184"/>
      <c r="J12911" s="184"/>
      <c r="K12911" s="184"/>
      <c r="L12911" s="183"/>
    </row>
    <row r="12912">
      <c r="A12912" s="454"/>
      <c r="B12912" s="927"/>
      <c r="C12912" s="580"/>
      <c r="D12912" s="939"/>
      <c r="E12912" s="940"/>
      <c r="F12912" s="941"/>
      <c r="G12912" s="937" t="str">
        <f t="array" ref="G12912">xlookup(F12912,'Internal Staffing Calculator'!E:E,'Internal Staffing Calculator'!C:C,"")</f>
        <v/>
      </c>
      <c r="H12912" s="932" t="str">
        <f t="array" ref="H12912">if(F12912&lt;&gt;"", iferror(index('Internal Staffing Calculator'!B$8:B23500,match(F12912,'Internal Staffing Calculator'!E$8:E23500,0)), "Not In Budget"),"")</f>
        <v/>
      </c>
      <c r="I12912" s="184"/>
      <c r="J12912" s="184"/>
      <c r="K12912" s="184"/>
      <c r="L12912" s="183"/>
    </row>
    <row r="12913">
      <c r="A12913" s="454"/>
      <c r="B12913" s="927"/>
      <c r="C12913" s="580"/>
      <c r="D12913" s="939"/>
      <c r="E12913" s="940"/>
      <c r="F12913" s="941"/>
      <c r="G12913" s="937" t="str">
        <f t="array" ref="G12913">xlookup(F12913,'Internal Staffing Calculator'!E:E,'Internal Staffing Calculator'!C:C,"")</f>
        <v/>
      </c>
      <c r="H12913" s="932" t="str">
        <f t="array" ref="H12913">if(F12913&lt;&gt;"", iferror(index('Internal Staffing Calculator'!B$8:B23500,match(F12913,'Internal Staffing Calculator'!E$8:E23500,0)), "Not In Budget"),"")</f>
        <v/>
      </c>
      <c r="I12913" s="184"/>
      <c r="J12913" s="184"/>
      <c r="K12913" s="184"/>
      <c r="L12913" s="183"/>
    </row>
    <row r="12914">
      <c r="A12914" s="454"/>
      <c r="B12914" s="927"/>
      <c r="C12914" s="580"/>
      <c r="D12914" s="939"/>
      <c r="E12914" s="940"/>
      <c r="F12914" s="941"/>
      <c r="G12914" s="937" t="str">
        <f t="array" ref="G12914">xlookup(F12914,'Internal Staffing Calculator'!E:E,'Internal Staffing Calculator'!C:C,"")</f>
        <v/>
      </c>
      <c r="H12914" s="932" t="str">
        <f t="array" ref="H12914">if(F12914&lt;&gt;"", iferror(index('Internal Staffing Calculator'!B$8:B23500,match(F12914,'Internal Staffing Calculator'!E$8:E23500,0)), "Not In Budget"),"")</f>
        <v/>
      </c>
      <c r="I12914" s="184"/>
      <c r="J12914" s="184"/>
      <c r="K12914" s="184"/>
      <c r="L12914" s="183"/>
    </row>
    <row r="12915">
      <c r="A12915" s="454"/>
      <c r="B12915" s="927"/>
      <c r="C12915" s="580"/>
      <c r="D12915" s="939"/>
      <c r="E12915" s="940"/>
      <c r="F12915" s="941"/>
      <c r="G12915" s="937" t="str">
        <f t="array" ref="G12915">xlookup(F12915,'Internal Staffing Calculator'!E:E,'Internal Staffing Calculator'!C:C,"")</f>
        <v/>
      </c>
      <c r="H12915" s="932" t="str">
        <f t="array" ref="H12915">if(F12915&lt;&gt;"", iferror(index('Internal Staffing Calculator'!B$8:B23500,match(F12915,'Internal Staffing Calculator'!E$8:E23500,0)), "Not In Budget"),"")</f>
        <v/>
      </c>
      <c r="I12915" s="184"/>
      <c r="J12915" s="184"/>
      <c r="K12915" s="184"/>
      <c r="L12915" s="183"/>
    </row>
    <row r="12916">
      <c r="A12916" s="454"/>
      <c r="B12916" s="927"/>
      <c r="C12916" s="580"/>
      <c r="D12916" s="939"/>
      <c r="E12916" s="940"/>
      <c r="F12916" s="941"/>
      <c r="G12916" s="937" t="str">
        <f t="array" ref="G12916">xlookup(F12916,'Internal Staffing Calculator'!E:E,'Internal Staffing Calculator'!C:C,"")</f>
        <v/>
      </c>
      <c r="H12916" s="932" t="str">
        <f t="array" ref="H12916">if(F12916&lt;&gt;"", iferror(index('Internal Staffing Calculator'!B$8:B23500,match(F12916,'Internal Staffing Calculator'!E$8:E23500,0)), "Not In Budget"),"")</f>
        <v/>
      </c>
      <c r="I12916" s="184"/>
      <c r="J12916" s="184"/>
      <c r="K12916" s="184"/>
      <c r="L12916" s="183"/>
    </row>
    <row r="12917">
      <c r="A12917" s="454"/>
      <c r="B12917" s="927"/>
      <c r="C12917" s="580"/>
      <c r="D12917" s="939"/>
      <c r="E12917" s="940"/>
      <c r="F12917" s="941"/>
      <c r="G12917" s="937" t="str">
        <f t="array" ref="G12917">xlookup(F12917,'Internal Staffing Calculator'!E:E,'Internal Staffing Calculator'!C:C,"")</f>
        <v/>
      </c>
      <c r="H12917" s="932" t="str">
        <f t="array" ref="H12917">if(F12917&lt;&gt;"", iferror(index('Internal Staffing Calculator'!B$8:B23500,match(F12917,'Internal Staffing Calculator'!E$8:E23500,0)), "Not In Budget"),"")</f>
        <v/>
      </c>
      <c r="I12917" s="184"/>
      <c r="J12917" s="184"/>
      <c r="K12917" s="184"/>
      <c r="L12917" s="183"/>
    </row>
    <row r="12918">
      <c r="A12918" s="454"/>
      <c r="B12918" s="927"/>
      <c r="C12918" s="580"/>
      <c r="D12918" s="939"/>
      <c r="E12918" s="940"/>
      <c r="F12918" s="941"/>
      <c r="G12918" s="937" t="str">
        <f t="array" ref="G12918">xlookup(F12918,'Internal Staffing Calculator'!E:E,'Internal Staffing Calculator'!C:C,"")</f>
        <v/>
      </c>
      <c r="H12918" s="932" t="str">
        <f t="array" ref="H12918">if(F12918&lt;&gt;"", iferror(index('Internal Staffing Calculator'!B$8:B23500,match(F12918,'Internal Staffing Calculator'!E$8:E23500,0)), "Not In Budget"),"")</f>
        <v/>
      </c>
      <c r="I12918" s="184"/>
      <c r="J12918" s="184"/>
      <c r="K12918" s="184"/>
      <c r="L12918" s="183"/>
    </row>
    <row r="12919">
      <c r="A12919" s="454"/>
      <c r="B12919" s="927"/>
      <c r="C12919" s="580"/>
      <c r="D12919" s="939"/>
      <c r="E12919" s="940"/>
      <c r="F12919" s="941"/>
      <c r="G12919" s="937" t="str">
        <f t="array" ref="G12919">xlookup(F12919,'Internal Staffing Calculator'!E:E,'Internal Staffing Calculator'!C:C,"")</f>
        <v/>
      </c>
      <c r="H12919" s="932" t="str">
        <f t="array" ref="H12919">if(F12919&lt;&gt;"", iferror(index('Internal Staffing Calculator'!B$8:B23500,match(F12919,'Internal Staffing Calculator'!E$8:E23500,0)), "Not In Budget"),"")</f>
        <v/>
      </c>
      <c r="I12919" s="184"/>
      <c r="J12919" s="184"/>
      <c r="K12919" s="184"/>
      <c r="L12919" s="183"/>
    </row>
    <row r="12920">
      <c r="A12920" s="454"/>
      <c r="B12920" s="927"/>
      <c r="C12920" s="580"/>
      <c r="D12920" s="939"/>
      <c r="E12920" s="940"/>
      <c r="F12920" s="941"/>
      <c r="G12920" s="937" t="str">
        <f t="array" ref="G12920">xlookup(F12920,'Internal Staffing Calculator'!E:E,'Internal Staffing Calculator'!C:C,"")</f>
        <v/>
      </c>
      <c r="H12920" s="932" t="str">
        <f t="array" ref="H12920">if(F12920&lt;&gt;"", iferror(index('Internal Staffing Calculator'!B$8:B23500,match(F12920,'Internal Staffing Calculator'!E$8:E23500,0)), "Not In Budget"),"")</f>
        <v/>
      </c>
      <c r="I12920" s="184"/>
      <c r="J12920" s="184"/>
      <c r="K12920" s="184"/>
      <c r="L12920" s="183"/>
    </row>
    <row r="12921">
      <c r="A12921" s="454"/>
      <c r="B12921" s="927"/>
      <c r="C12921" s="580"/>
      <c r="D12921" s="939"/>
      <c r="E12921" s="940"/>
      <c r="F12921" s="941"/>
      <c r="G12921" s="937" t="str">
        <f t="array" ref="G12921">xlookup(F12921,'Internal Staffing Calculator'!E:E,'Internal Staffing Calculator'!C:C,"")</f>
        <v/>
      </c>
      <c r="H12921" s="932" t="str">
        <f t="array" ref="H12921">if(F12921&lt;&gt;"", iferror(index('Internal Staffing Calculator'!B$8:B23500,match(F12921,'Internal Staffing Calculator'!E$8:E23500,0)), "Not In Budget"),"")</f>
        <v/>
      </c>
      <c r="I12921" s="184"/>
      <c r="J12921" s="184"/>
      <c r="K12921" s="184"/>
      <c r="L12921" s="183"/>
    </row>
    <row r="12922">
      <c r="A12922" s="454"/>
      <c r="B12922" s="927"/>
      <c r="C12922" s="580"/>
      <c r="D12922" s="939"/>
      <c r="E12922" s="940"/>
      <c r="F12922" s="941"/>
      <c r="G12922" s="937" t="str">
        <f t="array" ref="G12922">xlookup(F12922,'Internal Staffing Calculator'!E:E,'Internal Staffing Calculator'!C:C,"")</f>
        <v/>
      </c>
      <c r="H12922" s="932" t="str">
        <f t="array" ref="H12922">if(F12922&lt;&gt;"", iferror(index('Internal Staffing Calculator'!B$8:B23500,match(F12922,'Internal Staffing Calculator'!E$8:E23500,0)), "Not In Budget"),"")</f>
        <v/>
      </c>
      <c r="I12922" s="184"/>
      <c r="J12922" s="184"/>
      <c r="K12922" s="184"/>
      <c r="L12922" s="183"/>
    </row>
    <row r="12923">
      <c r="A12923" s="454"/>
      <c r="B12923" s="927"/>
      <c r="C12923" s="580"/>
      <c r="D12923" s="939"/>
      <c r="E12923" s="940"/>
      <c r="F12923" s="941"/>
      <c r="G12923" s="937" t="str">
        <f t="array" ref="G12923">xlookup(F12923,'Internal Staffing Calculator'!E:E,'Internal Staffing Calculator'!C:C,"")</f>
        <v/>
      </c>
      <c r="H12923" s="932" t="str">
        <f t="array" ref="H12923">if(F12923&lt;&gt;"", iferror(index('Internal Staffing Calculator'!B$8:B23500,match(F12923,'Internal Staffing Calculator'!E$8:E23500,0)), "Not In Budget"),"")</f>
        <v/>
      </c>
      <c r="I12923" s="184"/>
      <c r="J12923" s="184"/>
      <c r="K12923" s="184"/>
      <c r="L12923" s="183"/>
    </row>
    <row r="12924">
      <c r="A12924" s="454"/>
      <c r="B12924" s="927"/>
      <c r="C12924" s="580"/>
      <c r="D12924" s="939"/>
      <c r="E12924" s="940"/>
      <c r="F12924" s="941"/>
      <c r="G12924" s="937" t="str">
        <f t="array" ref="G12924">xlookup(F12924,'Internal Staffing Calculator'!E:E,'Internal Staffing Calculator'!C:C,"")</f>
        <v/>
      </c>
      <c r="H12924" s="932" t="str">
        <f t="array" ref="H12924">if(F12924&lt;&gt;"", iferror(index('Internal Staffing Calculator'!B$8:B23500,match(F12924,'Internal Staffing Calculator'!E$8:E23500,0)), "Not In Budget"),"")</f>
        <v/>
      </c>
      <c r="I12924" s="184"/>
      <c r="J12924" s="184"/>
      <c r="K12924" s="184"/>
      <c r="L12924" s="183"/>
    </row>
    <row r="12925">
      <c r="A12925" s="454"/>
      <c r="B12925" s="927"/>
      <c r="C12925" s="580"/>
      <c r="D12925" s="939"/>
      <c r="E12925" s="940"/>
      <c r="F12925" s="941"/>
      <c r="G12925" s="937" t="str">
        <f t="array" ref="G12925">xlookup(F12925,'Internal Staffing Calculator'!E:E,'Internal Staffing Calculator'!C:C,"")</f>
        <v/>
      </c>
      <c r="H12925" s="932" t="str">
        <f t="array" ref="H12925">if(F12925&lt;&gt;"", iferror(index('Internal Staffing Calculator'!B$8:B23500,match(F12925,'Internal Staffing Calculator'!E$8:E23500,0)), "Not In Budget"),"")</f>
        <v/>
      </c>
      <c r="I12925" s="184"/>
      <c r="J12925" s="184"/>
      <c r="K12925" s="184"/>
      <c r="L12925" s="183"/>
    </row>
    <row r="12926">
      <c r="A12926" s="454"/>
      <c r="B12926" s="927"/>
      <c r="C12926" s="580"/>
      <c r="D12926" s="939"/>
      <c r="E12926" s="940"/>
      <c r="F12926" s="941"/>
      <c r="G12926" s="937" t="str">
        <f t="array" ref="G12926">xlookup(F12926,'Internal Staffing Calculator'!E:E,'Internal Staffing Calculator'!C:C,"")</f>
        <v/>
      </c>
      <c r="H12926" s="932" t="str">
        <f t="array" ref="H12926">if(F12926&lt;&gt;"", iferror(index('Internal Staffing Calculator'!B$8:B23500,match(F12926,'Internal Staffing Calculator'!E$8:E23500,0)), "Not In Budget"),"")</f>
        <v/>
      </c>
      <c r="I12926" s="184"/>
      <c r="J12926" s="184"/>
      <c r="K12926" s="184"/>
      <c r="L12926" s="183"/>
    </row>
    <row r="12927">
      <c r="A12927" s="454"/>
      <c r="B12927" s="927"/>
      <c r="C12927" s="580"/>
      <c r="D12927" s="939"/>
      <c r="E12927" s="940"/>
      <c r="F12927" s="941"/>
      <c r="G12927" s="937" t="str">
        <f t="array" ref="G12927">xlookup(F12927,'Internal Staffing Calculator'!E:E,'Internal Staffing Calculator'!C:C,"")</f>
        <v/>
      </c>
      <c r="H12927" s="932" t="str">
        <f t="array" ref="H12927">if(F12927&lt;&gt;"", iferror(index('Internal Staffing Calculator'!B$8:B23500,match(F12927,'Internal Staffing Calculator'!E$8:E23500,0)), "Not In Budget"),"")</f>
        <v/>
      </c>
      <c r="I12927" s="184"/>
      <c r="J12927" s="184"/>
      <c r="K12927" s="184"/>
      <c r="L12927" s="183"/>
    </row>
    <row r="12928">
      <c r="A12928" s="454"/>
      <c r="B12928" s="927"/>
      <c r="C12928" s="580"/>
      <c r="D12928" s="939"/>
      <c r="E12928" s="940"/>
      <c r="F12928" s="941"/>
      <c r="G12928" s="937" t="str">
        <f t="array" ref="G12928">xlookup(F12928,'Internal Staffing Calculator'!E:E,'Internal Staffing Calculator'!C:C,"")</f>
        <v/>
      </c>
      <c r="H12928" s="932" t="str">
        <f t="array" ref="H12928">if(F12928&lt;&gt;"", iferror(index('Internal Staffing Calculator'!B$8:B23500,match(F12928,'Internal Staffing Calculator'!E$8:E23500,0)), "Not In Budget"),"")</f>
        <v/>
      </c>
      <c r="I12928" s="184"/>
      <c r="J12928" s="184"/>
      <c r="K12928" s="184"/>
      <c r="L12928" s="183"/>
    </row>
    <row r="12929">
      <c r="A12929" s="454"/>
      <c r="B12929" s="927"/>
      <c r="C12929" s="580"/>
      <c r="D12929" s="939"/>
      <c r="E12929" s="940"/>
      <c r="F12929" s="941"/>
      <c r="G12929" s="937" t="str">
        <f t="array" ref="G12929">xlookup(F12929,'Internal Staffing Calculator'!E:E,'Internal Staffing Calculator'!C:C,"")</f>
        <v/>
      </c>
      <c r="H12929" s="932" t="str">
        <f t="array" ref="H12929">if(F12929&lt;&gt;"", iferror(index('Internal Staffing Calculator'!B$8:B23500,match(F12929,'Internal Staffing Calculator'!E$8:E23500,0)), "Not In Budget"),"")</f>
        <v/>
      </c>
      <c r="I12929" s="184"/>
      <c r="J12929" s="184"/>
      <c r="K12929" s="184"/>
      <c r="L12929" s="183"/>
    </row>
    <row r="12930">
      <c r="A12930" s="454"/>
      <c r="B12930" s="927"/>
      <c r="C12930" s="580"/>
      <c r="D12930" s="939"/>
      <c r="E12930" s="940"/>
      <c r="F12930" s="941"/>
      <c r="G12930" s="937" t="str">
        <f t="array" ref="G12930">xlookup(F12930,'Internal Staffing Calculator'!E:E,'Internal Staffing Calculator'!C:C,"")</f>
        <v/>
      </c>
      <c r="H12930" s="932" t="str">
        <f t="array" ref="H12930">if(F12930&lt;&gt;"", iferror(index('Internal Staffing Calculator'!B$8:B23500,match(F12930,'Internal Staffing Calculator'!E$8:E23500,0)), "Not In Budget"),"")</f>
        <v/>
      </c>
      <c r="I12930" s="184"/>
      <c r="J12930" s="184"/>
      <c r="K12930" s="184"/>
      <c r="L12930" s="183"/>
    </row>
    <row r="12931">
      <c r="A12931" s="454"/>
      <c r="B12931" s="927"/>
      <c r="C12931" s="580"/>
      <c r="D12931" s="939"/>
      <c r="E12931" s="940"/>
      <c r="F12931" s="941"/>
      <c r="G12931" s="937" t="str">
        <f t="array" ref="G12931">xlookup(F12931,'Internal Staffing Calculator'!E:E,'Internal Staffing Calculator'!C:C,"")</f>
        <v/>
      </c>
      <c r="H12931" s="932" t="str">
        <f t="array" ref="H12931">if(F12931&lt;&gt;"", iferror(index('Internal Staffing Calculator'!B$8:B23500,match(F12931,'Internal Staffing Calculator'!E$8:E23500,0)), "Not In Budget"),"")</f>
        <v/>
      </c>
      <c r="I12931" s="184"/>
      <c r="J12931" s="184"/>
      <c r="K12931" s="184"/>
      <c r="L12931" s="183"/>
    </row>
    <row r="12932">
      <c r="A12932" s="454"/>
      <c r="B12932" s="927"/>
      <c r="C12932" s="580"/>
      <c r="D12932" s="939"/>
      <c r="E12932" s="940"/>
      <c r="F12932" s="941"/>
      <c r="G12932" s="937" t="str">
        <f t="array" ref="G12932">xlookup(F12932,'Internal Staffing Calculator'!E:E,'Internal Staffing Calculator'!C:C,"")</f>
        <v/>
      </c>
      <c r="H12932" s="932" t="str">
        <f t="array" ref="H12932">if(F12932&lt;&gt;"", iferror(index('Internal Staffing Calculator'!B$8:B23500,match(F12932,'Internal Staffing Calculator'!E$8:E23500,0)), "Not In Budget"),"")</f>
        <v/>
      </c>
      <c r="I12932" s="184"/>
      <c r="J12932" s="184"/>
      <c r="K12932" s="184"/>
      <c r="L12932" s="183"/>
    </row>
    <row r="12933">
      <c r="A12933" s="454"/>
      <c r="B12933" s="927"/>
      <c r="C12933" s="580"/>
      <c r="D12933" s="939"/>
      <c r="E12933" s="940"/>
      <c r="F12933" s="941"/>
      <c r="G12933" s="937" t="str">
        <f t="array" ref="G12933">xlookup(F12933,'Internal Staffing Calculator'!E:E,'Internal Staffing Calculator'!C:C,"")</f>
        <v/>
      </c>
      <c r="H12933" s="932" t="str">
        <f t="array" ref="H12933">if(F12933&lt;&gt;"", iferror(index('Internal Staffing Calculator'!B$8:B23500,match(F12933,'Internal Staffing Calculator'!E$8:E23500,0)), "Not In Budget"),"")</f>
        <v/>
      </c>
      <c r="I12933" s="184"/>
      <c r="J12933" s="184"/>
      <c r="K12933" s="184"/>
      <c r="L12933" s="183"/>
    </row>
    <row r="12934">
      <c r="A12934" s="454"/>
      <c r="B12934" s="927"/>
      <c r="C12934" s="580"/>
      <c r="D12934" s="939"/>
      <c r="E12934" s="940"/>
      <c r="F12934" s="941"/>
      <c r="G12934" s="937" t="str">
        <f t="array" ref="G12934">xlookup(F12934,'Internal Staffing Calculator'!E:E,'Internal Staffing Calculator'!C:C,"")</f>
        <v/>
      </c>
      <c r="H12934" s="932" t="str">
        <f t="array" ref="H12934">if(F12934&lt;&gt;"", iferror(index('Internal Staffing Calculator'!B$8:B23500,match(F12934,'Internal Staffing Calculator'!E$8:E23500,0)), "Not In Budget"),"")</f>
        <v/>
      </c>
      <c r="I12934" s="184"/>
      <c r="J12934" s="184"/>
      <c r="K12934" s="184"/>
      <c r="L12934" s="183"/>
    </row>
    <row r="12935">
      <c r="A12935" s="454"/>
      <c r="B12935" s="927"/>
      <c r="C12935" s="580"/>
      <c r="D12935" s="939"/>
      <c r="E12935" s="940"/>
      <c r="F12935" s="941"/>
      <c r="G12935" s="937" t="str">
        <f t="array" ref="G12935">xlookup(F12935,'Internal Staffing Calculator'!E:E,'Internal Staffing Calculator'!C:C,"")</f>
        <v/>
      </c>
      <c r="H12935" s="932" t="str">
        <f t="array" ref="H12935">if(F12935&lt;&gt;"", iferror(index('Internal Staffing Calculator'!B$8:B23500,match(F12935,'Internal Staffing Calculator'!E$8:E23500,0)), "Not In Budget"),"")</f>
        <v/>
      </c>
      <c r="I12935" s="184"/>
      <c r="J12935" s="184"/>
      <c r="K12935" s="184"/>
      <c r="L12935" s="183"/>
    </row>
    <row r="12936">
      <c r="A12936" s="454"/>
      <c r="B12936" s="927"/>
      <c r="C12936" s="580"/>
      <c r="D12936" s="939"/>
      <c r="E12936" s="940"/>
      <c r="F12936" s="941"/>
      <c r="G12936" s="937" t="str">
        <f t="array" ref="G12936">xlookup(F12936,'Internal Staffing Calculator'!E:E,'Internal Staffing Calculator'!C:C,"")</f>
        <v/>
      </c>
      <c r="H12936" s="932" t="str">
        <f t="array" ref="H12936">if(F12936&lt;&gt;"", iferror(index('Internal Staffing Calculator'!B$8:B23500,match(F12936,'Internal Staffing Calculator'!E$8:E23500,0)), "Not In Budget"),"")</f>
        <v/>
      </c>
      <c r="I12936" s="184"/>
      <c r="J12936" s="184"/>
      <c r="K12936" s="184"/>
      <c r="L12936" s="183"/>
    </row>
    <row r="12937">
      <c r="A12937" s="454"/>
      <c r="B12937" s="927"/>
      <c r="C12937" s="580"/>
      <c r="D12937" s="939"/>
      <c r="E12937" s="940"/>
      <c r="F12937" s="941"/>
      <c r="G12937" s="937" t="str">
        <f t="array" ref="G12937">xlookup(F12937,'Internal Staffing Calculator'!E:E,'Internal Staffing Calculator'!C:C,"")</f>
        <v/>
      </c>
      <c r="H12937" s="932" t="str">
        <f t="array" ref="H12937">if(F12937&lt;&gt;"", iferror(index('Internal Staffing Calculator'!B$8:B23500,match(F12937,'Internal Staffing Calculator'!E$8:E23500,0)), "Not In Budget"),"")</f>
        <v/>
      </c>
      <c r="I12937" s="184"/>
      <c r="J12937" s="184"/>
      <c r="K12937" s="184"/>
      <c r="L12937" s="183"/>
    </row>
    <row r="12938">
      <c r="A12938" s="454"/>
      <c r="B12938" s="927"/>
      <c r="C12938" s="580"/>
      <c r="D12938" s="939"/>
      <c r="E12938" s="940"/>
      <c r="F12938" s="941"/>
      <c r="G12938" s="937" t="str">
        <f t="array" ref="G12938">xlookup(F12938,'Internal Staffing Calculator'!E:E,'Internal Staffing Calculator'!C:C,"")</f>
        <v/>
      </c>
      <c r="H12938" s="932" t="str">
        <f t="array" ref="H12938">if(F12938&lt;&gt;"", iferror(index('Internal Staffing Calculator'!B$8:B23500,match(F12938,'Internal Staffing Calculator'!E$8:E23500,0)), "Not In Budget"),"")</f>
        <v/>
      </c>
      <c r="I12938" s="184"/>
      <c r="J12938" s="184"/>
      <c r="K12938" s="184"/>
      <c r="L12938" s="183"/>
    </row>
    <row r="12939">
      <c r="A12939" s="454"/>
      <c r="B12939" s="927"/>
      <c r="C12939" s="580"/>
      <c r="D12939" s="939"/>
      <c r="E12939" s="940"/>
      <c r="F12939" s="941"/>
      <c r="G12939" s="937" t="str">
        <f t="array" ref="G12939">xlookup(F12939,'Internal Staffing Calculator'!E:E,'Internal Staffing Calculator'!C:C,"")</f>
        <v/>
      </c>
      <c r="H12939" s="932" t="str">
        <f t="array" ref="H12939">if(F12939&lt;&gt;"", iferror(index('Internal Staffing Calculator'!B$8:B23500,match(F12939,'Internal Staffing Calculator'!E$8:E23500,0)), "Not In Budget"),"")</f>
        <v/>
      </c>
      <c r="I12939" s="184"/>
      <c r="J12939" s="184"/>
      <c r="K12939" s="184"/>
      <c r="L12939" s="183"/>
    </row>
    <row r="12940">
      <c r="A12940" s="454"/>
      <c r="B12940" s="927"/>
      <c r="C12940" s="580"/>
      <c r="D12940" s="939"/>
      <c r="E12940" s="940"/>
      <c r="F12940" s="941"/>
      <c r="G12940" s="937" t="str">
        <f t="array" ref="G12940">xlookup(F12940,'Internal Staffing Calculator'!E:E,'Internal Staffing Calculator'!C:C,"")</f>
        <v/>
      </c>
      <c r="H12940" s="932" t="str">
        <f t="array" ref="H12940">if(F12940&lt;&gt;"", iferror(index('Internal Staffing Calculator'!B$8:B23500,match(F12940,'Internal Staffing Calculator'!E$8:E23500,0)), "Not In Budget"),"")</f>
        <v/>
      </c>
      <c r="I12940" s="184"/>
      <c r="J12940" s="184"/>
      <c r="K12940" s="184"/>
      <c r="L12940" s="183"/>
    </row>
    <row r="12941">
      <c r="A12941" s="454"/>
      <c r="B12941" s="927"/>
      <c r="C12941" s="580"/>
      <c r="D12941" s="939"/>
      <c r="E12941" s="940"/>
      <c r="F12941" s="941"/>
      <c r="G12941" s="937" t="str">
        <f t="array" ref="G12941">xlookup(F12941,'Internal Staffing Calculator'!E:E,'Internal Staffing Calculator'!C:C,"")</f>
        <v/>
      </c>
      <c r="H12941" s="932" t="str">
        <f t="array" ref="H12941">if(F12941&lt;&gt;"", iferror(index('Internal Staffing Calculator'!B$8:B23500,match(F12941,'Internal Staffing Calculator'!E$8:E23500,0)), "Not In Budget"),"")</f>
        <v/>
      </c>
      <c r="I12941" s="184"/>
      <c r="J12941" s="184"/>
      <c r="K12941" s="184"/>
      <c r="L12941" s="183"/>
    </row>
    <row r="12942">
      <c r="A12942" s="454"/>
      <c r="B12942" s="927"/>
      <c r="C12942" s="580"/>
      <c r="D12942" s="939"/>
      <c r="E12942" s="940"/>
      <c r="F12942" s="941"/>
      <c r="G12942" s="937" t="str">
        <f t="array" ref="G12942">xlookup(F12942,'Internal Staffing Calculator'!E:E,'Internal Staffing Calculator'!C:C,"")</f>
        <v/>
      </c>
      <c r="H12942" s="932" t="str">
        <f t="array" ref="H12942">if(F12942&lt;&gt;"", iferror(index('Internal Staffing Calculator'!B$8:B23500,match(F12942,'Internal Staffing Calculator'!E$8:E23500,0)), "Not In Budget"),"")</f>
        <v/>
      </c>
      <c r="I12942" s="184"/>
      <c r="J12942" s="184"/>
      <c r="K12942" s="184"/>
      <c r="L12942" s="183"/>
    </row>
    <row r="12943">
      <c r="A12943" s="454"/>
      <c r="B12943" s="927"/>
      <c r="C12943" s="580"/>
      <c r="D12943" s="939"/>
      <c r="E12943" s="940"/>
      <c r="F12943" s="941"/>
      <c r="G12943" s="937" t="str">
        <f t="array" ref="G12943">xlookup(F12943,'Internal Staffing Calculator'!E:E,'Internal Staffing Calculator'!C:C,"")</f>
        <v/>
      </c>
      <c r="H12943" s="932" t="str">
        <f t="array" ref="H12943">if(F12943&lt;&gt;"", iferror(index('Internal Staffing Calculator'!B$8:B23500,match(F12943,'Internal Staffing Calculator'!E$8:E23500,0)), "Not In Budget"),"")</f>
        <v/>
      </c>
      <c r="I12943" s="184"/>
      <c r="J12943" s="184"/>
      <c r="K12943" s="184"/>
      <c r="L12943" s="183"/>
    </row>
    <row r="12944">
      <c r="A12944" s="454"/>
      <c r="B12944" s="927"/>
      <c r="C12944" s="580"/>
      <c r="D12944" s="939"/>
      <c r="E12944" s="940"/>
      <c r="F12944" s="941"/>
      <c r="G12944" s="937" t="str">
        <f t="array" ref="G12944">xlookup(F12944,'Internal Staffing Calculator'!E:E,'Internal Staffing Calculator'!C:C,"")</f>
        <v/>
      </c>
      <c r="H12944" s="932" t="str">
        <f t="array" ref="H12944">if(F12944&lt;&gt;"", iferror(index('Internal Staffing Calculator'!B$8:B23500,match(F12944,'Internal Staffing Calculator'!E$8:E23500,0)), "Not In Budget"),"")</f>
        <v/>
      </c>
      <c r="I12944" s="184"/>
      <c r="J12944" s="184"/>
      <c r="K12944" s="184"/>
      <c r="L12944" s="183"/>
    </row>
    <row r="12945">
      <c r="A12945" s="454"/>
      <c r="B12945" s="927"/>
      <c r="C12945" s="580"/>
      <c r="D12945" s="939"/>
      <c r="E12945" s="940"/>
      <c r="F12945" s="941"/>
      <c r="G12945" s="937" t="str">
        <f t="array" ref="G12945">xlookup(F12945,'Internal Staffing Calculator'!E:E,'Internal Staffing Calculator'!C:C,"")</f>
        <v/>
      </c>
      <c r="H12945" s="932" t="str">
        <f t="array" ref="H12945">if(F12945&lt;&gt;"", iferror(index('Internal Staffing Calculator'!B$8:B23500,match(F12945,'Internal Staffing Calculator'!E$8:E23500,0)), "Not In Budget"),"")</f>
        <v/>
      </c>
      <c r="I12945" s="184"/>
      <c r="J12945" s="184"/>
      <c r="K12945" s="184"/>
      <c r="L12945" s="183"/>
    </row>
    <row r="12946">
      <c r="A12946" s="454"/>
      <c r="B12946" s="927"/>
      <c r="C12946" s="580"/>
      <c r="D12946" s="939"/>
      <c r="E12946" s="940"/>
      <c r="F12946" s="941"/>
      <c r="G12946" s="937" t="str">
        <f t="array" ref="G12946">xlookup(F12946,'Internal Staffing Calculator'!E:E,'Internal Staffing Calculator'!C:C,"")</f>
        <v/>
      </c>
      <c r="H12946" s="932" t="str">
        <f t="array" ref="H12946">if(F12946&lt;&gt;"", iferror(index('Internal Staffing Calculator'!B$8:B23500,match(F12946,'Internal Staffing Calculator'!E$8:E23500,0)), "Not In Budget"),"")</f>
        <v/>
      </c>
      <c r="I12946" s="184"/>
      <c r="J12946" s="184"/>
      <c r="K12946" s="184"/>
      <c r="L12946" s="183"/>
    </row>
    <row r="12947">
      <c r="A12947" s="454"/>
      <c r="B12947" s="927"/>
      <c r="C12947" s="580"/>
      <c r="D12947" s="939"/>
      <c r="E12947" s="940"/>
      <c r="F12947" s="941"/>
      <c r="G12947" s="937" t="str">
        <f t="array" ref="G12947">xlookup(F12947,'Internal Staffing Calculator'!E:E,'Internal Staffing Calculator'!C:C,"")</f>
        <v/>
      </c>
      <c r="H12947" s="932" t="str">
        <f t="array" ref="H12947">if(F12947&lt;&gt;"", iferror(index('Internal Staffing Calculator'!B$8:B23500,match(F12947,'Internal Staffing Calculator'!E$8:E23500,0)), "Not In Budget"),"")</f>
        <v/>
      </c>
      <c r="I12947" s="184"/>
      <c r="J12947" s="184"/>
      <c r="K12947" s="184"/>
      <c r="L12947" s="183"/>
    </row>
    <row r="12948">
      <c r="A12948" s="454"/>
      <c r="B12948" s="927"/>
      <c r="C12948" s="580"/>
      <c r="D12948" s="939"/>
      <c r="E12948" s="940"/>
      <c r="F12948" s="941"/>
      <c r="G12948" s="937" t="str">
        <f t="array" ref="G12948">xlookup(F12948,'Internal Staffing Calculator'!E:E,'Internal Staffing Calculator'!C:C,"")</f>
        <v/>
      </c>
      <c r="H12948" s="932" t="str">
        <f t="array" ref="H12948">if(F12948&lt;&gt;"", iferror(index('Internal Staffing Calculator'!B$8:B23500,match(F12948,'Internal Staffing Calculator'!E$8:E23500,0)), "Not In Budget"),"")</f>
        <v/>
      </c>
      <c r="I12948" s="184"/>
      <c r="J12948" s="184"/>
      <c r="K12948" s="184"/>
      <c r="L12948" s="183"/>
    </row>
    <row r="12949">
      <c r="A12949" s="454"/>
      <c r="B12949" s="927"/>
      <c r="C12949" s="580"/>
      <c r="D12949" s="939"/>
      <c r="E12949" s="940"/>
      <c r="F12949" s="941"/>
      <c r="G12949" s="937" t="str">
        <f t="array" ref="G12949">xlookup(F12949,'Internal Staffing Calculator'!E:E,'Internal Staffing Calculator'!C:C,"")</f>
        <v/>
      </c>
      <c r="H12949" s="932" t="str">
        <f t="array" ref="H12949">if(F12949&lt;&gt;"", iferror(index('Internal Staffing Calculator'!B$8:B23500,match(F12949,'Internal Staffing Calculator'!E$8:E23500,0)), "Not In Budget"),"")</f>
        <v/>
      </c>
      <c r="I12949" s="184"/>
      <c r="J12949" s="184"/>
      <c r="K12949" s="184"/>
      <c r="L12949" s="183"/>
    </row>
    <row r="12950">
      <c r="A12950" s="454"/>
      <c r="B12950" s="927"/>
      <c r="C12950" s="580"/>
      <c r="D12950" s="939"/>
      <c r="E12950" s="940"/>
      <c r="F12950" s="941"/>
      <c r="G12950" s="937" t="str">
        <f t="array" ref="G12950">xlookup(F12950,'Internal Staffing Calculator'!E:E,'Internal Staffing Calculator'!C:C,"")</f>
        <v/>
      </c>
      <c r="H12950" s="932" t="str">
        <f t="array" ref="H12950">if(F12950&lt;&gt;"", iferror(index('Internal Staffing Calculator'!B$8:B23500,match(F12950,'Internal Staffing Calculator'!E$8:E23500,0)), "Not In Budget"),"")</f>
        <v/>
      </c>
      <c r="I12950" s="184"/>
      <c r="J12950" s="184"/>
      <c r="K12950" s="184"/>
      <c r="L12950" s="183"/>
    </row>
    <row r="12951">
      <c r="A12951" s="454"/>
      <c r="B12951" s="927"/>
      <c r="C12951" s="580"/>
      <c r="D12951" s="939"/>
      <c r="E12951" s="940"/>
      <c r="F12951" s="941"/>
      <c r="G12951" s="937" t="str">
        <f t="array" ref="G12951">xlookup(F12951,'Internal Staffing Calculator'!E:E,'Internal Staffing Calculator'!C:C,"")</f>
        <v/>
      </c>
      <c r="H12951" s="932" t="str">
        <f t="array" ref="H12951">if(F12951&lt;&gt;"", iferror(index('Internal Staffing Calculator'!B$8:B23500,match(F12951,'Internal Staffing Calculator'!E$8:E23500,0)), "Not In Budget"),"")</f>
        <v/>
      </c>
      <c r="I12951" s="184"/>
      <c r="J12951" s="184"/>
      <c r="K12951" s="184"/>
      <c r="L12951" s="183"/>
    </row>
    <row r="12952">
      <c r="A12952" s="454"/>
      <c r="B12952" s="927"/>
      <c r="C12952" s="580"/>
      <c r="D12952" s="939"/>
      <c r="E12952" s="940"/>
      <c r="F12952" s="941"/>
      <c r="G12952" s="937" t="str">
        <f t="array" ref="G12952">xlookup(F12952,'Internal Staffing Calculator'!E:E,'Internal Staffing Calculator'!C:C,"")</f>
        <v/>
      </c>
      <c r="H12952" s="932" t="str">
        <f t="array" ref="H12952">if(F12952&lt;&gt;"", iferror(index('Internal Staffing Calculator'!B$8:B23500,match(F12952,'Internal Staffing Calculator'!E$8:E23500,0)), "Not In Budget"),"")</f>
        <v/>
      </c>
      <c r="I12952" s="184"/>
      <c r="J12952" s="184"/>
      <c r="K12952" s="184"/>
      <c r="L12952" s="183"/>
    </row>
    <row r="12953">
      <c r="A12953" s="454"/>
      <c r="B12953" s="927"/>
      <c r="C12953" s="580"/>
      <c r="D12953" s="939"/>
      <c r="E12953" s="940"/>
      <c r="F12953" s="941"/>
      <c r="G12953" s="937" t="str">
        <f t="array" ref="G12953">xlookup(F12953,'Internal Staffing Calculator'!E:E,'Internal Staffing Calculator'!C:C,"")</f>
        <v/>
      </c>
      <c r="H12953" s="932" t="str">
        <f t="array" ref="H12953">if(F12953&lt;&gt;"", iferror(index('Internal Staffing Calculator'!B$8:B23500,match(F12953,'Internal Staffing Calculator'!E$8:E23500,0)), "Not In Budget"),"")</f>
        <v/>
      </c>
      <c r="I12953" s="184"/>
      <c r="J12953" s="184"/>
      <c r="K12953" s="184"/>
      <c r="L12953" s="183"/>
    </row>
    <row r="12954">
      <c r="A12954" s="454"/>
      <c r="B12954" s="927"/>
      <c r="C12954" s="580"/>
      <c r="D12954" s="939"/>
      <c r="E12954" s="940"/>
      <c r="F12954" s="941"/>
      <c r="G12954" s="937" t="str">
        <f t="array" ref="G12954">xlookup(F12954,'Internal Staffing Calculator'!E:E,'Internal Staffing Calculator'!C:C,"")</f>
        <v/>
      </c>
      <c r="H12954" s="932" t="str">
        <f t="array" ref="H12954">if(F12954&lt;&gt;"", iferror(index('Internal Staffing Calculator'!B$8:B23500,match(F12954,'Internal Staffing Calculator'!E$8:E23500,0)), "Not In Budget"),"")</f>
        <v/>
      </c>
      <c r="I12954" s="184"/>
      <c r="J12954" s="184"/>
      <c r="K12954" s="184"/>
      <c r="L12954" s="183"/>
    </row>
    <row r="12955">
      <c r="A12955" s="454"/>
      <c r="B12955" s="927"/>
      <c r="C12955" s="580"/>
      <c r="D12955" s="939"/>
      <c r="E12955" s="940"/>
      <c r="F12955" s="941"/>
      <c r="G12955" s="937" t="str">
        <f t="array" ref="G12955">xlookup(F12955,'Internal Staffing Calculator'!E:E,'Internal Staffing Calculator'!C:C,"")</f>
        <v/>
      </c>
      <c r="H12955" s="932" t="str">
        <f t="array" ref="H12955">if(F12955&lt;&gt;"", iferror(index('Internal Staffing Calculator'!B$8:B23500,match(F12955,'Internal Staffing Calculator'!E$8:E23500,0)), "Not In Budget"),"")</f>
        <v/>
      </c>
      <c r="I12955" s="184"/>
      <c r="J12955" s="184"/>
      <c r="K12955" s="184"/>
      <c r="L12955" s="183"/>
    </row>
    <row r="12956">
      <c r="A12956" s="454"/>
      <c r="B12956" s="927"/>
      <c r="C12956" s="580"/>
      <c r="D12956" s="939"/>
      <c r="E12956" s="940"/>
      <c r="F12956" s="941"/>
      <c r="G12956" s="937" t="str">
        <f t="array" ref="G12956">xlookup(F12956,'Internal Staffing Calculator'!E:E,'Internal Staffing Calculator'!C:C,"")</f>
        <v/>
      </c>
      <c r="H12956" s="932" t="str">
        <f t="array" ref="H12956">if(F12956&lt;&gt;"", iferror(index('Internal Staffing Calculator'!B$8:B23500,match(F12956,'Internal Staffing Calculator'!E$8:E23500,0)), "Not In Budget"),"")</f>
        <v/>
      </c>
      <c r="I12956" s="184"/>
      <c r="J12956" s="184"/>
      <c r="K12956" s="184"/>
      <c r="L12956" s="183"/>
    </row>
    <row r="12957">
      <c r="A12957" s="454"/>
      <c r="B12957" s="927"/>
      <c r="C12957" s="580"/>
      <c r="D12957" s="939"/>
      <c r="E12957" s="940"/>
      <c r="F12957" s="941"/>
      <c r="G12957" s="937" t="str">
        <f t="array" ref="G12957">xlookup(F12957,'Internal Staffing Calculator'!E:E,'Internal Staffing Calculator'!C:C,"")</f>
        <v/>
      </c>
      <c r="H12957" s="932" t="str">
        <f t="array" ref="H12957">if(F12957&lt;&gt;"", iferror(index('Internal Staffing Calculator'!B$8:B23500,match(F12957,'Internal Staffing Calculator'!E$8:E23500,0)), "Not In Budget"),"")</f>
        <v/>
      </c>
      <c r="I12957" s="184"/>
      <c r="J12957" s="184"/>
      <c r="K12957" s="184"/>
      <c r="L12957" s="183"/>
    </row>
    <row r="12958">
      <c r="A12958" s="454"/>
      <c r="B12958" s="927"/>
      <c r="C12958" s="580"/>
      <c r="D12958" s="939"/>
      <c r="E12958" s="940"/>
      <c r="F12958" s="941"/>
      <c r="G12958" s="937" t="str">
        <f t="array" ref="G12958">xlookup(F12958,'Internal Staffing Calculator'!E:E,'Internal Staffing Calculator'!C:C,"")</f>
        <v/>
      </c>
      <c r="H12958" s="932" t="str">
        <f t="array" ref="H12958">if(F12958&lt;&gt;"", iferror(index('Internal Staffing Calculator'!B$8:B23500,match(F12958,'Internal Staffing Calculator'!E$8:E23500,0)), "Not In Budget"),"")</f>
        <v/>
      </c>
      <c r="I12958" s="184"/>
      <c r="J12958" s="184"/>
      <c r="K12958" s="184"/>
      <c r="L12958" s="183"/>
    </row>
    <row r="12959">
      <c r="A12959" s="454"/>
      <c r="B12959" s="927"/>
      <c r="C12959" s="580"/>
      <c r="D12959" s="939"/>
      <c r="E12959" s="940"/>
      <c r="F12959" s="941"/>
      <c r="G12959" s="937" t="str">
        <f t="array" ref="G12959">xlookup(F12959,'Internal Staffing Calculator'!E:E,'Internal Staffing Calculator'!C:C,"")</f>
        <v/>
      </c>
      <c r="H12959" s="932" t="str">
        <f t="array" ref="H12959">if(F12959&lt;&gt;"", iferror(index('Internal Staffing Calculator'!B$8:B23500,match(F12959,'Internal Staffing Calculator'!E$8:E23500,0)), "Not In Budget"),"")</f>
        <v/>
      </c>
      <c r="I12959" s="184"/>
      <c r="J12959" s="184"/>
      <c r="K12959" s="184"/>
      <c r="L12959" s="183"/>
    </row>
    <row r="12960">
      <c r="A12960" s="454"/>
      <c r="B12960" s="927"/>
      <c r="C12960" s="580"/>
      <c r="D12960" s="939"/>
      <c r="E12960" s="940"/>
      <c r="F12960" s="941"/>
      <c r="G12960" s="937" t="str">
        <f t="array" ref="G12960">xlookup(F12960,'Internal Staffing Calculator'!E:E,'Internal Staffing Calculator'!C:C,"")</f>
        <v/>
      </c>
      <c r="H12960" s="932" t="str">
        <f t="array" ref="H12960">if(F12960&lt;&gt;"", iferror(index('Internal Staffing Calculator'!B$8:B23500,match(F12960,'Internal Staffing Calculator'!E$8:E23500,0)), "Not In Budget"),"")</f>
        <v/>
      </c>
      <c r="I12960" s="184"/>
      <c r="J12960" s="184"/>
      <c r="K12960" s="184"/>
      <c r="L12960" s="183"/>
    </row>
    <row r="12961">
      <c r="A12961" s="454"/>
      <c r="B12961" s="927"/>
      <c r="C12961" s="580"/>
      <c r="D12961" s="939"/>
      <c r="E12961" s="940"/>
      <c r="F12961" s="941"/>
      <c r="G12961" s="937" t="str">
        <f t="array" ref="G12961">xlookup(F12961,'Internal Staffing Calculator'!E:E,'Internal Staffing Calculator'!C:C,"")</f>
        <v/>
      </c>
      <c r="H12961" s="932" t="str">
        <f t="array" ref="H12961">if(F12961&lt;&gt;"", iferror(index('Internal Staffing Calculator'!B$8:B23500,match(F12961,'Internal Staffing Calculator'!E$8:E23500,0)), "Not In Budget"),"")</f>
        <v/>
      </c>
      <c r="I12961" s="184"/>
      <c r="J12961" s="184"/>
      <c r="K12961" s="184"/>
      <c r="L12961" s="183"/>
    </row>
    <row r="12962">
      <c r="A12962" s="454"/>
      <c r="B12962" s="927"/>
      <c r="C12962" s="580"/>
      <c r="D12962" s="939"/>
      <c r="E12962" s="940"/>
      <c r="F12962" s="941"/>
      <c r="G12962" s="937" t="str">
        <f t="array" ref="G12962">xlookup(F12962,'Internal Staffing Calculator'!E:E,'Internal Staffing Calculator'!C:C,"")</f>
        <v/>
      </c>
      <c r="H12962" s="932" t="str">
        <f t="array" ref="H12962">if(F12962&lt;&gt;"", iferror(index('Internal Staffing Calculator'!B$8:B23500,match(F12962,'Internal Staffing Calculator'!E$8:E23500,0)), "Not In Budget"),"")</f>
        <v/>
      </c>
      <c r="I12962" s="184"/>
      <c r="J12962" s="184"/>
      <c r="K12962" s="184"/>
      <c r="L12962" s="183"/>
    </row>
    <row r="12963">
      <c r="A12963" s="454"/>
      <c r="B12963" s="927"/>
      <c r="C12963" s="580"/>
      <c r="D12963" s="939"/>
      <c r="E12963" s="940"/>
      <c r="F12963" s="941"/>
      <c r="G12963" s="937" t="str">
        <f t="array" ref="G12963">xlookup(F12963,'Internal Staffing Calculator'!E:E,'Internal Staffing Calculator'!C:C,"")</f>
        <v/>
      </c>
      <c r="H12963" s="932" t="str">
        <f t="array" ref="H12963">if(F12963&lt;&gt;"", iferror(index('Internal Staffing Calculator'!B$8:B23500,match(F12963,'Internal Staffing Calculator'!E$8:E23500,0)), "Not In Budget"),"")</f>
        <v/>
      </c>
      <c r="I12963" s="184"/>
      <c r="J12963" s="184"/>
      <c r="K12963" s="184"/>
      <c r="L12963" s="183"/>
    </row>
    <row r="12964">
      <c r="A12964" s="454"/>
      <c r="B12964" s="927"/>
      <c r="C12964" s="580"/>
      <c r="D12964" s="939"/>
      <c r="E12964" s="940"/>
      <c r="F12964" s="941"/>
      <c r="G12964" s="937" t="str">
        <f t="array" ref="G12964">xlookup(F12964,'Internal Staffing Calculator'!E:E,'Internal Staffing Calculator'!C:C,"")</f>
        <v/>
      </c>
      <c r="H12964" s="932" t="str">
        <f t="array" ref="H12964">if(F12964&lt;&gt;"", iferror(index('Internal Staffing Calculator'!B$8:B23500,match(F12964,'Internal Staffing Calculator'!E$8:E23500,0)), "Not In Budget"),"")</f>
        <v/>
      </c>
      <c r="I12964" s="184"/>
      <c r="J12964" s="184"/>
      <c r="K12964" s="184"/>
      <c r="L12964" s="183"/>
    </row>
    <row r="12965">
      <c r="A12965" s="454"/>
      <c r="B12965" s="927"/>
      <c r="C12965" s="580"/>
      <c r="D12965" s="939"/>
      <c r="E12965" s="940"/>
      <c r="F12965" s="941"/>
      <c r="G12965" s="937" t="str">
        <f t="array" ref="G12965">xlookup(F12965,'Internal Staffing Calculator'!E:E,'Internal Staffing Calculator'!C:C,"")</f>
        <v/>
      </c>
      <c r="H12965" s="932" t="str">
        <f t="array" ref="H12965">if(F12965&lt;&gt;"", iferror(index('Internal Staffing Calculator'!B$8:B23500,match(F12965,'Internal Staffing Calculator'!E$8:E23500,0)), "Not In Budget"),"")</f>
        <v/>
      </c>
      <c r="I12965" s="184"/>
      <c r="J12965" s="184"/>
      <c r="K12965" s="184"/>
      <c r="L12965" s="183"/>
    </row>
    <row r="12966">
      <c r="A12966" s="454"/>
      <c r="B12966" s="927"/>
      <c r="C12966" s="580"/>
      <c r="D12966" s="939"/>
      <c r="E12966" s="940"/>
      <c r="F12966" s="941"/>
      <c r="G12966" s="937" t="str">
        <f t="array" ref="G12966">xlookup(F12966,'Internal Staffing Calculator'!E:E,'Internal Staffing Calculator'!C:C,"")</f>
        <v/>
      </c>
      <c r="H12966" s="932" t="str">
        <f t="array" ref="H12966">if(F12966&lt;&gt;"", iferror(index('Internal Staffing Calculator'!B$8:B23500,match(F12966,'Internal Staffing Calculator'!E$8:E23500,0)), "Not In Budget"),"")</f>
        <v/>
      </c>
      <c r="I12966" s="184"/>
      <c r="J12966" s="184"/>
      <c r="K12966" s="184"/>
      <c r="L12966" s="183"/>
    </row>
    <row r="12967">
      <c r="A12967" s="454"/>
      <c r="B12967" s="927"/>
      <c r="C12967" s="580"/>
      <c r="D12967" s="939"/>
      <c r="E12967" s="940"/>
      <c r="F12967" s="941"/>
      <c r="G12967" s="937" t="str">
        <f t="array" ref="G12967">xlookup(F12967,'Internal Staffing Calculator'!E:E,'Internal Staffing Calculator'!C:C,"")</f>
        <v/>
      </c>
      <c r="H12967" s="932" t="str">
        <f t="array" ref="H12967">if(F12967&lt;&gt;"", iferror(index('Internal Staffing Calculator'!B$8:B23500,match(F12967,'Internal Staffing Calculator'!E$8:E23500,0)), "Not In Budget"),"")</f>
        <v/>
      </c>
      <c r="I12967" s="184"/>
      <c r="J12967" s="184"/>
      <c r="K12967" s="184"/>
      <c r="L12967" s="183"/>
    </row>
    <row r="12968">
      <c r="A12968" s="454"/>
      <c r="B12968" s="927"/>
      <c r="C12968" s="580"/>
      <c r="D12968" s="939"/>
      <c r="E12968" s="940"/>
      <c r="F12968" s="941"/>
      <c r="G12968" s="937" t="str">
        <f t="array" ref="G12968">xlookup(F12968,'Internal Staffing Calculator'!E:E,'Internal Staffing Calculator'!C:C,"")</f>
        <v/>
      </c>
      <c r="H12968" s="932" t="str">
        <f t="array" ref="H12968">if(F12968&lt;&gt;"", iferror(index('Internal Staffing Calculator'!B$8:B23500,match(F12968,'Internal Staffing Calculator'!E$8:E23500,0)), "Not In Budget"),"")</f>
        <v/>
      </c>
      <c r="I12968" s="184"/>
      <c r="J12968" s="184"/>
      <c r="K12968" s="184"/>
      <c r="L12968" s="183"/>
    </row>
    <row r="12969">
      <c r="A12969" s="454"/>
      <c r="B12969" s="927"/>
      <c r="C12969" s="580"/>
      <c r="D12969" s="939"/>
      <c r="E12969" s="940"/>
      <c r="F12969" s="941"/>
      <c r="G12969" s="937" t="str">
        <f t="array" ref="G12969">xlookup(F12969,'Internal Staffing Calculator'!E:E,'Internal Staffing Calculator'!C:C,"")</f>
        <v/>
      </c>
      <c r="H12969" s="932" t="str">
        <f t="array" ref="H12969">if(F12969&lt;&gt;"", iferror(index('Internal Staffing Calculator'!B$8:B23500,match(F12969,'Internal Staffing Calculator'!E$8:E23500,0)), "Not In Budget"),"")</f>
        <v/>
      </c>
      <c r="I12969" s="184"/>
      <c r="J12969" s="184"/>
      <c r="K12969" s="184"/>
      <c r="L12969" s="183"/>
    </row>
    <row r="12970">
      <c r="A12970" s="454"/>
      <c r="B12970" s="927"/>
      <c r="C12970" s="580"/>
      <c r="D12970" s="939"/>
      <c r="E12970" s="940"/>
      <c r="F12970" s="941"/>
      <c r="G12970" s="937" t="str">
        <f t="array" ref="G12970">xlookup(F12970,'Internal Staffing Calculator'!E:E,'Internal Staffing Calculator'!C:C,"")</f>
        <v/>
      </c>
      <c r="H12970" s="932" t="str">
        <f t="array" ref="H12970">if(F12970&lt;&gt;"", iferror(index('Internal Staffing Calculator'!B$8:B23500,match(F12970,'Internal Staffing Calculator'!E$8:E23500,0)), "Not In Budget"),"")</f>
        <v/>
      </c>
      <c r="I12970" s="184"/>
      <c r="J12970" s="184"/>
      <c r="K12970" s="184"/>
      <c r="L12970" s="183"/>
    </row>
    <row r="12971">
      <c r="A12971" s="454"/>
      <c r="B12971" s="927"/>
      <c r="C12971" s="580"/>
      <c r="D12971" s="939"/>
      <c r="E12971" s="940"/>
      <c r="F12971" s="941"/>
      <c r="G12971" s="937" t="str">
        <f t="array" ref="G12971">xlookup(F12971,'Internal Staffing Calculator'!E:E,'Internal Staffing Calculator'!C:C,"")</f>
        <v/>
      </c>
      <c r="H12971" s="932" t="str">
        <f t="array" ref="H12971">if(F12971&lt;&gt;"", iferror(index('Internal Staffing Calculator'!B$8:B23500,match(F12971,'Internal Staffing Calculator'!E$8:E23500,0)), "Not In Budget"),"")</f>
        <v/>
      </c>
      <c r="I12971" s="184"/>
      <c r="J12971" s="184"/>
      <c r="K12971" s="184"/>
      <c r="L12971" s="183"/>
    </row>
    <row r="12972">
      <c r="A12972" s="454"/>
      <c r="B12972" s="927"/>
      <c r="C12972" s="580"/>
      <c r="D12972" s="939"/>
      <c r="E12972" s="940"/>
      <c r="F12972" s="941"/>
      <c r="G12972" s="937" t="str">
        <f t="array" ref="G12972">xlookup(F12972,'Internal Staffing Calculator'!E:E,'Internal Staffing Calculator'!C:C,"")</f>
        <v/>
      </c>
      <c r="H12972" s="932" t="str">
        <f t="array" ref="H12972">if(F12972&lt;&gt;"", iferror(index('Internal Staffing Calculator'!B$8:B23500,match(F12972,'Internal Staffing Calculator'!E$8:E23500,0)), "Not In Budget"),"")</f>
        <v/>
      </c>
      <c r="I12972" s="184"/>
      <c r="J12972" s="184"/>
      <c r="K12972" s="184"/>
      <c r="L12972" s="183"/>
    </row>
    <row r="12973">
      <c r="A12973" s="454"/>
      <c r="B12973" s="927"/>
      <c r="C12973" s="580"/>
      <c r="D12973" s="939"/>
      <c r="E12973" s="940"/>
      <c r="F12973" s="941"/>
      <c r="G12973" s="937" t="str">
        <f t="array" ref="G12973">xlookup(F12973,'Internal Staffing Calculator'!E:E,'Internal Staffing Calculator'!C:C,"")</f>
        <v/>
      </c>
      <c r="H12973" s="932" t="str">
        <f t="array" ref="H12973">if(F12973&lt;&gt;"", iferror(index('Internal Staffing Calculator'!B$8:B23500,match(F12973,'Internal Staffing Calculator'!E$8:E23500,0)), "Not In Budget"),"")</f>
        <v/>
      </c>
      <c r="I12973" s="184"/>
      <c r="J12973" s="184"/>
      <c r="K12973" s="184"/>
      <c r="L12973" s="183"/>
    </row>
    <row r="12974">
      <c r="A12974" s="454"/>
      <c r="B12974" s="927"/>
      <c r="C12974" s="580"/>
      <c r="D12974" s="939"/>
      <c r="E12974" s="940"/>
      <c r="F12974" s="941"/>
      <c r="G12974" s="937" t="str">
        <f t="array" ref="G12974">xlookup(F12974,'Internal Staffing Calculator'!E:E,'Internal Staffing Calculator'!C:C,"")</f>
        <v/>
      </c>
      <c r="H12974" s="932" t="str">
        <f t="array" ref="H12974">if(F12974&lt;&gt;"", iferror(index('Internal Staffing Calculator'!B$8:B23500,match(F12974,'Internal Staffing Calculator'!E$8:E23500,0)), "Not In Budget"),"")</f>
        <v/>
      </c>
      <c r="I12974" s="184"/>
      <c r="J12974" s="184"/>
      <c r="K12974" s="184"/>
      <c r="L12974" s="183"/>
    </row>
    <row r="12975">
      <c r="A12975" s="454"/>
      <c r="B12975" s="927"/>
      <c r="C12975" s="580"/>
      <c r="D12975" s="939"/>
      <c r="E12975" s="940"/>
      <c r="F12975" s="941"/>
      <c r="G12975" s="937" t="str">
        <f t="array" ref="G12975">xlookup(F12975,'Internal Staffing Calculator'!E:E,'Internal Staffing Calculator'!C:C,"")</f>
        <v/>
      </c>
      <c r="H12975" s="932" t="str">
        <f t="array" ref="H12975">if(F12975&lt;&gt;"", iferror(index('Internal Staffing Calculator'!B$8:B23500,match(F12975,'Internal Staffing Calculator'!E$8:E23500,0)), "Not In Budget"),"")</f>
        <v/>
      </c>
      <c r="I12975" s="184"/>
      <c r="J12975" s="184"/>
      <c r="K12975" s="184"/>
      <c r="L12975" s="183"/>
    </row>
    <row r="12976">
      <c r="A12976" s="454"/>
      <c r="B12976" s="927"/>
      <c r="C12976" s="580"/>
      <c r="D12976" s="939"/>
      <c r="E12976" s="940"/>
      <c r="F12976" s="941"/>
      <c r="G12976" s="937" t="str">
        <f t="array" ref="G12976">xlookup(F12976,'Internal Staffing Calculator'!E:E,'Internal Staffing Calculator'!C:C,"")</f>
        <v/>
      </c>
      <c r="H12976" s="932" t="str">
        <f t="array" ref="H12976">if(F12976&lt;&gt;"", iferror(index('Internal Staffing Calculator'!B$8:B23500,match(F12976,'Internal Staffing Calculator'!E$8:E23500,0)), "Not In Budget"),"")</f>
        <v/>
      </c>
      <c r="I12976" s="184"/>
      <c r="J12976" s="184"/>
      <c r="K12976" s="184"/>
      <c r="L12976" s="183"/>
    </row>
    <row r="12977">
      <c r="A12977" s="454"/>
      <c r="B12977" s="927"/>
      <c r="C12977" s="580"/>
      <c r="D12977" s="939"/>
      <c r="E12977" s="940"/>
      <c r="F12977" s="941"/>
      <c r="G12977" s="937" t="str">
        <f t="array" ref="G12977">xlookup(F12977,'Internal Staffing Calculator'!E:E,'Internal Staffing Calculator'!C:C,"")</f>
        <v/>
      </c>
      <c r="H12977" s="932" t="str">
        <f t="array" ref="H12977">if(F12977&lt;&gt;"", iferror(index('Internal Staffing Calculator'!B$8:B23500,match(F12977,'Internal Staffing Calculator'!E$8:E23500,0)), "Not In Budget"),"")</f>
        <v/>
      </c>
      <c r="I12977" s="184"/>
      <c r="J12977" s="184"/>
      <c r="K12977" s="184"/>
      <c r="L12977" s="183"/>
    </row>
    <row r="12978">
      <c r="A12978" s="454"/>
      <c r="B12978" s="927"/>
      <c r="C12978" s="580"/>
      <c r="D12978" s="939"/>
      <c r="E12978" s="940"/>
      <c r="F12978" s="941"/>
      <c r="G12978" s="937" t="str">
        <f t="array" ref="G12978">xlookup(F12978,'Internal Staffing Calculator'!E:E,'Internal Staffing Calculator'!C:C,"")</f>
        <v/>
      </c>
      <c r="H12978" s="932" t="str">
        <f t="array" ref="H12978">if(F12978&lt;&gt;"", iferror(index('Internal Staffing Calculator'!B$8:B23500,match(F12978,'Internal Staffing Calculator'!E$8:E23500,0)), "Not In Budget"),"")</f>
        <v/>
      </c>
      <c r="I12978" s="184"/>
      <c r="J12978" s="184"/>
      <c r="K12978" s="184"/>
      <c r="L12978" s="183"/>
    </row>
    <row r="12979">
      <c r="A12979" s="454"/>
      <c r="B12979" s="927"/>
      <c r="C12979" s="580"/>
      <c r="D12979" s="939"/>
      <c r="E12979" s="940"/>
      <c r="F12979" s="941"/>
      <c r="G12979" s="937" t="str">
        <f t="array" ref="G12979">xlookup(F12979,'Internal Staffing Calculator'!E:E,'Internal Staffing Calculator'!C:C,"")</f>
        <v/>
      </c>
      <c r="H12979" s="932" t="str">
        <f t="array" ref="H12979">if(F12979&lt;&gt;"", iferror(index('Internal Staffing Calculator'!B$8:B23500,match(F12979,'Internal Staffing Calculator'!E$8:E23500,0)), "Not In Budget"),"")</f>
        <v/>
      </c>
      <c r="I12979" s="184"/>
      <c r="J12979" s="184"/>
      <c r="K12979" s="184"/>
      <c r="L12979" s="183"/>
    </row>
    <row r="12980">
      <c r="A12980" s="454"/>
      <c r="B12980" s="927"/>
      <c r="C12980" s="580"/>
      <c r="D12980" s="939"/>
      <c r="E12980" s="940"/>
      <c r="F12980" s="941"/>
      <c r="G12980" s="937" t="str">
        <f t="array" ref="G12980">xlookup(F12980,'Internal Staffing Calculator'!E:E,'Internal Staffing Calculator'!C:C,"")</f>
        <v/>
      </c>
      <c r="H12980" s="932" t="str">
        <f t="array" ref="H12980">if(F12980&lt;&gt;"", iferror(index('Internal Staffing Calculator'!B$8:B23500,match(F12980,'Internal Staffing Calculator'!E$8:E23500,0)), "Not In Budget"),"")</f>
        <v/>
      </c>
      <c r="I12980" s="184"/>
      <c r="J12980" s="184"/>
      <c r="K12980" s="184"/>
      <c r="L12980" s="183"/>
    </row>
    <row r="12981">
      <c r="A12981" s="454"/>
      <c r="B12981" s="927"/>
      <c r="C12981" s="580"/>
      <c r="D12981" s="939"/>
      <c r="E12981" s="940"/>
      <c r="F12981" s="941"/>
      <c r="G12981" s="937" t="str">
        <f t="array" ref="G12981">xlookup(F12981,'Internal Staffing Calculator'!E:E,'Internal Staffing Calculator'!C:C,"")</f>
        <v/>
      </c>
      <c r="H12981" s="932" t="str">
        <f t="array" ref="H12981">if(F12981&lt;&gt;"", iferror(index('Internal Staffing Calculator'!B$8:B23500,match(F12981,'Internal Staffing Calculator'!E$8:E23500,0)), "Not In Budget"),"")</f>
        <v/>
      </c>
      <c r="I12981" s="184"/>
      <c r="J12981" s="184"/>
      <c r="K12981" s="184"/>
      <c r="L12981" s="183"/>
    </row>
    <row r="12982">
      <c r="A12982" s="454"/>
      <c r="B12982" s="927"/>
      <c r="C12982" s="580"/>
      <c r="D12982" s="939"/>
      <c r="E12982" s="940"/>
      <c r="F12982" s="941"/>
      <c r="G12982" s="937" t="str">
        <f t="array" ref="G12982">xlookup(F12982,'Internal Staffing Calculator'!E:E,'Internal Staffing Calculator'!C:C,"")</f>
        <v/>
      </c>
      <c r="H12982" s="932" t="str">
        <f t="array" ref="H12982">if(F12982&lt;&gt;"", iferror(index('Internal Staffing Calculator'!B$8:B23500,match(F12982,'Internal Staffing Calculator'!E$8:E23500,0)), "Not In Budget"),"")</f>
        <v/>
      </c>
      <c r="I12982" s="184"/>
      <c r="J12982" s="184"/>
      <c r="K12982" s="184"/>
      <c r="L12982" s="183"/>
    </row>
    <row r="12983">
      <c r="A12983" s="454"/>
      <c r="B12983" s="927"/>
      <c r="C12983" s="580"/>
      <c r="D12983" s="939"/>
      <c r="E12983" s="940"/>
      <c r="F12983" s="941"/>
      <c r="G12983" s="937" t="str">
        <f t="array" ref="G12983">xlookup(F12983,'Internal Staffing Calculator'!E:E,'Internal Staffing Calculator'!C:C,"")</f>
        <v/>
      </c>
      <c r="H12983" s="932" t="str">
        <f t="array" ref="H12983">if(F12983&lt;&gt;"", iferror(index('Internal Staffing Calculator'!B$8:B23500,match(F12983,'Internal Staffing Calculator'!E$8:E23500,0)), "Not In Budget"),"")</f>
        <v/>
      </c>
      <c r="I12983" s="184"/>
      <c r="J12983" s="184"/>
      <c r="K12983" s="184"/>
      <c r="L12983" s="183"/>
    </row>
    <row r="12984">
      <c r="A12984" s="454"/>
      <c r="B12984" s="927"/>
      <c r="C12984" s="580"/>
      <c r="D12984" s="939"/>
      <c r="E12984" s="940"/>
      <c r="F12984" s="941"/>
      <c r="G12984" s="937" t="str">
        <f t="array" ref="G12984">xlookup(F12984,'Internal Staffing Calculator'!E:E,'Internal Staffing Calculator'!C:C,"")</f>
        <v/>
      </c>
      <c r="H12984" s="932" t="str">
        <f t="array" ref="H12984">if(F12984&lt;&gt;"", iferror(index('Internal Staffing Calculator'!B$8:B23500,match(F12984,'Internal Staffing Calculator'!E$8:E23500,0)), "Not In Budget"),"")</f>
        <v/>
      </c>
      <c r="I12984" s="184"/>
      <c r="J12984" s="184"/>
      <c r="K12984" s="184"/>
      <c r="L12984" s="183"/>
    </row>
    <row r="12985">
      <c r="A12985" s="454"/>
      <c r="B12985" s="927"/>
      <c r="C12985" s="580"/>
      <c r="D12985" s="939"/>
      <c r="E12985" s="940"/>
      <c r="F12985" s="941"/>
      <c r="G12985" s="937" t="str">
        <f t="array" ref="G12985">xlookup(F12985,'Internal Staffing Calculator'!E:E,'Internal Staffing Calculator'!C:C,"")</f>
        <v/>
      </c>
      <c r="H12985" s="932" t="str">
        <f t="array" ref="H12985">if(F12985&lt;&gt;"", iferror(index('Internal Staffing Calculator'!B$8:B23500,match(F12985,'Internal Staffing Calculator'!E$8:E23500,0)), "Not In Budget"),"")</f>
        <v/>
      </c>
      <c r="I12985" s="184"/>
      <c r="J12985" s="184"/>
      <c r="K12985" s="184"/>
      <c r="L12985" s="183"/>
    </row>
    <row r="12986">
      <c r="A12986" s="454"/>
      <c r="B12986" s="927"/>
      <c r="C12986" s="580"/>
      <c r="D12986" s="939"/>
      <c r="E12986" s="940"/>
      <c r="F12986" s="941"/>
      <c r="G12986" s="937" t="str">
        <f t="array" ref="G12986">xlookup(F12986,'Internal Staffing Calculator'!E:E,'Internal Staffing Calculator'!C:C,"")</f>
        <v/>
      </c>
      <c r="H12986" s="932" t="str">
        <f t="array" ref="H12986">if(F12986&lt;&gt;"", iferror(index('Internal Staffing Calculator'!B$8:B23500,match(F12986,'Internal Staffing Calculator'!E$8:E23500,0)), "Not In Budget"),"")</f>
        <v/>
      </c>
      <c r="I12986" s="184"/>
      <c r="J12986" s="184"/>
      <c r="K12986" s="184"/>
      <c r="L12986" s="183"/>
    </row>
    <row r="12987">
      <c r="A12987" s="454"/>
      <c r="B12987" s="927"/>
      <c r="C12987" s="580"/>
      <c r="D12987" s="939"/>
      <c r="E12987" s="940"/>
      <c r="F12987" s="941"/>
      <c r="G12987" s="937" t="str">
        <f t="array" ref="G12987">xlookup(F12987,'Internal Staffing Calculator'!E:E,'Internal Staffing Calculator'!C:C,"")</f>
        <v/>
      </c>
      <c r="H12987" s="932" t="str">
        <f t="array" ref="H12987">if(F12987&lt;&gt;"", iferror(index('Internal Staffing Calculator'!B$8:B23500,match(F12987,'Internal Staffing Calculator'!E$8:E23500,0)), "Not In Budget"),"")</f>
        <v/>
      </c>
      <c r="I12987" s="184"/>
      <c r="J12987" s="184"/>
      <c r="K12987" s="184"/>
      <c r="L12987" s="183"/>
    </row>
    <row r="12988">
      <c r="A12988" s="454"/>
      <c r="B12988" s="927"/>
      <c r="C12988" s="580"/>
      <c r="D12988" s="939"/>
      <c r="E12988" s="940"/>
      <c r="F12988" s="941"/>
      <c r="G12988" s="937" t="str">
        <f t="array" ref="G12988">xlookup(F12988,'Internal Staffing Calculator'!E:E,'Internal Staffing Calculator'!C:C,"")</f>
        <v/>
      </c>
      <c r="H12988" s="932" t="str">
        <f t="array" ref="H12988">if(F12988&lt;&gt;"", iferror(index('Internal Staffing Calculator'!B$8:B23500,match(F12988,'Internal Staffing Calculator'!E$8:E23500,0)), "Not In Budget"),"")</f>
        <v/>
      </c>
      <c r="I12988" s="184"/>
      <c r="J12988" s="184"/>
      <c r="K12988" s="184"/>
      <c r="L12988" s="183"/>
    </row>
    <row r="12989">
      <c r="A12989" s="454"/>
      <c r="B12989" s="927"/>
      <c r="C12989" s="580"/>
      <c r="D12989" s="939"/>
      <c r="E12989" s="940"/>
      <c r="F12989" s="941"/>
      <c r="G12989" s="937" t="str">
        <f t="array" ref="G12989">xlookup(F12989,'Internal Staffing Calculator'!E:E,'Internal Staffing Calculator'!C:C,"")</f>
        <v/>
      </c>
      <c r="H12989" s="932" t="str">
        <f t="array" ref="H12989">if(F12989&lt;&gt;"", iferror(index('Internal Staffing Calculator'!B$8:B23500,match(F12989,'Internal Staffing Calculator'!E$8:E23500,0)), "Not In Budget"),"")</f>
        <v/>
      </c>
      <c r="I12989" s="184"/>
      <c r="J12989" s="184"/>
      <c r="K12989" s="184"/>
      <c r="L12989" s="183"/>
    </row>
    <row r="12990">
      <c r="A12990" s="454"/>
      <c r="B12990" s="927"/>
      <c r="C12990" s="580"/>
      <c r="D12990" s="939"/>
      <c r="E12990" s="940"/>
      <c r="F12990" s="941"/>
      <c r="G12990" s="937" t="str">
        <f t="array" ref="G12990">xlookup(F12990,'Internal Staffing Calculator'!E:E,'Internal Staffing Calculator'!C:C,"")</f>
        <v/>
      </c>
      <c r="H12990" s="932" t="str">
        <f t="array" ref="H12990">if(F12990&lt;&gt;"", iferror(index('Internal Staffing Calculator'!B$8:B23500,match(F12990,'Internal Staffing Calculator'!E$8:E23500,0)), "Not In Budget"),"")</f>
        <v/>
      </c>
      <c r="I12990" s="184"/>
      <c r="J12990" s="184"/>
      <c r="K12990" s="184"/>
      <c r="L12990" s="183"/>
    </row>
    <row r="12991">
      <c r="A12991" s="454"/>
      <c r="B12991" s="927"/>
      <c r="C12991" s="580"/>
      <c r="D12991" s="939"/>
      <c r="E12991" s="940"/>
      <c r="F12991" s="941"/>
      <c r="G12991" s="937" t="str">
        <f t="array" ref="G12991">xlookup(F12991,'Internal Staffing Calculator'!E:E,'Internal Staffing Calculator'!C:C,"")</f>
        <v/>
      </c>
      <c r="H12991" s="932" t="str">
        <f t="array" ref="H12991">if(F12991&lt;&gt;"", iferror(index('Internal Staffing Calculator'!B$8:B23500,match(F12991,'Internal Staffing Calculator'!E$8:E23500,0)), "Not In Budget"),"")</f>
        <v/>
      </c>
      <c r="I12991" s="184"/>
      <c r="J12991" s="184"/>
      <c r="K12991" s="184"/>
      <c r="L12991" s="183"/>
    </row>
    <row r="12992">
      <c r="A12992" s="454"/>
      <c r="B12992" s="927"/>
      <c r="C12992" s="580"/>
      <c r="D12992" s="939"/>
      <c r="E12992" s="940"/>
      <c r="F12992" s="941"/>
      <c r="G12992" s="937" t="str">
        <f t="array" ref="G12992">xlookup(F12992,'Internal Staffing Calculator'!E:E,'Internal Staffing Calculator'!C:C,"")</f>
        <v/>
      </c>
      <c r="H12992" s="932" t="str">
        <f t="array" ref="H12992">if(F12992&lt;&gt;"", iferror(index('Internal Staffing Calculator'!B$8:B23500,match(F12992,'Internal Staffing Calculator'!E$8:E23500,0)), "Not In Budget"),"")</f>
        <v/>
      </c>
      <c r="I12992" s="184"/>
      <c r="J12992" s="184"/>
      <c r="K12992" s="184"/>
      <c r="L12992" s="183"/>
    </row>
    <row r="12993">
      <c r="A12993" s="454"/>
      <c r="B12993" s="927"/>
      <c r="C12993" s="580"/>
      <c r="D12993" s="939"/>
      <c r="E12993" s="940"/>
      <c r="F12993" s="941"/>
      <c r="G12993" s="937" t="str">
        <f t="array" ref="G12993">xlookup(F12993,'Internal Staffing Calculator'!E:E,'Internal Staffing Calculator'!C:C,"")</f>
        <v/>
      </c>
      <c r="H12993" s="932" t="str">
        <f t="array" ref="H12993">if(F12993&lt;&gt;"", iferror(index('Internal Staffing Calculator'!B$8:B23500,match(F12993,'Internal Staffing Calculator'!E$8:E23500,0)), "Not In Budget"),"")</f>
        <v/>
      </c>
      <c r="I12993" s="184"/>
      <c r="J12993" s="184"/>
      <c r="K12993" s="184"/>
      <c r="L12993" s="183"/>
    </row>
    <row r="12994">
      <c r="A12994" s="454"/>
      <c r="B12994" s="927"/>
      <c r="C12994" s="580"/>
      <c r="D12994" s="939"/>
      <c r="E12994" s="940"/>
      <c r="F12994" s="941"/>
      <c r="G12994" s="937" t="str">
        <f t="array" ref="G12994">xlookup(F12994,'Internal Staffing Calculator'!E:E,'Internal Staffing Calculator'!C:C,"")</f>
        <v/>
      </c>
      <c r="H12994" s="932" t="str">
        <f t="array" ref="H12994">if(F12994&lt;&gt;"", iferror(index('Internal Staffing Calculator'!B$8:B23500,match(F12994,'Internal Staffing Calculator'!E$8:E23500,0)), "Not In Budget"),"")</f>
        <v/>
      </c>
      <c r="I12994" s="184"/>
      <c r="J12994" s="184"/>
      <c r="K12994" s="184"/>
      <c r="L12994" s="183"/>
    </row>
    <row r="12995">
      <c r="A12995" s="454"/>
      <c r="B12995" s="927"/>
      <c r="C12995" s="580"/>
      <c r="D12995" s="939"/>
      <c r="E12995" s="940"/>
      <c r="F12995" s="941"/>
      <c r="G12995" s="937" t="str">
        <f t="array" ref="G12995">xlookup(F12995,'Internal Staffing Calculator'!E:E,'Internal Staffing Calculator'!C:C,"")</f>
        <v/>
      </c>
      <c r="H12995" s="932" t="str">
        <f t="array" ref="H12995">if(F12995&lt;&gt;"", iferror(index('Internal Staffing Calculator'!B$8:B23500,match(F12995,'Internal Staffing Calculator'!E$8:E23500,0)), "Not In Budget"),"")</f>
        <v/>
      </c>
      <c r="I12995" s="184"/>
      <c r="J12995" s="184"/>
      <c r="K12995" s="184"/>
      <c r="L12995" s="183"/>
    </row>
    <row r="12996">
      <c r="A12996" s="454"/>
      <c r="B12996" s="927"/>
      <c r="C12996" s="580"/>
      <c r="D12996" s="939"/>
      <c r="E12996" s="940"/>
      <c r="F12996" s="941"/>
      <c r="G12996" s="937" t="str">
        <f t="array" ref="G12996">xlookup(F12996,'Internal Staffing Calculator'!E:E,'Internal Staffing Calculator'!C:C,"")</f>
        <v/>
      </c>
      <c r="H12996" s="932" t="str">
        <f t="array" ref="H12996">if(F12996&lt;&gt;"", iferror(index('Internal Staffing Calculator'!B$8:B23500,match(F12996,'Internal Staffing Calculator'!E$8:E23500,0)), "Not In Budget"),"")</f>
        <v/>
      </c>
      <c r="I12996" s="184"/>
      <c r="J12996" s="184"/>
      <c r="K12996" s="184"/>
      <c r="L12996" s="183"/>
    </row>
    <row r="12997">
      <c r="A12997" s="454"/>
      <c r="B12997" s="927"/>
      <c r="C12997" s="580"/>
      <c r="D12997" s="939"/>
      <c r="E12997" s="940"/>
      <c r="F12997" s="941"/>
      <c r="G12997" s="937" t="str">
        <f t="array" ref="G12997">xlookup(F12997,'Internal Staffing Calculator'!E:E,'Internal Staffing Calculator'!C:C,"")</f>
        <v/>
      </c>
      <c r="H12997" s="932" t="str">
        <f t="array" ref="H12997">if(F12997&lt;&gt;"", iferror(index('Internal Staffing Calculator'!B$8:B23500,match(F12997,'Internal Staffing Calculator'!E$8:E23500,0)), "Not In Budget"),"")</f>
        <v/>
      </c>
      <c r="I12997" s="184"/>
      <c r="J12997" s="184"/>
      <c r="K12997" s="184"/>
      <c r="L12997" s="183"/>
    </row>
    <row r="12998">
      <c r="A12998" s="454"/>
      <c r="B12998" s="927"/>
      <c r="C12998" s="580"/>
      <c r="D12998" s="939"/>
      <c r="E12998" s="940"/>
      <c r="F12998" s="941"/>
      <c r="G12998" s="937" t="str">
        <f t="array" ref="G12998">xlookup(F12998,'Internal Staffing Calculator'!E:E,'Internal Staffing Calculator'!C:C,"")</f>
        <v/>
      </c>
      <c r="H12998" s="932" t="str">
        <f t="array" ref="H12998">if(F12998&lt;&gt;"", iferror(index('Internal Staffing Calculator'!B$8:B23500,match(F12998,'Internal Staffing Calculator'!E$8:E23500,0)), "Not In Budget"),"")</f>
        <v/>
      </c>
      <c r="I12998" s="184"/>
      <c r="J12998" s="184"/>
      <c r="K12998" s="184"/>
      <c r="L12998" s="183"/>
    </row>
    <row r="12999">
      <c r="A12999" s="454"/>
      <c r="B12999" s="927"/>
      <c r="C12999" s="580"/>
      <c r="D12999" s="939"/>
      <c r="E12999" s="940"/>
      <c r="F12999" s="941"/>
      <c r="G12999" s="937" t="str">
        <f t="array" ref="G12999">xlookup(F12999,'Internal Staffing Calculator'!E:E,'Internal Staffing Calculator'!C:C,"")</f>
        <v/>
      </c>
      <c r="H12999" s="932" t="str">
        <f t="array" ref="H12999">if(F12999&lt;&gt;"", iferror(index('Internal Staffing Calculator'!B$8:B23500,match(F12999,'Internal Staffing Calculator'!E$8:E23500,0)), "Not In Budget"),"")</f>
        <v/>
      </c>
      <c r="I12999" s="184"/>
      <c r="J12999" s="184"/>
      <c r="K12999" s="184"/>
      <c r="L12999" s="183"/>
    </row>
    <row r="13000">
      <c r="A13000" s="454"/>
      <c r="B13000" s="927"/>
      <c r="C13000" s="580"/>
      <c r="D13000" s="939"/>
      <c r="E13000" s="940"/>
      <c r="F13000" s="941"/>
      <c r="G13000" s="937" t="str">
        <f t="array" ref="G13000">xlookup(F13000,'Internal Staffing Calculator'!E:E,'Internal Staffing Calculator'!C:C,"")</f>
        <v/>
      </c>
      <c r="H13000" s="932" t="str">
        <f t="array" ref="H13000">if(F13000&lt;&gt;"", iferror(index('Internal Staffing Calculator'!B$8:B23500,match(F13000,'Internal Staffing Calculator'!E$8:E23500,0)), "Not In Budget"),"")</f>
        <v/>
      </c>
      <c r="I13000" s="184"/>
      <c r="J13000" s="184"/>
      <c r="K13000" s="184"/>
      <c r="L13000" s="183"/>
    </row>
    <row r="13001">
      <c r="A13001" s="454"/>
      <c r="B13001" s="927"/>
      <c r="C13001" s="580"/>
      <c r="D13001" s="939"/>
      <c r="E13001" s="940"/>
      <c r="F13001" s="941"/>
      <c r="G13001" s="937" t="str">
        <f t="array" ref="G13001">xlookup(F13001,'Internal Staffing Calculator'!E:E,'Internal Staffing Calculator'!C:C,"")</f>
        <v/>
      </c>
      <c r="H13001" s="932" t="str">
        <f t="array" ref="H13001">if(F13001&lt;&gt;"", iferror(index('Internal Staffing Calculator'!B$8:B23500,match(F13001,'Internal Staffing Calculator'!E$8:E23500,0)), "Not In Budget"),"")</f>
        <v/>
      </c>
      <c r="I13001" s="184"/>
      <c r="J13001" s="184"/>
      <c r="K13001" s="184"/>
      <c r="L13001" s="183"/>
    </row>
    <row r="13002">
      <c r="A13002" s="454"/>
      <c r="B13002" s="927"/>
      <c r="C13002" s="580"/>
      <c r="D13002" s="939"/>
      <c r="E13002" s="940"/>
      <c r="F13002" s="941"/>
      <c r="G13002" s="937" t="str">
        <f t="array" ref="G13002">xlookup(F13002,'Internal Staffing Calculator'!E:E,'Internal Staffing Calculator'!C:C,"")</f>
        <v/>
      </c>
      <c r="H13002" s="932" t="str">
        <f t="array" ref="H13002">if(F13002&lt;&gt;"", iferror(index('Internal Staffing Calculator'!B$8:B23500,match(F13002,'Internal Staffing Calculator'!E$8:E23500,0)), "Not In Budget"),"")</f>
        <v/>
      </c>
      <c r="I13002" s="184"/>
      <c r="J13002" s="184"/>
      <c r="K13002" s="184"/>
      <c r="L13002" s="183"/>
    </row>
    <row r="13003">
      <c r="A13003" s="454"/>
      <c r="B13003" s="927"/>
      <c r="C13003" s="580"/>
      <c r="D13003" s="939"/>
      <c r="E13003" s="940"/>
      <c r="F13003" s="941"/>
      <c r="G13003" s="937" t="str">
        <f t="array" ref="G13003">xlookup(F13003,'Internal Staffing Calculator'!E:E,'Internal Staffing Calculator'!C:C,"")</f>
        <v/>
      </c>
      <c r="H13003" s="932" t="str">
        <f t="array" ref="H13003">if(F13003&lt;&gt;"", iferror(index('Internal Staffing Calculator'!B$8:B23500,match(F13003,'Internal Staffing Calculator'!E$8:E23500,0)), "Not In Budget"),"")</f>
        <v/>
      </c>
      <c r="I13003" s="184"/>
      <c r="J13003" s="184"/>
      <c r="K13003" s="184"/>
      <c r="L13003" s="183"/>
    </row>
    <row r="13004">
      <c r="A13004" s="454"/>
      <c r="B13004" s="927"/>
      <c r="C13004" s="580"/>
      <c r="D13004" s="939"/>
      <c r="E13004" s="940"/>
      <c r="F13004" s="941"/>
      <c r="G13004" s="937" t="str">
        <f t="array" ref="G13004">xlookup(F13004,'Internal Staffing Calculator'!E:E,'Internal Staffing Calculator'!C:C,"")</f>
        <v/>
      </c>
      <c r="H13004" s="932" t="str">
        <f t="array" ref="H13004">if(F13004&lt;&gt;"", iferror(index('Internal Staffing Calculator'!B$8:B23500,match(F13004,'Internal Staffing Calculator'!E$8:E23500,0)), "Not In Budget"),"")</f>
        <v/>
      </c>
      <c r="I13004" s="184"/>
      <c r="J13004" s="184"/>
      <c r="K13004" s="184"/>
      <c r="L13004" s="183"/>
    </row>
    <row r="13005">
      <c r="A13005" s="454"/>
      <c r="B13005" s="927"/>
      <c r="C13005" s="580"/>
      <c r="D13005" s="939"/>
      <c r="E13005" s="940"/>
      <c r="F13005" s="941"/>
      <c r="G13005" s="937" t="str">
        <f t="array" ref="G13005">xlookup(F13005,'Internal Staffing Calculator'!E:E,'Internal Staffing Calculator'!C:C,"")</f>
        <v/>
      </c>
      <c r="H13005" s="932" t="str">
        <f t="array" ref="H13005">if(F13005&lt;&gt;"", iferror(index('Internal Staffing Calculator'!B$8:B23500,match(F13005,'Internal Staffing Calculator'!E$8:E23500,0)), "Not In Budget"),"")</f>
        <v/>
      </c>
      <c r="I13005" s="184"/>
      <c r="J13005" s="184"/>
      <c r="K13005" s="184"/>
      <c r="L13005" s="183"/>
    </row>
    <row r="13006">
      <c r="A13006" s="454"/>
      <c r="B13006" s="927"/>
      <c r="C13006" s="580"/>
      <c r="D13006" s="939"/>
      <c r="E13006" s="940"/>
      <c r="F13006" s="941"/>
      <c r="G13006" s="937" t="str">
        <f t="array" ref="G13006">xlookup(F13006,'Internal Staffing Calculator'!E:E,'Internal Staffing Calculator'!C:C,"")</f>
        <v/>
      </c>
      <c r="H13006" s="932" t="str">
        <f t="array" ref="H13006">if(F13006&lt;&gt;"", iferror(index('Internal Staffing Calculator'!B$8:B23500,match(F13006,'Internal Staffing Calculator'!E$8:E23500,0)), "Not In Budget"),"")</f>
        <v/>
      </c>
      <c r="I13006" s="184"/>
      <c r="J13006" s="184"/>
      <c r="K13006" s="184"/>
      <c r="L13006" s="183"/>
    </row>
    <row r="13007">
      <c r="A13007" s="454"/>
      <c r="B13007" s="927"/>
      <c r="C13007" s="580"/>
      <c r="D13007" s="939"/>
      <c r="E13007" s="940"/>
      <c r="F13007" s="941"/>
      <c r="G13007" s="937" t="str">
        <f t="array" ref="G13007">xlookup(F13007,'Internal Staffing Calculator'!E:E,'Internal Staffing Calculator'!C:C,"")</f>
        <v/>
      </c>
      <c r="H13007" s="932" t="str">
        <f t="array" ref="H13007">if(F13007&lt;&gt;"", iferror(index('Internal Staffing Calculator'!B$8:B23500,match(F13007,'Internal Staffing Calculator'!E$8:E23500,0)), "Not In Budget"),"")</f>
        <v/>
      </c>
      <c r="I13007" s="184"/>
      <c r="J13007" s="184"/>
      <c r="K13007" s="184"/>
      <c r="L13007" s="183"/>
    </row>
    <row r="13008">
      <c r="A13008" s="454"/>
      <c r="B13008" s="927"/>
      <c r="C13008" s="580"/>
      <c r="D13008" s="939"/>
      <c r="E13008" s="940"/>
      <c r="F13008" s="941"/>
      <c r="G13008" s="937" t="str">
        <f t="array" ref="G13008">xlookup(F13008,'Internal Staffing Calculator'!E:E,'Internal Staffing Calculator'!C:C,"")</f>
        <v/>
      </c>
      <c r="H13008" s="932" t="str">
        <f t="array" ref="H13008">if(F13008&lt;&gt;"", iferror(index('Internal Staffing Calculator'!B$8:B23500,match(F13008,'Internal Staffing Calculator'!E$8:E23500,0)), "Not In Budget"),"")</f>
        <v/>
      </c>
      <c r="I13008" s="184"/>
      <c r="J13008" s="184"/>
      <c r="K13008" s="184"/>
      <c r="L13008" s="183"/>
    </row>
    <row r="13009">
      <c r="A13009" s="454"/>
      <c r="B13009" s="927"/>
      <c r="C13009" s="580"/>
      <c r="D13009" s="939"/>
      <c r="E13009" s="940"/>
      <c r="F13009" s="941"/>
      <c r="G13009" s="937" t="str">
        <f t="array" ref="G13009">xlookup(F13009,'Internal Staffing Calculator'!E:E,'Internal Staffing Calculator'!C:C,"")</f>
        <v/>
      </c>
      <c r="H13009" s="932" t="str">
        <f t="array" ref="H13009">if(F13009&lt;&gt;"", iferror(index('Internal Staffing Calculator'!B$8:B23500,match(F13009,'Internal Staffing Calculator'!E$8:E23500,0)), "Not In Budget"),"")</f>
        <v/>
      </c>
      <c r="I13009" s="184"/>
      <c r="J13009" s="184"/>
      <c r="K13009" s="184"/>
      <c r="L13009" s="183"/>
    </row>
    <row r="13010">
      <c r="A13010" s="454"/>
      <c r="B13010" s="927"/>
      <c r="C13010" s="580"/>
      <c r="D13010" s="939"/>
      <c r="E13010" s="940"/>
      <c r="F13010" s="941"/>
      <c r="G13010" s="937" t="str">
        <f t="array" ref="G13010">xlookup(F13010,'Internal Staffing Calculator'!E:E,'Internal Staffing Calculator'!C:C,"")</f>
        <v/>
      </c>
      <c r="H13010" s="932" t="str">
        <f t="array" ref="H13010">if(F13010&lt;&gt;"", iferror(index('Internal Staffing Calculator'!B$8:B23500,match(F13010,'Internal Staffing Calculator'!E$8:E23500,0)), "Not In Budget"),"")</f>
        <v/>
      </c>
      <c r="I13010" s="184"/>
      <c r="J13010" s="184"/>
      <c r="K13010" s="184"/>
      <c r="L13010" s="183"/>
    </row>
    <row r="13011">
      <c r="A13011" s="454"/>
      <c r="B13011" s="927"/>
      <c r="C13011" s="580"/>
      <c r="D13011" s="939"/>
      <c r="E13011" s="940"/>
      <c r="F13011" s="941"/>
      <c r="G13011" s="937" t="str">
        <f t="array" ref="G13011">xlookup(F13011,'Internal Staffing Calculator'!E:E,'Internal Staffing Calculator'!C:C,"")</f>
        <v/>
      </c>
      <c r="H13011" s="932" t="str">
        <f t="array" ref="H13011">if(F13011&lt;&gt;"", iferror(index('Internal Staffing Calculator'!B$8:B23500,match(F13011,'Internal Staffing Calculator'!E$8:E23500,0)), "Not In Budget"),"")</f>
        <v/>
      </c>
      <c r="I13011" s="184"/>
      <c r="J13011" s="184"/>
      <c r="K13011" s="184"/>
      <c r="L13011" s="183"/>
    </row>
    <row r="13012">
      <c r="A13012" s="454"/>
      <c r="B13012" s="927"/>
      <c r="C13012" s="580"/>
      <c r="D13012" s="939"/>
      <c r="E13012" s="940"/>
      <c r="F13012" s="941"/>
      <c r="G13012" s="937" t="str">
        <f t="array" ref="G13012">xlookup(F13012,'Internal Staffing Calculator'!E:E,'Internal Staffing Calculator'!C:C,"")</f>
        <v/>
      </c>
      <c r="H13012" s="932" t="str">
        <f t="array" ref="H13012">if(F13012&lt;&gt;"", iferror(index('Internal Staffing Calculator'!B$8:B23500,match(F13012,'Internal Staffing Calculator'!E$8:E23500,0)), "Not In Budget"),"")</f>
        <v/>
      </c>
      <c r="I13012" s="184"/>
      <c r="J13012" s="184"/>
      <c r="K13012" s="184"/>
      <c r="L13012" s="183"/>
    </row>
    <row r="13013">
      <c r="A13013" s="454"/>
      <c r="B13013" s="927"/>
      <c r="C13013" s="580"/>
      <c r="D13013" s="939"/>
      <c r="E13013" s="940"/>
      <c r="F13013" s="941"/>
      <c r="G13013" s="937" t="str">
        <f t="array" ref="G13013">xlookup(F13013,'Internal Staffing Calculator'!E:E,'Internal Staffing Calculator'!C:C,"")</f>
        <v/>
      </c>
      <c r="H13013" s="932" t="str">
        <f t="array" ref="H13013">if(F13013&lt;&gt;"", iferror(index('Internal Staffing Calculator'!B$8:B23500,match(F13013,'Internal Staffing Calculator'!E$8:E23500,0)), "Not In Budget"),"")</f>
        <v/>
      </c>
      <c r="I13013" s="184"/>
      <c r="J13013" s="184"/>
      <c r="K13013" s="184"/>
      <c r="L13013" s="183"/>
    </row>
    <row r="13014">
      <c r="A13014" s="454"/>
      <c r="B13014" s="927"/>
      <c r="C13014" s="580"/>
      <c r="D13014" s="939"/>
      <c r="E13014" s="940"/>
      <c r="F13014" s="941"/>
      <c r="G13014" s="937" t="str">
        <f t="array" ref="G13014">xlookup(F13014,'Internal Staffing Calculator'!E:E,'Internal Staffing Calculator'!C:C,"")</f>
        <v/>
      </c>
      <c r="H13014" s="932" t="str">
        <f t="array" ref="H13014">if(F13014&lt;&gt;"", iferror(index('Internal Staffing Calculator'!B$8:B23500,match(F13014,'Internal Staffing Calculator'!E$8:E23500,0)), "Not In Budget"),"")</f>
        <v/>
      </c>
      <c r="I13014" s="184"/>
      <c r="J13014" s="184"/>
      <c r="K13014" s="184"/>
      <c r="L13014" s="183"/>
    </row>
    <row r="13015">
      <c r="A13015" s="454"/>
      <c r="B13015" s="927"/>
      <c r="C13015" s="580"/>
      <c r="D13015" s="939"/>
      <c r="E13015" s="940"/>
      <c r="F13015" s="941"/>
      <c r="G13015" s="937" t="str">
        <f t="array" ref="G13015">xlookup(F13015,'Internal Staffing Calculator'!E:E,'Internal Staffing Calculator'!C:C,"")</f>
        <v/>
      </c>
      <c r="H13015" s="932" t="str">
        <f t="array" ref="H13015">if(F13015&lt;&gt;"", iferror(index('Internal Staffing Calculator'!B$8:B23500,match(F13015,'Internal Staffing Calculator'!E$8:E23500,0)), "Not In Budget"),"")</f>
        <v/>
      </c>
      <c r="I13015" s="184"/>
      <c r="J13015" s="184"/>
      <c r="K13015" s="184"/>
      <c r="L13015" s="183"/>
    </row>
    <row r="13016">
      <c r="A13016" s="454"/>
      <c r="B13016" s="927"/>
      <c r="C13016" s="580"/>
      <c r="D13016" s="939"/>
      <c r="E13016" s="940"/>
      <c r="F13016" s="941"/>
      <c r="G13016" s="937" t="str">
        <f t="array" ref="G13016">xlookup(F13016,'Internal Staffing Calculator'!E:E,'Internal Staffing Calculator'!C:C,"")</f>
        <v/>
      </c>
      <c r="H13016" s="932" t="str">
        <f t="array" ref="H13016">if(F13016&lt;&gt;"", iferror(index('Internal Staffing Calculator'!B$8:B23500,match(F13016,'Internal Staffing Calculator'!E$8:E23500,0)), "Not In Budget"),"")</f>
        <v/>
      </c>
      <c r="I13016" s="184"/>
      <c r="J13016" s="184"/>
      <c r="K13016" s="184"/>
      <c r="L13016" s="183"/>
    </row>
    <row r="13017">
      <c r="A13017" s="454"/>
      <c r="B13017" s="927"/>
      <c r="C13017" s="580"/>
      <c r="D13017" s="939"/>
      <c r="E13017" s="940"/>
      <c r="F13017" s="941"/>
      <c r="G13017" s="937" t="str">
        <f t="array" ref="G13017">xlookup(F13017,'Internal Staffing Calculator'!E:E,'Internal Staffing Calculator'!C:C,"")</f>
        <v/>
      </c>
      <c r="H13017" s="932" t="str">
        <f t="array" ref="H13017">if(F13017&lt;&gt;"", iferror(index('Internal Staffing Calculator'!B$8:B23500,match(F13017,'Internal Staffing Calculator'!E$8:E23500,0)), "Not In Budget"),"")</f>
        <v/>
      </c>
      <c r="I13017" s="184"/>
      <c r="J13017" s="184"/>
      <c r="K13017" s="184"/>
      <c r="L13017" s="183"/>
    </row>
    <row r="13018">
      <c r="A13018" s="454"/>
      <c r="B13018" s="927"/>
      <c r="C13018" s="580"/>
      <c r="D13018" s="939"/>
      <c r="E13018" s="940"/>
      <c r="F13018" s="941"/>
      <c r="G13018" s="937" t="str">
        <f t="array" ref="G13018">xlookup(F13018,'Internal Staffing Calculator'!E:E,'Internal Staffing Calculator'!C:C,"")</f>
        <v/>
      </c>
      <c r="H13018" s="932" t="str">
        <f t="array" ref="H13018">if(F13018&lt;&gt;"", iferror(index('Internal Staffing Calculator'!B$8:B23500,match(F13018,'Internal Staffing Calculator'!E$8:E23500,0)), "Not In Budget"),"")</f>
        <v/>
      </c>
      <c r="I13018" s="184"/>
      <c r="J13018" s="184"/>
      <c r="K13018" s="184"/>
      <c r="L13018" s="183"/>
    </row>
    <row r="13019">
      <c r="A13019" s="454"/>
      <c r="B13019" s="927"/>
      <c r="C13019" s="580"/>
      <c r="D13019" s="939"/>
      <c r="E13019" s="940"/>
      <c r="F13019" s="941"/>
      <c r="G13019" s="937" t="str">
        <f t="array" ref="G13019">xlookup(F13019,'Internal Staffing Calculator'!E:E,'Internal Staffing Calculator'!C:C,"")</f>
        <v/>
      </c>
      <c r="H13019" s="932" t="str">
        <f t="array" ref="H13019">if(F13019&lt;&gt;"", iferror(index('Internal Staffing Calculator'!B$8:B23500,match(F13019,'Internal Staffing Calculator'!E$8:E23500,0)), "Not In Budget"),"")</f>
        <v/>
      </c>
      <c r="I13019" s="184"/>
      <c r="J13019" s="184"/>
      <c r="K13019" s="184"/>
      <c r="L13019" s="183"/>
    </row>
    <row r="13020">
      <c r="A13020" s="454"/>
      <c r="B13020" s="927"/>
      <c r="C13020" s="580"/>
      <c r="D13020" s="939"/>
      <c r="E13020" s="940"/>
      <c r="F13020" s="941"/>
      <c r="G13020" s="937" t="str">
        <f t="array" ref="G13020">xlookup(F13020,'Internal Staffing Calculator'!E:E,'Internal Staffing Calculator'!C:C,"")</f>
        <v/>
      </c>
      <c r="H13020" s="932" t="str">
        <f t="array" ref="H13020">if(F13020&lt;&gt;"", iferror(index('Internal Staffing Calculator'!B$8:B23500,match(F13020,'Internal Staffing Calculator'!E$8:E23500,0)), "Not In Budget"),"")</f>
        <v/>
      </c>
      <c r="I13020" s="184"/>
      <c r="J13020" s="184"/>
      <c r="K13020" s="184"/>
      <c r="L13020" s="183"/>
    </row>
    <row r="13021">
      <c r="A13021" s="454"/>
      <c r="B13021" s="927"/>
      <c r="C13021" s="580"/>
      <c r="D13021" s="939"/>
      <c r="E13021" s="940"/>
      <c r="F13021" s="941"/>
      <c r="G13021" s="937" t="str">
        <f t="array" ref="G13021">xlookup(F13021,'Internal Staffing Calculator'!E:E,'Internal Staffing Calculator'!C:C,"")</f>
        <v/>
      </c>
      <c r="H13021" s="932" t="str">
        <f t="array" ref="H13021">if(F13021&lt;&gt;"", iferror(index('Internal Staffing Calculator'!B$8:B23500,match(F13021,'Internal Staffing Calculator'!E$8:E23500,0)), "Not In Budget"),"")</f>
        <v/>
      </c>
      <c r="I13021" s="184"/>
      <c r="J13021" s="184"/>
      <c r="K13021" s="184"/>
      <c r="L13021" s="183"/>
    </row>
    <row r="13022">
      <c r="A13022" s="454"/>
      <c r="B13022" s="927"/>
      <c r="C13022" s="580"/>
      <c r="D13022" s="939"/>
      <c r="E13022" s="940"/>
      <c r="F13022" s="941"/>
      <c r="G13022" s="937" t="str">
        <f t="array" ref="G13022">xlookup(F13022,'Internal Staffing Calculator'!E:E,'Internal Staffing Calculator'!C:C,"")</f>
        <v/>
      </c>
      <c r="H13022" s="932" t="str">
        <f t="array" ref="H13022">if(F13022&lt;&gt;"", iferror(index('Internal Staffing Calculator'!B$8:B23500,match(F13022,'Internal Staffing Calculator'!E$8:E23500,0)), "Not In Budget"),"")</f>
        <v/>
      </c>
      <c r="I13022" s="184"/>
      <c r="J13022" s="184"/>
      <c r="K13022" s="184"/>
      <c r="L13022" s="183"/>
    </row>
    <row r="13023">
      <c r="A13023" s="454"/>
      <c r="B13023" s="927"/>
      <c r="C13023" s="580"/>
      <c r="D13023" s="939"/>
      <c r="E13023" s="940"/>
      <c r="F13023" s="941"/>
      <c r="G13023" s="937" t="str">
        <f t="array" ref="G13023">xlookup(F13023,'Internal Staffing Calculator'!E:E,'Internal Staffing Calculator'!C:C,"")</f>
        <v/>
      </c>
      <c r="H13023" s="932" t="str">
        <f t="array" ref="H13023">if(F13023&lt;&gt;"", iferror(index('Internal Staffing Calculator'!B$8:B23500,match(F13023,'Internal Staffing Calculator'!E$8:E23500,0)), "Not In Budget"),"")</f>
        <v/>
      </c>
      <c r="I13023" s="184"/>
      <c r="J13023" s="184"/>
      <c r="K13023" s="184"/>
      <c r="L13023" s="183"/>
    </row>
    <row r="13024">
      <c r="A13024" s="454"/>
      <c r="B13024" s="927"/>
      <c r="C13024" s="580"/>
      <c r="D13024" s="939"/>
      <c r="E13024" s="940"/>
      <c r="F13024" s="941"/>
      <c r="G13024" s="937" t="str">
        <f t="array" ref="G13024">xlookup(F13024,'Internal Staffing Calculator'!E:E,'Internal Staffing Calculator'!C:C,"")</f>
        <v/>
      </c>
      <c r="H13024" s="932" t="str">
        <f t="array" ref="H13024">if(F13024&lt;&gt;"", iferror(index('Internal Staffing Calculator'!B$8:B23500,match(F13024,'Internal Staffing Calculator'!E$8:E23500,0)), "Not In Budget"),"")</f>
        <v/>
      </c>
      <c r="I13024" s="184"/>
      <c r="J13024" s="184"/>
      <c r="K13024" s="184"/>
      <c r="L13024" s="183"/>
    </row>
    <row r="13025">
      <c r="A13025" s="454"/>
      <c r="B13025" s="927"/>
      <c r="C13025" s="580"/>
      <c r="D13025" s="939"/>
      <c r="E13025" s="940"/>
      <c r="F13025" s="941"/>
      <c r="G13025" s="937" t="str">
        <f t="array" ref="G13025">xlookup(F13025,'Internal Staffing Calculator'!E:E,'Internal Staffing Calculator'!C:C,"")</f>
        <v/>
      </c>
      <c r="H13025" s="932" t="str">
        <f t="array" ref="H13025">if(F13025&lt;&gt;"", iferror(index('Internal Staffing Calculator'!B$8:B23500,match(F13025,'Internal Staffing Calculator'!E$8:E23500,0)), "Not In Budget"),"")</f>
        <v/>
      </c>
      <c r="I13025" s="184"/>
      <c r="J13025" s="184"/>
      <c r="K13025" s="184"/>
      <c r="L13025" s="183"/>
    </row>
    <row r="13026">
      <c r="A13026" s="454"/>
      <c r="B13026" s="927"/>
      <c r="C13026" s="580"/>
      <c r="D13026" s="939"/>
      <c r="E13026" s="940"/>
      <c r="F13026" s="941"/>
      <c r="G13026" s="937" t="str">
        <f t="array" ref="G13026">xlookup(F13026,'Internal Staffing Calculator'!E:E,'Internal Staffing Calculator'!C:C,"")</f>
        <v/>
      </c>
      <c r="H13026" s="932" t="str">
        <f t="array" ref="H13026">if(F13026&lt;&gt;"", iferror(index('Internal Staffing Calculator'!B$8:B23500,match(F13026,'Internal Staffing Calculator'!E$8:E23500,0)), "Not In Budget"),"")</f>
        <v/>
      </c>
      <c r="I13026" s="184"/>
      <c r="J13026" s="184"/>
      <c r="K13026" s="184"/>
      <c r="L13026" s="183"/>
    </row>
    <row r="13027">
      <c r="A13027" s="454"/>
      <c r="B13027" s="927"/>
      <c r="C13027" s="580"/>
      <c r="D13027" s="939"/>
      <c r="E13027" s="940"/>
      <c r="F13027" s="941"/>
      <c r="G13027" s="937" t="str">
        <f t="array" ref="G13027">xlookup(F13027,'Internal Staffing Calculator'!E:E,'Internal Staffing Calculator'!C:C,"")</f>
        <v/>
      </c>
      <c r="H13027" s="932" t="str">
        <f t="array" ref="H13027">if(F13027&lt;&gt;"", iferror(index('Internal Staffing Calculator'!B$8:B23500,match(F13027,'Internal Staffing Calculator'!E$8:E23500,0)), "Not In Budget"),"")</f>
        <v/>
      </c>
      <c r="I13027" s="184"/>
      <c r="J13027" s="184"/>
      <c r="K13027" s="184"/>
      <c r="L13027" s="183"/>
    </row>
    <row r="13028">
      <c r="A13028" s="454"/>
      <c r="B13028" s="927"/>
      <c r="C13028" s="580"/>
      <c r="D13028" s="939"/>
      <c r="E13028" s="940"/>
      <c r="F13028" s="941"/>
      <c r="G13028" s="937" t="str">
        <f t="array" ref="G13028">xlookup(F13028,'Internal Staffing Calculator'!E:E,'Internal Staffing Calculator'!C:C,"")</f>
        <v/>
      </c>
      <c r="H13028" s="932" t="str">
        <f t="array" ref="H13028">if(F13028&lt;&gt;"", iferror(index('Internal Staffing Calculator'!B$8:B23500,match(F13028,'Internal Staffing Calculator'!E$8:E23500,0)), "Not In Budget"),"")</f>
        <v/>
      </c>
      <c r="I13028" s="184"/>
      <c r="J13028" s="184"/>
      <c r="K13028" s="184"/>
      <c r="L13028" s="183"/>
    </row>
    <row r="13029">
      <c r="A13029" s="454"/>
      <c r="B13029" s="927"/>
      <c r="C13029" s="580"/>
      <c r="D13029" s="939"/>
      <c r="E13029" s="940"/>
      <c r="F13029" s="941"/>
      <c r="G13029" s="937" t="str">
        <f t="array" ref="G13029">xlookup(F13029,'Internal Staffing Calculator'!E:E,'Internal Staffing Calculator'!C:C,"")</f>
        <v/>
      </c>
      <c r="H13029" s="932" t="str">
        <f t="array" ref="H13029">if(F13029&lt;&gt;"", iferror(index('Internal Staffing Calculator'!B$8:B23500,match(F13029,'Internal Staffing Calculator'!E$8:E23500,0)), "Not In Budget"),"")</f>
        <v/>
      </c>
      <c r="I13029" s="184"/>
      <c r="J13029" s="184"/>
      <c r="K13029" s="184"/>
      <c r="L13029" s="183"/>
    </row>
    <row r="13030">
      <c r="A13030" s="454"/>
      <c r="B13030" s="927"/>
      <c r="C13030" s="580"/>
      <c r="D13030" s="939"/>
      <c r="E13030" s="940"/>
      <c r="F13030" s="941"/>
      <c r="G13030" s="937" t="str">
        <f t="array" ref="G13030">xlookup(F13030,'Internal Staffing Calculator'!E:E,'Internal Staffing Calculator'!C:C,"")</f>
        <v/>
      </c>
      <c r="H13030" s="932" t="str">
        <f t="array" ref="H13030">if(F13030&lt;&gt;"", iferror(index('Internal Staffing Calculator'!B$8:B23500,match(F13030,'Internal Staffing Calculator'!E$8:E23500,0)), "Not In Budget"),"")</f>
        <v/>
      </c>
      <c r="I13030" s="184"/>
      <c r="J13030" s="184"/>
      <c r="K13030" s="184"/>
      <c r="L13030" s="183"/>
    </row>
    <row r="13031">
      <c r="A13031" s="454"/>
      <c r="B13031" s="927"/>
      <c r="C13031" s="580"/>
      <c r="D13031" s="939"/>
      <c r="E13031" s="940"/>
      <c r="F13031" s="941"/>
      <c r="G13031" s="937" t="str">
        <f t="array" ref="G13031">xlookup(F13031,'Internal Staffing Calculator'!E:E,'Internal Staffing Calculator'!C:C,"")</f>
        <v/>
      </c>
      <c r="H13031" s="932" t="str">
        <f t="array" ref="H13031">if(F13031&lt;&gt;"", iferror(index('Internal Staffing Calculator'!B$8:B23500,match(F13031,'Internal Staffing Calculator'!E$8:E23500,0)), "Not In Budget"),"")</f>
        <v/>
      </c>
      <c r="I13031" s="184"/>
      <c r="J13031" s="184"/>
      <c r="K13031" s="184"/>
      <c r="L13031" s="183"/>
    </row>
    <row r="13032">
      <c r="A13032" s="454"/>
      <c r="B13032" s="927"/>
      <c r="C13032" s="580"/>
      <c r="D13032" s="939"/>
      <c r="E13032" s="940"/>
      <c r="F13032" s="941"/>
      <c r="G13032" s="937" t="str">
        <f t="array" ref="G13032">xlookup(F13032,'Internal Staffing Calculator'!E:E,'Internal Staffing Calculator'!C:C,"")</f>
        <v/>
      </c>
      <c r="H13032" s="932" t="str">
        <f t="array" ref="H13032">if(F13032&lt;&gt;"", iferror(index('Internal Staffing Calculator'!B$8:B23500,match(F13032,'Internal Staffing Calculator'!E$8:E23500,0)), "Not In Budget"),"")</f>
        <v/>
      </c>
      <c r="I13032" s="184"/>
      <c r="J13032" s="184"/>
      <c r="K13032" s="184"/>
      <c r="L13032" s="183"/>
    </row>
    <row r="13033">
      <c r="A13033" s="454"/>
      <c r="B13033" s="927"/>
      <c r="C13033" s="580"/>
      <c r="D13033" s="939"/>
      <c r="E13033" s="940"/>
      <c r="F13033" s="941"/>
      <c r="G13033" s="937" t="str">
        <f t="array" ref="G13033">xlookup(F13033,'Internal Staffing Calculator'!E:E,'Internal Staffing Calculator'!C:C,"")</f>
        <v/>
      </c>
      <c r="H13033" s="932" t="str">
        <f t="array" ref="H13033">if(F13033&lt;&gt;"", iferror(index('Internal Staffing Calculator'!B$8:B23500,match(F13033,'Internal Staffing Calculator'!E$8:E23500,0)), "Not In Budget"),"")</f>
        <v/>
      </c>
      <c r="I13033" s="184"/>
      <c r="J13033" s="184"/>
      <c r="K13033" s="184"/>
      <c r="L13033" s="183"/>
    </row>
    <row r="13034">
      <c r="A13034" s="454"/>
      <c r="B13034" s="927"/>
      <c r="C13034" s="580"/>
      <c r="D13034" s="939"/>
      <c r="E13034" s="940"/>
      <c r="F13034" s="941"/>
      <c r="G13034" s="937" t="str">
        <f t="array" ref="G13034">xlookup(F13034,'Internal Staffing Calculator'!E:E,'Internal Staffing Calculator'!C:C,"")</f>
        <v/>
      </c>
      <c r="H13034" s="932" t="str">
        <f t="array" ref="H13034">if(F13034&lt;&gt;"", iferror(index('Internal Staffing Calculator'!B$8:B23500,match(F13034,'Internal Staffing Calculator'!E$8:E23500,0)), "Not In Budget"),"")</f>
        <v/>
      </c>
      <c r="I13034" s="184"/>
      <c r="J13034" s="184"/>
      <c r="K13034" s="184"/>
      <c r="L13034" s="183"/>
    </row>
    <row r="13035">
      <c r="A13035" s="454"/>
      <c r="B13035" s="927"/>
      <c r="C13035" s="580"/>
      <c r="D13035" s="939"/>
      <c r="E13035" s="940"/>
      <c r="F13035" s="941"/>
      <c r="G13035" s="937" t="str">
        <f t="array" ref="G13035">xlookup(F13035,'Internal Staffing Calculator'!E:E,'Internal Staffing Calculator'!C:C,"")</f>
        <v/>
      </c>
      <c r="H13035" s="932" t="str">
        <f t="array" ref="H13035">if(F13035&lt;&gt;"", iferror(index('Internal Staffing Calculator'!B$8:B23500,match(F13035,'Internal Staffing Calculator'!E$8:E23500,0)), "Not In Budget"),"")</f>
        <v/>
      </c>
      <c r="I13035" s="184"/>
      <c r="J13035" s="184"/>
      <c r="K13035" s="184"/>
      <c r="L13035" s="183"/>
    </row>
    <row r="13036">
      <c r="A13036" s="454"/>
      <c r="B13036" s="927"/>
      <c r="C13036" s="580"/>
      <c r="D13036" s="939"/>
      <c r="E13036" s="940"/>
      <c r="F13036" s="941"/>
      <c r="G13036" s="937" t="str">
        <f t="array" ref="G13036">xlookup(F13036,'Internal Staffing Calculator'!E:E,'Internal Staffing Calculator'!C:C,"")</f>
        <v/>
      </c>
      <c r="H13036" s="932" t="str">
        <f t="array" ref="H13036">if(F13036&lt;&gt;"", iferror(index('Internal Staffing Calculator'!B$8:B23500,match(F13036,'Internal Staffing Calculator'!E$8:E23500,0)), "Not In Budget"),"")</f>
        <v/>
      </c>
      <c r="I13036" s="184"/>
      <c r="J13036" s="184"/>
      <c r="K13036" s="184"/>
      <c r="L13036" s="183"/>
    </row>
    <row r="13037">
      <c r="A13037" s="454"/>
      <c r="B13037" s="927"/>
      <c r="C13037" s="580"/>
      <c r="D13037" s="939"/>
      <c r="E13037" s="940"/>
      <c r="F13037" s="941"/>
      <c r="G13037" s="937" t="str">
        <f t="array" ref="G13037">xlookup(F13037,'Internal Staffing Calculator'!E:E,'Internal Staffing Calculator'!C:C,"")</f>
        <v/>
      </c>
      <c r="H13037" s="932" t="str">
        <f t="array" ref="H13037">if(F13037&lt;&gt;"", iferror(index('Internal Staffing Calculator'!B$8:B23500,match(F13037,'Internal Staffing Calculator'!E$8:E23500,0)), "Not In Budget"),"")</f>
        <v/>
      </c>
      <c r="I13037" s="184"/>
      <c r="J13037" s="184"/>
      <c r="K13037" s="184"/>
      <c r="L13037" s="183"/>
    </row>
    <row r="13038">
      <c r="A13038" s="454"/>
      <c r="B13038" s="927"/>
      <c r="C13038" s="580"/>
      <c r="D13038" s="939"/>
      <c r="E13038" s="940"/>
      <c r="F13038" s="941"/>
      <c r="G13038" s="937" t="str">
        <f t="array" ref="G13038">xlookup(F13038,'Internal Staffing Calculator'!E:E,'Internal Staffing Calculator'!C:C,"")</f>
        <v/>
      </c>
      <c r="H13038" s="932" t="str">
        <f t="array" ref="H13038">if(F13038&lt;&gt;"", iferror(index('Internal Staffing Calculator'!B$8:B23500,match(F13038,'Internal Staffing Calculator'!E$8:E23500,0)), "Not In Budget"),"")</f>
        <v/>
      </c>
      <c r="I13038" s="184"/>
      <c r="J13038" s="184"/>
      <c r="K13038" s="184"/>
      <c r="L13038" s="183"/>
    </row>
    <row r="13039">
      <c r="A13039" s="454"/>
      <c r="B13039" s="927"/>
      <c r="C13039" s="580"/>
      <c r="D13039" s="939"/>
      <c r="E13039" s="940"/>
      <c r="F13039" s="941"/>
      <c r="G13039" s="937" t="str">
        <f t="array" ref="G13039">xlookup(F13039,'Internal Staffing Calculator'!E:E,'Internal Staffing Calculator'!C:C,"")</f>
        <v/>
      </c>
      <c r="H13039" s="932" t="str">
        <f t="array" ref="H13039">if(F13039&lt;&gt;"", iferror(index('Internal Staffing Calculator'!B$8:B23500,match(F13039,'Internal Staffing Calculator'!E$8:E23500,0)), "Not In Budget"),"")</f>
        <v/>
      </c>
      <c r="I13039" s="184"/>
      <c r="J13039" s="184"/>
      <c r="K13039" s="184"/>
      <c r="L13039" s="183"/>
    </row>
    <row r="13040">
      <c r="A13040" s="454"/>
      <c r="B13040" s="927"/>
      <c r="C13040" s="580"/>
      <c r="D13040" s="939"/>
      <c r="E13040" s="940"/>
      <c r="F13040" s="941"/>
      <c r="G13040" s="937" t="str">
        <f t="array" ref="G13040">xlookup(F13040,'Internal Staffing Calculator'!E:E,'Internal Staffing Calculator'!C:C,"")</f>
        <v/>
      </c>
      <c r="H13040" s="932" t="str">
        <f t="array" ref="H13040">if(F13040&lt;&gt;"", iferror(index('Internal Staffing Calculator'!B$8:B23500,match(F13040,'Internal Staffing Calculator'!E$8:E23500,0)), "Not In Budget"),"")</f>
        <v/>
      </c>
      <c r="I13040" s="184"/>
      <c r="J13040" s="184"/>
      <c r="K13040" s="184"/>
      <c r="L13040" s="183"/>
    </row>
    <row r="13041">
      <c r="A13041" s="454"/>
      <c r="B13041" s="927"/>
      <c r="C13041" s="580"/>
      <c r="D13041" s="939"/>
      <c r="E13041" s="940"/>
      <c r="F13041" s="941"/>
      <c r="G13041" s="937" t="str">
        <f t="array" ref="G13041">xlookup(F13041,'Internal Staffing Calculator'!E:E,'Internal Staffing Calculator'!C:C,"")</f>
        <v/>
      </c>
      <c r="H13041" s="932" t="str">
        <f t="array" ref="H13041">if(F13041&lt;&gt;"", iferror(index('Internal Staffing Calculator'!B$8:B23500,match(F13041,'Internal Staffing Calculator'!E$8:E23500,0)), "Not In Budget"),"")</f>
        <v/>
      </c>
      <c r="I13041" s="184"/>
      <c r="J13041" s="184"/>
      <c r="K13041" s="184"/>
      <c r="L13041" s="183"/>
    </row>
    <row r="13042">
      <c r="A13042" s="454"/>
      <c r="B13042" s="927"/>
      <c r="C13042" s="580"/>
      <c r="D13042" s="939"/>
      <c r="E13042" s="940"/>
      <c r="F13042" s="941"/>
      <c r="G13042" s="937" t="str">
        <f t="array" ref="G13042">xlookup(F13042,'Internal Staffing Calculator'!E:E,'Internal Staffing Calculator'!C:C,"")</f>
        <v/>
      </c>
      <c r="H13042" s="932" t="str">
        <f t="array" ref="H13042">if(F13042&lt;&gt;"", iferror(index('Internal Staffing Calculator'!B$8:B23500,match(F13042,'Internal Staffing Calculator'!E$8:E23500,0)), "Not In Budget"),"")</f>
        <v/>
      </c>
      <c r="I13042" s="184"/>
      <c r="J13042" s="184"/>
      <c r="K13042" s="184"/>
      <c r="L13042" s="183"/>
    </row>
    <row r="13043">
      <c r="A13043" s="454"/>
      <c r="B13043" s="927"/>
      <c r="C13043" s="580"/>
      <c r="D13043" s="939"/>
      <c r="E13043" s="940"/>
      <c r="F13043" s="941"/>
      <c r="G13043" s="937" t="str">
        <f t="array" ref="G13043">xlookup(F13043,'Internal Staffing Calculator'!E:E,'Internal Staffing Calculator'!C:C,"")</f>
        <v/>
      </c>
      <c r="H13043" s="932" t="str">
        <f t="array" ref="H13043">if(F13043&lt;&gt;"", iferror(index('Internal Staffing Calculator'!B$8:B23500,match(F13043,'Internal Staffing Calculator'!E$8:E23500,0)), "Not In Budget"),"")</f>
        <v/>
      </c>
      <c r="I13043" s="184"/>
      <c r="J13043" s="184"/>
      <c r="K13043" s="184"/>
      <c r="L13043" s="183"/>
    </row>
    <row r="13044">
      <c r="A13044" s="454"/>
      <c r="B13044" s="927"/>
      <c r="C13044" s="580"/>
      <c r="D13044" s="939"/>
      <c r="E13044" s="940"/>
      <c r="F13044" s="941"/>
      <c r="G13044" s="937" t="str">
        <f t="array" ref="G13044">xlookup(F13044,'Internal Staffing Calculator'!E:E,'Internal Staffing Calculator'!C:C,"")</f>
        <v/>
      </c>
      <c r="H13044" s="932" t="str">
        <f t="array" ref="H13044">if(F13044&lt;&gt;"", iferror(index('Internal Staffing Calculator'!B$8:B23500,match(F13044,'Internal Staffing Calculator'!E$8:E23500,0)), "Not In Budget"),"")</f>
        <v/>
      </c>
      <c r="I13044" s="184"/>
      <c r="J13044" s="184"/>
      <c r="K13044" s="184"/>
      <c r="L13044" s="183"/>
    </row>
    <row r="13045">
      <c r="A13045" s="454"/>
      <c r="B13045" s="927"/>
      <c r="C13045" s="580"/>
      <c r="D13045" s="939"/>
      <c r="E13045" s="940"/>
      <c r="F13045" s="941"/>
      <c r="G13045" s="937" t="str">
        <f t="array" ref="G13045">xlookup(F13045,'Internal Staffing Calculator'!E:E,'Internal Staffing Calculator'!C:C,"")</f>
        <v/>
      </c>
      <c r="H13045" s="932" t="str">
        <f t="array" ref="H13045">if(F13045&lt;&gt;"", iferror(index('Internal Staffing Calculator'!B$8:B23500,match(F13045,'Internal Staffing Calculator'!E$8:E23500,0)), "Not In Budget"),"")</f>
        <v/>
      </c>
      <c r="I13045" s="184"/>
      <c r="J13045" s="184"/>
      <c r="K13045" s="184"/>
      <c r="L13045" s="183"/>
    </row>
    <row r="13046">
      <c r="A13046" s="454"/>
      <c r="B13046" s="927"/>
      <c r="C13046" s="580"/>
      <c r="D13046" s="939"/>
      <c r="E13046" s="940"/>
      <c r="F13046" s="941"/>
      <c r="G13046" s="937" t="str">
        <f t="array" ref="G13046">xlookup(F13046,'Internal Staffing Calculator'!E:E,'Internal Staffing Calculator'!C:C,"")</f>
        <v/>
      </c>
      <c r="H13046" s="932" t="str">
        <f t="array" ref="H13046">if(F13046&lt;&gt;"", iferror(index('Internal Staffing Calculator'!B$8:B23500,match(F13046,'Internal Staffing Calculator'!E$8:E23500,0)), "Not In Budget"),"")</f>
        <v/>
      </c>
      <c r="I13046" s="184"/>
      <c r="J13046" s="184"/>
      <c r="K13046" s="184"/>
      <c r="L13046" s="183"/>
    </row>
    <row r="13047">
      <c r="A13047" s="454"/>
      <c r="B13047" s="927"/>
      <c r="C13047" s="580"/>
      <c r="D13047" s="939"/>
      <c r="E13047" s="940"/>
      <c r="F13047" s="941"/>
      <c r="G13047" s="937" t="str">
        <f t="array" ref="G13047">xlookup(F13047,'Internal Staffing Calculator'!E:E,'Internal Staffing Calculator'!C:C,"")</f>
        <v/>
      </c>
      <c r="H13047" s="932" t="str">
        <f t="array" ref="H13047">if(F13047&lt;&gt;"", iferror(index('Internal Staffing Calculator'!B$8:B23500,match(F13047,'Internal Staffing Calculator'!E$8:E23500,0)), "Not In Budget"),"")</f>
        <v/>
      </c>
      <c r="I13047" s="184"/>
      <c r="J13047" s="184"/>
      <c r="K13047" s="184"/>
      <c r="L13047" s="183"/>
    </row>
    <row r="13048">
      <c r="A13048" s="454"/>
      <c r="B13048" s="927"/>
      <c r="C13048" s="580"/>
      <c r="D13048" s="939"/>
      <c r="E13048" s="940"/>
      <c r="F13048" s="941"/>
      <c r="G13048" s="937" t="str">
        <f t="array" ref="G13048">xlookup(F13048,'Internal Staffing Calculator'!E:E,'Internal Staffing Calculator'!C:C,"")</f>
        <v/>
      </c>
      <c r="H13048" s="932" t="str">
        <f t="array" ref="H13048">if(F13048&lt;&gt;"", iferror(index('Internal Staffing Calculator'!B$8:B23500,match(F13048,'Internal Staffing Calculator'!E$8:E23500,0)), "Not In Budget"),"")</f>
        <v/>
      </c>
      <c r="I13048" s="184"/>
      <c r="J13048" s="184"/>
      <c r="K13048" s="184"/>
      <c r="L13048" s="183"/>
    </row>
    <row r="13049">
      <c r="A13049" s="454"/>
      <c r="B13049" s="927"/>
      <c r="C13049" s="580"/>
      <c r="D13049" s="939"/>
      <c r="E13049" s="940"/>
      <c r="F13049" s="941"/>
      <c r="G13049" s="937" t="str">
        <f t="array" ref="G13049">xlookup(F13049,'Internal Staffing Calculator'!E:E,'Internal Staffing Calculator'!C:C,"")</f>
        <v/>
      </c>
      <c r="H13049" s="932" t="str">
        <f t="array" ref="H13049">if(F13049&lt;&gt;"", iferror(index('Internal Staffing Calculator'!B$8:B23500,match(F13049,'Internal Staffing Calculator'!E$8:E23500,0)), "Not In Budget"),"")</f>
        <v/>
      </c>
      <c r="I13049" s="184"/>
      <c r="J13049" s="184"/>
      <c r="K13049" s="184"/>
      <c r="L13049" s="183"/>
    </row>
    <row r="13050">
      <c r="A13050" s="454"/>
      <c r="B13050" s="927"/>
      <c r="C13050" s="580"/>
      <c r="D13050" s="939"/>
      <c r="E13050" s="940"/>
      <c r="F13050" s="941"/>
      <c r="G13050" s="937" t="str">
        <f t="array" ref="G13050">xlookup(F13050,'Internal Staffing Calculator'!E:E,'Internal Staffing Calculator'!C:C,"")</f>
        <v/>
      </c>
      <c r="H13050" s="932" t="str">
        <f t="array" ref="H13050">if(F13050&lt;&gt;"", iferror(index('Internal Staffing Calculator'!B$8:B23500,match(F13050,'Internal Staffing Calculator'!E$8:E23500,0)), "Not In Budget"),"")</f>
        <v/>
      </c>
      <c r="I13050" s="184"/>
      <c r="J13050" s="184"/>
      <c r="K13050" s="184"/>
      <c r="L13050" s="183"/>
    </row>
    <row r="13051">
      <c r="A13051" s="454"/>
      <c r="B13051" s="927"/>
      <c r="C13051" s="580"/>
      <c r="D13051" s="939"/>
      <c r="E13051" s="940"/>
      <c r="F13051" s="941"/>
      <c r="G13051" s="937" t="str">
        <f t="array" ref="G13051">xlookup(F13051,'Internal Staffing Calculator'!E:E,'Internal Staffing Calculator'!C:C,"")</f>
        <v/>
      </c>
      <c r="H13051" s="932" t="str">
        <f t="array" ref="H13051">if(F13051&lt;&gt;"", iferror(index('Internal Staffing Calculator'!B$8:B23500,match(F13051,'Internal Staffing Calculator'!E$8:E23500,0)), "Not In Budget"),"")</f>
        <v/>
      </c>
      <c r="I13051" s="184"/>
      <c r="J13051" s="184"/>
      <c r="K13051" s="184"/>
      <c r="L13051" s="183"/>
    </row>
    <row r="13052">
      <c r="A13052" s="454"/>
      <c r="B13052" s="927"/>
      <c r="C13052" s="580"/>
      <c r="D13052" s="939"/>
      <c r="E13052" s="940"/>
      <c r="F13052" s="941"/>
      <c r="G13052" s="937" t="str">
        <f t="array" ref="G13052">xlookup(F13052,'Internal Staffing Calculator'!E:E,'Internal Staffing Calculator'!C:C,"")</f>
        <v/>
      </c>
      <c r="H13052" s="932" t="str">
        <f t="array" ref="H13052">if(F13052&lt;&gt;"", iferror(index('Internal Staffing Calculator'!B$8:B23500,match(F13052,'Internal Staffing Calculator'!E$8:E23500,0)), "Not In Budget"),"")</f>
        <v/>
      </c>
      <c r="I13052" s="184"/>
      <c r="J13052" s="184"/>
      <c r="K13052" s="184"/>
      <c r="L13052" s="183"/>
    </row>
    <row r="13053">
      <c r="A13053" s="454"/>
      <c r="B13053" s="927"/>
      <c r="C13053" s="580"/>
      <c r="D13053" s="939"/>
      <c r="E13053" s="940"/>
      <c r="F13053" s="941"/>
      <c r="G13053" s="937" t="str">
        <f t="array" ref="G13053">xlookup(F13053,'Internal Staffing Calculator'!E:E,'Internal Staffing Calculator'!C:C,"")</f>
        <v/>
      </c>
      <c r="H13053" s="932" t="str">
        <f t="array" ref="H13053">if(F13053&lt;&gt;"", iferror(index('Internal Staffing Calculator'!B$8:B23500,match(F13053,'Internal Staffing Calculator'!E$8:E23500,0)), "Not In Budget"),"")</f>
        <v/>
      </c>
      <c r="I13053" s="184"/>
      <c r="J13053" s="184"/>
      <c r="K13053" s="184"/>
      <c r="L13053" s="183"/>
    </row>
    <row r="13054">
      <c r="A13054" s="454"/>
      <c r="B13054" s="927"/>
      <c r="C13054" s="580"/>
      <c r="D13054" s="939"/>
      <c r="E13054" s="940"/>
      <c r="F13054" s="941"/>
      <c r="G13054" s="937" t="str">
        <f t="array" ref="G13054">xlookup(F13054,'Internal Staffing Calculator'!E:E,'Internal Staffing Calculator'!C:C,"")</f>
        <v/>
      </c>
      <c r="H13054" s="932" t="str">
        <f t="array" ref="H13054">if(F13054&lt;&gt;"", iferror(index('Internal Staffing Calculator'!B$8:B23500,match(F13054,'Internal Staffing Calculator'!E$8:E23500,0)), "Not In Budget"),"")</f>
        <v/>
      </c>
      <c r="I13054" s="184"/>
      <c r="J13054" s="184"/>
      <c r="K13054" s="184"/>
      <c r="L13054" s="183"/>
    </row>
    <row r="13055">
      <c r="A13055" s="454"/>
      <c r="B13055" s="927"/>
      <c r="C13055" s="580"/>
      <c r="D13055" s="939"/>
      <c r="E13055" s="940"/>
      <c r="F13055" s="941"/>
      <c r="G13055" s="937" t="str">
        <f t="array" ref="G13055">xlookup(F13055,'Internal Staffing Calculator'!E:E,'Internal Staffing Calculator'!C:C,"")</f>
        <v/>
      </c>
      <c r="H13055" s="932" t="str">
        <f t="array" ref="H13055">if(F13055&lt;&gt;"", iferror(index('Internal Staffing Calculator'!B$8:B23500,match(F13055,'Internal Staffing Calculator'!E$8:E23500,0)), "Not In Budget"),"")</f>
        <v/>
      </c>
      <c r="I13055" s="184"/>
      <c r="J13055" s="184"/>
      <c r="K13055" s="184"/>
      <c r="L13055" s="183"/>
    </row>
    <row r="13056">
      <c r="A13056" s="454"/>
      <c r="B13056" s="927"/>
      <c r="C13056" s="580"/>
      <c r="D13056" s="939"/>
      <c r="E13056" s="940"/>
      <c r="F13056" s="941"/>
      <c r="G13056" s="937" t="str">
        <f t="array" ref="G13056">xlookup(F13056,'Internal Staffing Calculator'!E:E,'Internal Staffing Calculator'!C:C,"")</f>
        <v/>
      </c>
      <c r="H13056" s="932" t="str">
        <f t="array" ref="H13056">if(F13056&lt;&gt;"", iferror(index('Internal Staffing Calculator'!B$8:B23500,match(F13056,'Internal Staffing Calculator'!E$8:E23500,0)), "Not In Budget"),"")</f>
        <v/>
      </c>
      <c r="I13056" s="184"/>
      <c r="J13056" s="184"/>
      <c r="K13056" s="184"/>
      <c r="L13056" s="183"/>
    </row>
    <row r="13057">
      <c r="A13057" s="454"/>
      <c r="B13057" s="927"/>
      <c r="C13057" s="580"/>
      <c r="D13057" s="939"/>
      <c r="E13057" s="940"/>
      <c r="F13057" s="941"/>
      <c r="G13057" s="937" t="str">
        <f t="array" ref="G13057">xlookup(F13057,'Internal Staffing Calculator'!E:E,'Internal Staffing Calculator'!C:C,"")</f>
        <v/>
      </c>
      <c r="H13057" s="932" t="str">
        <f t="array" ref="H13057">if(F13057&lt;&gt;"", iferror(index('Internal Staffing Calculator'!B$8:B23500,match(F13057,'Internal Staffing Calculator'!E$8:E23500,0)), "Not In Budget"),"")</f>
        <v/>
      </c>
      <c r="I13057" s="184"/>
      <c r="J13057" s="184"/>
      <c r="K13057" s="184"/>
      <c r="L13057" s="183"/>
    </row>
    <row r="13058">
      <c r="A13058" s="454"/>
      <c r="B13058" s="927"/>
      <c r="C13058" s="580"/>
      <c r="D13058" s="939"/>
      <c r="E13058" s="940"/>
      <c r="F13058" s="941"/>
      <c r="G13058" s="937" t="str">
        <f t="array" ref="G13058">xlookup(F13058,'Internal Staffing Calculator'!E:E,'Internal Staffing Calculator'!C:C,"")</f>
        <v/>
      </c>
      <c r="H13058" s="932" t="str">
        <f t="array" ref="H13058">if(F13058&lt;&gt;"", iferror(index('Internal Staffing Calculator'!B$8:B23500,match(F13058,'Internal Staffing Calculator'!E$8:E23500,0)), "Not In Budget"),"")</f>
        <v/>
      </c>
      <c r="I13058" s="184"/>
      <c r="J13058" s="184"/>
      <c r="K13058" s="184"/>
      <c r="L13058" s="183"/>
    </row>
    <row r="13059">
      <c r="A13059" s="454"/>
      <c r="B13059" s="927"/>
      <c r="C13059" s="580"/>
      <c r="D13059" s="939"/>
      <c r="E13059" s="940"/>
      <c r="F13059" s="941"/>
      <c r="G13059" s="937" t="str">
        <f t="array" ref="G13059">xlookup(F13059,'Internal Staffing Calculator'!E:E,'Internal Staffing Calculator'!C:C,"")</f>
        <v/>
      </c>
      <c r="H13059" s="932" t="str">
        <f t="array" ref="H13059">if(F13059&lt;&gt;"", iferror(index('Internal Staffing Calculator'!B$8:B23500,match(F13059,'Internal Staffing Calculator'!E$8:E23500,0)), "Not In Budget"),"")</f>
        <v/>
      </c>
      <c r="I13059" s="184"/>
      <c r="J13059" s="184"/>
      <c r="K13059" s="184"/>
      <c r="L13059" s="183"/>
    </row>
    <row r="13060">
      <c r="A13060" s="454"/>
      <c r="B13060" s="927"/>
      <c r="C13060" s="580"/>
      <c r="D13060" s="939"/>
      <c r="E13060" s="940"/>
      <c r="F13060" s="941"/>
      <c r="G13060" s="937" t="str">
        <f t="array" ref="G13060">xlookup(F13060,'Internal Staffing Calculator'!E:E,'Internal Staffing Calculator'!C:C,"")</f>
        <v/>
      </c>
      <c r="H13060" s="932" t="str">
        <f t="array" ref="H13060">if(F13060&lt;&gt;"", iferror(index('Internal Staffing Calculator'!B$8:B23500,match(F13060,'Internal Staffing Calculator'!E$8:E23500,0)), "Not In Budget"),"")</f>
        <v/>
      </c>
      <c r="I13060" s="184"/>
      <c r="J13060" s="184"/>
      <c r="K13060" s="184"/>
      <c r="L13060" s="183"/>
    </row>
    <row r="13061">
      <c r="A13061" s="454"/>
      <c r="B13061" s="927"/>
      <c r="C13061" s="580"/>
      <c r="D13061" s="939"/>
      <c r="E13061" s="940"/>
      <c r="F13061" s="941"/>
      <c r="G13061" s="937" t="str">
        <f t="array" ref="G13061">xlookup(F13061,'Internal Staffing Calculator'!E:E,'Internal Staffing Calculator'!C:C,"")</f>
        <v/>
      </c>
      <c r="H13061" s="932" t="str">
        <f t="array" ref="H13061">if(F13061&lt;&gt;"", iferror(index('Internal Staffing Calculator'!B$8:B23500,match(F13061,'Internal Staffing Calculator'!E$8:E23500,0)), "Not In Budget"),"")</f>
        <v/>
      </c>
      <c r="I13061" s="184"/>
      <c r="J13061" s="184"/>
      <c r="K13061" s="184"/>
      <c r="L13061" s="183"/>
    </row>
    <row r="13062">
      <c r="A13062" s="454"/>
      <c r="B13062" s="927"/>
      <c r="C13062" s="580"/>
      <c r="D13062" s="939"/>
      <c r="E13062" s="940"/>
      <c r="F13062" s="941"/>
      <c r="G13062" s="937" t="str">
        <f t="array" ref="G13062">xlookup(F13062,'Internal Staffing Calculator'!E:E,'Internal Staffing Calculator'!C:C,"")</f>
        <v/>
      </c>
      <c r="H13062" s="932" t="str">
        <f t="array" ref="H13062">if(F13062&lt;&gt;"", iferror(index('Internal Staffing Calculator'!B$8:B23500,match(F13062,'Internal Staffing Calculator'!E$8:E23500,0)), "Not In Budget"),"")</f>
        <v/>
      </c>
      <c r="I13062" s="184"/>
      <c r="J13062" s="184"/>
      <c r="K13062" s="184"/>
      <c r="L13062" s="183"/>
    </row>
    <row r="13063">
      <c r="A13063" s="454"/>
      <c r="B13063" s="927"/>
      <c r="C13063" s="580"/>
      <c r="D13063" s="939"/>
      <c r="E13063" s="940"/>
      <c r="F13063" s="941"/>
      <c r="G13063" s="937" t="str">
        <f t="array" ref="G13063">xlookup(F13063,'Internal Staffing Calculator'!E:E,'Internal Staffing Calculator'!C:C,"")</f>
        <v/>
      </c>
      <c r="H13063" s="932" t="str">
        <f t="array" ref="H13063">if(F13063&lt;&gt;"", iferror(index('Internal Staffing Calculator'!B$8:B23500,match(F13063,'Internal Staffing Calculator'!E$8:E23500,0)), "Not In Budget"),"")</f>
        <v/>
      </c>
      <c r="I13063" s="184"/>
      <c r="J13063" s="184"/>
      <c r="K13063" s="184"/>
      <c r="L13063" s="183"/>
    </row>
    <row r="13064">
      <c r="A13064" s="454"/>
      <c r="B13064" s="927"/>
      <c r="C13064" s="580"/>
      <c r="D13064" s="939"/>
      <c r="E13064" s="940"/>
      <c r="F13064" s="941"/>
      <c r="G13064" s="937" t="str">
        <f t="array" ref="G13064">xlookup(F13064,'Internal Staffing Calculator'!E:E,'Internal Staffing Calculator'!C:C,"")</f>
        <v/>
      </c>
      <c r="H13064" s="932" t="str">
        <f t="array" ref="H13064">if(F13064&lt;&gt;"", iferror(index('Internal Staffing Calculator'!B$8:B23500,match(F13064,'Internal Staffing Calculator'!E$8:E23500,0)), "Not In Budget"),"")</f>
        <v/>
      </c>
      <c r="I13064" s="184"/>
      <c r="J13064" s="184"/>
      <c r="K13064" s="184"/>
      <c r="L13064" s="183"/>
    </row>
    <row r="13065">
      <c r="A13065" s="454"/>
      <c r="B13065" s="927"/>
      <c r="C13065" s="580"/>
      <c r="D13065" s="939"/>
      <c r="E13065" s="940"/>
      <c r="F13065" s="941"/>
      <c r="G13065" s="937" t="str">
        <f t="array" ref="G13065">xlookup(F13065,'Internal Staffing Calculator'!E:E,'Internal Staffing Calculator'!C:C,"")</f>
        <v/>
      </c>
      <c r="H13065" s="932" t="str">
        <f t="array" ref="H13065">if(F13065&lt;&gt;"", iferror(index('Internal Staffing Calculator'!B$8:B23500,match(F13065,'Internal Staffing Calculator'!E$8:E23500,0)), "Not In Budget"),"")</f>
        <v/>
      </c>
      <c r="I13065" s="184"/>
      <c r="J13065" s="184"/>
      <c r="K13065" s="184"/>
      <c r="L13065" s="183"/>
    </row>
    <row r="13066">
      <c r="A13066" s="454"/>
      <c r="B13066" s="927"/>
      <c r="C13066" s="580"/>
      <c r="D13066" s="939"/>
      <c r="E13066" s="940"/>
      <c r="F13066" s="941"/>
      <c r="G13066" s="937" t="str">
        <f t="array" ref="G13066">xlookup(F13066,'Internal Staffing Calculator'!E:E,'Internal Staffing Calculator'!C:C,"")</f>
        <v/>
      </c>
      <c r="H13066" s="932" t="str">
        <f t="array" ref="H13066">if(F13066&lt;&gt;"", iferror(index('Internal Staffing Calculator'!B$8:B23500,match(F13066,'Internal Staffing Calculator'!E$8:E23500,0)), "Not In Budget"),"")</f>
        <v/>
      </c>
      <c r="I13066" s="184"/>
      <c r="J13066" s="184"/>
      <c r="K13066" s="184"/>
      <c r="L13066" s="183"/>
    </row>
    <row r="13067">
      <c r="A13067" s="454"/>
      <c r="B13067" s="927"/>
      <c r="C13067" s="580"/>
      <c r="D13067" s="939"/>
      <c r="E13067" s="940"/>
      <c r="F13067" s="941"/>
      <c r="G13067" s="937" t="str">
        <f t="array" ref="G13067">xlookup(F13067,'Internal Staffing Calculator'!E:E,'Internal Staffing Calculator'!C:C,"")</f>
        <v/>
      </c>
      <c r="H13067" s="932" t="str">
        <f t="array" ref="H13067">if(F13067&lt;&gt;"", iferror(index('Internal Staffing Calculator'!B$8:B23500,match(F13067,'Internal Staffing Calculator'!E$8:E23500,0)), "Not In Budget"),"")</f>
        <v/>
      </c>
      <c r="I13067" s="184"/>
      <c r="J13067" s="184"/>
      <c r="K13067" s="184"/>
      <c r="L13067" s="183"/>
    </row>
    <row r="13068">
      <c r="A13068" s="454"/>
      <c r="B13068" s="927"/>
      <c r="C13068" s="580"/>
      <c r="D13068" s="939"/>
      <c r="E13068" s="940"/>
      <c r="F13068" s="941"/>
      <c r="G13068" s="937" t="str">
        <f t="array" ref="G13068">xlookup(F13068,'Internal Staffing Calculator'!E:E,'Internal Staffing Calculator'!C:C,"")</f>
        <v/>
      </c>
      <c r="H13068" s="932" t="str">
        <f t="array" ref="H13068">if(F13068&lt;&gt;"", iferror(index('Internal Staffing Calculator'!B$8:B23500,match(F13068,'Internal Staffing Calculator'!E$8:E23500,0)), "Not In Budget"),"")</f>
        <v/>
      </c>
      <c r="I13068" s="184"/>
      <c r="J13068" s="184"/>
      <c r="K13068" s="184"/>
      <c r="L13068" s="183"/>
    </row>
    <row r="13069">
      <c r="A13069" s="454"/>
      <c r="B13069" s="927"/>
      <c r="C13069" s="580"/>
      <c r="D13069" s="939"/>
      <c r="E13069" s="940"/>
      <c r="F13069" s="941"/>
      <c r="G13069" s="937" t="str">
        <f t="array" ref="G13069">xlookup(F13069,'Internal Staffing Calculator'!E:E,'Internal Staffing Calculator'!C:C,"")</f>
        <v/>
      </c>
      <c r="H13069" s="932" t="str">
        <f t="array" ref="H13069">if(F13069&lt;&gt;"", iferror(index('Internal Staffing Calculator'!B$8:B23500,match(F13069,'Internal Staffing Calculator'!E$8:E23500,0)), "Not In Budget"),"")</f>
        <v/>
      </c>
      <c r="I13069" s="184"/>
      <c r="J13069" s="184"/>
      <c r="K13069" s="184"/>
      <c r="L13069" s="183"/>
    </row>
    <row r="13070">
      <c r="A13070" s="454"/>
      <c r="B13070" s="927"/>
      <c r="C13070" s="580"/>
      <c r="D13070" s="939"/>
      <c r="E13070" s="940"/>
      <c r="F13070" s="941"/>
      <c r="G13070" s="937" t="str">
        <f t="array" ref="G13070">xlookup(F13070,'Internal Staffing Calculator'!E:E,'Internal Staffing Calculator'!C:C,"")</f>
        <v/>
      </c>
      <c r="H13070" s="932" t="str">
        <f t="array" ref="H13070">if(F13070&lt;&gt;"", iferror(index('Internal Staffing Calculator'!B$8:B23500,match(F13070,'Internal Staffing Calculator'!E$8:E23500,0)), "Not In Budget"),"")</f>
        <v/>
      </c>
      <c r="I13070" s="184"/>
      <c r="J13070" s="184"/>
      <c r="K13070" s="184"/>
      <c r="L13070" s="183"/>
    </row>
    <row r="13071">
      <c r="A13071" s="454"/>
      <c r="B13071" s="927"/>
      <c r="C13071" s="580"/>
      <c r="D13071" s="939"/>
      <c r="E13071" s="940"/>
      <c r="F13071" s="941"/>
      <c r="G13071" s="937" t="str">
        <f t="array" ref="G13071">xlookup(F13071,'Internal Staffing Calculator'!E:E,'Internal Staffing Calculator'!C:C,"")</f>
        <v/>
      </c>
      <c r="H13071" s="932" t="str">
        <f t="array" ref="H13071">if(F13071&lt;&gt;"", iferror(index('Internal Staffing Calculator'!B$8:B23500,match(F13071,'Internal Staffing Calculator'!E$8:E23500,0)), "Not In Budget"),"")</f>
        <v/>
      </c>
      <c r="I13071" s="184"/>
      <c r="J13071" s="184"/>
      <c r="K13071" s="184"/>
      <c r="L13071" s="183"/>
    </row>
    <row r="13072">
      <c r="A13072" s="454"/>
      <c r="B13072" s="927"/>
      <c r="C13072" s="580"/>
      <c r="D13072" s="939"/>
      <c r="E13072" s="940"/>
      <c r="F13072" s="941"/>
      <c r="G13072" s="937" t="str">
        <f t="array" ref="G13072">xlookup(F13072,'Internal Staffing Calculator'!E:E,'Internal Staffing Calculator'!C:C,"")</f>
        <v/>
      </c>
      <c r="H13072" s="932" t="str">
        <f t="array" ref="H13072">if(F13072&lt;&gt;"", iferror(index('Internal Staffing Calculator'!B$8:B23500,match(F13072,'Internal Staffing Calculator'!E$8:E23500,0)), "Not In Budget"),"")</f>
        <v/>
      </c>
      <c r="I13072" s="184"/>
      <c r="J13072" s="184"/>
      <c r="K13072" s="184"/>
      <c r="L13072" s="183"/>
    </row>
    <row r="13073">
      <c r="A13073" s="454"/>
      <c r="B13073" s="927"/>
      <c r="C13073" s="580"/>
      <c r="D13073" s="939"/>
      <c r="E13073" s="940"/>
      <c r="F13073" s="941"/>
      <c r="G13073" s="937" t="str">
        <f t="array" ref="G13073">xlookup(F13073,'Internal Staffing Calculator'!E:E,'Internal Staffing Calculator'!C:C,"")</f>
        <v/>
      </c>
      <c r="H13073" s="932" t="str">
        <f t="array" ref="H13073">if(F13073&lt;&gt;"", iferror(index('Internal Staffing Calculator'!B$8:B23500,match(F13073,'Internal Staffing Calculator'!E$8:E23500,0)), "Not In Budget"),"")</f>
        <v/>
      </c>
      <c r="I13073" s="184"/>
      <c r="J13073" s="184"/>
      <c r="K13073" s="184"/>
      <c r="L13073" s="183"/>
    </row>
    <row r="13074">
      <c r="A13074" s="454"/>
      <c r="B13074" s="927"/>
      <c r="C13074" s="580"/>
      <c r="D13074" s="939"/>
      <c r="E13074" s="940"/>
      <c r="F13074" s="941"/>
      <c r="G13074" s="937" t="str">
        <f t="array" ref="G13074">xlookup(F13074,'Internal Staffing Calculator'!E:E,'Internal Staffing Calculator'!C:C,"")</f>
        <v/>
      </c>
      <c r="H13074" s="932" t="str">
        <f t="array" ref="H13074">if(F13074&lt;&gt;"", iferror(index('Internal Staffing Calculator'!B$8:B23500,match(F13074,'Internal Staffing Calculator'!E$8:E23500,0)), "Not In Budget"),"")</f>
        <v/>
      </c>
      <c r="I13074" s="184"/>
      <c r="J13074" s="184"/>
      <c r="K13074" s="184"/>
      <c r="L13074" s="183"/>
    </row>
    <row r="13075">
      <c r="A13075" s="454"/>
      <c r="B13075" s="927"/>
      <c r="C13075" s="580"/>
      <c r="D13075" s="939"/>
      <c r="E13075" s="940"/>
      <c r="F13075" s="941"/>
      <c r="G13075" s="937" t="str">
        <f t="array" ref="G13075">xlookup(F13075,'Internal Staffing Calculator'!E:E,'Internal Staffing Calculator'!C:C,"")</f>
        <v/>
      </c>
      <c r="H13075" s="932" t="str">
        <f t="array" ref="H13075">if(F13075&lt;&gt;"", iferror(index('Internal Staffing Calculator'!B$8:B23500,match(F13075,'Internal Staffing Calculator'!E$8:E23500,0)), "Not In Budget"),"")</f>
        <v/>
      </c>
      <c r="I13075" s="184"/>
      <c r="J13075" s="184"/>
      <c r="K13075" s="184"/>
      <c r="L13075" s="183"/>
    </row>
    <row r="13076">
      <c r="A13076" s="454"/>
      <c r="B13076" s="927"/>
      <c r="C13076" s="580"/>
      <c r="D13076" s="939"/>
      <c r="E13076" s="940"/>
      <c r="F13076" s="941"/>
      <c r="G13076" s="937" t="str">
        <f t="array" ref="G13076">xlookup(F13076,'Internal Staffing Calculator'!E:E,'Internal Staffing Calculator'!C:C,"")</f>
        <v/>
      </c>
      <c r="H13076" s="932" t="str">
        <f t="array" ref="H13076">if(F13076&lt;&gt;"", iferror(index('Internal Staffing Calculator'!B$8:B23500,match(F13076,'Internal Staffing Calculator'!E$8:E23500,0)), "Not In Budget"),"")</f>
        <v/>
      </c>
      <c r="I13076" s="184"/>
      <c r="J13076" s="184"/>
      <c r="K13076" s="184"/>
      <c r="L13076" s="183"/>
    </row>
    <row r="13077">
      <c r="A13077" s="454"/>
      <c r="B13077" s="927"/>
      <c r="C13077" s="580"/>
      <c r="D13077" s="939"/>
      <c r="E13077" s="940"/>
      <c r="F13077" s="941"/>
      <c r="G13077" s="937" t="str">
        <f t="array" ref="G13077">xlookup(F13077,'Internal Staffing Calculator'!E:E,'Internal Staffing Calculator'!C:C,"")</f>
        <v/>
      </c>
      <c r="H13077" s="932" t="str">
        <f t="array" ref="H13077">if(F13077&lt;&gt;"", iferror(index('Internal Staffing Calculator'!B$8:B23500,match(F13077,'Internal Staffing Calculator'!E$8:E23500,0)), "Not In Budget"),"")</f>
        <v/>
      </c>
      <c r="I13077" s="184"/>
      <c r="J13077" s="184"/>
      <c r="K13077" s="184"/>
      <c r="L13077" s="183"/>
    </row>
    <row r="13078">
      <c r="A13078" s="454"/>
      <c r="B13078" s="927"/>
      <c r="C13078" s="580"/>
      <c r="D13078" s="939"/>
      <c r="E13078" s="940"/>
      <c r="F13078" s="941"/>
      <c r="G13078" s="937" t="str">
        <f t="array" ref="G13078">xlookup(F13078,'Internal Staffing Calculator'!E:E,'Internal Staffing Calculator'!C:C,"")</f>
        <v/>
      </c>
      <c r="H13078" s="932" t="str">
        <f t="array" ref="H13078">if(F13078&lt;&gt;"", iferror(index('Internal Staffing Calculator'!B$8:B23500,match(F13078,'Internal Staffing Calculator'!E$8:E23500,0)), "Not In Budget"),"")</f>
        <v/>
      </c>
      <c r="I13078" s="184"/>
      <c r="J13078" s="184"/>
      <c r="K13078" s="184"/>
      <c r="L13078" s="183"/>
    </row>
    <row r="13079">
      <c r="A13079" s="454"/>
      <c r="B13079" s="927"/>
      <c r="C13079" s="580"/>
      <c r="D13079" s="939"/>
      <c r="E13079" s="940"/>
      <c r="F13079" s="941"/>
      <c r="G13079" s="937" t="str">
        <f t="array" ref="G13079">xlookup(F13079,'Internal Staffing Calculator'!E:E,'Internal Staffing Calculator'!C:C,"")</f>
        <v/>
      </c>
      <c r="H13079" s="932" t="str">
        <f t="array" ref="H13079">if(F13079&lt;&gt;"", iferror(index('Internal Staffing Calculator'!B$8:B23500,match(F13079,'Internal Staffing Calculator'!E$8:E23500,0)), "Not In Budget"),"")</f>
        <v/>
      </c>
      <c r="I13079" s="184"/>
      <c r="J13079" s="184"/>
      <c r="K13079" s="184"/>
      <c r="L13079" s="183"/>
    </row>
    <row r="13080">
      <c r="A13080" s="454"/>
      <c r="B13080" s="927"/>
      <c r="C13080" s="580"/>
      <c r="D13080" s="939"/>
      <c r="E13080" s="940"/>
      <c r="F13080" s="941"/>
      <c r="G13080" s="937" t="str">
        <f t="array" ref="G13080">xlookup(F13080,'Internal Staffing Calculator'!E:E,'Internal Staffing Calculator'!C:C,"")</f>
        <v/>
      </c>
      <c r="H13080" s="932" t="str">
        <f t="array" ref="H13080">if(F13080&lt;&gt;"", iferror(index('Internal Staffing Calculator'!B$8:B23500,match(F13080,'Internal Staffing Calculator'!E$8:E23500,0)), "Not In Budget"),"")</f>
        <v/>
      </c>
      <c r="I13080" s="184"/>
      <c r="J13080" s="184"/>
      <c r="K13080" s="184"/>
      <c r="L13080" s="183"/>
    </row>
    <row r="13081">
      <c r="A13081" s="454"/>
      <c r="B13081" s="927"/>
      <c r="C13081" s="580"/>
      <c r="D13081" s="939"/>
      <c r="E13081" s="940"/>
      <c r="F13081" s="941"/>
      <c r="G13081" s="937" t="str">
        <f t="array" ref="G13081">xlookup(F13081,'Internal Staffing Calculator'!E:E,'Internal Staffing Calculator'!C:C,"")</f>
        <v/>
      </c>
      <c r="H13081" s="932" t="str">
        <f t="array" ref="H13081">if(F13081&lt;&gt;"", iferror(index('Internal Staffing Calculator'!B$8:B23500,match(F13081,'Internal Staffing Calculator'!E$8:E23500,0)), "Not In Budget"),"")</f>
        <v/>
      </c>
      <c r="I13081" s="184"/>
      <c r="J13081" s="184"/>
      <c r="K13081" s="184"/>
      <c r="L13081" s="183"/>
    </row>
    <row r="13082">
      <c r="A13082" s="454"/>
      <c r="B13082" s="927"/>
      <c r="C13082" s="580"/>
      <c r="D13082" s="939"/>
      <c r="E13082" s="940"/>
      <c r="F13082" s="941"/>
      <c r="G13082" s="937" t="str">
        <f t="array" ref="G13082">xlookup(F13082,'Internal Staffing Calculator'!E:E,'Internal Staffing Calculator'!C:C,"")</f>
        <v/>
      </c>
      <c r="H13082" s="932" t="str">
        <f t="array" ref="H13082">if(F13082&lt;&gt;"", iferror(index('Internal Staffing Calculator'!B$8:B23500,match(F13082,'Internal Staffing Calculator'!E$8:E23500,0)), "Not In Budget"),"")</f>
        <v/>
      </c>
      <c r="I13082" s="184"/>
      <c r="J13082" s="184"/>
      <c r="K13082" s="184"/>
      <c r="L13082" s="183"/>
    </row>
    <row r="13083">
      <c r="A13083" s="454"/>
      <c r="B13083" s="927"/>
      <c r="C13083" s="580"/>
      <c r="D13083" s="939"/>
      <c r="E13083" s="940"/>
      <c r="F13083" s="941"/>
      <c r="G13083" s="937" t="str">
        <f t="array" ref="G13083">xlookup(F13083,'Internal Staffing Calculator'!E:E,'Internal Staffing Calculator'!C:C,"")</f>
        <v/>
      </c>
      <c r="H13083" s="932" t="str">
        <f t="array" ref="H13083">if(F13083&lt;&gt;"", iferror(index('Internal Staffing Calculator'!B$8:B23500,match(F13083,'Internal Staffing Calculator'!E$8:E23500,0)), "Not In Budget"),"")</f>
        <v/>
      </c>
      <c r="I13083" s="184"/>
      <c r="J13083" s="184"/>
      <c r="K13083" s="184"/>
      <c r="L13083" s="183"/>
    </row>
    <row r="13084">
      <c r="A13084" s="454"/>
      <c r="B13084" s="927"/>
      <c r="C13084" s="580"/>
      <c r="D13084" s="939"/>
      <c r="E13084" s="940"/>
      <c r="F13084" s="941"/>
      <c r="G13084" s="937" t="str">
        <f t="array" ref="G13084">xlookup(F13084,'Internal Staffing Calculator'!E:E,'Internal Staffing Calculator'!C:C,"")</f>
        <v/>
      </c>
      <c r="H13084" s="932" t="str">
        <f t="array" ref="H13084">if(F13084&lt;&gt;"", iferror(index('Internal Staffing Calculator'!B$8:B23500,match(F13084,'Internal Staffing Calculator'!E$8:E23500,0)), "Not In Budget"),"")</f>
        <v/>
      </c>
      <c r="I13084" s="184"/>
      <c r="J13084" s="184"/>
      <c r="K13084" s="184"/>
      <c r="L13084" s="183"/>
    </row>
    <row r="13085">
      <c r="A13085" s="454"/>
      <c r="B13085" s="927"/>
      <c r="C13085" s="580"/>
      <c r="D13085" s="939"/>
      <c r="E13085" s="940"/>
      <c r="F13085" s="941"/>
      <c r="G13085" s="937" t="str">
        <f t="array" ref="G13085">xlookup(F13085,'Internal Staffing Calculator'!E:E,'Internal Staffing Calculator'!C:C,"")</f>
        <v/>
      </c>
      <c r="H13085" s="932" t="str">
        <f t="array" ref="H13085">if(F13085&lt;&gt;"", iferror(index('Internal Staffing Calculator'!B$8:B23500,match(F13085,'Internal Staffing Calculator'!E$8:E23500,0)), "Not In Budget"),"")</f>
        <v/>
      </c>
      <c r="I13085" s="184"/>
      <c r="J13085" s="184"/>
      <c r="K13085" s="184"/>
      <c r="L13085" s="183"/>
    </row>
    <row r="13086">
      <c r="A13086" s="454"/>
      <c r="B13086" s="927"/>
      <c r="C13086" s="580"/>
      <c r="D13086" s="939"/>
      <c r="E13086" s="940"/>
      <c r="F13086" s="941"/>
      <c r="G13086" s="937" t="str">
        <f t="array" ref="G13086">xlookup(F13086,'Internal Staffing Calculator'!E:E,'Internal Staffing Calculator'!C:C,"")</f>
        <v/>
      </c>
      <c r="H13086" s="932" t="str">
        <f t="array" ref="H13086">if(F13086&lt;&gt;"", iferror(index('Internal Staffing Calculator'!B$8:B23500,match(F13086,'Internal Staffing Calculator'!E$8:E23500,0)), "Not In Budget"),"")</f>
        <v/>
      </c>
      <c r="I13086" s="184"/>
      <c r="J13086" s="184"/>
      <c r="K13086" s="184"/>
      <c r="L13086" s="183"/>
    </row>
    <row r="13087">
      <c r="A13087" s="454"/>
      <c r="B13087" s="927"/>
      <c r="C13087" s="580"/>
      <c r="D13087" s="939"/>
      <c r="E13087" s="940"/>
      <c r="F13087" s="941"/>
      <c r="G13087" s="937" t="str">
        <f t="array" ref="G13087">xlookup(F13087,'Internal Staffing Calculator'!E:E,'Internal Staffing Calculator'!C:C,"")</f>
        <v/>
      </c>
      <c r="H13087" s="932" t="str">
        <f t="array" ref="H13087">if(F13087&lt;&gt;"", iferror(index('Internal Staffing Calculator'!B$8:B23500,match(F13087,'Internal Staffing Calculator'!E$8:E23500,0)), "Not In Budget"),"")</f>
        <v/>
      </c>
      <c r="I13087" s="184"/>
      <c r="J13087" s="184"/>
      <c r="K13087" s="184"/>
      <c r="L13087" s="183"/>
    </row>
    <row r="13088">
      <c r="A13088" s="454"/>
      <c r="B13088" s="927"/>
      <c r="C13088" s="580"/>
      <c r="D13088" s="939"/>
      <c r="E13088" s="940"/>
      <c r="F13088" s="941"/>
      <c r="G13088" s="937" t="str">
        <f t="array" ref="G13088">xlookup(F13088,'Internal Staffing Calculator'!E:E,'Internal Staffing Calculator'!C:C,"")</f>
        <v/>
      </c>
      <c r="H13088" s="932" t="str">
        <f t="array" ref="H13088">if(F13088&lt;&gt;"", iferror(index('Internal Staffing Calculator'!B$8:B23500,match(F13088,'Internal Staffing Calculator'!E$8:E23500,0)), "Not In Budget"),"")</f>
        <v/>
      </c>
      <c r="I13088" s="184"/>
      <c r="J13088" s="184"/>
      <c r="K13088" s="184"/>
      <c r="L13088" s="183"/>
    </row>
    <row r="13089">
      <c r="A13089" s="454"/>
      <c r="B13089" s="927"/>
      <c r="C13089" s="580"/>
      <c r="D13089" s="939"/>
      <c r="E13089" s="940"/>
      <c r="F13089" s="941"/>
      <c r="G13089" s="937" t="str">
        <f t="array" ref="G13089">xlookup(F13089,'Internal Staffing Calculator'!E:E,'Internal Staffing Calculator'!C:C,"")</f>
        <v/>
      </c>
      <c r="H13089" s="932" t="str">
        <f t="array" ref="H13089">if(F13089&lt;&gt;"", iferror(index('Internal Staffing Calculator'!B$8:B23500,match(F13089,'Internal Staffing Calculator'!E$8:E23500,0)), "Not In Budget"),"")</f>
        <v/>
      </c>
      <c r="I13089" s="184"/>
      <c r="J13089" s="184"/>
      <c r="K13089" s="184"/>
      <c r="L13089" s="183"/>
    </row>
    <row r="13090">
      <c r="A13090" s="454"/>
      <c r="B13090" s="927"/>
      <c r="C13090" s="580"/>
      <c r="D13090" s="939"/>
      <c r="E13090" s="940"/>
      <c r="F13090" s="941"/>
      <c r="G13090" s="937" t="str">
        <f t="array" ref="G13090">xlookup(F13090,'Internal Staffing Calculator'!E:E,'Internal Staffing Calculator'!C:C,"")</f>
        <v/>
      </c>
      <c r="H13090" s="932" t="str">
        <f t="array" ref="H13090">if(F13090&lt;&gt;"", iferror(index('Internal Staffing Calculator'!B$8:B23500,match(F13090,'Internal Staffing Calculator'!E$8:E23500,0)), "Not In Budget"),"")</f>
        <v/>
      </c>
      <c r="I13090" s="184"/>
      <c r="J13090" s="184"/>
      <c r="K13090" s="184"/>
      <c r="L13090" s="183"/>
    </row>
    <row r="13091">
      <c r="A13091" s="454"/>
      <c r="B13091" s="927"/>
      <c r="C13091" s="580"/>
      <c r="D13091" s="939"/>
      <c r="E13091" s="940"/>
      <c r="F13091" s="941"/>
      <c r="G13091" s="937" t="str">
        <f t="array" ref="G13091">xlookup(F13091,'Internal Staffing Calculator'!E:E,'Internal Staffing Calculator'!C:C,"")</f>
        <v/>
      </c>
      <c r="H13091" s="932" t="str">
        <f t="array" ref="H13091">if(F13091&lt;&gt;"", iferror(index('Internal Staffing Calculator'!B$8:B23500,match(F13091,'Internal Staffing Calculator'!E$8:E23500,0)), "Not In Budget"),"")</f>
        <v/>
      </c>
      <c r="I13091" s="184"/>
      <c r="J13091" s="184"/>
      <c r="K13091" s="184"/>
      <c r="L13091" s="183"/>
    </row>
    <row r="13092">
      <c r="A13092" s="454"/>
      <c r="B13092" s="927"/>
      <c r="C13092" s="580"/>
      <c r="D13092" s="939"/>
      <c r="E13092" s="940"/>
      <c r="F13092" s="941"/>
      <c r="G13092" s="937" t="str">
        <f t="array" ref="G13092">xlookup(F13092,'Internal Staffing Calculator'!E:E,'Internal Staffing Calculator'!C:C,"")</f>
        <v/>
      </c>
      <c r="H13092" s="932" t="str">
        <f t="array" ref="H13092">if(F13092&lt;&gt;"", iferror(index('Internal Staffing Calculator'!B$8:B23500,match(F13092,'Internal Staffing Calculator'!E$8:E23500,0)), "Not In Budget"),"")</f>
        <v/>
      </c>
      <c r="I13092" s="184"/>
      <c r="J13092" s="184"/>
      <c r="K13092" s="184"/>
      <c r="L13092" s="183"/>
    </row>
    <row r="13093">
      <c r="A13093" s="454"/>
      <c r="B13093" s="927"/>
      <c r="C13093" s="580"/>
      <c r="D13093" s="939"/>
      <c r="E13093" s="940"/>
      <c r="F13093" s="941"/>
      <c r="G13093" s="937" t="str">
        <f t="array" ref="G13093">xlookup(F13093,'Internal Staffing Calculator'!E:E,'Internal Staffing Calculator'!C:C,"")</f>
        <v/>
      </c>
      <c r="H13093" s="932" t="str">
        <f t="array" ref="H13093">if(F13093&lt;&gt;"", iferror(index('Internal Staffing Calculator'!B$8:B23500,match(F13093,'Internal Staffing Calculator'!E$8:E23500,0)), "Not In Budget"),"")</f>
        <v/>
      </c>
      <c r="I13093" s="184"/>
      <c r="J13093" s="184"/>
      <c r="K13093" s="184"/>
      <c r="L13093" s="183"/>
    </row>
    <row r="13094">
      <c r="A13094" s="454"/>
      <c r="B13094" s="927"/>
      <c r="C13094" s="580"/>
      <c r="D13094" s="939"/>
      <c r="E13094" s="940"/>
      <c r="F13094" s="941"/>
      <c r="G13094" s="937" t="str">
        <f t="array" ref="G13094">xlookup(F13094,'Internal Staffing Calculator'!E:E,'Internal Staffing Calculator'!C:C,"")</f>
        <v/>
      </c>
      <c r="H13094" s="932" t="str">
        <f t="array" ref="H13094">if(F13094&lt;&gt;"", iferror(index('Internal Staffing Calculator'!B$8:B23500,match(F13094,'Internal Staffing Calculator'!E$8:E23500,0)), "Not In Budget"),"")</f>
        <v/>
      </c>
      <c r="I13094" s="184"/>
      <c r="J13094" s="184"/>
      <c r="K13094" s="184"/>
      <c r="L13094" s="183"/>
    </row>
    <row r="13095">
      <c r="A13095" s="454"/>
      <c r="B13095" s="927"/>
      <c r="C13095" s="580"/>
      <c r="D13095" s="939"/>
      <c r="E13095" s="940"/>
      <c r="F13095" s="941"/>
      <c r="G13095" s="937" t="str">
        <f t="array" ref="G13095">xlookup(F13095,'Internal Staffing Calculator'!E:E,'Internal Staffing Calculator'!C:C,"")</f>
        <v/>
      </c>
      <c r="H13095" s="932" t="str">
        <f t="array" ref="H13095">if(F13095&lt;&gt;"", iferror(index('Internal Staffing Calculator'!B$8:B23500,match(F13095,'Internal Staffing Calculator'!E$8:E23500,0)), "Not In Budget"),"")</f>
        <v/>
      </c>
      <c r="I13095" s="184"/>
      <c r="J13095" s="184"/>
      <c r="K13095" s="184"/>
      <c r="L13095" s="183"/>
    </row>
    <row r="13096">
      <c r="A13096" s="454"/>
      <c r="B13096" s="927"/>
      <c r="C13096" s="580"/>
      <c r="D13096" s="939"/>
      <c r="E13096" s="940"/>
      <c r="F13096" s="941"/>
      <c r="G13096" s="937" t="str">
        <f t="array" ref="G13096">xlookup(F13096,'Internal Staffing Calculator'!E:E,'Internal Staffing Calculator'!C:C,"")</f>
        <v/>
      </c>
      <c r="H13096" s="932" t="str">
        <f t="array" ref="H13096">if(F13096&lt;&gt;"", iferror(index('Internal Staffing Calculator'!B$8:B23500,match(F13096,'Internal Staffing Calculator'!E$8:E23500,0)), "Not In Budget"),"")</f>
        <v/>
      </c>
      <c r="I13096" s="184"/>
      <c r="J13096" s="184"/>
      <c r="K13096" s="184"/>
      <c r="L13096" s="183"/>
    </row>
    <row r="13097">
      <c r="A13097" s="454"/>
      <c r="B13097" s="927"/>
      <c r="C13097" s="580"/>
      <c r="D13097" s="939"/>
      <c r="E13097" s="940"/>
      <c r="F13097" s="941"/>
      <c r="G13097" s="937" t="str">
        <f t="array" ref="G13097">xlookup(F13097,'Internal Staffing Calculator'!E:E,'Internal Staffing Calculator'!C:C,"")</f>
        <v/>
      </c>
      <c r="H13097" s="932" t="str">
        <f t="array" ref="H13097">if(F13097&lt;&gt;"", iferror(index('Internal Staffing Calculator'!B$8:B23500,match(F13097,'Internal Staffing Calculator'!E$8:E23500,0)), "Not In Budget"),"")</f>
        <v/>
      </c>
      <c r="I13097" s="184"/>
      <c r="J13097" s="184"/>
      <c r="K13097" s="184"/>
      <c r="L13097" s="183"/>
    </row>
    <row r="13098">
      <c r="A13098" s="454"/>
      <c r="B13098" s="927"/>
      <c r="C13098" s="580"/>
      <c r="D13098" s="939"/>
      <c r="E13098" s="940"/>
      <c r="F13098" s="941"/>
      <c r="G13098" s="937" t="str">
        <f t="array" ref="G13098">xlookup(F13098,'Internal Staffing Calculator'!E:E,'Internal Staffing Calculator'!C:C,"")</f>
        <v/>
      </c>
      <c r="H13098" s="932" t="str">
        <f t="array" ref="H13098">if(F13098&lt;&gt;"", iferror(index('Internal Staffing Calculator'!B$8:B23500,match(F13098,'Internal Staffing Calculator'!E$8:E23500,0)), "Not In Budget"),"")</f>
        <v/>
      </c>
      <c r="I13098" s="184"/>
      <c r="J13098" s="184"/>
      <c r="K13098" s="184"/>
      <c r="L13098" s="183"/>
    </row>
    <row r="13099">
      <c r="A13099" s="454"/>
      <c r="B13099" s="927"/>
      <c r="C13099" s="580"/>
      <c r="D13099" s="939"/>
      <c r="E13099" s="940"/>
      <c r="F13099" s="941"/>
      <c r="G13099" s="937" t="str">
        <f t="array" ref="G13099">xlookup(F13099,'Internal Staffing Calculator'!E:E,'Internal Staffing Calculator'!C:C,"")</f>
        <v/>
      </c>
      <c r="H13099" s="932" t="str">
        <f t="array" ref="H13099">if(F13099&lt;&gt;"", iferror(index('Internal Staffing Calculator'!B$8:B23500,match(F13099,'Internal Staffing Calculator'!E$8:E23500,0)), "Not In Budget"),"")</f>
        <v/>
      </c>
      <c r="I13099" s="184"/>
      <c r="J13099" s="184"/>
      <c r="K13099" s="184"/>
      <c r="L13099" s="183"/>
    </row>
    <row r="13100">
      <c r="A13100" s="454"/>
      <c r="B13100" s="927"/>
      <c r="C13100" s="580"/>
      <c r="D13100" s="939"/>
      <c r="E13100" s="940"/>
      <c r="F13100" s="941"/>
      <c r="G13100" s="937" t="str">
        <f t="array" ref="G13100">xlookup(F13100,'Internal Staffing Calculator'!E:E,'Internal Staffing Calculator'!C:C,"")</f>
        <v/>
      </c>
      <c r="H13100" s="932" t="str">
        <f t="array" ref="H13100">if(F13100&lt;&gt;"", iferror(index('Internal Staffing Calculator'!B$8:B23500,match(F13100,'Internal Staffing Calculator'!E$8:E23500,0)), "Not In Budget"),"")</f>
        <v/>
      </c>
      <c r="I13100" s="184"/>
      <c r="J13100" s="184"/>
      <c r="K13100" s="184"/>
      <c r="L13100" s="183"/>
    </row>
    <row r="13101">
      <c r="A13101" s="454"/>
      <c r="B13101" s="927"/>
      <c r="C13101" s="580"/>
      <c r="D13101" s="939"/>
      <c r="E13101" s="940"/>
      <c r="F13101" s="941"/>
      <c r="G13101" s="937" t="str">
        <f t="array" ref="G13101">xlookup(F13101,'Internal Staffing Calculator'!E:E,'Internal Staffing Calculator'!C:C,"")</f>
        <v/>
      </c>
      <c r="H13101" s="932" t="str">
        <f t="array" ref="H13101">if(F13101&lt;&gt;"", iferror(index('Internal Staffing Calculator'!B$8:B23500,match(F13101,'Internal Staffing Calculator'!E$8:E23500,0)), "Not In Budget"),"")</f>
        <v/>
      </c>
      <c r="I13101" s="184"/>
      <c r="J13101" s="184"/>
      <c r="K13101" s="184"/>
      <c r="L13101" s="183"/>
    </row>
    <row r="13102">
      <c r="A13102" s="454"/>
      <c r="B13102" s="927"/>
      <c r="C13102" s="580"/>
      <c r="D13102" s="939"/>
      <c r="E13102" s="940"/>
      <c r="F13102" s="941"/>
      <c r="G13102" s="937" t="str">
        <f t="array" ref="G13102">xlookup(F13102,'Internal Staffing Calculator'!E:E,'Internal Staffing Calculator'!C:C,"")</f>
        <v/>
      </c>
      <c r="H13102" s="932" t="str">
        <f t="array" ref="H13102">if(F13102&lt;&gt;"", iferror(index('Internal Staffing Calculator'!B$8:B23500,match(F13102,'Internal Staffing Calculator'!E$8:E23500,0)), "Not In Budget"),"")</f>
        <v/>
      </c>
      <c r="I13102" s="184"/>
      <c r="J13102" s="184"/>
      <c r="K13102" s="184"/>
      <c r="L13102" s="183"/>
    </row>
    <row r="13103">
      <c r="A13103" s="454"/>
      <c r="B13103" s="927"/>
      <c r="C13103" s="580"/>
      <c r="D13103" s="939"/>
      <c r="E13103" s="940"/>
      <c r="F13103" s="941"/>
      <c r="G13103" s="937" t="str">
        <f t="array" ref="G13103">xlookup(F13103,'Internal Staffing Calculator'!E:E,'Internal Staffing Calculator'!C:C,"")</f>
        <v/>
      </c>
      <c r="H13103" s="932" t="str">
        <f t="array" ref="H13103">if(F13103&lt;&gt;"", iferror(index('Internal Staffing Calculator'!B$8:B23500,match(F13103,'Internal Staffing Calculator'!E$8:E23500,0)), "Not In Budget"),"")</f>
        <v/>
      </c>
      <c r="I13103" s="184"/>
      <c r="J13103" s="184"/>
      <c r="K13103" s="184"/>
      <c r="L13103" s="183"/>
    </row>
    <row r="13104">
      <c r="A13104" s="454"/>
      <c r="B13104" s="927"/>
      <c r="C13104" s="580"/>
      <c r="D13104" s="939"/>
      <c r="E13104" s="940"/>
      <c r="F13104" s="941"/>
      <c r="G13104" s="937" t="str">
        <f t="array" ref="G13104">xlookup(F13104,'Internal Staffing Calculator'!E:E,'Internal Staffing Calculator'!C:C,"")</f>
        <v/>
      </c>
      <c r="H13104" s="932" t="str">
        <f t="array" ref="H13104">if(F13104&lt;&gt;"", iferror(index('Internal Staffing Calculator'!B$8:B23500,match(F13104,'Internal Staffing Calculator'!E$8:E23500,0)), "Not In Budget"),"")</f>
        <v/>
      </c>
      <c r="I13104" s="184"/>
      <c r="J13104" s="184"/>
      <c r="K13104" s="184"/>
      <c r="L13104" s="183"/>
    </row>
    <row r="13105">
      <c r="A13105" s="454"/>
      <c r="B13105" s="927"/>
      <c r="C13105" s="580"/>
      <c r="D13105" s="939"/>
      <c r="E13105" s="940"/>
      <c r="F13105" s="941"/>
      <c r="G13105" s="937" t="str">
        <f t="array" ref="G13105">xlookup(F13105,'Internal Staffing Calculator'!E:E,'Internal Staffing Calculator'!C:C,"")</f>
        <v/>
      </c>
      <c r="H13105" s="932" t="str">
        <f t="array" ref="H13105">if(F13105&lt;&gt;"", iferror(index('Internal Staffing Calculator'!B$8:B23500,match(F13105,'Internal Staffing Calculator'!E$8:E23500,0)), "Not In Budget"),"")</f>
        <v/>
      </c>
      <c r="I13105" s="184"/>
      <c r="J13105" s="184"/>
      <c r="K13105" s="184"/>
      <c r="L13105" s="183"/>
    </row>
    <row r="13106">
      <c r="A13106" s="454"/>
      <c r="B13106" s="927"/>
      <c r="C13106" s="580"/>
      <c r="D13106" s="939"/>
      <c r="E13106" s="940"/>
      <c r="F13106" s="941"/>
      <c r="G13106" s="937" t="str">
        <f t="array" ref="G13106">xlookup(F13106,'Internal Staffing Calculator'!E:E,'Internal Staffing Calculator'!C:C,"")</f>
        <v/>
      </c>
      <c r="H13106" s="932" t="str">
        <f t="array" ref="H13106">if(F13106&lt;&gt;"", iferror(index('Internal Staffing Calculator'!B$8:B23500,match(F13106,'Internal Staffing Calculator'!E$8:E23500,0)), "Not In Budget"),"")</f>
        <v/>
      </c>
      <c r="I13106" s="184"/>
      <c r="J13106" s="184"/>
      <c r="K13106" s="184"/>
      <c r="L13106" s="183"/>
    </row>
    <row r="13107">
      <c r="A13107" s="454"/>
      <c r="B13107" s="927"/>
      <c r="C13107" s="580"/>
      <c r="D13107" s="939"/>
      <c r="E13107" s="940"/>
      <c r="F13107" s="941"/>
      <c r="G13107" s="937" t="str">
        <f t="array" ref="G13107">xlookup(F13107,'Internal Staffing Calculator'!E:E,'Internal Staffing Calculator'!C:C,"")</f>
        <v/>
      </c>
      <c r="H13107" s="932" t="str">
        <f t="array" ref="H13107">if(F13107&lt;&gt;"", iferror(index('Internal Staffing Calculator'!B$8:B23500,match(F13107,'Internal Staffing Calculator'!E$8:E23500,0)), "Not In Budget"),"")</f>
        <v/>
      </c>
      <c r="I13107" s="184"/>
      <c r="J13107" s="184"/>
      <c r="K13107" s="184"/>
      <c r="L13107" s="183"/>
    </row>
    <row r="13108">
      <c r="A13108" s="454"/>
      <c r="B13108" s="927"/>
      <c r="C13108" s="580"/>
      <c r="D13108" s="939"/>
      <c r="E13108" s="940"/>
      <c r="F13108" s="941"/>
      <c r="G13108" s="937" t="str">
        <f t="array" ref="G13108">xlookup(F13108,'Internal Staffing Calculator'!E:E,'Internal Staffing Calculator'!C:C,"")</f>
        <v/>
      </c>
      <c r="H13108" s="932" t="str">
        <f t="array" ref="H13108">if(F13108&lt;&gt;"", iferror(index('Internal Staffing Calculator'!B$8:B23500,match(F13108,'Internal Staffing Calculator'!E$8:E23500,0)), "Not In Budget"),"")</f>
        <v/>
      </c>
      <c r="I13108" s="184"/>
      <c r="J13108" s="184"/>
      <c r="K13108" s="184"/>
      <c r="L13108" s="183"/>
    </row>
    <row r="13109">
      <c r="A13109" s="454"/>
      <c r="B13109" s="927"/>
      <c r="C13109" s="580"/>
      <c r="D13109" s="939"/>
      <c r="E13109" s="940"/>
      <c r="F13109" s="941"/>
      <c r="G13109" s="937" t="str">
        <f t="array" ref="G13109">xlookup(F13109,'Internal Staffing Calculator'!E:E,'Internal Staffing Calculator'!C:C,"")</f>
        <v/>
      </c>
      <c r="H13109" s="932" t="str">
        <f t="array" ref="H13109">if(F13109&lt;&gt;"", iferror(index('Internal Staffing Calculator'!B$8:B23500,match(F13109,'Internal Staffing Calculator'!E$8:E23500,0)), "Not In Budget"),"")</f>
        <v/>
      </c>
      <c r="I13109" s="184"/>
      <c r="J13109" s="184"/>
      <c r="K13109" s="184"/>
      <c r="L13109" s="183"/>
    </row>
    <row r="13110">
      <c r="A13110" s="454"/>
      <c r="B13110" s="927"/>
      <c r="C13110" s="580"/>
      <c r="D13110" s="939"/>
      <c r="E13110" s="940"/>
      <c r="F13110" s="941"/>
      <c r="G13110" s="937" t="str">
        <f t="array" ref="G13110">xlookup(F13110,'Internal Staffing Calculator'!E:E,'Internal Staffing Calculator'!C:C,"")</f>
        <v/>
      </c>
      <c r="H13110" s="932" t="str">
        <f t="array" ref="H13110">if(F13110&lt;&gt;"", iferror(index('Internal Staffing Calculator'!B$8:B23500,match(F13110,'Internal Staffing Calculator'!E$8:E23500,0)), "Not In Budget"),"")</f>
        <v/>
      </c>
      <c r="I13110" s="184"/>
      <c r="J13110" s="184"/>
      <c r="K13110" s="184"/>
      <c r="L13110" s="183"/>
    </row>
    <row r="13111">
      <c r="A13111" s="454"/>
      <c r="B13111" s="927"/>
      <c r="C13111" s="580"/>
      <c r="D13111" s="939"/>
      <c r="E13111" s="940"/>
      <c r="F13111" s="941"/>
      <c r="G13111" s="937" t="str">
        <f t="array" ref="G13111">xlookup(F13111,'Internal Staffing Calculator'!E:E,'Internal Staffing Calculator'!C:C,"")</f>
        <v/>
      </c>
      <c r="H13111" s="932" t="str">
        <f t="array" ref="H13111">if(F13111&lt;&gt;"", iferror(index('Internal Staffing Calculator'!B$8:B23500,match(F13111,'Internal Staffing Calculator'!E$8:E23500,0)), "Not In Budget"),"")</f>
        <v/>
      </c>
      <c r="I13111" s="184"/>
      <c r="J13111" s="184"/>
      <c r="K13111" s="184"/>
      <c r="L13111" s="183"/>
    </row>
    <row r="13112">
      <c r="A13112" s="454"/>
      <c r="B13112" s="927"/>
      <c r="C13112" s="580"/>
      <c r="D13112" s="939"/>
      <c r="E13112" s="940"/>
      <c r="F13112" s="941"/>
      <c r="G13112" s="937" t="str">
        <f t="array" ref="G13112">xlookup(F13112,'Internal Staffing Calculator'!E:E,'Internal Staffing Calculator'!C:C,"")</f>
        <v/>
      </c>
      <c r="H13112" s="932" t="str">
        <f t="array" ref="H13112">if(F13112&lt;&gt;"", iferror(index('Internal Staffing Calculator'!B$8:B23500,match(F13112,'Internal Staffing Calculator'!E$8:E23500,0)), "Not In Budget"),"")</f>
        <v/>
      </c>
      <c r="I13112" s="184"/>
      <c r="J13112" s="184"/>
      <c r="K13112" s="184"/>
      <c r="L13112" s="183"/>
    </row>
    <row r="13113">
      <c r="A13113" s="454"/>
      <c r="B13113" s="927"/>
      <c r="C13113" s="580"/>
      <c r="D13113" s="939"/>
      <c r="E13113" s="940"/>
      <c r="F13113" s="941"/>
      <c r="G13113" s="937" t="str">
        <f t="array" ref="G13113">xlookup(F13113,'Internal Staffing Calculator'!E:E,'Internal Staffing Calculator'!C:C,"")</f>
        <v/>
      </c>
      <c r="H13113" s="932" t="str">
        <f t="array" ref="H13113">if(F13113&lt;&gt;"", iferror(index('Internal Staffing Calculator'!B$8:B23500,match(F13113,'Internal Staffing Calculator'!E$8:E23500,0)), "Not In Budget"),"")</f>
        <v/>
      </c>
      <c r="I13113" s="184"/>
      <c r="J13113" s="184"/>
      <c r="K13113" s="184"/>
      <c r="L13113" s="183"/>
    </row>
    <row r="13114">
      <c r="A13114" s="454"/>
      <c r="B13114" s="927"/>
      <c r="C13114" s="580"/>
      <c r="D13114" s="939"/>
      <c r="E13114" s="940"/>
      <c r="F13114" s="941"/>
      <c r="G13114" s="937" t="str">
        <f t="array" ref="G13114">xlookup(F13114,'Internal Staffing Calculator'!E:E,'Internal Staffing Calculator'!C:C,"")</f>
        <v/>
      </c>
      <c r="H13114" s="932" t="str">
        <f t="array" ref="H13114">if(F13114&lt;&gt;"", iferror(index('Internal Staffing Calculator'!B$8:B23500,match(F13114,'Internal Staffing Calculator'!E$8:E23500,0)), "Not In Budget"),"")</f>
        <v/>
      </c>
      <c r="I13114" s="184"/>
      <c r="J13114" s="184"/>
      <c r="K13114" s="184"/>
      <c r="L13114" s="183"/>
    </row>
    <row r="13115">
      <c r="A13115" s="454"/>
      <c r="B13115" s="927"/>
      <c r="C13115" s="580"/>
      <c r="D13115" s="939"/>
      <c r="E13115" s="940"/>
      <c r="F13115" s="941"/>
      <c r="G13115" s="937" t="str">
        <f t="array" ref="G13115">xlookup(F13115,'Internal Staffing Calculator'!E:E,'Internal Staffing Calculator'!C:C,"")</f>
        <v/>
      </c>
      <c r="H13115" s="932" t="str">
        <f t="array" ref="H13115">if(F13115&lt;&gt;"", iferror(index('Internal Staffing Calculator'!B$8:B23500,match(F13115,'Internal Staffing Calculator'!E$8:E23500,0)), "Not In Budget"),"")</f>
        <v/>
      </c>
      <c r="I13115" s="184"/>
      <c r="J13115" s="184"/>
      <c r="K13115" s="184"/>
      <c r="L13115" s="183"/>
    </row>
    <row r="13116">
      <c r="A13116" s="454"/>
      <c r="B13116" s="927"/>
      <c r="C13116" s="580"/>
      <c r="D13116" s="939"/>
      <c r="E13116" s="940"/>
      <c r="F13116" s="941"/>
      <c r="G13116" s="937" t="str">
        <f t="array" ref="G13116">xlookup(F13116,'Internal Staffing Calculator'!E:E,'Internal Staffing Calculator'!C:C,"")</f>
        <v/>
      </c>
      <c r="H13116" s="932" t="str">
        <f t="array" ref="H13116">if(F13116&lt;&gt;"", iferror(index('Internal Staffing Calculator'!B$8:B23500,match(F13116,'Internal Staffing Calculator'!E$8:E23500,0)), "Not In Budget"),"")</f>
        <v/>
      </c>
      <c r="I13116" s="184"/>
      <c r="J13116" s="184"/>
      <c r="K13116" s="184"/>
      <c r="L13116" s="183"/>
    </row>
    <row r="13117">
      <c r="A13117" s="454"/>
      <c r="B13117" s="927"/>
      <c r="C13117" s="580"/>
      <c r="D13117" s="939"/>
      <c r="E13117" s="940"/>
      <c r="F13117" s="941"/>
      <c r="G13117" s="937" t="str">
        <f t="array" ref="G13117">xlookup(F13117,'Internal Staffing Calculator'!E:E,'Internal Staffing Calculator'!C:C,"")</f>
        <v/>
      </c>
      <c r="H13117" s="932" t="str">
        <f t="array" ref="H13117">if(F13117&lt;&gt;"", iferror(index('Internal Staffing Calculator'!B$8:B23500,match(F13117,'Internal Staffing Calculator'!E$8:E23500,0)), "Not In Budget"),"")</f>
        <v/>
      </c>
      <c r="I13117" s="184"/>
      <c r="J13117" s="184"/>
      <c r="K13117" s="184"/>
      <c r="L13117" s="183"/>
    </row>
    <row r="13118">
      <c r="A13118" s="454"/>
      <c r="B13118" s="927"/>
      <c r="C13118" s="580"/>
      <c r="D13118" s="939"/>
      <c r="E13118" s="940"/>
      <c r="F13118" s="941"/>
      <c r="G13118" s="937" t="str">
        <f t="array" ref="G13118">xlookup(F13118,'Internal Staffing Calculator'!E:E,'Internal Staffing Calculator'!C:C,"")</f>
        <v/>
      </c>
      <c r="H13118" s="932" t="str">
        <f t="array" ref="H13118">if(F13118&lt;&gt;"", iferror(index('Internal Staffing Calculator'!B$8:B23500,match(F13118,'Internal Staffing Calculator'!E$8:E23500,0)), "Not In Budget"),"")</f>
        <v/>
      </c>
      <c r="I13118" s="184"/>
      <c r="J13118" s="184"/>
      <c r="K13118" s="184"/>
      <c r="L13118" s="183"/>
    </row>
    <row r="13119">
      <c r="A13119" s="454"/>
      <c r="B13119" s="927"/>
      <c r="C13119" s="580"/>
      <c r="D13119" s="939"/>
      <c r="E13119" s="940"/>
      <c r="F13119" s="941"/>
      <c r="G13119" s="937" t="str">
        <f t="array" ref="G13119">xlookup(F13119,'Internal Staffing Calculator'!E:E,'Internal Staffing Calculator'!C:C,"")</f>
        <v/>
      </c>
      <c r="H13119" s="932" t="str">
        <f t="array" ref="H13119">if(F13119&lt;&gt;"", iferror(index('Internal Staffing Calculator'!B$8:B23500,match(F13119,'Internal Staffing Calculator'!E$8:E23500,0)), "Not In Budget"),"")</f>
        <v/>
      </c>
      <c r="I13119" s="184"/>
      <c r="J13119" s="184"/>
      <c r="K13119" s="184"/>
      <c r="L13119" s="183"/>
    </row>
    <row r="13120">
      <c r="A13120" s="454"/>
      <c r="B13120" s="927"/>
      <c r="C13120" s="580"/>
      <c r="D13120" s="939"/>
      <c r="E13120" s="940"/>
      <c r="F13120" s="941"/>
      <c r="G13120" s="937" t="str">
        <f t="array" ref="G13120">xlookup(F13120,'Internal Staffing Calculator'!E:E,'Internal Staffing Calculator'!C:C,"")</f>
        <v/>
      </c>
      <c r="H13120" s="932" t="str">
        <f t="array" ref="H13120">if(F13120&lt;&gt;"", iferror(index('Internal Staffing Calculator'!B$8:B23500,match(F13120,'Internal Staffing Calculator'!E$8:E23500,0)), "Not In Budget"),"")</f>
        <v/>
      </c>
      <c r="I13120" s="184"/>
      <c r="J13120" s="184"/>
      <c r="K13120" s="184"/>
      <c r="L13120" s="183"/>
    </row>
    <row r="13121">
      <c r="A13121" s="454"/>
      <c r="B13121" s="927"/>
      <c r="C13121" s="580"/>
      <c r="D13121" s="939"/>
      <c r="E13121" s="940"/>
      <c r="F13121" s="941"/>
      <c r="G13121" s="937" t="str">
        <f t="array" ref="G13121">xlookup(F13121,'Internal Staffing Calculator'!E:E,'Internal Staffing Calculator'!C:C,"")</f>
        <v/>
      </c>
      <c r="H13121" s="932" t="str">
        <f t="array" ref="H13121">if(F13121&lt;&gt;"", iferror(index('Internal Staffing Calculator'!B$8:B23500,match(F13121,'Internal Staffing Calculator'!E$8:E23500,0)), "Not In Budget"),"")</f>
        <v/>
      </c>
      <c r="I13121" s="184"/>
      <c r="J13121" s="184"/>
      <c r="K13121" s="184"/>
      <c r="L13121" s="183"/>
    </row>
    <row r="13122">
      <c r="A13122" s="454"/>
      <c r="B13122" s="927"/>
      <c r="C13122" s="580"/>
      <c r="D13122" s="939"/>
      <c r="E13122" s="940"/>
      <c r="F13122" s="941"/>
      <c r="G13122" s="937" t="str">
        <f t="array" ref="G13122">xlookup(F13122,'Internal Staffing Calculator'!E:E,'Internal Staffing Calculator'!C:C,"")</f>
        <v/>
      </c>
      <c r="H13122" s="932" t="str">
        <f t="array" ref="H13122">if(F13122&lt;&gt;"", iferror(index('Internal Staffing Calculator'!B$8:B23500,match(F13122,'Internal Staffing Calculator'!E$8:E23500,0)), "Not In Budget"),"")</f>
        <v/>
      </c>
      <c r="I13122" s="184"/>
      <c r="J13122" s="184"/>
      <c r="K13122" s="184"/>
      <c r="L13122" s="183"/>
    </row>
    <row r="13123">
      <c r="A13123" s="454"/>
      <c r="B13123" s="927"/>
      <c r="C13123" s="580"/>
      <c r="D13123" s="939"/>
      <c r="E13123" s="940"/>
      <c r="F13123" s="941"/>
      <c r="G13123" s="937" t="str">
        <f t="array" ref="G13123">xlookup(F13123,'Internal Staffing Calculator'!E:E,'Internal Staffing Calculator'!C:C,"")</f>
        <v/>
      </c>
      <c r="H13123" s="932" t="str">
        <f t="array" ref="H13123">if(F13123&lt;&gt;"", iferror(index('Internal Staffing Calculator'!B$8:B23500,match(F13123,'Internal Staffing Calculator'!E$8:E23500,0)), "Not In Budget"),"")</f>
        <v/>
      </c>
      <c r="I13123" s="184"/>
      <c r="J13123" s="184"/>
      <c r="K13123" s="184"/>
      <c r="L13123" s="183"/>
    </row>
    <row r="13124">
      <c r="A13124" s="454"/>
      <c r="B13124" s="927"/>
      <c r="C13124" s="580"/>
      <c r="D13124" s="939"/>
      <c r="E13124" s="940"/>
      <c r="F13124" s="941"/>
      <c r="G13124" s="937" t="str">
        <f t="array" ref="G13124">xlookup(F13124,'Internal Staffing Calculator'!E:E,'Internal Staffing Calculator'!C:C,"")</f>
        <v/>
      </c>
      <c r="H13124" s="932" t="str">
        <f t="array" ref="H13124">if(F13124&lt;&gt;"", iferror(index('Internal Staffing Calculator'!B$8:B23500,match(F13124,'Internal Staffing Calculator'!E$8:E23500,0)), "Not In Budget"),"")</f>
        <v/>
      </c>
      <c r="I13124" s="184"/>
      <c r="J13124" s="184"/>
      <c r="K13124" s="184"/>
      <c r="L13124" s="183"/>
    </row>
    <row r="13125">
      <c r="A13125" s="454"/>
      <c r="B13125" s="927"/>
      <c r="C13125" s="580"/>
      <c r="D13125" s="939"/>
      <c r="E13125" s="940"/>
      <c r="F13125" s="941"/>
      <c r="G13125" s="937" t="str">
        <f t="array" ref="G13125">xlookup(F13125,'Internal Staffing Calculator'!E:E,'Internal Staffing Calculator'!C:C,"")</f>
        <v/>
      </c>
      <c r="H13125" s="932" t="str">
        <f t="array" ref="H13125">if(F13125&lt;&gt;"", iferror(index('Internal Staffing Calculator'!B$8:B23500,match(F13125,'Internal Staffing Calculator'!E$8:E23500,0)), "Not In Budget"),"")</f>
        <v/>
      </c>
      <c r="I13125" s="184"/>
      <c r="J13125" s="184"/>
      <c r="K13125" s="184"/>
      <c r="L13125" s="183"/>
    </row>
    <row r="13126">
      <c r="A13126" s="454"/>
      <c r="B13126" s="927"/>
      <c r="C13126" s="580"/>
      <c r="D13126" s="939"/>
      <c r="E13126" s="940"/>
      <c r="F13126" s="941"/>
      <c r="G13126" s="937" t="str">
        <f t="array" ref="G13126">xlookup(F13126,'Internal Staffing Calculator'!E:E,'Internal Staffing Calculator'!C:C,"")</f>
        <v/>
      </c>
      <c r="H13126" s="932" t="str">
        <f t="array" ref="H13126">if(F13126&lt;&gt;"", iferror(index('Internal Staffing Calculator'!B$8:B23500,match(F13126,'Internal Staffing Calculator'!E$8:E23500,0)), "Not In Budget"),"")</f>
        <v/>
      </c>
      <c r="I13126" s="184"/>
      <c r="J13126" s="184"/>
      <c r="K13126" s="184"/>
      <c r="L13126" s="183"/>
    </row>
    <row r="13127">
      <c r="A13127" s="454"/>
      <c r="B13127" s="927"/>
      <c r="C13127" s="580"/>
      <c r="D13127" s="939"/>
      <c r="E13127" s="940"/>
      <c r="F13127" s="941"/>
      <c r="G13127" s="937" t="str">
        <f t="array" ref="G13127">xlookup(F13127,'Internal Staffing Calculator'!E:E,'Internal Staffing Calculator'!C:C,"")</f>
        <v/>
      </c>
      <c r="H13127" s="932" t="str">
        <f t="array" ref="H13127">if(F13127&lt;&gt;"", iferror(index('Internal Staffing Calculator'!B$8:B23500,match(F13127,'Internal Staffing Calculator'!E$8:E23500,0)), "Not In Budget"),"")</f>
        <v/>
      </c>
      <c r="I13127" s="184"/>
      <c r="J13127" s="184"/>
      <c r="K13127" s="184"/>
      <c r="L13127" s="183"/>
    </row>
    <row r="13128">
      <c r="A13128" s="454"/>
      <c r="B13128" s="927"/>
      <c r="C13128" s="580"/>
      <c r="D13128" s="939"/>
      <c r="E13128" s="940"/>
      <c r="F13128" s="941"/>
      <c r="G13128" s="937" t="str">
        <f t="array" ref="G13128">xlookup(F13128,'Internal Staffing Calculator'!E:E,'Internal Staffing Calculator'!C:C,"")</f>
        <v/>
      </c>
      <c r="H13128" s="932" t="str">
        <f t="array" ref="H13128">if(F13128&lt;&gt;"", iferror(index('Internal Staffing Calculator'!B$8:B23500,match(F13128,'Internal Staffing Calculator'!E$8:E23500,0)), "Not In Budget"),"")</f>
        <v/>
      </c>
      <c r="I13128" s="184"/>
      <c r="J13128" s="184"/>
      <c r="K13128" s="184"/>
      <c r="L13128" s="183"/>
    </row>
    <row r="13129">
      <c r="A13129" s="454"/>
      <c r="B13129" s="927"/>
      <c r="C13129" s="580"/>
      <c r="D13129" s="939"/>
      <c r="E13129" s="940"/>
      <c r="F13129" s="941"/>
      <c r="G13129" s="937" t="str">
        <f t="array" ref="G13129">xlookup(F13129,'Internal Staffing Calculator'!E:E,'Internal Staffing Calculator'!C:C,"")</f>
        <v/>
      </c>
      <c r="H13129" s="932" t="str">
        <f t="array" ref="H13129">if(F13129&lt;&gt;"", iferror(index('Internal Staffing Calculator'!B$8:B23500,match(F13129,'Internal Staffing Calculator'!E$8:E23500,0)), "Not In Budget"),"")</f>
        <v/>
      </c>
      <c r="I13129" s="184"/>
      <c r="J13129" s="184"/>
      <c r="K13129" s="184"/>
      <c r="L13129" s="183"/>
    </row>
    <row r="13130">
      <c r="A13130" s="454"/>
      <c r="B13130" s="927"/>
      <c r="C13130" s="580"/>
      <c r="D13130" s="939"/>
      <c r="E13130" s="940"/>
      <c r="F13130" s="941"/>
      <c r="G13130" s="937" t="str">
        <f t="array" ref="G13130">xlookup(F13130,'Internal Staffing Calculator'!E:E,'Internal Staffing Calculator'!C:C,"")</f>
        <v/>
      </c>
      <c r="H13130" s="932" t="str">
        <f t="array" ref="H13130">if(F13130&lt;&gt;"", iferror(index('Internal Staffing Calculator'!B$8:B23500,match(F13130,'Internal Staffing Calculator'!E$8:E23500,0)), "Not In Budget"),"")</f>
        <v/>
      </c>
      <c r="I13130" s="184"/>
      <c r="J13130" s="184"/>
      <c r="K13130" s="184"/>
      <c r="L13130" s="183"/>
    </row>
    <row r="13131">
      <c r="A13131" s="454"/>
      <c r="B13131" s="927"/>
      <c r="C13131" s="580"/>
      <c r="D13131" s="939"/>
      <c r="E13131" s="940"/>
      <c r="F13131" s="941"/>
      <c r="G13131" s="937" t="str">
        <f t="array" ref="G13131">xlookup(F13131,'Internal Staffing Calculator'!E:E,'Internal Staffing Calculator'!C:C,"")</f>
        <v/>
      </c>
      <c r="H13131" s="932" t="str">
        <f t="array" ref="H13131">if(F13131&lt;&gt;"", iferror(index('Internal Staffing Calculator'!B$8:B23500,match(F13131,'Internal Staffing Calculator'!E$8:E23500,0)), "Not In Budget"),"")</f>
        <v/>
      </c>
      <c r="I13131" s="184"/>
      <c r="J13131" s="184"/>
      <c r="K13131" s="184"/>
      <c r="L13131" s="183"/>
    </row>
    <row r="13132">
      <c r="A13132" s="454"/>
      <c r="B13132" s="927"/>
      <c r="C13132" s="580"/>
      <c r="D13132" s="939"/>
      <c r="E13132" s="940"/>
      <c r="F13132" s="941"/>
      <c r="G13132" s="937" t="str">
        <f t="array" ref="G13132">xlookup(F13132,'Internal Staffing Calculator'!E:E,'Internal Staffing Calculator'!C:C,"")</f>
        <v/>
      </c>
      <c r="H13132" s="932" t="str">
        <f t="array" ref="H13132">if(F13132&lt;&gt;"", iferror(index('Internal Staffing Calculator'!B$8:B23500,match(F13132,'Internal Staffing Calculator'!E$8:E23500,0)), "Not In Budget"),"")</f>
        <v/>
      </c>
      <c r="I13132" s="184"/>
      <c r="J13132" s="184"/>
      <c r="K13132" s="184"/>
      <c r="L13132" s="183"/>
    </row>
    <row r="13133">
      <c r="A13133" s="454"/>
      <c r="B13133" s="927"/>
      <c r="C13133" s="580"/>
      <c r="D13133" s="939"/>
      <c r="E13133" s="940"/>
      <c r="F13133" s="941"/>
      <c r="G13133" s="937" t="str">
        <f t="array" ref="G13133">xlookup(F13133,'Internal Staffing Calculator'!E:E,'Internal Staffing Calculator'!C:C,"")</f>
        <v/>
      </c>
      <c r="H13133" s="932" t="str">
        <f t="array" ref="H13133">if(F13133&lt;&gt;"", iferror(index('Internal Staffing Calculator'!B$8:B23500,match(F13133,'Internal Staffing Calculator'!E$8:E23500,0)), "Not In Budget"),"")</f>
        <v/>
      </c>
      <c r="I13133" s="184"/>
      <c r="J13133" s="184"/>
      <c r="K13133" s="184"/>
      <c r="L13133" s="183"/>
    </row>
    <row r="13134">
      <c r="A13134" s="454"/>
      <c r="B13134" s="927"/>
      <c r="C13134" s="580"/>
      <c r="D13134" s="939"/>
      <c r="E13134" s="940"/>
      <c r="F13134" s="941"/>
      <c r="G13134" s="937" t="str">
        <f t="array" ref="G13134">xlookup(F13134,'Internal Staffing Calculator'!E:E,'Internal Staffing Calculator'!C:C,"")</f>
        <v/>
      </c>
      <c r="H13134" s="932" t="str">
        <f t="array" ref="H13134">if(F13134&lt;&gt;"", iferror(index('Internal Staffing Calculator'!B$8:B23500,match(F13134,'Internal Staffing Calculator'!E$8:E23500,0)), "Not In Budget"),"")</f>
        <v/>
      </c>
      <c r="I13134" s="184"/>
      <c r="J13134" s="184"/>
      <c r="K13134" s="184"/>
      <c r="L13134" s="183"/>
    </row>
    <row r="13135">
      <c r="A13135" s="454"/>
      <c r="B13135" s="927"/>
      <c r="C13135" s="580"/>
      <c r="D13135" s="939"/>
      <c r="E13135" s="940"/>
      <c r="F13135" s="941"/>
      <c r="G13135" s="937" t="str">
        <f t="array" ref="G13135">xlookup(F13135,'Internal Staffing Calculator'!E:E,'Internal Staffing Calculator'!C:C,"")</f>
        <v/>
      </c>
      <c r="H13135" s="932" t="str">
        <f t="array" ref="H13135">if(F13135&lt;&gt;"", iferror(index('Internal Staffing Calculator'!B$8:B23500,match(F13135,'Internal Staffing Calculator'!E$8:E23500,0)), "Not In Budget"),"")</f>
        <v/>
      </c>
      <c r="I13135" s="184"/>
      <c r="J13135" s="184"/>
      <c r="K13135" s="184"/>
      <c r="L13135" s="183"/>
    </row>
    <row r="13136">
      <c r="A13136" s="454"/>
      <c r="B13136" s="927"/>
      <c r="C13136" s="580"/>
      <c r="D13136" s="939"/>
      <c r="E13136" s="940"/>
      <c r="F13136" s="941"/>
      <c r="G13136" s="937" t="str">
        <f t="array" ref="G13136">xlookup(F13136,'Internal Staffing Calculator'!E:E,'Internal Staffing Calculator'!C:C,"")</f>
        <v/>
      </c>
      <c r="H13136" s="932" t="str">
        <f t="array" ref="H13136">if(F13136&lt;&gt;"", iferror(index('Internal Staffing Calculator'!B$8:B23500,match(F13136,'Internal Staffing Calculator'!E$8:E23500,0)), "Not In Budget"),"")</f>
        <v/>
      </c>
      <c r="I13136" s="184"/>
      <c r="J13136" s="184"/>
      <c r="K13136" s="184"/>
      <c r="L13136" s="183"/>
    </row>
    <row r="13137">
      <c r="A13137" s="454"/>
      <c r="B13137" s="927"/>
      <c r="C13137" s="580"/>
      <c r="D13137" s="939"/>
      <c r="E13137" s="940"/>
      <c r="F13137" s="941"/>
      <c r="G13137" s="937" t="str">
        <f t="array" ref="G13137">xlookup(F13137,'Internal Staffing Calculator'!E:E,'Internal Staffing Calculator'!C:C,"")</f>
        <v/>
      </c>
      <c r="H13137" s="932" t="str">
        <f t="array" ref="H13137">if(F13137&lt;&gt;"", iferror(index('Internal Staffing Calculator'!B$8:B23500,match(F13137,'Internal Staffing Calculator'!E$8:E23500,0)), "Not In Budget"),"")</f>
        <v/>
      </c>
      <c r="I13137" s="184"/>
      <c r="J13137" s="184"/>
      <c r="K13137" s="184"/>
      <c r="L13137" s="183"/>
    </row>
    <row r="13138">
      <c r="A13138" s="454"/>
      <c r="B13138" s="927"/>
      <c r="C13138" s="580"/>
      <c r="D13138" s="939"/>
      <c r="E13138" s="940"/>
      <c r="F13138" s="941"/>
      <c r="G13138" s="937" t="str">
        <f t="array" ref="G13138">xlookup(F13138,'Internal Staffing Calculator'!E:E,'Internal Staffing Calculator'!C:C,"")</f>
        <v/>
      </c>
      <c r="H13138" s="932" t="str">
        <f t="array" ref="H13138">if(F13138&lt;&gt;"", iferror(index('Internal Staffing Calculator'!B$8:B23500,match(F13138,'Internal Staffing Calculator'!E$8:E23500,0)), "Not In Budget"),"")</f>
        <v/>
      </c>
      <c r="I13138" s="184"/>
      <c r="J13138" s="184"/>
      <c r="K13138" s="184"/>
      <c r="L13138" s="183"/>
    </row>
    <row r="13139">
      <c r="A13139" s="454"/>
      <c r="B13139" s="927"/>
      <c r="C13139" s="580"/>
      <c r="D13139" s="939"/>
      <c r="E13139" s="940"/>
      <c r="F13139" s="941"/>
      <c r="G13139" s="937" t="str">
        <f t="array" ref="G13139">xlookup(F13139,'Internal Staffing Calculator'!E:E,'Internal Staffing Calculator'!C:C,"")</f>
        <v/>
      </c>
      <c r="H13139" s="932" t="str">
        <f t="array" ref="H13139">if(F13139&lt;&gt;"", iferror(index('Internal Staffing Calculator'!B$8:B23500,match(F13139,'Internal Staffing Calculator'!E$8:E23500,0)), "Not In Budget"),"")</f>
        <v/>
      </c>
      <c r="I13139" s="184"/>
      <c r="J13139" s="184"/>
      <c r="K13139" s="184"/>
      <c r="L13139" s="183"/>
    </row>
    <row r="13140">
      <c r="A13140" s="454"/>
      <c r="B13140" s="927"/>
      <c r="C13140" s="580"/>
      <c r="D13140" s="939"/>
      <c r="E13140" s="940"/>
      <c r="F13140" s="941"/>
      <c r="G13140" s="937" t="str">
        <f t="array" ref="G13140">xlookup(F13140,'Internal Staffing Calculator'!E:E,'Internal Staffing Calculator'!C:C,"")</f>
        <v/>
      </c>
      <c r="H13140" s="932" t="str">
        <f t="array" ref="H13140">if(F13140&lt;&gt;"", iferror(index('Internal Staffing Calculator'!B$8:B23500,match(F13140,'Internal Staffing Calculator'!E$8:E23500,0)), "Not In Budget"),"")</f>
        <v/>
      </c>
      <c r="I13140" s="184"/>
      <c r="J13140" s="184"/>
      <c r="K13140" s="184"/>
      <c r="L13140" s="183"/>
    </row>
    <row r="13141">
      <c r="A13141" s="454"/>
      <c r="B13141" s="927"/>
      <c r="C13141" s="580"/>
      <c r="D13141" s="939"/>
      <c r="E13141" s="940"/>
      <c r="F13141" s="941"/>
      <c r="G13141" s="937" t="str">
        <f t="array" ref="G13141">xlookup(F13141,'Internal Staffing Calculator'!E:E,'Internal Staffing Calculator'!C:C,"")</f>
        <v/>
      </c>
      <c r="H13141" s="932" t="str">
        <f t="array" ref="H13141">if(F13141&lt;&gt;"", iferror(index('Internal Staffing Calculator'!B$8:B23500,match(F13141,'Internal Staffing Calculator'!E$8:E23500,0)), "Not In Budget"),"")</f>
        <v/>
      </c>
      <c r="I13141" s="184"/>
      <c r="J13141" s="184"/>
      <c r="K13141" s="184"/>
      <c r="L13141" s="183"/>
    </row>
    <row r="13142">
      <c r="A13142" s="454"/>
      <c r="B13142" s="927"/>
      <c r="C13142" s="580"/>
      <c r="D13142" s="939"/>
      <c r="E13142" s="940"/>
      <c r="F13142" s="941"/>
      <c r="G13142" s="937" t="str">
        <f t="array" ref="G13142">xlookup(F13142,'Internal Staffing Calculator'!E:E,'Internal Staffing Calculator'!C:C,"")</f>
        <v/>
      </c>
      <c r="H13142" s="932" t="str">
        <f t="array" ref="H13142">if(F13142&lt;&gt;"", iferror(index('Internal Staffing Calculator'!B$8:B23500,match(F13142,'Internal Staffing Calculator'!E$8:E23500,0)), "Not In Budget"),"")</f>
        <v/>
      </c>
      <c r="I13142" s="184"/>
      <c r="J13142" s="184"/>
      <c r="K13142" s="184"/>
      <c r="L13142" s="183"/>
    </row>
    <row r="13143">
      <c r="A13143" s="454"/>
      <c r="B13143" s="927"/>
      <c r="C13143" s="580"/>
      <c r="D13143" s="939"/>
      <c r="E13143" s="940"/>
      <c r="F13143" s="941"/>
      <c r="G13143" s="937" t="str">
        <f t="array" ref="G13143">xlookup(F13143,'Internal Staffing Calculator'!E:E,'Internal Staffing Calculator'!C:C,"")</f>
        <v/>
      </c>
      <c r="H13143" s="932" t="str">
        <f t="array" ref="H13143">if(F13143&lt;&gt;"", iferror(index('Internal Staffing Calculator'!B$8:B23500,match(F13143,'Internal Staffing Calculator'!E$8:E23500,0)), "Not In Budget"),"")</f>
        <v/>
      </c>
      <c r="I13143" s="184"/>
      <c r="J13143" s="184"/>
      <c r="K13143" s="184"/>
      <c r="L13143" s="183"/>
    </row>
    <row r="13144">
      <c r="A13144" s="454"/>
      <c r="B13144" s="927"/>
      <c r="C13144" s="580"/>
      <c r="D13144" s="939"/>
      <c r="E13144" s="940"/>
      <c r="F13144" s="941"/>
      <c r="G13144" s="937" t="str">
        <f t="array" ref="G13144">xlookup(F13144,'Internal Staffing Calculator'!E:E,'Internal Staffing Calculator'!C:C,"")</f>
        <v/>
      </c>
      <c r="H13144" s="932" t="str">
        <f t="array" ref="H13144">if(F13144&lt;&gt;"", iferror(index('Internal Staffing Calculator'!B$8:B23500,match(F13144,'Internal Staffing Calculator'!E$8:E23500,0)), "Not In Budget"),"")</f>
        <v/>
      </c>
      <c r="I13144" s="184"/>
      <c r="J13144" s="184"/>
      <c r="K13144" s="184"/>
      <c r="L13144" s="183"/>
    </row>
    <row r="13145">
      <c r="A13145" s="454"/>
      <c r="B13145" s="927"/>
      <c r="C13145" s="580"/>
      <c r="D13145" s="939"/>
      <c r="E13145" s="940"/>
      <c r="F13145" s="941"/>
      <c r="G13145" s="937" t="str">
        <f t="array" ref="G13145">xlookup(F13145,'Internal Staffing Calculator'!E:E,'Internal Staffing Calculator'!C:C,"")</f>
        <v/>
      </c>
      <c r="H13145" s="932" t="str">
        <f t="array" ref="H13145">if(F13145&lt;&gt;"", iferror(index('Internal Staffing Calculator'!B$8:B23500,match(F13145,'Internal Staffing Calculator'!E$8:E23500,0)), "Not In Budget"),"")</f>
        <v/>
      </c>
      <c r="I13145" s="184"/>
      <c r="J13145" s="184"/>
      <c r="K13145" s="184"/>
      <c r="L13145" s="183"/>
    </row>
    <row r="13146">
      <c r="A13146" s="454"/>
      <c r="B13146" s="927"/>
      <c r="C13146" s="580"/>
      <c r="D13146" s="939"/>
      <c r="E13146" s="940"/>
      <c r="F13146" s="941"/>
      <c r="G13146" s="937" t="str">
        <f t="array" ref="G13146">xlookup(F13146,'Internal Staffing Calculator'!E:E,'Internal Staffing Calculator'!C:C,"")</f>
        <v/>
      </c>
      <c r="H13146" s="932" t="str">
        <f t="array" ref="H13146">if(F13146&lt;&gt;"", iferror(index('Internal Staffing Calculator'!B$8:B23500,match(F13146,'Internal Staffing Calculator'!E$8:E23500,0)), "Not In Budget"),"")</f>
        <v/>
      </c>
      <c r="I13146" s="184"/>
      <c r="J13146" s="184"/>
      <c r="K13146" s="184"/>
      <c r="L13146" s="183"/>
    </row>
    <row r="13147">
      <c r="A13147" s="454"/>
      <c r="B13147" s="927"/>
      <c r="C13147" s="580"/>
      <c r="D13147" s="939"/>
      <c r="E13147" s="940"/>
      <c r="F13147" s="941"/>
      <c r="G13147" s="937" t="str">
        <f t="array" ref="G13147">xlookup(F13147,'Internal Staffing Calculator'!E:E,'Internal Staffing Calculator'!C:C,"")</f>
        <v/>
      </c>
      <c r="H13147" s="932" t="str">
        <f t="array" ref="H13147">if(F13147&lt;&gt;"", iferror(index('Internal Staffing Calculator'!B$8:B23500,match(F13147,'Internal Staffing Calculator'!E$8:E23500,0)), "Not In Budget"),"")</f>
        <v/>
      </c>
      <c r="I13147" s="184"/>
      <c r="J13147" s="184"/>
      <c r="K13147" s="184"/>
      <c r="L13147" s="183"/>
    </row>
    <row r="13148">
      <c r="A13148" s="454"/>
      <c r="B13148" s="927"/>
      <c r="C13148" s="580"/>
      <c r="D13148" s="939"/>
      <c r="E13148" s="940"/>
      <c r="F13148" s="941"/>
      <c r="G13148" s="937" t="str">
        <f t="array" ref="G13148">xlookup(F13148,'Internal Staffing Calculator'!E:E,'Internal Staffing Calculator'!C:C,"")</f>
        <v/>
      </c>
      <c r="H13148" s="932" t="str">
        <f t="array" ref="H13148">if(F13148&lt;&gt;"", iferror(index('Internal Staffing Calculator'!B$8:B23500,match(F13148,'Internal Staffing Calculator'!E$8:E23500,0)), "Not In Budget"),"")</f>
        <v/>
      </c>
      <c r="I13148" s="184"/>
      <c r="J13148" s="184"/>
      <c r="K13148" s="184"/>
      <c r="L13148" s="183"/>
    </row>
    <row r="13149">
      <c r="A13149" s="454"/>
      <c r="B13149" s="927"/>
      <c r="C13149" s="580"/>
      <c r="D13149" s="939"/>
      <c r="E13149" s="940"/>
      <c r="F13149" s="941"/>
      <c r="G13149" s="937" t="str">
        <f t="array" ref="G13149">xlookup(F13149,'Internal Staffing Calculator'!E:E,'Internal Staffing Calculator'!C:C,"")</f>
        <v/>
      </c>
      <c r="H13149" s="932" t="str">
        <f t="array" ref="H13149">if(F13149&lt;&gt;"", iferror(index('Internal Staffing Calculator'!B$8:B23500,match(F13149,'Internal Staffing Calculator'!E$8:E23500,0)), "Not In Budget"),"")</f>
        <v/>
      </c>
      <c r="I13149" s="184"/>
      <c r="J13149" s="184"/>
      <c r="K13149" s="184"/>
      <c r="L13149" s="183"/>
    </row>
    <row r="13150">
      <c r="A13150" s="454"/>
      <c r="B13150" s="927"/>
      <c r="C13150" s="580"/>
      <c r="D13150" s="939"/>
      <c r="E13150" s="940"/>
      <c r="F13150" s="941"/>
      <c r="G13150" s="937" t="str">
        <f t="array" ref="G13150">xlookup(F13150,'Internal Staffing Calculator'!E:E,'Internal Staffing Calculator'!C:C,"")</f>
        <v/>
      </c>
      <c r="H13150" s="932" t="str">
        <f t="array" ref="H13150">if(F13150&lt;&gt;"", iferror(index('Internal Staffing Calculator'!B$8:B23500,match(F13150,'Internal Staffing Calculator'!E$8:E23500,0)), "Not In Budget"),"")</f>
        <v/>
      </c>
      <c r="I13150" s="184"/>
      <c r="J13150" s="184"/>
      <c r="K13150" s="184"/>
      <c r="L13150" s="183"/>
    </row>
    <row r="13151">
      <c r="A13151" s="454"/>
      <c r="B13151" s="927"/>
      <c r="C13151" s="580"/>
      <c r="D13151" s="939"/>
      <c r="E13151" s="940"/>
      <c r="F13151" s="941"/>
      <c r="G13151" s="937" t="str">
        <f t="array" ref="G13151">xlookup(F13151,'Internal Staffing Calculator'!E:E,'Internal Staffing Calculator'!C:C,"")</f>
        <v/>
      </c>
      <c r="H13151" s="932" t="str">
        <f t="array" ref="H13151">if(F13151&lt;&gt;"", iferror(index('Internal Staffing Calculator'!B$8:B23500,match(F13151,'Internal Staffing Calculator'!E$8:E23500,0)), "Not In Budget"),"")</f>
        <v/>
      </c>
      <c r="I13151" s="184"/>
      <c r="J13151" s="184"/>
      <c r="K13151" s="184"/>
      <c r="L13151" s="183"/>
    </row>
    <row r="13152">
      <c r="A13152" s="454"/>
      <c r="B13152" s="927"/>
      <c r="C13152" s="580"/>
      <c r="D13152" s="939"/>
      <c r="E13152" s="940"/>
      <c r="F13152" s="941"/>
      <c r="G13152" s="937" t="str">
        <f t="array" ref="G13152">xlookup(F13152,'Internal Staffing Calculator'!E:E,'Internal Staffing Calculator'!C:C,"")</f>
        <v/>
      </c>
      <c r="H13152" s="932" t="str">
        <f t="array" ref="H13152">if(F13152&lt;&gt;"", iferror(index('Internal Staffing Calculator'!B$8:B23500,match(F13152,'Internal Staffing Calculator'!E$8:E23500,0)), "Not In Budget"),"")</f>
        <v/>
      </c>
      <c r="I13152" s="184"/>
      <c r="J13152" s="184"/>
      <c r="K13152" s="184"/>
      <c r="L13152" s="183"/>
    </row>
    <row r="13153">
      <c r="A13153" s="454"/>
      <c r="B13153" s="927"/>
      <c r="C13153" s="580"/>
      <c r="D13153" s="939"/>
      <c r="E13153" s="940"/>
      <c r="F13153" s="941"/>
      <c r="G13153" s="937" t="str">
        <f t="array" ref="G13153">xlookup(F13153,'Internal Staffing Calculator'!E:E,'Internal Staffing Calculator'!C:C,"")</f>
        <v/>
      </c>
      <c r="H13153" s="932" t="str">
        <f t="array" ref="H13153">if(F13153&lt;&gt;"", iferror(index('Internal Staffing Calculator'!B$8:B23500,match(F13153,'Internal Staffing Calculator'!E$8:E23500,0)), "Not In Budget"),"")</f>
        <v/>
      </c>
      <c r="I13153" s="184"/>
      <c r="J13153" s="184"/>
      <c r="K13153" s="184"/>
      <c r="L13153" s="183"/>
    </row>
    <row r="13154">
      <c r="A13154" s="454"/>
      <c r="B13154" s="927"/>
      <c r="C13154" s="580"/>
      <c r="D13154" s="939"/>
      <c r="E13154" s="940"/>
      <c r="F13154" s="941"/>
      <c r="G13154" s="937" t="str">
        <f t="array" ref="G13154">xlookup(F13154,'Internal Staffing Calculator'!E:E,'Internal Staffing Calculator'!C:C,"")</f>
        <v/>
      </c>
      <c r="H13154" s="932" t="str">
        <f t="array" ref="H13154">if(F13154&lt;&gt;"", iferror(index('Internal Staffing Calculator'!B$8:B23500,match(F13154,'Internal Staffing Calculator'!E$8:E23500,0)), "Not In Budget"),"")</f>
        <v/>
      </c>
      <c r="I13154" s="184"/>
      <c r="J13154" s="184"/>
      <c r="K13154" s="184"/>
      <c r="L13154" s="183"/>
    </row>
    <row r="13155">
      <c r="A13155" s="454"/>
      <c r="B13155" s="927"/>
      <c r="C13155" s="580"/>
      <c r="D13155" s="939"/>
      <c r="E13155" s="940"/>
      <c r="F13155" s="941"/>
      <c r="G13155" s="937" t="str">
        <f t="array" ref="G13155">xlookup(F13155,'Internal Staffing Calculator'!E:E,'Internal Staffing Calculator'!C:C,"")</f>
        <v/>
      </c>
      <c r="H13155" s="932" t="str">
        <f t="array" ref="H13155">if(F13155&lt;&gt;"", iferror(index('Internal Staffing Calculator'!B$8:B23500,match(F13155,'Internal Staffing Calculator'!E$8:E23500,0)), "Not In Budget"),"")</f>
        <v/>
      </c>
      <c r="I13155" s="184"/>
      <c r="J13155" s="184"/>
      <c r="K13155" s="184"/>
      <c r="L13155" s="183"/>
    </row>
    <row r="13156">
      <c r="A13156" s="454"/>
      <c r="B13156" s="927"/>
      <c r="C13156" s="580"/>
      <c r="D13156" s="939"/>
      <c r="E13156" s="940"/>
      <c r="F13156" s="941"/>
      <c r="G13156" s="937" t="str">
        <f t="array" ref="G13156">xlookup(F13156,'Internal Staffing Calculator'!E:E,'Internal Staffing Calculator'!C:C,"")</f>
        <v/>
      </c>
      <c r="H13156" s="932" t="str">
        <f t="array" ref="H13156">if(F13156&lt;&gt;"", iferror(index('Internal Staffing Calculator'!B$8:B23500,match(F13156,'Internal Staffing Calculator'!E$8:E23500,0)), "Not In Budget"),"")</f>
        <v/>
      </c>
      <c r="I13156" s="184"/>
      <c r="J13156" s="184"/>
      <c r="K13156" s="184"/>
      <c r="L13156" s="183"/>
    </row>
    <row r="13157">
      <c r="A13157" s="454"/>
      <c r="B13157" s="927"/>
      <c r="C13157" s="580"/>
      <c r="D13157" s="939"/>
      <c r="E13157" s="940"/>
      <c r="F13157" s="941"/>
      <c r="G13157" s="937" t="str">
        <f t="array" ref="G13157">xlookup(F13157,'Internal Staffing Calculator'!E:E,'Internal Staffing Calculator'!C:C,"")</f>
        <v/>
      </c>
      <c r="H13157" s="932" t="str">
        <f t="array" ref="H13157">if(F13157&lt;&gt;"", iferror(index('Internal Staffing Calculator'!B$8:B23500,match(F13157,'Internal Staffing Calculator'!E$8:E23500,0)), "Not In Budget"),"")</f>
        <v/>
      </c>
      <c r="I13157" s="184"/>
      <c r="J13157" s="184"/>
      <c r="K13157" s="184"/>
      <c r="L13157" s="183"/>
    </row>
    <row r="13158">
      <c r="A13158" s="454"/>
      <c r="B13158" s="927"/>
      <c r="C13158" s="580"/>
      <c r="D13158" s="939"/>
      <c r="E13158" s="940"/>
      <c r="F13158" s="941"/>
      <c r="G13158" s="937" t="str">
        <f t="array" ref="G13158">xlookup(F13158,'Internal Staffing Calculator'!E:E,'Internal Staffing Calculator'!C:C,"")</f>
        <v/>
      </c>
      <c r="H13158" s="932" t="str">
        <f t="array" ref="H13158">if(F13158&lt;&gt;"", iferror(index('Internal Staffing Calculator'!B$8:B23500,match(F13158,'Internal Staffing Calculator'!E$8:E23500,0)), "Not In Budget"),"")</f>
        <v/>
      </c>
      <c r="I13158" s="184"/>
      <c r="J13158" s="184"/>
      <c r="K13158" s="184"/>
      <c r="L13158" s="183"/>
    </row>
    <row r="13159">
      <c r="A13159" s="454"/>
      <c r="B13159" s="927"/>
      <c r="C13159" s="580"/>
      <c r="D13159" s="939"/>
      <c r="E13159" s="940"/>
      <c r="F13159" s="941"/>
      <c r="G13159" s="937" t="str">
        <f t="array" ref="G13159">xlookup(F13159,'Internal Staffing Calculator'!E:E,'Internal Staffing Calculator'!C:C,"")</f>
        <v/>
      </c>
      <c r="H13159" s="932" t="str">
        <f t="array" ref="H13159">if(F13159&lt;&gt;"", iferror(index('Internal Staffing Calculator'!B$8:B23500,match(F13159,'Internal Staffing Calculator'!E$8:E23500,0)), "Not In Budget"),"")</f>
        <v/>
      </c>
      <c r="I13159" s="184"/>
      <c r="J13159" s="184"/>
      <c r="K13159" s="184"/>
      <c r="L13159" s="183"/>
    </row>
    <row r="13160">
      <c r="A13160" s="454"/>
      <c r="B13160" s="927"/>
      <c r="C13160" s="580"/>
      <c r="D13160" s="939"/>
      <c r="E13160" s="940"/>
      <c r="F13160" s="941"/>
      <c r="G13160" s="937" t="str">
        <f t="array" ref="G13160">xlookup(F13160,'Internal Staffing Calculator'!E:E,'Internal Staffing Calculator'!C:C,"")</f>
        <v/>
      </c>
      <c r="H13160" s="932" t="str">
        <f t="array" ref="H13160">if(F13160&lt;&gt;"", iferror(index('Internal Staffing Calculator'!B$8:B23500,match(F13160,'Internal Staffing Calculator'!E$8:E23500,0)), "Not In Budget"),"")</f>
        <v/>
      </c>
      <c r="I13160" s="184"/>
      <c r="J13160" s="184"/>
      <c r="K13160" s="184"/>
      <c r="L13160" s="183"/>
    </row>
    <row r="13161">
      <c r="A13161" s="454"/>
      <c r="B13161" s="927"/>
      <c r="C13161" s="580"/>
      <c r="D13161" s="939"/>
      <c r="E13161" s="940"/>
      <c r="F13161" s="941"/>
      <c r="G13161" s="937" t="str">
        <f t="array" ref="G13161">xlookup(F13161,'Internal Staffing Calculator'!E:E,'Internal Staffing Calculator'!C:C,"")</f>
        <v/>
      </c>
      <c r="H13161" s="932" t="str">
        <f t="array" ref="H13161">if(F13161&lt;&gt;"", iferror(index('Internal Staffing Calculator'!B$8:B23500,match(F13161,'Internal Staffing Calculator'!E$8:E23500,0)), "Not In Budget"),"")</f>
        <v/>
      </c>
      <c r="I13161" s="184"/>
      <c r="J13161" s="184"/>
      <c r="K13161" s="184"/>
      <c r="L13161" s="183"/>
    </row>
    <row r="13162">
      <c r="A13162" s="454"/>
      <c r="B13162" s="927"/>
      <c r="C13162" s="580"/>
      <c r="D13162" s="939"/>
      <c r="E13162" s="940"/>
      <c r="F13162" s="941"/>
      <c r="G13162" s="937" t="str">
        <f t="array" ref="G13162">xlookup(F13162,'Internal Staffing Calculator'!E:E,'Internal Staffing Calculator'!C:C,"")</f>
        <v/>
      </c>
      <c r="H13162" s="932" t="str">
        <f t="array" ref="H13162">if(F13162&lt;&gt;"", iferror(index('Internal Staffing Calculator'!B$8:B23500,match(F13162,'Internal Staffing Calculator'!E$8:E23500,0)), "Not In Budget"),"")</f>
        <v/>
      </c>
      <c r="I13162" s="184"/>
      <c r="J13162" s="184"/>
      <c r="K13162" s="184"/>
      <c r="L13162" s="183"/>
    </row>
    <row r="13163">
      <c r="A13163" s="454"/>
      <c r="B13163" s="927"/>
      <c r="C13163" s="580"/>
      <c r="D13163" s="939"/>
      <c r="E13163" s="940"/>
      <c r="F13163" s="941"/>
      <c r="G13163" s="937" t="str">
        <f t="array" ref="G13163">xlookup(F13163,'Internal Staffing Calculator'!E:E,'Internal Staffing Calculator'!C:C,"")</f>
        <v/>
      </c>
      <c r="H13163" s="932" t="str">
        <f t="array" ref="H13163">if(F13163&lt;&gt;"", iferror(index('Internal Staffing Calculator'!B$8:B23500,match(F13163,'Internal Staffing Calculator'!E$8:E23500,0)), "Not In Budget"),"")</f>
        <v/>
      </c>
      <c r="I13163" s="184"/>
      <c r="J13163" s="184"/>
      <c r="K13163" s="184"/>
      <c r="L13163" s="183"/>
    </row>
    <row r="13164">
      <c r="A13164" s="454"/>
      <c r="B13164" s="927"/>
      <c r="C13164" s="580"/>
      <c r="D13164" s="939"/>
      <c r="E13164" s="940"/>
      <c r="F13164" s="941"/>
      <c r="G13164" s="937" t="str">
        <f t="array" ref="G13164">xlookup(F13164,'Internal Staffing Calculator'!E:E,'Internal Staffing Calculator'!C:C,"")</f>
        <v/>
      </c>
      <c r="H13164" s="932" t="str">
        <f t="array" ref="H13164">if(F13164&lt;&gt;"", iferror(index('Internal Staffing Calculator'!B$8:B23500,match(F13164,'Internal Staffing Calculator'!E$8:E23500,0)), "Not In Budget"),"")</f>
        <v/>
      </c>
      <c r="I13164" s="184"/>
      <c r="J13164" s="184"/>
      <c r="K13164" s="184"/>
      <c r="L13164" s="183"/>
    </row>
    <row r="13165">
      <c r="A13165" s="454"/>
      <c r="B13165" s="927"/>
      <c r="C13165" s="580"/>
      <c r="D13165" s="939"/>
      <c r="E13165" s="940"/>
      <c r="F13165" s="941"/>
      <c r="G13165" s="937" t="str">
        <f t="array" ref="G13165">xlookup(F13165,'Internal Staffing Calculator'!E:E,'Internal Staffing Calculator'!C:C,"")</f>
        <v/>
      </c>
      <c r="H13165" s="932" t="str">
        <f t="array" ref="H13165">if(F13165&lt;&gt;"", iferror(index('Internal Staffing Calculator'!B$8:B23500,match(F13165,'Internal Staffing Calculator'!E$8:E23500,0)), "Not In Budget"),"")</f>
        <v/>
      </c>
      <c r="I13165" s="184"/>
      <c r="J13165" s="184"/>
      <c r="K13165" s="184"/>
      <c r="L13165" s="183"/>
    </row>
    <row r="13166">
      <c r="A13166" s="454"/>
      <c r="B13166" s="927"/>
      <c r="C13166" s="580"/>
      <c r="D13166" s="939"/>
      <c r="E13166" s="940"/>
      <c r="F13166" s="941"/>
      <c r="G13166" s="937" t="str">
        <f t="array" ref="G13166">xlookup(F13166,'Internal Staffing Calculator'!E:E,'Internal Staffing Calculator'!C:C,"")</f>
        <v/>
      </c>
      <c r="H13166" s="932" t="str">
        <f t="array" ref="H13166">if(F13166&lt;&gt;"", iferror(index('Internal Staffing Calculator'!B$8:B23500,match(F13166,'Internal Staffing Calculator'!E$8:E23500,0)), "Not In Budget"),"")</f>
        <v/>
      </c>
      <c r="I13166" s="184"/>
      <c r="J13166" s="184"/>
      <c r="K13166" s="184"/>
      <c r="L13166" s="183"/>
    </row>
    <row r="13167">
      <c r="A13167" s="454"/>
      <c r="B13167" s="927"/>
      <c r="C13167" s="580"/>
      <c r="D13167" s="939"/>
      <c r="E13167" s="940"/>
      <c r="F13167" s="941"/>
      <c r="G13167" s="937" t="str">
        <f t="array" ref="G13167">xlookup(F13167,'Internal Staffing Calculator'!E:E,'Internal Staffing Calculator'!C:C,"")</f>
        <v/>
      </c>
      <c r="H13167" s="932" t="str">
        <f t="array" ref="H13167">if(F13167&lt;&gt;"", iferror(index('Internal Staffing Calculator'!B$8:B23500,match(F13167,'Internal Staffing Calculator'!E$8:E23500,0)), "Not In Budget"),"")</f>
        <v/>
      </c>
      <c r="I13167" s="184"/>
      <c r="J13167" s="184"/>
      <c r="K13167" s="184"/>
      <c r="L13167" s="183"/>
    </row>
    <row r="13168">
      <c r="A13168" s="454"/>
      <c r="B13168" s="927"/>
      <c r="C13168" s="580"/>
      <c r="D13168" s="939"/>
      <c r="E13168" s="940"/>
      <c r="F13168" s="941"/>
      <c r="G13168" s="937" t="str">
        <f t="array" ref="G13168">xlookup(F13168,'Internal Staffing Calculator'!E:E,'Internal Staffing Calculator'!C:C,"")</f>
        <v/>
      </c>
      <c r="H13168" s="932" t="str">
        <f t="array" ref="H13168">if(F13168&lt;&gt;"", iferror(index('Internal Staffing Calculator'!B$8:B23500,match(F13168,'Internal Staffing Calculator'!E$8:E23500,0)), "Not In Budget"),"")</f>
        <v/>
      </c>
      <c r="I13168" s="184"/>
      <c r="J13168" s="184"/>
      <c r="K13168" s="184"/>
      <c r="L13168" s="183"/>
    </row>
    <row r="13169">
      <c r="A13169" s="454"/>
      <c r="B13169" s="927"/>
      <c r="C13169" s="580"/>
      <c r="D13169" s="939"/>
      <c r="E13169" s="940"/>
      <c r="F13169" s="941"/>
      <c r="G13169" s="937" t="str">
        <f t="array" ref="G13169">xlookup(F13169,'Internal Staffing Calculator'!E:E,'Internal Staffing Calculator'!C:C,"")</f>
        <v/>
      </c>
      <c r="H13169" s="932" t="str">
        <f t="array" ref="H13169">if(F13169&lt;&gt;"", iferror(index('Internal Staffing Calculator'!B$8:B23500,match(F13169,'Internal Staffing Calculator'!E$8:E23500,0)), "Not In Budget"),"")</f>
        <v/>
      </c>
      <c r="I13169" s="184"/>
      <c r="J13169" s="184"/>
      <c r="K13169" s="184"/>
      <c r="L13169" s="183"/>
    </row>
    <row r="13170">
      <c r="A13170" s="454"/>
      <c r="B13170" s="927"/>
      <c r="C13170" s="580"/>
      <c r="D13170" s="939"/>
      <c r="E13170" s="940"/>
      <c r="F13170" s="941"/>
      <c r="G13170" s="937" t="str">
        <f t="array" ref="G13170">xlookup(F13170,'Internal Staffing Calculator'!E:E,'Internal Staffing Calculator'!C:C,"")</f>
        <v/>
      </c>
      <c r="H13170" s="932" t="str">
        <f t="array" ref="H13170">if(F13170&lt;&gt;"", iferror(index('Internal Staffing Calculator'!B$8:B23500,match(F13170,'Internal Staffing Calculator'!E$8:E23500,0)), "Not In Budget"),"")</f>
        <v/>
      </c>
      <c r="I13170" s="184"/>
      <c r="J13170" s="184"/>
      <c r="K13170" s="184"/>
      <c r="L13170" s="183"/>
    </row>
    <row r="13171">
      <c r="A13171" s="454"/>
      <c r="B13171" s="927"/>
      <c r="C13171" s="580"/>
      <c r="D13171" s="939"/>
      <c r="E13171" s="940"/>
      <c r="F13171" s="941"/>
      <c r="G13171" s="937" t="str">
        <f t="array" ref="G13171">xlookup(F13171,'Internal Staffing Calculator'!E:E,'Internal Staffing Calculator'!C:C,"")</f>
        <v/>
      </c>
      <c r="H13171" s="932" t="str">
        <f t="array" ref="H13171">if(F13171&lt;&gt;"", iferror(index('Internal Staffing Calculator'!B$8:B23500,match(F13171,'Internal Staffing Calculator'!E$8:E23500,0)), "Not In Budget"),"")</f>
        <v/>
      </c>
      <c r="I13171" s="184"/>
      <c r="J13171" s="184"/>
      <c r="K13171" s="184"/>
      <c r="L13171" s="183"/>
    </row>
    <row r="13172">
      <c r="A13172" s="454"/>
      <c r="B13172" s="927"/>
      <c r="C13172" s="580"/>
      <c r="D13172" s="939"/>
      <c r="E13172" s="940"/>
      <c r="F13172" s="941"/>
      <c r="G13172" s="937" t="str">
        <f t="array" ref="G13172">xlookup(F13172,'Internal Staffing Calculator'!E:E,'Internal Staffing Calculator'!C:C,"")</f>
        <v/>
      </c>
      <c r="H13172" s="932" t="str">
        <f t="array" ref="H13172">if(F13172&lt;&gt;"", iferror(index('Internal Staffing Calculator'!B$8:B23500,match(F13172,'Internal Staffing Calculator'!E$8:E23500,0)), "Not In Budget"),"")</f>
        <v/>
      </c>
      <c r="I13172" s="184"/>
      <c r="J13172" s="184"/>
      <c r="K13172" s="184"/>
      <c r="L13172" s="183"/>
    </row>
    <row r="13173">
      <c r="A13173" s="454"/>
      <c r="B13173" s="927"/>
      <c r="C13173" s="580"/>
      <c r="D13173" s="939"/>
      <c r="E13173" s="940"/>
      <c r="F13173" s="941"/>
      <c r="G13173" s="937" t="str">
        <f t="array" ref="G13173">xlookup(F13173,'Internal Staffing Calculator'!E:E,'Internal Staffing Calculator'!C:C,"")</f>
        <v/>
      </c>
      <c r="H13173" s="932" t="str">
        <f t="array" ref="H13173">if(F13173&lt;&gt;"", iferror(index('Internal Staffing Calculator'!B$8:B23500,match(F13173,'Internal Staffing Calculator'!E$8:E23500,0)), "Not In Budget"),"")</f>
        <v/>
      </c>
      <c r="I13173" s="184"/>
      <c r="J13173" s="184"/>
      <c r="K13173" s="184"/>
      <c r="L13173" s="183"/>
    </row>
    <row r="13174">
      <c r="A13174" s="454"/>
      <c r="B13174" s="927"/>
      <c r="C13174" s="580"/>
      <c r="D13174" s="939"/>
      <c r="E13174" s="940"/>
      <c r="F13174" s="941"/>
      <c r="G13174" s="937" t="str">
        <f t="array" ref="G13174">xlookup(F13174,'Internal Staffing Calculator'!E:E,'Internal Staffing Calculator'!C:C,"")</f>
        <v/>
      </c>
      <c r="H13174" s="932" t="str">
        <f t="array" ref="H13174">if(F13174&lt;&gt;"", iferror(index('Internal Staffing Calculator'!B$8:B23500,match(F13174,'Internal Staffing Calculator'!E$8:E23500,0)), "Not In Budget"),"")</f>
        <v/>
      </c>
      <c r="I13174" s="184"/>
      <c r="J13174" s="184"/>
      <c r="K13174" s="184"/>
      <c r="L13174" s="183"/>
    </row>
    <row r="13175">
      <c r="A13175" s="454"/>
      <c r="B13175" s="927"/>
      <c r="C13175" s="580"/>
      <c r="D13175" s="939"/>
      <c r="E13175" s="940"/>
      <c r="F13175" s="941"/>
      <c r="G13175" s="937" t="str">
        <f t="array" ref="G13175">xlookup(F13175,'Internal Staffing Calculator'!E:E,'Internal Staffing Calculator'!C:C,"")</f>
        <v/>
      </c>
      <c r="H13175" s="932" t="str">
        <f t="array" ref="H13175">if(F13175&lt;&gt;"", iferror(index('Internal Staffing Calculator'!B$8:B23500,match(F13175,'Internal Staffing Calculator'!E$8:E23500,0)), "Not In Budget"),"")</f>
        <v/>
      </c>
      <c r="I13175" s="184"/>
      <c r="J13175" s="184"/>
      <c r="K13175" s="184"/>
      <c r="L13175" s="183"/>
    </row>
    <row r="13176">
      <c r="A13176" s="454"/>
      <c r="B13176" s="927"/>
      <c r="C13176" s="580"/>
      <c r="D13176" s="939"/>
      <c r="E13176" s="940"/>
      <c r="F13176" s="941"/>
      <c r="G13176" s="937" t="str">
        <f t="array" ref="G13176">xlookup(F13176,'Internal Staffing Calculator'!E:E,'Internal Staffing Calculator'!C:C,"")</f>
        <v/>
      </c>
      <c r="H13176" s="932" t="str">
        <f t="array" ref="H13176">if(F13176&lt;&gt;"", iferror(index('Internal Staffing Calculator'!B$8:B23500,match(F13176,'Internal Staffing Calculator'!E$8:E23500,0)), "Not In Budget"),"")</f>
        <v/>
      </c>
      <c r="I13176" s="184"/>
      <c r="J13176" s="184"/>
      <c r="K13176" s="184"/>
      <c r="L13176" s="183"/>
    </row>
    <row r="13177">
      <c r="A13177" s="454"/>
      <c r="B13177" s="927"/>
      <c r="C13177" s="580"/>
      <c r="D13177" s="939"/>
      <c r="E13177" s="940"/>
      <c r="F13177" s="941"/>
      <c r="G13177" s="937" t="str">
        <f t="array" ref="G13177">xlookup(F13177,'Internal Staffing Calculator'!E:E,'Internal Staffing Calculator'!C:C,"")</f>
        <v/>
      </c>
      <c r="H13177" s="932" t="str">
        <f t="array" ref="H13177">if(F13177&lt;&gt;"", iferror(index('Internal Staffing Calculator'!B$8:B23500,match(F13177,'Internal Staffing Calculator'!E$8:E23500,0)), "Not In Budget"),"")</f>
        <v/>
      </c>
      <c r="I13177" s="184"/>
      <c r="J13177" s="184"/>
      <c r="K13177" s="184"/>
      <c r="L13177" s="183"/>
    </row>
    <row r="13178">
      <c r="A13178" s="454"/>
      <c r="B13178" s="927"/>
      <c r="C13178" s="580"/>
      <c r="D13178" s="939"/>
      <c r="E13178" s="940"/>
      <c r="F13178" s="941"/>
      <c r="G13178" s="937" t="str">
        <f t="array" ref="G13178">xlookup(F13178,'Internal Staffing Calculator'!E:E,'Internal Staffing Calculator'!C:C,"")</f>
        <v/>
      </c>
      <c r="H13178" s="932" t="str">
        <f t="array" ref="H13178">if(F13178&lt;&gt;"", iferror(index('Internal Staffing Calculator'!B$8:B23500,match(F13178,'Internal Staffing Calculator'!E$8:E23500,0)), "Not In Budget"),"")</f>
        <v/>
      </c>
      <c r="I13178" s="184"/>
      <c r="J13178" s="184"/>
      <c r="K13178" s="184"/>
      <c r="L13178" s="183"/>
    </row>
    <row r="13179">
      <c r="A13179" s="454"/>
      <c r="B13179" s="927"/>
      <c r="C13179" s="580"/>
      <c r="D13179" s="939"/>
      <c r="E13179" s="940"/>
      <c r="F13179" s="941"/>
      <c r="G13179" s="937" t="str">
        <f t="array" ref="G13179">xlookup(F13179,'Internal Staffing Calculator'!E:E,'Internal Staffing Calculator'!C:C,"")</f>
        <v/>
      </c>
      <c r="H13179" s="932" t="str">
        <f t="array" ref="H13179">if(F13179&lt;&gt;"", iferror(index('Internal Staffing Calculator'!B$8:B23500,match(F13179,'Internal Staffing Calculator'!E$8:E23500,0)), "Not In Budget"),"")</f>
        <v/>
      </c>
      <c r="I13179" s="184"/>
      <c r="J13179" s="184"/>
      <c r="K13179" s="184"/>
      <c r="L13179" s="183"/>
    </row>
    <row r="13180">
      <c r="A13180" s="454"/>
      <c r="B13180" s="927"/>
      <c r="C13180" s="580"/>
      <c r="D13180" s="939"/>
      <c r="E13180" s="940"/>
      <c r="F13180" s="941"/>
      <c r="G13180" s="937" t="str">
        <f t="array" ref="G13180">xlookup(F13180,'Internal Staffing Calculator'!E:E,'Internal Staffing Calculator'!C:C,"")</f>
        <v/>
      </c>
      <c r="H13180" s="932" t="str">
        <f t="array" ref="H13180">if(F13180&lt;&gt;"", iferror(index('Internal Staffing Calculator'!B$8:B23500,match(F13180,'Internal Staffing Calculator'!E$8:E23500,0)), "Not In Budget"),"")</f>
        <v/>
      </c>
      <c r="I13180" s="184"/>
      <c r="J13180" s="184"/>
      <c r="K13180" s="184"/>
      <c r="L13180" s="183"/>
    </row>
    <row r="13181">
      <c r="A13181" s="454"/>
      <c r="B13181" s="927"/>
      <c r="C13181" s="580"/>
      <c r="D13181" s="939"/>
      <c r="E13181" s="940"/>
      <c r="F13181" s="941"/>
      <c r="G13181" s="937" t="str">
        <f t="array" ref="G13181">xlookup(F13181,'Internal Staffing Calculator'!E:E,'Internal Staffing Calculator'!C:C,"")</f>
        <v/>
      </c>
      <c r="H13181" s="932" t="str">
        <f t="array" ref="H13181">if(F13181&lt;&gt;"", iferror(index('Internal Staffing Calculator'!B$8:B23500,match(F13181,'Internal Staffing Calculator'!E$8:E23500,0)), "Not In Budget"),"")</f>
        <v/>
      </c>
      <c r="I13181" s="184"/>
      <c r="J13181" s="184"/>
      <c r="K13181" s="184"/>
      <c r="L13181" s="183"/>
    </row>
    <row r="13182">
      <c r="A13182" s="454"/>
      <c r="B13182" s="927"/>
      <c r="C13182" s="580"/>
      <c r="D13182" s="939"/>
      <c r="E13182" s="940"/>
      <c r="F13182" s="941"/>
      <c r="G13182" s="937" t="str">
        <f t="array" ref="G13182">xlookup(F13182,'Internal Staffing Calculator'!E:E,'Internal Staffing Calculator'!C:C,"")</f>
        <v/>
      </c>
      <c r="H13182" s="932" t="str">
        <f t="array" ref="H13182">if(F13182&lt;&gt;"", iferror(index('Internal Staffing Calculator'!B$8:B23500,match(F13182,'Internal Staffing Calculator'!E$8:E23500,0)), "Not In Budget"),"")</f>
        <v/>
      </c>
      <c r="I13182" s="184"/>
      <c r="J13182" s="184"/>
      <c r="K13182" s="184"/>
      <c r="L13182" s="183"/>
    </row>
    <row r="13183">
      <c r="A13183" s="454"/>
      <c r="B13183" s="927"/>
      <c r="C13183" s="580"/>
      <c r="D13183" s="939"/>
      <c r="E13183" s="940"/>
      <c r="F13183" s="941"/>
      <c r="G13183" s="937" t="str">
        <f t="array" ref="G13183">xlookup(F13183,'Internal Staffing Calculator'!E:E,'Internal Staffing Calculator'!C:C,"")</f>
        <v/>
      </c>
      <c r="H13183" s="932" t="str">
        <f t="array" ref="H13183">if(F13183&lt;&gt;"", iferror(index('Internal Staffing Calculator'!B$8:B23500,match(F13183,'Internal Staffing Calculator'!E$8:E23500,0)), "Not In Budget"),"")</f>
        <v/>
      </c>
      <c r="I13183" s="184"/>
      <c r="J13183" s="184"/>
      <c r="K13183" s="184"/>
      <c r="L13183" s="183"/>
    </row>
    <row r="13184">
      <c r="A13184" s="454"/>
      <c r="B13184" s="927"/>
      <c r="C13184" s="580"/>
      <c r="D13184" s="939"/>
      <c r="E13184" s="940"/>
      <c r="F13184" s="941"/>
      <c r="G13184" s="937" t="str">
        <f t="array" ref="G13184">xlookup(F13184,'Internal Staffing Calculator'!E:E,'Internal Staffing Calculator'!C:C,"")</f>
        <v/>
      </c>
      <c r="H13184" s="932" t="str">
        <f t="array" ref="H13184">if(F13184&lt;&gt;"", iferror(index('Internal Staffing Calculator'!B$8:B23500,match(F13184,'Internal Staffing Calculator'!E$8:E23500,0)), "Not In Budget"),"")</f>
        <v/>
      </c>
      <c r="I13184" s="184"/>
      <c r="J13184" s="184"/>
      <c r="K13184" s="184"/>
      <c r="L13184" s="183"/>
    </row>
    <row r="13185">
      <c r="A13185" s="454"/>
      <c r="B13185" s="927"/>
      <c r="C13185" s="580"/>
      <c r="D13185" s="939"/>
      <c r="E13185" s="940"/>
      <c r="F13185" s="941"/>
      <c r="G13185" s="937" t="str">
        <f t="array" ref="G13185">xlookup(F13185,'Internal Staffing Calculator'!E:E,'Internal Staffing Calculator'!C:C,"")</f>
        <v/>
      </c>
      <c r="H13185" s="932" t="str">
        <f t="array" ref="H13185">if(F13185&lt;&gt;"", iferror(index('Internal Staffing Calculator'!B$8:B23500,match(F13185,'Internal Staffing Calculator'!E$8:E23500,0)), "Not In Budget"),"")</f>
        <v/>
      </c>
      <c r="I13185" s="184"/>
      <c r="J13185" s="184"/>
      <c r="K13185" s="184"/>
      <c r="L13185" s="183"/>
    </row>
    <row r="13186">
      <c r="A13186" s="454"/>
      <c r="B13186" s="927"/>
      <c r="C13186" s="580"/>
      <c r="D13186" s="939"/>
      <c r="E13186" s="940"/>
      <c r="F13186" s="941"/>
      <c r="G13186" s="937" t="str">
        <f t="array" ref="G13186">xlookup(F13186,'Internal Staffing Calculator'!E:E,'Internal Staffing Calculator'!C:C,"")</f>
        <v/>
      </c>
      <c r="H13186" s="932" t="str">
        <f t="array" ref="H13186">if(F13186&lt;&gt;"", iferror(index('Internal Staffing Calculator'!B$8:B23500,match(F13186,'Internal Staffing Calculator'!E$8:E23500,0)), "Not In Budget"),"")</f>
        <v/>
      </c>
      <c r="I13186" s="184"/>
      <c r="J13186" s="184"/>
      <c r="K13186" s="184"/>
      <c r="L13186" s="183"/>
    </row>
    <row r="13187">
      <c r="A13187" s="454"/>
      <c r="B13187" s="927"/>
      <c r="C13187" s="580"/>
      <c r="D13187" s="939"/>
      <c r="E13187" s="940"/>
      <c r="F13187" s="941"/>
      <c r="G13187" s="937" t="str">
        <f t="array" ref="G13187">xlookup(F13187,'Internal Staffing Calculator'!E:E,'Internal Staffing Calculator'!C:C,"")</f>
        <v/>
      </c>
      <c r="H13187" s="932" t="str">
        <f t="array" ref="H13187">if(F13187&lt;&gt;"", iferror(index('Internal Staffing Calculator'!B$8:B23500,match(F13187,'Internal Staffing Calculator'!E$8:E23500,0)), "Not In Budget"),"")</f>
        <v/>
      </c>
      <c r="I13187" s="184"/>
      <c r="J13187" s="184"/>
      <c r="K13187" s="184"/>
      <c r="L13187" s="183"/>
    </row>
    <row r="13188">
      <c r="A13188" s="454"/>
      <c r="B13188" s="927"/>
      <c r="C13188" s="580"/>
      <c r="D13188" s="939"/>
      <c r="E13188" s="940"/>
      <c r="F13188" s="941"/>
      <c r="G13188" s="937" t="str">
        <f t="array" ref="G13188">xlookup(F13188,'Internal Staffing Calculator'!E:E,'Internal Staffing Calculator'!C:C,"")</f>
        <v/>
      </c>
      <c r="H13188" s="932" t="str">
        <f t="array" ref="H13188">if(F13188&lt;&gt;"", iferror(index('Internal Staffing Calculator'!B$8:B23500,match(F13188,'Internal Staffing Calculator'!E$8:E23500,0)), "Not In Budget"),"")</f>
        <v/>
      </c>
      <c r="I13188" s="184"/>
      <c r="J13188" s="184"/>
      <c r="K13188" s="184"/>
      <c r="L13188" s="183"/>
    </row>
    <row r="13189">
      <c r="A13189" s="454"/>
      <c r="B13189" s="927"/>
      <c r="C13189" s="580"/>
      <c r="D13189" s="939"/>
      <c r="E13189" s="940"/>
      <c r="F13189" s="941"/>
      <c r="G13189" s="937" t="str">
        <f t="array" ref="G13189">xlookup(F13189,'Internal Staffing Calculator'!E:E,'Internal Staffing Calculator'!C:C,"")</f>
        <v/>
      </c>
      <c r="H13189" s="932" t="str">
        <f t="array" ref="H13189">if(F13189&lt;&gt;"", iferror(index('Internal Staffing Calculator'!B$8:B23500,match(F13189,'Internal Staffing Calculator'!E$8:E23500,0)), "Not In Budget"),"")</f>
        <v/>
      </c>
      <c r="I13189" s="184"/>
      <c r="J13189" s="184"/>
      <c r="K13189" s="184"/>
      <c r="L13189" s="183"/>
    </row>
    <row r="13190">
      <c r="A13190" s="454"/>
      <c r="B13190" s="927"/>
      <c r="C13190" s="580"/>
      <c r="D13190" s="939"/>
      <c r="E13190" s="940"/>
      <c r="F13190" s="941"/>
      <c r="G13190" s="937" t="str">
        <f t="array" ref="G13190">xlookup(F13190,'Internal Staffing Calculator'!E:E,'Internal Staffing Calculator'!C:C,"")</f>
        <v/>
      </c>
      <c r="H13190" s="932" t="str">
        <f t="array" ref="H13190">if(F13190&lt;&gt;"", iferror(index('Internal Staffing Calculator'!B$8:B23500,match(F13190,'Internal Staffing Calculator'!E$8:E23500,0)), "Not In Budget"),"")</f>
        <v/>
      </c>
      <c r="I13190" s="184"/>
      <c r="J13190" s="184"/>
      <c r="K13190" s="184"/>
      <c r="L13190" s="183"/>
    </row>
    <row r="13191">
      <c r="A13191" s="454"/>
      <c r="B13191" s="927"/>
      <c r="C13191" s="580"/>
      <c r="D13191" s="939"/>
      <c r="E13191" s="940"/>
      <c r="F13191" s="941"/>
      <c r="G13191" s="937" t="str">
        <f t="array" ref="G13191">xlookup(F13191,'Internal Staffing Calculator'!E:E,'Internal Staffing Calculator'!C:C,"")</f>
        <v/>
      </c>
      <c r="H13191" s="932" t="str">
        <f t="array" ref="H13191">if(F13191&lt;&gt;"", iferror(index('Internal Staffing Calculator'!B$8:B23500,match(F13191,'Internal Staffing Calculator'!E$8:E23500,0)), "Not In Budget"),"")</f>
        <v/>
      </c>
      <c r="I13191" s="184"/>
      <c r="J13191" s="184"/>
      <c r="K13191" s="184"/>
      <c r="L13191" s="183"/>
    </row>
    <row r="13192">
      <c r="A13192" s="454"/>
      <c r="B13192" s="927"/>
      <c r="C13192" s="580"/>
      <c r="D13192" s="939"/>
      <c r="E13192" s="940"/>
      <c r="F13192" s="941"/>
      <c r="G13192" s="937" t="str">
        <f t="array" ref="G13192">xlookup(F13192,'Internal Staffing Calculator'!E:E,'Internal Staffing Calculator'!C:C,"")</f>
        <v/>
      </c>
      <c r="H13192" s="932" t="str">
        <f t="array" ref="H13192">if(F13192&lt;&gt;"", iferror(index('Internal Staffing Calculator'!B$8:B23500,match(F13192,'Internal Staffing Calculator'!E$8:E23500,0)), "Not In Budget"),"")</f>
        <v/>
      </c>
      <c r="I13192" s="184"/>
      <c r="J13192" s="184"/>
      <c r="K13192" s="184"/>
      <c r="L13192" s="183"/>
    </row>
    <row r="13193">
      <c r="A13193" s="454"/>
      <c r="B13193" s="927"/>
      <c r="C13193" s="580"/>
      <c r="D13193" s="939"/>
      <c r="E13193" s="940"/>
      <c r="F13193" s="941"/>
      <c r="G13193" s="937" t="str">
        <f t="array" ref="G13193">xlookup(F13193,'Internal Staffing Calculator'!E:E,'Internal Staffing Calculator'!C:C,"")</f>
        <v/>
      </c>
      <c r="H13193" s="932" t="str">
        <f t="array" ref="H13193">if(F13193&lt;&gt;"", iferror(index('Internal Staffing Calculator'!B$8:B23500,match(F13193,'Internal Staffing Calculator'!E$8:E23500,0)), "Not In Budget"),"")</f>
        <v/>
      </c>
      <c r="I13193" s="184"/>
      <c r="J13193" s="184"/>
      <c r="K13193" s="184"/>
      <c r="L13193" s="183"/>
    </row>
    <row r="13194">
      <c r="A13194" s="454"/>
      <c r="B13194" s="927"/>
      <c r="C13194" s="580"/>
      <c r="D13194" s="939"/>
      <c r="E13194" s="940"/>
      <c r="F13194" s="941"/>
      <c r="G13194" s="937" t="str">
        <f t="array" ref="G13194">xlookup(F13194,'Internal Staffing Calculator'!E:E,'Internal Staffing Calculator'!C:C,"")</f>
        <v/>
      </c>
      <c r="H13194" s="932" t="str">
        <f t="array" ref="H13194">if(F13194&lt;&gt;"", iferror(index('Internal Staffing Calculator'!B$8:B23500,match(F13194,'Internal Staffing Calculator'!E$8:E23500,0)), "Not In Budget"),"")</f>
        <v/>
      </c>
      <c r="I13194" s="184"/>
      <c r="J13194" s="184"/>
      <c r="K13194" s="184"/>
      <c r="L13194" s="183"/>
    </row>
    <row r="13195">
      <c r="A13195" s="454"/>
      <c r="B13195" s="927"/>
      <c r="C13195" s="580"/>
      <c r="D13195" s="939"/>
      <c r="E13195" s="940"/>
      <c r="F13195" s="941"/>
      <c r="G13195" s="937" t="str">
        <f t="array" ref="G13195">xlookup(F13195,'Internal Staffing Calculator'!E:E,'Internal Staffing Calculator'!C:C,"")</f>
        <v/>
      </c>
      <c r="H13195" s="932" t="str">
        <f t="array" ref="H13195">if(F13195&lt;&gt;"", iferror(index('Internal Staffing Calculator'!B$8:B23500,match(F13195,'Internal Staffing Calculator'!E$8:E23500,0)), "Not In Budget"),"")</f>
        <v/>
      </c>
      <c r="I13195" s="184"/>
      <c r="J13195" s="184"/>
      <c r="K13195" s="184"/>
      <c r="L13195" s="183"/>
    </row>
    <row r="13196">
      <c r="A13196" s="454"/>
      <c r="B13196" s="927"/>
      <c r="C13196" s="580"/>
      <c r="D13196" s="939"/>
      <c r="E13196" s="940"/>
      <c r="F13196" s="941"/>
      <c r="G13196" s="937" t="str">
        <f t="array" ref="G13196">xlookup(F13196,'Internal Staffing Calculator'!E:E,'Internal Staffing Calculator'!C:C,"")</f>
        <v/>
      </c>
      <c r="H13196" s="932" t="str">
        <f t="array" ref="H13196">if(F13196&lt;&gt;"", iferror(index('Internal Staffing Calculator'!B$8:B23500,match(F13196,'Internal Staffing Calculator'!E$8:E23500,0)), "Not In Budget"),"")</f>
        <v/>
      </c>
      <c r="I13196" s="184"/>
      <c r="J13196" s="184"/>
      <c r="K13196" s="184"/>
      <c r="L13196" s="183"/>
    </row>
    <row r="13197">
      <c r="A13197" s="454"/>
      <c r="B13197" s="927"/>
      <c r="C13197" s="580"/>
      <c r="D13197" s="939"/>
      <c r="E13197" s="940"/>
      <c r="F13197" s="941"/>
      <c r="G13197" s="937" t="str">
        <f t="array" ref="G13197">xlookup(F13197,'Internal Staffing Calculator'!E:E,'Internal Staffing Calculator'!C:C,"")</f>
        <v/>
      </c>
      <c r="H13197" s="932" t="str">
        <f t="array" ref="H13197">if(F13197&lt;&gt;"", iferror(index('Internal Staffing Calculator'!B$8:B23500,match(F13197,'Internal Staffing Calculator'!E$8:E23500,0)), "Not In Budget"),"")</f>
        <v/>
      </c>
      <c r="I13197" s="184"/>
      <c r="J13197" s="184"/>
      <c r="K13197" s="184"/>
      <c r="L13197" s="183"/>
    </row>
    <row r="13198">
      <c r="A13198" s="454"/>
      <c r="B13198" s="927"/>
      <c r="C13198" s="580"/>
      <c r="D13198" s="939"/>
      <c r="E13198" s="940"/>
      <c r="F13198" s="941"/>
      <c r="G13198" s="937" t="str">
        <f t="array" ref="G13198">xlookup(F13198,'Internal Staffing Calculator'!E:E,'Internal Staffing Calculator'!C:C,"")</f>
        <v/>
      </c>
      <c r="H13198" s="932" t="str">
        <f t="array" ref="H13198">if(F13198&lt;&gt;"", iferror(index('Internal Staffing Calculator'!B$8:B23500,match(F13198,'Internal Staffing Calculator'!E$8:E23500,0)), "Not In Budget"),"")</f>
        <v/>
      </c>
      <c r="I13198" s="184"/>
      <c r="J13198" s="184"/>
      <c r="K13198" s="184"/>
      <c r="L13198" s="183"/>
    </row>
    <row r="13199">
      <c r="A13199" s="454"/>
      <c r="B13199" s="927"/>
      <c r="C13199" s="580"/>
      <c r="D13199" s="939"/>
      <c r="E13199" s="940"/>
      <c r="F13199" s="941"/>
      <c r="G13199" s="937" t="str">
        <f t="array" ref="G13199">xlookup(F13199,'Internal Staffing Calculator'!E:E,'Internal Staffing Calculator'!C:C,"")</f>
        <v/>
      </c>
      <c r="H13199" s="932" t="str">
        <f t="array" ref="H13199">if(F13199&lt;&gt;"", iferror(index('Internal Staffing Calculator'!B$8:B23500,match(F13199,'Internal Staffing Calculator'!E$8:E23500,0)), "Not In Budget"),"")</f>
        <v/>
      </c>
      <c r="I13199" s="184"/>
      <c r="J13199" s="184"/>
      <c r="K13199" s="184"/>
      <c r="L13199" s="183"/>
    </row>
    <row r="13200">
      <c r="A13200" s="454"/>
      <c r="B13200" s="927"/>
      <c r="C13200" s="580"/>
      <c r="D13200" s="939"/>
      <c r="E13200" s="940"/>
      <c r="F13200" s="941"/>
      <c r="G13200" s="937" t="str">
        <f t="array" ref="G13200">xlookup(F13200,'Internal Staffing Calculator'!E:E,'Internal Staffing Calculator'!C:C,"")</f>
        <v/>
      </c>
      <c r="H13200" s="932" t="str">
        <f t="array" ref="H13200">if(F13200&lt;&gt;"", iferror(index('Internal Staffing Calculator'!B$8:B23500,match(F13200,'Internal Staffing Calculator'!E$8:E23500,0)), "Not In Budget"),"")</f>
        <v/>
      </c>
      <c r="I13200" s="184"/>
      <c r="J13200" s="184"/>
      <c r="K13200" s="184"/>
      <c r="L13200" s="183"/>
    </row>
    <row r="13201">
      <c r="A13201" s="454"/>
      <c r="B13201" s="927"/>
      <c r="C13201" s="580"/>
      <c r="D13201" s="939"/>
      <c r="E13201" s="940"/>
      <c r="F13201" s="941"/>
      <c r="G13201" s="937" t="str">
        <f t="array" ref="G13201">xlookup(F13201,'Internal Staffing Calculator'!E:E,'Internal Staffing Calculator'!C:C,"")</f>
        <v/>
      </c>
      <c r="H13201" s="932" t="str">
        <f t="array" ref="H13201">if(F13201&lt;&gt;"", iferror(index('Internal Staffing Calculator'!B$8:B23500,match(F13201,'Internal Staffing Calculator'!E$8:E23500,0)), "Not In Budget"),"")</f>
        <v/>
      </c>
      <c r="I13201" s="184"/>
      <c r="J13201" s="184"/>
      <c r="K13201" s="184"/>
      <c r="L13201" s="183"/>
    </row>
    <row r="13202">
      <c r="A13202" s="454"/>
      <c r="B13202" s="927"/>
      <c r="C13202" s="580"/>
      <c r="D13202" s="939"/>
      <c r="E13202" s="940"/>
      <c r="F13202" s="941"/>
      <c r="G13202" s="937" t="str">
        <f t="array" ref="G13202">xlookup(F13202,'Internal Staffing Calculator'!E:E,'Internal Staffing Calculator'!C:C,"")</f>
        <v/>
      </c>
      <c r="H13202" s="932" t="str">
        <f t="array" ref="H13202">if(F13202&lt;&gt;"", iferror(index('Internal Staffing Calculator'!B$8:B23500,match(F13202,'Internal Staffing Calculator'!E$8:E23500,0)), "Not In Budget"),"")</f>
        <v/>
      </c>
      <c r="I13202" s="184"/>
      <c r="J13202" s="184"/>
      <c r="K13202" s="184"/>
      <c r="L13202" s="183"/>
    </row>
    <row r="13203">
      <c r="A13203" s="454"/>
      <c r="B13203" s="927"/>
      <c r="C13203" s="580"/>
      <c r="D13203" s="939"/>
      <c r="E13203" s="940"/>
      <c r="F13203" s="941"/>
      <c r="G13203" s="937" t="str">
        <f t="array" ref="G13203">xlookup(F13203,'Internal Staffing Calculator'!E:E,'Internal Staffing Calculator'!C:C,"")</f>
        <v/>
      </c>
      <c r="H13203" s="932" t="str">
        <f t="array" ref="H13203">if(F13203&lt;&gt;"", iferror(index('Internal Staffing Calculator'!B$8:B23500,match(F13203,'Internal Staffing Calculator'!E$8:E23500,0)), "Not In Budget"),"")</f>
        <v/>
      </c>
      <c r="I13203" s="184"/>
      <c r="J13203" s="184"/>
      <c r="K13203" s="184"/>
      <c r="L13203" s="183"/>
    </row>
    <row r="13204">
      <c r="A13204" s="454"/>
      <c r="B13204" s="927"/>
      <c r="C13204" s="580"/>
      <c r="D13204" s="939"/>
      <c r="E13204" s="940"/>
      <c r="F13204" s="941"/>
      <c r="G13204" s="937" t="str">
        <f t="array" ref="G13204">xlookup(F13204,'Internal Staffing Calculator'!E:E,'Internal Staffing Calculator'!C:C,"")</f>
        <v/>
      </c>
      <c r="H13204" s="932" t="str">
        <f t="array" ref="H13204">if(F13204&lt;&gt;"", iferror(index('Internal Staffing Calculator'!B$8:B23500,match(F13204,'Internal Staffing Calculator'!E$8:E23500,0)), "Not In Budget"),"")</f>
        <v/>
      </c>
      <c r="I13204" s="184"/>
      <c r="J13204" s="184"/>
      <c r="K13204" s="184"/>
      <c r="L13204" s="183"/>
    </row>
    <row r="13205">
      <c r="A13205" s="454"/>
      <c r="B13205" s="927"/>
      <c r="C13205" s="580"/>
      <c r="D13205" s="939"/>
      <c r="E13205" s="940"/>
      <c r="F13205" s="941"/>
      <c r="G13205" s="937" t="str">
        <f t="array" ref="G13205">xlookup(F13205,'Internal Staffing Calculator'!E:E,'Internal Staffing Calculator'!C:C,"")</f>
        <v/>
      </c>
      <c r="H13205" s="932" t="str">
        <f t="array" ref="H13205">if(F13205&lt;&gt;"", iferror(index('Internal Staffing Calculator'!B$8:B23500,match(F13205,'Internal Staffing Calculator'!E$8:E23500,0)), "Not In Budget"),"")</f>
        <v/>
      </c>
      <c r="I13205" s="184"/>
      <c r="J13205" s="184"/>
      <c r="K13205" s="184"/>
      <c r="L13205" s="183"/>
    </row>
    <row r="13206">
      <c r="A13206" s="454"/>
      <c r="B13206" s="927"/>
      <c r="C13206" s="580"/>
      <c r="D13206" s="939"/>
      <c r="E13206" s="940"/>
      <c r="F13206" s="941"/>
      <c r="G13206" s="937" t="str">
        <f t="array" ref="G13206">xlookup(F13206,'Internal Staffing Calculator'!E:E,'Internal Staffing Calculator'!C:C,"")</f>
        <v/>
      </c>
      <c r="H13206" s="932" t="str">
        <f t="array" ref="H13206">if(F13206&lt;&gt;"", iferror(index('Internal Staffing Calculator'!B$8:B23500,match(F13206,'Internal Staffing Calculator'!E$8:E23500,0)), "Not In Budget"),"")</f>
        <v/>
      </c>
      <c r="I13206" s="184"/>
      <c r="J13206" s="184"/>
      <c r="K13206" s="184"/>
      <c r="L13206" s="183"/>
    </row>
    <row r="13207">
      <c r="A13207" s="454"/>
      <c r="B13207" s="927"/>
      <c r="C13207" s="580"/>
      <c r="D13207" s="939"/>
      <c r="E13207" s="940"/>
      <c r="F13207" s="941"/>
      <c r="G13207" s="937" t="str">
        <f t="array" ref="G13207">xlookup(F13207,'Internal Staffing Calculator'!E:E,'Internal Staffing Calculator'!C:C,"")</f>
        <v/>
      </c>
      <c r="H13207" s="932" t="str">
        <f t="array" ref="H13207">if(F13207&lt;&gt;"", iferror(index('Internal Staffing Calculator'!B$8:B23500,match(F13207,'Internal Staffing Calculator'!E$8:E23500,0)), "Not In Budget"),"")</f>
        <v/>
      </c>
      <c r="I13207" s="184"/>
      <c r="J13207" s="184"/>
      <c r="K13207" s="184"/>
      <c r="L13207" s="183"/>
    </row>
    <row r="13208">
      <c r="A13208" s="454"/>
      <c r="B13208" s="927"/>
      <c r="C13208" s="580"/>
      <c r="D13208" s="939"/>
      <c r="E13208" s="940"/>
      <c r="F13208" s="941"/>
      <c r="G13208" s="937" t="str">
        <f t="array" ref="G13208">xlookup(F13208,'Internal Staffing Calculator'!E:E,'Internal Staffing Calculator'!C:C,"")</f>
        <v/>
      </c>
      <c r="H13208" s="932" t="str">
        <f t="array" ref="H13208">if(F13208&lt;&gt;"", iferror(index('Internal Staffing Calculator'!B$8:B23500,match(F13208,'Internal Staffing Calculator'!E$8:E23500,0)), "Not In Budget"),"")</f>
        <v/>
      </c>
      <c r="I13208" s="184"/>
      <c r="J13208" s="184"/>
      <c r="K13208" s="184"/>
      <c r="L13208" s="183"/>
    </row>
    <row r="13209">
      <c r="A13209" s="454"/>
      <c r="B13209" s="927"/>
      <c r="C13209" s="580"/>
      <c r="D13209" s="939"/>
      <c r="E13209" s="940"/>
      <c r="F13209" s="941"/>
      <c r="G13209" s="937" t="str">
        <f t="array" ref="G13209">xlookup(F13209,'Internal Staffing Calculator'!E:E,'Internal Staffing Calculator'!C:C,"")</f>
        <v/>
      </c>
      <c r="H13209" s="932" t="str">
        <f t="array" ref="H13209">if(F13209&lt;&gt;"", iferror(index('Internal Staffing Calculator'!B$8:B23500,match(F13209,'Internal Staffing Calculator'!E$8:E23500,0)), "Not In Budget"),"")</f>
        <v/>
      </c>
      <c r="I13209" s="184"/>
      <c r="J13209" s="184"/>
      <c r="K13209" s="184"/>
      <c r="L13209" s="183"/>
    </row>
    <row r="13210">
      <c r="A13210" s="454"/>
      <c r="B13210" s="927"/>
      <c r="C13210" s="580"/>
      <c r="D13210" s="939"/>
      <c r="E13210" s="940"/>
      <c r="F13210" s="941"/>
      <c r="G13210" s="937" t="str">
        <f t="array" ref="G13210">xlookup(F13210,'Internal Staffing Calculator'!E:E,'Internal Staffing Calculator'!C:C,"")</f>
        <v/>
      </c>
      <c r="H13210" s="932" t="str">
        <f t="array" ref="H13210">if(F13210&lt;&gt;"", iferror(index('Internal Staffing Calculator'!B$8:B23500,match(F13210,'Internal Staffing Calculator'!E$8:E23500,0)), "Not In Budget"),"")</f>
        <v/>
      </c>
      <c r="I13210" s="184"/>
      <c r="J13210" s="184"/>
      <c r="K13210" s="184"/>
      <c r="L13210" s="183"/>
    </row>
    <row r="13211">
      <c r="A13211" s="454"/>
      <c r="B13211" s="927"/>
      <c r="C13211" s="580"/>
      <c r="D13211" s="939"/>
      <c r="E13211" s="940"/>
      <c r="F13211" s="941"/>
      <c r="G13211" s="937" t="str">
        <f t="array" ref="G13211">xlookup(F13211,'Internal Staffing Calculator'!E:E,'Internal Staffing Calculator'!C:C,"")</f>
        <v/>
      </c>
      <c r="H13211" s="932" t="str">
        <f t="array" ref="H13211">if(F13211&lt;&gt;"", iferror(index('Internal Staffing Calculator'!B$8:B23500,match(F13211,'Internal Staffing Calculator'!E$8:E23500,0)), "Not In Budget"),"")</f>
        <v/>
      </c>
      <c r="I13211" s="184"/>
      <c r="J13211" s="184"/>
      <c r="K13211" s="184"/>
      <c r="L13211" s="183"/>
    </row>
    <row r="13212">
      <c r="A13212" s="454"/>
      <c r="B13212" s="927"/>
      <c r="C13212" s="580"/>
      <c r="D13212" s="939"/>
      <c r="E13212" s="940"/>
      <c r="F13212" s="941"/>
      <c r="G13212" s="937" t="str">
        <f t="array" ref="G13212">xlookup(F13212,'Internal Staffing Calculator'!E:E,'Internal Staffing Calculator'!C:C,"")</f>
        <v/>
      </c>
      <c r="H13212" s="932" t="str">
        <f t="array" ref="H13212">if(F13212&lt;&gt;"", iferror(index('Internal Staffing Calculator'!B$8:B23500,match(F13212,'Internal Staffing Calculator'!E$8:E23500,0)), "Not In Budget"),"")</f>
        <v/>
      </c>
      <c r="I13212" s="184"/>
      <c r="J13212" s="184"/>
      <c r="K13212" s="184"/>
      <c r="L13212" s="183"/>
    </row>
    <row r="13213">
      <c r="A13213" s="454"/>
      <c r="B13213" s="927"/>
      <c r="C13213" s="580"/>
      <c r="D13213" s="939"/>
      <c r="E13213" s="940"/>
      <c r="F13213" s="941"/>
      <c r="G13213" s="937" t="str">
        <f t="array" ref="G13213">xlookup(F13213,'Internal Staffing Calculator'!E:E,'Internal Staffing Calculator'!C:C,"")</f>
        <v/>
      </c>
      <c r="H13213" s="932" t="str">
        <f t="array" ref="H13213">if(F13213&lt;&gt;"", iferror(index('Internal Staffing Calculator'!B$8:B23500,match(F13213,'Internal Staffing Calculator'!E$8:E23500,0)), "Not In Budget"),"")</f>
        <v/>
      </c>
      <c r="I13213" s="184"/>
      <c r="J13213" s="184"/>
      <c r="K13213" s="184"/>
      <c r="L13213" s="183"/>
    </row>
    <row r="13214">
      <c r="A13214" s="454"/>
      <c r="B13214" s="927"/>
      <c r="C13214" s="580"/>
      <c r="D13214" s="939"/>
      <c r="E13214" s="940"/>
      <c r="F13214" s="941"/>
      <c r="G13214" s="937" t="str">
        <f t="array" ref="G13214">xlookup(F13214,'Internal Staffing Calculator'!E:E,'Internal Staffing Calculator'!C:C,"")</f>
        <v/>
      </c>
      <c r="H13214" s="932" t="str">
        <f t="array" ref="H13214">if(F13214&lt;&gt;"", iferror(index('Internal Staffing Calculator'!B$8:B23500,match(F13214,'Internal Staffing Calculator'!E$8:E23500,0)), "Not In Budget"),"")</f>
        <v/>
      </c>
      <c r="I13214" s="184"/>
      <c r="J13214" s="184"/>
      <c r="K13214" s="184"/>
      <c r="L13214" s="183"/>
    </row>
    <row r="13215">
      <c r="A13215" s="454"/>
      <c r="B13215" s="927"/>
      <c r="C13215" s="580"/>
      <c r="D13215" s="939"/>
      <c r="E13215" s="940"/>
      <c r="F13215" s="941"/>
      <c r="G13215" s="937" t="str">
        <f t="array" ref="G13215">xlookup(F13215,'Internal Staffing Calculator'!E:E,'Internal Staffing Calculator'!C:C,"")</f>
        <v/>
      </c>
      <c r="H13215" s="932" t="str">
        <f t="array" ref="H13215">if(F13215&lt;&gt;"", iferror(index('Internal Staffing Calculator'!B$8:B23500,match(F13215,'Internal Staffing Calculator'!E$8:E23500,0)), "Not In Budget"),"")</f>
        <v/>
      </c>
      <c r="I13215" s="184"/>
      <c r="J13215" s="184"/>
      <c r="K13215" s="184"/>
      <c r="L13215" s="183"/>
    </row>
    <row r="13216">
      <c r="A13216" s="454"/>
      <c r="B13216" s="927"/>
      <c r="C13216" s="580"/>
      <c r="D13216" s="939"/>
      <c r="E13216" s="940"/>
      <c r="F13216" s="941"/>
      <c r="G13216" s="937" t="str">
        <f t="array" ref="G13216">xlookup(F13216,'Internal Staffing Calculator'!E:E,'Internal Staffing Calculator'!C:C,"")</f>
        <v/>
      </c>
      <c r="H13216" s="932" t="str">
        <f t="array" ref="H13216">if(F13216&lt;&gt;"", iferror(index('Internal Staffing Calculator'!B$8:B23500,match(F13216,'Internal Staffing Calculator'!E$8:E23500,0)), "Not In Budget"),"")</f>
        <v/>
      </c>
      <c r="I13216" s="184"/>
      <c r="J13216" s="184"/>
      <c r="K13216" s="184"/>
      <c r="L13216" s="183"/>
    </row>
    <row r="13217">
      <c r="A13217" s="454"/>
      <c r="B13217" s="927"/>
      <c r="C13217" s="580"/>
      <c r="D13217" s="939"/>
      <c r="E13217" s="940"/>
      <c r="F13217" s="941"/>
      <c r="G13217" s="937" t="str">
        <f t="array" ref="G13217">xlookup(F13217,'Internal Staffing Calculator'!E:E,'Internal Staffing Calculator'!C:C,"")</f>
        <v/>
      </c>
      <c r="H13217" s="932" t="str">
        <f t="array" ref="H13217">if(F13217&lt;&gt;"", iferror(index('Internal Staffing Calculator'!B$8:B23500,match(F13217,'Internal Staffing Calculator'!E$8:E23500,0)), "Not In Budget"),"")</f>
        <v/>
      </c>
      <c r="I13217" s="184"/>
      <c r="J13217" s="184"/>
      <c r="K13217" s="184"/>
      <c r="L13217" s="183"/>
    </row>
    <row r="13218">
      <c r="A13218" s="454"/>
      <c r="B13218" s="927"/>
      <c r="C13218" s="580"/>
      <c r="D13218" s="939"/>
      <c r="E13218" s="940"/>
      <c r="F13218" s="941"/>
      <c r="G13218" s="937" t="str">
        <f t="array" ref="G13218">xlookup(F13218,'Internal Staffing Calculator'!E:E,'Internal Staffing Calculator'!C:C,"")</f>
        <v/>
      </c>
      <c r="H13218" s="932" t="str">
        <f t="array" ref="H13218">if(F13218&lt;&gt;"", iferror(index('Internal Staffing Calculator'!B$8:B23500,match(F13218,'Internal Staffing Calculator'!E$8:E23500,0)), "Not In Budget"),"")</f>
        <v/>
      </c>
      <c r="I13218" s="184"/>
      <c r="J13218" s="184"/>
      <c r="K13218" s="184"/>
      <c r="L13218" s="183"/>
    </row>
    <row r="13219">
      <c r="A13219" s="454"/>
      <c r="B13219" s="927"/>
      <c r="C13219" s="580"/>
      <c r="D13219" s="939"/>
      <c r="E13219" s="940"/>
      <c r="F13219" s="941"/>
      <c r="G13219" s="937" t="str">
        <f t="array" ref="G13219">xlookup(F13219,'Internal Staffing Calculator'!E:E,'Internal Staffing Calculator'!C:C,"")</f>
        <v/>
      </c>
      <c r="H13219" s="932" t="str">
        <f t="array" ref="H13219">if(F13219&lt;&gt;"", iferror(index('Internal Staffing Calculator'!B$8:B23500,match(F13219,'Internal Staffing Calculator'!E$8:E23500,0)), "Not In Budget"),"")</f>
        <v/>
      </c>
      <c r="I13219" s="184"/>
      <c r="J13219" s="184"/>
      <c r="K13219" s="184"/>
      <c r="L13219" s="183"/>
    </row>
    <row r="13220">
      <c r="A13220" s="454"/>
      <c r="B13220" s="927"/>
      <c r="C13220" s="580"/>
      <c r="D13220" s="939"/>
      <c r="E13220" s="940"/>
      <c r="F13220" s="941"/>
      <c r="G13220" s="937" t="str">
        <f t="array" ref="G13220">xlookup(F13220,'Internal Staffing Calculator'!E:E,'Internal Staffing Calculator'!C:C,"")</f>
        <v/>
      </c>
      <c r="H13220" s="932" t="str">
        <f t="array" ref="H13220">if(F13220&lt;&gt;"", iferror(index('Internal Staffing Calculator'!B$8:B23500,match(F13220,'Internal Staffing Calculator'!E$8:E23500,0)), "Not In Budget"),"")</f>
        <v/>
      </c>
      <c r="I13220" s="184"/>
      <c r="J13220" s="184"/>
      <c r="K13220" s="184"/>
      <c r="L13220" s="183"/>
    </row>
    <row r="13221">
      <c r="A13221" s="454"/>
      <c r="B13221" s="927"/>
      <c r="C13221" s="580"/>
      <c r="D13221" s="939"/>
      <c r="E13221" s="940"/>
      <c r="F13221" s="941"/>
      <c r="G13221" s="937" t="str">
        <f t="array" ref="G13221">xlookup(F13221,'Internal Staffing Calculator'!E:E,'Internal Staffing Calculator'!C:C,"")</f>
        <v/>
      </c>
      <c r="H13221" s="932" t="str">
        <f t="array" ref="H13221">if(F13221&lt;&gt;"", iferror(index('Internal Staffing Calculator'!B$8:B23500,match(F13221,'Internal Staffing Calculator'!E$8:E23500,0)), "Not In Budget"),"")</f>
        <v/>
      </c>
      <c r="I13221" s="184"/>
      <c r="J13221" s="184"/>
      <c r="K13221" s="184"/>
      <c r="L13221" s="183"/>
    </row>
    <row r="13222">
      <c r="A13222" s="454"/>
      <c r="B13222" s="927"/>
      <c r="C13222" s="580"/>
      <c r="D13222" s="939"/>
      <c r="E13222" s="940"/>
      <c r="F13222" s="941"/>
      <c r="G13222" s="937" t="str">
        <f t="array" ref="G13222">xlookup(F13222,'Internal Staffing Calculator'!E:E,'Internal Staffing Calculator'!C:C,"")</f>
        <v/>
      </c>
      <c r="H13222" s="932" t="str">
        <f t="array" ref="H13222">if(F13222&lt;&gt;"", iferror(index('Internal Staffing Calculator'!B$8:B23500,match(F13222,'Internal Staffing Calculator'!E$8:E23500,0)), "Not In Budget"),"")</f>
        <v/>
      </c>
      <c r="I13222" s="184"/>
      <c r="J13222" s="184"/>
      <c r="K13222" s="184"/>
      <c r="L13222" s="183"/>
    </row>
    <row r="13223">
      <c r="A13223" s="454"/>
      <c r="B13223" s="927"/>
      <c r="C13223" s="580"/>
      <c r="D13223" s="939"/>
      <c r="E13223" s="940"/>
      <c r="F13223" s="941"/>
      <c r="G13223" s="937" t="str">
        <f t="array" ref="G13223">xlookup(F13223,'Internal Staffing Calculator'!E:E,'Internal Staffing Calculator'!C:C,"")</f>
        <v/>
      </c>
      <c r="H13223" s="932" t="str">
        <f t="array" ref="H13223">if(F13223&lt;&gt;"", iferror(index('Internal Staffing Calculator'!B$8:B23500,match(F13223,'Internal Staffing Calculator'!E$8:E23500,0)), "Not In Budget"),"")</f>
        <v/>
      </c>
      <c r="I13223" s="184"/>
      <c r="J13223" s="184"/>
      <c r="K13223" s="184"/>
      <c r="L13223" s="183"/>
    </row>
    <row r="13224">
      <c r="A13224" s="454"/>
      <c r="B13224" s="927"/>
      <c r="C13224" s="580"/>
      <c r="D13224" s="939"/>
      <c r="E13224" s="940"/>
      <c r="F13224" s="941"/>
      <c r="G13224" s="937" t="str">
        <f t="array" ref="G13224">xlookup(F13224,'Internal Staffing Calculator'!E:E,'Internal Staffing Calculator'!C:C,"")</f>
        <v/>
      </c>
      <c r="H13224" s="932" t="str">
        <f t="array" ref="H13224">if(F13224&lt;&gt;"", iferror(index('Internal Staffing Calculator'!B$8:B23500,match(F13224,'Internal Staffing Calculator'!E$8:E23500,0)), "Not In Budget"),"")</f>
        <v/>
      </c>
      <c r="I13224" s="184"/>
      <c r="J13224" s="184"/>
      <c r="K13224" s="184"/>
      <c r="L13224" s="183"/>
    </row>
    <row r="13225">
      <c r="A13225" s="454"/>
      <c r="B13225" s="927"/>
      <c r="C13225" s="580"/>
      <c r="D13225" s="939"/>
      <c r="E13225" s="940"/>
      <c r="F13225" s="941"/>
      <c r="G13225" s="937" t="str">
        <f t="array" ref="G13225">xlookup(F13225,'Internal Staffing Calculator'!E:E,'Internal Staffing Calculator'!C:C,"")</f>
        <v/>
      </c>
      <c r="H13225" s="932" t="str">
        <f t="array" ref="H13225">if(F13225&lt;&gt;"", iferror(index('Internal Staffing Calculator'!B$8:B23500,match(F13225,'Internal Staffing Calculator'!E$8:E23500,0)), "Not In Budget"),"")</f>
        <v/>
      </c>
      <c r="I13225" s="184"/>
      <c r="J13225" s="184"/>
      <c r="K13225" s="184"/>
      <c r="L13225" s="183"/>
    </row>
    <row r="13226">
      <c r="A13226" s="454"/>
      <c r="B13226" s="927"/>
      <c r="C13226" s="580"/>
      <c r="D13226" s="939"/>
      <c r="E13226" s="940"/>
      <c r="F13226" s="941"/>
      <c r="G13226" s="937" t="str">
        <f t="array" ref="G13226">xlookup(F13226,'Internal Staffing Calculator'!E:E,'Internal Staffing Calculator'!C:C,"")</f>
        <v/>
      </c>
      <c r="H13226" s="932" t="str">
        <f t="array" ref="H13226">if(F13226&lt;&gt;"", iferror(index('Internal Staffing Calculator'!B$8:B23500,match(F13226,'Internal Staffing Calculator'!E$8:E23500,0)), "Not In Budget"),"")</f>
        <v/>
      </c>
      <c r="I13226" s="184"/>
      <c r="J13226" s="184"/>
      <c r="K13226" s="184"/>
      <c r="L13226" s="183"/>
    </row>
    <row r="13227">
      <c r="A13227" s="454"/>
      <c r="B13227" s="927"/>
      <c r="C13227" s="580"/>
      <c r="D13227" s="939"/>
      <c r="E13227" s="940"/>
      <c r="F13227" s="941"/>
      <c r="G13227" s="937" t="str">
        <f t="array" ref="G13227">xlookup(F13227,'Internal Staffing Calculator'!E:E,'Internal Staffing Calculator'!C:C,"")</f>
        <v/>
      </c>
      <c r="H13227" s="932" t="str">
        <f t="array" ref="H13227">if(F13227&lt;&gt;"", iferror(index('Internal Staffing Calculator'!B$8:B23500,match(F13227,'Internal Staffing Calculator'!E$8:E23500,0)), "Not In Budget"),"")</f>
        <v/>
      </c>
      <c r="I13227" s="184"/>
      <c r="J13227" s="184"/>
      <c r="K13227" s="184"/>
      <c r="L13227" s="183"/>
    </row>
    <row r="13228">
      <c r="A13228" s="454"/>
      <c r="B13228" s="927"/>
      <c r="C13228" s="580"/>
      <c r="D13228" s="939"/>
      <c r="E13228" s="940"/>
      <c r="F13228" s="941"/>
      <c r="G13228" s="937" t="str">
        <f t="array" ref="G13228">xlookup(F13228,'Internal Staffing Calculator'!E:E,'Internal Staffing Calculator'!C:C,"")</f>
        <v/>
      </c>
      <c r="H13228" s="932" t="str">
        <f t="array" ref="H13228">if(F13228&lt;&gt;"", iferror(index('Internal Staffing Calculator'!B$8:B23500,match(F13228,'Internal Staffing Calculator'!E$8:E23500,0)), "Not In Budget"),"")</f>
        <v/>
      </c>
      <c r="I13228" s="184"/>
      <c r="J13228" s="184"/>
      <c r="K13228" s="184"/>
      <c r="L13228" s="183"/>
    </row>
    <row r="13229">
      <c r="A13229" s="454"/>
      <c r="B13229" s="927"/>
      <c r="C13229" s="580"/>
      <c r="D13229" s="939"/>
      <c r="E13229" s="940"/>
      <c r="F13229" s="941"/>
      <c r="G13229" s="937" t="str">
        <f t="array" ref="G13229">xlookup(F13229,'Internal Staffing Calculator'!E:E,'Internal Staffing Calculator'!C:C,"")</f>
        <v/>
      </c>
      <c r="H13229" s="932" t="str">
        <f t="array" ref="H13229">if(F13229&lt;&gt;"", iferror(index('Internal Staffing Calculator'!B$8:B23500,match(F13229,'Internal Staffing Calculator'!E$8:E23500,0)), "Not In Budget"),"")</f>
        <v/>
      </c>
      <c r="I13229" s="184"/>
      <c r="J13229" s="184"/>
      <c r="K13229" s="184"/>
      <c r="L13229" s="183"/>
    </row>
    <row r="13230">
      <c r="A13230" s="454"/>
      <c r="B13230" s="927"/>
      <c r="C13230" s="580"/>
      <c r="D13230" s="939"/>
      <c r="E13230" s="940"/>
      <c r="F13230" s="941"/>
      <c r="G13230" s="937" t="str">
        <f t="array" ref="G13230">xlookup(F13230,'Internal Staffing Calculator'!E:E,'Internal Staffing Calculator'!C:C,"")</f>
        <v/>
      </c>
      <c r="H13230" s="932" t="str">
        <f t="array" ref="H13230">if(F13230&lt;&gt;"", iferror(index('Internal Staffing Calculator'!B$8:B23500,match(F13230,'Internal Staffing Calculator'!E$8:E23500,0)), "Not In Budget"),"")</f>
        <v/>
      </c>
      <c r="I13230" s="184"/>
      <c r="J13230" s="184"/>
      <c r="K13230" s="184"/>
      <c r="L13230" s="183"/>
    </row>
    <row r="13231">
      <c r="A13231" s="454"/>
      <c r="B13231" s="927"/>
      <c r="C13231" s="580"/>
      <c r="D13231" s="939"/>
      <c r="E13231" s="940"/>
      <c r="F13231" s="941"/>
      <c r="G13231" s="937" t="str">
        <f t="array" ref="G13231">xlookup(F13231,'Internal Staffing Calculator'!E:E,'Internal Staffing Calculator'!C:C,"")</f>
        <v/>
      </c>
      <c r="H13231" s="932" t="str">
        <f t="array" ref="H13231">if(F13231&lt;&gt;"", iferror(index('Internal Staffing Calculator'!B$8:B23500,match(F13231,'Internal Staffing Calculator'!E$8:E23500,0)), "Not In Budget"),"")</f>
        <v/>
      </c>
      <c r="I13231" s="184"/>
      <c r="J13231" s="184"/>
      <c r="K13231" s="184"/>
      <c r="L13231" s="183"/>
    </row>
    <row r="13232">
      <c r="A13232" s="454"/>
      <c r="B13232" s="927"/>
      <c r="C13232" s="580"/>
      <c r="D13232" s="939"/>
      <c r="E13232" s="940"/>
      <c r="F13232" s="941"/>
      <c r="G13232" s="937" t="str">
        <f t="array" ref="G13232">xlookup(F13232,'Internal Staffing Calculator'!E:E,'Internal Staffing Calculator'!C:C,"")</f>
        <v/>
      </c>
      <c r="H13232" s="932" t="str">
        <f t="array" ref="H13232">if(F13232&lt;&gt;"", iferror(index('Internal Staffing Calculator'!B$8:B23500,match(F13232,'Internal Staffing Calculator'!E$8:E23500,0)), "Not In Budget"),"")</f>
        <v/>
      </c>
      <c r="I13232" s="184"/>
      <c r="J13232" s="184"/>
      <c r="K13232" s="184"/>
      <c r="L13232" s="183"/>
    </row>
    <row r="13233">
      <c r="A13233" s="454"/>
      <c r="B13233" s="927"/>
      <c r="C13233" s="580"/>
      <c r="D13233" s="939"/>
      <c r="E13233" s="940"/>
      <c r="F13233" s="941"/>
      <c r="G13233" s="937" t="str">
        <f t="array" ref="G13233">xlookup(F13233,'Internal Staffing Calculator'!E:E,'Internal Staffing Calculator'!C:C,"")</f>
        <v/>
      </c>
      <c r="H13233" s="932" t="str">
        <f t="array" ref="H13233">if(F13233&lt;&gt;"", iferror(index('Internal Staffing Calculator'!B$8:B23500,match(F13233,'Internal Staffing Calculator'!E$8:E23500,0)), "Not In Budget"),"")</f>
        <v/>
      </c>
      <c r="I13233" s="184"/>
      <c r="J13233" s="184"/>
      <c r="K13233" s="184"/>
      <c r="L13233" s="183"/>
    </row>
    <row r="13234">
      <c r="A13234" s="454"/>
      <c r="B13234" s="927"/>
      <c r="C13234" s="580"/>
      <c r="D13234" s="939"/>
      <c r="E13234" s="940"/>
      <c r="F13234" s="941"/>
      <c r="G13234" s="937" t="str">
        <f t="array" ref="G13234">xlookup(F13234,'Internal Staffing Calculator'!E:E,'Internal Staffing Calculator'!C:C,"")</f>
        <v/>
      </c>
      <c r="H13234" s="932" t="str">
        <f t="array" ref="H13234">if(F13234&lt;&gt;"", iferror(index('Internal Staffing Calculator'!B$8:B23500,match(F13234,'Internal Staffing Calculator'!E$8:E23500,0)), "Not In Budget"),"")</f>
        <v/>
      </c>
      <c r="I13234" s="184"/>
      <c r="J13234" s="184"/>
      <c r="K13234" s="184"/>
      <c r="L13234" s="183"/>
    </row>
    <row r="13235">
      <c r="A13235" s="454"/>
      <c r="B13235" s="927"/>
      <c r="C13235" s="580"/>
      <c r="D13235" s="939"/>
      <c r="E13235" s="940"/>
      <c r="F13235" s="941"/>
      <c r="G13235" s="937" t="str">
        <f t="array" ref="G13235">xlookup(F13235,'Internal Staffing Calculator'!E:E,'Internal Staffing Calculator'!C:C,"")</f>
        <v/>
      </c>
      <c r="H13235" s="932" t="str">
        <f t="array" ref="H13235">if(F13235&lt;&gt;"", iferror(index('Internal Staffing Calculator'!B$8:B23500,match(F13235,'Internal Staffing Calculator'!E$8:E23500,0)), "Not In Budget"),"")</f>
        <v/>
      </c>
      <c r="I13235" s="184"/>
      <c r="J13235" s="184"/>
      <c r="K13235" s="184"/>
      <c r="L13235" s="183"/>
    </row>
    <row r="13236">
      <c r="A13236" s="454"/>
      <c r="B13236" s="927"/>
      <c r="C13236" s="580"/>
      <c r="D13236" s="939"/>
      <c r="E13236" s="940"/>
      <c r="F13236" s="941"/>
      <c r="G13236" s="937" t="str">
        <f t="array" ref="G13236">xlookup(F13236,'Internal Staffing Calculator'!E:E,'Internal Staffing Calculator'!C:C,"")</f>
        <v/>
      </c>
      <c r="H13236" s="932" t="str">
        <f t="array" ref="H13236">if(F13236&lt;&gt;"", iferror(index('Internal Staffing Calculator'!B$8:B23500,match(F13236,'Internal Staffing Calculator'!E$8:E23500,0)), "Not In Budget"),"")</f>
        <v/>
      </c>
      <c r="I13236" s="184"/>
      <c r="J13236" s="184"/>
      <c r="K13236" s="184"/>
      <c r="L13236" s="183"/>
    </row>
    <row r="13237">
      <c r="A13237" s="454"/>
      <c r="B13237" s="927"/>
      <c r="C13237" s="580"/>
      <c r="D13237" s="939"/>
      <c r="E13237" s="940"/>
      <c r="F13237" s="941"/>
      <c r="G13237" s="937" t="str">
        <f t="array" ref="G13237">xlookup(F13237,'Internal Staffing Calculator'!E:E,'Internal Staffing Calculator'!C:C,"")</f>
        <v/>
      </c>
      <c r="H13237" s="932" t="str">
        <f t="array" ref="H13237">if(F13237&lt;&gt;"", iferror(index('Internal Staffing Calculator'!B$8:B23500,match(F13237,'Internal Staffing Calculator'!E$8:E23500,0)), "Not In Budget"),"")</f>
        <v/>
      </c>
      <c r="I13237" s="184"/>
      <c r="J13237" s="184"/>
      <c r="K13237" s="184"/>
      <c r="L13237" s="183"/>
    </row>
    <row r="13238">
      <c r="A13238" s="454"/>
      <c r="B13238" s="927"/>
      <c r="C13238" s="580"/>
      <c r="D13238" s="939"/>
      <c r="E13238" s="940"/>
      <c r="F13238" s="941"/>
      <c r="G13238" s="937" t="str">
        <f t="array" ref="G13238">xlookup(F13238,'Internal Staffing Calculator'!E:E,'Internal Staffing Calculator'!C:C,"")</f>
        <v/>
      </c>
      <c r="H13238" s="932" t="str">
        <f t="array" ref="H13238">if(F13238&lt;&gt;"", iferror(index('Internal Staffing Calculator'!B$8:B23500,match(F13238,'Internal Staffing Calculator'!E$8:E23500,0)), "Not In Budget"),"")</f>
        <v/>
      </c>
      <c r="I13238" s="184"/>
      <c r="J13238" s="184"/>
      <c r="K13238" s="184"/>
      <c r="L13238" s="183"/>
    </row>
    <row r="13239">
      <c r="A13239" s="454"/>
      <c r="B13239" s="927"/>
      <c r="C13239" s="580"/>
      <c r="D13239" s="939"/>
      <c r="E13239" s="940"/>
      <c r="F13239" s="941"/>
      <c r="G13239" s="937" t="str">
        <f t="array" ref="G13239">xlookup(F13239,'Internal Staffing Calculator'!E:E,'Internal Staffing Calculator'!C:C,"")</f>
        <v/>
      </c>
      <c r="H13239" s="932" t="str">
        <f t="array" ref="H13239">if(F13239&lt;&gt;"", iferror(index('Internal Staffing Calculator'!B$8:B23500,match(F13239,'Internal Staffing Calculator'!E$8:E23500,0)), "Not In Budget"),"")</f>
        <v/>
      </c>
      <c r="I13239" s="184"/>
      <c r="J13239" s="184"/>
      <c r="K13239" s="184"/>
      <c r="L13239" s="183"/>
    </row>
    <row r="13240">
      <c r="A13240" s="454"/>
      <c r="B13240" s="927"/>
      <c r="C13240" s="580"/>
      <c r="D13240" s="939"/>
      <c r="E13240" s="940"/>
      <c r="F13240" s="941"/>
      <c r="G13240" s="937" t="str">
        <f t="array" ref="G13240">xlookup(F13240,'Internal Staffing Calculator'!E:E,'Internal Staffing Calculator'!C:C,"")</f>
        <v/>
      </c>
      <c r="H13240" s="932" t="str">
        <f t="array" ref="H13240">if(F13240&lt;&gt;"", iferror(index('Internal Staffing Calculator'!B$8:B23500,match(F13240,'Internal Staffing Calculator'!E$8:E23500,0)), "Not In Budget"),"")</f>
        <v/>
      </c>
      <c r="I13240" s="184"/>
      <c r="J13240" s="184"/>
      <c r="K13240" s="184"/>
      <c r="L13240" s="183"/>
    </row>
    <row r="13241">
      <c r="A13241" s="454"/>
      <c r="B13241" s="927"/>
      <c r="C13241" s="580"/>
      <c r="D13241" s="939"/>
      <c r="E13241" s="940"/>
      <c r="F13241" s="941"/>
      <c r="G13241" s="937" t="str">
        <f t="array" ref="G13241">xlookup(F13241,'Internal Staffing Calculator'!E:E,'Internal Staffing Calculator'!C:C,"")</f>
        <v/>
      </c>
      <c r="H13241" s="932" t="str">
        <f t="array" ref="H13241">if(F13241&lt;&gt;"", iferror(index('Internal Staffing Calculator'!B$8:B23500,match(F13241,'Internal Staffing Calculator'!E$8:E23500,0)), "Not In Budget"),"")</f>
        <v/>
      </c>
      <c r="I13241" s="184"/>
      <c r="J13241" s="184"/>
      <c r="K13241" s="184"/>
      <c r="L13241" s="183"/>
    </row>
    <row r="13242">
      <c r="A13242" s="454"/>
      <c r="B13242" s="927"/>
      <c r="C13242" s="580"/>
      <c r="D13242" s="939"/>
      <c r="E13242" s="940"/>
      <c r="F13242" s="941"/>
      <c r="G13242" s="937" t="str">
        <f t="array" ref="G13242">xlookup(F13242,'Internal Staffing Calculator'!E:E,'Internal Staffing Calculator'!C:C,"")</f>
        <v/>
      </c>
      <c r="H13242" s="932" t="str">
        <f t="array" ref="H13242">if(F13242&lt;&gt;"", iferror(index('Internal Staffing Calculator'!B$8:B23500,match(F13242,'Internal Staffing Calculator'!E$8:E23500,0)), "Not In Budget"),"")</f>
        <v/>
      </c>
      <c r="I13242" s="184"/>
      <c r="J13242" s="184"/>
      <c r="K13242" s="184"/>
      <c r="L13242" s="183"/>
    </row>
    <row r="13243">
      <c r="A13243" s="454"/>
      <c r="B13243" s="927"/>
      <c r="C13243" s="580"/>
      <c r="D13243" s="939"/>
      <c r="E13243" s="940"/>
      <c r="F13243" s="941"/>
      <c r="G13243" s="937" t="str">
        <f t="array" ref="G13243">xlookup(F13243,'Internal Staffing Calculator'!E:E,'Internal Staffing Calculator'!C:C,"")</f>
        <v/>
      </c>
      <c r="H13243" s="932" t="str">
        <f t="array" ref="H13243">if(F13243&lt;&gt;"", iferror(index('Internal Staffing Calculator'!B$8:B23500,match(F13243,'Internal Staffing Calculator'!E$8:E23500,0)), "Not In Budget"),"")</f>
        <v/>
      </c>
      <c r="I13243" s="184"/>
      <c r="J13243" s="184"/>
      <c r="K13243" s="184"/>
      <c r="L13243" s="183"/>
    </row>
    <row r="13244">
      <c r="A13244" s="454"/>
      <c r="B13244" s="927"/>
      <c r="C13244" s="580"/>
      <c r="D13244" s="939"/>
      <c r="E13244" s="940"/>
      <c r="F13244" s="941"/>
      <c r="G13244" s="937" t="str">
        <f t="array" ref="G13244">xlookup(F13244,'Internal Staffing Calculator'!E:E,'Internal Staffing Calculator'!C:C,"")</f>
        <v/>
      </c>
      <c r="H13244" s="932" t="str">
        <f t="array" ref="H13244">if(F13244&lt;&gt;"", iferror(index('Internal Staffing Calculator'!B$8:B23500,match(F13244,'Internal Staffing Calculator'!E$8:E23500,0)), "Not In Budget"),"")</f>
        <v/>
      </c>
      <c r="I13244" s="184"/>
      <c r="J13244" s="184"/>
      <c r="K13244" s="184"/>
      <c r="L13244" s="183"/>
    </row>
    <row r="13245">
      <c r="A13245" s="454"/>
      <c r="B13245" s="927"/>
      <c r="C13245" s="580"/>
      <c r="D13245" s="939"/>
      <c r="E13245" s="940"/>
      <c r="F13245" s="941"/>
      <c r="G13245" s="937" t="str">
        <f t="array" ref="G13245">xlookup(F13245,'Internal Staffing Calculator'!E:E,'Internal Staffing Calculator'!C:C,"")</f>
        <v/>
      </c>
      <c r="H13245" s="932" t="str">
        <f t="array" ref="H13245">if(F13245&lt;&gt;"", iferror(index('Internal Staffing Calculator'!B$8:B23500,match(F13245,'Internal Staffing Calculator'!E$8:E23500,0)), "Not In Budget"),"")</f>
        <v/>
      </c>
      <c r="I13245" s="184"/>
      <c r="J13245" s="184"/>
      <c r="K13245" s="184"/>
      <c r="L13245" s="183"/>
    </row>
    <row r="13246">
      <c r="A13246" s="454"/>
      <c r="B13246" s="927"/>
      <c r="C13246" s="580"/>
      <c r="D13246" s="939"/>
      <c r="E13246" s="940"/>
      <c r="F13246" s="941"/>
      <c r="G13246" s="937" t="str">
        <f t="array" ref="G13246">xlookup(F13246,'Internal Staffing Calculator'!E:E,'Internal Staffing Calculator'!C:C,"")</f>
        <v/>
      </c>
      <c r="H13246" s="932" t="str">
        <f t="array" ref="H13246">if(F13246&lt;&gt;"", iferror(index('Internal Staffing Calculator'!B$8:B23500,match(F13246,'Internal Staffing Calculator'!E$8:E23500,0)), "Not In Budget"),"")</f>
        <v/>
      </c>
      <c r="I13246" s="184"/>
      <c r="J13246" s="184"/>
      <c r="K13246" s="184"/>
      <c r="L13246" s="183"/>
    </row>
    <row r="13247">
      <c r="A13247" s="454"/>
      <c r="B13247" s="927"/>
      <c r="C13247" s="580"/>
      <c r="D13247" s="939"/>
      <c r="E13247" s="940"/>
      <c r="F13247" s="941"/>
      <c r="G13247" s="937" t="str">
        <f t="array" ref="G13247">xlookup(F13247,'Internal Staffing Calculator'!E:E,'Internal Staffing Calculator'!C:C,"")</f>
        <v/>
      </c>
      <c r="H13247" s="932" t="str">
        <f t="array" ref="H13247">if(F13247&lt;&gt;"", iferror(index('Internal Staffing Calculator'!B$8:B23500,match(F13247,'Internal Staffing Calculator'!E$8:E23500,0)), "Not In Budget"),"")</f>
        <v/>
      </c>
      <c r="I13247" s="184"/>
      <c r="J13247" s="184"/>
      <c r="K13247" s="184"/>
      <c r="L13247" s="183"/>
    </row>
    <row r="13248">
      <c r="A13248" s="454"/>
      <c r="B13248" s="927"/>
      <c r="C13248" s="580"/>
      <c r="D13248" s="939"/>
      <c r="E13248" s="940"/>
      <c r="F13248" s="941"/>
      <c r="G13248" s="937" t="str">
        <f t="array" ref="G13248">xlookup(F13248,'Internal Staffing Calculator'!E:E,'Internal Staffing Calculator'!C:C,"")</f>
        <v/>
      </c>
      <c r="H13248" s="932" t="str">
        <f t="array" ref="H13248">if(F13248&lt;&gt;"", iferror(index('Internal Staffing Calculator'!B$8:B23500,match(F13248,'Internal Staffing Calculator'!E$8:E23500,0)), "Not In Budget"),"")</f>
        <v/>
      </c>
      <c r="I13248" s="184"/>
      <c r="J13248" s="184"/>
      <c r="K13248" s="184"/>
      <c r="L13248" s="183"/>
    </row>
    <row r="13249">
      <c r="A13249" s="454"/>
      <c r="B13249" s="927"/>
      <c r="C13249" s="580"/>
      <c r="D13249" s="939"/>
      <c r="E13249" s="940"/>
      <c r="F13249" s="941"/>
      <c r="G13249" s="937" t="str">
        <f t="array" ref="G13249">xlookup(F13249,'Internal Staffing Calculator'!E:E,'Internal Staffing Calculator'!C:C,"")</f>
        <v/>
      </c>
      <c r="H13249" s="932" t="str">
        <f t="array" ref="H13249">if(F13249&lt;&gt;"", iferror(index('Internal Staffing Calculator'!B$8:B23500,match(F13249,'Internal Staffing Calculator'!E$8:E23500,0)), "Not In Budget"),"")</f>
        <v/>
      </c>
      <c r="I13249" s="184"/>
      <c r="J13249" s="184"/>
      <c r="K13249" s="184"/>
      <c r="L13249" s="183"/>
    </row>
    <row r="13250">
      <c r="A13250" s="454"/>
      <c r="B13250" s="927"/>
      <c r="C13250" s="580"/>
      <c r="D13250" s="939"/>
      <c r="E13250" s="940"/>
      <c r="F13250" s="941"/>
      <c r="G13250" s="937" t="str">
        <f t="array" ref="G13250">xlookup(F13250,'Internal Staffing Calculator'!E:E,'Internal Staffing Calculator'!C:C,"")</f>
        <v/>
      </c>
      <c r="H13250" s="932" t="str">
        <f t="array" ref="H13250">if(F13250&lt;&gt;"", iferror(index('Internal Staffing Calculator'!B$8:B23500,match(F13250,'Internal Staffing Calculator'!E$8:E23500,0)), "Not In Budget"),"")</f>
        <v/>
      </c>
      <c r="I13250" s="184"/>
      <c r="J13250" s="184"/>
      <c r="K13250" s="184"/>
      <c r="L13250" s="183"/>
    </row>
    <row r="13251">
      <c r="A13251" s="454"/>
      <c r="B13251" s="927"/>
      <c r="C13251" s="580"/>
      <c r="D13251" s="939"/>
      <c r="E13251" s="940"/>
      <c r="F13251" s="941"/>
      <c r="G13251" s="937" t="str">
        <f t="array" ref="G13251">xlookup(F13251,'Internal Staffing Calculator'!E:E,'Internal Staffing Calculator'!C:C,"")</f>
        <v/>
      </c>
      <c r="H13251" s="932" t="str">
        <f t="array" ref="H13251">if(F13251&lt;&gt;"", iferror(index('Internal Staffing Calculator'!B$8:B23500,match(F13251,'Internal Staffing Calculator'!E$8:E23500,0)), "Not In Budget"),"")</f>
        <v/>
      </c>
      <c r="I13251" s="184"/>
      <c r="J13251" s="184"/>
      <c r="K13251" s="184"/>
      <c r="L13251" s="183"/>
    </row>
    <row r="13252">
      <c r="A13252" s="454"/>
      <c r="B13252" s="927"/>
      <c r="C13252" s="580"/>
      <c r="D13252" s="939"/>
      <c r="E13252" s="940"/>
      <c r="F13252" s="941"/>
      <c r="G13252" s="937" t="str">
        <f t="array" ref="G13252">xlookup(F13252,'Internal Staffing Calculator'!E:E,'Internal Staffing Calculator'!C:C,"")</f>
        <v/>
      </c>
      <c r="H13252" s="932" t="str">
        <f t="array" ref="H13252">if(F13252&lt;&gt;"", iferror(index('Internal Staffing Calculator'!B$8:B23500,match(F13252,'Internal Staffing Calculator'!E$8:E23500,0)), "Not In Budget"),"")</f>
        <v/>
      </c>
      <c r="I13252" s="184"/>
      <c r="J13252" s="184"/>
      <c r="K13252" s="184"/>
      <c r="L13252" s="183"/>
    </row>
    <row r="13253">
      <c r="A13253" s="454"/>
      <c r="B13253" s="927"/>
      <c r="C13253" s="580"/>
      <c r="D13253" s="939"/>
      <c r="E13253" s="940"/>
      <c r="F13253" s="941"/>
      <c r="G13253" s="937" t="str">
        <f t="array" ref="G13253">xlookup(F13253,'Internal Staffing Calculator'!E:E,'Internal Staffing Calculator'!C:C,"")</f>
        <v/>
      </c>
      <c r="H13253" s="932" t="str">
        <f t="array" ref="H13253">if(F13253&lt;&gt;"", iferror(index('Internal Staffing Calculator'!B$8:B23500,match(F13253,'Internal Staffing Calculator'!E$8:E23500,0)), "Not In Budget"),"")</f>
        <v/>
      </c>
      <c r="I13253" s="184"/>
      <c r="J13253" s="184"/>
      <c r="K13253" s="184"/>
      <c r="L13253" s="183"/>
    </row>
    <row r="13254">
      <c r="A13254" s="454"/>
      <c r="B13254" s="927"/>
      <c r="C13254" s="580"/>
      <c r="D13254" s="939"/>
      <c r="E13254" s="940"/>
      <c r="F13254" s="941"/>
      <c r="G13254" s="937" t="str">
        <f t="array" ref="G13254">xlookup(F13254,'Internal Staffing Calculator'!E:E,'Internal Staffing Calculator'!C:C,"")</f>
        <v/>
      </c>
      <c r="H13254" s="932" t="str">
        <f t="array" ref="H13254">if(F13254&lt;&gt;"", iferror(index('Internal Staffing Calculator'!B$8:B23500,match(F13254,'Internal Staffing Calculator'!E$8:E23500,0)), "Not In Budget"),"")</f>
        <v/>
      </c>
      <c r="I13254" s="184"/>
      <c r="J13254" s="184"/>
      <c r="K13254" s="184"/>
      <c r="L13254" s="183"/>
    </row>
    <row r="13255">
      <c r="A13255" s="454"/>
      <c r="B13255" s="927"/>
      <c r="C13255" s="580"/>
      <c r="D13255" s="939"/>
      <c r="E13255" s="940"/>
      <c r="F13255" s="941"/>
      <c r="G13255" s="937" t="str">
        <f t="array" ref="G13255">xlookup(F13255,'Internal Staffing Calculator'!E:E,'Internal Staffing Calculator'!C:C,"")</f>
        <v/>
      </c>
      <c r="H13255" s="932" t="str">
        <f t="array" ref="H13255">if(F13255&lt;&gt;"", iferror(index('Internal Staffing Calculator'!B$8:B23500,match(F13255,'Internal Staffing Calculator'!E$8:E23500,0)), "Not In Budget"),"")</f>
        <v/>
      </c>
      <c r="I13255" s="184"/>
      <c r="J13255" s="184"/>
      <c r="K13255" s="184"/>
      <c r="L13255" s="183"/>
    </row>
    <row r="13256">
      <c r="A13256" s="454"/>
      <c r="B13256" s="927"/>
      <c r="C13256" s="580"/>
      <c r="D13256" s="939"/>
      <c r="E13256" s="940"/>
      <c r="F13256" s="941"/>
      <c r="G13256" s="937" t="str">
        <f t="array" ref="G13256">xlookup(F13256,'Internal Staffing Calculator'!E:E,'Internal Staffing Calculator'!C:C,"")</f>
        <v/>
      </c>
      <c r="H13256" s="932" t="str">
        <f t="array" ref="H13256">if(F13256&lt;&gt;"", iferror(index('Internal Staffing Calculator'!B$8:B23500,match(F13256,'Internal Staffing Calculator'!E$8:E23500,0)), "Not In Budget"),"")</f>
        <v/>
      </c>
      <c r="I13256" s="184"/>
      <c r="J13256" s="184"/>
      <c r="K13256" s="184"/>
      <c r="L13256" s="183"/>
    </row>
    <row r="13257">
      <c r="A13257" s="454"/>
      <c r="B13257" s="927"/>
      <c r="C13257" s="580"/>
      <c r="D13257" s="939"/>
      <c r="E13257" s="940"/>
      <c r="F13257" s="941"/>
      <c r="G13257" s="937" t="str">
        <f t="array" ref="G13257">xlookup(F13257,'Internal Staffing Calculator'!E:E,'Internal Staffing Calculator'!C:C,"")</f>
        <v/>
      </c>
      <c r="H13257" s="932" t="str">
        <f t="array" ref="H13257">if(F13257&lt;&gt;"", iferror(index('Internal Staffing Calculator'!B$8:B23500,match(F13257,'Internal Staffing Calculator'!E$8:E23500,0)), "Not In Budget"),"")</f>
        <v/>
      </c>
      <c r="I13257" s="184"/>
      <c r="J13257" s="184"/>
      <c r="K13257" s="184"/>
      <c r="L13257" s="183"/>
    </row>
    <row r="13258">
      <c r="A13258" s="454"/>
      <c r="B13258" s="927"/>
      <c r="C13258" s="580"/>
      <c r="D13258" s="939"/>
      <c r="E13258" s="940"/>
      <c r="F13258" s="941"/>
      <c r="G13258" s="937" t="str">
        <f t="array" ref="G13258">xlookup(F13258,'Internal Staffing Calculator'!E:E,'Internal Staffing Calculator'!C:C,"")</f>
        <v/>
      </c>
      <c r="H13258" s="932" t="str">
        <f t="array" ref="H13258">if(F13258&lt;&gt;"", iferror(index('Internal Staffing Calculator'!B$8:B23500,match(F13258,'Internal Staffing Calculator'!E$8:E23500,0)), "Not In Budget"),"")</f>
        <v/>
      </c>
      <c r="I13258" s="184"/>
      <c r="J13258" s="184"/>
      <c r="K13258" s="184"/>
      <c r="L13258" s="183"/>
    </row>
    <row r="13259">
      <c r="A13259" s="454"/>
      <c r="B13259" s="927"/>
      <c r="C13259" s="580"/>
      <c r="D13259" s="939"/>
      <c r="E13259" s="940"/>
      <c r="F13259" s="941"/>
      <c r="G13259" s="937" t="str">
        <f t="array" ref="G13259">xlookup(F13259,'Internal Staffing Calculator'!E:E,'Internal Staffing Calculator'!C:C,"")</f>
        <v/>
      </c>
      <c r="H13259" s="932" t="str">
        <f t="array" ref="H13259">if(F13259&lt;&gt;"", iferror(index('Internal Staffing Calculator'!B$8:B23500,match(F13259,'Internal Staffing Calculator'!E$8:E23500,0)), "Not In Budget"),"")</f>
        <v/>
      </c>
      <c r="I13259" s="184"/>
      <c r="J13259" s="184"/>
      <c r="K13259" s="184"/>
      <c r="L13259" s="183"/>
    </row>
    <row r="13260">
      <c r="A13260" s="454"/>
      <c r="B13260" s="927"/>
      <c r="C13260" s="580"/>
      <c r="D13260" s="939"/>
      <c r="E13260" s="940"/>
      <c r="F13260" s="941"/>
      <c r="G13260" s="937" t="str">
        <f t="array" ref="G13260">xlookup(F13260,'Internal Staffing Calculator'!E:E,'Internal Staffing Calculator'!C:C,"")</f>
        <v/>
      </c>
      <c r="H13260" s="932" t="str">
        <f t="array" ref="H13260">if(F13260&lt;&gt;"", iferror(index('Internal Staffing Calculator'!B$8:B23500,match(F13260,'Internal Staffing Calculator'!E$8:E23500,0)), "Not In Budget"),"")</f>
        <v/>
      </c>
      <c r="I13260" s="184"/>
      <c r="J13260" s="184"/>
      <c r="K13260" s="184"/>
      <c r="L13260" s="183"/>
    </row>
    <row r="13261">
      <c r="A13261" s="454"/>
      <c r="B13261" s="927"/>
      <c r="C13261" s="580"/>
      <c r="D13261" s="939"/>
      <c r="E13261" s="940"/>
      <c r="F13261" s="941"/>
      <c r="G13261" s="937" t="str">
        <f t="array" ref="G13261">xlookup(F13261,'Internal Staffing Calculator'!E:E,'Internal Staffing Calculator'!C:C,"")</f>
        <v/>
      </c>
      <c r="H13261" s="932" t="str">
        <f t="array" ref="H13261">if(F13261&lt;&gt;"", iferror(index('Internal Staffing Calculator'!B$8:B23500,match(F13261,'Internal Staffing Calculator'!E$8:E23500,0)), "Not In Budget"),"")</f>
        <v/>
      </c>
      <c r="I13261" s="184"/>
      <c r="J13261" s="184"/>
      <c r="K13261" s="184"/>
      <c r="L13261" s="183"/>
    </row>
    <row r="13262">
      <c r="A13262" s="454"/>
      <c r="B13262" s="927"/>
      <c r="C13262" s="580"/>
      <c r="D13262" s="939"/>
      <c r="E13262" s="940"/>
      <c r="F13262" s="941"/>
      <c r="G13262" s="937" t="str">
        <f t="array" ref="G13262">xlookup(F13262,'Internal Staffing Calculator'!E:E,'Internal Staffing Calculator'!C:C,"")</f>
        <v/>
      </c>
      <c r="H13262" s="932" t="str">
        <f t="array" ref="H13262">if(F13262&lt;&gt;"", iferror(index('Internal Staffing Calculator'!B$8:B23500,match(F13262,'Internal Staffing Calculator'!E$8:E23500,0)), "Not In Budget"),"")</f>
        <v/>
      </c>
      <c r="I13262" s="184"/>
      <c r="J13262" s="184"/>
      <c r="K13262" s="184"/>
      <c r="L13262" s="183"/>
    </row>
    <row r="13263">
      <c r="A13263" s="454"/>
      <c r="B13263" s="927"/>
      <c r="C13263" s="580"/>
      <c r="D13263" s="939"/>
      <c r="E13263" s="940"/>
      <c r="F13263" s="941"/>
      <c r="G13263" s="937" t="str">
        <f t="array" ref="G13263">xlookup(F13263,'Internal Staffing Calculator'!E:E,'Internal Staffing Calculator'!C:C,"")</f>
        <v/>
      </c>
      <c r="H13263" s="932" t="str">
        <f t="array" ref="H13263">if(F13263&lt;&gt;"", iferror(index('Internal Staffing Calculator'!B$8:B23500,match(F13263,'Internal Staffing Calculator'!E$8:E23500,0)), "Not In Budget"),"")</f>
        <v/>
      </c>
      <c r="I13263" s="184"/>
      <c r="J13263" s="184"/>
      <c r="K13263" s="184"/>
      <c r="L13263" s="183"/>
    </row>
    <row r="13264">
      <c r="A13264" s="454"/>
      <c r="B13264" s="927"/>
      <c r="C13264" s="580"/>
      <c r="D13264" s="939"/>
      <c r="E13264" s="940"/>
      <c r="F13264" s="941"/>
      <c r="G13264" s="937" t="str">
        <f t="array" ref="G13264">xlookup(F13264,'Internal Staffing Calculator'!E:E,'Internal Staffing Calculator'!C:C,"")</f>
        <v/>
      </c>
      <c r="H13264" s="932" t="str">
        <f t="array" ref="H13264">if(F13264&lt;&gt;"", iferror(index('Internal Staffing Calculator'!B$8:B23500,match(F13264,'Internal Staffing Calculator'!E$8:E23500,0)), "Not In Budget"),"")</f>
        <v/>
      </c>
      <c r="I13264" s="184"/>
      <c r="J13264" s="184"/>
      <c r="K13264" s="184"/>
      <c r="L13264" s="183"/>
    </row>
    <row r="13265">
      <c r="A13265" s="454"/>
      <c r="B13265" s="927"/>
      <c r="C13265" s="580"/>
      <c r="D13265" s="939"/>
      <c r="E13265" s="940"/>
      <c r="F13265" s="941"/>
      <c r="G13265" s="937" t="str">
        <f t="array" ref="G13265">xlookup(F13265,'Internal Staffing Calculator'!E:E,'Internal Staffing Calculator'!C:C,"")</f>
        <v/>
      </c>
      <c r="H13265" s="932" t="str">
        <f t="array" ref="H13265">if(F13265&lt;&gt;"", iferror(index('Internal Staffing Calculator'!B$8:B23500,match(F13265,'Internal Staffing Calculator'!E$8:E23500,0)), "Not In Budget"),"")</f>
        <v/>
      </c>
      <c r="I13265" s="184"/>
      <c r="J13265" s="184"/>
      <c r="K13265" s="184"/>
      <c r="L13265" s="183"/>
    </row>
    <row r="13266">
      <c r="A13266" s="454"/>
      <c r="B13266" s="927"/>
      <c r="C13266" s="580"/>
      <c r="D13266" s="939"/>
      <c r="E13266" s="940"/>
      <c r="F13266" s="941"/>
      <c r="G13266" s="937" t="str">
        <f t="array" ref="G13266">xlookup(F13266,'Internal Staffing Calculator'!E:E,'Internal Staffing Calculator'!C:C,"")</f>
        <v/>
      </c>
      <c r="H13266" s="932" t="str">
        <f t="array" ref="H13266">if(F13266&lt;&gt;"", iferror(index('Internal Staffing Calculator'!B$8:B23500,match(F13266,'Internal Staffing Calculator'!E$8:E23500,0)), "Not In Budget"),"")</f>
        <v/>
      </c>
      <c r="I13266" s="184"/>
      <c r="J13266" s="184"/>
      <c r="K13266" s="184"/>
      <c r="L13266" s="183"/>
    </row>
    <row r="13267">
      <c r="A13267" s="454"/>
      <c r="B13267" s="927"/>
      <c r="C13267" s="580"/>
      <c r="D13267" s="939"/>
      <c r="E13267" s="940"/>
      <c r="F13267" s="941"/>
      <c r="G13267" s="937" t="str">
        <f t="array" ref="G13267">xlookup(F13267,'Internal Staffing Calculator'!E:E,'Internal Staffing Calculator'!C:C,"")</f>
        <v/>
      </c>
      <c r="H13267" s="932" t="str">
        <f t="array" ref="H13267">if(F13267&lt;&gt;"", iferror(index('Internal Staffing Calculator'!B$8:B23500,match(F13267,'Internal Staffing Calculator'!E$8:E23500,0)), "Not In Budget"),"")</f>
        <v/>
      </c>
      <c r="I13267" s="184"/>
      <c r="J13267" s="184"/>
      <c r="K13267" s="184"/>
      <c r="L13267" s="183"/>
    </row>
    <row r="13268">
      <c r="A13268" s="454"/>
      <c r="B13268" s="927"/>
      <c r="C13268" s="580"/>
      <c r="D13268" s="939"/>
      <c r="E13268" s="940"/>
      <c r="F13268" s="941"/>
      <c r="G13268" s="937" t="str">
        <f t="array" ref="G13268">xlookup(F13268,'Internal Staffing Calculator'!E:E,'Internal Staffing Calculator'!C:C,"")</f>
        <v/>
      </c>
      <c r="H13268" s="932" t="str">
        <f t="array" ref="H13268">if(F13268&lt;&gt;"", iferror(index('Internal Staffing Calculator'!B$8:B23500,match(F13268,'Internal Staffing Calculator'!E$8:E23500,0)), "Not In Budget"),"")</f>
        <v/>
      </c>
      <c r="I13268" s="184"/>
      <c r="J13268" s="184"/>
      <c r="K13268" s="184"/>
      <c r="L13268" s="183"/>
    </row>
    <row r="13269">
      <c r="A13269" s="454"/>
      <c r="B13269" s="927"/>
      <c r="C13269" s="580"/>
      <c r="D13269" s="939"/>
      <c r="E13269" s="940"/>
      <c r="F13269" s="941"/>
      <c r="G13269" s="937" t="str">
        <f t="array" ref="G13269">xlookup(F13269,'Internal Staffing Calculator'!E:E,'Internal Staffing Calculator'!C:C,"")</f>
        <v/>
      </c>
      <c r="H13269" s="932" t="str">
        <f t="array" ref="H13269">if(F13269&lt;&gt;"", iferror(index('Internal Staffing Calculator'!B$8:B23500,match(F13269,'Internal Staffing Calculator'!E$8:E23500,0)), "Not In Budget"),"")</f>
        <v/>
      </c>
      <c r="I13269" s="184"/>
      <c r="J13269" s="184"/>
      <c r="K13269" s="184"/>
      <c r="L13269" s="183"/>
    </row>
    <row r="13270">
      <c r="A13270" s="454"/>
      <c r="B13270" s="927"/>
      <c r="C13270" s="580"/>
      <c r="D13270" s="939"/>
      <c r="E13270" s="940"/>
      <c r="F13270" s="941"/>
      <c r="G13270" s="937" t="str">
        <f t="array" ref="G13270">xlookup(F13270,'Internal Staffing Calculator'!E:E,'Internal Staffing Calculator'!C:C,"")</f>
        <v/>
      </c>
      <c r="H13270" s="932" t="str">
        <f t="array" ref="H13270">if(F13270&lt;&gt;"", iferror(index('Internal Staffing Calculator'!B$8:B23500,match(F13270,'Internal Staffing Calculator'!E$8:E23500,0)), "Not In Budget"),"")</f>
        <v/>
      </c>
      <c r="I13270" s="184"/>
      <c r="J13270" s="184"/>
      <c r="K13270" s="184"/>
      <c r="L13270" s="183"/>
    </row>
    <row r="13271">
      <c r="A13271" s="454"/>
      <c r="B13271" s="927"/>
      <c r="C13271" s="580"/>
      <c r="D13271" s="939"/>
      <c r="E13271" s="940"/>
      <c r="F13271" s="941"/>
      <c r="G13271" s="937" t="str">
        <f t="array" ref="G13271">xlookup(F13271,'Internal Staffing Calculator'!E:E,'Internal Staffing Calculator'!C:C,"")</f>
        <v/>
      </c>
      <c r="H13271" s="932" t="str">
        <f t="array" ref="H13271">if(F13271&lt;&gt;"", iferror(index('Internal Staffing Calculator'!B$8:B23500,match(F13271,'Internal Staffing Calculator'!E$8:E23500,0)), "Not In Budget"),"")</f>
        <v/>
      </c>
      <c r="I13271" s="184"/>
      <c r="J13271" s="184"/>
      <c r="K13271" s="184"/>
      <c r="L13271" s="183"/>
    </row>
    <row r="13272">
      <c r="A13272" s="454"/>
      <c r="B13272" s="927"/>
      <c r="C13272" s="580"/>
      <c r="D13272" s="939"/>
      <c r="E13272" s="940"/>
      <c r="F13272" s="941"/>
      <c r="G13272" s="937" t="str">
        <f t="array" ref="G13272">xlookup(F13272,'Internal Staffing Calculator'!E:E,'Internal Staffing Calculator'!C:C,"")</f>
        <v/>
      </c>
      <c r="H13272" s="932" t="str">
        <f t="array" ref="H13272">if(F13272&lt;&gt;"", iferror(index('Internal Staffing Calculator'!B$8:B23500,match(F13272,'Internal Staffing Calculator'!E$8:E23500,0)), "Not In Budget"),"")</f>
        <v/>
      </c>
      <c r="I13272" s="184"/>
      <c r="J13272" s="184"/>
      <c r="K13272" s="184"/>
      <c r="L13272" s="183"/>
    </row>
    <row r="13273">
      <c r="A13273" s="454"/>
      <c r="B13273" s="927"/>
      <c r="C13273" s="580"/>
      <c r="D13273" s="939"/>
      <c r="E13273" s="940"/>
      <c r="F13273" s="941"/>
      <c r="G13273" s="937" t="str">
        <f t="array" ref="G13273">xlookup(F13273,'Internal Staffing Calculator'!E:E,'Internal Staffing Calculator'!C:C,"")</f>
        <v/>
      </c>
      <c r="H13273" s="932" t="str">
        <f t="array" ref="H13273">if(F13273&lt;&gt;"", iferror(index('Internal Staffing Calculator'!B$8:B23500,match(F13273,'Internal Staffing Calculator'!E$8:E23500,0)), "Not In Budget"),"")</f>
        <v/>
      </c>
      <c r="I13273" s="184"/>
      <c r="J13273" s="184"/>
      <c r="K13273" s="184"/>
      <c r="L13273" s="183"/>
    </row>
    <row r="13274">
      <c r="A13274" s="454"/>
      <c r="B13274" s="927"/>
      <c r="C13274" s="580"/>
      <c r="D13274" s="939"/>
      <c r="E13274" s="940"/>
      <c r="F13274" s="941"/>
      <c r="G13274" s="937" t="str">
        <f t="array" ref="G13274">xlookup(F13274,'Internal Staffing Calculator'!E:E,'Internal Staffing Calculator'!C:C,"")</f>
        <v/>
      </c>
      <c r="H13274" s="932" t="str">
        <f t="array" ref="H13274">if(F13274&lt;&gt;"", iferror(index('Internal Staffing Calculator'!B$8:B23500,match(F13274,'Internal Staffing Calculator'!E$8:E23500,0)), "Not In Budget"),"")</f>
        <v/>
      </c>
      <c r="I13274" s="184"/>
      <c r="J13274" s="184"/>
      <c r="K13274" s="184"/>
      <c r="L13274" s="183"/>
    </row>
    <row r="13275">
      <c r="A13275" s="454"/>
      <c r="B13275" s="927"/>
      <c r="C13275" s="580"/>
      <c r="D13275" s="939"/>
      <c r="E13275" s="940"/>
      <c r="F13275" s="941"/>
      <c r="G13275" s="937" t="str">
        <f t="array" ref="G13275">xlookup(F13275,'Internal Staffing Calculator'!E:E,'Internal Staffing Calculator'!C:C,"")</f>
        <v/>
      </c>
      <c r="H13275" s="932" t="str">
        <f t="array" ref="H13275">if(F13275&lt;&gt;"", iferror(index('Internal Staffing Calculator'!B$8:B23500,match(F13275,'Internal Staffing Calculator'!E$8:E23500,0)), "Not In Budget"),"")</f>
        <v/>
      </c>
      <c r="I13275" s="184"/>
      <c r="J13275" s="184"/>
      <c r="K13275" s="184"/>
      <c r="L13275" s="183"/>
    </row>
    <row r="13276">
      <c r="A13276" s="454"/>
      <c r="B13276" s="927"/>
      <c r="C13276" s="580"/>
      <c r="D13276" s="939"/>
      <c r="E13276" s="940"/>
      <c r="F13276" s="941"/>
      <c r="G13276" s="937" t="str">
        <f t="array" ref="G13276">xlookup(F13276,'Internal Staffing Calculator'!E:E,'Internal Staffing Calculator'!C:C,"")</f>
        <v/>
      </c>
      <c r="H13276" s="932" t="str">
        <f t="array" ref="H13276">if(F13276&lt;&gt;"", iferror(index('Internal Staffing Calculator'!B$8:B23500,match(F13276,'Internal Staffing Calculator'!E$8:E23500,0)), "Not In Budget"),"")</f>
        <v/>
      </c>
      <c r="I13276" s="184"/>
      <c r="J13276" s="184"/>
      <c r="K13276" s="184"/>
      <c r="L13276" s="183"/>
    </row>
    <row r="13277">
      <c r="A13277" s="454"/>
      <c r="B13277" s="927"/>
      <c r="C13277" s="580"/>
      <c r="D13277" s="939"/>
      <c r="E13277" s="940"/>
      <c r="F13277" s="941"/>
      <c r="G13277" s="937" t="str">
        <f t="array" ref="G13277">xlookup(F13277,'Internal Staffing Calculator'!E:E,'Internal Staffing Calculator'!C:C,"")</f>
        <v/>
      </c>
      <c r="H13277" s="932" t="str">
        <f t="array" ref="H13277">if(F13277&lt;&gt;"", iferror(index('Internal Staffing Calculator'!B$8:B23500,match(F13277,'Internal Staffing Calculator'!E$8:E23500,0)), "Not In Budget"),"")</f>
        <v/>
      </c>
      <c r="I13277" s="184"/>
      <c r="J13277" s="184"/>
      <c r="K13277" s="184"/>
      <c r="L13277" s="183"/>
    </row>
    <row r="13278">
      <c r="A13278" s="454"/>
      <c r="B13278" s="927"/>
      <c r="C13278" s="580"/>
      <c r="D13278" s="939"/>
      <c r="E13278" s="940"/>
      <c r="F13278" s="941"/>
      <c r="G13278" s="937" t="str">
        <f t="array" ref="G13278">xlookup(F13278,'Internal Staffing Calculator'!E:E,'Internal Staffing Calculator'!C:C,"")</f>
        <v/>
      </c>
      <c r="H13278" s="932" t="str">
        <f t="array" ref="H13278">if(F13278&lt;&gt;"", iferror(index('Internal Staffing Calculator'!B$8:B23500,match(F13278,'Internal Staffing Calculator'!E$8:E23500,0)), "Not In Budget"),"")</f>
        <v/>
      </c>
      <c r="I13278" s="184"/>
      <c r="J13278" s="184"/>
      <c r="K13278" s="184"/>
      <c r="L13278" s="183"/>
    </row>
    <row r="13279">
      <c r="A13279" s="454"/>
      <c r="B13279" s="927"/>
      <c r="C13279" s="580"/>
      <c r="D13279" s="939"/>
      <c r="E13279" s="940"/>
      <c r="F13279" s="941"/>
      <c r="G13279" s="937" t="str">
        <f t="array" ref="G13279">xlookup(F13279,'Internal Staffing Calculator'!E:E,'Internal Staffing Calculator'!C:C,"")</f>
        <v/>
      </c>
      <c r="H13279" s="932" t="str">
        <f t="array" ref="H13279">if(F13279&lt;&gt;"", iferror(index('Internal Staffing Calculator'!B$8:B23500,match(F13279,'Internal Staffing Calculator'!E$8:E23500,0)), "Not In Budget"),"")</f>
        <v/>
      </c>
      <c r="I13279" s="184"/>
      <c r="J13279" s="184"/>
      <c r="K13279" s="184"/>
      <c r="L13279" s="183"/>
    </row>
    <row r="13280">
      <c r="A13280" s="454"/>
      <c r="B13280" s="927"/>
      <c r="C13280" s="580"/>
      <c r="D13280" s="939"/>
      <c r="E13280" s="940"/>
      <c r="F13280" s="941"/>
      <c r="G13280" s="937" t="str">
        <f t="array" ref="G13280">xlookup(F13280,'Internal Staffing Calculator'!E:E,'Internal Staffing Calculator'!C:C,"")</f>
        <v/>
      </c>
      <c r="H13280" s="932" t="str">
        <f t="array" ref="H13280">if(F13280&lt;&gt;"", iferror(index('Internal Staffing Calculator'!B$8:B23500,match(F13280,'Internal Staffing Calculator'!E$8:E23500,0)), "Not In Budget"),"")</f>
        <v/>
      </c>
      <c r="I13280" s="184"/>
      <c r="J13280" s="184"/>
      <c r="K13280" s="184"/>
      <c r="L13280" s="183"/>
    </row>
    <row r="13281">
      <c r="A13281" s="454"/>
      <c r="B13281" s="927"/>
      <c r="C13281" s="580"/>
      <c r="D13281" s="939"/>
      <c r="E13281" s="940"/>
      <c r="F13281" s="941"/>
      <c r="G13281" s="937" t="str">
        <f t="array" ref="G13281">xlookup(F13281,'Internal Staffing Calculator'!E:E,'Internal Staffing Calculator'!C:C,"")</f>
        <v/>
      </c>
      <c r="H13281" s="932" t="str">
        <f t="array" ref="H13281">if(F13281&lt;&gt;"", iferror(index('Internal Staffing Calculator'!B$8:B23500,match(F13281,'Internal Staffing Calculator'!E$8:E23500,0)), "Not In Budget"),"")</f>
        <v/>
      </c>
      <c r="I13281" s="184"/>
      <c r="J13281" s="184"/>
      <c r="K13281" s="184"/>
      <c r="L13281" s="183"/>
    </row>
    <row r="13282">
      <c r="A13282" s="454"/>
      <c r="B13282" s="927"/>
      <c r="C13282" s="580"/>
      <c r="D13282" s="939"/>
      <c r="E13282" s="940"/>
      <c r="F13282" s="941"/>
      <c r="G13282" s="937" t="str">
        <f t="array" ref="G13282">xlookup(F13282,'Internal Staffing Calculator'!E:E,'Internal Staffing Calculator'!C:C,"")</f>
        <v/>
      </c>
      <c r="H13282" s="932" t="str">
        <f t="array" ref="H13282">if(F13282&lt;&gt;"", iferror(index('Internal Staffing Calculator'!B$8:B23500,match(F13282,'Internal Staffing Calculator'!E$8:E23500,0)), "Not In Budget"),"")</f>
        <v/>
      </c>
      <c r="I13282" s="184"/>
      <c r="J13282" s="184"/>
      <c r="K13282" s="184"/>
      <c r="L13282" s="183"/>
    </row>
    <row r="13283">
      <c r="A13283" s="454"/>
      <c r="B13283" s="927"/>
      <c r="C13283" s="580"/>
      <c r="D13283" s="939"/>
      <c r="E13283" s="940"/>
      <c r="F13283" s="941"/>
      <c r="G13283" s="937" t="str">
        <f t="array" ref="G13283">xlookup(F13283,'Internal Staffing Calculator'!E:E,'Internal Staffing Calculator'!C:C,"")</f>
        <v/>
      </c>
      <c r="H13283" s="932" t="str">
        <f t="array" ref="H13283">if(F13283&lt;&gt;"", iferror(index('Internal Staffing Calculator'!B$8:B23500,match(F13283,'Internal Staffing Calculator'!E$8:E23500,0)), "Not In Budget"),"")</f>
        <v/>
      </c>
      <c r="I13283" s="184"/>
      <c r="J13283" s="184"/>
      <c r="K13283" s="184"/>
      <c r="L13283" s="183"/>
    </row>
    <row r="13284">
      <c r="A13284" s="454"/>
      <c r="B13284" s="927"/>
      <c r="C13284" s="580"/>
      <c r="D13284" s="939"/>
      <c r="E13284" s="940"/>
      <c r="F13284" s="941"/>
      <c r="G13284" s="937" t="str">
        <f t="array" ref="G13284">xlookup(F13284,'Internal Staffing Calculator'!E:E,'Internal Staffing Calculator'!C:C,"")</f>
        <v/>
      </c>
      <c r="H13284" s="932" t="str">
        <f t="array" ref="H13284">if(F13284&lt;&gt;"", iferror(index('Internal Staffing Calculator'!B$8:B23500,match(F13284,'Internal Staffing Calculator'!E$8:E23500,0)), "Not In Budget"),"")</f>
        <v/>
      </c>
      <c r="I13284" s="184"/>
      <c r="J13284" s="184"/>
      <c r="K13284" s="184"/>
      <c r="L13284" s="183"/>
    </row>
    <row r="13285">
      <c r="A13285" s="454"/>
      <c r="B13285" s="927"/>
      <c r="C13285" s="580"/>
      <c r="D13285" s="939"/>
      <c r="E13285" s="940"/>
      <c r="F13285" s="941"/>
      <c r="G13285" s="937" t="str">
        <f t="array" ref="G13285">xlookup(F13285,'Internal Staffing Calculator'!E:E,'Internal Staffing Calculator'!C:C,"")</f>
        <v/>
      </c>
      <c r="H13285" s="932" t="str">
        <f t="array" ref="H13285">if(F13285&lt;&gt;"", iferror(index('Internal Staffing Calculator'!B$8:B23500,match(F13285,'Internal Staffing Calculator'!E$8:E23500,0)), "Not In Budget"),"")</f>
        <v/>
      </c>
      <c r="I13285" s="184"/>
      <c r="J13285" s="184"/>
      <c r="K13285" s="184"/>
      <c r="L13285" s="183"/>
    </row>
    <row r="13286">
      <c r="A13286" s="454"/>
      <c r="B13286" s="927"/>
      <c r="C13286" s="580"/>
      <c r="D13286" s="939"/>
      <c r="E13286" s="940"/>
      <c r="F13286" s="941"/>
      <c r="G13286" s="937" t="str">
        <f t="array" ref="G13286">xlookup(F13286,'Internal Staffing Calculator'!E:E,'Internal Staffing Calculator'!C:C,"")</f>
        <v/>
      </c>
      <c r="H13286" s="932" t="str">
        <f t="array" ref="H13286">if(F13286&lt;&gt;"", iferror(index('Internal Staffing Calculator'!B$8:B23500,match(F13286,'Internal Staffing Calculator'!E$8:E23500,0)), "Not In Budget"),"")</f>
        <v/>
      </c>
      <c r="I13286" s="184"/>
      <c r="J13286" s="184"/>
      <c r="K13286" s="184"/>
      <c r="L13286" s="183"/>
    </row>
    <row r="13287">
      <c r="A13287" s="454"/>
      <c r="B13287" s="927"/>
      <c r="C13287" s="580"/>
      <c r="D13287" s="939"/>
      <c r="E13287" s="940"/>
      <c r="F13287" s="941"/>
      <c r="G13287" s="937" t="str">
        <f t="array" ref="G13287">xlookup(F13287,'Internal Staffing Calculator'!E:E,'Internal Staffing Calculator'!C:C,"")</f>
        <v/>
      </c>
      <c r="H13287" s="932" t="str">
        <f t="array" ref="H13287">if(F13287&lt;&gt;"", iferror(index('Internal Staffing Calculator'!B$8:B23500,match(F13287,'Internal Staffing Calculator'!E$8:E23500,0)), "Not In Budget"),"")</f>
        <v/>
      </c>
      <c r="I13287" s="184"/>
      <c r="J13287" s="184"/>
      <c r="K13287" s="184"/>
      <c r="L13287" s="183"/>
    </row>
    <row r="13288">
      <c r="A13288" s="454"/>
      <c r="B13288" s="927"/>
      <c r="C13288" s="580"/>
      <c r="D13288" s="939"/>
      <c r="E13288" s="940"/>
      <c r="F13288" s="941"/>
      <c r="G13288" s="937" t="str">
        <f t="array" ref="G13288">xlookup(F13288,'Internal Staffing Calculator'!E:E,'Internal Staffing Calculator'!C:C,"")</f>
        <v/>
      </c>
      <c r="H13288" s="932" t="str">
        <f t="array" ref="H13288">if(F13288&lt;&gt;"", iferror(index('Internal Staffing Calculator'!B$8:B23500,match(F13288,'Internal Staffing Calculator'!E$8:E23500,0)), "Not In Budget"),"")</f>
        <v/>
      </c>
      <c r="I13288" s="184"/>
      <c r="J13288" s="184"/>
      <c r="K13288" s="184"/>
      <c r="L13288" s="183"/>
    </row>
    <row r="13289">
      <c r="A13289" s="454"/>
      <c r="B13289" s="927"/>
      <c r="C13289" s="580"/>
      <c r="D13289" s="939"/>
      <c r="E13289" s="940"/>
      <c r="F13289" s="941"/>
      <c r="G13289" s="937" t="str">
        <f t="array" ref="G13289">xlookup(F13289,'Internal Staffing Calculator'!E:E,'Internal Staffing Calculator'!C:C,"")</f>
        <v/>
      </c>
      <c r="H13289" s="932" t="str">
        <f t="array" ref="H13289">if(F13289&lt;&gt;"", iferror(index('Internal Staffing Calculator'!B$8:B23500,match(F13289,'Internal Staffing Calculator'!E$8:E23500,0)), "Not In Budget"),"")</f>
        <v/>
      </c>
      <c r="I13289" s="184"/>
      <c r="J13289" s="184"/>
      <c r="K13289" s="184"/>
      <c r="L13289" s="183"/>
    </row>
    <row r="13290">
      <c r="A13290" s="454"/>
      <c r="B13290" s="927"/>
      <c r="C13290" s="580"/>
      <c r="D13290" s="939"/>
      <c r="E13290" s="940"/>
      <c r="F13290" s="941"/>
      <c r="G13290" s="937" t="str">
        <f t="array" ref="G13290">xlookup(F13290,'Internal Staffing Calculator'!E:E,'Internal Staffing Calculator'!C:C,"")</f>
        <v/>
      </c>
      <c r="H13290" s="932" t="str">
        <f t="array" ref="H13290">if(F13290&lt;&gt;"", iferror(index('Internal Staffing Calculator'!B$8:B23500,match(F13290,'Internal Staffing Calculator'!E$8:E23500,0)), "Not In Budget"),"")</f>
        <v/>
      </c>
      <c r="I13290" s="184"/>
      <c r="J13290" s="184"/>
      <c r="K13290" s="184"/>
      <c r="L13290" s="183"/>
    </row>
    <row r="13291">
      <c r="A13291" s="454"/>
      <c r="B13291" s="927"/>
      <c r="C13291" s="580"/>
      <c r="D13291" s="939"/>
      <c r="E13291" s="940"/>
      <c r="F13291" s="941"/>
      <c r="G13291" s="937" t="str">
        <f t="array" ref="G13291">xlookup(F13291,'Internal Staffing Calculator'!E:E,'Internal Staffing Calculator'!C:C,"")</f>
        <v/>
      </c>
      <c r="H13291" s="932" t="str">
        <f t="array" ref="H13291">if(F13291&lt;&gt;"", iferror(index('Internal Staffing Calculator'!B$8:B23500,match(F13291,'Internal Staffing Calculator'!E$8:E23500,0)), "Not In Budget"),"")</f>
        <v/>
      </c>
      <c r="I13291" s="184"/>
      <c r="J13291" s="184"/>
      <c r="K13291" s="184"/>
      <c r="L13291" s="183"/>
    </row>
    <row r="13292">
      <c r="A13292" s="454"/>
      <c r="B13292" s="927"/>
      <c r="C13292" s="580"/>
      <c r="D13292" s="939"/>
      <c r="E13292" s="940"/>
      <c r="F13292" s="941"/>
      <c r="G13292" s="937" t="str">
        <f t="array" ref="G13292">xlookup(F13292,'Internal Staffing Calculator'!E:E,'Internal Staffing Calculator'!C:C,"")</f>
        <v/>
      </c>
      <c r="H13292" s="932" t="str">
        <f t="array" ref="H13292">if(F13292&lt;&gt;"", iferror(index('Internal Staffing Calculator'!B$8:B23500,match(F13292,'Internal Staffing Calculator'!E$8:E23500,0)), "Not In Budget"),"")</f>
        <v/>
      </c>
      <c r="I13292" s="184"/>
      <c r="J13292" s="184"/>
      <c r="K13292" s="184"/>
      <c r="L13292" s="183"/>
    </row>
    <row r="13293">
      <c r="A13293" s="454"/>
      <c r="B13293" s="927"/>
      <c r="C13293" s="580"/>
      <c r="D13293" s="939"/>
      <c r="E13293" s="940"/>
      <c r="F13293" s="941"/>
      <c r="G13293" s="937" t="str">
        <f t="array" ref="G13293">xlookup(F13293,'Internal Staffing Calculator'!E:E,'Internal Staffing Calculator'!C:C,"")</f>
        <v/>
      </c>
      <c r="H13293" s="932" t="str">
        <f t="array" ref="H13293">if(F13293&lt;&gt;"", iferror(index('Internal Staffing Calculator'!B$8:B23500,match(F13293,'Internal Staffing Calculator'!E$8:E23500,0)), "Not In Budget"),"")</f>
        <v/>
      </c>
      <c r="I13293" s="184"/>
      <c r="J13293" s="184"/>
      <c r="K13293" s="184"/>
      <c r="L13293" s="183"/>
    </row>
    <row r="13294">
      <c r="A13294" s="454"/>
      <c r="B13294" s="927"/>
      <c r="C13294" s="580"/>
      <c r="D13294" s="939"/>
      <c r="E13294" s="940"/>
      <c r="F13294" s="941"/>
      <c r="G13294" s="937" t="str">
        <f t="array" ref="G13294">xlookup(F13294,'Internal Staffing Calculator'!E:E,'Internal Staffing Calculator'!C:C,"")</f>
        <v/>
      </c>
      <c r="H13294" s="932" t="str">
        <f t="array" ref="H13294">if(F13294&lt;&gt;"", iferror(index('Internal Staffing Calculator'!B$8:B23500,match(F13294,'Internal Staffing Calculator'!E$8:E23500,0)), "Not In Budget"),"")</f>
        <v/>
      </c>
      <c r="I13294" s="184"/>
      <c r="J13294" s="184"/>
      <c r="K13294" s="184"/>
      <c r="L13294" s="183"/>
    </row>
    <row r="13295">
      <c r="A13295" s="454"/>
      <c r="B13295" s="927"/>
      <c r="C13295" s="580"/>
      <c r="D13295" s="939"/>
      <c r="E13295" s="940"/>
      <c r="F13295" s="941"/>
      <c r="G13295" s="937" t="str">
        <f t="array" ref="G13295">xlookup(F13295,'Internal Staffing Calculator'!E:E,'Internal Staffing Calculator'!C:C,"")</f>
        <v/>
      </c>
      <c r="H13295" s="932" t="str">
        <f t="array" ref="H13295">if(F13295&lt;&gt;"", iferror(index('Internal Staffing Calculator'!B$8:B23500,match(F13295,'Internal Staffing Calculator'!E$8:E23500,0)), "Not In Budget"),"")</f>
        <v/>
      </c>
      <c r="I13295" s="184"/>
      <c r="J13295" s="184"/>
      <c r="K13295" s="184"/>
      <c r="L13295" s="183"/>
    </row>
    <row r="13296">
      <c r="A13296" s="454"/>
      <c r="B13296" s="927"/>
      <c r="C13296" s="580"/>
      <c r="D13296" s="939"/>
      <c r="E13296" s="940"/>
      <c r="F13296" s="941"/>
      <c r="G13296" s="937" t="str">
        <f t="array" ref="G13296">xlookup(F13296,'Internal Staffing Calculator'!E:E,'Internal Staffing Calculator'!C:C,"")</f>
        <v/>
      </c>
      <c r="H13296" s="932" t="str">
        <f t="array" ref="H13296">if(F13296&lt;&gt;"", iferror(index('Internal Staffing Calculator'!B$8:B23500,match(F13296,'Internal Staffing Calculator'!E$8:E23500,0)), "Not In Budget"),"")</f>
        <v/>
      </c>
      <c r="I13296" s="184"/>
      <c r="J13296" s="184"/>
      <c r="K13296" s="184"/>
      <c r="L13296" s="183"/>
    </row>
    <row r="13297">
      <c r="A13297" s="454"/>
      <c r="B13297" s="927"/>
      <c r="C13297" s="580"/>
      <c r="D13297" s="939"/>
      <c r="E13297" s="940"/>
      <c r="F13297" s="941"/>
      <c r="G13297" s="937" t="str">
        <f t="array" ref="G13297">xlookup(F13297,'Internal Staffing Calculator'!E:E,'Internal Staffing Calculator'!C:C,"")</f>
        <v/>
      </c>
      <c r="H13297" s="932" t="str">
        <f t="array" ref="H13297">if(F13297&lt;&gt;"", iferror(index('Internal Staffing Calculator'!B$8:B23500,match(F13297,'Internal Staffing Calculator'!E$8:E23500,0)), "Not In Budget"),"")</f>
        <v/>
      </c>
      <c r="I13297" s="184"/>
      <c r="J13297" s="184"/>
      <c r="K13297" s="184"/>
      <c r="L13297" s="183"/>
    </row>
    <row r="13298">
      <c r="A13298" s="454"/>
      <c r="B13298" s="927"/>
      <c r="C13298" s="580"/>
      <c r="D13298" s="939"/>
      <c r="E13298" s="940"/>
      <c r="F13298" s="941"/>
      <c r="G13298" s="937" t="str">
        <f t="array" ref="G13298">xlookup(F13298,'Internal Staffing Calculator'!E:E,'Internal Staffing Calculator'!C:C,"")</f>
        <v/>
      </c>
      <c r="H13298" s="932" t="str">
        <f t="array" ref="H13298">if(F13298&lt;&gt;"", iferror(index('Internal Staffing Calculator'!B$8:B23500,match(F13298,'Internal Staffing Calculator'!E$8:E23500,0)), "Not In Budget"),"")</f>
        <v/>
      </c>
      <c r="I13298" s="184"/>
      <c r="J13298" s="184"/>
      <c r="K13298" s="184"/>
      <c r="L13298" s="183"/>
    </row>
    <row r="13299">
      <c r="A13299" s="454"/>
      <c r="B13299" s="927"/>
      <c r="C13299" s="580"/>
      <c r="D13299" s="939"/>
      <c r="E13299" s="940"/>
      <c r="F13299" s="941"/>
      <c r="G13299" s="937" t="str">
        <f t="array" ref="G13299">xlookup(F13299,'Internal Staffing Calculator'!E:E,'Internal Staffing Calculator'!C:C,"")</f>
        <v/>
      </c>
      <c r="H13299" s="932" t="str">
        <f t="array" ref="H13299">if(F13299&lt;&gt;"", iferror(index('Internal Staffing Calculator'!B$8:B23500,match(F13299,'Internal Staffing Calculator'!E$8:E23500,0)), "Not In Budget"),"")</f>
        <v/>
      </c>
      <c r="I13299" s="184"/>
      <c r="J13299" s="184"/>
      <c r="K13299" s="184"/>
      <c r="L13299" s="183"/>
    </row>
    <row r="13300">
      <c r="A13300" s="454"/>
      <c r="B13300" s="927"/>
      <c r="C13300" s="580"/>
      <c r="D13300" s="939"/>
      <c r="E13300" s="940"/>
      <c r="F13300" s="941"/>
      <c r="G13300" s="937" t="str">
        <f t="array" ref="G13300">xlookup(F13300,'Internal Staffing Calculator'!E:E,'Internal Staffing Calculator'!C:C,"")</f>
        <v/>
      </c>
      <c r="H13300" s="932" t="str">
        <f t="array" ref="H13300">if(F13300&lt;&gt;"", iferror(index('Internal Staffing Calculator'!B$8:B23500,match(F13300,'Internal Staffing Calculator'!E$8:E23500,0)), "Not In Budget"),"")</f>
        <v/>
      </c>
      <c r="I13300" s="184"/>
      <c r="J13300" s="184"/>
      <c r="K13300" s="184"/>
      <c r="L13300" s="183"/>
    </row>
    <row r="13301">
      <c r="A13301" s="454"/>
      <c r="B13301" s="927"/>
      <c r="C13301" s="580"/>
      <c r="D13301" s="939"/>
      <c r="E13301" s="940"/>
      <c r="F13301" s="941"/>
      <c r="G13301" s="937" t="str">
        <f t="array" ref="G13301">xlookup(F13301,'Internal Staffing Calculator'!E:E,'Internal Staffing Calculator'!C:C,"")</f>
        <v/>
      </c>
      <c r="H13301" s="932" t="str">
        <f t="array" ref="H13301">if(F13301&lt;&gt;"", iferror(index('Internal Staffing Calculator'!B$8:B23500,match(F13301,'Internal Staffing Calculator'!E$8:E23500,0)), "Not In Budget"),"")</f>
        <v/>
      </c>
      <c r="I13301" s="184"/>
      <c r="J13301" s="184"/>
      <c r="K13301" s="184"/>
      <c r="L13301" s="183"/>
    </row>
    <row r="13302">
      <c r="A13302" s="454"/>
      <c r="B13302" s="927"/>
      <c r="C13302" s="580"/>
      <c r="D13302" s="939"/>
      <c r="E13302" s="940"/>
      <c r="F13302" s="941"/>
      <c r="G13302" s="937" t="str">
        <f t="array" ref="G13302">xlookup(F13302,'Internal Staffing Calculator'!E:E,'Internal Staffing Calculator'!C:C,"")</f>
        <v/>
      </c>
      <c r="H13302" s="932" t="str">
        <f t="array" ref="H13302">if(F13302&lt;&gt;"", iferror(index('Internal Staffing Calculator'!B$8:B23500,match(F13302,'Internal Staffing Calculator'!E$8:E23500,0)), "Not In Budget"),"")</f>
        <v/>
      </c>
      <c r="I13302" s="184"/>
      <c r="J13302" s="184"/>
      <c r="K13302" s="184"/>
      <c r="L13302" s="183"/>
    </row>
    <row r="13303">
      <c r="A13303" s="454"/>
      <c r="B13303" s="927"/>
      <c r="C13303" s="580"/>
      <c r="D13303" s="939"/>
      <c r="E13303" s="940"/>
      <c r="F13303" s="941"/>
      <c r="G13303" s="937" t="str">
        <f t="array" ref="G13303">xlookup(F13303,'Internal Staffing Calculator'!E:E,'Internal Staffing Calculator'!C:C,"")</f>
        <v/>
      </c>
      <c r="H13303" s="932" t="str">
        <f t="array" ref="H13303">if(F13303&lt;&gt;"", iferror(index('Internal Staffing Calculator'!B$8:B23500,match(F13303,'Internal Staffing Calculator'!E$8:E23500,0)), "Not In Budget"),"")</f>
        <v/>
      </c>
      <c r="I13303" s="184"/>
      <c r="J13303" s="184"/>
      <c r="K13303" s="184"/>
      <c r="L13303" s="183"/>
    </row>
    <row r="13304">
      <c r="A13304" s="454"/>
      <c r="B13304" s="927"/>
      <c r="C13304" s="580"/>
      <c r="D13304" s="939"/>
      <c r="E13304" s="940"/>
      <c r="F13304" s="941"/>
      <c r="G13304" s="937" t="str">
        <f t="array" ref="G13304">xlookup(F13304,'Internal Staffing Calculator'!E:E,'Internal Staffing Calculator'!C:C,"")</f>
        <v/>
      </c>
      <c r="H13304" s="932" t="str">
        <f t="array" ref="H13304">if(F13304&lt;&gt;"", iferror(index('Internal Staffing Calculator'!B$8:B23500,match(F13304,'Internal Staffing Calculator'!E$8:E23500,0)), "Not In Budget"),"")</f>
        <v/>
      </c>
      <c r="I13304" s="184"/>
      <c r="J13304" s="184"/>
      <c r="K13304" s="184"/>
      <c r="L13304" s="183"/>
    </row>
    <row r="13305">
      <c r="A13305" s="454"/>
      <c r="B13305" s="927"/>
      <c r="C13305" s="580"/>
      <c r="D13305" s="939"/>
      <c r="E13305" s="940"/>
      <c r="F13305" s="941"/>
      <c r="G13305" s="937" t="str">
        <f t="array" ref="G13305">xlookup(F13305,'Internal Staffing Calculator'!E:E,'Internal Staffing Calculator'!C:C,"")</f>
        <v/>
      </c>
      <c r="H13305" s="932" t="str">
        <f t="array" ref="H13305">if(F13305&lt;&gt;"", iferror(index('Internal Staffing Calculator'!B$8:B23500,match(F13305,'Internal Staffing Calculator'!E$8:E23500,0)), "Not In Budget"),"")</f>
        <v/>
      </c>
      <c r="I13305" s="184"/>
      <c r="J13305" s="184"/>
      <c r="K13305" s="184"/>
      <c r="L13305" s="183"/>
    </row>
    <row r="13306">
      <c r="A13306" s="454"/>
      <c r="B13306" s="927"/>
      <c r="C13306" s="580"/>
      <c r="D13306" s="939"/>
      <c r="E13306" s="940"/>
      <c r="F13306" s="941"/>
      <c r="G13306" s="937" t="str">
        <f t="array" ref="G13306">xlookup(F13306,'Internal Staffing Calculator'!E:E,'Internal Staffing Calculator'!C:C,"")</f>
        <v/>
      </c>
      <c r="H13306" s="932" t="str">
        <f t="array" ref="H13306">if(F13306&lt;&gt;"", iferror(index('Internal Staffing Calculator'!B$8:B23500,match(F13306,'Internal Staffing Calculator'!E$8:E23500,0)), "Not In Budget"),"")</f>
        <v/>
      </c>
      <c r="I13306" s="184"/>
      <c r="J13306" s="184"/>
      <c r="K13306" s="184"/>
      <c r="L13306" s="183"/>
    </row>
    <row r="13307">
      <c r="A13307" s="454"/>
      <c r="B13307" s="927"/>
      <c r="C13307" s="580"/>
      <c r="D13307" s="939"/>
      <c r="E13307" s="940"/>
      <c r="F13307" s="941"/>
      <c r="G13307" s="937" t="str">
        <f t="array" ref="G13307">xlookup(F13307,'Internal Staffing Calculator'!E:E,'Internal Staffing Calculator'!C:C,"")</f>
        <v/>
      </c>
      <c r="H13307" s="932" t="str">
        <f t="array" ref="H13307">if(F13307&lt;&gt;"", iferror(index('Internal Staffing Calculator'!B$8:B23500,match(F13307,'Internal Staffing Calculator'!E$8:E23500,0)), "Not In Budget"),"")</f>
        <v/>
      </c>
      <c r="I13307" s="184"/>
      <c r="J13307" s="184"/>
      <c r="K13307" s="184"/>
      <c r="L13307" s="183"/>
    </row>
    <row r="13308">
      <c r="A13308" s="454"/>
      <c r="B13308" s="927"/>
      <c r="C13308" s="580"/>
      <c r="D13308" s="939"/>
      <c r="E13308" s="940"/>
      <c r="F13308" s="941"/>
      <c r="G13308" s="937" t="str">
        <f t="array" ref="G13308">xlookup(F13308,'Internal Staffing Calculator'!E:E,'Internal Staffing Calculator'!C:C,"")</f>
        <v/>
      </c>
      <c r="H13308" s="932" t="str">
        <f t="array" ref="H13308">if(F13308&lt;&gt;"", iferror(index('Internal Staffing Calculator'!B$8:B23500,match(F13308,'Internal Staffing Calculator'!E$8:E23500,0)), "Not In Budget"),"")</f>
        <v/>
      </c>
      <c r="I13308" s="184"/>
      <c r="J13308" s="184"/>
      <c r="K13308" s="184"/>
      <c r="L13308" s="183"/>
    </row>
    <row r="13309">
      <c r="A13309" s="454"/>
      <c r="B13309" s="927"/>
      <c r="C13309" s="580"/>
      <c r="D13309" s="939"/>
      <c r="E13309" s="940"/>
      <c r="F13309" s="941"/>
      <c r="G13309" s="937" t="str">
        <f t="array" ref="G13309">xlookup(F13309,'Internal Staffing Calculator'!E:E,'Internal Staffing Calculator'!C:C,"")</f>
        <v/>
      </c>
      <c r="H13309" s="932" t="str">
        <f t="array" ref="H13309">if(F13309&lt;&gt;"", iferror(index('Internal Staffing Calculator'!B$8:B23500,match(F13309,'Internal Staffing Calculator'!E$8:E23500,0)), "Not In Budget"),"")</f>
        <v/>
      </c>
      <c r="I13309" s="184"/>
      <c r="J13309" s="184"/>
      <c r="K13309" s="184"/>
      <c r="L13309" s="183"/>
    </row>
    <row r="13310">
      <c r="A13310" s="454"/>
      <c r="B13310" s="927"/>
      <c r="C13310" s="580"/>
      <c r="D13310" s="939"/>
      <c r="E13310" s="940"/>
      <c r="F13310" s="941"/>
      <c r="G13310" s="937" t="str">
        <f t="array" ref="G13310">xlookup(F13310,'Internal Staffing Calculator'!E:E,'Internal Staffing Calculator'!C:C,"")</f>
        <v/>
      </c>
      <c r="H13310" s="932" t="str">
        <f t="array" ref="H13310">if(F13310&lt;&gt;"", iferror(index('Internal Staffing Calculator'!B$8:B23500,match(F13310,'Internal Staffing Calculator'!E$8:E23500,0)), "Not In Budget"),"")</f>
        <v/>
      </c>
      <c r="I13310" s="184"/>
      <c r="J13310" s="184"/>
      <c r="K13310" s="184"/>
      <c r="L13310" s="183"/>
    </row>
    <row r="13311">
      <c r="A13311" s="454"/>
      <c r="B13311" s="927"/>
      <c r="C13311" s="580"/>
      <c r="D13311" s="939"/>
      <c r="E13311" s="940"/>
      <c r="F13311" s="941"/>
      <c r="G13311" s="937" t="str">
        <f t="array" ref="G13311">xlookup(F13311,'Internal Staffing Calculator'!E:E,'Internal Staffing Calculator'!C:C,"")</f>
        <v/>
      </c>
      <c r="H13311" s="932" t="str">
        <f t="array" ref="H13311">if(F13311&lt;&gt;"", iferror(index('Internal Staffing Calculator'!B$8:B23500,match(F13311,'Internal Staffing Calculator'!E$8:E23500,0)), "Not In Budget"),"")</f>
        <v/>
      </c>
      <c r="I13311" s="184"/>
      <c r="J13311" s="184"/>
      <c r="K13311" s="184"/>
      <c r="L13311" s="183"/>
    </row>
    <row r="13312">
      <c r="A13312" s="454"/>
      <c r="B13312" s="927"/>
      <c r="C13312" s="580"/>
      <c r="D13312" s="939"/>
      <c r="E13312" s="940"/>
      <c r="F13312" s="941"/>
      <c r="G13312" s="937" t="str">
        <f t="array" ref="G13312">xlookup(F13312,'Internal Staffing Calculator'!E:E,'Internal Staffing Calculator'!C:C,"")</f>
        <v/>
      </c>
      <c r="H13312" s="932" t="str">
        <f t="array" ref="H13312">if(F13312&lt;&gt;"", iferror(index('Internal Staffing Calculator'!B$8:B23500,match(F13312,'Internal Staffing Calculator'!E$8:E23500,0)), "Not In Budget"),"")</f>
        <v/>
      </c>
      <c r="I13312" s="184"/>
      <c r="J13312" s="184"/>
      <c r="K13312" s="184"/>
      <c r="L13312" s="183"/>
    </row>
    <row r="13313">
      <c r="A13313" s="454"/>
      <c r="B13313" s="927"/>
      <c r="C13313" s="580"/>
      <c r="D13313" s="939"/>
      <c r="E13313" s="940"/>
      <c r="F13313" s="941"/>
      <c r="G13313" s="937" t="str">
        <f t="array" ref="G13313">xlookup(F13313,'Internal Staffing Calculator'!E:E,'Internal Staffing Calculator'!C:C,"")</f>
        <v/>
      </c>
      <c r="H13313" s="932" t="str">
        <f t="array" ref="H13313">if(F13313&lt;&gt;"", iferror(index('Internal Staffing Calculator'!B$8:B23500,match(F13313,'Internal Staffing Calculator'!E$8:E23500,0)), "Not In Budget"),"")</f>
        <v/>
      </c>
      <c r="I13313" s="184"/>
      <c r="J13313" s="184"/>
      <c r="K13313" s="184"/>
      <c r="L13313" s="183"/>
    </row>
    <row r="13314">
      <c r="A13314" s="454"/>
      <c r="B13314" s="927"/>
      <c r="C13314" s="580"/>
      <c r="D13314" s="939"/>
      <c r="E13314" s="940"/>
      <c r="F13314" s="941"/>
      <c r="G13314" s="937" t="str">
        <f t="array" ref="G13314">xlookup(F13314,'Internal Staffing Calculator'!E:E,'Internal Staffing Calculator'!C:C,"")</f>
        <v/>
      </c>
      <c r="H13314" s="932" t="str">
        <f t="array" ref="H13314">if(F13314&lt;&gt;"", iferror(index('Internal Staffing Calculator'!B$8:B23500,match(F13314,'Internal Staffing Calculator'!E$8:E23500,0)), "Not In Budget"),"")</f>
        <v/>
      </c>
      <c r="I13314" s="184"/>
      <c r="J13314" s="184"/>
      <c r="K13314" s="184"/>
      <c r="L13314" s="183"/>
    </row>
    <row r="13315">
      <c r="A13315" s="454"/>
      <c r="B13315" s="927"/>
      <c r="C13315" s="580"/>
      <c r="D13315" s="939"/>
      <c r="E13315" s="940"/>
      <c r="F13315" s="941"/>
      <c r="G13315" s="937" t="str">
        <f t="array" ref="G13315">xlookup(F13315,'Internal Staffing Calculator'!E:E,'Internal Staffing Calculator'!C:C,"")</f>
        <v/>
      </c>
      <c r="H13315" s="932" t="str">
        <f t="array" ref="H13315">if(F13315&lt;&gt;"", iferror(index('Internal Staffing Calculator'!B$8:B23500,match(F13315,'Internal Staffing Calculator'!E$8:E23500,0)), "Not In Budget"),"")</f>
        <v/>
      </c>
      <c r="I13315" s="184"/>
      <c r="J13315" s="184"/>
      <c r="K13315" s="184"/>
      <c r="L13315" s="183"/>
    </row>
    <row r="13316">
      <c r="A13316" s="454"/>
      <c r="B13316" s="927"/>
      <c r="C13316" s="580"/>
      <c r="D13316" s="939"/>
      <c r="E13316" s="940"/>
      <c r="F13316" s="941"/>
      <c r="G13316" s="937" t="str">
        <f t="array" ref="G13316">xlookup(F13316,'Internal Staffing Calculator'!E:E,'Internal Staffing Calculator'!C:C,"")</f>
        <v/>
      </c>
      <c r="H13316" s="932" t="str">
        <f t="array" ref="H13316">if(F13316&lt;&gt;"", iferror(index('Internal Staffing Calculator'!B$8:B23500,match(F13316,'Internal Staffing Calculator'!E$8:E23500,0)), "Not In Budget"),"")</f>
        <v/>
      </c>
      <c r="I13316" s="184"/>
      <c r="J13316" s="184"/>
      <c r="K13316" s="184"/>
      <c r="L13316" s="183"/>
    </row>
    <row r="13317">
      <c r="A13317" s="454"/>
      <c r="B13317" s="927"/>
      <c r="C13317" s="580"/>
      <c r="D13317" s="939"/>
      <c r="E13317" s="940"/>
      <c r="F13317" s="941"/>
      <c r="G13317" s="937" t="str">
        <f t="array" ref="G13317">xlookup(F13317,'Internal Staffing Calculator'!E:E,'Internal Staffing Calculator'!C:C,"")</f>
        <v/>
      </c>
      <c r="H13317" s="932" t="str">
        <f t="array" ref="H13317">if(F13317&lt;&gt;"", iferror(index('Internal Staffing Calculator'!B$8:B23500,match(F13317,'Internal Staffing Calculator'!E$8:E23500,0)), "Not In Budget"),"")</f>
        <v/>
      </c>
      <c r="I13317" s="184"/>
      <c r="J13317" s="184"/>
      <c r="K13317" s="184"/>
      <c r="L13317" s="183"/>
    </row>
    <row r="13318">
      <c r="A13318" s="454"/>
      <c r="B13318" s="927"/>
      <c r="C13318" s="580"/>
      <c r="D13318" s="939"/>
      <c r="E13318" s="940"/>
      <c r="F13318" s="941"/>
      <c r="G13318" s="937" t="str">
        <f t="array" ref="G13318">xlookup(F13318,'Internal Staffing Calculator'!E:E,'Internal Staffing Calculator'!C:C,"")</f>
        <v/>
      </c>
      <c r="H13318" s="932" t="str">
        <f t="array" ref="H13318">if(F13318&lt;&gt;"", iferror(index('Internal Staffing Calculator'!B$8:B23500,match(F13318,'Internal Staffing Calculator'!E$8:E23500,0)), "Not In Budget"),"")</f>
        <v/>
      </c>
      <c r="I13318" s="184"/>
      <c r="J13318" s="184"/>
      <c r="K13318" s="184"/>
      <c r="L13318" s="183"/>
    </row>
    <row r="13319">
      <c r="A13319" s="454"/>
      <c r="B13319" s="927"/>
      <c r="C13319" s="580"/>
      <c r="D13319" s="939"/>
      <c r="E13319" s="940"/>
      <c r="F13319" s="941"/>
      <c r="G13319" s="937" t="str">
        <f t="array" ref="G13319">xlookup(F13319,'Internal Staffing Calculator'!E:E,'Internal Staffing Calculator'!C:C,"")</f>
        <v/>
      </c>
      <c r="H13319" s="932" t="str">
        <f t="array" ref="H13319">if(F13319&lt;&gt;"", iferror(index('Internal Staffing Calculator'!B$8:B23500,match(F13319,'Internal Staffing Calculator'!E$8:E23500,0)), "Not In Budget"),"")</f>
        <v/>
      </c>
      <c r="I13319" s="184"/>
      <c r="J13319" s="184"/>
      <c r="K13319" s="184"/>
      <c r="L13319" s="183"/>
    </row>
    <row r="13320">
      <c r="A13320" s="454"/>
      <c r="B13320" s="927"/>
      <c r="C13320" s="580"/>
      <c r="D13320" s="939"/>
      <c r="E13320" s="940"/>
      <c r="F13320" s="941"/>
      <c r="G13320" s="937" t="str">
        <f t="array" ref="G13320">xlookup(F13320,'Internal Staffing Calculator'!E:E,'Internal Staffing Calculator'!C:C,"")</f>
        <v/>
      </c>
      <c r="H13320" s="932" t="str">
        <f t="array" ref="H13320">if(F13320&lt;&gt;"", iferror(index('Internal Staffing Calculator'!B$8:B23500,match(F13320,'Internal Staffing Calculator'!E$8:E23500,0)), "Not In Budget"),"")</f>
        <v/>
      </c>
      <c r="I13320" s="184"/>
      <c r="J13320" s="184"/>
      <c r="K13320" s="184"/>
      <c r="L13320" s="183"/>
    </row>
    <row r="13321">
      <c r="A13321" s="454"/>
      <c r="B13321" s="927"/>
      <c r="C13321" s="580"/>
      <c r="D13321" s="939"/>
      <c r="E13321" s="940"/>
      <c r="F13321" s="941"/>
      <c r="G13321" s="937" t="str">
        <f t="array" ref="G13321">xlookup(F13321,'Internal Staffing Calculator'!E:E,'Internal Staffing Calculator'!C:C,"")</f>
        <v/>
      </c>
      <c r="H13321" s="932" t="str">
        <f t="array" ref="H13321">if(F13321&lt;&gt;"", iferror(index('Internal Staffing Calculator'!B$8:B23500,match(F13321,'Internal Staffing Calculator'!E$8:E23500,0)), "Not In Budget"),"")</f>
        <v/>
      </c>
      <c r="I13321" s="184"/>
      <c r="J13321" s="184"/>
      <c r="K13321" s="184"/>
      <c r="L13321" s="183"/>
    </row>
    <row r="13322">
      <c r="A13322" s="454"/>
      <c r="B13322" s="927"/>
      <c r="C13322" s="580"/>
      <c r="D13322" s="939"/>
      <c r="E13322" s="940"/>
      <c r="F13322" s="941"/>
      <c r="G13322" s="937" t="str">
        <f t="array" ref="G13322">xlookup(F13322,'Internal Staffing Calculator'!E:E,'Internal Staffing Calculator'!C:C,"")</f>
        <v/>
      </c>
      <c r="H13322" s="932" t="str">
        <f t="array" ref="H13322">if(F13322&lt;&gt;"", iferror(index('Internal Staffing Calculator'!B$8:B23500,match(F13322,'Internal Staffing Calculator'!E$8:E23500,0)), "Not In Budget"),"")</f>
        <v/>
      </c>
      <c r="I13322" s="184"/>
      <c r="J13322" s="184"/>
      <c r="K13322" s="184"/>
      <c r="L13322" s="183"/>
    </row>
    <row r="13323">
      <c r="A13323" s="454"/>
      <c r="B13323" s="927"/>
      <c r="C13323" s="580"/>
      <c r="D13323" s="939"/>
      <c r="E13323" s="940"/>
      <c r="F13323" s="941"/>
      <c r="G13323" s="937" t="str">
        <f t="array" ref="G13323">xlookup(F13323,'Internal Staffing Calculator'!E:E,'Internal Staffing Calculator'!C:C,"")</f>
        <v/>
      </c>
      <c r="H13323" s="932" t="str">
        <f t="array" ref="H13323">if(F13323&lt;&gt;"", iferror(index('Internal Staffing Calculator'!B$8:B23500,match(F13323,'Internal Staffing Calculator'!E$8:E23500,0)), "Not In Budget"),"")</f>
        <v/>
      </c>
      <c r="I13323" s="184"/>
      <c r="J13323" s="184"/>
      <c r="K13323" s="184"/>
      <c r="L13323" s="183"/>
    </row>
    <row r="13324">
      <c r="A13324" s="454"/>
      <c r="B13324" s="927"/>
      <c r="C13324" s="580"/>
      <c r="D13324" s="939"/>
      <c r="E13324" s="940"/>
      <c r="F13324" s="941"/>
      <c r="G13324" s="937" t="str">
        <f t="array" ref="G13324">xlookup(F13324,'Internal Staffing Calculator'!E:E,'Internal Staffing Calculator'!C:C,"")</f>
        <v/>
      </c>
      <c r="H13324" s="932" t="str">
        <f t="array" ref="H13324">if(F13324&lt;&gt;"", iferror(index('Internal Staffing Calculator'!B$8:B23500,match(F13324,'Internal Staffing Calculator'!E$8:E23500,0)), "Not In Budget"),"")</f>
        <v/>
      </c>
      <c r="I13324" s="184"/>
      <c r="J13324" s="184"/>
      <c r="K13324" s="184"/>
      <c r="L13324" s="183"/>
    </row>
    <row r="13325">
      <c r="A13325" s="454"/>
      <c r="B13325" s="927"/>
      <c r="C13325" s="580"/>
      <c r="D13325" s="939"/>
      <c r="E13325" s="940"/>
      <c r="F13325" s="941"/>
      <c r="G13325" s="937" t="str">
        <f t="array" ref="G13325">xlookup(F13325,'Internal Staffing Calculator'!E:E,'Internal Staffing Calculator'!C:C,"")</f>
        <v/>
      </c>
      <c r="H13325" s="932" t="str">
        <f t="array" ref="H13325">if(F13325&lt;&gt;"", iferror(index('Internal Staffing Calculator'!B$8:B23500,match(F13325,'Internal Staffing Calculator'!E$8:E23500,0)), "Not In Budget"),"")</f>
        <v/>
      </c>
      <c r="I13325" s="184"/>
      <c r="J13325" s="184"/>
      <c r="K13325" s="184"/>
      <c r="L13325" s="183"/>
    </row>
    <row r="13326">
      <c r="A13326" s="454"/>
      <c r="B13326" s="927"/>
      <c r="C13326" s="580"/>
      <c r="D13326" s="939"/>
      <c r="E13326" s="940"/>
      <c r="F13326" s="941"/>
      <c r="G13326" s="937" t="str">
        <f t="array" ref="G13326">xlookup(F13326,'Internal Staffing Calculator'!E:E,'Internal Staffing Calculator'!C:C,"")</f>
        <v/>
      </c>
      <c r="H13326" s="932" t="str">
        <f t="array" ref="H13326">if(F13326&lt;&gt;"", iferror(index('Internal Staffing Calculator'!B$8:B23500,match(F13326,'Internal Staffing Calculator'!E$8:E23500,0)), "Not In Budget"),"")</f>
        <v/>
      </c>
      <c r="I13326" s="184"/>
      <c r="J13326" s="184"/>
      <c r="K13326" s="184"/>
      <c r="L13326" s="183"/>
    </row>
    <row r="13327">
      <c r="A13327" s="454"/>
      <c r="B13327" s="927"/>
      <c r="C13327" s="580"/>
      <c r="D13327" s="939"/>
      <c r="E13327" s="940"/>
      <c r="F13327" s="941"/>
      <c r="G13327" s="937" t="str">
        <f t="array" ref="G13327">xlookup(F13327,'Internal Staffing Calculator'!E:E,'Internal Staffing Calculator'!C:C,"")</f>
        <v/>
      </c>
      <c r="H13327" s="932" t="str">
        <f t="array" ref="H13327">if(F13327&lt;&gt;"", iferror(index('Internal Staffing Calculator'!B$8:B23500,match(F13327,'Internal Staffing Calculator'!E$8:E23500,0)), "Not In Budget"),"")</f>
        <v/>
      </c>
      <c r="I13327" s="184"/>
      <c r="J13327" s="184"/>
      <c r="K13327" s="184"/>
      <c r="L13327" s="183"/>
    </row>
    <row r="13328">
      <c r="A13328" s="454"/>
      <c r="B13328" s="927"/>
      <c r="C13328" s="580"/>
      <c r="D13328" s="939"/>
      <c r="E13328" s="940"/>
      <c r="F13328" s="941"/>
      <c r="G13328" s="937" t="str">
        <f t="array" ref="G13328">xlookup(F13328,'Internal Staffing Calculator'!E:E,'Internal Staffing Calculator'!C:C,"")</f>
        <v/>
      </c>
      <c r="H13328" s="932" t="str">
        <f t="array" ref="H13328">if(F13328&lt;&gt;"", iferror(index('Internal Staffing Calculator'!B$8:B23500,match(F13328,'Internal Staffing Calculator'!E$8:E23500,0)), "Not In Budget"),"")</f>
        <v/>
      </c>
      <c r="I13328" s="184"/>
      <c r="J13328" s="184"/>
      <c r="K13328" s="184"/>
      <c r="L13328" s="183"/>
    </row>
    <row r="13329">
      <c r="A13329" s="454"/>
      <c r="B13329" s="927"/>
      <c r="C13329" s="580"/>
      <c r="D13329" s="939"/>
      <c r="E13329" s="940"/>
      <c r="F13329" s="941"/>
      <c r="G13329" s="937" t="str">
        <f t="array" ref="G13329">xlookup(F13329,'Internal Staffing Calculator'!E:E,'Internal Staffing Calculator'!C:C,"")</f>
        <v/>
      </c>
      <c r="H13329" s="932" t="str">
        <f t="array" ref="H13329">if(F13329&lt;&gt;"", iferror(index('Internal Staffing Calculator'!B$8:B23500,match(F13329,'Internal Staffing Calculator'!E$8:E23500,0)), "Not In Budget"),"")</f>
        <v/>
      </c>
      <c r="I13329" s="184"/>
      <c r="J13329" s="184"/>
      <c r="K13329" s="184"/>
      <c r="L13329" s="183"/>
    </row>
    <row r="13330">
      <c r="A13330" s="454"/>
      <c r="B13330" s="927"/>
      <c r="C13330" s="580"/>
      <c r="D13330" s="939"/>
      <c r="E13330" s="940"/>
      <c r="F13330" s="941"/>
      <c r="G13330" s="937" t="str">
        <f t="array" ref="G13330">xlookup(F13330,'Internal Staffing Calculator'!E:E,'Internal Staffing Calculator'!C:C,"")</f>
        <v/>
      </c>
      <c r="H13330" s="932" t="str">
        <f t="array" ref="H13330">if(F13330&lt;&gt;"", iferror(index('Internal Staffing Calculator'!B$8:B23500,match(F13330,'Internal Staffing Calculator'!E$8:E23500,0)), "Not In Budget"),"")</f>
        <v/>
      </c>
      <c r="I13330" s="184"/>
      <c r="J13330" s="184"/>
      <c r="K13330" s="184"/>
      <c r="L13330" s="183"/>
    </row>
    <row r="13331">
      <c r="A13331" s="454"/>
      <c r="B13331" s="927"/>
      <c r="C13331" s="580"/>
      <c r="D13331" s="939"/>
      <c r="E13331" s="940"/>
      <c r="F13331" s="941"/>
      <c r="G13331" s="937" t="str">
        <f t="array" ref="G13331">xlookup(F13331,'Internal Staffing Calculator'!E:E,'Internal Staffing Calculator'!C:C,"")</f>
        <v/>
      </c>
      <c r="H13331" s="932" t="str">
        <f t="array" ref="H13331">if(F13331&lt;&gt;"", iferror(index('Internal Staffing Calculator'!B$8:B23500,match(F13331,'Internal Staffing Calculator'!E$8:E23500,0)), "Not In Budget"),"")</f>
        <v/>
      </c>
      <c r="I13331" s="184"/>
      <c r="J13331" s="184"/>
      <c r="K13331" s="184"/>
      <c r="L13331" s="183"/>
    </row>
    <row r="13332">
      <c r="A13332" s="454"/>
      <c r="B13332" s="927"/>
      <c r="C13332" s="580"/>
      <c r="D13332" s="939"/>
      <c r="E13332" s="940"/>
      <c r="F13332" s="941"/>
      <c r="G13332" s="937" t="str">
        <f t="array" ref="G13332">xlookup(F13332,'Internal Staffing Calculator'!E:E,'Internal Staffing Calculator'!C:C,"")</f>
        <v/>
      </c>
      <c r="H13332" s="932" t="str">
        <f t="array" ref="H13332">if(F13332&lt;&gt;"", iferror(index('Internal Staffing Calculator'!B$8:B23500,match(F13332,'Internal Staffing Calculator'!E$8:E23500,0)), "Not In Budget"),"")</f>
        <v/>
      </c>
      <c r="I13332" s="184"/>
      <c r="J13332" s="184"/>
      <c r="K13332" s="184"/>
      <c r="L13332" s="183"/>
    </row>
    <row r="13333">
      <c r="A13333" s="454"/>
      <c r="B13333" s="927"/>
      <c r="C13333" s="580"/>
      <c r="D13333" s="939"/>
      <c r="E13333" s="940"/>
      <c r="F13333" s="941"/>
      <c r="G13333" s="937" t="str">
        <f t="array" ref="G13333">xlookup(F13333,'Internal Staffing Calculator'!E:E,'Internal Staffing Calculator'!C:C,"")</f>
        <v/>
      </c>
      <c r="H13333" s="932" t="str">
        <f t="array" ref="H13333">if(F13333&lt;&gt;"", iferror(index('Internal Staffing Calculator'!B$8:B23500,match(F13333,'Internal Staffing Calculator'!E$8:E23500,0)), "Not In Budget"),"")</f>
        <v/>
      </c>
      <c r="I13333" s="184"/>
      <c r="J13333" s="184"/>
      <c r="K13333" s="184"/>
      <c r="L13333" s="183"/>
    </row>
    <row r="13334">
      <c r="A13334" s="454"/>
      <c r="B13334" s="927"/>
      <c r="C13334" s="580"/>
      <c r="D13334" s="939"/>
      <c r="E13334" s="940"/>
      <c r="F13334" s="941"/>
      <c r="G13334" s="937" t="str">
        <f t="array" ref="G13334">xlookup(F13334,'Internal Staffing Calculator'!E:E,'Internal Staffing Calculator'!C:C,"")</f>
        <v/>
      </c>
      <c r="H13334" s="932" t="str">
        <f t="array" ref="H13334">if(F13334&lt;&gt;"", iferror(index('Internal Staffing Calculator'!B$8:B23500,match(F13334,'Internal Staffing Calculator'!E$8:E23500,0)), "Not In Budget"),"")</f>
        <v/>
      </c>
      <c r="I13334" s="184"/>
      <c r="J13334" s="184"/>
      <c r="K13334" s="184"/>
      <c r="L13334" s="183"/>
    </row>
    <row r="13335">
      <c r="A13335" s="454"/>
      <c r="B13335" s="927"/>
      <c r="C13335" s="580"/>
      <c r="D13335" s="939"/>
      <c r="E13335" s="940"/>
      <c r="F13335" s="941"/>
      <c r="G13335" s="937" t="str">
        <f t="array" ref="G13335">xlookup(F13335,'Internal Staffing Calculator'!E:E,'Internal Staffing Calculator'!C:C,"")</f>
        <v/>
      </c>
      <c r="H13335" s="932" t="str">
        <f t="array" ref="H13335">if(F13335&lt;&gt;"", iferror(index('Internal Staffing Calculator'!B$8:B23500,match(F13335,'Internal Staffing Calculator'!E$8:E23500,0)), "Not In Budget"),"")</f>
        <v/>
      </c>
      <c r="I13335" s="184"/>
      <c r="J13335" s="184"/>
      <c r="K13335" s="184"/>
      <c r="L13335" s="183"/>
    </row>
    <row r="13336">
      <c r="A13336" s="454"/>
      <c r="B13336" s="927"/>
      <c r="C13336" s="580"/>
      <c r="D13336" s="939"/>
      <c r="E13336" s="940"/>
      <c r="F13336" s="941"/>
      <c r="G13336" s="937" t="str">
        <f t="array" ref="G13336">xlookup(F13336,'Internal Staffing Calculator'!E:E,'Internal Staffing Calculator'!C:C,"")</f>
        <v/>
      </c>
      <c r="H13336" s="932" t="str">
        <f t="array" ref="H13336">if(F13336&lt;&gt;"", iferror(index('Internal Staffing Calculator'!B$8:B23500,match(F13336,'Internal Staffing Calculator'!E$8:E23500,0)), "Not In Budget"),"")</f>
        <v/>
      </c>
      <c r="I13336" s="184"/>
      <c r="J13336" s="184"/>
      <c r="K13336" s="184"/>
      <c r="L13336" s="183"/>
    </row>
    <row r="13337">
      <c r="A13337" s="454"/>
      <c r="B13337" s="927"/>
      <c r="C13337" s="580"/>
      <c r="D13337" s="939"/>
      <c r="E13337" s="940"/>
      <c r="F13337" s="941"/>
      <c r="G13337" s="937" t="str">
        <f t="array" ref="G13337">xlookup(F13337,'Internal Staffing Calculator'!E:E,'Internal Staffing Calculator'!C:C,"")</f>
        <v/>
      </c>
      <c r="H13337" s="932" t="str">
        <f t="array" ref="H13337">if(F13337&lt;&gt;"", iferror(index('Internal Staffing Calculator'!B$8:B23500,match(F13337,'Internal Staffing Calculator'!E$8:E23500,0)), "Not In Budget"),"")</f>
        <v/>
      </c>
      <c r="I13337" s="184"/>
      <c r="J13337" s="184"/>
      <c r="K13337" s="184"/>
      <c r="L13337" s="183"/>
    </row>
    <row r="13338">
      <c r="A13338" s="454"/>
      <c r="B13338" s="927"/>
      <c r="C13338" s="580"/>
      <c r="D13338" s="939"/>
      <c r="E13338" s="940"/>
      <c r="F13338" s="941"/>
      <c r="G13338" s="937" t="str">
        <f t="array" ref="G13338">xlookup(F13338,'Internal Staffing Calculator'!E:E,'Internal Staffing Calculator'!C:C,"")</f>
        <v/>
      </c>
      <c r="H13338" s="932" t="str">
        <f t="array" ref="H13338">if(F13338&lt;&gt;"", iferror(index('Internal Staffing Calculator'!B$8:B23500,match(F13338,'Internal Staffing Calculator'!E$8:E23500,0)), "Not In Budget"),"")</f>
        <v/>
      </c>
      <c r="I13338" s="184"/>
      <c r="J13338" s="184"/>
      <c r="K13338" s="184"/>
      <c r="L13338" s="183"/>
    </row>
    <row r="13339">
      <c r="A13339" s="454"/>
      <c r="B13339" s="927"/>
      <c r="C13339" s="580"/>
      <c r="D13339" s="939"/>
      <c r="E13339" s="940"/>
      <c r="F13339" s="941"/>
      <c r="G13339" s="937" t="str">
        <f t="array" ref="G13339">xlookup(F13339,'Internal Staffing Calculator'!E:E,'Internal Staffing Calculator'!C:C,"")</f>
        <v/>
      </c>
      <c r="H13339" s="932" t="str">
        <f t="array" ref="H13339">if(F13339&lt;&gt;"", iferror(index('Internal Staffing Calculator'!B$8:B23500,match(F13339,'Internal Staffing Calculator'!E$8:E23500,0)), "Not In Budget"),"")</f>
        <v/>
      </c>
      <c r="I13339" s="184"/>
      <c r="J13339" s="184"/>
      <c r="K13339" s="184"/>
      <c r="L13339" s="183"/>
    </row>
    <row r="13340">
      <c r="A13340" s="454"/>
      <c r="B13340" s="927"/>
      <c r="C13340" s="580"/>
      <c r="D13340" s="939"/>
      <c r="E13340" s="940"/>
      <c r="F13340" s="941"/>
      <c r="G13340" s="937" t="str">
        <f t="array" ref="G13340">xlookup(F13340,'Internal Staffing Calculator'!E:E,'Internal Staffing Calculator'!C:C,"")</f>
        <v/>
      </c>
      <c r="H13340" s="932" t="str">
        <f t="array" ref="H13340">if(F13340&lt;&gt;"", iferror(index('Internal Staffing Calculator'!B$8:B23500,match(F13340,'Internal Staffing Calculator'!E$8:E23500,0)), "Not In Budget"),"")</f>
        <v/>
      </c>
      <c r="I13340" s="184"/>
      <c r="J13340" s="184"/>
      <c r="K13340" s="184"/>
      <c r="L13340" s="183"/>
    </row>
    <row r="13341">
      <c r="A13341" s="454"/>
      <c r="B13341" s="927"/>
      <c r="C13341" s="580"/>
      <c r="D13341" s="939"/>
      <c r="E13341" s="940"/>
      <c r="F13341" s="941"/>
      <c r="G13341" s="937" t="str">
        <f t="array" ref="G13341">xlookup(F13341,'Internal Staffing Calculator'!E:E,'Internal Staffing Calculator'!C:C,"")</f>
        <v/>
      </c>
      <c r="H13341" s="932" t="str">
        <f t="array" ref="H13341">if(F13341&lt;&gt;"", iferror(index('Internal Staffing Calculator'!B$8:B23500,match(F13341,'Internal Staffing Calculator'!E$8:E23500,0)), "Not In Budget"),"")</f>
        <v/>
      </c>
      <c r="I13341" s="184"/>
      <c r="J13341" s="184"/>
      <c r="K13341" s="184"/>
      <c r="L13341" s="183"/>
    </row>
    <row r="13342">
      <c r="A13342" s="454"/>
      <c r="B13342" s="927"/>
      <c r="C13342" s="580"/>
      <c r="D13342" s="939"/>
      <c r="E13342" s="940"/>
      <c r="F13342" s="941"/>
      <c r="G13342" s="937" t="str">
        <f t="array" ref="G13342">xlookup(F13342,'Internal Staffing Calculator'!E:E,'Internal Staffing Calculator'!C:C,"")</f>
        <v/>
      </c>
      <c r="H13342" s="932" t="str">
        <f t="array" ref="H13342">if(F13342&lt;&gt;"", iferror(index('Internal Staffing Calculator'!B$8:B23500,match(F13342,'Internal Staffing Calculator'!E$8:E23500,0)), "Not In Budget"),"")</f>
        <v/>
      </c>
      <c r="I13342" s="184"/>
      <c r="J13342" s="184"/>
      <c r="K13342" s="184"/>
      <c r="L13342" s="183"/>
    </row>
    <row r="13343">
      <c r="A13343" s="454"/>
      <c r="B13343" s="927"/>
      <c r="C13343" s="580"/>
      <c r="D13343" s="939"/>
      <c r="E13343" s="940"/>
      <c r="F13343" s="941"/>
      <c r="G13343" s="937" t="str">
        <f t="array" ref="G13343">xlookup(F13343,'Internal Staffing Calculator'!E:E,'Internal Staffing Calculator'!C:C,"")</f>
        <v/>
      </c>
      <c r="H13343" s="932" t="str">
        <f t="array" ref="H13343">if(F13343&lt;&gt;"", iferror(index('Internal Staffing Calculator'!B$8:B23500,match(F13343,'Internal Staffing Calculator'!E$8:E23500,0)), "Not In Budget"),"")</f>
        <v/>
      </c>
      <c r="I13343" s="184"/>
      <c r="J13343" s="184"/>
      <c r="K13343" s="184"/>
      <c r="L13343" s="183"/>
    </row>
    <row r="13344">
      <c r="A13344" s="454"/>
      <c r="B13344" s="927"/>
      <c r="C13344" s="580"/>
      <c r="D13344" s="939"/>
      <c r="E13344" s="940"/>
      <c r="F13344" s="941"/>
      <c r="G13344" s="937" t="str">
        <f t="array" ref="G13344">xlookup(F13344,'Internal Staffing Calculator'!E:E,'Internal Staffing Calculator'!C:C,"")</f>
        <v/>
      </c>
      <c r="H13344" s="932" t="str">
        <f t="array" ref="H13344">if(F13344&lt;&gt;"", iferror(index('Internal Staffing Calculator'!B$8:B23500,match(F13344,'Internal Staffing Calculator'!E$8:E23500,0)), "Not In Budget"),"")</f>
        <v/>
      </c>
      <c r="I13344" s="184"/>
      <c r="J13344" s="184"/>
      <c r="K13344" s="184"/>
      <c r="L13344" s="183"/>
    </row>
    <row r="13345">
      <c r="A13345" s="454"/>
      <c r="B13345" s="927"/>
      <c r="C13345" s="580"/>
      <c r="D13345" s="939"/>
      <c r="E13345" s="940"/>
      <c r="F13345" s="941"/>
      <c r="G13345" s="937" t="str">
        <f t="array" ref="G13345">xlookup(F13345,'Internal Staffing Calculator'!E:E,'Internal Staffing Calculator'!C:C,"")</f>
        <v/>
      </c>
      <c r="H13345" s="932" t="str">
        <f t="array" ref="H13345">if(F13345&lt;&gt;"", iferror(index('Internal Staffing Calculator'!B$8:B23500,match(F13345,'Internal Staffing Calculator'!E$8:E23500,0)), "Not In Budget"),"")</f>
        <v/>
      </c>
      <c r="I13345" s="184"/>
      <c r="J13345" s="184"/>
      <c r="K13345" s="184"/>
      <c r="L13345" s="183"/>
    </row>
    <row r="13346">
      <c r="A13346" s="454"/>
      <c r="B13346" s="927"/>
      <c r="C13346" s="580"/>
      <c r="D13346" s="939"/>
      <c r="E13346" s="940"/>
      <c r="F13346" s="941"/>
      <c r="G13346" s="937" t="str">
        <f t="array" ref="G13346">xlookup(F13346,'Internal Staffing Calculator'!E:E,'Internal Staffing Calculator'!C:C,"")</f>
        <v/>
      </c>
      <c r="H13346" s="932" t="str">
        <f t="array" ref="H13346">if(F13346&lt;&gt;"", iferror(index('Internal Staffing Calculator'!B$8:B23500,match(F13346,'Internal Staffing Calculator'!E$8:E23500,0)), "Not In Budget"),"")</f>
        <v/>
      </c>
      <c r="I13346" s="184"/>
      <c r="J13346" s="184"/>
      <c r="K13346" s="184"/>
      <c r="L13346" s="183"/>
    </row>
    <row r="13347">
      <c r="A13347" s="454"/>
      <c r="B13347" s="927"/>
      <c r="C13347" s="580"/>
      <c r="D13347" s="939"/>
      <c r="E13347" s="940"/>
      <c r="F13347" s="941"/>
      <c r="G13347" s="937" t="str">
        <f t="array" ref="G13347">xlookup(F13347,'Internal Staffing Calculator'!E:E,'Internal Staffing Calculator'!C:C,"")</f>
        <v/>
      </c>
      <c r="H13347" s="932" t="str">
        <f t="array" ref="H13347">if(F13347&lt;&gt;"", iferror(index('Internal Staffing Calculator'!B$8:B23500,match(F13347,'Internal Staffing Calculator'!E$8:E23500,0)), "Not In Budget"),"")</f>
        <v/>
      </c>
      <c r="I13347" s="184"/>
      <c r="J13347" s="184"/>
      <c r="K13347" s="184"/>
      <c r="L13347" s="183"/>
    </row>
    <row r="13348">
      <c r="A13348" s="454"/>
      <c r="B13348" s="927"/>
      <c r="C13348" s="580"/>
      <c r="D13348" s="939"/>
      <c r="E13348" s="940"/>
      <c r="F13348" s="941"/>
      <c r="G13348" s="937" t="str">
        <f t="array" ref="G13348">xlookup(F13348,'Internal Staffing Calculator'!E:E,'Internal Staffing Calculator'!C:C,"")</f>
        <v/>
      </c>
      <c r="H13348" s="932" t="str">
        <f t="array" ref="H13348">if(F13348&lt;&gt;"", iferror(index('Internal Staffing Calculator'!B$8:B23500,match(F13348,'Internal Staffing Calculator'!E$8:E23500,0)), "Not In Budget"),"")</f>
        <v/>
      </c>
      <c r="I13348" s="184"/>
      <c r="J13348" s="184"/>
      <c r="K13348" s="184"/>
      <c r="L13348" s="183"/>
    </row>
    <row r="13349">
      <c r="A13349" s="454"/>
      <c r="B13349" s="927"/>
      <c r="C13349" s="580"/>
      <c r="D13349" s="939"/>
      <c r="E13349" s="940"/>
      <c r="F13349" s="941"/>
      <c r="G13349" s="937" t="str">
        <f t="array" ref="G13349">xlookup(F13349,'Internal Staffing Calculator'!E:E,'Internal Staffing Calculator'!C:C,"")</f>
        <v/>
      </c>
      <c r="H13349" s="932" t="str">
        <f t="array" ref="H13349">if(F13349&lt;&gt;"", iferror(index('Internal Staffing Calculator'!B$8:B23500,match(F13349,'Internal Staffing Calculator'!E$8:E23500,0)), "Not In Budget"),"")</f>
        <v/>
      </c>
      <c r="I13349" s="184"/>
      <c r="J13349" s="184"/>
      <c r="K13349" s="184"/>
      <c r="L13349" s="183"/>
    </row>
    <row r="13350">
      <c r="A13350" s="454"/>
      <c r="B13350" s="927"/>
      <c r="C13350" s="580"/>
      <c r="D13350" s="939"/>
      <c r="E13350" s="940"/>
      <c r="F13350" s="941"/>
      <c r="G13350" s="937" t="str">
        <f t="array" ref="G13350">xlookup(F13350,'Internal Staffing Calculator'!E:E,'Internal Staffing Calculator'!C:C,"")</f>
        <v/>
      </c>
      <c r="H13350" s="932" t="str">
        <f t="array" ref="H13350">if(F13350&lt;&gt;"", iferror(index('Internal Staffing Calculator'!B$8:B23500,match(F13350,'Internal Staffing Calculator'!E$8:E23500,0)), "Not In Budget"),"")</f>
        <v/>
      </c>
      <c r="I13350" s="184"/>
      <c r="J13350" s="184"/>
      <c r="K13350" s="184"/>
      <c r="L13350" s="183"/>
    </row>
    <row r="13351">
      <c r="A13351" s="454"/>
      <c r="B13351" s="927"/>
      <c r="C13351" s="580"/>
      <c r="D13351" s="939"/>
      <c r="E13351" s="940"/>
      <c r="F13351" s="941"/>
      <c r="G13351" s="937" t="str">
        <f t="array" ref="G13351">xlookup(F13351,'Internal Staffing Calculator'!E:E,'Internal Staffing Calculator'!C:C,"")</f>
        <v/>
      </c>
      <c r="H13351" s="932" t="str">
        <f t="array" ref="H13351">if(F13351&lt;&gt;"", iferror(index('Internal Staffing Calculator'!B$8:B23500,match(F13351,'Internal Staffing Calculator'!E$8:E23500,0)), "Not In Budget"),"")</f>
        <v/>
      </c>
      <c r="I13351" s="184"/>
      <c r="J13351" s="184"/>
      <c r="K13351" s="184"/>
      <c r="L13351" s="183"/>
    </row>
    <row r="13352">
      <c r="A13352" s="454"/>
      <c r="B13352" s="927"/>
      <c r="C13352" s="580"/>
      <c r="D13352" s="939"/>
      <c r="E13352" s="940"/>
      <c r="F13352" s="941"/>
      <c r="G13352" s="937" t="str">
        <f t="array" ref="G13352">xlookup(F13352,'Internal Staffing Calculator'!E:E,'Internal Staffing Calculator'!C:C,"")</f>
        <v/>
      </c>
      <c r="H13352" s="932" t="str">
        <f t="array" ref="H13352">if(F13352&lt;&gt;"", iferror(index('Internal Staffing Calculator'!B$8:B23500,match(F13352,'Internal Staffing Calculator'!E$8:E23500,0)), "Not In Budget"),"")</f>
        <v/>
      </c>
      <c r="I13352" s="184"/>
      <c r="J13352" s="184"/>
      <c r="K13352" s="184"/>
      <c r="L13352" s="183"/>
    </row>
    <row r="13353">
      <c r="A13353" s="454"/>
      <c r="B13353" s="927"/>
      <c r="C13353" s="580"/>
      <c r="D13353" s="939"/>
      <c r="E13353" s="940"/>
      <c r="F13353" s="941"/>
      <c r="G13353" s="937" t="str">
        <f t="array" ref="G13353">xlookup(F13353,'Internal Staffing Calculator'!E:E,'Internal Staffing Calculator'!C:C,"")</f>
        <v/>
      </c>
      <c r="H13353" s="932" t="str">
        <f t="array" ref="H13353">if(F13353&lt;&gt;"", iferror(index('Internal Staffing Calculator'!B$8:B23500,match(F13353,'Internal Staffing Calculator'!E$8:E23500,0)), "Not In Budget"),"")</f>
        <v/>
      </c>
      <c r="I13353" s="184"/>
      <c r="J13353" s="184"/>
      <c r="K13353" s="184"/>
      <c r="L13353" s="183"/>
    </row>
    <row r="13354">
      <c r="A13354" s="454"/>
      <c r="B13354" s="927"/>
      <c r="C13354" s="580"/>
      <c r="D13354" s="939"/>
      <c r="E13354" s="940"/>
      <c r="F13354" s="941"/>
      <c r="G13354" s="937" t="str">
        <f t="array" ref="G13354">xlookup(F13354,'Internal Staffing Calculator'!E:E,'Internal Staffing Calculator'!C:C,"")</f>
        <v/>
      </c>
      <c r="H13354" s="932" t="str">
        <f t="array" ref="H13354">if(F13354&lt;&gt;"", iferror(index('Internal Staffing Calculator'!B$8:B23500,match(F13354,'Internal Staffing Calculator'!E$8:E23500,0)), "Not In Budget"),"")</f>
        <v/>
      </c>
      <c r="I13354" s="184"/>
      <c r="J13354" s="184"/>
      <c r="K13354" s="184"/>
      <c r="L13354" s="183"/>
    </row>
    <row r="13355">
      <c r="A13355" s="454"/>
      <c r="B13355" s="927"/>
      <c r="C13355" s="580"/>
      <c r="D13355" s="939"/>
      <c r="E13355" s="940"/>
      <c r="F13355" s="941"/>
      <c r="G13355" s="937" t="str">
        <f t="array" ref="G13355">xlookup(F13355,'Internal Staffing Calculator'!E:E,'Internal Staffing Calculator'!C:C,"")</f>
        <v/>
      </c>
      <c r="H13355" s="932" t="str">
        <f t="array" ref="H13355">if(F13355&lt;&gt;"", iferror(index('Internal Staffing Calculator'!B$8:B23500,match(F13355,'Internal Staffing Calculator'!E$8:E23500,0)), "Not In Budget"),"")</f>
        <v/>
      </c>
      <c r="I13355" s="184"/>
      <c r="J13355" s="184"/>
      <c r="K13355" s="184"/>
      <c r="L13355" s="183"/>
    </row>
    <row r="13356">
      <c r="A13356" s="454"/>
      <c r="B13356" s="927"/>
      <c r="C13356" s="580"/>
      <c r="D13356" s="939"/>
      <c r="E13356" s="940"/>
      <c r="F13356" s="941"/>
      <c r="G13356" s="937" t="str">
        <f t="array" ref="G13356">xlookup(F13356,'Internal Staffing Calculator'!E:E,'Internal Staffing Calculator'!C:C,"")</f>
        <v/>
      </c>
      <c r="H13356" s="932" t="str">
        <f t="array" ref="H13356">if(F13356&lt;&gt;"", iferror(index('Internal Staffing Calculator'!B$8:B23500,match(F13356,'Internal Staffing Calculator'!E$8:E23500,0)), "Not In Budget"),"")</f>
        <v/>
      </c>
      <c r="I13356" s="184"/>
      <c r="J13356" s="184"/>
      <c r="K13356" s="184"/>
      <c r="L13356" s="183"/>
    </row>
    <row r="13357">
      <c r="A13357" s="454"/>
      <c r="B13357" s="927"/>
      <c r="C13357" s="580"/>
      <c r="D13357" s="939"/>
      <c r="E13357" s="940"/>
      <c r="F13357" s="941"/>
      <c r="G13357" s="937" t="str">
        <f t="array" ref="G13357">xlookup(F13357,'Internal Staffing Calculator'!E:E,'Internal Staffing Calculator'!C:C,"")</f>
        <v/>
      </c>
      <c r="H13357" s="932" t="str">
        <f t="array" ref="H13357">if(F13357&lt;&gt;"", iferror(index('Internal Staffing Calculator'!B$8:B23500,match(F13357,'Internal Staffing Calculator'!E$8:E23500,0)), "Not In Budget"),"")</f>
        <v/>
      </c>
      <c r="I13357" s="184"/>
      <c r="J13357" s="184"/>
      <c r="K13357" s="184"/>
      <c r="L13357" s="183"/>
    </row>
    <row r="13358">
      <c r="A13358" s="454"/>
      <c r="B13358" s="927"/>
      <c r="C13358" s="580"/>
      <c r="D13358" s="939"/>
      <c r="E13358" s="940"/>
      <c r="F13358" s="941"/>
      <c r="G13358" s="937" t="str">
        <f t="array" ref="G13358">xlookup(F13358,'Internal Staffing Calculator'!E:E,'Internal Staffing Calculator'!C:C,"")</f>
        <v/>
      </c>
      <c r="H13358" s="932" t="str">
        <f t="array" ref="H13358">if(F13358&lt;&gt;"", iferror(index('Internal Staffing Calculator'!B$8:B23500,match(F13358,'Internal Staffing Calculator'!E$8:E23500,0)), "Not In Budget"),"")</f>
        <v/>
      </c>
      <c r="I13358" s="184"/>
      <c r="J13358" s="184"/>
      <c r="K13358" s="184"/>
      <c r="L13358" s="183"/>
    </row>
    <row r="13359">
      <c r="A13359" s="454"/>
      <c r="B13359" s="927"/>
      <c r="C13359" s="580"/>
      <c r="D13359" s="939"/>
      <c r="E13359" s="940"/>
      <c r="F13359" s="941"/>
      <c r="G13359" s="937" t="str">
        <f t="array" ref="G13359">xlookup(F13359,'Internal Staffing Calculator'!E:E,'Internal Staffing Calculator'!C:C,"")</f>
        <v/>
      </c>
      <c r="H13359" s="932" t="str">
        <f t="array" ref="H13359">if(F13359&lt;&gt;"", iferror(index('Internal Staffing Calculator'!B$8:B23500,match(F13359,'Internal Staffing Calculator'!E$8:E23500,0)), "Not In Budget"),"")</f>
        <v/>
      </c>
      <c r="I13359" s="184"/>
      <c r="J13359" s="184"/>
      <c r="K13359" s="184"/>
      <c r="L13359" s="183"/>
    </row>
    <row r="13360">
      <c r="A13360" s="454"/>
      <c r="B13360" s="927"/>
      <c r="C13360" s="580"/>
      <c r="D13360" s="939"/>
      <c r="E13360" s="940"/>
      <c r="F13360" s="941"/>
      <c r="G13360" s="937" t="str">
        <f t="array" ref="G13360">xlookup(F13360,'Internal Staffing Calculator'!E:E,'Internal Staffing Calculator'!C:C,"")</f>
        <v/>
      </c>
      <c r="H13360" s="932" t="str">
        <f t="array" ref="H13360">if(F13360&lt;&gt;"", iferror(index('Internal Staffing Calculator'!B$8:B23500,match(F13360,'Internal Staffing Calculator'!E$8:E23500,0)), "Not In Budget"),"")</f>
        <v/>
      </c>
      <c r="I13360" s="184"/>
      <c r="J13360" s="184"/>
      <c r="K13360" s="184"/>
      <c r="L13360" s="183"/>
    </row>
    <row r="13361">
      <c r="A13361" s="454"/>
      <c r="B13361" s="927"/>
      <c r="C13361" s="580"/>
      <c r="D13361" s="939"/>
      <c r="E13361" s="940"/>
      <c r="F13361" s="941"/>
      <c r="G13361" s="937" t="str">
        <f t="array" ref="G13361">xlookup(F13361,'Internal Staffing Calculator'!E:E,'Internal Staffing Calculator'!C:C,"")</f>
        <v/>
      </c>
      <c r="H13361" s="932" t="str">
        <f t="array" ref="H13361">if(F13361&lt;&gt;"", iferror(index('Internal Staffing Calculator'!B$8:B23500,match(F13361,'Internal Staffing Calculator'!E$8:E23500,0)), "Not In Budget"),"")</f>
        <v/>
      </c>
      <c r="I13361" s="184"/>
      <c r="J13361" s="184"/>
      <c r="K13361" s="184"/>
      <c r="L13361" s="183"/>
    </row>
    <row r="13362">
      <c r="A13362" s="454"/>
      <c r="B13362" s="927"/>
      <c r="C13362" s="580"/>
      <c r="D13362" s="939"/>
      <c r="E13362" s="940"/>
      <c r="F13362" s="941"/>
      <c r="G13362" s="937" t="str">
        <f t="array" ref="G13362">xlookup(F13362,'Internal Staffing Calculator'!E:E,'Internal Staffing Calculator'!C:C,"")</f>
        <v/>
      </c>
      <c r="H13362" s="932" t="str">
        <f t="array" ref="H13362">if(F13362&lt;&gt;"", iferror(index('Internal Staffing Calculator'!B$8:B23500,match(F13362,'Internal Staffing Calculator'!E$8:E23500,0)), "Not In Budget"),"")</f>
        <v/>
      </c>
      <c r="I13362" s="184"/>
      <c r="J13362" s="184"/>
      <c r="K13362" s="184"/>
      <c r="L13362" s="183"/>
    </row>
    <row r="13363">
      <c r="A13363" s="454"/>
      <c r="B13363" s="927"/>
      <c r="C13363" s="580"/>
      <c r="D13363" s="939"/>
      <c r="E13363" s="940"/>
      <c r="F13363" s="941"/>
      <c r="G13363" s="937" t="str">
        <f t="array" ref="G13363">xlookup(F13363,'Internal Staffing Calculator'!E:E,'Internal Staffing Calculator'!C:C,"")</f>
        <v/>
      </c>
      <c r="H13363" s="932" t="str">
        <f t="array" ref="H13363">if(F13363&lt;&gt;"", iferror(index('Internal Staffing Calculator'!B$8:B23500,match(F13363,'Internal Staffing Calculator'!E$8:E23500,0)), "Not In Budget"),"")</f>
        <v/>
      </c>
      <c r="I13363" s="184"/>
      <c r="J13363" s="184"/>
      <c r="K13363" s="184"/>
      <c r="L13363" s="183"/>
    </row>
    <row r="13364">
      <c r="A13364" s="454"/>
      <c r="B13364" s="927"/>
      <c r="C13364" s="580"/>
      <c r="D13364" s="939"/>
      <c r="E13364" s="940"/>
      <c r="F13364" s="941"/>
      <c r="G13364" s="937" t="str">
        <f t="array" ref="G13364">xlookup(F13364,'Internal Staffing Calculator'!E:E,'Internal Staffing Calculator'!C:C,"")</f>
        <v/>
      </c>
      <c r="H13364" s="932" t="str">
        <f t="array" ref="H13364">if(F13364&lt;&gt;"", iferror(index('Internal Staffing Calculator'!B$8:B23500,match(F13364,'Internal Staffing Calculator'!E$8:E23500,0)), "Not In Budget"),"")</f>
        <v/>
      </c>
      <c r="I13364" s="184"/>
      <c r="J13364" s="184"/>
      <c r="K13364" s="184"/>
      <c r="L13364" s="183"/>
    </row>
    <row r="13365">
      <c r="A13365" s="454"/>
      <c r="B13365" s="927"/>
      <c r="C13365" s="580"/>
      <c r="D13365" s="939"/>
      <c r="E13365" s="940"/>
      <c r="F13365" s="941"/>
      <c r="G13365" s="937" t="str">
        <f t="array" ref="G13365">xlookup(F13365,'Internal Staffing Calculator'!E:E,'Internal Staffing Calculator'!C:C,"")</f>
        <v/>
      </c>
      <c r="H13365" s="932" t="str">
        <f t="array" ref="H13365">if(F13365&lt;&gt;"", iferror(index('Internal Staffing Calculator'!B$8:B23500,match(F13365,'Internal Staffing Calculator'!E$8:E23500,0)), "Not In Budget"),"")</f>
        <v/>
      </c>
      <c r="I13365" s="184"/>
      <c r="J13365" s="184"/>
      <c r="K13365" s="184"/>
      <c r="L13365" s="183"/>
    </row>
    <row r="13366">
      <c r="A13366" s="454"/>
      <c r="B13366" s="927"/>
      <c r="C13366" s="580"/>
      <c r="D13366" s="939"/>
      <c r="E13366" s="940"/>
      <c r="F13366" s="941"/>
      <c r="G13366" s="937" t="str">
        <f t="array" ref="G13366">xlookup(F13366,'Internal Staffing Calculator'!E:E,'Internal Staffing Calculator'!C:C,"")</f>
        <v/>
      </c>
      <c r="H13366" s="932" t="str">
        <f t="array" ref="H13366">if(F13366&lt;&gt;"", iferror(index('Internal Staffing Calculator'!B$8:B23500,match(F13366,'Internal Staffing Calculator'!E$8:E23500,0)), "Not In Budget"),"")</f>
        <v/>
      </c>
      <c r="I13366" s="184"/>
      <c r="J13366" s="184"/>
      <c r="K13366" s="184"/>
      <c r="L13366" s="183"/>
    </row>
    <row r="13367">
      <c r="A13367" s="454"/>
      <c r="B13367" s="927"/>
      <c r="C13367" s="580"/>
      <c r="D13367" s="939"/>
      <c r="E13367" s="940"/>
      <c r="F13367" s="941"/>
      <c r="G13367" s="937" t="str">
        <f t="array" ref="G13367">xlookup(F13367,'Internal Staffing Calculator'!E:E,'Internal Staffing Calculator'!C:C,"")</f>
        <v/>
      </c>
      <c r="H13367" s="932" t="str">
        <f t="array" ref="H13367">if(F13367&lt;&gt;"", iferror(index('Internal Staffing Calculator'!B$8:B23500,match(F13367,'Internal Staffing Calculator'!E$8:E23500,0)), "Not In Budget"),"")</f>
        <v/>
      </c>
      <c r="I13367" s="184"/>
      <c r="J13367" s="184"/>
      <c r="K13367" s="184"/>
      <c r="L13367" s="183"/>
    </row>
    <row r="13368">
      <c r="A13368" s="454"/>
      <c r="B13368" s="927"/>
      <c r="C13368" s="580"/>
      <c r="D13368" s="939"/>
      <c r="E13368" s="940"/>
      <c r="F13368" s="941"/>
      <c r="G13368" s="937" t="str">
        <f t="array" ref="G13368">xlookup(F13368,'Internal Staffing Calculator'!E:E,'Internal Staffing Calculator'!C:C,"")</f>
        <v/>
      </c>
      <c r="H13368" s="932" t="str">
        <f t="array" ref="H13368">if(F13368&lt;&gt;"", iferror(index('Internal Staffing Calculator'!B$8:B23500,match(F13368,'Internal Staffing Calculator'!E$8:E23500,0)), "Not In Budget"),"")</f>
        <v/>
      </c>
      <c r="I13368" s="184"/>
      <c r="J13368" s="184"/>
      <c r="K13368" s="184"/>
      <c r="L13368" s="183"/>
    </row>
    <row r="13369">
      <c r="A13369" s="454"/>
      <c r="B13369" s="927"/>
      <c r="C13369" s="580"/>
      <c r="D13369" s="939"/>
      <c r="E13369" s="940"/>
      <c r="F13369" s="941"/>
      <c r="G13369" s="937" t="str">
        <f t="array" ref="G13369">xlookup(F13369,'Internal Staffing Calculator'!E:E,'Internal Staffing Calculator'!C:C,"")</f>
        <v/>
      </c>
      <c r="H13369" s="932" t="str">
        <f t="array" ref="H13369">if(F13369&lt;&gt;"", iferror(index('Internal Staffing Calculator'!B$8:B23500,match(F13369,'Internal Staffing Calculator'!E$8:E23500,0)), "Not In Budget"),"")</f>
        <v/>
      </c>
      <c r="I13369" s="184"/>
      <c r="J13369" s="184"/>
      <c r="K13369" s="184"/>
      <c r="L13369" s="183"/>
    </row>
    <row r="13370">
      <c r="A13370" s="454"/>
      <c r="B13370" s="927"/>
      <c r="C13370" s="580"/>
      <c r="D13370" s="939"/>
      <c r="E13370" s="940"/>
      <c r="F13370" s="941"/>
      <c r="G13370" s="937" t="str">
        <f t="array" ref="G13370">xlookup(F13370,'Internal Staffing Calculator'!E:E,'Internal Staffing Calculator'!C:C,"")</f>
        <v/>
      </c>
      <c r="H13370" s="932" t="str">
        <f t="array" ref="H13370">if(F13370&lt;&gt;"", iferror(index('Internal Staffing Calculator'!B$8:B23500,match(F13370,'Internal Staffing Calculator'!E$8:E23500,0)), "Not In Budget"),"")</f>
        <v/>
      </c>
      <c r="I13370" s="184"/>
      <c r="J13370" s="184"/>
      <c r="K13370" s="184"/>
      <c r="L13370" s="183"/>
    </row>
    <row r="13371">
      <c r="A13371" s="454"/>
      <c r="B13371" s="927"/>
      <c r="C13371" s="580"/>
      <c r="D13371" s="939"/>
      <c r="E13371" s="940"/>
      <c r="F13371" s="941"/>
      <c r="G13371" s="937" t="str">
        <f t="array" ref="G13371">xlookup(F13371,'Internal Staffing Calculator'!E:E,'Internal Staffing Calculator'!C:C,"")</f>
        <v/>
      </c>
      <c r="H13371" s="932" t="str">
        <f t="array" ref="H13371">if(F13371&lt;&gt;"", iferror(index('Internal Staffing Calculator'!B$8:B23500,match(F13371,'Internal Staffing Calculator'!E$8:E23500,0)), "Not In Budget"),"")</f>
        <v/>
      </c>
      <c r="I13371" s="184"/>
      <c r="J13371" s="184"/>
      <c r="K13371" s="184"/>
      <c r="L13371" s="183"/>
    </row>
    <row r="13372">
      <c r="A13372" s="454"/>
      <c r="B13372" s="927"/>
      <c r="C13372" s="580"/>
      <c r="D13372" s="939"/>
      <c r="E13372" s="940"/>
      <c r="F13372" s="941"/>
      <c r="G13372" s="937" t="str">
        <f t="array" ref="G13372">xlookup(F13372,'Internal Staffing Calculator'!E:E,'Internal Staffing Calculator'!C:C,"")</f>
        <v/>
      </c>
      <c r="H13372" s="932" t="str">
        <f t="array" ref="H13372">if(F13372&lt;&gt;"", iferror(index('Internal Staffing Calculator'!B$8:B23500,match(F13372,'Internal Staffing Calculator'!E$8:E23500,0)), "Not In Budget"),"")</f>
        <v/>
      </c>
      <c r="I13372" s="184"/>
      <c r="J13372" s="184"/>
      <c r="K13372" s="184"/>
      <c r="L13372" s="183"/>
    </row>
    <row r="13373">
      <c r="A13373" s="454"/>
      <c r="B13373" s="927"/>
      <c r="C13373" s="580"/>
      <c r="D13373" s="939"/>
      <c r="E13373" s="940"/>
      <c r="F13373" s="941"/>
      <c r="G13373" s="937" t="str">
        <f t="array" ref="G13373">xlookup(F13373,'Internal Staffing Calculator'!E:E,'Internal Staffing Calculator'!C:C,"")</f>
        <v/>
      </c>
      <c r="H13373" s="932" t="str">
        <f t="array" ref="H13373">if(F13373&lt;&gt;"", iferror(index('Internal Staffing Calculator'!B$8:B23500,match(F13373,'Internal Staffing Calculator'!E$8:E23500,0)), "Not In Budget"),"")</f>
        <v/>
      </c>
      <c r="I13373" s="184"/>
      <c r="J13373" s="184"/>
      <c r="K13373" s="184"/>
      <c r="L13373" s="183"/>
    </row>
    <row r="13374">
      <c r="A13374" s="454"/>
      <c r="B13374" s="927"/>
      <c r="C13374" s="580"/>
      <c r="D13374" s="939"/>
      <c r="E13374" s="940"/>
      <c r="F13374" s="941"/>
      <c r="G13374" s="937" t="str">
        <f t="array" ref="G13374">xlookup(F13374,'Internal Staffing Calculator'!E:E,'Internal Staffing Calculator'!C:C,"")</f>
        <v/>
      </c>
      <c r="H13374" s="932" t="str">
        <f t="array" ref="H13374">if(F13374&lt;&gt;"", iferror(index('Internal Staffing Calculator'!B$8:B23500,match(F13374,'Internal Staffing Calculator'!E$8:E23500,0)), "Not In Budget"),"")</f>
        <v/>
      </c>
      <c r="I13374" s="184"/>
      <c r="J13374" s="184"/>
      <c r="K13374" s="184"/>
      <c r="L13374" s="183"/>
    </row>
    <row r="13375">
      <c r="A13375" s="454"/>
      <c r="B13375" s="927"/>
      <c r="C13375" s="580"/>
      <c r="D13375" s="939"/>
      <c r="E13375" s="940"/>
      <c r="F13375" s="941"/>
      <c r="G13375" s="937" t="str">
        <f t="array" ref="G13375">xlookup(F13375,'Internal Staffing Calculator'!E:E,'Internal Staffing Calculator'!C:C,"")</f>
        <v/>
      </c>
      <c r="H13375" s="932" t="str">
        <f t="array" ref="H13375">if(F13375&lt;&gt;"", iferror(index('Internal Staffing Calculator'!B$8:B23500,match(F13375,'Internal Staffing Calculator'!E$8:E23500,0)), "Not In Budget"),"")</f>
        <v/>
      </c>
      <c r="I13375" s="184"/>
      <c r="J13375" s="184"/>
      <c r="K13375" s="184"/>
      <c r="L13375" s="183"/>
    </row>
    <row r="13376">
      <c r="A13376" s="454"/>
      <c r="B13376" s="927"/>
      <c r="C13376" s="580"/>
      <c r="D13376" s="939"/>
      <c r="E13376" s="940"/>
      <c r="F13376" s="941"/>
      <c r="G13376" s="937" t="str">
        <f t="array" ref="G13376">xlookup(F13376,'Internal Staffing Calculator'!E:E,'Internal Staffing Calculator'!C:C,"")</f>
        <v/>
      </c>
      <c r="H13376" s="932" t="str">
        <f t="array" ref="H13376">if(F13376&lt;&gt;"", iferror(index('Internal Staffing Calculator'!B$8:B23500,match(F13376,'Internal Staffing Calculator'!E$8:E23500,0)), "Not In Budget"),"")</f>
        <v/>
      </c>
      <c r="I13376" s="184"/>
      <c r="J13376" s="184"/>
      <c r="K13376" s="184"/>
      <c r="L13376" s="183"/>
    </row>
    <row r="13377">
      <c r="A13377" s="454"/>
      <c r="B13377" s="927"/>
      <c r="C13377" s="580"/>
      <c r="D13377" s="939"/>
      <c r="E13377" s="940"/>
      <c r="F13377" s="941"/>
      <c r="G13377" s="937" t="str">
        <f t="array" ref="G13377">xlookup(F13377,'Internal Staffing Calculator'!E:E,'Internal Staffing Calculator'!C:C,"")</f>
        <v/>
      </c>
      <c r="H13377" s="932" t="str">
        <f t="array" ref="H13377">if(F13377&lt;&gt;"", iferror(index('Internal Staffing Calculator'!B$8:B23500,match(F13377,'Internal Staffing Calculator'!E$8:E23500,0)), "Not In Budget"),"")</f>
        <v/>
      </c>
      <c r="I13377" s="184"/>
      <c r="J13377" s="184"/>
      <c r="K13377" s="184"/>
      <c r="L13377" s="183"/>
    </row>
    <row r="13378">
      <c r="A13378" s="454"/>
      <c r="B13378" s="927"/>
      <c r="C13378" s="580"/>
      <c r="D13378" s="939"/>
      <c r="E13378" s="940"/>
      <c r="F13378" s="941"/>
      <c r="G13378" s="937" t="str">
        <f t="array" ref="G13378">xlookup(F13378,'Internal Staffing Calculator'!E:E,'Internal Staffing Calculator'!C:C,"")</f>
        <v/>
      </c>
      <c r="H13378" s="932" t="str">
        <f t="array" ref="H13378">if(F13378&lt;&gt;"", iferror(index('Internal Staffing Calculator'!B$8:B23500,match(F13378,'Internal Staffing Calculator'!E$8:E23500,0)), "Not In Budget"),"")</f>
        <v/>
      </c>
      <c r="I13378" s="184"/>
      <c r="J13378" s="184"/>
      <c r="K13378" s="184"/>
      <c r="L13378" s="183"/>
    </row>
    <row r="13379">
      <c r="A13379" s="454"/>
      <c r="B13379" s="927"/>
      <c r="C13379" s="580"/>
      <c r="D13379" s="939"/>
      <c r="E13379" s="940"/>
      <c r="F13379" s="941"/>
      <c r="G13379" s="937" t="str">
        <f t="array" ref="G13379">xlookup(F13379,'Internal Staffing Calculator'!E:E,'Internal Staffing Calculator'!C:C,"")</f>
        <v/>
      </c>
      <c r="H13379" s="932" t="str">
        <f t="array" ref="H13379">if(F13379&lt;&gt;"", iferror(index('Internal Staffing Calculator'!B$8:B23500,match(F13379,'Internal Staffing Calculator'!E$8:E23500,0)), "Not In Budget"),"")</f>
        <v/>
      </c>
      <c r="I13379" s="184"/>
      <c r="J13379" s="184"/>
      <c r="K13379" s="184"/>
      <c r="L13379" s="183"/>
    </row>
    <row r="13380">
      <c r="A13380" s="454"/>
      <c r="B13380" s="927"/>
      <c r="C13380" s="580"/>
      <c r="D13380" s="939"/>
      <c r="E13380" s="940"/>
      <c r="F13380" s="941"/>
      <c r="G13380" s="937" t="str">
        <f t="array" ref="G13380">xlookup(F13380,'Internal Staffing Calculator'!E:E,'Internal Staffing Calculator'!C:C,"")</f>
        <v/>
      </c>
      <c r="H13380" s="932" t="str">
        <f t="array" ref="H13380">if(F13380&lt;&gt;"", iferror(index('Internal Staffing Calculator'!B$8:B23500,match(F13380,'Internal Staffing Calculator'!E$8:E23500,0)), "Not In Budget"),"")</f>
        <v/>
      </c>
      <c r="I13380" s="184"/>
      <c r="J13380" s="184"/>
      <c r="K13380" s="184"/>
      <c r="L13380" s="183"/>
    </row>
    <row r="13381">
      <c r="A13381" s="454"/>
      <c r="B13381" s="927"/>
      <c r="C13381" s="580"/>
      <c r="D13381" s="939"/>
      <c r="E13381" s="940"/>
      <c r="F13381" s="941"/>
      <c r="G13381" s="937" t="str">
        <f t="array" ref="G13381">xlookup(F13381,'Internal Staffing Calculator'!E:E,'Internal Staffing Calculator'!C:C,"")</f>
        <v/>
      </c>
      <c r="H13381" s="932" t="str">
        <f t="array" ref="H13381">if(F13381&lt;&gt;"", iferror(index('Internal Staffing Calculator'!B$8:B23500,match(F13381,'Internal Staffing Calculator'!E$8:E23500,0)), "Not In Budget"),"")</f>
        <v/>
      </c>
      <c r="I13381" s="184"/>
      <c r="J13381" s="184"/>
      <c r="K13381" s="184"/>
      <c r="L13381" s="183"/>
    </row>
    <row r="13382">
      <c r="A13382" s="454"/>
      <c r="B13382" s="927"/>
      <c r="C13382" s="580"/>
      <c r="D13382" s="939"/>
      <c r="E13382" s="940"/>
      <c r="F13382" s="941"/>
      <c r="G13382" s="937" t="str">
        <f t="array" ref="G13382">xlookup(F13382,'Internal Staffing Calculator'!E:E,'Internal Staffing Calculator'!C:C,"")</f>
        <v/>
      </c>
      <c r="H13382" s="932" t="str">
        <f t="array" ref="H13382">if(F13382&lt;&gt;"", iferror(index('Internal Staffing Calculator'!B$8:B23500,match(F13382,'Internal Staffing Calculator'!E$8:E23500,0)), "Not In Budget"),"")</f>
        <v/>
      </c>
      <c r="I13382" s="184"/>
      <c r="J13382" s="184"/>
      <c r="K13382" s="184"/>
      <c r="L13382" s="183"/>
    </row>
    <row r="13383">
      <c r="A13383" s="454"/>
      <c r="B13383" s="927"/>
      <c r="C13383" s="580"/>
      <c r="D13383" s="939"/>
      <c r="E13383" s="940"/>
      <c r="F13383" s="941"/>
      <c r="G13383" s="937" t="str">
        <f t="array" ref="G13383">xlookup(F13383,'Internal Staffing Calculator'!E:E,'Internal Staffing Calculator'!C:C,"")</f>
        <v/>
      </c>
      <c r="H13383" s="932" t="str">
        <f t="array" ref="H13383">if(F13383&lt;&gt;"", iferror(index('Internal Staffing Calculator'!B$8:B23500,match(F13383,'Internal Staffing Calculator'!E$8:E23500,0)), "Not In Budget"),"")</f>
        <v/>
      </c>
      <c r="I13383" s="184"/>
      <c r="J13383" s="184"/>
      <c r="K13383" s="184"/>
      <c r="L13383" s="183"/>
    </row>
    <row r="13384">
      <c r="A13384" s="454"/>
      <c r="B13384" s="927"/>
      <c r="C13384" s="580"/>
      <c r="D13384" s="939"/>
      <c r="E13384" s="940"/>
      <c r="F13384" s="941"/>
      <c r="G13384" s="937" t="str">
        <f t="array" ref="G13384">xlookup(F13384,'Internal Staffing Calculator'!E:E,'Internal Staffing Calculator'!C:C,"")</f>
        <v/>
      </c>
      <c r="H13384" s="932" t="str">
        <f t="array" ref="H13384">if(F13384&lt;&gt;"", iferror(index('Internal Staffing Calculator'!B$8:B23500,match(F13384,'Internal Staffing Calculator'!E$8:E23500,0)), "Not In Budget"),"")</f>
        <v/>
      </c>
      <c r="I13384" s="184"/>
      <c r="J13384" s="184"/>
      <c r="K13384" s="184"/>
      <c r="L13384" s="183"/>
    </row>
    <row r="13385">
      <c r="A13385" s="454"/>
      <c r="B13385" s="927"/>
      <c r="C13385" s="580"/>
      <c r="D13385" s="939"/>
      <c r="E13385" s="940"/>
      <c r="F13385" s="941"/>
      <c r="G13385" s="937" t="str">
        <f t="array" ref="G13385">xlookup(F13385,'Internal Staffing Calculator'!E:E,'Internal Staffing Calculator'!C:C,"")</f>
        <v/>
      </c>
      <c r="H13385" s="932" t="str">
        <f t="array" ref="H13385">if(F13385&lt;&gt;"", iferror(index('Internal Staffing Calculator'!B$8:B23500,match(F13385,'Internal Staffing Calculator'!E$8:E23500,0)), "Not In Budget"),"")</f>
        <v/>
      </c>
      <c r="I13385" s="184"/>
      <c r="J13385" s="184"/>
      <c r="K13385" s="184"/>
      <c r="L13385" s="183"/>
    </row>
    <row r="13386">
      <c r="A13386" s="454"/>
      <c r="B13386" s="927"/>
      <c r="C13386" s="580"/>
      <c r="D13386" s="939"/>
      <c r="E13386" s="940"/>
      <c r="F13386" s="941"/>
      <c r="G13386" s="937" t="str">
        <f t="array" ref="G13386">xlookup(F13386,'Internal Staffing Calculator'!E:E,'Internal Staffing Calculator'!C:C,"")</f>
        <v/>
      </c>
      <c r="H13386" s="932" t="str">
        <f t="array" ref="H13386">if(F13386&lt;&gt;"", iferror(index('Internal Staffing Calculator'!B$8:B23500,match(F13386,'Internal Staffing Calculator'!E$8:E23500,0)), "Not In Budget"),"")</f>
        <v/>
      </c>
      <c r="I13386" s="184"/>
      <c r="J13386" s="184"/>
      <c r="K13386" s="184"/>
      <c r="L13386" s="183"/>
    </row>
    <row r="13387">
      <c r="A13387" s="454"/>
      <c r="B13387" s="927"/>
      <c r="C13387" s="580"/>
      <c r="D13387" s="939"/>
      <c r="E13387" s="940"/>
      <c r="F13387" s="941"/>
      <c r="G13387" s="937" t="str">
        <f t="array" ref="G13387">xlookup(F13387,'Internal Staffing Calculator'!E:E,'Internal Staffing Calculator'!C:C,"")</f>
        <v/>
      </c>
      <c r="H13387" s="932" t="str">
        <f t="array" ref="H13387">if(F13387&lt;&gt;"", iferror(index('Internal Staffing Calculator'!B$8:B23500,match(F13387,'Internal Staffing Calculator'!E$8:E23500,0)), "Not In Budget"),"")</f>
        <v/>
      </c>
      <c r="I13387" s="184"/>
      <c r="J13387" s="184"/>
      <c r="K13387" s="184"/>
      <c r="L13387" s="183"/>
    </row>
    <row r="13388">
      <c r="A13388" s="454"/>
      <c r="B13388" s="927"/>
      <c r="C13388" s="580"/>
      <c r="D13388" s="939"/>
      <c r="E13388" s="940"/>
      <c r="F13388" s="941"/>
      <c r="G13388" s="937" t="str">
        <f t="array" ref="G13388">xlookup(F13388,'Internal Staffing Calculator'!E:E,'Internal Staffing Calculator'!C:C,"")</f>
        <v/>
      </c>
      <c r="H13388" s="932" t="str">
        <f t="array" ref="H13388">if(F13388&lt;&gt;"", iferror(index('Internal Staffing Calculator'!B$8:B23500,match(F13388,'Internal Staffing Calculator'!E$8:E23500,0)), "Not In Budget"),"")</f>
        <v/>
      </c>
      <c r="I13388" s="184"/>
      <c r="J13388" s="184"/>
      <c r="K13388" s="184"/>
      <c r="L13388" s="183"/>
    </row>
    <row r="13389">
      <c r="A13389" s="454"/>
      <c r="B13389" s="927"/>
      <c r="C13389" s="580"/>
      <c r="D13389" s="939"/>
      <c r="E13389" s="940"/>
      <c r="F13389" s="941"/>
      <c r="G13389" s="937" t="str">
        <f t="array" ref="G13389">xlookup(F13389,'Internal Staffing Calculator'!E:E,'Internal Staffing Calculator'!C:C,"")</f>
        <v/>
      </c>
      <c r="H13389" s="932" t="str">
        <f t="array" ref="H13389">if(F13389&lt;&gt;"", iferror(index('Internal Staffing Calculator'!B$8:B23500,match(F13389,'Internal Staffing Calculator'!E$8:E23500,0)), "Not In Budget"),"")</f>
        <v/>
      </c>
      <c r="I13389" s="184"/>
      <c r="J13389" s="184"/>
      <c r="K13389" s="184"/>
      <c r="L13389" s="183"/>
    </row>
    <row r="13390">
      <c r="A13390" s="454"/>
      <c r="B13390" s="927"/>
      <c r="C13390" s="580"/>
      <c r="D13390" s="939"/>
      <c r="E13390" s="940"/>
      <c r="F13390" s="941"/>
      <c r="G13390" s="937" t="str">
        <f t="array" ref="G13390">xlookup(F13390,'Internal Staffing Calculator'!E:E,'Internal Staffing Calculator'!C:C,"")</f>
        <v/>
      </c>
      <c r="H13390" s="932" t="str">
        <f t="array" ref="H13390">if(F13390&lt;&gt;"", iferror(index('Internal Staffing Calculator'!B$8:B23500,match(F13390,'Internal Staffing Calculator'!E$8:E23500,0)), "Not In Budget"),"")</f>
        <v/>
      </c>
      <c r="I13390" s="184"/>
      <c r="J13390" s="184"/>
      <c r="K13390" s="184"/>
      <c r="L13390" s="183"/>
    </row>
    <row r="13391">
      <c r="A13391" s="454"/>
      <c r="B13391" s="927"/>
      <c r="C13391" s="580"/>
      <c r="D13391" s="939"/>
      <c r="E13391" s="940"/>
      <c r="F13391" s="941"/>
      <c r="G13391" s="937" t="str">
        <f t="array" ref="G13391">xlookup(F13391,'Internal Staffing Calculator'!E:E,'Internal Staffing Calculator'!C:C,"")</f>
        <v/>
      </c>
      <c r="H13391" s="932" t="str">
        <f t="array" ref="H13391">if(F13391&lt;&gt;"", iferror(index('Internal Staffing Calculator'!B$8:B23500,match(F13391,'Internal Staffing Calculator'!E$8:E23500,0)), "Not In Budget"),"")</f>
        <v/>
      </c>
      <c r="I13391" s="184"/>
      <c r="J13391" s="184"/>
      <c r="K13391" s="184"/>
      <c r="L13391" s="183"/>
    </row>
    <row r="13392">
      <c r="A13392" s="454"/>
      <c r="B13392" s="927"/>
      <c r="C13392" s="580"/>
      <c r="D13392" s="939"/>
      <c r="E13392" s="940"/>
      <c r="F13392" s="941"/>
      <c r="G13392" s="937" t="str">
        <f t="array" ref="G13392">xlookup(F13392,'Internal Staffing Calculator'!E:E,'Internal Staffing Calculator'!C:C,"")</f>
        <v/>
      </c>
      <c r="H13392" s="932" t="str">
        <f t="array" ref="H13392">if(F13392&lt;&gt;"", iferror(index('Internal Staffing Calculator'!B$8:B23500,match(F13392,'Internal Staffing Calculator'!E$8:E23500,0)), "Not In Budget"),"")</f>
        <v/>
      </c>
      <c r="I13392" s="184"/>
      <c r="J13392" s="184"/>
      <c r="K13392" s="184"/>
      <c r="L13392" s="183"/>
    </row>
    <row r="13393">
      <c r="A13393" s="454"/>
      <c r="B13393" s="927"/>
      <c r="C13393" s="580"/>
      <c r="D13393" s="939"/>
      <c r="E13393" s="940"/>
      <c r="F13393" s="941"/>
      <c r="G13393" s="937" t="str">
        <f t="array" ref="G13393">xlookup(F13393,'Internal Staffing Calculator'!E:E,'Internal Staffing Calculator'!C:C,"")</f>
        <v/>
      </c>
      <c r="H13393" s="932" t="str">
        <f t="array" ref="H13393">if(F13393&lt;&gt;"", iferror(index('Internal Staffing Calculator'!B$8:B23500,match(F13393,'Internal Staffing Calculator'!E$8:E23500,0)), "Not In Budget"),"")</f>
        <v/>
      </c>
      <c r="I13393" s="184"/>
      <c r="J13393" s="184"/>
      <c r="K13393" s="184"/>
      <c r="L13393" s="183"/>
    </row>
    <row r="13394">
      <c r="A13394" s="454"/>
      <c r="B13394" s="927"/>
      <c r="C13394" s="580"/>
      <c r="D13394" s="939"/>
      <c r="E13394" s="940"/>
      <c r="F13394" s="941"/>
      <c r="G13394" s="937" t="str">
        <f t="array" ref="G13394">xlookup(F13394,'Internal Staffing Calculator'!E:E,'Internal Staffing Calculator'!C:C,"")</f>
        <v/>
      </c>
      <c r="H13394" s="932" t="str">
        <f t="array" ref="H13394">if(F13394&lt;&gt;"", iferror(index('Internal Staffing Calculator'!B$8:B23500,match(F13394,'Internal Staffing Calculator'!E$8:E23500,0)), "Not In Budget"),"")</f>
        <v/>
      </c>
      <c r="I13394" s="184"/>
      <c r="J13394" s="184"/>
      <c r="K13394" s="184"/>
      <c r="L13394" s="183"/>
    </row>
    <row r="13395">
      <c r="A13395" s="454"/>
      <c r="B13395" s="927"/>
      <c r="C13395" s="580"/>
      <c r="D13395" s="939"/>
      <c r="E13395" s="940"/>
      <c r="F13395" s="941"/>
      <c r="G13395" s="937" t="str">
        <f t="array" ref="G13395">xlookup(F13395,'Internal Staffing Calculator'!E:E,'Internal Staffing Calculator'!C:C,"")</f>
        <v/>
      </c>
      <c r="H13395" s="932" t="str">
        <f t="array" ref="H13395">if(F13395&lt;&gt;"", iferror(index('Internal Staffing Calculator'!B$8:B23500,match(F13395,'Internal Staffing Calculator'!E$8:E23500,0)), "Not In Budget"),"")</f>
        <v/>
      </c>
      <c r="I13395" s="184"/>
      <c r="J13395" s="184"/>
      <c r="K13395" s="184"/>
      <c r="L13395" s="183"/>
    </row>
    <row r="13396">
      <c r="A13396" s="454"/>
      <c r="B13396" s="927"/>
      <c r="C13396" s="580"/>
      <c r="D13396" s="939"/>
      <c r="E13396" s="940"/>
      <c r="F13396" s="941"/>
      <c r="G13396" s="937" t="str">
        <f t="array" ref="G13396">xlookup(F13396,'Internal Staffing Calculator'!E:E,'Internal Staffing Calculator'!C:C,"")</f>
        <v/>
      </c>
      <c r="H13396" s="932" t="str">
        <f t="array" ref="H13396">if(F13396&lt;&gt;"", iferror(index('Internal Staffing Calculator'!B$8:B23500,match(F13396,'Internal Staffing Calculator'!E$8:E23500,0)), "Not In Budget"),"")</f>
        <v/>
      </c>
      <c r="I13396" s="184"/>
      <c r="J13396" s="184"/>
      <c r="K13396" s="184"/>
      <c r="L13396" s="183"/>
    </row>
    <row r="13397">
      <c r="A13397" s="454"/>
      <c r="B13397" s="927"/>
      <c r="C13397" s="580"/>
      <c r="D13397" s="939"/>
      <c r="E13397" s="940"/>
      <c r="F13397" s="941"/>
      <c r="G13397" s="937" t="str">
        <f t="array" ref="G13397">xlookup(F13397,'Internal Staffing Calculator'!E:E,'Internal Staffing Calculator'!C:C,"")</f>
        <v/>
      </c>
      <c r="H13397" s="932" t="str">
        <f t="array" ref="H13397">if(F13397&lt;&gt;"", iferror(index('Internal Staffing Calculator'!B$8:B23500,match(F13397,'Internal Staffing Calculator'!E$8:E23500,0)), "Not In Budget"),"")</f>
        <v/>
      </c>
      <c r="I13397" s="184"/>
      <c r="J13397" s="184"/>
      <c r="K13397" s="184"/>
      <c r="L13397" s="183"/>
    </row>
    <row r="13398">
      <c r="A13398" s="454"/>
      <c r="B13398" s="927"/>
      <c r="C13398" s="580"/>
      <c r="D13398" s="939"/>
      <c r="E13398" s="940"/>
      <c r="F13398" s="941"/>
      <c r="G13398" s="937" t="str">
        <f t="array" ref="G13398">xlookup(F13398,'Internal Staffing Calculator'!E:E,'Internal Staffing Calculator'!C:C,"")</f>
        <v/>
      </c>
      <c r="H13398" s="932" t="str">
        <f t="array" ref="H13398">if(F13398&lt;&gt;"", iferror(index('Internal Staffing Calculator'!B$8:B23500,match(F13398,'Internal Staffing Calculator'!E$8:E23500,0)), "Not In Budget"),"")</f>
        <v/>
      </c>
      <c r="I13398" s="184"/>
      <c r="J13398" s="184"/>
      <c r="K13398" s="184"/>
      <c r="L13398" s="183"/>
    </row>
    <row r="13399">
      <c r="A13399" s="454"/>
      <c r="B13399" s="927"/>
      <c r="C13399" s="580"/>
      <c r="D13399" s="939"/>
      <c r="E13399" s="940"/>
      <c r="F13399" s="941"/>
      <c r="G13399" s="937" t="str">
        <f t="array" ref="G13399">xlookup(F13399,'Internal Staffing Calculator'!E:E,'Internal Staffing Calculator'!C:C,"")</f>
        <v/>
      </c>
      <c r="H13399" s="932" t="str">
        <f t="array" ref="H13399">if(F13399&lt;&gt;"", iferror(index('Internal Staffing Calculator'!B$8:B23500,match(F13399,'Internal Staffing Calculator'!E$8:E23500,0)), "Not In Budget"),"")</f>
        <v/>
      </c>
      <c r="I13399" s="184"/>
      <c r="J13399" s="184"/>
      <c r="K13399" s="184"/>
      <c r="L13399" s="183"/>
    </row>
    <row r="13400">
      <c r="A13400" s="454"/>
      <c r="B13400" s="927"/>
      <c r="C13400" s="580"/>
      <c r="D13400" s="939"/>
      <c r="E13400" s="940"/>
      <c r="F13400" s="941"/>
      <c r="G13400" s="937" t="str">
        <f t="array" ref="G13400">xlookup(F13400,'Internal Staffing Calculator'!E:E,'Internal Staffing Calculator'!C:C,"")</f>
        <v/>
      </c>
      <c r="H13400" s="932" t="str">
        <f t="array" ref="H13400">if(F13400&lt;&gt;"", iferror(index('Internal Staffing Calculator'!B$8:B23500,match(F13400,'Internal Staffing Calculator'!E$8:E23500,0)), "Not In Budget"),"")</f>
        <v/>
      </c>
      <c r="I13400" s="184"/>
      <c r="J13400" s="184"/>
      <c r="K13400" s="184"/>
      <c r="L13400" s="183"/>
    </row>
    <row r="13401">
      <c r="A13401" s="454"/>
      <c r="B13401" s="927"/>
      <c r="C13401" s="580"/>
      <c r="D13401" s="939"/>
      <c r="E13401" s="940"/>
      <c r="F13401" s="941"/>
      <c r="G13401" s="937" t="str">
        <f t="array" ref="G13401">xlookup(F13401,'Internal Staffing Calculator'!E:E,'Internal Staffing Calculator'!C:C,"")</f>
        <v/>
      </c>
      <c r="H13401" s="932" t="str">
        <f t="array" ref="H13401">if(F13401&lt;&gt;"", iferror(index('Internal Staffing Calculator'!B$8:B23500,match(F13401,'Internal Staffing Calculator'!E$8:E23500,0)), "Not In Budget"),"")</f>
        <v/>
      </c>
      <c r="I13401" s="184"/>
      <c r="J13401" s="184"/>
      <c r="K13401" s="184"/>
      <c r="L13401" s="183"/>
    </row>
    <row r="13402">
      <c r="A13402" s="454"/>
      <c r="B13402" s="927"/>
      <c r="C13402" s="580"/>
      <c r="D13402" s="939"/>
      <c r="E13402" s="940"/>
      <c r="F13402" s="941"/>
      <c r="G13402" s="937" t="str">
        <f t="array" ref="G13402">xlookup(F13402,'Internal Staffing Calculator'!E:E,'Internal Staffing Calculator'!C:C,"")</f>
        <v/>
      </c>
      <c r="H13402" s="932" t="str">
        <f t="array" ref="H13402">if(F13402&lt;&gt;"", iferror(index('Internal Staffing Calculator'!B$8:B23500,match(F13402,'Internal Staffing Calculator'!E$8:E23500,0)), "Not In Budget"),"")</f>
        <v/>
      </c>
      <c r="I13402" s="184"/>
      <c r="J13402" s="184"/>
      <c r="K13402" s="184"/>
      <c r="L13402" s="183"/>
    </row>
    <row r="13403">
      <c r="A13403" s="454"/>
      <c r="B13403" s="927"/>
      <c r="C13403" s="580"/>
      <c r="D13403" s="939"/>
      <c r="E13403" s="940"/>
      <c r="F13403" s="941"/>
      <c r="G13403" s="937" t="str">
        <f t="array" ref="G13403">xlookup(F13403,'Internal Staffing Calculator'!E:E,'Internal Staffing Calculator'!C:C,"")</f>
        <v/>
      </c>
      <c r="H13403" s="932" t="str">
        <f t="array" ref="H13403">if(F13403&lt;&gt;"", iferror(index('Internal Staffing Calculator'!B$8:B23500,match(F13403,'Internal Staffing Calculator'!E$8:E23500,0)), "Not In Budget"),"")</f>
        <v/>
      </c>
      <c r="I13403" s="184"/>
      <c r="J13403" s="184"/>
      <c r="K13403" s="184"/>
      <c r="L13403" s="183"/>
    </row>
    <row r="13404">
      <c r="A13404" s="454"/>
      <c r="B13404" s="927"/>
      <c r="C13404" s="580"/>
      <c r="D13404" s="939"/>
      <c r="E13404" s="940"/>
      <c r="F13404" s="941"/>
      <c r="G13404" s="937" t="str">
        <f t="array" ref="G13404">xlookup(F13404,'Internal Staffing Calculator'!E:E,'Internal Staffing Calculator'!C:C,"")</f>
        <v/>
      </c>
      <c r="H13404" s="932" t="str">
        <f t="array" ref="H13404">if(F13404&lt;&gt;"", iferror(index('Internal Staffing Calculator'!B$8:B23500,match(F13404,'Internal Staffing Calculator'!E$8:E23500,0)), "Not In Budget"),"")</f>
        <v/>
      </c>
      <c r="I13404" s="184"/>
      <c r="J13404" s="184"/>
      <c r="K13404" s="184"/>
      <c r="L13404" s="183"/>
    </row>
    <row r="13405">
      <c r="A13405" s="454"/>
      <c r="B13405" s="927"/>
      <c r="C13405" s="580"/>
      <c r="D13405" s="939"/>
      <c r="E13405" s="940"/>
      <c r="F13405" s="941"/>
      <c r="G13405" s="937" t="str">
        <f t="array" ref="G13405">xlookup(F13405,'Internal Staffing Calculator'!E:E,'Internal Staffing Calculator'!C:C,"")</f>
        <v/>
      </c>
      <c r="H13405" s="932" t="str">
        <f t="array" ref="H13405">if(F13405&lt;&gt;"", iferror(index('Internal Staffing Calculator'!B$8:B23500,match(F13405,'Internal Staffing Calculator'!E$8:E23500,0)), "Not In Budget"),"")</f>
        <v/>
      </c>
      <c r="I13405" s="184"/>
      <c r="J13405" s="184"/>
      <c r="K13405" s="184"/>
      <c r="L13405" s="183"/>
    </row>
    <row r="13406">
      <c r="A13406" s="454"/>
      <c r="B13406" s="927"/>
      <c r="C13406" s="580"/>
      <c r="D13406" s="939"/>
      <c r="E13406" s="940"/>
      <c r="F13406" s="941"/>
      <c r="G13406" s="937" t="str">
        <f t="array" ref="G13406">xlookup(F13406,'Internal Staffing Calculator'!E:E,'Internal Staffing Calculator'!C:C,"")</f>
        <v/>
      </c>
      <c r="H13406" s="932" t="str">
        <f t="array" ref="H13406">if(F13406&lt;&gt;"", iferror(index('Internal Staffing Calculator'!B$8:B23500,match(F13406,'Internal Staffing Calculator'!E$8:E23500,0)), "Not In Budget"),"")</f>
        <v/>
      </c>
      <c r="I13406" s="184"/>
      <c r="J13406" s="184"/>
      <c r="K13406" s="184"/>
      <c r="L13406" s="183"/>
    </row>
    <row r="13407">
      <c r="A13407" s="454"/>
      <c r="B13407" s="927"/>
      <c r="C13407" s="580"/>
      <c r="D13407" s="939"/>
      <c r="E13407" s="940"/>
      <c r="F13407" s="941"/>
      <c r="G13407" s="937" t="str">
        <f t="array" ref="G13407">xlookup(F13407,'Internal Staffing Calculator'!E:E,'Internal Staffing Calculator'!C:C,"")</f>
        <v/>
      </c>
      <c r="H13407" s="932" t="str">
        <f t="array" ref="H13407">if(F13407&lt;&gt;"", iferror(index('Internal Staffing Calculator'!B$8:B23500,match(F13407,'Internal Staffing Calculator'!E$8:E23500,0)), "Not In Budget"),"")</f>
        <v/>
      </c>
      <c r="I13407" s="184"/>
      <c r="J13407" s="184"/>
      <c r="K13407" s="184"/>
      <c r="L13407" s="183"/>
    </row>
    <row r="13408">
      <c r="A13408" s="454"/>
      <c r="B13408" s="927"/>
      <c r="C13408" s="580"/>
      <c r="D13408" s="939"/>
      <c r="E13408" s="940"/>
      <c r="F13408" s="941"/>
      <c r="G13408" s="937" t="str">
        <f t="array" ref="G13408">xlookup(F13408,'Internal Staffing Calculator'!E:E,'Internal Staffing Calculator'!C:C,"")</f>
        <v/>
      </c>
      <c r="H13408" s="932" t="str">
        <f t="array" ref="H13408">if(F13408&lt;&gt;"", iferror(index('Internal Staffing Calculator'!B$8:B23500,match(F13408,'Internal Staffing Calculator'!E$8:E23500,0)), "Not In Budget"),"")</f>
        <v/>
      </c>
      <c r="I13408" s="184"/>
      <c r="J13408" s="184"/>
      <c r="K13408" s="184"/>
      <c r="L13408" s="183"/>
    </row>
    <row r="13409">
      <c r="A13409" s="454"/>
      <c r="B13409" s="927"/>
      <c r="C13409" s="580"/>
      <c r="D13409" s="939"/>
      <c r="E13409" s="940"/>
      <c r="F13409" s="941"/>
      <c r="G13409" s="937" t="str">
        <f t="array" ref="G13409">xlookup(F13409,'Internal Staffing Calculator'!E:E,'Internal Staffing Calculator'!C:C,"")</f>
        <v/>
      </c>
      <c r="H13409" s="932" t="str">
        <f t="array" ref="H13409">if(F13409&lt;&gt;"", iferror(index('Internal Staffing Calculator'!B$8:B23500,match(F13409,'Internal Staffing Calculator'!E$8:E23500,0)), "Not In Budget"),"")</f>
        <v/>
      </c>
      <c r="I13409" s="184"/>
      <c r="J13409" s="184"/>
      <c r="K13409" s="184"/>
      <c r="L13409" s="183"/>
    </row>
    <row r="13410">
      <c r="A13410" s="454"/>
      <c r="B13410" s="927"/>
      <c r="C13410" s="580"/>
      <c r="D13410" s="939"/>
      <c r="E13410" s="940"/>
      <c r="F13410" s="941"/>
      <c r="G13410" s="937" t="str">
        <f t="array" ref="G13410">xlookup(F13410,'Internal Staffing Calculator'!E:E,'Internal Staffing Calculator'!C:C,"")</f>
        <v/>
      </c>
      <c r="H13410" s="932" t="str">
        <f t="array" ref="H13410">if(F13410&lt;&gt;"", iferror(index('Internal Staffing Calculator'!B$8:B23500,match(F13410,'Internal Staffing Calculator'!E$8:E23500,0)), "Not In Budget"),"")</f>
        <v/>
      </c>
      <c r="I13410" s="184"/>
      <c r="J13410" s="184"/>
      <c r="K13410" s="184"/>
      <c r="L13410" s="183"/>
    </row>
    <row r="13411">
      <c r="A13411" s="454"/>
      <c r="B13411" s="927"/>
      <c r="C13411" s="580"/>
      <c r="D13411" s="939"/>
      <c r="E13411" s="940"/>
      <c r="F13411" s="941"/>
      <c r="G13411" s="937" t="str">
        <f t="array" ref="G13411">xlookup(F13411,'Internal Staffing Calculator'!E:E,'Internal Staffing Calculator'!C:C,"")</f>
        <v/>
      </c>
      <c r="H13411" s="932" t="str">
        <f t="array" ref="H13411">if(F13411&lt;&gt;"", iferror(index('Internal Staffing Calculator'!B$8:B23500,match(F13411,'Internal Staffing Calculator'!E$8:E23500,0)), "Not In Budget"),"")</f>
        <v/>
      </c>
      <c r="I13411" s="184"/>
      <c r="J13411" s="184"/>
      <c r="K13411" s="184"/>
      <c r="L13411" s="183"/>
    </row>
    <row r="13412">
      <c r="A13412" s="454"/>
      <c r="B13412" s="927"/>
      <c r="C13412" s="580"/>
      <c r="D13412" s="939"/>
      <c r="E13412" s="940"/>
      <c r="F13412" s="941"/>
      <c r="G13412" s="937" t="str">
        <f t="array" ref="G13412">xlookup(F13412,'Internal Staffing Calculator'!E:E,'Internal Staffing Calculator'!C:C,"")</f>
        <v/>
      </c>
      <c r="H13412" s="932" t="str">
        <f t="array" ref="H13412">if(F13412&lt;&gt;"", iferror(index('Internal Staffing Calculator'!B$8:B23500,match(F13412,'Internal Staffing Calculator'!E$8:E23500,0)), "Not In Budget"),"")</f>
        <v/>
      </c>
      <c r="I13412" s="184"/>
      <c r="J13412" s="184"/>
      <c r="K13412" s="184"/>
      <c r="L13412" s="183"/>
    </row>
    <row r="13413">
      <c r="A13413" s="454"/>
      <c r="B13413" s="927"/>
      <c r="C13413" s="580"/>
      <c r="D13413" s="939"/>
      <c r="E13413" s="940"/>
      <c r="F13413" s="941"/>
      <c r="G13413" s="937" t="str">
        <f t="array" ref="G13413">xlookup(F13413,'Internal Staffing Calculator'!E:E,'Internal Staffing Calculator'!C:C,"")</f>
        <v/>
      </c>
      <c r="H13413" s="932" t="str">
        <f t="array" ref="H13413">if(F13413&lt;&gt;"", iferror(index('Internal Staffing Calculator'!B$8:B23500,match(F13413,'Internal Staffing Calculator'!E$8:E23500,0)), "Not In Budget"),"")</f>
        <v/>
      </c>
      <c r="I13413" s="184"/>
      <c r="J13413" s="184"/>
      <c r="K13413" s="184"/>
      <c r="L13413" s="183"/>
    </row>
    <row r="13414">
      <c r="A13414" s="454"/>
      <c r="B13414" s="927"/>
      <c r="C13414" s="580"/>
      <c r="D13414" s="939"/>
      <c r="E13414" s="940"/>
      <c r="F13414" s="941"/>
      <c r="G13414" s="937" t="str">
        <f t="array" ref="G13414">xlookup(F13414,'Internal Staffing Calculator'!E:E,'Internal Staffing Calculator'!C:C,"")</f>
        <v/>
      </c>
      <c r="H13414" s="932" t="str">
        <f t="array" ref="H13414">if(F13414&lt;&gt;"", iferror(index('Internal Staffing Calculator'!B$8:B23500,match(F13414,'Internal Staffing Calculator'!E$8:E23500,0)), "Not In Budget"),"")</f>
        <v/>
      </c>
      <c r="I13414" s="184"/>
      <c r="J13414" s="184"/>
      <c r="K13414" s="184"/>
      <c r="L13414" s="183"/>
    </row>
    <row r="13415">
      <c r="A13415" s="454"/>
      <c r="B13415" s="927"/>
      <c r="C13415" s="580"/>
      <c r="D13415" s="939"/>
      <c r="E13415" s="940"/>
      <c r="F13415" s="941"/>
      <c r="G13415" s="937" t="str">
        <f t="array" ref="G13415">xlookup(F13415,'Internal Staffing Calculator'!E:E,'Internal Staffing Calculator'!C:C,"")</f>
        <v/>
      </c>
      <c r="H13415" s="932" t="str">
        <f t="array" ref="H13415">if(F13415&lt;&gt;"", iferror(index('Internal Staffing Calculator'!B$8:B23500,match(F13415,'Internal Staffing Calculator'!E$8:E23500,0)), "Not In Budget"),"")</f>
        <v/>
      </c>
      <c r="I13415" s="184"/>
      <c r="J13415" s="184"/>
      <c r="K13415" s="184"/>
      <c r="L13415" s="183"/>
    </row>
    <row r="13416">
      <c r="A13416" s="454"/>
      <c r="B13416" s="927"/>
      <c r="C13416" s="580"/>
      <c r="D13416" s="939"/>
      <c r="E13416" s="940"/>
      <c r="F13416" s="941"/>
      <c r="G13416" s="937" t="str">
        <f t="array" ref="G13416">xlookup(F13416,'Internal Staffing Calculator'!E:E,'Internal Staffing Calculator'!C:C,"")</f>
        <v/>
      </c>
      <c r="H13416" s="932" t="str">
        <f t="array" ref="H13416">if(F13416&lt;&gt;"", iferror(index('Internal Staffing Calculator'!B$8:B23500,match(F13416,'Internal Staffing Calculator'!E$8:E23500,0)), "Not In Budget"),"")</f>
        <v/>
      </c>
      <c r="I13416" s="184"/>
      <c r="J13416" s="184"/>
      <c r="K13416" s="184"/>
      <c r="L13416" s="183"/>
    </row>
    <row r="13417">
      <c r="A13417" s="454"/>
      <c r="B13417" s="927"/>
      <c r="C13417" s="580"/>
      <c r="D13417" s="939"/>
      <c r="E13417" s="940"/>
      <c r="F13417" s="941"/>
      <c r="G13417" s="937" t="str">
        <f t="array" ref="G13417">xlookup(F13417,'Internal Staffing Calculator'!E:E,'Internal Staffing Calculator'!C:C,"")</f>
        <v/>
      </c>
      <c r="H13417" s="932" t="str">
        <f t="array" ref="H13417">if(F13417&lt;&gt;"", iferror(index('Internal Staffing Calculator'!B$8:B23500,match(F13417,'Internal Staffing Calculator'!E$8:E23500,0)), "Not In Budget"),"")</f>
        <v/>
      </c>
      <c r="I13417" s="184"/>
      <c r="J13417" s="184"/>
      <c r="K13417" s="184"/>
      <c r="L13417" s="183"/>
    </row>
    <row r="13418">
      <c r="A13418" s="454"/>
      <c r="B13418" s="927"/>
      <c r="C13418" s="580"/>
      <c r="D13418" s="939"/>
      <c r="E13418" s="940"/>
      <c r="F13418" s="941"/>
      <c r="G13418" s="937" t="str">
        <f t="array" ref="G13418">xlookup(F13418,'Internal Staffing Calculator'!E:E,'Internal Staffing Calculator'!C:C,"")</f>
        <v/>
      </c>
      <c r="H13418" s="932" t="str">
        <f t="array" ref="H13418">if(F13418&lt;&gt;"", iferror(index('Internal Staffing Calculator'!B$8:B23500,match(F13418,'Internal Staffing Calculator'!E$8:E23500,0)), "Not In Budget"),"")</f>
        <v/>
      </c>
      <c r="I13418" s="184"/>
      <c r="J13418" s="184"/>
      <c r="K13418" s="184"/>
      <c r="L13418" s="183"/>
    </row>
    <row r="13419">
      <c r="A13419" s="454"/>
      <c r="B13419" s="927"/>
      <c r="C13419" s="580"/>
      <c r="D13419" s="939"/>
      <c r="E13419" s="940"/>
      <c r="F13419" s="941"/>
      <c r="G13419" s="937" t="str">
        <f t="array" ref="G13419">xlookup(F13419,'Internal Staffing Calculator'!E:E,'Internal Staffing Calculator'!C:C,"")</f>
        <v/>
      </c>
      <c r="H13419" s="932" t="str">
        <f t="array" ref="H13419">if(F13419&lt;&gt;"", iferror(index('Internal Staffing Calculator'!B$8:B23500,match(F13419,'Internal Staffing Calculator'!E$8:E23500,0)), "Not In Budget"),"")</f>
        <v/>
      </c>
      <c r="I13419" s="184"/>
      <c r="J13419" s="184"/>
      <c r="K13419" s="184"/>
      <c r="L13419" s="183"/>
    </row>
    <row r="13420">
      <c r="A13420" s="454"/>
      <c r="B13420" s="927"/>
      <c r="C13420" s="580"/>
      <c r="D13420" s="939"/>
      <c r="E13420" s="940"/>
      <c r="F13420" s="941"/>
      <c r="G13420" s="937" t="str">
        <f t="array" ref="G13420">xlookup(F13420,'Internal Staffing Calculator'!E:E,'Internal Staffing Calculator'!C:C,"")</f>
        <v/>
      </c>
      <c r="H13420" s="932" t="str">
        <f t="array" ref="H13420">if(F13420&lt;&gt;"", iferror(index('Internal Staffing Calculator'!B$8:B23500,match(F13420,'Internal Staffing Calculator'!E$8:E23500,0)), "Not In Budget"),"")</f>
        <v/>
      </c>
      <c r="I13420" s="184"/>
      <c r="J13420" s="184"/>
      <c r="K13420" s="184"/>
      <c r="L13420" s="183"/>
    </row>
    <row r="13421">
      <c r="A13421" s="454"/>
      <c r="B13421" s="927"/>
      <c r="C13421" s="580"/>
      <c r="D13421" s="939"/>
      <c r="E13421" s="940"/>
      <c r="F13421" s="941"/>
      <c r="G13421" s="937" t="str">
        <f t="array" ref="G13421">xlookup(F13421,'Internal Staffing Calculator'!E:E,'Internal Staffing Calculator'!C:C,"")</f>
        <v/>
      </c>
      <c r="H13421" s="932" t="str">
        <f t="array" ref="H13421">if(F13421&lt;&gt;"", iferror(index('Internal Staffing Calculator'!B$8:B23500,match(F13421,'Internal Staffing Calculator'!E$8:E23500,0)), "Not In Budget"),"")</f>
        <v/>
      </c>
      <c r="I13421" s="184"/>
      <c r="J13421" s="184"/>
      <c r="K13421" s="184"/>
      <c r="L13421" s="183"/>
    </row>
    <row r="13422">
      <c r="A13422" s="454"/>
      <c r="B13422" s="927"/>
      <c r="C13422" s="580"/>
      <c r="D13422" s="939"/>
      <c r="E13422" s="940"/>
      <c r="F13422" s="941"/>
      <c r="G13422" s="937" t="str">
        <f t="array" ref="G13422">xlookup(F13422,'Internal Staffing Calculator'!E:E,'Internal Staffing Calculator'!C:C,"")</f>
        <v/>
      </c>
      <c r="H13422" s="932" t="str">
        <f t="array" ref="H13422">if(F13422&lt;&gt;"", iferror(index('Internal Staffing Calculator'!B$8:B23500,match(F13422,'Internal Staffing Calculator'!E$8:E23500,0)), "Not In Budget"),"")</f>
        <v/>
      </c>
      <c r="I13422" s="184"/>
      <c r="J13422" s="184"/>
      <c r="K13422" s="184"/>
      <c r="L13422" s="183"/>
    </row>
    <row r="13423">
      <c r="A13423" s="454"/>
      <c r="B13423" s="927"/>
      <c r="C13423" s="580"/>
      <c r="D13423" s="939"/>
      <c r="E13423" s="940"/>
      <c r="F13423" s="941"/>
      <c r="G13423" s="937" t="str">
        <f t="array" ref="G13423">xlookup(F13423,'Internal Staffing Calculator'!E:E,'Internal Staffing Calculator'!C:C,"")</f>
        <v/>
      </c>
      <c r="H13423" s="932" t="str">
        <f t="array" ref="H13423">if(F13423&lt;&gt;"", iferror(index('Internal Staffing Calculator'!B$8:B23500,match(F13423,'Internal Staffing Calculator'!E$8:E23500,0)), "Not In Budget"),"")</f>
        <v/>
      </c>
      <c r="I13423" s="184"/>
      <c r="J13423" s="184"/>
      <c r="K13423" s="184"/>
      <c r="L13423" s="183"/>
    </row>
    <row r="13424">
      <c r="A13424" s="454"/>
      <c r="B13424" s="927"/>
      <c r="C13424" s="580"/>
      <c r="D13424" s="939"/>
      <c r="E13424" s="940"/>
      <c r="F13424" s="941"/>
      <c r="G13424" s="937" t="str">
        <f t="array" ref="G13424">xlookup(F13424,'Internal Staffing Calculator'!E:E,'Internal Staffing Calculator'!C:C,"")</f>
        <v/>
      </c>
      <c r="H13424" s="932" t="str">
        <f t="array" ref="H13424">if(F13424&lt;&gt;"", iferror(index('Internal Staffing Calculator'!B$8:B23500,match(F13424,'Internal Staffing Calculator'!E$8:E23500,0)), "Not In Budget"),"")</f>
        <v/>
      </c>
      <c r="I13424" s="184"/>
      <c r="J13424" s="184"/>
      <c r="K13424" s="184"/>
      <c r="L13424" s="183"/>
    </row>
    <row r="13425">
      <c r="A13425" s="454"/>
      <c r="B13425" s="927"/>
      <c r="C13425" s="580"/>
      <c r="D13425" s="939"/>
      <c r="E13425" s="940"/>
      <c r="F13425" s="941"/>
      <c r="G13425" s="937" t="str">
        <f t="array" ref="G13425">xlookup(F13425,'Internal Staffing Calculator'!E:E,'Internal Staffing Calculator'!C:C,"")</f>
        <v/>
      </c>
      <c r="H13425" s="932" t="str">
        <f t="array" ref="H13425">if(F13425&lt;&gt;"", iferror(index('Internal Staffing Calculator'!B$8:B23500,match(F13425,'Internal Staffing Calculator'!E$8:E23500,0)), "Not In Budget"),"")</f>
        <v/>
      </c>
      <c r="I13425" s="184"/>
      <c r="J13425" s="184"/>
      <c r="K13425" s="184"/>
      <c r="L13425" s="183"/>
    </row>
    <row r="13426">
      <c r="A13426" s="454"/>
      <c r="B13426" s="927"/>
      <c r="C13426" s="580"/>
      <c r="D13426" s="939"/>
      <c r="E13426" s="940"/>
      <c r="F13426" s="941"/>
      <c r="G13426" s="937" t="str">
        <f t="array" ref="G13426">xlookup(F13426,'Internal Staffing Calculator'!E:E,'Internal Staffing Calculator'!C:C,"")</f>
        <v/>
      </c>
      <c r="H13426" s="932" t="str">
        <f t="array" ref="H13426">if(F13426&lt;&gt;"", iferror(index('Internal Staffing Calculator'!B$8:B23500,match(F13426,'Internal Staffing Calculator'!E$8:E23500,0)), "Not In Budget"),"")</f>
        <v/>
      </c>
      <c r="I13426" s="184"/>
      <c r="J13426" s="184"/>
      <c r="K13426" s="184"/>
      <c r="L13426" s="183"/>
    </row>
    <row r="13427">
      <c r="A13427" s="454"/>
      <c r="B13427" s="927"/>
      <c r="C13427" s="580"/>
      <c r="D13427" s="939"/>
      <c r="E13427" s="940"/>
      <c r="F13427" s="941"/>
      <c r="G13427" s="937" t="str">
        <f t="array" ref="G13427">xlookup(F13427,'Internal Staffing Calculator'!E:E,'Internal Staffing Calculator'!C:C,"")</f>
        <v/>
      </c>
      <c r="H13427" s="932" t="str">
        <f t="array" ref="H13427">if(F13427&lt;&gt;"", iferror(index('Internal Staffing Calculator'!B$8:B23500,match(F13427,'Internal Staffing Calculator'!E$8:E23500,0)), "Not In Budget"),"")</f>
        <v/>
      </c>
      <c r="I13427" s="184"/>
      <c r="J13427" s="184"/>
      <c r="K13427" s="184"/>
      <c r="L13427" s="183"/>
    </row>
    <row r="13428">
      <c r="A13428" s="454"/>
      <c r="B13428" s="927"/>
      <c r="C13428" s="580"/>
      <c r="D13428" s="939"/>
      <c r="E13428" s="940"/>
      <c r="F13428" s="941"/>
      <c r="G13428" s="937" t="str">
        <f t="array" ref="G13428">xlookup(F13428,'Internal Staffing Calculator'!E:E,'Internal Staffing Calculator'!C:C,"")</f>
        <v/>
      </c>
      <c r="H13428" s="932" t="str">
        <f t="array" ref="H13428">if(F13428&lt;&gt;"", iferror(index('Internal Staffing Calculator'!B$8:B23500,match(F13428,'Internal Staffing Calculator'!E$8:E23500,0)), "Not In Budget"),"")</f>
        <v/>
      </c>
      <c r="I13428" s="184"/>
      <c r="J13428" s="184"/>
      <c r="K13428" s="184"/>
      <c r="L13428" s="183"/>
    </row>
    <row r="13429">
      <c r="A13429" s="454"/>
      <c r="B13429" s="927"/>
      <c r="C13429" s="580"/>
      <c r="D13429" s="939"/>
      <c r="E13429" s="940"/>
      <c r="F13429" s="941"/>
      <c r="G13429" s="937" t="str">
        <f t="array" ref="G13429">xlookup(F13429,'Internal Staffing Calculator'!E:E,'Internal Staffing Calculator'!C:C,"")</f>
        <v/>
      </c>
      <c r="H13429" s="932" t="str">
        <f t="array" ref="H13429">if(F13429&lt;&gt;"", iferror(index('Internal Staffing Calculator'!B$8:B23500,match(F13429,'Internal Staffing Calculator'!E$8:E23500,0)), "Not In Budget"),"")</f>
        <v/>
      </c>
      <c r="I13429" s="184"/>
      <c r="J13429" s="184"/>
      <c r="K13429" s="184"/>
      <c r="L13429" s="183"/>
    </row>
    <row r="13430">
      <c r="A13430" s="454"/>
      <c r="B13430" s="927"/>
      <c r="C13430" s="580"/>
      <c r="D13430" s="939"/>
      <c r="E13430" s="940"/>
      <c r="F13430" s="941"/>
      <c r="G13430" s="937" t="str">
        <f t="array" ref="G13430">xlookup(F13430,'Internal Staffing Calculator'!E:E,'Internal Staffing Calculator'!C:C,"")</f>
        <v/>
      </c>
      <c r="H13430" s="932" t="str">
        <f t="array" ref="H13430">if(F13430&lt;&gt;"", iferror(index('Internal Staffing Calculator'!B$8:B23500,match(F13430,'Internal Staffing Calculator'!E$8:E23500,0)), "Not In Budget"),"")</f>
        <v/>
      </c>
      <c r="I13430" s="184"/>
      <c r="J13430" s="184"/>
      <c r="K13430" s="184"/>
      <c r="L13430" s="183"/>
    </row>
    <row r="13431">
      <c r="A13431" s="454"/>
      <c r="B13431" s="927"/>
      <c r="C13431" s="580"/>
      <c r="D13431" s="939"/>
      <c r="E13431" s="940"/>
      <c r="F13431" s="941"/>
      <c r="G13431" s="937" t="str">
        <f t="array" ref="G13431">xlookup(F13431,'Internal Staffing Calculator'!E:E,'Internal Staffing Calculator'!C:C,"")</f>
        <v/>
      </c>
      <c r="H13431" s="932" t="str">
        <f t="array" ref="H13431">if(F13431&lt;&gt;"", iferror(index('Internal Staffing Calculator'!B$8:B23500,match(F13431,'Internal Staffing Calculator'!E$8:E23500,0)), "Not In Budget"),"")</f>
        <v/>
      </c>
      <c r="I13431" s="184"/>
      <c r="J13431" s="184"/>
      <c r="K13431" s="184"/>
      <c r="L13431" s="183"/>
    </row>
    <row r="13432">
      <c r="A13432" s="454"/>
      <c r="B13432" s="927"/>
      <c r="C13432" s="580"/>
      <c r="D13432" s="939"/>
      <c r="E13432" s="940"/>
      <c r="F13432" s="941"/>
      <c r="G13432" s="937" t="str">
        <f t="array" ref="G13432">xlookup(F13432,'Internal Staffing Calculator'!E:E,'Internal Staffing Calculator'!C:C,"")</f>
        <v/>
      </c>
      <c r="H13432" s="932" t="str">
        <f t="array" ref="H13432">if(F13432&lt;&gt;"", iferror(index('Internal Staffing Calculator'!B$8:B23500,match(F13432,'Internal Staffing Calculator'!E$8:E23500,0)), "Not In Budget"),"")</f>
        <v/>
      </c>
      <c r="I13432" s="184"/>
      <c r="J13432" s="184"/>
      <c r="K13432" s="184"/>
      <c r="L13432" s="183"/>
    </row>
    <row r="13433">
      <c r="A13433" s="454"/>
      <c r="B13433" s="927"/>
      <c r="C13433" s="580"/>
      <c r="D13433" s="939"/>
      <c r="E13433" s="940"/>
      <c r="F13433" s="941"/>
      <c r="G13433" s="937" t="str">
        <f t="array" ref="G13433">xlookup(F13433,'Internal Staffing Calculator'!E:E,'Internal Staffing Calculator'!C:C,"")</f>
        <v/>
      </c>
      <c r="H13433" s="932" t="str">
        <f t="array" ref="H13433">if(F13433&lt;&gt;"", iferror(index('Internal Staffing Calculator'!B$8:B23500,match(F13433,'Internal Staffing Calculator'!E$8:E23500,0)), "Not In Budget"),"")</f>
        <v/>
      </c>
      <c r="I13433" s="184"/>
      <c r="J13433" s="184"/>
      <c r="K13433" s="184"/>
      <c r="L13433" s="183"/>
    </row>
    <row r="13434">
      <c r="A13434" s="454"/>
      <c r="B13434" s="927"/>
      <c r="C13434" s="580"/>
      <c r="D13434" s="939"/>
      <c r="E13434" s="940"/>
      <c r="F13434" s="941"/>
      <c r="G13434" s="937" t="str">
        <f t="array" ref="G13434">xlookup(F13434,'Internal Staffing Calculator'!E:E,'Internal Staffing Calculator'!C:C,"")</f>
        <v/>
      </c>
      <c r="H13434" s="932" t="str">
        <f t="array" ref="H13434">if(F13434&lt;&gt;"", iferror(index('Internal Staffing Calculator'!B$8:B23500,match(F13434,'Internal Staffing Calculator'!E$8:E23500,0)), "Not In Budget"),"")</f>
        <v/>
      </c>
      <c r="I13434" s="184"/>
      <c r="J13434" s="184"/>
      <c r="K13434" s="184"/>
      <c r="L13434" s="183"/>
    </row>
    <row r="13435">
      <c r="A13435" s="454"/>
      <c r="B13435" s="927"/>
      <c r="C13435" s="580"/>
      <c r="D13435" s="939"/>
      <c r="E13435" s="940"/>
      <c r="F13435" s="941"/>
      <c r="G13435" s="937" t="str">
        <f t="array" ref="G13435">xlookup(F13435,'Internal Staffing Calculator'!E:E,'Internal Staffing Calculator'!C:C,"")</f>
        <v/>
      </c>
      <c r="H13435" s="932" t="str">
        <f t="array" ref="H13435">if(F13435&lt;&gt;"", iferror(index('Internal Staffing Calculator'!B$8:B23500,match(F13435,'Internal Staffing Calculator'!E$8:E23500,0)), "Not In Budget"),"")</f>
        <v/>
      </c>
      <c r="I13435" s="184"/>
      <c r="J13435" s="184"/>
      <c r="K13435" s="184"/>
      <c r="L13435" s="183"/>
    </row>
    <row r="13436">
      <c r="A13436" s="454"/>
      <c r="B13436" s="927"/>
      <c r="C13436" s="580"/>
      <c r="D13436" s="939"/>
      <c r="E13436" s="940"/>
      <c r="F13436" s="941"/>
      <c r="G13436" s="937" t="str">
        <f t="array" ref="G13436">xlookup(F13436,'Internal Staffing Calculator'!E:E,'Internal Staffing Calculator'!C:C,"")</f>
        <v/>
      </c>
      <c r="H13436" s="932" t="str">
        <f t="array" ref="H13436">if(F13436&lt;&gt;"", iferror(index('Internal Staffing Calculator'!B$8:B23500,match(F13436,'Internal Staffing Calculator'!E$8:E23500,0)), "Not In Budget"),"")</f>
        <v/>
      </c>
      <c r="I13436" s="184"/>
      <c r="J13436" s="184"/>
      <c r="K13436" s="184"/>
      <c r="L13436" s="183"/>
    </row>
    <row r="13437">
      <c r="A13437" s="454"/>
      <c r="B13437" s="927"/>
      <c r="C13437" s="580"/>
      <c r="D13437" s="939"/>
      <c r="E13437" s="940"/>
      <c r="F13437" s="941"/>
      <c r="G13437" s="937" t="str">
        <f t="array" ref="G13437">xlookup(F13437,'Internal Staffing Calculator'!E:E,'Internal Staffing Calculator'!C:C,"")</f>
        <v/>
      </c>
      <c r="H13437" s="932" t="str">
        <f t="array" ref="H13437">if(F13437&lt;&gt;"", iferror(index('Internal Staffing Calculator'!B$8:B23500,match(F13437,'Internal Staffing Calculator'!E$8:E23500,0)), "Not In Budget"),"")</f>
        <v/>
      </c>
      <c r="I13437" s="184"/>
      <c r="J13437" s="184"/>
      <c r="K13437" s="184"/>
      <c r="L13437" s="183"/>
    </row>
    <row r="13438">
      <c r="A13438" s="454"/>
      <c r="B13438" s="927"/>
      <c r="C13438" s="580"/>
      <c r="D13438" s="939"/>
      <c r="E13438" s="940"/>
      <c r="F13438" s="941"/>
      <c r="G13438" s="937" t="str">
        <f t="array" ref="G13438">xlookup(F13438,'Internal Staffing Calculator'!E:E,'Internal Staffing Calculator'!C:C,"")</f>
        <v/>
      </c>
      <c r="H13438" s="932" t="str">
        <f t="array" ref="H13438">if(F13438&lt;&gt;"", iferror(index('Internal Staffing Calculator'!B$8:B23500,match(F13438,'Internal Staffing Calculator'!E$8:E23500,0)), "Not In Budget"),"")</f>
        <v/>
      </c>
      <c r="I13438" s="184"/>
      <c r="J13438" s="184"/>
      <c r="K13438" s="184"/>
      <c r="L13438" s="183"/>
    </row>
    <row r="13439">
      <c r="A13439" s="454"/>
      <c r="B13439" s="927"/>
      <c r="C13439" s="580"/>
      <c r="D13439" s="939"/>
      <c r="E13439" s="940"/>
      <c r="F13439" s="941"/>
      <c r="G13439" s="937" t="str">
        <f t="array" ref="G13439">xlookup(F13439,'Internal Staffing Calculator'!E:E,'Internal Staffing Calculator'!C:C,"")</f>
        <v/>
      </c>
      <c r="H13439" s="932" t="str">
        <f t="array" ref="H13439">if(F13439&lt;&gt;"", iferror(index('Internal Staffing Calculator'!B$8:B23500,match(F13439,'Internal Staffing Calculator'!E$8:E23500,0)), "Not In Budget"),"")</f>
        <v/>
      </c>
      <c r="I13439" s="184"/>
      <c r="J13439" s="184"/>
      <c r="K13439" s="184"/>
      <c r="L13439" s="183"/>
    </row>
    <row r="13440">
      <c r="A13440" s="454"/>
      <c r="B13440" s="927"/>
      <c r="C13440" s="580"/>
      <c r="D13440" s="939"/>
      <c r="E13440" s="940"/>
      <c r="F13440" s="941"/>
      <c r="G13440" s="937" t="str">
        <f t="array" ref="G13440">xlookup(F13440,'Internal Staffing Calculator'!E:E,'Internal Staffing Calculator'!C:C,"")</f>
        <v/>
      </c>
      <c r="H13440" s="932" t="str">
        <f t="array" ref="H13440">if(F13440&lt;&gt;"", iferror(index('Internal Staffing Calculator'!B$8:B23500,match(F13440,'Internal Staffing Calculator'!E$8:E23500,0)), "Not In Budget"),"")</f>
        <v/>
      </c>
      <c r="I13440" s="184"/>
      <c r="J13440" s="184"/>
      <c r="K13440" s="184"/>
      <c r="L13440" s="183"/>
    </row>
    <row r="13441">
      <c r="A13441" s="454"/>
      <c r="B13441" s="927"/>
      <c r="C13441" s="580"/>
      <c r="D13441" s="939"/>
      <c r="E13441" s="940"/>
      <c r="F13441" s="941"/>
      <c r="G13441" s="937" t="str">
        <f t="array" ref="G13441">xlookup(F13441,'Internal Staffing Calculator'!E:E,'Internal Staffing Calculator'!C:C,"")</f>
        <v/>
      </c>
      <c r="H13441" s="932" t="str">
        <f t="array" ref="H13441">if(F13441&lt;&gt;"", iferror(index('Internal Staffing Calculator'!B$8:B23500,match(F13441,'Internal Staffing Calculator'!E$8:E23500,0)), "Not In Budget"),"")</f>
        <v/>
      </c>
      <c r="I13441" s="184"/>
      <c r="J13441" s="184"/>
      <c r="K13441" s="184"/>
      <c r="L13441" s="183"/>
    </row>
    <row r="13442">
      <c r="A13442" s="454"/>
      <c r="B13442" s="927"/>
      <c r="C13442" s="580"/>
      <c r="D13442" s="939"/>
      <c r="E13442" s="940"/>
      <c r="F13442" s="941"/>
      <c r="G13442" s="937" t="str">
        <f t="array" ref="G13442">xlookup(F13442,'Internal Staffing Calculator'!E:E,'Internal Staffing Calculator'!C:C,"")</f>
        <v/>
      </c>
      <c r="H13442" s="932" t="str">
        <f t="array" ref="H13442">if(F13442&lt;&gt;"", iferror(index('Internal Staffing Calculator'!B$8:B23500,match(F13442,'Internal Staffing Calculator'!E$8:E23500,0)), "Not In Budget"),"")</f>
        <v/>
      </c>
      <c r="I13442" s="184"/>
      <c r="J13442" s="184"/>
      <c r="K13442" s="184"/>
      <c r="L13442" s="183"/>
    </row>
    <row r="13443">
      <c r="A13443" s="454"/>
      <c r="B13443" s="927"/>
      <c r="C13443" s="580"/>
      <c r="D13443" s="939"/>
      <c r="E13443" s="940"/>
      <c r="F13443" s="941"/>
      <c r="G13443" s="937" t="str">
        <f t="array" ref="G13443">xlookup(F13443,'Internal Staffing Calculator'!E:E,'Internal Staffing Calculator'!C:C,"")</f>
        <v/>
      </c>
      <c r="H13443" s="932" t="str">
        <f t="array" ref="H13443">if(F13443&lt;&gt;"", iferror(index('Internal Staffing Calculator'!B$8:B23500,match(F13443,'Internal Staffing Calculator'!E$8:E23500,0)), "Not In Budget"),"")</f>
        <v/>
      </c>
      <c r="I13443" s="184"/>
      <c r="J13443" s="184"/>
      <c r="K13443" s="184"/>
      <c r="L13443" s="183"/>
    </row>
    <row r="13444">
      <c r="A13444" s="454"/>
      <c r="B13444" s="927"/>
      <c r="C13444" s="580"/>
      <c r="D13444" s="939"/>
      <c r="E13444" s="940"/>
      <c r="F13444" s="941"/>
      <c r="G13444" s="937" t="str">
        <f t="array" ref="G13444">xlookup(F13444,'Internal Staffing Calculator'!E:E,'Internal Staffing Calculator'!C:C,"")</f>
        <v/>
      </c>
      <c r="H13444" s="932" t="str">
        <f t="array" ref="H13444">if(F13444&lt;&gt;"", iferror(index('Internal Staffing Calculator'!B$8:B23500,match(F13444,'Internal Staffing Calculator'!E$8:E23500,0)), "Not In Budget"),"")</f>
        <v/>
      </c>
      <c r="I13444" s="184"/>
      <c r="J13444" s="184"/>
      <c r="K13444" s="184"/>
      <c r="L13444" s="183"/>
    </row>
    <row r="13445">
      <c r="A13445" s="454"/>
      <c r="B13445" s="927"/>
      <c r="C13445" s="580"/>
      <c r="D13445" s="939"/>
      <c r="E13445" s="940"/>
      <c r="F13445" s="941"/>
      <c r="G13445" s="937" t="str">
        <f t="array" ref="G13445">xlookup(F13445,'Internal Staffing Calculator'!E:E,'Internal Staffing Calculator'!C:C,"")</f>
        <v/>
      </c>
      <c r="H13445" s="932" t="str">
        <f t="array" ref="H13445">if(F13445&lt;&gt;"", iferror(index('Internal Staffing Calculator'!B$8:B23500,match(F13445,'Internal Staffing Calculator'!E$8:E23500,0)), "Not In Budget"),"")</f>
        <v/>
      </c>
      <c r="I13445" s="184"/>
      <c r="J13445" s="184"/>
      <c r="K13445" s="184"/>
      <c r="L13445" s="183"/>
    </row>
    <row r="13446">
      <c r="A13446" s="454"/>
      <c r="B13446" s="927"/>
      <c r="C13446" s="580"/>
      <c r="D13446" s="939"/>
      <c r="E13446" s="940"/>
      <c r="F13446" s="941"/>
      <c r="G13446" s="937" t="str">
        <f t="array" ref="G13446">xlookup(F13446,'Internal Staffing Calculator'!E:E,'Internal Staffing Calculator'!C:C,"")</f>
        <v/>
      </c>
      <c r="H13446" s="932" t="str">
        <f t="array" ref="H13446">if(F13446&lt;&gt;"", iferror(index('Internal Staffing Calculator'!B$8:B23500,match(F13446,'Internal Staffing Calculator'!E$8:E23500,0)), "Not In Budget"),"")</f>
        <v/>
      </c>
      <c r="I13446" s="184"/>
      <c r="J13446" s="184"/>
      <c r="K13446" s="184"/>
      <c r="L13446" s="183"/>
    </row>
    <row r="13447">
      <c r="A13447" s="454"/>
      <c r="B13447" s="927"/>
      <c r="C13447" s="580"/>
      <c r="D13447" s="939"/>
      <c r="E13447" s="940"/>
      <c r="F13447" s="941"/>
      <c r="G13447" s="937" t="str">
        <f t="array" ref="G13447">xlookup(F13447,'Internal Staffing Calculator'!E:E,'Internal Staffing Calculator'!C:C,"")</f>
        <v/>
      </c>
      <c r="H13447" s="932" t="str">
        <f t="array" ref="H13447">if(F13447&lt;&gt;"", iferror(index('Internal Staffing Calculator'!B$8:B23500,match(F13447,'Internal Staffing Calculator'!E$8:E23500,0)), "Not In Budget"),"")</f>
        <v/>
      </c>
      <c r="I13447" s="184"/>
      <c r="J13447" s="184"/>
      <c r="K13447" s="184"/>
      <c r="L13447" s="183"/>
    </row>
    <row r="13448">
      <c r="A13448" s="454"/>
      <c r="B13448" s="927"/>
      <c r="C13448" s="580"/>
      <c r="D13448" s="939"/>
      <c r="E13448" s="940"/>
      <c r="F13448" s="941"/>
      <c r="G13448" s="937" t="str">
        <f t="array" ref="G13448">xlookup(F13448,'Internal Staffing Calculator'!E:E,'Internal Staffing Calculator'!C:C,"")</f>
        <v/>
      </c>
      <c r="H13448" s="932" t="str">
        <f t="array" ref="H13448">if(F13448&lt;&gt;"", iferror(index('Internal Staffing Calculator'!B$8:B23500,match(F13448,'Internal Staffing Calculator'!E$8:E23500,0)), "Not In Budget"),"")</f>
        <v/>
      </c>
      <c r="I13448" s="184"/>
      <c r="J13448" s="184"/>
      <c r="K13448" s="184"/>
      <c r="L13448" s="183"/>
    </row>
    <row r="13449">
      <c r="A13449" s="454"/>
      <c r="B13449" s="927"/>
      <c r="C13449" s="580"/>
      <c r="D13449" s="939"/>
      <c r="E13449" s="940"/>
      <c r="F13449" s="941"/>
      <c r="G13449" s="937" t="str">
        <f t="array" ref="G13449">xlookup(F13449,'Internal Staffing Calculator'!E:E,'Internal Staffing Calculator'!C:C,"")</f>
        <v/>
      </c>
      <c r="H13449" s="932" t="str">
        <f t="array" ref="H13449">if(F13449&lt;&gt;"", iferror(index('Internal Staffing Calculator'!B$8:B23500,match(F13449,'Internal Staffing Calculator'!E$8:E23500,0)), "Not In Budget"),"")</f>
        <v/>
      </c>
      <c r="I13449" s="184"/>
      <c r="J13449" s="184"/>
      <c r="K13449" s="184"/>
      <c r="L13449" s="183"/>
    </row>
    <row r="13450">
      <c r="A13450" s="454"/>
      <c r="B13450" s="927"/>
      <c r="C13450" s="580"/>
      <c r="D13450" s="939"/>
      <c r="E13450" s="940"/>
      <c r="F13450" s="941"/>
      <c r="G13450" s="937" t="str">
        <f t="array" ref="G13450">xlookup(F13450,'Internal Staffing Calculator'!E:E,'Internal Staffing Calculator'!C:C,"")</f>
        <v/>
      </c>
      <c r="H13450" s="932" t="str">
        <f t="array" ref="H13450">if(F13450&lt;&gt;"", iferror(index('Internal Staffing Calculator'!B$8:B23500,match(F13450,'Internal Staffing Calculator'!E$8:E23500,0)), "Not In Budget"),"")</f>
        <v/>
      </c>
      <c r="I13450" s="184"/>
      <c r="J13450" s="184"/>
      <c r="K13450" s="184"/>
      <c r="L13450" s="183"/>
    </row>
    <row r="13451">
      <c r="A13451" s="454"/>
      <c r="B13451" s="927"/>
      <c r="C13451" s="580"/>
      <c r="D13451" s="939"/>
      <c r="E13451" s="940"/>
      <c r="F13451" s="941"/>
      <c r="G13451" s="937" t="str">
        <f t="array" ref="G13451">xlookup(F13451,'Internal Staffing Calculator'!E:E,'Internal Staffing Calculator'!C:C,"")</f>
        <v/>
      </c>
      <c r="H13451" s="932" t="str">
        <f t="array" ref="H13451">if(F13451&lt;&gt;"", iferror(index('Internal Staffing Calculator'!B$8:B23500,match(F13451,'Internal Staffing Calculator'!E$8:E23500,0)), "Not In Budget"),"")</f>
        <v/>
      </c>
      <c r="I13451" s="184"/>
      <c r="J13451" s="184"/>
      <c r="K13451" s="184"/>
      <c r="L13451" s="183"/>
    </row>
    <row r="13452">
      <c r="A13452" s="454"/>
      <c r="B13452" s="927"/>
      <c r="C13452" s="580"/>
      <c r="D13452" s="939"/>
      <c r="E13452" s="940"/>
      <c r="F13452" s="941"/>
      <c r="G13452" s="937" t="str">
        <f t="array" ref="G13452">xlookup(F13452,'Internal Staffing Calculator'!E:E,'Internal Staffing Calculator'!C:C,"")</f>
        <v/>
      </c>
      <c r="H13452" s="932" t="str">
        <f t="array" ref="H13452">if(F13452&lt;&gt;"", iferror(index('Internal Staffing Calculator'!B$8:B23500,match(F13452,'Internal Staffing Calculator'!E$8:E23500,0)), "Not In Budget"),"")</f>
        <v/>
      </c>
      <c r="I13452" s="184"/>
      <c r="J13452" s="184"/>
      <c r="K13452" s="184"/>
      <c r="L13452" s="183"/>
    </row>
    <row r="13453">
      <c r="A13453" s="454"/>
      <c r="B13453" s="927"/>
      <c r="C13453" s="580"/>
      <c r="D13453" s="939"/>
      <c r="E13453" s="940"/>
      <c r="F13453" s="941"/>
      <c r="G13453" s="937" t="str">
        <f t="array" ref="G13453">xlookup(F13453,'Internal Staffing Calculator'!E:E,'Internal Staffing Calculator'!C:C,"")</f>
        <v/>
      </c>
      <c r="H13453" s="932" t="str">
        <f t="array" ref="H13453">if(F13453&lt;&gt;"", iferror(index('Internal Staffing Calculator'!B$8:B23500,match(F13453,'Internal Staffing Calculator'!E$8:E23500,0)), "Not In Budget"),"")</f>
        <v/>
      </c>
      <c r="I13453" s="184"/>
      <c r="J13453" s="184"/>
      <c r="K13453" s="184"/>
      <c r="L13453" s="183"/>
    </row>
    <row r="13454">
      <c r="A13454" s="454"/>
      <c r="B13454" s="927"/>
      <c r="C13454" s="580"/>
      <c r="D13454" s="939"/>
      <c r="E13454" s="940"/>
      <c r="F13454" s="941"/>
      <c r="G13454" s="937" t="str">
        <f t="array" ref="G13454">xlookup(F13454,'Internal Staffing Calculator'!E:E,'Internal Staffing Calculator'!C:C,"")</f>
        <v/>
      </c>
      <c r="H13454" s="932" t="str">
        <f t="array" ref="H13454">if(F13454&lt;&gt;"", iferror(index('Internal Staffing Calculator'!B$8:B23500,match(F13454,'Internal Staffing Calculator'!E$8:E23500,0)), "Not In Budget"),"")</f>
        <v/>
      </c>
      <c r="I13454" s="184"/>
      <c r="J13454" s="184"/>
      <c r="K13454" s="184"/>
      <c r="L13454" s="183"/>
    </row>
    <row r="13455">
      <c r="A13455" s="454"/>
      <c r="B13455" s="927"/>
      <c r="C13455" s="580"/>
      <c r="D13455" s="939"/>
      <c r="E13455" s="940"/>
      <c r="F13455" s="941"/>
      <c r="G13455" s="937" t="str">
        <f t="array" ref="G13455">xlookup(F13455,'Internal Staffing Calculator'!E:E,'Internal Staffing Calculator'!C:C,"")</f>
        <v/>
      </c>
      <c r="H13455" s="932" t="str">
        <f t="array" ref="H13455">if(F13455&lt;&gt;"", iferror(index('Internal Staffing Calculator'!B$8:B23500,match(F13455,'Internal Staffing Calculator'!E$8:E23500,0)), "Not In Budget"),"")</f>
        <v/>
      </c>
      <c r="I13455" s="184"/>
      <c r="J13455" s="184"/>
      <c r="K13455" s="184"/>
      <c r="L13455" s="183"/>
    </row>
    <row r="13456">
      <c r="A13456" s="454"/>
      <c r="B13456" s="927"/>
      <c r="C13456" s="580"/>
      <c r="D13456" s="939"/>
      <c r="E13456" s="940"/>
      <c r="F13456" s="941"/>
      <c r="G13456" s="937" t="str">
        <f t="array" ref="G13456">xlookup(F13456,'Internal Staffing Calculator'!E:E,'Internal Staffing Calculator'!C:C,"")</f>
        <v/>
      </c>
      <c r="H13456" s="932" t="str">
        <f t="array" ref="H13456">if(F13456&lt;&gt;"", iferror(index('Internal Staffing Calculator'!B$8:B23500,match(F13456,'Internal Staffing Calculator'!E$8:E23500,0)), "Not In Budget"),"")</f>
        <v/>
      </c>
      <c r="I13456" s="184"/>
      <c r="J13456" s="184"/>
      <c r="K13456" s="184"/>
      <c r="L13456" s="183"/>
    </row>
    <row r="13457">
      <c r="A13457" s="454"/>
      <c r="B13457" s="927"/>
      <c r="C13457" s="580"/>
      <c r="D13457" s="939"/>
      <c r="E13457" s="940"/>
      <c r="F13457" s="941"/>
      <c r="G13457" s="937" t="str">
        <f t="array" ref="G13457">xlookup(F13457,'Internal Staffing Calculator'!E:E,'Internal Staffing Calculator'!C:C,"")</f>
        <v/>
      </c>
      <c r="H13457" s="932" t="str">
        <f t="array" ref="H13457">if(F13457&lt;&gt;"", iferror(index('Internal Staffing Calculator'!B$8:B23500,match(F13457,'Internal Staffing Calculator'!E$8:E23500,0)), "Not In Budget"),"")</f>
        <v/>
      </c>
      <c r="I13457" s="184"/>
      <c r="J13457" s="184"/>
      <c r="K13457" s="184"/>
      <c r="L13457" s="183"/>
    </row>
    <row r="13458">
      <c r="A13458" s="454"/>
      <c r="B13458" s="927"/>
      <c r="C13458" s="580"/>
      <c r="D13458" s="939"/>
      <c r="E13458" s="940"/>
      <c r="F13458" s="941"/>
      <c r="G13458" s="937" t="str">
        <f t="array" ref="G13458">xlookup(F13458,'Internal Staffing Calculator'!E:E,'Internal Staffing Calculator'!C:C,"")</f>
        <v/>
      </c>
      <c r="H13458" s="932" t="str">
        <f t="array" ref="H13458">if(F13458&lt;&gt;"", iferror(index('Internal Staffing Calculator'!B$8:B23500,match(F13458,'Internal Staffing Calculator'!E$8:E23500,0)), "Not In Budget"),"")</f>
        <v/>
      </c>
      <c r="I13458" s="184"/>
      <c r="J13458" s="184"/>
      <c r="K13458" s="184"/>
      <c r="L13458" s="183"/>
    </row>
    <row r="13459">
      <c r="A13459" s="454"/>
      <c r="B13459" s="927"/>
      <c r="C13459" s="580"/>
      <c r="D13459" s="939"/>
      <c r="E13459" s="940"/>
      <c r="F13459" s="941"/>
      <c r="G13459" s="937" t="str">
        <f t="array" ref="G13459">xlookup(F13459,'Internal Staffing Calculator'!E:E,'Internal Staffing Calculator'!C:C,"")</f>
        <v/>
      </c>
      <c r="H13459" s="932" t="str">
        <f t="array" ref="H13459">if(F13459&lt;&gt;"", iferror(index('Internal Staffing Calculator'!B$8:B23500,match(F13459,'Internal Staffing Calculator'!E$8:E23500,0)), "Not In Budget"),"")</f>
        <v/>
      </c>
      <c r="I13459" s="184"/>
      <c r="J13459" s="184"/>
      <c r="K13459" s="184"/>
      <c r="L13459" s="183"/>
    </row>
    <row r="13460">
      <c r="A13460" s="454"/>
      <c r="B13460" s="927"/>
      <c r="C13460" s="580"/>
      <c r="D13460" s="939"/>
      <c r="E13460" s="940"/>
      <c r="F13460" s="941"/>
      <c r="G13460" s="937" t="str">
        <f t="array" ref="G13460">xlookup(F13460,'Internal Staffing Calculator'!E:E,'Internal Staffing Calculator'!C:C,"")</f>
        <v/>
      </c>
      <c r="H13460" s="932" t="str">
        <f t="array" ref="H13460">if(F13460&lt;&gt;"", iferror(index('Internal Staffing Calculator'!B$8:B23500,match(F13460,'Internal Staffing Calculator'!E$8:E23500,0)), "Not In Budget"),"")</f>
        <v/>
      </c>
      <c r="I13460" s="184"/>
      <c r="J13460" s="184"/>
      <c r="K13460" s="184"/>
      <c r="L13460" s="183"/>
    </row>
    <row r="13461">
      <c r="A13461" s="454"/>
      <c r="B13461" s="927"/>
      <c r="C13461" s="580"/>
      <c r="D13461" s="939"/>
      <c r="E13461" s="940"/>
      <c r="F13461" s="941"/>
      <c r="G13461" s="937" t="str">
        <f t="array" ref="G13461">xlookup(F13461,'Internal Staffing Calculator'!E:E,'Internal Staffing Calculator'!C:C,"")</f>
        <v/>
      </c>
      <c r="H13461" s="932" t="str">
        <f t="array" ref="H13461">if(F13461&lt;&gt;"", iferror(index('Internal Staffing Calculator'!B$8:B23500,match(F13461,'Internal Staffing Calculator'!E$8:E23500,0)), "Not In Budget"),"")</f>
        <v/>
      </c>
      <c r="I13461" s="184"/>
      <c r="J13461" s="184"/>
      <c r="K13461" s="184"/>
      <c r="L13461" s="183"/>
    </row>
    <row r="13462">
      <c r="A13462" s="454"/>
      <c r="B13462" s="927"/>
      <c r="C13462" s="580"/>
      <c r="D13462" s="939"/>
      <c r="E13462" s="940"/>
      <c r="F13462" s="941"/>
      <c r="G13462" s="937" t="str">
        <f t="array" ref="G13462">xlookup(F13462,'Internal Staffing Calculator'!E:E,'Internal Staffing Calculator'!C:C,"")</f>
        <v/>
      </c>
      <c r="H13462" s="932" t="str">
        <f t="array" ref="H13462">if(F13462&lt;&gt;"", iferror(index('Internal Staffing Calculator'!B$8:B23500,match(F13462,'Internal Staffing Calculator'!E$8:E23500,0)), "Not In Budget"),"")</f>
        <v/>
      </c>
      <c r="I13462" s="184"/>
      <c r="J13462" s="184"/>
      <c r="K13462" s="184"/>
      <c r="L13462" s="183"/>
    </row>
    <row r="13463">
      <c r="A13463" s="454"/>
      <c r="B13463" s="927"/>
      <c r="C13463" s="580"/>
      <c r="D13463" s="939"/>
      <c r="E13463" s="940"/>
      <c r="F13463" s="941"/>
      <c r="G13463" s="937" t="str">
        <f t="array" ref="G13463">xlookup(F13463,'Internal Staffing Calculator'!E:E,'Internal Staffing Calculator'!C:C,"")</f>
        <v/>
      </c>
      <c r="H13463" s="932" t="str">
        <f t="array" ref="H13463">if(F13463&lt;&gt;"", iferror(index('Internal Staffing Calculator'!B$8:B23500,match(F13463,'Internal Staffing Calculator'!E$8:E23500,0)), "Not In Budget"),"")</f>
        <v/>
      </c>
      <c r="I13463" s="184"/>
      <c r="J13463" s="184"/>
      <c r="K13463" s="184"/>
      <c r="L13463" s="183"/>
    </row>
    <row r="13464">
      <c r="A13464" s="454"/>
      <c r="B13464" s="927"/>
      <c r="C13464" s="580"/>
      <c r="D13464" s="939"/>
      <c r="E13464" s="940"/>
      <c r="F13464" s="941"/>
      <c r="G13464" s="937" t="str">
        <f t="array" ref="G13464">xlookup(F13464,'Internal Staffing Calculator'!E:E,'Internal Staffing Calculator'!C:C,"")</f>
        <v/>
      </c>
      <c r="H13464" s="932" t="str">
        <f t="array" ref="H13464">if(F13464&lt;&gt;"", iferror(index('Internal Staffing Calculator'!B$8:B23500,match(F13464,'Internal Staffing Calculator'!E$8:E23500,0)), "Not In Budget"),"")</f>
        <v/>
      </c>
      <c r="I13464" s="184"/>
      <c r="J13464" s="184"/>
      <c r="K13464" s="184"/>
      <c r="L13464" s="183"/>
    </row>
    <row r="13465">
      <c r="A13465" s="454"/>
      <c r="B13465" s="927"/>
      <c r="C13465" s="580"/>
      <c r="D13465" s="939"/>
      <c r="E13465" s="940"/>
      <c r="F13465" s="941"/>
      <c r="G13465" s="937" t="str">
        <f t="array" ref="G13465">xlookup(F13465,'Internal Staffing Calculator'!E:E,'Internal Staffing Calculator'!C:C,"")</f>
        <v/>
      </c>
      <c r="H13465" s="932" t="str">
        <f t="array" ref="H13465">if(F13465&lt;&gt;"", iferror(index('Internal Staffing Calculator'!B$8:B23500,match(F13465,'Internal Staffing Calculator'!E$8:E23500,0)), "Not In Budget"),"")</f>
        <v/>
      </c>
      <c r="I13465" s="184"/>
      <c r="J13465" s="184"/>
      <c r="K13465" s="184"/>
      <c r="L13465" s="183"/>
    </row>
    <row r="13466">
      <c r="A13466" s="454"/>
      <c r="B13466" s="927"/>
      <c r="C13466" s="580"/>
      <c r="D13466" s="939"/>
      <c r="E13466" s="940"/>
      <c r="F13466" s="941"/>
      <c r="G13466" s="937" t="str">
        <f t="array" ref="G13466">xlookup(F13466,'Internal Staffing Calculator'!E:E,'Internal Staffing Calculator'!C:C,"")</f>
        <v/>
      </c>
      <c r="H13466" s="932" t="str">
        <f t="array" ref="H13466">if(F13466&lt;&gt;"", iferror(index('Internal Staffing Calculator'!B$8:B23500,match(F13466,'Internal Staffing Calculator'!E$8:E23500,0)), "Not In Budget"),"")</f>
        <v/>
      </c>
      <c r="I13466" s="184"/>
      <c r="J13466" s="184"/>
      <c r="K13466" s="184"/>
      <c r="L13466" s="183"/>
    </row>
    <row r="13467">
      <c r="A13467" s="454"/>
      <c r="B13467" s="927"/>
      <c r="C13467" s="580"/>
      <c r="D13467" s="939"/>
      <c r="E13467" s="940"/>
      <c r="F13467" s="941"/>
      <c r="G13467" s="937" t="str">
        <f t="array" ref="G13467">xlookup(F13467,'Internal Staffing Calculator'!E:E,'Internal Staffing Calculator'!C:C,"")</f>
        <v/>
      </c>
      <c r="H13467" s="932" t="str">
        <f t="array" ref="H13467">if(F13467&lt;&gt;"", iferror(index('Internal Staffing Calculator'!B$8:B23500,match(F13467,'Internal Staffing Calculator'!E$8:E23500,0)), "Not In Budget"),"")</f>
        <v/>
      </c>
      <c r="I13467" s="184"/>
      <c r="J13467" s="184"/>
      <c r="K13467" s="184"/>
      <c r="L13467" s="183"/>
    </row>
    <row r="13468">
      <c r="A13468" s="454"/>
      <c r="B13468" s="927"/>
      <c r="C13468" s="580"/>
      <c r="D13468" s="939"/>
      <c r="E13468" s="940"/>
      <c r="F13468" s="941"/>
      <c r="G13468" s="937" t="str">
        <f t="array" ref="G13468">xlookup(F13468,'Internal Staffing Calculator'!E:E,'Internal Staffing Calculator'!C:C,"")</f>
        <v/>
      </c>
      <c r="H13468" s="932" t="str">
        <f t="array" ref="H13468">if(F13468&lt;&gt;"", iferror(index('Internal Staffing Calculator'!B$8:B23500,match(F13468,'Internal Staffing Calculator'!E$8:E23500,0)), "Not In Budget"),"")</f>
        <v/>
      </c>
      <c r="I13468" s="184"/>
      <c r="J13468" s="184"/>
      <c r="K13468" s="184"/>
      <c r="L13468" s="183"/>
    </row>
    <row r="13469">
      <c r="A13469" s="454"/>
      <c r="B13469" s="927"/>
      <c r="C13469" s="580"/>
      <c r="D13469" s="939"/>
      <c r="E13469" s="940"/>
      <c r="F13469" s="941"/>
      <c r="G13469" s="937" t="str">
        <f t="array" ref="G13469">xlookup(F13469,'Internal Staffing Calculator'!E:E,'Internal Staffing Calculator'!C:C,"")</f>
        <v/>
      </c>
      <c r="H13469" s="932" t="str">
        <f t="array" ref="H13469">if(F13469&lt;&gt;"", iferror(index('Internal Staffing Calculator'!B$8:B23500,match(F13469,'Internal Staffing Calculator'!E$8:E23500,0)), "Not In Budget"),"")</f>
        <v/>
      </c>
      <c r="I13469" s="184"/>
      <c r="J13469" s="184"/>
      <c r="K13469" s="184"/>
      <c r="L13469" s="183"/>
    </row>
    <row r="13470">
      <c r="A13470" s="454"/>
      <c r="B13470" s="927"/>
      <c r="C13470" s="580"/>
      <c r="D13470" s="939"/>
      <c r="E13470" s="940"/>
      <c r="F13470" s="941"/>
      <c r="G13470" s="937" t="str">
        <f t="array" ref="G13470">xlookup(F13470,'Internal Staffing Calculator'!E:E,'Internal Staffing Calculator'!C:C,"")</f>
        <v/>
      </c>
      <c r="H13470" s="932" t="str">
        <f t="array" ref="H13470">if(F13470&lt;&gt;"", iferror(index('Internal Staffing Calculator'!B$8:B23500,match(F13470,'Internal Staffing Calculator'!E$8:E23500,0)), "Not In Budget"),"")</f>
        <v/>
      </c>
      <c r="I13470" s="184"/>
      <c r="J13470" s="184"/>
      <c r="K13470" s="184"/>
      <c r="L13470" s="183"/>
    </row>
    <row r="13471">
      <c r="A13471" s="454"/>
      <c r="B13471" s="927"/>
      <c r="C13471" s="580"/>
      <c r="D13471" s="939"/>
      <c r="E13471" s="940"/>
      <c r="F13471" s="941"/>
      <c r="G13471" s="937" t="str">
        <f t="array" ref="G13471">xlookup(F13471,'Internal Staffing Calculator'!E:E,'Internal Staffing Calculator'!C:C,"")</f>
        <v/>
      </c>
      <c r="H13471" s="932" t="str">
        <f t="array" ref="H13471">if(F13471&lt;&gt;"", iferror(index('Internal Staffing Calculator'!B$8:B23500,match(F13471,'Internal Staffing Calculator'!E$8:E23500,0)), "Not In Budget"),"")</f>
        <v/>
      </c>
      <c r="I13471" s="184"/>
      <c r="J13471" s="184"/>
      <c r="K13471" s="184"/>
      <c r="L13471" s="183"/>
    </row>
    <row r="13472">
      <c r="A13472" s="454"/>
      <c r="B13472" s="927"/>
      <c r="C13472" s="580"/>
      <c r="D13472" s="939"/>
      <c r="E13472" s="940"/>
      <c r="F13472" s="941"/>
      <c r="G13472" s="937" t="str">
        <f t="array" ref="G13472">xlookup(F13472,'Internal Staffing Calculator'!E:E,'Internal Staffing Calculator'!C:C,"")</f>
        <v/>
      </c>
      <c r="H13472" s="932" t="str">
        <f t="array" ref="H13472">if(F13472&lt;&gt;"", iferror(index('Internal Staffing Calculator'!B$8:B23500,match(F13472,'Internal Staffing Calculator'!E$8:E23500,0)), "Not In Budget"),"")</f>
        <v/>
      </c>
      <c r="I13472" s="184"/>
      <c r="J13472" s="184"/>
      <c r="K13472" s="184"/>
      <c r="L13472" s="183"/>
    </row>
    <row r="13473">
      <c r="A13473" s="454"/>
      <c r="B13473" s="927"/>
      <c r="C13473" s="580"/>
      <c r="D13473" s="939"/>
      <c r="E13473" s="940"/>
      <c r="F13473" s="941"/>
      <c r="G13473" s="937" t="str">
        <f t="array" ref="G13473">xlookup(F13473,'Internal Staffing Calculator'!E:E,'Internal Staffing Calculator'!C:C,"")</f>
        <v/>
      </c>
      <c r="H13473" s="932" t="str">
        <f t="array" ref="H13473">if(F13473&lt;&gt;"", iferror(index('Internal Staffing Calculator'!B$8:B23500,match(F13473,'Internal Staffing Calculator'!E$8:E23500,0)), "Not In Budget"),"")</f>
        <v/>
      </c>
      <c r="I13473" s="184"/>
      <c r="J13473" s="184"/>
      <c r="K13473" s="184"/>
      <c r="L13473" s="183"/>
    </row>
    <row r="13474">
      <c r="A13474" s="454"/>
      <c r="B13474" s="927"/>
      <c r="C13474" s="580"/>
      <c r="D13474" s="939"/>
      <c r="E13474" s="940"/>
      <c r="F13474" s="941"/>
      <c r="G13474" s="937" t="str">
        <f t="array" ref="G13474">xlookup(F13474,'Internal Staffing Calculator'!E:E,'Internal Staffing Calculator'!C:C,"")</f>
        <v/>
      </c>
      <c r="H13474" s="932" t="str">
        <f t="array" ref="H13474">if(F13474&lt;&gt;"", iferror(index('Internal Staffing Calculator'!B$8:B23500,match(F13474,'Internal Staffing Calculator'!E$8:E23500,0)), "Not In Budget"),"")</f>
        <v/>
      </c>
      <c r="I13474" s="184"/>
      <c r="J13474" s="184"/>
      <c r="K13474" s="184"/>
      <c r="L13474" s="183"/>
    </row>
    <row r="13475">
      <c r="A13475" s="454"/>
      <c r="B13475" s="927"/>
      <c r="C13475" s="580"/>
      <c r="D13475" s="939"/>
      <c r="E13475" s="940"/>
      <c r="F13475" s="941"/>
      <c r="G13475" s="937" t="str">
        <f t="array" ref="G13475">xlookup(F13475,'Internal Staffing Calculator'!E:E,'Internal Staffing Calculator'!C:C,"")</f>
        <v/>
      </c>
      <c r="H13475" s="932" t="str">
        <f t="array" ref="H13475">if(F13475&lt;&gt;"", iferror(index('Internal Staffing Calculator'!B$8:B23500,match(F13475,'Internal Staffing Calculator'!E$8:E23500,0)), "Not In Budget"),"")</f>
        <v/>
      </c>
      <c r="I13475" s="184"/>
      <c r="J13475" s="184"/>
      <c r="K13475" s="184"/>
      <c r="L13475" s="183"/>
    </row>
    <row r="13476">
      <c r="A13476" s="454"/>
      <c r="B13476" s="927"/>
      <c r="C13476" s="580"/>
      <c r="D13476" s="939"/>
      <c r="E13476" s="940"/>
      <c r="F13476" s="941"/>
      <c r="G13476" s="937" t="str">
        <f t="array" ref="G13476">xlookup(F13476,'Internal Staffing Calculator'!E:E,'Internal Staffing Calculator'!C:C,"")</f>
        <v/>
      </c>
      <c r="H13476" s="932" t="str">
        <f t="array" ref="H13476">if(F13476&lt;&gt;"", iferror(index('Internal Staffing Calculator'!B$8:B23500,match(F13476,'Internal Staffing Calculator'!E$8:E23500,0)), "Not In Budget"),"")</f>
        <v/>
      </c>
      <c r="I13476" s="184"/>
      <c r="J13476" s="184"/>
      <c r="K13476" s="184"/>
      <c r="L13476" s="183"/>
    </row>
    <row r="13477">
      <c r="A13477" s="454"/>
      <c r="B13477" s="927"/>
      <c r="C13477" s="580"/>
      <c r="D13477" s="939"/>
      <c r="E13477" s="940"/>
      <c r="F13477" s="941"/>
      <c r="G13477" s="937" t="str">
        <f t="array" ref="G13477">xlookup(F13477,'Internal Staffing Calculator'!E:E,'Internal Staffing Calculator'!C:C,"")</f>
        <v/>
      </c>
      <c r="H13477" s="932" t="str">
        <f t="array" ref="H13477">if(F13477&lt;&gt;"", iferror(index('Internal Staffing Calculator'!B$8:B23500,match(F13477,'Internal Staffing Calculator'!E$8:E23500,0)), "Not In Budget"),"")</f>
        <v/>
      </c>
      <c r="I13477" s="184"/>
      <c r="J13477" s="184"/>
      <c r="K13477" s="184"/>
      <c r="L13477" s="183"/>
    </row>
    <row r="13478">
      <c r="A13478" s="454"/>
      <c r="B13478" s="927"/>
      <c r="C13478" s="580"/>
      <c r="D13478" s="939"/>
      <c r="E13478" s="940"/>
      <c r="F13478" s="941"/>
      <c r="G13478" s="937" t="str">
        <f t="array" ref="G13478">xlookup(F13478,'Internal Staffing Calculator'!E:E,'Internal Staffing Calculator'!C:C,"")</f>
        <v/>
      </c>
      <c r="H13478" s="932" t="str">
        <f t="array" ref="H13478">if(F13478&lt;&gt;"", iferror(index('Internal Staffing Calculator'!B$8:B23500,match(F13478,'Internal Staffing Calculator'!E$8:E23500,0)), "Not In Budget"),"")</f>
        <v/>
      </c>
      <c r="I13478" s="184"/>
      <c r="J13478" s="184"/>
      <c r="K13478" s="184"/>
      <c r="L13478" s="183"/>
    </row>
    <row r="13479">
      <c r="A13479" s="454"/>
      <c r="B13479" s="927"/>
      <c r="C13479" s="580"/>
      <c r="D13479" s="939"/>
      <c r="E13479" s="940"/>
      <c r="F13479" s="941"/>
      <c r="G13479" s="937" t="str">
        <f t="array" ref="G13479">xlookup(F13479,'Internal Staffing Calculator'!E:E,'Internal Staffing Calculator'!C:C,"")</f>
        <v/>
      </c>
      <c r="H13479" s="932" t="str">
        <f t="array" ref="H13479">if(F13479&lt;&gt;"", iferror(index('Internal Staffing Calculator'!B$8:B23500,match(F13479,'Internal Staffing Calculator'!E$8:E23500,0)), "Not In Budget"),"")</f>
        <v/>
      </c>
      <c r="I13479" s="184"/>
      <c r="J13479" s="184"/>
      <c r="K13479" s="184"/>
      <c r="L13479" s="183"/>
    </row>
    <row r="13480">
      <c r="A13480" s="454"/>
      <c r="B13480" s="927"/>
      <c r="C13480" s="580"/>
      <c r="D13480" s="939"/>
      <c r="E13480" s="940"/>
      <c r="F13480" s="941"/>
      <c r="G13480" s="937" t="str">
        <f t="array" ref="G13480">xlookup(F13480,'Internal Staffing Calculator'!E:E,'Internal Staffing Calculator'!C:C,"")</f>
        <v/>
      </c>
      <c r="H13480" s="932" t="str">
        <f t="array" ref="H13480">if(F13480&lt;&gt;"", iferror(index('Internal Staffing Calculator'!B$8:B23500,match(F13480,'Internal Staffing Calculator'!E$8:E23500,0)), "Not In Budget"),"")</f>
        <v/>
      </c>
      <c r="I13480" s="184"/>
      <c r="J13480" s="184"/>
      <c r="K13480" s="184"/>
      <c r="L13480" s="183"/>
    </row>
    <row r="13481">
      <c r="A13481" s="454"/>
      <c r="B13481" s="927"/>
      <c r="C13481" s="580"/>
      <c r="D13481" s="939"/>
      <c r="E13481" s="940"/>
      <c r="F13481" s="941"/>
      <c r="G13481" s="937" t="str">
        <f t="array" ref="G13481">xlookup(F13481,'Internal Staffing Calculator'!E:E,'Internal Staffing Calculator'!C:C,"")</f>
        <v/>
      </c>
      <c r="H13481" s="932" t="str">
        <f t="array" ref="H13481">if(F13481&lt;&gt;"", iferror(index('Internal Staffing Calculator'!B$8:B23500,match(F13481,'Internal Staffing Calculator'!E$8:E23500,0)), "Not In Budget"),"")</f>
        <v/>
      </c>
      <c r="I13481" s="184"/>
      <c r="J13481" s="184"/>
      <c r="K13481" s="184"/>
      <c r="L13481" s="183"/>
    </row>
    <row r="13482">
      <c r="A13482" s="454"/>
      <c r="B13482" s="927"/>
      <c r="C13482" s="580"/>
      <c r="D13482" s="939"/>
      <c r="E13482" s="940"/>
      <c r="F13482" s="941"/>
      <c r="G13482" s="937" t="str">
        <f t="array" ref="G13482">xlookup(F13482,'Internal Staffing Calculator'!E:E,'Internal Staffing Calculator'!C:C,"")</f>
        <v/>
      </c>
      <c r="H13482" s="932" t="str">
        <f t="array" ref="H13482">if(F13482&lt;&gt;"", iferror(index('Internal Staffing Calculator'!B$8:B23500,match(F13482,'Internal Staffing Calculator'!E$8:E23500,0)), "Not In Budget"),"")</f>
        <v/>
      </c>
      <c r="I13482" s="184"/>
      <c r="J13482" s="184"/>
      <c r="K13482" s="184"/>
      <c r="L13482" s="183"/>
    </row>
    <row r="13483">
      <c r="A13483" s="454"/>
      <c r="B13483" s="927"/>
      <c r="C13483" s="580"/>
      <c r="D13483" s="939"/>
      <c r="E13483" s="940"/>
      <c r="F13483" s="941"/>
      <c r="G13483" s="937" t="str">
        <f t="array" ref="G13483">xlookup(F13483,'Internal Staffing Calculator'!E:E,'Internal Staffing Calculator'!C:C,"")</f>
        <v/>
      </c>
      <c r="H13483" s="932" t="str">
        <f t="array" ref="H13483">if(F13483&lt;&gt;"", iferror(index('Internal Staffing Calculator'!B$8:B23500,match(F13483,'Internal Staffing Calculator'!E$8:E23500,0)), "Not In Budget"),"")</f>
        <v/>
      </c>
      <c r="I13483" s="184"/>
      <c r="J13483" s="184"/>
      <c r="K13483" s="184"/>
      <c r="L13483" s="183"/>
    </row>
    <row r="13484">
      <c r="A13484" s="454"/>
      <c r="B13484" s="927"/>
      <c r="C13484" s="580"/>
      <c r="D13484" s="939"/>
      <c r="E13484" s="940"/>
      <c r="F13484" s="941"/>
      <c r="G13484" s="937" t="str">
        <f t="array" ref="G13484">xlookup(F13484,'Internal Staffing Calculator'!E:E,'Internal Staffing Calculator'!C:C,"")</f>
        <v/>
      </c>
      <c r="H13484" s="932" t="str">
        <f t="array" ref="H13484">if(F13484&lt;&gt;"", iferror(index('Internal Staffing Calculator'!B$8:B23500,match(F13484,'Internal Staffing Calculator'!E$8:E23500,0)), "Not In Budget"),"")</f>
        <v/>
      </c>
      <c r="I13484" s="184"/>
      <c r="J13484" s="184"/>
      <c r="K13484" s="184"/>
      <c r="L13484" s="183"/>
    </row>
    <row r="13485">
      <c r="A13485" s="454"/>
      <c r="B13485" s="927"/>
      <c r="C13485" s="580"/>
      <c r="D13485" s="939"/>
      <c r="E13485" s="940"/>
      <c r="F13485" s="941"/>
      <c r="G13485" s="937" t="str">
        <f t="array" ref="G13485">xlookup(F13485,'Internal Staffing Calculator'!E:E,'Internal Staffing Calculator'!C:C,"")</f>
        <v/>
      </c>
      <c r="H13485" s="932" t="str">
        <f t="array" ref="H13485">if(F13485&lt;&gt;"", iferror(index('Internal Staffing Calculator'!B$8:B23500,match(F13485,'Internal Staffing Calculator'!E$8:E23500,0)), "Not In Budget"),"")</f>
        <v/>
      </c>
      <c r="I13485" s="184"/>
      <c r="J13485" s="184"/>
      <c r="K13485" s="184"/>
      <c r="L13485" s="183"/>
    </row>
    <row r="13486">
      <c r="A13486" s="454"/>
      <c r="B13486" s="927"/>
      <c r="C13486" s="580"/>
      <c r="D13486" s="939"/>
      <c r="E13486" s="940"/>
      <c r="F13486" s="941"/>
      <c r="G13486" s="937" t="str">
        <f t="array" ref="G13486">xlookup(F13486,'Internal Staffing Calculator'!E:E,'Internal Staffing Calculator'!C:C,"")</f>
        <v/>
      </c>
      <c r="H13486" s="932" t="str">
        <f t="array" ref="H13486">if(F13486&lt;&gt;"", iferror(index('Internal Staffing Calculator'!B$8:B23500,match(F13486,'Internal Staffing Calculator'!E$8:E23500,0)), "Not In Budget"),"")</f>
        <v/>
      </c>
      <c r="I13486" s="184"/>
      <c r="J13486" s="184"/>
      <c r="K13486" s="184"/>
      <c r="L13486" s="183"/>
    </row>
    <row r="13487">
      <c r="A13487" s="454"/>
      <c r="B13487" s="927"/>
      <c r="C13487" s="580"/>
      <c r="D13487" s="939"/>
      <c r="E13487" s="940"/>
      <c r="F13487" s="941"/>
      <c r="G13487" s="937" t="str">
        <f t="array" ref="G13487">xlookup(F13487,'Internal Staffing Calculator'!E:E,'Internal Staffing Calculator'!C:C,"")</f>
        <v/>
      </c>
      <c r="H13487" s="932" t="str">
        <f t="array" ref="H13487">if(F13487&lt;&gt;"", iferror(index('Internal Staffing Calculator'!B$8:B23500,match(F13487,'Internal Staffing Calculator'!E$8:E23500,0)), "Not In Budget"),"")</f>
        <v/>
      </c>
      <c r="I13487" s="184"/>
      <c r="J13487" s="184"/>
      <c r="K13487" s="184"/>
      <c r="L13487" s="183"/>
    </row>
    <row r="13488">
      <c r="A13488" s="454"/>
      <c r="B13488" s="927"/>
      <c r="C13488" s="580"/>
      <c r="D13488" s="939"/>
      <c r="E13488" s="940"/>
      <c r="F13488" s="941"/>
      <c r="G13488" s="937" t="str">
        <f t="array" ref="G13488">xlookup(F13488,'Internal Staffing Calculator'!E:E,'Internal Staffing Calculator'!C:C,"")</f>
        <v/>
      </c>
      <c r="H13488" s="932" t="str">
        <f t="array" ref="H13488">if(F13488&lt;&gt;"", iferror(index('Internal Staffing Calculator'!B$8:B23500,match(F13488,'Internal Staffing Calculator'!E$8:E23500,0)), "Not In Budget"),"")</f>
        <v/>
      </c>
      <c r="I13488" s="184"/>
      <c r="J13488" s="184"/>
      <c r="K13488" s="184"/>
      <c r="L13488" s="183"/>
    </row>
    <row r="13489">
      <c r="A13489" s="454"/>
      <c r="B13489" s="927"/>
      <c r="C13489" s="580"/>
      <c r="D13489" s="939"/>
      <c r="E13489" s="940"/>
      <c r="F13489" s="941"/>
      <c r="G13489" s="937" t="str">
        <f t="array" ref="G13489">xlookup(F13489,'Internal Staffing Calculator'!E:E,'Internal Staffing Calculator'!C:C,"")</f>
        <v/>
      </c>
      <c r="H13489" s="932" t="str">
        <f t="array" ref="H13489">if(F13489&lt;&gt;"", iferror(index('Internal Staffing Calculator'!B$8:B23500,match(F13489,'Internal Staffing Calculator'!E$8:E23500,0)), "Not In Budget"),"")</f>
        <v/>
      </c>
      <c r="I13489" s="184"/>
      <c r="J13489" s="184"/>
      <c r="K13489" s="184"/>
      <c r="L13489" s="183"/>
    </row>
    <row r="13490">
      <c r="A13490" s="454"/>
      <c r="B13490" s="927"/>
      <c r="C13490" s="580"/>
      <c r="D13490" s="939"/>
      <c r="E13490" s="940"/>
      <c r="F13490" s="941"/>
      <c r="G13490" s="937" t="str">
        <f t="array" ref="G13490">xlookup(F13490,'Internal Staffing Calculator'!E:E,'Internal Staffing Calculator'!C:C,"")</f>
        <v/>
      </c>
      <c r="H13490" s="932" t="str">
        <f t="array" ref="H13490">if(F13490&lt;&gt;"", iferror(index('Internal Staffing Calculator'!B$8:B23500,match(F13490,'Internal Staffing Calculator'!E$8:E23500,0)), "Not In Budget"),"")</f>
        <v/>
      </c>
      <c r="I13490" s="184"/>
      <c r="J13490" s="184"/>
      <c r="K13490" s="184"/>
      <c r="L13490" s="183"/>
    </row>
    <row r="13491">
      <c r="A13491" s="454"/>
      <c r="B13491" s="927"/>
      <c r="C13491" s="580"/>
      <c r="D13491" s="939"/>
      <c r="E13491" s="940"/>
      <c r="F13491" s="941"/>
      <c r="G13491" s="937" t="str">
        <f t="array" ref="G13491">xlookup(F13491,'Internal Staffing Calculator'!E:E,'Internal Staffing Calculator'!C:C,"")</f>
        <v/>
      </c>
      <c r="H13491" s="932" t="str">
        <f t="array" ref="H13491">if(F13491&lt;&gt;"", iferror(index('Internal Staffing Calculator'!B$8:B23500,match(F13491,'Internal Staffing Calculator'!E$8:E23500,0)), "Not In Budget"),"")</f>
        <v/>
      </c>
      <c r="I13491" s="184"/>
      <c r="J13491" s="184"/>
      <c r="K13491" s="184"/>
      <c r="L13491" s="183"/>
    </row>
    <row r="13492">
      <c r="A13492" s="454"/>
      <c r="B13492" s="927"/>
      <c r="C13492" s="580"/>
      <c r="D13492" s="939"/>
      <c r="E13492" s="940"/>
      <c r="F13492" s="941"/>
      <c r="G13492" s="937" t="str">
        <f t="array" ref="G13492">xlookup(F13492,'Internal Staffing Calculator'!E:E,'Internal Staffing Calculator'!C:C,"")</f>
        <v/>
      </c>
      <c r="H13492" s="932" t="str">
        <f t="array" ref="H13492">if(F13492&lt;&gt;"", iferror(index('Internal Staffing Calculator'!B$8:B23500,match(F13492,'Internal Staffing Calculator'!E$8:E23500,0)), "Not In Budget"),"")</f>
        <v/>
      </c>
      <c r="I13492" s="184"/>
      <c r="J13492" s="184"/>
      <c r="K13492" s="184"/>
      <c r="L13492" s="183"/>
    </row>
    <row r="13493">
      <c r="A13493" s="454"/>
      <c r="B13493" s="927"/>
      <c r="C13493" s="580"/>
      <c r="D13493" s="939"/>
      <c r="E13493" s="940"/>
      <c r="F13493" s="941"/>
      <c r="G13493" s="937" t="str">
        <f t="array" ref="G13493">xlookup(F13493,'Internal Staffing Calculator'!E:E,'Internal Staffing Calculator'!C:C,"")</f>
        <v/>
      </c>
      <c r="H13493" s="932" t="str">
        <f t="array" ref="H13493">if(F13493&lt;&gt;"", iferror(index('Internal Staffing Calculator'!B$8:B23500,match(F13493,'Internal Staffing Calculator'!E$8:E23500,0)), "Not In Budget"),"")</f>
        <v/>
      </c>
      <c r="I13493" s="184"/>
      <c r="J13493" s="184"/>
      <c r="K13493" s="184"/>
      <c r="L13493" s="183"/>
    </row>
    <row r="13494">
      <c r="A13494" s="454"/>
      <c r="B13494" s="927"/>
      <c r="C13494" s="580"/>
      <c r="D13494" s="939"/>
      <c r="E13494" s="940"/>
      <c r="F13494" s="941"/>
      <c r="G13494" s="937" t="str">
        <f t="array" ref="G13494">xlookup(F13494,'Internal Staffing Calculator'!E:E,'Internal Staffing Calculator'!C:C,"")</f>
        <v/>
      </c>
      <c r="H13494" s="932" t="str">
        <f t="array" ref="H13494">if(F13494&lt;&gt;"", iferror(index('Internal Staffing Calculator'!B$8:B23500,match(F13494,'Internal Staffing Calculator'!E$8:E23500,0)), "Not In Budget"),"")</f>
        <v/>
      </c>
      <c r="I13494" s="184"/>
      <c r="J13494" s="184"/>
      <c r="K13494" s="184"/>
      <c r="L13494" s="183"/>
    </row>
    <row r="13495">
      <c r="A13495" s="454"/>
      <c r="B13495" s="927"/>
      <c r="C13495" s="580"/>
      <c r="D13495" s="939"/>
      <c r="E13495" s="940"/>
      <c r="F13495" s="941"/>
      <c r="G13495" s="937" t="str">
        <f t="array" ref="G13495">xlookup(F13495,'Internal Staffing Calculator'!E:E,'Internal Staffing Calculator'!C:C,"")</f>
        <v/>
      </c>
      <c r="H13495" s="932" t="str">
        <f t="array" ref="H13495">if(F13495&lt;&gt;"", iferror(index('Internal Staffing Calculator'!B$8:B23500,match(F13495,'Internal Staffing Calculator'!E$8:E23500,0)), "Not In Budget"),"")</f>
        <v/>
      </c>
      <c r="I13495" s="184"/>
      <c r="J13495" s="184"/>
      <c r="K13495" s="184"/>
      <c r="L13495" s="183"/>
    </row>
    <row r="13496">
      <c r="A13496" s="454"/>
      <c r="B13496" s="927"/>
      <c r="C13496" s="580"/>
      <c r="D13496" s="939"/>
      <c r="E13496" s="940"/>
      <c r="F13496" s="941"/>
      <c r="G13496" s="937" t="str">
        <f t="array" ref="G13496">xlookup(F13496,'Internal Staffing Calculator'!E:E,'Internal Staffing Calculator'!C:C,"")</f>
        <v/>
      </c>
      <c r="H13496" s="932" t="str">
        <f t="array" ref="H13496">if(F13496&lt;&gt;"", iferror(index('Internal Staffing Calculator'!B$8:B23500,match(F13496,'Internal Staffing Calculator'!E$8:E23500,0)), "Not In Budget"),"")</f>
        <v/>
      </c>
      <c r="I13496" s="184"/>
      <c r="J13496" s="184"/>
      <c r="K13496" s="184"/>
      <c r="L13496" s="183"/>
    </row>
    <row r="13497">
      <c r="A13497" s="454"/>
      <c r="B13497" s="927"/>
      <c r="C13497" s="580"/>
      <c r="D13497" s="939"/>
      <c r="E13497" s="940"/>
      <c r="F13497" s="941"/>
      <c r="G13497" s="937" t="str">
        <f t="array" ref="G13497">xlookup(F13497,'Internal Staffing Calculator'!E:E,'Internal Staffing Calculator'!C:C,"")</f>
        <v/>
      </c>
      <c r="H13497" s="932" t="str">
        <f t="array" ref="H13497">if(F13497&lt;&gt;"", iferror(index('Internal Staffing Calculator'!B$8:B23500,match(F13497,'Internal Staffing Calculator'!E$8:E23500,0)), "Not In Budget"),"")</f>
        <v/>
      </c>
      <c r="I13497" s="184"/>
      <c r="J13497" s="184"/>
      <c r="K13497" s="184"/>
      <c r="L13497" s="183"/>
    </row>
    <row r="13498">
      <c r="A13498" s="454"/>
      <c r="B13498" s="927"/>
      <c r="C13498" s="580"/>
      <c r="D13498" s="939"/>
      <c r="E13498" s="940"/>
      <c r="F13498" s="941"/>
      <c r="G13498" s="937" t="str">
        <f t="array" ref="G13498">xlookup(F13498,'Internal Staffing Calculator'!E:E,'Internal Staffing Calculator'!C:C,"")</f>
        <v/>
      </c>
      <c r="H13498" s="932" t="str">
        <f t="array" ref="H13498">if(F13498&lt;&gt;"", iferror(index('Internal Staffing Calculator'!B$8:B23500,match(F13498,'Internal Staffing Calculator'!E$8:E23500,0)), "Not In Budget"),"")</f>
        <v/>
      </c>
      <c r="I13498" s="184"/>
      <c r="J13498" s="184"/>
      <c r="K13498" s="184"/>
      <c r="L13498" s="183"/>
    </row>
    <row r="13499">
      <c r="A13499" s="454"/>
      <c r="B13499" s="927"/>
      <c r="C13499" s="580"/>
      <c r="D13499" s="939"/>
      <c r="E13499" s="940"/>
      <c r="F13499" s="941"/>
      <c r="G13499" s="937" t="str">
        <f t="array" ref="G13499">xlookup(F13499,'Internal Staffing Calculator'!E:E,'Internal Staffing Calculator'!C:C,"")</f>
        <v/>
      </c>
      <c r="H13499" s="932" t="str">
        <f t="array" ref="H13499">if(F13499&lt;&gt;"", iferror(index('Internal Staffing Calculator'!B$8:B23500,match(F13499,'Internal Staffing Calculator'!E$8:E23500,0)), "Not In Budget"),"")</f>
        <v/>
      </c>
      <c r="I13499" s="184"/>
      <c r="J13499" s="184"/>
      <c r="K13499" s="184"/>
      <c r="L13499" s="183"/>
    </row>
    <row r="13500">
      <c r="A13500" s="454"/>
      <c r="B13500" s="927"/>
      <c r="C13500" s="580"/>
      <c r="D13500" s="939"/>
      <c r="E13500" s="940"/>
      <c r="F13500" s="941"/>
      <c r="G13500" s="937" t="str">
        <f t="array" ref="G13500">xlookup(F13500,'Internal Staffing Calculator'!E:E,'Internal Staffing Calculator'!C:C,"")</f>
        <v/>
      </c>
      <c r="H13500" s="932" t="str">
        <f t="array" ref="H13500">if(F13500&lt;&gt;"", iferror(index('Internal Staffing Calculator'!B$8:B23500,match(F13500,'Internal Staffing Calculator'!E$8:E23500,0)), "Not In Budget"),"")</f>
        <v/>
      </c>
      <c r="I13500" s="184"/>
      <c r="J13500" s="184"/>
      <c r="K13500" s="184"/>
      <c r="L13500" s="183"/>
    </row>
    <row r="13501">
      <c r="A13501" s="454"/>
      <c r="B13501" s="927"/>
      <c r="C13501" s="580"/>
      <c r="D13501" s="939"/>
      <c r="E13501" s="940"/>
      <c r="F13501" s="941"/>
      <c r="G13501" s="937" t="str">
        <f t="array" ref="G13501">xlookup(F13501,'Internal Staffing Calculator'!E:E,'Internal Staffing Calculator'!C:C,"")</f>
        <v/>
      </c>
      <c r="H13501" s="932" t="str">
        <f t="array" ref="H13501">if(F13501&lt;&gt;"", iferror(index('Internal Staffing Calculator'!B$8:B23500,match(F13501,'Internal Staffing Calculator'!E$8:E23500,0)), "Not In Budget"),"")</f>
        <v/>
      </c>
      <c r="I13501" s="184"/>
      <c r="J13501" s="184"/>
      <c r="K13501" s="184"/>
      <c r="L13501" s="183"/>
    </row>
    <row r="13502">
      <c r="A13502" s="454"/>
      <c r="B13502" s="927"/>
      <c r="C13502" s="580"/>
      <c r="D13502" s="939"/>
      <c r="E13502" s="940"/>
      <c r="F13502" s="941"/>
      <c r="G13502" s="937" t="str">
        <f t="array" ref="G13502">xlookup(F13502,'Internal Staffing Calculator'!E:E,'Internal Staffing Calculator'!C:C,"")</f>
        <v/>
      </c>
      <c r="H13502" s="932" t="str">
        <f t="array" ref="H13502">if(F13502&lt;&gt;"", iferror(index('Internal Staffing Calculator'!B$8:B23500,match(F13502,'Internal Staffing Calculator'!E$8:E23500,0)), "Not In Budget"),"")</f>
        <v/>
      </c>
      <c r="I13502" s="184"/>
      <c r="J13502" s="184"/>
      <c r="K13502" s="184"/>
      <c r="L13502" s="183"/>
    </row>
    <row r="13503">
      <c r="A13503" s="454"/>
      <c r="B13503" s="927"/>
      <c r="C13503" s="580"/>
      <c r="D13503" s="939"/>
      <c r="E13503" s="940"/>
      <c r="F13503" s="941"/>
      <c r="G13503" s="937" t="str">
        <f t="array" ref="G13503">xlookup(F13503,'Internal Staffing Calculator'!E:E,'Internal Staffing Calculator'!C:C,"")</f>
        <v/>
      </c>
      <c r="H13503" s="932" t="str">
        <f t="array" ref="H13503">if(F13503&lt;&gt;"", iferror(index('Internal Staffing Calculator'!B$8:B23500,match(F13503,'Internal Staffing Calculator'!E$8:E23500,0)), "Not In Budget"),"")</f>
        <v/>
      </c>
      <c r="I13503" s="184"/>
      <c r="J13503" s="184"/>
      <c r="K13503" s="184"/>
      <c r="L13503" s="183"/>
    </row>
    <row r="13504">
      <c r="A13504" s="454"/>
      <c r="B13504" s="927"/>
      <c r="C13504" s="580"/>
      <c r="D13504" s="939"/>
      <c r="E13504" s="940"/>
      <c r="F13504" s="941"/>
      <c r="G13504" s="937" t="str">
        <f t="array" ref="G13504">xlookup(F13504,'Internal Staffing Calculator'!E:E,'Internal Staffing Calculator'!C:C,"")</f>
        <v/>
      </c>
      <c r="H13504" s="932" t="str">
        <f t="array" ref="H13504">if(F13504&lt;&gt;"", iferror(index('Internal Staffing Calculator'!B$8:B23500,match(F13504,'Internal Staffing Calculator'!E$8:E23500,0)), "Not In Budget"),"")</f>
        <v/>
      </c>
      <c r="I13504" s="184"/>
      <c r="J13504" s="184"/>
      <c r="K13504" s="184"/>
      <c r="L13504" s="183"/>
    </row>
    <row r="13505">
      <c r="A13505" s="454"/>
      <c r="B13505" s="927"/>
      <c r="C13505" s="580"/>
      <c r="D13505" s="939"/>
      <c r="E13505" s="940"/>
      <c r="F13505" s="941"/>
      <c r="G13505" s="937" t="str">
        <f t="array" ref="G13505">xlookup(F13505,'Internal Staffing Calculator'!E:E,'Internal Staffing Calculator'!C:C,"")</f>
        <v/>
      </c>
      <c r="H13505" s="932" t="str">
        <f t="array" ref="H13505">if(F13505&lt;&gt;"", iferror(index('Internal Staffing Calculator'!B$8:B23500,match(F13505,'Internal Staffing Calculator'!E$8:E23500,0)), "Not In Budget"),"")</f>
        <v/>
      </c>
      <c r="I13505" s="184"/>
      <c r="J13505" s="184"/>
      <c r="K13505" s="184"/>
      <c r="L13505" s="183"/>
    </row>
    <row r="13506">
      <c r="A13506" s="454"/>
      <c r="B13506" s="927"/>
      <c r="C13506" s="580"/>
      <c r="D13506" s="939"/>
      <c r="E13506" s="940"/>
      <c r="F13506" s="941"/>
      <c r="G13506" s="937" t="str">
        <f t="array" ref="G13506">xlookup(F13506,'Internal Staffing Calculator'!E:E,'Internal Staffing Calculator'!C:C,"")</f>
        <v/>
      </c>
      <c r="H13506" s="932" t="str">
        <f t="array" ref="H13506">if(F13506&lt;&gt;"", iferror(index('Internal Staffing Calculator'!B$8:B23500,match(F13506,'Internal Staffing Calculator'!E$8:E23500,0)), "Not In Budget"),"")</f>
        <v/>
      </c>
      <c r="I13506" s="184"/>
      <c r="J13506" s="184"/>
      <c r="K13506" s="184"/>
      <c r="L13506" s="183"/>
    </row>
    <row r="13507">
      <c r="A13507" s="454"/>
      <c r="B13507" s="927"/>
      <c r="C13507" s="580"/>
      <c r="D13507" s="939"/>
      <c r="E13507" s="940"/>
      <c r="F13507" s="941"/>
      <c r="G13507" s="937" t="str">
        <f t="array" ref="G13507">xlookup(F13507,'Internal Staffing Calculator'!E:E,'Internal Staffing Calculator'!C:C,"")</f>
        <v/>
      </c>
      <c r="H13507" s="932" t="str">
        <f t="array" ref="H13507">if(F13507&lt;&gt;"", iferror(index('Internal Staffing Calculator'!B$8:B23500,match(F13507,'Internal Staffing Calculator'!E$8:E23500,0)), "Not In Budget"),"")</f>
        <v/>
      </c>
      <c r="I13507" s="184"/>
      <c r="J13507" s="184"/>
      <c r="K13507" s="184"/>
      <c r="L13507" s="183"/>
    </row>
    <row r="13508">
      <c r="A13508" s="454"/>
      <c r="B13508" s="927"/>
      <c r="C13508" s="580"/>
      <c r="D13508" s="939"/>
      <c r="E13508" s="940"/>
      <c r="F13508" s="941"/>
      <c r="G13508" s="937" t="str">
        <f t="array" ref="G13508">xlookup(F13508,'Internal Staffing Calculator'!E:E,'Internal Staffing Calculator'!C:C,"")</f>
        <v/>
      </c>
      <c r="H13508" s="932" t="str">
        <f t="array" ref="H13508">if(F13508&lt;&gt;"", iferror(index('Internal Staffing Calculator'!B$8:B23500,match(F13508,'Internal Staffing Calculator'!E$8:E23500,0)), "Not In Budget"),"")</f>
        <v/>
      </c>
      <c r="I13508" s="184"/>
      <c r="J13508" s="184"/>
      <c r="K13508" s="184"/>
      <c r="L13508" s="183"/>
    </row>
    <row r="13509">
      <c r="A13509" s="454"/>
      <c r="B13509" s="927"/>
      <c r="C13509" s="580"/>
      <c r="D13509" s="939"/>
      <c r="E13509" s="940"/>
      <c r="F13509" s="941"/>
      <c r="G13509" s="937" t="str">
        <f t="array" ref="G13509">xlookup(F13509,'Internal Staffing Calculator'!E:E,'Internal Staffing Calculator'!C:C,"")</f>
        <v/>
      </c>
      <c r="H13509" s="932" t="str">
        <f t="array" ref="H13509">if(F13509&lt;&gt;"", iferror(index('Internal Staffing Calculator'!B$8:B23500,match(F13509,'Internal Staffing Calculator'!E$8:E23500,0)), "Not In Budget"),"")</f>
        <v/>
      </c>
      <c r="I13509" s="184"/>
      <c r="J13509" s="184"/>
      <c r="K13509" s="184"/>
      <c r="L13509" s="183"/>
    </row>
    <row r="13510">
      <c r="A13510" s="454"/>
      <c r="B13510" s="927"/>
      <c r="C13510" s="580"/>
      <c r="D13510" s="939"/>
      <c r="E13510" s="940"/>
      <c r="F13510" s="941"/>
      <c r="G13510" s="937" t="str">
        <f t="array" ref="G13510">xlookup(F13510,'Internal Staffing Calculator'!E:E,'Internal Staffing Calculator'!C:C,"")</f>
        <v/>
      </c>
      <c r="H13510" s="932" t="str">
        <f t="array" ref="H13510">if(F13510&lt;&gt;"", iferror(index('Internal Staffing Calculator'!B$8:B23500,match(F13510,'Internal Staffing Calculator'!E$8:E23500,0)), "Not In Budget"),"")</f>
        <v/>
      </c>
      <c r="I13510" s="184"/>
      <c r="J13510" s="184"/>
      <c r="K13510" s="184"/>
      <c r="L13510" s="183"/>
    </row>
    <row r="13511">
      <c r="A13511" s="454"/>
      <c r="B13511" s="927"/>
      <c r="C13511" s="580"/>
      <c r="D13511" s="939"/>
      <c r="E13511" s="940"/>
      <c r="F13511" s="941"/>
      <c r="G13511" s="937" t="str">
        <f t="array" ref="G13511">xlookup(F13511,'Internal Staffing Calculator'!E:E,'Internal Staffing Calculator'!C:C,"")</f>
        <v/>
      </c>
      <c r="H13511" s="932" t="str">
        <f t="array" ref="H13511">if(F13511&lt;&gt;"", iferror(index('Internal Staffing Calculator'!B$8:B23500,match(F13511,'Internal Staffing Calculator'!E$8:E23500,0)), "Not In Budget"),"")</f>
        <v/>
      </c>
      <c r="I13511" s="184"/>
      <c r="J13511" s="184"/>
      <c r="K13511" s="184"/>
      <c r="L13511" s="183"/>
    </row>
    <row r="13512">
      <c r="A13512" s="454"/>
      <c r="B13512" s="927"/>
      <c r="C13512" s="580"/>
      <c r="D13512" s="939"/>
      <c r="E13512" s="940"/>
      <c r="F13512" s="941"/>
      <c r="G13512" s="937" t="str">
        <f t="array" ref="G13512">xlookup(F13512,'Internal Staffing Calculator'!E:E,'Internal Staffing Calculator'!C:C,"")</f>
        <v/>
      </c>
      <c r="H13512" s="932" t="str">
        <f t="array" ref="H13512">if(F13512&lt;&gt;"", iferror(index('Internal Staffing Calculator'!B$8:B23500,match(F13512,'Internal Staffing Calculator'!E$8:E23500,0)), "Not In Budget"),"")</f>
        <v/>
      </c>
      <c r="I13512" s="184"/>
      <c r="J13512" s="184"/>
      <c r="K13512" s="184"/>
      <c r="L13512" s="183"/>
    </row>
    <row r="13513">
      <c r="A13513" s="454"/>
      <c r="B13513" s="927"/>
      <c r="C13513" s="580"/>
      <c r="D13513" s="939"/>
      <c r="E13513" s="940"/>
      <c r="F13513" s="941"/>
      <c r="G13513" s="937" t="str">
        <f t="array" ref="G13513">xlookup(F13513,'Internal Staffing Calculator'!E:E,'Internal Staffing Calculator'!C:C,"")</f>
        <v/>
      </c>
      <c r="H13513" s="932" t="str">
        <f t="array" ref="H13513">if(F13513&lt;&gt;"", iferror(index('Internal Staffing Calculator'!B$8:B23500,match(F13513,'Internal Staffing Calculator'!E$8:E23500,0)), "Not In Budget"),"")</f>
        <v/>
      </c>
      <c r="I13513" s="184"/>
      <c r="J13513" s="184"/>
      <c r="K13513" s="184"/>
      <c r="L13513" s="183"/>
    </row>
    <row r="13514">
      <c r="A13514" s="454"/>
      <c r="B13514" s="927"/>
      <c r="C13514" s="580"/>
      <c r="D13514" s="939"/>
      <c r="E13514" s="940"/>
      <c r="F13514" s="941"/>
      <c r="G13514" s="937" t="str">
        <f t="array" ref="G13514">xlookup(F13514,'Internal Staffing Calculator'!E:E,'Internal Staffing Calculator'!C:C,"")</f>
        <v/>
      </c>
      <c r="H13514" s="932" t="str">
        <f t="array" ref="H13514">if(F13514&lt;&gt;"", iferror(index('Internal Staffing Calculator'!B$8:B23500,match(F13514,'Internal Staffing Calculator'!E$8:E23500,0)), "Not In Budget"),"")</f>
        <v/>
      </c>
      <c r="I13514" s="184"/>
      <c r="J13514" s="184"/>
      <c r="K13514" s="184"/>
      <c r="L13514" s="183"/>
    </row>
    <row r="13515">
      <c r="A13515" s="454"/>
      <c r="B13515" s="927"/>
      <c r="C13515" s="580"/>
      <c r="D13515" s="939"/>
      <c r="E13515" s="940"/>
      <c r="F13515" s="941"/>
      <c r="G13515" s="937" t="str">
        <f t="array" ref="G13515">xlookup(F13515,'Internal Staffing Calculator'!E:E,'Internal Staffing Calculator'!C:C,"")</f>
        <v/>
      </c>
      <c r="H13515" s="932" t="str">
        <f t="array" ref="H13515">if(F13515&lt;&gt;"", iferror(index('Internal Staffing Calculator'!B$8:B23500,match(F13515,'Internal Staffing Calculator'!E$8:E23500,0)), "Not In Budget"),"")</f>
        <v/>
      </c>
      <c r="I13515" s="184"/>
      <c r="J13515" s="184"/>
      <c r="K13515" s="184"/>
      <c r="L13515" s="183"/>
    </row>
    <row r="13516">
      <c r="A13516" s="454"/>
      <c r="B13516" s="927"/>
      <c r="C13516" s="580"/>
      <c r="D13516" s="939"/>
      <c r="E13516" s="940"/>
      <c r="F13516" s="941"/>
      <c r="G13516" s="937" t="str">
        <f t="array" ref="G13516">xlookup(F13516,'Internal Staffing Calculator'!E:E,'Internal Staffing Calculator'!C:C,"")</f>
        <v/>
      </c>
      <c r="H13516" s="932" t="str">
        <f t="array" ref="H13516">if(F13516&lt;&gt;"", iferror(index('Internal Staffing Calculator'!B$8:B23500,match(F13516,'Internal Staffing Calculator'!E$8:E23500,0)), "Not In Budget"),"")</f>
        <v/>
      </c>
      <c r="I13516" s="184"/>
      <c r="J13516" s="184"/>
      <c r="K13516" s="184"/>
      <c r="L13516" s="183"/>
    </row>
    <row r="13517">
      <c r="A13517" s="454"/>
      <c r="B13517" s="927"/>
      <c r="C13517" s="580"/>
      <c r="D13517" s="939"/>
      <c r="E13517" s="940"/>
      <c r="F13517" s="941"/>
      <c r="G13517" s="937" t="str">
        <f t="array" ref="G13517">xlookup(F13517,'Internal Staffing Calculator'!E:E,'Internal Staffing Calculator'!C:C,"")</f>
        <v/>
      </c>
      <c r="H13517" s="932" t="str">
        <f t="array" ref="H13517">if(F13517&lt;&gt;"", iferror(index('Internal Staffing Calculator'!B$8:B23500,match(F13517,'Internal Staffing Calculator'!E$8:E23500,0)), "Not In Budget"),"")</f>
        <v/>
      </c>
      <c r="I13517" s="184"/>
      <c r="J13517" s="184"/>
      <c r="K13517" s="184"/>
      <c r="L13517" s="183"/>
    </row>
    <row r="13518">
      <c r="A13518" s="454"/>
      <c r="B13518" s="927"/>
      <c r="C13518" s="580"/>
      <c r="D13518" s="939"/>
      <c r="E13518" s="940"/>
      <c r="F13518" s="941"/>
      <c r="G13518" s="937" t="str">
        <f t="array" ref="G13518">xlookup(F13518,'Internal Staffing Calculator'!E:E,'Internal Staffing Calculator'!C:C,"")</f>
        <v/>
      </c>
      <c r="H13518" s="932" t="str">
        <f t="array" ref="H13518">if(F13518&lt;&gt;"", iferror(index('Internal Staffing Calculator'!B$8:B23500,match(F13518,'Internal Staffing Calculator'!E$8:E23500,0)), "Not In Budget"),"")</f>
        <v/>
      </c>
      <c r="I13518" s="184"/>
      <c r="J13518" s="184"/>
      <c r="K13518" s="184"/>
      <c r="L13518" s="183"/>
    </row>
    <row r="13519">
      <c r="A13519" s="454"/>
      <c r="B13519" s="927"/>
      <c r="C13519" s="580"/>
      <c r="D13519" s="939"/>
      <c r="E13519" s="940"/>
      <c r="F13519" s="941"/>
      <c r="G13519" s="937" t="str">
        <f t="array" ref="G13519">xlookup(F13519,'Internal Staffing Calculator'!E:E,'Internal Staffing Calculator'!C:C,"")</f>
        <v/>
      </c>
      <c r="H13519" s="932" t="str">
        <f t="array" ref="H13519">if(F13519&lt;&gt;"", iferror(index('Internal Staffing Calculator'!B$8:B23500,match(F13519,'Internal Staffing Calculator'!E$8:E23500,0)), "Not In Budget"),"")</f>
        <v/>
      </c>
      <c r="I13519" s="184"/>
      <c r="J13519" s="184"/>
      <c r="K13519" s="184"/>
      <c r="L13519" s="183"/>
    </row>
    <row r="13520">
      <c r="A13520" s="454"/>
      <c r="B13520" s="927"/>
      <c r="C13520" s="580"/>
      <c r="D13520" s="939"/>
      <c r="E13520" s="940"/>
      <c r="F13520" s="941"/>
      <c r="G13520" s="937" t="str">
        <f t="array" ref="G13520">xlookup(F13520,'Internal Staffing Calculator'!E:E,'Internal Staffing Calculator'!C:C,"")</f>
        <v/>
      </c>
      <c r="H13520" s="932" t="str">
        <f t="array" ref="H13520">if(F13520&lt;&gt;"", iferror(index('Internal Staffing Calculator'!B$8:B23500,match(F13520,'Internal Staffing Calculator'!E$8:E23500,0)), "Not In Budget"),"")</f>
        <v/>
      </c>
      <c r="I13520" s="184"/>
      <c r="J13520" s="184"/>
      <c r="K13520" s="184"/>
      <c r="L13520" s="183"/>
    </row>
    <row r="13521">
      <c r="A13521" s="454"/>
      <c r="B13521" s="927"/>
      <c r="C13521" s="580"/>
      <c r="D13521" s="939"/>
      <c r="E13521" s="940"/>
      <c r="F13521" s="941"/>
      <c r="G13521" s="937" t="str">
        <f t="array" ref="G13521">xlookup(F13521,'Internal Staffing Calculator'!E:E,'Internal Staffing Calculator'!C:C,"")</f>
        <v/>
      </c>
      <c r="H13521" s="932" t="str">
        <f t="array" ref="H13521">if(F13521&lt;&gt;"", iferror(index('Internal Staffing Calculator'!B$8:B23500,match(F13521,'Internal Staffing Calculator'!E$8:E23500,0)), "Not In Budget"),"")</f>
        <v/>
      </c>
      <c r="I13521" s="184"/>
      <c r="J13521" s="184"/>
      <c r="K13521" s="184"/>
      <c r="L13521" s="183"/>
    </row>
    <row r="13522">
      <c r="A13522" s="454"/>
      <c r="B13522" s="927"/>
      <c r="C13522" s="580"/>
      <c r="D13522" s="939"/>
      <c r="E13522" s="940"/>
      <c r="F13522" s="941"/>
      <c r="G13522" s="937" t="str">
        <f t="array" ref="G13522">xlookup(F13522,'Internal Staffing Calculator'!E:E,'Internal Staffing Calculator'!C:C,"")</f>
        <v/>
      </c>
      <c r="H13522" s="932" t="str">
        <f t="array" ref="H13522">if(F13522&lt;&gt;"", iferror(index('Internal Staffing Calculator'!B$8:B23500,match(F13522,'Internal Staffing Calculator'!E$8:E23500,0)), "Not In Budget"),"")</f>
        <v/>
      </c>
      <c r="I13522" s="184"/>
      <c r="J13522" s="184"/>
      <c r="K13522" s="184"/>
      <c r="L13522" s="183"/>
    </row>
    <row r="13523">
      <c r="A13523" s="454"/>
      <c r="B13523" s="927"/>
      <c r="C13523" s="580"/>
      <c r="D13523" s="939"/>
      <c r="E13523" s="940"/>
      <c r="F13523" s="941"/>
      <c r="G13523" s="937" t="str">
        <f t="array" ref="G13523">xlookup(F13523,'Internal Staffing Calculator'!E:E,'Internal Staffing Calculator'!C:C,"")</f>
        <v/>
      </c>
      <c r="H13523" s="932" t="str">
        <f t="array" ref="H13523">if(F13523&lt;&gt;"", iferror(index('Internal Staffing Calculator'!B$8:B23500,match(F13523,'Internal Staffing Calculator'!E$8:E23500,0)), "Not In Budget"),"")</f>
        <v/>
      </c>
      <c r="I13523" s="184"/>
      <c r="J13523" s="184"/>
      <c r="K13523" s="184"/>
      <c r="L13523" s="183"/>
    </row>
    <row r="13524">
      <c r="A13524" s="454"/>
      <c r="B13524" s="927"/>
      <c r="C13524" s="580"/>
      <c r="D13524" s="939"/>
      <c r="E13524" s="940"/>
      <c r="F13524" s="941"/>
      <c r="G13524" s="937" t="str">
        <f t="array" ref="G13524">xlookup(F13524,'Internal Staffing Calculator'!E:E,'Internal Staffing Calculator'!C:C,"")</f>
        <v/>
      </c>
      <c r="H13524" s="932" t="str">
        <f t="array" ref="H13524">if(F13524&lt;&gt;"", iferror(index('Internal Staffing Calculator'!B$8:B23500,match(F13524,'Internal Staffing Calculator'!E$8:E23500,0)), "Not In Budget"),"")</f>
        <v/>
      </c>
      <c r="I13524" s="184"/>
      <c r="J13524" s="184"/>
      <c r="K13524" s="184"/>
      <c r="L13524" s="183"/>
    </row>
    <row r="13525">
      <c r="A13525" s="454"/>
      <c r="B13525" s="927"/>
      <c r="C13525" s="580"/>
      <c r="D13525" s="939"/>
      <c r="E13525" s="940"/>
      <c r="F13525" s="941"/>
      <c r="G13525" s="937" t="str">
        <f t="array" ref="G13525">xlookup(F13525,'Internal Staffing Calculator'!E:E,'Internal Staffing Calculator'!C:C,"")</f>
        <v/>
      </c>
      <c r="H13525" s="932" t="str">
        <f t="array" ref="H13525">if(F13525&lt;&gt;"", iferror(index('Internal Staffing Calculator'!B$8:B23500,match(F13525,'Internal Staffing Calculator'!E$8:E23500,0)), "Not In Budget"),"")</f>
        <v/>
      </c>
      <c r="I13525" s="184"/>
      <c r="J13525" s="184"/>
      <c r="K13525" s="184"/>
      <c r="L13525" s="183"/>
    </row>
    <row r="13526">
      <c r="A13526" s="454"/>
      <c r="B13526" s="927"/>
      <c r="C13526" s="580"/>
      <c r="D13526" s="939"/>
      <c r="E13526" s="940"/>
      <c r="F13526" s="941"/>
      <c r="G13526" s="937" t="str">
        <f t="array" ref="G13526">xlookup(F13526,'Internal Staffing Calculator'!E:E,'Internal Staffing Calculator'!C:C,"")</f>
        <v/>
      </c>
      <c r="H13526" s="932" t="str">
        <f t="array" ref="H13526">if(F13526&lt;&gt;"", iferror(index('Internal Staffing Calculator'!B$8:B23500,match(F13526,'Internal Staffing Calculator'!E$8:E23500,0)), "Not In Budget"),"")</f>
        <v/>
      </c>
      <c r="I13526" s="184"/>
      <c r="J13526" s="184"/>
      <c r="K13526" s="184"/>
      <c r="L13526" s="183"/>
    </row>
    <row r="13527">
      <c r="A13527" s="454"/>
      <c r="B13527" s="927"/>
      <c r="C13527" s="580"/>
      <c r="D13527" s="939"/>
      <c r="E13527" s="940"/>
      <c r="F13527" s="941"/>
      <c r="G13527" s="937" t="str">
        <f t="array" ref="G13527">xlookup(F13527,'Internal Staffing Calculator'!E:E,'Internal Staffing Calculator'!C:C,"")</f>
        <v/>
      </c>
      <c r="H13527" s="932" t="str">
        <f t="array" ref="H13527">if(F13527&lt;&gt;"", iferror(index('Internal Staffing Calculator'!B$8:B23500,match(F13527,'Internal Staffing Calculator'!E$8:E23500,0)), "Not In Budget"),"")</f>
        <v/>
      </c>
      <c r="I13527" s="184"/>
      <c r="J13527" s="184"/>
      <c r="K13527" s="184"/>
      <c r="L13527" s="183"/>
    </row>
    <row r="13528">
      <c r="A13528" s="454"/>
      <c r="B13528" s="927"/>
      <c r="C13528" s="580"/>
      <c r="D13528" s="939"/>
      <c r="E13528" s="940"/>
      <c r="F13528" s="941"/>
      <c r="G13528" s="937" t="str">
        <f t="array" ref="G13528">xlookup(F13528,'Internal Staffing Calculator'!E:E,'Internal Staffing Calculator'!C:C,"")</f>
        <v/>
      </c>
      <c r="H13528" s="932" t="str">
        <f t="array" ref="H13528">if(F13528&lt;&gt;"", iferror(index('Internal Staffing Calculator'!B$8:B23500,match(F13528,'Internal Staffing Calculator'!E$8:E23500,0)), "Not In Budget"),"")</f>
        <v/>
      </c>
      <c r="I13528" s="184"/>
      <c r="J13528" s="184"/>
      <c r="K13528" s="184"/>
      <c r="L13528" s="183"/>
    </row>
    <row r="13529">
      <c r="A13529" s="454"/>
      <c r="B13529" s="927"/>
      <c r="C13529" s="580"/>
      <c r="D13529" s="939"/>
      <c r="E13529" s="940"/>
      <c r="F13529" s="941"/>
      <c r="G13529" s="937" t="str">
        <f t="array" ref="G13529">xlookup(F13529,'Internal Staffing Calculator'!E:E,'Internal Staffing Calculator'!C:C,"")</f>
        <v/>
      </c>
      <c r="H13529" s="932" t="str">
        <f t="array" ref="H13529">if(F13529&lt;&gt;"", iferror(index('Internal Staffing Calculator'!B$8:B23500,match(F13529,'Internal Staffing Calculator'!E$8:E23500,0)), "Not In Budget"),"")</f>
        <v/>
      </c>
      <c r="I13529" s="184"/>
      <c r="J13529" s="184"/>
      <c r="K13529" s="184"/>
      <c r="L13529" s="183"/>
    </row>
    <row r="13530">
      <c r="A13530" s="454"/>
      <c r="B13530" s="927"/>
      <c r="C13530" s="580"/>
      <c r="D13530" s="939"/>
      <c r="E13530" s="940"/>
      <c r="F13530" s="941"/>
      <c r="G13530" s="937" t="str">
        <f t="array" ref="G13530">xlookup(F13530,'Internal Staffing Calculator'!E:E,'Internal Staffing Calculator'!C:C,"")</f>
        <v/>
      </c>
      <c r="H13530" s="932" t="str">
        <f t="array" ref="H13530">if(F13530&lt;&gt;"", iferror(index('Internal Staffing Calculator'!B$8:B23500,match(F13530,'Internal Staffing Calculator'!E$8:E23500,0)), "Not In Budget"),"")</f>
        <v/>
      </c>
      <c r="I13530" s="184"/>
      <c r="J13530" s="184"/>
      <c r="K13530" s="184"/>
      <c r="L13530" s="183"/>
    </row>
    <row r="13531">
      <c r="A13531" s="454"/>
      <c r="B13531" s="927"/>
      <c r="C13531" s="580"/>
      <c r="D13531" s="939"/>
      <c r="E13531" s="940"/>
      <c r="F13531" s="941"/>
      <c r="G13531" s="937" t="str">
        <f t="array" ref="G13531">xlookup(F13531,'Internal Staffing Calculator'!E:E,'Internal Staffing Calculator'!C:C,"")</f>
        <v/>
      </c>
      <c r="H13531" s="932" t="str">
        <f t="array" ref="H13531">if(F13531&lt;&gt;"", iferror(index('Internal Staffing Calculator'!B$8:B23500,match(F13531,'Internal Staffing Calculator'!E$8:E23500,0)), "Not In Budget"),"")</f>
        <v/>
      </c>
      <c r="I13531" s="184"/>
      <c r="J13531" s="184"/>
      <c r="K13531" s="184"/>
      <c r="L13531" s="183"/>
    </row>
    <row r="13532">
      <c r="A13532" s="454"/>
      <c r="B13532" s="927"/>
      <c r="C13532" s="580"/>
      <c r="D13532" s="939"/>
      <c r="E13532" s="940"/>
      <c r="F13532" s="941"/>
      <c r="G13532" s="937" t="str">
        <f t="array" ref="G13532">xlookup(F13532,'Internal Staffing Calculator'!E:E,'Internal Staffing Calculator'!C:C,"")</f>
        <v/>
      </c>
      <c r="H13532" s="932" t="str">
        <f t="array" ref="H13532">if(F13532&lt;&gt;"", iferror(index('Internal Staffing Calculator'!B$8:B23500,match(F13532,'Internal Staffing Calculator'!E$8:E23500,0)), "Not In Budget"),"")</f>
        <v/>
      </c>
      <c r="I13532" s="184"/>
      <c r="J13532" s="184"/>
      <c r="K13532" s="184"/>
      <c r="L13532" s="183"/>
    </row>
    <row r="13533">
      <c r="A13533" s="454"/>
      <c r="B13533" s="927"/>
      <c r="C13533" s="580"/>
      <c r="D13533" s="939"/>
      <c r="E13533" s="940"/>
      <c r="F13533" s="941"/>
      <c r="G13533" s="937" t="str">
        <f t="array" ref="G13533">xlookup(F13533,'Internal Staffing Calculator'!E:E,'Internal Staffing Calculator'!C:C,"")</f>
        <v/>
      </c>
      <c r="H13533" s="932" t="str">
        <f t="array" ref="H13533">if(F13533&lt;&gt;"", iferror(index('Internal Staffing Calculator'!B$8:B23500,match(F13533,'Internal Staffing Calculator'!E$8:E23500,0)), "Not In Budget"),"")</f>
        <v/>
      </c>
      <c r="I13533" s="184"/>
      <c r="J13533" s="184"/>
      <c r="K13533" s="184"/>
      <c r="L13533" s="183"/>
    </row>
    <row r="13534">
      <c r="A13534" s="454"/>
      <c r="B13534" s="927"/>
      <c r="C13534" s="580"/>
      <c r="D13534" s="939"/>
      <c r="E13534" s="940"/>
      <c r="F13534" s="941"/>
      <c r="G13534" s="937" t="str">
        <f t="array" ref="G13534">xlookup(F13534,'Internal Staffing Calculator'!E:E,'Internal Staffing Calculator'!C:C,"")</f>
        <v/>
      </c>
      <c r="H13534" s="932" t="str">
        <f t="array" ref="H13534">if(F13534&lt;&gt;"", iferror(index('Internal Staffing Calculator'!B$8:B23500,match(F13534,'Internal Staffing Calculator'!E$8:E23500,0)), "Not In Budget"),"")</f>
        <v/>
      </c>
      <c r="I13534" s="184"/>
      <c r="J13534" s="184"/>
      <c r="K13534" s="184"/>
      <c r="L13534" s="183"/>
    </row>
    <row r="13535">
      <c r="A13535" s="454"/>
      <c r="B13535" s="927"/>
      <c r="C13535" s="580"/>
      <c r="D13535" s="939"/>
      <c r="E13535" s="940"/>
      <c r="F13535" s="941"/>
      <c r="G13535" s="937" t="str">
        <f t="array" ref="G13535">xlookup(F13535,'Internal Staffing Calculator'!E:E,'Internal Staffing Calculator'!C:C,"")</f>
        <v/>
      </c>
      <c r="H13535" s="932" t="str">
        <f t="array" ref="H13535">if(F13535&lt;&gt;"", iferror(index('Internal Staffing Calculator'!B$8:B23500,match(F13535,'Internal Staffing Calculator'!E$8:E23500,0)), "Not In Budget"),"")</f>
        <v/>
      </c>
      <c r="I13535" s="184"/>
      <c r="J13535" s="184"/>
      <c r="K13535" s="184"/>
      <c r="L13535" s="183"/>
    </row>
    <row r="13536">
      <c r="A13536" s="454"/>
      <c r="B13536" s="927"/>
      <c r="C13536" s="580"/>
      <c r="D13536" s="939"/>
      <c r="E13536" s="940"/>
      <c r="F13536" s="941"/>
      <c r="G13536" s="937" t="str">
        <f t="array" ref="G13536">xlookup(F13536,'Internal Staffing Calculator'!E:E,'Internal Staffing Calculator'!C:C,"")</f>
        <v/>
      </c>
      <c r="H13536" s="932" t="str">
        <f t="array" ref="H13536">if(F13536&lt;&gt;"", iferror(index('Internal Staffing Calculator'!B$8:B23500,match(F13536,'Internal Staffing Calculator'!E$8:E23500,0)), "Not In Budget"),"")</f>
        <v/>
      </c>
      <c r="I13536" s="184"/>
      <c r="J13536" s="184"/>
      <c r="K13536" s="184"/>
      <c r="L13536" s="183"/>
    </row>
    <row r="13537">
      <c r="A13537" s="454"/>
      <c r="B13537" s="927"/>
      <c r="C13537" s="580"/>
      <c r="D13537" s="939"/>
      <c r="E13537" s="940"/>
      <c r="F13537" s="941"/>
      <c r="G13537" s="937" t="str">
        <f t="array" ref="G13537">xlookup(F13537,'Internal Staffing Calculator'!E:E,'Internal Staffing Calculator'!C:C,"")</f>
        <v/>
      </c>
      <c r="H13537" s="932" t="str">
        <f t="array" ref="H13537">if(F13537&lt;&gt;"", iferror(index('Internal Staffing Calculator'!B$8:B23500,match(F13537,'Internal Staffing Calculator'!E$8:E23500,0)), "Not In Budget"),"")</f>
        <v/>
      </c>
      <c r="I13537" s="184"/>
      <c r="J13537" s="184"/>
      <c r="K13537" s="184"/>
      <c r="L13537" s="183"/>
    </row>
    <row r="13538">
      <c r="A13538" s="454"/>
      <c r="B13538" s="927"/>
      <c r="C13538" s="580"/>
      <c r="D13538" s="939"/>
      <c r="E13538" s="940"/>
      <c r="F13538" s="941"/>
      <c r="G13538" s="937" t="str">
        <f t="array" ref="G13538">xlookup(F13538,'Internal Staffing Calculator'!E:E,'Internal Staffing Calculator'!C:C,"")</f>
        <v/>
      </c>
      <c r="H13538" s="932" t="str">
        <f t="array" ref="H13538">if(F13538&lt;&gt;"", iferror(index('Internal Staffing Calculator'!B$8:B23500,match(F13538,'Internal Staffing Calculator'!E$8:E23500,0)), "Not In Budget"),"")</f>
        <v/>
      </c>
      <c r="I13538" s="184"/>
      <c r="J13538" s="184"/>
      <c r="K13538" s="184"/>
      <c r="L13538" s="183"/>
    </row>
    <row r="13539">
      <c r="A13539" s="454"/>
      <c r="B13539" s="927"/>
      <c r="C13539" s="580"/>
      <c r="D13539" s="939"/>
      <c r="E13539" s="940"/>
      <c r="F13539" s="941"/>
      <c r="G13539" s="937" t="str">
        <f t="array" ref="G13539">xlookup(F13539,'Internal Staffing Calculator'!E:E,'Internal Staffing Calculator'!C:C,"")</f>
        <v/>
      </c>
      <c r="H13539" s="932" t="str">
        <f t="array" ref="H13539">if(F13539&lt;&gt;"", iferror(index('Internal Staffing Calculator'!B$8:B23500,match(F13539,'Internal Staffing Calculator'!E$8:E23500,0)), "Not In Budget"),"")</f>
        <v/>
      </c>
      <c r="I13539" s="184"/>
      <c r="J13539" s="184"/>
      <c r="K13539" s="184"/>
      <c r="L13539" s="183"/>
    </row>
    <row r="13540">
      <c r="A13540" s="454"/>
      <c r="B13540" s="927"/>
      <c r="C13540" s="580"/>
      <c r="D13540" s="939"/>
      <c r="E13540" s="940"/>
      <c r="F13540" s="941"/>
      <c r="G13540" s="937" t="str">
        <f t="array" ref="G13540">xlookup(F13540,'Internal Staffing Calculator'!E:E,'Internal Staffing Calculator'!C:C,"")</f>
        <v/>
      </c>
      <c r="H13540" s="932" t="str">
        <f t="array" ref="H13540">if(F13540&lt;&gt;"", iferror(index('Internal Staffing Calculator'!B$8:B23500,match(F13540,'Internal Staffing Calculator'!E$8:E23500,0)), "Not In Budget"),"")</f>
        <v/>
      </c>
      <c r="I13540" s="184"/>
      <c r="J13540" s="184"/>
      <c r="K13540" s="184"/>
      <c r="L13540" s="183"/>
    </row>
    <row r="13541">
      <c r="A13541" s="454"/>
      <c r="B13541" s="927"/>
      <c r="C13541" s="580"/>
      <c r="D13541" s="939"/>
      <c r="E13541" s="940"/>
      <c r="F13541" s="941"/>
      <c r="G13541" s="937" t="str">
        <f t="array" ref="G13541">xlookup(F13541,'Internal Staffing Calculator'!E:E,'Internal Staffing Calculator'!C:C,"")</f>
        <v/>
      </c>
      <c r="H13541" s="932" t="str">
        <f t="array" ref="H13541">if(F13541&lt;&gt;"", iferror(index('Internal Staffing Calculator'!B$8:B23500,match(F13541,'Internal Staffing Calculator'!E$8:E23500,0)), "Not In Budget"),"")</f>
        <v/>
      </c>
      <c r="I13541" s="184"/>
      <c r="J13541" s="184"/>
      <c r="K13541" s="184"/>
      <c r="L13541" s="183"/>
    </row>
    <row r="13542">
      <c r="A13542" s="454"/>
      <c r="B13542" s="927"/>
      <c r="C13542" s="580"/>
      <c r="D13542" s="939"/>
      <c r="E13542" s="940"/>
      <c r="F13542" s="941"/>
      <c r="G13542" s="937" t="str">
        <f t="array" ref="G13542">xlookup(F13542,'Internal Staffing Calculator'!E:E,'Internal Staffing Calculator'!C:C,"")</f>
        <v/>
      </c>
      <c r="H13542" s="932" t="str">
        <f t="array" ref="H13542">if(F13542&lt;&gt;"", iferror(index('Internal Staffing Calculator'!B$8:B23500,match(F13542,'Internal Staffing Calculator'!E$8:E23500,0)), "Not In Budget"),"")</f>
        <v/>
      </c>
      <c r="I13542" s="184"/>
      <c r="J13542" s="184"/>
      <c r="K13542" s="184"/>
      <c r="L13542" s="183"/>
    </row>
    <row r="13543">
      <c r="A13543" s="454"/>
      <c r="B13543" s="927"/>
      <c r="C13543" s="580"/>
      <c r="D13543" s="939"/>
      <c r="E13543" s="940"/>
      <c r="F13543" s="941"/>
      <c r="G13543" s="937" t="str">
        <f t="array" ref="G13543">xlookup(F13543,'Internal Staffing Calculator'!E:E,'Internal Staffing Calculator'!C:C,"")</f>
        <v/>
      </c>
      <c r="H13543" s="932" t="str">
        <f t="array" ref="H13543">if(F13543&lt;&gt;"", iferror(index('Internal Staffing Calculator'!B$8:B23500,match(F13543,'Internal Staffing Calculator'!E$8:E23500,0)), "Not In Budget"),"")</f>
        <v/>
      </c>
      <c r="I13543" s="184"/>
      <c r="J13543" s="184"/>
      <c r="K13543" s="184"/>
      <c r="L13543" s="183"/>
    </row>
    <row r="13544">
      <c r="A13544" s="454"/>
      <c r="B13544" s="927"/>
      <c r="C13544" s="580"/>
      <c r="D13544" s="939"/>
      <c r="E13544" s="940"/>
      <c r="F13544" s="941"/>
      <c r="G13544" s="937" t="str">
        <f t="array" ref="G13544">xlookup(F13544,'Internal Staffing Calculator'!E:E,'Internal Staffing Calculator'!C:C,"")</f>
        <v/>
      </c>
      <c r="H13544" s="932" t="str">
        <f t="array" ref="H13544">if(F13544&lt;&gt;"", iferror(index('Internal Staffing Calculator'!B$8:B23500,match(F13544,'Internal Staffing Calculator'!E$8:E23500,0)), "Not In Budget"),"")</f>
        <v/>
      </c>
      <c r="I13544" s="184"/>
      <c r="J13544" s="184"/>
      <c r="K13544" s="184"/>
      <c r="L13544" s="183"/>
    </row>
    <row r="13545">
      <c r="A13545" s="454"/>
      <c r="B13545" s="927"/>
      <c r="C13545" s="580"/>
      <c r="D13545" s="939"/>
      <c r="E13545" s="940"/>
      <c r="F13545" s="941"/>
      <c r="G13545" s="937" t="str">
        <f t="array" ref="G13545">xlookup(F13545,'Internal Staffing Calculator'!E:E,'Internal Staffing Calculator'!C:C,"")</f>
        <v/>
      </c>
      <c r="H13545" s="932" t="str">
        <f t="array" ref="H13545">if(F13545&lt;&gt;"", iferror(index('Internal Staffing Calculator'!B$8:B23500,match(F13545,'Internal Staffing Calculator'!E$8:E23500,0)), "Not In Budget"),"")</f>
        <v/>
      </c>
      <c r="I13545" s="184"/>
      <c r="J13545" s="184"/>
      <c r="K13545" s="184"/>
      <c r="L13545" s="183"/>
    </row>
    <row r="13546">
      <c r="A13546" s="454"/>
      <c r="B13546" s="927"/>
      <c r="C13546" s="580"/>
      <c r="D13546" s="939"/>
      <c r="E13546" s="940"/>
      <c r="F13546" s="941"/>
      <c r="G13546" s="937" t="str">
        <f t="array" ref="G13546">xlookup(F13546,'Internal Staffing Calculator'!E:E,'Internal Staffing Calculator'!C:C,"")</f>
        <v/>
      </c>
      <c r="H13546" s="932" t="str">
        <f t="array" ref="H13546">if(F13546&lt;&gt;"", iferror(index('Internal Staffing Calculator'!B$8:B23500,match(F13546,'Internal Staffing Calculator'!E$8:E23500,0)), "Not In Budget"),"")</f>
        <v/>
      </c>
      <c r="I13546" s="184"/>
      <c r="J13546" s="184"/>
      <c r="K13546" s="184"/>
      <c r="L13546" s="183"/>
    </row>
    <row r="13547">
      <c r="A13547" s="454"/>
      <c r="B13547" s="927"/>
      <c r="C13547" s="580"/>
      <c r="D13547" s="939"/>
      <c r="E13547" s="940"/>
      <c r="F13547" s="941"/>
      <c r="G13547" s="937" t="str">
        <f t="array" ref="G13547">xlookup(F13547,'Internal Staffing Calculator'!E:E,'Internal Staffing Calculator'!C:C,"")</f>
        <v/>
      </c>
      <c r="H13547" s="932" t="str">
        <f t="array" ref="H13547">if(F13547&lt;&gt;"", iferror(index('Internal Staffing Calculator'!B$8:B23500,match(F13547,'Internal Staffing Calculator'!E$8:E23500,0)), "Not In Budget"),"")</f>
        <v/>
      </c>
      <c r="I13547" s="184"/>
      <c r="J13547" s="184"/>
      <c r="K13547" s="184"/>
      <c r="L13547" s="183"/>
    </row>
    <row r="13548">
      <c r="A13548" s="454"/>
      <c r="B13548" s="927"/>
      <c r="C13548" s="580"/>
      <c r="D13548" s="939"/>
      <c r="E13548" s="940"/>
      <c r="F13548" s="941"/>
      <c r="G13548" s="937" t="str">
        <f t="array" ref="G13548">xlookup(F13548,'Internal Staffing Calculator'!E:E,'Internal Staffing Calculator'!C:C,"")</f>
        <v/>
      </c>
      <c r="H13548" s="932" t="str">
        <f t="array" ref="H13548">if(F13548&lt;&gt;"", iferror(index('Internal Staffing Calculator'!B$8:B23500,match(F13548,'Internal Staffing Calculator'!E$8:E23500,0)), "Not In Budget"),"")</f>
        <v/>
      </c>
      <c r="I13548" s="184"/>
      <c r="J13548" s="184"/>
      <c r="K13548" s="184"/>
      <c r="L13548" s="183"/>
    </row>
    <row r="13549">
      <c r="A13549" s="454"/>
      <c r="B13549" s="927"/>
      <c r="C13549" s="580"/>
      <c r="D13549" s="939"/>
      <c r="E13549" s="940"/>
      <c r="F13549" s="941"/>
      <c r="G13549" s="937" t="str">
        <f t="array" ref="G13549">xlookup(F13549,'Internal Staffing Calculator'!E:E,'Internal Staffing Calculator'!C:C,"")</f>
        <v/>
      </c>
      <c r="H13549" s="932" t="str">
        <f t="array" ref="H13549">if(F13549&lt;&gt;"", iferror(index('Internal Staffing Calculator'!B$8:B23500,match(F13549,'Internal Staffing Calculator'!E$8:E23500,0)), "Not In Budget"),"")</f>
        <v/>
      </c>
      <c r="I13549" s="184"/>
      <c r="J13549" s="184"/>
      <c r="K13549" s="184"/>
      <c r="L13549" s="183"/>
    </row>
    <row r="13550">
      <c r="A13550" s="454"/>
      <c r="B13550" s="927"/>
      <c r="C13550" s="580"/>
      <c r="D13550" s="939"/>
      <c r="E13550" s="940"/>
      <c r="F13550" s="941"/>
      <c r="G13550" s="937" t="str">
        <f t="array" ref="G13550">xlookup(F13550,'Internal Staffing Calculator'!E:E,'Internal Staffing Calculator'!C:C,"")</f>
        <v/>
      </c>
      <c r="H13550" s="932" t="str">
        <f t="array" ref="H13550">if(F13550&lt;&gt;"", iferror(index('Internal Staffing Calculator'!B$8:B23500,match(F13550,'Internal Staffing Calculator'!E$8:E23500,0)), "Not In Budget"),"")</f>
        <v/>
      </c>
      <c r="I13550" s="184"/>
      <c r="J13550" s="184"/>
      <c r="K13550" s="184"/>
      <c r="L13550" s="183"/>
    </row>
    <row r="13551">
      <c r="A13551" s="454"/>
      <c r="B13551" s="927"/>
      <c r="C13551" s="580"/>
      <c r="D13551" s="939"/>
      <c r="E13551" s="940"/>
      <c r="F13551" s="941"/>
      <c r="G13551" s="937" t="str">
        <f t="array" ref="G13551">xlookup(F13551,'Internal Staffing Calculator'!E:E,'Internal Staffing Calculator'!C:C,"")</f>
        <v/>
      </c>
      <c r="H13551" s="932" t="str">
        <f t="array" ref="H13551">if(F13551&lt;&gt;"", iferror(index('Internal Staffing Calculator'!B$8:B23500,match(F13551,'Internal Staffing Calculator'!E$8:E23500,0)), "Not In Budget"),"")</f>
        <v/>
      </c>
      <c r="I13551" s="184"/>
      <c r="J13551" s="184"/>
      <c r="K13551" s="184"/>
      <c r="L13551" s="183"/>
    </row>
    <row r="13552">
      <c r="A13552" s="454"/>
      <c r="B13552" s="927"/>
      <c r="C13552" s="580"/>
      <c r="D13552" s="939"/>
      <c r="E13552" s="940"/>
      <c r="F13552" s="941"/>
      <c r="G13552" s="937" t="str">
        <f t="array" ref="G13552">xlookup(F13552,'Internal Staffing Calculator'!E:E,'Internal Staffing Calculator'!C:C,"")</f>
        <v/>
      </c>
      <c r="H13552" s="932" t="str">
        <f t="array" ref="H13552">if(F13552&lt;&gt;"", iferror(index('Internal Staffing Calculator'!B$8:B23500,match(F13552,'Internal Staffing Calculator'!E$8:E23500,0)), "Not In Budget"),"")</f>
        <v/>
      </c>
      <c r="I13552" s="184"/>
      <c r="J13552" s="184"/>
      <c r="K13552" s="184"/>
      <c r="L13552" s="183"/>
    </row>
    <row r="13553">
      <c r="A13553" s="454"/>
      <c r="B13553" s="927"/>
      <c r="C13553" s="580"/>
      <c r="D13553" s="939"/>
      <c r="E13553" s="940"/>
      <c r="F13553" s="941"/>
      <c r="G13553" s="937" t="str">
        <f t="array" ref="G13553">xlookup(F13553,'Internal Staffing Calculator'!E:E,'Internal Staffing Calculator'!C:C,"")</f>
        <v/>
      </c>
      <c r="H13553" s="932" t="str">
        <f t="array" ref="H13553">if(F13553&lt;&gt;"", iferror(index('Internal Staffing Calculator'!B$8:B23500,match(F13553,'Internal Staffing Calculator'!E$8:E23500,0)), "Not In Budget"),"")</f>
        <v/>
      </c>
      <c r="I13553" s="184"/>
      <c r="J13553" s="184"/>
      <c r="K13553" s="184"/>
      <c r="L13553" s="183"/>
    </row>
    <row r="13554">
      <c r="A13554" s="454"/>
      <c r="B13554" s="927"/>
      <c r="C13554" s="580"/>
      <c r="D13554" s="939"/>
      <c r="E13554" s="940"/>
      <c r="F13554" s="941"/>
      <c r="G13554" s="937" t="str">
        <f t="array" ref="G13554">xlookup(F13554,'Internal Staffing Calculator'!E:E,'Internal Staffing Calculator'!C:C,"")</f>
        <v/>
      </c>
      <c r="H13554" s="932" t="str">
        <f t="array" ref="H13554">if(F13554&lt;&gt;"", iferror(index('Internal Staffing Calculator'!B$8:B23500,match(F13554,'Internal Staffing Calculator'!E$8:E23500,0)), "Not In Budget"),"")</f>
        <v/>
      </c>
      <c r="I13554" s="184"/>
      <c r="J13554" s="184"/>
      <c r="K13554" s="184"/>
      <c r="L13554" s="183"/>
    </row>
    <row r="13555">
      <c r="A13555" s="454"/>
      <c r="B13555" s="927"/>
      <c r="C13555" s="580"/>
      <c r="D13555" s="939"/>
      <c r="E13555" s="940"/>
      <c r="F13555" s="941"/>
      <c r="G13555" s="937" t="str">
        <f t="array" ref="G13555">xlookup(F13555,'Internal Staffing Calculator'!E:E,'Internal Staffing Calculator'!C:C,"")</f>
        <v/>
      </c>
      <c r="H13555" s="932" t="str">
        <f t="array" ref="H13555">if(F13555&lt;&gt;"", iferror(index('Internal Staffing Calculator'!B$8:B23500,match(F13555,'Internal Staffing Calculator'!E$8:E23500,0)), "Not In Budget"),"")</f>
        <v/>
      </c>
      <c r="I13555" s="184"/>
      <c r="J13555" s="184"/>
      <c r="K13555" s="184"/>
      <c r="L13555" s="183"/>
    </row>
    <row r="13556">
      <c r="A13556" s="454"/>
      <c r="B13556" s="927"/>
      <c r="C13556" s="580"/>
      <c r="D13556" s="939"/>
      <c r="E13556" s="940"/>
      <c r="F13556" s="941"/>
      <c r="G13556" s="937" t="str">
        <f t="array" ref="G13556">xlookup(F13556,'Internal Staffing Calculator'!E:E,'Internal Staffing Calculator'!C:C,"")</f>
        <v/>
      </c>
      <c r="H13556" s="932" t="str">
        <f t="array" ref="H13556">if(F13556&lt;&gt;"", iferror(index('Internal Staffing Calculator'!B$8:B23500,match(F13556,'Internal Staffing Calculator'!E$8:E23500,0)), "Not In Budget"),"")</f>
        <v/>
      </c>
      <c r="I13556" s="184"/>
      <c r="J13556" s="184"/>
      <c r="K13556" s="184"/>
      <c r="L13556" s="183"/>
    </row>
    <row r="13557">
      <c r="A13557" s="454"/>
      <c r="B13557" s="927"/>
      <c r="C13557" s="580"/>
      <c r="D13557" s="939"/>
      <c r="E13557" s="940"/>
      <c r="F13557" s="941"/>
      <c r="G13557" s="937" t="str">
        <f t="array" ref="G13557">xlookup(F13557,'Internal Staffing Calculator'!E:E,'Internal Staffing Calculator'!C:C,"")</f>
        <v/>
      </c>
      <c r="H13557" s="932" t="str">
        <f t="array" ref="H13557">if(F13557&lt;&gt;"", iferror(index('Internal Staffing Calculator'!B$8:B23500,match(F13557,'Internal Staffing Calculator'!E$8:E23500,0)), "Not In Budget"),"")</f>
        <v/>
      </c>
      <c r="I13557" s="184"/>
      <c r="J13557" s="184"/>
      <c r="K13557" s="184"/>
      <c r="L13557" s="183"/>
    </row>
    <row r="13558">
      <c r="A13558" s="454"/>
      <c r="B13558" s="927"/>
      <c r="C13558" s="580"/>
      <c r="D13558" s="939"/>
      <c r="E13558" s="940"/>
      <c r="F13558" s="941"/>
      <c r="G13558" s="937" t="str">
        <f t="array" ref="G13558">xlookup(F13558,'Internal Staffing Calculator'!E:E,'Internal Staffing Calculator'!C:C,"")</f>
        <v/>
      </c>
      <c r="H13558" s="932" t="str">
        <f t="array" ref="H13558">if(F13558&lt;&gt;"", iferror(index('Internal Staffing Calculator'!B$8:B23500,match(F13558,'Internal Staffing Calculator'!E$8:E23500,0)), "Not In Budget"),"")</f>
        <v/>
      </c>
      <c r="I13558" s="184"/>
      <c r="J13558" s="184"/>
      <c r="K13558" s="184"/>
      <c r="L13558" s="183"/>
    </row>
    <row r="13559">
      <c r="A13559" s="454"/>
      <c r="B13559" s="927"/>
      <c r="C13559" s="580"/>
      <c r="D13559" s="939"/>
      <c r="E13559" s="940"/>
      <c r="F13559" s="941"/>
      <c r="G13559" s="937" t="str">
        <f t="array" ref="G13559">xlookup(F13559,'Internal Staffing Calculator'!E:E,'Internal Staffing Calculator'!C:C,"")</f>
        <v/>
      </c>
      <c r="H13559" s="932" t="str">
        <f t="array" ref="H13559">if(F13559&lt;&gt;"", iferror(index('Internal Staffing Calculator'!B$8:B23500,match(F13559,'Internal Staffing Calculator'!E$8:E23500,0)), "Not In Budget"),"")</f>
        <v/>
      </c>
      <c r="I13559" s="184"/>
      <c r="J13559" s="184"/>
      <c r="K13559" s="184"/>
      <c r="L13559" s="183"/>
    </row>
    <row r="13560">
      <c r="A13560" s="454"/>
      <c r="B13560" s="927"/>
      <c r="C13560" s="580"/>
      <c r="D13560" s="939"/>
      <c r="E13560" s="940"/>
      <c r="F13560" s="941"/>
      <c r="G13560" s="937" t="str">
        <f t="array" ref="G13560">xlookup(F13560,'Internal Staffing Calculator'!E:E,'Internal Staffing Calculator'!C:C,"")</f>
        <v/>
      </c>
      <c r="H13560" s="932" t="str">
        <f t="array" ref="H13560">if(F13560&lt;&gt;"", iferror(index('Internal Staffing Calculator'!B$8:B23500,match(F13560,'Internal Staffing Calculator'!E$8:E23500,0)), "Not In Budget"),"")</f>
        <v/>
      </c>
      <c r="I13560" s="184"/>
      <c r="J13560" s="184"/>
      <c r="K13560" s="184"/>
      <c r="L13560" s="183"/>
    </row>
    <row r="13561">
      <c r="A13561" s="454"/>
      <c r="B13561" s="927"/>
      <c r="C13561" s="580"/>
      <c r="D13561" s="939"/>
      <c r="E13561" s="940"/>
      <c r="F13561" s="941"/>
      <c r="G13561" s="937" t="str">
        <f t="array" ref="G13561">xlookup(F13561,'Internal Staffing Calculator'!E:E,'Internal Staffing Calculator'!C:C,"")</f>
        <v/>
      </c>
      <c r="H13561" s="932" t="str">
        <f t="array" ref="H13561">if(F13561&lt;&gt;"", iferror(index('Internal Staffing Calculator'!B$8:B23500,match(F13561,'Internal Staffing Calculator'!E$8:E23500,0)), "Not In Budget"),"")</f>
        <v/>
      </c>
      <c r="I13561" s="184"/>
      <c r="J13561" s="184"/>
      <c r="K13561" s="184"/>
      <c r="L13561" s="183"/>
    </row>
    <row r="13562">
      <c r="A13562" s="454"/>
      <c r="B13562" s="927"/>
      <c r="C13562" s="580"/>
      <c r="D13562" s="939"/>
      <c r="E13562" s="940"/>
      <c r="F13562" s="941"/>
      <c r="G13562" s="937" t="str">
        <f t="array" ref="G13562">xlookup(F13562,'Internal Staffing Calculator'!E:E,'Internal Staffing Calculator'!C:C,"")</f>
        <v/>
      </c>
      <c r="H13562" s="932" t="str">
        <f t="array" ref="H13562">if(F13562&lt;&gt;"", iferror(index('Internal Staffing Calculator'!B$8:B23500,match(F13562,'Internal Staffing Calculator'!E$8:E23500,0)), "Not In Budget"),"")</f>
        <v/>
      </c>
      <c r="I13562" s="184"/>
      <c r="J13562" s="184"/>
      <c r="K13562" s="184"/>
      <c r="L13562" s="183"/>
    </row>
    <row r="13563">
      <c r="A13563" s="454"/>
      <c r="B13563" s="927"/>
      <c r="C13563" s="580"/>
      <c r="D13563" s="939"/>
      <c r="E13563" s="940"/>
      <c r="F13563" s="941"/>
      <c r="G13563" s="937" t="str">
        <f t="array" ref="G13563">xlookup(F13563,'Internal Staffing Calculator'!E:E,'Internal Staffing Calculator'!C:C,"")</f>
        <v/>
      </c>
      <c r="H13563" s="932" t="str">
        <f t="array" ref="H13563">if(F13563&lt;&gt;"", iferror(index('Internal Staffing Calculator'!B$8:B23500,match(F13563,'Internal Staffing Calculator'!E$8:E23500,0)), "Not In Budget"),"")</f>
        <v/>
      </c>
      <c r="I13563" s="184"/>
      <c r="J13563" s="184"/>
      <c r="K13563" s="184"/>
      <c r="L13563" s="183"/>
    </row>
    <row r="13564">
      <c r="A13564" s="454"/>
      <c r="B13564" s="927"/>
      <c r="C13564" s="580"/>
      <c r="D13564" s="939"/>
      <c r="E13564" s="940"/>
      <c r="F13564" s="941"/>
      <c r="G13564" s="937" t="str">
        <f t="array" ref="G13564">xlookup(F13564,'Internal Staffing Calculator'!E:E,'Internal Staffing Calculator'!C:C,"")</f>
        <v/>
      </c>
      <c r="H13564" s="932" t="str">
        <f t="array" ref="H13564">if(F13564&lt;&gt;"", iferror(index('Internal Staffing Calculator'!B$8:B23500,match(F13564,'Internal Staffing Calculator'!E$8:E23500,0)), "Not In Budget"),"")</f>
        <v/>
      </c>
      <c r="I13564" s="184"/>
      <c r="J13564" s="184"/>
      <c r="K13564" s="184"/>
      <c r="L13564" s="183"/>
    </row>
    <row r="13565">
      <c r="A13565" s="454"/>
      <c r="B13565" s="927"/>
      <c r="C13565" s="580"/>
      <c r="D13565" s="939"/>
      <c r="E13565" s="940"/>
      <c r="F13565" s="941"/>
      <c r="G13565" s="937" t="str">
        <f t="array" ref="G13565">xlookup(F13565,'Internal Staffing Calculator'!E:E,'Internal Staffing Calculator'!C:C,"")</f>
        <v/>
      </c>
      <c r="H13565" s="932" t="str">
        <f t="array" ref="H13565">if(F13565&lt;&gt;"", iferror(index('Internal Staffing Calculator'!B$8:B23500,match(F13565,'Internal Staffing Calculator'!E$8:E23500,0)), "Not In Budget"),"")</f>
        <v/>
      </c>
      <c r="I13565" s="184"/>
      <c r="J13565" s="184"/>
      <c r="K13565" s="184"/>
      <c r="L13565" s="183"/>
    </row>
    <row r="13566">
      <c r="A13566" s="454"/>
      <c r="B13566" s="927"/>
      <c r="C13566" s="580"/>
      <c r="D13566" s="939"/>
      <c r="E13566" s="940"/>
      <c r="F13566" s="941"/>
      <c r="G13566" s="937" t="str">
        <f t="array" ref="G13566">xlookup(F13566,'Internal Staffing Calculator'!E:E,'Internal Staffing Calculator'!C:C,"")</f>
        <v/>
      </c>
      <c r="H13566" s="932" t="str">
        <f t="array" ref="H13566">if(F13566&lt;&gt;"", iferror(index('Internal Staffing Calculator'!B$8:B23500,match(F13566,'Internal Staffing Calculator'!E$8:E23500,0)), "Not In Budget"),"")</f>
        <v/>
      </c>
      <c r="I13566" s="184"/>
      <c r="J13566" s="184"/>
      <c r="K13566" s="184"/>
      <c r="L13566" s="183"/>
    </row>
    <row r="13567">
      <c r="A13567" s="454"/>
      <c r="B13567" s="927"/>
      <c r="C13567" s="580"/>
      <c r="D13567" s="939"/>
      <c r="E13567" s="940"/>
      <c r="F13567" s="941"/>
      <c r="G13567" s="937" t="str">
        <f t="array" ref="G13567">xlookup(F13567,'Internal Staffing Calculator'!E:E,'Internal Staffing Calculator'!C:C,"")</f>
        <v/>
      </c>
      <c r="H13567" s="932" t="str">
        <f t="array" ref="H13567">if(F13567&lt;&gt;"", iferror(index('Internal Staffing Calculator'!B$8:B23500,match(F13567,'Internal Staffing Calculator'!E$8:E23500,0)), "Not In Budget"),"")</f>
        <v/>
      </c>
      <c r="I13567" s="184"/>
      <c r="J13567" s="184"/>
      <c r="K13567" s="184"/>
      <c r="L13567" s="183"/>
    </row>
    <row r="13568">
      <c r="A13568" s="454"/>
      <c r="B13568" s="927"/>
      <c r="C13568" s="580"/>
      <c r="D13568" s="939"/>
      <c r="E13568" s="940"/>
      <c r="F13568" s="941"/>
      <c r="G13568" s="937" t="str">
        <f t="array" ref="G13568">xlookup(F13568,'Internal Staffing Calculator'!E:E,'Internal Staffing Calculator'!C:C,"")</f>
        <v/>
      </c>
      <c r="H13568" s="932" t="str">
        <f t="array" ref="H13568">if(F13568&lt;&gt;"", iferror(index('Internal Staffing Calculator'!B$8:B23500,match(F13568,'Internal Staffing Calculator'!E$8:E23500,0)), "Not In Budget"),"")</f>
        <v/>
      </c>
      <c r="I13568" s="184"/>
      <c r="J13568" s="184"/>
      <c r="K13568" s="184"/>
      <c r="L13568" s="183"/>
    </row>
    <row r="13569">
      <c r="A13569" s="454"/>
      <c r="B13569" s="927"/>
      <c r="C13569" s="580"/>
      <c r="D13569" s="939"/>
      <c r="E13569" s="940"/>
      <c r="F13569" s="941"/>
      <c r="G13569" s="937" t="str">
        <f t="array" ref="G13569">xlookup(F13569,'Internal Staffing Calculator'!E:E,'Internal Staffing Calculator'!C:C,"")</f>
        <v/>
      </c>
      <c r="H13569" s="932" t="str">
        <f t="array" ref="H13569">if(F13569&lt;&gt;"", iferror(index('Internal Staffing Calculator'!B$8:B23500,match(F13569,'Internal Staffing Calculator'!E$8:E23500,0)), "Not In Budget"),"")</f>
        <v/>
      </c>
      <c r="I13569" s="184"/>
      <c r="J13569" s="184"/>
      <c r="K13569" s="184"/>
      <c r="L13569" s="183"/>
    </row>
    <row r="13570">
      <c r="A13570" s="454"/>
      <c r="B13570" s="927"/>
      <c r="C13570" s="580"/>
      <c r="D13570" s="939"/>
      <c r="E13570" s="940"/>
      <c r="F13570" s="941"/>
      <c r="G13570" s="937" t="str">
        <f t="array" ref="G13570">xlookup(F13570,'Internal Staffing Calculator'!E:E,'Internal Staffing Calculator'!C:C,"")</f>
        <v/>
      </c>
      <c r="H13570" s="932" t="str">
        <f t="array" ref="H13570">if(F13570&lt;&gt;"", iferror(index('Internal Staffing Calculator'!B$8:B23500,match(F13570,'Internal Staffing Calculator'!E$8:E23500,0)), "Not In Budget"),"")</f>
        <v/>
      </c>
      <c r="I13570" s="184"/>
      <c r="J13570" s="184"/>
      <c r="K13570" s="184"/>
      <c r="L13570" s="183"/>
    </row>
    <row r="13571">
      <c r="A13571" s="454"/>
      <c r="B13571" s="927"/>
      <c r="C13571" s="580"/>
      <c r="D13571" s="939"/>
      <c r="E13571" s="940"/>
      <c r="F13571" s="941"/>
      <c r="G13571" s="937" t="str">
        <f t="array" ref="G13571">xlookup(F13571,'Internal Staffing Calculator'!E:E,'Internal Staffing Calculator'!C:C,"")</f>
        <v/>
      </c>
      <c r="H13571" s="932" t="str">
        <f t="array" ref="H13571">if(F13571&lt;&gt;"", iferror(index('Internal Staffing Calculator'!B$8:B23500,match(F13571,'Internal Staffing Calculator'!E$8:E23500,0)), "Not In Budget"),"")</f>
        <v/>
      </c>
      <c r="I13571" s="184"/>
      <c r="J13571" s="184"/>
      <c r="K13571" s="184"/>
      <c r="L13571" s="183"/>
    </row>
    <row r="13572">
      <c r="A13572" s="454"/>
      <c r="B13572" s="927"/>
      <c r="C13572" s="580"/>
      <c r="D13572" s="939"/>
      <c r="E13572" s="940"/>
      <c r="F13572" s="941"/>
      <c r="G13572" s="937" t="str">
        <f t="array" ref="G13572">xlookup(F13572,'Internal Staffing Calculator'!E:E,'Internal Staffing Calculator'!C:C,"")</f>
        <v/>
      </c>
      <c r="H13572" s="932" t="str">
        <f t="array" ref="H13572">if(F13572&lt;&gt;"", iferror(index('Internal Staffing Calculator'!B$8:B23500,match(F13572,'Internal Staffing Calculator'!E$8:E23500,0)), "Not In Budget"),"")</f>
        <v/>
      </c>
      <c r="I13572" s="184"/>
      <c r="J13572" s="184"/>
      <c r="K13572" s="184"/>
      <c r="L13572" s="183"/>
    </row>
    <row r="13573">
      <c r="A13573" s="454"/>
      <c r="B13573" s="927"/>
      <c r="C13573" s="580"/>
      <c r="D13573" s="939"/>
      <c r="E13573" s="940"/>
      <c r="F13573" s="941"/>
      <c r="G13573" s="937" t="str">
        <f t="array" ref="G13573">xlookup(F13573,'Internal Staffing Calculator'!E:E,'Internal Staffing Calculator'!C:C,"")</f>
        <v/>
      </c>
      <c r="H13573" s="932" t="str">
        <f t="array" ref="H13573">if(F13573&lt;&gt;"", iferror(index('Internal Staffing Calculator'!B$8:B23500,match(F13573,'Internal Staffing Calculator'!E$8:E23500,0)), "Not In Budget"),"")</f>
        <v/>
      </c>
      <c r="I13573" s="184"/>
      <c r="J13573" s="184"/>
      <c r="K13573" s="184"/>
      <c r="L13573" s="183"/>
    </row>
    <row r="13574">
      <c r="A13574" s="454"/>
      <c r="B13574" s="927"/>
      <c r="C13574" s="580"/>
      <c r="D13574" s="939"/>
      <c r="E13574" s="940"/>
      <c r="F13574" s="941"/>
      <c r="G13574" s="937" t="str">
        <f t="array" ref="G13574">xlookup(F13574,'Internal Staffing Calculator'!E:E,'Internal Staffing Calculator'!C:C,"")</f>
        <v/>
      </c>
      <c r="H13574" s="932" t="str">
        <f t="array" ref="H13574">if(F13574&lt;&gt;"", iferror(index('Internal Staffing Calculator'!B$8:B23500,match(F13574,'Internal Staffing Calculator'!E$8:E23500,0)), "Not In Budget"),"")</f>
        <v/>
      </c>
      <c r="I13574" s="184"/>
      <c r="J13574" s="184"/>
      <c r="K13574" s="184"/>
      <c r="L13574" s="183"/>
    </row>
    <row r="13575">
      <c r="A13575" s="454"/>
      <c r="B13575" s="927"/>
      <c r="C13575" s="580"/>
      <c r="D13575" s="939"/>
      <c r="E13575" s="940"/>
      <c r="F13575" s="941"/>
      <c r="G13575" s="937" t="str">
        <f t="array" ref="G13575">xlookup(F13575,'Internal Staffing Calculator'!E:E,'Internal Staffing Calculator'!C:C,"")</f>
        <v/>
      </c>
      <c r="H13575" s="932" t="str">
        <f t="array" ref="H13575">if(F13575&lt;&gt;"", iferror(index('Internal Staffing Calculator'!B$8:B23500,match(F13575,'Internal Staffing Calculator'!E$8:E23500,0)), "Not In Budget"),"")</f>
        <v/>
      </c>
      <c r="I13575" s="184"/>
      <c r="J13575" s="184"/>
      <c r="K13575" s="184"/>
      <c r="L13575" s="183"/>
    </row>
    <row r="13576">
      <c r="A13576" s="454"/>
      <c r="B13576" s="927"/>
      <c r="C13576" s="580"/>
      <c r="D13576" s="939"/>
      <c r="E13576" s="940"/>
      <c r="F13576" s="941"/>
      <c r="G13576" s="937" t="str">
        <f t="array" ref="G13576">xlookup(F13576,'Internal Staffing Calculator'!E:E,'Internal Staffing Calculator'!C:C,"")</f>
        <v/>
      </c>
      <c r="H13576" s="932" t="str">
        <f t="array" ref="H13576">if(F13576&lt;&gt;"", iferror(index('Internal Staffing Calculator'!B$8:B23500,match(F13576,'Internal Staffing Calculator'!E$8:E23500,0)), "Not In Budget"),"")</f>
        <v/>
      </c>
      <c r="I13576" s="184"/>
      <c r="J13576" s="184"/>
      <c r="K13576" s="184"/>
      <c r="L13576" s="183"/>
    </row>
    <row r="13577">
      <c r="A13577" s="454"/>
      <c r="B13577" s="927"/>
      <c r="C13577" s="580"/>
      <c r="D13577" s="939"/>
      <c r="E13577" s="940"/>
      <c r="F13577" s="941"/>
      <c r="G13577" s="937" t="str">
        <f t="array" ref="G13577">xlookup(F13577,'Internal Staffing Calculator'!E:E,'Internal Staffing Calculator'!C:C,"")</f>
        <v/>
      </c>
      <c r="H13577" s="932" t="str">
        <f t="array" ref="H13577">if(F13577&lt;&gt;"", iferror(index('Internal Staffing Calculator'!B$8:B23500,match(F13577,'Internal Staffing Calculator'!E$8:E23500,0)), "Not In Budget"),"")</f>
        <v/>
      </c>
      <c r="I13577" s="184"/>
      <c r="J13577" s="184"/>
      <c r="K13577" s="184"/>
      <c r="L13577" s="183"/>
    </row>
    <row r="13578">
      <c r="A13578" s="454"/>
      <c r="B13578" s="927"/>
      <c r="C13578" s="580"/>
      <c r="D13578" s="939"/>
      <c r="E13578" s="940"/>
      <c r="F13578" s="941"/>
      <c r="G13578" s="937" t="str">
        <f t="array" ref="G13578">xlookup(F13578,'Internal Staffing Calculator'!E:E,'Internal Staffing Calculator'!C:C,"")</f>
        <v/>
      </c>
      <c r="H13578" s="932" t="str">
        <f t="array" ref="H13578">if(F13578&lt;&gt;"", iferror(index('Internal Staffing Calculator'!B$8:B23500,match(F13578,'Internal Staffing Calculator'!E$8:E23500,0)), "Not In Budget"),"")</f>
        <v/>
      </c>
      <c r="I13578" s="184"/>
      <c r="J13578" s="184"/>
      <c r="K13578" s="184"/>
      <c r="L13578" s="183"/>
    </row>
    <row r="13579">
      <c r="A13579" s="454"/>
      <c r="B13579" s="927"/>
      <c r="C13579" s="580"/>
      <c r="D13579" s="939"/>
      <c r="E13579" s="940"/>
      <c r="F13579" s="941"/>
      <c r="G13579" s="937" t="str">
        <f t="array" ref="G13579">xlookup(F13579,'Internal Staffing Calculator'!E:E,'Internal Staffing Calculator'!C:C,"")</f>
        <v/>
      </c>
      <c r="H13579" s="932" t="str">
        <f t="array" ref="H13579">if(F13579&lt;&gt;"", iferror(index('Internal Staffing Calculator'!B$8:B23500,match(F13579,'Internal Staffing Calculator'!E$8:E23500,0)), "Not In Budget"),"")</f>
        <v/>
      </c>
      <c r="I13579" s="184"/>
      <c r="J13579" s="184"/>
      <c r="K13579" s="184"/>
      <c r="L13579" s="183"/>
    </row>
    <row r="13580">
      <c r="A13580" s="454"/>
      <c r="B13580" s="927"/>
      <c r="C13580" s="580"/>
      <c r="D13580" s="939"/>
      <c r="E13580" s="940"/>
      <c r="F13580" s="941"/>
      <c r="G13580" s="937" t="str">
        <f t="array" ref="G13580">xlookup(F13580,'Internal Staffing Calculator'!E:E,'Internal Staffing Calculator'!C:C,"")</f>
        <v/>
      </c>
      <c r="H13580" s="932" t="str">
        <f t="array" ref="H13580">if(F13580&lt;&gt;"", iferror(index('Internal Staffing Calculator'!B$8:B23500,match(F13580,'Internal Staffing Calculator'!E$8:E23500,0)), "Not In Budget"),"")</f>
        <v/>
      </c>
      <c r="I13580" s="184"/>
      <c r="J13580" s="184"/>
      <c r="K13580" s="184"/>
      <c r="L13580" s="183"/>
    </row>
    <row r="13581">
      <c r="A13581" s="454"/>
      <c r="B13581" s="927"/>
      <c r="C13581" s="580"/>
      <c r="D13581" s="939"/>
      <c r="E13581" s="940"/>
      <c r="F13581" s="941"/>
      <c r="G13581" s="937" t="str">
        <f t="array" ref="G13581">xlookup(F13581,'Internal Staffing Calculator'!E:E,'Internal Staffing Calculator'!C:C,"")</f>
        <v/>
      </c>
      <c r="H13581" s="932" t="str">
        <f t="array" ref="H13581">if(F13581&lt;&gt;"", iferror(index('Internal Staffing Calculator'!B$8:B23500,match(F13581,'Internal Staffing Calculator'!E$8:E23500,0)), "Not In Budget"),"")</f>
        <v/>
      </c>
      <c r="I13581" s="184"/>
      <c r="J13581" s="184"/>
      <c r="K13581" s="184"/>
      <c r="L13581" s="183"/>
    </row>
    <row r="13582">
      <c r="A13582" s="454"/>
      <c r="B13582" s="927"/>
      <c r="C13582" s="580"/>
      <c r="D13582" s="939"/>
      <c r="E13582" s="940"/>
      <c r="F13582" s="941"/>
      <c r="G13582" s="937" t="str">
        <f t="array" ref="G13582">xlookup(F13582,'Internal Staffing Calculator'!E:E,'Internal Staffing Calculator'!C:C,"")</f>
        <v/>
      </c>
      <c r="H13582" s="932" t="str">
        <f t="array" ref="H13582">if(F13582&lt;&gt;"", iferror(index('Internal Staffing Calculator'!B$8:B23500,match(F13582,'Internal Staffing Calculator'!E$8:E23500,0)), "Not In Budget"),"")</f>
        <v/>
      </c>
      <c r="I13582" s="184"/>
      <c r="J13582" s="184"/>
      <c r="K13582" s="184"/>
      <c r="L13582" s="183"/>
    </row>
    <row r="13583">
      <c r="A13583" s="454"/>
      <c r="B13583" s="927"/>
      <c r="C13583" s="580"/>
      <c r="D13583" s="939"/>
      <c r="E13583" s="940"/>
      <c r="F13583" s="941"/>
      <c r="G13583" s="937" t="str">
        <f t="array" ref="G13583">xlookup(F13583,'Internal Staffing Calculator'!E:E,'Internal Staffing Calculator'!C:C,"")</f>
        <v/>
      </c>
      <c r="H13583" s="932" t="str">
        <f t="array" ref="H13583">if(F13583&lt;&gt;"", iferror(index('Internal Staffing Calculator'!B$8:B23500,match(F13583,'Internal Staffing Calculator'!E$8:E23500,0)), "Not In Budget"),"")</f>
        <v/>
      </c>
      <c r="I13583" s="184"/>
      <c r="J13583" s="184"/>
      <c r="K13583" s="184"/>
      <c r="L13583" s="183"/>
    </row>
    <row r="13584">
      <c r="A13584" s="454"/>
      <c r="B13584" s="927"/>
      <c r="C13584" s="580"/>
      <c r="D13584" s="939"/>
      <c r="E13584" s="940"/>
      <c r="F13584" s="941"/>
      <c r="G13584" s="937" t="str">
        <f t="array" ref="G13584">xlookup(F13584,'Internal Staffing Calculator'!E:E,'Internal Staffing Calculator'!C:C,"")</f>
        <v/>
      </c>
      <c r="H13584" s="932" t="str">
        <f t="array" ref="H13584">if(F13584&lt;&gt;"", iferror(index('Internal Staffing Calculator'!B$8:B23500,match(F13584,'Internal Staffing Calculator'!E$8:E23500,0)), "Not In Budget"),"")</f>
        <v/>
      </c>
      <c r="I13584" s="184"/>
      <c r="J13584" s="184"/>
      <c r="K13584" s="184"/>
      <c r="L13584" s="183"/>
    </row>
    <row r="13585">
      <c r="A13585" s="454"/>
      <c r="B13585" s="927"/>
      <c r="C13585" s="580"/>
      <c r="D13585" s="939"/>
      <c r="E13585" s="940"/>
      <c r="F13585" s="941"/>
      <c r="G13585" s="937" t="str">
        <f t="array" ref="G13585">xlookup(F13585,'Internal Staffing Calculator'!E:E,'Internal Staffing Calculator'!C:C,"")</f>
        <v/>
      </c>
      <c r="H13585" s="932" t="str">
        <f t="array" ref="H13585">if(F13585&lt;&gt;"", iferror(index('Internal Staffing Calculator'!B$8:B23500,match(F13585,'Internal Staffing Calculator'!E$8:E23500,0)), "Not In Budget"),"")</f>
        <v/>
      </c>
      <c r="I13585" s="184"/>
      <c r="J13585" s="184"/>
      <c r="K13585" s="184"/>
      <c r="L13585" s="183"/>
    </row>
    <row r="13586">
      <c r="A13586" s="454"/>
      <c r="B13586" s="927"/>
      <c r="C13586" s="580"/>
      <c r="D13586" s="939"/>
      <c r="E13586" s="940"/>
      <c r="F13586" s="941"/>
      <c r="G13586" s="937" t="str">
        <f t="array" ref="G13586">xlookup(F13586,'Internal Staffing Calculator'!E:E,'Internal Staffing Calculator'!C:C,"")</f>
        <v/>
      </c>
      <c r="H13586" s="932" t="str">
        <f t="array" ref="H13586">if(F13586&lt;&gt;"", iferror(index('Internal Staffing Calculator'!B$8:B23500,match(F13586,'Internal Staffing Calculator'!E$8:E23500,0)), "Not In Budget"),"")</f>
        <v/>
      </c>
      <c r="I13586" s="184"/>
      <c r="J13586" s="184"/>
      <c r="K13586" s="184"/>
      <c r="L13586" s="183"/>
    </row>
    <row r="13587">
      <c r="A13587" s="454"/>
      <c r="B13587" s="927"/>
      <c r="C13587" s="580"/>
      <c r="D13587" s="939"/>
      <c r="E13587" s="940"/>
      <c r="F13587" s="941"/>
      <c r="G13587" s="937" t="str">
        <f t="array" ref="G13587">xlookup(F13587,'Internal Staffing Calculator'!E:E,'Internal Staffing Calculator'!C:C,"")</f>
        <v/>
      </c>
      <c r="H13587" s="932" t="str">
        <f t="array" ref="H13587">if(F13587&lt;&gt;"", iferror(index('Internal Staffing Calculator'!B$8:B23500,match(F13587,'Internal Staffing Calculator'!E$8:E23500,0)), "Not In Budget"),"")</f>
        <v/>
      </c>
      <c r="I13587" s="184"/>
      <c r="J13587" s="184"/>
      <c r="K13587" s="184"/>
      <c r="L13587" s="183"/>
    </row>
    <row r="13588">
      <c r="A13588" s="454"/>
      <c r="B13588" s="927"/>
      <c r="C13588" s="580"/>
      <c r="D13588" s="939"/>
      <c r="E13588" s="940"/>
      <c r="F13588" s="941"/>
      <c r="G13588" s="937" t="str">
        <f t="array" ref="G13588">xlookup(F13588,'Internal Staffing Calculator'!E:E,'Internal Staffing Calculator'!C:C,"")</f>
        <v/>
      </c>
      <c r="H13588" s="932" t="str">
        <f t="array" ref="H13588">if(F13588&lt;&gt;"", iferror(index('Internal Staffing Calculator'!B$8:B23500,match(F13588,'Internal Staffing Calculator'!E$8:E23500,0)), "Not In Budget"),"")</f>
        <v/>
      </c>
      <c r="I13588" s="184"/>
      <c r="J13588" s="184"/>
      <c r="K13588" s="184"/>
      <c r="L13588" s="183"/>
    </row>
    <row r="13589">
      <c r="A13589" s="454"/>
      <c r="B13589" s="927"/>
      <c r="C13589" s="580"/>
      <c r="D13589" s="939"/>
      <c r="E13589" s="940"/>
      <c r="F13589" s="941"/>
      <c r="G13589" s="937" t="str">
        <f t="array" ref="G13589">xlookup(F13589,'Internal Staffing Calculator'!E:E,'Internal Staffing Calculator'!C:C,"")</f>
        <v/>
      </c>
      <c r="H13589" s="932" t="str">
        <f t="array" ref="H13589">if(F13589&lt;&gt;"", iferror(index('Internal Staffing Calculator'!B$8:B23500,match(F13589,'Internal Staffing Calculator'!E$8:E23500,0)), "Not In Budget"),"")</f>
        <v/>
      </c>
      <c r="I13589" s="184"/>
      <c r="J13589" s="184"/>
      <c r="K13589" s="184"/>
      <c r="L13589" s="183"/>
    </row>
    <row r="13590">
      <c r="A13590" s="454"/>
      <c r="B13590" s="927"/>
      <c r="C13590" s="580"/>
      <c r="D13590" s="939"/>
      <c r="E13590" s="940"/>
      <c r="F13590" s="941"/>
      <c r="G13590" s="937" t="str">
        <f t="array" ref="G13590">xlookup(F13590,'Internal Staffing Calculator'!E:E,'Internal Staffing Calculator'!C:C,"")</f>
        <v/>
      </c>
      <c r="H13590" s="932" t="str">
        <f t="array" ref="H13590">if(F13590&lt;&gt;"", iferror(index('Internal Staffing Calculator'!B$8:B23500,match(F13590,'Internal Staffing Calculator'!E$8:E23500,0)), "Not In Budget"),"")</f>
        <v/>
      </c>
      <c r="I13590" s="184"/>
      <c r="J13590" s="184"/>
      <c r="K13590" s="184"/>
      <c r="L13590" s="183"/>
    </row>
    <row r="13591">
      <c r="A13591" s="454"/>
      <c r="B13591" s="927"/>
      <c r="C13591" s="580"/>
      <c r="D13591" s="939"/>
      <c r="E13591" s="940"/>
      <c r="F13591" s="941"/>
      <c r="G13591" s="937" t="str">
        <f t="array" ref="G13591">xlookup(F13591,'Internal Staffing Calculator'!E:E,'Internal Staffing Calculator'!C:C,"")</f>
        <v/>
      </c>
      <c r="H13591" s="932" t="str">
        <f t="array" ref="H13591">if(F13591&lt;&gt;"", iferror(index('Internal Staffing Calculator'!B$8:B23500,match(F13591,'Internal Staffing Calculator'!E$8:E23500,0)), "Not In Budget"),"")</f>
        <v/>
      </c>
      <c r="I13591" s="184"/>
      <c r="J13591" s="184"/>
      <c r="K13591" s="184"/>
      <c r="L13591" s="183"/>
    </row>
    <row r="13592">
      <c r="A13592" s="454"/>
      <c r="B13592" s="927"/>
      <c r="C13592" s="580"/>
      <c r="D13592" s="939"/>
      <c r="E13592" s="940"/>
      <c r="F13592" s="941"/>
      <c r="G13592" s="937" t="str">
        <f t="array" ref="G13592">xlookup(F13592,'Internal Staffing Calculator'!E:E,'Internal Staffing Calculator'!C:C,"")</f>
        <v/>
      </c>
      <c r="H13592" s="932" t="str">
        <f t="array" ref="H13592">if(F13592&lt;&gt;"", iferror(index('Internal Staffing Calculator'!B$8:B23500,match(F13592,'Internal Staffing Calculator'!E$8:E23500,0)), "Not In Budget"),"")</f>
        <v/>
      </c>
      <c r="I13592" s="184"/>
      <c r="J13592" s="184"/>
      <c r="K13592" s="184"/>
      <c r="L13592" s="183"/>
    </row>
    <row r="13593">
      <c r="A13593" s="454"/>
      <c r="B13593" s="927"/>
      <c r="C13593" s="580"/>
      <c r="D13593" s="939"/>
      <c r="E13593" s="940"/>
      <c r="F13593" s="941"/>
      <c r="G13593" s="937" t="str">
        <f t="array" ref="G13593">xlookup(F13593,'Internal Staffing Calculator'!E:E,'Internal Staffing Calculator'!C:C,"")</f>
        <v/>
      </c>
      <c r="H13593" s="932" t="str">
        <f t="array" ref="H13593">if(F13593&lt;&gt;"", iferror(index('Internal Staffing Calculator'!B$8:B23500,match(F13593,'Internal Staffing Calculator'!E$8:E23500,0)), "Not In Budget"),"")</f>
        <v/>
      </c>
      <c r="I13593" s="184"/>
      <c r="J13593" s="184"/>
      <c r="K13593" s="184"/>
      <c r="L13593" s="183"/>
    </row>
    <row r="13594">
      <c r="A13594" s="454"/>
      <c r="B13594" s="927"/>
      <c r="C13594" s="580"/>
      <c r="D13594" s="939"/>
      <c r="E13594" s="940"/>
      <c r="F13594" s="941"/>
      <c r="G13594" s="937" t="str">
        <f t="array" ref="G13594">xlookup(F13594,'Internal Staffing Calculator'!E:E,'Internal Staffing Calculator'!C:C,"")</f>
        <v/>
      </c>
      <c r="H13594" s="932" t="str">
        <f t="array" ref="H13594">if(F13594&lt;&gt;"", iferror(index('Internal Staffing Calculator'!B$8:B23500,match(F13594,'Internal Staffing Calculator'!E$8:E23500,0)), "Not In Budget"),"")</f>
        <v/>
      </c>
      <c r="I13594" s="184"/>
      <c r="J13594" s="184"/>
      <c r="K13594" s="184"/>
      <c r="L13594" s="183"/>
    </row>
    <row r="13595">
      <c r="A13595" s="454"/>
      <c r="B13595" s="927"/>
      <c r="C13595" s="580"/>
      <c r="D13595" s="939"/>
      <c r="E13595" s="940"/>
      <c r="F13595" s="941"/>
      <c r="G13595" s="937" t="str">
        <f t="array" ref="G13595">xlookup(F13595,'Internal Staffing Calculator'!E:E,'Internal Staffing Calculator'!C:C,"")</f>
        <v/>
      </c>
      <c r="H13595" s="932" t="str">
        <f t="array" ref="H13595">if(F13595&lt;&gt;"", iferror(index('Internal Staffing Calculator'!B$8:B23500,match(F13595,'Internal Staffing Calculator'!E$8:E23500,0)), "Not In Budget"),"")</f>
        <v/>
      </c>
      <c r="I13595" s="184"/>
      <c r="J13595" s="184"/>
      <c r="K13595" s="184"/>
      <c r="L13595" s="183"/>
    </row>
    <row r="13596">
      <c r="A13596" s="454"/>
      <c r="B13596" s="927"/>
      <c r="C13596" s="580"/>
      <c r="D13596" s="939"/>
      <c r="E13596" s="940"/>
      <c r="F13596" s="941"/>
      <c r="G13596" s="937" t="str">
        <f t="array" ref="G13596">xlookup(F13596,'Internal Staffing Calculator'!E:E,'Internal Staffing Calculator'!C:C,"")</f>
        <v/>
      </c>
      <c r="H13596" s="932" t="str">
        <f t="array" ref="H13596">if(F13596&lt;&gt;"", iferror(index('Internal Staffing Calculator'!B$8:B23500,match(F13596,'Internal Staffing Calculator'!E$8:E23500,0)), "Not In Budget"),"")</f>
        <v/>
      </c>
      <c r="I13596" s="184"/>
      <c r="J13596" s="184"/>
      <c r="K13596" s="184"/>
      <c r="L13596" s="183"/>
    </row>
    <row r="13597">
      <c r="A13597" s="454"/>
      <c r="B13597" s="927"/>
      <c r="C13597" s="580"/>
      <c r="D13597" s="939"/>
      <c r="E13597" s="940"/>
      <c r="F13597" s="941"/>
      <c r="G13597" s="937" t="str">
        <f t="array" ref="G13597">xlookup(F13597,'Internal Staffing Calculator'!E:E,'Internal Staffing Calculator'!C:C,"")</f>
        <v/>
      </c>
      <c r="H13597" s="932" t="str">
        <f t="array" ref="H13597">if(F13597&lt;&gt;"", iferror(index('Internal Staffing Calculator'!B$8:B23500,match(F13597,'Internal Staffing Calculator'!E$8:E23500,0)), "Not In Budget"),"")</f>
        <v/>
      </c>
      <c r="I13597" s="184"/>
      <c r="J13597" s="184"/>
      <c r="K13597" s="184"/>
      <c r="L13597" s="183"/>
    </row>
    <row r="13598">
      <c r="A13598" s="454"/>
      <c r="B13598" s="927"/>
      <c r="C13598" s="580"/>
      <c r="D13598" s="939"/>
      <c r="E13598" s="940"/>
      <c r="F13598" s="941"/>
      <c r="G13598" s="937" t="str">
        <f t="array" ref="G13598">xlookup(F13598,'Internal Staffing Calculator'!E:E,'Internal Staffing Calculator'!C:C,"")</f>
        <v/>
      </c>
      <c r="H13598" s="932" t="str">
        <f t="array" ref="H13598">if(F13598&lt;&gt;"", iferror(index('Internal Staffing Calculator'!B$8:B23500,match(F13598,'Internal Staffing Calculator'!E$8:E23500,0)), "Not In Budget"),"")</f>
        <v/>
      </c>
      <c r="I13598" s="184"/>
      <c r="J13598" s="184"/>
      <c r="K13598" s="184"/>
      <c r="L13598" s="183"/>
    </row>
    <row r="13599">
      <c r="A13599" s="454"/>
      <c r="B13599" s="927"/>
      <c r="C13599" s="580"/>
      <c r="D13599" s="939"/>
      <c r="E13599" s="940"/>
      <c r="F13599" s="941"/>
      <c r="G13599" s="937" t="str">
        <f t="array" ref="G13599">xlookup(F13599,'Internal Staffing Calculator'!E:E,'Internal Staffing Calculator'!C:C,"")</f>
        <v/>
      </c>
      <c r="H13599" s="932" t="str">
        <f t="array" ref="H13599">if(F13599&lt;&gt;"", iferror(index('Internal Staffing Calculator'!B$8:B23500,match(F13599,'Internal Staffing Calculator'!E$8:E23500,0)), "Not In Budget"),"")</f>
        <v/>
      </c>
      <c r="I13599" s="184"/>
      <c r="J13599" s="184"/>
      <c r="K13599" s="184"/>
      <c r="L13599" s="183"/>
    </row>
    <row r="13600">
      <c r="A13600" s="454"/>
      <c r="B13600" s="927"/>
      <c r="C13600" s="580"/>
      <c r="D13600" s="939"/>
      <c r="E13600" s="940"/>
      <c r="F13600" s="941"/>
      <c r="G13600" s="937" t="str">
        <f t="array" ref="G13600">xlookup(F13600,'Internal Staffing Calculator'!E:E,'Internal Staffing Calculator'!C:C,"")</f>
        <v/>
      </c>
      <c r="H13600" s="932" t="str">
        <f t="array" ref="H13600">if(F13600&lt;&gt;"", iferror(index('Internal Staffing Calculator'!B$8:B23500,match(F13600,'Internal Staffing Calculator'!E$8:E23500,0)), "Not In Budget"),"")</f>
        <v/>
      </c>
      <c r="I13600" s="184"/>
      <c r="J13600" s="184"/>
      <c r="K13600" s="184"/>
      <c r="L13600" s="183"/>
    </row>
    <row r="13601">
      <c r="A13601" s="454"/>
      <c r="B13601" s="927"/>
      <c r="C13601" s="580"/>
      <c r="D13601" s="939"/>
      <c r="E13601" s="940"/>
      <c r="F13601" s="941"/>
      <c r="G13601" s="937" t="str">
        <f t="array" ref="G13601">xlookup(F13601,'Internal Staffing Calculator'!E:E,'Internal Staffing Calculator'!C:C,"")</f>
        <v/>
      </c>
      <c r="H13601" s="932" t="str">
        <f t="array" ref="H13601">if(F13601&lt;&gt;"", iferror(index('Internal Staffing Calculator'!B$8:B23500,match(F13601,'Internal Staffing Calculator'!E$8:E23500,0)), "Not In Budget"),"")</f>
        <v/>
      </c>
      <c r="I13601" s="184"/>
      <c r="J13601" s="184"/>
      <c r="K13601" s="184"/>
      <c r="L13601" s="183"/>
    </row>
    <row r="13602">
      <c r="A13602" s="454"/>
      <c r="B13602" s="927"/>
      <c r="C13602" s="580"/>
      <c r="D13602" s="939"/>
      <c r="E13602" s="940"/>
      <c r="F13602" s="941"/>
      <c r="G13602" s="937" t="str">
        <f t="array" ref="G13602">xlookup(F13602,'Internal Staffing Calculator'!E:E,'Internal Staffing Calculator'!C:C,"")</f>
        <v/>
      </c>
      <c r="H13602" s="932" t="str">
        <f t="array" ref="H13602">if(F13602&lt;&gt;"", iferror(index('Internal Staffing Calculator'!B$8:B23500,match(F13602,'Internal Staffing Calculator'!E$8:E23500,0)), "Not In Budget"),"")</f>
        <v/>
      </c>
      <c r="I13602" s="184"/>
      <c r="J13602" s="184"/>
      <c r="K13602" s="184"/>
      <c r="L13602" s="183"/>
    </row>
    <row r="13603">
      <c r="A13603" s="454"/>
      <c r="B13603" s="927"/>
      <c r="C13603" s="580"/>
      <c r="D13603" s="939"/>
      <c r="E13603" s="940"/>
      <c r="F13603" s="941"/>
      <c r="G13603" s="937" t="str">
        <f t="array" ref="G13603">xlookup(F13603,'Internal Staffing Calculator'!E:E,'Internal Staffing Calculator'!C:C,"")</f>
        <v/>
      </c>
      <c r="H13603" s="932" t="str">
        <f t="array" ref="H13603">if(F13603&lt;&gt;"", iferror(index('Internal Staffing Calculator'!B$8:B23500,match(F13603,'Internal Staffing Calculator'!E$8:E23500,0)), "Not In Budget"),"")</f>
        <v/>
      </c>
      <c r="I13603" s="184"/>
      <c r="J13603" s="184"/>
      <c r="K13603" s="184"/>
      <c r="L13603" s="183"/>
    </row>
    <row r="13604">
      <c r="A13604" s="454"/>
      <c r="B13604" s="927"/>
      <c r="C13604" s="580"/>
      <c r="D13604" s="939"/>
      <c r="E13604" s="940"/>
      <c r="F13604" s="941"/>
      <c r="G13604" s="937" t="str">
        <f t="array" ref="G13604">xlookup(F13604,'Internal Staffing Calculator'!E:E,'Internal Staffing Calculator'!C:C,"")</f>
        <v/>
      </c>
      <c r="H13604" s="932" t="str">
        <f t="array" ref="H13604">if(F13604&lt;&gt;"", iferror(index('Internal Staffing Calculator'!B$8:B23500,match(F13604,'Internal Staffing Calculator'!E$8:E23500,0)), "Not In Budget"),"")</f>
        <v/>
      </c>
      <c r="I13604" s="184"/>
      <c r="J13604" s="184"/>
      <c r="K13604" s="184"/>
      <c r="L13604" s="183"/>
    </row>
    <row r="13605">
      <c r="A13605" s="454"/>
      <c r="B13605" s="927"/>
      <c r="C13605" s="580"/>
      <c r="D13605" s="939"/>
      <c r="E13605" s="940"/>
      <c r="F13605" s="941"/>
      <c r="G13605" s="937" t="str">
        <f t="array" ref="G13605">xlookup(F13605,'Internal Staffing Calculator'!E:E,'Internal Staffing Calculator'!C:C,"")</f>
        <v/>
      </c>
      <c r="H13605" s="932" t="str">
        <f t="array" ref="H13605">if(F13605&lt;&gt;"", iferror(index('Internal Staffing Calculator'!B$8:B23500,match(F13605,'Internal Staffing Calculator'!E$8:E23500,0)), "Not In Budget"),"")</f>
        <v/>
      </c>
      <c r="I13605" s="184"/>
      <c r="J13605" s="184"/>
      <c r="K13605" s="184"/>
      <c r="L13605" s="183"/>
    </row>
    <row r="13606">
      <c r="A13606" s="454"/>
      <c r="B13606" s="927"/>
      <c r="C13606" s="580"/>
      <c r="D13606" s="939"/>
      <c r="E13606" s="940"/>
      <c r="F13606" s="941"/>
      <c r="G13606" s="937" t="str">
        <f t="array" ref="G13606">xlookup(F13606,'Internal Staffing Calculator'!E:E,'Internal Staffing Calculator'!C:C,"")</f>
        <v/>
      </c>
      <c r="H13606" s="932" t="str">
        <f t="array" ref="H13606">if(F13606&lt;&gt;"", iferror(index('Internal Staffing Calculator'!B$8:B23500,match(F13606,'Internal Staffing Calculator'!E$8:E23500,0)), "Not In Budget"),"")</f>
        <v/>
      </c>
      <c r="I13606" s="184"/>
      <c r="J13606" s="184"/>
      <c r="K13606" s="184"/>
      <c r="L13606" s="183"/>
    </row>
    <row r="13607">
      <c r="A13607" s="454"/>
      <c r="B13607" s="927"/>
      <c r="C13607" s="580"/>
      <c r="D13607" s="939"/>
      <c r="E13607" s="940"/>
      <c r="F13607" s="941"/>
      <c r="G13607" s="937" t="str">
        <f t="array" ref="G13607">xlookup(F13607,'Internal Staffing Calculator'!E:E,'Internal Staffing Calculator'!C:C,"")</f>
        <v/>
      </c>
      <c r="H13607" s="932" t="str">
        <f t="array" ref="H13607">if(F13607&lt;&gt;"", iferror(index('Internal Staffing Calculator'!B$8:B23500,match(F13607,'Internal Staffing Calculator'!E$8:E23500,0)), "Not In Budget"),"")</f>
        <v/>
      </c>
      <c r="I13607" s="184"/>
      <c r="J13607" s="184"/>
      <c r="K13607" s="184"/>
      <c r="L13607" s="183"/>
    </row>
    <row r="13608">
      <c r="A13608" s="454"/>
      <c r="B13608" s="927"/>
      <c r="C13608" s="580"/>
      <c r="D13608" s="939"/>
      <c r="E13608" s="940"/>
      <c r="F13608" s="941"/>
      <c r="G13608" s="937" t="str">
        <f t="array" ref="G13608">xlookup(F13608,'Internal Staffing Calculator'!E:E,'Internal Staffing Calculator'!C:C,"")</f>
        <v/>
      </c>
      <c r="H13608" s="932" t="str">
        <f t="array" ref="H13608">if(F13608&lt;&gt;"", iferror(index('Internal Staffing Calculator'!B$8:B23500,match(F13608,'Internal Staffing Calculator'!E$8:E23500,0)), "Not In Budget"),"")</f>
        <v/>
      </c>
      <c r="I13608" s="184"/>
      <c r="J13608" s="184"/>
      <c r="K13608" s="184"/>
      <c r="L13608" s="183"/>
    </row>
    <row r="13609">
      <c r="A13609" s="454"/>
      <c r="B13609" s="927"/>
      <c r="C13609" s="580"/>
      <c r="D13609" s="939"/>
      <c r="E13609" s="940"/>
      <c r="F13609" s="941"/>
      <c r="G13609" s="937" t="str">
        <f t="array" ref="G13609">xlookup(F13609,'Internal Staffing Calculator'!E:E,'Internal Staffing Calculator'!C:C,"")</f>
        <v/>
      </c>
      <c r="H13609" s="932" t="str">
        <f t="array" ref="H13609">if(F13609&lt;&gt;"", iferror(index('Internal Staffing Calculator'!B$8:B23500,match(F13609,'Internal Staffing Calculator'!E$8:E23500,0)), "Not In Budget"),"")</f>
        <v/>
      </c>
      <c r="I13609" s="184"/>
      <c r="J13609" s="184"/>
      <c r="K13609" s="184"/>
      <c r="L13609" s="183"/>
    </row>
    <row r="13610">
      <c r="A13610" s="454"/>
      <c r="B13610" s="927"/>
      <c r="C13610" s="580"/>
      <c r="D13610" s="939"/>
      <c r="E13610" s="940"/>
      <c r="F13610" s="941"/>
      <c r="G13610" s="937" t="str">
        <f t="array" ref="G13610">xlookup(F13610,'Internal Staffing Calculator'!E:E,'Internal Staffing Calculator'!C:C,"")</f>
        <v/>
      </c>
      <c r="H13610" s="932" t="str">
        <f t="array" ref="H13610">if(F13610&lt;&gt;"", iferror(index('Internal Staffing Calculator'!B$8:B23500,match(F13610,'Internal Staffing Calculator'!E$8:E23500,0)), "Not In Budget"),"")</f>
        <v/>
      </c>
      <c r="I13610" s="184"/>
      <c r="J13610" s="184"/>
      <c r="K13610" s="184"/>
      <c r="L13610" s="183"/>
    </row>
    <row r="13611">
      <c r="A13611" s="454"/>
      <c r="B13611" s="927"/>
      <c r="C13611" s="580"/>
      <c r="D13611" s="939"/>
      <c r="E13611" s="940"/>
      <c r="F13611" s="941"/>
      <c r="G13611" s="937" t="str">
        <f t="array" ref="G13611">xlookup(F13611,'Internal Staffing Calculator'!E:E,'Internal Staffing Calculator'!C:C,"")</f>
        <v/>
      </c>
      <c r="H13611" s="932" t="str">
        <f t="array" ref="H13611">if(F13611&lt;&gt;"", iferror(index('Internal Staffing Calculator'!B$8:B23500,match(F13611,'Internal Staffing Calculator'!E$8:E23500,0)), "Not In Budget"),"")</f>
        <v/>
      </c>
      <c r="I13611" s="184"/>
      <c r="J13611" s="184"/>
      <c r="K13611" s="184"/>
      <c r="L13611" s="183"/>
    </row>
    <row r="13612">
      <c r="A13612" s="454"/>
      <c r="B13612" s="927"/>
      <c r="C13612" s="580"/>
      <c r="D13612" s="939"/>
      <c r="E13612" s="940"/>
      <c r="F13612" s="941"/>
      <c r="G13612" s="937" t="str">
        <f t="array" ref="G13612">xlookup(F13612,'Internal Staffing Calculator'!E:E,'Internal Staffing Calculator'!C:C,"")</f>
        <v/>
      </c>
      <c r="H13612" s="932" t="str">
        <f t="array" ref="H13612">if(F13612&lt;&gt;"", iferror(index('Internal Staffing Calculator'!B$8:B23500,match(F13612,'Internal Staffing Calculator'!E$8:E23500,0)), "Not In Budget"),"")</f>
        <v/>
      </c>
      <c r="I13612" s="184"/>
      <c r="J13612" s="184"/>
      <c r="K13612" s="184"/>
      <c r="L13612" s="183"/>
    </row>
    <row r="13613">
      <c r="A13613" s="454"/>
      <c r="B13613" s="927"/>
      <c r="C13613" s="580"/>
      <c r="D13613" s="939"/>
      <c r="E13613" s="940"/>
      <c r="F13613" s="941"/>
      <c r="G13613" s="937" t="str">
        <f t="array" ref="G13613">xlookup(F13613,'Internal Staffing Calculator'!E:E,'Internal Staffing Calculator'!C:C,"")</f>
        <v/>
      </c>
      <c r="H13613" s="932" t="str">
        <f t="array" ref="H13613">if(F13613&lt;&gt;"", iferror(index('Internal Staffing Calculator'!B$8:B23500,match(F13613,'Internal Staffing Calculator'!E$8:E23500,0)), "Not In Budget"),"")</f>
        <v/>
      </c>
      <c r="I13613" s="184"/>
      <c r="J13613" s="184"/>
      <c r="K13613" s="184"/>
      <c r="L13613" s="183"/>
    </row>
    <row r="13614">
      <c r="A13614" s="454"/>
      <c r="B13614" s="927"/>
      <c r="C13614" s="580"/>
      <c r="D13614" s="939"/>
      <c r="E13614" s="940"/>
      <c r="F13614" s="941"/>
      <c r="G13614" s="937" t="str">
        <f t="array" ref="G13614">xlookup(F13614,'Internal Staffing Calculator'!E:E,'Internal Staffing Calculator'!C:C,"")</f>
        <v/>
      </c>
      <c r="H13614" s="932" t="str">
        <f t="array" ref="H13614">if(F13614&lt;&gt;"", iferror(index('Internal Staffing Calculator'!B$8:B23500,match(F13614,'Internal Staffing Calculator'!E$8:E23500,0)), "Not In Budget"),"")</f>
        <v/>
      </c>
      <c r="I13614" s="184"/>
      <c r="J13614" s="184"/>
      <c r="K13614" s="184"/>
      <c r="L13614" s="183"/>
    </row>
    <row r="13615">
      <c r="A13615" s="454"/>
      <c r="B13615" s="927"/>
      <c r="C13615" s="580"/>
      <c r="D13615" s="939"/>
      <c r="E13615" s="940"/>
      <c r="F13615" s="941"/>
      <c r="G13615" s="937" t="str">
        <f t="array" ref="G13615">xlookup(F13615,'Internal Staffing Calculator'!E:E,'Internal Staffing Calculator'!C:C,"")</f>
        <v/>
      </c>
      <c r="H13615" s="932" t="str">
        <f t="array" ref="H13615">if(F13615&lt;&gt;"", iferror(index('Internal Staffing Calculator'!B$8:B23500,match(F13615,'Internal Staffing Calculator'!E$8:E23500,0)), "Not In Budget"),"")</f>
        <v/>
      </c>
      <c r="I13615" s="184"/>
      <c r="J13615" s="184"/>
      <c r="K13615" s="184"/>
      <c r="L13615" s="183"/>
    </row>
    <row r="13616">
      <c r="A13616" s="454"/>
      <c r="B13616" s="927"/>
      <c r="C13616" s="580"/>
      <c r="D13616" s="939"/>
      <c r="E13616" s="940"/>
      <c r="F13616" s="941"/>
      <c r="G13616" s="937" t="str">
        <f t="array" ref="G13616">xlookup(F13616,'Internal Staffing Calculator'!E:E,'Internal Staffing Calculator'!C:C,"")</f>
        <v/>
      </c>
      <c r="H13616" s="932" t="str">
        <f t="array" ref="H13616">if(F13616&lt;&gt;"", iferror(index('Internal Staffing Calculator'!B$8:B23500,match(F13616,'Internal Staffing Calculator'!E$8:E23500,0)), "Not In Budget"),"")</f>
        <v/>
      </c>
      <c r="I13616" s="184"/>
      <c r="J13616" s="184"/>
      <c r="K13616" s="184"/>
      <c r="L13616" s="183"/>
    </row>
    <row r="13617">
      <c r="A13617" s="454"/>
      <c r="B13617" s="927"/>
      <c r="C13617" s="580"/>
      <c r="D13617" s="939"/>
      <c r="E13617" s="940"/>
      <c r="F13617" s="941"/>
      <c r="G13617" s="937" t="str">
        <f t="array" ref="G13617">xlookup(F13617,'Internal Staffing Calculator'!E:E,'Internal Staffing Calculator'!C:C,"")</f>
        <v/>
      </c>
      <c r="H13617" s="932" t="str">
        <f t="array" ref="H13617">if(F13617&lt;&gt;"", iferror(index('Internal Staffing Calculator'!B$8:B23500,match(F13617,'Internal Staffing Calculator'!E$8:E23500,0)), "Not In Budget"),"")</f>
        <v/>
      </c>
      <c r="I13617" s="184"/>
      <c r="J13617" s="184"/>
      <c r="K13617" s="184"/>
      <c r="L13617" s="183"/>
    </row>
    <row r="13618">
      <c r="A13618" s="454"/>
      <c r="B13618" s="927"/>
      <c r="C13618" s="580"/>
      <c r="D13618" s="939"/>
      <c r="E13618" s="940"/>
      <c r="F13618" s="941"/>
      <c r="G13618" s="937" t="str">
        <f t="array" ref="G13618">xlookup(F13618,'Internal Staffing Calculator'!E:E,'Internal Staffing Calculator'!C:C,"")</f>
        <v/>
      </c>
      <c r="H13618" s="932" t="str">
        <f t="array" ref="H13618">if(F13618&lt;&gt;"", iferror(index('Internal Staffing Calculator'!B$8:B23500,match(F13618,'Internal Staffing Calculator'!E$8:E23500,0)), "Not In Budget"),"")</f>
        <v/>
      </c>
      <c r="I13618" s="184"/>
      <c r="J13618" s="184"/>
      <c r="K13618" s="184"/>
      <c r="L13618" s="183"/>
    </row>
    <row r="13619">
      <c r="A13619" s="454"/>
      <c r="B13619" s="927"/>
      <c r="C13619" s="580"/>
      <c r="D13619" s="939"/>
      <c r="E13619" s="940"/>
      <c r="F13619" s="941"/>
      <c r="G13619" s="937" t="str">
        <f t="array" ref="G13619">xlookup(F13619,'Internal Staffing Calculator'!E:E,'Internal Staffing Calculator'!C:C,"")</f>
        <v/>
      </c>
      <c r="H13619" s="932" t="str">
        <f t="array" ref="H13619">if(F13619&lt;&gt;"", iferror(index('Internal Staffing Calculator'!B$8:B23500,match(F13619,'Internal Staffing Calculator'!E$8:E23500,0)), "Not In Budget"),"")</f>
        <v/>
      </c>
      <c r="I13619" s="184"/>
      <c r="J13619" s="184"/>
      <c r="K13619" s="184"/>
      <c r="L13619" s="183"/>
    </row>
    <row r="13620">
      <c r="A13620" s="454"/>
      <c r="B13620" s="927"/>
      <c r="C13620" s="580"/>
      <c r="D13620" s="939"/>
      <c r="E13620" s="940"/>
      <c r="F13620" s="941"/>
      <c r="G13620" s="937" t="str">
        <f t="array" ref="G13620">xlookup(F13620,'Internal Staffing Calculator'!E:E,'Internal Staffing Calculator'!C:C,"")</f>
        <v/>
      </c>
      <c r="H13620" s="932" t="str">
        <f t="array" ref="H13620">if(F13620&lt;&gt;"", iferror(index('Internal Staffing Calculator'!B$8:B23500,match(F13620,'Internal Staffing Calculator'!E$8:E23500,0)), "Not In Budget"),"")</f>
        <v/>
      </c>
      <c r="I13620" s="184"/>
      <c r="J13620" s="184"/>
      <c r="K13620" s="184"/>
      <c r="L13620" s="183"/>
    </row>
    <row r="13621">
      <c r="A13621" s="454"/>
      <c r="B13621" s="927"/>
      <c r="C13621" s="580"/>
      <c r="D13621" s="939"/>
      <c r="E13621" s="940"/>
      <c r="F13621" s="941"/>
      <c r="G13621" s="937" t="str">
        <f t="array" ref="G13621">xlookup(F13621,'Internal Staffing Calculator'!E:E,'Internal Staffing Calculator'!C:C,"")</f>
        <v/>
      </c>
      <c r="H13621" s="932" t="str">
        <f t="array" ref="H13621">if(F13621&lt;&gt;"", iferror(index('Internal Staffing Calculator'!B$8:B23500,match(F13621,'Internal Staffing Calculator'!E$8:E23500,0)), "Not In Budget"),"")</f>
        <v/>
      </c>
      <c r="I13621" s="184"/>
      <c r="J13621" s="184"/>
      <c r="K13621" s="184"/>
      <c r="L13621" s="183"/>
    </row>
    <row r="13622">
      <c r="A13622" s="454"/>
      <c r="B13622" s="927"/>
      <c r="C13622" s="580"/>
      <c r="D13622" s="939"/>
      <c r="E13622" s="940"/>
      <c r="F13622" s="941"/>
      <c r="G13622" s="937" t="str">
        <f t="array" ref="G13622">xlookup(F13622,'Internal Staffing Calculator'!E:E,'Internal Staffing Calculator'!C:C,"")</f>
        <v/>
      </c>
      <c r="H13622" s="932" t="str">
        <f t="array" ref="H13622">if(F13622&lt;&gt;"", iferror(index('Internal Staffing Calculator'!B$8:B23500,match(F13622,'Internal Staffing Calculator'!E$8:E23500,0)), "Not In Budget"),"")</f>
        <v/>
      </c>
      <c r="I13622" s="184"/>
      <c r="J13622" s="184"/>
      <c r="K13622" s="184"/>
      <c r="L13622" s="183"/>
    </row>
    <row r="13623">
      <c r="A13623" s="454"/>
      <c r="B13623" s="927"/>
      <c r="C13623" s="580"/>
      <c r="D13623" s="939"/>
      <c r="E13623" s="940"/>
      <c r="F13623" s="941"/>
      <c r="G13623" s="937" t="str">
        <f t="array" ref="G13623">xlookup(F13623,'Internal Staffing Calculator'!E:E,'Internal Staffing Calculator'!C:C,"")</f>
        <v/>
      </c>
      <c r="H13623" s="932" t="str">
        <f t="array" ref="H13623">if(F13623&lt;&gt;"", iferror(index('Internal Staffing Calculator'!B$8:B23500,match(F13623,'Internal Staffing Calculator'!E$8:E23500,0)), "Not In Budget"),"")</f>
        <v/>
      </c>
      <c r="I13623" s="184"/>
      <c r="J13623" s="184"/>
      <c r="K13623" s="184"/>
      <c r="L13623" s="183"/>
    </row>
    <row r="13624">
      <c r="A13624" s="454"/>
      <c r="B13624" s="927"/>
      <c r="C13624" s="580"/>
      <c r="D13624" s="939"/>
      <c r="E13624" s="940"/>
      <c r="F13624" s="941"/>
      <c r="G13624" s="937" t="str">
        <f t="array" ref="G13624">xlookup(F13624,'Internal Staffing Calculator'!E:E,'Internal Staffing Calculator'!C:C,"")</f>
        <v/>
      </c>
      <c r="H13624" s="932" t="str">
        <f t="array" ref="H13624">if(F13624&lt;&gt;"", iferror(index('Internal Staffing Calculator'!B$8:B23500,match(F13624,'Internal Staffing Calculator'!E$8:E23500,0)), "Not In Budget"),"")</f>
        <v/>
      </c>
      <c r="I13624" s="184"/>
      <c r="J13624" s="184"/>
      <c r="K13624" s="184"/>
      <c r="L13624" s="183"/>
    </row>
    <row r="13625">
      <c r="A13625" s="454"/>
      <c r="B13625" s="927"/>
      <c r="C13625" s="580"/>
      <c r="D13625" s="939"/>
      <c r="E13625" s="940"/>
      <c r="F13625" s="941"/>
      <c r="G13625" s="937" t="str">
        <f t="array" ref="G13625">xlookup(F13625,'Internal Staffing Calculator'!E:E,'Internal Staffing Calculator'!C:C,"")</f>
        <v/>
      </c>
      <c r="H13625" s="932" t="str">
        <f t="array" ref="H13625">if(F13625&lt;&gt;"", iferror(index('Internal Staffing Calculator'!B$8:B23500,match(F13625,'Internal Staffing Calculator'!E$8:E23500,0)), "Not In Budget"),"")</f>
        <v/>
      </c>
      <c r="I13625" s="184"/>
      <c r="J13625" s="184"/>
      <c r="K13625" s="184"/>
      <c r="L13625" s="183"/>
    </row>
    <row r="13626">
      <c r="A13626" s="454"/>
      <c r="B13626" s="927"/>
      <c r="C13626" s="580"/>
      <c r="D13626" s="939"/>
      <c r="E13626" s="940"/>
      <c r="F13626" s="941"/>
      <c r="G13626" s="937" t="str">
        <f t="array" ref="G13626">xlookup(F13626,'Internal Staffing Calculator'!E:E,'Internal Staffing Calculator'!C:C,"")</f>
        <v/>
      </c>
      <c r="H13626" s="932" t="str">
        <f t="array" ref="H13626">if(F13626&lt;&gt;"", iferror(index('Internal Staffing Calculator'!B$8:B23500,match(F13626,'Internal Staffing Calculator'!E$8:E23500,0)), "Not In Budget"),"")</f>
        <v/>
      </c>
      <c r="I13626" s="184"/>
      <c r="J13626" s="184"/>
      <c r="K13626" s="184"/>
      <c r="L13626" s="183"/>
    </row>
    <row r="13627">
      <c r="A13627" s="454"/>
      <c r="B13627" s="927"/>
      <c r="C13627" s="580"/>
      <c r="D13627" s="939"/>
      <c r="E13627" s="940"/>
      <c r="F13627" s="941"/>
      <c r="G13627" s="937" t="str">
        <f t="array" ref="G13627">xlookup(F13627,'Internal Staffing Calculator'!E:E,'Internal Staffing Calculator'!C:C,"")</f>
        <v/>
      </c>
      <c r="H13627" s="932" t="str">
        <f t="array" ref="H13627">if(F13627&lt;&gt;"", iferror(index('Internal Staffing Calculator'!B$8:B23500,match(F13627,'Internal Staffing Calculator'!E$8:E23500,0)), "Not In Budget"),"")</f>
        <v/>
      </c>
      <c r="I13627" s="184"/>
      <c r="J13627" s="184"/>
      <c r="K13627" s="184"/>
      <c r="L13627" s="183"/>
    </row>
    <row r="13628">
      <c r="A13628" s="454"/>
      <c r="B13628" s="927"/>
      <c r="C13628" s="580"/>
      <c r="D13628" s="939"/>
      <c r="E13628" s="940"/>
      <c r="F13628" s="941"/>
      <c r="G13628" s="937" t="str">
        <f t="array" ref="G13628">xlookup(F13628,'Internal Staffing Calculator'!E:E,'Internal Staffing Calculator'!C:C,"")</f>
        <v/>
      </c>
      <c r="H13628" s="932" t="str">
        <f t="array" ref="H13628">if(F13628&lt;&gt;"", iferror(index('Internal Staffing Calculator'!B$8:B23500,match(F13628,'Internal Staffing Calculator'!E$8:E23500,0)), "Not In Budget"),"")</f>
        <v/>
      </c>
      <c r="I13628" s="184"/>
      <c r="J13628" s="184"/>
      <c r="K13628" s="184"/>
      <c r="L13628" s="183"/>
    </row>
    <row r="13629">
      <c r="A13629" s="454"/>
      <c r="B13629" s="927"/>
      <c r="C13629" s="580"/>
      <c r="D13629" s="939"/>
      <c r="E13629" s="940"/>
      <c r="F13629" s="941"/>
      <c r="G13629" s="937" t="str">
        <f t="array" ref="G13629">xlookup(F13629,'Internal Staffing Calculator'!E:E,'Internal Staffing Calculator'!C:C,"")</f>
        <v/>
      </c>
      <c r="H13629" s="932" t="str">
        <f t="array" ref="H13629">if(F13629&lt;&gt;"", iferror(index('Internal Staffing Calculator'!B$8:B23500,match(F13629,'Internal Staffing Calculator'!E$8:E23500,0)), "Not In Budget"),"")</f>
        <v/>
      </c>
      <c r="I13629" s="184"/>
      <c r="J13629" s="184"/>
      <c r="K13629" s="184"/>
      <c r="L13629" s="183"/>
    </row>
    <row r="13630">
      <c r="A13630" s="454"/>
      <c r="B13630" s="927"/>
      <c r="C13630" s="580"/>
      <c r="D13630" s="939"/>
      <c r="E13630" s="940"/>
      <c r="F13630" s="941"/>
      <c r="G13630" s="937" t="str">
        <f t="array" ref="G13630">xlookup(F13630,'Internal Staffing Calculator'!E:E,'Internal Staffing Calculator'!C:C,"")</f>
        <v/>
      </c>
      <c r="H13630" s="932" t="str">
        <f t="array" ref="H13630">if(F13630&lt;&gt;"", iferror(index('Internal Staffing Calculator'!B$8:B23500,match(F13630,'Internal Staffing Calculator'!E$8:E23500,0)), "Not In Budget"),"")</f>
        <v/>
      </c>
      <c r="I13630" s="184"/>
      <c r="J13630" s="184"/>
      <c r="K13630" s="184"/>
      <c r="L13630" s="183"/>
    </row>
    <row r="13631">
      <c r="A13631" s="454"/>
      <c r="B13631" s="927"/>
      <c r="C13631" s="580"/>
      <c r="D13631" s="939"/>
      <c r="E13631" s="940"/>
      <c r="F13631" s="941"/>
      <c r="G13631" s="937" t="str">
        <f t="array" ref="G13631">xlookup(F13631,'Internal Staffing Calculator'!E:E,'Internal Staffing Calculator'!C:C,"")</f>
        <v/>
      </c>
      <c r="H13631" s="932" t="str">
        <f t="array" ref="H13631">if(F13631&lt;&gt;"", iferror(index('Internal Staffing Calculator'!B$8:B23500,match(F13631,'Internal Staffing Calculator'!E$8:E23500,0)), "Not In Budget"),"")</f>
        <v/>
      </c>
      <c r="I13631" s="184"/>
      <c r="J13631" s="184"/>
      <c r="K13631" s="184"/>
      <c r="L13631" s="183"/>
    </row>
    <row r="13632">
      <c r="A13632" s="454"/>
      <c r="B13632" s="927"/>
      <c r="C13632" s="580"/>
      <c r="D13632" s="939"/>
      <c r="E13632" s="940"/>
      <c r="F13632" s="941"/>
      <c r="G13632" s="937" t="str">
        <f t="array" ref="G13632">xlookup(F13632,'Internal Staffing Calculator'!E:E,'Internal Staffing Calculator'!C:C,"")</f>
        <v/>
      </c>
      <c r="H13632" s="932" t="str">
        <f t="array" ref="H13632">if(F13632&lt;&gt;"", iferror(index('Internal Staffing Calculator'!B$8:B23500,match(F13632,'Internal Staffing Calculator'!E$8:E23500,0)), "Not In Budget"),"")</f>
        <v/>
      </c>
      <c r="I13632" s="184"/>
      <c r="J13632" s="184"/>
      <c r="K13632" s="184"/>
      <c r="L13632" s="183"/>
    </row>
    <row r="13633">
      <c r="A13633" s="454"/>
      <c r="B13633" s="927"/>
      <c r="C13633" s="580"/>
      <c r="D13633" s="939"/>
      <c r="E13633" s="940"/>
      <c r="F13633" s="941"/>
      <c r="G13633" s="937" t="str">
        <f t="array" ref="G13633">xlookup(F13633,'Internal Staffing Calculator'!E:E,'Internal Staffing Calculator'!C:C,"")</f>
        <v/>
      </c>
      <c r="H13633" s="932" t="str">
        <f t="array" ref="H13633">if(F13633&lt;&gt;"", iferror(index('Internal Staffing Calculator'!B$8:B23500,match(F13633,'Internal Staffing Calculator'!E$8:E23500,0)), "Not In Budget"),"")</f>
        <v/>
      </c>
      <c r="I13633" s="184"/>
      <c r="J13633" s="184"/>
      <c r="K13633" s="184"/>
      <c r="L13633" s="183"/>
    </row>
    <row r="13634">
      <c r="A13634" s="454"/>
      <c r="B13634" s="927"/>
      <c r="C13634" s="580"/>
      <c r="D13634" s="939"/>
      <c r="E13634" s="940"/>
      <c r="F13634" s="941"/>
      <c r="G13634" s="937" t="str">
        <f t="array" ref="G13634">xlookup(F13634,'Internal Staffing Calculator'!E:E,'Internal Staffing Calculator'!C:C,"")</f>
        <v/>
      </c>
      <c r="H13634" s="932" t="str">
        <f t="array" ref="H13634">if(F13634&lt;&gt;"", iferror(index('Internal Staffing Calculator'!B$8:B23500,match(F13634,'Internal Staffing Calculator'!E$8:E23500,0)), "Not In Budget"),"")</f>
        <v/>
      </c>
      <c r="I13634" s="184"/>
      <c r="J13634" s="184"/>
      <c r="K13634" s="184"/>
      <c r="L13634" s="183"/>
    </row>
    <row r="13635">
      <c r="A13635" s="454"/>
      <c r="B13635" s="927"/>
      <c r="C13635" s="580"/>
      <c r="D13635" s="939"/>
      <c r="E13635" s="940"/>
      <c r="F13635" s="941"/>
      <c r="G13635" s="937" t="str">
        <f t="array" ref="G13635">xlookup(F13635,'Internal Staffing Calculator'!E:E,'Internal Staffing Calculator'!C:C,"")</f>
        <v/>
      </c>
      <c r="H13635" s="932" t="str">
        <f t="array" ref="H13635">if(F13635&lt;&gt;"", iferror(index('Internal Staffing Calculator'!B$8:B23500,match(F13635,'Internal Staffing Calculator'!E$8:E23500,0)), "Not In Budget"),"")</f>
        <v/>
      </c>
      <c r="I13635" s="184"/>
      <c r="J13635" s="184"/>
      <c r="K13635" s="184"/>
      <c r="L13635" s="183"/>
    </row>
    <row r="13636">
      <c r="A13636" s="454"/>
      <c r="B13636" s="927"/>
      <c r="C13636" s="580"/>
      <c r="D13636" s="939"/>
      <c r="E13636" s="940"/>
      <c r="F13636" s="941"/>
      <c r="G13636" s="937" t="str">
        <f t="array" ref="G13636">xlookup(F13636,'Internal Staffing Calculator'!E:E,'Internal Staffing Calculator'!C:C,"")</f>
        <v/>
      </c>
      <c r="H13636" s="932" t="str">
        <f t="array" ref="H13636">if(F13636&lt;&gt;"", iferror(index('Internal Staffing Calculator'!B$8:B23500,match(F13636,'Internal Staffing Calculator'!E$8:E23500,0)), "Not In Budget"),"")</f>
        <v/>
      </c>
      <c r="I13636" s="184"/>
      <c r="J13636" s="184"/>
      <c r="K13636" s="184"/>
      <c r="L13636" s="183"/>
    </row>
    <row r="13637">
      <c r="A13637" s="454"/>
      <c r="B13637" s="927"/>
      <c r="C13637" s="580"/>
      <c r="D13637" s="939"/>
      <c r="E13637" s="940"/>
      <c r="F13637" s="941"/>
      <c r="G13637" s="937" t="str">
        <f t="array" ref="G13637">xlookup(F13637,'Internal Staffing Calculator'!E:E,'Internal Staffing Calculator'!C:C,"")</f>
        <v/>
      </c>
      <c r="H13637" s="932" t="str">
        <f t="array" ref="H13637">if(F13637&lt;&gt;"", iferror(index('Internal Staffing Calculator'!B$8:B23500,match(F13637,'Internal Staffing Calculator'!E$8:E23500,0)), "Not In Budget"),"")</f>
        <v/>
      </c>
      <c r="I13637" s="184"/>
      <c r="J13637" s="184"/>
      <c r="K13637" s="184"/>
      <c r="L13637" s="183"/>
    </row>
    <row r="13638">
      <c r="A13638" s="454"/>
      <c r="B13638" s="927"/>
      <c r="C13638" s="580"/>
      <c r="D13638" s="939"/>
      <c r="E13638" s="940"/>
      <c r="F13638" s="941"/>
      <c r="G13638" s="937" t="str">
        <f t="array" ref="G13638">xlookup(F13638,'Internal Staffing Calculator'!E:E,'Internal Staffing Calculator'!C:C,"")</f>
        <v/>
      </c>
      <c r="H13638" s="932" t="str">
        <f t="array" ref="H13638">if(F13638&lt;&gt;"", iferror(index('Internal Staffing Calculator'!B$8:B23500,match(F13638,'Internal Staffing Calculator'!E$8:E23500,0)), "Not In Budget"),"")</f>
        <v/>
      </c>
      <c r="I13638" s="184"/>
      <c r="J13638" s="184"/>
      <c r="K13638" s="184"/>
      <c r="L13638" s="183"/>
    </row>
    <row r="13639">
      <c r="A13639" s="454"/>
      <c r="B13639" s="927"/>
      <c r="C13639" s="580"/>
      <c r="D13639" s="939"/>
      <c r="E13639" s="940"/>
      <c r="F13639" s="941"/>
      <c r="G13639" s="937" t="str">
        <f t="array" ref="G13639">xlookup(F13639,'Internal Staffing Calculator'!E:E,'Internal Staffing Calculator'!C:C,"")</f>
        <v/>
      </c>
      <c r="H13639" s="932" t="str">
        <f t="array" ref="H13639">if(F13639&lt;&gt;"", iferror(index('Internal Staffing Calculator'!B$8:B23500,match(F13639,'Internal Staffing Calculator'!E$8:E23500,0)), "Not In Budget"),"")</f>
        <v/>
      </c>
      <c r="I13639" s="184"/>
      <c r="J13639" s="184"/>
      <c r="K13639" s="184"/>
      <c r="L13639" s="183"/>
    </row>
    <row r="13640">
      <c r="A13640" s="454"/>
      <c r="B13640" s="927"/>
      <c r="C13640" s="580"/>
      <c r="D13640" s="939"/>
      <c r="E13640" s="940"/>
      <c r="F13640" s="941"/>
      <c r="G13640" s="937" t="str">
        <f t="array" ref="G13640">xlookup(F13640,'Internal Staffing Calculator'!E:E,'Internal Staffing Calculator'!C:C,"")</f>
        <v/>
      </c>
      <c r="H13640" s="932" t="str">
        <f t="array" ref="H13640">if(F13640&lt;&gt;"", iferror(index('Internal Staffing Calculator'!B$8:B23500,match(F13640,'Internal Staffing Calculator'!E$8:E23500,0)), "Not In Budget"),"")</f>
        <v/>
      </c>
      <c r="I13640" s="184"/>
      <c r="J13640" s="184"/>
      <c r="K13640" s="184"/>
      <c r="L13640" s="183"/>
    </row>
    <row r="13641">
      <c r="A13641" s="454"/>
      <c r="B13641" s="927"/>
      <c r="C13641" s="580"/>
      <c r="D13641" s="939"/>
      <c r="E13641" s="940"/>
      <c r="F13641" s="941"/>
      <c r="G13641" s="937" t="str">
        <f t="array" ref="G13641">xlookup(F13641,'Internal Staffing Calculator'!E:E,'Internal Staffing Calculator'!C:C,"")</f>
        <v/>
      </c>
      <c r="H13641" s="932" t="str">
        <f t="array" ref="H13641">if(F13641&lt;&gt;"", iferror(index('Internal Staffing Calculator'!B$8:B23500,match(F13641,'Internal Staffing Calculator'!E$8:E23500,0)), "Not In Budget"),"")</f>
        <v/>
      </c>
      <c r="I13641" s="184"/>
      <c r="J13641" s="184"/>
      <c r="K13641" s="184"/>
      <c r="L13641" s="183"/>
    </row>
    <row r="13642">
      <c r="A13642" s="454"/>
      <c r="B13642" s="927"/>
      <c r="C13642" s="580"/>
      <c r="D13642" s="939"/>
      <c r="E13642" s="940"/>
      <c r="F13642" s="941"/>
      <c r="G13642" s="937" t="str">
        <f t="array" ref="G13642">xlookup(F13642,'Internal Staffing Calculator'!E:E,'Internal Staffing Calculator'!C:C,"")</f>
        <v/>
      </c>
      <c r="H13642" s="932" t="str">
        <f t="array" ref="H13642">if(F13642&lt;&gt;"", iferror(index('Internal Staffing Calculator'!B$8:B23500,match(F13642,'Internal Staffing Calculator'!E$8:E23500,0)), "Not In Budget"),"")</f>
        <v/>
      </c>
      <c r="I13642" s="184"/>
      <c r="J13642" s="184"/>
      <c r="K13642" s="184"/>
      <c r="L13642" s="183"/>
    </row>
    <row r="13643">
      <c r="A13643" s="454"/>
      <c r="B13643" s="927"/>
      <c r="C13643" s="580"/>
      <c r="D13643" s="939"/>
      <c r="E13643" s="940"/>
      <c r="F13643" s="941"/>
      <c r="G13643" s="937" t="str">
        <f t="array" ref="G13643">xlookup(F13643,'Internal Staffing Calculator'!E:E,'Internal Staffing Calculator'!C:C,"")</f>
        <v/>
      </c>
      <c r="H13643" s="932" t="str">
        <f t="array" ref="H13643">if(F13643&lt;&gt;"", iferror(index('Internal Staffing Calculator'!B$8:B23500,match(F13643,'Internal Staffing Calculator'!E$8:E23500,0)), "Not In Budget"),"")</f>
        <v/>
      </c>
      <c r="I13643" s="184"/>
      <c r="J13643" s="184"/>
      <c r="K13643" s="184"/>
      <c r="L13643" s="183"/>
    </row>
    <row r="13644">
      <c r="A13644" s="454"/>
      <c r="B13644" s="927"/>
      <c r="C13644" s="580"/>
      <c r="D13644" s="939"/>
      <c r="E13644" s="940"/>
      <c r="F13644" s="941"/>
      <c r="G13644" s="937" t="str">
        <f t="array" ref="G13644">xlookup(F13644,'Internal Staffing Calculator'!E:E,'Internal Staffing Calculator'!C:C,"")</f>
        <v/>
      </c>
      <c r="H13644" s="932" t="str">
        <f t="array" ref="H13644">if(F13644&lt;&gt;"", iferror(index('Internal Staffing Calculator'!B$8:B23500,match(F13644,'Internal Staffing Calculator'!E$8:E23500,0)), "Not In Budget"),"")</f>
        <v/>
      </c>
      <c r="I13644" s="184"/>
      <c r="J13644" s="184"/>
      <c r="K13644" s="184"/>
      <c r="L13644" s="183"/>
    </row>
    <row r="13645">
      <c r="A13645" s="454"/>
      <c r="B13645" s="927"/>
      <c r="C13645" s="580"/>
      <c r="D13645" s="939"/>
      <c r="E13645" s="940"/>
      <c r="F13645" s="941"/>
      <c r="G13645" s="937" t="str">
        <f t="array" ref="G13645">xlookup(F13645,'Internal Staffing Calculator'!E:E,'Internal Staffing Calculator'!C:C,"")</f>
        <v/>
      </c>
      <c r="H13645" s="932" t="str">
        <f t="array" ref="H13645">if(F13645&lt;&gt;"", iferror(index('Internal Staffing Calculator'!B$8:B23500,match(F13645,'Internal Staffing Calculator'!E$8:E23500,0)), "Not In Budget"),"")</f>
        <v/>
      </c>
      <c r="I13645" s="184"/>
      <c r="J13645" s="184"/>
      <c r="K13645" s="184"/>
      <c r="L13645" s="183"/>
    </row>
    <row r="13646">
      <c r="A13646" s="454"/>
      <c r="B13646" s="927"/>
      <c r="C13646" s="580"/>
      <c r="D13646" s="939"/>
      <c r="E13646" s="940"/>
      <c r="F13646" s="941"/>
      <c r="G13646" s="937" t="str">
        <f t="array" ref="G13646">xlookup(F13646,'Internal Staffing Calculator'!E:E,'Internal Staffing Calculator'!C:C,"")</f>
        <v/>
      </c>
      <c r="H13646" s="932" t="str">
        <f t="array" ref="H13646">if(F13646&lt;&gt;"", iferror(index('Internal Staffing Calculator'!B$8:B23500,match(F13646,'Internal Staffing Calculator'!E$8:E23500,0)), "Not In Budget"),"")</f>
        <v/>
      </c>
      <c r="I13646" s="184"/>
      <c r="J13646" s="184"/>
      <c r="K13646" s="184"/>
      <c r="L13646" s="183"/>
    </row>
    <row r="13647">
      <c r="A13647" s="454"/>
      <c r="B13647" s="927"/>
      <c r="C13647" s="580"/>
      <c r="D13647" s="939"/>
      <c r="E13647" s="940"/>
      <c r="F13647" s="941"/>
      <c r="G13647" s="937" t="str">
        <f t="array" ref="G13647">xlookup(F13647,'Internal Staffing Calculator'!E:E,'Internal Staffing Calculator'!C:C,"")</f>
        <v/>
      </c>
      <c r="H13647" s="932" t="str">
        <f t="array" ref="H13647">if(F13647&lt;&gt;"", iferror(index('Internal Staffing Calculator'!B$8:B23500,match(F13647,'Internal Staffing Calculator'!E$8:E23500,0)), "Not In Budget"),"")</f>
        <v/>
      </c>
      <c r="I13647" s="184"/>
      <c r="J13647" s="184"/>
      <c r="K13647" s="184"/>
      <c r="L13647" s="183"/>
    </row>
    <row r="13648">
      <c r="A13648" s="454"/>
      <c r="B13648" s="927"/>
      <c r="C13648" s="580"/>
      <c r="D13648" s="939"/>
      <c r="E13648" s="940"/>
      <c r="F13648" s="941"/>
      <c r="G13648" s="937" t="str">
        <f t="array" ref="G13648">xlookup(F13648,'Internal Staffing Calculator'!E:E,'Internal Staffing Calculator'!C:C,"")</f>
        <v/>
      </c>
      <c r="H13648" s="932" t="str">
        <f t="array" ref="H13648">if(F13648&lt;&gt;"", iferror(index('Internal Staffing Calculator'!B$8:B23500,match(F13648,'Internal Staffing Calculator'!E$8:E23500,0)), "Not In Budget"),"")</f>
        <v/>
      </c>
      <c r="I13648" s="184"/>
      <c r="J13648" s="184"/>
      <c r="K13648" s="184"/>
      <c r="L13648" s="183"/>
    </row>
    <row r="13649">
      <c r="A13649" s="454"/>
      <c r="B13649" s="927"/>
      <c r="C13649" s="580"/>
      <c r="D13649" s="939"/>
      <c r="E13649" s="940"/>
      <c r="F13649" s="941"/>
      <c r="G13649" s="937" t="str">
        <f t="array" ref="G13649">xlookup(F13649,'Internal Staffing Calculator'!E:E,'Internal Staffing Calculator'!C:C,"")</f>
        <v/>
      </c>
      <c r="H13649" s="932" t="str">
        <f t="array" ref="H13649">if(F13649&lt;&gt;"", iferror(index('Internal Staffing Calculator'!B$8:B23500,match(F13649,'Internal Staffing Calculator'!E$8:E23500,0)), "Not In Budget"),"")</f>
        <v/>
      </c>
      <c r="I13649" s="184"/>
      <c r="J13649" s="184"/>
      <c r="K13649" s="184"/>
      <c r="L13649" s="183"/>
    </row>
    <row r="13650">
      <c r="A13650" s="454"/>
      <c r="B13650" s="927"/>
      <c r="C13650" s="580"/>
      <c r="D13650" s="939"/>
      <c r="E13650" s="940"/>
      <c r="F13650" s="941"/>
      <c r="G13650" s="937" t="str">
        <f t="array" ref="G13650">xlookup(F13650,'Internal Staffing Calculator'!E:E,'Internal Staffing Calculator'!C:C,"")</f>
        <v/>
      </c>
      <c r="H13650" s="932" t="str">
        <f t="array" ref="H13650">if(F13650&lt;&gt;"", iferror(index('Internal Staffing Calculator'!B$8:B23500,match(F13650,'Internal Staffing Calculator'!E$8:E23500,0)), "Not In Budget"),"")</f>
        <v/>
      </c>
      <c r="I13650" s="184"/>
      <c r="J13650" s="184"/>
      <c r="K13650" s="184"/>
      <c r="L13650" s="183"/>
    </row>
    <row r="13651">
      <c r="A13651" s="454"/>
      <c r="B13651" s="927"/>
      <c r="C13651" s="580"/>
      <c r="D13651" s="939"/>
      <c r="E13651" s="940"/>
      <c r="F13651" s="941"/>
      <c r="G13651" s="937" t="str">
        <f t="array" ref="G13651">xlookup(F13651,'Internal Staffing Calculator'!E:E,'Internal Staffing Calculator'!C:C,"")</f>
        <v/>
      </c>
      <c r="H13651" s="932" t="str">
        <f t="array" ref="H13651">if(F13651&lt;&gt;"", iferror(index('Internal Staffing Calculator'!B$8:B23500,match(F13651,'Internal Staffing Calculator'!E$8:E23500,0)), "Not In Budget"),"")</f>
        <v/>
      </c>
      <c r="I13651" s="184"/>
      <c r="J13651" s="184"/>
      <c r="K13651" s="184"/>
      <c r="L13651" s="183"/>
    </row>
    <row r="13652">
      <c r="A13652" s="454"/>
      <c r="B13652" s="927"/>
      <c r="C13652" s="580"/>
      <c r="D13652" s="939"/>
      <c r="E13652" s="940"/>
      <c r="F13652" s="941"/>
      <c r="G13652" s="937" t="str">
        <f t="array" ref="G13652">xlookup(F13652,'Internal Staffing Calculator'!E:E,'Internal Staffing Calculator'!C:C,"")</f>
        <v/>
      </c>
      <c r="H13652" s="932" t="str">
        <f t="array" ref="H13652">if(F13652&lt;&gt;"", iferror(index('Internal Staffing Calculator'!B$8:B23500,match(F13652,'Internal Staffing Calculator'!E$8:E23500,0)), "Not In Budget"),"")</f>
        <v/>
      </c>
      <c r="I13652" s="184"/>
      <c r="J13652" s="184"/>
      <c r="K13652" s="184"/>
      <c r="L13652" s="183"/>
    </row>
    <row r="13653">
      <c r="A13653" s="454"/>
      <c r="B13653" s="927"/>
      <c r="C13653" s="580"/>
      <c r="D13653" s="939"/>
      <c r="E13653" s="940"/>
      <c r="F13653" s="941"/>
      <c r="G13653" s="937" t="str">
        <f t="array" ref="G13653">xlookup(F13653,'Internal Staffing Calculator'!E:E,'Internal Staffing Calculator'!C:C,"")</f>
        <v/>
      </c>
      <c r="H13653" s="932" t="str">
        <f t="array" ref="H13653">if(F13653&lt;&gt;"", iferror(index('Internal Staffing Calculator'!B$8:B23500,match(F13653,'Internal Staffing Calculator'!E$8:E23500,0)), "Not In Budget"),"")</f>
        <v/>
      </c>
      <c r="I13653" s="184"/>
      <c r="J13653" s="184"/>
      <c r="K13653" s="184"/>
      <c r="L13653" s="183"/>
    </row>
    <row r="13654">
      <c r="A13654" s="454"/>
      <c r="B13654" s="927"/>
      <c r="C13654" s="580"/>
      <c r="D13654" s="939"/>
      <c r="E13654" s="940"/>
      <c r="F13654" s="941"/>
      <c r="G13654" s="937" t="str">
        <f t="array" ref="G13654">xlookup(F13654,'Internal Staffing Calculator'!E:E,'Internal Staffing Calculator'!C:C,"")</f>
        <v/>
      </c>
      <c r="H13654" s="932" t="str">
        <f t="array" ref="H13654">if(F13654&lt;&gt;"", iferror(index('Internal Staffing Calculator'!B$8:B23500,match(F13654,'Internal Staffing Calculator'!E$8:E23500,0)), "Not In Budget"),"")</f>
        <v/>
      </c>
      <c r="I13654" s="184"/>
      <c r="J13654" s="184"/>
      <c r="K13654" s="184"/>
      <c r="L13654" s="183"/>
    </row>
    <row r="13655">
      <c r="A13655" s="454"/>
      <c r="B13655" s="927"/>
      <c r="C13655" s="580"/>
      <c r="D13655" s="939"/>
      <c r="E13655" s="940"/>
      <c r="F13655" s="941"/>
      <c r="G13655" s="937" t="str">
        <f t="array" ref="G13655">xlookup(F13655,'Internal Staffing Calculator'!E:E,'Internal Staffing Calculator'!C:C,"")</f>
        <v/>
      </c>
      <c r="H13655" s="932" t="str">
        <f t="array" ref="H13655">if(F13655&lt;&gt;"", iferror(index('Internal Staffing Calculator'!B$8:B23500,match(F13655,'Internal Staffing Calculator'!E$8:E23500,0)), "Not In Budget"),"")</f>
        <v/>
      </c>
      <c r="I13655" s="184"/>
      <c r="J13655" s="184"/>
      <c r="K13655" s="184"/>
      <c r="L13655" s="183"/>
    </row>
    <row r="13656">
      <c r="A13656" s="454"/>
      <c r="B13656" s="927"/>
      <c r="C13656" s="580"/>
      <c r="D13656" s="939"/>
      <c r="E13656" s="940"/>
      <c r="F13656" s="941"/>
      <c r="G13656" s="937" t="str">
        <f t="array" ref="G13656">xlookup(F13656,'Internal Staffing Calculator'!E:E,'Internal Staffing Calculator'!C:C,"")</f>
        <v/>
      </c>
      <c r="H13656" s="932" t="str">
        <f t="array" ref="H13656">if(F13656&lt;&gt;"", iferror(index('Internal Staffing Calculator'!B$8:B23500,match(F13656,'Internal Staffing Calculator'!E$8:E23500,0)), "Not In Budget"),"")</f>
        <v/>
      </c>
      <c r="I13656" s="184"/>
      <c r="J13656" s="184"/>
      <c r="K13656" s="184"/>
      <c r="L13656" s="183"/>
    </row>
    <row r="13657">
      <c r="A13657" s="454"/>
      <c r="B13657" s="927"/>
      <c r="C13657" s="580"/>
      <c r="D13657" s="939"/>
      <c r="E13657" s="940"/>
      <c r="F13657" s="941"/>
      <c r="G13657" s="937" t="str">
        <f t="array" ref="G13657">xlookup(F13657,'Internal Staffing Calculator'!E:E,'Internal Staffing Calculator'!C:C,"")</f>
        <v/>
      </c>
      <c r="H13657" s="932" t="str">
        <f t="array" ref="H13657">if(F13657&lt;&gt;"", iferror(index('Internal Staffing Calculator'!B$8:B23500,match(F13657,'Internal Staffing Calculator'!E$8:E23500,0)), "Not In Budget"),"")</f>
        <v/>
      </c>
      <c r="I13657" s="184"/>
      <c r="J13657" s="184"/>
      <c r="K13657" s="184"/>
      <c r="L13657" s="183"/>
    </row>
    <row r="13658">
      <c r="A13658" s="454"/>
      <c r="B13658" s="927"/>
      <c r="C13658" s="580"/>
      <c r="D13658" s="939"/>
      <c r="E13658" s="940"/>
      <c r="F13658" s="941"/>
      <c r="G13658" s="937" t="str">
        <f t="array" ref="G13658">xlookup(F13658,'Internal Staffing Calculator'!E:E,'Internal Staffing Calculator'!C:C,"")</f>
        <v/>
      </c>
      <c r="H13658" s="932" t="str">
        <f t="array" ref="H13658">if(F13658&lt;&gt;"", iferror(index('Internal Staffing Calculator'!B$8:B23500,match(F13658,'Internal Staffing Calculator'!E$8:E23500,0)), "Not In Budget"),"")</f>
        <v/>
      </c>
      <c r="I13658" s="184"/>
      <c r="J13658" s="184"/>
      <c r="K13658" s="184"/>
      <c r="L13658" s="183"/>
    </row>
    <row r="13659">
      <c r="A13659" s="454"/>
      <c r="B13659" s="927"/>
      <c r="C13659" s="580"/>
      <c r="D13659" s="939"/>
      <c r="E13659" s="940"/>
      <c r="F13659" s="941"/>
      <c r="G13659" s="937" t="str">
        <f t="array" ref="G13659">xlookup(F13659,'Internal Staffing Calculator'!E:E,'Internal Staffing Calculator'!C:C,"")</f>
        <v/>
      </c>
      <c r="H13659" s="932" t="str">
        <f t="array" ref="H13659">if(F13659&lt;&gt;"", iferror(index('Internal Staffing Calculator'!B$8:B23500,match(F13659,'Internal Staffing Calculator'!E$8:E23500,0)), "Not In Budget"),"")</f>
        <v/>
      </c>
      <c r="I13659" s="184"/>
      <c r="J13659" s="184"/>
      <c r="K13659" s="184"/>
      <c r="L13659" s="183"/>
    </row>
    <row r="13660">
      <c r="A13660" s="454"/>
      <c r="B13660" s="927"/>
      <c r="C13660" s="580"/>
      <c r="D13660" s="939"/>
      <c r="E13660" s="940"/>
      <c r="F13660" s="941"/>
      <c r="G13660" s="937" t="str">
        <f t="array" ref="G13660">xlookup(F13660,'Internal Staffing Calculator'!E:E,'Internal Staffing Calculator'!C:C,"")</f>
        <v/>
      </c>
      <c r="H13660" s="932" t="str">
        <f t="array" ref="H13660">if(F13660&lt;&gt;"", iferror(index('Internal Staffing Calculator'!B$8:B23500,match(F13660,'Internal Staffing Calculator'!E$8:E23500,0)), "Not In Budget"),"")</f>
        <v/>
      </c>
      <c r="I13660" s="184"/>
      <c r="J13660" s="184"/>
      <c r="K13660" s="184"/>
      <c r="L13660" s="183"/>
    </row>
    <row r="13661">
      <c r="A13661" s="454"/>
      <c r="B13661" s="927"/>
      <c r="C13661" s="580"/>
      <c r="D13661" s="939"/>
      <c r="E13661" s="940"/>
      <c r="F13661" s="941"/>
      <c r="G13661" s="937" t="str">
        <f t="array" ref="G13661">xlookup(F13661,'Internal Staffing Calculator'!E:E,'Internal Staffing Calculator'!C:C,"")</f>
        <v/>
      </c>
      <c r="H13661" s="932" t="str">
        <f t="array" ref="H13661">if(F13661&lt;&gt;"", iferror(index('Internal Staffing Calculator'!B$8:B23500,match(F13661,'Internal Staffing Calculator'!E$8:E23500,0)), "Not In Budget"),"")</f>
        <v/>
      </c>
      <c r="I13661" s="184"/>
      <c r="J13661" s="184"/>
      <c r="K13661" s="184"/>
      <c r="L13661" s="183"/>
    </row>
    <row r="13662">
      <c r="A13662" s="454"/>
      <c r="B13662" s="927"/>
      <c r="C13662" s="580"/>
      <c r="D13662" s="939"/>
      <c r="E13662" s="940"/>
      <c r="F13662" s="941"/>
      <c r="G13662" s="937" t="str">
        <f t="array" ref="G13662">xlookup(F13662,'Internal Staffing Calculator'!E:E,'Internal Staffing Calculator'!C:C,"")</f>
        <v/>
      </c>
      <c r="H13662" s="932" t="str">
        <f t="array" ref="H13662">if(F13662&lt;&gt;"", iferror(index('Internal Staffing Calculator'!B$8:B23500,match(F13662,'Internal Staffing Calculator'!E$8:E23500,0)), "Not In Budget"),"")</f>
        <v/>
      </c>
      <c r="I13662" s="184"/>
      <c r="J13662" s="184"/>
      <c r="K13662" s="184"/>
      <c r="L13662" s="183"/>
    </row>
    <row r="13663">
      <c r="A13663" s="454"/>
      <c r="B13663" s="927"/>
      <c r="C13663" s="580"/>
      <c r="D13663" s="939"/>
      <c r="E13663" s="940"/>
      <c r="F13663" s="941"/>
      <c r="G13663" s="937" t="str">
        <f t="array" ref="G13663">xlookup(F13663,'Internal Staffing Calculator'!E:E,'Internal Staffing Calculator'!C:C,"")</f>
        <v/>
      </c>
      <c r="H13663" s="932" t="str">
        <f t="array" ref="H13663">if(F13663&lt;&gt;"", iferror(index('Internal Staffing Calculator'!B$8:B23500,match(F13663,'Internal Staffing Calculator'!E$8:E23500,0)), "Not In Budget"),"")</f>
        <v/>
      </c>
      <c r="I13663" s="184"/>
      <c r="J13663" s="184"/>
      <c r="K13663" s="184"/>
      <c r="L13663" s="183"/>
    </row>
    <row r="13664">
      <c r="A13664" s="454"/>
      <c r="B13664" s="927"/>
      <c r="C13664" s="580"/>
      <c r="D13664" s="939"/>
      <c r="E13664" s="940"/>
      <c r="F13664" s="941"/>
      <c r="G13664" s="937" t="str">
        <f t="array" ref="G13664">xlookup(F13664,'Internal Staffing Calculator'!E:E,'Internal Staffing Calculator'!C:C,"")</f>
        <v/>
      </c>
      <c r="H13664" s="932" t="str">
        <f t="array" ref="H13664">if(F13664&lt;&gt;"", iferror(index('Internal Staffing Calculator'!B$8:B23500,match(F13664,'Internal Staffing Calculator'!E$8:E23500,0)), "Not In Budget"),"")</f>
        <v/>
      </c>
      <c r="I13664" s="184"/>
      <c r="J13664" s="184"/>
      <c r="K13664" s="184"/>
      <c r="L13664" s="183"/>
    </row>
    <row r="13665">
      <c r="A13665" s="454"/>
      <c r="B13665" s="927"/>
      <c r="C13665" s="580"/>
      <c r="D13665" s="939"/>
      <c r="E13665" s="940"/>
      <c r="F13665" s="941"/>
      <c r="G13665" s="937" t="str">
        <f t="array" ref="G13665">xlookup(F13665,'Internal Staffing Calculator'!E:E,'Internal Staffing Calculator'!C:C,"")</f>
        <v/>
      </c>
      <c r="H13665" s="932" t="str">
        <f t="array" ref="H13665">if(F13665&lt;&gt;"", iferror(index('Internal Staffing Calculator'!B$8:B23500,match(F13665,'Internal Staffing Calculator'!E$8:E23500,0)), "Not In Budget"),"")</f>
        <v/>
      </c>
      <c r="I13665" s="184"/>
      <c r="J13665" s="184"/>
      <c r="K13665" s="184"/>
      <c r="L13665" s="183"/>
    </row>
    <row r="13666">
      <c r="A13666" s="454"/>
      <c r="B13666" s="927"/>
      <c r="C13666" s="580"/>
      <c r="D13666" s="939"/>
      <c r="E13666" s="940"/>
      <c r="F13666" s="941"/>
      <c r="G13666" s="937" t="str">
        <f t="array" ref="G13666">xlookup(F13666,'Internal Staffing Calculator'!E:E,'Internal Staffing Calculator'!C:C,"")</f>
        <v/>
      </c>
      <c r="H13666" s="932" t="str">
        <f t="array" ref="H13666">if(F13666&lt;&gt;"", iferror(index('Internal Staffing Calculator'!B$8:B23500,match(F13666,'Internal Staffing Calculator'!E$8:E23500,0)), "Not In Budget"),"")</f>
        <v/>
      </c>
      <c r="I13666" s="184"/>
      <c r="J13666" s="184"/>
      <c r="K13666" s="184"/>
      <c r="L13666" s="183"/>
    </row>
    <row r="13667">
      <c r="A13667" s="454"/>
      <c r="B13667" s="927"/>
      <c r="C13667" s="580"/>
      <c r="D13667" s="939"/>
      <c r="E13667" s="940"/>
      <c r="F13667" s="941"/>
      <c r="G13667" s="937" t="str">
        <f t="array" ref="G13667">xlookup(F13667,'Internal Staffing Calculator'!E:E,'Internal Staffing Calculator'!C:C,"")</f>
        <v/>
      </c>
      <c r="H13667" s="932" t="str">
        <f t="array" ref="H13667">if(F13667&lt;&gt;"", iferror(index('Internal Staffing Calculator'!B$8:B23500,match(F13667,'Internal Staffing Calculator'!E$8:E23500,0)), "Not In Budget"),"")</f>
        <v/>
      </c>
      <c r="I13667" s="184"/>
      <c r="J13667" s="184"/>
      <c r="K13667" s="184"/>
      <c r="L13667" s="183"/>
    </row>
    <row r="13668">
      <c r="A13668" s="454"/>
      <c r="B13668" s="927"/>
      <c r="C13668" s="580"/>
      <c r="D13668" s="939"/>
      <c r="E13668" s="940"/>
      <c r="F13668" s="941"/>
      <c r="G13668" s="937" t="str">
        <f t="array" ref="G13668">xlookup(F13668,'Internal Staffing Calculator'!E:E,'Internal Staffing Calculator'!C:C,"")</f>
        <v/>
      </c>
      <c r="H13668" s="932" t="str">
        <f t="array" ref="H13668">if(F13668&lt;&gt;"", iferror(index('Internal Staffing Calculator'!B$8:B23500,match(F13668,'Internal Staffing Calculator'!E$8:E23500,0)), "Not In Budget"),"")</f>
        <v/>
      </c>
      <c r="I13668" s="184"/>
      <c r="J13668" s="184"/>
      <c r="K13668" s="184"/>
      <c r="L13668" s="183"/>
    </row>
    <row r="13669">
      <c r="A13669" s="454"/>
      <c r="B13669" s="927"/>
      <c r="C13669" s="580"/>
      <c r="D13669" s="939"/>
      <c r="E13669" s="940"/>
      <c r="F13669" s="941"/>
      <c r="G13669" s="937" t="str">
        <f t="array" ref="G13669">xlookup(F13669,'Internal Staffing Calculator'!E:E,'Internal Staffing Calculator'!C:C,"")</f>
        <v/>
      </c>
      <c r="H13669" s="932" t="str">
        <f t="array" ref="H13669">if(F13669&lt;&gt;"", iferror(index('Internal Staffing Calculator'!B$8:B23500,match(F13669,'Internal Staffing Calculator'!E$8:E23500,0)), "Not In Budget"),"")</f>
        <v/>
      </c>
      <c r="I13669" s="184"/>
      <c r="J13669" s="184"/>
      <c r="K13669" s="184"/>
      <c r="L13669" s="183"/>
    </row>
    <row r="13670">
      <c r="A13670" s="454"/>
      <c r="B13670" s="927"/>
      <c r="C13670" s="580"/>
      <c r="D13670" s="939"/>
      <c r="E13670" s="940"/>
      <c r="F13670" s="941"/>
      <c r="G13670" s="937" t="str">
        <f t="array" ref="G13670">xlookup(F13670,'Internal Staffing Calculator'!E:E,'Internal Staffing Calculator'!C:C,"")</f>
        <v/>
      </c>
      <c r="H13670" s="932" t="str">
        <f t="array" ref="H13670">if(F13670&lt;&gt;"", iferror(index('Internal Staffing Calculator'!B$8:B23500,match(F13670,'Internal Staffing Calculator'!E$8:E23500,0)), "Not In Budget"),"")</f>
        <v/>
      </c>
      <c r="I13670" s="184"/>
      <c r="J13670" s="184"/>
      <c r="K13670" s="184"/>
      <c r="L13670" s="183"/>
    </row>
    <row r="13671">
      <c r="A13671" s="454"/>
      <c r="B13671" s="927"/>
      <c r="C13671" s="580"/>
      <c r="D13671" s="939"/>
      <c r="E13671" s="940"/>
      <c r="F13671" s="941"/>
      <c r="G13671" s="937" t="str">
        <f t="array" ref="G13671">xlookup(F13671,'Internal Staffing Calculator'!E:E,'Internal Staffing Calculator'!C:C,"")</f>
        <v/>
      </c>
      <c r="H13671" s="932" t="str">
        <f t="array" ref="H13671">if(F13671&lt;&gt;"", iferror(index('Internal Staffing Calculator'!B$8:B23500,match(F13671,'Internal Staffing Calculator'!E$8:E23500,0)), "Not In Budget"),"")</f>
        <v/>
      </c>
      <c r="I13671" s="184"/>
      <c r="J13671" s="184"/>
      <c r="K13671" s="184"/>
      <c r="L13671" s="183"/>
    </row>
    <row r="13672">
      <c r="A13672" s="454"/>
      <c r="B13672" s="927"/>
      <c r="C13672" s="580"/>
      <c r="D13672" s="939"/>
      <c r="E13672" s="940"/>
      <c r="F13672" s="941"/>
      <c r="G13672" s="937" t="str">
        <f t="array" ref="G13672">xlookup(F13672,'Internal Staffing Calculator'!E:E,'Internal Staffing Calculator'!C:C,"")</f>
        <v/>
      </c>
      <c r="H13672" s="932" t="str">
        <f t="array" ref="H13672">if(F13672&lt;&gt;"", iferror(index('Internal Staffing Calculator'!B$8:B23500,match(F13672,'Internal Staffing Calculator'!E$8:E23500,0)), "Not In Budget"),"")</f>
        <v/>
      </c>
      <c r="I13672" s="184"/>
      <c r="J13672" s="184"/>
      <c r="K13672" s="184"/>
      <c r="L13672" s="183"/>
    </row>
    <row r="13673">
      <c r="A13673" s="454"/>
      <c r="B13673" s="927"/>
      <c r="C13673" s="580"/>
      <c r="D13673" s="939"/>
      <c r="E13673" s="940"/>
      <c r="F13673" s="941"/>
      <c r="G13673" s="937" t="str">
        <f t="array" ref="G13673">xlookup(F13673,'Internal Staffing Calculator'!E:E,'Internal Staffing Calculator'!C:C,"")</f>
        <v/>
      </c>
      <c r="H13673" s="932" t="str">
        <f t="array" ref="H13673">if(F13673&lt;&gt;"", iferror(index('Internal Staffing Calculator'!B$8:B23500,match(F13673,'Internal Staffing Calculator'!E$8:E23500,0)), "Not In Budget"),"")</f>
        <v/>
      </c>
      <c r="I13673" s="184"/>
      <c r="J13673" s="184"/>
      <c r="K13673" s="184"/>
      <c r="L13673" s="183"/>
    </row>
    <row r="13674">
      <c r="A13674" s="454"/>
      <c r="B13674" s="927"/>
      <c r="C13674" s="580"/>
      <c r="D13674" s="939"/>
      <c r="E13674" s="940"/>
      <c r="F13674" s="941"/>
      <c r="G13674" s="937" t="str">
        <f t="array" ref="G13674">xlookup(F13674,'Internal Staffing Calculator'!E:E,'Internal Staffing Calculator'!C:C,"")</f>
        <v/>
      </c>
      <c r="H13674" s="932" t="str">
        <f t="array" ref="H13674">if(F13674&lt;&gt;"", iferror(index('Internal Staffing Calculator'!B$8:B23500,match(F13674,'Internal Staffing Calculator'!E$8:E23500,0)), "Not In Budget"),"")</f>
        <v/>
      </c>
      <c r="I13674" s="184"/>
      <c r="J13674" s="184"/>
      <c r="K13674" s="184"/>
      <c r="L13674" s="183"/>
    </row>
    <row r="13675">
      <c r="A13675" s="454"/>
      <c r="B13675" s="927"/>
      <c r="C13675" s="580"/>
      <c r="D13675" s="939"/>
      <c r="E13675" s="940"/>
      <c r="F13675" s="941"/>
      <c r="G13675" s="937" t="str">
        <f t="array" ref="G13675">xlookup(F13675,'Internal Staffing Calculator'!E:E,'Internal Staffing Calculator'!C:C,"")</f>
        <v/>
      </c>
      <c r="H13675" s="932" t="str">
        <f t="array" ref="H13675">if(F13675&lt;&gt;"", iferror(index('Internal Staffing Calculator'!B$8:B23500,match(F13675,'Internal Staffing Calculator'!E$8:E23500,0)), "Not In Budget"),"")</f>
        <v/>
      </c>
      <c r="I13675" s="184"/>
      <c r="J13675" s="184"/>
      <c r="K13675" s="184"/>
      <c r="L13675" s="183"/>
    </row>
    <row r="13676">
      <c r="A13676" s="454"/>
      <c r="B13676" s="927"/>
      <c r="C13676" s="580"/>
      <c r="D13676" s="939"/>
      <c r="E13676" s="940"/>
      <c r="F13676" s="941"/>
      <c r="G13676" s="937" t="str">
        <f t="array" ref="G13676">xlookup(F13676,'Internal Staffing Calculator'!E:E,'Internal Staffing Calculator'!C:C,"")</f>
        <v/>
      </c>
      <c r="H13676" s="932" t="str">
        <f t="array" ref="H13676">if(F13676&lt;&gt;"", iferror(index('Internal Staffing Calculator'!B$8:B23500,match(F13676,'Internal Staffing Calculator'!E$8:E23500,0)), "Not In Budget"),"")</f>
        <v/>
      </c>
      <c r="I13676" s="184"/>
      <c r="J13676" s="184"/>
      <c r="K13676" s="184"/>
      <c r="L13676" s="183"/>
    </row>
    <row r="13677">
      <c r="A13677" s="454"/>
      <c r="B13677" s="927"/>
      <c r="C13677" s="580"/>
      <c r="D13677" s="939"/>
      <c r="E13677" s="940"/>
      <c r="F13677" s="941"/>
      <c r="G13677" s="937" t="str">
        <f t="array" ref="G13677">xlookup(F13677,'Internal Staffing Calculator'!E:E,'Internal Staffing Calculator'!C:C,"")</f>
        <v/>
      </c>
      <c r="H13677" s="932" t="str">
        <f t="array" ref="H13677">if(F13677&lt;&gt;"", iferror(index('Internal Staffing Calculator'!B$8:B23500,match(F13677,'Internal Staffing Calculator'!E$8:E23500,0)), "Not In Budget"),"")</f>
        <v/>
      </c>
      <c r="I13677" s="184"/>
      <c r="J13677" s="184"/>
      <c r="K13677" s="184"/>
      <c r="L13677" s="183"/>
    </row>
    <row r="13678">
      <c r="A13678" s="454"/>
      <c r="B13678" s="927"/>
      <c r="C13678" s="580"/>
      <c r="D13678" s="939"/>
      <c r="E13678" s="940"/>
      <c r="F13678" s="941"/>
      <c r="G13678" s="937" t="str">
        <f t="array" ref="G13678">xlookup(F13678,'Internal Staffing Calculator'!E:E,'Internal Staffing Calculator'!C:C,"")</f>
        <v/>
      </c>
      <c r="H13678" s="932" t="str">
        <f t="array" ref="H13678">if(F13678&lt;&gt;"", iferror(index('Internal Staffing Calculator'!B$8:B23500,match(F13678,'Internal Staffing Calculator'!E$8:E23500,0)), "Not In Budget"),"")</f>
        <v/>
      </c>
      <c r="I13678" s="184"/>
      <c r="J13678" s="184"/>
      <c r="K13678" s="184"/>
      <c r="L13678" s="183"/>
    </row>
    <row r="13679">
      <c r="A13679" s="454"/>
      <c r="B13679" s="927"/>
      <c r="C13679" s="580"/>
      <c r="D13679" s="939"/>
      <c r="E13679" s="940"/>
      <c r="F13679" s="941"/>
      <c r="G13679" s="937" t="str">
        <f t="array" ref="G13679">xlookup(F13679,'Internal Staffing Calculator'!E:E,'Internal Staffing Calculator'!C:C,"")</f>
        <v/>
      </c>
      <c r="H13679" s="932" t="str">
        <f t="array" ref="H13679">if(F13679&lt;&gt;"", iferror(index('Internal Staffing Calculator'!B$8:B23500,match(F13679,'Internal Staffing Calculator'!E$8:E23500,0)), "Not In Budget"),"")</f>
        <v/>
      </c>
      <c r="I13679" s="184"/>
      <c r="J13679" s="184"/>
      <c r="K13679" s="184"/>
      <c r="L13679" s="183"/>
    </row>
    <row r="13680">
      <c r="A13680" s="454"/>
      <c r="B13680" s="927"/>
      <c r="C13680" s="580"/>
      <c r="D13680" s="939"/>
      <c r="E13680" s="940"/>
      <c r="F13680" s="941"/>
      <c r="G13680" s="937" t="str">
        <f t="array" ref="G13680">xlookup(F13680,'Internal Staffing Calculator'!E:E,'Internal Staffing Calculator'!C:C,"")</f>
        <v/>
      </c>
      <c r="H13680" s="932" t="str">
        <f t="array" ref="H13680">if(F13680&lt;&gt;"", iferror(index('Internal Staffing Calculator'!B$8:B23500,match(F13680,'Internal Staffing Calculator'!E$8:E23500,0)), "Not In Budget"),"")</f>
        <v/>
      </c>
      <c r="I13680" s="184"/>
      <c r="J13680" s="184"/>
      <c r="K13680" s="184"/>
      <c r="L13680" s="183"/>
    </row>
    <row r="13681">
      <c r="A13681" s="454"/>
      <c r="B13681" s="927"/>
      <c r="C13681" s="580"/>
      <c r="D13681" s="939"/>
      <c r="E13681" s="940"/>
      <c r="F13681" s="941"/>
      <c r="G13681" s="937" t="str">
        <f t="array" ref="G13681">xlookup(F13681,'Internal Staffing Calculator'!E:E,'Internal Staffing Calculator'!C:C,"")</f>
        <v/>
      </c>
      <c r="H13681" s="932" t="str">
        <f t="array" ref="H13681">if(F13681&lt;&gt;"", iferror(index('Internal Staffing Calculator'!B$8:B23500,match(F13681,'Internal Staffing Calculator'!E$8:E23500,0)), "Not In Budget"),"")</f>
        <v/>
      </c>
      <c r="I13681" s="184"/>
      <c r="J13681" s="184"/>
      <c r="K13681" s="184"/>
      <c r="L13681" s="183"/>
    </row>
    <row r="13682">
      <c r="A13682" s="454"/>
      <c r="B13682" s="927"/>
      <c r="C13682" s="580"/>
      <c r="D13682" s="939"/>
      <c r="E13682" s="940"/>
      <c r="F13682" s="941"/>
      <c r="G13682" s="937" t="str">
        <f t="array" ref="G13682">xlookup(F13682,'Internal Staffing Calculator'!E:E,'Internal Staffing Calculator'!C:C,"")</f>
        <v/>
      </c>
      <c r="H13682" s="932" t="str">
        <f t="array" ref="H13682">if(F13682&lt;&gt;"", iferror(index('Internal Staffing Calculator'!B$8:B23500,match(F13682,'Internal Staffing Calculator'!E$8:E23500,0)), "Not In Budget"),"")</f>
        <v/>
      </c>
      <c r="I13682" s="184"/>
      <c r="J13682" s="184"/>
      <c r="K13682" s="184"/>
      <c r="L13682" s="183"/>
    </row>
    <row r="13683">
      <c r="A13683" s="454"/>
      <c r="B13683" s="927"/>
      <c r="C13683" s="580"/>
      <c r="D13683" s="939"/>
      <c r="E13683" s="940"/>
      <c r="F13683" s="941"/>
      <c r="G13683" s="937" t="str">
        <f t="array" ref="G13683">xlookup(F13683,'Internal Staffing Calculator'!E:E,'Internal Staffing Calculator'!C:C,"")</f>
        <v/>
      </c>
      <c r="H13683" s="932" t="str">
        <f t="array" ref="H13683">if(F13683&lt;&gt;"", iferror(index('Internal Staffing Calculator'!B$8:B23500,match(F13683,'Internal Staffing Calculator'!E$8:E23500,0)), "Not In Budget"),"")</f>
        <v/>
      </c>
      <c r="I13683" s="184"/>
      <c r="J13683" s="184"/>
      <c r="K13683" s="184"/>
      <c r="L13683" s="183"/>
    </row>
    <row r="13684">
      <c r="A13684" s="454"/>
      <c r="B13684" s="927"/>
      <c r="C13684" s="580"/>
      <c r="D13684" s="939"/>
      <c r="E13684" s="940"/>
      <c r="F13684" s="941"/>
      <c r="G13684" s="937" t="str">
        <f t="array" ref="G13684">xlookup(F13684,'Internal Staffing Calculator'!E:E,'Internal Staffing Calculator'!C:C,"")</f>
        <v/>
      </c>
      <c r="H13684" s="932" t="str">
        <f t="array" ref="H13684">if(F13684&lt;&gt;"", iferror(index('Internal Staffing Calculator'!B$8:B23500,match(F13684,'Internal Staffing Calculator'!E$8:E23500,0)), "Not In Budget"),"")</f>
        <v/>
      </c>
      <c r="I13684" s="184"/>
      <c r="J13684" s="184"/>
      <c r="K13684" s="184"/>
      <c r="L13684" s="183"/>
    </row>
    <row r="13685">
      <c r="A13685" s="454"/>
      <c r="B13685" s="927"/>
      <c r="C13685" s="580"/>
      <c r="D13685" s="939"/>
      <c r="E13685" s="940"/>
      <c r="F13685" s="941"/>
      <c r="G13685" s="937" t="str">
        <f t="array" ref="G13685">xlookup(F13685,'Internal Staffing Calculator'!E:E,'Internal Staffing Calculator'!C:C,"")</f>
        <v/>
      </c>
      <c r="H13685" s="932" t="str">
        <f t="array" ref="H13685">if(F13685&lt;&gt;"", iferror(index('Internal Staffing Calculator'!B$8:B23500,match(F13685,'Internal Staffing Calculator'!E$8:E23500,0)), "Not In Budget"),"")</f>
        <v/>
      </c>
      <c r="I13685" s="184"/>
      <c r="J13685" s="184"/>
      <c r="K13685" s="184"/>
      <c r="L13685" s="183"/>
    </row>
    <row r="13686">
      <c r="A13686" s="454"/>
      <c r="B13686" s="927"/>
      <c r="C13686" s="580"/>
      <c r="D13686" s="939"/>
      <c r="E13686" s="940"/>
      <c r="F13686" s="941"/>
      <c r="G13686" s="937" t="str">
        <f t="array" ref="G13686">xlookup(F13686,'Internal Staffing Calculator'!E:E,'Internal Staffing Calculator'!C:C,"")</f>
        <v/>
      </c>
      <c r="H13686" s="932" t="str">
        <f t="array" ref="H13686">if(F13686&lt;&gt;"", iferror(index('Internal Staffing Calculator'!B$8:B23500,match(F13686,'Internal Staffing Calculator'!E$8:E23500,0)), "Not In Budget"),"")</f>
        <v/>
      </c>
      <c r="I13686" s="184"/>
      <c r="J13686" s="184"/>
      <c r="K13686" s="184"/>
      <c r="L13686" s="183"/>
    </row>
    <row r="13687">
      <c r="A13687" s="454"/>
      <c r="B13687" s="927"/>
      <c r="C13687" s="580"/>
      <c r="D13687" s="939"/>
      <c r="E13687" s="940"/>
      <c r="F13687" s="941"/>
      <c r="G13687" s="937" t="str">
        <f t="array" ref="G13687">xlookup(F13687,'Internal Staffing Calculator'!E:E,'Internal Staffing Calculator'!C:C,"")</f>
        <v/>
      </c>
      <c r="H13687" s="932" t="str">
        <f t="array" ref="H13687">if(F13687&lt;&gt;"", iferror(index('Internal Staffing Calculator'!B$8:B23500,match(F13687,'Internal Staffing Calculator'!E$8:E23500,0)), "Not In Budget"),"")</f>
        <v/>
      </c>
      <c r="I13687" s="184"/>
      <c r="J13687" s="184"/>
      <c r="K13687" s="184"/>
      <c r="L13687" s="183"/>
    </row>
    <row r="13688">
      <c r="A13688" s="454"/>
      <c r="B13688" s="927"/>
      <c r="C13688" s="580"/>
      <c r="D13688" s="939"/>
      <c r="E13688" s="940"/>
      <c r="F13688" s="941"/>
      <c r="G13688" s="937" t="str">
        <f t="array" ref="G13688">xlookup(F13688,'Internal Staffing Calculator'!E:E,'Internal Staffing Calculator'!C:C,"")</f>
        <v/>
      </c>
      <c r="H13688" s="932" t="str">
        <f t="array" ref="H13688">if(F13688&lt;&gt;"", iferror(index('Internal Staffing Calculator'!B$8:B23500,match(F13688,'Internal Staffing Calculator'!E$8:E23500,0)), "Not In Budget"),"")</f>
        <v/>
      </c>
      <c r="I13688" s="184"/>
      <c r="J13688" s="184"/>
      <c r="K13688" s="184"/>
      <c r="L13688" s="183"/>
    </row>
    <row r="13689">
      <c r="A13689" s="454"/>
      <c r="B13689" s="927"/>
      <c r="C13689" s="580"/>
      <c r="D13689" s="939"/>
      <c r="E13689" s="940"/>
      <c r="F13689" s="941"/>
      <c r="G13689" s="937" t="str">
        <f t="array" ref="G13689">xlookup(F13689,'Internal Staffing Calculator'!E:E,'Internal Staffing Calculator'!C:C,"")</f>
        <v/>
      </c>
      <c r="H13689" s="932" t="str">
        <f t="array" ref="H13689">if(F13689&lt;&gt;"", iferror(index('Internal Staffing Calculator'!B$8:B23500,match(F13689,'Internal Staffing Calculator'!E$8:E23500,0)), "Not In Budget"),"")</f>
        <v/>
      </c>
      <c r="I13689" s="184"/>
      <c r="J13689" s="184"/>
      <c r="K13689" s="184"/>
      <c r="L13689" s="183"/>
    </row>
    <row r="13690">
      <c r="A13690" s="454"/>
      <c r="B13690" s="927"/>
      <c r="C13690" s="580"/>
      <c r="D13690" s="939"/>
      <c r="E13690" s="940"/>
      <c r="F13690" s="941"/>
      <c r="G13690" s="937" t="str">
        <f t="array" ref="G13690">xlookup(F13690,'Internal Staffing Calculator'!E:E,'Internal Staffing Calculator'!C:C,"")</f>
        <v/>
      </c>
      <c r="H13690" s="932" t="str">
        <f t="array" ref="H13690">if(F13690&lt;&gt;"", iferror(index('Internal Staffing Calculator'!B$8:B23500,match(F13690,'Internal Staffing Calculator'!E$8:E23500,0)), "Not In Budget"),"")</f>
        <v/>
      </c>
      <c r="I13690" s="184"/>
      <c r="J13690" s="184"/>
      <c r="K13690" s="184"/>
      <c r="L13690" s="183"/>
    </row>
    <row r="13691">
      <c r="A13691" s="454"/>
      <c r="B13691" s="927"/>
      <c r="C13691" s="580"/>
      <c r="D13691" s="939"/>
      <c r="E13691" s="940"/>
      <c r="F13691" s="941"/>
      <c r="G13691" s="937" t="str">
        <f t="array" ref="G13691">xlookup(F13691,'Internal Staffing Calculator'!E:E,'Internal Staffing Calculator'!C:C,"")</f>
        <v/>
      </c>
      <c r="H13691" s="932" t="str">
        <f t="array" ref="H13691">if(F13691&lt;&gt;"", iferror(index('Internal Staffing Calculator'!B$8:B23500,match(F13691,'Internal Staffing Calculator'!E$8:E23500,0)), "Not In Budget"),"")</f>
        <v/>
      </c>
      <c r="I13691" s="184"/>
      <c r="J13691" s="184"/>
      <c r="K13691" s="184"/>
      <c r="L13691" s="183"/>
    </row>
    <row r="13692">
      <c r="A13692" s="454"/>
      <c r="B13692" s="927"/>
      <c r="C13692" s="580"/>
      <c r="D13692" s="939"/>
      <c r="E13692" s="940"/>
      <c r="F13692" s="941"/>
      <c r="G13692" s="937" t="str">
        <f t="array" ref="G13692">xlookup(F13692,'Internal Staffing Calculator'!E:E,'Internal Staffing Calculator'!C:C,"")</f>
        <v/>
      </c>
      <c r="H13692" s="932" t="str">
        <f t="array" ref="H13692">if(F13692&lt;&gt;"", iferror(index('Internal Staffing Calculator'!B$8:B23500,match(F13692,'Internal Staffing Calculator'!E$8:E23500,0)), "Not In Budget"),"")</f>
        <v/>
      </c>
      <c r="I13692" s="184"/>
      <c r="J13692" s="184"/>
      <c r="K13692" s="184"/>
      <c r="L13692" s="183"/>
    </row>
    <row r="13693">
      <c r="A13693" s="454"/>
      <c r="B13693" s="927"/>
      <c r="C13693" s="580"/>
      <c r="D13693" s="939"/>
      <c r="E13693" s="940"/>
      <c r="F13693" s="941"/>
      <c r="G13693" s="937" t="str">
        <f t="array" ref="G13693">xlookup(F13693,'Internal Staffing Calculator'!E:E,'Internal Staffing Calculator'!C:C,"")</f>
        <v/>
      </c>
      <c r="H13693" s="932" t="str">
        <f t="array" ref="H13693">if(F13693&lt;&gt;"", iferror(index('Internal Staffing Calculator'!B$8:B23500,match(F13693,'Internal Staffing Calculator'!E$8:E23500,0)), "Not In Budget"),"")</f>
        <v/>
      </c>
      <c r="I13693" s="184"/>
      <c r="J13693" s="184"/>
      <c r="K13693" s="184"/>
      <c r="L13693" s="183"/>
    </row>
    <row r="13694">
      <c r="A13694" s="454"/>
      <c r="B13694" s="927"/>
      <c r="C13694" s="580"/>
      <c r="D13694" s="939"/>
      <c r="E13694" s="940"/>
      <c r="F13694" s="941"/>
      <c r="G13694" s="937" t="str">
        <f t="array" ref="G13694">xlookup(F13694,'Internal Staffing Calculator'!E:E,'Internal Staffing Calculator'!C:C,"")</f>
        <v/>
      </c>
      <c r="H13694" s="932" t="str">
        <f t="array" ref="H13694">if(F13694&lt;&gt;"", iferror(index('Internal Staffing Calculator'!B$8:B23500,match(F13694,'Internal Staffing Calculator'!E$8:E23500,0)), "Not In Budget"),"")</f>
        <v/>
      </c>
      <c r="I13694" s="184"/>
      <c r="J13694" s="184"/>
      <c r="K13694" s="184"/>
      <c r="L13694" s="183"/>
    </row>
    <row r="13695">
      <c r="A13695" s="454"/>
      <c r="B13695" s="927"/>
      <c r="C13695" s="580"/>
      <c r="D13695" s="939"/>
      <c r="E13695" s="940"/>
      <c r="F13695" s="941"/>
      <c r="G13695" s="937" t="str">
        <f t="array" ref="G13695">xlookup(F13695,'Internal Staffing Calculator'!E:E,'Internal Staffing Calculator'!C:C,"")</f>
        <v/>
      </c>
      <c r="H13695" s="932" t="str">
        <f t="array" ref="H13695">if(F13695&lt;&gt;"", iferror(index('Internal Staffing Calculator'!B$8:B23500,match(F13695,'Internal Staffing Calculator'!E$8:E23500,0)), "Not In Budget"),"")</f>
        <v/>
      </c>
      <c r="I13695" s="184"/>
      <c r="J13695" s="184"/>
      <c r="K13695" s="184"/>
      <c r="L13695" s="183"/>
    </row>
    <row r="13696">
      <c r="A13696" s="454"/>
      <c r="B13696" s="927"/>
      <c r="C13696" s="580"/>
      <c r="D13696" s="939"/>
      <c r="E13696" s="940"/>
      <c r="F13696" s="941"/>
      <c r="G13696" s="937" t="str">
        <f t="array" ref="G13696">xlookup(F13696,'Internal Staffing Calculator'!E:E,'Internal Staffing Calculator'!C:C,"")</f>
        <v/>
      </c>
      <c r="H13696" s="932" t="str">
        <f t="array" ref="H13696">if(F13696&lt;&gt;"", iferror(index('Internal Staffing Calculator'!B$8:B23500,match(F13696,'Internal Staffing Calculator'!E$8:E23500,0)), "Not In Budget"),"")</f>
        <v/>
      </c>
      <c r="I13696" s="184"/>
      <c r="J13696" s="184"/>
      <c r="K13696" s="184"/>
      <c r="L13696" s="183"/>
    </row>
    <row r="13697">
      <c r="A13697" s="454"/>
      <c r="B13697" s="927"/>
      <c r="C13697" s="580"/>
      <c r="D13697" s="939"/>
      <c r="E13697" s="940"/>
      <c r="F13697" s="941"/>
      <c r="G13697" s="937" t="str">
        <f t="array" ref="G13697">xlookup(F13697,'Internal Staffing Calculator'!E:E,'Internal Staffing Calculator'!C:C,"")</f>
        <v/>
      </c>
      <c r="H13697" s="932" t="str">
        <f t="array" ref="H13697">if(F13697&lt;&gt;"", iferror(index('Internal Staffing Calculator'!B$8:B23500,match(F13697,'Internal Staffing Calculator'!E$8:E23500,0)), "Not In Budget"),"")</f>
        <v/>
      </c>
      <c r="I13697" s="184"/>
      <c r="J13697" s="184"/>
      <c r="K13697" s="184"/>
      <c r="L13697" s="183"/>
    </row>
    <row r="13698">
      <c r="A13698" s="454"/>
      <c r="B13698" s="927"/>
      <c r="C13698" s="580"/>
      <c r="D13698" s="939"/>
      <c r="E13698" s="940"/>
      <c r="F13698" s="941"/>
      <c r="G13698" s="937" t="str">
        <f t="array" ref="G13698">xlookup(F13698,'Internal Staffing Calculator'!E:E,'Internal Staffing Calculator'!C:C,"")</f>
        <v/>
      </c>
      <c r="H13698" s="932" t="str">
        <f t="array" ref="H13698">if(F13698&lt;&gt;"", iferror(index('Internal Staffing Calculator'!B$8:B23500,match(F13698,'Internal Staffing Calculator'!E$8:E23500,0)), "Not In Budget"),"")</f>
        <v/>
      </c>
      <c r="I13698" s="184"/>
      <c r="J13698" s="184"/>
      <c r="K13698" s="184"/>
      <c r="L13698" s="183"/>
    </row>
    <row r="13699">
      <c r="A13699" s="454"/>
      <c r="B13699" s="927"/>
      <c r="C13699" s="580"/>
      <c r="D13699" s="939"/>
      <c r="E13699" s="940"/>
      <c r="F13699" s="941"/>
      <c r="G13699" s="937" t="str">
        <f t="array" ref="G13699">xlookup(F13699,'Internal Staffing Calculator'!E:E,'Internal Staffing Calculator'!C:C,"")</f>
        <v/>
      </c>
      <c r="H13699" s="932" t="str">
        <f t="array" ref="H13699">if(F13699&lt;&gt;"", iferror(index('Internal Staffing Calculator'!B$8:B23500,match(F13699,'Internal Staffing Calculator'!E$8:E23500,0)), "Not In Budget"),"")</f>
        <v/>
      </c>
      <c r="I13699" s="184"/>
      <c r="J13699" s="184"/>
      <c r="K13699" s="184"/>
      <c r="L13699" s="183"/>
    </row>
    <row r="13700">
      <c r="A13700" s="454"/>
      <c r="B13700" s="927"/>
      <c r="C13700" s="580"/>
      <c r="D13700" s="939"/>
      <c r="E13700" s="940"/>
      <c r="F13700" s="941"/>
      <c r="G13700" s="937" t="str">
        <f t="array" ref="G13700">xlookup(F13700,'Internal Staffing Calculator'!E:E,'Internal Staffing Calculator'!C:C,"")</f>
        <v/>
      </c>
      <c r="H13700" s="932" t="str">
        <f t="array" ref="H13700">if(F13700&lt;&gt;"", iferror(index('Internal Staffing Calculator'!B$8:B23500,match(F13700,'Internal Staffing Calculator'!E$8:E23500,0)), "Not In Budget"),"")</f>
        <v/>
      </c>
      <c r="I13700" s="184"/>
      <c r="J13700" s="184"/>
      <c r="K13700" s="184"/>
      <c r="L13700" s="183"/>
    </row>
    <row r="13701">
      <c r="A13701" s="454"/>
      <c r="B13701" s="927"/>
      <c r="C13701" s="580"/>
      <c r="D13701" s="939"/>
      <c r="E13701" s="940"/>
      <c r="F13701" s="941"/>
      <c r="G13701" s="937" t="str">
        <f t="array" ref="G13701">xlookup(F13701,'Internal Staffing Calculator'!E:E,'Internal Staffing Calculator'!C:C,"")</f>
        <v/>
      </c>
      <c r="H13701" s="932" t="str">
        <f t="array" ref="H13701">if(F13701&lt;&gt;"", iferror(index('Internal Staffing Calculator'!B$8:B23500,match(F13701,'Internal Staffing Calculator'!E$8:E23500,0)), "Not In Budget"),"")</f>
        <v/>
      </c>
      <c r="I13701" s="184"/>
      <c r="J13701" s="184"/>
      <c r="K13701" s="184"/>
      <c r="L13701" s="183"/>
    </row>
    <row r="13702">
      <c r="A13702" s="454"/>
      <c r="B13702" s="927"/>
      <c r="C13702" s="580"/>
      <c r="D13702" s="939"/>
      <c r="E13702" s="940"/>
      <c r="F13702" s="941"/>
      <c r="G13702" s="937" t="str">
        <f t="array" ref="G13702">xlookup(F13702,'Internal Staffing Calculator'!E:E,'Internal Staffing Calculator'!C:C,"")</f>
        <v/>
      </c>
      <c r="H13702" s="932" t="str">
        <f t="array" ref="H13702">if(F13702&lt;&gt;"", iferror(index('Internal Staffing Calculator'!B$8:B23500,match(F13702,'Internal Staffing Calculator'!E$8:E23500,0)), "Not In Budget"),"")</f>
        <v/>
      </c>
      <c r="I13702" s="184"/>
      <c r="J13702" s="184"/>
      <c r="K13702" s="184"/>
      <c r="L13702" s="183"/>
    </row>
    <row r="13703">
      <c r="A13703" s="454"/>
      <c r="B13703" s="927"/>
      <c r="C13703" s="580"/>
      <c r="D13703" s="939"/>
      <c r="E13703" s="940"/>
      <c r="F13703" s="941"/>
      <c r="G13703" s="937" t="str">
        <f t="array" ref="G13703">xlookup(F13703,'Internal Staffing Calculator'!E:E,'Internal Staffing Calculator'!C:C,"")</f>
        <v/>
      </c>
      <c r="H13703" s="932" t="str">
        <f t="array" ref="H13703">if(F13703&lt;&gt;"", iferror(index('Internal Staffing Calculator'!B$8:B23500,match(F13703,'Internal Staffing Calculator'!E$8:E23500,0)), "Not In Budget"),"")</f>
        <v/>
      </c>
      <c r="I13703" s="184"/>
      <c r="J13703" s="184"/>
      <c r="K13703" s="184"/>
      <c r="L13703" s="183"/>
    </row>
    <row r="13704">
      <c r="A13704" s="454"/>
      <c r="B13704" s="927"/>
      <c r="C13704" s="580"/>
      <c r="D13704" s="939"/>
      <c r="E13704" s="940"/>
      <c r="F13704" s="941"/>
      <c r="G13704" s="937" t="str">
        <f t="array" ref="G13704">xlookup(F13704,'Internal Staffing Calculator'!E:E,'Internal Staffing Calculator'!C:C,"")</f>
        <v/>
      </c>
      <c r="H13704" s="932" t="str">
        <f t="array" ref="H13704">if(F13704&lt;&gt;"", iferror(index('Internal Staffing Calculator'!B$8:B23500,match(F13704,'Internal Staffing Calculator'!E$8:E23500,0)), "Not In Budget"),"")</f>
        <v/>
      </c>
      <c r="I13704" s="184"/>
      <c r="J13704" s="184"/>
      <c r="K13704" s="184"/>
      <c r="L13704" s="183"/>
    </row>
    <row r="13705">
      <c r="A13705" s="454"/>
      <c r="B13705" s="927"/>
      <c r="C13705" s="580"/>
      <c r="D13705" s="939"/>
      <c r="E13705" s="940"/>
      <c r="F13705" s="941"/>
      <c r="G13705" s="937" t="str">
        <f t="array" ref="G13705">xlookup(F13705,'Internal Staffing Calculator'!E:E,'Internal Staffing Calculator'!C:C,"")</f>
        <v/>
      </c>
      <c r="H13705" s="932" t="str">
        <f t="array" ref="H13705">if(F13705&lt;&gt;"", iferror(index('Internal Staffing Calculator'!B$8:B23500,match(F13705,'Internal Staffing Calculator'!E$8:E23500,0)), "Not In Budget"),"")</f>
        <v/>
      </c>
      <c r="I13705" s="184"/>
      <c r="J13705" s="184"/>
      <c r="K13705" s="184"/>
      <c r="L13705" s="183"/>
    </row>
    <row r="13706">
      <c r="A13706" s="454"/>
      <c r="B13706" s="927"/>
      <c r="C13706" s="580"/>
      <c r="D13706" s="939"/>
      <c r="E13706" s="940"/>
      <c r="F13706" s="941"/>
      <c r="G13706" s="937" t="str">
        <f t="array" ref="G13706">xlookup(F13706,'Internal Staffing Calculator'!E:E,'Internal Staffing Calculator'!C:C,"")</f>
        <v/>
      </c>
      <c r="H13706" s="932" t="str">
        <f t="array" ref="H13706">if(F13706&lt;&gt;"", iferror(index('Internal Staffing Calculator'!B$8:B23500,match(F13706,'Internal Staffing Calculator'!E$8:E23500,0)), "Not In Budget"),"")</f>
        <v/>
      </c>
      <c r="I13706" s="184"/>
      <c r="J13706" s="184"/>
      <c r="K13706" s="184"/>
      <c r="L13706" s="183"/>
    </row>
    <row r="13707">
      <c r="A13707" s="454"/>
      <c r="B13707" s="927"/>
      <c r="C13707" s="580"/>
      <c r="D13707" s="939"/>
      <c r="E13707" s="940"/>
      <c r="F13707" s="941"/>
      <c r="G13707" s="937" t="str">
        <f t="array" ref="G13707">xlookup(F13707,'Internal Staffing Calculator'!E:E,'Internal Staffing Calculator'!C:C,"")</f>
        <v/>
      </c>
      <c r="H13707" s="932" t="str">
        <f t="array" ref="H13707">if(F13707&lt;&gt;"", iferror(index('Internal Staffing Calculator'!B$8:B23500,match(F13707,'Internal Staffing Calculator'!E$8:E23500,0)), "Not In Budget"),"")</f>
        <v/>
      </c>
      <c r="I13707" s="184"/>
      <c r="J13707" s="184"/>
      <c r="K13707" s="184"/>
      <c r="L13707" s="183"/>
    </row>
    <row r="13708">
      <c r="A13708" s="454"/>
      <c r="B13708" s="927"/>
      <c r="C13708" s="580"/>
      <c r="D13708" s="939"/>
      <c r="E13708" s="940"/>
      <c r="F13708" s="941"/>
      <c r="G13708" s="937" t="str">
        <f t="array" ref="G13708">xlookup(F13708,'Internal Staffing Calculator'!E:E,'Internal Staffing Calculator'!C:C,"")</f>
        <v/>
      </c>
      <c r="H13708" s="932" t="str">
        <f t="array" ref="H13708">if(F13708&lt;&gt;"", iferror(index('Internal Staffing Calculator'!B$8:B23500,match(F13708,'Internal Staffing Calculator'!E$8:E23500,0)), "Not In Budget"),"")</f>
        <v/>
      </c>
      <c r="I13708" s="184"/>
      <c r="J13708" s="184"/>
      <c r="K13708" s="184"/>
      <c r="L13708" s="183"/>
    </row>
    <row r="13709">
      <c r="A13709" s="454"/>
      <c r="B13709" s="927"/>
      <c r="C13709" s="580"/>
      <c r="D13709" s="939"/>
      <c r="E13709" s="940"/>
      <c r="F13709" s="941"/>
      <c r="G13709" s="937" t="str">
        <f t="array" ref="G13709">xlookup(F13709,'Internal Staffing Calculator'!E:E,'Internal Staffing Calculator'!C:C,"")</f>
        <v/>
      </c>
      <c r="H13709" s="932" t="str">
        <f t="array" ref="H13709">if(F13709&lt;&gt;"", iferror(index('Internal Staffing Calculator'!B$8:B23500,match(F13709,'Internal Staffing Calculator'!E$8:E23500,0)), "Not In Budget"),"")</f>
        <v/>
      </c>
      <c r="I13709" s="184"/>
      <c r="J13709" s="184"/>
      <c r="K13709" s="184"/>
      <c r="L13709" s="183"/>
    </row>
    <row r="13710">
      <c r="A13710" s="454"/>
      <c r="B13710" s="927"/>
      <c r="C13710" s="580"/>
      <c r="D13710" s="939"/>
      <c r="E13710" s="940"/>
      <c r="F13710" s="941"/>
      <c r="G13710" s="937" t="str">
        <f t="array" ref="G13710">xlookup(F13710,'Internal Staffing Calculator'!E:E,'Internal Staffing Calculator'!C:C,"")</f>
        <v/>
      </c>
      <c r="H13710" s="932" t="str">
        <f t="array" ref="H13710">if(F13710&lt;&gt;"", iferror(index('Internal Staffing Calculator'!B$8:B23500,match(F13710,'Internal Staffing Calculator'!E$8:E23500,0)), "Not In Budget"),"")</f>
        <v/>
      </c>
      <c r="I13710" s="184"/>
      <c r="J13710" s="184"/>
      <c r="K13710" s="184"/>
      <c r="L13710" s="183"/>
    </row>
    <row r="13711">
      <c r="A13711" s="454"/>
      <c r="B13711" s="927"/>
      <c r="C13711" s="580"/>
      <c r="D13711" s="939"/>
      <c r="E13711" s="940"/>
      <c r="F13711" s="941"/>
      <c r="G13711" s="937" t="str">
        <f t="array" ref="G13711">xlookup(F13711,'Internal Staffing Calculator'!E:E,'Internal Staffing Calculator'!C:C,"")</f>
        <v/>
      </c>
      <c r="H13711" s="932" t="str">
        <f t="array" ref="H13711">if(F13711&lt;&gt;"", iferror(index('Internal Staffing Calculator'!B$8:B23500,match(F13711,'Internal Staffing Calculator'!E$8:E23500,0)), "Not In Budget"),"")</f>
        <v/>
      </c>
      <c r="I13711" s="184"/>
      <c r="J13711" s="184"/>
      <c r="K13711" s="184"/>
      <c r="L13711" s="183"/>
    </row>
    <row r="13712">
      <c r="A13712" s="454"/>
      <c r="B13712" s="927"/>
      <c r="C13712" s="580"/>
      <c r="D13712" s="939"/>
      <c r="E13712" s="940"/>
      <c r="F13712" s="941"/>
      <c r="G13712" s="937" t="str">
        <f t="array" ref="G13712">xlookup(F13712,'Internal Staffing Calculator'!E:E,'Internal Staffing Calculator'!C:C,"")</f>
        <v/>
      </c>
      <c r="H13712" s="932" t="str">
        <f t="array" ref="H13712">if(F13712&lt;&gt;"", iferror(index('Internal Staffing Calculator'!B$8:B23500,match(F13712,'Internal Staffing Calculator'!E$8:E23500,0)), "Not In Budget"),"")</f>
        <v/>
      </c>
      <c r="I13712" s="184"/>
      <c r="J13712" s="184"/>
      <c r="K13712" s="184"/>
      <c r="L13712" s="183"/>
    </row>
    <row r="13713">
      <c r="A13713" s="454"/>
      <c r="B13713" s="927"/>
      <c r="C13713" s="580"/>
      <c r="D13713" s="939"/>
      <c r="E13713" s="940"/>
      <c r="F13713" s="941"/>
      <c r="G13713" s="937" t="str">
        <f t="array" ref="G13713">xlookup(F13713,'Internal Staffing Calculator'!E:E,'Internal Staffing Calculator'!C:C,"")</f>
        <v/>
      </c>
      <c r="H13713" s="932" t="str">
        <f t="array" ref="H13713">if(F13713&lt;&gt;"", iferror(index('Internal Staffing Calculator'!B$8:B23500,match(F13713,'Internal Staffing Calculator'!E$8:E23500,0)), "Not In Budget"),"")</f>
        <v/>
      </c>
      <c r="I13713" s="184"/>
      <c r="J13713" s="184"/>
      <c r="K13713" s="184"/>
      <c r="L13713" s="183"/>
    </row>
    <row r="13714">
      <c r="A13714" s="454"/>
      <c r="B13714" s="927"/>
      <c r="C13714" s="580"/>
      <c r="D13714" s="939"/>
      <c r="E13714" s="940"/>
      <c r="F13714" s="941"/>
      <c r="G13714" s="937" t="str">
        <f t="array" ref="G13714">xlookup(F13714,'Internal Staffing Calculator'!E:E,'Internal Staffing Calculator'!C:C,"")</f>
        <v/>
      </c>
      <c r="H13714" s="932" t="str">
        <f t="array" ref="H13714">if(F13714&lt;&gt;"", iferror(index('Internal Staffing Calculator'!B$8:B23500,match(F13714,'Internal Staffing Calculator'!E$8:E23500,0)), "Not In Budget"),"")</f>
        <v/>
      </c>
      <c r="I13714" s="184"/>
      <c r="J13714" s="184"/>
      <c r="K13714" s="184"/>
      <c r="L13714" s="183"/>
    </row>
    <row r="13715">
      <c r="A13715" s="454"/>
      <c r="B13715" s="927"/>
      <c r="C13715" s="580"/>
      <c r="D13715" s="939"/>
      <c r="E13715" s="940"/>
      <c r="F13715" s="941"/>
      <c r="G13715" s="937" t="str">
        <f t="array" ref="G13715">xlookup(F13715,'Internal Staffing Calculator'!E:E,'Internal Staffing Calculator'!C:C,"")</f>
        <v/>
      </c>
      <c r="H13715" s="932" t="str">
        <f t="array" ref="H13715">if(F13715&lt;&gt;"", iferror(index('Internal Staffing Calculator'!B$8:B23500,match(F13715,'Internal Staffing Calculator'!E$8:E23500,0)), "Not In Budget"),"")</f>
        <v/>
      </c>
      <c r="I13715" s="184"/>
      <c r="J13715" s="184"/>
      <c r="K13715" s="184"/>
      <c r="L13715" s="183"/>
    </row>
    <row r="13716">
      <c r="A13716" s="454"/>
      <c r="B13716" s="927"/>
      <c r="C13716" s="580"/>
      <c r="D13716" s="939"/>
      <c r="E13716" s="940"/>
      <c r="F13716" s="941"/>
      <c r="G13716" s="937" t="str">
        <f t="array" ref="G13716">xlookup(F13716,'Internal Staffing Calculator'!E:E,'Internal Staffing Calculator'!C:C,"")</f>
        <v/>
      </c>
      <c r="H13716" s="932" t="str">
        <f t="array" ref="H13716">if(F13716&lt;&gt;"", iferror(index('Internal Staffing Calculator'!B$8:B23500,match(F13716,'Internal Staffing Calculator'!E$8:E23500,0)), "Not In Budget"),"")</f>
        <v/>
      </c>
      <c r="I13716" s="184"/>
      <c r="J13716" s="184"/>
      <c r="K13716" s="184"/>
      <c r="L13716" s="183"/>
    </row>
    <row r="13717">
      <c r="A13717" s="454"/>
      <c r="B13717" s="927"/>
      <c r="C13717" s="580"/>
      <c r="D13717" s="939"/>
      <c r="E13717" s="940"/>
      <c r="F13717" s="941"/>
      <c r="G13717" s="937" t="str">
        <f t="array" ref="G13717">xlookup(F13717,'Internal Staffing Calculator'!E:E,'Internal Staffing Calculator'!C:C,"")</f>
        <v/>
      </c>
      <c r="H13717" s="932" t="str">
        <f t="array" ref="H13717">if(F13717&lt;&gt;"", iferror(index('Internal Staffing Calculator'!B$8:B23500,match(F13717,'Internal Staffing Calculator'!E$8:E23500,0)), "Not In Budget"),"")</f>
        <v/>
      </c>
      <c r="I13717" s="184"/>
      <c r="J13717" s="184"/>
      <c r="K13717" s="184"/>
      <c r="L13717" s="183"/>
    </row>
    <row r="13718">
      <c r="A13718" s="454"/>
      <c r="B13718" s="927"/>
      <c r="C13718" s="580"/>
      <c r="D13718" s="939"/>
      <c r="E13718" s="940"/>
      <c r="F13718" s="941"/>
      <c r="G13718" s="937" t="str">
        <f t="array" ref="G13718">xlookup(F13718,'Internal Staffing Calculator'!E:E,'Internal Staffing Calculator'!C:C,"")</f>
        <v/>
      </c>
      <c r="H13718" s="932" t="str">
        <f t="array" ref="H13718">if(F13718&lt;&gt;"", iferror(index('Internal Staffing Calculator'!B$8:B23500,match(F13718,'Internal Staffing Calculator'!E$8:E23500,0)), "Not In Budget"),"")</f>
        <v/>
      </c>
      <c r="I13718" s="184"/>
      <c r="J13718" s="184"/>
      <c r="K13718" s="184"/>
      <c r="L13718" s="183"/>
    </row>
    <row r="13719">
      <c r="A13719" s="454"/>
      <c r="B13719" s="927"/>
      <c r="C13719" s="580"/>
      <c r="D13719" s="939"/>
      <c r="E13719" s="940"/>
      <c r="F13719" s="941"/>
      <c r="G13719" s="937" t="str">
        <f t="array" ref="G13719">xlookup(F13719,'Internal Staffing Calculator'!E:E,'Internal Staffing Calculator'!C:C,"")</f>
        <v/>
      </c>
      <c r="H13719" s="932" t="str">
        <f t="array" ref="H13719">if(F13719&lt;&gt;"", iferror(index('Internal Staffing Calculator'!B$8:B23500,match(F13719,'Internal Staffing Calculator'!E$8:E23500,0)), "Not In Budget"),"")</f>
        <v/>
      </c>
      <c r="I13719" s="184"/>
      <c r="J13719" s="184"/>
      <c r="K13719" s="184"/>
      <c r="L13719" s="183"/>
    </row>
    <row r="13720">
      <c r="A13720" s="454"/>
      <c r="B13720" s="927"/>
      <c r="C13720" s="580"/>
      <c r="D13720" s="939"/>
      <c r="E13720" s="940"/>
      <c r="F13720" s="941"/>
      <c r="G13720" s="937" t="str">
        <f t="array" ref="G13720">xlookup(F13720,'Internal Staffing Calculator'!E:E,'Internal Staffing Calculator'!C:C,"")</f>
        <v/>
      </c>
      <c r="H13720" s="932" t="str">
        <f t="array" ref="H13720">if(F13720&lt;&gt;"", iferror(index('Internal Staffing Calculator'!B$8:B23500,match(F13720,'Internal Staffing Calculator'!E$8:E23500,0)), "Not In Budget"),"")</f>
        <v/>
      </c>
      <c r="I13720" s="184"/>
      <c r="J13720" s="184"/>
      <c r="K13720" s="184"/>
      <c r="L13720" s="183"/>
    </row>
    <row r="13721">
      <c r="A13721" s="454"/>
      <c r="B13721" s="927"/>
      <c r="C13721" s="580"/>
      <c r="D13721" s="939"/>
      <c r="E13721" s="940"/>
      <c r="F13721" s="941"/>
      <c r="G13721" s="937" t="str">
        <f t="array" ref="G13721">xlookup(F13721,'Internal Staffing Calculator'!E:E,'Internal Staffing Calculator'!C:C,"")</f>
        <v/>
      </c>
      <c r="H13721" s="932" t="str">
        <f t="array" ref="H13721">if(F13721&lt;&gt;"", iferror(index('Internal Staffing Calculator'!B$8:B23500,match(F13721,'Internal Staffing Calculator'!E$8:E23500,0)), "Not In Budget"),"")</f>
        <v/>
      </c>
      <c r="I13721" s="184"/>
      <c r="J13721" s="184"/>
      <c r="K13721" s="184"/>
      <c r="L13721" s="183"/>
    </row>
    <row r="13722">
      <c r="A13722" s="454"/>
      <c r="B13722" s="927"/>
      <c r="C13722" s="580"/>
      <c r="D13722" s="939"/>
      <c r="E13722" s="940"/>
      <c r="F13722" s="941"/>
      <c r="G13722" s="937" t="str">
        <f t="array" ref="G13722">xlookup(F13722,'Internal Staffing Calculator'!E:E,'Internal Staffing Calculator'!C:C,"")</f>
        <v/>
      </c>
      <c r="H13722" s="932" t="str">
        <f t="array" ref="H13722">if(F13722&lt;&gt;"", iferror(index('Internal Staffing Calculator'!B$8:B23500,match(F13722,'Internal Staffing Calculator'!E$8:E23500,0)), "Not In Budget"),"")</f>
        <v/>
      </c>
      <c r="I13722" s="184"/>
      <c r="J13722" s="184"/>
      <c r="K13722" s="184"/>
      <c r="L13722" s="183"/>
    </row>
    <row r="13723">
      <c r="A13723" s="454"/>
      <c r="B13723" s="927"/>
      <c r="C13723" s="580"/>
      <c r="D13723" s="939"/>
      <c r="E13723" s="940"/>
      <c r="F13723" s="941"/>
      <c r="G13723" s="937" t="str">
        <f t="array" ref="G13723">xlookup(F13723,'Internal Staffing Calculator'!E:E,'Internal Staffing Calculator'!C:C,"")</f>
        <v/>
      </c>
      <c r="H13723" s="932" t="str">
        <f t="array" ref="H13723">if(F13723&lt;&gt;"", iferror(index('Internal Staffing Calculator'!B$8:B23500,match(F13723,'Internal Staffing Calculator'!E$8:E23500,0)), "Not In Budget"),"")</f>
        <v/>
      </c>
      <c r="I13723" s="184"/>
      <c r="J13723" s="184"/>
      <c r="K13723" s="184"/>
      <c r="L13723" s="183"/>
    </row>
    <row r="13724">
      <c r="A13724" s="454"/>
      <c r="B13724" s="927"/>
      <c r="C13724" s="580"/>
      <c r="D13724" s="939"/>
      <c r="E13724" s="940"/>
      <c r="F13724" s="941"/>
      <c r="G13724" s="937" t="str">
        <f t="array" ref="G13724">xlookup(F13724,'Internal Staffing Calculator'!E:E,'Internal Staffing Calculator'!C:C,"")</f>
        <v/>
      </c>
      <c r="H13724" s="932" t="str">
        <f t="array" ref="H13724">if(F13724&lt;&gt;"", iferror(index('Internal Staffing Calculator'!B$8:B23500,match(F13724,'Internal Staffing Calculator'!E$8:E23500,0)), "Not In Budget"),"")</f>
        <v/>
      </c>
      <c r="I13724" s="184"/>
      <c r="J13724" s="184"/>
      <c r="K13724" s="184"/>
      <c r="L13724" s="183"/>
    </row>
    <row r="13725">
      <c r="A13725" s="454"/>
      <c r="B13725" s="927"/>
      <c r="C13725" s="580"/>
      <c r="D13725" s="939"/>
      <c r="E13725" s="940"/>
      <c r="F13725" s="941"/>
      <c r="G13725" s="937" t="str">
        <f t="array" ref="G13725">xlookup(F13725,'Internal Staffing Calculator'!E:E,'Internal Staffing Calculator'!C:C,"")</f>
        <v/>
      </c>
      <c r="H13725" s="932" t="str">
        <f t="array" ref="H13725">if(F13725&lt;&gt;"", iferror(index('Internal Staffing Calculator'!B$8:B23500,match(F13725,'Internal Staffing Calculator'!E$8:E23500,0)), "Not In Budget"),"")</f>
        <v/>
      </c>
      <c r="I13725" s="184"/>
      <c r="J13725" s="184"/>
      <c r="K13725" s="184"/>
      <c r="L13725" s="183"/>
    </row>
    <row r="13726">
      <c r="A13726" s="454"/>
      <c r="B13726" s="927"/>
      <c r="C13726" s="580"/>
      <c r="D13726" s="939"/>
      <c r="E13726" s="940"/>
      <c r="F13726" s="941"/>
      <c r="G13726" s="937" t="str">
        <f t="array" ref="G13726">xlookup(F13726,'Internal Staffing Calculator'!E:E,'Internal Staffing Calculator'!C:C,"")</f>
        <v/>
      </c>
      <c r="H13726" s="932" t="str">
        <f t="array" ref="H13726">if(F13726&lt;&gt;"", iferror(index('Internal Staffing Calculator'!B$8:B23500,match(F13726,'Internal Staffing Calculator'!E$8:E23500,0)), "Not In Budget"),"")</f>
        <v/>
      </c>
      <c r="I13726" s="184"/>
      <c r="J13726" s="184"/>
      <c r="K13726" s="184"/>
      <c r="L13726" s="183"/>
    </row>
    <row r="13727">
      <c r="A13727" s="454"/>
      <c r="B13727" s="927"/>
      <c r="C13727" s="580"/>
      <c r="D13727" s="939"/>
      <c r="E13727" s="940"/>
      <c r="F13727" s="941"/>
      <c r="G13727" s="937" t="str">
        <f t="array" ref="G13727">xlookup(F13727,'Internal Staffing Calculator'!E:E,'Internal Staffing Calculator'!C:C,"")</f>
        <v/>
      </c>
      <c r="H13727" s="932" t="str">
        <f t="array" ref="H13727">if(F13727&lt;&gt;"", iferror(index('Internal Staffing Calculator'!B$8:B23500,match(F13727,'Internal Staffing Calculator'!E$8:E23500,0)), "Not In Budget"),"")</f>
        <v/>
      </c>
      <c r="I13727" s="184"/>
      <c r="J13727" s="184"/>
      <c r="K13727" s="184"/>
      <c r="L13727" s="183"/>
    </row>
    <row r="13728">
      <c r="A13728" s="454"/>
      <c r="B13728" s="927"/>
      <c r="C13728" s="580"/>
      <c r="D13728" s="939"/>
      <c r="E13728" s="940"/>
      <c r="F13728" s="941"/>
      <c r="G13728" s="937" t="str">
        <f t="array" ref="G13728">xlookup(F13728,'Internal Staffing Calculator'!E:E,'Internal Staffing Calculator'!C:C,"")</f>
        <v/>
      </c>
      <c r="H13728" s="932" t="str">
        <f t="array" ref="H13728">if(F13728&lt;&gt;"", iferror(index('Internal Staffing Calculator'!B$8:B23500,match(F13728,'Internal Staffing Calculator'!E$8:E23500,0)), "Not In Budget"),"")</f>
        <v/>
      </c>
      <c r="I13728" s="184"/>
      <c r="J13728" s="184"/>
      <c r="K13728" s="184"/>
      <c r="L13728" s="183"/>
    </row>
    <row r="13729">
      <c r="A13729" s="454"/>
      <c r="B13729" s="927"/>
      <c r="C13729" s="580"/>
      <c r="D13729" s="939"/>
      <c r="E13729" s="940"/>
      <c r="F13729" s="941"/>
      <c r="G13729" s="937" t="str">
        <f t="array" ref="G13729">xlookup(F13729,'Internal Staffing Calculator'!E:E,'Internal Staffing Calculator'!C:C,"")</f>
        <v/>
      </c>
      <c r="H13729" s="932" t="str">
        <f t="array" ref="H13729">if(F13729&lt;&gt;"", iferror(index('Internal Staffing Calculator'!B$8:B23500,match(F13729,'Internal Staffing Calculator'!E$8:E23500,0)), "Not In Budget"),"")</f>
        <v/>
      </c>
      <c r="I13729" s="184"/>
      <c r="J13729" s="184"/>
      <c r="K13729" s="184"/>
      <c r="L13729" s="183"/>
    </row>
    <row r="13730">
      <c r="A13730" s="454"/>
      <c r="B13730" s="927"/>
      <c r="C13730" s="580"/>
      <c r="D13730" s="939"/>
      <c r="E13730" s="940"/>
      <c r="F13730" s="941"/>
      <c r="G13730" s="937" t="str">
        <f t="array" ref="G13730">xlookup(F13730,'Internal Staffing Calculator'!E:E,'Internal Staffing Calculator'!C:C,"")</f>
        <v/>
      </c>
      <c r="H13730" s="932" t="str">
        <f t="array" ref="H13730">if(F13730&lt;&gt;"", iferror(index('Internal Staffing Calculator'!B$8:B23500,match(F13730,'Internal Staffing Calculator'!E$8:E23500,0)), "Not In Budget"),"")</f>
        <v/>
      </c>
      <c r="I13730" s="184"/>
      <c r="J13730" s="184"/>
      <c r="K13730" s="184"/>
      <c r="L13730" s="183"/>
    </row>
    <row r="13731">
      <c r="A13731" s="454"/>
      <c r="B13731" s="927"/>
      <c r="C13731" s="580"/>
      <c r="D13731" s="939"/>
      <c r="E13731" s="940"/>
      <c r="F13731" s="941"/>
      <c r="G13731" s="937" t="str">
        <f t="array" ref="G13731">xlookup(F13731,'Internal Staffing Calculator'!E:E,'Internal Staffing Calculator'!C:C,"")</f>
        <v/>
      </c>
      <c r="H13731" s="932" t="str">
        <f t="array" ref="H13731">if(F13731&lt;&gt;"", iferror(index('Internal Staffing Calculator'!B$8:B23500,match(F13731,'Internal Staffing Calculator'!E$8:E23500,0)), "Not In Budget"),"")</f>
        <v/>
      </c>
      <c r="I13731" s="184"/>
      <c r="J13731" s="184"/>
      <c r="K13731" s="184"/>
      <c r="L13731" s="183"/>
    </row>
    <row r="13732">
      <c r="A13732" s="454"/>
      <c r="B13732" s="927"/>
      <c r="C13732" s="580"/>
      <c r="D13732" s="939"/>
      <c r="E13732" s="940"/>
      <c r="F13732" s="941"/>
      <c r="G13732" s="937" t="str">
        <f t="array" ref="G13732">xlookup(F13732,'Internal Staffing Calculator'!E:E,'Internal Staffing Calculator'!C:C,"")</f>
        <v/>
      </c>
      <c r="H13732" s="932" t="str">
        <f t="array" ref="H13732">if(F13732&lt;&gt;"", iferror(index('Internal Staffing Calculator'!B$8:B23500,match(F13732,'Internal Staffing Calculator'!E$8:E23500,0)), "Not In Budget"),"")</f>
        <v/>
      </c>
      <c r="I13732" s="184"/>
      <c r="J13732" s="184"/>
      <c r="K13732" s="184"/>
      <c r="L13732" s="183"/>
    </row>
    <row r="13733">
      <c r="A13733" s="454"/>
      <c r="B13733" s="927"/>
      <c r="C13733" s="580"/>
      <c r="D13733" s="939"/>
      <c r="E13733" s="940"/>
      <c r="F13733" s="941"/>
      <c r="G13733" s="937" t="str">
        <f t="array" ref="G13733">xlookup(F13733,'Internal Staffing Calculator'!E:E,'Internal Staffing Calculator'!C:C,"")</f>
        <v/>
      </c>
      <c r="H13733" s="932" t="str">
        <f t="array" ref="H13733">if(F13733&lt;&gt;"", iferror(index('Internal Staffing Calculator'!B$8:B23500,match(F13733,'Internal Staffing Calculator'!E$8:E23500,0)), "Not In Budget"),"")</f>
        <v/>
      </c>
      <c r="I13733" s="184"/>
      <c r="J13733" s="184"/>
      <c r="K13733" s="184"/>
      <c r="L13733" s="183"/>
    </row>
    <row r="13734">
      <c r="A13734" s="454"/>
      <c r="B13734" s="927"/>
      <c r="C13734" s="580"/>
      <c r="D13734" s="939"/>
      <c r="E13734" s="940"/>
      <c r="F13734" s="941"/>
      <c r="G13734" s="937" t="str">
        <f t="array" ref="G13734">xlookup(F13734,'Internal Staffing Calculator'!E:E,'Internal Staffing Calculator'!C:C,"")</f>
        <v/>
      </c>
      <c r="H13734" s="932" t="str">
        <f t="array" ref="H13734">if(F13734&lt;&gt;"", iferror(index('Internal Staffing Calculator'!B$8:B23500,match(F13734,'Internal Staffing Calculator'!E$8:E23500,0)), "Not In Budget"),"")</f>
        <v/>
      </c>
      <c r="I13734" s="184"/>
      <c r="J13734" s="184"/>
      <c r="K13734" s="184"/>
      <c r="L13734" s="183"/>
    </row>
    <row r="13735">
      <c r="A13735" s="454"/>
      <c r="B13735" s="927"/>
      <c r="C13735" s="580"/>
      <c r="D13735" s="939"/>
      <c r="E13735" s="940"/>
      <c r="F13735" s="941"/>
      <c r="G13735" s="937" t="str">
        <f t="array" ref="G13735">xlookup(F13735,'Internal Staffing Calculator'!E:E,'Internal Staffing Calculator'!C:C,"")</f>
        <v/>
      </c>
      <c r="H13735" s="932" t="str">
        <f t="array" ref="H13735">if(F13735&lt;&gt;"", iferror(index('Internal Staffing Calculator'!B$8:B23500,match(F13735,'Internal Staffing Calculator'!E$8:E23500,0)), "Not In Budget"),"")</f>
        <v/>
      </c>
      <c r="I13735" s="184"/>
      <c r="J13735" s="184"/>
      <c r="K13735" s="184"/>
      <c r="L13735" s="183"/>
    </row>
    <row r="13736">
      <c r="A13736" s="454"/>
      <c r="B13736" s="927"/>
      <c r="C13736" s="580"/>
      <c r="D13736" s="939"/>
      <c r="E13736" s="940"/>
      <c r="F13736" s="941"/>
      <c r="G13736" s="937" t="str">
        <f t="array" ref="G13736">xlookup(F13736,'Internal Staffing Calculator'!E:E,'Internal Staffing Calculator'!C:C,"")</f>
        <v/>
      </c>
      <c r="H13736" s="932" t="str">
        <f t="array" ref="H13736">if(F13736&lt;&gt;"", iferror(index('Internal Staffing Calculator'!B$8:B23500,match(F13736,'Internal Staffing Calculator'!E$8:E23500,0)), "Not In Budget"),"")</f>
        <v/>
      </c>
      <c r="I13736" s="184"/>
      <c r="J13736" s="184"/>
      <c r="K13736" s="184"/>
      <c r="L13736" s="183"/>
    </row>
    <row r="13737">
      <c r="A13737" s="454"/>
      <c r="B13737" s="927"/>
      <c r="C13737" s="580"/>
      <c r="D13737" s="939"/>
      <c r="E13737" s="940"/>
      <c r="F13737" s="941"/>
      <c r="G13737" s="937" t="str">
        <f t="array" ref="G13737">xlookup(F13737,'Internal Staffing Calculator'!E:E,'Internal Staffing Calculator'!C:C,"")</f>
        <v/>
      </c>
      <c r="H13737" s="932" t="str">
        <f t="array" ref="H13737">if(F13737&lt;&gt;"", iferror(index('Internal Staffing Calculator'!B$8:B23500,match(F13737,'Internal Staffing Calculator'!E$8:E23500,0)), "Not In Budget"),"")</f>
        <v/>
      </c>
      <c r="I13737" s="184"/>
      <c r="J13737" s="184"/>
      <c r="K13737" s="184"/>
      <c r="L13737" s="183"/>
    </row>
    <row r="13738">
      <c r="A13738" s="454"/>
      <c r="B13738" s="927"/>
      <c r="C13738" s="580"/>
      <c r="D13738" s="939"/>
      <c r="E13738" s="940"/>
      <c r="F13738" s="941"/>
      <c r="G13738" s="937" t="str">
        <f t="array" ref="G13738">xlookup(F13738,'Internal Staffing Calculator'!E:E,'Internal Staffing Calculator'!C:C,"")</f>
        <v/>
      </c>
      <c r="H13738" s="932" t="str">
        <f t="array" ref="H13738">if(F13738&lt;&gt;"", iferror(index('Internal Staffing Calculator'!B$8:B23500,match(F13738,'Internal Staffing Calculator'!E$8:E23500,0)), "Not In Budget"),"")</f>
        <v/>
      </c>
      <c r="I13738" s="184"/>
      <c r="J13738" s="184"/>
      <c r="K13738" s="184"/>
      <c r="L13738" s="183"/>
    </row>
    <row r="13739">
      <c r="A13739" s="454"/>
      <c r="B13739" s="927"/>
      <c r="C13739" s="580"/>
      <c r="D13739" s="939"/>
      <c r="E13739" s="940"/>
      <c r="F13739" s="941"/>
      <c r="G13739" s="937" t="str">
        <f t="array" ref="G13739">xlookup(F13739,'Internal Staffing Calculator'!E:E,'Internal Staffing Calculator'!C:C,"")</f>
        <v/>
      </c>
      <c r="H13739" s="932" t="str">
        <f t="array" ref="H13739">if(F13739&lt;&gt;"", iferror(index('Internal Staffing Calculator'!B$8:B23500,match(F13739,'Internal Staffing Calculator'!E$8:E23500,0)), "Not In Budget"),"")</f>
        <v/>
      </c>
      <c r="I13739" s="184"/>
      <c r="J13739" s="184"/>
      <c r="K13739" s="184"/>
      <c r="L13739" s="183"/>
    </row>
    <row r="13740">
      <c r="A13740" s="454"/>
      <c r="B13740" s="927"/>
      <c r="C13740" s="580"/>
      <c r="D13740" s="939"/>
      <c r="E13740" s="940"/>
      <c r="F13740" s="941"/>
      <c r="G13740" s="937" t="str">
        <f t="array" ref="G13740">xlookup(F13740,'Internal Staffing Calculator'!E:E,'Internal Staffing Calculator'!C:C,"")</f>
        <v/>
      </c>
      <c r="H13740" s="932" t="str">
        <f t="array" ref="H13740">if(F13740&lt;&gt;"", iferror(index('Internal Staffing Calculator'!B$8:B23500,match(F13740,'Internal Staffing Calculator'!E$8:E23500,0)), "Not In Budget"),"")</f>
        <v/>
      </c>
      <c r="I13740" s="184"/>
      <c r="J13740" s="184"/>
      <c r="K13740" s="184"/>
      <c r="L13740" s="183"/>
    </row>
    <row r="13741">
      <c r="A13741" s="454"/>
      <c r="B13741" s="927"/>
      <c r="C13741" s="580"/>
      <c r="D13741" s="939"/>
      <c r="E13741" s="940"/>
      <c r="F13741" s="941"/>
      <c r="G13741" s="937" t="str">
        <f t="array" ref="G13741">xlookup(F13741,'Internal Staffing Calculator'!E:E,'Internal Staffing Calculator'!C:C,"")</f>
        <v/>
      </c>
      <c r="H13741" s="932" t="str">
        <f t="array" ref="H13741">if(F13741&lt;&gt;"", iferror(index('Internal Staffing Calculator'!B$8:B23500,match(F13741,'Internal Staffing Calculator'!E$8:E23500,0)), "Not In Budget"),"")</f>
        <v/>
      </c>
      <c r="I13741" s="184"/>
      <c r="J13741" s="184"/>
      <c r="K13741" s="184"/>
      <c r="L13741" s="183"/>
    </row>
    <row r="13742">
      <c r="A13742" s="454"/>
      <c r="B13742" s="927"/>
      <c r="C13742" s="580"/>
      <c r="D13742" s="939"/>
      <c r="E13742" s="940"/>
      <c r="F13742" s="941"/>
      <c r="G13742" s="937" t="str">
        <f t="array" ref="G13742">xlookup(F13742,'Internal Staffing Calculator'!E:E,'Internal Staffing Calculator'!C:C,"")</f>
        <v/>
      </c>
      <c r="H13742" s="932" t="str">
        <f t="array" ref="H13742">if(F13742&lt;&gt;"", iferror(index('Internal Staffing Calculator'!B$8:B23500,match(F13742,'Internal Staffing Calculator'!E$8:E23500,0)), "Not In Budget"),"")</f>
        <v/>
      </c>
      <c r="I13742" s="184"/>
      <c r="J13742" s="184"/>
      <c r="K13742" s="184"/>
      <c r="L13742" s="183"/>
    </row>
    <row r="13743">
      <c r="A13743" s="454"/>
      <c r="B13743" s="927"/>
      <c r="C13743" s="580"/>
      <c r="D13743" s="939"/>
      <c r="E13743" s="940"/>
      <c r="F13743" s="941"/>
      <c r="G13743" s="937" t="str">
        <f t="array" ref="G13743">xlookup(F13743,'Internal Staffing Calculator'!E:E,'Internal Staffing Calculator'!C:C,"")</f>
        <v/>
      </c>
      <c r="H13743" s="932" t="str">
        <f t="array" ref="H13743">if(F13743&lt;&gt;"", iferror(index('Internal Staffing Calculator'!B$8:B23500,match(F13743,'Internal Staffing Calculator'!E$8:E23500,0)), "Not In Budget"),"")</f>
        <v/>
      </c>
      <c r="I13743" s="184"/>
      <c r="J13743" s="184"/>
      <c r="K13743" s="184"/>
      <c r="L13743" s="183"/>
    </row>
    <row r="13744">
      <c r="A13744" s="454"/>
      <c r="B13744" s="927"/>
      <c r="C13744" s="580"/>
      <c r="D13744" s="939"/>
      <c r="E13744" s="940"/>
      <c r="F13744" s="941"/>
      <c r="G13744" s="937" t="str">
        <f t="array" ref="G13744">xlookup(F13744,'Internal Staffing Calculator'!E:E,'Internal Staffing Calculator'!C:C,"")</f>
        <v/>
      </c>
      <c r="H13744" s="932" t="str">
        <f t="array" ref="H13744">if(F13744&lt;&gt;"", iferror(index('Internal Staffing Calculator'!B$8:B23500,match(F13744,'Internal Staffing Calculator'!E$8:E23500,0)), "Not In Budget"),"")</f>
        <v/>
      </c>
      <c r="I13744" s="184"/>
      <c r="J13744" s="184"/>
      <c r="K13744" s="184"/>
      <c r="L13744" s="183"/>
    </row>
    <row r="13745">
      <c r="A13745" s="454"/>
      <c r="B13745" s="927"/>
      <c r="C13745" s="580"/>
      <c r="D13745" s="939"/>
      <c r="E13745" s="940"/>
      <c r="F13745" s="941"/>
      <c r="G13745" s="937" t="str">
        <f t="array" ref="G13745">xlookup(F13745,'Internal Staffing Calculator'!E:E,'Internal Staffing Calculator'!C:C,"")</f>
        <v/>
      </c>
      <c r="H13745" s="932" t="str">
        <f t="array" ref="H13745">if(F13745&lt;&gt;"", iferror(index('Internal Staffing Calculator'!B$8:B23500,match(F13745,'Internal Staffing Calculator'!E$8:E23500,0)), "Not In Budget"),"")</f>
        <v/>
      </c>
      <c r="I13745" s="184"/>
      <c r="J13745" s="184"/>
      <c r="K13745" s="184"/>
      <c r="L13745" s="183"/>
    </row>
    <row r="13746">
      <c r="A13746" s="454"/>
      <c r="B13746" s="927"/>
      <c r="C13746" s="580"/>
      <c r="D13746" s="939"/>
      <c r="E13746" s="940"/>
      <c r="F13746" s="941"/>
      <c r="G13746" s="937" t="str">
        <f t="array" ref="G13746">xlookup(F13746,'Internal Staffing Calculator'!E:E,'Internal Staffing Calculator'!C:C,"")</f>
        <v/>
      </c>
      <c r="H13746" s="932" t="str">
        <f t="array" ref="H13746">if(F13746&lt;&gt;"", iferror(index('Internal Staffing Calculator'!B$8:B23500,match(F13746,'Internal Staffing Calculator'!E$8:E23500,0)), "Not In Budget"),"")</f>
        <v/>
      </c>
      <c r="I13746" s="184"/>
      <c r="J13746" s="184"/>
      <c r="K13746" s="184"/>
      <c r="L13746" s="183"/>
    </row>
    <row r="13747">
      <c r="A13747" s="454"/>
      <c r="B13747" s="927"/>
      <c r="C13747" s="580"/>
      <c r="D13747" s="939"/>
      <c r="E13747" s="940"/>
      <c r="F13747" s="941"/>
      <c r="G13747" s="937" t="str">
        <f t="array" ref="G13747">xlookup(F13747,'Internal Staffing Calculator'!E:E,'Internal Staffing Calculator'!C:C,"")</f>
        <v/>
      </c>
      <c r="H13747" s="932" t="str">
        <f t="array" ref="H13747">if(F13747&lt;&gt;"", iferror(index('Internal Staffing Calculator'!B$8:B23500,match(F13747,'Internal Staffing Calculator'!E$8:E23500,0)), "Not In Budget"),"")</f>
        <v/>
      </c>
      <c r="I13747" s="184"/>
      <c r="J13747" s="184"/>
      <c r="K13747" s="184"/>
      <c r="L13747" s="183"/>
    </row>
    <row r="13748">
      <c r="A13748" s="454"/>
      <c r="B13748" s="927"/>
      <c r="C13748" s="580"/>
      <c r="D13748" s="939"/>
      <c r="E13748" s="940"/>
      <c r="F13748" s="941"/>
      <c r="G13748" s="937" t="str">
        <f t="array" ref="G13748">xlookup(F13748,'Internal Staffing Calculator'!E:E,'Internal Staffing Calculator'!C:C,"")</f>
        <v/>
      </c>
      <c r="H13748" s="932" t="str">
        <f t="array" ref="H13748">if(F13748&lt;&gt;"", iferror(index('Internal Staffing Calculator'!B$8:B23500,match(F13748,'Internal Staffing Calculator'!E$8:E23500,0)), "Not In Budget"),"")</f>
        <v/>
      </c>
      <c r="I13748" s="184"/>
      <c r="J13748" s="184"/>
      <c r="K13748" s="184"/>
      <c r="L13748" s="183"/>
    </row>
    <row r="13749">
      <c r="A13749" s="454"/>
      <c r="B13749" s="927"/>
      <c r="C13749" s="580"/>
      <c r="D13749" s="939"/>
      <c r="E13749" s="940"/>
      <c r="F13749" s="941"/>
      <c r="G13749" s="937" t="str">
        <f t="array" ref="G13749">xlookup(F13749,'Internal Staffing Calculator'!E:E,'Internal Staffing Calculator'!C:C,"")</f>
        <v/>
      </c>
      <c r="H13749" s="932" t="str">
        <f t="array" ref="H13749">if(F13749&lt;&gt;"", iferror(index('Internal Staffing Calculator'!B$8:B23500,match(F13749,'Internal Staffing Calculator'!E$8:E23500,0)), "Not In Budget"),"")</f>
        <v/>
      </c>
      <c r="I13749" s="184"/>
      <c r="J13749" s="184"/>
      <c r="K13749" s="184"/>
      <c r="L13749" s="183"/>
    </row>
    <row r="13750">
      <c r="A13750" s="454"/>
      <c r="B13750" s="927"/>
      <c r="C13750" s="580"/>
      <c r="D13750" s="939"/>
      <c r="E13750" s="940"/>
      <c r="F13750" s="941"/>
      <c r="G13750" s="937" t="str">
        <f t="array" ref="G13750">xlookup(F13750,'Internal Staffing Calculator'!E:E,'Internal Staffing Calculator'!C:C,"")</f>
        <v/>
      </c>
      <c r="H13750" s="932" t="str">
        <f t="array" ref="H13750">if(F13750&lt;&gt;"", iferror(index('Internal Staffing Calculator'!B$8:B23500,match(F13750,'Internal Staffing Calculator'!E$8:E23500,0)), "Not In Budget"),"")</f>
        <v/>
      </c>
      <c r="I13750" s="184"/>
      <c r="J13750" s="184"/>
      <c r="K13750" s="184"/>
      <c r="L13750" s="183"/>
    </row>
    <row r="13751">
      <c r="A13751" s="454"/>
      <c r="B13751" s="927"/>
      <c r="C13751" s="580"/>
      <c r="D13751" s="939"/>
      <c r="E13751" s="940"/>
      <c r="F13751" s="941"/>
      <c r="G13751" s="937" t="str">
        <f t="array" ref="G13751">xlookup(F13751,'Internal Staffing Calculator'!E:E,'Internal Staffing Calculator'!C:C,"")</f>
        <v/>
      </c>
      <c r="H13751" s="932" t="str">
        <f t="array" ref="H13751">if(F13751&lt;&gt;"", iferror(index('Internal Staffing Calculator'!B$8:B23500,match(F13751,'Internal Staffing Calculator'!E$8:E23500,0)), "Not In Budget"),"")</f>
        <v/>
      </c>
      <c r="I13751" s="184"/>
      <c r="J13751" s="184"/>
      <c r="K13751" s="184"/>
      <c r="L13751" s="183"/>
    </row>
    <row r="13752">
      <c r="A13752" s="454"/>
      <c r="B13752" s="927"/>
      <c r="C13752" s="580"/>
      <c r="D13752" s="939"/>
      <c r="E13752" s="940"/>
      <c r="F13752" s="941"/>
      <c r="G13752" s="937" t="str">
        <f t="array" ref="G13752">xlookup(F13752,'Internal Staffing Calculator'!E:E,'Internal Staffing Calculator'!C:C,"")</f>
        <v/>
      </c>
      <c r="H13752" s="932" t="str">
        <f t="array" ref="H13752">if(F13752&lt;&gt;"", iferror(index('Internal Staffing Calculator'!B$8:B23500,match(F13752,'Internal Staffing Calculator'!E$8:E23500,0)), "Not In Budget"),"")</f>
        <v/>
      </c>
      <c r="I13752" s="184"/>
      <c r="J13752" s="184"/>
      <c r="K13752" s="184"/>
      <c r="L13752" s="183"/>
    </row>
    <row r="13753">
      <c r="A13753" s="454"/>
      <c r="B13753" s="927"/>
      <c r="C13753" s="580"/>
      <c r="D13753" s="939"/>
      <c r="E13753" s="940"/>
      <c r="F13753" s="941"/>
      <c r="G13753" s="937" t="str">
        <f t="array" ref="G13753">xlookup(F13753,'Internal Staffing Calculator'!E:E,'Internal Staffing Calculator'!C:C,"")</f>
        <v/>
      </c>
      <c r="H13753" s="932" t="str">
        <f t="array" ref="H13753">if(F13753&lt;&gt;"", iferror(index('Internal Staffing Calculator'!B$8:B23500,match(F13753,'Internal Staffing Calculator'!E$8:E23500,0)), "Not In Budget"),"")</f>
        <v/>
      </c>
      <c r="I13753" s="184"/>
      <c r="J13753" s="184"/>
      <c r="K13753" s="184"/>
      <c r="L13753" s="183"/>
    </row>
    <row r="13754">
      <c r="A13754" s="454"/>
      <c r="B13754" s="927"/>
      <c r="C13754" s="580"/>
      <c r="D13754" s="939"/>
      <c r="E13754" s="940"/>
      <c r="F13754" s="941"/>
      <c r="G13754" s="937" t="str">
        <f t="array" ref="G13754">xlookup(F13754,'Internal Staffing Calculator'!E:E,'Internal Staffing Calculator'!C:C,"")</f>
        <v/>
      </c>
      <c r="H13754" s="932" t="str">
        <f t="array" ref="H13754">if(F13754&lt;&gt;"", iferror(index('Internal Staffing Calculator'!B$8:B23500,match(F13754,'Internal Staffing Calculator'!E$8:E23500,0)), "Not In Budget"),"")</f>
        <v/>
      </c>
      <c r="I13754" s="184"/>
      <c r="J13754" s="184"/>
      <c r="K13754" s="184"/>
      <c r="L13754" s="183"/>
    </row>
    <row r="13755">
      <c r="A13755" s="454"/>
      <c r="B13755" s="927"/>
      <c r="C13755" s="580"/>
      <c r="D13755" s="939"/>
      <c r="E13755" s="940"/>
      <c r="F13755" s="941"/>
      <c r="G13755" s="937" t="str">
        <f t="array" ref="G13755">xlookup(F13755,'Internal Staffing Calculator'!E:E,'Internal Staffing Calculator'!C:C,"")</f>
        <v/>
      </c>
      <c r="H13755" s="932" t="str">
        <f t="array" ref="H13755">if(F13755&lt;&gt;"", iferror(index('Internal Staffing Calculator'!B$8:B23500,match(F13755,'Internal Staffing Calculator'!E$8:E23500,0)), "Not In Budget"),"")</f>
        <v/>
      </c>
      <c r="I13755" s="184"/>
      <c r="J13755" s="184"/>
      <c r="K13755" s="184"/>
      <c r="L13755" s="183"/>
    </row>
    <row r="13756">
      <c r="A13756" s="454"/>
      <c r="B13756" s="927"/>
      <c r="C13756" s="580"/>
      <c r="D13756" s="939"/>
      <c r="E13756" s="940"/>
      <c r="F13756" s="941"/>
      <c r="G13756" s="937" t="str">
        <f t="array" ref="G13756">xlookup(F13756,'Internal Staffing Calculator'!E:E,'Internal Staffing Calculator'!C:C,"")</f>
        <v/>
      </c>
      <c r="H13756" s="932" t="str">
        <f t="array" ref="H13756">if(F13756&lt;&gt;"", iferror(index('Internal Staffing Calculator'!B$8:B23500,match(F13756,'Internal Staffing Calculator'!E$8:E23500,0)), "Not In Budget"),"")</f>
        <v/>
      </c>
      <c r="I13756" s="184"/>
      <c r="J13756" s="184"/>
      <c r="K13756" s="184"/>
      <c r="L13756" s="183"/>
    </row>
    <row r="13757">
      <c r="A13757" s="454"/>
      <c r="B13757" s="927"/>
      <c r="C13757" s="580"/>
      <c r="D13757" s="939"/>
      <c r="E13757" s="940"/>
      <c r="F13757" s="941"/>
      <c r="G13757" s="937" t="str">
        <f t="array" ref="G13757">xlookup(F13757,'Internal Staffing Calculator'!E:E,'Internal Staffing Calculator'!C:C,"")</f>
        <v/>
      </c>
      <c r="H13757" s="932" t="str">
        <f t="array" ref="H13757">if(F13757&lt;&gt;"", iferror(index('Internal Staffing Calculator'!B$8:B23500,match(F13757,'Internal Staffing Calculator'!E$8:E23500,0)), "Not In Budget"),"")</f>
        <v/>
      </c>
      <c r="I13757" s="184"/>
      <c r="J13757" s="184"/>
      <c r="K13757" s="184"/>
      <c r="L13757" s="183"/>
    </row>
    <row r="13758">
      <c r="A13758" s="454"/>
      <c r="B13758" s="927"/>
      <c r="C13758" s="580"/>
      <c r="D13758" s="939"/>
      <c r="E13758" s="940"/>
      <c r="F13758" s="941"/>
      <c r="G13758" s="937" t="str">
        <f t="array" ref="G13758">xlookup(F13758,'Internal Staffing Calculator'!E:E,'Internal Staffing Calculator'!C:C,"")</f>
        <v/>
      </c>
      <c r="H13758" s="932" t="str">
        <f t="array" ref="H13758">if(F13758&lt;&gt;"", iferror(index('Internal Staffing Calculator'!B$8:B23500,match(F13758,'Internal Staffing Calculator'!E$8:E23500,0)), "Not In Budget"),"")</f>
        <v/>
      </c>
      <c r="I13758" s="184"/>
      <c r="J13758" s="184"/>
      <c r="K13758" s="184"/>
      <c r="L13758" s="183"/>
    </row>
    <row r="13759">
      <c r="A13759" s="454"/>
      <c r="B13759" s="927"/>
      <c r="C13759" s="580"/>
      <c r="D13759" s="939"/>
      <c r="E13759" s="940"/>
      <c r="F13759" s="941"/>
      <c r="G13759" s="937" t="str">
        <f t="array" ref="G13759">xlookup(F13759,'Internal Staffing Calculator'!E:E,'Internal Staffing Calculator'!C:C,"")</f>
        <v/>
      </c>
      <c r="H13759" s="932" t="str">
        <f t="array" ref="H13759">if(F13759&lt;&gt;"", iferror(index('Internal Staffing Calculator'!B$8:B23500,match(F13759,'Internal Staffing Calculator'!E$8:E23500,0)), "Not In Budget"),"")</f>
        <v/>
      </c>
      <c r="I13759" s="184"/>
      <c r="J13759" s="184"/>
      <c r="K13759" s="184"/>
      <c r="L13759" s="183"/>
    </row>
    <row r="13760">
      <c r="A13760" s="454"/>
      <c r="B13760" s="927"/>
      <c r="C13760" s="580"/>
      <c r="D13760" s="939"/>
      <c r="E13760" s="940"/>
      <c r="F13760" s="941"/>
      <c r="G13760" s="937" t="str">
        <f t="array" ref="G13760">xlookup(F13760,'Internal Staffing Calculator'!E:E,'Internal Staffing Calculator'!C:C,"")</f>
        <v/>
      </c>
      <c r="H13760" s="932" t="str">
        <f t="array" ref="H13760">if(F13760&lt;&gt;"", iferror(index('Internal Staffing Calculator'!B$8:B23500,match(F13760,'Internal Staffing Calculator'!E$8:E23500,0)), "Not In Budget"),"")</f>
        <v/>
      </c>
      <c r="I13760" s="184"/>
      <c r="J13760" s="184"/>
      <c r="K13760" s="184"/>
      <c r="L13760" s="183"/>
    </row>
    <row r="13761">
      <c r="A13761" s="454"/>
      <c r="B13761" s="927"/>
      <c r="C13761" s="580"/>
      <c r="D13761" s="939"/>
      <c r="E13761" s="940"/>
      <c r="F13761" s="941"/>
      <c r="G13761" s="937" t="str">
        <f t="array" ref="G13761">xlookup(F13761,'Internal Staffing Calculator'!E:E,'Internal Staffing Calculator'!C:C,"")</f>
        <v/>
      </c>
      <c r="H13761" s="932" t="str">
        <f t="array" ref="H13761">if(F13761&lt;&gt;"", iferror(index('Internal Staffing Calculator'!B$8:B23500,match(F13761,'Internal Staffing Calculator'!E$8:E23500,0)), "Not In Budget"),"")</f>
        <v/>
      </c>
      <c r="I13761" s="184"/>
      <c r="J13761" s="184"/>
      <c r="K13761" s="184"/>
      <c r="L13761" s="183"/>
    </row>
    <row r="13762">
      <c r="A13762" s="454"/>
      <c r="B13762" s="927"/>
      <c r="C13762" s="580"/>
      <c r="D13762" s="939"/>
      <c r="E13762" s="940"/>
      <c r="F13762" s="941"/>
      <c r="G13762" s="937" t="str">
        <f t="array" ref="G13762">xlookup(F13762,'Internal Staffing Calculator'!E:E,'Internal Staffing Calculator'!C:C,"")</f>
        <v/>
      </c>
      <c r="H13762" s="932" t="str">
        <f t="array" ref="H13762">if(F13762&lt;&gt;"", iferror(index('Internal Staffing Calculator'!B$8:B23500,match(F13762,'Internal Staffing Calculator'!E$8:E23500,0)), "Not In Budget"),"")</f>
        <v/>
      </c>
      <c r="I13762" s="184"/>
      <c r="J13762" s="184"/>
      <c r="K13762" s="184"/>
      <c r="L13762" s="183"/>
    </row>
    <row r="13763">
      <c r="A13763" s="454"/>
      <c r="B13763" s="927"/>
      <c r="C13763" s="580"/>
      <c r="D13763" s="939"/>
      <c r="E13763" s="940"/>
      <c r="F13763" s="941"/>
      <c r="G13763" s="937" t="str">
        <f t="array" ref="G13763">xlookup(F13763,'Internal Staffing Calculator'!E:E,'Internal Staffing Calculator'!C:C,"")</f>
        <v/>
      </c>
      <c r="H13763" s="932" t="str">
        <f t="array" ref="H13763">if(F13763&lt;&gt;"", iferror(index('Internal Staffing Calculator'!B$8:B23500,match(F13763,'Internal Staffing Calculator'!E$8:E23500,0)), "Not In Budget"),"")</f>
        <v/>
      </c>
      <c r="I13763" s="184"/>
      <c r="J13763" s="184"/>
      <c r="K13763" s="184"/>
      <c r="L13763" s="183"/>
    </row>
    <row r="13764">
      <c r="A13764" s="454"/>
      <c r="B13764" s="927"/>
      <c r="C13764" s="580"/>
      <c r="D13764" s="939"/>
      <c r="E13764" s="940"/>
      <c r="F13764" s="941"/>
      <c r="G13764" s="937" t="str">
        <f t="array" ref="G13764">xlookup(F13764,'Internal Staffing Calculator'!E:E,'Internal Staffing Calculator'!C:C,"")</f>
        <v/>
      </c>
      <c r="H13764" s="932" t="str">
        <f t="array" ref="H13764">if(F13764&lt;&gt;"", iferror(index('Internal Staffing Calculator'!B$8:B23500,match(F13764,'Internal Staffing Calculator'!E$8:E23500,0)), "Not In Budget"),"")</f>
        <v/>
      </c>
      <c r="I13764" s="184"/>
      <c r="J13764" s="184"/>
      <c r="K13764" s="184"/>
      <c r="L13764" s="183"/>
    </row>
    <row r="13765">
      <c r="A13765" s="454"/>
      <c r="B13765" s="927"/>
      <c r="C13765" s="580"/>
      <c r="D13765" s="939"/>
      <c r="E13765" s="940"/>
      <c r="F13765" s="941"/>
      <c r="G13765" s="937" t="str">
        <f t="array" ref="G13765">xlookup(F13765,'Internal Staffing Calculator'!E:E,'Internal Staffing Calculator'!C:C,"")</f>
        <v/>
      </c>
      <c r="H13765" s="932" t="str">
        <f t="array" ref="H13765">if(F13765&lt;&gt;"", iferror(index('Internal Staffing Calculator'!B$8:B23500,match(F13765,'Internal Staffing Calculator'!E$8:E23500,0)), "Not In Budget"),"")</f>
        <v/>
      </c>
      <c r="I13765" s="184"/>
      <c r="J13765" s="184"/>
      <c r="K13765" s="184"/>
      <c r="L13765" s="183"/>
    </row>
    <row r="13766">
      <c r="A13766" s="454"/>
      <c r="B13766" s="927"/>
      <c r="C13766" s="580"/>
      <c r="D13766" s="939"/>
      <c r="E13766" s="940"/>
      <c r="F13766" s="941"/>
      <c r="G13766" s="937" t="str">
        <f t="array" ref="G13766">xlookup(F13766,'Internal Staffing Calculator'!E:E,'Internal Staffing Calculator'!C:C,"")</f>
        <v/>
      </c>
      <c r="H13766" s="932" t="str">
        <f t="array" ref="H13766">if(F13766&lt;&gt;"", iferror(index('Internal Staffing Calculator'!B$8:B23500,match(F13766,'Internal Staffing Calculator'!E$8:E23500,0)), "Not In Budget"),"")</f>
        <v/>
      </c>
      <c r="I13766" s="184"/>
      <c r="J13766" s="184"/>
      <c r="K13766" s="184"/>
      <c r="L13766" s="183"/>
    </row>
    <row r="13767">
      <c r="A13767" s="454"/>
      <c r="B13767" s="927"/>
      <c r="C13767" s="580"/>
      <c r="D13767" s="939"/>
      <c r="E13767" s="940"/>
      <c r="F13767" s="941"/>
      <c r="G13767" s="937" t="str">
        <f t="array" ref="G13767">xlookup(F13767,'Internal Staffing Calculator'!E:E,'Internal Staffing Calculator'!C:C,"")</f>
        <v/>
      </c>
      <c r="H13767" s="932" t="str">
        <f t="array" ref="H13767">if(F13767&lt;&gt;"", iferror(index('Internal Staffing Calculator'!B$8:B23500,match(F13767,'Internal Staffing Calculator'!E$8:E23500,0)), "Not In Budget"),"")</f>
        <v/>
      </c>
      <c r="I13767" s="184"/>
      <c r="J13767" s="184"/>
      <c r="K13767" s="184"/>
      <c r="L13767" s="183"/>
    </row>
    <row r="13768">
      <c r="A13768" s="454"/>
      <c r="B13768" s="927"/>
      <c r="C13768" s="580"/>
      <c r="D13768" s="939"/>
      <c r="E13768" s="940"/>
      <c r="F13768" s="941"/>
      <c r="G13768" s="937" t="str">
        <f t="array" ref="G13768">xlookup(F13768,'Internal Staffing Calculator'!E:E,'Internal Staffing Calculator'!C:C,"")</f>
        <v/>
      </c>
      <c r="H13768" s="932" t="str">
        <f t="array" ref="H13768">if(F13768&lt;&gt;"", iferror(index('Internal Staffing Calculator'!B$8:B23500,match(F13768,'Internal Staffing Calculator'!E$8:E23500,0)), "Not In Budget"),"")</f>
        <v/>
      </c>
      <c r="I13768" s="184"/>
      <c r="J13768" s="184"/>
      <c r="K13768" s="184"/>
      <c r="L13768" s="183"/>
    </row>
    <row r="13769">
      <c r="A13769" s="454"/>
      <c r="B13769" s="927"/>
      <c r="C13769" s="580"/>
      <c r="D13769" s="939"/>
      <c r="E13769" s="940"/>
      <c r="F13769" s="941"/>
      <c r="G13769" s="937" t="str">
        <f t="array" ref="G13769">xlookup(F13769,'Internal Staffing Calculator'!E:E,'Internal Staffing Calculator'!C:C,"")</f>
        <v/>
      </c>
      <c r="H13769" s="932" t="str">
        <f t="array" ref="H13769">if(F13769&lt;&gt;"", iferror(index('Internal Staffing Calculator'!B$8:B23500,match(F13769,'Internal Staffing Calculator'!E$8:E23500,0)), "Not In Budget"),"")</f>
        <v/>
      </c>
      <c r="I13769" s="184"/>
      <c r="J13769" s="184"/>
      <c r="K13769" s="184"/>
      <c r="L13769" s="183"/>
    </row>
    <row r="13770">
      <c r="A13770" s="454"/>
      <c r="B13770" s="927"/>
      <c r="C13770" s="580"/>
      <c r="D13770" s="939"/>
      <c r="E13770" s="940"/>
      <c r="F13770" s="941"/>
      <c r="G13770" s="937" t="str">
        <f t="array" ref="G13770">xlookup(F13770,'Internal Staffing Calculator'!E:E,'Internal Staffing Calculator'!C:C,"")</f>
        <v/>
      </c>
      <c r="H13770" s="932" t="str">
        <f t="array" ref="H13770">if(F13770&lt;&gt;"", iferror(index('Internal Staffing Calculator'!B$8:B23500,match(F13770,'Internal Staffing Calculator'!E$8:E23500,0)), "Not In Budget"),"")</f>
        <v/>
      </c>
      <c r="I13770" s="184"/>
      <c r="J13770" s="184"/>
      <c r="K13770" s="184"/>
      <c r="L13770" s="183"/>
    </row>
    <row r="13771">
      <c r="A13771" s="454"/>
      <c r="B13771" s="927"/>
      <c r="C13771" s="580"/>
      <c r="D13771" s="939"/>
      <c r="E13771" s="940"/>
      <c r="F13771" s="941"/>
      <c r="G13771" s="937" t="str">
        <f t="array" ref="G13771">xlookup(F13771,'Internal Staffing Calculator'!E:E,'Internal Staffing Calculator'!C:C,"")</f>
        <v/>
      </c>
      <c r="H13771" s="932" t="str">
        <f t="array" ref="H13771">if(F13771&lt;&gt;"", iferror(index('Internal Staffing Calculator'!B$8:B23500,match(F13771,'Internal Staffing Calculator'!E$8:E23500,0)), "Not In Budget"),"")</f>
        <v/>
      </c>
      <c r="I13771" s="184"/>
      <c r="J13771" s="184"/>
      <c r="K13771" s="184"/>
      <c r="L13771" s="183"/>
    </row>
    <row r="13772">
      <c r="A13772" s="454"/>
      <c r="B13772" s="927"/>
      <c r="C13772" s="580"/>
      <c r="D13772" s="939"/>
      <c r="E13772" s="940"/>
      <c r="F13772" s="941"/>
      <c r="G13772" s="937" t="str">
        <f t="array" ref="G13772">xlookup(F13772,'Internal Staffing Calculator'!E:E,'Internal Staffing Calculator'!C:C,"")</f>
        <v/>
      </c>
      <c r="H13772" s="932" t="str">
        <f t="array" ref="H13772">if(F13772&lt;&gt;"", iferror(index('Internal Staffing Calculator'!B$8:B23500,match(F13772,'Internal Staffing Calculator'!E$8:E23500,0)), "Not In Budget"),"")</f>
        <v/>
      </c>
      <c r="I13772" s="184"/>
      <c r="J13772" s="184"/>
      <c r="K13772" s="184"/>
      <c r="L13772" s="183"/>
    </row>
    <row r="13773">
      <c r="A13773" s="454"/>
      <c r="B13773" s="927"/>
      <c r="C13773" s="580"/>
      <c r="D13773" s="939"/>
      <c r="E13773" s="940"/>
      <c r="F13773" s="941"/>
      <c r="G13773" s="937" t="str">
        <f t="array" ref="G13773">xlookup(F13773,'Internal Staffing Calculator'!E:E,'Internal Staffing Calculator'!C:C,"")</f>
        <v/>
      </c>
      <c r="H13773" s="932" t="str">
        <f t="array" ref="H13773">if(F13773&lt;&gt;"", iferror(index('Internal Staffing Calculator'!B$8:B23500,match(F13773,'Internal Staffing Calculator'!E$8:E23500,0)), "Not In Budget"),"")</f>
        <v/>
      </c>
      <c r="I13773" s="184"/>
      <c r="J13773" s="184"/>
      <c r="K13773" s="184"/>
      <c r="L13773" s="183"/>
    </row>
    <row r="13774">
      <c r="A13774" s="454"/>
      <c r="B13774" s="927"/>
      <c r="C13774" s="580"/>
      <c r="D13774" s="939"/>
      <c r="E13774" s="940"/>
      <c r="F13774" s="941"/>
      <c r="G13774" s="937" t="str">
        <f t="array" ref="G13774">xlookup(F13774,'Internal Staffing Calculator'!E:E,'Internal Staffing Calculator'!C:C,"")</f>
        <v/>
      </c>
      <c r="H13774" s="932" t="str">
        <f t="array" ref="H13774">if(F13774&lt;&gt;"", iferror(index('Internal Staffing Calculator'!B$8:B23500,match(F13774,'Internal Staffing Calculator'!E$8:E23500,0)), "Not In Budget"),"")</f>
        <v/>
      </c>
      <c r="I13774" s="184"/>
      <c r="J13774" s="184"/>
      <c r="K13774" s="184"/>
      <c r="L13774" s="183"/>
    </row>
    <row r="13775">
      <c r="A13775" s="454"/>
      <c r="B13775" s="927"/>
      <c r="C13775" s="580"/>
      <c r="D13775" s="939"/>
      <c r="E13775" s="940"/>
      <c r="F13775" s="941"/>
      <c r="G13775" s="937" t="str">
        <f t="array" ref="G13775">xlookup(F13775,'Internal Staffing Calculator'!E:E,'Internal Staffing Calculator'!C:C,"")</f>
        <v/>
      </c>
      <c r="H13775" s="932" t="str">
        <f t="array" ref="H13775">if(F13775&lt;&gt;"", iferror(index('Internal Staffing Calculator'!B$8:B23500,match(F13775,'Internal Staffing Calculator'!E$8:E23500,0)), "Not In Budget"),"")</f>
        <v/>
      </c>
      <c r="I13775" s="184"/>
      <c r="J13775" s="184"/>
      <c r="K13775" s="184"/>
      <c r="L13775" s="183"/>
    </row>
    <row r="13776">
      <c r="A13776" s="454"/>
      <c r="B13776" s="927"/>
      <c r="C13776" s="580"/>
      <c r="D13776" s="939"/>
      <c r="E13776" s="940"/>
      <c r="F13776" s="941"/>
      <c r="G13776" s="937" t="str">
        <f t="array" ref="G13776">xlookup(F13776,'Internal Staffing Calculator'!E:E,'Internal Staffing Calculator'!C:C,"")</f>
        <v/>
      </c>
      <c r="H13776" s="932" t="str">
        <f t="array" ref="H13776">if(F13776&lt;&gt;"", iferror(index('Internal Staffing Calculator'!B$8:B23500,match(F13776,'Internal Staffing Calculator'!E$8:E23500,0)), "Not In Budget"),"")</f>
        <v/>
      </c>
      <c r="I13776" s="184"/>
      <c r="J13776" s="184"/>
      <c r="K13776" s="184"/>
      <c r="L13776" s="183"/>
    </row>
    <row r="13777">
      <c r="A13777" s="454"/>
      <c r="B13777" s="927"/>
      <c r="C13777" s="580"/>
      <c r="D13777" s="939"/>
      <c r="E13777" s="940"/>
      <c r="F13777" s="941"/>
      <c r="G13777" s="937" t="str">
        <f t="array" ref="G13777">xlookup(F13777,'Internal Staffing Calculator'!E:E,'Internal Staffing Calculator'!C:C,"")</f>
        <v/>
      </c>
      <c r="H13777" s="932" t="str">
        <f t="array" ref="H13777">if(F13777&lt;&gt;"", iferror(index('Internal Staffing Calculator'!B$8:B23500,match(F13777,'Internal Staffing Calculator'!E$8:E23500,0)), "Not In Budget"),"")</f>
        <v/>
      </c>
      <c r="I13777" s="184"/>
      <c r="J13777" s="184"/>
      <c r="K13777" s="184"/>
      <c r="L13777" s="183"/>
    </row>
    <row r="13778">
      <c r="A13778" s="454"/>
      <c r="B13778" s="927"/>
      <c r="C13778" s="580"/>
      <c r="D13778" s="939"/>
      <c r="E13778" s="940"/>
      <c r="F13778" s="941"/>
      <c r="G13778" s="937" t="str">
        <f t="array" ref="G13778">xlookup(F13778,'Internal Staffing Calculator'!E:E,'Internal Staffing Calculator'!C:C,"")</f>
        <v/>
      </c>
      <c r="H13778" s="932" t="str">
        <f t="array" ref="H13778">if(F13778&lt;&gt;"", iferror(index('Internal Staffing Calculator'!B$8:B23500,match(F13778,'Internal Staffing Calculator'!E$8:E23500,0)), "Not In Budget"),"")</f>
        <v/>
      </c>
      <c r="I13778" s="184"/>
      <c r="J13778" s="184"/>
      <c r="K13778" s="184"/>
      <c r="L13778" s="183"/>
    </row>
    <row r="13779">
      <c r="A13779" s="454"/>
      <c r="B13779" s="927"/>
      <c r="C13779" s="580"/>
      <c r="D13779" s="939"/>
      <c r="E13779" s="940"/>
      <c r="F13779" s="941"/>
      <c r="G13779" s="937" t="str">
        <f t="array" ref="G13779">xlookup(F13779,'Internal Staffing Calculator'!E:E,'Internal Staffing Calculator'!C:C,"")</f>
        <v/>
      </c>
      <c r="H13779" s="932" t="str">
        <f t="array" ref="H13779">if(F13779&lt;&gt;"", iferror(index('Internal Staffing Calculator'!B$8:B23500,match(F13779,'Internal Staffing Calculator'!E$8:E23500,0)), "Not In Budget"),"")</f>
        <v/>
      </c>
      <c r="I13779" s="184"/>
      <c r="J13779" s="184"/>
      <c r="K13779" s="184"/>
      <c r="L13779" s="183"/>
    </row>
    <row r="13780">
      <c r="A13780" s="454"/>
      <c r="B13780" s="927"/>
      <c r="C13780" s="580"/>
      <c r="D13780" s="939"/>
      <c r="E13780" s="940"/>
      <c r="F13780" s="941"/>
      <c r="G13780" s="937" t="str">
        <f t="array" ref="G13780">xlookup(F13780,'Internal Staffing Calculator'!E:E,'Internal Staffing Calculator'!C:C,"")</f>
        <v/>
      </c>
      <c r="H13780" s="932" t="str">
        <f t="array" ref="H13780">if(F13780&lt;&gt;"", iferror(index('Internal Staffing Calculator'!B$8:B23500,match(F13780,'Internal Staffing Calculator'!E$8:E23500,0)), "Not In Budget"),"")</f>
        <v/>
      </c>
      <c r="I13780" s="184"/>
      <c r="J13780" s="184"/>
      <c r="K13780" s="184"/>
      <c r="L13780" s="183"/>
    </row>
    <row r="13781">
      <c r="A13781" s="454"/>
      <c r="B13781" s="927"/>
      <c r="C13781" s="580"/>
      <c r="D13781" s="939"/>
      <c r="E13781" s="940"/>
      <c r="F13781" s="941"/>
      <c r="G13781" s="937" t="str">
        <f t="array" ref="G13781">xlookup(F13781,'Internal Staffing Calculator'!E:E,'Internal Staffing Calculator'!C:C,"")</f>
        <v/>
      </c>
      <c r="H13781" s="932" t="str">
        <f t="array" ref="H13781">if(F13781&lt;&gt;"", iferror(index('Internal Staffing Calculator'!B$8:B23500,match(F13781,'Internal Staffing Calculator'!E$8:E23500,0)), "Not In Budget"),"")</f>
        <v/>
      </c>
      <c r="I13781" s="184"/>
      <c r="J13781" s="184"/>
      <c r="K13781" s="184"/>
      <c r="L13781" s="183"/>
    </row>
    <row r="13782">
      <c r="A13782" s="454"/>
      <c r="B13782" s="927"/>
      <c r="C13782" s="580"/>
      <c r="D13782" s="939"/>
      <c r="E13782" s="940"/>
      <c r="F13782" s="941"/>
      <c r="G13782" s="937" t="str">
        <f t="array" ref="G13782">xlookup(F13782,'Internal Staffing Calculator'!E:E,'Internal Staffing Calculator'!C:C,"")</f>
        <v/>
      </c>
      <c r="H13782" s="932" t="str">
        <f t="array" ref="H13782">if(F13782&lt;&gt;"", iferror(index('Internal Staffing Calculator'!B$8:B23500,match(F13782,'Internal Staffing Calculator'!E$8:E23500,0)), "Not In Budget"),"")</f>
        <v/>
      </c>
      <c r="I13782" s="184"/>
      <c r="J13782" s="184"/>
      <c r="K13782" s="184"/>
      <c r="L13782" s="183"/>
    </row>
    <row r="13783">
      <c r="A13783" s="454"/>
      <c r="B13783" s="927"/>
      <c r="C13783" s="580"/>
      <c r="D13783" s="939"/>
      <c r="E13783" s="940"/>
      <c r="F13783" s="941"/>
      <c r="G13783" s="937" t="str">
        <f t="array" ref="G13783">xlookup(F13783,'Internal Staffing Calculator'!E:E,'Internal Staffing Calculator'!C:C,"")</f>
        <v/>
      </c>
      <c r="H13783" s="932" t="str">
        <f t="array" ref="H13783">if(F13783&lt;&gt;"", iferror(index('Internal Staffing Calculator'!B$8:B23500,match(F13783,'Internal Staffing Calculator'!E$8:E23500,0)), "Not In Budget"),"")</f>
        <v/>
      </c>
      <c r="I13783" s="184"/>
      <c r="J13783" s="184"/>
      <c r="K13783" s="184"/>
      <c r="L13783" s="183"/>
    </row>
    <row r="13784">
      <c r="A13784" s="454"/>
      <c r="B13784" s="927"/>
      <c r="C13784" s="580"/>
      <c r="D13784" s="939"/>
      <c r="E13784" s="940"/>
      <c r="F13784" s="941"/>
      <c r="G13784" s="937" t="str">
        <f t="array" ref="G13784">xlookup(F13784,'Internal Staffing Calculator'!E:E,'Internal Staffing Calculator'!C:C,"")</f>
        <v/>
      </c>
      <c r="H13784" s="932" t="str">
        <f t="array" ref="H13784">if(F13784&lt;&gt;"", iferror(index('Internal Staffing Calculator'!B$8:B23500,match(F13784,'Internal Staffing Calculator'!E$8:E23500,0)), "Not In Budget"),"")</f>
        <v/>
      </c>
      <c r="I13784" s="184"/>
      <c r="J13784" s="184"/>
      <c r="K13784" s="184"/>
      <c r="L13784" s="183"/>
    </row>
    <row r="13785">
      <c r="A13785" s="454"/>
      <c r="B13785" s="927"/>
      <c r="C13785" s="580"/>
      <c r="D13785" s="939"/>
      <c r="E13785" s="940"/>
      <c r="F13785" s="941"/>
      <c r="G13785" s="937" t="str">
        <f t="array" ref="G13785">xlookup(F13785,'Internal Staffing Calculator'!E:E,'Internal Staffing Calculator'!C:C,"")</f>
        <v/>
      </c>
      <c r="H13785" s="932" t="str">
        <f t="array" ref="H13785">if(F13785&lt;&gt;"", iferror(index('Internal Staffing Calculator'!B$8:B23500,match(F13785,'Internal Staffing Calculator'!E$8:E23500,0)), "Not In Budget"),"")</f>
        <v/>
      </c>
      <c r="I13785" s="184"/>
      <c r="J13785" s="184"/>
      <c r="K13785" s="184"/>
      <c r="L13785" s="183"/>
    </row>
    <row r="13786">
      <c r="A13786" s="454"/>
      <c r="B13786" s="927"/>
      <c r="C13786" s="580"/>
      <c r="D13786" s="939"/>
      <c r="E13786" s="940"/>
      <c r="F13786" s="941"/>
      <c r="G13786" s="937" t="str">
        <f t="array" ref="G13786">xlookup(F13786,'Internal Staffing Calculator'!E:E,'Internal Staffing Calculator'!C:C,"")</f>
        <v/>
      </c>
      <c r="H13786" s="932" t="str">
        <f t="array" ref="H13786">if(F13786&lt;&gt;"", iferror(index('Internal Staffing Calculator'!B$8:B23500,match(F13786,'Internal Staffing Calculator'!E$8:E23500,0)), "Not In Budget"),"")</f>
        <v/>
      </c>
      <c r="I13786" s="184"/>
      <c r="J13786" s="184"/>
      <c r="K13786" s="184"/>
      <c r="L13786" s="183"/>
    </row>
    <row r="13787">
      <c r="A13787" s="454"/>
      <c r="B13787" s="927"/>
      <c r="C13787" s="580"/>
      <c r="D13787" s="939"/>
      <c r="E13787" s="940"/>
      <c r="F13787" s="941"/>
      <c r="G13787" s="937" t="str">
        <f t="array" ref="G13787">xlookup(F13787,'Internal Staffing Calculator'!E:E,'Internal Staffing Calculator'!C:C,"")</f>
        <v/>
      </c>
      <c r="H13787" s="932" t="str">
        <f t="array" ref="H13787">if(F13787&lt;&gt;"", iferror(index('Internal Staffing Calculator'!B$8:B23500,match(F13787,'Internal Staffing Calculator'!E$8:E23500,0)), "Not In Budget"),"")</f>
        <v/>
      </c>
      <c r="I13787" s="184"/>
      <c r="J13787" s="184"/>
      <c r="K13787" s="184"/>
      <c r="L13787" s="183"/>
    </row>
    <row r="13788">
      <c r="A13788" s="454"/>
      <c r="B13788" s="927"/>
      <c r="C13788" s="580"/>
      <c r="D13788" s="939"/>
      <c r="E13788" s="940"/>
      <c r="F13788" s="941"/>
      <c r="G13788" s="937" t="str">
        <f t="array" ref="G13788">xlookup(F13788,'Internal Staffing Calculator'!E:E,'Internal Staffing Calculator'!C:C,"")</f>
        <v/>
      </c>
      <c r="H13788" s="932" t="str">
        <f t="array" ref="H13788">if(F13788&lt;&gt;"", iferror(index('Internal Staffing Calculator'!B$8:B23500,match(F13788,'Internal Staffing Calculator'!E$8:E23500,0)), "Not In Budget"),"")</f>
        <v/>
      </c>
      <c r="I13788" s="184"/>
      <c r="J13788" s="184"/>
      <c r="K13788" s="184"/>
      <c r="L13788" s="183"/>
    </row>
    <row r="13789">
      <c r="A13789" s="454"/>
      <c r="B13789" s="927"/>
      <c r="C13789" s="580"/>
      <c r="D13789" s="939"/>
      <c r="E13789" s="940"/>
      <c r="F13789" s="941"/>
      <c r="G13789" s="937" t="str">
        <f t="array" ref="G13789">xlookup(F13789,'Internal Staffing Calculator'!E:E,'Internal Staffing Calculator'!C:C,"")</f>
        <v/>
      </c>
      <c r="H13789" s="932" t="str">
        <f t="array" ref="H13789">if(F13789&lt;&gt;"", iferror(index('Internal Staffing Calculator'!B$8:B23500,match(F13789,'Internal Staffing Calculator'!E$8:E23500,0)), "Not In Budget"),"")</f>
        <v/>
      </c>
      <c r="I13789" s="184"/>
      <c r="J13789" s="184"/>
      <c r="K13789" s="184"/>
      <c r="L13789" s="183"/>
    </row>
    <row r="13790">
      <c r="A13790" s="454"/>
      <c r="B13790" s="927"/>
      <c r="C13790" s="580"/>
      <c r="D13790" s="939"/>
      <c r="E13790" s="940"/>
      <c r="F13790" s="941"/>
      <c r="G13790" s="937" t="str">
        <f t="array" ref="G13790">xlookup(F13790,'Internal Staffing Calculator'!E:E,'Internal Staffing Calculator'!C:C,"")</f>
        <v/>
      </c>
      <c r="H13790" s="932" t="str">
        <f t="array" ref="H13790">if(F13790&lt;&gt;"", iferror(index('Internal Staffing Calculator'!B$8:B23500,match(F13790,'Internal Staffing Calculator'!E$8:E23500,0)), "Not In Budget"),"")</f>
        <v/>
      </c>
      <c r="I13790" s="184"/>
      <c r="J13790" s="184"/>
      <c r="K13790" s="184"/>
      <c r="L13790" s="183"/>
    </row>
    <row r="13791">
      <c r="A13791" s="454"/>
      <c r="B13791" s="927"/>
      <c r="C13791" s="580"/>
      <c r="D13791" s="939"/>
      <c r="E13791" s="940"/>
      <c r="F13791" s="941"/>
      <c r="G13791" s="937" t="str">
        <f t="array" ref="G13791">xlookup(F13791,'Internal Staffing Calculator'!E:E,'Internal Staffing Calculator'!C:C,"")</f>
        <v/>
      </c>
      <c r="H13791" s="932" t="str">
        <f t="array" ref="H13791">if(F13791&lt;&gt;"", iferror(index('Internal Staffing Calculator'!B$8:B23500,match(F13791,'Internal Staffing Calculator'!E$8:E23500,0)), "Not In Budget"),"")</f>
        <v/>
      </c>
      <c r="I13791" s="184"/>
      <c r="J13791" s="184"/>
      <c r="K13791" s="184"/>
      <c r="L13791" s="183"/>
    </row>
    <row r="13792">
      <c r="A13792" s="454"/>
      <c r="B13792" s="927"/>
      <c r="C13792" s="580"/>
      <c r="D13792" s="939"/>
      <c r="E13792" s="940"/>
      <c r="F13792" s="941"/>
      <c r="G13792" s="937" t="str">
        <f t="array" ref="G13792">xlookup(F13792,'Internal Staffing Calculator'!E:E,'Internal Staffing Calculator'!C:C,"")</f>
        <v/>
      </c>
      <c r="H13792" s="932" t="str">
        <f t="array" ref="H13792">if(F13792&lt;&gt;"", iferror(index('Internal Staffing Calculator'!B$8:B23500,match(F13792,'Internal Staffing Calculator'!E$8:E23500,0)), "Not In Budget"),"")</f>
        <v/>
      </c>
      <c r="I13792" s="184"/>
      <c r="J13792" s="184"/>
      <c r="K13792" s="184"/>
      <c r="L13792" s="183"/>
    </row>
    <row r="13793">
      <c r="A13793" s="454"/>
      <c r="B13793" s="927"/>
      <c r="C13793" s="580"/>
      <c r="D13793" s="939"/>
      <c r="E13793" s="940"/>
      <c r="F13793" s="941"/>
      <c r="G13793" s="937" t="str">
        <f t="array" ref="G13793">xlookup(F13793,'Internal Staffing Calculator'!E:E,'Internal Staffing Calculator'!C:C,"")</f>
        <v/>
      </c>
      <c r="H13793" s="932" t="str">
        <f t="array" ref="H13793">if(F13793&lt;&gt;"", iferror(index('Internal Staffing Calculator'!B$8:B23500,match(F13793,'Internal Staffing Calculator'!E$8:E23500,0)), "Not In Budget"),"")</f>
        <v/>
      </c>
      <c r="I13793" s="184"/>
      <c r="J13793" s="184"/>
      <c r="K13793" s="184"/>
      <c r="L13793" s="183"/>
    </row>
    <row r="13794">
      <c r="A13794" s="454"/>
      <c r="B13794" s="927"/>
      <c r="C13794" s="580"/>
      <c r="D13794" s="939"/>
      <c r="E13794" s="940"/>
      <c r="F13794" s="941"/>
      <c r="G13794" s="937" t="str">
        <f t="array" ref="G13794">xlookup(F13794,'Internal Staffing Calculator'!E:E,'Internal Staffing Calculator'!C:C,"")</f>
        <v/>
      </c>
      <c r="H13794" s="932" t="str">
        <f t="array" ref="H13794">if(F13794&lt;&gt;"", iferror(index('Internal Staffing Calculator'!B$8:B23500,match(F13794,'Internal Staffing Calculator'!E$8:E23500,0)), "Not In Budget"),"")</f>
        <v/>
      </c>
      <c r="I13794" s="184"/>
      <c r="J13794" s="184"/>
      <c r="K13794" s="184"/>
      <c r="L13794" s="183"/>
    </row>
    <row r="13795">
      <c r="A13795" s="454"/>
      <c r="B13795" s="927"/>
      <c r="C13795" s="580"/>
      <c r="D13795" s="939"/>
      <c r="E13795" s="940"/>
      <c r="F13795" s="941"/>
      <c r="G13795" s="937" t="str">
        <f t="array" ref="G13795">xlookup(F13795,'Internal Staffing Calculator'!E:E,'Internal Staffing Calculator'!C:C,"")</f>
        <v/>
      </c>
      <c r="H13795" s="932" t="str">
        <f t="array" ref="H13795">if(F13795&lt;&gt;"", iferror(index('Internal Staffing Calculator'!B$8:B23500,match(F13795,'Internal Staffing Calculator'!E$8:E23500,0)), "Not In Budget"),"")</f>
        <v/>
      </c>
      <c r="I13795" s="184"/>
      <c r="J13795" s="184"/>
      <c r="K13795" s="184"/>
      <c r="L13795" s="183"/>
    </row>
    <row r="13796">
      <c r="A13796" s="454"/>
      <c r="B13796" s="927"/>
      <c r="C13796" s="580"/>
      <c r="D13796" s="939"/>
      <c r="E13796" s="940"/>
      <c r="F13796" s="941"/>
      <c r="G13796" s="937" t="str">
        <f t="array" ref="G13796">xlookup(F13796,'Internal Staffing Calculator'!E:E,'Internal Staffing Calculator'!C:C,"")</f>
        <v/>
      </c>
      <c r="H13796" s="932" t="str">
        <f t="array" ref="H13796">if(F13796&lt;&gt;"", iferror(index('Internal Staffing Calculator'!B$8:B23500,match(F13796,'Internal Staffing Calculator'!E$8:E23500,0)), "Not In Budget"),"")</f>
        <v/>
      </c>
      <c r="I13796" s="184"/>
      <c r="J13796" s="184"/>
      <c r="K13796" s="184"/>
      <c r="L13796" s="183"/>
    </row>
    <row r="13797">
      <c r="A13797" s="454"/>
      <c r="B13797" s="927"/>
      <c r="C13797" s="580"/>
      <c r="D13797" s="939"/>
      <c r="E13797" s="940"/>
      <c r="F13797" s="941"/>
      <c r="G13797" s="937" t="str">
        <f t="array" ref="G13797">xlookup(F13797,'Internal Staffing Calculator'!E:E,'Internal Staffing Calculator'!C:C,"")</f>
        <v/>
      </c>
      <c r="H13797" s="932" t="str">
        <f t="array" ref="H13797">if(F13797&lt;&gt;"", iferror(index('Internal Staffing Calculator'!B$8:B23500,match(F13797,'Internal Staffing Calculator'!E$8:E23500,0)), "Not In Budget"),"")</f>
        <v/>
      </c>
      <c r="I13797" s="184"/>
      <c r="J13797" s="184"/>
      <c r="K13797" s="184"/>
      <c r="L13797" s="183"/>
    </row>
    <row r="13798">
      <c r="A13798" s="454"/>
      <c r="B13798" s="927"/>
      <c r="C13798" s="580"/>
      <c r="D13798" s="939"/>
      <c r="E13798" s="940"/>
      <c r="F13798" s="941"/>
      <c r="G13798" s="937" t="str">
        <f t="array" ref="G13798">xlookup(F13798,'Internal Staffing Calculator'!E:E,'Internal Staffing Calculator'!C:C,"")</f>
        <v/>
      </c>
      <c r="H13798" s="932" t="str">
        <f t="array" ref="H13798">if(F13798&lt;&gt;"", iferror(index('Internal Staffing Calculator'!B$8:B23500,match(F13798,'Internal Staffing Calculator'!E$8:E23500,0)), "Not In Budget"),"")</f>
        <v/>
      </c>
      <c r="I13798" s="184"/>
      <c r="J13798" s="184"/>
      <c r="K13798" s="184"/>
      <c r="L13798" s="183"/>
    </row>
    <row r="13799">
      <c r="A13799" s="454"/>
      <c r="B13799" s="927"/>
      <c r="C13799" s="580"/>
      <c r="D13799" s="939"/>
      <c r="E13799" s="940"/>
      <c r="F13799" s="941"/>
      <c r="G13799" s="937" t="str">
        <f t="array" ref="G13799">xlookup(F13799,'Internal Staffing Calculator'!E:E,'Internal Staffing Calculator'!C:C,"")</f>
        <v/>
      </c>
      <c r="H13799" s="932" t="str">
        <f t="array" ref="H13799">if(F13799&lt;&gt;"", iferror(index('Internal Staffing Calculator'!B$8:B23500,match(F13799,'Internal Staffing Calculator'!E$8:E23500,0)), "Not In Budget"),"")</f>
        <v/>
      </c>
      <c r="I13799" s="184"/>
      <c r="J13799" s="184"/>
      <c r="K13799" s="184"/>
      <c r="L13799" s="183"/>
    </row>
    <row r="13800">
      <c r="A13800" s="454"/>
      <c r="B13800" s="927"/>
      <c r="C13800" s="580"/>
      <c r="D13800" s="939"/>
      <c r="E13800" s="940"/>
      <c r="F13800" s="941"/>
      <c r="G13800" s="937" t="str">
        <f t="array" ref="G13800">xlookup(F13800,'Internal Staffing Calculator'!E:E,'Internal Staffing Calculator'!C:C,"")</f>
        <v/>
      </c>
      <c r="H13800" s="932" t="str">
        <f t="array" ref="H13800">if(F13800&lt;&gt;"", iferror(index('Internal Staffing Calculator'!B$8:B23500,match(F13800,'Internal Staffing Calculator'!E$8:E23500,0)), "Not In Budget"),"")</f>
        <v/>
      </c>
      <c r="I13800" s="184"/>
      <c r="J13800" s="184"/>
      <c r="K13800" s="184"/>
      <c r="L13800" s="183"/>
    </row>
    <row r="13801">
      <c r="A13801" s="454"/>
      <c r="B13801" s="927"/>
      <c r="C13801" s="580"/>
      <c r="D13801" s="939"/>
      <c r="E13801" s="940"/>
      <c r="F13801" s="941"/>
      <c r="G13801" s="937" t="str">
        <f t="array" ref="G13801">xlookup(F13801,'Internal Staffing Calculator'!E:E,'Internal Staffing Calculator'!C:C,"")</f>
        <v/>
      </c>
      <c r="H13801" s="932" t="str">
        <f t="array" ref="H13801">if(F13801&lt;&gt;"", iferror(index('Internal Staffing Calculator'!B$8:B23500,match(F13801,'Internal Staffing Calculator'!E$8:E23500,0)), "Not In Budget"),"")</f>
        <v/>
      </c>
      <c r="I13801" s="184"/>
      <c r="J13801" s="184"/>
      <c r="K13801" s="184"/>
      <c r="L13801" s="183"/>
    </row>
    <row r="13802">
      <c r="A13802" s="454"/>
      <c r="B13802" s="927"/>
      <c r="C13802" s="580"/>
      <c r="D13802" s="939"/>
      <c r="E13802" s="940"/>
      <c r="F13802" s="941"/>
      <c r="G13802" s="937" t="str">
        <f t="array" ref="G13802">xlookup(F13802,'Internal Staffing Calculator'!E:E,'Internal Staffing Calculator'!C:C,"")</f>
        <v/>
      </c>
      <c r="H13802" s="932" t="str">
        <f t="array" ref="H13802">if(F13802&lt;&gt;"", iferror(index('Internal Staffing Calculator'!B$8:B23500,match(F13802,'Internal Staffing Calculator'!E$8:E23500,0)), "Not In Budget"),"")</f>
        <v/>
      </c>
      <c r="I13802" s="184"/>
      <c r="J13802" s="184"/>
      <c r="K13802" s="184"/>
      <c r="L13802" s="183"/>
    </row>
    <row r="13803">
      <c r="A13803" s="454"/>
      <c r="B13803" s="927"/>
      <c r="C13803" s="580"/>
      <c r="D13803" s="939"/>
      <c r="E13803" s="940"/>
      <c r="F13803" s="941"/>
      <c r="G13803" s="937" t="str">
        <f t="array" ref="G13803">xlookup(F13803,'Internal Staffing Calculator'!E:E,'Internal Staffing Calculator'!C:C,"")</f>
        <v/>
      </c>
      <c r="H13803" s="932" t="str">
        <f t="array" ref="H13803">if(F13803&lt;&gt;"", iferror(index('Internal Staffing Calculator'!B$8:B23500,match(F13803,'Internal Staffing Calculator'!E$8:E23500,0)), "Not In Budget"),"")</f>
        <v/>
      </c>
      <c r="I13803" s="184"/>
      <c r="J13803" s="184"/>
      <c r="K13803" s="184"/>
      <c r="L13803" s="183"/>
    </row>
    <row r="13804">
      <c r="A13804" s="454"/>
      <c r="B13804" s="927"/>
      <c r="C13804" s="580"/>
      <c r="D13804" s="939"/>
      <c r="E13804" s="940"/>
      <c r="F13804" s="941"/>
      <c r="G13804" s="937" t="str">
        <f t="array" ref="G13804">xlookup(F13804,'Internal Staffing Calculator'!E:E,'Internal Staffing Calculator'!C:C,"")</f>
        <v/>
      </c>
      <c r="H13804" s="932" t="str">
        <f t="array" ref="H13804">if(F13804&lt;&gt;"", iferror(index('Internal Staffing Calculator'!B$8:B23500,match(F13804,'Internal Staffing Calculator'!E$8:E23500,0)), "Not In Budget"),"")</f>
        <v/>
      </c>
      <c r="I13804" s="184"/>
      <c r="J13804" s="184"/>
      <c r="K13804" s="184"/>
      <c r="L13804" s="183"/>
    </row>
    <row r="13805">
      <c r="A13805" s="454"/>
      <c r="B13805" s="927"/>
      <c r="C13805" s="580"/>
      <c r="D13805" s="939"/>
      <c r="E13805" s="940"/>
      <c r="F13805" s="941"/>
      <c r="G13805" s="937" t="str">
        <f t="array" ref="G13805">xlookup(F13805,'Internal Staffing Calculator'!E:E,'Internal Staffing Calculator'!C:C,"")</f>
        <v/>
      </c>
      <c r="H13805" s="932" t="str">
        <f t="array" ref="H13805">if(F13805&lt;&gt;"", iferror(index('Internal Staffing Calculator'!B$8:B23500,match(F13805,'Internal Staffing Calculator'!E$8:E23500,0)), "Not In Budget"),"")</f>
        <v/>
      </c>
      <c r="I13805" s="184"/>
      <c r="J13805" s="184"/>
      <c r="K13805" s="184"/>
      <c r="L13805" s="183"/>
    </row>
    <row r="13806">
      <c r="A13806" s="454"/>
      <c r="B13806" s="927"/>
      <c r="C13806" s="580"/>
      <c r="D13806" s="939"/>
      <c r="E13806" s="940"/>
      <c r="F13806" s="941"/>
      <c r="G13806" s="937" t="str">
        <f t="array" ref="G13806">xlookup(F13806,'Internal Staffing Calculator'!E:E,'Internal Staffing Calculator'!C:C,"")</f>
        <v/>
      </c>
      <c r="H13806" s="932" t="str">
        <f t="array" ref="H13806">if(F13806&lt;&gt;"", iferror(index('Internal Staffing Calculator'!B$8:B23500,match(F13806,'Internal Staffing Calculator'!E$8:E23500,0)), "Not In Budget"),"")</f>
        <v/>
      </c>
      <c r="I13806" s="184"/>
      <c r="J13806" s="184"/>
      <c r="K13806" s="184"/>
      <c r="L13806" s="183"/>
    </row>
    <row r="13807">
      <c r="A13807" s="454"/>
      <c r="B13807" s="927"/>
      <c r="C13807" s="580"/>
      <c r="D13807" s="939"/>
      <c r="E13807" s="940"/>
      <c r="F13807" s="941"/>
      <c r="G13807" s="937" t="str">
        <f t="array" ref="G13807">xlookup(F13807,'Internal Staffing Calculator'!E:E,'Internal Staffing Calculator'!C:C,"")</f>
        <v/>
      </c>
      <c r="H13807" s="932" t="str">
        <f t="array" ref="H13807">if(F13807&lt;&gt;"", iferror(index('Internal Staffing Calculator'!B$8:B23500,match(F13807,'Internal Staffing Calculator'!E$8:E23500,0)), "Not In Budget"),"")</f>
        <v/>
      </c>
      <c r="I13807" s="184"/>
      <c r="J13807" s="184"/>
      <c r="K13807" s="184"/>
      <c r="L13807" s="183"/>
    </row>
    <row r="13808">
      <c r="A13808" s="454"/>
      <c r="B13808" s="927"/>
      <c r="C13808" s="580"/>
      <c r="D13808" s="939"/>
      <c r="E13808" s="940"/>
      <c r="F13808" s="941"/>
      <c r="G13808" s="937" t="str">
        <f t="array" ref="G13808">xlookup(F13808,'Internal Staffing Calculator'!E:E,'Internal Staffing Calculator'!C:C,"")</f>
        <v/>
      </c>
      <c r="H13808" s="932" t="str">
        <f t="array" ref="H13808">if(F13808&lt;&gt;"", iferror(index('Internal Staffing Calculator'!B$8:B23500,match(F13808,'Internal Staffing Calculator'!E$8:E23500,0)), "Not In Budget"),"")</f>
        <v/>
      </c>
      <c r="I13808" s="184"/>
      <c r="J13808" s="184"/>
      <c r="K13808" s="184"/>
      <c r="L13808" s="183"/>
    </row>
    <row r="13809">
      <c r="A13809" s="454"/>
      <c r="B13809" s="927"/>
      <c r="C13809" s="580"/>
      <c r="D13809" s="939"/>
      <c r="E13809" s="940"/>
      <c r="F13809" s="941"/>
      <c r="G13809" s="937" t="str">
        <f t="array" ref="G13809">xlookup(F13809,'Internal Staffing Calculator'!E:E,'Internal Staffing Calculator'!C:C,"")</f>
        <v/>
      </c>
      <c r="H13809" s="932" t="str">
        <f t="array" ref="H13809">if(F13809&lt;&gt;"", iferror(index('Internal Staffing Calculator'!B$8:B23500,match(F13809,'Internal Staffing Calculator'!E$8:E23500,0)), "Not In Budget"),"")</f>
        <v/>
      </c>
      <c r="I13809" s="184"/>
      <c r="J13809" s="184"/>
      <c r="K13809" s="184"/>
      <c r="L13809" s="183"/>
    </row>
    <row r="13810">
      <c r="A13810" s="454"/>
      <c r="B13810" s="927"/>
      <c r="C13810" s="580"/>
      <c r="D13810" s="939"/>
      <c r="E13810" s="940"/>
      <c r="F13810" s="941"/>
      <c r="G13810" s="937" t="str">
        <f t="array" ref="G13810">xlookup(F13810,'Internal Staffing Calculator'!E:E,'Internal Staffing Calculator'!C:C,"")</f>
        <v/>
      </c>
      <c r="H13810" s="932" t="str">
        <f t="array" ref="H13810">if(F13810&lt;&gt;"", iferror(index('Internal Staffing Calculator'!B$8:B23500,match(F13810,'Internal Staffing Calculator'!E$8:E23500,0)), "Not In Budget"),"")</f>
        <v/>
      </c>
      <c r="I13810" s="184"/>
      <c r="J13810" s="184"/>
      <c r="K13810" s="184"/>
      <c r="L13810" s="183"/>
    </row>
    <row r="13811">
      <c r="A13811" s="454"/>
      <c r="B13811" s="927"/>
      <c r="C13811" s="580"/>
      <c r="D13811" s="939"/>
      <c r="E13811" s="940"/>
      <c r="F13811" s="941"/>
      <c r="G13811" s="937" t="str">
        <f t="array" ref="G13811">xlookup(F13811,'Internal Staffing Calculator'!E:E,'Internal Staffing Calculator'!C:C,"")</f>
        <v/>
      </c>
      <c r="H13811" s="932" t="str">
        <f t="array" ref="H13811">if(F13811&lt;&gt;"", iferror(index('Internal Staffing Calculator'!B$8:B23500,match(F13811,'Internal Staffing Calculator'!E$8:E23500,0)), "Not In Budget"),"")</f>
        <v/>
      </c>
      <c r="I13811" s="184"/>
      <c r="J13811" s="184"/>
      <c r="K13811" s="184"/>
      <c r="L13811" s="183"/>
    </row>
    <row r="13812">
      <c r="A13812" s="454"/>
      <c r="B13812" s="927"/>
      <c r="C13812" s="580"/>
      <c r="D13812" s="939"/>
      <c r="E13812" s="940"/>
      <c r="F13812" s="941"/>
      <c r="G13812" s="937" t="str">
        <f t="array" ref="G13812">xlookup(F13812,'Internal Staffing Calculator'!E:E,'Internal Staffing Calculator'!C:C,"")</f>
        <v/>
      </c>
      <c r="H13812" s="932" t="str">
        <f t="array" ref="H13812">if(F13812&lt;&gt;"", iferror(index('Internal Staffing Calculator'!B$8:B23500,match(F13812,'Internal Staffing Calculator'!E$8:E23500,0)), "Not In Budget"),"")</f>
        <v/>
      </c>
      <c r="I13812" s="184"/>
      <c r="J13812" s="184"/>
      <c r="K13812" s="184"/>
      <c r="L13812" s="183"/>
    </row>
    <row r="13813">
      <c r="A13813" s="454"/>
      <c r="B13813" s="927"/>
      <c r="C13813" s="580"/>
      <c r="D13813" s="939"/>
      <c r="E13813" s="940"/>
      <c r="F13813" s="941"/>
      <c r="G13813" s="937" t="str">
        <f t="array" ref="G13813">xlookup(F13813,'Internal Staffing Calculator'!E:E,'Internal Staffing Calculator'!C:C,"")</f>
        <v/>
      </c>
      <c r="H13813" s="932" t="str">
        <f t="array" ref="H13813">if(F13813&lt;&gt;"", iferror(index('Internal Staffing Calculator'!B$8:B23500,match(F13813,'Internal Staffing Calculator'!E$8:E23500,0)), "Not In Budget"),"")</f>
        <v/>
      </c>
      <c r="I13813" s="184"/>
      <c r="J13813" s="184"/>
      <c r="K13813" s="184"/>
      <c r="L13813" s="183"/>
    </row>
    <row r="13814">
      <c r="A13814" s="454"/>
      <c r="B13814" s="927"/>
      <c r="C13814" s="580"/>
      <c r="D13814" s="939"/>
      <c r="E13814" s="940"/>
      <c r="F13814" s="941"/>
      <c r="G13814" s="937" t="str">
        <f t="array" ref="G13814">xlookup(F13814,'Internal Staffing Calculator'!E:E,'Internal Staffing Calculator'!C:C,"")</f>
        <v/>
      </c>
      <c r="H13814" s="932" t="str">
        <f t="array" ref="H13814">if(F13814&lt;&gt;"", iferror(index('Internal Staffing Calculator'!B$8:B23500,match(F13814,'Internal Staffing Calculator'!E$8:E23500,0)), "Not In Budget"),"")</f>
        <v/>
      </c>
      <c r="I13814" s="184"/>
      <c r="J13814" s="184"/>
      <c r="K13814" s="184"/>
      <c r="L13814" s="183"/>
    </row>
    <row r="13815">
      <c r="A13815" s="454"/>
      <c r="B13815" s="927"/>
      <c r="C13815" s="580"/>
      <c r="D13815" s="939"/>
      <c r="E13815" s="940"/>
      <c r="F13815" s="941"/>
      <c r="G13815" s="937" t="str">
        <f t="array" ref="G13815">xlookup(F13815,'Internal Staffing Calculator'!E:E,'Internal Staffing Calculator'!C:C,"")</f>
        <v/>
      </c>
      <c r="H13815" s="932" t="str">
        <f t="array" ref="H13815">if(F13815&lt;&gt;"", iferror(index('Internal Staffing Calculator'!B$8:B23500,match(F13815,'Internal Staffing Calculator'!E$8:E23500,0)), "Not In Budget"),"")</f>
        <v/>
      </c>
      <c r="I13815" s="184"/>
      <c r="J13815" s="184"/>
      <c r="K13815" s="184"/>
      <c r="L13815" s="183"/>
    </row>
    <row r="13816">
      <c r="A13816" s="454"/>
      <c r="B13816" s="927"/>
      <c r="C13816" s="580"/>
      <c r="D13816" s="939"/>
      <c r="E13816" s="940"/>
      <c r="F13816" s="941"/>
      <c r="G13816" s="937" t="str">
        <f t="array" ref="G13816">xlookup(F13816,'Internal Staffing Calculator'!E:E,'Internal Staffing Calculator'!C:C,"")</f>
        <v/>
      </c>
      <c r="H13816" s="932" t="str">
        <f t="array" ref="H13816">if(F13816&lt;&gt;"", iferror(index('Internal Staffing Calculator'!B$8:B23500,match(F13816,'Internal Staffing Calculator'!E$8:E23500,0)), "Not In Budget"),"")</f>
        <v/>
      </c>
      <c r="I13816" s="184"/>
      <c r="J13816" s="184"/>
      <c r="K13816" s="184"/>
      <c r="L13816" s="183"/>
    </row>
    <row r="13817">
      <c r="A13817" s="454"/>
      <c r="B13817" s="927"/>
      <c r="C13817" s="580"/>
      <c r="D13817" s="939"/>
      <c r="E13817" s="940"/>
      <c r="F13817" s="941"/>
      <c r="G13817" s="937" t="str">
        <f t="array" ref="G13817">xlookup(F13817,'Internal Staffing Calculator'!E:E,'Internal Staffing Calculator'!C:C,"")</f>
        <v/>
      </c>
      <c r="H13817" s="932" t="str">
        <f t="array" ref="H13817">if(F13817&lt;&gt;"", iferror(index('Internal Staffing Calculator'!B$8:B23500,match(F13817,'Internal Staffing Calculator'!E$8:E23500,0)), "Not In Budget"),"")</f>
        <v/>
      </c>
      <c r="I13817" s="184"/>
      <c r="J13817" s="184"/>
      <c r="K13817" s="184"/>
      <c r="L13817" s="183"/>
    </row>
    <row r="13818">
      <c r="A13818" s="454"/>
      <c r="B13818" s="927"/>
      <c r="C13818" s="580"/>
      <c r="D13818" s="939"/>
      <c r="E13818" s="940"/>
      <c r="F13818" s="941"/>
      <c r="G13818" s="937" t="str">
        <f t="array" ref="G13818">xlookup(F13818,'Internal Staffing Calculator'!E:E,'Internal Staffing Calculator'!C:C,"")</f>
        <v/>
      </c>
      <c r="H13818" s="932" t="str">
        <f t="array" ref="H13818">if(F13818&lt;&gt;"", iferror(index('Internal Staffing Calculator'!B$8:B23500,match(F13818,'Internal Staffing Calculator'!E$8:E23500,0)), "Not In Budget"),"")</f>
        <v/>
      </c>
      <c r="I13818" s="184"/>
      <c r="J13818" s="184"/>
      <c r="K13818" s="184"/>
      <c r="L13818" s="183"/>
    </row>
    <row r="13819">
      <c r="A13819" s="454"/>
      <c r="B13819" s="927"/>
      <c r="C13819" s="580"/>
      <c r="D13819" s="939"/>
      <c r="E13819" s="940"/>
      <c r="F13819" s="941"/>
      <c r="G13819" s="937" t="str">
        <f t="array" ref="G13819">xlookup(F13819,'Internal Staffing Calculator'!E:E,'Internal Staffing Calculator'!C:C,"")</f>
        <v/>
      </c>
      <c r="H13819" s="932" t="str">
        <f t="array" ref="H13819">if(F13819&lt;&gt;"", iferror(index('Internal Staffing Calculator'!B$8:B23500,match(F13819,'Internal Staffing Calculator'!E$8:E23500,0)), "Not In Budget"),"")</f>
        <v/>
      </c>
      <c r="I13819" s="184"/>
      <c r="J13819" s="184"/>
      <c r="K13819" s="184"/>
      <c r="L13819" s="183"/>
    </row>
    <row r="13820">
      <c r="A13820" s="454"/>
      <c r="B13820" s="927"/>
      <c r="C13820" s="580"/>
      <c r="D13820" s="939"/>
      <c r="E13820" s="940"/>
      <c r="F13820" s="941"/>
      <c r="G13820" s="937" t="str">
        <f t="array" ref="G13820">xlookup(F13820,'Internal Staffing Calculator'!E:E,'Internal Staffing Calculator'!C:C,"")</f>
        <v/>
      </c>
      <c r="H13820" s="932" t="str">
        <f t="array" ref="H13820">if(F13820&lt;&gt;"", iferror(index('Internal Staffing Calculator'!B$8:B23500,match(F13820,'Internal Staffing Calculator'!E$8:E23500,0)), "Not In Budget"),"")</f>
        <v/>
      </c>
      <c r="I13820" s="184"/>
      <c r="J13820" s="184"/>
      <c r="K13820" s="184"/>
      <c r="L13820" s="183"/>
    </row>
    <row r="13821">
      <c r="A13821" s="454"/>
      <c r="B13821" s="927"/>
      <c r="C13821" s="580"/>
      <c r="D13821" s="939"/>
      <c r="E13821" s="940"/>
      <c r="F13821" s="941"/>
      <c r="G13821" s="937" t="str">
        <f t="array" ref="G13821">xlookup(F13821,'Internal Staffing Calculator'!E:E,'Internal Staffing Calculator'!C:C,"")</f>
        <v/>
      </c>
      <c r="H13821" s="932" t="str">
        <f t="array" ref="H13821">if(F13821&lt;&gt;"", iferror(index('Internal Staffing Calculator'!B$8:B23500,match(F13821,'Internal Staffing Calculator'!E$8:E23500,0)), "Not In Budget"),"")</f>
        <v/>
      </c>
      <c r="I13821" s="184"/>
      <c r="J13821" s="184"/>
      <c r="K13821" s="184"/>
      <c r="L13821" s="183"/>
    </row>
    <row r="13822">
      <c r="A13822" s="454"/>
      <c r="B13822" s="927"/>
      <c r="C13822" s="580"/>
      <c r="D13822" s="939"/>
      <c r="E13822" s="940"/>
      <c r="F13822" s="941"/>
      <c r="G13822" s="937" t="str">
        <f t="array" ref="G13822">xlookup(F13822,'Internal Staffing Calculator'!E:E,'Internal Staffing Calculator'!C:C,"")</f>
        <v/>
      </c>
      <c r="H13822" s="932" t="str">
        <f t="array" ref="H13822">if(F13822&lt;&gt;"", iferror(index('Internal Staffing Calculator'!B$8:B23500,match(F13822,'Internal Staffing Calculator'!E$8:E23500,0)), "Not In Budget"),"")</f>
        <v/>
      </c>
      <c r="I13822" s="184"/>
      <c r="J13822" s="184"/>
      <c r="K13822" s="184"/>
      <c r="L13822" s="183"/>
    </row>
    <row r="13823">
      <c r="A13823" s="454"/>
      <c r="B13823" s="927"/>
      <c r="C13823" s="580"/>
      <c r="D13823" s="939"/>
      <c r="E13823" s="940"/>
      <c r="F13823" s="941"/>
      <c r="G13823" s="937" t="str">
        <f t="array" ref="G13823">xlookup(F13823,'Internal Staffing Calculator'!E:E,'Internal Staffing Calculator'!C:C,"")</f>
        <v/>
      </c>
      <c r="H13823" s="932" t="str">
        <f t="array" ref="H13823">if(F13823&lt;&gt;"", iferror(index('Internal Staffing Calculator'!B$8:B23500,match(F13823,'Internal Staffing Calculator'!E$8:E23500,0)), "Not In Budget"),"")</f>
        <v/>
      </c>
      <c r="I13823" s="184"/>
      <c r="J13823" s="184"/>
      <c r="K13823" s="184"/>
      <c r="L13823" s="183"/>
    </row>
    <row r="13824">
      <c r="A13824" s="454"/>
      <c r="B13824" s="927"/>
      <c r="C13824" s="580"/>
      <c r="D13824" s="939"/>
      <c r="E13824" s="940"/>
      <c r="F13824" s="941"/>
      <c r="G13824" s="937" t="str">
        <f t="array" ref="G13824">xlookup(F13824,'Internal Staffing Calculator'!E:E,'Internal Staffing Calculator'!C:C,"")</f>
        <v/>
      </c>
      <c r="H13824" s="932" t="str">
        <f t="array" ref="H13824">if(F13824&lt;&gt;"", iferror(index('Internal Staffing Calculator'!B$8:B23500,match(F13824,'Internal Staffing Calculator'!E$8:E23500,0)), "Not In Budget"),"")</f>
        <v/>
      </c>
      <c r="I13824" s="184"/>
      <c r="J13824" s="184"/>
      <c r="K13824" s="184"/>
      <c r="L13824" s="183"/>
    </row>
    <row r="13825">
      <c r="A13825" s="454"/>
      <c r="B13825" s="927"/>
      <c r="C13825" s="580"/>
      <c r="D13825" s="939"/>
      <c r="E13825" s="940"/>
      <c r="F13825" s="941"/>
      <c r="G13825" s="937" t="str">
        <f t="array" ref="G13825">xlookup(F13825,'Internal Staffing Calculator'!E:E,'Internal Staffing Calculator'!C:C,"")</f>
        <v/>
      </c>
      <c r="H13825" s="932" t="str">
        <f t="array" ref="H13825">if(F13825&lt;&gt;"", iferror(index('Internal Staffing Calculator'!B$8:B23500,match(F13825,'Internal Staffing Calculator'!E$8:E23500,0)), "Not In Budget"),"")</f>
        <v/>
      </c>
      <c r="I13825" s="184"/>
      <c r="J13825" s="184"/>
      <c r="K13825" s="184"/>
      <c r="L13825" s="183"/>
    </row>
    <row r="13826">
      <c r="A13826" s="454"/>
      <c r="B13826" s="927"/>
      <c r="C13826" s="580"/>
      <c r="D13826" s="939"/>
      <c r="E13826" s="940"/>
      <c r="F13826" s="941"/>
      <c r="G13826" s="937" t="str">
        <f t="array" ref="G13826">xlookup(F13826,'Internal Staffing Calculator'!E:E,'Internal Staffing Calculator'!C:C,"")</f>
        <v/>
      </c>
      <c r="H13826" s="932" t="str">
        <f t="array" ref="H13826">if(F13826&lt;&gt;"", iferror(index('Internal Staffing Calculator'!B$8:B23500,match(F13826,'Internal Staffing Calculator'!E$8:E23500,0)), "Not In Budget"),"")</f>
        <v/>
      </c>
      <c r="I13826" s="184"/>
      <c r="J13826" s="184"/>
      <c r="K13826" s="184"/>
      <c r="L13826" s="183"/>
    </row>
    <row r="13827">
      <c r="A13827" s="454"/>
      <c r="B13827" s="927"/>
      <c r="C13827" s="580"/>
      <c r="D13827" s="939"/>
      <c r="E13827" s="940"/>
      <c r="F13827" s="941"/>
      <c r="G13827" s="937" t="str">
        <f t="array" ref="G13827">xlookup(F13827,'Internal Staffing Calculator'!E:E,'Internal Staffing Calculator'!C:C,"")</f>
        <v/>
      </c>
      <c r="H13827" s="932" t="str">
        <f t="array" ref="H13827">if(F13827&lt;&gt;"", iferror(index('Internal Staffing Calculator'!B$8:B23500,match(F13827,'Internal Staffing Calculator'!E$8:E23500,0)), "Not In Budget"),"")</f>
        <v/>
      </c>
      <c r="I13827" s="184"/>
      <c r="J13827" s="184"/>
      <c r="K13827" s="184"/>
      <c r="L13827" s="183"/>
    </row>
    <row r="13828">
      <c r="A13828" s="454"/>
      <c r="B13828" s="927"/>
      <c r="C13828" s="580"/>
      <c r="D13828" s="939"/>
      <c r="E13828" s="940"/>
      <c r="F13828" s="941"/>
      <c r="G13828" s="937" t="str">
        <f t="array" ref="G13828">xlookup(F13828,'Internal Staffing Calculator'!E:E,'Internal Staffing Calculator'!C:C,"")</f>
        <v/>
      </c>
      <c r="H13828" s="932" t="str">
        <f t="array" ref="H13828">if(F13828&lt;&gt;"", iferror(index('Internal Staffing Calculator'!B$8:B23500,match(F13828,'Internal Staffing Calculator'!E$8:E23500,0)), "Not In Budget"),"")</f>
        <v/>
      </c>
      <c r="I13828" s="184"/>
      <c r="J13828" s="184"/>
      <c r="K13828" s="184"/>
      <c r="L13828" s="183"/>
    </row>
    <row r="13829">
      <c r="A13829" s="454"/>
      <c r="B13829" s="927"/>
      <c r="C13829" s="580"/>
      <c r="D13829" s="939"/>
      <c r="E13829" s="940"/>
      <c r="F13829" s="941"/>
      <c r="G13829" s="937" t="str">
        <f t="array" ref="G13829">xlookup(F13829,'Internal Staffing Calculator'!E:E,'Internal Staffing Calculator'!C:C,"")</f>
        <v/>
      </c>
      <c r="H13829" s="932" t="str">
        <f t="array" ref="H13829">if(F13829&lt;&gt;"", iferror(index('Internal Staffing Calculator'!B$8:B23500,match(F13829,'Internal Staffing Calculator'!E$8:E23500,0)), "Not In Budget"),"")</f>
        <v/>
      </c>
      <c r="I13829" s="184"/>
      <c r="J13829" s="184"/>
      <c r="K13829" s="184"/>
      <c r="L13829" s="183"/>
    </row>
    <row r="13830">
      <c r="A13830" s="454"/>
      <c r="B13830" s="927"/>
      <c r="C13830" s="580"/>
      <c r="D13830" s="939"/>
      <c r="E13830" s="940"/>
      <c r="F13830" s="941"/>
      <c r="G13830" s="937" t="str">
        <f t="array" ref="G13830">xlookup(F13830,'Internal Staffing Calculator'!E:E,'Internal Staffing Calculator'!C:C,"")</f>
        <v/>
      </c>
      <c r="H13830" s="932" t="str">
        <f t="array" ref="H13830">if(F13830&lt;&gt;"", iferror(index('Internal Staffing Calculator'!B$8:B23500,match(F13830,'Internal Staffing Calculator'!E$8:E23500,0)), "Not In Budget"),"")</f>
        <v/>
      </c>
      <c r="I13830" s="184"/>
      <c r="J13830" s="184"/>
      <c r="K13830" s="184"/>
      <c r="L13830" s="183"/>
    </row>
    <row r="13831">
      <c r="A13831" s="454"/>
      <c r="B13831" s="927"/>
      <c r="C13831" s="580"/>
      <c r="D13831" s="939"/>
      <c r="E13831" s="940"/>
      <c r="F13831" s="941"/>
      <c r="G13831" s="937" t="str">
        <f t="array" ref="G13831">xlookup(F13831,'Internal Staffing Calculator'!E:E,'Internal Staffing Calculator'!C:C,"")</f>
        <v/>
      </c>
      <c r="H13831" s="932" t="str">
        <f t="array" ref="H13831">if(F13831&lt;&gt;"", iferror(index('Internal Staffing Calculator'!B$8:B23500,match(F13831,'Internal Staffing Calculator'!E$8:E23500,0)), "Not In Budget"),"")</f>
        <v/>
      </c>
      <c r="I13831" s="184"/>
      <c r="J13831" s="184"/>
      <c r="K13831" s="184"/>
      <c r="L13831" s="183"/>
    </row>
    <row r="13832">
      <c r="A13832" s="454"/>
      <c r="B13832" s="927"/>
      <c r="C13832" s="580"/>
      <c r="D13832" s="939"/>
      <c r="E13832" s="940"/>
      <c r="F13832" s="941"/>
      <c r="G13832" s="937" t="str">
        <f t="array" ref="G13832">xlookup(F13832,'Internal Staffing Calculator'!E:E,'Internal Staffing Calculator'!C:C,"")</f>
        <v/>
      </c>
      <c r="H13832" s="932" t="str">
        <f t="array" ref="H13832">if(F13832&lt;&gt;"", iferror(index('Internal Staffing Calculator'!B$8:B23500,match(F13832,'Internal Staffing Calculator'!E$8:E23500,0)), "Not In Budget"),"")</f>
        <v/>
      </c>
      <c r="I13832" s="184"/>
      <c r="J13832" s="184"/>
      <c r="K13832" s="184"/>
      <c r="L13832" s="183"/>
    </row>
    <row r="13833">
      <c r="A13833" s="454"/>
      <c r="B13833" s="927"/>
      <c r="C13833" s="580"/>
      <c r="D13833" s="939"/>
      <c r="E13833" s="940"/>
      <c r="F13833" s="941"/>
      <c r="G13833" s="937" t="str">
        <f t="array" ref="G13833">xlookup(F13833,'Internal Staffing Calculator'!E:E,'Internal Staffing Calculator'!C:C,"")</f>
        <v/>
      </c>
      <c r="H13833" s="932" t="str">
        <f t="array" ref="H13833">if(F13833&lt;&gt;"", iferror(index('Internal Staffing Calculator'!B$8:B23500,match(F13833,'Internal Staffing Calculator'!E$8:E23500,0)), "Not In Budget"),"")</f>
        <v/>
      </c>
      <c r="I13833" s="184"/>
      <c r="J13833" s="184"/>
      <c r="K13833" s="184"/>
      <c r="L13833" s="183"/>
    </row>
    <row r="13834">
      <c r="A13834" s="454"/>
      <c r="B13834" s="927"/>
      <c r="C13834" s="580"/>
      <c r="D13834" s="939"/>
      <c r="E13834" s="940"/>
      <c r="F13834" s="941"/>
      <c r="G13834" s="937" t="str">
        <f t="array" ref="G13834">xlookup(F13834,'Internal Staffing Calculator'!E:E,'Internal Staffing Calculator'!C:C,"")</f>
        <v/>
      </c>
      <c r="H13834" s="932" t="str">
        <f t="array" ref="H13834">if(F13834&lt;&gt;"", iferror(index('Internal Staffing Calculator'!B$8:B23500,match(F13834,'Internal Staffing Calculator'!E$8:E23500,0)), "Not In Budget"),"")</f>
        <v/>
      </c>
      <c r="I13834" s="184"/>
      <c r="J13834" s="184"/>
      <c r="K13834" s="184"/>
      <c r="L13834" s="183"/>
    </row>
    <row r="13835">
      <c r="A13835" s="454"/>
      <c r="B13835" s="927"/>
      <c r="C13835" s="580"/>
      <c r="D13835" s="939"/>
      <c r="E13835" s="940"/>
      <c r="F13835" s="941"/>
      <c r="G13835" s="937" t="str">
        <f t="array" ref="G13835">xlookup(F13835,'Internal Staffing Calculator'!E:E,'Internal Staffing Calculator'!C:C,"")</f>
        <v/>
      </c>
      <c r="H13835" s="932" t="str">
        <f t="array" ref="H13835">if(F13835&lt;&gt;"", iferror(index('Internal Staffing Calculator'!B$8:B23500,match(F13835,'Internal Staffing Calculator'!E$8:E23500,0)), "Not In Budget"),"")</f>
        <v/>
      </c>
      <c r="I13835" s="184"/>
      <c r="J13835" s="184"/>
      <c r="K13835" s="184"/>
      <c r="L13835" s="183"/>
    </row>
    <row r="13836">
      <c r="A13836" s="454"/>
      <c r="B13836" s="927"/>
      <c r="C13836" s="580"/>
      <c r="D13836" s="939"/>
      <c r="E13836" s="940"/>
      <c r="F13836" s="941"/>
      <c r="G13836" s="937" t="str">
        <f t="array" ref="G13836">xlookup(F13836,'Internal Staffing Calculator'!E:E,'Internal Staffing Calculator'!C:C,"")</f>
        <v/>
      </c>
      <c r="H13836" s="932" t="str">
        <f t="array" ref="H13836">if(F13836&lt;&gt;"", iferror(index('Internal Staffing Calculator'!B$8:B23500,match(F13836,'Internal Staffing Calculator'!E$8:E23500,0)), "Not In Budget"),"")</f>
        <v/>
      </c>
      <c r="I13836" s="184"/>
      <c r="J13836" s="184"/>
      <c r="K13836" s="184"/>
      <c r="L13836" s="183"/>
    </row>
    <row r="13837">
      <c r="A13837" s="454"/>
      <c r="B13837" s="927"/>
      <c r="C13837" s="580"/>
      <c r="D13837" s="939"/>
      <c r="E13837" s="940"/>
      <c r="F13837" s="941"/>
      <c r="G13837" s="937" t="str">
        <f t="array" ref="G13837">xlookup(F13837,'Internal Staffing Calculator'!E:E,'Internal Staffing Calculator'!C:C,"")</f>
        <v/>
      </c>
      <c r="H13837" s="932" t="str">
        <f t="array" ref="H13837">if(F13837&lt;&gt;"", iferror(index('Internal Staffing Calculator'!B$8:B23500,match(F13837,'Internal Staffing Calculator'!E$8:E23500,0)), "Not In Budget"),"")</f>
        <v/>
      </c>
      <c r="I13837" s="184"/>
      <c r="J13837" s="184"/>
      <c r="K13837" s="184"/>
      <c r="L13837" s="183"/>
    </row>
    <row r="13838">
      <c r="A13838" s="454"/>
      <c r="B13838" s="927"/>
      <c r="C13838" s="580"/>
      <c r="D13838" s="939"/>
      <c r="E13838" s="940"/>
      <c r="F13838" s="941"/>
      <c r="G13838" s="937" t="str">
        <f t="array" ref="G13838">xlookup(F13838,'Internal Staffing Calculator'!E:E,'Internal Staffing Calculator'!C:C,"")</f>
        <v/>
      </c>
      <c r="H13838" s="932" t="str">
        <f t="array" ref="H13838">if(F13838&lt;&gt;"", iferror(index('Internal Staffing Calculator'!B$8:B23500,match(F13838,'Internal Staffing Calculator'!E$8:E23500,0)), "Not In Budget"),"")</f>
        <v/>
      </c>
      <c r="I13838" s="184"/>
      <c r="J13838" s="184"/>
      <c r="K13838" s="184"/>
      <c r="L13838" s="183"/>
    </row>
    <row r="13839">
      <c r="A13839" s="454"/>
      <c r="B13839" s="927"/>
      <c r="C13839" s="580"/>
      <c r="D13839" s="939"/>
      <c r="E13839" s="940"/>
      <c r="F13839" s="941"/>
      <c r="G13839" s="937" t="str">
        <f t="array" ref="G13839">xlookup(F13839,'Internal Staffing Calculator'!E:E,'Internal Staffing Calculator'!C:C,"")</f>
        <v/>
      </c>
      <c r="H13839" s="932" t="str">
        <f t="array" ref="H13839">if(F13839&lt;&gt;"", iferror(index('Internal Staffing Calculator'!B$8:B23500,match(F13839,'Internal Staffing Calculator'!E$8:E23500,0)), "Not In Budget"),"")</f>
        <v/>
      </c>
      <c r="I13839" s="184"/>
      <c r="J13839" s="184"/>
      <c r="K13839" s="184"/>
      <c r="L13839" s="183"/>
    </row>
    <row r="13840">
      <c r="A13840" s="454"/>
      <c r="B13840" s="927"/>
      <c r="C13840" s="580"/>
      <c r="D13840" s="939"/>
      <c r="E13840" s="940"/>
      <c r="F13840" s="941"/>
      <c r="G13840" s="937" t="str">
        <f t="array" ref="G13840">xlookup(F13840,'Internal Staffing Calculator'!E:E,'Internal Staffing Calculator'!C:C,"")</f>
        <v/>
      </c>
      <c r="H13840" s="932" t="str">
        <f t="array" ref="H13840">if(F13840&lt;&gt;"", iferror(index('Internal Staffing Calculator'!B$8:B23500,match(F13840,'Internal Staffing Calculator'!E$8:E23500,0)), "Not In Budget"),"")</f>
        <v/>
      </c>
      <c r="I13840" s="184"/>
      <c r="J13840" s="184"/>
      <c r="K13840" s="184"/>
      <c r="L13840" s="183"/>
    </row>
    <row r="13841">
      <c r="A13841" s="454"/>
      <c r="B13841" s="927"/>
      <c r="C13841" s="580"/>
      <c r="D13841" s="939"/>
      <c r="E13841" s="940"/>
      <c r="F13841" s="941"/>
      <c r="G13841" s="937" t="str">
        <f t="array" ref="G13841">xlookup(F13841,'Internal Staffing Calculator'!E:E,'Internal Staffing Calculator'!C:C,"")</f>
        <v/>
      </c>
      <c r="H13841" s="932" t="str">
        <f t="array" ref="H13841">if(F13841&lt;&gt;"", iferror(index('Internal Staffing Calculator'!B$8:B23500,match(F13841,'Internal Staffing Calculator'!E$8:E23500,0)), "Not In Budget"),"")</f>
        <v/>
      </c>
      <c r="I13841" s="184"/>
      <c r="J13841" s="184"/>
      <c r="K13841" s="184"/>
      <c r="L13841" s="183"/>
    </row>
    <row r="13842">
      <c r="A13842" s="454"/>
      <c r="B13842" s="927"/>
      <c r="C13842" s="580"/>
      <c r="D13842" s="939"/>
      <c r="E13842" s="940"/>
      <c r="F13842" s="941"/>
      <c r="G13842" s="937" t="str">
        <f t="array" ref="G13842">xlookup(F13842,'Internal Staffing Calculator'!E:E,'Internal Staffing Calculator'!C:C,"")</f>
        <v/>
      </c>
      <c r="H13842" s="932" t="str">
        <f t="array" ref="H13842">if(F13842&lt;&gt;"", iferror(index('Internal Staffing Calculator'!B$8:B23500,match(F13842,'Internal Staffing Calculator'!E$8:E23500,0)), "Not In Budget"),"")</f>
        <v/>
      </c>
      <c r="I13842" s="184"/>
      <c r="J13842" s="184"/>
      <c r="K13842" s="184"/>
      <c r="L13842" s="183"/>
    </row>
    <row r="13843">
      <c r="A13843" s="454"/>
      <c r="B13843" s="927"/>
      <c r="C13843" s="580"/>
      <c r="D13843" s="939"/>
      <c r="E13843" s="940"/>
      <c r="F13843" s="941"/>
      <c r="G13843" s="937" t="str">
        <f t="array" ref="G13843">xlookup(F13843,'Internal Staffing Calculator'!E:E,'Internal Staffing Calculator'!C:C,"")</f>
        <v/>
      </c>
      <c r="H13843" s="932" t="str">
        <f t="array" ref="H13843">if(F13843&lt;&gt;"", iferror(index('Internal Staffing Calculator'!B$8:B23500,match(F13843,'Internal Staffing Calculator'!E$8:E23500,0)), "Not In Budget"),"")</f>
        <v/>
      </c>
      <c r="I13843" s="184"/>
      <c r="J13843" s="184"/>
      <c r="K13843" s="184"/>
      <c r="L13843" s="183"/>
    </row>
    <row r="13844">
      <c r="A13844" s="454"/>
      <c r="B13844" s="927"/>
      <c r="C13844" s="580"/>
      <c r="D13844" s="939"/>
      <c r="E13844" s="940"/>
      <c r="F13844" s="941"/>
      <c r="G13844" s="937" t="str">
        <f t="array" ref="G13844">xlookup(F13844,'Internal Staffing Calculator'!E:E,'Internal Staffing Calculator'!C:C,"")</f>
        <v/>
      </c>
      <c r="H13844" s="932" t="str">
        <f t="array" ref="H13844">if(F13844&lt;&gt;"", iferror(index('Internal Staffing Calculator'!B$8:B23500,match(F13844,'Internal Staffing Calculator'!E$8:E23500,0)), "Not In Budget"),"")</f>
        <v/>
      </c>
      <c r="I13844" s="184"/>
      <c r="J13844" s="184"/>
      <c r="K13844" s="184"/>
      <c r="L13844" s="183"/>
    </row>
    <row r="13845">
      <c r="A13845" s="454"/>
      <c r="B13845" s="927"/>
      <c r="C13845" s="580"/>
      <c r="D13845" s="939"/>
      <c r="E13845" s="940"/>
      <c r="F13845" s="941"/>
      <c r="G13845" s="937" t="str">
        <f t="array" ref="G13845">xlookup(F13845,'Internal Staffing Calculator'!E:E,'Internal Staffing Calculator'!C:C,"")</f>
        <v/>
      </c>
      <c r="H13845" s="932" t="str">
        <f t="array" ref="H13845">if(F13845&lt;&gt;"", iferror(index('Internal Staffing Calculator'!B$8:B23500,match(F13845,'Internal Staffing Calculator'!E$8:E23500,0)), "Not In Budget"),"")</f>
        <v/>
      </c>
      <c r="I13845" s="184"/>
      <c r="J13845" s="184"/>
      <c r="K13845" s="184"/>
      <c r="L13845" s="183"/>
    </row>
    <row r="13846">
      <c r="A13846" s="454"/>
      <c r="B13846" s="927"/>
      <c r="C13846" s="580"/>
      <c r="D13846" s="939"/>
      <c r="E13846" s="940"/>
      <c r="F13846" s="941"/>
      <c r="G13846" s="937" t="str">
        <f t="array" ref="G13846">xlookup(F13846,'Internal Staffing Calculator'!E:E,'Internal Staffing Calculator'!C:C,"")</f>
        <v/>
      </c>
      <c r="H13846" s="932" t="str">
        <f t="array" ref="H13846">if(F13846&lt;&gt;"", iferror(index('Internal Staffing Calculator'!B$8:B23500,match(F13846,'Internal Staffing Calculator'!E$8:E23500,0)), "Not In Budget"),"")</f>
        <v/>
      </c>
      <c r="I13846" s="184"/>
      <c r="J13846" s="184"/>
      <c r="K13846" s="184"/>
      <c r="L13846" s="183"/>
    </row>
    <row r="13847">
      <c r="A13847" s="454"/>
      <c r="B13847" s="927"/>
      <c r="C13847" s="580"/>
      <c r="D13847" s="939"/>
      <c r="E13847" s="940"/>
      <c r="F13847" s="941"/>
      <c r="G13847" s="937" t="str">
        <f t="array" ref="G13847">xlookup(F13847,'Internal Staffing Calculator'!E:E,'Internal Staffing Calculator'!C:C,"")</f>
        <v/>
      </c>
      <c r="H13847" s="932" t="str">
        <f t="array" ref="H13847">if(F13847&lt;&gt;"", iferror(index('Internal Staffing Calculator'!B$8:B23500,match(F13847,'Internal Staffing Calculator'!E$8:E23500,0)), "Not In Budget"),"")</f>
        <v/>
      </c>
      <c r="I13847" s="184"/>
      <c r="J13847" s="184"/>
      <c r="K13847" s="184"/>
      <c r="L13847" s="183"/>
    </row>
    <row r="13848">
      <c r="A13848" s="454"/>
      <c r="B13848" s="927"/>
      <c r="C13848" s="580"/>
      <c r="D13848" s="939"/>
      <c r="E13848" s="940"/>
      <c r="F13848" s="941"/>
      <c r="G13848" s="937" t="str">
        <f t="array" ref="G13848">xlookup(F13848,'Internal Staffing Calculator'!E:E,'Internal Staffing Calculator'!C:C,"")</f>
        <v/>
      </c>
      <c r="H13848" s="932" t="str">
        <f t="array" ref="H13848">if(F13848&lt;&gt;"", iferror(index('Internal Staffing Calculator'!B$8:B23500,match(F13848,'Internal Staffing Calculator'!E$8:E23500,0)), "Not In Budget"),"")</f>
        <v/>
      </c>
      <c r="I13848" s="184"/>
      <c r="J13848" s="184"/>
      <c r="K13848" s="184"/>
      <c r="L13848" s="183"/>
    </row>
    <row r="13849">
      <c r="A13849" s="454"/>
      <c r="B13849" s="927"/>
      <c r="C13849" s="580"/>
      <c r="D13849" s="939"/>
      <c r="E13849" s="940"/>
      <c r="F13849" s="941"/>
      <c r="G13849" s="937" t="str">
        <f t="array" ref="G13849">xlookup(F13849,'Internal Staffing Calculator'!E:E,'Internal Staffing Calculator'!C:C,"")</f>
        <v/>
      </c>
      <c r="H13849" s="932" t="str">
        <f t="array" ref="H13849">if(F13849&lt;&gt;"", iferror(index('Internal Staffing Calculator'!B$8:B23500,match(F13849,'Internal Staffing Calculator'!E$8:E23500,0)), "Not In Budget"),"")</f>
        <v/>
      </c>
      <c r="I13849" s="184"/>
      <c r="J13849" s="184"/>
      <c r="K13849" s="184"/>
      <c r="L13849" s="183"/>
    </row>
    <row r="13850">
      <c r="A13850" s="454"/>
      <c r="B13850" s="927"/>
      <c r="C13850" s="580"/>
      <c r="D13850" s="939"/>
      <c r="E13850" s="940"/>
      <c r="F13850" s="941"/>
      <c r="G13850" s="937" t="str">
        <f t="array" ref="G13850">xlookup(F13850,'Internal Staffing Calculator'!E:E,'Internal Staffing Calculator'!C:C,"")</f>
        <v/>
      </c>
      <c r="H13850" s="932" t="str">
        <f t="array" ref="H13850">if(F13850&lt;&gt;"", iferror(index('Internal Staffing Calculator'!B$8:B23500,match(F13850,'Internal Staffing Calculator'!E$8:E23500,0)), "Not In Budget"),"")</f>
        <v/>
      </c>
      <c r="I13850" s="184"/>
      <c r="J13850" s="184"/>
      <c r="K13850" s="184"/>
      <c r="L13850" s="183"/>
    </row>
    <row r="13851">
      <c r="A13851" s="454"/>
      <c r="B13851" s="927"/>
      <c r="C13851" s="580"/>
      <c r="D13851" s="939"/>
      <c r="E13851" s="940"/>
      <c r="F13851" s="941"/>
      <c r="G13851" s="937" t="str">
        <f t="array" ref="G13851">xlookup(F13851,'Internal Staffing Calculator'!E:E,'Internal Staffing Calculator'!C:C,"")</f>
        <v/>
      </c>
      <c r="H13851" s="932" t="str">
        <f t="array" ref="H13851">if(F13851&lt;&gt;"", iferror(index('Internal Staffing Calculator'!B$8:B23500,match(F13851,'Internal Staffing Calculator'!E$8:E23500,0)), "Not In Budget"),"")</f>
        <v/>
      </c>
      <c r="I13851" s="184"/>
      <c r="J13851" s="184"/>
      <c r="K13851" s="184"/>
      <c r="L13851" s="183"/>
    </row>
    <row r="13852">
      <c r="A13852" s="454"/>
      <c r="B13852" s="927"/>
      <c r="C13852" s="580"/>
      <c r="D13852" s="939"/>
      <c r="E13852" s="940"/>
      <c r="F13852" s="941"/>
      <c r="G13852" s="937" t="str">
        <f t="array" ref="G13852">xlookup(F13852,'Internal Staffing Calculator'!E:E,'Internal Staffing Calculator'!C:C,"")</f>
        <v/>
      </c>
      <c r="H13852" s="932" t="str">
        <f t="array" ref="H13852">if(F13852&lt;&gt;"", iferror(index('Internal Staffing Calculator'!B$8:B23500,match(F13852,'Internal Staffing Calculator'!E$8:E23500,0)), "Not In Budget"),"")</f>
        <v/>
      </c>
      <c r="I13852" s="184"/>
      <c r="J13852" s="184"/>
      <c r="K13852" s="184"/>
      <c r="L13852" s="183"/>
    </row>
    <row r="13853">
      <c r="A13853" s="454"/>
      <c r="B13853" s="927"/>
      <c r="C13853" s="580"/>
      <c r="D13853" s="939"/>
      <c r="E13853" s="940"/>
      <c r="F13853" s="941"/>
      <c r="G13853" s="937" t="str">
        <f t="array" ref="G13853">xlookup(F13853,'Internal Staffing Calculator'!E:E,'Internal Staffing Calculator'!C:C,"")</f>
        <v/>
      </c>
      <c r="H13853" s="932" t="str">
        <f t="array" ref="H13853">if(F13853&lt;&gt;"", iferror(index('Internal Staffing Calculator'!B$8:B23500,match(F13853,'Internal Staffing Calculator'!E$8:E23500,0)), "Not In Budget"),"")</f>
        <v/>
      </c>
      <c r="I13853" s="184"/>
      <c r="J13853" s="184"/>
      <c r="K13853" s="184"/>
      <c r="L13853" s="183"/>
    </row>
    <row r="13854">
      <c r="A13854" s="454"/>
      <c r="B13854" s="927"/>
      <c r="C13854" s="580"/>
      <c r="D13854" s="939"/>
      <c r="E13854" s="940"/>
      <c r="F13854" s="941"/>
      <c r="G13854" s="937" t="str">
        <f t="array" ref="G13854">xlookup(F13854,'Internal Staffing Calculator'!E:E,'Internal Staffing Calculator'!C:C,"")</f>
        <v/>
      </c>
      <c r="H13854" s="932" t="str">
        <f t="array" ref="H13854">if(F13854&lt;&gt;"", iferror(index('Internal Staffing Calculator'!B$8:B23500,match(F13854,'Internal Staffing Calculator'!E$8:E23500,0)), "Not In Budget"),"")</f>
        <v/>
      </c>
      <c r="I13854" s="184"/>
      <c r="J13854" s="184"/>
      <c r="K13854" s="184"/>
      <c r="L13854" s="183"/>
    </row>
    <row r="13855">
      <c r="A13855" s="454"/>
      <c r="B13855" s="927"/>
      <c r="C13855" s="580"/>
      <c r="D13855" s="939"/>
      <c r="E13855" s="940"/>
      <c r="F13855" s="941"/>
      <c r="G13855" s="937" t="str">
        <f t="array" ref="G13855">xlookup(F13855,'Internal Staffing Calculator'!E:E,'Internal Staffing Calculator'!C:C,"")</f>
        <v/>
      </c>
      <c r="H13855" s="932" t="str">
        <f t="array" ref="H13855">if(F13855&lt;&gt;"", iferror(index('Internal Staffing Calculator'!B$8:B23500,match(F13855,'Internal Staffing Calculator'!E$8:E23500,0)), "Not In Budget"),"")</f>
        <v/>
      </c>
      <c r="I13855" s="184"/>
      <c r="J13855" s="184"/>
      <c r="K13855" s="184"/>
      <c r="L13855" s="183"/>
    </row>
    <row r="13856">
      <c r="A13856" s="454"/>
      <c r="B13856" s="927"/>
      <c r="C13856" s="580"/>
      <c r="D13856" s="939"/>
      <c r="E13856" s="940"/>
      <c r="F13856" s="941"/>
      <c r="G13856" s="937" t="str">
        <f t="array" ref="G13856">xlookup(F13856,'Internal Staffing Calculator'!E:E,'Internal Staffing Calculator'!C:C,"")</f>
        <v/>
      </c>
      <c r="H13856" s="932" t="str">
        <f t="array" ref="H13856">if(F13856&lt;&gt;"", iferror(index('Internal Staffing Calculator'!B$8:B23500,match(F13856,'Internal Staffing Calculator'!E$8:E23500,0)), "Not In Budget"),"")</f>
        <v/>
      </c>
      <c r="I13856" s="184"/>
      <c r="J13856" s="184"/>
      <c r="K13856" s="184"/>
      <c r="L13856" s="183"/>
    </row>
    <row r="13857">
      <c r="A13857" s="454"/>
      <c r="B13857" s="927"/>
      <c r="C13857" s="580"/>
      <c r="D13857" s="939"/>
      <c r="E13857" s="940"/>
      <c r="F13857" s="941"/>
      <c r="G13857" s="937" t="str">
        <f t="array" ref="G13857">xlookup(F13857,'Internal Staffing Calculator'!E:E,'Internal Staffing Calculator'!C:C,"")</f>
        <v/>
      </c>
      <c r="H13857" s="932" t="str">
        <f t="array" ref="H13857">if(F13857&lt;&gt;"", iferror(index('Internal Staffing Calculator'!B$8:B23500,match(F13857,'Internal Staffing Calculator'!E$8:E23500,0)), "Not In Budget"),"")</f>
        <v/>
      </c>
      <c r="I13857" s="184"/>
      <c r="J13857" s="184"/>
      <c r="K13857" s="184"/>
      <c r="L13857" s="183"/>
    </row>
    <row r="13858">
      <c r="A13858" s="454"/>
      <c r="B13858" s="927"/>
      <c r="C13858" s="580"/>
      <c r="D13858" s="939"/>
      <c r="E13858" s="940"/>
      <c r="F13858" s="941"/>
      <c r="G13858" s="937" t="str">
        <f t="array" ref="G13858">xlookup(F13858,'Internal Staffing Calculator'!E:E,'Internal Staffing Calculator'!C:C,"")</f>
        <v/>
      </c>
      <c r="H13858" s="932" t="str">
        <f t="array" ref="H13858">if(F13858&lt;&gt;"", iferror(index('Internal Staffing Calculator'!B$8:B23500,match(F13858,'Internal Staffing Calculator'!E$8:E23500,0)), "Not In Budget"),"")</f>
        <v/>
      </c>
      <c r="I13858" s="184"/>
      <c r="J13858" s="184"/>
      <c r="K13858" s="184"/>
      <c r="L13858" s="183"/>
    </row>
    <row r="13859">
      <c r="A13859" s="454"/>
      <c r="B13859" s="927"/>
      <c r="C13859" s="580"/>
      <c r="D13859" s="939"/>
      <c r="E13859" s="940"/>
      <c r="F13859" s="941"/>
      <c r="G13859" s="937" t="str">
        <f t="array" ref="G13859">xlookup(F13859,'Internal Staffing Calculator'!E:E,'Internal Staffing Calculator'!C:C,"")</f>
        <v/>
      </c>
      <c r="H13859" s="932" t="str">
        <f t="array" ref="H13859">if(F13859&lt;&gt;"", iferror(index('Internal Staffing Calculator'!B$8:B23500,match(F13859,'Internal Staffing Calculator'!E$8:E23500,0)), "Not In Budget"),"")</f>
        <v/>
      </c>
      <c r="I13859" s="184"/>
      <c r="J13859" s="184"/>
      <c r="K13859" s="184"/>
      <c r="L13859" s="183"/>
    </row>
    <row r="13860">
      <c r="A13860" s="454"/>
      <c r="B13860" s="927"/>
      <c r="C13860" s="580"/>
      <c r="D13860" s="939"/>
      <c r="E13860" s="940"/>
      <c r="F13860" s="941"/>
      <c r="G13860" s="937" t="str">
        <f t="array" ref="G13860">xlookup(F13860,'Internal Staffing Calculator'!E:E,'Internal Staffing Calculator'!C:C,"")</f>
        <v/>
      </c>
      <c r="H13860" s="932" t="str">
        <f t="array" ref="H13860">if(F13860&lt;&gt;"", iferror(index('Internal Staffing Calculator'!B$8:B23500,match(F13860,'Internal Staffing Calculator'!E$8:E23500,0)), "Not In Budget"),"")</f>
        <v/>
      </c>
      <c r="I13860" s="184"/>
      <c r="J13860" s="184"/>
      <c r="K13860" s="184"/>
      <c r="L13860" s="183"/>
    </row>
    <row r="13861">
      <c r="A13861" s="454"/>
      <c r="B13861" s="927"/>
      <c r="C13861" s="580"/>
      <c r="D13861" s="939"/>
      <c r="E13861" s="940"/>
      <c r="F13861" s="941"/>
      <c r="G13861" s="937" t="str">
        <f t="array" ref="G13861">xlookup(F13861,'Internal Staffing Calculator'!E:E,'Internal Staffing Calculator'!C:C,"")</f>
        <v/>
      </c>
      <c r="H13861" s="932" t="str">
        <f t="array" ref="H13861">if(F13861&lt;&gt;"", iferror(index('Internal Staffing Calculator'!B$8:B23500,match(F13861,'Internal Staffing Calculator'!E$8:E23500,0)), "Not In Budget"),"")</f>
        <v/>
      </c>
      <c r="I13861" s="184"/>
      <c r="J13861" s="184"/>
      <c r="K13861" s="184"/>
      <c r="L13861" s="183"/>
    </row>
    <row r="13862">
      <c r="A13862" s="454"/>
      <c r="B13862" s="927"/>
      <c r="C13862" s="580"/>
      <c r="D13862" s="939"/>
      <c r="E13862" s="940"/>
      <c r="F13862" s="941"/>
      <c r="G13862" s="937" t="str">
        <f t="array" ref="G13862">xlookup(F13862,'Internal Staffing Calculator'!E:E,'Internal Staffing Calculator'!C:C,"")</f>
        <v/>
      </c>
      <c r="H13862" s="932" t="str">
        <f t="array" ref="H13862">if(F13862&lt;&gt;"", iferror(index('Internal Staffing Calculator'!B$8:B23500,match(F13862,'Internal Staffing Calculator'!E$8:E23500,0)), "Not In Budget"),"")</f>
        <v/>
      </c>
      <c r="I13862" s="184"/>
      <c r="J13862" s="184"/>
      <c r="K13862" s="184"/>
      <c r="L13862" s="183"/>
    </row>
    <row r="13863">
      <c r="A13863" s="454"/>
      <c r="B13863" s="927"/>
      <c r="C13863" s="580"/>
      <c r="D13863" s="939"/>
      <c r="E13863" s="940"/>
      <c r="F13863" s="941"/>
      <c r="G13863" s="937" t="str">
        <f t="array" ref="G13863">xlookup(F13863,'Internal Staffing Calculator'!E:E,'Internal Staffing Calculator'!C:C,"")</f>
        <v/>
      </c>
      <c r="H13863" s="932" t="str">
        <f t="array" ref="H13863">if(F13863&lt;&gt;"", iferror(index('Internal Staffing Calculator'!B$8:B23500,match(F13863,'Internal Staffing Calculator'!E$8:E23500,0)), "Not In Budget"),"")</f>
        <v/>
      </c>
      <c r="I13863" s="184"/>
      <c r="J13863" s="184"/>
      <c r="K13863" s="184"/>
      <c r="L13863" s="183"/>
    </row>
    <row r="13864">
      <c r="A13864" s="454"/>
      <c r="B13864" s="927"/>
      <c r="C13864" s="580"/>
      <c r="D13864" s="939"/>
      <c r="E13864" s="940"/>
      <c r="F13864" s="941"/>
      <c r="G13864" s="937" t="str">
        <f t="array" ref="G13864">xlookup(F13864,'Internal Staffing Calculator'!E:E,'Internal Staffing Calculator'!C:C,"")</f>
        <v/>
      </c>
      <c r="H13864" s="932" t="str">
        <f t="array" ref="H13864">if(F13864&lt;&gt;"", iferror(index('Internal Staffing Calculator'!B$8:B23500,match(F13864,'Internal Staffing Calculator'!E$8:E23500,0)), "Not In Budget"),"")</f>
        <v/>
      </c>
      <c r="I13864" s="184"/>
      <c r="J13864" s="184"/>
      <c r="K13864" s="184"/>
      <c r="L13864" s="183"/>
    </row>
    <row r="13865">
      <c r="A13865" s="454"/>
      <c r="B13865" s="927"/>
      <c r="C13865" s="580"/>
      <c r="D13865" s="939"/>
      <c r="E13865" s="940"/>
      <c r="F13865" s="941"/>
      <c r="G13865" s="937" t="str">
        <f t="array" ref="G13865">xlookup(F13865,'Internal Staffing Calculator'!E:E,'Internal Staffing Calculator'!C:C,"")</f>
        <v/>
      </c>
      <c r="H13865" s="932" t="str">
        <f t="array" ref="H13865">if(F13865&lt;&gt;"", iferror(index('Internal Staffing Calculator'!B$8:B23500,match(F13865,'Internal Staffing Calculator'!E$8:E23500,0)), "Not In Budget"),"")</f>
        <v/>
      </c>
      <c r="I13865" s="184"/>
      <c r="J13865" s="184"/>
      <c r="K13865" s="184"/>
      <c r="L13865" s="183"/>
    </row>
    <row r="13866">
      <c r="A13866" s="454"/>
      <c r="B13866" s="927"/>
      <c r="C13866" s="580"/>
      <c r="D13866" s="939"/>
      <c r="E13866" s="940"/>
      <c r="F13866" s="941"/>
      <c r="G13866" s="937" t="str">
        <f t="array" ref="G13866">xlookup(F13866,'Internal Staffing Calculator'!E:E,'Internal Staffing Calculator'!C:C,"")</f>
        <v/>
      </c>
      <c r="H13866" s="932" t="str">
        <f t="array" ref="H13866">if(F13866&lt;&gt;"", iferror(index('Internal Staffing Calculator'!B$8:B23500,match(F13866,'Internal Staffing Calculator'!E$8:E23500,0)), "Not In Budget"),"")</f>
        <v/>
      </c>
      <c r="I13866" s="184"/>
      <c r="J13866" s="184"/>
      <c r="K13866" s="184"/>
      <c r="L13866" s="183"/>
    </row>
    <row r="13867">
      <c r="A13867" s="454"/>
      <c r="B13867" s="927"/>
      <c r="C13867" s="580"/>
      <c r="D13867" s="939"/>
      <c r="E13867" s="940"/>
      <c r="F13867" s="941"/>
      <c r="G13867" s="937" t="str">
        <f t="array" ref="G13867">xlookup(F13867,'Internal Staffing Calculator'!E:E,'Internal Staffing Calculator'!C:C,"")</f>
        <v/>
      </c>
      <c r="H13867" s="932" t="str">
        <f t="array" ref="H13867">if(F13867&lt;&gt;"", iferror(index('Internal Staffing Calculator'!B$8:B23500,match(F13867,'Internal Staffing Calculator'!E$8:E23500,0)), "Not In Budget"),"")</f>
        <v/>
      </c>
      <c r="I13867" s="184"/>
      <c r="J13867" s="184"/>
      <c r="K13867" s="184"/>
      <c r="L13867" s="183"/>
    </row>
    <row r="13868">
      <c r="A13868" s="454"/>
      <c r="B13868" s="927"/>
      <c r="C13868" s="580"/>
      <c r="D13868" s="939"/>
      <c r="E13868" s="940"/>
      <c r="F13868" s="941"/>
      <c r="G13868" s="937" t="str">
        <f t="array" ref="G13868">xlookup(F13868,'Internal Staffing Calculator'!E:E,'Internal Staffing Calculator'!C:C,"")</f>
        <v/>
      </c>
      <c r="H13868" s="932" t="str">
        <f t="array" ref="H13868">if(F13868&lt;&gt;"", iferror(index('Internal Staffing Calculator'!B$8:B23500,match(F13868,'Internal Staffing Calculator'!E$8:E23500,0)), "Not In Budget"),"")</f>
        <v/>
      </c>
      <c r="I13868" s="184"/>
      <c r="J13868" s="184"/>
      <c r="K13868" s="184"/>
      <c r="L13868" s="183"/>
    </row>
    <row r="13869">
      <c r="A13869" s="454"/>
      <c r="B13869" s="927"/>
      <c r="C13869" s="580"/>
      <c r="D13869" s="939"/>
      <c r="E13869" s="940"/>
      <c r="F13869" s="941"/>
      <c r="G13869" s="937" t="str">
        <f t="array" ref="G13869">xlookup(F13869,'Internal Staffing Calculator'!E:E,'Internal Staffing Calculator'!C:C,"")</f>
        <v/>
      </c>
      <c r="H13869" s="932" t="str">
        <f t="array" ref="H13869">if(F13869&lt;&gt;"", iferror(index('Internal Staffing Calculator'!B$8:B23500,match(F13869,'Internal Staffing Calculator'!E$8:E23500,0)), "Not In Budget"),"")</f>
        <v/>
      </c>
      <c r="I13869" s="184"/>
      <c r="J13869" s="184"/>
      <c r="K13869" s="184"/>
      <c r="L13869" s="183"/>
    </row>
    <row r="13870">
      <c r="A13870" s="454"/>
      <c r="B13870" s="927"/>
      <c r="C13870" s="580"/>
      <c r="D13870" s="939"/>
      <c r="E13870" s="940"/>
      <c r="F13870" s="941"/>
      <c r="G13870" s="937" t="str">
        <f t="array" ref="G13870">xlookup(F13870,'Internal Staffing Calculator'!E:E,'Internal Staffing Calculator'!C:C,"")</f>
        <v/>
      </c>
      <c r="H13870" s="932" t="str">
        <f t="array" ref="H13870">if(F13870&lt;&gt;"", iferror(index('Internal Staffing Calculator'!B$8:B23500,match(F13870,'Internal Staffing Calculator'!E$8:E23500,0)), "Not In Budget"),"")</f>
        <v/>
      </c>
      <c r="I13870" s="184"/>
      <c r="J13870" s="184"/>
      <c r="K13870" s="184"/>
      <c r="L13870" s="183"/>
    </row>
    <row r="13871">
      <c r="A13871" s="454"/>
      <c r="B13871" s="927"/>
      <c r="C13871" s="580"/>
      <c r="D13871" s="939"/>
      <c r="E13871" s="940"/>
      <c r="F13871" s="941"/>
      <c r="G13871" s="937" t="str">
        <f t="array" ref="G13871">xlookup(F13871,'Internal Staffing Calculator'!E:E,'Internal Staffing Calculator'!C:C,"")</f>
        <v/>
      </c>
      <c r="H13871" s="932" t="str">
        <f t="array" ref="H13871">if(F13871&lt;&gt;"", iferror(index('Internal Staffing Calculator'!B$8:B23500,match(F13871,'Internal Staffing Calculator'!E$8:E23500,0)), "Not In Budget"),"")</f>
        <v/>
      </c>
      <c r="I13871" s="184"/>
      <c r="J13871" s="184"/>
      <c r="K13871" s="184"/>
      <c r="L13871" s="183"/>
    </row>
    <row r="13872">
      <c r="A13872" s="454"/>
      <c r="B13872" s="927"/>
      <c r="C13872" s="580"/>
      <c r="D13872" s="939"/>
      <c r="E13872" s="940"/>
      <c r="F13872" s="941"/>
      <c r="G13872" s="937" t="str">
        <f t="array" ref="G13872">xlookup(F13872,'Internal Staffing Calculator'!E:E,'Internal Staffing Calculator'!C:C,"")</f>
        <v/>
      </c>
      <c r="H13872" s="932" t="str">
        <f t="array" ref="H13872">if(F13872&lt;&gt;"", iferror(index('Internal Staffing Calculator'!B$8:B23500,match(F13872,'Internal Staffing Calculator'!E$8:E23500,0)), "Not In Budget"),"")</f>
        <v/>
      </c>
      <c r="I13872" s="184"/>
      <c r="J13872" s="184"/>
      <c r="K13872" s="184"/>
      <c r="L13872" s="183"/>
    </row>
    <row r="13873">
      <c r="A13873" s="454"/>
      <c r="B13873" s="927"/>
      <c r="C13873" s="580"/>
      <c r="D13873" s="939"/>
      <c r="E13873" s="940"/>
      <c r="F13873" s="941"/>
      <c r="G13873" s="937" t="str">
        <f t="array" ref="G13873">xlookup(F13873,'Internal Staffing Calculator'!E:E,'Internal Staffing Calculator'!C:C,"")</f>
        <v/>
      </c>
      <c r="H13873" s="932" t="str">
        <f t="array" ref="H13873">if(F13873&lt;&gt;"", iferror(index('Internal Staffing Calculator'!B$8:B23500,match(F13873,'Internal Staffing Calculator'!E$8:E23500,0)), "Not In Budget"),"")</f>
        <v/>
      </c>
      <c r="I13873" s="184"/>
      <c r="J13873" s="184"/>
      <c r="K13873" s="184"/>
      <c r="L13873" s="183"/>
    </row>
    <row r="13874">
      <c r="A13874" s="454"/>
      <c r="B13874" s="927"/>
      <c r="C13874" s="580"/>
      <c r="D13874" s="939"/>
      <c r="E13874" s="940"/>
      <c r="F13874" s="941"/>
      <c r="G13874" s="937" t="str">
        <f t="array" ref="G13874">xlookup(F13874,'Internal Staffing Calculator'!E:E,'Internal Staffing Calculator'!C:C,"")</f>
        <v/>
      </c>
      <c r="H13874" s="932" t="str">
        <f t="array" ref="H13874">if(F13874&lt;&gt;"", iferror(index('Internal Staffing Calculator'!B$8:B23500,match(F13874,'Internal Staffing Calculator'!E$8:E23500,0)), "Not In Budget"),"")</f>
        <v/>
      </c>
      <c r="I13874" s="184"/>
      <c r="J13874" s="184"/>
      <c r="K13874" s="184"/>
      <c r="L13874" s="183"/>
    </row>
    <row r="13875">
      <c r="A13875" s="454"/>
      <c r="B13875" s="927"/>
      <c r="C13875" s="580"/>
      <c r="D13875" s="939"/>
      <c r="E13875" s="940"/>
      <c r="F13875" s="941"/>
      <c r="G13875" s="937" t="str">
        <f t="array" ref="G13875">xlookup(F13875,'Internal Staffing Calculator'!E:E,'Internal Staffing Calculator'!C:C,"")</f>
        <v/>
      </c>
      <c r="H13875" s="932" t="str">
        <f t="array" ref="H13875">if(F13875&lt;&gt;"", iferror(index('Internal Staffing Calculator'!B$8:B23500,match(F13875,'Internal Staffing Calculator'!E$8:E23500,0)), "Not In Budget"),"")</f>
        <v/>
      </c>
      <c r="I13875" s="184"/>
      <c r="J13875" s="184"/>
      <c r="K13875" s="184"/>
      <c r="L13875" s="183"/>
    </row>
    <row r="13876">
      <c r="A13876" s="454"/>
      <c r="B13876" s="927"/>
      <c r="C13876" s="580"/>
      <c r="D13876" s="939"/>
      <c r="E13876" s="940"/>
      <c r="F13876" s="941"/>
      <c r="G13876" s="937" t="str">
        <f t="array" ref="G13876">xlookup(F13876,'Internal Staffing Calculator'!E:E,'Internal Staffing Calculator'!C:C,"")</f>
        <v/>
      </c>
      <c r="H13876" s="932" t="str">
        <f t="array" ref="H13876">if(F13876&lt;&gt;"", iferror(index('Internal Staffing Calculator'!B$8:B23500,match(F13876,'Internal Staffing Calculator'!E$8:E23500,0)), "Not In Budget"),"")</f>
        <v/>
      </c>
      <c r="I13876" s="184"/>
      <c r="J13876" s="184"/>
      <c r="K13876" s="184"/>
      <c r="L13876" s="183"/>
    </row>
    <row r="13877">
      <c r="A13877" s="454"/>
      <c r="B13877" s="927"/>
      <c r="C13877" s="580"/>
      <c r="D13877" s="939"/>
      <c r="E13877" s="940"/>
      <c r="F13877" s="941"/>
      <c r="G13877" s="937" t="str">
        <f t="array" ref="G13877">xlookup(F13877,'Internal Staffing Calculator'!E:E,'Internal Staffing Calculator'!C:C,"")</f>
        <v/>
      </c>
      <c r="H13877" s="932" t="str">
        <f t="array" ref="H13877">if(F13877&lt;&gt;"", iferror(index('Internal Staffing Calculator'!B$8:B23500,match(F13877,'Internal Staffing Calculator'!E$8:E23500,0)), "Not In Budget"),"")</f>
        <v/>
      </c>
      <c r="I13877" s="184"/>
      <c r="J13877" s="184"/>
      <c r="K13877" s="184"/>
      <c r="L13877" s="183"/>
    </row>
    <row r="13878">
      <c r="A13878" s="454"/>
      <c r="B13878" s="927"/>
      <c r="C13878" s="580"/>
      <c r="D13878" s="939"/>
      <c r="E13878" s="940"/>
      <c r="F13878" s="941"/>
      <c r="G13878" s="937" t="str">
        <f t="array" ref="G13878">xlookup(F13878,'Internal Staffing Calculator'!E:E,'Internal Staffing Calculator'!C:C,"")</f>
        <v/>
      </c>
      <c r="H13878" s="932" t="str">
        <f t="array" ref="H13878">if(F13878&lt;&gt;"", iferror(index('Internal Staffing Calculator'!B$8:B23500,match(F13878,'Internal Staffing Calculator'!E$8:E23500,0)), "Not In Budget"),"")</f>
        <v/>
      </c>
      <c r="I13878" s="184"/>
      <c r="J13878" s="184"/>
      <c r="K13878" s="184"/>
      <c r="L13878" s="183"/>
    </row>
    <row r="13879">
      <c r="A13879" s="454"/>
      <c r="B13879" s="927"/>
      <c r="C13879" s="580"/>
      <c r="D13879" s="939"/>
      <c r="E13879" s="940"/>
      <c r="F13879" s="941"/>
      <c r="G13879" s="937" t="str">
        <f t="array" ref="G13879">xlookup(F13879,'Internal Staffing Calculator'!E:E,'Internal Staffing Calculator'!C:C,"")</f>
        <v/>
      </c>
      <c r="H13879" s="932" t="str">
        <f t="array" ref="H13879">if(F13879&lt;&gt;"", iferror(index('Internal Staffing Calculator'!B$8:B23500,match(F13879,'Internal Staffing Calculator'!E$8:E23500,0)), "Not In Budget"),"")</f>
        <v/>
      </c>
      <c r="I13879" s="184"/>
      <c r="J13879" s="184"/>
      <c r="K13879" s="184"/>
      <c r="L13879" s="183"/>
    </row>
    <row r="13880">
      <c r="A13880" s="454"/>
      <c r="B13880" s="927"/>
      <c r="C13880" s="580"/>
      <c r="D13880" s="939"/>
      <c r="E13880" s="940"/>
      <c r="F13880" s="941"/>
      <c r="G13880" s="937" t="str">
        <f t="array" ref="G13880">xlookup(F13880,'Internal Staffing Calculator'!E:E,'Internal Staffing Calculator'!C:C,"")</f>
        <v/>
      </c>
      <c r="H13880" s="932" t="str">
        <f t="array" ref="H13880">if(F13880&lt;&gt;"", iferror(index('Internal Staffing Calculator'!B$8:B23500,match(F13880,'Internal Staffing Calculator'!E$8:E23500,0)), "Not In Budget"),"")</f>
        <v/>
      </c>
      <c r="I13880" s="184"/>
      <c r="J13880" s="184"/>
      <c r="K13880" s="184"/>
      <c r="L13880" s="183"/>
    </row>
    <row r="13881">
      <c r="A13881" s="454"/>
      <c r="B13881" s="927"/>
      <c r="C13881" s="580"/>
      <c r="D13881" s="939"/>
      <c r="E13881" s="940"/>
      <c r="F13881" s="941"/>
      <c r="G13881" s="937" t="str">
        <f t="array" ref="G13881">xlookup(F13881,'Internal Staffing Calculator'!E:E,'Internal Staffing Calculator'!C:C,"")</f>
        <v/>
      </c>
      <c r="H13881" s="932" t="str">
        <f t="array" ref="H13881">if(F13881&lt;&gt;"", iferror(index('Internal Staffing Calculator'!B$8:B23500,match(F13881,'Internal Staffing Calculator'!E$8:E23500,0)), "Not In Budget"),"")</f>
        <v/>
      </c>
      <c r="I13881" s="184"/>
      <c r="J13881" s="184"/>
      <c r="K13881" s="184"/>
      <c r="L13881" s="183"/>
    </row>
    <row r="13882">
      <c r="A13882" s="454"/>
      <c r="B13882" s="927"/>
      <c r="C13882" s="580"/>
      <c r="D13882" s="939"/>
      <c r="E13882" s="940"/>
      <c r="F13882" s="941"/>
      <c r="G13882" s="937" t="str">
        <f t="array" ref="G13882">xlookup(F13882,'Internal Staffing Calculator'!E:E,'Internal Staffing Calculator'!C:C,"")</f>
        <v/>
      </c>
      <c r="H13882" s="932" t="str">
        <f t="array" ref="H13882">if(F13882&lt;&gt;"", iferror(index('Internal Staffing Calculator'!B$8:B23500,match(F13882,'Internal Staffing Calculator'!E$8:E23500,0)), "Not In Budget"),"")</f>
        <v/>
      </c>
      <c r="I13882" s="184"/>
      <c r="J13882" s="184"/>
      <c r="K13882" s="184"/>
      <c r="L13882" s="183"/>
    </row>
    <row r="13883">
      <c r="A13883" s="454"/>
      <c r="B13883" s="927"/>
      <c r="C13883" s="580"/>
      <c r="D13883" s="939"/>
      <c r="E13883" s="940"/>
      <c r="F13883" s="941"/>
      <c r="G13883" s="937" t="str">
        <f t="array" ref="G13883">xlookup(F13883,'Internal Staffing Calculator'!E:E,'Internal Staffing Calculator'!C:C,"")</f>
        <v/>
      </c>
      <c r="H13883" s="932" t="str">
        <f t="array" ref="H13883">if(F13883&lt;&gt;"", iferror(index('Internal Staffing Calculator'!B$8:B23500,match(F13883,'Internal Staffing Calculator'!E$8:E23500,0)), "Not In Budget"),"")</f>
        <v/>
      </c>
      <c r="I13883" s="184"/>
      <c r="J13883" s="184"/>
      <c r="K13883" s="184"/>
      <c r="L13883" s="183"/>
    </row>
    <row r="13884">
      <c r="A13884" s="454"/>
      <c r="B13884" s="927"/>
      <c r="C13884" s="580"/>
      <c r="D13884" s="939"/>
      <c r="E13884" s="940"/>
      <c r="F13884" s="941"/>
      <c r="G13884" s="937" t="str">
        <f t="array" ref="G13884">xlookup(F13884,'Internal Staffing Calculator'!E:E,'Internal Staffing Calculator'!C:C,"")</f>
        <v/>
      </c>
      <c r="H13884" s="932" t="str">
        <f t="array" ref="H13884">if(F13884&lt;&gt;"", iferror(index('Internal Staffing Calculator'!B$8:B23500,match(F13884,'Internal Staffing Calculator'!E$8:E23500,0)), "Not In Budget"),"")</f>
        <v/>
      </c>
      <c r="I13884" s="184"/>
      <c r="J13884" s="184"/>
      <c r="K13884" s="184"/>
      <c r="L13884" s="183"/>
    </row>
    <row r="13885">
      <c r="A13885" s="454"/>
      <c r="B13885" s="927"/>
      <c r="C13885" s="580"/>
      <c r="D13885" s="939"/>
      <c r="E13885" s="940"/>
      <c r="F13885" s="941"/>
      <c r="G13885" s="937" t="str">
        <f t="array" ref="G13885">xlookup(F13885,'Internal Staffing Calculator'!E:E,'Internal Staffing Calculator'!C:C,"")</f>
        <v/>
      </c>
      <c r="H13885" s="932" t="str">
        <f t="array" ref="H13885">if(F13885&lt;&gt;"", iferror(index('Internal Staffing Calculator'!B$8:B23500,match(F13885,'Internal Staffing Calculator'!E$8:E23500,0)), "Not In Budget"),"")</f>
        <v/>
      </c>
      <c r="I13885" s="184"/>
      <c r="J13885" s="184"/>
      <c r="K13885" s="184"/>
      <c r="L13885" s="183"/>
    </row>
    <row r="13886">
      <c r="A13886" s="454"/>
      <c r="B13886" s="927"/>
      <c r="C13886" s="580"/>
      <c r="D13886" s="939"/>
      <c r="E13886" s="940"/>
      <c r="F13886" s="941"/>
      <c r="G13886" s="937" t="str">
        <f t="array" ref="G13886">xlookup(F13886,'Internal Staffing Calculator'!E:E,'Internal Staffing Calculator'!C:C,"")</f>
        <v/>
      </c>
      <c r="H13886" s="932" t="str">
        <f t="array" ref="H13886">if(F13886&lt;&gt;"", iferror(index('Internal Staffing Calculator'!B$8:B23500,match(F13886,'Internal Staffing Calculator'!E$8:E23500,0)), "Not In Budget"),"")</f>
        <v/>
      </c>
      <c r="I13886" s="184"/>
      <c r="J13886" s="184"/>
      <c r="K13886" s="184"/>
      <c r="L13886" s="183"/>
    </row>
    <row r="13887">
      <c r="A13887" s="454"/>
      <c r="B13887" s="927"/>
      <c r="C13887" s="580"/>
      <c r="D13887" s="939"/>
      <c r="E13887" s="940"/>
      <c r="F13887" s="941"/>
      <c r="G13887" s="937" t="str">
        <f t="array" ref="G13887">xlookup(F13887,'Internal Staffing Calculator'!E:E,'Internal Staffing Calculator'!C:C,"")</f>
        <v/>
      </c>
      <c r="H13887" s="932" t="str">
        <f t="array" ref="H13887">if(F13887&lt;&gt;"", iferror(index('Internal Staffing Calculator'!B$8:B23500,match(F13887,'Internal Staffing Calculator'!E$8:E23500,0)), "Not In Budget"),"")</f>
        <v/>
      </c>
      <c r="I13887" s="184"/>
      <c r="J13887" s="184"/>
      <c r="K13887" s="184"/>
      <c r="L13887" s="183"/>
    </row>
    <row r="13888">
      <c r="A13888" s="454"/>
      <c r="B13888" s="927"/>
      <c r="C13888" s="580"/>
      <c r="D13888" s="939"/>
      <c r="E13888" s="940"/>
      <c r="F13888" s="941"/>
      <c r="G13888" s="937" t="str">
        <f t="array" ref="G13888">xlookup(F13888,'Internal Staffing Calculator'!E:E,'Internal Staffing Calculator'!C:C,"")</f>
        <v/>
      </c>
      <c r="H13888" s="932" t="str">
        <f t="array" ref="H13888">if(F13888&lt;&gt;"", iferror(index('Internal Staffing Calculator'!B$8:B23500,match(F13888,'Internal Staffing Calculator'!E$8:E23500,0)), "Not In Budget"),"")</f>
        <v/>
      </c>
      <c r="I13888" s="184"/>
      <c r="J13888" s="184"/>
      <c r="K13888" s="184"/>
      <c r="L13888" s="183"/>
    </row>
    <row r="13889">
      <c r="A13889" s="454"/>
      <c r="B13889" s="927"/>
      <c r="C13889" s="580"/>
      <c r="D13889" s="939"/>
      <c r="E13889" s="940"/>
      <c r="F13889" s="941"/>
      <c r="G13889" s="937" t="str">
        <f t="array" ref="G13889">xlookup(F13889,'Internal Staffing Calculator'!E:E,'Internal Staffing Calculator'!C:C,"")</f>
        <v/>
      </c>
      <c r="H13889" s="932" t="str">
        <f t="array" ref="H13889">if(F13889&lt;&gt;"", iferror(index('Internal Staffing Calculator'!B$8:B23500,match(F13889,'Internal Staffing Calculator'!E$8:E23500,0)), "Not In Budget"),"")</f>
        <v/>
      </c>
      <c r="I13889" s="184"/>
      <c r="J13889" s="184"/>
      <c r="K13889" s="184"/>
      <c r="L13889" s="183"/>
    </row>
    <row r="13890">
      <c r="A13890" s="454"/>
      <c r="B13890" s="927"/>
      <c r="C13890" s="580"/>
      <c r="D13890" s="939"/>
      <c r="E13890" s="940"/>
      <c r="F13890" s="941"/>
      <c r="G13890" s="937" t="str">
        <f t="array" ref="G13890">xlookup(F13890,'Internal Staffing Calculator'!E:E,'Internal Staffing Calculator'!C:C,"")</f>
        <v/>
      </c>
      <c r="H13890" s="932" t="str">
        <f t="array" ref="H13890">if(F13890&lt;&gt;"", iferror(index('Internal Staffing Calculator'!B$8:B23500,match(F13890,'Internal Staffing Calculator'!E$8:E23500,0)), "Not In Budget"),"")</f>
        <v/>
      </c>
      <c r="I13890" s="184"/>
      <c r="J13890" s="184"/>
      <c r="K13890" s="184"/>
      <c r="L13890" s="183"/>
    </row>
    <row r="13891">
      <c r="A13891" s="454"/>
      <c r="B13891" s="927"/>
      <c r="C13891" s="580"/>
      <c r="D13891" s="939"/>
      <c r="E13891" s="940"/>
      <c r="F13891" s="941"/>
      <c r="G13891" s="937" t="str">
        <f t="array" ref="G13891">xlookup(F13891,'Internal Staffing Calculator'!E:E,'Internal Staffing Calculator'!C:C,"")</f>
        <v/>
      </c>
      <c r="H13891" s="932" t="str">
        <f t="array" ref="H13891">if(F13891&lt;&gt;"", iferror(index('Internal Staffing Calculator'!B$8:B23500,match(F13891,'Internal Staffing Calculator'!E$8:E23500,0)), "Not In Budget"),"")</f>
        <v/>
      </c>
      <c r="I13891" s="184"/>
      <c r="J13891" s="184"/>
      <c r="K13891" s="184"/>
      <c r="L13891" s="183"/>
    </row>
    <row r="13892">
      <c r="A13892" s="454"/>
      <c r="B13892" s="927"/>
      <c r="C13892" s="580"/>
      <c r="D13892" s="939"/>
      <c r="E13892" s="940"/>
      <c r="F13892" s="941"/>
      <c r="G13892" s="937" t="str">
        <f t="array" ref="G13892">xlookup(F13892,'Internal Staffing Calculator'!E:E,'Internal Staffing Calculator'!C:C,"")</f>
        <v/>
      </c>
      <c r="H13892" s="932" t="str">
        <f t="array" ref="H13892">if(F13892&lt;&gt;"", iferror(index('Internal Staffing Calculator'!B$8:B23500,match(F13892,'Internal Staffing Calculator'!E$8:E23500,0)), "Not In Budget"),"")</f>
        <v/>
      </c>
      <c r="I13892" s="184"/>
      <c r="J13892" s="184"/>
      <c r="K13892" s="184"/>
      <c r="L13892" s="183"/>
    </row>
    <row r="13893">
      <c r="A13893" s="454"/>
      <c r="B13893" s="927"/>
      <c r="C13893" s="580"/>
      <c r="D13893" s="939"/>
      <c r="E13893" s="940"/>
      <c r="F13893" s="941"/>
      <c r="G13893" s="937" t="str">
        <f t="array" ref="G13893">xlookup(F13893,'Internal Staffing Calculator'!E:E,'Internal Staffing Calculator'!C:C,"")</f>
        <v/>
      </c>
      <c r="H13893" s="932" t="str">
        <f t="array" ref="H13893">if(F13893&lt;&gt;"", iferror(index('Internal Staffing Calculator'!B$8:B23500,match(F13893,'Internal Staffing Calculator'!E$8:E23500,0)), "Not In Budget"),"")</f>
        <v/>
      </c>
      <c r="I13893" s="184"/>
      <c r="J13893" s="184"/>
      <c r="K13893" s="184"/>
      <c r="L13893" s="183"/>
    </row>
    <row r="13894">
      <c r="A13894" s="454"/>
      <c r="B13894" s="927"/>
      <c r="C13894" s="580"/>
      <c r="D13894" s="939"/>
      <c r="E13894" s="940"/>
      <c r="F13894" s="941"/>
      <c r="G13894" s="937" t="str">
        <f t="array" ref="G13894">xlookup(F13894,'Internal Staffing Calculator'!E:E,'Internal Staffing Calculator'!C:C,"")</f>
        <v/>
      </c>
      <c r="H13894" s="932" t="str">
        <f t="array" ref="H13894">if(F13894&lt;&gt;"", iferror(index('Internal Staffing Calculator'!B$8:B23500,match(F13894,'Internal Staffing Calculator'!E$8:E23500,0)), "Not In Budget"),"")</f>
        <v/>
      </c>
      <c r="I13894" s="184"/>
      <c r="J13894" s="184"/>
      <c r="K13894" s="184"/>
      <c r="L13894" s="183"/>
    </row>
    <row r="13895">
      <c r="A13895" s="454"/>
      <c r="B13895" s="927"/>
      <c r="C13895" s="580"/>
      <c r="D13895" s="939"/>
      <c r="E13895" s="940"/>
      <c r="F13895" s="941"/>
      <c r="G13895" s="937" t="str">
        <f t="array" ref="G13895">xlookup(F13895,'Internal Staffing Calculator'!E:E,'Internal Staffing Calculator'!C:C,"")</f>
        <v/>
      </c>
      <c r="H13895" s="932" t="str">
        <f t="array" ref="H13895">if(F13895&lt;&gt;"", iferror(index('Internal Staffing Calculator'!B$8:B23500,match(F13895,'Internal Staffing Calculator'!E$8:E23500,0)), "Not In Budget"),"")</f>
        <v/>
      </c>
      <c r="I13895" s="184"/>
      <c r="J13895" s="184"/>
      <c r="K13895" s="184"/>
      <c r="L13895" s="183"/>
    </row>
    <row r="13896">
      <c r="A13896" s="454"/>
      <c r="B13896" s="927"/>
      <c r="C13896" s="580"/>
      <c r="D13896" s="939"/>
      <c r="E13896" s="940"/>
      <c r="F13896" s="941"/>
      <c r="G13896" s="937" t="str">
        <f t="array" ref="G13896">xlookup(F13896,'Internal Staffing Calculator'!E:E,'Internal Staffing Calculator'!C:C,"")</f>
        <v/>
      </c>
      <c r="H13896" s="932" t="str">
        <f t="array" ref="H13896">if(F13896&lt;&gt;"", iferror(index('Internal Staffing Calculator'!B$8:B23500,match(F13896,'Internal Staffing Calculator'!E$8:E23500,0)), "Not In Budget"),"")</f>
        <v/>
      </c>
      <c r="I13896" s="184"/>
      <c r="J13896" s="184"/>
      <c r="K13896" s="184"/>
      <c r="L13896" s="183"/>
    </row>
    <row r="13897">
      <c r="A13897" s="454"/>
      <c r="B13897" s="927"/>
      <c r="C13897" s="580"/>
      <c r="D13897" s="939"/>
      <c r="E13897" s="940"/>
      <c r="F13897" s="941"/>
      <c r="G13897" s="937" t="str">
        <f t="array" ref="G13897">xlookup(F13897,'Internal Staffing Calculator'!E:E,'Internal Staffing Calculator'!C:C,"")</f>
        <v/>
      </c>
      <c r="H13897" s="932" t="str">
        <f t="array" ref="H13897">if(F13897&lt;&gt;"", iferror(index('Internal Staffing Calculator'!B$8:B23500,match(F13897,'Internal Staffing Calculator'!E$8:E23500,0)), "Not In Budget"),"")</f>
        <v/>
      </c>
      <c r="I13897" s="184"/>
      <c r="J13897" s="184"/>
      <c r="K13897" s="184"/>
      <c r="L13897" s="183"/>
    </row>
    <row r="13898">
      <c r="A13898" s="454"/>
      <c r="B13898" s="927"/>
      <c r="C13898" s="580"/>
      <c r="D13898" s="939"/>
      <c r="E13898" s="940"/>
      <c r="F13898" s="941"/>
      <c r="G13898" s="937" t="str">
        <f t="array" ref="G13898">xlookup(F13898,'Internal Staffing Calculator'!E:E,'Internal Staffing Calculator'!C:C,"")</f>
        <v/>
      </c>
      <c r="H13898" s="932" t="str">
        <f t="array" ref="H13898">if(F13898&lt;&gt;"", iferror(index('Internal Staffing Calculator'!B$8:B23500,match(F13898,'Internal Staffing Calculator'!E$8:E23500,0)), "Not In Budget"),"")</f>
        <v/>
      </c>
      <c r="I13898" s="184"/>
      <c r="J13898" s="184"/>
      <c r="K13898" s="184"/>
      <c r="L13898" s="183"/>
    </row>
    <row r="13899">
      <c r="A13899" s="454"/>
      <c r="B13899" s="927"/>
      <c r="C13899" s="580"/>
      <c r="D13899" s="939"/>
      <c r="E13899" s="940"/>
      <c r="F13899" s="941"/>
      <c r="G13899" s="937" t="str">
        <f t="array" ref="G13899">xlookup(F13899,'Internal Staffing Calculator'!E:E,'Internal Staffing Calculator'!C:C,"")</f>
        <v/>
      </c>
      <c r="H13899" s="932" t="str">
        <f t="array" ref="H13899">if(F13899&lt;&gt;"", iferror(index('Internal Staffing Calculator'!B$8:B23500,match(F13899,'Internal Staffing Calculator'!E$8:E23500,0)), "Not In Budget"),"")</f>
        <v/>
      </c>
      <c r="I13899" s="184"/>
      <c r="J13899" s="184"/>
      <c r="K13899" s="184"/>
      <c r="L13899" s="183"/>
    </row>
    <row r="13900">
      <c r="A13900" s="454"/>
      <c r="B13900" s="927"/>
      <c r="C13900" s="580"/>
      <c r="D13900" s="939"/>
      <c r="E13900" s="940"/>
      <c r="F13900" s="941"/>
      <c r="G13900" s="937" t="str">
        <f t="array" ref="G13900">xlookup(F13900,'Internal Staffing Calculator'!E:E,'Internal Staffing Calculator'!C:C,"")</f>
        <v/>
      </c>
      <c r="H13900" s="932" t="str">
        <f t="array" ref="H13900">if(F13900&lt;&gt;"", iferror(index('Internal Staffing Calculator'!B$8:B23500,match(F13900,'Internal Staffing Calculator'!E$8:E23500,0)), "Not In Budget"),"")</f>
        <v/>
      </c>
      <c r="I13900" s="184"/>
      <c r="J13900" s="184"/>
      <c r="K13900" s="184"/>
      <c r="L13900" s="183"/>
    </row>
    <row r="13901">
      <c r="A13901" s="454"/>
      <c r="B13901" s="927"/>
      <c r="C13901" s="580"/>
      <c r="D13901" s="939"/>
      <c r="E13901" s="940"/>
      <c r="F13901" s="941"/>
      <c r="G13901" s="937" t="str">
        <f t="array" ref="G13901">xlookup(F13901,'Internal Staffing Calculator'!E:E,'Internal Staffing Calculator'!C:C,"")</f>
        <v/>
      </c>
      <c r="H13901" s="932" t="str">
        <f t="array" ref="H13901">if(F13901&lt;&gt;"", iferror(index('Internal Staffing Calculator'!B$8:B23500,match(F13901,'Internal Staffing Calculator'!E$8:E23500,0)), "Not In Budget"),"")</f>
        <v/>
      </c>
      <c r="I13901" s="184"/>
      <c r="J13901" s="184"/>
      <c r="K13901" s="184"/>
      <c r="L13901" s="183"/>
    </row>
    <row r="13902">
      <c r="A13902" s="454"/>
      <c r="B13902" s="927"/>
      <c r="C13902" s="580"/>
      <c r="D13902" s="939"/>
      <c r="E13902" s="940"/>
      <c r="F13902" s="941"/>
      <c r="G13902" s="937" t="str">
        <f t="array" ref="G13902">xlookup(F13902,'Internal Staffing Calculator'!E:E,'Internal Staffing Calculator'!C:C,"")</f>
        <v/>
      </c>
      <c r="H13902" s="932" t="str">
        <f t="array" ref="H13902">if(F13902&lt;&gt;"", iferror(index('Internal Staffing Calculator'!B$8:B23500,match(F13902,'Internal Staffing Calculator'!E$8:E23500,0)), "Not In Budget"),"")</f>
        <v/>
      </c>
      <c r="I13902" s="184"/>
      <c r="J13902" s="184"/>
      <c r="K13902" s="184"/>
      <c r="L13902" s="183"/>
    </row>
    <row r="13903">
      <c r="A13903" s="454"/>
      <c r="B13903" s="927"/>
      <c r="C13903" s="580"/>
      <c r="D13903" s="939"/>
      <c r="E13903" s="940"/>
      <c r="F13903" s="941"/>
      <c r="G13903" s="937" t="str">
        <f t="array" ref="G13903">xlookup(F13903,'Internal Staffing Calculator'!E:E,'Internal Staffing Calculator'!C:C,"")</f>
        <v/>
      </c>
      <c r="H13903" s="932" t="str">
        <f t="array" ref="H13903">if(F13903&lt;&gt;"", iferror(index('Internal Staffing Calculator'!B$8:B23500,match(F13903,'Internal Staffing Calculator'!E$8:E23500,0)), "Not In Budget"),"")</f>
        <v/>
      </c>
      <c r="I13903" s="184"/>
      <c r="J13903" s="184"/>
      <c r="K13903" s="184"/>
      <c r="L13903" s="183"/>
    </row>
    <row r="13904">
      <c r="A13904" s="454"/>
      <c r="B13904" s="927"/>
      <c r="C13904" s="580"/>
      <c r="D13904" s="939"/>
      <c r="E13904" s="940"/>
      <c r="F13904" s="941"/>
      <c r="G13904" s="937" t="str">
        <f t="array" ref="G13904">xlookup(F13904,'Internal Staffing Calculator'!E:E,'Internal Staffing Calculator'!C:C,"")</f>
        <v/>
      </c>
      <c r="H13904" s="932" t="str">
        <f t="array" ref="H13904">if(F13904&lt;&gt;"", iferror(index('Internal Staffing Calculator'!B$8:B23500,match(F13904,'Internal Staffing Calculator'!E$8:E23500,0)), "Not In Budget"),"")</f>
        <v/>
      </c>
      <c r="I13904" s="184"/>
      <c r="J13904" s="184"/>
      <c r="K13904" s="184"/>
      <c r="L13904" s="183"/>
    </row>
    <row r="13905">
      <c r="A13905" s="454"/>
      <c r="B13905" s="927"/>
      <c r="C13905" s="580"/>
      <c r="D13905" s="939"/>
      <c r="E13905" s="940"/>
      <c r="F13905" s="941"/>
      <c r="G13905" s="937" t="str">
        <f t="array" ref="G13905">xlookup(F13905,'Internal Staffing Calculator'!E:E,'Internal Staffing Calculator'!C:C,"")</f>
        <v/>
      </c>
      <c r="H13905" s="932" t="str">
        <f t="array" ref="H13905">if(F13905&lt;&gt;"", iferror(index('Internal Staffing Calculator'!B$8:B23500,match(F13905,'Internal Staffing Calculator'!E$8:E23500,0)), "Not In Budget"),"")</f>
        <v/>
      </c>
      <c r="I13905" s="184"/>
      <c r="J13905" s="184"/>
      <c r="K13905" s="184"/>
      <c r="L13905" s="183"/>
    </row>
    <row r="13906">
      <c r="A13906" s="454"/>
      <c r="B13906" s="927"/>
      <c r="C13906" s="580"/>
      <c r="D13906" s="939"/>
      <c r="E13906" s="940"/>
      <c r="F13906" s="941"/>
      <c r="G13906" s="937" t="str">
        <f t="array" ref="G13906">xlookup(F13906,'Internal Staffing Calculator'!E:E,'Internal Staffing Calculator'!C:C,"")</f>
        <v/>
      </c>
      <c r="H13906" s="932" t="str">
        <f t="array" ref="H13906">if(F13906&lt;&gt;"", iferror(index('Internal Staffing Calculator'!B$8:B23500,match(F13906,'Internal Staffing Calculator'!E$8:E23500,0)), "Not In Budget"),"")</f>
        <v/>
      </c>
      <c r="I13906" s="184"/>
      <c r="J13906" s="184"/>
      <c r="K13906" s="184"/>
      <c r="L13906" s="183"/>
    </row>
    <row r="13907">
      <c r="A13907" s="454"/>
      <c r="B13907" s="927"/>
      <c r="C13907" s="580"/>
      <c r="D13907" s="939"/>
      <c r="E13907" s="940"/>
      <c r="F13907" s="941"/>
      <c r="G13907" s="937" t="str">
        <f t="array" ref="G13907">xlookup(F13907,'Internal Staffing Calculator'!E:E,'Internal Staffing Calculator'!C:C,"")</f>
        <v/>
      </c>
      <c r="H13907" s="932" t="str">
        <f t="array" ref="H13907">if(F13907&lt;&gt;"", iferror(index('Internal Staffing Calculator'!B$8:B23500,match(F13907,'Internal Staffing Calculator'!E$8:E23500,0)), "Not In Budget"),"")</f>
        <v/>
      </c>
      <c r="I13907" s="184"/>
      <c r="J13907" s="184"/>
      <c r="K13907" s="184"/>
      <c r="L13907" s="183"/>
    </row>
    <row r="13908">
      <c r="A13908" s="454"/>
      <c r="B13908" s="927"/>
      <c r="C13908" s="580"/>
      <c r="D13908" s="939"/>
      <c r="E13908" s="940"/>
      <c r="F13908" s="941"/>
      <c r="G13908" s="937" t="str">
        <f t="array" ref="G13908">xlookup(F13908,'Internal Staffing Calculator'!E:E,'Internal Staffing Calculator'!C:C,"")</f>
        <v/>
      </c>
      <c r="H13908" s="932" t="str">
        <f t="array" ref="H13908">if(F13908&lt;&gt;"", iferror(index('Internal Staffing Calculator'!B$8:B23500,match(F13908,'Internal Staffing Calculator'!E$8:E23500,0)), "Not In Budget"),"")</f>
        <v/>
      </c>
      <c r="I13908" s="184"/>
      <c r="J13908" s="184"/>
      <c r="K13908" s="184"/>
      <c r="L13908" s="183"/>
    </row>
    <row r="13909">
      <c r="A13909" s="454"/>
      <c r="B13909" s="927"/>
      <c r="C13909" s="580"/>
      <c r="D13909" s="939"/>
      <c r="E13909" s="940"/>
      <c r="F13909" s="941"/>
      <c r="G13909" s="937" t="str">
        <f t="array" ref="G13909">xlookup(F13909,'Internal Staffing Calculator'!E:E,'Internal Staffing Calculator'!C:C,"")</f>
        <v/>
      </c>
      <c r="H13909" s="932" t="str">
        <f t="array" ref="H13909">if(F13909&lt;&gt;"", iferror(index('Internal Staffing Calculator'!B$8:B23500,match(F13909,'Internal Staffing Calculator'!E$8:E23500,0)), "Not In Budget"),"")</f>
        <v/>
      </c>
      <c r="I13909" s="184"/>
      <c r="J13909" s="184"/>
      <c r="K13909" s="184"/>
      <c r="L13909" s="183"/>
    </row>
    <row r="13910">
      <c r="A13910" s="454"/>
      <c r="B13910" s="927"/>
      <c r="C13910" s="580"/>
      <c r="D13910" s="939"/>
      <c r="E13910" s="940"/>
      <c r="F13910" s="941"/>
      <c r="G13910" s="937" t="str">
        <f t="array" ref="G13910">xlookup(F13910,'Internal Staffing Calculator'!E:E,'Internal Staffing Calculator'!C:C,"")</f>
        <v/>
      </c>
      <c r="H13910" s="932" t="str">
        <f t="array" ref="H13910">if(F13910&lt;&gt;"", iferror(index('Internal Staffing Calculator'!B$8:B23500,match(F13910,'Internal Staffing Calculator'!E$8:E23500,0)), "Not In Budget"),"")</f>
        <v/>
      </c>
      <c r="I13910" s="184"/>
      <c r="J13910" s="184"/>
      <c r="K13910" s="184"/>
      <c r="L13910" s="183"/>
    </row>
    <row r="13911">
      <c r="A13911" s="454"/>
      <c r="B13911" s="927"/>
      <c r="C13911" s="580"/>
      <c r="D13911" s="939"/>
      <c r="E13911" s="940"/>
      <c r="F13911" s="941"/>
      <c r="G13911" s="937" t="str">
        <f t="array" ref="G13911">xlookup(F13911,'Internal Staffing Calculator'!E:E,'Internal Staffing Calculator'!C:C,"")</f>
        <v/>
      </c>
      <c r="H13911" s="932" t="str">
        <f t="array" ref="H13911">if(F13911&lt;&gt;"", iferror(index('Internal Staffing Calculator'!B$8:B23500,match(F13911,'Internal Staffing Calculator'!E$8:E23500,0)), "Not In Budget"),"")</f>
        <v/>
      </c>
      <c r="I13911" s="184"/>
      <c r="J13911" s="184"/>
      <c r="K13911" s="184"/>
      <c r="L13911" s="183"/>
    </row>
    <row r="13912">
      <c r="A13912" s="454"/>
      <c r="B13912" s="927"/>
      <c r="C13912" s="580"/>
      <c r="D13912" s="939"/>
      <c r="E13912" s="940"/>
      <c r="F13912" s="941"/>
      <c r="G13912" s="937" t="str">
        <f t="array" ref="G13912">xlookup(F13912,'Internal Staffing Calculator'!E:E,'Internal Staffing Calculator'!C:C,"")</f>
        <v/>
      </c>
      <c r="H13912" s="932" t="str">
        <f t="array" ref="H13912">if(F13912&lt;&gt;"", iferror(index('Internal Staffing Calculator'!B$8:B23500,match(F13912,'Internal Staffing Calculator'!E$8:E23500,0)), "Not In Budget"),"")</f>
        <v/>
      </c>
      <c r="I13912" s="184"/>
      <c r="J13912" s="184"/>
      <c r="K13912" s="184"/>
      <c r="L13912" s="183"/>
    </row>
    <row r="13913">
      <c r="A13913" s="454"/>
      <c r="B13913" s="927"/>
      <c r="C13913" s="580"/>
      <c r="D13913" s="939"/>
      <c r="E13913" s="940"/>
      <c r="F13913" s="941"/>
      <c r="G13913" s="937" t="str">
        <f t="array" ref="G13913">xlookup(F13913,'Internal Staffing Calculator'!E:E,'Internal Staffing Calculator'!C:C,"")</f>
        <v/>
      </c>
      <c r="H13913" s="932" t="str">
        <f t="array" ref="H13913">if(F13913&lt;&gt;"", iferror(index('Internal Staffing Calculator'!B$8:B23500,match(F13913,'Internal Staffing Calculator'!E$8:E23500,0)), "Not In Budget"),"")</f>
        <v/>
      </c>
      <c r="I13913" s="184"/>
      <c r="J13913" s="184"/>
      <c r="K13913" s="184"/>
      <c r="L13913" s="183"/>
    </row>
    <row r="13914">
      <c r="A13914" s="454"/>
      <c r="B13914" s="927"/>
      <c r="C13914" s="580"/>
      <c r="D13914" s="939"/>
      <c r="E13914" s="940"/>
      <c r="F13914" s="941"/>
      <c r="G13914" s="937" t="str">
        <f t="array" ref="G13914">xlookup(F13914,'Internal Staffing Calculator'!E:E,'Internal Staffing Calculator'!C:C,"")</f>
        <v/>
      </c>
      <c r="H13914" s="932" t="str">
        <f t="array" ref="H13914">if(F13914&lt;&gt;"", iferror(index('Internal Staffing Calculator'!B$8:B23500,match(F13914,'Internal Staffing Calculator'!E$8:E23500,0)), "Not In Budget"),"")</f>
        <v/>
      </c>
      <c r="I13914" s="184"/>
      <c r="J13914" s="184"/>
      <c r="K13914" s="184"/>
      <c r="L13914" s="183"/>
    </row>
    <row r="13915">
      <c r="A13915" s="454"/>
      <c r="B13915" s="927"/>
      <c r="C13915" s="580"/>
      <c r="D13915" s="939"/>
      <c r="E13915" s="940"/>
      <c r="F13915" s="941"/>
      <c r="G13915" s="937" t="str">
        <f t="array" ref="G13915">xlookup(F13915,'Internal Staffing Calculator'!E:E,'Internal Staffing Calculator'!C:C,"")</f>
        <v/>
      </c>
      <c r="H13915" s="932" t="str">
        <f t="array" ref="H13915">if(F13915&lt;&gt;"", iferror(index('Internal Staffing Calculator'!B$8:B23500,match(F13915,'Internal Staffing Calculator'!E$8:E23500,0)), "Not In Budget"),"")</f>
        <v/>
      </c>
      <c r="I13915" s="184"/>
      <c r="J13915" s="184"/>
      <c r="K13915" s="184"/>
      <c r="L13915" s="183"/>
    </row>
    <row r="13916">
      <c r="A13916" s="454"/>
      <c r="B13916" s="927"/>
      <c r="C13916" s="580"/>
      <c r="D13916" s="939"/>
      <c r="E13916" s="940"/>
      <c r="F13916" s="941"/>
      <c r="G13916" s="937" t="str">
        <f t="array" ref="G13916">xlookup(F13916,'Internal Staffing Calculator'!E:E,'Internal Staffing Calculator'!C:C,"")</f>
        <v/>
      </c>
      <c r="H13916" s="932" t="str">
        <f t="array" ref="H13916">if(F13916&lt;&gt;"", iferror(index('Internal Staffing Calculator'!B$8:B23500,match(F13916,'Internal Staffing Calculator'!E$8:E23500,0)), "Not In Budget"),"")</f>
        <v/>
      </c>
      <c r="I13916" s="184"/>
      <c r="J13916" s="184"/>
      <c r="K13916" s="184"/>
      <c r="L13916" s="183"/>
    </row>
    <row r="13917">
      <c r="A13917" s="454"/>
      <c r="B13917" s="927"/>
      <c r="C13917" s="580"/>
      <c r="D13917" s="939"/>
      <c r="E13917" s="940"/>
      <c r="F13917" s="941"/>
      <c r="G13917" s="937" t="str">
        <f t="array" ref="G13917">xlookup(F13917,'Internal Staffing Calculator'!E:E,'Internal Staffing Calculator'!C:C,"")</f>
        <v/>
      </c>
      <c r="H13917" s="932" t="str">
        <f t="array" ref="H13917">if(F13917&lt;&gt;"", iferror(index('Internal Staffing Calculator'!B$8:B23500,match(F13917,'Internal Staffing Calculator'!E$8:E23500,0)), "Not In Budget"),"")</f>
        <v/>
      </c>
      <c r="I13917" s="184"/>
      <c r="J13917" s="184"/>
      <c r="K13917" s="184"/>
      <c r="L13917" s="183"/>
    </row>
    <row r="13918">
      <c r="A13918" s="454"/>
      <c r="B13918" s="927"/>
      <c r="C13918" s="580"/>
      <c r="D13918" s="939"/>
      <c r="E13918" s="940"/>
      <c r="F13918" s="941"/>
      <c r="G13918" s="937" t="str">
        <f t="array" ref="G13918">xlookup(F13918,'Internal Staffing Calculator'!E:E,'Internal Staffing Calculator'!C:C,"")</f>
        <v/>
      </c>
      <c r="H13918" s="932" t="str">
        <f t="array" ref="H13918">if(F13918&lt;&gt;"", iferror(index('Internal Staffing Calculator'!B$8:B23500,match(F13918,'Internal Staffing Calculator'!E$8:E23500,0)), "Not In Budget"),"")</f>
        <v/>
      </c>
      <c r="I13918" s="184"/>
      <c r="J13918" s="184"/>
      <c r="K13918" s="184"/>
      <c r="L13918" s="183"/>
    </row>
    <row r="13919">
      <c r="A13919" s="454"/>
      <c r="B13919" s="927"/>
      <c r="C13919" s="580"/>
      <c r="D13919" s="939"/>
      <c r="E13919" s="940"/>
      <c r="F13919" s="941"/>
      <c r="G13919" s="937" t="str">
        <f t="array" ref="G13919">xlookup(F13919,'Internal Staffing Calculator'!E:E,'Internal Staffing Calculator'!C:C,"")</f>
        <v/>
      </c>
      <c r="H13919" s="932" t="str">
        <f t="array" ref="H13919">if(F13919&lt;&gt;"", iferror(index('Internal Staffing Calculator'!B$8:B23500,match(F13919,'Internal Staffing Calculator'!E$8:E23500,0)), "Not In Budget"),"")</f>
        <v/>
      </c>
      <c r="I13919" s="184"/>
      <c r="J13919" s="184"/>
      <c r="K13919" s="184"/>
      <c r="L13919" s="183"/>
    </row>
    <row r="13920">
      <c r="A13920" s="454"/>
      <c r="B13920" s="927"/>
      <c r="C13920" s="580"/>
      <c r="D13920" s="939"/>
      <c r="E13920" s="940"/>
      <c r="F13920" s="941"/>
      <c r="G13920" s="937" t="str">
        <f t="array" ref="G13920">xlookup(F13920,'Internal Staffing Calculator'!E:E,'Internal Staffing Calculator'!C:C,"")</f>
        <v/>
      </c>
      <c r="H13920" s="932" t="str">
        <f t="array" ref="H13920">if(F13920&lt;&gt;"", iferror(index('Internal Staffing Calculator'!B$8:B23500,match(F13920,'Internal Staffing Calculator'!E$8:E23500,0)), "Not In Budget"),"")</f>
        <v/>
      </c>
      <c r="I13920" s="184"/>
      <c r="J13920" s="184"/>
      <c r="K13920" s="184"/>
      <c r="L13920" s="183"/>
    </row>
    <row r="13921">
      <c r="A13921" s="454"/>
      <c r="B13921" s="927"/>
      <c r="C13921" s="580"/>
      <c r="D13921" s="939"/>
      <c r="E13921" s="940"/>
      <c r="F13921" s="941"/>
      <c r="G13921" s="937" t="str">
        <f t="array" ref="G13921">xlookup(F13921,'Internal Staffing Calculator'!E:E,'Internal Staffing Calculator'!C:C,"")</f>
        <v/>
      </c>
      <c r="H13921" s="932" t="str">
        <f t="array" ref="H13921">if(F13921&lt;&gt;"", iferror(index('Internal Staffing Calculator'!B$8:B23500,match(F13921,'Internal Staffing Calculator'!E$8:E23500,0)), "Not In Budget"),"")</f>
        <v/>
      </c>
      <c r="I13921" s="184"/>
      <c r="J13921" s="184"/>
      <c r="K13921" s="184"/>
      <c r="L13921" s="183"/>
    </row>
    <row r="13922">
      <c r="A13922" s="454"/>
      <c r="B13922" s="927"/>
      <c r="C13922" s="580"/>
      <c r="D13922" s="939"/>
      <c r="E13922" s="940"/>
      <c r="F13922" s="941"/>
      <c r="G13922" s="937" t="str">
        <f t="array" ref="G13922">xlookup(F13922,'Internal Staffing Calculator'!E:E,'Internal Staffing Calculator'!C:C,"")</f>
        <v/>
      </c>
      <c r="H13922" s="932" t="str">
        <f t="array" ref="H13922">if(F13922&lt;&gt;"", iferror(index('Internal Staffing Calculator'!B$8:B23500,match(F13922,'Internal Staffing Calculator'!E$8:E23500,0)), "Not In Budget"),"")</f>
        <v/>
      </c>
      <c r="I13922" s="184"/>
      <c r="J13922" s="184"/>
      <c r="K13922" s="184"/>
      <c r="L13922" s="183"/>
    </row>
    <row r="13923">
      <c r="A13923" s="454"/>
      <c r="B13923" s="927"/>
      <c r="C13923" s="580"/>
      <c r="D13923" s="939"/>
      <c r="E13923" s="940"/>
      <c r="F13923" s="941"/>
      <c r="G13923" s="937" t="str">
        <f t="array" ref="G13923">xlookup(F13923,'Internal Staffing Calculator'!E:E,'Internal Staffing Calculator'!C:C,"")</f>
        <v/>
      </c>
      <c r="H13923" s="932" t="str">
        <f t="array" ref="H13923">if(F13923&lt;&gt;"", iferror(index('Internal Staffing Calculator'!B$8:B23500,match(F13923,'Internal Staffing Calculator'!E$8:E23500,0)), "Not In Budget"),"")</f>
        <v/>
      </c>
      <c r="I13923" s="184"/>
      <c r="J13923" s="184"/>
      <c r="K13923" s="184"/>
      <c r="L13923" s="183"/>
    </row>
    <row r="13924">
      <c r="A13924" s="454"/>
      <c r="B13924" s="927"/>
      <c r="C13924" s="580"/>
      <c r="D13924" s="939"/>
      <c r="E13924" s="940"/>
      <c r="F13924" s="941"/>
      <c r="G13924" s="937" t="str">
        <f t="array" ref="G13924">xlookup(F13924,'Internal Staffing Calculator'!E:E,'Internal Staffing Calculator'!C:C,"")</f>
        <v/>
      </c>
      <c r="H13924" s="932" t="str">
        <f t="array" ref="H13924">if(F13924&lt;&gt;"", iferror(index('Internal Staffing Calculator'!B$8:B23500,match(F13924,'Internal Staffing Calculator'!E$8:E23500,0)), "Not In Budget"),"")</f>
        <v/>
      </c>
      <c r="I13924" s="184"/>
      <c r="J13924" s="184"/>
      <c r="K13924" s="184"/>
      <c r="L13924" s="183"/>
    </row>
    <row r="13925">
      <c r="A13925" s="454"/>
      <c r="B13925" s="927"/>
      <c r="C13925" s="580"/>
      <c r="D13925" s="939"/>
      <c r="E13925" s="940"/>
      <c r="F13925" s="941"/>
      <c r="G13925" s="937" t="str">
        <f t="array" ref="G13925">xlookup(F13925,'Internal Staffing Calculator'!E:E,'Internal Staffing Calculator'!C:C,"")</f>
        <v/>
      </c>
      <c r="H13925" s="932" t="str">
        <f t="array" ref="H13925">if(F13925&lt;&gt;"", iferror(index('Internal Staffing Calculator'!B$8:B23500,match(F13925,'Internal Staffing Calculator'!E$8:E23500,0)), "Not In Budget"),"")</f>
        <v/>
      </c>
      <c r="I13925" s="184"/>
      <c r="J13925" s="184"/>
      <c r="K13925" s="184"/>
      <c r="L13925" s="183"/>
    </row>
    <row r="13926">
      <c r="A13926" s="454"/>
      <c r="B13926" s="927"/>
      <c r="C13926" s="580"/>
      <c r="D13926" s="939"/>
      <c r="E13926" s="940"/>
      <c r="F13926" s="941"/>
      <c r="G13926" s="937" t="str">
        <f t="array" ref="G13926">xlookup(F13926,'Internal Staffing Calculator'!E:E,'Internal Staffing Calculator'!C:C,"")</f>
        <v/>
      </c>
      <c r="H13926" s="932" t="str">
        <f t="array" ref="H13926">if(F13926&lt;&gt;"", iferror(index('Internal Staffing Calculator'!B$8:B23500,match(F13926,'Internal Staffing Calculator'!E$8:E23500,0)), "Not In Budget"),"")</f>
        <v/>
      </c>
      <c r="I13926" s="184"/>
      <c r="J13926" s="184"/>
      <c r="K13926" s="184"/>
      <c r="L13926" s="183"/>
    </row>
    <row r="13927">
      <c r="A13927" s="454"/>
      <c r="B13927" s="927"/>
      <c r="C13927" s="580"/>
      <c r="D13927" s="939"/>
      <c r="E13927" s="940"/>
      <c r="F13927" s="941"/>
      <c r="G13927" s="937" t="str">
        <f t="array" ref="G13927">xlookup(F13927,'Internal Staffing Calculator'!E:E,'Internal Staffing Calculator'!C:C,"")</f>
        <v/>
      </c>
      <c r="H13927" s="932" t="str">
        <f t="array" ref="H13927">if(F13927&lt;&gt;"", iferror(index('Internal Staffing Calculator'!B$8:B23500,match(F13927,'Internal Staffing Calculator'!E$8:E23500,0)), "Not In Budget"),"")</f>
        <v/>
      </c>
      <c r="I13927" s="184"/>
      <c r="J13927" s="184"/>
      <c r="K13927" s="184"/>
      <c r="L13927" s="183"/>
    </row>
    <row r="13928">
      <c r="A13928" s="454"/>
      <c r="B13928" s="927"/>
      <c r="C13928" s="580"/>
      <c r="D13928" s="939"/>
      <c r="E13928" s="940"/>
      <c r="F13928" s="941"/>
      <c r="G13928" s="937" t="str">
        <f t="array" ref="G13928">xlookup(F13928,'Internal Staffing Calculator'!E:E,'Internal Staffing Calculator'!C:C,"")</f>
        <v/>
      </c>
      <c r="H13928" s="932" t="str">
        <f t="array" ref="H13928">if(F13928&lt;&gt;"", iferror(index('Internal Staffing Calculator'!B$8:B23500,match(F13928,'Internal Staffing Calculator'!E$8:E23500,0)), "Not In Budget"),"")</f>
        <v/>
      </c>
      <c r="I13928" s="184"/>
      <c r="J13928" s="184"/>
      <c r="K13928" s="184"/>
      <c r="L13928" s="183"/>
    </row>
    <row r="13929">
      <c r="A13929" s="454"/>
      <c r="B13929" s="927"/>
      <c r="C13929" s="580"/>
      <c r="D13929" s="939"/>
      <c r="E13929" s="940"/>
      <c r="F13929" s="941"/>
      <c r="G13929" s="937" t="str">
        <f t="array" ref="G13929">xlookup(F13929,'Internal Staffing Calculator'!E:E,'Internal Staffing Calculator'!C:C,"")</f>
        <v/>
      </c>
      <c r="H13929" s="932" t="str">
        <f t="array" ref="H13929">if(F13929&lt;&gt;"", iferror(index('Internal Staffing Calculator'!B$8:B23500,match(F13929,'Internal Staffing Calculator'!E$8:E23500,0)), "Not In Budget"),"")</f>
        <v/>
      </c>
      <c r="I13929" s="184"/>
      <c r="J13929" s="184"/>
      <c r="K13929" s="184"/>
      <c r="L13929" s="183"/>
    </row>
    <row r="13930">
      <c r="A13930" s="454"/>
      <c r="B13930" s="927"/>
      <c r="C13930" s="580"/>
      <c r="D13930" s="939"/>
      <c r="E13930" s="940"/>
      <c r="F13930" s="941"/>
      <c r="G13930" s="937" t="str">
        <f t="array" ref="G13930">xlookup(F13930,'Internal Staffing Calculator'!E:E,'Internal Staffing Calculator'!C:C,"")</f>
        <v/>
      </c>
      <c r="H13930" s="932" t="str">
        <f t="array" ref="H13930">if(F13930&lt;&gt;"", iferror(index('Internal Staffing Calculator'!B$8:B23500,match(F13930,'Internal Staffing Calculator'!E$8:E23500,0)), "Not In Budget"),"")</f>
        <v/>
      </c>
      <c r="I13930" s="184"/>
      <c r="J13930" s="184"/>
      <c r="K13930" s="184"/>
      <c r="L13930" s="183"/>
    </row>
    <row r="13931">
      <c r="A13931" s="454"/>
      <c r="B13931" s="927"/>
      <c r="C13931" s="580"/>
      <c r="D13931" s="939"/>
      <c r="E13931" s="940"/>
      <c r="F13931" s="941"/>
      <c r="G13931" s="937" t="str">
        <f t="array" ref="G13931">xlookup(F13931,'Internal Staffing Calculator'!E:E,'Internal Staffing Calculator'!C:C,"")</f>
        <v/>
      </c>
      <c r="H13931" s="932" t="str">
        <f t="array" ref="H13931">if(F13931&lt;&gt;"", iferror(index('Internal Staffing Calculator'!B$8:B23500,match(F13931,'Internal Staffing Calculator'!E$8:E23500,0)), "Not In Budget"),"")</f>
        <v/>
      </c>
      <c r="I13931" s="184"/>
      <c r="J13931" s="184"/>
      <c r="K13931" s="184"/>
      <c r="L13931" s="183"/>
    </row>
    <row r="13932">
      <c r="A13932" s="454"/>
      <c r="B13932" s="927"/>
      <c r="C13932" s="580"/>
      <c r="D13932" s="939"/>
      <c r="E13932" s="940"/>
      <c r="F13932" s="941"/>
      <c r="G13932" s="937" t="str">
        <f t="array" ref="G13932">xlookup(F13932,'Internal Staffing Calculator'!E:E,'Internal Staffing Calculator'!C:C,"")</f>
        <v/>
      </c>
      <c r="H13932" s="932" t="str">
        <f t="array" ref="H13932">if(F13932&lt;&gt;"", iferror(index('Internal Staffing Calculator'!B$8:B23500,match(F13932,'Internal Staffing Calculator'!E$8:E23500,0)), "Not In Budget"),"")</f>
        <v/>
      </c>
      <c r="I13932" s="184"/>
      <c r="J13932" s="184"/>
      <c r="K13932" s="184"/>
      <c r="L13932" s="183"/>
    </row>
    <row r="13933">
      <c r="A13933" s="454"/>
      <c r="B13933" s="927"/>
      <c r="C13933" s="580"/>
      <c r="D13933" s="939"/>
      <c r="E13933" s="940"/>
      <c r="F13933" s="941"/>
      <c r="G13933" s="937" t="str">
        <f t="array" ref="G13933">xlookup(F13933,'Internal Staffing Calculator'!E:E,'Internal Staffing Calculator'!C:C,"")</f>
        <v/>
      </c>
      <c r="H13933" s="932" t="str">
        <f t="array" ref="H13933">if(F13933&lt;&gt;"", iferror(index('Internal Staffing Calculator'!B$8:B23500,match(F13933,'Internal Staffing Calculator'!E$8:E23500,0)), "Not In Budget"),"")</f>
        <v/>
      </c>
      <c r="I13933" s="184"/>
      <c r="J13933" s="184"/>
      <c r="K13933" s="184"/>
      <c r="L13933" s="183"/>
    </row>
    <row r="13934">
      <c r="A13934" s="454"/>
      <c r="B13934" s="927"/>
      <c r="C13934" s="580"/>
      <c r="D13934" s="939"/>
      <c r="E13934" s="940"/>
      <c r="F13934" s="941"/>
      <c r="G13934" s="937" t="str">
        <f t="array" ref="G13934">xlookup(F13934,'Internal Staffing Calculator'!E:E,'Internal Staffing Calculator'!C:C,"")</f>
        <v/>
      </c>
      <c r="H13934" s="932" t="str">
        <f t="array" ref="H13934">if(F13934&lt;&gt;"", iferror(index('Internal Staffing Calculator'!B$8:B23500,match(F13934,'Internal Staffing Calculator'!E$8:E23500,0)), "Not In Budget"),"")</f>
        <v/>
      </c>
      <c r="I13934" s="184"/>
      <c r="J13934" s="184"/>
      <c r="K13934" s="184"/>
      <c r="L13934" s="183"/>
    </row>
    <row r="13935">
      <c r="A13935" s="454"/>
      <c r="B13935" s="927"/>
      <c r="C13935" s="580"/>
      <c r="D13935" s="939"/>
      <c r="E13935" s="940"/>
      <c r="F13935" s="941"/>
      <c r="G13935" s="937" t="str">
        <f t="array" ref="G13935">xlookup(F13935,'Internal Staffing Calculator'!E:E,'Internal Staffing Calculator'!C:C,"")</f>
        <v/>
      </c>
      <c r="H13935" s="932" t="str">
        <f t="array" ref="H13935">if(F13935&lt;&gt;"", iferror(index('Internal Staffing Calculator'!B$8:B23500,match(F13935,'Internal Staffing Calculator'!E$8:E23500,0)), "Not In Budget"),"")</f>
        <v/>
      </c>
      <c r="I13935" s="184"/>
      <c r="J13935" s="184"/>
      <c r="K13935" s="184"/>
      <c r="L13935" s="183"/>
    </row>
    <row r="13936">
      <c r="A13936" s="454"/>
      <c r="B13936" s="927"/>
      <c r="C13936" s="580"/>
      <c r="D13936" s="939"/>
      <c r="E13936" s="940"/>
      <c r="F13936" s="941"/>
      <c r="G13936" s="937" t="str">
        <f t="array" ref="G13936">xlookup(F13936,'Internal Staffing Calculator'!E:E,'Internal Staffing Calculator'!C:C,"")</f>
        <v/>
      </c>
      <c r="H13936" s="932" t="str">
        <f t="array" ref="H13936">if(F13936&lt;&gt;"", iferror(index('Internal Staffing Calculator'!B$8:B23500,match(F13936,'Internal Staffing Calculator'!E$8:E23500,0)), "Not In Budget"),"")</f>
        <v/>
      </c>
      <c r="I13936" s="184"/>
      <c r="J13936" s="184"/>
      <c r="K13936" s="184"/>
      <c r="L13936" s="183"/>
    </row>
    <row r="13937">
      <c r="A13937" s="454"/>
      <c r="B13937" s="927"/>
      <c r="C13937" s="580"/>
      <c r="D13937" s="939"/>
      <c r="E13937" s="940"/>
      <c r="F13937" s="941"/>
      <c r="G13937" s="937" t="str">
        <f t="array" ref="G13937">xlookup(F13937,'Internal Staffing Calculator'!E:E,'Internal Staffing Calculator'!C:C,"")</f>
        <v/>
      </c>
      <c r="H13937" s="932" t="str">
        <f t="array" ref="H13937">if(F13937&lt;&gt;"", iferror(index('Internal Staffing Calculator'!B$8:B23500,match(F13937,'Internal Staffing Calculator'!E$8:E23500,0)), "Not In Budget"),"")</f>
        <v/>
      </c>
      <c r="I13937" s="184"/>
      <c r="J13937" s="184"/>
      <c r="K13937" s="184"/>
      <c r="L13937" s="183"/>
    </row>
    <row r="13938">
      <c r="A13938" s="454"/>
      <c r="B13938" s="927"/>
      <c r="C13938" s="580"/>
      <c r="D13938" s="939"/>
      <c r="E13938" s="940"/>
      <c r="F13938" s="941"/>
      <c r="G13938" s="937" t="str">
        <f t="array" ref="G13938">xlookup(F13938,'Internal Staffing Calculator'!E:E,'Internal Staffing Calculator'!C:C,"")</f>
        <v/>
      </c>
      <c r="H13938" s="932" t="str">
        <f t="array" ref="H13938">if(F13938&lt;&gt;"", iferror(index('Internal Staffing Calculator'!B$8:B23500,match(F13938,'Internal Staffing Calculator'!E$8:E23500,0)), "Not In Budget"),"")</f>
        <v/>
      </c>
      <c r="I13938" s="184"/>
      <c r="J13938" s="184"/>
      <c r="K13938" s="184"/>
      <c r="L13938" s="183"/>
    </row>
    <row r="13939">
      <c r="A13939" s="454"/>
      <c r="B13939" s="927"/>
      <c r="C13939" s="580"/>
      <c r="D13939" s="939"/>
      <c r="E13939" s="940"/>
      <c r="F13939" s="941"/>
      <c r="G13939" s="937" t="str">
        <f t="array" ref="G13939">xlookup(F13939,'Internal Staffing Calculator'!E:E,'Internal Staffing Calculator'!C:C,"")</f>
        <v/>
      </c>
      <c r="H13939" s="932" t="str">
        <f t="array" ref="H13939">if(F13939&lt;&gt;"", iferror(index('Internal Staffing Calculator'!B$8:B23500,match(F13939,'Internal Staffing Calculator'!E$8:E23500,0)), "Not In Budget"),"")</f>
        <v/>
      </c>
      <c r="I13939" s="184"/>
      <c r="J13939" s="184"/>
      <c r="K13939" s="184"/>
      <c r="L13939" s="183"/>
    </row>
    <row r="13940">
      <c r="A13940" s="454"/>
      <c r="B13940" s="927"/>
      <c r="C13940" s="580"/>
      <c r="D13940" s="939"/>
      <c r="E13940" s="940"/>
      <c r="F13940" s="941"/>
      <c r="G13940" s="937" t="str">
        <f t="array" ref="G13940">xlookup(F13940,'Internal Staffing Calculator'!E:E,'Internal Staffing Calculator'!C:C,"")</f>
        <v/>
      </c>
      <c r="H13940" s="932" t="str">
        <f t="array" ref="H13940">if(F13940&lt;&gt;"", iferror(index('Internal Staffing Calculator'!B$8:B23500,match(F13940,'Internal Staffing Calculator'!E$8:E23500,0)), "Not In Budget"),"")</f>
        <v/>
      </c>
      <c r="I13940" s="184"/>
      <c r="J13940" s="184"/>
      <c r="K13940" s="184"/>
      <c r="L13940" s="183"/>
    </row>
    <row r="13941">
      <c r="A13941" s="454"/>
      <c r="B13941" s="927"/>
      <c r="C13941" s="580"/>
      <c r="D13941" s="939"/>
      <c r="E13941" s="940"/>
      <c r="F13941" s="941"/>
      <c r="G13941" s="937" t="str">
        <f t="array" ref="G13941">xlookup(F13941,'Internal Staffing Calculator'!E:E,'Internal Staffing Calculator'!C:C,"")</f>
        <v/>
      </c>
      <c r="H13941" s="932" t="str">
        <f t="array" ref="H13941">if(F13941&lt;&gt;"", iferror(index('Internal Staffing Calculator'!B$8:B23500,match(F13941,'Internal Staffing Calculator'!E$8:E23500,0)), "Not In Budget"),"")</f>
        <v/>
      </c>
      <c r="I13941" s="184"/>
      <c r="J13941" s="184"/>
      <c r="K13941" s="184"/>
      <c r="L13941" s="183"/>
    </row>
    <row r="13942">
      <c r="A13942" s="454"/>
      <c r="B13942" s="927"/>
      <c r="C13942" s="580"/>
      <c r="D13942" s="939"/>
      <c r="E13942" s="940"/>
      <c r="F13942" s="941"/>
      <c r="G13942" s="937" t="str">
        <f t="array" ref="G13942">xlookup(F13942,'Internal Staffing Calculator'!E:E,'Internal Staffing Calculator'!C:C,"")</f>
        <v/>
      </c>
      <c r="H13942" s="932" t="str">
        <f t="array" ref="H13942">if(F13942&lt;&gt;"", iferror(index('Internal Staffing Calculator'!B$8:B23500,match(F13942,'Internal Staffing Calculator'!E$8:E23500,0)), "Not In Budget"),"")</f>
        <v/>
      </c>
      <c r="I13942" s="184"/>
      <c r="J13942" s="184"/>
      <c r="K13942" s="184"/>
      <c r="L13942" s="183"/>
    </row>
    <row r="13943">
      <c r="A13943" s="454"/>
      <c r="B13943" s="927"/>
      <c r="C13943" s="580"/>
      <c r="D13943" s="939"/>
      <c r="E13943" s="940"/>
      <c r="F13943" s="941"/>
      <c r="G13943" s="937" t="str">
        <f t="array" ref="G13943">xlookup(F13943,'Internal Staffing Calculator'!E:E,'Internal Staffing Calculator'!C:C,"")</f>
        <v/>
      </c>
      <c r="H13943" s="932" t="str">
        <f t="array" ref="H13943">if(F13943&lt;&gt;"", iferror(index('Internal Staffing Calculator'!B$8:B23500,match(F13943,'Internal Staffing Calculator'!E$8:E23500,0)), "Not In Budget"),"")</f>
        <v/>
      </c>
      <c r="I13943" s="184"/>
      <c r="J13943" s="184"/>
      <c r="K13943" s="184"/>
      <c r="L13943" s="183"/>
    </row>
    <row r="13944">
      <c r="A13944" s="454"/>
      <c r="B13944" s="927"/>
      <c r="C13944" s="580"/>
      <c r="D13944" s="939"/>
      <c r="E13944" s="940"/>
      <c r="F13944" s="941"/>
      <c r="G13944" s="937" t="str">
        <f t="array" ref="G13944">xlookup(F13944,'Internal Staffing Calculator'!E:E,'Internal Staffing Calculator'!C:C,"")</f>
        <v/>
      </c>
      <c r="H13944" s="932" t="str">
        <f t="array" ref="H13944">if(F13944&lt;&gt;"", iferror(index('Internal Staffing Calculator'!B$8:B23500,match(F13944,'Internal Staffing Calculator'!E$8:E23500,0)), "Not In Budget"),"")</f>
        <v/>
      </c>
      <c r="I13944" s="184"/>
      <c r="J13944" s="184"/>
      <c r="K13944" s="184"/>
      <c r="L13944" s="183"/>
    </row>
    <row r="13945">
      <c r="A13945" s="454"/>
      <c r="B13945" s="927"/>
      <c r="C13945" s="580"/>
      <c r="D13945" s="939"/>
      <c r="E13945" s="940"/>
      <c r="F13945" s="941"/>
      <c r="G13945" s="937" t="str">
        <f t="array" ref="G13945">xlookup(F13945,'Internal Staffing Calculator'!E:E,'Internal Staffing Calculator'!C:C,"")</f>
        <v/>
      </c>
      <c r="H13945" s="932" t="str">
        <f t="array" ref="H13945">if(F13945&lt;&gt;"", iferror(index('Internal Staffing Calculator'!B$8:B23500,match(F13945,'Internal Staffing Calculator'!E$8:E23500,0)), "Not In Budget"),"")</f>
        <v/>
      </c>
      <c r="I13945" s="184"/>
      <c r="J13945" s="184"/>
      <c r="K13945" s="184"/>
      <c r="L13945" s="183"/>
    </row>
    <row r="13946">
      <c r="A13946" s="454"/>
      <c r="B13946" s="927"/>
      <c r="C13946" s="580"/>
      <c r="D13946" s="939"/>
      <c r="E13946" s="940"/>
      <c r="F13946" s="941"/>
      <c r="G13946" s="937" t="str">
        <f t="array" ref="G13946">xlookup(F13946,'Internal Staffing Calculator'!E:E,'Internal Staffing Calculator'!C:C,"")</f>
        <v/>
      </c>
      <c r="H13946" s="932" t="str">
        <f t="array" ref="H13946">if(F13946&lt;&gt;"", iferror(index('Internal Staffing Calculator'!B$8:B23500,match(F13946,'Internal Staffing Calculator'!E$8:E23500,0)), "Not In Budget"),"")</f>
        <v/>
      </c>
      <c r="I13946" s="184"/>
      <c r="J13946" s="184"/>
      <c r="K13946" s="184"/>
      <c r="L13946" s="183"/>
    </row>
    <row r="13947">
      <c r="A13947" s="454"/>
      <c r="B13947" s="927"/>
      <c r="C13947" s="580"/>
      <c r="D13947" s="939"/>
      <c r="E13947" s="940"/>
      <c r="F13947" s="941"/>
      <c r="G13947" s="937" t="str">
        <f t="array" ref="G13947">xlookup(F13947,'Internal Staffing Calculator'!E:E,'Internal Staffing Calculator'!C:C,"")</f>
        <v/>
      </c>
      <c r="H13947" s="932" t="str">
        <f t="array" ref="H13947">if(F13947&lt;&gt;"", iferror(index('Internal Staffing Calculator'!B$8:B23500,match(F13947,'Internal Staffing Calculator'!E$8:E23500,0)), "Not In Budget"),"")</f>
        <v/>
      </c>
      <c r="I13947" s="184"/>
      <c r="J13947" s="184"/>
      <c r="K13947" s="184"/>
      <c r="L13947" s="183"/>
    </row>
    <row r="13948">
      <c r="A13948" s="454"/>
      <c r="B13948" s="927"/>
      <c r="C13948" s="580"/>
      <c r="D13948" s="939"/>
      <c r="E13948" s="940"/>
      <c r="F13948" s="941"/>
      <c r="G13948" s="937" t="str">
        <f t="array" ref="G13948">xlookup(F13948,'Internal Staffing Calculator'!E:E,'Internal Staffing Calculator'!C:C,"")</f>
        <v/>
      </c>
      <c r="H13948" s="932" t="str">
        <f t="array" ref="H13948">if(F13948&lt;&gt;"", iferror(index('Internal Staffing Calculator'!B$8:B23500,match(F13948,'Internal Staffing Calculator'!E$8:E23500,0)), "Not In Budget"),"")</f>
        <v/>
      </c>
      <c r="I13948" s="184"/>
      <c r="J13948" s="184"/>
      <c r="K13948" s="184"/>
      <c r="L13948" s="183"/>
    </row>
    <row r="13949">
      <c r="A13949" s="454"/>
      <c r="B13949" s="927"/>
      <c r="C13949" s="580"/>
      <c r="D13949" s="939"/>
      <c r="E13949" s="940"/>
      <c r="F13949" s="941"/>
      <c r="G13949" s="937" t="str">
        <f t="array" ref="G13949">xlookup(F13949,'Internal Staffing Calculator'!E:E,'Internal Staffing Calculator'!C:C,"")</f>
        <v/>
      </c>
      <c r="H13949" s="932" t="str">
        <f t="array" ref="H13949">if(F13949&lt;&gt;"", iferror(index('Internal Staffing Calculator'!B$8:B23500,match(F13949,'Internal Staffing Calculator'!E$8:E23500,0)), "Not In Budget"),"")</f>
        <v/>
      </c>
      <c r="I13949" s="184"/>
      <c r="J13949" s="184"/>
      <c r="K13949" s="184"/>
      <c r="L13949" s="183"/>
    </row>
    <row r="13950">
      <c r="A13950" s="454"/>
      <c r="B13950" s="927"/>
      <c r="C13950" s="580"/>
      <c r="D13950" s="939"/>
      <c r="E13950" s="940"/>
      <c r="F13950" s="941"/>
      <c r="G13950" s="937" t="str">
        <f t="array" ref="G13950">xlookup(F13950,'Internal Staffing Calculator'!E:E,'Internal Staffing Calculator'!C:C,"")</f>
        <v/>
      </c>
      <c r="H13950" s="932" t="str">
        <f t="array" ref="H13950">if(F13950&lt;&gt;"", iferror(index('Internal Staffing Calculator'!B$8:B23500,match(F13950,'Internal Staffing Calculator'!E$8:E23500,0)), "Not In Budget"),"")</f>
        <v/>
      </c>
      <c r="I13950" s="184"/>
      <c r="J13950" s="184"/>
      <c r="K13950" s="184"/>
      <c r="L13950" s="183"/>
    </row>
    <row r="13951">
      <c r="A13951" s="454"/>
      <c r="B13951" s="927"/>
      <c r="C13951" s="580"/>
      <c r="D13951" s="939"/>
      <c r="E13951" s="940"/>
      <c r="F13951" s="941"/>
      <c r="G13951" s="937" t="str">
        <f t="array" ref="G13951">xlookup(F13951,'Internal Staffing Calculator'!E:E,'Internal Staffing Calculator'!C:C,"")</f>
        <v/>
      </c>
      <c r="H13951" s="932" t="str">
        <f t="array" ref="H13951">if(F13951&lt;&gt;"", iferror(index('Internal Staffing Calculator'!B$8:B23500,match(F13951,'Internal Staffing Calculator'!E$8:E23500,0)), "Not In Budget"),"")</f>
        <v/>
      </c>
      <c r="I13951" s="184"/>
      <c r="J13951" s="184"/>
      <c r="K13951" s="184"/>
      <c r="L13951" s="183"/>
    </row>
    <row r="13952">
      <c r="A13952" s="454"/>
      <c r="B13952" s="927"/>
      <c r="C13952" s="580"/>
      <c r="D13952" s="939"/>
      <c r="E13952" s="940"/>
      <c r="F13952" s="941"/>
      <c r="G13952" s="937" t="str">
        <f t="array" ref="G13952">xlookup(F13952,'Internal Staffing Calculator'!E:E,'Internal Staffing Calculator'!C:C,"")</f>
        <v/>
      </c>
      <c r="H13952" s="932" t="str">
        <f t="array" ref="H13952">if(F13952&lt;&gt;"", iferror(index('Internal Staffing Calculator'!B$8:B23500,match(F13952,'Internal Staffing Calculator'!E$8:E23500,0)), "Not In Budget"),"")</f>
        <v/>
      </c>
      <c r="I13952" s="184"/>
      <c r="J13952" s="184"/>
      <c r="K13952" s="184"/>
      <c r="L13952" s="183"/>
    </row>
    <row r="13953">
      <c r="A13953" s="454"/>
      <c r="B13953" s="927"/>
      <c r="C13953" s="580"/>
      <c r="D13953" s="939"/>
      <c r="E13953" s="940"/>
      <c r="F13953" s="941"/>
      <c r="G13953" s="937" t="str">
        <f t="array" ref="G13953">xlookup(F13953,'Internal Staffing Calculator'!E:E,'Internal Staffing Calculator'!C:C,"")</f>
        <v/>
      </c>
      <c r="H13953" s="932" t="str">
        <f t="array" ref="H13953">if(F13953&lt;&gt;"", iferror(index('Internal Staffing Calculator'!B$8:B23500,match(F13953,'Internal Staffing Calculator'!E$8:E23500,0)), "Not In Budget"),"")</f>
        <v/>
      </c>
      <c r="I13953" s="184"/>
      <c r="J13953" s="184"/>
      <c r="K13953" s="184"/>
      <c r="L13953" s="183"/>
    </row>
    <row r="13954">
      <c r="A13954" s="454"/>
      <c r="B13954" s="927"/>
      <c r="C13954" s="580"/>
      <c r="D13954" s="939"/>
      <c r="E13954" s="940"/>
      <c r="F13954" s="941"/>
      <c r="G13954" s="937" t="str">
        <f t="array" ref="G13954">xlookup(F13954,'Internal Staffing Calculator'!E:E,'Internal Staffing Calculator'!C:C,"")</f>
        <v/>
      </c>
      <c r="H13954" s="932" t="str">
        <f t="array" ref="H13954">if(F13954&lt;&gt;"", iferror(index('Internal Staffing Calculator'!B$8:B23500,match(F13954,'Internal Staffing Calculator'!E$8:E23500,0)), "Not In Budget"),"")</f>
        <v/>
      </c>
      <c r="I13954" s="184"/>
      <c r="J13954" s="184"/>
      <c r="K13954" s="184"/>
      <c r="L13954" s="183"/>
    </row>
    <row r="13955">
      <c r="A13955" s="454"/>
      <c r="B13955" s="927"/>
      <c r="C13955" s="580"/>
      <c r="D13955" s="939"/>
      <c r="E13955" s="940"/>
      <c r="F13955" s="941"/>
      <c r="G13955" s="937" t="str">
        <f t="array" ref="G13955">xlookup(F13955,'Internal Staffing Calculator'!E:E,'Internal Staffing Calculator'!C:C,"")</f>
        <v/>
      </c>
      <c r="H13955" s="932" t="str">
        <f t="array" ref="H13955">if(F13955&lt;&gt;"", iferror(index('Internal Staffing Calculator'!B$8:B23500,match(F13955,'Internal Staffing Calculator'!E$8:E23500,0)), "Not In Budget"),"")</f>
        <v/>
      </c>
      <c r="I13955" s="184"/>
      <c r="J13955" s="184"/>
      <c r="K13955" s="184"/>
      <c r="L13955" s="183"/>
    </row>
    <row r="13956">
      <c r="A13956" s="454"/>
      <c r="B13956" s="927"/>
      <c r="C13956" s="580"/>
      <c r="D13956" s="939"/>
      <c r="E13956" s="940"/>
      <c r="F13956" s="941"/>
      <c r="G13956" s="937" t="str">
        <f t="array" ref="G13956">xlookup(F13956,'Internal Staffing Calculator'!E:E,'Internal Staffing Calculator'!C:C,"")</f>
        <v/>
      </c>
      <c r="H13956" s="932" t="str">
        <f t="array" ref="H13956">if(F13956&lt;&gt;"", iferror(index('Internal Staffing Calculator'!B$8:B23500,match(F13956,'Internal Staffing Calculator'!E$8:E23500,0)), "Not In Budget"),"")</f>
        <v/>
      </c>
      <c r="I13956" s="184"/>
      <c r="J13956" s="184"/>
      <c r="K13956" s="184"/>
      <c r="L13956" s="183"/>
    </row>
    <row r="13957">
      <c r="A13957" s="454"/>
      <c r="B13957" s="927"/>
      <c r="C13957" s="580"/>
      <c r="D13957" s="939"/>
      <c r="E13957" s="940"/>
      <c r="F13957" s="941"/>
      <c r="G13957" s="937" t="str">
        <f t="array" ref="G13957">xlookup(F13957,'Internal Staffing Calculator'!E:E,'Internal Staffing Calculator'!C:C,"")</f>
        <v/>
      </c>
      <c r="H13957" s="932" t="str">
        <f t="array" ref="H13957">if(F13957&lt;&gt;"", iferror(index('Internal Staffing Calculator'!B$8:B23500,match(F13957,'Internal Staffing Calculator'!E$8:E23500,0)), "Not In Budget"),"")</f>
        <v/>
      </c>
      <c r="I13957" s="184"/>
      <c r="J13957" s="184"/>
      <c r="K13957" s="184"/>
      <c r="L13957" s="183"/>
    </row>
    <row r="13958">
      <c r="A13958" s="454"/>
      <c r="B13958" s="927"/>
      <c r="C13958" s="580"/>
      <c r="D13958" s="939"/>
      <c r="E13958" s="940"/>
      <c r="F13958" s="941"/>
      <c r="G13958" s="937" t="str">
        <f t="array" ref="G13958">xlookup(F13958,'Internal Staffing Calculator'!E:E,'Internal Staffing Calculator'!C:C,"")</f>
        <v/>
      </c>
      <c r="H13958" s="932" t="str">
        <f t="array" ref="H13958">if(F13958&lt;&gt;"", iferror(index('Internal Staffing Calculator'!B$8:B23500,match(F13958,'Internal Staffing Calculator'!E$8:E23500,0)), "Not In Budget"),"")</f>
        <v/>
      </c>
      <c r="I13958" s="184"/>
      <c r="J13958" s="184"/>
      <c r="K13958" s="184"/>
      <c r="L13958" s="183"/>
    </row>
    <row r="13959">
      <c r="A13959" s="454"/>
      <c r="B13959" s="927"/>
      <c r="C13959" s="580"/>
      <c r="D13959" s="939"/>
      <c r="E13959" s="940"/>
      <c r="F13959" s="941"/>
      <c r="G13959" s="937" t="str">
        <f t="array" ref="G13959">xlookup(F13959,'Internal Staffing Calculator'!E:E,'Internal Staffing Calculator'!C:C,"")</f>
        <v/>
      </c>
      <c r="H13959" s="932" t="str">
        <f t="array" ref="H13959">if(F13959&lt;&gt;"", iferror(index('Internal Staffing Calculator'!B$8:B23500,match(F13959,'Internal Staffing Calculator'!E$8:E23500,0)), "Not In Budget"),"")</f>
        <v/>
      </c>
      <c r="I13959" s="184"/>
      <c r="J13959" s="184"/>
      <c r="K13959" s="184"/>
      <c r="L13959" s="183"/>
    </row>
    <row r="13960">
      <c r="A13960" s="454"/>
      <c r="B13960" s="927"/>
      <c r="C13960" s="580"/>
      <c r="D13960" s="939"/>
      <c r="E13960" s="940"/>
      <c r="F13960" s="941"/>
      <c r="G13960" s="937" t="str">
        <f t="array" ref="G13960">xlookup(F13960,'Internal Staffing Calculator'!E:E,'Internal Staffing Calculator'!C:C,"")</f>
        <v/>
      </c>
      <c r="H13960" s="932" t="str">
        <f t="array" ref="H13960">if(F13960&lt;&gt;"", iferror(index('Internal Staffing Calculator'!B$8:B23500,match(F13960,'Internal Staffing Calculator'!E$8:E23500,0)), "Not In Budget"),"")</f>
        <v/>
      </c>
      <c r="I13960" s="184"/>
      <c r="J13960" s="184"/>
      <c r="K13960" s="184"/>
      <c r="L13960" s="183"/>
    </row>
    <row r="13961">
      <c r="A13961" s="454"/>
      <c r="B13961" s="927"/>
      <c r="C13961" s="580"/>
      <c r="D13961" s="939"/>
      <c r="E13961" s="940"/>
      <c r="F13961" s="941"/>
      <c r="G13961" s="937" t="str">
        <f t="array" ref="G13961">xlookup(F13961,'Internal Staffing Calculator'!E:E,'Internal Staffing Calculator'!C:C,"")</f>
        <v/>
      </c>
      <c r="H13961" s="932" t="str">
        <f t="array" ref="H13961">if(F13961&lt;&gt;"", iferror(index('Internal Staffing Calculator'!B$8:B23500,match(F13961,'Internal Staffing Calculator'!E$8:E23500,0)), "Not In Budget"),"")</f>
        <v/>
      </c>
      <c r="I13961" s="184"/>
      <c r="J13961" s="184"/>
      <c r="K13961" s="184"/>
      <c r="L13961" s="183"/>
    </row>
    <row r="13962">
      <c r="A13962" s="454"/>
      <c r="B13962" s="927"/>
      <c r="C13962" s="580"/>
      <c r="D13962" s="939"/>
      <c r="E13962" s="940"/>
      <c r="F13962" s="941"/>
      <c r="G13962" s="937" t="str">
        <f t="array" ref="G13962">xlookup(F13962,'Internal Staffing Calculator'!E:E,'Internal Staffing Calculator'!C:C,"")</f>
        <v/>
      </c>
      <c r="H13962" s="932" t="str">
        <f t="array" ref="H13962">if(F13962&lt;&gt;"", iferror(index('Internal Staffing Calculator'!B$8:B23500,match(F13962,'Internal Staffing Calculator'!E$8:E23500,0)), "Not In Budget"),"")</f>
        <v/>
      </c>
      <c r="I13962" s="184"/>
      <c r="J13962" s="184"/>
      <c r="K13962" s="184"/>
      <c r="L13962" s="183"/>
    </row>
    <row r="13963">
      <c r="A13963" s="454"/>
      <c r="B13963" s="927"/>
      <c r="C13963" s="580"/>
      <c r="D13963" s="939"/>
      <c r="E13963" s="940"/>
      <c r="F13963" s="941"/>
      <c r="G13963" s="937" t="str">
        <f t="array" ref="G13963">xlookup(F13963,'Internal Staffing Calculator'!E:E,'Internal Staffing Calculator'!C:C,"")</f>
        <v/>
      </c>
      <c r="H13963" s="932" t="str">
        <f t="array" ref="H13963">if(F13963&lt;&gt;"", iferror(index('Internal Staffing Calculator'!B$8:B23500,match(F13963,'Internal Staffing Calculator'!E$8:E23500,0)), "Not In Budget"),"")</f>
        <v/>
      </c>
      <c r="I13963" s="184"/>
      <c r="J13963" s="184"/>
      <c r="K13963" s="184"/>
      <c r="L13963" s="183"/>
    </row>
    <row r="13964">
      <c r="A13964" s="454"/>
      <c r="B13964" s="927"/>
      <c r="C13964" s="580"/>
      <c r="D13964" s="939"/>
      <c r="E13964" s="940"/>
      <c r="F13964" s="941"/>
      <c r="G13964" s="937" t="str">
        <f t="array" ref="G13964">xlookup(F13964,'Internal Staffing Calculator'!E:E,'Internal Staffing Calculator'!C:C,"")</f>
        <v/>
      </c>
      <c r="H13964" s="932" t="str">
        <f t="array" ref="H13964">if(F13964&lt;&gt;"", iferror(index('Internal Staffing Calculator'!B$8:B23500,match(F13964,'Internal Staffing Calculator'!E$8:E23500,0)), "Not In Budget"),"")</f>
        <v/>
      </c>
      <c r="I13964" s="184"/>
      <c r="J13964" s="184"/>
      <c r="K13964" s="184"/>
      <c r="L13964" s="183"/>
    </row>
    <row r="13965">
      <c r="A13965" s="454"/>
      <c r="B13965" s="927"/>
      <c r="C13965" s="580"/>
      <c r="D13965" s="939"/>
      <c r="E13965" s="940"/>
      <c r="F13965" s="941"/>
      <c r="G13965" s="937" t="str">
        <f t="array" ref="G13965">xlookup(F13965,'Internal Staffing Calculator'!E:E,'Internal Staffing Calculator'!C:C,"")</f>
        <v/>
      </c>
      <c r="H13965" s="932" t="str">
        <f t="array" ref="H13965">if(F13965&lt;&gt;"", iferror(index('Internal Staffing Calculator'!B$8:B23500,match(F13965,'Internal Staffing Calculator'!E$8:E23500,0)), "Not In Budget"),"")</f>
        <v/>
      </c>
      <c r="I13965" s="184"/>
      <c r="J13965" s="184"/>
      <c r="K13965" s="184"/>
      <c r="L13965" s="183"/>
    </row>
    <row r="13966">
      <c r="A13966" s="454"/>
      <c r="B13966" s="927"/>
      <c r="C13966" s="580"/>
      <c r="D13966" s="939"/>
      <c r="E13966" s="940"/>
      <c r="F13966" s="941"/>
      <c r="G13966" s="937" t="str">
        <f t="array" ref="G13966">xlookup(F13966,'Internal Staffing Calculator'!E:E,'Internal Staffing Calculator'!C:C,"")</f>
        <v/>
      </c>
      <c r="H13966" s="932" t="str">
        <f t="array" ref="H13966">if(F13966&lt;&gt;"", iferror(index('Internal Staffing Calculator'!B$8:B23500,match(F13966,'Internal Staffing Calculator'!E$8:E23500,0)), "Not In Budget"),"")</f>
        <v/>
      </c>
      <c r="I13966" s="184"/>
      <c r="J13966" s="184"/>
      <c r="K13966" s="184"/>
      <c r="L13966" s="183"/>
    </row>
    <row r="13967">
      <c r="A13967" s="454"/>
      <c r="B13967" s="927"/>
      <c r="C13967" s="580"/>
      <c r="D13967" s="939"/>
      <c r="E13967" s="940"/>
      <c r="F13967" s="941"/>
      <c r="G13967" s="937" t="str">
        <f t="array" ref="G13967">xlookup(F13967,'Internal Staffing Calculator'!E:E,'Internal Staffing Calculator'!C:C,"")</f>
        <v/>
      </c>
      <c r="H13967" s="932" t="str">
        <f t="array" ref="H13967">if(F13967&lt;&gt;"", iferror(index('Internal Staffing Calculator'!B$8:B23500,match(F13967,'Internal Staffing Calculator'!E$8:E23500,0)), "Not In Budget"),"")</f>
        <v/>
      </c>
      <c r="I13967" s="184"/>
      <c r="J13967" s="184"/>
      <c r="K13967" s="184"/>
      <c r="L13967" s="183"/>
    </row>
    <row r="13968">
      <c r="A13968" s="454"/>
      <c r="B13968" s="927"/>
      <c r="C13968" s="580"/>
      <c r="D13968" s="939"/>
      <c r="E13968" s="940"/>
      <c r="F13968" s="941"/>
      <c r="G13968" s="937" t="str">
        <f t="array" ref="G13968">xlookup(F13968,'Internal Staffing Calculator'!E:E,'Internal Staffing Calculator'!C:C,"")</f>
        <v/>
      </c>
      <c r="H13968" s="932" t="str">
        <f t="array" ref="H13968">if(F13968&lt;&gt;"", iferror(index('Internal Staffing Calculator'!B$8:B23500,match(F13968,'Internal Staffing Calculator'!E$8:E23500,0)), "Not In Budget"),"")</f>
        <v/>
      </c>
      <c r="I13968" s="184"/>
      <c r="J13968" s="184"/>
      <c r="K13968" s="184"/>
      <c r="L13968" s="183"/>
    </row>
    <row r="13969">
      <c r="A13969" s="454"/>
      <c r="B13969" s="927"/>
      <c r="C13969" s="580"/>
      <c r="D13969" s="939"/>
      <c r="E13969" s="940"/>
      <c r="F13969" s="941"/>
      <c r="G13969" s="937" t="str">
        <f t="array" ref="G13969">xlookup(F13969,'Internal Staffing Calculator'!E:E,'Internal Staffing Calculator'!C:C,"")</f>
        <v/>
      </c>
      <c r="H13969" s="932" t="str">
        <f t="array" ref="H13969">if(F13969&lt;&gt;"", iferror(index('Internal Staffing Calculator'!B$8:B23500,match(F13969,'Internal Staffing Calculator'!E$8:E23500,0)), "Not In Budget"),"")</f>
        <v/>
      </c>
      <c r="I13969" s="184"/>
      <c r="J13969" s="184"/>
      <c r="K13969" s="184"/>
      <c r="L13969" s="183"/>
    </row>
    <row r="13970">
      <c r="A13970" s="454"/>
      <c r="B13970" s="927"/>
      <c r="C13970" s="580"/>
      <c r="D13970" s="939"/>
      <c r="E13970" s="940"/>
      <c r="F13970" s="941"/>
      <c r="G13970" s="937" t="str">
        <f t="array" ref="G13970">xlookup(F13970,'Internal Staffing Calculator'!E:E,'Internal Staffing Calculator'!C:C,"")</f>
        <v/>
      </c>
      <c r="H13970" s="932" t="str">
        <f t="array" ref="H13970">if(F13970&lt;&gt;"", iferror(index('Internal Staffing Calculator'!B$8:B23500,match(F13970,'Internal Staffing Calculator'!E$8:E23500,0)), "Not In Budget"),"")</f>
        <v/>
      </c>
      <c r="I13970" s="184"/>
      <c r="J13970" s="184"/>
      <c r="K13970" s="184"/>
      <c r="L13970" s="183"/>
    </row>
    <row r="13971">
      <c r="A13971" s="454"/>
      <c r="B13971" s="927"/>
      <c r="C13971" s="580"/>
      <c r="D13971" s="939"/>
      <c r="E13971" s="940"/>
      <c r="F13971" s="941"/>
      <c r="G13971" s="937" t="str">
        <f t="array" ref="G13971">xlookup(F13971,'Internal Staffing Calculator'!E:E,'Internal Staffing Calculator'!C:C,"")</f>
        <v/>
      </c>
      <c r="H13971" s="932" t="str">
        <f t="array" ref="H13971">if(F13971&lt;&gt;"", iferror(index('Internal Staffing Calculator'!B$8:B23500,match(F13971,'Internal Staffing Calculator'!E$8:E23500,0)), "Not In Budget"),"")</f>
        <v/>
      </c>
      <c r="I13971" s="184"/>
      <c r="J13971" s="184"/>
      <c r="K13971" s="184"/>
      <c r="L13971" s="183"/>
    </row>
    <row r="13972">
      <c r="A13972" s="454"/>
      <c r="B13972" s="927"/>
      <c r="C13972" s="580"/>
      <c r="D13972" s="939"/>
      <c r="E13972" s="940"/>
      <c r="F13972" s="941"/>
      <c r="G13972" s="937" t="str">
        <f t="array" ref="G13972">xlookup(F13972,'Internal Staffing Calculator'!E:E,'Internal Staffing Calculator'!C:C,"")</f>
        <v/>
      </c>
      <c r="H13972" s="932" t="str">
        <f t="array" ref="H13972">if(F13972&lt;&gt;"", iferror(index('Internal Staffing Calculator'!B$8:B23500,match(F13972,'Internal Staffing Calculator'!E$8:E23500,0)), "Not In Budget"),"")</f>
        <v/>
      </c>
      <c r="I13972" s="184"/>
      <c r="J13972" s="184"/>
      <c r="K13972" s="184"/>
      <c r="L13972" s="183"/>
    </row>
    <row r="13973">
      <c r="A13973" s="454"/>
      <c r="B13973" s="927"/>
      <c r="C13973" s="580"/>
      <c r="D13973" s="939"/>
      <c r="E13973" s="940"/>
      <c r="F13973" s="941"/>
      <c r="G13973" s="937" t="str">
        <f t="array" ref="G13973">xlookup(F13973,'Internal Staffing Calculator'!E:E,'Internal Staffing Calculator'!C:C,"")</f>
        <v/>
      </c>
      <c r="H13973" s="932" t="str">
        <f t="array" ref="H13973">if(F13973&lt;&gt;"", iferror(index('Internal Staffing Calculator'!B$8:B23500,match(F13973,'Internal Staffing Calculator'!E$8:E23500,0)), "Not In Budget"),"")</f>
        <v/>
      </c>
      <c r="I13973" s="184"/>
      <c r="J13973" s="184"/>
      <c r="K13973" s="184"/>
      <c r="L13973" s="183"/>
    </row>
    <row r="13974">
      <c r="A13974" s="454"/>
      <c r="B13974" s="927"/>
      <c r="C13974" s="580"/>
      <c r="D13974" s="939"/>
      <c r="E13974" s="940"/>
      <c r="F13974" s="941"/>
      <c r="G13974" s="937" t="str">
        <f t="array" ref="G13974">xlookup(F13974,'Internal Staffing Calculator'!E:E,'Internal Staffing Calculator'!C:C,"")</f>
        <v/>
      </c>
      <c r="H13974" s="932" t="str">
        <f t="array" ref="H13974">if(F13974&lt;&gt;"", iferror(index('Internal Staffing Calculator'!B$8:B23500,match(F13974,'Internal Staffing Calculator'!E$8:E23500,0)), "Not In Budget"),"")</f>
        <v/>
      </c>
      <c r="I13974" s="184"/>
      <c r="J13974" s="184"/>
      <c r="K13974" s="184"/>
      <c r="L13974" s="183"/>
    </row>
    <row r="13975">
      <c r="A13975" s="454"/>
      <c r="B13975" s="927"/>
      <c r="C13975" s="580"/>
      <c r="D13975" s="939"/>
      <c r="E13975" s="940"/>
      <c r="F13975" s="941"/>
      <c r="G13975" s="937" t="str">
        <f t="array" ref="G13975">xlookup(F13975,'Internal Staffing Calculator'!E:E,'Internal Staffing Calculator'!C:C,"")</f>
        <v/>
      </c>
      <c r="H13975" s="932" t="str">
        <f t="array" ref="H13975">if(F13975&lt;&gt;"", iferror(index('Internal Staffing Calculator'!B$8:B23500,match(F13975,'Internal Staffing Calculator'!E$8:E23500,0)), "Not In Budget"),"")</f>
        <v/>
      </c>
      <c r="I13975" s="184"/>
      <c r="J13975" s="184"/>
      <c r="K13975" s="184"/>
      <c r="L13975" s="183"/>
    </row>
    <row r="13976">
      <c r="A13976" s="454"/>
      <c r="B13976" s="927"/>
      <c r="C13976" s="580"/>
      <c r="D13976" s="939"/>
      <c r="E13976" s="940"/>
      <c r="F13976" s="941"/>
      <c r="G13976" s="937" t="str">
        <f t="array" ref="G13976">xlookup(F13976,'Internal Staffing Calculator'!E:E,'Internal Staffing Calculator'!C:C,"")</f>
        <v/>
      </c>
      <c r="H13976" s="932" t="str">
        <f t="array" ref="H13976">if(F13976&lt;&gt;"", iferror(index('Internal Staffing Calculator'!B$8:B23500,match(F13976,'Internal Staffing Calculator'!E$8:E23500,0)), "Not In Budget"),"")</f>
        <v/>
      </c>
      <c r="I13976" s="184"/>
      <c r="J13976" s="184"/>
      <c r="K13976" s="184"/>
      <c r="L13976" s="183"/>
    </row>
    <row r="13977">
      <c r="A13977" s="454"/>
      <c r="B13977" s="927"/>
      <c r="C13977" s="580"/>
      <c r="D13977" s="939"/>
      <c r="E13977" s="940"/>
      <c r="F13977" s="941"/>
      <c r="G13977" s="937" t="str">
        <f t="array" ref="G13977">xlookup(F13977,'Internal Staffing Calculator'!E:E,'Internal Staffing Calculator'!C:C,"")</f>
        <v/>
      </c>
      <c r="H13977" s="932" t="str">
        <f t="array" ref="H13977">if(F13977&lt;&gt;"", iferror(index('Internal Staffing Calculator'!B$8:B23500,match(F13977,'Internal Staffing Calculator'!E$8:E23500,0)), "Not In Budget"),"")</f>
        <v/>
      </c>
      <c r="I13977" s="184"/>
      <c r="J13977" s="184"/>
      <c r="K13977" s="184"/>
      <c r="L13977" s="183"/>
    </row>
    <row r="13978">
      <c r="A13978" s="454"/>
      <c r="B13978" s="927"/>
      <c r="C13978" s="580"/>
      <c r="D13978" s="939"/>
      <c r="E13978" s="940"/>
      <c r="F13978" s="941"/>
      <c r="G13978" s="937" t="str">
        <f t="array" ref="G13978">xlookup(F13978,'Internal Staffing Calculator'!E:E,'Internal Staffing Calculator'!C:C,"")</f>
        <v/>
      </c>
      <c r="H13978" s="932" t="str">
        <f t="array" ref="H13978">if(F13978&lt;&gt;"", iferror(index('Internal Staffing Calculator'!B$8:B23500,match(F13978,'Internal Staffing Calculator'!E$8:E23500,0)), "Not In Budget"),"")</f>
        <v/>
      </c>
      <c r="I13978" s="184"/>
      <c r="J13978" s="184"/>
      <c r="K13978" s="184"/>
      <c r="L13978" s="183"/>
    </row>
    <row r="13979">
      <c r="A13979" s="454"/>
      <c r="B13979" s="927"/>
      <c r="C13979" s="580"/>
      <c r="D13979" s="939"/>
      <c r="E13979" s="940"/>
      <c r="F13979" s="941"/>
      <c r="G13979" s="937" t="str">
        <f t="array" ref="G13979">xlookup(F13979,'Internal Staffing Calculator'!E:E,'Internal Staffing Calculator'!C:C,"")</f>
        <v/>
      </c>
      <c r="H13979" s="932" t="str">
        <f t="array" ref="H13979">if(F13979&lt;&gt;"", iferror(index('Internal Staffing Calculator'!B$8:B23500,match(F13979,'Internal Staffing Calculator'!E$8:E23500,0)), "Not In Budget"),"")</f>
        <v/>
      </c>
      <c r="I13979" s="184"/>
      <c r="J13979" s="184"/>
      <c r="K13979" s="184"/>
      <c r="L13979" s="183"/>
    </row>
    <row r="13980">
      <c r="A13980" s="454"/>
      <c r="B13980" s="927"/>
      <c r="C13980" s="580"/>
      <c r="D13980" s="939"/>
      <c r="E13980" s="940"/>
      <c r="F13980" s="941"/>
      <c r="G13980" s="937" t="str">
        <f t="array" ref="G13980">xlookup(F13980,'Internal Staffing Calculator'!E:E,'Internal Staffing Calculator'!C:C,"")</f>
        <v/>
      </c>
      <c r="H13980" s="932" t="str">
        <f t="array" ref="H13980">if(F13980&lt;&gt;"", iferror(index('Internal Staffing Calculator'!B$8:B23500,match(F13980,'Internal Staffing Calculator'!E$8:E23500,0)), "Not In Budget"),"")</f>
        <v/>
      </c>
      <c r="I13980" s="184"/>
      <c r="J13980" s="184"/>
      <c r="K13980" s="184"/>
      <c r="L13980" s="183"/>
    </row>
    <row r="13981">
      <c r="A13981" s="454"/>
      <c r="B13981" s="927"/>
      <c r="C13981" s="580"/>
      <c r="D13981" s="939"/>
      <c r="E13981" s="940"/>
      <c r="F13981" s="941"/>
      <c r="G13981" s="937" t="str">
        <f t="array" ref="G13981">xlookup(F13981,'Internal Staffing Calculator'!E:E,'Internal Staffing Calculator'!C:C,"")</f>
        <v/>
      </c>
      <c r="H13981" s="932" t="str">
        <f t="array" ref="H13981">if(F13981&lt;&gt;"", iferror(index('Internal Staffing Calculator'!B$8:B23500,match(F13981,'Internal Staffing Calculator'!E$8:E23500,0)), "Not In Budget"),"")</f>
        <v/>
      </c>
      <c r="I13981" s="184"/>
      <c r="J13981" s="184"/>
      <c r="K13981" s="184"/>
      <c r="L13981" s="183"/>
    </row>
    <row r="13982">
      <c r="A13982" s="454"/>
      <c r="B13982" s="927"/>
      <c r="C13982" s="580"/>
      <c r="D13982" s="939"/>
      <c r="E13982" s="940"/>
      <c r="F13982" s="941"/>
      <c r="G13982" s="937" t="str">
        <f t="array" ref="G13982">xlookup(F13982,'Internal Staffing Calculator'!E:E,'Internal Staffing Calculator'!C:C,"")</f>
        <v/>
      </c>
      <c r="H13982" s="932" t="str">
        <f t="array" ref="H13982">if(F13982&lt;&gt;"", iferror(index('Internal Staffing Calculator'!B$8:B23500,match(F13982,'Internal Staffing Calculator'!E$8:E23500,0)), "Not In Budget"),"")</f>
        <v/>
      </c>
      <c r="I13982" s="184"/>
      <c r="J13982" s="184"/>
      <c r="K13982" s="184"/>
      <c r="L13982" s="183"/>
    </row>
    <row r="13983">
      <c r="A13983" s="454"/>
      <c r="B13983" s="927"/>
      <c r="C13983" s="580"/>
      <c r="D13983" s="939"/>
      <c r="E13983" s="940"/>
      <c r="F13983" s="941"/>
      <c r="G13983" s="937" t="str">
        <f t="array" ref="G13983">xlookup(F13983,'Internal Staffing Calculator'!E:E,'Internal Staffing Calculator'!C:C,"")</f>
        <v/>
      </c>
      <c r="H13983" s="932" t="str">
        <f t="array" ref="H13983">if(F13983&lt;&gt;"", iferror(index('Internal Staffing Calculator'!B$8:B23500,match(F13983,'Internal Staffing Calculator'!E$8:E23500,0)), "Not In Budget"),"")</f>
        <v/>
      </c>
      <c r="I13983" s="184"/>
      <c r="J13983" s="184"/>
      <c r="K13983" s="184"/>
      <c r="L13983" s="183"/>
    </row>
    <row r="13984">
      <c r="A13984" s="454"/>
      <c r="B13984" s="927"/>
      <c r="C13984" s="580"/>
      <c r="D13984" s="939"/>
      <c r="E13984" s="940"/>
      <c r="F13984" s="941"/>
      <c r="G13984" s="937" t="str">
        <f t="array" ref="G13984">xlookup(F13984,'Internal Staffing Calculator'!E:E,'Internal Staffing Calculator'!C:C,"")</f>
        <v/>
      </c>
      <c r="H13984" s="932" t="str">
        <f t="array" ref="H13984">if(F13984&lt;&gt;"", iferror(index('Internal Staffing Calculator'!B$8:B23500,match(F13984,'Internal Staffing Calculator'!E$8:E23500,0)), "Not In Budget"),"")</f>
        <v/>
      </c>
      <c r="I13984" s="184"/>
      <c r="J13984" s="184"/>
      <c r="K13984" s="184"/>
      <c r="L13984" s="183"/>
    </row>
    <row r="13985">
      <c r="A13985" s="454"/>
      <c r="B13985" s="927"/>
      <c r="C13985" s="580"/>
      <c r="D13985" s="939"/>
      <c r="E13985" s="940"/>
      <c r="F13985" s="941"/>
      <c r="G13985" s="937" t="str">
        <f t="array" ref="G13985">xlookup(F13985,'Internal Staffing Calculator'!E:E,'Internal Staffing Calculator'!C:C,"")</f>
        <v/>
      </c>
      <c r="H13985" s="932" t="str">
        <f t="array" ref="H13985">if(F13985&lt;&gt;"", iferror(index('Internal Staffing Calculator'!B$8:B23500,match(F13985,'Internal Staffing Calculator'!E$8:E23500,0)), "Not In Budget"),"")</f>
        <v/>
      </c>
      <c r="I13985" s="184"/>
      <c r="J13985" s="184"/>
      <c r="K13985" s="184"/>
      <c r="L13985" s="183"/>
    </row>
    <row r="13986">
      <c r="A13986" s="454"/>
      <c r="B13986" s="927"/>
      <c r="C13986" s="580"/>
      <c r="D13986" s="939"/>
      <c r="E13986" s="940"/>
      <c r="F13986" s="941"/>
      <c r="G13986" s="937" t="str">
        <f t="array" ref="G13986">xlookup(F13986,'Internal Staffing Calculator'!E:E,'Internal Staffing Calculator'!C:C,"")</f>
        <v/>
      </c>
      <c r="H13986" s="932" t="str">
        <f t="array" ref="H13986">if(F13986&lt;&gt;"", iferror(index('Internal Staffing Calculator'!B$8:B23500,match(F13986,'Internal Staffing Calculator'!E$8:E23500,0)), "Not In Budget"),"")</f>
        <v/>
      </c>
      <c r="I13986" s="184"/>
      <c r="J13986" s="184"/>
      <c r="K13986" s="184"/>
      <c r="L13986" s="183"/>
    </row>
    <row r="13987">
      <c r="A13987" s="454"/>
      <c r="B13987" s="927"/>
      <c r="C13987" s="580"/>
      <c r="D13987" s="939"/>
      <c r="E13987" s="940"/>
      <c r="F13987" s="941"/>
      <c r="G13987" s="937" t="str">
        <f t="array" ref="G13987">xlookup(F13987,'Internal Staffing Calculator'!E:E,'Internal Staffing Calculator'!C:C,"")</f>
        <v/>
      </c>
      <c r="H13987" s="932" t="str">
        <f t="array" ref="H13987">if(F13987&lt;&gt;"", iferror(index('Internal Staffing Calculator'!B$8:B23500,match(F13987,'Internal Staffing Calculator'!E$8:E23500,0)), "Not In Budget"),"")</f>
        <v/>
      </c>
      <c r="I13987" s="184"/>
      <c r="J13987" s="184"/>
      <c r="K13987" s="184"/>
      <c r="L13987" s="183"/>
    </row>
    <row r="13988">
      <c r="A13988" s="454"/>
      <c r="B13988" s="927"/>
      <c r="C13988" s="580"/>
      <c r="D13988" s="939"/>
      <c r="E13988" s="940"/>
      <c r="F13988" s="941"/>
      <c r="G13988" s="937" t="str">
        <f t="array" ref="G13988">xlookup(F13988,'Internal Staffing Calculator'!E:E,'Internal Staffing Calculator'!C:C,"")</f>
        <v/>
      </c>
      <c r="H13988" s="932" t="str">
        <f t="array" ref="H13988">if(F13988&lt;&gt;"", iferror(index('Internal Staffing Calculator'!B$8:B23500,match(F13988,'Internal Staffing Calculator'!E$8:E23500,0)), "Not In Budget"),"")</f>
        <v/>
      </c>
      <c r="I13988" s="184"/>
      <c r="J13988" s="184"/>
      <c r="K13988" s="184"/>
      <c r="L13988" s="183"/>
    </row>
    <row r="13989">
      <c r="A13989" s="454"/>
      <c r="B13989" s="927"/>
      <c r="C13989" s="580"/>
      <c r="D13989" s="939"/>
      <c r="E13989" s="940"/>
      <c r="F13989" s="941"/>
      <c r="G13989" s="937" t="str">
        <f t="array" ref="G13989">xlookup(F13989,'Internal Staffing Calculator'!E:E,'Internal Staffing Calculator'!C:C,"")</f>
        <v/>
      </c>
      <c r="H13989" s="932" t="str">
        <f t="array" ref="H13989">if(F13989&lt;&gt;"", iferror(index('Internal Staffing Calculator'!B$8:B23500,match(F13989,'Internal Staffing Calculator'!E$8:E23500,0)), "Not In Budget"),"")</f>
        <v/>
      </c>
      <c r="I13989" s="184"/>
      <c r="J13989" s="184"/>
      <c r="K13989" s="184"/>
      <c r="L13989" s="183"/>
    </row>
    <row r="13990">
      <c r="A13990" s="454"/>
      <c r="B13990" s="927"/>
      <c r="C13990" s="580"/>
      <c r="D13990" s="939"/>
      <c r="E13990" s="940"/>
      <c r="F13990" s="941"/>
      <c r="G13990" s="937" t="str">
        <f t="array" ref="G13990">xlookup(F13990,'Internal Staffing Calculator'!E:E,'Internal Staffing Calculator'!C:C,"")</f>
        <v/>
      </c>
      <c r="H13990" s="932" t="str">
        <f t="array" ref="H13990">if(F13990&lt;&gt;"", iferror(index('Internal Staffing Calculator'!B$8:B23500,match(F13990,'Internal Staffing Calculator'!E$8:E23500,0)), "Not In Budget"),"")</f>
        <v/>
      </c>
      <c r="I13990" s="184"/>
      <c r="J13990" s="184"/>
      <c r="K13990" s="184"/>
      <c r="L13990" s="183"/>
    </row>
    <row r="13991">
      <c r="A13991" s="454"/>
      <c r="B13991" s="927"/>
      <c r="C13991" s="580"/>
      <c r="D13991" s="939"/>
      <c r="E13991" s="940"/>
      <c r="F13991" s="941"/>
      <c r="G13991" s="937" t="str">
        <f t="array" ref="G13991">xlookup(F13991,'Internal Staffing Calculator'!E:E,'Internal Staffing Calculator'!C:C,"")</f>
        <v/>
      </c>
      <c r="H13991" s="932" t="str">
        <f t="array" ref="H13991">if(F13991&lt;&gt;"", iferror(index('Internal Staffing Calculator'!B$8:B23500,match(F13991,'Internal Staffing Calculator'!E$8:E23500,0)), "Not In Budget"),"")</f>
        <v/>
      </c>
      <c r="I13991" s="184"/>
      <c r="J13991" s="184"/>
      <c r="K13991" s="184"/>
      <c r="L13991" s="183"/>
    </row>
    <row r="13992">
      <c r="A13992" s="454"/>
      <c r="B13992" s="927"/>
      <c r="C13992" s="580"/>
      <c r="D13992" s="939"/>
      <c r="E13992" s="940"/>
      <c r="F13992" s="941"/>
      <c r="G13992" s="937" t="str">
        <f t="array" ref="G13992">xlookup(F13992,'Internal Staffing Calculator'!E:E,'Internal Staffing Calculator'!C:C,"")</f>
        <v/>
      </c>
      <c r="H13992" s="932" t="str">
        <f t="array" ref="H13992">if(F13992&lt;&gt;"", iferror(index('Internal Staffing Calculator'!B$8:B23500,match(F13992,'Internal Staffing Calculator'!E$8:E23500,0)), "Not In Budget"),"")</f>
        <v/>
      </c>
      <c r="I13992" s="184"/>
      <c r="J13992" s="184"/>
      <c r="K13992" s="184"/>
      <c r="L13992" s="183"/>
    </row>
    <row r="13993">
      <c r="A13993" s="454"/>
      <c r="B13993" s="927"/>
      <c r="C13993" s="580"/>
      <c r="D13993" s="939"/>
      <c r="E13993" s="940"/>
      <c r="F13993" s="941"/>
      <c r="G13993" s="937" t="str">
        <f t="array" ref="G13993">xlookup(F13993,'Internal Staffing Calculator'!E:E,'Internal Staffing Calculator'!C:C,"")</f>
        <v/>
      </c>
      <c r="H13993" s="932" t="str">
        <f t="array" ref="H13993">if(F13993&lt;&gt;"", iferror(index('Internal Staffing Calculator'!B$8:B23500,match(F13993,'Internal Staffing Calculator'!E$8:E23500,0)), "Not In Budget"),"")</f>
        <v/>
      </c>
      <c r="I13993" s="184"/>
      <c r="J13993" s="184"/>
      <c r="K13993" s="184"/>
      <c r="L13993" s="183"/>
    </row>
    <row r="13994">
      <c r="A13994" s="454"/>
      <c r="B13994" s="927"/>
      <c r="C13994" s="580"/>
      <c r="D13994" s="939"/>
      <c r="E13994" s="940"/>
      <c r="F13994" s="941"/>
      <c r="G13994" s="937" t="str">
        <f t="array" ref="G13994">xlookup(F13994,'Internal Staffing Calculator'!E:E,'Internal Staffing Calculator'!C:C,"")</f>
        <v/>
      </c>
      <c r="H13994" s="932" t="str">
        <f t="array" ref="H13994">if(F13994&lt;&gt;"", iferror(index('Internal Staffing Calculator'!B$8:B23500,match(F13994,'Internal Staffing Calculator'!E$8:E23500,0)), "Not In Budget"),"")</f>
        <v/>
      </c>
      <c r="I13994" s="184"/>
      <c r="J13994" s="184"/>
      <c r="K13994" s="184"/>
      <c r="L13994" s="183"/>
    </row>
    <row r="13995">
      <c r="A13995" s="454"/>
      <c r="B13995" s="927"/>
      <c r="C13995" s="580"/>
      <c r="D13995" s="939"/>
      <c r="E13995" s="940"/>
      <c r="F13995" s="941"/>
      <c r="G13995" s="937" t="str">
        <f t="array" ref="G13995">xlookup(F13995,'Internal Staffing Calculator'!E:E,'Internal Staffing Calculator'!C:C,"")</f>
        <v/>
      </c>
      <c r="H13995" s="932" t="str">
        <f t="array" ref="H13995">if(F13995&lt;&gt;"", iferror(index('Internal Staffing Calculator'!B$8:B23500,match(F13995,'Internal Staffing Calculator'!E$8:E23500,0)), "Not In Budget"),"")</f>
        <v/>
      </c>
      <c r="I13995" s="184"/>
      <c r="J13995" s="184"/>
      <c r="K13995" s="184"/>
      <c r="L13995" s="183"/>
    </row>
    <row r="13996">
      <c r="A13996" s="454"/>
      <c r="B13996" s="927"/>
      <c r="C13996" s="580"/>
      <c r="D13996" s="939"/>
      <c r="E13996" s="940"/>
      <c r="F13996" s="941"/>
      <c r="G13996" s="937" t="str">
        <f t="array" ref="G13996">xlookup(F13996,'Internal Staffing Calculator'!E:E,'Internal Staffing Calculator'!C:C,"")</f>
        <v/>
      </c>
      <c r="H13996" s="932" t="str">
        <f t="array" ref="H13996">if(F13996&lt;&gt;"", iferror(index('Internal Staffing Calculator'!B$8:B23500,match(F13996,'Internal Staffing Calculator'!E$8:E23500,0)), "Not In Budget"),"")</f>
        <v/>
      </c>
      <c r="I13996" s="184"/>
      <c r="J13996" s="184"/>
      <c r="K13996" s="184"/>
      <c r="L13996" s="183"/>
    </row>
    <row r="13997">
      <c r="A13997" s="454"/>
      <c r="B13997" s="927"/>
      <c r="C13997" s="580"/>
      <c r="D13997" s="939"/>
      <c r="E13997" s="940"/>
      <c r="F13997" s="941"/>
      <c r="G13997" s="937" t="str">
        <f t="array" ref="G13997">xlookup(F13997,'Internal Staffing Calculator'!E:E,'Internal Staffing Calculator'!C:C,"")</f>
        <v/>
      </c>
      <c r="H13997" s="932" t="str">
        <f t="array" ref="H13997">if(F13997&lt;&gt;"", iferror(index('Internal Staffing Calculator'!B$8:B23500,match(F13997,'Internal Staffing Calculator'!E$8:E23500,0)), "Not In Budget"),"")</f>
        <v/>
      </c>
      <c r="I13997" s="184"/>
      <c r="J13997" s="184"/>
      <c r="K13997" s="184"/>
      <c r="L13997" s="183"/>
    </row>
    <row r="13998">
      <c r="A13998" s="454"/>
      <c r="B13998" s="927"/>
      <c r="C13998" s="580"/>
      <c r="D13998" s="939"/>
      <c r="E13998" s="940"/>
      <c r="F13998" s="941"/>
      <c r="G13998" s="937" t="str">
        <f t="array" ref="G13998">xlookup(F13998,'Internal Staffing Calculator'!E:E,'Internal Staffing Calculator'!C:C,"")</f>
        <v/>
      </c>
      <c r="H13998" s="932" t="str">
        <f t="array" ref="H13998">if(F13998&lt;&gt;"", iferror(index('Internal Staffing Calculator'!B$8:B23500,match(F13998,'Internal Staffing Calculator'!E$8:E23500,0)), "Not In Budget"),"")</f>
        <v/>
      </c>
      <c r="I13998" s="184"/>
      <c r="J13998" s="184"/>
      <c r="K13998" s="184"/>
      <c r="L13998" s="183"/>
    </row>
    <row r="13999">
      <c r="A13999" s="454"/>
      <c r="B13999" s="927"/>
      <c r="C13999" s="580"/>
      <c r="D13999" s="939"/>
      <c r="E13999" s="940"/>
      <c r="F13999" s="941"/>
      <c r="G13999" s="937" t="str">
        <f t="array" ref="G13999">xlookup(F13999,'Internal Staffing Calculator'!E:E,'Internal Staffing Calculator'!C:C,"")</f>
        <v/>
      </c>
      <c r="H13999" s="932" t="str">
        <f t="array" ref="H13999">if(F13999&lt;&gt;"", iferror(index('Internal Staffing Calculator'!B$8:B23500,match(F13999,'Internal Staffing Calculator'!E$8:E23500,0)), "Not In Budget"),"")</f>
        <v/>
      </c>
      <c r="I13999" s="184"/>
      <c r="J13999" s="184"/>
      <c r="K13999" s="184"/>
      <c r="L13999" s="183"/>
    </row>
    <row r="14000">
      <c r="A14000" s="454"/>
      <c r="B14000" s="927"/>
      <c r="C14000" s="580"/>
      <c r="D14000" s="939"/>
      <c r="E14000" s="940"/>
      <c r="F14000" s="941"/>
      <c r="G14000" s="937" t="str">
        <f t="array" ref="G14000">xlookup(F14000,'Internal Staffing Calculator'!E:E,'Internal Staffing Calculator'!C:C,"")</f>
        <v/>
      </c>
      <c r="H14000" s="932" t="str">
        <f t="array" ref="H14000">if(F14000&lt;&gt;"", iferror(index('Internal Staffing Calculator'!B$8:B23500,match(F14000,'Internal Staffing Calculator'!E$8:E23500,0)), "Not In Budget"),"")</f>
        <v/>
      </c>
      <c r="I14000" s="184"/>
      <c r="J14000" s="184"/>
      <c r="K14000" s="184"/>
      <c r="L14000" s="183"/>
    </row>
    <row r="14001">
      <c r="A14001" s="454"/>
      <c r="B14001" s="927"/>
      <c r="C14001" s="580"/>
      <c r="D14001" s="939"/>
      <c r="E14001" s="940"/>
      <c r="F14001" s="941"/>
      <c r="G14001" s="937" t="str">
        <f t="array" ref="G14001">xlookup(F14001,'Internal Staffing Calculator'!E:E,'Internal Staffing Calculator'!C:C,"")</f>
        <v/>
      </c>
      <c r="H14001" s="932" t="str">
        <f t="array" ref="H14001">if(F14001&lt;&gt;"", iferror(index('Internal Staffing Calculator'!B$8:B23500,match(F14001,'Internal Staffing Calculator'!E$8:E23500,0)), "Not In Budget"),"")</f>
        <v/>
      </c>
      <c r="I14001" s="184"/>
      <c r="J14001" s="184"/>
      <c r="K14001" s="184"/>
      <c r="L14001" s="183"/>
    </row>
    <row r="14002">
      <c r="A14002" s="454"/>
      <c r="B14002" s="927"/>
      <c r="C14002" s="580"/>
      <c r="D14002" s="939"/>
      <c r="E14002" s="940"/>
      <c r="F14002" s="941"/>
      <c r="G14002" s="937" t="str">
        <f t="array" ref="G14002">xlookup(F14002,'Internal Staffing Calculator'!E:E,'Internal Staffing Calculator'!C:C,"")</f>
        <v/>
      </c>
      <c r="H14002" s="932" t="str">
        <f t="array" ref="H14002">if(F14002&lt;&gt;"", iferror(index('Internal Staffing Calculator'!B$8:B23500,match(F14002,'Internal Staffing Calculator'!E$8:E23500,0)), "Not In Budget"),"")</f>
        <v/>
      </c>
      <c r="I14002" s="184"/>
      <c r="J14002" s="184"/>
      <c r="K14002" s="184"/>
      <c r="L14002" s="183"/>
    </row>
    <row r="14003">
      <c r="A14003" s="454"/>
      <c r="B14003" s="927"/>
      <c r="C14003" s="580"/>
      <c r="D14003" s="939"/>
      <c r="E14003" s="940"/>
      <c r="F14003" s="941"/>
      <c r="G14003" s="937" t="str">
        <f t="array" ref="G14003">xlookup(F14003,'Internal Staffing Calculator'!E:E,'Internal Staffing Calculator'!C:C,"")</f>
        <v/>
      </c>
      <c r="H14003" s="932" t="str">
        <f t="array" ref="H14003">if(F14003&lt;&gt;"", iferror(index('Internal Staffing Calculator'!B$8:B23500,match(F14003,'Internal Staffing Calculator'!E$8:E23500,0)), "Not In Budget"),"")</f>
        <v/>
      </c>
      <c r="I14003" s="184"/>
      <c r="J14003" s="184"/>
      <c r="K14003" s="184"/>
      <c r="L14003" s="183"/>
    </row>
    <row r="14004">
      <c r="A14004" s="454"/>
      <c r="B14004" s="927"/>
      <c r="C14004" s="580"/>
      <c r="D14004" s="939"/>
      <c r="E14004" s="940"/>
      <c r="F14004" s="941"/>
      <c r="G14004" s="937" t="str">
        <f t="array" ref="G14004">xlookup(F14004,'Internal Staffing Calculator'!E:E,'Internal Staffing Calculator'!C:C,"")</f>
        <v/>
      </c>
      <c r="H14004" s="932" t="str">
        <f t="array" ref="H14004">if(F14004&lt;&gt;"", iferror(index('Internal Staffing Calculator'!B$8:B23500,match(F14004,'Internal Staffing Calculator'!E$8:E23500,0)), "Not In Budget"),"")</f>
        <v/>
      </c>
      <c r="I14004" s="184"/>
      <c r="J14004" s="184"/>
      <c r="K14004" s="184"/>
      <c r="L14004" s="183"/>
    </row>
    <row r="14005">
      <c r="A14005" s="454"/>
      <c r="B14005" s="927"/>
      <c r="C14005" s="580"/>
      <c r="D14005" s="939"/>
      <c r="E14005" s="940"/>
      <c r="F14005" s="941"/>
      <c r="G14005" s="937" t="str">
        <f t="array" ref="G14005">xlookup(F14005,'Internal Staffing Calculator'!E:E,'Internal Staffing Calculator'!C:C,"")</f>
        <v/>
      </c>
      <c r="H14005" s="932" t="str">
        <f t="array" ref="H14005">if(F14005&lt;&gt;"", iferror(index('Internal Staffing Calculator'!B$8:B23500,match(F14005,'Internal Staffing Calculator'!E$8:E23500,0)), "Not In Budget"),"")</f>
        <v/>
      </c>
      <c r="I14005" s="184"/>
      <c r="J14005" s="184"/>
      <c r="K14005" s="184"/>
      <c r="L14005" s="183"/>
    </row>
    <row r="14006">
      <c r="A14006" s="454"/>
      <c r="B14006" s="927"/>
      <c r="C14006" s="580"/>
      <c r="D14006" s="939"/>
      <c r="E14006" s="940"/>
      <c r="F14006" s="941"/>
      <c r="G14006" s="937" t="str">
        <f t="array" ref="G14006">xlookup(F14006,'Internal Staffing Calculator'!E:E,'Internal Staffing Calculator'!C:C,"")</f>
        <v/>
      </c>
      <c r="H14006" s="932" t="str">
        <f t="array" ref="H14006">if(F14006&lt;&gt;"", iferror(index('Internal Staffing Calculator'!B$8:B23500,match(F14006,'Internal Staffing Calculator'!E$8:E23500,0)), "Not In Budget"),"")</f>
        <v/>
      </c>
      <c r="I14006" s="184"/>
      <c r="J14006" s="184"/>
      <c r="K14006" s="184"/>
      <c r="L14006" s="183"/>
    </row>
    <row r="14007">
      <c r="A14007" s="454"/>
      <c r="B14007" s="927"/>
      <c r="C14007" s="580"/>
      <c r="D14007" s="939"/>
      <c r="E14007" s="940"/>
      <c r="F14007" s="941"/>
      <c r="G14007" s="937" t="str">
        <f t="array" ref="G14007">xlookup(F14007,'Internal Staffing Calculator'!E:E,'Internal Staffing Calculator'!C:C,"")</f>
        <v/>
      </c>
      <c r="H14007" s="932" t="str">
        <f t="array" ref="H14007">if(F14007&lt;&gt;"", iferror(index('Internal Staffing Calculator'!B$8:B23500,match(F14007,'Internal Staffing Calculator'!E$8:E23500,0)), "Not In Budget"),"")</f>
        <v/>
      </c>
      <c r="I14007" s="184"/>
      <c r="J14007" s="184"/>
      <c r="K14007" s="184"/>
      <c r="L14007" s="183"/>
    </row>
    <row r="14008">
      <c r="A14008" s="454"/>
      <c r="B14008" s="927"/>
      <c r="C14008" s="580"/>
      <c r="D14008" s="939"/>
      <c r="E14008" s="940"/>
      <c r="F14008" s="941"/>
      <c r="G14008" s="937" t="str">
        <f t="array" ref="G14008">xlookup(F14008,'Internal Staffing Calculator'!E:E,'Internal Staffing Calculator'!C:C,"")</f>
        <v/>
      </c>
      <c r="H14008" s="932" t="str">
        <f t="array" ref="H14008">if(F14008&lt;&gt;"", iferror(index('Internal Staffing Calculator'!B$8:B23500,match(F14008,'Internal Staffing Calculator'!E$8:E23500,0)), "Not In Budget"),"")</f>
        <v/>
      </c>
      <c r="I14008" s="184"/>
      <c r="J14008" s="184"/>
      <c r="K14008" s="184"/>
      <c r="L14008" s="183"/>
    </row>
    <row r="14009">
      <c r="A14009" s="454"/>
      <c r="B14009" s="927"/>
      <c r="C14009" s="580"/>
      <c r="D14009" s="939"/>
      <c r="E14009" s="940"/>
      <c r="F14009" s="941"/>
      <c r="G14009" s="937" t="str">
        <f t="array" ref="G14009">xlookup(F14009,'Internal Staffing Calculator'!E:E,'Internal Staffing Calculator'!C:C,"")</f>
        <v/>
      </c>
      <c r="H14009" s="932" t="str">
        <f t="array" ref="H14009">if(F14009&lt;&gt;"", iferror(index('Internal Staffing Calculator'!B$8:B23500,match(F14009,'Internal Staffing Calculator'!E$8:E23500,0)), "Not In Budget"),"")</f>
        <v/>
      </c>
      <c r="I14009" s="184"/>
      <c r="J14009" s="184"/>
      <c r="K14009" s="184"/>
      <c r="L14009" s="183"/>
    </row>
    <row r="14010">
      <c r="A14010" s="454"/>
      <c r="B14010" s="927"/>
      <c r="C14010" s="580"/>
      <c r="D14010" s="939"/>
      <c r="E14010" s="940"/>
      <c r="F14010" s="941"/>
      <c r="G14010" s="937" t="str">
        <f t="array" ref="G14010">xlookup(F14010,'Internal Staffing Calculator'!E:E,'Internal Staffing Calculator'!C:C,"")</f>
        <v/>
      </c>
      <c r="H14010" s="932" t="str">
        <f t="array" ref="H14010">if(F14010&lt;&gt;"", iferror(index('Internal Staffing Calculator'!B$8:B23500,match(F14010,'Internal Staffing Calculator'!E$8:E23500,0)), "Not In Budget"),"")</f>
        <v/>
      </c>
      <c r="I14010" s="184"/>
      <c r="J14010" s="184"/>
      <c r="K14010" s="184"/>
      <c r="L14010" s="183"/>
    </row>
    <row r="14011">
      <c r="A14011" s="454"/>
      <c r="B14011" s="927"/>
      <c r="C14011" s="580"/>
      <c r="D14011" s="939"/>
      <c r="E14011" s="940"/>
      <c r="F14011" s="941"/>
      <c r="G14011" s="937" t="str">
        <f t="array" ref="G14011">xlookup(F14011,'Internal Staffing Calculator'!E:E,'Internal Staffing Calculator'!C:C,"")</f>
        <v/>
      </c>
      <c r="H14011" s="932" t="str">
        <f t="array" ref="H14011">if(F14011&lt;&gt;"", iferror(index('Internal Staffing Calculator'!B$8:B23500,match(F14011,'Internal Staffing Calculator'!E$8:E23500,0)), "Not In Budget"),"")</f>
        <v/>
      </c>
      <c r="I14011" s="184"/>
      <c r="J14011" s="184"/>
      <c r="K14011" s="184"/>
      <c r="L14011" s="183"/>
    </row>
    <row r="14012">
      <c r="A14012" s="454"/>
      <c r="B14012" s="927"/>
      <c r="C14012" s="580"/>
      <c r="D14012" s="939"/>
      <c r="E14012" s="940"/>
      <c r="F14012" s="941"/>
      <c r="G14012" s="937" t="str">
        <f t="array" ref="G14012">xlookup(F14012,'Internal Staffing Calculator'!E:E,'Internal Staffing Calculator'!C:C,"")</f>
        <v/>
      </c>
      <c r="H14012" s="932" t="str">
        <f t="array" ref="H14012">if(F14012&lt;&gt;"", iferror(index('Internal Staffing Calculator'!B$8:B23500,match(F14012,'Internal Staffing Calculator'!E$8:E23500,0)), "Not In Budget"),"")</f>
        <v/>
      </c>
      <c r="I14012" s="184"/>
      <c r="J14012" s="184"/>
      <c r="K14012" s="184"/>
      <c r="L14012" s="183"/>
    </row>
    <row r="14013">
      <c r="A14013" s="454"/>
      <c r="B14013" s="927"/>
      <c r="C14013" s="580"/>
      <c r="D14013" s="939"/>
      <c r="E14013" s="940"/>
      <c r="F14013" s="941"/>
      <c r="G14013" s="937" t="str">
        <f t="array" ref="G14013">xlookup(F14013,'Internal Staffing Calculator'!E:E,'Internal Staffing Calculator'!C:C,"")</f>
        <v/>
      </c>
      <c r="H14013" s="932" t="str">
        <f t="array" ref="H14013">if(F14013&lt;&gt;"", iferror(index('Internal Staffing Calculator'!B$8:B23500,match(F14013,'Internal Staffing Calculator'!E$8:E23500,0)), "Not In Budget"),"")</f>
        <v/>
      </c>
      <c r="I14013" s="184"/>
      <c r="J14013" s="184"/>
      <c r="K14013" s="184"/>
      <c r="L14013" s="183"/>
    </row>
    <row r="14014">
      <c r="A14014" s="454"/>
      <c r="B14014" s="927"/>
      <c r="C14014" s="580"/>
      <c r="D14014" s="939"/>
      <c r="E14014" s="940"/>
      <c r="F14014" s="941"/>
      <c r="G14014" s="937" t="str">
        <f t="array" ref="G14014">xlookup(F14014,'Internal Staffing Calculator'!E:E,'Internal Staffing Calculator'!C:C,"")</f>
        <v/>
      </c>
      <c r="H14014" s="932" t="str">
        <f t="array" ref="H14014">if(F14014&lt;&gt;"", iferror(index('Internal Staffing Calculator'!B$8:B23500,match(F14014,'Internal Staffing Calculator'!E$8:E23500,0)), "Not In Budget"),"")</f>
        <v/>
      </c>
      <c r="I14014" s="184"/>
      <c r="J14014" s="184"/>
      <c r="K14014" s="184"/>
      <c r="L14014" s="183"/>
    </row>
    <row r="14015">
      <c r="A14015" s="454"/>
      <c r="B14015" s="927"/>
      <c r="C14015" s="580"/>
      <c r="D14015" s="939"/>
      <c r="E14015" s="940"/>
      <c r="F14015" s="941"/>
      <c r="G14015" s="937" t="str">
        <f t="array" ref="G14015">xlookup(F14015,'Internal Staffing Calculator'!E:E,'Internal Staffing Calculator'!C:C,"")</f>
        <v/>
      </c>
      <c r="H14015" s="932" t="str">
        <f t="array" ref="H14015">if(F14015&lt;&gt;"", iferror(index('Internal Staffing Calculator'!B$8:B23500,match(F14015,'Internal Staffing Calculator'!E$8:E23500,0)), "Not In Budget"),"")</f>
        <v/>
      </c>
      <c r="I14015" s="184"/>
      <c r="J14015" s="184"/>
      <c r="K14015" s="184"/>
      <c r="L14015" s="183"/>
    </row>
    <row r="14016">
      <c r="A14016" s="454"/>
      <c r="B14016" s="927"/>
      <c r="C14016" s="580"/>
      <c r="D14016" s="939"/>
      <c r="E14016" s="940"/>
      <c r="F14016" s="941"/>
      <c r="G14016" s="937" t="str">
        <f t="array" ref="G14016">xlookup(F14016,'Internal Staffing Calculator'!E:E,'Internal Staffing Calculator'!C:C,"")</f>
        <v/>
      </c>
      <c r="H14016" s="932" t="str">
        <f t="array" ref="H14016">if(F14016&lt;&gt;"", iferror(index('Internal Staffing Calculator'!B$8:B23500,match(F14016,'Internal Staffing Calculator'!E$8:E23500,0)), "Not In Budget"),"")</f>
        <v/>
      </c>
      <c r="I14016" s="184"/>
      <c r="J14016" s="184"/>
      <c r="K14016" s="184"/>
      <c r="L14016" s="183"/>
    </row>
    <row r="14017">
      <c r="A14017" s="454"/>
      <c r="B14017" s="927"/>
      <c r="C14017" s="580"/>
      <c r="D14017" s="939"/>
      <c r="E14017" s="940"/>
      <c r="F14017" s="941"/>
      <c r="G14017" s="937" t="str">
        <f t="array" ref="G14017">xlookup(F14017,'Internal Staffing Calculator'!E:E,'Internal Staffing Calculator'!C:C,"")</f>
        <v/>
      </c>
      <c r="H14017" s="932" t="str">
        <f t="array" ref="H14017">if(F14017&lt;&gt;"", iferror(index('Internal Staffing Calculator'!B$8:B23500,match(F14017,'Internal Staffing Calculator'!E$8:E23500,0)), "Not In Budget"),"")</f>
        <v/>
      </c>
      <c r="I14017" s="184"/>
      <c r="J14017" s="184"/>
      <c r="K14017" s="184"/>
      <c r="L14017" s="183"/>
    </row>
    <row r="14018">
      <c r="A14018" s="454"/>
      <c r="B14018" s="927"/>
      <c r="C14018" s="580"/>
      <c r="D14018" s="939"/>
      <c r="E14018" s="940"/>
      <c r="F14018" s="941"/>
      <c r="G14018" s="937" t="str">
        <f t="array" ref="G14018">xlookup(F14018,'Internal Staffing Calculator'!E:E,'Internal Staffing Calculator'!C:C,"")</f>
        <v/>
      </c>
      <c r="H14018" s="932" t="str">
        <f t="array" ref="H14018">if(F14018&lt;&gt;"", iferror(index('Internal Staffing Calculator'!B$8:B23500,match(F14018,'Internal Staffing Calculator'!E$8:E23500,0)), "Not In Budget"),"")</f>
        <v/>
      </c>
      <c r="I14018" s="184"/>
      <c r="J14018" s="184"/>
      <c r="K14018" s="184"/>
      <c r="L14018" s="183"/>
    </row>
    <row r="14019">
      <c r="A14019" s="454"/>
      <c r="B14019" s="927"/>
      <c r="C14019" s="580"/>
      <c r="D14019" s="939"/>
      <c r="E14019" s="940"/>
      <c r="F14019" s="941"/>
      <c r="G14019" s="937" t="str">
        <f t="array" ref="G14019">xlookup(F14019,'Internal Staffing Calculator'!E:E,'Internal Staffing Calculator'!C:C,"")</f>
        <v/>
      </c>
      <c r="H14019" s="932" t="str">
        <f t="array" ref="H14019">if(F14019&lt;&gt;"", iferror(index('Internal Staffing Calculator'!B$8:B23500,match(F14019,'Internal Staffing Calculator'!E$8:E23500,0)), "Not In Budget"),"")</f>
        <v/>
      </c>
      <c r="I14019" s="184"/>
      <c r="J14019" s="184"/>
      <c r="K14019" s="184"/>
      <c r="L14019" s="183"/>
    </row>
    <row r="14020">
      <c r="A14020" s="454"/>
      <c r="B14020" s="927"/>
      <c r="C14020" s="580"/>
      <c r="D14020" s="939"/>
      <c r="E14020" s="940"/>
      <c r="F14020" s="941"/>
      <c r="G14020" s="937" t="str">
        <f t="array" ref="G14020">xlookup(F14020,'Internal Staffing Calculator'!E:E,'Internal Staffing Calculator'!C:C,"")</f>
        <v/>
      </c>
      <c r="H14020" s="932" t="str">
        <f t="array" ref="H14020">if(F14020&lt;&gt;"", iferror(index('Internal Staffing Calculator'!B$8:B23500,match(F14020,'Internal Staffing Calculator'!E$8:E23500,0)), "Not In Budget"),"")</f>
        <v/>
      </c>
      <c r="I14020" s="184"/>
      <c r="J14020" s="184"/>
      <c r="K14020" s="184"/>
      <c r="L14020" s="183"/>
    </row>
    <row r="14021">
      <c r="A14021" s="454"/>
      <c r="B14021" s="927"/>
      <c r="C14021" s="580"/>
      <c r="D14021" s="939"/>
      <c r="E14021" s="940"/>
      <c r="F14021" s="941"/>
      <c r="G14021" s="937" t="str">
        <f t="array" ref="G14021">xlookup(F14021,'Internal Staffing Calculator'!E:E,'Internal Staffing Calculator'!C:C,"")</f>
        <v/>
      </c>
      <c r="H14021" s="932" t="str">
        <f t="array" ref="H14021">if(F14021&lt;&gt;"", iferror(index('Internal Staffing Calculator'!B$8:B23500,match(F14021,'Internal Staffing Calculator'!E$8:E23500,0)), "Not In Budget"),"")</f>
        <v/>
      </c>
      <c r="I14021" s="184"/>
      <c r="J14021" s="184"/>
      <c r="K14021" s="184"/>
      <c r="L14021" s="183"/>
    </row>
    <row r="14022">
      <c r="A14022" s="454"/>
      <c r="B14022" s="927"/>
      <c r="C14022" s="580"/>
      <c r="D14022" s="939"/>
      <c r="E14022" s="940"/>
      <c r="F14022" s="941"/>
      <c r="G14022" s="937" t="str">
        <f t="array" ref="G14022">xlookup(F14022,'Internal Staffing Calculator'!E:E,'Internal Staffing Calculator'!C:C,"")</f>
        <v/>
      </c>
      <c r="H14022" s="932" t="str">
        <f t="array" ref="H14022">if(F14022&lt;&gt;"", iferror(index('Internal Staffing Calculator'!B$8:B23500,match(F14022,'Internal Staffing Calculator'!E$8:E23500,0)), "Not In Budget"),"")</f>
        <v/>
      </c>
      <c r="I14022" s="184"/>
      <c r="J14022" s="184"/>
      <c r="K14022" s="184"/>
      <c r="L14022" s="183"/>
    </row>
    <row r="14023">
      <c r="A14023" s="454"/>
      <c r="B14023" s="927"/>
      <c r="C14023" s="580"/>
      <c r="D14023" s="939"/>
      <c r="E14023" s="940"/>
      <c r="F14023" s="941"/>
      <c r="G14023" s="937" t="str">
        <f t="array" ref="G14023">xlookup(F14023,'Internal Staffing Calculator'!E:E,'Internal Staffing Calculator'!C:C,"")</f>
        <v/>
      </c>
      <c r="H14023" s="932" t="str">
        <f t="array" ref="H14023">if(F14023&lt;&gt;"", iferror(index('Internal Staffing Calculator'!B$8:B23500,match(F14023,'Internal Staffing Calculator'!E$8:E23500,0)), "Not In Budget"),"")</f>
        <v/>
      </c>
      <c r="I14023" s="184"/>
      <c r="J14023" s="184"/>
      <c r="K14023" s="184"/>
      <c r="L14023" s="183"/>
    </row>
    <row r="14024">
      <c r="A14024" s="454"/>
      <c r="B14024" s="927"/>
      <c r="C14024" s="580"/>
      <c r="D14024" s="939"/>
      <c r="E14024" s="940"/>
      <c r="F14024" s="941"/>
      <c r="G14024" s="937" t="str">
        <f t="array" ref="G14024">xlookup(F14024,'Internal Staffing Calculator'!E:E,'Internal Staffing Calculator'!C:C,"")</f>
        <v/>
      </c>
      <c r="H14024" s="932" t="str">
        <f t="array" ref="H14024">if(F14024&lt;&gt;"", iferror(index('Internal Staffing Calculator'!B$8:B23500,match(F14024,'Internal Staffing Calculator'!E$8:E23500,0)), "Not In Budget"),"")</f>
        <v/>
      </c>
      <c r="I14024" s="184"/>
      <c r="J14024" s="184"/>
      <c r="K14024" s="184"/>
      <c r="L14024" s="183"/>
    </row>
    <row r="14025">
      <c r="A14025" s="454"/>
      <c r="B14025" s="927"/>
      <c r="C14025" s="580"/>
      <c r="D14025" s="939"/>
      <c r="E14025" s="940"/>
      <c r="F14025" s="941"/>
      <c r="G14025" s="937" t="str">
        <f t="array" ref="G14025">xlookup(F14025,'Internal Staffing Calculator'!E:E,'Internal Staffing Calculator'!C:C,"")</f>
        <v/>
      </c>
      <c r="H14025" s="932" t="str">
        <f t="array" ref="H14025">if(F14025&lt;&gt;"", iferror(index('Internal Staffing Calculator'!B$8:B23500,match(F14025,'Internal Staffing Calculator'!E$8:E23500,0)), "Not In Budget"),"")</f>
        <v/>
      </c>
      <c r="I14025" s="184"/>
      <c r="J14025" s="184"/>
      <c r="K14025" s="184"/>
      <c r="L14025" s="183"/>
    </row>
    <row r="14026">
      <c r="A14026" s="454"/>
      <c r="B14026" s="927"/>
      <c r="C14026" s="580"/>
      <c r="D14026" s="939"/>
      <c r="E14026" s="940"/>
      <c r="F14026" s="941"/>
      <c r="G14026" s="937" t="str">
        <f t="array" ref="G14026">xlookup(F14026,'Internal Staffing Calculator'!E:E,'Internal Staffing Calculator'!C:C,"")</f>
        <v/>
      </c>
      <c r="H14026" s="932" t="str">
        <f t="array" ref="H14026">if(F14026&lt;&gt;"", iferror(index('Internal Staffing Calculator'!B$8:B23500,match(F14026,'Internal Staffing Calculator'!E$8:E23500,0)), "Not In Budget"),"")</f>
        <v/>
      </c>
      <c r="I14026" s="184"/>
      <c r="J14026" s="184"/>
      <c r="K14026" s="184"/>
      <c r="L14026" s="183"/>
    </row>
    <row r="14027">
      <c r="A14027" s="454"/>
      <c r="B14027" s="927"/>
      <c r="C14027" s="580"/>
      <c r="D14027" s="939"/>
      <c r="E14027" s="940"/>
      <c r="F14027" s="941"/>
      <c r="G14027" s="937" t="str">
        <f t="array" ref="G14027">xlookup(F14027,'Internal Staffing Calculator'!E:E,'Internal Staffing Calculator'!C:C,"")</f>
        <v/>
      </c>
      <c r="H14027" s="932" t="str">
        <f t="array" ref="H14027">if(F14027&lt;&gt;"", iferror(index('Internal Staffing Calculator'!B$8:B23500,match(F14027,'Internal Staffing Calculator'!E$8:E23500,0)), "Not In Budget"),"")</f>
        <v/>
      </c>
      <c r="I14027" s="184"/>
      <c r="J14027" s="184"/>
      <c r="K14027" s="184"/>
      <c r="L14027" s="183"/>
    </row>
    <row r="14028">
      <c r="A14028" s="454"/>
      <c r="B14028" s="927"/>
      <c r="C14028" s="580"/>
      <c r="D14028" s="939"/>
      <c r="E14028" s="940"/>
      <c r="F14028" s="941"/>
      <c r="G14028" s="937" t="str">
        <f t="array" ref="G14028">xlookup(F14028,'Internal Staffing Calculator'!E:E,'Internal Staffing Calculator'!C:C,"")</f>
        <v/>
      </c>
      <c r="H14028" s="932" t="str">
        <f t="array" ref="H14028">if(F14028&lt;&gt;"", iferror(index('Internal Staffing Calculator'!B$8:B23500,match(F14028,'Internal Staffing Calculator'!E$8:E23500,0)), "Not In Budget"),"")</f>
        <v/>
      </c>
      <c r="I14028" s="184"/>
      <c r="J14028" s="184"/>
      <c r="K14028" s="184"/>
      <c r="L14028" s="183"/>
    </row>
    <row r="14029">
      <c r="A14029" s="454"/>
      <c r="B14029" s="927"/>
      <c r="C14029" s="580"/>
      <c r="D14029" s="939"/>
      <c r="E14029" s="940"/>
      <c r="F14029" s="941"/>
      <c r="G14029" s="937" t="str">
        <f t="array" ref="G14029">xlookup(F14029,'Internal Staffing Calculator'!E:E,'Internal Staffing Calculator'!C:C,"")</f>
        <v/>
      </c>
      <c r="H14029" s="932" t="str">
        <f t="array" ref="H14029">if(F14029&lt;&gt;"", iferror(index('Internal Staffing Calculator'!B$8:B23500,match(F14029,'Internal Staffing Calculator'!E$8:E23500,0)), "Not In Budget"),"")</f>
        <v/>
      </c>
      <c r="I14029" s="184"/>
      <c r="J14029" s="184"/>
      <c r="K14029" s="184"/>
      <c r="L14029" s="183"/>
    </row>
    <row r="14030">
      <c r="A14030" s="454"/>
      <c r="B14030" s="927"/>
      <c r="C14030" s="580"/>
      <c r="D14030" s="939"/>
      <c r="E14030" s="940"/>
      <c r="F14030" s="941"/>
      <c r="G14030" s="937" t="str">
        <f t="array" ref="G14030">xlookup(F14030,'Internal Staffing Calculator'!E:E,'Internal Staffing Calculator'!C:C,"")</f>
        <v/>
      </c>
      <c r="H14030" s="932" t="str">
        <f t="array" ref="H14030">if(F14030&lt;&gt;"", iferror(index('Internal Staffing Calculator'!B$8:B23500,match(F14030,'Internal Staffing Calculator'!E$8:E23500,0)), "Not In Budget"),"")</f>
        <v/>
      </c>
      <c r="I14030" s="184"/>
      <c r="J14030" s="184"/>
      <c r="K14030" s="184"/>
      <c r="L14030" s="183"/>
    </row>
    <row r="14031">
      <c r="A14031" s="454"/>
      <c r="B14031" s="927"/>
      <c r="C14031" s="580"/>
      <c r="D14031" s="939"/>
      <c r="E14031" s="940"/>
      <c r="F14031" s="941"/>
      <c r="G14031" s="937" t="str">
        <f t="array" ref="G14031">xlookup(F14031,'Internal Staffing Calculator'!E:E,'Internal Staffing Calculator'!C:C,"")</f>
        <v/>
      </c>
      <c r="H14031" s="932" t="str">
        <f t="array" ref="H14031">if(F14031&lt;&gt;"", iferror(index('Internal Staffing Calculator'!B$8:B23500,match(F14031,'Internal Staffing Calculator'!E$8:E23500,0)), "Not In Budget"),"")</f>
        <v/>
      </c>
      <c r="I14031" s="184"/>
      <c r="J14031" s="184"/>
      <c r="K14031" s="184"/>
      <c r="L14031" s="183"/>
    </row>
    <row r="14032">
      <c r="A14032" s="454"/>
      <c r="B14032" s="927"/>
      <c r="C14032" s="580"/>
      <c r="D14032" s="939"/>
      <c r="E14032" s="940"/>
      <c r="F14032" s="941"/>
      <c r="G14032" s="937" t="str">
        <f t="array" ref="G14032">xlookup(F14032,'Internal Staffing Calculator'!E:E,'Internal Staffing Calculator'!C:C,"")</f>
        <v/>
      </c>
      <c r="H14032" s="932" t="str">
        <f t="array" ref="H14032">if(F14032&lt;&gt;"", iferror(index('Internal Staffing Calculator'!B$8:B23500,match(F14032,'Internal Staffing Calculator'!E$8:E23500,0)), "Not In Budget"),"")</f>
        <v/>
      </c>
      <c r="I14032" s="184"/>
      <c r="J14032" s="184"/>
      <c r="K14032" s="184"/>
      <c r="L14032" s="183"/>
    </row>
    <row r="14033">
      <c r="A14033" s="454"/>
      <c r="B14033" s="927"/>
      <c r="C14033" s="580"/>
      <c r="D14033" s="939"/>
      <c r="E14033" s="940"/>
      <c r="F14033" s="941"/>
      <c r="G14033" s="937" t="str">
        <f t="array" ref="G14033">xlookup(F14033,'Internal Staffing Calculator'!E:E,'Internal Staffing Calculator'!C:C,"")</f>
        <v/>
      </c>
      <c r="H14033" s="932" t="str">
        <f t="array" ref="H14033">if(F14033&lt;&gt;"", iferror(index('Internal Staffing Calculator'!B$8:B23500,match(F14033,'Internal Staffing Calculator'!E$8:E23500,0)), "Not In Budget"),"")</f>
        <v/>
      </c>
      <c r="I14033" s="184"/>
      <c r="J14033" s="184"/>
      <c r="K14033" s="184"/>
      <c r="L14033" s="183"/>
    </row>
    <row r="14034">
      <c r="A14034" s="454"/>
      <c r="B14034" s="927"/>
      <c r="C14034" s="580"/>
      <c r="D14034" s="939"/>
      <c r="E14034" s="940"/>
      <c r="F14034" s="941"/>
      <c r="G14034" s="937" t="str">
        <f t="array" ref="G14034">xlookup(F14034,'Internal Staffing Calculator'!E:E,'Internal Staffing Calculator'!C:C,"")</f>
        <v/>
      </c>
      <c r="H14034" s="932" t="str">
        <f t="array" ref="H14034">if(F14034&lt;&gt;"", iferror(index('Internal Staffing Calculator'!B$8:B23500,match(F14034,'Internal Staffing Calculator'!E$8:E23500,0)), "Not In Budget"),"")</f>
        <v/>
      </c>
      <c r="I14034" s="184"/>
      <c r="J14034" s="184"/>
      <c r="K14034" s="184"/>
      <c r="L14034" s="183"/>
    </row>
    <row r="14035">
      <c r="A14035" s="454"/>
      <c r="B14035" s="927"/>
      <c r="C14035" s="580"/>
      <c r="D14035" s="939"/>
      <c r="E14035" s="940"/>
      <c r="F14035" s="941"/>
      <c r="G14035" s="937" t="str">
        <f t="array" ref="G14035">xlookup(F14035,'Internal Staffing Calculator'!E:E,'Internal Staffing Calculator'!C:C,"")</f>
        <v/>
      </c>
      <c r="H14035" s="932" t="str">
        <f t="array" ref="H14035">if(F14035&lt;&gt;"", iferror(index('Internal Staffing Calculator'!B$8:B23500,match(F14035,'Internal Staffing Calculator'!E$8:E23500,0)), "Not In Budget"),"")</f>
        <v/>
      </c>
      <c r="I14035" s="184"/>
      <c r="J14035" s="184"/>
      <c r="K14035" s="184"/>
      <c r="L14035" s="183"/>
    </row>
    <row r="14036">
      <c r="A14036" s="454"/>
      <c r="B14036" s="927"/>
      <c r="C14036" s="580"/>
      <c r="D14036" s="939"/>
      <c r="E14036" s="940"/>
      <c r="F14036" s="941"/>
      <c r="G14036" s="937" t="str">
        <f t="array" ref="G14036">xlookup(F14036,'Internal Staffing Calculator'!E:E,'Internal Staffing Calculator'!C:C,"")</f>
        <v/>
      </c>
      <c r="H14036" s="932" t="str">
        <f t="array" ref="H14036">if(F14036&lt;&gt;"", iferror(index('Internal Staffing Calculator'!B$8:B23500,match(F14036,'Internal Staffing Calculator'!E$8:E23500,0)), "Not In Budget"),"")</f>
        <v/>
      </c>
      <c r="I14036" s="184"/>
      <c r="J14036" s="184"/>
      <c r="K14036" s="184"/>
      <c r="L14036" s="183"/>
    </row>
    <row r="14037">
      <c r="A14037" s="454"/>
      <c r="B14037" s="927"/>
      <c r="C14037" s="580"/>
      <c r="D14037" s="939"/>
      <c r="E14037" s="940"/>
      <c r="F14037" s="941"/>
      <c r="G14037" s="937" t="str">
        <f t="array" ref="G14037">xlookup(F14037,'Internal Staffing Calculator'!E:E,'Internal Staffing Calculator'!C:C,"")</f>
        <v/>
      </c>
      <c r="H14037" s="932" t="str">
        <f t="array" ref="H14037">if(F14037&lt;&gt;"", iferror(index('Internal Staffing Calculator'!B$8:B23500,match(F14037,'Internal Staffing Calculator'!E$8:E23500,0)), "Not In Budget"),"")</f>
        <v/>
      </c>
      <c r="I14037" s="184"/>
      <c r="J14037" s="184"/>
      <c r="K14037" s="184"/>
      <c r="L14037" s="183"/>
    </row>
    <row r="14038">
      <c r="A14038" s="454"/>
      <c r="B14038" s="927"/>
      <c r="C14038" s="580"/>
      <c r="D14038" s="939"/>
      <c r="E14038" s="940"/>
      <c r="F14038" s="941"/>
      <c r="G14038" s="937" t="str">
        <f t="array" ref="G14038">xlookup(F14038,'Internal Staffing Calculator'!E:E,'Internal Staffing Calculator'!C:C,"")</f>
        <v/>
      </c>
      <c r="H14038" s="932" t="str">
        <f t="array" ref="H14038">if(F14038&lt;&gt;"", iferror(index('Internal Staffing Calculator'!B$8:B23500,match(F14038,'Internal Staffing Calculator'!E$8:E23500,0)), "Not In Budget"),"")</f>
        <v/>
      </c>
      <c r="I14038" s="184"/>
      <c r="J14038" s="184"/>
      <c r="K14038" s="184"/>
      <c r="L14038" s="183"/>
    </row>
    <row r="14039">
      <c r="A14039" s="454"/>
      <c r="B14039" s="927"/>
      <c r="C14039" s="580"/>
      <c r="D14039" s="939"/>
      <c r="E14039" s="940"/>
      <c r="F14039" s="941"/>
      <c r="G14039" s="937" t="str">
        <f t="array" ref="G14039">xlookup(F14039,'Internal Staffing Calculator'!E:E,'Internal Staffing Calculator'!C:C,"")</f>
        <v/>
      </c>
      <c r="H14039" s="932" t="str">
        <f t="array" ref="H14039">if(F14039&lt;&gt;"", iferror(index('Internal Staffing Calculator'!B$8:B23500,match(F14039,'Internal Staffing Calculator'!E$8:E23500,0)), "Not In Budget"),"")</f>
        <v/>
      </c>
      <c r="I14039" s="184"/>
      <c r="J14039" s="184"/>
      <c r="K14039" s="184"/>
      <c r="L14039" s="183"/>
    </row>
    <row r="14040">
      <c r="A14040" s="454"/>
      <c r="B14040" s="927"/>
      <c r="C14040" s="580"/>
      <c r="D14040" s="939"/>
      <c r="E14040" s="940"/>
      <c r="F14040" s="941"/>
      <c r="G14040" s="937" t="str">
        <f t="array" ref="G14040">xlookup(F14040,'Internal Staffing Calculator'!E:E,'Internal Staffing Calculator'!C:C,"")</f>
        <v/>
      </c>
      <c r="H14040" s="932" t="str">
        <f t="array" ref="H14040">if(F14040&lt;&gt;"", iferror(index('Internal Staffing Calculator'!B$8:B23500,match(F14040,'Internal Staffing Calculator'!E$8:E23500,0)), "Not In Budget"),"")</f>
        <v/>
      </c>
      <c r="I14040" s="184"/>
      <c r="J14040" s="184"/>
      <c r="K14040" s="184"/>
      <c r="L14040" s="183"/>
    </row>
    <row r="14041">
      <c r="A14041" s="454"/>
      <c r="B14041" s="927"/>
      <c r="C14041" s="580"/>
      <c r="D14041" s="939"/>
      <c r="E14041" s="940"/>
      <c r="F14041" s="941"/>
      <c r="G14041" s="937" t="str">
        <f t="array" ref="G14041">xlookup(F14041,'Internal Staffing Calculator'!E:E,'Internal Staffing Calculator'!C:C,"")</f>
        <v/>
      </c>
      <c r="H14041" s="932" t="str">
        <f t="array" ref="H14041">if(F14041&lt;&gt;"", iferror(index('Internal Staffing Calculator'!B$8:B23500,match(F14041,'Internal Staffing Calculator'!E$8:E23500,0)), "Not In Budget"),"")</f>
        <v/>
      </c>
      <c r="I14041" s="184"/>
      <c r="J14041" s="184"/>
      <c r="K14041" s="184"/>
      <c r="L14041" s="183"/>
    </row>
    <row r="14042">
      <c r="A14042" s="454"/>
      <c r="B14042" s="927"/>
      <c r="C14042" s="580"/>
      <c r="D14042" s="939"/>
      <c r="E14042" s="940"/>
      <c r="F14042" s="941"/>
      <c r="G14042" s="937" t="str">
        <f t="array" ref="G14042">xlookup(F14042,'Internal Staffing Calculator'!E:E,'Internal Staffing Calculator'!C:C,"")</f>
        <v/>
      </c>
      <c r="H14042" s="932" t="str">
        <f t="array" ref="H14042">if(F14042&lt;&gt;"", iferror(index('Internal Staffing Calculator'!B$8:B23500,match(F14042,'Internal Staffing Calculator'!E$8:E23500,0)), "Not In Budget"),"")</f>
        <v/>
      </c>
      <c r="I14042" s="184"/>
      <c r="J14042" s="184"/>
      <c r="K14042" s="184"/>
      <c r="L14042" s="183"/>
    </row>
    <row r="14043">
      <c r="A14043" s="454"/>
      <c r="B14043" s="927"/>
      <c r="C14043" s="580"/>
      <c r="D14043" s="939"/>
      <c r="E14043" s="940"/>
      <c r="F14043" s="941"/>
      <c r="G14043" s="937" t="str">
        <f t="array" ref="G14043">xlookup(F14043,'Internal Staffing Calculator'!E:E,'Internal Staffing Calculator'!C:C,"")</f>
        <v/>
      </c>
      <c r="H14043" s="932" t="str">
        <f t="array" ref="H14043">if(F14043&lt;&gt;"", iferror(index('Internal Staffing Calculator'!B$8:B23500,match(F14043,'Internal Staffing Calculator'!E$8:E23500,0)), "Not In Budget"),"")</f>
        <v/>
      </c>
      <c r="I14043" s="184"/>
      <c r="J14043" s="184"/>
      <c r="K14043" s="184"/>
      <c r="L14043" s="183"/>
    </row>
    <row r="14044">
      <c r="A14044" s="454"/>
      <c r="B14044" s="927"/>
      <c r="C14044" s="580"/>
      <c r="D14044" s="939"/>
      <c r="E14044" s="940"/>
      <c r="F14044" s="941"/>
      <c r="G14044" s="937" t="str">
        <f t="array" ref="G14044">xlookup(F14044,'Internal Staffing Calculator'!E:E,'Internal Staffing Calculator'!C:C,"")</f>
        <v/>
      </c>
      <c r="H14044" s="932" t="str">
        <f t="array" ref="H14044">if(F14044&lt;&gt;"", iferror(index('Internal Staffing Calculator'!B$8:B23500,match(F14044,'Internal Staffing Calculator'!E$8:E23500,0)), "Not In Budget"),"")</f>
        <v/>
      </c>
      <c r="I14044" s="184"/>
      <c r="J14044" s="184"/>
      <c r="K14044" s="184"/>
      <c r="L14044" s="183"/>
    </row>
    <row r="14045">
      <c r="A14045" s="454"/>
      <c r="B14045" s="927"/>
      <c r="C14045" s="580"/>
      <c r="D14045" s="939"/>
      <c r="E14045" s="940"/>
      <c r="F14045" s="941"/>
      <c r="G14045" s="937" t="str">
        <f t="array" ref="G14045">xlookup(F14045,'Internal Staffing Calculator'!E:E,'Internal Staffing Calculator'!C:C,"")</f>
        <v/>
      </c>
      <c r="H14045" s="932" t="str">
        <f t="array" ref="H14045">if(F14045&lt;&gt;"", iferror(index('Internal Staffing Calculator'!B$8:B23500,match(F14045,'Internal Staffing Calculator'!E$8:E23500,0)), "Not In Budget"),"")</f>
        <v/>
      </c>
      <c r="I14045" s="184"/>
      <c r="J14045" s="184"/>
      <c r="K14045" s="184"/>
      <c r="L14045" s="183"/>
    </row>
    <row r="14046">
      <c r="A14046" s="454"/>
      <c r="B14046" s="927"/>
      <c r="C14046" s="580"/>
      <c r="D14046" s="939"/>
      <c r="E14046" s="940"/>
      <c r="F14046" s="941"/>
      <c r="G14046" s="937" t="str">
        <f t="array" ref="G14046">xlookup(F14046,'Internal Staffing Calculator'!E:E,'Internal Staffing Calculator'!C:C,"")</f>
        <v/>
      </c>
      <c r="H14046" s="932" t="str">
        <f t="array" ref="H14046">if(F14046&lt;&gt;"", iferror(index('Internal Staffing Calculator'!B$8:B23500,match(F14046,'Internal Staffing Calculator'!E$8:E23500,0)), "Not In Budget"),"")</f>
        <v/>
      </c>
      <c r="I14046" s="184"/>
      <c r="J14046" s="184"/>
      <c r="K14046" s="184"/>
      <c r="L14046" s="183"/>
    </row>
    <row r="14047">
      <c r="A14047" s="454"/>
      <c r="B14047" s="927"/>
      <c r="C14047" s="580"/>
      <c r="D14047" s="939"/>
      <c r="E14047" s="940"/>
      <c r="F14047" s="941"/>
      <c r="G14047" s="937" t="str">
        <f t="array" ref="G14047">xlookup(F14047,'Internal Staffing Calculator'!E:E,'Internal Staffing Calculator'!C:C,"")</f>
        <v/>
      </c>
      <c r="H14047" s="932" t="str">
        <f t="array" ref="H14047">if(F14047&lt;&gt;"", iferror(index('Internal Staffing Calculator'!B$8:B23500,match(F14047,'Internal Staffing Calculator'!E$8:E23500,0)), "Not In Budget"),"")</f>
        <v/>
      </c>
      <c r="I14047" s="184"/>
      <c r="J14047" s="184"/>
      <c r="K14047" s="184"/>
      <c r="L14047" s="183"/>
    </row>
    <row r="14048">
      <c r="A14048" s="454"/>
      <c r="B14048" s="927"/>
      <c r="C14048" s="580"/>
      <c r="D14048" s="939"/>
      <c r="E14048" s="940"/>
      <c r="F14048" s="941"/>
      <c r="G14048" s="937" t="str">
        <f t="array" ref="G14048">xlookup(F14048,'Internal Staffing Calculator'!E:E,'Internal Staffing Calculator'!C:C,"")</f>
        <v/>
      </c>
      <c r="H14048" s="932" t="str">
        <f t="array" ref="H14048">if(F14048&lt;&gt;"", iferror(index('Internal Staffing Calculator'!B$8:B23500,match(F14048,'Internal Staffing Calculator'!E$8:E23500,0)), "Not In Budget"),"")</f>
        <v/>
      </c>
      <c r="I14048" s="184"/>
      <c r="J14048" s="184"/>
      <c r="K14048" s="184"/>
      <c r="L14048" s="183"/>
    </row>
    <row r="14049">
      <c r="A14049" s="454"/>
      <c r="B14049" s="927"/>
      <c r="C14049" s="580"/>
      <c r="D14049" s="939"/>
      <c r="E14049" s="940"/>
      <c r="F14049" s="941"/>
      <c r="G14049" s="937" t="str">
        <f t="array" ref="G14049">xlookup(F14049,'Internal Staffing Calculator'!E:E,'Internal Staffing Calculator'!C:C,"")</f>
        <v/>
      </c>
      <c r="H14049" s="932" t="str">
        <f t="array" ref="H14049">if(F14049&lt;&gt;"", iferror(index('Internal Staffing Calculator'!B$8:B23500,match(F14049,'Internal Staffing Calculator'!E$8:E23500,0)), "Not In Budget"),"")</f>
        <v/>
      </c>
      <c r="I14049" s="184"/>
      <c r="J14049" s="184"/>
      <c r="K14049" s="184"/>
      <c r="L14049" s="183"/>
    </row>
    <row r="14050">
      <c r="A14050" s="454"/>
      <c r="B14050" s="927"/>
      <c r="C14050" s="580"/>
      <c r="D14050" s="939"/>
      <c r="E14050" s="940"/>
      <c r="F14050" s="941"/>
      <c r="G14050" s="937" t="str">
        <f t="array" ref="G14050">xlookup(F14050,'Internal Staffing Calculator'!E:E,'Internal Staffing Calculator'!C:C,"")</f>
        <v/>
      </c>
      <c r="H14050" s="932" t="str">
        <f t="array" ref="H14050">if(F14050&lt;&gt;"", iferror(index('Internal Staffing Calculator'!B$8:B23500,match(F14050,'Internal Staffing Calculator'!E$8:E23500,0)), "Not In Budget"),"")</f>
        <v/>
      </c>
      <c r="I14050" s="184"/>
      <c r="J14050" s="184"/>
      <c r="K14050" s="184"/>
      <c r="L14050" s="183"/>
    </row>
    <row r="14051">
      <c r="A14051" s="454"/>
      <c r="B14051" s="927"/>
      <c r="C14051" s="580"/>
      <c r="D14051" s="939"/>
      <c r="E14051" s="940"/>
      <c r="F14051" s="941"/>
      <c r="G14051" s="937" t="str">
        <f t="array" ref="G14051">xlookup(F14051,'Internal Staffing Calculator'!E:E,'Internal Staffing Calculator'!C:C,"")</f>
        <v/>
      </c>
      <c r="H14051" s="932" t="str">
        <f t="array" ref="H14051">if(F14051&lt;&gt;"", iferror(index('Internal Staffing Calculator'!B$8:B23500,match(F14051,'Internal Staffing Calculator'!E$8:E23500,0)), "Not In Budget"),"")</f>
        <v/>
      </c>
      <c r="I14051" s="184"/>
      <c r="J14051" s="184"/>
      <c r="K14051" s="184"/>
      <c r="L14051" s="183"/>
    </row>
    <row r="14052">
      <c r="A14052" s="454"/>
      <c r="B14052" s="927"/>
      <c r="C14052" s="580"/>
      <c r="D14052" s="939"/>
      <c r="E14052" s="940"/>
      <c r="F14052" s="941"/>
      <c r="G14052" s="937" t="str">
        <f t="array" ref="G14052">xlookup(F14052,'Internal Staffing Calculator'!E:E,'Internal Staffing Calculator'!C:C,"")</f>
        <v/>
      </c>
      <c r="H14052" s="932" t="str">
        <f t="array" ref="H14052">if(F14052&lt;&gt;"", iferror(index('Internal Staffing Calculator'!B$8:B23500,match(F14052,'Internal Staffing Calculator'!E$8:E23500,0)), "Not In Budget"),"")</f>
        <v/>
      </c>
      <c r="I14052" s="184"/>
      <c r="J14052" s="184"/>
      <c r="K14052" s="184"/>
      <c r="L14052" s="183"/>
    </row>
    <row r="14053">
      <c r="A14053" s="454"/>
      <c r="B14053" s="927"/>
      <c r="C14053" s="580"/>
      <c r="D14053" s="939"/>
      <c r="E14053" s="940"/>
      <c r="F14053" s="941"/>
      <c r="G14053" s="937" t="str">
        <f t="array" ref="G14053">xlookup(F14053,'Internal Staffing Calculator'!E:E,'Internal Staffing Calculator'!C:C,"")</f>
        <v/>
      </c>
      <c r="H14053" s="932" t="str">
        <f t="array" ref="H14053">if(F14053&lt;&gt;"", iferror(index('Internal Staffing Calculator'!B$8:B23500,match(F14053,'Internal Staffing Calculator'!E$8:E23500,0)), "Not In Budget"),"")</f>
        <v/>
      </c>
      <c r="I14053" s="184"/>
      <c r="J14053" s="184"/>
      <c r="K14053" s="184"/>
      <c r="L14053" s="183"/>
    </row>
    <row r="14054">
      <c r="A14054" s="454"/>
      <c r="B14054" s="927"/>
      <c r="C14054" s="580"/>
      <c r="D14054" s="939"/>
      <c r="E14054" s="940"/>
      <c r="F14054" s="941"/>
      <c r="G14054" s="937" t="str">
        <f t="array" ref="G14054">xlookup(F14054,'Internal Staffing Calculator'!E:E,'Internal Staffing Calculator'!C:C,"")</f>
        <v/>
      </c>
      <c r="H14054" s="932" t="str">
        <f t="array" ref="H14054">if(F14054&lt;&gt;"", iferror(index('Internal Staffing Calculator'!B$8:B23500,match(F14054,'Internal Staffing Calculator'!E$8:E23500,0)), "Not In Budget"),"")</f>
        <v/>
      </c>
      <c r="I14054" s="184"/>
      <c r="J14054" s="184"/>
      <c r="K14054" s="184"/>
      <c r="L14054" s="183"/>
    </row>
    <row r="14055">
      <c r="A14055" s="454"/>
      <c r="B14055" s="927"/>
      <c r="C14055" s="580"/>
      <c r="D14055" s="939"/>
      <c r="E14055" s="940"/>
      <c r="F14055" s="941"/>
      <c r="G14055" s="937" t="str">
        <f t="array" ref="G14055">xlookup(F14055,'Internal Staffing Calculator'!E:E,'Internal Staffing Calculator'!C:C,"")</f>
        <v/>
      </c>
      <c r="H14055" s="932" t="str">
        <f t="array" ref="H14055">if(F14055&lt;&gt;"", iferror(index('Internal Staffing Calculator'!B$8:B23500,match(F14055,'Internal Staffing Calculator'!E$8:E23500,0)), "Not In Budget"),"")</f>
        <v/>
      </c>
      <c r="I14055" s="184"/>
      <c r="J14055" s="184"/>
      <c r="K14055" s="184"/>
      <c r="L14055" s="183"/>
    </row>
    <row r="14056">
      <c r="A14056" s="454"/>
      <c r="B14056" s="927"/>
      <c r="C14056" s="580"/>
      <c r="D14056" s="939"/>
      <c r="E14056" s="940"/>
      <c r="F14056" s="941"/>
      <c r="G14056" s="937" t="str">
        <f t="array" ref="G14056">xlookup(F14056,'Internal Staffing Calculator'!E:E,'Internal Staffing Calculator'!C:C,"")</f>
        <v/>
      </c>
      <c r="H14056" s="932" t="str">
        <f t="array" ref="H14056">if(F14056&lt;&gt;"", iferror(index('Internal Staffing Calculator'!B$8:B23500,match(F14056,'Internal Staffing Calculator'!E$8:E23500,0)), "Not In Budget"),"")</f>
        <v/>
      </c>
      <c r="I14056" s="184"/>
      <c r="J14056" s="184"/>
      <c r="K14056" s="184"/>
      <c r="L14056" s="183"/>
    </row>
    <row r="14057">
      <c r="A14057" s="454"/>
      <c r="B14057" s="927"/>
      <c r="C14057" s="580"/>
      <c r="D14057" s="939"/>
      <c r="E14057" s="940"/>
      <c r="F14057" s="941"/>
      <c r="G14057" s="937" t="str">
        <f t="array" ref="G14057">xlookup(F14057,'Internal Staffing Calculator'!E:E,'Internal Staffing Calculator'!C:C,"")</f>
        <v/>
      </c>
      <c r="H14057" s="932" t="str">
        <f t="array" ref="H14057">if(F14057&lt;&gt;"", iferror(index('Internal Staffing Calculator'!B$8:B23500,match(F14057,'Internal Staffing Calculator'!E$8:E23500,0)), "Not In Budget"),"")</f>
        <v/>
      </c>
      <c r="I14057" s="184"/>
      <c r="J14057" s="184"/>
      <c r="K14057" s="184"/>
      <c r="L14057" s="183"/>
    </row>
    <row r="14058">
      <c r="A14058" s="454"/>
      <c r="B14058" s="927"/>
      <c r="C14058" s="580"/>
      <c r="D14058" s="939"/>
      <c r="E14058" s="940"/>
      <c r="F14058" s="941"/>
      <c r="G14058" s="937" t="str">
        <f t="array" ref="G14058">xlookup(F14058,'Internal Staffing Calculator'!E:E,'Internal Staffing Calculator'!C:C,"")</f>
        <v/>
      </c>
      <c r="H14058" s="932" t="str">
        <f t="array" ref="H14058">if(F14058&lt;&gt;"", iferror(index('Internal Staffing Calculator'!B$8:B23500,match(F14058,'Internal Staffing Calculator'!E$8:E23500,0)), "Not In Budget"),"")</f>
        <v/>
      </c>
      <c r="I14058" s="184"/>
      <c r="J14058" s="184"/>
      <c r="K14058" s="184"/>
      <c r="L14058" s="183"/>
    </row>
    <row r="14059">
      <c r="A14059" s="454"/>
      <c r="B14059" s="927"/>
      <c r="C14059" s="580"/>
      <c r="D14059" s="939"/>
      <c r="E14059" s="940"/>
      <c r="F14059" s="941"/>
      <c r="G14059" s="937" t="str">
        <f t="array" ref="G14059">xlookup(F14059,'Internal Staffing Calculator'!E:E,'Internal Staffing Calculator'!C:C,"")</f>
        <v/>
      </c>
      <c r="H14059" s="932" t="str">
        <f t="array" ref="H14059">if(F14059&lt;&gt;"", iferror(index('Internal Staffing Calculator'!B$8:B23500,match(F14059,'Internal Staffing Calculator'!E$8:E23500,0)), "Not In Budget"),"")</f>
        <v/>
      </c>
      <c r="I14059" s="184"/>
      <c r="J14059" s="184"/>
      <c r="K14059" s="184"/>
      <c r="L14059" s="183"/>
    </row>
    <row r="14060">
      <c r="A14060" s="454"/>
      <c r="B14060" s="927"/>
      <c r="C14060" s="580"/>
      <c r="D14060" s="939"/>
      <c r="E14060" s="940"/>
      <c r="F14060" s="941"/>
      <c r="G14060" s="937" t="str">
        <f t="array" ref="G14060">xlookup(F14060,'Internal Staffing Calculator'!E:E,'Internal Staffing Calculator'!C:C,"")</f>
        <v/>
      </c>
      <c r="H14060" s="932" t="str">
        <f t="array" ref="H14060">if(F14060&lt;&gt;"", iferror(index('Internal Staffing Calculator'!B$8:B23500,match(F14060,'Internal Staffing Calculator'!E$8:E23500,0)), "Not In Budget"),"")</f>
        <v/>
      </c>
      <c r="I14060" s="184"/>
      <c r="J14060" s="184"/>
      <c r="K14060" s="184"/>
      <c r="L14060" s="183"/>
    </row>
    <row r="14061">
      <c r="A14061" s="454"/>
      <c r="B14061" s="927"/>
      <c r="C14061" s="580"/>
      <c r="D14061" s="939"/>
      <c r="E14061" s="940"/>
      <c r="F14061" s="941"/>
      <c r="G14061" s="937" t="str">
        <f t="array" ref="G14061">xlookup(F14061,'Internal Staffing Calculator'!E:E,'Internal Staffing Calculator'!C:C,"")</f>
        <v/>
      </c>
      <c r="H14061" s="932" t="str">
        <f t="array" ref="H14061">if(F14061&lt;&gt;"", iferror(index('Internal Staffing Calculator'!B$8:B23500,match(F14061,'Internal Staffing Calculator'!E$8:E23500,0)), "Not In Budget"),"")</f>
        <v/>
      </c>
      <c r="I14061" s="184"/>
      <c r="J14061" s="184"/>
      <c r="K14061" s="184"/>
      <c r="L14061" s="183"/>
    </row>
    <row r="14062">
      <c r="A14062" s="454"/>
      <c r="B14062" s="927"/>
      <c r="C14062" s="580"/>
      <c r="D14062" s="939"/>
      <c r="E14062" s="940"/>
      <c r="F14062" s="941"/>
      <c r="G14062" s="937" t="str">
        <f t="array" ref="G14062">xlookup(F14062,'Internal Staffing Calculator'!E:E,'Internal Staffing Calculator'!C:C,"")</f>
        <v/>
      </c>
      <c r="H14062" s="932" t="str">
        <f t="array" ref="H14062">if(F14062&lt;&gt;"", iferror(index('Internal Staffing Calculator'!B$8:B23500,match(F14062,'Internal Staffing Calculator'!E$8:E23500,0)), "Not In Budget"),"")</f>
        <v/>
      </c>
      <c r="I14062" s="184"/>
      <c r="J14062" s="184"/>
      <c r="K14062" s="184"/>
      <c r="L14062" s="183"/>
    </row>
    <row r="14063">
      <c r="A14063" s="454"/>
      <c r="B14063" s="927"/>
      <c r="C14063" s="580"/>
      <c r="D14063" s="939"/>
      <c r="E14063" s="940"/>
      <c r="F14063" s="941"/>
      <c r="G14063" s="937" t="str">
        <f t="array" ref="G14063">xlookup(F14063,'Internal Staffing Calculator'!E:E,'Internal Staffing Calculator'!C:C,"")</f>
        <v/>
      </c>
      <c r="H14063" s="932" t="str">
        <f t="array" ref="H14063">if(F14063&lt;&gt;"", iferror(index('Internal Staffing Calculator'!B$8:B23500,match(F14063,'Internal Staffing Calculator'!E$8:E23500,0)), "Not In Budget"),"")</f>
        <v/>
      </c>
      <c r="I14063" s="184"/>
      <c r="J14063" s="184"/>
      <c r="K14063" s="184"/>
      <c r="L14063" s="183"/>
    </row>
    <row r="14064">
      <c r="A14064" s="454"/>
      <c r="B14064" s="927"/>
      <c r="C14064" s="580"/>
      <c r="D14064" s="939"/>
      <c r="E14064" s="940"/>
      <c r="F14064" s="941"/>
      <c r="G14064" s="937" t="str">
        <f t="array" ref="G14064">xlookup(F14064,'Internal Staffing Calculator'!E:E,'Internal Staffing Calculator'!C:C,"")</f>
        <v/>
      </c>
      <c r="H14064" s="932" t="str">
        <f t="array" ref="H14064">if(F14064&lt;&gt;"", iferror(index('Internal Staffing Calculator'!B$8:B23500,match(F14064,'Internal Staffing Calculator'!E$8:E23500,0)), "Not In Budget"),"")</f>
        <v/>
      </c>
      <c r="I14064" s="184"/>
      <c r="J14064" s="184"/>
      <c r="K14064" s="184"/>
      <c r="L14064" s="183"/>
    </row>
    <row r="14065">
      <c r="A14065" s="454"/>
      <c r="B14065" s="927"/>
      <c r="C14065" s="580"/>
      <c r="D14065" s="939"/>
      <c r="E14065" s="940"/>
      <c r="F14065" s="941"/>
      <c r="G14065" s="937" t="str">
        <f t="array" ref="G14065">xlookup(F14065,'Internal Staffing Calculator'!E:E,'Internal Staffing Calculator'!C:C,"")</f>
        <v/>
      </c>
      <c r="H14065" s="932" t="str">
        <f t="array" ref="H14065">if(F14065&lt;&gt;"", iferror(index('Internal Staffing Calculator'!B$8:B23500,match(F14065,'Internal Staffing Calculator'!E$8:E23500,0)), "Not In Budget"),"")</f>
        <v/>
      </c>
      <c r="I14065" s="184"/>
      <c r="J14065" s="184"/>
      <c r="K14065" s="184"/>
      <c r="L14065" s="183"/>
    </row>
    <row r="14066">
      <c r="A14066" s="454"/>
      <c r="B14066" s="927"/>
      <c r="C14066" s="580"/>
      <c r="D14066" s="939"/>
      <c r="E14066" s="940"/>
      <c r="F14066" s="941"/>
      <c r="G14066" s="937" t="str">
        <f t="array" ref="G14066">xlookup(F14066,'Internal Staffing Calculator'!E:E,'Internal Staffing Calculator'!C:C,"")</f>
        <v/>
      </c>
      <c r="H14066" s="932" t="str">
        <f t="array" ref="H14066">if(F14066&lt;&gt;"", iferror(index('Internal Staffing Calculator'!B$8:B23500,match(F14066,'Internal Staffing Calculator'!E$8:E23500,0)), "Not In Budget"),"")</f>
        <v/>
      </c>
      <c r="I14066" s="184"/>
      <c r="J14066" s="184"/>
      <c r="K14066" s="184"/>
      <c r="L14066" s="183"/>
    </row>
    <row r="14067">
      <c r="A14067" s="454"/>
      <c r="B14067" s="927"/>
      <c r="C14067" s="580"/>
      <c r="D14067" s="939"/>
      <c r="E14067" s="940"/>
      <c r="F14067" s="941"/>
      <c r="G14067" s="937" t="str">
        <f t="array" ref="G14067">xlookup(F14067,'Internal Staffing Calculator'!E:E,'Internal Staffing Calculator'!C:C,"")</f>
        <v/>
      </c>
      <c r="H14067" s="932" t="str">
        <f t="array" ref="H14067">if(F14067&lt;&gt;"", iferror(index('Internal Staffing Calculator'!B$8:B23500,match(F14067,'Internal Staffing Calculator'!E$8:E23500,0)), "Not In Budget"),"")</f>
        <v/>
      </c>
      <c r="I14067" s="184"/>
      <c r="J14067" s="184"/>
      <c r="K14067" s="184"/>
      <c r="L14067" s="183"/>
    </row>
    <row r="14068">
      <c r="A14068" s="454"/>
      <c r="B14068" s="927"/>
      <c r="C14068" s="580"/>
      <c r="D14068" s="939"/>
      <c r="E14068" s="940"/>
      <c r="F14068" s="941"/>
      <c r="G14068" s="937" t="str">
        <f t="array" ref="G14068">xlookup(F14068,'Internal Staffing Calculator'!E:E,'Internal Staffing Calculator'!C:C,"")</f>
        <v/>
      </c>
      <c r="H14068" s="932" t="str">
        <f t="array" ref="H14068">if(F14068&lt;&gt;"", iferror(index('Internal Staffing Calculator'!B$8:B23500,match(F14068,'Internal Staffing Calculator'!E$8:E23500,0)), "Not In Budget"),"")</f>
        <v/>
      </c>
      <c r="I14068" s="184"/>
      <c r="J14068" s="184"/>
      <c r="K14068" s="184"/>
      <c r="L14068" s="183"/>
    </row>
    <row r="14069">
      <c r="A14069" s="454"/>
      <c r="B14069" s="927"/>
      <c r="C14069" s="580"/>
      <c r="D14069" s="939"/>
      <c r="E14069" s="940"/>
      <c r="F14069" s="941"/>
      <c r="G14069" s="937" t="str">
        <f t="array" ref="G14069">xlookup(F14069,'Internal Staffing Calculator'!E:E,'Internal Staffing Calculator'!C:C,"")</f>
        <v/>
      </c>
      <c r="H14069" s="932" t="str">
        <f t="array" ref="H14069">if(F14069&lt;&gt;"", iferror(index('Internal Staffing Calculator'!B$8:B23500,match(F14069,'Internal Staffing Calculator'!E$8:E23500,0)), "Not In Budget"),"")</f>
        <v/>
      </c>
      <c r="I14069" s="184"/>
      <c r="J14069" s="184"/>
      <c r="K14069" s="184"/>
      <c r="L14069" s="183"/>
    </row>
    <row r="14070">
      <c r="A14070" s="454"/>
      <c r="B14070" s="927"/>
      <c r="C14070" s="580"/>
      <c r="D14070" s="939"/>
      <c r="E14070" s="940"/>
      <c r="F14070" s="941"/>
      <c r="G14070" s="937" t="str">
        <f t="array" ref="G14070">xlookup(F14070,'Internal Staffing Calculator'!E:E,'Internal Staffing Calculator'!C:C,"")</f>
        <v/>
      </c>
      <c r="H14070" s="932" t="str">
        <f t="array" ref="H14070">if(F14070&lt;&gt;"", iferror(index('Internal Staffing Calculator'!B$8:B23500,match(F14070,'Internal Staffing Calculator'!E$8:E23500,0)), "Not In Budget"),"")</f>
        <v/>
      </c>
      <c r="I14070" s="184"/>
      <c r="J14070" s="184"/>
      <c r="K14070" s="184"/>
      <c r="L14070" s="183"/>
    </row>
    <row r="14071">
      <c r="A14071" s="454"/>
      <c r="B14071" s="927"/>
      <c r="C14071" s="580"/>
      <c r="D14071" s="939"/>
      <c r="E14071" s="940"/>
      <c r="F14071" s="941"/>
      <c r="G14071" s="937" t="str">
        <f t="array" ref="G14071">xlookup(F14071,'Internal Staffing Calculator'!E:E,'Internal Staffing Calculator'!C:C,"")</f>
        <v/>
      </c>
      <c r="H14071" s="932" t="str">
        <f t="array" ref="H14071">if(F14071&lt;&gt;"", iferror(index('Internal Staffing Calculator'!B$8:B23500,match(F14071,'Internal Staffing Calculator'!E$8:E23500,0)), "Not In Budget"),"")</f>
        <v/>
      </c>
      <c r="I14071" s="184"/>
      <c r="J14071" s="184"/>
      <c r="K14071" s="184"/>
      <c r="L14071" s="183"/>
    </row>
    <row r="14072">
      <c r="A14072" s="454"/>
      <c r="B14072" s="927"/>
      <c r="C14072" s="580"/>
      <c r="D14072" s="939"/>
      <c r="E14072" s="940"/>
      <c r="F14072" s="941"/>
      <c r="G14072" s="937" t="str">
        <f t="array" ref="G14072">xlookup(F14072,'Internal Staffing Calculator'!E:E,'Internal Staffing Calculator'!C:C,"")</f>
        <v/>
      </c>
      <c r="H14072" s="932" t="str">
        <f t="array" ref="H14072">if(F14072&lt;&gt;"", iferror(index('Internal Staffing Calculator'!B$8:B23500,match(F14072,'Internal Staffing Calculator'!E$8:E23500,0)), "Not In Budget"),"")</f>
        <v/>
      </c>
      <c r="I14072" s="184"/>
      <c r="J14072" s="184"/>
      <c r="K14072" s="184"/>
      <c r="L14072" s="183"/>
    </row>
    <row r="14073">
      <c r="A14073" s="454"/>
      <c r="B14073" s="927"/>
      <c r="C14073" s="580"/>
      <c r="D14073" s="939"/>
      <c r="E14073" s="940"/>
      <c r="F14073" s="941"/>
      <c r="G14073" s="937" t="str">
        <f t="array" ref="G14073">xlookup(F14073,'Internal Staffing Calculator'!E:E,'Internal Staffing Calculator'!C:C,"")</f>
        <v/>
      </c>
      <c r="H14073" s="932" t="str">
        <f t="array" ref="H14073">if(F14073&lt;&gt;"", iferror(index('Internal Staffing Calculator'!B$8:B23500,match(F14073,'Internal Staffing Calculator'!E$8:E23500,0)), "Not In Budget"),"")</f>
        <v/>
      </c>
      <c r="I14073" s="184"/>
      <c r="J14073" s="184"/>
      <c r="K14073" s="184"/>
      <c r="L14073" s="183"/>
    </row>
    <row r="14074">
      <c r="A14074" s="454"/>
      <c r="B14074" s="927"/>
      <c r="C14074" s="580"/>
      <c r="D14074" s="939"/>
      <c r="E14074" s="940"/>
      <c r="F14074" s="941"/>
      <c r="G14074" s="937" t="str">
        <f t="array" ref="G14074">xlookup(F14074,'Internal Staffing Calculator'!E:E,'Internal Staffing Calculator'!C:C,"")</f>
        <v/>
      </c>
      <c r="H14074" s="932" t="str">
        <f t="array" ref="H14074">if(F14074&lt;&gt;"", iferror(index('Internal Staffing Calculator'!B$8:B23500,match(F14074,'Internal Staffing Calculator'!E$8:E23500,0)), "Not In Budget"),"")</f>
        <v/>
      </c>
      <c r="I14074" s="184"/>
      <c r="J14074" s="184"/>
      <c r="K14074" s="184"/>
      <c r="L14074" s="183"/>
    </row>
    <row r="14075">
      <c r="A14075" s="454"/>
      <c r="B14075" s="927"/>
      <c r="C14075" s="580"/>
      <c r="D14075" s="939"/>
      <c r="E14075" s="940"/>
      <c r="F14075" s="941"/>
      <c r="G14075" s="937" t="str">
        <f t="array" ref="G14075">xlookup(F14075,'Internal Staffing Calculator'!E:E,'Internal Staffing Calculator'!C:C,"")</f>
        <v/>
      </c>
      <c r="H14075" s="932" t="str">
        <f t="array" ref="H14075">if(F14075&lt;&gt;"", iferror(index('Internal Staffing Calculator'!B$8:B23500,match(F14075,'Internal Staffing Calculator'!E$8:E23500,0)), "Not In Budget"),"")</f>
        <v/>
      </c>
      <c r="I14075" s="184"/>
      <c r="J14075" s="184"/>
      <c r="K14075" s="184"/>
      <c r="L14075" s="183"/>
    </row>
    <row r="14076">
      <c r="A14076" s="454"/>
      <c r="B14076" s="927"/>
      <c r="C14076" s="580"/>
      <c r="D14076" s="939"/>
      <c r="E14076" s="940"/>
      <c r="F14076" s="941"/>
      <c r="G14076" s="937" t="str">
        <f t="array" ref="G14076">xlookup(F14076,'Internal Staffing Calculator'!E:E,'Internal Staffing Calculator'!C:C,"")</f>
        <v/>
      </c>
      <c r="H14076" s="932" t="str">
        <f t="array" ref="H14076">if(F14076&lt;&gt;"", iferror(index('Internal Staffing Calculator'!B$8:B23500,match(F14076,'Internal Staffing Calculator'!E$8:E23500,0)), "Not In Budget"),"")</f>
        <v/>
      </c>
      <c r="I14076" s="184"/>
      <c r="J14076" s="184"/>
      <c r="K14076" s="184"/>
      <c r="L14076" s="183"/>
    </row>
    <row r="14077">
      <c r="A14077" s="454"/>
      <c r="B14077" s="927"/>
      <c r="C14077" s="580"/>
      <c r="D14077" s="939"/>
      <c r="E14077" s="940"/>
      <c r="F14077" s="941"/>
      <c r="G14077" s="937" t="str">
        <f t="array" ref="G14077">xlookup(F14077,'Internal Staffing Calculator'!E:E,'Internal Staffing Calculator'!C:C,"")</f>
        <v/>
      </c>
      <c r="H14077" s="932" t="str">
        <f t="array" ref="H14077">if(F14077&lt;&gt;"", iferror(index('Internal Staffing Calculator'!B$8:B23500,match(F14077,'Internal Staffing Calculator'!E$8:E23500,0)), "Not In Budget"),"")</f>
        <v/>
      </c>
      <c r="I14077" s="184"/>
      <c r="J14077" s="184"/>
      <c r="K14077" s="184"/>
      <c r="L14077" s="183"/>
    </row>
    <row r="14078">
      <c r="A14078" s="454"/>
      <c r="B14078" s="927"/>
      <c r="C14078" s="580"/>
      <c r="D14078" s="939"/>
      <c r="E14078" s="940"/>
      <c r="F14078" s="941"/>
      <c r="G14078" s="937" t="str">
        <f t="array" ref="G14078">xlookup(F14078,'Internal Staffing Calculator'!E:E,'Internal Staffing Calculator'!C:C,"")</f>
        <v/>
      </c>
      <c r="H14078" s="932" t="str">
        <f t="array" ref="H14078">if(F14078&lt;&gt;"", iferror(index('Internal Staffing Calculator'!B$8:B23500,match(F14078,'Internal Staffing Calculator'!E$8:E23500,0)), "Not In Budget"),"")</f>
        <v/>
      </c>
      <c r="I14078" s="184"/>
      <c r="J14078" s="184"/>
      <c r="K14078" s="184"/>
      <c r="L14078" s="183"/>
    </row>
    <row r="14079">
      <c r="A14079" s="454"/>
      <c r="B14079" s="927"/>
      <c r="C14079" s="580"/>
      <c r="D14079" s="939"/>
      <c r="E14079" s="940"/>
      <c r="F14079" s="941"/>
      <c r="G14079" s="937" t="str">
        <f t="array" ref="G14079">xlookup(F14079,'Internal Staffing Calculator'!E:E,'Internal Staffing Calculator'!C:C,"")</f>
        <v/>
      </c>
      <c r="H14079" s="932" t="str">
        <f t="array" ref="H14079">if(F14079&lt;&gt;"", iferror(index('Internal Staffing Calculator'!B$8:B23500,match(F14079,'Internal Staffing Calculator'!E$8:E23500,0)), "Not In Budget"),"")</f>
        <v/>
      </c>
      <c r="I14079" s="184"/>
      <c r="J14079" s="184"/>
      <c r="K14079" s="184"/>
      <c r="L14079" s="183"/>
    </row>
    <row r="14080">
      <c r="A14080" s="454"/>
      <c r="B14080" s="927"/>
      <c r="C14080" s="580"/>
      <c r="D14080" s="939"/>
      <c r="E14080" s="940"/>
      <c r="F14080" s="941"/>
      <c r="G14080" s="937" t="str">
        <f t="array" ref="G14080">xlookup(F14080,'Internal Staffing Calculator'!E:E,'Internal Staffing Calculator'!C:C,"")</f>
        <v/>
      </c>
      <c r="H14080" s="932" t="str">
        <f t="array" ref="H14080">if(F14080&lt;&gt;"", iferror(index('Internal Staffing Calculator'!B$8:B23500,match(F14080,'Internal Staffing Calculator'!E$8:E23500,0)), "Not In Budget"),"")</f>
        <v/>
      </c>
      <c r="I14080" s="184"/>
      <c r="J14080" s="184"/>
      <c r="K14080" s="184"/>
      <c r="L14080" s="183"/>
    </row>
    <row r="14081">
      <c r="A14081" s="454"/>
      <c r="B14081" s="927"/>
      <c r="C14081" s="580"/>
      <c r="D14081" s="939"/>
      <c r="E14081" s="940"/>
      <c r="F14081" s="941"/>
      <c r="G14081" s="937" t="str">
        <f t="array" ref="G14081">xlookup(F14081,'Internal Staffing Calculator'!E:E,'Internal Staffing Calculator'!C:C,"")</f>
        <v/>
      </c>
      <c r="H14081" s="932" t="str">
        <f t="array" ref="H14081">if(F14081&lt;&gt;"", iferror(index('Internal Staffing Calculator'!B$8:B23500,match(F14081,'Internal Staffing Calculator'!E$8:E23500,0)), "Not In Budget"),"")</f>
        <v/>
      </c>
      <c r="I14081" s="184"/>
      <c r="J14081" s="184"/>
      <c r="K14081" s="184"/>
      <c r="L14081" s="183"/>
    </row>
    <row r="14082">
      <c r="A14082" s="454"/>
      <c r="B14082" s="927"/>
      <c r="C14082" s="580"/>
      <c r="D14082" s="939"/>
      <c r="E14082" s="940"/>
      <c r="F14082" s="941"/>
      <c r="G14082" s="937" t="str">
        <f t="array" ref="G14082">xlookup(F14082,'Internal Staffing Calculator'!E:E,'Internal Staffing Calculator'!C:C,"")</f>
        <v/>
      </c>
      <c r="H14082" s="932" t="str">
        <f t="array" ref="H14082">if(F14082&lt;&gt;"", iferror(index('Internal Staffing Calculator'!B$8:B23500,match(F14082,'Internal Staffing Calculator'!E$8:E23500,0)), "Not In Budget"),"")</f>
        <v/>
      </c>
      <c r="I14082" s="184"/>
      <c r="J14082" s="184"/>
      <c r="K14082" s="184"/>
      <c r="L14082" s="183"/>
    </row>
    <row r="14083">
      <c r="A14083" s="454"/>
      <c r="B14083" s="927"/>
      <c r="C14083" s="580"/>
      <c r="D14083" s="939"/>
      <c r="E14083" s="940"/>
      <c r="F14083" s="941"/>
      <c r="G14083" s="937" t="str">
        <f t="array" ref="G14083">xlookup(F14083,'Internal Staffing Calculator'!E:E,'Internal Staffing Calculator'!C:C,"")</f>
        <v/>
      </c>
      <c r="H14083" s="932" t="str">
        <f t="array" ref="H14083">if(F14083&lt;&gt;"", iferror(index('Internal Staffing Calculator'!B$8:B23500,match(F14083,'Internal Staffing Calculator'!E$8:E23500,0)), "Not In Budget"),"")</f>
        <v/>
      </c>
      <c r="I14083" s="184"/>
      <c r="J14083" s="184"/>
      <c r="K14083" s="184"/>
      <c r="L14083" s="183"/>
    </row>
    <row r="14084">
      <c r="A14084" s="454"/>
      <c r="B14084" s="927"/>
      <c r="C14084" s="580"/>
      <c r="D14084" s="939"/>
      <c r="E14084" s="940"/>
      <c r="F14084" s="941"/>
      <c r="G14084" s="937" t="str">
        <f t="array" ref="G14084">xlookup(F14084,'Internal Staffing Calculator'!E:E,'Internal Staffing Calculator'!C:C,"")</f>
        <v/>
      </c>
      <c r="H14084" s="932" t="str">
        <f t="array" ref="H14084">if(F14084&lt;&gt;"", iferror(index('Internal Staffing Calculator'!B$8:B23500,match(F14084,'Internal Staffing Calculator'!E$8:E23500,0)), "Not In Budget"),"")</f>
        <v/>
      </c>
      <c r="I14084" s="184"/>
      <c r="J14084" s="184"/>
      <c r="K14084" s="184"/>
      <c r="L14084" s="183"/>
    </row>
    <row r="14085">
      <c r="A14085" s="454"/>
      <c r="B14085" s="927"/>
      <c r="C14085" s="580"/>
      <c r="D14085" s="939"/>
      <c r="E14085" s="940"/>
      <c r="F14085" s="941"/>
      <c r="G14085" s="937" t="str">
        <f t="array" ref="G14085">xlookup(F14085,'Internal Staffing Calculator'!E:E,'Internal Staffing Calculator'!C:C,"")</f>
        <v/>
      </c>
      <c r="H14085" s="932" t="str">
        <f t="array" ref="H14085">if(F14085&lt;&gt;"", iferror(index('Internal Staffing Calculator'!B$8:B23500,match(F14085,'Internal Staffing Calculator'!E$8:E23500,0)), "Not In Budget"),"")</f>
        <v/>
      </c>
      <c r="I14085" s="184"/>
      <c r="J14085" s="184"/>
      <c r="K14085" s="184"/>
      <c r="L14085" s="183"/>
    </row>
    <row r="14086">
      <c r="A14086" s="454"/>
      <c r="B14086" s="927"/>
      <c r="C14086" s="580"/>
      <c r="D14086" s="939"/>
      <c r="E14086" s="940"/>
      <c r="F14086" s="941"/>
      <c r="G14086" s="937" t="str">
        <f t="array" ref="G14086">xlookup(F14086,'Internal Staffing Calculator'!E:E,'Internal Staffing Calculator'!C:C,"")</f>
        <v/>
      </c>
      <c r="H14086" s="932" t="str">
        <f t="array" ref="H14086">if(F14086&lt;&gt;"", iferror(index('Internal Staffing Calculator'!B$8:B23500,match(F14086,'Internal Staffing Calculator'!E$8:E23500,0)), "Not In Budget"),"")</f>
        <v/>
      </c>
      <c r="I14086" s="184"/>
      <c r="J14086" s="184"/>
      <c r="K14086" s="184"/>
      <c r="L14086" s="183"/>
    </row>
    <row r="14087">
      <c r="A14087" s="454"/>
      <c r="B14087" s="927"/>
      <c r="C14087" s="580"/>
      <c r="D14087" s="939"/>
      <c r="E14087" s="940"/>
      <c r="F14087" s="941"/>
      <c r="G14087" s="937" t="str">
        <f t="array" ref="G14087">xlookup(F14087,'Internal Staffing Calculator'!E:E,'Internal Staffing Calculator'!C:C,"")</f>
        <v/>
      </c>
      <c r="H14087" s="932" t="str">
        <f t="array" ref="H14087">if(F14087&lt;&gt;"", iferror(index('Internal Staffing Calculator'!B$8:B23500,match(F14087,'Internal Staffing Calculator'!E$8:E23500,0)), "Not In Budget"),"")</f>
        <v/>
      </c>
      <c r="I14087" s="184"/>
      <c r="J14087" s="184"/>
      <c r="K14087" s="184"/>
      <c r="L14087" s="183"/>
    </row>
    <row r="14088">
      <c r="A14088" s="454"/>
      <c r="B14088" s="927"/>
      <c r="C14088" s="580"/>
      <c r="D14088" s="939"/>
      <c r="E14088" s="940"/>
      <c r="F14088" s="941"/>
      <c r="G14088" s="937" t="str">
        <f t="array" ref="G14088">xlookup(F14088,'Internal Staffing Calculator'!E:E,'Internal Staffing Calculator'!C:C,"")</f>
        <v/>
      </c>
      <c r="H14088" s="932" t="str">
        <f t="array" ref="H14088">if(F14088&lt;&gt;"", iferror(index('Internal Staffing Calculator'!B$8:B23500,match(F14088,'Internal Staffing Calculator'!E$8:E23500,0)), "Not In Budget"),"")</f>
        <v/>
      </c>
      <c r="I14088" s="184"/>
      <c r="J14088" s="184"/>
      <c r="K14088" s="184"/>
      <c r="L14088" s="183"/>
    </row>
    <row r="14089">
      <c r="A14089" s="454"/>
      <c r="B14089" s="927"/>
      <c r="C14089" s="580"/>
      <c r="D14089" s="939"/>
      <c r="E14089" s="940"/>
      <c r="F14089" s="941"/>
      <c r="G14089" s="937" t="str">
        <f t="array" ref="G14089">xlookup(F14089,'Internal Staffing Calculator'!E:E,'Internal Staffing Calculator'!C:C,"")</f>
        <v/>
      </c>
      <c r="H14089" s="932" t="str">
        <f t="array" ref="H14089">if(F14089&lt;&gt;"", iferror(index('Internal Staffing Calculator'!B$8:B23500,match(F14089,'Internal Staffing Calculator'!E$8:E23500,0)), "Not In Budget"),"")</f>
        <v/>
      </c>
      <c r="I14089" s="184"/>
      <c r="J14089" s="184"/>
      <c r="K14089" s="184"/>
      <c r="L14089" s="183"/>
    </row>
    <row r="14090">
      <c r="A14090" s="454"/>
      <c r="B14090" s="927"/>
      <c r="C14090" s="580"/>
      <c r="D14090" s="939"/>
      <c r="E14090" s="940"/>
      <c r="F14090" s="941"/>
      <c r="G14090" s="937" t="str">
        <f t="array" ref="G14090">xlookup(F14090,'Internal Staffing Calculator'!E:E,'Internal Staffing Calculator'!C:C,"")</f>
        <v/>
      </c>
      <c r="H14090" s="932" t="str">
        <f t="array" ref="H14090">if(F14090&lt;&gt;"", iferror(index('Internal Staffing Calculator'!B$8:B23500,match(F14090,'Internal Staffing Calculator'!E$8:E23500,0)), "Not In Budget"),"")</f>
        <v/>
      </c>
      <c r="I14090" s="184"/>
      <c r="J14090" s="184"/>
      <c r="K14090" s="184"/>
      <c r="L14090" s="183"/>
    </row>
    <row r="14091">
      <c r="A14091" s="454"/>
      <c r="B14091" s="927"/>
      <c r="C14091" s="580"/>
      <c r="D14091" s="939"/>
      <c r="E14091" s="940"/>
      <c r="F14091" s="941"/>
      <c r="G14091" s="937" t="str">
        <f t="array" ref="G14091">xlookup(F14091,'Internal Staffing Calculator'!E:E,'Internal Staffing Calculator'!C:C,"")</f>
        <v/>
      </c>
      <c r="H14091" s="932" t="str">
        <f t="array" ref="H14091">if(F14091&lt;&gt;"", iferror(index('Internal Staffing Calculator'!B$8:B23500,match(F14091,'Internal Staffing Calculator'!E$8:E23500,0)), "Not In Budget"),"")</f>
        <v/>
      </c>
      <c r="I14091" s="184"/>
      <c r="J14091" s="184"/>
      <c r="K14091" s="184"/>
      <c r="L14091" s="183"/>
    </row>
    <row r="14092">
      <c r="A14092" s="454"/>
      <c r="B14092" s="927"/>
      <c r="C14092" s="580"/>
      <c r="D14092" s="939"/>
      <c r="E14092" s="940"/>
      <c r="F14092" s="941"/>
      <c r="G14092" s="937" t="str">
        <f t="array" ref="G14092">xlookup(F14092,'Internal Staffing Calculator'!E:E,'Internal Staffing Calculator'!C:C,"")</f>
        <v/>
      </c>
      <c r="H14092" s="932" t="str">
        <f t="array" ref="H14092">if(F14092&lt;&gt;"", iferror(index('Internal Staffing Calculator'!B$8:B23500,match(F14092,'Internal Staffing Calculator'!E$8:E23500,0)), "Not In Budget"),"")</f>
        <v/>
      </c>
      <c r="I14092" s="184"/>
      <c r="J14092" s="184"/>
      <c r="K14092" s="184"/>
      <c r="L14092" s="183"/>
    </row>
    <row r="14093">
      <c r="A14093" s="454"/>
      <c r="B14093" s="927"/>
      <c r="C14093" s="580"/>
      <c r="D14093" s="939"/>
      <c r="E14093" s="940"/>
      <c r="F14093" s="941"/>
      <c r="G14093" s="937" t="str">
        <f t="array" ref="G14093">xlookup(F14093,'Internal Staffing Calculator'!E:E,'Internal Staffing Calculator'!C:C,"")</f>
        <v/>
      </c>
      <c r="H14093" s="932" t="str">
        <f t="array" ref="H14093">if(F14093&lt;&gt;"", iferror(index('Internal Staffing Calculator'!B$8:B23500,match(F14093,'Internal Staffing Calculator'!E$8:E23500,0)), "Not In Budget"),"")</f>
        <v/>
      </c>
      <c r="I14093" s="184"/>
      <c r="J14093" s="184"/>
      <c r="K14093" s="184"/>
      <c r="L14093" s="183"/>
    </row>
    <row r="14094">
      <c r="A14094" s="454"/>
      <c r="B14094" s="927"/>
      <c r="C14094" s="580"/>
      <c r="D14094" s="939"/>
      <c r="E14094" s="940"/>
      <c r="F14094" s="941"/>
      <c r="G14094" s="937" t="str">
        <f t="array" ref="G14094">xlookup(F14094,'Internal Staffing Calculator'!E:E,'Internal Staffing Calculator'!C:C,"")</f>
        <v/>
      </c>
      <c r="H14094" s="932" t="str">
        <f t="array" ref="H14094">if(F14094&lt;&gt;"", iferror(index('Internal Staffing Calculator'!B$8:B23500,match(F14094,'Internal Staffing Calculator'!E$8:E23500,0)), "Not In Budget"),"")</f>
        <v/>
      </c>
      <c r="I14094" s="184"/>
      <c r="J14094" s="184"/>
      <c r="K14094" s="184"/>
      <c r="L14094" s="183"/>
    </row>
    <row r="14095">
      <c r="A14095" s="454"/>
      <c r="B14095" s="927"/>
      <c r="C14095" s="580"/>
      <c r="D14095" s="939"/>
      <c r="E14095" s="940"/>
      <c r="F14095" s="941"/>
      <c r="G14095" s="937" t="str">
        <f t="array" ref="G14095">xlookup(F14095,'Internal Staffing Calculator'!E:E,'Internal Staffing Calculator'!C:C,"")</f>
        <v/>
      </c>
      <c r="H14095" s="932" t="str">
        <f t="array" ref="H14095">if(F14095&lt;&gt;"", iferror(index('Internal Staffing Calculator'!B$8:B23500,match(F14095,'Internal Staffing Calculator'!E$8:E23500,0)), "Not In Budget"),"")</f>
        <v/>
      </c>
      <c r="I14095" s="184"/>
      <c r="J14095" s="184"/>
      <c r="K14095" s="184"/>
      <c r="L14095" s="183"/>
    </row>
    <row r="14096">
      <c r="A14096" s="454"/>
      <c r="B14096" s="927"/>
      <c r="C14096" s="580"/>
      <c r="D14096" s="939"/>
      <c r="E14096" s="940"/>
      <c r="F14096" s="941"/>
      <c r="G14096" s="937" t="str">
        <f t="array" ref="G14096">xlookup(F14096,'Internal Staffing Calculator'!E:E,'Internal Staffing Calculator'!C:C,"")</f>
        <v/>
      </c>
      <c r="H14096" s="932" t="str">
        <f t="array" ref="H14096">if(F14096&lt;&gt;"", iferror(index('Internal Staffing Calculator'!B$8:B23500,match(F14096,'Internal Staffing Calculator'!E$8:E23500,0)), "Not In Budget"),"")</f>
        <v/>
      </c>
      <c r="I14096" s="184"/>
      <c r="J14096" s="184"/>
      <c r="K14096" s="184"/>
      <c r="L14096" s="183"/>
    </row>
    <row r="14097">
      <c r="A14097" s="454"/>
      <c r="B14097" s="927"/>
      <c r="C14097" s="580"/>
      <c r="D14097" s="939"/>
      <c r="E14097" s="940"/>
      <c r="F14097" s="941"/>
      <c r="G14097" s="937" t="str">
        <f t="array" ref="G14097">xlookup(F14097,'Internal Staffing Calculator'!E:E,'Internal Staffing Calculator'!C:C,"")</f>
        <v/>
      </c>
      <c r="H14097" s="932" t="str">
        <f t="array" ref="H14097">if(F14097&lt;&gt;"", iferror(index('Internal Staffing Calculator'!B$8:B23500,match(F14097,'Internal Staffing Calculator'!E$8:E23500,0)), "Not In Budget"),"")</f>
        <v/>
      </c>
      <c r="I14097" s="184"/>
      <c r="J14097" s="184"/>
      <c r="K14097" s="184"/>
      <c r="L14097" s="183"/>
    </row>
    <row r="14098">
      <c r="A14098" s="454"/>
      <c r="B14098" s="927"/>
      <c r="C14098" s="580"/>
      <c r="D14098" s="939"/>
      <c r="E14098" s="940"/>
      <c r="F14098" s="941"/>
      <c r="G14098" s="937" t="str">
        <f t="array" ref="G14098">xlookup(F14098,'Internal Staffing Calculator'!E:E,'Internal Staffing Calculator'!C:C,"")</f>
        <v/>
      </c>
      <c r="H14098" s="932" t="str">
        <f t="array" ref="H14098">if(F14098&lt;&gt;"", iferror(index('Internal Staffing Calculator'!B$8:B23500,match(F14098,'Internal Staffing Calculator'!E$8:E23500,0)), "Not In Budget"),"")</f>
        <v/>
      </c>
      <c r="I14098" s="184"/>
      <c r="J14098" s="184"/>
      <c r="K14098" s="184"/>
      <c r="L14098" s="183"/>
    </row>
    <row r="14099">
      <c r="A14099" s="454"/>
      <c r="B14099" s="927"/>
      <c r="C14099" s="580"/>
      <c r="D14099" s="939"/>
      <c r="E14099" s="940"/>
      <c r="F14099" s="941"/>
      <c r="G14099" s="937" t="str">
        <f t="array" ref="G14099">xlookup(F14099,'Internal Staffing Calculator'!E:E,'Internal Staffing Calculator'!C:C,"")</f>
        <v/>
      </c>
      <c r="H14099" s="932" t="str">
        <f t="array" ref="H14099">if(F14099&lt;&gt;"", iferror(index('Internal Staffing Calculator'!B$8:B23500,match(F14099,'Internal Staffing Calculator'!E$8:E23500,0)), "Not In Budget"),"")</f>
        <v/>
      </c>
      <c r="I14099" s="184"/>
      <c r="J14099" s="184"/>
      <c r="K14099" s="184"/>
      <c r="L14099" s="183"/>
    </row>
    <row r="14100">
      <c r="A14100" s="454"/>
      <c r="B14100" s="927"/>
      <c r="C14100" s="580"/>
      <c r="D14100" s="939"/>
      <c r="E14100" s="940"/>
      <c r="F14100" s="941"/>
      <c r="G14100" s="937" t="str">
        <f t="array" ref="G14100">xlookup(F14100,'Internal Staffing Calculator'!E:E,'Internal Staffing Calculator'!C:C,"")</f>
        <v/>
      </c>
      <c r="H14100" s="932" t="str">
        <f t="array" ref="H14100">if(F14100&lt;&gt;"", iferror(index('Internal Staffing Calculator'!B$8:B23500,match(F14100,'Internal Staffing Calculator'!E$8:E23500,0)), "Not In Budget"),"")</f>
        <v/>
      </c>
      <c r="I14100" s="184"/>
      <c r="J14100" s="184"/>
      <c r="K14100" s="184"/>
      <c r="L14100" s="183"/>
    </row>
    <row r="14101">
      <c r="A14101" s="454"/>
      <c r="B14101" s="927"/>
      <c r="C14101" s="580"/>
      <c r="D14101" s="939"/>
      <c r="E14101" s="940"/>
      <c r="F14101" s="941"/>
      <c r="G14101" s="937" t="str">
        <f t="array" ref="G14101">xlookup(F14101,'Internal Staffing Calculator'!E:E,'Internal Staffing Calculator'!C:C,"")</f>
        <v/>
      </c>
      <c r="H14101" s="932" t="str">
        <f t="array" ref="H14101">if(F14101&lt;&gt;"", iferror(index('Internal Staffing Calculator'!B$8:B23500,match(F14101,'Internal Staffing Calculator'!E$8:E23500,0)), "Not In Budget"),"")</f>
        <v/>
      </c>
      <c r="I14101" s="184"/>
      <c r="J14101" s="184"/>
      <c r="K14101" s="184"/>
      <c r="L14101" s="183"/>
    </row>
    <row r="14102">
      <c r="A14102" s="454"/>
      <c r="B14102" s="927"/>
      <c r="C14102" s="580"/>
      <c r="D14102" s="939"/>
      <c r="E14102" s="940"/>
      <c r="F14102" s="941"/>
      <c r="G14102" s="937" t="str">
        <f t="array" ref="G14102">xlookup(F14102,'Internal Staffing Calculator'!E:E,'Internal Staffing Calculator'!C:C,"")</f>
        <v/>
      </c>
      <c r="H14102" s="932" t="str">
        <f t="array" ref="H14102">if(F14102&lt;&gt;"", iferror(index('Internal Staffing Calculator'!B$8:B23500,match(F14102,'Internal Staffing Calculator'!E$8:E23500,0)), "Not In Budget"),"")</f>
        <v/>
      </c>
      <c r="I14102" s="184"/>
      <c r="J14102" s="184"/>
      <c r="K14102" s="184"/>
      <c r="L14102" s="183"/>
    </row>
    <row r="14103">
      <c r="A14103" s="454"/>
      <c r="B14103" s="927"/>
      <c r="C14103" s="580"/>
      <c r="D14103" s="939"/>
      <c r="E14103" s="940"/>
      <c r="F14103" s="941"/>
      <c r="G14103" s="937" t="str">
        <f t="array" ref="G14103">xlookup(F14103,'Internal Staffing Calculator'!E:E,'Internal Staffing Calculator'!C:C,"")</f>
        <v/>
      </c>
      <c r="H14103" s="932" t="str">
        <f t="array" ref="H14103">if(F14103&lt;&gt;"", iferror(index('Internal Staffing Calculator'!B$8:B23500,match(F14103,'Internal Staffing Calculator'!E$8:E23500,0)), "Not In Budget"),"")</f>
        <v/>
      </c>
      <c r="I14103" s="184"/>
      <c r="J14103" s="184"/>
      <c r="K14103" s="184"/>
      <c r="L14103" s="183"/>
    </row>
    <row r="14104">
      <c r="A14104" s="454"/>
      <c r="B14104" s="927"/>
      <c r="C14104" s="580"/>
      <c r="D14104" s="939"/>
      <c r="E14104" s="940"/>
      <c r="F14104" s="941"/>
      <c r="G14104" s="937" t="str">
        <f t="array" ref="G14104">xlookup(F14104,'Internal Staffing Calculator'!E:E,'Internal Staffing Calculator'!C:C,"")</f>
        <v/>
      </c>
      <c r="H14104" s="932" t="str">
        <f t="array" ref="H14104">if(F14104&lt;&gt;"", iferror(index('Internal Staffing Calculator'!B$8:B23500,match(F14104,'Internal Staffing Calculator'!E$8:E23500,0)), "Not In Budget"),"")</f>
        <v/>
      </c>
      <c r="I14104" s="184"/>
      <c r="J14104" s="184"/>
      <c r="K14104" s="184"/>
      <c r="L14104" s="183"/>
    </row>
    <row r="14105">
      <c r="A14105" s="454"/>
      <c r="B14105" s="927"/>
      <c r="C14105" s="580"/>
      <c r="D14105" s="939"/>
      <c r="E14105" s="940"/>
      <c r="F14105" s="941"/>
      <c r="G14105" s="937" t="str">
        <f t="array" ref="G14105">xlookup(F14105,'Internal Staffing Calculator'!E:E,'Internal Staffing Calculator'!C:C,"")</f>
        <v/>
      </c>
      <c r="H14105" s="932" t="str">
        <f t="array" ref="H14105">if(F14105&lt;&gt;"", iferror(index('Internal Staffing Calculator'!B$8:B23500,match(F14105,'Internal Staffing Calculator'!E$8:E23500,0)), "Not In Budget"),"")</f>
        <v/>
      </c>
      <c r="I14105" s="184"/>
      <c r="J14105" s="184"/>
      <c r="K14105" s="184"/>
      <c r="L14105" s="183"/>
    </row>
    <row r="14106">
      <c r="A14106" s="454"/>
      <c r="B14106" s="927"/>
      <c r="C14106" s="580"/>
      <c r="D14106" s="939"/>
      <c r="E14106" s="940"/>
      <c r="F14106" s="941"/>
      <c r="G14106" s="937" t="str">
        <f t="array" ref="G14106">xlookup(F14106,'Internal Staffing Calculator'!E:E,'Internal Staffing Calculator'!C:C,"")</f>
        <v/>
      </c>
      <c r="H14106" s="932" t="str">
        <f t="array" ref="H14106">if(F14106&lt;&gt;"", iferror(index('Internal Staffing Calculator'!B$8:B23500,match(F14106,'Internal Staffing Calculator'!E$8:E23500,0)), "Not In Budget"),"")</f>
        <v/>
      </c>
      <c r="I14106" s="184"/>
      <c r="J14106" s="184"/>
      <c r="K14106" s="184"/>
      <c r="L14106" s="183"/>
    </row>
    <row r="14107">
      <c r="A14107" s="454"/>
      <c r="B14107" s="927"/>
      <c r="C14107" s="580"/>
      <c r="D14107" s="939"/>
      <c r="E14107" s="940"/>
      <c r="F14107" s="941"/>
      <c r="G14107" s="937" t="str">
        <f t="array" ref="G14107">xlookup(F14107,'Internal Staffing Calculator'!E:E,'Internal Staffing Calculator'!C:C,"")</f>
        <v/>
      </c>
      <c r="H14107" s="932" t="str">
        <f t="array" ref="H14107">if(F14107&lt;&gt;"", iferror(index('Internal Staffing Calculator'!B$8:B23500,match(F14107,'Internal Staffing Calculator'!E$8:E23500,0)), "Not In Budget"),"")</f>
        <v/>
      </c>
      <c r="I14107" s="184"/>
      <c r="J14107" s="184"/>
      <c r="K14107" s="184"/>
      <c r="L14107" s="183"/>
    </row>
    <row r="14108">
      <c r="A14108" s="454"/>
      <c r="B14108" s="927"/>
      <c r="C14108" s="580"/>
      <c r="D14108" s="939"/>
      <c r="E14108" s="940"/>
      <c r="F14108" s="941"/>
      <c r="G14108" s="937" t="str">
        <f t="array" ref="G14108">xlookup(F14108,'Internal Staffing Calculator'!E:E,'Internal Staffing Calculator'!C:C,"")</f>
        <v/>
      </c>
      <c r="H14108" s="932" t="str">
        <f t="array" ref="H14108">if(F14108&lt;&gt;"", iferror(index('Internal Staffing Calculator'!B$8:B23500,match(F14108,'Internal Staffing Calculator'!E$8:E23500,0)), "Not In Budget"),"")</f>
        <v/>
      </c>
      <c r="I14108" s="184"/>
      <c r="J14108" s="184"/>
      <c r="K14108" s="184"/>
      <c r="L14108" s="183"/>
    </row>
    <row r="14109">
      <c r="A14109" s="454"/>
      <c r="B14109" s="927"/>
      <c r="C14109" s="580"/>
      <c r="D14109" s="939"/>
      <c r="E14109" s="940"/>
      <c r="F14109" s="941"/>
      <c r="G14109" s="937" t="str">
        <f t="array" ref="G14109">xlookup(F14109,'Internal Staffing Calculator'!E:E,'Internal Staffing Calculator'!C:C,"")</f>
        <v/>
      </c>
      <c r="H14109" s="932" t="str">
        <f t="array" ref="H14109">if(F14109&lt;&gt;"", iferror(index('Internal Staffing Calculator'!B$8:B23500,match(F14109,'Internal Staffing Calculator'!E$8:E23500,0)), "Not In Budget"),"")</f>
        <v/>
      </c>
      <c r="I14109" s="184"/>
      <c r="J14109" s="184"/>
      <c r="K14109" s="184"/>
      <c r="L14109" s="183"/>
    </row>
    <row r="14110">
      <c r="A14110" s="454"/>
      <c r="B14110" s="927"/>
      <c r="C14110" s="580"/>
      <c r="D14110" s="939"/>
      <c r="E14110" s="940"/>
      <c r="F14110" s="941"/>
      <c r="G14110" s="937" t="str">
        <f t="array" ref="G14110">xlookup(F14110,'Internal Staffing Calculator'!E:E,'Internal Staffing Calculator'!C:C,"")</f>
        <v/>
      </c>
      <c r="H14110" s="932" t="str">
        <f t="array" ref="H14110">if(F14110&lt;&gt;"", iferror(index('Internal Staffing Calculator'!B$8:B23500,match(F14110,'Internal Staffing Calculator'!E$8:E23500,0)), "Not In Budget"),"")</f>
        <v/>
      </c>
      <c r="I14110" s="184"/>
      <c r="J14110" s="184"/>
      <c r="K14110" s="184"/>
      <c r="L14110" s="183"/>
    </row>
    <row r="14111">
      <c r="A14111" s="454"/>
      <c r="B14111" s="927"/>
      <c r="C14111" s="580"/>
      <c r="D14111" s="939"/>
      <c r="E14111" s="940"/>
      <c r="F14111" s="941"/>
      <c r="G14111" s="937" t="str">
        <f t="array" ref="G14111">xlookup(F14111,'Internal Staffing Calculator'!E:E,'Internal Staffing Calculator'!C:C,"")</f>
        <v/>
      </c>
      <c r="H14111" s="932" t="str">
        <f t="array" ref="H14111">if(F14111&lt;&gt;"", iferror(index('Internal Staffing Calculator'!B$8:B23500,match(F14111,'Internal Staffing Calculator'!E$8:E23500,0)), "Not In Budget"),"")</f>
        <v/>
      </c>
      <c r="I14111" s="184"/>
      <c r="J14111" s="184"/>
      <c r="K14111" s="184"/>
      <c r="L14111" s="183"/>
    </row>
    <row r="14112">
      <c r="A14112" s="454"/>
      <c r="B14112" s="927"/>
      <c r="C14112" s="580"/>
      <c r="D14112" s="939"/>
      <c r="E14112" s="940"/>
      <c r="F14112" s="941"/>
      <c r="G14112" s="937" t="str">
        <f t="array" ref="G14112">xlookup(F14112,'Internal Staffing Calculator'!E:E,'Internal Staffing Calculator'!C:C,"")</f>
        <v/>
      </c>
      <c r="H14112" s="932" t="str">
        <f t="array" ref="H14112">if(F14112&lt;&gt;"", iferror(index('Internal Staffing Calculator'!B$8:B23500,match(F14112,'Internal Staffing Calculator'!E$8:E23500,0)), "Not In Budget"),"")</f>
        <v/>
      </c>
      <c r="I14112" s="184"/>
      <c r="J14112" s="184"/>
      <c r="K14112" s="184"/>
      <c r="L14112" s="183"/>
    </row>
    <row r="14113">
      <c r="A14113" s="454"/>
      <c r="B14113" s="927"/>
      <c r="C14113" s="580"/>
      <c r="D14113" s="939"/>
      <c r="E14113" s="940"/>
      <c r="F14113" s="941"/>
      <c r="G14113" s="937" t="str">
        <f t="array" ref="G14113">xlookup(F14113,'Internal Staffing Calculator'!E:E,'Internal Staffing Calculator'!C:C,"")</f>
        <v/>
      </c>
      <c r="H14113" s="932" t="str">
        <f t="array" ref="H14113">if(F14113&lt;&gt;"", iferror(index('Internal Staffing Calculator'!B$8:B23500,match(F14113,'Internal Staffing Calculator'!E$8:E23500,0)), "Not In Budget"),"")</f>
        <v/>
      </c>
      <c r="I14113" s="184"/>
      <c r="J14113" s="184"/>
      <c r="K14113" s="184"/>
      <c r="L14113" s="183"/>
    </row>
    <row r="14114">
      <c r="A14114" s="454"/>
      <c r="B14114" s="927"/>
      <c r="C14114" s="580"/>
      <c r="D14114" s="939"/>
      <c r="E14114" s="940"/>
      <c r="F14114" s="941"/>
      <c r="G14114" s="937" t="str">
        <f t="array" ref="G14114">xlookup(F14114,'Internal Staffing Calculator'!E:E,'Internal Staffing Calculator'!C:C,"")</f>
        <v/>
      </c>
      <c r="H14114" s="932" t="str">
        <f t="array" ref="H14114">if(F14114&lt;&gt;"", iferror(index('Internal Staffing Calculator'!B$8:B23500,match(F14114,'Internal Staffing Calculator'!E$8:E23500,0)), "Not In Budget"),"")</f>
        <v/>
      </c>
      <c r="I14114" s="184"/>
      <c r="J14114" s="184"/>
      <c r="K14114" s="184"/>
      <c r="L14114" s="183"/>
    </row>
    <row r="14115">
      <c r="A14115" s="454"/>
      <c r="B14115" s="927"/>
      <c r="C14115" s="580"/>
      <c r="D14115" s="939"/>
      <c r="E14115" s="940"/>
      <c r="F14115" s="941"/>
      <c r="G14115" s="937" t="str">
        <f t="array" ref="G14115">xlookup(F14115,'Internal Staffing Calculator'!E:E,'Internal Staffing Calculator'!C:C,"")</f>
        <v/>
      </c>
      <c r="H14115" s="932" t="str">
        <f t="array" ref="H14115">if(F14115&lt;&gt;"", iferror(index('Internal Staffing Calculator'!B$8:B23500,match(F14115,'Internal Staffing Calculator'!E$8:E23500,0)), "Not In Budget"),"")</f>
        <v/>
      </c>
      <c r="I14115" s="184"/>
      <c r="J14115" s="184"/>
      <c r="K14115" s="184"/>
      <c r="L14115" s="183"/>
    </row>
    <row r="14116">
      <c r="A14116" s="454"/>
      <c r="B14116" s="927"/>
      <c r="C14116" s="580"/>
      <c r="D14116" s="939"/>
      <c r="E14116" s="940"/>
      <c r="F14116" s="941"/>
      <c r="G14116" s="937" t="str">
        <f t="array" ref="G14116">xlookup(F14116,'Internal Staffing Calculator'!E:E,'Internal Staffing Calculator'!C:C,"")</f>
        <v/>
      </c>
      <c r="H14116" s="932" t="str">
        <f t="array" ref="H14116">if(F14116&lt;&gt;"", iferror(index('Internal Staffing Calculator'!B$8:B23500,match(F14116,'Internal Staffing Calculator'!E$8:E23500,0)), "Not In Budget"),"")</f>
        <v/>
      </c>
      <c r="I14116" s="184"/>
      <c r="J14116" s="184"/>
      <c r="K14116" s="184"/>
      <c r="L14116" s="183"/>
    </row>
    <row r="14117">
      <c r="A14117" s="454"/>
      <c r="B14117" s="927"/>
      <c r="C14117" s="580"/>
      <c r="D14117" s="939"/>
      <c r="E14117" s="940"/>
      <c r="F14117" s="941"/>
      <c r="G14117" s="937" t="str">
        <f t="array" ref="G14117">xlookup(F14117,'Internal Staffing Calculator'!E:E,'Internal Staffing Calculator'!C:C,"")</f>
        <v/>
      </c>
      <c r="H14117" s="932" t="str">
        <f t="array" ref="H14117">if(F14117&lt;&gt;"", iferror(index('Internal Staffing Calculator'!B$8:B23500,match(F14117,'Internal Staffing Calculator'!E$8:E23500,0)), "Not In Budget"),"")</f>
        <v/>
      </c>
      <c r="I14117" s="184"/>
      <c r="J14117" s="184"/>
      <c r="K14117" s="184"/>
      <c r="L14117" s="183"/>
    </row>
    <row r="14118">
      <c r="A14118" s="454"/>
      <c r="B14118" s="927"/>
      <c r="C14118" s="580"/>
      <c r="D14118" s="939"/>
      <c r="E14118" s="940"/>
      <c r="F14118" s="941"/>
      <c r="G14118" s="937" t="str">
        <f t="array" ref="G14118">xlookup(F14118,'Internal Staffing Calculator'!E:E,'Internal Staffing Calculator'!C:C,"")</f>
        <v/>
      </c>
      <c r="H14118" s="932" t="str">
        <f t="array" ref="H14118">if(F14118&lt;&gt;"", iferror(index('Internal Staffing Calculator'!B$8:B23500,match(F14118,'Internal Staffing Calculator'!E$8:E23500,0)), "Not In Budget"),"")</f>
        <v/>
      </c>
      <c r="I14118" s="184"/>
      <c r="J14118" s="184"/>
      <c r="K14118" s="184"/>
      <c r="L14118" s="183"/>
    </row>
    <row r="14119">
      <c r="A14119" s="454"/>
      <c r="B14119" s="927"/>
      <c r="C14119" s="580"/>
      <c r="D14119" s="939"/>
      <c r="E14119" s="940"/>
      <c r="F14119" s="941"/>
      <c r="G14119" s="937" t="str">
        <f t="array" ref="G14119">xlookup(F14119,'Internal Staffing Calculator'!E:E,'Internal Staffing Calculator'!C:C,"")</f>
        <v/>
      </c>
      <c r="H14119" s="932" t="str">
        <f t="array" ref="H14119">if(F14119&lt;&gt;"", iferror(index('Internal Staffing Calculator'!B$8:B23500,match(F14119,'Internal Staffing Calculator'!E$8:E23500,0)), "Not In Budget"),"")</f>
        <v/>
      </c>
      <c r="I14119" s="184"/>
      <c r="J14119" s="184"/>
      <c r="K14119" s="184"/>
      <c r="L14119" s="183"/>
    </row>
    <row r="14120">
      <c r="A14120" s="454"/>
      <c r="B14120" s="927"/>
      <c r="C14120" s="580"/>
      <c r="D14120" s="939"/>
      <c r="E14120" s="940"/>
      <c r="F14120" s="941"/>
      <c r="G14120" s="937" t="str">
        <f t="array" ref="G14120">xlookup(F14120,'Internal Staffing Calculator'!E:E,'Internal Staffing Calculator'!C:C,"")</f>
        <v/>
      </c>
      <c r="H14120" s="932" t="str">
        <f t="array" ref="H14120">if(F14120&lt;&gt;"", iferror(index('Internal Staffing Calculator'!B$8:B23500,match(F14120,'Internal Staffing Calculator'!E$8:E23500,0)), "Not In Budget"),"")</f>
        <v/>
      </c>
      <c r="I14120" s="184"/>
      <c r="J14120" s="184"/>
      <c r="K14120" s="184"/>
      <c r="L14120" s="183"/>
    </row>
    <row r="14121">
      <c r="A14121" s="454"/>
      <c r="B14121" s="927"/>
      <c r="C14121" s="580"/>
      <c r="D14121" s="939"/>
      <c r="E14121" s="940"/>
      <c r="F14121" s="941"/>
      <c r="G14121" s="937" t="str">
        <f t="array" ref="G14121">xlookup(F14121,'Internal Staffing Calculator'!E:E,'Internal Staffing Calculator'!C:C,"")</f>
        <v/>
      </c>
      <c r="H14121" s="932" t="str">
        <f t="array" ref="H14121">if(F14121&lt;&gt;"", iferror(index('Internal Staffing Calculator'!B$8:B23500,match(F14121,'Internal Staffing Calculator'!E$8:E23500,0)), "Not In Budget"),"")</f>
        <v/>
      </c>
      <c r="I14121" s="184"/>
      <c r="J14121" s="184"/>
      <c r="K14121" s="184"/>
      <c r="L14121" s="183"/>
    </row>
    <row r="14122">
      <c r="A14122" s="454"/>
      <c r="B14122" s="927"/>
      <c r="C14122" s="580"/>
      <c r="D14122" s="939"/>
      <c r="E14122" s="940"/>
      <c r="F14122" s="941"/>
      <c r="G14122" s="937" t="str">
        <f t="array" ref="G14122">xlookup(F14122,'Internal Staffing Calculator'!E:E,'Internal Staffing Calculator'!C:C,"")</f>
        <v/>
      </c>
      <c r="H14122" s="932" t="str">
        <f t="array" ref="H14122">if(F14122&lt;&gt;"", iferror(index('Internal Staffing Calculator'!B$8:B23500,match(F14122,'Internal Staffing Calculator'!E$8:E23500,0)), "Not In Budget"),"")</f>
        <v/>
      </c>
      <c r="I14122" s="184"/>
      <c r="J14122" s="184"/>
      <c r="K14122" s="184"/>
      <c r="L14122" s="183"/>
    </row>
    <row r="14123">
      <c r="A14123" s="454"/>
      <c r="B14123" s="927"/>
      <c r="C14123" s="580"/>
      <c r="D14123" s="939"/>
      <c r="E14123" s="940"/>
      <c r="F14123" s="941"/>
      <c r="G14123" s="937" t="str">
        <f t="array" ref="G14123">xlookup(F14123,'Internal Staffing Calculator'!E:E,'Internal Staffing Calculator'!C:C,"")</f>
        <v/>
      </c>
      <c r="H14123" s="932" t="str">
        <f t="array" ref="H14123">if(F14123&lt;&gt;"", iferror(index('Internal Staffing Calculator'!B$8:B23500,match(F14123,'Internal Staffing Calculator'!E$8:E23500,0)), "Not In Budget"),"")</f>
        <v/>
      </c>
      <c r="I14123" s="184"/>
      <c r="J14123" s="184"/>
      <c r="K14123" s="184"/>
      <c r="L14123" s="183"/>
    </row>
    <row r="14124">
      <c r="A14124" s="454"/>
      <c r="B14124" s="927"/>
      <c r="C14124" s="580"/>
      <c r="D14124" s="939"/>
      <c r="E14124" s="940"/>
      <c r="F14124" s="941"/>
      <c r="G14124" s="937" t="str">
        <f t="array" ref="G14124">xlookup(F14124,'Internal Staffing Calculator'!E:E,'Internal Staffing Calculator'!C:C,"")</f>
        <v/>
      </c>
      <c r="H14124" s="932" t="str">
        <f t="array" ref="H14124">if(F14124&lt;&gt;"", iferror(index('Internal Staffing Calculator'!B$8:B23500,match(F14124,'Internal Staffing Calculator'!E$8:E23500,0)), "Not In Budget"),"")</f>
        <v/>
      </c>
      <c r="I14124" s="184"/>
      <c r="J14124" s="184"/>
      <c r="K14124" s="184"/>
      <c r="L14124" s="183"/>
    </row>
    <row r="14125">
      <c r="A14125" s="454"/>
      <c r="B14125" s="927"/>
      <c r="C14125" s="580"/>
      <c r="D14125" s="939"/>
      <c r="E14125" s="940"/>
      <c r="F14125" s="941"/>
      <c r="G14125" s="937" t="str">
        <f t="array" ref="G14125">xlookup(F14125,'Internal Staffing Calculator'!E:E,'Internal Staffing Calculator'!C:C,"")</f>
        <v/>
      </c>
      <c r="H14125" s="932" t="str">
        <f t="array" ref="H14125">if(F14125&lt;&gt;"", iferror(index('Internal Staffing Calculator'!B$8:B23500,match(F14125,'Internal Staffing Calculator'!E$8:E23500,0)), "Not In Budget"),"")</f>
        <v/>
      </c>
      <c r="I14125" s="184"/>
      <c r="J14125" s="184"/>
      <c r="K14125" s="184"/>
      <c r="L14125" s="183"/>
    </row>
    <row r="14126">
      <c r="A14126" s="454"/>
      <c r="B14126" s="927"/>
      <c r="C14126" s="580"/>
      <c r="D14126" s="939"/>
      <c r="E14126" s="940"/>
      <c r="F14126" s="941"/>
      <c r="G14126" s="937" t="str">
        <f t="array" ref="G14126">xlookup(F14126,'Internal Staffing Calculator'!E:E,'Internal Staffing Calculator'!C:C,"")</f>
        <v/>
      </c>
      <c r="H14126" s="932" t="str">
        <f t="array" ref="H14126">if(F14126&lt;&gt;"", iferror(index('Internal Staffing Calculator'!B$8:B23500,match(F14126,'Internal Staffing Calculator'!E$8:E23500,0)), "Not In Budget"),"")</f>
        <v/>
      </c>
      <c r="I14126" s="184"/>
      <c r="J14126" s="184"/>
      <c r="K14126" s="184"/>
      <c r="L14126" s="183"/>
    </row>
    <row r="14127">
      <c r="A14127" s="454"/>
      <c r="B14127" s="927"/>
      <c r="C14127" s="580"/>
      <c r="D14127" s="939"/>
      <c r="E14127" s="940"/>
      <c r="F14127" s="941"/>
      <c r="G14127" s="937" t="str">
        <f t="array" ref="G14127">xlookup(F14127,'Internal Staffing Calculator'!E:E,'Internal Staffing Calculator'!C:C,"")</f>
        <v/>
      </c>
      <c r="H14127" s="932" t="str">
        <f t="array" ref="H14127">if(F14127&lt;&gt;"", iferror(index('Internal Staffing Calculator'!B$8:B23500,match(F14127,'Internal Staffing Calculator'!E$8:E23500,0)), "Not In Budget"),"")</f>
        <v/>
      </c>
      <c r="I14127" s="184"/>
      <c r="J14127" s="184"/>
      <c r="K14127" s="184"/>
      <c r="L14127" s="183"/>
    </row>
    <row r="14128">
      <c r="A14128" s="454"/>
      <c r="B14128" s="927"/>
      <c r="C14128" s="580"/>
      <c r="D14128" s="939"/>
      <c r="E14128" s="940"/>
      <c r="F14128" s="941"/>
      <c r="G14128" s="937" t="str">
        <f t="array" ref="G14128">xlookup(F14128,'Internal Staffing Calculator'!E:E,'Internal Staffing Calculator'!C:C,"")</f>
        <v/>
      </c>
      <c r="H14128" s="932" t="str">
        <f t="array" ref="H14128">if(F14128&lt;&gt;"", iferror(index('Internal Staffing Calculator'!B$8:B23500,match(F14128,'Internal Staffing Calculator'!E$8:E23500,0)), "Not In Budget"),"")</f>
        <v/>
      </c>
      <c r="I14128" s="184"/>
      <c r="J14128" s="184"/>
      <c r="K14128" s="184"/>
      <c r="L14128" s="183"/>
    </row>
    <row r="14129">
      <c r="A14129" s="454"/>
      <c r="B14129" s="927"/>
      <c r="C14129" s="580"/>
      <c r="D14129" s="939"/>
      <c r="E14129" s="940"/>
      <c r="F14129" s="941"/>
      <c r="G14129" s="937" t="str">
        <f t="array" ref="G14129">xlookup(F14129,'Internal Staffing Calculator'!E:E,'Internal Staffing Calculator'!C:C,"")</f>
        <v/>
      </c>
      <c r="H14129" s="932" t="str">
        <f t="array" ref="H14129">if(F14129&lt;&gt;"", iferror(index('Internal Staffing Calculator'!B$8:B23500,match(F14129,'Internal Staffing Calculator'!E$8:E23500,0)), "Not In Budget"),"")</f>
        <v/>
      </c>
      <c r="I14129" s="184"/>
      <c r="J14129" s="184"/>
      <c r="K14129" s="184"/>
      <c r="L14129" s="183"/>
    </row>
    <row r="14130">
      <c r="A14130" s="454"/>
      <c r="B14130" s="927"/>
      <c r="C14130" s="580"/>
      <c r="D14130" s="939"/>
      <c r="E14130" s="940"/>
      <c r="F14130" s="941"/>
      <c r="G14130" s="937" t="str">
        <f t="array" ref="G14130">xlookup(F14130,'Internal Staffing Calculator'!E:E,'Internal Staffing Calculator'!C:C,"")</f>
        <v/>
      </c>
      <c r="H14130" s="932" t="str">
        <f t="array" ref="H14130">if(F14130&lt;&gt;"", iferror(index('Internal Staffing Calculator'!B$8:B23500,match(F14130,'Internal Staffing Calculator'!E$8:E23500,0)), "Not In Budget"),"")</f>
        <v/>
      </c>
      <c r="I14130" s="184"/>
      <c r="J14130" s="184"/>
      <c r="K14130" s="184"/>
      <c r="L14130" s="183"/>
    </row>
    <row r="14131">
      <c r="A14131" s="454"/>
      <c r="B14131" s="927"/>
      <c r="C14131" s="580"/>
      <c r="D14131" s="939"/>
      <c r="E14131" s="940"/>
      <c r="F14131" s="941"/>
      <c r="G14131" s="937" t="str">
        <f t="array" ref="G14131">xlookup(F14131,'Internal Staffing Calculator'!E:E,'Internal Staffing Calculator'!C:C,"")</f>
        <v/>
      </c>
      <c r="H14131" s="932" t="str">
        <f t="array" ref="H14131">if(F14131&lt;&gt;"", iferror(index('Internal Staffing Calculator'!B$8:B23500,match(F14131,'Internal Staffing Calculator'!E$8:E23500,0)), "Not In Budget"),"")</f>
        <v/>
      </c>
      <c r="I14131" s="184"/>
      <c r="J14131" s="184"/>
      <c r="K14131" s="184"/>
      <c r="L14131" s="183"/>
    </row>
    <row r="14132">
      <c r="A14132" s="454"/>
      <c r="B14132" s="927"/>
      <c r="C14132" s="580"/>
      <c r="D14132" s="939"/>
      <c r="E14132" s="940"/>
      <c r="F14132" s="941"/>
      <c r="G14132" s="937" t="str">
        <f t="array" ref="G14132">xlookup(F14132,'Internal Staffing Calculator'!E:E,'Internal Staffing Calculator'!C:C,"")</f>
        <v/>
      </c>
      <c r="H14132" s="932" t="str">
        <f t="array" ref="H14132">if(F14132&lt;&gt;"", iferror(index('Internal Staffing Calculator'!B$8:B23500,match(F14132,'Internal Staffing Calculator'!E$8:E23500,0)), "Not In Budget"),"")</f>
        <v/>
      </c>
      <c r="I14132" s="184"/>
      <c r="J14132" s="184"/>
      <c r="K14132" s="184"/>
      <c r="L14132" s="183"/>
    </row>
    <row r="14133">
      <c r="A14133" s="454"/>
      <c r="B14133" s="927"/>
      <c r="C14133" s="580"/>
      <c r="D14133" s="939"/>
      <c r="E14133" s="940"/>
      <c r="F14133" s="941"/>
      <c r="G14133" s="937" t="str">
        <f t="array" ref="G14133">xlookup(F14133,'Internal Staffing Calculator'!E:E,'Internal Staffing Calculator'!C:C,"")</f>
        <v/>
      </c>
      <c r="H14133" s="932" t="str">
        <f t="array" ref="H14133">if(F14133&lt;&gt;"", iferror(index('Internal Staffing Calculator'!B$8:B23500,match(F14133,'Internal Staffing Calculator'!E$8:E23500,0)), "Not In Budget"),"")</f>
        <v/>
      </c>
      <c r="I14133" s="184"/>
      <c r="J14133" s="184"/>
      <c r="K14133" s="184"/>
      <c r="L14133" s="183"/>
    </row>
    <row r="14134">
      <c r="A14134" s="454"/>
      <c r="B14134" s="927"/>
      <c r="C14134" s="580"/>
      <c r="D14134" s="939"/>
      <c r="E14134" s="940"/>
      <c r="F14134" s="941"/>
      <c r="G14134" s="937" t="str">
        <f t="array" ref="G14134">xlookup(F14134,'Internal Staffing Calculator'!E:E,'Internal Staffing Calculator'!C:C,"")</f>
        <v/>
      </c>
      <c r="H14134" s="932" t="str">
        <f t="array" ref="H14134">if(F14134&lt;&gt;"", iferror(index('Internal Staffing Calculator'!B$8:B23500,match(F14134,'Internal Staffing Calculator'!E$8:E23500,0)), "Not In Budget"),"")</f>
        <v/>
      </c>
      <c r="I14134" s="184"/>
      <c r="J14134" s="184"/>
      <c r="K14134" s="184"/>
      <c r="L14134" s="183"/>
    </row>
    <row r="14135">
      <c r="A14135" s="454"/>
      <c r="B14135" s="927"/>
      <c r="C14135" s="580"/>
      <c r="D14135" s="939"/>
      <c r="E14135" s="940"/>
      <c r="F14135" s="941"/>
      <c r="G14135" s="937" t="str">
        <f t="array" ref="G14135">xlookup(F14135,'Internal Staffing Calculator'!E:E,'Internal Staffing Calculator'!C:C,"")</f>
        <v/>
      </c>
      <c r="H14135" s="932" t="str">
        <f t="array" ref="H14135">if(F14135&lt;&gt;"", iferror(index('Internal Staffing Calculator'!B$8:B23500,match(F14135,'Internal Staffing Calculator'!E$8:E23500,0)), "Not In Budget"),"")</f>
        <v/>
      </c>
      <c r="I14135" s="184"/>
      <c r="J14135" s="184"/>
      <c r="K14135" s="184"/>
      <c r="L14135" s="183"/>
    </row>
    <row r="14136">
      <c r="A14136" s="454"/>
      <c r="B14136" s="927"/>
      <c r="C14136" s="580"/>
      <c r="D14136" s="939"/>
      <c r="E14136" s="940"/>
      <c r="F14136" s="941"/>
      <c r="G14136" s="937" t="str">
        <f t="array" ref="G14136">xlookup(F14136,'Internal Staffing Calculator'!E:E,'Internal Staffing Calculator'!C:C,"")</f>
        <v/>
      </c>
      <c r="H14136" s="932" t="str">
        <f t="array" ref="H14136">if(F14136&lt;&gt;"", iferror(index('Internal Staffing Calculator'!B$8:B23500,match(F14136,'Internal Staffing Calculator'!E$8:E23500,0)), "Not In Budget"),"")</f>
        <v/>
      </c>
      <c r="I14136" s="184"/>
      <c r="J14136" s="184"/>
      <c r="K14136" s="184"/>
      <c r="L14136" s="183"/>
    </row>
    <row r="14137">
      <c r="A14137" s="454"/>
      <c r="B14137" s="927"/>
      <c r="C14137" s="580"/>
      <c r="D14137" s="939"/>
      <c r="E14137" s="940"/>
      <c r="F14137" s="941"/>
      <c r="G14137" s="937" t="str">
        <f t="array" ref="G14137">xlookup(F14137,'Internal Staffing Calculator'!E:E,'Internal Staffing Calculator'!C:C,"")</f>
        <v/>
      </c>
      <c r="H14137" s="932" t="str">
        <f t="array" ref="H14137">if(F14137&lt;&gt;"", iferror(index('Internal Staffing Calculator'!B$8:B23500,match(F14137,'Internal Staffing Calculator'!E$8:E23500,0)), "Not In Budget"),"")</f>
        <v/>
      </c>
      <c r="I14137" s="184"/>
      <c r="J14137" s="184"/>
      <c r="K14137" s="184"/>
      <c r="L14137" s="183"/>
    </row>
    <row r="14138">
      <c r="A14138" s="454"/>
      <c r="B14138" s="927"/>
      <c r="C14138" s="580"/>
      <c r="D14138" s="939"/>
      <c r="E14138" s="940"/>
      <c r="F14138" s="941"/>
      <c r="G14138" s="937" t="str">
        <f t="array" ref="G14138">xlookup(F14138,'Internal Staffing Calculator'!E:E,'Internal Staffing Calculator'!C:C,"")</f>
        <v/>
      </c>
      <c r="H14138" s="932" t="str">
        <f t="array" ref="H14138">if(F14138&lt;&gt;"", iferror(index('Internal Staffing Calculator'!B$8:B23500,match(F14138,'Internal Staffing Calculator'!E$8:E23500,0)), "Not In Budget"),"")</f>
        <v/>
      </c>
      <c r="I14138" s="184"/>
      <c r="J14138" s="184"/>
      <c r="K14138" s="184"/>
      <c r="L14138" s="183"/>
    </row>
    <row r="14139">
      <c r="A14139" s="454"/>
      <c r="B14139" s="927"/>
      <c r="C14139" s="580"/>
      <c r="D14139" s="939"/>
      <c r="E14139" s="940"/>
      <c r="F14139" s="941"/>
      <c r="G14139" s="937" t="str">
        <f t="array" ref="G14139">xlookup(F14139,'Internal Staffing Calculator'!E:E,'Internal Staffing Calculator'!C:C,"")</f>
        <v/>
      </c>
      <c r="H14139" s="932" t="str">
        <f t="array" ref="H14139">if(F14139&lt;&gt;"", iferror(index('Internal Staffing Calculator'!B$8:B23500,match(F14139,'Internal Staffing Calculator'!E$8:E23500,0)), "Not In Budget"),"")</f>
        <v/>
      </c>
      <c r="I14139" s="184"/>
      <c r="J14139" s="184"/>
      <c r="K14139" s="184"/>
      <c r="L14139" s="183"/>
    </row>
    <row r="14140">
      <c r="A14140" s="454"/>
      <c r="B14140" s="927"/>
      <c r="C14140" s="580"/>
      <c r="D14140" s="939"/>
      <c r="E14140" s="940"/>
      <c r="F14140" s="941"/>
      <c r="G14140" s="937" t="str">
        <f t="array" ref="G14140">xlookup(F14140,'Internal Staffing Calculator'!E:E,'Internal Staffing Calculator'!C:C,"")</f>
        <v/>
      </c>
      <c r="H14140" s="932" t="str">
        <f t="array" ref="H14140">if(F14140&lt;&gt;"", iferror(index('Internal Staffing Calculator'!B$8:B23500,match(F14140,'Internal Staffing Calculator'!E$8:E23500,0)), "Not In Budget"),"")</f>
        <v/>
      </c>
      <c r="I14140" s="184"/>
      <c r="J14140" s="184"/>
      <c r="K14140" s="184"/>
      <c r="L14140" s="183"/>
    </row>
    <row r="14141">
      <c r="A14141" s="454"/>
      <c r="B14141" s="927"/>
      <c r="C14141" s="580"/>
      <c r="D14141" s="939"/>
      <c r="E14141" s="940"/>
      <c r="F14141" s="941"/>
      <c r="G14141" s="937" t="str">
        <f t="array" ref="G14141">xlookup(F14141,'Internal Staffing Calculator'!E:E,'Internal Staffing Calculator'!C:C,"")</f>
        <v/>
      </c>
      <c r="H14141" s="932" t="str">
        <f t="array" ref="H14141">if(F14141&lt;&gt;"", iferror(index('Internal Staffing Calculator'!B$8:B23500,match(F14141,'Internal Staffing Calculator'!E$8:E23500,0)), "Not In Budget"),"")</f>
        <v/>
      </c>
      <c r="I14141" s="184"/>
      <c r="J14141" s="184"/>
      <c r="K14141" s="184"/>
      <c r="L14141" s="183"/>
    </row>
    <row r="14142">
      <c r="A14142" s="454"/>
      <c r="B14142" s="927"/>
      <c r="C14142" s="580"/>
      <c r="D14142" s="939"/>
      <c r="E14142" s="940"/>
      <c r="F14142" s="941"/>
      <c r="G14142" s="937" t="str">
        <f t="array" ref="G14142">xlookup(F14142,'Internal Staffing Calculator'!E:E,'Internal Staffing Calculator'!C:C,"")</f>
        <v/>
      </c>
      <c r="H14142" s="932" t="str">
        <f t="array" ref="H14142">if(F14142&lt;&gt;"", iferror(index('Internal Staffing Calculator'!B$8:B23500,match(F14142,'Internal Staffing Calculator'!E$8:E23500,0)), "Not In Budget"),"")</f>
        <v/>
      </c>
      <c r="I14142" s="184"/>
      <c r="J14142" s="184"/>
      <c r="K14142" s="184"/>
      <c r="L14142" s="183"/>
    </row>
    <row r="14143">
      <c r="A14143" s="454"/>
      <c r="B14143" s="927"/>
      <c r="C14143" s="580"/>
      <c r="D14143" s="939"/>
      <c r="E14143" s="940"/>
      <c r="F14143" s="941"/>
      <c r="G14143" s="937" t="str">
        <f t="array" ref="G14143">xlookup(F14143,'Internal Staffing Calculator'!E:E,'Internal Staffing Calculator'!C:C,"")</f>
        <v/>
      </c>
      <c r="H14143" s="932" t="str">
        <f t="array" ref="H14143">if(F14143&lt;&gt;"", iferror(index('Internal Staffing Calculator'!B$8:B23500,match(F14143,'Internal Staffing Calculator'!E$8:E23500,0)), "Not In Budget"),"")</f>
        <v/>
      </c>
      <c r="I14143" s="184"/>
      <c r="J14143" s="184"/>
      <c r="K14143" s="184"/>
      <c r="L14143" s="183"/>
    </row>
    <row r="14144">
      <c r="A14144" s="454"/>
      <c r="B14144" s="927"/>
      <c r="C14144" s="580"/>
      <c r="D14144" s="939"/>
      <c r="E14144" s="940"/>
      <c r="F14144" s="941"/>
      <c r="G14144" s="937" t="str">
        <f t="array" ref="G14144">xlookup(F14144,'Internal Staffing Calculator'!E:E,'Internal Staffing Calculator'!C:C,"")</f>
        <v/>
      </c>
      <c r="H14144" s="932" t="str">
        <f t="array" ref="H14144">if(F14144&lt;&gt;"", iferror(index('Internal Staffing Calculator'!B$8:B23500,match(F14144,'Internal Staffing Calculator'!E$8:E23500,0)), "Not In Budget"),"")</f>
        <v/>
      </c>
      <c r="I14144" s="184"/>
      <c r="J14144" s="184"/>
      <c r="K14144" s="184"/>
      <c r="L14144" s="183"/>
    </row>
    <row r="14145">
      <c r="A14145" s="454"/>
      <c r="B14145" s="927"/>
      <c r="C14145" s="580"/>
      <c r="D14145" s="939"/>
      <c r="E14145" s="940"/>
      <c r="F14145" s="941"/>
      <c r="G14145" s="937" t="str">
        <f t="array" ref="G14145">xlookup(F14145,'Internal Staffing Calculator'!E:E,'Internal Staffing Calculator'!C:C,"")</f>
        <v/>
      </c>
      <c r="H14145" s="932" t="str">
        <f t="array" ref="H14145">if(F14145&lt;&gt;"", iferror(index('Internal Staffing Calculator'!B$8:B23500,match(F14145,'Internal Staffing Calculator'!E$8:E23500,0)), "Not In Budget"),"")</f>
        <v/>
      </c>
      <c r="I14145" s="184"/>
      <c r="J14145" s="184"/>
      <c r="K14145" s="184"/>
      <c r="L14145" s="183"/>
    </row>
    <row r="14146">
      <c r="A14146" s="454"/>
      <c r="B14146" s="927"/>
      <c r="C14146" s="580"/>
      <c r="D14146" s="939"/>
      <c r="E14146" s="940"/>
      <c r="F14146" s="941"/>
      <c r="G14146" s="937" t="str">
        <f t="array" ref="G14146">xlookup(F14146,'Internal Staffing Calculator'!E:E,'Internal Staffing Calculator'!C:C,"")</f>
        <v/>
      </c>
      <c r="H14146" s="932" t="str">
        <f t="array" ref="H14146">if(F14146&lt;&gt;"", iferror(index('Internal Staffing Calculator'!B$8:B23500,match(F14146,'Internal Staffing Calculator'!E$8:E23500,0)), "Not In Budget"),"")</f>
        <v/>
      </c>
      <c r="I14146" s="184"/>
      <c r="J14146" s="184"/>
      <c r="K14146" s="184"/>
      <c r="L14146" s="183"/>
    </row>
    <row r="14147">
      <c r="A14147" s="454"/>
      <c r="B14147" s="927"/>
      <c r="C14147" s="580"/>
      <c r="D14147" s="939"/>
      <c r="E14147" s="940"/>
      <c r="F14147" s="941"/>
      <c r="G14147" s="937" t="str">
        <f t="array" ref="G14147">xlookup(F14147,'Internal Staffing Calculator'!E:E,'Internal Staffing Calculator'!C:C,"")</f>
        <v/>
      </c>
      <c r="H14147" s="932" t="str">
        <f t="array" ref="H14147">if(F14147&lt;&gt;"", iferror(index('Internal Staffing Calculator'!B$8:B23500,match(F14147,'Internal Staffing Calculator'!E$8:E23500,0)), "Not In Budget"),"")</f>
        <v/>
      </c>
      <c r="I14147" s="184"/>
      <c r="J14147" s="184"/>
      <c r="K14147" s="184"/>
      <c r="L14147" s="183"/>
    </row>
    <row r="14148">
      <c r="A14148" s="454"/>
      <c r="B14148" s="927"/>
      <c r="C14148" s="580"/>
      <c r="D14148" s="939"/>
      <c r="E14148" s="940"/>
      <c r="F14148" s="941"/>
      <c r="G14148" s="937" t="str">
        <f t="array" ref="G14148">xlookup(F14148,'Internal Staffing Calculator'!E:E,'Internal Staffing Calculator'!C:C,"")</f>
        <v/>
      </c>
      <c r="H14148" s="932" t="str">
        <f t="array" ref="H14148">if(F14148&lt;&gt;"", iferror(index('Internal Staffing Calculator'!B$8:B23500,match(F14148,'Internal Staffing Calculator'!E$8:E23500,0)), "Not In Budget"),"")</f>
        <v/>
      </c>
      <c r="I14148" s="184"/>
      <c r="J14148" s="184"/>
      <c r="K14148" s="184"/>
      <c r="L14148" s="183"/>
    </row>
    <row r="14149">
      <c r="A14149" s="454"/>
      <c r="B14149" s="927"/>
      <c r="C14149" s="580"/>
      <c r="D14149" s="939"/>
      <c r="E14149" s="940"/>
      <c r="F14149" s="941"/>
      <c r="G14149" s="937" t="str">
        <f t="array" ref="G14149">xlookup(F14149,'Internal Staffing Calculator'!E:E,'Internal Staffing Calculator'!C:C,"")</f>
        <v/>
      </c>
      <c r="H14149" s="932" t="str">
        <f t="array" ref="H14149">if(F14149&lt;&gt;"", iferror(index('Internal Staffing Calculator'!B$8:B23500,match(F14149,'Internal Staffing Calculator'!E$8:E23500,0)), "Not In Budget"),"")</f>
        <v/>
      </c>
      <c r="I14149" s="184"/>
      <c r="J14149" s="184"/>
      <c r="K14149" s="184"/>
      <c r="L14149" s="183"/>
    </row>
    <row r="14150">
      <c r="A14150" s="454"/>
      <c r="B14150" s="927"/>
      <c r="C14150" s="580"/>
      <c r="D14150" s="939"/>
      <c r="E14150" s="940"/>
      <c r="F14150" s="941"/>
      <c r="G14150" s="937" t="str">
        <f t="array" ref="G14150">xlookup(F14150,'Internal Staffing Calculator'!E:E,'Internal Staffing Calculator'!C:C,"")</f>
        <v/>
      </c>
      <c r="H14150" s="932" t="str">
        <f t="array" ref="H14150">if(F14150&lt;&gt;"", iferror(index('Internal Staffing Calculator'!B$8:B23500,match(F14150,'Internal Staffing Calculator'!E$8:E23500,0)), "Not In Budget"),"")</f>
        <v/>
      </c>
      <c r="I14150" s="184"/>
      <c r="J14150" s="184"/>
      <c r="K14150" s="184"/>
      <c r="L14150" s="183"/>
    </row>
    <row r="14151">
      <c r="A14151" s="454"/>
      <c r="B14151" s="927"/>
      <c r="C14151" s="580"/>
      <c r="D14151" s="939"/>
      <c r="E14151" s="940"/>
      <c r="F14151" s="941"/>
      <c r="G14151" s="937" t="str">
        <f t="array" ref="G14151">xlookup(F14151,'Internal Staffing Calculator'!E:E,'Internal Staffing Calculator'!C:C,"")</f>
        <v/>
      </c>
      <c r="H14151" s="932" t="str">
        <f t="array" ref="H14151">if(F14151&lt;&gt;"", iferror(index('Internal Staffing Calculator'!B$8:B23500,match(F14151,'Internal Staffing Calculator'!E$8:E23500,0)), "Not In Budget"),"")</f>
        <v/>
      </c>
      <c r="I14151" s="184"/>
      <c r="J14151" s="184"/>
      <c r="K14151" s="184"/>
      <c r="L14151" s="183"/>
    </row>
    <row r="14152">
      <c r="A14152" s="454"/>
      <c r="B14152" s="927"/>
      <c r="C14152" s="580"/>
      <c r="D14152" s="939"/>
      <c r="E14152" s="940"/>
      <c r="F14152" s="941"/>
      <c r="G14152" s="937" t="str">
        <f t="array" ref="G14152">xlookup(F14152,'Internal Staffing Calculator'!E:E,'Internal Staffing Calculator'!C:C,"")</f>
        <v/>
      </c>
      <c r="H14152" s="932" t="str">
        <f t="array" ref="H14152">if(F14152&lt;&gt;"", iferror(index('Internal Staffing Calculator'!B$8:B23500,match(F14152,'Internal Staffing Calculator'!E$8:E23500,0)), "Not In Budget"),"")</f>
        <v/>
      </c>
      <c r="I14152" s="184"/>
      <c r="J14152" s="184"/>
      <c r="K14152" s="184"/>
      <c r="L14152" s="183"/>
    </row>
    <row r="14153">
      <c r="A14153" s="454"/>
      <c r="B14153" s="927"/>
      <c r="C14153" s="580"/>
      <c r="D14153" s="939"/>
      <c r="E14153" s="940"/>
      <c r="F14153" s="941"/>
      <c r="G14153" s="937" t="str">
        <f t="array" ref="G14153">xlookup(F14153,'Internal Staffing Calculator'!E:E,'Internal Staffing Calculator'!C:C,"")</f>
        <v/>
      </c>
      <c r="H14153" s="932" t="str">
        <f t="array" ref="H14153">if(F14153&lt;&gt;"", iferror(index('Internal Staffing Calculator'!B$8:B23500,match(F14153,'Internal Staffing Calculator'!E$8:E23500,0)), "Not In Budget"),"")</f>
        <v/>
      </c>
      <c r="I14153" s="184"/>
      <c r="J14153" s="184"/>
      <c r="K14153" s="184"/>
      <c r="L14153" s="183"/>
    </row>
    <row r="14154">
      <c r="A14154" s="454"/>
      <c r="B14154" s="927"/>
      <c r="C14154" s="580"/>
      <c r="D14154" s="939"/>
      <c r="E14154" s="940"/>
      <c r="F14154" s="941"/>
      <c r="G14154" s="937" t="str">
        <f t="array" ref="G14154">xlookup(F14154,'Internal Staffing Calculator'!E:E,'Internal Staffing Calculator'!C:C,"")</f>
        <v/>
      </c>
      <c r="H14154" s="932" t="str">
        <f t="array" ref="H14154">if(F14154&lt;&gt;"", iferror(index('Internal Staffing Calculator'!B$8:B23500,match(F14154,'Internal Staffing Calculator'!E$8:E23500,0)), "Not In Budget"),"")</f>
        <v/>
      </c>
      <c r="I14154" s="184"/>
      <c r="J14154" s="184"/>
      <c r="K14154" s="184"/>
      <c r="L14154" s="183"/>
    </row>
    <row r="14155">
      <c r="A14155" s="454"/>
      <c r="B14155" s="927"/>
      <c r="C14155" s="580"/>
      <c r="D14155" s="939"/>
      <c r="E14155" s="940"/>
      <c r="F14155" s="941"/>
      <c r="G14155" s="937" t="str">
        <f t="array" ref="G14155">xlookup(F14155,'Internal Staffing Calculator'!E:E,'Internal Staffing Calculator'!C:C,"")</f>
        <v/>
      </c>
      <c r="H14155" s="932" t="str">
        <f t="array" ref="H14155">if(F14155&lt;&gt;"", iferror(index('Internal Staffing Calculator'!B$8:B23500,match(F14155,'Internal Staffing Calculator'!E$8:E23500,0)), "Not In Budget"),"")</f>
        <v/>
      </c>
      <c r="I14155" s="184"/>
      <c r="J14155" s="184"/>
      <c r="K14155" s="184"/>
      <c r="L14155" s="183"/>
    </row>
    <row r="14156">
      <c r="A14156" s="454"/>
      <c r="B14156" s="927"/>
      <c r="C14156" s="580"/>
      <c r="D14156" s="939"/>
      <c r="E14156" s="940"/>
      <c r="F14156" s="941"/>
      <c r="G14156" s="937" t="str">
        <f t="array" ref="G14156">xlookup(F14156,'Internal Staffing Calculator'!E:E,'Internal Staffing Calculator'!C:C,"")</f>
        <v/>
      </c>
      <c r="H14156" s="932" t="str">
        <f t="array" ref="H14156">if(F14156&lt;&gt;"", iferror(index('Internal Staffing Calculator'!B$8:B23500,match(F14156,'Internal Staffing Calculator'!E$8:E23500,0)), "Not In Budget"),"")</f>
        <v/>
      </c>
      <c r="I14156" s="184"/>
      <c r="J14156" s="184"/>
      <c r="K14156" s="184"/>
      <c r="L14156" s="183"/>
    </row>
    <row r="14157">
      <c r="A14157" s="454"/>
      <c r="B14157" s="927"/>
      <c r="C14157" s="580"/>
      <c r="D14157" s="939"/>
      <c r="E14157" s="940"/>
      <c r="F14157" s="941"/>
      <c r="G14157" s="937" t="str">
        <f t="array" ref="G14157">xlookup(F14157,'Internal Staffing Calculator'!E:E,'Internal Staffing Calculator'!C:C,"")</f>
        <v/>
      </c>
      <c r="H14157" s="932" t="str">
        <f t="array" ref="H14157">if(F14157&lt;&gt;"", iferror(index('Internal Staffing Calculator'!B$8:B23500,match(F14157,'Internal Staffing Calculator'!E$8:E23500,0)), "Not In Budget"),"")</f>
        <v/>
      </c>
      <c r="I14157" s="184"/>
      <c r="J14157" s="184"/>
      <c r="K14157" s="184"/>
      <c r="L14157" s="183"/>
    </row>
    <row r="14158">
      <c r="A14158" s="454"/>
      <c r="B14158" s="927"/>
      <c r="C14158" s="580"/>
      <c r="D14158" s="939"/>
      <c r="E14158" s="940"/>
      <c r="F14158" s="941"/>
      <c r="G14158" s="937" t="str">
        <f t="array" ref="G14158">xlookup(F14158,'Internal Staffing Calculator'!E:E,'Internal Staffing Calculator'!C:C,"")</f>
        <v/>
      </c>
      <c r="H14158" s="932" t="str">
        <f t="array" ref="H14158">if(F14158&lt;&gt;"", iferror(index('Internal Staffing Calculator'!B$8:B23500,match(F14158,'Internal Staffing Calculator'!E$8:E23500,0)), "Not In Budget"),"")</f>
        <v/>
      </c>
      <c r="I14158" s="184"/>
      <c r="J14158" s="184"/>
      <c r="K14158" s="184"/>
      <c r="L14158" s="183"/>
    </row>
    <row r="14159">
      <c r="A14159" s="454"/>
      <c r="B14159" s="927"/>
      <c r="C14159" s="580"/>
      <c r="D14159" s="939"/>
      <c r="E14159" s="940"/>
      <c r="F14159" s="941"/>
      <c r="G14159" s="937" t="str">
        <f t="array" ref="G14159">xlookup(F14159,'Internal Staffing Calculator'!E:E,'Internal Staffing Calculator'!C:C,"")</f>
        <v/>
      </c>
      <c r="H14159" s="932" t="str">
        <f t="array" ref="H14159">if(F14159&lt;&gt;"", iferror(index('Internal Staffing Calculator'!B$8:B23500,match(F14159,'Internal Staffing Calculator'!E$8:E23500,0)), "Not In Budget"),"")</f>
        <v/>
      </c>
      <c r="I14159" s="184"/>
      <c r="J14159" s="184"/>
      <c r="K14159" s="184"/>
      <c r="L14159" s="183"/>
    </row>
    <row r="14160">
      <c r="A14160" s="454"/>
      <c r="B14160" s="927"/>
      <c r="C14160" s="580"/>
      <c r="D14160" s="939"/>
      <c r="E14160" s="940"/>
      <c r="F14160" s="941"/>
      <c r="G14160" s="937" t="str">
        <f t="array" ref="G14160">xlookup(F14160,'Internal Staffing Calculator'!E:E,'Internal Staffing Calculator'!C:C,"")</f>
        <v/>
      </c>
      <c r="H14160" s="932" t="str">
        <f t="array" ref="H14160">if(F14160&lt;&gt;"", iferror(index('Internal Staffing Calculator'!B$8:B23500,match(F14160,'Internal Staffing Calculator'!E$8:E23500,0)), "Not In Budget"),"")</f>
        <v/>
      </c>
      <c r="I14160" s="184"/>
      <c r="J14160" s="184"/>
      <c r="K14160" s="184"/>
      <c r="L14160" s="183"/>
    </row>
    <row r="14161">
      <c r="A14161" s="454"/>
      <c r="B14161" s="927"/>
      <c r="C14161" s="580"/>
      <c r="D14161" s="939"/>
      <c r="E14161" s="940"/>
      <c r="F14161" s="941"/>
      <c r="G14161" s="937" t="str">
        <f t="array" ref="G14161">xlookup(F14161,'Internal Staffing Calculator'!E:E,'Internal Staffing Calculator'!C:C,"")</f>
        <v/>
      </c>
      <c r="H14161" s="932" t="str">
        <f t="array" ref="H14161">if(F14161&lt;&gt;"", iferror(index('Internal Staffing Calculator'!B$8:B23500,match(F14161,'Internal Staffing Calculator'!E$8:E23500,0)), "Not In Budget"),"")</f>
        <v/>
      </c>
      <c r="I14161" s="184"/>
      <c r="J14161" s="184"/>
      <c r="K14161" s="184"/>
      <c r="L14161" s="183"/>
    </row>
    <row r="14162">
      <c r="A14162" s="454"/>
      <c r="B14162" s="927"/>
      <c r="C14162" s="580"/>
      <c r="D14162" s="939"/>
      <c r="E14162" s="940"/>
      <c r="F14162" s="941"/>
      <c r="G14162" s="937" t="str">
        <f t="array" ref="G14162">xlookup(F14162,'Internal Staffing Calculator'!E:E,'Internal Staffing Calculator'!C:C,"")</f>
        <v/>
      </c>
      <c r="H14162" s="932" t="str">
        <f t="array" ref="H14162">if(F14162&lt;&gt;"", iferror(index('Internal Staffing Calculator'!B$8:B23500,match(F14162,'Internal Staffing Calculator'!E$8:E23500,0)), "Not In Budget"),"")</f>
        <v/>
      </c>
      <c r="I14162" s="184"/>
      <c r="J14162" s="184"/>
      <c r="K14162" s="184"/>
      <c r="L14162" s="183"/>
    </row>
    <row r="14163">
      <c r="A14163" s="454"/>
      <c r="B14163" s="927"/>
      <c r="C14163" s="580"/>
      <c r="D14163" s="939"/>
      <c r="E14163" s="940"/>
      <c r="F14163" s="941"/>
      <c r="G14163" s="937" t="str">
        <f t="array" ref="G14163">xlookup(F14163,'Internal Staffing Calculator'!E:E,'Internal Staffing Calculator'!C:C,"")</f>
        <v/>
      </c>
      <c r="H14163" s="932" t="str">
        <f t="array" ref="H14163">if(F14163&lt;&gt;"", iferror(index('Internal Staffing Calculator'!B$8:B23500,match(F14163,'Internal Staffing Calculator'!E$8:E23500,0)), "Not In Budget"),"")</f>
        <v/>
      </c>
      <c r="I14163" s="184"/>
      <c r="J14163" s="184"/>
      <c r="K14163" s="184"/>
      <c r="L14163" s="183"/>
    </row>
    <row r="14164">
      <c r="A14164" s="454"/>
      <c r="B14164" s="927"/>
      <c r="C14164" s="580"/>
      <c r="D14164" s="939"/>
      <c r="E14164" s="940"/>
      <c r="F14164" s="941"/>
      <c r="G14164" s="937" t="str">
        <f t="array" ref="G14164">xlookup(F14164,'Internal Staffing Calculator'!E:E,'Internal Staffing Calculator'!C:C,"")</f>
        <v/>
      </c>
      <c r="H14164" s="932" t="str">
        <f t="array" ref="H14164">if(F14164&lt;&gt;"", iferror(index('Internal Staffing Calculator'!B$8:B23500,match(F14164,'Internal Staffing Calculator'!E$8:E23500,0)), "Not In Budget"),"")</f>
        <v/>
      </c>
      <c r="I14164" s="184"/>
      <c r="J14164" s="184"/>
      <c r="K14164" s="184"/>
      <c r="L14164" s="183"/>
    </row>
    <row r="14165">
      <c r="A14165" s="454"/>
      <c r="B14165" s="927"/>
      <c r="C14165" s="580"/>
      <c r="D14165" s="939"/>
      <c r="E14165" s="940"/>
      <c r="F14165" s="941"/>
      <c r="G14165" s="937" t="str">
        <f t="array" ref="G14165">xlookup(F14165,'Internal Staffing Calculator'!E:E,'Internal Staffing Calculator'!C:C,"")</f>
        <v/>
      </c>
      <c r="H14165" s="932" t="str">
        <f t="array" ref="H14165">if(F14165&lt;&gt;"", iferror(index('Internal Staffing Calculator'!B$8:B23500,match(F14165,'Internal Staffing Calculator'!E$8:E23500,0)), "Not In Budget"),"")</f>
        <v/>
      </c>
      <c r="I14165" s="184"/>
      <c r="J14165" s="184"/>
      <c r="K14165" s="184"/>
      <c r="L14165" s="183"/>
    </row>
    <row r="14166">
      <c r="A14166" s="454"/>
      <c r="B14166" s="927"/>
      <c r="C14166" s="580"/>
      <c r="D14166" s="939"/>
      <c r="E14166" s="940"/>
      <c r="F14166" s="941"/>
      <c r="G14166" s="937" t="str">
        <f t="array" ref="G14166">xlookup(F14166,'Internal Staffing Calculator'!E:E,'Internal Staffing Calculator'!C:C,"")</f>
        <v/>
      </c>
      <c r="H14166" s="932" t="str">
        <f t="array" ref="H14166">if(F14166&lt;&gt;"", iferror(index('Internal Staffing Calculator'!B$8:B23500,match(F14166,'Internal Staffing Calculator'!E$8:E23500,0)), "Not In Budget"),"")</f>
        <v/>
      </c>
      <c r="I14166" s="184"/>
      <c r="J14166" s="184"/>
      <c r="K14166" s="184"/>
      <c r="L14166" s="183"/>
    </row>
    <row r="14167">
      <c r="A14167" s="454"/>
      <c r="B14167" s="927"/>
      <c r="C14167" s="580"/>
      <c r="D14167" s="939"/>
      <c r="E14167" s="940"/>
      <c r="F14167" s="941"/>
      <c r="G14167" s="937" t="str">
        <f t="array" ref="G14167">xlookup(F14167,'Internal Staffing Calculator'!E:E,'Internal Staffing Calculator'!C:C,"")</f>
        <v/>
      </c>
      <c r="H14167" s="932" t="str">
        <f t="array" ref="H14167">if(F14167&lt;&gt;"", iferror(index('Internal Staffing Calculator'!B$8:B23500,match(F14167,'Internal Staffing Calculator'!E$8:E23500,0)), "Not In Budget"),"")</f>
        <v/>
      </c>
      <c r="I14167" s="184"/>
      <c r="J14167" s="184"/>
      <c r="K14167" s="184"/>
      <c r="L14167" s="183"/>
    </row>
    <row r="14168">
      <c r="A14168" s="454"/>
      <c r="B14168" s="927"/>
      <c r="C14168" s="580"/>
      <c r="D14168" s="939"/>
      <c r="E14168" s="940"/>
      <c r="F14168" s="941"/>
      <c r="G14168" s="937" t="str">
        <f t="array" ref="G14168">xlookup(F14168,'Internal Staffing Calculator'!E:E,'Internal Staffing Calculator'!C:C,"")</f>
        <v/>
      </c>
      <c r="H14168" s="932" t="str">
        <f t="array" ref="H14168">if(F14168&lt;&gt;"", iferror(index('Internal Staffing Calculator'!B$8:B23500,match(F14168,'Internal Staffing Calculator'!E$8:E23500,0)), "Not In Budget"),"")</f>
        <v/>
      </c>
      <c r="I14168" s="184"/>
      <c r="J14168" s="184"/>
      <c r="K14168" s="184"/>
      <c r="L14168" s="183"/>
    </row>
    <row r="14169">
      <c r="A14169" s="454"/>
      <c r="B14169" s="927"/>
      <c r="C14169" s="580"/>
      <c r="D14169" s="939"/>
      <c r="E14169" s="940"/>
      <c r="F14169" s="941"/>
      <c r="G14169" s="937" t="str">
        <f t="array" ref="G14169">xlookup(F14169,'Internal Staffing Calculator'!E:E,'Internal Staffing Calculator'!C:C,"")</f>
        <v/>
      </c>
      <c r="H14169" s="932" t="str">
        <f t="array" ref="H14169">if(F14169&lt;&gt;"", iferror(index('Internal Staffing Calculator'!B$8:B23500,match(F14169,'Internal Staffing Calculator'!E$8:E23500,0)), "Not In Budget"),"")</f>
        <v/>
      </c>
      <c r="I14169" s="184"/>
      <c r="J14169" s="184"/>
      <c r="K14169" s="184"/>
      <c r="L14169" s="183"/>
    </row>
    <row r="14170">
      <c r="A14170" s="454"/>
      <c r="B14170" s="927"/>
      <c r="C14170" s="580"/>
      <c r="D14170" s="939"/>
      <c r="E14170" s="940"/>
      <c r="F14170" s="941"/>
      <c r="G14170" s="937" t="str">
        <f t="array" ref="G14170">xlookup(F14170,'Internal Staffing Calculator'!E:E,'Internal Staffing Calculator'!C:C,"")</f>
        <v/>
      </c>
      <c r="H14170" s="932" t="str">
        <f t="array" ref="H14170">if(F14170&lt;&gt;"", iferror(index('Internal Staffing Calculator'!B$8:B23500,match(F14170,'Internal Staffing Calculator'!E$8:E23500,0)), "Not In Budget"),"")</f>
        <v/>
      </c>
      <c r="I14170" s="184"/>
      <c r="J14170" s="184"/>
      <c r="K14170" s="184"/>
      <c r="L14170" s="183"/>
    </row>
    <row r="14171">
      <c r="A14171" s="454"/>
      <c r="B14171" s="927"/>
      <c r="C14171" s="580"/>
      <c r="D14171" s="939"/>
      <c r="E14171" s="940"/>
      <c r="F14171" s="941"/>
      <c r="G14171" s="937" t="str">
        <f t="array" ref="G14171">xlookup(F14171,'Internal Staffing Calculator'!E:E,'Internal Staffing Calculator'!C:C,"")</f>
        <v/>
      </c>
      <c r="H14171" s="932" t="str">
        <f t="array" ref="H14171">if(F14171&lt;&gt;"", iferror(index('Internal Staffing Calculator'!B$8:B23500,match(F14171,'Internal Staffing Calculator'!E$8:E23500,0)), "Not In Budget"),"")</f>
        <v/>
      </c>
      <c r="I14171" s="184"/>
      <c r="J14171" s="184"/>
      <c r="K14171" s="184"/>
      <c r="L14171" s="183"/>
    </row>
    <row r="14172">
      <c r="A14172" s="454"/>
      <c r="B14172" s="927"/>
      <c r="C14172" s="580"/>
      <c r="D14172" s="939"/>
      <c r="E14172" s="940"/>
      <c r="F14172" s="941"/>
      <c r="G14172" s="937" t="str">
        <f t="array" ref="G14172">xlookup(F14172,'Internal Staffing Calculator'!E:E,'Internal Staffing Calculator'!C:C,"")</f>
        <v/>
      </c>
      <c r="H14172" s="932" t="str">
        <f t="array" ref="H14172">if(F14172&lt;&gt;"", iferror(index('Internal Staffing Calculator'!B$8:B23500,match(F14172,'Internal Staffing Calculator'!E$8:E23500,0)), "Not In Budget"),"")</f>
        <v/>
      </c>
      <c r="I14172" s="184"/>
      <c r="J14172" s="184"/>
      <c r="K14172" s="184"/>
      <c r="L14172" s="183"/>
    </row>
    <row r="14173">
      <c r="A14173" s="454"/>
      <c r="B14173" s="927"/>
      <c r="C14173" s="580"/>
      <c r="D14173" s="939"/>
      <c r="E14173" s="940"/>
      <c r="F14173" s="941"/>
      <c r="G14173" s="937" t="str">
        <f t="array" ref="G14173">xlookup(F14173,'Internal Staffing Calculator'!E:E,'Internal Staffing Calculator'!C:C,"")</f>
        <v/>
      </c>
      <c r="H14173" s="932" t="str">
        <f t="array" ref="H14173">if(F14173&lt;&gt;"", iferror(index('Internal Staffing Calculator'!B$8:B23500,match(F14173,'Internal Staffing Calculator'!E$8:E23500,0)), "Not In Budget"),"")</f>
        <v/>
      </c>
      <c r="I14173" s="184"/>
      <c r="J14173" s="184"/>
      <c r="K14173" s="184"/>
      <c r="L14173" s="183"/>
    </row>
    <row r="14174">
      <c r="A14174" s="454"/>
      <c r="B14174" s="927"/>
      <c r="C14174" s="580"/>
      <c r="D14174" s="939"/>
      <c r="E14174" s="940"/>
      <c r="F14174" s="941"/>
      <c r="G14174" s="937" t="str">
        <f t="array" ref="G14174">xlookup(F14174,'Internal Staffing Calculator'!E:E,'Internal Staffing Calculator'!C:C,"")</f>
        <v/>
      </c>
      <c r="H14174" s="932" t="str">
        <f t="array" ref="H14174">if(F14174&lt;&gt;"", iferror(index('Internal Staffing Calculator'!B$8:B23500,match(F14174,'Internal Staffing Calculator'!E$8:E23500,0)), "Not In Budget"),"")</f>
        <v/>
      </c>
      <c r="I14174" s="184"/>
      <c r="J14174" s="184"/>
      <c r="K14174" s="184"/>
      <c r="L14174" s="183"/>
    </row>
    <row r="14175">
      <c r="A14175" s="454"/>
      <c r="B14175" s="927"/>
      <c r="C14175" s="580"/>
      <c r="D14175" s="939"/>
      <c r="E14175" s="940"/>
      <c r="F14175" s="941"/>
      <c r="G14175" s="937" t="str">
        <f t="array" ref="G14175">xlookup(F14175,'Internal Staffing Calculator'!E:E,'Internal Staffing Calculator'!C:C,"")</f>
        <v/>
      </c>
      <c r="H14175" s="932" t="str">
        <f t="array" ref="H14175">if(F14175&lt;&gt;"", iferror(index('Internal Staffing Calculator'!B$8:B23500,match(F14175,'Internal Staffing Calculator'!E$8:E23500,0)), "Not In Budget"),"")</f>
        <v/>
      </c>
      <c r="I14175" s="184"/>
      <c r="J14175" s="184"/>
      <c r="K14175" s="184"/>
      <c r="L14175" s="183"/>
    </row>
    <row r="14176">
      <c r="A14176" s="454"/>
      <c r="B14176" s="927"/>
      <c r="C14176" s="580"/>
      <c r="D14176" s="939"/>
      <c r="E14176" s="940"/>
      <c r="F14176" s="941"/>
      <c r="G14176" s="937" t="str">
        <f t="array" ref="G14176">xlookup(F14176,'Internal Staffing Calculator'!E:E,'Internal Staffing Calculator'!C:C,"")</f>
        <v/>
      </c>
      <c r="H14176" s="932" t="str">
        <f t="array" ref="H14176">if(F14176&lt;&gt;"", iferror(index('Internal Staffing Calculator'!B$8:B23500,match(F14176,'Internal Staffing Calculator'!E$8:E23500,0)), "Not In Budget"),"")</f>
        <v/>
      </c>
      <c r="I14176" s="184"/>
      <c r="J14176" s="184"/>
      <c r="K14176" s="184"/>
      <c r="L14176" s="183"/>
    </row>
    <row r="14177">
      <c r="A14177" s="454"/>
      <c r="B14177" s="927"/>
      <c r="C14177" s="580"/>
      <c r="D14177" s="939"/>
      <c r="E14177" s="940"/>
      <c r="F14177" s="941"/>
      <c r="G14177" s="937" t="str">
        <f t="array" ref="G14177">xlookup(F14177,'Internal Staffing Calculator'!E:E,'Internal Staffing Calculator'!C:C,"")</f>
        <v/>
      </c>
      <c r="H14177" s="932" t="str">
        <f t="array" ref="H14177">if(F14177&lt;&gt;"", iferror(index('Internal Staffing Calculator'!B$8:B23500,match(F14177,'Internal Staffing Calculator'!E$8:E23500,0)), "Not In Budget"),"")</f>
        <v/>
      </c>
      <c r="I14177" s="184"/>
      <c r="J14177" s="184"/>
      <c r="K14177" s="184"/>
      <c r="L14177" s="183"/>
    </row>
    <row r="14178">
      <c r="A14178" s="454"/>
      <c r="B14178" s="927"/>
      <c r="C14178" s="580"/>
      <c r="D14178" s="939"/>
      <c r="E14178" s="940"/>
      <c r="F14178" s="941"/>
      <c r="G14178" s="937" t="str">
        <f t="array" ref="G14178">xlookup(F14178,'Internal Staffing Calculator'!E:E,'Internal Staffing Calculator'!C:C,"")</f>
        <v/>
      </c>
      <c r="H14178" s="932" t="str">
        <f t="array" ref="H14178">if(F14178&lt;&gt;"", iferror(index('Internal Staffing Calculator'!B$8:B23500,match(F14178,'Internal Staffing Calculator'!E$8:E23500,0)), "Not In Budget"),"")</f>
        <v/>
      </c>
      <c r="I14178" s="184"/>
      <c r="J14178" s="184"/>
      <c r="K14178" s="184"/>
      <c r="L14178" s="183"/>
    </row>
    <row r="14179">
      <c r="A14179" s="454"/>
      <c r="B14179" s="927"/>
      <c r="C14179" s="580"/>
      <c r="D14179" s="939"/>
      <c r="E14179" s="940"/>
      <c r="F14179" s="941"/>
      <c r="G14179" s="937" t="str">
        <f t="array" ref="G14179">xlookup(F14179,'Internal Staffing Calculator'!E:E,'Internal Staffing Calculator'!C:C,"")</f>
        <v/>
      </c>
      <c r="H14179" s="932" t="str">
        <f t="array" ref="H14179">if(F14179&lt;&gt;"", iferror(index('Internal Staffing Calculator'!B$8:B23500,match(F14179,'Internal Staffing Calculator'!E$8:E23500,0)), "Not In Budget"),"")</f>
        <v/>
      </c>
      <c r="I14179" s="184"/>
      <c r="J14179" s="184"/>
      <c r="K14179" s="184"/>
      <c r="L14179" s="183"/>
    </row>
    <row r="14180">
      <c r="A14180" s="454"/>
      <c r="B14180" s="927"/>
      <c r="C14180" s="580"/>
      <c r="D14180" s="939"/>
      <c r="E14180" s="940"/>
      <c r="F14180" s="941"/>
      <c r="G14180" s="937" t="str">
        <f t="array" ref="G14180">xlookup(F14180,'Internal Staffing Calculator'!E:E,'Internal Staffing Calculator'!C:C,"")</f>
        <v/>
      </c>
      <c r="H14180" s="932" t="str">
        <f t="array" ref="H14180">if(F14180&lt;&gt;"", iferror(index('Internal Staffing Calculator'!B$8:B23500,match(F14180,'Internal Staffing Calculator'!E$8:E23500,0)), "Not In Budget"),"")</f>
        <v/>
      </c>
      <c r="I14180" s="184"/>
      <c r="J14180" s="184"/>
      <c r="K14180" s="184"/>
      <c r="L14180" s="183"/>
    </row>
    <row r="14181">
      <c r="A14181" s="454"/>
      <c r="B14181" s="927"/>
      <c r="C14181" s="580"/>
      <c r="D14181" s="939"/>
      <c r="E14181" s="940"/>
      <c r="F14181" s="941"/>
      <c r="G14181" s="937" t="str">
        <f t="array" ref="G14181">xlookup(F14181,'Internal Staffing Calculator'!E:E,'Internal Staffing Calculator'!C:C,"")</f>
        <v/>
      </c>
      <c r="H14181" s="932" t="str">
        <f t="array" ref="H14181">if(F14181&lt;&gt;"", iferror(index('Internal Staffing Calculator'!B$8:B23500,match(F14181,'Internal Staffing Calculator'!E$8:E23500,0)), "Not In Budget"),"")</f>
        <v/>
      </c>
      <c r="I14181" s="184"/>
      <c r="J14181" s="184"/>
      <c r="K14181" s="184"/>
      <c r="L14181" s="183"/>
    </row>
    <row r="14182">
      <c r="A14182" s="454"/>
      <c r="B14182" s="927"/>
      <c r="C14182" s="580"/>
      <c r="D14182" s="939"/>
      <c r="E14182" s="940"/>
      <c r="F14182" s="941"/>
      <c r="G14182" s="937" t="str">
        <f t="array" ref="G14182">xlookup(F14182,'Internal Staffing Calculator'!E:E,'Internal Staffing Calculator'!C:C,"")</f>
        <v/>
      </c>
      <c r="H14182" s="932" t="str">
        <f t="array" ref="H14182">if(F14182&lt;&gt;"", iferror(index('Internal Staffing Calculator'!B$8:B23500,match(F14182,'Internal Staffing Calculator'!E$8:E23500,0)), "Not In Budget"),"")</f>
        <v/>
      </c>
      <c r="I14182" s="184"/>
      <c r="J14182" s="184"/>
      <c r="K14182" s="184"/>
      <c r="L14182" s="183"/>
    </row>
    <row r="14183">
      <c r="A14183" s="454"/>
      <c r="B14183" s="927"/>
      <c r="C14183" s="580"/>
      <c r="D14183" s="939"/>
      <c r="E14183" s="940"/>
      <c r="F14183" s="941"/>
      <c r="G14183" s="937" t="str">
        <f t="array" ref="G14183">xlookup(F14183,'Internal Staffing Calculator'!E:E,'Internal Staffing Calculator'!C:C,"")</f>
        <v/>
      </c>
      <c r="H14183" s="932" t="str">
        <f t="array" ref="H14183">if(F14183&lt;&gt;"", iferror(index('Internal Staffing Calculator'!B$8:B23500,match(F14183,'Internal Staffing Calculator'!E$8:E23500,0)), "Not In Budget"),"")</f>
        <v/>
      </c>
      <c r="I14183" s="184"/>
      <c r="J14183" s="184"/>
      <c r="K14183" s="184"/>
      <c r="L14183" s="183"/>
    </row>
    <row r="14184">
      <c r="A14184" s="454"/>
      <c r="B14184" s="927"/>
      <c r="C14184" s="580"/>
      <c r="D14184" s="939"/>
      <c r="E14184" s="940"/>
      <c r="F14184" s="941"/>
      <c r="G14184" s="937" t="str">
        <f t="array" ref="G14184">xlookup(F14184,'Internal Staffing Calculator'!E:E,'Internal Staffing Calculator'!C:C,"")</f>
        <v/>
      </c>
      <c r="H14184" s="932" t="str">
        <f t="array" ref="H14184">if(F14184&lt;&gt;"", iferror(index('Internal Staffing Calculator'!B$8:B23500,match(F14184,'Internal Staffing Calculator'!E$8:E23500,0)), "Not In Budget"),"")</f>
        <v/>
      </c>
      <c r="I14184" s="184"/>
      <c r="J14184" s="184"/>
      <c r="K14184" s="184"/>
      <c r="L14184" s="183"/>
    </row>
    <row r="14185">
      <c r="A14185" s="454"/>
      <c r="B14185" s="927"/>
      <c r="C14185" s="580"/>
      <c r="D14185" s="939"/>
      <c r="E14185" s="940"/>
      <c r="F14185" s="941"/>
      <c r="G14185" s="937" t="str">
        <f t="array" ref="G14185">xlookup(F14185,'Internal Staffing Calculator'!E:E,'Internal Staffing Calculator'!C:C,"")</f>
        <v/>
      </c>
      <c r="H14185" s="932" t="str">
        <f t="array" ref="H14185">if(F14185&lt;&gt;"", iferror(index('Internal Staffing Calculator'!B$8:B23500,match(F14185,'Internal Staffing Calculator'!E$8:E23500,0)), "Not In Budget"),"")</f>
        <v/>
      </c>
      <c r="I14185" s="184"/>
      <c r="J14185" s="184"/>
      <c r="K14185" s="184"/>
      <c r="L14185" s="183"/>
    </row>
    <row r="14186">
      <c r="A14186" s="454"/>
      <c r="B14186" s="927"/>
      <c r="C14186" s="580"/>
      <c r="D14186" s="939"/>
      <c r="E14186" s="940"/>
      <c r="F14186" s="941"/>
      <c r="G14186" s="937" t="str">
        <f t="array" ref="G14186">xlookup(F14186,'Internal Staffing Calculator'!E:E,'Internal Staffing Calculator'!C:C,"")</f>
        <v/>
      </c>
      <c r="H14186" s="932" t="str">
        <f t="array" ref="H14186">if(F14186&lt;&gt;"", iferror(index('Internal Staffing Calculator'!B$8:B23500,match(F14186,'Internal Staffing Calculator'!E$8:E23500,0)), "Not In Budget"),"")</f>
        <v/>
      </c>
      <c r="I14186" s="184"/>
      <c r="J14186" s="184"/>
      <c r="K14186" s="184"/>
      <c r="L14186" s="183"/>
    </row>
    <row r="14187">
      <c r="A14187" s="454"/>
      <c r="B14187" s="927"/>
      <c r="C14187" s="580"/>
      <c r="D14187" s="939"/>
      <c r="E14187" s="940"/>
      <c r="F14187" s="941"/>
      <c r="G14187" s="937" t="str">
        <f t="array" ref="G14187">xlookup(F14187,'Internal Staffing Calculator'!E:E,'Internal Staffing Calculator'!C:C,"")</f>
        <v/>
      </c>
      <c r="H14187" s="932" t="str">
        <f t="array" ref="H14187">if(F14187&lt;&gt;"", iferror(index('Internal Staffing Calculator'!B$8:B23500,match(F14187,'Internal Staffing Calculator'!E$8:E23500,0)), "Not In Budget"),"")</f>
        <v/>
      </c>
      <c r="I14187" s="184"/>
      <c r="J14187" s="184"/>
      <c r="K14187" s="184"/>
      <c r="L14187" s="183"/>
    </row>
    <row r="14188">
      <c r="A14188" s="454"/>
      <c r="B14188" s="927"/>
      <c r="C14188" s="580"/>
      <c r="D14188" s="939"/>
      <c r="E14188" s="940"/>
      <c r="F14188" s="941"/>
      <c r="G14188" s="937" t="str">
        <f t="array" ref="G14188">xlookup(F14188,'Internal Staffing Calculator'!E:E,'Internal Staffing Calculator'!C:C,"")</f>
        <v/>
      </c>
      <c r="H14188" s="932" t="str">
        <f t="array" ref="H14188">if(F14188&lt;&gt;"", iferror(index('Internal Staffing Calculator'!B$8:B23500,match(F14188,'Internal Staffing Calculator'!E$8:E23500,0)), "Not In Budget"),"")</f>
        <v/>
      </c>
      <c r="I14188" s="184"/>
      <c r="J14188" s="184"/>
      <c r="K14188" s="184"/>
      <c r="L14188" s="183"/>
    </row>
    <row r="14189">
      <c r="A14189" s="454"/>
      <c r="B14189" s="927"/>
      <c r="C14189" s="580"/>
      <c r="D14189" s="939"/>
      <c r="E14189" s="940"/>
      <c r="F14189" s="941"/>
      <c r="G14189" s="937" t="str">
        <f t="array" ref="G14189">xlookup(F14189,'Internal Staffing Calculator'!E:E,'Internal Staffing Calculator'!C:C,"")</f>
        <v/>
      </c>
      <c r="H14189" s="932" t="str">
        <f t="array" ref="H14189">if(F14189&lt;&gt;"", iferror(index('Internal Staffing Calculator'!B$8:B23500,match(F14189,'Internal Staffing Calculator'!E$8:E23500,0)), "Not In Budget"),"")</f>
        <v/>
      </c>
      <c r="I14189" s="184"/>
      <c r="J14189" s="184"/>
      <c r="K14189" s="184"/>
      <c r="L14189" s="183"/>
    </row>
    <row r="14190">
      <c r="A14190" s="454"/>
      <c r="B14190" s="927"/>
      <c r="C14190" s="580"/>
      <c r="D14190" s="939"/>
      <c r="E14190" s="940"/>
      <c r="F14190" s="941"/>
      <c r="G14190" s="937" t="str">
        <f t="array" ref="G14190">xlookup(F14190,'Internal Staffing Calculator'!E:E,'Internal Staffing Calculator'!C:C,"")</f>
        <v/>
      </c>
      <c r="H14190" s="932" t="str">
        <f t="array" ref="H14190">if(F14190&lt;&gt;"", iferror(index('Internal Staffing Calculator'!B$8:B23500,match(F14190,'Internal Staffing Calculator'!E$8:E23500,0)), "Not In Budget"),"")</f>
        <v/>
      </c>
      <c r="I14190" s="184"/>
      <c r="J14190" s="184"/>
      <c r="K14190" s="184"/>
      <c r="L14190" s="183"/>
    </row>
    <row r="14191">
      <c r="A14191" s="454"/>
      <c r="B14191" s="927"/>
      <c r="C14191" s="580"/>
      <c r="D14191" s="939"/>
      <c r="E14191" s="940"/>
      <c r="F14191" s="941"/>
      <c r="G14191" s="937" t="str">
        <f t="array" ref="G14191">xlookup(F14191,'Internal Staffing Calculator'!E:E,'Internal Staffing Calculator'!C:C,"")</f>
        <v/>
      </c>
      <c r="H14191" s="932" t="str">
        <f t="array" ref="H14191">if(F14191&lt;&gt;"", iferror(index('Internal Staffing Calculator'!B$8:B23500,match(F14191,'Internal Staffing Calculator'!E$8:E23500,0)), "Not In Budget"),"")</f>
        <v/>
      </c>
      <c r="I14191" s="184"/>
      <c r="J14191" s="184"/>
      <c r="K14191" s="184"/>
      <c r="L14191" s="183"/>
    </row>
    <row r="14192">
      <c r="A14192" s="454"/>
      <c r="B14192" s="927"/>
      <c r="C14192" s="580"/>
      <c r="D14192" s="939"/>
      <c r="E14192" s="940"/>
      <c r="F14192" s="941"/>
      <c r="G14192" s="937" t="str">
        <f t="array" ref="G14192">xlookup(F14192,'Internal Staffing Calculator'!E:E,'Internal Staffing Calculator'!C:C,"")</f>
        <v/>
      </c>
      <c r="H14192" s="932" t="str">
        <f t="array" ref="H14192">if(F14192&lt;&gt;"", iferror(index('Internal Staffing Calculator'!B$8:B23500,match(F14192,'Internal Staffing Calculator'!E$8:E23500,0)), "Not In Budget"),"")</f>
        <v/>
      </c>
      <c r="I14192" s="184"/>
      <c r="J14192" s="184"/>
      <c r="K14192" s="184"/>
      <c r="L14192" s="183"/>
    </row>
    <row r="14193">
      <c r="A14193" s="454"/>
      <c r="B14193" s="927"/>
      <c r="C14193" s="580"/>
      <c r="D14193" s="939"/>
      <c r="E14193" s="940"/>
      <c r="F14193" s="941"/>
      <c r="G14193" s="937" t="str">
        <f t="array" ref="G14193">xlookup(F14193,'Internal Staffing Calculator'!E:E,'Internal Staffing Calculator'!C:C,"")</f>
        <v/>
      </c>
      <c r="H14193" s="932" t="str">
        <f t="array" ref="H14193">if(F14193&lt;&gt;"", iferror(index('Internal Staffing Calculator'!B$8:B23500,match(F14193,'Internal Staffing Calculator'!E$8:E23500,0)), "Not In Budget"),"")</f>
        <v/>
      </c>
      <c r="I14193" s="184"/>
      <c r="J14193" s="184"/>
      <c r="K14193" s="184"/>
      <c r="L14193" s="183"/>
    </row>
    <row r="14194">
      <c r="A14194" s="454"/>
      <c r="B14194" s="927"/>
      <c r="C14194" s="580"/>
      <c r="D14194" s="939"/>
      <c r="E14194" s="940"/>
      <c r="F14194" s="941"/>
      <c r="G14194" s="937" t="str">
        <f t="array" ref="G14194">xlookup(F14194,'Internal Staffing Calculator'!E:E,'Internal Staffing Calculator'!C:C,"")</f>
        <v/>
      </c>
      <c r="H14194" s="932" t="str">
        <f t="array" ref="H14194">if(F14194&lt;&gt;"", iferror(index('Internal Staffing Calculator'!B$8:B23500,match(F14194,'Internal Staffing Calculator'!E$8:E23500,0)), "Not In Budget"),"")</f>
        <v/>
      </c>
      <c r="I14194" s="184"/>
      <c r="J14194" s="184"/>
      <c r="K14194" s="184"/>
      <c r="L14194" s="183"/>
    </row>
    <row r="14195">
      <c r="A14195" s="454"/>
      <c r="B14195" s="927"/>
      <c r="C14195" s="580"/>
      <c r="D14195" s="939"/>
      <c r="E14195" s="940"/>
      <c r="F14195" s="941"/>
      <c r="G14195" s="937" t="str">
        <f t="array" ref="G14195">xlookup(F14195,'Internal Staffing Calculator'!E:E,'Internal Staffing Calculator'!C:C,"")</f>
        <v/>
      </c>
      <c r="H14195" s="932" t="str">
        <f t="array" ref="H14195">if(F14195&lt;&gt;"", iferror(index('Internal Staffing Calculator'!B$8:B23500,match(F14195,'Internal Staffing Calculator'!E$8:E23500,0)), "Not In Budget"),"")</f>
        <v/>
      </c>
      <c r="I14195" s="184"/>
      <c r="J14195" s="184"/>
      <c r="K14195" s="184"/>
      <c r="L14195" s="183"/>
    </row>
    <row r="14196">
      <c r="A14196" s="454"/>
      <c r="B14196" s="927"/>
      <c r="C14196" s="580"/>
      <c r="D14196" s="939"/>
      <c r="E14196" s="940"/>
      <c r="F14196" s="941"/>
      <c r="G14196" s="937" t="str">
        <f t="array" ref="G14196">xlookup(F14196,'Internal Staffing Calculator'!E:E,'Internal Staffing Calculator'!C:C,"")</f>
        <v/>
      </c>
      <c r="H14196" s="932" t="str">
        <f t="array" ref="H14196">if(F14196&lt;&gt;"", iferror(index('Internal Staffing Calculator'!B$8:B23500,match(F14196,'Internal Staffing Calculator'!E$8:E23500,0)), "Not In Budget"),"")</f>
        <v/>
      </c>
      <c r="I14196" s="184"/>
      <c r="J14196" s="184"/>
      <c r="K14196" s="184"/>
      <c r="L14196" s="183"/>
    </row>
    <row r="14197">
      <c r="A14197" s="454"/>
      <c r="B14197" s="927"/>
      <c r="C14197" s="580"/>
      <c r="D14197" s="939"/>
      <c r="E14197" s="940"/>
      <c r="F14197" s="941"/>
      <c r="G14197" s="937" t="str">
        <f t="array" ref="G14197">xlookup(F14197,'Internal Staffing Calculator'!E:E,'Internal Staffing Calculator'!C:C,"")</f>
        <v/>
      </c>
      <c r="H14197" s="932" t="str">
        <f t="array" ref="H14197">if(F14197&lt;&gt;"", iferror(index('Internal Staffing Calculator'!B$8:B23500,match(F14197,'Internal Staffing Calculator'!E$8:E23500,0)), "Not In Budget"),"")</f>
        <v/>
      </c>
      <c r="I14197" s="184"/>
      <c r="J14197" s="184"/>
      <c r="K14197" s="184"/>
      <c r="L14197" s="183"/>
    </row>
    <row r="14198">
      <c r="A14198" s="454"/>
      <c r="B14198" s="927"/>
      <c r="C14198" s="580"/>
      <c r="D14198" s="939"/>
      <c r="E14198" s="940"/>
      <c r="F14198" s="941"/>
      <c r="G14198" s="937" t="str">
        <f t="array" ref="G14198">xlookup(F14198,'Internal Staffing Calculator'!E:E,'Internal Staffing Calculator'!C:C,"")</f>
        <v/>
      </c>
      <c r="H14198" s="932" t="str">
        <f t="array" ref="H14198">if(F14198&lt;&gt;"", iferror(index('Internal Staffing Calculator'!B$8:B23500,match(F14198,'Internal Staffing Calculator'!E$8:E23500,0)), "Not In Budget"),"")</f>
        <v/>
      </c>
      <c r="I14198" s="184"/>
      <c r="J14198" s="184"/>
      <c r="K14198" s="184"/>
      <c r="L14198" s="183"/>
    </row>
    <row r="14199">
      <c r="A14199" s="454"/>
      <c r="B14199" s="927"/>
      <c r="C14199" s="580"/>
      <c r="D14199" s="939"/>
      <c r="E14199" s="940"/>
      <c r="F14199" s="941"/>
      <c r="G14199" s="937" t="str">
        <f t="array" ref="G14199">xlookup(F14199,'Internal Staffing Calculator'!E:E,'Internal Staffing Calculator'!C:C,"")</f>
        <v/>
      </c>
      <c r="H14199" s="932" t="str">
        <f t="array" ref="H14199">if(F14199&lt;&gt;"", iferror(index('Internal Staffing Calculator'!B$8:B23500,match(F14199,'Internal Staffing Calculator'!E$8:E23500,0)), "Not In Budget"),"")</f>
        <v/>
      </c>
      <c r="I14199" s="184"/>
      <c r="J14199" s="184"/>
      <c r="K14199" s="184"/>
      <c r="L14199" s="183"/>
    </row>
    <row r="14200">
      <c r="A14200" s="454"/>
      <c r="B14200" s="927"/>
      <c r="C14200" s="580"/>
      <c r="D14200" s="939"/>
      <c r="E14200" s="940"/>
      <c r="F14200" s="941"/>
      <c r="G14200" s="937" t="str">
        <f t="array" ref="G14200">xlookup(F14200,'Internal Staffing Calculator'!E:E,'Internal Staffing Calculator'!C:C,"")</f>
        <v/>
      </c>
      <c r="H14200" s="932" t="str">
        <f t="array" ref="H14200">if(F14200&lt;&gt;"", iferror(index('Internal Staffing Calculator'!B$8:B23500,match(F14200,'Internal Staffing Calculator'!E$8:E23500,0)), "Not In Budget"),"")</f>
        <v/>
      </c>
      <c r="I14200" s="184"/>
      <c r="J14200" s="184"/>
      <c r="K14200" s="184"/>
      <c r="L14200" s="183"/>
    </row>
    <row r="14201">
      <c r="A14201" s="454"/>
      <c r="B14201" s="927"/>
      <c r="C14201" s="580"/>
      <c r="D14201" s="939"/>
      <c r="E14201" s="940"/>
      <c r="F14201" s="941"/>
      <c r="G14201" s="937" t="str">
        <f t="array" ref="G14201">xlookup(F14201,'Internal Staffing Calculator'!E:E,'Internal Staffing Calculator'!C:C,"")</f>
        <v/>
      </c>
      <c r="H14201" s="932" t="str">
        <f t="array" ref="H14201">if(F14201&lt;&gt;"", iferror(index('Internal Staffing Calculator'!B$8:B23500,match(F14201,'Internal Staffing Calculator'!E$8:E23500,0)), "Not In Budget"),"")</f>
        <v/>
      </c>
      <c r="I14201" s="184"/>
      <c r="J14201" s="184"/>
      <c r="K14201" s="184"/>
      <c r="L14201" s="183"/>
    </row>
    <row r="14202">
      <c r="A14202" s="454"/>
      <c r="B14202" s="927"/>
      <c r="C14202" s="580"/>
      <c r="D14202" s="939"/>
      <c r="E14202" s="940"/>
      <c r="F14202" s="941"/>
      <c r="G14202" s="937" t="str">
        <f t="array" ref="G14202">xlookup(F14202,'Internal Staffing Calculator'!E:E,'Internal Staffing Calculator'!C:C,"")</f>
        <v/>
      </c>
      <c r="H14202" s="932" t="str">
        <f t="array" ref="H14202">if(F14202&lt;&gt;"", iferror(index('Internal Staffing Calculator'!B$8:B23500,match(F14202,'Internal Staffing Calculator'!E$8:E23500,0)), "Not In Budget"),"")</f>
        <v/>
      </c>
      <c r="I14202" s="184"/>
      <c r="J14202" s="184"/>
      <c r="K14202" s="184"/>
      <c r="L14202" s="183"/>
    </row>
    <row r="14203">
      <c r="A14203" s="454"/>
      <c r="B14203" s="927"/>
      <c r="C14203" s="580"/>
      <c r="D14203" s="939"/>
      <c r="E14203" s="940"/>
      <c r="F14203" s="941"/>
      <c r="G14203" s="937" t="str">
        <f t="array" ref="G14203">xlookup(F14203,'Internal Staffing Calculator'!E:E,'Internal Staffing Calculator'!C:C,"")</f>
        <v/>
      </c>
      <c r="H14203" s="932" t="str">
        <f t="array" ref="H14203">if(F14203&lt;&gt;"", iferror(index('Internal Staffing Calculator'!B$8:B23500,match(F14203,'Internal Staffing Calculator'!E$8:E23500,0)), "Not In Budget"),"")</f>
        <v/>
      </c>
      <c r="I14203" s="184"/>
      <c r="J14203" s="184"/>
      <c r="K14203" s="184"/>
      <c r="L14203" s="183"/>
    </row>
    <row r="14204">
      <c r="A14204" s="454"/>
      <c r="B14204" s="927"/>
      <c r="C14204" s="580"/>
      <c r="D14204" s="939"/>
      <c r="E14204" s="940"/>
      <c r="F14204" s="941"/>
      <c r="G14204" s="937" t="str">
        <f t="array" ref="G14204">xlookup(F14204,'Internal Staffing Calculator'!E:E,'Internal Staffing Calculator'!C:C,"")</f>
        <v/>
      </c>
      <c r="H14204" s="932" t="str">
        <f t="array" ref="H14204">if(F14204&lt;&gt;"", iferror(index('Internal Staffing Calculator'!B$8:B23500,match(F14204,'Internal Staffing Calculator'!E$8:E23500,0)), "Not In Budget"),"")</f>
        <v/>
      </c>
      <c r="I14204" s="184"/>
      <c r="J14204" s="184"/>
      <c r="K14204" s="184"/>
      <c r="L14204" s="183"/>
    </row>
    <row r="14205">
      <c r="A14205" s="454"/>
      <c r="B14205" s="927"/>
      <c r="C14205" s="580"/>
      <c r="D14205" s="939"/>
      <c r="E14205" s="940"/>
      <c r="F14205" s="941"/>
      <c r="G14205" s="937" t="str">
        <f t="array" ref="G14205">xlookup(F14205,'Internal Staffing Calculator'!E:E,'Internal Staffing Calculator'!C:C,"")</f>
        <v/>
      </c>
      <c r="H14205" s="932" t="str">
        <f t="array" ref="H14205">if(F14205&lt;&gt;"", iferror(index('Internal Staffing Calculator'!B$8:B23500,match(F14205,'Internal Staffing Calculator'!E$8:E23500,0)), "Not In Budget"),"")</f>
        <v/>
      </c>
      <c r="I14205" s="184"/>
      <c r="J14205" s="184"/>
      <c r="K14205" s="184"/>
      <c r="L14205" s="183"/>
    </row>
    <row r="14206">
      <c r="A14206" s="454"/>
      <c r="B14206" s="927"/>
      <c r="C14206" s="580"/>
      <c r="D14206" s="939"/>
      <c r="E14206" s="940"/>
      <c r="F14206" s="941"/>
      <c r="G14206" s="937" t="str">
        <f t="array" ref="G14206">xlookup(F14206,'Internal Staffing Calculator'!E:E,'Internal Staffing Calculator'!C:C,"")</f>
        <v/>
      </c>
      <c r="H14206" s="932" t="str">
        <f t="array" ref="H14206">if(F14206&lt;&gt;"", iferror(index('Internal Staffing Calculator'!B$8:B23500,match(F14206,'Internal Staffing Calculator'!E$8:E23500,0)), "Not In Budget"),"")</f>
        <v/>
      </c>
      <c r="I14206" s="184"/>
      <c r="J14206" s="184"/>
      <c r="K14206" s="184"/>
      <c r="L14206" s="183"/>
    </row>
    <row r="14207">
      <c r="A14207" s="454"/>
      <c r="B14207" s="927"/>
      <c r="C14207" s="580"/>
      <c r="D14207" s="939"/>
      <c r="E14207" s="940"/>
      <c r="F14207" s="941"/>
      <c r="G14207" s="937" t="str">
        <f t="array" ref="G14207">xlookup(F14207,'Internal Staffing Calculator'!E:E,'Internal Staffing Calculator'!C:C,"")</f>
        <v/>
      </c>
      <c r="H14207" s="932" t="str">
        <f t="array" ref="H14207">if(F14207&lt;&gt;"", iferror(index('Internal Staffing Calculator'!B$8:B23500,match(F14207,'Internal Staffing Calculator'!E$8:E23500,0)), "Not In Budget"),"")</f>
        <v/>
      </c>
      <c r="I14207" s="184"/>
      <c r="J14207" s="184"/>
      <c r="K14207" s="184"/>
      <c r="L14207" s="183"/>
    </row>
    <row r="14208">
      <c r="A14208" s="454"/>
      <c r="B14208" s="927"/>
      <c r="C14208" s="580"/>
      <c r="D14208" s="939"/>
      <c r="E14208" s="940"/>
      <c r="F14208" s="941"/>
      <c r="G14208" s="937" t="str">
        <f t="array" ref="G14208">xlookup(F14208,'Internal Staffing Calculator'!E:E,'Internal Staffing Calculator'!C:C,"")</f>
        <v/>
      </c>
      <c r="H14208" s="932" t="str">
        <f t="array" ref="H14208">if(F14208&lt;&gt;"", iferror(index('Internal Staffing Calculator'!B$8:B23500,match(F14208,'Internal Staffing Calculator'!E$8:E23500,0)), "Not In Budget"),"")</f>
        <v/>
      </c>
      <c r="I14208" s="184"/>
      <c r="J14208" s="184"/>
      <c r="K14208" s="184"/>
      <c r="L14208" s="183"/>
    </row>
    <row r="14209">
      <c r="A14209" s="454"/>
      <c r="B14209" s="927"/>
      <c r="C14209" s="580"/>
      <c r="D14209" s="939"/>
      <c r="E14209" s="940"/>
      <c r="F14209" s="941"/>
      <c r="G14209" s="937" t="str">
        <f t="array" ref="G14209">xlookup(F14209,'Internal Staffing Calculator'!E:E,'Internal Staffing Calculator'!C:C,"")</f>
        <v/>
      </c>
      <c r="H14209" s="932" t="str">
        <f t="array" ref="H14209">if(F14209&lt;&gt;"", iferror(index('Internal Staffing Calculator'!B$8:B23500,match(F14209,'Internal Staffing Calculator'!E$8:E23500,0)), "Not In Budget"),"")</f>
        <v/>
      </c>
      <c r="I14209" s="184"/>
      <c r="J14209" s="184"/>
      <c r="K14209" s="184"/>
      <c r="L14209" s="183"/>
    </row>
    <row r="14210">
      <c r="A14210" s="454"/>
      <c r="B14210" s="927"/>
      <c r="C14210" s="580"/>
      <c r="D14210" s="939"/>
      <c r="E14210" s="940"/>
      <c r="F14210" s="941"/>
      <c r="G14210" s="937" t="str">
        <f t="array" ref="G14210">xlookup(F14210,'Internal Staffing Calculator'!E:E,'Internal Staffing Calculator'!C:C,"")</f>
        <v/>
      </c>
      <c r="H14210" s="932" t="str">
        <f t="array" ref="H14210">if(F14210&lt;&gt;"", iferror(index('Internal Staffing Calculator'!B$8:B23500,match(F14210,'Internal Staffing Calculator'!E$8:E23500,0)), "Not In Budget"),"")</f>
        <v/>
      </c>
      <c r="I14210" s="184"/>
      <c r="J14210" s="184"/>
      <c r="K14210" s="184"/>
      <c r="L14210" s="183"/>
    </row>
    <row r="14211">
      <c r="A14211" s="454"/>
      <c r="B14211" s="927"/>
      <c r="C14211" s="580"/>
      <c r="D14211" s="939"/>
      <c r="E14211" s="940"/>
      <c r="F14211" s="941"/>
      <c r="G14211" s="937" t="str">
        <f t="array" ref="G14211">xlookup(F14211,'Internal Staffing Calculator'!E:E,'Internal Staffing Calculator'!C:C,"")</f>
        <v/>
      </c>
      <c r="H14211" s="932" t="str">
        <f t="array" ref="H14211">if(F14211&lt;&gt;"", iferror(index('Internal Staffing Calculator'!B$8:B23500,match(F14211,'Internal Staffing Calculator'!E$8:E23500,0)), "Not In Budget"),"")</f>
        <v/>
      </c>
      <c r="I14211" s="184"/>
      <c r="J14211" s="184"/>
      <c r="K14211" s="184"/>
      <c r="L14211" s="183"/>
    </row>
    <row r="14212">
      <c r="A14212" s="454"/>
      <c r="B14212" s="927"/>
      <c r="C14212" s="580"/>
      <c r="D14212" s="939"/>
      <c r="E14212" s="940"/>
      <c r="F14212" s="941"/>
      <c r="G14212" s="937" t="str">
        <f t="array" ref="G14212">xlookup(F14212,'Internal Staffing Calculator'!E:E,'Internal Staffing Calculator'!C:C,"")</f>
        <v/>
      </c>
      <c r="H14212" s="932" t="str">
        <f t="array" ref="H14212">if(F14212&lt;&gt;"", iferror(index('Internal Staffing Calculator'!B$8:B23500,match(F14212,'Internal Staffing Calculator'!E$8:E23500,0)), "Not In Budget"),"")</f>
        <v/>
      </c>
      <c r="I14212" s="184"/>
      <c r="J14212" s="184"/>
      <c r="K14212" s="184"/>
      <c r="L14212" s="183"/>
    </row>
    <row r="14213">
      <c r="A14213" s="454"/>
      <c r="B14213" s="927"/>
      <c r="C14213" s="580"/>
      <c r="D14213" s="939"/>
      <c r="E14213" s="940"/>
      <c r="F14213" s="941"/>
      <c r="G14213" s="937" t="str">
        <f t="array" ref="G14213">xlookup(F14213,'Internal Staffing Calculator'!E:E,'Internal Staffing Calculator'!C:C,"")</f>
        <v/>
      </c>
      <c r="H14213" s="932" t="str">
        <f t="array" ref="H14213">if(F14213&lt;&gt;"", iferror(index('Internal Staffing Calculator'!B$8:B23500,match(F14213,'Internal Staffing Calculator'!E$8:E23500,0)), "Not In Budget"),"")</f>
        <v/>
      </c>
      <c r="I14213" s="184"/>
      <c r="J14213" s="184"/>
      <c r="K14213" s="184"/>
      <c r="L14213" s="183"/>
    </row>
    <row r="14214">
      <c r="A14214" s="454"/>
      <c r="B14214" s="927"/>
      <c r="C14214" s="580"/>
      <c r="D14214" s="939"/>
      <c r="E14214" s="940"/>
      <c r="F14214" s="941"/>
      <c r="G14214" s="937" t="str">
        <f t="array" ref="G14214">xlookup(F14214,'Internal Staffing Calculator'!E:E,'Internal Staffing Calculator'!C:C,"")</f>
        <v/>
      </c>
      <c r="H14214" s="932" t="str">
        <f t="array" ref="H14214">if(F14214&lt;&gt;"", iferror(index('Internal Staffing Calculator'!B$8:B23500,match(F14214,'Internal Staffing Calculator'!E$8:E23500,0)), "Not In Budget"),"")</f>
        <v/>
      </c>
      <c r="I14214" s="184"/>
      <c r="J14214" s="184"/>
      <c r="K14214" s="184"/>
      <c r="L14214" s="183"/>
    </row>
    <row r="14215">
      <c r="A14215" s="454"/>
      <c r="B14215" s="927"/>
      <c r="C14215" s="580"/>
      <c r="D14215" s="939"/>
      <c r="E14215" s="940"/>
      <c r="F14215" s="941"/>
      <c r="G14215" s="937" t="str">
        <f t="array" ref="G14215">xlookup(F14215,'Internal Staffing Calculator'!E:E,'Internal Staffing Calculator'!C:C,"")</f>
        <v/>
      </c>
      <c r="H14215" s="932" t="str">
        <f t="array" ref="H14215">if(F14215&lt;&gt;"", iferror(index('Internal Staffing Calculator'!B$8:B23500,match(F14215,'Internal Staffing Calculator'!E$8:E23500,0)), "Not In Budget"),"")</f>
        <v/>
      </c>
      <c r="I14215" s="184"/>
      <c r="J14215" s="184"/>
      <c r="K14215" s="184"/>
      <c r="L14215" s="183"/>
    </row>
    <row r="14216">
      <c r="A14216" s="454"/>
      <c r="B14216" s="927"/>
      <c r="C14216" s="580"/>
      <c r="D14216" s="939"/>
      <c r="E14216" s="940"/>
      <c r="F14216" s="941"/>
      <c r="G14216" s="937" t="str">
        <f t="array" ref="G14216">xlookup(F14216,'Internal Staffing Calculator'!E:E,'Internal Staffing Calculator'!C:C,"")</f>
        <v/>
      </c>
      <c r="H14216" s="932" t="str">
        <f t="array" ref="H14216">if(F14216&lt;&gt;"", iferror(index('Internal Staffing Calculator'!B$8:B23500,match(F14216,'Internal Staffing Calculator'!E$8:E23500,0)), "Not In Budget"),"")</f>
        <v/>
      </c>
      <c r="I14216" s="184"/>
      <c r="J14216" s="184"/>
      <c r="K14216" s="184"/>
      <c r="L14216" s="183"/>
    </row>
    <row r="14217">
      <c r="A14217" s="454"/>
      <c r="B14217" s="927"/>
      <c r="C14217" s="580"/>
      <c r="D14217" s="939"/>
      <c r="E14217" s="940"/>
      <c r="F14217" s="941"/>
      <c r="G14217" s="937" t="str">
        <f t="array" ref="G14217">xlookup(F14217,'Internal Staffing Calculator'!E:E,'Internal Staffing Calculator'!C:C,"")</f>
        <v/>
      </c>
      <c r="H14217" s="932" t="str">
        <f t="array" ref="H14217">if(F14217&lt;&gt;"", iferror(index('Internal Staffing Calculator'!B$8:B23500,match(F14217,'Internal Staffing Calculator'!E$8:E23500,0)), "Not In Budget"),"")</f>
        <v/>
      </c>
      <c r="I14217" s="184"/>
      <c r="J14217" s="184"/>
      <c r="K14217" s="184"/>
      <c r="L14217" s="183"/>
    </row>
    <row r="14218">
      <c r="A14218" s="454"/>
      <c r="B14218" s="927"/>
      <c r="C14218" s="580"/>
      <c r="D14218" s="939"/>
      <c r="E14218" s="940"/>
      <c r="F14218" s="941"/>
      <c r="G14218" s="937" t="str">
        <f t="array" ref="G14218">xlookup(F14218,'Internal Staffing Calculator'!E:E,'Internal Staffing Calculator'!C:C,"")</f>
        <v/>
      </c>
      <c r="H14218" s="932" t="str">
        <f t="array" ref="H14218">if(F14218&lt;&gt;"", iferror(index('Internal Staffing Calculator'!B$8:B23500,match(F14218,'Internal Staffing Calculator'!E$8:E23500,0)), "Not In Budget"),"")</f>
        <v/>
      </c>
      <c r="I14218" s="184"/>
      <c r="J14218" s="184"/>
      <c r="K14218" s="184"/>
      <c r="L14218" s="183"/>
    </row>
    <row r="14219">
      <c r="A14219" s="454"/>
      <c r="B14219" s="927"/>
      <c r="C14219" s="580"/>
      <c r="D14219" s="939"/>
      <c r="E14219" s="940"/>
      <c r="F14219" s="941"/>
      <c r="G14219" s="937" t="str">
        <f t="array" ref="G14219">xlookup(F14219,'Internal Staffing Calculator'!E:E,'Internal Staffing Calculator'!C:C,"")</f>
        <v/>
      </c>
      <c r="H14219" s="932" t="str">
        <f t="array" ref="H14219">if(F14219&lt;&gt;"", iferror(index('Internal Staffing Calculator'!B$8:B23500,match(F14219,'Internal Staffing Calculator'!E$8:E23500,0)), "Not In Budget"),"")</f>
        <v/>
      </c>
      <c r="I14219" s="184"/>
      <c r="J14219" s="184"/>
      <c r="K14219" s="184"/>
      <c r="L14219" s="183"/>
    </row>
    <row r="14220">
      <c r="A14220" s="454"/>
      <c r="B14220" s="927"/>
      <c r="C14220" s="580"/>
      <c r="D14220" s="939"/>
      <c r="E14220" s="940"/>
      <c r="F14220" s="941"/>
      <c r="G14220" s="937" t="str">
        <f t="array" ref="G14220">xlookup(F14220,'Internal Staffing Calculator'!E:E,'Internal Staffing Calculator'!C:C,"")</f>
        <v/>
      </c>
      <c r="H14220" s="932" t="str">
        <f t="array" ref="H14220">if(F14220&lt;&gt;"", iferror(index('Internal Staffing Calculator'!B$8:B23500,match(F14220,'Internal Staffing Calculator'!E$8:E23500,0)), "Not In Budget"),"")</f>
        <v/>
      </c>
      <c r="I14220" s="184"/>
      <c r="J14220" s="184"/>
      <c r="K14220" s="184"/>
      <c r="L14220" s="183"/>
    </row>
    <row r="14221">
      <c r="A14221" s="454"/>
      <c r="B14221" s="927"/>
      <c r="C14221" s="580"/>
      <c r="D14221" s="939"/>
      <c r="E14221" s="940"/>
      <c r="F14221" s="941"/>
      <c r="G14221" s="937" t="str">
        <f t="array" ref="G14221">xlookup(F14221,'Internal Staffing Calculator'!E:E,'Internal Staffing Calculator'!C:C,"")</f>
        <v/>
      </c>
      <c r="H14221" s="932" t="str">
        <f t="array" ref="H14221">if(F14221&lt;&gt;"", iferror(index('Internal Staffing Calculator'!B$8:B23500,match(F14221,'Internal Staffing Calculator'!E$8:E23500,0)), "Not In Budget"),"")</f>
        <v/>
      </c>
      <c r="I14221" s="184"/>
      <c r="J14221" s="184"/>
      <c r="K14221" s="184"/>
      <c r="L14221" s="183"/>
    </row>
    <row r="14222">
      <c r="A14222" s="454"/>
      <c r="B14222" s="927"/>
      <c r="C14222" s="580"/>
      <c r="D14222" s="939"/>
      <c r="E14222" s="940"/>
      <c r="F14222" s="941"/>
      <c r="G14222" s="937" t="str">
        <f t="array" ref="G14222">xlookup(F14222,'Internal Staffing Calculator'!E:E,'Internal Staffing Calculator'!C:C,"")</f>
        <v/>
      </c>
      <c r="H14222" s="932" t="str">
        <f t="array" ref="H14222">if(F14222&lt;&gt;"", iferror(index('Internal Staffing Calculator'!B$8:B23500,match(F14222,'Internal Staffing Calculator'!E$8:E23500,0)), "Not In Budget"),"")</f>
        <v/>
      </c>
      <c r="I14222" s="184"/>
      <c r="J14222" s="184"/>
      <c r="K14222" s="184"/>
      <c r="L14222" s="183"/>
    </row>
    <row r="14223">
      <c r="A14223" s="454"/>
      <c r="B14223" s="927"/>
      <c r="C14223" s="580"/>
      <c r="D14223" s="939"/>
      <c r="E14223" s="940"/>
      <c r="F14223" s="941"/>
      <c r="G14223" s="937" t="str">
        <f t="array" ref="G14223">xlookup(F14223,'Internal Staffing Calculator'!E:E,'Internal Staffing Calculator'!C:C,"")</f>
        <v/>
      </c>
      <c r="H14223" s="932" t="str">
        <f t="array" ref="H14223">if(F14223&lt;&gt;"", iferror(index('Internal Staffing Calculator'!B$8:B23500,match(F14223,'Internal Staffing Calculator'!E$8:E23500,0)), "Not In Budget"),"")</f>
        <v/>
      </c>
      <c r="I14223" s="184"/>
      <c r="J14223" s="184"/>
      <c r="K14223" s="184"/>
      <c r="L14223" s="183"/>
    </row>
    <row r="14224">
      <c r="A14224" s="454"/>
      <c r="B14224" s="927"/>
      <c r="C14224" s="580"/>
      <c r="D14224" s="939"/>
      <c r="E14224" s="940"/>
      <c r="F14224" s="941"/>
      <c r="G14224" s="937" t="str">
        <f t="array" ref="G14224">xlookup(F14224,'Internal Staffing Calculator'!E:E,'Internal Staffing Calculator'!C:C,"")</f>
        <v/>
      </c>
      <c r="H14224" s="932" t="str">
        <f t="array" ref="H14224">if(F14224&lt;&gt;"", iferror(index('Internal Staffing Calculator'!B$8:B23500,match(F14224,'Internal Staffing Calculator'!E$8:E23500,0)), "Not In Budget"),"")</f>
        <v/>
      </c>
      <c r="I14224" s="184"/>
      <c r="J14224" s="184"/>
      <c r="K14224" s="184"/>
      <c r="L14224" s="183"/>
    </row>
    <row r="14225">
      <c r="A14225" s="454"/>
      <c r="B14225" s="927"/>
      <c r="C14225" s="580"/>
      <c r="D14225" s="939"/>
      <c r="E14225" s="940"/>
      <c r="F14225" s="941"/>
      <c r="G14225" s="937" t="str">
        <f t="array" ref="G14225">xlookup(F14225,'Internal Staffing Calculator'!E:E,'Internal Staffing Calculator'!C:C,"")</f>
        <v/>
      </c>
      <c r="H14225" s="932" t="str">
        <f t="array" ref="H14225">if(F14225&lt;&gt;"", iferror(index('Internal Staffing Calculator'!B$8:B23500,match(F14225,'Internal Staffing Calculator'!E$8:E23500,0)), "Not In Budget"),"")</f>
        <v/>
      </c>
      <c r="I14225" s="184"/>
      <c r="J14225" s="184"/>
      <c r="K14225" s="184"/>
      <c r="L14225" s="183"/>
    </row>
    <row r="14226">
      <c r="A14226" s="454"/>
      <c r="B14226" s="927"/>
      <c r="C14226" s="580"/>
      <c r="D14226" s="939"/>
      <c r="E14226" s="940"/>
      <c r="F14226" s="941"/>
      <c r="G14226" s="937" t="str">
        <f t="array" ref="G14226">xlookup(F14226,'Internal Staffing Calculator'!E:E,'Internal Staffing Calculator'!C:C,"")</f>
        <v/>
      </c>
      <c r="H14226" s="932" t="str">
        <f t="array" ref="H14226">if(F14226&lt;&gt;"", iferror(index('Internal Staffing Calculator'!B$8:B23500,match(F14226,'Internal Staffing Calculator'!E$8:E23500,0)), "Not In Budget"),"")</f>
        <v/>
      </c>
      <c r="I14226" s="184"/>
      <c r="J14226" s="184"/>
      <c r="K14226" s="184"/>
      <c r="L14226" s="183"/>
    </row>
    <row r="14227">
      <c r="A14227" s="454"/>
      <c r="B14227" s="927"/>
      <c r="C14227" s="580"/>
      <c r="D14227" s="939"/>
      <c r="E14227" s="940"/>
      <c r="F14227" s="941"/>
      <c r="G14227" s="937" t="str">
        <f t="array" ref="G14227">xlookup(F14227,'Internal Staffing Calculator'!E:E,'Internal Staffing Calculator'!C:C,"")</f>
        <v/>
      </c>
      <c r="H14227" s="932" t="str">
        <f t="array" ref="H14227">if(F14227&lt;&gt;"", iferror(index('Internal Staffing Calculator'!B$8:B23500,match(F14227,'Internal Staffing Calculator'!E$8:E23500,0)), "Not In Budget"),"")</f>
        <v/>
      </c>
      <c r="I14227" s="184"/>
      <c r="J14227" s="184"/>
      <c r="K14227" s="184"/>
      <c r="L14227" s="183"/>
    </row>
    <row r="14228">
      <c r="A14228" s="454"/>
      <c r="B14228" s="927"/>
      <c r="C14228" s="580"/>
      <c r="D14228" s="939"/>
      <c r="E14228" s="940"/>
      <c r="F14228" s="941"/>
      <c r="G14228" s="937" t="str">
        <f t="array" ref="G14228">xlookup(F14228,'Internal Staffing Calculator'!E:E,'Internal Staffing Calculator'!C:C,"")</f>
        <v/>
      </c>
      <c r="H14228" s="932" t="str">
        <f t="array" ref="H14228">if(F14228&lt;&gt;"", iferror(index('Internal Staffing Calculator'!B$8:B23500,match(F14228,'Internal Staffing Calculator'!E$8:E23500,0)), "Not In Budget"),"")</f>
        <v/>
      </c>
      <c r="I14228" s="184"/>
      <c r="J14228" s="184"/>
      <c r="K14228" s="184"/>
      <c r="L14228" s="183"/>
    </row>
    <row r="14229">
      <c r="A14229" s="454"/>
      <c r="B14229" s="927"/>
      <c r="C14229" s="580"/>
      <c r="D14229" s="939"/>
      <c r="E14229" s="940"/>
      <c r="F14229" s="941"/>
      <c r="G14229" s="937" t="str">
        <f t="array" ref="G14229">xlookup(F14229,'Internal Staffing Calculator'!E:E,'Internal Staffing Calculator'!C:C,"")</f>
        <v/>
      </c>
      <c r="H14229" s="932" t="str">
        <f t="array" ref="H14229">if(F14229&lt;&gt;"", iferror(index('Internal Staffing Calculator'!B$8:B23500,match(F14229,'Internal Staffing Calculator'!E$8:E23500,0)), "Not In Budget"),"")</f>
        <v/>
      </c>
      <c r="I14229" s="184"/>
      <c r="J14229" s="184"/>
      <c r="K14229" s="184"/>
      <c r="L14229" s="183"/>
    </row>
    <row r="14230">
      <c r="A14230" s="454"/>
      <c r="B14230" s="927"/>
      <c r="C14230" s="580"/>
      <c r="D14230" s="939"/>
      <c r="E14230" s="940"/>
      <c r="F14230" s="941"/>
      <c r="G14230" s="937" t="str">
        <f t="array" ref="G14230">xlookup(F14230,'Internal Staffing Calculator'!E:E,'Internal Staffing Calculator'!C:C,"")</f>
        <v/>
      </c>
      <c r="H14230" s="932" t="str">
        <f t="array" ref="H14230">if(F14230&lt;&gt;"", iferror(index('Internal Staffing Calculator'!B$8:B23500,match(F14230,'Internal Staffing Calculator'!E$8:E23500,0)), "Not In Budget"),"")</f>
        <v/>
      </c>
      <c r="I14230" s="184"/>
      <c r="J14230" s="184"/>
      <c r="K14230" s="184"/>
      <c r="L14230" s="183"/>
    </row>
    <row r="14231">
      <c r="A14231" s="454"/>
      <c r="B14231" s="927"/>
      <c r="C14231" s="580"/>
      <c r="D14231" s="939"/>
      <c r="E14231" s="940"/>
      <c r="F14231" s="941"/>
      <c r="G14231" s="937" t="str">
        <f t="array" ref="G14231">xlookup(F14231,'Internal Staffing Calculator'!E:E,'Internal Staffing Calculator'!C:C,"")</f>
        <v/>
      </c>
      <c r="H14231" s="932" t="str">
        <f t="array" ref="H14231">if(F14231&lt;&gt;"", iferror(index('Internal Staffing Calculator'!B$8:B23500,match(F14231,'Internal Staffing Calculator'!E$8:E23500,0)), "Not In Budget"),"")</f>
        <v/>
      </c>
      <c r="I14231" s="184"/>
      <c r="J14231" s="184"/>
      <c r="K14231" s="184"/>
      <c r="L14231" s="183"/>
    </row>
    <row r="14232">
      <c r="A14232" s="454"/>
      <c r="B14232" s="927"/>
      <c r="C14232" s="580"/>
      <c r="D14232" s="939"/>
      <c r="E14232" s="940"/>
      <c r="F14232" s="941"/>
      <c r="G14232" s="937" t="str">
        <f t="array" ref="G14232">xlookup(F14232,'Internal Staffing Calculator'!E:E,'Internal Staffing Calculator'!C:C,"")</f>
        <v/>
      </c>
      <c r="H14232" s="932" t="str">
        <f t="array" ref="H14232">if(F14232&lt;&gt;"", iferror(index('Internal Staffing Calculator'!B$8:B23500,match(F14232,'Internal Staffing Calculator'!E$8:E23500,0)), "Not In Budget"),"")</f>
        <v/>
      </c>
      <c r="I14232" s="184"/>
      <c r="J14232" s="184"/>
      <c r="K14232" s="184"/>
      <c r="L14232" s="183"/>
    </row>
    <row r="14233">
      <c r="A14233" s="454"/>
      <c r="B14233" s="927"/>
      <c r="C14233" s="580"/>
      <c r="D14233" s="939"/>
      <c r="E14233" s="940"/>
      <c r="F14233" s="941"/>
      <c r="G14233" s="937" t="str">
        <f t="array" ref="G14233">xlookup(F14233,'Internal Staffing Calculator'!E:E,'Internal Staffing Calculator'!C:C,"")</f>
        <v/>
      </c>
      <c r="H14233" s="932" t="str">
        <f t="array" ref="H14233">if(F14233&lt;&gt;"", iferror(index('Internal Staffing Calculator'!B$8:B23500,match(F14233,'Internal Staffing Calculator'!E$8:E23500,0)), "Not In Budget"),"")</f>
        <v/>
      </c>
      <c r="I14233" s="184"/>
      <c r="J14233" s="184"/>
      <c r="K14233" s="184"/>
      <c r="L14233" s="183"/>
    </row>
    <row r="14234">
      <c r="A14234" s="454"/>
      <c r="B14234" s="927"/>
      <c r="C14234" s="580"/>
      <c r="D14234" s="939"/>
      <c r="E14234" s="940"/>
      <c r="F14234" s="941"/>
      <c r="G14234" s="937" t="str">
        <f t="array" ref="G14234">xlookup(F14234,'Internal Staffing Calculator'!E:E,'Internal Staffing Calculator'!C:C,"")</f>
        <v/>
      </c>
      <c r="H14234" s="932" t="str">
        <f t="array" ref="H14234">if(F14234&lt;&gt;"", iferror(index('Internal Staffing Calculator'!B$8:B23500,match(F14234,'Internal Staffing Calculator'!E$8:E23500,0)), "Not In Budget"),"")</f>
        <v/>
      </c>
      <c r="I14234" s="184"/>
      <c r="J14234" s="184"/>
      <c r="K14234" s="184"/>
      <c r="L14234" s="183"/>
    </row>
    <row r="14235">
      <c r="A14235" s="454"/>
      <c r="B14235" s="927"/>
      <c r="C14235" s="580"/>
      <c r="D14235" s="939"/>
      <c r="E14235" s="940"/>
      <c r="F14235" s="941"/>
      <c r="G14235" s="937" t="str">
        <f t="array" ref="G14235">xlookup(F14235,'Internal Staffing Calculator'!E:E,'Internal Staffing Calculator'!C:C,"")</f>
        <v/>
      </c>
      <c r="H14235" s="932" t="str">
        <f t="array" ref="H14235">if(F14235&lt;&gt;"", iferror(index('Internal Staffing Calculator'!B$8:B23500,match(F14235,'Internal Staffing Calculator'!E$8:E23500,0)), "Not In Budget"),"")</f>
        <v/>
      </c>
      <c r="I14235" s="184"/>
      <c r="J14235" s="184"/>
      <c r="K14235" s="184"/>
      <c r="L14235" s="183"/>
    </row>
    <row r="14236">
      <c r="A14236" s="454"/>
      <c r="B14236" s="927"/>
      <c r="C14236" s="580"/>
      <c r="D14236" s="939"/>
      <c r="E14236" s="940"/>
      <c r="F14236" s="941"/>
      <c r="G14236" s="937" t="str">
        <f t="array" ref="G14236">xlookup(F14236,'Internal Staffing Calculator'!E:E,'Internal Staffing Calculator'!C:C,"")</f>
        <v/>
      </c>
      <c r="H14236" s="932" t="str">
        <f t="array" ref="H14236">if(F14236&lt;&gt;"", iferror(index('Internal Staffing Calculator'!B$8:B23500,match(F14236,'Internal Staffing Calculator'!E$8:E23500,0)), "Not In Budget"),"")</f>
        <v/>
      </c>
      <c r="I14236" s="184"/>
      <c r="J14236" s="184"/>
      <c r="K14236" s="184"/>
      <c r="L14236" s="183"/>
    </row>
    <row r="14237">
      <c r="A14237" s="454"/>
      <c r="B14237" s="927"/>
      <c r="C14237" s="580"/>
      <c r="D14237" s="939"/>
      <c r="E14237" s="940"/>
      <c r="F14237" s="941"/>
      <c r="G14237" s="937" t="str">
        <f t="array" ref="G14237">xlookup(F14237,'Internal Staffing Calculator'!E:E,'Internal Staffing Calculator'!C:C,"")</f>
        <v/>
      </c>
      <c r="H14237" s="932" t="str">
        <f t="array" ref="H14237">if(F14237&lt;&gt;"", iferror(index('Internal Staffing Calculator'!B$8:B23500,match(F14237,'Internal Staffing Calculator'!E$8:E23500,0)), "Not In Budget"),"")</f>
        <v/>
      </c>
      <c r="I14237" s="184"/>
      <c r="J14237" s="184"/>
      <c r="K14237" s="184"/>
      <c r="L14237" s="183"/>
    </row>
    <row r="14238">
      <c r="A14238" s="454"/>
      <c r="B14238" s="927"/>
      <c r="C14238" s="580"/>
      <c r="D14238" s="939"/>
      <c r="E14238" s="940"/>
      <c r="F14238" s="941"/>
      <c r="G14238" s="937" t="str">
        <f t="array" ref="G14238">xlookup(F14238,'Internal Staffing Calculator'!E:E,'Internal Staffing Calculator'!C:C,"")</f>
        <v/>
      </c>
      <c r="H14238" s="932" t="str">
        <f t="array" ref="H14238">if(F14238&lt;&gt;"", iferror(index('Internal Staffing Calculator'!B$8:B23500,match(F14238,'Internal Staffing Calculator'!E$8:E23500,0)), "Not In Budget"),"")</f>
        <v/>
      </c>
      <c r="I14238" s="184"/>
      <c r="J14238" s="184"/>
      <c r="K14238" s="184"/>
      <c r="L14238" s="183"/>
    </row>
    <row r="14239">
      <c r="A14239" s="454"/>
      <c r="B14239" s="927"/>
      <c r="C14239" s="580"/>
      <c r="D14239" s="939"/>
      <c r="E14239" s="940"/>
      <c r="F14239" s="941"/>
      <c r="G14239" s="937" t="str">
        <f t="array" ref="G14239">xlookup(F14239,'Internal Staffing Calculator'!E:E,'Internal Staffing Calculator'!C:C,"")</f>
        <v/>
      </c>
      <c r="H14239" s="932" t="str">
        <f t="array" ref="H14239">if(F14239&lt;&gt;"", iferror(index('Internal Staffing Calculator'!B$8:B23500,match(F14239,'Internal Staffing Calculator'!E$8:E23500,0)), "Not In Budget"),"")</f>
        <v/>
      </c>
      <c r="I14239" s="184"/>
      <c r="J14239" s="184"/>
      <c r="K14239" s="184"/>
      <c r="L14239" s="183"/>
    </row>
    <row r="14240">
      <c r="A14240" s="454"/>
      <c r="B14240" s="927"/>
      <c r="C14240" s="580"/>
      <c r="D14240" s="939"/>
      <c r="E14240" s="940"/>
      <c r="F14240" s="941"/>
      <c r="G14240" s="937" t="str">
        <f t="array" ref="G14240">xlookup(F14240,'Internal Staffing Calculator'!E:E,'Internal Staffing Calculator'!C:C,"")</f>
        <v/>
      </c>
      <c r="H14240" s="932" t="str">
        <f t="array" ref="H14240">if(F14240&lt;&gt;"", iferror(index('Internal Staffing Calculator'!B$8:B23500,match(F14240,'Internal Staffing Calculator'!E$8:E23500,0)), "Not In Budget"),"")</f>
        <v/>
      </c>
      <c r="I14240" s="184"/>
      <c r="J14240" s="184"/>
      <c r="K14240" s="184"/>
      <c r="L14240" s="183"/>
    </row>
    <row r="14241">
      <c r="A14241" s="454"/>
      <c r="B14241" s="927"/>
      <c r="C14241" s="580"/>
      <c r="D14241" s="939"/>
      <c r="E14241" s="940"/>
      <c r="F14241" s="941"/>
      <c r="G14241" s="937" t="str">
        <f t="array" ref="G14241">xlookup(F14241,'Internal Staffing Calculator'!E:E,'Internal Staffing Calculator'!C:C,"")</f>
        <v/>
      </c>
      <c r="H14241" s="932" t="str">
        <f t="array" ref="H14241">if(F14241&lt;&gt;"", iferror(index('Internal Staffing Calculator'!B$8:B23500,match(F14241,'Internal Staffing Calculator'!E$8:E23500,0)), "Not In Budget"),"")</f>
        <v/>
      </c>
      <c r="I14241" s="184"/>
      <c r="J14241" s="184"/>
      <c r="K14241" s="184"/>
      <c r="L14241" s="183"/>
    </row>
    <row r="14242">
      <c r="A14242" s="454"/>
      <c r="B14242" s="927"/>
      <c r="C14242" s="580"/>
      <c r="D14242" s="939"/>
      <c r="E14242" s="940"/>
      <c r="F14242" s="941"/>
      <c r="G14242" s="937" t="str">
        <f t="array" ref="G14242">xlookup(F14242,'Internal Staffing Calculator'!E:E,'Internal Staffing Calculator'!C:C,"")</f>
        <v/>
      </c>
      <c r="H14242" s="932" t="str">
        <f t="array" ref="H14242">if(F14242&lt;&gt;"", iferror(index('Internal Staffing Calculator'!B$8:B23500,match(F14242,'Internal Staffing Calculator'!E$8:E23500,0)), "Not In Budget"),"")</f>
        <v/>
      </c>
      <c r="I14242" s="184"/>
      <c r="J14242" s="184"/>
      <c r="K14242" s="184"/>
      <c r="L14242" s="183"/>
    </row>
    <row r="14243">
      <c r="A14243" s="454"/>
      <c r="B14243" s="927"/>
      <c r="C14243" s="580"/>
      <c r="D14243" s="939"/>
      <c r="E14243" s="940"/>
      <c r="F14243" s="941"/>
      <c r="G14243" s="937" t="str">
        <f t="array" ref="G14243">xlookup(F14243,'Internal Staffing Calculator'!E:E,'Internal Staffing Calculator'!C:C,"")</f>
        <v/>
      </c>
      <c r="H14243" s="932" t="str">
        <f t="array" ref="H14243">if(F14243&lt;&gt;"", iferror(index('Internal Staffing Calculator'!B$8:B23500,match(F14243,'Internal Staffing Calculator'!E$8:E23500,0)), "Not In Budget"),"")</f>
        <v/>
      </c>
      <c r="I14243" s="184"/>
      <c r="J14243" s="184"/>
      <c r="K14243" s="184"/>
      <c r="L14243" s="183"/>
    </row>
    <row r="14244">
      <c r="A14244" s="454"/>
      <c r="B14244" s="927"/>
      <c r="C14244" s="580"/>
      <c r="D14244" s="939"/>
      <c r="E14244" s="940"/>
      <c r="F14244" s="941"/>
      <c r="G14244" s="937" t="str">
        <f t="array" ref="G14244">xlookup(F14244,'Internal Staffing Calculator'!E:E,'Internal Staffing Calculator'!C:C,"")</f>
        <v/>
      </c>
      <c r="H14244" s="932" t="str">
        <f t="array" ref="H14244">if(F14244&lt;&gt;"", iferror(index('Internal Staffing Calculator'!B$8:B23500,match(F14244,'Internal Staffing Calculator'!E$8:E23500,0)), "Not In Budget"),"")</f>
        <v/>
      </c>
      <c r="I14244" s="184"/>
      <c r="J14244" s="184"/>
      <c r="K14244" s="184"/>
      <c r="L14244" s="183"/>
    </row>
    <row r="14245">
      <c r="A14245" s="454"/>
      <c r="B14245" s="927"/>
      <c r="C14245" s="580"/>
      <c r="D14245" s="939"/>
      <c r="E14245" s="940"/>
      <c r="F14245" s="941"/>
      <c r="G14245" s="937" t="str">
        <f t="array" ref="G14245">xlookup(F14245,'Internal Staffing Calculator'!E:E,'Internal Staffing Calculator'!C:C,"")</f>
        <v/>
      </c>
      <c r="H14245" s="932" t="str">
        <f t="array" ref="H14245">if(F14245&lt;&gt;"", iferror(index('Internal Staffing Calculator'!B$8:B23500,match(F14245,'Internal Staffing Calculator'!E$8:E23500,0)), "Not In Budget"),"")</f>
        <v/>
      </c>
      <c r="I14245" s="184"/>
      <c r="J14245" s="184"/>
      <c r="K14245" s="184"/>
      <c r="L14245" s="183"/>
    </row>
    <row r="14246">
      <c r="A14246" s="454"/>
      <c r="B14246" s="927"/>
      <c r="C14246" s="580"/>
      <c r="D14246" s="939"/>
      <c r="E14246" s="940"/>
      <c r="F14246" s="941"/>
      <c r="G14246" s="937" t="str">
        <f t="array" ref="G14246">xlookup(F14246,'Internal Staffing Calculator'!E:E,'Internal Staffing Calculator'!C:C,"")</f>
        <v/>
      </c>
      <c r="H14246" s="932" t="str">
        <f t="array" ref="H14246">if(F14246&lt;&gt;"", iferror(index('Internal Staffing Calculator'!B$8:B23500,match(F14246,'Internal Staffing Calculator'!E$8:E23500,0)), "Not In Budget"),"")</f>
        <v/>
      </c>
      <c r="I14246" s="184"/>
      <c r="J14246" s="184"/>
      <c r="K14246" s="184"/>
      <c r="L14246" s="183"/>
    </row>
    <row r="14247">
      <c r="A14247" s="454"/>
      <c r="B14247" s="927"/>
      <c r="C14247" s="580"/>
      <c r="D14247" s="939"/>
      <c r="E14247" s="940"/>
      <c r="F14247" s="941"/>
      <c r="G14247" s="937" t="str">
        <f t="array" ref="G14247">xlookup(F14247,'Internal Staffing Calculator'!E:E,'Internal Staffing Calculator'!C:C,"")</f>
        <v/>
      </c>
      <c r="H14247" s="932" t="str">
        <f t="array" ref="H14247">if(F14247&lt;&gt;"", iferror(index('Internal Staffing Calculator'!B$8:B23500,match(F14247,'Internal Staffing Calculator'!E$8:E23500,0)), "Not In Budget"),"")</f>
        <v/>
      </c>
      <c r="I14247" s="184"/>
      <c r="J14247" s="184"/>
      <c r="K14247" s="184"/>
      <c r="L14247" s="183"/>
    </row>
    <row r="14248">
      <c r="A14248" s="454"/>
      <c r="B14248" s="927"/>
      <c r="C14248" s="580"/>
      <c r="D14248" s="939"/>
      <c r="E14248" s="940"/>
      <c r="F14248" s="941"/>
      <c r="G14248" s="937" t="str">
        <f t="array" ref="G14248">xlookup(F14248,'Internal Staffing Calculator'!E:E,'Internal Staffing Calculator'!C:C,"")</f>
        <v/>
      </c>
      <c r="H14248" s="932" t="str">
        <f t="array" ref="H14248">if(F14248&lt;&gt;"", iferror(index('Internal Staffing Calculator'!B$8:B23500,match(F14248,'Internal Staffing Calculator'!E$8:E23500,0)), "Not In Budget"),"")</f>
        <v/>
      </c>
      <c r="I14248" s="184"/>
      <c r="J14248" s="184"/>
      <c r="K14248" s="184"/>
      <c r="L14248" s="183"/>
    </row>
    <row r="14249">
      <c r="A14249" s="454"/>
      <c r="B14249" s="927"/>
      <c r="C14249" s="580"/>
      <c r="D14249" s="939"/>
      <c r="E14249" s="940"/>
      <c r="F14249" s="941"/>
      <c r="G14249" s="937" t="str">
        <f t="array" ref="G14249">xlookup(F14249,'Internal Staffing Calculator'!E:E,'Internal Staffing Calculator'!C:C,"")</f>
        <v/>
      </c>
      <c r="H14249" s="932" t="str">
        <f t="array" ref="H14249">if(F14249&lt;&gt;"", iferror(index('Internal Staffing Calculator'!B$8:B23500,match(F14249,'Internal Staffing Calculator'!E$8:E23500,0)), "Not In Budget"),"")</f>
        <v/>
      </c>
      <c r="I14249" s="184"/>
      <c r="J14249" s="184"/>
      <c r="K14249" s="184"/>
      <c r="L14249" s="183"/>
    </row>
    <row r="14250">
      <c r="A14250" s="454"/>
      <c r="B14250" s="927"/>
      <c r="C14250" s="580"/>
      <c r="D14250" s="939"/>
      <c r="E14250" s="940"/>
      <c r="F14250" s="941"/>
      <c r="G14250" s="937" t="str">
        <f t="array" ref="G14250">xlookup(F14250,'Internal Staffing Calculator'!E:E,'Internal Staffing Calculator'!C:C,"")</f>
        <v/>
      </c>
      <c r="H14250" s="932" t="str">
        <f t="array" ref="H14250">if(F14250&lt;&gt;"", iferror(index('Internal Staffing Calculator'!B$8:B23500,match(F14250,'Internal Staffing Calculator'!E$8:E23500,0)), "Not In Budget"),"")</f>
        <v/>
      </c>
      <c r="I14250" s="184"/>
      <c r="J14250" s="184"/>
      <c r="K14250" s="184"/>
      <c r="L14250" s="183"/>
    </row>
    <row r="14251">
      <c r="A14251" s="454"/>
      <c r="B14251" s="927"/>
      <c r="C14251" s="580"/>
      <c r="D14251" s="939"/>
      <c r="E14251" s="940"/>
      <c r="F14251" s="941"/>
      <c r="G14251" s="937" t="str">
        <f t="array" ref="G14251">xlookup(F14251,'Internal Staffing Calculator'!E:E,'Internal Staffing Calculator'!C:C,"")</f>
        <v/>
      </c>
      <c r="H14251" s="932" t="str">
        <f t="array" ref="H14251">if(F14251&lt;&gt;"", iferror(index('Internal Staffing Calculator'!B$8:B23500,match(F14251,'Internal Staffing Calculator'!E$8:E23500,0)), "Not In Budget"),"")</f>
        <v/>
      </c>
      <c r="I14251" s="184"/>
      <c r="J14251" s="184"/>
      <c r="K14251" s="184"/>
      <c r="L14251" s="183"/>
    </row>
    <row r="14252">
      <c r="A14252" s="454"/>
      <c r="B14252" s="927"/>
      <c r="C14252" s="580"/>
      <c r="D14252" s="939"/>
      <c r="E14252" s="940"/>
      <c r="F14252" s="941"/>
      <c r="G14252" s="937" t="str">
        <f t="array" ref="G14252">xlookup(F14252,'Internal Staffing Calculator'!E:E,'Internal Staffing Calculator'!C:C,"")</f>
        <v/>
      </c>
      <c r="H14252" s="932" t="str">
        <f t="array" ref="H14252">if(F14252&lt;&gt;"", iferror(index('Internal Staffing Calculator'!B$8:B23500,match(F14252,'Internal Staffing Calculator'!E$8:E23500,0)), "Not In Budget"),"")</f>
        <v/>
      </c>
      <c r="I14252" s="184"/>
      <c r="J14252" s="184"/>
      <c r="K14252" s="184"/>
      <c r="L14252" s="183"/>
    </row>
    <row r="14253">
      <c r="A14253" s="454"/>
      <c r="B14253" s="927"/>
      <c r="C14253" s="580"/>
      <c r="D14253" s="939"/>
      <c r="E14253" s="940"/>
      <c r="F14253" s="941"/>
      <c r="G14253" s="937" t="str">
        <f t="array" ref="G14253">xlookup(F14253,'Internal Staffing Calculator'!E:E,'Internal Staffing Calculator'!C:C,"")</f>
        <v/>
      </c>
      <c r="H14253" s="932" t="str">
        <f t="array" ref="H14253">if(F14253&lt;&gt;"", iferror(index('Internal Staffing Calculator'!B$8:B23500,match(F14253,'Internal Staffing Calculator'!E$8:E23500,0)), "Not In Budget"),"")</f>
        <v/>
      </c>
      <c r="I14253" s="184"/>
      <c r="J14253" s="184"/>
      <c r="K14253" s="184"/>
      <c r="L14253" s="183"/>
    </row>
    <row r="14254">
      <c r="A14254" s="454"/>
      <c r="B14254" s="927"/>
      <c r="C14254" s="580"/>
      <c r="D14254" s="939"/>
      <c r="E14254" s="940"/>
      <c r="F14254" s="941"/>
      <c r="G14254" s="937" t="str">
        <f t="array" ref="G14254">xlookup(F14254,'Internal Staffing Calculator'!E:E,'Internal Staffing Calculator'!C:C,"")</f>
        <v/>
      </c>
      <c r="H14254" s="932" t="str">
        <f t="array" ref="H14254">if(F14254&lt;&gt;"", iferror(index('Internal Staffing Calculator'!B$8:B23500,match(F14254,'Internal Staffing Calculator'!E$8:E23500,0)), "Not In Budget"),"")</f>
        <v/>
      </c>
      <c r="I14254" s="184"/>
      <c r="J14254" s="184"/>
      <c r="K14254" s="184"/>
      <c r="L14254" s="183"/>
    </row>
    <row r="14255">
      <c r="A14255" s="454"/>
      <c r="B14255" s="927"/>
      <c r="C14255" s="580"/>
      <c r="D14255" s="939"/>
      <c r="E14255" s="940"/>
      <c r="F14255" s="941"/>
      <c r="G14255" s="937" t="str">
        <f t="array" ref="G14255">xlookup(F14255,'Internal Staffing Calculator'!E:E,'Internal Staffing Calculator'!C:C,"")</f>
        <v/>
      </c>
      <c r="H14255" s="932" t="str">
        <f t="array" ref="H14255">if(F14255&lt;&gt;"", iferror(index('Internal Staffing Calculator'!B$8:B23500,match(F14255,'Internal Staffing Calculator'!E$8:E23500,0)), "Not In Budget"),"")</f>
        <v/>
      </c>
      <c r="I14255" s="184"/>
      <c r="J14255" s="184"/>
      <c r="K14255" s="184"/>
      <c r="L14255" s="183"/>
    </row>
    <row r="14256">
      <c r="A14256" s="454"/>
      <c r="B14256" s="927"/>
      <c r="C14256" s="580"/>
      <c r="D14256" s="939"/>
      <c r="E14256" s="940"/>
      <c r="F14256" s="941"/>
      <c r="G14256" s="937" t="str">
        <f t="array" ref="G14256">xlookup(F14256,'Internal Staffing Calculator'!E:E,'Internal Staffing Calculator'!C:C,"")</f>
        <v/>
      </c>
      <c r="H14256" s="932" t="str">
        <f t="array" ref="H14256">if(F14256&lt;&gt;"", iferror(index('Internal Staffing Calculator'!B$8:B23500,match(F14256,'Internal Staffing Calculator'!E$8:E23500,0)), "Not In Budget"),"")</f>
        <v/>
      </c>
      <c r="I14256" s="184"/>
      <c r="J14256" s="184"/>
      <c r="K14256" s="184"/>
      <c r="L14256" s="183"/>
    </row>
    <row r="14257">
      <c r="A14257" s="454"/>
      <c r="B14257" s="927"/>
      <c r="C14257" s="580"/>
      <c r="D14257" s="939"/>
      <c r="E14257" s="940"/>
      <c r="F14257" s="941"/>
      <c r="G14257" s="937" t="str">
        <f t="array" ref="G14257">xlookup(F14257,'Internal Staffing Calculator'!E:E,'Internal Staffing Calculator'!C:C,"")</f>
        <v/>
      </c>
      <c r="H14257" s="932" t="str">
        <f t="array" ref="H14257">if(F14257&lt;&gt;"", iferror(index('Internal Staffing Calculator'!B$8:B23500,match(F14257,'Internal Staffing Calculator'!E$8:E23500,0)), "Not In Budget"),"")</f>
        <v/>
      </c>
      <c r="I14257" s="184"/>
      <c r="J14257" s="184"/>
      <c r="K14257" s="184"/>
      <c r="L14257" s="183"/>
    </row>
    <row r="14258">
      <c r="A14258" s="454"/>
      <c r="B14258" s="927"/>
      <c r="C14258" s="580"/>
      <c r="D14258" s="939"/>
      <c r="E14258" s="940"/>
      <c r="F14258" s="941"/>
      <c r="G14258" s="937" t="str">
        <f t="array" ref="G14258">xlookup(F14258,'Internal Staffing Calculator'!E:E,'Internal Staffing Calculator'!C:C,"")</f>
        <v/>
      </c>
      <c r="H14258" s="932" t="str">
        <f t="array" ref="H14258">if(F14258&lt;&gt;"", iferror(index('Internal Staffing Calculator'!B$8:B23500,match(F14258,'Internal Staffing Calculator'!E$8:E23500,0)), "Not In Budget"),"")</f>
        <v/>
      </c>
      <c r="I14258" s="184"/>
      <c r="J14258" s="184"/>
      <c r="K14258" s="184"/>
      <c r="L14258" s="183"/>
    </row>
    <row r="14259">
      <c r="A14259" s="454"/>
      <c r="B14259" s="927"/>
      <c r="C14259" s="580"/>
      <c r="D14259" s="939"/>
      <c r="E14259" s="940"/>
      <c r="F14259" s="941"/>
      <c r="G14259" s="937" t="str">
        <f t="array" ref="G14259">xlookup(F14259,'Internal Staffing Calculator'!E:E,'Internal Staffing Calculator'!C:C,"")</f>
        <v/>
      </c>
      <c r="H14259" s="932" t="str">
        <f t="array" ref="H14259">if(F14259&lt;&gt;"", iferror(index('Internal Staffing Calculator'!B$8:B23500,match(F14259,'Internal Staffing Calculator'!E$8:E23500,0)), "Not In Budget"),"")</f>
        <v/>
      </c>
      <c r="I14259" s="184"/>
      <c r="J14259" s="184"/>
      <c r="K14259" s="184"/>
      <c r="L14259" s="183"/>
    </row>
    <row r="14260">
      <c r="A14260" s="454"/>
      <c r="B14260" s="927"/>
      <c r="C14260" s="580"/>
      <c r="D14260" s="939"/>
      <c r="E14260" s="940"/>
      <c r="F14260" s="941"/>
      <c r="G14260" s="937" t="str">
        <f t="array" ref="G14260">xlookup(F14260,'Internal Staffing Calculator'!E:E,'Internal Staffing Calculator'!C:C,"")</f>
        <v/>
      </c>
      <c r="H14260" s="932" t="str">
        <f t="array" ref="H14260">if(F14260&lt;&gt;"", iferror(index('Internal Staffing Calculator'!B$8:B23500,match(F14260,'Internal Staffing Calculator'!E$8:E23500,0)), "Not In Budget"),"")</f>
        <v/>
      </c>
      <c r="I14260" s="184"/>
      <c r="J14260" s="184"/>
      <c r="K14260" s="184"/>
      <c r="L14260" s="183"/>
    </row>
    <row r="14261">
      <c r="A14261" s="454"/>
      <c r="B14261" s="927"/>
      <c r="C14261" s="580"/>
      <c r="D14261" s="939"/>
      <c r="E14261" s="940"/>
      <c r="F14261" s="941"/>
      <c r="G14261" s="937" t="str">
        <f t="array" ref="G14261">xlookup(F14261,'Internal Staffing Calculator'!E:E,'Internal Staffing Calculator'!C:C,"")</f>
        <v/>
      </c>
      <c r="H14261" s="932" t="str">
        <f t="array" ref="H14261">if(F14261&lt;&gt;"", iferror(index('Internal Staffing Calculator'!B$8:B23500,match(F14261,'Internal Staffing Calculator'!E$8:E23500,0)), "Not In Budget"),"")</f>
        <v/>
      </c>
      <c r="I14261" s="184"/>
      <c r="J14261" s="184"/>
      <c r="K14261" s="184"/>
      <c r="L14261" s="183"/>
    </row>
    <row r="14262">
      <c r="A14262" s="454"/>
      <c r="B14262" s="927"/>
      <c r="C14262" s="580"/>
      <c r="D14262" s="939"/>
      <c r="E14262" s="940"/>
      <c r="F14262" s="941"/>
      <c r="G14262" s="937" t="str">
        <f t="array" ref="G14262">xlookup(F14262,'Internal Staffing Calculator'!E:E,'Internal Staffing Calculator'!C:C,"")</f>
        <v/>
      </c>
      <c r="H14262" s="932" t="str">
        <f t="array" ref="H14262">if(F14262&lt;&gt;"", iferror(index('Internal Staffing Calculator'!B$8:B23500,match(F14262,'Internal Staffing Calculator'!E$8:E23500,0)), "Not In Budget"),"")</f>
        <v/>
      </c>
      <c r="I14262" s="184"/>
      <c r="J14262" s="184"/>
      <c r="K14262" s="184"/>
      <c r="L14262" s="183"/>
    </row>
    <row r="14263">
      <c r="A14263" s="454"/>
      <c r="B14263" s="927"/>
      <c r="C14263" s="580"/>
      <c r="D14263" s="939"/>
      <c r="E14263" s="940"/>
      <c r="F14263" s="941"/>
      <c r="G14263" s="937" t="str">
        <f t="array" ref="G14263">xlookup(F14263,'Internal Staffing Calculator'!E:E,'Internal Staffing Calculator'!C:C,"")</f>
        <v/>
      </c>
      <c r="H14263" s="932" t="str">
        <f t="array" ref="H14263">if(F14263&lt;&gt;"", iferror(index('Internal Staffing Calculator'!B$8:B23500,match(F14263,'Internal Staffing Calculator'!E$8:E23500,0)), "Not In Budget"),"")</f>
        <v/>
      </c>
      <c r="I14263" s="184"/>
      <c r="J14263" s="184"/>
      <c r="K14263" s="184"/>
      <c r="L14263" s="183"/>
    </row>
    <row r="14264">
      <c r="A14264" s="454"/>
      <c r="B14264" s="927"/>
      <c r="C14264" s="580"/>
      <c r="D14264" s="939"/>
      <c r="E14264" s="940"/>
      <c r="F14264" s="941"/>
      <c r="G14264" s="937" t="str">
        <f t="array" ref="G14264">xlookup(F14264,'Internal Staffing Calculator'!E:E,'Internal Staffing Calculator'!C:C,"")</f>
        <v/>
      </c>
      <c r="H14264" s="932" t="str">
        <f t="array" ref="H14264">if(F14264&lt;&gt;"", iferror(index('Internal Staffing Calculator'!B$8:B23500,match(F14264,'Internal Staffing Calculator'!E$8:E23500,0)), "Not In Budget"),"")</f>
        <v/>
      </c>
      <c r="I14264" s="184"/>
      <c r="J14264" s="184"/>
      <c r="K14264" s="184"/>
      <c r="L14264" s="183"/>
    </row>
    <row r="14265">
      <c r="A14265" s="454"/>
      <c r="B14265" s="927"/>
      <c r="C14265" s="580"/>
      <c r="D14265" s="939"/>
      <c r="E14265" s="940"/>
      <c r="F14265" s="941"/>
      <c r="G14265" s="937" t="str">
        <f t="array" ref="G14265">xlookup(F14265,'Internal Staffing Calculator'!E:E,'Internal Staffing Calculator'!C:C,"")</f>
        <v/>
      </c>
      <c r="H14265" s="932" t="str">
        <f t="array" ref="H14265">if(F14265&lt;&gt;"", iferror(index('Internal Staffing Calculator'!B$8:B23500,match(F14265,'Internal Staffing Calculator'!E$8:E23500,0)), "Not In Budget"),"")</f>
        <v/>
      </c>
      <c r="I14265" s="184"/>
      <c r="J14265" s="184"/>
      <c r="K14265" s="184"/>
      <c r="L14265" s="183"/>
    </row>
    <row r="14266">
      <c r="A14266" s="454"/>
      <c r="B14266" s="927"/>
      <c r="C14266" s="580"/>
      <c r="D14266" s="939"/>
      <c r="E14266" s="940"/>
      <c r="F14266" s="941"/>
      <c r="G14266" s="937" t="str">
        <f t="array" ref="G14266">xlookup(F14266,'Internal Staffing Calculator'!E:E,'Internal Staffing Calculator'!C:C,"")</f>
        <v/>
      </c>
      <c r="H14266" s="932" t="str">
        <f t="array" ref="H14266">if(F14266&lt;&gt;"", iferror(index('Internal Staffing Calculator'!B$8:B23500,match(F14266,'Internal Staffing Calculator'!E$8:E23500,0)), "Not In Budget"),"")</f>
        <v/>
      </c>
      <c r="I14266" s="184"/>
      <c r="J14266" s="184"/>
      <c r="K14266" s="184"/>
      <c r="L14266" s="183"/>
    </row>
    <row r="14267">
      <c r="A14267" s="454"/>
      <c r="B14267" s="927"/>
      <c r="C14267" s="580"/>
      <c r="D14267" s="939"/>
      <c r="E14267" s="940"/>
      <c r="F14267" s="941"/>
      <c r="G14267" s="937" t="str">
        <f t="array" ref="G14267">xlookup(F14267,'Internal Staffing Calculator'!E:E,'Internal Staffing Calculator'!C:C,"")</f>
        <v/>
      </c>
      <c r="H14267" s="932" t="str">
        <f t="array" ref="H14267">if(F14267&lt;&gt;"", iferror(index('Internal Staffing Calculator'!B$8:B23500,match(F14267,'Internal Staffing Calculator'!E$8:E23500,0)), "Not In Budget"),"")</f>
        <v/>
      </c>
      <c r="I14267" s="184"/>
      <c r="J14267" s="184"/>
      <c r="K14267" s="184"/>
      <c r="L14267" s="183"/>
    </row>
    <row r="14268">
      <c r="A14268" s="454"/>
      <c r="B14268" s="927"/>
      <c r="C14268" s="580"/>
      <c r="D14268" s="939"/>
      <c r="E14268" s="940"/>
      <c r="F14268" s="941"/>
      <c r="G14268" s="937" t="str">
        <f t="array" ref="G14268">xlookup(F14268,'Internal Staffing Calculator'!E:E,'Internal Staffing Calculator'!C:C,"")</f>
        <v/>
      </c>
      <c r="H14268" s="932" t="str">
        <f t="array" ref="H14268">if(F14268&lt;&gt;"", iferror(index('Internal Staffing Calculator'!B$8:B23500,match(F14268,'Internal Staffing Calculator'!E$8:E23500,0)), "Not In Budget"),"")</f>
        <v/>
      </c>
      <c r="I14268" s="184"/>
      <c r="J14268" s="184"/>
      <c r="K14268" s="184"/>
      <c r="L14268" s="183"/>
    </row>
    <row r="14269">
      <c r="A14269" s="454"/>
      <c r="B14269" s="927"/>
      <c r="C14269" s="580"/>
      <c r="D14269" s="939"/>
      <c r="E14269" s="940"/>
      <c r="F14269" s="941"/>
      <c r="G14269" s="937" t="str">
        <f t="array" ref="G14269">xlookup(F14269,'Internal Staffing Calculator'!E:E,'Internal Staffing Calculator'!C:C,"")</f>
        <v/>
      </c>
      <c r="H14269" s="932" t="str">
        <f t="array" ref="H14269">if(F14269&lt;&gt;"", iferror(index('Internal Staffing Calculator'!B$8:B23500,match(F14269,'Internal Staffing Calculator'!E$8:E23500,0)), "Not In Budget"),"")</f>
        <v/>
      </c>
      <c r="I14269" s="184"/>
      <c r="J14269" s="184"/>
      <c r="K14269" s="184"/>
      <c r="L14269" s="183"/>
    </row>
    <row r="14270">
      <c r="A14270" s="454"/>
      <c r="B14270" s="927"/>
      <c r="C14270" s="580"/>
      <c r="D14270" s="939"/>
      <c r="E14270" s="940"/>
      <c r="F14270" s="941"/>
      <c r="G14270" s="937" t="str">
        <f t="array" ref="G14270">xlookup(F14270,'Internal Staffing Calculator'!E:E,'Internal Staffing Calculator'!C:C,"")</f>
        <v/>
      </c>
      <c r="H14270" s="932" t="str">
        <f t="array" ref="H14270">if(F14270&lt;&gt;"", iferror(index('Internal Staffing Calculator'!B$8:B23500,match(F14270,'Internal Staffing Calculator'!E$8:E23500,0)), "Not In Budget"),"")</f>
        <v/>
      </c>
      <c r="I14270" s="184"/>
      <c r="J14270" s="184"/>
      <c r="K14270" s="184"/>
      <c r="L14270" s="183"/>
    </row>
    <row r="14271">
      <c r="A14271" s="454"/>
      <c r="B14271" s="927"/>
      <c r="C14271" s="580"/>
      <c r="D14271" s="939"/>
      <c r="E14271" s="940"/>
      <c r="F14271" s="941"/>
      <c r="G14271" s="937" t="str">
        <f t="array" ref="G14271">xlookup(F14271,'Internal Staffing Calculator'!E:E,'Internal Staffing Calculator'!C:C,"")</f>
        <v/>
      </c>
      <c r="H14271" s="932" t="str">
        <f t="array" ref="H14271">if(F14271&lt;&gt;"", iferror(index('Internal Staffing Calculator'!B$8:B23500,match(F14271,'Internal Staffing Calculator'!E$8:E23500,0)), "Not In Budget"),"")</f>
        <v/>
      </c>
      <c r="I14271" s="184"/>
      <c r="J14271" s="184"/>
      <c r="K14271" s="184"/>
      <c r="L14271" s="183"/>
    </row>
    <row r="14272">
      <c r="A14272" s="454"/>
      <c r="B14272" s="927"/>
      <c r="C14272" s="580"/>
      <c r="D14272" s="939"/>
      <c r="E14272" s="940"/>
      <c r="F14272" s="941"/>
      <c r="G14272" s="937" t="str">
        <f t="array" ref="G14272">xlookup(F14272,'Internal Staffing Calculator'!E:E,'Internal Staffing Calculator'!C:C,"")</f>
        <v/>
      </c>
      <c r="H14272" s="932" t="str">
        <f t="array" ref="H14272">if(F14272&lt;&gt;"", iferror(index('Internal Staffing Calculator'!B$8:B23500,match(F14272,'Internal Staffing Calculator'!E$8:E23500,0)), "Not In Budget"),"")</f>
        <v/>
      </c>
      <c r="I14272" s="184"/>
      <c r="J14272" s="184"/>
      <c r="K14272" s="184"/>
      <c r="L14272" s="183"/>
    </row>
    <row r="14273">
      <c r="A14273" s="454"/>
      <c r="B14273" s="927"/>
      <c r="C14273" s="580"/>
      <c r="D14273" s="939"/>
      <c r="E14273" s="940"/>
      <c r="F14273" s="941"/>
      <c r="G14273" s="937" t="str">
        <f t="array" ref="G14273">xlookup(F14273,'Internal Staffing Calculator'!E:E,'Internal Staffing Calculator'!C:C,"")</f>
        <v/>
      </c>
      <c r="H14273" s="932" t="str">
        <f t="array" ref="H14273">if(F14273&lt;&gt;"", iferror(index('Internal Staffing Calculator'!B$8:B23500,match(F14273,'Internal Staffing Calculator'!E$8:E23500,0)), "Not In Budget"),"")</f>
        <v/>
      </c>
      <c r="I14273" s="184"/>
      <c r="J14273" s="184"/>
      <c r="K14273" s="184"/>
      <c r="L14273" s="183"/>
    </row>
    <row r="14274">
      <c r="A14274" s="454"/>
      <c r="B14274" s="927"/>
      <c r="C14274" s="580"/>
      <c r="D14274" s="939"/>
      <c r="E14274" s="940"/>
      <c r="F14274" s="941"/>
      <c r="G14274" s="937" t="str">
        <f t="array" ref="G14274">xlookup(F14274,'Internal Staffing Calculator'!E:E,'Internal Staffing Calculator'!C:C,"")</f>
        <v/>
      </c>
      <c r="H14274" s="932" t="str">
        <f t="array" ref="H14274">if(F14274&lt;&gt;"", iferror(index('Internal Staffing Calculator'!B$8:B23500,match(F14274,'Internal Staffing Calculator'!E$8:E23500,0)), "Not In Budget"),"")</f>
        <v/>
      </c>
      <c r="I14274" s="184"/>
      <c r="J14274" s="184"/>
      <c r="K14274" s="184"/>
      <c r="L14274" s="183"/>
    </row>
    <row r="14275">
      <c r="A14275" s="454"/>
      <c r="B14275" s="927"/>
      <c r="C14275" s="580"/>
      <c r="D14275" s="939"/>
      <c r="E14275" s="940"/>
      <c r="F14275" s="941"/>
      <c r="G14275" s="937" t="str">
        <f t="array" ref="G14275">xlookup(F14275,'Internal Staffing Calculator'!E:E,'Internal Staffing Calculator'!C:C,"")</f>
        <v/>
      </c>
      <c r="H14275" s="932" t="str">
        <f t="array" ref="H14275">if(F14275&lt;&gt;"", iferror(index('Internal Staffing Calculator'!B$8:B23500,match(F14275,'Internal Staffing Calculator'!E$8:E23500,0)), "Not In Budget"),"")</f>
        <v/>
      </c>
      <c r="I14275" s="184"/>
      <c r="J14275" s="184"/>
      <c r="K14275" s="184"/>
      <c r="L14275" s="183"/>
    </row>
    <row r="14276">
      <c r="A14276" s="454"/>
      <c r="B14276" s="927"/>
      <c r="C14276" s="580"/>
      <c r="D14276" s="939"/>
      <c r="E14276" s="940"/>
      <c r="F14276" s="941"/>
      <c r="G14276" s="937" t="str">
        <f t="array" ref="G14276">xlookup(F14276,'Internal Staffing Calculator'!E:E,'Internal Staffing Calculator'!C:C,"")</f>
        <v/>
      </c>
      <c r="H14276" s="932" t="str">
        <f t="array" ref="H14276">if(F14276&lt;&gt;"", iferror(index('Internal Staffing Calculator'!B$8:B23500,match(F14276,'Internal Staffing Calculator'!E$8:E23500,0)), "Not In Budget"),"")</f>
        <v/>
      </c>
      <c r="I14276" s="184"/>
      <c r="J14276" s="184"/>
      <c r="K14276" s="184"/>
      <c r="L14276" s="183"/>
    </row>
    <row r="14277">
      <c r="A14277" s="454"/>
      <c r="B14277" s="927"/>
      <c r="C14277" s="580"/>
      <c r="D14277" s="939"/>
      <c r="E14277" s="940"/>
      <c r="F14277" s="941"/>
      <c r="G14277" s="937" t="str">
        <f t="array" ref="G14277">xlookup(F14277,'Internal Staffing Calculator'!E:E,'Internal Staffing Calculator'!C:C,"")</f>
        <v/>
      </c>
      <c r="H14277" s="932" t="str">
        <f t="array" ref="H14277">if(F14277&lt;&gt;"", iferror(index('Internal Staffing Calculator'!B$8:B23500,match(F14277,'Internal Staffing Calculator'!E$8:E23500,0)), "Not In Budget"),"")</f>
        <v/>
      </c>
      <c r="I14277" s="184"/>
      <c r="J14277" s="184"/>
      <c r="K14277" s="184"/>
      <c r="L14277" s="183"/>
    </row>
    <row r="14278">
      <c r="A14278" s="454"/>
      <c r="B14278" s="927"/>
      <c r="C14278" s="580"/>
      <c r="D14278" s="939"/>
      <c r="E14278" s="940"/>
      <c r="F14278" s="941"/>
      <c r="G14278" s="937" t="str">
        <f t="array" ref="G14278">xlookup(F14278,'Internal Staffing Calculator'!E:E,'Internal Staffing Calculator'!C:C,"")</f>
        <v/>
      </c>
      <c r="H14278" s="932" t="str">
        <f t="array" ref="H14278">if(F14278&lt;&gt;"", iferror(index('Internal Staffing Calculator'!B$8:B23500,match(F14278,'Internal Staffing Calculator'!E$8:E23500,0)), "Not In Budget"),"")</f>
        <v/>
      </c>
      <c r="I14278" s="184"/>
      <c r="J14278" s="184"/>
      <c r="K14278" s="184"/>
      <c r="L14278" s="183"/>
    </row>
    <row r="14279">
      <c r="A14279" s="454"/>
      <c r="B14279" s="927"/>
      <c r="C14279" s="580"/>
      <c r="D14279" s="939"/>
      <c r="E14279" s="940"/>
      <c r="F14279" s="941"/>
      <c r="G14279" s="937" t="str">
        <f t="array" ref="G14279">xlookup(F14279,'Internal Staffing Calculator'!E:E,'Internal Staffing Calculator'!C:C,"")</f>
        <v/>
      </c>
      <c r="H14279" s="932" t="str">
        <f t="array" ref="H14279">if(F14279&lt;&gt;"", iferror(index('Internal Staffing Calculator'!B$8:B23500,match(F14279,'Internal Staffing Calculator'!E$8:E23500,0)), "Not In Budget"),"")</f>
        <v/>
      </c>
      <c r="I14279" s="184"/>
      <c r="J14279" s="184"/>
      <c r="K14279" s="184"/>
      <c r="L14279" s="183"/>
    </row>
    <row r="14280">
      <c r="A14280" s="454"/>
      <c r="B14280" s="927"/>
      <c r="C14280" s="580"/>
      <c r="D14280" s="939"/>
      <c r="E14280" s="940"/>
      <c r="F14280" s="941"/>
      <c r="G14280" s="937" t="str">
        <f t="array" ref="G14280">xlookup(F14280,'Internal Staffing Calculator'!E:E,'Internal Staffing Calculator'!C:C,"")</f>
        <v/>
      </c>
      <c r="H14280" s="932" t="str">
        <f t="array" ref="H14280">if(F14280&lt;&gt;"", iferror(index('Internal Staffing Calculator'!B$8:B23500,match(F14280,'Internal Staffing Calculator'!E$8:E23500,0)), "Not In Budget"),"")</f>
        <v/>
      </c>
      <c r="I14280" s="184"/>
      <c r="J14280" s="184"/>
      <c r="K14280" s="184"/>
      <c r="L14280" s="183"/>
    </row>
    <row r="14281">
      <c r="A14281" s="454"/>
      <c r="B14281" s="927"/>
      <c r="C14281" s="580"/>
      <c r="D14281" s="939"/>
      <c r="E14281" s="940"/>
      <c r="F14281" s="941"/>
      <c r="G14281" s="937" t="str">
        <f t="array" ref="G14281">xlookup(F14281,'Internal Staffing Calculator'!E:E,'Internal Staffing Calculator'!C:C,"")</f>
        <v/>
      </c>
      <c r="H14281" s="932" t="str">
        <f t="array" ref="H14281">if(F14281&lt;&gt;"", iferror(index('Internal Staffing Calculator'!B$8:B23500,match(F14281,'Internal Staffing Calculator'!E$8:E23500,0)), "Not In Budget"),"")</f>
        <v/>
      </c>
      <c r="I14281" s="184"/>
      <c r="J14281" s="184"/>
      <c r="K14281" s="184"/>
      <c r="L14281" s="183"/>
    </row>
    <row r="14282">
      <c r="A14282" s="454"/>
      <c r="B14282" s="927"/>
      <c r="C14282" s="580"/>
      <c r="D14282" s="939"/>
      <c r="E14282" s="940"/>
      <c r="F14282" s="941"/>
      <c r="G14282" s="937" t="str">
        <f t="array" ref="G14282">xlookup(F14282,'Internal Staffing Calculator'!E:E,'Internal Staffing Calculator'!C:C,"")</f>
        <v/>
      </c>
      <c r="H14282" s="932" t="str">
        <f t="array" ref="H14282">if(F14282&lt;&gt;"", iferror(index('Internal Staffing Calculator'!B$8:B23500,match(F14282,'Internal Staffing Calculator'!E$8:E23500,0)), "Not In Budget"),"")</f>
        <v/>
      </c>
      <c r="I14282" s="184"/>
      <c r="J14282" s="184"/>
      <c r="K14282" s="184"/>
      <c r="L14282" s="183"/>
    </row>
    <row r="14283">
      <c r="A14283" s="454"/>
      <c r="B14283" s="927"/>
      <c r="C14283" s="580"/>
      <c r="D14283" s="939"/>
      <c r="E14283" s="940"/>
      <c r="F14283" s="941"/>
      <c r="G14283" s="937" t="str">
        <f t="array" ref="G14283">xlookup(F14283,'Internal Staffing Calculator'!E:E,'Internal Staffing Calculator'!C:C,"")</f>
        <v/>
      </c>
      <c r="H14283" s="932" t="str">
        <f t="array" ref="H14283">if(F14283&lt;&gt;"", iferror(index('Internal Staffing Calculator'!B$8:B23500,match(F14283,'Internal Staffing Calculator'!E$8:E23500,0)), "Not In Budget"),"")</f>
        <v/>
      </c>
      <c r="I14283" s="184"/>
      <c r="J14283" s="184"/>
      <c r="K14283" s="184"/>
      <c r="L14283" s="183"/>
    </row>
    <row r="14284">
      <c r="A14284" s="454"/>
      <c r="B14284" s="927"/>
      <c r="C14284" s="580"/>
      <c r="D14284" s="939"/>
      <c r="E14284" s="940"/>
      <c r="F14284" s="941"/>
      <c r="G14284" s="937" t="str">
        <f t="array" ref="G14284">xlookup(F14284,'Internal Staffing Calculator'!E:E,'Internal Staffing Calculator'!C:C,"")</f>
        <v/>
      </c>
      <c r="H14284" s="932" t="str">
        <f t="array" ref="H14284">if(F14284&lt;&gt;"", iferror(index('Internal Staffing Calculator'!B$8:B23500,match(F14284,'Internal Staffing Calculator'!E$8:E23500,0)), "Not In Budget"),"")</f>
        <v/>
      </c>
      <c r="I14284" s="184"/>
      <c r="J14284" s="184"/>
      <c r="K14284" s="184"/>
      <c r="L14284" s="183"/>
    </row>
    <row r="14285">
      <c r="A14285" s="454"/>
      <c r="B14285" s="927"/>
      <c r="C14285" s="580"/>
      <c r="D14285" s="939"/>
      <c r="E14285" s="940"/>
      <c r="F14285" s="941"/>
      <c r="G14285" s="937" t="str">
        <f t="array" ref="G14285">xlookup(F14285,'Internal Staffing Calculator'!E:E,'Internal Staffing Calculator'!C:C,"")</f>
        <v/>
      </c>
      <c r="H14285" s="932" t="str">
        <f t="array" ref="H14285">if(F14285&lt;&gt;"", iferror(index('Internal Staffing Calculator'!B$8:B23500,match(F14285,'Internal Staffing Calculator'!E$8:E23500,0)), "Not In Budget"),"")</f>
        <v/>
      </c>
      <c r="I14285" s="184"/>
      <c r="J14285" s="184"/>
      <c r="K14285" s="184"/>
      <c r="L14285" s="183"/>
    </row>
    <row r="14286">
      <c r="A14286" s="454"/>
      <c r="B14286" s="927"/>
      <c r="C14286" s="580"/>
      <c r="D14286" s="939"/>
      <c r="E14286" s="940"/>
      <c r="F14286" s="941"/>
      <c r="G14286" s="937" t="str">
        <f t="array" ref="G14286">xlookup(F14286,'Internal Staffing Calculator'!E:E,'Internal Staffing Calculator'!C:C,"")</f>
        <v/>
      </c>
      <c r="H14286" s="932" t="str">
        <f t="array" ref="H14286">if(F14286&lt;&gt;"", iferror(index('Internal Staffing Calculator'!B$8:B23500,match(F14286,'Internal Staffing Calculator'!E$8:E23500,0)), "Not In Budget"),"")</f>
        <v/>
      </c>
      <c r="I14286" s="184"/>
      <c r="J14286" s="184"/>
      <c r="K14286" s="184"/>
      <c r="L14286" s="183"/>
    </row>
    <row r="14287">
      <c r="A14287" s="454"/>
      <c r="B14287" s="927"/>
      <c r="C14287" s="580"/>
      <c r="D14287" s="939"/>
      <c r="E14287" s="940"/>
      <c r="F14287" s="941"/>
      <c r="G14287" s="937" t="str">
        <f t="array" ref="G14287">xlookup(F14287,'Internal Staffing Calculator'!E:E,'Internal Staffing Calculator'!C:C,"")</f>
        <v/>
      </c>
      <c r="H14287" s="932" t="str">
        <f t="array" ref="H14287">if(F14287&lt;&gt;"", iferror(index('Internal Staffing Calculator'!B$8:B23500,match(F14287,'Internal Staffing Calculator'!E$8:E23500,0)), "Not In Budget"),"")</f>
        <v/>
      </c>
      <c r="I14287" s="184"/>
      <c r="J14287" s="184"/>
      <c r="K14287" s="184"/>
      <c r="L14287" s="183"/>
    </row>
    <row r="14288">
      <c r="A14288" s="454"/>
      <c r="B14288" s="927"/>
      <c r="C14288" s="580"/>
      <c r="D14288" s="939"/>
      <c r="E14288" s="940"/>
      <c r="F14288" s="941"/>
      <c r="G14288" s="937" t="str">
        <f t="array" ref="G14288">xlookup(F14288,'Internal Staffing Calculator'!E:E,'Internal Staffing Calculator'!C:C,"")</f>
        <v/>
      </c>
      <c r="H14288" s="932" t="str">
        <f t="array" ref="H14288">if(F14288&lt;&gt;"", iferror(index('Internal Staffing Calculator'!B$8:B23500,match(F14288,'Internal Staffing Calculator'!E$8:E23500,0)), "Not In Budget"),"")</f>
        <v/>
      </c>
      <c r="I14288" s="184"/>
      <c r="J14288" s="184"/>
      <c r="K14288" s="184"/>
      <c r="L14288" s="183"/>
    </row>
    <row r="14289">
      <c r="A14289" s="454"/>
      <c r="B14289" s="927"/>
      <c r="C14289" s="580"/>
      <c r="D14289" s="939"/>
      <c r="E14289" s="940"/>
      <c r="F14289" s="941"/>
      <c r="G14289" s="937" t="str">
        <f t="array" ref="G14289">xlookup(F14289,'Internal Staffing Calculator'!E:E,'Internal Staffing Calculator'!C:C,"")</f>
        <v/>
      </c>
      <c r="H14289" s="932" t="str">
        <f t="array" ref="H14289">if(F14289&lt;&gt;"", iferror(index('Internal Staffing Calculator'!B$8:B23500,match(F14289,'Internal Staffing Calculator'!E$8:E23500,0)), "Not In Budget"),"")</f>
        <v/>
      </c>
      <c r="I14289" s="184"/>
      <c r="J14289" s="184"/>
      <c r="K14289" s="184"/>
      <c r="L14289" s="183"/>
    </row>
    <row r="14290">
      <c r="A14290" s="454"/>
      <c r="B14290" s="927"/>
      <c r="C14290" s="580"/>
      <c r="D14290" s="939"/>
      <c r="E14290" s="940"/>
      <c r="F14290" s="941"/>
      <c r="G14290" s="937" t="str">
        <f t="array" ref="G14290">xlookup(F14290,'Internal Staffing Calculator'!E:E,'Internal Staffing Calculator'!C:C,"")</f>
        <v/>
      </c>
      <c r="H14290" s="932" t="str">
        <f t="array" ref="H14290">if(F14290&lt;&gt;"", iferror(index('Internal Staffing Calculator'!B$8:B23500,match(F14290,'Internal Staffing Calculator'!E$8:E23500,0)), "Not In Budget"),"")</f>
        <v/>
      </c>
      <c r="I14290" s="184"/>
      <c r="J14290" s="184"/>
      <c r="K14290" s="184"/>
      <c r="L14290" s="183"/>
    </row>
    <row r="14291">
      <c r="A14291" s="454"/>
      <c r="B14291" s="927"/>
      <c r="C14291" s="580"/>
      <c r="D14291" s="939"/>
      <c r="E14291" s="940"/>
      <c r="F14291" s="941"/>
      <c r="G14291" s="937" t="str">
        <f t="array" ref="G14291">xlookup(F14291,'Internal Staffing Calculator'!E:E,'Internal Staffing Calculator'!C:C,"")</f>
        <v/>
      </c>
      <c r="H14291" s="932" t="str">
        <f t="array" ref="H14291">if(F14291&lt;&gt;"", iferror(index('Internal Staffing Calculator'!B$8:B23500,match(F14291,'Internal Staffing Calculator'!E$8:E23500,0)), "Not In Budget"),"")</f>
        <v/>
      </c>
      <c r="I14291" s="184"/>
      <c r="J14291" s="184"/>
      <c r="K14291" s="184"/>
      <c r="L14291" s="183"/>
    </row>
    <row r="14292">
      <c r="A14292" s="454"/>
      <c r="B14292" s="927"/>
      <c r="C14292" s="580"/>
      <c r="D14292" s="939"/>
      <c r="E14292" s="940"/>
      <c r="F14292" s="941"/>
      <c r="G14292" s="937" t="str">
        <f t="array" ref="G14292">xlookup(F14292,'Internal Staffing Calculator'!E:E,'Internal Staffing Calculator'!C:C,"")</f>
        <v/>
      </c>
      <c r="H14292" s="932" t="str">
        <f t="array" ref="H14292">if(F14292&lt;&gt;"", iferror(index('Internal Staffing Calculator'!B$8:B23500,match(F14292,'Internal Staffing Calculator'!E$8:E23500,0)), "Not In Budget"),"")</f>
        <v/>
      </c>
      <c r="I14292" s="184"/>
      <c r="J14292" s="184"/>
      <c r="K14292" s="184"/>
      <c r="L14292" s="183"/>
    </row>
    <row r="14293">
      <c r="A14293" s="454"/>
      <c r="B14293" s="927"/>
      <c r="C14293" s="580"/>
      <c r="D14293" s="939"/>
      <c r="E14293" s="940"/>
      <c r="F14293" s="941"/>
      <c r="G14293" s="937" t="str">
        <f t="array" ref="G14293">xlookup(F14293,'Internal Staffing Calculator'!E:E,'Internal Staffing Calculator'!C:C,"")</f>
        <v/>
      </c>
      <c r="H14293" s="932" t="str">
        <f t="array" ref="H14293">if(F14293&lt;&gt;"", iferror(index('Internal Staffing Calculator'!B$8:B23500,match(F14293,'Internal Staffing Calculator'!E$8:E23500,0)), "Not In Budget"),"")</f>
        <v/>
      </c>
      <c r="I14293" s="184"/>
      <c r="J14293" s="184"/>
      <c r="K14293" s="184"/>
      <c r="L14293" s="183"/>
    </row>
    <row r="14294">
      <c r="A14294" s="454"/>
      <c r="B14294" s="927"/>
      <c r="C14294" s="580"/>
      <c r="D14294" s="939"/>
      <c r="E14294" s="940"/>
      <c r="F14294" s="941"/>
      <c r="G14294" s="937" t="str">
        <f t="array" ref="G14294">xlookup(F14294,'Internal Staffing Calculator'!E:E,'Internal Staffing Calculator'!C:C,"")</f>
        <v/>
      </c>
      <c r="H14294" s="932" t="str">
        <f t="array" ref="H14294">if(F14294&lt;&gt;"", iferror(index('Internal Staffing Calculator'!B$8:B23500,match(F14294,'Internal Staffing Calculator'!E$8:E23500,0)), "Not In Budget"),"")</f>
        <v/>
      </c>
      <c r="I14294" s="184"/>
      <c r="J14294" s="184"/>
      <c r="K14294" s="184"/>
      <c r="L14294" s="183"/>
    </row>
    <row r="14295">
      <c r="A14295" s="454"/>
      <c r="B14295" s="927"/>
      <c r="C14295" s="580"/>
      <c r="D14295" s="939"/>
      <c r="E14295" s="940"/>
      <c r="F14295" s="941"/>
      <c r="G14295" s="937" t="str">
        <f t="array" ref="G14295">xlookup(F14295,'Internal Staffing Calculator'!E:E,'Internal Staffing Calculator'!C:C,"")</f>
        <v/>
      </c>
      <c r="H14295" s="932" t="str">
        <f t="array" ref="H14295">if(F14295&lt;&gt;"", iferror(index('Internal Staffing Calculator'!B$8:B23500,match(F14295,'Internal Staffing Calculator'!E$8:E23500,0)), "Not In Budget"),"")</f>
        <v/>
      </c>
      <c r="I14295" s="184"/>
      <c r="J14295" s="184"/>
      <c r="K14295" s="184"/>
      <c r="L14295" s="183"/>
    </row>
    <row r="14296">
      <c r="A14296" s="454"/>
      <c r="B14296" s="927"/>
      <c r="C14296" s="580"/>
      <c r="D14296" s="939"/>
      <c r="E14296" s="940"/>
      <c r="F14296" s="941"/>
      <c r="G14296" s="937" t="str">
        <f t="array" ref="G14296">xlookup(F14296,'Internal Staffing Calculator'!E:E,'Internal Staffing Calculator'!C:C,"")</f>
        <v/>
      </c>
      <c r="H14296" s="932" t="str">
        <f t="array" ref="H14296">if(F14296&lt;&gt;"", iferror(index('Internal Staffing Calculator'!B$8:B23500,match(F14296,'Internal Staffing Calculator'!E$8:E23500,0)), "Not In Budget"),"")</f>
        <v/>
      </c>
      <c r="I14296" s="184"/>
      <c r="J14296" s="184"/>
      <c r="K14296" s="184"/>
      <c r="L14296" s="183"/>
    </row>
    <row r="14297">
      <c r="A14297" s="454"/>
      <c r="B14297" s="927"/>
      <c r="C14297" s="580"/>
      <c r="D14297" s="939"/>
      <c r="E14297" s="940"/>
      <c r="F14297" s="941"/>
      <c r="G14297" s="937" t="str">
        <f t="array" ref="G14297">xlookup(F14297,'Internal Staffing Calculator'!E:E,'Internal Staffing Calculator'!C:C,"")</f>
        <v/>
      </c>
      <c r="H14297" s="932" t="str">
        <f t="array" ref="H14297">if(F14297&lt;&gt;"", iferror(index('Internal Staffing Calculator'!B$8:B23500,match(F14297,'Internal Staffing Calculator'!E$8:E23500,0)), "Not In Budget"),"")</f>
        <v/>
      </c>
      <c r="I14297" s="184"/>
      <c r="J14297" s="184"/>
      <c r="K14297" s="184"/>
      <c r="L14297" s="183"/>
    </row>
    <row r="14298">
      <c r="A14298" s="454"/>
      <c r="B14298" s="927"/>
      <c r="C14298" s="580"/>
      <c r="D14298" s="939"/>
      <c r="E14298" s="940"/>
      <c r="F14298" s="941"/>
      <c r="G14298" s="937" t="str">
        <f t="array" ref="G14298">xlookup(F14298,'Internal Staffing Calculator'!E:E,'Internal Staffing Calculator'!C:C,"")</f>
        <v/>
      </c>
      <c r="H14298" s="932" t="str">
        <f t="array" ref="H14298">if(F14298&lt;&gt;"", iferror(index('Internal Staffing Calculator'!B$8:B23500,match(F14298,'Internal Staffing Calculator'!E$8:E23500,0)), "Not In Budget"),"")</f>
        <v/>
      </c>
      <c r="I14298" s="184"/>
      <c r="J14298" s="184"/>
      <c r="K14298" s="184"/>
      <c r="L14298" s="183"/>
    </row>
    <row r="14299">
      <c r="A14299" s="454"/>
      <c r="B14299" s="927"/>
      <c r="C14299" s="580"/>
      <c r="D14299" s="939"/>
      <c r="E14299" s="940"/>
      <c r="F14299" s="941"/>
      <c r="G14299" s="937" t="str">
        <f t="array" ref="G14299">xlookup(F14299,'Internal Staffing Calculator'!E:E,'Internal Staffing Calculator'!C:C,"")</f>
        <v/>
      </c>
      <c r="H14299" s="932" t="str">
        <f t="array" ref="H14299">if(F14299&lt;&gt;"", iferror(index('Internal Staffing Calculator'!B$8:B23500,match(F14299,'Internal Staffing Calculator'!E$8:E23500,0)), "Not In Budget"),"")</f>
        <v/>
      </c>
      <c r="I14299" s="184"/>
      <c r="J14299" s="184"/>
      <c r="K14299" s="184"/>
      <c r="L14299" s="183"/>
    </row>
    <row r="14300">
      <c r="A14300" s="454"/>
      <c r="B14300" s="927"/>
      <c r="C14300" s="580"/>
      <c r="D14300" s="939"/>
      <c r="E14300" s="940"/>
      <c r="F14300" s="941"/>
      <c r="G14300" s="937" t="str">
        <f t="array" ref="G14300">xlookup(F14300,'Internal Staffing Calculator'!E:E,'Internal Staffing Calculator'!C:C,"")</f>
        <v/>
      </c>
      <c r="H14300" s="932" t="str">
        <f t="array" ref="H14300">if(F14300&lt;&gt;"", iferror(index('Internal Staffing Calculator'!B$8:B23500,match(F14300,'Internal Staffing Calculator'!E$8:E23500,0)), "Not In Budget"),"")</f>
        <v/>
      </c>
      <c r="I14300" s="184"/>
      <c r="J14300" s="184"/>
      <c r="K14300" s="184"/>
      <c r="L14300" s="183"/>
    </row>
    <row r="14301">
      <c r="A14301" s="454"/>
      <c r="B14301" s="927"/>
      <c r="C14301" s="580"/>
      <c r="D14301" s="939"/>
      <c r="E14301" s="940"/>
      <c r="F14301" s="941"/>
      <c r="G14301" s="937" t="str">
        <f t="array" ref="G14301">xlookup(F14301,'Internal Staffing Calculator'!E:E,'Internal Staffing Calculator'!C:C,"")</f>
        <v/>
      </c>
      <c r="H14301" s="932" t="str">
        <f t="array" ref="H14301">if(F14301&lt;&gt;"", iferror(index('Internal Staffing Calculator'!B$8:B23500,match(F14301,'Internal Staffing Calculator'!E$8:E23500,0)), "Not In Budget"),"")</f>
        <v/>
      </c>
      <c r="I14301" s="184"/>
      <c r="J14301" s="184"/>
      <c r="K14301" s="184"/>
      <c r="L14301" s="183"/>
    </row>
    <row r="14302">
      <c r="A14302" s="454"/>
      <c r="B14302" s="927"/>
      <c r="C14302" s="580"/>
      <c r="D14302" s="939"/>
      <c r="E14302" s="940"/>
      <c r="F14302" s="941"/>
      <c r="G14302" s="937" t="str">
        <f t="array" ref="G14302">xlookup(F14302,'Internal Staffing Calculator'!E:E,'Internal Staffing Calculator'!C:C,"")</f>
        <v/>
      </c>
      <c r="H14302" s="932" t="str">
        <f t="array" ref="H14302">if(F14302&lt;&gt;"", iferror(index('Internal Staffing Calculator'!B$8:B23500,match(F14302,'Internal Staffing Calculator'!E$8:E23500,0)), "Not In Budget"),"")</f>
        <v/>
      </c>
      <c r="I14302" s="184"/>
      <c r="J14302" s="184"/>
      <c r="K14302" s="184"/>
      <c r="L14302" s="183"/>
    </row>
    <row r="14303">
      <c r="A14303" s="454"/>
      <c r="B14303" s="927"/>
      <c r="C14303" s="580"/>
      <c r="D14303" s="939"/>
      <c r="E14303" s="940"/>
      <c r="F14303" s="941"/>
      <c r="G14303" s="937" t="str">
        <f t="array" ref="G14303">xlookup(F14303,'Internal Staffing Calculator'!E:E,'Internal Staffing Calculator'!C:C,"")</f>
        <v/>
      </c>
      <c r="H14303" s="932" t="str">
        <f t="array" ref="H14303">if(F14303&lt;&gt;"", iferror(index('Internal Staffing Calculator'!B$8:B23500,match(F14303,'Internal Staffing Calculator'!E$8:E23500,0)), "Not In Budget"),"")</f>
        <v/>
      </c>
      <c r="I14303" s="184"/>
      <c r="J14303" s="184"/>
      <c r="K14303" s="184"/>
      <c r="L14303" s="183"/>
    </row>
    <row r="14304">
      <c r="A14304" s="454"/>
      <c r="B14304" s="927"/>
      <c r="C14304" s="580"/>
      <c r="D14304" s="939"/>
      <c r="E14304" s="940"/>
      <c r="F14304" s="941"/>
      <c r="G14304" s="937" t="str">
        <f t="array" ref="G14304">xlookup(F14304,'Internal Staffing Calculator'!E:E,'Internal Staffing Calculator'!C:C,"")</f>
        <v/>
      </c>
      <c r="H14304" s="932" t="str">
        <f t="array" ref="H14304">if(F14304&lt;&gt;"", iferror(index('Internal Staffing Calculator'!B$8:B23500,match(F14304,'Internal Staffing Calculator'!E$8:E23500,0)), "Not In Budget"),"")</f>
        <v/>
      </c>
      <c r="I14304" s="184"/>
      <c r="J14304" s="184"/>
      <c r="K14304" s="184"/>
      <c r="L14304" s="183"/>
    </row>
    <row r="14305">
      <c r="A14305" s="454"/>
      <c r="B14305" s="927"/>
      <c r="C14305" s="580"/>
      <c r="D14305" s="939"/>
      <c r="E14305" s="940"/>
      <c r="F14305" s="941"/>
      <c r="G14305" s="937" t="str">
        <f t="array" ref="G14305">xlookup(F14305,'Internal Staffing Calculator'!E:E,'Internal Staffing Calculator'!C:C,"")</f>
        <v/>
      </c>
      <c r="H14305" s="932" t="str">
        <f t="array" ref="H14305">if(F14305&lt;&gt;"", iferror(index('Internal Staffing Calculator'!B$8:B23500,match(F14305,'Internal Staffing Calculator'!E$8:E23500,0)), "Not In Budget"),"")</f>
        <v/>
      </c>
      <c r="I14305" s="184"/>
      <c r="J14305" s="184"/>
      <c r="K14305" s="184"/>
      <c r="L14305" s="183"/>
    </row>
    <row r="14306">
      <c r="A14306" s="454"/>
      <c r="B14306" s="927"/>
      <c r="C14306" s="580"/>
      <c r="D14306" s="939"/>
      <c r="E14306" s="940"/>
      <c r="F14306" s="941"/>
      <c r="G14306" s="937" t="str">
        <f t="array" ref="G14306">xlookup(F14306,'Internal Staffing Calculator'!E:E,'Internal Staffing Calculator'!C:C,"")</f>
        <v/>
      </c>
      <c r="H14306" s="932" t="str">
        <f t="array" ref="H14306">if(F14306&lt;&gt;"", iferror(index('Internal Staffing Calculator'!B$8:B23500,match(F14306,'Internal Staffing Calculator'!E$8:E23500,0)), "Not In Budget"),"")</f>
        <v/>
      </c>
      <c r="I14306" s="184"/>
      <c r="J14306" s="184"/>
      <c r="K14306" s="184"/>
      <c r="L14306" s="183"/>
    </row>
    <row r="14307">
      <c r="A14307" s="454"/>
      <c r="B14307" s="927"/>
      <c r="C14307" s="580"/>
      <c r="D14307" s="939"/>
      <c r="E14307" s="940"/>
      <c r="F14307" s="941"/>
      <c r="G14307" s="937" t="str">
        <f t="array" ref="G14307">xlookup(F14307,'Internal Staffing Calculator'!E:E,'Internal Staffing Calculator'!C:C,"")</f>
        <v/>
      </c>
      <c r="H14307" s="932" t="str">
        <f t="array" ref="H14307">if(F14307&lt;&gt;"", iferror(index('Internal Staffing Calculator'!B$8:B23500,match(F14307,'Internal Staffing Calculator'!E$8:E23500,0)), "Not In Budget"),"")</f>
        <v/>
      </c>
      <c r="I14307" s="184"/>
      <c r="J14307" s="184"/>
      <c r="K14307" s="184"/>
      <c r="L14307" s="183"/>
    </row>
    <row r="14308">
      <c r="A14308" s="454"/>
      <c r="B14308" s="927"/>
      <c r="C14308" s="580"/>
      <c r="D14308" s="939"/>
      <c r="E14308" s="940"/>
      <c r="F14308" s="941"/>
      <c r="G14308" s="937" t="str">
        <f t="array" ref="G14308">xlookup(F14308,'Internal Staffing Calculator'!E:E,'Internal Staffing Calculator'!C:C,"")</f>
        <v/>
      </c>
      <c r="H14308" s="932" t="str">
        <f t="array" ref="H14308">if(F14308&lt;&gt;"", iferror(index('Internal Staffing Calculator'!B$8:B23500,match(F14308,'Internal Staffing Calculator'!E$8:E23500,0)), "Not In Budget"),"")</f>
        <v/>
      </c>
      <c r="I14308" s="184"/>
      <c r="J14308" s="184"/>
      <c r="K14308" s="184"/>
      <c r="L14308" s="183"/>
    </row>
    <row r="14309">
      <c r="A14309" s="454"/>
      <c r="B14309" s="927"/>
      <c r="C14309" s="580"/>
      <c r="D14309" s="939"/>
      <c r="E14309" s="940"/>
      <c r="F14309" s="941"/>
      <c r="G14309" s="937" t="str">
        <f t="array" ref="G14309">xlookup(F14309,'Internal Staffing Calculator'!E:E,'Internal Staffing Calculator'!C:C,"")</f>
        <v/>
      </c>
      <c r="H14309" s="932" t="str">
        <f t="array" ref="H14309">if(F14309&lt;&gt;"", iferror(index('Internal Staffing Calculator'!B$8:B23500,match(F14309,'Internal Staffing Calculator'!E$8:E23500,0)), "Not In Budget"),"")</f>
        <v/>
      </c>
      <c r="I14309" s="184"/>
      <c r="J14309" s="184"/>
      <c r="K14309" s="184"/>
      <c r="L14309" s="183"/>
    </row>
    <row r="14310">
      <c r="A14310" s="454"/>
      <c r="B14310" s="927"/>
      <c r="C14310" s="580"/>
      <c r="D14310" s="939"/>
      <c r="E14310" s="940"/>
      <c r="F14310" s="941"/>
      <c r="G14310" s="937" t="str">
        <f t="array" ref="G14310">xlookup(F14310,'Internal Staffing Calculator'!E:E,'Internal Staffing Calculator'!C:C,"")</f>
        <v/>
      </c>
      <c r="H14310" s="932" t="str">
        <f t="array" ref="H14310">if(F14310&lt;&gt;"", iferror(index('Internal Staffing Calculator'!B$8:B23500,match(F14310,'Internal Staffing Calculator'!E$8:E23500,0)), "Not In Budget"),"")</f>
        <v/>
      </c>
      <c r="I14310" s="184"/>
      <c r="J14310" s="184"/>
      <c r="K14310" s="184"/>
      <c r="L14310" s="183"/>
    </row>
    <row r="14311">
      <c r="A14311" s="454"/>
      <c r="B14311" s="927"/>
      <c r="C14311" s="580"/>
      <c r="D14311" s="939"/>
      <c r="E14311" s="940"/>
      <c r="F14311" s="941"/>
      <c r="G14311" s="937" t="str">
        <f t="array" ref="G14311">xlookup(F14311,'Internal Staffing Calculator'!E:E,'Internal Staffing Calculator'!C:C,"")</f>
        <v/>
      </c>
      <c r="H14311" s="932" t="str">
        <f t="array" ref="H14311">if(F14311&lt;&gt;"", iferror(index('Internal Staffing Calculator'!B$8:B23500,match(F14311,'Internal Staffing Calculator'!E$8:E23500,0)), "Not In Budget"),"")</f>
        <v/>
      </c>
      <c r="I14311" s="184"/>
      <c r="J14311" s="184"/>
      <c r="K14311" s="184"/>
      <c r="L14311" s="183"/>
    </row>
    <row r="14312">
      <c r="A14312" s="454"/>
      <c r="B14312" s="927"/>
      <c r="C14312" s="580"/>
      <c r="D14312" s="939"/>
      <c r="E14312" s="940"/>
      <c r="F14312" s="941"/>
      <c r="G14312" s="937" t="str">
        <f t="array" ref="G14312">xlookup(F14312,'Internal Staffing Calculator'!E:E,'Internal Staffing Calculator'!C:C,"")</f>
        <v/>
      </c>
      <c r="H14312" s="932" t="str">
        <f t="array" ref="H14312">if(F14312&lt;&gt;"", iferror(index('Internal Staffing Calculator'!B$8:B23500,match(F14312,'Internal Staffing Calculator'!E$8:E23500,0)), "Not In Budget"),"")</f>
        <v/>
      </c>
      <c r="I14312" s="184"/>
      <c r="J14312" s="184"/>
      <c r="K14312" s="184"/>
      <c r="L14312" s="183"/>
    </row>
    <row r="14313">
      <c r="A14313" s="454"/>
      <c r="B14313" s="927"/>
      <c r="C14313" s="580"/>
      <c r="D14313" s="939"/>
      <c r="E14313" s="940"/>
      <c r="F14313" s="941"/>
      <c r="G14313" s="937" t="str">
        <f t="array" ref="G14313">xlookup(F14313,'Internal Staffing Calculator'!E:E,'Internal Staffing Calculator'!C:C,"")</f>
        <v/>
      </c>
      <c r="H14313" s="932" t="str">
        <f t="array" ref="H14313">if(F14313&lt;&gt;"", iferror(index('Internal Staffing Calculator'!B$8:B23500,match(F14313,'Internal Staffing Calculator'!E$8:E23500,0)), "Not In Budget"),"")</f>
        <v/>
      </c>
      <c r="I14313" s="184"/>
      <c r="J14313" s="184"/>
      <c r="K14313" s="184"/>
      <c r="L14313" s="183"/>
    </row>
    <row r="14314">
      <c r="A14314" s="454"/>
      <c r="B14314" s="927"/>
      <c r="C14314" s="580"/>
      <c r="D14314" s="939"/>
      <c r="E14314" s="940"/>
      <c r="F14314" s="941"/>
      <c r="G14314" s="937" t="str">
        <f t="array" ref="G14314">xlookup(F14314,'Internal Staffing Calculator'!E:E,'Internal Staffing Calculator'!C:C,"")</f>
        <v/>
      </c>
      <c r="H14314" s="932" t="str">
        <f t="array" ref="H14314">if(F14314&lt;&gt;"", iferror(index('Internal Staffing Calculator'!B$8:B23500,match(F14314,'Internal Staffing Calculator'!E$8:E23500,0)), "Not In Budget"),"")</f>
        <v/>
      </c>
      <c r="I14314" s="184"/>
      <c r="J14314" s="184"/>
      <c r="K14314" s="184"/>
      <c r="L14314" s="183"/>
    </row>
    <row r="14315">
      <c r="A14315" s="454"/>
      <c r="B14315" s="927"/>
      <c r="C14315" s="580"/>
      <c r="D14315" s="939"/>
      <c r="E14315" s="940"/>
      <c r="F14315" s="941"/>
      <c r="G14315" s="937" t="str">
        <f t="array" ref="G14315">xlookup(F14315,'Internal Staffing Calculator'!E:E,'Internal Staffing Calculator'!C:C,"")</f>
        <v/>
      </c>
      <c r="H14315" s="932" t="str">
        <f t="array" ref="H14315">if(F14315&lt;&gt;"", iferror(index('Internal Staffing Calculator'!B$8:B23500,match(F14315,'Internal Staffing Calculator'!E$8:E23500,0)), "Not In Budget"),"")</f>
        <v/>
      </c>
      <c r="I14315" s="184"/>
      <c r="J14315" s="184"/>
      <c r="K14315" s="184"/>
      <c r="L14315" s="183"/>
    </row>
    <row r="14316">
      <c r="A14316" s="454"/>
      <c r="B14316" s="927"/>
      <c r="C14316" s="580"/>
      <c r="D14316" s="939"/>
      <c r="E14316" s="940"/>
      <c r="F14316" s="941"/>
      <c r="G14316" s="937" t="str">
        <f t="array" ref="G14316">xlookup(F14316,'Internal Staffing Calculator'!E:E,'Internal Staffing Calculator'!C:C,"")</f>
        <v/>
      </c>
      <c r="H14316" s="932" t="str">
        <f t="array" ref="H14316">if(F14316&lt;&gt;"", iferror(index('Internal Staffing Calculator'!B$8:B23500,match(F14316,'Internal Staffing Calculator'!E$8:E23500,0)), "Not In Budget"),"")</f>
        <v/>
      </c>
      <c r="I14316" s="184"/>
      <c r="J14316" s="184"/>
      <c r="K14316" s="184"/>
      <c r="L14316" s="183"/>
    </row>
    <row r="14317">
      <c r="A14317" s="454"/>
      <c r="B14317" s="927"/>
      <c r="C14317" s="580"/>
      <c r="D14317" s="939"/>
      <c r="E14317" s="940"/>
      <c r="F14317" s="941"/>
      <c r="G14317" s="937" t="str">
        <f t="array" ref="G14317">xlookup(F14317,'Internal Staffing Calculator'!E:E,'Internal Staffing Calculator'!C:C,"")</f>
        <v/>
      </c>
      <c r="H14317" s="932" t="str">
        <f t="array" ref="H14317">if(F14317&lt;&gt;"", iferror(index('Internal Staffing Calculator'!B$8:B23500,match(F14317,'Internal Staffing Calculator'!E$8:E23500,0)), "Not In Budget"),"")</f>
        <v/>
      </c>
      <c r="I14317" s="184"/>
      <c r="J14317" s="184"/>
      <c r="K14317" s="184"/>
      <c r="L14317" s="183"/>
    </row>
    <row r="14318">
      <c r="A14318" s="454"/>
      <c r="B14318" s="927"/>
      <c r="C14318" s="580"/>
      <c r="D14318" s="939"/>
      <c r="E14318" s="940"/>
      <c r="F14318" s="941"/>
      <c r="G14318" s="937" t="str">
        <f t="array" ref="G14318">xlookup(F14318,'Internal Staffing Calculator'!E:E,'Internal Staffing Calculator'!C:C,"")</f>
        <v/>
      </c>
      <c r="H14318" s="932" t="str">
        <f t="array" ref="H14318">if(F14318&lt;&gt;"", iferror(index('Internal Staffing Calculator'!B$8:B23500,match(F14318,'Internal Staffing Calculator'!E$8:E23500,0)), "Not In Budget"),"")</f>
        <v/>
      </c>
      <c r="I14318" s="184"/>
      <c r="J14318" s="184"/>
      <c r="K14318" s="184"/>
      <c r="L14318" s="183"/>
    </row>
    <row r="14319">
      <c r="A14319" s="454"/>
      <c r="B14319" s="927"/>
      <c r="C14319" s="580"/>
      <c r="D14319" s="939"/>
      <c r="E14319" s="940"/>
      <c r="F14319" s="941"/>
      <c r="G14319" s="937" t="str">
        <f t="array" ref="G14319">xlookup(F14319,'Internal Staffing Calculator'!E:E,'Internal Staffing Calculator'!C:C,"")</f>
        <v/>
      </c>
      <c r="H14319" s="932" t="str">
        <f t="array" ref="H14319">if(F14319&lt;&gt;"", iferror(index('Internal Staffing Calculator'!B$8:B23500,match(F14319,'Internal Staffing Calculator'!E$8:E23500,0)), "Not In Budget"),"")</f>
        <v/>
      </c>
      <c r="I14319" s="184"/>
      <c r="J14319" s="184"/>
      <c r="K14319" s="184"/>
      <c r="L14319" s="183"/>
    </row>
    <row r="14320">
      <c r="A14320" s="454"/>
      <c r="B14320" s="927"/>
      <c r="C14320" s="580"/>
      <c r="D14320" s="939"/>
      <c r="E14320" s="940"/>
      <c r="F14320" s="941"/>
      <c r="G14320" s="937" t="str">
        <f t="array" ref="G14320">xlookup(F14320,'Internal Staffing Calculator'!E:E,'Internal Staffing Calculator'!C:C,"")</f>
        <v/>
      </c>
      <c r="H14320" s="932" t="str">
        <f t="array" ref="H14320">if(F14320&lt;&gt;"", iferror(index('Internal Staffing Calculator'!B$8:B23500,match(F14320,'Internal Staffing Calculator'!E$8:E23500,0)), "Not In Budget"),"")</f>
        <v/>
      </c>
      <c r="I14320" s="184"/>
      <c r="J14320" s="184"/>
      <c r="K14320" s="184"/>
      <c r="L14320" s="183"/>
    </row>
    <row r="14321">
      <c r="A14321" s="454"/>
      <c r="B14321" s="927"/>
      <c r="C14321" s="580"/>
      <c r="D14321" s="939"/>
      <c r="E14321" s="940"/>
      <c r="F14321" s="941"/>
      <c r="G14321" s="937" t="str">
        <f t="array" ref="G14321">xlookup(F14321,'Internal Staffing Calculator'!E:E,'Internal Staffing Calculator'!C:C,"")</f>
        <v/>
      </c>
      <c r="H14321" s="932" t="str">
        <f t="array" ref="H14321">if(F14321&lt;&gt;"", iferror(index('Internal Staffing Calculator'!B$8:B23500,match(F14321,'Internal Staffing Calculator'!E$8:E23500,0)), "Not In Budget"),"")</f>
        <v/>
      </c>
      <c r="I14321" s="184"/>
      <c r="J14321" s="184"/>
      <c r="K14321" s="184"/>
      <c r="L14321" s="183"/>
    </row>
    <row r="14322">
      <c r="A14322" s="454"/>
      <c r="B14322" s="927"/>
      <c r="C14322" s="580"/>
      <c r="D14322" s="939"/>
      <c r="E14322" s="940"/>
      <c r="F14322" s="941"/>
      <c r="G14322" s="937" t="str">
        <f t="array" ref="G14322">xlookup(F14322,'Internal Staffing Calculator'!E:E,'Internal Staffing Calculator'!C:C,"")</f>
        <v/>
      </c>
      <c r="H14322" s="932" t="str">
        <f t="array" ref="H14322">if(F14322&lt;&gt;"", iferror(index('Internal Staffing Calculator'!B$8:B23500,match(F14322,'Internal Staffing Calculator'!E$8:E23500,0)), "Not In Budget"),"")</f>
        <v/>
      </c>
      <c r="I14322" s="184"/>
      <c r="J14322" s="184"/>
      <c r="K14322" s="184"/>
      <c r="L14322" s="183"/>
    </row>
    <row r="14323">
      <c r="A14323" s="454"/>
      <c r="B14323" s="927"/>
      <c r="C14323" s="580"/>
      <c r="D14323" s="939"/>
      <c r="E14323" s="940"/>
      <c r="F14323" s="941"/>
      <c r="G14323" s="937" t="str">
        <f t="array" ref="G14323">xlookup(F14323,'Internal Staffing Calculator'!E:E,'Internal Staffing Calculator'!C:C,"")</f>
        <v/>
      </c>
      <c r="H14323" s="932" t="str">
        <f t="array" ref="H14323">if(F14323&lt;&gt;"", iferror(index('Internal Staffing Calculator'!B$8:B23500,match(F14323,'Internal Staffing Calculator'!E$8:E23500,0)), "Not In Budget"),"")</f>
        <v/>
      </c>
      <c r="I14323" s="184"/>
      <c r="J14323" s="184"/>
      <c r="K14323" s="184"/>
      <c r="L14323" s="183"/>
    </row>
    <row r="14324">
      <c r="A14324" s="454"/>
      <c r="B14324" s="927"/>
      <c r="C14324" s="580"/>
      <c r="D14324" s="939"/>
      <c r="E14324" s="940"/>
      <c r="F14324" s="941"/>
      <c r="G14324" s="937" t="str">
        <f t="array" ref="G14324">xlookup(F14324,'Internal Staffing Calculator'!E:E,'Internal Staffing Calculator'!C:C,"")</f>
        <v/>
      </c>
      <c r="H14324" s="932" t="str">
        <f t="array" ref="H14324">if(F14324&lt;&gt;"", iferror(index('Internal Staffing Calculator'!B$8:B23500,match(F14324,'Internal Staffing Calculator'!E$8:E23500,0)), "Not In Budget"),"")</f>
        <v/>
      </c>
      <c r="I14324" s="184"/>
      <c r="J14324" s="184"/>
      <c r="K14324" s="184"/>
      <c r="L14324" s="183"/>
    </row>
    <row r="14325">
      <c r="A14325" s="454"/>
      <c r="B14325" s="927"/>
      <c r="C14325" s="580"/>
      <c r="D14325" s="939"/>
      <c r="E14325" s="940"/>
      <c r="F14325" s="941"/>
      <c r="G14325" s="937" t="str">
        <f t="array" ref="G14325">xlookup(F14325,'Internal Staffing Calculator'!E:E,'Internal Staffing Calculator'!C:C,"")</f>
        <v/>
      </c>
      <c r="H14325" s="932" t="str">
        <f t="array" ref="H14325">if(F14325&lt;&gt;"", iferror(index('Internal Staffing Calculator'!B$8:B23500,match(F14325,'Internal Staffing Calculator'!E$8:E23500,0)), "Not In Budget"),"")</f>
        <v/>
      </c>
      <c r="I14325" s="184"/>
      <c r="J14325" s="184"/>
      <c r="K14325" s="184"/>
      <c r="L14325" s="183"/>
    </row>
    <row r="14326">
      <c r="A14326" s="454"/>
      <c r="B14326" s="927"/>
      <c r="C14326" s="580"/>
      <c r="D14326" s="939"/>
      <c r="E14326" s="940"/>
      <c r="F14326" s="941"/>
      <c r="G14326" s="937" t="str">
        <f t="array" ref="G14326">xlookup(F14326,'Internal Staffing Calculator'!E:E,'Internal Staffing Calculator'!C:C,"")</f>
        <v/>
      </c>
      <c r="H14326" s="932" t="str">
        <f t="array" ref="H14326">if(F14326&lt;&gt;"", iferror(index('Internal Staffing Calculator'!B$8:B23500,match(F14326,'Internal Staffing Calculator'!E$8:E23500,0)), "Not In Budget"),"")</f>
        <v/>
      </c>
      <c r="I14326" s="184"/>
      <c r="J14326" s="184"/>
      <c r="K14326" s="184"/>
      <c r="L14326" s="183"/>
    </row>
    <row r="14327">
      <c r="A14327" s="454"/>
      <c r="B14327" s="927"/>
      <c r="C14327" s="580"/>
      <c r="D14327" s="939"/>
      <c r="E14327" s="940"/>
      <c r="F14327" s="941"/>
      <c r="G14327" s="937" t="str">
        <f t="array" ref="G14327">xlookup(F14327,'Internal Staffing Calculator'!E:E,'Internal Staffing Calculator'!C:C,"")</f>
        <v/>
      </c>
      <c r="H14327" s="932" t="str">
        <f t="array" ref="H14327">if(F14327&lt;&gt;"", iferror(index('Internal Staffing Calculator'!B$8:B23500,match(F14327,'Internal Staffing Calculator'!E$8:E23500,0)), "Not In Budget"),"")</f>
        <v/>
      </c>
      <c r="I14327" s="184"/>
      <c r="J14327" s="184"/>
      <c r="K14327" s="184"/>
      <c r="L14327" s="183"/>
    </row>
    <row r="14328">
      <c r="A14328" s="454"/>
      <c r="B14328" s="927"/>
      <c r="C14328" s="580"/>
      <c r="D14328" s="939"/>
      <c r="E14328" s="940"/>
      <c r="F14328" s="941"/>
      <c r="G14328" s="937" t="str">
        <f t="array" ref="G14328">xlookup(F14328,'Internal Staffing Calculator'!E:E,'Internal Staffing Calculator'!C:C,"")</f>
        <v/>
      </c>
      <c r="H14328" s="932" t="str">
        <f t="array" ref="H14328">if(F14328&lt;&gt;"", iferror(index('Internal Staffing Calculator'!B$8:B23500,match(F14328,'Internal Staffing Calculator'!E$8:E23500,0)), "Not In Budget"),"")</f>
        <v/>
      </c>
      <c r="I14328" s="184"/>
      <c r="J14328" s="184"/>
      <c r="K14328" s="184"/>
      <c r="L14328" s="183"/>
    </row>
    <row r="14329">
      <c r="A14329" s="454"/>
      <c r="B14329" s="927"/>
      <c r="C14329" s="580"/>
      <c r="D14329" s="939"/>
      <c r="E14329" s="940"/>
      <c r="F14329" s="941"/>
      <c r="G14329" s="937" t="str">
        <f t="array" ref="G14329">xlookup(F14329,'Internal Staffing Calculator'!E:E,'Internal Staffing Calculator'!C:C,"")</f>
        <v/>
      </c>
      <c r="H14329" s="932" t="str">
        <f t="array" ref="H14329">if(F14329&lt;&gt;"", iferror(index('Internal Staffing Calculator'!B$8:B23500,match(F14329,'Internal Staffing Calculator'!E$8:E23500,0)), "Not In Budget"),"")</f>
        <v/>
      </c>
      <c r="I14329" s="184"/>
      <c r="J14329" s="184"/>
      <c r="K14329" s="184"/>
      <c r="L14329" s="183"/>
    </row>
    <row r="14330">
      <c r="A14330" s="454"/>
      <c r="B14330" s="927"/>
      <c r="C14330" s="580"/>
      <c r="D14330" s="939"/>
      <c r="E14330" s="940"/>
      <c r="F14330" s="941"/>
      <c r="G14330" s="937" t="str">
        <f t="array" ref="G14330">xlookup(F14330,'Internal Staffing Calculator'!E:E,'Internal Staffing Calculator'!C:C,"")</f>
        <v/>
      </c>
      <c r="H14330" s="932" t="str">
        <f t="array" ref="H14330">if(F14330&lt;&gt;"", iferror(index('Internal Staffing Calculator'!B$8:B23500,match(F14330,'Internal Staffing Calculator'!E$8:E23500,0)), "Not In Budget"),"")</f>
        <v/>
      </c>
      <c r="I14330" s="184"/>
      <c r="J14330" s="184"/>
      <c r="K14330" s="184"/>
      <c r="L14330" s="183"/>
    </row>
    <row r="14331">
      <c r="A14331" s="454"/>
      <c r="B14331" s="927"/>
      <c r="C14331" s="580"/>
      <c r="D14331" s="939"/>
      <c r="E14331" s="940"/>
      <c r="F14331" s="941"/>
      <c r="G14331" s="937" t="str">
        <f t="array" ref="G14331">xlookup(F14331,'Internal Staffing Calculator'!E:E,'Internal Staffing Calculator'!C:C,"")</f>
        <v/>
      </c>
      <c r="H14331" s="932" t="str">
        <f t="array" ref="H14331">if(F14331&lt;&gt;"", iferror(index('Internal Staffing Calculator'!B$8:B23500,match(F14331,'Internal Staffing Calculator'!E$8:E23500,0)), "Not In Budget"),"")</f>
        <v/>
      </c>
      <c r="I14331" s="184"/>
      <c r="J14331" s="184"/>
      <c r="K14331" s="184"/>
      <c r="L14331" s="183"/>
    </row>
    <row r="14332">
      <c r="A14332" s="454"/>
      <c r="B14332" s="927"/>
      <c r="C14332" s="580"/>
      <c r="D14332" s="939"/>
      <c r="E14332" s="940"/>
      <c r="F14332" s="941"/>
      <c r="G14332" s="937" t="str">
        <f t="array" ref="G14332">xlookup(F14332,'Internal Staffing Calculator'!E:E,'Internal Staffing Calculator'!C:C,"")</f>
        <v/>
      </c>
      <c r="H14332" s="932" t="str">
        <f t="array" ref="H14332">if(F14332&lt;&gt;"", iferror(index('Internal Staffing Calculator'!B$8:B23500,match(F14332,'Internal Staffing Calculator'!E$8:E23500,0)), "Not In Budget"),"")</f>
        <v/>
      </c>
      <c r="I14332" s="184"/>
      <c r="J14332" s="184"/>
      <c r="K14332" s="184"/>
      <c r="L14332" s="183"/>
    </row>
    <row r="14333">
      <c r="A14333" s="454"/>
      <c r="B14333" s="927"/>
      <c r="C14333" s="580"/>
      <c r="D14333" s="939"/>
      <c r="E14333" s="940"/>
      <c r="F14333" s="941"/>
      <c r="G14333" s="937" t="str">
        <f t="array" ref="G14333">xlookup(F14333,'Internal Staffing Calculator'!E:E,'Internal Staffing Calculator'!C:C,"")</f>
        <v/>
      </c>
      <c r="H14333" s="932" t="str">
        <f t="array" ref="H14333">if(F14333&lt;&gt;"", iferror(index('Internal Staffing Calculator'!B$8:B23500,match(F14333,'Internal Staffing Calculator'!E$8:E23500,0)), "Not In Budget"),"")</f>
        <v/>
      </c>
      <c r="I14333" s="184"/>
      <c r="J14333" s="184"/>
      <c r="K14333" s="184"/>
      <c r="L14333" s="183"/>
    </row>
    <row r="14334">
      <c r="A14334" s="454"/>
      <c r="B14334" s="927"/>
      <c r="C14334" s="580"/>
      <c r="D14334" s="939"/>
      <c r="E14334" s="940"/>
      <c r="F14334" s="941"/>
      <c r="G14334" s="937" t="str">
        <f t="array" ref="G14334">xlookup(F14334,'Internal Staffing Calculator'!E:E,'Internal Staffing Calculator'!C:C,"")</f>
        <v/>
      </c>
      <c r="H14334" s="932" t="str">
        <f t="array" ref="H14334">if(F14334&lt;&gt;"", iferror(index('Internal Staffing Calculator'!B$8:B23500,match(F14334,'Internal Staffing Calculator'!E$8:E23500,0)), "Not In Budget"),"")</f>
        <v/>
      </c>
      <c r="I14334" s="184"/>
      <c r="J14334" s="184"/>
      <c r="K14334" s="184"/>
      <c r="L14334" s="183"/>
    </row>
    <row r="14335">
      <c r="A14335" s="454"/>
      <c r="B14335" s="927"/>
      <c r="C14335" s="580"/>
      <c r="D14335" s="939"/>
      <c r="E14335" s="940"/>
      <c r="F14335" s="941"/>
      <c r="G14335" s="937" t="str">
        <f t="array" ref="G14335">xlookup(F14335,'Internal Staffing Calculator'!E:E,'Internal Staffing Calculator'!C:C,"")</f>
        <v/>
      </c>
      <c r="H14335" s="932" t="str">
        <f t="array" ref="H14335">if(F14335&lt;&gt;"", iferror(index('Internal Staffing Calculator'!B$8:B23500,match(F14335,'Internal Staffing Calculator'!E$8:E23500,0)), "Not In Budget"),"")</f>
        <v/>
      </c>
      <c r="I14335" s="184"/>
      <c r="J14335" s="184"/>
      <c r="K14335" s="184"/>
      <c r="L14335" s="183"/>
    </row>
    <row r="14336">
      <c r="A14336" s="454"/>
      <c r="B14336" s="927"/>
      <c r="C14336" s="580"/>
      <c r="D14336" s="939"/>
      <c r="E14336" s="940"/>
      <c r="F14336" s="941"/>
      <c r="G14336" s="937" t="str">
        <f t="array" ref="G14336">xlookup(F14336,'Internal Staffing Calculator'!E:E,'Internal Staffing Calculator'!C:C,"")</f>
        <v/>
      </c>
      <c r="H14336" s="932" t="str">
        <f t="array" ref="H14336">if(F14336&lt;&gt;"", iferror(index('Internal Staffing Calculator'!B$8:B23500,match(F14336,'Internal Staffing Calculator'!E$8:E23500,0)), "Not In Budget"),"")</f>
        <v/>
      </c>
      <c r="I14336" s="184"/>
      <c r="J14336" s="184"/>
      <c r="K14336" s="184"/>
      <c r="L14336" s="183"/>
    </row>
    <row r="14337">
      <c r="A14337" s="454"/>
      <c r="B14337" s="927"/>
      <c r="C14337" s="580"/>
      <c r="D14337" s="939"/>
      <c r="E14337" s="940"/>
      <c r="F14337" s="941"/>
      <c r="G14337" s="937" t="str">
        <f t="array" ref="G14337">xlookup(F14337,'Internal Staffing Calculator'!E:E,'Internal Staffing Calculator'!C:C,"")</f>
        <v/>
      </c>
      <c r="H14337" s="932" t="str">
        <f t="array" ref="H14337">if(F14337&lt;&gt;"", iferror(index('Internal Staffing Calculator'!B$8:B23500,match(F14337,'Internal Staffing Calculator'!E$8:E23500,0)), "Not In Budget"),"")</f>
        <v/>
      </c>
      <c r="I14337" s="184"/>
      <c r="J14337" s="184"/>
      <c r="K14337" s="184"/>
      <c r="L14337" s="183"/>
    </row>
    <row r="14338">
      <c r="A14338" s="454"/>
      <c r="B14338" s="927"/>
      <c r="C14338" s="580"/>
      <c r="D14338" s="939"/>
      <c r="E14338" s="940"/>
      <c r="F14338" s="941"/>
      <c r="G14338" s="937" t="str">
        <f t="array" ref="G14338">xlookup(F14338,'Internal Staffing Calculator'!E:E,'Internal Staffing Calculator'!C:C,"")</f>
        <v/>
      </c>
      <c r="H14338" s="932" t="str">
        <f t="array" ref="H14338">if(F14338&lt;&gt;"", iferror(index('Internal Staffing Calculator'!B$8:B23500,match(F14338,'Internal Staffing Calculator'!E$8:E23500,0)), "Not In Budget"),"")</f>
        <v/>
      </c>
      <c r="I14338" s="184"/>
      <c r="J14338" s="184"/>
      <c r="K14338" s="184"/>
      <c r="L14338" s="183"/>
    </row>
    <row r="14339">
      <c r="A14339" s="454"/>
      <c r="B14339" s="927"/>
      <c r="C14339" s="580"/>
      <c r="D14339" s="939"/>
      <c r="E14339" s="940"/>
      <c r="F14339" s="941"/>
      <c r="G14339" s="937" t="str">
        <f t="array" ref="G14339">xlookup(F14339,'Internal Staffing Calculator'!E:E,'Internal Staffing Calculator'!C:C,"")</f>
        <v/>
      </c>
      <c r="H14339" s="932" t="str">
        <f t="array" ref="H14339">if(F14339&lt;&gt;"", iferror(index('Internal Staffing Calculator'!B$8:B23500,match(F14339,'Internal Staffing Calculator'!E$8:E23500,0)), "Not In Budget"),"")</f>
        <v/>
      </c>
      <c r="I14339" s="184"/>
      <c r="J14339" s="184"/>
      <c r="K14339" s="184"/>
      <c r="L14339" s="183"/>
    </row>
    <row r="14340">
      <c r="A14340" s="454"/>
      <c r="B14340" s="927"/>
      <c r="C14340" s="580"/>
      <c r="D14340" s="939"/>
      <c r="E14340" s="940"/>
      <c r="F14340" s="941"/>
      <c r="G14340" s="937" t="str">
        <f t="array" ref="G14340">xlookup(F14340,'Internal Staffing Calculator'!E:E,'Internal Staffing Calculator'!C:C,"")</f>
        <v/>
      </c>
      <c r="H14340" s="932" t="str">
        <f t="array" ref="H14340">if(F14340&lt;&gt;"", iferror(index('Internal Staffing Calculator'!B$8:B23500,match(F14340,'Internal Staffing Calculator'!E$8:E23500,0)), "Not In Budget"),"")</f>
        <v/>
      </c>
      <c r="I14340" s="184"/>
      <c r="J14340" s="184"/>
      <c r="K14340" s="184"/>
      <c r="L14340" s="183"/>
    </row>
    <row r="14341">
      <c r="A14341" s="454"/>
      <c r="B14341" s="927"/>
      <c r="C14341" s="580"/>
      <c r="D14341" s="939"/>
      <c r="E14341" s="940"/>
      <c r="F14341" s="941"/>
      <c r="G14341" s="937" t="str">
        <f t="array" ref="G14341">xlookup(F14341,'Internal Staffing Calculator'!E:E,'Internal Staffing Calculator'!C:C,"")</f>
        <v/>
      </c>
      <c r="H14341" s="932" t="str">
        <f t="array" ref="H14341">if(F14341&lt;&gt;"", iferror(index('Internal Staffing Calculator'!B$8:B23500,match(F14341,'Internal Staffing Calculator'!E$8:E23500,0)), "Not In Budget"),"")</f>
        <v/>
      </c>
      <c r="I14341" s="184"/>
      <c r="J14341" s="184"/>
      <c r="K14341" s="184"/>
      <c r="L14341" s="183"/>
    </row>
    <row r="14342">
      <c r="A14342" s="454"/>
      <c r="B14342" s="927"/>
      <c r="C14342" s="580"/>
      <c r="D14342" s="939"/>
      <c r="E14342" s="940"/>
      <c r="F14342" s="941"/>
      <c r="G14342" s="937" t="str">
        <f t="array" ref="G14342">xlookup(F14342,'Internal Staffing Calculator'!E:E,'Internal Staffing Calculator'!C:C,"")</f>
        <v/>
      </c>
      <c r="H14342" s="932" t="str">
        <f t="array" ref="H14342">if(F14342&lt;&gt;"", iferror(index('Internal Staffing Calculator'!B$8:B23500,match(F14342,'Internal Staffing Calculator'!E$8:E23500,0)), "Not In Budget"),"")</f>
        <v/>
      </c>
      <c r="I14342" s="184"/>
      <c r="J14342" s="184"/>
      <c r="K14342" s="184"/>
      <c r="L14342" s="183"/>
    </row>
    <row r="14343">
      <c r="A14343" s="454"/>
      <c r="B14343" s="927"/>
      <c r="C14343" s="580"/>
      <c r="D14343" s="939"/>
      <c r="E14343" s="940"/>
      <c r="F14343" s="941"/>
      <c r="G14343" s="937" t="str">
        <f t="array" ref="G14343">xlookup(F14343,'Internal Staffing Calculator'!E:E,'Internal Staffing Calculator'!C:C,"")</f>
        <v/>
      </c>
      <c r="H14343" s="932" t="str">
        <f t="array" ref="H14343">if(F14343&lt;&gt;"", iferror(index('Internal Staffing Calculator'!B$8:B23500,match(F14343,'Internal Staffing Calculator'!E$8:E23500,0)), "Not In Budget"),"")</f>
        <v/>
      </c>
      <c r="I14343" s="184"/>
      <c r="J14343" s="184"/>
      <c r="K14343" s="184"/>
      <c r="L14343" s="183"/>
    </row>
    <row r="14344">
      <c r="A14344" s="454"/>
      <c r="B14344" s="927"/>
      <c r="C14344" s="580"/>
      <c r="D14344" s="939"/>
      <c r="E14344" s="940"/>
      <c r="F14344" s="941"/>
      <c r="G14344" s="937" t="str">
        <f t="array" ref="G14344">xlookup(F14344,'Internal Staffing Calculator'!E:E,'Internal Staffing Calculator'!C:C,"")</f>
        <v/>
      </c>
      <c r="H14344" s="932" t="str">
        <f t="array" ref="H14344">if(F14344&lt;&gt;"", iferror(index('Internal Staffing Calculator'!B$8:B23500,match(F14344,'Internal Staffing Calculator'!E$8:E23500,0)), "Not In Budget"),"")</f>
        <v/>
      </c>
      <c r="I14344" s="184"/>
      <c r="J14344" s="184"/>
      <c r="K14344" s="184"/>
      <c r="L14344" s="183"/>
    </row>
    <row r="14345">
      <c r="A14345" s="454"/>
      <c r="B14345" s="927"/>
      <c r="C14345" s="580"/>
      <c r="D14345" s="939"/>
      <c r="E14345" s="940"/>
      <c r="F14345" s="941"/>
      <c r="G14345" s="937" t="str">
        <f t="array" ref="G14345">xlookup(F14345,'Internal Staffing Calculator'!E:E,'Internal Staffing Calculator'!C:C,"")</f>
        <v/>
      </c>
      <c r="H14345" s="932" t="str">
        <f t="array" ref="H14345">if(F14345&lt;&gt;"", iferror(index('Internal Staffing Calculator'!B$8:B23500,match(F14345,'Internal Staffing Calculator'!E$8:E23500,0)), "Not In Budget"),"")</f>
        <v/>
      </c>
      <c r="I14345" s="184"/>
      <c r="J14345" s="184"/>
      <c r="K14345" s="184"/>
      <c r="L14345" s="183"/>
    </row>
    <row r="14346">
      <c r="A14346" s="454"/>
      <c r="B14346" s="927"/>
      <c r="C14346" s="580"/>
      <c r="D14346" s="939"/>
      <c r="E14346" s="940"/>
      <c r="F14346" s="941"/>
      <c r="G14346" s="937" t="str">
        <f t="array" ref="G14346">xlookup(F14346,'Internal Staffing Calculator'!E:E,'Internal Staffing Calculator'!C:C,"")</f>
        <v/>
      </c>
      <c r="H14346" s="932" t="str">
        <f t="array" ref="H14346">if(F14346&lt;&gt;"", iferror(index('Internal Staffing Calculator'!B$8:B23500,match(F14346,'Internal Staffing Calculator'!E$8:E23500,0)), "Not In Budget"),"")</f>
        <v/>
      </c>
      <c r="I14346" s="184"/>
      <c r="J14346" s="184"/>
      <c r="K14346" s="184"/>
      <c r="L14346" s="183"/>
    </row>
    <row r="14347">
      <c r="A14347" s="454"/>
      <c r="B14347" s="927"/>
      <c r="C14347" s="580"/>
      <c r="D14347" s="939"/>
      <c r="E14347" s="940"/>
      <c r="F14347" s="941"/>
      <c r="G14347" s="937" t="str">
        <f t="array" ref="G14347">xlookup(F14347,'Internal Staffing Calculator'!E:E,'Internal Staffing Calculator'!C:C,"")</f>
        <v/>
      </c>
      <c r="H14347" s="932" t="str">
        <f t="array" ref="H14347">if(F14347&lt;&gt;"", iferror(index('Internal Staffing Calculator'!B$8:B23500,match(F14347,'Internal Staffing Calculator'!E$8:E23500,0)), "Not In Budget"),"")</f>
        <v/>
      </c>
      <c r="I14347" s="184"/>
      <c r="J14347" s="184"/>
      <c r="K14347" s="184"/>
      <c r="L14347" s="183"/>
    </row>
    <row r="14348">
      <c r="A14348" s="454"/>
      <c r="B14348" s="927"/>
      <c r="C14348" s="580"/>
      <c r="D14348" s="939"/>
      <c r="E14348" s="940"/>
      <c r="F14348" s="941"/>
      <c r="G14348" s="937" t="str">
        <f t="array" ref="G14348">xlookup(F14348,'Internal Staffing Calculator'!E:E,'Internal Staffing Calculator'!C:C,"")</f>
        <v/>
      </c>
      <c r="H14348" s="932" t="str">
        <f t="array" ref="H14348">if(F14348&lt;&gt;"", iferror(index('Internal Staffing Calculator'!B$8:B23500,match(F14348,'Internal Staffing Calculator'!E$8:E23500,0)), "Not In Budget"),"")</f>
        <v/>
      </c>
      <c r="I14348" s="184"/>
      <c r="J14348" s="184"/>
      <c r="K14348" s="184"/>
      <c r="L14348" s="183"/>
    </row>
    <row r="14349">
      <c r="A14349" s="454"/>
      <c r="B14349" s="927"/>
      <c r="C14349" s="580"/>
      <c r="D14349" s="939"/>
      <c r="E14349" s="940"/>
      <c r="F14349" s="941"/>
      <c r="G14349" s="937" t="str">
        <f t="array" ref="G14349">xlookup(F14349,'Internal Staffing Calculator'!E:E,'Internal Staffing Calculator'!C:C,"")</f>
        <v/>
      </c>
      <c r="H14349" s="932" t="str">
        <f t="array" ref="H14349">if(F14349&lt;&gt;"", iferror(index('Internal Staffing Calculator'!B$8:B23500,match(F14349,'Internal Staffing Calculator'!E$8:E23500,0)), "Not In Budget"),"")</f>
        <v/>
      </c>
      <c r="I14349" s="184"/>
      <c r="J14349" s="184"/>
      <c r="K14349" s="184"/>
      <c r="L14349" s="183"/>
    </row>
    <row r="14350">
      <c r="A14350" s="454"/>
      <c r="B14350" s="927"/>
      <c r="C14350" s="580"/>
      <c r="D14350" s="939"/>
      <c r="E14350" s="940"/>
      <c r="F14350" s="941"/>
      <c r="G14350" s="937" t="str">
        <f t="array" ref="G14350">xlookup(F14350,'Internal Staffing Calculator'!E:E,'Internal Staffing Calculator'!C:C,"")</f>
        <v/>
      </c>
      <c r="H14350" s="932" t="str">
        <f t="array" ref="H14350">if(F14350&lt;&gt;"", iferror(index('Internal Staffing Calculator'!B$8:B23500,match(F14350,'Internal Staffing Calculator'!E$8:E23500,0)), "Not In Budget"),"")</f>
        <v/>
      </c>
      <c r="I14350" s="184"/>
      <c r="J14350" s="184"/>
      <c r="K14350" s="184"/>
      <c r="L14350" s="183"/>
    </row>
    <row r="14351">
      <c r="A14351" s="454"/>
      <c r="B14351" s="927"/>
      <c r="C14351" s="580"/>
      <c r="D14351" s="939"/>
      <c r="E14351" s="940"/>
      <c r="F14351" s="941"/>
      <c r="G14351" s="937" t="str">
        <f t="array" ref="G14351">xlookup(F14351,'Internal Staffing Calculator'!E:E,'Internal Staffing Calculator'!C:C,"")</f>
        <v/>
      </c>
      <c r="H14351" s="932" t="str">
        <f t="array" ref="H14351">if(F14351&lt;&gt;"", iferror(index('Internal Staffing Calculator'!B$8:B23500,match(F14351,'Internal Staffing Calculator'!E$8:E23500,0)), "Not In Budget"),"")</f>
        <v/>
      </c>
      <c r="I14351" s="184"/>
      <c r="J14351" s="184"/>
      <c r="K14351" s="184"/>
      <c r="L14351" s="183"/>
    </row>
    <row r="14352">
      <c r="A14352" s="454"/>
      <c r="B14352" s="927"/>
      <c r="C14352" s="580"/>
      <c r="D14352" s="939"/>
      <c r="E14352" s="940"/>
      <c r="F14352" s="941"/>
      <c r="G14352" s="937" t="str">
        <f t="array" ref="G14352">xlookup(F14352,'Internal Staffing Calculator'!E:E,'Internal Staffing Calculator'!C:C,"")</f>
        <v/>
      </c>
      <c r="H14352" s="932" t="str">
        <f t="array" ref="H14352">if(F14352&lt;&gt;"", iferror(index('Internal Staffing Calculator'!B$8:B23500,match(F14352,'Internal Staffing Calculator'!E$8:E23500,0)), "Not In Budget"),"")</f>
        <v/>
      </c>
      <c r="I14352" s="184"/>
      <c r="J14352" s="184"/>
      <c r="K14352" s="184"/>
      <c r="L14352" s="183"/>
    </row>
    <row r="14353">
      <c r="A14353" s="454"/>
      <c r="B14353" s="927"/>
      <c r="C14353" s="580"/>
      <c r="D14353" s="939"/>
      <c r="E14353" s="940"/>
      <c r="F14353" s="941"/>
      <c r="G14353" s="937" t="str">
        <f t="array" ref="G14353">xlookup(F14353,'Internal Staffing Calculator'!E:E,'Internal Staffing Calculator'!C:C,"")</f>
        <v/>
      </c>
      <c r="H14353" s="932" t="str">
        <f t="array" ref="H14353">if(F14353&lt;&gt;"", iferror(index('Internal Staffing Calculator'!B$8:B23500,match(F14353,'Internal Staffing Calculator'!E$8:E23500,0)), "Not In Budget"),"")</f>
        <v/>
      </c>
      <c r="I14353" s="184"/>
      <c r="J14353" s="184"/>
      <c r="K14353" s="184"/>
      <c r="L14353" s="183"/>
    </row>
    <row r="14354">
      <c r="A14354" s="454"/>
      <c r="B14354" s="927"/>
      <c r="C14354" s="580"/>
      <c r="D14354" s="939"/>
      <c r="E14354" s="940"/>
      <c r="F14354" s="941"/>
      <c r="G14354" s="937" t="str">
        <f t="array" ref="G14354">xlookup(F14354,'Internal Staffing Calculator'!E:E,'Internal Staffing Calculator'!C:C,"")</f>
        <v/>
      </c>
      <c r="H14354" s="932" t="str">
        <f t="array" ref="H14354">if(F14354&lt;&gt;"", iferror(index('Internal Staffing Calculator'!B$8:B23500,match(F14354,'Internal Staffing Calculator'!E$8:E23500,0)), "Not In Budget"),"")</f>
        <v/>
      </c>
      <c r="I14354" s="184"/>
      <c r="J14354" s="184"/>
      <c r="K14354" s="184"/>
      <c r="L14354" s="183"/>
    </row>
    <row r="14355">
      <c r="A14355" s="454"/>
      <c r="B14355" s="927"/>
      <c r="C14355" s="580"/>
      <c r="D14355" s="939"/>
      <c r="E14355" s="940"/>
      <c r="F14355" s="941"/>
      <c r="G14355" s="937" t="str">
        <f t="array" ref="G14355">xlookup(F14355,'Internal Staffing Calculator'!E:E,'Internal Staffing Calculator'!C:C,"")</f>
        <v/>
      </c>
      <c r="H14355" s="932" t="str">
        <f t="array" ref="H14355">if(F14355&lt;&gt;"", iferror(index('Internal Staffing Calculator'!B$8:B23500,match(F14355,'Internal Staffing Calculator'!E$8:E23500,0)), "Not In Budget"),"")</f>
        <v/>
      </c>
      <c r="I14355" s="184"/>
      <c r="J14355" s="184"/>
      <c r="K14355" s="184"/>
      <c r="L14355" s="183"/>
    </row>
    <row r="14356">
      <c r="A14356" s="454"/>
      <c r="B14356" s="927"/>
      <c r="C14356" s="580"/>
      <c r="D14356" s="939"/>
      <c r="E14356" s="940"/>
      <c r="F14356" s="941"/>
      <c r="G14356" s="937" t="str">
        <f t="array" ref="G14356">xlookup(F14356,'Internal Staffing Calculator'!E:E,'Internal Staffing Calculator'!C:C,"")</f>
        <v/>
      </c>
      <c r="H14356" s="932" t="str">
        <f t="array" ref="H14356">if(F14356&lt;&gt;"", iferror(index('Internal Staffing Calculator'!B$8:B23500,match(F14356,'Internal Staffing Calculator'!E$8:E23500,0)), "Not In Budget"),"")</f>
        <v/>
      </c>
      <c r="I14356" s="184"/>
      <c r="J14356" s="184"/>
      <c r="K14356" s="184"/>
      <c r="L14356" s="183"/>
    </row>
    <row r="14357">
      <c r="A14357" s="454"/>
      <c r="B14357" s="927"/>
      <c r="C14357" s="580"/>
      <c r="D14357" s="939"/>
      <c r="E14357" s="940"/>
      <c r="F14357" s="941"/>
      <c r="G14357" s="937" t="str">
        <f t="array" ref="G14357">xlookup(F14357,'Internal Staffing Calculator'!E:E,'Internal Staffing Calculator'!C:C,"")</f>
        <v/>
      </c>
      <c r="H14357" s="932" t="str">
        <f t="array" ref="H14357">if(F14357&lt;&gt;"", iferror(index('Internal Staffing Calculator'!B$8:B23500,match(F14357,'Internal Staffing Calculator'!E$8:E23500,0)), "Not In Budget"),"")</f>
        <v/>
      </c>
      <c r="I14357" s="184"/>
      <c r="J14357" s="184"/>
      <c r="K14357" s="184"/>
      <c r="L14357" s="183"/>
    </row>
    <row r="14358">
      <c r="A14358" s="454"/>
      <c r="B14358" s="927"/>
      <c r="C14358" s="580"/>
      <c r="D14358" s="939"/>
      <c r="E14358" s="940"/>
      <c r="F14358" s="941"/>
      <c r="G14358" s="937" t="str">
        <f t="array" ref="G14358">xlookup(F14358,'Internal Staffing Calculator'!E:E,'Internal Staffing Calculator'!C:C,"")</f>
        <v/>
      </c>
      <c r="H14358" s="932" t="str">
        <f t="array" ref="H14358">if(F14358&lt;&gt;"", iferror(index('Internal Staffing Calculator'!B$8:B23500,match(F14358,'Internal Staffing Calculator'!E$8:E23500,0)), "Not In Budget"),"")</f>
        <v/>
      </c>
      <c r="I14358" s="184"/>
      <c r="J14358" s="184"/>
      <c r="K14358" s="184"/>
      <c r="L14358" s="183"/>
    </row>
    <row r="14359">
      <c r="A14359" s="454"/>
      <c r="B14359" s="927"/>
      <c r="C14359" s="580"/>
      <c r="D14359" s="939"/>
      <c r="E14359" s="940"/>
      <c r="F14359" s="941"/>
      <c r="G14359" s="937" t="str">
        <f t="array" ref="G14359">xlookup(F14359,'Internal Staffing Calculator'!E:E,'Internal Staffing Calculator'!C:C,"")</f>
        <v/>
      </c>
      <c r="H14359" s="932" t="str">
        <f t="array" ref="H14359">if(F14359&lt;&gt;"", iferror(index('Internal Staffing Calculator'!B$8:B23500,match(F14359,'Internal Staffing Calculator'!E$8:E23500,0)), "Not In Budget"),"")</f>
        <v/>
      </c>
      <c r="I14359" s="184"/>
      <c r="J14359" s="184"/>
      <c r="K14359" s="184"/>
      <c r="L14359" s="183"/>
    </row>
    <row r="14360">
      <c r="A14360" s="454"/>
      <c r="B14360" s="927"/>
      <c r="C14360" s="580"/>
      <c r="D14360" s="939"/>
      <c r="E14360" s="940"/>
      <c r="F14360" s="941"/>
      <c r="G14360" s="937" t="str">
        <f t="array" ref="G14360">xlookup(F14360,'Internal Staffing Calculator'!E:E,'Internal Staffing Calculator'!C:C,"")</f>
        <v/>
      </c>
      <c r="H14360" s="932" t="str">
        <f t="array" ref="H14360">if(F14360&lt;&gt;"", iferror(index('Internal Staffing Calculator'!B$8:B23500,match(F14360,'Internal Staffing Calculator'!E$8:E23500,0)), "Not In Budget"),"")</f>
        <v/>
      </c>
      <c r="I14360" s="184"/>
      <c r="J14360" s="184"/>
      <c r="K14360" s="184"/>
      <c r="L14360" s="183"/>
    </row>
    <row r="14361">
      <c r="A14361" s="454"/>
      <c r="B14361" s="927"/>
      <c r="C14361" s="580"/>
      <c r="D14361" s="939"/>
      <c r="E14361" s="940"/>
      <c r="F14361" s="941"/>
      <c r="G14361" s="937" t="str">
        <f t="array" ref="G14361">xlookup(F14361,'Internal Staffing Calculator'!E:E,'Internal Staffing Calculator'!C:C,"")</f>
        <v/>
      </c>
      <c r="H14361" s="932" t="str">
        <f t="array" ref="H14361">if(F14361&lt;&gt;"", iferror(index('Internal Staffing Calculator'!B$8:B23500,match(F14361,'Internal Staffing Calculator'!E$8:E23500,0)), "Not In Budget"),"")</f>
        <v/>
      </c>
      <c r="I14361" s="184"/>
      <c r="J14361" s="184"/>
      <c r="K14361" s="184"/>
      <c r="L14361" s="183"/>
    </row>
    <row r="14362">
      <c r="A14362" s="454"/>
      <c r="B14362" s="927"/>
      <c r="C14362" s="580"/>
      <c r="D14362" s="939"/>
      <c r="E14362" s="940"/>
      <c r="F14362" s="941"/>
      <c r="G14362" s="937" t="str">
        <f t="array" ref="G14362">xlookup(F14362,'Internal Staffing Calculator'!E:E,'Internal Staffing Calculator'!C:C,"")</f>
        <v/>
      </c>
      <c r="H14362" s="932" t="str">
        <f t="array" ref="H14362">if(F14362&lt;&gt;"", iferror(index('Internal Staffing Calculator'!B$8:B23500,match(F14362,'Internal Staffing Calculator'!E$8:E23500,0)), "Not In Budget"),"")</f>
        <v/>
      </c>
      <c r="I14362" s="184"/>
      <c r="J14362" s="184"/>
      <c r="K14362" s="184"/>
      <c r="L14362" s="183"/>
    </row>
    <row r="14363">
      <c r="A14363" s="454"/>
      <c r="B14363" s="927"/>
      <c r="C14363" s="580"/>
      <c r="D14363" s="939"/>
      <c r="E14363" s="940"/>
      <c r="F14363" s="941"/>
      <c r="G14363" s="937" t="str">
        <f t="array" ref="G14363">xlookup(F14363,'Internal Staffing Calculator'!E:E,'Internal Staffing Calculator'!C:C,"")</f>
        <v/>
      </c>
      <c r="H14363" s="932" t="str">
        <f t="array" ref="H14363">if(F14363&lt;&gt;"", iferror(index('Internal Staffing Calculator'!B$8:B23500,match(F14363,'Internal Staffing Calculator'!E$8:E23500,0)), "Not In Budget"),"")</f>
        <v/>
      </c>
      <c r="I14363" s="184"/>
      <c r="J14363" s="184"/>
      <c r="K14363" s="184"/>
      <c r="L14363" s="183"/>
    </row>
    <row r="14364">
      <c r="A14364" s="454"/>
      <c r="B14364" s="927"/>
      <c r="C14364" s="580"/>
      <c r="D14364" s="939"/>
      <c r="E14364" s="940"/>
      <c r="F14364" s="941"/>
      <c r="G14364" s="937" t="str">
        <f t="array" ref="G14364">xlookup(F14364,'Internal Staffing Calculator'!E:E,'Internal Staffing Calculator'!C:C,"")</f>
        <v/>
      </c>
      <c r="H14364" s="932" t="str">
        <f t="array" ref="H14364">if(F14364&lt;&gt;"", iferror(index('Internal Staffing Calculator'!B$8:B23500,match(F14364,'Internal Staffing Calculator'!E$8:E23500,0)), "Not In Budget"),"")</f>
        <v/>
      </c>
      <c r="I14364" s="184"/>
      <c r="J14364" s="184"/>
      <c r="K14364" s="184"/>
      <c r="L14364" s="183"/>
    </row>
    <row r="14365">
      <c r="A14365" s="454"/>
      <c r="B14365" s="927"/>
      <c r="C14365" s="580"/>
      <c r="D14365" s="939"/>
      <c r="E14365" s="940"/>
      <c r="F14365" s="941"/>
      <c r="G14365" s="937" t="str">
        <f t="array" ref="G14365">xlookup(F14365,'Internal Staffing Calculator'!E:E,'Internal Staffing Calculator'!C:C,"")</f>
        <v/>
      </c>
      <c r="H14365" s="932" t="str">
        <f t="array" ref="H14365">if(F14365&lt;&gt;"", iferror(index('Internal Staffing Calculator'!B$8:B23500,match(F14365,'Internal Staffing Calculator'!E$8:E23500,0)), "Not In Budget"),"")</f>
        <v/>
      </c>
      <c r="I14365" s="184"/>
      <c r="J14365" s="184"/>
      <c r="K14365" s="184"/>
      <c r="L14365" s="183"/>
    </row>
    <row r="14366">
      <c r="A14366" s="454"/>
      <c r="B14366" s="927"/>
      <c r="C14366" s="580"/>
      <c r="D14366" s="939"/>
      <c r="E14366" s="940"/>
      <c r="F14366" s="941"/>
      <c r="G14366" s="937" t="str">
        <f t="array" ref="G14366">xlookup(F14366,'Internal Staffing Calculator'!E:E,'Internal Staffing Calculator'!C:C,"")</f>
        <v/>
      </c>
      <c r="H14366" s="932" t="str">
        <f t="array" ref="H14366">if(F14366&lt;&gt;"", iferror(index('Internal Staffing Calculator'!B$8:B23500,match(F14366,'Internal Staffing Calculator'!E$8:E23500,0)), "Not In Budget"),"")</f>
        <v/>
      </c>
      <c r="I14366" s="184"/>
      <c r="J14366" s="184"/>
      <c r="K14366" s="184"/>
      <c r="L14366" s="183"/>
    </row>
    <row r="14367">
      <c r="A14367" s="454"/>
      <c r="B14367" s="927"/>
      <c r="C14367" s="580"/>
      <c r="D14367" s="939"/>
      <c r="E14367" s="940"/>
      <c r="F14367" s="941"/>
      <c r="G14367" s="937" t="str">
        <f t="array" ref="G14367">xlookup(F14367,'Internal Staffing Calculator'!E:E,'Internal Staffing Calculator'!C:C,"")</f>
        <v/>
      </c>
      <c r="H14367" s="932" t="str">
        <f t="array" ref="H14367">if(F14367&lt;&gt;"", iferror(index('Internal Staffing Calculator'!B$8:B23500,match(F14367,'Internal Staffing Calculator'!E$8:E23500,0)), "Not In Budget"),"")</f>
        <v/>
      </c>
      <c r="I14367" s="184"/>
      <c r="J14367" s="184"/>
      <c r="K14367" s="184"/>
      <c r="L14367" s="183"/>
    </row>
    <row r="14368">
      <c r="A14368" s="454"/>
      <c r="B14368" s="927"/>
      <c r="C14368" s="580"/>
      <c r="D14368" s="939"/>
      <c r="E14368" s="940"/>
      <c r="F14368" s="941"/>
      <c r="G14368" s="937" t="str">
        <f t="array" ref="G14368">xlookup(F14368,'Internal Staffing Calculator'!E:E,'Internal Staffing Calculator'!C:C,"")</f>
        <v/>
      </c>
      <c r="H14368" s="932" t="str">
        <f t="array" ref="H14368">if(F14368&lt;&gt;"", iferror(index('Internal Staffing Calculator'!B$8:B23500,match(F14368,'Internal Staffing Calculator'!E$8:E23500,0)), "Not In Budget"),"")</f>
        <v/>
      </c>
      <c r="I14368" s="184"/>
      <c r="J14368" s="184"/>
      <c r="K14368" s="184"/>
      <c r="L14368" s="183"/>
    </row>
    <row r="14369">
      <c r="A14369" s="454"/>
      <c r="B14369" s="927"/>
      <c r="C14369" s="580"/>
      <c r="D14369" s="939"/>
      <c r="E14369" s="940"/>
      <c r="F14369" s="941"/>
      <c r="G14369" s="937" t="str">
        <f t="array" ref="G14369">xlookup(F14369,'Internal Staffing Calculator'!E:E,'Internal Staffing Calculator'!C:C,"")</f>
        <v/>
      </c>
      <c r="H14369" s="932" t="str">
        <f t="array" ref="H14369">if(F14369&lt;&gt;"", iferror(index('Internal Staffing Calculator'!B$8:B23500,match(F14369,'Internal Staffing Calculator'!E$8:E23500,0)), "Not In Budget"),"")</f>
        <v/>
      </c>
      <c r="I14369" s="184"/>
      <c r="J14369" s="184"/>
      <c r="K14369" s="184"/>
      <c r="L14369" s="183"/>
    </row>
    <row r="14370">
      <c r="A14370" s="454"/>
      <c r="B14370" s="927"/>
      <c r="C14370" s="580"/>
      <c r="D14370" s="939"/>
      <c r="E14370" s="940"/>
      <c r="F14370" s="941"/>
      <c r="G14370" s="937" t="str">
        <f t="array" ref="G14370">xlookup(F14370,'Internal Staffing Calculator'!E:E,'Internal Staffing Calculator'!C:C,"")</f>
        <v/>
      </c>
      <c r="H14370" s="932" t="str">
        <f t="array" ref="H14370">if(F14370&lt;&gt;"", iferror(index('Internal Staffing Calculator'!B$8:B23500,match(F14370,'Internal Staffing Calculator'!E$8:E23500,0)), "Not In Budget"),"")</f>
        <v/>
      </c>
      <c r="I14370" s="184"/>
      <c r="J14370" s="184"/>
      <c r="K14370" s="184"/>
      <c r="L14370" s="183"/>
    </row>
    <row r="14371">
      <c r="A14371" s="454"/>
      <c r="B14371" s="927"/>
      <c r="C14371" s="580"/>
      <c r="D14371" s="939"/>
      <c r="E14371" s="940"/>
      <c r="F14371" s="941"/>
      <c r="G14371" s="937" t="str">
        <f t="array" ref="G14371">xlookup(F14371,'Internal Staffing Calculator'!E:E,'Internal Staffing Calculator'!C:C,"")</f>
        <v/>
      </c>
      <c r="H14371" s="932" t="str">
        <f t="array" ref="H14371">if(F14371&lt;&gt;"", iferror(index('Internal Staffing Calculator'!B$8:B23500,match(F14371,'Internal Staffing Calculator'!E$8:E23500,0)), "Not In Budget"),"")</f>
        <v/>
      </c>
      <c r="I14371" s="184"/>
      <c r="J14371" s="184"/>
      <c r="K14371" s="184"/>
      <c r="L14371" s="183"/>
    </row>
    <row r="14372">
      <c r="A14372" s="454"/>
      <c r="B14372" s="927"/>
      <c r="C14372" s="580"/>
      <c r="D14372" s="939"/>
      <c r="E14372" s="940"/>
      <c r="F14372" s="941"/>
      <c r="G14372" s="937" t="str">
        <f t="array" ref="G14372">xlookup(F14372,'Internal Staffing Calculator'!E:E,'Internal Staffing Calculator'!C:C,"")</f>
        <v/>
      </c>
      <c r="H14372" s="932" t="str">
        <f t="array" ref="H14372">if(F14372&lt;&gt;"", iferror(index('Internal Staffing Calculator'!B$8:B23500,match(F14372,'Internal Staffing Calculator'!E$8:E23500,0)), "Not In Budget"),"")</f>
        <v/>
      </c>
      <c r="I14372" s="184"/>
      <c r="J14372" s="184"/>
      <c r="K14372" s="184"/>
      <c r="L14372" s="183"/>
    </row>
    <row r="14373">
      <c r="A14373" s="454"/>
      <c r="B14373" s="927"/>
      <c r="C14373" s="580"/>
      <c r="D14373" s="939"/>
      <c r="E14373" s="940"/>
      <c r="F14373" s="941"/>
      <c r="G14373" s="937" t="str">
        <f t="array" ref="G14373">xlookup(F14373,'Internal Staffing Calculator'!E:E,'Internal Staffing Calculator'!C:C,"")</f>
        <v/>
      </c>
      <c r="H14373" s="932" t="str">
        <f t="array" ref="H14373">if(F14373&lt;&gt;"", iferror(index('Internal Staffing Calculator'!B$8:B23500,match(F14373,'Internal Staffing Calculator'!E$8:E23500,0)), "Not In Budget"),"")</f>
        <v/>
      </c>
      <c r="I14373" s="184"/>
      <c r="J14373" s="184"/>
      <c r="K14373" s="184"/>
      <c r="L14373" s="183"/>
    </row>
    <row r="14374">
      <c r="A14374" s="454"/>
      <c r="B14374" s="927"/>
      <c r="C14374" s="580"/>
      <c r="D14374" s="939"/>
      <c r="E14374" s="940"/>
      <c r="F14374" s="941"/>
      <c r="G14374" s="937" t="str">
        <f t="array" ref="G14374">xlookup(F14374,'Internal Staffing Calculator'!E:E,'Internal Staffing Calculator'!C:C,"")</f>
        <v/>
      </c>
      <c r="H14374" s="932" t="str">
        <f t="array" ref="H14374">if(F14374&lt;&gt;"", iferror(index('Internal Staffing Calculator'!B$8:B23500,match(F14374,'Internal Staffing Calculator'!E$8:E23500,0)), "Not In Budget"),"")</f>
        <v/>
      </c>
      <c r="I14374" s="184"/>
      <c r="J14374" s="184"/>
      <c r="K14374" s="184"/>
      <c r="L14374" s="183"/>
    </row>
    <row r="14375">
      <c r="A14375" s="454"/>
      <c r="B14375" s="927"/>
      <c r="C14375" s="580"/>
      <c r="D14375" s="939"/>
      <c r="E14375" s="940"/>
      <c r="F14375" s="941"/>
      <c r="G14375" s="937" t="str">
        <f t="array" ref="G14375">xlookup(F14375,'Internal Staffing Calculator'!E:E,'Internal Staffing Calculator'!C:C,"")</f>
        <v/>
      </c>
      <c r="H14375" s="932" t="str">
        <f t="array" ref="H14375">if(F14375&lt;&gt;"", iferror(index('Internal Staffing Calculator'!B$8:B23500,match(F14375,'Internal Staffing Calculator'!E$8:E23500,0)), "Not In Budget"),"")</f>
        <v/>
      </c>
      <c r="I14375" s="184"/>
      <c r="J14375" s="184"/>
      <c r="K14375" s="184"/>
      <c r="L14375" s="183"/>
    </row>
    <row r="14376">
      <c r="A14376" s="454"/>
      <c r="B14376" s="927"/>
      <c r="C14376" s="580"/>
      <c r="D14376" s="939"/>
      <c r="E14376" s="940"/>
      <c r="F14376" s="941"/>
      <c r="G14376" s="937" t="str">
        <f t="array" ref="G14376">xlookup(F14376,'Internal Staffing Calculator'!E:E,'Internal Staffing Calculator'!C:C,"")</f>
        <v/>
      </c>
      <c r="H14376" s="932" t="str">
        <f t="array" ref="H14376">if(F14376&lt;&gt;"", iferror(index('Internal Staffing Calculator'!B$8:B23500,match(F14376,'Internal Staffing Calculator'!E$8:E23500,0)), "Not In Budget"),"")</f>
        <v/>
      </c>
      <c r="I14376" s="184"/>
      <c r="J14376" s="184"/>
      <c r="K14376" s="184"/>
      <c r="L14376" s="183"/>
    </row>
    <row r="14377">
      <c r="A14377" s="454"/>
      <c r="B14377" s="927"/>
      <c r="C14377" s="580"/>
      <c r="D14377" s="939"/>
      <c r="E14377" s="940"/>
      <c r="F14377" s="941"/>
      <c r="G14377" s="937" t="str">
        <f t="array" ref="G14377">xlookup(F14377,'Internal Staffing Calculator'!E:E,'Internal Staffing Calculator'!C:C,"")</f>
        <v/>
      </c>
      <c r="H14377" s="932" t="str">
        <f t="array" ref="H14377">if(F14377&lt;&gt;"", iferror(index('Internal Staffing Calculator'!B$8:B23500,match(F14377,'Internal Staffing Calculator'!E$8:E23500,0)), "Not In Budget"),"")</f>
        <v/>
      </c>
      <c r="I14377" s="184"/>
      <c r="J14377" s="184"/>
      <c r="K14377" s="184"/>
      <c r="L14377" s="183"/>
    </row>
    <row r="14378">
      <c r="A14378" s="454"/>
      <c r="B14378" s="927"/>
      <c r="C14378" s="580"/>
      <c r="D14378" s="939"/>
      <c r="E14378" s="940"/>
      <c r="F14378" s="941"/>
      <c r="G14378" s="937" t="str">
        <f t="array" ref="G14378">xlookup(F14378,'Internal Staffing Calculator'!E:E,'Internal Staffing Calculator'!C:C,"")</f>
        <v/>
      </c>
      <c r="H14378" s="932" t="str">
        <f t="array" ref="H14378">if(F14378&lt;&gt;"", iferror(index('Internal Staffing Calculator'!B$8:B23500,match(F14378,'Internal Staffing Calculator'!E$8:E23500,0)), "Not In Budget"),"")</f>
        <v/>
      </c>
      <c r="I14378" s="184"/>
      <c r="J14378" s="184"/>
      <c r="K14378" s="184"/>
      <c r="L14378" s="183"/>
    </row>
    <row r="14379">
      <c r="A14379" s="454"/>
      <c r="B14379" s="927"/>
      <c r="C14379" s="580"/>
      <c r="D14379" s="939"/>
      <c r="E14379" s="940"/>
      <c r="F14379" s="941"/>
      <c r="G14379" s="937" t="str">
        <f t="array" ref="G14379">xlookup(F14379,'Internal Staffing Calculator'!E:E,'Internal Staffing Calculator'!C:C,"")</f>
        <v/>
      </c>
      <c r="H14379" s="932" t="str">
        <f t="array" ref="H14379">if(F14379&lt;&gt;"", iferror(index('Internal Staffing Calculator'!B$8:B23500,match(F14379,'Internal Staffing Calculator'!E$8:E23500,0)), "Not In Budget"),"")</f>
        <v/>
      </c>
      <c r="I14379" s="184"/>
      <c r="J14379" s="184"/>
      <c r="K14379" s="184"/>
      <c r="L14379" s="183"/>
    </row>
    <row r="14380">
      <c r="A14380" s="454"/>
      <c r="B14380" s="927"/>
      <c r="C14380" s="580"/>
      <c r="D14380" s="939"/>
      <c r="E14380" s="940"/>
      <c r="F14380" s="941"/>
      <c r="G14380" s="937" t="str">
        <f t="array" ref="G14380">xlookup(F14380,'Internal Staffing Calculator'!E:E,'Internal Staffing Calculator'!C:C,"")</f>
        <v/>
      </c>
      <c r="H14380" s="932" t="str">
        <f t="array" ref="H14380">if(F14380&lt;&gt;"", iferror(index('Internal Staffing Calculator'!B$8:B23500,match(F14380,'Internal Staffing Calculator'!E$8:E23500,0)), "Not In Budget"),"")</f>
        <v/>
      </c>
      <c r="I14380" s="184"/>
      <c r="J14380" s="184"/>
      <c r="K14380" s="184"/>
      <c r="L14380" s="183"/>
    </row>
    <row r="14381">
      <c r="A14381" s="454"/>
      <c r="B14381" s="927"/>
      <c r="C14381" s="580"/>
      <c r="D14381" s="939"/>
      <c r="E14381" s="940"/>
      <c r="F14381" s="941"/>
      <c r="G14381" s="937" t="str">
        <f t="array" ref="G14381">xlookup(F14381,'Internal Staffing Calculator'!E:E,'Internal Staffing Calculator'!C:C,"")</f>
        <v/>
      </c>
      <c r="H14381" s="932" t="str">
        <f t="array" ref="H14381">if(F14381&lt;&gt;"", iferror(index('Internal Staffing Calculator'!B$8:B23500,match(F14381,'Internal Staffing Calculator'!E$8:E23500,0)), "Not In Budget"),"")</f>
        <v/>
      </c>
      <c r="I14381" s="184"/>
      <c r="J14381" s="184"/>
      <c r="K14381" s="184"/>
      <c r="L14381" s="183"/>
    </row>
    <row r="14382">
      <c r="A14382" s="454"/>
      <c r="B14382" s="927"/>
      <c r="C14382" s="580"/>
      <c r="D14382" s="939"/>
      <c r="E14382" s="940"/>
      <c r="F14382" s="941"/>
      <c r="G14382" s="937" t="str">
        <f t="array" ref="G14382">xlookup(F14382,'Internal Staffing Calculator'!E:E,'Internal Staffing Calculator'!C:C,"")</f>
        <v/>
      </c>
      <c r="H14382" s="932" t="str">
        <f t="array" ref="H14382">if(F14382&lt;&gt;"", iferror(index('Internal Staffing Calculator'!B$8:B23500,match(F14382,'Internal Staffing Calculator'!E$8:E23500,0)), "Not In Budget"),"")</f>
        <v/>
      </c>
      <c r="I14382" s="184"/>
      <c r="J14382" s="184"/>
      <c r="K14382" s="184"/>
      <c r="L14382" s="183"/>
    </row>
    <row r="14383">
      <c r="A14383" s="454"/>
      <c r="B14383" s="927"/>
      <c r="C14383" s="580"/>
      <c r="D14383" s="939"/>
      <c r="E14383" s="940"/>
      <c r="F14383" s="941"/>
      <c r="G14383" s="937" t="str">
        <f t="array" ref="G14383">xlookup(F14383,'Internal Staffing Calculator'!E:E,'Internal Staffing Calculator'!C:C,"")</f>
        <v/>
      </c>
      <c r="H14383" s="932" t="str">
        <f t="array" ref="H14383">if(F14383&lt;&gt;"", iferror(index('Internal Staffing Calculator'!B$8:B23500,match(F14383,'Internal Staffing Calculator'!E$8:E23500,0)), "Not In Budget"),"")</f>
        <v/>
      </c>
      <c r="I14383" s="184"/>
      <c r="J14383" s="184"/>
      <c r="K14383" s="184"/>
      <c r="L14383" s="183"/>
    </row>
    <row r="14384">
      <c r="A14384" s="454"/>
      <c r="B14384" s="927"/>
      <c r="C14384" s="580"/>
      <c r="D14384" s="939"/>
      <c r="E14384" s="940"/>
      <c r="F14384" s="941"/>
      <c r="G14384" s="937" t="str">
        <f t="array" ref="G14384">xlookup(F14384,'Internal Staffing Calculator'!E:E,'Internal Staffing Calculator'!C:C,"")</f>
        <v/>
      </c>
      <c r="H14384" s="932" t="str">
        <f t="array" ref="H14384">if(F14384&lt;&gt;"", iferror(index('Internal Staffing Calculator'!B$8:B23500,match(F14384,'Internal Staffing Calculator'!E$8:E23500,0)), "Not In Budget"),"")</f>
        <v/>
      </c>
      <c r="I14384" s="184"/>
      <c r="J14384" s="184"/>
      <c r="K14384" s="184"/>
      <c r="L14384" s="183"/>
    </row>
    <row r="14385">
      <c r="A14385" s="454"/>
      <c r="B14385" s="927"/>
      <c r="C14385" s="580"/>
      <c r="D14385" s="939"/>
      <c r="E14385" s="940"/>
      <c r="F14385" s="941"/>
      <c r="G14385" s="937" t="str">
        <f t="array" ref="G14385">xlookup(F14385,'Internal Staffing Calculator'!E:E,'Internal Staffing Calculator'!C:C,"")</f>
        <v/>
      </c>
      <c r="H14385" s="932" t="str">
        <f t="array" ref="H14385">if(F14385&lt;&gt;"", iferror(index('Internal Staffing Calculator'!B$8:B23500,match(F14385,'Internal Staffing Calculator'!E$8:E23500,0)), "Not In Budget"),"")</f>
        <v/>
      </c>
      <c r="I14385" s="184"/>
      <c r="J14385" s="184"/>
      <c r="K14385" s="184"/>
      <c r="L14385" s="183"/>
    </row>
    <row r="14386">
      <c r="A14386" s="454"/>
      <c r="B14386" s="927"/>
      <c r="C14386" s="580"/>
      <c r="D14386" s="939"/>
      <c r="E14386" s="940"/>
      <c r="F14386" s="941"/>
      <c r="G14386" s="937" t="str">
        <f t="array" ref="G14386">xlookup(F14386,'Internal Staffing Calculator'!E:E,'Internal Staffing Calculator'!C:C,"")</f>
        <v/>
      </c>
      <c r="H14386" s="932" t="str">
        <f t="array" ref="H14386">if(F14386&lt;&gt;"", iferror(index('Internal Staffing Calculator'!B$8:B23500,match(F14386,'Internal Staffing Calculator'!E$8:E23500,0)), "Not In Budget"),"")</f>
        <v/>
      </c>
      <c r="I14386" s="184"/>
      <c r="J14386" s="184"/>
      <c r="K14386" s="184"/>
      <c r="L14386" s="183"/>
    </row>
    <row r="14387">
      <c r="A14387" s="454"/>
      <c r="B14387" s="927"/>
      <c r="C14387" s="580"/>
      <c r="D14387" s="939"/>
      <c r="E14387" s="940"/>
      <c r="F14387" s="941"/>
      <c r="G14387" s="937" t="str">
        <f t="array" ref="G14387">xlookup(F14387,'Internal Staffing Calculator'!E:E,'Internal Staffing Calculator'!C:C,"")</f>
        <v/>
      </c>
      <c r="H14387" s="932" t="str">
        <f t="array" ref="H14387">if(F14387&lt;&gt;"", iferror(index('Internal Staffing Calculator'!B$8:B23500,match(F14387,'Internal Staffing Calculator'!E$8:E23500,0)), "Not In Budget"),"")</f>
        <v/>
      </c>
      <c r="I14387" s="184"/>
      <c r="J14387" s="184"/>
      <c r="K14387" s="184"/>
      <c r="L14387" s="183"/>
    </row>
    <row r="14388">
      <c r="A14388" s="454"/>
      <c r="B14388" s="927"/>
      <c r="C14388" s="580"/>
      <c r="D14388" s="939"/>
      <c r="E14388" s="940"/>
      <c r="F14388" s="941"/>
      <c r="G14388" s="937" t="str">
        <f t="array" ref="G14388">xlookup(F14388,'Internal Staffing Calculator'!E:E,'Internal Staffing Calculator'!C:C,"")</f>
        <v/>
      </c>
      <c r="H14388" s="932" t="str">
        <f t="array" ref="H14388">if(F14388&lt;&gt;"", iferror(index('Internal Staffing Calculator'!B$8:B23500,match(F14388,'Internal Staffing Calculator'!E$8:E23500,0)), "Not In Budget"),"")</f>
        <v/>
      </c>
      <c r="I14388" s="184"/>
      <c r="J14388" s="184"/>
      <c r="K14388" s="184"/>
      <c r="L14388" s="183"/>
    </row>
    <row r="14389">
      <c r="A14389" s="454"/>
      <c r="B14389" s="927"/>
      <c r="C14389" s="580"/>
      <c r="D14389" s="939"/>
      <c r="E14389" s="940"/>
      <c r="F14389" s="941"/>
      <c r="G14389" s="937" t="str">
        <f t="array" ref="G14389">xlookup(F14389,'Internal Staffing Calculator'!E:E,'Internal Staffing Calculator'!C:C,"")</f>
        <v/>
      </c>
      <c r="H14389" s="932" t="str">
        <f t="array" ref="H14389">if(F14389&lt;&gt;"", iferror(index('Internal Staffing Calculator'!B$8:B23500,match(F14389,'Internal Staffing Calculator'!E$8:E23500,0)), "Not In Budget"),"")</f>
        <v/>
      </c>
      <c r="I14389" s="184"/>
      <c r="J14389" s="184"/>
      <c r="K14389" s="184"/>
      <c r="L14389" s="183"/>
    </row>
    <row r="14390">
      <c r="A14390" s="454"/>
      <c r="B14390" s="927"/>
      <c r="C14390" s="580"/>
      <c r="D14390" s="939"/>
      <c r="E14390" s="940"/>
      <c r="F14390" s="941"/>
      <c r="G14390" s="937" t="str">
        <f t="array" ref="G14390">xlookup(F14390,'Internal Staffing Calculator'!E:E,'Internal Staffing Calculator'!C:C,"")</f>
        <v/>
      </c>
      <c r="H14390" s="932" t="str">
        <f t="array" ref="H14390">if(F14390&lt;&gt;"", iferror(index('Internal Staffing Calculator'!B$8:B23500,match(F14390,'Internal Staffing Calculator'!E$8:E23500,0)), "Not In Budget"),"")</f>
        <v/>
      </c>
      <c r="I14390" s="184"/>
      <c r="J14390" s="184"/>
      <c r="K14390" s="184"/>
      <c r="L14390" s="183"/>
    </row>
    <row r="14391">
      <c r="A14391" s="454"/>
      <c r="B14391" s="927"/>
      <c r="C14391" s="580"/>
      <c r="D14391" s="939"/>
      <c r="E14391" s="940"/>
      <c r="F14391" s="941"/>
      <c r="G14391" s="937" t="str">
        <f t="array" ref="G14391">xlookup(F14391,'Internal Staffing Calculator'!E:E,'Internal Staffing Calculator'!C:C,"")</f>
        <v/>
      </c>
      <c r="H14391" s="932" t="str">
        <f t="array" ref="H14391">if(F14391&lt;&gt;"", iferror(index('Internal Staffing Calculator'!B$8:B23500,match(F14391,'Internal Staffing Calculator'!E$8:E23500,0)), "Not In Budget"),"")</f>
        <v/>
      </c>
      <c r="I14391" s="184"/>
      <c r="J14391" s="184"/>
      <c r="K14391" s="184"/>
      <c r="L14391" s="183"/>
    </row>
    <row r="14392">
      <c r="A14392" s="454"/>
      <c r="B14392" s="927"/>
      <c r="C14392" s="580"/>
      <c r="D14392" s="939"/>
      <c r="E14392" s="940"/>
      <c r="F14392" s="941"/>
      <c r="G14392" s="937" t="str">
        <f t="array" ref="G14392">xlookup(F14392,'Internal Staffing Calculator'!E:E,'Internal Staffing Calculator'!C:C,"")</f>
        <v/>
      </c>
      <c r="H14392" s="932" t="str">
        <f t="array" ref="H14392">if(F14392&lt;&gt;"", iferror(index('Internal Staffing Calculator'!B$8:B23500,match(F14392,'Internal Staffing Calculator'!E$8:E23500,0)), "Not In Budget"),"")</f>
        <v/>
      </c>
      <c r="I14392" s="184"/>
      <c r="J14392" s="184"/>
      <c r="K14392" s="184"/>
      <c r="L14392" s="183"/>
    </row>
    <row r="14393">
      <c r="A14393" s="454"/>
      <c r="B14393" s="927"/>
      <c r="C14393" s="580"/>
      <c r="D14393" s="939"/>
      <c r="E14393" s="940"/>
      <c r="F14393" s="941"/>
      <c r="G14393" s="937" t="str">
        <f t="array" ref="G14393">xlookup(F14393,'Internal Staffing Calculator'!E:E,'Internal Staffing Calculator'!C:C,"")</f>
        <v/>
      </c>
      <c r="H14393" s="932" t="str">
        <f t="array" ref="H14393">if(F14393&lt;&gt;"", iferror(index('Internal Staffing Calculator'!B$8:B23500,match(F14393,'Internal Staffing Calculator'!E$8:E23500,0)), "Not In Budget"),"")</f>
        <v/>
      </c>
      <c r="I14393" s="184"/>
      <c r="J14393" s="184"/>
      <c r="K14393" s="184"/>
      <c r="L14393" s="183"/>
    </row>
    <row r="14394">
      <c r="A14394" s="454"/>
      <c r="B14394" s="927"/>
      <c r="C14394" s="580"/>
      <c r="D14394" s="939"/>
      <c r="E14394" s="940"/>
      <c r="F14394" s="941"/>
      <c r="G14394" s="937" t="str">
        <f t="array" ref="G14394">xlookup(F14394,'Internal Staffing Calculator'!E:E,'Internal Staffing Calculator'!C:C,"")</f>
        <v/>
      </c>
      <c r="H14394" s="932" t="str">
        <f t="array" ref="H14394">if(F14394&lt;&gt;"", iferror(index('Internal Staffing Calculator'!B$8:B23500,match(F14394,'Internal Staffing Calculator'!E$8:E23500,0)), "Not In Budget"),"")</f>
        <v/>
      </c>
      <c r="I14394" s="184"/>
      <c r="J14394" s="184"/>
      <c r="K14394" s="184"/>
      <c r="L14394" s="183"/>
    </row>
    <row r="14395">
      <c r="A14395" s="454"/>
      <c r="B14395" s="927"/>
      <c r="C14395" s="580"/>
      <c r="D14395" s="939"/>
      <c r="E14395" s="940"/>
      <c r="F14395" s="941"/>
      <c r="G14395" s="937" t="str">
        <f t="array" ref="G14395">xlookup(F14395,'Internal Staffing Calculator'!E:E,'Internal Staffing Calculator'!C:C,"")</f>
        <v/>
      </c>
      <c r="H14395" s="932" t="str">
        <f t="array" ref="H14395">if(F14395&lt;&gt;"", iferror(index('Internal Staffing Calculator'!B$8:B23500,match(F14395,'Internal Staffing Calculator'!E$8:E23500,0)), "Not In Budget"),"")</f>
        <v/>
      </c>
      <c r="I14395" s="184"/>
      <c r="J14395" s="184"/>
      <c r="K14395" s="184"/>
      <c r="L14395" s="183"/>
    </row>
    <row r="14396">
      <c r="A14396" s="454"/>
      <c r="B14396" s="927"/>
      <c r="C14396" s="580"/>
      <c r="D14396" s="939"/>
      <c r="E14396" s="940"/>
      <c r="F14396" s="941"/>
      <c r="G14396" s="937" t="str">
        <f t="array" ref="G14396">xlookup(F14396,'Internal Staffing Calculator'!E:E,'Internal Staffing Calculator'!C:C,"")</f>
        <v/>
      </c>
      <c r="H14396" s="932" t="str">
        <f t="array" ref="H14396">if(F14396&lt;&gt;"", iferror(index('Internal Staffing Calculator'!B$8:B23500,match(F14396,'Internal Staffing Calculator'!E$8:E23500,0)), "Not In Budget"),"")</f>
        <v/>
      </c>
      <c r="I14396" s="184"/>
      <c r="J14396" s="184"/>
      <c r="K14396" s="184"/>
      <c r="L14396" s="183"/>
    </row>
    <row r="14397">
      <c r="A14397" s="454"/>
      <c r="B14397" s="927"/>
      <c r="C14397" s="580"/>
      <c r="D14397" s="939"/>
      <c r="E14397" s="940"/>
      <c r="F14397" s="941"/>
      <c r="G14397" s="937" t="str">
        <f t="array" ref="G14397">xlookup(F14397,'Internal Staffing Calculator'!E:E,'Internal Staffing Calculator'!C:C,"")</f>
        <v/>
      </c>
      <c r="H14397" s="932" t="str">
        <f t="array" ref="H14397">if(F14397&lt;&gt;"", iferror(index('Internal Staffing Calculator'!B$8:B23500,match(F14397,'Internal Staffing Calculator'!E$8:E23500,0)), "Not In Budget"),"")</f>
        <v/>
      </c>
      <c r="I14397" s="184"/>
      <c r="J14397" s="184"/>
      <c r="K14397" s="184"/>
      <c r="L14397" s="183"/>
    </row>
    <row r="14398">
      <c r="A14398" s="454"/>
      <c r="B14398" s="927"/>
      <c r="C14398" s="580"/>
      <c r="D14398" s="939"/>
      <c r="E14398" s="940"/>
      <c r="F14398" s="941"/>
      <c r="G14398" s="937" t="str">
        <f t="array" ref="G14398">xlookup(F14398,'Internal Staffing Calculator'!E:E,'Internal Staffing Calculator'!C:C,"")</f>
        <v/>
      </c>
      <c r="H14398" s="932" t="str">
        <f t="array" ref="H14398">if(F14398&lt;&gt;"", iferror(index('Internal Staffing Calculator'!B$8:B23500,match(F14398,'Internal Staffing Calculator'!E$8:E23500,0)), "Not In Budget"),"")</f>
        <v/>
      </c>
      <c r="I14398" s="184"/>
      <c r="J14398" s="184"/>
      <c r="K14398" s="184"/>
      <c r="L14398" s="183"/>
    </row>
    <row r="14399">
      <c r="A14399" s="454"/>
      <c r="B14399" s="927"/>
      <c r="C14399" s="580"/>
      <c r="D14399" s="939"/>
      <c r="E14399" s="940"/>
      <c r="F14399" s="941"/>
      <c r="G14399" s="937" t="str">
        <f t="array" ref="G14399">xlookup(F14399,'Internal Staffing Calculator'!E:E,'Internal Staffing Calculator'!C:C,"")</f>
        <v/>
      </c>
      <c r="H14399" s="932" t="str">
        <f t="array" ref="H14399">if(F14399&lt;&gt;"", iferror(index('Internal Staffing Calculator'!B$8:B23500,match(F14399,'Internal Staffing Calculator'!E$8:E23500,0)), "Not In Budget"),"")</f>
        <v/>
      </c>
      <c r="I14399" s="184"/>
      <c r="J14399" s="184"/>
      <c r="K14399" s="184"/>
      <c r="L14399" s="183"/>
    </row>
    <row r="14400">
      <c r="A14400" s="454"/>
      <c r="B14400" s="927"/>
      <c r="C14400" s="580"/>
      <c r="D14400" s="939"/>
      <c r="E14400" s="940"/>
      <c r="F14400" s="941"/>
      <c r="G14400" s="937" t="str">
        <f t="array" ref="G14400">xlookup(F14400,'Internal Staffing Calculator'!E:E,'Internal Staffing Calculator'!C:C,"")</f>
        <v/>
      </c>
      <c r="H14400" s="932" t="str">
        <f t="array" ref="H14400">if(F14400&lt;&gt;"", iferror(index('Internal Staffing Calculator'!B$8:B23500,match(F14400,'Internal Staffing Calculator'!E$8:E23500,0)), "Not In Budget"),"")</f>
        <v/>
      </c>
      <c r="I14400" s="184"/>
      <c r="J14400" s="184"/>
      <c r="K14400" s="184"/>
      <c r="L14400" s="183"/>
    </row>
    <row r="14401">
      <c r="A14401" s="454"/>
      <c r="B14401" s="927"/>
      <c r="C14401" s="580"/>
      <c r="D14401" s="939"/>
      <c r="E14401" s="940"/>
      <c r="F14401" s="941"/>
      <c r="G14401" s="937" t="str">
        <f t="array" ref="G14401">xlookup(F14401,'Internal Staffing Calculator'!E:E,'Internal Staffing Calculator'!C:C,"")</f>
        <v/>
      </c>
      <c r="H14401" s="932" t="str">
        <f t="array" ref="H14401">if(F14401&lt;&gt;"", iferror(index('Internal Staffing Calculator'!B$8:B23500,match(F14401,'Internal Staffing Calculator'!E$8:E23500,0)), "Not In Budget"),"")</f>
        <v/>
      </c>
      <c r="I14401" s="184"/>
      <c r="J14401" s="184"/>
      <c r="K14401" s="184"/>
      <c r="L14401" s="183"/>
    </row>
    <row r="14402">
      <c r="A14402" s="454"/>
      <c r="B14402" s="927"/>
      <c r="C14402" s="580"/>
      <c r="D14402" s="939"/>
      <c r="E14402" s="940"/>
      <c r="F14402" s="941"/>
      <c r="G14402" s="937" t="str">
        <f t="array" ref="G14402">xlookup(F14402,'Internal Staffing Calculator'!E:E,'Internal Staffing Calculator'!C:C,"")</f>
        <v/>
      </c>
      <c r="H14402" s="932" t="str">
        <f t="array" ref="H14402">if(F14402&lt;&gt;"", iferror(index('Internal Staffing Calculator'!B$8:B23500,match(F14402,'Internal Staffing Calculator'!E$8:E23500,0)), "Not In Budget"),"")</f>
        <v/>
      </c>
      <c r="I14402" s="184"/>
      <c r="J14402" s="184"/>
      <c r="K14402" s="184"/>
      <c r="L14402" s="183"/>
    </row>
    <row r="14403">
      <c r="A14403" s="454"/>
      <c r="B14403" s="927"/>
      <c r="C14403" s="580"/>
      <c r="D14403" s="939"/>
      <c r="E14403" s="940"/>
      <c r="F14403" s="941"/>
      <c r="G14403" s="937" t="str">
        <f t="array" ref="G14403">xlookup(F14403,'Internal Staffing Calculator'!E:E,'Internal Staffing Calculator'!C:C,"")</f>
        <v/>
      </c>
      <c r="H14403" s="932" t="str">
        <f t="array" ref="H14403">if(F14403&lt;&gt;"", iferror(index('Internal Staffing Calculator'!B$8:B23500,match(F14403,'Internal Staffing Calculator'!E$8:E23500,0)), "Not In Budget"),"")</f>
        <v/>
      </c>
      <c r="I14403" s="184"/>
      <c r="J14403" s="184"/>
      <c r="K14403" s="184"/>
      <c r="L14403" s="183"/>
    </row>
    <row r="14404">
      <c r="A14404" s="454"/>
      <c r="B14404" s="927"/>
      <c r="C14404" s="580"/>
      <c r="D14404" s="939"/>
      <c r="E14404" s="940"/>
      <c r="F14404" s="941"/>
      <c r="G14404" s="937" t="str">
        <f t="array" ref="G14404">xlookup(F14404,'Internal Staffing Calculator'!E:E,'Internal Staffing Calculator'!C:C,"")</f>
        <v/>
      </c>
      <c r="H14404" s="932" t="str">
        <f t="array" ref="H14404">if(F14404&lt;&gt;"", iferror(index('Internal Staffing Calculator'!B$8:B23500,match(F14404,'Internal Staffing Calculator'!E$8:E23500,0)), "Not In Budget"),"")</f>
        <v/>
      </c>
      <c r="I14404" s="184"/>
      <c r="J14404" s="184"/>
      <c r="K14404" s="184"/>
      <c r="L14404" s="183"/>
    </row>
    <row r="14405">
      <c r="A14405" s="454"/>
      <c r="B14405" s="927"/>
      <c r="C14405" s="580"/>
      <c r="D14405" s="939"/>
      <c r="E14405" s="940"/>
      <c r="F14405" s="941"/>
      <c r="G14405" s="937" t="str">
        <f t="array" ref="G14405">xlookup(F14405,'Internal Staffing Calculator'!E:E,'Internal Staffing Calculator'!C:C,"")</f>
        <v/>
      </c>
      <c r="H14405" s="932" t="str">
        <f t="array" ref="H14405">if(F14405&lt;&gt;"", iferror(index('Internal Staffing Calculator'!B$8:B23500,match(F14405,'Internal Staffing Calculator'!E$8:E23500,0)), "Not In Budget"),"")</f>
        <v/>
      </c>
      <c r="I14405" s="184"/>
      <c r="J14405" s="184"/>
      <c r="K14405" s="184"/>
      <c r="L14405" s="183"/>
    </row>
    <row r="14406">
      <c r="A14406" s="454"/>
      <c r="B14406" s="927"/>
      <c r="C14406" s="580"/>
      <c r="D14406" s="939"/>
      <c r="E14406" s="940"/>
      <c r="F14406" s="941"/>
      <c r="G14406" s="937" t="str">
        <f t="array" ref="G14406">xlookup(F14406,'Internal Staffing Calculator'!E:E,'Internal Staffing Calculator'!C:C,"")</f>
        <v/>
      </c>
      <c r="H14406" s="932" t="str">
        <f t="array" ref="H14406">if(F14406&lt;&gt;"", iferror(index('Internal Staffing Calculator'!B$8:B23500,match(F14406,'Internal Staffing Calculator'!E$8:E23500,0)), "Not In Budget"),"")</f>
        <v/>
      </c>
      <c r="I14406" s="184"/>
      <c r="J14406" s="184"/>
      <c r="K14406" s="184"/>
      <c r="L14406" s="183"/>
    </row>
    <row r="14407">
      <c r="A14407" s="454"/>
      <c r="B14407" s="927"/>
      <c r="C14407" s="580"/>
      <c r="D14407" s="939"/>
      <c r="E14407" s="940"/>
      <c r="F14407" s="941"/>
      <c r="G14407" s="937" t="str">
        <f t="array" ref="G14407">xlookup(F14407,'Internal Staffing Calculator'!E:E,'Internal Staffing Calculator'!C:C,"")</f>
        <v/>
      </c>
      <c r="H14407" s="932" t="str">
        <f t="array" ref="H14407">if(F14407&lt;&gt;"", iferror(index('Internal Staffing Calculator'!B$8:B23500,match(F14407,'Internal Staffing Calculator'!E$8:E23500,0)), "Not In Budget"),"")</f>
        <v/>
      </c>
      <c r="I14407" s="184"/>
      <c r="J14407" s="184"/>
      <c r="K14407" s="184"/>
      <c r="L14407" s="183"/>
    </row>
    <row r="14408">
      <c r="A14408" s="454"/>
      <c r="B14408" s="927"/>
      <c r="C14408" s="580"/>
      <c r="D14408" s="939"/>
      <c r="E14408" s="940"/>
      <c r="F14408" s="941"/>
      <c r="G14408" s="937" t="str">
        <f t="array" ref="G14408">xlookup(F14408,'Internal Staffing Calculator'!E:E,'Internal Staffing Calculator'!C:C,"")</f>
        <v/>
      </c>
      <c r="H14408" s="932" t="str">
        <f t="array" ref="H14408">if(F14408&lt;&gt;"", iferror(index('Internal Staffing Calculator'!B$8:B23500,match(F14408,'Internal Staffing Calculator'!E$8:E23500,0)), "Not In Budget"),"")</f>
        <v/>
      </c>
      <c r="I14408" s="184"/>
      <c r="J14408" s="184"/>
      <c r="K14408" s="184"/>
      <c r="L14408" s="183"/>
    </row>
    <row r="14409">
      <c r="A14409" s="454"/>
      <c r="B14409" s="927"/>
      <c r="C14409" s="580"/>
      <c r="D14409" s="939"/>
      <c r="E14409" s="940"/>
      <c r="F14409" s="941"/>
      <c r="G14409" s="937" t="str">
        <f t="array" ref="G14409">xlookup(F14409,'Internal Staffing Calculator'!E:E,'Internal Staffing Calculator'!C:C,"")</f>
        <v/>
      </c>
      <c r="H14409" s="932" t="str">
        <f t="array" ref="H14409">if(F14409&lt;&gt;"", iferror(index('Internal Staffing Calculator'!B$8:B23500,match(F14409,'Internal Staffing Calculator'!E$8:E23500,0)), "Not In Budget"),"")</f>
        <v/>
      </c>
      <c r="I14409" s="184"/>
      <c r="J14409" s="184"/>
      <c r="K14409" s="184"/>
      <c r="L14409" s="183"/>
    </row>
    <row r="14410">
      <c r="A14410" s="454"/>
      <c r="B14410" s="927"/>
      <c r="C14410" s="580"/>
      <c r="D14410" s="939"/>
      <c r="E14410" s="940"/>
      <c r="F14410" s="941"/>
      <c r="G14410" s="937" t="str">
        <f t="array" ref="G14410">xlookup(F14410,'Internal Staffing Calculator'!E:E,'Internal Staffing Calculator'!C:C,"")</f>
        <v/>
      </c>
      <c r="H14410" s="932" t="str">
        <f t="array" ref="H14410">if(F14410&lt;&gt;"", iferror(index('Internal Staffing Calculator'!B$8:B23500,match(F14410,'Internal Staffing Calculator'!E$8:E23500,0)), "Not In Budget"),"")</f>
        <v/>
      </c>
      <c r="I14410" s="184"/>
      <c r="J14410" s="184"/>
      <c r="K14410" s="184"/>
      <c r="L14410" s="183"/>
    </row>
    <row r="14411">
      <c r="A14411" s="454"/>
      <c r="B14411" s="927"/>
      <c r="C14411" s="580"/>
      <c r="D14411" s="939"/>
      <c r="E14411" s="940"/>
      <c r="F14411" s="941"/>
      <c r="G14411" s="937" t="str">
        <f t="array" ref="G14411">xlookup(F14411,'Internal Staffing Calculator'!E:E,'Internal Staffing Calculator'!C:C,"")</f>
        <v/>
      </c>
      <c r="H14411" s="932" t="str">
        <f t="array" ref="H14411">if(F14411&lt;&gt;"", iferror(index('Internal Staffing Calculator'!B$8:B23500,match(F14411,'Internal Staffing Calculator'!E$8:E23500,0)), "Not In Budget"),"")</f>
        <v/>
      </c>
      <c r="I14411" s="184"/>
      <c r="J14411" s="184"/>
      <c r="K14411" s="184"/>
      <c r="L14411" s="183"/>
    </row>
    <row r="14412">
      <c r="A14412" s="454"/>
      <c r="B14412" s="927"/>
      <c r="C14412" s="580"/>
      <c r="D14412" s="939"/>
      <c r="E14412" s="940"/>
      <c r="F14412" s="941"/>
      <c r="G14412" s="937" t="str">
        <f t="array" ref="G14412">xlookup(F14412,'Internal Staffing Calculator'!E:E,'Internal Staffing Calculator'!C:C,"")</f>
        <v/>
      </c>
      <c r="H14412" s="932" t="str">
        <f t="array" ref="H14412">if(F14412&lt;&gt;"", iferror(index('Internal Staffing Calculator'!B$8:B23500,match(F14412,'Internal Staffing Calculator'!E$8:E23500,0)), "Not In Budget"),"")</f>
        <v/>
      </c>
      <c r="I14412" s="184"/>
      <c r="J14412" s="184"/>
      <c r="K14412" s="184"/>
      <c r="L14412" s="183"/>
    </row>
    <row r="14413">
      <c r="A14413" s="454"/>
      <c r="B14413" s="927"/>
      <c r="C14413" s="580"/>
      <c r="D14413" s="939"/>
      <c r="E14413" s="940"/>
      <c r="F14413" s="941"/>
      <c r="G14413" s="937" t="str">
        <f t="array" ref="G14413">xlookup(F14413,'Internal Staffing Calculator'!E:E,'Internal Staffing Calculator'!C:C,"")</f>
        <v/>
      </c>
      <c r="H14413" s="932" t="str">
        <f t="array" ref="H14413">if(F14413&lt;&gt;"", iferror(index('Internal Staffing Calculator'!B$8:B23500,match(F14413,'Internal Staffing Calculator'!E$8:E23500,0)), "Not In Budget"),"")</f>
        <v/>
      </c>
      <c r="I14413" s="184"/>
      <c r="J14413" s="184"/>
      <c r="K14413" s="184"/>
      <c r="L14413" s="183"/>
    </row>
    <row r="14414">
      <c r="A14414" s="454"/>
      <c r="B14414" s="927"/>
      <c r="C14414" s="580"/>
      <c r="D14414" s="939"/>
      <c r="E14414" s="940"/>
      <c r="F14414" s="941"/>
      <c r="G14414" s="937" t="str">
        <f t="array" ref="G14414">xlookup(F14414,'Internal Staffing Calculator'!E:E,'Internal Staffing Calculator'!C:C,"")</f>
        <v/>
      </c>
      <c r="H14414" s="932" t="str">
        <f t="array" ref="H14414">if(F14414&lt;&gt;"", iferror(index('Internal Staffing Calculator'!B$8:B23500,match(F14414,'Internal Staffing Calculator'!E$8:E23500,0)), "Not In Budget"),"")</f>
        <v/>
      </c>
      <c r="I14414" s="184"/>
      <c r="J14414" s="184"/>
      <c r="K14414" s="184"/>
      <c r="L14414" s="183"/>
    </row>
    <row r="14415">
      <c r="A14415" s="454"/>
      <c r="B14415" s="927"/>
      <c r="C14415" s="580"/>
      <c r="D14415" s="939"/>
      <c r="E14415" s="940"/>
      <c r="F14415" s="941"/>
      <c r="G14415" s="937" t="str">
        <f t="array" ref="G14415">xlookup(F14415,'Internal Staffing Calculator'!E:E,'Internal Staffing Calculator'!C:C,"")</f>
        <v/>
      </c>
      <c r="H14415" s="932" t="str">
        <f t="array" ref="H14415">if(F14415&lt;&gt;"", iferror(index('Internal Staffing Calculator'!B$8:B23500,match(F14415,'Internal Staffing Calculator'!E$8:E23500,0)), "Not In Budget"),"")</f>
        <v/>
      </c>
      <c r="I14415" s="184"/>
      <c r="J14415" s="184"/>
      <c r="K14415" s="184"/>
      <c r="L14415" s="183"/>
    </row>
    <row r="14416">
      <c r="A14416" s="454"/>
      <c r="B14416" s="927"/>
      <c r="C14416" s="580"/>
      <c r="D14416" s="939"/>
      <c r="E14416" s="940"/>
      <c r="F14416" s="941"/>
      <c r="G14416" s="937" t="str">
        <f t="array" ref="G14416">xlookup(F14416,'Internal Staffing Calculator'!E:E,'Internal Staffing Calculator'!C:C,"")</f>
        <v/>
      </c>
      <c r="H14416" s="932" t="str">
        <f t="array" ref="H14416">if(F14416&lt;&gt;"", iferror(index('Internal Staffing Calculator'!B$8:B23500,match(F14416,'Internal Staffing Calculator'!E$8:E23500,0)), "Not In Budget"),"")</f>
        <v/>
      </c>
      <c r="I14416" s="184"/>
      <c r="J14416" s="184"/>
      <c r="K14416" s="184"/>
      <c r="L14416" s="183"/>
    </row>
    <row r="14417">
      <c r="A14417" s="454"/>
      <c r="B14417" s="927"/>
      <c r="C14417" s="580"/>
      <c r="D14417" s="939"/>
      <c r="E14417" s="940"/>
      <c r="F14417" s="941"/>
      <c r="G14417" s="937" t="str">
        <f t="array" ref="G14417">xlookup(F14417,'Internal Staffing Calculator'!E:E,'Internal Staffing Calculator'!C:C,"")</f>
        <v/>
      </c>
      <c r="H14417" s="932" t="str">
        <f t="array" ref="H14417">if(F14417&lt;&gt;"", iferror(index('Internal Staffing Calculator'!B$8:B23500,match(F14417,'Internal Staffing Calculator'!E$8:E23500,0)), "Not In Budget"),"")</f>
        <v/>
      </c>
      <c r="I14417" s="184"/>
      <c r="J14417" s="184"/>
      <c r="K14417" s="184"/>
      <c r="L14417" s="183"/>
    </row>
    <row r="14418">
      <c r="A14418" s="454"/>
      <c r="B14418" s="927"/>
      <c r="C14418" s="580"/>
      <c r="D14418" s="939"/>
      <c r="E14418" s="940"/>
      <c r="F14418" s="941"/>
      <c r="G14418" s="937" t="str">
        <f t="array" ref="G14418">xlookup(F14418,'Internal Staffing Calculator'!E:E,'Internal Staffing Calculator'!C:C,"")</f>
        <v/>
      </c>
      <c r="H14418" s="932" t="str">
        <f t="array" ref="H14418">if(F14418&lt;&gt;"", iferror(index('Internal Staffing Calculator'!B$8:B23500,match(F14418,'Internal Staffing Calculator'!E$8:E23500,0)), "Not In Budget"),"")</f>
        <v/>
      </c>
      <c r="I14418" s="184"/>
      <c r="J14418" s="184"/>
      <c r="K14418" s="184"/>
      <c r="L14418" s="183"/>
    </row>
    <row r="14419">
      <c r="A14419" s="454"/>
      <c r="B14419" s="927"/>
      <c r="C14419" s="580"/>
      <c r="D14419" s="939"/>
      <c r="E14419" s="940"/>
      <c r="F14419" s="941"/>
      <c r="G14419" s="937" t="str">
        <f t="array" ref="G14419">xlookup(F14419,'Internal Staffing Calculator'!E:E,'Internal Staffing Calculator'!C:C,"")</f>
        <v/>
      </c>
      <c r="H14419" s="932" t="str">
        <f t="array" ref="H14419">if(F14419&lt;&gt;"", iferror(index('Internal Staffing Calculator'!B$8:B23500,match(F14419,'Internal Staffing Calculator'!E$8:E23500,0)), "Not In Budget"),"")</f>
        <v/>
      </c>
      <c r="I14419" s="184"/>
      <c r="J14419" s="184"/>
      <c r="K14419" s="184"/>
      <c r="L14419" s="183"/>
    </row>
    <row r="14420">
      <c r="A14420" s="454"/>
      <c r="B14420" s="927"/>
      <c r="C14420" s="580"/>
      <c r="D14420" s="939"/>
      <c r="E14420" s="940"/>
      <c r="F14420" s="941"/>
      <c r="G14420" s="937" t="str">
        <f t="array" ref="G14420">xlookup(F14420,'Internal Staffing Calculator'!E:E,'Internal Staffing Calculator'!C:C,"")</f>
        <v/>
      </c>
      <c r="H14420" s="932" t="str">
        <f t="array" ref="H14420">if(F14420&lt;&gt;"", iferror(index('Internal Staffing Calculator'!B$8:B23500,match(F14420,'Internal Staffing Calculator'!E$8:E23500,0)), "Not In Budget"),"")</f>
        <v/>
      </c>
      <c r="I14420" s="184"/>
      <c r="J14420" s="184"/>
      <c r="K14420" s="184"/>
      <c r="L14420" s="183"/>
    </row>
    <row r="14421">
      <c r="A14421" s="454"/>
      <c r="B14421" s="927"/>
      <c r="C14421" s="580"/>
      <c r="D14421" s="939"/>
      <c r="E14421" s="940"/>
      <c r="F14421" s="941"/>
      <c r="G14421" s="937" t="str">
        <f t="array" ref="G14421">xlookup(F14421,'Internal Staffing Calculator'!E:E,'Internal Staffing Calculator'!C:C,"")</f>
        <v/>
      </c>
      <c r="H14421" s="932" t="str">
        <f t="array" ref="H14421">if(F14421&lt;&gt;"", iferror(index('Internal Staffing Calculator'!B$8:B23500,match(F14421,'Internal Staffing Calculator'!E$8:E23500,0)), "Not In Budget"),"")</f>
        <v/>
      </c>
      <c r="I14421" s="184"/>
      <c r="J14421" s="184"/>
      <c r="K14421" s="184"/>
      <c r="L14421" s="183"/>
    </row>
    <row r="14422">
      <c r="A14422" s="454"/>
      <c r="B14422" s="927"/>
      <c r="C14422" s="580"/>
      <c r="D14422" s="939"/>
      <c r="E14422" s="940"/>
      <c r="F14422" s="941"/>
      <c r="G14422" s="937" t="str">
        <f t="array" ref="G14422">xlookup(F14422,'Internal Staffing Calculator'!E:E,'Internal Staffing Calculator'!C:C,"")</f>
        <v/>
      </c>
      <c r="H14422" s="932" t="str">
        <f t="array" ref="H14422">if(F14422&lt;&gt;"", iferror(index('Internal Staffing Calculator'!B$8:B23500,match(F14422,'Internal Staffing Calculator'!E$8:E23500,0)), "Not In Budget"),"")</f>
        <v/>
      </c>
      <c r="I14422" s="184"/>
      <c r="J14422" s="184"/>
      <c r="K14422" s="184"/>
      <c r="L14422" s="183"/>
    </row>
    <row r="14423">
      <c r="A14423" s="454"/>
      <c r="B14423" s="927"/>
      <c r="C14423" s="580"/>
      <c r="D14423" s="939"/>
      <c r="E14423" s="940"/>
      <c r="F14423" s="941"/>
      <c r="G14423" s="937" t="str">
        <f t="array" ref="G14423">xlookup(F14423,'Internal Staffing Calculator'!E:E,'Internal Staffing Calculator'!C:C,"")</f>
        <v/>
      </c>
      <c r="H14423" s="932" t="str">
        <f t="array" ref="H14423">if(F14423&lt;&gt;"", iferror(index('Internal Staffing Calculator'!B$8:B23500,match(F14423,'Internal Staffing Calculator'!E$8:E23500,0)), "Not In Budget"),"")</f>
        <v/>
      </c>
      <c r="I14423" s="184"/>
      <c r="J14423" s="184"/>
      <c r="K14423" s="184"/>
      <c r="L14423" s="183"/>
    </row>
    <row r="14424">
      <c r="A14424" s="454"/>
      <c r="B14424" s="927"/>
      <c r="C14424" s="580"/>
      <c r="D14424" s="939"/>
      <c r="E14424" s="940"/>
      <c r="F14424" s="941"/>
      <c r="G14424" s="937" t="str">
        <f t="array" ref="G14424">xlookup(F14424,'Internal Staffing Calculator'!E:E,'Internal Staffing Calculator'!C:C,"")</f>
        <v/>
      </c>
      <c r="H14424" s="932" t="str">
        <f t="array" ref="H14424">if(F14424&lt;&gt;"", iferror(index('Internal Staffing Calculator'!B$8:B23500,match(F14424,'Internal Staffing Calculator'!E$8:E23500,0)), "Not In Budget"),"")</f>
        <v/>
      </c>
      <c r="I14424" s="184"/>
      <c r="J14424" s="184"/>
      <c r="K14424" s="184"/>
      <c r="L14424" s="183"/>
    </row>
    <row r="14425">
      <c r="A14425" s="454"/>
      <c r="B14425" s="927"/>
      <c r="C14425" s="580"/>
      <c r="D14425" s="939"/>
      <c r="E14425" s="940"/>
      <c r="F14425" s="941"/>
      <c r="G14425" s="937" t="str">
        <f t="array" ref="G14425">xlookup(F14425,'Internal Staffing Calculator'!E:E,'Internal Staffing Calculator'!C:C,"")</f>
        <v/>
      </c>
      <c r="H14425" s="932" t="str">
        <f t="array" ref="H14425">if(F14425&lt;&gt;"", iferror(index('Internal Staffing Calculator'!B$8:B23500,match(F14425,'Internal Staffing Calculator'!E$8:E23500,0)), "Not In Budget"),"")</f>
        <v/>
      </c>
      <c r="I14425" s="184"/>
      <c r="J14425" s="184"/>
      <c r="K14425" s="184"/>
      <c r="L14425" s="183"/>
    </row>
    <row r="14426">
      <c r="A14426" s="454"/>
      <c r="B14426" s="927"/>
      <c r="C14426" s="580"/>
      <c r="D14426" s="939"/>
      <c r="E14426" s="940"/>
      <c r="F14426" s="941"/>
      <c r="G14426" s="937" t="str">
        <f t="array" ref="G14426">xlookup(F14426,'Internal Staffing Calculator'!E:E,'Internal Staffing Calculator'!C:C,"")</f>
        <v/>
      </c>
      <c r="H14426" s="932" t="str">
        <f t="array" ref="H14426">if(F14426&lt;&gt;"", iferror(index('Internal Staffing Calculator'!B$8:B23500,match(F14426,'Internal Staffing Calculator'!E$8:E23500,0)), "Not In Budget"),"")</f>
        <v/>
      </c>
      <c r="I14426" s="184"/>
      <c r="J14426" s="184"/>
      <c r="K14426" s="184"/>
      <c r="L14426" s="183"/>
    </row>
    <row r="14427">
      <c r="A14427" s="454"/>
      <c r="B14427" s="927"/>
      <c r="C14427" s="580"/>
      <c r="D14427" s="939"/>
      <c r="E14427" s="940"/>
      <c r="F14427" s="941"/>
      <c r="G14427" s="937" t="str">
        <f t="array" ref="G14427">xlookup(F14427,'Internal Staffing Calculator'!E:E,'Internal Staffing Calculator'!C:C,"")</f>
        <v/>
      </c>
      <c r="H14427" s="932" t="str">
        <f t="array" ref="H14427">if(F14427&lt;&gt;"", iferror(index('Internal Staffing Calculator'!B$8:B23500,match(F14427,'Internal Staffing Calculator'!E$8:E23500,0)), "Not In Budget"),"")</f>
        <v/>
      </c>
      <c r="I14427" s="184"/>
      <c r="J14427" s="184"/>
      <c r="K14427" s="184"/>
      <c r="L14427" s="183"/>
    </row>
    <row r="14428">
      <c r="A14428" s="454"/>
      <c r="B14428" s="927"/>
      <c r="C14428" s="580"/>
      <c r="D14428" s="939"/>
      <c r="E14428" s="940"/>
      <c r="F14428" s="941"/>
      <c r="G14428" s="937" t="str">
        <f t="array" ref="G14428">xlookup(F14428,'Internal Staffing Calculator'!E:E,'Internal Staffing Calculator'!C:C,"")</f>
        <v/>
      </c>
      <c r="H14428" s="932" t="str">
        <f t="array" ref="H14428">if(F14428&lt;&gt;"", iferror(index('Internal Staffing Calculator'!B$8:B23500,match(F14428,'Internal Staffing Calculator'!E$8:E23500,0)), "Not In Budget"),"")</f>
        <v/>
      </c>
      <c r="I14428" s="184"/>
      <c r="J14428" s="184"/>
      <c r="K14428" s="184"/>
      <c r="L14428" s="183"/>
    </row>
    <row r="14429">
      <c r="A14429" s="454"/>
      <c r="B14429" s="927"/>
      <c r="C14429" s="580"/>
      <c r="D14429" s="939"/>
      <c r="E14429" s="940"/>
      <c r="F14429" s="941"/>
      <c r="G14429" s="937" t="str">
        <f t="array" ref="G14429">xlookup(F14429,'Internal Staffing Calculator'!E:E,'Internal Staffing Calculator'!C:C,"")</f>
        <v/>
      </c>
      <c r="H14429" s="932" t="str">
        <f t="array" ref="H14429">if(F14429&lt;&gt;"", iferror(index('Internal Staffing Calculator'!B$8:B23500,match(F14429,'Internal Staffing Calculator'!E$8:E23500,0)), "Not In Budget"),"")</f>
        <v/>
      </c>
      <c r="I14429" s="184"/>
      <c r="J14429" s="184"/>
      <c r="K14429" s="184"/>
      <c r="L14429" s="183"/>
    </row>
    <row r="14430">
      <c r="A14430" s="454"/>
      <c r="B14430" s="927"/>
      <c r="C14430" s="580"/>
      <c r="D14430" s="939"/>
      <c r="E14430" s="940"/>
      <c r="F14430" s="941"/>
      <c r="G14430" s="937" t="str">
        <f t="array" ref="G14430">xlookup(F14430,'Internal Staffing Calculator'!E:E,'Internal Staffing Calculator'!C:C,"")</f>
        <v/>
      </c>
      <c r="H14430" s="932" t="str">
        <f t="array" ref="H14430">if(F14430&lt;&gt;"", iferror(index('Internal Staffing Calculator'!B$8:B23500,match(F14430,'Internal Staffing Calculator'!E$8:E23500,0)), "Not In Budget"),"")</f>
        <v/>
      </c>
      <c r="I14430" s="184"/>
      <c r="J14430" s="184"/>
      <c r="K14430" s="184"/>
      <c r="L14430" s="183"/>
    </row>
    <row r="14431">
      <c r="A14431" s="454"/>
      <c r="B14431" s="927"/>
      <c r="C14431" s="580"/>
      <c r="D14431" s="939"/>
      <c r="E14431" s="940"/>
      <c r="F14431" s="941"/>
      <c r="G14431" s="937" t="str">
        <f t="array" ref="G14431">xlookup(F14431,'Internal Staffing Calculator'!E:E,'Internal Staffing Calculator'!C:C,"")</f>
        <v/>
      </c>
      <c r="H14431" s="932" t="str">
        <f t="array" ref="H14431">if(F14431&lt;&gt;"", iferror(index('Internal Staffing Calculator'!B$8:B23500,match(F14431,'Internal Staffing Calculator'!E$8:E23500,0)), "Not In Budget"),"")</f>
        <v/>
      </c>
      <c r="I14431" s="184"/>
      <c r="J14431" s="184"/>
      <c r="K14431" s="184"/>
      <c r="L14431" s="183"/>
    </row>
    <row r="14432">
      <c r="A14432" s="454"/>
      <c r="B14432" s="927"/>
      <c r="C14432" s="580"/>
      <c r="D14432" s="939"/>
      <c r="E14432" s="940"/>
      <c r="F14432" s="941"/>
      <c r="G14432" s="937" t="str">
        <f t="array" ref="G14432">xlookup(F14432,'Internal Staffing Calculator'!E:E,'Internal Staffing Calculator'!C:C,"")</f>
        <v/>
      </c>
      <c r="H14432" s="932" t="str">
        <f t="array" ref="H14432">if(F14432&lt;&gt;"", iferror(index('Internal Staffing Calculator'!B$8:B23500,match(F14432,'Internal Staffing Calculator'!E$8:E23500,0)), "Not In Budget"),"")</f>
        <v/>
      </c>
      <c r="I14432" s="184"/>
      <c r="J14432" s="184"/>
      <c r="K14432" s="184"/>
      <c r="L14432" s="183"/>
    </row>
    <row r="14433">
      <c r="A14433" s="454"/>
      <c r="B14433" s="927"/>
      <c r="C14433" s="580"/>
      <c r="D14433" s="939"/>
      <c r="E14433" s="940"/>
      <c r="F14433" s="941"/>
      <c r="G14433" s="937" t="str">
        <f t="array" ref="G14433">xlookup(F14433,'Internal Staffing Calculator'!E:E,'Internal Staffing Calculator'!C:C,"")</f>
        <v/>
      </c>
      <c r="H14433" s="932" t="str">
        <f t="array" ref="H14433">if(F14433&lt;&gt;"", iferror(index('Internal Staffing Calculator'!B$8:B23500,match(F14433,'Internal Staffing Calculator'!E$8:E23500,0)), "Not In Budget"),"")</f>
        <v/>
      </c>
      <c r="I14433" s="184"/>
      <c r="J14433" s="184"/>
      <c r="K14433" s="184"/>
      <c r="L14433" s="183"/>
    </row>
    <row r="14434">
      <c r="A14434" s="454"/>
      <c r="B14434" s="927"/>
      <c r="C14434" s="580"/>
      <c r="D14434" s="939"/>
      <c r="E14434" s="940"/>
      <c r="F14434" s="941"/>
      <c r="G14434" s="937" t="str">
        <f t="array" ref="G14434">xlookup(F14434,'Internal Staffing Calculator'!E:E,'Internal Staffing Calculator'!C:C,"")</f>
        <v/>
      </c>
      <c r="H14434" s="932" t="str">
        <f t="array" ref="H14434">if(F14434&lt;&gt;"", iferror(index('Internal Staffing Calculator'!B$8:B23500,match(F14434,'Internal Staffing Calculator'!E$8:E23500,0)), "Not In Budget"),"")</f>
        <v/>
      </c>
      <c r="I14434" s="184"/>
      <c r="J14434" s="184"/>
      <c r="K14434" s="184"/>
      <c r="L14434" s="183"/>
    </row>
    <row r="14435">
      <c r="A14435" s="454"/>
      <c r="B14435" s="927"/>
      <c r="C14435" s="580"/>
      <c r="D14435" s="939"/>
      <c r="E14435" s="940"/>
      <c r="F14435" s="941"/>
      <c r="G14435" s="937" t="str">
        <f t="array" ref="G14435">xlookup(F14435,'Internal Staffing Calculator'!E:E,'Internal Staffing Calculator'!C:C,"")</f>
        <v/>
      </c>
      <c r="H14435" s="932" t="str">
        <f t="array" ref="H14435">if(F14435&lt;&gt;"", iferror(index('Internal Staffing Calculator'!B$8:B23500,match(F14435,'Internal Staffing Calculator'!E$8:E23500,0)), "Not In Budget"),"")</f>
        <v/>
      </c>
      <c r="I14435" s="184"/>
      <c r="J14435" s="184"/>
      <c r="K14435" s="184"/>
      <c r="L14435" s="183"/>
    </row>
    <row r="14436">
      <c r="A14436" s="454"/>
      <c r="B14436" s="927"/>
      <c r="C14436" s="580"/>
      <c r="D14436" s="939"/>
      <c r="E14436" s="940"/>
      <c r="F14436" s="941"/>
      <c r="G14436" s="937" t="str">
        <f t="array" ref="G14436">xlookup(F14436,'Internal Staffing Calculator'!E:E,'Internal Staffing Calculator'!C:C,"")</f>
        <v/>
      </c>
      <c r="H14436" s="932" t="str">
        <f t="array" ref="H14436">if(F14436&lt;&gt;"", iferror(index('Internal Staffing Calculator'!B$8:B23500,match(F14436,'Internal Staffing Calculator'!E$8:E23500,0)), "Not In Budget"),"")</f>
        <v/>
      </c>
      <c r="I14436" s="184"/>
      <c r="J14436" s="184"/>
      <c r="K14436" s="184"/>
      <c r="L14436" s="183"/>
    </row>
    <row r="14437">
      <c r="A14437" s="454"/>
      <c r="B14437" s="927"/>
      <c r="C14437" s="580"/>
      <c r="D14437" s="939"/>
      <c r="E14437" s="940"/>
      <c r="F14437" s="941"/>
      <c r="G14437" s="937" t="str">
        <f t="array" ref="G14437">xlookup(F14437,'Internal Staffing Calculator'!E:E,'Internal Staffing Calculator'!C:C,"")</f>
        <v/>
      </c>
      <c r="H14437" s="932" t="str">
        <f t="array" ref="H14437">if(F14437&lt;&gt;"", iferror(index('Internal Staffing Calculator'!B$8:B23500,match(F14437,'Internal Staffing Calculator'!E$8:E23500,0)), "Not In Budget"),"")</f>
        <v/>
      </c>
      <c r="I14437" s="184"/>
      <c r="J14437" s="184"/>
      <c r="K14437" s="184"/>
      <c r="L14437" s="183"/>
    </row>
    <row r="14438">
      <c r="A14438" s="454"/>
      <c r="B14438" s="927"/>
      <c r="C14438" s="580"/>
      <c r="D14438" s="939"/>
      <c r="E14438" s="940"/>
      <c r="F14438" s="941"/>
      <c r="G14438" s="937" t="str">
        <f t="array" ref="G14438">xlookup(F14438,'Internal Staffing Calculator'!E:E,'Internal Staffing Calculator'!C:C,"")</f>
        <v/>
      </c>
      <c r="H14438" s="932" t="str">
        <f t="array" ref="H14438">if(F14438&lt;&gt;"", iferror(index('Internal Staffing Calculator'!B$8:B23500,match(F14438,'Internal Staffing Calculator'!E$8:E23500,0)), "Not In Budget"),"")</f>
        <v/>
      </c>
      <c r="I14438" s="184"/>
      <c r="J14438" s="184"/>
      <c r="K14438" s="184"/>
      <c r="L14438" s="183"/>
    </row>
    <row r="14439">
      <c r="A14439" s="454"/>
      <c r="B14439" s="927"/>
      <c r="C14439" s="580"/>
      <c r="D14439" s="939"/>
      <c r="E14439" s="940"/>
      <c r="F14439" s="941"/>
      <c r="G14439" s="937" t="str">
        <f t="array" ref="G14439">xlookup(F14439,'Internal Staffing Calculator'!E:E,'Internal Staffing Calculator'!C:C,"")</f>
        <v/>
      </c>
      <c r="H14439" s="932" t="str">
        <f t="array" ref="H14439">if(F14439&lt;&gt;"", iferror(index('Internal Staffing Calculator'!B$8:B23500,match(F14439,'Internal Staffing Calculator'!E$8:E23500,0)), "Not In Budget"),"")</f>
        <v/>
      </c>
      <c r="I14439" s="184"/>
      <c r="J14439" s="184"/>
      <c r="K14439" s="184"/>
      <c r="L14439" s="183"/>
    </row>
    <row r="14440">
      <c r="A14440" s="454"/>
      <c r="B14440" s="927"/>
      <c r="C14440" s="580"/>
      <c r="D14440" s="939"/>
      <c r="E14440" s="940"/>
      <c r="F14440" s="941"/>
      <c r="G14440" s="937" t="str">
        <f t="array" ref="G14440">xlookup(F14440,'Internal Staffing Calculator'!E:E,'Internal Staffing Calculator'!C:C,"")</f>
        <v/>
      </c>
      <c r="H14440" s="932" t="str">
        <f t="array" ref="H14440">if(F14440&lt;&gt;"", iferror(index('Internal Staffing Calculator'!B$8:B23500,match(F14440,'Internal Staffing Calculator'!E$8:E23500,0)), "Not In Budget"),"")</f>
        <v/>
      </c>
      <c r="I14440" s="184"/>
      <c r="J14440" s="184"/>
      <c r="K14440" s="184"/>
      <c r="L14440" s="183"/>
    </row>
    <row r="14441">
      <c r="A14441" s="454"/>
      <c r="B14441" s="927"/>
      <c r="C14441" s="580"/>
      <c r="D14441" s="939"/>
      <c r="E14441" s="940"/>
      <c r="F14441" s="941"/>
      <c r="G14441" s="937" t="str">
        <f t="array" ref="G14441">xlookup(F14441,'Internal Staffing Calculator'!E:E,'Internal Staffing Calculator'!C:C,"")</f>
        <v/>
      </c>
      <c r="H14441" s="932" t="str">
        <f t="array" ref="H14441">if(F14441&lt;&gt;"", iferror(index('Internal Staffing Calculator'!B$8:B23500,match(F14441,'Internal Staffing Calculator'!E$8:E23500,0)), "Not In Budget"),"")</f>
        <v/>
      </c>
      <c r="I14441" s="184"/>
      <c r="J14441" s="184"/>
      <c r="K14441" s="184"/>
      <c r="L14441" s="183"/>
    </row>
    <row r="14442">
      <c r="A14442" s="454"/>
      <c r="B14442" s="927"/>
      <c r="C14442" s="580"/>
      <c r="D14442" s="939"/>
      <c r="E14442" s="940"/>
      <c r="F14442" s="941"/>
      <c r="G14442" s="937" t="str">
        <f t="array" ref="G14442">xlookup(F14442,'Internal Staffing Calculator'!E:E,'Internal Staffing Calculator'!C:C,"")</f>
        <v/>
      </c>
      <c r="H14442" s="932" t="str">
        <f t="array" ref="H14442">if(F14442&lt;&gt;"", iferror(index('Internal Staffing Calculator'!B$8:B23500,match(F14442,'Internal Staffing Calculator'!E$8:E23500,0)), "Not In Budget"),"")</f>
        <v/>
      </c>
      <c r="I14442" s="184"/>
      <c r="J14442" s="184"/>
      <c r="K14442" s="184"/>
      <c r="L14442" s="183"/>
    </row>
    <row r="14443">
      <c r="A14443" s="454"/>
      <c r="B14443" s="927"/>
      <c r="C14443" s="580"/>
      <c r="D14443" s="939"/>
      <c r="E14443" s="940"/>
      <c r="F14443" s="941"/>
      <c r="G14443" s="937" t="str">
        <f t="array" ref="G14443">xlookup(F14443,'Internal Staffing Calculator'!E:E,'Internal Staffing Calculator'!C:C,"")</f>
        <v/>
      </c>
      <c r="H14443" s="932" t="str">
        <f t="array" ref="H14443">if(F14443&lt;&gt;"", iferror(index('Internal Staffing Calculator'!B$8:B23500,match(F14443,'Internal Staffing Calculator'!E$8:E23500,0)), "Not In Budget"),"")</f>
        <v/>
      </c>
      <c r="I14443" s="184"/>
      <c r="J14443" s="184"/>
      <c r="K14443" s="184"/>
      <c r="L14443" s="183"/>
    </row>
    <row r="14444">
      <c r="A14444" s="454"/>
      <c r="B14444" s="927"/>
      <c r="C14444" s="580"/>
      <c r="D14444" s="939"/>
      <c r="E14444" s="940"/>
      <c r="F14444" s="941"/>
      <c r="G14444" s="937" t="str">
        <f t="array" ref="G14444">xlookup(F14444,'Internal Staffing Calculator'!E:E,'Internal Staffing Calculator'!C:C,"")</f>
        <v/>
      </c>
      <c r="H14444" s="932" t="str">
        <f t="array" ref="H14444">if(F14444&lt;&gt;"", iferror(index('Internal Staffing Calculator'!B$8:B23500,match(F14444,'Internal Staffing Calculator'!E$8:E23500,0)), "Not In Budget"),"")</f>
        <v/>
      </c>
      <c r="I14444" s="184"/>
      <c r="J14444" s="184"/>
      <c r="K14444" s="184"/>
      <c r="L14444" s="183"/>
    </row>
    <row r="14445">
      <c r="A14445" s="454"/>
      <c r="B14445" s="927"/>
      <c r="C14445" s="580"/>
      <c r="D14445" s="939"/>
      <c r="E14445" s="940"/>
      <c r="F14445" s="941"/>
      <c r="G14445" s="937" t="str">
        <f t="array" ref="G14445">xlookup(F14445,'Internal Staffing Calculator'!E:E,'Internal Staffing Calculator'!C:C,"")</f>
        <v/>
      </c>
      <c r="H14445" s="932" t="str">
        <f t="array" ref="H14445">if(F14445&lt;&gt;"", iferror(index('Internal Staffing Calculator'!B$8:B23500,match(F14445,'Internal Staffing Calculator'!E$8:E23500,0)), "Not In Budget"),"")</f>
        <v/>
      </c>
      <c r="I14445" s="184"/>
      <c r="J14445" s="184"/>
      <c r="K14445" s="184"/>
      <c r="L14445" s="183"/>
    </row>
    <row r="14446">
      <c r="A14446" s="454"/>
      <c r="B14446" s="927"/>
      <c r="C14446" s="580"/>
      <c r="D14446" s="939"/>
      <c r="E14446" s="940"/>
      <c r="F14446" s="941"/>
      <c r="G14446" s="937" t="str">
        <f t="array" ref="G14446">xlookup(F14446,'Internal Staffing Calculator'!E:E,'Internal Staffing Calculator'!C:C,"")</f>
        <v/>
      </c>
      <c r="H14446" s="932" t="str">
        <f t="array" ref="H14446">if(F14446&lt;&gt;"", iferror(index('Internal Staffing Calculator'!B$8:B23500,match(F14446,'Internal Staffing Calculator'!E$8:E23500,0)), "Not In Budget"),"")</f>
        <v/>
      </c>
      <c r="I14446" s="184"/>
      <c r="J14446" s="184"/>
      <c r="K14446" s="184"/>
      <c r="L14446" s="183"/>
    </row>
    <row r="14447">
      <c r="A14447" s="454"/>
      <c r="B14447" s="927"/>
      <c r="C14447" s="580"/>
      <c r="D14447" s="939"/>
      <c r="E14447" s="940"/>
      <c r="F14447" s="941"/>
      <c r="G14447" s="937" t="str">
        <f t="array" ref="G14447">xlookup(F14447,'Internal Staffing Calculator'!E:E,'Internal Staffing Calculator'!C:C,"")</f>
        <v/>
      </c>
      <c r="H14447" s="932" t="str">
        <f t="array" ref="H14447">if(F14447&lt;&gt;"", iferror(index('Internal Staffing Calculator'!B$8:B23500,match(F14447,'Internal Staffing Calculator'!E$8:E23500,0)), "Not In Budget"),"")</f>
        <v/>
      </c>
      <c r="I14447" s="184"/>
      <c r="J14447" s="184"/>
      <c r="K14447" s="184"/>
      <c r="L14447" s="183"/>
    </row>
    <row r="14448">
      <c r="A14448" s="454"/>
      <c r="B14448" s="927"/>
      <c r="C14448" s="580"/>
      <c r="D14448" s="939"/>
      <c r="E14448" s="940"/>
      <c r="F14448" s="941"/>
      <c r="G14448" s="937" t="str">
        <f t="array" ref="G14448">xlookup(F14448,'Internal Staffing Calculator'!E:E,'Internal Staffing Calculator'!C:C,"")</f>
        <v/>
      </c>
      <c r="H14448" s="932" t="str">
        <f t="array" ref="H14448">if(F14448&lt;&gt;"", iferror(index('Internal Staffing Calculator'!B$8:B23500,match(F14448,'Internal Staffing Calculator'!E$8:E23500,0)), "Not In Budget"),"")</f>
        <v/>
      </c>
      <c r="I14448" s="184"/>
      <c r="J14448" s="184"/>
      <c r="K14448" s="184"/>
      <c r="L14448" s="183"/>
    </row>
    <row r="14449">
      <c r="A14449" s="454"/>
      <c r="B14449" s="927"/>
      <c r="C14449" s="580"/>
      <c r="D14449" s="939"/>
      <c r="E14449" s="940"/>
      <c r="F14449" s="941"/>
      <c r="G14449" s="937" t="str">
        <f t="array" ref="G14449">xlookup(F14449,'Internal Staffing Calculator'!E:E,'Internal Staffing Calculator'!C:C,"")</f>
        <v/>
      </c>
      <c r="H14449" s="932" t="str">
        <f t="array" ref="H14449">if(F14449&lt;&gt;"", iferror(index('Internal Staffing Calculator'!B$8:B23500,match(F14449,'Internal Staffing Calculator'!E$8:E23500,0)), "Not In Budget"),"")</f>
        <v/>
      </c>
      <c r="I14449" s="184"/>
      <c r="J14449" s="184"/>
      <c r="K14449" s="184"/>
      <c r="L14449" s="183"/>
    </row>
    <row r="14450">
      <c r="A14450" s="454"/>
      <c r="B14450" s="927"/>
      <c r="C14450" s="580"/>
      <c r="D14450" s="939"/>
      <c r="E14450" s="940"/>
      <c r="F14450" s="941"/>
      <c r="G14450" s="937" t="str">
        <f t="array" ref="G14450">xlookup(F14450,'Internal Staffing Calculator'!E:E,'Internal Staffing Calculator'!C:C,"")</f>
        <v/>
      </c>
      <c r="H14450" s="932" t="str">
        <f t="array" ref="H14450">if(F14450&lt;&gt;"", iferror(index('Internal Staffing Calculator'!B$8:B23500,match(F14450,'Internal Staffing Calculator'!E$8:E23500,0)), "Not In Budget"),"")</f>
        <v/>
      </c>
      <c r="I14450" s="184"/>
      <c r="J14450" s="184"/>
      <c r="K14450" s="184"/>
      <c r="L14450" s="183"/>
    </row>
    <row r="14451">
      <c r="A14451" s="454"/>
      <c r="B14451" s="927"/>
      <c r="C14451" s="580"/>
      <c r="D14451" s="939"/>
      <c r="E14451" s="940"/>
      <c r="F14451" s="941"/>
      <c r="G14451" s="937" t="str">
        <f t="array" ref="G14451">xlookup(F14451,'Internal Staffing Calculator'!E:E,'Internal Staffing Calculator'!C:C,"")</f>
        <v/>
      </c>
      <c r="H14451" s="932" t="str">
        <f t="array" ref="H14451">if(F14451&lt;&gt;"", iferror(index('Internal Staffing Calculator'!B$8:B23500,match(F14451,'Internal Staffing Calculator'!E$8:E23500,0)), "Not In Budget"),"")</f>
        <v/>
      </c>
      <c r="I14451" s="184"/>
      <c r="J14451" s="184"/>
      <c r="K14451" s="184"/>
      <c r="L14451" s="183"/>
    </row>
    <row r="14452">
      <c r="A14452" s="454"/>
      <c r="B14452" s="927"/>
      <c r="C14452" s="580"/>
      <c r="D14452" s="939"/>
      <c r="E14452" s="940"/>
      <c r="F14452" s="941"/>
      <c r="G14452" s="937" t="str">
        <f t="array" ref="G14452">xlookup(F14452,'Internal Staffing Calculator'!E:E,'Internal Staffing Calculator'!C:C,"")</f>
        <v/>
      </c>
      <c r="H14452" s="932" t="str">
        <f t="array" ref="H14452">if(F14452&lt;&gt;"", iferror(index('Internal Staffing Calculator'!B$8:B23500,match(F14452,'Internal Staffing Calculator'!E$8:E23500,0)), "Not In Budget"),"")</f>
        <v/>
      </c>
      <c r="I14452" s="184"/>
      <c r="J14452" s="184"/>
      <c r="K14452" s="184"/>
      <c r="L14452" s="183"/>
    </row>
    <row r="14453">
      <c r="A14453" s="454"/>
      <c r="B14453" s="927"/>
      <c r="C14453" s="580"/>
      <c r="D14453" s="939"/>
      <c r="E14453" s="940"/>
      <c r="F14453" s="941"/>
      <c r="G14453" s="937" t="str">
        <f t="array" ref="G14453">xlookup(F14453,'Internal Staffing Calculator'!E:E,'Internal Staffing Calculator'!C:C,"")</f>
        <v/>
      </c>
      <c r="H14453" s="932" t="str">
        <f t="array" ref="H14453">if(F14453&lt;&gt;"", iferror(index('Internal Staffing Calculator'!B$8:B23500,match(F14453,'Internal Staffing Calculator'!E$8:E23500,0)), "Not In Budget"),"")</f>
        <v/>
      </c>
      <c r="I14453" s="184"/>
      <c r="J14453" s="184"/>
      <c r="K14453" s="184"/>
      <c r="L14453" s="183"/>
    </row>
    <row r="14454">
      <c r="A14454" s="454"/>
      <c r="B14454" s="927"/>
      <c r="C14454" s="580"/>
      <c r="D14454" s="939"/>
      <c r="E14454" s="940"/>
      <c r="F14454" s="941"/>
      <c r="G14454" s="937" t="str">
        <f t="array" ref="G14454">xlookup(F14454,'Internal Staffing Calculator'!E:E,'Internal Staffing Calculator'!C:C,"")</f>
        <v/>
      </c>
      <c r="H14454" s="932" t="str">
        <f t="array" ref="H14454">if(F14454&lt;&gt;"", iferror(index('Internal Staffing Calculator'!B$8:B23500,match(F14454,'Internal Staffing Calculator'!E$8:E23500,0)), "Not In Budget"),"")</f>
        <v/>
      </c>
      <c r="I14454" s="184"/>
      <c r="J14454" s="184"/>
      <c r="K14454" s="184"/>
      <c r="L14454" s="183"/>
    </row>
    <row r="14455">
      <c r="A14455" s="454"/>
      <c r="B14455" s="927"/>
      <c r="C14455" s="580"/>
      <c r="D14455" s="939"/>
      <c r="E14455" s="940"/>
      <c r="F14455" s="941"/>
      <c r="G14455" s="937" t="str">
        <f t="array" ref="G14455">xlookup(F14455,'Internal Staffing Calculator'!E:E,'Internal Staffing Calculator'!C:C,"")</f>
        <v/>
      </c>
      <c r="H14455" s="932" t="str">
        <f t="array" ref="H14455">if(F14455&lt;&gt;"", iferror(index('Internal Staffing Calculator'!B$8:B23500,match(F14455,'Internal Staffing Calculator'!E$8:E23500,0)), "Not In Budget"),"")</f>
        <v/>
      </c>
      <c r="I14455" s="184"/>
      <c r="J14455" s="184"/>
      <c r="K14455" s="184"/>
      <c r="L14455" s="183"/>
    </row>
    <row r="14456">
      <c r="A14456" s="454"/>
      <c r="B14456" s="927"/>
      <c r="C14456" s="580"/>
      <c r="D14456" s="939"/>
      <c r="E14456" s="940"/>
      <c r="F14456" s="941"/>
      <c r="G14456" s="937" t="str">
        <f t="array" ref="G14456">xlookup(F14456,'Internal Staffing Calculator'!E:E,'Internal Staffing Calculator'!C:C,"")</f>
        <v/>
      </c>
      <c r="H14456" s="932" t="str">
        <f t="array" ref="H14456">if(F14456&lt;&gt;"", iferror(index('Internal Staffing Calculator'!B$8:B23500,match(F14456,'Internal Staffing Calculator'!E$8:E23500,0)), "Not In Budget"),"")</f>
        <v/>
      </c>
      <c r="I14456" s="184"/>
      <c r="J14456" s="184"/>
      <c r="K14456" s="184"/>
      <c r="L14456" s="183"/>
    </row>
    <row r="14457">
      <c r="A14457" s="454"/>
      <c r="B14457" s="927"/>
      <c r="C14457" s="580"/>
      <c r="D14457" s="939"/>
      <c r="E14457" s="940"/>
      <c r="F14457" s="941"/>
      <c r="G14457" s="937" t="str">
        <f t="array" ref="G14457">xlookup(F14457,'Internal Staffing Calculator'!E:E,'Internal Staffing Calculator'!C:C,"")</f>
        <v/>
      </c>
      <c r="H14457" s="932" t="str">
        <f t="array" ref="H14457">if(F14457&lt;&gt;"", iferror(index('Internal Staffing Calculator'!B$8:B23500,match(F14457,'Internal Staffing Calculator'!E$8:E23500,0)), "Not In Budget"),"")</f>
        <v/>
      </c>
      <c r="I14457" s="184"/>
      <c r="J14457" s="184"/>
      <c r="K14457" s="184"/>
      <c r="L14457" s="183"/>
    </row>
    <row r="14458">
      <c r="A14458" s="454"/>
      <c r="B14458" s="927"/>
      <c r="C14458" s="580"/>
      <c r="D14458" s="939"/>
      <c r="E14458" s="940"/>
      <c r="F14458" s="941"/>
      <c r="G14458" s="937" t="str">
        <f t="array" ref="G14458">xlookup(F14458,'Internal Staffing Calculator'!E:E,'Internal Staffing Calculator'!C:C,"")</f>
        <v/>
      </c>
      <c r="H14458" s="932" t="str">
        <f t="array" ref="H14458">if(F14458&lt;&gt;"", iferror(index('Internal Staffing Calculator'!B$8:B23500,match(F14458,'Internal Staffing Calculator'!E$8:E23500,0)), "Not In Budget"),"")</f>
        <v/>
      </c>
      <c r="I14458" s="184"/>
      <c r="J14458" s="184"/>
      <c r="K14458" s="184"/>
      <c r="L14458" s="183"/>
    </row>
    <row r="14459">
      <c r="A14459" s="454"/>
      <c r="B14459" s="927"/>
      <c r="C14459" s="580"/>
      <c r="D14459" s="939"/>
      <c r="E14459" s="940"/>
      <c r="F14459" s="941"/>
      <c r="G14459" s="937" t="str">
        <f t="array" ref="G14459">xlookup(F14459,'Internal Staffing Calculator'!E:E,'Internal Staffing Calculator'!C:C,"")</f>
        <v/>
      </c>
      <c r="H14459" s="932" t="str">
        <f t="array" ref="H14459">if(F14459&lt;&gt;"", iferror(index('Internal Staffing Calculator'!B$8:B23500,match(F14459,'Internal Staffing Calculator'!E$8:E23500,0)), "Not In Budget"),"")</f>
        <v/>
      </c>
      <c r="I14459" s="184"/>
      <c r="J14459" s="184"/>
      <c r="K14459" s="184"/>
      <c r="L14459" s="183"/>
    </row>
    <row r="14460">
      <c r="A14460" s="454"/>
      <c r="B14460" s="927"/>
      <c r="C14460" s="580"/>
      <c r="D14460" s="939"/>
      <c r="E14460" s="940"/>
      <c r="F14460" s="941"/>
      <c r="G14460" s="937" t="str">
        <f t="array" ref="G14460">xlookup(F14460,'Internal Staffing Calculator'!E:E,'Internal Staffing Calculator'!C:C,"")</f>
        <v/>
      </c>
      <c r="H14460" s="932" t="str">
        <f t="array" ref="H14460">if(F14460&lt;&gt;"", iferror(index('Internal Staffing Calculator'!B$8:B23500,match(F14460,'Internal Staffing Calculator'!E$8:E23500,0)), "Not In Budget"),"")</f>
        <v/>
      </c>
      <c r="I14460" s="184"/>
      <c r="J14460" s="184"/>
      <c r="K14460" s="184"/>
      <c r="L14460" s="183"/>
    </row>
    <row r="14461">
      <c r="A14461" s="454"/>
      <c r="B14461" s="927"/>
      <c r="C14461" s="580"/>
      <c r="D14461" s="939"/>
      <c r="E14461" s="940"/>
      <c r="F14461" s="941"/>
      <c r="G14461" s="937" t="str">
        <f t="array" ref="G14461">xlookup(F14461,'Internal Staffing Calculator'!E:E,'Internal Staffing Calculator'!C:C,"")</f>
        <v/>
      </c>
      <c r="H14461" s="932" t="str">
        <f t="array" ref="H14461">if(F14461&lt;&gt;"", iferror(index('Internal Staffing Calculator'!B$8:B23500,match(F14461,'Internal Staffing Calculator'!E$8:E23500,0)), "Not In Budget"),"")</f>
        <v/>
      </c>
      <c r="I14461" s="184"/>
      <c r="J14461" s="184"/>
      <c r="K14461" s="184"/>
      <c r="L14461" s="183"/>
    </row>
    <row r="14462">
      <c r="A14462" s="454"/>
      <c r="B14462" s="927"/>
      <c r="C14462" s="580"/>
      <c r="D14462" s="939"/>
      <c r="E14462" s="940"/>
      <c r="F14462" s="941"/>
      <c r="G14462" s="937" t="str">
        <f t="array" ref="G14462">xlookup(F14462,'Internal Staffing Calculator'!E:E,'Internal Staffing Calculator'!C:C,"")</f>
        <v/>
      </c>
      <c r="H14462" s="932" t="str">
        <f t="array" ref="H14462">if(F14462&lt;&gt;"", iferror(index('Internal Staffing Calculator'!B$8:B23500,match(F14462,'Internal Staffing Calculator'!E$8:E23500,0)), "Not In Budget"),"")</f>
        <v/>
      </c>
      <c r="I14462" s="184"/>
      <c r="J14462" s="184"/>
      <c r="K14462" s="184"/>
      <c r="L14462" s="183"/>
    </row>
    <row r="14463">
      <c r="A14463" s="454"/>
      <c r="B14463" s="927"/>
      <c r="C14463" s="580"/>
      <c r="D14463" s="939"/>
      <c r="E14463" s="940"/>
      <c r="F14463" s="941"/>
      <c r="G14463" s="937" t="str">
        <f t="array" ref="G14463">xlookup(F14463,'Internal Staffing Calculator'!E:E,'Internal Staffing Calculator'!C:C,"")</f>
        <v/>
      </c>
      <c r="H14463" s="932" t="str">
        <f t="array" ref="H14463">if(F14463&lt;&gt;"", iferror(index('Internal Staffing Calculator'!B$8:B23500,match(F14463,'Internal Staffing Calculator'!E$8:E23500,0)), "Not In Budget"),"")</f>
        <v/>
      </c>
      <c r="I14463" s="184"/>
      <c r="J14463" s="184"/>
      <c r="K14463" s="184"/>
      <c r="L14463" s="183"/>
    </row>
    <row r="14464">
      <c r="A14464" s="454"/>
      <c r="B14464" s="927"/>
      <c r="C14464" s="580"/>
      <c r="D14464" s="939"/>
      <c r="E14464" s="940"/>
      <c r="F14464" s="941"/>
      <c r="G14464" s="937" t="str">
        <f t="array" ref="G14464">xlookup(F14464,'Internal Staffing Calculator'!E:E,'Internal Staffing Calculator'!C:C,"")</f>
        <v/>
      </c>
      <c r="H14464" s="932" t="str">
        <f t="array" ref="H14464">if(F14464&lt;&gt;"", iferror(index('Internal Staffing Calculator'!B$8:B23500,match(F14464,'Internal Staffing Calculator'!E$8:E23500,0)), "Not In Budget"),"")</f>
        <v/>
      </c>
      <c r="I14464" s="184"/>
      <c r="J14464" s="184"/>
      <c r="K14464" s="184"/>
      <c r="L14464" s="183"/>
    </row>
    <row r="14465">
      <c r="A14465" s="454"/>
      <c r="B14465" s="927"/>
      <c r="C14465" s="580"/>
      <c r="D14465" s="939"/>
      <c r="E14465" s="940"/>
      <c r="F14465" s="941"/>
      <c r="G14465" s="937" t="str">
        <f t="array" ref="G14465">xlookup(F14465,'Internal Staffing Calculator'!E:E,'Internal Staffing Calculator'!C:C,"")</f>
        <v/>
      </c>
      <c r="H14465" s="932" t="str">
        <f t="array" ref="H14465">if(F14465&lt;&gt;"", iferror(index('Internal Staffing Calculator'!B$8:B23500,match(F14465,'Internal Staffing Calculator'!E$8:E23500,0)), "Not In Budget"),"")</f>
        <v/>
      </c>
      <c r="I14465" s="184"/>
      <c r="J14465" s="184"/>
      <c r="K14465" s="184"/>
      <c r="L14465" s="183"/>
    </row>
    <row r="14466">
      <c r="A14466" s="454"/>
      <c r="B14466" s="927"/>
      <c r="C14466" s="580"/>
      <c r="D14466" s="939"/>
      <c r="E14466" s="940"/>
      <c r="F14466" s="941"/>
      <c r="G14466" s="937" t="str">
        <f t="array" ref="G14466">xlookup(F14466,'Internal Staffing Calculator'!E:E,'Internal Staffing Calculator'!C:C,"")</f>
        <v/>
      </c>
      <c r="H14466" s="932" t="str">
        <f t="array" ref="H14466">if(F14466&lt;&gt;"", iferror(index('Internal Staffing Calculator'!B$8:B23500,match(F14466,'Internal Staffing Calculator'!E$8:E23500,0)), "Not In Budget"),"")</f>
        <v/>
      </c>
      <c r="I14466" s="184"/>
      <c r="J14466" s="184"/>
      <c r="K14466" s="184"/>
      <c r="L14466" s="183"/>
    </row>
    <row r="14467">
      <c r="A14467" s="454"/>
      <c r="B14467" s="927"/>
      <c r="C14467" s="580"/>
      <c r="D14467" s="939"/>
      <c r="E14467" s="940"/>
      <c r="F14467" s="941"/>
      <c r="G14467" s="937" t="str">
        <f t="array" ref="G14467">xlookup(F14467,'Internal Staffing Calculator'!E:E,'Internal Staffing Calculator'!C:C,"")</f>
        <v/>
      </c>
      <c r="H14467" s="932" t="str">
        <f t="array" ref="H14467">if(F14467&lt;&gt;"", iferror(index('Internal Staffing Calculator'!B$8:B23500,match(F14467,'Internal Staffing Calculator'!E$8:E23500,0)), "Not In Budget"),"")</f>
        <v/>
      </c>
      <c r="I14467" s="184"/>
      <c r="J14467" s="184"/>
      <c r="K14467" s="184"/>
      <c r="L14467" s="183"/>
    </row>
    <row r="14468">
      <c r="A14468" s="454"/>
      <c r="B14468" s="927"/>
      <c r="C14468" s="580"/>
      <c r="D14468" s="939"/>
      <c r="E14468" s="940"/>
      <c r="F14468" s="941"/>
      <c r="G14468" s="937" t="str">
        <f t="array" ref="G14468">xlookup(F14468,'Internal Staffing Calculator'!E:E,'Internal Staffing Calculator'!C:C,"")</f>
        <v/>
      </c>
      <c r="H14468" s="932" t="str">
        <f t="array" ref="H14468">if(F14468&lt;&gt;"", iferror(index('Internal Staffing Calculator'!B$8:B23500,match(F14468,'Internal Staffing Calculator'!E$8:E23500,0)), "Not In Budget"),"")</f>
        <v/>
      </c>
      <c r="I14468" s="184"/>
      <c r="J14468" s="184"/>
      <c r="K14468" s="184"/>
      <c r="L14468" s="183"/>
    </row>
    <row r="14469">
      <c r="A14469" s="454"/>
      <c r="B14469" s="927"/>
      <c r="C14469" s="580"/>
      <c r="D14469" s="939"/>
      <c r="E14469" s="940"/>
      <c r="F14469" s="941"/>
      <c r="G14469" s="937" t="str">
        <f t="array" ref="G14469">xlookup(F14469,'Internal Staffing Calculator'!E:E,'Internal Staffing Calculator'!C:C,"")</f>
        <v/>
      </c>
      <c r="H14469" s="932" t="str">
        <f t="array" ref="H14469">if(F14469&lt;&gt;"", iferror(index('Internal Staffing Calculator'!B$8:B23500,match(F14469,'Internal Staffing Calculator'!E$8:E23500,0)), "Not In Budget"),"")</f>
        <v/>
      </c>
      <c r="I14469" s="184"/>
      <c r="J14469" s="184"/>
      <c r="K14469" s="184"/>
      <c r="L14469" s="183"/>
    </row>
    <row r="14470">
      <c r="A14470" s="454"/>
      <c r="B14470" s="927"/>
      <c r="C14470" s="580"/>
      <c r="D14470" s="939"/>
      <c r="E14470" s="940"/>
      <c r="F14470" s="941"/>
      <c r="G14470" s="937" t="str">
        <f t="array" ref="G14470">xlookup(F14470,'Internal Staffing Calculator'!E:E,'Internal Staffing Calculator'!C:C,"")</f>
        <v/>
      </c>
      <c r="H14470" s="932" t="str">
        <f t="array" ref="H14470">if(F14470&lt;&gt;"", iferror(index('Internal Staffing Calculator'!B$8:B23500,match(F14470,'Internal Staffing Calculator'!E$8:E23500,0)), "Not In Budget"),"")</f>
        <v/>
      </c>
      <c r="I14470" s="184"/>
      <c r="J14470" s="184"/>
      <c r="K14470" s="184"/>
      <c r="L14470" s="183"/>
    </row>
    <row r="14471">
      <c r="A14471" s="454"/>
      <c r="B14471" s="927"/>
      <c r="C14471" s="580"/>
      <c r="D14471" s="939"/>
      <c r="E14471" s="940"/>
      <c r="F14471" s="941"/>
      <c r="G14471" s="937" t="str">
        <f t="array" ref="G14471">xlookup(F14471,'Internal Staffing Calculator'!E:E,'Internal Staffing Calculator'!C:C,"")</f>
        <v/>
      </c>
      <c r="H14471" s="932" t="str">
        <f t="array" ref="H14471">if(F14471&lt;&gt;"", iferror(index('Internal Staffing Calculator'!B$8:B23500,match(F14471,'Internal Staffing Calculator'!E$8:E23500,0)), "Not In Budget"),"")</f>
        <v/>
      </c>
      <c r="I14471" s="184"/>
      <c r="J14471" s="184"/>
      <c r="K14471" s="184"/>
      <c r="L14471" s="183"/>
    </row>
    <row r="14472">
      <c r="A14472" s="454"/>
      <c r="B14472" s="927"/>
      <c r="C14472" s="580"/>
      <c r="D14472" s="939"/>
      <c r="E14472" s="940"/>
      <c r="F14472" s="941"/>
      <c r="G14472" s="937" t="str">
        <f t="array" ref="G14472">xlookup(F14472,'Internal Staffing Calculator'!E:E,'Internal Staffing Calculator'!C:C,"")</f>
        <v/>
      </c>
      <c r="H14472" s="932" t="str">
        <f t="array" ref="H14472">if(F14472&lt;&gt;"", iferror(index('Internal Staffing Calculator'!B$8:B23500,match(F14472,'Internal Staffing Calculator'!E$8:E23500,0)), "Not In Budget"),"")</f>
        <v/>
      </c>
      <c r="I14472" s="184"/>
      <c r="J14472" s="184"/>
      <c r="K14472" s="184"/>
      <c r="L14472" s="183"/>
    </row>
    <row r="14473">
      <c r="A14473" s="454"/>
      <c r="B14473" s="927"/>
      <c r="C14473" s="580"/>
      <c r="D14473" s="939"/>
      <c r="E14473" s="940"/>
      <c r="F14473" s="941"/>
      <c r="G14473" s="937" t="str">
        <f t="array" ref="G14473">xlookup(F14473,'Internal Staffing Calculator'!E:E,'Internal Staffing Calculator'!C:C,"")</f>
        <v/>
      </c>
      <c r="H14473" s="932" t="str">
        <f t="array" ref="H14473">if(F14473&lt;&gt;"", iferror(index('Internal Staffing Calculator'!B$8:B23500,match(F14473,'Internal Staffing Calculator'!E$8:E23500,0)), "Not In Budget"),"")</f>
        <v/>
      </c>
      <c r="I14473" s="184"/>
      <c r="J14473" s="184"/>
      <c r="K14473" s="184"/>
      <c r="L14473" s="183"/>
    </row>
    <row r="14474">
      <c r="A14474" s="454"/>
      <c r="B14474" s="927"/>
      <c r="C14474" s="580"/>
      <c r="D14474" s="939"/>
      <c r="E14474" s="940"/>
      <c r="F14474" s="941"/>
      <c r="G14474" s="937" t="str">
        <f t="array" ref="G14474">xlookup(F14474,'Internal Staffing Calculator'!E:E,'Internal Staffing Calculator'!C:C,"")</f>
        <v/>
      </c>
      <c r="H14474" s="932" t="str">
        <f t="array" ref="H14474">if(F14474&lt;&gt;"", iferror(index('Internal Staffing Calculator'!B$8:B23500,match(F14474,'Internal Staffing Calculator'!E$8:E23500,0)), "Not In Budget"),"")</f>
        <v/>
      </c>
      <c r="I14474" s="184"/>
      <c r="J14474" s="184"/>
      <c r="K14474" s="184"/>
      <c r="L14474" s="183"/>
    </row>
    <row r="14475">
      <c r="A14475" s="454"/>
      <c r="B14475" s="927"/>
      <c r="C14475" s="580"/>
      <c r="D14475" s="939"/>
      <c r="E14475" s="940"/>
      <c r="F14475" s="941"/>
      <c r="G14475" s="937" t="str">
        <f t="array" ref="G14475">xlookup(F14475,'Internal Staffing Calculator'!E:E,'Internal Staffing Calculator'!C:C,"")</f>
        <v/>
      </c>
      <c r="H14475" s="932" t="str">
        <f t="array" ref="H14475">if(F14475&lt;&gt;"", iferror(index('Internal Staffing Calculator'!B$8:B23500,match(F14475,'Internal Staffing Calculator'!E$8:E23500,0)), "Not In Budget"),"")</f>
        <v/>
      </c>
      <c r="I14475" s="184"/>
      <c r="J14475" s="184"/>
      <c r="K14475" s="184"/>
      <c r="L14475" s="183"/>
    </row>
    <row r="14476">
      <c r="A14476" s="454"/>
      <c r="B14476" s="927"/>
      <c r="C14476" s="580"/>
      <c r="D14476" s="939"/>
      <c r="E14476" s="940"/>
      <c r="F14476" s="941"/>
      <c r="G14476" s="937" t="str">
        <f t="array" ref="G14476">xlookup(F14476,'Internal Staffing Calculator'!E:E,'Internal Staffing Calculator'!C:C,"")</f>
        <v/>
      </c>
      <c r="H14476" s="932" t="str">
        <f t="array" ref="H14476">if(F14476&lt;&gt;"", iferror(index('Internal Staffing Calculator'!B$8:B23500,match(F14476,'Internal Staffing Calculator'!E$8:E23500,0)), "Not In Budget"),"")</f>
        <v/>
      </c>
      <c r="I14476" s="184"/>
      <c r="J14476" s="184"/>
      <c r="K14476" s="184"/>
      <c r="L14476" s="183"/>
    </row>
    <row r="14477">
      <c r="A14477" s="454"/>
      <c r="B14477" s="927"/>
      <c r="C14477" s="580"/>
      <c r="D14477" s="939"/>
      <c r="E14477" s="940"/>
      <c r="F14477" s="941"/>
      <c r="G14477" s="937" t="str">
        <f t="array" ref="G14477">xlookup(F14477,'Internal Staffing Calculator'!E:E,'Internal Staffing Calculator'!C:C,"")</f>
        <v/>
      </c>
      <c r="H14477" s="932" t="str">
        <f t="array" ref="H14477">if(F14477&lt;&gt;"", iferror(index('Internal Staffing Calculator'!B$8:B23500,match(F14477,'Internal Staffing Calculator'!E$8:E23500,0)), "Not In Budget"),"")</f>
        <v/>
      </c>
      <c r="I14477" s="184"/>
      <c r="J14477" s="184"/>
      <c r="K14477" s="184"/>
      <c r="L14477" s="183"/>
    </row>
    <row r="14478">
      <c r="A14478" s="454"/>
      <c r="B14478" s="927"/>
      <c r="C14478" s="580"/>
      <c r="D14478" s="939"/>
      <c r="E14478" s="940"/>
      <c r="F14478" s="941"/>
      <c r="G14478" s="937" t="str">
        <f t="array" ref="G14478">xlookup(F14478,'Internal Staffing Calculator'!E:E,'Internal Staffing Calculator'!C:C,"")</f>
        <v/>
      </c>
      <c r="H14478" s="932" t="str">
        <f t="array" ref="H14478">if(F14478&lt;&gt;"", iferror(index('Internal Staffing Calculator'!B$8:B23500,match(F14478,'Internal Staffing Calculator'!E$8:E23500,0)), "Not In Budget"),"")</f>
        <v/>
      </c>
      <c r="I14478" s="184"/>
      <c r="J14478" s="184"/>
      <c r="K14478" s="184"/>
      <c r="L14478" s="183"/>
    </row>
    <row r="14479">
      <c r="A14479" s="454"/>
      <c r="B14479" s="927"/>
      <c r="C14479" s="580"/>
      <c r="D14479" s="939"/>
      <c r="E14479" s="940"/>
      <c r="F14479" s="941"/>
      <c r="G14479" s="937" t="str">
        <f t="array" ref="G14479">xlookup(F14479,'Internal Staffing Calculator'!E:E,'Internal Staffing Calculator'!C:C,"")</f>
        <v/>
      </c>
      <c r="H14479" s="932" t="str">
        <f t="array" ref="H14479">if(F14479&lt;&gt;"", iferror(index('Internal Staffing Calculator'!B$8:B23500,match(F14479,'Internal Staffing Calculator'!E$8:E23500,0)), "Not In Budget"),"")</f>
        <v/>
      </c>
      <c r="I14479" s="184"/>
      <c r="J14479" s="184"/>
      <c r="K14479" s="184"/>
      <c r="L14479" s="183"/>
    </row>
    <row r="14480">
      <c r="A14480" s="454"/>
      <c r="B14480" s="927"/>
      <c r="C14480" s="580"/>
      <c r="D14480" s="939"/>
      <c r="E14480" s="940"/>
      <c r="F14480" s="941"/>
      <c r="G14480" s="937" t="str">
        <f t="array" ref="G14480">xlookup(F14480,'Internal Staffing Calculator'!E:E,'Internal Staffing Calculator'!C:C,"")</f>
        <v/>
      </c>
      <c r="H14480" s="932" t="str">
        <f t="array" ref="H14480">if(F14480&lt;&gt;"", iferror(index('Internal Staffing Calculator'!B$8:B23500,match(F14480,'Internal Staffing Calculator'!E$8:E23500,0)), "Not In Budget"),"")</f>
        <v/>
      </c>
      <c r="I14480" s="184"/>
      <c r="J14480" s="184"/>
      <c r="K14480" s="184"/>
      <c r="L14480" s="183"/>
    </row>
    <row r="14481">
      <c r="A14481" s="454"/>
      <c r="B14481" s="927"/>
      <c r="C14481" s="580"/>
      <c r="D14481" s="939"/>
      <c r="E14481" s="940"/>
      <c r="F14481" s="941"/>
      <c r="G14481" s="937" t="str">
        <f t="array" ref="G14481">xlookup(F14481,'Internal Staffing Calculator'!E:E,'Internal Staffing Calculator'!C:C,"")</f>
        <v/>
      </c>
      <c r="H14481" s="932" t="str">
        <f t="array" ref="H14481">if(F14481&lt;&gt;"", iferror(index('Internal Staffing Calculator'!B$8:B23500,match(F14481,'Internal Staffing Calculator'!E$8:E23500,0)), "Not In Budget"),"")</f>
        <v/>
      </c>
      <c r="I14481" s="184"/>
      <c r="J14481" s="184"/>
      <c r="K14481" s="184"/>
      <c r="L14481" s="183"/>
    </row>
    <row r="14482">
      <c r="A14482" s="454"/>
      <c r="B14482" s="927"/>
      <c r="C14482" s="580"/>
      <c r="D14482" s="939"/>
      <c r="E14482" s="940"/>
      <c r="F14482" s="941"/>
      <c r="G14482" s="937" t="str">
        <f t="array" ref="G14482">xlookup(F14482,'Internal Staffing Calculator'!E:E,'Internal Staffing Calculator'!C:C,"")</f>
        <v/>
      </c>
      <c r="H14482" s="932" t="str">
        <f t="array" ref="H14482">if(F14482&lt;&gt;"", iferror(index('Internal Staffing Calculator'!B$8:B23500,match(F14482,'Internal Staffing Calculator'!E$8:E23500,0)), "Not In Budget"),"")</f>
        <v/>
      </c>
      <c r="I14482" s="184"/>
      <c r="J14482" s="184"/>
      <c r="K14482" s="184"/>
      <c r="L14482" s="183"/>
    </row>
    <row r="14483">
      <c r="A14483" s="454"/>
      <c r="B14483" s="927"/>
      <c r="C14483" s="580"/>
      <c r="D14483" s="939"/>
      <c r="E14483" s="940"/>
      <c r="F14483" s="941"/>
      <c r="G14483" s="937" t="str">
        <f t="array" ref="G14483">xlookup(F14483,'Internal Staffing Calculator'!E:E,'Internal Staffing Calculator'!C:C,"")</f>
        <v/>
      </c>
      <c r="H14483" s="932" t="str">
        <f t="array" ref="H14483">if(F14483&lt;&gt;"", iferror(index('Internal Staffing Calculator'!B$8:B23500,match(F14483,'Internal Staffing Calculator'!E$8:E23500,0)), "Not In Budget"),"")</f>
        <v/>
      </c>
      <c r="I14483" s="184"/>
      <c r="J14483" s="184"/>
      <c r="K14483" s="184"/>
      <c r="L14483" s="183"/>
    </row>
    <row r="14484">
      <c r="A14484" s="454"/>
      <c r="B14484" s="927"/>
      <c r="C14484" s="580"/>
      <c r="D14484" s="939"/>
      <c r="E14484" s="940"/>
      <c r="F14484" s="941"/>
      <c r="G14484" s="937" t="str">
        <f t="array" ref="G14484">xlookup(F14484,'Internal Staffing Calculator'!E:E,'Internal Staffing Calculator'!C:C,"")</f>
        <v/>
      </c>
      <c r="H14484" s="932" t="str">
        <f t="array" ref="H14484">if(F14484&lt;&gt;"", iferror(index('Internal Staffing Calculator'!B$8:B23500,match(F14484,'Internal Staffing Calculator'!E$8:E23500,0)), "Not In Budget"),"")</f>
        <v/>
      </c>
      <c r="I14484" s="184"/>
      <c r="J14484" s="184"/>
      <c r="K14484" s="184"/>
      <c r="L14484" s="183"/>
    </row>
    <row r="14485">
      <c r="A14485" s="454"/>
      <c r="B14485" s="927"/>
      <c r="C14485" s="580"/>
      <c r="D14485" s="939"/>
      <c r="E14485" s="940"/>
      <c r="F14485" s="941"/>
      <c r="G14485" s="937" t="str">
        <f t="array" ref="G14485">xlookup(F14485,'Internal Staffing Calculator'!E:E,'Internal Staffing Calculator'!C:C,"")</f>
        <v/>
      </c>
      <c r="H14485" s="932" t="str">
        <f t="array" ref="H14485">if(F14485&lt;&gt;"", iferror(index('Internal Staffing Calculator'!B$8:B23500,match(F14485,'Internal Staffing Calculator'!E$8:E23500,0)), "Not In Budget"),"")</f>
        <v/>
      </c>
      <c r="I14485" s="184"/>
      <c r="J14485" s="184"/>
      <c r="K14485" s="184"/>
      <c r="L14485" s="183"/>
    </row>
    <row r="14486">
      <c r="A14486" s="454"/>
      <c r="B14486" s="927"/>
      <c r="C14486" s="580"/>
      <c r="D14486" s="939"/>
      <c r="E14486" s="940"/>
      <c r="F14486" s="941"/>
      <c r="G14486" s="937" t="str">
        <f t="array" ref="G14486">xlookup(F14486,'Internal Staffing Calculator'!E:E,'Internal Staffing Calculator'!C:C,"")</f>
        <v/>
      </c>
      <c r="H14486" s="932" t="str">
        <f t="array" ref="H14486">if(F14486&lt;&gt;"", iferror(index('Internal Staffing Calculator'!B$8:B23500,match(F14486,'Internal Staffing Calculator'!E$8:E23500,0)), "Not In Budget"),"")</f>
        <v/>
      </c>
      <c r="I14486" s="184"/>
      <c r="J14486" s="184"/>
      <c r="K14486" s="184"/>
      <c r="L14486" s="183"/>
    </row>
    <row r="14487">
      <c r="A14487" s="454"/>
      <c r="B14487" s="927"/>
      <c r="C14487" s="580"/>
      <c r="D14487" s="939"/>
      <c r="E14487" s="940"/>
      <c r="F14487" s="941"/>
      <c r="G14487" s="937" t="str">
        <f t="array" ref="G14487">xlookup(F14487,'Internal Staffing Calculator'!E:E,'Internal Staffing Calculator'!C:C,"")</f>
        <v/>
      </c>
      <c r="H14487" s="932" t="str">
        <f t="array" ref="H14487">if(F14487&lt;&gt;"", iferror(index('Internal Staffing Calculator'!B$8:B23500,match(F14487,'Internal Staffing Calculator'!E$8:E23500,0)), "Not In Budget"),"")</f>
        <v/>
      </c>
      <c r="I14487" s="184"/>
      <c r="J14487" s="184"/>
      <c r="K14487" s="184"/>
      <c r="L14487" s="183"/>
    </row>
    <row r="14488">
      <c r="A14488" s="454"/>
      <c r="B14488" s="927"/>
      <c r="C14488" s="580"/>
      <c r="D14488" s="939"/>
      <c r="E14488" s="940"/>
      <c r="F14488" s="941"/>
      <c r="G14488" s="937" t="str">
        <f t="array" ref="G14488">xlookup(F14488,'Internal Staffing Calculator'!E:E,'Internal Staffing Calculator'!C:C,"")</f>
        <v/>
      </c>
      <c r="H14488" s="932" t="str">
        <f t="array" ref="H14488">if(F14488&lt;&gt;"", iferror(index('Internal Staffing Calculator'!B$8:B23500,match(F14488,'Internal Staffing Calculator'!E$8:E23500,0)), "Not In Budget"),"")</f>
        <v/>
      </c>
      <c r="I14488" s="184"/>
      <c r="J14488" s="184"/>
      <c r="K14488" s="184"/>
      <c r="L14488" s="183"/>
    </row>
    <row r="14489">
      <c r="A14489" s="454"/>
      <c r="B14489" s="927"/>
      <c r="C14489" s="580"/>
      <c r="D14489" s="939"/>
      <c r="E14489" s="940"/>
      <c r="F14489" s="941"/>
      <c r="G14489" s="937" t="str">
        <f t="array" ref="G14489">xlookup(F14489,'Internal Staffing Calculator'!E:E,'Internal Staffing Calculator'!C:C,"")</f>
        <v/>
      </c>
      <c r="H14489" s="932" t="str">
        <f t="array" ref="H14489">if(F14489&lt;&gt;"", iferror(index('Internal Staffing Calculator'!B$8:B23500,match(F14489,'Internal Staffing Calculator'!E$8:E23500,0)), "Not In Budget"),"")</f>
        <v/>
      </c>
      <c r="I14489" s="184"/>
      <c r="J14489" s="184"/>
      <c r="K14489" s="184"/>
      <c r="L14489" s="183"/>
    </row>
    <row r="14490">
      <c r="A14490" s="454"/>
      <c r="B14490" s="927"/>
      <c r="C14490" s="580"/>
      <c r="D14490" s="939"/>
      <c r="E14490" s="940"/>
      <c r="F14490" s="941"/>
      <c r="G14490" s="937" t="str">
        <f t="array" ref="G14490">xlookup(F14490,'Internal Staffing Calculator'!E:E,'Internal Staffing Calculator'!C:C,"")</f>
        <v/>
      </c>
      <c r="H14490" s="932" t="str">
        <f t="array" ref="H14490">if(F14490&lt;&gt;"", iferror(index('Internal Staffing Calculator'!B$8:B23500,match(F14490,'Internal Staffing Calculator'!E$8:E23500,0)), "Not In Budget"),"")</f>
        <v/>
      </c>
      <c r="I14490" s="184"/>
      <c r="J14490" s="184"/>
      <c r="K14490" s="184"/>
      <c r="L14490" s="183"/>
    </row>
    <row r="14491">
      <c r="A14491" s="454"/>
      <c r="B14491" s="927"/>
      <c r="C14491" s="580"/>
      <c r="D14491" s="939"/>
      <c r="E14491" s="940"/>
      <c r="F14491" s="941"/>
      <c r="G14491" s="937" t="str">
        <f t="array" ref="G14491">xlookup(F14491,'Internal Staffing Calculator'!E:E,'Internal Staffing Calculator'!C:C,"")</f>
        <v/>
      </c>
      <c r="H14491" s="932" t="str">
        <f t="array" ref="H14491">if(F14491&lt;&gt;"", iferror(index('Internal Staffing Calculator'!B$8:B23500,match(F14491,'Internal Staffing Calculator'!E$8:E23500,0)), "Not In Budget"),"")</f>
        <v/>
      </c>
      <c r="I14491" s="184"/>
      <c r="J14491" s="184"/>
      <c r="K14491" s="184"/>
      <c r="L14491" s="183"/>
    </row>
    <row r="14492">
      <c r="A14492" s="454"/>
      <c r="B14492" s="927"/>
      <c r="C14492" s="580"/>
      <c r="D14492" s="939"/>
      <c r="E14492" s="940"/>
      <c r="F14492" s="941"/>
      <c r="G14492" s="937" t="str">
        <f t="array" ref="G14492">xlookup(F14492,'Internal Staffing Calculator'!E:E,'Internal Staffing Calculator'!C:C,"")</f>
        <v/>
      </c>
      <c r="H14492" s="932" t="str">
        <f t="array" ref="H14492">if(F14492&lt;&gt;"", iferror(index('Internal Staffing Calculator'!B$8:B23500,match(F14492,'Internal Staffing Calculator'!E$8:E23500,0)), "Not In Budget"),"")</f>
        <v/>
      </c>
      <c r="I14492" s="184"/>
      <c r="J14492" s="184"/>
      <c r="K14492" s="184"/>
      <c r="L14492" s="183"/>
    </row>
    <row r="14493">
      <c r="A14493" s="454"/>
      <c r="B14493" s="927"/>
      <c r="C14493" s="580"/>
      <c r="D14493" s="939"/>
      <c r="E14493" s="940"/>
      <c r="F14493" s="941"/>
      <c r="G14493" s="937" t="str">
        <f t="array" ref="G14493">xlookup(F14493,'Internal Staffing Calculator'!E:E,'Internal Staffing Calculator'!C:C,"")</f>
        <v/>
      </c>
      <c r="H14493" s="932" t="str">
        <f t="array" ref="H14493">if(F14493&lt;&gt;"", iferror(index('Internal Staffing Calculator'!B$8:B23500,match(F14493,'Internal Staffing Calculator'!E$8:E23500,0)), "Not In Budget"),"")</f>
        <v/>
      </c>
      <c r="I14493" s="184"/>
      <c r="J14493" s="184"/>
      <c r="K14493" s="184"/>
      <c r="L14493" s="183"/>
    </row>
    <row r="14494">
      <c r="A14494" s="454"/>
      <c r="B14494" s="927"/>
      <c r="C14494" s="580"/>
      <c r="D14494" s="939"/>
      <c r="E14494" s="940"/>
      <c r="F14494" s="941"/>
      <c r="G14494" s="937" t="str">
        <f t="array" ref="G14494">xlookup(F14494,'Internal Staffing Calculator'!E:E,'Internal Staffing Calculator'!C:C,"")</f>
        <v/>
      </c>
      <c r="H14494" s="932" t="str">
        <f t="array" ref="H14494">if(F14494&lt;&gt;"", iferror(index('Internal Staffing Calculator'!B$8:B23500,match(F14494,'Internal Staffing Calculator'!E$8:E23500,0)), "Not In Budget"),"")</f>
        <v/>
      </c>
      <c r="I14494" s="184"/>
      <c r="J14494" s="184"/>
      <c r="K14494" s="184"/>
      <c r="L14494" s="183"/>
    </row>
    <row r="14495">
      <c r="A14495" s="454"/>
      <c r="B14495" s="927"/>
      <c r="C14495" s="580"/>
      <c r="D14495" s="939"/>
      <c r="E14495" s="940"/>
      <c r="F14495" s="941"/>
      <c r="G14495" s="937" t="str">
        <f t="array" ref="G14495">xlookup(F14495,'Internal Staffing Calculator'!E:E,'Internal Staffing Calculator'!C:C,"")</f>
        <v/>
      </c>
      <c r="H14495" s="932" t="str">
        <f t="array" ref="H14495">if(F14495&lt;&gt;"", iferror(index('Internal Staffing Calculator'!B$8:B23500,match(F14495,'Internal Staffing Calculator'!E$8:E23500,0)), "Not In Budget"),"")</f>
        <v/>
      </c>
      <c r="I14495" s="184"/>
      <c r="J14495" s="184"/>
      <c r="K14495" s="184"/>
      <c r="L14495" s="183"/>
    </row>
    <row r="14496">
      <c r="A14496" s="454"/>
      <c r="B14496" s="927"/>
      <c r="C14496" s="580"/>
      <c r="D14496" s="939"/>
      <c r="E14496" s="940"/>
      <c r="F14496" s="941"/>
      <c r="G14496" s="937" t="str">
        <f t="array" ref="G14496">xlookup(F14496,'Internal Staffing Calculator'!E:E,'Internal Staffing Calculator'!C:C,"")</f>
        <v/>
      </c>
      <c r="H14496" s="932" t="str">
        <f t="array" ref="H14496">if(F14496&lt;&gt;"", iferror(index('Internal Staffing Calculator'!B$8:B23500,match(F14496,'Internal Staffing Calculator'!E$8:E23500,0)), "Not In Budget"),"")</f>
        <v/>
      </c>
      <c r="I14496" s="184"/>
      <c r="J14496" s="184"/>
      <c r="K14496" s="184"/>
      <c r="L14496" s="183"/>
    </row>
    <row r="14497">
      <c r="A14497" s="454"/>
      <c r="B14497" s="927"/>
      <c r="C14497" s="580"/>
      <c r="D14497" s="939"/>
      <c r="E14497" s="940"/>
      <c r="F14497" s="941"/>
      <c r="G14497" s="937" t="str">
        <f t="array" ref="G14497">xlookup(F14497,'Internal Staffing Calculator'!E:E,'Internal Staffing Calculator'!C:C,"")</f>
        <v/>
      </c>
      <c r="H14497" s="932" t="str">
        <f t="array" ref="H14497">if(F14497&lt;&gt;"", iferror(index('Internal Staffing Calculator'!B$8:B23500,match(F14497,'Internal Staffing Calculator'!E$8:E23500,0)), "Not In Budget"),"")</f>
        <v/>
      </c>
      <c r="I14497" s="184"/>
      <c r="J14497" s="184"/>
      <c r="K14497" s="184"/>
      <c r="L14497" s="183"/>
    </row>
    <row r="14498">
      <c r="A14498" s="454"/>
      <c r="B14498" s="927"/>
      <c r="C14498" s="580"/>
      <c r="D14498" s="939"/>
      <c r="E14498" s="940"/>
      <c r="F14498" s="941"/>
      <c r="G14498" s="937" t="str">
        <f t="array" ref="G14498">xlookup(F14498,'Internal Staffing Calculator'!E:E,'Internal Staffing Calculator'!C:C,"")</f>
        <v/>
      </c>
      <c r="H14498" s="932" t="str">
        <f t="array" ref="H14498">if(F14498&lt;&gt;"", iferror(index('Internal Staffing Calculator'!B$8:B23500,match(F14498,'Internal Staffing Calculator'!E$8:E23500,0)), "Not In Budget"),"")</f>
        <v/>
      </c>
      <c r="I14498" s="184"/>
      <c r="J14498" s="184"/>
      <c r="K14498" s="184"/>
      <c r="L14498" s="183"/>
    </row>
    <row r="14499">
      <c r="A14499" s="454"/>
      <c r="B14499" s="927"/>
      <c r="C14499" s="580"/>
      <c r="D14499" s="939"/>
      <c r="E14499" s="940"/>
      <c r="F14499" s="941"/>
      <c r="G14499" s="937" t="str">
        <f t="array" ref="G14499">xlookup(F14499,'Internal Staffing Calculator'!E:E,'Internal Staffing Calculator'!C:C,"")</f>
        <v/>
      </c>
      <c r="H14499" s="932" t="str">
        <f t="array" ref="H14499">if(F14499&lt;&gt;"", iferror(index('Internal Staffing Calculator'!B$8:B23500,match(F14499,'Internal Staffing Calculator'!E$8:E23500,0)), "Not In Budget"),"")</f>
        <v/>
      </c>
      <c r="I14499" s="184"/>
      <c r="J14499" s="184"/>
      <c r="K14499" s="184"/>
      <c r="L14499" s="183"/>
    </row>
    <row r="14500">
      <c r="A14500" s="454"/>
      <c r="B14500" s="927"/>
      <c r="C14500" s="580"/>
      <c r="D14500" s="939"/>
      <c r="E14500" s="940"/>
      <c r="F14500" s="941"/>
      <c r="G14500" s="937" t="str">
        <f t="array" ref="G14500">xlookup(F14500,'Internal Staffing Calculator'!E:E,'Internal Staffing Calculator'!C:C,"")</f>
        <v/>
      </c>
      <c r="H14500" s="932" t="str">
        <f t="array" ref="H14500">if(F14500&lt;&gt;"", iferror(index('Internal Staffing Calculator'!B$8:B23500,match(F14500,'Internal Staffing Calculator'!E$8:E23500,0)), "Not In Budget"),"")</f>
        <v/>
      </c>
      <c r="I14500" s="184"/>
      <c r="J14500" s="184"/>
      <c r="K14500" s="184"/>
      <c r="L14500" s="183"/>
    </row>
    <row r="14501">
      <c r="A14501" s="454"/>
      <c r="B14501" s="927"/>
      <c r="C14501" s="580"/>
      <c r="D14501" s="939"/>
      <c r="E14501" s="940"/>
      <c r="F14501" s="941"/>
      <c r="G14501" s="937" t="str">
        <f t="array" ref="G14501">xlookup(F14501,'Internal Staffing Calculator'!E:E,'Internal Staffing Calculator'!C:C,"")</f>
        <v/>
      </c>
      <c r="H14501" s="932" t="str">
        <f t="array" ref="H14501">if(F14501&lt;&gt;"", iferror(index('Internal Staffing Calculator'!B$8:B23500,match(F14501,'Internal Staffing Calculator'!E$8:E23500,0)), "Not In Budget"),"")</f>
        <v/>
      </c>
      <c r="I14501" s="184"/>
      <c r="J14501" s="184"/>
      <c r="K14501" s="184"/>
      <c r="L14501" s="183"/>
    </row>
    <row r="14502">
      <c r="A14502" s="454"/>
      <c r="B14502" s="927"/>
      <c r="C14502" s="580"/>
      <c r="D14502" s="939"/>
      <c r="E14502" s="940"/>
      <c r="F14502" s="941"/>
      <c r="G14502" s="937" t="str">
        <f t="array" ref="G14502">xlookup(F14502,'Internal Staffing Calculator'!E:E,'Internal Staffing Calculator'!C:C,"")</f>
        <v/>
      </c>
      <c r="H14502" s="932" t="str">
        <f t="array" ref="H14502">if(F14502&lt;&gt;"", iferror(index('Internal Staffing Calculator'!B$8:B23500,match(F14502,'Internal Staffing Calculator'!E$8:E23500,0)), "Not In Budget"),"")</f>
        <v/>
      </c>
      <c r="I14502" s="184"/>
      <c r="J14502" s="184"/>
      <c r="K14502" s="184"/>
      <c r="L14502" s="183"/>
    </row>
    <row r="14503">
      <c r="A14503" s="454"/>
      <c r="B14503" s="927"/>
      <c r="C14503" s="580"/>
      <c r="D14503" s="939"/>
      <c r="E14503" s="940"/>
      <c r="F14503" s="941"/>
      <c r="G14503" s="937" t="str">
        <f t="array" ref="G14503">xlookup(F14503,'Internal Staffing Calculator'!E:E,'Internal Staffing Calculator'!C:C,"")</f>
        <v/>
      </c>
      <c r="H14503" s="932" t="str">
        <f t="array" ref="H14503">if(F14503&lt;&gt;"", iferror(index('Internal Staffing Calculator'!B$8:B23500,match(F14503,'Internal Staffing Calculator'!E$8:E23500,0)), "Not In Budget"),"")</f>
        <v/>
      </c>
      <c r="I14503" s="184"/>
      <c r="J14503" s="184"/>
      <c r="K14503" s="184"/>
      <c r="L14503" s="183"/>
    </row>
    <row r="14504">
      <c r="A14504" s="454"/>
      <c r="B14504" s="927"/>
      <c r="C14504" s="580"/>
      <c r="D14504" s="939"/>
      <c r="E14504" s="940"/>
      <c r="F14504" s="941"/>
      <c r="G14504" s="937" t="str">
        <f t="array" ref="G14504">xlookup(F14504,'Internal Staffing Calculator'!E:E,'Internal Staffing Calculator'!C:C,"")</f>
        <v/>
      </c>
      <c r="H14504" s="932" t="str">
        <f t="array" ref="H14504">if(F14504&lt;&gt;"", iferror(index('Internal Staffing Calculator'!B$8:B23500,match(F14504,'Internal Staffing Calculator'!E$8:E23500,0)), "Not In Budget"),"")</f>
        <v/>
      </c>
      <c r="I14504" s="184"/>
      <c r="J14504" s="184"/>
      <c r="K14504" s="184"/>
      <c r="L14504" s="183"/>
    </row>
    <row r="14505">
      <c r="A14505" s="454"/>
      <c r="B14505" s="927"/>
      <c r="C14505" s="580"/>
      <c r="D14505" s="939"/>
      <c r="E14505" s="940"/>
      <c r="F14505" s="941"/>
      <c r="G14505" s="937" t="str">
        <f t="array" ref="G14505">xlookup(F14505,'Internal Staffing Calculator'!E:E,'Internal Staffing Calculator'!C:C,"")</f>
        <v/>
      </c>
      <c r="H14505" s="932" t="str">
        <f t="array" ref="H14505">if(F14505&lt;&gt;"", iferror(index('Internal Staffing Calculator'!B$8:B23500,match(F14505,'Internal Staffing Calculator'!E$8:E23500,0)), "Not In Budget"),"")</f>
        <v/>
      </c>
      <c r="I14505" s="184"/>
      <c r="J14505" s="184"/>
      <c r="K14505" s="184"/>
      <c r="L14505" s="183"/>
    </row>
    <row r="14506">
      <c r="A14506" s="454"/>
      <c r="B14506" s="927"/>
      <c r="C14506" s="580"/>
      <c r="D14506" s="939"/>
      <c r="E14506" s="940"/>
      <c r="F14506" s="941"/>
      <c r="G14506" s="937" t="str">
        <f t="array" ref="G14506">xlookup(F14506,'Internal Staffing Calculator'!E:E,'Internal Staffing Calculator'!C:C,"")</f>
        <v/>
      </c>
      <c r="H14506" s="932" t="str">
        <f t="array" ref="H14506">if(F14506&lt;&gt;"", iferror(index('Internal Staffing Calculator'!B$8:B23500,match(F14506,'Internal Staffing Calculator'!E$8:E23500,0)), "Not In Budget"),"")</f>
        <v/>
      </c>
      <c r="I14506" s="184"/>
      <c r="J14506" s="184"/>
      <c r="K14506" s="184"/>
      <c r="L14506" s="183"/>
    </row>
    <row r="14507">
      <c r="A14507" s="454"/>
      <c r="B14507" s="927"/>
      <c r="C14507" s="580"/>
      <c r="D14507" s="939"/>
      <c r="E14507" s="940"/>
      <c r="F14507" s="941"/>
      <c r="G14507" s="937" t="str">
        <f t="array" ref="G14507">xlookup(F14507,'Internal Staffing Calculator'!E:E,'Internal Staffing Calculator'!C:C,"")</f>
        <v/>
      </c>
      <c r="H14507" s="932" t="str">
        <f t="array" ref="H14507">if(F14507&lt;&gt;"", iferror(index('Internal Staffing Calculator'!B$8:B23500,match(F14507,'Internal Staffing Calculator'!E$8:E23500,0)), "Not In Budget"),"")</f>
        <v/>
      </c>
      <c r="I14507" s="184"/>
      <c r="J14507" s="184"/>
      <c r="K14507" s="184"/>
      <c r="L14507" s="183"/>
    </row>
    <row r="14508">
      <c r="A14508" s="454"/>
      <c r="B14508" s="927"/>
      <c r="C14508" s="580"/>
      <c r="D14508" s="939"/>
      <c r="E14508" s="940"/>
      <c r="F14508" s="941"/>
      <c r="G14508" s="937" t="str">
        <f t="array" ref="G14508">xlookup(F14508,'Internal Staffing Calculator'!E:E,'Internal Staffing Calculator'!C:C,"")</f>
        <v/>
      </c>
      <c r="H14508" s="932" t="str">
        <f t="array" ref="H14508">if(F14508&lt;&gt;"", iferror(index('Internal Staffing Calculator'!B$8:B23500,match(F14508,'Internal Staffing Calculator'!E$8:E23500,0)), "Not In Budget"),"")</f>
        <v/>
      </c>
      <c r="I14508" s="184"/>
      <c r="J14508" s="184"/>
      <c r="K14508" s="184"/>
      <c r="L14508" s="183"/>
    </row>
    <row r="14509">
      <c r="A14509" s="454"/>
      <c r="B14509" s="927"/>
      <c r="C14509" s="580"/>
      <c r="D14509" s="939"/>
      <c r="E14509" s="940"/>
      <c r="F14509" s="941"/>
      <c r="G14509" s="937" t="str">
        <f t="array" ref="G14509">xlookup(F14509,'Internal Staffing Calculator'!E:E,'Internal Staffing Calculator'!C:C,"")</f>
        <v/>
      </c>
      <c r="H14509" s="932" t="str">
        <f t="array" ref="H14509">if(F14509&lt;&gt;"", iferror(index('Internal Staffing Calculator'!B$8:B23500,match(F14509,'Internal Staffing Calculator'!E$8:E23500,0)), "Not In Budget"),"")</f>
        <v/>
      </c>
      <c r="I14509" s="184"/>
      <c r="J14509" s="184"/>
      <c r="K14509" s="184"/>
      <c r="L14509" s="183"/>
    </row>
    <row r="14510">
      <c r="A14510" s="454"/>
      <c r="B14510" s="927"/>
      <c r="C14510" s="580"/>
      <c r="D14510" s="939"/>
      <c r="E14510" s="940"/>
      <c r="F14510" s="941"/>
      <c r="G14510" s="937" t="str">
        <f t="array" ref="G14510">xlookup(F14510,'Internal Staffing Calculator'!E:E,'Internal Staffing Calculator'!C:C,"")</f>
        <v/>
      </c>
      <c r="H14510" s="932" t="str">
        <f t="array" ref="H14510">if(F14510&lt;&gt;"", iferror(index('Internal Staffing Calculator'!B$8:B23500,match(F14510,'Internal Staffing Calculator'!E$8:E23500,0)), "Not In Budget"),"")</f>
        <v/>
      </c>
      <c r="I14510" s="184"/>
      <c r="J14510" s="184"/>
      <c r="K14510" s="184"/>
      <c r="L14510" s="183"/>
    </row>
    <row r="14511">
      <c r="A14511" s="454"/>
      <c r="B14511" s="927"/>
      <c r="C14511" s="580"/>
      <c r="D14511" s="939"/>
      <c r="E14511" s="940"/>
      <c r="F14511" s="941"/>
      <c r="G14511" s="937" t="str">
        <f t="array" ref="G14511">xlookup(F14511,'Internal Staffing Calculator'!E:E,'Internal Staffing Calculator'!C:C,"")</f>
        <v/>
      </c>
      <c r="H14511" s="932" t="str">
        <f t="array" ref="H14511">if(F14511&lt;&gt;"", iferror(index('Internal Staffing Calculator'!B$8:B23500,match(F14511,'Internal Staffing Calculator'!E$8:E23500,0)), "Not In Budget"),"")</f>
        <v/>
      </c>
      <c r="I14511" s="184"/>
      <c r="J14511" s="184"/>
      <c r="K14511" s="184"/>
      <c r="L14511" s="183"/>
    </row>
    <row r="14512">
      <c r="A14512" s="454"/>
      <c r="B14512" s="927"/>
      <c r="C14512" s="580"/>
      <c r="D14512" s="939"/>
      <c r="E14512" s="940"/>
      <c r="F14512" s="941"/>
      <c r="G14512" s="937" t="str">
        <f t="array" ref="G14512">xlookup(F14512,'Internal Staffing Calculator'!E:E,'Internal Staffing Calculator'!C:C,"")</f>
        <v/>
      </c>
      <c r="H14512" s="932" t="str">
        <f t="array" ref="H14512">if(F14512&lt;&gt;"", iferror(index('Internal Staffing Calculator'!B$8:B23500,match(F14512,'Internal Staffing Calculator'!E$8:E23500,0)), "Not In Budget"),"")</f>
        <v/>
      </c>
      <c r="I14512" s="184"/>
      <c r="J14512" s="184"/>
      <c r="K14512" s="184"/>
      <c r="L14512" s="183"/>
    </row>
    <row r="14513">
      <c r="A14513" s="454"/>
      <c r="B14513" s="927"/>
      <c r="C14513" s="580"/>
      <c r="D14513" s="939"/>
      <c r="E14513" s="940"/>
      <c r="F14513" s="941"/>
      <c r="G14513" s="937" t="str">
        <f t="array" ref="G14513">xlookup(F14513,'Internal Staffing Calculator'!E:E,'Internal Staffing Calculator'!C:C,"")</f>
        <v/>
      </c>
      <c r="H14513" s="932" t="str">
        <f t="array" ref="H14513">if(F14513&lt;&gt;"", iferror(index('Internal Staffing Calculator'!B$8:B23500,match(F14513,'Internal Staffing Calculator'!E$8:E23500,0)), "Not In Budget"),"")</f>
        <v/>
      </c>
      <c r="I14513" s="184"/>
      <c r="J14513" s="184"/>
      <c r="K14513" s="184"/>
      <c r="L14513" s="183"/>
    </row>
    <row r="14514">
      <c r="A14514" s="454"/>
      <c r="B14514" s="927"/>
      <c r="C14514" s="580"/>
      <c r="D14514" s="939"/>
      <c r="E14514" s="940"/>
      <c r="F14514" s="941"/>
      <c r="G14514" s="937" t="str">
        <f t="array" ref="G14514">xlookup(F14514,'Internal Staffing Calculator'!E:E,'Internal Staffing Calculator'!C:C,"")</f>
        <v/>
      </c>
      <c r="H14514" s="932" t="str">
        <f t="array" ref="H14514">if(F14514&lt;&gt;"", iferror(index('Internal Staffing Calculator'!B$8:B23500,match(F14514,'Internal Staffing Calculator'!E$8:E23500,0)), "Not In Budget"),"")</f>
        <v/>
      </c>
      <c r="I14514" s="184"/>
      <c r="J14514" s="184"/>
      <c r="K14514" s="184"/>
      <c r="L14514" s="183"/>
    </row>
    <row r="14515">
      <c r="A14515" s="454"/>
      <c r="B14515" s="927"/>
      <c r="C14515" s="580"/>
      <c r="D14515" s="939"/>
      <c r="E14515" s="940"/>
      <c r="F14515" s="941"/>
      <c r="G14515" s="937" t="str">
        <f t="array" ref="G14515">xlookup(F14515,'Internal Staffing Calculator'!E:E,'Internal Staffing Calculator'!C:C,"")</f>
        <v/>
      </c>
      <c r="H14515" s="932" t="str">
        <f t="array" ref="H14515">if(F14515&lt;&gt;"", iferror(index('Internal Staffing Calculator'!B$8:B23500,match(F14515,'Internal Staffing Calculator'!E$8:E23500,0)), "Not In Budget"),"")</f>
        <v/>
      </c>
      <c r="I14515" s="184"/>
      <c r="J14515" s="184"/>
      <c r="K14515" s="184"/>
      <c r="L14515" s="183"/>
    </row>
    <row r="14516">
      <c r="A14516" s="454"/>
      <c r="B14516" s="927"/>
      <c r="C14516" s="580"/>
      <c r="D14516" s="939"/>
      <c r="E14516" s="940"/>
      <c r="F14516" s="941"/>
      <c r="G14516" s="937" t="str">
        <f t="array" ref="G14516">xlookup(F14516,'Internal Staffing Calculator'!E:E,'Internal Staffing Calculator'!C:C,"")</f>
        <v/>
      </c>
      <c r="H14516" s="932" t="str">
        <f t="array" ref="H14516">if(F14516&lt;&gt;"", iferror(index('Internal Staffing Calculator'!B$8:B23500,match(F14516,'Internal Staffing Calculator'!E$8:E23500,0)), "Not In Budget"),"")</f>
        <v/>
      </c>
      <c r="I14516" s="184"/>
      <c r="J14516" s="184"/>
      <c r="K14516" s="184"/>
      <c r="L14516" s="183"/>
    </row>
    <row r="14517">
      <c r="A14517" s="454"/>
      <c r="B14517" s="927"/>
      <c r="C14517" s="580"/>
      <c r="D14517" s="939"/>
      <c r="E14517" s="940"/>
      <c r="F14517" s="941"/>
      <c r="G14517" s="937" t="str">
        <f t="array" ref="G14517">xlookup(F14517,'Internal Staffing Calculator'!E:E,'Internal Staffing Calculator'!C:C,"")</f>
        <v/>
      </c>
      <c r="H14517" s="932" t="str">
        <f t="array" ref="H14517">if(F14517&lt;&gt;"", iferror(index('Internal Staffing Calculator'!B$8:B23500,match(F14517,'Internal Staffing Calculator'!E$8:E23500,0)), "Not In Budget"),"")</f>
        <v/>
      </c>
      <c r="I14517" s="184"/>
      <c r="J14517" s="184"/>
      <c r="K14517" s="184"/>
      <c r="L14517" s="183"/>
    </row>
    <row r="14518">
      <c r="A14518" s="454"/>
      <c r="B14518" s="927"/>
      <c r="C14518" s="580"/>
      <c r="D14518" s="939"/>
      <c r="E14518" s="940"/>
      <c r="F14518" s="941"/>
      <c r="G14518" s="937" t="str">
        <f t="array" ref="G14518">xlookup(F14518,'Internal Staffing Calculator'!E:E,'Internal Staffing Calculator'!C:C,"")</f>
        <v/>
      </c>
      <c r="H14518" s="932" t="str">
        <f t="array" ref="H14518">if(F14518&lt;&gt;"", iferror(index('Internal Staffing Calculator'!B$8:B23500,match(F14518,'Internal Staffing Calculator'!E$8:E23500,0)), "Not In Budget"),"")</f>
        <v/>
      </c>
      <c r="I14518" s="184"/>
      <c r="J14518" s="184"/>
      <c r="K14518" s="184"/>
      <c r="L14518" s="183"/>
    </row>
    <row r="14519">
      <c r="A14519" s="454"/>
      <c r="B14519" s="927"/>
      <c r="C14519" s="580"/>
      <c r="D14519" s="939"/>
      <c r="E14519" s="940"/>
      <c r="F14519" s="941"/>
      <c r="G14519" s="937" t="str">
        <f t="array" ref="G14519">xlookup(F14519,'Internal Staffing Calculator'!E:E,'Internal Staffing Calculator'!C:C,"")</f>
        <v/>
      </c>
      <c r="H14519" s="932" t="str">
        <f t="array" ref="H14519">if(F14519&lt;&gt;"", iferror(index('Internal Staffing Calculator'!B$8:B23500,match(F14519,'Internal Staffing Calculator'!E$8:E23500,0)), "Not In Budget"),"")</f>
        <v/>
      </c>
      <c r="I14519" s="184"/>
      <c r="J14519" s="184"/>
      <c r="K14519" s="184"/>
      <c r="L14519" s="183"/>
    </row>
    <row r="14520">
      <c r="A14520" s="454"/>
      <c r="B14520" s="927"/>
      <c r="C14520" s="580"/>
      <c r="D14520" s="939"/>
      <c r="E14520" s="940"/>
      <c r="F14520" s="941"/>
      <c r="G14520" s="937" t="str">
        <f t="array" ref="G14520">xlookup(F14520,'Internal Staffing Calculator'!E:E,'Internal Staffing Calculator'!C:C,"")</f>
        <v/>
      </c>
      <c r="H14520" s="932" t="str">
        <f t="array" ref="H14520">if(F14520&lt;&gt;"", iferror(index('Internal Staffing Calculator'!B$8:B23500,match(F14520,'Internal Staffing Calculator'!E$8:E23500,0)), "Not In Budget"),"")</f>
        <v/>
      </c>
      <c r="I14520" s="184"/>
      <c r="J14520" s="184"/>
      <c r="K14520" s="184"/>
      <c r="L14520" s="183"/>
    </row>
    <row r="14521">
      <c r="A14521" s="454"/>
      <c r="B14521" s="927"/>
      <c r="C14521" s="580"/>
      <c r="D14521" s="939"/>
      <c r="E14521" s="940"/>
      <c r="F14521" s="941"/>
      <c r="G14521" s="937" t="str">
        <f t="array" ref="G14521">xlookup(F14521,'Internal Staffing Calculator'!E:E,'Internal Staffing Calculator'!C:C,"")</f>
        <v/>
      </c>
      <c r="H14521" s="932" t="str">
        <f t="array" ref="H14521">if(F14521&lt;&gt;"", iferror(index('Internal Staffing Calculator'!B$8:B23500,match(F14521,'Internal Staffing Calculator'!E$8:E23500,0)), "Not In Budget"),"")</f>
        <v/>
      </c>
      <c r="I14521" s="184"/>
      <c r="J14521" s="184"/>
      <c r="K14521" s="184"/>
      <c r="L14521" s="183"/>
    </row>
    <row r="14522">
      <c r="A14522" s="454"/>
      <c r="B14522" s="927"/>
      <c r="C14522" s="580"/>
      <c r="D14522" s="939"/>
      <c r="E14522" s="940"/>
      <c r="F14522" s="941"/>
      <c r="G14522" s="937" t="str">
        <f t="array" ref="G14522">xlookup(F14522,'Internal Staffing Calculator'!E:E,'Internal Staffing Calculator'!C:C,"")</f>
        <v/>
      </c>
      <c r="H14522" s="932" t="str">
        <f t="array" ref="H14522">if(F14522&lt;&gt;"", iferror(index('Internal Staffing Calculator'!B$8:B23500,match(F14522,'Internal Staffing Calculator'!E$8:E23500,0)), "Not In Budget"),"")</f>
        <v/>
      </c>
      <c r="I14522" s="184"/>
      <c r="J14522" s="184"/>
      <c r="K14522" s="184"/>
      <c r="L14522" s="183"/>
    </row>
    <row r="14523">
      <c r="A14523" s="454"/>
      <c r="B14523" s="927"/>
      <c r="C14523" s="580"/>
      <c r="D14523" s="939"/>
      <c r="E14523" s="940"/>
      <c r="F14523" s="941"/>
      <c r="G14523" s="937" t="str">
        <f t="array" ref="G14523">xlookup(F14523,'Internal Staffing Calculator'!E:E,'Internal Staffing Calculator'!C:C,"")</f>
        <v/>
      </c>
      <c r="H14523" s="932" t="str">
        <f t="array" ref="H14523">if(F14523&lt;&gt;"", iferror(index('Internal Staffing Calculator'!B$8:B23500,match(F14523,'Internal Staffing Calculator'!E$8:E23500,0)), "Not In Budget"),"")</f>
        <v/>
      </c>
      <c r="I14523" s="184"/>
      <c r="J14523" s="184"/>
      <c r="K14523" s="184"/>
      <c r="L14523" s="183"/>
    </row>
    <row r="14524">
      <c r="A14524" s="454"/>
      <c r="B14524" s="927"/>
      <c r="C14524" s="580"/>
      <c r="D14524" s="939"/>
      <c r="E14524" s="940"/>
      <c r="F14524" s="941"/>
      <c r="G14524" s="937" t="str">
        <f t="array" ref="G14524">xlookup(F14524,'Internal Staffing Calculator'!E:E,'Internal Staffing Calculator'!C:C,"")</f>
        <v/>
      </c>
      <c r="H14524" s="932" t="str">
        <f t="array" ref="H14524">if(F14524&lt;&gt;"", iferror(index('Internal Staffing Calculator'!B$8:B23500,match(F14524,'Internal Staffing Calculator'!E$8:E23500,0)), "Not In Budget"),"")</f>
        <v/>
      </c>
      <c r="I14524" s="184"/>
      <c r="J14524" s="184"/>
      <c r="K14524" s="184"/>
      <c r="L14524" s="183"/>
    </row>
    <row r="14525">
      <c r="A14525" s="454"/>
      <c r="B14525" s="927"/>
      <c r="C14525" s="580"/>
      <c r="D14525" s="939"/>
      <c r="E14525" s="940"/>
      <c r="F14525" s="941"/>
      <c r="G14525" s="937" t="str">
        <f t="array" ref="G14525">xlookup(F14525,'Internal Staffing Calculator'!E:E,'Internal Staffing Calculator'!C:C,"")</f>
        <v/>
      </c>
      <c r="H14525" s="932" t="str">
        <f t="array" ref="H14525">if(F14525&lt;&gt;"", iferror(index('Internal Staffing Calculator'!B$8:B23500,match(F14525,'Internal Staffing Calculator'!E$8:E23500,0)), "Not In Budget"),"")</f>
        <v/>
      </c>
      <c r="I14525" s="184"/>
      <c r="J14525" s="184"/>
      <c r="K14525" s="184"/>
      <c r="L14525" s="183"/>
    </row>
    <row r="14526">
      <c r="A14526" s="454"/>
      <c r="B14526" s="927"/>
      <c r="C14526" s="580"/>
      <c r="D14526" s="939"/>
      <c r="E14526" s="940"/>
      <c r="F14526" s="941"/>
      <c r="G14526" s="937" t="str">
        <f t="array" ref="G14526">xlookup(F14526,'Internal Staffing Calculator'!E:E,'Internal Staffing Calculator'!C:C,"")</f>
        <v/>
      </c>
      <c r="H14526" s="932" t="str">
        <f t="array" ref="H14526">if(F14526&lt;&gt;"", iferror(index('Internal Staffing Calculator'!B$8:B23500,match(F14526,'Internal Staffing Calculator'!E$8:E23500,0)), "Not In Budget"),"")</f>
        <v/>
      </c>
      <c r="I14526" s="184"/>
      <c r="J14526" s="184"/>
      <c r="K14526" s="184"/>
      <c r="L14526" s="183"/>
    </row>
    <row r="14527">
      <c r="A14527" s="454"/>
      <c r="B14527" s="927"/>
      <c r="C14527" s="580"/>
      <c r="D14527" s="939"/>
      <c r="E14527" s="940"/>
      <c r="F14527" s="941"/>
      <c r="G14527" s="937" t="str">
        <f t="array" ref="G14527">xlookup(F14527,'Internal Staffing Calculator'!E:E,'Internal Staffing Calculator'!C:C,"")</f>
        <v/>
      </c>
      <c r="H14527" s="932" t="str">
        <f t="array" ref="H14527">if(F14527&lt;&gt;"", iferror(index('Internal Staffing Calculator'!B$8:B23500,match(F14527,'Internal Staffing Calculator'!E$8:E23500,0)), "Not In Budget"),"")</f>
        <v/>
      </c>
      <c r="I14527" s="184"/>
      <c r="J14527" s="184"/>
      <c r="K14527" s="184"/>
      <c r="L14527" s="183"/>
    </row>
    <row r="14528">
      <c r="A14528" s="454"/>
      <c r="B14528" s="927"/>
      <c r="C14528" s="580"/>
      <c r="D14528" s="939"/>
      <c r="E14528" s="940"/>
      <c r="F14528" s="941"/>
      <c r="G14528" s="937" t="str">
        <f t="array" ref="G14528">xlookup(F14528,'Internal Staffing Calculator'!E:E,'Internal Staffing Calculator'!C:C,"")</f>
        <v/>
      </c>
      <c r="H14528" s="932" t="str">
        <f t="array" ref="H14528">if(F14528&lt;&gt;"", iferror(index('Internal Staffing Calculator'!B$8:B23500,match(F14528,'Internal Staffing Calculator'!E$8:E23500,0)), "Not In Budget"),"")</f>
        <v/>
      </c>
      <c r="I14528" s="184"/>
      <c r="J14528" s="184"/>
      <c r="K14528" s="184"/>
      <c r="L14528" s="183"/>
    </row>
    <row r="14529">
      <c r="A14529" s="454"/>
      <c r="B14529" s="927"/>
      <c r="C14529" s="580"/>
      <c r="D14529" s="939"/>
      <c r="E14529" s="940"/>
      <c r="F14529" s="941"/>
      <c r="G14529" s="937" t="str">
        <f t="array" ref="G14529">xlookup(F14529,'Internal Staffing Calculator'!E:E,'Internal Staffing Calculator'!C:C,"")</f>
        <v/>
      </c>
      <c r="H14529" s="932" t="str">
        <f t="array" ref="H14529">if(F14529&lt;&gt;"", iferror(index('Internal Staffing Calculator'!B$8:B23500,match(F14529,'Internal Staffing Calculator'!E$8:E23500,0)), "Not In Budget"),"")</f>
        <v/>
      </c>
      <c r="I14529" s="184"/>
      <c r="J14529" s="184"/>
      <c r="K14529" s="184"/>
      <c r="L14529" s="183"/>
    </row>
    <row r="14530">
      <c r="A14530" s="454"/>
      <c r="B14530" s="927"/>
      <c r="C14530" s="580"/>
      <c r="D14530" s="939"/>
      <c r="E14530" s="940"/>
      <c r="F14530" s="941"/>
      <c r="G14530" s="937" t="str">
        <f t="array" ref="G14530">xlookup(F14530,'Internal Staffing Calculator'!E:E,'Internal Staffing Calculator'!C:C,"")</f>
        <v/>
      </c>
      <c r="H14530" s="932" t="str">
        <f t="array" ref="H14530">if(F14530&lt;&gt;"", iferror(index('Internal Staffing Calculator'!B$8:B23500,match(F14530,'Internal Staffing Calculator'!E$8:E23500,0)), "Not In Budget"),"")</f>
        <v/>
      </c>
      <c r="I14530" s="184"/>
      <c r="J14530" s="184"/>
      <c r="K14530" s="184"/>
      <c r="L14530" s="183"/>
    </row>
    <row r="14531">
      <c r="A14531" s="454"/>
      <c r="B14531" s="927"/>
      <c r="C14531" s="580"/>
      <c r="D14531" s="939"/>
      <c r="E14531" s="940"/>
      <c r="F14531" s="941"/>
      <c r="G14531" s="937" t="str">
        <f t="array" ref="G14531">xlookup(F14531,'Internal Staffing Calculator'!E:E,'Internal Staffing Calculator'!C:C,"")</f>
        <v/>
      </c>
      <c r="H14531" s="932" t="str">
        <f t="array" ref="H14531">if(F14531&lt;&gt;"", iferror(index('Internal Staffing Calculator'!B$8:B23500,match(F14531,'Internal Staffing Calculator'!E$8:E23500,0)), "Not In Budget"),"")</f>
        <v/>
      </c>
      <c r="I14531" s="184"/>
      <c r="J14531" s="184"/>
      <c r="K14531" s="184"/>
      <c r="L14531" s="183"/>
    </row>
    <row r="14532">
      <c r="A14532" s="454"/>
      <c r="B14532" s="927"/>
      <c r="C14532" s="580"/>
      <c r="D14532" s="939"/>
      <c r="E14532" s="940"/>
      <c r="F14532" s="941"/>
      <c r="G14532" s="937" t="str">
        <f t="array" ref="G14532">xlookup(F14532,'Internal Staffing Calculator'!E:E,'Internal Staffing Calculator'!C:C,"")</f>
        <v/>
      </c>
      <c r="H14532" s="932" t="str">
        <f t="array" ref="H14532">if(F14532&lt;&gt;"", iferror(index('Internal Staffing Calculator'!B$8:B23500,match(F14532,'Internal Staffing Calculator'!E$8:E23500,0)), "Not In Budget"),"")</f>
        <v/>
      </c>
      <c r="I14532" s="184"/>
      <c r="J14532" s="184"/>
      <c r="K14532" s="184"/>
      <c r="L14532" s="183"/>
    </row>
    <row r="14533">
      <c r="A14533" s="454"/>
      <c r="B14533" s="927"/>
      <c r="C14533" s="580"/>
      <c r="D14533" s="939"/>
      <c r="E14533" s="940"/>
      <c r="F14533" s="941"/>
      <c r="G14533" s="937" t="str">
        <f t="array" ref="G14533">xlookup(F14533,'Internal Staffing Calculator'!E:E,'Internal Staffing Calculator'!C:C,"")</f>
        <v/>
      </c>
      <c r="H14533" s="932" t="str">
        <f t="array" ref="H14533">if(F14533&lt;&gt;"", iferror(index('Internal Staffing Calculator'!B$8:B23500,match(F14533,'Internal Staffing Calculator'!E$8:E23500,0)), "Not In Budget"),"")</f>
        <v/>
      </c>
      <c r="I14533" s="184"/>
      <c r="J14533" s="184"/>
      <c r="K14533" s="184"/>
      <c r="L14533" s="183"/>
    </row>
    <row r="14534">
      <c r="A14534" s="454"/>
      <c r="B14534" s="927"/>
      <c r="C14534" s="580"/>
      <c r="D14534" s="939"/>
      <c r="E14534" s="940"/>
      <c r="F14534" s="941"/>
      <c r="G14534" s="937" t="str">
        <f t="array" ref="G14534">xlookup(F14534,'Internal Staffing Calculator'!E:E,'Internal Staffing Calculator'!C:C,"")</f>
        <v/>
      </c>
      <c r="H14534" s="932" t="str">
        <f t="array" ref="H14534">if(F14534&lt;&gt;"", iferror(index('Internal Staffing Calculator'!B$8:B23500,match(F14534,'Internal Staffing Calculator'!E$8:E23500,0)), "Not In Budget"),"")</f>
        <v/>
      </c>
      <c r="I14534" s="184"/>
      <c r="J14534" s="184"/>
      <c r="K14534" s="184"/>
      <c r="L14534" s="183"/>
    </row>
    <row r="14535">
      <c r="A14535" s="454"/>
      <c r="B14535" s="927"/>
      <c r="C14535" s="580"/>
      <c r="D14535" s="939"/>
      <c r="E14535" s="940"/>
      <c r="F14535" s="941"/>
      <c r="G14535" s="937" t="str">
        <f t="array" ref="G14535">xlookup(F14535,'Internal Staffing Calculator'!E:E,'Internal Staffing Calculator'!C:C,"")</f>
        <v/>
      </c>
      <c r="H14535" s="932" t="str">
        <f t="array" ref="H14535">if(F14535&lt;&gt;"", iferror(index('Internal Staffing Calculator'!B$8:B23500,match(F14535,'Internal Staffing Calculator'!E$8:E23500,0)), "Not In Budget"),"")</f>
        <v/>
      </c>
      <c r="I14535" s="184"/>
      <c r="J14535" s="184"/>
      <c r="K14535" s="184"/>
      <c r="L14535" s="183"/>
    </row>
    <row r="14536">
      <c r="A14536" s="454"/>
      <c r="B14536" s="927"/>
      <c r="C14536" s="580"/>
      <c r="D14536" s="939"/>
      <c r="E14536" s="940"/>
      <c r="F14536" s="941"/>
      <c r="G14536" s="937" t="str">
        <f t="array" ref="G14536">xlookup(F14536,'Internal Staffing Calculator'!E:E,'Internal Staffing Calculator'!C:C,"")</f>
        <v/>
      </c>
      <c r="H14536" s="932" t="str">
        <f t="array" ref="H14536">if(F14536&lt;&gt;"", iferror(index('Internal Staffing Calculator'!B$8:B23500,match(F14536,'Internal Staffing Calculator'!E$8:E23500,0)), "Not In Budget"),"")</f>
        <v/>
      </c>
      <c r="I14536" s="184"/>
      <c r="J14536" s="184"/>
      <c r="K14536" s="184"/>
      <c r="L14536" s="183"/>
    </row>
    <row r="14537">
      <c r="A14537" s="454"/>
      <c r="B14537" s="927"/>
      <c r="C14537" s="580"/>
      <c r="D14537" s="939"/>
      <c r="E14537" s="940"/>
      <c r="F14537" s="941"/>
      <c r="G14537" s="937" t="str">
        <f t="array" ref="G14537">xlookup(F14537,'Internal Staffing Calculator'!E:E,'Internal Staffing Calculator'!C:C,"")</f>
        <v/>
      </c>
      <c r="H14537" s="932" t="str">
        <f t="array" ref="H14537">if(F14537&lt;&gt;"", iferror(index('Internal Staffing Calculator'!B$8:B23500,match(F14537,'Internal Staffing Calculator'!E$8:E23500,0)), "Not In Budget"),"")</f>
        <v/>
      </c>
      <c r="I14537" s="184"/>
      <c r="J14537" s="184"/>
      <c r="K14537" s="184"/>
      <c r="L14537" s="183"/>
    </row>
    <row r="14538">
      <c r="A14538" s="454"/>
      <c r="B14538" s="927"/>
      <c r="C14538" s="580"/>
      <c r="D14538" s="939"/>
      <c r="E14538" s="940"/>
      <c r="F14538" s="941"/>
      <c r="G14538" s="937" t="str">
        <f t="array" ref="G14538">xlookup(F14538,'Internal Staffing Calculator'!E:E,'Internal Staffing Calculator'!C:C,"")</f>
        <v/>
      </c>
      <c r="H14538" s="932" t="str">
        <f t="array" ref="H14538">if(F14538&lt;&gt;"", iferror(index('Internal Staffing Calculator'!B$8:B23500,match(F14538,'Internal Staffing Calculator'!E$8:E23500,0)), "Not In Budget"),"")</f>
        <v/>
      </c>
      <c r="I14538" s="184"/>
      <c r="J14538" s="184"/>
      <c r="K14538" s="184"/>
      <c r="L14538" s="183"/>
    </row>
    <row r="14539">
      <c r="A14539" s="454"/>
      <c r="B14539" s="927"/>
      <c r="C14539" s="580"/>
      <c r="D14539" s="939"/>
      <c r="E14539" s="940"/>
      <c r="F14539" s="941"/>
      <c r="G14539" s="937" t="str">
        <f t="array" ref="G14539">xlookup(F14539,'Internal Staffing Calculator'!E:E,'Internal Staffing Calculator'!C:C,"")</f>
        <v/>
      </c>
      <c r="H14539" s="932" t="str">
        <f t="array" ref="H14539">if(F14539&lt;&gt;"", iferror(index('Internal Staffing Calculator'!B$8:B23500,match(F14539,'Internal Staffing Calculator'!E$8:E23500,0)), "Not In Budget"),"")</f>
        <v/>
      </c>
      <c r="I14539" s="184"/>
      <c r="J14539" s="184"/>
      <c r="K14539" s="184"/>
      <c r="L14539" s="183"/>
    </row>
    <row r="14540">
      <c r="A14540" s="454"/>
      <c r="B14540" s="927"/>
      <c r="C14540" s="580"/>
      <c r="D14540" s="939"/>
      <c r="E14540" s="940"/>
      <c r="F14540" s="941"/>
      <c r="G14540" s="937" t="str">
        <f t="array" ref="G14540">xlookup(F14540,'Internal Staffing Calculator'!E:E,'Internal Staffing Calculator'!C:C,"")</f>
        <v/>
      </c>
      <c r="H14540" s="932" t="str">
        <f t="array" ref="H14540">if(F14540&lt;&gt;"", iferror(index('Internal Staffing Calculator'!B$8:B23500,match(F14540,'Internal Staffing Calculator'!E$8:E23500,0)), "Not In Budget"),"")</f>
        <v/>
      </c>
      <c r="I14540" s="184"/>
      <c r="J14540" s="184"/>
      <c r="K14540" s="184"/>
      <c r="L14540" s="183"/>
    </row>
    <row r="14541">
      <c r="A14541" s="454"/>
      <c r="B14541" s="927"/>
      <c r="C14541" s="580"/>
      <c r="D14541" s="939"/>
      <c r="E14541" s="940"/>
      <c r="F14541" s="941"/>
      <c r="G14541" s="937" t="str">
        <f t="array" ref="G14541">xlookup(F14541,'Internal Staffing Calculator'!E:E,'Internal Staffing Calculator'!C:C,"")</f>
        <v/>
      </c>
      <c r="H14541" s="932" t="str">
        <f t="array" ref="H14541">if(F14541&lt;&gt;"", iferror(index('Internal Staffing Calculator'!B$8:B23500,match(F14541,'Internal Staffing Calculator'!E$8:E23500,0)), "Not In Budget"),"")</f>
        <v/>
      </c>
      <c r="I14541" s="184"/>
      <c r="J14541" s="184"/>
      <c r="K14541" s="184"/>
      <c r="L14541" s="183"/>
    </row>
    <row r="14542">
      <c r="A14542" s="454"/>
      <c r="B14542" s="927"/>
      <c r="C14542" s="580"/>
      <c r="D14542" s="939"/>
      <c r="E14542" s="940"/>
      <c r="F14542" s="941"/>
      <c r="G14542" s="937" t="str">
        <f t="array" ref="G14542">xlookup(F14542,'Internal Staffing Calculator'!E:E,'Internal Staffing Calculator'!C:C,"")</f>
        <v/>
      </c>
      <c r="H14542" s="932" t="str">
        <f t="array" ref="H14542">if(F14542&lt;&gt;"", iferror(index('Internal Staffing Calculator'!B$8:B23500,match(F14542,'Internal Staffing Calculator'!E$8:E23500,0)), "Not In Budget"),"")</f>
        <v/>
      </c>
      <c r="I14542" s="184"/>
      <c r="J14542" s="184"/>
      <c r="K14542" s="184"/>
      <c r="L14542" s="183"/>
    </row>
    <row r="14543">
      <c r="A14543" s="454"/>
      <c r="B14543" s="927"/>
      <c r="C14543" s="580"/>
      <c r="D14543" s="939"/>
      <c r="E14543" s="940"/>
      <c r="F14543" s="941"/>
      <c r="G14543" s="937" t="str">
        <f t="array" ref="G14543">xlookup(F14543,'Internal Staffing Calculator'!E:E,'Internal Staffing Calculator'!C:C,"")</f>
        <v/>
      </c>
      <c r="H14543" s="932" t="str">
        <f t="array" ref="H14543">if(F14543&lt;&gt;"", iferror(index('Internal Staffing Calculator'!B$8:B23500,match(F14543,'Internal Staffing Calculator'!E$8:E23500,0)), "Not In Budget"),"")</f>
        <v/>
      </c>
      <c r="I14543" s="184"/>
      <c r="J14543" s="184"/>
      <c r="K14543" s="184"/>
      <c r="L14543" s="183"/>
    </row>
    <row r="14544">
      <c r="A14544" s="454"/>
      <c r="B14544" s="927"/>
      <c r="C14544" s="580"/>
      <c r="D14544" s="939"/>
      <c r="E14544" s="940"/>
      <c r="F14544" s="941"/>
      <c r="G14544" s="937" t="str">
        <f t="array" ref="G14544">xlookup(F14544,'Internal Staffing Calculator'!E:E,'Internal Staffing Calculator'!C:C,"")</f>
        <v/>
      </c>
      <c r="H14544" s="932" t="str">
        <f t="array" ref="H14544">if(F14544&lt;&gt;"", iferror(index('Internal Staffing Calculator'!B$8:B23500,match(F14544,'Internal Staffing Calculator'!E$8:E23500,0)), "Not In Budget"),"")</f>
        <v/>
      </c>
      <c r="I14544" s="184"/>
      <c r="J14544" s="184"/>
      <c r="K14544" s="184"/>
      <c r="L14544" s="183"/>
    </row>
    <row r="14545">
      <c r="A14545" s="454"/>
      <c r="B14545" s="927"/>
      <c r="C14545" s="580"/>
      <c r="D14545" s="939"/>
      <c r="E14545" s="940"/>
      <c r="F14545" s="941"/>
      <c r="G14545" s="937" t="str">
        <f t="array" ref="G14545">xlookup(F14545,'Internal Staffing Calculator'!E:E,'Internal Staffing Calculator'!C:C,"")</f>
        <v/>
      </c>
      <c r="H14545" s="932" t="str">
        <f t="array" ref="H14545">if(F14545&lt;&gt;"", iferror(index('Internal Staffing Calculator'!B$8:B23500,match(F14545,'Internal Staffing Calculator'!E$8:E23500,0)), "Not In Budget"),"")</f>
        <v/>
      </c>
      <c r="I14545" s="184"/>
      <c r="J14545" s="184"/>
      <c r="K14545" s="184"/>
      <c r="L14545" s="183"/>
    </row>
    <row r="14546">
      <c r="A14546" s="454"/>
      <c r="B14546" s="927"/>
      <c r="C14546" s="580"/>
      <c r="D14546" s="939"/>
      <c r="E14546" s="940"/>
      <c r="F14546" s="941"/>
      <c r="G14546" s="937" t="str">
        <f t="array" ref="G14546">xlookup(F14546,'Internal Staffing Calculator'!E:E,'Internal Staffing Calculator'!C:C,"")</f>
        <v/>
      </c>
      <c r="H14546" s="932" t="str">
        <f t="array" ref="H14546">if(F14546&lt;&gt;"", iferror(index('Internal Staffing Calculator'!B$8:B23500,match(F14546,'Internal Staffing Calculator'!E$8:E23500,0)), "Not In Budget"),"")</f>
        <v/>
      </c>
      <c r="I14546" s="184"/>
      <c r="J14546" s="184"/>
      <c r="K14546" s="184"/>
      <c r="L14546" s="183"/>
    </row>
    <row r="14547">
      <c r="A14547" s="454"/>
      <c r="B14547" s="927"/>
      <c r="C14547" s="580"/>
      <c r="D14547" s="939"/>
      <c r="E14547" s="940"/>
      <c r="F14547" s="941"/>
      <c r="G14547" s="937" t="str">
        <f t="array" ref="G14547">xlookup(F14547,'Internal Staffing Calculator'!E:E,'Internal Staffing Calculator'!C:C,"")</f>
        <v/>
      </c>
      <c r="H14547" s="932" t="str">
        <f t="array" ref="H14547">if(F14547&lt;&gt;"", iferror(index('Internal Staffing Calculator'!B$8:B23500,match(F14547,'Internal Staffing Calculator'!E$8:E23500,0)), "Not In Budget"),"")</f>
        <v/>
      </c>
      <c r="I14547" s="184"/>
      <c r="J14547" s="184"/>
      <c r="K14547" s="184"/>
      <c r="L14547" s="183"/>
    </row>
    <row r="14548">
      <c r="A14548" s="454"/>
      <c r="B14548" s="927"/>
      <c r="C14548" s="580"/>
      <c r="D14548" s="939"/>
      <c r="E14548" s="940"/>
      <c r="F14548" s="941"/>
      <c r="G14548" s="937" t="str">
        <f t="array" ref="G14548">xlookup(F14548,'Internal Staffing Calculator'!E:E,'Internal Staffing Calculator'!C:C,"")</f>
        <v/>
      </c>
      <c r="H14548" s="932" t="str">
        <f t="array" ref="H14548">if(F14548&lt;&gt;"", iferror(index('Internal Staffing Calculator'!B$8:B23500,match(F14548,'Internal Staffing Calculator'!E$8:E23500,0)), "Not In Budget"),"")</f>
        <v/>
      </c>
      <c r="I14548" s="184"/>
      <c r="J14548" s="184"/>
      <c r="K14548" s="184"/>
      <c r="L14548" s="183"/>
    </row>
    <row r="14549">
      <c r="A14549" s="454"/>
      <c r="B14549" s="927"/>
      <c r="C14549" s="580"/>
      <c r="D14549" s="939"/>
      <c r="E14549" s="940"/>
      <c r="F14549" s="941"/>
      <c r="G14549" s="937" t="str">
        <f t="array" ref="G14549">xlookup(F14549,'Internal Staffing Calculator'!E:E,'Internal Staffing Calculator'!C:C,"")</f>
        <v/>
      </c>
      <c r="H14549" s="932" t="str">
        <f t="array" ref="H14549">if(F14549&lt;&gt;"", iferror(index('Internal Staffing Calculator'!B$8:B23500,match(F14549,'Internal Staffing Calculator'!E$8:E23500,0)), "Not In Budget"),"")</f>
        <v/>
      </c>
      <c r="I14549" s="184"/>
      <c r="J14549" s="184"/>
      <c r="K14549" s="184"/>
      <c r="L14549" s="183"/>
    </row>
    <row r="14550">
      <c r="A14550" s="454"/>
      <c r="B14550" s="927"/>
      <c r="C14550" s="580"/>
      <c r="D14550" s="939"/>
      <c r="E14550" s="940"/>
      <c r="F14550" s="941"/>
      <c r="G14550" s="937" t="str">
        <f t="array" ref="G14550">xlookup(F14550,'Internal Staffing Calculator'!E:E,'Internal Staffing Calculator'!C:C,"")</f>
        <v/>
      </c>
      <c r="H14550" s="932" t="str">
        <f t="array" ref="H14550">if(F14550&lt;&gt;"", iferror(index('Internal Staffing Calculator'!B$8:B23500,match(F14550,'Internal Staffing Calculator'!E$8:E23500,0)), "Not In Budget"),"")</f>
        <v/>
      </c>
      <c r="I14550" s="184"/>
      <c r="J14550" s="184"/>
      <c r="K14550" s="184"/>
      <c r="L14550" s="183"/>
    </row>
    <row r="14551">
      <c r="A14551" s="454"/>
      <c r="B14551" s="927"/>
      <c r="C14551" s="580"/>
      <c r="D14551" s="939"/>
      <c r="E14551" s="940"/>
      <c r="F14551" s="941"/>
      <c r="G14551" s="937" t="str">
        <f t="array" ref="G14551">xlookup(F14551,'Internal Staffing Calculator'!E:E,'Internal Staffing Calculator'!C:C,"")</f>
        <v/>
      </c>
      <c r="H14551" s="932" t="str">
        <f t="array" ref="H14551">if(F14551&lt;&gt;"", iferror(index('Internal Staffing Calculator'!B$8:B23500,match(F14551,'Internal Staffing Calculator'!E$8:E23500,0)), "Not In Budget"),"")</f>
        <v/>
      </c>
      <c r="I14551" s="184"/>
      <c r="J14551" s="184"/>
      <c r="K14551" s="184"/>
      <c r="L14551" s="183"/>
    </row>
    <row r="14552">
      <c r="A14552" s="454"/>
      <c r="B14552" s="927"/>
      <c r="C14552" s="580"/>
      <c r="D14552" s="939"/>
      <c r="E14552" s="940"/>
      <c r="F14552" s="941"/>
      <c r="G14552" s="937" t="str">
        <f t="array" ref="G14552">xlookup(F14552,'Internal Staffing Calculator'!E:E,'Internal Staffing Calculator'!C:C,"")</f>
        <v/>
      </c>
      <c r="H14552" s="932" t="str">
        <f t="array" ref="H14552">if(F14552&lt;&gt;"", iferror(index('Internal Staffing Calculator'!B$8:B23500,match(F14552,'Internal Staffing Calculator'!E$8:E23500,0)), "Not In Budget"),"")</f>
        <v/>
      </c>
      <c r="I14552" s="184"/>
      <c r="J14552" s="184"/>
      <c r="K14552" s="184"/>
      <c r="L14552" s="183"/>
    </row>
    <row r="14553">
      <c r="A14553" s="454"/>
      <c r="B14553" s="927"/>
      <c r="C14553" s="580"/>
      <c r="D14553" s="939"/>
      <c r="E14553" s="940"/>
      <c r="F14553" s="941"/>
      <c r="G14553" s="937" t="str">
        <f t="array" ref="G14553">xlookup(F14553,'Internal Staffing Calculator'!E:E,'Internal Staffing Calculator'!C:C,"")</f>
        <v/>
      </c>
      <c r="H14553" s="932" t="str">
        <f t="array" ref="H14553">if(F14553&lt;&gt;"", iferror(index('Internal Staffing Calculator'!B$8:B23500,match(F14553,'Internal Staffing Calculator'!E$8:E23500,0)), "Not In Budget"),"")</f>
        <v/>
      </c>
      <c r="I14553" s="184"/>
      <c r="J14553" s="184"/>
      <c r="K14553" s="184"/>
      <c r="L14553" s="183"/>
    </row>
    <row r="14554">
      <c r="A14554" s="454"/>
      <c r="B14554" s="927"/>
      <c r="C14554" s="580"/>
      <c r="D14554" s="939"/>
      <c r="E14554" s="940"/>
      <c r="F14554" s="941"/>
      <c r="G14554" s="937" t="str">
        <f t="array" ref="G14554">xlookup(F14554,'Internal Staffing Calculator'!E:E,'Internal Staffing Calculator'!C:C,"")</f>
        <v/>
      </c>
      <c r="H14554" s="932" t="str">
        <f t="array" ref="H14554">if(F14554&lt;&gt;"", iferror(index('Internal Staffing Calculator'!B$8:B23500,match(F14554,'Internal Staffing Calculator'!E$8:E23500,0)), "Not In Budget"),"")</f>
        <v/>
      </c>
      <c r="I14554" s="184"/>
      <c r="J14554" s="184"/>
      <c r="K14554" s="184"/>
      <c r="L14554" s="183"/>
    </row>
    <row r="14555">
      <c r="A14555" s="454"/>
      <c r="B14555" s="927"/>
      <c r="C14555" s="580"/>
      <c r="D14555" s="939"/>
      <c r="E14555" s="940"/>
      <c r="F14555" s="941"/>
      <c r="G14555" s="937" t="str">
        <f t="array" ref="G14555">xlookup(F14555,'Internal Staffing Calculator'!E:E,'Internal Staffing Calculator'!C:C,"")</f>
        <v/>
      </c>
      <c r="H14555" s="932" t="str">
        <f t="array" ref="H14555">if(F14555&lt;&gt;"", iferror(index('Internal Staffing Calculator'!B$8:B23500,match(F14555,'Internal Staffing Calculator'!E$8:E23500,0)), "Not In Budget"),"")</f>
        <v/>
      </c>
      <c r="I14555" s="184"/>
      <c r="J14555" s="184"/>
      <c r="K14555" s="184"/>
      <c r="L14555" s="183"/>
    </row>
    <row r="14556">
      <c r="A14556" s="454"/>
      <c r="B14556" s="927"/>
      <c r="C14556" s="580"/>
      <c r="D14556" s="939"/>
      <c r="E14556" s="940"/>
      <c r="F14556" s="941"/>
      <c r="G14556" s="937" t="str">
        <f t="array" ref="G14556">xlookup(F14556,'Internal Staffing Calculator'!E:E,'Internal Staffing Calculator'!C:C,"")</f>
        <v/>
      </c>
      <c r="H14556" s="932" t="str">
        <f t="array" ref="H14556">if(F14556&lt;&gt;"", iferror(index('Internal Staffing Calculator'!B$8:B23500,match(F14556,'Internal Staffing Calculator'!E$8:E23500,0)), "Not In Budget"),"")</f>
        <v/>
      </c>
      <c r="I14556" s="184"/>
      <c r="J14556" s="184"/>
      <c r="K14556" s="184"/>
      <c r="L14556" s="183"/>
    </row>
    <row r="14557">
      <c r="A14557" s="454"/>
      <c r="B14557" s="927"/>
      <c r="C14557" s="580"/>
      <c r="D14557" s="939"/>
      <c r="E14557" s="940"/>
      <c r="F14557" s="941"/>
      <c r="G14557" s="937" t="str">
        <f t="array" ref="G14557">xlookup(F14557,'Internal Staffing Calculator'!E:E,'Internal Staffing Calculator'!C:C,"")</f>
        <v/>
      </c>
      <c r="H14557" s="932" t="str">
        <f t="array" ref="H14557">if(F14557&lt;&gt;"", iferror(index('Internal Staffing Calculator'!B$8:B23500,match(F14557,'Internal Staffing Calculator'!E$8:E23500,0)), "Not In Budget"),"")</f>
        <v/>
      </c>
      <c r="I14557" s="184"/>
      <c r="J14557" s="184"/>
      <c r="K14557" s="184"/>
      <c r="L14557" s="183"/>
    </row>
    <row r="14558">
      <c r="A14558" s="454"/>
      <c r="B14558" s="927"/>
      <c r="C14558" s="580"/>
      <c r="D14558" s="939"/>
      <c r="E14558" s="940"/>
      <c r="F14558" s="941"/>
      <c r="G14558" s="937" t="str">
        <f t="array" ref="G14558">xlookup(F14558,'Internal Staffing Calculator'!E:E,'Internal Staffing Calculator'!C:C,"")</f>
        <v/>
      </c>
      <c r="H14558" s="932" t="str">
        <f t="array" ref="H14558">if(F14558&lt;&gt;"", iferror(index('Internal Staffing Calculator'!B$8:B23500,match(F14558,'Internal Staffing Calculator'!E$8:E23500,0)), "Not In Budget"),"")</f>
        <v/>
      </c>
      <c r="I14558" s="184"/>
      <c r="J14558" s="184"/>
      <c r="K14558" s="184"/>
      <c r="L14558" s="183"/>
    </row>
    <row r="14559">
      <c r="A14559" s="454"/>
      <c r="B14559" s="927"/>
      <c r="C14559" s="580"/>
      <c r="D14559" s="939"/>
      <c r="E14559" s="940"/>
      <c r="F14559" s="941"/>
      <c r="G14559" s="937" t="str">
        <f t="array" ref="G14559">xlookup(F14559,'Internal Staffing Calculator'!E:E,'Internal Staffing Calculator'!C:C,"")</f>
        <v/>
      </c>
      <c r="H14559" s="932" t="str">
        <f t="array" ref="H14559">if(F14559&lt;&gt;"", iferror(index('Internal Staffing Calculator'!B$8:B23500,match(F14559,'Internal Staffing Calculator'!E$8:E23500,0)), "Not In Budget"),"")</f>
        <v/>
      </c>
      <c r="I14559" s="184"/>
      <c r="J14559" s="184"/>
      <c r="K14559" s="184"/>
      <c r="L14559" s="183"/>
    </row>
    <row r="14560">
      <c r="A14560" s="454"/>
      <c r="B14560" s="927"/>
      <c r="C14560" s="580"/>
      <c r="D14560" s="939"/>
      <c r="E14560" s="940"/>
      <c r="F14560" s="941"/>
      <c r="G14560" s="937" t="str">
        <f t="array" ref="G14560">xlookup(F14560,'Internal Staffing Calculator'!E:E,'Internal Staffing Calculator'!C:C,"")</f>
        <v/>
      </c>
      <c r="H14560" s="932" t="str">
        <f t="array" ref="H14560">if(F14560&lt;&gt;"", iferror(index('Internal Staffing Calculator'!B$8:B23500,match(F14560,'Internal Staffing Calculator'!E$8:E23500,0)), "Not In Budget"),"")</f>
        <v/>
      </c>
      <c r="I14560" s="184"/>
      <c r="J14560" s="184"/>
      <c r="K14560" s="184"/>
      <c r="L14560" s="183"/>
    </row>
    <row r="14561">
      <c r="A14561" s="454"/>
      <c r="B14561" s="927"/>
      <c r="C14561" s="580"/>
      <c r="D14561" s="939"/>
      <c r="E14561" s="940"/>
      <c r="F14561" s="941"/>
      <c r="G14561" s="937" t="str">
        <f t="array" ref="G14561">xlookup(F14561,'Internal Staffing Calculator'!E:E,'Internal Staffing Calculator'!C:C,"")</f>
        <v/>
      </c>
      <c r="H14561" s="932" t="str">
        <f t="array" ref="H14561">if(F14561&lt;&gt;"", iferror(index('Internal Staffing Calculator'!B$8:B23500,match(F14561,'Internal Staffing Calculator'!E$8:E23500,0)), "Not In Budget"),"")</f>
        <v/>
      </c>
      <c r="I14561" s="184"/>
      <c r="J14561" s="184"/>
      <c r="K14561" s="184"/>
      <c r="L14561" s="183"/>
    </row>
    <row r="14562">
      <c r="A14562" s="454"/>
      <c r="B14562" s="927"/>
      <c r="C14562" s="580"/>
      <c r="D14562" s="939"/>
      <c r="E14562" s="940"/>
      <c r="F14562" s="941"/>
      <c r="G14562" s="937" t="str">
        <f t="array" ref="G14562">xlookup(F14562,'Internal Staffing Calculator'!E:E,'Internal Staffing Calculator'!C:C,"")</f>
        <v/>
      </c>
      <c r="H14562" s="932" t="str">
        <f t="array" ref="H14562">if(F14562&lt;&gt;"", iferror(index('Internal Staffing Calculator'!B$8:B23500,match(F14562,'Internal Staffing Calculator'!E$8:E23500,0)), "Not In Budget"),"")</f>
        <v/>
      </c>
      <c r="I14562" s="184"/>
      <c r="J14562" s="184"/>
      <c r="K14562" s="184"/>
      <c r="L14562" s="183"/>
    </row>
    <row r="14563">
      <c r="A14563" s="454"/>
      <c r="B14563" s="927"/>
      <c r="C14563" s="580"/>
      <c r="D14563" s="939"/>
      <c r="E14563" s="940"/>
      <c r="F14563" s="941"/>
      <c r="G14563" s="937" t="str">
        <f t="array" ref="G14563">xlookup(F14563,'Internal Staffing Calculator'!E:E,'Internal Staffing Calculator'!C:C,"")</f>
        <v/>
      </c>
      <c r="H14563" s="932" t="str">
        <f t="array" ref="H14563">if(F14563&lt;&gt;"", iferror(index('Internal Staffing Calculator'!B$8:B23500,match(F14563,'Internal Staffing Calculator'!E$8:E23500,0)), "Not In Budget"),"")</f>
        <v/>
      </c>
      <c r="I14563" s="184"/>
      <c r="J14563" s="184"/>
      <c r="K14563" s="184"/>
      <c r="L14563" s="183"/>
    </row>
    <row r="14564">
      <c r="A14564" s="454"/>
      <c r="B14564" s="927"/>
      <c r="C14564" s="580"/>
      <c r="D14564" s="939"/>
      <c r="E14564" s="940"/>
      <c r="F14564" s="941"/>
      <c r="G14564" s="937" t="str">
        <f t="array" ref="G14564">xlookup(F14564,'Internal Staffing Calculator'!E:E,'Internal Staffing Calculator'!C:C,"")</f>
        <v/>
      </c>
      <c r="H14564" s="932" t="str">
        <f t="array" ref="H14564">if(F14564&lt;&gt;"", iferror(index('Internal Staffing Calculator'!B$8:B23500,match(F14564,'Internal Staffing Calculator'!E$8:E23500,0)), "Not In Budget"),"")</f>
        <v/>
      </c>
      <c r="I14564" s="184"/>
      <c r="J14564" s="184"/>
      <c r="K14564" s="184"/>
      <c r="L14564" s="183"/>
    </row>
    <row r="14565">
      <c r="A14565" s="454"/>
      <c r="B14565" s="927"/>
      <c r="C14565" s="580"/>
      <c r="D14565" s="939"/>
      <c r="E14565" s="940"/>
      <c r="F14565" s="941"/>
      <c r="G14565" s="937" t="str">
        <f t="array" ref="G14565">xlookup(F14565,'Internal Staffing Calculator'!E:E,'Internal Staffing Calculator'!C:C,"")</f>
        <v/>
      </c>
      <c r="H14565" s="932" t="str">
        <f t="array" ref="H14565">if(F14565&lt;&gt;"", iferror(index('Internal Staffing Calculator'!B$8:B23500,match(F14565,'Internal Staffing Calculator'!E$8:E23500,0)), "Not In Budget"),"")</f>
        <v/>
      </c>
      <c r="I14565" s="184"/>
      <c r="J14565" s="184"/>
      <c r="K14565" s="184"/>
      <c r="L14565" s="183"/>
    </row>
    <row r="14566">
      <c r="A14566" s="454"/>
      <c r="B14566" s="927"/>
      <c r="C14566" s="580"/>
      <c r="D14566" s="939"/>
      <c r="E14566" s="940"/>
      <c r="F14566" s="941"/>
      <c r="G14566" s="937" t="str">
        <f t="array" ref="G14566">xlookup(F14566,'Internal Staffing Calculator'!E:E,'Internal Staffing Calculator'!C:C,"")</f>
        <v/>
      </c>
      <c r="H14566" s="932" t="str">
        <f t="array" ref="H14566">if(F14566&lt;&gt;"", iferror(index('Internal Staffing Calculator'!B$8:B23500,match(F14566,'Internal Staffing Calculator'!E$8:E23500,0)), "Not In Budget"),"")</f>
        <v/>
      </c>
      <c r="I14566" s="184"/>
      <c r="J14566" s="184"/>
      <c r="K14566" s="184"/>
      <c r="L14566" s="183"/>
    </row>
    <row r="14567">
      <c r="A14567" s="454"/>
      <c r="B14567" s="927"/>
      <c r="C14567" s="580"/>
      <c r="D14567" s="939"/>
      <c r="E14567" s="940"/>
      <c r="F14567" s="941"/>
      <c r="G14567" s="937" t="str">
        <f t="array" ref="G14567">xlookup(F14567,'Internal Staffing Calculator'!E:E,'Internal Staffing Calculator'!C:C,"")</f>
        <v/>
      </c>
      <c r="H14567" s="932" t="str">
        <f t="array" ref="H14567">if(F14567&lt;&gt;"", iferror(index('Internal Staffing Calculator'!B$8:B23500,match(F14567,'Internal Staffing Calculator'!E$8:E23500,0)), "Not In Budget"),"")</f>
        <v/>
      </c>
      <c r="I14567" s="184"/>
      <c r="J14567" s="184"/>
      <c r="K14567" s="184"/>
      <c r="L14567" s="183"/>
    </row>
    <row r="14568">
      <c r="A14568" s="454"/>
      <c r="B14568" s="927"/>
      <c r="C14568" s="580"/>
      <c r="D14568" s="939"/>
      <c r="E14568" s="940"/>
      <c r="F14568" s="941"/>
      <c r="G14568" s="937" t="str">
        <f t="array" ref="G14568">xlookup(F14568,'Internal Staffing Calculator'!E:E,'Internal Staffing Calculator'!C:C,"")</f>
        <v/>
      </c>
      <c r="H14568" s="932" t="str">
        <f t="array" ref="H14568">if(F14568&lt;&gt;"", iferror(index('Internal Staffing Calculator'!B$8:B23500,match(F14568,'Internal Staffing Calculator'!E$8:E23500,0)), "Not In Budget"),"")</f>
        <v/>
      </c>
      <c r="I14568" s="184"/>
      <c r="J14568" s="184"/>
      <c r="K14568" s="184"/>
      <c r="L14568" s="183"/>
    </row>
    <row r="14569">
      <c r="A14569" s="454"/>
      <c r="B14569" s="927"/>
      <c r="C14569" s="580"/>
      <c r="D14569" s="939"/>
      <c r="E14569" s="940"/>
      <c r="F14569" s="941"/>
      <c r="G14569" s="937" t="str">
        <f t="array" ref="G14569">xlookup(F14569,'Internal Staffing Calculator'!E:E,'Internal Staffing Calculator'!C:C,"")</f>
        <v/>
      </c>
      <c r="H14569" s="932" t="str">
        <f t="array" ref="H14569">if(F14569&lt;&gt;"", iferror(index('Internal Staffing Calculator'!B$8:B23500,match(F14569,'Internal Staffing Calculator'!E$8:E23500,0)), "Not In Budget"),"")</f>
        <v/>
      </c>
      <c r="I14569" s="184"/>
      <c r="J14569" s="184"/>
      <c r="K14569" s="184"/>
      <c r="L14569" s="183"/>
    </row>
    <row r="14570">
      <c r="A14570" s="454"/>
      <c r="B14570" s="927"/>
      <c r="C14570" s="580"/>
      <c r="D14570" s="939"/>
      <c r="E14570" s="940"/>
      <c r="F14570" s="941"/>
      <c r="G14570" s="937" t="str">
        <f t="array" ref="G14570">xlookup(F14570,'Internal Staffing Calculator'!E:E,'Internal Staffing Calculator'!C:C,"")</f>
        <v/>
      </c>
      <c r="H14570" s="932" t="str">
        <f t="array" ref="H14570">if(F14570&lt;&gt;"", iferror(index('Internal Staffing Calculator'!B$8:B23500,match(F14570,'Internal Staffing Calculator'!E$8:E23500,0)), "Not In Budget"),"")</f>
        <v/>
      </c>
      <c r="I14570" s="184"/>
      <c r="J14570" s="184"/>
      <c r="K14570" s="184"/>
      <c r="L14570" s="183"/>
    </row>
    <row r="14571">
      <c r="A14571" s="454"/>
      <c r="B14571" s="927"/>
      <c r="C14571" s="580"/>
      <c r="D14571" s="939"/>
      <c r="E14571" s="940"/>
      <c r="F14571" s="941"/>
      <c r="G14571" s="937" t="str">
        <f t="array" ref="G14571">xlookup(F14571,'Internal Staffing Calculator'!E:E,'Internal Staffing Calculator'!C:C,"")</f>
        <v/>
      </c>
      <c r="H14571" s="932" t="str">
        <f t="array" ref="H14571">if(F14571&lt;&gt;"", iferror(index('Internal Staffing Calculator'!B$8:B23500,match(F14571,'Internal Staffing Calculator'!E$8:E23500,0)), "Not In Budget"),"")</f>
        <v/>
      </c>
      <c r="I14571" s="184"/>
      <c r="J14571" s="184"/>
      <c r="K14571" s="184"/>
      <c r="L14571" s="183"/>
    </row>
    <row r="14572">
      <c r="A14572" s="454"/>
      <c r="B14572" s="927"/>
      <c r="C14572" s="580"/>
      <c r="D14572" s="939"/>
      <c r="E14572" s="940"/>
      <c r="F14572" s="941"/>
      <c r="G14572" s="937" t="str">
        <f t="array" ref="G14572">xlookup(F14572,'Internal Staffing Calculator'!E:E,'Internal Staffing Calculator'!C:C,"")</f>
        <v/>
      </c>
      <c r="H14572" s="932" t="str">
        <f t="array" ref="H14572">if(F14572&lt;&gt;"", iferror(index('Internal Staffing Calculator'!B$8:B23500,match(F14572,'Internal Staffing Calculator'!E$8:E23500,0)), "Not In Budget"),"")</f>
        <v/>
      </c>
      <c r="I14572" s="184"/>
      <c r="J14572" s="184"/>
      <c r="K14572" s="184"/>
      <c r="L14572" s="183"/>
    </row>
    <row r="14573">
      <c r="A14573" s="454"/>
      <c r="B14573" s="927"/>
      <c r="C14573" s="580"/>
      <c r="D14573" s="939"/>
      <c r="E14573" s="940"/>
      <c r="F14573" s="941"/>
      <c r="G14573" s="937" t="str">
        <f t="array" ref="G14573">xlookup(F14573,'Internal Staffing Calculator'!E:E,'Internal Staffing Calculator'!C:C,"")</f>
        <v/>
      </c>
      <c r="H14573" s="932" t="str">
        <f t="array" ref="H14573">if(F14573&lt;&gt;"", iferror(index('Internal Staffing Calculator'!B$8:B23500,match(F14573,'Internal Staffing Calculator'!E$8:E23500,0)), "Not In Budget"),"")</f>
        <v/>
      </c>
      <c r="I14573" s="184"/>
      <c r="J14573" s="184"/>
      <c r="K14573" s="184"/>
      <c r="L14573" s="183"/>
    </row>
    <row r="14574">
      <c r="A14574" s="454"/>
      <c r="B14574" s="927"/>
      <c r="C14574" s="580"/>
      <c r="D14574" s="939"/>
      <c r="E14574" s="940"/>
      <c r="F14574" s="941"/>
      <c r="G14574" s="937" t="str">
        <f t="array" ref="G14574">xlookup(F14574,'Internal Staffing Calculator'!E:E,'Internal Staffing Calculator'!C:C,"")</f>
        <v/>
      </c>
      <c r="H14574" s="932" t="str">
        <f t="array" ref="H14574">if(F14574&lt;&gt;"", iferror(index('Internal Staffing Calculator'!B$8:B23500,match(F14574,'Internal Staffing Calculator'!E$8:E23500,0)), "Not In Budget"),"")</f>
        <v/>
      </c>
      <c r="I14574" s="184"/>
      <c r="J14574" s="184"/>
      <c r="K14574" s="184"/>
      <c r="L14574" s="183"/>
    </row>
    <row r="14575">
      <c r="A14575" s="454"/>
      <c r="B14575" s="927"/>
      <c r="C14575" s="580"/>
      <c r="D14575" s="939"/>
      <c r="E14575" s="940"/>
      <c r="F14575" s="941"/>
      <c r="G14575" s="937" t="str">
        <f t="array" ref="G14575">xlookup(F14575,'Internal Staffing Calculator'!E:E,'Internal Staffing Calculator'!C:C,"")</f>
        <v/>
      </c>
      <c r="H14575" s="932" t="str">
        <f t="array" ref="H14575">if(F14575&lt;&gt;"", iferror(index('Internal Staffing Calculator'!B$8:B23500,match(F14575,'Internal Staffing Calculator'!E$8:E23500,0)), "Not In Budget"),"")</f>
        <v/>
      </c>
      <c r="I14575" s="184"/>
      <c r="J14575" s="184"/>
      <c r="K14575" s="184"/>
      <c r="L14575" s="183"/>
    </row>
    <row r="14576">
      <c r="A14576" s="454"/>
      <c r="B14576" s="927"/>
      <c r="C14576" s="580"/>
      <c r="D14576" s="939"/>
      <c r="E14576" s="940"/>
      <c r="F14576" s="941"/>
      <c r="G14576" s="937" t="str">
        <f t="array" ref="G14576">xlookup(F14576,'Internal Staffing Calculator'!E:E,'Internal Staffing Calculator'!C:C,"")</f>
        <v/>
      </c>
      <c r="H14576" s="932" t="str">
        <f t="array" ref="H14576">if(F14576&lt;&gt;"", iferror(index('Internal Staffing Calculator'!B$8:B23500,match(F14576,'Internal Staffing Calculator'!E$8:E23500,0)), "Not In Budget"),"")</f>
        <v/>
      </c>
      <c r="I14576" s="184"/>
      <c r="J14576" s="184"/>
      <c r="K14576" s="184"/>
      <c r="L14576" s="183"/>
    </row>
    <row r="14577">
      <c r="A14577" s="454"/>
      <c r="B14577" s="927"/>
      <c r="C14577" s="580"/>
      <c r="D14577" s="939"/>
      <c r="E14577" s="940"/>
      <c r="F14577" s="941"/>
      <c r="G14577" s="937" t="str">
        <f t="array" ref="G14577">xlookup(F14577,'Internal Staffing Calculator'!E:E,'Internal Staffing Calculator'!C:C,"")</f>
        <v/>
      </c>
      <c r="H14577" s="932" t="str">
        <f t="array" ref="H14577">if(F14577&lt;&gt;"", iferror(index('Internal Staffing Calculator'!B$8:B23500,match(F14577,'Internal Staffing Calculator'!E$8:E23500,0)), "Not In Budget"),"")</f>
        <v/>
      </c>
      <c r="I14577" s="184"/>
      <c r="J14577" s="184"/>
      <c r="K14577" s="184"/>
      <c r="L14577" s="183"/>
    </row>
    <row r="14578">
      <c r="A14578" s="454"/>
      <c r="B14578" s="927"/>
      <c r="C14578" s="580"/>
      <c r="D14578" s="939"/>
      <c r="E14578" s="940"/>
      <c r="F14578" s="941"/>
      <c r="G14578" s="937" t="str">
        <f t="array" ref="G14578">xlookup(F14578,'Internal Staffing Calculator'!E:E,'Internal Staffing Calculator'!C:C,"")</f>
        <v/>
      </c>
      <c r="H14578" s="932" t="str">
        <f t="array" ref="H14578">if(F14578&lt;&gt;"", iferror(index('Internal Staffing Calculator'!B$8:B23500,match(F14578,'Internal Staffing Calculator'!E$8:E23500,0)), "Not In Budget"),"")</f>
        <v/>
      </c>
      <c r="I14578" s="184"/>
      <c r="J14578" s="184"/>
      <c r="K14578" s="184"/>
      <c r="L14578" s="183"/>
    </row>
    <row r="14579">
      <c r="A14579" s="454"/>
      <c r="B14579" s="927"/>
      <c r="C14579" s="580"/>
      <c r="D14579" s="939"/>
      <c r="E14579" s="940"/>
      <c r="F14579" s="941"/>
      <c r="G14579" s="937" t="str">
        <f t="array" ref="G14579">xlookup(F14579,'Internal Staffing Calculator'!E:E,'Internal Staffing Calculator'!C:C,"")</f>
        <v/>
      </c>
      <c r="H14579" s="932" t="str">
        <f t="array" ref="H14579">if(F14579&lt;&gt;"", iferror(index('Internal Staffing Calculator'!B$8:B23500,match(F14579,'Internal Staffing Calculator'!E$8:E23500,0)), "Not In Budget"),"")</f>
        <v/>
      </c>
      <c r="I14579" s="184"/>
      <c r="J14579" s="184"/>
      <c r="K14579" s="184"/>
      <c r="L14579" s="183"/>
    </row>
    <row r="14580">
      <c r="A14580" s="454"/>
      <c r="B14580" s="927"/>
      <c r="C14580" s="580"/>
      <c r="D14580" s="939"/>
      <c r="E14580" s="940"/>
      <c r="F14580" s="941"/>
      <c r="G14580" s="937" t="str">
        <f t="array" ref="G14580">xlookup(F14580,'Internal Staffing Calculator'!E:E,'Internal Staffing Calculator'!C:C,"")</f>
        <v/>
      </c>
      <c r="H14580" s="932" t="str">
        <f t="array" ref="H14580">if(F14580&lt;&gt;"", iferror(index('Internal Staffing Calculator'!B$8:B23500,match(F14580,'Internal Staffing Calculator'!E$8:E23500,0)), "Not In Budget"),"")</f>
        <v/>
      </c>
      <c r="I14580" s="184"/>
      <c r="J14580" s="184"/>
      <c r="K14580" s="184"/>
      <c r="L14580" s="183"/>
    </row>
    <row r="14581">
      <c r="A14581" s="454"/>
      <c r="B14581" s="927"/>
      <c r="C14581" s="580"/>
      <c r="D14581" s="939"/>
      <c r="E14581" s="940"/>
      <c r="F14581" s="941"/>
      <c r="G14581" s="937" t="str">
        <f t="array" ref="G14581">xlookup(F14581,'Internal Staffing Calculator'!E:E,'Internal Staffing Calculator'!C:C,"")</f>
        <v/>
      </c>
      <c r="H14581" s="932" t="str">
        <f t="array" ref="H14581">if(F14581&lt;&gt;"", iferror(index('Internal Staffing Calculator'!B$8:B23500,match(F14581,'Internal Staffing Calculator'!E$8:E23500,0)), "Not In Budget"),"")</f>
        <v/>
      </c>
      <c r="I14581" s="184"/>
      <c r="J14581" s="184"/>
      <c r="K14581" s="184"/>
      <c r="L14581" s="183"/>
    </row>
    <row r="14582">
      <c r="A14582" s="454"/>
      <c r="B14582" s="927"/>
      <c r="C14582" s="580"/>
      <c r="D14582" s="939"/>
      <c r="E14582" s="940"/>
      <c r="F14582" s="941"/>
      <c r="G14582" s="937" t="str">
        <f t="array" ref="G14582">xlookup(F14582,'Internal Staffing Calculator'!E:E,'Internal Staffing Calculator'!C:C,"")</f>
        <v/>
      </c>
      <c r="H14582" s="932" t="str">
        <f t="array" ref="H14582">if(F14582&lt;&gt;"", iferror(index('Internal Staffing Calculator'!B$8:B23500,match(F14582,'Internal Staffing Calculator'!E$8:E23500,0)), "Not In Budget"),"")</f>
        <v/>
      </c>
      <c r="I14582" s="184"/>
      <c r="J14582" s="184"/>
      <c r="K14582" s="184"/>
      <c r="L14582" s="183"/>
    </row>
    <row r="14583">
      <c r="A14583" s="454"/>
      <c r="B14583" s="927"/>
      <c r="C14583" s="580"/>
      <c r="D14583" s="939"/>
      <c r="E14583" s="940"/>
      <c r="F14583" s="941"/>
      <c r="G14583" s="937" t="str">
        <f t="array" ref="G14583">xlookup(F14583,'Internal Staffing Calculator'!E:E,'Internal Staffing Calculator'!C:C,"")</f>
        <v/>
      </c>
      <c r="H14583" s="932" t="str">
        <f t="array" ref="H14583">if(F14583&lt;&gt;"", iferror(index('Internal Staffing Calculator'!B$8:B23500,match(F14583,'Internal Staffing Calculator'!E$8:E23500,0)), "Not In Budget"),"")</f>
        <v/>
      </c>
      <c r="I14583" s="184"/>
      <c r="J14583" s="184"/>
      <c r="K14583" s="184"/>
      <c r="L14583" s="183"/>
    </row>
    <row r="14584">
      <c r="A14584" s="454"/>
      <c r="B14584" s="927"/>
      <c r="C14584" s="580"/>
      <c r="D14584" s="939"/>
      <c r="E14584" s="940"/>
      <c r="F14584" s="941"/>
      <c r="G14584" s="937" t="str">
        <f t="array" ref="G14584">xlookup(F14584,'Internal Staffing Calculator'!E:E,'Internal Staffing Calculator'!C:C,"")</f>
        <v/>
      </c>
      <c r="H14584" s="932" t="str">
        <f t="array" ref="H14584">if(F14584&lt;&gt;"", iferror(index('Internal Staffing Calculator'!B$8:B23500,match(F14584,'Internal Staffing Calculator'!E$8:E23500,0)), "Not In Budget"),"")</f>
        <v/>
      </c>
      <c r="I14584" s="184"/>
      <c r="J14584" s="184"/>
      <c r="K14584" s="184"/>
      <c r="L14584" s="183"/>
    </row>
    <row r="14585">
      <c r="A14585" s="454"/>
      <c r="B14585" s="927"/>
      <c r="C14585" s="580"/>
      <c r="D14585" s="939"/>
      <c r="E14585" s="940"/>
      <c r="F14585" s="941"/>
      <c r="G14585" s="937" t="str">
        <f t="array" ref="G14585">xlookup(F14585,'Internal Staffing Calculator'!E:E,'Internal Staffing Calculator'!C:C,"")</f>
        <v/>
      </c>
      <c r="H14585" s="932" t="str">
        <f t="array" ref="H14585">if(F14585&lt;&gt;"", iferror(index('Internal Staffing Calculator'!B$8:B23500,match(F14585,'Internal Staffing Calculator'!E$8:E23500,0)), "Not In Budget"),"")</f>
        <v/>
      </c>
      <c r="I14585" s="184"/>
      <c r="J14585" s="184"/>
      <c r="K14585" s="184"/>
      <c r="L14585" s="183"/>
    </row>
    <row r="14586">
      <c r="A14586" s="454"/>
      <c r="B14586" s="927"/>
      <c r="C14586" s="580"/>
      <c r="D14586" s="939"/>
      <c r="E14586" s="940"/>
      <c r="F14586" s="941"/>
      <c r="G14586" s="937" t="str">
        <f t="array" ref="G14586">xlookup(F14586,'Internal Staffing Calculator'!E:E,'Internal Staffing Calculator'!C:C,"")</f>
        <v/>
      </c>
      <c r="H14586" s="932" t="str">
        <f t="array" ref="H14586">if(F14586&lt;&gt;"", iferror(index('Internal Staffing Calculator'!B$8:B23500,match(F14586,'Internal Staffing Calculator'!E$8:E23500,0)), "Not In Budget"),"")</f>
        <v/>
      </c>
      <c r="I14586" s="184"/>
      <c r="J14586" s="184"/>
      <c r="K14586" s="184"/>
      <c r="L14586" s="183"/>
    </row>
    <row r="14587">
      <c r="A14587" s="454"/>
      <c r="B14587" s="927"/>
      <c r="C14587" s="580"/>
      <c r="D14587" s="939"/>
      <c r="E14587" s="940"/>
      <c r="F14587" s="941"/>
      <c r="G14587" s="937" t="str">
        <f t="array" ref="G14587">xlookup(F14587,'Internal Staffing Calculator'!E:E,'Internal Staffing Calculator'!C:C,"")</f>
        <v/>
      </c>
      <c r="H14587" s="932" t="str">
        <f t="array" ref="H14587">if(F14587&lt;&gt;"", iferror(index('Internal Staffing Calculator'!B$8:B23500,match(F14587,'Internal Staffing Calculator'!E$8:E23500,0)), "Not In Budget"),"")</f>
        <v/>
      </c>
      <c r="I14587" s="184"/>
      <c r="J14587" s="184"/>
      <c r="K14587" s="184"/>
      <c r="L14587" s="183"/>
    </row>
    <row r="14588">
      <c r="A14588" s="454"/>
      <c r="B14588" s="927"/>
      <c r="C14588" s="580"/>
      <c r="D14588" s="939"/>
      <c r="E14588" s="940"/>
      <c r="F14588" s="941"/>
      <c r="G14588" s="937" t="str">
        <f t="array" ref="G14588">xlookup(F14588,'Internal Staffing Calculator'!E:E,'Internal Staffing Calculator'!C:C,"")</f>
        <v/>
      </c>
      <c r="H14588" s="932" t="str">
        <f t="array" ref="H14588">if(F14588&lt;&gt;"", iferror(index('Internal Staffing Calculator'!B$8:B23500,match(F14588,'Internal Staffing Calculator'!E$8:E23500,0)), "Not In Budget"),"")</f>
        <v/>
      </c>
      <c r="I14588" s="184"/>
      <c r="J14588" s="184"/>
      <c r="K14588" s="184"/>
      <c r="L14588" s="183"/>
    </row>
    <row r="14589">
      <c r="A14589" s="454"/>
      <c r="B14589" s="927"/>
      <c r="C14589" s="580"/>
      <c r="D14589" s="939"/>
      <c r="E14589" s="940"/>
      <c r="F14589" s="941"/>
      <c r="G14589" s="937" t="str">
        <f t="array" ref="G14589">xlookup(F14589,'Internal Staffing Calculator'!E:E,'Internal Staffing Calculator'!C:C,"")</f>
        <v/>
      </c>
      <c r="H14589" s="932" t="str">
        <f t="array" ref="H14589">if(F14589&lt;&gt;"", iferror(index('Internal Staffing Calculator'!B$8:B23500,match(F14589,'Internal Staffing Calculator'!E$8:E23500,0)), "Not In Budget"),"")</f>
        <v/>
      </c>
      <c r="I14589" s="184"/>
      <c r="J14589" s="184"/>
      <c r="K14589" s="184"/>
      <c r="L14589" s="183"/>
    </row>
    <row r="14590">
      <c r="A14590" s="454"/>
      <c r="B14590" s="927"/>
      <c r="C14590" s="580"/>
      <c r="D14590" s="939"/>
      <c r="E14590" s="940"/>
      <c r="F14590" s="941"/>
      <c r="G14590" s="937" t="str">
        <f t="array" ref="G14590">xlookup(F14590,'Internal Staffing Calculator'!E:E,'Internal Staffing Calculator'!C:C,"")</f>
        <v/>
      </c>
      <c r="H14590" s="932" t="str">
        <f t="array" ref="H14590">if(F14590&lt;&gt;"", iferror(index('Internal Staffing Calculator'!B$8:B23500,match(F14590,'Internal Staffing Calculator'!E$8:E23500,0)), "Not In Budget"),"")</f>
        <v/>
      </c>
      <c r="I14590" s="184"/>
      <c r="J14590" s="184"/>
      <c r="K14590" s="184"/>
      <c r="L14590" s="183"/>
    </row>
    <row r="14591">
      <c r="A14591" s="454"/>
      <c r="B14591" s="927"/>
      <c r="C14591" s="580"/>
      <c r="D14591" s="939"/>
      <c r="E14591" s="940"/>
      <c r="F14591" s="941"/>
      <c r="G14591" s="937" t="str">
        <f t="array" ref="G14591">xlookup(F14591,'Internal Staffing Calculator'!E:E,'Internal Staffing Calculator'!C:C,"")</f>
        <v/>
      </c>
      <c r="H14591" s="932" t="str">
        <f t="array" ref="H14591">if(F14591&lt;&gt;"", iferror(index('Internal Staffing Calculator'!B$8:B23500,match(F14591,'Internal Staffing Calculator'!E$8:E23500,0)), "Not In Budget"),"")</f>
        <v/>
      </c>
      <c r="I14591" s="184"/>
      <c r="J14591" s="184"/>
      <c r="K14591" s="184"/>
      <c r="L14591" s="183"/>
    </row>
    <row r="14592">
      <c r="A14592" s="454"/>
      <c r="B14592" s="927"/>
      <c r="C14592" s="580"/>
      <c r="D14592" s="939"/>
      <c r="E14592" s="940"/>
      <c r="F14592" s="941"/>
      <c r="G14592" s="937" t="str">
        <f t="array" ref="G14592">xlookup(F14592,'Internal Staffing Calculator'!E:E,'Internal Staffing Calculator'!C:C,"")</f>
        <v/>
      </c>
      <c r="H14592" s="932" t="str">
        <f t="array" ref="H14592">if(F14592&lt;&gt;"", iferror(index('Internal Staffing Calculator'!B$8:B23500,match(F14592,'Internal Staffing Calculator'!E$8:E23500,0)), "Not In Budget"),"")</f>
        <v/>
      </c>
      <c r="I14592" s="184"/>
      <c r="J14592" s="184"/>
      <c r="K14592" s="184"/>
      <c r="L14592" s="183"/>
    </row>
    <row r="14593">
      <c r="A14593" s="454"/>
      <c r="B14593" s="927"/>
      <c r="C14593" s="580"/>
      <c r="D14593" s="939"/>
      <c r="E14593" s="940"/>
      <c r="F14593" s="941"/>
      <c r="G14593" s="937" t="str">
        <f t="array" ref="G14593">xlookup(F14593,'Internal Staffing Calculator'!E:E,'Internal Staffing Calculator'!C:C,"")</f>
        <v/>
      </c>
      <c r="H14593" s="932" t="str">
        <f t="array" ref="H14593">if(F14593&lt;&gt;"", iferror(index('Internal Staffing Calculator'!B$8:B23500,match(F14593,'Internal Staffing Calculator'!E$8:E23500,0)), "Not In Budget"),"")</f>
        <v/>
      </c>
      <c r="I14593" s="184"/>
      <c r="J14593" s="184"/>
      <c r="K14593" s="184"/>
      <c r="L14593" s="183"/>
    </row>
    <row r="14594">
      <c r="A14594" s="454"/>
      <c r="B14594" s="927"/>
      <c r="C14594" s="580"/>
      <c r="D14594" s="939"/>
      <c r="E14594" s="940"/>
      <c r="F14594" s="941"/>
      <c r="G14594" s="937" t="str">
        <f t="array" ref="G14594">xlookup(F14594,'Internal Staffing Calculator'!E:E,'Internal Staffing Calculator'!C:C,"")</f>
        <v/>
      </c>
      <c r="H14594" s="932" t="str">
        <f t="array" ref="H14594">if(F14594&lt;&gt;"", iferror(index('Internal Staffing Calculator'!B$8:B23500,match(F14594,'Internal Staffing Calculator'!E$8:E23500,0)), "Not In Budget"),"")</f>
        <v/>
      </c>
      <c r="I14594" s="184"/>
      <c r="J14594" s="184"/>
      <c r="K14594" s="184"/>
      <c r="L14594" s="183"/>
    </row>
    <row r="14595">
      <c r="A14595" s="454"/>
      <c r="B14595" s="927"/>
      <c r="C14595" s="580"/>
      <c r="D14595" s="939"/>
      <c r="E14595" s="940"/>
      <c r="F14595" s="941"/>
      <c r="G14595" s="937" t="str">
        <f t="array" ref="G14595">xlookup(F14595,'Internal Staffing Calculator'!E:E,'Internal Staffing Calculator'!C:C,"")</f>
        <v/>
      </c>
      <c r="H14595" s="932" t="str">
        <f t="array" ref="H14595">if(F14595&lt;&gt;"", iferror(index('Internal Staffing Calculator'!B$8:B23500,match(F14595,'Internal Staffing Calculator'!E$8:E23500,0)), "Not In Budget"),"")</f>
        <v/>
      </c>
      <c r="I14595" s="184"/>
      <c r="J14595" s="184"/>
      <c r="K14595" s="184"/>
      <c r="L14595" s="183"/>
    </row>
    <row r="14596">
      <c r="A14596" s="454"/>
      <c r="B14596" s="927"/>
      <c r="C14596" s="580"/>
      <c r="D14596" s="939"/>
      <c r="E14596" s="940"/>
      <c r="F14596" s="941"/>
      <c r="G14596" s="937" t="str">
        <f t="array" ref="G14596">xlookup(F14596,'Internal Staffing Calculator'!E:E,'Internal Staffing Calculator'!C:C,"")</f>
        <v/>
      </c>
      <c r="H14596" s="932" t="str">
        <f t="array" ref="H14596">if(F14596&lt;&gt;"", iferror(index('Internal Staffing Calculator'!B$8:B23500,match(F14596,'Internal Staffing Calculator'!E$8:E23500,0)), "Not In Budget"),"")</f>
        <v/>
      </c>
      <c r="I14596" s="184"/>
      <c r="J14596" s="184"/>
      <c r="K14596" s="184"/>
      <c r="L14596" s="183"/>
    </row>
    <row r="14597">
      <c r="A14597" s="454"/>
      <c r="B14597" s="927"/>
      <c r="C14597" s="580"/>
      <c r="D14597" s="939"/>
      <c r="E14597" s="940"/>
      <c r="F14597" s="941"/>
      <c r="G14597" s="937" t="str">
        <f t="array" ref="G14597">xlookup(F14597,'Internal Staffing Calculator'!E:E,'Internal Staffing Calculator'!C:C,"")</f>
        <v/>
      </c>
      <c r="H14597" s="932" t="str">
        <f t="array" ref="H14597">if(F14597&lt;&gt;"", iferror(index('Internal Staffing Calculator'!B$8:B23500,match(F14597,'Internal Staffing Calculator'!E$8:E23500,0)), "Not In Budget"),"")</f>
        <v/>
      </c>
      <c r="I14597" s="184"/>
      <c r="J14597" s="184"/>
      <c r="K14597" s="184"/>
      <c r="L14597" s="183"/>
    </row>
    <row r="14598">
      <c r="A14598" s="454"/>
      <c r="B14598" s="927"/>
      <c r="C14598" s="580"/>
      <c r="D14598" s="939"/>
      <c r="E14598" s="940"/>
      <c r="F14598" s="941"/>
      <c r="G14598" s="937" t="str">
        <f t="array" ref="G14598">xlookup(F14598,'Internal Staffing Calculator'!E:E,'Internal Staffing Calculator'!C:C,"")</f>
        <v/>
      </c>
      <c r="H14598" s="932" t="str">
        <f t="array" ref="H14598">if(F14598&lt;&gt;"", iferror(index('Internal Staffing Calculator'!B$8:B23500,match(F14598,'Internal Staffing Calculator'!E$8:E23500,0)), "Not In Budget"),"")</f>
        <v/>
      </c>
      <c r="I14598" s="184"/>
      <c r="J14598" s="184"/>
      <c r="K14598" s="184"/>
      <c r="L14598" s="183"/>
    </row>
    <row r="14599">
      <c r="A14599" s="454"/>
      <c r="B14599" s="927"/>
      <c r="C14599" s="580"/>
      <c r="D14599" s="939"/>
      <c r="E14599" s="940"/>
      <c r="F14599" s="941"/>
      <c r="G14599" s="937" t="str">
        <f t="array" ref="G14599">xlookup(F14599,'Internal Staffing Calculator'!E:E,'Internal Staffing Calculator'!C:C,"")</f>
        <v/>
      </c>
      <c r="H14599" s="932" t="str">
        <f t="array" ref="H14599">if(F14599&lt;&gt;"", iferror(index('Internal Staffing Calculator'!B$8:B23500,match(F14599,'Internal Staffing Calculator'!E$8:E23500,0)), "Not In Budget"),"")</f>
        <v/>
      </c>
      <c r="I14599" s="184"/>
      <c r="J14599" s="184"/>
      <c r="K14599" s="184"/>
      <c r="L14599" s="183"/>
    </row>
    <row r="14600">
      <c r="A14600" s="454"/>
      <c r="B14600" s="927"/>
      <c r="C14600" s="580"/>
      <c r="D14600" s="939"/>
      <c r="E14600" s="940"/>
      <c r="F14600" s="941"/>
      <c r="G14600" s="937" t="str">
        <f t="array" ref="G14600">xlookup(F14600,'Internal Staffing Calculator'!E:E,'Internal Staffing Calculator'!C:C,"")</f>
        <v/>
      </c>
      <c r="H14600" s="932" t="str">
        <f t="array" ref="H14600">if(F14600&lt;&gt;"", iferror(index('Internal Staffing Calculator'!B$8:B23500,match(F14600,'Internal Staffing Calculator'!E$8:E23500,0)), "Not In Budget"),"")</f>
        <v/>
      </c>
      <c r="I14600" s="184"/>
      <c r="J14600" s="184"/>
      <c r="K14600" s="184"/>
      <c r="L14600" s="183"/>
    </row>
    <row r="14601">
      <c r="A14601" s="454"/>
      <c r="B14601" s="927"/>
      <c r="C14601" s="580"/>
      <c r="D14601" s="939"/>
      <c r="E14601" s="940"/>
      <c r="F14601" s="941"/>
      <c r="G14601" s="937" t="str">
        <f t="array" ref="G14601">xlookup(F14601,'Internal Staffing Calculator'!E:E,'Internal Staffing Calculator'!C:C,"")</f>
        <v/>
      </c>
      <c r="H14601" s="932" t="str">
        <f t="array" ref="H14601">if(F14601&lt;&gt;"", iferror(index('Internal Staffing Calculator'!B$8:B23500,match(F14601,'Internal Staffing Calculator'!E$8:E23500,0)), "Not In Budget"),"")</f>
        <v/>
      </c>
      <c r="I14601" s="184"/>
      <c r="J14601" s="184"/>
      <c r="K14601" s="184"/>
      <c r="L14601" s="183"/>
    </row>
    <row r="14602">
      <c r="A14602" s="454"/>
      <c r="B14602" s="927"/>
      <c r="C14602" s="580"/>
      <c r="D14602" s="939"/>
      <c r="E14602" s="940"/>
      <c r="F14602" s="941"/>
      <c r="G14602" s="937" t="str">
        <f t="array" ref="G14602">xlookup(F14602,'Internal Staffing Calculator'!E:E,'Internal Staffing Calculator'!C:C,"")</f>
        <v/>
      </c>
      <c r="H14602" s="932" t="str">
        <f t="array" ref="H14602">if(F14602&lt;&gt;"", iferror(index('Internal Staffing Calculator'!B$8:B23500,match(F14602,'Internal Staffing Calculator'!E$8:E23500,0)), "Not In Budget"),"")</f>
        <v/>
      </c>
      <c r="I14602" s="184"/>
      <c r="J14602" s="184"/>
      <c r="K14602" s="184"/>
      <c r="L14602" s="183"/>
    </row>
    <row r="14603">
      <c r="A14603" s="454"/>
      <c r="B14603" s="927"/>
      <c r="C14603" s="580"/>
      <c r="D14603" s="939"/>
      <c r="E14603" s="940"/>
      <c r="F14603" s="941"/>
      <c r="G14603" s="937" t="str">
        <f t="array" ref="G14603">xlookup(F14603,'Internal Staffing Calculator'!E:E,'Internal Staffing Calculator'!C:C,"")</f>
        <v/>
      </c>
      <c r="H14603" s="932" t="str">
        <f t="array" ref="H14603">if(F14603&lt;&gt;"", iferror(index('Internal Staffing Calculator'!B$8:B23500,match(F14603,'Internal Staffing Calculator'!E$8:E23500,0)), "Not In Budget"),"")</f>
        <v/>
      </c>
      <c r="I14603" s="184"/>
      <c r="J14603" s="184"/>
      <c r="K14603" s="184"/>
      <c r="L14603" s="183"/>
    </row>
    <row r="14604">
      <c r="A14604" s="454"/>
      <c r="B14604" s="927"/>
      <c r="C14604" s="580"/>
      <c r="D14604" s="939"/>
      <c r="E14604" s="940"/>
      <c r="F14604" s="941"/>
      <c r="G14604" s="937" t="str">
        <f t="array" ref="G14604">xlookup(F14604,'Internal Staffing Calculator'!E:E,'Internal Staffing Calculator'!C:C,"")</f>
        <v/>
      </c>
      <c r="H14604" s="932" t="str">
        <f t="array" ref="H14604">if(F14604&lt;&gt;"", iferror(index('Internal Staffing Calculator'!B$8:B23500,match(F14604,'Internal Staffing Calculator'!E$8:E23500,0)), "Not In Budget"),"")</f>
        <v/>
      </c>
      <c r="I14604" s="184"/>
      <c r="J14604" s="184"/>
      <c r="K14604" s="184"/>
      <c r="L14604" s="183"/>
    </row>
    <row r="14605">
      <c r="A14605" s="454"/>
      <c r="B14605" s="927"/>
      <c r="C14605" s="580"/>
      <c r="D14605" s="939"/>
      <c r="E14605" s="940"/>
      <c r="F14605" s="941"/>
      <c r="G14605" s="937" t="str">
        <f t="array" ref="G14605">xlookup(F14605,'Internal Staffing Calculator'!E:E,'Internal Staffing Calculator'!C:C,"")</f>
        <v/>
      </c>
      <c r="H14605" s="932" t="str">
        <f t="array" ref="H14605">if(F14605&lt;&gt;"", iferror(index('Internal Staffing Calculator'!B$8:B23500,match(F14605,'Internal Staffing Calculator'!E$8:E23500,0)), "Not In Budget"),"")</f>
        <v/>
      </c>
      <c r="I14605" s="184"/>
      <c r="J14605" s="184"/>
      <c r="K14605" s="184"/>
      <c r="L14605" s="183"/>
    </row>
    <row r="14606">
      <c r="A14606" s="454"/>
      <c r="B14606" s="927"/>
      <c r="C14606" s="580"/>
      <c r="D14606" s="939"/>
      <c r="E14606" s="940"/>
      <c r="F14606" s="941"/>
      <c r="G14606" s="937" t="str">
        <f t="array" ref="G14606">xlookup(F14606,'Internal Staffing Calculator'!E:E,'Internal Staffing Calculator'!C:C,"")</f>
        <v/>
      </c>
      <c r="H14606" s="932" t="str">
        <f t="array" ref="H14606">if(F14606&lt;&gt;"", iferror(index('Internal Staffing Calculator'!B$8:B23500,match(F14606,'Internal Staffing Calculator'!E$8:E23500,0)), "Not In Budget"),"")</f>
        <v/>
      </c>
      <c r="I14606" s="184"/>
      <c r="J14606" s="184"/>
      <c r="K14606" s="184"/>
      <c r="L14606" s="183"/>
    </row>
    <row r="14607">
      <c r="A14607" s="454"/>
      <c r="B14607" s="927"/>
      <c r="C14607" s="580"/>
      <c r="D14607" s="939"/>
      <c r="E14607" s="940"/>
      <c r="F14607" s="941"/>
      <c r="G14607" s="937" t="str">
        <f t="array" ref="G14607">xlookup(F14607,'Internal Staffing Calculator'!E:E,'Internal Staffing Calculator'!C:C,"")</f>
        <v/>
      </c>
      <c r="H14607" s="932" t="str">
        <f t="array" ref="H14607">if(F14607&lt;&gt;"", iferror(index('Internal Staffing Calculator'!B$8:B23500,match(F14607,'Internal Staffing Calculator'!E$8:E23500,0)), "Not In Budget"),"")</f>
        <v/>
      </c>
      <c r="I14607" s="184"/>
      <c r="J14607" s="184"/>
      <c r="K14607" s="184"/>
      <c r="L14607" s="183"/>
    </row>
    <row r="14608">
      <c r="A14608" s="454"/>
      <c r="B14608" s="927"/>
      <c r="C14608" s="580"/>
      <c r="D14608" s="939"/>
      <c r="E14608" s="940"/>
      <c r="F14608" s="941"/>
      <c r="G14608" s="937" t="str">
        <f t="array" ref="G14608">xlookup(F14608,'Internal Staffing Calculator'!E:E,'Internal Staffing Calculator'!C:C,"")</f>
        <v/>
      </c>
      <c r="H14608" s="932" t="str">
        <f t="array" ref="H14608">if(F14608&lt;&gt;"", iferror(index('Internal Staffing Calculator'!B$8:B23500,match(F14608,'Internal Staffing Calculator'!E$8:E23500,0)), "Not In Budget"),"")</f>
        <v/>
      </c>
      <c r="I14608" s="184"/>
      <c r="J14608" s="184"/>
      <c r="K14608" s="184"/>
      <c r="L14608" s="183"/>
    </row>
    <row r="14609">
      <c r="A14609" s="454"/>
      <c r="B14609" s="927"/>
      <c r="C14609" s="580"/>
      <c r="D14609" s="939"/>
      <c r="E14609" s="940"/>
      <c r="F14609" s="941"/>
      <c r="G14609" s="937" t="str">
        <f t="array" ref="G14609">xlookup(F14609,'Internal Staffing Calculator'!E:E,'Internal Staffing Calculator'!C:C,"")</f>
        <v/>
      </c>
      <c r="H14609" s="932" t="str">
        <f t="array" ref="H14609">if(F14609&lt;&gt;"", iferror(index('Internal Staffing Calculator'!B$8:B23500,match(F14609,'Internal Staffing Calculator'!E$8:E23500,0)), "Not In Budget"),"")</f>
        <v/>
      </c>
      <c r="I14609" s="184"/>
      <c r="J14609" s="184"/>
      <c r="K14609" s="184"/>
      <c r="L14609" s="183"/>
    </row>
    <row r="14610">
      <c r="A14610" s="454"/>
      <c r="B14610" s="927"/>
      <c r="C14610" s="580"/>
      <c r="D14610" s="939"/>
      <c r="E14610" s="940"/>
      <c r="F14610" s="941"/>
      <c r="G14610" s="937" t="str">
        <f t="array" ref="G14610">xlookup(F14610,'Internal Staffing Calculator'!E:E,'Internal Staffing Calculator'!C:C,"")</f>
        <v/>
      </c>
      <c r="H14610" s="932" t="str">
        <f t="array" ref="H14610">if(F14610&lt;&gt;"", iferror(index('Internal Staffing Calculator'!B$8:B23500,match(F14610,'Internal Staffing Calculator'!E$8:E23500,0)), "Not In Budget"),"")</f>
        <v/>
      </c>
      <c r="I14610" s="184"/>
      <c r="J14610" s="184"/>
      <c r="K14610" s="184"/>
      <c r="L14610" s="183"/>
    </row>
    <row r="14611">
      <c r="A14611" s="454"/>
      <c r="B14611" s="927"/>
      <c r="C14611" s="580"/>
      <c r="D14611" s="939"/>
      <c r="E14611" s="940"/>
      <c r="F14611" s="941"/>
      <c r="G14611" s="937" t="str">
        <f t="array" ref="G14611">xlookup(F14611,'Internal Staffing Calculator'!E:E,'Internal Staffing Calculator'!C:C,"")</f>
        <v/>
      </c>
      <c r="H14611" s="932" t="str">
        <f t="array" ref="H14611">if(F14611&lt;&gt;"", iferror(index('Internal Staffing Calculator'!B$8:B23500,match(F14611,'Internal Staffing Calculator'!E$8:E23500,0)), "Not In Budget"),"")</f>
        <v/>
      </c>
      <c r="I14611" s="184"/>
      <c r="J14611" s="184"/>
      <c r="K14611" s="184"/>
      <c r="L14611" s="183"/>
    </row>
    <row r="14612">
      <c r="A14612" s="454"/>
      <c r="B14612" s="927"/>
      <c r="C14612" s="580"/>
      <c r="D14612" s="939"/>
      <c r="E14612" s="940"/>
      <c r="F14612" s="941"/>
      <c r="G14612" s="937" t="str">
        <f t="array" ref="G14612">xlookup(F14612,'Internal Staffing Calculator'!E:E,'Internal Staffing Calculator'!C:C,"")</f>
        <v/>
      </c>
      <c r="H14612" s="932" t="str">
        <f t="array" ref="H14612">if(F14612&lt;&gt;"", iferror(index('Internal Staffing Calculator'!B$8:B23500,match(F14612,'Internal Staffing Calculator'!E$8:E23500,0)), "Not In Budget"),"")</f>
        <v/>
      </c>
      <c r="I14612" s="184"/>
      <c r="J14612" s="184"/>
      <c r="K14612" s="184"/>
      <c r="L14612" s="183"/>
    </row>
    <row r="14613">
      <c r="A14613" s="454"/>
      <c r="B14613" s="927"/>
      <c r="C14613" s="580"/>
      <c r="D14613" s="939"/>
      <c r="E14613" s="940"/>
      <c r="F14613" s="941"/>
      <c r="G14613" s="937" t="str">
        <f t="array" ref="G14613">xlookup(F14613,'Internal Staffing Calculator'!E:E,'Internal Staffing Calculator'!C:C,"")</f>
        <v/>
      </c>
      <c r="H14613" s="932" t="str">
        <f t="array" ref="H14613">if(F14613&lt;&gt;"", iferror(index('Internal Staffing Calculator'!B$8:B23500,match(F14613,'Internal Staffing Calculator'!E$8:E23500,0)), "Not In Budget"),"")</f>
        <v/>
      </c>
      <c r="I14613" s="184"/>
      <c r="J14613" s="184"/>
      <c r="K14613" s="184"/>
      <c r="L14613" s="183"/>
    </row>
    <row r="14614">
      <c r="A14614" s="454"/>
      <c r="B14614" s="927"/>
      <c r="C14614" s="580"/>
      <c r="D14614" s="939"/>
      <c r="E14614" s="940"/>
      <c r="F14614" s="941"/>
      <c r="G14614" s="937" t="str">
        <f t="array" ref="G14614">xlookup(F14614,'Internal Staffing Calculator'!E:E,'Internal Staffing Calculator'!C:C,"")</f>
        <v/>
      </c>
      <c r="H14614" s="932" t="str">
        <f t="array" ref="H14614">if(F14614&lt;&gt;"", iferror(index('Internal Staffing Calculator'!B$8:B23500,match(F14614,'Internal Staffing Calculator'!E$8:E23500,0)), "Not In Budget"),"")</f>
        <v/>
      </c>
      <c r="I14614" s="184"/>
      <c r="J14614" s="184"/>
      <c r="K14614" s="184"/>
      <c r="L14614" s="183"/>
    </row>
    <row r="14615">
      <c r="A14615" s="454"/>
      <c r="B14615" s="927"/>
      <c r="C14615" s="580"/>
      <c r="D14615" s="939"/>
      <c r="E14615" s="940"/>
      <c r="F14615" s="941"/>
      <c r="G14615" s="937" t="str">
        <f t="array" ref="G14615">xlookup(F14615,'Internal Staffing Calculator'!E:E,'Internal Staffing Calculator'!C:C,"")</f>
        <v/>
      </c>
      <c r="H14615" s="932" t="str">
        <f t="array" ref="H14615">if(F14615&lt;&gt;"", iferror(index('Internal Staffing Calculator'!B$8:B23500,match(F14615,'Internal Staffing Calculator'!E$8:E23500,0)), "Not In Budget"),"")</f>
        <v/>
      </c>
      <c r="I14615" s="184"/>
      <c r="J14615" s="184"/>
      <c r="K14615" s="184"/>
      <c r="L14615" s="183"/>
    </row>
    <row r="14616">
      <c r="A14616" s="454"/>
      <c r="B14616" s="927"/>
      <c r="C14616" s="580"/>
      <c r="D14616" s="939"/>
      <c r="E14616" s="940"/>
      <c r="F14616" s="941"/>
      <c r="G14616" s="937" t="str">
        <f t="array" ref="G14616">xlookup(F14616,'Internal Staffing Calculator'!E:E,'Internal Staffing Calculator'!C:C,"")</f>
        <v/>
      </c>
      <c r="H14616" s="932" t="str">
        <f t="array" ref="H14616">if(F14616&lt;&gt;"", iferror(index('Internal Staffing Calculator'!B$8:B23500,match(F14616,'Internal Staffing Calculator'!E$8:E23500,0)), "Not In Budget"),"")</f>
        <v/>
      </c>
      <c r="I14616" s="184"/>
      <c r="J14616" s="184"/>
      <c r="K14616" s="184"/>
      <c r="L14616" s="183"/>
    </row>
    <row r="14617">
      <c r="A14617" s="454"/>
      <c r="B14617" s="927"/>
      <c r="C14617" s="580"/>
      <c r="D14617" s="939"/>
      <c r="E14617" s="940"/>
      <c r="F14617" s="941"/>
      <c r="G14617" s="937" t="str">
        <f t="array" ref="G14617">xlookup(F14617,'Internal Staffing Calculator'!E:E,'Internal Staffing Calculator'!C:C,"")</f>
        <v/>
      </c>
      <c r="H14617" s="932" t="str">
        <f t="array" ref="H14617">if(F14617&lt;&gt;"", iferror(index('Internal Staffing Calculator'!B$8:B23500,match(F14617,'Internal Staffing Calculator'!E$8:E23500,0)), "Not In Budget"),"")</f>
        <v/>
      </c>
      <c r="I14617" s="184"/>
      <c r="J14617" s="184"/>
      <c r="K14617" s="184"/>
      <c r="L14617" s="183"/>
    </row>
    <row r="14618">
      <c r="A14618" s="454"/>
      <c r="B14618" s="927"/>
      <c r="C14618" s="580"/>
      <c r="D14618" s="939"/>
      <c r="E14618" s="940"/>
      <c r="F14618" s="941"/>
      <c r="G14618" s="937" t="str">
        <f t="array" ref="G14618">xlookup(F14618,'Internal Staffing Calculator'!E:E,'Internal Staffing Calculator'!C:C,"")</f>
        <v/>
      </c>
      <c r="H14618" s="932" t="str">
        <f t="array" ref="H14618">if(F14618&lt;&gt;"", iferror(index('Internal Staffing Calculator'!B$8:B23500,match(F14618,'Internal Staffing Calculator'!E$8:E23500,0)), "Not In Budget"),"")</f>
        <v/>
      </c>
      <c r="I14618" s="184"/>
      <c r="J14618" s="184"/>
      <c r="K14618" s="184"/>
      <c r="L14618" s="183"/>
    </row>
    <row r="14619">
      <c r="A14619" s="454"/>
      <c r="B14619" s="927"/>
      <c r="C14619" s="580"/>
      <c r="D14619" s="939"/>
      <c r="E14619" s="940"/>
      <c r="F14619" s="941"/>
      <c r="G14619" s="937" t="str">
        <f t="array" ref="G14619">xlookup(F14619,'Internal Staffing Calculator'!E:E,'Internal Staffing Calculator'!C:C,"")</f>
        <v/>
      </c>
      <c r="H14619" s="932" t="str">
        <f t="array" ref="H14619">if(F14619&lt;&gt;"", iferror(index('Internal Staffing Calculator'!B$8:B23500,match(F14619,'Internal Staffing Calculator'!E$8:E23500,0)), "Not In Budget"),"")</f>
        <v/>
      </c>
      <c r="I14619" s="184"/>
      <c r="J14619" s="184"/>
      <c r="K14619" s="184"/>
      <c r="L14619" s="183"/>
    </row>
    <row r="14620">
      <c r="A14620" s="454"/>
      <c r="B14620" s="927"/>
      <c r="C14620" s="580"/>
      <c r="D14620" s="939"/>
      <c r="E14620" s="940"/>
      <c r="F14620" s="941"/>
      <c r="G14620" s="937" t="str">
        <f t="array" ref="G14620">xlookup(F14620,'Internal Staffing Calculator'!E:E,'Internal Staffing Calculator'!C:C,"")</f>
        <v/>
      </c>
      <c r="H14620" s="932" t="str">
        <f t="array" ref="H14620">if(F14620&lt;&gt;"", iferror(index('Internal Staffing Calculator'!B$8:B23500,match(F14620,'Internal Staffing Calculator'!E$8:E23500,0)), "Not In Budget"),"")</f>
        <v/>
      </c>
      <c r="I14620" s="184"/>
      <c r="J14620" s="184"/>
      <c r="K14620" s="184"/>
      <c r="L14620" s="183"/>
    </row>
    <row r="14621">
      <c r="A14621" s="454"/>
      <c r="B14621" s="927"/>
      <c r="C14621" s="580"/>
      <c r="D14621" s="939"/>
      <c r="E14621" s="940"/>
      <c r="F14621" s="941"/>
      <c r="G14621" s="937" t="str">
        <f t="array" ref="G14621">xlookup(F14621,'Internal Staffing Calculator'!E:E,'Internal Staffing Calculator'!C:C,"")</f>
        <v/>
      </c>
      <c r="H14621" s="932" t="str">
        <f t="array" ref="H14621">if(F14621&lt;&gt;"", iferror(index('Internal Staffing Calculator'!B$8:B23500,match(F14621,'Internal Staffing Calculator'!E$8:E23500,0)), "Not In Budget"),"")</f>
        <v/>
      </c>
      <c r="I14621" s="184"/>
      <c r="J14621" s="184"/>
      <c r="K14621" s="184"/>
      <c r="L14621" s="183"/>
    </row>
    <row r="14622">
      <c r="A14622" s="454"/>
      <c r="B14622" s="927"/>
      <c r="C14622" s="580"/>
      <c r="D14622" s="939"/>
      <c r="E14622" s="940"/>
      <c r="F14622" s="941"/>
      <c r="G14622" s="937" t="str">
        <f t="array" ref="G14622">xlookup(F14622,'Internal Staffing Calculator'!E:E,'Internal Staffing Calculator'!C:C,"")</f>
        <v/>
      </c>
      <c r="H14622" s="932" t="str">
        <f t="array" ref="H14622">if(F14622&lt;&gt;"", iferror(index('Internal Staffing Calculator'!B$8:B23500,match(F14622,'Internal Staffing Calculator'!E$8:E23500,0)), "Not In Budget"),"")</f>
        <v/>
      </c>
      <c r="I14622" s="184"/>
      <c r="J14622" s="184"/>
      <c r="K14622" s="184"/>
      <c r="L14622" s="183"/>
    </row>
    <row r="14623">
      <c r="A14623" s="454"/>
      <c r="B14623" s="927"/>
      <c r="C14623" s="580"/>
      <c r="D14623" s="939"/>
      <c r="E14623" s="940"/>
      <c r="F14623" s="941"/>
      <c r="G14623" s="937" t="str">
        <f t="array" ref="G14623">xlookup(F14623,'Internal Staffing Calculator'!E:E,'Internal Staffing Calculator'!C:C,"")</f>
        <v/>
      </c>
      <c r="H14623" s="932" t="str">
        <f t="array" ref="H14623">if(F14623&lt;&gt;"", iferror(index('Internal Staffing Calculator'!B$8:B23500,match(F14623,'Internal Staffing Calculator'!E$8:E23500,0)), "Not In Budget"),"")</f>
        <v/>
      </c>
      <c r="I14623" s="184"/>
      <c r="J14623" s="184"/>
      <c r="K14623" s="184"/>
      <c r="L14623" s="183"/>
    </row>
    <row r="14624">
      <c r="A14624" s="454"/>
      <c r="B14624" s="927"/>
      <c r="C14624" s="580"/>
      <c r="D14624" s="939"/>
      <c r="E14624" s="940"/>
      <c r="F14624" s="941"/>
      <c r="G14624" s="937" t="str">
        <f t="array" ref="G14624">xlookup(F14624,'Internal Staffing Calculator'!E:E,'Internal Staffing Calculator'!C:C,"")</f>
        <v/>
      </c>
      <c r="H14624" s="932" t="str">
        <f t="array" ref="H14624">if(F14624&lt;&gt;"", iferror(index('Internal Staffing Calculator'!B$8:B23500,match(F14624,'Internal Staffing Calculator'!E$8:E23500,0)), "Not In Budget"),"")</f>
        <v/>
      </c>
      <c r="I14624" s="184"/>
      <c r="J14624" s="184"/>
      <c r="K14624" s="184"/>
      <c r="L14624" s="183"/>
    </row>
    <row r="14625">
      <c r="A14625" s="454"/>
      <c r="B14625" s="927"/>
      <c r="C14625" s="580"/>
      <c r="D14625" s="939"/>
      <c r="E14625" s="940"/>
      <c r="F14625" s="941"/>
      <c r="G14625" s="937" t="str">
        <f t="array" ref="G14625">xlookup(F14625,'Internal Staffing Calculator'!E:E,'Internal Staffing Calculator'!C:C,"")</f>
        <v/>
      </c>
      <c r="H14625" s="932" t="str">
        <f t="array" ref="H14625">if(F14625&lt;&gt;"", iferror(index('Internal Staffing Calculator'!B$8:B23500,match(F14625,'Internal Staffing Calculator'!E$8:E23500,0)), "Not In Budget"),"")</f>
        <v/>
      </c>
      <c r="I14625" s="184"/>
      <c r="J14625" s="184"/>
      <c r="K14625" s="184"/>
      <c r="L14625" s="183"/>
    </row>
    <row r="14626">
      <c r="A14626" s="454"/>
      <c r="B14626" s="927"/>
      <c r="C14626" s="580"/>
      <c r="D14626" s="939"/>
      <c r="E14626" s="940"/>
      <c r="F14626" s="941"/>
      <c r="G14626" s="937" t="str">
        <f t="array" ref="G14626">xlookup(F14626,'Internal Staffing Calculator'!E:E,'Internal Staffing Calculator'!C:C,"")</f>
        <v/>
      </c>
      <c r="H14626" s="932" t="str">
        <f t="array" ref="H14626">if(F14626&lt;&gt;"", iferror(index('Internal Staffing Calculator'!B$8:B23500,match(F14626,'Internal Staffing Calculator'!E$8:E23500,0)), "Not In Budget"),"")</f>
        <v/>
      </c>
      <c r="I14626" s="184"/>
      <c r="J14626" s="184"/>
      <c r="K14626" s="184"/>
      <c r="L14626" s="183"/>
    </row>
    <row r="14627">
      <c r="A14627" s="454"/>
      <c r="B14627" s="927"/>
      <c r="C14627" s="580"/>
      <c r="D14627" s="939"/>
      <c r="E14627" s="940"/>
      <c r="F14627" s="941"/>
      <c r="G14627" s="937" t="str">
        <f t="array" ref="G14627">xlookup(F14627,'Internal Staffing Calculator'!E:E,'Internal Staffing Calculator'!C:C,"")</f>
        <v/>
      </c>
      <c r="H14627" s="932" t="str">
        <f t="array" ref="H14627">if(F14627&lt;&gt;"", iferror(index('Internal Staffing Calculator'!B$8:B23500,match(F14627,'Internal Staffing Calculator'!E$8:E23500,0)), "Not In Budget"),"")</f>
        <v/>
      </c>
      <c r="I14627" s="184"/>
      <c r="J14627" s="184"/>
      <c r="K14627" s="184"/>
      <c r="L14627" s="183"/>
    </row>
    <row r="14628">
      <c r="A14628" s="454"/>
      <c r="B14628" s="927"/>
      <c r="C14628" s="580"/>
      <c r="D14628" s="939"/>
      <c r="E14628" s="940"/>
      <c r="F14628" s="941"/>
      <c r="G14628" s="937" t="str">
        <f t="array" ref="G14628">xlookup(F14628,'Internal Staffing Calculator'!E:E,'Internal Staffing Calculator'!C:C,"")</f>
        <v/>
      </c>
      <c r="H14628" s="932" t="str">
        <f t="array" ref="H14628">if(F14628&lt;&gt;"", iferror(index('Internal Staffing Calculator'!B$8:B23500,match(F14628,'Internal Staffing Calculator'!E$8:E23500,0)), "Not In Budget"),"")</f>
        <v/>
      </c>
      <c r="I14628" s="184"/>
      <c r="J14628" s="184"/>
      <c r="K14628" s="184"/>
      <c r="L14628" s="183"/>
    </row>
    <row r="14629">
      <c r="A14629" s="454"/>
      <c r="B14629" s="927"/>
      <c r="C14629" s="580"/>
      <c r="D14629" s="939"/>
      <c r="E14629" s="940"/>
      <c r="F14629" s="941"/>
      <c r="G14629" s="937" t="str">
        <f t="array" ref="G14629">xlookup(F14629,'Internal Staffing Calculator'!E:E,'Internal Staffing Calculator'!C:C,"")</f>
        <v/>
      </c>
      <c r="H14629" s="932" t="str">
        <f t="array" ref="H14629">if(F14629&lt;&gt;"", iferror(index('Internal Staffing Calculator'!B$8:B23500,match(F14629,'Internal Staffing Calculator'!E$8:E23500,0)), "Not In Budget"),"")</f>
        <v/>
      </c>
      <c r="I14629" s="184"/>
      <c r="J14629" s="184"/>
      <c r="K14629" s="184"/>
      <c r="L14629" s="183"/>
    </row>
    <row r="14630">
      <c r="A14630" s="454"/>
      <c r="B14630" s="927"/>
      <c r="C14630" s="580"/>
      <c r="D14630" s="939"/>
      <c r="E14630" s="940"/>
      <c r="F14630" s="941"/>
      <c r="G14630" s="937" t="str">
        <f t="array" ref="G14630">xlookup(F14630,'Internal Staffing Calculator'!E:E,'Internal Staffing Calculator'!C:C,"")</f>
        <v/>
      </c>
      <c r="H14630" s="932" t="str">
        <f t="array" ref="H14630">if(F14630&lt;&gt;"", iferror(index('Internal Staffing Calculator'!B$8:B23500,match(F14630,'Internal Staffing Calculator'!E$8:E23500,0)), "Not In Budget"),"")</f>
        <v/>
      </c>
      <c r="I14630" s="184"/>
      <c r="J14630" s="184"/>
      <c r="K14630" s="184"/>
      <c r="L14630" s="183"/>
    </row>
    <row r="14631">
      <c r="A14631" s="454"/>
      <c r="B14631" s="927"/>
      <c r="C14631" s="580"/>
      <c r="D14631" s="939"/>
      <c r="E14631" s="940"/>
      <c r="F14631" s="941"/>
      <c r="G14631" s="937" t="str">
        <f t="array" ref="G14631">xlookup(F14631,'Internal Staffing Calculator'!E:E,'Internal Staffing Calculator'!C:C,"")</f>
        <v/>
      </c>
      <c r="H14631" s="932" t="str">
        <f t="array" ref="H14631">if(F14631&lt;&gt;"", iferror(index('Internal Staffing Calculator'!B$8:B23500,match(F14631,'Internal Staffing Calculator'!E$8:E23500,0)), "Not In Budget"),"")</f>
        <v/>
      </c>
      <c r="I14631" s="184"/>
      <c r="J14631" s="184"/>
      <c r="K14631" s="184"/>
      <c r="L14631" s="183"/>
    </row>
    <row r="14632">
      <c r="A14632" s="454"/>
      <c r="B14632" s="927"/>
      <c r="C14632" s="580"/>
      <c r="D14632" s="939"/>
      <c r="E14632" s="940"/>
      <c r="F14632" s="941"/>
      <c r="G14632" s="937" t="str">
        <f t="array" ref="G14632">xlookup(F14632,'Internal Staffing Calculator'!E:E,'Internal Staffing Calculator'!C:C,"")</f>
        <v/>
      </c>
      <c r="H14632" s="932" t="str">
        <f t="array" ref="H14632">if(F14632&lt;&gt;"", iferror(index('Internal Staffing Calculator'!B$8:B23500,match(F14632,'Internal Staffing Calculator'!E$8:E23500,0)), "Not In Budget"),"")</f>
        <v/>
      </c>
      <c r="I14632" s="184"/>
      <c r="J14632" s="184"/>
      <c r="K14632" s="184"/>
      <c r="L14632" s="183"/>
    </row>
    <row r="14633">
      <c r="A14633" s="454"/>
      <c r="B14633" s="927"/>
      <c r="C14633" s="580"/>
      <c r="D14633" s="939"/>
      <c r="E14633" s="940"/>
      <c r="F14633" s="941"/>
      <c r="G14633" s="937" t="str">
        <f t="array" ref="G14633">xlookup(F14633,'Internal Staffing Calculator'!E:E,'Internal Staffing Calculator'!C:C,"")</f>
        <v/>
      </c>
      <c r="H14633" s="932" t="str">
        <f t="array" ref="H14633">if(F14633&lt;&gt;"", iferror(index('Internal Staffing Calculator'!B$8:B23500,match(F14633,'Internal Staffing Calculator'!E$8:E23500,0)), "Not In Budget"),"")</f>
        <v/>
      </c>
      <c r="I14633" s="184"/>
      <c r="J14633" s="184"/>
      <c r="K14633" s="184"/>
      <c r="L14633" s="183"/>
    </row>
    <row r="14634">
      <c r="A14634" s="454"/>
      <c r="B14634" s="927"/>
      <c r="C14634" s="580"/>
      <c r="D14634" s="939"/>
      <c r="E14634" s="940"/>
      <c r="F14634" s="941"/>
      <c r="G14634" s="937" t="str">
        <f t="array" ref="G14634">xlookup(F14634,'Internal Staffing Calculator'!E:E,'Internal Staffing Calculator'!C:C,"")</f>
        <v/>
      </c>
      <c r="H14634" s="932" t="str">
        <f t="array" ref="H14634">if(F14634&lt;&gt;"", iferror(index('Internal Staffing Calculator'!B$8:B23500,match(F14634,'Internal Staffing Calculator'!E$8:E23500,0)), "Not In Budget"),"")</f>
        <v/>
      </c>
      <c r="I14634" s="184"/>
      <c r="J14634" s="184"/>
      <c r="K14634" s="184"/>
      <c r="L14634" s="183"/>
    </row>
    <row r="14635">
      <c r="A14635" s="454"/>
      <c r="B14635" s="927"/>
      <c r="C14635" s="580"/>
      <c r="D14635" s="939"/>
      <c r="E14635" s="940"/>
      <c r="F14635" s="941"/>
      <c r="G14635" s="937" t="str">
        <f t="array" ref="G14635">xlookup(F14635,'Internal Staffing Calculator'!E:E,'Internal Staffing Calculator'!C:C,"")</f>
        <v/>
      </c>
      <c r="H14635" s="932" t="str">
        <f t="array" ref="H14635">if(F14635&lt;&gt;"", iferror(index('Internal Staffing Calculator'!B$8:B23500,match(F14635,'Internal Staffing Calculator'!E$8:E23500,0)), "Not In Budget"),"")</f>
        <v/>
      </c>
      <c r="I14635" s="184"/>
      <c r="J14635" s="184"/>
      <c r="K14635" s="184"/>
      <c r="L14635" s="183"/>
    </row>
    <row r="14636">
      <c r="A14636" s="454"/>
      <c r="B14636" s="927"/>
      <c r="C14636" s="580"/>
      <c r="D14636" s="939"/>
      <c r="E14636" s="940"/>
      <c r="F14636" s="941"/>
      <c r="G14636" s="937" t="str">
        <f t="array" ref="G14636">xlookup(F14636,'Internal Staffing Calculator'!E:E,'Internal Staffing Calculator'!C:C,"")</f>
        <v/>
      </c>
      <c r="H14636" s="932" t="str">
        <f t="array" ref="H14636">if(F14636&lt;&gt;"", iferror(index('Internal Staffing Calculator'!B$8:B23500,match(F14636,'Internal Staffing Calculator'!E$8:E23500,0)), "Not In Budget"),"")</f>
        <v/>
      </c>
      <c r="I14636" s="184"/>
      <c r="J14636" s="184"/>
      <c r="K14636" s="184"/>
      <c r="L14636" s="183"/>
    </row>
    <row r="14637">
      <c r="A14637" s="454"/>
      <c r="B14637" s="927"/>
      <c r="C14637" s="580"/>
      <c r="D14637" s="939"/>
      <c r="E14637" s="940"/>
      <c r="F14637" s="941"/>
      <c r="G14637" s="937" t="str">
        <f t="array" ref="G14637">xlookup(F14637,'Internal Staffing Calculator'!E:E,'Internal Staffing Calculator'!C:C,"")</f>
        <v/>
      </c>
      <c r="H14637" s="932" t="str">
        <f t="array" ref="H14637">if(F14637&lt;&gt;"", iferror(index('Internal Staffing Calculator'!B$8:B23500,match(F14637,'Internal Staffing Calculator'!E$8:E23500,0)), "Not In Budget"),"")</f>
        <v/>
      </c>
      <c r="I14637" s="184"/>
      <c r="J14637" s="184"/>
      <c r="K14637" s="184"/>
      <c r="L14637" s="183"/>
    </row>
    <row r="14638">
      <c r="A14638" s="454"/>
      <c r="B14638" s="927"/>
      <c r="C14638" s="580"/>
      <c r="D14638" s="939"/>
      <c r="E14638" s="940"/>
      <c r="F14638" s="941"/>
      <c r="G14638" s="937" t="str">
        <f t="array" ref="G14638">xlookup(F14638,'Internal Staffing Calculator'!E:E,'Internal Staffing Calculator'!C:C,"")</f>
        <v/>
      </c>
      <c r="H14638" s="932" t="str">
        <f t="array" ref="H14638">if(F14638&lt;&gt;"", iferror(index('Internal Staffing Calculator'!B$8:B23500,match(F14638,'Internal Staffing Calculator'!E$8:E23500,0)), "Not In Budget"),"")</f>
        <v/>
      </c>
      <c r="I14638" s="184"/>
      <c r="J14638" s="184"/>
      <c r="K14638" s="184"/>
      <c r="L14638" s="183"/>
    </row>
    <row r="14639">
      <c r="A14639" s="454"/>
      <c r="B14639" s="927"/>
      <c r="C14639" s="580"/>
      <c r="D14639" s="939"/>
      <c r="E14639" s="940"/>
      <c r="F14639" s="941"/>
      <c r="G14639" s="937" t="str">
        <f t="array" ref="G14639">xlookup(F14639,'Internal Staffing Calculator'!E:E,'Internal Staffing Calculator'!C:C,"")</f>
        <v/>
      </c>
      <c r="H14639" s="932" t="str">
        <f t="array" ref="H14639">if(F14639&lt;&gt;"", iferror(index('Internal Staffing Calculator'!B$8:B23500,match(F14639,'Internal Staffing Calculator'!E$8:E23500,0)), "Not In Budget"),"")</f>
        <v/>
      </c>
      <c r="I14639" s="184"/>
      <c r="J14639" s="184"/>
      <c r="K14639" s="184"/>
      <c r="L14639" s="183"/>
    </row>
    <row r="14640">
      <c r="A14640" s="454"/>
      <c r="B14640" s="927"/>
      <c r="C14640" s="580"/>
      <c r="D14640" s="939"/>
      <c r="E14640" s="940"/>
      <c r="F14640" s="941"/>
      <c r="G14640" s="937" t="str">
        <f t="array" ref="G14640">xlookup(F14640,'Internal Staffing Calculator'!E:E,'Internal Staffing Calculator'!C:C,"")</f>
        <v/>
      </c>
      <c r="H14640" s="932" t="str">
        <f t="array" ref="H14640">if(F14640&lt;&gt;"", iferror(index('Internal Staffing Calculator'!B$8:B23500,match(F14640,'Internal Staffing Calculator'!E$8:E23500,0)), "Not In Budget"),"")</f>
        <v/>
      </c>
      <c r="I14640" s="184"/>
      <c r="J14640" s="184"/>
      <c r="K14640" s="184"/>
      <c r="L14640" s="183"/>
    </row>
    <row r="14641">
      <c r="A14641" s="454"/>
      <c r="B14641" s="927"/>
      <c r="C14641" s="580"/>
      <c r="D14641" s="939"/>
      <c r="E14641" s="940"/>
      <c r="F14641" s="941"/>
      <c r="G14641" s="937" t="str">
        <f t="array" ref="G14641">xlookup(F14641,'Internal Staffing Calculator'!E:E,'Internal Staffing Calculator'!C:C,"")</f>
        <v/>
      </c>
      <c r="H14641" s="932" t="str">
        <f t="array" ref="H14641">if(F14641&lt;&gt;"", iferror(index('Internal Staffing Calculator'!B$8:B23500,match(F14641,'Internal Staffing Calculator'!E$8:E23500,0)), "Not In Budget"),"")</f>
        <v/>
      </c>
      <c r="I14641" s="184"/>
      <c r="J14641" s="184"/>
      <c r="K14641" s="184"/>
      <c r="L14641" s="183"/>
    </row>
    <row r="14642">
      <c r="A14642" s="454"/>
      <c r="B14642" s="927"/>
      <c r="C14642" s="580"/>
      <c r="D14642" s="939"/>
      <c r="E14642" s="940"/>
      <c r="F14642" s="941"/>
      <c r="G14642" s="937" t="str">
        <f t="array" ref="G14642">xlookup(F14642,'Internal Staffing Calculator'!E:E,'Internal Staffing Calculator'!C:C,"")</f>
        <v/>
      </c>
      <c r="H14642" s="932" t="str">
        <f t="array" ref="H14642">if(F14642&lt;&gt;"", iferror(index('Internal Staffing Calculator'!B$8:B23500,match(F14642,'Internal Staffing Calculator'!E$8:E23500,0)), "Not In Budget"),"")</f>
        <v/>
      </c>
      <c r="I14642" s="184"/>
      <c r="J14642" s="184"/>
      <c r="K14642" s="184"/>
      <c r="L14642" s="183"/>
    </row>
    <row r="14643">
      <c r="A14643" s="454"/>
      <c r="B14643" s="927"/>
      <c r="C14643" s="580"/>
      <c r="D14643" s="939"/>
      <c r="E14643" s="940"/>
      <c r="F14643" s="941"/>
      <c r="G14643" s="937" t="str">
        <f t="array" ref="G14643">xlookup(F14643,'Internal Staffing Calculator'!E:E,'Internal Staffing Calculator'!C:C,"")</f>
        <v/>
      </c>
      <c r="H14643" s="932" t="str">
        <f t="array" ref="H14643">if(F14643&lt;&gt;"", iferror(index('Internal Staffing Calculator'!B$8:B23500,match(F14643,'Internal Staffing Calculator'!E$8:E23500,0)), "Not In Budget"),"")</f>
        <v/>
      </c>
      <c r="I14643" s="184"/>
      <c r="J14643" s="184"/>
      <c r="K14643" s="184"/>
      <c r="L14643" s="183"/>
    </row>
    <row r="14644">
      <c r="A14644" s="454"/>
      <c r="B14644" s="927"/>
      <c r="C14644" s="580"/>
      <c r="D14644" s="939"/>
      <c r="E14644" s="940"/>
      <c r="F14644" s="941"/>
      <c r="G14644" s="937" t="str">
        <f t="array" ref="G14644">xlookup(F14644,'Internal Staffing Calculator'!E:E,'Internal Staffing Calculator'!C:C,"")</f>
        <v/>
      </c>
      <c r="H14644" s="932" t="str">
        <f t="array" ref="H14644">if(F14644&lt;&gt;"", iferror(index('Internal Staffing Calculator'!B$8:B23500,match(F14644,'Internal Staffing Calculator'!E$8:E23500,0)), "Not In Budget"),"")</f>
        <v/>
      </c>
      <c r="I14644" s="184"/>
      <c r="J14644" s="184"/>
      <c r="K14644" s="184"/>
      <c r="L14644" s="183"/>
    </row>
    <row r="14645">
      <c r="A14645" s="454"/>
      <c r="B14645" s="927"/>
      <c r="C14645" s="580"/>
      <c r="D14645" s="939"/>
      <c r="E14645" s="940"/>
      <c r="F14645" s="941"/>
      <c r="G14645" s="937" t="str">
        <f t="array" ref="G14645">xlookup(F14645,'Internal Staffing Calculator'!E:E,'Internal Staffing Calculator'!C:C,"")</f>
        <v/>
      </c>
      <c r="H14645" s="932" t="str">
        <f t="array" ref="H14645">if(F14645&lt;&gt;"", iferror(index('Internal Staffing Calculator'!B$8:B23500,match(F14645,'Internal Staffing Calculator'!E$8:E23500,0)), "Not In Budget"),"")</f>
        <v/>
      </c>
      <c r="I14645" s="184"/>
      <c r="J14645" s="184"/>
      <c r="K14645" s="184"/>
      <c r="L14645" s="183"/>
    </row>
    <row r="14646">
      <c r="A14646" s="454"/>
      <c r="B14646" s="927"/>
      <c r="C14646" s="580"/>
      <c r="D14646" s="939"/>
      <c r="E14646" s="940"/>
      <c r="F14646" s="941"/>
      <c r="G14646" s="937" t="str">
        <f t="array" ref="G14646">xlookup(F14646,'Internal Staffing Calculator'!E:E,'Internal Staffing Calculator'!C:C,"")</f>
        <v/>
      </c>
      <c r="H14646" s="932" t="str">
        <f t="array" ref="H14646">if(F14646&lt;&gt;"", iferror(index('Internal Staffing Calculator'!B$8:B23500,match(F14646,'Internal Staffing Calculator'!E$8:E23500,0)), "Not In Budget"),"")</f>
        <v/>
      </c>
      <c r="I14646" s="184"/>
      <c r="J14646" s="184"/>
      <c r="K14646" s="184"/>
      <c r="L14646" s="183"/>
    </row>
    <row r="14647">
      <c r="A14647" s="454"/>
      <c r="B14647" s="927"/>
      <c r="C14647" s="580"/>
      <c r="D14647" s="939"/>
      <c r="E14647" s="940"/>
      <c r="F14647" s="941"/>
      <c r="G14647" s="937" t="str">
        <f t="array" ref="G14647">xlookup(F14647,'Internal Staffing Calculator'!E:E,'Internal Staffing Calculator'!C:C,"")</f>
        <v/>
      </c>
      <c r="H14647" s="932" t="str">
        <f t="array" ref="H14647">if(F14647&lt;&gt;"", iferror(index('Internal Staffing Calculator'!B$8:B23500,match(F14647,'Internal Staffing Calculator'!E$8:E23500,0)), "Not In Budget"),"")</f>
        <v/>
      </c>
      <c r="I14647" s="184"/>
      <c r="J14647" s="184"/>
      <c r="K14647" s="184"/>
      <c r="L14647" s="183"/>
    </row>
    <row r="14648">
      <c r="A14648" s="454"/>
      <c r="B14648" s="927"/>
      <c r="C14648" s="580"/>
      <c r="D14648" s="939"/>
      <c r="E14648" s="940"/>
      <c r="F14648" s="941"/>
      <c r="G14648" s="937" t="str">
        <f t="array" ref="G14648">xlookup(F14648,'Internal Staffing Calculator'!E:E,'Internal Staffing Calculator'!C:C,"")</f>
        <v/>
      </c>
      <c r="H14648" s="932" t="str">
        <f t="array" ref="H14648">if(F14648&lt;&gt;"", iferror(index('Internal Staffing Calculator'!B$8:B23500,match(F14648,'Internal Staffing Calculator'!E$8:E23500,0)), "Not In Budget"),"")</f>
        <v/>
      </c>
      <c r="I14648" s="184"/>
      <c r="J14648" s="184"/>
      <c r="K14648" s="184"/>
      <c r="L14648" s="183"/>
    </row>
    <row r="14649">
      <c r="A14649" s="454"/>
      <c r="B14649" s="927"/>
      <c r="C14649" s="580"/>
      <c r="D14649" s="939"/>
      <c r="E14649" s="940"/>
      <c r="F14649" s="941"/>
      <c r="G14649" s="937" t="str">
        <f t="array" ref="G14649">xlookup(F14649,'Internal Staffing Calculator'!E:E,'Internal Staffing Calculator'!C:C,"")</f>
        <v/>
      </c>
      <c r="H14649" s="932" t="str">
        <f t="array" ref="H14649">if(F14649&lt;&gt;"", iferror(index('Internal Staffing Calculator'!B$8:B23500,match(F14649,'Internal Staffing Calculator'!E$8:E23500,0)), "Not In Budget"),"")</f>
        <v/>
      </c>
      <c r="I14649" s="184"/>
      <c r="J14649" s="184"/>
      <c r="K14649" s="184"/>
      <c r="L14649" s="183"/>
    </row>
    <row r="14650">
      <c r="A14650" s="454"/>
      <c r="B14650" s="927"/>
      <c r="C14650" s="580"/>
      <c r="D14650" s="939"/>
      <c r="E14650" s="940"/>
      <c r="F14650" s="941"/>
      <c r="G14650" s="937" t="str">
        <f t="array" ref="G14650">xlookup(F14650,'Internal Staffing Calculator'!E:E,'Internal Staffing Calculator'!C:C,"")</f>
        <v/>
      </c>
      <c r="H14650" s="932" t="str">
        <f t="array" ref="H14650">if(F14650&lt;&gt;"", iferror(index('Internal Staffing Calculator'!B$8:B23500,match(F14650,'Internal Staffing Calculator'!E$8:E23500,0)), "Not In Budget"),"")</f>
        <v/>
      </c>
      <c r="I14650" s="184"/>
      <c r="J14650" s="184"/>
      <c r="K14650" s="184"/>
      <c r="L14650" s="183"/>
    </row>
    <row r="14651">
      <c r="A14651" s="454"/>
      <c r="B14651" s="927"/>
      <c r="C14651" s="580"/>
      <c r="D14651" s="939"/>
      <c r="E14651" s="940"/>
      <c r="F14651" s="941"/>
      <c r="G14651" s="937" t="str">
        <f t="array" ref="G14651">xlookup(F14651,'Internal Staffing Calculator'!E:E,'Internal Staffing Calculator'!C:C,"")</f>
        <v/>
      </c>
      <c r="H14651" s="932" t="str">
        <f t="array" ref="H14651">if(F14651&lt;&gt;"", iferror(index('Internal Staffing Calculator'!B$8:B23500,match(F14651,'Internal Staffing Calculator'!E$8:E23500,0)), "Not In Budget"),"")</f>
        <v/>
      </c>
      <c r="I14651" s="184"/>
      <c r="J14651" s="184"/>
      <c r="K14651" s="184"/>
      <c r="L14651" s="183"/>
    </row>
    <row r="14652">
      <c r="A14652" s="454"/>
      <c r="B14652" s="927"/>
      <c r="C14652" s="580"/>
      <c r="D14652" s="939"/>
      <c r="E14652" s="940"/>
      <c r="F14652" s="941"/>
      <c r="G14652" s="937" t="str">
        <f t="array" ref="G14652">xlookup(F14652,'Internal Staffing Calculator'!E:E,'Internal Staffing Calculator'!C:C,"")</f>
        <v/>
      </c>
      <c r="H14652" s="932" t="str">
        <f t="array" ref="H14652">if(F14652&lt;&gt;"", iferror(index('Internal Staffing Calculator'!B$8:B23500,match(F14652,'Internal Staffing Calculator'!E$8:E23500,0)), "Not In Budget"),"")</f>
        <v/>
      </c>
      <c r="I14652" s="184"/>
      <c r="J14652" s="184"/>
      <c r="K14652" s="184"/>
      <c r="L14652" s="183"/>
    </row>
    <row r="14653">
      <c r="A14653" s="454"/>
      <c r="B14653" s="927"/>
      <c r="C14653" s="580"/>
      <c r="D14653" s="939"/>
      <c r="E14653" s="940"/>
      <c r="F14653" s="941"/>
      <c r="G14653" s="937" t="str">
        <f t="array" ref="G14653">xlookup(F14653,'Internal Staffing Calculator'!E:E,'Internal Staffing Calculator'!C:C,"")</f>
        <v/>
      </c>
      <c r="H14653" s="932" t="str">
        <f t="array" ref="H14653">if(F14653&lt;&gt;"", iferror(index('Internal Staffing Calculator'!B$8:B23500,match(F14653,'Internal Staffing Calculator'!E$8:E23500,0)), "Not In Budget"),"")</f>
        <v/>
      </c>
      <c r="I14653" s="184"/>
      <c r="J14653" s="184"/>
      <c r="K14653" s="184"/>
      <c r="L14653" s="183"/>
    </row>
    <row r="14654">
      <c r="A14654" s="454"/>
      <c r="B14654" s="927"/>
      <c r="C14654" s="580"/>
      <c r="D14654" s="939"/>
      <c r="E14654" s="940"/>
      <c r="F14654" s="941"/>
      <c r="G14654" s="937" t="str">
        <f t="array" ref="G14654">xlookup(F14654,'Internal Staffing Calculator'!E:E,'Internal Staffing Calculator'!C:C,"")</f>
        <v/>
      </c>
      <c r="H14654" s="932" t="str">
        <f t="array" ref="H14654">if(F14654&lt;&gt;"", iferror(index('Internal Staffing Calculator'!B$8:B23500,match(F14654,'Internal Staffing Calculator'!E$8:E23500,0)), "Not In Budget"),"")</f>
        <v/>
      </c>
      <c r="I14654" s="184"/>
      <c r="J14654" s="184"/>
      <c r="K14654" s="184"/>
      <c r="L14654" s="183"/>
    </row>
    <row r="14655">
      <c r="A14655" s="454"/>
      <c r="B14655" s="927"/>
      <c r="C14655" s="580"/>
      <c r="D14655" s="939"/>
      <c r="E14655" s="940"/>
      <c r="F14655" s="941"/>
      <c r="G14655" s="937" t="str">
        <f t="array" ref="G14655">xlookup(F14655,'Internal Staffing Calculator'!E:E,'Internal Staffing Calculator'!C:C,"")</f>
        <v/>
      </c>
      <c r="H14655" s="932" t="str">
        <f t="array" ref="H14655">if(F14655&lt;&gt;"", iferror(index('Internal Staffing Calculator'!B$8:B23500,match(F14655,'Internal Staffing Calculator'!E$8:E23500,0)), "Not In Budget"),"")</f>
        <v/>
      </c>
      <c r="I14655" s="184"/>
      <c r="J14655" s="184"/>
      <c r="K14655" s="184"/>
      <c r="L14655" s="183"/>
    </row>
    <row r="14656">
      <c r="A14656" s="454"/>
      <c r="B14656" s="927"/>
      <c r="C14656" s="580"/>
      <c r="D14656" s="939"/>
      <c r="E14656" s="940"/>
      <c r="F14656" s="941"/>
      <c r="G14656" s="937" t="str">
        <f t="array" ref="G14656">xlookup(F14656,'Internal Staffing Calculator'!E:E,'Internal Staffing Calculator'!C:C,"")</f>
        <v/>
      </c>
      <c r="H14656" s="932" t="str">
        <f t="array" ref="H14656">if(F14656&lt;&gt;"", iferror(index('Internal Staffing Calculator'!B$8:B23500,match(F14656,'Internal Staffing Calculator'!E$8:E23500,0)), "Not In Budget"),"")</f>
        <v/>
      </c>
      <c r="I14656" s="184"/>
      <c r="J14656" s="184"/>
      <c r="K14656" s="184"/>
      <c r="L14656" s="183"/>
    </row>
    <row r="14657">
      <c r="A14657" s="454"/>
      <c r="B14657" s="927"/>
      <c r="C14657" s="580"/>
      <c r="D14657" s="939"/>
      <c r="E14657" s="940"/>
      <c r="F14657" s="941"/>
      <c r="G14657" s="937" t="str">
        <f t="array" ref="G14657">xlookup(F14657,'Internal Staffing Calculator'!E:E,'Internal Staffing Calculator'!C:C,"")</f>
        <v/>
      </c>
      <c r="H14657" s="932" t="str">
        <f t="array" ref="H14657">if(F14657&lt;&gt;"", iferror(index('Internal Staffing Calculator'!B$8:B23500,match(F14657,'Internal Staffing Calculator'!E$8:E23500,0)), "Not In Budget"),"")</f>
        <v/>
      </c>
      <c r="I14657" s="184"/>
      <c r="J14657" s="184"/>
      <c r="K14657" s="184"/>
      <c r="L14657" s="183"/>
    </row>
    <row r="14658">
      <c r="A14658" s="454"/>
      <c r="B14658" s="927"/>
      <c r="C14658" s="580"/>
      <c r="D14658" s="939"/>
      <c r="E14658" s="940"/>
      <c r="F14658" s="941"/>
      <c r="G14658" s="937" t="str">
        <f t="array" ref="G14658">xlookup(F14658,'Internal Staffing Calculator'!E:E,'Internal Staffing Calculator'!C:C,"")</f>
        <v/>
      </c>
      <c r="H14658" s="932" t="str">
        <f t="array" ref="H14658">if(F14658&lt;&gt;"", iferror(index('Internal Staffing Calculator'!B$8:B23500,match(F14658,'Internal Staffing Calculator'!E$8:E23500,0)), "Not In Budget"),"")</f>
        <v/>
      </c>
      <c r="I14658" s="184"/>
      <c r="J14658" s="184"/>
      <c r="K14658" s="184"/>
      <c r="L14658" s="183"/>
    </row>
    <row r="14659">
      <c r="A14659" s="454"/>
      <c r="B14659" s="927"/>
      <c r="C14659" s="580"/>
      <c r="D14659" s="939"/>
      <c r="E14659" s="940"/>
      <c r="F14659" s="941"/>
      <c r="G14659" s="937" t="str">
        <f t="array" ref="G14659">xlookup(F14659,'Internal Staffing Calculator'!E:E,'Internal Staffing Calculator'!C:C,"")</f>
        <v/>
      </c>
      <c r="H14659" s="932" t="str">
        <f t="array" ref="H14659">if(F14659&lt;&gt;"", iferror(index('Internal Staffing Calculator'!B$8:B23500,match(F14659,'Internal Staffing Calculator'!E$8:E23500,0)), "Not In Budget"),"")</f>
        <v/>
      </c>
      <c r="I14659" s="184"/>
      <c r="J14659" s="184"/>
      <c r="K14659" s="184"/>
      <c r="L14659" s="183"/>
    </row>
    <row r="14660">
      <c r="A14660" s="454"/>
      <c r="B14660" s="927"/>
      <c r="C14660" s="580"/>
      <c r="D14660" s="939"/>
      <c r="E14660" s="940"/>
      <c r="F14660" s="941"/>
      <c r="G14660" s="937" t="str">
        <f t="array" ref="G14660">xlookup(F14660,'Internal Staffing Calculator'!E:E,'Internal Staffing Calculator'!C:C,"")</f>
        <v/>
      </c>
      <c r="H14660" s="932" t="str">
        <f t="array" ref="H14660">if(F14660&lt;&gt;"", iferror(index('Internal Staffing Calculator'!B$8:B23500,match(F14660,'Internal Staffing Calculator'!E$8:E23500,0)), "Not In Budget"),"")</f>
        <v/>
      </c>
      <c r="I14660" s="184"/>
      <c r="J14660" s="184"/>
      <c r="K14660" s="184"/>
      <c r="L14660" s="183"/>
    </row>
    <row r="14661">
      <c r="A14661" s="454"/>
      <c r="B14661" s="927"/>
      <c r="C14661" s="580"/>
      <c r="D14661" s="939"/>
      <c r="E14661" s="940"/>
      <c r="F14661" s="941"/>
      <c r="G14661" s="937" t="str">
        <f t="array" ref="G14661">xlookup(F14661,'Internal Staffing Calculator'!E:E,'Internal Staffing Calculator'!C:C,"")</f>
        <v/>
      </c>
      <c r="H14661" s="932" t="str">
        <f t="array" ref="H14661">if(F14661&lt;&gt;"", iferror(index('Internal Staffing Calculator'!B$8:B23500,match(F14661,'Internal Staffing Calculator'!E$8:E23500,0)), "Not In Budget"),"")</f>
        <v/>
      </c>
      <c r="I14661" s="184"/>
      <c r="J14661" s="184"/>
      <c r="K14661" s="184"/>
      <c r="L14661" s="183"/>
    </row>
    <row r="14662">
      <c r="A14662" s="454"/>
      <c r="B14662" s="927"/>
      <c r="C14662" s="580"/>
      <c r="D14662" s="939"/>
      <c r="E14662" s="940"/>
      <c r="F14662" s="941"/>
      <c r="G14662" s="937" t="str">
        <f t="array" ref="G14662">xlookup(F14662,'Internal Staffing Calculator'!E:E,'Internal Staffing Calculator'!C:C,"")</f>
        <v/>
      </c>
      <c r="H14662" s="932" t="str">
        <f t="array" ref="H14662">if(F14662&lt;&gt;"", iferror(index('Internal Staffing Calculator'!B$8:B23500,match(F14662,'Internal Staffing Calculator'!E$8:E23500,0)), "Not In Budget"),"")</f>
        <v/>
      </c>
      <c r="I14662" s="184"/>
      <c r="J14662" s="184"/>
      <c r="K14662" s="184"/>
      <c r="L14662" s="183"/>
    </row>
    <row r="14663">
      <c r="A14663" s="454"/>
      <c r="B14663" s="927"/>
      <c r="C14663" s="580"/>
      <c r="D14663" s="939"/>
      <c r="E14663" s="940"/>
      <c r="F14663" s="941"/>
      <c r="G14663" s="937" t="str">
        <f t="array" ref="G14663">xlookup(F14663,'Internal Staffing Calculator'!E:E,'Internal Staffing Calculator'!C:C,"")</f>
        <v/>
      </c>
      <c r="H14663" s="932" t="str">
        <f t="array" ref="H14663">if(F14663&lt;&gt;"", iferror(index('Internal Staffing Calculator'!B$8:B23500,match(F14663,'Internal Staffing Calculator'!E$8:E23500,0)), "Not In Budget"),"")</f>
        <v/>
      </c>
      <c r="I14663" s="184"/>
      <c r="J14663" s="184"/>
      <c r="K14663" s="184"/>
      <c r="L14663" s="183"/>
    </row>
    <row r="14664">
      <c r="A14664" s="454"/>
      <c r="B14664" s="927"/>
      <c r="C14664" s="580"/>
      <c r="D14664" s="939"/>
      <c r="E14664" s="940"/>
      <c r="F14664" s="941"/>
      <c r="G14664" s="937" t="str">
        <f t="array" ref="G14664">xlookup(F14664,'Internal Staffing Calculator'!E:E,'Internal Staffing Calculator'!C:C,"")</f>
        <v/>
      </c>
      <c r="H14664" s="932" t="str">
        <f t="array" ref="H14664">if(F14664&lt;&gt;"", iferror(index('Internal Staffing Calculator'!B$8:B23500,match(F14664,'Internal Staffing Calculator'!E$8:E23500,0)), "Not In Budget"),"")</f>
        <v/>
      </c>
      <c r="I14664" s="184"/>
      <c r="J14664" s="184"/>
      <c r="K14664" s="184"/>
      <c r="L14664" s="183"/>
    </row>
    <row r="14665">
      <c r="A14665" s="454"/>
      <c r="B14665" s="927"/>
      <c r="C14665" s="580"/>
      <c r="D14665" s="939"/>
      <c r="E14665" s="940"/>
      <c r="F14665" s="941"/>
      <c r="G14665" s="937" t="str">
        <f t="array" ref="G14665">xlookup(F14665,'Internal Staffing Calculator'!E:E,'Internal Staffing Calculator'!C:C,"")</f>
        <v/>
      </c>
      <c r="H14665" s="932" t="str">
        <f t="array" ref="H14665">if(F14665&lt;&gt;"", iferror(index('Internal Staffing Calculator'!B$8:B23500,match(F14665,'Internal Staffing Calculator'!E$8:E23500,0)), "Not In Budget"),"")</f>
        <v/>
      </c>
      <c r="I14665" s="184"/>
      <c r="J14665" s="184"/>
      <c r="K14665" s="184"/>
      <c r="L14665" s="183"/>
    </row>
    <row r="14666">
      <c r="A14666" s="454"/>
      <c r="B14666" s="927"/>
      <c r="C14666" s="580"/>
      <c r="D14666" s="939"/>
      <c r="E14666" s="940"/>
      <c r="F14666" s="941"/>
      <c r="G14666" s="937" t="str">
        <f t="array" ref="G14666">xlookup(F14666,'Internal Staffing Calculator'!E:E,'Internal Staffing Calculator'!C:C,"")</f>
        <v/>
      </c>
      <c r="H14666" s="932" t="str">
        <f t="array" ref="H14666">if(F14666&lt;&gt;"", iferror(index('Internal Staffing Calculator'!B$8:B23500,match(F14666,'Internal Staffing Calculator'!E$8:E23500,0)), "Not In Budget"),"")</f>
        <v/>
      </c>
      <c r="I14666" s="184"/>
      <c r="J14666" s="184"/>
      <c r="K14666" s="184"/>
      <c r="L14666" s="183"/>
    </row>
    <row r="14667">
      <c r="A14667" s="454"/>
      <c r="B14667" s="927"/>
      <c r="C14667" s="580"/>
      <c r="D14667" s="939"/>
      <c r="E14667" s="940"/>
      <c r="F14667" s="941"/>
      <c r="G14667" s="937" t="str">
        <f t="array" ref="G14667">xlookup(F14667,'Internal Staffing Calculator'!E:E,'Internal Staffing Calculator'!C:C,"")</f>
        <v/>
      </c>
      <c r="H14667" s="932" t="str">
        <f t="array" ref="H14667">if(F14667&lt;&gt;"", iferror(index('Internal Staffing Calculator'!B$8:B23500,match(F14667,'Internal Staffing Calculator'!E$8:E23500,0)), "Not In Budget"),"")</f>
        <v/>
      </c>
      <c r="I14667" s="184"/>
      <c r="J14667" s="184"/>
      <c r="K14667" s="184"/>
      <c r="L14667" s="183"/>
    </row>
    <row r="14668">
      <c r="A14668" s="454"/>
      <c r="B14668" s="927"/>
      <c r="C14668" s="580"/>
      <c r="D14668" s="939"/>
      <c r="E14668" s="940"/>
      <c r="F14668" s="941"/>
      <c r="G14668" s="937" t="str">
        <f t="array" ref="G14668">xlookup(F14668,'Internal Staffing Calculator'!E:E,'Internal Staffing Calculator'!C:C,"")</f>
        <v/>
      </c>
      <c r="H14668" s="932" t="str">
        <f t="array" ref="H14668">if(F14668&lt;&gt;"", iferror(index('Internal Staffing Calculator'!B$8:B23500,match(F14668,'Internal Staffing Calculator'!E$8:E23500,0)), "Not In Budget"),"")</f>
        <v/>
      </c>
      <c r="I14668" s="184"/>
      <c r="J14668" s="184"/>
      <c r="K14668" s="184"/>
      <c r="L14668" s="183"/>
    </row>
    <row r="14669">
      <c r="A14669" s="454"/>
      <c r="B14669" s="927"/>
      <c r="C14669" s="580"/>
      <c r="D14669" s="939"/>
      <c r="E14669" s="940"/>
      <c r="F14669" s="941"/>
      <c r="G14669" s="937" t="str">
        <f t="array" ref="G14669">xlookup(F14669,'Internal Staffing Calculator'!E:E,'Internal Staffing Calculator'!C:C,"")</f>
        <v/>
      </c>
      <c r="H14669" s="932" t="str">
        <f t="array" ref="H14669">if(F14669&lt;&gt;"", iferror(index('Internal Staffing Calculator'!B$8:B23500,match(F14669,'Internal Staffing Calculator'!E$8:E23500,0)), "Not In Budget"),"")</f>
        <v/>
      </c>
      <c r="I14669" s="184"/>
      <c r="J14669" s="184"/>
      <c r="K14669" s="184"/>
      <c r="L14669" s="183"/>
    </row>
    <row r="14670">
      <c r="A14670" s="454"/>
      <c r="B14670" s="927"/>
      <c r="C14670" s="580"/>
      <c r="D14670" s="939"/>
      <c r="E14670" s="940"/>
      <c r="F14670" s="941"/>
      <c r="G14670" s="937" t="str">
        <f t="array" ref="G14670">xlookup(F14670,'Internal Staffing Calculator'!E:E,'Internal Staffing Calculator'!C:C,"")</f>
        <v/>
      </c>
      <c r="H14670" s="932" t="str">
        <f t="array" ref="H14670">if(F14670&lt;&gt;"", iferror(index('Internal Staffing Calculator'!B$8:B23500,match(F14670,'Internal Staffing Calculator'!E$8:E23500,0)), "Not In Budget"),"")</f>
        <v/>
      </c>
      <c r="I14670" s="184"/>
      <c r="J14670" s="184"/>
      <c r="K14670" s="184"/>
      <c r="L14670" s="183"/>
    </row>
    <row r="14671">
      <c r="A14671" s="454"/>
      <c r="B14671" s="927"/>
      <c r="C14671" s="580"/>
      <c r="D14671" s="939"/>
      <c r="E14671" s="940"/>
      <c r="F14671" s="941"/>
      <c r="G14671" s="937" t="str">
        <f t="array" ref="G14671">xlookup(F14671,'Internal Staffing Calculator'!E:E,'Internal Staffing Calculator'!C:C,"")</f>
        <v/>
      </c>
      <c r="H14671" s="932" t="str">
        <f t="array" ref="H14671">if(F14671&lt;&gt;"", iferror(index('Internal Staffing Calculator'!B$8:B23500,match(F14671,'Internal Staffing Calculator'!E$8:E23500,0)), "Not In Budget"),"")</f>
        <v/>
      </c>
      <c r="I14671" s="184"/>
      <c r="J14671" s="184"/>
      <c r="K14671" s="184"/>
      <c r="L14671" s="183"/>
    </row>
    <row r="14672">
      <c r="A14672" s="454"/>
      <c r="B14672" s="927"/>
      <c r="C14672" s="580"/>
      <c r="D14672" s="939"/>
      <c r="E14672" s="940"/>
      <c r="F14672" s="941"/>
      <c r="G14672" s="937" t="str">
        <f t="array" ref="G14672">xlookup(F14672,'Internal Staffing Calculator'!E:E,'Internal Staffing Calculator'!C:C,"")</f>
        <v/>
      </c>
      <c r="H14672" s="932" t="str">
        <f t="array" ref="H14672">if(F14672&lt;&gt;"", iferror(index('Internal Staffing Calculator'!B$8:B23500,match(F14672,'Internal Staffing Calculator'!E$8:E23500,0)), "Not In Budget"),"")</f>
        <v/>
      </c>
      <c r="I14672" s="184"/>
      <c r="J14672" s="184"/>
      <c r="K14672" s="184"/>
      <c r="L14672" s="183"/>
    </row>
    <row r="14673">
      <c r="A14673" s="454"/>
      <c r="B14673" s="927"/>
      <c r="C14673" s="580"/>
      <c r="D14673" s="939"/>
      <c r="E14673" s="940"/>
      <c r="F14673" s="941"/>
      <c r="G14673" s="937" t="str">
        <f t="array" ref="G14673">xlookup(F14673,'Internal Staffing Calculator'!E:E,'Internal Staffing Calculator'!C:C,"")</f>
        <v/>
      </c>
      <c r="H14673" s="932" t="str">
        <f t="array" ref="H14673">if(F14673&lt;&gt;"", iferror(index('Internal Staffing Calculator'!B$8:B23500,match(F14673,'Internal Staffing Calculator'!E$8:E23500,0)), "Not In Budget"),"")</f>
        <v/>
      </c>
      <c r="I14673" s="184"/>
      <c r="J14673" s="184"/>
      <c r="K14673" s="184"/>
      <c r="L14673" s="183"/>
    </row>
    <row r="14674">
      <c r="A14674" s="454"/>
      <c r="B14674" s="927"/>
      <c r="C14674" s="580"/>
      <c r="D14674" s="939"/>
      <c r="E14674" s="940"/>
      <c r="F14674" s="941"/>
      <c r="G14674" s="937" t="str">
        <f t="array" ref="G14674">xlookup(F14674,'Internal Staffing Calculator'!E:E,'Internal Staffing Calculator'!C:C,"")</f>
        <v/>
      </c>
      <c r="H14674" s="932" t="str">
        <f t="array" ref="H14674">if(F14674&lt;&gt;"", iferror(index('Internal Staffing Calculator'!B$8:B23500,match(F14674,'Internal Staffing Calculator'!E$8:E23500,0)), "Not In Budget"),"")</f>
        <v/>
      </c>
      <c r="I14674" s="184"/>
      <c r="J14674" s="184"/>
      <c r="K14674" s="184"/>
      <c r="L14674" s="183"/>
    </row>
    <row r="14675">
      <c r="A14675" s="454"/>
      <c r="B14675" s="927"/>
      <c r="C14675" s="580"/>
      <c r="D14675" s="939"/>
      <c r="E14675" s="940"/>
      <c r="F14675" s="941"/>
      <c r="G14675" s="937" t="str">
        <f t="array" ref="G14675">xlookup(F14675,'Internal Staffing Calculator'!E:E,'Internal Staffing Calculator'!C:C,"")</f>
        <v/>
      </c>
      <c r="H14675" s="932" t="str">
        <f t="array" ref="H14675">if(F14675&lt;&gt;"", iferror(index('Internal Staffing Calculator'!B$8:B23500,match(F14675,'Internal Staffing Calculator'!E$8:E23500,0)), "Not In Budget"),"")</f>
        <v/>
      </c>
      <c r="I14675" s="184"/>
      <c r="J14675" s="184"/>
      <c r="K14675" s="184"/>
      <c r="L14675" s="183"/>
    </row>
    <row r="14676">
      <c r="A14676" s="454"/>
      <c r="B14676" s="927"/>
      <c r="C14676" s="580"/>
      <c r="D14676" s="939"/>
      <c r="E14676" s="940"/>
      <c r="F14676" s="941"/>
      <c r="G14676" s="937" t="str">
        <f t="array" ref="G14676">xlookup(F14676,'Internal Staffing Calculator'!E:E,'Internal Staffing Calculator'!C:C,"")</f>
        <v/>
      </c>
      <c r="H14676" s="932" t="str">
        <f t="array" ref="H14676">if(F14676&lt;&gt;"", iferror(index('Internal Staffing Calculator'!B$8:B23500,match(F14676,'Internal Staffing Calculator'!E$8:E23500,0)), "Not In Budget"),"")</f>
        <v/>
      </c>
      <c r="I14676" s="184"/>
      <c r="J14676" s="184"/>
      <c r="K14676" s="184"/>
      <c r="L14676" s="183"/>
    </row>
    <row r="14677">
      <c r="A14677" s="454"/>
      <c r="B14677" s="927"/>
      <c r="C14677" s="580"/>
      <c r="D14677" s="939"/>
      <c r="E14677" s="940"/>
      <c r="F14677" s="941"/>
      <c r="G14677" s="937" t="str">
        <f t="array" ref="G14677">xlookup(F14677,'Internal Staffing Calculator'!E:E,'Internal Staffing Calculator'!C:C,"")</f>
        <v/>
      </c>
      <c r="H14677" s="932" t="str">
        <f t="array" ref="H14677">if(F14677&lt;&gt;"", iferror(index('Internal Staffing Calculator'!B$8:B23500,match(F14677,'Internal Staffing Calculator'!E$8:E23500,0)), "Not In Budget"),"")</f>
        <v/>
      </c>
      <c r="I14677" s="184"/>
      <c r="J14677" s="184"/>
      <c r="K14677" s="184"/>
      <c r="L14677" s="183"/>
    </row>
    <row r="14678">
      <c r="A14678" s="454"/>
      <c r="B14678" s="927"/>
      <c r="C14678" s="580"/>
      <c r="D14678" s="939"/>
      <c r="E14678" s="940"/>
      <c r="F14678" s="941"/>
      <c r="G14678" s="937" t="str">
        <f t="array" ref="G14678">xlookup(F14678,'Internal Staffing Calculator'!E:E,'Internal Staffing Calculator'!C:C,"")</f>
        <v/>
      </c>
      <c r="H14678" s="932" t="str">
        <f t="array" ref="H14678">if(F14678&lt;&gt;"", iferror(index('Internal Staffing Calculator'!B$8:B23500,match(F14678,'Internal Staffing Calculator'!E$8:E23500,0)), "Not In Budget"),"")</f>
        <v/>
      </c>
      <c r="I14678" s="184"/>
      <c r="J14678" s="184"/>
      <c r="K14678" s="184"/>
      <c r="L14678" s="183"/>
    </row>
    <row r="14679">
      <c r="A14679" s="454"/>
      <c r="B14679" s="927"/>
      <c r="C14679" s="580"/>
      <c r="D14679" s="939"/>
      <c r="E14679" s="940"/>
      <c r="F14679" s="941"/>
      <c r="G14679" s="937" t="str">
        <f t="array" ref="G14679">xlookup(F14679,'Internal Staffing Calculator'!E:E,'Internal Staffing Calculator'!C:C,"")</f>
        <v/>
      </c>
      <c r="H14679" s="932" t="str">
        <f t="array" ref="H14679">if(F14679&lt;&gt;"", iferror(index('Internal Staffing Calculator'!B$8:B23500,match(F14679,'Internal Staffing Calculator'!E$8:E23500,0)), "Not In Budget"),"")</f>
        <v/>
      </c>
      <c r="I14679" s="184"/>
      <c r="J14679" s="184"/>
      <c r="K14679" s="184"/>
      <c r="L14679" s="183"/>
    </row>
    <row r="14680">
      <c r="A14680" s="454"/>
      <c r="B14680" s="927"/>
      <c r="C14680" s="580"/>
      <c r="D14680" s="939"/>
      <c r="E14680" s="940"/>
      <c r="F14680" s="941"/>
      <c r="G14680" s="937" t="str">
        <f t="array" ref="G14680">xlookup(F14680,'Internal Staffing Calculator'!E:E,'Internal Staffing Calculator'!C:C,"")</f>
        <v/>
      </c>
      <c r="H14680" s="932" t="str">
        <f t="array" ref="H14680">if(F14680&lt;&gt;"", iferror(index('Internal Staffing Calculator'!B$8:B23500,match(F14680,'Internal Staffing Calculator'!E$8:E23500,0)), "Not In Budget"),"")</f>
        <v/>
      </c>
      <c r="I14680" s="184"/>
      <c r="J14680" s="184"/>
      <c r="K14680" s="184"/>
      <c r="L14680" s="183"/>
    </row>
    <row r="14681">
      <c r="A14681" s="454"/>
      <c r="B14681" s="927"/>
      <c r="C14681" s="580"/>
      <c r="D14681" s="939"/>
      <c r="E14681" s="940"/>
      <c r="F14681" s="941"/>
      <c r="G14681" s="937" t="str">
        <f t="array" ref="G14681">xlookup(F14681,'Internal Staffing Calculator'!E:E,'Internal Staffing Calculator'!C:C,"")</f>
        <v/>
      </c>
      <c r="H14681" s="932" t="str">
        <f t="array" ref="H14681">if(F14681&lt;&gt;"", iferror(index('Internal Staffing Calculator'!B$8:B23500,match(F14681,'Internal Staffing Calculator'!E$8:E23500,0)), "Not In Budget"),"")</f>
        <v/>
      </c>
      <c r="I14681" s="184"/>
      <c r="J14681" s="184"/>
      <c r="K14681" s="184"/>
      <c r="L14681" s="183"/>
    </row>
    <row r="14682">
      <c r="A14682" s="454"/>
      <c r="B14682" s="927"/>
      <c r="C14682" s="580"/>
      <c r="D14682" s="939"/>
      <c r="E14682" s="940"/>
      <c r="F14682" s="941"/>
      <c r="G14682" s="937" t="str">
        <f t="array" ref="G14682">xlookup(F14682,'Internal Staffing Calculator'!E:E,'Internal Staffing Calculator'!C:C,"")</f>
        <v/>
      </c>
      <c r="H14682" s="932" t="str">
        <f t="array" ref="H14682">if(F14682&lt;&gt;"", iferror(index('Internal Staffing Calculator'!B$8:B23500,match(F14682,'Internal Staffing Calculator'!E$8:E23500,0)), "Not In Budget"),"")</f>
        <v/>
      </c>
      <c r="I14682" s="184"/>
      <c r="J14682" s="184"/>
      <c r="K14682" s="184"/>
      <c r="L14682" s="183"/>
    </row>
    <row r="14683">
      <c r="A14683" s="454"/>
      <c r="B14683" s="927"/>
      <c r="C14683" s="580"/>
      <c r="D14683" s="939"/>
      <c r="E14683" s="940"/>
      <c r="F14683" s="941"/>
      <c r="G14683" s="937" t="str">
        <f t="array" ref="G14683">xlookup(F14683,'Internal Staffing Calculator'!E:E,'Internal Staffing Calculator'!C:C,"")</f>
        <v/>
      </c>
      <c r="H14683" s="932" t="str">
        <f t="array" ref="H14683">if(F14683&lt;&gt;"", iferror(index('Internal Staffing Calculator'!B$8:B23500,match(F14683,'Internal Staffing Calculator'!E$8:E23500,0)), "Not In Budget"),"")</f>
        <v/>
      </c>
      <c r="I14683" s="184"/>
      <c r="J14683" s="184"/>
      <c r="K14683" s="184"/>
      <c r="L14683" s="183"/>
    </row>
    <row r="14684">
      <c r="A14684" s="454"/>
      <c r="B14684" s="927"/>
      <c r="C14684" s="580"/>
      <c r="D14684" s="939"/>
      <c r="E14684" s="940"/>
      <c r="F14684" s="941"/>
      <c r="G14684" s="937" t="str">
        <f t="array" ref="G14684">xlookup(F14684,'Internal Staffing Calculator'!E:E,'Internal Staffing Calculator'!C:C,"")</f>
        <v/>
      </c>
      <c r="H14684" s="932" t="str">
        <f t="array" ref="H14684">if(F14684&lt;&gt;"", iferror(index('Internal Staffing Calculator'!B$8:B23500,match(F14684,'Internal Staffing Calculator'!E$8:E23500,0)), "Not In Budget"),"")</f>
        <v/>
      </c>
      <c r="I14684" s="184"/>
      <c r="J14684" s="184"/>
      <c r="K14684" s="184"/>
      <c r="L14684" s="183"/>
    </row>
    <row r="14685">
      <c r="A14685" s="454"/>
      <c r="B14685" s="927"/>
      <c r="C14685" s="580"/>
      <c r="D14685" s="939"/>
      <c r="E14685" s="940"/>
      <c r="F14685" s="941"/>
      <c r="G14685" s="937" t="str">
        <f t="array" ref="G14685">xlookup(F14685,'Internal Staffing Calculator'!E:E,'Internal Staffing Calculator'!C:C,"")</f>
        <v/>
      </c>
      <c r="H14685" s="932" t="str">
        <f t="array" ref="H14685">if(F14685&lt;&gt;"", iferror(index('Internal Staffing Calculator'!B$8:B23500,match(F14685,'Internal Staffing Calculator'!E$8:E23500,0)), "Not In Budget"),"")</f>
        <v/>
      </c>
      <c r="I14685" s="184"/>
      <c r="J14685" s="184"/>
      <c r="K14685" s="184"/>
      <c r="L14685" s="183"/>
    </row>
    <row r="14686">
      <c r="A14686" s="454"/>
      <c r="B14686" s="927"/>
      <c r="C14686" s="580"/>
      <c r="D14686" s="939"/>
      <c r="E14686" s="940"/>
      <c r="F14686" s="941"/>
      <c r="G14686" s="937" t="str">
        <f t="array" ref="G14686">xlookup(F14686,'Internal Staffing Calculator'!E:E,'Internal Staffing Calculator'!C:C,"")</f>
        <v/>
      </c>
      <c r="H14686" s="932" t="str">
        <f t="array" ref="H14686">if(F14686&lt;&gt;"", iferror(index('Internal Staffing Calculator'!B$8:B23500,match(F14686,'Internal Staffing Calculator'!E$8:E23500,0)), "Not In Budget"),"")</f>
        <v/>
      </c>
      <c r="I14686" s="184"/>
      <c r="J14686" s="184"/>
      <c r="K14686" s="184"/>
      <c r="L14686" s="183"/>
    </row>
    <row r="14687">
      <c r="A14687" s="454"/>
      <c r="B14687" s="927"/>
      <c r="C14687" s="580"/>
      <c r="D14687" s="939"/>
      <c r="E14687" s="940"/>
      <c r="F14687" s="941"/>
      <c r="G14687" s="937" t="str">
        <f t="array" ref="G14687">xlookup(F14687,'Internal Staffing Calculator'!E:E,'Internal Staffing Calculator'!C:C,"")</f>
        <v/>
      </c>
      <c r="H14687" s="932" t="str">
        <f t="array" ref="H14687">if(F14687&lt;&gt;"", iferror(index('Internal Staffing Calculator'!B$8:B23500,match(F14687,'Internal Staffing Calculator'!E$8:E23500,0)), "Not In Budget"),"")</f>
        <v/>
      </c>
      <c r="I14687" s="184"/>
      <c r="J14687" s="184"/>
      <c r="K14687" s="184"/>
      <c r="L14687" s="183"/>
    </row>
    <row r="14688">
      <c r="A14688" s="454"/>
      <c r="B14688" s="927"/>
      <c r="C14688" s="580"/>
      <c r="D14688" s="939"/>
      <c r="E14688" s="940"/>
      <c r="F14688" s="941"/>
      <c r="G14688" s="937" t="str">
        <f t="array" ref="G14688">xlookup(F14688,'Internal Staffing Calculator'!E:E,'Internal Staffing Calculator'!C:C,"")</f>
        <v/>
      </c>
      <c r="H14688" s="932" t="str">
        <f t="array" ref="H14688">if(F14688&lt;&gt;"", iferror(index('Internal Staffing Calculator'!B$8:B23500,match(F14688,'Internal Staffing Calculator'!E$8:E23500,0)), "Not In Budget"),"")</f>
        <v/>
      </c>
      <c r="I14688" s="184"/>
      <c r="J14688" s="184"/>
      <c r="K14688" s="184"/>
      <c r="L14688" s="183"/>
    </row>
    <row r="14689">
      <c r="A14689" s="454"/>
      <c r="B14689" s="927"/>
      <c r="C14689" s="580"/>
      <c r="D14689" s="939"/>
      <c r="E14689" s="940"/>
      <c r="F14689" s="941"/>
      <c r="G14689" s="937" t="str">
        <f t="array" ref="G14689">xlookup(F14689,'Internal Staffing Calculator'!E:E,'Internal Staffing Calculator'!C:C,"")</f>
        <v/>
      </c>
      <c r="H14689" s="932" t="str">
        <f t="array" ref="H14689">if(F14689&lt;&gt;"", iferror(index('Internal Staffing Calculator'!B$8:B23500,match(F14689,'Internal Staffing Calculator'!E$8:E23500,0)), "Not In Budget"),"")</f>
        <v/>
      </c>
      <c r="I14689" s="184"/>
      <c r="J14689" s="184"/>
      <c r="K14689" s="184"/>
      <c r="L14689" s="183"/>
    </row>
    <row r="14690">
      <c r="A14690" s="454"/>
      <c r="B14690" s="927"/>
      <c r="C14690" s="580"/>
      <c r="D14690" s="939"/>
      <c r="E14690" s="940"/>
      <c r="F14690" s="941"/>
      <c r="G14690" s="937" t="str">
        <f t="array" ref="G14690">xlookup(F14690,'Internal Staffing Calculator'!E:E,'Internal Staffing Calculator'!C:C,"")</f>
        <v/>
      </c>
      <c r="H14690" s="932" t="str">
        <f t="array" ref="H14690">if(F14690&lt;&gt;"", iferror(index('Internal Staffing Calculator'!B$8:B23500,match(F14690,'Internal Staffing Calculator'!E$8:E23500,0)), "Not In Budget"),"")</f>
        <v/>
      </c>
      <c r="I14690" s="184"/>
      <c r="J14690" s="184"/>
      <c r="K14690" s="184"/>
      <c r="L14690" s="183"/>
    </row>
    <row r="14691">
      <c r="A14691" s="454"/>
      <c r="B14691" s="927"/>
      <c r="C14691" s="580"/>
      <c r="D14691" s="939"/>
      <c r="E14691" s="940"/>
      <c r="F14691" s="941"/>
      <c r="G14691" s="937" t="str">
        <f t="array" ref="G14691">xlookup(F14691,'Internal Staffing Calculator'!E:E,'Internal Staffing Calculator'!C:C,"")</f>
        <v/>
      </c>
      <c r="H14691" s="932" t="str">
        <f t="array" ref="H14691">if(F14691&lt;&gt;"", iferror(index('Internal Staffing Calculator'!B$8:B23500,match(F14691,'Internal Staffing Calculator'!E$8:E23500,0)), "Not In Budget"),"")</f>
        <v/>
      </c>
      <c r="I14691" s="184"/>
      <c r="J14691" s="184"/>
      <c r="K14691" s="184"/>
      <c r="L14691" s="183"/>
    </row>
    <row r="14692">
      <c r="A14692" s="454"/>
      <c r="B14692" s="927"/>
      <c r="C14692" s="580"/>
      <c r="D14692" s="939"/>
      <c r="E14692" s="940"/>
      <c r="F14692" s="941"/>
      <c r="G14692" s="937" t="str">
        <f t="array" ref="G14692">xlookup(F14692,'Internal Staffing Calculator'!E:E,'Internal Staffing Calculator'!C:C,"")</f>
        <v/>
      </c>
      <c r="H14692" s="932" t="str">
        <f t="array" ref="H14692">if(F14692&lt;&gt;"", iferror(index('Internal Staffing Calculator'!B$8:B23500,match(F14692,'Internal Staffing Calculator'!E$8:E23500,0)), "Not In Budget"),"")</f>
        <v/>
      </c>
      <c r="I14692" s="184"/>
      <c r="J14692" s="184"/>
      <c r="K14692" s="184"/>
      <c r="L14692" s="183"/>
    </row>
    <row r="14693">
      <c r="A14693" s="454"/>
      <c r="B14693" s="927"/>
      <c r="C14693" s="580"/>
      <c r="D14693" s="939"/>
      <c r="E14693" s="940"/>
      <c r="F14693" s="941"/>
      <c r="G14693" s="937" t="str">
        <f t="array" ref="G14693">xlookup(F14693,'Internal Staffing Calculator'!E:E,'Internal Staffing Calculator'!C:C,"")</f>
        <v/>
      </c>
      <c r="H14693" s="932" t="str">
        <f t="array" ref="H14693">if(F14693&lt;&gt;"", iferror(index('Internal Staffing Calculator'!B$8:B23500,match(F14693,'Internal Staffing Calculator'!E$8:E23500,0)), "Not In Budget"),"")</f>
        <v/>
      </c>
      <c r="I14693" s="184"/>
      <c r="J14693" s="184"/>
      <c r="K14693" s="184"/>
      <c r="L14693" s="183"/>
    </row>
    <row r="14694">
      <c r="A14694" s="454"/>
      <c r="B14694" s="927"/>
      <c r="C14694" s="580"/>
      <c r="D14694" s="939"/>
      <c r="E14694" s="940"/>
      <c r="F14694" s="941"/>
      <c r="G14694" s="937" t="str">
        <f t="array" ref="G14694">xlookup(F14694,'Internal Staffing Calculator'!E:E,'Internal Staffing Calculator'!C:C,"")</f>
        <v/>
      </c>
      <c r="H14694" s="932" t="str">
        <f t="array" ref="H14694">if(F14694&lt;&gt;"", iferror(index('Internal Staffing Calculator'!B$8:B23500,match(F14694,'Internal Staffing Calculator'!E$8:E23500,0)), "Not In Budget"),"")</f>
        <v/>
      </c>
      <c r="I14694" s="184"/>
      <c r="J14694" s="184"/>
      <c r="K14694" s="184"/>
      <c r="L14694" s="183"/>
    </row>
    <row r="14695">
      <c r="A14695" s="454"/>
      <c r="B14695" s="927"/>
      <c r="C14695" s="580"/>
      <c r="D14695" s="939"/>
      <c r="E14695" s="940"/>
      <c r="F14695" s="941"/>
      <c r="G14695" s="937" t="str">
        <f t="array" ref="G14695">xlookup(F14695,'Internal Staffing Calculator'!E:E,'Internal Staffing Calculator'!C:C,"")</f>
        <v/>
      </c>
      <c r="H14695" s="932" t="str">
        <f t="array" ref="H14695">if(F14695&lt;&gt;"", iferror(index('Internal Staffing Calculator'!B$8:B23500,match(F14695,'Internal Staffing Calculator'!E$8:E23500,0)), "Not In Budget"),"")</f>
        <v/>
      </c>
      <c r="I14695" s="184"/>
      <c r="J14695" s="184"/>
      <c r="K14695" s="184"/>
      <c r="L14695" s="183"/>
    </row>
    <row r="14696">
      <c r="A14696" s="454"/>
      <c r="B14696" s="927"/>
      <c r="C14696" s="580"/>
      <c r="D14696" s="939"/>
      <c r="E14696" s="940"/>
      <c r="F14696" s="941"/>
      <c r="G14696" s="937" t="str">
        <f t="array" ref="G14696">xlookup(F14696,'Internal Staffing Calculator'!E:E,'Internal Staffing Calculator'!C:C,"")</f>
        <v/>
      </c>
      <c r="H14696" s="932" t="str">
        <f t="array" ref="H14696">if(F14696&lt;&gt;"", iferror(index('Internal Staffing Calculator'!B$8:B23500,match(F14696,'Internal Staffing Calculator'!E$8:E23500,0)), "Not In Budget"),"")</f>
        <v/>
      </c>
      <c r="I14696" s="184"/>
      <c r="J14696" s="184"/>
      <c r="K14696" s="184"/>
      <c r="L14696" s="183"/>
    </row>
    <row r="14697">
      <c r="A14697" s="454"/>
      <c r="B14697" s="927"/>
      <c r="C14697" s="580"/>
      <c r="D14697" s="939"/>
      <c r="E14697" s="940"/>
      <c r="F14697" s="941"/>
      <c r="G14697" s="937" t="str">
        <f t="array" ref="G14697">xlookup(F14697,'Internal Staffing Calculator'!E:E,'Internal Staffing Calculator'!C:C,"")</f>
        <v/>
      </c>
      <c r="H14697" s="932" t="str">
        <f t="array" ref="H14697">if(F14697&lt;&gt;"", iferror(index('Internal Staffing Calculator'!B$8:B23500,match(F14697,'Internal Staffing Calculator'!E$8:E23500,0)), "Not In Budget"),"")</f>
        <v/>
      </c>
      <c r="I14697" s="184"/>
      <c r="J14697" s="184"/>
      <c r="K14697" s="184"/>
      <c r="L14697" s="183"/>
    </row>
    <row r="14698">
      <c r="A14698" s="454"/>
      <c r="B14698" s="927"/>
      <c r="C14698" s="580"/>
      <c r="D14698" s="939"/>
      <c r="E14698" s="940"/>
      <c r="F14698" s="941"/>
      <c r="G14698" s="937" t="str">
        <f t="array" ref="G14698">xlookup(F14698,'Internal Staffing Calculator'!E:E,'Internal Staffing Calculator'!C:C,"")</f>
        <v/>
      </c>
      <c r="H14698" s="932" t="str">
        <f t="array" ref="H14698">if(F14698&lt;&gt;"", iferror(index('Internal Staffing Calculator'!B$8:B23500,match(F14698,'Internal Staffing Calculator'!E$8:E23500,0)), "Not In Budget"),"")</f>
        <v/>
      </c>
      <c r="I14698" s="184"/>
      <c r="J14698" s="184"/>
      <c r="K14698" s="184"/>
      <c r="L14698" s="183"/>
    </row>
    <row r="14699">
      <c r="A14699" s="454"/>
      <c r="B14699" s="927"/>
      <c r="C14699" s="580"/>
      <c r="D14699" s="939"/>
      <c r="E14699" s="940"/>
      <c r="F14699" s="941"/>
      <c r="G14699" s="937" t="str">
        <f t="array" ref="G14699">xlookup(F14699,'Internal Staffing Calculator'!E:E,'Internal Staffing Calculator'!C:C,"")</f>
        <v/>
      </c>
      <c r="H14699" s="932" t="str">
        <f t="array" ref="H14699">if(F14699&lt;&gt;"", iferror(index('Internal Staffing Calculator'!B$8:B23500,match(F14699,'Internal Staffing Calculator'!E$8:E23500,0)), "Not In Budget"),"")</f>
        <v/>
      </c>
      <c r="I14699" s="184"/>
      <c r="J14699" s="184"/>
      <c r="K14699" s="184"/>
      <c r="L14699" s="183"/>
    </row>
    <row r="14700">
      <c r="A14700" s="454"/>
      <c r="B14700" s="927"/>
      <c r="C14700" s="580"/>
      <c r="D14700" s="939"/>
      <c r="E14700" s="940"/>
      <c r="F14700" s="941"/>
      <c r="G14700" s="937" t="str">
        <f t="array" ref="G14700">xlookup(F14700,'Internal Staffing Calculator'!E:E,'Internal Staffing Calculator'!C:C,"")</f>
        <v/>
      </c>
      <c r="H14700" s="932" t="str">
        <f t="array" ref="H14700">if(F14700&lt;&gt;"", iferror(index('Internal Staffing Calculator'!B$8:B23500,match(F14700,'Internal Staffing Calculator'!E$8:E23500,0)), "Not In Budget"),"")</f>
        <v/>
      </c>
      <c r="I14700" s="184"/>
      <c r="J14700" s="184"/>
      <c r="K14700" s="184"/>
      <c r="L14700" s="183"/>
    </row>
    <row r="14701">
      <c r="A14701" s="454"/>
      <c r="B14701" s="927"/>
      <c r="C14701" s="580"/>
      <c r="D14701" s="939"/>
      <c r="E14701" s="940"/>
      <c r="F14701" s="941"/>
      <c r="G14701" s="937" t="str">
        <f t="array" ref="G14701">xlookup(F14701,'Internal Staffing Calculator'!E:E,'Internal Staffing Calculator'!C:C,"")</f>
        <v/>
      </c>
      <c r="H14701" s="932" t="str">
        <f t="array" ref="H14701">if(F14701&lt;&gt;"", iferror(index('Internal Staffing Calculator'!B$8:B23500,match(F14701,'Internal Staffing Calculator'!E$8:E23500,0)), "Not In Budget"),"")</f>
        <v/>
      </c>
      <c r="I14701" s="184"/>
      <c r="J14701" s="184"/>
      <c r="K14701" s="184"/>
      <c r="L14701" s="183"/>
    </row>
    <row r="14702">
      <c r="A14702" s="454"/>
      <c r="B14702" s="927"/>
      <c r="C14702" s="580"/>
      <c r="D14702" s="939"/>
      <c r="E14702" s="940"/>
      <c r="F14702" s="941"/>
      <c r="G14702" s="937" t="str">
        <f t="array" ref="G14702">xlookup(F14702,'Internal Staffing Calculator'!E:E,'Internal Staffing Calculator'!C:C,"")</f>
        <v/>
      </c>
      <c r="H14702" s="932" t="str">
        <f t="array" ref="H14702">if(F14702&lt;&gt;"", iferror(index('Internal Staffing Calculator'!B$8:B23500,match(F14702,'Internal Staffing Calculator'!E$8:E23500,0)), "Not In Budget"),"")</f>
        <v/>
      </c>
      <c r="I14702" s="184"/>
      <c r="J14702" s="184"/>
      <c r="K14702" s="184"/>
      <c r="L14702" s="183"/>
    </row>
    <row r="14703">
      <c r="A14703" s="454"/>
      <c r="B14703" s="927"/>
      <c r="C14703" s="580"/>
      <c r="D14703" s="939"/>
      <c r="E14703" s="940"/>
      <c r="F14703" s="941"/>
      <c r="G14703" s="937" t="str">
        <f t="array" ref="G14703">xlookup(F14703,'Internal Staffing Calculator'!E:E,'Internal Staffing Calculator'!C:C,"")</f>
        <v/>
      </c>
      <c r="H14703" s="932" t="str">
        <f t="array" ref="H14703">if(F14703&lt;&gt;"", iferror(index('Internal Staffing Calculator'!B$8:B23500,match(F14703,'Internal Staffing Calculator'!E$8:E23500,0)), "Not In Budget"),"")</f>
        <v/>
      </c>
      <c r="I14703" s="184"/>
      <c r="J14703" s="184"/>
      <c r="K14703" s="184"/>
      <c r="L14703" s="183"/>
    </row>
    <row r="14704">
      <c r="A14704" s="454"/>
      <c r="B14704" s="927"/>
      <c r="C14704" s="580"/>
      <c r="D14704" s="939"/>
      <c r="E14704" s="940"/>
      <c r="F14704" s="941"/>
      <c r="G14704" s="937" t="str">
        <f t="array" ref="G14704">xlookup(F14704,'Internal Staffing Calculator'!E:E,'Internal Staffing Calculator'!C:C,"")</f>
        <v/>
      </c>
      <c r="H14704" s="932" t="str">
        <f t="array" ref="H14704">if(F14704&lt;&gt;"", iferror(index('Internal Staffing Calculator'!B$8:B23500,match(F14704,'Internal Staffing Calculator'!E$8:E23500,0)), "Not In Budget"),"")</f>
        <v/>
      </c>
      <c r="I14704" s="184"/>
      <c r="J14704" s="184"/>
      <c r="K14704" s="184"/>
      <c r="L14704" s="183"/>
    </row>
    <row r="14705">
      <c r="A14705" s="454"/>
      <c r="B14705" s="927"/>
      <c r="C14705" s="580"/>
      <c r="D14705" s="939"/>
      <c r="E14705" s="940"/>
      <c r="F14705" s="941"/>
      <c r="G14705" s="937" t="str">
        <f t="array" ref="G14705">xlookup(F14705,'Internal Staffing Calculator'!E:E,'Internal Staffing Calculator'!C:C,"")</f>
        <v/>
      </c>
      <c r="H14705" s="932" t="str">
        <f t="array" ref="H14705">if(F14705&lt;&gt;"", iferror(index('Internal Staffing Calculator'!B$8:B23500,match(F14705,'Internal Staffing Calculator'!E$8:E23500,0)), "Not In Budget"),"")</f>
        <v/>
      </c>
      <c r="I14705" s="184"/>
      <c r="J14705" s="184"/>
      <c r="K14705" s="184"/>
      <c r="L14705" s="183"/>
    </row>
    <row r="14706">
      <c r="A14706" s="454"/>
      <c r="B14706" s="927"/>
      <c r="C14706" s="580"/>
      <c r="D14706" s="939"/>
      <c r="E14706" s="940"/>
      <c r="F14706" s="941"/>
      <c r="G14706" s="937" t="str">
        <f t="array" ref="G14706">xlookup(F14706,'Internal Staffing Calculator'!E:E,'Internal Staffing Calculator'!C:C,"")</f>
        <v/>
      </c>
      <c r="H14706" s="932" t="str">
        <f t="array" ref="H14706">if(F14706&lt;&gt;"", iferror(index('Internal Staffing Calculator'!B$8:B23500,match(F14706,'Internal Staffing Calculator'!E$8:E23500,0)), "Not In Budget"),"")</f>
        <v/>
      </c>
      <c r="I14706" s="184"/>
      <c r="J14706" s="184"/>
      <c r="K14706" s="184"/>
      <c r="L14706" s="183"/>
    </row>
    <row r="14707">
      <c r="A14707" s="454"/>
      <c r="B14707" s="927"/>
      <c r="C14707" s="580"/>
      <c r="D14707" s="939"/>
      <c r="E14707" s="940"/>
      <c r="F14707" s="941"/>
      <c r="G14707" s="937" t="str">
        <f t="array" ref="G14707">xlookup(F14707,'Internal Staffing Calculator'!E:E,'Internal Staffing Calculator'!C:C,"")</f>
        <v/>
      </c>
      <c r="H14707" s="932" t="str">
        <f t="array" ref="H14707">if(F14707&lt;&gt;"", iferror(index('Internal Staffing Calculator'!B$8:B23500,match(F14707,'Internal Staffing Calculator'!E$8:E23500,0)), "Not In Budget"),"")</f>
        <v/>
      </c>
      <c r="I14707" s="184"/>
      <c r="J14707" s="184"/>
      <c r="K14707" s="184"/>
      <c r="L14707" s="183"/>
    </row>
    <row r="14708">
      <c r="A14708" s="454"/>
      <c r="B14708" s="927"/>
      <c r="C14708" s="580"/>
      <c r="D14708" s="939"/>
      <c r="E14708" s="940"/>
      <c r="F14708" s="941"/>
      <c r="G14708" s="937" t="str">
        <f t="array" ref="G14708">xlookup(F14708,'Internal Staffing Calculator'!E:E,'Internal Staffing Calculator'!C:C,"")</f>
        <v/>
      </c>
      <c r="H14708" s="932" t="str">
        <f t="array" ref="H14708">if(F14708&lt;&gt;"", iferror(index('Internal Staffing Calculator'!B$8:B23500,match(F14708,'Internal Staffing Calculator'!E$8:E23500,0)), "Not In Budget"),"")</f>
        <v/>
      </c>
      <c r="I14708" s="184"/>
      <c r="J14708" s="184"/>
      <c r="K14708" s="184"/>
      <c r="L14708" s="183"/>
    </row>
    <row r="14709">
      <c r="A14709" s="454"/>
      <c r="B14709" s="927"/>
      <c r="C14709" s="580"/>
      <c r="D14709" s="939"/>
      <c r="E14709" s="940"/>
      <c r="F14709" s="941"/>
      <c r="G14709" s="937" t="str">
        <f t="array" ref="G14709">xlookup(F14709,'Internal Staffing Calculator'!E:E,'Internal Staffing Calculator'!C:C,"")</f>
        <v/>
      </c>
      <c r="H14709" s="932" t="str">
        <f t="array" ref="H14709">if(F14709&lt;&gt;"", iferror(index('Internal Staffing Calculator'!B$8:B23500,match(F14709,'Internal Staffing Calculator'!E$8:E23500,0)), "Not In Budget"),"")</f>
        <v/>
      </c>
      <c r="I14709" s="184"/>
      <c r="J14709" s="184"/>
      <c r="K14709" s="184"/>
      <c r="L14709" s="183"/>
    </row>
    <row r="14710">
      <c r="A14710" s="454"/>
      <c r="B14710" s="927"/>
      <c r="C14710" s="580"/>
      <c r="D14710" s="939"/>
      <c r="E14710" s="940"/>
      <c r="F14710" s="941"/>
      <c r="G14710" s="937" t="str">
        <f t="array" ref="G14710">xlookup(F14710,'Internal Staffing Calculator'!E:E,'Internal Staffing Calculator'!C:C,"")</f>
        <v/>
      </c>
      <c r="H14710" s="932" t="str">
        <f t="array" ref="H14710">if(F14710&lt;&gt;"", iferror(index('Internal Staffing Calculator'!B$8:B23500,match(F14710,'Internal Staffing Calculator'!E$8:E23500,0)), "Not In Budget"),"")</f>
        <v/>
      </c>
      <c r="I14710" s="184"/>
      <c r="J14710" s="184"/>
      <c r="K14710" s="184"/>
      <c r="L14710" s="183"/>
    </row>
    <row r="14711">
      <c r="A14711" s="454"/>
      <c r="B14711" s="927"/>
      <c r="C14711" s="580"/>
      <c r="D14711" s="939"/>
      <c r="E14711" s="940"/>
      <c r="F14711" s="941"/>
      <c r="G14711" s="937" t="str">
        <f t="array" ref="G14711">xlookup(F14711,'Internal Staffing Calculator'!E:E,'Internal Staffing Calculator'!C:C,"")</f>
        <v/>
      </c>
      <c r="H14711" s="932" t="str">
        <f t="array" ref="H14711">if(F14711&lt;&gt;"", iferror(index('Internal Staffing Calculator'!B$8:B23500,match(F14711,'Internal Staffing Calculator'!E$8:E23500,0)), "Not In Budget"),"")</f>
        <v/>
      </c>
      <c r="I14711" s="184"/>
      <c r="J14711" s="184"/>
      <c r="K14711" s="184"/>
      <c r="L14711" s="183"/>
    </row>
    <row r="14712">
      <c r="A14712" s="454"/>
      <c r="B14712" s="927"/>
      <c r="C14712" s="580"/>
      <c r="D14712" s="939"/>
      <c r="E14712" s="940"/>
      <c r="F14712" s="941"/>
      <c r="G14712" s="937" t="str">
        <f t="array" ref="G14712">xlookup(F14712,'Internal Staffing Calculator'!E:E,'Internal Staffing Calculator'!C:C,"")</f>
        <v/>
      </c>
      <c r="H14712" s="932" t="str">
        <f t="array" ref="H14712">if(F14712&lt;&gt;"", iferror(index('Internal Staffing Calculator'!B$8:B23500,match(F14712,'Internal Staffing Calculator'!E$8:E23500,0)), "Not In Budget"),"")</f>
        <v/>
      </c>
      <c r="I14712" s="184"/>
      <c r="J14712" s="184"/>
      <c r="K14712" s="184"/>
      <c r="L14712" s="183"/>
    </row>
    <row r="14713">
      <c r="A14713" s="454"/>
      <c r="B14713" s="927"/>
      <c r="C14713" s="580"/>
      <c r="D14713" s="939"/>
      <c r="E14713" s="940"/>
      <c r="F14713" s="941"/>
      <c r="G14713" s="937" t="str">
        <f t="array" ref="G14713">xlookup(F14713,'Internal Staffing Calculator'!E:E,'Internal Staffing Calculator'!C:C,"")</f>
        <v/>
      </c>
      <c r="H14713" s="932" t="str">
        <f t="array" ref="H14713">if(F14713&lt;&gt;"", iferror(index('Internal Staffing Calculator'!B$8:B23500,match(F14713,'Internal Staffing Calculator'!E$8:E23500,0)), "Not In Budget"),"")</f>
        <v/>
      </c>
      <c r="I14713" s="184"/>
      <c r="J14713" s="184"/>
      <c r="K14713" s="184"/>
      <c r="L14713" s="183"/>
    </row>
    <row r="14714">
      <c r="A14714" s="454"/>
      <c r="B14714" s="927"/>
      <c r="C14714" s="580"/>
      <c r="D14714" s="939"/>
      <c r="E14714" s="940"/>
      <c r="F14714" s="941"/>
      <c r="G14714" s="937" t="str">
        <f t="array" ref="G14714">xlookup(F14714,'Internal Staffing Calculator'!E:E,'Internal Staffing Calculator'!C:C,"")</f>
        <v/>
      </c>
      <c r="H14714" s="932" t="str">
        <f t="array" ref="H14714">if(F14714&lt;&gt;"", iferror(index('Internal Staffing Calculator'!B$8:B23500,match(F14714,'Internal Staffing Calculator'!E$8:E23500,0)), "Not In Budget"),"")</f>
        <v/>
      </c>
      <c r="I14714" s="184"/>
      <c r="J14714" s="184"/>
      <c r="K14714" s="184"/>
      <c r="L14714" s="183"/>
    </row>
    <row r="14715">
      <c r="A14715" s="454"/>
      <c r="B14715" s="927"/>
      <c r="C14715" s="580"/>
      <c r="D14715" s="939"/>
      <c r="E14715" s="940"/>
      <c r="F14715" s="941"/>
      <c r="G14715" s="937" t="str">
        <f t="array" ref="G14715">xlookup(F14715,'Internal Staffing Calculator'!E:E,'Internal Staffing Calculator'!C:C,"")</f>
        <v/>
      </c>
      <c r="H14715" s="932" t="str">
        <f t="array" ref="H14715">if(F14715&lt;&gt;"", iferror(index('Internal Staffing Calculator'!B$8:B23500,match(F14715,'Internal Staffing Calculator'!E$8:E23500,0)), "Not In Budget"),"")</f>
        <v/>
      </c>
      <c r="I14715" s="184"/>
      <c r="J14715" s="184"/>
      <c r="K14715" s="184"/>
      <c r="L14715" s="183"/>
    </row>
    <row r="14716">
      <c r="A14716" s="454"/>
      <c r="B14716" s="927"/>
      <c r="C14716" s="580"/>
      <c r="D14716" s="939"/>
      <c r="E14716" s="940"/>
      <c r="F14716" s="941"/>
      <c r="G14716" s="937" t="str">
        <f t="array" ref="G14716">xlookup(F14716,'Internal Staffing Calculator'!E:E,'Internal Staffing Calculator'!C:C,"")</f>
        <v/>
      </c>
      <c r="H14716" s="932" t="str">
        <f t="array" ref="H14716">if(F14716&lt;&gt;"", iferror(index('Internal Staffing Calculator'!B$8:B23500,match(F14716,'Internal Staffing Calculator'!E$8:E23500,0)), "Not In Budget"),"")</f>
        <v/>
      </c>
      <c r="I14716" s="184"/>
      <c r="J14716" s="184"/>
      <c r="K14716" s="184"/>
      <c r="L14716" s="183"/>
    </row>
    <row r="14717">
      <c r="A14717" s="454"/>
      <c r="B14717" s="927"/>
      <c r="C14717" s="580"/>
      <c r="D14717" s="939"/>
      <c r="E14717" s="940"/>
      <c r="F14717" s="941"/>
      <c r="G14717" s="937" t="str">
        <f t="array" ref="G14717">xlookup(F14717,'Internal Staffing Calculator'!E:E,'Internal Staffing Calculator'!C:C,"")</f>
        <v/>
      </c>
      <c r="H14717" s="932" t="str">
        <f t="array" ref="H14717">if(F14717&lt;&gt;"", iferror(index('Internal Staffing Calculator'!B$8:B23500,match(F14717,'Internal Staffing Calculator'!E$8:E23500,0)), "Not In Budget"),"")</f>
        <v/>
      </c>
      <c r="I14717" s="184"/>
      <c r="J14717" s="184"/>
      <c r="K14717" s="184"/>
      <c r="L14717" s="183"/>
    </row>
    <row r="14718">
      <c r="A14718" s="454"/>
      <c r="B14718" s="927"/>
      <c r="C14718" s="580"/>
      <c r="D14718" s="939"/>
      <c r="E14718" s="940"/>
      <c r="F14718" s="941"/>
      <c r="G14718" s="937" t="str">
        <f t="array" ref="G14718">xlookup(F14718,'Internal Staffing Calculator'!E:E,'Internal Staffing Calculator'!C:C,"")</f>
        <v/>
      </c>
      <c r="H14718" s="932" t="str">
        <f t="array" ref="H14718">if(F14718&lt;&gt;"", iferror(index('Internal Staffing Calculator'!B$8:B23500,match(F14718,'Internal Staffing Calculator'!E$8:E23500,0)), "Not In Budget"),"")</f>
        <v/>
      </c>
      <c r="I14718" s="184"/>
      <c r="J14718" s="184"/>
      <c r="K14718" s="184"/>
      <c r="L14718" s="183"/>
    </row>
    <row r="14719">
      <c r="A14719" s="454"/>
      <c r="B14719" s="927"/>
      <c r="C14719" s="580"/>
      <c r="D14719" s="939"/>
      <c r="E14719" s="940"/>
      <c r="F14719" s="941"/>
      <c r="G14719" s="937" t="str">
        <f t="array" ref="G14719">xlookup(F14719,'Internal Staffing Calculator'!E:E,'Internal Staffing Calculator'!C:C,"")</f>
        <v/>
      </c>
      <c r="H14719" s="932" t="str">
        <f t="array" ref="H14719">if(F14719&lt;&gt;"", iferror(index('Internal Staffing Calculator'!B$8:B23500,match(F14719,'Internal Staffing Calculator'!E$8:E23500,0)), "Not In Budget"),"")</f>
        <v/>
      </c>
      <c r="I14719" s="184"/>
      <c r="J14719" s="184"/>
      <c r="K14719" s="184"/>
      <c r="L14719" s="183"/>
    </row>
    <row r="14720">
      <c r="A14720" s="454"/>
      <c r="B14720" s="927"/>
      <c r="C14720" s="580"/>
      <c r="D14720" s="939"/>
      <c r="E14720" s="940"/>
      <c r="F14720" s="941"/>
      <c r="G14720" s="937" t="str">
        <f t="array" ref="G14720">xlookup(F14720,'Internal Staffing Calculator'!E:E,'Internal Staffing Calculator'!C:C,"")</f>
        <v/>
      </c>
      <c r="H14720" s="932" t="str">
        <f t="array" ref="H14720">if(F14720&lt;&gt;"", iferror(index('Internal Staffing Calculator'!B$8:B23500,match(F14720,'Internal Staffing Calculator'!E$8:E23500,0)), "Not In Budget"),"")</f>
        <v/>
      </c>
      <c r="I14720" s="184"/>
      <c r="J14720" s="184"/>
      <c r="K14720" s="184"/>
      <c r="L14720" s="183"/>
    </row>
    <row r="14721">
      <c r="A14721" s="454"/>
      <c r="B14721" s="927"/>
      <c r="C14721" s="580"/>
      <c r="D14721" s="939"/>
      <c r="E14721" s="940"/>
      <c r="F14721" s="941"/>
      <c r="G14721" s="937" t="str">
        <f t="array" ref="G14721">xlookup(F14721,'Internal Staffing Calculator'!E:E,'Internal Staffing Calculator'!C:C,"")</f>
        <v/>
      </c>
      <c r="H14721" s="932" t="str">
        <f t="array" ref="H14721">if(F14721&lt;&gt;"", iferror(index('Internal Staffing Calculator'!B$8:B23500,match(F14721,'Internal Staffing Calculator'!E$8:E23500,0)), "Not In Budget"),"")</f>
        <v/>
      </c>
      <c r="I14721" s="184"/>
      <c r="J14721" s="184"/>
      <c r="K14721" s="184"/>
      <c r="L14721" s="183"/>
    </row>
    <row r="14722">
      <c r="A14722" s="454"/>
      <c r="B14722" s="927"/>
      <c r="C14722" s="580"/>
      <c r="D14722" s="939"/>
      <c r="E14722" s="940"/>
      <c r="F14722" s="941"/>
      <c r="G14722" s="937" t="str">
        <f t="array" ref="G14722">xlookup(F14722,'Internal Staffing Calculator'!E:E,'Internal Staffing Calculator'!C:C,"")</f>
        <v/>
      </c>
      <c r="H14722" s="932" t="str">
        <f t="array" ref="H14722">if(F14722&lt;&gt;"", iferror(index('Internal Staffing Calculator'!B$8:B23500,match(F14722,'Internal Staffing Calculator'!E$8:E23500,0)), "Not In Budget"),"")</f>
        <v/>
      </c>
      <c r="I14722" s="184"/>
      <c r="J14722" s="184"/>
      <c r="K14722" s="184"/>
      <c r="L14722" s="183"/>
    </row>
    <row r="14723">
      <c r="A14723" s="454"/>
      <c r="B14723" s="927"/>
      <c r="C14723" s="580"/>
      <c r="D14723" s="939"/>
      <c r="E14723" s="940"/>
      <c r="F14723" s="941"/>
      <c r="G14723" s="937" t="str">
        <f t="array" ref="G14723">xlookup(F14723,'Internal Staffing Calculator'!E:E,'Internal Staffing Calculator'!C:C,"")</f>
        <v/>
      </c>
      <c r="H14723" s="932" t="str">
        <f t="array" ref="H14723">if(F14723&lt;&gt;"", iferror(index('Internal Staffing Calculator'!B$8:B23500,match(F14723,'Internal Staffing Calculator'!E$8:E23500,0)), "Not In Budget"),"")</f>
        <v/>
      </c>
      <c r="I14723" s="184"/>
      <c r="J14723" s="184"/>
      <c r="K14723" s="184"/>
      <c r="L14723" s="183"/>
    </row>
    <row r="14724">
      <c r="A14724" s="454"/>
      <c r="B14724" s="927"/>
      <c r="C14724" s="580"/>
      <c r="D14724" s="939"/>
      <c r="E14724" s="940"/>
      <c r="F14724" s="941"/>
      <c r="G14724" s="937" t="str">
        <f t="array" ref="G14724">xlookup(F14724,'Internal Staffing Calculator'!E:E,'Internal Staffing Calculator'!C:C,"")</f>
        <v/>
      </c>
      <c r="H14724" s="932" t="str">
        <f t="array" ref="H14724">if(F14724&lt;&gt;"", iferror(index('Internal Staffing Calculator'!B$8:B23500,match(F14724,'Internal Staffing Calculator'!E$8:E23500,0)), "Not In Budget"),"")</f>
        <v/>
      </c>
      <c r="I14724" s="184"/>
      <c r="J14724" s="184"/>
      <c r="K14724" s="184"/>
      <c r="L14724" s="183"/>
    </row>
    <row r="14725">
      <c r="A14725" s="454"/>
      <c r="B14725" s="927"/>
      <c r="C14725" s="580"/>
      <c r="D14725" s="939"/>
      <c r="E14725" s="940"/>
      <c r="F14725" s="941"/>
      <c r="G14725" s="937" t="str">
        <f t="array" ref="G14725">xlookup(F14725,'Internal Staffing Calculator'!E:E,'Internal Staffing Calculator'!C:C,"")</f>
        <v/>
      </c>
      <c r="H14725" s="932" t="str">
        <f t="array" ref="H14725">if(F14725&lt;&gt;"", iferror(index('Internal Staffing Calculator'!B$8:B23500,match(F14725,'Internal Staffing Calculator'!E$8:E23500,0)), "Not In Budget"),"")</f>
        <v/>
      </c>
      <c r="I14725" s="184"/>
      <c r="J14725" s="184"/>
      <c r="K14725" s="184"/>
      <c r="L14725" s="183"/>
    </row>
    <row r="14726">
      <c r="A14726" s="454"/>
      <c r="B14726" s="927"/>
      <c r="C14726" s="580"/>
      <c r="D14726" s="939"/>
      <c r="E14726" s="940"/>
      <c r="F14726" s="941"/>
      <c r="G14726" s="937" t="str">
        <f t="array" ref="G14726">xlookup(F14726,'Internal Staffing Calculator'!E:E,'Internal Staffing Calculator'!C:C,"")</f>
        <v/>
      </c>
      <c r="H14726" s="932" t="str">
        <f t="array" ref="H14726">if(F14726&lt;&gt;"", iferror(index('Internal Staffing Calculator'!B$8:B23500,match(F14726,'Internal Staffing Calculator'!E$8:E23500,0)), "Not In Budget"),"")</f>
        <v/>
      </c>
      <c r="I14726" s="184"/>
      <c r="J14726" s="184"/>
      <c r="K14726" s="184"/>
      <c r="L14726" s="183"/>
    </row>
    <row r="14727">
      <c r="A14727" s="454"/>
      <c r="B14727" s="927"/>
      <c r="C14727" s="580"/>
      <c r="D14727" s="939"/>
      <c r="E14727" s="940"/>
      <c r="F14727" s="941"/>
      <c r="G14727" s="937" t="str">
        <f t="array" ref="G14727">xlookup(F14727,'Internal Staffing Calculator'!E:E,'Internal Staffing Calculator'!C:C,"")</f>
        <v/>
      </c>
      <c r="H14727" s="932" t="str">
        <f t="array" ref="H14727">if(F14727&lt;&gt;"", iferror(index('Internal Staffing Calculator'!B$8:B23500,match(F14727,'Internal Staffing Calculator'!E$8:E23500,0)), "Not In Budget"),"")</f>
        <v/>
      </c>
      <c r="I14727" s="184"/>
      <c r="J14727" s="184"/>
      <c r="K14727" s="184"/>
      <c r="L14727" s="183"/>
    </row>
    <row r="14728">
      <c r="A14728" s="454"/>
      <c r="B14728" s="927"/>
      <c r="C14728" s="580"/>
      <c r="D14728" s="939"/>
      <c r="E14728" s="940"/>
      <c r="F14728" s="941"/>
      <c r="G14728" s="937" t="str">
        <f t="array" ref="G14728">xlookup(F14728,'Internal Staffing Calculator'!E:E,'Internal Staffing Calculator'!C:C,"")</f>
        <v/>
      </c>
      <c r="H14728" s="932" t="str">
        <f t="array" ref="H14728">if(F14728&lt;&gt;"", iferror(index('Internal Staffing Calculator'!B$8:B23500,match(F14728,'Internal Staffing Calculator'!E$8:E23500,0)), "Not In Budget"),"")</f>
        <v/>
      </c>
      <c r="I14728" s="184"/>
      <c r="J14728" s="184"/>
      <c r="K14728" s="184"/>
      <c r="L14728" s="183"/>
    </row>
    <row r="14729">
      <c r="A14729" s="454"/>
      <c r="B14729" s="927"/>
      <c r="C14729" s="580"/>
      <c r="D14729" s="939"/>
      <c r="E14729" s="940"/>
      <c r="F14729" s="941"/>
      <c r="G14729" s="937" t="str">
        <f t="array" ref="G14729">xlookup(F14729,'Internal Staffing Calculator'!E:E,'Internal Staffing Calculator'!C:C,"")</f>
        <v/>
      </c>
      <c r="H14729" s="932" t="str">
        <f t="array" ref="H14729">if(F14729&lt;&gt;"", iferror(index('Internal Staffing Calculator'!B$8:B23500,match(F14729,'Internal Staffing Calculator'!E$8:E23500,0)), "Not In Budget"),"")</f>
        <v/>
      </c>
      <c r="I14729" s="184"/>
      <c r="J14729" s="184"/>
      <c r="K14729" s="184"/>
      <c r="L14729" s="183"/>
    </row>
    <row r="14730">
      <c r="A14730" s="454"/>
      <c r="B14730" s="927"/>
      <c r="C14730" s="580"/>
      <c r="D14730" s="939"/>
      <c r="E14730" s="940"/>
      <c r="F14730" s="941"/>
      <c r="G14730" s="937" t="str">
        <f t="array" ref="G14730">xlookup(F14730,'Internal Staffing Calculator'!E:E,'Internal Staffing Calculator'!C:C,"")</f>
        <v/>
      </c>
      <c r="H14730" s="932" t="str">
        <f t="array" ref="H14730">if(F14730&lt;&gt;"", iferror(index('Internal Staffing Calculator'!B$8:B23500,match(F14730,'Internal Staffing Calculator'!E$8:E23500,0)), "Not In Budget"),"")</f>
        <v/>
      </c>
      <c r="I14730" s="184"/>
      <c r="J14730" s="184"/>
      <c r="K14730" s="184"/>
      <c r="L14730" s="183"/>
    </row>
    <row r="14731">
      <c r="A14731" s="454"/>
      <c r="B14731" s="927"/>
      <c r="C14731" s="580"/>
      <c r="D14731" s="939"/>
      <c r="E14731" s="940"/>
      <c r="F14731" s="941"/>
      <c r="G14731" s="937" t="str">
        <f t="array" ref="G14731">xlookup(F14731,'Internal Staffing Calculator'!E:E,'Internal Staffing Calculator'!C:C,"")</f>
        <v/>
      </c>
      <c r="H14731" s="932" t="str">
        <f t="array" ref="H14731">if(F14731&lt;&gt;"", iferror(index('Internal Staffing Calculator'!B$8:B23500,match(F14731,'Internal Staffing Calculator'!E$8:E23500,0)), "Not In Budget"),"")</f>
        <v/>
      </c>
      <c r="I14731" s="184"/>
      <c r="J14731" s="184"/>
      <c r="K14731" s="184"/>
      <c r="L14731" s="183"/>
    </row>
    <row r="14732">
      <c r="A14732" s="454"/>
      <c r="B14732" s="927"/>
      <c r="C14732" s="580"/>
      <c r="D14732" s="939"/>
      <c r="E14732" s="940"/>
      <c r="F14732" s="941"/>
      <c r="G14732" s="937" t="str">
        <f t="array" ref="G14732">xlookup(F14732,'Internal Staffing Calculator'!E:E,'Internal Staffing Calculator'!C:C,"")</f>
        <v/>
      </c>
      <c r="H14732" s="932" t="str">
        <f t="array" ref="H14732">if(F14732&lt;&gt;"", iferror(index('Internal Staffing Calculator'!B$8:B23500,match(F14732,'Internal Staffing Calculator'!E$8:E23500,0)), "Not In Budget"),"")</f>
        <v/>
      </c>
      <c r="I14732" s="184"/>
      <c r="J14732" s="184"/>
      <c r="K14732" s="184"/>
      <c r="L14732" s="183"/>
    </row>
    <row r="14733">
      <c r="A14733" s="454"/>
      <c r="B14733" s="927"/>
      <c r="C14733" s="580"/>
      <c r="D14733" s="939"/>
      <c r="E14733" s="940"/>
      <c r="F14733" s="941"/>
      <c r="G14733" s="937" t="str">
        <f t="array" ref="G14733">xlookup(F14733,'Internal Staffing Calculator'!E:E,'Internal Staffing Calculator'!C:C,"")</f>
        <v/>
      </c>
      <c r="H14733" s="932" t="str">
        <f t="array" ref="H14733">if(F14733&lt;&gt;"", iferror(index('Internal Staffing Calculator'!B$8:B23500,match(F14733,'Internal Staffing Calculator'!E$8:E23500,0)), "Not In Budget"),"")</f>
        <v/>
      </c>
      <c r="I14733" s="184"/>
      <c r="J14733" s="184"/>
      <c r="K14733" s="184"/>
      <c r="L14733" s="183"/>
    </row>
    <row r="14734">
      <c r="A14734" s="454"/>
      <c r="B14734" s="927"/>
      <c r="C14734" s="580"/>
      <c r="D14734" s="939"/>
      <c r="E14734" s="940"/>
      <c r="F14734" s="941"/>
      <c r="G14734" s="937" t="str">
        <f t="array" ref="G14734">xlookup(F14734,'Internal Staffing Calculator'!E:E,'Internal Staffing Calculator'!C:C,"")</f>
        <v/>
      </c>
      <c r="H14734" s="932" t="str">
        <f t="array" ref="H14734">if(F14734&lt;&gt;"", iferror(index('Internal Staffing Calculator'!B$8:B23500,match(F14734,'Internal Staffing Calculator'!E$8:E23500,0)), "Not In Budget"),"")</f>
        <v/>
      </c>
      <c r="I14734" s="184"/>
      <c r="J14734" s="184"/>
      <c r="K14734" s="184"/>
      <c r="L14734" s="183"/>
    </row>
    <row r="14735">
      <c r="A14735" s="454"/>
      <c r="B14735" s="927"/>
      <c r="C14735" s="580"/>
      <c r="D14735" s="939"/>
      <c r="E14735" s="940"/>
      <c r="F14735" s="941"/>
      <c r="G14735" s="937" t="str">
        <f t="array" ref="G14735">xlookup(F14735,'Internal Staffing Calculator'!E:E,'Internal Staffing Calculator'!C:C,"")</f>
        <v/>
      </c>
      <c r="H14735" s="932" t="str">
        <f t="array" ref="H14735">if(F14735&lt;&gt;"", iferror(index('Internal Staffing Calculator'!B$8:B23500,match(F14735,'Internal Staffing Calculator'!E$8:E23500,0)), "Not In Budget"),"")</f>
        <v/>
      </c>
      <c r="I14735" s="184"/>
      <c r="J14735" s="184"/>
      <c r="K14735" s="184"/>
      <c r="L14735" s="183"/>
    </row>
    <row r="14736">
      <c r="A14736" s="454"/>
      <c r="B14736" s="927"/>
      <c r="C14736" s="580"/>
      <c r="D14736" s="939"/>
      <c r="E14736" s="940"/>
      <c r="F14736" s="941"/>
      <c r="G14736" s="937" t="str">
        <f t="array" ref="G14736">xlookup(F14736,'Internal Staffing Calculator'!E:E,'Internal Staffing Calculator'!C:C,"")</f>
        <v/>
      </c>
      <c r="H14736" s="932" t="str">
        <f t="array" ref="H14736">if(F14736&lt;&gt;"", iferror(index('Internal Staffing Calculator'!B$8:B23500,match(F14736,'Internal Staffing Calculator'!E$8:E23500,0)), "Not In Budget"),"")</f>
        <v/>
      </c>
      <c r="I14736" s="184"/>
      <c r="J14736" s="184"/>
      <c r="K14736" s="184"/>
      <c r="L14736" s="183"/>
    </row>
    <row r="14737">
      <c r="A14737" s="454"/>
      <c r="B14737" s="927"/>
      <c r="C14737" s="580"/>
      <c r="D14737" s="939"/>
      <c r="E14737" s="940"/>
      <c r="F14737" s="941"/>
      <c r="G14737" s="937" t="str">
        <f t="array" ref="G14737">xlookup(F14737,'Internal Staffing Calculator'!E:E,'Internal Staffing Calculator'!C:C,"")</f>
        <v/>
      </c>
      <c r="H14737" s="932" t="str">
        <f t="array" ref="H14737">if(F14737&lt;&gt;"", iferror(index('Internal Staffing Calculator'!B$8:B23500,match(F14737,'Internal Staffing Calculator'!E$8:E23500,0)), "Not In Budget"),"")</f>
        <v/>
      </c>
      <c r="I14737" s="184"/>
      <c r="J14737" s="184"/>
      <c r="K14737" s="184"/>
      <c r="L14737" s="183"/>
    </row>
    <row r="14738">
      <c r="A14738" s="454"/>
      <c r="B14738" s="927"/>
      <c r="C14738" s="580"/>
      <c r="D14738" s="939"/>
      <c r="E14738" s="940"/>
      <c r="F14738" s="941"/>
      <c r="G14738" s="937" t="str">
        <f t="array" ref="G14738">xlookup(F14738,'Internal Staffing Calculator'!E:E,'Internal Staffing Calculator'!C:C,"")</f>
        <v/>
      </c>
      <c r="H14738" s="932" t="str">
        <f t="array" ref="H14738">if(F14738&lt;&gt;"", iferror(index('Internal Staffing Calculator'!B$8:B23500,match(F14738,'Internal Staffing Calculator'!E$8:E23500,0)), "Not In Budget"),"")</f>
        <v/>
      </c>
      <c r="I14738" s="184"/>
      <c r="J14738" s="184"/>
      <c r="K14738" s="184"/>
      <c r="L14738" s="183"/>
    </row>
    <row r="14739">
      <c r="A14739" s="454"/>
      <c r="B14739" s="927"/>
      <c r="C14739" s="580"/>
      <c r="D14739" s="939"/>
      <c r="E14739" s="940"/>
      <c r="F14739" s="941"/>
      <c r="G14739" s="937" t="str">
        <f t="array" ref="G14739">xlookup(F14739,'Internal Staffing Calculator'!E:E,'Internal Staffing Calculator'!C:C,"")</f>
        <v/>
      </c>
      <c r="H14739" s="932" t="str">
        <f t="array" ref="H14739">if(F14739&lt;&gt;"", iferror(index('Internal Staffing Calculator'!B$8:B23500,match(F14739,'Internal Staffing Calculator'!E$8:E23500,0)), "Not In Budget"),"")</f>
        <v/>
      </c>
      <c r="I14739" s="184"/>
      <c r="J14739" s="184"/>
      <c r="K14739" s="184"/>
      <c r="L14739" s="183"/>
    </row>
    <row r="14740">
      <c r="A14740" s="454"/>
      <c r="B14740" s="927"/>
      <c r="C14740" s="580"/>
      <c r="D14740" s="939"/>
      <c r="E14740" s="940"/>
      <c r="F14740" s="941"/>
      <c r="G14740" s="937" t="str">
        <f t="array" ref="G14740">xlookup(F14740,'Internal Staffing Calculator'!E:E,'Internal Staffing Calculator'!C:C,"")</f>
        <v/>
      </c>
      <c r="H14740" s="932" t="str">
        <f t="array" ref="H14740">if(F14740&lt;&gt;"", iferror(index('Internal Staffing Calculator'!B$8:B23500,match(F14740,'Internal Staffing Calculator'!E$8:E23500,0)), "Not In Budget"),"")</f>
        <v/>
      </c>
      <c r="I14740" s="184"/>
      <c r="J14740" s="184"/>
      <c r="K14740" s="184"/>
      <c r="L14740" s="183"/>
    </row>
    <row r="14741">
      <c r="A14741" s="454"/>
      <c r="B14741" s="927"/>
      <c r="C14741" s="580"/>
      <c r="D14741" s="939"/>
      <c r="E14741" s="940"/>
      <c r="F14741" s="941"/>
      <c r="G14741" s="937" t="str">
        <f t="array" ref="G14741">xlookup(F14741,'Internal Staffing Calculator'!E:E,'Internal Staffing Calculator'!C:C,"")</f>
        <v/>
      </c>
      <c r="H14741" s="932" t="str">
        <f t="array" ref="H14741">if(F14741&lt;&gt;"", iferror(index('Internal Staffing Calculator'!B$8:B23500,match(F14741,'Internal Staffing Calculator'!E$8:E23500,0)), "Not In Budget"),"")</f>
        <v/>
      </c>
      <c r="I14741" s="184"/>
      <c r="J14741" s="184"/>
      <c r="K14741" s="184"/>
      <c r="L14741" s="183"/>
    </row>
    <row r="14742">
      <c r="A14742" s="454"/>
      <c r="B14742" s="927"/>
      <c r="C14742" s="580"/>
      <c r="D14742" s="939"/>
      <c r="E14742" s="940"/>
      <c r="F14742" s="941"/>
      <c r="G14742" s="937" t="str">
        <f t="array" ref="G14742">xlookup(F14742,'Internal Staffing Calculator'!E:E,'Internal Staffing Calculator'!C:C,"")</f>
        <v/>
      </c>
      <c r="H14742" s="932" t="str">
        <f t="array" ref="H14742">if(F14742&lt;&gt;"", iferror(index('Internal Staffing Calculator'!B$8:B23500,match(F14742,'Internal Staffing Calculator'!E$8:E23500,0)), "Not In Budget"),"")</f>
        <v/>
      </c>
      <c r="I14742" s="184"/>
      <c r="J14742" s="184"/>
      <c r="K14742" s="184"/>
      <c r="L14742" s="183"/>
    </row>
    <row r="14743">
      <c r="A14743" s="454"/>
      <c r="B14743" s="927"/>
      <c r="C14743" s="580"/>
      <c r="D14743" s="939"/>
      <c r="E14743" s="940"/>
      <c r="F14743" s="941"/>
      <c r="G14743" s="937" t="str">
        <f t="array" ref="G14743">xlookup(F14743,'Internal Staffing Calculator'!E:E,'Internal Staffing Calculator'!C:C,"")</f>
        <v/>
      </c>
      <c r="H14743" s="932" t="str">
        <f t="array" ref="H14743">if(F14743&lt;&gt;"", iferror(index('Internal Staffing Calculator'!B$8:B23500,match(F14743,'Internal Staffing Calculator'!E$8:E23500,0)), "Not In Budget"),"")</f>
        <v/>
      </c>
      <c r="I14743" s="184"/>
      <c r="J14743" s="184"/>
      <c r="K14743" s="184"/>
      <c r="L14743" s="183"/>
    </row>
    <row r="14744">
      <c r="A14744" s="454"/>
      <c r="B14744" s="927"/>
      <c r="C14744" s="580"/>
      <c r="D14744" s="939"/>
      <c r="E14744" s="940"/>
      <c r="F14744" s="941"/>
      <c r="G14744" s="937" t="str">
        <f t="array" ref="G14744">xlookup(F14744,'Internal Staffing Calculator'!E:E,'Internal Staffing Calculator'!C:C,"")</f>
        <v/>
      </c>
      <c r="H14744" s="932" t="str">
        <f t="array" ref="H14744">if(F14744&lt;&gt;"", iferror(index('Internal Staffing Calculator'!B$8:B23500,match(F14744,'Internal Staffing Calculator'!E$8:E23500,0)), "Not In Budget"),"")</f>
        <v/>
      </c>
      <c r="I14744" s="184"/>
      <c r="J14744" s="184"/>
      <c r="K14744" s="184"/>
      <c r="L14744" s="183"/>
    </row>
    <row r="14745">
      <c r="A14745" s="454"/>
      <c r="B14745" s="927"/>
      <c r="C14745" s="580"/>
      <c r="D14745" s="939"/>
      <c r="E14745" s="940"/>
      <c r="F14745" s="941"/>
      <c r="G14745" s="937" t="str">
        <f t="array" ref="G14745">xlookup(F14745,'Internal Staffing Calculator'!E:E,'Internal Staffing Calculator'!C:C,"")</f>
        <v/>
      </c>
      <c r="H14745" s="932" t="str">
        <f t="array" ref="H14745">if(F14745&lt;&gt;"", iferror(index('Internal Staffing Calculator'!B$8:B23500,match(F14745,'Internal Staffing Calculator'!E$8:E23500,0)), "Not In Budget"),"")</f>
        <v/>
      </c>
      <c r="I14745" s="184"/>
      <c r="J14745" s="184"/>
      <c r="K14745" s="184"/>
      <c r="L14745" s="183"/>
    </row>
    <row r="14746">
      <c r="A14746" s="454"/>
      <c r="B14746" s="927"/>
      <c r="C14746" s="580"/>
      <c r="D14746" s="939"/>
      <c r="E14746" s="940"/>
      <c r="F14746" s="941"/>
      <c r="G14746" s="937" t="str">
        <f t="array" ref="G14746">xlookup(F14746,'Internal Staffing Calculator'!E:E,'Internal Staffing Calculator'!C:C,"")</f>
        <v/>
      </c>
      <c r="H14746" s="932" t="str">
        <f t="array" ref="H14746">if(F14746&lt;&gt;"", iferror(index('Internal Staffing Calculator'!B$8:B23500,match(F14746,'Internal Staffing Calculator'!E$8:E23500,0)), "Not In Budget"),"")</f>
        <v/>
      </c>
      <c r="I14746" s="184"/>
      <c r="J14746" s="184"/>
      <c r="K14746" s="184"/>
      <c r="L14746" s="183"/>
    </row>
    <row r="14747">
      <c r="A14747" s="454"/>
      <c r="B14747" s="927"/>
      <c r="C14747" s="580"/>
      <c r="D14747" s="939"/>
      <c r="E14747" s="940"/>
      <c r="F14747" s="941"/>
      <c r="G14747" s="937" t="str">
        <f t="array" ref="G14747">xlookup(F14747,'Internal Staffing Calculator'!E:E,'Internal Staffing Calculator'!C:C,"")</f>
        <v/>
      </c>
      <c r="H14747" s="932" t="str">
        <f t="array" ref="H14747">if(F14747&lt;&gt;"", iferror(index('Internal Staffing Calculator'!B$8:B23500,match(F14747,'Internal Staffing Calculator'!E$8:E23500,0)), "Not In Budget"),"")</f>
        <v/>
      </c>
      <c r="I14747" s="184"/>
      <c r="J14747" s="184"/>
      <c r="K14747" s="184"/>
      <c r="L14747" s="183"/>
    </row>
    <row r="14748">
      <c r="A14748" s="454"/>
      <c r="B14748" s="927"/>
      <c r="C14748" s="580"/>
      <c r="D14748" s="939"/>
      <c r="E14748" s="940"/>
      <c r="F14748" s="941"/>
      <c r="G14748" s="937" t="str">
        <f t="array" ref="G14748">xlookup(F14748,'Internal Staffing Calculator'!E:E,'Internal Staffing Calculator'!C:C,"")</f>
        <v/>
      </c>
      <c r="H14748" s="932" t="str">
        <f t="array" ref="H14748">if(F14748&lt;&gt;"", iferror(index('Internal Staffing Calculator'!B$8:B23500,match(F14748,'Internal Staffing Calculator'!E$8:E23500,0)), "Not In Budget"),"")</f>
        <v/>
      </c>
      <c r="I14748" s="184"/>
      <c r="J14748" s="184"/>
      <c r="K14748" s="184"/>
      <c r="L14748" s="183"/>
    </row>
    <row r="14749">
      <c r="A14749" s="454"/>
      <c r="B14749" s="927"/>
      <c r="C14749" s="580"/>
      <c r="D14749" s="939"/>
      <c r="E14749" s="940"/>
      <c r="F14749" s="941"/>
      <c r="G14749" s="937" t="str">
        <f t="array" ref="G14749">xlookup(F14749,'Internal Staffing Calculator'!E:E,'Internal Staffing Calculator'!C:C,"")</f>
        <v/>
      </c>
      <c r="H14749" s="932" t="str">
        <f t="array" ref="H14749">if(F14749&lt;&gt;"", iferror(index('Internal Staffing Calculator'!B$8:B23500,match(F14749,'Internal Staffing Calculator'!E$8:E23500,0)), "Not In Budget"),"")</f>
        <v/>
      </c>
      <c r="I14749" s="184"/>
      <c r="J14749" s="184"/>
      <c r="K14749" s="184"/>
      <c r="L14749" s="183"/>
    </row>
    <row r="14750">
      <c r="A14750" s="454"/>
      <c r="B14750" s="927"/>
      <c r="C14750" s="580"/>
      <c r="D14750" s="939"/>
      <c r="E14750" s="940"/>
      <c r="F14750" s="941"/>
      <c r="G14750" s="937" t="str">
        <f t="array" ref="G14750">xlookup(F14750,'Internal Staffing Calculator'!E:E,'Internal Staffing Calculator'!C:C,"")</f>
        <v/>
      </c>
      <c r="H14750" s="932" t="str">
        <f t="array" ref="H14750">if(F14750&lt;&gt;"", iferror(index('Internal Staffing Calculator'!B$8:B23500,match(F14750,'Internal Staffing Calculator'!E$8:E23500,0)), "Not In Budget"),"")</f>
        <v/>
      </c>
      <c r="I14750" s="184"/>
      <c r="J14750" s="184"/>
      <c r="K14750" s="184"/>
      <c r="L14750" s="183"/>
    </row>
    <row r="14751">
      <c r="A14751" s="454"/>
      <c r="B14751" s="927"/>
      <c r="C14751" s="580"/>
      <c r="D14751" s="939"/>
      <c r="E14751" s="940"/>
      <c r="F14751" s="941"/>
      <c r="G14751" s="937" t="str">
        <f t="array" ref="G14751">xlookup(F14751,'Internal Staffing Calculator'!E:E,'Internal Staffing Calculator'!C:C,"")</f>
        <v/>
      </c>
      <c r="H14751" s="932" t="str">
        <f t="array" ref="H14751">if(F14751&lt;&gt;"", iferror(index('Internal Staffing Calculator'!B$8:B23500,match(F14751,'Internal Staffing Calculator'!E$8:E23500,0)), "Not In Budget"),"")</f>
        <v/>
      </c>
      <c r="I14751" s="184"/>
      <c r="J14751" s="184"/>
      <c r="K14751" s="184"/>
      <c r="L14751" s="183"/>
    </row>
    <row r="14752">
      <c r="A14752" s="454"/>
      <c r="B14752" s="927"/>
      <c r="C14752" s="580"/>
      <c r="D14752" s="939"/>
      <c r="E14752" s="940"/>
      <c r="F14752" s="941"/>
      <c r="G14752" s="937" t="str">
        <f t="array" ref="G14752">xlookup(F14752,'Internal Staffing Calculator'!E:E,'Internal Staffing Calculator'!C:C,"")</f>
        <v/>
      </c>
      <c r="H14752" s="932" t="str">
        <f t="array" ref="H14752">if(F14752&lt;&gt;"", iferror(index('Internal Staffing Calculator'!B$8:B23500,match(F14752,'Internal Staffing Calculator'!E$8:E23500,0)), "Not In Budget"),"")</f>
        <v/>
      </c>
      <c r="I14752" s="184"/>
      <c r="J14752" s="184"/>
      <c r="K14752" s="184"/>
      <c r="L14752" s="183"/>
    </row>
    <row r="14753">
      <c r="A14753" s="454"/>
      <c r="B14753" s="927"/>
      <c r="C14753" s="580"/>
      <c r="D14753" s="939"/>
      <c r="E14753" s="940"/>
      <c r="F14753" s="941"/>
      <c r="G14753" s="937" t="str">
        <f t="array" ref="G14753">xlookup(F14753,'Internal Staffing Calculator'!E:E,'Internal Staffing Calculator'!C:C,"")</f>
        <v/>
      </c>
      <c r="H14753" s="932" t="str">
        <f t="array" ref="H14753">if(F14753&lt;&gt;"", iferror(index('Internal Staffing Calculator'!B$8:B23500,match(F14753,'Internal Staffing Calculator'!E$8:E23500,0)), "Not In Budget"),"")</f>
        <v/>
      </c>
      <c r="I14753" s="184"/>
      <c r="J14753" s="184"/>
      <c r="K14753" s="184"/>
      <c r="L14753" s="183"/>
    </row>
    <row r="14754">
      <c r="A14754" s="454"/>
      <c r="B14754" s="927"/>
      <c r="C14754" s="580"/>
      <c r="D14754" s="939"/>
      <c r="E14754" s="940"/>
      <c r="F14754" s="941"/>
      <c r="G14754" s="937" t="str">
        <f t="array" ref="G14754">xlookup(F14754,'Internal Staffing Calculator'!E:E,'Internal Staffing Calculator'!C:C,"")</f>
        <v/>
      </c>
      <c r="H14754" s="932" t="str">
        <f t="array" ref="H14754">if(F14754&lt;&gt;"", iferror(index('Internal Staffing Calculator'!B$8:B23500,match(F14754,'Internal Staffing Calculator'!E$8:E23500,0)), "Not In Budget"),"")</f>
        <v/>
      </c>
      <c r="I14754" s="184"/>
      <c r="J14754" s="184"/>
      <c r="K14754" s="184"/>
      <c r="L14754" s="183"/>
    </row>
    <row r="14755">
      <c r="A14755" s="454"/>
      <c r="B14755" s="927"/>
      <c r="C14755" s="580"/>
      <c r="D14755" s="939"/>
      <c r="E14755" s="940"/>
      <c r="F14755" s="941"/>
      <c r="G14755" s="937" t="str">
        <f t="array" ref="G14755">xlookup(F14755,'Internal Staffing Calculator'!E:E,'Internal Staffing Calculator'!C:C,"")</f>
        <v/>
      </c>
      <c r="H14755" s="932" t="str">
        <f t="array" ref="H14755">if(F14755&lt;&gt;"", iferror(index('Internal Staffing Calculator'!B$8:B23500,match(F14755,'Internal Staffing Calculator'!E$8:E23500,0)), "Not In Budget"),"")</f>
        <v/>
      </c>
      <c r="I14755" s="184"/>
      <c r="J14755" s="184"/>
      <c r="K14755" s="184"/>
      <c r="L14755" s="183"/>
    </row>
    <row r="14756">
      <c r="A14756" s="454"/>
      <c r="B14756" s="927"/>
      <c r="C14756" s="580"/>
      <c r="D14756" s="939"/>
      <c r="E14756" s="940"/>
      <c r="F14756" s="941"/>
      <c r="G14756" s="937" t="str">
        <f t="array" ref="G14756">xlookup(F14756,'Internal Staffing Calculator'!E:E,'Internal Staffing Calculator'!C:C,"")</f>
        <v/>
      </c>
      <c r="H14756" s="932" t="str">
        <f t="array" ref="H14756">if(F14756&lt;&gt;"", iferror(index('Internal Staffing Calculator'!B$8:B23500,match(F14756,'Internal Staffing Calculator'!E$8:E23500,0)), "Not In Budget"),"")</f>
        <v/>
      </c>
      <c r="I14756" s="184"/>
      <c r="J14756" s="184"/>
      <c r="K14756" s="184"/>
      <c r="L14756" s="183"/>
    </row>
    <row r="14757">
      <c r="A14757" s="454"/>
      <c r="B14757" s="927"/>
      <c r="C14757" s="580"/>
      <c r="D14757" s="939"/>
      <c r="E14757" s="940"/>
      <c r="F14757" s="941"/>
      <c r="G14757" s="937" t="str">
        <f t="array" ref="G14757">xlookup(F14757,'Internal Staffing Calculator'!E:E,'Internal Staffing Calculator'!C:C,"")</f>
        <v/>
      </c>
      <c r="H14757" s="932" t="str">
        <f t="array" ref="H14757">if(F14757&lt;&gt;"", iferror(index('Internal Staffing Calculator'!B$8:B23500,match(F14757,'Internal Staffing Calculator'!E$8:E23500,0)), "Not In Budget"),"")</f>
        <v/>
      </c>
      <c r="I14757" s="184"/>
      <c r="J14757" s="184"/>
      <c r="K14757" s="184"/>
      <c r="L14757" s="183"/>
    </row>
    <row r="14758">
      <c r="A14758" s="454"/>
      <c r="B14758" s="927"/>
      <c r="C14758" s="580"/>
      <c r="D14758" s="939"/>
      <c r="E14758" s="940"/>
      <c r="F14758" s="941"/>
      <c r="G14758" s="937" t="str">
        <f t="array" ref="G14758">xlookup(F14758,'Internal Staffing Calculator'!E:E,'Internal Staffing Calculator'!C:C,"")</f>
        <v/>
      </c>
      <c r="H14758" s="932" t="str">
        <f t="array" ref="H14758">if(F14758&lt;&gt;"", iferror(index('Internal Staffing Calculator'!B$8:B23500,match(F14758,'Internal Staffing Calculator'!E$8:E23500,0)), "Not In Budget"),"")</f>
        <v/>
      </c>
      <c r="I14758" s="184"/>
      <c r="J14758" s="184"/>
      <c r="K14758" s="184"/>
      <c r="L14758" s="183"/>
    </row>
    <row r="14759">
      <c r="A14759" s="454"/>
      <c r="B14759" s="927"/>
      <c r="C14759" s="580"/>
      <c r="D14759" s="939"/>
      <c r="E14759" s="940"/>
      <c r="F14759" s="941"/>
      <c r="G14759" s="937" t="str">
        <f t="array" ref="G14759">xlookup(F14759,'Internal Staffing Calculator'!E:E,'Internal Staffing Calculator'!C:C,"")</f>
        <v/>
      </c>
      <c r="H14759" s="932" t="str">
        <f t="array" ref="H14759">if(F14759&lt;&gt;"", iferror(index('Internal Staffing Calculator'!B$8:B23500,match(F14759,'Internal Staffing Calculator'!E$8:E23500,0)), "Not In Budget"),"")</f>
        <v/>
      </c>
      <c r="I14759" s="184"/>
      <c r="J14759" s="184"/>
      <c r="K14759" s="184"/>
      <c r="L14759" s="183"/>
    </row>
    <row r="14760">
      <c r="A14760" s="454"/>
      <c r="B14760" s="927"/>
      <c r="C14760" s="580"/>
      <c r="D14760" s="939"/>
      <c r="E14760" s="940"/>
      <c r="F14760" s="941"/>
      <c r="G14760" s="937" t="str">
        <f t="array" ref="G14760">xlookup(F14760,'Internal Staffing Calculator'!E:E,'Internal Staffing Calculator'!C:C,"")</f>
        <v/>
      </c>
      <c r="H14760" s="932" t="str">
        <f t="array" ref="H14760">if(F14760&lt;&gt;"", iferror(index('Internal Staffing Calculator'!B$8:B23500,match(F14760,'Internal Staffing Calculator'!E$8:E23500,0)), "Not In Budget"),"")</f>
        <v/>
      </c>
      <c r="I14760" s="184"/>
      <c r="J14760" s="184"/>
      <c r="K14760" s="184"/>
      <c r="L14760" s="183"/>
    </row>
    <row r="14761">
      <c r="A14761" s="454"/>
      <c r="B14761" s="927"/>
      <c r="C14761" s="580"/>
      <c r="D14761" s="939"/>
      <c r="E14761" s="940"/>
      <c r="F14761" s="941"/>
      <c r="G14761" s="937" t="str">
        <f t="array" ref="G14761">xlookup(F14761,'Internal Staffing Calculator'!E:E,'Internal Staffing Calculator'!C:C,"")</f>
        <v/>
      </c>
      <c r="H14761" s="932" t="str">
        <f t="array" ref="H14761">if(F14761&lt;&gt;"", iferror(index('Internal Staffing Calculator'!B$8:B23500,match(F14761,'Internal Staffing Calculator'!E$8:E23500,0)), "Not In Budget"),"")</f>
        <v/>
      </c>
      <c r="I14761" s="184"/>
      <c r="J14761" s="184"/>
      <c r="K14761" s="184"/>
      <c r="L14761" s="183"/>
    </row>
    <row r="14762">
      <c r="A14762" s="454"/>
      <c r="B14762" s="927"/>
      <c r="C14762" s="580"/>
      <c r="D14762" s="939"/>
      <c r="E14762" s="940"/>
      <c r="F14762" s="941"/>
      <c r="G14762" s="937" t="str">
        <f t="array" ref="G14762">xlookup(F14762,'Internal Staffing Calculator'!E:E,'Internal Staffing Calculator'!C:C,"")</f>
        <v/>
      </c>
      <c r="H14762" s="932" t="str">
        <f t="array" ref="H14762">if(F14762&lt;&gt;"", iferror(index('Internal Staffing Calculator'!B$8:B23500,match(F14762,'Internal Staffing Calculator'!E$8:E23500,0)), "Not In Budget"),"")</f>
        <v/>
      </c>
      <c r="I14762" s="184"/>
      <c r="J14762" s="184"/>
      <c r="K14762" s="184"/>
      <c r="L14762" s="183"/>
    </row>
    <row r="14763">
      <c r="A14763" s="454"/>
      <c r="B14763" s="927"/>
      <c r="C14763" s="580"/>
      <c r="D14763" s="939"/>
      <c r="E14763" s="940"/>
      <c r="F14763" s="941"/>
      <c r="G14763" s="937" t="str">
        <f t="array" ref="G14763">xlookup(F14763,'Internal Staffing Calculator'!E:E,'Internal Staffing Calculator'!C:C,"")</f>
        <v/>
      </c>
      <c r="H14763" s="932" t="str">
        <f t="array" ref="H14763">if(F14763&lt;&gt;"", iferror(index('Internal Staffing Calculator'!B$8:B23500,match(F14763,'Internal Staffing Calculator'!E$8:E23500,0)), "Not In Budget"),"")</f>
        <v/>
      </c>
      <c r="I14763" s="184"/>
      <c r="J14763" s="184"/>
      <c r="K14763" s="184"/>
      <c r="L14763" s="183"/>
    </row>
    <row r="14764">
      <c r="A14764" s="454"/>
      <c r="B14764" s="927"/>
      <c r="C14764" s="580"/>
      <c r="D14764" s="939"/>
      <c r="E14764" s="940"/>
      <c r="F14764" s="941"/>
      <c r="G14764" s="937" t="str">
        <f t="array" ref="G14764">xlookup(F14764,'Internal Staffing Calculator'!E:E,'Internal Staffing Calculator'!C:C,"")</f>
        <v/>
      </c>
      <c r="H14764" s="932" t="str">
        <f t="array" ref="H14764">if(F14764&lt;&gt;"", iferror(index('Internal Staffing Calculator'!B$8:B23500,match(F14764,'Internal Staffing Calculator'!E$8:E23500,0)), "Not In Budget"),"")</f>
        <v/>
      </c>
      <c r="I14764" s="184"/>
      <c r="J14764" s="184"/>
      <c r="K14764" s="184"/>
      <c r="L14764" s="183"/>
    </row>
    <row r="14765">
      <c r="A14765" s="454"/>
      <c r="B14765" s="927"/>
      <c r="C14765" s="580"/>
      <c r="D14765" s="939"/>
      <c r="E14765" s="940"/>
      <c r="F14765" s="941"/>
      <c r="G14765" s="937" t="str">
        <f t="array" ref="G14765">xlookup(F14765,'Internal Staffing Calculator'!E:E,'Internal Staffing Calculator'!C:C,"")</f>
        <v/>
      </c>
      <c r="H14765" s="932" t="str">
        <f t="array" ref="H14765">if(F14765&lt;&gt;"", iferror(index('Internal Staffing Calculator'!B$8:B23500,match(F14765,'Internal Staffing Calculator'!E$8:E23500,0)), "Not In Budget"),"")</f>
        <v/>
      </c>
      <c r="I14765" s="184"/>
      <c r="J14765" s="184"/>
      <c r="K14765" s="184"/>
      <c r="L14765" s="183"/>
    </row>
    <row r="14766">
      <c r="A14766" s="454"/>
      <c r="B14766" s="927"/>
      <c r="C14766" s="580"/>
      <c r="D14766" s="939"/>
      <c r="E14766" s="940"/>
      <c r="F14766" s="941"/>
      <c r="G14766" s="937" t="str">
        <f t="array" ref="G14766">xlookup(F14766,'Internal Staffing Calculator'!E:E,'Internal Staffing Calculator'!C:C,"")</f>
        <v/>
      </c>
      <c r="H14766" s="932" t="str">
        <f t="array" ref="H14766">if(F14766&lt;&gt;"", iferror(index('Internal Staffing Calculator'!B$8:B23500,match(F14766,'Internal Staffing Calculator'!E$8:E23500,0)), "Not In Budget"),"")</f>
        <v/>
      </c>
      <c r="I14766" s="184"/>
      <c r="J14766" s="184"/>
      <c r="K14766" s="184"/>
      <c r="L14766" s="183"/>
    </row>
    <row r="14767">
      <c r="A14767" s="454"/>
      <c r="B14767" s="927"/>
      <c r="C14767" s="580"/>
      <c r="D14767" s="939"/>
      <c r="E14767" s="940"/>
      <c r="F14767" s="941"/>
      <c r="G14767" s="937" t="str">
        <f t="array" ref="G14767">xlookup(F14767,'Internal Staffing Calculator'!E:E,'Internal Staffing Calculator'!C:C,"")</f>
        <v/>
      </c>
      <c r="H14767" s="932" t="str">
        <f t="array" ref="H14767">if(F14767&lt;&gt;"", iferror(index('Internal Staffing Calculator'!B$8:B23500,match(F14767,'Internal Staffing Calculator'!E$8:E23500,0)), "Not In Budget"),"")</f>
        <v/>
      </c>
      <c r="I14767" s="184"/>
      <c r="J14767" s="184"/>
      <c r="K14767" s="184"/>
      <c r="L14767" s="183"/>
    </row>
    <row r="14768">
      <c r="A14768" s="454"/>
      <c r="B14768" s="927"/>
      <c r="C14768" s="580"/>
      <c r="D14768" s="939"/>
      <c r="E14768" s="940"/>
      <c r="F14768" s="941"/>
      <c r="G14768" s="937" t="str">
        <f t="array" ref="G14768">xlookup(F14768,'Internal Staffing Calculator'!E:E,'Internal Staffing Calculator'!C:C,"")</f>
        <v/>
      </c>
      <c r="H14768" s="932" t="str">
        <f t="array" ref="H14768">if(F14768&lt;&gt;"", iferror(index('Internal Staffing Calculator'!B$8:B23500,match(F14768,'Internal Staffing Calculator'!E$8:E23500,0)), "Not In Budget"),"")</f>
        <v/>
      </c>
      <c r="I14768" s="184"/>
      <c r="J14768" s="184"/>
      <c r="K14768" s="184"/>
      <c r="L14768" s="183"/>
    </row>
    <row r="14769">
      <c r="A14769" s="454"/>
      <c r="B14769" s="927"/>
      <c r="C14769" s="580"/>
      <c r="D14769" s="939"/>
      <c r="E14769" s="940"/>
      <c r="F14769" s="941"/>
      <c r="G14769" s="937" t="str">
        <f t="array" ref="G14769">xlookup(F14769,'Internal Staffing Calculator'!E:E,'Internal Staffing Calculator'!C:C,"")</f>
        <v/>
      </c>
      <c r="H14769" s="932" t="str">
        <f t="array" ref="H14769">if(F14769&lt;&gt;"", iferror(index('Internal Staffing Calculator'!B$8:B23500,match(F14769,'Internal Staffing Calculator'!E$8:E23500,0)), "Not In Budget"),"")</f>
        <v/>
      </c>
      <c r="I14769" s="184"/>
      <c r="J14769" s="184"/>
      <c r="K14769" s="184"/>
      <c r="L14769" s="183"/>
    </row>
    <row r="14770">
      <c r="A14770" s="454"/>
      <c r="B14770" s="927"/>
      <c r="C14770" s="580"/>
      <c r="D14770" s="939"/>
      <c r="E14770" s="940"/>
      <c r="F14770" s="941"/>
      <c r="G14770" s="937" t="str">
        <f t="array" ref="G14770">xlookup(F14770,'Internal Staffing Calculator'!E:E,'Internal Staffing Calculator'!C:C,"")</f>
        <v/>
      </c>
      <c r="H14770" s="932" t="str">
        <f t="array" ref="H14770">if(F14770&lt;&gt;"", iferror(index('Internal Staffing Calculator'!B$8:B23500,match(F14770,'Internal Staffing Calculator'!E$8:E23500,0)), "Not In Budget"),"")</f>
        <v/>
      </c>
      <c r="I14770" s="184"/>
      <c r="J14770" s="184"/>
      <c r="K14770" s="184"/>
      <c r="L14770" s="183"/>
    </row>
    <row r="14771">
      <c r="A14771" s="454"/>
      <c r="B14771" s="927"/>
      <c r="C14771" s="580"/>
      <c r="D14771" s="939"/>
      <c r="E14771" s="940"/>
      <c r="F14771" s="941"/>
      <c r="G14771" s="937" t="str">
        <f t="array" ref="G14771">xlookup(F14771,'Internal Staffing Calculator'!E:E,'Internal Staffing Calculator'!C:C,"")</f>
        <v/>
      </c>
      <c r="H14771" s="932" t="str">
        <f t="array" ref="H14771">if(F14771&lt;&gt;"", iferror(index('Internal Staffing Calculator'!B$8:B23500,match(F14771,'Internal Staffing Calculator'!E$8:E23500,0)), "Not In Budget"),"")</f>
        <v/>
      </c>
      <c r="I14771" s="184"/>
      <c r="J14771" s="184"/>
      <c r="K14771" s="184"/>
      <c r="L14771" s="183"/>
    </row>
    <row r="14772">
      <c r="A14772" s="454"/>
      <c r="B14772" s="927"/>
      <c r="C14772" s="580"/>
      <c r="D14772" s="939"/>
      <c r="E14772" s="940"/>
      <c r="F14772" s="941"/>
      <c r="G14772" s="937" t="str">
        <f t="array" ref="G14772">xlookup(F14772,'Internal Staffing Calculator'!E:E,'Internal Staffing Calculator'!C:C,"")</f>
        <v/>
      </c>
      <c r="H14772" s="932" t="str">
        <f t="array" ref="H14772">if(F14772&lt;&gt;"", iferror(index('Internal Staffing Calculator'!B$8:B23500,match(F14772,'Internal Staffing Calculator'!E$8:E23500,0)), "Not In Budget"),"")</f>
        <v/>
      </c>
      <c r="I14772" s="184"/>
      <c r="J14772" s="184"/>
      <c r="K14772" s="184"/>
      <c r="L14772" s="183"/>
    </row>
    <row r="14773">
      <c r="A14773" s="454"/>
      <c r="B14773" s="927"/>
      <c r="C14773" s="580"/>
      <c r="D14773" s="939"/>
      <c r="E14773" s="940"/>
      <c r="F14773" s="941"/>
      <c r="G14773" s="937" t="str">
        <f t="array" ref="G14773">xlookup(F14773,'Internal Staffing Calculator'!E:E,'Internal Staffing Calculator'!C:C,"")</f>
        <v/>
      </c>
      <c r="H14773" s="932" t="str">
        <f t="array" ref="H14773">if(F14773&lt;&gt;"", iferror(index('Internal Staffing Calculator'!B$8:B23500,match(F14773,'Internal Staffing Calculator'!E$8:E23500,0)), "Not In Budget"),"")</f>
        <v/>
      </c>
      <c r="I14773" s="184"/>
      <c r="J14773" s="184"/>
      <c r="K14773" s="184"/>
      <c r="L14773" s="183"/>
    </row>
    <row r="14774">
      <c r="A14774" s="454"/>
      <c r="B14774" s="927"/>
      <c r="C14774" s="580"/>
      <c r="D14774" s="939"/>
      <c r="E14774" s="940"/>
      <c r="F14774" s="941"/>
      <c r="G14774" s="937" t="str">
        <f t="array" ref="G14774">xlookup(F14774,'Internal Staffing Calculator'!E:E,'Internal Staffing Calculator'!C:C,"")</f>
        <v/>
      </c>
      <c r="H14774" s="932" t="str">
        <f t="array" ref="H14774">if(F14774&lt;&gt;"", iferror(index('Internal Staffing Calculator'!B$8:B23500,match(F14774,'Internal Staffing Calculator'!E$8:E23500,0)), "Not In Budget"),"")</f>
        <v/>
      </c>
      <c r="I14774" s="184"/>
      <c r="J14774" s="184"/>
      <c r="K14774" s="184"/>
      <c r="L14774" s="183"/>
    </row>
    <row r="14775">
      <c r="A14775" s="454"/>
      <c r="B14775" s="927"/>
      <c r="C14775" s="580"/>
      <c r="D14775" s="939"/>
      <c r="E14775" s="940"/>
      <c r="F14775" s="941"/>
      <c r="G14775" s="937" t="str">
        <f t="array" ref="G14775">xlookup(F14775,'Internal Staffing Calculator'!E:E,'Internal Staffing Calculator'!C:C,"")</f>
        <v/>
      </c>
      <c r="H14775" s="932" t="str">
        <f t="array" ref="H14775">if(F14775&lt;&gt;"", iferror(index('Internal Staffing Calculator'!B$8:B23500,match(F14775,'Internal Staffing Calculator'!E$8:E23500,0)), "Not In Budget"),"")</f>
        <v/>
      </c>
      <c r="I14775" s="184"/>
      <c r="J14775" s="184"/>
      <c r="K14775" s="184"/>
      <c r="L14775" s="183"/>
    </row>
    <row r="14776">
      <c r="A14776" s="454"/>
      <c r="B14776" s="927"/>
      <c r="C14776" s="580"/>
      <c r="D14776" s="939"/>
      <c r="E14776" s="940"/>
      <c r="F14776" s="941"/>
      <c r="G14776" s="937" t="str">
        <f t="array" ref="G14776">xlookup(F14776,'Internal Staffing Calculator'!E:E,'Internal Staffing Calculator'!C:C,"")</f>
        <v/>
      </c>
      <c r="H14776" s="932" t="str">
        <f t="array" ref="H14776">if(F14776&lt;&gt;"", iferror(index('Internal Staffing Calculator'!B$8:B23500,match(F14776,'Internal Staffing Calculator'!E$8:E23500,0)), "Not In Budget"),"")</f>
        <v/>
      </c>
      <c r="I14776" s="184"/>
      <c r="J14776" s="184"/>
      <c r="K14776" s="184"/>
      <c r="L14776" s="183"/>
    </row>
    <row r="14777">
      <c r="A14777" s="454"/>
      <c r="B14777" s="927"/>
      <c r="C14777" s="580"/>
      <c r="D14777" s="939"/>
      <c r="E14777" s="940"/>
      <c r="F14777" s="941"/>
      <c r="G14777" s="937" t="str">
        <f t="array" ref="G14777">xlookup(F14777,'Internal Staffing Calculator'!E:E,'Internal Staffing Calculator'!C:C,"")</f>
        <v/>
      </c>
      <c r="H14777" s="932" t="str">
        <f t="array" ref="H14777">if(F14777&lt;&gt;"", iferror(index('Internal Staffing Calculator'!B$8:B23500,match(F14777,'Internal Staffing Calculator'!E$8:E23500,0)), "Not In Budget"),"")</f>
        <v/>
      </c>
      <c r="I14777" s="184"/>
      <c r="J14777" s="184"/>
      <c r="K14777" s="184"/>
      <c r="L14777" s="183"/>
    </row>
    <row r="14778">
      <c r="A14778" s="454"/>
      <c r="B14778" s="927"/>
      <c r="C14778" s="580"/>
      <c r="D14778" s="939"/>
      <c r="E14778" s="940"/>
      <c r="F14778" s="941"/>
      <c r="G14778" s="937" t="str">
        <f t="array" ref="G14778">xlookup(F14778,'Internal Staffing Calculator'!E:E,'Internal Staffing Calculator'!C:C,"")</f>
        <v/>
      </c>
      <c r="H14778" s="932" t="str">
        <f t="array" ref="H14778">if(F14778&lt;&gt;"", iferror(index('Internal Staffing Calculator'!B$8:B23500,match(F14778,'Internal Staffing Calculator'!E$8:E23500,0)), "Not In Budget"),"")</f>
        <v/>
      </c>
      <c r="I14778" s="184"/>
      <c r="J14778" s="184"/>
      <c r="K14778" s="184"/>
      <c r="L14778" s="183"/>
    </row>
    <row r="14779">
      <c r="A14779" s="454"/>
      <c r="B14779" s="927"/>
      <c r="C14779" s="580"/>
      <c r="D14779" s="939"/>
      <c r="E14779" s="940"/>
      <c r="F14779" s="941"/>
      <c r="G14779" s="937" t="str">
        <f t="array" ref="G14779">xlookup(F14779,'Internal Staffing Calculator'!E:E,'Internal Staffing Calculator'!C:C,"")</f>
        <v/>
      </c>
      <c r="H14779" s="932" t="str">
        <f t="array" ref="H14779">if(F14779&lt;&gt;"", iferror(index('Internal Staffing Calculator'!B$8:B23500,match(F14779,'Internal Staffing Calculator'!E$8:E23500,0)), "Not In Budget"),"")</f>
        <v/>
      </c>
      <c r="I14779" s="184"/>
      <c r="J14779" s="184"/>
      <c r="K14779" s="184"/>
      <c r="L14779" s="183"/>
    </row>
    <row r="14780">
      <c r="A14780" s="454"/>
      <c r="B14780" s="927"/>
      <c r="C14780" s="580"/>
      <c r="D14780" s="939"/>
      <c r="E14780" s="940"/>
      <c r="F14780" s="941"/>
      <c r="G14780" s="937" t="str">
        <f t="array" ref="G14780">xlookup(F14780,'Internal Staffing Calculator'!E:E,'Internal Staffing Calculator'!C:C,"")</f>
        <v/>
      </c>
      <c r="H14780" s="932" t="str">
        <f t="array" ref="H14780">if(F14780&lt;&gt;"", iferror(index('Internal Staffing Calculator'!B$8:B23500,match(F14780,'Internal Staffing Calculator'!E$8:E23500,0)), "Not In Budget"),"")</f>
        <v/>
      </c>
      <c r="I14780" s="184"/>
      <c r="J14780" s="184"/>
      <c r="K14780" s="184"/>
      <c r="L14780" s="183"/>
    </row>
    <row r="14781">
      <c r="A14781" s="454"/>
      <c r="B14781" s="927"/>
      <c r="C14781" s="580"/>
      <c r="D14781" s="939"/>
      <c r="E14781" s="940"/>
      <c r="F14781" s="941"/>
      <c r="G14781" s="937" t="str">
        <f t="array" ref="G14781">xlookup(F14781,'Internal Staffing Calculator'!E:E,'Internal Staffing Calculator'!C:C,"")</f>
        <v/>
      </c>
      <c r="H14781" s="932" t="str">
        <f t="array" ref="H14781">if(F14781&lt;&gt;"", iferror(index('Internal Staffing Calculator'!B$8:B23500,match(F14781,'Internal Staffing Calculator'!E$8:E23500,0)), "Not In Budget"),"")</f>
        <v/>
      </c>
      <c r="I14781" s="184"/>
      <c r="J14781" s="184"/>
      <c r="K14781" s="184"/>
      <c r="L14781" s="183"/>
    </row>
    <row r="14782">
      <c r="A14782" s="454"/>
      <c r="B14782" s="927"/>
      <c r="C14782" s="580"/>
      <c r="D14782" s="939"/>
      <c r="E14782" s="940"/>
      <c r="F14782" s="941"/>
      <c r="G14782" s="937" t="str">
        <f t="array" ref="G14782">xlookup(F14782,'Internal Staffing Calculator'!E:E,'Internal Staffing Calculator'!C:C,"")</f>
        <v/>
      </c>
      <c r="H14782" s="932" t="str">
        <f t="array" ref="H14782">if(F14782&lt;&gt;"", iferror(index('Internal Staffing Calculator'!B$8:B23500,match(F14782,'Internal Staffing Calculator'!E$8:E23500,0)), "Not In Budget"),"")</f>
        <v/>
      </c>
      <c r="I14782" s="184"/>
      <c r="J14782" s="184"/>
      <c r="K14782" s="184"/>
      <c r="L14782" s="183"/>
    </row>
    <row r="14783">
      <c r="A14783" s="454"/>
      <c r="B14783" s="927"/>
      <c r="C14783" s="580"/>
      <c r="D14783" s="939"/>
      <c r="E14783" s="940"/>
      <c r="F14783" s="941"/>
      <c r="G14783" s="937" t="str">
        <f t="array" ref="G14783">xlookup(F14783,'Internal Staffing Calculator'!E:E,'Internal Staffing Calculator'!C:C,"")</f>
        <v/>
      </c>
      <c r="H14783" s="932" t="str">
        <f t="array" ref="H14783">if(F14783&lt;&gt;"", iferror(index('Internal Staffing Calculator'!B$8:B23500,match(F14783,'Internal Staffing Calculator'!E$8:E23500,0)), "Not In Budget"),"")</f>
        <v/>
      </c>
      <c r="I14783" s="184"/>
      <c r="J14783" s="184"/>
      <c r="K14783" s="184"/>
      <c r="L14783" s="183"/>
    </row>
    <row r="14784">
      <c r="A14784" s="454"/>
      <c r="B14784" s="927"/>
      <c r="C14784" s="580"/>
      <c r="D14784" s="939"/>
      <c r="E14784" s="940"/>
      <c r="F14784" s="941"/>
      <c r="G14784" s="937" t="str">
        <f t="array" ref="G14784">xlookup(F14784,'Internal Staffing Calculator'!E:E,'Internal Staffing Calculator'!C:C,"")</f>
        <v/>
      </c>
      <c r="H14784" s="932" t="str">
        <f t="array" ref="H14784">if(F14784&lt;&gt;"", iferror(index('Internal Staffing Calculator'!B$8:B23500,match(F14784,'Internal Staffing Calculator'!E$8:E23500,0)), "Not In Budget"),"")</f>
        <v/>
      </c>
      <c r="I14784" s="184"/>
      <c r="J14784" s="184"/>
      <c r="K14784" s="184"/>
      <c r="L14784" s="183"/>
    </row>
    <row r="14785">
      <c r="A14785" s="454"/>
      <c r="B14785" s="927"/>
      <c r="C14785" s="580"/>
      <c r="D14785" s="939"/>
      <c r="E14785" s="940"/>
      <c r="F14785" s="941"/>
      <c r="G14785" s="937" t="str">
        <f t="array" ref="G14785">xlookup(F14785,'Internal Staffing Calculator'!E:E,'Internal Staffing Calculator'!C:C,"")</f>
        <v/>
      </c>
      <c r="H14785" s="932" t="str">
        <f t="array" ref="H14785">if(F14785&lt;&gt;"", iferror(index('Internal Staffing Calculator'!B$8:B23500,match(F14785,'Internal Staffing Calculator'!E$8:E23500,0)), "Not In Budget"),"")</f>
        <v/>
      </c>
      <c r="I14785" s="184"/>
      <c r="J14785" s="184"/>
      <c r="K14785" s="184"/>
      <c r="L14785" s="183"/>
    </row>
    <row r="14786">
      <c r="A14786" s="454"/>
      <c r="B14786" s="927"/>
      <c r="C14786" s="580"/>
      <c r="D14786" s="939"/>
      <c r="E14786" s="940"/>
      <c r="F14786" s="941"/>
      <c r="G14786" s="937" t="str">
        <f t="array" ref="G14786">xlookup(F14786,'Internal Staffing Calculator'!E:E,'Internal Staffing Calculator'!C:C,"")</f>
        <v/>
      </c>
      <c r="H14786" s="932" t="str">
        <f t="array" ref="H14786">if(F14786&lt;&gt;"", iferror(index('Internal Staffing Calculator'!B$8:B23500,match(F14786,'Internal Staffing Calculator'!E$8:E23500,0)), "Not In Budget"),"")</f>
        <v/>
      </c>
      <c r="I14786" s="184"/>
      <c r="J14786" s="184"/>
      <c r="K14786" s="184"/>
      <c r="L14786" s="183"/>
    </row>
    <row r="14787">
      <c r="A14787" s="454"/>
      <c r="B14787" s="927"/>
      <c r="C14787" s="580"/>
      <c r="D14787" s="939"/>
      <c r="E14787" s="940"/>
      <c r="F14787" s="941"/>
      <c r="G14787" s="937" t="str">
        <f t="array" ref="G14787">xlookup(F14787,'Internal Staffing Calculator'!E:E,'Internal Staffing Calculator'!C:C,"")</f>
        <v/>
      </c>
      <c r="H14787" s="932" t="str">
        <f t="array" ref="H14787">if(F14787&lt;&gt;"", iferror(index('Internal Staffing Calculator'!B$8:B23500,match(F14787,'Internal Staffing Calculator'!E$8:E23500,0)), "Not In Budget"),"")</f>
        <v/>
      </c>
      <c r="I14787" s="184"/>
      <c r="J14787" s="184"/>
      <c r="K14787" s="184"/>
      <c r="L14787" s="183"/>
    </row>
    <row r="14788">
      <c r="A14788" s="454"/>
      <c r="B14788" s="927"/>
      <c r="C14788" s="580"/>
      <c r="D14788" s="939"/>
      <c r="E14788" s="940"/>
      <c r="F14788" s="941"/>
      <c r="G14788" s="937" t="str">
        <f t="array" ref="G14788">xlookup(F14788,'Internal Staffing Calculator'!E:E,'Internal Staffing Calculator'!C:C,"")</f>
        <v/>
      </c>
      <c r="H14788" s="932" t="str">
        <f t="array" ref="H14788">if(F14788&lt;&gt;"", iferror(index('Internal Staffing Calculator'!B$8:B23500,match(F14788,'Internal Staffing Calculator'!E$8:E23500,0)), "Not In Budget"),"")</f>
        <v/>
      </c>
      <c r="I14788" s="184"/>
      <c r="J14788" s="184"/>
      <c r="K14788" s="184"/>
      <c r="L14788" s="183"/>
    </row>
    <row r="14789">
      <c r="A14789" s="454"/>
      <c r="B14789" s="927"/>
      <c r="C14789" s="580"/>
      <c r="D14789" s="939"/>
      <c r="E14789" s="940"/>
      <c r="F14789" s="941"/>
      <c r="G14789" s="937" t="str">
        <f t="array" ref="G14789">xlookup(F14789,'Internal Staffing Calculator'!E:E,'Internal Staffing Calculator'!C:C,"")</f>
        <v/>
      </c>
      <c r="H14789" s="932" t="str">
        <f t="array" ref="H14789">if(F14789&lt;&gt;"", iferror(index('Internal Staffing Calculator'!B$8:B23500,match(F14789,'Internal Staffing Calculator'!E$8:E23500,0)), "Not In Budget"),"")</f>
        <v/>
      </c>
      <c r="I14789" s="184"/>
      <c r="J14789" s="184"/>
      <c r="K14789" s="184"/>
      <c r="L14789" s="183"/>
    </row>
    <row r="14790">
      <c r="A14790" s="454"/>
      <c r="B14790" s="927"/>
      <c r="C14790" s="580"/>
      <c r="D14790" s="939"/>
      <c r="E14790" s="940"/>
      <c r="F14790" s="941"/>
      <c r="G14790" s="937" t="str">
        <f t="array" ref="G14790">xlookup(F14790,'Internal Staffing Calculator'!E:E,'Internal Staffing Calculator'!C:C,"")</f>
        <v/>
      </c>
      <c r="H14790" s="932" t="str">
        <f t="array" ref="H14790">if(F14790&lt;&gt;"", iferror(index('Internal Staffing Calculator'!B$8:B23500,match(F14790,'Internal Staffing Calculator'!E$8:E23500,0)), "Not In Budget"),"")</f>
        <v/>
      </c>
      <c r="I14790" s="184"/>
      <c r="J14790" s="184"/>
      <c r="K14790" s="184"/>
      <c r="L14790" s="183"/>
    </row>
    <row r="14791">
      <c r="A14791" s="454"/>
      <c r="B14791" s="927"/>
      <c r="C14791" s="580"/>
      <c r="D14791" s="939"/>
      <c r="E14791" s="940"/>
      <c r="F14791" s="941"/>
      <c r="G14791" s="937" t="str">
        <f t="array" ref="G14791">xlookup(F14791,'Internal Staffing Calculator'!E:E,'Internal Staffing Calculator'!C:C,"")</f>
        <v/>
      </c>
      <c r="H14791" s="932" t="str">
        <f t="array" ref="H14791">if(F14791&lt;&gt;"", iferror(index('Internal Staffing Calculator'!B$8:B23500,match(F14791,'Internal Staffing Calculator'!E$8:E23500,0)), "Not In Budget"),"")</f>
        <v/>
      </c>
      <c r="I14791" s="184"/>
      <c r="J14791" s="184"/>
      <c r="K14791" s="184"/>
      <c r="L14791" s="183"/>
    </row>
    <row r="14792">
      <c r="A14792" s="454"/>
      <c r="B14792" s="927"/>
      <c r="C14792" s="580"/>
      <c r="D14792" s="939"/>
      <c r="E14792" s="940"/>
      <c r="F14792" s="941"/>
      <c r="G14792" s="937" t="str">
        <f t="array" ref="G14792">xlookup(F14792,'Internal Staffing Calculator'!E:E,'Internal Staffing Calculator'!C:C,"")</f>
        <v/>
      </c>
      <c r="H14792" s="932" t="str">
        <f t="array" ref="H14792">if(F14792&lt;&gt;"", iferror(index('Internal Staffing Calculator'!B$8:B23500,match(F14792,'Internal Staffing Calculator'!E$8:E23500,0)), "Not In Budget"),"")</f>
        <v/>
      </c>
      <c r="I14792" s="184"/>
      <c r="J14792" s="184"/>
      <c r="K14792" s="184"/>
      <c r="L14792" s="183"/>
    </row>
    <row r="14793">
      <c r="A14793" s="454"/>
      <c r="B14793" s="927"/>
      <c r="C14793" s="580"/>
      <c r="D14793" s="939"/>
      <c r="E14793" s="940"/>
      <c r="F14793" s="941"/>
      <c r="G14793" s="937" t="str">
        <f t="array" ref="G14793">xlookup(F14793,'Internal Staffing Calculator'!E:E,'Internal Staffing Calculator'!C:C,"")</f>
        <v/>
      </c>
      <c r="H14793" s="932" t="str">
        <f t="array" ref="H14793">if(F14793&lt;&gt;"", iferror(index('Internal Staffing Calculator'!B$8:B23500,match(F14793,'Internal Staffing Calculator'!E$8:E23500,0)), "Not In Budget"),"")</f>
        <v/>
      </c>
      <c r="I14793" s="184"/>
      <c r="J14793" s="184"/>
      <c r="K14793" s="184"/>
      <c r="L14793" s="183"/>
    </row>
    <row r="14794">
      <c r="A14794" s="454"/>
      <c r="B14794" s="927"/>
      <c r="C14794" s="580"/>
      <c r="D14794" s="939"/>
      <c r="E14794" s="940"/>
      <c r="F14794" s="941"/>
      <c r="G14794" s="937" t="str">
        <f t="array" ref="G14794">xlookup(F14794,'Internal Staffing Calculator'!E:E,'Internal Staffing Calculator'!C:C,"")</f>
        <v/>
      </c>
      <c r="H14794" s="932" t="str">
        <f t="array" ref="H14794">if(F14794&lt;&gt;"", iferror(index('Internal Staffing Calculator'!B$8:B23500,match(F14794,'Internal Staffing Calculator'!E$8:E23500,0)), "Not In Budget"),"")</f>
        <v/>
      </c>
      <c r="I14794" s="184"/>
      <c r="J14794" s="184"/>
      <c r="K14794" s="184"/>
      <c r="L14794" s="183"/>
    </row>
    <row r="14795">
      <c r="A14795" s="454"/>
      <c r="B14795" s="927"/>
      <c r="C14795" s="580"/>
      <c r="D14795" s="939"/>
      <c r="E14795" s="940"/>
      <c r="F14795" s="941"/>
      <c r="G14795" s="937" t="str">
        <f t="array" ref="G14795">xlookup(F14795,'Internal Staffing Calculator'!E:E,'Internal Staffing Calculator'!C:C,"")</f>
        <v/>
      </c>
      <c r="H14795" s="932" t="str">
        <f t="array" ref="H14795">if(F14795&lt;&gt;"", iferror(index('Internal Staffing Calculator'!B$8:B23500,match(F14795,'Internal Staffing Calculator'!E$8:E23500,0)), "Not In Budget"),"")</f>
        <v/>
      </c>
      <c r="I14795" s="184"/>
      <c r="J14795" s="184"/>
      <c r="K14795" s="184"/>
      <c r="L14795" s="183"/>
    </row>
    <row r="14796">
      <c r="A14796" s="454"/>
      <c r="B14796" s="927"/>
      <c r="C14796" s="580"/>
      <c r="D14796" s="939"/>
      <c r="E14796" s="940"/>
      <c r="F14796" s="941"/>
      <c r="G14796" s="937" t="str">
        <f t="array" ref="G14796">xlookup(F14796,'Internal Staffing Calculator'!E:E,'Internal Staffing Calculator'!C:C,"")</f>
        <v/>
      </c>
      <c r="H14796" s="932" t="str">
        <f t="array" ref="H14796">if(F14796&lt;&gt;"", iferror(index('Internal Staffing Calculator'!B$8:B23500,match(F14796,'Internal Staffing Calculator'!E$8:E23500,0)), "Not In Budget"),"")</f>
        <v/>
      </c>
      <c r="I14796" s="184"/>
      <c r="J14796" s="184"/>
      <c r="K14796" s="184"/>
      <c r="L14796" s="183"/>
    </row>
    <row r="14797">
      <c r="A14797" s="454"/>
      <c r="B14797" s="927"/>
      <c r="C14797" s="580"/>
      <c r="D14797" s="939"/>
      <c r="E14797" s="940"/>
      <c r="F14797" s="941"/>
      <c r="G14797" s="937" t="str">
        <f t="array" ref="G14797">xlookup(F14797,'Internal Staffing Calculator'!E:E,'Internal Staffing Calculator'!C:C,"")</f>
        <v/>
      </c>
      <c r="H14797" s="932" t="str">
        <f t="array" ref="H14797">if(F14797&lt;&gt;"", iferror(index('Internal Staffing Calculator'!B$8:B23500,match(F14797,'Internal Staffing Calculator'!E$8:E23500,0)), "Not In Budget"),"")</f>
        <v/>
      </c>
      <c r="I14797" s="184"/>
      <c r="J14797" s="184"/>
      <c r="K14797" s="184"/>
      <c r="L14797" s="183"/>
    </row>
    <row r="14798">
      <c r="A14798" s="454"/>
      <c r="B14798" s="927"/>
      <c r="C14798" s="580"/>
      <c r="D14798" s="939"/>
      <c r="E14798" s="940"/>
      <c r="F14798" s="941"/>
      <c r="G14798" s="937" t="str">
        <f t="array" ref="G14798">xlookup(F14798,'Internal Staffing Calculator'!E:E,'Internal Staffing Calculator'!C:C,"")</f>
        <v/>
      </c>
      <c r="H14798" s="932" t="str">
        <f t="array" ref="H14798">if(F14798&lt;&gt;"", iferror(index('Internal Staffing Calculator'!B$8:B23500,match(F14798,'Internal Staffing Calculator'!E$8:E23500,0)), "Not In Budget"),"")</f>
        <v/>
      </c>
      <c r="I14798" s="184"/>
      <c r="J14798" s="184"/>
      <c r="K14798" s="184"/>
      <c r="L14798" s="183"/>
    </row>
    <row r="14799">
      <c r="A14799" s="454"/>
      <c r="B14799" s="927"/>
      <c r="C14799" s="580"/>
      <c r="D14799" s="939"/>
      <c r="E14799" s="940"/>
      <c r="F14799" s="941"/>
      <c r="G14799" s="937" t="str">
        <f t="array" ref="G14799">xlookup(F14799,'Internal Staffing Calculator'!E:E,'Internal Staffing Calculator'!C:C,"")</f>
        <v/>
      </c>
      <c r="H14799" s="932" t="str">
        <f t="array" ref="H14799">if(F14799&lt;&gt;"", iferror(index('Internal Staffing Calculator'!B$8:B23500,match(F14799,'Internal Staffing Calculator'!E$8:E23500,0)), "Not In Budget"),"")</f>
        <v/>
      </c>
      <c r="I14799" s="184"/>
      <c r="J14799" s="184"/>
      <c r="K14799" s="184"/>
      <c r="L14799" s="183"/>
    </row>
    <row r="14800">
      <c r="A14800" s="454"/>
      <c r="B14800" s="927"/>
      <c r="C14800" s="580"/>
      <c r="D14800" s="939"/>
      <c r="E14800" s="940"/>
      <c r="F14800" s="941"/>
      <c r="G14800" s="937" t="str">
        <f t="array" ref="G14800">xlookup(F14800,'Internal Staffing Calculator'!E:E,'Internal Staffing Calculator'!C:C,"")</f>
        <v/>
      </c>
      <c r="H14800" s="932" t="str">
        <f t="array" ref="H14800">if(F14800&lt;&gt;"", iferror(index('Internal Staffing Calculator'!B$8:B23500,match(F14800,'Internal Staffing Calculator'!E$8:E23500,0)), "Not In Budget"),"")</f>
        <v/>
      </c>
      <c r="I14800" s="184"/>
      <c r="J14800" s="184"/>
      <c r="K14800" s="184"/>
      <c r="L14800" s="183"/>
    </row>
    <row r="14801">
      <c r="A14801" s="454"/>
      <c r="B14801" s="927"/>
      <c r="C14801" s="580"/>
      <c r="D14801" s="939"/>
      <c r="E14801" s="940"/>
      <c r="F14801" s="941"/>
      <c r="G14801" s="937" t="str">
        <f t="array" ref="G14801">xlookup(F14801,'Internal Staffing Calculator'!E:E,'Internal Staffing Calculator'!C:C,"")</f>
        <v/>
      </c>
      <c r="H14801" s="932" t="str">
        <f t="array" ref="H14801">if(F14801&lt;&gt;"", iferror(index('Internal Staffing Calculator'!B$8:B23500,match(F14801,'Internal Staffing Calculator'!E$8:E23500,0)), "Not In Budget"),"")</f>
        <v/>
      </c>
      <c r="I14801" s="184"/>
      <c r="J14801" s="184"/>
      <c r="K14801" s="184"/>
      <c r="L14801" s="183"/>
    </row>
    <row r="14802">
      <c r="A14802" s="454"/>
      <c r="B14802" s="927"/>
      <c r="C14802" s="580"/>
      <c r="D14802" s="939"/>
      <c r="E14802" s="940"/>
      <c r="F14802" s="941"/>
      <c r="G14802" s="937" t="str">
        <f t="array" ref="G14802">xlookup(F14802,'Internal Staffing Calculator'!E:E,'Internal Staffing Calculator'!C:C,"")</f>
        <v/>
      </c>
      <c r="H14802" s="932" t="str">
        <f t="array" ref="H14802">if(F14802&lt;&gt;"", iferror(index('Internal Staffing Calculator'!B$8:B23500,match(F14802,'Internal Staffing Calculator'!E$8:E23500,0)), "Not In Budget"),"")</f>
        <v/>
      </c>
      <c r="I14802" s="184"/>
      <c r="J14802" s="184"/>
      <c r="K14802" s="184"/>
      <c r="L14802" s="183"/>
    </row>
    <row r="14803">
      <c r="A14803" s="454"/>
      <c r="B14803" s="927"/>
      <c r="C14803" s="580"/>
      <c r="D14803" s="939"/>
      <c r="E14803" s="940"/>
      <c r="F14803" s="941"/>
      <c r="G14803" s="937" t="str">
        <f t="array" ref="G14803">xlookup(F14803,'Internal Staffing Calculator'!E:E,'Internal Staffing Calculator'!C:C,"")</f>
        <v/>
      </c>
      <c r="H14803" s="932" t="str">
        <f t="array" ref="H14803">if(F14803&lt;&gt;"", iferror(index('Internal Staffing Calculator'!B$8:B23500,match(F14803,'Internal Staffing Calculator'!E$8:E23500,0)), "Not In Budget"),"")</f>
        <v/>
      </c>
      <c r="I14803" s="184"/>
      <c r="J14803" s="184"/>
      <c r="K14803" s="184"/>
      <c r="L14803" s="183"/>
    </row>
    <row r="14804">
      <c r="A14804" s="454"/>
      <c r="B14804" s="927"/>
      <c r="C14804" s="580"/>
      <c r="D14804" s="939"/>
      <c r="E14804" s="940"/>
      <c r="F14804" s="941"/>
      <c r="G14804" s="937" t="str">
        <f t="array" ref="G14804">xlookup(F14804,'Internal Staffing Calculator'!E:E,'Internal Staffing Calculator'!C:C,"")</f>
        <v/>
      </c>
      <c r="H14804" s="932" t="str">
        <f t="array" ref="H14804">if(F14804&lt;&gt;"", iferror(index('Internal Staffing Calculator'!B$8:B23500,match(F14804,'Internal Staffing Calculator'!E$8:E23500,0)), "Not In Budget"),"")</f>
        <v/>
      </c>
      <c r="I14804" s="184"/>
      <c r="J14804" s="184"/>
      <c r="K14804" s="184"/>
      <c r="L14804" s="183"/>
    </row>
    <row r="14805">
      <c r="A14805" s="454"/>
      <c r="B14805" s="927"/>
      <c r="C14805" s="580"/>
      <c r="D14805" s="939"/>
      <c r="E14805" s="940"/>
      <c r="F14805" s="941"/>
      <c r="G14805" s="937" t="str">
        <f t="array" ref="G14805">xlookup(F14805,'Internal Staffing Calculator'!E:E,'Internal Staffing Calculator'!C:C,"")</f>
        <v/>
      </c>
      <c r="H14805" s="932" t="str">
        <f t="array" ref="H14805">if(F14805&lt;&gt;"", iferror(index('Internal Staffing Calculator'!B$8:B23500,match(F14805,'Internal Staffing Calculator'!E$8:E23500,0)), "Not In Budget"),"")</f>
        <v/>
      </c>
      <c r="I14805" s="184"/>
      <c r="J14805" s="184"/>
      <c r="K14805" s="184"/>
      <c r="L14805" s="183"/>
    </row>
    <row r="14806">
      <c r="A14806" s="454"/>
      <c r="B14806" s="927"/>
      <c r="C14806" s="580"/>
      <c r="D14806" s="939"/>
      <c r="E14806" s="940"/>
      <c r="F14806" s="941"/>
      <c r="G14806" s="937" t="str">
        <f t="array" ref="G14806">xlookup(F14806,'Internal Staffing Calculator'!E:E,'Internal Staffing Calculator'!C:C,"")</f>
        <v/>
      </c>
      <c r="H14806" s="932" t="str">
        <f t="array" ref="H14806">if(F14806&lt;&gt;"", iferror(index('Internal Staffing Calculator'!B$8:B23500,match(F14806,'Internal Staffing Calculator'!E$8:E23500,0)), "Not In Budget"),"")</f>
        <v/>
      </c>
      <c r="I14806" s="184"/>
      <c r="J14806" s="184"/>
      <c r="K14806" s="184"/>
      <c r="L14806" s="183"/>
    </row>
    <row r="14807">
      <c r="A14807" s="454"/>
      <c r="B14807" s="927"/>
      <c r="C14807" s="580"/>
      <c r="D14807" s="939"/>
      <c r="E14807" s="940"/>
      <c r="F14807" s="941"/>
      <c r="G14807" s="937" t="str">
        <f t="array" ref="G14807">xlookup(F14807,'Internal Staffing Calculator'!E:E,'Internal Staffing Calculator'!C:C,"")</f>
        <v/>
      </c>
      <c r="H14807" s="932" t="str">
        <f t="array" ref="H14807">if(F14807&lt;&gt;"", iferror(index('Internal Staffing Calculator'!B$8:B23500,match(F14807,'Internal Staffing Calculator'!E$8:E23500,0)), "Not In Budget"),"")</f>
        <v/>
      </c>
      <c r="I14807" s="184"/>
      <c r="J14807" s="184"/>
      <c r="K14807" s="184"/>
      <c r="L14807" s="183"/>
    </row>
    <row r="14808">
      <c r="A14808" s="454"/>
      <c r="B14808" s="927"/>
      <c r="C14808" s="580"/>
      <c r="D14808" s="939"/>
      <c r="E14808" s="940"/>
      <c r="F14808" s="941"/>
      <c r="G14808" s="937" t="str">
        <f t="array" ref="G14808">xlookup(F14808,'Internal Staffing Calculator'!E:E,'Internal Staffing Calculator'!C:C,"")</f>
        <v/>
      </c>
      <c r="H14808" s="932" t="str">
        <f t="array" ref="H14808">if(F14808&lt;&gt;"", iferror(index('Internal Staffing Calculator'!B$8:B23500,match(F14808,'Internal Staffing Calculator'!E$8:E23500,0)), "Not In Budget"),"")</f>
        <v/>
      </c>
      <c r="I14808" s="184"/>
      <c r="J14808" s="184"/>
      <c r="K14808" s="184"/>
      <c r="L14808" s="183"/>
    </row>
    <row r="14809">
      <c r="A14809" s="454"/>
      <c r="B14809" s="927"/>
      <c r="C14809" s="580"/>
      <c r="D14809" s="939"/>
      <c r="E14809" s="940"/>
      <c r="F14809" s="941"/>
      <c r="G14809" s="937" t="str">
        <f t="array" ref="G14809">xlookup(F14809,'Internal Staffing Calculator'!E:E,'Internal Staffing Calculator'!C:C,"")</f>
        <v/>
      </c>
      <c r="H14809" s="932" t="str">
        <f t="array" ref="H14809">if(F14809&lt;&gt;"", iferror(index('Internal Staffing Calculator'!B$8:B23500,match(F14809,'Internal Staffing Calculator'!E$8:E23500,0)), "Not In Budget"),"")</f>
        <v/>
      </c>
      <c r="I14809" s="184"/>
      <c r="J14809" s="184"/>
      <c r="K14809" s="184"/>
      <c r="L14809" s="183"/>
    </row>
    <row r="14810">
      <c r="A14810" s="454"/>
      <c r="B14810" s="927"/>
      <c r="C14810" s="580"/>
      <c r="D14810" s="939"/>
      <c r="E14810" s="940"/>
      <c r="F14810" s="941"/>
      <c r="G14810" s="937" t="str">
        <f t="array" ref="G14810">xlookup(F14810,'Internal Staffing Calculator'!E:E,'Internal Staffing Calculator'!C:C,"")</f>
        <v/>
      </c>
      <c r="H14810" s="932" t="str">
        <f t="array" ref="H14810">if(F14810&lt;&gt;"", iferror(index('Internal Staffing Calculator'!B$8:B23500,match(F14810,'Internal Staffing Calculator'!E$8:E23500,0)), "Not In Budget"),"")</f>
        <v/>
      </c>
      <c r="I14810" s="184"/>
      <c r="J14810" s="184"/>
      <c r="K14810" s="184"/>
      <c r="L14810" s="183"/>
    </row>
    <row r="14811">
      <c r="A14811" s="454"/>
      <c r="B14811" s="927"/>
      <c r="C14811" s="580"/>
      <c r="D14811" s="939"/>
      <c r="E14811" s="940"/>
      <c r="F14811" s="941"/>
      <c r="G14811" s="937" t="str">
        <f t="array" ref="G14811">xlookup(F14811,'Internal Staffing Calculator'!E:E,'Internal Staffing Calculator'!C:C,"")</f>
        <v/>
      </c>
      <c r="H14811" s="932" t="str">
        <f t="array" ref="H14811">if(F14811&lt;&gt;"", iferror(index('Internal Staffing Calculator'!B$8:B23500,match(F14811,'Internal Staffing Calculator'!E$8:E23500,0)), "Not In Budget"),"")</f>
        <v/>
      </c>
      <c r="I14811" s="184"/>
      <c r="J14811" s="184"/>
      <c r="K14811" s="184"/>
      <c r="L14811" s="183"/>
    </row>
    <row r="14812">
      <c r="A14812" s="454"/>
      <c r="B14812" s="927"/>
      <c r="C14812" s="580"/>
      <c r="D14812" s="939"/>
      <c r="E14812" s="940"/>
      <c r="F14812" s="941"/>
      <c r="G14812" s="937" t="str">
        <f t="array" ref="G14812">xlookup(F14812,'Internal Staffing Calculator'!E:E,'Internal Staffing Calculator'!C:C,"")</f>
        <v/>
      </c>
      <c r="H14812" s="932" t="str">
        <f t="array" ref="H14812">if(F14812&lt;&gt;"", iferror(index('Internal Staffing Calculator'!B$8:B23500,match(F14812,'Internal Staffing Calculator'!E$8:E23500,0)), "Not In Budget"),"")</f>
        <v/>
      </c>
      <c r="I14812" s="184"/>
      <c r="J14812" s="184"/>
      <c r="K14812" s="184"/>
      <c r="L14812" s="183"/>
    </row>
    <row r="14813">
      <c r="A14813" s="454"/>
      <c r="B14813" s="927"/>
      <c r="C14813" s="580"/>
      <c r="D14813" s="939"/>
      <c r="E14813" s="940"/>
      <c r="F14813" s="941"/>
      <c r="G14813" s="937" t="str">
        <f t="array" ref="G14813">xlookup(F14813,'Internal Staffing Calculator'!E:E,'Internal Staffing Calculator'!C:C,"")</f>
        <v/>
      </c>
      <c r="H14813" s="932" t="str">
        <f t="array" ref="H14813">if(F14813&lt;&gt;"", iferror(index('Internal Staffing Calculator'!B$8:B23500,match(F14813,'Internal Staffing Calculator'!E$8:E23500,0)), "Not In Budget"),"")</f>
        <v/>
      </c>
      <c r="I14813" s="184"/>
      <c r="J14813" s="184"/>
      <c r="K14813" s="184"/>
      <c r="L14813" s="183"/>
    </row>
    <row r="14814">
      <c r="A14814" s="454"/>
      <c r="B14814" s="927"/>
      <c r="C14814" s="580"/>
      <c r="D14814" s="939"/>
      <c r="E14814" s="940"/>
      <c r="F14814" s="941"/>
      <c r="G14814" s="937" t="str">
        <f t="array" ref="G14814">xlookup(F14814,'Internal Staffing Calculator'!E:E,'Internal Staffing Calculator'!C:C,"")</f>
        <v/>
      </c>
      <c r="H14814" s="932" t="str">
        <f t="array" ref="H14814">if(F14814&lt;&gt;"", iferror(index('Internal Staffing Calculator'!B$8:B23500,match(F14814,'Internal Staffing Calculator'!E$8:E23500,0)), "Not In Budget"),"")</f>
        <v/>
      </c>
      <c r="I14814" s="184"/>
      <c r="J14814" s="184"/>
      <c r="K14814" s="184"/>
      <c r="L14814" s="183"/>
    </row>
    <row r="14815">
      <c r="A14815" s="454"/>
      <c r="B14815" s="927"/>
      <c r="C14815" s="580"/>
      <c r="D14815" s="939"/>
      <c r="E14815" s="940"/>
      <c r="F14815" s="941"/>
      <c r="G14815" s="937" t="str">
        <f t="array" ref="G14815">xlookup(F14815,'Internal Staffing Calculator'!E:E,'Internal Staffing Calculator'!C:C,"")</f>
        <v/>
      </c>
      <c r="H14815" s="932" t="str">
        <f t="array" ref="H14815">if(F14815&lt;&gt;"", iferror(index('Internal Staffing Calculator'!B$8:B23500,match(F14815,'Internal Staffing Calculator'!E$8:E23500,0)), "Not In Budget"),"")</f>
        <v/>
      </c>
      <c r="I14815" s="184"/>
      <c r="J14815" s="184"/>
      <c r="K14815" s="184"/>
      <c r="L14815" s="183"/>
    </row>
    <row r="14816">
      <c r="A14816" s="454"/>
      <c r="B14816" s="927"/>
      <c r="C14816" s="580"/>
      <c r="D14816" s="939"/>
      <c r="E14816" s="940"/>
      <c r="F14816" s="941"/>
      <c r="G14816" s="937" t="str">
        <f t="array" ref="G14816">xlookup(F14816,'Internal Staffing Calculator'!E:E,'Internal Staffing Calculator'!C:C,"")</f>
        <v/>
      </c>
      <c r="H14816" s="932" t="str">
        <f t="array" ref="H14816">if(F14816&lt;&gt;"", iferror(index('Internal Staffing Calculator'!B$8:B23500,match(F14816,'Internal Staffing Calculator'!E$8:E23500,0)), "Not In Budget"),"")</f>
        <v/>
      </c>
      <c r="I14816" s="184"/>
      <c r="J14816" s="184"/>
      <c r="K14816" s="184"/>
      <c r="L14816" s="183"/>
    </row>
    <row r="14817">
      <c r="A14817" s="454"/>
      <c r="B14817" s="927"/>
      <c r="C14817" s="580"/>
      <c r="D14817" s="939"/>
      <c r="E14817" s="940"/>
      <c r="F14817" s="941"/>
      <c r="G14817" s="937" t="str">
        <f t="array" ref="G14817">xlookup(F14817,'Internal Staffing Calculator'!E:E,'Internal Staffing Calculator'!C:C,"")</f>
        <v/>
      </c>
      <c r="H14817" s="932" t="str">
        <f t="array" ref="H14817">if(F14817&lt;&gt;"", iferror(index('Internal Staffing Calculator'!B$8:B23500,match(F14817,'Internal Staffing Calculator'!E$8:E23500,0)), "Not In Budget"),"")</f>
        <v/>
      </c>
      <c r="I14817" s="184"/>
      <c r="J14817" s="184"/>
      <c r="K14817" s="184"/>
      <c r="L14817" s="183"/>
    </row>
    <row r="14818">
      <c r="A14818" s="454"/>
      <c r="B14818" s="927"/>
      <c r="C14818" s="580"/>
      <c r="D14818" s="939"/>
      <c r="E14818" s="940"/>
      <c r="F14818" s="941"/>
      <c r="G14818" s="937" t="str">
        <f t="array" ref="G14818">xlookup(F14818,'Internal Staffing Calculator'!E:E,'Internal Staffing Calculator'!C:C,"")</f>
        <v/>
      </c>
      <c r="H14818" s="932" t="str">
        <f t="array" ref="H14818">if(F14818&lt;&gt;"", iferror(index('Internal Staffing Calculator'!B$8:B23500,match(F14818,'Internal Staffing Calculator'!E$8:E23500,0)), "Not In Budget"),"")</f>
        <v/>
      </c>
      <c r="I14818" s="184"/>
      <c r="J14818" s="184"/>
      <c r="K14818" s="184"/>
      <c r="L14818" s="183"/>
    </row>
    <row r="14819">
      <c r="A14819" s="454"/>
      <c r="B14819" s="927"/>
      <c r="C14819" s="580"/>
      <c r="D14819" s="939"/>
      <c r="E14819" s="940"/>
      <c r="F14819" s="941"/>
      <c r="G14819" s="937" t="str">
        <f t="array" ref="G14819">xlookup(F14819,'Internal Staffing Calculator'!E:E,'Internal Staffing Calculator'!C:C,"")</f>
        <v/>
      </c>
      <c r="H14819" s="932" t="str">
        <f t="array" ref="H14819">if(F14819&lt;&gt;"", iferror(index('Internal Staffing Calculator'!B$8:B23500,match(F14819,'Internal Staffing Calculator'!E$8:E23500,0)), "Not In Budget"),"")</f>
        <v/>
      </c>
      <c r="I14819" s="184"/>
      <c r="J14819" s="184"/>
      <c r="K14819" s="184"/>
      <c r="L14819" s="183"/>
    </row>
    <row r="14820">
      <c r="A14820" s="454"/>
      <c r="B14820" s="927"/>
      <c r="C14820" s="580"/>
      <c r="D14820" s="939"/>
      <c r="E14820" s="940"/>
      <c r="F14820" s="941"/>
      <c r="G14820" s="937" t="str">
        <f t="array" ref="G14820">xlookup(F14820,'Internal Staffing Calculator'!E:E,'Internal Staffing Calculator'!C:C,"")</f>
        <v/>
      </c>
      <c r="H14820" s="932" t="str">
        <f t="array" ref="H14820">if(F14820&lt;&gt;"", iferror(index('Internal Staffing Calculator'!B$8:B23500,match(F14820,'Internal Staffing Calculator'!E$8:E23500,0)), "Not In Budget"),"")</f>
        <v/>
      </c>
      <c r="I14820" s="184"/>
      <c r="J14820" s="184"/>
      <c r="K14820" s="184"/>
      <c r="L14820" s="183"/>
    </row>
    <row r="14821">
      <c r="A14821" s="454"/>
      <c r="B14821" s="927"/>
      <c r="C14821" s="580"/>
      <c r="D14821" s="939"/>
      <c r="E14821" s="940"/>
      <c r="F14821" s="941"/>
      <c r="G14821" s="937" t="str">
        <f t="array" ref="G14821">xlookup(F14821,'Internal Staffing Calculator'!E:E,'Internal Staffing Calculator'!C:C,"")</f>
        <v/>
      </c>
      <c r="H14821" s="932" t="str">
        <f t="array" ref="H14821">if(F14821&lt;&gt;"", iferror(index('Internal Staffing Calculator'!B$8:B23500,match(F14821,'Internal Staffing Calculator'!E$8:E23500,0)), "Not In Budget"),"")</f>
        <v/>
      </c>
      <c r="I14821" s="184"/>
      <c r="J14821" s="184"/>
      <c r="K14821" s="184"/>
      <c r="L14821" s="183"/>
    </row>
    <row r="14822">
      <c r="A14822" s="454"/>
      <c r="B14822" s="927"/>
      <c r="C14822" s="580"/>
      <c r="D14822" s="939"/>
      <c r="E14822" s="940"/>
      <c r="F14822" s="941"/>
      <c r="G14822" s="937" t="str">
        <f t="array" ref="G14822">xlookup(F14822,'Internal Staffing Calculator'!E:E,'Internal Staffing Calculator'!C:C,"")</f>
        <v/>
      </c>
      <c r="H14822" s="932" t="str">
        <f t="array" ref="H14822">if(F14822&lt;&gt;"", iferror(index('Internal Staffing Calculator'!B$8:B23500,match(F14822,'Internal Staffing Calculator'!E$8:E23500,0)), "Not In Budget"),"")</f>
        <v/>
      </c>
      <c r="I14822" s="184"/>
      <c r="J14822" s="184"/>
      <c r="K14822" s="184"/>
      <c r="L14822" s="183"/>
    </row>
    <row r="14823">
      <c r="A14823" s="454"/>
      <c r="B14823" s="927"/>
      <c r="C14823" s="580"/>
      <c r="D14823" s="939"/>
      <c r="E14823" s="940"/>
      <c r="F14823" s="941"/>
      <c r="G14823" s="937" t="str">
        <f t="array" ref="G14823">xlookup(F14823,'Internal Staffing Calculator'!E:E,'Internal Staffing Calculator'!C:C,"")</f>
        <v/>
      </c>
      <c r="H14823" s="932" t="str">
        <f t="array" ref="H14823">if(F14823&lt;&gt;"", iferror(index('Internal Staffing Calculator'!B$8:B23500,match(F14823,'Internal Staffing Calculator'!E$8:E23500,0)), "Not In Budget"),"")</f>
        <v/>
      </c>
      <c r="I14823" s="184"/>
      <c r="J14823" s="184"/>
      <c r="K14823" s="184"/>
      <c r="L14823" s="183"/>
    </row>
    <row r="14824">
      <c r="A14824" s="454"/>
      <c r="B14824" s="927"/>
      <c r="C14824" s="580"/>
      <c r="D14824" s="939"/>
      <c r="E14824" s="940"/>
      <c r="F14824" s="941"/>
      <c r="G14824" s="937" t="str">
        <f t="array" ref="G14824">xlookup(F14824,'Internal Staffing Calculator'!E:E,'Internal Staffing Calculator'!C:C,"")</f>
        <v/>
      </c>
      <c r="H14824" s="932" t="str">
        <f t="array" ref="H14824">if(F14824&lt;&gt;"", iferror(index('Internal Staffing Calculator'!B$8:B23500,match(F14824,'Internal Staffing Calculator'!E$8:E23500,0)), "Not In Budget"),"")</f>
        <v/>
      </c>
      <c r="I14824" s="184"/>
      <c r="J14824" s="184"/>
      <c r="K14824" s="184"/>
      <c r="L14824" s="183"/>
    </row>
    <row r="14825">
      <c r="A14825" s="454"/>
      <c r="B14825" s="927"/>
      <c r="C14825" s="580"/>
      <c r="D14825" s="939"/>
      <c r="E14825" s="940"/>
      <c r="F14825" s="941"/>
      <c r="G14825" s="937" t="str">
        <f t="array" ref="G14825">xlookup(F14825,'Internal Staffing Calculator'!E:E,'Internal Staffing Calculator'!C:C,"")</f>
        <v/>
      </c>
      <c r="H14825" s="932" t="str">
        <f t="array" ref="H14825">if(F14825&lt;&gt;"", iferror(index('Internal Staffing Calculator'!B$8:B23500,match(F14825,'Internal Staffing Calculator'!E$8:E23500,0)), "Not In Budget"),"")</f>
        <v/>
      </c>
      <c r="I14825" s="184"/>
      <c r="J14825" s="184"/>
      <c r="K14825" s="184"/>
      <c r="L14825" s="183"/>
    </row>
    <row r="14826">
      <c r="A14826" s="454"/>
      <c r="B14826" s="927"/>
      <c r="C14826" s="580"/>
      <c r="D14826" s="939"/>
      <c r="E14826" s="940"/>
      <c r="F14826" s="941"/>
      <c r="G14826" s="937" t="str">
        <f t="array" ref="G14826">xlookup(F14826,'Internal Staffing Calculator'!E:E,'Internal Staffing Calculator'!C:C,"")</f>
        <v/>
      </c>
      <c r="H14826" s="932" t="str">
        <f t="array" ref="H14826">if(F14826&lt;&gt;"", iferror(index('Internal Staffing Calculator'!B$8:B23500,match(F14826,'Internal Staffing Calculator'!E$8:E23500,0)), "Not In Budget"),"")</f>
        <v/>
      </c>
      <c r="I14826" s="184"/>
      <c r="J14826" s="184"/>
      <c r="K14826" s="184"/>
      <c r="L14826" s="183"/>
    </row>
    <row r="14827">
      <c r="A14827" s="454"/>
      <c r="B14827" s="927"/>
      <c r="C14827" s="580"/>
      <c r="D14827" s="939"/>
      <c r="E14827" s="940"/>
      <c r="F14827" s="941"/>
      <c r="G14827" s="937" t="str">
        <f t="array" ref="G14827">xlookup(F14827,'Internal Staffing Calculator'!E:E,'Internal Staffing Calculator'!C:C,"")</f>
        <v/>
      </c>
      <c r="H14827" s="932" t="str">
        <f t="array" ref="H14827">if(F14827&lt;&gt;"", iferror(index('Internal Staffing Calculator'!B$8:B23500,match(F14827,'Internal Staffing Calculator'!E$8:E23500,0)), "Not In Budget"),"")</f>
        <v/>
      </c>
      <c r="I14827" s="184"/>
      <c r="J14827" s="184"/>
      <c r="K14827" s="184"/>
      <c r="L14827" s="183"/>
    </row>
    <row r="14828">
      <c r="A14828" s="454"/>
      <c r="B14828" s="927"/>
      <c r="C14828" s="580"/>
      <c r="D14828" s="939"/>
      <c r="E14828" s="940"/>
      <c r="F14828" s="941"/>
      <c r="G14828" s="937" t="str">
        <f t="array" ref="G14828">xlookup(F14828,'Internal Staffing Calculator'!E:E,'Internal Staffing Calculator'!C:C,"")</f>
        <v/>
      </c>
      <c r="H14828" s="932" t="str">
        <f t="array" ref="H14828">if(F14828&lt;&gt;"", iferror(index('Internal Staffing Calculator'!B$8:B23500,match(F14828,'Internal Staffing Calculator'!E$8:E23500,0)), "Not In Budget"),"")</f>
        <v/>
      </c>
      <c r="I14828" s="184"/>
      <c r="J14828" s="184"/>
      <c r="K14828" s="184"/>
      <c r="L14828" s="183"/>
    </row>
    <row r="14829">
      <c r="A14829" s="454"/>
      <c r="B14829" s="927"/>
      <c r="C14829" s="580"/>
      <c r="D14829" s="939"/>
      <c r="E14829" s="940"/>
      <c r="F14829" s="941"/>
      <c r="G14829" s="937" t="str">
        <f t="array" ref="G14829">xlookup(F14829,'Internal Staffing Calculator'!E:E,'Internal Staffing Calculator'!C:C,"")</f>
        <v/>
      </c>
      <c r="H14829" s="932" t="str">
        <f t="array" ref="H14829">if(F14829&lt;&gt;"", iferror(index('Internal Staffing Calculator'!B$8:B23500,match(F14829,'Internal Staffing Calculator'!E$8:E23500,0)), "Not In Budget"),"")</f>
        <v/>
      </c>
      <c r="I14829" s="184"/>
      <c r="J14829" s="184"/>
      <c r="K14829" s="184"/>
      <c r="L14829" s="183"/>
    </row>
    <row r="14830">
      <c r="A14830" s="454"/>
      <c r="B14830" s="927"/>
      <c r="C14830" s="580"/>
      <c r="D14830" s="939"/>
      <c r="E14830" s="940"/>
      <c r="F14830" s="941"/>
      <c r="G14830" s="937" t="str">
        <f t="array" ref="G14830">xlookup(F14830,'Internal Staffing Calculator'!E:E,'Internal Staffing Calculator'!C:C,"")</f>
        <v/>
      </c>
      <c r="H14830" s="932" t="str">
        <f t="array" ref="H14830">if(F14830&lt;&gt;"", iferror(index('Internal Staffing Calculator'!B$8:B23500,match(F14830,'Internal Staffing Calculator'!E$8:E23500,0)), "Not In Budget"),"")</f>
        <v/>
      </c>
      <c r="I14830" s="184"/>
      <c r="J14830" s="184"/>
      <c r="K14830" s="184"/>
      <c r="L14830" s="183"/>
    </row>
    <row r="14831">
      <c r="A14831" s="454"/>
      <c r="B14831" s="927"/>
      <c r="C14831" s="580"/>
      <c r="D14831" s="939"/>
      <c r="E14831" s="940"/>
      <c r="F14831" s="941"/>
      <c r="G14831" s="937" t="str">
        <f t="array" ref="G14831">xlookup(F14831,'Internal Staffing Calculator'!E:E,'Internal Staffing Calculator'!C:C,"")</f>
        <v/>
      </c>
      <c r="H14831" s="932" t="str">
        <f t="array" ref="H14831">if(F14831&lt;&gt;"", iferror(index('Internal Staffing Calculator'!B$8:B23500,match(F14831,'Internal Staffing Calculator'!E$8:E23500,0)), "Not In Budget"),"")</f>
        <v/>
      </c>
      <c r="I14831" s="184"/>
      <c r="J14831" s="184"/>
      <c r="K14831" s="184"/>
      <c r="L14831" s="183"/>
    </row>
    <row r="14832">
      <c r="A14832" s="454"/>
      <c r="B14832" s="927"/>
      <c r="C14832" s="580"/>
      <c r="D14832" s="939"/>
      <c r="E14832" s="940"/>
      <c r="F14832" s="941"/>
      <c r="G14832" s="937" t="str">
        <f t="array" ref="G14832">xlookup(F14832,'Internal Staffing Calculator'!E:E,'Internal Staffing Calculator'!C:C,"")</f>
        <v/>
      </c>
      <c r="H14832" s="932" t="str">
        <f t="array" ref="H14832">if(F14832&lt;&gt;"", iferror(index('Internal Staffing Calculator'!B$8:B23500,match(F14832,'Internal Staffing Calculator'!E$8:E23500,0)), "Not In Budget"),"")</f>
        <v/>
      </c>
      <c r="I14832" s="184"/>
      <c r="J14832" s="184"/>
      <c r="K14832" s="184"/>
      <c r="L14832" s="183"/>
    </row>
    <row r="14833">
      <c r="A14833" s="454"/>
      <c r="B14833" s="927"/>
      <c r="C14833" s="580"/>
      <c r="D14833" s="939"/>
      <c r="E14833" s="940"/>
      <c r="F14833" s="941"/>
      <c r="G14833" s="937" t="str">
        <f t="array" ref="G14833">xlookup(F14833,'Internal Staffing Calculator'!E:E,'Internal Staffing Calculator'!C:C,"")</f>
        <v/>
      </c>
      <c r="H14833" s="932" t="str">
        <f t="array" ref="H14833">if(F14833&lt;&gt;"", iferror(index('Internal Staffing Calculator'!B$8:B23500,match(F14833,'Internal Staffing Calculator'!E$8:E23500,0)), "Not In Budget"),"")</f>
        <v/>
      </c>
      <c r="I14833" s="184"/>
      <c r="J14833" s="184"/>
      <c r="K14833" s="184"/>
      <c r="L14833" s="183"/>
    </row>
    <row r="14834">
      <c r="A14834" s="454"/>
      <c r="B14834" s="927"/>
      <c r="C14834" s="580"/>
      <c r="D14834" s="939"/>
      <c r="E14834" s="940"/>
      <c r="F14834" s="941"/>
      <c r="G14834" s="937" t="str">
        <f t="array" ref="G14834">xlookup(F14834,'Internal Staffing Calculator'!E:E,'Internal Staffing Calculator'!C:C,"")</f>
        <v/>
      </c>
      <c r="H14834" s="932" t="str">
        <f t="array" ref="H14834">if(F14834&lt;&gt;"", iferror(index('Internal Staffing Calculator'!B$8:B23500,match(F14834,'Internal Staffing Calculator'!E$8:E23500,0)), "Not In Budget"),"")</f>
        <v/>
      </c>
      <c r="I14834" s="184"/>
      <c r="J14834" s="184"/>
      <c r="K14834" s="184"/>
      <c r="L14834" s="183"/>
    </row>
    <row r="14835">
      <c r="A14835" s="454"/>
      <c r="B14835" s="927"/>
      <c r="C14835" s="580"/>
      <c r="D14835" s="939"/>
      <c r="E14835" s="940"/>
      <c r="F14835" s="941"/>
      <c r="G14835" s="937" t="str">
        <f t="array" ref="G14835">xlookup(F14835,'Internal Staffing Calculator'!E:E,'Internal Staffing Calculator'!C:C,"")</f>
        <v/>
      </c>
      <c r="H14835" s="932" t="str">
        <f t="array" ref="H14835">if(F14835&lt;&gt;"", iferror(index('Internal Staffing Calculator'!B$8:B23500,match(F14835,'Internal Staffing Calculator'!E$8:E23500,0)), "Not In Budget"),"")</f>
        <v/>
      </c>
      <c r="I14835" s="184"/>
      <c r="J14835" s="184"/>
      <c r="K14835" s="184"/>
      <c r="L14835" s="183"/>
    </row>
    <row r="14836">
      <c r="A14836" s="454"/>
      <c r="B14836" s="927"/>
      <c r="C14836" s="580"/>
      <c r="D14836" s="939"/>
      <c r="E14836" s="940"/>
      <c r="F14836" s="941"/>
      <c r="G14836" s="937" t="str">
        <f t="array" ref="G14836">xlookup(F14836,'Internal Staffing Calculator'!E:E,'Internal Staffing Calculator'!C:C,"")</f>
        <v/>
      </c>
      <c r="H14836" s="932" t="str">
        <f t="array" ref="H14836">if(F14836&lt;&gt;"", iferror(index('Internal Staffing Calculator'!B$8:B23500,match(F14836,'Internal Staffing Calculator'!E$8:E23500,0)), "Not In Budget"),"")</f>
        <v/>
      </c>
      <c r="I14836" s="184"/>
      <c r="J14836" s="184"/>
      <c r="K14836" s="184"/>
      <c r="L14836" s="183"/>
    </row>
    <row r="14837">
      <c r="A14837" s="454"/>
      <c r="B14837" s="927"/>
      <c r="C14837" s="580"/>
      <c r="D14837" s="939"/>
      <c r="E14837" s="940"/>
      <c r="F14837" s="941"/>
      <c r="G14837" s="937" t="str">
        <f t="array" ref="G14837">xlookup(F14837,'Internal Staffing Calculator'!E:E,'Internal Staffing Calculator'!C:C,"")</f>
        <v/>
      </c>
      <c r="H14837" s="932" t="str">
        <f t="array" ref="H14837">if(F14837&lt;&gt;"", iferror(index('Internal Staffing Calculator'!B$8:B23500,match(F14837,'Internal Staffing Calculator'!E$8:E23500,0)), "Not In Budget"),"")</f>
        <v/>
      </c>
      <c r="I14837" s="184"/>
      <c r="J14837" s="184"/>
      <c r="K14837" s="184"/>
      <c r="L14837" s="183"/>
    </row>
    <row r="14838">
      <c r="A14838" s="454"/>
      <c r="B14838" s="927"/>
      <c r="C14838" s="580"/>
      <c r="D14838" s="939"/>
      <c r="E14838" s="940"/>
      <c r="F14838" s="941"/>
      <c r="G14838" s="937" t="str">
        <f t="array" ref="G14838">xlookup(F14838,'Internal Staffing Calculator'!E:E,'Internal Staffing Calculator'!C:C,"")</f>
        <v/>
      </c>
      <c r="H14838" s="932" t="str">
        <f t="array" ref="H14838">if(F14838&lt;&gt;"", iferror(index('Internal Staffing Calculator'!B$8:B23500,match(F14838,'Internal Staffing Calculator'!E$8:E23500,0)), "Not In Budget"),"")</f>
        <v/>
      </c>
      <c r="I14838" s="184"/>
      <c r="J14838" s="184"/>
      <c r="K14838" s="184"/>
      <c r="L14838" s="183"/>
    </row>
    <row r="14839">
      <c r="A14839" s="454"/>
      <c r="B14839" s="927"/>
      <c r="C14839" s="580"/>
      <c r="D14839" s="939"/>
      <c r="E14839" s="940"/>
      <c r="F14839" s="941"/>
      <c r="G14839" s="937" t="str">
        <f t="array" ref="G14839">xlookup(F14839,'Internal Staffing Calculator'!E:E,'Internal Staffing Calculator'!C:C,"")</f>
        <v/>
      </c>
      <c r="H14839" s="932" t="str">
        <f t="array" ref="H14839">if(F14839&lt;&gt;"", iferror(index('Internal Staffing Calculator'!B$8:B23500,match(F14839,'Internal Staffing Calculator'!E$8:E23500,0)), "Not In Budget"),"")</f>
        <v/>
      </c>
      <c r="I14839" s="184"/>
      <c r="J14839" s="184"/>
      <c r="K14839" s="184"/>
      <c r="L14839" s="183"/>
    </row>
    <row r="14840">
      <c r="A14840" s="454"/>
      <c r="B14840" s="927"/>
      <c r="C14840" s="580"/>
      <c r="D14840" s="939"/>
      <c r="E14840" s="940"/>
      <c r="F14840" s="941"/>
      <c r="G14840" s="937" t="str">
        <f t="array" ref="G14840">xlookup(F14840,'Internal Staffing Calculator'!E:E,'Internal Staffing Calculator'!C:C,"")</f>
        <v/>
      </c>
      <c r="H14840" s="932" t="str">
        <f t="array" ref="H14840">if(F14840&lt;&gt;"", iferror(index('Internal Staffing Calculator'!B$8:B23500,match(F14840,'Internal Staffing Calculator'!E$8:E23500,0)), "Not In Budget"),"")</f>
        <v/>
      </c>
      <c r="I14840" s="184"/>
      <c r="J14840" s="184"/>
      <c r="K14840" s="184"/>
      <c r="L14840" s="183"/>
    </row>
    <row r="14841">
      <c r="A14841" s="454"/>
      <c r="B14841" s="927"/>
      <c r="C14841" s="580"/>
      <c r="D14841" s="939"/>
      <c r="E14841" s="940"/>
      <c r="F14841" s="941"/>
      <c r="G14841" s="937" t="str">
        <f t="array" ref="G14841">xlookup(F14841,'Internal Staffing Calculator'!E:E,'Internal Staffing Calculator'!C:C,"")</f>
        <v/>
      </c>
      <c r="H14841" s="932" t="str">
        <f t="array" ref="H14841">if(F14841&lt;&gt;"", iferror(index('Internal Staffing Calculator'!B$8:B23500,match(F14841,'Internal Staffing Calculator'!E$8:E23500,0)), "Not In Budget"),"")</f>
        <v/>
      </c>
      <c r="I14841" s="184"/>
      <c r="J14841" s="184"/>
      <c r="K14841" s="184"/>
      <c r="L14841" s="183"/>
    </row>
    <row r="14842">
      <c r="A14842" s="454"/>
      <c r="B14842" s="927"/>
      <c r="C14842" s="580"/>
      <c r="D14842" s="939"/>
      <c r="E14842" s="940"/>
      <c r="F14842" s="941"/>
      <c r="G14842" s="937" t="str">
        <f t="array" ref="G14842">xlookup(F14842,'Internal Staffing Calculator'!E:E,'Internal Staffing Calculator'!C:C,"")</f>
        <v/>
      </c>
      <c r="H14842" s="932" t="str">
        <f t="array" ref="H14842">if(F14842&lt;&gt;"", iferror(index('Internal Staffing Calculator'!B$8:B23500,match(F14842,'Internal Staffing Calculator'!E$8:E23500,0)), "Not In Budget"),"")</f>
        <v/>
      </c>
      <c r="I14842" s="184"/>
      <c r="J14842" s="184"/>
      <c r="K14842" s="184"/>
      <c r="L14842" s="183"/>
    </row>
    <row r="14843">
      <c r="A14843" s="454"/>
      <c r="B14843" s="927"/>
      <c r="C14843" s="580"/>
      <c r="D14843" s="939"/>
      <c r="E14843" s="940"/>
      <c r="F14843" s="941"/>
      <c r="G14843" s="937" t="str">
        <f t="array" ref="G14843">xlookup(F14843,'Internal Staffing Calculator'!E:E,'Internal Staffing Calculator'!C:C,"")</f>
        <v/>
      </c>
      <c r="H14843" s="932" t="str">
        <f t="array" ref="H14843">if(F14843&lt;&gt;"", iferror(index('Internal Staffing Calculator'!B$8:B23500,match(F14843,'Internal Staffing Calculator'!E$8:E23500,0)), "Not In Budget"),"")</f>
        <v/>
      </c>
      <c r="I14843" s="184"/>
      <c r="J14843" s="184"/>
      <c r="K14843" s="184"/>
      <c r="L14843" s="183"/>
    </row>
    <row r="14844">
      <c r="A14844" s="454"/>
      <c r="B14844" s="927"/>
      <c r="C14844" s="580"/>
      <c r="D14844" s="939"/>
      <c r="E14844" s="940"/>
      <c r="F14844" s="941"/>
      <c r="G14844" s="937" t="str">
        <f t="array" ref="G14844">xlookup(F14844,'Internal Staffing Calculator'!E:E,'Internal Staffing Calculator'!C:C,"")</f>
        <v/>
      </c>
      <c r="H14844" s="932" t="str">
        <f t="array" ref="H14844">if(F14844&lt;&gt;"", iferror(index('Internal Staffing Calculator'!B$8:B23500,match(F14844,'Internal Staffing Calculator'!E$8:E23500,0)), "Not In Budget"),"")</f>
        <v/>
      </c>
      <c r="I14844" s="184"/>
      <c r="J14844" s="184"/>
      <c r="K14844" s="184"/>
      <c r="L14844" s="183"/>
    </row>
    <row r="14845">
      <c r="A14845" s="454"/>
      <c r="B14845" s="927"/>
      <c r="C14845" s="580"/>
      <c r="D14845" s="939"/>
      <c r="E14845" s="940"/>
      <c r="F14845" s="941"/>
      <c r="G14845" s="937" t="str">
        <f t="array" ref="G14845">xlookup(F14845,'Internal Staffing Calculator'!E:E,'Internal Staffing Calculator'!C:C,"")</f>
        <v/>
      </c>
      <c r="H14845" s="932" t="str">
        <f t="array" ref="H14845">if(F14845&lt;&gt;"", iferror(index('Internal Staffing Calculator'!B$8:B23500,match(F14845,'Internal Staffing Calculator'!E$8:E23500,0)), "Not In Budget"),"")</f>
        <v/>
      </c>
      <c r="I14845" s="184"/>
      <c r="J14845" s="184"/>
      <c r="K14845" s="184"/>
      <c r="L14845" s="183"/>
    </row>
    <row r="14846">
      <c r="A14846" s="454"/>
      <c r="B14846" s="927"/>
      <c r="C14846" s="580"/>
      <c r="D14846" s="939"/>
      <c r="E14846" s="940"/>
      <c r="F14846" s="941"/>
      <c r="G14846" s="937" t="str">
        <f t="array" ref="G14846">xlookup(F14846,'Internal Staffing Calculator'!E:E,'Internal Staffing Calculator'!C:C,"")</f>
        <v/>
      </c>
      <c r="H14846" s="932" t="str">
        <f t="array" ref="H14846">if(F14846&lt;&gt;"", iferror(index('Internal Staffing Calculator'!B$8:B23500,match(F14846,'Internal Staffing Calculator'!E$8:E23500,0)), "Not In Budget"),"")</f>
        <v/>
      </c>
      <c r="I14846" s="184"/>
      <c r="J14846" s="184"/>
      <c r="K14846" s="184"/>
      <c r="L14846" s="183"/>
    </row>
    <row r="14847">
      <c r="A14847" s="454"/>
      <c r="B14847" s="927"/>
      <c r="C14847" s="580"/>
      <c r="D14847" s="939"/>
      <c r="E14847" s="940"/>
      <c r="F14847" s="941"/>
      <c r="G14847" s="937" t="str">
        <f t="array" ref="G14847">xlookup(F14847,'Internal Staffing Calculator'!E:E,'Internal Staffing Calculator'!C:C,"")</f>
        <v/>
      </c>
      <c r="H14847" s="932" t="str">
        <f t="array" ref="H14847">if(F14847&lt;&gt;"", iferror(index('Internal Staffing Calculator'!B$8:B23500,match(F14847,'Internal Staffing Calculator'!E$8:E23500,0)), "Not In Budget"),"")</f>
        <v/>
      </c>
      <c r="I14847" s="184"/>
      <c r="J14847" s="184"/>
      <c r="K14847" s="184"/>
      <c r="L14847" s="183"/>
    </row>
    <row r="14848">
      <c r="A14848" s="454"/>
      <c r="B14848" s="927"/>
      <c r="C14848" s="580"/>
      <c r="D14848" s="939"/>
      <c r="E14848" s="940"/>
      <c r="F14848" s="941"/>
      <c r="G14848" s="937" t="str">
        <f t="array" ref="G14848">xlookup(F14848,'Internal Staffing Calculator'!E:E,'Internal Staffing Calculator'!C:C,"")</f>
        <v/>
      </c>
      <c r="H14848" s="932" t="str">
        <f t="array" ref="H14848">if(F14848&lt;&gt;"", iferror(index('Internal Staffing Calculator'!B$8:B23500,match(F14848,'Internal Staffing Calculator'!E$8:E23500,0)), "Not In Budget"),"")</f>
        <v/>
      </c>
      <c r="I14848" s="184"/>
      <c r="J14848" s="184"/>
      <c r="K14848" s="184"/>
      <c r="L14848" s="183"/>
    </row>
    <row r="14849">
      <c r="A14849" s="454"/>
      <c r="B14849" s="927"/>
      <c r="C14849" s="580"/>
      <c r="D14849" s="939"/>
      <c r="E14849" s="940"/>
      <c r="F14849" s="941"/>
      <c r="G14849" s="937" t="str">
        <f t="array" ref="G14849">xlookup(F14849,'Internal Staffing Calculator'!E:E,'Internal Staffing Calculator'!C:C,"")</f>
        <v/>
      </c>
      <c r="H14849" s="932" t="str">
        <f t="array" ref="H14849">if(F14849&lt;&gt;"", iferror(index('Internal Staffing Calculator'!B$8:B23500,match(F14849,'Internal Staffing Calculator'!E$8:E23500,0)), "Not In Budget"),"")</f>
        <v/>
      </c>
      <c r="I14849" s="184"/>
      <c r="J14849" s="184"/>
      <c r="K14849" s="184"/>
      <c r="L14849" s="183"/>
    </row>
    <row r="14850">
      <c r="A14850" s="454"/>
      <c r="B14850" s="927"/>
      <c r="C14850" s="580"/>
      <c r="D14850" s="939"/>
      <c r="E14850" s="940"/>
      <c r="F14850" s="941"/>
      <c r="G14850" s="937" t="str">
        <f t="array" ref="G14850">xlookup(F14850,'Internal Staffing Calculator'!E:E,'Internal Staffing Calculator'!C:C,"")</f>
        <v/>
      </c>
      <c r="H14850" s="932" t="str">
        <f t="array" ref="H14850">if(F14850&lt;&gt;"", iferror(index('Internal Staffing Calculator'!B$8:B23500,match(F14850,'Internal Staffing Calculator'!E$8:E23500,0)), "Not In Budget"),"")</f>
        <v/>
      </c>
      <c r="I14850" s="184"/>
      <c r="J14850" s="184"/>
      <c r="K14850" s="184"/>
      <c r="L14850" s="183"/>
    </row>
    <row r="14851">
      <c r="A14851" s="454"/>
      <c r="B14851" s="927"/>
      <c r="C14851" s="580"/>
      <c r="D14851" s="939"/>
      <c r="E14851" s="940"/>
      <c r="F14851" s="941"/>
      <c r="G14851" s="937" t="str">
        <f t="array" ref="G14851">xlookup(F14851,'Internal Staffing Calculator'!E:E,'Internal Staffing Calculator'!C:C,"")</f>
        <v/>
      </c>
      <c r="H14851" s="932" t="str">
        <f t="array" ref="H14851">if(F14851&lt;&gt;"", iferror(index('Internal Staffing Calculator'!B$8:B23500,match(F14851,'Internal Staffing Calculator'!E$8:E23500,0)), "Not In Budget"),"")</f>
        <v/>
      </c>
      <c r="I14851" s="184"/>
      <c r="J14851" s="184"/>
      <c r="K14851" s="184"/>
      <c r="L14851" s="183"/>
    </row>
    <row r="14852">
      <c r="A14852" s="454"/>
      <c r="B14852" s="927"/>
      <c r="C14852" s="580"/>
      <c r="D14852" s="939"/>
      <c r="E14852" s="940"/>
      <c r="F14852" s="941"/>
      <c r="G14852" s="937" t="str">
        <f t="array" ref="G14852">xlookup(F14852,'Internal Staffing Calculator'!E:E,'Internal Staffing Calculator'!C:C,"")</f>
        <v/>
      </c>
      <c r="H14852" s="932" t="str">
        <f t="array" ref="H14852">if(F14852&lt;&gt;"", iferror(index('Internal Staffing Calculator'!B$8:B23500,match(F14852,'Internal Staffing Calculator'!E$8:E23500,0)), "Not In Budget"),"")</f>
        <v/>
      </c>
      <c r="I14852" s="184"/>
      <c r="J14852" s="184"/>
      <c r="K14852" s="184"/>
      <c r="L14852" s="183"/>
    </row>
    <row r="14853">
      <c r="A14853" s="454"/>
      <c r="B14853" s="927"/>
      <c r="C14853" s="580"/>
      <c r="D14853" s="939"/>
      <c r="E14853" s="940"/>
      <c r="F14853" s="941"/>
      <c r="G14853" s="937" t="str">
        <f t="array" ref="G14853">xlookup(F14853,'Internal Staffing Calculator'!E:E,'Internal Staffing Calculator'!C:C,"")</f>
        <v/>
      </c>
      <c r="H14853" s="932" t="str">
        <f t="array" ref="H14853">if(F14853&lt;&gt;"", iferror(index('Internal Staffing Calculator'!B$8:B23500,match(F14853,'Internal Staffing Calculator'!E$8:E23500,0)), "Not In Budget"),"")</f>
        <v/>
      </c>
      <c r="I14853" s="184"/>
      <c r="J14853" s="184"/>
      <c r="K14853" s="184"/>
      <c r="L14853" s="183"/>
    </row>
    <row r="14854">
      <c r="A14854" s="454"/>
      <c r="B14854" s="927"/>
      <c r="C14854" s="580"/>
      <c r="D14854" s="939"/>
      <c r="E14854" s="940"/>
      <c r="F14854" s="941"/>
      <c r="G14854" s="937" t="str">
        <f t="array" ref="G14854">xlookup(F14854,'Internal Staffing Calculator'!E:E,'Internal Staffing Calculator'!C:C,"")</f>
        <v/>
      </c>
      <c r="H14854" s="932" t="str">
        <f t="array" ref="H14854">if(F14854&lt;&gt;"", iferror(index('Internal Staffing Calculator'!B$8:B23500,match(F14854,'Internal Staffing Calculator'!E$8:E23500,0)), "Not In Budget"),"")</f>
        <v/>
      </c>
      <c r="I14854" s="184"/>
      <c r="J14854" s="184"/>
      <c r="K14854" s="184"/>
      <c r="L14854" s="183"/>
    </row>
    <row r="14855">
      <c r="A14855" s="454"/>
      <c r="B14855" s="927"/>
      <c r="C14855" s="580"/>
      <c r="D14855" s="939"/>
      <c r="E14855" s="940"/>
      <c r="F14855" s="941"/>
      <c r="G14855" s="937" t="str">
        <f t="array" ref="G14855">xlookup(F14855,'Internal Staffing Calculator'!E:E,'Internal Staffing Calculator'!C:C,"")</f>
        <v/>
      </c>
      <c r="H14855" s="932" t="str">
        <f t="array" ref="H14855">if(F14855&lt;&gt;"", iferror(index('Internal Staffing Calculator'!B$8:B23500,match(F14855,'Internal Staffing Calculator'!E$8:E23500,0)), "Not In Budget"),"")</f>
        <v/>
      </c>
      <c r="I14855" s="184"/>
      <c r="J14855" s="184"/>
      <c r="K14855" s="184"/>
      <c r="L14855" s="183"/>
    </row>
    <row r="14856">
      <c r="A14856" s="454"/>
      <c r="B14856" s="927"/>
      <c r="C14856" s="580"/>
      <c r="D14856" s="939"/>
      <c r="E14856" s="940"/>
      <c r="F14856" s="941"/>
      <c r="G14856" s="937" t="str">
        <f t="array" ref="G14856">xlookup(F14856,'Internal Staffing Calculator'!E:E,'Internal Staffing Calculator'!C:C,"")</f>
        <v/>
      </c>
      <c r="H14856" s="932" t="str">
        <f t="array" ref="H14856">if(F14856&lt;&gt;"", iferror(index('Internal Staffing Calculator'!B$8:B23500,match(F14856,'Internal Staffing Calculator'!E$8:E23500,0)), "Not In Budget"),"")</f>
        <v/>
      </c>
      <c r="I14856" s="184"/>
      <c r="J14856" s="184"/>
      <c r="K14856" s="184"/>
      <c r="L14856" s="183"/>
    </row>
    <row r="14857">
      <c r="A14857" s="454"/>
      <c r="B14857" s="927"/>
      <c r="C14857" s="580"/>
      <c r="D14857" s="939"/>
      <c r="E14857" s="940"/>
      <c r="F14857" s="941"/>
      <c r="G14857" s="937" t="str">
        <f t="array" ref="G14857">xlookup(F14857,'Internal Staffing Calculator'!E:E,'Internal Staffing Calculator'!C:C,"")</f>
        <v/>
      </c>
      <c r="H14857" s="932" t="str">
        <f t="array" ref="H14857">if(F14857&lt;&gt;"", iferror(index('Internal Staffing Calculator'!B$8:B23500,match(F14857,'Internal Staffing Calculator'!E$8:E23500,0)), "Not In Budget"),"")</f>
        <v/>
      </c>
      <c r="I14857" s="184"/>
      <c r="J14857" s="184"/>
      <c r="K14857" s="184"/>
      <c r="L14857" s="183"/>
    </row>
    <row r="14858">
      <c r="A14858" s="454"/>
      <c r="B14858" s="927"/>
      <c r="C14858" s="580"/>
      <c r="D14858" s="939"/>
      <c r="E14858" s="940"/>
      <c r="F14858" s="941"/>
      <c r="G14858" s="937" t="str">
        <f t="array" ref="G14858">xlookup(F14858,'Internal Staffing Calculator'!E:E,'Internal Staffing Calculator'!C:C,"")</f>
        <v/>
      </c>
      <c r="H14858" s="932" t="str">
        <f t="array" ref="H14858">if(F14858&lt;&gt;"", iferror(index('Internal Staffing Calculator'!B$8:B23500,match(F14858,'Internal Staffing Calculator'!E$8:E23500,0)), "Not In Budget"),"")</f>
        <v/>
      </c>
      <c r="I14858" s="184"/>
      <c r="J14858" s="184"/>
      <c r="K14858" s="184"/>
      <c r="L14858" s="183"/>
    </row>
    <row r="14859">
      <c r="A14859" s="454"/>
      <c r="B14859" s="927"/>
      <c r="C14859" s="580"/>
      <c r="D14859" s="939"/>
      <c r="E14859" s="940"/>
      <c r="F14859" s="941"/>
      <c r="G14859" s="937" t="str">
        <f t="array" ref="G14859">xlookup(F14859,'Internal Staffing Calculator'!E:E,'Internal Staffing Calculator'!C:C,"")</f>
        <v/>
      </c>
      <c r="H14859" s="932" t="str">
        <f t="array" ref="H14859">if(F14859&lt;&gt;"", iferror(index('Internal Staffing Calculator'!B$8:B23500,match(F14859,'Internal Staffing Calculator'!E$8:E23500,0)), "Not In Budget"),"")</f>
        <v/>
      </c>
      <c r="I14859" s="184"/>
      <c r="J14859" s="184"/>
      <c r="K14859" s="184"/>
      <c r="L14859" s="183"/>
    </row>
    <row r="14860">
      <c r="A14860" s="454"/>
      <c r="B14860" s="927"/>
      <c r="C14860" s="580"/>
      <c r="D14860" s="939"/>
      <c r="E14860" s="940"/>
      <c r="F14860" s="941"/>
      <c r="G14860" s="937" t="str">
        <f t="array" ref="G14860">xlookup(F14860,'Internal Staffing Calculator'!E:E,'Internal Staffing Calculator'!C:C,"")</f>
        <v/>
      </c>
      <c r="H14860" s="932" t="str">
        <f t="array" ref="H14860">if(F14860&lt;&gt;"", iferror(index('Internal Staffing Calculator'!B$8:B23500,match(F14860,'Internal Staffing Calculator'!E$8:E23500,0)), "Not In Budget"),"")</f>
        <v/>
      </c>
      <c r="I14860" s="184"/>
      <c r="J14860" s="184"/>
      <c r="K14860" s="184"/>
      <c r="L14860" s="183"/>
    </row>
    <row r="14861">
      <c r="A14861" s="454"/>
      <c r="B14861" s="927"/>
      <c r="C14861" s="580"/>
      <c r="D14861" s="939"/>
      <c r="E14861" s="940"/>
      <c r="F14861" s="941"/>
      <c r="G14861" s="937" t="str">
        <f t="array" ref="G14861">xlookup(F14861,'Internal Staffing Calculator'!E:E,'Internal Staffing Calculator'!C:C,"")</f>
        <v/>
      </c>
      <c r="H14861" s="932" t="str">
        <f t="array" ref="H14861">if(F14861&lt;&gt;"", iferror(index('Internal Staffing Calculator'!B$8:B23500,match(F14861,'Internal Staffing Calculator'!E$8:E23500,0)), "Not In Budget"),"")</f>
        <v/>
      </c>
      <c r="I14861" s="184"/>
      <c r="J14861" s="184"/>
      <c r="K14861" s="184"/>
      <c r="L14861" s="183"/>
    </row>
    <row r="14862">
      <c r="A14862" s="454"/>
      <c r="B14862" s="927"/>
      <c r="C14862" s="580"/>
      <c r="D14862" s="939"/>
      <c r="E14862" s="940"/>
      <c r="F14862" s="941"/>
      <c r="G14862" s="937" t="str">
        <f t="array" ref="G14862">xlookup(F14862,'Internal Staffing Calculator'!E:E,'Internal Staffing Calculator'!C:C,"")</f>
        <v/>
      </c>
      <c r="H14862" s="932" t="str">
        <f t="array" ref="H14862">if(F14862&lt;&gt;"", iferror(index('Internal Staffing Calculator'!B$8:B23500,match(F14862,'Internal Staffing Calculator'!E$8:E23500,0)), "Not In Budget"),"")</f>
        <v/>
      </c>
      <c r="I14862" s="184"/>
      <c r="J14862" s="184"/>
      <c r="K14862" s="184"/>
      <c r="L14862" s="183"/>
    </row>
    <row r="14863">
      <c r="A14863" s="454"/>
      <c r="B14863" s="927"/>
      <c r="C14863" s="580"/>
      <c r="D14863" s="939"/>
      <c r="E14863" s="940"/>
      <c r="F14863" s="941"/>
      <c r="G14863" s="937" t="str">
        <f t="array" ref="G14863">xlookup(F14863,'Internal Staffing Calculator'!E:E,'Internal Staffing Calculator'!C:C,"")</f>
        <v/>
      </c>
      <c r="H14863" s="932" t="str">
        <f t="array" ref="H14863">if(F14863&lt;&gt;"", iferror(index('Internal Staffing Calculator'!B$8:B23500,match(F14863,'Internal Staffing Calculator'!E$8:E23500,0)), "Not In Budget"),"")</f>
        <v/>
      </c>
      <c r="I14863" s="184"/>
      <c r="J14863" s="184"/>
      <c r="K14863" s="184"/>
      <c r="L14863" s="183"/>
    </row>
    <row r="14864">
      <c r="A14864" s="454"/>
      <c r="B14864" s="927"/>
      <c r="C14864" s="580"/>
      <c r="D14864" s="939"/>
      <c r="E14864" s="940"/>
      <c r="F14864" s="941"/>
      <c r="G14864" s="937" t="str">
        <f t="array" ref="G14864">xlookup(F14864,'Internal Staffing Calculator'!E:E,'Internal Staffing Calculator'!C:C,"")</f>
        <v/>
      </c>
      <c r="H14864" s="932" t="str">
        <f t="array" ref="H14864">if(F14864&lt;&gt;"", iferror(index('Internal Staffing Calculator'!B$8:B23500,match(F14864,'Internal Staffing Calculator'!E$8:E23500,0)), "Not In Budget"),"")</f>
        <v/>
      </c>
      <c r="I14864" s="184"/>
      <c r="J14864" s="184"/>
      <c r="K14864" s="184"/>
      <c r="L14864" s="183"/>
    </row>
    <row r="14865">
      <c r="A14865" s="454"/>
      <c r="B14865" s="927"/>
      <c r="C14865" s="580"/>
      <c r="D14865" s="939"/>
      <c r="E14865" s="940"/>
      <c r="F14865" s="941"/>
      <c r="G14865" s="937" t="str">
        <f t="array" ref="G14865">xlookup(F14865,'Internal Staffing Calculator'!E:E,'Internal Staffing Calculator'!C:C,"")</f>
        <v/>
      </c>
      <c r="H14865" s="932" t="str">
        <f t="array" ref="H14865">if(F14865&lt;&gt;"", iferror(index('Internal Staffing Calculator'!B$8:B23500,match(F14865,'Internal Staffing Calculator'!E$8:E23500,0)), "Not In Budget"),"")</f>
        <v/>
      </c>
      <c r="I14865" s="184"/>
      <c r="J14865" s="184"/>
      <c r="K14865" s="184"/>
      <c r="L14865" s="183"/>
    </row>
    <row r="14866">
      <c r="A14866" s="454"/>
      <c r="B14866" s="927"/>
      <c r="C14866" s="580"/>
      <c r="D14866" s="939"/>
      <c r="E14866" s="940"/>
      <c r="F14866" s="941"/>
      <c r="G14866" s="937" t="str">
        <f t="array" ref="G14866">xlookup(F14866,'Internal Staffing Calculator'!E:E,'Internal Staffing Calculator'!C:C,"")</f>
        <v/>
      </c>
      <c r="H14866" s="932" t="str">
        <f t="array" ref="H14866">if(F14866&lt;&gt;"", iferror(index('Internal Staffing Calculator'!B$8:B23500,match(F14866,'Internal Staffing Calculator'!E$8:E23500,0)), "Not In Budget"),"")</f>
        <v/>
      </c>
      <c r="I14866" s="184"/>
      <c r="J14866" s="184"/>
      <c r="K14866" s="184"/>
      <c r="L14866" s="183"/>
    </row>
    <row r="14867">
      <c r="A14867" s="454"/>
      <c r="B14867" s="927"/>
      <c r="C14867" s="580"/>
      <c r="D14867" s="939"/>
      <c r="E14867" s="940"/>
      <c r="F14867" s="941"/>
      <c r="G14867" s="937" t="str">
        <f t="array" ref="G14867">xlookup(F14867,'Internal Staffing Calculator'!E:E,'Internal Staffing Calculator'!C:C,"")</f>
        <v/>
      </c>
      <c r="H14867" s="932" t="str">
        <f t="array" ref="H14867">if(F14867&lt;&gt;"", iferror(index('Internal Staffing Calculator'!B$8:B23500,match(F14867,'Internal Staffing Calculator'!E$8:E23500,0)), "Not In Budget"),"")</f>
        <v/>
      </c>
      <c r="I14867" s="184"/>
      <c r="J14867" s="184"/>
      <c r="K14867" s="184"/>
      <c r="L14867" s="183"/>
    </row>
    <row r="14868">
      <c r="A14868" s="454"/>
      <c r="B14868" s="927"/>
      <c r="C14868" s="580"/>
      <c r="D14868" s="939"/>
      <c r="E14868" s="940"/>
      <c r="F14868" s="941"/>
      <c r="G14868" s="937" t="str">
        <f t="array" ref="G14868">xlookup(F14868,'Internal Staffing Calculator'!E:E,'Internal Staffing Calculator'!C:C,"")</f>
        <v/>
      </c>
      <c r="H14868" s="932" t="str">
        <f t="array" ref="H14868">if(F14868&lt;&gt;"", iferror(index('Internal Staffing Calculator'!B$8:B23500,match(F14868,'Internal Staffing Calculator'!E$8:E23500,0)), "Not In Budget"),"")</f>
        <v/>
      </c>
      <c r="I14868" s="184"/>
      <c r="J14868" s="184"/>
      <c r="K14868" s="184"/>
      <c r="L14868" s="183"/>
    </row>
    <row r="14869">
      <c r="A14869" s="454"/>
      <c r="B14869" s="927"/>
      <c r="C14869" s="580"/>
      <c r="D14869" s="939"/>
      <c r="E14869" s="940"/>
      <c r="F14869" s="941"/>
      <c r="G14869" s="937" t="str">
        <f t="array" ref="G14869">xlookup(F14869,'Internal Staffing Calculator'!E:E,'Internal Staffing Calculator'!C:C,"")</f>
        <v/>
      </c>
      <c r="H14869" s="932" t="str">
        <f t="array" ref="H14869">if(F14869&lt;&gt;"", iferror(index('Internal Staffing Calculator'!B$8:B23500,match(F14869,'Internal Staffing Calculator'!E$8:E23500,0)), "Not In Budget"),"")</f>
        <v/>
      </c>
      <c r="I14869" s="184"/>
      <c r="J14869" s="184"/>
      <c r="K14869" s="184"/>
      <c r="L14869" s="183"/>
    </row>
    <row r="14870">
      <c r="A14870" s="454"/>
      <c r="B14870" s="927"/>
      <c r="C14870" s="580"/>
      <c r="D14870" s="939"/>
      <c r="E14870" s="940"/>
      <c r="F14870" s="941"/>
      <c r="G14870" s="937" t="str">
        <f t="array" ref="G14870">xlookup(F14870,'Internal Staffing Calculator'!E:E,'Internal Staffing Calculator'!C:C,"")</f>
        <v/>
      </c>
      <c r="H14870" s="932" t="str">
        <f t="array" ref="H14870">if(F14870&lt;&gt;"", iferror(index('Internal Staffing Calculator'!B$8:B23500,match(F14870,'Internal Staffing Calculator'!E$8:E23500,0)), "Not In Budget"),"")</f>
        <v/>
      </c>
      <c r="I14870" s="184"/>
      <c r="J14870" s="184"/>
      <c r="K14870" s="184"/>
      <c r="L14870" s="183"/>
    </row>
    <row r="14871">
      <c r="A14871" s="454"/>
      <c r="B14871" s="927"/>
      <c r="C14871" s="580"/>
      <c r="D14871" s="939"/>
      <c r="E14871" s="940"/>
      <c r="F14871" s="941"/>
      <c r="G14871" s="937" t="str">
        <f t="array" ref="G14871">xlookup(F14871,'Internal Staffing Calculator'!E:E,'Internal Staffing Calculator'!C:C,"")</f>
        <v/>
      </c>
      <c r="H14871" s="932" t="str">
        <f t="array" ref="H14871">if(F14871&lt;&gt;"", iferror(index('Internal Staffing Calculator'!B$8:B23500,match(F14871,'Internal Staffing Calculator'!E$8:E23500,0)), "Not In Budget"),"")</f>
        <v/>
      </c>
      <c r="I14871" s="184"/>
      <c r="J14871" s="184"/>
      <c r="K14871" s="184"/>
      <c r="L14871" s="183"/>
    </row>
    <row r="14872">
      <c r="A14872" s="454"/>
      <c r="B14872" s="927"/>
      <c r="C14872" s="580"/>
      <c r="D14872" s="939"/>
      <c r="E14872" s="940"/>
      <c r="F14872" s="941"/>
      <c r="G14872" s="937" t="str">
        <f t="array" ref="G14872">xlookup(F14872,'Internal Staffing Calculator'!E:E,'Internal Staffing Calculator'!C:C,"")</f>
        <v/>
      </c>
      <c r="H14872" s="932" t="str">
        <f t="array" ref="H14872">if(F14872&lt;&gt;"", iferror(index('Internal Staffing Calculator'!B$8:B23500,match(F14872,'Internal Staffing Calculator'!E$8:E23500,0)), "Not In Budget"),"")</f>
        <v/>
      </c>
      <c r="I14872" s="184"/>
      <c r="J14872" s="184"/>
      <c r="K14872" s="184"/>
      <c r="L14872" s="183"/>
    </row>
    <row r="14873">
      <c r="A14873" s="454"/>
      <c r="B14873" s="927"/>
      <c r="C14873" s="580"/>
      <c r="D14873" s="939"/>
      <c r="E14873" s="940"/>
      <c r="F14873" s="941"/>
      <c r="G14873" s="937" t="str">
        <f t="array" ref="G14873">xlookup(F14873,'Internal Staffing Calculator'!E:E,'Internal Staffing Calculator'!C:C,"")</f>
        <v/>
      </c>
      <c r="H14873" s="932" t="str">
        <f t="array" ref="H14873">if(F14873&lt;&gt;"", iferror(index('Internal Staffing Calculator'!B$8:B23500,match(F14873,'Internal Staffing Calculator'!E$8:E23500,0)), "Not In Budget"),"")</f>
        <v/>
      </c>
      <c r="I14873" s="184"/>
      <c r="J14873" s="184"/>
      <c r="K14873" s="184"/>
      <c r="L14873" s="183"/>
    </row>
    <row r="14874">
      <c r="A14874" s="454"/>
      <c r="B14874" s="927"/>
      <c r="C14874" s="580"/>
      <c r="D14874" s="939"/>
      <c r="E14874" s="940"/>
      <c r="F14874" s="941"/>
      <c r="G14874" s="937" t="str">
        <f t="array" ref="G14874">xlookup(F14874,'Internal Staffing Calculator'!E:E,'Internal Staffing Calculator'!C:C,"")</f>
        <v/>
      </c>
      <c r="H14874" s="932" t="str">
        <f t="array" ref="H14874">if(F14874&lt;&gt;"", iferror(index('Internal Staffing Calculator'!B$8:B23500,match(F14874,'Internal Staffing Calculator'!E$8:E23500,0)), "Not In Budget"),"")</f>
        <v/>
      </c>
      <c r="I14874" s="184"/>
      <c r="J14874" s="184"/>
      <c r="K14874" s="184"/>
      <c r="L14874" s="183"/>
    </row>
    <row r="14875">
      <c r="A14875" s="454"/>
      <c r="B14875" s="927"/>
      <c r="C14875" s="580"/>
      <c r="D14875" s="939"/>
      <c r="E14875" s="940"/>
      <c r="F14875" s="941"/>
      <c r="G14875" s="937" t="str">
        <f t="array" ref="G14875">xlookup(F14875,'Internal Staffing Calculator'!E:E,'Internal Staffing Calculator'!C:C,"")</f>
        <v/>
      </c>
      <c r="H14875" s="932" t="str">
        <f t="array" ref="H14875">if(F14875&lt;&gt;"", iferror(index('Internal Staffing Calculator'!B$8:B23500,match(F14875,'Internal Staffing Calculator'!E$8:E23500,0)), "Not In Budget"),"")</f>
        <v/>
      </c>
      <c r="I14875" s="184"/>
      <c r="J14875" s="184"/>
      <c r="K14875" s="184"/>
      <c r="L14875" s="183"/>
    </row>
    <row r="14876">
      <c r="A14876" s="454"/>
      <c r="B14876" s="927"/>
      <c r="C14876" s="580"/>
      <c r="D14876" s="939"/>
      <c r="E14876" s="940"/>
      <c r="F14876" s="941"/>
      <c r="G14876" s="937" t="str">
        <f t="array" ref="G14876">xlookup(F14876,'Internal Staffing Calculator'!E:E,'Internal Staffing Calculator'!C:C,"")</f>
        <v/>
      </c>
      <c r="H14876" s="932" t="str">
        <f t="array" ref="H14876">if(F14876&lt;&gt;"", iferror(index('Internal Staffing Calculator'!B$8:B23500,match(F14876,'Internal Staffing Calculator'!E$8:E23500,0)), "Not In Budget"),"")</f>
        <v/>
      </c>
      <c r="I14876" s="184"/>
      <c r="J14876" s="184"/>
      <c r="K14876" s="184"/>
      <c r="L14876" s="183"/>
    </row>
    <row r="14877">
      <c r="A14877" s="454"/>
      <c r="B14877" s="927"/>
      <c r="C14877" s="580"/>
      <c r="D14877" s="939"/>
      <c r="E14877" s="940"/>
      <c r="F14877" s="941"/>
      <c r="G14877" s="937" t="str">
        <f t="array" ref="G14877">xlookup(F14877,'Internal Staffing Calculator'!E:E,'Internal Staffing Calculator'!C:C,"")</f>
        <v/>
      </c>
      <c r="H14877" s="932" t="str">
        <f t="array" ref="H14877">if(F14877&lt;&gt;"", iferror(index('Internal Staffing Calculator'!B$8:B23500,match(F14877,'Internal Staffing Calculator'!E$8:E23500,0)), "Not In Budget"),"")</f>
        <v/>
      </c>
      <c r="I14877" s="184"/>
      <c r="J14877" s="184"/>
      <c r="K14877" s="184"/>
      <c r="L14877" s="183"/>
    </row>
    <row r="14878">
      <c r="A14878" s="454"/>
      <c r="B14878" s="927"/>
      <c r="C14878" s="580"/>
      <c r="D14878" s="939"/>
      <c r="E14878" s="940"/>
      <c r="F14878" s="941"/>
      <c r="G14878" s="937" t="str">
        <f t="array" ref="G14878">xlookup(F14878,'Internal Staffing Calculator'!E:E,'Internal Staffing Calculator'!C:C,"")</f>
        <v/>
      </c>
      <c r="H14878" s="932" t="str">
        <f t="array" ref="H14878">if(F14878&lt;&gt;"", iferror(index('Internal Staffing Calculator'!B$8:B23500,match(F14878,'Internal Staffing Calculator'!E$8:E23500,0)), "Not In Budget"),"")</f>
        <v/>
      </c>
      <c r="I14878" s="184"/>
      <c r="J14878" s="184"/>
      <c r="K14878" s="184"/>
      <c r="L14878" s="183"/>
    </row>
    <row r="14879">
      <c r="A14879" s="454"/>
      <c r="B14879" s="927"/>
      <c r="C14879" s="580"/>
      <c r="D14879" s="939"/>
      <c r="E14879" s="940"/>
      <c r="F14879" s="941"/>
      <c r="G14879" s="937" t="str">
        <f t="array" ref="G14879">xlookup(F14879,'Internal Staffing Calculator'!E:E,'Internal Staffing Calculator'!C:C,"")</f>
        <v/>
      </c>
      <c r="H14879" s="932" t="str">
        <f t="array" ref="H14879">if(F14879&lt;&gt;"", iferror(index('Internal Staffing Calculator'!B$8:B23500,match(F14879,'Internal Staffing Calculator'!E$8:E23500,0)), "Not In Budget"),"")</f>
        <v/>
      </c>
      <c r="I14879" s="184"/>
      <c r="J14879" s="184"/>
      <c r="K14879" s="184"/>
      <c r="L14879" s="183"/>
    </row>
    <row r="14880">
      <c r="A14880" s="454"/>
      <c r="B14880" s="927"/>
      <c r="C14880" s="580"/>
      <c r="D14880" s="939"/>
      <c r="E14880" s="940"/>
      <c r="F14880" s="941"/>
      <c r="G14880" s="937" t="str">
        <f t="array" ref="G14880">xlookup(F14880,'Internal Staffing Calculator'!E:E,'Internal Staffing Calculator'!C:C,"")</f>
        <v/>
      </c>
      <c r="H14880" s="932" t="str">
        <f t="array" ref="H14880">if(F14880&lt;&gt;"", iferror(index('Internal Staffing Calculator'!B$8:B23500,match(F14880,'Internal Staffing Calculator'!E$8:E23500,0)), "Not In Budget"),"")</f>
        <v/>
      </c>
      <c r="I14880" s="184"/>
      <c r="J14880" s="184"/>
      <c r="K14880" s="184"/>
      <c r="L14880" s="183"/>
    </row>
    <row r="14881">
      <c r="A14881" s="454"/>
      <c r="B14881" s="927"/>
      <c r="C14881" s="580"/>
      <c r="D14881" s="939"/>
      <c r="E14881" s="940"/>
      <c r="F14881" s="941"/>
      <c r="G14881" s="937" t="str">
        <f t="array" ref="G14881">xlookup(F14881,'Internal Staffing Calculator'!E:E,'Internal Staffing Calculator'!C:C,"")</f>
        <v/>
      </c>
      <c r="H14881" s="932" t="str">
        <f t="array" ref="H14881">if(F14881&lt;&gt;"", iferror(index('Internal Staffing Calculator'!B$8:B23500,match(F14881,'Internal Staffing Calculator'!E$8:E23500,0)), "Not In Budget"),"")</f>
        <v/>
      </c>
      <c r="I14881" s="184"/>
      <c r="J14881" s="184"/>
      <c r="K14881" s="184"/>
      <c r="L14881" s="183"/>
    </row>
    <row r="14882">
      <c r="A14882" s="454"/>
      <c r="B14882" s="927"/>
      <c r="C14882" s="580"/>
      <c r="D14882" s="939"/>
      <c r="E14882" s="940"/>
      <c r="F14882" s="941"/>
      <c r="G14882" s="937" t="str">
        <f t="array" ref="G14882">xlookup(F14882,'Internal Staffing Calculator'!E:E,'Internal Staffing Calculator'!C:C,"")</f>
        <v/>
      </c>
      <c r="H14882" s="932" t="str">
        <f t="array" ref="H14882">if(F14882&lt;&gt;"", iferror(index('Internal Staffing Calculator'!B$8:B23500,match(F14882,'Internal Staffing Calculator'!E$8:E23500,0)), "Not In Budget"),"")</f>
        <v/>
      </c>
      <c r="I14882" s="184"/>
      <c r="J14882" s="184"/>
      <c r="K14882" s="184"/>
      <c r="L14882" s="183"/>
    </row>
    <row r="14883">
      <c r="A14883" s="454"/>
      <c r="B14883" s="927"/>
      <c r="C14883" s="580"/>
      <c r="D14883" s="939"/>
      <c r="E14883" s="940"/>
      <c r="F14883" s="941"/>
      <c r="G14883" s="937" t="str">
        <f t="array" ref="G14883">xlookup(F14883,'Internal Staffing Calculator'!E:E,'Internal Staffing Calculator'!C:C,"")</f>
        <v/>
      </c>
      <c r="H14883" s="932" t="str">
        <f t="array" ref="H14883">if(F14883&lt;&gt;"", iferror(index('Internal Staffing Calculator'!B$8:B23500,match(F14883,'Internal Staffing Calculator'!E$8:E23500,0)), "Not In Budget"),"")</f>
        <v/>
      </c>
      <c r="I14883" s="184"/>
      <c r="J14883" s="184"/>
      <c r="K14883" s="184"/>
      <c r="L14883" s="183"/>
    </row>
    <row r="14884">
      <c r="A14884" s="454"/>
      <c r="B14884" s="927"/>
      <c r="C14884" s="580"/>
      <c r="D14884" s="939"/>
      <c r="E14884" s="940"/>
      <c r="F14884" s="941"/>
      <c r="G14884" s="937" t="str">
        <f t="array" ref="G14884">xlookup(F14884,'Internal Staffing Calculator'!E:E,'Internal Staffing Calculator'!C:C,"")</f>
        <v/>
      </c>
      <c r="H14884" s="932" t="str">
        <f t="array" ref="H14884">if(F14884&lt;&gt;"", iferror(index('Internal Staffing Calculator'!B$8:B23500,match(F14884,'Internal Staffing Calculator'!E$8:E23500,0)), "Not In Budget"),"")</f>
        <v/>
      </c>
      <c r="I14884" s="184"/>
      <c r="J14884" s="184"/>
      <c r="K14884" s="184"/>
      <c r="L14884" s="183"/>
    </row>
    <row r="14885">
      <c r="A14885" s="454"/>
      <c r="B14885" s="927"/>
      <c r="C14885" s="580"/>
      <c r="D14885" s="939"/>
      <c r="E14885" s="940"/>
      <c r="F14885" s="941"/>
      <c r="G14885" s="937" t="str">
        <f t="array" ref="G14885">xlookup(F14885,'Internal Staffing Calculator'!E:E,'Internal Staffing Calculator'!C:C,"")</f>
        <v/>
      </c>
      <c r="H14885" s="932" t="str">
        <f t="array" ref="H14885">if(F14885&lt;&gt;"", iferror(index('Internal Staffing Calculator'!B$8:B23500,match(F14885,'Internal Staffing Calculator'!E$8:E23500,0)), "Not In Budget"),"")</f>
        <v/>
      </c>
      <c r="I14885" s="184"/>
      <c r="J14885" s="184"/>
      <c r="K14885" s="184"/>
      <c r="L14885" s="183"/>
    </row>
    <row r="14886">
      <c r="A14886" s="454"/>
      <c r="B14886" s="927"/>
      <c r="C14886" s="580"/>
      <c r="D14886" s="939"/>
      <c r="E14886" s="940"/>
      <c r="F14886" s="941"/>
      <c r="G14886" s="937" t="str">
        <f t="array" ref="G14886">xlookup(F14886,'Internal Staffing Calculator'!E:E,'Internal Staffing Calculator'!C:C,"")</f>
        <v/>
      </c>
      <c r="H14886" s="932" t="str">
        <f t="array" ref="H14886">if(F14886&lt;&gt;"", iferror(index('Internal Staffing Calculator'!B$8:B23500,match(F14886,'Internal Staffing Calculator'!E$8:E23500,0)), "Not In Budget"),"")</f>
        <v/>
      </c>
      <c r="I14886" s="184"/>
      <c r="J14886" s="184"/>
      <c r="K14886" s="184"/>
      <c r="L14886" s="183"/>
    </row>
    <row r="14887">
      <c r="A14887" s="454"/>
      <c r="B14887" s="927"/>
      <c r="C14887" s="580"/>
      <c r="D14887" s="939"/>
      <c r="E14887" s="940"/>
      <c r="F14887" s="941"/>
      <c r="G14887" s="937" t="str">
        <f t="array" ref="G14887">xlookup(F14887,'Internal Staffing Calculator'!E:E,'Internal Staffing Calculator'!C:C,"")</f>
        <v/>
      </c>
      <c r="H14887" s="932" t="str">
        <f t="array" ref="H14887">if(F14887&lt;&gt;"", iferror(index('Internal Staffing Calculator'!B$8:B23500,match(F14887,'Internal Staffing Calculator'!E$8:E23500,0)), "Not In Budget"),"")</f>
        <v/>
      </c>
      <c r="I14887" s="184"/>
      <c r="J14887" s="184"/>
      <c r="K14887" s="184"/>
      <c r="L14887" s="183"/>
    </row>
    <row r="14888">
      <c r="A14888" s="454"/>
      <c r="B14888" s="927"/>
      <c r="C14888" s="580"/>
      <c r="D14888" s="939"/>
      <c r="E14888" s="940"/>
      <c r="F14888" s="941"/>
      <c r="G14888" s="937" t="str">
        <f t="array" ref="G14888">xlookup(F14888,'Internal Staffing Calculator'!E:E,'Internal Staffing Calculator'!C:C,"")</f>
        <v/>
      </c>
      <c r="H14888" s="932" t="str">
        <f t="array" ref="H14888">if(F14888&lt;&gt;"", iferror(index('Internal Staffing Calculator'!B$8:B23500,match(F14888,'Internal Staffing Calculator'!E$8:E23500,0)), "Not In Budget"),"")</f>
        <v/>
      </c>
      <c r="I14888" s="184"/>
      <c r="J14888" s="184"/>
      <c r="K14888" s="184"/>
      <c r="L14888" s="183"/>
    </row>
    <row r="14889">
      <c r="A14889" s="454"/>
      <c r="B14889" s="927"/>
      <c r="C14889" s="580"/>
      <c r="D14889" s="939"/>
      <c r="E14889" s="940"/>
      <c r="F14889" s="941"/>
      <c r="G14889" s="937" t="str">
        <f t="array" ref="G14889">xlookup(F14889,'Internal Staffing Calculator'!E:E,'Internal Staffing Calculator'!C:C,"")</f>
        <v/>
      </c>
      <c r="H14889" s="932" t="str">
        <f t="array" ref="H14889">if(F14889&lt;&gt;"", iferror(index('Internal Staffing Calculator'!B$8:B23500,match(F14889,'Internal Staffing Calculator'!E$8:E23500,0)), "Not In Budget"),"")</f>
        <v/>
      </c>
      <c r="I14889" s="184"/>
      <c r="J14889" s="184"/>
      <c r="K14889" s="184"/>
      <c r="L14889" s="183"/>
    </row>
    <row r="14890">
      <c r="A14890" s="454"/>
      <c r="B14890" s="927"/>
      <c r="C14890" s="580"/>
      <c r="D14890" s="939"/>
      <c r="E14890" s="940"/>
      <c r="F14890" s="941"/>
      <c r="G14890" s="937" t="str">
        <f t="array" ref="G14890">xlookup(F14890,'Internal Staffing Calculator'!E:E,'Internal Staffing Calculator'!C:C,"")</f>
        <v/>
      </c>
      <c r="H14890" s="932" t="str">
        <f t="array" ref="H14890">if(F14890&lt;&gt;"", iferror(index('Internal Staffing Calculator'!B$8:B23500,match(F14890,'Internal Staffing Calculator'!E$8:E23500,0)), "Not In Budget"),"")</f>
        <v/>
      </c>
      <c r="I14890" s="184"/>
      <c r="J14890" s="184"/>
      <c r="K14890" s="184"/>
      <c r="L14890" s="183"/>
    </row>
    <row r="14891">
      <c r="A14891" s="454"/>
      <c r="B14891" s="927"/>
      <c r="C14891" s="580"/>
      <c r="D14891" s="939"/>
      <c r="E14891" s="940"/>
      <c r="F14891" s="941"/>
      <c r="G14891" s="937" t="str">
        <f t="array" ref="G14891">xlookup(F14891,'Internal Staffing Calculator'!E:E,'Internal Staffing Calculator'!C:C,"")</f>
        <v/>
      </c>
      <c r="H14891" s="932" t="str">
        <f t="array" ref="H14891">if(F14891&lt;&gt;"", iferror(index('Internal Staffing Calculator'!B$8:B23500,match(F14891,'Internal Staffing Calculator'!E$8:E23500,0)), "Not In Budget"),"")</f>
        <v/>
      </c>
      <c r="I14891" s="184"/>
      <c r="J14891" s="184"/>
      <c r="K14891" s="184"/>
      <c r="L14891" s="183"/>
    </row>
    <row r="14892">
      <c r="A14892" s="454"/>
      <c r="B14892" s="927"/>
      <c r="C14892" s="580"/>
      <c r="D14892" s="939"/>
      <c r="E14892" s="940"/>
      <c r="F14892" s="941"/>
      <c r="G14892" s="937" t="str">
        <f t="array" ref="G14892">xlookup(F14892,'Internal Staffing Calculator'!E:E,'Internal Staffing Calculator'!C:C,"")</f>
        <v/>
      </c>
      <c r="H14892" s="932" t="str">
        <f t="array" ref="H14892">if(F14892&lt;&gt;"", iferror(index('Internal Staffing Calculator'!B$8:B23500,match(F14892,'Internal Staffing Calculator'!E$8:E23500,0)), "Not In Budget"),"")</f>
        <v/>
      </c>
      <c r="I14892" s="184"/>
      <c r="J14892" s="184"/>
      <c r="K14892" s="184"/>
      <c r="L14892" s="183"/>
    </row>
    <row r="14893">
      <c r="A14893" s="454"/>
      <c r="B14893" s="927"/>
      <c r="C14893" s="580"/>
      <c r="D14893" s="939"/>
      <c r="E14893" s="940"/>
      <c r="F14893" s="941"/>
      <c r="G14893" s="937" t="str">
        <f t="array" ref="G14893">xlookup(F14893,'Internal Staffing Calculator'!E:E,'Internal Staffing Calculator'!C:C,"")</f>
        <v/>
      </c>
      <c r="H14893" s="932" t="str">
        <f t="array" ref="H14893">if(F14893&lt;&gt;"", iferror(index('Internal Staffing Calculator'!B$8:B23500,match(F14893,'Internal Staffing Calculator'!E$8:E23500,0)), "Not In Budget"),"")</f>
        <v/>
      </c>
      <c r="I14893" s="184"/>
      <c r="J14893" s="184"/>
      <c r="K14893" s="184"/>
      <c r="L14893" s="183"/>
    </row>
    <row r="14894">
      <c r="A14894" s="454"/>
      <c r="B14894" s="927"/>
      <c r="C14894" s="580"/>
      <c r="D14894" s="939"/>
      <c r="E14894" s="940"/>
      <c r="F14894" s="941"/>
      <c r="G14894" s="937" t="str">
        <f t="array" ref="G14894">xlookup(F14894,'Internal Staffing Calculator'!E:E,'Internal Staffing Calculator'!C:C,"")</f>
        <v/>
      </c>
      <c r="H14894" s="932" t="str">
        <f t="array" ref="H14894">if(F14894&lt;&gt;"", iferror(index('Internal Staffing Calculator'!B$8:B23500,match(F14894,'Internal Staffing Calculator'!E$8:E23500,0)), "Not In Budget"),"")</f>
        <v/>
      </c>
      <c r="I14894" s="184"/>
      <c r="J14894" s="184"/>
      <c r="K14894" s="184"/>
      <c r="L14894" s="183"/>
    </row>
    <row r="14895">
      <c r="A14895" s="454"/>
      <c r="B14895" s="927"/>
      <c r="C14895" s="580"/>
      <c r="D14895" s="939"/>
      <c r="E14895" s="940"/>
      <c r="F14895" s="941"/>
      <c r="G14895" s="937" t="str">
        <f t="array" ref="G14895">xlookup(F14895,'Internal Staffing Calculator'!E:E,'Internal Staffing Calculator'!C:C,"")</f>
        <v/>
      </c>
      <c r="H14895" s="932" t="str">
        <f t="array" ref="H14895">if(F14895&lt;&gt;"", iferror(index('Internal Staffing Calculator'!B$8:B23500,match(F14895,'Internal Staffing Calculator'!E$8:E23500,0)), "Not In Budget"),"")</f>
        <v/>
      </c>
      <c r="I14895" s="184"/>
      <c r="J14895" s="184"/>
      <c r="K14895" s="184"/>
      <c r="L14895" s="183"/>
    </row>
    <row r="14896">
      <c r="A14896" s="454"/>
      <c r="B14896" s="927"/>
      <c r="C14896" s="580"/>
      <c r="D14896" s="939"/>
      <c r="E14896" s="940"/>
      <c r="F14896" s="941"/>
      <c r="G14896" s="937" t="str">
        <f t="array" ref="G14896">xlookup(F14896,'Internal Staffing Calculator'!E:E,'Internal Staffing Calculator'!C:C,"")</f>
        <v/>
      </c>
      <c r="H14896" s="932" t="str">
        <f t="array" ref="H14896">if(F14896&lt;&gt;"", iferror(index('Internal Staffing Calculator'!B$8:B23500,match(F14896,'Internal Staffing Calculator'!E$8:E23500,0)), "Not In Budget"),"")</f>
        <v/>
      </c>
      <c r="I14896" s="184"/>
      <c r="J14896" s="184"/>
      <c r="K14896" s="184"/>
      <c r="L14896" s="183"/>
    </row>
    <row r="14897">
      <c r="A14897" s="454"/>
      <c r="B14897" s="927"/>
      <c r="C14897" s="580"/>
      <c r="D14897" s="939"/>
      <c r="E14897" s="940"/>
      <c r="F14897" s="941"/>
      <c r="G14897" s="937" t="str">
        <f t="array" ref="G14897">xlookup(F14897,'Internal Staffing Calculator'!E:E,'Internal Staffing Calculator'!C:C,"")</f>
        <v/>
      </c>
      <c r="H14897" s="932" t="str">
        <f t="array" ref="H14897">if(F14897&lt;&gt;"", iferror(index('Internal Staffing Calculator'!B$8:B23500,match(F14897,'Internal Staffing Calculator'!E$8:E23500,0)), "Not In Budget"),"")</f>
        <v/>
      </c>
      <c r="I14897" s="184"/>
      <c r="J14897" s="184"/>
      <c r="K14897" s="184"/>
      <c r="L14897" s="183"/>
    </row>
    <row r="14898">
      <c r="A14898" s="454"/>
      <c r="B14898" s="927"/>
      <c r="C14898" s="580"/>
      <c r="D14898" s="939"/>
      <c r="E14898" s="940"/>
      <c r="F14898" s="941"/>
      <c r="G14898" s="937" t="str">
        <f t="array" ref="G14898">xlookup(F14898,'Internal Staffing Calculator'!E:E,'Internal Staffing Calculator'!C:C,"")</f>
        <v/>
      </c>
      <c r="H14898" s="932" t="str">
        <f t="array" ref="H14898">if(F14898&lt;&gt;"", iferror(index('Internal Staffing Calculator'!B$8:B23500,match(F14898,'Internal Staffing Calculator'!E$8:E23500,0)), "Not In Budget"),"")</f>
        <v/>
      </c>
      <c r="I14898" s="184"/>
      <c r="J14898" s="184"/>
      <c r="K14898" s="184"/>
      <c r="L14898" s="183"/>
    </row>
    <row r="14899">
      <c r="A14899" s="454"/>
      <c r="B14899" s="927"/>
      <c r="C14899" s="580"/>
      <c r="D14899" s="939"/>
      <c r="E14899" s="940"/>
      <c r="F14899" s="941"/>
      <c r="G14899" s="937" t="str">
        <f t="array" ref="G14899">xlookup(F14899,'Internal Staffing Calculator'!E:E,'Internal Staffing Calculator'!C:C,"")</f>
        <v/>
      </c>
      <c r="H14899" s="932" t="str">
        <f t="array" ref="H14899">if(F14899&lt;&gt;"", iferror(index('Internal Staffing Calculator'!B$8:B23500,match(F14899,'Internal Staffing Calculator'!E$8:E23500,0)), "Not In Budget"),"")</f>
        <v/>
      </c>
      <c r="I14899" s="184"/>
      <c r="J14899" s="184"/>
      <c r="K14899" s="184"/>
      <c r="L14899" s="183"/>
    </row>
    <row r="14900">
      <c r="A14900" s="454"/>
      <c r="B14900" s="927"/>
      <c r="C14900" s="580"/>
      <c r="D14900" s="939"/>
      <c r="E14900" s="940"/>
      <c r="F14900" s="941"/>
      <c r="G14900" s="937" t="str">
        <f t="array" ref="G14900">xlookup(F14900,'Internal Staffing Calculator'!E:E,'Internal Staffing Calculator'!C:C,"")</f>
        <v/>
      </c>
      <c r="H14900" s="932" t="str">
        <f t="array" ref="H14900">if(F14900&lt;&gt;"", iferror(index('Internal Staffing Calculator'!B$8:B23500,match(F14900,'Internal Staffing Calculator'!E$8:E23500,0)), "Not In Budget"),"")</f>
        <v/>
      </c>
      <c r="I14900" s="184"/>
      <c r="J14900" s="184"/>
      <c r="K14900" s="184"/>
      <c r="L14900" s="183"/>
    </row>
    <row r="14901">
      <c r="A14901" s="454"/>
      <c r="B14901" s="927"/>
      <c r="C14901" s="580"/>
      <c r="D14901" s="939"/>
      <c r="E14901" s="940"/>
      <c r="F14901" s="941"/>
      <c r="G14901" s="937" t="str">
        <f t="array" ref="G14901">xlookup(F14901,'Internal Staffing Calculator'!E:E,'Internal Staffing Calculator'!C:C,"")</f>
        <v/>
      </c>
      <c r="H14901" s="932" t="str">
        <f t="array" ref="H14901">if(F14901&lt;&gt;"", iferror(index('Internal Staffing Calculator'!B$8:B23500,match(F14901,'Internal Staffing Calculator'!E$8:E23500,0)), "Not In Budget"),"")</f>
        <v/>
      </c>
      <c r="I14901" s="184"/>
      <c r="J14901" s="184"/>
      <c r="K14901" s="184"/>
      <c r="L14901" s="183"/>
    </row>
    <row r="14902">
      <c r="A14902" s="454"/>
      <c r="B14902" s="927"/>
      <c r="C14902" s="580"/>
      <c r="D14902" s="939"/>
      <c r="E14902" s="940"/>
      <c r="F14902" s="941"/>
      <c r="G14902" s="937" t="str">
        <f t="array" ref="G14902">xlookup(F14902,'Internal Staffing Calculator'!E:E,'Internal Staffing Calculator'!C:C,"")</f>
        <v/>
      </c>
      <c r="H14902" s="932" t="str">
        <f t="array" ref="H14902">if(F14902&lt;&gt;"", iferror(index('Internal Staffing Calculator'!B$8:B23500,match(F14902,'Internal Staffing Calculator'!E$8:E23500,0)), "Not In Budget"),"")</f>
        <v/>
      </c>
      <c r="I14902" s="184"/>
      <c r="J14902" s="184"/>
      <c r="K14902" s="184"/>
      <c r="L14902" s="183"/>
    </row>
    <row r="14903">
      <c r="A14903" s="454"/>
      <c r="B14903" s="927"/>
      <c r="C14903" s="580"/>
      <c r="D14903" s="939"/>
      <c r="E14903" s="940"/>
      <c r="F14903" s="941"/>
      <c r="G14903" s="937" t="str">
        <f t="array" ref="G14903">xlookup(F14903,'Internal Staffing Calculator'!E:E,'Internal Staffing Calculator'!C:C,"")</f>
        <v/>
      </c>
      <c r="H14903" s="932" t="str">
        <f t="array" ref="H14903">if(F14903&lt;&gt;"", iferror(index('Internal Staffing Calculator'!B$8:B23500,match(F14903,'Internal Staffing Calculator'!E$8:E23500,0)), "Not In Budget"),"")</f>
        <v/>
      </c>
      <c r="I14903" s="184"/>
      <c r="J14903" s="184"/>
      <c r="K14903" s="184"/>
      <c r="L14903" s="183"/>
    </row>
    <row r="14904">
      <c r="A14904" s="454"/>
      <c r="B14904" s="927"/>
      <c r="C14904" s="580"/>
      <c r="D14904" s="939"/>
      <c r="E14904" s="940"/>
      <c r="F14904" s="941"/>
      <c r="G14904" s="937" t="str">
        <f t="array" ref="G14904">xlookup(F14904,'Internal Staffing Calculator'!E:E,'Internal Staffing Calculator'!C:C,"")</f>
        <v/>
      </c>
      <c r="H14904" s="932" t="str">
        <f t="array" ref="H14904">if(F14904&lt;&gt;"", iferror(index('Internal Staffing Calculator'!B$8:B23500,match(F14904,'Internal Staffing Calculator'!E$8:E23500,0)), "Not In Budget"),"")</f>
        <v/>
      </c>
      <c r="I14904" s="184"/>
      <c r="J14904" s="184"/>
      <c r="K14904" s="184"/>
      <c r="L14904" s="183"/>
    </row>
    <row r="14905">
      <c r="A14905" s="454"/>
      <c r="B14905" s="927"/>
      <c r="C14905" s="580"/>
      <c r="D14905" s="939"/>
      <c r="E14905" s="940"/>
      <c r="F14905" s="941"/>
      <c r="G14905" s="937" t="str">
        <f t="array" ref="G14905">xlookup(F14905,'Internal Staffing Calculator'!E:E,'Internal Staffing Calculator'!C:C,"")</f>
        <v/>
      </c>
      <c r="H14905" s="932" t="str">
        <f t="array" ref="H14905">if(F14905&lt;&gt;"", iferror(index('Internal Staffing Calculator'!B$8:B23500,match(F14905,'Internal Staffing Calculator'!E$8:E23500,0)), "Not In Budget"),"")</f>
        <v/>
      </c>
      <c r="I14905" s="184"/>
      <c r="J14905" s="184"/>
      <c r="K14905" s="184"/>
      <c r="L14905" s="183"/>
    </row>
    <row r="14906">
      <c r="A14906" s="454"/>
      <c r="B14906" s="927"/>
      <c r="C14906" s="580"/>
      <c r="D14906" s="939"/>
      <c r="E14906" s="940"/>
      <c r="F14906" s="941"/>
      <c r="G14906" s="937" t="str">
        <f t="array" ref="G14906">xlookup(F14906,'Internal Staffing Calculator'!E:E,'Internal Staffing Calculator'!C:C,"")</f>
        <v/>
      </c>
      <c r="H14906" s="932" t="str">
        <f t="array" ref="H14906">if(F14906&lt;&gt;"", iferror(index('Internal Staffing Calculator'!B$8:B23500,match(F14906,'Internal Staffing Calculator'!E$8:E23500,0)), "Not In Budget"),"")</f>
        <v/>
      </c>
      <c r="I14906" s="184"/>
      <c r="J14906" s="184"/>
      <c r="K14906" s="184"/>
      <c r="L14906" s="183"/>
    </row>
    <row r="14907">
      <c r="A14907" s="454"/>
      <c r="B14907" s="927"/>
      <c r="C14907" s="580"/>
      <c r="D14907" s="939"/>
      <c r="E14907" s="940"/>
      <c r="F14907" s="941"/>
      <c r="G14907" s="937" t="str">
        <f t="array" ref="G14907">xlookup(F14907,'Internal Staffing Calculator'!E:E,'Internal Staffing Calculator'!C:C,"")</f>
        <v/>
      </c>
      <c r="H14907" s="932" t="str">
        <f t="array" ref="H14907">if(F14907&lt;&gt;"", iferror(index('Internal Staffing Calculator'!B$8:B23500,match(F14907,'Internal Staffing Calculator'!E$8:E23500,0)), "Not In Budget"),"")</f>
        <v/>
      </c>
      <c r="I14907" s="184"/>
      <c r="J14907" s="184"/>
      <c r="K14907" s="184"/>
      <c r="L14907" s="183"/>
    </row>
    <row r="14908">
      <c r="A14908" s="454"/>
      <c r="B14908" s="927"/>
      <c r="C14908" s="580"/>
      <c r="D14908" s="939"/>
      <c r="E14908" s="940"/>
      <c r="F14908" s="941"/>
      <c r="G14908" s="937" t="str">
        <f t="array" ref="G14908">xlookup(F14908,'Internal Staffing Calculator'!E:E,'Internal Staffing Calculator'!C:C,"")</f>
        <v/>
      </c>
      <c r="H14908" s="932" t="str">
        <f t="array" ref="H14908">if(F14908&lt;&gt;"", iferror(index('Internal Staffing Calculator'!B$8:B23500,match(F14908,'Internal Staffing Calculator'!E$8:E23500,0)), "Not In Budget"),"")</f>
        <v/>
      </c>
      <c r="I14908" s="184"/>
      <c r="J14908" s="184"/>
      <c r="K14908" s="184"/>
      <c r="L14908" s="183"/>
    </row>
    <row r="14909">
      <c r="A14909" s="454"/>
      <c r="B14909" s="927"/>
      <c r="C14909" s="580"/>
      <c r="D14909" s="939"/>
      <c r="E14909" s="940"/>
      <c r="F14909" s="941"/>
      <c r="G14909" s="937" t="str">
        <f t="array" ref="G14909">xlookup(F14909,'Internal Staffing Calculator'!E:E,'Internal Staffing Calculator'!C:C,"")</f>
        <v/>
      </c>
      <c r="H14909" s="932" t="str">
        <f t="array" ref="H14909">if(F14909&lt;&gt;"", iferror(index('Internal Staffing Calculator'!B$8:B23500,match(F14909,'Internal Staffing Calculator'!E$8:E23500,0)), "Not In Budget"),"")</f>
        <v/>
      </c>
      <c r="I14909" s="184"/>
      <c r="J14909" s="184"/>
      <c r="K14909" s="184"/>
      <c r="L14909" s="183"/>
    </row>
    <row r="14910">
      <c r="A14910" s="454"/>
      <c r="B14910" s="927"/>
      <c r="C14910" s="580"/>
      <c r="D14910" s="939"/>
      <c r="E14910" s="940"/>
      <c r="F14910" s="941"/>
      <c r="G14910" s="937" t="str">
        <f t="array" ref="G14910">xlookup(F14910,'Internal Staffing Calculator'!E:E,'Internal Staffing Calculator'!C:C,"")</f>
        <v/>
      </c>
      <c r="H14910" s="932" t="str">
        <f t="array" ref="H14910">if(F14910&lt;&gt;"", iferror(index('Internal Staffing Calculator'!B$8:B23500,match(F14910,'Internal Staffing Calculator'!E$8:E23500,0)), "Not In Budget"),"")</f>
        <v/>
      </c>
      <c r="I14910" s="184"/>
      <c r="J14910" s="184"/>
      <c r="K14910" s="184"/>
      <c r="L14910" s="183"/>
    </row>
    <row r="14911">
      <c r="A14911" s="454"/>
      <c r="B14911" s="927"/>
      <c r="C14911" s="580"/>
      <c r="D14911" s="939"/>
      <c r="E14911" s="940"/>
      <c r="F14911" s="941"/>
      <c r="G14911" s="937" t="str">
        <f t="array" ref="G14911">xlookup(F14911,'Internal Staffing Calculator'!E:E,'Internal Staffing Calculator'!C:C,"")</f>
        <v/>
      </c>
      <c r="H14911" s="932" t="str">
        <f t="array" ref="H14911">if(F14911&lt;&gt;"", iferror(index('Internal Staffing Calculator'!B$8:B23500,match(F14911,'Internal Staffing Calculator'!E$8:E23500,0)), "Not In Budget"),"")</f>
        <v/>
      </c>
      <c r="I14911" s="184"/>
      <c r="J14911" s="184"/>
      <c r="K14911" s="184"/>
      <c r="L14911" s="183"/>
    </row>
    <row r="14912">
      <c r="A14912" s="454"/>
      <c r="B14912" s="927"/>
      <c r="C14912" s="580"/>
      <c r="D14912" s="939"/>
      <c r="E14912" s="940"/>
      <c r="F14912" s="941"/>
      <c r="G14912" s="937" t="str">
        <f t="array" ref="G14912">xlookup(F14912,'Internal Staffing Calculator'!E:E,'Internal Staffing Calculator'!C:C,"")</f>
        <v/>
      </c>
      <c r="H14912" s="932" t="str">
        <f t="array" ref="H14912">if(F14912&lt;&gt;"", iferror(index('Internal Staffing Calculator'!B$8:B23500,match(F14912,'Internal Staffing Calculator'!E$8:E23500,0)), "Not In Budget"),"")</f>
        <v/>
      </c>
      <c r="I14912" s="184"/>
      <c r="J14912" s="184"/>
      <c r="K14912" s="184"/>
      <c r="L14912" s="183"/>
    </row>
    <row r="14913">
      <c r="A14913" s="454"/>
      <c r="B14913" s="927"/>
      <c r="C14913" s="580"/>
      <c r="D14913" s="939"/>
      <c r="E14913" s="940"/>
      <c r="F14913" s="941"/>
      <c r="G14913" s="937" t="str">
        <f t="array" ref="G14913">xlookup(F14913,'Internal Staffing Calculator'!E:E,'Internal Staffing Calculator'!C:C,"")</f>
        <v/>
      </c>
      <c r="H14913" s="932" t="str">
        <f t="array" ref="H14913">if(F14913&lt;&gt;"", iferror(index('Internal Staffing Calculator'!B$8:B23500,match(F14913,'Internal Staffing Calculator'!E$8:E23500,0)), "Not In Budget"),"")</f>
        <v/>
      </c>
      <c r="I14913" s="184"/>
      <c r="J14913" s="184"/>
      <c r="K14913" s="184"/>
      <c r="L14913" s="183"/>
    </row>
    <row r="14914">
      <c r="A14914" s="454"/>
      <c r="B14914" s="927"/>
      <c r="C14914" s="580"/>
      <c r="D14914" s="939"/>
      <c r="E14914" s="940"/>
      <c r="F14914" s="941"/>
      <c r="G14914" s="937" t="str">
        <f t="array" ref="G14914">xlookup(F14914,'Internal Staffing Calculator'!E:E,'Internal Staffing Calculator'!C:C,"")</f>
        <v/>
      </c>
      <c r="H14914" s="932" t="str">
        <f t="array" ref="H14914">if(F14914&lt;&gt;"", iferror(index('Internal Staffing Calculator'!B$8:B23500,match(F14914,'Internal Staffing Calculator'!E$8:E23500,0)), "Not In Budget"),"")</f>
        <v/>
      </c>
      <c r="I14914" s="184"/>
      <c r="J14914" s="184"/>
      <c r="K14914" s="184"/>
      <c r="L14914" s="183"/>
    </row>
    <row r="14915">
      <c r="A14915" s="454"/>
      <c r="B14915" s="927"/>
      <c r="C14915" s="580"/>
      <c r="D14915" s="939"/>
      <c r="E14915" s="940"/>
      <c r="F14915" s="941"/>
      <c r="G14915" s="937" t="str">
        <f t="array" ref="G14915">xlookup(F14915,'Internal Staffing Calculator'!E:E,'Internal Staffing Calculator'!C:C,"")</f>
        <v/>
      </c>
      <c r="H14915" s="932" t="str">
        <f t="array" ref="H14915">if(F14915&lt;&gt;"", iferror(index('Internal Staffing Calculator'!B$8:B23500,match(F14915,'Internal Staffing Calculator'!E$8:E23500,0)), "Not In Budget"),"")</f>
        <v/>
      </c>
      <c r="I14915" s="184"/>
      <c r="J14915" s="184"/>
      <c r="K14915" s="184"/>
      <c r="L14915" s="183"/>
    </row>
    <row r="14916">
      <c r="A14916" s="454"/>
      <c r="B14916" s="927"/>
      <c r="C14916" s="580"/>
      <c r="D14916" s="939"/>
      <c r="E14916" s="940"/>
      <c r="F14916" s="941"/>
      <c r="G14916" s="937" t="str">
        <f t="array" ref="G14916">xlookup(F14916,'Internal Staffing Calculator'!E:E,'Internal Staffing Calculator'!C:C,"")</f>
        <v/>
      </c>
      <c r="H14916" s="932" t="str">
        <f t="array" ref="H14916">if(F14916&lt;&gt;"", iferror(index('Internal Staffing Calculator'!B$8:B23500,match(F14916,'Internal Staffing Calculator'!E$8:E23500,0)), "Not In Budget"),"")</f>
        <v/>
      </c>
      <c r="I14916" s="184"/>
      <c r="J14916" s="184"/>
      <c r="K14916" s="184"/>
      <c r="L14916" s="183"/>
    </row>
    <row r="14917">
      <c r="A14917" s="454"/>
      <c r="B14917" s="927"/>
      <c r="C14917" s="580"/>
      <c r="D14917" s="939"/>
      <c r="E14917" s="940"/>
      <c r="F14917" s="941"/>
      <c r="G14917" s="937" t="str">
        <f t="array" ref="G14917">xlookup(F14917,'Internal Staffing Calculator'!E:E,'Internal Staffing Calculator'!C:C,"")</f>
        <v/>
      </c>
      <c r="H14917" s="932" t="str">
        <f t="array" ref="H14917">if(F14917&lt;&gt;"", iferror(index('Internal Staffing Calculator'!B$8:B23500,match(F14917,'Internal Staffing Calculator'!E$8:E23500,0)), "Not In Budget"),"")</f>
        <v/>
      </c>
      <c r="I14917" s="184"/>
      <c r="J14917" s="184"/>
      <c r="K14917" s="184"/>
      <c r="L14917" s="183"/>
    </row>
    <row r="14918">
      <c r="A14918" s="454"/>
      <c r="B14918" s="927"/>
      <c r="C14918" s="580"/>
      <c r="D14918" s="939"/>
      <c r="E14918" s="940"/>
      <c r="F14918" s="941"/>
      <c r="G14918" s="937" t="str">
        <f t="array" ref="G14918">xlookup(F14918,'Internal Staffing Calculator'!E:E,'Internal Staffing Calculator'!C:C,"")</f>
        <v/>
      </c>
      <c r="H14918" s="932" t="str">
        <f t="array" ref="H14918">if(F14918&lt;&gt;"", iferror(index('Internal Staffing Calculator'!B$8:B23500,match(F14918,'Internal Staffing Calculator'!E$8:E23500,0)), "Not In Budget"),"")</f>
        <v/>
      </c>
      <c r="I14918" s="184"/>
      <c r="J14918" s="184"/>
      <c r="K14918" s="184"/>
      <c r="L14918" s="183"/>
    </row>
    <row r="14919">
      <c r="A14919" s="454"/>
      <c r="B14919" s="927"/>
      <c r="C14919" s="580"/>
      <c r="D14919" s="939"/>
      <c r="E14919" s="940"/>
      <c r="F14919" s="941"/>
      <c r="G14919" s="937" t="str">
        <f t="array" ref="G14919">xlookup(F14919,'Internal Staffing Calculator'!E:E,'Internal Staffing Calculator'!C:C,"")</f>
        <v/>
      </c>
      <c r="H14919" s="932" t="str">
        <f t="array" ref="H14919">if(F14919&lt;&gt;"", iferror(index('Internal Staffing Calculator'!B$8:B23500,match(F14919,'Internal Staffing Calculator'!E$8:E23500,0)), "Not In Budget"),"")</f>
        <v/>
      </c>
      <c r="I14919" s="184"/>
      <c r="J14919" s="184"/>
      <c r="K14919" s="184"/>
      <c r="L14919" s="183"/>
    </row>
    <row r="14920">
      <c r="A14920" s="454"/>
      <c r="B14920" s="927"/>
      <c r="C14920" s="580"/>
      <c r="D14920" s="939"/>
      <c r="E14920" s="940"/>
      <c r="F14920" s="941"/>
      <c r="G14920" s="937" t="str">
        <f t="array" ref="G14920">xlookup(F14920,'Internal Staffing Calculator'!E:E,'Internal Staffing Calculator'!C:C,"")</f>
        <v/>
      </c>
      <c r="H14920" s="932" t="str">
        <f t="array" ref="H14920">if(F14920&lt;&gt;"", iferror(index('Internal Staffing Calculator'!B$8:B23500,match(F14920,'Internal Staffing Calculator'!E$8:E23500,0)), "Not In Budget"),"")</f>
        <v/>
      </c>
      <c r="I14920" s="184"/>
      <c r="J14920" s="184"/>
      <c r="K14920" s="184"/>
      <c r="L14920" s="183"/>
    </row>
    <row r="14921">
      <c r="A14921" s="454"/>
      <c r="B14921" s="927"/>
      <c r="C14921" s="580"/>
      <c r="D14921" s="939"/>
      <c r="E14921" s="940"/>
      <c r="F14921" s="941"/>
      <c r="G14921" s="937" t="str">
        <f t="array" ref="G14921">xlookup(F14921,'Internal Staffing Calculator'!E:E,'Internal Staffing Calculator'!C:C,"")</f>
        <v/>
      </c>
      <c r="H14921" s="932" t="str">
        <f t="array" ref="H14921">if(F14921&lt;&gt;"", iferror(index('Internal Staffing Calculator'!B$8:B23500,match(F14921,'Internal Staffing Calculator'!E$8:E23500,0)), "Not In Budget"),"")</f>
        <v/>
      </c>
      <c r="I14921" s="184"/>
      <c r="J14921" s="184"/>
      <c r="K14921" s="184"/>
      <c r="L14921" s="183"/>
    </row>
    <row r="14922">
      <c r="A14922" s="454"/>
      <c r="B14922" s="927"/>
      <c r="C14922" s="580"/>
      <c r="D14922" s="939"/>
      <c r="E14922" s="940"/>
      <c r="F14922" s="941"/>
      <c r="G14922" s="937" t="str">
        <f t="array" ref="G14922">xlookup(F14922,'Internal Staffing Calculator'!E:E,'Internal Staffing Calculator'!C:C,"")</f>
        <v/>
      </c>
      <c r="H14922" s="932" t="str">
        <f t="array" ref="H14922">if(F14922&lt;&gt;"", iferror(index('Internal Staffing Calculator'!B$8:B23500,match(F14922,'Internal Staffing Calculator'!E$8:E23500,0)), "Not In Budget"),"")</f>
        <v/>
      </c>
      <c r="I14922" s="184"/>
      <c r="J14922" s="184"/>
      <c r="K14922" s="184"/>
      <c r="L14922" s="183"/>
    </row>
    <row r="14923">
      <c r="A14923" s="454"/>
      <c r="B14923" s="927"/>
      <c r="C14923" s="580"/>
      <c r="D14923" s="939"/>
      <c r="E14923" s="940"/>
      <c r="F14923" s="941"/>
      <c r="G14923" s="937" t="str">
        <f t="array" ref="G14923">xlookup(F14923,'Internal Staffing Calculator'!E:E,'Internal Staffing Calculator'!C:C,"")</f>
        <v/>
      </c>
      <c r="H14923" s="932" t="str">
        <f t="array" ref="H14923">if(F14923&lt;&gt;"", iferror(index('Internal Staffing Calculator'!B$8:B23500,match(F14923,'Internal Staffing Calculator'!E$8:E23500,0)), "Not In Budget"),"")</f>
        <v/>
      </c>
      <c r="I14923" s="184"/>
      <c r="J14923" s="184"/>
      <c r="K14923" s="184"/>
      <c r="L14923" s="183"/>
    </row>
    <row r="14924">
      <c r="A14924" s="454"/>
      <c r="B14924" s="927"/>
      <c r="C14924" s="580"/>
      <c r="D14924" s="939"/>
      <c r="E14924" s="940"/>
      <c r="F14924" s="941"/>
      <c r="G14924" s="937" t="str">
        <f t="array" ref="G14924">xlookup(F14924,'Internal Staffing Calculator'!E:E,'Internal Staffing Calculator'!C:C,"")</f>
        <v/>
      </c>
      <c r="H14924" s="932" t="str">
        <f t="array" ref="H14924">if(F14924&lt;&gt;"", iferror(index('Internal Staffing Calculator'!B$8:B23500,match(F14924,'Internal Staffing Calculator'!E$8:E23500,0)), "Not In Budget"),"")</f>
        <v/>
      </c>
      <c r="I14924" s="184"/>
      <c r="J14924" s="184"/>
      <c r="K14924" s="184"/>
      <c r="L14924" s="183"/>
    </row>
    <row r="14925">
      <c r="A14925" s="454"/>
      <c r="B14925" s="927"/>
      <c r="C14925" s="580"/>
      <c r="D14925" s="939"/>
      <c r="E14925" s="940"/>
      <c r="F14925" s="941"/>
      <c r="G14925" s="937" t="str">
        <f t="array" ref="G14925">xlookup(F14925,'Internal Staffing Calculator'!E:E,'Internal Staffing Calculator'!C:C,"")</f>
        <v/>
      </c>
      <c r="H14925" s="932" t="str">
        <f t="array" ref="H14925">if(F14925&lt;&gt;"", iferror(index('Internal Staffing Calculator'!B$8:B23500,match(F14925,'Internal Staffing Calculator'!E$8:E23500,0)), "Not In Budget"),"")</f>
        <v/>
      </c>
      <c r="I14925" s="184"/>
      <c r="J14925" s="184"/>
      <c r="K14925" s="184"/>
      <c r="L14925" s="183"/>
    </row>
    <row r="14926">
      <c r="A14926" s="454"/>
      <c r="B14926" s="927"/>
      <c r="C14926" s="580"/>
      <c r="D14926" s="939"/>
      <c r="E14926" s="940"/>
      <c r="F14926" s="941"/>
      <c r="G14926" s="937" t="str">
        <f t="array" ref="G14926">xlookup(F14926,'Internal Staffing Calculator'!E:E,'Internal Staffing Calculator'!C:C,"")</f>
        <v/>
      </c>
      <c r="H14926" s="932" t="str">
        <f t="array" ref="H14926">if(F14926&lt;&gt;"", iferror(index('Internal Staffing Calculator'!B$8:B23500,match(F14926,'Internal Staffing Calculator'!E$8:E23500,0)), "Not In Budget"),"")</f>
        <v/>
      </c>
      <c r="I14926" s="184"/>
      <c r="J14926" s="184"/>
      <c r="K14926" s="184"/>
      <c r="L14926" s="183"/>
    </row>
    <row r="14927">
      <c r="A14927" s="454"/>
      <c r="B14927" s="927"/>
      <c r="C14927" s="580"/>
      <c r="D14927" s="939"/>
      <c r="E14927" s="940"/>
      <c r="F14927" s="941"/>
      <c r="G14927" s="937" t="str">
        <f t="array" ref="G14927">xlookup(F14927,'Internal Staffing Calculator'!E:E,'Internal Staffing Calculator'!C:C,"")</f>
        <v/>
      </c>
      <c r="H14927" s="932" t="str">
        <f t="array" ref="H14927">if(F14927&lt;&gt;"", iferror(index('Internal Staffing Calculator'!B$8:B23500,match(F14927,'Internal Staffing Calculator'!E$8:E23500,0)), "Not In Budget"),"")</f>
        <v/>
      </c>
      <c r="I14927" s="184"/>
      <c r="J14927" s="184"/>
      <c r="K14927" s="184"/>
      <c r="L14927" s="183"/>
    </row>
    <row r="14928">
      <c r="A14928" s="454"/>
      <c r="B14928" s="927"/>
      <c r="C14928" s="580"/>
      <c r="D14928" s="939"/>
      <c r="E14928" s="940"/>
      <c r="F14928" s="941"/>
      <c r="G14928" s="937" t="str">
        <f t="array" ref="G14928">xlookup(F14928,'Internal Staffing Calculator'!E:E,'Internal Staffing Calculator'!C:C,"")</f>
        <v/>
      </c>
      <c r="H14928" s="932" t="str">
        <f t="array" ref="H14928">if(F14928&lt;&gt;"", iferror(index('Internal Staffing Calculator'!B$8:B23500,match(F14928,'Internal Staffing Calculator'!E$8:E23500,0)), "Not In Budget"),"")</f>
        <v/>
      </c>
      <c r="I14928" s="184"/>
      <c r="J14928" s="184"/>
      <c r="K14928" s="184"/>
      <c r="L14928" s="183"/>
    </row>
    <row r="14929">
      <c r="A14929" s="454"/>
      <c r="B14929" s="927"/>
      <c r="C14929" s="580"/>
      <c r="D14929" s="939"/>
      <c r="E14929" s="940"/>
      <c r="F14929" s="941"/>
      <c r="G14929" s="937" t="str">
        <f t="array" ref="G14929">xlookup(F14929,'Internal Staffing Calculator'!E:E,'Internal Staffing Calculator'!C:C,"")</f>
        <v/>
      </c>
      <c r="H14929" s="932" t="str">
        <f t="array" ref="H14929">if(F14929&lt;&gt;"", iferror(index('Internal Staffing Calculator'!B$8:B23500,match(F14929,'Internal Staffing Calculator'!E$8:E23500,0)), "Not In Budget"),"")</f>
        <v/>
      </c>
      <c r="I14929" s="184"/>
      <c r="J14929" s="184"/>
      <c r="K14929" s="184"/>
      <c r="L14929" s="183"/>
    </row>
    <row r="14930">
      <c r="A14930" s="454"/>
      <c r="B14930" s="927"/>
      <c r="C14930" s="580"/>
      <c r="D14930" s="939"/>
      <c r="E14930" s="940"/>
      <c r="F14930" s="941"/>
      <c r="G14930" s="937" t="str">
        <f t="array" ref="G14930">xlookup(F14930,'Internal Staffing Calculator'!E:E,'Internal Staffing Calculator'!C:C,"")</f>
        <v/>
      </c>
      <c r="H14930" s="932" t="str">
        <f t="array" ref="H14930">if(F14930&lt;&gt;"", iferror(index('Internal Staffing Calculator'!B$8:B23500,match(F14930,'Internal Staffing Calculator'!E$8:E23500,0)), "Not In Budget"),"")</f>
        <v/>
      </c>
      <c r="I14930" s="184"/>
      <c r="J14930" s="184"/>
      <c r="K14930" s="184"/>
      <c r="L14930" s="183"/>
    </row>
    <row r="14931">
      <c r="A14931" s="454"/>
      <c r="B14931" s="927"/>
      <c r="C14931" s="580"/>
      <c r="D14931" s="939"/>
      <c r="E14931" s="940"/>
      <c r="F14931" s="941"/>
      <c r="G14931" s="937" t="str">
        <f t="array" ref="G14931">xlookup(F14931,'Internal Staffing Calculator'!E:E,'Internal Staffing Calculator'!C:C,"")</f>
        <v/>
      </c>
      <c r="H14931" s="932" t="str">
        <f t="array" ref="H14931">if(F14931&lt;&gt;"", iferror(index('Internal Staffing Calculator'!B$8:B23500,match(F14931,'Internal Staffing Calculator'!E$8:E23500,0)), "Not In Budget"),"")</f>
        <v/>
      </c>
      <c r="I14931" s="184"/>
      <c r="J14931" s="184"/>
      <c r="K14931" s="184"/>
      <c r="L14931" s="183"/>
    </row>
    <row r="14932">
      <c r="A14932" s="454"/>
      <c r="B14932" s="927"/>
      <c r="C14932" s="580"/>
      <c r="D14932" s="939"/>
      <c r="E14932" s="940"/>
      <c r="F14932" s="941"/>
      <c r="G14932" s="937" t="str">
        <f t="array" ref="G14932">xlookup(F14932,'Internal Staffing Calculator'!E:E,'Internal Staffing Calculator'!C:C,"")</f>
        <v/>
      </c>
      <c r="H14932" s="932" t="str">
        <f t="array" ref="H14932">if(F14932&lt;&gt;"", iferror(index('Internal Staffing Calculator'!B$8:B23500,match(F14932,'Internal Staffing Calculator'!E$8:E23500,0)), "Not In Budget"),"")</f>
        <v/>
      </c>
      <c r="I14932" s="184"/>
      <c r="J14932" s="184"/>
      <c r="K14932" s="184"/>
      <c r="L14932" s="183"/>
    </row>
    <row r="14933">
      <c r="A14933" s="454"/>
      <c r="B14933" s="927"/>
      <c r="C14933" s="580"/>
      <c r="D14933" s="939"/>
      <c r="E14933" s="940"/>
      <c r="F14933" s="941"/>
      <c r="G14933" s="937" t="str">
        <f t="array" ref="G14933">xlookup(F14933,'Internal Staffing Calculator'!E:E,'Internal Staffing Calculator'!C:C,"")</f>
        <v/>
      </c>
      <c r="H14933" s="932" t="str">
        <f t="array" ref="H14933">if(F14933&lt;&gt;"", iferror(index('Internal Staffing Calculator'!B$8:B23500,match(F14933,'Internal Staffing Calculator'!E$8:E23500,0)), "Not In Budget"),"")</f>
        <v/>
      </c>
      <c r="I14933" s="184"/>
      <c r="J14933" s="184"/>
      <c r="K14933" s="184"/>
      <c r="L14933" s="183"/>
    </row>
    <row r="14934">
      <c r="A14934" s="454"/>
      <c r="B14934" s="927"/>
      <c r="C14934" s="580"/>
      <c r="D14934" s="939"/>
      <c r="E14934" s="940"/>
      <c r="F14934" s="941"/>
      <c r="G14934" s="937" t="str">
        <f t="array" ref="G14934">xlookup(F14934,'Internal Staffing Calculator'!E:E,'Internal Staffing Calculator'!C:C,"")</f>
        <v/>
      </c>
      <c r="H14934" s="932" t="str">
        <f t="array" ref="H14934">if(F14934&lt;&gt;"", iferror(index('Internal Staffing Calculator'!B$8:B23500,match(F14934,'Internal Staffing Calculator'!E$8:E23500,0)), "Not In Budget"),"")</f>
        <v/>
      </c>
      <c r="I14934" s="184"/>
      <c r="J14934" s="184"/>
      <c r="K14934" s="184"/>
      <c r="L14934" s="183"/>
    </row>
    <row r="14935">
      <c r="A14935" s="454"/>
      <c r="B14935" s="927"/>
      <c r="C14935" s="580"/>
      <c r="D14935" s="939"/>
      <c r="E14935" s="940"/>
      <c r="F14935" s="941"/>
      <c r="G14935" s="937" t="str">
        <f t="array" ref="G14935">xlookup(F14935,'Internal Staffing Calculator'!E:E,'Internal Staffing Calculator'!C:C,"")</f>
        <v/>
      </c>
      <c r="H14935" s="932" t="str">
        <f t="array" ref="H14935">if(F14935&lt;&gt;"", iferror(index('Internal Staffing Calculator'!B$8:B23500,match(F14935,'Internal Staffing Calculator'!E$8:E23500,0)), "Not In Budget"),"")</f>
        <v/>
      </c>
      <c r="I14935" s="184"/>
      <c r="J14935" s="184"/>
      <c r="K14935" s="184"/>
      <c r="L14935" s="183"/>
    </row>
    <row r="14936">
      <c r="A14936" s="454"/>
      <c r="B14936" s="927"/>
      <c r="C14936" s="580"/>
      <c r="D14936" s="939"/>
      <c r="E14936" s="940"/>
      <c r="F14936" s="941"/>
      <c r="G14936" s="937" t="str">
        <f t="array" ref="G14936">xlookup(F14936,'Internal Staffing Calculator'!E:E,'Internal Staffing Calculator'!C:C,"")</f>
        <v/>
      </c>
      <c r="H14936" s="932" t="str">
        <f t="array" ref="H14936">if(F14936&lt;&gt;"", iferror(index('Internal Staffing Calculator'!B$8:B23500,match(F14936,'Internal Staffing Calculator'!E$8:E23500,0)), "Not In Budget"),"")</f>
        <v/>
      </c>
      <c r="I14936" s="184"/>
      <c r="J14936" s="184"/>
      <c r="K14936" s="184"/>
      <c r="L14936" s="183"/>
    </row>
    <row r="14937">
      <c r="A14937" s="454"/>
      <c r="B14937" s="927"/>
      <c r="C14937" s="580"/>
      <c r="D14937" s="939"/>
      <c r="E14937" s="940"/>
      <c r="F14937" s="941"/>
      <c r="G14937" s="937" t="str">
        <f t="array" ref="G14937">xlookup(F14937,'Internal Staffing Calculator'!E:E,'Internal Staffing Calculator'!C:C,"")</f>
        <v/>
      </c>
      <c r="H14937" s="932" t="str">
        <f t="array" ref="H14937">if(F14937&lt;&gt;"", iferror(index('Internal Staffing Calculator'!B$8:B23500,match(F14937,'Internal Staffing Calculator'!E$8:E23500,0)), "Not In Budget"),"")</f>
        <v/>
      </c>
      <c r="I14937" s="184"/>
      <c r="J14937" s="184"/>
      <c r="K14937" s="184"/>
      <c r="L14937" s="183"/>
    </row>
    <row r="14938">
      <c r="A14938" s="454"/>
      <c r="B14938" s="927"/>
      <c r="C14938" s="580"/>
      <c r="D14938" s="939"/>
      <c r="E14938" s="940"/>
      <c r="F14938" s="941"/>
      <c r="G14938" s="937" t="str">
        <f t="array" ref="G14938">xlookup(F14938,'Internal Staffing Calculator'!E:E,'Internal Staffing Calculator'!C:C,"")</f>
        <v/>
      </c>
      <c r="H14938" s="932" t="str">
        <f t="array" ref="H14938">if(F14938&lt;&gt;"", iferror(index('Internal Staffing Calculator'!B$8:B23500,match(F14938,'Internal Staffing Calculator'!E$8:E23500,0)), "Not In Budget"),"")</f>
        <v/>
      </c>
      <c r="I14938" s="184"/>
      <c r="J14938" s="184"/>
      <c r="K14938" s="184"/>
      <c r="L14938" s="183"/>
    </row>
    <row r="14939">
      <c r="A14939" s="454"/>
      <c r="B14939" s="927"/>
      <c r="C14939" s="580"/>
      <c r="D14939" s="939"/>
      <c r="E14939" s="940"/>
      <c r="F14939" s="941"/>
      <c r="G14939" s="937" t="str">
        <f t="array" ref="G14939">xlookup(F14939,'Internal Staffing Calculator'!E:E,'Internal Staffing Calculator'!C:C,"")</f>
        <v/>
      </c>
      <c r="H14939" s="932" t="str">
        <f t="array" ref="H14939">if(F14939&lt;&gt;"", iferror(index('Internal Staffing Calculator'!B$8:B23500,match(F14939,'Internal Staffing Calculator'!E$8:E23500,0)), "Not In Budget"),"")</f>
        <v/>
      </c>
      <c r="I14939" s="184"/>
      <c r="J14939" s="184"/>
      <c r="K14939" s="184"/>
      <c r="L14939" s="183"/>
    </row>
    <row r="14940">
      <c r="A14940" s="454"/>
      <c r="B14940" s="927"/>
      <c r="C14940" s="580"/>
      <c r="D14940" s="939"/>
      <c r="E14940" s="940"/>
      <c r="F14940" s="941"/>
      <c r="G14940" s="937" t="str">
        <f t="array" ref="G14940">xlookup(F14940,'Internal Staffing Calculator'!E:E,'Internal Staffing Calculator'!C:C,"")</f>
        <v/>
      </c>
      <c r="H14940" s="932" t="str">
        <f t="array" ref="H14940">if(F14940&lt;&gt;"", iferror(index('Internal Staffing Calculator'!B$8:B23500,match(F14940,'Internal Staffing Calculator'!E$8:E23500,0)), "Not In Budget"),"")</f>
        <v/>
      </c>
      <c r="I14940" s="184"/>
      <c r="J14940" s="184"/>
      <c r="K14940" s="184"/>
      <c r="L14940" s="183"/>
    </row>
    <row r="14941">
      <c r="A14941" s="454"/>
      <c r="B14941" s="927"/>
      <c r="C14941" s="580"/>
      <c r="D14941" s="939"/>
      <c r="E14941" s="940"/>
      <c r="F14941" s="941"/>
      <c r="G14941" s="937" t="str">
        <f t="array" ref="G14941">xlookup(F14941,'Internal Staffing Calculator'!E:E,'Internal Staffing Calculator'!C:C,"")</f>
        <v/>
      </c>
      <c r="H14941" s="932" t="str">
        <f t="array" ref="H14941">if(F14941&lt;&gt;"", iferror(index('Internal Staffing Calculator'!B$8:B23500,match(F14941,'Internal Staffing Calculator'!E$8:E23500,0)), "Not In Budget"),"")</f>
        <v/>
      </c>
      <c r="I14941" s="184"/>
      <c r="J14941" s="184"/>
      <c r="K14941" s="184"/>
      <c r="L14941" s="183"/>
    </row>
    <row r="14942">
      <c r="A14942" s="454"/>
      <c r="B14942" s="927"/>
      <c r="C14942" s="580"/>
      <c r="D14942" s="939"/>
      <c r="E14942" s="940"/>
      <c r="F14942" s="941"/>
      <c r="G14942" s="937" t="str">
        <f t="array" ref="G14942">xlookup(F14942,'Internal Staffing Calculator'!E:E,'Internal Staffing Calculator'!C:C,"")</f>
        <v/>
      </c>
      <c r="H14942" s="932" t="str">
        <f t="array" ref="H14942">if(F14942&lt;&gt;"", iferror(index('Internal Staffing Calculator'!B$8:B23500,match(F14942,'Internal Staffing Calculator'!E$8:E23500,0)), "Not In Budget"),"")</f>
        <v/>
      </c>
      <c r="I14942" s="184"/>
      <c r="J14942" s="184"/>
      <c r="K14942" s="184"/>
      <c r="L14942" s="183"/>
    </row>
    <row r="14943">
      <c r="A14943" s="454"/>
      <c r="B14943" s="927"/>
      <c r="C14943" s="580"/>
      <c r="D14943" s="939"/>
      <c r="E14943" s="940"/>
      <c r="F14943" s="941"/>
      <c r="G14943" s="937" t="str">
        <f t="array" ref="G14943">xlookup(F14943,'Internal Staffing Calculator'!E:E,'Internal Staffing Calculator'!C:C,"")</f>
        <v/>
      </c>
      <c r="H14943" s="932" t="str">
        <f t="array" ref="H14943">if(F14943&lt;&gt;"", iferror(index('Internal Staffing Calculator'!B$8:B23500,match(F14943,'Internal Staffing Calculator'!E$8:E23500,0)), "Not In Budget"),"")</f>
        <v/>
      </c>
      <c r="I14943" s="184"/>
      <c r="J14943" s="184"/>
      <c r="K14943" s="184"/>
      <c r="L14943" s="183"/>
    </row>
    <row r="14944">
      <c r="A14944" s="454"/>
      <c r="B14944" s="927"/>
      <c r="C14944" s="580"/>
      <c r="D14944" s="939"/>
      <c r="E14944" s="940"/>
      <c r="F14944" s="941"/>
      <c r="G14944" s="937" t="str">
        <f t="array" ref="G14944">xlookup(F14944,'Internal Staffing Calculator'!E:E,'Internal Staffing Calculator'!C:C,"")</f>
        <v/>
      </c>
      <c r="H14944" s="932" t="str">
        <f t="array" ref="H14944">if(F14944&lt;&gt;"", iferror(index('Internal Staffing Calculator'!B$8:B23500,match(F14944,'Internal Staffing Calculator'!E$8:E23500,0)), "Not In Budget"),"")</f>
        <v/>
      </c>
      <c r="I14944" s="184"/>
      <c r="J14944" s="184"/>
      <c r="K14944" s="184"/>
      <c r="L14944" s="183"/>
    </row>
    <row r="14945">
      <c r="A14945" s="454"/>
      <c r="B14945" s="927"/>
      <c r="C14945" s="580"/>
      <c r="D14945" s="939"/>
      <c r="E14945" s="940"/>
      <c r="F14945" s="941"/>
      <c r="G14945" s="937" t="str">
        <f t="array" ref="G14945">xlookup(F14945,'Internal Staffing Calculator'!E:E,'Internal Staffing Calculator'!C:C,"")</f>
        <v/>
      </c>
      <c r="H14945" s="932" t="str">
        <f t="array" ref="H14945">if(F14945&lt;&gt;"", iferror(index('Internal Staffing Calculator'!B$8:B23500,match(F14945,'Internal Staffing Calculator'!E$8:E23500,0)), "Not In Budget"),"")</f>
        <v/>
      </c>
      <c r="I14945" s="184"/>
      <c r="J14945" s="184"/>
      <c r="K14945" s="184"/>
      <c r="L14945" s="183"/>
    </row>
    <row r="14946">
      <c r="A14946" s="454"/>
      <c r="B14946" s="927"/>
      <c r="C14946" s="580"/>
      <c r="D14946" s="939"/>
      <c r="E14946" s="940"/>
      <c r="F14946" s="941"/>
      <c r="G14946" s="937" t="str">
        <f t="array" ref="G14946">xlookup(F14946,'Internal Staffing Calculator'!E:E,'Internal Staffing Calculator'!C:C,"")</f>
        <v/>
      </c>
      <c r="H14946" s="932" t="str">
        <f t="array" ref="H14946">if(F14946&lt;&gt;"", iferror(index('Internal Staffing Calculator'!B$8:B23500,match(F14946,'Internal Staffing Calculator'!E$8:E23500,0)), "Not In Budget"),"")</f>
        <v/>
      </c>
      <c r="I14946" s="184"/>
      <c r="J14946" s="184"/>
      <c r="K14946" s="184"/>
      <c r="L14946" s="183"/>
    </row>
    <row r="14947">
      <c r="A14947" s="454"/>
      <c r="B14947" s="927"/>
      <c r="C14947" s="580"/>
      <c r="D14947" s="939"/>
      <c r="E14947" s="940"/>
      <c r="F14947" s="941"/>
      <c r="G14947" s="937" t="str">
        <f t="array" ref="G14947">xlookup(F14947,'Internal Staffing Calculator'!E:E,'Internal Staffing Calculator'!C:C,"")</f>
        <v/>
      </c>
      <c r="H14947" s="932" t="str">
        <f t="array" ref="H14947">if(F14947&lt;&gt;"", iferror(index('Internal Staffing Calculator'!B$8:B23500,match(F14947,'Internal Staffing Calculator'!E$8:E23500,0)), "Not In Budget"),"")</f>
        <v/>
      </c>
      <c r="I14947" s="184"/>
      <c r="J14947" s="184"/>
      <c r="K14947" s="184"/>
      <c r="L14947" s="183"/>
    </row>
    <row r="14948">
      <c r="A14948" s="454"/>
      <c r="B14948" s="927"/>
      <c r="C14948" s="580"/>
      <c r="D14948" s="939"/>
      <c r="E14948" s="940"/>
      <c r="F14948" s="941"/>
      <c r="G14948" s="937" t="str">
        <f t="array" ref="G14948">xlookup(F14948,'Internal Staffing Calculator'!E:E,'Internal Staffing Calculator'!C:C,"")</f>
        <v/>
      </c>
      <c r="H14948" s="932" t="str">
        <f t="array" ref="H14948">if(F14948&lt;&gt;"", iferror(index('Internal Staffing Calculator'!B$8:B23500,match(F14948,'Internal Staffing Calculator'!E$8:E23500,0)), "Not In Budget"),"")</f>
        <v/>
      </c>
      <c r="I14948" s="184"/>
      <c r="J14948" s="184"/>
      <c r="K14948" s="184"/>
      <c r="L14948" s="183"/>
    </row>
    <row r="14949">
      <c r="A14949" s="454"/>
      <c r="B14949" s="927"/>
      <c r="C14949" s="580"/>
      <c r="D14949" s="939"/>
      <c r="E14949" s="940"/>
      <c r="F14949" s="941"/>
      <c r="G14949" s="937" t="str">
        <f t="array" ref="G14949">xlookup(F14949,'Internal Staffing Calculator'!E:E,'Internal Staffing Calculator'!C:C,"")</f>
        <v/>
      </c>
      <c r="H14949" s="932" t="str">
        <f t="array" ref="H14949">if(F14949&lt;&gt;"", iferror(index('Internal Staffing Calculator'!B$8:B23500,match(F14949,'Internal Staffing Calculator'!E$8:E23500,0)), "Not In Budget"),"")</f>
        <v/>
      </c>
      <c r="I14949" s="184"/>
      <c r="J14949" s="184"/>
      <c r="K14949" s="184"/>
      <c r="L14949" s="183"/>
    </row>
    <row r="14950">
      <c r="A14950" s="454"/>
      <c r="B14950" s="927"/>
      <c r="C14950" s="580"/>
      <c r="D14950" s="939"/>
      <c r="E14950" s="940"/>
      <c r="F14950" s="941"/>
      <c r="G14950" s="937" t="str">
        <f t="array" ref="G14950">xlookup(F14950,'Internal Staffing Calculator'!E:E,'Internal Staffing Calculator'!C:C,"")</f>
        <v/>
      </c>
      <c r="H14950" s="932" t="str">
        <f t="array" ref="H14950">if(F14950&lt;&gt;"", iferror(index('Internal Staffing Calculator'!B$8:B23500,match(F14950,'Internal Staffing Calculator'!E$8:E23500,0)), "Not In Budget"),"")</f>
        <v/>
      </c>
      <c r="I14950" s="184"/>
      <c r="J14950" s="184"/>
      <c r="K14950" s="184"/>
      <c r="L14950" s="183"/>
    </row>
    <row r="14951">
      <c r="A14951" s="454"/>
      <c r="B14951" s="927"/>
      <c r="C14951" s="580"/>
      <c r="D14951" s="939"/>
      <c r="E14951" s="940"/>
      <c r="F14951" s="941"/>
      <c r="G14951" s="937" t="str">
        <f t="array" ref="G14951">xlookup(F14951,'Internal Staffing Calculator'!E:E,'Internal Staffing Calculator'!C:C,"")</f>
        <v/>
      </c>
      <c r="H14951" s="932" t="str">
        <f t="array" ref="H14951">if(F14951&lt;&gt;"", iferror(index('Internal Staffing Calculator'!B$8:B23500,match(F14951,'Internal Staffing Calculator'!E$8:E23500,0)), "Not In Budget"),"")</f>
        <v/>
      </c>
      <c r="I14951" s="184"/>
      <c r="J14951" s="184"/>
      <c r="K14951" s="184"/>
      <c r="L14951" s="183"/>
    </row>
    <row r="14952">
      <c r="A14952" s="454"/>
      <c r="B14952" s="927"/>
      <c r="C14952" s="580"/>
      <c r="D14952" s="939"/>
      <c r="E14952" s="940"/>
      <c r="F14952" s="941"/>
      <c r="G14952" s="937" t="str">
        <f t="array" ref="G14952">xlookup(F14952,'Internal Staffing Calculator'!E:E,'Internal Staffing Calculator'!C:C,"")</f>
        <v/>
      </c>
      <c r="H14952" s="932" t="str">
        <f t="array" ref="H14952">if(F14952&lt;&gt;"", iferror(index('Internal Staffing Calculator'!B$8:B23500,match(F14952,'Internal Staffing Calculator'!E$8:E23500,0)), "Not In Budget"),"")</f>
        <v/>
      </c>
      <c r="I14952" s="184"/>
      <c r="J14952" s="184"/>
      <c r="K14952" s="184"/>
      <c r="L14952" s="183"/>
    </row>
    <row r="14953">
      <c r="A14953" s="454"/>
      <c r="B14953" s="927"/>
      <c r="C14953" s="580"/>
      <c r="D14953" s="939"/>
      <c r="E14953" s="940"/>
      <c r="F14953" s="941"/>
      <c r="G14953" s="937" t="str">
        <f t="array" ref="G14953">xlookup(F14953,'Internal Staffing Calculator'!E:E,'Internal Staffing Calculator'!C:C,"")</f>
        <v/>
      </c>
      <c r="H14953" s="932" t="str">
        <f t="array" ref="H14953">if(F14953&lt;&gt;"", iferror(index('Internal Staffing Calculator'!B$8:B23500,match(F14953,'Internal Staffing Calculator'!E$8:E23500,0)), "Not In Budget"),"")</f>
        <v/>
      </c>
      <c r="I14953" s="184"/>
      <c r="J14953" s="184"/>
      <c r="K14953" s="184"/>
      <c r="L14953" s="183"/>
    </row>
    <row r="14954">
      <c r="A14954" s="454"/>
      <c r="B14954" s="927"/>
      <c r="C14954" s="580"/>
      <c r="D14954" s="939"/>
      <c r="E14954" s="940"/>
      <c r="F14954" s="941"/>
      <c r="G14954" s="937" t="str">
        <f t="array" ref="G14954">xlookup(F14954,'Internal Staffing Calculator'!E:E,'Internal Staffing Calculator'!C:C,"")</f>
        <v/>
      </c>
      <c r="H14954" s="932" t="str">
        <f t="array" ref="H14954">if(F14954&lt;&gt;"", iferror(index('Internal Staffing Calculator'!B$8:B23500,match(F14954,'Internal Staffing Calculator'!E$8:E23500,0)), "Not In Budget"),"")</f>
        <v/>
      </c>
      <c r="I14954" s="184"/>
      <c r="J14954" s="184"/>
      <c r="K14954" s="184"/>
      <c r="L14954" s="183"/>
    </row>
    <row r="14955">
      <c r="A14955" s="454"/>
      <c r="B14955" s="927"/>
      <c r="C14955" s="580"/>
      <c r="D14955" s="939"/>
      <c r="E14955" s="940"/>
      <c r="F14955" s="941"/>
      <c r="G14955" s="937" t="str">
        <f t="array" ref="G14955">xlookup(F14955,'Internal Staffing Calculator'!E:E,'Internal Staffing Calculator'!C:C,"")</f>
        <v/>
      </c>
      <c r="H14955" s="932" t="str">
        <f t="array" ref="H14955">if(F14955&lt;&gt;"", iferror(index('Internal Staffing Calculator'!B$8:B23500,match(F14955,'Internal Staffing Calculator'!E$8:E23500,0)), "Not In Budget"),"")</f>
        <v/>
      </c>
      <c r="I14955" s="184"/>
      <c r="J14955" s="184"/>
      <c r="K14955" s="184"/>
      <c r="L14955" s="183"/>
    </row>
    <row r="14956">
      <c r="A14956" s="454"/>
      <c r="B14956" s="927"/>
      <c r="C14956" s="580"/>
      <c r="D14956" s="939"/>
      <c r="E14956" s="940"/>
      <c r="F14956" s="941"/>
      <c r="G14956" s="937" t="str">
        <f t="array" ref="G14956">xlookup(F14956,'Internal Staffing Calculator'!E:E,'Internal Staffing Calculator'!C:C,"")</f>
        <v/>
      </c>
      <c r="H14956" s="932" t="str">
        <f t="array" ref="H14956">if(F14956&lt;&gt;"", iferror(index('Internal Staffing Calculator'!B$8:B23500,match(F14956,'Internal Staffing Calculator'!E$8:E23500,0)), "Not In Budget"),"")</f>
        <v/>
      </c>
      <c r="I14956" s="184"/>
      <c r="J14956" s="184"/>
      <c r="K14956" s="184"/>
      <c r="L14956" s="183"/>
    </row>
    <row r="14957">
      <c r="A14957" s="454"/>
      <c r="B14957" s="927"/>
      <c r="C14957" s="580"/>
      <c r="D14957" s="939"/>
      <c r="E14957" s="940"/>
      <c r="F14957" s="941"/>
      <c r="G14957" s="937" t="str">
        <f t="array" ref="G14957">xlookup(F14957,'Internal Staffing Calculator'!E:E,'Internal Staffing Calculator'!C:C,"")</f>
        <v/>
      </c>
      <c r="H14957" s="932" t="str">
        <f t="array" ref="H14957">if(F14957&lt;&gt;"", iferror(index('Internal Staffing Calculator'!B$8:B23500,match(F14957,'Internal Staffing Calculator'!E$8:E23500,0)), "Not In Budget"),"")</f>
        <v/>
      </c>
      <c r="I14957" s="184"/>
      <c r="J14957" s="184"/>
      <c r="K14957" s="184"/>
      <c r="L14957" s="183"/>
    </row>
    <row r="14958">
      <c r="A14958" s="454"/>
      <c r="B14958" s="927"/>
      <c r="C14958" s="580"/>
      <c r="D14958" s="939"/>
      <c r="E14958" s="940"/>
      <c r="F14958" s="941"/>
      <c r="G14958" s="937" t="str">
        <f t="array" ref="G14958">xlookup(F14958,'Internal Staffing Calculator'!E:E,'Internal Staffing Calculator'!C:C,"")</f>
        <v/>
      </c>
      <c r="H14958" s="932" t="str">
        <f t="array" ref="H14958">if(F14958&lt;&gt;"", iferror(index('Internal Staffing Calculator'!B$8:B23500,match(F14958,'Internal Staffing Calculator'!E$8:E23500,0)), "Not In Budget"),"")</f>
        <v/>
      </c>
      <c r="I14958" s="184"/>
      <c r="J14958" s="184"/>
      <c r="K14958" s="184"/>
      <c r="L14958" s="183"/>
    </row>
    <row r="14959">
      <c r="A14959" s="454"/>
      <c r="B14959" s="927"/>
      <c r="C14959" s="580"/>
      <c r="D14959" s="939"/>
      <c r="E14959" s="940"/>
      <c r="F14959" s="941"/>
      <c r="G14959" s="937" t="str">
        <f t="array" ref="G14959">xlookup(F14959,'Internal Staffing Calculator'!E:E,'Internal Staffing Calculator'!C:C,"")</f>
        <v/>
      </c>
      <c r="H14959" s="932" t="str">
        <f t="array" ref="H14959">if(F14959&lt;&gt;"", iferror(index('Internal Staffing Calculator'!B$8:B23500,match(F14959,'Internal Staffing Calculator'!E$8:E23500,0)), "Not In Budget"),"")</f>
        <v/>
      </c>
      <c r="I14959" s="184"/>
      <c r="J14959" s="184"/>
      <c r="K14959" s="184"/>
      <c r="L14959" s="183"/>
    </row>
    <row r="14960">
      <c r="A14960" s="454"/>
      <c r="B14960" s="927"/>
      <c r="C14960" s="580"/>
      <c r="D14960" s="939"/>
      <c r="E14960" s="940"/>
      <c r="F14960" s="941"/>
      <c r="G14960" s="937" t="str">
        <f t="array" ref="G14960">xlookup(F14960,'Internal Staffing Calculator'!E:E,'Internal Staffing Calculator'!C:C,"")</f>
        <v/>
      </c>
      <c r="H14960" s="932" t="str">
        <f t="array" ref="H14960">if(F14960&lt;&gt;"", iferror(index('Internal Staffing Calculator'!B$8:B23500,match(F14960,'Internal Staffing Calculator'!E$8:E23500,0)), "Not In Budget"),"")</f>
        <v/>
      </c>
      <c r="I14960" s="184"/>
      <c r="J14960" s="184"/>
      <c r="K14960" s="184"/>
      <c r="L14960" s="183"/>
    </row>
    <row r="14961">
      <c r="A14961" s="454"/>
      <c r="B14961" s="927"/>
      <c r="C14961" s="580"/>
      <c r="D14961" s="939"/>
      <c r="E14961" s="940"/>
      <c r="F14961" s="941"/>
      <c r="G14961" s="937" t="str">
        <f t="array" ref="G14961">xlookup(F14961,'Internal Staffing Calculator'!E:E,'Internal Staffing Calculator'!C:C,"")</f>
        <v/>
      </c>
      <c r="H14961" s="932" t="str">
        <f t="array" ref="H14961">if(F14961&lt;&gt;"", iferror(index('Internal Staffing Calculator'!B$8:B23500,match(F14961,'Internal Staffing Calculator'!E$8:E23500,0)), "Not In Budget"),"")</f>
        <v/>
      </c>
      <c r="I14961" s="184"/>
      <c r="J14961" s="184"/>
      <c r="K14961" s="184"/>
      <c r="L14961" s="183"/>
    </row>
    <row r="14962">
      <c r="A14962" s="454"/>
      <c r="B14962" s="927"/>
      <c r="C14962" s="580"/>
      <c r="D14962" s="939"/>
      <c r="E14962" s="940"/>
      <c r="F14962" s="941"/>
      <c r="G14962" s="937" t="str">
        <f t="array" ref="G14962">xlookup(F14962,'Internal Staffing Calculator'!E:E,'Internal Staffing Calculator'!C:C,"")</f>
        <v/>
      </c>
      <c r="H14962" s="932" t="str">
        <f t="array" ref="H14962">if(F14962&lt;&gt;"", iferror(index('Internal Staffing Calculator'!B$8:B23500,match(F14962,'Internal Staffing Calculator'!E$8:E23500,0)), "Not In Budget"),"")</f>
        <v/>
      </c>
      <c r="I14962" s="184"/>
      <c r="J14962" s="184"/>
      <c r="K14962" s="184"/>
      <c r="L14962" s="183"/>
    </row>
    <row r="14963">
      <c r="A14963" s="454"/>
      <c r="B14963" s="927"/>
      <c r="C14963" s="580"/>
      <c r="D14963" s="939"/>
      <c r="E14963" s="940"/>
      <c r="F14963" s="941"/>
      <c r="G14963" s="937" t="str">
        <f t="array" ref="G14963">xlookup(F14963,'Internal Staffing Calculator'!E:E,'Internal Staffing Calculator'!C:C,"")</f>
        <v/>
      </c>
      <c r="H14963" s="932" t="str">
        <f t="array" ref="H14963">if(F14963&lt;&gt;"", iferror(index('Internal Staffing Calculator'!B$8:B23500,match(F14963,'Internal Staffing Calculator'!E$8:E23500,0)), "Not In Budget"),"")</f>
        <v/>
      </c>
      <c r="I14963" s="184"/>
      <c r="J14963" s="184"/>
      <c r="K14963" s="184"/>
      <c r="L14963" s="183"/>
    </row>
    <row r="14964">
      <c r="A14964" s="454"/>
      <c r="B14964" s="927"/>
      <c r="C14964" s="580"/>
      <c r="D14964" s="939"/>
      <c r="E14964" s="940"/>
      <c r="F14964" s="941"/>
      <c r="G14964" s="937" t="str">
        <f t="array" ref="G14964">xlookup(F14964,'Internal Staffing Calculator'!E:E,'Internal Staffing Calculator'!C:C,"")</f>
        <v/>
      </c>
      <c r="H14964" s="932" t="str">
        <f t="array" ref="H14964">if(F14964&lt;&gt;"", iferror(index('Internal Staffing Calculator'!B$8:B23500,match(F14964,'Internal Staffing Calculator'!E$8:E23500,0)), "Not In Budget"),"")</f>
        <v/>
      </c>
      <c r="I14964" s="184"/>
      <c r="J14964" s="184"/>
      <c r="K14964" s="184"/>
      <c r="L14964" s="183"/>
    </row>
    <row r="14965">
      <c r="A14965" s="454"/>
      <c r="B14965" s="927"/>
      <c r="C14965" s="580"/>
      <c r="D14965" s="939"/>
      <c r="E14965" s="940"/>
      <c r="F14965" s="941"/>
      <c r="G14965" s="937" t="str">
        <f t="array" ref="G14965">xlookup(F14965,'Internal Staffing Calculator'!E:E,'Internal Staffing Calculator'!C:C,"")</f>
        <v/>
      </c>
      <c r="H14965" s="932" t="str">
        <f t="array" ref="H14965">if(F14965&lt;&gt;"", iferror(index('Internal Staffing Calculator'!B$8:B23500,match(F14965,'Internal Staffing Calculator'!E$8:E23500,0)), "Not In Budget"),"")</f>
        <v/>
      </c>
      <c r="I14965" s="184"/>
      <c r="J14965" s="184"/>
      <c r="K14965" s="184"/>
      <c r="L14965" s="183"/>
    </row>
    <row r="14966">
      <c r="A14966" s="454"/>
      <c r="B14966" s="927"/>
      <c r="C14966" s="580"/>
      <c r="D14966" s="939"/>
      <c r="E14966" s="940"/>
      <c r="F14966" s="941"/>
      <c r="G14966" s="937" t="str">
        <f t="array" ref="G14966">xlookup(F14966,'Internal Staffing Calculator'!E:E,'Internal Staffing Calculator'!C:C,"")</f>
        <v/>
      </c>
      <c r="H14966" s="932" t="str">
        <f t="array" ref="H14966">if(F14966&lt;&gt;"", iferror(index('Internal Staffing Calculator'!B$8:B23500,match(F14966,'Internal Staffing Calculator'!E$8:E23500,0)), "Not In Budget"),"")</f>
        <v/>
      </c>
      <c r="I14966" s="184"/>
      <c r="J14966" s="184"/>
      <c r="K14966" s="184"/>
      <c r="L14966" s="183"/>
    </row>
    <row r="14967">
      <c r="A14967" s="454"/>
      <c r="B14967" s="927"/>
      <c r="C14967" s="580"/>
      <c r="D14967" s="939"/>
      <c r="E14967" s="940"/>
      <c r="F14967" s="941"/>
      <c r="G14967" s="937" t="str">
        <f t="array" ref="G14967">xlookup(F14967,'Internal Staffing Calculator'!E:E,'Internal Staffing Calculator'!C:C,"")</f>
        <v/>
      </c>
      <c r="H14967" s="932" t="str">
        <f t="array" ref="H14967">if(F14967&lt;&gt;"", iferror(index('Internal Staffing Calculator'!B$8:B23500,match(F14967,'Internal Staffing Calculator'!E$8:E23500,0)), "Not In Budget"),"")</f>
        <v/>
      </c>
      <c r="I14967" s="184"/>
      <c r="J14967" s="184"/>
      <c r="K14967" s="184"/>
      <c r="L14967" s="183"/>
    </row>
    <row r="14968">
      <c r="A14968" s="454"/>
      <c r="B14968" s="927"/>
      <c r="C14968" s="580"/>
      <c r="D14968" s="939"/>
      <c r="E14968" s="940"/>
      <c r="F14968" s="941"/>
      <c r="G14968" s="937" t="str">
        <f t="array" ref="G14968">xlookup(F14968,'Internal Staffing Calculator'!E:E,'Internal Staffing Calculator'!C:C,"")</f>
        <v/>
      </c>
      <c r="H14968" s="932" t="str">
        <f t="array" ref="H14968">if(F14968&lt;&gt;"", iferror(index('Internal Staffing Calculator'!B$8:B23500,match(F14968,'Internal Staffing Calculator'!E$8:E23500,0)), "Not In Budget"),"")</f>
        <v/>
      </c>
      <c r="I14968" s="184"/>
      <c r="J14968" s="184"/>
      <c r="K14968" s="184"/>
      <c r="L14968" s="183"/>
    </row>
    <row r="14969">
      <c r="A14969" s="454"/>
      <c r="B14969" s="927"/>
      <c r="C14969" s="580"/>
      <c r="D14969" s="939"/>
      <c r="E14969" s="940"/>
      <c r="F14969" s="941"/>
      <c r="G14969" s="937" t="str">
        <f t="array" ref="G14969">xlookup(F14969,'Internal Staffing Calculator'!E:E,'Internal Staffing Calculator'!C:C,"")</f>
        <v/>
      </c>
      <c r="H14969" s="932" t="str">
        <f t="array" ref="H14969">if(F14969&lt;&gt;"", iferror(index('Internal Staffing Calculator'!B$8:B23500,match(F14969,'Internal Staffing Calculator'!E$8:E23500,0)), "Not In Budget"),"")</f>
        <v/>
      </c>
      <c r="I14969" s="184"/>
      <c r="J14969" s="184"/>
      <c r="K14969" s="184"/>
      <c r="L14969" s="183"/>
    </row>
    <row r="14970">
      <c r="A14970" s="454"/>
      <c r="B14970" s="927"/>
      <c r="C14970" s="580"/>
      <c r="D14970" s="939"/>
      <c r="E14970" s="940"/>
      <c r="F14970" s="941"/>
      <c r="G14970" s="937" t="str">
        <f t="array" ref="G14970">xlookup(F14970,'Internal Staffing Calculator'!E:E,'Internal Staffing Calculator'!C:C,"")</f>
        <v/>
      </c>
      <c r="H14970" s="932" t="str">
        <f t="array" ref="H14970">if(F14970&lt;&gt;"", iferror(index('Internal Staffing Calculator'!B$8:B23500,match(F14970,'Internal Staffing Calculator'!E$8:E23500,0)), "Not In Budget"),"")</f>
        <v/>
      </c>
      <c r="I14970" s="184"/>
      <c r="J14970" s="184"/>
      <c r="K14970" s="184"/>
      <c r="L14970" s="183"/>
    </row>
    <row r="14971">
      <c r="A14971" s="454"/>
      <c r="B14971" s="927"/>
      <c r="C14971" s="580"/>
      <c r="D14971" s="939"/>
      <c r="E14971" s="940"/>
      <c r="F14971" s="941"/>
      <c r="G14971" s="937" t="str">
        <f t="array" ref="G14971">xlookup(F14971,'Internal Staffing Calculator'!E:E,'Internal Staffing Calculator'!C:C,"")</f>
        <v/>
      </c>
      <c r="H14971" s="932" t="str">
        <f t="array" ref="H14971">if(F14971&lt;&gt;"", iferror(index('Internal Staffing Calculator'!B$8:B23500,match(F14971,'Internal Staffing Calculator'!E$8:E23500,0)), "Not In Budget"),"")</f>
        <v/>
      </c>
      <c r="I14971" s="184"/>
      <c r="J14971" s="184"/>
      <c r="K14971" s="184"/>
      <c r="L14971" s="183"/>
    </row>
    <row r="14972">
      <c r="A14972" s="454"/>
      <c r="B14972" s="927"/>
      <c r="C14972" s="580"/>
      <c r="D14972" s="939"/>
      <c r="E14972" s="940"/>
      <c r="F14972" s="941"/>
      <c r="G14972" s="937" t="str">
        <f t="array" ref="G14972">xlookup(F14972,'Internal Staffing Calculator'!E:E,'Internal Staffing Calculator'!C:C,"")</f>
        <v/>
      </c>
      <c r="H14972" s="932" t="str">
        <f t="array" ref="H14972">if(F14972&lt;&gt;"", iferror(index('Internal Staffing Calculator'!B$8:B23500,match(F14972,'Internal Staffing Calculator'!E$8:E23500,0)), "Not In Budget"),"")</f>
        <v/>
      </c>
      <c r="I14972" s="184"/>
      <c r="J14972" s="184"/>
      <c r="K14972" s="184"/>
      <c r="L14972" s="183"/>
    </row>
    <row r="14973">
      <c r="A14973" s="454"/>
      <c r="B14973" s="927"/>
      <c r="C14973" s="580"/>
      <c r="D14973" s="939"/>
      <c r="E14973" s="940"/>
      <c r="F14973" s="941"/>
      <c r="G14973" s="937" t="str">
        <f t="array" ref="G14973">xlookup(F14973,'Internal Staffing Calculator'!E:E,'Internal Staffing Calculator'!C:C,"")</f>
        <v/>
      </c>
      <c r="H14973" s="932" t="str">
        <f t="array" ref="H14973">if(F14973&lt;&gt;"", iferror(index('Internal Staffing Calculator'!B$8:B23500,match(F14973,'Internal Staffing Calculator'!E$8:E23500,0)), "Not In Budget"),"")</f>
        <v/>
      </c>
      <c r="I14973" s="184"/>
      <c r="J14973" s="184"/>
      <c r="K14973" s="184"/>
      <c r="L14973" s="183"/>
    </row>
    <row r="14974">
      <c r="A14974" s="454"/>
      <c r="B14974" s="927"/>
      <c r="C14974" s="580"/>
      <c r="D14974" s="939"/>
      <c r="E14974" s="940"/>
      <c r="F14974" s="941"/>
      <c r="G14974" s="937" t="str">
        <f t="array" ref="G14974">xlookup(F14974,'Internal Staffing Calculator'!E:E,'Internal Staffing Calculator'!C:C,"")</f>
        <v/>
      </c>
      <c r="H14974" s="932" t="str">
        <f t="array" ref="H14974">if(F14974&lt;&gt;"", iferror(index('Internal Staffing Calculator'!B$8:B23500,match(F14974,'Internal Staffing Calculator'!E$8:E23500,0)), "Not In Budget"),"")</f>
        <v/>
      </c>
      <c r="I14974" s="184"/>
      <c r="J14974" s="184"/>
      <c r="K14974" s="184"/>
      <c r="L14974" s="183"/>
    </row>
    <row r="14975">
      <c r="A14975" s="454"/>
      <c r="B14975" s="927"/>
      <c r="C14975" s="580"/>
      <c r="D14975" s="939"/>
      <c r="E14975" s="940"/>
      <c r="F14975" s="941"/>
      <c r="G14975" s="937" t="str">
        <f t="array" ref="G14975">xlookup(F14975,'Internal Staffing Calculator'!E:E,'Internal Staffing Calculator'!C:C,"")</f>
        <v/>
      </c>
      <c r="H14975" s="932" t="str">
        <f t="array" ref="H14975">if(F14975&lt;&gt;"", iferror(index('Internal Staffing Calculator'!B$8:B23500,match(F14975,'Internal Staffing Calculator'!E$8:E23500,0)), "Not In Budget"),"")</f>
        <v/>
      </c>
      <c r="I14975" s="184"/>
      <c r="J14975" s="184"/>
      <c r="K14975" s="184"/>
      <c r="L14975" s="183"/>
    </row>
    <row r="14976">
      <c r="A14976" s="454"/>
      <c r="B14976" s="927"/>
      <c r="C14976" s="580"/>
      <c r="D14976" s="939"/>
      <c r="E14976" s="940"/>
      <c r="F14976" s="941"/>
      <c r="G14976" s="937" t="str">
        <f t="array" ref="G14976">xlookup(F14976,'Internal Staffing Calculator'!E:E,'Internal Staffing Calculator'!C:C,"")</f>
        <v/>
      </c>
      <c r="H14976" s="932" t="str">
        <f t="array" ref="H14976">if(F14976&lt;&gt;"", iferror(index('Internal Staffing Calculator'!B$8:B23500,match(F14976,'Internal Staffing Calculator'!E$8:E23500,0)), "Not In Budget"),"")</f>
        <v/>
      </c>
      <c r="I14976" s="184"/>
      <c r="J14976" s="184"/>
      <c r="K14976" s="184"/>
      <c r="L14976" s="183"/>
    </row>
    <row r="14977">
      <c r="A14977" s="454"/>
      <c r="B14977" s="927"/>
      <c r="C14977" s="580"/>
      <c r="D14977" s="939"/>
      <c r="E14977" s="940"/>
      <c r="F14977" s="941"/>
      <c r="G14977" s="937" t="str">
        <f t="array" ref="G14977">xlookup(F14977,'Internal Staffing Calculator'!E:E,'Internal Staffing Calculator'!C:C,"")</f>
        <v/>
      </c>
      <c r="H14977" s="932" t="str">
        <f t="array" ref="H14977">if(F14977&lt;&gt;"", iferror(index('Internal Staffing Calculator'!B$8:B23500,match(F14977,'Internal Staffing Calculator'!E$8:E23500,0)), "Not In Budget"),"")</f>
        <v/>
      </c>
      <c r="I14977" s="184"/>
      <c r="J14977" s="184"/>
      <c r="K14977" s="184"/>
      <c r="L14977" s="183"/>
    </row>
    <row r="14978">
      <c r="A14978" s="454"/>
      <c r="B14978" s="927"/>
      <c r="C14978" s="580"/>
      <c r="D14978" s="939"/>
      <c r="E14978" s="940"/>
      <c r="F14978" s="941"/>
      <c r="G14978" s="937" t="str">
        <f t="array" ref="G14978">xlookup(F14978,'Internal Staffing Calculator'!E:E,'Internal Staffing Calculator'!C:C,"")</f>
        <v/>
      </c>
      <c r="H14978" s="932" t="str">
        <f t="array" ref="H14978">if(F14978&lt;&gt;"", iferror(index('Internal Staffing Calculator'!B$8:B23500,match(F14978,'Internal Staffing Calculator'!E$8:E23500,0)), "Not In Budget"),"")</f>
        <v/>
      </c>
      <c r="I14978" s="184"/>
      <c r="J14978" s="184"/>
      <c r="K14978" s="184"/>
      <c r="L14978" s="183"/>
    </row>
    <row r="14979">
      <c r="A14979" s="454"/>
      <c r="B14979" s="927"/>
      <c r="C14979" s="580"/>
      <c r="D14979" s="939"/>
      <c r="E14979" s="940"/>
      <c r="F14979" s="941"/>
      <c r="G14979" s="937" t="str">
        <f t="array" ref="G14979">xlookup(F14979,'Internal Staffing Calculator'!E:E,'Internal Staffing Calculator'!C:C,"")</f>
        <v/>
      </c>
      <c r="H14979" s="932" t="str">
        <f t="array" ref="H14979">if(F14979&lt;&gt;"", iferror(index('Internal Staffing Calculator'!B$8:B23500,match(F14979,'Internal Staffing Calculator'!E$8:E23500,0)), "Not In Budget"),"")</f>
        <v/>
      </c>
      <c r="I14979" s="184"/>
      <c r="J14979" s="184"/>
      <c r="K14979" s="184"/>
      <c r="L14979" s="183"/>
    </row>
    <row r="14980">
      <c r="A14980" s="454"/>
      <c r="B14980" s="927"/>
      <c r="C14980" s="580"/>
      <c r="D14980" s="939"/>
      <c r="E14980" s="940"/>
      <c r="F14980" s="941"/>
      <c r="G14980" s="937" t="str">
        <f t="array" ref="G14980">xlookup(F14980,'Internal Staffing Calculator'!E:E,'Internal Staffing Calculator'!C:C,"")</f>
        <v/>
      </c>
      <c r="H14980" s="932" t="str">
        <f t="array" ref="H14980">if(F14980&lt;&gt;"", iferror(index('Internal Staffing Calculator'!B$8:B23500,match(F14980,'Internal Staffing Calculator'!E$8:E23500,0)), "Not In Budget"),"")</f>
        <v/>
      </c>
      <c r="I14980" s="184"/>
      <c r="J14980" s="184"/>
      <c r="K14980" s="184"/>
      <c r="L14980" s="183"/>
    </row>
    <row r="14981">
      <c r="A14981" s="454"/>
      <c r="B14981" s="927"/>
      <c r="C14981" s="580"/>
      <c r="D14981" s="939"/>
      <c r="E14981" s="940"/>
      <c r="F14981" s="941"/>
      <c r="G14981" s="937" t="str">
        <f t="array" ref="G14981">xlookup(F14981,'Internal Staffing Calculator'!E:E,'Internal Staffing Calculator'!C:C,"")</f>
        <v/>
      </c>
      <c r="H14981" s="932" t="str">
        <f t="array" ref="H14981">if(F14981&lt;&gt;"", iferror(index('Internal Staffing Calculator'!B$8:B23500,match(F14981,'Internal Staffing Calculator'!E$8:E23500,0)), "Not In Budget"),"")</f>
        <v/>
      </c>
      <c r="I14981" s="184"/>
      <c r="J14981" s="184"/>
      <c r="K14981" s="184"/>
      <c r="L14981" s="183"/>
    </row>
    <row r="14982">
      <c r="A14982" s="454"/>
      <c r="B14982" s="927"/>
      <c r="C14982" s="580"/>
      <c r="D14982" s="939"/>
      <c r="E14982" s="940"/>
      <c r="F14982" s="941"/>
      <c r="G14982" s="937" t="str">
        <f t="array" ref="G14982">xlookup(F14982,'Internal Staffing Calculator'!E:E,'Internal Staffing Calculator'!C:C,"")</f>
        <v/>
      </c>
      <c r="H14982" s="932" t="str">
        <f t="array" ref="H14982">if(F14982&lt;&gt;"", iferror(index('Internal Staffing Calculator'!B$8:B23500,match(F14982,'Internal Staffing Calculator'!E$8:E23500,0)), "Not In Budget"),"")</f>
        <v/>
      </c>
      <c r="I14982" s="184"/>
      <c r="J14982" s="184"/>
      <c r="K14982" s="184"/>
      <c r="L14982" s="183"/>
    </row>
    <row r="14983">
      <c r="A14983" s="454"/>
      <c r="B14983" s="927"/>
      <c r="C14983" s="580"/>
      <c r="D14983" s="939"/>
      <c r="E14983" s="940"/>
      <c r="F14983" s="941"/>
      <c r="G14983" s="937" t="str">
        <f t="array" ref="G14983">xlookup(F14983,'Internal Staffing Calculator'!E:E,'Internal Staffing Calculator'!C:C,"")</f>
        <v/>
      </c>
      <c r="H14983" s="932" t="str">
        <f t="array" ref="H14983">if(F14983&lt;&gt;"", iferror(index('Internal Staffing Calculator'!B$8:B23500,match(F14983,'Internal Staffing Calculator'!E$8:E23500,0)), "Not In Budget"),"")</f>
        <v/>
      </c>
      <c r="I14983" s="184"/>
      <c r="J14983" s="184"/>
      <c r="K14983" s="184"/>
      <c r="L14983" s="183"/>
    </row>
    <row r="14984">
      <c r="A14984" s="454"/>
      <c r="B14984" s="927"/>
      <c r="C14984" s="580"/>
      <c r="D14984" s="939"/>
      <c r="E14984" s="940"/>
      <c r="F14984" s="941"/>
      <c r="G14984" s="937" t="str">
        <f t="array" ref="G14984">xlookup(F14984,'Internal Staffing Calculator'!E:E,'Internal Staffing Calculator'!C:C,"")</f>
        <v/>
      </c>
      <c r="H14984" s="932" t="str">
        <f t="array" ref="H14984">if(F14984&lt;&gt;"", iferror(index('Internal Staffing Calculator'!B$8:B23500,match(F14984,'Internal Staffing Calculator'!E$8:E23500,0)), "Not In Budget"),"")</f>
        <v/>
      </c>
      <c r="I14984" s="184"/>
      <c r="J14984" s="184"/>
      <c r="K14984" s="184"/>
      <c r="L14984" s="183"/>
    </row>
    <row r="14985">
      <c r="A14985" s="454"/>
      <c r="B14985" s="927"/>
      <c r="C14985" s="580"/>
      <c r="D14985" s="939"/>
      <c r="E14985" s="940"/>
      <c r="F14985" s="941"/>
      <c r="G14985" s="937" t="str">
        <f t="array" ref="G14985">xlookup(F14985,'Internal Staffing Calculator'!E:E,'Internal Staffing Calculator'!C:C,"")</f>
        <v/>
      </c>
      <c r="H14985" s="932" t="str">
        <f t="array" ref="H14985">if(F14985&lt;&gt;"", iferror(index('Internal Staffing Calculator'!B$8:B23500,match(F14985,'Internal Staffing Calculator'!E$8:E23500,0)), "Not In Budget"),"")</f>
        <v/>
      </c>
      <c r="I14985" s="184"/>
      <c r="J14985" s="184"/>
      <c r="K14985" s="184"/>
      <c r="L14985" s="183"/>
    </row>
    <row r="14986">
      <c r="A14986" s="454"/>
      <c r="B14986" s="927"/>
      <c r="C14986" s="580"/>
      <c r="D14986" s="939"/>
      <c r="E14986" s="940"/>
      <c r="F14986" s="941"/>
      <c r="G14986" s="937" t="str">
        <f t="array" ref="G14986">xlookup(F14986,'Internal Staffing Calculator'!E:E,'Internal Staffing Calculator'!C:C,"")</f>
        <v/>
      </c>
      <c r="H14986" s="932" t="str">
        <f t="array" ref="H14986">if(F14986&lt;&gt;"", iferror(index('Internal Staffing Calculator'!B$8:B23500,match(F14986,'Internal Staffing Calculator'!E$8:E23500,0)), "Not In Budget"),"")</f>
        <v/>
      </c>
      <c r="I14986" s="184"/>
      <c r="J14986" s="184"/>
      <c r="K14986" s="184"/>
      <c r="L14986" s="183"/>
    </row>
    <row r="14987">
      <c r="A14987" s="454"/>
      <c r="B14987" s="927"/>
      <c r="C14987" s="580"/>
      <c r="D14987" s="939"/>
      <c r="E14987" s="940"/>
      <c r="F14987" s="941"/>
      <c r="G14987" s="937" t="str">
        <f t="array" ref="G14987">xlookup(F14987,'Internal Staffing Calculator'!E:E,'Internal Staffing Calculator'!C:C,"")</f>
        <v/>
      </c>
      <c r="H14987" s="932" t="str">
        <f t="array" ref="H14987">if(F14987&lt;&gt;"", iferror(index('Internal Staffing Calculator'!B$8:B23500,match(F14987,'Internal Staffing Calculator'!E$8:E23500,0)), "Not In Budget"),"")</f>
        <v/>
      </c>
      <c r="I14987" s="184"/>
      <c r="J14987" s="184"/>
      <c r="K14987" s="184"/>
      <c r="L14987" s="183"/>
    </row>
    <row r="14988">
      <c r="A14988" s="454"/>
      <c r="B14988" s="927"/>
      <c r="C14988" s="580"/>
      <c r="D14988" s="939"/>
      <c r="E14988" s="940"/>
      <c r="F14988" s="941"/>
      <c r="G14988" s="937" t="str">
        <f t="array" ref="G14988">xlookup(F14988,'Internal Staffing Calculator'!E:E,'Internal Staffing Calculator'!C:C,"")</f>
        <v/>
      </c>
      <c r="H14988" s="932" t="str">
        <f t="array" ref="H14988">if(F14988&lt;&gt;"", iferror(index('Internal Staffing Calculator'!B$8:B23500,match(F14988,'Internal Staffing Calculator'!E$8:E23500,0)), "Not In Budget"),"")</f>
        <v/>
      </c>
      <c r="I14988" s="184"/>
      <c r="J14988" s="184"/>
      <c r="K14988" s="184"/>
      <c r="L14988" s="183"/>
    </row>
    <row r="14989">
      <c r="A14989" s="454"/>
      <c r="B14989" s="927"/>
      <c r="C14989" s="580"/>
      <c r="D14989" s="939"/>
      <c r="E14989" s="940"/>
      <c r="F14989" s="941"/>
      <c r="G14989" s="937" t="str">
        <f t="array" ref="G14989">xlookup(F14989,'Internal Staffing Calculator'!E:E,'Internal Staffing Calculator'!C:C,"")</f>
        <v/>
      </c>
      <c r="H14989" s="932" t="str">
        <f t="array" ref="H14989">if(F14989&lt;&gt;"", iferror(index('Internal Staffing Calculator'!B$8:B23500,match(F14989,'Internal Staffing Calculator'!E$8:E23500,0)), "Not In Budget"),"")</f>
        <v/>
      </c>
      <c r="I14989" s="184"/>
      <c r="J14989" s="184"/>
      <c r="K14989" s="184"/>
      <c r="L14989" s="183"/>
    </row>
    <row r="14990">
      <c r="A14990" s="454"/>
      <c r="B14990" s="927"/>
      <c r="C14990" s="580"/>
      <c r="D14990" s="939"/>
      <c r="E14990" s="940"/>
      <c r="F14990" s="941"/>
      <c r="G14990" s="937" t="str">
        <f t="array" ref="G14990">xlookup(F14990,'Internal Staffing Calculator'!E:E,'Internal Staffing Calculator'!C:C,"")</f>
        <v/>
      </c>
      <c r="H14990" s="932" t="str">
        <f t="array" ref="H14990">if(F14990&lt;&gt;"", iferror(index('Internal Staffing Calculator'!B$8:B23500,match(F14990,'Internal Staffing Calculator'!E$8:E23500,0)), "Not In Budget"),"")</f>
        <v/>
      </c>
      <c r="I14990" s="184"/>
      <c r="J14990" s="184"/>
      <c r="K14990" s="184"/>
      <c r="L14990" s="183"/>
    </row>
    <row r="14991">
      <c r="A14991" s="454"/>
      <c r="B14991" s="927"/>
      <c r="C14991" s="580"/>
      <c r="D14991" s="939"/>
      <c r="E14991" s="940"/>
      <c r="F14991" s="941"/>
      <c r="G14991" s="937" t="str">
        <f t="array" ref="G14991">xlookup(F14991,'Internal Staffing Calculator'!E:E,'Internal Staffing Calculator'!C:C,"")</f>
        <v/>
      </c>
      <c r="H14991" s="932" t="str">
        <f t="array" ref="H14991">if(F14991&lt;&gt;"", iferror(index('Internal Staffing Calculator'!B$8:B23500,match(F14991,'Internal Staffing Calculator'!E$8:E23500,0)), "Not In Budget"),"")</f>
        <v/>
      </c>
      <c r="I14991" s="184"/>
      <c r="J14991" s="184"/>
      <c r="K14991" s="184"/>
      <c r="L14991" s="183"/>
    </row>
    <row r="14992">
      <c r="A14992" s="454"/>
      <c r="B14992" s="927"/>
      <c r="C14992" s="580"/>
      <c r="D14992" s="939"/>
      <c r="E14992" s="940"/>
      <c r="F14992" s="941"/>
      <c r="G14992" s="937" t="str">
        <f t="array" ref="G14992">xlookup(F14992,'Internal Staffing Calculator'!E:E,'Internal Staffing Calculator'!C:C,"")</f>
        <v/>
      </c>
      <c r="H14992" s="932" t="str">
        <f t="array" ref="H14992">if(F14992&lt;&gt;"", iferror(index('Internal Staffing Calculator'!B$8:B23500,match(F14992,'Internal Staffing Calculator'!E$8:E23500,0)), "Not In Budget"),"")</f>
        <v/>
      </c>
      <c r="I14992" s="184"/>
      <c r="J14992" s="184"/>
      <c r="K14992" s="184"/>
      <c r="L14992" s="183"/>
    </row>
    <row r="14993">
      <c r="A14993" s="454"/>
      <c r="B14993" s="927"/>
      <c r="C14993" s="580"/>
      <c r="D14993" s="939"/>
      <c r="E14993" s="940"/>
      <c r="F14993" s="941"/>
      <c r="G14993" s="937" t="str">
        <f t="array" ref="G14993">xlookup(F14993,'Internal Staffing Calculator'!E:E,'Internal Staffing Calculator'!C:C,"")</f>
        <v/>
      </c>
      <c r="H14993" s="932" t="str">
        <f t="array" ref="H14993">if(F14993&lt;&gt;"", iferror(index('Internal Staffing Calculator'!B$8:B23500,match(F14993,'Internal Staffing Calculator'!E$8:E23500,0)), "Not In Budget"),"")</f>
        <v/>
      </c>
      <c r="I14993" s="184"/>
      <c r="J14993" s="184"/>
      <c r="K14993" s="184"/>
      <c r="L14993" s="183"/>
    </row>
    <row r="14994">
      <c r="A14994" s="454"/>
      <c r="B14994" s="927"/>
      <c r="C14994" s="580"/>
      <c r="D14994" s="939"/>
      <c r="E14994" s="940"/>
      <c r="F14994" s="941"/>
      <c r="G14994" s="937" t="str">
        <f t="array" ref="G14994">xlookup(F14994,'Internal Staffing Calculator'!E:E,'Internal Staffing Calculator'!C:C,"")</f>
        <v/>
      </c>
      <c r="H14994" s="932" t="str">
        <f t="array" ref="H14994">if(F14994&lt;&gt;"", iferror(index('Internal Staffing Calculator'!B$8:B23500,match(F14994,'Internal Staffing Calculator'!E$8:E23500,0)), "Not In Budget"),"")</f>
        <v/>
      </c>
      <c r="I14994" s="184"/>
      <c r="J14994" s="184"/>
      <c r="K14994" s="184"/>
      <c r="L14994" s="183"/>
    </row>
    <row r="14995">
      <c r="A14995" s="454"/>
      <c r="B14995" s="927"/>
      <c r="C14995" s="580"/>
      <c r="D14995" s="939"/>
      <c r="E14995" s="940"/>
      <c r="F14995" s="941"/>
      <c r="G14995" s="937" t="str">
        <f t="array" ref="G14995">xlookup(F14995,'Internal Staffing Calculator'!E:E,'Internal Staffing Calculator'!C:C,"")</f>
        <v/>
      </c>
      <c r="H14995" s="932" t="str">
        <f t="array" ref="H14995">if(F14995&lt;&gt;"", iferror(index('Internal Staffing Calculator'!B$8:B23500,match(F14995,'Internal Staffing Calculator'!E$8:E23500,0)), "Not In Budget"),"")</f>
        <v/>
      </c>
      <c r="I14995" s="184"/>
      <c r="J14995" s="184"/>
      <c r="K14995" s="184"/>
      <c r="L14995" s="183"/>
    </row>
    <row r="14996">
      <c r="A14996" s="454"/>
      <c r="B14996" s="927"/>
      <c r="C14996" s="580"/>
      <c r="D14996" s="939"/>
      <c r="E14996" s="940"/>
      <c r="F14996" s="941"/>
      <c r="G14996" s="937" t="str">
        <f t="array" ref="G14996">xlookup(F14996,'Internal Staffing Calculator'!E:E,'Internal Staffing Calculator'!C:C,"")</f>
        <v/>
      </c>
      <c r="H14996" s="932" t="str">
        <f t="array" ref="H14996">if(F14996&lt;&gt;"", iferror(index('Internal Staffing Calculator'!B$8:B23500,match(F14996,'Internal Staffing Calculator'!E$8:E23500,0)), "Not In Budget"),"")</f>
        <v/>
      </c>
      <c r="I14996" s="184"/>
      <c r="J14996" s="184"/>
      <c r="K14996" s="184"/>
      <c r="L14996" s="183"/>
    </row>
    <row r="14997">
      <c r="A14997" s="454"/>
      <c r="B14997" s="927"/>
      <c r="C14997" s="580"/>
      <c r="D14997" s="939"/>
      <c r="E14997" s="940"/>
      <c r="F14997" s="941"/>
      <c r="G14997" s="937" t="str">
        <f t="array" ref="G14997">xlookup(F14997,'Internal Staffing Calculator'!E:E,'Internal Staffing Calculator'!C:C,"")</f>
        <v/>
      </c>
      <c r="H14997" s="932" t="str">
        <f t="array" ref="H14997">if(F14997&lt;&gt;"", iferror(index('Internal Staffing Calculator'!B$8:B23500,match(F14997,'Internal Staffing Calculator'!E$8:E23500,0)), "Not In Budget"),"")</f>
        <v/>
      </c>
      <c r="I14997" s="184"/>
      <c r="J14997" s="184"/>
      <c r="K14997" s="184"/>
      <c r="L14997" s="183"/>
    </row>
    <row r="14998">
      <c r="A14998" s="454"/>
      <c r="B14998" s="927"/>
      <c r="C14998" s="580"/>
      <c r="D14998" s="939"/>
      <c r="E14998" s="940"/>
      <c r="F14998" s="941"/>
      <c r="G14998" s="937" t="str">
        <f t="array" ref="G14998">xlookup(F14998,'Internal Staffing Calculator'!E:E,'Internal Staffing Calculator'!C:C,"")</f>
        <v/>
      </c>
      <c r="H14998" s="932" t="str">
        <f t="array" ref="H14998">if(F14998&lt;&gt;"", iferror(index('Internal Staffing Calculator'!B$8:B23500,match(F14998,'Internal Staffing Calculator'!E$8:E23500,0)), "Not In Budget"),"")</f>
        <v/>
      </c>
      <c r="I14998" s="184"/>
      <c r="J14998" s="184"/>
      <c r="K14998" s="184"/>
      <c r="L14998" s="183"/>
    </row>
    <row r="14999">
      <c r="A14999" s="454"/>
      <c r="B14999" s="927"/>
      <c r="C14999" s="580"/>
      <c r="D14999" s="939"/>
      <c r="E14999" s="940"/>
      <c r="F14999" s="941"/>
      <c r="G14999" s="937" t="str">
        <f t="array" ref="G14999">xlookup(F14999,'Internal Staffing Calculator'!E:E,'Internal Staffing Calculator'!C:C,"")</f>
        <v/>
      </c>
      <c r="H14999" s="932" t="str">
        <f t="array" ref="H14999">if(F14999&lt;&gt;"", iferror(index('Internal Staffing Calculator'!B$8:B23500,match(F14999,'Internal Staffing Calculator'!E$8:E23500,0)), "Not In Budget"),"")</f>
        <v/>
      </c>
      <c r="I14999" s="184"/>
      <c r="J14999" s="184"/>
      <c r="K14999" s="184"/>
      <c r="L14999" s="183"/>
    </row>
    <row r="15000">
      <c r="A15000" s="454"/>
      <c r="B15000" s="927"/>
      <c r="C15000" s="580"/>
      <c r="D15000" s="939"/>
      <c r="E15000" s="940"/>
      <c r="F15000" s="941"/>
      <c r="G15000" s="937" t="str">
        <f t="array" ref="G15000">xlookup(F15000,'Internal Staffing Calculator'!E:E,'Internal Staffing Calculator'!C:C,"")</f>
        <v/>
      </c>
      <c r="H15000" s="932" t="str">
        <f t="array" ref="H15000">if(F15000&lt;&gt;"", iferror(index('Internal Staffing Calculator'!B$8:B23500,match(F15000,'Internal Staffing Calculator'!E$8:E23500,0)), "Not In Budget"),"")</f>
        <v/>
      </c>
      <c r="I15000" s="184"/>
      <c r="J15000" s="184"/>
      <c r="K15000" s="184"/>
      <c r="L15000" s="183"/>
    </row>
    <row r="15001">
      <c r="A15001" s="454"/>
      <c r="B15001" s="927"/>
      <c r="C15001" s="580"/>
      <c r="D15001" s="939"/>
      <c r="E15001" s="940"/>
      <c r="F15001" s="941"/>
      <c r="G15001" s="937" t="str">
        <f t="array" ref="G15001">xlookup(F15001,'Internal Staffing Calculator'!E:E,'Internal Staffing Calculator'!C:C,"")</f>
        <v/>
      </c>
      <c r="H15001" s="932" t="str">
        <f t="array" ref="H15001">if(F15001&lt;&gt;"", iferror(index('Internal Staffing Calculator'!B$8:B23500,match(F15001,'Internal Staffing Calculator'!E$8:E23500,0)), "Not In Budget"),"")</f>
        <v/>
      </c>
      <c r="I15001" s="184"/>
      <c r="J15001" s="184"/>
      <c r="K15001" s="184"/>
      <c r="L15001" s="183"/>
    </row>
    <row r="15002">
      <c r="A15002" s="454"/>
      <c r="B15002" s="927"/>
      <c r="C15002" s="580"/>
      <c r="D15002" s="939"/>
      <c r="E15002" s="940"/>
      <c r="F15002" s="941"/>
      <c r="G15002" s="937" t="str">
        <f t="array" ref="G15002">xlookup(F15002,'Internal Staffing Calculator'!E:E,'Internal Staffing Calculator'!C:C,"")</f>
        <v/>
      </c>
      <c r="H15002" s="932" t="str">
        <f t="array" ref="H15002">if(F15002&lt;&gt;"", iferror(index('Internal Staffing Calculator'!B$8:B23500,match(F15002,'Internal Staffing Calculator'!E$8:E23500,0)), "Not In Budget"),"")</f>
        <v/>
      </c>
      <c r="I15002" s="184"/>
      <c r="J15002" s="184"/>
      <c r="K15002" s="184"/>
      <c r="L15002" s="183"/>
    </row>
    <row r="15003">
      <c r="A15003" s="454"/>
      <c r="B15003" s="927"/>
      <c r="C15003" s="580"/>
      <c r="D15003" s="939"/>
      <c r="E15003" s="940"/>
      <c r="F15003" s="941"/>
      <c r="G15003" s="937" t="str">
        <f t="array" ref="G15003">xlookup(F15003,'Internal Staffing Calculator'!E:E,'Internal Staffing Calculator'!C:C,"")</f>
        <v/>
      </c>
      <c r="H15003" s="932" t="str">
        <f t="array" ref="H15003">if(F15003&lt;&gt;"", iferror(index('Internal Staffing Calculator'!B$8:B23500,match(F15003,'Internal Staffing Calculator'!E$8:E23500,0)), "Not In Budget"),"")</f>
        <v/>
      </c>
      <c r="I15003" s="184"/>
      <c r="J15003" s="184"/>
      <c r="K15003" s="184"/>
      <c r="L15003" s="183"/>
    </row>
    <row r="15004">
      <c r="A15004" s="454"/>
      <c r="B15004" s="927"/>
      <c r="C15004" s="580"/>
      <c r="D15004" s="939"/>
      <c r="E15004" s="940"/>
      <c r="F15004" s="941"/>
      <c r="G15004" s="937" t="str">
        <f t="array" ref="G15004">xlookup(F15004,'Internal Staffing Calculator'!E:E,'Internal Staffing Calculator'!C:C,"")</f>
        <v/>
      </c>
      <c r="H15004" s="932" t="str">
        <f t="array" ref="H15004">if(F15004&lt;&gt;"", iferror(index('Internal Staffing Calculator'!B$8:B23500,match(F15004,'Internal Staffing Calculator'!E$8:E23500,0)), "Not In Budget"),"")</f>
        <v/>
      </c>
      <c r="I15004" s="184"/>
      <c r="J15004" s="184"/>
      <c r="K15004" s="184"/>
      <c r="L15004" s="183"/>
    </row>
    <row r="15005">
      <c r="A15005" s="454"/>
      <c r="B15005" s="927"/>
      <c r="C15005" s="580"/>
      <c r="D15005" s="939"/>
      <c r="E15005" s="940"/>
      <c r="F15005" s="941"/>
      <c r="G15005" s="937" t="str">
        <f t="array" ref="G15005">xlookup(F15005,'Internal Staffing Calculator'!E:E,'Internal Staffing Calculator'!C:C,"")</f>
        <v/>
      </c>
      <c r="H15005" s="932" t="str">
        <f t="array" ref="H15005">if(F15005&lt;&gt;"", iferror(index('Internal Staffing Calculator'!B$8:B23500,match(F15005,'Internal Staffing Calculator'!E$8:E23500,0)), "Not In Budget"),"")</f>
        <v/>
      </c>
      <c r="I15005" s="184"/>
      <c r="J15005" s="184"/>
      <c r="K15005" s="184"/>
      <c r="L15005" s="183"/>
    </row>
    <row r="15006">
      <c r="A15006" s="454"/>
      <c r="B15006" s="927"/>
      <c r="C15006" s="580"/>
      <c r="D15006" s="939"/>
      <c r="E15006" s="940"/>
      <c r="F15006" s="941"/>
      <c r="G15006" s="937" t="str">
        <f t="array" ref="G15006">xlookup(F15006,'Internal Staffing Calculator'!E:E,'Internal Staffing Calculator'!C:C,"")</f>
        <v/>
      </c>
      <c r="H15006" s="932" t="str">
        <f t="array" ref="H15006">if(F15006&lt;&gt;"", iferror(index('Internal Staffing Calculator'!B$8:B23500,match(F15006,'Internal Staffing Calculator'!E$8:E23500,0)), "Not In Budget"),"")</f>
        <v/>
      </c>
      <c r="I15006" s="184"/>
      <c r="J15006" s="184"/>
      <c r="K15006" s="184"/>
      <c r="L15006" s="183"/>
    </row>
    <row r="15007">
      <c r="A15007" s="454"/>
      <c r="B15007" s="927"/>
      <c r="C15007" s="580"/>
      <c r="D15007" s="939"/>
      <c r="E15007" s="940"/>
      <c r="F15007" s="941"/>
      <c r="G15007" s="937" t="str">
        <f t="array" ref="G15007">xlookup(F15007,'Internal Staffing Calculator'!E:E,'Internal Staffing Calculator'!C:C,"")</f>
        <v/>
      </c>
      <c r="H15007" s="932" t="str">
        <f t="array" ref="H15007">if(F15007&lt;&gt;"", iferror(index('Internal Staffing Calculator'!B$8:B23500,match(F15007,'Internal Staffing Calculator'!E$8:E23500,0)), "Not In Budget"),"")</f>
        <v/>
      </c>
      <c r="I15007" s="184"/>
      <c r="J15007" s="184"/>
      <c r="K15007" s="184"/>
      <c r="L15007" s="183"/>
    </row>
    <row r="15008">
      <c r="A15008" s="454"/>
      <c r="B15008" s="927"/>
      <c r="C15008" s="580"/>
      <c r="D15008" s="939"/>
      <c r="E15008" s="940"/>
      <c r="F15008" s="941"/>
      <c r="G15008" s="937" t="str">
        <f t="array" ref="G15008">xlookup(F15008,'Internal Staffing Calculator'!E:E,'Internal Staffing Calculator'!C:C,"")</f>
        <v/>
      </c>
      <c r="H15008" s="932" t="str">
        <f t="array" ref="H15008">if(F15008&lt;&gt;"", iferror(index('Internal Staffing Calculator'!B$8:B23500,match(F15008,'Internal Staffing Calculator'!E$8:E23500,0)), "Not In Budget"),"")</f>
        <v/>
      </c>
      <c r="I15008" s="184"/>
      <c r="J15008" s="184"/>
      <c r="K15008" s="184"/>
      <c r="L15008" s="183"/>
    </row>
    <row r="15009">
      <c r="A15009" s="454"/>
      <c r="B15009" s="927"/>
      <c r="C15009" s="580"/>
      <c r="D15009" s="939"/>
      <c r="E15009" s="940"/>
      <c r="F15009" s="941"/>
      <c r="G15009" s="937" t="str">
        <f t="array" ref="G15009">xlookup(F15009,'Internal Staffing Calculator'!E:E,'Internal Staffing Calculator'!C:C,"")</f>
        <v/>
      </c>
      <c r="H15009" s="932" t="str">
        <f t="array" ref="H15009">if(F15009&lt;&gt;"", iferror(index('Internal Staffing Calculator'!B$8:B23500,match(F15009,'Internal Staffing Calculator'!E$8:E23500,0)), "Not In Budget"),"")</f>
        <v/>
      </c>
      <c r="I15009" s="184"/>
      <c r="J15009" s="184"/>
      <c r="K15009" s="184"/>
      <c r="L15009" s="183"/>
    </row>
    <row r="15010">
      <c r="A15010" s="454"/>
      <c r="B15010" s="927"/>
      <c r="C15010" s="580"/>
      <c r="D15010" s="939"/>
      <c r="E15010" s="940"/>
      <c r="F15010" s="941"/>
      <c r="G15010" s="937" t="str">
        <f t="array" ref="G15010">xlookup(F15010,'Internal Staffing Calculator'!E:E,'Internal Staffing Calculator'!C:C,"")</f>
        <v/>
      </c>
      <c r="H15010" s="932" t="str">
        <f t="array" ref="H15010">if(F15010&lt;&gt;"", iferror(index('Internal Staffing Calculator'!B$8:B23500,match(F15010,'Internal Staffing Calculator'!E$8:E23500,0)), "Not In Budget"),"")</f>
        <v/>
      </c>
      <c r="I15010" s="184"/>
      <c r="J15010" s="184"/>
      <c r="K15010" s="184"/>
      <c r="L15010" s="183"/>
    </row>
    <row r="15011">
      <c r="A15011" s="454"/>
      <c r="B15011" s="927"/>
      <c r="C15011" s="580"/>
      <c r="D15011" s="939"/>
      <c r="E15011" s="940"/>
      <c r="F15011" s="941"/>
      <c r="G15011" s="937" t="str">
        <f t="array" ref="G15011">xlookup(F15011,'Internal Staffing Calculator'!E:E,'Internal Staffing Calculator'!C:C,"")</f>
        <v/>
      </c>
      <c r="H15011" s="932" t="str">
        <f t="array" ref="H15011">if(F15011&lt;&gt;"", iferror(index('Internal Staffing Calculator'!B$8:B23500,match(F15011,'Internal Staffing Calculator'!E$8:E23500,0)), "Not In Budget"),"")</f>
        <v/>
      </c>
      <c r="I15011" s="184"/>
      <c r="J15011" s="184"/>
      <c r="K15011" s="184"/>
      <c r="L15011" s="183"/>
    </row>
    <row r="15012">
      <c r="A15012" s="454"/>
      <c r="B15012" s="927"/>
      <c r="C15012" s="580"/>
      <c r="D15012" s="939"/>
      <c r="E15012" s="940"/>
      <c r="F15012" s="941"/>
      <c r="G15012" s="937" t="str">
        <f t="array" ref="G15012">xlookup(F15012,'Internal Staffing Calculator'!E:E,'Internal Staffing Calculator'!C:C,"")</f>
        <v/>
      </c>
      <c r="H15012" s="932" t="str">
        <f t="array" ref="H15012">if(F15012&lt;&gt;"", iferror(index('Internal Staffing Calculator'!B$8:B23500,match(F15012,'Internal Staffing Calculator'!E$8:E23500,0)), "Not In Budget"),"")</f>
        <v/>
      </c>
      <c r="I15012" s="184"/>
      <c r="J15012" s="184"/>
      <c r="K15012" s="184"/>
      <c r="L15012" s="183"/>
    </row>
    <row r="15013">
      <c r="A15013" s="454"/>
      <c r="B15013" s="927"/>
      <c r="C15013" s="580"/>
      <c r="D15013" s="939"/>
      <c r="E15013" s="940"/>
      <c r="F15013" s="941"/>
      <c r="G15013" s="937" t="str">
        <f t="array" ref="G15013">xlookup(F15013,'Internal Staffing Calculator'!E:E,'Internal Staffing Calculator'!C:C,"")</f>
        <v/>
      </c>
      <c r="H15013" s="932" t="str">
        <f t="array" ref="H15013">if(F15013&lt;&gt;"", iferror(index('Internal Staffing Calculator'!B$8:B23500,match(F15013,'Internal Staffing Calculator'!E$8:E23500,0)), "Not In Budget"),"")</f>
        <v/>
      </c>
      <c r="I15013" s="184"/>
      <c r="J15013" s="184"/>
      <c r="K15013" s="184"/>
      <c r="L15013" s="183"/>
    </row>
    <row r="15014">
      <c r="A15014" s="454"/>
      <c r="B15014" s="927"/>
      <c r="C15014" s="580"/>
      <c r="D15014" s="939"/>
      <c r="E15014" s="940"/>
      <c r="F15014" s="941"/>
      <c r="G15014" s="937" t="str">
        <f t="array" ref="G15014">xlookup(F15014,'Internal Staffing Calculator'!E:E,'Internal Staffing Calculator'!C:C,"")</f>
        <v/>
      </c>
      <c r="H15014" s="932" t="str">
        <f t="array" ref="H15014">if(F15014&lt;&gt;"", iferror(index('Internal Staffing Calculator'!B$8:B23500,match(F15014,'Internal Staffing Calculator'!E$8:E23500,0)), "Not In Budget"),"")</f>
        <v/>
      </c>
      <c r="I15014" s="184"/>
      <c r="J15014" s="184"/>
      <c r="K15014" s="184"/>
      <c r="L15014" s="183"/>
    </row>
    <row r="15015">
      <c r="A15015" s="454"/>
      <c r="B15015" s="927"/>
      <c r="C15015" s="580"/>
      <c r="D15015" s="939"/>
      <c r="E15015" s="940"/>
      <c r="F15015" s="941"/>
      <c r="G15015" s="937" t="str">
        <f t="array" ref="G15015">xlookup(F15015,'Internal Staffing Calculator'!E:E,'Internal Staffing Calculator'!C:C,"")</f>
        <v/>
      </c>
      <c r="H15015" s="932" t="str">
        <f t="array" ref="H15015">if(F15015&lt;&gt;"", iferror(index('Internal Staffing Calculator'!B$8:B23500,match(F15015,'Internal Staffing Calculator'!E$8:E23500,0)), "Not In Budget"),"")</f>
        <v/>
      </c>
      <c r="I15015" s="184"/>
      <c r="J15015" s="184"/>
      <c r="K15015" s="184"/>
      <c r="L15015" s="183"/>
    </row>
    <row r="15016">
      <c r="A15016" s="454"/>
      <c r="B15016" s="927"/>
      <c r="C15016" s="580"/>
      <c r="D15016" s="939"/>
      <c r="E15016" s="940"/>
      <c r="F15016" s="941"/>
      <c r="G15016" s="937" t="str">
        <f t="array" ref="G15016">xlookup(F15016,'Internal Staffing Calculator'!E:E,'Internal Staffing Calculator'!C:C,"")</f>
        <v/>
      </c>
      <c r="H15016" s="932" t="str">
        <f t="array" ref="H15016">if(F15016&lt;&gt;"", iferror(index('Internal Staffing Calculator'!B$8:B23500,match(F15016,'Internal Staffing Calculator'!E$8:E23500,0)), "Not In Budget"),"")</f>
        <v/>
      </c>
      <c r="I15016" s="184"/>
      <c r="J15016" s="184"/>
      <c r="K15016" s="184"/>
      <c r="L15016" s="183"/>
    </row>
    <row r="15017">
      <c r="A15017" s="454"/>
      <c r="B15017" s="927"/>
      <c r="C15017" s="580"/>
      <c r="D15017" s="939"/>
      <c r="E15017" s="940"/>
      <c r="F15017" s="941"/>
      <c r="G15017" s="937" t="str">
        <f t="array" ref="G15017">xlookup(F15017,'Internal Staffing Calculator'!E:E,'Internal Staffing Calculator'!C:C,"")</f>
        <v/>
      </c>
      <c r="H15017" s="932" t="str">
        <f t="array" ref="H15017">if(F15017&lt;&gt;"", iferror(index('Internal Staffing Calculator'!B$8:B23500,match(F15017,'Internal Staffing Calculator'!E$8:E23500,0)), "Not In Budget"),"")</f>
        <v/>
      </c>
      <c r="I15017" s="184"/>
      <c r="J15017" s="184"/>
      <c r="K15017" s="184"/>
      <c r="L15017" s="183"/>
    </row>
    <row r="15018">
      <c r="A15018" s="454"/>
      <c r="B15018" s="927"/>
      <c r="C15018" s="580"/>
      <c r="D15018" s="939"/>
      <c r="E15018" s="940"/>
      <c r="F15018" s="941"/>
      <c r="G15018" s="937" t="str">
        <f t="array" ref="G15018">xlookup(F15018,'Internal Staffing Calculator'!E:E,'Internal Staffing Calculator'!C:C,"")</f>
        <v/>
      </c>
      <c r="H15018" s="932" t="str">
        <f t="array" ref="H15018">if(F15018&lt;&gt;"", iferror(index('Internal Staffing Calculator'!B$8:B23500,match(F15018,'Internal Staffing Calculator'!E$8:E23500,0)), "Not In Budget"),"")</f>
        <v/>
      </c>
      <c r="I15018" s="184"/>
      <c r="J15018" s="184"/>
      <c r="K15018" s="184"/>
      <c r="L15018" s="183"/>
    </row>
    <row r="15019">
      <c r="A15019" s="454"/>
      <c r="B15019" s="927"/>
      <c r="C15019" s="580"/>
      <c r="D15019" s="939"/>
      <c r="E15019" s="940"/>
      <c r="F15019" s="941"/>
      <c r="G15019" s="937" t="str">
        <f t="array" ref="G15019">xlookup(F15019,'Internal Staffing Calculator'!E:E,'Internal Staffing Calculator'!C:C,"")</f>
        <v/>
      </c>
      <c r="H15019" s="932" t="str">
        <f t="array" ref="H15019">if(F15019&lt;&gt;"", iferror(index('Internal Staffing Calculator'!B$8:B23500,match(F15019,'Internal Staffing Calculator'!E$8:E23500,0)), "Not In Budget"),"")</f>
        <v/>
      </c>
      <c r="I15019" s="184"/>
      <c r="J15019" s="184"/>
      <c r="K15019" s="184"/>
      <c r="L15019" s="183"/>
    </row>
    <row r="15020">
      <c r="A15020" s="454"/>
      <c r="B15020" s="927"/>
      <c r="C15020" s="580"/>
      <c r="D15020" s="939"/>
      <c r="E15020" s="940"/>
      <c r="F15020" s="941"/>
      <c r="G15020" s="937" t="str">
        <f t="array" ref="G15020">xlookup(F15020,'Internal Staffing Calculator'!E:E,'Internal Staffing Calculator'!C:C,"")</f>
        <v/>
      </c>
      <c r="H15020" s="932" t="str">
        <f t="array" ref="H15020">if(F15020&lt;&gt;"", iferror(index('Internal Staffing Calculator'!B$8:B23500,match(F15020,'Internal Staffing Calculator'!E$8:E23500,0)), "Not In Budget"),"")</f>
        <v/>
      </c>
      <c r="I15020" s="184"/>
      <c r="J15020" s="184"/>
      <c r="K15020" s="184"/>
      <c r="L15020" s="183"/>
    </row>
    <row r="15021">
      <c r="A15021" s="454"/>
      <c r="B15021" s="927"/>
      <c r="C15021" s="580"/>
      <c r="D15021" s="939"/>
      <c r="E15021" s="940"/>
      <c r="F15021" s="941"/>
      <c r="G15021" s="937" t="str">
        <f t="array" ref="G15021">xlookup(F15021,'Internal Staffing Calculator'!E:E,'Internal Staffing Calculator'!C:C,"")</f>
        <v/>
      </c>
      <c r="H15021" s="932" t="str">
        <f t="array" ref="H15021">if(F15021&lt;&gt;"", iferror(index('Internal Staffing Calculator'!B$8:B23500,match(F15021,'Internal Staffing Calculator'!E$8:E23500,0)), "Not In Budget"),"")</f>
        <v/>
      </c>
      <c r="I15021" s="184"/>
      <c r="J15021" s="184"/>
      <c r="K15021" s="184"/>
      <c r="L15021" s="183"/>
    </row>
    <row r="15022">
      <c r="A15022" s="454"/>
      <c r="B15022" s="927"/>
      <c r="C15022" s="580"/>
      <c r="D15022" s="939"/>
      <c r="E15022" s="940"/>
      <c r="F15022" s="941"/>
      <c r="G15022" s="937" t="str">
        <f t="array" ref="G15022">xlookup(F15022,'Internal Staffing Calculator'!E:E,'Internal Staffing Calculator'!C:C,"")</f>
        <v/>
      </c>
      <c r="H15022" s="932" t="str">
        <f t="array" ref="H15022">if(F15022&lt;&gt;"", iferror(index('Internal Staffing Calculator'!B$8:B23500,match(F15022,'Internal Staffing Calculator'!E$8:E23500,0)), "Not In Budget"),"")</f>
        <v/>
      </c>
      <c r="I15022" s="184"/>
      <c r="J15022" s="184"/>
      <c r="K15022" s="184"/>
      <c r="L15022" s="183"/>
    </row>
    <row r="15023">
      <c r="A15023" s="454"/>
      <c r="B15023" s="927"/>
      <c r="C15023" s="580"/>
      <c r="D15023" s="939"/>
      <c r="E15023" s="940"/>
      <c r="F15023" s="941"/>
      <c r="G15023" s="937" t="str">
        <f t="array" ref="G15023">xlookup(F15023,'Internal Staffing Calculator'!E:E,'Internal Staffing Calculator'!C:C,"")</f>
        <v/>
      </c>
      <c r="H15023" s="932" t="str">
        <f t="array" ref="H15023">if(F15023&lt;&gt;"", iferror(index('Internal Staffing Calculator'!B$8:B23500,match(F15023,'Internal Staffing Calculator'!E$8:E23500,0)), "Not In Budget"),"")</f>
        <v/>
      </c>
      <c r="I15023" s="184"/>
      <c r="J15023" s="184"/>
      <c r="K15023" s="184"/>
      <c r="L15023" s="183"/>
    </row>
    <row r="15024">
      <c r="A15024" s="454"/>
      <c r="B15024" s="927"/>
      <c r="C15024" s="580"/>
      <c r="D15024" s="939"/>
      <c r="E15024" s="940"/>
      <c r="F15024" s="941"/>
      <c r="G15024" s="937" t="str">
        <f t="array" ref="G15024">xlookup(F15024,'Internal Staffing Calculator'!E:E,'Internal Staffing Calculator'!C:C,"")</f>
        <v/>
      </c>
      <c r="H15024" s="932" t="str">
        <f t="array" ref="H15024">if(F15024&lt;&gt;"", iferror(index('Internal Staffing Calculator'!B$8:B23500,match(F15024,'Internal Staffing Calculator'!E$8:E23500,0)), "Not In Budget"),"")</f>
        <v/>
      </c>
      <c r="I15024" s="184"/>
      <c r="J15024" s="184"/>
      <c r="K15024" s="184"/>
      <c r="L15024" s="183"/>
    </row>
    <row r="15025">
      <c r="A15025" s="454"/>
      <c r="B15025" s="927"/>
      <c r="C15025" s="580"/>
      <c r="D15025" s="939"/>
      <c r="E15025" s="940"/>
      <c r="F15025" s="941"/>
      <c r="G15025" s="937" t="str">
        <f t="array" ref="G15025">xlookup(F15025,'Internal Staffing Calculator'!E:E,'Internal Staffing Calculator'!C:C,"")</f>
        <v/>
      </c>
      <c r="H15025" s="932" t="str">
        <f t="array" ref="H15025">if(F15025&lt;&gt;"", iferror(index('Internal Staffing Calculator'!B$8:B23500,match(F15025,'Internal Staffing Calculator'!E$8:E23500,0)), "Not In Budget"),"")</f>
        <v/>
      </c>
      <c r="I15025" s="184"/>
      <c r="J15025" s="184"/>
      <c r="K15025" s="184"/>
      <c r="L15025" s="183"/>
    </row>
    <row r="15026">
      <c r="A15026" s="454"/>
      <c r="B15026" s="927"/>
      <c r="C15026" s="580"/>
      <c r="D15026" s="939"/>
      <c r="E15026" s="940"/>
      <c r="F15026" s="941"/>
      <c r="G15026" s="937" t="str">
        <f t="array" ref="G15026">xlookup(F15026,'Internal Staffing Calculator'!E:E,'Internal Staffing Calculator'!C:C,"")</f>
        <v/>
      </c>
      <c r="H15026" s="932" t="str">
        <f t="array" ref="H15026">if(F15026&lt;&gt;"", iferror(index('Internal Staffing Calculator'!B$8:B23500,match(F15026,'Internal Staffing Calculator'!E$8:E23500,0)), "Not In Budget"),"")</f>
        <v/>
      </c>
      <c r="I15026" s="184"/>
      <c r="J15026" s="184"/>
      <c r="K15026" s="184"/>
      <c r="L15026" s="183"/>
    </row>
    <row r="15027">
      <c r="A15027" s="454"/>
      <c r="B15027" s="927"/>
      <c r="C15027" s="580"/>
      <c r="D15027" s="939"/>
      <c r="E15027" s="940"/>
      <c r="F15027" s="941"/>
      <c r="G15027" s="937" t="str">
        <f t="array" ref="G15027">xlookup(F15027,'Internal Staffing Calculator'!E:E,'Internal Staffing Calculator'!C:C,"")</f>
        <v/>
      </c>
      <c r="H15027" s="932" t="str">
        <f t="array" ref="H15027">if(F15027&lt;&gt;"", iferror(index('Internal Staffing Calculator'!B$8:B23500,match(F15027,'Internal Staffing Calculator'!E$8:E23500,0)), "Not In Budget"),"")</f>
        <v/>
      </c>
      <c r="I15027" s="184"/>
      <c r="J15027" s="184"/>
      <c r="K15027" s="184"/>
      <c r="L15027" s="183"/>
    </row>
    <row r="15028">
      <c r="A15028" s="454"/>
      <c r="B15028" s="927"/>
      <c r="C15028" s="580"/>
      <c r="D15028" s="939"/>
      <c r="E15028" s="940"/>
      <c r="F15028" s="941"/>
      <c r="G15028" s="937" t="str">
        <f t="array" ref="G15028">xlookup(F15028,'Internal Staffing Calculator'!E:E,'Internal Staffing Calculator'!C:C,"")</f>
        <v/>
      </c>
      <c r="H15028" s="932" t="str">
        <f t="array" ref="H15028">if(F15028&lt;&gt;"", iferror(index('Internal Staffing Calculator'!B$8:B23500,match(F15028,'Internal Staffing Calculator'!E$8:E23500,0)), "Not In Budget"),"")</f>
        <v/>
      </c>
      <c r="I15028" s="184"/>
      <c r="J15028" s="184"/>
      <c r="K15028" s="184"/>
      <c r="L15028" s="183"/>
    </row>
    <row r="15029">
      <c r="A15029" s="454"/>
      <c r="B15029" s="927"/>
      <c r="C15029" s="580"/>
      <c r="D15029" s="939"/>
      <c r="E15029" s="940"/>
      <c r="F15029" s="941"/>
      <c r="G15029" s="937" t="str">
        <f t="array" ref="G15029">xlookup(F15029,'Internal Staffing Calculator'!E:E,'Internal Staffing Calculator'!C:C,"")</f>
        <v/>
      </c>
      <c r="H15029" s="932" t="str">
        <f t="array" ref="H15029">if(F15029&lt;&gt;"", iferror(index('Internal Staffing Calculator'!B$8:B23500,match(F15029,'Internal Staffing Calculator'!E$8:E23500,0)), "Not In Budget"),"")</f>
        <v/>
      </c>
      <c r="I15029" s="184"/>
      <c r="J15029" s="184"/>
      <c r="K15029" s="184"/>
      <c r="L15029" s="183"/>
    </row>
    <row r="15030">
      <c r="A15030" s="454"/>
      <c r="B15030" s="927"/>
      <c r="C15030" s="580"/>
      <c r="D15030" s="939"/>
      <c r="E15030" s="940"/>
      <c r="F15030" s="941"/>
      <c r="G15030" s="937" t="str">
        <f t="array" ref="G15030">xlookup(F15030,'Internal Staffing Calculator'!E:E,'Internal Staffing Calculator'!C:C,"")</f>
        <v/>
      </c>
      <c r="H15030" s="932" t="str">
        <f t="array" ref="H15030">if(F15030&lt;&gt;"", iferror(index('Internal Staffing Calculator'!B$8:B23500,match(F15030,'Internal Staffing Calculator'!E$8:E23500,0)), "Not In Budget"),"")</f>
        <v/>
      </c>
      <c r="I15030" s="184"/>
      <c r="J15030" s="184"/>
      <c r="K15030" s="184"/>
      <c r="L15030" s="183"/>
    </row>
    <row r="15031">
      <c r="A15031" s="454"/>
      <c r="B15031" s="927"/>
      <c r="C15031" s="580"/>
      <c r="D15031" s="939"/>
      <c r="E15031" s="940"/>
      <c r="F15031" s="941"/>
      <c r="G15031" s="937" t="str">
        <f t="array" ref="G15031">xlookup(F15031,'Internal Staffing Calculator'!E:E,'Internal Staffing Calculator'!C:C,"")</f>
        <v/>
      </c>
      <c r="H15031" s="932" t="str">
        <f t="array" ref="H15031">if(F15031&lt;&gt;"", iferror(index('Internal Staffing Calculator'!B$8:B23500,match(F15031,'Internal Staffing Calculator'!E$8:E23500,0)), "Not In Budget"),"")</f>
        <v/>
      </c>
      <c r="I15031" s="184"/>
      <c r="J15031" s="184"/>
      <c r="K15031" s="184"/>
      <c r="L15031" s="183"/>
    </row>
    <row r="15032">
      <c r="A15032" s="454"/>
      <c r="B15032" s="927"/>
      <c r="C15032" s="580"/>
      <c r="D15032" s="939"/>
      <c r="E15032" s="940"/>
      <c r="F15032" s="941"/>
      <c r="G15032" s="937" t="str">
        <f t="array" ref="G15032">xlookup(F15032,'Internal Staffing Calculator'!E:E,'Internal Staffing Calculator'!C:C,"")</f>
        <v/>
      </c>
      <c r="H15032" s="932" t="str">
        <f t="array" ref="H15032">if(F15032&lt;&gt;"", iferror(index('Internal Staffing Calculator'!B$8:B23500,match(F15032,'Internal Staffing Calculator'!E$8:E23500,0)), "Not In Budget"),"")</f>
        <v/>
      </c>
      <c r="I15032" s="184"/>
      <c r="J15032" s="184"/>
      <c r="K15032" s="184"/>
      <c r="L15032" s="183"/>
    </row>
    <row r="15033">
      <c r="A15033" s="454"/>
      <c r="B15033" s="927"/>
      <c r="C15033" s="580"/>
      <c r="D15033" s="939"/>
      <c r="E15033" s="940"/>
      <c r="F15033" s="941"/>
      <c r="G15033" s="937" t="str">
        <f t="array" ref="G15033">xlookup(F15033,'Internal Staffing Calculator'!E:E,'Internal Staffing Calculator'!C:C,"")</f>
        <v/>
      </c>
      <c r="H15033" s="932" t="str">
        <f t="array" ref="H15033">if(F15033&lt;&gt;"", iferror(index('Internal Staffing Calculator'!B$8:B23500,match(F15033,'Internal Staffing Calculator'!E$8:E23500,0)), "Not In Budget"),"")</f>
        <v/>
      </c>
      <c r="I15033" s="184"/>
      <c r="J15033" s="184"/>
      <c r="K15033" s="184"/>
      <c r="L15033" s="183"/>
    </row>
    <row r="15034">
      <c r="A15034" s="454"/>
      <c r="B15034" s="927"/>
      <c r="C15034" s="580"/>
      <c r="D15034" s="939"/>
      <c r="E15034" s="940"/>
      <c r="F15034" s="941"/>
      <c r="G15034" s="937" t="str">
        <f t="array" ref="G15034">xlookup(F15034,'Internal Staffing Calculator'!E:E,'Internal Staffing Calculator'!C:C,"")</f>
        <v/>
      </c>
      <c r="H15034" s="932" t="str">
        <f t="array" ref="H15034">if(F15034&lt;&gt;"", iferror(index('Internal Staffing Calculator'!B$8:B23500,match(F15034,'Internal Staffing Calculator'!E$8:E23500,0)), "Not In Budget"),"")</f>
        <v/>
      </c>
      <c r="I15034" s="184"/>
      <c r="J15034" s="184"/>
      <c r="K15034" s="184"/>
      <c r="L15034" s="183"/>
    </row>
    <row r="15035">
      <c r="A15035" s="454"/>
      <c r="B15035" s="927"/>
      <c r="C15035" s="580"/>
      <c r="D15035" s="939"/>
      <c r="E15035" s="940"/>
      <c r="F15035" s="941"/>
      <c r="G15035" s="937" t="str">
        <f t="array" ref="G15035">xlookup(F15035,'Internal Staffing Calculator'!E:E,'Internal Staffing Calculator'!C:C,"")</f>
        <v/>
      </c>
      <c r="H15035" s="932" t="str">
        <f t="array" ref="H15035">if(F15035&lt;&gt;"", iferror(index('Internal Staffing Calculator'!B$8:B23500,match(F15035,'Internal Staffing Calculator'!E$8:E23500,0)), "Not In Budget"),"")</f>
        <v/>
      </c>
      <c r="I15035" s="184"/>
      <c r="J15035" s="184"/>
      <c r="K15035" s="184"/>
      <c r="L15035" s="183"/>
    </row>
    <row r="15036">
      <c r="A15036" s="454"/>
      <c r="B15036" s="927"/>
      <c r="C15036" s="580"/>
      <c r="D15036" s="939"/>
      <c r="E15036" s="940"/>
      <c r="F15036" s="941"/>
      <c r="G15036" s="937" t="str">
        <f t="array" ref="G15036">xlookup(F15036,'Internal Staffing Calculator'!E:E,'Internal Staffing Calculator'!C:C,"")</f>
        <v/>
      </c>
      <c r="H15036" s="932" t="str">
        <f t="array" ref="H15036">if(F15036&lt;&gt;"", iferror(index('Internal Staffing Calculator'!B$8:B23500,match(F15036,'Internal Staffing Calculator'!E$8:E23500,0)), "Not In Budget"),"")</f>
        <v/>
      </c>
      <c r="I15036" s="184"/>
      <c r="J15036" s="184"/>
      <c r="K15036" s="184"/>
      <c r="L15036" s="183"/>
    </row>
    <row r="15037">
      <c r="A15037" s="454"/>
      <c r="B15037" s="927"/>
      <c r="C15037" s="580"/>
      <c r="D15037" s="939"/>
      <c r="E15037" s="940"/>
      <c r="F15037" s="941"/>
      <c r="G15037" s="937" t="str">
        <f t="array" ref="G15037">xlookup(F15037,'Internal Staffing Calculator'!E:E,'Internal Staffing Calculator'!C:C,"")</f>
        <v/>
      </c>
      <c r="H15037" s="932" t="str">
        <f t="array" ref="H15037">if(F15037&lt;&gt;"", iferror(index('Internal Staffing Calculator'!B$8:B23500,match(F15037,'Internal Staffing Calculator'!E$8:E23500,0)), "Not In Budget"),"")</f>
        <v/>
      </c>
      <c r="I15037" s="184"/>
      <c r="J15037" s="184"/>
      <c r="K15037" s="184"/>
      <c r="L15037" s="183"/>
    </row>
    <row r="15038">
      <c r="A15038" s="454"/>
      <c r="B15038" s="927"/>
      <c r="C15038" s="580"/>
      <c r="D15038" s="939"/>
      <c r="E15038" s="940"/>
      <c r="F15038" s="941"/>
      <c r="G15038" s="937" t="str">
        <f t="array" ref="G15038">xlookup(F15038,'Internal Staffing Calculator'!E:E,'Internal Staffing Calculator'!C:C,"")</f>
        <v/>
      </c>
      <c r="H15038" s="932" t="str">
        <f t="array" ref="H15038">if(F15038&lt;&gt;"", iferror(index('Internal Staffing Calculator'!B$8:B23500,match(F15038,'Internal Staffing Calculator'!E$8:E23500,0)), "Not In Budget"),"")</f>
        <v/>
      </c>
      <c r="I15038" s="184"/>
      <c r="J15038" s="184"/>
      <c r="K15038" s="184"/>
      <c r="L15038" s="183"/>
    </row>
    <row r="15039">
      <c r="A15039" s="454"/>
      <c r="B15039" s="927"/>
      <c r="C15039" s="580"/>
      <c r="D15039" s="939"/>
      <c r="E15039" s="940"/>
      <c r="F15039" s="941"/>
      <c r="G15039" s="937" t="str">
        <f t="array" ref="G15039">xlookup(F15039,'Internal Staffing Calculator'!E:E,'Internal Staffing Calculator'!C:C,"")</f>
        <v/>
      </c>
      <c r="H15039" s="932" t="str">
        <f t="array" ref="H15039">if(F15039&lt;&gt;"", iferror(index('Internal Staffing Calculator'!B$8:B23500,match(F15039,'Internal Staffing Calculator'!E$8:E23500,0)), "Not In Budget"),"")</f>
        <v/>
      </c>
      <c r="I15039" s="184"/>
      <c r="J15039" s="184"/>
      <c r="K15039" s="184"/>
      <c r="L15039" s="183"/>
    </row>
    <row r="15040">
      <c r="A15040" s="454"/>
      <c r="B15040" s="927"/>
      <c r="C15040" s="580"/>
      <c r="D15040" s="939"/>
      <c r="E15040" s="940"/>
      <c r="F15040" s="941"/>
      <c r="G15040" s="937" t="str">
        <f t="array" ref="G15040">xlookup(F15040,'Internal Staffing Calculator'!E:E,'Internal Staffing Calculator'!C:C,"")</f>
        <v/>
      </c>
      <c r="H15040" s="932" t="str">
        <f t="array" ref="H15040">if(F15040&lt;&gt;"", iferror(index('Internal Staffing Calculator'!B$8:B23500,match(F15040,'Internal Staffing Calculator'!E$8:E23500,0)), "Not In Budget"),"")</f>
        <v/>
      </c>
      <c r="I15040" s="184"/>
      <c r="J15040" s="184"/>
      <c r="K15040" s="184"/>
      <c r="L15040" s="183"/>
    </row>
    <row r="15041">
      <c r="A15041" s="454"/>
      <c r="B15041" s="927"/>
      <c r="C15041" s="580"/>
      <c r="D15041" s="939"/>
      <c r="E15041" s="940"/>
      <c r="F15041" s="941"/>
      <c r="G15041" s="937" t="str">
        <f t="array" ref="G15041">xlookup(F15041,'Internal Staffing Calculator'!E:E,'Internal Staffing Calculator'!C:C,"")</f>
        <v/>
      </c>
      <c r="H15041" s="932" t="str">
        <f t="array" ref="H15041">if(F15041&lt;&gt;"", iferror(index('Internal Staffing Calculator'!B$8:B23500,match(F15041,'Internal Staffing Calculator'!E$8:E23500,0)), "Not In Budget"),"")</f>
        <v/>
      </c>
      <c r="I15041" s="184"/>
      <c r="J15041" s="184"/>
      <c r="K15041" s="184"/>
      <c r="L15041" s="183"/>
    </row>
    <row r="15042">
      <c r="A15042" s="454"/>
      <c r="B15042" s="927"/>
      <c r="C15042" s="580"/>
      <c r="D15042" s="939"/>
      <c r="E15042" s="940"/>
      <c r="F15042" s="941"/>
      <c r="G15042" s="937" t="str">
        <f t="array" ref="G15042">xlookup(F15042,'Internal Staffing Calculator'!E:E,'Internal Staffing Calculator'!C:C,"")</f>
        <v/>
      </c>
      <c r="H15042" s="932" t="str">
        <f t="array" ref="H15042">if(F15042&lt;&gt;"", iferror(index('Internal Staffing Calculator'!B$8:B23500,match(F15042,'Internal Staffing Calculator'!E$8:E23500,0)), "Not In Budget"),"")</f>
        <v/>
      </c>
      <c r="I15042" s="184"/>
      <c r="J15042" s="184"/>
      <c r="K15042" s="184"/>
      <c r="L15042" s="183"/>
    </row>
    <row r="15043">
      <c r="A15043" s="454"/>
      <c r="B15043" s="927"/>
      <c r="C15043" s="580"/>
      <c r="D15043" s="939"/>
      <c r="E15043" s="940"/>
      <c r="F15043" s="941"/>
      <c r="G15043" s="937" t="str">
        <f t="array" ref="G15043">xlookup(F15043,'Internal Staffing Calculator'!E:E,'Internal Staffing Calculator'!C:C,"")</f>
        <v/>
      </c>
      <c r="H15043" s="932" t="str">
        <f t="array" ref="H15043">if(F15043&lt;&gt;"", iferror(index('Internal Staffing Calculator'!B$8:B23500,match(F15043,'Internal Staffing Calculator'!E$8:E23500,0)), "Not In Budget"),"")</f>
        <v/>
      </c>
      <c r="I15043" s="184"/>
      <c r="J15043" s="184"/>
      <c r="K15043" s="184"/>
      <c r="L15043" s="183"/>
    </row>
    <row r="15044">
      <c r="A15044" s="454"/>
      <c r="B15044" s="927"/>
      <c r="C15044" s="580"/>
      <c r="D15044" s="939"/>
      <c r="E15044" s="940"/>
      <c r="F15044" s="941"/>
      <c r="G15044" s="937" t="str">
        <f t="array" ref="G15044">xlookup(F15044,'Internal Staffing Calculator'!E:E,'Internal Staffing Calculator'!C:C,"")</f>
        <v/>
      </c>
      <c r="H15044" s="932" t="str">
        <f t="array" ref="H15044">if(F15044&lt;&gt;"", iferror(index('Internal Staffing Calculator'!B$8:B23500,match(F15044,'Internal Staffing Calculator'!E$8:E23500,0)), "Not In Budget"),"")</f>
        <v/>
      </c>
      <c r="I15044" s="184"/>
      <c r="J15044" s="184"/>
      <c r="K15044" s="184"/>
      <c r="L15044" s="183"/>
    </row>
    <row r="15045">
      <c r="A15045" s="454"/>
      <c r="B15045" s="927"/>
      <c r="C15045" s="580"/>
      <c r="D15045" s="939"/>
      <c r="E15045" s="940"/>
      <c r="F15045" s="941"/>
      <c r="G15045" s="937" t="str">
        <f t="array" ref="G15045">xlookup(F15045,'Internal Staffing Calculator'!E:E,'Internal Staffing Calculator'!C:C,"")</f>
        <v/>
      </c>
      <c r="H15045" s="932" t="str">
        <f t="array" ref="H15045">if(F15045&lt;&gt;"", iferror(index('Internal Staffing Calculator'!B$8:B23500,match(F15045,'Internal Staffing Calculator'!E$8:E23500,0)), "Not In Budget"),"")</f>
        <v/>
      </c>
      <c r="I15045" s="184"/>
      <c r="J15045" s="184"/>
      <c r="K15045" s="184"/>
      <c r="L15045" s="183"/>
    </row>
    <row r="15046">
      <c r="A15046" s="454"/>
      <c r="B15046" s="927"/>
      <c r="C15046" s="580"/>
      <c r="D15046" s="939"/>
      <c r="E15046" s="940"/>
      <c r="F15046" s="941"/>
      <c r="G15046" s="937" t="str">
        <f t="array" ref="G15046">xlookup(F15046,'Internal Staffing Calculator'!E:E,'Internal Staffing Calculator'!C:C,"")</f>
        <v/>
      </c>
      <c r="H15046" s="932" t="str">
        <f t="array" ref="H15046">if(F15046&lt;&gt;"", iferror(index('Internal Staffing Calculator'!B$8:B23500,match(F15046,'Internal Staffing Calculator'!E$8:E23500,0)), "Not In Budget"),"")</f>
        <v/>
      </c>
      <c r="I15046" s="184"/>
      <c r="J15046" s="184"/>
      <c r="K15046" s="184"/>
      <c r="L15046" s="183"/>
    </row>
    <row r="15047">
      <c r="A15047" s="454"/>
      <c r="B15047" s="927"/>
      <c r="C15047" s="580"/>
      <c r="D15047" s="939"/>
      <c r="E15047" s="940"/>
      <c r="F15047" s="941"/>
      <c r="G15047" s="937" t="str">
        <f t="array" ref="G15047">xlookup(F15047,'Internal Staffing Calculator'!E:E,'Internal Staffing Calculator'!C:C,"")</f>
        <v/>
      </c>
      <c r="H15047" s="932" t="str">
        <f t="array" ref="H15047">if(F15047&lt;&gt;"", iferror(index('Internal Staffing Calculator'!B$8:B23500,match(F15047,'Internal Staffing Calculator'!E$8:E23500,0)), "Not In Budget"),"")</f>
        <v/>
      </c>
      <c r="I15047" s="184"/>
      <c r="J15047" s="184"/>
      <c r="K15047" s="184"/>
      <c r="L15047" s="183"/>
    </row>
    <row r="15048">
      <c r="A15048" s="454"/>
      <c r="B15048" s="927"/>
      <c r="C15048" s="580"/>
      <c r="D15048" s="939"/>
      <c r="E15048" s="940"/>
      <c r="F15048" s="941"/>
      <c r="G15048" s="937" t="str">
        <f t="array" ref="G15048">xlookup(F15048,'Internal Staffing Calculator'!E:E,'Internal Staffing Calculator'!C:C,"")</f>
        <v/>
      </c>
      <c r="H15048" s="932" t="str">
        <f t="array" ref="H15048">if(F15048&lt;&gt;"", iferror(index('Internal Staffing Calculator'!B$8:B23500,match(F15048,'Internal Staffing Calculator'!E$8:E23500,0)), "Not In Budget"),"")</f>
        <v/>
      </c>
      <c r="I15048" s="184"/>
      <c r="J15048" s="184"/>
      <c r="K15048" s="184"/>
      <c r="L15048" s="183"/>
    </row>
    <row r="15049">
      <c r="A15049" s="454"/>
      <c r="B15049" s="927"/>
      <c r="C15049" s="580"/>
      <c r="D15049" s="939"/>
      <c r="E15049" s="940"/>
      <c r="F15049" s="941"/>
      <c r="G15049" s="937" t="str">
        <f t="array" ref="G15049">xlookup(F15049,'Internal Staffing Calculator'!E:E,'Internal Staffing Calculator'!C:C,"")</f>
        <v/>
      </c>
      <c r="H15049" s="932" t="str">
        <f t="array" ref="H15049">if(F15049&lt;&gt;"", iferror(index('Internal Staffing Calculator'!B$8:B23500,match(F15049,'Internal Staffing Calculator'!E$8:E23500,0)), "Not In Budget"),"")</f>
        <v/>
      </c>
      <c r="I15049" s="184"/>
      <c r="J15049" s="184"/>
      <c r="K15049" s="184"/>
      <c r="L15049" s="183"/>
    </row>
    <row r="15050">
      <c r="A15050" s="454"/>
      <c r="B15050" s="927"/>
      <c r="C15050" s="580"/>
      <c r="D15050" s="939"/>
      <c r="E15050" s="940"/>
      <c r="F15050" s="941"/>
      <c r="G15050" s="937" t="str">
        <f t="array" ref="G15050">xlookup(F15050,'Internal Staffing Calculator'!E:E,'Internal Staffing Calculator'!C:C,"")</f>
        <v/>
      </c>
      <c r="H15050" s="932" t="str">
        <f t="array" ref="H15050">if(F15050&lt;&gt;"", iferror(index('Internal Staffing Calculator'!B$8:B23500,match(F15050,'Internal Staffing Calculator'!E$8:E23500,0)), "Not In Budget"),"")</f>
        <v/>
      </c>
      <c r="I15050" s="184"/>
      <c r="J15050" s="184"/>
      <c r="K15050" s="184"/>
      <c r="L15050" s="183"/>
    </row>
    <row r="15051">
      <c r="A15051" s="454"/>
      <c r="B15051" s="927"/>
      <c r="C15051" s="580"/>
      <c r="D15051" s="939"/>
      <c r="E15051" s="940"/>
      <c r="F15051" s="941"/>
      <c r="G15051" s="937" t="str">
        <f t="array" ref="G15051">xlookup(F15051,'Internal Staffing Calculator'!E:E,'Internal Staffing Calculator'!C:C,"")</f>
        <v/>
      </c>
      <c r="H15051" s="932" t="str">
        <f t="array" ref="H15051">if(F15051&lt;&gt;"", iferror(index('Internal Staffing Calculator'!B$8:B23500,match(F15051,'Internal Staffing Calculator'!E$8:E23500,0)), "Not In Budget"),"")</f>
        <v/>
      </c>
      <c r="I15051" s="184"/>
      <c r="J15051" s="184"/>
      <c r="K15051" s="184"/>
      <c r="L15051" s="183"/>
    </row>
    <row r="15052">
      <c r="A15052" s="454"/>
      <c r="B15052" s="927"/>
      <c r="C15052" s="580"/>
      <c r="D15052" s="939"/>
      <c r="E15052" s="940"/>
      <c r="F15052" s="941"/>
      <c r="G15052" s="937" t="str">
        <f t="array" ref="G15052">xlookup(F15052,'Internal Staffing Calculator'!E:E,'Internal Staffing Calculator'!C:C,"")</f>
        <v/>
      </c>
      <c r="H15052" s="932" t="str">
        <f t="array" ref="H15052">if(F15052&lt;&gt;"", iferror(index('Internal Staffing Calculator'!B$8:B23500,match(F15052,'Internal Staffing Calculator'!E$8:E23500,0)), "Not In Budget"),"")</f>
        <v/>
      </c>
      <c r="I15052" s="184"/>
      <c r="J15052" s="184"/>
      <c r="K15052" s="184"/>
      <c r="L15052" s="183"/>
    </row>
    <row r="15053">
      <c r="A15053" s="454"/>
      <c r="B15053" s="927"/>
      <c r="C15053" s="580"/>
      <c r="D15053" s="939"/>
      <c r="E15053" s="940"/>
      <c r="F15053" s="941"/>
      <c r="G15053" s="937" t="str">
        <f t="array" ref="G15053">xlookup(F15053,'Internal Staffing Calculator'!E:E,'Internal Staffing Calculator'!C:C,"")</f>
        <v/>
      </c>
      <c r="H15053" s="932" t="str">
        <f t="array" ref="H15053">if(F15053&lt;&gt;"", iferror(index('Internal Staffing Calculator'!B$8:B23500,match(F15053,'Internal Staffing Calculator'!E$8:E23500,0)), "Not In Budget"),"")</f>
        <v/>
      </c>
      <c r="I15053" s="184"/>
      <c r="J15053" s="184"/>
      <c r="K15053" s="184"/>
      <c r="L15053" s="183"/>
    </row>
    <row r="15054">
      <c r="A15054" s="454"/>
      <c r="B15054" s="927"/>
      <c r="C15054" s="580"/>
      <c r="D15054" s="939"/>
      <c r="E15054" s="940"/>
      <c r="F15054" s="941"/>
      <c r="G15054" s="937" t="str">
        <f t="array" ref="G15054">xlookup(F15054,'Internal Staffing Calculator'!E:E,'Internal Staffing Calculator'!C:C,"")</f>
        <v/>
      </c>
      <c r="H15054" s="932" t="str">
        <f t="array" ref="H15054">if(F15054&lt;&gt;"", iferror(index('Internal Staffing Calculator'!B$8:B23500,match(F15054,'Internal Staffing Calculator'!E$8:E23500,0)), "Not In Budget"),"")</f>
        <v/>
      </c>
      <c r="I15054" s="184"/>
      <c r="J15054" s="184"/>
      <c r="K15054" s="184"/>
      <c r="L15054" s="183"/>
    </row>
    <row r="15055">
      <c r="A15055" s="454"/>
      <c r="B15055" s="927"/>
      <c r="C15055" s="580"/>
      <c r="D15055" s="939"/>
      <c r="E15055" s="940"/>
      <c r="F15055" s="941"/>
      <c r="G15055" s="937" t="str">
        <f t="array" ref="G15055">xlookup(F15055,'Internal Staffing Calculator'!E:E,'Internal Staffing Calculator'!C:C,"")</f>
        <v/>
      </c>
      <c r="H15055" s="932" t="str">
        <f t="array" ref="H15055">if(F15055&lt;&gt;"", iferror(index('Internal Staffing Calculator'!B$8:B23500,match(F15055,'Internal Staffing Calculator'!E$8:E23500,0)), "Not In Budget"),"")</f>
        <v/>
      </c>
      <c r="I15055" s="184"/>
      <c r="J15055" s="184"/>
      <c r="K15055" s="184"/>
      <c r="L15055" s="183"/>
    </row>
    <row r="15056">
      <c r="A15056" s="454"/>
      <c r="B15056" s="927"/>
      <c r="C15056" s="580"/>
      <c r="D15056" s="939"/>
      <c r="E15056" s="940"/>
      <c r="F15056" s="941"/>
      <c r="G15056" s="937" t="str">
        <f t="array" ref="G15056">xlookup(F15056,'Internal Staffing Calculator'!E:E,'Internal Staffing Calculator'!C:C,"")</f>
        <v/>
      </c>
      <c r="H15056" s="932" t="str">
        <f t="array" ref="H15056">if(F15056&lt;&gt;"", iferror(index('Internal Staffing Calculator'!B$8:B23500,match(F15056,'Internal Staffing Calculator'!E$8:E23500,0)), "Not In Budget"),"")</f>
        <v/>
      </c>
      <c r="I15056" s="184"/>
      <c r="J15056" s="184"/>
      <c r="K15056" s="184"/>
      <c r="L15056" s="183"/>
    </row>
    <row r="15057">
      <c r="A15057" s="454"/>
      <c r="B15057" s="927"/>
      <c r="C15057" s="580"/>
      <c r="D15057" s="939"/>
      <c r="E15057" s="940"/>
      <c r="F15057" s="941"/>
      <c r="G15057" s="937" t="str">
        <f t="array" ref="G15057">xlookup(F15057,'Internal Staffing Calculator'!E:E,'Internal Staffing Calculator'!C:C,"")</f>
        <v/>
      </c>
      <c r="H15057" s="932" t="str">
        <f t="array" ref="H15057">if(F15057&lt;&gt;"", iferror(index('Internal Staffing Calculator'!B$8:B23500,match(F15057,'Internal Staffing Calculator'!E$8:E23500,0)), "Not In Budget"),"")</f>
        <v/>
      </c>
      <c r="I15057" s="184"/>
      <c r="J15057" s="184"/>
      <c r="K15057" s="184"/>
      <c r="L15057" s="183"/>
    </row>
    <row r="15058">
      <c r="A15058" s="454"/>
      <c r="B15058" s="927"/>
      <c r="C15058" s="580"/>
      <c r="D15058" s="939"/>
      <c r="E15058" s="940"/>
      <c r="F15058" s="941"/>
      <c r="G15058" s="937" t="str">
        <f t="array" ref="G15058">xlookup(F15058,'Internal Staffing Calculator'!E:E,'Internal Staffing Calculator'!C:C,"")</f>
        <v/>
      </c>
      <c r="H15058" s="932" t="str">
        <f t="array" ref="H15058">if(F15058&lt;&gt;"", iferror(index('Internal Staffing Calculator'!B$8:B23500,match(F15058,'Internal Staffing Calculator'!E$8:E23500,0)), "Not In Budget"),"")</f>
        <v/>
      </c>
      <c r="I15058" s="184"/>
      <c r="J15058" s="184"/>
      <c r="K15058" s="184"/>
      <c r="L15058" s="183"/>
    </row>
    <row r="15059">
      <c r="A15059" s="454"/>
      <c r="B15059" s="927"/>
      <c r="C15059" s="580"/>
      <c r="D15059" s="939"/>
      <c r="E15059" s="940"/>
      <c r="F15059" s="941"/>
      <c r="G15059" s="937" t="str">
        <f t="array" ref="G15059">xlookup(F15059,'Internal Staffing Calculator'!E:E,'Internal Staffing Calculator'!C:C,"")</f>
        <v/>
      </c>
      <c r="H15059" s="932" t="str">
        <f t="array" ref="H15059">if(F15059&lt;&gt;"", iferror(index('Internal Staffing Calculator'!B$8:B23500,match(F15059,'Internal Staffing Calculator'!E$8:E23500,0)), "Not In Budget"),"")</f>
        <v/>
      </c>
      <c r="I15059" s="184"/>
      <c r="J15059" s="184"/>
      <c r="K15059" s="184"/>
      <c r="L15059" s="183"/>
    </row>
    <row r="15060">
      <c r="A15060" s="454"/>
      <c r="B15060" s="927"/>
      <c r="C15060" s="580"/>
      <c r="D15060" s="939"/>
      <c r="E15060" s="940"/>
      <c r="F15060" s="941"/>
      <c r="G15060" s="937" t="str">
        <f t="array" ref="G15060">xlookup(F15060,'Internal Staffing Calculator'!E:E,'Internal Staffing Calculator'!C:C,"")</f>
        <v/>
      </c>
      <c r="H15060" s="932" t="str">
        <f t="array" ref="H15060">if(F15060&lt;&gt;"", iferror(index('Internal Staffing Calculator'!B$8:B23500,match(F15060,'Internal Staffing Calculator'!E$8:E23500,0)), "Not In Budget"),"")</f>
        <v/>
      </c>
      <c r="I15060" s="184"/>
      <c r="J15060" s="184"/>
      <c r="K15060" s="184"/>
      <c r="L15060" s="183"/>
    </row>
    <row r="15061">
      <c r="A15061" s="454"/>
      <c r="B15061" s="927"/>
      <c r="C15061" s="580"/>
      <c r="D15061" s="939"/>
      <c r="E15061" s="940"/>
      <c r="F15061" s="941"/>
      <c r="G15061" s="937" t="str">
        <f t="array" ref="G15061">xlookup(F15061,'Internal Staffing Calculator'!E:E,'Internal Staffing Calculator'!C:C,"")</f>
        <v/>
      </c>
      <c r="H15061" s="932" t="str">
        <f t="array" ref="H15061">if(F15061&lt;&gt;"", iferror(index('Internal Staffing Calculator'!B$8:B23500,match(F15061,'Internal Staffing Calculator'!E$8:E23500,0)), "Not In Budget"),"")</f>
        <v/>
      </c>
      <c r="I15061" s="184"/>
      <c r="J15061" s="184"/>
      <c r="K15061" s="184"/>
      <c r="L15061" s="183"/>
    </row>
    <row r="15062">
      <c r="A15062" s="454"/>
      <c r="B15062" s="927"/>
      <c r="C15062" s="580"/>
      <c r="D15062" s="939"/>
      <c r="E15062" s="940"/>
      <c r="F15062" s="941"/>
      <c r="G15062" s="937" t="str">
        <f t="array" ref="G15062">xlookup(F15062,'Internal Staffing Calculator'!E:E,'Internal Staffing Calculator'!C:C,"")</f>
        <v/>
      </c>
      <c r="H15062" s="932" t="str">
        <f t="array" ref="H15062">if(F15062&lt;&gt;"", iferror(index('Internal Staffing Calculator'!B$8:B23500,match(F15062,'Internal Staffing Calculator'!E$8:E23500,0)), "Not In Budget"),"")</f>
        <v/>
      </c>
      <c r="I15062" s="184"/>
      <c r="J15062" s="184"/>
      <c r="K15062" s="184"/>
      <c r="L15062" s="183"/>
    </row>
    <row r="15063">
      <c r="A15063" s="454"/>
      <c r="B15063" s="927"/>
      <c r="C15063" s="580"/>
      <c r="D15063" s="939"/>
      <c r="E15063" s="940"/>
      <c r="F15063" s="941"/>
      <c r="G15063" s="937" t="str">
        <f t="array" ref="G15063">xlookup(F15063,'Internal Staffing Calculator'!E:E,'Internal Staffing Calculator'!C:C,"")</f>
        <v/>
      </c>
      <c r="H15063" s="932" t="str">
        <f t="array" ref="H15063">if(F15063&lt;&gt;"", iferror(index('Internal Staffing Calculator'!B$8:B23500,match(F15063,'Internal Staffing Calculator'!E$8:E23500,0)), "Not In Budget"),"")</f>
        <v/>
      </c>
      <c r="I15063" s="184"/>
      <c r="J15063" s="184"/>
      <c r="K15063" s="184"/>
      <c r="L15063" s="183"/>
    </row>
    <row r="15064">
      <c r="A15064" s="454"/>
      <c r="B15064" s="927"/>
      <c r="C15064" s="580"/>
      <c r="D15064" s="939"/>
      <c r="E15064" s="940"/>
      <c r="F15064" s="941"/>
      <c r="G15064" s="937" t="str">
        <f t="array" ref="G15064">xlookup(F15064,'Internal Staffing Calculator'!E:E,'Internal Staffing Calculator'!C:C,"")</f>
        <v/>
      </c>
      <c r="H15064" s="932" t="str">
        <f t="array" ref="H15064">if(F15064&lt;&gt;"", iferror(index('Internal Staffing Calculator'!B$8:B23500,match(F15064,'Internal Staffing Calculator'!E$8:E23500,0)), "Not In Budget"),"")</f>
        <v/>
      </c>
      <c r="I15064" s="184"/>
      <c r="J15064" s="184"/>
      <c r="K15064" s="184"/>
      <c r="L15064" s="183"/>
    </row>
    <row r="15065">
      <c r="A15065" s="454"/>
      <c r="B15065" s="927"/>
      <c r="C15065" s="580"/>
      <c r="D15065" s="939"/>
      <c r="E15065" s="940"/>
      <c r="F15065" s="941"/>
      <c r="G15065" s="937" t="str">
        <f t="array" ref="G15065">xlookup(F15065,'Internal Staffing Calculator'!E:E,'Internal Staffing Calculator'!C:C,"")</f>
        <v/>
      </c>
      <c r="H15065" s="932" t="str">
        <f t="array" ref="H15065">if(F15065&lt;&gt;"", iferror(index('Internal Staffing Calculator'!B$8:B23500,match(F15065,'Internal Staffing Calculator'!E$8:E23500,0)), "Not In Budget"),"")</f>
        <v/>
      </c>
      <c r="I15065" s="184"/>
      <c r="J15065" s="184"/>
      <c r="K15065" s="184"/>
      <c r="L15065" s="183"/>
    </row>
    <row r="15066">
      <c r="A15066" s="454"/>
      <c r="B15066" s="927"/>
      <c r="C15066" s="580"/>
      <c r="D15066" s="939"/>
      <c r="E15066" s="940"/>
      <c r="F15066" s="941"/>
      <c r="G15066" s="937" t="str">
        <f t="array" ref="G15066">xlookup(F15066,'Internal Staffing Calculator'!E:E,'Internal Staffing Calculator'!C:C,"")</f>
        <v/>
      </c>
      <c r="H15066" s="932" t="str">
        <f t="array" ref="H15066">if(F15066&lt;&gt;"", iferror(index('Internal Staffing Calculator'!B$8:B23500,match(F15066,'Internal Staffing Calculator'!E$8:E23500,0)), "Not In Budget"),"")</f>
        <v/>
      </c>
      <c r="I15066" s="184"/>
      <c r="J15066" s="184"/>
      <c r="K15066" s="184"/>
      <c r="L15066" s="183"/>
    </row>
    <row r="15067">
      <c r="A15067" s="454"/>
      <c r="B15067" s="927"/>
      <c r="C15067" s="580"/>
      <c r="D15067" s="939"/>
      <c r="E15067" s="940"/>
      <c r="F15067" s="941"/>
      <c r="G15067" s="937" t="str">
        <f t="array" ref="G15067">xlookup(F15067,'Internal Staffing Calculator'!E:E,'Internal Staffing Calculator'!C:C,"")</f>
        <v/>
      </c>
      <c r="H15067" s="932" t="str">
        <f t="array" ref="H15067">if(F15067&lt;&gt;"", iferror(index('Internal Staffing Calculator'!B$8:B23500,match(F15067,'Internal Staffing Calculator'!E$8:E23500,0)), "Not In Budget"),"")</f>
        <v/>
      </c>
      <c r="I15067" s="184"/>
      <c r="J15067" s="184"/>
      <c r="K15067" s="184"/>
      <c r="L15067" s="183"/>
    </row>
    <row r="15068">
      <c r="A15068" s="454"/>
      <c r="B15068" s="927"/>
      <c r="C15068" s="580"/>
      <c r="D15068" s="939"/>
      <c r="E15068" s="940"/>
      <c r="F15068" s="941"/>
      <c r="G15068" s="937" t="str">
        <f t="array" ref="G15068">xlookup(F15068,'Internal Staffing Calculator'!E:E,'Internal Staffing Calculator'!C:C,"")</f>
        <v/>
      </c>
      <c r="H15068" s="932" t="str">
        <f t="array" ref="H15068">if(F15068&lt;&gt;"", iferror(index('Internal Staffing Calculator'!B$8:B23500,match(F15068,'Internal Staffing Calculator'!E$8:E23500,0)), "Not In Budget"),"")</f>
        <v/>
      </c>
      <c r="I15068" s="184"/>
      <c r="J15068" s="184"/>
      <c r="K15068" s="184"/>
      <c r="L15068" s="183"/>
    </row>
    <row r="15069">
      <c r="A15069" s="454"/>
      <c r="B15069" s="927"/>
      <c r="C15069" s="580"/>
      <c r="D15069" s="939"/>
      <c r="E15069" s="940"/>
      <c r="F15069" s="941"/>
      <c r="G15069" s="937" t="str">
        <f t="array" ref="G15069">xlookup(F15069,'Internal Staffing Calculator'!E:E,'Internal Staffing Calculator'!C:C,"")</f>
        <v/>
      </c>
      <c r="H15069" s="932" t="str">
        <f t="array" ref="H15069">if(F15069&lt;&gt;"", iferror(index('Internal Staffing Calculator'!B$8:B23500,match(F15069,'Internal Staffing Calculator'!E$8:E23500,0)), "Not In Budget"),"")</f>
        <v/>
      </c>
      <c r="I15069" s="184"/>
      <c r="J15069" s="184"/>
      <c r="K15069" s="184"/>
      <c r="L15069" s="183"/>
    </row>
    <row r="15070">
      <c r="A15070" s="454"/>
      <c r="B15070" s="927"/>
      <c r="C15070" s="580"/>
      <c r="D15070" s="939"/>
      <c r="E15070" s="940"/>
      <c r="F15070" s="941"/>
      <c r="G15070" s="937" t="str">
        <f t="array" ref="G15070">xlookup(F15070,'Internal Staffing Calculator'!E:E,'Internal Staffing Calculator'!C:C,"")</f>
        <v/>
      </c>
      <c r="H15070" s="932" t="str">
        <f t="array" ref="H15070">if(F15070&lt;&gt;"", iferror(index('Internal Staffing Calculator'!B$8:B23500,match(F15070,'Internal Staffing Calculator'!E$8:E23500,0)), "Not In Budget"),"")</f>
        <v/>
      </c>
      <c r="I15070" s="184"/>
      <c r="J15070" s="184"/>
      <c r="K15070" s="184"/>
      <c r="L15070" s="183"/>
    </row>
    <row r="15071">
      <c r="A15071" s="454"/>
      <c r="B15071" s="927"/>
      <c r="C15071" s="580"/>
      <c r="D15071" s="939"/>
      <c r="E15071" s="940"/>
      <c r="F15071" s="941"/>
      <c r="G15071" s="937" t="str">
        <f t="array" ref="G15071">xlookup(F15071,'Internal Staffing Calculator'!E:E,'Internal Staffing Calculator'!C:C,"")</f>
        <v/>
      </c>
      <c r="H15071" s="932" t="str">
        <f t="array" ref="H15071">if(F15071&lt;&gt;"", iferror(index('Internal Staffing Calculator'!B$8:B23500,match(F15071,'Internal Staffing Calculator'!E$8:E23500,0)), "Not In Budget"),"")</f>
        <v/>
      </c>
      <c r="I15071" s="184"/>
      <c r="J15071" s="184"/>
      <c r="K15071" s="184"/>
      <c r="L15071" s="183"/>
    </row>
    <row r="15072">
      <c r="A15072" s="454"/>
      <c r="B15072" s="927"/>
      <c r="C15072" s="580"/>
      <c r="D15072" s="939"/>
      <c r="E15072" s="940"/>
      <c r="F15072" s="941"/>
      <c r="G15072" s="937" t="str">
        <f t="array" ref="G15072">xlookup(F15072,'Internal Staffing Calculator'!E:E,'Internal Staffing Calculator'!C:C,"")</f>
        <v/>
      </c>
      <c r="H15072" s="932" t="str">
        <f t="array" ref="H15072">if(F15072&lt;&gt;"", iferror(index('Internal Staffing Calculator'!B$8:B23500,match(F15072,'Internal Staffing Calculator'!E$8:E23500,0)), "Not In Budget"),"")</f>
        <v/>
      </c>
      <c r="I15072" s="184"/>
      <c r="J15072" s="184"/>
      <c r="K15072" s="184"/>
      <c r="L15072" s="183"/>
    </row>
    <row r="15073">
      <c r="A15073" s="454"/>
      <c r="B15073" s="927"/>
      <c r="C15073" s="580"/>
      <c r="D15073" s="939"/>
      <c r="E15073" s="940"/>
      <c r="F15073" s="941"/>
      <c r="G15073" s="937" t="str">
        <f t="array" ref="G15073">xlookup(F15073,'Internal Staffing Calculator'!E:E,'Internal Staffing Calculator'!C:C,"")</f>
        <v/>
      </c>
      <c r="H15073" s="932" t="str">
        <f t="array" ref="H15073">if(F15073&lt;&gt;"", iferror(index('Internal Staffing Calculator'!B$8:B23500,match(F15073,'Internal Staffing Calculator'!E$8:E23500,0)), "Not In Budget"),"")</f>
        <v/>
      </c>
      <c r="I15073" s="184"/>
      <c r="J15073" s="184"/>
      <c r="K15073" s="184"/>
      <c r="L15073" s="183"/>
    </row>
    <row r="15074">
      <c r="A15074" s="454"/>
      <c r="B15074" s="927"/>
      <c r="C15074" s="580"/>
      <c r="D15074" s="939"/>
      <c r="E15074" s="940"/>
      <c r="F15074" s="941"/>
      <c r="G15074" s="937" t="str">
        <f t="array" ref="G15074">xlookup(F15074,'Internal Staffing Calculator'!E:E,'Internal Staffing Calculator'!C:C,"")</f>
        <v/>
      </c>
      <c r="H15074" s="932" t="str">
        <f t="array" ref="H15074">if(F15074&lt;&gt;"", iferror(index('Internal Staffing Calculator'!B$8:B23500,match(F15074,'Internal Staffing Calculator'!E$8:E23500,0)), "Not In Budget"),"")</f>
        <v/>
      </c>
      <c r="I15074" s="184"/>
      <c r="J15074" s="184"/>
      <c r="K15074" s="184"/>
      <c r="L15074" s="183"/>
    </row>
    <row r="15075">
      <c r="A15075" s="454"/>
      <c r="B15075" s="927"/>
      <c r="C15075" s="580"/>
      <c r="D15075" s="939"/>
      <c r="E15075" s="940"/>
      <c r="F15075" s="941"/>
      <c r="G15075" s="937" t="str">
        <f t="array" ref="G15075">xlookup(F15075,'Internal Staffing Calculator'!E:E,'Internal Staffing Calculator'!C:C,"")</f>
        <v/>
      </c>
      <c r="H15075" s="932" t="str">
        <f t="array" ref="H15075">if(F15075&lt;&gt;"", iferror(index('Internal Staffing Calculator'!B$8:B23500,match(F15075,'Internal Staffing Calculator'!E$8:E23500,0)), "Not In Budget"),"")</f>
        <v/>
      </c>
      <c r="I15075" s="184"/>
      <c r="J15075" s="184"/>
      <c r="K15075" s="184"/>
      <c r="L15075" s="183"/>
    </row>
    <row r="15076">
      <c r="A15076" s="454"/>
      <c r="B15076" s="927"/>
      <c r="C15076" s="580"/>
      <c r="D15076" s="939"/>
      <c r="E15076" s="940"/>
      <c r="F15076" s="941"/>
      <c r="G15076" s="937" t="str">
        <f t="array" ref="G15076">xlookup(F15076,'Internal Staffing Calculator'!E:E,'Internal Staffing Calculator'!C:C,"")</f>
        <v/>
      </c>
      <c r="H15076" s="932" t="str">
        <f t="array" ref="H15076">if(F15076&lt;&gt;"", iferror(index('Internal Staffing Calculator'!B$8:B23500,match(F15076,'Internal Staffing Calculator'!E$8:E23500,0)), "Not In Budget"),"")</f>
        <v/>
      </c>
      <c r="I15076" s="184"/>
      <c r="J15076" s="184"/>
      <c r="K15076" s="184"/>
      <c r="L15076" s="183"/>
    </row>
    <row r="15077">
      <c r="A15077" s="454"/>
      <c r="B15077" s="927"/>
      <c r="C15077" s="580"/>
      <c r="D15077" s="939"/>
      <c r="E15077" s="940"/>
      <c r="F15077" s="941"/>
      <c r="G15077" s="937" t="str">
        <f t="array" ref="G15077">xlookup(F15077,'Internal Staffing Calculator'!E:E,'Internal Staffing Calculator'!C:C,"")</f>
        <v/>
      </c>
      <c r="H15077" s="932" t="str">
        <f t="array" ref="H15077">if(F15077&lt;&gt;"", iferror(index('Internal Staffing Calculator'!B$8:B23500,match(F15077,'Internal Staffing Calculator'!E$8:E23500,0)), "Not In Budget"),"")</f>
        <v/>
      </c>
      <c r="I15077" s="184"/>
      <c r="J15077" s="184"/>
      <c r="K15077" s="184"/>
      <c r="L15077" s="183"/>
    </row>
    <row r="15078">
      <c r="A15078" s="454"/>
      <c r="B15078" s="927"/>
      <c r="C15078" s="580"/>
      <c r="D15078" s="939"/>
      <c r="E15078" s="940"/>
      <c r="F15078" s="941"/>
      <c r="G15078" s="937" t="str">
        <f t="array" ref="G15078">xlookup(F15078,'Internal Staffing Calculator'!E:E,'Internal Staffing Calculator'!C:C,"")</f>
        <v/>
      </c>
      <c r="H15078" s="932" t="str">
        <f t="array" ref="H15078">if(F15078&lt;&gt;"", iferror(index('Internal Staffing Calculator'!B$8:B23500,match(F15078,'Internal Staffing Calculator'!E$8:E23500,0)), "Not In Budget"),"")</f>
        <v/>
      </c>
      <c r="I15078" s="184"/>
      <c r="J15078" s="184"/>
      <c r="K15078" s="184"/>
      <c r="L15078" s="183"/>
    </row>
    <row r="15079">
      <c r="A15079" s="454"/>
      <c r="B15079" s="927"/>
      <c r="C15079" s="580"/>
      <c r="D15079" s="939"/>
      <c r="E15079" s="940"/>
      <c r="F15079" s="941"/>
      <c r="G15079" s="937" t="str">
        <f t="array" ref="G15079">xlookup(F15079,'Internal Staffing Calculator'!E:E,'Internal Staffing Calculator'!C:C,"")</f>
        <v/>
      </c>
      <c r="H15079" s="932" t="str">
        <f t="array" ref="H15079">if(F15079&lt;&gt;"", iferror(index('Internal Staffing Calculator'!B$8:B23500,match(F15079,'Internal Staffing Calculator'!E$8:E23500,0)), "Not In Budget"),"")</f>
        <v/>
      </c>
      <c r="I15079" s="184"/>
      <c r="J15079" s="184"/>
      <c r="K15079" s="184"/>
      <c r="L15079" s="183"/>
    </row>
    <row r="15080">
      <c r="A15080" s="454"/>
      <c r="B15080" s="927"/>
      <c r="C15080" s="580"/>
      <c r="D15080" s="939"/>
      <c r="E15080" s="940"/>
      <c r="F15080" s="941"/>
      <c r="G15080" s="937" t="str">
        <f t="array" ref="G15080">xlookup(F15080,'Internal Staffing Calculator'!E:E,'Internal Staffing Calculator'!C:C,"")</f>
        <v/>
      </c>
      <c r="H15080" s="932" t="str">
        <f t="array" ref="H15080">if(F15080&lt;&gt;"", iferror(index('Internal Staffing Calculator'!B$8:B23500,match(F15080,'Internal Staffing Calculator'!E$8:E23500,0)), "Not In Budget"),"")</f>
        <v/>
      </c>
      <c r="I15080" s="184"/>
      <c r="J15080" s="184"/>
      <c r="K15080" s="184"/>
      <c r="L15080" s="183"/>
    </row>
    <row r="15081">
      <c r="A15081" s="454"/>
      <c r="B15081" s="927"/>
      <c r="C15081" s="580"/>
      <c r="D15081" s="939"/>
      <c r="E15081" s="940"/>
      <c r="F15081" s="941"/>
      <c r="G15081" s="937" t="str">
        <f t="array" ref="G15081">xlookup(F15081,'Internal Staffing Calculator'!E:E,'Internal Staffing Calculator'!C:C,"")</f>
        <v/>
      </c>
      <c r="H15081" s="932" t="str">
        <f t="array" ref="H15081">if(F15081&lt;&gt;"", iferror(index('Internal Staffing Calculator'!B$8:B23500,match(F15081,'Internal Staffing Calculator'!E$8:E23500,0)), "Not In Budget"),"")</f>
        <v/>
      </c>
      <c r="I15081" s="184"/>
      <c r="J15081" s="184"/>
      <c r="K15081" s="184"/>
      <c r="L15081" s="183"/>
    </row>
    <row r="15082">
      <c r="A15082" s="454"/>
      <c r="B15082" s="927"/>
      <c r="C15082" s="580"/>
      <c r="D15082" s="939"/>
      <c r="E15082" s="940"/>
      <c r="F15082" s="941"/>
      <c r="G15082" s="937" t="str">
        <f t="array" ref="G15082">xlookup(F15082,'Internal Staffing Calculator'!E:E,'Internal Staffing Calculator'!C:C,"")</f>
        <v/>
      </c>
      <c r="H15082" s="932" t="str">
        <f t="array" ref="H15082">if(F15082&lt;&gt;"", iferror(index('Internal Staffing Calculator'!B$8:B23500,match(F15082,'Internal Staffing Calculator'!E$8:E23500,0)), "Not In Budget"),"")</f>
        <v/>
      </c>
      <c r="I15082" s="184"/>
      <c r="J15082" s="184"/>
      <c r="K15082" s="184"/>
      <c r="L15082" s="183"/>
    </row>
    <row r="15083">
      <c r="A15083" s="454"/>
      <c r="B15083" s="927"/>
      <c r="C15083" s="580"/>
      <c r="D15083" s="939"/>
      <c r="E15083" s="940"/>
      <c r="F15083" s="941"/>
      <c r="G15083" s="937" t="str">
        <f t="array" ref="G15083">xlookup(F15083,'Internal Staffing Calculator'!E:E,'Internal Staffing Calculator'!C:C,"")</f>
        <v/>
      </c>
      <c r="H15083" s="932" t="str">
        <f t="array" ref="H15083">if(F15083&lt;&gt;"", iferror(index('Internal Staffing Calculator'!B$8:B23500,match(F15083,'Internal Staffing Calculator'!E$8:E23500,0)), "Not In Budget"),"")</f>
        <v/>
      </c>
      <c r="I15083" s="184"/>
      <c r="J15083" s="184"/>
      <c r="K15083" s="184"/>
      <c r="L15083" s="183"/>
    </row>
    <row r="15084">
      <c r="A15084" s="454"/>
      <c r="B15084" s="927"/>
      <c r="C15084" s="580"/>
      <c r="D15084" s="939"/>
      <c r="E15084" s="940"/>
      <c r="F15084" s="941"/>
      <c r="G15084" s="937" t="str">
        <f t="array" ref="G15084">xlookup(F15084,'Internal Staffing Calculator'!E:E,'Internal Staffing Calculator'!C:C,"")</f>
        <v/>
      </c>
      <c r="H15084" s="932" t="str">
        <f t="array" ref="H15084">if(F15084&lt;&gt;"", iferror(index('Internal Staffing Calculator'!B$8:B23500,match(F15084,'Internal Staffing Calculator'!E$8:E23500,0)), "Not In Budget"),"")</f>
        <v/>
      </c>
      <c r="I15084" s="184"/>
      <c r="J15084" s="184"/>
      <c r="K15084" s="184"/>
      <c r="L15084" s="183"/>
    </row>
    <row r="15085">
      <c r="A15085" s="454"/>
      <c r="B15085" s="927"/>
      <c r="C15085" s="580"/>
      <c r="D15085" s="939"/>
      <c r="E15085" s="940"/>
      <c r="F15085" s="941"/>
      <c r="G15085" s="937" t="str">
        <f t="array" ref="G15085">xlookup(F15085,'Internal Staffing Calculator'!E:E,'Internal Staffing Calculator'!C:C,"")</f>
        <v/>
      </c>
      <c r="H15085" s="932" t="str">
        <f t="array" ref="H15085">if(F15085&lt;&gt;"", iferror(index('Internal Staffing Calculator'!B$8:B23500,match(F15085,'Internal Staffing Calculator'!E$8:E23500,0)), "Not In Budget"),"")</f>
        <v/>
      </c>
      <c r="I15085" s="184"/>
      <c r="J15085" s="184"/>
      <c r="K15085" s="184"/>
      <c r="L15085" s="183"/>
    </row>
    <row r="15086">
      <c r="A15086" s="454"/>
      <c r="B15086" s="927"/>
      <c r="C15086" s="580"/>
      <c r="D15086" s="939"/>
      <c r="E15086" s="940"/>
      <c r="F15086" s="941"/>
      <c r="G15086" s="937" t="str">
        <f t="array" ref="G15086">xlookup(F15086,'Internal Staffing Calculator'!E:E,'Internal Staffing Calculator'!C:C,"")</f>
        <v/>
      </c>
      <c r="H15086" s="932" t="str">
        <f t="array" ref="H15086">if(F15086&lt;&gt;"", iferror(index('Internal Staffing Calculator'!B$8:B23500,match(F15086,'Internal Staffing Calculator'!E$8:E23500,0)), "Not In Budget"),"")</f>
        <v/>
      </c>
      <c r="I15086" s="184"/>
      <c r="J15086" s="184"/>
      <c r="K15086" s="184"/>
      <c r="L15086" s="183"/>
    </row>
    <row r="15087">
      <c r="A15087" s="454"/>
      <c r="B15087" s="927"/>
      <c r="C15087" s="580"/>
      <c r="D15087" s="939"/>
      <c r="E15087" s="940"/>
      <c r="F15087" s="941"/>
      <c r="G15087" s="937" t="str">
        <f t="array" ref="G15087">xlookup(F15087,'Internal Staffing Calculator'!E:E,'Internal Staffing Calculator'!C:C,"")</f>
        <v/>
      </c>
      <c r="H15087" s="932" t="str">
        <f t="array" ref="H15087">if(F15087&lt;&gt;"", iferror(index('Internal Staffing Calculator'!B$8:B23500,match(F15087,'Internal Staffing Calculator'!E$8:E23500,0)), "Not In Budget"),"")</f>
        <v/>
      </c>
      <c r="I15087" s="184"/>
      <c r="J15087" s="184"/>
      <c r="K15087" s="184"/>
      <c r="L15087" s="183"/>
    </row>
    <row r="15088">
      <c r="A15088" s="454"/>
      <c r="B15088" s="927"/>
      <c r="C15088" s="580"/>
      <c r="D15088" s="939"/>
      <c r="E15088" s="940"/>
      <c r="F15088" s="941"/>
      <c r="G15088" s="937" t="str">
        <f t="array" ref="G15088">xlookup(F15088,'Internal Staffing Calculator'!E:E,'Internal Staffing Calculator'!C:C,"")</f>
        <v/>
      </c>
      <c r="H15088" s="932" t="str">
        <f t="array" ref="H15088">if(F15088&lt;&gt;"", iferror(index('Internal Staffing Calculator'!B$8:B23500,match(F15088,'Internal Staffing Calculator'!E$8:E23500,0)), "Not In Budget"),"")</f>
        <v/>
      </c>
      <c r="I15088" s="184"/>
      <c r="J15088" s="184"/>
      <c r="K15088" s="184"/>
      <c r="L15088" s="183"/>
    </row>
    <row r="15089">
      <c r="A15089" s="454"/>
      <c r="B15089" s="927"/>
      <c r="C15089" s="580"/>
      <c r="D15089" s="939"/>
      <c r="E15089" s="940"/>
      <c r="F15089" s="941"/>
      <c r="G15089" s="937" t="str">
        <f t="array" ref="G15089">xlookup(F15089,'Internal Staffing Calculator'!E:E,'Internal Staffing Calculator'!C:C,"")</f>
        <v/>
      </c>
      <c r="H15089" s="932" t="str">
        <f t="array" ref="H15089">if(F15089&lt;&gt;"", iferror(index('Internal Staffing Calculator'!B$8:B23500,match(F15089,'Internal Staffing Calculator'!E$8:E23500,0)), "Not In Budget"),"")</f>
        <v/>
      </c>
      <c r="I15089" s="184"/>
      <c r="J15089" s="184"/>
      <c r="K15089" s="184"/>
      <c r="L15089" s="183"/>
    </row>
    <row r="15090">
      <c r="A15090" s="454"/>
      <c r="B15090" s="927"/>
      <c r="C15090" s="580"/>
      <c r="D15090" s="939"/>
      <c r="E15090" s="940"/>
      <c r="F15090" s="941"/>
      <c r="G15090" s="937" t="str">
        <f t="array" ref="G15090">xlookup(F15090,'Internal Staffing Calculator'!E:E,'Internal Staffing Calculator'!C:C,"")</f>
        <v/>
      </c>
      <c r="H15090" s="932" t="str">
        <f t="array" ref="H15090">if(F15090&lt;&gt;"", iferror(index('Internal Staffing Calculator'!B$8:B23500,match(F15090,'Internal Staffing Calculator'!E$8:E23500,0)), "Not In Budget"),"")</f>
        <v/>
      </c>
      <c r="I15090" s="184"/>
      <c r="J15090" s="184"/>
      <c r="K15090" s="184"/>
      <c r="L15090" s="183"/>
    </row>
    <row r="15091">
      <c r="A15091" s="454"/>
      <c r="B15091" s="927"/>
      <c r="C15091" s="580"/>
      <c r="D15091" s="939"/>
      <c r="E15091" s="940"/>
      <c r="F15091" s="941"/>
      <c r="G15091" s="937" t="str">
        <f t="array" ref="G15091">xlookup(F15091,'Internal Staffing Calculator'!E:E,'Internal Staffing Calculator'!C:C,"")</f>
        <v/>
      </c>
      <c r="H15091" s="932" t="str">
        <f t="array" ref="H15091">if(F15091&lt;&gt;"", iferror(index('Internal Staffing Calculator'!B$8:B23500,match(F15091,'Internal Staffing Calculator'!E$8:E23500,0)), "Not In Budget"),"")</f>
        <v/>
      </c>
      <c r="I15091" s="184"/>
      <c r="J15091" s="184"/>
      <c r="K15091" s="184"/>
      <c r="L15091" s="183"/>
    </row>
    <row r="15092">
      <c r="A15092" s="454"/>
      <c r="B15092" s="927"/>
      <c r="C15092" s="580"/>
      <c r="D15092" s="939"/>
      <c r="E15092" s="940"/>
      <c r="F15092" s="941"/>
      <c r="G15092" s="937" t="str">
        <f t="array" ref="G15092">xlookup(F15092,'Internal Staffing Calculator'!E:E,'Internal Staffing Calculator'!C:C,"")</f>
        <v/>
      </c>
      <c r="H15092" s="932" t="str">
        <f t="array" ref="H15092">if(F15092&lt;&gt;"", iferror(index('Internal Staffing Calculator'!B$8:B23500,match(F15092,'Internal Staffing Calculator'!E$8:E23500,0)), "Not In Budget"),"")</f>
        <v/>
      </c>
      <c r="I15092" s="184"/>
      <c r="J15092" s="184"/>
      <c r="K15092" s="184"/>
      <c r="L15092" s="183"/>
    </row>
    <row r="15093">
      <c r="A15093" s="454"/>
      <c r="B15093" s="927"/>
      <c r="C15093" s="580"/>
      <c r="D15093" s="939"/>
      <c r="E15093" s="940"/>
      <c r="F15093" s="941"/>
      <c r="G15093" s="937" t="str">
        <f t="array" ref="G15093">xlookup(F15093,'Internal Staffing Calculator'!E:E,'Internal Staffing Calculator'!C:C,"")</f>
        <v/>
      </c>
      <c r="H15093" s="932" t="str">
        <f t="array" ref="H15093">if(F15093&lt;&gt;"", iferror(index('Internal Staffing Calculator'!B$8:B23500,match(F15093,'Internal Staffing Calculator'!E$8:E23500,0)), "Not In Budget"),"")</f>
        <v/>
      </c>
      <c r="I15093" s="184"/>
      <c r="J15093" s="184"/>
      <c r="K15093" s="184"/>
      <c r="L15093" s="183"/>
    </row>
    <row r="15094">
      <c r="A15094" s="454"/>
      <c r="B15094" s="927"/>
      <c r="C15094" s="580"/>
      <c r="D15094" s="939"/>
      <c r="E15094" s="940"/>
      <c r="F15094" s="941"/>
      <c r="G15094" s="937" t="str">
        <f t="array" ref="G15094">xlookup(F15094,'Internal Staffing Calculator'!E:E,'Internal Staffing Calculator'!C:C,"")</f>
        <v/>
      </c>
      <c r="H15094" s="932" t="str">
        <f t="array" ref="H15094">if(F15094&lt;&gt;"", iferror(index('Internal Staffing Calculator'!B$8:B23500,match(F15094,'Internal Staffing Calculator'!E$8:E23500,0)), "Not In Budget"),"")</f>
        <v/>
      </c>
      <c r="I15094" s="184"/>
      <c r="J15094" s="184"/>
      <c r="K15094" s="184"/>
      <c r="L15094" s="183"/>
    </row>
    <row r="15095">
      <c r="A15095" s="454"/>
      <c r="B15095" s="927"/>
      <c r="C15095" s="580"/>
      <c r="D15095" s="939"/>
      <c r="E15095" s="940"/>
      <c r="F15095" s="941"/>
      <c r="G15095" s="937" t="str">
        <f t="array" ref="G15095">xlookup(F15095,'Internal Staffing Calculator'!E:E,'Internal Staffing Calculator'!C:C,"")</f>
        <v/>
      </c>
      <c r="H15095" s="932" t="str">
        <f t="array" ref="H15095">if(F15095&lt;&gt;"", iferror(index('Internal Staffing Calculator'!B$8:B23500,match(F15095,'Internal Staffing Calculator'!E$8:E23500,0)), "Not In Budget"),"")</f>
        <v/>
      </c>
      <c r="I15095" s="184"/>
      <c r="J15095" s="184"/>
      <c r="K15095" s="184"/>
      <c r="L15095" s="183"/>
    </row>
    <row r="15096">
      <c r="A15096" s="454"/>
      <c r="B15096" s="927"/>
      <c r="C15096" s="580"/>
      <c r="D15096" s="939"/>
      <c r="E15096" s="940"/>
      <c r="F15096" s="941"/>
      <c r="G15096" s="937" t="str">
        <f t="array" ref="G15096">xlookup(F15096,'Internal Staffing Calculator'!E:E,'Internal Staffing Calculator'!C:C,"")</f>
        <v/>
      </c>
      <c r="H15096" s="932" t="str">
        <f t="array" ref="H15096">if(F15096&lt;&gt;"", iferror(index('Internal Staffing Calculator'!B$8:B23500,match(F15096,'Internal Staffing Calculator'!E$8:E23500,0)), "Not In Budget"),"")</f>
        <v/>
      </c>
      <c r="I15096" s="184"/>
      <c r="J15096" s="184"/>
      <c r="K15096" s="184"/>
      <c r="L15096" s="183"/>
    </row>
    <row r="15097">
      <c r="A15097" s="454"/>
      <c r="B15097" s="927"/>
      <c r="C15097" s="580"/>
      <c r="D15097" s="939"/>
      <c r="E15097" s="940"/>
      <c r="F15097" s="941"/>
      <c r="G15097" s="937" t="str">
        <f t="array" ref="G15097">xlookup(F15097,'Internal Staffing Calculator'!E:E,'Internal Staffing Calculator'!C:C,"")</f>
        <v/>
      </c>
      <c r="H15097" s="932" t="str">
        <f t="array" ref="H15097">if(F15097&lt;&gt;"", iferror(index('Internal Staffing Calculator'!B$8:B23500,match(F15097,'Internal Staffing Calculator'!E$8:E23500,0)), "Not In Budget"),"")</f>
        <v/>
      </c>
      <c r="I15097" s="184"/>
      <c r="J15097" s="184"/>
      <c r="K15097" s="184"/>
      <c r="L15097" s="183"/>
    </row>
    <row r="15098">
      <c r="A15098" s="454"/>
      <c r="B15098" s="927"/>
      <c r="C15098" s="580"/>
      <c r="D15098" s="939"/>
      <c r="E15098" s="940"/>
      <c r="F15098" s="941"/>
      <c r="G15098" s="937" t="str">
        <f t="array" ref="G15098">xlookup(F15098,'Internal Staffing Calculator'!E:E,'Internal Staffing Calculator'!C:C,"")</f>
        <v/>
      </c>
      <c r="H15098" s="932" t="str">
        <f t="array" ref="H15098">if(F15098&lt;&gt;"", iferror(index('Internal Staffing Calculator'!B$8:B23500,match(F15098,'Internal Staffing Calculator'!E$8:E23500,0)), "Not In Budget"),"")</f>
        <v/>
      </c>
      <c r="I15098" s="184"/>
      <c r="J15098" s="184"/>
      <c r="K15098" s="184"/>
      <c r="L15098" s="183"/>
    </row>
    <row r="15099">
      <c r="A15099" s="454"/>
      <c r="B15099" s="927"/>
      <c r="C15099" s="580"/>
      <c r="D15099" s="939"/>
      <c r="E15099" s="940"/>
      <c r="F15099" s="941"/>
      <c r="G15099" s="937" t="str">
        <f t="array" ref="G15099">xlookup(F15099,'Internal Staffing Calculator'!E:E,'Internal Staffing Calculator'!C:C,"")</f>
        <v/>
      </c>
      <c r="H15099" s="932" t="str">
        <f t="array" ref="H15099">if(F15099&lt;&gt;"", iferror(index('Internal Staffing Calculator'!B$8:B23500,match(F15099,'Internal Staffing Calculator'!E$8:E23500,0)), "Not In Budget"),"")</f>
        <v/>
      </c>
      <c r="I15099" s="184"/>
      <c r="J15099" s="184"/>
      <c r="K15099" s="184"/>
      <c r="L15099" s="183"/>
    </row>
    <row r="15100">
      <c r="A15100" s="454"/>
      <c r="B15100" s="927"/>
      <c r="C15100" s="580"/>
      <c r="D15100" s="939"/>
      <c r="E15100" s="940"/>
      <c r="F15100" s="941"/>
      <c r="G15100" s="937" t="str">
        <f t="array" ref="G15100">xlookup(F15100,'Internal Staffing Calculator'!E:E,'Internal Staffing Calculator'!C:C,"")</f>
        <v/>
      </c>
      <c r="H15100" s="932" t="str">
        <f t="array" ref="H15100">if(F15100&lt;&gt;"", iferror(index('Internal Staffing Calculator'!B$8:B23500,match(F15100,'Internal Staffing Calculator'!E$8:E23500,0)), "Not In Budget"),"")</f>
        <v/>
      </c>
      <c r="I15100" s="184"/>
      <c r="J15100" s="184"/>
      <c r="K15100" s="184"/>
      <c r="L15100" s="183"/>
    </row>
    <row r="15101">
      <c r="A15101" s="454"/>
      <c r="B15101" s="927"/>
      <c r="C15101" s="580"/>
      <c r="D15101" s="939"/>
      <c r="E15101" s="940"/>
      <c r="F15101" s="941"/>
      <c r="G15101" s="937" t="str">
        <f t="array" ref="G15101">xlookup(F15101,'Internal Staffing Calculator'!E:E,'Internal Staffing Calculator'!C:C,"")</f>
        <v/>
      </c>
      <c r="H15101" s="932" t="str">
        <f t="array" ref="H15101">if(F15101&lt;&gt;"", iferror(index('Internal Staffing Calculator'!B$8:B23500,match(F15101,'Internal Staffing Calculator'!E$8:E23500,0)), "Not In Budget"),"")</f>
        <v/>
      </c>
      <c r="I15101" s="184"/>
      <c r="J15101" s="184"/>
      <c r="K15101" s="184"/>
      <c r="L15101" s="183"/>
    </row>
    <row r="15102">
      <c r="A15102" s="454"/>
      <c r="B15102" s="927"/>
      <c r="C15102" s="580"/>
      <c r="D15102" s="939"/>
      <c r="E15102" s="940"/>
      <c r="F15102" s="941"/>
      <c r="G15102" s="937" t="str">
        <f t="array" ref="G15102">xlookup(F15102,'Internal Staffing Calculator'!E:E,'Internal Staffing Calculator'!C:C,"")</f>
        <v/>
      </c>
      <c r="H15102" s="932" t="str">
        <f t="array" ref="H15102">if(F15102&lt;&gt;"", iferror(index('Internal Staffing Calculator'!B$8:B23500,match(F15102,'Internal Staffing Calculator'!E$8:E23500,0)), "Not In Budget"),"")</f>
        <v/>
      </c>
      <c r="I15102" s="184"/>
      <c r="J15102" s="184"/>
      <c r="K15102" s="184"/>
      <c r="L15102" s="183"/>
    </row>
    <row r="15103">
      <c r="A15103" s="454"/>
      <c r="B15103" s="927"/>
      <c r="C15103" s="580"/>
      <c r="D15103" s="939"/>
      <c r="E15103" s="940"/>
      <c r="F15103" s="941"/>
      <c r="G15103" s="937" t="str">
        <f t="array" ref="G15103">xlookup(F15103,'Internal Staffing Calculator'!E:E,'Internal Staffing Calculator'!C:C,"")</f>
        <v/>
      </c>
      <c r="H15103" s="932" t="str">
        <f t="array" ref="H15103">if(F15103&lt;&gt;"", iferror(index('Internal Staffing Calculator'!B$8:B23500,match(F15103,'Internal Staffing Calculator'!E$8:E23500,0)), "Not In Budget"),"")</f>
        <v/>
      </c>
      <c r="I15103" s="184"/>
      <c r="J15103" s="184"/>
      <c r="K15103" s="184"/>
      <c r="L15103" s="183"/>
    </row>
    <row r="15104">
      <c r="A15104" s="454"/>
      <c r="B15104" s="927"/>
      <c r="C15104" s="580"/>
      <c r="D15104" s="939"/>
      <c r="E15104" s="940"/>
      <c r="F15104" s="941"/>
      <c r="G15104" s="937" t="str">
        <f t="array" ref="G15104">xlookup(F15104,'Internal Staffing Calculator'!E:E,'Internal Staffing Calculator'!C:C,"")</f>
        <v/>
      </c>
      <c r="H15104" s="932" t="str">
        <f t="array" ref="H15104">if(F15104&lt;&gt;"", iferror(index('Internal Staffing Calculator'!B$8:B23500,match(F15104,'Internal Staffing Calculator'!E$8:E23500,0)), "Not In Budget"),"")</f>
        <v/>
      </c>
      <c r="I15104" s="184"/>
      <c r="J15104" s="184"/>
      <c r="K15104" s="184"/>
      <c r="L15104" s="183"/>
    </row>
    <row r="15105">
      <c r="A15105" s="454"/>
      <c r="B15105" s="927"/>
      <c r="C15105" s="580"/>
      <c r="D15105" s="939"/>
      <c r="E15105" s="940"/>
      <c r="F15105" s="941"/>
      <c r="G15105" s="937" t="str">
        <f t="array" ref="G15105">xlookup(F15105,'Internal Staffing Calculator'!E:E,'Internal Staffing Calculator'!C:C,"")</f>
        <v/>
      </c>
      <c r="H15105" s="932" t="str">
        <f t="array" ref="H15105">if(F15105&lt;&gt;"", iferror(index('Internal Staffing Calculator'!B$8:B23500,match(F15105,'Internal Staffing Calculator'!E$8:E23500,0)), "Not In Budget"),"")</f>
        <v/>
      </c>
      <c r="I15105" s="184"/>
      <c r="J15105" s="184"/>
      <c r="K15105" s="184"/>
      <c r="L15105" s="183"/>
    </row>
    <row r="15106">
      <c r="A15106" s="454"/>
      <c r="B15106" s="927"/>
      <c r="C15106" s="580"/>
      <c r="D15106" s="939"/>
      <c r="E15106" s="940"/>
      <c r="F15106" s="941"/>
      <c r="G15106" s="937" t="str">
        <f t="array" ref="G15106">xlookup(F15106,'Internal Staffing Calculator'!E:E,'Internal Staffing Calculator'!C:C,"")</f>
        <v/>
      </c>
      <c r="H15106" s="932" t="str">
        <f t="array" ref="H15106">if(F15106&lt;&gt;"", iferror(index('Internal Staffing Calculator'!B$8:B23500,match(F15106,'Internal Staffing Calculator'!E$8:E23500,0)), "Not In Budget"),"")</f>
        <v/>
      </c>
      <c r="I15106" s="184"/>
      <c r="J15106" s="184"/>
      <c r="K15106" s="184"/>
      <c r="L15106" s="183"/>
    </row>
    <row r="15107">
      <c r="A15107" s="454"/>
      <c r="B15107" s="927"/>
      <c r="C15107" s="580"/>
      <c r="D15107" s="939"/>
      <c r="E15107" s="940"/>
      <c r="F15107" s="941"/>
      <c r="G15107" s="937" t="str">
        <f t="array" ref="G15107">xlookup(F15107,'Internal Staffing Calculator'!E:E,'Internal Staffing Calculator'!C:C,"")</f>
        <v/>
      </c>
      <c r="H15107" s="932" t="str">
        <f t="array" ref="H15107">if(F15107&lt;&gt;"", iferror(index('Internal Staffing Calculator'!B$8:B23500,match(F15107,'Internal Staffing Calculator'!E$8:E23500,0)), "Not In Budget"),"")</f>
        <v/>
      </c>
      <c r="I15107" s="184"/>
      <c r="J15107" s="184"/>
      <c r="K15107" s="184"/>
      <c r="L15107" s="183"/>
    </row>
    <row r="15108">
      <c r="A15108" s="454"/>
      <c r="B15108" s="927"/>
      <c r="C15108" s="580"/>
      <c r="D15108" s="939"/>
      <c r="E15108" s="940"/>
      <c r="F15108" s="941"/>
      <c r="G15108" s="937" t="str">
        <f t="array" ref="G15108">xlookup(F15108,'Internal Staffing Calculator'!E:E,'Internal Staffing Calculator'!C:C,"")</f>
        <v/>
      </c>
      <c r="H15108" s="932" t="str">
        <f t="array" ref="H15108">if(F15108&lt;&gt;"", iferror(index('Internal Staffing Calculator'!B$8:B23500,match(F15108,'Internal Staffing Calculator'!E$8:E23500,0)), "Not In Budget"),"")</f>
        <v/>
      </c>
      <c r="I15108" s="184"/>
      <c r="J15108" s="184"/>
      <c r="K15108" s="184"/>
      <c r="L15108" s="183"/>
    </row>
    <row r="15109">
      <c r="A15109" s="454"/>
      <c r="B15109" s="927"/>
      <c r="C15109" s="580"/>
      <c r="D15109" s="939"/>
      <c r="E15109" s="940"/>
      <c r="F15109" s="941"/>
      <c r="G15109" s="937" t="str">
        <f t="array" ref="G15109">xlookup(F15109,'Internal Staffing Calculator'!E:E,'Internal Staffing Calculator'!C:C,"")</f>
        <v/>
      </c>
      <c r="H15109" s="932" t="str">
        <f t="array" ref="H15109">if(F15109&lt;&gt;"", iferror(index('Internal Staffing Calculator'!B$8:B23500,match(F15109,'Internal Staffing Calculator'!E$8:E23500,0)), "Not In Budget"),"")</f>
        <v/>
      </c>
      <c r="I15109" s="184"/>
      <c r="J15109" s="184"/>
      <c r="K15109" s="184"/>
      <c r="L15109" s="183"/>
    </row>
    <row r="15110">
      <c r="A15110" s="454"/>
      <c r="B15110" s="927"/>
      <c r="C15110" s="580"/>
      <c r="D15110" s="939"/>
      <c r="E15110" s="940"/>
      <c r="F15110" s="941"/>
      <c r="G15110" s="937" t="str">
        <f t="array" ref="G15110">xlookup(F15110,'Internal Staffing Calculator'!E:E,'Internal Staffing Calculator'!C:C,"")</f>
        <v/>
      </c>
      <c r="H15110" s="932" t="str">
        <f t="array" ref="H15110">if(F15110&lt;&gt;"", iferror(index('Internal Staffing Calculator'!B$8:B23500,match(F15110,'Internal Staffing Calculator'!E$8:E23500,0)), "Not In Budget"),"")</f>
        <v/>
      </c>
      <c r="I15110" s="184"/>
      <c r="J15110" s="184"/>
      <c r="K15110" s="184"/>
      <c r="L15110" s="183"/>
    </row>
    <row r="15111">
      <c r="A15111" s="454"/>
      <c r="B15111" s="927"/>
      <c r="C15111" s="580"/>
      <c r="D15111" s="939"/>
      <c r="E15111" s="940"/>
      <c r="F15111" s="941"/>
      <c r="G15111" s="937" t="str">
        <f t="array" ref="G15111">xlookup(F15111,'Internal Staffing Calculator'!E:E,'Internal Staffing Calculator'!C:C,"")</f>
        <v/>
      </c>
      <c r="H15111" s="932" t="str">
        <f t="array" ref="H15111">if(F15111&lt;&gt;"", iferror(index('Internal Staffing Calculator'!B$8:B23500,match(F15111,'Internal Staffing Calculator'!E$8:E23500,0)), "Not In Budget"),"")</f>
        <v/>
      </c>
      <c r="I15111" s="184"/>
      <c r="J15111" s="184"/>
      <c r="K15111" s="184"/>
      <c r="L15111" s="183"/>
    </row>
    <row r="15112">
      <c r="A15112" s="454"/>
      <c r="B15112" s="927"/>
      <c r="C15112" s="580"/>
      <c r="D15112" s="939"/>
      <c r="E15112" s="940"/>
      <c r="F15112" s="941"/>
      <c r="G15112" s="937" t="str">
        <f t="array" ref="G15112">xlookup(F15112,'Internal Staffing Calculator'!E:E,'Internal Staffing Calculator'!C:C,"")</f>
        <v/>
      </c>
      <c r="H15112" s="932" t="str">
        <f t="array" ref="H15112">if(F15112&lt;&gt;"", iferror(index('Internal Staffing Calculator'!B$8:B23500,match(F15112,'Internal Staffing Calculator'!E$8:E23500,0)), "Not In Budget"),"")</f>
        <v/>
      </c>
      <c r="I15112" s="184"/>
      <c r="J15112" s="184"/>
      <c r="K15112" s="184"/>
      <c r="L15112" s="183"/>
    </row>
    <row r="15113">
      <c r="A15113" s="454"/>
      <c r="B15113" s="927"/>
      <c r="C15113" s="580"/>
      <c r="D15113" s="939"/>
      <c r="E15113" s="940"/>
      <c r="F15113" s="941"/>
      <c r="G15113" s="937" t="str">
        <f t="array" ref="G15113">xlookup(F15113,'Internal Staffing Calculator'!E:E,'Internal Staffing Calculator'!C:C,"")</f>
        <v/>
      </c>
      <c r="H15113" s="932" t="str">
        <f t="array" ref="H15113">if(F15113&lt;&gt;"", iferror(index('Internal Staffing Calculator'!B$8:B23500,match(F15113,'Internal Staffing Calculator'!E$8:E23500,0)), "Not In Budget"),"")</f>
        <v/>
      </c>
      <c r="I15113" s="184"/>
      <c r="J15113" s="184"/>
      <c r="K15113" s="184"/>
      <c r="L15113" s="183"/>
    </row>
    <row r="15114">
      <c r="A15114" s="454"/>
      <c r="B15114" s="927"/>
      <c r="C15114" s="580"/>
      <c r="D15114" s="939"/>
      <c r="E15114" s="940"/>
      <c r="F15114" s="941"/>
      <c r="G15114" s="937" t="str">
        <f t="array" ref="G15114">xlookup(F15114,'Internal Staffing Calculator'!E:E,'Internal Staffing Calculator'!C:C,"")</f>
        <v/>
      </c>
      <c r="H15114" s="932" t="str">
        <f t="array" ref="H15114">if(F15114&lt;&gt;"", iferror(index('Internal Staffing Calculator'!B$8:B23500,match(F15114,'Internal Staffing Calculator'!E$8:E23500,0)), "Not In Budget"),"")</f>
        <v/>
      </c>
      <c r="I15114" s="184"/>
      <c r="J15114" s="184"/>
      <c r="K15114" s="184"/>
      <c r="L15114" s="183"/>
    </row>
    <row r="15115">
      <c r="A15115" s="454"/>
      <c r="B15115" s="927"/>
      <c r="C15115" s="580"/>
      <c r="D15115" s="939"/>
      <c r="E15115" s="940"/>
      <c r="F15115" s="941"/>
      <c r="G15115" s="937" t="str">
        <f t="array" ref="G15115">xlookup(F15115,'Internal Staffing Calculator'!E:E,'Internal Staffing Calculator'!C:C,"")</f>
        <v/>
      </c>
      <c r="H15115" s="932" t="str">
        <f t="array" ref="H15115">if(F15115&lt;&gt;"", iferror(index('Internal Staffing Calculator'!B$8:B23500,match(F15115,'Internal Staffing Calculator'!E$8:E23500,0)), "Not In Budget"),"")</f>
        <v/>
      </c>
      <c r="I15115" s="184"/>
      <c r="J15115" s="184"/>
      <c r="K15115" s="184"/>
      <c r="L15115" s="183"/>
    </row>
    <row r="15116">
      <c r="A15116" s="454"/>
      <c r="B15116" s="927"/>
      <c r="C15116" s="580"/>
      <c r="D15116" s="939"/>
      <c r="E15116" s="940"/>
      <c r="F15116" s="941"/>
      <c r="G15116" s="937" t="str">
        <f t="array" ref="G15116">xlookup(F15116,'Internal Staffing Calculator'!E:E,'Internal Staffing Calculator'!C:C,"")</f>
        <v/>
      </c>
      <c r="H15116" s="932" t="str">
        <f t="array" ref="H15116">if(F15116&lt;&gt;"", iferror(index('Internal Staffing Calculator'!B$8:B23500,match(F15116,'Internal Staffing Calculator'!E$8:E23500,0)), "Not In Budget"),"")</f>
        <v/>
      </c>
      <c r="I15116" s="184"/>
      <c r="J15116" s="184"/>
      <c r="K15116" s="184"/>
      <c r="L15116" s="183"/>
    </row>
    <row r="15117">
      <c r="A15117" s="454"/>
      <c r="B15117" s="927"/>
      <c r="C15117" s="580"/>
      <c r="D15117" s="939"/>
      <c r="E15117" s="940"/>
      <c r="F15117" s="941"/>
      <c r="G15117" s="937" t="str">
        <f t="array" ref="G15117">xlookup(F15117,'Internal Staffing Calculator'!E:E,'Internal Staffing Calculator'!C:C,"")</f>
        <v/>
      </c>
      <c r="H15117" s="932" t="str">
        <f t="array" ref="H15117">if(F15117&lt;&gt;"", iferror(index('Internal Staffing Calculator'!B$8:B23500,match(F15117,'Internal Staffing Calculator'!E$8:E23500,0)), "Not In Budget"),"")</f>
        <v/>
      </c>
      <c r="I15117" s="184"/>
      <c r="J15117" s="184"/>
      <c r="K15117" s="184"/>
      <c r="L15117" s="183"/>
    </row>
    <row r="15118">
      <c r="A15118" s="454"/>
      <c r="B15118" s="927"/>
      <c r="C15118" s="580"/>
      <c r="D15118" s="939"/>
      <c r="E15118" s="940"/>
      <c r="F15118" s="941"/>
      <c r="G15118" s="937" t="str">
        <f t="array" ref="G15118">xlookup(F15118,'Internal Staffing Calculator'!E:E,'Internal Staffing Calculator'!C:C,"")</f>
        <v/>
      </c>
      <c r="H15118" s="932" t="str">
        <f t="array" ref="H15118">if(F15118&lt;&gt;"", iferror(index('Internal Staffing Calculator'!B$8:B23500,match(F15118,'Internal Staffing Calculator'!E$8:E23500,0)), "Not In Budget"),"")</f>
        <v/>
      </c>
      <c r="I15118" s="184"/>
      <c r="J15118" s="184"/>
      <c r="K15118" s="184"/>
      <c r="L15118" s="183"/>
    </row>
    <row r="15119">
      <c r="A15119" s="454"/>
      <c r="B15119" s="927"/>
      <c r="C15119" s="580"/>
      <c r="D15119" s="939"/>
      <c r="E15119" s="940"/>
      <c r="F15119" s="941"/>
      <c r="G15119" s="937" t="str">
        <f t="array" ref="G15119">xlookup(F15119,'Internal Staffing Calculator'!E:E,'Internal Staffing Calculator'!C:C,"")</f>
        <v/>
      </c>
      <c r="H15119" s="932" t="str">
        <f t="array" ref="H15119">if(F15119&lt;&gt;"", iferror(index('Internal Staffing Calculator'!B$8:B23500,match(F15119,'Internal Staffing Calculator'!E$8:E23500,0)), "Not In Budget"),"")</f>
        <v/>
      </c>
      <c r="I15119" s="184"/>
      <c r="J15119" s="184"/>
      <c r="K15119" s="184"/>
      <c r="L15119" s="183"/>
    </row>
    <row r="15120">
      <c r="A15120" s="454"/>
      <c r="B15120" s="927"/>
      <c r="C15120" s="580"/>
      <c r="D15120" s="939"/>
      <c r="E15120" s="940"/>
      <c r="F15120" s="941"/>
      <c r="G15120" s="937" t="str">
        <f t="array" ref="G15120">xlookup(F15120,'Internal Staffing Calculator'!E:E,'Internal Staffing Calculator'!C:C,"")</f>
        <v/>
      </c>
      <c r="H15120" s="932" t="str">
        <f t="array" ref="H15120">if(F15120&lt;&gt;"", iferror(index('Internal Staffing Calculator'!B$8:B23500,match(F15120,'Internal Staffing Calculator'!E$8:E23500,0)), "Not In Budget"),"")</f>
        <v/>
      </c>
      <c r="I15120" s="184"/>
      <c r="J15120" s="184"/>
      <c r="K15120" s="184"/>
      <c r="L15120" s="183"/>
    </row>
    <row r="15121">
      <c r="A15121" s="454"/>
      <c r="B15121" s="927"/>
      <c r="C15121" s="580"/>
      <c r="D15121" s="939"/>
      <c r="E15121" s="940"/>
      <c r="F15121" s="941"/>
      <c r="G15121" s="937" t="str">
        <f t="array" ref="G15121">xlookup(F15121,'Internal Staffing Calculator'!E:E,'Internal Staffing Calculator'!C:C,"")</f>
        <v/>
      </c>
      <c r="H15121" s="932" t="str">
        <f t="array" ref="H15121">if(F15121&lt;&gt;"", iferror(index('Internal Staffing Calculator'!B$8:B23500,match(F15121,'Internal Staffing Calculator'!E$8:E23500,0)), "Not In Budget"),"")</f>
        <v/>
      </c>
      <c r="I15121" s="184"/>
      <c r="J15121" s="184"/>
      <c r="K15121" s="184"/>
      <c r="L15121" s="183"/>
    </row>
    <row r="15122">
      <c r="A15122" s="454"/>
      <c r="B15122" s="927"/>
      <c r="C15122" s="580"/>
      <c r="D15122" s="939"/>
      <c r="E15122" s="940"/>
      <c r="F15122" s="941"/>
      <c r="G15122" s="937" t="str">
        <f t="array" ref="G15122">xlookup(F15122,'Internal Staffing Calculator'!E:E,'Internal Staffing Calculator'!C:C,"")</f>
        <v/>
      </c>
      <c r="H15122" s="932" t="str">
        <f t="array" ref="H15122">if(F15122&lt;&gt;"", iferror(index('Internal Staffing Calculator'!B$8:B23500,match(F15122,'Internal Staffing Calculator'!E$8:E23500,0)), "Not In Budget"),"")</f>
        <v/>
      </c>
      <c r="I15122" s="184"/>
      <c r="J15122" s="184"/>
      <c r="K15122" s="184"/>
      <c r="L15122" s="183"/>
    </row>
    <row r="15123">
      <c r="A15123" s="454"/>
      <c r="B15123" s="927"/>
      <c r="C15123" s="580"/>
      <c r="D15123" s="939"/>
      <c r="E15123" s="940"/>
      <c r="F15123" s="941"/>
      <c r="G15123" s="937" t="str">
        <f t="array" ref="G15123">xlookup(F15123,'Internal Staffing Calculator'!E:E,'Internal Staffing Calculator'!C:C,"")</f>
        <v/>
      </c>
      <c r="H15123" s="932" t="str">
        <f t="array" ref="H15123">if(F15123&lt;&gt;"", iferror(index('Internal Staffing Calculator'!B$8:B23500,match(F15123,'Internal Staffing Calculator'!E$8:E23500,0)), "Not In Budget"),"")</f>
        <v/>
      </c>
      <c r="I15123" s="184"/>
      <c r="J15123" s="184"/>
      <c r="K15123" s="184"/>
      <c r="L15123" s="183"/>
    </row>
    <row r="15124">
      <c r="A15124" s="454"/>
      <c r="B15124" s="927"/>
      <c r="C15124" s="580"/>
      <c r="D15124" s="939"/>
      <c r="E15124" s="940"/>
      <c r="F15124" s="941"/>
      <c r="G15124" s="937" t="str">
        <f t="array" ref="G15124">xlookup(F15124,'Internal Staffing Calculator'!E:E,'Internal Staffing Calculator'!C:C,"")</f>
        <v/>
      </c>
      <c r="H15124" s="932" t="str">
        <f t="array" ref="H15124">if(F15124&lt;&gt;"", iferror(index('Internal Staffing Calculator'!B$8:B23500,match(F15124,'Internal Staffing Calculator'!E$8:E23500,0)), "Not In Budget"),"")</f>
        <v/>
      </c>
      <c r="I15124" s="184"/>
      <c r="J15124" s="184"/>
      <c r="K15124" s="184"/>
      <c r="L15124" s="183"/>
    </row>
    <row r="15125">
      <c r="A15125" s="454"/>
      <c r="B15125" s="927"/>
      <c r="C15125" s="580"/>
      <c r="D15125" s="939"/>
      <c r="E15125" s="940"/>
      <c r="F15125" s="941"/>
      <c r="G15125" s="937" t="str">
        <f t="array" ref="G15125">xlookup(F15125,'Internal Staffing Calculator'!E:E,'Internal Staffing Calculator'!C:C,"")</f>
        <v/>
      </c>
      <c r="H15125" s="932" t="str">
        <f t="array" ref="H15125">if(F15125&lt;&gt;"", iferror(index('Internal Staffing Calculator'!B$8:B23500,match(F15125,'Internal Staffing Calculator'!E$8:E23500,0)), "Not In Budget"),"")</f>
        <v/>
      </c>
      <c r="I15125" s="184"/>
      <c r="J15125" s="184"/>
      <c r="K15125" s="184"/>
      <c r="L15125" s="183"/>
    </row>
    <row r="15126">
      <c r="A15126" s="454"/>
      <c r="B15126" s="927"/>
      <c r="C15126" s="580"/>
      <c r="D15126" s="939"/>
      <c r="E15126" s="940"/>
      <c r="F15126" s="941"/>
      <c r="G15126" s="937" t="str">
        <f t="array" ref="G15126">xlookup(F15126,'Internal Staffing Calculator'!E:E,'Internal Staffing Calculator'!C:C,"")</f>
        <v/>
      </c>
      <c r="H15126" s="932" t="str">
        <f t="array" ref="H15126">if(F15126&lt;&gt;"", iferror(index('Internal Staffing Calculator'!B$8:B23500,match(F15126,'Internal Staffing Calculator'!E$8:E23500,0)), "Not In Budget"),"")</f>
        <v/>
      </c>
      <c r="I15126" s="184"/>
      <c r="J15126" s="184"/>
      <c r="K15126" s="184"/>
      <c r="L15126" s="183"/>
    </row>
    <row r="15127">
      <c r="A15127" s="454"/>
      <c r="B15127" s="927"/>
      <c r="C15127" s="580"/>
      <c r="D15127" s="939"/>
      <c r="E15127" s="940"/>
      <c r="F15127" s="941"/>
      <c r="G15127" s="937" t="str">
        <f t="array" ref="G15127">xlookup(F15127,'Internal Staffing Calculator'!E:E,'Internal Staffing Calculator'!C:C,"")</f>
        <v/>
      </c>
      <c r="H15127" s="932" t="str">
        <f t="array" ref="H15127">if(F15127&lt;&gt;"", iferror(index('Internal Staffing Calculator'!B$8:B23500,match(F15127,'Internal Staffing Calculator'!E$8:E23500,0)), "Not In Budget"),"")</f>
        <v/>
      </c>
      <c r="I15127" s="184"/>
      <c r="J15127" s="184"/>
      <c r="K15127" s="184"/>
      <c r="L15127" s="183"/>
    </row>
    <row r="15128">
      <c r="A15128" s="454"/>
      <c r="B15128" s="927"/>
      <c r="C15128" s="580"/>
      <c r="D15128" s="939"/>
      <c r="E15128" s="940"/>
      <c r="F15128" s="941"/>
      <c r="G15128" s="937" t="str">
        <f t="array" ref="G15128">xlookup(F15128,'Internal Staffing Calculator'!E:E,'Internal Staffing Calculator'!C:C,"")</f>
        <v/>
      </c>
      <c r="H15128" s="932" t="str">
        <f t="array" ref="H15128">if(F15128&lt;&gt;"", iferror(index('Internal Staffing Calculator'!B$8:B23500,match(F15128,'Internal Staffing Calculator'!E$8:E23500,0)), "Not In Budget"),"")</f>
        <v/>
      </c>
      <c r="I15128" s="184"/>
      <c r="J15128" s="184"/>
      <c r="K15128" s="184"/>
      <c r="L15128" s="183"/>
    </row>
    <row r="15129">
      <c r="A15129" s="454"/>
      <c r="B15129" s="927"/>
      <c r="C15129" s="580"/>
      <c r="D15129" s="939"/>
      <c r="E15129" s="940"/>
      <c r="F15129" s="941"/>
      <c r="G15129" s="937" t="str">
        <f t="array" ref="G15129">xlookup(F15129,'Internal Staffing Calculator'!E:E,'Internal Staffing Calculator'!C:C,"")</f>
        <v/>
      </c>
      <c r="H15129" s="932" t="str">
        <f t="array" ref="H15129">if(F15129&lt;&gt;"", iferror(index('Internal Staffing Calculator'!B$8:B23500,match(F15129,'Internal Staffing Calculator'!E$8:E23500,0)), "Not In Budget"),"")</f>
        <v/>
      </c>
      <c r="I15129" s="184"/>
      <c r="J15129" s="184"/>
      <c r="K15129" s="184"/>
      <c r="L15129" s="183"/>
    </row>
    <row r="15130">
      <c r="A15130" s="454"/>
      <c r="B15130" s="927"/>
      <c r="C15130" s="580"/>
      <c r="D15130" s="939"/>
      <c r="E15130" s="940"/>
      <c r="F15130" s="941"/>
      <c r="G15130" s="937" t="str">
        <f t="array" ref="G15130">xlookup(F15130,'Internal Staffing Calculator'!E:E,'Internal Staffing Calculator'!C:C,"")</f>
        <v/>
      </c>
      <c r="H15130" s="932" t="str">
        <f t="array" ref="H15130">if(F15130&lt;&gt;"", iferror(index('Internal Staffing Calculator'!B$8:B23500,match(F15130,'Internal Staffing Calculator'!E$8:E23500,0)), "Not In Budget"),"")</f>
        <v/>
      </c>
      <c r="I15130" s="184"/>
      <c r="J15130" s="184"/>
      <c r="K15130" s="184"/>
      <c r="L15130" s="183"/>
    </row>
    <row r="15131">
      <c r="A15131" s="454"/>
      <c r="B15131" s="927"/>
      <c r="C15131" s="580"/>
      <c r="D15131" s="939"/>
      <c r="E15131" s="940"/>
      <c r="F15131" s="941"/>
      <c r="G15131" s="937" t="str">
        <f t="array" ref="G15131">xlookup(F15131,'Internal Staffing Calculator'!E:E,'Internal Staffing Calculator'!C:C,"")</f>
        <v/>
      </c>
      <c r="H15131" s="932" t="str">
        <f t="array" ref="H15131">if(F15131&lt;&gt;"", iferror(index('Internal Staffing Calculator'!B$8:B23500,match(F15131,'Internal Staffing Calculator'!E$8:E23500,0)), "Not In Budget"),"")</f>
        <v/>
      </c>
      <c r="I15131" s="184"/>
      <c r="J15131" s="184"/>
      <c r="K15131" s="184"/>
      <c r="L15131" s="183"/>
    </row>
    <row r="15132">
      <c r="A15132" s="454"/>
      <c r="B15132" s="927"/>
      <c r="C15132" s="580"/>
      <c r="D15132" s="939"/>
      <c r="E15132" s="940"/>
      <c r="F15132" s="941"/>
      <c r="G15132" s="937" t="str">
        <f t="array" ref="G15132">xlookup(F15132,'Internal Staffing Calculator'!E:E,'Internal Staffing Calculator'!C:C,"")</f>
        <v/>
      </c>
      <c r="H15132" s="932" t="str">
        <f t="array" ref="H15132">if(F15132&lt;&gt;"", iferror(index('Internal Staffing Calculator'!B$8:B23500,match(F15132,'Internal Staffing Calculator'!E$8:E23500,0)), "Not In Budget"),"")</f>
        <v/>
      </c>
      <c r="I15132" s="184"/>
      <c r="J15132" s="184"/>
      <c r="K15132" s="184"/>
      <c r="L15132" s="183"/>
    </row>
    <row r="15133">
      <c r="A15133" s="454"/>
      <c r="B15133" s="927"/>
      <c r="C15133" s="580"/>
      <c r="D15133" s="939"/>
      <c r="E15133" s="940"/>
      <c r="F15133" s="941"/>
      <c r="G15133" s="937" t="str">
        <f t="array" ref="G15133">xlookup(F15133,'Internal Staffing Calculator'!E:E,'Internal Staffing Calculator'!C:C,"")</f>
        <v/>
      </c>
      <c r="H15133" s="932" t="str">
        <f t="array" ref="H15133">if(F15133&lt;&gt;"", iferror(index('Internal Staffing Calculator'!B$8:B23500,match(F15133,'Internal Staffing Calculator'!E$8:E23500,0)), "Not In Budget"),"")</f>
        <v/>
      </c>
      <c r="I15133" s="184"/>
      <c r="J15133" s="184"/>
      <c r="K15133" s="184"/>
      <c r="L15133" s="183"/>
    </row>
    <row r="15134">
      <c r="A15134" s="454"/>
      <c r="B15134" s="927"/>
      <c r="C15134" s="580"/>
      <c r="D15134" s="939"/>
      <c r="E15134" s="940"/>
      <c r="F15134" s="941"/>
      <c r="G15134" s="937" t="str">
        <f t="array" ref="G15134">xlookup(F15134,'Internal Staffing Calculator'!E:E,'Internal Staffing Calculator'!C:C,"")</f>
        <v/>
      </c>
      <c r="H15134" s="932" t="str">
        <f t="array" ref="H15134">if(F15134&lt;&gt;"", iferror(index('Internal Staffing Calculator'!B$8:B23500,match(F15134,'Internal Staffing Calculator'!E$8:E23500,0)), "Not In Budget"),"")</f>
        <v/>
      </c>
      <c r="I15134" s="184"/>
      <c r="J15134" s="184"/>
      <c r="K15134" s="184"/>
      <c r="L15134" s="183"/>
    </row>
    <row r="15135">
      <c r="A15135" s="454"/>
      <c r="B15135" s="927"/>
      <c r="C15135" s="580"/>
      <c r="D15135" s="939"/>
      <c r="E15135" s="940"/>
      <c r="F15135" s="941"/>
      <c r="G15135" s="937" t="str">
        <f t="array" ref="G15135">xlookup(F15135,'Internal Staffing Calculator'!E:E,'Internal Staffing Calculator'!C:C,"")</f>
        <v/>
      </c>
      <c r="H15135" s="932" t="str">
        <f t="array" ref="H15135">if(F15135&lt;&gt;"", iferror(index('Internal Staffing Calculator'!B$8:B23500,match(F15135,'Internal Staffing Calculator'!E$8:E23500,0)), "Not In Budget"),"")</f>
        <v/>
      </c>
      <c r="I15135" s="184"/>
      <c r="J15135" s="184"/>
      <c r="K15135" s="184"/>
      <c r="L15135" s="183"/>
    </row>
    <row r="15136">
      <c r="A15136" s="454"/>
      <c r="B15136" s="927"/>
      <c r="C15136" s="580"/>
      <c r="D15136" s="939"/>
      <c r="E15136" s="940"/>
      <c r="F15136" s="941"/>
      <c r="G15136" s="937" t="str">
        <f t="array" ref="G15136">xlookup(F15136,'Internal Staffing Calculator'!E:E,'Internal Staffing Calculator'!C:C,"")</f>
        <v/>
      </c>
      <c r="H15136" s="932" t="str">
        <f t="array" ref="H15136">if(F15136&lt;&gt;"", iferror(index('Internal Staffing Calculator'!B$8:B23500,match(F15136,'Internal Staffing Calculator'!E$8:E23500,0)), "Not In Budget"),"")</f>
        <v/>
      </c>
      <c r="I15136" s="184"/>
      <c r="J15136" s="184"/>
      <c r="K15136" s="184"/>
      <c r="L15136" s="183"/>
    </row>
    <row r="15137">
      <c r="A15137" s="454"/>
      <c r="B15137" s="927"/>
      <c r="C15137" s="580"/>
      <c r="D15137" s="939"/>
      <c r="E15137" s="940"/>
      <c r="F15137" s="941"/>
      <c r="G15137" s="937" t="str">
        <f t="array" ref="G15137">xlookup(F15137,'Internal Staffing Calculator'!E:E,'Internal Staffing Calculator'!C:C,"")</f>
        <v/>
      </c>
      <c r="H15137" s="932" t="str">
        <f t="array" ref="H15137">if(F15137&lt;&gt;"", iferror(index('Internal Staffing Calculator'!B$8:B23500,match(F15137,'Internal Staffing Calculator'!E$8:E23500,0)), "Not In Budget"),"")</f>
        <v/>
      </c>
      <c r="I15137" s="184"/>
      <c r="J15137" s="184"/>
      <c r="K15137" s="184"/>
      <c r="L15137" s="183"/>
    </row>
    <row r="15138">
      <c r="A15138" s="454"/>
      <c r="B15138" s="927"/>
      <c r="C15138" s="580"/>
      <c r="D15138" s="939"/>
      <c r="E15138" s="940"/>
      <c r="F15138" s="941"/>
      <c r="G15138" s="937" t="str">
        <f t="array" ref="G15138">xlookup(F15138,'Internal Staffing Calculator'!E:E,'Internal Staffing Calculator'!C:C,"")</f>
        <v/>
      </c>
      <c r="H15138" s="932" t="str">
        <f t="array" ref="H15138">if(F15138&lt;&gt;"", iferror(index('Internal Staffing Calculator'!B$8:B23500,match(F15138,'Internal Staffing Calculator'!E$8:E23500,0)), "Not In Budget"),"")</f>
        <v/>
      </c>
      <c r="I15138" s="184"/>
      <c r="J15138" s="184"/>
      <c r="K15138" s="184"/>
      <c r="L15138" s="183"/>
    </row>
    <row r="15139">
      <c r="A15139" s="454"/>
      <c r="B15139" s="927"/>
      <c r="C15139" s="580"/>
      <c r="D15139" s="939"/>
      <c r="E15139" s="940"/>
      <c r="F15139" s="941"/>
      <c r="G15139" s="937" t="str">
        <f t="array" ref="G15139">xlookup(F15139,'Internal Staffing Calculator'!E:E,'Internal Staffing Calculator'!C:C,"")</f>
        <v/>
      </c>
      <c r="H15139" s="932" t="str">
        <f t="array" ref="H15139">if(F15139&lt;&gt;"", iferror(index('Internal Staffing Calculator'!B$8:B23500,match(F15139,'Internal Staffing Calculator'!E$8:E23500,0)), "Not In Budget"),"")</f>
        <v/>
      </c>
      <c r="I15139" s="184"/>
      <c r="J15139" s="184"/>
      <c r="K15139" s="184"/>
      <c r="L15139" s="183"/>
    </row>
    <row r="15140">
      <c r="A15140" s="454"/>
      <c r="B15140" s="927"/>
      <c r="C15140" s="580"/>
      <c r="D15140" s="939"/>
      <c r="E15140" s="940"/>
      <c r="F15140" s="941"/>
      <c r="G15140" s="937" t="str">
        <f t="array" ref="G15140">xlookup(F15140,'Internal Staffing Calculator'!E:E,'Internal Staffing Calculator'!C:C,"")</f>
        <v/>
      </c>
      <c r="H15140" s="932" t="str">
        <f t="array" ref="H15140">if(F15140&lt;&gt;"", iferror(index('Internal Staffing Calculator'!B$8:B23500,match(F15140,'Internal Staffing Calculator'!E$8:E23500,0)), "Not In Budget"),"")</f>
        <v/>
      </c>
      <c r="I15140" s="184"/>
      <c r="J15140" s="184"/>
      <c r="K15140" s="184"/>
      <c r="L15140" s="183"/>
    </row>
    <row r="15141">
      <c r="A15141" s="454"/>
      <c r="B15141" s="927"/>
      <c r="C15141" s="580"/>
      <c r="D15141" s="939"/>
      <c r="E15141" s="940"/>
      <c r="F15141" s="941"/>
      <c r="G15141" s="937" t="str">
        <f t="array" ref="G15141">xlookup(F15141,'Internal Staffing Calculator'!E:E,'Internal Staffing Calculator'!C:C,"")</f>
        <v/>
      </c>
      <c r="H15141" s="932" t="str">
        <f t="array" ref="H15141">if(F15141&lt;&gt;"", iferror(index('Internal Staffing Calculator'!B$8:B23500,match(F15141,'Internal Staffing Calculator'!E$8:E23500,0)), "Not In Budget"),"")</f>
        <v/>
      </c>
      <c r="I15141" s="184"/>
      <c r="J15141" s="184"/>
      <c r="K15141" s="184"/>
      <c r="L15141" s="183"/>
    </row>
    <row r="15142">
      <c r="A15142" s="454"/>
      <c r="B15142" s="927"/>
      <c r="C15142" s="580"/>
      <c r="D15142" s="939"/>
      <c r="E15142" s="940"/>
      <c r="F15142" s="941"/>
      <c r="G15142" s="937" t="str">
        <f t="array" ref="G15142">xlookup(F15142,'Internal Staffing Calculator'!E:E,'Internal Staffing Calculator'!C:C,"")</f>
        <v/>
      </c>
      <c r="H15142" s="932" t="str">
        <f t="array" ref="H15142">if(F15142&lt;&gt;"", iferror(index('Internal Staffing Calculator'!B$8:B23500,match(F15142,'Internal Staffing Calculator'!E$8:E23500,0)), "Not In Budget"),"")</f>
        <v/>
      </c>
      <c r="I15142" s="184"/>
      <c r="J15142" s="184"/>
      <c r="K15142" s="184"/>
      <c r="L15142" s="183"/>
    </row>
    <row r="15143">
      <c r="A15143" s="454"/>
      <c r="B15143" s="927"/>
      <c r="C15143" s="580"/>
      <c r="D15143" s="939"/>
      <c r="E15143" s="940"/>
      <c r="F15143" s="941"/>
      <c r="G15143" s="937" t="str">
        <f t="array" ref="G15143">xlookup(F15143,'Internal Staffing Calculator'!E:E,'Internal Staffing Calculator'!C:C,"")</f>
        <v/>
      </c>
      <c r="H15143" s="932" t="str">
        <f t="array" ref="H15143">if(F15143&lt;&gt;"", iferror(index('Internal Staffing Calculator'!B$8:B23500,match(F15143,'Internal Staffing Calculator'!E$8:E23500,0)), "Not In Budget"),"")</f>
        <v/>
      </c>
      <c r="I15143" s="184"/>
      <c r="J15143" s="184"/>
      <c r="K15143" s="184"/>
      <c r="L15143" s="183"/>
    </row>
    <row r="15144">
      <c r="A15144" s="454"/>
      <c r="B15144" s="927"/>
      <c r="C15144" s="580"/>
      <c r="D15144" s="939"/>
      <c r="E15144" s="940"/>
      <c r="F15144" s="941"/>
      <c r="G15144" s="937" t="str">
        <f t="array" ref="G15144">xlookup(F15144,'Internal Staffing Calculator'!E:E,'Internal Staffing Calculator'!C:C,"")</f>
        <v/>
      </c>
      <c r="H15144" s="932" t="str">
        <f t="array" ref="H15144">if(F15144&lt;&gt;"", iferror(index('Internal Staffing Calculator'!B$8:B23500,match(F15144,'Internal Staffing Calculator'!E$8:E23500,0)), "Not In Budget"),"")</f>
        <v/>
      </c>
      <c r="I15144" s="184"/>
      <c r="J15144" s="184"/>
      <c r="K15144" s="184"/>
      <c r="L15144" s="183"/>
    </row>
    <row r="15145">
      <c r="A15145" s="454"/>
      <c r="B15145" s="927"/>
      <c r="C15145" s="580"/>
      <c r="D15145" s="939"/>
      <c r="E15145" s="940"/>
      <c r="F15145" s="941"/>
      <c r="G15145" s="937" t="str">
        <f t="array" ref="G15145">xlookup(F15145,'Internal Staffing Calculator'!E:E,'Internal Staffing Calculator'!C:C,"")</f>
        <v/>
      </c>
      <c r="H15145" s="932" t="str">
        <f t="array" ref="H15145">if(F15145&lt;&gt;"", iferror(index('Internal Staffing Calculator'!B$8:B23500,match(F15145,'Internal Staffing Calculator'!E$8:E23500,0)), "Not In Budget"),"")</f>
        <v/>
      </c>
      <c r="I15145" s="184"/>
      <c r="J15145" s="184"/>
      <c r="K15145" s="184"/>
      <c r="L15145" s="183"/>
    </row>
    <row r="15146">
      <c r="A15146" s="454"/>
      <c r="B15146" s="927"/>
      <c r="C15146" s="580"/>
      <c r="D15146" s="939"/>
      <c r="E15146" s="940"/>
      <c r="F15146" s="941"/>
      <c r="G15146" s="937" t="str">
        <f t="array" ref="G15146">xlookup(F15146,'Internal Staffing Calculator'!E:E,'Internal Staffing Calculator'!C:C,"")</f>
        <v/>
      </c>
      <c r="H15146" s="932" t="str">
        <f t="array" ref="H15146">if(F15146&lt;&gt;"", iferror(index('Internal Staffing Calculator'!B$8:B23500,match(F15146,'Internal Staffing Calculator'!E$8:E23500,0)), "Not In Budget"),"")</f>
        <v/>
      </c>
      <c r="I15146" s="184"/>
      <c r="J15146" s="184"/>
      <c r="K15146" s="184"/>
      <c r="L15146" s="183"/>
    </row>
    <row r="15147">
      <c r="A15147" s="454"/>
      <c r="B15147" s="927"/>
      <c r="C15147" s="580"/>
      <c r="D15147" s="939"/>
      <c r="E15147" s="940"/>
      <c r="F15147" s="941"/>
      <c r="G15147" s="937" t="str">
        <f t="array" ref="G15147">xlookup(F15147,'Internal Staffing Calculator'!E:E,'Internal Staffing Calculator'!C:C,"")</f>
        <v/>
      </c>
      <c r="H15147" s="932" t="str">
        <f t="array" ref="H15147">if(F15147&lt;&gt;"", iferror(index('Internal Staffing Calculator'!B$8:B23500,match(F15147,'Internal Staffing Calculator'!E$8:E23500,0)), "Not In Budget"),"")</f>
        <v/>
      </c>
      <c r="I15147" s="184"/>
      <c r="J15147" s="184"/>
      <c r="K15147" s="184"/>
      <c r="L15147" s="183"/>
    </row>
    <row r="15148">
      <c r="A15148" s="454"/>
      <c r="B15148" s="927"/>
      <c r="C15148" s="580"/>
      <c r="D15148" s="939"/>
      <c r="E15148" s="940"/>
      <c r="F15148" s="941"/>
      <c r="G15148" s="937" t="str">
        <f t="array" ref="G15148">xlookup(F15148,'Internal Staffing Calculator'!E:E,'Internal Staffing Calculator'!C:C,"")</f>
        <v/>
      </c>
      <c r="H15148" s="932" t="str">
        <f t="array" ref="H15148">if(F15148&lt;&gt;"", iferror(index('Internal Staffing Calculator'!B$8:B23500,match(F15148,'Internal Staffing Calculator'!E$8:E23500,0)), "Not In Budget"),"")</f>
        <v/>
      </c>
      <c r="I15148" s="184"/>
      <c r="J15148" s="184"/>
      <c r="K15148" s="184"/>
      <c r="L15148" s="183"/>
    </row>
    <row r="15149">
      <c r="A15149" s="454"/>
      <c r="B15149" s="927"/>
      <c r="C15149" s="580"/>
      <c r="D15149" s="939"/>
      <c r="E15149" s="940"/>
      <c r="F15149" s="941"/>
      <c r="G15149" s="937" t="str">
        <f t="array" ref="G15149">xlookup(F15149,'Internal Staffing Calculator'!E:E,'Internal Staffing Calculator'!C:C,"")</f>
        <v/>
      </c>
      <c r="H15149" s="932" t="str">
        <f t="array" ref="H15149">if(F15149&lt;&gt;"", iferror(index('Internal Staffing Calculator'!B$8:B23500,match(F15149,'Internal Staffing Calculator'!E$8:E23500,0)), "Not In Budget"),"")</f>
        <v/>
      </c>
      <c r="I15149" s="184"/>
      <c r="J15149" s="184"/>
      <c r="K15149" s="184"/>
      <c r="L15149" s="183"/>
    </row>
    <row r="15150">
      <c r="A15150" s="454"/>
      <c r="B15150" s="927"/>
      <c r="C15150" s="580"/>
      <c r="D15150" s="939"/>
      <c r="E15150" s="940"/>
      <c r="F15150" s="941"/>
      <c r="G15150" s="937" t="str">
        <f t="array" ref="G15150">xlookup(F15150,'Internal Staffing Calculator'!E:E,'Internal Staffing Calculator'!C:C,"")</f>
        <v/>
      </c>
      <c r="H15150" s="932" t="str">
        <f t="array" ref="H15150">if(F15150&lt;&gt;"", iferror(index('Internal Staffing Calculator'!B$8:B23500,match(F15150,'Internal Staffing Calculator'!E$8:E23500,0)), "Not In Budget"),"")</f>
        <v/>
      </c>
      <c r="I15150" s="184"/>
      <c r="J15150" s="184"/>
      <c r="K15150" s="184"/>
      <c r="L15150" s="183"/>
    </row>
    <row r="15151">
      <c r="A15151" s="454"/>
      <c r="B15151" s="927"/>
      <c r="C15151" s="580"/>
      <c r="D15151" s="939"/>
      <c r="E15151" s="940"/>
      <c r="F15151" s="941"/>
      <c r="G15151" s="937" t="str">
        <f t="array" ref="G15151">xlookup(F15151,'Internal Staffing Calculator'!E:E,'Internal Staffing Calculator'!C:C,"")</f>
        <v/>
      </c>
      <c r="H15151" s="932" t="str">
        <f t="array" ref="H15151">if(F15151&lt;&gt;"", iferror(index('Internal Staffing Calculator'!B$8:B23500,match(F15151,'Internal Staffing Calculator'!E$8:E23500,0)), "Not In Budget"),"")</f>
        <v/>
      </c>
      <c r="I15151" s="184"/>
      <c r="J15151" s="184"/>
      <c r="K15151" s="184"/>
      <c r="L15151" s="183"/>
    </row>
    <row r="15152">
      <c r="A15152" s="454"/>
      <c r="B15152" s="927"/>
      <c r="C15152" s="580"/>
      <c r="D15152" s="939"/>
      <c r="E15152" s="940"/>
      <c r="F15152" s="941"/>
      <c r="G15152" s="937" t="str">
        <f t="array" ref="G15152">xlookup(F15152,'Internal Staffing Calculator'!E:E,'Internal Staffing Calculator'!C:C,"")</f>
        <v/>
      </c>
      <c r="H15152" s="932" t="str">
        <f t="array" ref="H15152">if(F15152&lt;&gt;"", iferror(index('Internal Staffing Calculator'!B$8:B23500,match(F15152,'Internal Staffing Calculator'!E$8:E23500,0)), "Not In Budget"),"")</f>
        <v/>
      </c>
      <c r="I15152" s="184"/>
      <c r="J15152" s="184"/>
      <c r="K15152" s="184"/>
      <c r="L15152" s="183"/>
    </row>
    <row r="15153">
      <c r="A15153" s="454"/>
      <c r="B15153" s="927"/>
      <c r="C15153" s="580"/>
      <c r="D15153" s="939"/>
      <c r="E15153" s="940"/>
      <c r="F15153" s="941"/>
      <c r="G15153" s="937" t="str">
        <f t="array" ref="G15153">xlookup(F15153,'Internal Staffing Calculator'!E:E,'Internal Staffing Calculator'!C:C,"")</f>
        <v/>
      </c>
      <c r="H15153" s="932" t="str">
        <f t="array" ref="H15153">if(F15153&lt;&gt;"", iferror(index('Internal Staffing Calculator'!B$8:B23500,match(F15153,'Internal Staffing Calculator'!E$8:E23500,0)), "Not In Budget"),"")</f>
        <v/>
      </c>
      <c r="I15153" s="184"/>
      <c r="J15153" s="184"/>
      <c r="K15153" s="184"/>
      <c r="L15153" s="183"/>
    </row>
    <row r="15154">
      <c r="A15154" s="454"/>
      <c r="B15154" s="927"/>
      <c r="C15154" s="580"/>
      <c r="D15154" s="939"/>
      <c r="E15154" s="940"/>
      <c r="F15154" s="941"/>
      <c r="G15154" s="937" t="str">
        <f t="array" ref="G15154">xlookup(F15154,'Internal Staffing Calculator'!E:E,'Internal Staffing Calculator'!C:C,"")</f>
        <v/>
      </c>
      <c r="H15154" s="932" t="str">
        <f t="array" ref="H15154">if(F15154&lt;&gt;"", iferror(index('Internal Staffing Calculator'!B$8:B23500,match(F15154,'Internal Staffing Calculator'!E$8:E23500,0)), "Not In Budget"),"")</f>
        <v/>
      </c>
      <c r="I15154" s="184"/>
      <c r="J15154" s="184"/>
      <c r="K15154" s="184"/>
      <c r="L15154" s="183"/>
    </row>
    <row r="15155">
      <c r="A15155" s="454"/>
      <c r="B15155" s="927"/>
      <c r="C15155" s="580"/>
      <c r="D15155" s="939"/>
      <c r="E15155" s="940"/>
      <c r="F15155" s="941"/>
      <c r="G15155" s="937" t="str">
        <f t="array" ref="G15155">xlookup(F15155,'Internal Staffing Calculator'!E:E,'Internal Staffing Calculator'!C:C,"")</f>
        <v/>
      </c>
      <c r="H15155" s="932" t="str">
        <f t="array" ref="H15155">if(F15155&lt;&gt;"", iferror(index('Internal Staffing Calculator'!B$8:B23500,match(F15155,'Internal Staffing Calculator'!E$8:E23500,0)), "Not In Budget"),"")</f>
        <v/>
      </c>
      <c r="I15155" s="184"/>
      <c r="J15155" s="184"/>
      <c r="K15155" s="184"/>
      <c r="L15155" s="183"/>
    </row>
    <row r="15156">
      <c r="A15156" s="454"/>
      <c r="B15156" s="927"/>
      <c r="C15156" s="580"/>
      <c r="D15156" s="939"/>
      <c r="E15156" s="940"/>
      <c r="F15156" s="941"/>
      <c r="G15156" s="937" t="str">
        <f t="array" ref="G15156">xlookup(F15156,'Internal Staffing Calculator'!E:E,'Internal Staffing Calculator'!C:C,"")</f>
        <v/>
      </c>
      <c r="H15156" s="932" t="str">
        <f t="array" ref="H15156">if(F15156&lt;&gt;"", iferror(index('Internal Staffing Calculator'!B$8:B23500,match(F15156,'Internal Staffing Calculator'!E$8:E23500,0)), "Not In Budget"),"")</f>
        <v/>
      </c>
      <c r="I15156" s="184"/>
      <c r="J15156" s="184"/>
      <c r="K15156" s="184"/>
      <c r="L15156" s="183"/>
    </row>
    <row r="15157">
      <c r="A15157" s="454"/>
      <c r="B15157" s="927"/>
      <c r="C15157" s="580"/>
      <c r="D15157" s="939"/>
      <c r="E15157" s="940"/>
      <c r="F15157" s="941"/>
      <c r="G15157" s="937" t="str">
        <f t="array" ref="G15157">xlookup(F15157,'Internal Staffing Calculator'!E:E,'Internal Staffing Calculator'!C:C,"")</f>
        <v/>
      </c>
      <c r="H15157" s="932" t="str">
        <f t="array" ref="H15157">if(F15157&lt;&gt;"", iferror(index('Internal Staffing Calculator'!B$8:B23500,match(F15157,'Internal Staffing Calculator'!E$8:E23500,0)), "Not In Budget"),"")</f>
        <v/>
      </c>
      <c r="I15157" s="184"/>
      <c r="J15157" s="184"/>
      <c r="K15157" s="184"/>
      <c r="L15157" s="183"/>
    </row>
    <row r="15158">
      <c r="A15158" s="454"/>
      <c r="B15158" s="927"/>
      <c r="C15158" s="580"/>
      <c r="D15158" s="939"/>
      <c r="E15158" s="940"/>
      <c r="F15158" s="941"/>
      <c r="G15158" s="937" t="str">
        <f t="array" ref="G15158">xlookup(F15158,'Internal Staffing Calculator'!E:E,'Internal Staffing Calculator'!C:C,"")</f>
        <v/>
      </c>
      <c r="H15158" s="932" t="str">
        <f t="array" ref="H15158">if(F15158&lt;&gt;"", iferror(index('Internal Staffing Calculator'!B$8:B23500,match(F15158,'Internal Staffing Calculator'!E$8:E23500,0)), "Not In Budget"),"")</f>
        <v/>
      </c>
      <c r="I15158" s="184"/>
      <c r="J15158" s="184"/>
      <c r="K15158" s="184"/>
      <c r="L15158" s="183"/>
    </row>
    <row r="15159">
      <c r="A15159" s="454"/>
      <c r="B15159" s="927"/>
      <c r="C15159" s="580"/>
      <c r="D15159" s="939"/>
      <c r="E15159" s="940"/>
      <c r="F15159" s="941"/>
      <c r="G15159" s="937" t="str">
        <f t="array" ref="G15159">xlookup(F15159,'Internal Staffing Calculator'!E:E,'Internal Staffing Calculator'!C:C,"")</f>
        <v/>
      </c>
      <c r="H15159" s="932" t="str">
        <f t="array" ref="H15159">if(F15159&lt;&gt;"", iferror(index('Internal Staffing Calculator'!B$8:B23500,match(F15159,'Internal Staffing Calculator'!E$8:E23500,0)), "Not In Budget"),"")</f>
        <v/>
      </c>
      <c r="I15159" s="184"/>
      <c r="J15159" s="184"/>
      <c r="K15159" s="184"/>
      <c r="L15159" s="183"/>
    </row>
    <row r="15160">
      <c r="A15160" s="454"/>
      <c r="B15160" s="927"/>
      <c r="C15160" s="580"/>
      <c r="D15160" s="939"/>
      <c r="E15160" s="940"/>
      <c r="F15160" s="941"/>
      <c r="G15160" s="937" t="str">
        <f t="array" ref="G15160">xlookup(F15160,'Internal Staffing Calculator'!E:E,'Internal Staffing Calculator'!C:C,"")</f>
        <v/>
      </c>
      <c r="H15160" s="932" t="str">
        <f t="array" ref="H15160">if(F15160&lt;&gt;"", iferror(index('Internal Staffing Calculator'!B$8:B23500,match(F15160,'Internal Staffing Calculator'!E$8:E23500,0)), "Not In Budget"),"")</f>
        <v/>
      </c>
      <c r="I15160" s="184"/>
      <c r="J15160" s="184"/>
      <c r="K15160" s="184"/>
      <c r="L15160" s="183"/>
    </row>
    <row r="15161">
      <c r="A15161" s="454"/>
      <c r="B15161" s="927"/>
      <c r="C15161" s="580"/>
      <c r="D15161" s="939"/>
      <c r="E15161" s="940"/>
      <c r="F15161" s="941"/>
      <c r="G15161" s="937" t="str">
        <f t="array" ref="G15161">xlookup(F15161,'Internal Staffing Calculator'!E:E,'Internal Staffing Calculator'!C:C,"")</f>
        <v/>
      </c>
      <c r="H15161" s="932" t="str">
        <f t="array" ref="H15161">if(F15161&lt;&gt;"", iferror(index('Internal Staffing Calculator'!B$8:B23500,match(F15161,'Internal Staffing Calculator'!E$8:E23500,0)), "Not In Budget"),"")</f>
        <v/>
      </c>
      <c r="I15161" s="184"/>
      <c r="J15161" s="184"/>
      <c r="K15161" s="184"/>
      <c r="L15161" s="183"/>
    </row>
    <row r="15162">
      <c r="A15162" s="454"/>
      <c r="B15162" s="927"/>
      <c r="C15162" s="580"/>
      <c r="D15162" s="939"/>
      <c r="E15162" s="940"/>
      <c r="F15162" s="941"/>
      <c r="G15162" s="937" t="str">
        <f t="array" ref="G15162">xlookup(F15162,'Internal Staffing Calculator'!E:E,'Internal Staffing Calculator'!C:C,"")</f>
        <v/>
      </c>
      <c r="H15162" s="932" t="str">
        <f t="array" ref="H15162">if(F15162&lt;&gt;"", iferror(index('Internal Staffing Calculator'!B$8:B23500,match(F15162,'Internal Staffing Calculator'!E$8:E23500,0)), "Not In Budget"),"")</f>
        <v/>
      </c>
      <c r="I15162" s="184"/>
      <c r="J15162" s="184"/>
      <c r="K15162" s="184"/>
      <c r="L15162" s="183"/>
    </row>
    <row r="15163">
      <c r="A15163" s="454"/>
      <c r="B15163" s="927"/>
      <c r="C15163" s="580"/>
      <c r="D15163" s="939"/>
      <c r="E15163" s="940"/>
      <c r="F15163" s="941"/>
      <c r="G15163" s="937" t="str">
        <f t="array" ref="G15163">xlookup(F15163,'Internal Staffing Calculator'!E:E,'Internal Staffing Calculator'!C:C,"")</f>
        <v/>
      </c>
      <c r="H15163" s="932" t="str">
        <f t="array" ref="H15163">if(F15163&lt;&gt;"", iferror(index('Internal Staffing Calculator'!B$8:B23500,match(F15163,'Internal Staffing Calculator'!E$8:E23500,0)), "Not In Budget"),"")</f>
        <v/>
      </c>
      <c r="I15163" s="184"/>
      <c r="J15163" s="184"/>
      <c r="K15163" s="184"/>
      <c r="L15163" s="183"/>
    </row>
    <row r="15164">
      <c r="A15164" s="454"/>
      <c r="B15164" s="927"/>
      <c r="C15164" s="580"/>
      <c r="D15164" s="939"/>
      <c r="E15164" s="940"/>
      <c r="F15164" s="941"/>
      <c r="G15164" s="937" t="str">
        <f t="array" ref="G15164">xlookup(F15164,'Internal Staffing Calculator'!E:E,'Internal Staffing Calculator'!C:C,"")</f>
        <v/>
      </c>
      <c r="H15164" s="932" t="str">
        <f t="array" ref="H15164">if(F15164&lt;&gt;"", iferror(index('Internal Staffing Calculator'!B$8:B23500,match(F15164,'Internal Staffing Calculator'!E$8:E23500,0)), "Not In Budget"),"")</f>
        <v/>
      </c>
      <c r="I15164" s="184"/>
      <c r="J15164" s="184"/>
      <c r="K15164" s="184"/>
      <c r="L15164" s="183"/>
    </row>
    <row r="15165">
      <c r="A15165" s="454"/>
      <c r="B15165" s="927"/>
      <c r="C15165" s="580"/>
      <c r="D15165" s="939"/>
      <c r="E15165" s="940"/>
      <c r="F15165" s="941"/>
      <c r="G15165" s="937" t="str">
        <f t="array" ref="G15165">xlookup(F15165,'Internal Staffing Calculator'!E:E,'Internal Staffing Calculator'!C:C,"")</f>
        <v/>
      </c>
      <c r="H15165" s="932" t="str">
        <f t="array" ref="H15165">if(F15165&lt;&gt;"", iferror(index('Internal Staffing Calculator'!B$8:B23500,match(F15165,'Internal Staffing Calculator'!E$8:E23500,0)), "Not In Budget"),"")</f>
        <v/>
      </c>
      <c r="I15165" s="184"/>
      <c r="J15165" s="184"/>
      <c r="K15165" s="184"/>
      <c r="L15165" s="183"/>
    </row>
    <row r="15166">
      <c r="A15166" s="454"/>
      <c r="B15166" s="927"/>
      <c r="C15166" s="580"/>
      <c r="D15166" s="939"/>
      <c r="E15166" s="940"/>
      <c r="F15166" s="941"/>
      <c r="G15166" s="937" t="str">
        <f t="array" ref="G15166">xlookup(F15166,'Internal Staffing Calculator'!E:E,'Internal Staffing Calculator'!C:C,"")</f>
        <v/>
      </c>
      <c r="H15166" s="932" t="str">
        <f t="array" ref="H15166">if(F15166&lt;&gt;"", iferror(index('Internal Staffing Calculator'!B$8:B23500,match(F15166,'Internal Staffing Calculator'!E$8:E23500,0)), "Not In Budget"),"")</f>
        <v/>
      </c>
      <c r="I15166" s="184"/>
      <c r="J15166" s="184"/>
      <c r="K15166" s="184"/>
      <c r="L15166" s="183"/>
    </row>
    <row r="15167">
      <c r="A15167" s="454"/>
      <c r="B15167" s="927"/>
      <c r="C15167" s="580"/>
      <c r="D15167" s="939"/>
      <c r="E15167" s="940"/>
      <c r="F15167" s="941"/>
      <c r="G15167" s="937" t="str">
        <f t="array" ref="G15167">xlookup(F15167,'Internal Staffing Calculator'!E:E,'Internal Staffing Calculator'!C:C,"")</f>
        <v/>
      </c>
      <c r="H15167" s="932" t="str">
        <f t="array" ref="H15167">if(F15167&lt;&gt;"", iferror(index('Internal Staffing Calculator'!B$8:B23500,match(F15167,'Internal Staffing Calculator'!E$8:E23500,0)), "Not In Budget"),"")</f>
        <v/>
      </c>
      <c r="I15167" s="184"/>
      <c r="J15167" s="184"/>
      <c r="K15167" s="184"/>
      <c r="L15167" s="183"/>
    </row>
    <row r="15168">
      <c r="A15168" s="454"/>
      <c r="B15168" s="927"/>
      <c r="C15168" s="580"/>
      <c r="D15168" s="939"/>
      <c r="E15168" s="940"/>
      <c r="F15168" s="941"/>
      <c r="G15168" s="937" t="str">
        <f t="array" ref="G15168">xlookup(F15168,'Internal Staffing Calculator'!E:E,'Internal Staffing Calculator'!C:C,"")</f>
        <v/>
      </c>
      <c r="H15168" s="932" t="str">
        <f t="array" ref="H15168">if(F15168&lt;&gt;"", iferror(index('Internal Staffing Calculator'!B$8:B23500,match(F15168,'Internal Staffing Calculator'!E$8:E23500,0)), "Not In Budget"),"")</f>
        <v/>
      </c>
      <c r="I15168" s="184"/>
      <c r="J15168" s="184"/>
      <c r="K15168" s="184"/>
      <c r="L15168" s="183"/>
    </row>
    <row r="15169">
      <c r="A15169" s="454"/>
      <c r="B15169" s="927"/>
      <c r="C15169" s="580"/>
      <c r="D15169" s="939"/>
      <c r="E15169" s="940"/>
      <c r="F15169" s="941"/>
      <c r="G15169" s="937" t="str">
        <f t="array" ref="G15169">xlookup(F15169,'Internal Staffing Calculator'!E:E,'Internal Staffing Calculator'!C:C,"")</f>
        <v/>
      </c>
      <c r="H15169" s="932" t="str">
        <f t="array" ref="H15169">if(F15169&lt;&gt;"", iferror(index('Internal Staffing Calculator'!B$8:B23500,match(F15169,'Internal Staffing Calculator'!E$8:E23500,0)), "Not In Budget"),"")</f>
        <v/>
      </c>
      <c r="I15169" s="184"/>
      <c r="J15169" s="184"/>
      <c r="K15169" s="184"/>
      <c r="L15169" s="183"/>
    </row>
    <row r="15170">
      <c r="A15170" s="454"/>
      <c r="B15170" s="927"/>
      <c r="C15170" s="580"/>
      <c r="D15170" s="939"/>
      <c r="E15170" s="940"/>
      <c r="F15170" s="941"/>
      <c r="G15170" s="937" t="str">
        <f t="array" ref="G15170">xlookup(F15170,'Internal Staffing Calculator'!E:E,'Internal Staffing Calculator'!C:C,"")</f>
        <v/>
      </c>
      <c r="H15170" s="932" t="str">
        <f t="array" ref="H15170">if(F15170&lt;&gt;"", iferror(index('Internal Staffing Calculator'!B$8:B23500,match(F15170,'Internal Staffing Calculator'!E$8:E23500,0)), "Not In Budget"),"")</f>
        <v/>
      </c>
      <c r="I15170" s="184"/>
      <c r="J15170" s="184"/>
      <c r="K15170" s="184"/>
      <c r="L15170" s="183"/>
    </row>
    <row r="15171">
      <c r="A15171" s="454"/>
      <c r="B15171" s="927"/>
      <c r="C15171" s="580"/>
      <c r="D15171" s="939"/>
      <c r="E15171" s="940"/>
      <c r="F15171" s="941"/>
      <c r="G15171" s="937" t="str">
        <f t="array" ref="G15171">xlookup(F15171,'Internal Staffing Calculator'!E:E,'Internal Staffing Calculator'!C:C,"")</f>
        <v/>
      </c>
      <c r="H15171" s="932" t="str">
        <f t="array" ref="H15171">if(F15171&lt;&gt;"", iferror(index('Internal Staffing Calculator'!B$8:B23500,match(F15171,'Internal Staffing Calculator'!E$8:E23500,0)), "Not In Budget"),"")</f>
        <v/>
      </c>
      <c r="I15171" s="184"/>
      <c r="J15171" s="184"/>
      <c r="K15171" s="184"/>
      <c r="L15171" s="183"/>
    </row>
    <row r="15172">
      <c r="A15172" s="454"/>
      <c r="B15172" s="927"/>
      <c r="C15172" s="580"/>
      <c r="D15172" s="939"/>
      <c r="E15172" s="940"/>
      <c r="F15172" s="941"/>
      <c r="G15172" s="937" t="str">
        <f t="array" ref="G15172">xlookup(F15172,'Internal Staffing Calculator'!E:E,'Internal Staffing Calculator'!C:C,"")</f>
        <v/>
      </c>
      <c r="H15172" s="932" t="str">
        <f t="array" ref="H15172">if(F15172&lt;&gt;"", iferror(index('Internal Staffing Calculator'!B$8:B23500,match(F15172,'Internal Staffing Calculator'!E$8:E23500,0)), "Not In Budget"),"")</f>
        <v/>
      </c>
      <c r="I15172" s="184"/>
      <c r="J15172" s="184"/>
      <c r="K15172" s="184"/>
      <c r="L15172" s="183"/>
    </row>
    <row r="15173">
      <c r="A15173" s="454"/>
      <c r="B15173" s="927"/>
      <c r="C15173" s="580"/>
      <c r="D15173" s="939"/>
      <c r="E15173" s="940"/>
      <c r="F15173" s="941"/>
      <c r="G15173" s="937" t="str">
        <f t="array" ref="G15173">xlookup(F15173,'Internal Staffing Calculator'!E:E,'Internal Staffing Calculator'!C:C,"")</f>
        <v/>
      </c>
      <c r="H15173" s="932" t="str">
        <f t="array" ref="H15173">if(F15173&lt;&gt;"", iferror(index('Internal Staffing Calculator'!B$8:B23500,match(F15173,'Internal Staffing Calculator'!E$8:E23500,0)), "Not In Budget"),"")</f>
        <v/>
      </c>
      <c r="I15173" s="184"/>
      <c r="J15173" s="184"/>
      <c r="K15173" s="184"/>
      <c r="L15173" s="183"/>
    </row>
    <row r="15174">
      <c r="A15174" s="454"/>
      <c r="B15174" s="927"/>
      <c r="C15174" s="580"/>
      <c r="D15174" s="939"/>
      <c r="E15174" s="940"/>
      <c r="F15174" s="941"/>
      <c r="G15174" s="937" t="str">
        <f t="array" ref="G15174">xlookup(F15174,'Internal Staffing Calculator'!E:E,'Internal Staffing Calculator'!C:C,"")</f>
        <v/>
      </c>
      <c r="H15174" s="932" t="str">
        <f t="array" ref="H15174">if(F15174&lt;&gt;"", iferror(index('Internal Staffing Calculator'!B$8:B23500,match(F15174,'Internal Staffing Calculator'!E$8:E23500,0)), "Not In Budget"),"")</f>
        <v/>
      </c>
      <c r="I15174" s="184"/>
      <c r="J15174" s="184"/>
      <c r="K15174" s="184"/>
      <c r="L15174" s="183"/>
    </row>
    <row r="15175">
      <c r="A15175" s="454"/>
      <c r="B15175" s="927"/>
      <c r="C15175" s="580"/>
      <c r="D15175" s="939"/>
      <c r="E15175" s="940"/>
      <c r="F15175" s="941"/>
      <c r="G15175" s="937" t="str">
        <f t="array" ref="G15175">xlookup(F15175,'Internal Staffing Calculator'!E:E,'Internal Staffing Calculator'!C:C,"")</f>
        <v/>
      </c>
      <c r="H15175" s="932" t="str">
        <f t="array" ref="H15175">if(F15175&lt;&gt;"", iferror(index('Internal Staffing Calculator'!B$8:B23500,match(F15175,'Internal Staffing Calculator'!E$8:E23500,0)), "Not In Budget"),"")</f>
        <v/>
      </c>
      <c r="I15175" s="184"/>
      <c r="J15175" s="184"/>
      <c r="K15175" s="184"/>
      <c r="L15175" s="183"/>
    </row>
    <row r="15176">
      <c r="A15176" s="454"/>
      <c r="B15176" s="927"/>
      <c r="C15176" s="580"/>
      <c r="D15176" s="939"/>
      <c r="E15176" s="940"/>
      <c r="F15176" s="941"/>
      <c r="G15176" s="937" t="str">
        <f t="array" ref="G15176">xlookup(F15176,'Internal Staffing Calculator'!E:E,'Internal Staffing Calculator'!C:C,"")</f>
        <v/>
      </c>
      <c r="H15176" s="932" t="str">
        <f t="array" ref="H15176">if(F15176&lt;&gt;"", iferror(index('Internal Staffing Calculator'!B$8:B23500,match(F15176,'Internal Staffing Calculator'!E$8:E23500,0)), "Not In Budget"),"")</f>
        <v/>
      </c>
      <c r="I15176" s="184"/>
      <c r="J15176" s="184"/>
      <c r="K15176" s="184"/>
      <c r="L15176" s="183"/>
    </row>
    <row r="15177">
      <c r="A15177" s="454"/>
      <c r="B15177" s="927"/>
      <c r="C15177" s="580"/>
      <c r="D15177" s="939"/>
      <c r="E15177" s="940"/>
      <c r="F15177" s="941"/>
      <c r="G15177" s="937" t="str">
        <f t="array" ref="G15177">xlookup(F15177,'Internal Staffing Calculator'!E:E,'Internal Staffing Calculator'!C:C,"")</f>
        <v/>
      </c>
      <c r="H15177" s="932" t="str">
        <f t="array" ref="H15177">if(F15177&lt;&gt;"", iferror(index('Internal Staffing Calculator'!B$8:B23500,match(F15177,'Internal Staffing Calculator'!E$8:E23500,0)), "Not In Budget"),"")</f>
        <v/>
      </c>
      <c r="I15177" s="184"/>
      <c r="J15177" s="184"/>
      <c r="K15177" s="184"/>
      <c r="L15177" s="183"/>
    </row>
    <row r="15178">
      <c r="A15178" s="454"/>
      <c r="B15178" s="927"/>
      <c r="C15178" s="580"/>
      <c r="D15178" s="939"/>
      <c r="E15178" s="940"/>
      <c r="F15178" s="941"/>
      <c r="G15178" s="937" t="str">
        <f t="array" ref="G15178">xlookup(F15178,'Internal Staffing Calculator'!E:E,'Internal Staffing Calculator'!C:C,"")</f>
        <v/>
      </c>
      <c r="H15178" s="932" t="str">
        <f t="array" ref="H15178">if(F15178&lt;&gt;"", iferror(index('Internal Staffing Calculator'!B$8:B23500,match(F15178,'Internal Staffing Calculator'!E$8:E23500,0)), "Not In Budget"),"")</f>
        <v/>
      </c>
      <c r="I15178" s="184"/>
      <c r="J15178" s="184"/>
      <c r="K15178" s="184"/>
      <c r="L15178" s="183"/>
    </row>
    <row r="15179">
      <c r="A15179" s="454"/>
      <c r="B15179" s="927"/>
      <c r="C15179" s="580"/>
      <c r="D15179" s="939"/>
      <c r="E15179" s="940"/>
      <c r="F15179" s="941"/>
      <c r="G15179" s="937" t="str">
        <f t="array" ref="G15179">xlookup(F15179,'Internal Staffing Calculator'!E:E,'Internal Staffing Calculator'!C:C,"")</f>
        <v/>
      </c>
      <c r="H15179" s="932" t="str">
        <f t="array" ref="H15179">if(F15179&lt;&gt;"", iferror(index('Internal Staffing Calculator'!B$8:B23500,match(F15179,'Internal Staffing Calculator'!E$8:E23500,0)), "Not In Budget"),"")</f>
        <v/>
      </c>
      <c r="I15179" s="184"/>
      <c r="J15179" s="184"/>
      <c r="K15179" s="184"/>
      <c r="L15179" s="183"/>
    </row>
    <row r="15180">
      <c r="A15180" s="454"/>
      <c r="B15180" s="927"/>
      <c r="C15180" s="580"/>
      <c r="D15180" s="939"/>
      <c r="E15180" s="940"/>
      <c r="F15180" s="941"/>
      <c r="G15180" s="937" t="str">
        <f t="array" ref="G15180">xlookup(F15180,'Internal Staffing Calculator'!E:E,'Internal Staffing Calculator'!C:C,"")</f>
        <v/>
      </c>
      <c r="H15180" s="932" t="str">
        <f t="array" ref="H15180">if(F15180&lt;&gt;"", iferror(index('Internal Staffing Calculator'!B$8:B23500,match(F15180,'Internal Staffing Calculator'!E$8:E23500,0)), "Not In Budget"),"")</f>
        <v/>
      </c>
      <c r="I15180" s="184"/>
      <c r="J15180" s="184"/>
      <c r="K15180" s="184"/>
      <c r="L15180" s="183"/>
    </row>
    <row r="15181">
      <c r="A15181" s="454"/>
      <c r="B15181" s="927"/>
      <c r="C15181" s="580"/>
      <c r="D15181" s="939"/>
      <c r="E15181" s="940"/>
      <c r="F15181" s="941"/>
      <c r="G15181" s="937" t="str">
        <f t="array" ref="G15181">xlookup(F15181,'Internal Staffing Calculator'!E:E,'Internal Staffing Calculator'!C:C,"")</f>
        <v/>
      </c>
      <c r="H15181" s="932" t="str">
        <f t="array" ref="H15181">if(F15181&lt;&gt;"", iferror(index('Internal Staffing Calculator'!B$8:B23500,match(F15181,'Internal Staffing Calculator'!E$8:E23500,0)), "Not In Budget"),"")</f>
        <v/>
      </c>
      <c r="I15181" s="184"/>
      <c r="J15181" s="184"/>
      <c r="K15181" s="184"/>
      <c r="L15181" s="183"/>
    </row>
    <row r="15182">
      <c r="A15182" s="454"/>
      <c r="B15182" s="927"/>
      <c r="C15182" s="580"/>
      <c r="D15182" s="939"/>
      <c r="E15182" s="940"/>
      <c r="F15182" s="941"/>
      <c r="G15182" s="937" t="str">
        <f t="array" ref="G15182">xlookup(F15182,'Internal Staffing Calculator'!E:E,'Internal Staffing Calculator'!C:C,"")</f>
        <v/>
      </c>
      <c r="H15182" s="932" t="str">
        <f t="array" ref="H15182">if(F15182&lt;&gt;"", iferror(index('Internal Staffing Calculator'!B$8:B23500,match(F15182,'Internal Staffing Calculator'!E$8:E23500,0)), "Not In Budget"),"")</f>
        <v/>
      </c>
      <c r="I15182" s="184"/>
      <c r="J15182" s="184"/>
      <c r="K15182" s="184"/>
      <c r="L15182" s="183"/>
    </row>
    <row r="15183">
      <c r="A15183" s="454"/>
      <c r="B15183" s="927"/>
      <c r="C15183" s="580"/>
      <c r="D15183" s="939"/>
      <c r="E15183" s="940"/>
      <c r="F15183" s="941"/>
      <c r="G15183" s="937" t="str">
        <f t="array" ref="G15183">xlookup(F15183,'Internal Staffing Calculator'!E:E,'Internal Staffing Calculator'!C:C,"")</f>
        <v/>
      </c>
      <c r="H15183" s="932" t="str">
        <f t="array" ref="H15183">if(F15183&lt;&gt;"", iferror(index('Internal Staffing Calculator'!B$8:B23500,match(F15183,'Internal Staffing Calculator'!E$8:E23500,0)), "Not In Budget"),"")</f>
        <v/>
      </c>
      <c r="I15183" s="184"/>
      <c r="J15183" s="184"/>
      <c r="K15183" s="184"/>
      <c r="L15183" s="183"/>
    </row>
    <row r="15184">
      <c r="A15184" s="454"/>
      <c r="B15184" s="927"/>
      <c r="C15184" s="580"/>
      <c r="D15184" s="939"/>
      <c r="E15184" s="940"/>
      <c r="F15184" s="941"/>
      <c r="G15184" s="937" t="str">
        <f t="array" ref="G15184">xlookup(F15184,'Internal Staffing Calculator'!E:E,'Internal Staffing Calculator'!C:C,"")</f>
        <v/>
      </c>
      <c r="H15184" s="932" t="str">
        <f t="array" ref="H15184">if(F15184&lt;&gt;"", iferror(index('Internal Staffing Calculator'!B$8:B23500,match(F15184,'Internal Staffing Calculator'!E$8:E23500,0)), "Not In Budget"),"")</f>
        <v/>
      </c>
      <c r="I15184" s="184"/>
      <c r="J15184" s="184"/>
      <c r="K15184" s="184"/>
      <c r="L15184" s="183"/>
    </row>
    <row r="15185">
      <c r="A15185" s="454"/>
      <c r="B15185" s="927"/>
      <c r="C15185" s="580"/>
      <c r="D15185" s="939"/>
      <c r="E15185" s="940"/>
      <c r="F15185" s="941"/>
      <c r="G15185" s="937" t="str">
        <f t="array" ref="G15185">xlookup(F15185,'Internal Staffing Calculator'!E:E,'Internal Staffing Calculator'!C:C,"")</f>
        <v/>
      </c>
      <c r="H15185" s="932" t="str">
        <f t="array" ref="H15185">if(F15185&lt;&gt;"", iferror(index('Internal Staffing Calculator'!B$8:B23500,match(F15185,'Internal Staffing Calculator'!E$8:E23500,0)), "Not In Budget"),"")</f>
        <v/>
      </c>
      <c r="I15185" s="184"/>
      <c r="J15185" s="184"/>
      <c r="K15185" s="184"/>
      <c r="L15185" s="183"/>
    </row>
    <row r="15186">
      <c r="A15186" s="454"/>
      <c r="B15186" s="927"/>
      <c r="C15186" s="580"/>
      <c r="D15186" s="939"/>
      <c r="E15186" s="940"/>
      <c r="F15186" s="941"/>
      <c r="G15186" s="937" t="str">
        <f t="array" ref="G15186">xlookup(F15186,'Internal Staffing Calculator'!E:E,'Internal Staffing Calculator'!C:C,"")</f>
        <v/>
      </c>
      <c r="H15186" s="932" t="str">
        <f t="array" ref="H15186">if(F15186&lt;&gt;"", iferror(index('Internal Staffing Calculator'!B$8:B23500,match(F15186,'Internal Staffing Calculator'!E$8:E23500,0)), "Not In Budget"),"")</f>
        <v/>
      </c>
      <c r="I15186" s="184"/>
      <c r="J15186" s="184"/>
      <c r="K15186" s="184"/>
      <c r="L15186" s="183"/>
    </row>
    <row r="15187">
      <c r="A15187" s="454"/>
      <c r="B15187" s="927"/>
      <c r="C15187" s="580"/>
      <c r="D15187" s="939"/>
      <c r="E15187" s="940"/>
      <c r="F15187" s="941"/>
      <c r="G15187" s="937" t="str">
        <f t="array" ref="G15187">xlookup(F15187,'Internal Staffing Calculator'!E:E,'Internal Staffing Calculator'!C:C,"")</f>
        <v/>
      </c>
      <c r="H15187" s="932" t="str">
        <f t="array" ref="H15187">if(F15187&lt;&gt;"", iferror(index('Internal Staffing Calculator'!B$8:B23500,match(F15187,'Internal Staffing Calculator'!E$8:E23500,0)), "Not In Budget"),"")</f>
        <v/>
      </c>
      <c r="I15187" s="184"/>
      <c r="J15187" s="184"/>
      <c r="K15187" s="184"/>
      <c r="L15187" s="183"/>
    </row>
    <row r="15188">
      <c r="A15188" s="454"/>
      <c r="B15188" s="927"/>
      <c r="C15188" s="580"/>
      <c r="D15188" s="939"/>
      <c r="E15188" s="940"/>
      <c r="F15188" s="941"/>
      <c r="G15188" s="937" t="str">
        <f t="array" ref="G15188">xlookup(F15188,'Internal Staffing Calculator'!E:E,'Internal Staffing Calculator'!C:C,"")</f>
        <v/>
      </c>
      <c r="H15188" s="932" t="str">
        <f t="array" ref="H15188">if(F15188&lt;&gt;"", iferror(index('Internal Staffing Calculator'!B$8:B23500,match(F15188,'Internal Staffing Calculator'!E$8:E23500,0)), "Not In Budget"),"")</f>
        <v/>
      </c>
      <c r="I15188" s="184"/>
      <c r="J15188" s="184"/>
      <c r="K15188" s="184"/>
      <c r="L15188" s="183"/>
    </row>
    <row r="15189">
      <c r="A15189" s="454"/>
      <c r="B15189" s="927"/>
      <c r="C15189" s="580"/>
      <c r="D15189" s="939"/>
      <c r="E15189" s="940"/>
      <c r="F15189" s="941"/>
      <c r="G15189" s="937" t="str">
        <f t="array" ref="G15189">xlookup(F15189,'Internal Staffing Calculator'!E:E,'Internal Staffing Calculator'!C:C,"")</f>
        <v/>
      </c>
      <c r="H15189" s="932" t="str">
        <f t="array" ref="H15189">if(F15189&lt;&gt;"", iferror(index('Internal Staffing Calculator'!B$8:B23500,match(F15189,'Internal Staffing Calculator'!E$8:E23500,0)), "Not In Budget"),"")</f>
        <v/>
      </c>
      <c r="I15189" s="184"/>
      <c r="J15189" s="184"/>
      <c r="K15189" s="184"/>
      <c r="L15189" s="183"/>
    </row>
    <row r="15190">
      <c r="A15190" s="454"/>
      <c r="B15190" s="927"/>
      <c r="C15190" s="580"/>
      <c r="D15190" s="939"/>
      <c r="E15190" s="940"/>
      <c r="F15190" s="941"/>
      <c r="G15190" s="937" t="str">
        <f t="array" ref="G15190">xlookup(F15190,'Internal Staffing Calculator'!E:E,'Internal Staffing Calculator'!C:C,"")</f>
        <v/>
      </c>
      <c r="H15190" s="932" t="str">
        <f t="array" ref="H15190">if(F15190&lt;&gt;"", iferror(index('Internal Staffing Calculator'!B$8:B23500,match(F15190,'Internal Staffing Calculator'!E$8:E23500,0)), "Not In Budget"),"")</f>
        <v/>
      </c>
      <c r="I15190" s="184"/>
      <c r="J15190" s="184"/>
      <c r="K15190" s="184"/>
      <c r="L15190" s="183"/>
    </row>
    <row r="15191">
      <c r="A15191" s="454"/>
      <c r="B15191" s="927"/>
      <c r="C15191" s="580"/>
      <c r="D15191" s="939"/>
      <c r="E15191" s="940"/>
      <c r="F15191" s="941"/>
      <c r="G15191" s="937" t="str">
        <f t="array" ref="G15191">xlookup(F15191,'Internal Staffing Calculator'!E:E,'Internal Staffing Calculator'!C:C,"")</f>
        <v/>
      </c>
      <c r="H15191" s="932" t="str">
        <f t="array" ref="H15191">if(F15191&lt;&gt;"", iferror(index('Internal Staffing Calculator'!B$8:B23500,match(F15191,'Internal Staffing Calculator'!E$8:E23500,0)), "Not In Budget"),"")</f>
        <v/>
      </c>
      <c r="I15191" s="184"/>
      <c r="J15191" s="184"/>
      <c r="K15191" s="184"/>
      <c r="L15191" s="183"/>
    </row>
    <row r="15192">
      <c r="A15192" s="454"/>
      <c r="B15192" s="927"/>
      <c r="C15192" s="580"/>
      <c r="D15192" s="939"/>
      <c r="E15192" s="940"/>
      <c r="F15192" s="941"/>
      <c r="G15192" s="937" t="str">
        <f t="array" ref="G15192">xlookup(F15192,'Internal Staffing Calculator'!E:E,'Internal Staffing Calculator'!C:C,"")</f>
        <v/>
      </c>
      <c r="H15192" s="932" t="str">
        <f t="array" ref="H15192">if(F15192&lt;&gt;"", iferror(index('Internal Staffing Calculator'!B$8:B23500,match(F15192,'Internal Staffing Calculator'!E$8:E23500,0)), "Not In Budget"),"")</f>
        <v/>
      </c>
      <c r="I15192" s="184"/>
      <c r="J15192" s="184"/>
      <c r="K15192" s="184"/>
      <c r="L15192" s="183"/>
    </row>
    <row r="15193">
      <c r="A15193" s="454"/>
      <c r="B15193" s="927"/>
      <c r="C15193" s="580"/>
      <c r="D15193" s="939"/>
      <c r="E15193" s="940"/>
      <c r="F15193" s="941"/>
      <c r="G15193" s="937" t="str">
        <f t="array" ref="G15193">xlookup(F15193,'Internal Staffing Calculator'!E:E,'Internal Staffing Calculator'!C:C,"")</f>
        <v/>
      </c>
      <c r="H15193" s="932" t="str">
        <f t="array" ref="H15193">if(F15193&lt;&gt;"", iferror(index('Internal Staffing Calculator'!B$8:B23500,match(F15193,'Internal Staffing Calculator'!E$8:E23500,0)), "Not In Budget"),"")</f>
        <v/>
      </c>
      <c r="I15193" s="184"/>
      <c r="J15193" s="184"/>
      <c r="K15193" s="184"/>
      <c r="L15193" s="183"/>
    </row>
    <row r="15194">
      <c r="A15194" s="454"/>
      <c r="B15194" s="927"/>
      <c r="C15194" s="580"/>
      <c r="D15194" s="939"/>
      <c r="E15194" s="940"/>
      <c r="F15194" s="941"/>
      <c r="G15194" s="937" t="str">
        <f t="array" ref="G15194">xlookup(F15194,'Internal Staffing Calculator'!E:E,'Internal Staffing Calculator'!C:C,"")</f>
        <v/>
      </c>
      <c r="H15194" s="932" t="str">
        <f t="array" ref="H15194">if(F15194&lt;&gt;"", iferror(index('Internal Staffing Calculator'!B$8:B23500,match(F15194,'Internal Staffing Calculator'!E$8:E23500,0)), "Not In Budget"),"")</f>
        <v/>
      </c>
      <c r="I15194" s="184"/>
      <c r="J15194" s="184"/>
      <c r="K15194" s="184"/>
      <c r="L15194" s="183"/>
    </row>
    <row r="15195">
      <c r="A15195" s="454"/>
      <c r="B15195" s="927"/>
      <c r="C15195" s="580"/>
      <c r="D15195" s="939"/>
      <c r="E15195" s="940"/>
      <c r="F15195" s="941"/>
      <c r="G15195" s="937" t="str">
        <f t="array" ref="G15195">xlookup(F15195,'Internal Staffing Calculator'!E:E,'Internal Staffing Calculator'!C:C,"")</f>
        <v/>
      </c>
      <c r="H15195" s="932" t="str">
        <f t="array" ref="H15195">if(F15195&lt;&gt;"", iferror(index('Internal Staffing Calculator'!B$8:B23500,match(F15195,'Internal Staffing Calculator'!E$8:E23500,0)), "Not In Budget"),"")</f>
        <v/>
      </c>
      <c r="I15195" s="184"/>
      <c r="J15195" s="184"/>
      <c r="K15195" s="184"/>
      <c r="L15195" s="183"/>
    </row>
    <row r="15196">
      <c r="A15196" s="454"/>
      <c r="B15196" s="927"/>
      <c r="C15196" s="580"/>
      <c r="D15196" s="939"/>
      <c r="E15196" s="940"/>
      <c r="F15196" s="941"/>
      <c r="G15196" s="937" t="str">
        <f t="array" ref="G15196">xlookup(F15196,'Internal Staffing Calculator'!E:E,'Internal Staffing Calculator'!C:C,"")</f>
        <v/>
      </c>
      <c r="H15196" s="932" t="str">
        <f t="array" ref="H15196">if(F15196&lt;&gt;"", iferror(index('Internal Staffing Calculator'!B$8:B23500,match(F15196,'Internal Staffing Calculator'!E$8:E23500,0)), "Not In Budget"),"")</f>
        <v/>
      </c>
      <c r="I15196" s="184"/>
      <c r="J15196" s="184"/>
      <c r="K15196" s="184"/>
      <c r="L15196" s="183"/>
    </row>
    <row r="15197">
      <c r="A15197" s="454"/>
      <c r="B15197" s="927"/>
      <c r="C15197" s="580"/>
      <c r="D15197" s="939"/>
      <c r="E15197" s="940"/>
      <c r="F15197" s="941"/>
      <c r="G15197" s="937" t="str">
        <f t="array" ref="G15197">xlookup(F15197,'Internal Staffing Calculator'!E:E,'Internal Staffing Calculator'!C:C,"")</f>
        <v/>
      </c>
      <c r="H15197" s="932" t="str">
        <f t="array" ref="H15197">if(F15197&lt;&gt;"", iferror(index('Internal Staffing Calculator'!B$8:B23500,match(F15197,'Internal Staffing Calculator'!E$8:E23500,0)), "Not In Budget"),"")</f>
        <v/>
      </c>
      <c r="I15197" s="184"/>
      <c r="J15197" s="184"/>
      <c r="K15197" s="184"/>
      <c r="L15197" s="183"/>
    </row>
    <row r="15198">
      <c r="A15198" s="454"/>
      <c r="B15198" s="927"/>
      <c r="C15198" s="580"/>
      <c r="D15198" s="939"/>
      <c r="E15198" s="940"/>
      <c r="F15198" s="941"/>
      <c r="G15198" s="937" t="str">
        <f t="array" ref="G15198">xlookup(F15198,'Internal Staffing Calculator'!E:E,'Internal Staffing Calculator'!C:C,"")</f>
        <v/>
      </c>
      <c r="H15198" s="932" t="str">
        <f t="array" ref="H15198">if(F15198&lt;&gt;"", iferror(index('Internal Staffing Calculator'!B$8:B23500,match(F15198,'Internal Staffing Calculator'!E$8:E23500,0)), "Not In Budget"),"")</f>
        <v/>
      </c>
      <c r="I15198" s="184"/>
      <c r="J15198" s="184"/>
      <c r="K15198" s="184"/>
      <c r="L15198" s="183"/>
    </row>
    <row r="15199">
      <c r="A15199" s="454"/>
      <c r="B15199" s="927"/>
      <c r="C15199" s="580"/>
      <c r="D15199" s="939"/>
      <c r="E15199" s="940"/>
      <c r="F15199" s="941"/>
      <c r="G15199" s="937" t="str">
        <f t="array" ref="G15199">xlookup(F15199,'Internal Staffing Calculator'!E:E,'Internal Staffing Calculator'!C:C,"")</f>
        <v/>
      </c>
      <c r="H15199" s="932" t="str">
        <f t="array" ref="H15199">if(F15199&lt;&gt;"", iferror(index('Internal Staffing Calculator'!B$8:B23500,match(F15199,'Internal Staffing Calculator'!E$8:E23500,0)), "Not In Budget"),"")</f>
        <v/>
      </c>
      <c r="I15199" s="184"/>
      <c r="J15199" s="184"/>
      <c r="K15199" s="184"/>
      <c r="L15199" s="183"/>
    </row>
    <row r="15200">
      <c r="A15200" s="454"/>
      <c r="B15200" s="927"/>
      <c r="C15200" s="580"/>
      <c r="D15200" s="939"/>
      <c r="E15200" s="940"/>
      <c r="F15200" s="941"/>
      <c r="G15200" s="937" t="str">
        <f t="array" ref="G15200">xlookup(F15200,'Internal Staffing Calculator'!E:E,'Internal Staffing Calculator'!C:C,"")</f>
        <v/>
      </c>
      <c r="H15200" s="932" t="str">
        <f t="array" ref="H15200">if(F15200&lt;&gt;"", iferror(index('Internal Staffing Calculator'!B$8:B23500,match(F15200,'Internal Staffing Calculator'!E$8:E23500,0)), "Not In Budget"),"")</f>
        <v/>
      </c>
      <c r="I15200" s="184"/>
      <c r="J15200" s="184"/>
      <c r="K15200" s="184"/>
      <c r="L15200" s="183"/>
    </row>
    <row r="15201">
      <c r="A15201" s="454"/>
      <c r="B15201" s="927"/>
      <c r="C15201" s="580"/>
      <c r="D15201" s="939"/>
      <c r="E15201" s="940"/>
      <c r="F15201" s="941"/>
      <c r="G15201" s="937" t="str">
        <f t="array" ref="G15201">xlookup(F15201,'Internal Staffing Calculator'!E:E,'Internal Staffing Calculator'!C:C,"")</f>
        <v/>
      </c>
      <c r="H15201" s="932" t="str">
        <f t="array" ref="H15201">if(F15201&lt;&gt;"", iferror(index('Internal Staffing Calculator'!B$8:B23500,match(F15201,'Internal Staffing Calculator'!E$8:E23500,0)), "Not In Budget"),"")</f>
        <v/>
      </c>
      <c r="I15201" s="184"/>
      <c r="J15201" s="184"/>
      <c r="K15201" s="184"/>
      <c r="L15201" s="183"/>
    </row>
    <row r="15202">
      <c r="A15202" s="454"/>
      <c r="B15202" s="927"/>
      <c r="C15202" s="580"/>
      <c r="D15202" s="939"/>
      <c r="E15202" s="940"/>
      <c r="F15202" s="941"/>
      <c r="G15202" s="937" t="str">
        <f t="array" ref="G15202">xlookup(F15202,'Internal Staffing Calculator'!E:E,'Internal Staffing Calculator'!C:C,"")</f>
        <v/>
      </c>
      <c r="H15202" s="932" t="str">
        <f t="array" ref="H15202">if(F15202&lt;&gt;"", iferror(index('Internal Staffing Calculator'!B$8:B23500,match(F15202,'Internal Staffing Calculator'!E$8:E23500,0)), "Not In Budget"),"")</f>
        <v/>
      </c>
      <c r="I15202" s="184"/>
      <c r="J15202" s="184"/>
      <c r="K15202" s="184"/>
      <c r="L15202" s="183"/>
    </row>
    <row r="15203">
      <c r="A15203" s="454"/>
      <c r="B15203" s="927"/>
      <c r="C15203" s="580"/>
      <c r="D15203" s="939"/>
      <c r="E15203" s="940"/>
      <c r="F15203" s="941"/>
      <c r="G15203" s="937" t="str">
        <f t="array" ref="G15203">xlookup(F15203,'Internal Staffing Calculator'!E:E,'Internal Staffing Calculator'!C:C,"")</f>
        <v/>
      </c>
      <c r="H15203" s="932" t="str">
        <f t="array" ref="H15203">if(F15203&lt;&gt;"", iferror(index('Internal Staffing Calculator'!B$8:B23500,match(F15203,'Internal Staffing Calculator'!E$8:E23500,0)), "Not In Budget"),"")</f>
        <v/>
      </c>
      <c r="I15203" s="184"/>
      <c r="J15203" s="184"/>
      <c r="K15203" s="184"/>
      <c r="L15203" s="183"/>
    </row>
    <row r="15204">
      <c r="A15204" s="454"/>
      <c r="B15204" s="927"/>
      <c r="C15204" s="580"/>
      <c r="D15204" s="939"/>
      <c r="E15204" s="940"/>
      <c r="F15204" s="941"/>
      <c r="G15204" s="937" t="str">
        <f t="array" ref="G15204">xlookup(F15204,'Internal Staffing Calculator'!E:E,'Internal Staffing Calculator'!C:C,"")</f>
        <v/>
      </c>
      <c r="H15204" s="932" t="str">
        <f t="array" ref="H15204">if(F15204&lt;&gt;"", iferror(index('Internal Staffing Calculator'!B$8:B23500,match(F15204,'Internal Staffing Calculator'!E$8:E23500,0)), "Not In Budget"),"")</f>
        <v/>
      </c>
      <c r="I15204" s="184"/>
      <c r="J15204" s="184"/>
      <c r="K15204" s="184"/>
      <c r="L15204" s="183"/>
    </row>
    <row r="15205">
      <c r="A15205" s="454"/>
      <c r="B15205" s="927"/>
      <c r="C15205" s="580"/>
      <c r="D15205" s="939"/>
      <c r="E15205" s="940"/>
      <c r="F15205" s="941"/>
      <c r="G15205" s="937" t="str">
        <f t="array" ref="G15205">xlookup(F15205,'Internal Staffing Calculator'!E:E,'Internal Staffing Calculator'!C:C,"")</f>
        <v/>
      </c>
      <c r="H15205" s="932" t="str">
        <f t="array" ref="H15205">if(F15205&lt;&gt;"", iferror(index('Internal Staffing Calculator'!B$8:B23500,match(F15205,'Internal Staffing Calculator'!E$8:E23500,0)), "Not In Budget"),"")</f>
        <v/>
      </c>
      <c r="I15205" s="184"/>
      <c r="J15205" s="184"/>
      <c r="K15205" s="184"/>
      <c r="L15205" s="183"/>
    </row>
    <row r="15206">
      <c r="A15206" s="454"/>
      <c r="B15206" s="927"/>
      <c r="C15206" s="580"/>
      <c r="D15206" s="939"/>
      <c r="E15206" s="940"/>
      <c r="F15206" s="941"/>
      <c r="G15206" s="937" t="str">
        <f t="array" ref="G15206">xlookup(F15206,'Internal Staffing Calculator'!E:E,'Internal Staffing Calculator'!C:C,"")</f>
        <v/>
      </c>
      <c r="H15206" s="932" t="str">
        <f t="array" ref="H15206">if(F15206&lt;&gt;"", iferror(index('Internal Staffing Calculator'!B$8:B23500,match(F15206,'Internal Staffing Calculator'!E$8:E23500,0)), "Not In Budget"),"")</f>
        <v/>
      </c>
      <c r="I15206" s="184"/>
      <c r="J15206" s="184"/>
      <c r="K15206" s="184"/>
      <c r="L15206" s="183"/>
    </row>
    <row r="15207">
      <c r="A15207" s="454"/>
      <c r="B15207" s="927"/>
      <c r="C15207" s="580"/>
      <c r="D15207" s="939"/>
      <c r="E15207" s="940"/>
      <c r="F15207" s="941"/>
      <c r="G15207" s="937" t="str">
        <f t="array" ref="G15207">xlookup(F15207,'Internal Staffing Calculator'!E:E,'Internal Staffing Calculator'!C:C,"")</f>
        <v/>
      </c>
      <c r="H15207" s="932" t="str">
        <f t="array" ref="H15207">if(F15207&lt;&gt;"", iferror(index('Internal Staffing Calculator'!B$8:B23500,match(F15207,'Internal Staffing Calculator'!E$8:E23500,0)), "Not In Budget"),"")</f>
        <v/>
      </c>
      <c r="I15207" s="184"/>
      <c r="J15207" s="184"/>
      <c r="K15207" s="184"/>
      <c r="L15207" s="183"/>
    </row>
    <row r="15208">
      <c r="A15208" s="454"/>
      <c r="B15208" s="927"/>
      <c r="C15208" s="580"/>
      <c r="D15208" s="939"/>
      <c r="E15208" s="940"/>
      <c r="F15208" s="941"/>
      <c r="G15208" s="937" t="str">
        <f t="array" ref="G15208">xlookup(F15208,'Internal Staffing Calculator'!E:E,'Internal Staffing Calculator'!C:C,"")</f>
        <v/>
      </c>
      <c r="H15208" s="932" t="str">
        <f t="array" ref="H15208">if(F15208&lt;&gt;"", iferror(index('Internal Staffing Calculator'!B$8:B23500,match(F15208,'Internal Staffing Calculator'!E$8:E23500,0)), "Not In Budget"),"")</f>
        <v/>
      </c>
      <c r="I15208" s="184"/>
      <c r="J15208" s="184"/>
      <c r="K15208" s="184"/>
      <c r="L15208" s="183"/>
    </row>
    <row r="15209">
      <c r="A15209" s="454"/>
      <c r="B15209" s="927"/>
      <c r="C15209" s="580"/>
      <c r="D15209" s="939"/>
      <c r="E15209" s="940"/>
      <c r="F15209" s="941"/>
      <c r="G15209" s="937" t="str">
        <f t="array" ref="G15209">xlookup(F15209,'Internal Staffing Calculator'!E:E,'Internal Staffing Calculator'!C:C,"")</f>
        <v/>
      </c>
      <c r="H15209" s="932" t="str">
        <f t="array" ref="H15209">if(F15209&lt;&gt;"", iferror(index('Internal Staffing Calculator'!B$8:B23500,match(F15209,'Internal Staffing Calculator'!E$8:E23500,0)), "Not In Budget"),"")</f>
        <v/>
      </c>
      <c r="I15209" s="184"/>
      <c r="J15209" s="184"/>
      <c r="K15209" s="184"/>
      <c r="L15209" s="183"/>
    </row>
    <row r="15210">
      <c r="A15210" s="454"/>
      <c r="B15210" s="927"/>
      <c r="C15210" s="580"/>
      <c r="D15210" s="939"/>
      <c r="E15210" s="940"/>
      <c r="F15210" s="941"/>
      <c r="G15210" s="937" t="str">
        <f t="array" ref="G15210">xlookup(F15210,'Internal Staffing Calculator'!E:E,'Internal Staffing Calculator'!C:C,"")</f>
        <v/>
      </c>
      <c r="H15210" s="932" t="str">
        <f t="array" ref="H15210">if(F15210&lt;&gt;"", iferror(index('Internal Staffing Calculator'!B$8:B23500,match(F15210,'Internal Staffing Calculator'!E$8:E23500,0)), "Not In Budget"),"")</f>
        <v/>
      </c>
      <c r="I15210" s="184"/>
      <c r="J15210" s="184"/>
      <c r="K15210" s="184"/>
      <c r="L15210" s="183"/>
    </row>
    <row r="15211">
      <c r="A15211" s="454"/>
      <c r="B15211" s="927"/>
      <c r="C15211" s="580"/>
      <c r="D15211" s="939"/>
      <c r="E15211" s="940"/>
      <c r="F15211" s="941"/>
      <c r="G15211" s="937" t="str">
        <f t="array" ref="G15211">xlookup(F15211,'Internal Staffing Calculator'!E:E,'Internal Staffing Calculator'!C:C,"")</f>
        <v/>
      </c>
      <c r="H15211" s="932" t="str">
        <f t="array" ref="H15211">if(F15211&lt;&gt;"", iferror(index('Internal Staffing Calculator'!B$8:B23500,match(F15211,'Internal Staffing Calculator'!E$8:E23500,0)), "Not In Budget"),"")</f>
        <v/>
      </c>
      <c r="I15211" s="184"/>
      <c r="J15211" s="184"/>
      <c r="K15211" s="184"/>
      <c r="L15211" s="183"/>
    </row>
    <row r="15212">
      <c r="A15212" s="454"/>
      <c r="B15212" s="927"/>
      <c r="C15212" s="580"/>
      <c r="D15212" s="939"/>
      <c r="E15212" s="940"/>
      <c r="F15212" s="941"/>
      <c r="G15212" s="937" t="str">
        <f t="array" ref="G15212">xlookup(F15212,'Internal Staffing Calculator'!E:E,'Internal Staffing Calculator'!C:C,"")</f>
        <v/>
      </c>
      <c r="H15212" s="932" t="str">
        <f t="array" ref="H15212">if(F15212&lt;&gt;"", iferror(index('Internal Staffing Calculator'!B$8:B23500,match(F15212,'Internal Staffing Calculator'!E$8:E23500,0)), "Not In Budget"),"")</f>
        <v/>
      </c>
      <c r="I15212" s="184"/>
      <c r="J15212" s="184"/>
      <c r="K15212" s="184"/>
      <c r="L15212" s="183"/>
    </row>
    <row r="15213">
      <c r="A15213" s="454"/>
      <c r="B15213" s="927"/>
      <c r="C15213" s="580"/>
      <c r="D15213" s="939"/>
      <c r="E15213" s="940"/>
      <c r="F15213" s="941"/>
      <c r="G15213" s="937" t="str">
        <f t="array" ref="G15213">xlookup(F15213,'Internal Staffing Calculator'!E:E,'Internal Staffing Calculator'!C:C,"")</f>
        <v/>
      </c>
      <c r="H15213" s="932" t="str">
        <f t="array" ref="H15213">if(F15213&lt;&gt;"", iferror(index('Internal Staffing Calculator'!B$8:B23500,match(F15213,'Internal Staffing Calculator'!E$8:E23500,0)), "Not In Budget"),"")</f>
        <v/>
      </c>
      <c r="I15213" s="184"/>
      <c r="J15213" s="184"/>
      <c r="K15213" s="184"/>
      <c r="L15213" s="183"/>
    </row>
    <row r="15214">
      <c r="A15214" s="454"/>
      <c r="B15214" s="927"/>
      <c r="C15214" s="580"/>
      <c r="D15214" s="939"/>
      <c r="E15214" s="940"/>
      <c r="F15214" s="941"/>
      <c r="G15214" s="937" t="str">
        <f t="array" ref="G15214">xlookup(F15214,'Internal Staffing Calculator'!E:E,'Internal Staffing Calculator'!C:C,"")</f>
        <v/>
      </c>
      <c r="H15214" s="932" t="str">
        <f t="array" ref="H15214">if(F15214&lt;&gt;"", iferror(index('Internal Staffing Calculator'!B$8:B23500,match(F15214,'Internal Staffing Calculator'!E$8:E23500,0)), "Not In Budget"),"")</f>
        <v/>
      </c>
      <c r="I15214" s="184"/>
      <c r="J15214" s="184"/>
      <c r="K15214" s="184"/>
      <c r="L15214" s="183"/>
    </row>
    <row r="15215">
      <c r="A15215" s="454"/>
      <c r="B15215" s="927"/>
      <c r="C15215" s="580"/>
      <c r="D15215" s="939"/>
      <c r="E15215" s="940"/>
      <c r="F15215" s="941"/>
      <c r="G15215" s="937" t="str">
        <f t="array" ref="G15215">xlookup(F15215,'Internal Staffing Calculator'!E:E,'Internal Staffing Calculator'!C:C,"")</f>
        <v/>
      </c>
      <c r="H15215" s="932" t="str">
        <f t="array" ref="H15215">if(F15215&lt;&gt;"", iferror(index('Internal Staffing Calculator'!B$8:B23500,match(F15215,'Internal Staffing Calculator'!E$8:E23500,0)), "Not In Budget"),"")</f>
        <v/>
      </c>
      <c r="I15215" s="184"/>
      <c r="J15215" s="184"/>
      <c r="K15215" s="184"/>
      <c r="L15215" s="183"/>
    </row>
    <row r="15216">
      <c r="A15216" s="454"/>
      <c r="B15216" s="927"/>
      <c r="C15216" s="580"/>
      <c r="D15216" s="939"/>
      <c r="E15216" s="940"/>
      <c r="F15216" s="941"/>
      <c r="G15216" s="937" t="str">
        <f t="array" ref="G15216">xlookup(F15216,'Internal Staffing Calculator'!E:E,'Internal Staffing Calculator'!C:C,"")</f>
        <v/>
      </c>
      <c r="H15216" s="932" t="str">
        <f t="array" ref="H15216">if(F15216&lt;&gt;"", iferror(index('Internal Staffing Calculator'!B$8:B23500,match(F15216,'Internal Staffing Calculator'!E$8:E23500,0)), "Not In Budget"),"")</f>
        <v/>
      </c>
      <c r="I15216" s="184"/>
      <c r="J15216" s="184"/>
      <c r="K15216" s="184"/>
      <c r="L15216" s="183"/>
    </row>
    <row r="15217">
      <c r="A15217" s="454"/>
      <c r="B15217" s="927"/>
      <c r="C15217" s="580"/>
      <c r="D15217" s="939"/>
      <c r="E15217" s="940"/>
      <c r="F15217" s="941"/>
      <c r="G15217" s="937" t="str">
        <f t="array" ref="G15217">xlookup(F15217,'Internal Staffing Calculator'!E:E,'Internal Staffing Calculator'!C:C,"")</f>
        <v/>
      </c>
      <c r="H15217" s="932" t="str">
        <f t="array" ref="H15217">if(F15217&lt;&gt;"", iferror(index('Internal Staffing Calculator'!B$8:B23500,match(F15217,'Internal Staffing Calculator'!E$8:E23500,0)), "Not In Budget"),"")</f>
        <v/>
      </c>
      <c r="I15217" s="184"/>
      <c r="J15217" s="184"/>
      <c r="K15217" s="184"/>
      <c r="L15217" s="183"/>
    </row>
    <row r="15218">
      <c r="A15218" s="454"/>
      <c r="B15218" s="927"/>
      <c r="C15218" s="580"/>
      <c r="D15218" s="939"/>
      <c r="E15218" s="940"/>
      <c r="F15218" s="941"/>
      <c r="G15218" s="937" t="str">
        <f t="array" ref="G15218">xlookup(F15218,'Internal Staffing Calculator'!E:E,'Internal Staffing Calculator'!C:C,"")</f>
        <v/>
      </c>
      <c r="H15218" s="932" t="str">
        <f t="array" ref="H15218">if(F15218&lt;&gt;"", iferror(index('Internal Staffing Calculator'!B$8:B23500,match(F15218,'Internal Staffing Calculator'!E$8:E23500,0)), "Not In Budget"),"")</f>
        <v/>
      </c>
      <c r="I15218" s="184"/>
      <c r="J15218" s="184"/>
      <c r="K15218" s="184"/>
      <c r="L15218" s="183"/>
    </row>
    <row r="15219">
      <c r="A15219" s="454"/>
      <c r="B15219" s="927"/>
      <c r="C15219" s="580"/>
      <c r="D15219" s="939"/>
      <c r="E15219" s="940"/>
      <c r="F15219" s="941"/>
      <c r="G15219" s="937" t="str">
        <f t="array" ref="G15219">xlookup(F15219,'Internal Staffing Calculator'!E:E,'Internal Staffing Calculator'!C:C,"")</f>
        <v/>
      </c>
      <c r="H15219" s="932" t="str">
        <f t="array" ref="H15219">if(F15219&lt;&gt;"", iferror(index('Internal Staffing Calculator'!B$8:B23500,match(F15219,'Internal Staffing Calculator'!E$8:E23500,0)), "Not In Budget"),"")</f>
        <v/>
      </c>
      <c r="I15219" s="184"/>
      <c r="J15219" s="184"/>
      <c r="K15219" s="184"/>
      <c r="L15219" s="183"/>
    </row>
    <row r="15220">
      <c r="A15220" s="454"/>
      <c r="B15220" s="927"/>
      <c r="C15220" s="580"/>
      <c r="D15220" s="939"/>
      <c r="E15220" s="940"/>
      <c r="F15220" s="941"/>
      <c r="G15220" s="937" t="str">
        <f t="array" ref="G15220">xlookup(F15220,'Internal Staffing Calculator'!E:E,'Internal Staffing Calculator'!C:C,"")</f>
        <v/>
      </c>
      <c r="H15220" s="932" t="str">
        <f t="array" ref="H15220">if(F15220&lt;&gt;"", iferror(index('Internal Staffing Calculator'!B$8:B23500,match(F15220,'Internal Staffing Calculator'!E$8:E23500,0)), "Not In Budget"),"")</f>
        <v/>
      </c>
      <c r="I15220" s="184"/>
      <c r="J15220" s="184"/>
      <c r="K15220" s="184"/>
      <c r="L15220" s="183"/>
    </row>
    <row r="15221">
      <c r="A15221" s="454"/>
      <c r="B15221" s="927"/>
      <c r="C15221" s="580"/>
      <c r="D15221" s="939"/>
      <c r="E15221" s="940"/>
      <c r="F15221" s="941"/>
      <c r="G15221" s="937" t="str">
        <f t="array" ref="G15221">xlookup(F15221,'Internal Staffing Calculator'!E:E,'Internal Staffing Calculator'!C:C,"")</f>
        <v/>
      </c>
      <c r="H15221" s="932" t="str">
        <f t="array" ref="H15221">if(F15221&lt;&gt;"", iferror(index('Internal Staffing Calculator'!B$8:B23500,match(F15221,'Internal Staffing Calculator'!E$8:E23500,0)), "Not In Budget"),"")</f>
        <v/>
      </c>
      <c r="I15221" s="184"/>
      <c r="J15221" s="184"/>
      <c r="K15221" s="184"/>
      <c r="L15221" s="183"/>
    </row>
    <row r="15222">
      <c r="A15222" s="454"/>
      <c r="B15222" s="927"/>
      <c r="C15222" s="580"/>
      <c r="D15222" s="939"/>
      <c r="E15222" s="940"/>
      <c r="F15222" s="941"/>
      <c r="G15222" s="937" t="str">
        <f t="array" ref="G15222">xlookup(F15222,'Internal Staffing Calculator'!E:E,'Internal Staffing Calculator'!C:C,"")</f>
        <v/>
      </c>
      <c r="H15222" s="932" t="str">
        <f t="array" ref="H15222">if(F15222&lt;&gt;"", iferror(index('Internal Staffing Calculator'!B$8:B23500,match(F15222,'Internal Staffing Calculator'!E$8:E23500,0)), "Not In Budget"),"")</f>
        <v/>
      </c>
      <c r="I15222" s="184"/>
      <c r="J15222" s="184"/>
      <c r="K15222" s="184"/>
      <c r="L15222" s="183"/>
    </row>
    <row r="15223">
      <c r="A15223" s="454"/>
      <c r="B15223" s="927"/>
      <c r="C15223" s="580"/>
      <c r="D15223" s="939"/>
      <c r="E15223" s="940"/>
      <c r="F15223" s="941"/>
      <c r="G15223" s="937" t="str">
        <f t="array" ref="G15223">xlookup(F15223,'Internal Staffing Calculator'!E:E,'Internal Staffing Calculator'!C:C,"")</f>
        <v/>
      </c>
      <c r="H15223" s="932" t="str">
        <f t="array" ref="H15223">if(F15223&lt;&gt;"", iferror(index('Internal Staffing Calculator'!B$8:B23500,match(F15223,'Internal Staffing Calculator'!E$8:E23500,0)), "Not In Budget"),"")</f>
        <v/>
      </c>
      <c r="I15223" s="184"/>
      <c r="J15223" s="184"/>
      <c r="K15223" s="184"/>
      <c r="L15223" s="183"/>
    </row>
    <row r="15224">
      <c r="A15224" s="454"/>
      <c r="B15224" s="927"/>
      <c r="C15224" s="580"/>
      <c r="D15224" s="939"/>
      <c r="E15224" s="940"/>
      <c r="F15224" s="941"/>
      <c r="G15224" s="937" t="str">
        <f t="array" ref="G15224">xlookup(F15224,'Internal Staffing Calculator'!E:E,'Internal Staffing Calculator'!C:C,"")</f>
        <v/>
      </c>
      <c r="H15224" s="932" t="str">
        <f t="array" ref="H15224">if(F15224&lt;&gt;"", iferror(index('Internal Staffing Calculator'!B$8:B23500,match(F15224,'Internal Staffing Calculator'!E$8:E23500,0)), "Not In Budget"),"")</f>
        <v/>
      </c>
      <c r="I15224" s="184"/>
      <c r="J15224" s="184"/>
      <c r="K15224" s="184"/>
      <c r="L15224" s="183"/>
    </row>
    <row r="15225">
      <c r="A15225" s="454"/>
      <c r="B15225" s="927"/>
      <c r="C15225" s="580"/>
      <c r="D15225" s="939"/>
      <c r="E15225" s="940"/>
      <c r="F15225" s="941"/>
      <c r="G15225" s="937" t="str">
        <f t="array" ref="G15225">xlookup(F15225,'Internal Staffing Calculator'!E:E,'Internal Staffing Calculator'!C:C,"")</f>
        <v/>
      </c>
      <c r="H15225" s="932" t="str">
        <f t="array" ref="H15225">if(F15225&lt;&gt;"", iferror(index('Internal Staffing Calculator'!B$8:B23500,match(F15225,'Internal Staffing Calculator'!E$8:E23500,0)), "Not In Budget"),"")</f>
        <v/>
      </c>
      <c r="I15225" s="184"/>
      <c r="J15225" s="184"/>
      <c r="K15225" s="184"/>
      <c r="L15225" s="183"/>
    </row>
    <row r="15226">
      <c r="A15226" s="454"/>
      <c r="B15226" s="927"/>
      <c r="C15226" s="580"/>
      <c r="D15226" s="939"/>
      <c r="E15226" s="940"/>
      <c r="F15226" s="941"/>
      <c r="G15226" s="937" t="str">
        <f t="array" ref="G15226">xlookup(F15226,'Internal Staffing Calculator'!E:E,'Internal Staffing Calculator'!C:C,"")</f>
        <v/>
      </c>
      <c r="H15226" s="932" t="str">
        <f t="array" ref="H15226">if(F15226&lt;&gt;"", iferror(index('Internal Staffing Calculator'!B$8:B23500,match(F15226,'Internal Staffing Calculator'!E$8:E23500,0)), "Not In Budget"),"")</f>
        <v/>
      </c>
      <c r="I15226" s="184"/>
      <c r="J15226" s="184"/>
      <c r="K15226" s="184"/>
      <c r="L15226" s="183"/>
    </row>
    <row r="15227">
      <c r="A15227" s="454"/>
      <c r="B15227" s="927"/>
      <c r="C15227" s="580"/>
      <c r="D15227" s="939"/>
      <c r="E15227" s="940"/>
      <c r="F15227" s="941"/>
      <c r="G15227" s="937" t="str">
        <f t="array" ref="G15227">xlookup(F15227,'Internal Staffing Calculator'!E:E,'Internal Staffing Calculator'!C:C,"")</f>
        <v/>
      </c>
      <c r="H15227" s="932" t="str">
        <f t="array" ref="H15227">if(F15227&lt;&gt;"", iferror(index('Internal Staffing Calculator'!B$8:B23500,match(F15227,'Internal Staffing Calculator'!E$8:E23500,0)), "Not In Budget"),"")</f>
        <v/>
      </c>
      <c r="I15227" s="184"/>
      <c r="J15227" s="184"/>
      <c r="K15227" s="184"/>
      <c r="L15227" s="183"/>
    </row>
    <row r="15228">
      <c r="A15228" s="454"/>
      <c r="B15228" s="927"/>
      <c r="C15228" s="580"/>
      <c r="D15228" s="939"/>
      <c r="E15228" s="940"/>
      <c r="F15228" s="941"/>
      <c r="G15228" s="937" t="str">
        <f t="array" ref="G15228">xlookup(F15228,'Internal Staffing Calculator'!E:E,'Internal Staffing Calculator'!C:C,"")</f>
        <v/>
      </c>
      <c r="H15228" s="932" t="str">
        <f t="array" ref="H15228">if(F15228&lt;&gt;"", iferror(index('Internal Staffing Calculator'!B$8:B23500,match(F15228,'Internal Staffing Calculator'!E$8:E23500,0)), "Not In Budget"),"")</f>
        <v/>
      </c>
      <c r="I15228" s="184"/>
      <c r="J15228" s="184"/>
      <c r="K15228" s="184"/>
      <c r="L15228" s="183"/>
    </row>
    <row r="15229">
      <c r="A15229" s="454"/>
      <c r="B15229" s="927"/>
      <c r="C15229" s="580"/>
      <c r="D15229" s="939"/>
      <c r="E15229" s="940"/>
      <c r="F15229" s="941"/>
      <c r="G15229" s="937" t="str">
        <f t="array" ref="G15229">xlookup(F15229,'Internal Staffing Calculator'!E:E,'Internal Staffing Calculator'!C:C,"")</f>
        <v/>
      </c>
      <c r="H15229" s="932" t="str">
        <f t="array" ref="H15229">if(F15229&lt;&gt;"", iferror(index('Internal Staffing Calculator'!B$8:B23500,match(F15229,'Internal Staffing Calculator'!E$8:E23500,0)), "Not In Budget"),"")</f>
        <v/>
      </c>
      <c r="I15229" s="184"/>
      <c r="J15229" s="184"/>
      <c r="K15229" s="184"/>
      <c r="L15229" s="183"/>
    </row>
    <row r="15230">
      <c r="A15230" s="454"/>
      <c r="B15230" s="927"/>
      <c r="C15230" s="580"/>
      <c r="D15230" s="939"/>
      <c r="E15230" s="940"/>
      <c r="F15230" s="941"/>
      <c r="G15230" s="937" t="str">
        <f t="array" ref="G15230">xlookup(F15230,'Internal Staffing Calculator'!E:E,'Internal Staffing Calculator'!C:C,"")</f>
        <v/>
      </c>
      <c r="H15230" s="932" t="str">
        <f t="array" ref="H15230">if(F15230&lt;&gt;"", iferror(index('Internal Staffing Calculator'!B$8:B23500,match(F15230,'Internal Staffing Calculator'!E$8:E23500,0)), "Not In Budget"),"")</f>
        <v/>
      </c>
      <c r="I15230" s="184"/>
      <c r="J15230" s="184"/>
      <c r="K15230" s="184"/>
      <c r="L15230" s="183"/>
    </row>
    <row r="15231">
      <c r="A15231" s="454"/>
      <c r="B15231" s="927"/>
      <c r="C15231" s="580"/>
      <c r="D15231" s="939"/>
      <c r="E15231" s="940"/>
      <c r="F15231" s="941"/>
      <c r="G15231" s="937" t="str">
        <f t="array" ref="G15231">xlookup(F15231,'Internal Staffing Calculator'!E:E,'Internal Staffing Calculator'!C:C,"")</f>
        <v/>
      </c>
      <c r="H15231" s="932" t="str">
        <f t="array" ref="H15231">if(F15231&lt;&gt;"", iferror(index('Internal Staffing Calculator'!B$8:B23500,match(F15231,'Internal Staffing Calculator'!E$8:E23500,0)), "Not In Budget"),"")</f>
        <v/>
      </c>
      <c r="I15231" s="184"/>
      <c r="J15231" s="184"/>
      <c r="K15231" s="184"/>
      <c r="L15231" s="183"/>
    </row>
    <row r="15232">
      <c r="A15232" s="454"/>
      <c r="B15232" s="927"/>
      <c r="C15232" s="580"/>
      <c r="D15232" s="939"/>
      <c r="E15232" s="940"/>
      <c r="F15232" s="941"/>
      <c r="G15232" s="937" t="str">
        <f t="array" ref="G15232">xlookup(F15232,'Internal Staffing Calculator'!E:E,'Internal Staffing Calculator'!C:C,"")</f>
        <v/>
      </c>
      <c r="H15232" s="932" t="str">
        <f t="array" ref="H15232">if(F15232&lt;&gt;"", iferror(index('Internal Staffing Calculator'!B$8:B23500,match(F15232,'Internal Staffing Calculator'!E$8:E23500,0)), "Not In Budget"),"")</f>
        <v/>
      </c>
      <c r="I15232" s="184"/>
      <c r="J15232" s="184"/>
      <c r="K15232" s="184"/>
      <c r="L15232" s="183"/>
    </row>
    <row r="15233">
      <c r="A15233" s="454"/>
      <c r="B15233" s="927"/>
      <c r="C15233" s="580"/>
      <c r="D15233" s="939"/>
      <c r="E15233" s="940"/>
      <c r="F15233" s="941"/>
      <c r="G15233" s="937" t="str">
        <f t="array" ref="G15233">xlookup(F15233,'Internal Staffing Calculator'!E:E,'Internal Staffing Calculator'!C:C,"")</f>
        <v/>
      </c>
      <c r="H15233" s="932" t="str">
        <f t="array" ref="H15233">if(F15233&lt;&gt;"", iferror(index('Internal Staffing Calculator'!B$8:B23500,match(F15233,'Internal Staffing Calculator'!E$8:E23500,0)), "Not In Budget"),"")</f>
        <v/>
      </c>
      <c r="I15233" s="184"/>
      <c r="J15233" s="184"/>
      <c r="K15233" s="184"/>
      <c r="L15233" s="183"/>
    </row>
    <row r="15234">
      <c r="A15234" s="454"/>
      <c r="B15234" s="927"/>
      <c r="C15234" s="580"/>
      <c r="D15234" s="939"/>
      <c r="E15234" s="940"/>
      <c r="F15234" s="941"/>
      <c r="G15234" s="937" t="str">
        <f t="array" ref="G15234">xlookup(F15234,'Internal Staffing Calculator'!E:E,'Internal Staffing Calculator'!C:C,"")</f>
        <v/>
      </c>
      <c r="H15234" s="932" t="str">
        <f t="array" ref="H15234">if(F15234&lt;&gt;"", iferror(index('Internal Staffing Calculator'!B$8:B23500,match(F15234,'Internal Staffing Calculator'!E$8:E23500,0)), "Not In Budget"),"")</f>
        <v/>
      </c>
      <c r="I15234" s="184"/>
      <c r="J15234" s="184"/>
      <c r="K15234" s="184"/>
      <c r="L15234" s="183"/>
    </row>
    <row r="15235">
      <c r="A15235" s="454"/>
      <c r="B15235" s="927"/>
      <c r="C15235" s="580"/>
      <c r="D15235" s="939"/>
      <c r="E15235" s="940"/>
      <c r="F15235" s="941"/>
      <c r="G15235" s="937" t="str">
        <f t="array" ref="G15235">xlookup(F15235,'Internal Staffing Calculator'!E:E,'Internal Staffing Calculator'!C:C,"")</f>
        <v/>
      </c>
      <c r="H15235" s="932" t="str">
        <f t="array" ref="H15235">if(F15235&lt;&gt;"", iferror(index('Internal Staffing Calculator'!B$8:B23500,match(F15235,'Internal Staffing Calculator'!E$8:E23500,0)), "Not In Budget"),"")</f>
        <v/>
      </c>
      <c r="I15235" s="184"/>
      <c r="J15235" s="184"/>
      <c r="K15235" s="184"/>
      <c r="L15235" s="183"/>
    </row>
    <row r="15236">
      <c r="A15236" s="454"/>
      <c r="B15236" s="927"/>
      <c r="C15236" s="580"/>
      <c r="D15236" s="939"/>
      <c r="E15236" s="940"/>
      <c r="F15236" s="941"/>
      <c r="G15236" s="937" t="str">
        <f t="array" ref="G15236">xlookup(F15236,'Internal Staffing Calculator'!E:E,'Internal Staffing Calculator'!C:C,"")</f>
        <v/>
      </c>
      <c r="H15236" s="932" t="str">
        <f t="array" ref="H15236">if(F15236&lt;&gt;"", iferror(index('Internal Staffing Calculator'!B$8:B23500,match(F15236,'Internal Staffing Calculator'!E$8:E23500,0)), "Not In Budget"),"")</f>
        <v/>
      </c>
      <c r="I15236" s="184"/>
      <c r="J15236" s="184"/>
      <c r="K15236" s="184"/>
      <c r="L15236" s="183"/>
    </row>
    <row r="15237">
      <c r="A15237" s="454"/>
      <c r="B15237" s="927"/>
      <c r="C15237" s="580"/>
      <c r="D15237" s="939"/>
      <c r="E15237" s="940"/>
      <c r="F15237" s="941"/>
      <c r="G15237" s="937" t="str">
        <f t="array" ref="G15237">xlookup(F15237,'Internal Staffing Calculator'!E:E,'Internal Staffing Calculator'!C:C,"")</f>
        <v/>
      </c>
      <c r="H15237" s="932" t="str">
        <f t="array" ref="H15237">if(F15237&lt;&gt;"", iferror(index('Internal Staffing Calculator'!B$8:B23500,match(F15237,'Internal Staffing Calculator'!E$8:E23500,0)), "Not In Budget"),"")</f>
        <v/>
      </c>
      <c r="I15237" s="184"/>
      <c r="J15237" s="184"/>
      <c r="K15237" s="184"/>
      <c r="L15237" s="183"/>
    </row>
    <row r="15238">
      <c r="A15238" s="454"/>
      <c r="B15238" s="927"/>
      <c r="C15238" s="580"/>
      <c r="D15238" s="939"/>
      <c r="E15238" s="940"/>
      <c r="F15238" s="941"/>
      <c r="G15238" s="937" t="str">
        <f t="array" ref="G15238">xlookup(F15238,'Internal Staffing Calculator'!E:E,'Internal Staffing Calculator'!C:C,"")</f>
        <v/>
      </c>
      <c r="H15238" s="932" t="str">
        <f t="array" ref="H15238">if(F15238&lt;&gt;"", iferror(index('Internal Staffing Calculator'!B$8:B23500,match(F15238,'Internal Staffing Calculator'!E$8:E23500,0)), "Not In Budget"),"")</f>
        <v/>
      </c>
      <c r="I15238" s="184"/>
      <c r="J15238" s="184"/>
      <c r="K15238" s="184"/>
      <c r="L15238" s="183"/>
    </row>
    <row r="15239">
      <c r="A15239" s="454"/>
      <c r="B15239" s="927"/>
      <c r="C15239" s="580"/>
      <c r="D15239" s="939"/>
      <c r="E15239" s="940"/>
      <c r="F15239" s="941"/>
      <c r="G15239" s="937" t="str">
        <f t="array" ref="G15239">xlookup(F15239,'Internal Staffing Calculator'!E:E,'Internal Staffing Calculator'!C:C,"")</f>
        <v/>
      </c>
      <c r="H15239" s="932" t="str">
        <f t="array" ref="H15239">if(F15239&lt;&gt;"", iferror(index('Internal Staffing Calculator'!B$8:B23500,match(F15239,'Internal Staffing Calculator'!E$8:E23500,0)), "Not In Budget"),"")</f>
        <v/>
      </c>
      <c r="I15239" s="184"/>
      <c r="J15239" s="184"/>
      <c r="K15239" s="184"/>
      <c r="L15239" s="183"/>
    </row>
    <row r="15240">
      <c r="A15240" s="454"/>
      <c r="B15240" s="927"/>
      <c r="C15240" s="580"/>
      <c r="D15240" s="939"/>
      <c r="E15240" s="940"/>
      <c r="F15240" s="941"/>
      <c r="G15240" s="937" t="str">
        <f t="array" ref="G15240">xlookup(F15240,'Internal Staffing Calculator'!E:E,'Internal Staffing Calculator'!C:C,"")</f>
        <v/>
      </c>
      <c r="H15240" s="932" t="str">
        <f t="array" ref="H15240">if(F15240&lt;&gt;"", iferror(index('Internal Staffing Calculator'!B$8:B23500,match(F15240,'Internal Staffing Calculator'!E$8:E23500,0)), "Not In Budget"),"")</f>
        <v/>
      </c>
      <c r="I15240" s="184"/>
      <c r="J15240" s="184"/>
      <c r="K15240" s="184"/>
      <c r="L15240" s="183"/>
    </row>
    <row r="15241">
      <c r="A15241" s="454"/>
      <c r="B15241" s="927"/>
      <c r="C15241" s="580"/>
      <c r="D15241" s="939"/>
      <c r="E15241" s="940"/>
      <c r="F15241" s="941"/>
      <c r="G15241" s="937" t="str">
        <f t="array" ref="G15241">xlookup(F15241,'Internal Staffing Calculator'!E:E,'Internal Staffing Calculator'!C:C,"")</f>
        <v/>
      </c>
      <c r="H15241" s="932" t="str">
        <f t="array" ref="H15241">if(F15241&lt;&gt;"", iferror(index('Internal Staffing Calculator'!B$8:B23500,match(F15241,'Internal Staffing Calculator'!E$8:E23500,0)), "Not In Budget"),"")</f>
        <v/>
      </c>
      <c r="I15241" s="184"/>
      <c r="J15241" s="184"/>
      <c r="K15241" s="184"/>
      <c r="L15241" s="183"/>
    </row>
    <row r="15242">
      <c r="A15242" s="454"/>
      <c r="B15242" s="927"/>
      <c r="C15242" s="580"/>
      <c r="D15242" s="939"/>
      <c r="E15242" s="940"/>
      <c r="F15242" s="941"/>
      <c r="G15242" s="937" t="str">
        <f t="array" ref="G15242">xlookup(F15242,'Internal Staffing Calculator'!E:E,'Internal Staffing Calculator'!C:C,"")</f>
        <v/>
      </c>
      <c r="H15242" s="932" t="str">
        <f t="array" ref="H15242">if(F15242&lt;&gt;"", iferror(index('Internal Staffing Calculator'!B$8:B23500,match(F15242,'Internal Staffing Calculator'!E$8:E23500,0)), "Not In Budget"),"")</f>
        <v/>
      </c>
      <c r="I15242" s="184"/>
      <c r="J15242" s="184"/>
      <c r="K15242" s="184"/>
      <c r="L15242" s="183"/>
    </row>
    <row r="15243">
      <c r="A15243" s="454"/>
      <c r="B15243" s="927"/>
      <c r="C15243" s="580"/>
      <c r="D15243" s="939"/>
      <c r="E15243" s="940"/>
      <c r="F15243" s="941"/>
      <c r="G15243" s="937" t="str">
        <f t="array" ref="G15243">xlookup(F15243,'Internal Staffing Calculator'!E:E,'Internal Staffing Calculator'!C:C,"")</f>
        <v/>
      </c>
      <c r="H15243" s="932" t="str">
        <f t="array" ref="H15243">if(F15243&lt;&gt;"", iferror(index('Internal Staffing Calculator'!B$8:B23500,match(F15243,'Internal Staffing Calculator'!E$8:E23500,0)), "Not In Budget"),"")</f>
        <v/>
      </c>
      <c r="I15243" s="184"/>
      <c r="J15243" s="184"/>
      <c r="K15243" s="184"/>
      <c r="L15243" s="183"/>
    </row>
    <row r="15244">
      <c r="A15244" s="454"/>
      <c r="B15244" s="927"/>
      <c r="C15244" s="580"/>
      <c r="D15244" s="939"/>
      <c r="E15244" s="940"/>
      <c r="F15244" s="941"/>
      <c r="G15244" s="937" t="str">
        <f t="array" ref="G15244">xlookup(F15244,'Internal Staffing Calculator'!E:E,'Internal Staffing Calculator'!C:C,"")</f>
        <v/>
      </c>
      <c r="H15244" s="932" t="str">
        <f t="array" ref="H15244">if(F15244&lt;&gt;"", iferror(index('Internal Staffing Calculator'!B$8:B23500,match(F15244,'Internal Staffing Calculator'!E$8:E23500,0)), "Not In Budget"),"")</f>
        <v/>
      </c>
      <c r="I15244" s="184"/>
      <c r="J15244" s="184"/>
      <c r="K15244" s="184"/>
      <c r="L15244" s="183"/>
    </row>
    <row r="15245">
      <c r="A15245" s="454"/>
      <c r="B15245" s="927"/>
      <c r="C15245" s="580"/>
      <c r="D15245" s="939"/>
      <c r="E15245" s="940"/>
      <c r="F15245" s="941"/>
      <c r="G15245" s="937" t="str">
        <f t="array" ref="G15245">xlookup(F15245,'Internal Staffing Calculator'!E:E,'Internal Staffing Calculator'!C:C,"")</f>
        <v/>
      </c>
      <c r="H15245" s="932" t="str">
        <f t="array" ref="H15245">if(F15245&lt;&gt;"", iferror(index('Internal Staffing Calculator'!B$8:B23500,match(F15245,'Internal Staffing Calculator'!E$8:E23500,0)), "Not In Budget"),"")</f>
        <v/>
      </c>
      <c r="I15245" s="184"/>
      <c r="J15245" s="184"/>
      <c r="K15245" s="184"/>
      <c r="L15245" s="183"/>
    </row>
    <row r="15246">
      <c r="A15246" s="454"/>
      <c r="B15246" s="927"/>
      <c r="C15246" s="580"/>
      <c r="D15246" s="939"/>
      <c r="E15246" s="940"/>
      <c r="F15246" s="941"/>
      <c r="G15246" s="937" t="str">
        <f t="array" ref="G15246">xlookup(F15246,'Internal Staffing Calculator'!E:E,'Internal Staffing Calculator'!C:C,"")</f>
        <v/>
      </c>
      <c r="H15246" s="932" t="str">
        <f t="array" ref="H15246">if(F15246&lt;&gt;"", iferror(index('Internal Staffing Calculator'!B$8:B23500,match(F15246,'Internal Staffing Calculator'!E$8:E23500,0)), "Not In Budget"),"")</f>
        <v/>
      </c>
      <c r="I15246" s="184"/>
      <c r="J15246" s="184"/>
      <c r="K15246" s="184"/>
      <c r="L15246" s="183"/>
    </row>
    <row r="15247">
      <c r="A15247" s="454"/>
      <c r="B15247" s="927"/>
      <c r="C15247" s="580"/>
      <c r="D15247" s="939"/>
      <c r="E15247" s="940"/>
      <c r="F15247" s="941"/>
      <c r="G15247" s="937" t="str">
        <f t="array" ref="G15247">xlookup(F15247,'Internal Staffing Calculator'!E:E,'Internal Staffing Calculator'!C:C,"")</f>
        <v/>
      </c>
      <c r="H15247" s="932" t="str">
        <f t="array" ref="H15247">if(F15247&lt;&gt;"", iferror(index('Internal Staffing Calculator'!B$8:B23500,match(F15247,'Internal Staffing Calculator'!E$8:E23500,0)), "Not In Budget"),"")</f>
        <v/>
      </c>
      <c r="I15247" s="184"/>
      <c r="J15247" s="184"/>
      <c r="K15247" s="184"/>
      <c r="L15247" s="183"/>
    </row>
    <row r="15248">
      <c r="A15248" s="454"/>
      <c r="B15248" s="927"/>
      <c r="C15248" s="580"/>
      <c r="D15248" s="939"/>
      <c r="E15248" s="940"/>
      <c r="F15248" s="941"/>
      <c r="G15248" s="937" t="str">
        <f t="array" ref="G15248">xlookup(F15248,'Internal Staffing Calculator'!E:E,'Internal Staffing Calculator'!C:C,"")</f>
        <v/>
      </c>
      <c r="H15248" s="932" t="str">
        <f t="array" ref="H15248">if(F15248&lt;&gt;"", iferror(index('Internal Staffing Calculator'!B$8:B23500,match(F15248,'Internal Staffing Calculator'!E$8:E23500,0)), "Not In Budget"),"")</f>
        <v/>
      </c>
      <c r="I15248" s="184"/>
      <c r="J15248" s="184"/>
      <c r="K15248" s="184"/>
      <c r="L15248" s="183"/>
    </row>
    <row r="15249">
      <c r="A15249" s="454"/>
      <c r="B15249" s="927"/>
      <c r="C15249" s="580"/>
      <c r="D15249" s="939"/>
      <c r="E15249" s="940"/>
      <c r="F15249" s="941"/>
      <c r="G15249" s="937" t="str">
        <f t="array" ref="G15249">xlookup(F15249,'Internal Staffing Calculator'!E:E,'Internal Staffing Calculator'!C:C,"")</f>
        <v/>
      </c>
      <c r="H15249" s="932" t="str">
        <f t="array" ref="H15249">if(F15249&lt;&gt;"", iferror(index('Internal Staffing Calculator'!B$8:B23500,match(F15249,'Internal Staffing Calculator'!E$8:E23500,0)), "Not In Budget"),"")</f>
        <v/>
      </c>
      <c r="I15249" s="184"/>
      <c r="J15249" s="184"/>
      <c r="K15249" s="184"/>
      <c r="L15249" s="183"/>
    </row>
    <row r="15250">
      <c r="A15250" s="454"/>
      <c r="B15250" s="927"/>
      <c r="C15250" s="580"/>
      <c r="D15250" s="939"/>
      <c r="E15250" s="940"/>
      <c r="F15250" s="941"/>
      <c r="G15250" s="937" t="str">
        <f t="array" ref="G15250">xlookup(F15250,'Internal Staffing Calculator'!E:E,'Internal Staffing Calculator'!C:C,"")</f>
        <v/>
      </c>
      <c r="H15250" s="932" t="str">
        <f t="array" ref="H15250">if(F15250&lt;&gt;"", iferror(index('Internal Staffing Calculator'!B$8:B23500,match(F15250,'Internal Staffing Calculator'!E$8:E23500,0)), "Not In Budget"),"")</f>
        <v/>
      </c>
      <c r="I15250" s="184"/>
      <c r="J15250" s="184"/>
      <c r="K15250" s="184"/>
      <c r="L15250" s="183"/>
    </row>
    <row r="15251">
      <c r="A15251" s="454"/>
      <c r="B15251" s="927"/>
      <c r="C15251" s="580"/>
      <c r="D15251" s="939"/>
      <c r="E15251" s="940"/>
      <c r="F15251" s="941"/>
      <c r="G15251" s="937" t="str">
        <f t="array" ref="G15251">xlookup(F15251,'Internal Staffing Calculator'!E:E,'Internal Staffing Calculator'!C:C,"")</f>
        <v/>
      </c>
      <c r="H15251" s="932" t="str">
        <f t="array" ref="H15251">if(F15251&lt;&gt;"", iferror(index('Internal Staffing Calculator'!B$8:B23500,match(F15251,'Internal Staffing Calculator'!E$8:E23500,0)), "Not In Budget"),"")</f>
        <v/>
      </c>
      <c r="I15251" s="184"/>
      <c r="J15251" s="184"/>
      <c r="K15251" s="184"/>
      <c r="L15251" s="183"/>
    </row>
    <row r="15252">
      <c r="A15252" s="454"/>
      <c r="B15252" s="927"/>
      <c r="C15252" s="580"/>
      <c r="D15252" s="939"/>
      <c r="E15252" s="940"/>
      <c r="F15252" s="941"/>
      <c r="G15252" s="937" t="str">
        <f t="array" ref="G15252">xlookup(F15252,'Internal Staffing Calculator'!E:E,'Internal Staffing Calculator'!C:C,"")</f>
        <v/>
      </c>
      <c r="H15252" s="932" t="str">
        <f t="array" ref="H15252">if(F15252&lt;&gt;"", iferror(index('Internal Staffing Calculator'!B$8:B23500,match(F15252,'Internal Staffing Calculator'!E$8:E23500,0)), "Not In Budget"),"")</f>
        <v/>
      </c>
      <c r="I15252" s="184"/>
      <c r="J15252" s="184"/>
      <c r="K15252" s="184"/>
      <c r="L15252" s="183"/>
    </row>
    <row r="15253">
      <c r="A15253" s="454"/>
      <c r="B15253" s="927"/>
      <c r="C15253" s="580"/>
      <c r="D15253" s="939"/>
      <c r="E15253" s="940"/>
      <c r="F15253" s="941"/>
      <c r="G15253" s="937" t="str">
        <f t="array" ref="G15253">xlookup(F15253,'Internal Staffing Calculator'!E:E,'Internal Staffing Calculator'!C:C,"")</f>
        <v/>
      </c>
      <c r="H15253" s="932" t="str">
        <f t="array" ref="H15253">if(F15253&lt;&gt;"", iferror(index('Internal Staffing Calculator'!B$8:B23500,match(F15253,'Internal Staffing Calculator'!E$8:E23500,0)), "Not In Budget"),"")</f>
        <v/>
      </c>
      <c r="I15253" s="184"/>
      <c r="J15253" s="184"/>
      <c r="K15253" s="184"/>
      <c r="L15253" s="183"/>
    </row>
    <row r="15254">
      <c r="A15254" s="454"/>
      <c r="B15254" s="927"/>
      <c r="C15254" s="580"/>
      <c r="D15254" s="939"/>
      <c r="E15254" s="940"/>
      <c r="F15254" s="941"/>
      <c r="G15254" s="937" t="str">
        <f t="array" ref="G15254">xlookup(F15254,'Internal Staffing Calculator'!E:E,'Internal Staffing Calculator'!C:C,"")</f>
        <v/>
      </c>
      <c r="H15254" s="932" t="str">
        <f t="array" ref="H15254">if(F15254&lt;&gt;"", iferror(index('Internal Staffing Calculator'!B$8:B23500,match(F15254,'Internal Staffing Calculator'!E$8:E23500,0)), "Not In Budget"),"")</f>
        <v/>
      </c>
      <c r="I15254" s="184"/>
      <c r="J15254" s="184"/>
      <c r="K15254" s="184"/>
      <c r="L15254" s="183"/>
    </row>
    <row r="15255">
      <c r="A15255" s="454"/>
      <c r="B15255" s="927"/>
      <c r="C15255" s="580"/>
      <c r="D15255" s="939"/>
      <c r="E15255" s="940"/>
      <c r="F15255" s="941"/>
      <c r="G15255" s="937" t="str">
        <f t="array" ref="G15255">xlookup(F15255,'Internal Staffing Calculator'!E:E,'Internal Staffing Calculator'!C:C,"")</f>
        <v/>
      </c>
      <c r="H15255" s="932" t="str">
        <f t="array" ref="H15255">if(F15255&lt;&gt;"", iferror(index('Internal Staffing Calculator'!B$8:B23500,match(F15255,'Internal Staffing Calculator'!E$8:E23500,0)), "Not In Budget"),"")</f>
        <v/>
      </c>
      <c r="I15255" s="184"/>
      <c r="J15255" s="184"/>
      <c r="K15255" s="184"/>
      <c r="L15255" s="183"/>
    </row>
    <row r="15256">
      <c r="A15256" s="454"/>
      <c r="B15256" s="927"/>
      <c r="C15256" s="580"/>
      <c r="D15256" s="939"/>
      <c r="E15256" s="940"/>
      <c r="F15256" s="941"/>
      <c r="G15256" s="937" t="str">
        <f t="array" ref="G15256">xlookup(F15256,'Internal Staffing Calculator'!E:E,'Internal Staffing Calculator'!C:C,"")</f>
        <v/>
      </c>
      <c r="H15256" s="932" t="str">
        <f t="array" ref="H15256">if(F15256&lt;&gt;"", iferror(index('Internal Staffing Calculator'!B$8:B23500,match(F15256,'Internal Staffing Calculator'!E$8:E23500,0)), "Not In Budget"),"")</f>
        <v/>
      </c>
      <c r="I15256" s="184"/>
      <c r="J15256" s="184"/>
      <c r="K15256" s="184"/>
      <c r="L15256" s="183"/>
    </row>
    <row r="15257">
      <c r="A15257" s="454"/>
      <c r="B15257" s="927"/>
      <c r="C15257" s="580"/>
      <c r="D15257" s="939"/>
      <c r="E15257" s="940"/>
      <c r="F15257" s="941"/>
      <c r="G15257" s="937" t="str">
        <f t="array" ref="G15257">xlookup(F15257,'Internal Staffing Calculator'!E:E,'Internal Staffing Calculator'!C:C,"")</f>
        <v/>
      </c>
      <c r="H15257" s="932" t="str">
        <f t="array" ref="H15257">if(F15257&lt;&gt;"", iferror(index('Internal Staffing Calculator'!B$8:B23500,match(F15257,'Internal Staffing Calculator'!E$8:E23500,0)), "Not In Budget"),"")</f>
        <v/>
      </c>
      <c r="I15257" s="184"/>
      <c r="J15257" s="184"/>
      <c r="K15257" s="184"/>
      <c r="L15257" s="183"/>
    </row>
    <row r="15258">
      <c r="A15258" s="454"/>
      <c r="B15258" s="927"/>
      <c r="C15258" s="580"/>
      <c r="D15258" s="939"/>
      <c r="E15258" s="940"/>
      <c r="F15258" s="941"/>
      <c r="G15258" s="937" t="str">
        <f t="array" ref="G15258">xlookup(F15258,'Internal Staffing Calculator'!E:E,'Internal Staffing Calculator'!C:C,"")</f>
        <v/>
      </c>
      <c r="H15258" s="932" t="str">
        <f t="array" ref="H15258">if(F15258&lt;&gt;"", iferror(index('Internal Staffing Calculator'!B$8:B23500,match(F15258,'Internal Staffing Calculator'!E$8:E23500,0)), "Not In Budget"),"")</f>
        <v/>
      </c>
      <c r="I15258" s="184"/>
      <c r="J15258" s="184"/>
      <c r="K15258" s="184"/>
      <c r="L15258" s="183"/>
    </row>
    <row r="15259">
      <c r="A15259" s="454"/>
      <c r="B15259" s="927"/>
      <c r="C15259" s="580"/>
      <c r="D15259" s="939"/>
      <c r="E15259" s="940"/>
      <c r="F15259" s="941"/>
      <c r="G15259" s="937" t="str">
        <f t="array" ref="G15259">xlookup(F15259,'Internal Staffing Calculator'!E:E,'Internal Staffing Calculator'!C:C,"")</f>
        <v/>
      </c>
      <c r="H15259" s="932" t="str">
        <f t="array" ref="H15259">if(F15259&lt;&gt;"", iferror(index('Internal Staffing Calculator'!B$8:B23500,match(F15259,'Internal Staffing Calculator'!E$8:E23500,0)), "Not In Budget"),"")</f>
        <v/>
      </c>
      <c r="I15259" s="184"/>
      <c r="J15259" s="184"/>
      <c r="K15259" s="184"/>
      <c r="L15259" s="183"/>
    </row>
    <row r="15260">
      <c r="A15260" s="454"/>
      <c r="B15260" s="927"/>
      <c r="C15260" s="580"/>
      <c r="D15260" s="939"/>
      <c r="E15260" s="940"/>
      <c r="F15260" s="941"/>
      <c r="G15260" s="937" t="str">
        <f t="array" ref="G15260">xlookup(F15260,'Internal Staffing Calculator'!E:E,'Internal Staffing Calculator'!C:C,"")</f>
        <v/>
      </c>
      <c r="H15260" s="932" t="str">
        <f t="array" ref="H15260">if(F15260&lt;&gt;"", iferror(index('Internal Staffing Calculator'!B$8:B23500,match(F15260,'Internal Staffing Calculator'!E$8:E23500,0)), "Not In Budget"),"")</f>
        <v/>
      </c>
      <c r="I15260" s="184"/>
      <c r="J15260" s="184"/>
      <c r="K15260" s="184"/>
      <c r="L15260" s="183"/>
    </row>
    <row r="15261">
      <c r="A15261" s="454"/>
      <c r="B15261" s="927"/>
      <c r="C15261" s="580"/>
      <c r="D15261" s="939"/>
      <c r="E15261" s="940"/>
      <c r="F15261" s="941"/>
      <c r="G15261" s="937" t="str">
        <f t="array" ref="G15261">xlookup(F15261,'Internal Staffing Calculator'!E:E,'Internal Staffing Calculator'!C:C,"")</f>
        <v/>
      </c>
      <c r="H15261" s="932" t="str">
        <f t="array" ref="H15261">if(F15261&lt;&gt;"", iferror(index('Internal Staffing Calculator'!B$8:B23500,match(F15261,'Internal Staffing Calculator'!E$8:E23500,0)), "Not In Budget"),"")</f>
        <v/>
      </c>
      <c r="I15261" s="184"/>
      <c r="J15261" s="184"/>
      <c r="K15261" s="184"/>
      <c r="L15261" s="183"/>
    </row>
    <row r="15262">
      <c r="A15262" s="454"/>
      <c r="B15262" s="927"/>
      <c r="C15262" s="580"/>
      <c r="D15262" s="939"/>
      <c r="E15262" s="940"/>
      <c r="F15262" s="941"/>
      <c r="G15262" s="937" t="str">
        <f t="array" ref="G15262">xlookup(F15262,'Internal Staffing Calculator'!E:E,'Internal Staffing Calculator'!C:C,"")</f>
        <v/>
      </c>
      <c r="H15262" s="932" t="str">
        <f t="array" ref="H15262">if(F15262&lt;&gt;"", iferror(index('Internal Staffing Calculator'!B$8:B23500,match(F15262,'Internal Staffing Calculator'!E$8:E23500,0)), "Not In Budget"),"")</f>
        <v/>
      </c>
      <c r="I15262" s="184"/>
      <c r="J15262" s="184"/>
      <c r="K15262" s="184"/>
      <c r="L15262" s="183"/>
    </row>
    <row r="15263">
      <c r="A15263" s="454"/>
      <c r="B15263" s="927"/>
      <c r="C15263" s="580"/>
      <c r="D15263" s="939"/>
      <c r="E15263" s="940"/>
      <c r="F15263" s="941"/>
      <c r="G15263" s="937" t="str">
        <f t="array" ref="G15263">xlookup(F15263,'Internal Staffing Calculator'!E:E,'Internal Staffing Calculator'!C:C,"")</f>
        <v/>
      </c>
      <c r="H15263" s="932" t="str">
        <f t="array" ref="H15263">if(F15263&lt;&gt;"", iferror(index('Internal Staffing Calculator'!B$8:B23500,match(F15263,'Internal Staffing Calculator'!E$8:E23500,0)), "Not In Budget"),"")</f>
        <v/>
      </c>
      <c r="I15263" s="184"/>
      <c r="J15263" s="184"/>
      <c r="K15263" s="184"/>
      <c r="L15263" s="183"/>
    </row>
    <row r="15264">
      <c r="A15264" s="454"/>
      <c r="B15264" s="927"/>
      <c r="C15264" s="580"/>
      <c r="D15264" s="939"/>
      <c r="E15264" s="940"/>
      <c r="F15264" s="941"/>
      <c r="G15264" s="937" t="str">
        <f t="array" ref="G15264">xlookup(F15264,'Internal Staffing Calculator'!E:E,'Internal Staffing Calculator'!C:C,"")</f>
        <v/>
      </c>
      <c r="H15264" s="932" t="str">
        <f t="array" ref="H15264">if(F15264&lt;&gt;"", iferror(index('Internal Staffing Calculator'!B$8:B23500,match(F15264,'Internal Staffing Calculator'!E$8:E23500,0)), "Not In Budget"),"")</f>
        <v/>
      </c>
      <c r="I15264" s="184"/>
      <c r="J15264" s="184"/>
      <c r="K15264" s="184"/>
      <c r="L15264" s="183"/>
    </row>
    <row r="15265">
      <c r="A15265" s="454"/>
      <c r="B15265" s="927"/>
      <c r="C15265" s="580"/>
      <c r="D15265" s="939"/>
      <c r="E15265" s="940"/>
      <c r="F15265" s="941"/>
      <c r="G15265" s="937" t="str">
        <f t="array" ref="G15265">xlookup(F15265,'Internal Staffing Calculator'!E:E,'Internal Staffing Calculator'!C:C,"")</f>
        <v/>
      </c>
      <c r="H15265" s="932" t="str">
        <f t="array" ref="H15265">if(F15265&lt;&gt;"", iferror(index('Internal Staffing Calculator'!B$8:B23500,match(F15265,'Internal Staffing Calculator'!E$8:E23500,0)), "Not In Budget"),"")</f>
        <v/>
      </c>
      <c r="I15265" s="184"/>
      <c r="J15265" s="184"/>
      <c r="K15265" s="184"/>
      <c r="L15265" s="183"/>
    </row>
    <row r="15266">
      <c r="A15266" s="454"/>
      <c r="B15266" s="927"/>
      <c r="C15266" s="580"/>
      <c r="D15266" s="939"/>
      <c r="E15266" s="940"/>
      <c r="F15266" s="941"/>
      <c r="G15266" s="937" t="str">
        <f t="array" ref="G15266">xlookup(F15266,'Internal Staffing Calculator'!E:E,'Internal Staffing Calculator'!C:C,"")</f>
        <v/>
      </c>
      <c r="H15266" s="932" t="str">
        <f t="array" ref="H15266">if(F15266&lt;&gt;"", iferror(index('Internal Staffing Calculator'!B$8:B23500,match(F15266,'Internal Staffing Calculator'!E$8:E23500,0)), "Not In Budget"),"")</f>
        <v/>
      </c>
      <c r="I15266" s="184"/>
      <c r="J15266" s="184"/>
      <c r="K15266" s="184"/>
      <c r="L15266" s="183"/>
    </row>
    <row r="15267">
      <c r="A15267" s="454"/>
      <c r="B15267" s="927"/>
      <c r="C15267" s="580"/>
      <c r="D15267" s="939"/>
      <c r="E15267" s="940"/>
      <c r="F15267" s="941"/>
      <c r="G15267" s="937" t="str">
        <f t="array" ref="G15267">xlookup(F15267,'Internal Staffing Calculator'!E:E,'Internal Staffing Calculator'!C:C,"")</f>
        <v/>
      </c>
      <c r="H15267" s="932" t="str">
        <f t="array" ref="H15267">if(F15267&lt;&gt;"", iferror(index('Internal Staffing Calculator'!B$8:B23500,match(F15267,'Internal Staffing Calculator'!E$8:E23500,0)), "Not In Budget"),"")</f>
        <v/>
      </c>
      <c r="I15267" s="184"/>
      <c r="J15267" s="184"/>
      <c r="K15267" s="184"/>
      <c r="L15267" s="183"/>
    </row>
    <row r="15268">
      <c r="A15268" s="454"/>
      <c r="B15268" s="927"/>
      <c r="C15268" s="580"/>
      <c r="D15268" s="939"/>
      <c r="E15268" s="940"/>
      <c r="F15268" s="941"/>
      <c r="G15268" s="937" t="str">
        <f t="array" ref="G15268">xlookup(F15268,'Internal Staffing Calculator'!E:E,'Internal Staffing Calculator'!C:C,"")</f>
        <v/>
      </c>
      <c r="H15268" s="932" t="str">
        <f t="array" ref="H15268">if(F15268&lt;&gt;"", iferror(index('Internal Staffing Calculator'!B$8:B23500,match(F15268,'Internal Staffing Calculator'!E$8:E23500,0)), "Not In Budget"),"")</f>
        <v/>
      </c>
      <c r="I15268" s="184"/>
      <c r="J15268" s="184"/>
      <c r="K15268" s="184"/>
      <c r="L15268" s="183"/>
    </row>
    <row r="15269">
      <c r="A15269" s="454"/>
      <c r="B15269" s="927"/>
      <c r="C15269" s="580"/>
      <c r="D15269" s="939"/>
      <c r="E15269" s="940"/>
      <c r="F15269" s="941"/>
      <c r="G15269" s="937" t="str">
        <f t="array" ref="G15269">xlookup(F15269,'Internal Staffing Calculator'!E:E,'Internal Staffing Calculator'!C:C,"")</f>
        <v/>
      </c>
      <c r="H15269" s="932" t="str">
        <f t="array" ref="H15269">if(F15269&lt;&gt;"", iferror(index('Internal Staffing Calculator'!B$8:B23500,match(F15269,'Internal Staffing Calculator'!E$8:E23500,0)), "Not In Budget"),"")</f>
        <v/>
      </c>
      <c r="I15269" s="184"/>
      <c r="J15269" s="184"/>
      <c r="K15269" s="184"/>
      <c r="L15269" s="183"/>
    </row>
    <row r="15270">
      <c r="A15270" s="454"/>
      <c r="B15270" s="927"/>
      <c r="C15270" s="580"/>
      <c r="D15270" s="939"/>
      <c r="E15270" s="940"/>
      <c r="F15270" s="941"/>
      <c r="G15270" s="937" t="str">
        <f t="array" ref="G15270">xlookup(F15270,'Internal Staffing Calculator'!E:E,'Internal Staffing Calculator'!C:C,"")</f>
        <v/>
      </c>
      <c r="H15270" s="932" t="str">
        <f t="array" ref="H15270">if(F15270&lt;&gt;"", iferror(index('Internal Staffing Calculator'!B$8:B23500,match(F15270,'Internal Staffing Calculator'!E$8:E23500,0)), "Not In Budget"),"")</f>
        <v/>
      </c>
      <c r="I15270" s="184"/>
      <c r="J15270" s="184"/>
      <c r="K15270" s="184"/>
      <c r="L15270" s="183"/>
    </row>
    <row r="15271">
      <c r="A15271" s="454"/>
      <c r="B15271" s="927"/>
      <c r="C15271" s="580"/>
      <c r="D15271" s="939"/>
      <c r="E15271" s="940"/>
      <c r="F15271" s="941"/>
      <c r="G15271" s="937" t="str">
        <f t="array" ref="G15271">xlookup(F15271,'Internal Staffing Calculator'!E:E,'Internal Staffing Calculator'!C:C,"")</f>
        <v/>
      </c>
      <c r="H15271" s="932" t="str">
        <f t="array" ref="H15271">if(F15271&lt;&gt;"", iferror(index('Internal Staffing Calculator'!B$8:B23500,match(F15271,'Internal Staffing Calculator'!E$8:E23500,0)), "Not In Budget"),"")</f>
        <v/>
      </c>
      <c r="I15271" s="184"/>
      <c r="J15271" s="184"/>
      <c r="K15271" s="184"/>
      <c r="L15271" s="183"/>
    </row>
    <row r="15272">
      <c r="A15272" s="454"/>
      <c r="B15272" s="927"/>
      <c r="C15272" s="580"/>
      <c r="D15272" s="939"/>
      <c r="E15272" s="940"/>
      <c r="F15272" s="941"/>
      <c r="G15272" s="937" t="str">
        <f t="array" ref="G15272">xlookup(F15272,'Internal Staffing Calculator'!E:E,'Internal Staffing Calculator'!C:C,"")</f>
        <v/>
      </c>
      <c r="H15272" s="932" t="str">
        <f t="array" ref="H15272">if(F15272&lt;&gt;"", iferror(index('Internal Staffing Calculator'!B$8:B23500,match(F15272,'Internal Staffing Calculator'!E$8:E23500,0)), "Not In Budget"),"")</f>
        <v/>
      </c>
      <c r="I15272" s="184"/>
      <c r="J15272" s="184"/>
      <c r="K15272" s="184"/>
      <c r="L15272" s="183"/>
    </row>
    <row r="15273">
      <c r="A15273" s="454"/>
      <c r="B15273" s="927"/>
      <c r="C15273" s="580"/>
      <c r="D15273" s="939"/>
      <c r="E15273" s="940"/>
      <c r="F15273" s="941"/>
      <c r="G15273" s="937" t="str">
        <f t="array" ref="G15273">xlookup(F15273,'Internal Staffing Calculator'!E:E,'Internal Staffing Calculator'!C:C,"")</f>
        <v/>
      </c>
      <c r="H15273" s="932" t="str">
        <f t="array" ref="H15273">if(F15273&lt;&gt;"", iferror(index('Internal Staffing Calculator'!B$8:B23500,match(F15273,'Internal Staffing Calculator'!E$8:E23500,0)), "Not In Budget"),"")</f>
        <v/>
      </c>
      <c r="I15273" s="184"/>
      <c r="J15273" s="184"/>
      <c r="K15273" s="184"/>
      <c r="L15273" s="183"/>
    </row>
    <row r="15274">
      <c r="A15274" s="454"/>
      <c r="B15274" s="927"/>
      <c r="C15274" s="580"/>
      <c r="D15274" s="939"/>
      <c r="E15274" s="940"/>
      <c r="F15274" s="941"/>
      <c r="G15274" s="937" t="str">
        <f t="array" ref="G15274">xlookup(F15274,'Internal Staffing Calculator'!E:E,'Internal Staffing Calculator'!C:C,"")</f>
        <v/>
      </c>
      <c r="H15274" s="932" t="str">
        <f t="array" ref="H15274">if(F15274&lt;&gt;"", iferror(index('Internal Staffing Calculator'!B$8:B23500,match(F15274,'Internal Staffing Calculator'!E$8:E23500,0)), "Not In Budget"),"")</f>
        <v/>
      </c>
      <c r="I15274" s="184"/>
      <c r="J15274" s="184"/>
      <c r="K15274" s="184"/>
      <c r="L15274" s="183"/>
    </row>
    <row r="15275">
      <c r="A15275" s="454"/>
      <c r="B15275" s="927"/>
      <c r="C15275" s="580"/>
      <c r="D15275" s="939"/>
      <c r="E15275" s="940"/>
      <c r="F15275" s="941"/>
      <c r="G15275" s="937" t="str">
        <f t="array" ref="G15275">xlookup(F15275,'Internal Staffing Calculator'!E:E,'Internal Staffing Calculator'!C:C,"")</f>
        <v/>
      </c>
      <c r="H15275" s="932" t="str">
        <f t="array" ref="H15275">if(F15275&lt;&gt;"", iferror(index('Internal Staffing Calculator'!B$8:B23500,match(F15275,'Internal Staffing Calculator'!E$8:E23500,0)), "Not In Budget"),"")</f>
        <v/>
      </c>
      <c r="I15275" s="184"/>
      <c r="J15275" s="184"/>
      <c r="K15275" s="184"/>
      <c r="L15275" s="183"/>
    </row>
    <row r="15276">
      <c r="A15276" s="454"/>
      <c r="B15276" s="927"/>
      <c r="C15276" s="580"/>
      <c r="D15276" s="939"/>
      <c r="E15276" s="940"/>
      <c r="F15276" s="941"/>
      <c r="G15276" s="937" t="str">
        <f t="array" ref="G15276">xlookup(F15276,'Internal Staffing Calculator'!E:E,'Internal Staffing Calculator'!C:C,"")</f>
        <v/>
      </c>
      <c r="H15276" s="932" t="str">
        <f t="array" ref="H15276">if(F15276&lt;&gt;"", iferror(index('Internal Staffing Calculator'!B$8:B23500,match(F15276,'Internal Staffing Calculator'!E$8:E23500,0)), "Not In Budget"),"")</f>
        <v/>
      </c>
      <c r="I15276" s="184"/>
      <c r="J15276" s="184"/>
      <c r="K15276" s="184"/>
      <c r="L15276" s="183"/>
    </row>
    <row r="15277">
      <c r="A15277" s="454"/>
      <c r="B15277" s="927"/>
      <c r="C15277" s="580"/>
      <c r="D15277" s="939"/>
      <c r="E15277" s="940"/>
      <c r="F15277" s="941"/>
      <c r="G15277" s="937" t="str">
        <f t="array" ref="G15277">xlookup(F15277,'Internal Staffing Calculator'!E:E,'Internal Staffing Calculator'!C:C,"")</f>
        <v/>
      </c>
      <c r="H15277" s="932" t="str">
        <f t="array" ref="H15277">if(F15277&lt;&gt;"", iferror(index('Internal Staffing Calculator'!B$8:B23500,match(F15277,'Internal Staffing Calculator'!E$8:E23500,0)), "Not In Budget"),"")</f>
        <v/>
      </c>
      <c r="I15277" s="184"/>
      <c r="J15277" s="184"/>
      <c r="K15277" s="184"/>
      <c r="L15277" s="183"/>
    </row>
    <row r="15278">
      <c r="A15278" s="454"/>
      <c r="B15278" s="927"/>
      <c r="C15278" s="580"/>
      <c r="D15278" s="939"/>
      <c r="E15278" s="940"/>
      <c r="F15278" s="941"/>
      <c r="G15278" s="937" t="str">
        <f t="array" ref="G15278">xlookup(F15278,'Internal Staffing Calculator'!E:E,'Internal Staffing Calculator'!C:C,"")</f>
        <v/>
      </c>
      <c r="H15278" s="932" t="str">
        <f t="array" ref="H15278">if(F15278&lt;&gt;"", iferror(index('Internal Staffing Calculator'!B$8:B23500,match(F15278,'Internal Staffing Calculator'!E$8:E23500,0)), "Not In Budget"),"")</f>
        <v/>
      </c>
      <c r="I15278" s="184"/>
      <c r="J15278" s="184"/>
      <c r="K15278" s="184"/>
      <c r="L15278" s="183"/>
    </row>
    <row r="15279">
      <c r="A15279" s="454"/>
      <c r="B15279" s="927"/>
      <c r="C15279" s="580"/>
      <c r="D15279" s="939"/>
      <c r="E15279" s="940"/>
      <c r="F15279" s="941"/>
      <c r="G15279" s="937" t="str">
        <f t="array" ref="G15279">xlookup(F15279,'Internal Staffing Calculator'!E:E,'Internal Staffing Calculator'!C:C,"")</f>
        <v/>
      </c>
      <c r="H15279" s="932" t="str">
        <f t="array" ref="H15279">if(F15279&lt;&gt;"", iferror(index('Internal Staffing Calculator'!B$8:B23500,match(F15279,'Internal Staffing Calculator'!E$8:E23500,0)), "Not In Budget"),"")</f>
        <v/>
      </c>
      <c r="I15279" s="184"/>
      <c r="J15279" s="184"/>
      <c r="K15279" s="184"/>
      <c r="L15279" s="183"/>
    </row>
    <row r="15280">
      <c r="A15280" s="454"/>
      <c r="B15280" s="927"/>
      <c r="C15280" s="580"/>
      <c r="D15280" s="939"/>
      <c r="E15280" s="940"/>
      <c r="F15280" s="941"/>
      <c r="G15280" s="937" t="str">
        <f t="array" ref="G15280">xlookup(F15280,'Internal Staffing Calculator'!E:E,'Internal Staffing Calculator'!C:C,"")</f>
        <v/>
      </c>
      <c r="H15280" s="932" t="str">
        <f t="array" ref="H15280">if(F15280&lt;&gt;"", iferror(index('Internal Staffing Calculator'!B$8:B23500,match(F15280,'Internal Staffing Calculator'!E$8:E23500,0)), "Not In Budget"),"")</f>
        <v/>
      </c>
      <c r="I15280" s="184"/>
      <c r="J15280" s="184"/>
      <c r="K15280" s="184"/>
      <c r="L15280" s="183"/>
    </row>
    <row r="15281">
      <c r="A15281" s="454"/>
      <c r="B15281" s="927"/>
      <c r="C15281" s="580"/>
      <c r="D15281" s="939"/>
      <c r="E15281" s="940"/>
      <c r="F15281" s="941"/>
      <c r="G15281" s="937" t="str">
        <f t="array" ref="G15281">xlookup(F15281,'Internal Staffing Calculator'!E:E,'Internal Staffing Calculator'!C:C,"")</f>
        <v/>
      </c>
      <c r="H15281" s="932" t="str">
        <f t="array" ref="H15281">if(F15281&lt;&gt;"", iferror(index('Internal Staffing Calculator'!B$8:B23500,match(F15281,'Internal Staffing Calculator'!E$8:E23500,0)), "Not In Budget"),"")</f>
        <v/>
      </c>
      <c r="I15281" s="184"/>
      <c r="J15281" s="184"/>
      <c r="K15281" s="184"/>
      <c r="L15281" s="183"/>
    </row>
    <row r="15282">
      <c r="A15282" s="454"/>
      <c r="B15282" s="927"/>
      <c r="C15282" s="580"/>
      <c r="D15282" s="939"/>
      <c r="E15282" s="940"/>
      <c r="F15282" s="941"/>
      <c r="G15282" s="937" t="str">
        <f t="array" ref="G15282">xlookup(F15282,'Internal Staffing Calculator'!E:E,'Internal Staffing Calculator'!C:C,"")</f>
        <v/>
      </c>
      <c r="H15282" s="932" t="str">
        <f t="array" ref="H15282">if(F15282&lt;&gt;"", iferror(index('Internal Staffing Calculator'!B$8:B23500,match(F15282,'Internal Staffing Calculator'!E$8:E23500,0)), "Not In Budget"),"")</f>
        <v/>
      </c>
      <c r="I15282" s="184"/>
      <c r="J15282" s="184"/>
      <c r="K15282" s="184"/>
      <c r="L15282" s="183"/>
    </row>
    <row r="15283">
      <c r="A15283" s="454"/>
      <c r="B15283" s="927"/>
      <c r="C15283" s="580"/>
      <c r="D15283" s="939"/>
      <c r="E15283" s="940"/>
      <c r="F15283" s="941"/>
      <c r="G15283" s="937" t="str">
        <f t="array" ref="G15283">xlookup(F15283,'Internal Staffing Calculator'!E:E,'Internal Staffing Calculator'!C:C,"")</f>
        <v/>
      </c>
      <c r="H15283" s="932" t="str">
        <f t="array" ref="H15283">if(F15283&lt;&gt;"", iferror(index('Internal Staffing Calculator'!B$8:B23500,match(F15283,'Internal Staffing Calculator'!E$8:E23500,0)), "Not In Budget"),"")</f>
        <v/>
      </c>
      <c r="I15283" s="184"/>
      <c r="J15283" s="184"/>
      <c r="K15283" s="184"/>
      <c r="L15283" s="183"/>
    </row>
    <row r="15284">
      <c r="A15284" s="454"/>
      <c r="B15284" s="927"/>
      <c r="C15284" s="580"/>
      <c r="D15284" s="939"/>
      <c r="E15284" s="940"/>
      <c r="F15284" s="941"/>
      <c r="G15284" s="937" t="str">
        <f t="array" ref="G15284">xlookup(F15284,'Internal Staffing Calculator'!E:E,'Internal Staffing Calculator'!C:C,"")</f>
        <v/>
      </c>
      <c r="H15284" s="932" t="str">
        <f t="array" ref="H15284">if(F15284&lt;&gt;"", iferror(index('Internal Staffing Calculator'!B$8:B23500,match(F15284,'Internal Staffing Calculator'!E$8:E23500,0)), "Not In Budget"),"")</f>
        <v/>
      </c>
      <c r="I15284" s="184"/>
      <c r="J15284" s="184"/>
      <c r="K15284" s="184"/>
      <c r="L15284" s="183"/>
    </row>
    <row r="15285">
      <c r="A15285" s="454"/>
      <c r="B15285" s="927"/>
      <c r="C15285" s="580"/>
      <c r="D15285" s="939"/>
      <c r="E15285" s="940"/>
      <c r="F15285" s="941"/>
      <c r="G15285" s="937" t="str">
        <f t="array" ref="G15285">xlookup(F15285,'Internal Staffing Calculator'!E:E,'Internal Staffing Calculator'!C:C,"")</f>
        <v/>
      </c>
      <c r="H15285" s="932" t="str">
        <f t="array" ref="H15285">if(F15285&lt;&gt;"", iferror(index('Internal Staffing Calculator'!B$8:B23500,match(F15285,'Internal Staffing Calculator'!E$8:E23500,0)), "Not In Budget"),"")</f>
        <v/>
      </c>
      <c r="I15285" s="184"/>
      <c r="J15285" s="184"/>
      <c r="K15285" s="184"/>
      <c r="L15285" s="183"/>
    </row>
    <row r="15286">
      <c r="A15286" s="454"/>
      <c r="B15286" s="927"/>
      <c r="C15286" s="580"/>
      <c r="D15286" s="939"/>
      <c r="E15286" s="940"/>
      <c r="F15286" s="941"/>
      <c r="G15286" s="937" t="str">
        <f t="array" ref="G15286">xlookup(F15286,'Internal Staffing Calculator'!E:E,'Internal Staffing Calculator'!C:C,"")</f>
        <v/>
      </c>
      <c r="H15286" s="932" t="str">
        <f t="array" ref="H15286">if(F15286&lt;&gt;"", iferror(index('Internal Staffing Calculator'!B$8:B23500,match(F15286,'Internal Staffing Calculator'!E$8:E23500,0)), "Not In Budget"),"")</f>
        <v/>
      </c>
      <c r="I15286" s="184"/>
      <c r="J15286" s="184"/>
      <c r="K15286" s="184"/>
      <c r="L15286" s="183"/>
    </row>
    <row r="15287">
      <c r="A15287" s="454"/>
      <c r="B15287" s="927"/>
      <c r="C15287" s="580"/>
      <c r="D15287" s="939"/>
      <c r="E15287" s="940"/>
      <c r="F15287" s="941"/>
      <c r="G15287" s="937" t="str">
        <f t="array" ref="G15287">xlookup(F15287,'Internal Staffing Calculator'!E:E,'Internal Staffing Calculator'!C:C,"")</f>
        <v/>
      </c>
      <c r="H15287" s="932" t="str">
        <f t="array" ref="H15287">if(F15287&lt;&gt;"", iferror(index('Internal Staffing Calculator'!B$8:B23500,match(F15287,'Internal Staffing Calculator'!E$8:E23500,0)), "Not In Budget"),"")</f>
        <v/>
      </c>
      <c r="I15287" s="184"/>
      <c r="J15287" s="184"/>
      <c r="K15287" s="184"/>
      <c r="L15287" s="183"/>
    </row>
    <row r="15288">
      <c r="A15288" s="454"/>
      <c r="B15288" s="927"/>
      <c r="C15288" s="580"/>
      <c r="D15288" s="939"/>
      <c r="E15288" s="940"/>
      <c r="F15288" s="941"/>
      <c r="G15288" s="937" t="str">
        <f t="array" ref="G15288">xlookup(F15288,'Internal Staffing Calculator'!E:E,'Internal Staffing Calculator'!C:C,"")</f>
        <v/>
      </c>
      <c r="H15288" s="932" t="str">
        <f t="array" ref="H15288">if(F15288&lt;&gt;"", iferror(index('Internal Staffing Calculator'!B$8:B23500,match(F15288,'Internal Staffing Calculator'!E$8:E23500,0)), "Not In Budget"),"")</f>
        <v/>
      </c>
      <c r="I15288" s="184"/>
      <c r="J15288" s="184"/>
      <c r="K15288" s="184"/>
      <c r="L15288" s="183"/>
    </row>
    <row r="15289">
      <c r="A15289" s="454"/>
      <c r="B15289" s="927"/>
      <c r="C15289" s="580"/>
      <c r="D15289" s="939"/>
      <c r="E15289" s="940"/>
      <c r="F15289" s="941"/>
      <c r="G15289" s="937" t="str">
        <f t="array" ref="G15289">xlookup(F15289,'Internal Staffing Calculator'!E:E,'Internal Staffing Calculator'!C:C,"")</f>
        <v/>
      </c>
      <c r="H15289" s="932" t="str">
        <f t="array" ref="H15289">if(F15289&lt;&gt;"", iferror(index('Internal Staffing Calculator'!B$8:B23500,match(F15289,'Internal Staffing Calculator'!E$8:E23500,0)), "Not In Budget"),"")</f>
        <v/>
      </c>
      <c r="I15289" s="184"/>
      <c r="J15289" s="184"/>
      <c r="K15289" s="184"/>
      <c r="L15289" s="183"/>
    </row>
    <row r="15290">
      <c r="A15290" s="454"/>
      <c r="B15290" s="927"/>
      <c r="C15290" s="580"/>
      <c r="D15290" s="939"/>
      <c r="E15290" s="940"/>
      <c r="F15290" s="941"/>
      <c r="G15290" s="937" t="str">
        <f t="array" ref="G15290">xlookup(F15290,'Internal Staffing Calculator'!E:E,'Internal Staffing Calculator'!C:C,"")</f>
        <v/>
      </c>
      <c r="H15290" s="932" t="str">
        <f t="array" ref="H15290">if(F15290&lt;&gt;"", iferror(index('Internal Staffing Calculator'!B$8:B23500,match(F15290,'Internal Staffing Calculator'!E$8:E23500,0)), "Not In Budget"),"")</f>
        <v/>
      </c>
      <c r="I15290" s="184"/>
      <c r="J15290" s="184"/>
      <c r="K15290" s="184"/>
      <c r="L15290" s="183"/>
    </row>
    <row r="15291">
      <c r="A15291" s="454"/>
      <c r="B15291" s="927"/>
      <c r="C15291" s="580"/>
      <c r="D15291" s="939"/>
      <c r="E15291" s="940"/>
      <c r="F15291" s="941"/>
      <c r="G15291" s="937" t="str">
        <f t="array" ref="G15291">xlookup(F15291,'Internal Staffing Calculator'!E:E,'Internal Staffing Calculator'!C:C,"")</f>
        <v/>
      </c>
      <c r="H15291" s="932" t="str">
        <f t="array" ref="H15291">if(F15291&lt;&gt;"", iferror(index('Internal Staffing Calculator'!B$8:B23500,match(F15291,'Internal Staffing Calculator'!E$8:E23500,0)), "Not In Budget"),"")</f>
        <v/>
      </c>
      <c r="I15291" s="184"/>
      <c r="J15291" s="184"/>
      <c r="K15291" s="184"/>
      <c r="L15291" s="183"/>
    </row>
    <row r="15292">
      <c r="A15292" s="454"/>
      <c r="B15292" s="927"/>
      <c r="C15292" s="580"/>
      <c r="D15292" s="939"/>
      <c r="E15292" s="940"/>
      <c r="F15292" s="941"/>
      <c r="G15292" s="937" t="str">
        <f t="array" ref="G15292">xlookup(F15292,'Internal Staffing Calculator'!E:E,'Internal Staffing Calculator'!C:C,"")</f>
        <v/>
      </c>
      <c r="H15292" s="932" t="str">
        <f t="array" ref="H15292">if(F15292&lt;&gt;"", iferror(index('Internal Staffing Calculator'!B$8:B23500,match(F15292,'Internal Staffing Calculator'!E$8:E23500,0)), "Not In Budget"),"")</f>
        <v/>
      </c>
      <c r="I15292" s="184"/>
      <c r="J15292" s="184"/>
      <c r="K15292" s="184"/>
      <c r="L15292" s="183"/>
    </row>
    <row r="15293">
      <c r="A15293" s="454"/>
      <c r="B15293" s="927"/>
      <c r="C15293" s="580"/>
      <c r="D15293" s="939"/>
      <c r="E15293" s="940"/>
      <c r="F15293" s="941"/>
      <c r="G15293" s="937" t="str">
        <f t="array" ref="G15293">xlookup(F15293,'Internal Staffing Calculator'!E:E,'Internal Staffing Calculator'!C:C,"")</f>
        <v/>
      </c>
      <c r="H15293" s="932" t="str">
        <f t="array" ref="H15293">if(F15293&lt;&gt;"", iferror(index('Internal Staffing Calculator'!B$8:B23500,match(F15293,'Internal Staffing Calculator'!E$8:E23500,0)), "Not In Budget"),"")</f>
        <v/>
      </c>
      <c r="I15293" s="184"/>
      <c r="J15293" s="184"/>
      <c r="K15293" s="184"/>
      <c r="L15293" s="183"/>
    </row>
    <row r="15294">
      <c r="A15294" s="454"/>
      <c r="B15294" s="927"/>
      <c r="C15294" s="580"/>
      <c r="D15294" s="939"/>
      <c r="E15294" s="940"/>
      <c r="F15294" s="941"/>
      <c r="G15294" s="937" t="str">
        <f t="array" ref="G15294">xlookup(F15294,'Internal Staffing Calculator'!E:E,'Internal Staffing Calculator'!C:C,"")</f>
        <v/>
      </c>
      <c r="H15294" s="932" t="str">
        <f t="array" ref="H15294">if(F15294&lt;&gt;"", iferror(index('Internal Staffing Calculator'!B$8:B23500,match(F15294,'Internal Staffing Calculator'!E$8:E23500,0)), "Not In Budget"),"")</f>
        <v/>
      </c>
      <c r="I15294" s="184"/>
      <c r="J15294" s="184"/>
      <c r="K15294" s="184"/>
      <c r="L15294" s="183"/>
    </row>
    <row r="15295">
      <c r="A15295" s="454"/>
      <c r="B15295" s="927"/>
      <c r="C15295" s="580"/>
      <c r="D15295" s="939"/>
      <c r="E15295" s="940"/>
      <c r="F15295" s="941"/>
      <c r="G15295" s="937" t="str">
        <f t="array" ref="G15295">xlookup(F15295,'Internal Staffing Calculator'!E:E,'Internal Staffing Calculator'!C:C,"")</f>
        <v/>
      </c>
      <c r="H15295" s="932" t="str">
        <f t="array" ref="H15295">if(F15295&lt;&gt;"", iferror(index('Internal Staffing Calculator'!B$8:B23500,match(F15295,'Internal Staffing Calculator'!E$8:E23500,0)), "Not In Budget"),"")</f>
        <v/>
      </c>
      <c r="I15295" s="184"/>
      <c r="J15295" s="184"/>
      <c r="K15295" s="184"/>
      <c r="L15295" s="183"/>
    </row>
    <row r="15296">
      <c r="A15296" s="454"/>
      <c r="B15296" s="927"/>
      <c r="C15296" s="580"/>
      <c r="D15296" s="939"/>
      <c r="E15296" s="940"/>
      <c r="F15296" s="941"/>
      <c r="G15296" s="937" t="str">
        <f t="array" ref="G15296">xlookup(F15296,'Internal Staffing Calculator'!E:E,'Internal Staffing Calculator'!C:C,"")</f>
        <v/>
      </c>
      <c r="H15296" s="932" t="str">
        <f t="array" ref="H15296">if(F15296&lt;&gt;"", iferror(index('Internal Staffing Calculator'!B$8:B23500,match(F15296,'Internal Staffing Calculator'!E$8:E23500,0)), "Not In Budget"),"")</f>
        <v/>
      </c>
      <c r="I15296" s="184"/>
      <c r="J15296" s="184"/>
      <c r="K15296" s="184"/>
      <c r="L15296" s="183"/>
    </row>
    <row r="15297">
      <c r="A15297" s="454"/>
      <c r="B15297" s="927"/>
      <c r="C15297" s="580"/>
      <c r="D15297" s="939"/>
      <c r="E15297" s="940"/>
      <c r="F15297" s="941"/>
      <c r="G15297" s="937" t="str">
        <f t="array" ref="G15297">xlookup(F15297,'Internal Staffing Calculator'!E:E,'Internal Staffing Calculator'!C:C,"")</f>
        <v/>
      </c>
      <c r="H15297" s="932" t="str">
        <f t="array" ref="H15297">if(F15297&lt;&gt;"", iferror(index('Internal Staffing Calculator'!B$8:B23500,match(F15297,'Internal Staffing Calculator'!E$8:E23500,0)), "Not In Budget"),"")</f>
        <v/>
      </c>
      <c r="I15297" s="184"/>
      <c r="J15297" s="184"/>
      <c r="K15297" s="184"/>
      <c r="L15297" s="183"/>
    </row>
    <row r="15298">
      <c r="A15298" s="454"/>
      <c r="B15298" s="927"/>
      <c r="C15298" s="580"/>
      <c r="D15298" s="939"/>
      <c r="E15298" s="940"/>
      <c r="F15298" s="941"/>
      <c r="G15298" s="937" t="str">
        <f t="array" ref="G15298">xlookup(F15298,'Internal Staffing Calculator'!E:E,'Internal Staffing Calculator'!C:C,"")</f>
        <v/>
      </c>
      <c r="H15298" s="932" t="str">
        <f t="array" ref="H15298">if(F15298&lt;&gt;"", iferror(index('Internal Staffing Calculator'!B$8:B23500,match(F15298,'Internal Staffing Calculator'!E$8:E23500,0)), "Not In Budget"),"")</f>
        <v/>
      </c>
      <c r="I15298" s="184"/>
      <c r="J15298" s="184"/>
      <c r="K15298" s="184"/>
      <c r="L15298" s="183"/>
    </row>
    <row r="15299">
      <c r="A15299" s="454"/>
      <c r="B15299" s="927"/>
      <c r="C15299" s="580"/>
      <c r="D15299" s="939"/>
      <c r="E15299" s="940"/>
      <c r="F15299" s="941"/>
      <c r="G15299" s="937" t="str">
        <f t="array" ref="G15299">xlookup(F15299,'Internal Staffing Calculator'!E:E,'Internal Staffing Calculator'!C:C,"")</f>
        <v/>
      </c>
      <c r="H15299" s="932" t="str">
        <f t="array" ref="H15299">if(F15299&lt;&gt;"", iferror(index('Internal Staffing Calculator'!B$8:B23500,match(F15299,'Internal Staffing Calculator'!E$8:E23500,0)), "Not In Budget"),"")</f>
        <v/>
      </c>
      <c r="I15299" s="184"/>
      <c r="J15299" s="184"/>
      <c r="K15299" s="184"/>
      <c r="L15299" s="183"/>
    </row>
    <row r="15300">
      <c r="A15300" s="454"/>
      <c r="B15300" s="927"/>
      <c r="C15300" s="580"/>
      <c r="D15300" s="939"/>
      <c r="E15300" s="940"/>
      <c r="F15300" s="941"/>
      <c r="G15300" s="937" t="str">
        <f t="array" ref="G15300">xlookup(F15300,'Internal Staffing Calculator'!E:E,'Internal Staffing Calculator'!C:C,"")</f>
        <v/>
      </c>
      <c r="H15300" s="932" t="str">
        <f t="array" ref="H15300">if(F15300&lt;&gt;"", iferror(index('Internal Staffing Calculator'!B$8:B23500,match(F15300,'Internal Staffing Calculator'!E$8:E23500,0)), "Not In Budget"),"")</f>
        <v/>
      </c>
      <c r="I15300" s="184"/>
      <c r="J15300" s="184"/>
      <c r="K15300" s="184"/>
      <c r="L15300" s="183"/>
    </row>
    <row r="15301">
      <c r="A15301" s="454"/>
      <c r="B15301" s="927"/>
      <c r="C15301" s="580"/>
      <c r="D15301" s="939"/>
      <c r="E15301" s="940"/>
      <c r="F15301" s="941"/>
      <c r="G15301" s="937" t="str">
        <f t="array" ref="G15301">xlookup(F15301,'Internal Staffing Calculator'!E:E,'Internal Staffing Calculator'!C:C,"")</f>
        <v/>
      </c>
      <c r="H15301" s="932" t="str">
        <f t="array" ref="H15301">if(F15301&lt;&gt;"", iferror(index('Internal Staffing Calculator'!B$8:B23500,match(F15301,'Internal Staffing Calculator'!E$8:E23500,0)), "Not In Budget"),"")</f>
        <v/>
      </c>
      <c r="I15301" s="184"/>
      <c r="J15301" s="184"/>
      <c r="K15301" s="184"/>
      <c r="L15301" s="183"/>
    </row>
    <row r="15302">
      <c r="A15302" s="454"/>
      <c r="B15302" s="927"/>
      <c r="C15302" s="580"/>
      <c r="D15302" s="939"/>
      <c r="E15302" s="940"/>
      <c r="F15302" s="941"/>
      <c r="G15302" s="937" t="str">
        <f t="array" ref="G15302">xlookup(F15302,'Internal Staffing Calculator'!E:E,'Internal Staffing Calculator'!C:C,"")</f>
        <v/>
      </c>
      <c r="H15302" s="932" t="str">
        <f t="array" ref="H15302">if(F15302&lt;&gt;"", iferror(index('Internal Staffing Calculator'!B$8:B23500,match(F15302,'Internal Staffing Calculator'!E$8:E23500,0)), "Not In Budget"),"")</f>
        <v/>
      </c>
      <c r="I15302" s="184"/>
      <c r="J15302" s="184"/>
      <c r="K15302" s="184"/>
      <c r="L15302" s="183"/>
    </row>
    <row r="15303">
      <c r="A15303" s="454"/>
      <c r="B15303" s="927"/>
      <c r="C15303" s="580"/>
      <c r="D15303" s="939"/>
      <c r="E15303" s="940"/>
      <c r="F15303" s="941"/>
      <c r="G15303" s="937" t="str">
        <f t="array" ref="G15303">xlookup(F15303,'Internal Staffing Calculator'!E:E,'Internal Staffing Calculator'!C:C,"")</f>
        <v/>
      </c>
      <c r="H15303" s="932" t="str">
        <f t="array" ref="H15303">if(F15303&lt;&gt;"", iferror(index('Internal Staffing Calculator'!B$8:B23500,match(F15303,'Internal Staffing Calculator'!E$8:E23500,0)), "Not In Budget"),"")</f>
        <v/>
      </c>
      <c r="I15303" s="184"/>
      <c r="J15303" s="184"/>
      <c r="K15303" s="184"/>
      <c r="L15303" s="183"/>
    </row>
    <row r="15304">
      <c r="A15304" s="454"/>
      <c r="B15304" s="927"/>
      <c r="C15304" s="580"/>
      <c r="D15304" s="939"/>
      <c r="E15304" s="940"/>
      <c r="F15304" s="941"/>
      <c r="G15304" s="937" t="str">
        <f t="array" ref="G15304">xlookup(F15304,'Internal Staffing Calculator'!E:E,'Internal Staffing Calculator'!C:C,"")</f>
        <v/>
      </c>
      <c r="H15304" s="932" t="str">
        <f t="array" ref="H15304">if(F15304&lt;&gt;"", iferror(index('Internal Staffing Calculator'!B$8:B23500,match(F15304,'Internal Staffing Calculator'!E$8:E23500,0)), "Not In Budget"),"")</f>
        <v/>
      </c>
      <c r="I15304" s="184"/>
      <c r="J15304" s="184"/>
      <c r="K15304" s="184"/>
      <c r="L15304" s="183"/>
    </row>
    <row r="15305">
      <c r="A15305" s="454"/>
      <c r="B15305" s="927"/>
      <c r="C15305" s="580"/>
      <c r="D15305" s="939"/>
      <c r="E15305" s="940"/>
      <c r="F15305" s="941"/>
      <c r="G15305" s="937" t="str">
        <f t="array" ref="G15305">xlookup(F15305,'Internal Staffing Calculator'!E:E,'Internal Staffing Calculator'!C:C,"")</f>
        <v/>
      </c>
      <c r="H15305" s="932" t="str">
        <f t="array" ref="H15305">if(F15305&lt;&gt;"", iferror(index('Internal Staffing Calculator'!B$8:B23500,match(F15305,'Internal Staffing Calculator'!E$8:E23500,0)), "Not In Budget"),"")</f>
        <v/>
      </c>
      <c r="I15305" s="184"/>
      <c r="J15305" s="184"/>
      <c r="K15305" s="184"/>
      <c r="L15305" s="183"/>
    </row>
    <row r="15306">
      <c r="A15306" s="454"/>
      <c r="B15306" s="927"/>
      <c r="C15306" s="580"/>
      <c r="D15306" s="939"/>
      <c r="E15306" s="940"/>
      <c r="F15306" s="941"/>
      <c r="G15306" s="937" t="str">
        <f t="array" ref="G15306">xlookup(F15306,'Internal Staffing Calculator'!E:E,'Internal Staffing Calculator'!C:C,"")</f>
        <v/>
      </c>
      <c r="H15306" s="932" t="str">
        <f t="array" ref="H15306">if(F15306&lt;&gt;"", iferror(index('Internal Staffing Calculator'!B$8:B23500,match(F15306,'Internal Staffing Calculator'!E$8:E23500,0)), "Not In Budget"),"")</f>
        <v/>
      </c>
      <c r="I15306" s="184"/>
      <c r="J15306" s="184"/>
      <c r="K15306" s="184"/>
      <c r="L15306" s="183"/>
    </row>
    <row r="15307">
      <c r="A15307" s="454"/>
      <c r="B15307" s="927"/>
      <c r="C15307" s="580"/>
      <c r="D15307" s="939"/>
      <c r="E15307" s="940"/>
      <c r="F15307" s="941"/>
      <c r="G15307" s="937" t="str">
        <f t="array" ref="G15307">xlookup(F15307,'Internal Staffing Calculator'!E:E,'Internal Staffing Calculator'!C:C,"")</f>
        <v/>
      </c>
      <c r="H15307" s="932" t="str">
        <f t="array" ref="H15307">if(F15307&lt;&gt;"", iferror(index('Internal Staffing Calculator'!B$8:B23500,match(F15307,'Internal Staffing Calculator'!E$8:E23500,0)), "Not In Budget"),"")</f>
        <v/>
      </c>
      <c r="I15307" s="184"/>
      <c r="J15307" s="184"/>
      <c r="K15307" s="184"/>
      <c r="L15307" s="183"/>
    </row>
    <row r="15308">
      <c r="A15308" s="454"/>
      <c r="B15308" s="927"/>
      <c r="C15308" s="580"/>
      <c r="D15308" s="939"/>
      <c r="E15308" s="940"/>
      <c r="F15308" s="941"/>
      <c r="G15308" s="937" t="str">
        <f t="array" ref="G15308">xlookup(F15308,'Internal Staffing Calculator'!E:E,'Internal Staffing Calculator'!C:C,"")</f>
        <v/>
      </c>
      <c r="H15308" s="932" t="str">
        <f t="array" ref="H15308">if(F15308&lt;&gt;"", iferror(index('Internal Staffing Calculator'!B$8:B23500,match(F15308,'Internal Staffing Calculator'!E$8:E23500,0)), "Not In Budget"),"")</f>
        <v/>
      </c>
      <c r="I15308" s="184"/>
      <c r="J15308" s="184"/>
      <c r="K15308" s="184"/>
      <c r="L15308" s="183"/>
    </row>
    <row r="15309">
      <c r="A15309" s="454"/>
      <c r="B15309" s="927"/>
      <c r="C15309" s="580"/>
      <c r="D15309" s="939"/>
      <c r="E15309" s="940"/>
      <c r="F15309" s="941"/>
      <c r="G15309" s="937" t="str">
        <f t="array" ref="G15309">xlookup(F15309,'Internal Staffing Calculator'!E:E,'Internal Staffing Calculator'!C:C,"")</f>
        <v/>
      </c>
      <c r="H15309" s="932" t="str">
        <f t="array" ref="H15309">if(F15309&lt;&gt;"", iferror(index('Internal Staffing Calculator'!B$8:B23500,match(F15309,'Internal Staffing Calculator'!E$8:E23500,0)), "Not In Budget"),"")</f>
        <v/>
      </c>
      <c r="I15309" s="184"/>
      <c r="J15309" s="184"/>
      <c r="K15309" s="184"/>
      <c r="L15309" s="183"/>
    </row>
    <row r="15310">
      <c r="A15310" s="454"/>
      <c r="B15310" s="927"/>
      <c r="C15310" s="580"/>
      <c r="D15310" s="939"/>
      <c r="E15310" s="940"/>
      <c r="F15310" s="941"/>
      <c r="G15310" s="937" t="str">
        <f t="array" ref="G15310">xlookup(F15310,'Internal Staffing Calculator'!E:E,'Internal Staffing Calculator'!C:C,"")</f>
        <v/>
      </c>
      <c r="H15310" s="932" t="str">
        <f t="array" ref="H15310">if(F15310&lt;&gt;"", iferror(index('Internal Staffing Calculator'!B$8:B23500,match(F15310,'Internal Staffing Calculator'!E$8:E23500,0)), "Not In Budget"),"")</f>
        <v/>
      </c>
      <c r="I15310" s="184"/>
      <c r="J15310" s="184"/>
      <c r="K15310" s="184"/>
      <c r="L15310" s="183"/>
    </row>
    <row r="15311">
      <c r="A15311" s="454"/>
      <c r="B15311" s="927"/>
      <c r="C15311" s="580"/>
      <c r="D15311" s="939"/>
      <c r="E15311" s="940"/>
      <c r="F15311" s="941"/>
      <c r="G15311" s="937" t="str">
        <f t="array" ref="G15311">xlookup(F15311,'Internal Staffing Calculator'!E:E,'Internal Staffing Calculator'!C:C,"")</f>
        <v/>
      </c>
      <c r="H15311" s="932" t="str">
        <f t="array" ref="H15311">if(F15311&lt;&gt;"", iferror(index('Internal Staffing Calculator'!B$8:B23500,match(F15311,'Internal Staffing Calculator'!E$8:E23500,0)), "Not In Budget"),"")</f>
        <v/>
      </c>
      <c r="I15311" s="184"/>
      <c r="J15311" s="184"/>
      <c r="K15311" s="184"/>
      <c r="L15311" s="183"/>
    </row>
    <row r="15312">
      <c r="A15312" s="454"/>
      <c r="B15312" s="927"/>
      <c r="C15312" s="580"/>
      <c r="D15312" s="939"/>
      <c r="E15312" s="940"/>
      <c r="F15312" s="941"/>
      <c r="G15312" s="937" t="str">
        <f t="array" ref="G15312">xlookup(F15312,'Internal Staffing Calculator'!E:E,'Internal Staffing Calculator'!C:C,"")</f>
        <v/>
      </c>
      <c r="H15312" s="932" t="str">
        <f t="array" ref="H15312">if(F15312&lt;&gt;"", iferror(index('Internal Staffing Calculator'!B$8:B23500,match(F15312,'Internal Staffing Calculator'!E$8:E23500,0)), "Not In Budget"),"")</f>
        <v/>
      </c>
      <c r="I15312" s="184"/>
      <c r="J15312" s="184"/>
      <c r="K15312" s="184"/>
      <c r="L15312" s="183"/>
    </row>
    <row r="15313">
      <c r="A15313" s="454"/>
      <c r="B15313" s="927"/>
      <c r="C15313" s="580"/>
      <c r="D15313" s="939"/>
      <c r="E15313" s="940"/>
      <c r="F15313" s="941"/>
      <c r="G15313" s="937" t="str">
        <f t="array" ref="G15313">xlookup(F15313,'Internal Staffing Calculator'!E:E,'Internal Staffing Calculator'!C:C,"")</f>
        <v/>
      </c>
      <c r="H15313" s="932" t="str">
        <f t="array" ref="H15313">if(F15313&lt;&gt;"", iferror(index('Internal Staffing Calculator'!B$8:B23500,match(F15313,'Internal Staffing Calculator'!E$8:E23500,0)), "Not In Budget"),"")</f>
        <v/>
      </c>
      <c r="I15313" s="184"/>
      <c r="J15313" s="184"/>
      <c r="K15313" s="184"/>
      <c r="L15313" s="183"/>
    </row>
    <row r="15314">
      <c r="A15314" s="454"/>
      <c r="B15314" s="927"/>
      <c r="C15314" s="580"/>
      <c r="D15314" s="939"/>
      <c r="E15314" s="940"/>
      <c r="F15314" s="941"/>
      <c r="G15314" s="937" t="str">
        <f t="array" ref="G15314">xlookup(F15314,'Internal Staffing Calculator'!E:E,'Internal Staffing Calculator'!C:C,"")</f>
        <v/>
      </c>
      <c r="H15314" s="932" t="str">
        <f t="array" ref="H15314">if(F15314&lt;&gt;"", iferror(index('Internal Staffing Calculator'!B$8:B23500,match(F15314,'Internal Staffing Calculator'!E$8:E23500,0)), "Not In Budget"),"")</f>
        <v/>
      </c>
      <c r="I15314" s="184"/>
      <c r="J15314" s="184"/>
      <c r="K15314" s="184"/>
      <c r="L15314" s="183"/>
    </row>
    <row r="15315">
      <c r="A15315" s="454"/>
      <c r="B15315" s="927"/>
      <c r="C15315" s="580"/>
      <c r="D15315" s="939"/>
      <c r="E15315" s="940"/>
      <c r="F15315" s="941"/>
      <c r="G15315" s="937" t="str">
        <f t="array" ref="G15315">xlookup(F15315,'Internal Staffing Calculator'!E:E,'Internal Staffing Calculator'!C:C,"")</f>
        <v/>
      </c>
      <c r="H15315" s="932" t="str">
        <f t="array" ref="H15315">if(F15315&lt;&gt;"", iferror(index('Internal Staffing Calculator'!B$8:B23500,match(F15315,'Internal Staffing Calculator'!E$8:E23500,0)), "Not In Budget"),"")</f>
        <v/>
      </c>
      <c r="I15315" s="184"/>
      <c r="J15315" s="184"/>
      <c r="K15315" s="184"/>
      <c r="L15315" s="183"/>
    </row>
    <row r="15316">
      <c r="A15316" s="454"/>
      <c r="B15316" s="927"/>
      <c r="C15316" s="580"/>
      <c r="D15316" s="939"/>
      <c r="E15316" s="940"/>
      <c r="F15316" s="941"/>
      <c r="G15316" s="937" t="str">
        <f t="array" ref="G15316">xlookup(F15316,'Internal Staffing Calculator'!E:E,'Internal Staffing Calculator'!C:C,"")</f>
        <v/>
      </c>
      <c r="H15316" s="932" t="str">
        <f t="array" ref="H15316">if(F15316&lt;&gt;"", iferror(index('Internal Staffing Calculator'!B$8:B23500,match(F15316,'Internal Staffing Calculator'!E$8:E23500,0)), "Not In Budget"),"")</f>
        <v/>
      </c>
      <c r="I15316" s="184"/>
      <c r="J15316" s="184"/>
      <c r="K15316" s="184"/>
      <c r="L15316" s="183"/>
    </row>
    <row r="15317">
      <c r="A15317" s="454"/>
      <c r="B15317" s="927"/>
      <c r="C15317" s="580"/>
      <c r="D15317" s="939"/>
      <c r="E15317" s="940"/>
      <c r="F15317" s="941"/>
      <c r="G15317" s="937" t="str">
        <f t="array" ref="G15317">xlookup(F15317,'Internal Staffing Calculator'!E:E,'Internal Staffing Calculator'!C:C,"")</f>
        <v/>
      </c>
      <c r="H15317" s="932" t="str">
        <f t="array" ref="H15317">if(F15317&lt;&gt;"", iferror(index('Internal Staffing Calculator'!B$8:B23500,match(F15317,'Internal Staffing Calculator'!E$8:E23500,0)), "Not In Budget"),"")</f>
        <v/>
      </c>
      <c r="I15317" s="184"/>
      <c r="J15317" s="184"/>
      <c r="K15317" s="184"/>
      <c r="L15317" s="183"/>
    </row>
    <row r="15318">
      <c r="A15318" s="454"/>
      <c r="B15318" s="927"/>
      <c r="C15318" s="580"/>
      <c r="D15318" s="939"/>
      <c r="E15318" s="940"/>
      <c r="F15318" s="941"/>
      <c r="G15318" s="937" t="str">
        <f t="array" ref="G15318">xlookup(F15318,'Internal Staffing Calculator'!E:E,'Internal Staffing Calculator'!C:C,"")</f>
        <v/>
      </c>
      <c r="H15318" s="932" t="str">
        <f t="array" ref="H15318">if(F15318&lt;&gt;"", iferror(index('Internal Staffing Calculator'!B$8:B23500,match(F15318,'Internal Staffing Calculator'!E$8:E23500,0)), "Not In Budget"),"")</f>
        <v/>
      </c>
      <c r="I15318" s="184"/>
      <c r="J15318" s="184"/>
      <c r="K15318" s="184"/>
      <c r="L15318" s="183"/>
    </row>
    <row r="15319">
      <c r="A15319" s="454"/>
      <c r="B15319" s="927"/>
      <c r="C15319" s="580"/>
      <c r="D15319" s="939"/>
      <c r="E15319" s="940"/>
      <c r="F15319" s="941"/>
      <c r="G15319" s="937" t="str">
        <f t="array" ref="G15319">xlookup(F15319,'Internal Staffing Calculator'!E:E,'Internal Staffing Calculator'!C:C,"")</f>
        <v/>
      </c>
      <c r="H15319" s="932" t="str">
        <f t="array" ref="H15319">if(F15319&lt;&gt;"", iferror(index('Internal Staffing Calculator'!B$8:B23500,match(F15319,'Internal Staffing Calculator'!E$8:E23500,0)), "Not In Budget"),"")</f>
        <v/>
      </c>
      <c r="I15319" s="184"/>
      <c r="J15319" s="184"/>
      <c r="K15319" s="184"/>
      <c r="L15319" s="183"/>
    </row>
    <row r="15320">
      <c r="A15320" s="454"/>
      <c r="B15320" s="927"/>
      <c r="C15320" s="580"/>
      <c r="D15320" s="939"/>
      <c r="E15320" s="940"/>
      <c r="F15320" s="941"/>
      <c r="G15320" s="937" t="str">
        <f t="array" ref="G15320">xlookup(F15320,'Internal Staffing Calculator'!E:E,'Internal Staffing Calculator'!C:C,"")</f>
        <v/>
      </c>
      <c r="H15320" s="932" t="str">
        <f t="array" ref="H15320">if(F15320&lt;&gt;"", iferror(index('Internal Staffing Calculator'!B$8:B23500,match(F15320,'Internal Staffing Calculator'!E$8:E23500,0)), "Not In Budget"),"")</f>
        <v/>
      </c>
      <c r="I15320" s="184"/>
      <c r="J15320" s="184"/>
      <c r="K15320" s="184"/>
      <c r="L15320" s="183"/>
    </row>
    <row r="15321">
      <c r="A15321" s="454"/>
      <c r="B15321" s="927"/>
      <c r="C15321" s="580"/>
      <c r="D15321" s="939"/>
      <c r="E15321" s="940"/>
      <c r="F15321" s="941"/>
      <c r="G15321" s="937" t="str">
        <f t="array" ref="G15321">xlookup(F15321,'Internal Staffing Calculator'!E:E,'Internal Staffing Calculator'!C:C,"")</f>
        <v/>
      </c>
      <c r="H15321" s="932" t="str">
        <f t="array" ref="H15321">if(F15321&lt;&gt;"", iferror(index('Internal Staffing Calculator'!B$8:B23500,match(F15321,'Internal Staffing Calculator'!E$8:E23500,0)), "Not In Budget"),"")</f>
        <v/>
      </c>
      <c r="I15321" s="184"/>
      <c r="J15321" s="184"/>
      <c r="K15321" s="184"/>
      <c r="L15321" s="183"/>
    </row>
    <row r="15322">
      <c r="A15322" s="454"/>
      <c r="B15322" s="927"/>
      <c r="C15322" s="580"/>
      <c r="D15322" s="939"/>
      <c r="E15322" s="940"/>
      <c r="F15322" s="941"/>
      <c r="G15322" s="937" t="str">
        <f t="array" ref="G15322">xlookup(F15322,'Internal Staffing Calculator'!E:E,'Internal Staffing Calculator'!C:C,"")</f>
        <v/>
      </c>
      <c r="H15322" s="932" t="str">
        <f t="array" ref="H15322">if(F15322&lt;&gt;"", iferror(index('Internal Staffing Calculator'!B$8:B23500,match(F15322,'Internal Staffing Calculator'!E$8:E23500,0)), "Not In Budget"),"")</f>
        <v/>
      </c>
      <c r="I15322" s="184"/>
      <c r="J15322" s="184"/>
      <c r="K15322" s="184"/>
      <c r="L15322" s="183"/>
    </row>
    <row r="15323">
      <c r="A15323" s="454"/>
      <c r="B15323" s="927"/>
      <c r="C15323" s="580"/>
      <c r="D15323" s="939"/>
      <c r="E15323" s="940"/>
      <c r="F15323" s="941"/>
      <c r="G15323" s="937" t="str">
        <f t="array" ref="G15323">xlookup(F15323,'Internal Staffing Calculator'!E:E,'Internal Staffing Calculator'!C:C,"")</f>
        <v/>
      </c>
      <c r="H15323" s="932" t="str">
        <f t="array" ref="H15323">if(F15323&lt;&gt;"", iferror(index('Internal Staffing Calculator'!B$8:B23500,match(F15323,'Internal Staffing Calculator'!E$8:E23500,0)), "Not In Budget"),"")</f>
        <v/>
      </c>
      <c r="I15323" s="184"/>
      <c r="J15323" s="184"/>
      <c r="K15323" s="184"/>
      <c r="L15323" s="183"/>
    </row>
    <row r="15324">
      <c r="A15324" s="454"/>
      <c r="B15324" s="927"/>
      <c r="C15324" s="580"/>
      <c r="D15324" s="939"/>
      <c r="E15324" s="940"/>
      <c r="F15324" s="941"/>
      <c r="G15324" s="937" t="str">
        <f t="array" ref="G15324">xlookup(F15324,'Internal Staffing Calculator'!E:E,'Internal Staffing Calculator'!C:C,"")</f>
        <v/>
      </c>
      <c r="H15324" s="932" t="str">
        <f t="array" ref="H15324">if(F15324&lt;&gt;"", iferror(index('Internal Staffing Calculator'!B$8:B23500,match(F15324,'Internal Staffing Calculator'!E$8:E23500,0)), "Not In Budget"),"")</f>
        <v/>
      </c>
      <c r="I15324" s="184"/>
      <c r="J15324" s="184"/>
      <c r="K15324" s="184"/>
      <c r="L15324" s="183"/>
    </row>
    <row r="15325">
      <c r="A15325" s="454"/>
      <c r="B15325" s="927"/>
      <c r="C15325" s="580"/>
      <c r="D15325" s="939"/>
      <c r="E15325" s="940"/>
      <c r="F15325" s="941"/>
      <c r="G15325" s="937" t="str">
        <f t="array" ref="G15325">xlookup(F15325,'Internal Staffing Calculator'!E:E,'Internal Staffing Calculator'!C:C,"")</f>
        <v/>
      </c>
      <c r="H15325" s="932" t="str">
        <f t="array" ref="H15325">if(F15325&lt;&gt;"", iferror(index('Internal Staffing Calculator'!B$8:B23500,match(F15325,'Internal Staffing Calculator'!E$8:E23500,0)), "Not In Budget"),"")</f>
        <v/>
      </c>
      <c r="I15325" s="184"/>
      <c r="J15325" s="184"/>
      <c r="K15325" s="184"/>
      <c r="L15325" s="183"/>
    </row>
    <row r="15326">
      <c r="A15326" s="454"/>
      <c r="B15326" s="927"/>
      <c r="C15326" s="580"/>
      <c r="D15326" s="939"/>
      <c r="E15326" s="940"/>
      <c r="F15326" s="941"/>
      <c r="G15326" s="937" t="str">
        <f t="array" ref="G15326">xlookup(F15326,'Internal Staffing Calculator'!E:E,'Internal Staffing Calculator'!C:C,"")</f>
        <v/>
      </c>
      <c r="H15326" s="932" t="str">
        <f t="array" ref="H15326">if(F15326&lt;&gt;"", iferror(index('Internal Staffing Calculator'!B$8:B23500,match(F15326,'Internal Staffing Calculator'!E$8:E23500,0)), "Not In Budget"),"")</f>
        <v/>
      </c>
      <c r="I15326" s="184"/>
      <c r="J15326" s="184"/>
      <c r="K15326" s="184"/>
      <c r="L15326" s="183"/>
    </row>
    <row r="15327">
      <c r="A15327" s="454"/>
      <c r="B15327" s="927"/>
      <c r="C15327" s="580"/>
      <c r="D15327" s="939"/>
      <c r="E15327" s="940"/>
      <c r="F15327" s="941"/>
      <c r="G15327" s="937" t="str">
        <f t="array" ref="G15327">xlookup(F15327,'Internal Staffing Calculator'!E:E,'Internal Staffing Calculator'!C:C,"")</f>
        <v/>
      </c>
      <c r="H15327" s="932" t="str">
        <f t="array" ref="H15327">if(F15327&lt;&gt;"", iferror(index('Internal Staffing Calculator'!B$8:B23500,match(F15327,'Internal Staffing Calculator'!E$8:E23500,0)), "Not In Budget"),"")</f>
        <v/>
      </c>
      <c r="I15327" s="184"/>
      <c r="J15327" s="184"/>
      <c r="K15327" s="184"/>
      <c r="L15327" s="183"/>
    </row>
    <row r="15328">
      <c r="A15328" s="454"/>
      <c r="B15328" s="927"/>
      <c r="C15328" s="580"/>
      <c r="D15328" s="939"/>
      <c r="E15328" s="940"/>
      <c r="F15328" s="941"/>
      <c r="G15328" s="937" t="str">
        <f t="array" ref="G15328">xlookup(F15328,'Internal Staffing Calculator'!E:E,'Internal Staffing Calculator'!C:C,"")</f>
        <v/>
      </c>
      <c r="H15328" s="932" t="str">
        <f t="array" ref="H15328">if(F15328&lt;&gt;"", iferror(index('Internal Staffing Calculator'!B$8:B23500,match(F15328,'Internal Staffing Calculator'!E$8:E23500,0)), "Not In Budget"),"")</f>
        <v/>
      </c>
      <c r="I15328" s="184"/>
      <c r="J15328" s="184"/>
      <c r="K15328" s="184"/>
      <c r="L15328" s="183"/>
    </row>
    <row r="15329">
      <c r="A15329" s="454"/>
      <c r="B15329" s="927"/>
      <c r="C15329" s="580"/>
      <c r="D15329" s="939"/>
      <c r="E15329" s="940"/>
      <c r="F15329" s="941"/>
      <c r="G15329" s="937" t="str">
        <f t="array" ref="G15329">xlookup(F15329,'Internal Staffing Calculator'!E:E,'Internal Staffing Calculator'!C:C,"")</f>
        <v/>
      </c>
      <c r="H15329" s="932" t="str">
        <f t="array" ref="H15329">if(F15329&lt;&gt;"", iferror(index('Internal Staffing Calculator'!B$8:B23500,match(F15329,'Internal Staffing Calculator'!E$8:E23500,0)), "Not In Budget"),"")</f>
        <v/>
      </c>
      <c r="I15329" s="184"/>
      <c r="J15329" s="184"/>
      <c r="K15329" s="184"/>
      <c r="L15329" s="183"/>
    </row>
    <row r="15330">
      <c r="A15330" s="454"/>
      <c r="B15330" s="927"/>
      <c r="C15330" s="580"/>
      <c r="D15330" s="939"/>
      <c r="E15330" s="940"/>
      <c r="F15330" s="941"/>
      <c r="G15330" s="937" t="str">
        <f t="array" ref="G15330">xlookup(F15330,'Internal Staffing Calculator'!E:E,'Internal Staffing Calculator'!C:C,"")</f>
        <v/>
      </c>
      <c r="H15330" s="932" t="str">
        <f t="array" ref="H15330">if(F15330&lt;&gt;"", iferror(index('Internal Staffing Calculator'!B$8:B23500,match(F15330,'Internal Staffing Calculator'!E$8:E23500,0)), "Not In Budget"),"")</f>
        <v/>
      </c>
      <c r="I15330" s="184"/>
      <c r="J15330" s="184"/>
      <c r="K15330" s="184"/>
      <c r="L15330" s="183"/>
    </row>
    <row r="15331">
      <c r="A15331" s="454"/>
      <c r="B15331" s="927"/>
      <c r="C15331" s="580"/>
      <c r="D15331" s="939"/>
      <c r="E15331" s="940"/>
      <c r="F15331" s="941"/>
      <c r="G15331" s="937" t="str">
        <f t="array" ref="G15331">xlookup(F15331,'Internal Staffing Calculator'!E:E,'Internal Staffing Calculator'!C:C,"")</f>
        <v/>
      </c>
      <c r="H15331" s="932" t="str">
        <f t="array" ref="H15331">if(F15331&lt;&gt;"", iferror(index('Internal Staffing Calculator'!B$8:B23500,match(F15331,'Internal Staffing Calculator'!E$8:E23500,0)), "Not In Budget"),"")</f>
        <v/>
      </c>
      <c r="I15331" s="184"/>
      <c r="J15331" s="184"/>
      <c r="K15331" s="184"/>
      <c r="L15331" s="183"/>
    </row>
    <row r="15332">
      <c r="A15332" s="454"/>
      <c r="B15332" s="927"/>
      <c r="C15332" s="580"/>
      <c r="D15332" s="939"/>
      <c r="E15332" s="940"/>
      <c r="F15332" s="941"/>
      <c r="G15332" s="937" t="str">
        <f t="array" ref="G15332">xlookup(F15332,'Internal Staffing Calculator'!E:E,'Internal Staffing Calculator'!C:C,"")</f>
        <v/>
      </c>
      <c r="H15332" s="932" t="str">
        <f t="array" ref="H15332">if(F15332&lt;&gt;"", iferror(index('Internal Staffing Calculator'!B$8:B23500,match(F15332,'Internal Staffing Calculator'!E$8:E23500,0)), "Not In Budget"),"")</f>
        <v/>
      </c>
      <c r="I15332" s="184"/>
      <c r="J15332" s="184"/>
      <c r="K15332" s="184"/>
      <c r="L15332" s="183"/>
    </row>
    <row r="15333">
      <c r="A15333" s="454"/>
      <c r="B15333" s="927"/>
      <c r="C15333" s="580"/>
      <c r="D15333" s="939"/>
      <c r="E15333" s="940"/>
      <c r="F15333" s="941"/>
      <c r="G15333" s="937" t="str">
        <f t="array" ref="G15333">xlookup(F15333,'Internal Staffing Calculator'!E:E,'Internal Staffing Calculator'!C:C,"")</f>
        <v/>
      </c>
      <c r="H15333" s="932" t="str">
        <f t="array" ref="H15333">if(F15333&lt;&gt;"", iferror(index('Internal Staffing Calculator'!B$8:B23500,match(F15333,'Internal Staffing Calculator'!E$8:E23500,0)), "Not In Budget"),"")</f>
        <v/>
      </c>
      <c r="I15333" s="184"/>
      <c r="J15333" s="184"/>
      <c r="K15333" s="184"/>
      <c r="L15333" s="183"/>
    </row>
    <row r="15334">
      <c r="A15334" s="454"/>
      <c r="B15334" s="927"/>
      <c r="C15334" s="580"/>
      <c r="D15334" s="939"/>
      <c r="E15334" s="940"/>
      <c r="F15334" s="941"/>
      <c r="G15334" s="937" t="str">
        <f t="array" ref="G15334">xlookup(F15334,'Internal Staffing Calculator'!E:E,'Internal Staffing Calculator'!C:C,"")</f>
        <v/>
      </c>
      <c r="H15334" s="932" t="str">
        <f t="array" ref="H15334">if(F15334&lt;&gt;"", iferror(index('Internal Staffing Calculator'!B$8:B23500,match(F15334,'Internal Staffing Calculator'!E$8:E23500,0)), "Not In Budget"),"")</f>
        <v/>
      </c>
      <c r="I15334" s="184"/>
      <c r="J15334" s="184"/>
      <c r="K15334" s="184"/>
      <c r="L15334" s="183"/>
    </row>
    <row r="15335">
      <c r="A15335" s="454"/>
      <c r="B15335" s="927"/>
      <c r="C15335" s="580"/>
      <c r="D15335" s="939"/>
      <c r="E15335" s="940"/>
      <c r="F15335" s="941"/>
      <c r="G15335" s="937" t="str">
        <f t="array" ref="G15335">xlookup(F15335,'Internal Staffing Calculator'!E:E,'Internal Staffing Calculator'!C:C,"")</f>
        <v/>
      </c>
      <c r="H15335" s="932" t="str">
        <f t="array" ref="H15335">if(F15335&lt;&gt;"", iferror(index('Internal Staffing Calculator'!B$8:B23500,match(F15335,'Internal Staffing Calculator'!E$8:E23500,0)), "Not In Budget"),"")</f>
        <v/>
      </c>
      <c r="I15335" s="184"/>
      <c r="J15335" s="184"/>
      <c r="K15335" s="184"/>
      <c r="L15335" s="183"/>
    </row>
    <row r="15336">
      <c r="A15336" s="454"/>
      <c r="B15336" s="927"/>
      <c r="C15336" s="580"/>
      <c r="D15336" s="939"/>
      <c r="E15336" s="940"/>
      <c r="F15336" s="941"/>
      <c r="G15336" s="937" t="str">
        <f t="array" ref="G15336">xlookup(F15336,'Internal Staffing Calculator'!E:E,'Internal Staffing Calculator'!C:C,"")</f>
        <v/>
      </c>
      <c r="H15336" s="932" t="str">
        <f t="array" ref="H15336">if(F15336&lt;&gt;"", iferror(index('Internal Staffing Calculator'!B$8:B23500,match(F15336,'Internal Staffing Calculator'!E$8:E23500,0)), "Not In Budget"),"")</f>
        <v/>
      </c>
      <c r="I15336" s="184"/>
      <c r="J15336" s="184"/>
      <c r="K15336" s="184"/>
      <c r="L15336" s="183"/>
    </row>
    <row r="15337">
      <c r="A15337" s="454"/>
      <c r="B15337" s="927"/>
      <c r="C15337" s="580"/>
      <c r="D15337" s="939"/>
      <c r="E15337" s="940"/>
      <c r="F15337" s="941"/>
      <c r="G15337" s="937" t="str">
        <f t="array" ref="G15337">xlookup(F15337,'Internal Staffing Calculator'!E:E,'Internal Staffing Calculator'!C:C,"")</f>
        <v/>
      </c>
      <c r="H15337" s="932" t="str">
        <f t="array" ref="H15337">if(F15337&lt;&gt;"", iferror(index('Internal Staffing Calculator'!B$8:B23500,match(F15337,'Internal Staffing Calculator'!E$8:E23500,0)), "Not In Budget"),"")</f>
        <v/>
      </c>
      <c r="I15337" s="184"/>
      <c r="J15337" s="184"/>
      <c r="K15337" s="184"/>
      <c r="L15337" s="183"/>
    </row>
    <row r="15338">
      <c r="A15338" s="454"/>
      <c r="B15338" s="927"/>
      <c r="C15338" s="580"/>
      <c r="D15338" s="939"/>
      <c r="E15338" s="940"/>
      <c r="F15338" s="941"/>
      <c r="G15338" s="937" t="str">
        <f t="array" ref="G15338">xlookup(F15338,'Internal Staffing Calculator'!E:E,'Internal Staffing Calculator'!C:C,"")</f>
        <v/>
      </c>
      <c r="H15338" s="932" t="str">
        <f t="array" ref="H15338">if(F15338&lt;&gt;"", iferror(index('Internal Staffing Calculator'!B$8:B23500,match(F15338,'Internal Staffing Calculator'!E$8:E23500,0)), "Not In Budget"),"")</f>
        <v/>
      </c>
      <c r="I15338" s="184"/>
      <c r="J15338" s="184"/>
      <c r="K15338" s="184"/>
      <c r="L15338" s="183"/>
    </row>
    <row r="15339">
      <c r="A15339" s="454"/>
      <c r="B15339" s="927"/>
      <c r="C15339" s="580"/>
      <c r="D15339" s="939"/>
      <c r="E15339" s="940"/>
      <c r="F15339" s="941"/>
      <c r="G15339" s="937" t="str">
        <f t="array" ref="G15339">xlookup(F15339,'Internal Staffing Calculator'!E:E,'Internal Staffing Calculator'!C:C,"")</f>
        <v/>
      </c>
      <c r="H15339" s="932" t="str">
        <f t="array" ref="H15339">if(F15339&lt;&gt;"", iferror(index('Internal Staffing Calculator'!B$8:B23500,match(F15339,'Internal Staffing Calculator'!E$8:E23500,0)), "Not In Budget"),"")</f>
        <v/>
      </c>
      <c r="I15339" s="184"/>
      <c r="J15339" s="184"/>
      <c r="K15339" s="184"/>
      <c r="L15339" s="183"/>
    </row>
    <row r="15340">
      <c r="A15340" s="454"/>
      <c r="B15340" s="927"/>
      <c r="C15340" s="580"/>
      <c r="D15340" s="939"/>
      <c r="E15340" s="940"/>
      <c r="F15340" s="941"/>
      <c r="G15340" s="937" t="str">
        <f t="array" ref="G15340">xlookup(F15340,'Internal Staffing Calculator'!E:E,'Internal Staffing Calculator'!C:C,"")</f>
        <v/>
      </c>
      <c r="H15340" s="932" t="str">
        <f t="array" ref="H15340">if(F15340&lt;&gt;"", iferror(index('Internal Staffing Calculator'!B$8:B23500,match(F15340,'Internal Staffing Calculator'!E$8:E23500,0)), "Not In Budget"),"")</f>
        <v/>
      </c>
      <c r="I15340" s="184"/>
      <c r="J15340" s="184"/>
      <c r="K15340" s="184"/>
      <c r="L15340" s="183"/>
    </row>
    <row r="15341">
      <c r="A15341" s="454"/>
      <c r="B15341" s="927"/>
      <c r="C15341" s="580"/>
      <c r="D15341" s="939"/>
      <c r="E15341" s="940"/>
      <c r="F15341" s="941"/>
      <c r="G15341" s="937" t="str">
        <f t="array" ref="G15341">xlookup(F15341,'Internal Staffing Calculator'!E:E,'Internal Staffing Calculator'!C:C,"")</f>
        <v/>
      </c>
      <c r="H15341" s="932" t="str">
        <f t="array" ref="H15341">if(F15341&lt;&gt;"", iferror(index('Internal Staffing Calculator'!B$8:B23500,match(F15341,'Internal Staffing Calculator'!E$8:E23500,0)), "Not In Budget"),"")</f>
        <v/>
      </c>
      <c r="I15341" s="184"/>
      <c r="J15341" s="184"/>
      <c r="K15341" s="184"/>
      <c r="L15341" s="183"/>
    </row>
    <row r="15342">
      <c r="A15342" s="454"/>
      <c r="B15342" s="927"/>
      <c r="C15342" s="580"/>
      <c r="D15342" s="939"/>
      <c r="E15342" s="940"/>
      <c r="F15342" s="941"/>
      <c r="G15342" s="937" t="str">
        <f t="array" ref="G15342">xlookup(F15342,'Internal Staffing Calculator'!E:E,'Internal Staffing Calculator'!C:C,"")</f>
        <v/>
      </c>
      <c r="H15342" s="932" t="str">
        <f t="array" ref="H15342">if(F15342&lt;&gt;"", iferror(index('Internal Staffing Calculator'!B$8:B23500,match(F15342,'Internal Staffing Calculator'!E$8:E23500,0)), "Not In Budget"),"")</f>
        <v/>
      </c>
      <c r="I15342" s="184"/>
      <c r="J15342" s="184"/>
      <c r="K15342" s="184"/>
      <c r="L15342" s="183"/>
    </row>
    <row r="15343">
      <c r="A15343" s="454"/>
      <c r="B15343" s="927"/>
      <c r="C15343" s="580"/>
      <c r="D15343" s="939"/>
      <c r="E15343" s="940"/>
      <c r="F15343" s="941"/>
      <c r="G15343" s="937" t="str">
        <f t="array" ref="G15343">xlookup(F15343,'Internal Staffing Calculator'!E:E,'Internal Staffing Calculator'!C:C,"")</f>
        <v/>
      </c>
      <c r="H15343" s="932" t="str">
        <f t="array" ref="H15343">if(F15343&lt;&gt;"", iferror(index('Internal Staffing Calculator'!B$8:B23500,match(F15343,'Internal Staffing Calculator'!E$8:E23500,0)), "Not In Budget"),"")</f>
        <v/>
      </c>
      <c r="I15343" s="184"/>
      <c r="J15343" s="184"/>
      <c r="K15343" s="184"/>
      <c r="L15343" s="183"/>
    </row>
    <row r="15344">
      <c r="A15344" s="454"/>
      <c r="B15344" s="927"/>
      <c r="C15344" s="580"/>
      <c r="D15344" s="939"/>
      <c r="E15344" s="940"/>
      <c r="F15344" s="941"/>
      <c r="G15344" s="937" t="str">
        <f t="array" ref="G15344">xlookup(F15344,'Internal Staffing Calculator'!E:E,'Internal Staffing Calculator'!C:C,"")</f>
        <v/>
      </c>
      <c r="H15344" s="932" t="str">
        <f t="array" ref="H15344">if(F15344&lt;&gt;"", iferror(index('Internal Staffing Calculator'!B$8:B23500,match(F15344,'Internal Staffing Calculator'!E$8:E23500,0)), "Not In Budget"),"")</f>
        <v/>
      </c>
      <c r="I15344" s="184"/>
      <c r="J15344" s="184"/>
      <c r="K15344" s="184"/>
      <c r="L15344" s="183"/>
    </row>
    <row r="15345">
      <c r="A15345" s="454"/>
      <c r="B15345" s="927"/>
      <c r="C15345" s="580"/>
      <c r="D15345" s="939"/>
      <c r="E15345" s="940"/>
      <c r="F15345" s="941"/>
      <c r="G15345" s="937" t="str">
        <f t="array" ref="G15345">xlookup(F15345,'Internal Staffing Calculator'!E:E,'Internal Staffing Calculator'!C:C,"")</f>
        <v/>
      </c>
      <c r="H15345" s="932" t="str">
        <f t="array" ref="H15345">if(F15345&lt;&gt;"", iferror(index('Internal Staffing Calculator'!B$8:B23500,match(F15345,'Internal Staffing Calculator'!E$8:E23500,0)), "Not In Budget"),"")</f>
        <v/>
      </c>
      <c r="I15345" s="184"/>
      <c r="J15345" s="184"/>
      <c r="K15345" s="184"/>
      <c r="L15345" s="183"/>
    </row>
    <row r="15346">
      <c r="A15346" s="454"/>
      <c r="B15346" s="927"/>
      <c r="C15346" s="580"/>
      <c r="D15346" s="939"/>
      <c r="E15346" s="940"/>
      <c r="F15346" s="941"/>
      <c r="G15346" s="937" t="str">
        <f t="array" ref="G15346">xlookup(F15346,'Internal Staffing Calculator'!E:E,'Internal Staffing Calculator'!C:C,"")</f>
        <v/>
      </c>
      <c r="H15346" s="932" t="str">
        <f t="array" ref="H15346">if(F15346&lt;&gt;"", iferror(index('Internal Staffing Calculator'!B$8:B23500,match(F15346,'Internal Staffing Calculator'!E$8:E23500,0)), "Not In Budget"),"")</f>
        <v/>
      </c>
      <c r="I15346" s="184"/>
      <c r="J15346" s="184"/>
      <c r="K15346" s="184"/>
      <c r="L15346" s="183"/>
    </row>
    <row r="15347">
      <c r="A15347" s="454"/>
      <c r="B15347" s="927"/>
      <c r="C15347" s="580"/>
      <c r="D15347" s="939"/>
      <c r="E15347" s="940"/>
      <c r="F15347" s="941"/>
      <c r="G15347" s="937" t="str">
        <f t="array" ref="G15347">xlookup(F15347,'Internal Staffing Calculator'!E:E,'Internal Staffing Calculator'!C:C,"")</f>
        <v/>
      </c>
      <c r="H15347" s="932" t="str">
        <f t="array" ref="H15347">if(F15347&lt;&gt;"", iferror(index('Internal Staffing Calculator'!B$8:B23500,match(F15347,'Internal Staffing Calculator'!E$8:E23500,0)), "Not In Budget"),"")</f>
        <v/>
      </c>
      <c r="I15347" s="184"/>
      <c r="J15347" s="184"/>
      <c r="K15347" s="184"/>
      <c r="L15347" s="183"/>
    </row>
    <row r="15348">
      <c r="A15348" s="454"/>
      <c r="B15348" s="927"/>
      <c r="C15348" s="580"/>
      <c r="D15348" s="939"/>
      <c r="E15348" s="940"/>
      <c r="F15348" s="941"/>
      <c r="G15348" s="937" t="str">
        <f t="array" ref="G15348">xlookup(F15348,'Internal Staffing Calculator'!E:E,'Internal Staffing Calculator'!C:C,"")</f>
        <v/>
      </c>
      <c r="H15348" s="932" t="str">
        <f t="array" ref="H15348">if(F15348&lt;&gt;"", iferror(index('Internal Staffing Calculator'!B$8:B23500,match(F15348,'Internal Staffing Calculator'!E$8:E23500,0)), "Not In Budget"),"")</f>
        <v/>
      </c>
      <c r="I15348" s="184"/>
      <c r="J15348" s="184"/>
      <c r="K15348" s="184"/>
      <c r="L15348" s="183"/>
    </row>
    <row r="15349">
      <c r="A15349" s="454"/>
      <c r="B15349" s="927"/>
      <c r="C15349" s="580"/>
      <c r="D15349" s="939"/>
      <c r="E15349" s="940"/>
      <c r="F15349" s="941"/>
      <c r="G15349" s="937" t="str">
        <f t="array" ref="G15349">xlookup(F15349,'Internal Staffing Calculator'!E:E,'Internal Staffing Calculator'!C:C,"")</f>
        <v/>
      </c>
      <c r="H15349" s="932" t="str">
        <f t="array" ref="H15349">if(F15349&lt;&gt;"", iferror(index('Internal Staffing Calculator'!B$8:B23500,match(F15349,'Internal Staffing Calculator'!E$8:E23500,0)), "Not In Budget"),"")</f>
        <v/>
      </c>
      <c r="I15349" s="184"/>
      <c r="J15349" s="184"/>
      <c r="K15349" s="184"/>
      <c r="L15349" s="183"/>
    </row>
    <row r="15350">
      <c r="A15350" s="454"/>
      <c r="B15350" s="927"/>
      <c r="C15350" s="580"/>
      <c r="D15350" s="939"/>
      <c r="E15350" s="940"/>
      <c r="F15350" s="941"/>
      <c r="G15350" s="937" t="str">
        <f t="array" ref="G15350">xlookup(F15350,'Internal Staffing Calculator'!E:E,'Internal Staffing Calculator'!C:C,"")</f>
        <v/>
      </c>
      <c r="H15350" s="932" t="str">
        <f t="array" ref="H15350">if(F15350&lt;&gt;"", iferror(index('Internal Staffing Calculator'!B$8:B23500,match(F15350,'Internal Staffing Calculator'!E$8:E23500,0)), "Not In Budget"),"")</f>
        <v/>
      </c>
      <c r="I15350" s="184"/>
      <c r="J15350" s="184"/>
      <c r="K15350" s="184"/>
      <c r="L15350" s="183"/>
    </row>
    <row r="15351">
      <c r="A15351" s="454"/>
      <c r="B15351" s="927"/>
      <c r="C15351" s="580"/>
      <c r="D15351" s="939"/>
      <c r="E15351" s="940"/>
      <c r="F15351" s="941"/>
      <c r="G15351" s="937" t="str">
        <f t="array" ref="G15351">xlookup(F15351,'Internal Staffing Calculator'!E:E,'Internal Staffing Calculator'!C:C,"")</f>
        <v/>
      </c>
      <c r="H15351" s="932" t="str">
        <f t="array" ref="H15351">if(F15351&lt;&gt;"", iferror(index('Internal Staffing Calculator'!B$8:B23500,match(F15351,'Internal Staffing Calculator'!E$8:E23500,0)), "Not In Budget"),"")</f>
        <v/>
      </c>
      <c r="I15351" s="184"/>
      <c r="J15351" s="184"/>
      <c r="K15351" s="184"/>
      <c r="L15351" s="183"/>
    </row>
    <row r="15352">
      <c r="A15352" s="454"/>
      <c r="B15352" s="927"/>
      <c r="C15352" s="580"/>
      <c r="D15352" s="939"/>
      <c r="E15352" s="940"/>
      <c r="F15352" s="941"/>
      <c r="G15352" s="937" t="str">
        <f t="array" ref="G15352">xlookup(F15352,'Internal Staffing Calculator'!E:E,'Internal Staffing Calculator'!C:C,"")</f>
        <v/>
      </c>
      <c r="H15352" s="932" t="str">
        <f t="array" ref="H15352">if(F15352&lt;&gt;"", iferror(index('Internal Staffing Calculator'!B$8:B23500,match(F15352,'Internal Staffing Calculator'!E$8:E23500,0)), "Not In Budget"),"")</f>
        <v/>
      </c>
      <c r="I15352" s="184"/>
      <c r="J15352" s="184"/>
      <c r="K15352" s="184"/>
      <c r="L15352" s="183"/>
    </row>
    <row r="15353">
      <c r="A15353" s="454"/>
      <c r="B15353" s="927"/>
      <c r="C15353" s="580"/>
      <c r="D15353" s="939"/>
      <c r="E15353" s="940"/>
      <c r="F15353" s="941"/>
      <c r="G15353" s="937" t="str">
        <f t="array" ref="G15353">xlookup(F15353,'Internal Staffing Calculator'!E:E,'Internal Staffing Calculator'!C:C,"")</f>
        <v/>
      </c>
      <c r="H15353" s="932" t="str">
        <f t="array" ref="H15353">if(F15353&lt;&gt;"", iferror(index('Internal Staffing Calculator'!B$8:B23500,match(F15353,'Internal Staffing Calculator'!E$8:E23500,0)), "Not In Budget"),"")</f>
        <v/>
      </c>
      <c r="I15353" s="184"/>
      <c r="J15353" s="184"/>
      <c r="K15353" s="184"/>
      <c r="L15353" s="183"/>
    </row>
    <row r="15354">
      <c r="A15354" s="454"/>
      <c r="B15354" s="927"/>
      <c r="C15354" s="580"/>
      <c r="D15354" s="939"/>
      <c r="E15354" s="940"/>
      <c r="F15354" s="941"/>
      <c r="G15354" s="937" t="str">
        <f t="array" ref="G15354">xlookup(F15354,'Internal Staffing Calculator'!E:E,'Internal Staffing Calculator'!C:C,"")</f>
        <v/>
      </c>
      <c r="H15354" s="932" t="str">
        <f t="array" ref="H15354">if(F15354&lt;&gt;"", iferror(index('Internal Staffing Calculator'!B$8:B23500,match(F15354,'Internal Staffing Calculator'!E$8:E23500,0)), "Not In Budget"),"")</f>
        <v/>
      </c>
      <c r="I15354" s="184"/>
      <c r="J15354" s="184"/>
      <c r="K15354" s="184"/>
      <c r="L15354" s="183"/>
    </row>
    <row r="15355">
      <c r="A15355" s="454"/>
      <c r="B15355" s="927"/>
      <c r="C15355" s="580"/>
      <c r="D15355" s="939"/>
      <c r="E15355" s="940"/>
      <c r="F15355" s="941"/>
      <c r="G15355" s="937" t="str">
        <f t="array" ref="G15355">xlookup(F15355,'Internal Staffing Calculator'!E:E,'Internal Staffing Calculator'!C:C,"")</f>
        <v/>
      </c>
      <c r="H15355" s="932" t="str">
        <f t="array" ref="H15355">if(F15355&lt;&gt;"", iferror(index('Internal Staffing Calculator'!B$8:B23500,match(F15355,'Internal Staffing Calculator'!E$8:E23500,0)), "Not In Budget"),"")</f>
        <v/>
      </c>
      <c r="I15355" s="184"/>
      <c r="J15355" s="184"/>
      <c r="K15355" s="184"/>
      <c r="L15355" s="183"/>
    </row>
    <row r="15356">
      <c r="A15356" s="454"/>
      <c r="B15356" s="927"/>
      <c r="C15356" s="580"/>
      <c r="D15356" s="939"/>
      <c r="E15356" s="940"/>
      <c r="F15356" s="941"/>
      <c r="G15356" s="937" t="str">
        <f t="array" ref="G15356">xlookup(F15356,'Internal Staffing Calculator'!E:E,'Internal Staffing Calculator'!C:C,"")</f>
        <v/>
      </c>
      <c r="H15356" s="932" t="str">
        <f t="array" ref="H15356">if(F15356&lt;&gt;"", iferror(index('Internal Staffing Calculator'!B$8:B23500,match(F15356,'Internal Staffing Calculator'!E$8:E23500,0)), "Not In Budget"),"")</f>
        <v/>
      </c>
      <c r="I15356" s="184"/>
      <c r="J15356" s="184"/>
      <c r="K15356" s="184"/>
      <c r="L15356" s="183"/>
    </row>
    <row r="15357">
      <c r="A15357" s="454"/>
      <c r="B15357" s="927"/>
      <c r="C15357" s="580"/>
      <c r="D15357" s="939"/>
      <c r="E15357" s="940"/>
      <c r="F15357" s="941"/>
      <c r="G15357" s="937" t="str">
        <f t="array" ref="G15357">xlookup(F15357,'Internal Staffing Calculator'!E:E,'Internal Staffing Calculator'!C:C,"")</f>
        <v/>
      </c>
      <c r="H15357" s="932" t="str">
        <f t="array" ref="H15357">if(F15357&lt;&gt;"", iferror(index('Internal Staffing Calculator'!B$8:B23500,match(F15357,'Internal Staffing Calculator'!E$8:E23500,0)), "Not In Budget"),"")</f>
        <v/>
      </c>
      <c r="I15357" s="184"/>
      <c r="J15357" s="184"/>
      <c r="K15357" s="184"/>
      <c r="L15357" s="183"/>
    </row>
    <row r="15358">
      <c r="A15358" s="454"/>
      <c r="B15358" s="927"/>
      <c r="C15358" s="580"/>
      <c r="D15358" s="939"/>
      <c r="E15358" s="940"/>
      <c r="F15358" s="941"/>
      <c r="G15358" s="937" t="str">
        <f t="array" ref="G15358">xlookup(F15358,'Internal Staffing Calculator'!E:E,'Internal Staffing Calculator'!C:C,"")</f>
        <v/>
      </c>
      <c r="H15358" s="932" t="str">
        <f t="array" ref="H15358">if(F15358&lt;&gt;"", iferror(index('Internal Staffing Calculator'!B$8:B23500,match(F15358,'Internal Staffing Calculator'!E$8:E23500,0)), "Not In Budget"),"")</f>
        <v/>
      </c>
      <c r="I15358" s="184"/>
      <c r="J15358" s="184"/>
      <c r="K15358" s="184"/>
      <c r="L15358" s="183"/>
    </row>
    <row r="15359">
      <c r="A15359" s="454"/>
      <c r="B15359" s="927"/>
      <c r="C15359" s="580"/>
      <c r="D15359" s="939"/>
      <c r="E15359" s="940"/>
      <c r="F15359" s="941"/>
      <c r="G15359" s="937" t="str">
        <f t="array" ref="G15359">xlookup(F15359,'Internal Staffing Calculator'!E:E,'Internal Staffing Calculator'!C:C,"")</f>
        <v/>
      </c>
      <c r="H15359" s="932" t="str">
        <f t="array" ref="H15359">if(F15359&lt;&gt;"", iferror(index('Internal Staffing Calculator'!B$8:B23500,match(F15359,'Internal Staffing Calculator'!E$8:E23500,0)), "Not In Budget"),"")</f>
        <v/>
      </c>
      <c r="I15359" s="184"/>
      <c r="J15359" s="184"/>
      <c r="K15359" s="184"/>
      <c r="L15359" s="183"/>
    </row>
    <row r="15360">
      <c r="A15360" s="454"/>
      <c r="B15360" s="927"/>
      <c r="C15360" s="580"/>
      <c r="D15360" s="939"/>
      <c r="E15360" s="940"/>
      <c r="F15360" s="941"/>
      <c r="G15360" s="937" t="str">
        <f t="array" ref="G15360">xlookup(F15360,'Internal Staffing Calculator'!E:E,'Internal Staffing Calculator'!C:C,"")</f>
        <v/>
      </c>
      <c r="H15360" s="932" t="str">
        <f t="array" ref="H15360">if(F15360&lt;&gt;"", iferror(index('Internal Staffing Calculator'!B$8:B23500,match(F15360,'Internal Staffing Calculator'!E$8:E23500,0)), "Not In Budget"),"")</f>
        <v/>
      </c>
      <c r="I15360" s="184"/>
      <c r="J15360" s="184"/>
      <c r="K15360" s="184"/>
      <c r="L15360" s="183"/>
    </row>
    <row r="15361">
      <c r="A15361" s="454"/>
      <c r="B15361" s="927"/>
      <c r="C15361" s="580"/>
      <c r="D15361" s="939"/>
      <c r="E15361" s="940"/>
      <c r="F15361" s="941"/>
      <c r="G15361" s="937" t="str">
        <f t="array" ref="G15361">xlookup(F15361,'Internal Staffing Calculator'!E:E,'Internal Staffing Calculator'!C:C,"")</f>
        <v/>
      </c>
      <c r="H15361" s="932" t="str">
        <f t="array" ref="H15361">if(F15361&lt;&gt;"", iferror(index('Internal Staffing Calculator'!B$8:B23500,match(F15361,'Internal Staffing Calculator'!E$8:E23500,0)), "Not In Budget"),"")</f>
        <v/>
      </c>
      <c r="I15361" s="184"/>
      <c r="J15361" s="184"/>
      <c r="K15361" s="184"/>
      <c r="L15361" s="183"/>
    </row>
    <row r="15362">
      <c r="A15362" s="454"/>
      <c r="B15362" s="927"/>
      <c r="C15362" s="580"/>
      <c r="D15362" s="939"/>
      <c r="E15362" s="940"/>
      <c r="F15362" s="941"/>
      <c r="G15362" s="937" t="str">
        <f t="array" ref="G15362">xlookup(F15362,'Internal Staffing Calculator'!E:E,'Internal Staffing Calculator'!C:C,"")</f>
        <v/>
      </c>
      <c r="H15362" s="932" t="str">
        <f t="array" ref="H15362">if(F15362&lt;&gt;"", iferror(index('Internal Staffing Calculator'!B$8:B23500,match(F15362,'Internal Staffing Calculator'!E$8:E23500,0)), "Not In Budget"),"")</f>
        <v/>
      </c>
      <c r="I15362" s="184"/>
      <c r="J15362" s="184"/>
      <c r="K15362" s="184"/>
      <c r="L15362" s="183"/>
    </row>
    <row r="15363">
      <c r="A15363" s="454"/>
      <c r="B15363" s="927"/>
      <c r="C15363" s="580"/>
      <c r="D15363" s="939"/>
      <c r="E15363" s="940"/>
      <c r="F15363" s="941"/>
      <c r="G15363" s="937" t="str">
        <f t="array" ref="G15363">xlookup(F15363,'Internal Staffing Calculator'!E:E,'Internal Staffing Calculator'!C:C,"")</f>
        <v/>
      </c>
      <c r="H15363" s="932" t="str">
        <f t="array" ref="H15363">if(F15363&lt;&gt;"", iferror(index('Internal Staffing Calculator'!B$8:B23500,match(F15363,'Internal Staffing Calculator'!E$8:E23500,0)), "Not In Budget"),"")</f>
        <v/>
      </c>
      <c r="I15363" s="184"/>
      <c r="J15363" s="184"/>
      <c r="K15363" s="184"/>
      <c r="L15363" s="183"/>
    </row>
    <row r="15364">
      <c r="A15364" s="454"/>
      <c r="B15364" s="927"/>
      <c r="C15364" s="580"/>
      <c r="D15364" s="939"/>
      <c r="E15364" s="940"/>
      <c r="F15364" s="941"/>
      <c r="G15364" s="937" t="str">
        <f t="array" ref="G15364">xlookup(F15364,'Internal Staffing Calculator'!E:E,'Internal Staffing Calculator'!C:C,"")</f>
        <v/>
      </c>
      <c r="H15364" s="932" t="str">
        <f t="array" ref="H15364">if(F15364&lt;&gt;"", iferror(index('Internal Staffing Calculator'!B$8:B23500,match(F15364,'Internal Staffing Calculator'!E$8:E23500,0)), "Not In Budget"),"")</f>
        <v/>
      </c>
      <c r="I15364" s="184"/>
      <c r="J15364" s="184"/>
      <c r="K15364" s="184"/>
      <c r="L15364" s="183"/>
    </row>
    <row r="15365">
      <c r="A15365" s="454"/>
      <c r="B15365" s="927"/>
      <c r="C15365" s="580"/>
      <c r="D15365" s="939"/>
      <c r="E15365" s="940"/>
      <c r="F15365" s="941"/>
      <c r="G15365" s="937" t="str">
        <f t="array" ref="G15365">xlookup(F15365,'Internal Staffing Calculator'!E:E,'Internal Staffing Calculator'!C:C,"")</f>
        <v/>
      </c>
      <c r="H15365" s="932" t="str">
        <f t="array" ref="H15365">if(F15365&lt;&gt;"", iferror(index('Internal Staffing Calculator'!B$8:B23500,match(F15365,'Internal Staffing Calculator'!E$8:E23500,0)), "Not In Budget"),"")</f>
        <v/>
      </c>
      <c r="I15365" s="184"/>
      <c r="J15365" s="184"/>
      <c r="K15365" s="184"/>
      <c r="L15365" s="183"/>
    </row>
    <row r="15366">
      <c r="A15366" s="454"/>
      <c r="B15366" s="927"/>
      <c r="C15366" s="580"/>
      <c r="D15366" s="939"/>
      <c r="E15366" s="940"/>
      <c r="F15366" s="941"/>
      <c r="G15366" s="937" t="str">
        <f t="array" ref="G15366">xlookup(F15366,'Internal Staffing Calculator'!E:E,'Internal Staffing Calculator'!C:C,"")</f>
        <v/>
      </c>
      <c r="H15366" s="932" t="str">
        <f t="array" ref="H15366">if(F15366&lt;&gt;"", iferror(index('Internal Staffing Calculator'!B$8:B23500,match(F15366,'Internal Staffing Calculator'!E$8:E23500,0)), "Not In Budget"),"")</f>
        <v/>
      </c>
      <c r="I15366" s="184"/>
      <c r="J15366" s="184"/>
      <c r="K15366" s="184"/>
      <c r="L15366" s="183"/>
    </row>
    <row r="15367">
      <c r="A15367" s="454"/>
      <c r="B15367" s="927"/>
      <c r="C15367" s="580"/>
      <c r="D15367" s="939"/>
      <c r="E15367" s="940"/>
      <c r="F15367" s="941"/>
      <c r="G15367" s="937" t="str">
        <f t="array" ref="G15367">xlookup(F15367,'Internal Staffing Calculator'!E:E,'Internal Staffing Calculator'!C:C,"")</f>
        <v/>
      </c>
      <c r="H15367" s="932" t="str">
        <f t="array" ref="H15367">if(F15367&lt;&gt;"", iferror(index('Internal Staffing Calculator'!B$8:B23500,match(F15367,'Internal Staffing Calculator'!E$8:E23500,0)), "Not In Budget"),"")</f>
        <v/>
      </c>
      <c r="I15367" s="184"/>
      <c r="J15367" s="184"/>
      <c r="K15367" s="184"/>
      <c r="L15367" s="183"/>
    </row>
    <row r="15368">
      <c r="A15368" s="454"/>
      <c r="B15368" s="927"/>
      <c r="C15368" s="580"/>
      <c r="D15368" s="939"/>
      <c r="E15368" s="940"/>
      <c r="F15368" s="941"/>
      <c r="G15368" s="937" t="str">
        <f t="array" ref="G15368">xlookup(F15368,'Internal Staffing Calculator'!E:E,'Internal Staffing Calculator'!C:C,"")</f>
        <v/>
      </c>
      <c r="H15368" s="932" t="str">
        <f t="array" ref="H15368">if(F15368&lt;&gt;"", iferror(index('Internal Staffing Calculator'!B$8:B23500,match(F15368,'Internal Staffing Calculator'!E$8:E23500,0)), "Not In Budget"),"")</f>
        <v/>
      </c>
      <c r="I15368" s="184"/>
      <c r="J15368" s="184"/>
      <c r="K15368" s="184"/>
      <c r="L15368" s="183"/>
    </row>
    <row r="15369">
      <c r="A15369" s="454"/>
      <c r="B15369" s="927"/>
      <c r="C15369" s="580"/>
      <c r="D15369" s="939"/>
      <c r="E15369" s="940"/>
      <c r="F15369" s="941"/>
      <c r="G15369" s="937" t="str">
        <f t="array" ref="G15369">xlookup(F15369,'Internal Staffing Calculator'!E:E,'Internal Staffing Calculator'!C:C,"")</f>
        <v/>
      </c>
      <c r="H15369" s="932" t="str">
        <f t="array" ref="H15369">if(F15369&lt;&gt;"", iferror(index('Internal Staffing Calculator'!B$8:B23500,match(F15369,'Internal Staffing Calculator'!E$8:E23500,0)), "Not In Budget"),"")</f>
        <v/>
      </c>
      <c r="I15369" s="184"/>
      <c r="J15369" s="184"/>
      <c r="K15369" s="184"/>
      <c r="L15369" s="183"/>
    </row>
    <row r="15370">
      <c r="A15370" s="454"/>
      <c r="B15370" s="927"/>
      <c r="C15370" s="580"/>
      <c r="D15370" s="939"/>
      <c r="E15370" s="940"/>
      <c r="F15370" s="941"/>
      <c r="G15370" s="937" t="str">
        <f t="array" ref="G15370">xlookup(F15370,'Internal Staffing Calculator'!E:E,'Internal Staffing Calculator'!C:C,"")</f>
        <v/>
      </c>
      <c r="H15370" s="932" t="str">
        <f t="array" ref="H15370">if(F15370&lt;&gt;"", iferror(index('Internal Staffing Calculator'!B$8:B23500,match(F15370,'Internal Staffing Calculator'!E$8:E23500,0)), "Not In Budget"),"")</f>
        <v/>
      </c>
      <c r="I15370" s="184"/>
      <c r="J15370" s="184"/>
      <c r="K15370" s="184"/>
      <c r="L15370" s="183"/>
    </row>
    <row r="15371">
      <c r="A15371" s="454"/>
      <c r="B15371" s="927"/>
      <c r="C15371" s="580"/>
      <c r="D15371" s="939"/>
      <c r="E15371" s="940"/>
      <c r="F15371" s="941"/>
      <c r="G15371" s="937" t="str">
        <f t="array" ref="G15371">xlookup(F15371,'Internal Staffing Calculator'!E:E,'Internal Staffing Calculator'!C:C,"")</f>
        <v/>
      </c>
      <c r="H15371" s="932" t="str">
        <f t="array" ref="H15371">if(F15371&lt;&gt;"", iferror(index('Internal Staffing Calculator'!B$8:B23500,match(F15371,'Internal Staffing Calculator'!E$8:E23500,0)), "Not In Budget"),"")</f>
        <v/>
      </c>
      <c r="I15371" s="184"/>
      <c r="J15371" s="184"/>
      <c r="K15371" s="184"/>
      <c r="L15371" s="183"/>
    </row>
    <row r="15372">
      <c r="A15372" s="454"/>
      <c r="B15372" s="927"/>
      <c r="C15372" s="580"/>
      <c r="D15372" s="939"/>
      <c r="E15372" s="940"/>
      <c r="F15372" s="941"/>
      <c r="G15372" s="937" t="str">
        <f t="array" ref="G15372">xlookup(F15372,'Internal Staffing Calculator'!E:E,'Internal Staffing Calculator'!C:C,"")</f>
        <v/>
      </c>
      <c r="H15372" s="932" t="str">
        <f t="array" ref="H15372">if(F15372&lt;&gt;"", iferror(index('Internal Staffing Calculator'!B$8:B23500,match(F15372,'Internal Staffing Calculator'!E$8:E23500,0)), "Not In Budget"),"")</f>
        <v/>
      </c>
      <c r="I15372" s="184"/>
      <c r="J15372" s="184"/>
      <c r="K15372" s="184"/>
      <c r="L15372" s="183"/>
    </row>
    <row r="15373">
      <c r="A15373" s="454"/>
      <c r="B15373" s="927"/>
      <c r="C15373" s="580"/>
      <c r="D15373" s="939"/>
      <c r="E15373" s="940"/>
      <c r="F15373" s="941"/>
      <c r="G15373" s="937" t="str">
        <f t="array" ref="G15373">xlookup(F15373,'Internal Staffing Calculator'!E:E,'Internal Staffing Calculator'!C:C,"")</f>
        <v/>
      </c>
      <c r="H15373" s="932" t="str">
        <f t="array" ref="H15373">if(F15373&lt;&gt;"", iferror(index('Internal Staffing Calculator'!B$8:B23500,match(F15373,'Internal Staffing Calculator'!E$8:E23500,0)), "Not In Budget"),"")</f>
        <v/>
      </c>
      <c r="I15373" s="184"/>
      <c r="J15373" s="184"/>
      <c r="K15373" s="184"/>
      <c r="L15373" s="183"/>
    </row>
    <row r="15374">
      <c r="A15374" s="454"/>
      <c r="B15374" s="927"/>
      <c r="C15374" s="580"/>
      <c r="D15374" s="939"/>
      <c r="E15374" s="940"/>
      <c r="F15374" s="941"/>
      <c r="G15374" s="937" t="str">
        <f t="array" ref="G15374">xlookup(F15374,'Internal Staffing Calculator'!E:E,'Internal Staffing Calculator'!C:C,"")</f>
        <v/>
      </c>
      <c r="H15374" s="932" t="str">
        <f t="array" ref="H15374">if(F15374&lt;&gt;"", iferror(index('Internal Staffing Calculator'!B$8:B23500,match(F15374,'Internal Staffing Calculator'!E$8:E23500,0)), "Not In Budget"),"")</f>
        <v/>
      </c>
      <c r="I15374" s="184"/>
      <c r="J15374" s="184"/>
      <c r="K15374" s="184"/>
      <c r="L15374" s="183"/>
    </row>
    <row r="15375">
      <c r="A15375" s="454"/>
      <c r="B15375" s="927"/>
      <c r="C15375" s="580"/>
      <c r="D15375" s="939"/>
      <c r="E15375" s="940"/>
      <c r="F15375" s="941"/>
      <c r="G15375" s="937" t="str">
        <f t="array" ref="G15375">xlookup(F15375,'Internal Staffing Calculator'!E:E,'Internal Staffing Calculator'!C:C,"")</f>
        <v/>
      </c>
      <c r="H15375" s="932" t="str">
        <f t="array" ref="H15375">if(F15375&lt;&gt;"", iferror(index('Internal Staffing Calculator'!B$8:B23500,match(F15375,'Internal Staffing Calculator'!E$8:E23500,0)), "Not In Budget"),"")</f>
        <v/>
      </c>
      <c r="I15375" s="184"/>
      <c r="J15375" s="184"/>
      <c r="K15375" s="184"/>
      <c r="L15375" s="183"/>
    </row>
    <row r="15376">
      <c r="A15376" s="454"/>
      <c r="B15376" s="927"/>
      <c r="C15376" s="580"/>
      <c r="D15376" s="939"/>
      <c r="E15376" s="940"/>
      <c r="F15376" s="941"/>
      <c r="G15376" s="937" t="str">
        <f t="array" ref="G15376">xlookup(F15376,'Internal Staffing Calculator'!E:E,'Internal Staffing Calculator'!C:C,"")</f>
        <v/>
      </c>
      <c r="H15376" s="932" t="str">
        <f t="array" ref="H15376">if(F15376&lt;&gt;"", iferror(index('Internal Staffing Calculator'!B$8:B23500,match(F15376,'Internal Staffing Calculator'!E$8:E23500,0)), "Not In Budget"),"")</f>
        <v/>
      </c>
      <c r="I15376" s="184"/>
      <c r="J15376" s="184"/>
      <c r="K15376" s="184"/>
      <c r="L15376" s="183"/>
    </row>
    <row r="15377">
      <c r="A15377" s="454"/>
      <c r="B15377" s="927"/>
      <c r="C15377" s="580"/>
      <c r="D15377" s="939"/>
      <c r="E15377" s="940"/>
      <c r="F15377" s="941"/>
      <c r="G15377" s="937" t="str">
        <f t="array" ref="G15377">xlookup(F15377,'Internal Staffing Calculator'!E:E,'Internal Staffing Calculator'!C:C,"")</f>
        <v/>
      </c>
      <c r="H15377" s="932" t="str">
        <f t="array" ref="H15377">if(F15377&lt;&gt;"", iferror(index('Internal Staffing Calculator'!B$8:B23500,match(F15377,'Internal Staffing Calculator'!E$8:E23500,0)), "Not In Budget"),"")</f>
        <v/>
      </c>
      <c r="I15377" s="184"/>
      <c r="J15377" s="184"/>
      <c r="K15377" s="184"/>
      <c r="L15377" s="183"/>
    </row>
    <row r="15378">
      <c r="A15378" s="454"/>
      <c r="B15378" s="927"/>
      <c r="C15378" s="580"/>
      <c r="D15378" s="939"/>
      <c r="E15378" s="940"/>
      <c r="F15378" s="941"/>
      <c r="G15378" s="937" t="str">
        <f t="array" ref="G15378">xlookup(F15378,'Internal Staffing Calculator'!E:E,'Internal Staffing Calculator'!C:C,"")</f>
        <v/>
      </c>
      <c r="H15378" s="932" t="str">
        <f t="array" ref="H15378">if(F15378&lt;&gt;"", iferror(index('Internal Staffing Calculator'!B$8:B23500,match(F15378,'Internal Staffing Calculator'!E$8:E23500,0)), "Not In Budget"),"")</f>
        <v/>
      </c>
      <c r="I15378" s="184"/>
      <c r="J15378" s="184"/>
      <c r="K15378" s="184"/>
      <c r="L15378" s="183"/>
    </row>
    <row r="15379">
      <c r="A15379" s="454"/>
      <c r="B15379" s="927"/>
      <c r="C15379" s="580"/>
      <c r="D15379" s="939"/>
      <c r="E15379" s="940"/>
      <c r="F15379" s="941"/>
      <c r="G15379" s="937" t="str">
        <f t="array" ref="G15379">xlookup(F15379,'Internal Staffing Calculator'!E:E,'Internal Staffing Calculator'!C:C,"")</f>
        <v/>
      </c>
      <c r="H15379" s="932" t="str">
        <f t="array" ref="H15379">if(F15379&lt;&gt;"", iferror(index('Internal Staffing Calculator'!B$8:B23500,match(F15379,'Internal Staffing Calculator'!E$8:E23500,0)), "Not In Budget"),"")</f>
        <v/>
      </c>
      <c r="I15379" s="184"/>
      <c r="J15379" s="184"/>
      <c r="K15379" s="184"/>
      <c r="L15379" s="183"/>
    </row>
    <row r="15380">
      <c r="A15380" s="454"/>
      <c r="B15380" s="927"/>
      <c r="C15380" s="580"/>
      <c r="D15380" s="939"/>
      <c r="E15380" s="940"/>
      <c r="F15380" s="941"/>
      <c r="G15380" s="937" t="str">
        <f t="array" ref="G15380">xlookup(F15380,'Internal Staffing Calculator'!E:E,'Internal Staffing Calculator'!C:C,"")</f>
        <v/>
      </c>
      <c r="H15380" s="932" t="str">
        <f t="array" ref="H15380">if(F15380&lt;&gt;"", iferror(index('Internal Staffing Calculator'!B$8:B23500,match(F15380,'Internal Staffing Calculator'!E$8:E23500,0)), "Not In Budget"),"")</f>
        <v/>
      </c>
      <c r="I15380" s="184"/>
      <c r="J15380" s="184"/>
      <c r="K15380" s="184"/>
      <c r="L15380" s="183"/>
    </row>
    <row r="15381">
      <c r="A15381" s="454"/>
      <c r="B15381" s="927"/>
      <c r="C15381" s="580"/>
      <c r="D15381" s="939"/>
      <c r="E15381" s="940"/>
      <c r="F15381" s="941"/>
      <c r="G15381" s="937" t="str">
        <f t="array" ref="G15381">xlookup(F15381,'Internal Staffing Calculator'!E:E,'Internal Staffing Calculator'!C:C,"")</f>
        <v/>
      </c>
      <c r="H15381" s="932" t="str">
        <f t="array" ref="H15381">if(F15381&lt;&gt;"", iferror(index('Internal Staffing Calculator'!B$8:B23500,match(F15381,'Internal Staffing Calculator'!E$8:E23500,0)), "Not In Budget"),"")</f>
        <v/>
      </c>
      <c r="I15381" s="184"/>
      <c r="J15381" s="184"/>
      <c r="K15381" s="184"/>
      <c r="L15381" s="183"/>
    </row>
    <row r="15382">
      <c r="A15382" s="454"/>
      <c r="B15382" s="927"/>
      <c r="C15382" s="580"/>
      <c r="D15382" s="939"/>
      <c r="E15382" s="940"/>
      <c r="F15382" s="941"/>
      <c r="G15382" s="937" t="str">
        <f t="array" ref="G15382">xlookup(F15382,'Internal Staffing Calculator'!E:E,'Internal Staffing Calculator'!C:C,"")</f>
        <v/>
      </c>
      <c r="H15382" s="932" t="str">
        <f t="array" ref="H15382">if(F15382&lt;&gt;"", iferror(index('Internal Staffing Calculator'!B$8:B23500,match(F15382,'Internal Staffing Calculator'!E$8:E23500,0)), "Not In Budget"),"")</f>
        <v/>
      </c>
      <c r="I15382" s="184"/>
      <c r="J15382" s="184"/>
      <c r="K15382" s="184"/>
      <c r="L15382" s="183"/>
    </row>
    <row r="15383">
      <c r="A15383" s="454"/>
      <c r="B15383" s="927"/>
      <c r="C15383" s="580"/>
      <c r="D15383" s="939"/>
      <c r="E15383" s="940"/>
      <c r="F15383" s="941"/>
      <c r="G15383" s="937" t="str">
        <f t="array" ref="G15383">xlookup(F15383,'Internal Staffing Calculator'!E:E,'Internal Staffing Calculator'!C:C,"")</f>
        <v/>
      </c>
      <c r="H15383" s="932" t="str">
        <f t="array" ref="H15383">if(F15383&lt;&gt;"", iferror(index('Internal Staffing Calculator'!B$8:B23500,match(F15383,'Internal Staffing Calculator'!E$8:E23500,0)), "Not In Budget"),"")</f>
        <v/>
      </c>
      <c r="I15383" s="184"/>
      <c r="J15383" s="184"/>
      <c r="K15383" s="184"/>
      <c r="L15383" s="183"/>
    </row>
    <row r="15384">
      <c r="A15384" s="454"/>
      <c r="B15384" s="927"/>
      <c r="C15384" s="580"/>
      <c r="D15384" s="939"/>
      <c r="E15384" s="940"/>
      <c r="F15384" s="941"/>
      <c r="G15384" s="937" t="str">
        <f t="array" ref="G15384">xlookup(F15384,'Internal Staffing Calculator'!E:E,'Internal Staffing Calculator'!C:C,"")</f>
        <v/>
      </c>
      <c r="H15384" s="932" t="str">
        <f t="array" ref="H15384">if(F15384&lt;&gt;"", iferror(index('Internal Staffing Calculator'!B$8:B23500,match(F15384,'Internal Staffing Calculator'!E$8:E23500,0)), "Not In Budget"),"")</f>
        <v/>
      </c>
      <c r="I15384" s="184"/>
      <c r="J15384" s="184"/>
      <c r="K15384" s="184"/>
      <c r="L15384" s="183"/>
    </row>
    <row r="15385">
      <c r="A15385" s="454"/>
      <c r="B15385" s="927"/>
      <c r="C15385" s="580"/>
      <c r="D15385" s="939"/>
      <c r="E15385" s="940"/>
      <c r="F15385" s="941"/>
      <c r="G15385" s="937" t="str">
        <f t="array" ref="G15385">xlookup(F15385,'Internal Staffing Calculator'!E:E,'Internal Staffing Calculator'!C:C,"")</f>
        <v/>
      </c>
      <c r="H15385" s="932" t="str">
        <f t="array" ref="H15385">if(F15385&lt;&gt;"", iferror(index('Internal Staffing Calculator'!B$8:B23500,match(F15385,'Internal Staffing Calculator'!E$8:E23500,0)), "Not In Budget"),"")</f>
        <v/>
      </c>
      <c r="I15385" s="184"/>
      <c r="J15385" s="184"/>
      <c r="K15385" s="184"/>
      <c r="L15385" s="183"/>
    </row>
    <row r="15386">
      <c r="A15386" s="454"/>
      <c r="B15386" s="927"/>
      <c r="C15386" s="580"/>
      <c r="D15386" s="939"/>
      <c r="E15386" s="940"/>
      <c r="F15386" s="941"/>
      <c r="G15386" s="937" t="str">
        <f t="array" ref="G15386">xlookup(F15386,'Internal Staffing Calculator'!E:E,'Internal Staffing Calculator'!C:C,"")</f>
        <v/>
      </c>
      <c r="H15386" s="932" t="str">
        <f t="array" ref="H15386">if(F15386&lt;&gt;"", iferror(index('Internal Staffing Calculator'!B$8:B23500,match(F15386,'Internal Staffing Calculator'!E$8:E23500,0)), "Not In Budget"),"")</f>
        <v/>
      </c>
      <c r="I15386" s="184"/>
      <c r="J15386" s="184"/>
      <c r="K15386" s="184"/>
      <c r="L15386" s="183"/>
    </row>
    <row r="15387">
      <c r="A15387" s="454"/>
      <c r="B15387" s="927"/>
      <c r="C15387" s="580"/>
      <c r="D15387" s="939"/>
      <c r="E15387" s="940"/>
      <c r="F15387" s="941"/>
      <c r="G15387" s="937" t="str">
        <f t="array" ref="G15387">xlookup(F15387,'Internal Staffing Calculator'!E:E,'Internal Staffing Calculator'!C:C,"")</f>
        <v/>
      </c>
      <c r="H15387" s="932" t="str">
        <f t="array" ref="H15387">if(F15387&lt;&gt;"", iferror(index('Internal Staffing Calculator'!B$8:B23500,match(F15387,'Internal Staffing Calculator'!E$8:E23500,0)), "Not In Budget"),"")</f>
        <v/>
      </c>
      <c r="I15387" s="184"/>
      <c r="J15387" s="184"/>
      <c r="K15387" s="184"/>
      <c r="L15387" s="183"/>
    </row>
    <row r="15388">
      <c r="A15388" s="454"/>
      <c r="B15388" s="927"/>
      <c r="C15388" s="580"/>
      <c r="D15388" s="939"/>
      <c r="E15388" s="940"/>
      <c r="F15388" s="941"/>
      <c r="G15388" s="937" t="str">
        <f t="array" ref="G15388">xlookup(F15388,'Internal Staffing Calculator'!E:E,'Internal Staffing Calculator'!C:C,"")</f>
        <v/>
      </c>
      <c r="H15388" s="932" t="str">
        <f t="array" ref="H15388">if(F15388&lt;&gt;"", iferror(index('Internal Staffing Calculator'!B$8:B23500,match(F15388,'Internal Staffing Calculator'!E$8:E23500,0)), "Not In Budget"),"")</f>
        <v/>
      </c>
      <c r="I15388" s="184"/>
      <c r="J15388" s="184"/>
      <c r="K15388" s="184"/>
      <c r="L15388" s="183"/>
    </row>
    <row r="15389">
      <c r="A15389" s="454"/>
      <c r="B15389" s="927"/>
      <c r="C15389" s="580"/>
      <c r="D15389" s="939"/>
      <c r="E15389" s="940"/>
      <c r="F15389" s="941"/>
      <c r="G15389" s="937" t="str">
        <f t="array" ref="G15389">xlookup(F15389,'Internal Staffing Calculator'!E:E,'Internal Staffing Calculator'!C:C,"")</f>
        <v/>
      </c>
      <c r="H15389" s="932" t="str">
        <f t="array" ref="H15389">if(F15389&lt;&gt;"", iferror(index('Internal Staffing Calculator'!B$8:B23500,match(F15389,'Internal Staffing Calculator'!E$8:E23500,0)), "Not In Budget"),"")</f>
        <v/>
      </c>
      <c r="I15389" s="184"/>
      <c r="J15389" s="184"/>
      <c r="K15389" s="184"/>
      <c r="L15389" s="183"/>
    </row>
    <row r="15390">
      <c r="A15390" s="454"/>
      <c r="B15390" s="927"/>
      <c r="C15390" s="580"/>
      <c r="D15390" s="939"/>
      <c r="E15390" s="940"/>
      <c r="F15390" s="941"/>
      <c r="G15390" s="937" t="str">
        <f t="array" ref="G15390">xlookup(F15390,'Internal Staffing Calculator'!E:E,'Internal Staffing Calculator'!C:C,"")</f>
        <v/>
      </c>
      <c r="H15390" s="932" t="str">
        <f t="array" ref="H15390">if(F15390&lt;&gt;"", iferror(index('Internal Staffing Calculator'!B$8:B23500,match(F15390,'Internal Staffing Calculator'!E$8:E23500,0)), "Not In Budget"),"")</f>
        <v/>
      </c>
      <c r="I15390" s="184"/>
      <c r="J15390" s="184"/>
      <c r="K15390" s="184"/>
      <c r="L15390" s="183"/>
    </row>
    <row r="15391">
      <c r="A15391" s="454"/>
      <c r="B15391" s="927"/>
      <c r="C15391" s="580"/>
      <c r="D15391" s="939"/>
      <c r="E15391" s="940"/>
      <c r="F15391" s="941"/>
      <c r="G15391" s="937" t="str">
        <f t="array" ref="G15391">xlookup(F15391,'Internal Staffing Calculator'!E:E,'Internal Staffing Calculator'!C:C,"")</f>
        <v/>
      </c>
      <c r="H15391" s="932" t="str">
        <f t="array" ref="H15391">if(F15391&lt;&gt;"", iferror(index('Internal Staffing Calculator'!B$8:B23500,match(F15391,'Internal Staffing Calculator'!E$8:E23500,0)), "Not In Budget"),"")</f>
        <v/>
      </c>
      <c r="I15391" s="184"/>
      <c r="J15391" s="184"/>
      <c r="K15391" s="184"/>
      <c r="L15391" s="183"/>
    </row>
    <row r="15392">
      <c r="A15392" s="454"/>
      <c r="B15392" s="927"/>
      <c r="C15392" s="580"/>
      <c r="D15392" s="939"/>
      <c r="E15392" s="940"/>
      <c r="F15392" s="941"/>
      <c r="G15392" s="937" t="str">
        <f t="array" ref="G15392">xlookup(F15392,'Internal Staffing Calculator'!E:E,'Internal Staffing Calculator'!C:C,"")</f>
        <v/>
      </c>
      <c r="H15392" s="932" t="str">
        <f t="array" ref="H15392">if(F15392&lt;&gt;"", iferror(index('Internal Staffing Calculator'!B$8:B23500,match(F15392,'Internal Staffing Calculator'!E$8:E23500,0)), "Not In Budget"),"")</f>
        <v/>
      </c>
      <c r="I15392" s="184"/>
      <c r="J15392" s="184"/>
      <c r="K15392" s="184"/>
      <c r="L15392" s="183"/>
    </row>
    <row r="15393">
      <c r="A15393" s="454"/>
      <c r="B15393" s="927"/>
      <c r="C15393" s="580"/>
      <c r="D15393" s="939"/>
      <c r="E15393" s="940"/>
      <c r="F15393" s="941"/>
      <c r="G15393" s="937" t="str">
        <f t="array" ref="G15393">xlookup(F15393,'Internal Staffing Calculator'!E:E,'Internal Staffing Calculator'!C:C,"")</f>
        <v/>
      </c>
      <c r="H15393" s="932" t="str">
        <f t="array" ref="H15393">if(F15393&lt;&gt;"", iferror(index('Internal Staffing Calculator'!B$8:B23500,match(F15393,'Internal Staffing Calculator'!E$8:E23500,0)), "Not In Budget"),"")</f>
        <v/>
      </c>
      <c r="I15393" s="184"/>
      <c r="J15393" s="184"/>
      <c r="K15393" s="184"/>
      <c r="L15393" s="183"/>
    </row>
    <row r="15394">
      <c r="A15394" s="454"/>
      <c r="B15394" s="927"/>
      <c r="C15394" s="580"/>
      <c r="D15394" s="939"/>
      <c r="E15394" s="940"/>
      <c r="F15394" s="941"/>
      <c r="G15394" s="937" t="str">
        <f t="array" ref="G15394">xlookup(F15394,'Internal Staffing Calculator'!E:E,'Internal Staffing Calculator'!C:C,"")</f>
        <v/>
      </c>
      <c r="H15394" s="932" t="str">
        <f t="array" ref="H15394">if(F15394&lt;&gt;"", iferror(index('Internal Staffing Calculator'!B$8:B23500,match(F15394,'Internal Staffing Calculator'!E$8:E23500,0)), "Not In Budget"),"")</f>
        <v/>
      </c>
      <c r="I15394" s="184"/>
      <c r="J15394" s="184"/>
      <c r="K15394" s="184"/>
      <c r="L15394" s="183"/>
    </row>
    <row r="15395">
      <c r="A15395" s="454"/>
      <c r="B15395" s="927"/>
      <c r="C15395" s="580"/>
      <c r="D15395" s="939"/>
      <c r="E15395" s="940"/>
      <c r="F15395" s="941"/>
      <c r="G15395" s="937" t="str">
        <f t="array" ref="G15395">xlookup(F15395,'Internal Staffing Calculator'!E:E,'Internal Staffing Calculator'!C:C,"")</f>
        <v/>
      </c>
      <c r="H15395" s="932" t="str">
        <f t="array" ref="H15395">if(F15395&lt;&gt;"", iferror(index('Internal Staffing Calculator'!B$8:B23500,match(F15395,'Internal Staffing Calculator'!E$8:E23500,0)), "Not In Budget"),"")</f>
        <v/>
      </c>
      <c r="I15395" s="184"/>
      <c r="J15395" s="184"/>
      <c r="K15395" s="184"/>
      <c r="L15395" s="183"/>
    </row>
    <row r="15396">
      <c r="A15396" s="454"/>
      <c r="B15396" s="927"/>
      <c r="C15396" s="580"/>
      <c r="D15396" s="939"/>
      <c r="E15396" s="940"/>
      <c r="F15396" s="941"/>
      <c r="G15396" s="937" t="str">
        <f t="array" ref="G15396">xlookup(F15396,'Internal Staffing Calculator'!E:E,'Internal Staffing Calculator'!C:C,"")</f>
        <v/>
      </c>
      <c r="H15396" s="932" t="str">
        <f t="array" ref="H15396">if(F15396&lt;&gt;"", iferror(index('Internal Staffing Calculator'!B$8:B23500,match(F15396,'Internal Staffing Calculator'!E$8:E23500,0)), "Not In Budget"),"")</f>
        <v/>
      </c>
      <c r="I15396" s="184"/>
      <c r="J15396" s="184"/>
      <c r="K15396" s="184"/>
      <c r="L15396" s="183"/>
    </row>
    <row r="15397">
      <c r="A15397" s="454"/>
      <c r="B15397" s="927"/>
      <c r="C15397" s="580"/>
      <c r="D15397" s="939"/>
      <c r="E15397" s="940"/>
      <c r="F15397" s="941"/>
      <c r="G15397" s="937" t="str">
        <f t="array" ref="G15397">xlookup(F15397,'Internal Staffing Calculator'!E:E,'Internal Staffing Calculator'!C:C,"")</f>
        <v/>
      </c>
      <c r="H15397" s="932" t="str">
        <f t="array" ref="H15397">if(F15397&lt;&gt;"", iferror(index('Internal Staffing Calculator'!B$8:B23500,match(F15397,'Internal Staffing Calculator'!E$8:E23500,0)), "Not In Budget"),"")</f>
        <v/>
      </c>
      <c r="I15397" s="184"/>
      <c r="J15397" s="184"/>
      <c r="K15397" s="184"/>
      <c r="L15397" s="183"/>
    </row>
    <row r="15398">
      <c r="A15398" s="454"/>
      <c r="B15398" s="927"/>
      <c r="C15398" s="580"/>
      <c r="D15398" s="939"/>
      <c r="E15398" s="940"/>
      <c r="F15398" s="941"/>
      <c r="G15398" s="937" t="str">
        <f t="array" ref="G15398">xlookup(F15398,'Internal Staffing Calculator'!E:E,'Internal Staffing Calculator'!C:C,"")</f>
        <v/>
      </c>
      <c r="H15398" s="932" t="str">
        <f t="array" ref="H15398">if(F15398&lt;&gt;"", iferror(index('Internal Staffing Calculator'!B$8:B23500,match(F15398,'Internal Staffing Calculator'!E$8:E23500,0)), "Not In Budget"),"")</f>
        <v/>
      </c>
      <c r="I15398" s="184"/>
      <c r="J15398" s="184"/>
      <c r="K15398" s="184"/>
      <c r="L15398" s="183"/>
    </row>
    <row r="15399">
      <c r="A15399" s="454"/>
      <c r="B15399" s="927"/>
      <c r="C15399" s="580"/>
      <c r="D15399" s="939"/>
      <c r="E15399" s="940"/>
      <c r="F15399" s="941"/>
      <c r="G15399" s="937" t="str">
        <f t="array" ref="G15399">xlookup(F15399,'Internal Staffing Calculator'!E:E,'Internal Staffing Calculator'!C:C,"")</f>
        <v/>
      </c>
      <c r="H15399" s="932" t="str">
        <f t="array" ref="H15399">if(F15399&lt;&gt;"", iferror(index('Internal Staffing Calculator'!B$8:B23500,match(F15399,'Internal Staffing Calculator'!E$8:E23500,0)), "Not In Budget"),"")</f>
        <v/>
      </c>
      <c r="I15399" s="184"/>
      <c r="J15399" s="184"/>
      <c r="K15399" s="184"/>
      <c r="L15399" s="183"/>
    </row>
    <row r="15400">
      <c r="A15400" s="454"/>
      <c r="B15400" s="927"/>
      <c r="C15400" s="580"/>
      <c r="D15400" s="939"/>
      <c r="E15400" s="940"/>
      <c r="F15400" s="941"/>
      <c r="G15400" s="937" t="str">
        <f t="array" ref="G15400">xlookup(F15400,'Internal Staffing Calculator'!E:E,'Internal Staffing Calculator'!C:C,"")</f>
        <v/>
      </c>
      <c r="H15400" s="932" t="str">
        <f t="array" ref="H15400">if(F15400&lt;&gt;"", iferror(index('Internal Staffing Calculator'!B$8:B23500,match(F15400,'Internal Staffing Calculator'!E$8:E23500,0)), "Not In Budget"),"")</f>
        <v/>
      </c>
      <c r="I15400" s="184"/>
      <c r="J15400" s="184"/>
      <c r="K15400" s="184"/>
      <c r="L15400" s="183"/>
    </row>
    <row r="15401">
      <c r="A15401" s="454"/>
      <c r="B15401" s="927"/>
      <c r="C15401" s="580"/>
      <c r="D15401" s="939"/>
      <c r="E15401" s="940"/>
      <c r="F15401" s="941"/>
      <c r="G15401" s="937" t="str">
        <f t="array" ref="G15401">xlookup(F15401,'Internal Staffing Calculator'!E:E,'Internal Staffing Calculator'!C:C,"")</f>
        <v/>
      </c>
      <c r="H15401" s="932" t="str">
        <f t="array" ref="H15401">if(F15401&lt;&gt;"", iferror(index('Internal Staffing Calculator'!B$8:B23500,match(F15401,'Internal Staffing Calculator'!E$8:E23500,0)), "Not In Budget"),"")</f>
        <v/>
      </c>
      <c r="I15401" s="184"/>
      <c r="J15401" s="184"/>
      <c r="K15401" s="184"/>
      <c r="L15401" s="183"/>
    </row>
    <row r="15402">
      <c r="A15402" s="454"/>
      <c r="B15402" s="927"/>
      <c r="C15402" s="580"/>
      <c r="D15402" s="939"/>
      <c r="E15402" s="940"/>
      <c r="F15402" s="941"/>
      <c r="G15402" s="937" t="str">
        <f t="array" ref="G15402">xlookup(F15402,'Internal Staffing Calculator'!E:E,'Internal Staffing Calculator'!C:C,"")</f>
        <v/>
      </c>
      <c r="H15402" s="932" t="str">
        <f t="array" ref="H15402">if(F15402&lt;&gt;"", iferror(index('Internal Staffing Calculator'!B$8:B23500,match(F15402,'Internal Staffing Calculator'!E$8:E23500,0)), "Not In Budget"),"")</f>
        <v/>
      </c>
      <c r="I15402" s="184"/>
      <c r="J15402" s="184"/>
      <c r="K15402" s="184"/>
      <c r="L15402" s="183"/>
    </row>
    <row r="15403">
      <c r="A15403" s="454"/>
      <c r="B15403" s="927"/>
      <c r="C15403" s="580"/>
      <c r="D15403" s="939"/>
      <c r="E15403" s="940"/>
      <c r="F15403" s="941"/>
      <c r="G15403" s="937" t="str">
        <f t="array" ref="G15403">xlookup(F15403,'Internal Staffing Calculator'!E:E,'Internal Staffing Calculator'!C:C,"")</f>
        <v/>
      </c>
      <c r="H15403" s="932" t="str">
        <f t="array" ref="H15403">if(F15403&lt;&gt;"", iferror(index('Internal Staffing Calculator'!B$8:B23500,match(F15403,'Internal Staffing Calculator'!E$8:E23500,0)), "Not In Budget"),"")</f>
        <v/>
      </c>
      <c r="I15403" s="184"/>
      <c r="J15403" s="184"/>
      <c r="K15403" s="184"/>
      <c r="L15403" s="183"/>
    </row>
    <row r="15404">
      <c r="A15404" s="454"/>
      <c r="B15404" s="927"/>
      <c r="C15404" s="580"/>
      <c r="D15404" s="939"/>
      <c r="E15404" s="940"/>
      <c r="F15404" s="941"/>
      <c r="G15404" s="937" t="str">
        <f t="array" ref="G15404">xlookup(F15404,'Internal Staffing Calculator'!E:E,'Internal Staffing Calculator'!C:C,"")</f>
        <v/>
      </c>
      <c r="H15404" s="932" t="str">
        <f t="array" ref="H15404">if(F15404&lt;&gt;"", iferror(index('Internal Staffing Calculator'!B$8:B23500,match(F15404,'Internal Staffing Calculator'!E$8:E23500,0)), "Not In Budget"),"")</f>
        <v/>
      </c>
      <c r="I15404" s="184"/>
      <c r="J15404" s="184"/>
      <c r="K15404" s="184"/>
      <c r="L15404" s="183"/>
    </row>
    <row r="15405">
      <c r="A15405" s="454"/>
      <c r="B15405" s="927"/>
      <c r="C15405" s="580"/>
      <c r="D15405" s="939"/>
      <c r="E15405" s="940"/>
      <c r="F15405" s="941"/>
      <c r="G15405" s="937" t="str">
        <f t="array" ref="G15405">xlookup(F15405,'Internal Staffing Calculator'!E:E,'Internal Staffing Calculator'!C:C,"")</f>
        <v/>
      </c>
      <c r="H15405" s="932" t="str">
        <f t="array" ref="H15405">if(F15405&lt;&gt;"", iferror(index('Internal Staffing Calculator'!B$8:B23500,match(F15405,'Internal Staffing Calculator'!E$8:E23500,0)), "Not In Budget"),"")</f>
        <v/>
      </c>
      <c r="I15405" s="184"/>
      <c r="J15405" s="184"/>
      <c r="K15405" s="184"/>
      <c r="L15405" s="183"/>
    </row>
    <row r="15406">
      <c r="A15406" s="454"/>
      <c r="B15406" s="927"/>
      <c r="C15406" s="580"/>
      <c r="D15406" s="939"/>
      <c r="E15406" s="940"/>
      <c r="F15406" s="941"/>
      <c r="G15406" s="937" t="str">
        <f t="array" ref="G15406">xlookup(F15406,'Internal Staffing Calculator'!E:E,'Internal Staffing Calculator'!C:C,"")</f>
        <v/>
      </c>
      <c r="H15406" s="932" t="str">
        <f t="array" ref="H15406">if(F15406&lt;&gt;"", iferror(index('Internal Staffing Calculator'!B$8:B23500,match(F15406,'Internal Staffing Calculator'!E$8:E23500,0)), "Not In Budget"),"")</f>
        <v/>
      </c>
      <c r="I15406" s="184"/>
      <c r="J15406" s="184"/>
      <c r="K15406" s="184"/>
      <c r="L15406" s="183"/>
    </row>
    <row r="15407">
      <c r="A15407" s="454"/>
      <c r="B15407" s="927"/>
      <c r="C15407" s="580"/>
      <c r="D15407" s="939"/>
      <c r="E15407" s="940"/>
      <c r="F15407" s="941"/>
      <c r="G15407" s="937" t="str">
        <f t="array" ref="G15407">xlookup(F15407,'Internal Staffing Calculator'!E:E,'Internal Staffing Calculator'!C:C,"")</f>
        <v/>
      </c>
      <c r="H15407" s="932" t="str">
        <f t="array" ref="H15407">if(F15407&lt;&gt;"", iferror(index('Internal Staffing Calculator'!B$8:B23500,match(F15407,'Internal Staffing Calculator'!E$8:E23500,0)), "Not In Budget"),"")</f>
        <v/>
      </c>
      <c r="I15407" s="184"/>
      <c r="J15407" s="184"/>
      <c r="K15407" s="184"/>
      <c r="L15407" s="183"/>
    </row>
    <row r="15408">
      <c r="A15408" s="454"/>
      <c r="B15408" s="927"/>
      <c r="C15408" s="580"/>
      <c r="D15408" s="939"/>
      <c r="E15408" s="940"/>
      <c r="F15408" s="941"/>
      <c r="G15408" s="937" t="str">
        <f t="array" ref="G15408">xlookup(F15408,'Internal Staffing Calculator'!E:E,'Internal Staffing Calculator'!C:C,"")</f>
        <v/>
      </c>
      <c r="H15408" s="932" t="str">
        <f t="array" ref="H15408">if(F15408&lt;&gt;"", iferror(index('Internal Staffing Calculator'!B$8:B23500,match(F15408,'Internal Staffing Calculator'!E$8:E23500,0)), "Not In Budget"),"")</f>
        <v/>
      </c>
      <c r="I15408" s="184"/>
      <c r="J15408" s="184"/>
      <c r="K15408" s="184"/>
      <c r="L15408" s="183"/>
    </row>
    <row r="15409">
      <c r="A15409" s="454"/>
      <c r="B15409" s="927"/>
      <c r="C15409" s="580"/>
      <c r="D15409" s="939"/>
      <c r="E15409" s="940"/>
      <c r="F15409" s="941"/>
      <c r="G15409" s="937" t="str">
        <f t="array" ref="G15409">xlookup(F15409,'Internal Staffing Calculator'!E:E,'Internal Staffing Calculator'!C:C,"")</f>
        <v/>
      </c>
      <c r="H15409" s="932" t="str">
        <f t="array" ref="H15409">if(F15409&lt;&gt;"", iferror(index('Internal Staffing Calculator'!B$8:B23500,match(F15409,'Internal Staffing Calculator'!E$8:E23500,0)), "Not In Budget"),"")</f>
        <v/>
      </c>
      <c r="I15409" s="184"/>
      <c r="J15409" s="184"/>
      <c r="K15409" s="184"/>
      <c r="L15409" s="183"/>
    </row>
    <row r="15410">
      <c r="A15410" s="454"/>
      <c r="B15410" s="927"/>
      <c r="C15410" s="580"/>
      <c r="D15410" s="939"/>
      <c r="E15410" s="940"/>
      <c r="F15410" s="941"/>
      <c r="G15410" s="937" t="str">
        <f t="array" ref="G15410">xlookup(F15410,'Internal Staffing Calculator'!E:E,'Internal Staffing Calculator'!C:C,"")</f>
        <v/>
      </c>
      <c r="H15410" s="932" t="str">
        <f t="array" ref="H15410">if(F15410&lt;&gt;"", iferror(index('Internal Staffing Calculator'!B$8:B23500,match(F15410,'Internal Staffing Calculator'!E$8:E23500,0)), "Not In Budget"),"")</f>
        <v/>
      </c>
      <c r="I15410" s="184"/>
      <c r="J15410" s="184"/>
      <c r="K15410" s="184"/>
      <c r="L15410" s="183"/>
    </row>
    <row r="15411">
      <c r="A15411" s="454"/>
      <c r="B15411" s="927"/>
      <c r="C15411" s="580"/>
      <c r="D15411" s="939"/>
      <c r="E15411" s="940"/>
      <c r="F15411" s="941"/>
      <c r="G15411" s="937" t="str">
        <f t="array" ref="G15411">xlookup(F15411,'Internal Staffing Calculator'!E:E,'Internal Staffing Calculator'!C:C,"")</f>
        <v/>
      </c>
      <c r="H15411" s="932" t="str">
        <f t="array" ref="H15411">if(F15411&lt;&gt;"", iferror(index('Internal Staffing Calculator'!B$8:B23500,match(F15411,'Internal Staffing Calculator'!E$8:E23500,0)), "Not In Budget"),"")</f>
        <v/>
      </c>
      <c r="I15411" s="184"/>
      <c r="J15411" s="184"/>
      <c r="K15411" s="184"/>
      <c r="L15411" s="183"/>
    </row>
    <row r="15412">
      <c r="A15412" s="454"/>
      <c r="B15412" s="927"/>
      <c r="C15412" s="580"/>
      <c r="D15412" s="939"/>
      <c r="E15412" s="940"/>
      <c r="F15412" s="941"/>
      <c r="G15412" s="937" t="str">
        <f t="array" ref="G15412">xlookup(F15412,'Internal Staffing Calculator'!E:E,'Internal Staffing Calculator'!C:C,"")</f>
        <v/>
      </c>
      <c r="H15412" s="932" t="str">
        <f t="array" ref="H15412">if(F15412&lt;&gt;"", iferror(index('Internal Staffing Calculator'!B$8:B23500,match(F15412,'Internal Staffing Calculator'!E$8:E23500,0)), "Not In Budget"),"")</f>
        <v/>
      </c>
      <c r="I15412" s="184"/>
      <c r="J15412" s="184"/>
      <c r="K15412" s="184"/>
      <c r="L15412" s="183"/>
    </row>
    <row r="15413">
      <c r="A15413" s="454"/>
      <c r="B15413" s="927"/>
      <c r="C15413" s="580"/>
      <c r="D15413" s="939"/>
      <c r="E15413" s="940"/>
      <c r="F15413" s="941"/>
      <c r="G15413" s="937" t="str">
        <f t="array" ref="G15413">xlookup(F15413,'Internal Staffing Calculator'!E:E,'Internal Staffing Calculator'!C:C,"")</f>
        <v/>
      </c>
      <c r="H15413" s="932" t="str">
        <f t="array" ref="H15413">if(F15413&lt;&gt;"", iferror(index('Internal Staffing Calculator'!B$8:B23500,match(F15413,'Internal Staffing Calculator'!E$8:E23500,0)), "Not In Budget"),"")</f>
        <v/>
      </c>
      <c r="I15413" s="184"/>
      <c r="J15413" s="184"/>
      <c r="K15413" s="184"/>
      <c r="L15413" s="183"/>
    </row>
    <row r="15414">
      <c r="A15414" s="454"/>
      <c r="B15414" s="927"/>
      <c r="C15414" s="580"/>
      <c r="D15414" s="939"/>
      <c r="E15414" s="940"/>
      <c r="F15414" s="941"/>
      <c r="G15414" s="937" t="str">
        <f t="array" ref="G15414">xlookup(F15414,'Internal Staffing Calculator'!E:E,'Internal Staffing Calculator'!C:C,"")</f>
        <v/>
      </c>
      <c r="H15414" s="932" t="str">
        <f t="array" ref="H15414">if(F15414&lt;&gt;"", iferror(index('Internal Staffing Calculator'!B$8:B23500,match(F15414,'Internal Staffing Calculator'!E$8:E23500,0)), "Not In Budget"),"")</f>
        <v/>
      </c>
      <c r="I15414" s="184"/>
      <c r="J15414" s="184"/>
      <c r="K15414" s="184"/>
      <c r="L15414" s="183"/>
    </row>
    <row r="15415">
      <c r="A15415" s="454"/>
      <c r="B15415" s="927"/>
      <c r="C15415" s="580"/>
      <c r="D15415" s="939"/>
      <c r="E15415" s="940"/>
      <c r="F15415" s="941"/>
      <c r="G15415" s="937" t="str">
        <f t="array" ref="G15415">xlookup(F15415,'Internal Staffing Calculator'!E:E,'Internal Staffing Calculator'!C:C,"")</f>
        <v/>
      </c>
      <c r="H15415" s="932" t="str">
        <f t="array" ref="H15415">if(F15415&lt;&gt;"", iferror(index('Internal Staffing Calculator'!B$8:B23500,match(F15415,'Internal Staffing Calculator'!E$8:E23500,0)), "Not In Budget"),"")</f>
        <v/>
      </c>
      <c r="I15415" s="184"/>
      <c r="J15415" s="184"/>
      <c r="K15415" s="184"/>
      <c r="L15415" s="183"/>
    </row>
    <row r="15416">
      <c r="A15416" s="454"/>
      <c r="B15416" s="927"/>
      <c r="C15416" s="580"/>
      <c r="D15416" s="939"/>
      <c r="E15416" s="940"/>
      <c r="F15416" s="941"/>
      <c r="G15416" s="937" t="str">
        <f t="array" ref="G15416">xlookup(F15416,'Internal Staffing Calculator'!E:E,'Internal Staffing Calculator'!C:C,"")</f>
        <v/>
      </c>
      <c r="H15416" s="932" t="str">
        <f t="array" ref="H15416">if(F15416&lt;&gt;"", iferror(index('Internal Staffing Calculator'!B$8:B23500,match(F15416,'Internal Staffing Calculator'!E$8:E23500,0)), "Not In Budget"),"")</f>
        <v/>
      </c>
      <c r="I15416" s="184"/>
      <c r="J15416" s="184"/>
      <c r="K15416" s="184"/>
      <c r="L15416" s="183"/>
    </row>
    <row r="15417">
      <c r="A15417" s="454"/>
      <c r="B15417" s="927"/>
      <c r="C15417" s="580"/>
      <c r="D15417" s="939"/>
      <c r="E15417" s="940"/>
      <c r="F15417" s="941"/>
      <c r="G15417" s="937" t="str">
        <f t="array" ref="G15417">xlookup(F15417,'Internal Staffing Calculator'!E:E,'Internal Staffing Calculator'!C:C,"")</f>
        <v/>
      </c>
      <c r="H15417" s="932" t="str">
        <f t="array" ref="H15417">if(F15417&lt;&gt;"", iferror(index('Internal Staffing Calculator'!B$8:B23500,match(F15417,'Internal Staffing Calculator'!E$8:E23500,0)), "Not In Budget"),"")</f>
        <v/>
      </c>
      <c r="I15417" s="184"/>
      <c r="J15417" s="184"/>
      <c r="K15417" s="184"/>
      <c r="L15417" s="183"/>
    </row>
    <row r="15418">
      <c r="A15418" s="454"/>
      <c r="B15418" s="927"/>
      <c r="C15418" s="580"/>
      <c r="D15418" s="939"/>
      <c r="E15418" s="940"/>
      <c r="F15418" s="941"/>
      <c r="G15418" s="937" t="str">
        <f t="array" ref="G15418">xlookup(F15418,'Internal Staffing Calculator'!E:E,'Internal Staffing Calculator'!C:C,"")</f>
        <v/>
      </c>
      <c r="H15418" s="932" t="str">
        <f t="array" ref="H15418">if(F15418&lt;&gt;"", iferror(index('Internal Staffing Calculator'!B$8:B23500,match(F15418,'Internal Staffing Calculator'!E$8:E23500,0)), "Not In Budget"),"")</f>
        <v/>
      </c>
      <c r="I15418" s="184"/>
      <c r="J15418" s="184"/>
      <c r="K15418" s="184"/>
      <c r="L15418" s="183"/>
    </row>
    <row r="15419">
      <c r="A15419" s="454"/>
      <c r="B15419" s="927"/>
      <c r="C15419" s="580"/>
      <c r="D15419" s="939"/>
      <c r="E15419" s="940"/>
      <c r="F15419" s="941"/>
      <c r="G15419" s="937" t="str">
        <f t="array" ref="G15419">xlookup(F15419,'Internal Staffing Calculator'!E:E,'Internal Staffing Calculator'!C:C,"")</f>
        <v/>
      </c>
      <c r="H15419" s="932" t="str">
        <f t="array" ref="H15419">if(F15419&lt;&gt;"", iferror(index('Internal Staffing Calculator'!B$8:B23500,match(F15419,'Internal Staffing Calculator'!E$8:E23500,0)), "Not In Budget"),"")</f>
        <v/>
      </c>
      <c r="I15419" s="184"/>
      <c r="J15419" s="184"/>
      <c r="K15419" s="184"/>
      <c r="L15419" s="183"/>
    </row>
    <row r="15420">
      <c r="A15420" s="454"/>
      <c r="B15420" s="927"/>
      <c r="C15420" s="580"/>
      <c r="D15420" s="939"/>
      <c r="E15420" s="940"/>
      <c r="F15420" s="941"/>
      <c r="G15420" s="937" t="str">
        <f t="array" ref="G15420">xlookup(F15420,'Internal Staffing Calculator'!E:E,'Internal Staffing Calculator'!C:C,"")</f>
        <v/>
      </c>
      <c r="H15420" s="932" t="str">
        <f t="array" ref="H15420">if(F15420&lt;&gt;"", iferror(index('Internal Staffing Calculator'!B$8:B23500,match(F15420,'Internal Staffing Calculator'!E$8:E23500,0)), "Not In Budget"),"")</f>
        <v/>
      </c>
      <c r="I15420" s="184"/>
      <c r="J15420" s="184"/>
      <c r="K15420" s="184"/>
      <c r="L15420" s="183"/>
    </row>
    <row r="15421">
      <c r="A15421" s="454"/>
      <c r="B15421" s="927"/>
      <c r="C15421" s="580"/>
      <c r="D15421" s="939"/>
      <c r="E15421" s="940"/>
      <c r="F15421" s="941"/>
      <c r="G15421" s="937" t="str">
        <f t="array" ref="G15421">xlookup(F15421,'Internal Staffing Calculator'!E:E,'Internal Staffing Calculator'!C:C,"")</f>
        <v/>
      </c>
      <c r="H15421" s="932" t="str">
        <f t="array" ref="H15421">if(F15421&lt;&gt;"", iferror(index('Internal Staffing Calculator'!B$8:B23500,match(F15421,'Internal Staffing Calculator'!E$8:E23500,0)), "Not In Budget"),"")</f>
        <v/>
      </c>
      <c r="I15421" s="184"/>
      <c r="J15421" s="184"/>
      <c r="K15421" s="184"/>
      <c r="L15421" s="183"/>
    </row>
    <row r="15422">
      <c r="A15422" s="454"/>
      <c r="B15422" s="927"/>
      <c r="C15422" s="580"/>
      <c r="D15422" s="939"/>
      <c r="E15422" s="940"/>
      <c r="F15422" s="941"/>
      <c r="G15422" s="937" t="str">
        <f t="array" ref="G15422">xlookup(F15422,'Internal Staffing Calculator'!E:E,'Internal Staffing Calculator'!C:C,"")</f>
        <v/>
      </c>
      <c r="H15422" s="932" t="str">
        <f t="array" ref="H15422">if(F15422&lt;&gt;"", iferror(index('Internal Staffing Calculator'!B$8:B23500,match(F15422,'Internal Staffing Calculator'!E$8:E23500,0)), "Not In Budget"),"")</f>
        <v/>
      </c>
      <c r="I15422" s="184"/>
      <c r="J15422" s="184"/>
      <c r="K15422" s="184"/>
      <c r="L15422" s="183"/>
    </row>
    <row r="15423">
      <c r="A15423" s="454"/>
      <c r="B15423" s="927"/>
      <c r="C15423" s="580"/>
      <c r="D15423" s="939"/>
      <c r="E15423" s="940"/>
      <c r="F15423" s="941"/>
      <c r="G15423" s="937" t="str">
        <f t="array" ref="G15423">xlookup(F15423,'Internal Staffing Calculator'!E:E,'Internal Staffing Calculator'!C:C,"")</f>
        <v/>
      </c>
      <c r="H15423" s="932" t="str">
        <f t="array" ref="H15423">if(F15423&lt;&gt;"", iferror(index('Internal Staffing Calculator'!B$8:B23500,match(F15423,'Internal Staffing Calculator'!E$8:E23500,0)), "Not In Budget"),"")</f>
        <v/>
      </c>
      <c r="I15423" s="184"/>
      <c r="J15423" s="184"/>
      <c r="K15423" s="184"/>
      <c r="L15423" s="183"/>
    </row>
    <row r="15424">
      <c r="A15424" s="454"/>
      <c r="B15424" s="927"/>
      <c r="C15424" s="580"/>
      <c r="D15424" s="939"/>
      <c r="E15424" s="940"/>
      <c r="F15424" s="941"/>
      <c r="G15424" s="937" t="str">
        <f t="array" ref="G15424">xlookup(F15424,'Internal Staffing Calculator'!E:E,'Internal Staffing Calculator'!C:C,"")</f>
        <v/>
      </c>
      <c r="H15424" s="932" t="str">
        <f t="array" ref="H15424">if(F15424&lt;&gt;"", iferror(index('Internal Staffing Calculator'!B$8:B23500,match(F15424,'Internal Staffing Calculator'!E$8:E23500,0)), "Not In Budget"),"")</f>
        <v/>
      </c>
      <c r="I15424" s="184"/>
      <c r="J15424" s="184"/>
      <c r="K15424" s="184"/>
      <c r="L15424" s="183"/>
    </row>
    <row r="15425">
      <c r="A15425" s="454"/>
      <c r="B15425" s="927"/>
      <c r="C15425" s="580"/>
      <c r="D15425" s="939"/>
      <c r="E15425" s="940"/>
      <c r="F15425" s="941"/>
      <c r="G15425" s="937" t="str">
        <f t="array" ref="G15425">xlookup(F15425,'Internal Staffing Calculator'!E:E,'Internal Staffing Calculator'!C:C,"")</f>
        <v/>
      </c>
      <c r="H15425" s="932" t="str">
        <f t="array" ref="H15425">if(F15425&lt;&gt;"", iferror(index('Internal Staffing Calculator'!B$8:B23500,match(F15425,'Internal Staffing Calculator'!E$8:E23500,0)), "Not In Budget"),"")</f>
        <v/>
      </c>
      <c r="I15425" s="184"/>
      <c r="J15425" s="184"/>
      <c r="K15425" s="184"/>
      <c r="L15425" s="183"/>
    </row>
    <row r="15426">
      <c r="A15426" s="454"/>
      <c r="B15426" s="927"/>
      <c r="C15426" s="580"/>
      <c r="D15426" s="939"/>
      <c r="E15426" s="940"/>
      <c r="F15426" s="941"/>
      <c r="G15426" s="937" t="str">
        <f t="array" ref="G15426">xlookup(F15426,'Internal Staffing Calculator'!E:E,'Internal Staffing Calculator'!C:C,"")</f>
        <v/>
      </c>
      <c r="H15426" s="932" t="str">
        <f t="array" ref="H15426">if(F15426&lt;&gt;"", iferror(index('Internal Staffing Calculator'!B$8:B23500,match(F15426,'Internal Staffing Calculator'!E$8:E23500,0)), "Not In Budget"),"")</f>
        <v/>
      </c>
      <c r="I15426" s="184"/>
      <c r="J15426" s="184"/>
      <c r="K15426" s="184"/>
      <c r="L15426" s="183"/>
    </row>
    <row r="15427">
      <c r="A15427" s="454"/>
      <c r="B15427" s="927"/>
      <c r="C15427" s="580"/>
      <c r="D15427" s="939"/>
      <c r="E15427" s="940"/>
      <c r="F15427" s="941"/>
      <c r="G15427" s="937" t="str">
        <f t="array" ref="G15427">xlookup(F15427,'Internal Staffing Calculator'!E:E,'Internal Staffing Calculator'!C:C,"")</f>
        <v/>
      </c>
      <c r="H15427" s="932" t="str">
        <f t="array" ref="H15427">if(F15427&lt;&gt;"", iferror(index('Internal Staffing Calculator'!B$8:B23500,match(F15427,'Internal Staffing Calculator'!E$8:E23500,0)), "Not In Budget"),"")</f>
        <v/>
      </c>
      <c r="I15427" s="184"/>
      <c r="J15427" s="184"/>
      <c r="K15427" s="184"/>
      <c r="L15427" s="183"/>
    </row>
    <row r="15428">
      <c r="A15428" s="454"/>
      <c r="B15428" s="927"/>
      <c r="C15428" s="580"/>
      <c r="D15428" s="939"/>
      <c r="E15428" s="940"/>
      <c r="F15428" s="941"/>
      <c r="G15428" s="937" t="str">
        <f t="array" ref="G15428">xlookup(F15428,'Internal Staffing Calculator'!E:E,'Internal Staffing Calculator'!C:C,"")</f>
        <v/>
      </c>
      <c r="H15428" s="932" t="str">
        <f t="array" ref="H15428">if(F15428&lt;&gt;"", iferror(index('Internal Staffing Calculator'!B$8:B23500,match(F15428,'Internal Staffing Calculator'!E$8:E23500,0)), "Not In Budget"),"")</f>
        <v/>
      </c>
      <c r="I15428" s="184"/>
      <c r="J15428" s="184"/>
      <c r="K15428" s="184"/>
      <c r="L15428" s="183"/>
    </row>
    <row r="15429">
      <c r="A15429" s="454"/>
      <c r="B15429" s="927"/>
      <c r="C15429" s="580"/>
      <c r="D15429" s="939"/>
      <c r="E15429" s="940"/>
      <c r="F15429" s="941"/>
      <c r="G15429" s="937" t="str">
        <f t="array" ref="G15429">xlookup(F15429,'Internal Staffing Calculator'!E:E,'Internal Staffing Calculator'!C:C,"")</f>
        <v/>
      </c>
      <c r="H15429" s="932" t="str">
        <f t="array" ref="H15429">if(F15429&lt;&gt;"", iferror(index('Internal Staffing Calculator'!B$8:B23500,match(F15429,'Internal Staffing Calculator'!E$8:E23500,0)), "Not In Budget"),"")</f>
        <v/>
      </c>
      <c r="I15429" s="184"/>
      <c r="J15429" s="184"/>
      <c r="K15429" s="184"/>
      <c r="L15429" s="183"/>
    </row>
    <row r="15430">
      <c r="A15430" s="454"/>
      <c r="B15430" s="927"/>
      <c r="C15430" s="580"/>
      <c r="D15430" s="939"/>
      <c r="E15430" s="940"/>
      <c r="F15430" s="941"/>
      <c r="G15430" s="937" t="str">
        <f t="array" ref="G15430">xlookup(F15430,'Internal Staffing Calculator'!E:E,'Internal Staffing Calculator'!C:C,"")</f>
        <v/>
      </c>
      <c r="H15430" s="932" t="str">
        <f t="array" ref="H15430">if(F15430&lt;&gt;"", iferror(index('Internal Staffing Calculator'!B$8:B23500,match(F15430,'Internal Staffing Calculator'!E$8:E23500,0)), "Not In Budget"),"")</f>
        <v/>
      </c>
      <c r="I15430" s="184"/>
      <c r="J15430" s="184"/>
      <c r="K15430" s="184"/>
      <c r="L15430" s="183"/>
    </row>
    <row r="15431">
      <c r="A15431" s="454"/>
      <c r="B15431" s="927"/>
      <c r="C15431" s="580"/>
      <c r="D15431" s="939"/>
      <c r="E15431" s="940"/>
      <c r="F15431" s="941"/>
      <c r="G15431" s="937" t="str">
        <f t="array" ref="G15431">xlookup(F15431,'Internal Staffing Calculator'!E:E,'Internal Staffing Calculator'!C:C,"")</f>
        <v/>
      </c>
      <c r="H15431" s="932" t="str">
        <f t="array" ref="H15431">if(F15431&lt;&gt;"", iferror(index('Internal Staffing Calculator'!B$8:B23500,match(F15431,'Internal Staffing Calculator'!E$8:E23500,0)), "Not In Budget"),"")</f>
        <v/>
      </c>
      <c r="I15431" s="184"/>
      <c r="J15431" s="184"/>
      <c r="K15431" s="184"/>
      <c r="L15431" s="183"/>
    </row>
    <row r="15432">
      <c r="A15432" s="454"/>
      <c r="B15432" s="927"/>
      <c r="C15432" s="580"/>
      <c r="D15432" s="939"/>
      <c r="E15432" s="940"/>
      <c r="F15432" s="941"/>
      <c r="G15432" s="937" t="str">
        <f t="array" ref="G15432">xlookup(F15432,'Internal Staffing Calculator'!E:E,'Internal Staffing Calculator'!C:C,"")</f>
        <v/>
      </c>
      <c r="H15432" s="932" t="str">
        <f t="array" ref="H15432">if(F15432&lt;&gt;"", iferror(index('Internal Staffing Calculator'!B$8:B23500,match(F15432,'Internal Staffing Calculator'!E$8:E23500,0)), "Not In Budget"),"")</f>
        <v/>
      </c>
      <c r="I15432" s="184"/>
      <c r="J15432" s="184"/>
      <c r="K15432" s="184"/>
      <c r="L15432" s="183"/>
    </row>
    <row r="15433">
      <c r="A15433" s="454"/>
      <c r="B15433" s="927"/>
      <c r="C15433" s="580"/>
      <c r="D15433" s="939"/>
      <c r="E15433" s="940"/>
      <c r="F15433" s="941"/>
      <c r="G15433" s="937" t="str">
        <f t="array" ref="G15433">xlookup(F15433,'Internal Staffing Calculator'!E:E,'Internal Staffing Calculator'!C:C,"")</f>
        <v/>
      </c>
      <c r="H15433" s="932" t="str">
        <f t="array" ref="H15433">if(F15433&lt;&gt;"", iferror(index('Internal Staffing Calculator'!B$8:B23500,match(F15433,'Internal Staffing Calculator'!E$8:E23500,0)), "Not In Budget"),"")</f>
        <v/>
      </c>
      <c r="I15433" s="184"/>
      <c r="J15433" s="184"/>
      <c r="K15433" s="184"/>
      <c r="L15433" s="183"/>
    </row>
    <row r="15434">
      <c r="A15434" s="454"/>
      <c r="B15434" s="927"/>
      <c r="C15434" s="580"/>
      <c r="D15434" s="939"/>
      <c r="E15434" s="940"/>
      <c r="F15434" s="941"/>
      <c r="G15434" s="937" t="str">
        <f t="array" ref="G15434">xlookup(F15434,'Internal Staffing Calculator'!E:E,'Internal Staffing Calculator'!C:C,"")</f>
        <v/>
      </c>
      <c r="H15434" s="932" t="str">
        <f t="array" ref="H15434">if(F15434&lt;&gt;"", iferror(index('Internal Staffing Calculator'!B$8:B23500,match(F15434,'Internal Staffing Calculator'!E$8:E23500,0)), "Not In Budget"),"")</f>
        <v/>
      </c>
      <c r="I15434" s="184"/>
      <c r="J15434" s="184"/>
      <c r="K15434" s="184"/>
      <c r="L15434" s="183"/>
    </row>
    <row r="15435">
      <c r="A15435" s="454"/>
      <c r="B15435" s="927"/>
      <c r="C15435" s="580"/>
      <c r="D15435" s="939"/>
      <c r="E15435" s="940"/>
      <c r="F15435" s="941"/>
      <c r="G15435" s="937" t="str">
        <f t="array" ref="G15435">xlookup(F15435,'Internal Staffing Calculator'!E:E,'Internal Staffing Calculator'!C:C,"")</f>
        <v/>
      </c>
      <c r="H15435" s="932" t="str">
        <f t="array" ref="H15435">if(F15435&lt;&gt;"", iferror(index('Internal Staffing Calculator'!B$8:B23500,match(F15435,'Internal Staffing Calculator'!E$8:E23500,0)), "Not In Budget"),"")</f>
        <v/>
      </c>
      <c r="I15435" s="184"/>
      <c r="J15435" s="184"/>
      <c r="K15435" s="184"/>
      <c r="L15435" s="183"/>
    </row>
    <row r="15436">
      <c r="A15436" s="454"/>
      <c r="B15436" s="927"/>
      <c r="C15436" s="580"/>
      <c r="D15436" s="939"/>
      <c r="E15436" s="940"/>
      <c r="F15436" s="941"/>
      <c r="G15436" s="937" t="str">
        <f t="array" ref="G15436">xlookup(F15436,'Internal Staffing Calculator'!E:E,'Internal Staffing Calculator'!C:C,"")</f>
        <v/>
      </c>
      <c r="H15436" s="932" t="str">
        <f t="array" ref="H15436">if(F15436&lt;&gt;"", iferror(index('Internal Staffing Calculator'!B$8:B23500,match(F15436,'Internal Staffing Calculator'!E$8:E23500,0)), "Not In Budget"),"")</f>
        <v/>
      </c>
      <c r="I15436" s="184"/>
      <c r="J15436" s="184"/>
      <c r="K15436" s="184"/>
      <c r="L15436" s="183"/>
    </row>
    <row r="15437">
      <c r="A15437" s="454"/>
      <c r="B15437" s="927"/>
      <c r="C15437" s="580"/>
      <c r="D15437" s="939"/>
      <c r="E15437" s="940"/>
      <c r="F15437" s="941"/>
      <c r="G15437" s="937" t="str">
        <f t="array" ref="G15437">xlookup(F15437,'Internal Staffing Calculator'!E:E,'Internal Staffing Calculator'!C:C,"")</f>
        <v/>
      </c>
      <c r="H15437" s="932" t="str">
        <f t="array" ref="H15437">if(F15437&lt;&gt;"", iferror(index('Internal Staffing Calculator'!B$8:B23500,match(F15437,'Internal Staffing Calculator'!E$8:E23500,0)), "Not In Budget"),"")</f>
        <v/>
      </c>
      <c r="I15437" s="184"/>
      <c r="J15437" s="184"/>
      <c r="K15437" s="184"/>
      <c r="L15437" s="183"/>
    </row>
    <row r="15438">
      <c r="A15438" s="454"/>
      <c r="B15438" s="927"/>
      <c r="C15438" s="580"/>
      <c r="D15438" s="939"/>
      <c r="E15438" s="940"/>
      <c r="F15438" s="941"/>
      <c r="G15438" s="937" t="str">
        <f t="array" ref="G15438">xlookup(F15438,'Internal Staffing Calculator'!E:E,'Internal Staffing Calculator'!C:C,"")</f>
        <v/>
      </c>
      <c r="H15438" s="932" t="str">
        <f t="array" ref="H15438">if(F15438&lt;&gt;"", iferror(index('Internal Staffing Calculator'!B$8:B23500,match(F15438,'Internal Staffing Calculator'!E$8:E23500,0)), "Not In Budget"),"")</f>
        <v/>
      </c>
      <c r="I15438" s="184"/>
      <c r="J15438" s="184"/>
      <c r="K15438" s="184"/>
      <c r="L15438" s="183"/>
    </row>
    <row r="15439">
      <c r="A15439" s="454"/>
      <c r="B15439" s="927"/>
      <c r="C15439" s="580"/>
      <c r="D15439" s="939"/>
      <c r="E15439" s="940"/>
      <c r="F15439" s="941"/>
      <c r="G15439" s="937" t="str">
        <f t="array" ref="G15439">xlookup(F15439,'Internal Staffing Calculator'!E:E,'Internal Staffing Calculator'!C:C,"")</f>
        <v/>
      </c>
      <c r="H15439" s="932" t="str">
        <f t="array" ref="H15439">if(F15439&lt;&gt;"", iferror(index('Internal Staffing Calculator'!B$8:B23500,match(F15439,'Internal Staffing Calculator'!E$8:E23500,0)), "Not In Budget"),"")</f>
        <v/>
      </c>
      <c r="I15439" s="184"/>
      <c r="J15439" s="184"/>
      <c r="K15439" s="184"/>
      <c r="L15439" s="183"/>
    </row>
    <row r="15440">
      <c r="A15440" s="454"/>
      <c r="B15440" s="927"/>
      <c r="C15440" s="580"/>
      <c r="D15440" s="939"/>
      <c r="E15440" s="940"/>
      <c r="F15440" s="941"/>
      <c r="G15440" s="937" t="str">
        <f t="array" ref="G15440">xlookup(F15440,'Internal Staffing Calculator'!E:E,'Internal Staffing Calculator'!C:C,"")</f>
        <v/>
      </c>
      <c r="H15440" s="932" t="str">
        <f t="array" ref="H15440">if(F15440&lt;&gt;"", iferror(index('Internal Staffing Calculator'!B$8:B23500,match(F15440,'Internal Staffing Calculator'!E$8:E23500,0)), "Not In Budget"),"")</f>
        <v/>
      </c>
      <c r="I15440" s="184"/>
      <c r="J15440" s="184"/>
      <c r="K15440" s="184"/>
      <c r="L15440" s="183"/>
    </row>
    <row r="15441">
      <c r="A15441" s="454"/>
      <c r="B15441" s="927"/>
      <c r="C15441" s="580"/>
      <c r="D15441" s="939"/>
      <c r="E15441" s="940"/>
      <c r="F15441" s="941"/>
      <c r="G15441" s="937" t="str">
        <f t="array" ref="G15441">xlookup(F15441,'Internal Staffing Calculator'!E:E,'Internal Staffing Calculator'!C:C,"")</f>
        <v/>
      </c>
      <c r="H15441" s="932" t="str">
        <f t="array" ref="H15441">if(F15441&lt;&gt;"", iferror(index('Internal Staffing Calculator'!B$8:B23500,match(F15441,'Internal Staffing Calculator'!E$8:E23500,0)), "Not In Budget"),"")</f>
        <v/>
      </c>
      <c r="I15441" s="184"/>
      <c r="J15441" s="184"/>
      <c r="K15441" s="184"/>
      <c r="L15441" s="183"/>
    </row>
    <row r="15442">
      <c r="A15442" s="454"/>
      <c r="B15442" s="927"/>
      <c r="C15442" s="580"/>
      <c r="D15442" s="939"/>
      <c r="E15442" s="940"/>
      <c r="F15442" s="941"/>
      <c r="G15442" s="937" t="str">
        <f t="array" ref="G15442">xlookup(F15442,'Internal Staffing Calculator'!E:E,'Internal Staffing Calculator'!C:C,"")</f>
        <v/>
      </c>
      <c r="H15442" s="932" t="str">
        <f t="array" ref="H15442">if(F15442&lt;&gt;"", iferror(index('Internal Staffing Calculator'!B$8:B23500,match(F15442,'Internal Staffing Calculator'!E$8:E23500,0)), "Not In Budget"),"")</f>
        <v/>
      </c>
      <c r="I15442" s="184"/>
      <c r="J15442" s="184"/>
      <c r="K15442" s="184"/>
      <c r="L15442" s="183"/>
    </row>
    <row r="15443">
      <c r="A15443" s="454"/>
      <c r="B15443" s="927"/>
      <c r="C15443" s="580"/>
      <c r="D15443" s="939"/>
      <c r="E15443" s="940"/>
      <c r="F15443" s="941"/>
      <c r="G15443" s="937" t="str">
        <f t="array" ref="G15443">xlookup(F15443,'Internal Staffing Calculator'!E:E,'Internal Staffing Calculator'!C:C,"")</f>
        <v/>
      </c>
      <c r="H15443" s="932" t="str">
        <f t="array" ref="H15443">if(F15443&lt;&gt;"", iferror(index('Internal Staffing Calculator'!B$8:B23500,match(F15443,'Internal Staffing Calculator'!E$8:E23500,0)), "Not In Budget"),"")</f>
        <v/>
      </c>
      <c r="I15443" s="184"/>
      <c r="J15443" s="184"/>
      <c r="K15443" s="184"/>
      <c r="L15443" s="183"/>
    </row>
    <row r="15444">
      <c r="A15444" s="454"/>
      <c r="B15444" s="927"/>
      <c r="C15444" s="580"/>
      <c r="D15444" s="939"/>
      <c r="E15444" s="940"/>
      <c r="F15444" s="941"/>
      <c r="G15444" s="937" t="str">
        <f t="array" ref="G15444">xlookup(F15444,'Internal Staffing Calculator'!E:E,'Internal Staffing Calculator'!C:C,"")</f>
        <v/>
      </c>
      <c r="H15444" s="932" t="str">
        <f t="array" ref="H15444">if(F15444&lt;&gt;"", iferror(index('Internal Staffing Calculator'!B$8:B23500,match(F15444,'Internal Staffing Calculator'!E$8:E23500,0)), "Not In Budget"),"")</f>
        <v/>
      </c>
      <c r="I15444" s="184"/>
      <c r="J15444" s="184"/>
      <c r="K15444" s="184"/>
      <c r="L15444" s="183"/>
    </row>
    <row r="15445">
      <c r="A15445" s="454"/>
      <c r="B15445" s="927"/>
      <c r="C15445" s="580"/>
      <c r="D15445" s="939"/>
      <c r="E15445" s="940"/>
      <c r="F15445" s="941"/>
      <c r="G15445" s="937" t="str">
        <f t="array" ref="G15445">xlookup(F15445,'Internal Staffing Calculator'!E:E,'Internal Staffing Calculator'!C:C,"")</f>
        <v/>
      </c>
      <c r="H15445" s="932" t="str">
        <f t="array" ref="H15445">if(F15445&lt;&gt;"", iferror(index('Internal Staffing Calculator'!B$8:B23500,match(F15445,'Internal Staffing Calculator'!E$8:E23500,0)), "Not In Budget"),"")</f>
        <v/>
      </c>
      <c r="I15445" s="184"/>
      <c r="J15445" s="184"/>
      <c r="K15445" s="184"/>
      <c r="L15445" s="183"/>
    </row>
    <row r="15446">
      <c r="A15446" s="454"/>
      <c r="B15446" s="927"/>
      <c r="C15446" s="580"/>
      <c r="D15446" s="939"/>
      <c r="E15446" s="940"/>
      <c r="F15446" s="941"/>
      <c r="G15446" s="937" t="str">
        <f t="array" ref="G15446">xlookup(F15446,'Internal Staffing Calculator'!E:E,'Internal Staffing Calculator'!C:C,"")</f>
        <v/>
      </c>
      <c r="H15446" s="932" t="str">
        <f t="array" ref="H15446">if(F15446&lt;&gt;"", iferror(index('Internal Staffing Calculator'!B$8:B23500,match(F15446,'Internal Staffing Calculator'!E$8:E23500,0)), "Not In Budget"),"")</f>
        <v/>
      </c>
      <c r="I15446" s="184"/>
      <c r="J15446" s="184"/>
      <c r="K15446" s="184"/>
      <c r="L15446" s="183"/>
    </row>
    <row r="15447">
      <c r="A15447" s="454"/>
      <c r="B15447" s="927"/>
      <c r="C15447" s="580"/>
      <c r="D15447" s="939"/>
      <c r="E15447" s="940"/>
      <c r="F15447" s="941"/>
      <c r="G15447" s="937" t="str">
        <f t="array" ref="G15447">xlookup(F15447,'Internal Staffing Calculator'!E:E,'Internal Staffing Calculator'!C:C,"")</f>
        <v/>
      </c>
      <c r="H15447" s="932" t="str">
        <f t="array" ref="H15447">if(F15447&lt;&gt;"", iferror(index('Internal Staffing Calculator'!B$8:B23500,match(F15447,'Internal Staffing Calculator'!E$8:E23500,0)), "Not In Budget"),"")</f>
        <v/>
      </c>
      <c r="I15447" s="184"/>
      <c r="J15447" s="184"/>
      <c r="K15447" s="184"/>
      <c r="L15447" s="183"/>
    </row>
    <row r="15448">
      <c r="A15448" s="454"/>
      <c r="B15448" s="927"/>
      <c r="C15448" s="580"/>
      <c r="D15448" s="939"/>
      <c r="E15448" s="940"/>
      <c r="F15448" s="941"/>
      <c r="G15448" s="937" t="str">
        <f t="array" ref="G15448">xlookup(F15448,'Internal Staffing Calculator'!E:E,'Internal Staffing Calculator'!C:C,"")</f>
        <v/>
      </c>
      <c r="H15448" s="932" t="str">
        <f t="array" ref="H15448">if(F15448&lt;&gt;"", iferror(index('Internal Staffing Calculator'!B$8:B23500,match(F15448,'Internal Staffing Calculator'!E$8:E23500,0)), "Not In Budget"),"")</f>
        <v/>
      </c>
      <c r="I15448" s="184"/>
      <c r="J15448" s="184"/>
      <c r="K15448" s="184"/>
      <c r="L15448" s="183"/>
    </row>
    <row r="15449">
      <c r="A15449" s="454"/>
      <c r="B15449" s="927"/>
      <c r="C15449" s="580"/>
      <c r="D15449" s="939"/>
      <c r="E15449" s="940"/>
      <c r="F15449" s="941"/>
      <c r="G15449" s="937" t="str">
        <f t="array" ref="G15449">xlookup(F15449,'Internal Staffing Calculator'!E:E,'Internal Staffing Calculator'!C:C,"")</f>
        <v/>
      </c>
      <c r="H15449" s="932" t="str">
        <f t="array" ref="H15449">if(F15449&lt;&gt;"", iferror(index('Internal Staffing Calculator'!B$8:B23500,match(F15449,'Internal Staffing Calculator'!E$8:E23500,0)), "Not In Budget"),"")</f>
        <v/>
      </c>
      <c r="I15449" s="184"/>
      <c r="J15449" s="184"/>
      <c r="K15449" s="184"/>
      <c r="L15449" s="183"/>
    </row>
    <row r="15450">
      <c r="A15450" s="454"/>
      <c r="B15450" s="927"/>
      <c r="C15450" s="580"/>
      <c r="D15450" s="939"/>
      <c r="E15450" s="940"/>
      <c r="F15450" s="941"/>
      <c r="G15450" s="937" t="str">
        <f t="array" ref="G15450">xlookup(F15450,'Internal Staffing Calculator'!E:E,'Internal Staffing Calculator'!C:C,"")</f>
        <v/>
      </c>
      <c r="H15450" s="932" t="str">
        <f t="array" ref="H15450">if(F15450&lt;&gt;"", iferror(index('Internal Staffing Calculator'!B$8:B23500,match(F15450,'Internal Staffing Calculator'!E$8:E23500,0)), "Not In Budget"),"")</f>
        <v/>
      </c>
      <c r="I15450" s="184"/>
      <c r="J15450" s="184"/>
      <c r="K15450" s="184"/>
      <c r="L15450" s="183"/>
    </row>
    <row r="15451">
      <c r="A15451" s="454"/>
      <c r="B15451" s="927"/>
      <c r="C15451" s="580"/>
      <c r="D15451" s="939"/>
      <c r="E15451" s="940"/>
      <c r="F15451" s="941"/>
      <c r="G15451" s="937" t="str">
        <f t="array" ref="G15451">xlookup(F15451,'Internal Staffing Calculator'!E:E,'Internal Staffing Calculator'!C:C,"")</f>
        <v/>
      </c>
      <c r="H15451" s="932" t="str">
        <f t="array" ref="H15451">if(F15451&lt;&gt;"", iferror(index('Internal Staffing Calculator'!B$8:B23500,match(F15451,'Internal Staffing Calculator'!E$8:E23500,0)), "Not In Budget"),"")</f>
        <v/>
      </c>
      <c r="I15451" s="184"/>
      <c r="J15451" s="184"/>
      <c r="K15451" s="184"/>
      <c r="L15451" s="183"/>
    </row>
    <row r="15452">
      <c r="A15452" s="454"/>
      <c r="B15452" s="927"/>
      <c r="C15452" s="580"/>
      <c r="D15452" s="939"/>
      <c r="E15452" s="940"/>
      <c r="F15452" s="941"/>
      <c r="G15452" s="937" t="str">
        <f t="array" ref="G15452">xlookup(F15452,'Internal Staffing Calculator'!E:E,'Internal Staffing Calculator'!C:C,"")</f>
        <v/>
      </c>
      <c r="H15452" s="932" t="str">
        <f t="array" ref="H15452">if(F15452&lt;&gt;"", iferror(index('Internal Staffing Calculator'!B$8:B23500,match(F15452,'Internal Staffing Calculator'!E$8:E23500,0)), "Not In Budget"),"")</f>
        <v/>
      </c>
      <c r="I15452" s="184"/>
      <c r="J15452" s="184"/>
      <c r="K15452" s="184"/>
      <c r="L15452" s="183"/>
    </row>
    <row r="15453">
      <c r="A15453" s="454"/>
      <c r="B15453" s="927"/>
      <c r="C15453" s="580"/>
      <c r="D15453" s="939"/>
      <c r="E15453" s="940"/>
      <c r="F15453" s="941"/>
      <c r="G15453" s="937" t="str">
        <f t="array" ref="G15453">xlookup(F15453,'Internal Staffing Calculator'!E:E,'Internal Staffing Calculator'!C:C,"")</f>
        <v/>
      </c>
      <c r="H15453" s="932" t="str">
        <f t="array" ref="H15453">if(F15453&lt;&gt;"", iferror(index('Internal Staffing Calculator'!B$8:B23500,match(F15453,'Internal Staffing Calculator'!E$8:E23500,0)), "Not In Budget"),"")</f>
        <v/>
      </c>
      <c r="I15453" s="184"/>
      <c r="J15453" s="184"/>
      <c r="K15453" s="184"/>
      <c r="L15453" s="183"/>
    </row>
    <row r="15454">
      <c r="A15454" s="454"/>
      <c r="B15454" s="927"/>
      <c r="C15454" s="580"/>
      <c r="D15454" s="939"/>
      <c r="E15454" s="940"/>
      <c r="F15454" s="941"/>
      <c r="G15454" s="937" t="str">
        <f t="array" ref="G15454">xlookup(F15454,'Internal Staffing Calculator'!E:E,'Internal Staffing Calculator'!C:C,"")</f>
        <v/>
      </c>
      <c r="H15454" s="932" t="str">
        <f t="array" ref="H15454">if(F15454&lt;&gt;"", iferror(index('Internal Staffing Calculator'!B$8:B23500,match(F15454,'Internal Staffing Calculator'!E$8:E23500,0)), "Not In Budget"),"")</f>
        <v/>
      </c>
      <c r="I15454" s="184"/>
      <c r="J15454" s="184"/>
      <c r="K15454" s="184"/>
      <c r="L15454" s="183"/>
    </row>
    <row r="15455">
      <c r="A15455" s="454"/>
      <c r="B15455" s="927"/>
      <c r="C15455" s="580"/>
      <c r="D15455" s="939"/>
      <c r="E15455" s="940"/>
      <c r="F15455" s="941"/>
      <c r="G15455" s="937" t="str">
        <f t="array" ref="G15455">xlookup(F15455,'Internal Staffing Calculator'!E:E,'Internal Staffing Calculator'!C:C,"")</f>
        <v/>
      </c>
      <c r="H15455" s="932" t="str">
        <f t="array" ref="H15455">if(F15455&lt;&gt;"", iferror(index('Internal Staffing Calculator'!B$8:B23500,match(F15455,'Internal Staffing Calculator'!E$8:E23500,0)), "Not In Budget"),"")</f>
        <v/>
      </c>
      <c r="I15455" s="184"/>
      <c r="J15455" s="184"/>
      <c r="K15455" s="184"/>
      <c r="L15455" s="183"/>
    </row>
    <row r="15456">
      <c r="A15456" s="454"/>
      <c r="B15456" s="927"/>
      <c r="C15456" s="580"/>
      <c r="D15456" s="939"/>
      <c r="E15456" s="940"/>
      <c r="F15456" s="941"/>
      <c r="G15456" s="937" t="str">
        <f t="array" ref="G15456">xlookup(F15456,'Internal Staffing Calculator'!E:E,'Internal Staffing Calculator'!C:C,"")</f>
        <v/>
      </c>
      <c r="H15456" s="932" t="str">
        <f t="array" ref="H15456">if(F15456&lt;&gt;"", iferror(index('Internal Staffing Calculator'!B$8:B23500,match(F15456,'Internal Staffing Calculator'!E$8:E23500,0)), "Not In Budget"),"")</f>
        <v/>
      </c>
      <c r="I15456" s="184"/>
      <c r="J15456" s="184"/>
      <c r="K15456" s="184"/>
      <c r="L15456" s="183"/>
    </row>
    <row r="15457">
      <c r="A15457" s="454"/>
      <c r="B15457" s="927"/>
      <c r="C15457" s="580"/>
      <c r="D15457" s="939"/>
      <c r="E15457" s="940"/>
      <c r="F15457" s="941"/>
      <c r="G15457" s="937" t="str">
        <f t="array" ref="G15457">xlookup(F15457,'Internal Staffing Calculator'!E:E,'Internal Staffing Calculator'!C:C,"")</f>
        <v/>
      </c>
      <c r="H15457" s="932" t="str">
        <f t="array" ref="H15457">if(F15457&lt;&gt;"", iferror(index('Internal Staffing Calculator'!B$8:B23500,match(F15457,'Internal Staffing Calculator'!E$8:E23500,0)), "Not In Budget"),"")</f>
        <v/>
      </c>
      <c r="I15457" s="184"/>
      <c r="J15457" s="184"/>
      <c r="K15457" s="184"/>
      <c r="L15457" s="183"/>
    </row>
    <row r="15458">
      <c r="A15458" s="454"/>
      <c r="B15458" s="927"/>
      <c r="C15458" s="580"/>
      <c r="D15458" s="939"/>
      <c r="E15458" s="940"/>
      <c r="F15458" s="941"/>
      <c r="G15458" s="937" t="str">
        <f t="array" ref="G15458">xlookup(F15458,'Internal Staffing Calculator'!E:E,'Internal Staffing Calculator'!C:C,"")</f>
        <v/>
      </c>
      <c r="H15458" s="932" t="str">
        <f t="array" ref="H15458">if(F15458&lt;&gt;"", iferror(index('Internal Staffing Calculator'!B$8:B23500,match(F15458,'Internal Staffing Calculator'!E$8:E23500,0)), "Not In Budget"),"")</f>
        <v/>
      </c>
      <c r="I15458" s="184"/>
      <c r="J15458" s="184"/>
      <c r="K15458" s="184"/>
      <c r="L15458" s="183"/>
    </row>
    <row r="15459">
      <c r="A15459" s="454"/>
      <c r="B15459" s="927"/>
      <c r="C15459" s="580"/>
      <c r="D15459" s="939"/>
      <c r="E15459" s="940"/>
      <c r="F15459" s="941"/>
      <c r="G15459" s="937" t="str">
        <f t="array" ref="G15459">xlookup(F15459,'Internal Staffing Calculator'!E:E,'Internal Staffing Calculator'!C:C,"")</f>
        <v/>
      </c>
      <c r="H15459" s="932" t="str">
        <f t="array" ref="H15459">if(F15459&lt;&gt;"", iferror(index('Internal Staffing Calculator'!B$8:B23500,match(F15459,'Internal Staffing Calculator'!E$8:E23500,0)), "Not In Budget"),"")</f>
        <v/>
      </c>
      <c r="I15459" s="184"/>
      <c r="J15459" s="184"/>
      <c r="K15459" s="184"/>
      <c r="L15459" s="183"/>
    </row>
    <row r="15460">
      <c r="A15460" s="454"/>
      <c r="B15460" s="927"/>
      <c r="C15460" s="580"/>
      <c r="D15460" s="939"/>
      <c r="E15460" s="940"/>
      <c r="F15460" s="941"/>
      <c r="G15460" s="937" t="str">
        <f t="array" ref="G15460">xlookup(F15460,'Internal Staffing Calculator'!E:E,'Internal Staffing Calculator'!C:C,"")</f>
        <v/>
      </c>
      <c r="H15460" s="932" t="str">
        <f t="array" ref="H15460">if(F15460&lt;&gt;"", iferror(index('Internal Staffing Calculator'!B$8:B23500,match(F15460,'Internal Staffing Calculator'!E$8:E23500,0)), "Not In Budget"),"")</f>
        <v/>
      </c>
      <c r="I15460" s="184"/>
      <c r="J15460" s="184"/>
      <c r="K15460" s="184"/>
      <c r="L15460" s="183"/>
    </row>
    <row r="15461">
      <c r="A15461" s="454"/>
      <c r="B15461" s="927"/>
      <c r="C15461" s="580"/>
      <c r="D15461" s="939"/>
      <c r="E15461" s="940"/>
      <c r="F15461" s="941"/>
      <c r="G15461" s="937" t="str">
        <f t="array" ref="G15461">xlookup(F15461,'Internal Staffing Calculator'!E:E,'Internal Staffing Calculator'!C:C,"")</f>
        <v/>
      </c>
      <c r="H15461" s="932" t="str">
        <f t="array" ref="H15461">if(F15461&lt;&gt;"", iferror(index('Internal Staffing Calculator'!B$8:B23500,match(F15461,'Internal Staffing Calculator'!E$8:E23500,0)), "Not In Budget"),"")</f>
        <v/>
      </c>
      <c r="I15461" s="184"/>
      <c r="J15461" s="184"/>
      <c r="K15461" s="184"/>
      <c r="L15461" s="183"/>
    </row>
    <row r="15462">
      <c r="A15462" s="454"/>
      <c r="B15462" s="927"/>
      <c r="C15462" s="580"/>
      <c r="D15462" s="939"/>
      <c r="E15462" s="940"/>
      <c r="F15462" s="941"/>
      <c r="G15462" s="937" t="str">
        <f t="array" ref="G15462">xlookup(F15462,'Internal Staffing Calculator'!E:E,'Internal Staffing Calculator'!C:C,"")</f>
        <v/>
      </c>
      <c r="H15462" s="932" t="str">
        <f t="array" ref="H15462">if(F15462&lt;&gt;"", iferror(index('Internal Staffing Calculator'!B$8:B23500,match(F15462,'Internal Staffing Calculator'!E$8:E23500,0)), "Not In Budget"),"")</f>
        <v/>
      </c>
      <c r="I15462" s="184"/>
      <c r="J15462" s="184"/>
      <c r="K15462" s="184"/>
      <c r="L15462" s="183"/>
    </row>
    <row r="15463">
      <c r="A15463" s="454"/>
      <c r="B15463" s="927"/>
      <c r="C15463" s="580"/>
      <c r="D15463" s="939"/>
      <c r="E15463" s="940"/>
      <c r="F15463" s="941"/>
      <c r="G15463" s="937" t="str">
        <f t="array" ref="G15463">xlookup(F15463,'Internal Staffing Calculator'!E:E,'Internal Staffing Calculator'!C:C,"")</f>
        <v/>
      </c>
      <c r="H15463" s="932" t="str">
        <f t="array" ref="H15463">if(F15463&lt;&gt;"", iferror(index('Internal Staffing Calculator'!B$8:B23500,match(F15463,'Internal Staffing Calculator'!E$8:E23500,0)), "Not In Budget"),"")</f>
        <v/>
      </c>
      <c r="I15463" s="184"/>
      <c r="J15463" s="184"/>
      <c r="K15463" s="184"/>
      <c r="L15463" s="183"/>
    </row>
    <row r="15464">
      <c r="A15464" s="454"/>
      <c r="B15464" s="927"/>
      <c r="C15464" s="580"/>
      <c r="D15464" s="939"/>
      <c r="E15464" s="940"/>
      <c r="F15464" s="941"/>
      <c r="G15464" s="937" t="str">
        <f t="array" ref="G15464">xlookup(F15464,'Internal Staffing Calculator'!E:E,'Internal Staffing Calculator'!C:C,"")</f>
        <v/>
      </c>
      <c r="H15464" s="932" t="str">
        <f t="array" ref="H15464">if(F15464&lt;&gt;"", iferror(index('Internal Staffing Calculator'!B$8:B23500,match(F15464,'Internal Staffing Calculator'!E$8:E23500,0)), "Not In Budget"),"")</f>
        <v/>
      </c>
      <c r="I15464" s="184"/>
      <c r="J15464" s="184"/>
      <c r="K15464" s="184"/>
      <c r="L15464" s="183"/>
    </row>
    <row r="15465">
      <c r="A15465" s="454"/>
      <c r="B15465" s="927"/>
      <c r="C15465" s="580"/>
      <c r="D15465" s="939"/>
      <c r="E15465" s="940"/>
      <c r="F15465" s="941"/>
      <c r="G15465" s="937" t="str">
        <f t="array" ref="G15465">xlookup(F15465,'Internal Staffing Calculator'!E:E,'Internal Staffing Calculator'!C:C,"")</f>
        <v/>
      </c>
      <c r="H15465" s="932" t="str">
        <f t="array" ref="H15465">if(F15465&lt;&gt;"", iferror(index('Internal Staffing Calculator'!B$8:B23500,match(F15465,'Internal Staffing Calculator'!E$8:E23500,0)), "Not In Budget"),"")</f>
        <v/>
      </c>
      <c r="I15465" s="184"/>
      <c r="J15465" s="184"/>
      <c r="K15465" s="184"/>
      <c r="L15465" s="183"/>
    </row>
    <row r="15466">
      <c r="A15466" s="454"/>
      <c r="B15466" s="927"/>
      <c r="C15466" s="580"/>
      <c r="D15466" s="939"/>
      <c r="E15466" s="940"/>
      <c r="F15466" s="941"/>
      <c r="G15466" s="937" t="str">
        <f t="array" ref="G15466">xlookup(F15466,'Internal Staffing Calculator'!E:E,'Internal Staffing Calculator'!C:C,"")</f>
        <v/>
      </c>
      <c r="H15466" s="932" t="str">
        <f t="array" ref="H15466">if(F15466&lt;&gt;"", iferror(index('Internal Staffing Calculator'!B$8:B23500,match(F15466,'Internal Staffing Calculator'!E$8:E23500,0)), "Not In Budget"),"")</f>
        <v/>
      </c>
      <c r="I15466" s="184"/>
      <c r="J15466" s="184"/>
      <c r="K15466" s="184"/>
      <c r="L15466" s="183"/>
    </row>
    <row r="15467">
      <c r="A15467" s="454"/>
      <c r="B15467" s="927"/>
      <c r="C15467" s="580"/>
      <c r="D15467" s="939"/>
      <c r="E15467" s="940"/>
      <c r="F15467" s="941"/>
      <c r="G15467" s="937" t="str">
        <f t="array" ref="G15467">xlookup(F15467,'Internal Staffing Calculator'!E:E,'Internal Staffing Calculator'!C:C,"")</f>
        <v/>
      </c>
      <c r="H15467" s="932" t="str">
        <f t="array" ref="H15467">if(F15467&lt;&gt;"", iferror(index('Internal Staffing Calculator'!B$8:B23500,match(F15467,'Internal Staffing Calculator'!E$8:E23500,0)), "Not In Budget"),"")</f>
        <v/>
      </c>
      <c r="I15467" s="184"/>
      <c r="J15467" s="184"/>
      <c r="K15467" s="184"/>
      <c r="L15467" s="183"/>
    </row>
    <row r="15468">
      <c r="A15468" s="454"/>
      <c r="B15468" s="927"/>
      <c r="C15468" s="580"/>
      <c r="D15468" s="939"/>
      <c r="E15468" s="940"/>
      <c r="F15468" s="941"/>
      <c r="G15468" s="937" t="str">
        <f t="array" ref="G15468">xlookup(F15468,'Internal Staffing Calculator'!E:E,'Internal Staffing Calculator'!C:C,"")</f>
        <v/>
      </c>
      <c r="H15468" s="932" t="str">
        <f t="array" ref="H15468">if(F15468&lt;&gt;"", iferror(index('Internal Staffing Calculator'!B$8:B23500,match(F15468,'Internal Staffing Calculator'!E$8:E23500,0)), "Not In Budget"),"")</f>
        <v/>
      </c>
      <c r="I15468" s="184"/>
      <c r="J15468" s="184"/>
      <c r="K15468" s="184"/>
      <c r="L15468" s="183"/>
    </row>
    <row r="15469">
      <c r="A15469" s="454"/>
      <c r="B15469" s="927"/>
      <c r="C15469" s="580"/>
      <c r="D15469" s="939"/>
      <c r="E15469" s="940"/>
      <c r="F15469" s="941"/>
      <c r="G15469" s="937" t="str">
        <f t="array" ref="G15469">xlookup(F15469,'Internal Staffing Calculator'!E:E,'Internal Staffing Calculator'!C:C,"")</f>
        <v/>
      </c>
      <c r="H15469" s="932" t="str">
        <f t="array" ref="H15469">if(F15469&lt;&gt;"", iferror(index('Internal Staffing Calculator'!B$8:B23500,match(F15469,'Internal Staffing Calculator'!E$8:E23500,0)), "Not In Budget"),"")</f>
        <v/>
      </c>
      <c r="I15469" s="184"/>
      <c r="J15469" s="184"/>
      <c r="K15469" s="184"/>
      <c r="L15469" s="183"/>
    </row>
    <row r="15470">
      <c r="A15470" s="454"/>
      <c r="B15470" s="927"/>
      <c r="C15470" s="580"/>
      <c r="D15470" s="939"/>
      <c r="E15470" s="940"/>
      <c r="F15470" s="941"/>
      <c r="G15470" s="937" t="str">
        <f t="array" ref="G15470">xlookup(F15470,'Internal Staffing Calculator'!E:E,'Internal Staffing Calculator'!C:C,"")</f>
        <v/>
      </c>
      <c r="H15470" s="932" t="str">
        <f t="array" ref="H15470">if(F15470&lt;&gt;"", iferror(index('Internal Staffing Calculator'!B$8:B23500,match(F15470,'Internal Staffing Calculator'!E$8:E23500,0)), "Not In Budget"),"")</f>
        <v/>
      </c>
      <c r="I15470" s="184"/>
      <c r="J15470" s="184"/>
      <c r="K15470" s="184"/>
      <c r="L15470" s="183"/>
    </row>
    <row r="15471">
      <c r="A15471" s="454"/>
      <c r="B15471" s="927"/>
      <c r="C15471" s="580"/>
      <c r="D15471" s="939"/>
      <c r="E15471" s="940"/>
      <c r="F15471" s="941"/>
      <c r="G15471" s="937" t="str">
        <f t="array" ref="G15471">xlookup(F15471,'Internal Staffing Calculator'!E:E,'Internal Staffing Calculator'!C:C,"")</f>
        <v/>
      </c>
      <c r="H15471" s="932" t="str">
        <f t="array" ref="H15471">if(F15471&lt;&gt;"", iferror(index('Internal Staffing Calculator'!B$8:B23500,match(F15471,'Internal Staffing Calculator'!E$8:E23500,0)), "Not In Budget"),"")</f>
        <v/>
      </c>
      <c r="I15471" s="184"/>
      <c r="J15471" s="184"/>
      <c r="K15471" s="184"/>
      <c r="L15471" s="183"/>
    </row>
    <row r="15472">
      <c r="A15472" s="454"/>
      <c r="B15472" s="927"/>
      <c r="C15472" s="580"/>
      <c r="D15472" s="939"/>
      <c r="E15472" s="940"/>
      <c r="F15472" s="941"/>
      <c r="G15472" s="937" t="str">
        <f t="array" ref="G15472">xlookup(F15472,'Internal Staffing Calculator'!E:E,'Internal Staffing Calculator'!C:C,"")</f>
        <v/>
      </c>
      <c r="H15472" s="932" t="str">
        <f t="array" ref="H15472">if(F15472&lt;&gt;"", iferror(index('Internal Staffing Calculator'!B$8:B23500,match(F15472,'Internal Staffing Calculator'!E$8:E23500,0)), "Not In Budget"),"")</f>
        <v/>
      </c>
      <c r="I15472" s="184"/>
      <c r="J15472" s="184"/>
      <c r="K15472" s="184"/>
      <c r="L15472" s="183"/>
    </row>
    <row r="15473">
      <c r="A15473" s="454"/>
      <c r="B15473" s="927"/>
      <c r="C15473" s="580"/>
      <c r="D15473" s="939"/>
      <c r="E15473" s="940"/>
      <c r="F15473" s="941"/>
      <c r="G15473" s="937" t="str">
        <f t="array" ref="G15473">xlookup(F15473,'Internal Staffing Calculator'!E:E,'Internal Staffing Calculator'!C:C,"")</f>
        <v/>
      </c>
      <c r="H15473" s="932" t="str">
        <f t="array" ref="H15473">if(F15473&lt;&gt;"", iferror(index('Internal Staffing Calculator'!B$8:B23500,match(F15473,'Internal Staffing Calculator'!E$8:E23500,0)), "Not In Budget"),"")</f>
        <v/>
      </c>
      <c r="I15473" s="184"/>
      <c r="J15473" s="184"/>
      <c r="K15473" s="184"/>
      <c r="L15473" s="183"/>
    </row>
    <row r="15474">
      <c r="A15474" s="454"/>
      <c r="B15474" s="927"/>
      <c r="C15474" s="580"/>
      <c r="D15474" s="939"/>
      <c r="E15474" s="940"/>
      <c r="F15474" s="941"/>
      <c r="G15474" s="937" t="str">
        <f t="array" ref="G15474">xlookup(F15474,'Internal Staffing Calculator'!E:E,'Internal Staffing Calculator'!C:C,"")</f>
        <v/>
      </c>
      <c r="H15474" s="932" t="str">
        <f t="array" ref="H15474">if(F15474&lt;&gt;"", iferror(index('Internal Staffing Calculator'!B$8:B23500,match(F15474,'Internal Staffing Calculator'!E$8:E23500,0)), "Not In Budget"),"")</f>
        <v/>
      </c>
      <c r="I15474" s="184"/>
      <c r="J15474" s="184"/>
      <c r="K15474" s="184"/>
      <c r="L15474" s="183"/>
    </row>
    <row r="15475">
      <c r="A15475" s="454"/>
      <c r="B15475" s="927"/>
      <c r="C15475" s="580"/>
      <c r="D15475" s="939"/>
      <c r="E15475" s="940"/>
      <c r="F15475" s="941"/>
      <c r="G15475" s="937" t="str">
        <f t="array" ref="G15475">xlookup(F15475,'Internal Staffing Calculator'!E:E,'Internal Staffing Calculator'!C:C,"")</f>
        <v/>
      </c>
      <c r="H15475" s="932" t="str">
        <f t="array" ref="H15475">if(F15475&lt;&gt;"", iferror(index('Internal Staffing Calculator'!B$8:B23500,match(F15475,'Internal Staffing Calculator'!E$8:E23500,0)), "Not In Budget"),"")</f>
        <v/>
      </c>
      <c r="I15475" s="184"/>
      <c r="J15475" s="184"/>
      <c r="K15475" s="184"/>
      <c r="L15475" s="183"/>
    </row>
    <row r="15476">
      <c r="A15476" s="454"/>
      <c r="B15476" s="927"/>
      <c r="C15476" s="580"/>
      <c r="D15476" s="939"/>
      <c r="E15476" s="940"/>
      <c r="F15476" s="941"/>
      <c r="G15476" s="937" t="str">
        <f t="array" ref="G15476">xlookup(F15476,'Internal Staffing Calculator'!E:E,'Internal Staffing Calculator'!C:C,"")</f>
        <v/>
      </c>
      <c r="H15476" s="932" t="str">
        <f t="array" ref="H15476">if(F15476&lt;&gt;"", iferror(index('Internal Staffing Calculator'!B$8:B23500,match(F15476,'Internal Staffing Calculator'!E$8:E23500,0)), "Not In Budget"),"")</f>
        <v/>
      </c>
      <c r="I15476" s="184"/>
      <c r="J15476" s="184"/>
      <c r="K15476" s="184"/>
      <c r="L15476" s="183"/>
    </row>
    <row r="15477">
      <c r="A15477" s="454"/>
      <c r="B15477" s="927"/>
      <c r="C15477" s="580"/>
      <c r="D15477" s="939"/>
      <c r="E15477" s="940"/>
      <c r="F15477" s="941"/>
      <c r="G15477" s="937" t="str">
        <f t="array" ref="G15477">xlookup(F15477,'Internal Staffing Calculator'!E:E,'Internal Staffing Calculator'!C:C,"")</f>
        <v/>
      </c>
      <c r="H15477" s="932" t="str">
        <f t="array" ref="H15477">if(F15477&lt;&gt;"", iferror(index('Internal Staffing Calculator'!B$8:B23500,match(F15477,'Internal Staffing Calculator'!E$8:E23500,0)), "Not In Budget"),"")</f>
        <v/>
      </c>
      <c r="I15477" s="184"/>
      <c r="J15477" s="184"/>
      <c r="K15477" s="184"/>
      <c r="L15477" s="183"/>
    </row>
    <row r="15478">
      <c r="A15478" s="454"/>
      <c r="B15478" s="927"/>
      <c r="C15478" s="580"/>
      <c r="D15478" s="939"/>
      <c r="E15478" s="940"/>
      <c r="F15478" s="941"/>
      <c r="G15478" s="937" t="str">
        <f t="array" ref="G15478">xlookup(F15478,'Internal Staffing Calculator'!E:E,'Internal Staffing Calculator'!C:C,"")</f>
        <v/>
      </c>
      <c r="H15478" s="932" t="str">
        <f t="array" ref="H15478">if(F15478&lt;&gt;"", iferror(index('Internal Staffing Calculator'!B$8:B23500,match(F15478,'Internal Staffing Calculator'!E$8:E23500,0)), "Not In Budget"),"")</f>
        <v/>
      </c>
      <c r="I15478" s="184"/>
      <c r="J15478" s="184"/>
      <c r="K15478" s="184"/>
      <c r="L15478" s="183"/>
    </row>
    <row r="15479">
      <c r="A15479" s="454"/>
      <c r="B15479" s="927"/>
      <c r="C15479" s="580"/>
      <c r="D15479" s="939"/>
      <c r="E15479" s="940"/>
      <c r="F15479" s="941"/>
      <c r="G15479" s="937" t="str">
        <f t="array" ref="G15479">xlookup(F15479,'Internal Staffing Calculator'!E:E,'Internal Staffing Calculator'!C:C,"")</f>
        <v/>
      </c>
      <c r="H15479" s="932" t="str">
        <f t="array" ref="H15479">if(F15479&lt;&gt;"", iferror(index('Internal Staffing Calculator'!B$8:B23500,match(F15479,'Internal Staffing Calculator'!E$8:E23500,0)), "Not In Budget"),"")</f>
        <v/>
      </c>
      <c r="I15479" s="184"/>
      <c r="J15479" s="184"/>
      <c r="K15479" s="184"/>
      <c r="L15479" s="183"/>
    </row>
    <row r="15480">
      <c r="A15480" s="454"/>
      <c r="B15480" s="927"/>
      <c r="C15480" s="580"/>
      <c r="D15480" s="939"/>
      <c r="E15480" s="940"/>
      <c r="F15480" s="941"/>
      <c r="G15480" s="937" t="str">
        <f t="array" ref="G15480">xlookup(F15480,'Internal Staffing Calculator'!E:E,'Internal Staffing Calculator'!C:C,"")</f>
        <v/>
      </c>
      <c r="H15480" s="932" t="str">
        <f t="array" ref="H15480">if(F15480&lt;&gt;"", iferror(index('Internal Staffing Calculator'!B$8:B23500,match(F15480,'Internal Staffing Calculator'!E$8:E23500,0)), "Not In Budget"),"")</f>
        <v/>
      </c>
      <c r="I15480" s="184"/>
      <c r="J15480" s="184"/>
      <c r="K15480" s="184"/>
      <c r="L15480" s="183"/>
    </row>
    <row r="15481">
      <c r="A15481" s="454"/>
      <c r="B15481" s="927"/>
      <c r="C15481" s="580"/>
      <c r="D15481" s="939"/>
      <c r="E15481" s="940"/>
      <c r="F15481" s="941"/>
      <c r="G15481" s="937" t="str">
        <f t="array" ref="G15481">xlookup(F15481,'Internal Staffing Calculator'!E:E,'Internal Staffing Calculator'!C:C,"")</f>
        <v/>
      </c>
      <c r="H15481" s="932" t="str">
        <f t="array" ref="H15481">if(F15481&lt;&gt;"", iferror(index('Internal Staffing Calculator'!B$8:B23500,match(F15481,'Internal Staffing Calculator'!E$8:E23500,0)), "Not In Budget"),"")</f>
        <v/>
      </c>
      <c r="I15481" s="184"/>
      <c r="J15481" s="184"/>
      <c r="K15481" s="184"/>
      <c r="L15481" s="183"/>
    </row>
    <row r="15482">
      <c r="A15482" s="454"/>
      <c r="B15482" s="927"/>
      <c r="C15482" s="580"/>
      <c r="D15482" s="939"/>
      <c r="E15482" s="940"/>
      <c r="F15482" s="941"/>
      <c r="G15482" s="937" t="str">
        <f t="array" ref="G15482">xlookup(F15482,'Internal Staffing Calculator'!E:E,'Internal Staffing Calculator'!C:C,"")</f>
        <v/>
      </c>
      <c r="H15482" s="932" t="str">
        <f t="array" ref="H15482">if(F15482&lt;&gt;"", iferror(index('Internal Staffing Calculator'!B$8:B23500,match(F15482,'Internal Staffing Calculator'!E$8:E23500,0)), "Not In Budget"),"")</f>
        <v/>
      </c>
      <c r="I15482" s="184"/>
      <c r="J15482" s="184"/>
      <c r="K15482" s="184"/>
      <c r="L15482" s="183"/>
    </row>
    <row r="15483">
      <c r="A15483" s="454"/>
      <c r="B15483" s="927"/>
      <c r="C15483" s="580"/>
      <c r="D15483" s="939"/>
      <c r="E15483" s="940"/>
      <c r="F15483" s="941"/>
      <c r="G15483" s="937" t="str">
        <f t="array" ref="G15483">xlookup(F15483,'Internal Staffing Calculator'!E:E,'Internal Staffing Calculator'!C:C,"")</f>
        <v/>
      </c>
      <c r="H15483" s="932" t="str">
        <f t="array" ref="H15483">if(F15483&lt;&gt;"", iferror(index('Internal Staffing Calculator'!B$8:B23500,match(F15483,'Internal Staffing Calculator'!E$8:E23500,0)), "Not In Budget"),"")</f>
        <v/>
      </c>
      <c r="I15483" s="184"/>
      <c r="J15483" s="184"/>
      <c r="K15483" s="184"/>
      <c r="L15483" s="183"/>
    </row>
    <row r="15484">
      <c r="A15484" s="454"/>
      <c r="B15484" s="927"/>
      <c r="C15484" s="580"/>
      <c r="D15484" s="939"/>
      <c r="E15484" s="940"/>
      <c r="F15484" s="941"/>
      <c r="G15484" s="937" t="str">
        <f t="array" ref="G15484">xlookup(F15484,'Internal Staffing Calculator'!E:E,'Internal Staffing Calculator'!C:C,"")</f>
        <v/>
      </c>
      <c r="H15484" s="932" t="str">
        <f t="array" ref="H15484">if(F15484&lt;&gt;"", iferror(index('Internal Staffing Calculator'!B$8:B23500,match(F15484,'Internal Staffing Calculator'!E$8:E23500,0)), "Not In Budget"),"")</f>
        <v/>
      </c>
      <c r="I15484" s="184"/>
      <c r="J15484" s="184"/>
      <c r="K15484" s="184"/>
      <c r="L15484" s="183"/>
    </row>
    <row r="15485">
      <c r="A15485" s="454"/>
      <c r="B15485" s="927"/>
      <c r="C15485" s="580"/>
      <c r="D15485" s="939"/>
      <c r="E15485" s="940"/>
      <c r="F15485" s="941"/>
      <c r="G15485" s="937" t="str">
        <f t="array" ref="G15485">xlookup(F15485,'Internal Staffing Calculator'!E:E,'Internal Staffing Calculator'!C:C,"")</f>
        <v/>
      </c>
      <c r="H15485" s="932" t="str">
        <f t="array" ref="H15485">if(F15485&lt;&gt;"", iferror(index('Internal Staffing Calculator'!B$8:B23500,match(F15485,'Internal Staffing Calculator'!E$8:E23500,0)), "Not In Budget"),"")</f>
        <v/>
      </c>
      <c r="I15485" s="184"/>
      <c r="J15485" s="184"/>
      <c r="K15485" s="184"/>
      <c r="L15485" s="183"/>
    </row>
    <row r="15486">
      <c r="A15486" s="454"/>
      <c r="B15486" s="927"/>
      <c r="C15486" s="580"/>
      <c r="D15486" s="939"/>
      <c r="E15486" s="940"/>
      <c r="F15486" s="941"/>
      <c r="G15486" s="937" t="str">
        <f t="array" ref="G15486">xlookup(F15486,'Internal Staffing Calculator'!E:E,'Internal Staffing Calculator'!C:C,"")</f>
        <v/>
      </c>
      <c r="H15486" s="932" t="str">
        <f t="array" ref="H15486">if(F15486&lt;&gt;"", iferror(index('Internal Staffing Calculator'!B$8:B23500,match(F15486,'Internal Staffing Calculator'!E$8:E23500,0)), "Not In Budget"),"")</f>
        <v/>
      </c>
      <c r="I15486" s="184"/>
      <c r="J15486" s="184"/>
      <c r="K15486" s="184"/>
      <c r="L15486" s="183"/>
    </row>
    <row r="15487">
      <c r="A15487" s="454"/>
      <c r="B15487" s="927"/>
      <c r="C15487" s="580"/>
      <c r="D15487" s="939"/>
      <c r="E15487" s="940"/>
      <c r="F15487" s="941"/>
      <c r="G15487" s="937" t="str">
        <f t="array" ref="G15487">xlookup(F15487,'Internal Staffing Calculator'!E:E,'Internal Staffing Calculator'!C:C,"")</f>
        <v/>
      </c>
      <c r="H15487" s="932" t="str">
        <f t="array" ref="H15487">if(F15487&lt;&gt;"", iferror(index('Internal Staffing Calculator'!B$8:B23500,match(F15487,'Internal Staffing Calculator'!E$8:E23500,0)), "Not In Budget"),"")</f>
        <v/>
      </c>
      <c r="I15487" s="184"/>
      <c r="J15487" s="184"/>
      <c r="K15487" s="184"/>
      <c r="L15487" s="183"/>
    </row>
    <row r="15488">
      <c r="A15488" s="454"/>
      <c r="B15488" s="927"/>
      <c r="C15488" s="580"/>
      <c r="D15488" s="939"/>
      <c r="E15488" s="940"/>
      <c r="F15488" s="941"/>
      <c r="G15488" s="937" t="str">
        <f t="array" ref="G15488">xlookup(F15488,'Internal Staffing Calculator'!E:E,'Internal Staffing Calculator'!C:C,"")</f>
        <v/>
      </c>
      <c r="H15488" s="932" t="str">
        <f t="array" ref="H15488">if(F15488&lt;&gt;"", iferror(index('Internal Staffing Calculator'!B$8:B23500,match(F15488,'Internal Staffing Calculator'!E$8:E23500,0)), "Not In Budget"),"")</f>
        <v/>
      </c>
      <c r="I15488" s="184"/>
      <c r="J15488" s="184"/>
      <c r="K15488" s="184"/>
      <c r="L15488" s="183"/>
    </row>
    <row r="15489">
      <c r="A15489" s="454"/>
      <c r="B15489" s="927"/>
      <c r="C15489" s="580"/>
      <c r="D15489" s="939"/>
      <c r="E15489" s="940"/>
      <c r="F15489" s="941"/>
      <c r="G15489" s="937" t="str">
        <f t="array" ref="G15489">xlookup(F15489,'Internal Staffing Calculator'!E:E,'Internal Staffing Calculator'!C:C,"")</f>
        <v/>
      </c>
      <c r="H15489" s="932" t="str">
        <f t="array" ref="H15489">if(F15489&lt;&gt;"", iferror(index('Internal Staffing Calculator'!B$8:B23500,match(F15489,'Internal Staffing Calculator'!E$8:E23500,0)), "Not In Budget"),"")</f>
        <v/>
      </c>
      <c r="I15489" s="184"/>
      <c r="J15489" s="184"/>
      <c r="K15489" s="184"/>
      <c r="L15489" s="183"/>
    </row>
    <row r="15490">
      <c r="A15490" s="454"/>
      <c r="B15490" s="927"/>
      <c r="C15490" s="580"/>
      <c r="D15490" s="939"/>
      <c r="E15490" s="940"/>
      <c r="F15490" s="941"/>
      <c r="G15490" s="937" t="str">
        <f t="array" ref="G15490">xlookup(F15490,'Internal Staffing Calculator'!E:E,'Internal Staffing Calculator'!C:C,"")</f>
        <v/>
      </c>
      <c r="H15490" s="932" t="str">
        <f t="array" ref="H15490">if(F15490&lt;&gt;"", iferror(index('Internal Staffing Calculator'!B$8:B23500,match(F15490,'Internal Staffing Calculator'!E$8:E23500,0)), "Not In Budget"),"")</f>
        <v/>
      </c>
      <c r="I15490" s="184"/>
      <c r="J15490" s="184"/>
      <c r="K15490" s="184"/>
      <c r="L15490" s="183"/>
    </row>
    <row r="15491">
      <c r="A15491" s="454"/>
      <c r="B15491" s="927"/>
      <c r="C15491" s="580"/>
      <c r="D15491" s="939"/>
      <c r="E15491" s="940"/>
      <c r="F15491" s="941"/>
      <c r="G15491" s="937" t="str">
        <f t="array" ref="G15491">xlookup(F15491,'Internal Staffing Calculator'!E:E,'Internal Staffing Calculator'!C:C,"")</f>
        <v/>
      </c>
      <c r="H15491" s="932" t="str">
        <f t="array" ref="H15491">if(F15491&lt;&gt;"", iferror(index('Internal Staffing Calculator'!B$8:B23500,match(F15491,'Internal Staffing Calculator'!E$8:E23500,0)), "Not In Budget"),"")</f>
        <v/>
      </c>
      <c r="I15491" s="184"/>
      <c r="J15491" s="184"/>
      <c r="K15491" s="184"/>
      <c r="L15491" s="183"/>
    </row>
    <row r="15492">
      <c r="A15492" s="454"/>
      <c r="B15492" s="927"/>
      <c r="C15492" s="580"/>
      <c r="D15492" s="939"/>
      <c r="E15492" s="940"/>
      <c r="F15492" s="941"/>
      <c r="G15492" s="937" t="str">
        <f t="array" ref="G15492">xlookup(F15492,'Internal Staffing Calculator'!E:E,'Internal Staffing Calculator'!C:C,"")</f>
        <v/>
      </c>
      <c r="H15492" s="932" t="str">
        <f t="array" ref="H15492">if(F15492&lt;&gt;"", iferror(index('Internal Staffing Calculator'!B$8:B23500,match(F15492,'Internal Staffing Calculator'!E$8:E23500,0)), "Not In Budget"),"")</f>
        <v/>
      </c>
      <c r="I15492" s="184"/>
      <c r="J15492" s="184"/>
      <c r="K15492" s="184"/>
      <c r="L15492" s="183"/>
    </row>
    <row r="15493">
      <c r="A15493" s="454"/>
      <c r="B15493" s="927"/>
      <c r="C15493" s="580"/>
      <c r="D15493" s="939"/>
      <c r="E15493" s="940"/>
      <c r="F15493" s="941"/>
      <c r="G15493" s="937" t="str">
        <f t="array" ref="G15493">xlookup(F15493,'Internal Staffing Calculator'!E:E,'Internal Staffing Calculator'!C:C,"")</f>
        <v/>
      </c>
      <c r="H15493" s="932" t="str">
        <f t="array" ref="H15493">if(F15493&lt;&gt;"", iferror(index('Internal Staffing Calculator'!B$8:B23500,match(F15493,'Internal Staffing Calculator'!E$8:E23500,0)), "Not In Budget"),"")</f>
        <v/>
      </c>
      <c r="I15493" s="184"/>
      <c r="J15493" s="184"/>
      <c r="K15493" s="184"/>
      <c r="L15493" s="183"/>
    </row>
    <row r="15494">
      <c r="A15494" s="454"/>
      <c r="B15494" s="927"/>
      <c r="C15494" s="580"/>
      <c r="D15494" s="939"/>
      <c r="E15494" s="940"/>
      <c r="F15494" s="941"/>
      <c r="G15494" s="937" t="str">
        <f t="array" ref="G15494">xlookup(F15494,'Internal Staffing Calculator'!E:E,'Internal Staffing Calculator'!C:C,"")</f>
        <v/>
      </c>
      <c r="H15494" s="932" t="str">
        <f t="array" ref="H15494">if(F15494&lt;&gt;"", iferror(index('Internal Staffing Calculator'!B$8:B23500,match(F15494,'Internal Staffing Calculator'!E$8:E23500,0)), "Not In Budget"),"")</f>
        <v/>
      </c>
      <c r="I15494" s="184"/>
      <c r="J15494" s="184"/>
      <c r="K15494" s="184"/>
      <c r="L15494" s="183"/>
    </row>
    <row r="15495">
      <c r="A15495" s="454"/>
      <c r="B15495" s="927"/>
      <c r="C15495" s="580"/>
      <c r="D15495" s="939"/>
      <c r="E15495" s="940"/>
      <c r="F15495" s="941"/>
      <c r="G15495" s="937" t="str">
        <f t="array" ref="G15495">xlookup(F15495,'Internal Staffing Calculator'!E:E,'Internal Staffing Calculator'!C:C,"")</f>
        <v/>
      </c>
      <c r="H15495" s="932" t="str">
        <f t="array" ref="H15495">if(F15495&lt;&gt;"", iferror(index('Internal Staffing Calculator'!B$8:B23500,match(F15495,'Internal Staffing Calculator'!E$8:E23500,0)), "Not In Budget"),"")</f>
        <v/>
      </c>
      <c r="I15495" s="184"/>
      <c r="J15495" s="184"/>
      <c r="K15495" s="184"/>
      <c r="L15495" s="183"/>
    </row>
    <row r="15496">
      <c r="A15496" s="454"/>
      <c r="B15496" s="927"/>
      <c r="C15496" s="580"/>
      <c r="D15496" s="939"/>
      <c r="E15496" s="940"/>
      <c r="F15496" s="941"/>
      <c r="G15496" s="937" t="str">
        <f t="array" ref="G15496">xlookup(F15496,'Internal Staffing Calculator'!E:E,'Internal Staffing Calculator'!C:C,"")</f>
        <v/>
      </c>
      <c r="H15496" s="932" t="str">
        <f t="array" ref="H15496">if(F15496&lt;&gt;"", iferror(index('Internal Staffing Calculator'!B$8:B23500,match(F15496,'Internal Staffing Calculator'!E$8:E23500,0)), "Not In Budget"),"")</f>
        <v/>
      </c>
      <c r="I15496" s="184"/>
      <c r="J15496" s="184"/>
      <c r="K15496" s="184"/>
      <c r="L15496" s="183"/>
    </row>
    <row r="15497">
      <c r="A15497" s="454"/>
      <c r="B15497" s="927"/>
      <c r="C15497" s="580"/>
      <c r="D15497" s="939"/>
      <c r="E15497" s="940"/>
      <c r="F15497" s="941"/>
      <c r="G15497" s="937" t="str">
        <f t="array" ref="G15497">xlookup(F15497,'Internal Staffing Calculator'!E:E,'Internal Staffing Calculator'!C:C,"")</f>
        <v/>
      </c>
      <c r="H15497" s="932" t="str">
        <f t="array" ref="H15497">if(F15497&lt;&gt;"", iferror(index('Internal Staffing Calculator'!B$8:B23500,match(F15497,'Internal Staffing Calculator'!E$8:E23500,0)), "Not In Budget"),"")</f>
        <v/>
      </c>
      <c r="I15497" s="184"/>
      <c r="J15497" s="184"/>
      <c r="K15497" s="184"/>
      <c r="L15497" s="183"/>
    </row>
    <row r="15498">
      <c r="A15498" s="454"/>
      <c r="B15498" s="927"/>
      <c r="C15498" s="580"/>
      <c r="D15498" s="939"/>
      <c r="E15498" s="940"/>
      <c r="F15498" s="941"/>
      <c r="G15498" s="937" t="str">
        <f t="array" ref="G15498">xlookup(F15498,'Internal Staffing Calculator'!E:E,'Internal Staffing Calculator'!C:C,"")</f>
        <v/>
      </c>
      <c r="H15498" s="932" t="str">
        <f t="array" ref="H15498">if(F15498&lt;&gt;"", iferror(index('Internal Staffing Calculator'!B$8:B23500,match(F15498,'Internal Staffing Calculator'!E$8:E23500,0)), "Not In Budget"),"")</f>
        <v/>
      </c>
      <c r="I15498" s="184"/>
      <c r="J15498" s="184"/>
      <c r="K15498" s="184"/>
      <c r="L15498" s="183"/>
    </row>
    <row r="15499">
      <c r="A15499" s="454"/>
      <c r="B15499" s="927"/>
      <c r="C15499" s="580"/>
      <c r="D15499" s="939"/>
      <c r="E15499" s="940"/>
      <c r="F15499" s="941"/>
      <c r="G15499" s="937" t="str">
        <f t="array" ref="G15499">xlookup(F15499,'Internal Staffing Calculator'!E:E,'Internal Staffing Calculator'!C:C,"")</f>
        <v/>
      </c>
      <c r="H15499" s="932" t="str">
        <f t="array" ref="H15499">if(F15499&lt;&gt;"", iferror(index('Internal Staffing Calculator'!B$8:B23500,match(F15499,'Internal Staffing Calculator'!E$8:E23500,0)), "Not In Budget"),"")</f>
        <v/>
      </c>
      <c r="I15499" s="184"/>
      <c r="J15499" s="184"/>
      <c r="K15499" s="184"/>
      <c r="L15499" s="183"/>
    </row>
    <row r="15500">
      <c r="A15500" s="454"/>
      <c r="B15500" s="927"/>
      <c r="C15500" s="580"/>
      <c r="D15500" s="939"/>
      <c r="E15500" s="940"/>
      <c r="F15500" s="941"/>
      <c r="G15500" s="937" t="str">
        <f t="array" ref="G15500">xlookup(F15500,'Internal Staffing Calculator'!E:E,'Internal Staffing Calculator'!C:C,"")</f>
        <v/>
      </c>
      <c r="H15500" s="932" t="str">
        <f t="array" ref="H15500">if(F15500&lt;&gt;"", iferror(index('Internal Staffing Calculator'!B$8:B23500,match(F15500,'Internal Staffing Calculator'!E$8:E23500,0)), "Not In Budget"),"")</f>
        <v/>
      </c>
      <c r="I15500" s="184"/>
      <c r="J15500" s="184"/>
      <c r="K15500" s="184"/>
      <c r="L15500" s="183"/>
    </row>
    <row r="15501">
      <c r="A15501" s="454"/>
      <c r="B15501" s="927"/>
      <c r="C15501" s="580"/>
      <c r="D15501" s="939"/>
      <c r="E15501" s="940"/>
      <c r="F15501" s="941"/>
      <c r="G15501" s="937" t="str">
        <f t="array" ref="G15501">xlookup(F15501,'Internal Staffing Calculator'!E:E,'Internal Staffing Calculator'!C:C,"")</f>
        <v/>
      </c>
      <c r="H15501" s="932" t="str">
        <f t="array" ref="H15501">if(F15501&lt;&gt;"", iferror(index('Internal Staffing Calculator'!B$8:B23500,match(F15501,'Internal Staffing Calculator'!E$8:E23500,0)), "Not In Budget"),"")</f>
        <v/>
      </c>
      <c r="I15501" s="184"/>
      <c r="J15501" s="184"/>
      <c r="K15501" s="184"/>
      <c r="L15501" s="183"/>
    </row>
    <row r="15502">
      <c r="A15502" s="454"/>
      <c r="B15502" s="927"/>
      <c r="C15502" s="580"/>
      <c r="D15502" s="939"/>
      <c r="E15502" s="940"/>
      <c r="F15502" s="941"/>
      <c r="G15502" s="937" t="str">
        <f t="array" ref="G15502">xlookup(F15502,'Internal Staffing Calculator'!E:E,'Internal Staffing Calculator'!C:C,"")</f>
        <v/>
      </c>
      <c r="H15502" s="932" t="str">
        <f t="array" ref="H15502">if(F15502&lt;&gt;"", iferror(index('Internal Staffing Calculator'!B$8:B23500,match(F15502,'Internal Staffing Calculator'!E$8:E23500,0)), "Not In Budget"),"")</f>
        <v/>
      </c>
      <c r="I15502" s="184"/>
      <c r="J15502" s="184"/>
      <c r="K15502" s="184"/>
      <c r="L15502" s="183"/>
    </row>
    <row r="15503">
      <c r="A15503" s="454"/>
      <c r="B15503" s="927"/>
      <c r="C15503" s="580"/>
      <c r="D15503" s="939"/>
      <c r="E15503" s="940"/>
      <c r="F15503" s="941"/>
      <c r="G15503" s="937" t="str">
        <f t="array" ref="G15503">xlookup(F15503,'Internal Staffing Calculator'!E:E,'Internal Staffing Calculator'!C:C,"")</f>
        <v/>
      </c>
      <c r="H15503" s="932" t="str">
        <f t="array" ref="H15503">if(F15503&lt;&gt;"", iferror(index('Internal Staffing Calculator'!B$8:B23500,match(F15503,'Internal Staffing Calculator'!E$8:E23500,0)), "Not In Budget"),"")</f>
        <v/>
      </c>
      <c r="I15503" s="184"/>
      <c r="J15503" s="184"/>
      <c r="K15503" s="184"/>
      <c r="L15503" s="183"/>
    </row>
    <row r="15504">
      <c r="A15504" s="454"/>
      <c r="B15504" s="927"/>
      <c r="C15504" s="580"/>
      <c r="D15504" s="939"/>
      <c r="E15504" s="940"/>
      <c r="F15504" s="941"/>
      <c r="G15504" s="937" t="str">
        <f t="array" ref="G15504">xlookup(F15504,'Internal Staffing Calculator'!E:E,'Internal Staffing Calculator'!C:C,"")</f>
        <v/>
      </c>
      <c r="H15504" s="932" t="str">
        <f t="array" ref="H15504">if(F15504&lt;&gt;"", iferror(index('Internal Staffing Calculator'!B$8:B23500,match(F15504,'Internal Staffing Calculator'!E$8:E23500,0)), "Not In Budget"),"")</f>
        <v/>
      </c>
      <c r="I15504" s="184"/>
      <c r="J15504" s="184"/>
      <c r="K15504" s="184"/>
      <c r="L15504" s="183"/>
    </row>
    <row r="15505">
      <c r="A15505" s="454"/>
      <c r="B15505" s="927"/>
      <c r="C15505" s="580"/>
      <c r="D15505" s="939"/>
      <c r="E15505" s="940"/>
      <c r="F15505" s="941"/>
      <c r="G15505" s="937" t="str">
        <f t="array" ref="G15505">xlookup(F15505,'Internal Staffing Calculator'!E:E,'Internal Staffing Calculator'!C:C,"")</f>
        <v/>
      </c>
      <c r="H15505" s="932" t="str">
        <f t="array" ref="H15505">if(F15505&lt;&gt;"", iferror(index('Internal Staffing Calculator'!B$8:B23500,match(F15505,'Internal Staffing Calculator'!E$8:E23500,0)), "Not In Budget"),"")</f>
        <v/>
      </c>
      <c r="I15505" s="184"/>
      <c r="J15505" s="184"/>
      <c r="K15505" s="184"/>
      <c r="L15505" s="183"/>
    </row>
    <row r="15506">
      <c r="A15506" s="454"/>
      <c r="B15506" s="927"/>
      <c r="C15506" s="580"/>
      <c r="D15506" s="939"/>
      <c r="E15506" s="940"/>
      <c r="F15506" s="941"/>
      <c r="G15506" s="937" t="str">
        <f t="array" ref="G15506">xlookup(F15506,'Internal Staffing Calculator'!E:E,'Internal Staffing Calculator'!C:C,"")</f>
        <v/>
      </c>
      <c r="H15506" s="932" t="str">
        <f t="array" ref="H15506">if(F15506&lt;&gt;"", iferror(index('Internal Staffing Calculator'!B$8:B23500,match(F15506,'Internal Staffing Calculator'!E$8:E23500,0)), "Not In Budget"),"")</f>
        <v/>
      </c>
      <c r="I15506" s="184"/>
      <c r="J15506" s="184"/>
      <c r="K15506" s="184"/>
      <c r="L15506" s="183"/>
    </row>
    <row r="15507">
      <c r="A15507" s="454"/>
      <c r="B15507" s="927"/>
      <c r="C15507" s="580"/>
      <c r="D15507" s="939"/>
      <c r="E15507" s="940"/>
      <c r="F15507" s="941"/>
      <c r="G15507" s="937" t="str">
        <f t="array" ref="G15507">xlookup(F15507,'Internal Staffing Calculator'!E:E,'Internal Staffing Calculator'!C:C,"")</f>
        <v/>
      </c>
      <c r="H15507" s="932" t="str">
        <f t="array" ref="H15507">if(F15507&lt;&gt;"", iferror(index('Internal Staffing Calculator'!B$8:B23500,match(F15507,'Internal Staffing Calculator'!E$8:E23500,0)), "Not In Budget"),"")</f>
        <v/>
      </c>
      <c r="I15507" s="184"/>
      <c r="J15507" s="184"/>
      <c r="K15507" s="184"/>
      <c r="L15507" s="183"/>
    </row>
    <row r="15508">
      <c r="A15508" s="454"/>
      <c r="B15508" s="927"/>
      <c r="C15508" s="580"/>
      <c r="D15508" s="939"/>
      <c r="E15508" s="940"/>
      <c r="F15508" s="941"/>
      <c r="G15508" s="937" t="str">
        <f t="array" ref="G15508">xlookup(F15508,'Internal Staffing Calculator'!E:E,'Internal Staffing Calculator'!C:C,"")</f>
        <v/>
      </c>
      <c r="H15508" s="932" t="str">
        <f t="array" ref="H15508">if(F15508&lt;&gt;"", iferror(index('Internal Staffing Calculator'!B$8:B23500,match(F15508,'Internal Staffing Calculator'!E$8:E23500,0)), "Not In Budget"),"")</f>
        <v/>
      </c>
      <c r="I15508" s="184"/>
      <c r="J15508" s="184"/>
      <c r="K15508" s="184"/>
      <c r="L15508" s="183"/>
    </row>
    <row r="15509">
      <c r="A15509" s="454"/>
      <c r="B15509" s="927"/>
      <c r="C15509" s="580"/>
      <c r="D15509" s="939"/>
      <c r="E15509" s="940"/>
      <c r="F15509" s="941"/>
      <c r="G15509" s="937" t="str">
        <f t="array" ref="G15509">xlookup(F15509,'Internal Staffing Calculator'!E:E,'Internal Staffing Calculator'!C:C,"")</f>
        <v/>
      </c>
      <c r="H15509" s="932" t="str">
        <f t="array" ref="H15509">if(F15509&lt;&gt;"", iferror(index('Internal Staffing Calculator'!B$8:B23500,match(F15509,'Internal Staffing Calculator'!E$8:E23500,0)), "Not In Budget"),"")</f>
        <v/>
      </c>
      <c r="I15509" s="184"/>
      <c r="J15509" s="184"/>
      <c r="K15509" s="184"/>
      <c r="L15509" s="183"/>
    </row>
    <row r="15510">
      <c r="A15510" s="454"/>
      <c r="B15510" s="927"/>
      <c r="C15510" s="580"/>
      <c r="D15510" s="939"/>
      <c r="E15510" s="940"/>
      <c r="F15510" s="941"/>
      <c r="G15510" s="937" t="str">
        <f t="array" ref="G15510">xlookup(F15510,'Internal Staffing Calculator'!E:E,'Internal Staffing Calculator'!C:C,"")</f>
        <v/>
      </c>
      <c r="H15510" s="932" t="str">
        <f t="array" ref="H15510">if(F15510&lt;&gt;"", iferror(index('Internal Staffing Calculator'!B$8:B23500,match(F15510,'Internal Staffing Calculator'!E$8:E23500,0)), "Not In Budget"),"")</f>
        <v/>
      </c>
      <c r="I15510" s="184"/>
      <c r="J15510" s="184"/>
      <c r="K15510" s="184"/>
      <c r="L15510" s="183"/>
    </row>
    <row r="15511">
      <c r="A15511" s="454"/>
      <c r="B15511" s="927"/>
      <c r="C15511" s="580"/>
      <c r="D15511" s="939"/>
      <c r="E15511" s="940"/>
      <c r="F15511" s="941"/>
      <c r="G15511" s="937" t="str">
        <f t="array" ref="G15511">xlookup(F15511,'Internal Staffing Calculator'!E:E,'Internal Staffing Calculator'!C:C,"")</f>
        <v/>
      </c>
      <c r="H15511" s="932" t="str">
        <f t="array" ref="H15511">if(F15511&lt;&gt;"", iferror(index('Internal Staffing Calculator'!B$8:B23500,match(F15511,'Internal Staffing Calculator'!E$8:E23500,0)), "Not In Budget"),"")</f>
        <v/>
      </c>
      <c r="I15511" s="184"/>
      <c r="J15511" s="184"/>
      <c r="K15511" s="184"/>
      <c r="L15511" s="183"/>
    </row>
    <row r="15512">
      <c r="A15512" s="454"/>
      <c r="B15512" s="927"/>
      <c r="C15512" s="580"/>
      <c r="D15512" s="939"/>
      <c r="E15512" s="940"/>
      <c r="F15512" s="941"/>
      <c r="G15512" s="937" t="str">
        <f t="array" ref="G15512">xlookup(F15512,'Internal Staffing Calculator'!E:E,'Internal Staffing Calculator'!C:C,"")</f>
        <v/>
      </c>
      <c r="H15512" s="932" t="str">
        <f t="array" ref="H15512">if(F15512&lt;&gt;"", iferror(index('Internal Staffing Calculator'!B$8:B23500,match(F15512,'Internal Staffing Calculator'!E$8:E23500,0)), "Not In Budget"),"")</f>
        <v/>
      </c>
      <c r="I15512" s="184"/>
      <c r="J15512" s="184"/>
      <c r="K15512" s="184"/>
      <c r="L15512" s="183"/>
    </row>
    <row r="15513">
      <c r="A15513" s="454"/>
      <c r="B15513" s="927"/>
      <c r="C15513" s="580"/>
      <c r="D15513" s="939"/>
      <c r="E15513" s="940"/>
      <c r="F15513" s="941"/>
      <c r="G15513" s="937" t="str">
        <f t="array" ref="G15513">xlookup(F15513,'Internal Staffing Calculator'!E:E,'Internal Staffing Calculator'!C:C,"")</f>
        <v/>
      </c>
      <c r="H15513" s="932" t="str">
        <f t="array" ref="H15513">if(F15513&lt;&gt;"", iferror(index('Internal Staffing Calculator'!B$8:B23500,match(F15513,'Internal Staffing Calculator'!E$8:E23500,0)), "Not In Budget"),"")</f>
        <v/>
      </c>
      <c r="I15513" s="184"/>
      <c r="J15513" s="184"/>
      <c r="K15513" s="184"/>
      <c r="L15513" s="183"/>
    </row>
    <row r="15514">
      <c r="A15514" s="454"/>
      <c r="B15514" s="927"/>
      <c r="C15514" s="580"/>
      <c r="D15514" s="939"/>
      <c r="E15514" s="940"/>
      <c r="F15514" s="941"/>
      <c r="G15514" s="937" t="str">
        <f t="array" ref="G15514">xlookup(F15514,'Internal Staffing Calculator'!E:E,'Internal Staffing Calculator'!C:C,"")</f>
        <v/>
      </c>
      <c r="H15514" s="932" t="str">
        <f t="array" ref="H15514">if(F15514&lt;&gt;"", iferror(index('Internal Staffing Calculator'!B$8:B23500,match(F15514,'Internal Staffing Calculator'!E$8:E23500,0)), "Not In Budget"),"")</f>
        <v/>
      </c>
      <c r="I15514" s="184"/>
      <c r="J15514" s="184"/>
      <c r="K15514" s="184"/>
      <c r="L15514" s="183"/>
    </row>
    <row r="15515">
      <c r="A15515" s="454"/>
      <c r="B15515" s="927"/>
      <c r="C15515" s="580"/>
      <c r="D15515" s="939"/>
      <c r="E15515" s="940"/>
      <c r="F15515" s="941"/>
      <c r="G15515" s="937" t="str">
        <f t="array" ref="G15515">xlookup(F15515,'Internal Staffing Calculator'!E:E,'Internal Staffing Calculator'!C:C,"")</f>
        <v/>
      </c>
      <c r="H15515" s="932" t="str">
        <f t="array" ref="H15515">if(F15515&lt;&gt;"", iferror(index('Internal Staffing Calculator'!B$8:B23500,match(F15515,'Internal Staffing Calculator'!E$8:E23500,0)), "Not In Budget"),"")</f>
        <v/>
      </c>
      <c r="I15515" s="184"/>
      <c r="J15515" s="184"/>
      <c r="K15515" s="184"/>
      <c r="L15515" s="183"/>
    </row>
    <row r="15516">
      <c r="A15516" s="454"/>
      <c r="B15516" s="927"/>
      <c r="C15516" s="580"/>
      <c r="D15516" s="939"/>
      <c r="E15516" s="940"/>
      <c r="F15516" s="941"/>
      <c r="G15516" s="937" t="str">
        <f t="array" ref="G15516">xlookup(F15516,'Internal Staffing Calculator'!E:E,'Internal Staffing Calculator'!C:C,"")</f>
        <v/>
      </c>
      <c r="H15516" s="932" t="str">
        <f t="array" ref="H15516">if(F15516&lt;&gt;"", iferror(index('Internal Staffing Calculator'!B$8:B23500,match(F15516,'Internal Staffing Calculator'!E$8:E23500,0)), "Not In Budget"),"")</f>
        <v/>
      </c>
      <c r="I15516" s="184"/>
      <c r="J15516" s="184"/>
      <c r="K15516" s="184"/>
      <c r="L15516" s="183"/>
    </row>
    <row r="15517">
      <c r="A15517" s="454"/>
      <c r="B15517" s="927"/>
      <c r="C15517" s="580"/>
      <c r="D15517" s="939"/>
      <c r="E15517" s="940"/>
      <c r="F15517" s="941"/>
      <c r="G15517" s="937" t="str">
        <f t="array" ref="G15517">xlookup(F15517,'Internal Staffing Calculator'!E:E,'Internal Staffing Calculator'!C:C,"")</f>
        <v/>
      </c>
      <c r="H15517" s="932" t="str">
        <f t="array" ref="H15517">if(F15517&lt;&gt;"", iferror(index('Internal Staffing Calculator'!B$8:B23500,match(F15517,'Internal Staffing Calculator'!E$8:E23500,0)), "Not In Budget"),"")</f>
        <v/>
      </c>
      <c r="I15517" s="184"/>
      <c r="J15517" s="184"/>
      <c r="K15517" s="184"/>
      <c r="L15517" s="183"/>
    </row>
    <row r="15518">
      <c r="A15518" s="454"/>
      <c r="B15518" s="927"/>
      <c r="C15518" s="580"/>
      <c r="D15518" s="939"/>
      <c r="E15518" s="940"/>
      <c r="F15518" s="941"/>
      <c r="G15518" s="937" t="str">
        <f t="array" ref="G15518">xlookup(F15518,'Internal Staffing Calculator'!E:E,'Internal Staffing Calculator'!C:C,"")</f>
        <v/>
      </c>
      <c r="H15518" s="932" t="str">
        <f t="array" ref="H15518">if(F15518&lt;&gt;"", iferror(index('Internal Staffing Calculator'!B$8:B23500,match(F15518,'Internal Staffing Calculator'!E$8:E23500,0)), "Not In Budget"),"")</f>
        <v/>
      </c>
      <c r="I15518" s="184"/>
      <c r="J15518" s="184"/>
      <c r="K15518" s="184"/>
      <c r="L15518" s="183"/>
    </row>
    <row r="15519">
      <c r="A15519" s="454"/>
      <c r="B15519" s="927"/>
      <c r="C15519" s="580"/>
      <c r="D15519" s="939"/>
      <c r="E15519" s="940"/>
      <c r="F15519" s="941"/>
      <c r="G15519" s="937" t="str">
        <f t="array" ref="G15519">xlookup(F15519,'Internal Staffing Calculator'!E:E,'Internal Staffing Calculator'!C:C,"")</f>
        <v/>
      </c>
      <c r="H15519" s="932" t="str">
        <f t="array" ref="H15519">if(F15519&lt;&gt;"", iferror(index('Internal Staffing Calculator'!B$8:B23500,match(F15519,'Internal Staffing Calculator'!E$8:E23500,0)), "Not In Budget"),"")</f>
        <v/>
      </c>
      <c r="I15519" s="184"/>
      <c r="J15519" s="184"/>
      <c r="K15519" s="184"/>
      <c r="L15519" s="183"/>
    </row>
    <row r="15520">
      <c r="A15520" s="454"/>
      <c r="B15520" s="927"/>
      <c r="C15520" s="580"/>
      <c r="D15520" s="939"/>
      <c r="E15520" s="940"/>
      <c r="F15520" s="941"/>
      <c r="G15520" s="937" t="str">
        <f t="array" ref="G15520">xlookup(F15520,'Internal Staffing Calculator'!E:E,'Internal Staffing Calculator'!C:C,"")</f>
        <v/>
      </c>
      <c r="H15520" s="932" t="str">
        <f t="array" ref="H15520">if(F15520&lt;&gt;"", iferror(index('Internal Staffing Calculator'!B$8:B23500,match(F15520,'Internal Staffing Calculator'!E$8:E23500,0)), "Not In Budget"),"")</f>
        <v/>
      </c>
      <c r="I15520" s="184"/>
      <c r="J15520" s="184"/>
      <c r="K15520" s="184"/>
      <c r="L15520" s="183"/>
    </row>
    <row r="15521">
      <c r="A15521" s="454"/>
      <c r="B15521" s="927"/>
      <c r="C15521" s="580"/>
      <c r="D15521" s="939"/>
      <c r="E15521" s="940"/>
      <c r="F15521" s="941"/>
      <c r="G15521" s="937" t="str">
        <f t="array" ref="G15521">xlookup(F15521,'Internal Staffing Calculator'!E:E,'Internal Staffing Calculator'!C:C,"")</f>
        <v/>
      </c>
      <c r="H15521" s="932" t="str">
        <f t="array" ref="H15521">if(F15521&lt;&gt;"", iferror(index('Internal Staffing Calculator'!B$8:B23500,match(F15521,'Internal Staffing Calculator'!E$8:E23500,0)), "Not In Budget"),"")</f>
        <v/>
      </c>
      <c r="I15521" s="184"/>
      <c r="J15521" s="184"/>
      <c r="K15521" s="184"/>
      <c r="L15521" s="183"/>
    </row>
    <row r="15522">
      <c r="A15522" s="454"/>
      <c r="B15522" s="927"/>
      <c r="C15522" s="580"/>
      <c r="D15522" s="939"/>
      <c r="E15522" s="940"/>
      <c r="F15522" s="941"/>
      <c r="G15522" s="937" t="str">
        <f t="array" ref="G15522">xlookup(F15522,'Internal Staffing Calculator'!E:E,'Internal Staffing Calculator'!C:C,"")</f>
        <v/>
      </c>
      <c r="H15522" s="932" t="str">
        <f t="array" ref="H15522">if(F15522&lt;&gt;"", iferror(index('Internal Staffing Calculator'!B$8:B23500,match(F15522,'Internal Staffing Calculator'!E$8:E23500,0)), "Not In Budget"),"")</f>
        <v/>
      </c>
      <c r="I15522" s="184"/>
      <c r="J15522" s="184"/>
      <c r="K15522" s="184"/>
      <c r="L15522" s="183"/>
    </row>
    <row r="15523">
      <c r="A15523" s="454"/>
      <c r="B15523" s="927"/>
      <c r="C15523" s="580"/>
      <c r="D15523" s="939"/>
      <c r="E15523" s="940"/>
      <c r="F15523" s="941"/>
      <c r="G15523" s="937" t="str">
        <f t="array" ref="G15523">xlookup(F15523,'Internal Staffing Calculator'!E:E,'Internal Staffing Calculator'!C:C,"")</f>
        <v/>
      </c>
      <c r="H15523" s="932" t="str">
        <f t="array" ref="H15523">if(F15523&lt;&gt;"", iferror(index('Internal Staffing Calculator'!B$8:B23500,match(F15523,'Internal Staffing Calculator'!E$8:E23500,0)), "Not In Budget"),"")</f>
        <v/>
      </c>
      <c r="I15523" s="184"/>
      <c r="J15523" s="184"/>
      <c r="K15523" s="184"/>
      <c r="L15523" s="183"/>
    </row>
    <row r="15524">
      <c r="A15524" s="454"/>
      <c r="B15524" s="927"/>
      <c r="C15524" s="580"/>
      <c r="D15524" s="939"/>
      <c r="E15524" s="940"/>
      <c r="F15524" s="941"/>
      <c r="G15524" s="937" t="str">
        <f t="array" ref="G15524">xlookup(F15524,'Internal Staffing Calculator'!E:E,'Internal Staffing Calculator'!C:C,"")</f>
        <v/>
      </c>
      <c r="H15524" s="932" t="str">
        <f t="array" ref="H15524">if(F15524&lt;&gt;"", iferror(index('Internal Staffing Calculator'!B$8:B23500,match(F15524,'Internal Staffing Calculator'!E$8:E23500,0)), "Not In Budget"),"")</f>
        <v/>
      </c>
      <c r="I15524" s="184"/>
      <c r="J15524" s="184"/>
      <c r="K15524" s="184"/>
      <c r="L15524" s="183"/>
    </row>
    <row r="15525">
      <c r="A15525" s="454"/>
      <c r="B15525" s="927"/>
      <c r="C15525" s="580"/>
      <c r="D15525" s="939"/>
      <c r="E15525" s="940"/>
      <c r="F15525" s="941"/>
      <c r="G15525" s="937" t="str">
        <f t="array" ref="G15525">xlookup(F15525,'Internal Staffing Calculator'!E:E,'Internal Staffing Calculator'!C:C,"")</f>
        <v/>
      </c>
      <c r="H15525" s="932" t="str">
        <f t="array" ref="H15525">if(F15525&lt;&gt;"", iferror(index('Internal Staffing Calculator'!B$8:B23500,match(F15525,'Internal Staffing Calculator'!E$8:E23500,0)), "Not In Budget"),"")</f>
        <v/>
      </c>
      <c r="I15525" s="184"/>
      <c r="J15525" s="184"/>
      <c r="K15525" s="184"/>
      <c r="L15525" s="183"/>
    </row>
    <row r="15526">
      <c r="A15526" s="454"/>
      <c r="B15526" s="927"/>
      <c r="C15526" s="580"/>
      <c r="D15526" s="939"/>
      <c r="E15526" s="940"/>
      <c r="F15526" s="941"/>
      <c r="G15526" s="937" t="str">
        <f t="array" ref="G15526">xlookup(F15526,'Internal Staffing Calculator'!E:E,'Internal Staffing Calculator'!C:C,"")</f>
        <v/>
      </c>
      <c r="H15526" s="932" t="str">
        <f t="array" ref="H15526">if(F15526&lt;&gt;"", iferror(index('Internal Staffing Calculator'!B$8:B23500,match(F15526,'Internal Staffing Calculator'!E$8:E23500,0)), "Not In Budget"),"")</f>
        <v/>
      </c>
      <c r="I15526" s="184"/>
      <c r="J15526" s="184"/>
      <c r="K15526" s="184"/>
      <c r="L15526" s="183"/>
    </row>
    <row r="15527">
      <c r="A15527" s="454"/>
      <c r="B15527" s="927"/>
      <c r="C15527" s="580"/>
      <c r="D15527" s="939"/>
      <c r="E15527" s="940"/>
      <c r="F15527" s="941"/>
      <c r="G15527" s="937" t="str">
        <f t="array" ref="G15527">xlookup(F15527,'Internal Staffing Calculator'!E:E,'Internal Staffing Calculator'!C:C,"")</f>
        <v/>
      </c>
      <c r="H15527" s="932" t="str">
        <f t="array" ref="H15527">if(F15527&lt;&gt;"", iferror(index('Internal Staffing Calculator'!B$8:B23500,match(F15527,'Internal Staffing Calculator'!E$8:E23500,0)), "Not In Budget"),"")</f>
        <v/>
      </c>
      <c r="I15527" s="184"/>
      <c r="J15527" s="184"/>
      <c r="K15527" s="184"/>
      <c r="L15527" s="183"/>
    </row>
    <row r="15528">
      <c r="A15528" s="454"/>
      <c r="B15528" s="927"/>
      <c r="C15528" s="580"/>
      <c r="D15528" s="939"/>
      <c r="E15528" s="940"/>
      <c r="F15528" s="941"/>
      <c r="G15528" s="937" t="str">
        <f t="array" ref="G15528">xlookup(F15528,'Internal Staffing Calculator'!E:E,'Internal Staffing Calculator'!C:C,"")</f>
        <v/>
      </c>
      <c r="H15528" s="932" t="str">
        <f t="array" ref="H15528">if(F15528&lt;&gt;"", iferror(index('Internal Staffing Calculator'!B$8:B23500,match(F15528,'Internal Staffing Calculator'!E$8:E23500,0)), "Not In Budget"),"")</f>
        <v/>
      </c>
      <c r="I15528" s="184"/>
      <c r="J15528" s="184"/>
      <c r="K15528" s="184"/>
      <c r="L15528" s="183"/>
    </row>
    <row r="15529">
      <c r="A15529" s="454"/>
      <c r="B15529" s="927"/>
      <c r="C15529" s="580"/>
      <c r="D15529" s="939"/>
      <c r="E15529" s="940"/>
      <c r="F15529" s="941"/>
      <c r="G15529" s="937" t="str">
        <f t="array" ref="G15529">xlookup(F15529,'Internal Staffing Calculator'!E:E,'Internal Staffing Calculator'!C:C,"")</f>
        <v/>
      </c>
      <c r="H15529" s="932" t="str">
        <f t="array" ref="H15529">if(F15529&lt;&gt;"", iferror(index('Internal Staffing Calculator'!B$8:B23500,match(F15529,'Internal Staffing Calculator'!E$8:E23500,0)), "Not In Budget"),"")</f>
        <v/>
      </c>
      <c r="I15529" s="184"/>
      <c r="J15529" s="184"/>
      <c r="K15529" s="184"/>
      <c r="L15529" s="183"/>
    </row>
    <row r="15530">
      <c r="A15530" s="454"/>
      <c r="B15530" s="927"/>
      <c r="C15530" s="580"/>
      <c r="D15530" s="939"/>
      <c r="E15530" s="940"/>
      <c r="F15530" s="941"/>
      <c r="G15530" s="937" t="str">
        <f t="array" ref="G15530">xlookup(F15530,'Internal Staffing Calculator'!E:E,'Internal Staffing Calculator'!C:C,"")</f>
        <v/>
      </c>
      <c r="H15530" s="932" t="str">
        <f t="array" ref="H15530">if(F15530&lt;&gt;"", iferror(index('Internal Staffing Calculator'!B$8:B23500,match(F15530,'Internal Staffing Calculator'!E$8:E23500,0)), "Not In Budget"),"")</f>
        <v/>
      </c>
      <c r="I15530" s="184"/>
      <c r="J15530" s="184"/>
      <c r="K15530" s="184"/>
      <c r="L15530" s="183"/>
    </row>
    <row r="15531">
      <c r="A15531" s="454"/>
      <c r="B15531" s="927"/>
      <c r="C15531" s="580"/>
      <c r="D15531" s="939"/>
      <c r="E15531" s="940"/>
      <c r="F15531" s="941"/>
      <c r="G15531" s="937" t="str">
        <f t="array" ref="G15531">xlookup(F15531,'Internal Staffing Calculator'!E:E,'Internal Staffing Calculator'!C:C,"")</f>
        <v/>
      </c>
      <c r="H15531" s="932" t="str">
        <f t="array" ref="H15531">if(F15531&lt;&gt;"", iferror(index('Internal Staffing Calculator'!B$8:B23500,match(F15531,'Internal Staffing Calculator'!E$8:E23500,0)), "Not In Budget"),"")</f>
        <v/>
      </c>
      <c r="I15531" s="184"/>
      <c r="J15531" s="184"/>
      <c r="K15531" s="184"/>
      <c r="L15531" s="183"/>
    </row>
    <row r="15532">
      <c r="A15532" s="454"/>
      <c r="B15532" s="927"/>
      <c r="C15532" s="580"/>
      <c r="D15532" s="939"/>
      <c r="E15532" s="940"/>
      <c r="F15532" s="941"/>
      <c r="G15532" s="937" t="str">
        <f t="array" ref="G15532">xlookup(F15532,'Internal Staffing Calculator'!E:E,'Internal Staffing Calculator'!C:C,"")</f>
        <v/>
      </c>
      <c r="H15532" s="932" t="str">
        <f t="array" ref="H15532">if(F15532&lt;&gt;"", iferror(index('Internal Staffing Calculator'!B$8:B23500,match(F15532,'Internal Staffing Calculator'!E$8:E23500,0)), "Not In Budget"),"")</f>
        <v/>
      </c>
      <c r="I15532" s="184"/>
      <c r="J15532" s="184"/>
      <c r="K15532" s="184"/>
      <c r="L15532" s="183"/>
    </row>
    <row r="15533">
      <c r="A15533" s="454"/>
      <c r="B15533" s="927"/>
      <c r="C15533" s="580"/>
      <c r="D15533" s="939"/>
      <c r="E15533" s="940"/>
      <c r="F15533" s="941"/>
      <c r="G15533" s="937" t="str">
        <f t="array" ref="G15533">xlookup(F15533,'Internal Staffing Calculator'!E:E,'Internal Staffing Calculator'!C:C,"")</f>
        <v/>
      </c>
      <c r="H15533" s="932" t="str">
        <f t="array" ref="H15533">if(F15533&lt;&gt;"", iferror(index('Internal Staffing Calculator'!B$8:B23500,match(F15533,'Internal Staffing Calculator'!E$8:E23500,0)), "Not In Budget"),"")</f>
        <v/>
      </c>
      <c r="I15533" s="184"/>
      <c r="J15533" s="184"/>
      <c r="K15533" s="184"/>
      <c r="L15533" s="183"/>
    </row>
    <row r="15534">
      <c r="A15534" s="454"/>
      <c r="B15534" s="927"/>
      <c r="C15534" s="580"/>
      <c r="D15534" s="939"/>
      <c r="E15534" s="940"/>
      <c r="F15534" s="941"/>
      <c r="G15534" s="937" t="str">
        <f t="array" ref="G15534">xlookup(F15534,'Internal Staffing Calculator'!E:E,'Internal Staffing Calculator'!C:C,"")</f>
        <v/>
      </c>
      <c r="H15534" s="932" t="str">
        <f t="array" ref="H15534">if(F15534&lt;&gt;"", iferror(index('Internal Staffing Calculator'!B$8:B23500,match(F15534,'Internal Staffing Calculator'!E$8:E23500,0)), "Not In Budget"),"")</f>
        <v/>
      </c>
      <c r="I15534" s="184"/>
      <c r="J15534" s="184"/>
      <c r="K15534" s="184"/>
      <c r="L15534" s="183"/>
    </row>
    <row r="15535">
      <c r="A15535" s="454"/>
      <c r="B15535" s="927"/>
      <c r="C15535" s="580"/>
      <c r="D15535" s="939"/>
      <c r="E15535" s="940"/>
      <c r="F15535" s="941"/>
      <c r="G15535" s="937" t="str">
        <f t="array" ref="G15535">xlookup(F15535,'Internal Staffing Calculator'!E:E,'Internal Staffing Calculator'!C:C,"")</f>
        <v/>
      </c>
      <c r="H15535" s="932" t="str">
        <f t="array" ref="H15535">if(F15535&lt;&gt;"", iferror(index('Internal Staffing Calculator'!B$8:B23500,match(F15535,'Internal Staffing Calculator'!E$8:E23500,0)), "Not In Budget"),"")</f>
        <v/>
      </c>
      <c r="I15535" s="184"/>
      <c r="J15535" s="184"/>
      <c r="K15535" s="184"/>
      <c r="L15535" s="183"/>
    </row>
    <row r="15536">
      <c r="A15536" s="454"/>
      <c r="B15536" s="927"/>
      <c r="C15536" s="580"/>
      <c r="D15536" s="939"/>
      <c r="E15536" s="940"/>
      <c r="F15536" s="941"/>
      <c r="G15536" s="937" t="str">
        <f t="array" ref="G15536">xlookup(F15536,'Internal Staffing Calculator'!E:E,'Internal Staffing Calculator'!C:C,"")</f>
        <v/>
      </c>
      <c r="H15536" s="932" t="str">
        <f t="array" ref="H15536">if(F15536&lt;&gt;"", iferror(index('Internal Staffing Calculator'!B$8:B23500,match(F15536,'Internal Staffing Calculator'!E$8:E23500,0)), "Not In Budget"),"")</f>
        <v/>
      </c>
      <c r="I15536" s="184"/>
      <c r="J15536" s="184"/>
      <c r="K15536" s="184"/>
      <c r="L15536" s="183"/>
    </row>
    <row r="15537">
      <c r="A15537" s="454"/>
      <c r="B15537" s="927"/>
      <c r="C15537" s="580"/>
      <c r="D15537" s="939"/>
      <c r="E15537" s="940"/>
      <c r="F15537" s="941"/>
      <c r="G15537" s="937" t="str">
        <f t="array" ref="G15537">xlookup(F15537,'Internal Staffing Calculator'!E:E,'Internal Staffing Calculator'!C:C,"")</f>
        <v/>
      </c>
      <c r="H15537" s="932" t="str">
        <f t="array" ref="H15537">if(F15537&lt;&gt;"", iferror(index('Internal Staffing Calculator'!B$8:B23500,match(F15537,'Internal Staffing Calculator'!E$8:E23500,0)), "Not In Budget"),"")</f>
        <v/>
      </c>
      <c r="I15537" s="184"/>
      <c r="J15537" s="184"/>
      <c r="K15537" s="184"/>
      <c r="L15537" s="183"/>
    </row>
    <row r="15538">
      <c r="A15538" s="454"/>
      <c r="B15538" s="927"/>
      <c r="C15538" s="580"/>
      <c r="D15538" s="939"/>
      <c r="E15538" s="940"/>
      <c r="F15538" s="941"/>
      <c r="G15538" s="937" t="str">
        <f t="array" ref="G15538">xlookup(F15538,'Internal Staffing Calculator'!E:E,'Internal Staffing Calculator'!C:C,"")</f>
        <v/>
      </c>
      <c r="H15538" s="932" t="str">
        <f t="array" ref="H15538">if(F15538&lt;&gt;"", iferror(index('Internal Staffing Calculator'!B$8:B23500,match(F15538,'Internal Staffing Calculator'!E$8:E23500,0)), "Not In Budget"),"")</f>
        <v/>
      </c>
      <c r="I15538" s="184"/>
      <c r="J15538" s="184"/>
      <c r="K15538" s="184"/>
      <c r="L15538" s="183"/>
    </row>
    <row r="15539">
      <c r="A15539" s="454"/>
      <c r="B15539" s="927"/>
      <c r="C15539" s="580"/>
      <c r="D15539" s="939"/>
      <c r="E15539" s="940"/>
      <c r="F15539" s="941"/>
      <c r="G15539" s="937" t="str">
        <f t="array" ref="G15539">xlookup(F15539,'Internal Staffing Calculator'!E:E,'Internal Staffing Calculator'!C:C,"")</f>
        <v/>
      </c>
      <c r="H15539" s="932" t="str">
        <f t="array" ref="H15539">if(F15539&lt;&gt;"", iferror(index('Internal Staffing Calculator'!B$8:B23500,match(F15539,'Internal Staffing Calculator'!E$8:E23500,0)), "Not In Budget"),"")</f>
        <v/>
      </c>
      <c r="I15539" s="184"/>
      <c r="J15539" s="184"/>
      <c r="K15539" s="184"/>
      <c r="L15539" s="183"/>
    </row>
    <row r="15540">
      <c r="A15540" s="454"/>
      <c r="B15540" s="927"/>
      <c r="C15540" s="580"/>
      <c r="D15540" s="939"/>
      <c r="E15540" s="940"/>
      <c r="F15540" s="941"/>
      <c r="G15540" s="937" t="str">
        <f t="array" ref="G15540">xlookup(F15540,'Internal Staffing Calculator'!E:E,'Internal Staffing Calculator'!C:C,"")</f>
        <v/>
      </c>
      <c r="H15540" s="932" t="str">
        <f t="array" ref="H15540">if(F15540&lt;&gt;"", iferror(index('Internal Staffing Calculator'!B$8:B23500,match(F15540,'Internal Staffing Calculator'!E$8:E23500,0)), "Not In Budget"),"")</f>
        <v/>
      </c>
      <c r="I15540" s="184"/>
      <c r="J15540" s="184"/>
      <c r="K15540" s="184"/>
      <c r="L15540" s="183"/>
    </row>
    <row r="15541">
      <c r="A15541" s="454"/>
      <c r="B15541" s="927"/>
      <c r="C15541" s="580"/>
      <c r="D15541" s="939"/>
      <c r="E15541" s="940"/>
      <c r="F15541" s="941"/>
      <c r="G15541" s="937" t="str">
        <f t="array" ref="G15541">xlookup(F15541,'Internal Staffing Calculator'!E:E,'Internal Staffing Calculator'!C:C,"")</f>
        <v/>
      </c>
      <c r="H15541" s="932" t="str">
        <f t="array" ref="H15541">if(F15541&lt;&gt;"", iferror(index('Internal Staffing Calculator'!B$8:B23500,match(F15541,'Internal Staffing Calculator'!E$8:E23500,0)), "Not In Budget"),"")</f>
        <v/>
      </c>
      <c r="I15541" s="184"/>
      <c r="J15541" s="184"/>
      <c r="K15541" s="184"/>
      <c r="L15541" s="183"/>
    </row>
    <row r="15542">
      <c r="A15542" s="454"/>
      <c r="B15542" s="927"/>
      <c r="C15542" s="580"/>
      <c r="D15542" s="939"/>
      <c r="E15542" s="940"/>
      <c r="F15542" s="941"/>
      <c r="G15542" s="937" t="str">
        <f t="array" ref="G15542">xlookup(F15542,'Internal Staffing Calculator'!E:E,'Internal Staffing Calculator'!C:C,"")</f>
        <v/>
      </c>
      <c r="H15542" s="932" t="str">
        <f t="array" ref="H15542">if(F15542&lt;&gt;"", iferror(index('Internal Staffing Calculator'!B$8:B23500,match(F15542,'Internal Staffing Calculator'!E$8:E23500,0)), "Not In Budget"),"")</f>
        <v/>
      </c>
      <c r="I15542" s="184"/>
      <c r="J15542" s="184"/>
      <c r="K15542" s="184"/>
      <c r="L15542" s="183"/>
    </row>
    <row r="15543">
      <c r="A15543" s="454"/>
      <c r="B15543" s="927"/>
      <c r="C15543" s="580"/>
      <c r="D15543" s="939"/>
      <c r="E15543" s="940"/>
      <c r="F15543" s="941"/>
      <c r="G15543" s="937" t="str">
        <f t="array" ref="G15543">xlookup(F15543,'Internal Staffing Calculator'!E:E,'Internal Staffing Calculator'!C:C,"")</f>
        <v/>
      </c>
      <c r="H15543" s="932" t="str">
        <f t="array" ref="H15543">if(F15543&lt;&gt;"", iferror(index('Internal Staffing Calculator'!B$8:B23500,match(F15543,'Internal Staffing Calculator'!E$8:E23500,0)), "Not In Budget"),"")</f>
        <v/>
      </c>
      <c r="I15543" s="184"/>
      <c r="J15543" s="184"/>
      <c r="K15543" s="184"/>
      <c r="L15543" s="183"/>
    </row>
    <row r="15544">
      <c r="A15544" s="454"/>
      <c r="B15544" s="927"/>
      <c r="C15544" s="580"/>
      <c r="D15544" s="939"/>
      <c r="E15544" s="940"/>
      <c r="F15544" s="941"/>
      <c r="G15544" s="937" t="str">
        <f t="array" ref="G15544">xlookup(F15544,'Internal Staffing Calculator'!E:E,'Internal Staffing Calculator'!C:C,"")</f>
        <v/>
      </c>
      <c r="H15544" s="932" t="str">
        <f t="array" ref="H15544">if(F15544&lt;&gt;"", iferror(index('Internal Staffing Calculator'!B$8:B23500,match(F15544,'Internal Staffing Calculator'!E$8:E23500,0)), "Not In Budget"),"")</f>
        <v/>
      </c>
      <c r="I15544" s="184"/>
      <c r="J15544" s="184"/>
      <c r="K15544" s="184"/>
      <c r="L15544" s="183"/>
    </row>
    <row r="15545">
      <c r="A15545" s="454"/>
      <c r="B15545" s="927"/>
      <c r="C15545" s="580"/>
      <c r="D15545" s="939"/>
      <c r="E15545" s="940"/>
      <c r="F15545" s="941"/>
      <c r="G15545" s="937" t="str">
        <f t="array" ref="G15545">xlookup(F15545,'Internal Staffing Calculator'!E:E,'Internal Staffing Calculator'!C:C,"")</f>
        <v/>
      </c>
      <c r="H15545" s="932" t="str">
        <f t="array" ref="H15545">if(F15545&lt;&gt;"", iferror(index('Internal Staffing Calculator'!B$8:B23500,match(F15545,'Internal Staffing Calculator'!E$8:E23500,0)), "Not In Budget"),"")</f>
        <v/>
      </c>
      <c r="I15545" s="184"/>
      <c r="J15545" s="184"/>
      <c r="K15545" s="184"/>
      <c r="L15545" s="183"/>
    </row>
    <row r="15546">
      <c r="A15546" s="454"/>
      <c r="B15546" s="927"/>
      <c r="C15546" s="580"/>
      <c r="D15546" s="939"/>
      <c r="E15546" s="940"/>
      <c r="F15546" s="941"/>
      <c r="G15546" s="937" t="str">
        <f t="array" ref="G15546">xlookup(F15546,'Internal Staffing Calculator'!E:E,'Internal Staffing Calculator'!C:C,"")</f>
        <v/>
      </c>
      <c r="H15546" s="932" t="str">
        <f t="array" ref="H15546">if(F15546&lt;&gt;"", iferror(index('Internal Staffing Calculator'!B$8:B23500,match(F15546,'Internal Staffing Calculator'!E$8:E23500,0)), "Not In Budget"),"")</f>
        <v/>
      </c>
      <c r="I15546" s="184"/>
      <c r="J15546" s="184"/>
      <c r="K15546" s="184"/>
      <c r="L15546" s="183"/>
    </row>
    <row r="15547">
      <c r="A15547" s="454"/>
      <c r="B15547" s="927"/>
      <c r="C15547" s="580"/>
      <c r="D15547" s="939"/>
      <c r="E15547" s="940"/>
      <c r="F15547" s="941"/>
      <c r="G15547" s="937" t="str">
        <f t="array" ref="G15547">xlookup(F15547,'Internal Staffing Calculator'!E:E,'Internal Staffing Calculator'!C:C,"")</f>
        <v/>
      </c>
      <c r="H15547" s="932" t="str">
        <f t="array" ref="H15547">if(F15547&lt;&gt;"", iferror(index('Internal Staffing Calculator'!B$8:B23500,match(F15547,'Internal Staffing Calculator'!E$8:E23500,0)), "Not In Budget"),"")</f>
        <v/>
      </c>
      <c r="I15547" s="184"/>
      <c r="J15547" s="184"/>
      <c r="K15547" s="184"/>
      <c r="L15547" s="183"/>
    </row>
    <row r="15548">
      <c r="A15548" s="454"/>
      <c r="B15548" s="927"/>
      <c r="C15548" s="580"/>
      <c r="D15548" s="939"/>
      <c r="E15548" s="940"/>
      <c r="F15548" s="941"/>
      <c r="G15548" s="937" t="str">
        <f t="array" ref="G15548">xlookup(F15548,'Internal Staffing Calculator'!E:E,'Internal Staffing Calculator'!C:C,"")</f>
        <v/>
      </c>
      <c r="H15548" s="932" t="str">
        <f t="array" ref="H15548">if(F15548&lt;&gt;"", iferror(index('Internal Staffing Calculator'!B$8:B23500,match(F15548,'Internal Staffing Calculator'!E$8:E23500,0)), "Not In Budget"),"")</f>
        <v/>
      </c>
      <c r="I15548" s="184"/>
      <c r="J15548" s="184"/>
      <c r="K15548" s="184"/>
      <c r="L15548" s="183"/>
    </row>
    <row r="15549">
      <c r="A15549" s="454"/>
      <c r="B15549" s="927"/>
      <c r="C15549" s="580"/>
      <c r="D15549" s="939"/>
      <c r="E15549" s="940"/>
      <c r="F15549" s="941"/>
      <c r="G15549" s="937" t="str">
        <f t="array" ref="G15549">xlookup(F15549,'Internal Staffing Calculator'!E:E,'Internal Staffing Calculator'!C:C,"")</f>
        <v/>
      </c>
      <c r="H15549" s="932" t="str">
        <f t="array" ref="H15549">if(F15549&lt;&gt;"", iferror(index('Internal Staffing Calculator'!B$8:B23500,match(F15549,'Internal Staffing Calculator'!E$8:E23500,0)), "Not In Budget"),"")</f>
        <v/>
      </c>
      <c r="I15549" s="184"/>
      <c r="J15549" s="184"/>
      <c r="K15549" s="184"/>
      <c r="L15549" s="183"/>
    </row>
    <row r="15550">
      <c r="A15550" s="454"/>
      <c r="B15550" s="927"/>
      <c r="C15550" s="580"/>
      <c r="D15550" s="939"/>
      <c r="E15550" s="940"/>
      <c r="F15550" s="941"/>
      <c r="G15550" s="937" t="str">
        <f t="array" ref="G15550">xlookup(F15550,'Internal Staffing Calculator'!E:E,'Internal Staffing Calculator'!C:C,"")</f>
        <v/>
      </c>
      <c r="H15550" s="932" t="str">
        <f t="array" ref="H15550">if(F15550&lt;&gt;"", iferror(index('Internal Staffing Calculator'!B$8:B23500,match(F15550,'Internal Staffing Calculator'!E$8:E23500,0)), "Not In Budget"),"")</f>
        <v/>
      </c>
      <c r="I15550" s="184"/>
      <c r="J15550" s="184"/>
      <c r="K15550" s="184"/>
      <c r="L15550" s="183"/>
    </row>
    <row r="15551">
      <c r="A15551" s="454"/>
      <c r="B15551" s="927"/>
      <c r="C15551" s="580"/>
      <c r="D15551" s="939"/>
      <c r="E15551" s="940"/>
      <c r="F15551" s="941"/>
      <c r="G15551" s="937" t="str">
        <f t="array" ref="G15551">xlookup(F15551,'Internal Staffing Calculator'!E:E,'Internal Staffing Calculator'!C:C,"")</f>
        <v/>
      </c>
      <c r="H15551" s="932" t="str">
        <f t="array" ref="H15551">if(F15551&lt;&gt;"", iferror(index('Internal Staffing Calculator'!B$8:B23500,match(F15551,'Internal Staffing Calculator'!E$8:E23500,0)), "Not In Budget"),"")</f>
        <v/>
      </c>
      <c r="I15551" s="184"/>
      <c r="J15551" s="184"/>
      <c r="K15551" s="184"/>
      <c r="L15551" s="183"/>
    </row>
    <row r="15552">
      <c r="A15552" s="454"/>
      <c r="B15552" s="927"/>
      <c r="C15552" s="580"/>
      <c r="D15552" s="939"/>
      <c r="E15552" s="940"/>
      <c r="F15552" s="941"/>
      <c r="G15552" s="937" t="str">
        <f t="array" ref="G15552">xlookup(F15552,'Internal Staffing Calculator'!E:E,'Internal Staffing Calculator'!C:C,"")</f>
        <v/>
      </c>
      <c r="H15552" s="932" t="str">
        <f t="array" ref="H15552">if(F15552&lt;&gt;"", iferror(index('Internal Staffing Calculator'!B$8:B23500,match(F15552,'Internal Staffing Calculator'!E$8:E23500,0)), "Not In Budget"),"")</f>
        <v/>
      </c>
      <c r="I15552" s="184"/>
      <c r="J15552" s="184"/>
      <c r="K15552" s="184"/>
      <c r="L15552" s="183"/>
    </row>
    <row r="15553">
      <c r="A15553" s="454"/>
      <c r="B15553" s="927"/>
      <c r="C15553" s="580"/>
      <c r="D15553" s="939"/>
      <c r="E15553" s="940"/>
      <c r="F15553" s="941"/>
      <c r="G15553" s="937" t="str">
        <f t="array" ref="G15553">xlookup(F15553,'Internal Staffing Calculator'!E:E,'Internal Staffing Calculator'!C:C,"")</f>
        <v/>
      </c>
      <c r="H15553" s="932" t="str">
        <f t="array" ref="H15553">if(F15553&lt;&gt;"", iferror(index('Internal Staffing Calculator'!B$8:B23500,match(F15553,'Internal Staffing Calculator'!E$8:E23500,0)), "Not In Budget"),"")</f>
        <v/>
      </c>
      <c r="I15553" s="184"/>
      <c r="J15553" s="184"/>
      <c r="K15553" s="184"/>
      <c r="L15553" s="183"/>
    </row>
    <row r="15554">
      <c r="A15554" s="454"/>
      <c r="B15554" s="927"/>
      <c r="C15554" s="580"/>
      <c r="D15554" s="939"/>
      <c r="E15554" s="940"/>
      <c r="F15554" s="941"/>
      <c r="G15554" s="937" t="str">
        <f t="array" ref="G15554">xlookup(F15554,'Internal Staffing Calculator'!E:E,'Internal Staffing Calculator'!C:C,"")</f>
        <v/>
      </c>
      <c r="H15554" s="932" t="str">
        <f t="array" ref="H15554">if(F15554&lt;&gt;"", iferror(index('Internal Staffing Calculator'!B$8:B23500,match(F15554,'Internal Staffing Calculator'!E$8:E23500,0)), "Not In Budget"),"")</f>
        <v/>
      </c>
      <c r="I15554" s="184"/>
      <c r="J15554" s="184"/>
      <c r="K15554" s="184"/>
      <c r="L15554" s="183"/>
    </row>
    <row r="15555">
      <c r="A15555" s="454"/>
      <c r="B15555" s="927"/>
      <c r="C15555" s="580"/>
      <c r="D15555" s="939"/>
      <c r="E15555" s="940"/>
      <c r="F15555" s="941"/>
      <c r="G15555" s="937" t="str">
        <f t="array" ref="G15555">xlookup(F15555,'Internal Staffing Calculator'!E:E,'Internal Staffing Calculator'!C:C,"")</f>
        <v/>
      </c>
      <c r="H15555" s="932" t="str">
        <f t="array" ref="H15555">if(F15555&lt;&gt;"", iferror(index('Internal Staffing Calculator'!B$8:B23500,match(F15555,'Internal Staffing Calculator'!E$8:E23500,0)), "Not In Budget"),"")</f>
        <v/>
      </c>
      <c r="I15555" s="184"/>
      <c r="J15555" s="184"/>
      <c r="K15555" s="184"/>
      <c r="L15555" s="183"/>
    </row>
    <row r="15556">
      <c r="A15556" s="454"/>
      <c r="B15556" s="927"/>
      <c r="C15556" s="580"/>
      <c r="D15556" s="939"/>
      <c r="E15556" s="940"/>
      <c r="F15556" s="941"/>
      <c r="G15556" s="937" t="str">
        <f t="array" ref="G15556">xlookup(F15556,'Internal Staffing Calculator'!E:E,'Internal Staffing Calculator'!C:C,"")</f>
        <v/>
      </c>
      <c r="H15556" s="932" t="str">
        <f t="array" ref="H15556">if(F15556&lt;&gt;"", iferror(index('Internal Staffing Calculator'!B$8:B23500,match(F15556,'Internal Staffing Calculator'!E$8:E23500,0)), "Not In Budget"),"")</f>
        <v/>
      </c>
      <c r="I15556" s="184"/>
      <c r="J15556" s="184"/>
      <c r="K15556" s="184"/>
      <c r="L15556" s="183"/>
    </row>
    <row r="15557">
      <c r="A15557" s="454"/>
      <c r="B15557" s="927"/>
      <c r="C15557" s="580"/>
      <c r="D15557" s="939"/>
      <c r="E15557" s="940"/>
      <c r="F15557" s="941"/>
      <c r="G15557" s="937" t="str">
        <f t="array" ref="G15557">xlookup(F15557,'Internal Staffing Calculator'!E:E,'Internal Staffing Calculator'!C:C,"")</f>
        <v/>
      </c>
      <c r="H15557" s="932" t="str">
        <f t="array" ref="H15557">if(F15557&lt;&gt;"", iferror(index('Internal Staffing Calculator'!B$8:B23500,match(F15557,'Internal Staffing Calculator'!E$8:E23500,0)), "Not In Budget"),"")</f>
        <v/>
      </c>
      <c r="I15557" s="184"/>
      <c r="J15557" s="184"/>
      <c r="K15557" s="184"/>
      <c r="L15557" s="183"/>
    </row>
    <row r="15558">
      <c r="A15558" s="454"/>
      <c r="B15558" s="927"/>
      <c r="C15558" s="580"/>
      <c r="D15558" s="939"/>
      <c r="E15558" s="940"/>
      <c r="F15558" s="941"/>
      <c r="G15558" s="937" t="str">
        <f t="array" ref="G15558">xlookup(F15558,'Internal Staffing Calculator'!E:E,'Internal Staffing Calculator'!C:C,"")</f>
        <v/>
      </c>
      <c r="H15558" s="932" t="str">
        <f t="array" ref="H15558">if(F15558&lt;&gt;"", iferror(index('Internal Staffing Calculator'!B$8:B23500,match(F15558,'Internal Staffing Calculator'!E$8:E23500,0)), "Not In Budget"),"")</f>
        <v/>
      </c>
      <c r="I15558" s="184"/>
      <c r="J15558" s="184"/>
      <c r="K15558" s="184"/>
      <c r="L15558" s="183"/>
    </row>
    <row r="15559">
      <c r="A15559" s="454"/>
      <c r="B15559" s="927"/>
      <c r="C15559" s="580"/>
      <c r="D15559" s="939"/>
      <c r="E15559" s="940"/>
      <c r="F15559" s="941"/>
      <c r="G15559" s="937" t="str">
        <f t="array" ref="G15559">xlookup(F15559,'Internal Staffing Calculator'!E:E,'Internal Staffing Calculator'!C:C,"")</f>
        <v/>
      </c>
      <c r="H15559" s="932" t="str">
        <f t="array" ref="H15559">if(F15559&lt;&gt;"", iferror(index('Internal Staffing Calculator'!B$8:B23500,match(F15559,'Internal Staffing Calculator'!E$8:E23500,0)), "Not In Budget"),"")</f>
        <v/>
      </c>
      <c r="I15559" s="184"/>
      <c r="J15559" s="184"/>
      <c r="K15559" s="184"/>
      <c r="L15559" s="183"/>
    </row>
    <row r="15560">
      <c r="A15560" s="454"/>
      <c r="B15560" s="927"/>
      <c r="C15560" s="580"/>
      <c r="D15560" s="939"/>
      <c r="E15560" s="940"/>
      <c r="F15560" s="941"/>
      <c r="G15560" s="937" t="str">
        <f t="array" ref="G15560">xlookup(F15560,'Internal Staffing Calculator'!E:E,'Internal Staffing Calculator'!C:C,"")</f>
        <v/>
      </c>
      <c r="H15560" s="932" t="str">
        <f t="array" ref="H15560">if(F15560&lt;&gt;"", iferror(index('Internal Staffing Calculator'!B$8:B23500,match(F15560,'Internal Staffing Calculator'!E$8:E23500,0)), "Not In Budget"),"")</f>
        <v/>
      </c>
      <c r="I15560" s="184"/>
      <c r="J15560" s="184"/>
      <c r="K15560" s="184"/>
      <c r="L15560" s="183"/>
    </row>
    <row r="15561">
      <c r="A15561" s="454"/>
      <c r="B15561" s="927"/>
      <c r="C15561" s="580"/>
      <c r="D15561" s="939"/>
      <c r="E15561" s="940"/>
      <c r="F15561" s="941"/>
      <c r="G15561" s="937" t="str">
        <f t="array" ref="G15561">xlookup(F15561,'Internal Staffing Calculator'!E:E,'Internal Staffing Calculator'!C:C,"")</f>
        <v/>
      </c>
      <c r="H15561" s="932" t="str">
        <f t="array" ref="H15561">if(F15561&lt;&gt;"", iferror(index('Internal Staffing Calculator'!B$8:B23500,match(F15561,'Internal Staffing Calculator'!E$8:E23500,0)), "Not In Budget"),"")</f>
        <v/>
      </c>
      <c r="I15561" s="184"/>
      <c r="J15561" s="184"/>
      <c r="K15561" s="184"/>
      <c r="L15561" s="183"/>
    </row>
    <row r="15562">
      <c r="A15562" s="454"/>
      <c r="B15562" s="927"/>
      <c r="C15562" s="580"/>
      <c r="D15562" s="939"/>
      <c r="E15562" s="940"/>
      <c r="F15562" s="941"/>
      <c r="G15562" s="937" t="str">
        <f t="array" ref="G15562">xlookup(F15562,'Internal Staffing Calculator'!E:E,'Internal Staffing Calculator'!C:C,"")</f>
        <v/>
      </c>
      <c r="H15562" s="932" t="str">
        <f t="array" ref="H15562">if(F15562&lt;&gt;"", iferror(index('Internal Staffing Calculator'!B$8:B23500,match(F15562,'Internal Staffing Calculator'!E$8:E23500,0)), "Not In Budget"),"")</f>
        <v/>
      </c>
      <c r="I15562" s="184"/>
      <c r="J15562" s="184"/>
      <c r="K15562" s="184"/>
      <c r="L15562" s="183"/>
    </row>
    <row r="15563">
      <c r="A15563" s="454"/>
      <c r="B15563" s="927"/>
      <c r="C15563" s="580"/>
      <c r="D15563" s="939"/>
      <c r="E15563" s="940"/>
      <c r="F15563" s="941"/>
      <c r="G15563" s="937" t="str">
        <f t="array" ref="G15563">xlookup(F15563,'Internal Staffing Calculator'!E:E,'Internal Staffing Calculator'!C:C,"")</f>
        <v/>
      </c>
      <c r="H15563" s="932" t="str">
        <f t="array" ref="H15563">if(F15563&lt;&gt;"", iferror(index('Internal Staffing Calculator'!B$8:B23500,match(F15563,'Internal Staffing Calculator'!E$8:E23500,0)), "Not In Budget"),"")</f>
        <v/>
      </c>
      <c r="I15563" s="184"/>
      <c r="J15563" s="184"/>
      <c r="K15563" s="184"/>
      <c r="L15563" s="183"/>
    </row>
    <row r="15564">
      <c r="A15564" s="454"/>
      <c r="B15564" s="927"/>
      <c r="C15564" s="580"/>
      <c r="D15564" s="939"/>
      <c r="E15564" s="940"/>
      <c r="F15564" s="941"/>
      <c r="G15564" s="937" t="str">
        <f t="array" ref="G15564">xlookup(F15564,'Internal Staffing Calculator'!E:E,'Internal Staffing Calculator'!C:C,"")</f>
        <v/>
      </c>
      <c r="H15564" s="932" t="str">
        <f t="array" ref="H15564">if(F15564&lt;&gt;"", iferror(index('Internal Staffing Calculator'!B$8:B23500,match(F15564,'Internal Staffing Calculator'!E$8:E23500,0)), "Not In Budget"),"")</f>
        <v/>
      </c>
      <c r="I15564" s="184"/>
      <c r="J15564" s="184"/>
      <c r="K15564" s="184"/>
      <c r="L15564" s="183"/>
    </row>
    <row r="15565">
      <c r="A15565" s="454"/>
      <c r="B15565" s="927"/>
      <c r="C15565" s="580"/>
      <c r="D15565" s="939"/>
      <c r="E15565" s="940"/>
      <c r="F15565" s="941"/>
      <c r="G15565" s="937" t="str">
        <f t="array" ref="G15565">xlookup(F15565,'Internal Staffing Calculator'!E:E,'Internal Staffing Calculator'!C:C,"")</f>
        <v/>
      </c>
      <c r="H15565" s="932" t="str">
        <f t="array" ref="H15565">if(F15565&lt;&gt;"", iferror(index('Internal Staffing Calculator'!B$8:B23500,match(F15565,'Internal Staffing Calculator'!E$8:E23500,0)), "Not In Budget"),"")</f>
        <v/>
      </c>
      <c r="I15565" s="184"/>
      <c r="J15565" s="184"/>
      <c r="K15565" s="184"/>
      <c r="L15565" s="183"/>
    </row>
    <row r="15566">
      <c r="A15566" s="454"/>
      <c r="B15566" s="927"/>
      <c r="C15566" s="580"/>
      <c r="D15566" s="939"/>
      <c r="E15566" s="940"/>
      <c r="F15566" s="941"/>
      <c r="G15566" s="937" t="str">
        <f t="array" ref="G15566">xlookup(F15566,'Internal Staffing Calculator'!E:E,'Internal Staffing Calculator'!C:C,"")</f>
        <v/>
      </c>
      <c r="H15566" s="932" t="str">
        <f t="array" ref="H15566">if(F15566&lt;&gt;"", iferror(index('Internal Staffing Calculator'!B$8:B23500,match(F15566,'Internal Staffing Calculator'!E$8:E23500,0)), "Not In Budget"),"")</f>
        <v/>
      </c>
      <c r="I15566" s="184"/>
      <c r="J15566" s="184"/>
      <c r="K15566" s="184"/>
      <c r="L15566" s="183"/>
    </row>
    <row r="15567">
      <c r="A15567" s="454"/>
      <c r="B15567" s="927"/>
      <c r="C15567" s="580"/>
      <c r="D15567" s="939"/>
      <c r="E15567" s="940"/>
      <c r="F15567" s="941"/>
      <c r="G15567" s="937" t="str">
        <f t="array" ref="G15567">xlookup(F15567,'Internal Staffing Calculator'!E:E,'Internal Staffing Calculator'!C:C,"")</f>
        <v/>
      </c>
      <c r="H15567" s="932" t="str">
        <f t="array" ref="H15567">if(F15567&lt;&gt;"", iferror(index('Internal Staffing Calculator'!B$8:B23500,match(F15567,'Internal Staffing Calculator'!E$8:E23500,0)), "Not In Budget"),"")</f>
        <v/>
      </c>
      <c r="I15567" s="184"/>
      <c r="J15567" s="184"/>
      <c r="K15567" s="184"/>
      <c r="L15567" s="183"/>
    </row>
    <row r="15568">
      <c r="A15568" s="454"/>
      <c r="B15568" s="927"/>
      <c r="C15568" s="580"/>
      <c r="D15568" s="939"/>
      <c r="E15568" s="940"/>
      <c r="F15568" s="941"/>
      <c r="G15568" s="937" t="str">
        <f t="array" ref="G15568">xlookup(F15568,'Internal Staffing Calculator'!E:E,'Internal Staffing Calculator'!C:C,"")</f>
        <v/>
      </c>
      <c r="H15568" s="932" t="str">
        <f t="array" ref="H15568">if(F15568&lt;&gt;"", iferror(index('Internal Staffing Calculator'!B$8:B23500,match(F15568,'Internal Staffing Calculator'!E$8:E23500,0)), "Not In Budget"),"")</f>
        <v/>
      </c>
      <c r="I15568" s="184"/>
      <c r="J15568" s="184"/>
      <c r="K15568" s="184"/>
      <c r="L15568" s="183"/>
    </row>
    <row r="15569">
      <c r="A15569" s="454"/>
      <c r="B15569" s="927"/>
      <c r="C15569" s="580"/>
      <c r="D15569" s="939"/>
      <c r="E15569" s="940"/>
      <c r="F15569" s="941"/>
      <c r="G15569" s="937" t="str">
        <f t="array" ref="G15569">xlookup(F15569,'Internal Staffing Calculator'!E:E,'Internal Staffing Calculator'!C:C,"")</f>
        <v/>
      </c>
      <c r="H15569" s="932" t="str">
        <f t="array" ref="H15569">if(F15569&lt;&gt;"", iferror(index('Internal Staffing Calculator'!B$8:B23500,match(F15569,'Internal Staffing Calculator'!E$8:E23500,0)), "Not In Budget"),"")</f>
        <v/>
      </c>
      <c r="I15569" s="184"/>
      <c r="J15569" s="184"/>
      <c r="K15569" s="184"/>
      <c r="L15569" s="183"/>
    </row>
    <row r="15570">
      <c r="A15570" s="454"/>
      <c r="B15570" s="927"/>
      <c r="C15570" s="580"/>
      <c r="D15570" s="939"/>
      <c r="E15570" s="940"/>
      <c r="F15570" s="941"/>
      <c r="G15570" s="937" t="str">
        <f t="array" ref="G15570">xlookup(F15570,'Internal Staffing Calculator'!E:E,'Internal Staffing Calculator'!C:C,"")</f>
        <v/>
      </c>
      <c r="H15570" s="932" t="str">
        <f t="array" ref="H15570">if(F15570&lt;&gt;"", iferror(index('Internal Staffing Calculator'!B$8:B23500,match(F15570,'Internal Staffing Calculator'!E$8:E23500,0)), "Not In Budget"),"")</f>
        <v/>
      </c>
      <c r="I15570" s="184"/>
      <c r="J15570" s="184"/>
      <c r="K15570" s="184"/>
      <c r="L15570" s="183"/>
    </row>
    <row r="15571">
      <c r="A15571" s="454"/>
      <c r="B15571" s="927"/>
      <c r="C15571" s="580"/>
      <c r="D15571" s="939"/>
      <c r="E15571" s="940"/>
      <c r="F15571" s="941"/>
      <c r="G15571" s="937" t="str">
        <f t="array" ref="G15571">xlookup(F15571,'Internal Staffing Calculator'!E:E,'Internal Staffing Calculator'!C:C,"")</f>
        <v/>
      </c>
      <c r="H15571" s="932" t="str">
        <f t="array" ref="H15571">if(F15571&lt;&gt;"", iferror(index('Internal Staffing Calculator'!B$8:B23500,match(F15571,'Internal Staffing Calculator'!E$8:E23500,0)), "Not In Budget"),"")</f>
        <v/>
      </c>
      <c r="I15571" s="184"/>
      <c r="J15571" s="184"/>
      <c r="K15571" s="184"/>
      <c r="L15571" s="183"/>
    </row>
    <row r="15572">
      <c r="A15572" s="454"/>
      <c r="B15572" s="927"/>
      <c r="C15572" s="580"/>
      <c r="D15572" s="939"/>
      <c r="E15572" s="940"/>
      <c r="F15572" s="941"/>
      <c r="G15572" s="937" t="str">
        <f t="array" ref="G15572">xlookup(F15572,'Internal Staffing Calculator'!E:E,'Internal Staffing Calculator'!C:C,"")</f>
        <v/>
      </c>
      <c r="H15572" s="932" t="str">
        <f t="array" ref="H15572">if(F15572&lt;&gt;"", iferror(index('Internal Staffing Calculator'!B$8:B23500,match(F15572,'Internal Staffing Calculator'!E$8:E23500,0)), "Not In Budget"),"")</f>
        <v/>
      </c>
      <c r="I15572" s="184"/>
      <c r="J15572" s="184"/>
      <c r="K15572" s="184"/>
      <c r="L15572" s="183"/>
    </row>
    <row r="15573">
      <c r="A15573" s="454"/>
      <c r="B15573" s="927"/>
      <c r="C15573" s="580"/>
      <c r="D15573" s="939"/>
      <c r="E15573" s="940"/>
      <c r="F15573" s="941"/>
      <c r="G15573" s="937" t="str">
        <f t="array" ref="G15573">xlookup(F15573,'Internal Staffing Calculator'!E:E,'Internal Staffing Calculator'!C:C,"")</f>
        <v/>
      </c>
      <c r="H15573" s="932" t="str">
        <f t="array" ref="H15573">if(F15573&lt;&gt;"", iferror(index('Internal Staffing Calculator'!B$8:B23500,match(F15573,'Internal Staffing Calculator'!E$8:E23500,0)), "Not In Budget"),"")</f>
        <v/>
      </c>
      <c r="I15573" s="184"/>
      <c r="J15573" s="184"/>
      <c r="K15573" s="184"/>
      <c r="L15573" s="183"/>
    </row>
    <row r="15574">
      <c r="A15574" s="454"/>
      <c r="B15574" s="927"/>
      <c r="C15574" s="580"/>
      <c r="D15574" s="939"/>
      <c r="E15574" s="940"/>
      <c r="F15574" s="941"/>
      <c r="G15574" s="937" t="str">
        <f t="array" ref="G15574">xlookup(F15574,'Internal Staffing Calculator'!E:E,'Internal Staffing Calculator'!C:C,"")</f>
        <v/>
      </c>
      <c r="H15574" s="932" t="str">
        <f t="array" ref="H15574">if(F15574&lt;&gt;"", iferror(index('Internal Staffing Calculator'!B$8:B23500,match(F15574,'Internal Staffing Calculator'!E$8:E23500,0)), "Not In Budget"),"")</f>
        <v/>
      </c>
      <c r="I15574" s="184"/>
      <c r="J15574" s="184"/>
      <c r="K15574" s="184"/>
      <c r="L15574" s="183"/>
    </row>
    <row r="15575">
      <c r="A15575" s="454"/>
      <c r="B15575" s="927"/>
      <c r="C15575" s="580"/>
      <c r="D15575" s="939"/>
      <c r="E15575" s="940"/>
      <c r="F15575" s="941"/>
      <c r="G15575" s="937" t="str">
        <f t="array" ref="G15575">xlookup(F15575,'Internal Staffing Calculator'!E:E,'Internal Staffing Calculator'!C:C,"")</f>
        <v/>
      </c>
      <c r="H15575" s="932" t="str">
        <f t="array" ref="H15575">if(F15575&lt;&gt;"", iferror(index('Internal Staffing Calculator'!B$8:B23500,match(F15575,'Internal Staffing Calculator'!E$8:E23500,0)), "Not In Budget"),"")</f>
        <v/>
      </c>
      <c r="I15575" s="184"/>
      <c r="J15575" s="184"/>
      <c r="K15575" s="184"/>
      <c r="L15575" s="183"/>
    </row>
    <row r="15576">
      <c r="A15576" s="454"/>
      <c r="B15576" s="927"/>
      <c r="C15576" s="580"/>
      <c r="D15576" s="939"/>
      <c r="E15576" s="940"/>
      <c r="F15576" s="941"/>
      <c r="G15576" s="937" t="str">
        <f t="array" ref="G15576">xlookup(F15576,'Internal Staffing Calculator'!E:E,'Internal Staffing Calculator'!C:C,"")</f>
        <v/>
      </c>
      <c r="H15576" s="932" t="str">
        <f t="array" ref="H15576">if(F15576&lt;&gt;"", iferror(index('Internal Staffing Calculator'!B$8:B23500,match(F15576,'Internal Staffing Calculator'!E$8:E23500,0)), "Not In Budget"),"")</f>
        <v/>
      </c>
      <c r="I15576" s="184"/>
      <c r="J15576" s="184"/>
      <c r="K15576" s="184"/>
      <c r="L15576" s="183"/>
    </row>
    <row r="15577">
      <c r="A15577" s="454"/>
      <c r="B15577" s="927"/>
      <c r="C15577" s="580"/>
      <c r="D15577" s="939"/>
      <c r="E15577" s="940"/>
      <c r="F15577" s="941"/>
      <c r="G15577" s="937" t="str">
        <f t="array" ref="G15577">xlookup(F15577,'Internal Staffing Calculator'!E:E,'Internal Staffing Calculator'!C:C,"")</f>
        <v/>
      </c>
      <c r="H15577" s="932" t="str">
        <f t="array" ref="H15577">if(F15577&lt;&gt;"", iferror(index('Internal Staffing Calculator'!B$8:B23500,match(F15577,'Internal Staffing Calculator'!E$8:E23500,0)), "Not In Budget"),"")</f>
        <v/>
      </c>
      <c r="I15577" s="184"/>
      <c r="J15577" s="184"/>
      <c r="K15577" s="184"/>
      <c r="L15577" s="183"/>
    </row>
    <row r="15578">
      <c r="A15578" s="454"/>
      <c r="B15578" s="927"/>
      <c r="C15578" s="580"/>
      <c r="D15578" s="939"/>
      <c r="E15578" s="940"/>
      <c r="F15578" s="941"/>
      <c r="G15578" s="937" t="str">
        <f t="array" ref="G15578">xlookup(F15578,'Internal Staffing Calculator'!E:E,'Internal Staffing Calculator'!C:C,"")</f>
        <v/>
      </c>
      <c r="H15578" s="932" t="str">
        <f t="array" ref="H15578">if(F15578&lt;&gt;"", iferror(index('Internal Staffing Calculator'!B$8:B23500,match(F15578,'Internal Staffing Calculator'!E$8:E23500,0)), "Not In Budget"),"")</f>
        <v/>
      </c>
      <c r="I15578" s="184"/>
      <c r="J15578" s="184"/>
      <c r="K15578" s="184"/>
      <c r="L15578" s="183"/>
    </row>
    <row r="15579">
      <c r="A15579" s="454"/>
      <c r="B15579" s="927"/>
      <c r="C15579" s="580"/>
      <c r="D15579" s="939"/>
      <c r="E15579" s="940"/>
      <c r="F15579" s="941"/>
      <c r="G15579" s="937" t="str">
        <f t="array" ref="G15579">xlookup(F15579,'Internal Staffing Calculator'!E:E,'Internal Staffing Calculator'!C:C,"")</f>
        <v/>
      </c>
      <c r="H15579" s="932" t="str">
        <f t="array" ref="H15579">if(F15579&lt;&gt;"", iferror(index('Internal Staffing Calculator'!B$8:B23500,match(F15579,'Internal Staffing Calculator'!E$8:E23500,0)), "Not In Budget"),"")</f>
        <v/>
      </c>
      <c r="I15579" s="184"/>
      <c r="J15579" s="184"/>
      <c r="K15579" s="184"/>
      <c r="L15579" s="183"/>
    </row>
    <row r="15580">
      <c r="A15580" s="454"/>
      <c r="B15580" s="927"/>
      <c r="C15580" s="580"/>
      <c r="D15580" s="939"/>
      <c r="E15580" s="940"/>
      <c r="F15580" s="941"/>
      <c r="G15580" s="937" t="str">
        <f t="array" ref="G15580">xlookup(F15580,'Internal Staffing Calculator'!E:E,'Internal Staffing Calculator'!C:C,"")</f>
        <v/>
      </c>
      <c r="H15580" s="932" t="str">
        <f t="array" ref="H15580">if(F15580&lt;&gt;"", iferror(index('Internal Staffing Calculator'!B$8:B23500,match(F15580,'Internal Staffing Calculator'!E$8:E23500,0)), "Not In Budget"),"")</f>
        <v/>
      </c>
      <c r="I15580" s="184"/>
      <c r="J15580" s="184"/>
      <c r="K15580" s="184"/>
      <c r="L15580" s="183"/>
    </row>
    <row r="15581">
      <c r="A15581" s="454"/>
      <c r="B15581" s="927"/>
      <c r="C15581" s="580"/>
      <c r="D15581" s="939"/>
      <c r="E15581" s="940"/>
      <c r="F15581" s="941"/>
      <c r="G15581" s="937" t="str">
        <f t="array" ref="G15581">xlookup(F15581,'Internal Staffing Calculator'!E:E,'Internal Staffing Calculator'!C:C,"")</f>
        <v/>
      </c>
      <c r="H15581" s="932" t="str">
        <f t="array" ref="H15581">if(F15581&lt;&gt;"", iferror(index('Internal Staffing Calculator'!B$8:B23500,match(F15581,'Internal Staffing Calculator'!E$8:E23500,0)), "Not In Budget"),"")</f>
        <v/>
      </c>
      <c r="I15581" s="184"/>
      <c r="J15581" s="184"/>
      <c r="K15581" s="184"/>
      <c r="L15581" s="183"/>
    </row>
    <row r="15582">
      <c r="A15582" s="454"/>
      <c r="B15582" s="927"/>
      <c r="C15582" s="580"/>
      <c r="D15582" s="939"/>
      <c r="E15582" s="940"/>
      <c r="F15582" s="941"/>
      <c r="G15582" s="937" t="str">
        <f t="array" ref="G15582">xlookup(F15582,'Internal Staffing Calculator'!E:E,'Internal Staffing Calculator'!C:C,"")</f>
        <v/>
      </c>
      <c r="H15582" s="932" t="str">
        <f t="array" ref="H15582">if(F15582&lt;&gt;"", iferror(index('Internal Staffing Calculator'!B$8:B23500,match(F15582,'Internal Staffing Calculator'!E$8:E23500,0)), "Not In Budget"),"")</f>
        <v/>
      </c>
      <c r="I15582" s="184"/>
      <c r="J15582" s="184"/>
      <c r="K15582" s="184"/>
      <c r="L15582" s="183"/>
    </row>
    <row r="15583">
      <c r="A15583" s="454"/>
      <c r="B15583" s="927"/>
      <c r="C15583" s="580"/>
      <c r="D15583" s="939"/>
      <c r="E15583" s="940"/>
      <c r="F15583" s="941"/>
      <c r="G15583" s="937" t="str">
        <f t="array" ref="G15583">xlookup(F15583,'Internal Staffing Calculator'!E:E,'Internal Staffing Calculator'!C:C,"")</f>
        <v/>
      </c>
      <c r="H15583" s="932" t="str">
        <f t="array" ref="H15583">if(F15583&lt;&gt;"", iferror(index('Internal Staffing Calculator'!B$8:B23500,match(F15583,'Internal Staffing Calculator'!E$8:E23500,0)), "Not In Budget"),"")</f>
        <v/>
      </c>
      <c r="I15583" s="184"/>
      <c r="J15583" s="184"/>
      <c r="K15583" s="184"/>
      <c r="L15583" s="183"/>
    </row>
    <row r="15584">
      <c r="A15584" s="454"/>
      <c r="B15584" s="927"/>
      <c r="C15584" s="580"/>
      <c r="D15584" s="939"/>
      <c r="E15584" s="940"/>
      <c r="F15584" s="941"/>
      <c r="G15584" s="937" t="str">
        <f t="array" ref="G15584">xlookup(F15584,'Internal Staffing Calculator'!E:E,'Internal Staffing Calculator'!C:C,"")</f>
        <v/>
      </c>
      <c r="H15584" s="932" t="str">
        <f t="array" ref="H15584">if(F15584&lt;&gt;"", iferror(index('Internal Staffing Calculator'!B$8:B23500,match(F15584,'Internal Staffing Calculator'!E$8:E23500,0)), "Not In Budget"),"")</f>
        <v/>
      </c>
      <c r="I15584" s="184"/>
      <c r="J15584" s="184"/>
      <c r="K15584" s="184"/>
      <c r="L15584" s="183"/>
    </row>
    <row r="15585">
      <c r="A15585" s="454"/>
      <c r="B15585" s="927"/>
      <c r="C15585" s="580"/>
      <c r="D15585" s="939"/>
      <c r="E15585" s="940"/>
      <c r="F15585" s="941"/>
      <c r="G15585" s="937" t="str">
        <f t="array" ref="G15585">xlookup(F15585,'Internal Staffing Calculator'!E:E,'Internal Staffing Calculator'!C:C,"")</f>
        <v/>
      </c>
      <c r="H15585" s="932" t="str">
        <f t="array" ref="H15585">if(F15585&lt;&gt;"", iferror(index('Internal Staffing Calculator'!B$8:B23500,match(F15585,'Internal Staffing Calculator'!E$8:E23500,0)), "Not In Budget"),"")</f>
        <v/>
      </c>
      <c r="I15585" s="184"/>
      <c r="J15585" s="184"/>
      <c r="K15585" s="184"/>
      <c r="L15585" s="183"/>
    </row>
    <row r="15586">
      <c r="A15586" s="454"/>
      <c r="B15586" s="927"/>
      <c r="C15586" s="580"/>
      <c r="D15586" s="939"/>
      <c r="E15586" s="940"/>
      <c r="F15586" s="941"/>
      <c r="G15586" s="937" t="str">
        <f t="array" ref="G15586">xlookup(F15586,'Internal Staffing Calculator'!E:E,'Internal Staffing Calculator'!C:C,"")</f>
        <v/>
      </c>
      <c r="H15586" s="932" t="str">
        <f t="array" ref="H15586">if(F15586&lt;&gt;"", iferror(index('Internal Staffing Calculator'!B$8:B23500,match(F15586,'Internal Staffing Calculator'!E$8:E23500,0)), "Not In Budget"),"")</f>
        <v/>
      </c>
      <c r="I15586" s="184"/>
      <c r="J15586" s="184"/>
      <c r="K15586" s="184"/>
      <c r="L15586" s="183"/>
    </row>
    <row r="15587">
      <c r="A15587" s="454"/>
      <c r="B15587" s="927"/>
      <c r="C15587" s="580"/>
      <c r="D15587" s="939"/>
      <c r="E15587" s="940"/>
      <c r="F15587" s="941"/>
      <c r="G15587" s="937" t="str">
        <f t="array" ref="G15587">xlookup(F15587,'Internal Staffing Calculator'!E:E,'Internal Staffing Calculator'!C:C,"")</f>
        <v/>
      </c>
      <c r="H15587" s="932" t="str">
        <f t="array" ref="H15587">if(F15587&lt;&gt;"", iferror(index('Internal Staffing Calculator'!B$8:B23500,match(F15587,'Internal Staffing Calculator'!E$8:E23500,0)), "Not In Budget"),"")</f>
        <v/>
      </c>
      <c r="I15587" s="184"/>
      <c r="J15587" s="184"/>
      <c r="K15587" s="184"/>
      <c r="L15587" s="183"/>
    </row>
    <row r="15588">
      <c r="A15588" s="454"/>
      <c r="B15588" s="927"/>
      <c r="C15588" s="580"/>
      <c r="D15588" s="939"/>
      <c r="E15588" s="940"/>
      <c r="F15588" s="941"/>
      <c r="G15588" s="937" t="str">
        <f t="array" ref="G15588">xlookup(F15588,'Internal Staffing Calculator'!E:E,'Internal Staffing Calculator'!C:C,"")</f>
        <v/>
      </c>
      <c r="H15588" s="932" t="str">
        <f t="array" ref="H15588">if(F15588&lt;&gt;"", iferror(index('Internal Staffing Calculator'!B$8:B23500,match(F15588,'Internal Staffing Calculator'!E$8:E23500,0)), "Not In Budget"),"")</f>
        <v/>
      </c>
      <c r="I15588" s="184"/>
      <c r="J15588" s="184"/>
      <c r="K15588" s="184"/>
      <c r="L15588" s="183"/>
    </row>
    <row r="15589">
      <c r="A15589" s="454"/>
      <c r="B15589" s="927"/>
      <c r="C15589" s="580"/>
      <c r="D15589" s="939"/>
      <c r="E15589" s="940"/>
      <c r="F15589" s="941"/>
      <c r="G15589" s="937" t="str">
        <f t="array" ref="G15589">xlookup(F15589,'Internal Staffing Calculator'!E:E,'Internal Staffing Calculator'!C:C,"")</f>
        <v/>
      </c>
      <c r="H15589" s="932" t="str">
        <f t="array" ref="H15589">if(F15589&lt;&gt;"", iferror(index('Internal Staffing Calculator'!B$8:B23500,match(F15589,'Internal Staffing Calculator'!E$8:E23500,0)), "Not In Budget"),"")</f>
        <v/>
      </c>
      <c r="I15589" s="184"/>
      <c r="J15589" s="184"/>
      <c r="K15589" s="184"/>
      <c r="L15589" s="183"/>
    </row>
    <row r="15590">
      <c r="A15590" s="454"/>
      <c r="B15590" s="927"/>
      <c r="C15590" s="580"/>
      <c r="D15590" s="939"/>
      <c r="E15590" s="940"/>
      <c r="F15590" s="941"/>
      <c r="G15590" s="937" t="str">
        <f t="array" ref="G15590">xlookup(F15590,'Internal Staffing Calculator'!E:E,'Internal Staffing Calculator'!C:C,"")</f>
        <v/>
      </c>
      <c r="H15590" s="932" t="str">
        <f t="array" ref="H15590">if(F15590&lt;&gt;"", iferror(index('Internal Staffing Calculator'!B$8:B23500,match(F15590,'Internal Staffing Calculator'!E$8:E23500,0)), "Not In Budget"),"")</f>
        <v/>
      </c>
      <c r="I15590" s="184"/>
      <c r="J15590" s="184"/>
      <c r="K15590" s="184"/>
      <c r="L15590" s="183"/>
    </row>
    <row r="15591">
      <c r="A15591" s="454"/>
      <c r="B15591" s="927"/>
      <c r="C15591" s="580"/>
      <c r="D15591" s="939"/>
      <c r="E15591" s="940"/>
      <c r="F15591" s="941"/>
      <c r="G15591" s="937" t="str">
        <f t="array" ref="G15591">xlookup(F15591,'Internal Staffing Calculator'!E:E,'Internal Staffing Calculator'!C:C,"")</f>
        <v/>
      </c>
      <c r="H15591" s="932" t="str">
        <f t="array" ref="H15591">if(F15591&lt;&gt;"", iferror(index('Internal Staffing Calculator'!B$8:B23500,match(F15591,'Internal Staffing Calculator'!E$8:E23500,0)), "Not In Budget"),"")</f>
        <v/>
      </c>
      <c r="I15591" s="184"/>
      <c r="J15591" s="184"/>
      <c r="K15591" s="184"/>
      <c r="L15591" s="183"/>
    </row>
    <row r="15592">
      <c r="A15592" s="454"/>
      <c r="B15592" s="927"/>
      <c r="C15592" s="580"/>
      <c r="D15592" s="939"/>
      <c r="E15592" s="940"/>
      <c r="F15592" s="941"/>
      <c r="G15592" s="937" t="str">
        <f t="array" ref="G15592">xlookup(F15592,'Internal Staffing Calculator'!E:E,'Internal Staffing Calculator'!C:C,"")</f>
        <v/>
      </c>
      <c r="H15592" s="932" t="str">
        <f t="array" ref="H15592">if(F15592&lt;&gt;"", iferror(index('Internal Staffing Calculator'!B$8:B23500,match(F15592,'Internal Staffing Calculator'!E$8:E23500,0)), "Not In Budget"),"")</f>
        <v/>
      </c>
      <c r="I15592" s="184"/>
      <c r="J15592" s="184"/>
      <c r="K15592" s="184"/>
      <c r="L15592" s="183"/>
    </row>
    <row r="15593">
      <c r="A15593" s="454"/>
      <c r="B15593" s="927"/>
      <c r="C15593" s="580"/>
      <c r="D15593" s="939"/>
      <c r="E15593" s="940"/>
      <c r="F15593" s="941"/>
      <c r="G15593" s="937" t="str">
        <f t="array" ref="G15593">xlookup(F15593,'Internal Staffing Calculator'!E:E,'Internal Staffing Calculator'!C:C,"")</f>
        <v/>
      </c>
      <c r="H15593" s="932" t="str">
        <f t="array" ref="H15593">if(F15593&lt;&gt;"", iferror(index('Internal Staffing Calculator'!B$8:B23500,match(F15593,'Internal Staffing Calculator'!E$8:E23500,0)), "Not In Budget"),"")</f>
        <v/>
      </c>
      <c r="I15593" s="184"/>
      <c r="J15593" s="184"/>
      <c r="K15593" s="184"/>
      <c r="L15593" s="183"/>
    </row>
    <row r="15594">
      <c r="A15594" s="454"/>
      <c r="B15594" s="927"/>
      <c r="C15594" s="580"/>
      <c r="D15594" s="939"/>
      <c r="E15594" s="940"/>
      <c r="F15594" s="941"/>
      <c r="G15594" s="937" t="str">
        <f t="array" ref="G15594">xlookup(F15594,'Internal Staffing Calculator'!E:E,'Internal Staffing Calculator'!C:C,"")</f>
        <v/>
      </c>
      <c r="H15594" s="932" t="str">
        <f t="array" ref="H15594">if(F15594&lt;&gt;"", iferror(index('Internal Staffing Calculator'!B$8:B23500,match(F15594,'Internal Staffing Calculator'!E$8:E23500,0)), "Not In Budget"),"")</f>
        <v/>
      </c>
      <c r="I15594" s="184"/>
      <c r="J15594" s="184"/>
      <c r="K15594" s="184"/>
      <c r="L15594" s="183"/>
    </row>
    <row r="15595">
      <c r="A15595" s="454"/>
      <c r="B15595" s="927"/>
      <c r="C15595" s="580"/>
      <c r="D15595" s="939"/>
      <c r="E15595" s="940"/>
      <c r="F15595" s="941"/>
      <c r="G15595" s="937" t="str">
        <f t="array" ref="G15595">xlookup(F15595,'Internal Staffing Calculator'!E:E,'Internal Staffing Calculator'!C:C,"")</f>
        <v/>
      </c>
      <c r="H15595" s="932" t="str">
        <f t="array" ref="H15595">if(F15595&lt;&gt;"", iferror(index('Internal Staffing Calculator'!B$8:B23500,match(F15595,'Internal Staffing Calculator'!E$8:E23500,0)), "Not In Budget"),"")</f>
        <v/>
      </c>
      <c r="I15595" s="184"/>
      <c r="J15595" s="184"/>
      <c r="K15595" s="184"/>
      <c r="L15595" s="183"/>
    </row>
    <row r="15596">
      <c r="A15596" s="454"/>
      <c r="B15596" s="927"/>
      <c r="C15596" s="580"/>
      <c r="D15596" s="939"/>
      <c r="E15596" s="940"/>
      <c r="F15596" s="941"/>
      <c r="G15596" s="937" t="str">
        <f t="array" ref="G15596">xlookup(F15596,'Internal Staffing Calculator'!E:E,'Internal Staffing Calculator'!C:C,"")</f>
        <v/>
      </c>
      <c r="H15596" s="932" t="str">
        <f t="array" ref="H15596">if(F15596&lt;&gt;"", iferror(index('Internal Staffing Calculator'!B$8:B23500,match(F15596,'Internal Staffing Calculator'!E$8:E23500,0)), "Not In Budget"),"")</f>
        <v/>
      </c>
      <c r="I15596" s="184"/>
      <c r="J15596" s="184"/>
      <c r="K15596" s="184"/>
      <c r="L15596" s="183"/>
    </row>
    <row r="15597">
      <c r="A15597" s="454"/>
      <c r="B15597" s="927"/>
      <c r="C15597" s="580"/>
      <c r="D15597" s="939"/>
      <c r="E15597" s="940"/>
      <c r="F15597" s="941"/>
      <c r="G15597" s="937" t="str">
        <f t="array" ref="G15597">xlookup(F15597,'Internal Staffing Calculator'!E:E,'Internal Staffing Calculator'!C:C,"")</f>
        <v/>
      </c>
      <c r="H15597" s="932" t="str">
        <f t="array" ref="H15597">if(F15597&lt;&gt;"", iferror(index('Internal Staffing Calculator'!B$8:B23500,match(F15597,'Internal Staffing Calculator'!E$8:E23500,0)), "Not In Budget"),"")</f>
        <v/>
      </c>
      <c r="I15597" s="184"/>
      <c r="J15597" s="184"/>
      <c r="K15597" s="184"/>
      <c r="L15597" s="183"/>
    </row>
    <row r="15598">
      <c r="A15598" s="454"/>
      <c r="B15598" s="927"/>
      <c r="C15598" s="580"/>
      <c r="D15598" s="939"/>
      <c r="E15598" s="940"/>
      <c r="F15598" s="941"/>
      <c r="G15598" s="937" t="str">
        <f t="array" ref="G15598">xlookup(F15598,'Internal Staffing Calculator'!E:E,'Internal Staffing Calculator'!C:C,"")</f>
        <v/>
      </c>
      <c r="H15598" s="932" t="str">
        <f t="array" ref="H15598">if(F15598&lt;&gt;"", iferror(index('Internal Staffing Calculator'!B$8:B23500,match(F15598,'Internal Staffing Calculator'!E$8:E23500,0)), "Not In Budget"),"")</f>
        <v/>
      </c>
      <c r="I15598" s="184"/>
      <c r="J15598" s="184"/>
      <c r="K15598" s="184"/>
      <c r="L15598" s="183"/>
    </row>
    <row r="15599">
      <c r="A15599" s="454"/>
      <c r="B15599" s="927"/>
      <c r="C15599" s="580"/>
      <c r="D15599" s="939"/>
      <c r="E15599" s="940"/>
      <c r="F15599" s="941"/>
      <c r="G15599" s="937" t="str">
        <f t="array" ref="G15599">xlookup(F15599,'Internal Staffing Calculator'!E:E,'Internal Staffing Calculator'!C:C,"")</f>
        <v/>
      </c>
      <c r="H15599" s="932" t="str">
        <f t="array" ref="H15599">if(F15599&lt;&gt;"", iferror(index('Internal Staffing Calculator'!B$8:B23500,match(F15599,'Internal Staffing Calculator'!E$8:E23500,0)), "Not In Budget"),"")</f>
        <v/>
      </c>
      <c r="I15599" s="184"/>
      <c r="J15599" s="184"/>
      <c r="K15599" s="184"/>
      <c r="L15599" s="183"/>
    </row>
    <row r="15600">
      <c r="A15600" s="454"/>
      <c r="B15600" s="927"/>
      <c r="C15600" s="580"/>
      <c r="D15600" s="939"/>
      <c r="E15600" s="940"/>
      <c r="F15600" s="941"/>
      <c r="G15600" s="937" t="str">
        <f t="array" ref="G15600">xlookup(F15600,'Internal Staffing Calculator'!E:E,'Internal Staffing Calculator'!C:C,"")</f>
        <v/>
      </c>
      <c r="H15600" s="932" t="str">
        <f t="array" ref="H15600">if(F15600&lt;&gt;"", iferror(index('Internal Staffing Calculator'!B$8:B23500,match(F15600,'Internal Staffing Calculator'!E$8:E23500,0)), "Not In Budget"),"")</f>
        <v/>
      </c>
      <c r="I15600" s="184"/>
      <c r="J15600" s="184"/>
      <c r="K15600" s="184"/>
      <c r="L15600" s="183"/>
    </row>
    <row r="15601">
      <c r="A15601" s="454"/>
      <c r="B15601" s="927"/>
      <c r="C15601" s="580"/>
      <c r="D15601" s="939"/>
      <c r="E15601" s="940"/>
      <c r="F15601" s="941"/>
      <c r="G15601" s="937" t="str">
        <f t="array" ref="G15601">xlookup(F15601,'Internal Staffing Calculator'!E:E,'Internal Staffing Calculator'!C:C,"")</f>
        <v/>
      </c>
      <c r="H15601" s="932" t="str">
        <f t="array" ref="H15601">if(F15601&lt;&gt;"", iferror(index('Internal Staffing Calculator'!B$8:B23500,match(F15601,'Internal Staffing Calculator'!E$8:E23500,0)), "Not In Budget"),"")</f>
        <v/>
      </c>
      <c r="I15601" s="184"/>
      <c r="J15601" s="184"/>
      <c r="K15601" s="184"/>
      <c r="L15601" s="183"/>
    </row>
    <row r="15602">
      <c r="A15602" s="454"/>
      <c r="B15602" s="927"/>
      <c r="C15602" s="580"/>
      <c r="D15602" s="939"/>
      <c r="E15602" s="940"/>
      <c r="F15602" s="941"/>
      <c r="G15602" s="937" t="str">
        <f t="array" ref="G15602">xlookup(F15602,'Internal Staffing Calculator'!E:E,'Internal Staffing Calculator'!C:C,"")</f>
        <v/>
      </c>
      <c r="H15602" s="932" t="str">
        <f t="array" ref="H15602">if(F15602&lt;&gt;"", iferror(index('Internal Staffing Calculator'!B$8:B23500,match(F15602,'Internal Staffing Calculator'!E$8:E23500,0)), "Not In Budget"),"")</f>
        <v/>
      </c>
      <c r="I15602" s="184"/>
      <c r="J15602" s="184"/>
      <c r="K15602" s="184"/>
      <c r="L15602" s="183"/>
    </row>
    <row r="15603">
      <c r="A15603" s="454"/>
      <c r="B15603" s="927"/>
      <c r="C15603" s="580"/>
      <c r="D15603" s="939"/>
      <c r="E15603" s="940"/>
      <c r="F15603" s="941"/>
      <c r="G15603" s="937" t="str">
        <f t="array" ref="G15603">xlookup(F15603,'Internal Staffing Calculator'!E:E,'Internal Staffing Calculator'!C:C,"")</f>
        <v/>
      </c>
      <c r="H15603" s="932" t="str">
        <f t="array" ref="H15603">if(F15603&lt;&gt;"", iferror(index('Internal Staffing Calculator'!B$8:B23500,match(F15603,'Internal Staffing Calculator'!E$8:E23500,0)), "Not In Budget"),"")</f>
        <v/>
      </c>
      <c r="I15603" s="184"/>
      <c r="J15603" s="184"/>
      <c r="K15603" s="184"/>
      <c r="L15603" s="183"/>
    </row>
    <row r="15604">
      <c r="A15604" s="454"/>
      <c r="B15604" s="927"/>
      <c r="C15604" s="580"/>
      <c r="D15604" s="939"/>
      <c r="E15604" s="940"/>
      <c r="F15604" s="941"/>
      <c r="G15604" s="937" t="str">
        <f t="array" ref="G15604">xlookup(F15604,'Internal Staffing Calculator'!E:E,'Internal Staffing Calculator'!C:C,"")</f>
        <v/>
      </c>
      <c r="H15604" s="932" t="str">
        <f t="array" ref="H15604">if(F15604&lt;&gt;"", iferror(index('Internal Staffing Calculator'!B$8:B23500,match(F15604,'Internal Staffing Calculator'!E$8:E23500,0)), "Not In Budget"),"")</f>
        <v/>
      </c>
      <c r="I15604" s="184"/>
      <c r="J15604" s="184"/>
      <c r="K15604" s="184"/>
      <c r="L15604" s="183"/>
    </row>
    <row r="15605">
      <c r="A15605" s="454"/>
      <c r="B15605" s="927"/>
      <c r="C15605" s="580"/>
      <c r="D15605" s="939"/>
      <c r="E15605" s="940"/>
      <c r="F15605" s="941"/>
      <c r="G15605" s="937" t="str">
        <f t="array" ref="G15605">xlookup(F15605,'Internal Staffing Calculator'!E:E,'Internal Staffing Calculator'!C:C,"")</f>
        <v/>
      </c>
      <c r="H15605" s="932" t="str">
        <f t="array" ref="H15605">if(F15605&lt;&gt;"", iferror(index('Internal Staffing Calculator'!B$8:B23500,match(F15605,'Internal Staffing Calculator'!E$8:E23500,0)), "Not In Budget"),"")</f>
        <v/>
      </c>
      <c r="I15605" s="184"/>
      <c r="J15605" s="184"/>
      <c r="K15605" s="184"/>
      <c r="L15605" s="183"/>
    </row>
    <row r="15606">
      <c r="A15606" s="454"/>
      <c r="B15606" s="927"/>
      <c r="C15606" s="580"/>
      <c r="D15606" s="939"/>
      <c r="E15606" s="940"/>
      <c r="F15606" s="941"/>
      <c r="G15606" s="937" t="str">
        <f t="array" ref="G15606">xlookup(F15606,'Internal Staffing Calculator'!E:E,'Internal Staffing Calculator'!C:C,"")</f>
        <v/>
      </c>
      <c r="H15606" s="932" t="str">
        <f t="array" ref="H15606">if(F15606&lt;&gt;"", iferror(index('Internal Staffing Calculator'!B$8:B23500,match(F15606,'Internal Staffing Calculator'!E$8:E23500,0)), "Not In Budget"),"")</f>
        <v/>
      </c>
      <c r="I15606" s="184"/>
      <c r="J15606" s="184"/>
      <c r="K15606" s="184"/>
      <c r="L15606" s="183"/>
    </row>
    <row r="15607">
      <c r="A15607" s="454"/>
      <c r="B15607" s="927"/>
      <c r="C15607" s="580"/>
      <c r="D15607" s="939"/>
      <c r="E15607" s="940"/>
      <c r="F15607" s="941"/>
      <c r="G15607" s="937" t="str">
        <f t="array" ref="G15607">xlookup(F15607,'Internal Staffing Calculator'!E:E,'Internal Staffing Calculator'!C:C,"")</f>
        <v/>
      </c>
      <c r="H15607" s="932" t="str">
        <f t="array" ref="H15607">if(F15607&lt;&gt;"", iferror(index('Internal Staffing Calculator'!B$8:B23500,match(F15607,'Internal Staffing Calculator'!E$8:E23500,0)), "Not In Budget"),"")</f>
        <v/>
      </c>
      <c r="I15607" s="184"/>
      <c r="J15607" s="184"/>
      <c r="K15607" s="184"/>
      <c r="L15607" s="183"/>
    </row>
    <row r="15608">
      <c r="A15608" s="454"/>
      <c r="B15608" s="927"/>
      <c r="C15608" s="580"/>
      <c r="D15608" s="939"/>
      <c r="E15608" s="940"/>
      <c r="F15608" s="941"/>
      <c r="G15608" s="937" t="str">
        <f t="array" ref="G15608">xlookup(F15608,'Internal Staffing Calculator'!E:E,'Internal Staffing Calculator'!C:C,"")</f>
        <v/>
      </c>
      <c r="H15608" s="932" t="str">
        <f t="array" ref="H15608">if(F15608&lt;&gt;"", iferror(index('Internal Staffing Calculator'!B$8:B23500,match(F15608,'Internal Staffing Calculator'!E$8:E23500,0)), "Not In Budget"),"")</f>
        <v/>
      </c>
      <c r="I15608" s="184"/>
      <c r="J15608" s="184"/>
      <c r="K15608" s="184"/>
      <c r="L15608" s="183"/>
    </row>
    <row r="15609">
      <c r="A15609" s="454"/>
      <c r="B15609" s="927"/>
      <c r="C15609" s="580"/>
      <c r="D15609" s="939"/>
      <c r="E15609" s="940"/>
      <c r="F15609" s="941"/>
      <c r="G15609" s="937" t="str">
        <f t="array" ref="G15609">xlookup(F15609,'Internal Staffing Calculator'!E:E,'Internal Staffing Calculator'!C:C,"")</f>
        <v/>
      </c>
      <c r="H15609" s="932" t="str">
        <f t="array" ref="H15609">if(F15609&lt;&gt;"", iferror(index('Internal Staffing Calculator'!B$8:B23500,match(F15609,'Internal Staffing Calculator'!E$8:E23500,0)), "Not In Budget"),"")</f>
        <v/>
      </c>
      <c r="I15609" s="184"/>
      <c r="J15609" s="184"/>
      <c r="K15609" s="184"/>
      <c r="L15609" s="183"/>
    </row>
    <row r="15610">
      <c r="A15610" s="454"/>
      <c r="B15610" s="927"/>
      <c r="C15610" s="580"/>
      <c r="D15610" s="939"/>
      <c r="E15610" s="940"/>
      <c r="F15610" s="941"/>
      <c r="G15610" s="937" t="str">
        <f t="array" ref="G15610">xlookup(F15610,'Internal Staffing Calculator'!E:E,'Internal Staffing Calculator'!C:C,"")</f>
        <v/>
      </c>
      <c r="H15610" s="932" t="str">
        <f t="array" ref="H15610">if(F15610&lt;&gt;"", iferror(index('Internal Staffing Calculator'!B$8:B23500,match(F15610,'Internal Staffing Calculator'!E$8:E23500,0)), "Not In Budget"),"")</f>
        <v/>
      </c>
      <c r="I15610" s="184"/>
      <c r="J15610" s="184"/>
      <c r="K15610" s="184"/>
      <c r="L15610" s="183"/>
    </row>
    <row r="15611">
      <c r="A15611" s="454"/>
      <c r="B15611" s="927"/>
      <c r="C15611" s="580"/>
      <c r="D15611" s="939"/>
      <c r="E15611" s="940"/>
      <c r="F15611" s="941"/>
      <c r="G15611" s="937" t="str">
        <f t="array" ref="G15611">xlookup(F15611,'Internal Staffing Calculator'!E:E,'Internal Staffing Calculator'!C:C,"")</f>
        <v/>
      </c>
      <c r="H15611" s="932" t="str">
        <f t="array" ref="H15611">if(F15611&lt;&gt;"", iferror(index('Internal Staffing Calculator'!B$8:B23500,match(F15611,'Internal Staffing Calculator'!E$8:E23500,0)), "Not In Budget"),"")</f>
        <v/>
      </c>
      <c r="I15611" s="184"/>
      <c r="J15611" s="184"/>
      <c r="K15611" s="184"/>
      <c r="L15611" s="183"/>
    </row>
    <row r="15612">
      <c r="A15612" s="454"/>
      <c r="B15612" s="927"/>
      <c r="C15612" s="580"/>
      <c r="D15612" s="939"/>
      <c r="E15612" s="940"/>
      <c r="F15612" s="941"/>
      <c r="G15612" s="937" t="str">
        <f t="array" ref="G15612">xlookup(F15612,'Internal Staffing Calculator'!E:E,'Internal Staffing Calculator'!C:C,"")</f>
        <v/>
      </c>
      <c r="H15612" s="932" t="str">
        <f t="array" ref="H15612">if(F15612&lt;&gt;"", iferror(index('Internal Staffing Calculator'!B$8:B23500,match(F15612,'Internal Staffing Calculator'!E$8:E23500,0)), "Not In Budget"),"")</f>
        <v/>
      </c>
      <c r="I15612" s="184"/>
      <c r="J15612" s="184"/>
      <c r="K15612" s="184"/>
      <c r="L15612" s="183"/>
    </row>
    <row r="15613">
      <c r="A15613" s="454"/>
      <c r="B15613" s="927"/>
      <c r="C15613" s="580"/>
      <c r="D15613" s="939"/>
      <c r="E15613" s="940"/>
      <c r="F15613" s="941"/>
      <c r="G15613" s="937" t="str">
        <f t="array" ref="G15613">xlookup(F15613,'Internal Staffing Calculator'!E:E,'Internal Staffing Calculator'!C:C,"")</f>
        <v/>
      </c>
      <c r="H15613" s="932" t="str">
        <f t="array" ref="H15613">if(F15613&lt;&gt;"", iferror(index('Internal Staffing Calculator'!B$8:B23500,match(F15613,'Internal Staffing Calculator'!E$8:E23500,0)), "Not In Budget"),"")</f>
        <v/>
      </c>
      <c r="I15613" s="184"/>
      <c r="J15613" s="184"/>
      <c r="K15613" s="184"/>
      <c r="L15613" s="183"/>
    </row>
    <row r="15614">
      <c r="A15614" s="454"/>
      <c r="B15614" s="927"/>
      <c r="C15614" s="580"/>
      <c r="D15614" s="939"/>
      <c r="E15614" s="940"/>
      <c r="F15614" s="941"/>
      <c r="G15614" s="937" t="str">
        <f t="array" ref="G15614">xlookup(F15614,'Internal Staffing Calculator'!E:E,'Internal Staffing Calculator'!C:C,"")</f>
        <v/>
      </c>
      <c r="H15614" s="932" t="str">
        <f t="array" ref="H15614">if(F15614&lt;&gt;"", iferror(index('Internal Staffing Calculator'!B$8:B23500,match(F15614,'Internal Staffing Calculator'!E$8:E23500,0)), "Not In Budget"),"")</f>
        <v/>
      </c>
      <c r="I15614" s="184"/>
      <c r="J15614" s="184"/>
      <c r="K15614" s="184"/>
      <c r="L15614" s="183"/>
    </row>
    <row r="15615">
      <c r="A15615" s="454"/>
      <c r="B15615" s="927"/>
      <c r="C15615" s="580"/>
      <c r="D15615" s="939"/>
      <c r="E15615" s="940"/>
      <c r="F15615" s="941"/>
      <c r="G15615" s="937" t="str">
        <f t="array" ref="G15615">xlookup(F15615,'Internal Staffing Calculator'!E:E,'Internal Staffing Calculator'!C:C,"")</f>
        <v/>
      </c>
      <c r="H15615" s="932" t="str">
        <f t="array" ref="H15615">if(F15615&lt;&gt;"", iferror(index('Internal Staffing Calculator'!B$8:B23500,match(F15615,'Internal Staffing Calculator'!E$8:E23500,0)), "Not In Budget"),"")</f>
        <v/>
      </c>
      <c r="I15615" s="184"/>
      <c r="J15615" s="184"/>
      <c r="K15615" s="184"/>
      <c r="L15615" s="183"/>
    </row>
    <row r="15616">
      <c r="A15616" s="454"/>
      <c r="B15616" s="927"/>
      <c r="C15616" s="580"/>
      <c r="D15616" s="939"/>
      <c r="E15616" s="940"/>
      <c r="F15616" s="941"/>
      <c r="G15616" s="937" t="str">
        <f t="array" ref="G15616">xlookup(F15616,'Internal Staffing Calculator'!E:E,'Internal Staffing Calculator'!C:C,"")</f>
        <v/>
      </c>
      <c r="H15616" s="932" t="str">
        <f t="array" ref="H15616">if(F15616&lt;&gt;"", iferror(index('Internal Staffing Calculator'!B$8:B23500,match(F15616,'Internal Staffing Calculator'!E$8:E23500,0)), "Not In Budget"),"")</f>
        <v/>
      </c>
      <c r="I15616" s="184"/>
      <c r="J15616" s="184"/>
      <c r="K15616" s="184"/>
      <c r="L15616" s="183"/>
    </row>
    <row r="15617">
      <c r="A15617" s="454"/>
      <c r="B15617" s="927"/>
      <c r="C15617" s="580"/>
      <c r="D15617" s="939"/>
      <c r="E15617" s="940"/>
      <c r="F15617" s="941"/>
      <c r="G15617" s="937" t="str">
        <f t="array" ref="G15617">xlookup(F15617,'Internal Staffing Calculator'!E:E,'Internal Staffing Calculator'!C:C,"")</f>
        <v/>
      </c>
      <c r="H15617" s="932" t="str">
        <f t="array" ref="H15617">if(F15617&lt;&gt;"", iferror(index('Internal Staffing Calculator'!B$8:B23500,match(F15617,'Internal Staffing Calculator'!E$8:E23500,0)), "Not In Budget"),"")</f>
        <v/>
      </c>
      <c r="I15617" s="184"/>
      <c r="J15617" s="184"/>
      <c r="K15617" s="184"/>
      <c r="L15617" s="183"/>
    </row>
    <row r="15618">
      <c r="A15618" s="454"/>
      <c r="B15618" s="927"/>
      <c r="C15618" s="580"/>
      <c r="D15618" s="939"/>
      <c r="E15618" s="940"/>
      <c r="F15618" s="941"/>
      <c r="G15618" s="937" t="str">
        <f t="array" ref="G15618">xlookup(F15618,'Internal Staffing Calculator'!E:E,'Internal Staffing Calculator'!C:C,"")</f>
        <v/>
      </c>
      <c r="H15618" s="932" t="str">
        <f t="array" ref="H15618">if(F15618&lt;&gt;"", iferror(index('Internal Staffing Calculator'!B$8:B23500,match(F15618,'Internal Staffing Calculator'!E$8:E23500,0)), "Not In Budget"),"")</f>
        <v/>
      </c>
      <c r="I15618" s="184"/>
      <c r="J15618" s="184"/>
      <c r="K15618" s="184"/>
      <c r="L15618" s="183"/>
    </row>
    <row r="15619">
      <c r="A15619" s="454"/>
      <c r="B15619" s="927"/>
      <c r="C15619" s="580"/>
      <c r="D15619" s="939"/>
      <c r="E15619" s="940"/>
      <c r="F15619" s="941"/>
      <c r="G15619" s="937" t="str">
        <f t="array" ref="G15619">xlookup(F15619,'Internal Staffing Calculator'!E:E,'Internal Staffing Calculator'!C:C,"")</f>
        <v/>
      </c>
      <c r="H15619" s="932" t="str">
        <f t="array" ref="H15619">if(F15619&lt;&gt;"", iferror(index('Internal Staffing Calculator'!B$8:B23500,match(F15619,'Internal Staffing Calculator'!E$8:E23500,0)), "Not In Budget"),"")</f>
        <v/>
      </c>
      <c r="I15619" s="184"/>
      <c r="J15619" s="184"/>
      <c r="K15619" s="184"/>
      <c r="L15619" s="183"/>
    </row>
    <row r="15620">
      <c r="A15620" s="454"/>
      <c r="B15620" s="927"/>
      <c r="C15620" s="580"/>
      <c r="D15620" s="939"/>
      <c r="E15620" s="940"/>
      <c r="F15620" s="941"/>
      <c r="G15620" s="937" t="str">
        <f t="array" ref="G15620">xlookup(F15620,'Internal Staffing Calculator'!E:E,'Internal Staffing Calculator'!C:C,"")</f>
        <v/>
      </c>
      <c r="H15620" s="932" t="str">
        <f t="array" ref="H15620">if(F15620&lt;&gt;"", iferror(index('Internal Staffing Calculator'!B$8:B23500,match(F15620,'Internal Staffing Calculator'!E$8:E23500,0)), "Not In Budget"),"")</f>
        <v/>
      </c>
      <c r="I15620" s="184"/>
      <c r="J15620" s="184"/>
      <c r="K15620" s="184"/>
      <c r="L15620" s="183"/>
    </row>
    <row r="15621">
      <c r="A15621" s="454"/>
      <c r="B15621" s="927"/>
      <c r="C15621" s="580"/>
      <c r="D15621" s="939"/>
      <c r="E15621" s="940"/>
      <c r="F15621" s="941"/>
      <c r="G15621" s="937" t="str">
        <f t="array" ref="G15621">xlookup(F15621,'Internal Staffing Calculator'!E:E,'Internal Staffing Calculator'!C:C,"")</f>
        <v/>
      </c>
      <c r="H15621" s="932" t="str">
        <f t="array" ref="H15621">if(F15621&lt;&gt;"", iferror(index('Internal Staffing Calculator'!B$8:B23500,match(F15621,'Internal Staffing Calculator'!E$8:E23500,0)), "Not In Budget"),"")</f>
        <v/>
      </c>
      <c r="I15621" s="184"/>
      <c r="J15621" s="184"/>
      <c r="K15621" s="184"/>
      <c r="L15621" s="183"/>
    </row>
    <row r="15622">
      <c r="A15622" s="454"/>
      <c r="B15622" s="927"/>
      <c r="C15622" s="580"/>
      <c r="D15622" s="939"/>
      <c r="E15622" s="940"/>
      <c r="F15622" s="941"/>
      <c r="G15622" s="937" t="str">
        <f t="array" ref="G15622">xlookup(F15622,'Internal Staffing Calculator'!E:E,'Internal Staffing Calculator'!C:C,"")</f>
        <v/>
      </c>
      <c r="H15622" s="932" t="str">
        <f t="array" ref="H15622">if(F15622&lt;&gt;"", iferror(index('Internal Staffing Calculator'!B$8:B23500,match(F15622,'Internal Staffing Calculator'!E$8:E23500,0)), "Not In Budget"),"")</f>
        <v/>
      </c>
      <c r="I15622" s="184"/>
      <c r="J15622" s="184"/>
      <c r="K15622" s="184"/>
      <c r="L15622" s="183"/>
    </row>
    <row r="15623">
      <c r="A15623" s="454"/>
      <c r="B15623" s="927"/>
      <c r="C15623" s="580"/>
      <c r="D15623" s="939"/>
      <c r="E15623" s="940"/>
      <c r="F15623" s="941"/>
      <c r="G15623" s="937" t="str">
        <f t="array" ref="G15623">xlookup(F15623,'Internal Staffing Calculator'!E:E,'Internal Staffing Calculator'!C:C,"")</f>
        <v/>
      </c>
      <c r="H15623" s="932" t="str">
        <f t="array" ref="H15623">if(F15623&lt;&gt;"", iferror(index('Internal Staffing Calculator'!B$8:B23500,match(F15623,'Internal Staffing Calculator'!E$8:E23500,0)), "Not In Budget"),"")</f>
        <v/>
      </c>
      <c r="I15623" s="184"/>
      <c r="J15623" s="184"/>
      <c r="K15623" s="184"/>
      <c r="L15623" s="183"/>
    </row>
    <row r="15624">
      <c r="A15624" s="454"/>
      <c r="B15624" s="927"/>
      <c r="C15624" s="580"/>
      <c r="D15624" s="939"/>
      <c r="E15624" s="940"/>
      <c r="F15624" s="941"/>
      <c r="G15624" s="937" t="str">
        <f t="array" ref="G15624">xlookup(F15624,'Internal Staffing Calculator'!E:E,'Internal Staffing Calculator'!C:C,"")</f>
        <v/>
      </c>
      <c r="H15624" s="932" t="str">
        <f t="array" ref="H15624">if(F15624&lt;&gt;"", iferror(index('Internal Staffing Calculator'!B$8:B23500,match(F15624,'Internal Staffing Calculator'!E$8:E23500,0)), "Not In Budget"),"")</f>
        <v/>
      </c>
      <c r="I15624" s="184"/>
      <c r="J15624" s="184"/>
      <c r="K15624" s="184"/>
      <c r="L15624" s="183"/>
    </row>
    <row r="15625">
      <c r="A15625" s="454"/>
      <c r="B15625" s="927"/>
      <c r="C15625" s="580"/>
      <c r="D15625" s="939"/>
      <c r="E15625" s="940"/>
      <c r="F15625" s="941"/>
      <c r="G15625" s="937" t="str">
        <f t="array" ref="G15625">xlookup(F15625,'Internal Staffing Calculator'!E:E,'Internal Staffing Calculator'!C:C,"")</f>
        <v/>
      </c>
      <c r="H15625" s="932" t="str">
        <f t="array" ref="H15625">if(F15625&lt;&gt;"", iferror(index('Internal Staffing Calculator'!B$8:B23500,match(F15625,'Internal Staffing Calculator'!E$8:E23500,0)), "Not In Budget"),"")</f>
        <v/>
      </c>
      <c r="I15625" s="184"/>
      <c r="J15625" s="184"/>
      <c r="K15625" s="184"/>
      <c r="L15625" s="183"/>
    </row>
    <row r="15626">
      <c r="A15626" s="454"/>
      <c r="B15626" s="927"/>
      <c r="C15626" s="580"/>
      <c r="D15626" s="939"/>
      <c r="E15626" s="940"/>
      <c r="F15626" s="941"/>
      <c r="G15626" s="937" t="str">
        <f t="array" ref="G15626">xlookup(F15626,'Internal Staffing Calculator'!E:E,'Internal Staffing Calculator'!C:C,"")</f>
        <v/>
      </c>
      <c r="H15626" s="932" t="str">
        <f t="array" ref="H15626">if(F15626&lt;&gt;"", iferror(index('Internal Staffing Calculator'!B$8:B23500,match(F15626,'Internal Staffing Calculator'!E$8:E23500,0)), "Not In Budget"),"")</f>
        <v/>
      </c>
      <c r="I15626" s="184"/>
      <c r="J15626" s="184"/>
      <c r="K15626" s="184"/>
      <c r="L15626" s="183"/>
    </row>
    <row r="15627">
      <c r="A15627" s="454"/>
      <c r="B15627" s="927"/>
      <c r="C15627" s="580"/>
      <c r="D15627" s="939"/>
      <c r="E15627" s="940"/>
      <c r="F15627" s="941"/>
      <c r="G15627" s="937" t="str">
        <f t="array" ref="G15627">xlookup(F15627,'Internal Staffing Calculator'!E:E,'Internal Staffing Calculator'!C:C,"")</f>
        <v/>
      </c>
      <c r="H15627" s="932" t="str">
        <f t="array" ref="H15627">if(F15627&lt;&gt;"", iferror(index('Internal Staffing Calculator'!B$8:B23500,match(F15627,'Internal Staffing Calculator'!E$8:E23500,0)), "Not In Budget"),"")</f>
        <v/>
      </c>
      <c r="I15627" s="184"/>
      <c r="J15627" s="184"/>
      <c r="K15627" s="184"/>
      <c r="L15627" s="183"/>
    </row>
    <row r="15628">
      <c r="A15628" s="454"/>
      <c r="B15628" s="927"/>
      <c r="C15628" s="580"/>
      <c r="D15628" s="939"/>
      <c r="E15628" s="940"/>
      <c r="F15628" s="941"/>
      <c r="G15628" s="937" t="str">
        <f t="array" ref="G15628">xlookup(F15628,'Internal Staffing Calculator'!E:E,'Internal Staffing Calculator'!C:C,"")</f>
        <v/>
      </c>
      <c r="H15628" s="932" t="str">
        <f t="array" ref="H15628">if(F15628&lt;&gt;"", iferror(index('Internal Staffing Calculator'!B$8:B23500,match(F15628,'Internal Staffing Calculator'!E$8:E23500,0)), "Not In Budget"),"")</f>
        <v/>
      </c>
      <c r="I15628" s="184"/>
      <c r="J15628" s="184"/>
      <c r="K15628" s="184"/>
      <c r="L15628" s="183"/>
    </row>
    <row r="15629">
      <c r="A15629" s="454"/>
      <c r="B15629" s="927"/>
      <c r="C15629" s="580"/>
      <c r="D15629" s="939"/>
      <c r="E15629" s="940"/>
      <c r="F15629" s="941"/>
      <c r="G15629" s="937" t="str">
        <f t="array" ref="G15629">xlookup(F15629,'Internal Staffing Calculator'!E:E,'Internal Staffing Calculator'!C:C,"")</f>
        <v/>
      </c>
      <c r="H15629" s="932" t="str">
        <f t="array" ref="H15629">if(F15629&lt;&gt;"", iferror(index('Internal Staffing Calculator'!B$8:B23500,match(F15629,'Internal Staffing Calculator'!E$8:E23500,0)), "Not In Budget"),"")</f>
        <v/>
      </c>
      <c r="I15629" s="184"/>
      <c r="J15629" s="184"/>
      <c r="K15629" s="184"/>
      <c r="L15629" s="183"/>
    </row>
    <row r="15630">
      <c r="A15630" s="454"/>
      <c r="B15630" s="927"/>
      <c r="C15630" s="580"/>
      <c r="D15630" s="939"/>
      <c r="E15630" s="940"/>
      <c r="F15630" s="941"/>
      <c r="G15630" s="937" t="str">
        <f t="array" ref="G15630">xlookup(F15630,'Internal Staffing Calculator'!E:E,'Internal Staffing Calculator'!C:C,"")</f>
        <v/>
      </c>
      <c r="H15630" s="932" t="str">
        <f t="array" ref="H15630">if(F15630&lt;&gt;"", iferror(index('Internal Staffing Calculator'!B$8:B23500,match(F15630,'Internal Staffing Calculator'!E$8:E23500,0)), "Not In Budget"),"")</f>
        <v/>
      </c>
      <c r="I15630" s="184"/>
      <c r="J15630" s="184"/>
      <c r="K15630" s="184"/>
      <c r="L15630" s="183"/>
    </row>
    <row r="15631">
      <c r="A15631" s="454"/>
      <c r="B15631" s="927"/>
      <c r="C15631" s="580"/>
      <c r="D15631" s="939"/>
      <c r="E15631" s="940"/>
      <c r="F15631" s="941"/>
      <c r="G15631" s="937" t="str">
        <f t="array" ref="G15631">xlookup(F15631,'Internal Staffing Calculator'!E:E,'Internal Staffing Calculator'!C:C,"")</f>
        <v/>
      </c>
      <c r="H15631" s="932" t="str">
        <f t="array" ref="H15631">if(F15631&lt;&gt;"", iferror(index('Internal Staffing Calculator'!B$8:B23500,match(F15631,'Internal Staffing Calculator'!E$8:E23500,0)), "Not In Budget"),"")</f>
        <v/>
      </c>
      <c r="I15631" s="184"/>
      <c r="J15631" s="184"/>
      <c r="K15631" s="184"/>
      <c r="L15631" s="183"/>
    </row>
    <row r="15632">
      <c r="A15632" s="454"/>
      <c r="B15632" s="927"/>
      <c r="C15632" s="580"/>
      <c r="D15632" s="939"/>
      <c r="E15632" s="940"/>
      <c r="F15632" s="941"/>
      <c r="G15632" s="937" t="str">
        <f t="array" ref="G15632">xlookup(F15632,'Internal Staffing Calculator'!E:E,'Internal Staffing Calculator'!C:C,"")</f>
        <v/>
      </c>
      <c r="H15632" s="932" t="str">
        <f t="array" ref="H15632">if(F15632&lt;&gt;"", iferror(index('Internal Staffing Calculator'!B$8:B23500,match(F15632,'Internal Staffing Calculator'!E$8:E23500,0)), "Not In Budget"),"")</f>
        <v/>
      </c>
      <c r="I15632" s="184"/>
      <c r="J15632" s="184"/>
      <c r="K15632" s="184"/>
      <c r="L15632" s="183"/>
    </row>
    <row r="15633">
      <c r="A15633" s="454"/>
      <c r="B15633" s="927"/>
      <c r="C15633" s="580"/>
      <c r="D15633" s="939"/>
      <c r="E15633" s="940"/>
      <c r="F15633" s="941"/>
      <c r="G15633" s="937" t="str">
        <f t="array" ref="G15633">xlookup(F15633,'Internal Staffing Calculator'!E:E,'Internal Staffing Calculator'!C:C,"")</f>
        <v/>
      </c>
      <c r="H15633" s="932" t="str">
        <f t="array" ref="H15633">if(F15633&lt;&gt;"", iferror(index('Internal Staffing Calculator'!B$8:B23500,match(F15633,'Internal Staffing Calculator'!E$8:E23500,0)), "Not In Budget"),"")</f>
        <v/>
      </c>
      <c r="I15633" s="184"/>
      <c r="J15633" s="184"/>
      <c r="K15633" s="184"/>
      <c r="L15633" s="183"/>
    </row>
    <row r="15634">
      <c r="A15634" s="454"/>
      <c r="B15634" s="927"/>
      <c r="C15634" s="580"/>
      <c r="D15634" s="939"/>
      <c r="E15634" s="940"/>
      <c r="F15634" s="941"/>
      <c r="G15634" s="937" t="str">
        <f t="array" ref="G15634">xlookup(F15634,'Internal Staffing Calculator'!E:E,'Internal Staffing Calculator'!C:C,"")</f>
        <v/>
      </c>
      <c r="H15634" s="932" t="str">
        <f t="array" ref="H15634">if(F15634&lt;&gt;"", iferror(index('Internal Staffing Calculator'!B$8:B23500,match(F15634,'Internal Staffing Calculator'!E$8:E23500,0)), "Not In Budget"),"")</f>
        <v/>
      </c>
      <c r="I15634" s="184"/>
      <c r="J15634" s="184"/>
      <c r="K15634" s="184"/>
      <c r="L15634" s="183"/>
    </row>
    <row r="15635">
      <c r="A15635" s="454"/>
      <c r="B15635" s="927"/>
      <c r="C15635" s="580"/>
      <c r="D15635" s="939"/>
      <c r="E15635" s="940"/>
      <c r="F15635" s="941"/>
      <c r="G15635" s="937" t="str">
        <f t="array" ref="G15635">xlookup(F15635,'Internal Staffing Calculator'!E:E,'Internal Staffing Calculator'!C:C,"")</f>
        <v/>
      </c>
      <c r="H15635" s="932" t="str">
        <f t="array" ref="H15635">if(F15635&lt;&gt;"", iferror(index('Internal Staffing Calculator'!B$8:B23500,match(F15635,'Internal Staffing Calculator'!E$8:E23500,0)), "Not In Budget"),"")</f>
        <v/>
      </c>
      <c r="I15635" s="184"/>
      <c r="J15635" s="184"/>
      <c r="K15635" s="184"/>
      <c r="L15635" s="183"/>
    </row>
    <row r="15636">
      <c r="A15636" s="454"/>
      <c r="B15636" s="927"/>
      <c r="C15636" s="580"/>
      <c r="D15636" s="939"/>
      <c r="E15636" s="940"/>
      <c r="F15636" s="941"/>
      <c r="G15636" s="937" t="str">
        <f t="array" ref="G15636">xlookup(F15636,'Internal Staffing Calculator'!E:E,'Internal Staffing Calculator'!C:C,"")</f>
        <v/>
      </c>
      <c r="H15636" s="932" t="str">
        <f t="array" ref="H15636">if(F15636&lt;&gt;"", iferror(index('Internal Staffing Calculator'!B$8:B23500,match(F15636,'Internal Staffing Calculator'!E$8:E23500,0)), "Not In Budget"),"")</f>
        <v/>
      </c>
      <c r="I15636" s="184"/>
      <c r="J15636" s="184"/>
      <c r="K15636" s="184"/>
      <c r="L15636" s="183"/>
    </row>
    <row r="15637">
      <c r="A15637" s="454"/>
      <c r="B15637" s="927"/>
      <c r="C15637" s="580"/>
      <c r="D15637" s="939"/>
      <c r="E15637" s="940"/>
      <c r="F15637" s="941"/>
      <c r="G15637" s="937" t="str">
        <f t="array" ref="G15637">xlookup(F15637,'Internal Staffing Calculator'!E:E,'Internal Staffing Calculator'!C:C,"")</f>
        <v/>
      </c>
      <c r="H15637" s="932" t="str">
        <f t="array" ref="H15637">if(F15637&lt;&gt;"", iferror(index('Internal Staffing Calculator'!B$8:B23500,match(F15637,'Internal Staffing Calculator'!E$8:E23500,0)), "Not In Budget"),"")</f>
        <v/>
      </c>
      <c r="I15637" s="184"/>
      <c r="J15637" s="184"/>
      <c r="K15637" s="184"/>
      <c r="L15637" s="183"/>
    </row>
    <row r="15638">
      <c r="A15638" s="454"/>
      <c r="B15638" s="927"/>
      <c r="C15638" s="580"/>
      <c r="D15638" s="939"/>
      <c r="E15638" s="940"/>
      <c r="F15638" s="941"/>
      <c r="G15638" s="937" t="str">
        <f t="array" ref="G15638">xlookup(F15638,'Internal Staffing Calculator'!E:E,'Internal Staffing Calculator'!C:C,"")</f>
        <v/>
      </c>
      <c r="H15638" s="932" t="str">
        <f t="array" ref="H15638">if(F15638&lt;&gt;"", iferror(index('Internal Staffing Calculator'!B$8:B23500,match(F15638,'Internal Staffing Calculator'!E$8:E23500,0)), "Not In Budget"),"")</f>
        <v/>
      </c>
      <c r="I15638" s="184"/>
      <c r="J15638" s="184"/>
      <c r="K15638" s="184"/>
      <c r="L15638" s="183"/>
    </row>
    <row r="15639">
      <c r="A15639" s="454"/>
      <c r="B15639" s="927"/>
      <c r="C15639" s="580"/>
      <c r="D15639" s="939"/>
      <c r="E15639" s="940"/>
      <c r="F15639" s="941"/>
      <c r="G15639" s="937" t="str">
        <f t="array" ref="G15639">xlookup(F15639,'Internal Staffing Calculator'!E:E,'Internal Staffing Calculator'!C:C,"")</f>
        <v/>
      </c>
      <c r="H15639" s="932" t="str">
        <f t="array" ref="H15639">if(F15639&lt;&gt;"", iferror(index('Internal Staffing Calculator'!B$8:B23500,match(F15639,'Internal Staffing Calculator'!E$8:E23500,0)), "Not In Budget"),"")</f>
        <v/>
      </c>
      <c r="I15639" s="184"/>
      <c r="J15639" s="184"/>
      <c r="K15639" s="184"/>
      <c r="L15639" s="183"/>
    </row>
    <row r="15640">
      <c r="A15640" s="454"/>
      <c r="B15640" s="927"/>
      <c r="C15640" s="580"/>
      <c r="D15640" s="939"/>
      <c r="E15640" s="940"/>
      <c r="F15640" s="941"/>
      <c r="G15640" s="937" t="str">
        <f t="array" ref="G15640">xlookup(F15640,'Internal Staffing Calculator'!E:E,'Internal Staffing Calculator'!C:C,"")</f>
        <v/>
      </c>
      <c r="H15640" s="932" t="str">
        <f t="array" ref="H15640">if(F15640&lt;&gt;"", iferror(index('Internal Staffing Calculator'!B$8:B23500,match(F15640,'Internal Staffing Calculator'!E$8:E23500,0)), "Not In Budget"),"")</f>
        <v/>
      </c>
      <c r="I15640" s="184"/>
      <c r="J15640" s="184"/>
      <c r="K15640" s="184"/>
      <c r="L15640" s="183"/>
    </row>
    <row r="15641">
      <c r="A15641" s="454"/>
      <c r="B15641" s="927"/>
      <c r="C15641" s="580"/>
      <c r="D15641" s="939"/>
      <c r="E15641" s="940"/>
      <c r="F15641" s="941"/>
      <c r="G15641" s="937" t="str">
        <f t="array" ref="G15641">xlookup(F15641,'Internal Staffing Calculator'!E:E,'Internal Staffing Calculator'!C:C,"")</f>
        <v/>
      </c>
      <c r="H15641" s="932" t="str">
        <f t="array" ref="H15641">if(F15641&lt;&gt;"", iferror(index('Internal Staffing Calculator'!B$8:B23500,match(F15641,'Internal Staffing Calculator'!E$8:E23500,0)), "Not In Budget"),"")</f>
        <v/>
      </c>
      <c r="I15641" s="184"/>
      <c r="J15641" s="184"/>
      <c r="K15641" s="184"/>
      <c r="L15641" s="183"/>
    </row>
    <row r="15642">
      <c r="A15642" s="454"/>
      <c r="B15642" s="927"/>
      <c r="C15642" s="580"/>
      <c r="D15642" s="939"/>
      <c r="E15642" s="940"/>
      <c r="F15642" s="941"/>
      <c r="G15642" s="937" t="str">
        <f t="array" ref="G15642">xlookup(F15642,'Internal Staffing Calculator'!E:E,'Internal Staffing Calculator'!C:C,"")</f>
        <v/>
      </c>
      <c r="H15642" s="932" t="str">
        <f t="array" ref="H15642">if(F15642&lt;&gt;"", iferror(index('Internal Staffing Calculator'!B$8:B23500,match(F15642,'Internal Staffing Calculator'!E$8:E23500,0)), "Not In Budget"),"")</f>
        <v/>
      </c>
      <c r="I15642" s="184"/>
      <c r="J15642" s="184"/>
      <c r="K15642" s="184"/>
      <c r="L15642" s="183"/>
    </row>
    <row r="15643">
      <c r="A15643" s="454"/>
      <c r="B15643" s="927"/>
      <c r="C15643" s="580"/>
      <c r="D15643" s="939"/>
      <c r="E15643" s="940"/>
      <c r="F15643" s="941"/>
      <c r="G15643" s="937" t="str">
        <f t="array" ref="G15643">xlookup(F15643,'Internal Staffing Calculator'!E:E,'Internal Staffing Calculator'!C:C,"")</f>
        <v/>
      </c>
      <c r="H15643" s="932" t="str">
        <f t="array" ref="H15643">if(F15643&lt;&gt;"", iferror(index('Internal Staffing Calculator'!B$8:B23500,match(F15643,'Internal Staffing Calculator'!E$8:E23500,0)), "Not In Budget"),"")</f>
        <v/>
      </c>
      <c r="I15643" s="184"/>
      <c r="J15643" s="184"/>
      <c r="K15643" s="184"/>
      <c r="L15643" s="183"/>
    </row>
    <row r="15644">
      <c r="A15644" s="454"/>
      <c r="B15644" s="927"/>
      <c r="C15644" s="580"/>
      <c r="D15644" s="939"/>
      <c r="E15644" s="940"/>
      <c r="F15644" s="941"/>
      <c r="G15644" s="937" t="str">
        <f t="array" ref="G15644">xlookup(F15644,'Internal Staffing Calculator'!E:E,'Internal Staffing Calculator'!C:C,"")</f>
        <v/>
      </c>
      <c r="H15644" s="932" t="str">
        <f t="array" ref="H15644">if(F15644&lt;&gt;"", iferror(index('Internal Staffing Calculator'!B$8:B23500,match(F15644,'Internal Staffing Calculator'!E$8:E23500,0)), "Not In Budget"),"")</f>
        <v/>
      </c>
      <c r="I15644" s="184"/>
      <c r="J15644" s="184"/>
      <c r="K15644" s="184"/>
      <c r="L15644" s="183"/>
    </row>
    <row r="15645">
      <c r="A15645" s="454"/>
      <c r="B15645" s="927"/>
      <c r="C15645" s="580"/>
      <c r="D15645" s="939"/>
      <c r="E15645" s="940"/>
      <c r="F15645" s="941"/>
      <c r="G15645" s="937" t="str">
        <f t="array" ref="G15645">xlookup(F15645,'Internal Staffing Calculator'!E:E,'Internal Staffing Calculator'!C:C,"")</f>
        <v/>
      </c>
      <c r="H15645" s="932" t="str">
        <f t="array" ref="H15645">if(F15645&lt;&gt;"", iferror(index('Internal Staffing Calculator'!B$8:B23500,match(F15645,'Internal Staffing Calculator'!E$8:E23500,0)), "Not In Budget"),"")</f>
        <v/>
      </c>
      <c r="I15645" s="184"/>
      <c r="J15645" s="184"/>
      <c r="K15645" s="184"/>
      <c r="L15645" s="183"/>
    </row>
    <row r="15646">
      <c r="A15646" s="454"/>
      <c r="B15646" s="927"/>
      <c r="C15646" s="580"/>
      <c r="D15646" s="939"/>
      <c r="E15646" s="940"/>
      <c r="F15646" s="941"/>
      <c r="G15646" s="937" t="str">
        <f t="array" ref="G15646">xlookup(F15646,'Internal Staffing Calculator'!E:E,'Internal Staffing Calculator'!C:C,"")</f>
        <v/>
      </c>
      <c r="H15646" s="932" t="str">
        <f t="array" ref="H15646">if(F15646&lt;&gt;"", iferror(index('Internal Staffing Calculator'!B$8:B23500,match(F15646,'Internal Staffing Calculator'!E$8:E23500,0)), "Not In Budget"),"")</f>
        <v/>
      </c>
      <c r="I15646" s="184"/>
      <c r="J15646" s="184"/>
      <c r="K15646" s="184"/>
      <c r="L15646" s="183"/>
    </row>
    <row r="15647">
      <c r="A15647" s="454"/>
      <c r="B15647" s="927"/>
      <c r="C15647" s="580"/>
      <c r="D15647" s="939"/>
      <c r="E15647" s="940"/>
      <c r="F15647" s="941"/>
      <c r="G15647" s="937" t="str">
        <f t="array" ref="G15647">xlookup(F15647,'Internal Staffing Calculator'!E:E,'Internal Staffing Calculator'!C:C,"")</f>
        <v/>
      </c>
      <c r="H15647" s="932" t="str">
        <f t="array" ref="H15647">if(F15647&lt;&gt;"", iferror(index('Internal Staffing Calculator'!B$8:B23500,match(F15647,'Internal Staffing Calculator'!E$8:E23500,0)), "Not In Budget"),"")</f>
        <v/>
      </c>
      <c r="I15647" s="184"/>
      <c r="J15647" s="184"/>
      <c r="K15647" s="184"/>
      <c r="L15647" s="183"/>
    </row>
    <row r="15648">
      <c r="A15648" s="454"/>
      <c r="B15648" s="927"/>
      <c r="C15648" s="580"/>
      <c r="D15648" s="939"/>
      <c r="E15648" s="940"/>
      <c r="F15648" s="941"/>
      <c r="G15648" s="937" t="str">
        <f t="array" ref="G15648">xlookup(F15648,'Internal Staffing Calculator'!E:E,'Internal Staffing Calculator'!C:C,"")</f>
        <v/>
      </c>
      <c r="H15648" s="932" t="str">
        <f t="array" ref="H15648">if(F15648&lt;&gt;"", iferror(index('Internal Staffing Calculator'!B$8:B23500,match(F15648,'Internal Staffing Calculator'!E$8:E23500,0)), "Not In Budget"),"")</f>
        <v/>
      </c>
      <c r="I15648" s="184"/>
      <c r="J15648" s="184"/>
      <c r="K15648" s="184"/>
      <c r="L15648" s="183"/>
    </row>
    <row r="15649">
      <c r="A15649" s="454"/>
      <c r="B15649" s="927"/>
      <c r="C15649" s="580"/>
      <c r="D15649" s="939"/>
      <c r="E15649" s="940"/>
      <c r="F15649" s="941"/>
      <c r="G15649" s="937" t="str">
        <f t="array" ref="G15649">xlookup(F15649,'Internal Staffing Calculator'!E:E,'Internal Staffing Calculator'!C:C,"")</f>
        <v/>
      </c>
      <c r="H15649" s="932" t="str">
        <f t="array" ref="H15649">if(F15649&lt;&gt;"", iferror(index('Internal Staffing Calculator'!B$8:B23500,match(F15649,'Internal Staffing Calculator'!E$8:E23500,0)), "Not In Budget"),"")</f>
        <v/>
      </c>
      <c r="I15649" s="184"/>
      <c r="J15649" s="184"/>
      <c r="K15649" s="184"/>
      <c r="L15649" s="183"/>
    </row>
    <row r="15650">
      <c r="A15650" s="454"/>
      <c r="B15650" s="927"/>
      <c r="C15650" s="580"/>
      <c r="D15650" s="939"/>
      <c r="E15650" s="940"/>
      <c r="F15650" s="941"/>
      <c r="G15650" s="937" t="str">
        <f t="array" ref="G15650">xlookup(F15650,'Internal Staffing Calculator'!E:E,'Internal Staffing Calculator'!C:C,"")</f>
        <v/>
      </c>
      <c r="H15650" s="932" t="str">
        <f t="array" ref="H15650">if(F15650&lt;&gt;"", iferror(index('Internal Staffing Calculator'!B$8:B23500,match(F15650,'Internal Staffing Calculator'!E$8:E23500,0)), "Not In Budget"),"")</f>
        <v/>
      </c>
      <c r="I15650" s="184"/>
      <c r="J15650" s="184"/>
      <c r="K15650" s="184"/>
      <c r="L15650" s="183"/>
    </row>
    <row r="15651">
      <c r="A15651" s="454"/>
      <c r="B15651" s="927"/>
      <c r="C15651" s="580"/>
      <c r="D15651" s="939"/>
      <c r="E15651" s="940"/>
      <c r="F15651" s="941"/>
      <c r="G15651" s="937" t="str">
        <f t="array" ref="G15651">xlookup(F15651,'Internal Staffing Calculator'!E:E,'Internal Staffing Calculator'!C:C,"")</f>
        <v/>
      </c>
      <c r="H15651" s="932" t="str">
        <f t="array" ref="H15651">if(F15651&lt;&gt;"", iferror(index('Internal Staffing Calculator'!B$8:B23500,match(F15651,'Internal Staffing Calculator'!E$8:E23500,0)), "Not In Budget"),"")</f>
        <v/>
      </c>
      <c r="I15651" s="184"/>
      <c r="J15651" s="184"/>
      <c r="K15651" s="184"/>
      <c r="L15651" s="183"/>
    </row>
    <row r="15652">
      <c r="A15652" s="454"/>
      <c r="B15652" s="927"/>
      <c r="C15652" s="580"/>
      <c r="D15652" s="939"/>
      <c r="E15652" s="940"/>
      <c r="F15652" s="941"/>
      <c r="G15652" s="937" t="str">
        <f t="array" ref="G15652">xlookup(F15652,'Internal Staffing Calculator'!E:E,'Internal Staffing Calculator'!C:C,"")</f>
        <v/>
      </c>
      <c r="H15652" s="932" t="str">
        <f t="array" ref="H15652">if(F15652&lt;&gt;"", iferror(index('Internal Staffing Calculator'!B$8:B23500,match(F15652,'Internal Staffing Calculator'!E$8:E23500,0)), "Not In Budget"),"")</f>
        <v/>
      </c>
      <c r="I15652" s="184"/>
      <c r="J15652" s="184"/>
      <c r="K15652" s="184"/>
      <c r="L15652" s="183"/>
    </row>
    <row r="15653">
      <c r="A15653" s="454"/>
      <c r="B15653" s="927"/>
      <c r="C15653" s="580"/>
      <c r="D15653" s="939"/>
      <c r="E15653" s="940"/>
      <c r="F15653" s="941"/>
      <c r="G15653" s="937" t="str">
        <f t="array" ref="G15653">xlookup(F15653,'Internal Staffing Calculator'!E:E,'Internal Staffing Calculator'!C:C,"")</f>
        <v/>
      </c>
      <c r="H15653" s="932" t="str">
        <f t="array" ref="H15653">if(F15653&lt;&gt;"", iferror(index('Internal Staffing Calculator'!B$8:B23500,match(F15653,'Internal Staffing Calculator'!E$8:E23500,0)), "Not In Budget"),"")</f>
        <v/>
      </c>
      <c r="I15653" s="184"/>
      <c r="J15653" s="184"/>
      <c r="K15653" s="184"/>
      <c r="L15653" s="183"/>
    </row>
    <row r="15654">
      <c r="A15654" s="454"/>
      <c r="B15654" s="927"/>
      <c r="C15654" s="580"/>
      <c r="D15654" s="939"/>
      <c r="E15654" s="940"/>
      <c r="F15654" s="941"/>
      <c r="G15654" s="937" t="str">
        <f t="array" ref="G15654">xlookup(F15654,'Internal Staffing Calculator'!E:E,'Internal Staffing Calculator'!C:C,"")</f>
        <v/>
      </c>
      <c r="H15654" s="932" t="str">
        <f t="array" ref="H15654">if(F15654&lt;&gt;"", iferror(index('Internal Staffing Calculator'!B$8:B23500,match(F15654,'Internal Staffing Calculator'!E$8:E23500,0)), "Not In Budget"),"")</f>
        <v/>
      </c>
      <c r="I15654" s="184"/>
      <c r="J15654" s="184"/>
      <c r="K15654" s="184"/>
      <c r="L15654" s="183"/>
    </row>
    <row r="15655">
      <c r="A15655" s="454"/>
      <c r="B15655" s="927"/>
      <c r="C15655" s="580"/>
      <c r="D15655" s="939"/>
      <c r="E15655" s="940"/>
      <c r="F15655" s="941"/>
      <c r="G15655" s="937" t="str">
        <f t="array" ref="G15655">xlookup(F15655,'Internal Staffing Calculator'!E:E,'Internal Staffing Calculator'!C:C,"")</f>
        <v/>
      </c>
      <c r="H15655" s="932" t="str">
        <f t="array" ref="H15655">if(F15655&lt;&gt;"", iferror(index('Internal Staffing Calculator'!B$8:B23500,match(F15655,'Internal Staffing Calculator'!E$8:E23500,0)), "Not In Budget"),"")</f>
        <v/>
      </c>
      <c r="I15655" s="184"/>
      <c r="J15655" s="184"/>
      <c r="K15655" s="184"/>
      <c r="L15655" s="183"/>
    </row>
    <row r="15656">
      <c r="A15656" s="454"/>
      <c r="B15656" s="927"/>
      <c r="C15656" s="580"/>
      <c r="D15656" s="939"/>
      <c r="E15656" s="940"/>
      <c r="F15656" s="941"/>
      <c r="G15656" s="937" t="str">
        <f t="array" ref="G15656">xlookup(F15656,'Internal Staffing Calculator'!E:E,'Internal Staffing Calculator'!C:C,"")</f>
        <v/>
      </c>
      <c r="H15656" s="932" t="str">
        <f t="array" ref="H15656">if(F15656&lt;&gt;"", iferror(index('Internal Staffing Calculator'!B$8:B23500,match(F15656,'Internal Staffing Calculator'!E$8:E23500,0)), "Not In Budget"),"")</f>
        <v/>
      </c>
      <c r="I15656" s="184"/>
      <c r="J15656" s="184"/>
      <c r="K15656" s="184"/>
      <c r="L15656" s="183"/>
    </row>
    <row r="15657">
      <c r="A15657" s="454"/>
      <c r="B15657" s="927"/>
      <c r="C15657" s="580"/>
      <c r="D15657" s="939"/>
      <c r="E15657" s="940"/>
      <c r="F15657" s="941"/>
      <c r="G15657" s="937" t="str">
        <f t="array" ref="G15657">xlookup(F15657,'Internal Staffing Calculator'!E:E,'Internal Staffing Calculator'!C:C,"")</f>
        <v/>
      </c>
      <c r="H15657" s="932" t="str">
        <f t="array" ref="H15657">if(F15657&lt;&gt;"", iferror(index('Internal Staffing Calculator'!B$8:B23500,match(F15657,'Internal Staffing Calculator'!E$8:E23500,0)), "Not In Budget"),"")</f>
        <v/>
      </c>
      <c r="I15657" s="184"/>
      <c r="J15657" s="184"/>
      <c r="K15657" s="184"/>
      <c r="L15657" s="183"/>
    </row>
    <row r="15658">
      <c r="A15658" s="454"/>
      <c r="B15658" s="927"/>
      <c r="C15658" s="580"/>
      <c r="D15658" s="939"/>
      <c r="E15658" s="940"/>
      <c r="F15658" s="941"/>
      <c r="G15658" s="937" t="str">
        <f t="array" ref="G15658">xlookup(F15658,'Internal Staffing Calculator'!E:E,'Internal Staffing Calculator'!C:C,"")</f>
        <v/>
      </c>
      <c r="H15658" s="932" t="str">
        <f t="array" ref="H15658">if(F15658&lt;&gt;"", iferror(index('Internal Staffing Calculator'!B$8:B23500,match(F15658,'Internal Staffing Calculator'!E$8:E23500,0)), "Not In Budget"),"")</f>
        <v/>
      </c>
      <c r="I15658" s="184"/>
      <c r="J15658" s="184"/>
      <c r="K15658" s="184"/>
      <c r="L15658" s="183"/>
    </row>
    <row r="15659">
      <c r="A15659" s="454"/>
      <c r="B15659" s="927"/>
      <c r="C15659" s="580"/>
      <c r="D15659" s="939"/>
      <c r="E15659" s="940"/>
      <c r="F15659" s="941"/>
      <c r="G15659" s="937" t="str">
        <f t="array" ref="G15659">xlookup(F15659,'Internal Staffing Calculator'!E:E,'Internal Staffing Calculator'!C:C,"")</f>
        <v/>
      </c>
      <c r="H15659" s="932" t="str">
        <f t="array" ref="H15659">if(F15659&lt;&gt;"", iferror(index('Internal Staffing Calculator'!B$8:B23500,match(F15659,'Internal Staffing Calculator'!E$8:E23500,0)), "Not In Budget"),"")</f>
        <v/>
      </c>
      <c r="I15659" s="184"/>
      <c r="J15659" s="184"/>
      <c r="K15659" s="184"/>
      <c r="L15659" s="183"/>
    </row>
    <row r="15660">
      <c r="A15660" s="454"/>
      <c r="B15660" s="927"/>
      <c r="C15660" s="580"/>
      <c r="D15660" s="939"/>
      <c r="E15660" s="940"/>
      <c r="F15660" s="941"/>
      <c r="G15660" s="937" t="str">
        <f t="array" ref="G15660">xlookup(F15660,'Internal Staffing Calculator'!E:E,'Internal Staffing Calculator'!C:C,"")</f>
        <v/>
      </c>
      <c r="H15660" s="932" t="str">
        <f t="array" ref="H15660">if(F15660&lt;&gt;"", iferror(index('Internal Staffing Calculator'!B$8:B23500,match(F15660,'Internal Staffing Calculator'!E$8:E23500,0)), "Not In Budget"),"")</f>
        <v/>
      </c>
      <c r="I15660" s="184"/>
      <c r="J15660" s="184"/>
      <c r="K15660" s="184"/>
      <c r="L15660" s="183"/>
    </row>
    <row r="15661">
      <c r="A15661" s="454"/>
      <c r="B15661" s="927"/>
      <c r="C15661" s="580"/>
      <c r="D15661" s="939"/>
      <c r="E15661" s="940"/>
      <c r="F15661" s="941"/>
      <c r="G15661" s="937" t="str">
        <f t="array" ref="G15661">xlookup(F15661,'Internal Staffing Calculator'!E:E,'Internal Staffing Calculator'!C:C,"")</f>
        <v/>
      </c>
      <c r="H15661" s="932" t="str">
        <f t="array" ref="H15661">if(F15661&lt;&gt;"", iferror(index('Internal Staffing Calculator'!B$8:B23500,match(F15661,'Internal Staffing Calculator'!E$8:E23500,0)), "Not In Budget"),"")</f>
        <v/>
      </c>
      <c r="I15661" s="184"/>
      <c r="J15661" s="184"/>
      <c r="K15661" s="184"/>
      <c r="L15661" s="183"/>
    </row>
    <row r="15662">
      <c r="A15662" s="454"/>
      <c r="B15662" s="927"/>
      <c r="C15662" s="580"/>
      <c r="D15662" s="939"/>
      <c r="E15662" s="940"/>
      <c r="F15662" s="941"/>
      <c r="G15662" s="937" t="str">
        <f t="array" ref="G15662">xlookup(F15662,'Internal Staffing Calculator'!E:E,'Internal Staffing Calculator'!C:C,"")</f>
        <v/>
      </c>
      <c r="H15662" s="932" t="str">
        <f t="array" ref="H15662">if(F15662&lt;&gt;"", iferror(index('Internal Staffing Calculator'!B$8:B23500,match(F15662,'Internal Staffing Calculator'!E$8:E23500,0)), "Not In Budget"),"")</f>
        <v/>
      </c>
      <c r="I15662" s="184"/>
      <c r="J15662" s="184"/>
      <c r="K15662" s="184"/>
      <c r="L15662" s="183"/>
    </row>
    <row r="15663">
      <c r="A15663" s="454"/>
      <c r="B15663" s="927"/>
      <c r="C15663" s="580"/>
      <c r="D15663" s="939"/>
      <c r="E15663" s="940"/>
      <c r="F15663" s="941"/>
      <c r="G15663" s="937" t="str">
        <f t="array" ref="G15663">xlookup(F15663,'Internal Staffing Calculator'!E:E,'Internal Staffing Calculator'!C:C,"")</f>
        <v/>
      </c>
      <c r="H15663" s="932" t="str">
        <f t="array" ref="H15663">if(F15663&lt;&gt;"", iferror(index('Internal Staffing Calculator'!B$8:B23500,match(F15663,'Internal Staffing Calculator'!E$8:E23500,0)), "Not In Budget"),"")</f>
        <v/>
      </c>
      <c r="I15663" s="184"/>
      <c r="J15663" s="184"/>
      <c r="K15663" s="184"/>
      <c r="L15663" s="183"/>
    </row>
    <row r="15664">
      <c r="A15664" s="454"/>
      <c r="B15664" s="927"/>
      <c r="C15664" s="580"/>
      <c r="D15664" s="939"/>
      <c r="E15664" s="940"/>
      <c r="F15664" s="941"/>
      <c r="G15664" s="937" t="str">
        <f t="array" ref="G15664">xlookup(F15664,'Internal Staffing Calculator'!E:E,'Internal Staffing Calculator'!C:C,"")</f>
        <v/>
      </c>
      <c r="H15664" s="932" t="str">
        <f t="array" ref="H15664">if(F15664&lt;&gt;"", iferror(index('Internal Staffing Calculator'!B$8:B23500,match(F15664,'Internal Staffing Calculator'!E$8:E23500,0)), "Not In Budget"),"")</f>
        <v/>
      </c>
      <c r="I15664" s="184"/>
      <c r="J15664" s="184"/>
      <c r="K15664" s="184"/>
      <c r="L15664" s="183"/>
    </row>
    <row r="15665">
      <c r="A15665" s="454"/>
      <c r="B15665" s="927"/>
      <c r="C15665" s="580"/>
      <c r="D15665" s="939"/>
      <c r="E15665" s="940"/>
      <c r="F15665" s="941"/>
      <c r="G15665" s="937" t="str">
        <f t="array" ref="G15665">xlookup(F15665,'Internal Staffing Calculator'!E:E,'Internal Staffing Calculator'!C:C,"")</f>
        <v/>
      </c>
      <c r="H15665" s="932" t="str">
        <f t="array" ref="H15665">if(F15665&lt;&gt;"", iferror(index('Internal Staffing Calculator'!B$8:B23500,match(F15665,'Internal Staffing Calculator'!E$8:E23500,0)), "Not In Budget"),"")</f>
        <v/>
      </c>
      <c r="I15665" s="184"/>
      <c r="J15665" s="184"/>
      <c r="K15665" s="184"/>
      <c r="L15665" s="183"/>
    </row>
    <row r="15666">
      <c r="A15666" s="454"/>
      <c r="B15666" s="927"/>
      <c r="C15666" s="580"/>
      <c r="D15666" s="939"/>
      <c r="E15666" s="940"/>
      <c r="F15666" s="941"/>
      <c r="G15666" s="937" t="str">
        <f t="array" ref="G15666">xlookup(F15666,'Internal Staffing Calculator'!E:E,'Internal Staffing Calculator'!C:C,"")</f>
        <v/>
      </c>
      <c r="H15666" s="932" t="str">
        <f t="array" ref="H15666">if(F15666&lt;&gt;"", iferror(index('Internal Staffing Calculator'!B$8:B23500,match(F15666,'Internal Staffing Calculator'!E$8:E23500,0)), "Not In Budget"),"")</f>
        <v/>
      </c>
      <c r="I15666" s="184"/>
      <c r="J15666" s="184"/>
      <c r="K15666" s="184"/>
      <c r="L15666" s="183"/>
    </row>
    <row r="15667">
      <c r="A15667" s="454"/>
      <c r="B15667" s="927"/>
      <c r="C15667" s="580"/>
      <c r="D15667" s="939"/>
      <c r="E15667" s="940"/>
      <c r="F15667" s="941"/>
      <c r="G15667" s="937" t="str">
        <f t="array" ref="G15667">xlookup(F15667,'Internal Staffing Calculator'!E:E,'Internal Staffing Calculator'!C:C,"")</f>
        <v/>
      </c>
      <c r="H15667" s="932" t="str">
        <f t="array" ref="H15667">if(F15667&lt;&gt;"", iferror(index('Internal Staffing Calculator'!B$8:B23500,match(F15667,'Internal Staffing Calculator'!E$8:E23500,0)), "Not In Budget"),"")</f>
        <v/>
      </c>
      <c r="I15667" s="184"/>
      <c r="J15667" s="184"/>
      <c r="K15667" s="184"/>
      <c r="L15667" s="183"/>
    </row>
    <row r="15668">
      <c r="A15668" s="454"/>
      <c r="B15668" s="927"/>
      <c r="C15668" s="580"/>
      <c r="D15668" s="939"/>
      <c r="E15668" s="940"/>
      <c r="F15668" s="941"/>
      <c r="G15668" s="937" t="str">
        <f t="array" ref="G15668">xlookup(F15668,'Internal Staffing Calculator'!E:E,'Internal Staffing Calculator'!C:C,"")</f>
        <v/>
      </c>
      <c r="H15668" s="932" t="str">
        <f t="array" ref="H15668">if(F15668&lt;&gt;"", iferror(index('Internal Staffing Calculator'!B$8:B23500,match(F15668,'Internal Staffing Calculator'!E$8:E23500,0)), "Not In Budget"),"")</f>
        <v/>
      </c>
      <c r="I15668" s="184"/>
      <c r="J15668" s="184"/>
      <c r="K15668" s="184"/>
      <c r="L15668" s="183"/>
    </row>
    <row r="15669">
      <c r="A15669" s="454"/>
      <c r="B15669" s="927"/>
      <c r="C15669" s="580"/>
      <c r="D15669" s="939"/>
      <c r="E15669" s="940"/>
      <c r="F15669" s="941"/>
      <c r="G15669" s="937" t="str">
        <f t="array" ref="G15669">xlookup(F15669,'Internal Staffing Calculator'!E:E,'Internal Staffing Calculator'!C:C,"")</f>
        <v/>
      </c>
      <c r="H15669" s="932" t="str">
        <f t="array" ref="H15669">if(F15669&lt;&gt;"", iferror(index('Internal Staffing Calculator'!B$8:B23500,match(F15669,'Internal Staffing Calculator'!E$8:E23500,0)), "Not In Budget"),"")</f>
        <v/>
      </c>
      <c r="I15669" s="184"/>
      <c r="J15669" s="184"/>
      <c r="K15669" s="184"/>
      <c r="L15669" s="183"/>
    </row>
    <row r="15670">
      <c r="A15670" s="454"/>
      <c r="B15670" s="927"/>
      <c r="C15670" s="580"/>
      <c r="D15670" s="939"/>
      <c r="E15670" s="940"/>
      <c r="F15670" s="941"/>
      <c r="G15670" s="937" t="str">
        <f t="array" ref="G15670">xlookup(F15670,'Internal Staffing Calculator'!E:E,'Internal Staffing Calculator'!C:C,"")</f>
        <v/>
      </c>
      <c r="H15670" s="932" t="str">
        <f t="array" ref="H15670">if(F15670&lt;&gt;"", iferror(index('Internal Staffing Calculator'!B$8:B23500,match(F15670,'Internal Staffing Calculator'!E$8:E23500,0)), "Not In Budget"),"")</f>
        <v/>
      </c>
      <c r="I15670" s="184"/>
      <c r="J15670" s="184"/>
      <c r="K15670" s="184"/>
      <c r="L15670" s="183"/>
    </row>
    <row r="15671">
      <c r="A15671" s="454"/>
      <c r="B15671" s="927"/>
      <c r="C15671" s="580"/>
      <c r="D15671" s="939"/>
      <c r="E15671" s="940"/>
      <c r="F15671" s="941"/>
      <c r="G15671" s="937" t="str">
        <f t="array" ref="G15671">xlookup(F15671,'Internal Staffing Calculator'!E:E,'Internal Staffing Calculator'!C:C,"")</f>
        <v/>
      </c>
      <c r="H15671" s="932" t="str">
        <f t="array" ref="H15671">if(F15671&lt;&gt;"", iferror(index('Internal Staffing Calculator'!B$8:B23500,match(F15671,'Internal Staffing Calculator'!E$8:E23500,0)), "Not In Budget"),"")</f>
        <v/>
      </c>
      <c r="I15671" s="184"/>
      <c r="J15671" s="184"/>
      <c r="K15671" s="184"/>
      <c r="L15671" s="183"/>
    </row>
    <row r="15672">
      <c r="A15672" s="454"/>
      <c r="B15672" s="927"/>
      <c r="C15672" s="580"/>
      <c r="D15672" s="939"/>
      <c r="E15672" s="940"/>
      <c r="F15672" s="941"/>
      <c r="G15672" s="937" t="str">
        <f t="array" ref="G15672">xlookup(F15672,'Internal Staffing Calculator'!E:E,'Internal Staffing Calculator'!C:C,"")</f>
        <v/>
      </c>
      <c r="H15672" s="932" t="str">
        <f t="array" ref="H15672">if(F15672&lt;&gt;"", iferror(index('Internal Staffing Calculator'!B$8:B23500,match(F15672,'Internal Staffing Calculator'!E$8:E23500,0)), "Not In Budget"),"")</f>
        <v/>
      </c>
      <c r="I15672" s="184"/>
      <c r="J15672" s="184"/>
      <c r="K15672" s="184"/>
      <c r="L15672" s="183"/>
    </row>
    <row r="15673">
      <c r="A15673" s="454"/>
      <c r="B15673" s="927"/>
      <c r="C15673" s="580"/>
      <c r="D15673" s="939"/>
      <c r="E15673" s="940"/>
      <c r="F15673" s="941"/>
      <c r="G15673" s="937" t="str">
        <f t="array" ref="G15673">xlookup(F15673,'Internal Staffing Calculator'!E:E,'Internal Staffing Calculator'!C:C,"")</f>
        <v/>
      </c>
      <c r="H15673" s="932" t="str">
        <f t="array" ref="H15673">if(F15673&lt;&gt;"", iferror(index('Internal Staffing Calculator'!B$8:B23500,match(F15673,'Internal Staffing Calculator'!E$8:E23500,0)), "Not In Budget"),"")</f>
        <v/>
      </c>
      <c r="I15673" s="184"/>
      <c r="J15673" s="184"/>
      <c r="K15673" s="184"/>
      <c r="L15673" s="183"/>
    </row>
    <row r="15674">
      <c r="A15674" s="454"/>
      <c r="B15674" s="927"/>
      <c r="C15674" s="580"/>
      <c r="D15674" s="939"/>
      <c r="E15674" s="940"/>
      <c r="F15674" s="941"/>
      <c r="G15674" s="937" t="str">
        <f t="array" ref="G15674">xlookup(F15674,'Internal Staffing Calculator'!E:E,'Internal Staffing Calculator'!C:C,"")</f>
        <v/>
      </c>
      <c r="H15674" s="932" t="str">
        <f t="array" ref="H15674">if(F15674&lt;&gt;"", iferror(index('Internal Staffing Calculator'!B$8:B23500,match(F15674,'Internal Staffing Calculator'!E$8:E23500,0)), "Not In Budget"),"")</f>
        <v/>
      </c>
      <c r="I15674" s="184"/>
      <c r="J15674" s="184"/>
      <c r="K15674" s="184"/>
      <c r="L15674" s="183"/>
    </row>
    <row r="15675">
      <c r="A15675" s="454"/>
      <c r="B15675" s="927"/>
      <c r="C15675" s="580"/>
      <c r="D15675" s="939"/>
      <c r="E15675" s="940"/>
      <c r="F15675" s="941"/>
      <c r="G15675" s="937" t="str">
        <f t="array" ref="G15675">xlookup(F15675,'Internal Staffing Calculator'!E:E,'Internal Staffing Calculator'!C:C,"")</f>
        <v/>
      </c>
      <c r="H15675" s="932" t="str">
        <f t="array" ref="H15675">if(F15675&lt;&gt;"", iferror(index('Internal Staffing Calculator'!B$8:B23500,match(F15675,'Internal Staffing Calculator'!E$8:E23500,0)), "Not In Budget"),"")</f>
        <v/>
      </c>
      <c r="I15675" s="184"/>
      <c r="J15675" s="184"/>
      <c r="K15675" s="184"/>
      <c r="L15675" s="183"/>
    </row>
    <row r="15676">
      <c r="A15676" s="454"/>
      <c r="B15676" s="927"/>
      <c r="C15676" s="580"/>
      <c r="D15676" s="939"/>
      <c r="E15676" s="940"/>
      <c r="F15676" s="941"/>
      <c r="G15676" s="937" t="str">
        <f t="array" ref="G15676">xlookup(F15676,'Internal Staffing Calculator'!E:E,'Internal Staffing Calculator'!C:C,"")</f>
        <v/>
      </c>
      <c r="H15676" s="932" t="str">
        <f t="array" ref="H15676">if(F15676&lt;&gt;"", iferror(index('Internal Staffing Calculator'!B$8:B23500,match(F15676,'Internal Staffing Calculator'!E$8:E23500,0)), "Not In Budget"),"")</f>
        <v/>
      </c>
      <c r="I15676" s="184"/>
      <c r="J15676" s="184"/>
      <c r="K15676" s="184"/>
      <c r="L15676" s="183"/>
    </row>
    <row r="15677">
      <c r="A15677" s="454"/>
      <c r="B15677" s="927"/>
      <c r="C15677" s="580"/>
      <c r="D15677" s="939"/>
      <c r="E15677" s="940"/>
      <c r="F15677" s="941"/>
      <c r="G15677" s="937" t="str">
        <f t="array" ref="G15677">xlookup(F15677,'Internal Staffing Calculator'!E:E,'Internal Staffing Calculator'!C:C,"")</f>
        <v/>
      </c>
      <c r="H15677" s="932" t="str">
        <f t="array" ref="H15677">if(F15677&lt;&gt;"", iferror(index('Internal Staffing Calculator'!B$8:B23500,match(F15677,'Internal Staffing Calculator'!E$8:E23500,0)), "Not In Budget"),"")</f>
        <v/>
      </c>
      <c r="I15677" s="184"/>
      <c r="J15677" s="184"/>
      <c r="K15677" s="184"/>
      <c r="L15677" s="183"/>
    </row>
    <row r="15678">
      <c r="A15678" s="454"/>
      <c r="B15678" s="927"/>
      <c r="C15678" s="580"/>
      <c r="D15678" s="939"/>
      <c r="E15678" s="940"/>
      <c r="F15678" s="941"/>
      <c r="G15678" s="937" t="str">
        <f t="array" ref="G15678">xlookup(F15678,'Internal Staffing Calculator'!E:E,'Internal Staffing Calculator'!C:C,"")</f>
        <v/>
      </c>
      <c r="H15678" s="932" t="str">
        <f t="array" ref="H15678">if(F15678&lt;&gt;"", iferror(index('Internal Staffing Calculator'!B$8:B23500,match(F15678,'Internal Staffing Calculator'!E$8:E23500,0)), "Not In Budget"),"")</f>
        <v/>
      </c>
      <c r="I15678" s="184"/>
      <c r="J15678" s="184"/>
      <c r="K15678" s="184"/>
      <c r="L15678" s="183"/>
    </row>
    <row r="15679">
      <c r="A15679" s="454"/>
      <c r="B15679" s="927"/>
      <c r="C15679" s="580"/>
      <c r="D15679" s="939"/>
      <c r="E15679" s="940"/>
      <c r="F15679" s="941"/>
      <c r="G15679" s="937" t="str">
        <f t="array" ref="G15679">xlookup(F15679,'Internal Staffing Calculator'!E:E,'Internal Staffing Calculator'!C:C,"")</f>
        <v/>
      </c>
      <c r="H15679" s="932" t="str">
        <f t="array" ref="H15679">if(F15679&lt;&gt;"", iferror(index('Internal Staffing Calculator'!B$8:B23500,match(F15679,'Internal Staffing Calculator'!E$8:E23500,0)), "Not In Budget"),"")</f>
        <v/>
      </c>
      <c r="I15679" s="184"/>
      <c r="J15679" s="184"/>
      <c r="K15679" s="184"/>
      <c r="L15679" s="183"/>
    </row>
    <row r="15680">
      <c r="A15680" s="454"/>
      <c r="B15680" s="927"/>
      <c r="C15680" s="580"/>
      <c r="D15680" s="939"/>
      <c r="E15680" s="940"/>
      <c r="F15680" s="941"/>
      <c r="G15680" s="937" t="str">
        <f t="array" ref="G15680">xlookup(F15680,'Internal Staffing Calculator'!E:E,'Internal Staffing Calculator'!C:C,"")</f>
        <v/>
      </c>
      <c r="H15680" s="932" t="str">
        <f t="array" ref="H15680">if(F15680&lt;&gt;"", iferror(index('Internal Staffing Calculator'!B$8:B23500,match(F15680,'Internal Staffing Calculator'!E$8:E23500,0)), "Not In Budget"),"")</f>
        <v/>
      </c>
      <c r="I15680" s="184"/>
      <c r="J15680" s="184"/>
      <c r="K15680" s="184"/>
      <c r="L15680" s="183"/>
    </row>
    <row r="15681">
      <c r="A15681" s="454"/>
      <c r="B15681" s="927"/>
      <c r="C15681" s="580"/>
      <c r="D15681" s="939"/>
      <c r="E15681" s="940"/>
      <c r="F15681" s="941"/>
      <c r="G15681" s="937" t="str">
        <f t="array" ref="G15681">xlookup(F15681,'Internal Staffing Calculator'!E:E,'Internal Staffing Calculator'!C:C,"")</f>
        <v/>
      </c>
      <c r="H15681" s="932" t="str">
        <f t="array" ref="H15681">if(F15681&lt;&gt;"", iferror(index('Internal Staffing Calculator'!B$8:B23500,match(F15681,'Internal Staffing Calculator'!E$8:E23500,0)), "Not In Budget"),"")</f>
        <v/>
      </c>
      <c r="I15681" s="184"/>
      <c r="J15681" s="184"/>
      <c r="K15681" s="184"/>
      <c r="L15681" s="183"/>
    </row>
    <row r="15682">
      <c r="A15682" s="454"/>
      <c r="B15682" s="927"/>
      <c r="C15682" s="580"/>
      <c r="D15682" s="939"/>
      <c r="E15682" s="940"/>
      <c r="F15682" s="941"/>
      <c r="G15682" s="937" t="str">
        <f t="array" ref="G15682">xlookup(F15682,'Internal Staffing Calculator'!E:E,'Internal Staffing Calculator'!C:C,"")</f>
        <v/>
      </c>
      <c r="H15682" s="932" t="str">
        <f t="array" ref="H15682">if(F15682&lt;&gt;"", iferror(index('Internal Staffing Calculator'!B$8:B23500,match(F15682,'Internal Staffing Calculator'!E$8:E23500,0)), "Not In Budget"),"")</f>
        <v/>
      </c>
      <c r="I15682" s="184"/>
      <c r="J15682" s="184"/>
      <c r="K15682" s="184"/>
      <c r="L15682" s="183"/>
    </row>
    <row r="15683">
      <c r="A15683" s="454"/>
      <c r="B15683" s="927"/>
      <c r="C15683" s="580"/>
      <c r="D15683" s="939"/>
      <c r="E15683" s="940"/>
      <c r="F15683" s="941"/>
      <c r="G15683" s="937" t="str">
        <f t="array" ref="G15683">xlookup(F15683,'Internal Staffing Calculator'!E:E,'Internal Staffing Calculator'!C:C,"")</f>
        <v/>
      </c>
      <c r="H15683" s="932" t="str">
        <f t="array" ref="H15683">if(F15683&lt;&gt;"", iferror(index('Internal Staffing Calculator'!B$8:B23500,match(F15683,'Internal Staffing Calculator'!E$8:E23500,0)), "Not In Budget"),"")</f>
        <v/>
      </c>
      <c r="I15683" s="184"/>
      <c r="J15683" s="184"/>
      <c r="K15683" s="184"/>
      <c r="L15683" s="183"/>
    </row>
    <row r="15684">
      <c r="A15684" s="454"/>
      <c r="B15684" s="927"/>
      <c r="C15684" s="580"/>
      <c r="D15684" s="939"/>
      <c r="E15684" s="940"/>
      <c r="F15684" s="941"/>
      <c r="G15684" s="937" t="str">
        <f t="array" ref="G15684">xlookup(F15684,'Internal Staffing Calculator'!E:E,'Internal Staffing Calculator'!C:C,"")</f>
        <v/>
      </c>
      <c r="H15684" s="932" t="str">
        <f t="array" ref="H15684">if(F15684&lt;&gt;"", iferror(index('Internal Staffing Calculator'!B$8:B23500,match(F15684,'Internal Staffing Calculator'!E$8:E23500,0)), "Not In Budget"),"")</f>
        <v/>
      </c>
      <c r="I15684" s="184"/>
      <c r="J15684" s="184"/>
      <c r="K15684" s="184"/>
      <c r="L15684" s="183"/>
    </row>
    <row r="15685">
      <c r="A15685" s="454"/>
      <c r="B15685" s="927"/>
      <c r="C15685" s="580"/>
      <c r="D15685" s="939"/>
      <c r="E15685" s="940"/>
      <c r="F15685" s="941"/>
      <c r="G15685" s="937" t="str">
        <f t="array" ref="G15685">xlookup(F15685,'Internal Staffing Calculator'!E:E,'Internal Staffing Calculator'!C:C,"")</f>
        <v/>
      </c>
      <c r="H15685" s="932" t="str">
        <f t="array" ref="H15685">if(F15685&lt;&gt;"", iferror(index('Internal Staffing Calculator'!B$8:B23500,match(F15685,'Internal Staffing Calculator'!E$8:E23500,0)), "Not In Budget"),"")</f>
        <v/>
      </c>
      <c r="I15685" s="184"/>
      <c r="J15685" s="184"/>
      <c r="K15685" s="184"/>
      <c r="L15685" s="183"/>
    </row>
    <row r="15686">
      <c r="A15686" s="454"/>
      <c r="B15686" s="927"/>
      <c r="C15686" s="580"/>
      <c r="D15686" s="939"/>
      <c r="E15686" s="940"/>
      <c r="F15686" s="941"/>
      <c r="G15686" s="937" t="str">
        <f t="array" ref="G15686">xlookup(F15686,'Internal Staffing Calculator'!E:E,'Internal Staffing Calculator'!C:C,"")</f>
        <v/>
      </c>
      <c r="H15686" s="932" t="str">
        <f t="array" ref="H15686">if(F15686&lt;&gt;"", iferror(index('Internal Staffing Calculator'!B$8:B23500,match(F15686,'Internal Staffing Calculator'!E$8:E23500,0)), "Not In Budget"),"")</f>
        <v/>
      </c>
      <c r="I15686" s="184"/>
      <c r="J15686" s="184"/>
      <c r="K15686" s="184"/>
      <c r="L15686" s="183"/>
    </row>
    <row r="15687">
      <c r="A15687" s="454"/>
      <c r="B15687" s="927"/>
      <c r="C15687" s="580"/>
      <c r="D15687" s="939"/>
      <c r="E15687" s="940"/>
      <c r="F15687" s="941"/>
      <c r="G15687" s="937" t="str">
        <f t="array" ref="G15687">xlookup(F15687,'Internal Staffing Calculator'!E:E,'Internal Staffing Calculator'!C:C,"")</f>
        <v/>
      </c>
      <c r="H15687" s="932" t="str">
        <f t="array" ref="H15687">if(F15687&lt;&gt;"", iferror(index('Internal Staffing Calculator'!B$8:B23500,match(F15687,'Internal Staffing Calculator'!E$8:E23500,0)), "Not In Budget"),"")</f>
        <v/>
      </c>
      <c r="I15687" s="184"/>
      <c r="J15687" s="184"/>
      <c r="K15687" s="184"/>
      <c r="L15687" s="183"/>
    </row>
    <row r="15688">
      <c r="A15688" s="454"/>
      <c r="B15688" s="927"/>
      <c r="C15688" s="580"/>
      <c r="D15688" s="939"/>
      <c r="E15688" s="940"/>
      <c r="F15688" s="941"/>
      <c r="G15688" s="937" t="str">
        <f t="array" ref="G15688">xlookup(F15688,'Internal Staffing Calculator'!E:E,'Internal Staffing Calculator'!C:C,"")</f>
        <v/>
      </c>
      <c r="H15688" s="932" t="str">
        <f t="array" ref="H15688">if(F15688&lt;&gt;"", iferror(index('Internal Staffing Calculator'!B$8:B23500,match(F15688,'Internal Staffing Calculator'!E$8:E23500,0)), "Not In Budget"),"")</f>
        <v/>
      </c>
      <c r="I15688" s="184"/>
      <c r="J15688" s="184"/>
      <c r="K15688" s="184"/>
      <c r="L15688" s="183"/>
    </row>
    <row r="15689">
      <c r="A15689" s="454"/>
      <c r="B15689" s="927"/>
      <c r="C15689" s="580"/>
      <c r="D15689" s="939"/>
      <c r="E15689" s="940"/>
      <c r="F15689" s="941"/>
      <c r="G15689" s="937" t="str">
        <f t="array" ref="G15689">xlookup(F15689,'Internal Staffing Calculator'!E:E,'Internal Staffing Calculator'!C:C,"")</f>
        <v/>
      </c>
      <c r="H15689" s="932" t="str">
        <f t="array" ref="H15689">if(F15689&lt;&gt;"", iferror(index('Internal Staffing Calculator'!B$8:B23500,match(F15689,'Internal Staffing Calculator'!E$8:E23500,0)), "Not In Budget"),"")</f>
        <v/>
      </c>
      <c r="I15689" s="184"/>
      <c r="J15689" s="184"/>
      <c r="K15689" s="184"/>
      <c r="L15689" s="183"/>
    </row>
    <row r="15690">
      <c r="A15690" s="454"/>
      <c r="B15690" s="927"/>
      <c r="C15690" s="580"/>
      <c r="D15690" s="939"/>
      <c r="E15690" s="940"/>
      <c r="F15690" s="941"/>
      <c r="G15690" s="937" t="str">
        <f t="array" ref="G15690">xlookup(F15690,'Internal Staffing Calculator'!E:E,'Internal Staffing Calculator'!C:C,"")</f>
        <v/>
      </c>
      <c r="H15690" s="932" t="str">
        <f t="array" ref="H15690">if(F15690&lt;&gt;"", iferror(index('Internal Staffing Calculator'!B$8:B23500,match(F15690,'Internal Staffing Calculator'!E$8:E23500,0)), "Not In Budget"),"")</f>
        <v/>
      </c>
      <c r="I15690" s="184"/>
      <c r="J15690" s="184"/>
      <c r="K15690" s="184"/>
      <c r="L15690" s="183"/>
    </row>
    <row r="15691">
      <c r="A15691" s="454"/>
      <c r="B15691" s="927"/>
      <c r="C15691" s="580"/>
      <c r="D15691" s="939"/>
      <c r="E15691" s="940"/>
      <c r="F15691" s="941"/>
      <c r="G15691" s="937" t="str">
        <f t="array" ref="G15691">xlookup(F15691,'Internal Staffing Calculator'!E:E,'Internal Staffing Calculator'!C:C,"")</f>
        <v/>
      </c>
      <c r="H15691" s="932" t="str">
        <f t="array" ref="H15691">if(F15691&lt;&gt;"", iferror(index('Internal Staffing Calculator'!B$8:B23500,match(F15691,'Internal Staffing Calculator'!E$8:E23500,0)), "Not In Budget"),"")</f>
        <v/>
      </c>
      <c r="I15691" s="184"/>
      <c r="J15691" s="184"/>
      <c r="K15691" s="184"/>
      <c r="L15691" s="183"/>
    </row>
    <row r="15692">
      <c r="A15692" s="454"/>
      <c r="B15692" s="927"/>
      <c r="C15692" s="580"/>
      <c r="D15692" s="939"/>
      <c r="E15692" s="940"/>
      <c r="F15692" s="941"/>
      <c r="G15692" s="937" t="str">
        <f t="array" ref="G15692">xlookup(F15692,'Internal Staffing Calculator'!E:E,'Internal Staffing Calculator'!C:C,"")</f>
        <v/>
      </c>
      <c r="H15692" s="932" t="str">
        <f t="array" ref="H15692">if(F15692&lt;&gt;"", iferror(index('Internal Staffing Calculator'!B$8:B23500,match(F15692,'Internal Staffing Calculator'!E$8:E23500,0)), "Not In Budget"),"")</f>
        <v/>
      </c>
      <c r="I15692" s="184"/>
      <c r="J15692" s="184"/>
      <c r="K15692" s="184"/>
      <c r="L15692" s="183"/>
    </row>
    <row r="15693">
      <c r="A15693" s="454"/>
      <c r="B15693" s="927"/>
      <c r="C15693" s="580"/>
      <c r="D15693" s="939"/>
      <c r="E15693" s="940"/>
      <c r="F15693" s="941"/>
      <c r="G15693" s="937" t="str">
        <f t="array" ref="G15693">xlookup(F15693,'Internal Staffing Calculator'!E:E,'Internal Staffing Calculator'!C:C,"")</f>
        <v/>
      </c>
      <c r="H15693" s="932" t="str">
        <f t="array" ref="H15693">if(F15693&lt;&gt;"", iferror(index('Internal Staffing Calculator'!B$8:B23500,match(F15693,'Internal Staffing Calculator'!E$8:E23500,0)), "Not In Budget"),"")</f>
        <v/>
      </c>
      <c r="I15693" s="184"/>
      <c r="J15693" s="184"/>
      <c r="K15693" s="184"/>
      <c r="L15693" s="183"/>
    </row>
    <row r="15694">
      <c r="A15694" s="454"/>
      <c r="B15694" s="927"/>
      <c r="C15694" s="580"/>
      <c r="D15694" s="939"/>
      <c r="E15694" s="940"/>
      <c r="F15694" s="941"/>
      <c r="G15694" s="937" t="str">
        <f t="array" ref="G15694">xlookup(F15694,'Internal Staffing Calculator'!E:E,'Internal Staffing Calculator'!C:C,"")</f>
        <v/>
      </c>
      <c r="H15694" s="932" t="str">
        <f t="array" ref="H15694">if(F15694&lt;&gt;"", iferror(index('Internal Staffing Calculator'!B$8:B23500,match(F15694,'Internal Staffing Calculator'!E$8:E23500,0)), "Not In Budget"),"")</f>
        <v/>
      </c>
      <c r="I15694" s="184"/>
      <c r="J15694" s="184"/>
      <c r="K15694" s="184"/>
      <c r="L15694" s="183"/>
    </row>
    <row r="15695">
      <c r="A15695" s="454"/>
      <c r="B15695" s="927"/>
      <c r="C15695" s="580"/>
      <c r="D15695" s="939"/>
      <c r="E15695" s="940"/>
      <c r="F15695" s="941"/>
      <c r="G15695" s="937" t="str">
        <f t="array" ref="G15695">xlookup(F15695,'Internal Staffing Calculator'!E:E,'Internal Staffing Calculator'!C:C,"")</f>
        <v/>
      </c>
      <c r="H15695" s="932" t="str">
        <f t="array" ref="H15695">if(F15695&lt;&gt;"", iferror(index('Internal Staffing Calculator'!B$8:B23500,match(F15695,'Internal Staffing Calculator'!E$8:E23500,0)), "Not In Budget"),"")</f>
        <v/>
      </c>
      <c r="I15695" s="184"/>
      <c r="J15695" s="184"/>
      <c r="K15695" s="184"/>
      <c r="L15695" s="183"/>
    </row>
    <row r="15696">
      <c r="A15696" s="454"/>
      <c r="B15696" s="927"/>
      <c r="C15696" s="580"/>
      <c r="D15696" s="939"/>
      <c r="E15696" s="940"/>
      <c r="F15696" s="941"/>
      <c r="G15696" s="937" t="str">
        <f t="array" ref="G15696">xlookup(F15696,'Internal Staffing Calculator'!E:E,'Internal Staffing Calculator'!C:C,"")</f>
        <v/>
      </c>
      <c r="H15696" s="932" t="str">
        <f t="array" ref="H15696">if(F15696&lt;&gt;"", iferror(index('Internal Staffing Calculator'!B$8:B23500,match(F15696,'Internal Staffing Calculator'!E$8:E23500,0)), "Not In Budget"),"")</f>
        <v/>
      </c>
      <c r="I15696" s="184"/>
      <c r="J15696" s="184"/>
      <c r="K15696" s="184"/>
      <c r="L15696" s="183"/>
    </row>
    <row r="15697">
      <c r="A15697" s="454"/>
      <c r="B15697" s="927"/>
      <c r="C15697" s="580"/>
      <c r="D15697" s="939"/>
      <c r="E15697" s="940"/>
      <c r="F15697" s="941"/>
      <c r="G15697" s="937" t="str">
        <f t="array" ref="G15697">xlookup(F15697,'Internal Staffing Calculator'!E:E,'Internal Staffing Calculator'!C:C,"")</f>
        <v/>
      </c>
      <c r="H15697" s="932" t="str">
        <f t="array" ref="H15697">if(F15697&lt;&gt;"", iferror(index('Internal Staffing Calculator'!B$8:B23500,match(F15697,'Internal Staffing Calculator'!E$8:E23500,0)), "Not In Budget"),"")</f>
        <v/>
      </c>
      <c r="I15697" s="184"/>
      <c r="J15697" s="184"/>
      <c r="K15697" s="184"/>
      <c r="L15697" s="183"/>
    </row>
    <row r="15698">
      <c r="A15698" s="454"/>
      <c r="B15698" s="927"/>
      <c r="C15698" s="580"/>
      <c r="D15698" s="939"/>
      <c r="E15698" s="940"/>
      <c r="F15698" s="941"/>
      <c r="G15698" s="937" t="str">
        <f t="array" ref="G15698">xlookup(F15698,'Internal Staffing Calculator'!E:E,'Internal Staffing Calculator'!C:C,"")</f>
        <v/>
      </c>
      <c r="H15698" s="932" t="str">
        <f t="array" ref="H15698">if(F15698&lt;&gt;"", iferror(index('Internal Staffing Calculator'!B$8:B23500,match(F15698,'Internal Staffing Calculator'!E$8:E23500,0)), "Not In Budget"),"")</f>
        <v/>
      </c>
      <c r="I15698" s="184"/>
      <c r="J15698" s="184"/>
      <c r="K15698" s="184"/>
      <c r="L15698" s="183"/>
    </row>
    <row r="15699">
      <c r="A15699" s="454"/>
      <c r="B15699" s="927"/>
      <c r="C15699" s="580"/>
      <c r="D15699" s="939"/>
      <c r="E15699" s="940"/>
      <c r="F15699" s="941"/>
      <c r="G15699" s="937" t="str">
        <f t="array" ref="G15699">xlookup(F15699,'Internal Staffing Calculator'!E:E,'Internal Staffing Calculator'!C:C,"")</f>
        <v/>
      </c>
      <c r="H15699" s="932" t="str">
        <f t="array" ref="H15699">if(F15699&lt;&gt;"", iferror(index('Internal Staffing Calculator'!B$8:B23500,match(F15699,'Internal Staffing Calculator'!E$8:E23500,0)), "Not In Budget"),"")</f>
        <v/>
      </c>
      <c r="I15699" s="184"/>
      <c r="J15699" s="184"/>
      <c r="K15699" s="184"/>
      <c r="L15699" s="183"/>
    </row>
    <row r="15700">
      <c r="A15700" s="454"/>
      <c r="B15700" s="927"/>
      <c r="C15700" s="580"/>
      <c r="D15700" s="939"/>
      <c r="E15700" s="940"/>
      <c r="F15700" s="941"/>
      <c r="G15700" s="937" t="str">
        <f t="array" ref="G15700">xlookup(F15700,'Internal Staffing Calculator'!E:E,'Internal Staffing Calculator'!C:C,"")</f>
        <v/>
      </c>
      <c r="H15700" s="932" t="str">
        <f t="array" ref="H15700">if(F15700&lt;&gt;"", iferror(index('Internal Staffing Calculator'!B$8:B23500,match(F15700,'Internal Staffing Calculator'!E$8:E23500,0)), "Not In Budget"),"")</f>
        <v/>
      </c>
      <c r="I15700" s="184"/>
      <c r="J15700" s="184"/>
      <c r="K15700" s="184"/>
      <c r="L15700" s="183"/>
    </row>
    <row r="15701">
      <c r="A15701" s="454"/>
      <c r="B15701" s="927"/>
      <c r="C15701" s="580"/>
      <c r="D15701" s="939"/>
      <c r="E15701" s="940"/>
      <c r="F15701" s="941"/>
      <c r="G15701" s="937" t="str">
        <f t="array" ref="G15701">xlookup(F15701,'Internal Staffing Calculator'!E:E,'Internal Staffing Calculator'!C:C,"")</f>
        <v/>
      </c>
      <c r="H15701" s="932" t="str">
        <f t="array" ref="H15701">if(F15701&lt;&gt;"", iferror(index('Internal Staffing Calculator'!B$8:B23500,match(F15701,'Internal Staffing Calculator'!E$8:E23500,0)), "Not In Budget"),"")</f>
        <v/>
      </c>
      <c r="I15701" s="184"/>
      <c r="J15701" s="184"/>
      <c r="K15701" s="184"/>
      <c r="L15701" s="183"/>
    </row>
    <row r="15702">
      <c r="A15702" s="454"/>
      <c r="B15702" s="927"/>
      <c r="C15702" s="580"/>
      <c r="D15702" s="939"/>
      <c r="E15702" s="940"/>
      <c r="F15702" s="941"/>
      <c r="G15702" s="937" t="str">
        <f t="array" ref="G15702">xlookup(F15702,'Internal Staffing Calculator'!E:E,'Internal Staffing Calculator'!C:C,"")</f>
        <v/>
      </c>
      <c r="H15702" s="932" t="str">
        <f t="array" ref="H15702">if(F15702&lt;&gt;"", iferror(index('Internal Staffing Calculator'!B$8:B23500,match(F15702,'Internal Staffing Calculator'!E$8:E23500,0)), "Not In Budget"),"")</f>
        <v/>
      </c>
      <c r="I15702" s="184"/>
      <c r="J15702" s="184"/>
      <c r="K15702" s="184"/>
      <c r="L15702" s="183"/>
    </row>
    <row r="15703">
      <c r="A15703" s="454"/>
      <c r="B15703" s="927"/>
      <c r="C15703" s="580"/>
      <c r="D15703" s="939"/>
      <c r="E15703" s="940"/>
      <c r="F15703" s="941"/>
      <c r="G15703" s="937" t="str">
        <f t="array" ref="G15703">xlookup(F15703,'Internal Staffing Calculator'!E:E,'Internal Staffing Calculator'!C:C,"")</f>
        <v/>
      </c>
      <c r="H15703" s="932" t="str">
        <f t="array" ref="H15703">if(F15703&lt;&gt;"", iferror(index('Internal Staffing Calculator'!B$8:B23500,match(F15703,'Internal Staffing Calculator'!E$8:E23500,0)), "Not In Budget"),"")</f>
        <v/>
      </c>
      <c r="I15703" s="184"/>
      <c r="J15703" s="184"/>
      <c r="K15703" s="184"/>
      <c r="L15703" s="183"/>
    </row>
    <row r="15704">
      <c r="A15704" s="454"/>
      <c r="B15704" s="927"/>
      <c r="C15704" s="580"/>
      <c r="D15704" s="939"/>
      <c r="E15704" s="940"/>
      <c r="F15704" s="941"/>
      <c r="G15704" s="937" t="str">
        <f t="array" ref="G15704">xlookup(F15704,'Internal Staffing Calculator'!E:E,'Internal Staffing Calculator'!C:C,"")</f>
        <v/>
      </c>
      <c r="H15704" s="932" t="str">
        <f t="array" ref="H15704">if(F15704&lt;&gt;"", iferror(index('Internal Staffing Calculator'!B$8:B23500,match(F15704,'Internal Staffing Calculator'!E$8:E23500,0)), "Not In Budget"),"")</f>
        <v/>
      </c>
      <c r="I15704" s="184"/>
      <c r="J15704" s="184"/>
      <c r="K15704" s="184"/>
      <c r="L15704" s="183"/>
    </row>
    <row r="15705">
      <c r="A15705" s="454"/>
      <c r="B15705" s="927"/>
      <c r="C15705" s="580"/>
      <c r="D15705" s="939"/>
      <c r="E15705" s="940"/>
      <c r="F15705" s="941"/>
      <c r="G15705" s="937" t="str">
        <f t="array" ref="G15705">xlookup(F15705,'Internal Staffing Calculator'!E:E,'Internal Staffing Calculator'!C:C,"")</f>
        <v/>
      </c>
      <c r="H15705" s="932" t="str">
        <f t="array" ref="H15705">if(F15705&lt;&gt;"", iferror(index('Internal Staffing Calculator'!B$8:B23500,match(F15705,'Internal Staffing Calculator'!E$8:E23500,0)), "Not In Budget"),"")</f>
        <v/>
      </c>
      <c r="I15705" s="184"/>
      <c r="J15705" s="184"/>
      <c r="K15705" s="184"/>
      <c r="L15705" s="183"/>
    </row>
    <row r="15706">
      <c r="A15706" s="454"/>
      <c r="B15706" s="927"/>
      <c r="C15706" s="580"/>
      <c r="D15706" s="939"/>
      <c r="E15706" s="940"/>
      <c r="F15706" s="941"/>
      <c r="G15706" s="937" t="str">
        <f t="array" ref="G15706">xlookup(F15706,'Internal Staffing Calculator'!E:E,'Internal Staffing Calculator'!C:C,"")</f>
        <v/>
      </c>
      <c r="H15706" s="932" t="str">
        <f t="array" ref="H15706">if(F15706&lt;&gt;"", iferror(index('Internal Staffing Calculator'!B$8:B23500,match(F15706,'Internal Staffing Calculator'!E$8:E23500,0)), "Not In Budget"),"")</f>
        <v/>
      </c>
      <c r="I15706" s="184"/>
      <c r="J15706" s="184"/>
      <c r="K15706" s="184"/>
      <c r="L15706" s="183"/>
    </row>
    <row r="15707">
      <c r="A15707" s="454"/>
      <c r="B15707" s="927"/>
      <c r="C15707" s="580"/>
      <c r="D15707" s="939"/>
      <c r="E15707" s="940"/>
      <c r="F15707" s="941"/>
      <c r="G15707" s="937" t="str">
        <f t="array" ref="G15707">xlookup(F15707,'Internal Staffing Calculator'!E:E,'Internal Staffing Calculator'!C:C,"")</f>
        <v/>
      </c>
      <c r="H15707" s="932" t="str">
        <f t="array" ref="H15707">if(F15707&lt;&gt;"", iferror(index('Internal Staffing Calculator'!B$8:B23500,match(F15707,'Internal Staffing Calculator'!E$8:E23500,0)), "Not In Budget"),"")</f>
        <v/>
      </c>
      <c r="I15707" s="184"/>
      <c r="J15707" s="184"/>
      <c r="K15707" s="184"/>
      <c r="L15707" s="183"/>
    </row>
    <row r="15708">
      <c r="A15708" s="454"/>
      <c r="B15708" s="927"/>
      <c r="C15708" s="580"/>
      <c r="D15708" s="939"/>
      <c r="E15708" s="940"/>
      <c r="F15708" s="941"/>
      <c r="G15708" s="937" t="str">
        <f t="array" ref="G15708">xlookup(F15708,'Internal Staffing Calculator'!E:E,'Internal Staffing Calculator'!C:C,"")</f>
        <v/>
      </c>
      <c r="H15708" s="932" t="str">
        <f t="array" ref="H15708">if(F15708&lt;&gt;"", iferror(index('Internal Staffing Calculator'!B$8:B23500,match(F15708,'Internal Staffing Calculator'!E$8:E23500,0)), "Not In Budget"),"")</f>
        <v/>
      </c>
      <c r="I15708" s="184"/>
      <c r="J15708" s="184"/>
      <c r="K15708" s="184"/>
      <c r="L15708" s="183"/>
    </row>
    <row r="15709">
      <c r="A15709" s="454"/>
      <c r="B15709" s="927"/>
      <c r="C15709" s="580"/>
      <c r="D15709" s="939"/>
      <c r="E15709" s="940"/>
      <c r="F15709" s="941"/>
      <c r="G15709" s="937" t="str">
        <f t="array" ref="G15709">xlookup(F15709,'Internal Staffing Calculator'!E:E,'Internal Staffing Calculator'!C:C,"")</f>
        <v/>
      </c>
      <c r="H15709" s="932" t="str">
        <f t="array" ref="H15709">if(F15709&lt;&gt;"", iferror(index('Internal Staffing Calculator'!B$8:B23500,match(F15709,'Internal Staffing Calculator'!E$8:E23500,0)), "Not In Budget"),"")</f>
        <v/>
      </c>
      <c r="I15709" s="184"/>
      <c r="J15709" s="184"/>
      <c r="K15709" s="184"/>
      <c r="L15709" s="183"/>
    </row>
    <row r="15710">
      <c r="A15710" s="454"/>
      <c r="B15710" s="927"/>
      <c r="C15710" s="580"/>
      <c r="D15710" s="939"/>
      <c r="E15710" s="940"/>
      <c r="F15710" s="941"/>
      <c r="G15710" s="937" t="str">
        <f t="array" ref="G15710">xlookup(F15710,'Internal Staffing Calculator'!E:E,'Internal Staffing Calculator'!C:C,"")</f>
        <v/>
      </c>
      <c r="H15710" s="932" t="str">
        <f t="array" ref="H15710">if(F15710&lt;&gt;"", iferror(index('Internal Staffing Calculator'!B$8:B23500,match(F15710,'Internal Staffing Calculator'!E$8:E23500,0)), "Not In Budget"),"")</f>
        <v/>
      </c>
      <c r="I15710" s="184"/>
      <c r="J15710" s="184"/>
      <c r="K15710" s="184"/>
      <c r="L15710" s="183"/>
    </row>
    <row r="15711">
      <c r="A15711" s="454"/>
      <c r="B15711" s="927"/>
      <c r="C15711" s="580"/>
      <c r="D15711" s="939"/>
      <c r="E15711" s="940"/>
      <c r="F15711" s="941"/>
      <c r="G15711" s="937" t="str">
        <f t="array" ref="G15711">xlookup(F15711,'Internal Staffing Calculator'!E:E,'Internal Staffing Calculator'!C:C,"")</f>
        <v/>
      </c>
      <c r="H15711" s="932" t="str">
        <f t="array" ref="H15711">if(F15711&lt;&gt;"", iferror(index('Internal Staffing Calculator'!B$8:B23500,match(F15711,'Internal Staffing Calculator'!E$8:E23500,0)), "Not In Budget"),"")</f>
        <v/>
      </c>
      <c r="I15711" s="184"/>
      <c r="J15711" s="184"/>
      <c r="K15711" s="184"/>
      <c r="L15711" s="183"/>
    </row>
    <row r="15712">
      <c r="A15712" s="454"/>
      <c r="B15712" s="927"/>
      <c r="C15712" s="580"/>
      <c r="D15712" s="939"/>
      <c r="E15712" s="940"/>
      <c r="F15712" s="941"/>
      <c r="G15712" s="937" t="str">
        <f t="array" ref="G15712">xlookup(F15712,'Internal Staffing Calculator'!E:E,'Internal Staffing Calculator'!C:C,"")</f>
        <v/>
      </c>
      <c r="H15712" s="932" t="str">
        <f t="array" ref="H15712">if(F15712&lt;&gt;"", iferror(index('Internal Staffing Calculator'!B$8:B23500,match(F15712,'Internal Staffing Calculator'!E$8:E23500,0)), "Not In Budget"),"")</f>
        <v/>
      </c>
      <c r="I15712" s="184"/>
      <c r="J15712" s="184"/>
      <c r="K15712" s="184"/>
      <c r="L15712" s="183"/>
    </row>
    <row r="15713">
      <c r="A15713" s="454"/>
      <c r="B15713" s="927"/>
      <c r="C15713" s="580"/>
      <c r="D15713" s="939"/>
      <c r="E15713" s="940"/>
      <c r="F15713" s="941"/>
      <c r="G15713" s="937" t="str">
        <f t="array" ref="G15713">xlookup(F15713,'Internal Staffing Calculator'!E:E,'Internal Staffing Calculator'!C:C,"")</f>
        <v/>
      </c>
      <c r="H15713" s="932" t="str">
        <f t="array" ref="H15713">if(F15713&lt;&gt;"", iferror(index('Internal Staffing Calculator'!B$8:B23500,match(F15713,'Internal Staffing Calculator'!E$8:E23500,0)), "Not In Budget"),"")</f>
        <v/>
      </c>
      <c r="I15713" s="184"/>
      <c r="J15713" s="184"/>
      <c r="K15713" s="184"/>
      <c r="L15713" s="183"/>
    </row>
    <row r="15714">
      <c r="A15714" s="454"/>
      <c r="B15714" s="927"/>
      <c r="C15714" s="580"/>
      <c r="D15714" s="939"/>
      <c r="E15714" s="940"/>
      <c r="F15714" s="941"/>
      <c r="G15714" s="937" t="str">
        <f t="array" ref="G15714">xlookup(F15714,'Internal Staffing Calculator'!E:E,'Internal Staffing Calculator'!C:C,"")</f>
        <v/>
      </c>
      <c r="H15714" s="932" t="str">
        <f t="array" ref="H15714">if(F15714&lt;&gt;"", iferror(index('Internal Staffing Calculator'!B$8:B23500,match(F15714,'Internal Staffing Calculator'!E$8:E23500,0)), "Not In Budget"),"")</f>
        <v/>
      </c>
      <c r="I15714" s="184"/>
      <c r="J15714" s="184"/>
      <c r="K15714" s="184"/>
      <c r="L15714" s="183"/>
    </row>
    <row r="15715">
      <c r="A15715" s="454"/>
      <c r="B15715" s="927"/>
      <c r="C15715" s="580"/>
      <c r="D15715" s="939"/>
      <c r="E15715" s="940"/>
      <c r="F15715" s="941"/>
      <c r="G15715" s="937" t="str">
        <f t="array" ref="G15715">xlookup(F15715,'Internal Staffing Calculator'!E:E,'Internal Staffing Calculator'!C:C,"")</f>
        <v/>
      </c>
      <c r="H15715" s="932" t="str">
        <f t="array" ref="H15715">if(F15715&lt;&gt;"", iferror(index('Internal Staffing Calculator'!B$8:B23500,match(F15715,'Internal Staffing Calculator'!E$8:E23500,0)), "Not In Budget"),"")</f>
        <v/>
      </c>
      <c r="I15715" s="184"/>
      <c r="J15715" s="184"/>
      <c r="K15715" s="184"/>
      <c r="L15715" s="183"/>
    </row>
    <row r="15716">
      <c r="A15716" s="454"/>
      <c r="B15716" s="927"/>
      <c r="C15716" s="580"/>
      <c r="D15716" s="939"/>
      <c r="E15716" s="940"/>
      <c r="F15716" s="941"/>
      <c r="G15716" s="937" t="str">
        <f t="array" ref="G15716">xlookup(F15716,'Internal Staffing Calculator'!E:E,'Internal Staffing Calculator'!C:C,"")</f>
        <v/>
      </c>
      <c r="H15716" s="932" t="str">
        <f t="array" ref="H15716">if(F15716&lt;&gt;"", iferror(index('Internal Staffing Calculator'!B$8:B23500,match(F15716,'Internal Staffing Calculator'!E$8:E23500,0)), "Not In Budget"),"")</f>
        <v/>
      </c>
      <c r="I15716" s="184"/>
      <c r="J15716" s="184"/>
      <c r="K15716" s="184"/>
      <c r="L15716" s="183"/>
    </row>
    <row r="15717">
      <c r="A15717" s="454"/>
      <c r="B15717" s="927"/>
      <c r="C15717" s="580"/>
      <c r="D15717" s="939"/>
      <c r="E15717" s="940"/>
      <c r="F15717" s="941"/>
      <c r="G15717" s="937" t="str">
        <f t="array" ref="G15717">xlookup(F15717,'Internal Staffing Calculator'!E:E,'Internal Staffing Calculator'!C:C,"")</f>
        <v/>
      </c>
      <c r="H15717" s="932" t="str">
        <f t="array" ref="H15717">if(F15717&lt;&gt;"", iferror(index('Internal Staffing Calculator'!B$8:B23500,match(F15717,'Internal Staffing Calculator'!E$8:E23500,0)), "Not In Budget"),"")</f>
        <v/>
      </c>
      <c r="I15717" s="184"/>
      <c r="J15717" s="184"/>
      <c r="K15717" s="184"/>
      <c r="L15717" s="183"/>
    </row>
    <row r="15718">
      <c r="A15718" s="454"/>
      <c r="B15718" s="927"/>
      <c r="C15718" s="580"/>
      <c r="D15718" s="939"/>
      <c r="E15718" s="940"/>
      <c r="F15718" s="941"/>
      <c r="G15718" s="937" t="str">
        <f t="array" ref="G15718">xlookup(F15718,'Internal Staffing Calculator'!E:E,'Internal Staffing Calculator'!C:C,"")</f>
        <v/>
      </c>
      <c r="H15718" s="932" t="str">
        <f t="array" ref="H15718">if(F15718&lt;&gt;"", iferror(index('Internal Staffing Calculator'!B$8:B23500,match(F15718,'Internal Staffing Calculator'!E$8:E23500,0)), "Not In Budget"),"")</f>
        <v/>
      </c>
      <c r="I15718" s="184"/>
      <c r="J15718" s="184"/>
      <c r="K15718" s="184"/>
      <c r="L15718" s="183"/>
    </row>
    <row r="15719">
      <c r="A15719" s="454"/>
      <c r="B15719" s="927"/>
      <c r="C15719" s="580"/>
      <c r="D15719" s="939"/>
      <c r="E15719" s="940"/>
      <c r="F15719" s="941"/>
      <c r="G15719" s="937" t="str">
        <f t="array" ref="G15719">xlookup(F15719,'Internal Staffing Calculator'!E:E,'Internal Staffing Calculator'!C:C,"")</f>
        <v/>
      </c>
      <c r="H15719" s="932" t="str">
        <f t="array" ref="H15719">if(F15719&lt;&gt;"", iferror(index('Internal Staffing Calculator'!B$8:B23500,match(F15719,'Internal Staffing Calculator'!E$8:E23500,0)), "Not In Budget"),"")</f>
        <v/>
      </c>
      <c r="I15719" s="184"/>
      <c r="J15719" s="184"/>
      <c r="K15719" s="184"/>
      <c r="L15719" s="183"/>
    </row>
    <row r="15720">
      <c r="A15720" s="454"/>
      <c r="B15720" s="927"/>
      <c r="C15720" s="580"/>
      <c r="D15720" s="939"/>
      <c r="E15720" s="940"/>
      <c r="F15720" s="941"/>
      <c r="G15720" s="937" t="str">
        <f t="array" ref="G15720">xlookup(F15720,'Internal Staffing Calculator'!E:E,'Internal Staffing Calculator'!C:C,"")</f>
        <v/>
      </c>
      <c r="H15720" s="932" t="str">
        <f t="array" ref="H15720">if(F15720&lt;&gt;"", iferror(index('Internal Staffing Calculator'!B$8:B23500,match(F15720,'Internal Staffing Calculator'!E$8:E23500,0)), "Not In Budget"),"")</f>
        <v/>
      </c>
      <c r="I15720" s="184"/>
      <c r="J15720" s="184"/>
      <c r="K15720" s="184"/>
      <c r="L15720" s="183"/>
    </row>
    <row r="15721">
      <c r="A15721" s="454"/>
      <c r="B15721" s="927"/>
      <c r="C15721" s="580"/>
      <c r="D15721" s="939"/>
      <c r="E15721" s="940"/>
      <c r="F15721" s="941"/>
      <c r="G15721" s="937" t="str">
        <f t="array" ref="G15721">xlookup(F15721,'Internal Staffing Calculator'!E:E,'Internal Staffing Calculator'!C:C,"")</f>
        <v/>
      </c>
      <c r="H15721" s="932" t="str">
        <f t="array" ref="H15721">if(F15721&lt;&gt;"", iferror(index('Internal Staffing Calculator'!B$8:B23500,match(F15721,'Internal Staffing Calculator'!E$8:E23500,0)), "Not In Budget"),"")</f>
        <v/>
      </c>
      <c r="I15721" s="184"/>
      <c r="J15721" s="184"/>
      <c r="K15721" s="184"/>
      <c r="L15721" s="183"/>
    </row>
    <row r="15722">
      <c r="A15722" s="454"/>
      <c r="B15722" s="927"/>
      <c r="C15722" s="580"/>
      <c r="D15722" s="939"/>
      <c r="E15722" s="940"/>
      <c r="F15722" s="941"/>
      <c r="G15722" s="937" t="str">
        <f t="array" ref="G15722">xlookup(F15722,'Internal Staffing Calculator'!E:E,'Internal Staffing Calculator'!C:C,"")</f>
        <v/>
      </c>
      <c r="H15722" s="932" t="str">
        <f t="array" ref="H15722">if(F15722&lt;&gt;"", iferror(index('Internal Staffing Calculator'!B$8:B23500,match(F15722,'Internal Staffing Calculator'!E$8:E23500,0)), "Not In Budget"),"")</f>
        <v/>
      </c>
      <c r="I15722" s="184"/>
      <c r="J15722" s="184"/>
      <c r="K15722" s="184"/>
      <c r="L15722" s="183"/>
    </row>
    <row r="15723">
      <c r="A15723" s="454"/>
      <c r="B15723" s="927"/>
      <c r="C15723" s="580"/>
      <c r="D15723" s="939"/>
      <c r="E15723" s="940"/>
      <c r="F15723" s="941"/>
      <c r="G15723" s="937" t="str">
        <f t="array" ref="G15723">xlookup(F15723,'Internal Staffing Calculator'!E:E,'Internal Staffing Calculator'!C:C,"")</f>
        <v/>
      </c>
      <c r="H15723" s="932" t="str">
        <f t="array" ref="H15723">if(F15723&lt;&gt;"", iferror(index('Internal Staffing Calculator'!B$8:B23500,match(F15723,'Internal Staffing Calculator'!E$8:E23500,0)), "Not In Budget"),"")</f>
        <v/>
      </c>
      <c r="I15723" s="184"/>
      <c r="J15723" s="184"/>
      <c r="K15723" s="184"/>
      <c r="L15723" s="183"/>
    </row>
    <row r="15724">
      <c r="A15724" s="454"/>
      <c r="B15724" s="927"/>
      <c r="C15724" s="580"/>
      <c r="D15724" s="939"/>
      <c r="E15724" s="940"/>
      <c r="F15724" s="941"/>
      <c r="G15724" s="937" t="str">
        <f t="array" ref="G15724">xlookup(F15724,'Internal Staffing Calculator'!E:E,'Internal Staffing Calculator'!C:C,"")</f>
        <v/>
      </c>
      <c r="H15724" s="932" t="str">
        <f t="array" ref="H15724">if(F15724&lt;&gt;"", iferror(index('Internal Staffing Calculator'!B$8:B23500,match(F15724,'Internal Staffing Calculator'!E$8:E23500,0)), "Not In Budget"),"")</f>
        <v/>
      </c>
      <c r="I15724" s="184"/>
      <c r="J15724" s="184"/>
      <c r="K15724" s="184"/>
      <c r="L15724" s="183"/>
    </row>
    <row r="15725">
      <c r="A15725" s="454"/>
      <c r="B15725" s="927"/>
      <c r="C15725" s="580"/>
      <c r="D15725" s="939"/>
      <c r="E15725" s="940"/>
      <c r="F15725" s="941"/>
      <c r="G15725" s="937" t="str">
        <f t="array" ref="G15725">xlookup(F15725,'Internal Staffing Calculator'!E:E,'Internal Staffing Calculator'!C:C,"")</f>
        <v/>
      </c>
      <c r="H15725" s="932" t="str">
        <f t="array" ref="H15725">if(F15725&lt;&gt;"", iferror(index('Internal Staffing Calculator'!B$8:B23500,match(F15725,'Internal Staffing Calculator'!E$8:E23500,0)), "Not In Budget"),"")</f>
        <v/>
      </c>
      <c r="I15725" s="184"/>
      <c r="J15725" s="184"/>
      <c r="K15725" s="184"/>
      <c r="L15725" s="183"/>
    </row>
    <row r="15726">
      <c r="A15726" s="454"/>
      <c r="B15726" s="927"/>
      <c r="C15726" s="580"/>
      <c r="D15726" s="939"/>
      <c r="E15726" s="940"/>
      <c r="F15726" s="941"/>
      <c r="G15726" s="937" t="str">
        <f t="array" ref="G15726">xlookup(F15726,'Internal Staffing Calculator'!E:E,'Internal Staffing Calculator'!C:C,"")</f>
        <v/>
      </c>
      <c r="H15726" s="932" t="str">
        <f t="array" ref="H15726">if(F15726&lt;&gt;"", iferror(index('Internal Staffing Calculator'!B$8:B23500,match(F15726,'Internal Staffing Calculator'!E$8:E23500,0)), "Not In Budget"),"")</f>
        <v/>
      </c>
      <c r="I15726" s="184"/>
      <c r="J15726" s="184"/>
      <c r="K15726" s="184"/>
      <c r="L15726" s="183"/>
    </row>
    <row r="15727">
      <c r="A15727" s="454"/>
      <c r="B15727" s="927"/>
      <c r="C15727" s="580"/>
      <c r="D15727" s="939"/>
      <c r="E15727" s="940"/>
      <c r="F15727" s="941"/>
      <c r="G15727" s="937" t="str">
        <f t="array" ref="G15727">xlookup(F15727,'Internal Staffing Calculator'!E:E,'Internal Staffing Calculator'!C:C,"")</f>
        <v/>
      </c>
      <c r="H15727" s="932" t="str">
        <f t="array" ref="H15727">if(F15727&lt;&gt;"", iferror(index('Internal Staffing Calculator'!B$8:B23500,match(F15727,'Internal Staffing Calculator'!E$8:E23500,0)), "Not In Budget"),"")</f>
        <v/>
      </c>
      <c r="I15727" s="184"/>
      <c r="J15727" s="184"/>
      <c r="K15727" s="184"/>
      <c r="L15727" s="183"/>
    </row>
    <row r="15728">
      <c r="A15728" s="454"/>
      <c r="B15728" s="927"/>
      <c r="C15728" s="580"/>
      <c r="D15728" s="939"/>
      <c r="E15728" s="940"/>
      <c r="F15728" s="941"/>
      <c r="G15728" s="937" t="str">
        <f t="array" ref="G15728">xlookup(F15728,'Internal Staffing Calculator'!E:E,'Internal Staffing Calculator'!C:C,"")</f>
        <v/>
      </c>
      <c r="H15728" s="932" t="str">
        <f t="array" ref="H15728">if(F15728&lt;&gt;"", iferror(index('Internal Staffing Calculator'!B$8:B23500,match(F15728,'Internal Staffing Calculator'!E$8:E23500,0)), "Not In Budget"),"")</f>
        <v/>
      </c>
      <c r="I15728" s="184"/>
      <c r="J15728" s="184"/>
      <c r="K15728" s="184"/>
      <c r="L15728" s="183"/>
    </row>
    <row r="15729">
      <c r="A15729" s="454"/>
      <c r="B15729" s="927"/>
      <c r="C15729" s="580"/>
      <c r="D15729" s="939"/>
      <c r="E15729" s="940"/>
      <c r="F15729" s="941"/>
      <c r="G15729" s="937" t="str">
        <f t="array" ref="G15729">xlookup(F15729,'Internal Staffing Calculator'!E:E,'Internal Staffing Calculator'!C:C,"")</f>
        <v/>
      </c>
      <c r="H15729" s="932" t="str">
        <f t="array" ref="H15729">if(F15729&lt;&gt;"", iferror(index('Internal Staffing Calculator'!B$8:B23500,match(F15729,'Internal Staffing Calculator'!E$8:E23500,0)), "Not In Budget"),"")</f>
        <v/>
      </c>
      <c r="I15729" s="184"/>
      <c r="J15729" s="184"/>
      <c r="K15729" s="184"/>
      <c r="L15729" s="183"/>
    </row>
    <row r="15730">
      <c r="A15730" s="454"/>
      <c r="B15730" s="927"/>
      <c r="C15730" s="580"/>
      <c r="D15730" s="939"/>
      <c r="E15730" s="940"/>
      <c r="F15730" s="941"/>
      <c r="G15730" s="937" t="str">
        <f t="array" ref="G15730">xlookup(F15730,'Internal Staffing Calculator'!E:E,'Internal Staffing Calculator'!C:C,"")</f>
        <v/>
      </c>
      <c r="H15730" s="932" t="str">
        <f t="array" ref="H15730">if(F15730&lt;&gt;"", iferror(index('Internal Staffing Calculator'!B$8:B23500,match(F15730,'Internal Staffing Calculator'!E$8:E23500,0)), "Not In Budget"),"")</f>
        <v/>
      </c>
      <c r="I15730" s="184"/>
      <c r="J15730" s="184"/>
      <c r="K15730" s="184"/>
      <c r="L15730" s="183"/>
    </row>
    <row r="15731">
      <c r="A15731" s="454"/>
      <c r="B15731" s="927"/>
      <c r="C15731" s="580"/>
      <c r="D15731" s="939"/>
      <c r="E15731" s="940"/>
      <c r="F15731" s="941"/>
      <c r="G15731" s="937" t="str">
        <f t="array" ref="G15731">xlookup(F15731,'Internal Staffing Calculator'!E:E,'Internal Staffing Calculator'!C:C,"")</f>
        <v/>
      </c>
      <c r="H15731" s="932" t="str">
        <f t="array" ref="H15731">if(F15731&lt;&gt;"", iferror(index('Internal Staffing Calculator'!B$8:B23500,match(F15731,'Internal Staffing Calculator'!E$8:E23500,0)), "Not In Budget"),"")</f>
        <v/>
      </c>
      <c r="I15731" s="184"/>
      <c r="J15731" s="184"/>
      <c r="K15731" s="184"/>
      <c r="L15731" s="183"/>
    </row>
    <row r="15732">
      <c r="A15732" s="454"/>
      <c r="B15732" s="927"/>
      <c r="C15732" s="580"/>
      <c r="D15732" s="939"/>
      <c r="E15732" s="940"/>
      <c r="F15732" s="941"/>
      <c r="G15732" s="937" t="str">
        <f t="array" ref="G15732">xlookup(F15732,'Internal Staffing Calculator'!E:E,'Internal Staffing Calculator'!C:C,"")</f>
        <v/>
      </c>
      <c r="H15732" s="932" t="str">
        <f t="array" ref="H15732">if(F15732&lt;&gt;"", iferror(index('Internal Staffing Calculator'!B$8:B23500,match(F15732,'Internal Staffing Calculator'!E$8:E23500,0)), "Not In Budget"),"")</f>
        <v/>
      </c>
      <c r="I15732" s="184"/>
      <c r="J15732" s="184"/>
      <c r="K15732" s="184"/>
      <c r="L15732" s="183"/>
    </row>
    <row r="15733">
      <c r="A15733" s="454"/>
      <c r="B15733" s="927"/>
      <c r="C15733" s="580"/>
      <c r="D15733" s="939"/>
      <c r="E15733" s="940"/>
      <c r="F15733" s="941"/>
      <c r="G15733" s="937" t="str">
        <f t="array" ref="G15733">xlookup(F15733,'Internal Staffing Calculator'!E:E,'Internal Staffing Calculator'!C:C,"")</f>
        <v/>
      </c>
      <c r="H15733" s="932" t="str">
        <f t="array" ref="H15733">if(F15733&lt;&gt;"", iferror(index('Internal Staffing Calculator'!B$8:B23500,match(F15733,'Internal Staffing Calculator'!E$8:E23500,0)), "Not In Budget"),"")</f>
        <v/>
      </c>
      <c r="I15733" s="184"/>
      <c r="J15733" s="184"/>
      <c r="K15733" s="184"/>
      <c r="L15733" s="183"/>
    </row>
    <row r="15734">
      <c r="A15734" s="454"/>
      <c r="B15734" s="927"/>
      <c r="C15734" s="580"/>
      <c r="D15734" s="939"/>
      <c r="E15734" s="940"/>
      <c r="F15734" s="941"/>
      <c r="G15734" s="937" t="str">
        <f t="array" ref="G15734">xlookup(F15734,'Internal Staffing Calculator'!E:E,'Internal Staffing Calculator'!C:C,"")</f>
        <v/>
      </c>
      <c r="H15734" s="932" t="str">
        <f t="array" ref="H15734">if(F15734&lt;&gt;"", iferror(index('Internal Staffing Calculator'!B$8:B23500,match(F15734,'Internal Staffing Calculator'!E$8:E23500,0)), "Not In Budget"),"")</f>
        <v/>
      </c>
      <c r="I15734" s="184"/>
      <c r="J15734" s="184"/>
      <c r="K15734" s="184"/>
      <c r="L15734" s="183"/>
    </row>
    <row r="15735">
      <c r="A15735" s="454"/>
      <c r="B15735" s="927"/>
      <c r="C15735" s="580"/>
      <c r="D15735" s="939"/>
      <c r="E15735" s="940"/>
      <c r="F15735" s="941"/>
      <c r="G15735" s="937" t="str">
        <f t="array" ref="G15735">xlookup(F15735,'Internal Staffing Calculator'!E:E,'Internal Staffing Calculator'!C:C,"")</f>
        <v/>
      </c>
      <c r="H15735" s="932" t="str">
        <f t="array" ref="H15735">if(F15735&lt;&gt;"", iferror(index('Internal Staffing Calculator'!B$8:B23500,match(F15735,'Internal Staffing Calculator'!E$8:E23500,0)), "Not In Budget"),"")</f>
        <v/>
      </c>
      <c r="I15735" s="184"/>
      <c r="J15735" s="184"/>
      <c r="K15735" s="184"/>
      <c r="L15735" s="183"/>
    </row>
    <row r="15736">
      <c r="A15736" s="454"/>
      <c r="B15736" s="927"/>
      <c r="C15736" s="580"/>
      <c r="D15736" s="939"/>
      <c r="E15736" s="940"/>
      <c r="F15736" s="941"/>
      <c r="G15736" s="937" t="str">
        <f t="array" ref="G15736">xlookup(F15736,'Internal Staffing Calculator'!E:E,'Internal Staffing Calculator'!C:C,"")</f>
        <v/>
      </c>
      <c r="H15736" s="932" t="str">
        <f t="array" ref="H15736">if(F15736&lt;&gt;"", iferror(index('Internal Staffing Calculator'!B$8:B23500,match(F15736,'Internal Staffing Calculator'!E$8:E23500,0)), "Not In Budget"),"")</f>
        <v/>
      </c>
      <c r="I15736" s="184"/>
      <c r="J15736" s="184"/>
      <c r="K15736" s="184"/>
      <c r="L15736" s="183"/>
    </row>
    <row r="15737">
      <c r="A15737" s="454"/>
      <c r="B15737" s="927"/>
      <c r="C15737" s="580"/>
      <c r="D15737" s="939"/>
      <c r="E15737" s="940"/>
      <c r="F15737" s="941"/>
      <c r="G15737" s="937" t="str">
        <f t="array" ref="G15737">xlookup(F15737,'Internal Staffing Calculator'!E:E,'Internal Staffing Calculator'!C:C,"")</f>
        <v/>
      </c>
      <c r="H15737" s="932" t="str">
        <f t="array" ref="H15737">if(F15737&lt;&gt;"", iferror(index('Internal Staffing Calculator'!B$8:B23500,match(F15737,'Internal Staffing Calculator'!E$8:E23500,0)), "Not In Budget"),"")</f>
        <v/>
      </c>
      <c r="I15737" s="184"/>
      <c r="J15737" s="184"/>
      <c r="K15737" s="184"/>
      <c r="L15737" s="183"/>
    </row>
    <row r="15738">
      <c r="A15738" s="454"/>
      <c r="B15738" s="927"/>
      <c r="C15738" s="580"/>
      <c r="D15738" s="939"/>
      <c r="E15738" s="940"/>
      <c r="F15738" s="941"/>
      <c r="G15738" s="937" t="str">
        <f t="array" ref="G15738">xlookup(F15738,'Internal Staffing Calculator'!E:E,'Internal Staffing Calculator'!C:C,"")</f>
        <v/>
      </c>
      <c r="H15738" s="932" t="str">
        <f t="array" ref="H15738">if(F15738&lt;&gt;"", iferror(index('Internal Staffing Calculator'!B$8:B23500,match(F15738,'Internal Staffing Calculator'!E$8:E23500,0)), "Not In Budget"),"")</f>
        <v/>
      </c>
      <c r="I15738" s="184"/>
      <c r="J15738" s="184"/>
      <c r="K15738" s="184"/>
      <c r="L15738" s="183"/>
    </row>
    <row r="15739">
      <c r="A15739" s="454"/>
      <c r="B15739" s="927"/>
      <c r="C15739" s="580"/>
      <c r="D15739" s="939"/>
      <c r="E15739" s="940"/>
      <c r="F15739" s="941"/>
      <c r="G15739" s="937" t="str">
        <f t="array" ref="G15739">xlookup(F15739,'Internal Staffing Calculator'!E:E,'Internal Staffing Calculator'!C:C,"")</f>
        <v/>
      </c>
      <c r="H15739" s="932" t="str">
        <f t="array" ref="H15739">if(F15739&lt;&gt;"", iferror(index('Internal Staffing Calculator'!B$8:B23500,match(F15739,'Internal Staffing Calculator'!E$8:E23500,0)), "Not In Budget"),"")</f>
        <v/>
      </c>
      <c r="I15739" s="184"/>
      <c r="J15739" s="184"/>
      <c r="K15739" s="184"/>
      <c r="L15739" s="183"/>
    </row>
    <row r="15740">
      <c r="A15740" s="454"/>
      <c r="B15740" s="927"/>
      <c r="C15740" s="580"/>
      <c r="D15740" s="939"/>
      <c r="E15740" s="940"/>
      <c r="F15740" s="941"/>
      <c r="G15740" s="937" t="str">
        <f t="array" ref="G15740">xlookup(F15740,'Internal Staffing Calculator'!E:E,'Internal Staffing Calculator'!C:C,"")</f>
        <v/>
      </c>
      <c r="H15740" s="932" t="str">
        <f t="array" ref="H15740">if(F15740&lt;&gt;"", iferror(index('Internal Staffing Calculator'!B$8:B23500,match(F15740,'Internal Staffing Calculator'!E$8:E23500,0)), "Not In Budget"),"")</f>
        <v/>
      </c>
      <c r="I15740" s="184"/>
      <c r="J15740" s="184"/>
      <c r="K15740" s="184"/>
      <c r="L15740" s="183"/>
    </row>
    <row r="15741">
      <c r="A15741" s="454"/>
      <c r="B15741" s="927"/>
      <c r="C15741" s="580"/>
      <c r="D15741" s="939"/>
      <c r="E15741" s="940"/>
      <c r="F15741" s="941"/>
      <c r="G15741" s="937" t="str">
        <f t="array" ref="G15741">xlookup(F15741,'Internal Staffing Calculator'!E:E,'Internal Staffing Calculator'!C:C,"")</f>
        <v/>
      </c>
      <c r="H15741" s="932" t="str">
        <f t="array" ref="H15741">if(F15741&lt;&gt;"", iferror(index('Internal Staffing Calculator'!B$8:B23500,match(F15741,'Internal Staffing Calculator'!E$8:E23500,0)), "Not In Budget"),"")</f>
        <v/>
      </c>
      <c r="I15741" s="184"/>
      <c r="J15741" s="184"/>
      <c r="K15741" s="184"/>
      <c r="L15741" s="183"/>
    </row>
    <row r="15742">
      <c r="A15742" s="454"/>
      <c r="B15742" s="927"/>
      <c r="C15742" s="580"/>
      <c r="D15742" s="939"/>
      <c r="E15742" s="940"/>
      <c r="F15742" s="941"/>
      <c r="G15742" s="937" t="str">
        <f t="array" ref="G15742">xlookup(F15742,'Internal Staffing Calculator'!E:E,'Internal Staffing Calculator'!C:C,"")</f>
        <v/>
      </c>
      <c r="H15742" s="932" t="str">
        <f t="array" ref="H15742">if(F15742&lt;&gt;"", iferror(index('Internal Staffing Calculator'!B$8:B23500,match(F15742,'Internal Staffing Calculator'!E$8:E23500,0)), "Not In Budget"),"")</f>
        <v/>
      </c>
      <c r="I15742" s="184"/>
      <c r="J15742" s="184"/>
      <c r="K15742" s="184"/>
      <c r="L15742" s="183"/>
    </row>
    <row r="15743">
      <c r="A15743" s="454"/>
      <c r="B15743" s="927"/>
      <c r="C15743" s="580"/>
      <c r="D15743" s="939"/>
      <c r="E15743" s="940"/>
      <c r="F15743" s="941"/>
      <c r="G15743" s="937" t="str">
        <f t="array" ref="G15743">xlookup(F15743,'Internal Staffing Calculator'!E:E,'Internal Staffing Calculator'!C:C,"")</f>
        <v/>
      </c>
      <c r="H15743" s="932" t="str">
        <f t="array" ref="H15743">if(F15743&lt;&gt;"", iferror(index('Internal Staffing Calculator'!B$8:B23500,match(F15743,'Internal Staffing Calculator'!E$8:E23500,0)), "Not In Budget"),"")</f>
        <v/>
      </c>
      <c r="I15743" s="184"/>
      <c r="J15743" s="184"/>
      <c r="K15743" s="184"/>
      <c r="L15743" s="183"/>
    </row>
    <row r="15744">
      <c r="A15744" s="454"/>
      <c r="B15744" s="927"/>
      <c r="C15744" s="580"/>
      <c r="D15744" s="939"/>
      <c r="E15744" s="940"/>
      <c r="F15744" s="941"/>
      <c r="G15744" s="937" t="str">
        <f t="array" ref="G15744">xlookup(F15744,'Internal Staffing Calculator'!E:E,'Internal Staffing Calculator'!C:C,"")</f>
        <v/>
      </c>
      <c r="H15744" s="932" t="str">
        <f t="array" ref="H15744">if(F15744&lt;&gt;"", iferror(index('Internal Staffing Calculator'!B$8:B23500,match(F15744,'Internal Staffing Calculator'!E$8:E23500,0)), "Not In Budget"),"")</f>
        <v/>
      </c>
      <c r="I15744" s="184"/>
      <c r="J15744" s="184"/>
      <c r="K15744" s="184"/>
      <c r="L15744" s="183"/>
    </row>
    <row r="15745">
      <c r="A15745" s="454"/>
      <c r="B15745" s="927"/>
      <c r="C15745" s="580"/>
      <c r="D15745" s="939"/>
      <c r="E15745" s="940"/>
      <c r="F15745" s="941"/>
      <c r="G15745" s="937" t="str">
        <f t="array" ref="G15745">xlookup(F15745,'Internal Staffing Calculator'!E:E,'Internal Staffing Calculator'!C:C,"")</f>
        <v/>
      </c>
      <c r="H15745" s="932" t="str">
        <f t="array" ref="H15745">if(F15745&lt;&gt;"", iferror(index('Internal Staffing Calculator'!B$8:B23500,match(F15745,'Internal Staffing Calculator'!E$8:E23500,0)), "Not In Budget"),"")</f>
        <v/>
      </c>
      <c r="I15745" s="184"/>
      <c r="J15745" s="184"/>
      <c r="K15745" s="184"/>
      <c r="L15745" s="183"/>
    </row>
    <row r="15746">
      <c r="A15746" s="454"/>
      <c r="B15746" s="927"/>
      <c r="C15746" s="580"/>
      <c r="D15746" s="939"/>
      <c r="E15746" s="940"/>
      <c r="F15746" s="941"/>
      <c r="G15746" s="937" t="str">
        <f t="array" ref="G15746">xlookup(F15746,'Internal Staffing Calculator'!E:E,'Internal Staffing Calculator'!C:C,"")</f>
        <v/>
      </c>
      <c r="H15746" s="932" t="str">
        <f t="array" ref="H15746">if(F15746&lt;&gt;"", iferror(index('Internal Staffing Calculator'!B$8:B23500,match(F15746,'Internal Staffing Calculator'!E$8:E23500,0)), "Not In Budget"),"")</f>
        <v/>
      </c>
      <c r="I15746" s="184"/>
      <c r="J15746" s="184"/>
      <c r="K15746" s="184"/>
      <c r="L15746" s="183"/>
    </row>
    <row r="15747">
      <c r="A15747" s="454"/>
      <c r="B15747" s="927"/>
      <c r="C15747" s="580"/>
      <c r="D15747" s="939"/>
      <c r="E15747" s="940"/>
      <c r="F15747" s="941"/>
      <c r="G15747" s="937" t="str">
        <f t="array" ref="G15747">xlookup(F15747,'Internal Staffing Calculator'!E:E,'Internal Staffing Calculator'!C:C,"")</f>
        <v/>
      </c>
      <c r="H15747" s="932" t="str">
        <f t="array" ref="H15747">if(F15747&lt;&gt;"", iferror(index('Internal Staffing Calculator'!B$8:B23500,match(F15747,'Internal Staffing Calculator'!E$8:E23500,0)), "Not In Budget"),"")</f>
        <v/>
      </c>
      <c r="I15747" s="184"/>
      <c r="J15747" s="184"/>
      <c r="K15747" s="184"/>
      <c r="L15747" s="183"/>
    </row>
    <row r="15748">
      <c r="A15748" s="454"/>
      <c r="B15748" s="927"/>
      <c r="C15748" s="580"/>
      <c r="D15748" s="939"/>
      <c r="E15748" s="940"/>
      <c r="F15748" s="941"/>
      <c r="G15748" s="937" t="str">
        <f t="array" ref="G15748">xlookup(F15748,'Internal Staffing Calculator'!E:E,'Internal Staffing Calculator'!C:C,"")</f>
        <v/>
      </c>
      <c r="H15748" s="932" t="str">
        <f t="array" ref="H15748">if(F15748&lt;&gt;"", iferror(index('Internal Staffing Calculator'!B$8:B23500,match(F15748,'Internal Staffing Calculator'!E$8:E23500,0)), "Not In Budget"),"")</f>
        <v/>
      </c>
      <c r="I15748" s="184"/>
      <c r="J15748" s="184"/>
      <c r="K15748" s="184"/>
      <c r="L15748" s="183"/>
    </row>
    <row r="15749">
      <c r="A15749" s="454"/>
      <c r="B15749" s="927"/>
      <c r="C15749" s="580"/>
      <c r="D15749" s="939"/>
      <c r="E15749" s="940"/>
      <c r="F15749" s="941"/>
      <c r="G15749" s="937" t="str">
        <f t="array" ref="G15749">xlookup(F15749,'Internal Staffing Calculator'!E:E,'Internal Staffing Calculator'!C:C,"")</f>
        <v/>
      </c>
      <c r="H15749" s="932" t="str">
        <f t="array" ref="H15749">if(F15749&lt;&gt;"", iferror(index('Internal Staffing Calculator'!B$8:B23500,match(F15749,'Internal Staffing Calculator'!E$8:E23500,0)), "Not In Budget"),"")</f>
        <v/>
      </c>
      <c r="I15749" s="184"/>
      <c r="J15749" s="184"/>
      <c r="K15749" s="184"/>
      <c r="L15749" s="183"/>
    </row>
    <row r="15750">
      <c r="A15750" s="454"/>
      <c r="B15750" s="927"/>
      <c r="C15750" s="580"/>
      <c r="D15750" s="939"/>
      <c r="E15750" s="940"/>
      <c r="F15750" s="941"/>
      <c r="G15750" s="937" t="str">
        <f t="array" ref="G15750">xlookup(F15750,'Internal Staffing Calculator'!E:E,'Internal Staffing Calculator'!C:C,"")</f>
        <v/>
      </c>
      <c r="H15750" s="932" t="str">
        <f t="array" ref="H15750">if(F15750&lt;&gt;"", iferror(index('Internal Staffing Calculator'!B$8:B23500,match(F15750,'Internal Staffing Calculator'!E$8:E23500,0)), "Not In Budget"),"")</f>
        <v/>
      </c>
      <c r="I15750" s="184"/>
      <c r="J15750" s="184"/>
      <c r="K15750" s="184"/>
      <c r="L15750" s="183"/>
    </row>
    <row r="15751">
      <c r="A15751" s="454"/>
      <c r="B15751" s="927"/>
      <c r="C15751" s="580"/>
      <c r="D15751" s="939"/>
      <c r="E15751" s="940"/>
      <c r="F15751" s="941"/>
      <c r="G15751" s="937" t="str">
        <f t="array" ref="G15751">xlookup(F15751,'Internal Staffing Calculator'!E:E,'Internal Staffing Calculator'!C:C,"")</f>
        <v/>
      </c>
      <c r="H15751" s="932" t="str">
        <f t="array" ref="H15751">if(F15751&lt;&gt;"", iferror(index('Internal Staffing Calculator'!B$8:B23500,match(F15751,'Internal Staffing Calculator'!E$8:E23500,0)), "Not In Budget"),"")</f>
        <v/>
      </c>
      <c r="I15751" s="184"/>
      <c r="J15751" s="184"/>
      <c r="K15751" s="184"/>
      <c r="L15751" s="183"/>
    </row>
    <row r="15752">
      <c r="A15752" s="454"/>
      <c r="B15752" s="927"/>
      <c r="C15752" s="580"/>
      <c r="D15752" s="939"/>
      <c r="E15752" s="940"/>
      <c r="F15752" s="941"/>
      <c r="G15752" s="937" t="str">
        <f t="array" ref="G15752">xlookup(F15752,'Internal Staffing Calculator'!E:E,'Internal Staffing Calculator'!C:C,"")</f>
        <v/>
      </c>
      <c r="H15752" s="932" t="str">
        <f t="array" ref="H15752">if(F15752&lt;&gt;"", iferror(index('Internal Staffing Calculator'!B$8:B23500,match(F15752,'Internal Staffing Calculator'!E$8:E23500,0)), "Not In Budget"),"")</f>
        <v/>
      </c>
      <c r="I15752" s="184"/>
      <c r="J15752" s="184"/>
      <c r="K15752" s="184"/>
      <c r="L15752" s="183"/>
    </row>
    <row r="15753">
      <c r="A15753" s="454"/>
      <c r="B15753" s="927"/>
      <c r="C15753" s="580"/>
      <c r="D15753" s="939"/>
      <c r="E15753" s="940"/>
      <c r="F15753" s="941"/>
      <c r="G15753" s="937" t="str">
        <f t="array" ref="G15753">xlookup(F15753,'Internal Staffing Calculator'!E:E,'Internal Staffing Calculator'!C:C,"")</f>
        <v/>
      </c>
      <c r="H15753" s="932" t="str">
        <f t="array" ref="H15753">if(F15753&lt;&gt;"", iferror(index('Internal Staffing Calculator'!B$8:B23500,match(F15753,'Internal Staffing Calculator'!E$8:E23500,0)), "Not In Budget"),"")</f>
        <v/>
      </c>
      <c r="I15753" s="184"/>
      <c r="J15753" s="184"/>
      <c r="K15753" s="184"/>
      <c r="L15753" s="183"/>
    </row>
    <row r="15754">
      <c r="A15754" s="454"/>
      <c r="B15754" s="927"/>
      <c r="C15754" s="580"/>
      <c r="D15754" s="939"/>
      <c r="E15754" s="940"/>
      <c r="F15754" s="941"/>
      <c r="G15754" s="937" t="str">
        <f t="array" ref="G15754">xlookup(F15754,'Internal Staffing Calculator'!E:E,'Internal Staffing Calculator'!C:C,"")</f>
        <v/>
      </c>
      <c r="H15754" s="932" t="str">
        <f t="array" ref="H15754">if(F15754&lt;&gt;"", iferror(index('Internal Staffing Calculator'!B$8:B23500,match(F15754,'Internal Staffing Calculator'!E$8:E23500,0)), "Not In Budget"),"")</f>
        <v/>
      </c>
      <c r="I15754" s="184"/>
      <c r="J15754" s="184"/>
      <c r="K15754" s="184"/>
      <c r="L15754" s="183"/>
    </row>
    <row r="15755">
      <c r="A15755" s="454"/>
      <c r="B15755" s="927"/>
      <c r="C15755" s="580"/>
      <c r="D15755" s="939"/>
      <c r="E15755" s="940"/>
      <c r="F15755" s="941"/>
      <c r="G15755" s="937" t="str">
        <f t="array" ref="G15755">xlookup(F15755,'Internal Staffing Calculator'!E:E,'Internal Staffing Calculator'!C:C,"")</f>
        <v/>
      </c>
      <c r="H15755" s="932" t="str">
        <f t="array" ref="H15755">if(F15755&lt;&gt;"", iferror(index('Internal Staffing Calculator'!B$8:B23500,match(F15755,'Internal Staffing Calculator'!E$8:E23500,0)), "Not In Budget"),"")</f>
        <v/>
      </c>
      <c r="I15755" s="184"/>
      <c r="J15755" s="184"/>
      <c r="K15755" s="184"/>
      <c r="L15755" s="183"/>
    </row>
    <row r="15756">
      <c r="A15756" s="454"/>
      <c r="B15756" s="927"/>
      <c r="C15756" s="580"/>
      <c r="D15756" s="939"/>
      <c r="E15756" s="940"/>
      <c r="F15756" s="941"/>
      <c r="G15756" s="937" t="str">
        <f t="array" ref="G15756">xlookup(F15756,'Internal Staffing Calculator'!E:E,'Internal Staffing Calculator'!C:C,"")</f>
        <v/>
      </c>
      <c r="H15756" s="932" t="str">
        <f t="array" ref="H15756">if(F15756&lt;&gt;"", iferror(index('Internal Staffing Calculator'!B$8:B23500,match(F15756,'Internal Staffing Calculator'!E$8:E23500,0)), "Not In Budget"),"")</f>
        <v/>
      </c>
      <c r="I15756" s="184"/>
      <c r="J15756" s="184"/>
      <c r="K15756" s="184"/>
      <c r="L15756" s="183"/>
    </row>
    <row r="15757">
      <c r="A15757" s="454"/>
      <c r="B15757" s="927"/>
      <c r="C15757" s="580"/>
      <c r="D15757" s="939"/>
      <c r="E15757" s="940"/>
      <c r="F15757" s="941"/>
      <c r="G15757" s="937" t="str">
        <f t="array" ref="G15757">xlookup(F15757,'Internal Staffing Calculator'!E:E,'Internal Staffing Calculator'!C:C,"")</f>
        <v/>
      </c>
      <c r="H15757" s="932" t="str">
        <f t="array" ref="H15757">if(F15757&lt;&gt;"", iferror(index('Internal Staffing Calculator'!B$8:B23500,match(F15757,'Internal Staffing Calculator'!E$8:E23500,0)), "Not In Budget"),"")</f>
        <v/>
      </c>
      <c r="I15757" s="184"/>
      <c r="J15757" s="184"/>
      <c r="K15757" s="184"/>
      <c r="L15757" s="183"/>
    </row>
    <row r="15758">
      <c r="A15758" s="454"/>
      <c r="B15758" s="927"/>
      <c r="C15758" s="580"/>
      <c r="D15758" s="939"/>
      <c r="E15758" s="940"/>
      <c r="F15758" s="941"/>
      <c r="G15758" s="937" t="str">
        <f t="array" ref="G15758">xlookup(F15758,'Internal Staffing Calculator'!E:E,'Internal Staffing Calculator'!C:C,"")</f>
        <v/>
      </c>
      <c r="H15758" s="932" t="str">
        <f t="array" ref="H15758">if(F15758&lt;&gt;"", iferror(index('Internal Staffing Calculator'!B$8:B23500,match(F15758,'Internal Staffing Calculator'!E$8:E23500,0)), "Not In Budget"),"")</f>
        <v/>
      </c>
      <c r="I15758" s="184"/>
      <c r="J15758" s="184"/>
      <c r="K15758" s="184"/>
      <c r="L15758" s="183"/>
    </row>
    <row r="15759">
      <c r="A15759" s="454"/>
      <c r="B15759" s="927"/>
      <c r="C15759" s="580"/>
      <c r="D15759" s="939"/>
      <c r="E15759" s="940"/>
      <c r="F15759" s="941"/>
      <c r="G15759" s="937" t="str">
        <f t="array" ref="G15759">xlookup(F15759,'Internal Staffing Calculator'!E:E,'Internal Staffing Calculator'!C:C,"")</f>
        <v/>
      </c>
      <c r="H15759" s="932" t="str">
        <f t="array" ref="H15759">if(F15759&lt;&gt;"", iferror(index('Internal Staffing Calculator'!B$8:B23500,match(F15759,'Internal Staffing Calculator'!E$8:E23500,0)), "Not In Budget"),"")</f>
        <v/>
      </c>
      <c r="I15759" s="184"/>
      <c r="J15759" s="184"/>
      <c r="K15759" s="184"/>
      <c r="L15759" s="183"/>
    </row>
    <row r="15760">
      <c r="A15760" s="454"/>
      <c r="B15760" s="927"/>
      <c r="C15760" s="580"/>
      <c r="D15760" s="939"/>
      <c r="E15760" s="940"/>
      <c r="F15760" s="941"/>
      <c r="G15760" s="937" t="str">
        <f t="array" ref="G15760">xlookup(F15760,'Internal Staffing Calculator'!E:E,'Internal Staffing Calculator'!C:C,"")</f>
        <v/>
      </c>
      <c r="H15760" s="932" t="str">
        <f t="array" ref="H15760">if(F15760&lt;&gt;"", iferror(index('Internal Staffing Calculator'!B$8:B23500,match(F15760,'Internal Staffing Calculator'!E$8:E23500,0)), "Not In Budget"),"")</f>
        <v/>
      </c>
      <c r="I15760" s="184"/>
      <c r="J15760" s="184"/>
      <c r="K15760" s="184"/>
      <c r="L15760" s="183"/>
    </row>
    <row r="15761">
      <c r="A15761" s="454"/>
      <c r="B15761" s="927"/>
      <c r="C15761" s="580"/>
      <c r="D15761" s="939"/>
      <c r="E15761" s="940"/>
      <c r="F15761" s="941"/>
      <c r="G15761" s="937" t="str">
        <f t="array" ref="G15761">xlookup(F15761,'Internal Staffing Calculator'!E:E,'Internal Staffing Calculator'!C:C,"")</f>
        <v/>
      </c>
      <c r="H15761" s="932" t="str">
        <f t="array" ref="H15761">if(F15761&lt;&gt;"", iferror(index('Internal Staffing Calculator'!B$8:B23500,match(F15761,'Internal Staffing Calculator'!E$8:E23500,0)), "Not In Budget"),"")</f>
        <v/>
      </c>
      <c r="I15761" s="184"/>
      <c r="J15761" s="184"/>
      <c r="K15761" s="184"/>
      <c r="L15761" s="183"/>
    </row>
    <row r="15762">
      <c r="A15762" s="454"/>
      <c r="B15762" s="927"/>
      <c r="C15762" s="580"/>
      <c r="D15762" s="939"/>
      <c r="E15762" s="940"/>
      <c r="F15762" s="941"/>
      <c r="G15762" s="937" t="str">
        <f t="array" ref="G15762">xlookup(F15762,'Internal Staffing Calculator'!E:E,'Internal Staffing Calculator'!C:C,"")</f>
        <v/>
      </c>
      <c r="H15762" s="932" t="str">
        <f t="array" ref="H15762">if(F15762&lt;&gt;"", iferror(index('Internal Staffing Calculator'!B$8:B23500,match(F15762,'Internal Staffing Calculator'!E$8:E23500,0)), "Not In Budget"),"")</f>
        <v/>
      </c>
      <c r="I15762" s="184"/>
      <c r="J15762" s="184"/>
      <c r="K15762" s="184"/>
      <c r="L15762" s="183"/>
    </row>
    <row r="15763">
      <c r="A15763" s="454"/>
      <c r="B15763" s="927"/>
      <c r="C15763" s="580"/>
      <c r="D15763" s="939"/>
      <c r="E15763" s="940"/>
      <c r="F15763" s="941"/>
      <c r="G15763" s="937" t="str">
        <f t="array" ref="G15763">xlookup(F15763,'Internal Staffing Calculator'!E:E,'Internal Staffing Calculator'!C:C,"")</f>
        <v/>
      </c>
      <c r="H15763" s="932" t="str">
        <f t="array" ref="H15763">if(F15763&lt;&gt;"", iferror(index('Internal Staffing Calculator'!B$8:B23500,match(F15763,'Internal Staffing Calculator'!E$8:E23500,0)), "Not In Budget"),"")</f>
        <v/>
      </c>
      <c r="I15763" s="184"/>
      <c r="J15763" s="184"/>
      <c r="K15763" s="184"/>
      <c r="L15763" s="183"/>
    </row>
    <row r="15764">
      <c r="A15764" s="454"/>
      <c r="B15764" s="927"/>
      <c r="C15764" s="580"/>
      <c r="D15764" s="939"/>
      <c r="E15764" s="940"/>
      <c r="F15764" s="941"/>
      <c r="G15764" s="937" t="str">
        <f t="array" ref="G15764">xlookup(F15764,'Internal Staffing Calculator'!E:E,'Internal Staffing Calculator'!C:C,"")</f>
        <v/>
      </c>
      <c r="H15764" s="932" t="str">
        <f t="array" ref="H15764">if(F15764&lt;&gt;"", iferror(index('Internal Staffing Calculator'!B$8:B23500,match(F15764,'Internal Staffing Calculator'!E$8:E23500,0)), "Not In Budget"),"")</f>
        <v/>
      </c>
      <c r="I15764" s="184"/>
      <c r="J15764" s="184"/>
      <c r="K15764" s="184"/>
      <c r="L15764" s="183"/>
    </row>
    <row r="15765">
      <c r="A15765" s="454"/>
      <c r="B15765" s="927"/>
      <c r="C15765" s="580"/>
      <c r="D15765" s="939"/>
      <c r="E15765" s="940"/>
      <c r="F15765" s="941"/>
      <c r="G15765" s="937" t="str">
        <f t="array" ref="G15765">xlookup(F15765,'Internal Staffing Calculator'!E:E,'Internal Staffing Calculator'!C:C,"")</f>
        <v/>
      </c>
      <c r="H15765" s="932" t="str">
        <f t="array" ref="H15765">if(F15765&lt;&gt;"", iferror(index('Internal Staffing Calculator'!B$8:B23500,match(F15765,'Internal Staffing Calculator'!E$8:E23500,0)), "Not In Budget"),"")</f>
        <v/>
      </c>
      <c r="I15765" s="184"/>
      <c r="J15765" s="184"/>
      <c r="K15765" s="184"/>
      <c r="L15765" s="183"/>
    </row>
    <row r="15766">
      <c r="A15766" s="454"/>
      <c r="B15766" s="927"/>
      <c r="C15766" s="580"/>
      <c r="D15766" s="939"/>
      <c r="E15766" s="940"/>
      <c r="F15766" s="941"/>
      <c r="G15766" s="937" t="str">
        <f t="array" ref="G15766">xlookup(F15766,'Internal Staffing Calculator'!E:E,'Internal Staffing Calculator'!C:C,"")</f>
        <v/>
      </c>
      <c r="H15766" s="932" t="str">
        <f t="array" ref="H15766">if(F15766&lt;&gt;"", iferror(index('Internal Staffing Calculator'!B$8:B23500,match(F15766,'Internal Staffing Calculator'!E$8:E23500,0)), "Not In Budget"),"")</f>
        <v/>
      </c>
      <c r="I15766" s="184"/>
      <c r="J15766" s="184"/>
      <c r="K15766" s="184"/>
      <c r="L15766" s="183"/>
    </row>
    <row r="15767">
      <c r="A15767" s="454"/>
      <c r="B15767" s="927"/>
      <c r="C15767" s="580"/>
      <c r="D15767" s="939"/>
      <c r="E15767" s="940"/>
      <c r="F15767" s="941"/>
      <c r="G15767" s="937" t="str">
        <f t="array" ref="G15767">xlookup(F15767,'Internal Staffing Calculator'!E:E,'Internal Staffing Calculator'!C:C,"")</f>
        <v/>
      </c>
      <c r="H15767" s="932" t="str">
        <f t="array" ref="H15767">if(F15767&lt;&gt;"", iferror(index('Internal Staffing Calculator'!B$8:B23500,match(F15767,'Internal Staffing Calculator'!E$8:E23500,0)), "Not In Budget"),"")</f>
        <v/>
      </c>
      <c r="I15767" s="184"/>
      <c r="J15767" s="184"/>
      <c r="K15767" s="184"/>
      <c r="L15767" s="183"/>
    </row>
    <row r="15768">
      <c r="A15768" s="454"/>
      <c r="B15768" s="927"/>
      <c r="C15768" s="580"/>
      <c r="D15768" s="939"/>
      <c r="E15768" s="940"/>
      <c r="F15768" s="941"/>
      <c r="G15768" s="937" t="str">
        <f t="array" ref="G15768">xlookup(F15768,'Internal Staffing Calculator'!E:E,'Internal Staffing Calculator'!C:C,"")</f>
        <v/>
      </c>
      <c r="H15768" s="932" t="str">
        <f t="array" ref="H15768">if(F15768&lt;&gt;"", iferror(index('Internal Staffing Calculator'!B$8:B23500,match(F15768,'Internal Staffing Calculator'!E$8:E23500,0)), "Not In Budget"),"")</f>
        <v/>
      </c>
      <c r="I15768" s="184"/>
      <c r="J15768" s="184"/>
      <c r="K15768" s="184"/>
      <c r="L15768" s="183"/>
    </row>
    <row r="15769">
      <c r="A15769" s="454"/>
      <c r="B15769" s="927"/>
      <c r="C15769" s="580"/>
      <c r="D15769" s="939"/>
      <c r="E15769" s="940"/>
      <c r="F15769" s="941"/>
      <c r="G15769" s="937" t="str">
        <f t="array" ref="G15769">xlookup(F15769,'Internal Staffing Calculator'!E:E,'Internal Staffing Calculator'!C:C,"")</f>
        <v/>
      </c>
      <c r="H15769" s="932" t="str">
        <f t="array" ref="H15769">if(F15769&lt;&gt;"", iferror(index('Internal Staffing Calculator'!B$8:B23500,match(F15769,'Internal Staffing Calculator'!E$8:E23500,0)), "Not In Budget"),"")</f>
        <v/>
      </c>
      <c r="I15769" s="184"/>
      <c r="J15769" s="184"/>
      <c r="K15769" s="184"/>
      <c r="L15769" s="183"/>
    </row>
    <row r="15770">
      <c r="A15770" s="454"/>
      <c r="B15770" s="927"/>
      <c r="C15770" s="580"/>
      <c r="D15770" s="939"/>
      <c r="E15770" s="940"/>
      <c r="F15770" s="941"/>
      <c r="G15770" s="937" t="str">
        <f t="array" ref="G15770">xlookup(F15770,'Internal Staffing Calculator'!E:E,'Internal Staffing Calculator'!C:C,"")</f>
        <v/>
      </c>
      <c r="H15770" s="932" t="str">
        <f t="array" ref="H15770">if(F15770&lt;&gt;"", iferror(index('Internal Staffing Calculator'!B$8:B23500,match(F15770,'Internal Staffing Calculator'!E$8:E23500,0)), "Not In Budget"),"")</f>
        <v/>
      </c>
      <c r="I15770" s="184"/>
      <c r="J15770" s="184"/>
      <c r="K15770" s="184"/>
      <c r="L15770" s="183"/>
    </row>
    <row r="15771">
      <c r="A15771" s="454"/>
      <c r="B15771" s="927"/>
      <c r="C15771" s="580"/>
      <c r="D15771" s="939"/>
      <c r="E15771" s="940"/>
      <c r="F15771" s="941"/>
      <c r="G15771" s="937" t="str">
        <f t="array" ref="G15771">xlookup(F15771,'Internal Staffing Calculator'!E:E,'Internal Staffing Calculator'!C:C,"")</f>
        <v/>
      </c>
      <c r="H15771" s="932" t="str">
        <f t="array" ref="H15771">if(F15771&lt;&gt;"", iferror(index('Internal Staffing Calculator'!B$8:B23500,match(F15771,'Internal Staffing Calculator'!E$8:E23500,0)), "Not In Budget"),"")</f>
        <v/>
      </c>
      <c r="I15771" s="184"/>
      <c r="J15771" s="184"/>
      <c r="K15771" s="184"/>
      <c r="L15771" s="183"/>
    </row>
    <row r="15772">
      <c r="A15772" s="454"/>
      <c r="B15772" s="927"/>
      <c r="C15772" s="580"/>
      <c r="D15772" s="939"/>
      <c r="E15772" s="940"/>
      <c r="F15772" s="941"/>
      <c r="G15772" s="937" t="str">
        <f t="array" ref="G15772">xlookup(F15772,'Internal Staffing Calculator'!E:E,'Internal Staffing Calculator'!C:C,"")</f>
        <v/>
      </c>
      <c r="H15772" s="932" t="str">
        <f t="array" ref="H15772">if(F15772&lt;&gt;"", iferror(index('Internal Staffing Calculator'!B$8:B23500,match(F15772,'Internal Staffing Calculator'!E$8:E23500,0)), "Not In Budget"),"")</f>
        <v/>
      </c>
      <c r="I15772" s="184"/>
      <c r="J15772" s="184"/>
      <c r="K15772" s="184"/>
      <c r="L15772" s="183"/>
    </row>
    <row r="15773">
      <c r="A15773" s="454"/>
      <c r="B15773" s="927"/>
      <c r="C15773" s="580"/>
      <c r="D15773" s="939"/>
      <c r="E15773" s="940"/>
      <c r="F15773" s="941"/>
      <c r="G15773" s="937" t="str">
        <f t="array" ref="G15773">xlookup(F15773,'Internal Staffing Calculator'!E:E,'Internal Staffing Calculator'!C:C,"")</f>
        <v/>
      </c>
      <c r="H15773" s="932" t="str">
        <f t="array" ref="H15773">if(F15773&lt;&gt;"", iferror(index('Internal Staffing Calculator'!B$8:B23500,match(F15773,'Internal Staffing Calculator'!E$8:E23500,0)), "Not In Budget"),"")</f>
        <v/>
      </c>
      <c r="I15773" s="184"/>
      <c r="J15773" s="184"/>
      <c r="K15773" s="184"/>
      <c r="L15773" s="183"/>
    </row>
    <row r="15774">
      <c r="A15774" s="454"/>
      <c r="B15774" s="927"/>
      <c r="C15774" s="580"/>
      <c r="D15774" s="939"/>
      <c r="E15774" s="940"/>
      <c r="F15774" s="941"/>
      <c r="G15774" s="937" t="str">
        <f t="array" ref="G15774">xlookup(F15774,'Internal Staffing Calculator'!E:E,'Internal Staffing Calculator'!C:C,"")</f>
        <v/>
      </c>
      <c r="H15774" s="932" t="str">
        <f t="array" ref="H15774">if(F15774&lt;&gt;"", iferror(index('Internal Staffing Calculator'!B$8:B23500,match(F15774,'Internal Staffing Calculator'!E$8:E23500,0)), "Not In Budget"),"")</f>
        <v/>
      </c>
      <c r="I15774" s="184"/>
      <c r="J15774" s="184"/>
      <c r="K15774" s="184"/>
      <c r="L15774" s="183"/>
    </row>
    <row r="15775">
      <c r="A15775" s="454"/>
      <c r="B15775" s="927"/>
      <c r="C15775" s="580"/>
      <c r="D15775" s="939"/>
      <c r="E15775" s="940"/>
      <c r="F15775" s="941"/>
      <c r="G15775" s="937" t="str">
        <f t="array" ref="G15775">xlookup(F15775,'Internal Staffing Calculator'!E:E,'Internal Staffing Calculator'!C:C,"")</f>
        <v/>
      </c>
      <c r="H15775" s="932" t="str">
        <f t="array" ref="H15775">if(F15775&lt;&gt;"", iferror(index('Internal Staffing Calculator'!B$8:B23500,match(F15775,'Internal Staffing Calculator'!E$8:E23500,0)), "Not In Budget"),"")</f>
        <v/>
      </c>
      <c r="I15775" s="184"/>
      <c r="J15775" s="184"/>
      <c r="K15775" s="184"/>
      <c r="L15775" s="183"/>
    </row>
    <row r="15776">
      <c r="A15776" s="454"/>
      <c r="B15776" s="927"/>
      <c r="C15776" s="580"/>
      <c r="D15776" s="939"/>
      <c r="E15776" s="940"/>
      <c r="F15776" s="941"/>
      <c r="G15776" s="937" t="str">
        <f t="array" ref="G15776">xlookup(F15776,'Internal Staffing Calculator'!E:E,'Internal Staffing Calculator'!C:C,"")</f>
        <v/>
      </c>
      <c r="H15776" s="932" t="str">
        <f t="array" ref="H15776">if(F15776&lt;&gt;"", iferror(index('Internal Staffing Calculator'!B$8:B23500,match(F15776,'Internal Staffing Calculator'!E$8:E23500,0)), "Not In Budget"),"")</f>
        <v/>
      </c>
      <c r="I15776" s="184"/>
      <c r="J15776" s="184"/>
      <c r="K15776" s="184"/>
      <c r="L15776" s="183"/>
    </row>
    <row r="15777">
      <c r="A15777" s="454"/>
      <c r="B15777" s="927"/>
      <c r="C15777" s="580"/>
      <c r="D15777" s="939"/>
      <c r="E15777" s="940"/>
      <c r="F15777" s="941"/>
      <c r="G15777" s="937" t="str">
        <f t="array" ref="G15777">xlookup(F15777,'Internal Staffing Calculator'!E:E,'Internal Staffing Calculator'!C:C,"")</f>
        <v/>
      </c>
      <c r="H15777" s="932" t="str">
        <f t="array" ref="H15777">if(F15777&lt;&gt;"", iferror(index('Internal Staffing Calculator'!B$8:B23500,match(F15777,'Internal Staffing Calculator'!E$8:E23500,0)), "Not In Budget"),"")</f>
        <v/>
      </c>
      <c r="I15777" s="184"/>
      <c r="J15777" s="184"/>
      <c r="K15777" s="184"/>
      <c r="L15777" s="183"/>
    </row>
    <row r="15778">
      <c r="A15778" s="454"/>
      <c r="B15778" s="927"/>
      <c r="C15778" s="580"/>
      <c r="D15778" s="939"/>
      <c r="E15778" s="940"/>
      <c r="F15778" s="941"/>
      <c r="G15778" s="937" t="str">
        <f t="array" ref="G15778">xlookup(F15778,'Internal Staffing Calculator'!E:E,'Internal Staffing Calculator'!C:C,"")</f>
        <v/>
      </c>
      <c r="H15778" s="932" t="str">
        <f t="array" ref="H15778">if(F15778&lt;&gt;"", iferror(index('Internal Staffing Calculator'!B$8:B23500,match(F15778,'Internal Staffing Calculator'!E$8:E23500,0)), "Not In Budget"),"")</f>
        <v/>
      </c>
      <c r="I15778" s="184"/>
      <c r="J15778" s="184"/>
      <c r="K15778" s="184"/>
      <c r="L15778" s="183"/>
    </row>
    <row r="15779">
      <c r="A15779" s="454"/>
      <c r="B15779" s="927"/>
      <c r="C15779" s="580"/>
      <c r="D15779" s="939"/>
      <c r="E15779" s="940"/>
      <c r="F15779" s="941"/>
      <c r="G15779" s="937" t="str">
        <f t="array" ref="G15779">xlookup(F15779,'Internal Staffing Calculator'!E:E,'Internal Staffing Calculator'!C:C,"")</f>
        <v/>
      </c>
      <c r="H15779" s="932" t="str">
        <f t="array" ref="H15779">if(F15779&lt;&gt;"", iferror(index('Internal Staffing Calculator'!B$8:B23500,match(F15779,'Internal Staffing Calculator'!E$8:E23500,0)), "Not In Budget"),"")</f>
        <v/>
      </c>
      <c r="I15779" s="184"/>
      <c r="J15779" s="184"/>
      <c r="K15779" s="184"/>
      <c r="L15779" s="183"/>
    </row>
    <row r="15780">
      <c r="A15780" s="454"/>
      <c r="B15780" s="927"/>
      <c r="C15780" s="580"/>
      <c r="D15780" s="939"/>
      <c r="E15780" s="940"/>
      <c r="F15780" s="941"/>
      <c r="G15780" s="937" t="str">
        <f t="array" ref="G15780">xlookup(F15780,'Internal Staffing Calculator'!E:E,'Internal Staffing Calculator'!C:C,"")</f>
        <v/>
      </c>
      <c r="H15780" s="932" t="str">
        <f t="array" ref="H15780">if(F15780&lt;&gt;"", iferror(index('Internal Staffing Calculator'!B$8:B23500,match(F15780,'Internal Staffing Calculator'!E$8:E23500,0)), "Not In Budget"),"")</f>
        <v/>
      </c>
      <c r="I15780" s="184"/>
      <c r="J15780" s="184"/>
      <c r="K15780" s="184"/>
      <c r="L15780" s="183"/>
    </row>
    <row r="15781">
      <c r="A15781" s="454"/>
      <c r="B15781" s="927"/>
      <c r="C15781" s="580"/>
      <c r="D15781" s="939"/>
      <c r="E15781" s="940"/>
      <c r="F15781" s="941"/>
      <c r="G15781" s="937" t="str">
        <f t="array" ref="G15781">xlookup(F15781,'Internal Staffing Calculator'!E:E,'Internal Staffing Calculator'!C:C,"")</f>
        <v/>
      </c>
      <c r="H15781" s="932" t="str">
        <f t="array" ref="H15781">if(F15781&lt;&gt;"", iferror(index('Internal Staffing Calculator'!B$8:B23500,match(F15781,'Internal Staffing Calculator'!E$8:E23500,0)), "Not In Budget"),"")</f>
        <v/>
      </c>
      <c r="I15781" s="184"/>
      <c r="J15781" s="184"/>
      <c r="K15781" s="184"/>
      <c r="L15781" s="183"/>
    </row>
    <row r="15782">
      <c r="A15782" s="454"/>
      <c r="B15782" s="927"/>
      <c r="C15782" s="580"/>
      <c r="D15782" s="939"/>
      <c r="E15782" s="940"/>
      <c r="F15782" s="941"/>
      <c r="G15782" s="937" t="str">
        <f t="array" ref="G15782">xlookup(F15782,'Internal Staffing Calculator'!E:E,'Internal Staffing Calculator'!C:C,"")</f>
        <v/>
      </c>
      <c r="H15782" s="932" t="str">
        <f t="array" ref="H15782">if(F15782&lt;&gt;"", iferror(index('Internal Staffing Calculator'!B$8:B23500,match(F15782,'Internal Staffing Calculator'!E$8:E23500,0)), "Not In Budget"),"")</f>
        <v/>
      </c>
      <c r="I15782" s="184"/>
      <c r="J15782" s="184"/>
      <c r="K15782" s="184"/>
      <c r="L15782" s="183"/>
    </row>
    <row r="15783">
      <c r="A15783" s="454"/>
      <c r="B15783" s="927"/>
      <c r="C15783" s="580"/>
      <c r="D15783" s="939"/>
      <c r="E15783" s="940"/>
      <c r="F15783" s="941"/>
      <c r="G15783" s="937" t="str">
        <f t="array" ref="G15783">xlookup(F15783,'Internal Staffing Calculator'!E:E,'Internal Staffing Calculator'!C:C,"")</f>
        <v/>
      </c>
      <c r="H15783" s="932" t="str">
        <f t="array" ref="H15783">if(F15783&lt;&gt;"", iferror(index('Internal Staffing Calculator'!B$8:B23500,match(F15783,'Internal Staffing Calculator'!E$8:E23500,0)), "Not In Budget"),"")</f>
        <v/>
      </c>
      <c r="I15783" s="184"/>
      <c r="J15783" s="184"/>
      <c r="K15783" s="184"/>
      <c r="L15783" s="183"/>
    </row>
    <row r="15784">
      <c r="A15784" s="454"/>
      <c r="B15784" s="927"/>
      <c r="C15784" s="580"/>
      <c r="D15784" s="939"/>
      <c r="E15784" s="940"/>
      <c r="F15784" s="941"/>
      <c r="G15784" s="937" t="str">
        <f t="array" ref="G15784">xlookup(F15784,'Internal Staffing Calculator'!E:E,'Internal Staffing Calculator'!C:C,"")</f>
        <v/>
      </c>
      <c r="H15784" s="932" t="str">
        <f t="array" ref="H15784">if(F15784&lt;&gt;"", iferror(index('Internal Staffing Calculator'!B$8:B23500,match(F15784,'Internal Staffing Calculator'!E$8:E23500,0)), "Not In Budget"),"")</f>
        <v/>
      </c>
      <c r="I15784" s="184"/>
      <c r="J15784" s="184"/>
      <c r="K15784" s="184"/>
      <c r="L15784" s="183"/>
    </row>
    <row r="15785">
      <c r="A15785" s="454"/>
      <c r="B15785" s="927"/>
      <c r="C15785" s="580"/>
      <c r="D15785" s="939"/>
      <c r="E15785" s="940"/>
      <c r="F15785" s="941"/>
      <c r="G15785" s="937" t="str">
        <f t="array" ref="G15785">xlookup(F15785,'Internal Staffing Calculator'!E:E,'Internal Staffing Calculator'!C:C,"")</f>
        <v/>
      </c>
      <c r="H15785" s="932" t="str">
        <f t="array" ref="H15785">if(F15785&lt;&gt;"", iferror(index('Internal Staffing Calculator'!B$8:B23500,match(F15785,'Internal Staffing Calculator'!E$8:E23500,0)), "Not In Budget"),"")</f>
        <v/>
      </c>
      <c r="I15785" s="184"/>
      <c r="J15785" s="184"/>
      <c r="K15785" s="184"/>
      <c r="L15785" s="183"/>
    </row>
    <row r="15786">
      <c r="A15786" s="454"/>
      <c r="B15786" s="927"/>
      <c r="C15786" s="580"/>
      <c r="D15786" s="939"/>
      <c r="E15786" s="940"/>
      <c r="F15786" s="941"/>
      <c r="G15786" s="937" t="str">
        <f t="array" ref="G15786">xlookup(F15786,'Internal Staffing Calculator'!E:E,'Internal Staffing Calculator'!C:C,"")</f>
        <v/>
      </c>
      <c r="H15786" s="932" t="str">
        <f t="array" ref="H15786">if(F15786&lt;&gt;"", iferror(index('Internal Staffing Calculator'!B$8:B23500,match(F15786,'Internal Staffing Calculator'!E$8:E23500,0)), "Not In Budget"),"")</f>
        <v/>
      </c>
      <c r="I15786" s="184"/>
      <c r="J15786" s="184"/>
      <c r="K15786" s="184"/>
      <c r="L15786" s="183"/>
    </row>
    <row r="15787">
      <c r="A15787" s="454"/>
      <c r="B15787" s="927"/>
      <c r="C15787" s="580"/>
      <c r="D15787" s="939"/>
      <c r="E15787" s="940"/>
      <c r="F15787" s="941"/>
      <c r="G15787" s="937" t="str">
        <f t="array" ref="G15787">xlookup(F15787,'Internal Staffing Calculator'!E:E,'Internal Staffing Calculator'!C:C,"")</f>
        <v/>
      </c>
      <c r="H15787" s="932" t="str">
        <f t="array" ref="H15787">if(F15787&lt;&gt;"", iferror(index('Internal Staffing Calculator'!B$8:B23500,match(F15787,'Internal Staffing Calculator'!E$8:E23500,0)), "Not In Budget"),"")</f>
        <v/>
      </c>
      <c r="I15787" s="184"/>
      <c r="J15787" s="184"/>
      <c r="K15787" s="184"/>
      <c r="L15787" s="183"/>
    </row>
    <row r="15788">
      <c r="A15788" s="454"/>
      <c r="B15788" s="927"/>
      <c r="C15788" s="580"/>
      <c r="D15788" s="939"/>
      <c r="E15788" s="940"/>
      <c r="F15788" s="941"/>
      <c r="G15788" s="937" t="str">
        <f t="array" ref="G15788">xlookup(F15788,'Internal Staffing Calculator'!E:E,'Internal Staffing Calculator'!C:C,"")</f>
        <v/>
      </c>
      <c r="H15788" s="932" t="str">
        <f t="array" ref="H15788">if(F15788&lt;&gt;"", iferror(index('Internal Staffing Calculator'!B$8:B23500,match(F15788,'Internal Staffing Calculator'!E$8:E23500,0)), "Not In Budget"),"")</f>
        <v/>
      </c>
      <c r="I15788" s="184"/>
      <c r="J15788" s="184"/>
      <c r="K15788" s="184"/>
      <c r="L15788" s="183"/>
    </row>
    <row r="15789">
      <c r="A15789" s="454"/>
      <c r="B15789" s="927"/>
      <c r="C15789" s="580"/>
      <c r="D15789" s="939"/>
      <c r="E15789" s="940"/>
      <c r="F15789" s="941"/>
      <c r="G15789" s="937" t="str">
        <f t="array" ref="G15789">xlookup(F15789,'Internal Staffing Calculator'!E:E,'Internal Staffing Calculator'!C:C,"")</f>
        <v/>
      </c>
      <c r="H15789" s="932" t="str">
        <f t="array" ref="H15789">if(F15789&lt;&gt;"", iferror(index('Internal Staffing Calculator'!B$8:B23500,match(F15789,'Internal Staffing Calculator'!E$8:E23500,0)), "Not In Budget"),"")</f>
        <v/>
      </c>
      <c r="I15789" s="184"/>
      <c r="J15789" s="184"/>
      <c r="K15789" s="184"/>
      <c r="L15789" s="183"/>
    </row>
    <row r="15790">
      <c r="A15790" s="454"/>
      <c r="B15790" s="927"/>
      <c r="C15790" s="580"/>
      <c r="D15790" s="939"/>
      <c r="E15790" s="940"/>
      <c r="F15790" s="941"/>
      <c r="G15790" s="937" t="str">
        <f t="array" ref="G15790">xlookup(F15790,'Internal Staffing Calculator'!E:E,'Internal Staffing Calculator'!C:C,"")</f>
        <v/>
      </c>
      <c r="H15790" s="932" t="str">
        <f t="array" ref="H15790">if(F15790&lt;&gt;"", iferror(index('Internal Staffing Calculator'!B$8:B23500,match(F15790,'Internal Staffing Calculator'!E$8:E23500,0)), "Not In Budget"),"")</f>
        <v/>
      </c>
      <c r="I15790" s="184"/>
      <c r="J15790" s="184"/>
      <c r="K15790" s="184"/>
      <c r="L15790" s="183"/>
    </row>
    <row r="15791">
      <c r="A15791" s="454"/>
      <c r="B15791" s="927"/>
      <c r="C15791" s="580"/>
      <c r="D15791" s="939"/>
      <c r="E15791" s="940"/>
      <c r="F15791" s="941"/>
      <c r="G15791" s="937" t="str">
        <f t="array" ref="G15791">xlookup(F15791,'Internal Staffing Calculator'!E:E,'Internal Staffing Calculator'!C:C,"")</f>
        <v/>
      </c>
      <c r="H15791" s="932" t="str">
        <f t="array" ref="H15791">if(F15791&lt;&gt;"", iferror(index('Internal Staffing Calculator'!B$8:B23500,match(F15791,'Internal Staffing Calculator'!E$8:E23500,0)), "Not In Budget"),"")</f>
        <v/>
      </c>
      <c r="I15791" s="184"/>
      <c r="J15791" s="184"/>
      <c r="K15791" s="184"/>
      <c r="L15791" s="183"/>
    </row>
    <row r="15792">
      <c r="A15792" s="454"/>
      <c r="B15792" s="927"/>
      <c r="C15792" s="580"/>
      <c r="D15792" s="939"/>
      <c r="E15792" s="940"/>
      <c r="F15792" s="941"/>
      <c r="G15792" s="937" t="str">
        <f t="array" ref="G15792">xlookup(F15792,'Internal Staffing Calculator'!E:E,'Internal Staffing Calculator'!C:C,"")</f>
        <v/>
      </c>
      <c r="H15792" s="932" t="str">
        <f t="array" ref="H15792">if(F15792&lt;&gt;"", iferror(index('Internal Staffing Calculator'!B$8:B23500,match(F15792,'Internal Staffing Calculator'!E$8:E23500,0)), "Not In Budget"),"")</f>
        <v/>
      </c>
      <c r="I15792" s="184"/>
      <c r="J15792" s="184"/>
      <c r="K15792" s="184"/>
      <c r="L15792" s="183"/>
    </row>
    <row r="15793">
      <c r="A15793" s="454"/>
      <c r="B15793" s="927"/>
      <c r="C15793" s="580"/>
      <c r="D15793" s="939"/>
      <c r="E15793" s="940"/>
      <c r="F15793" s="941"/>
      <c r="G15793" s="937" t="str">
        <f t="array" ref="G15793">xlookup(F15793,'Internal Staffing Calculator'!E:E,'Internal Staffing Calculator'!C:C,"")</f>
        <v/>
      </c>
      <c r="H15793" s="932" t="str">
        <f t="array" ref="H15793">if(F15793&lt;&gt;"", iferror(index('Internal Staffing Calculator'!B$8:B23500,match(F15793,'Internal Staffing Calculator'!E$8:E23500,0)), "Not In Budget"),"")</f>
        <v/>
      </c>
      <c r="I15793" s="184"/>
      <c r="J15793" s="184"/>
      <c r="K15793" s="184"/>
      <c r="L15793" s="183"/>
    </row>
    <row r="15794">
      <c r="A15794" s="454"/>
      <c r="B15794" s="927"/>
      <c r="C15794" s="580"/>
      <c r="D15794" s="939"/>
      <c r="E15794" s="940"/>
      <c r="F15794" s="941"/>
      <c r="G15794" s="937" t="str">
        <f t="array" ref="G15794">xlookup(F15794,'Internal Staffing Calculator'!E:E,'Internal Staffing Calculator'!C:C,"")</f>
        <v/>
      </c>
      <c r="H15794" s="932" t="str">
        <f t="array" ref="H15794">if(F15794&lt;&gt;"", iferror(index('Internal Staffing Calculator'!B$8:B23500,match(F15794,'Internal Staffing Calculator'!E$8:E23500,0)), "Not In Budget"),"")</f>
        <v/>
      </c>
      <c r="I15794" s="184"/>
      <c r="J15794" s="184"/>
      <c r="K15794" s="184"/>
      <c r="L15794" s="183"/>
    </row>
    <row r="15795">
      <c r="A15795" s="454"/>
      <c r="B15795" s="927"/>
      <c r="C15795" s="580"/>
      <c r="D15795" s="939"/>
      <c r="E15795" s="940"/>
      <c r="F15795" s="941"/>
      <c r="G15795" s="937" t="str">
        <f t="array" ref="G15795">xlookup(F15795,'Internal Staffing Calculator'!E:E,'Internal Staffing Calculator'!C:C,"")</f>
        <v/>
      </c>
      <c r="H15795" s="932" t="str">
        <f t="array" ref="H15795">if(F15795&lt;&gt;"", iferror(index('Internal Staffing Calculator'!B$8:B23500,match(F15795,'Internal Staffing Calculator'!E$8:E23500,0)), "Not In Budget"),"")</f>
        <v/>
      </c>
      <c r="I15795" s="184"/>
      <c r="J15795" s="184"/>
      <c r="K15795" s="184"/>
      <c r="L15795" s="183"/>
    </row>
    <row r="15796">
      <c r="A15796" s="454"/>
      <c r="B15796" s="927"/>
      <c r="C15796" s="580"/>
      <c r="D15796" s="939"/>
      <c r="E15796" s="940"/>
      <c r="F15796" s="941"/>
      <c r="G15796" s="937" t="str">
        <f t="array" ref="G15796">xlookup(F15796,'Internal Staffing Calculator'!E:E,'Internal Staffing Calculator'!C:C,"")</f>
        <v/>
      </c>
      <c r="H15796" s="932" t="str">
        <f t="array" ref="H15796">if(F15796&lt;&gt;"", iferror(index('Internal Staffing Calculator'!B$8:B23500,match(F15796,'Internal Staffing Calculator'!E$8:E23500,0)), "Not In Budget"),"")</f>
        <v/>
      </c>
      <c r="I15796" s="184"/>
      <c r="J15796" s="184"/>
      <c r="K15796" s="184"/>
      <c r="L15796" s="183"/>
    </row>
    <row r="15797">
      <c r="A15797" s="454"/>
      <c r="B15797" s="927"/>
      <c r="C15797" s="580"/>
      <c r="D15797" s="939"/>
      <c r="E15797" s="940"/>
      <c r="F15797" s="941"/>
      <c r="G15797" s="937" t="str">
        <f t="array" ref="G15797">xlookup(F15797,'Internal Staffing Calculator'!E:E,'Internal Staffing Calculator'!C:C,"")</f>
        <v/>
      </c>
      <c r="H15797" s="932" t="str">
        <f t="array" ref="H15797">if(F15797&lt;&gt;"", iferror(index('Internal Staffing Calculator'!B$8:B23500,match(F15797,'Internal Staffing Calculator'!E$8:E23500,0)), "Not In Budget"),"")</f>
        <v/>
      </c>
      <c r="I15797" s="184"/>
      <c r="J15797" s="184"/>
      <c r="K15797" s="184"/>
      <c r="L15797" s="183"/>
    </row>
    <row r="15798">
      <c r="A15798" s="454"/>
      <c r="B15798" s="927"/>
      <c r="C15798" s="580"/>
      <c r="D15798" s="939"/>
      <c r="E15798" s="940"/>
      <c r="F15798" s="941"/>
      <c r="G15798" s="937" t="str">
        <f t="array" ref="G15798">xlookup(F15798,'Internal Staffing Calculator'!E:E,'Internal Staffing Calculator'!C:C,"")</f>
        <v/>
      </c>
      <c r="H15798" s="932" t="str">
        <f t="array" ref="H15798">if(F15798&lt;&gt;"", iferror(index('Internal Staffing Calculator'!B$8:B23500,match(F15798,'Internal Staffing Calculator'!E$8:E23500,0)), "Not In Budget"),"")</f>
        <v/>
      </c>
      <c r="I15798" s="184"/>
      <c r="J15798" s="184"/>
      <c r="K15798" s="184"/>
      <c r="L15798" s="183"/>
    </row>
    <row r="15799">
      <c r="A15799" s="454"/>
      <c r="B15799" s="927"/>
      <c r="C15799" s="580"/>
      <c r="D15799" s="939"/>
      <c r="E15799" s="940"/>
      <c r="F15799" s="941"/>
      <c r="G15799" s="937" t="str">
        <f t="array" ref="G15799">xlookup(F15799,'Internal Staffing Calculator'!E:E,'Internal Staffing Calculator'!C:C,"")</f>
        <v/>
      </c>
      <c r="H15799" s="932" t="str">
        <f t="array" ref="H15799">if(F15799&lt;&gt;"", iferror(index('Internal Staffing Calculator'!B$8:B23500,match(F15799,'Internal Staffing Calculator'!E$8:E23500,0)), "Not In Budget"),"")</f>
        <v/>
      </c>
      <c r="I15799" s="184"/>
      <c r="J15799" s="184"/>
      <c r="K15799" s="184"/>
      <c r="L15799" s="183"/>
    </row>
    <row r="15800">
      <c r="A15800" s="454"/>
      <c r="B15800" s="927"/>
      <c r="C15800" s="580"/>
      <c r="D15800" s="939"/>
      <c r="E15800" s="940"/>
      <c r="F15800" s="941"/>
      <c r="G15800" s="937" t="str">
        <f t="array" ref="G15800">xlookup(F15800,'Internal Staffing Calculator'!E:E,'Internal Staffing Calculator'!C:C,"")</f>
        <v/>
      </c>
      <c r="H15800" s="932" t="str">
        <f t="array" ref="H15800">if(F15800&lt;&gt;"", iferror(index('Internal Staffing Calculator'!B$8:B23500,match(F15800,'Internal Staffing Calculator'!E$8:E23500,0)), "Not In Budget"),"")</f>
        <v/>
      </c>
      <c r="I15800" s="184"/>
      <c r="J15800" s="184"/>
      <c r="K15800" s="184"/>
      <c r="L15800" s="183"/>
    </row>
    <row r="15801">
      <c r="A15801" s="454"/>
      <c r="B15801" s="927"/>
      <c r="C15801" s="580"/>
      <c r="D15801" s="939"/>
      <c r="E15801" s="940"/>
      <c r="F15801" s="941"/>
      <c r="G15801" s="937" t="str">
        <f t="array" ref="G15801">xlookup(F15801,'Internal Staffing Calculator'!E:E,'Internal Staffing Calculator'!C:C,"")</f>
        <v/>
      </c>
      <c r="H15801" s="932" t="str">
        <f t="array" ref="H15801">if(F15801&lt;&gt;"", iferror(index('Internal Staffing Calculator'!B$8:B23500,match(F15801,'Internal Staffing Calculator'!E$8:E23500,0)), "Not In Budget"),"")</f>
        <v/>
      </c>
      <c r="I15801" s="184"/>
      <c r="J15801" s="184"/>
      <c r="K15801" s="184"/>
      <c r="L15801" s="183"/>
    </row>
    <row r="15802">
      <c r="A15802" s="454"/>
      <c r="B15802" s="927"/>
      <c r="C15802" s="580"/>
      <c r="D15802" s="939"/>
      <c r="E15802" s="940"/>
      <c r="F15802" s="941"/>
      <c r="G15802" s="937" t="str">
        <f t="array" ref="G15802">xlookup(F15802,'Internal Staffing Calculator'!E:E,'Internal Staffing Calculator'!C:C,"")</f>
        <v/>
      </c>
      <c r="H15802" s="932" t="str">
        <f t="array" ref="H15802">if(F15802&lt;&gt;"", iferror(index('Internal Staffing Calculator'!B$8:B23500,match(F15802,'Internal Staffing Calculator'!E$8:E23500,0)), "Not In Budget"),"")</f>
        <v/>
      </c>
      <c r="I15802" s="184"/>
      <c r="J15802" s="184"/>
      <c r="K15802" s="184"/>
      <c r="L15802" s="183"/>
    </row>
    <row r="15803">
      <c r="A15803" s="454"/>
      <c r="B15803" s="927"/>
      <c r="C15803" s="580"/>
      <c r="D15803" s="939"/>
      <c r="E15803" s="940"/>
      <c r="F15803" s="941"/>
      <c r="G15803" s="937" t="str">
        <f t="array" ref="G15803">xlookup(F15803,'Internal Staffing Calculator'!E:E,'Internal Staffing Calculator'!C:C,"")</f>
        <v/>
      </c>
      <c r="H15803" s="932" t="str">
        <f t="array" ref="H15803">if(F15803&lt;&gt;"", iferror(index('Internal Staffing Calculator'!B$8:B23500,match(F15803,'Internal Staffing Calculator'!E$8:E23500,0)), "Not In Budget"),"")</f>
        <v/>
      </c>
      <c r="I15803" s="184"/>
      <c r="J15803" s="184"/>
      <c r="K15803" s="184"/>
      <c r="L15803" s="183"/>
    </row>
    <row r="15804">
      <c r="A15804" s="454"/>
      <c r="B15804" s="927"/>
      <c r="C15804" s="580"/>
      <c r="D15804" s="939"/>
      <c r="E15804" s="940"/>
      <c r="F15804" s="941"/>
      <c r="G15804" s="937" t="str">
        <f t="array" ref="G15804">xlookup(F15804,'Internal Staffing Calculator'!E:E,'Internal Staffing Calculator'!C:C,"")</f>
        <v/>
      </c>
      <c r="H15804" s="932" t="str">
        <f t="array" ref="H15804">if(F15804&lt;&gt;"", iferror(index('Internal Staffing Calculator'!B$8:B23500,match(F15804,'Internal Staffing Calculator'!E$8:E23500,0)), "Not In Budget"),"")</f>
        <v/>
      </c>
      <c r="I15804" s="184"/>
      <c r="J15804" s="184"/>
      <c r="K15804" s="184"/>
      <c r="L15804" s="183"/>
    </row>
    <row r="15805">
      <c r="A15805" s="454"/>
      <c r="B15805" s="927"/>
      <c r="C15805" s="580"/>
      <c r="D15805" s="939"/>
      <c r="E15805" s="940"/>
      <c r="F15805" s="941"/>
      <c r="G15805" s="937" t="str">
        <f t="array" ref="G15805">xlookup(F15805,'Internal Staffing Calculator'!E:E,'Internal Staffing Calculator'!C:C,"")</f>
        <v/>
      </c>
      <c r="H15805" s="932" t="str">
        <f t="array" ref="H15805">if(F15805&lt;&gt;"", iferror(index('Internal Staffing Calculator'!B$8:B23500,match(F15805,'Internal Staffing Calculator'!E$8:E23500,0)), "Not In Budget"),"")</f>
        <v/>
      </c>
      <c r="I15805" s="184"/>
      <c r="J15805" s="184"/>
      <c r="K15805" s="184"/>
      <c r="L15805" s="183"/>
    </row>
    <row r="15806">
      <c r="A15806" s="454"/>
      <c r="B15806" s="927"/>
      <c r="C15806" s="580"/>
      <c r="D15806" s="939"/>
      <c r="E15806" s="940"/>
      <c r="F15806" s="941"/>
      <c r="G15806" s="937" t="str">
        <f t="array" ref="G15806">xlookup(F15806,'Internal Staffing Calculator'!E:E,'Internal Staffing Calculator'!C:C,"")</f>
        <v/>
      </c>
      <c r="H15806" s="932" t="str">
        <f t="array" ref="H15806">if(F15806&lt;&gt;"", iferror(index('Internal Staffing Calculator'!B$8:B23500,match(F15806,'Internal Staffing Calculator'!E$8:E23500,0)), "Not In Budget"),"")</f>
        <v/>
      </c>
      <c r="I15806" s="184"/>
      <c r="J15806" s="184"/>
      <c r="K15806" s="184"/>
      <c r="L15806" s="183"/>
    </row>
    <row r="15807">
      <c r="A15807" s="454"/>
      <c r="B15807" s="927"/>
      <c r="C15807" s="580"/>
      <c r="D15807" s="939"/>
      <c r="E15807" s="940"/>
      <c r="F15807" s="941"/>
      <c r="G15807" s="937" t="str">
        <f t="array" ref="G15807">xlookup(F15807,'Internal Staffing Calculator'!E:E,'Internal Staffing Calculator'!C:C,"")</f>
        <v/>
      </c>
      <c r="H15807" s="932" t="str">
        <f t="array" ref="H15807">if(F15807&lt;&gt;"", iferror(index('Internal Staffing Calculator'!B$8:B23500,match(F15807,'Internal Staffing Calculator'!E$8:E23500,0)), "Not In Budget"),"")</f>
        <v/>
      </c>
      <c r="I15807" s="184"/>
      <c r="J15807" s="184"/>
      <c r="K15807" s="184"/>
      <c r="L15807" s="183"/>
    </row>
    <row r="15808">
      <c r="A15808" s="454"/>
      <c r="B15808" s="927"/>
      <c r="C15808" s="580"/>
      <c r="D15808" s="939"/>
      <c r="E15808" s="940"/>
      <c r="F15808" s="941"/>
      <c r="G15808" s="937" t="str">
        <f t="array" ref="G15808">xlookup(F15808,'Internal Staffing Calculator'!E:E,'Internal Staffing Calculator'!C:C,"")</f>
        <v/>
      </c>
      <c r="H15808" s="932" t="str">
        <f t="array" ref="H15808">if(F15808&lt;&gt;"", iferror(index('Internal Staffing Calculator'!B$8:B23500,match(F15808,'Internal Staffing Calculator'!E$8:E23500,0)), "Not In Budget"),"")</f>
        <v/>
      </c>
      <c r="I15808" s="184"/>
      <c r="J15808" s="184"/>
      <c r="K15808" s="184"/>
      <c r="L15808" s="183"/>
    </row>
    <row r="15809">
      <c r="A15809" s="454"/>
      <c r="B15809" s="927"/>
      <c r="C15809" s="580"/>
      <c r="D15809" s="939"/>
      <c r="E15809" s="940"/>
      <c r="F15809" s="941"/>
      <c r="G15809" s="937" t="str">
        <f t="array" ref="G15809">xlookup(F15809,'Internal Staffing Calculator'!E:E,'Internal Staffing Calculator'!C:C,"")</f>
        <v/>
      </c>
      <c r="H15809" s="932" t="str">
        <f t="array" ref="H15809">if(F15809&lt;&gt;"", iferror(index('Internal Staffing Calculator'!B$8:B23500,match(F15809,'Internal Staffing Calculator'!E$8:E23500,0)), "Not In Budget"),"")</f>
        <v/>
      </c>
      <c r="I15809" s="184"/>
      <c r="J15809" s="184"/>
      <c r="K15809" s="184"/>
      <c r="L15809" s="183"/>
    </row>
    <row r="15810">
      <c r="A15810" s="454"/>
      <c r="B15810" s="927"/>
      <c r="C15810" s="580"/>
      <c r="D15810" s="939"/>
      <c r="E15810" s="940"/>
      <c r="F15810" s="941"/>
      <c r="G15810" s="937" t="str">
        <f t="array" ref="G15810">xlookup(F15810,'Internal Staffing Calculator'!E:E,'Internal Staffing Calculator'!C:C,"")</f>
        <v/>
      </c>
      <c r="H15810" s="932" t="str">
        <f t="array" ref="H15810">if(F15810&lt;&gt;"", iferror(index('Internal Staffing Calculator'!B$8:B23500,match(F15810,'Internal Staffing Calculator'!E$8:E23500,0)), "Not In Budget"),"")</f>
        <v/>
      </c>
      <c r="I15810" s="184"/>
      <c r="J15810" s="184"/>
      <c r="K15810" s="184"/>
      <c r="L15810" s="183"/>
    </row>
    <row r="15811">
      <c r="A15811" s="454"/>
      <c r="B15811" s="927"/>
      <c r="C15811" s="580"/>
      <c r="D15811" s="939"/>
      <c r="E15811" s="940"/>
      <c r="F15811" s="941"/>
      <c r="G15811" s="937" t="str">
        <f t="array" ref="G15811">xlookup(F15811,'Internal Staffing Calculator'!E:E,'Internal Staffing Calculator'!C:C,"")</f>
        <v/>
      </c>
      <c r="H15811" s="932" t="str">
        <f t="array" ref="H15811">if(F15811&lt;&gt;"", iferror(index('Internal Staffing Calculator'!B$8:B23500,match(F15811,'Internal Staffing Calculator'!E$8:E23500,0)), "Not In Budget"),"")</f>
        <v/>
      </c>
      <c r="I15811" s="184"/>
      <c r="J15811" s="184"/>
      <c r="K15811" s="184"/>
      <c r="L15811" s="183"/>
    </row>
    <row r="15812">
      <c r="A15812" s="454"/>
      <c r="B15812" s="927"/>
      <c r="C15812" s="580"/>
      <c r="D15812" s="939"/>
      <c r="E15812" s="940"/>
      <c r="F15812" s="941"/>
      <c r="G15812" s="937" t="str">
        <f t="array" ref="G15812">xlookup(F15812,'Internal Staffing Calculator'!E:E,'Internal Staffing Calculator'!C:C,"")</f>
        <v/>
      </c>
      <c r="H15812" s="932" t="str">
        <f t="array" ref="H15812">if(F15812&lt;&gt;"", iferror(index('Internal Staffing Calculator'!B$8:B23500,match(F15812,'Internal Staffing Calculator'!E$8:E23500,0)), "Not In Budget"),"")</f>
        <v/>
      </c>
      <c r="I15812" s="184"/>
      <c r="J15812" s="184"/>
      <c r="K15812" s="184"/>
      <c r="L15812" s="183"/>
    </row>
    <row r="15813">
      <c r="A15813" s="454"/>
      <c r="B15813" s="927"/>
      <c r="C15813" s="580"/>
      <c r="D15813" s="939"/>
      <c r="E15813" s="940"/>
      <c r="F15813" s="941"/>
      <c r="G15813" s="937" t="str">
        <f t="array" ref="G15813">xlookup(F15813,'Internal Staffing Calculator'!E:E,'Internal Staffing Calculator'!C:C,"")</f>
        <v/>
      </c>
      <c r="H15813" s="932" t="str">
        <f t="array" ref="H15813">if(F15813&lt;&gt;"", iferror(index('Internal Staffing Calculator'!B$8:B23500,match(F15813,'Internal Staffing Calculator'!E$8:E23500,0)), "Not In Budget"),"")</f>
        <v/>
      </c>
      <c r="I15813" s="184"/>
      <c r="J15813" s="184"/>
      <c r="K15813" s="184"/>
      <c r="L15813" s="183"/>
    </row>
    <row r="15814">
      <c r="A15814" s="454"/>
      <c r="B15814" s="927"/>
      <c r="C15814" s="580"/>
      <c r="D15814" s="939"/>
      <c r="E15814" s="940"/>
      <c r="F15814" s="941"/>
      <c r="G15814" s="937" t="str">
        <f t="array" ref="G15814">xlookup(F15814,'Internal Staffing Calculator'!E:E,'Internal Staffing Calculator'!C:C,"")</f>
        <v/>
      </c>
      <c r="H15814" s="932" t="str">
        <f t="array" ref="H15814">if(F15814&lt;&gt;"", iferror(index('Internal Staffing Calculator'!B$8:B23500,match(F15814,'Internal Staffing Calculator'!E$8:E23500,0)), "Not In Budget"),"")</f>
        <v/>
      </c>
      <c r="I15814" s="184"/>
      <c r="J15814" s="184"/>
      <c r="K15814" s="184"/>
      <c r="L15814" s="183"/>
    </row>
    <row r="15815">
      <c r="A15815" s="454"/>
      <c r="B15815" s="927"/>
      <c r="C15815" s="580"/>
      <c r="D15815" s="939"/>
      <c r="E15815" s="940"/>
      <c r="F15815" s="941"/>
      <c r="G15815" s="937" t="str">
        <f t="array" ref="G15815">xlookup(F15815,'Internal Staffing Calculator'!E:E,'Internal Staffing Calculator'!C:C,"")</f>
        <v/>
      </c>
      <c r="H15815" s="932" t="str">
        <f t="array" ref="H15815">if(F15815&lt;&gt;"", iferror(index('Internal Staffing Calculator'!B$8:B23500,match(F15815,'Internal Staffing Calculator'!E$8:E23500,0)), "Not In Budget"),"")</f>
        <v/>
      </c>
      <c r="I15815" s="184"/>
      <c r="J15815" s="184"/>
      <c r="K15815" s="184"/>
      <c r="L15815" s="183"/>
    </row>
    <row r="15816">
      <c r="A15816" s="454"/>
      <c r="B15816" s="927"/>
      <c r="C15816" s="580"/>
      <c r="D15816" s="939"/>
      <c r="E15816" s="940"/>
      <c r="F15816" s="941"/>
      <c r="G15816" s="937" t="str">
        <f t="array" ref="G15816">xlookup(F15816,'Internal Staffing Calculator'!E:E,'Internal Staffing Calculator'!C:C,"")</f>
        <v/>
      </c>
      <c r="H15816" s="932" t="str">
        <f t="array" ref="H15816">if(F15816&lt;&gt;"", iferror(index('Internal Staffing Calculator'!B$8:B23500,match(F15816,'Internal Staffing Calculator'!E$8:E23500,0)), "Not In Budget"),"")</f>
        <v/>
      </c>
      <c r="I15816" s="184"/>
      <c r="J15816" s="184"/>
      <c r="K15816" s="184"/>
      <c r="L15816" s="183"/>
    </row>
    <row r="15817">
      <c r="A15817" s="454"/>
      <c r="B15817" s="927"/>
      <c r="C15817" s="580"/>
      <c r="D15817" s="939"/>
      <c r="E15817" s="940"/>
      <c r="F15817" s="941"/>
      <c r="G15817" s="937" t="str">
        <f t="array" ref="G15817">xlookup(F15817,'Internal Staffing Calculator'!E:E,'Internal Staffing Calculator'!C:C,"")</f>
        <v/>
      </c>
      <c r="H15817" s="932" t="str">
        <f t="array" ref="H15817">if(F15817&lt;&gt;"", iferror(index('Internal Staffing Calculator'!B$8:B23500,match(F15817,'Internal Staffing Calculator'!E$8:E23500,0)), "Not In Budget"),"")</f>
        <v/>
      </c>
      <c r="I15817" s="184"/>
      <c r="J15817" s="184"/>
      <c r="K15817" s="184"/>
      <c r="L15817" s="183"/>
    </row>
    <row r="15818">
      <c r="A15818" s="454"/>
      <c r="B15818" s="927"/>
      <c r="C15818" s="580"/>
      <c r="D15818" s="939"/>
      <c r="E15818" s="940"/>
      <c r="F15818" s="941"/>
      <c r="G15818" s="937" t="str">
        <f t="array" ref="G15818">xlookup(F15818,'Internal Staffing Calculator'!E:E,'Internal Staffing Calculator'!C:C,"")</f>
        <v/>
      </c>
      <c r="H15818" s="932" t="str">
        <f t="array" ref="H15818">if(F15818&lt;&gt;"", iferror(index('Internal Staffing Calculator'!B$8:B23500,match(F15818,'Internal Staffing Calculator'!E$8:E23500,0)), "Not In Budget"),"")</f>
        <v/>
      </c>
      <c r="I15818" s="184"/>
      <c r="J15818" s="184"/>
      <c r="K15818" s="184"/>
      <c r="L15818" s="183"/>
    </row>
    <row r="15819">
      <c r="A15819" s="454"/>
      <c r="B15819" s="927"/>
      <c r="C15819" s="580"/>
      <c r="D15819" s="939"/>
      <c r="E15819" s="940"/>
      <c r="F15819" s="941"/>
      <c r="G15819" s="937" t="str">
        <f t="array" ref="G15819">xlookup(F15819,'Internal Staffing Calculator'!E:E,'Internal Staffing Calculator'!C:C,"")</f>
        <v/>
      </c>
      <c r="H15819" s="932" t="str">
        <f t="array" ref="H15819">if(F15819&lt;&gt;"", iferror(index('Internal Staffing Calculator'!B$8:B23500,match(F15819,'Internal Staffing Calculator'!E$8:E23500,0)), "Not In Budget"),"")</f>
        <v/>
      </c>
      <c r="I15819" s="184"/>
      <c r="J15819" s="184"/>
      <c r="K15819" s="184"/>
      <c r="L15819" s="183"/>
    </row>
    <row r="15820">
      <c r="A15820" s="454"/>
      <c r="B15820" s="927"/>
      <c r="C15820" s="580"/>
      <c r="D15820" s="939"/>
      <c r="E15820" s="940"/>
      <c r="F15820" s="941"/>
      <c r="G15820" s="937" t="str">
        <f t="array" ref="G15820">xlookup(F15820,'Internal Staffing Calculator'!E:E,'Internal Staffing Calculator'!C:C,"")</f>
        <v/>
      </c>
      <c r="H15820" s="932" t="str">
        <f t="array" ref="H15820">if(F15820&lt;&gt;"", iferror(index('Internal Staffing Calculator'!B$8:B23500,match(F15820,'Internal Staffing Calculator'!E$8:E23500,0)), "Not In Budget"),"")</f>
        <v/>
      </c>
      <c r="I15820" s="184"/>
      <c r="J15820" s="184"/>
      <c r="K15820" s="184"/>
      <c r="L15820" s="183"/>
    </row>
    <row r="15821">
      <c r="A15821" s="454"/>
      <c r="B15821" s="927"/>
      <c r="C15821" s="580"/>
      <c r="D15821" s="939"/>
      <c r="E15821" s="940"/>
      <c r="F15821" s="941"/>
      <c r="G15821" s="937" t="str">
        <f t="array" ref="G15821">xlookup(F15821,'Internal Staffing Calculator'!E:E,'Internal Staffing Calculator'!C:C,"")</f>
        <v/>
      </c>
      <c r="H15821" s="932" t="str">
        <f t="array" ref="H15821">if(F15821&lt;&gt;"", iferror(index('Internal Staffing Calculator'!B$8:B23500,match(F15821,'Internal Staffing Calculator'!E$8:E23500,0)), "Not In Budget"),"")</f>
        <v/>
      </c>
      <c r="I15821" s="184"/>
      <c r="J15821" s="184"/>
      <c r="K15821" s="184"/>
      <c r="L15821" s="183"/>
    </row>
    <row r="15822">
      <c r="A15822" s="454"/>
      <c r="B15822" s="927"/>
      <c r="C15822" s="580"/>
      <c r="D15822" s="939"/>
      <c r="E15822" s="940"/>
      <c r="F15822" s="941"/>
      <c r="G15822" s="937" t="str">
        <f t="array" ref="G15822">xlookup(F15822,'Internal Staffing Calculator'!E:E,'Internal Staffing Calculator'!C:C,"")</f>
        <v/>
      </c>
      <c r="H15822" s="932" t="str">
        <f t="array" ref="H15822">if(F15822&lt;&gt;"", iferror(index('Internal Staffing Calculator'!B$8:B23500,match(F15822,'Internal Staffing Calculator'!E$8:E23500,0)), "Not In Budget"),"")</f>
        <v/>
      </c>
      <c r="I15822" s="184"/>
      <c r="J15822" s="184"/>
      <c r="K15822" s="184"/>
      <c r="L15822" s="183"/>
    </row>
    <row r="15823">
      <c r="A15823" s="454"/>
      <c r="B15823" s="927"/>
      <c r="C15823" s="580"/>
      <c r="D15823" s="939"/>
      <c r="E15823" s="940"/>
      <c r="F15823" s="941"/>
      <c r="G15823" s="937" t="str">
        <f t="array" ref="G15823">xlookup(F15823,'Internal Staffing Calculator'!E:E,'Internal Staffing Calculator'!C:C,"")</f>
        <v/>
      </c>
      <c r="H15823" s="932" t="str">
        <f t="array" ref="H15823">if(F15823&lt;&gt;"", iferror(index('Internal Staffing Calculator'!B$8:B23500,match(F15823,'Internal Staffing Calculator'!E$8:E23500,0)), "Not In Budget"),"")</f>
        <v/>
      </c>
      <c r="I15823" s="184"/>
      <c r="J15823" s="184"/>
      <c r="K15823" s="184"/>
      <c r="L15823" s="183"/>
    </row>
    <row r="15824">
      <c r="A15824" s="454"/>
      <c r="B15824" s="927"/>
      <c r="C15824" s="580"/>
      <c r="D15824" s="939"/>
      <c r="E15824" s="940"/>
      <c r="F15824" s="941"/>
      <c r="G15824" s="937" t="str">
        <f t="array" ref="G15824">xlookup(F15824,'Internal Staffing Calculator'!E:E,'Internal Staffing Calculator'!C:C,"")</f>
        <v/>
      </c>
      <c r="H15824" s="932" t="str">
        <f t="array" ref="H15824">if(F15824&lt;&gt;"", iferror(index('Internal Staffing Calculator'!B$8:B23500,match(F15824,'Internal Staffing Calculator'!E$8:E23500,0)), "Not In Budget"),"")</f>
        <v/>
      </c>
      <c r="I15824" s="184"/>
      <c r="J15824" s="184"/>
      <c r="K15824" s="184"/>
      <c r="L15824" s="183"/>
    </row>
    <row r="15825">
      <c r="A15825" s="454"/>
      <c r="B15825" s="927"/>
      <c r="C15825" s="580"/>
      <c r="D15825" s="939"/>
      <c r="E15825" s="940"/>
      <c r="F15825" s="941"/>
      <c r="G15825" s="937" t="str">
        <f t="array" ref="G15825">xlookup(F15825,'Internal Staffing Calculator'!E:E,'Internal Staffing Calculator'!C:C,"")</f>
        <v/>
      </c>
      <c r="H15825" s="932" t="str">
        <f t="array" ref="H15825">if(F15825&lt;&gt;"", iferror(index('Internal Staffing Calculator'!B$8:B23500,match(F15825,'Internal Staffing Calculator'!E$8:E23500,0)), "Not In Budget"),"")</f>
        <v/>
      </c>
      <c r="I15825" s="184"/>
      <c r="J15825" s="184"/>
      <c r="K15825" s="184"/>
      <c r="L15825" s="183"/>
    </row>
    <row r="15826">
      <c r="A15826" s="454"/>
      <c r="B15826" s="927"/>
      <c r="C15826" s="580"/>
      <c r="D15826" s="939"/>
      <c r="E15826" s="940"/>
      <c r="F15826" s="941"/>
      <c r="G15826" s="937" t="str">
        <f t="array" ref="G15826">xlookup(F15826,'Internal Staffing Calculator'!E:E,'Internal Staffing Calculator'!C:C,"")</f>
        <v/>
      </c>
      <c r="H15826" s="932" t="str">
        <f t="array" ref="H15826">if(F15826&lt;&gt;"", iferror(index('Internal Staffing Calculator'!B$8:B23500,match(F15826,'Internal Staffing Calculator'!E$8:E23500,0)), "Not In Budget"),"")</f>
        <v/>
      </c>
      <c r="I15826" s="184"/>
      <c r="J15826" s="184"/>
      <c r="K15826" s="184"/>
      <c r="L15826" s="183"/>
    </row>
    <row r="15827">
      <c r="A15827" s="454"/>
      <c r="B15827" s="927"/>
      <c r="C15827" s="580"/>
      <c r="D15827" s="939"/>
      <c r="E15827" s="940"/>
      <c r="F15827" s="941"/>
      <c r="G15827" s="937" t="str">
        <f t="array" ref="G15827">xlookup(F15827,'Internal Staffing Calculator'!E:E,'Internal Staffing Calculator'!C:C,"")</f>
        <v/>
      </c>
      <c r="H15827" s="932" t="str">
        <f t="array" ref="H15827">if(F15827&lt;&gt;"", iferror(index('Internal Staffing Calculator'!B$8:B23500,match(F15827,'Internal Staffing Calculator'!E$8:E23500,0)), "Not In Budget"),"")</f>
        <v/>
      </c>
      <c r="I15827" s="184"/>
      <c r="J15827" s="184"/>
      <c r="K15827" s="184"/>
      <c r="L15827" s="183"/>
    </row>
    <row r="15828">
      <c r="A15828" s="454"/>
      <c r="B15828" s="927"/>
      <c r="C15828" s="580"/>
      <c r="D15828" s="939"/>
      <c r="E15828" s="940"/>
      <c r="F15828" s="941"/>
      <c r="G15828" s="937" t="str">
        <f t="array" ref="G15828">xlookup(F15828,'Internal Staffing Calculator'!E:E,'Internal Staffing Calculator'!C:C,"")</f>
        <v/>
      </c>
      <c r="H15828" s="932" t="str">
        <f t="array" ref="H15828">if(F15828&lt;&gt;"", iferror(index('Internal Staffing Calculator'!B$8:B23500,match(F15828,'Internal Staffing Calculator'!E$8:E23500,0)), "Not In Budget"),"")</f>
        <v/>
      </c>
      <c r="I15828" s="184"/>
      <c r="J15828" s="184"/>
      <c r="K15828" s="184"/>
      <c r="L15828" s="183"/>
    </row>
    <row r="15829">
      <c r="A15829" s="454"/>
      <c r="B15829" s="927"/>
      <c r="C15829" s="580"/>
      <c r="D15829" s="939"/>
      <c r="E15829" s="940"/>
      <c r="F15829" s="941"/>
      <c r="G15829" s="937" t="str">
        <f t="array" ref="G15829">xlookup(F15829,'Internal Staffing Calculator'!E:E,'Internal Staffing Calculator'!C:C,"")</f>
        <v/>
      </c>
      <c r="H15829" s="932" t="str">
        <f t="array" ref="H15829">if(F15829&lt;&gt;"", iferror(index('Internal Staffing Calculator'!B$8:B23500,match(F15829,'Internal Staffing Calculator'!E$8:E23500,0)), "Not In Budget"),"")</f>
        <v/>
      </c>
      <c r="I15829" s="184"/>
      <c r="J15829" s="184"/>
      <c r="K15829" s="184"/>
      <c r="L15829" s="183"/>
    </row>
    <row r="15830">
      <c r="A15830" s="454"/>
      <c r="B15830" s="927"/>
      <c r="C15830" s="580"/>
      <c r="D15830" s="939"/>
      <c r="E15830" s="940"/>
      <c r="F15830" s="941"/>
      <c r="G15830" s="937" t="str">
        <f t="array" ref="G15830">xlookup(F15830,'Internal Staffing Calculator'!E:E,'Internal Staffing Calculator'!C:C,"")</f>
        <v/>
      </c>
      <c r="H15830" s="932" t="str">
        <f t="array" ref="H15830">if(F15830&lt;&gt;"", iferror(index('Internal Staffing Calculator'!B$8:B23500,match(F15830,'Internal Staffing Calculator'!E$8:E23500,0)), "Not In Budget"),"")</f>
        <v/>
      </c>
      <c r="I15830" s="184"/>
      <c r="J15830" s="184"/>
      <c r="K15830" s="184"/>
      <c r="L15830" s="183"/>
    </row>
    <row r="15831">
      <c r="A15831" s="454"/>
      <c r="B15831" s="927"/>
      <c r="C15831" s="580"/>
      <c r="D15831" s="939"/>
      <c r="E15831" s="940"/>
      <c r="F15831" s="941"/>
      <c r="G15831" s="937" t="str">
        <f t="array" ref="G15831">xlookup(F15831,'Internal Staffing Calculator'!E:E,'Internal Staffing Calculator'!C:C,"")</f>
        <v/>
      </c>
      <c r="H15831" s="932" t="str">
        <f t="array" ref="H15831">if(F15831&lt;&gt;"", iferror(index('Internal Staffing Calculator'!B$8:B23500,match(F15831,'Internal Staffing Calculator'!E$8:E23500,0)), "Not In Budget"),"")</f>
        <v/>
      </c>
      <c r="I15831" s="184"/>
      <c r="J15831" s="184"/>
      <c r="K15831" s="184"/>
      <c r="L15831" s="183"/>
    </row>
    <row r="15832">
      <c r="A15832" s="454"/>
      <c r="B15832" s="927"/>
      <c r="C15832" s="580"/>
      <c r="D15832" s="939"/>
      <c r="E15832" s="940"/>
      <c r="F15832" s="941"/>
      <c r="G15832" s="937" t="str">
        <f t="array" ref="G15832">xlookup(F15832,'Internal Staffing Calculator'!E:E,'Internal Staffing Calculator'!C:C,"")</f>
        <v/>
      </c>
      <c r="H15832" s="932" t="str">
        <f t="array" ref="H15832">if(F15832&lt;&gt;"", iferror(index('Internal Staffing Calculator'!B$8:B23500,match(F15832,'Internal Staffing Calculator'!E$8:E23500,0)), "Not In Budget"),"")</f>
        <v/>
      </c>
      <c r="I15832" s="184"/>
      <c r="J15832" s="184"/>
      <c r="K15832" s="184"/>
      <c r="L15832" s="183"/>
    </row>
    <row r="15833">
      <c r="A15833" s="454"/>
      <c r="B15833" s="927"/>
      <c r="C15833" s="580"/>
      <c r="D15833" s="939"/>
      <c r="E15833" s="940"/>
      <c r="F15833" s="941"/>
      <c r="G15833" s="937" t="str">
        <f t="array" ref="G15833">xlookup(F15833,'Internal Staffing Calculator'!E:E,'Internal Staffing Calculator'!C:C,"")</f>
        <v/>
      </c>
      <c r="H15833" s="932" t="str">
        <f t="array" ref="H15833">if(F15833&lt;&gt;"", iferror(index('Internal Staffing Calculator'!B$8:B23500,match(F15833,'Internal Staffing Calculator'!E$8:E23500,0)), "Not In Budget"),"")</f>
        <v/>
      </c>
      <c r="I15833" s="184"/>
      <c r="J15833" s="184"/>
      <c r="K15833" s="184"/>
      <c r="L15833" s="183"/>
    </row>
    <row r="15834">
      <c r="A15834" s="454"/>
      <c r="B15834" s="927"/>
      <c r="C15834" s="580"/>
      <c r="D15834" s="939"/>
      <c r="E15834" s="940"/>
      <c r="F15834" s="941"/>
      <c r="G15834" s="937" t="str">
        <f t="array" ref="G15834">xlookup(F15834,'Internal Staffing Calculator'!E:E,'Internal Staffing Calculator'!C:C,"")</f>
        <v/>
      </c>
      <c r="H15834" s="932" t="str">
        <f t="array" ref="H15834">if(F15834&lt;&gt;"", iferror(index('Internal Staffing Calculator'!B$8:B23500,match(F15834,'Internal Staffing Calculator'!E$8:E23500,0)), "Not In Budget"),"")</f>
        <v/>
      </c>
      <c r="I15834" s="184"/>
      <c r="J15834" s="184"/>
      <c r="K15834" s="184"/>
      <c r="L15834" s="183"/>
    </row>
    <row r="15835">
      <c r="A15835" s="454"/>
      <c r="B15835" s="927"/>
      <c r="C15835" s="580"/>
      <c r="D15835" s="939"/>
      <c r="E15835" s="940"/>
      <c r="F15835" s="941"/>
      <c r="G15835" s="937" t="str">
        <f t="array" ref="G15835">xlookup(F15835,'Internal Staffing Calculator'!E:E,'Internal Staffing Calculator'!C:C,"")</f>
        <v/>
      </c>
      <c r="H15835" s="932" t="str">
        <f t="array" ref="H15835">if(F15835&lt;&gt;"", iferror(index('Internal Staffing Calculator'!B$8:B23500,match(F15835,'Internal Staffing Calculator'!E$8:E23500,0)), "Not In Budget"),"")</f>
        <v/>
      </c>
      <c r="I15835" s="184"/>
      <c r="J15835" s="184"/>
      <c r="K15835" s="184"/>
      <c r="L15835" s="183"/>
    </row>
    <row r="15836">
      <c r="A15836" s="454"/>
      <c r="B15836" s="927"/>
      <c r="C15836" s="580"/>
      <c r="D15836" s="939"/>
      <c r="E15836" s="940"/>
      <c r="F15836" s="941"/>
      <c r="G15836" s="937" t="str">
        <f t="array" ref="G15836">xlookup(F15836,'Internal Staffing Calculator'!E:E,'Internal Staffing Calculator'!C:C,"")</f>
        <v/>
      </c>
      <c r="H15836" s="932" t="str">
        <f t="array" ref="H15836">if(F15836&lt;&gt;"", iferror(index('Internal Staffing Calculator'!B$8:B23500,match(F15836,'Internal Staffing Calculator'!E$8:E23500,0)), "Not In Budget"),"")</f>
        <v/>
      </c>
      <c r="I15836" s="184"/>
      <c r="J15836" s="184"/>
      <c r="K15836" s="184"/>
      <c r="L15836" s="183"/>
    </row>
    <row r="15837">
      <c r="A15837" s="454"/>
      <c r="B15837" s="927"/>
      <c r="C15837" s="580"/>
      <c r="D15837" s="939"/>
      <c r="E15837" s="940"/>
      <c r="F15837" s="941"/>
      <c r="G15837" s="937" t="str">
        <f t="array" ref="G15837">xlookup(F15837,'Internal Staffing Calculator'!E:E,'Internal Staffing Calculator'!C:C,"")</f>
        <v/>
      </c>
      <c r="H15837" s="932" t="str">
        <f t="array" ref="H15837">if(F15837&lt;&gt;"", iferror(index('Internal Staffing Calculator'!B$8:B23500,match(F15837,'Internal Staffing Calculator'!E$8:E23500,0)), "Not In Budget"),"")</f>
        <v/>
      </c>
      <c r="I15837" s="184"/>
      <c r="J15837" s="184"/>
      <c r="K15837" s="184"/>
      <c r="L15837" s="183"/>
    </row>
    <row r="15838">
      <c r="A15838" s="454"/>
      <c r="B15838" s="927"/>
      <c r="C15838" s="580"/>
      <c r="D15838" s="939"/>
      <c r="E15838" s="940"/>
      <c r="F15838" s="941"/>
      <c r="G15838" s="937" t="str">
        <f t="array" ref="G15838">xlookup(F15838,'Internal Staffing Calculator'!E:E,'Internal Staffing Calculator'!C:C,"")</f>
        <v/>
      </c>
      <c r="H15838" s="932" t="str">
        <f t="array" ref="H15838">if(F15838&lt;&gt;"", iferror(index('Internal Staffing Calculator'!B$8:B23500,match(F15838,'Internal Staffing Calculator'!E$8:E23500,0)), "Not In Budget"),"")</f>
        <v/>
      </c>
      <c r="I15838" s="184"/>
      <c r="J15838" s="184"/>
      <c r="K15838" s="184"/>
      <c r="L15838" s="183"/>
    </row>
    <row r="15839">
      <c r="A15839" s="454"/>
      <c r="B15839" s="927"/>
      <c r="C15839" s="580"/>
      <c r="D15839" s="939"/>
      <c r="E15839" s="940"/>
      <c r="F15839" s="941"/>
      <c r="G15839" s="937" t="str">
        <f t="array" ref="G15839">xlookup(F15839,'Internal Staffing Calculator'!E:E,'Internal Staffing Calculator'!C:C,"")</f>
        <v/>
      </c>
      <c r="H15839" s="932" t="str">
        <f t="array" ref="H15839">if(F15839&lt;&gt;"", iferror(index('Internal Staffing Calculator'!B$8:B23500,match(F15839,'Internal Staffing Calculator'!E$8:E23500,0)), "Not In Budget"),"")</f>
        <v/>
      </c>
      <c r="I15839" s="184"/>
      <c r="J15839" s="184"/>
      <c r="K15839" s="184"/>
      <c r="L15839" s="183"/>
    </row>
    <row r="15840">
      <c r="A15840" s="454"/>
      <c r="B15840" s="927"/>
      <c r="C15840" s="580"/>
      <c r="D15840" s="939"/>
      <c r="E15840" s="940"/>
      <c r="F15840" s="941"/>
      <c r="G15840" s="937" t="str">
        <f t="array" ref="G15840">xlookup(F15840,'Internal Staffing Calculator'!E:E,'Internal Staffing Calculator'!C:C,"")</f>
        <v/>
      </c>
      <c r="H15840" s="932" t="str">
        <f t="array" ref="H15840">if(F15840&lt;&gt;"", iferror(index('Internal Staffing Calculator'!B$8:B23500,match(F15840,'Internal Staffing Calculator'!E$8:E23500,0)), "Not In Budget"),"")</f>
        <v/>
      </c>
      <c r="I15840" s="184"/>
      <c r="J15840" s="184"/>
      <c r="K15840" s="184"/>
      <c r="L15840" s="183"/>
    </row>
    <row r="15841">
      <c r="A15841" s="454"/>
      <c r="B15841" s="927"/>
      <c r="C15841" s="580"/>
      <c r="D15841" s="939"/>
      <c r="E15841" s="940"/>
      <c r="F15841" s="941"/>
      <c r="G15841" s="937" t="str">
        <f t="array" ref="G15841">xlookup(F15841,'Internal Staffing Calculator'!E:E,'Internal Staffing Calculator'!C:C,"")</f>
        <v/>
      </c>
      <c r="H15841" s="932" t="str">
        <f t="array" ref="H15841">if(F15841&lt;&gt;"", iferror(index('Internal Staffing Calculator'!B$8:B23500,match(F15841,'Internal Staffing Calculator'!E$8:E23500,0)), "Not In Budget"),"")</f>
        <v/>
      </c>
      <c r="I15841" s="184"/>
      <c r="J15841" s="184"/>
      <c r="K15841" s="184"/>
      <c r="L15841" s="183"/>
    </row>
    <row r="15842">
      <c r="A15842" s="454"/>
      <c r="B15842" s="927"/>
      <c r="C15842" s="580"/>
      <c r="D15842" s="939"/>
      <c r="E15842" s="940"/>
      <c r="F15842" s="941"/>
      <c r="G15842" s="937" t="str">
        <f t="array" ref="G15842">xlookup(F15842,'Internal Staffing Calculator'!E:E,'Internal Staffing Calculator'!C:C,"")</f>
        <v/>
      </c>
      <c r="H15842" s="932" t="str">
        <f t="array" ref="H15842">if(F15842&lt;&gt;"", iferror(index('Internal Staffing Calculator'!B$8:B23500,match(F15842,'Internal Staffing Calculator'!E$8:E23500,0)), "Not In Budget"),"")</f>
        <v/>
      </c>
      <c r="I15842" s="184"/>
      <c r="J15842" s="184"/>
      <c r="K15842" s="184"/>
      <c r="L15842" s="183"/>
    </row>
    <row r="15843">
      <c r="A15843" s="454"/>
      <c r="B15843" s="927"/>
      <c r="C15843" s="580"/>
      <c r="D15843" s="939"/>
      <c r="E15843" s="940"/>
      <c r="F15843" s="941"/>
      <c r="G15843" s="937" t="str">
        <f t="array" ref="G15843">xlookup(F15843,'Internal Staffing Calculator'!E:E,'Internal Staffing Calculator'!C:C,"")</f>
        <v/>
      </c>
      <c r="H15843" s="932" t="str">
        <f t="array" ref="H15843">if(F15843&lt;&gt;"", iferror(index('Internal Staffing Calculator'!B$8:B23500,match(F15843,'Internal Staffing Calculator'!E$8:E23500,0)), "Not In Budget"),"")</f>
        <v/>
      </c>
      <c r="I15843" s="184"/>
      <c r="J15843" s="184"/>
      <c r="K15843" s="184"/>
      <c r="L15843" s="183"/>
    </row>
    <row r="15844">
      <c r="A15844" s="454"/>
      <c r="B15844" s="927"/>
      <c r="C15844" s="580"/>
      <c r="D15844" s="939"/>
      <c r="E15844" s="940"/>
      <c r="F15844" s="941"/>
      <c r="G15844" s="937" t="str">
        <f t="array" ref="G15844">xlookup(F15844,'Internal Staffing Calculator'!E:E,'Internal Staffing Calculator'!C:C,"")</f>
        <v/>
      </c>
      <c r="H15844" s="932" t="str">
        <f t="array" ref="H15844">if(F15844&lt;&gt;"", iferror(index('Internal Staffing Calculator'!B$8:B23500,match(F15844,'Internal Staffing Calculator'!E$8:E23500,0)), "Not In Budget"),"")</f>
        <v/>
      </c>
      <c r="I15844" s="184"/>
      <c r="J15844" s="184"/>
      <c r="K15844" s="184"/>
      <c r="L15844" s="183"/>
    </row>
    <row r="15845">
      <c r="A15845" s="454"/>
      <c r="B15845" s="927"/>
      <c r="C15845" s="580"/>
      <c r="D15845" s="939"/>
      <c r="E15845" s="940"/>
      <c r="F15845" s="941"/>
      <c r="G15845" s="937" t="str">
        <f t="array" ref="G15845">xlookup(F15845,'Internal Staffing Calculator'!E:E,'Internal Staffing Calculator'!C:C,"")</f>
        <v/>
      </c>
      <c r="H15845" s="932" t="str">
        <f t="array" ref="H15845">if(F15845&lt;&gt;"", iferror(index('Internal Staffing Calculator'!B$8:B23500,match(F15845,'Internal Staffing Calculator'!E$8:E23500,0)), "Not In Budget"),"")</f>
        <v/>
      </c>
      <c r="I15845" s="184"/>
      <c r="J15845" s="184"/>
      <c r="K15845" s="184"/>
      <c r="L15845" s="183"/>
    </row>
    <row r="15846">
      <c r="A15846" s="454"/>
      <c r="B15846" s="927"/>
      <c r="C15846" s="580"/>
      <c r="D15846" s="939"/>
      <c r="E15846" s="940"/>
      <c r="F15846" s="941"/>
      <c r="G15846" s="937" t="str">
        <f t="array" ref="G15846">xlookup(F15846,'Internal Staffing Calculator'!E:E,'Internal Staffing Calculator'!C:C,"")</f>
        <v/>
      </c>
      <c r="H15846" s="932" t="str">
        <f t="array" ref="H15846">if(F15846&lt;&gt;"", iferror(index('Internal Staffing Calculator'!B$8:B23500,match(F15846,'Internal Staffing Calculator'!E$8:E23500,0)), "Not In Budget"),"")</f>
        <v/>
      </c>
      <c r="I15846" s="184"/>
      <c r="J15846" s="184"/>
      <c r="K15846" s="184"/>
      <c r="L15846" s="183"/>
    </row>
    <row r="15847">
      <c r="A15847" s="454"/>
      <c r="B15847" s="927"/>
      <c r="C15847" s="580"/>
      <c r="D15847" s="939"/>
      <c r="E15847" s="940"/>
      <c r="F15847" s="941"/>
      <c r="G15847" s="937" t="str">
        <f t="array" ref="G15847">xlookup(F15847,'Internal Staffing Calculator'!E:E,'Internal Staffing Calculator'!C:C,"")</f>
        <v/>
      </c>
      <c r="H15847" s="932" t="str">
        <f t="array" ref="H15847">if(F15847&lt;&gt;"", iferror(index('Internal Staffing Calculator'!B$8:B23500,match(F15847,'Internal Staffing Calculator'!E$8:E23500,0)), "Not In Budget"),"")</f>
        <v/>
      </c>
      <c r="I15847" s="184"/>
      <c r="J15847" s="184"/>
      <c r="K15847" s="184"/>
      <c r="L15847" s="183"/>
    </row>
    <row r="15848">
      <c r="A15848" s="454"/>
      <c r="B15848" s="927"/>
      <c r="C15848" s="580"/>
      <c r="D15848" s="939"/>
      <c r="E15848" s="940"/>
      <c r="F15848" s="941"/>
      <c r="G15848" s="937" t="str">
        <f t="array" ref="G15848">xlookup(F15848,'Internal Staffing Calculator'!E:E,'Internal Staffing Calculator'!C:C,"")</f>
        <v/>
      </c>
      <c r="H15848" s="932" t="str">
        <f t="array" ref="H15848">if(F15848&lt;&gt;"", iferror(index('Internal Staffing Calculator'!B$8:B23500,match(F15848,'Internal Staffing Calculator'!E$8:E23500,0)), "Not In Budget"),"")</f>
        <v/>
      </c>
      <c r="I15848" s="184"/>
      <c r="J15848" s="184"/>
      <c r="K15848" s="184"/>
      <c r="L15848" s="183"/>
    </row>
    <row r="15849">
      <c r="A15849" s="454"/>
      <c r="B15849" s="927"/>
      <c r="C15849" s="580"/>
      <c r="D15849" s="939"/>
      <c r="E15849" s="940"/>
      <c r="F15849" s="941"/>
      <c r="G15849" s="937" t="str">
        <f t="array" ref="G15849">xlookup(F15849,'Internal Staffing Calculator'!E:E,'Internal Staffing Calculator'!C:C,"")</f>
        <v/>
      </c>
      <c r="H15849" s="932" t="str">
        <f t="array" ref="H15849">if(F15849&lt;&gt;"", iferror(index('Internal Staffing Calculator'!B$8:B23500,match(F15849,'Internal Staffing Calculator'!E$8:E23500,0)), "Not In Budget"),"")</f>
        <v/>
      </c>
      <c r="I15849" s="184"/>
      <c r="J15849" s="184"/>
      <c r="K15849" s="184"/>
      <c r="L15849" s="183"/>
    </row>
    <row r="15850">
      <c r="A15850" s="454"/>
      <c r="B15850" s="927"/>
      <c r="C15850" s="580"/>
      <c r="D15850" s="939"/>
      <c r="E15850" s="940"/>
      <c r="F15850" s="941"/>
      <c r="G15850" s="937" t="str">
        <f t="array" ref="G15850">xlookup(F15850,'Internal Staffing Calculator'!E:E,'Internal Staffing Calculator'!C:C,"")</f>
        <v/>
      </c>
      <c r="H15850" s="932" t="str">
        <f t="array" ref="H15850">if(F15850&lt;&gt;"", iferror(index('Internal Staffing Calculator'!B$8:B23500,match(F15850,'Internal Staffing Calculator'!E$8:E23500,0)), "Not In Budget"),"")</f>
        <v/>
      </c>
      <c r="I15850" s="184"/>
      <c r="J15850" s="184"/>
      <c r="K15850" s="184"/>
      <c r="L15850" s="183"/>
    </row>
    <row r="15851">
      <c r="A15851" s="454"/>
      <c r="B15851" s="927"/>
      <c r="C15851" s="580"/>
      <c r="D15851" s="939"/>
      <c r="E15851" s="940"/>
      <c r="F15851" s="941"/>
      <c r="G15851" s="937" t="str">
        <f t="array" ref="G15851">xlookup(F15851,'Internal Staffing Calculator'!E:E,'Internal Staffing Calculator'!C:C,"")</f>
        <v/>
      </c>
      <c r="H15851" s="932" t="str">
        <f t="array" ref="H15851">if(F15851&lt;&gt;"", iferror(index('Internal Staffing Calculator'!B$8:B23500,match(F15851,'Internal Staffing Calculator'!E$8:E23500,0)), "Not In Budget"),"")</f>
        <v/>
      </c>
      <c r="I15851" s="184"/>
      <c r="J15851" s="184"/>
      <c r="K15851" s="184"/>
      <c r="L15851" s="183"/>
    </row>
    <row r="15852">
      <c r="A15852" s="454"/>
      <c r="B15852" s="927"/>
      <c r="C15852" s="580"/>
      <c r="D15852" s="939"/>
      <c r="E15852" s="940"/>
      <c r="F15852" s="941"/>
      <c r="G15852" s="937" t="str">
        <f t="array" ref="G15852">xlookup(F15852,'Internal Staffing Calculator'!E:E,'Internal Staffing Calculator'!C:C,"")</f>
        <v/>
      </c>
      <c r="H15852" s="932" t="str">
        <f t="array" ref="H15852">if(F15852&lt;&gt;"", iferror(index('Internal Staffing Calculator'!B$8:B23500,match(F15852,'Internal Staffing Calculator'!E$8:E23500,0)), "Not In Budget"),"")</f>
        <v/>
      </c>
      <c r="I15852" s="184"/>
      <c r="J15852" s="184"/>
      <c r="K15852" s="184"/>
      <c r="L15852" s="183"/>
    </row>
    <row r="15853">
      <c r="A15853" s="454"/>
      <c r="B15853" s="927"/>
      <c r="C15853" s="580"/>
      <c r="D15853" s="939"/>
      <c r="E15853" s="940"/>
      <c r="F15853" s="941"/>
      <c r="G15853" s="937" t="str">
        <f t="array" ref="G15853">xlookup(F15853,'Internal Staffing Calculator'!E:E,'Internal Staffing Calculator'!C:C,"")</f>
        <v/>
      </c>
      <c r="H15853" s="932" t="str">
        <f t="array" ref="H15853">if(F15853&lt;&gt;"", iferror(index('Internal Staffing Calculator'!B$8:B23500,match(F15853,'Internal Staffing Calculator'!E$8:E23500,0)), "Not In Budget"),"")</f>
        <v/>
      </c>
      <c r="I15853" s="184"/>
      <c r="J15853" s="184"/>
      <c r="K15853" s="184"/>
      <c r="L15853" s="183"/>
    </row>
    <row r="15854">
      <c r="A15854" s="454"/>
      <c r="B15854" s="927"/>
      <c r="C15854" s="580"/>
      <c r="D15854" s="939"/>
      <c r="E15854" s="940"/>
      <c r="F15854" s="941"/>
      <c r="G15854" s="937" t="str">
        <f t="array" ref="G15854">xlookup(F15854,'Internal Staffing Calculator'!E:E,'Internal Staffing Calculator'!C:C,"")</f>
        <v/>
      </c>
      <c r="H15854" s="932" t="str">
        <f t="array" ref="H15854">if(F15854&lt;&gt;"", iferror(index('Internal Staffing Calculator'!B$8:B23500,match(F15854,'Internal Staffing Calculator'!E$8:E23500,0)), "Not In Budget"),"")</f>
        <v/>
      </c>
      <c r="I15854" s="184"/>
      <c r="J15854" s="184"/>
      <c r="K15854" s="184"/>
      <c r="L15854" s="183"/>
    </row>
    <row r="15855">
      <c r="A15855" s="454"/>
      <c r="B15855" s="927"/>
      <c r="C15855" s="580"/>
      <c r="D15855" s="939"/>
      <c r="E15855" s="940"/>
      <c r="F15855" s="941"/>
      <c r="G15855" s="937" t="str">
        <f t="array" ref="G15855">xlookup(F15855,'Internal Staffing Calculator'!E:E,'Internal Staffing Calculator'!C:C,"")</f>
        <v/>
      </c>
      <c r="H15855" s="932" t="str">
        <f t="array" ref="H15855">if(F15855&lt;&gt;"", iferror(index('Internal Staffing Calculator'!B$8:B23500,match(F15855,'Internal Staffing Calculator'!E$8:E23500,0)), "Not In Budget"),"")</f>
        <v/>
      </c>
      <c r="I15855" s="184"/>
      <c r="J15855" s="184"/>
      <c r="K15855" s="184"/>
      <c r="L15855" s="183"/>
    </row>
    <row r="15856">
      <c r="A15856" s="454"/>
      <c r="B15856" s="927"/>
      <c r="C15856" s="580"/>
      <c r="D15856" s="939"/>
      <c r="E15856" s="940"/>
      <c r="F15856" s="941"/>
      <c r="G15856" s="937" t="str">
        <f t="array" ref="G15856">xlookup(F15856,'Internal Staffing Calculator'!E:E,'Internal Staffing Calculator'!C:C,"")</f>
        <v/>
      </c>
      <c r="H15856" s="932" t="str">
        <f t="array" ref="H15856">if(F15856&lt;&gt;"", iferror(index('Internal Staffing Calculator'!B$8:B23500,match(F15856,'Internal Staffing Calculator'!E$8:E23500,0)), "Not In Budget"),"")</f>
        <v/>
      </c>
      <c r="I15856" s="184"/>
      <c r="J15856" s="184"/>
      <c r="K15856" s="184"/>
      <c r="L15856" s="183"/>
    </row>
    <row r="15857">
      <c r="A15857" s="454"/>
      <c r="B15857" s="927"/>
      <c r="C15857" s="580"/>
      <c r="D15857" s="939"/>
      <c r="E15857" s="940"/>
      <c r="F15857" s="941"/>
      <c r="G15857" s="937" t="str">
        <f t="array" ref="G15857">xlookup(F15857,'Internal Staffing Calculator'!E:E,'Internal Staffing Calculator'!C:C,"")</f>
        <v/>
      </c>
      <c r="H15857" s="932" t="str">
        <f t="array" ref="H15857">if(F15857&lt;&gt;"", iferror(index('Internal Staffing Calculator'!B$8:B23500,match(F15857,'Internal Staffing Calculator'!E$8:E23500,0)), "Not In Budget"),"")</f>
        <v/>
      </c>
      <c r="I15857" s="184"/>
      <c r="J15857" s="184"/>
      <c r="K15857" s="184"/>
      <c r="L15857" s="183"/>
    </row>
    <row r="15858">
      <c r="A15858" s="454"/>
      <c r="B15858" s="927"/>
      <c r="C15858" s="580"/>
      <c r="D15858" s="939"/>
      <c r="E15858" s="940"/>
      <c r="F15858" s="941"/>
      <c r="G15858" s="937" t="str">
        <f t="array" ref="G15858">xlookup(F15858,'Internal Staffing Calculator'!E:E,'Internal Staffing Calculator'!C:C,"")</f>
        <v/>
      </c>
      <c r="H15858" s="932" t="str">
        <f t="array" ref="H15858">if(F15858&lt;&gt;"", iferror(index('Internal Staffing Calculator'!B$8:B23500,match(F15858,'Internal Staffing Calculator'!E$8:E23500,0)), "Not In Budget"),"")</f>
        <v/>
      </c>
      <c r="I15858" s="184"/>
      <c r="J15858" s="184"/>
      <c r="K15858" s="184"/>
      <c r="L15858" s="183"/>
    </row>
    <row r="15859">
      <c r="A15859" s="454"/>
      <c r="B15859" s="927"/>
      <c r="C15859" s="580"/>
      <c r="D15859" s="939"/>
      <c r="E15859" s="940"/>
      <c r="F15859" s="941"/>
      <c r="G15859" s="937" t="str">
        <f t="array" ref="G15859">xlookup(F15859,'Internal Staffing Calculator'!E:E,'Internal Staffing Calculator'!C:C,"")</f>
        <v/>
      </c>
      <c r="H15859" s="932" t="str">
        <f t="array" ref="H15859">if(F15859&lt;&gt;"", iferror(index('Internal Staffing Calculator'!B$8:B23500,match(F15859,'Internal Staffing Calculator'!E$8:E23500,0)), "Not In Budget"),"")</f>
        <v/>
      </c>
      <c r="I15859" s="184"/>
      <c r="J15859" s="184"/>
      <c r="K15859" s="184"/>
      <c r="L15859" s="183"/>
    </row>
    <row r="15860">
      <c r="A15860" s="454"/>
      <c r="B15860" s="927"/>
      <c r="C15860" s="580"/>
      <c r="D15860" s="939"/>
      <c r="E15860" s="940"/>
      <c r="F15860" s="941"/>
      <c r="G15860" s="937" t="str">
        <f t="array" ref="G15860">xlookup(F15860,'Internal Staffing Calculator'!E:E,'Internal Staffing Calculator'!C:C,"")</f>
        <v/>
      </c>
      <c r="H15860" s="932" t="str">
        <f t="array" ref="H15860">if(F15860&lt;&gt;"", iferror(index('Internal Staffing Calculator'!B$8:B23500,match(F15860,'Internal Staffing Calculator'!E$8:E23500,0)), "Not In Budget"),"")</f>
        <v/>
      </c>
      <c r="I15860" s="184"/>
      <c r="J15860" s="184"/>
      <c r="K15860" s="184"/>
      <c r="L15860" s="183"/>
    </row>
    <row r="15861">
      <c r="A15861" s="454"/>
      <c r="B15861" s="927"/>
      <c r="C15861" s="580"/>
      <c r="D15861" s="939"/>
      <c r="E15861" s="940"/>
      <c r="F15861" s="941"/>
      <c r="G15861" s="937" t="str">
        <f t="array" ref="G15861">xlookup(F15861,'Internal Staffing Calculator'!E:E,'Internal Staffing Calculator'!C:C,"")</f>
        <v/>
      </c>
      <c r="H15861" s="932" t="str">
        <f t="array" ref="H15861">if(F15861&lt;&gt;"", iferror(index('Internal Staffing Calculator'!B$8:B23500,match(F15861,'Internal Staffing Calculator'!E$8:E23500,0)), "Not In Budget"),"")</f>
        <v/>
      </c>
      <c r="I15861" s="184"/>
      <c r="J15861" s="184"/>
      <c r="K15861" s="184"/>
      <c r="L15861" s="183"/>
    </row>
    <row r="15862">
      <c r="A15862" s="454"/>
      <c r="B15862" s="927"/>
      <c r="C15862" s="580"/>
      <c r="D15862" s="939"/>
      <c r="E15862" s="940"/>
      <c r="F15862" s="941"/>
      <c r="G15862" s="937" t="str">
        <f t="array" ref="G15862">xlookup(F15862,'Internal Staffing Calculator'!E:E,'Internal Staffing Calculator'!C:C,"")</f>
        <v/>
      </c>
      <c r="H15862" s="932" t="str">
        <f t="array" ref="H15862">if(F15862&lt;&gt;"", iferror(index('Internal Staffing Calculator'!B$8:B23500,match(F15862,'Internal Staffing Calculator'!E$8:E23500,0)), "Not In Budget"),"")</f>
        <v/>
      </c>
      <c r="I15862" s="184"/>
      <c r="J15862" s="184"/>
      <c r="K15862" s="184"/>
      <c r="L15862" s="183"/>
    </row>
    <row r="15863">
      <c r="A15863" s="454"/>
      <c r="B15863" s="927"/>
      <c r="C15863" s="580"/>
      <c r="D15863" s="939"/>
      <c r="E15863" s="940"/>
      <c r="F15863" s="941"/>
      <c r="G15863" s="937" t="str">
        <f t="array" ref="G15863">xlookup(F15863,'Internal Staffing Calculator'!E:E,'Internal Staffing Calculator'!C:C,"")</f>
        <v/>
      </c>
      <c r="H15863" s="932" t="str">
        <f t="array" ref="H15863">if(F15863&lt;&gt;"", iferror(index('Internal Staffing Calculator'!B$8:B23500,match(F15863,'Internal Staffing Calculator'!E$8:E23500,0)), "Not In Budget"),"")</f>
        <v/>
      </c>
      <c r="I15863" s="184"/>
      <c r="J15863" s="184"/>
      <c r="K15863" s="184"/>
      <c r="L15863" s="183"/>
    </row>
    <row r="15864">
      <c r="A15864" s="454"/>
      <c r="B15864" s="927"/>
      <c r="C15864" s="580"/>
      <c r="D15864" s="939"/>
      <c r="E15864" s="940"/>
      <c r="F15864" s="941"/>
      <c r="G15864" s="937" t="str">
        <f t="array" ref="G15864">xlookup(F15864,'Internal Staffing Calculator'!E:E,'Internal Staffing Calculator'!C:C,"")</f>
        <v/>
      </c>
      <c r="H15864" s="932" t="str">
        <f t="array" ref="H15864">if(F15864&lt;&gt;"", iferror(index('Internal Staffing Calculator'!B$8:B23500,match(F15864,'Internal Staffing Calculator'!E$8:E23500,0)), "Not In Budget"),"")</f>
        <v/>
      </c>
      <c r="I15864" s="184"/>
      <c r="J15864" s="184"/>
      <c r="K15864" s="184"/>
      <c r="L15864" s="183"/>
    </row>
    <row r="15865">
      <c r="A15865" s="454"/>
      <c r="B15865" s="927"/>
      <c r="C15865" s="580"/>
      <c r="D15865" s="939"/>
      <c r="E15865" s="940"/>
      <c r="F15865" s="941"/>
      <c r="G15865" s="937" t="str">
        <f t="array" ref="G15865">xlookup(F15865,'Internal Staffing Calculator'!E:E,'Internal Staffing Calculator'!C:C,"")</f>
        <v/>
      </c>
      <c r="H15865" s="932" t="str">
        <f t="array" ref="H15865">if(F15865&lt;&gt;"", iferror(index('Internal Staffing Calculator'!B$8:B23500,match(F15865,'Internal Staffing Calculator'!E$8:E23500,0)), "Not In Budget"),"")</f>
        <v/>
      </c>
      <c r="I15865" s="184"/>
      <c r="J15865" s="184"/>
      <c r="K15865" s="184"/>
      <c r="L15865" s="183"/>
    </row>
    <row r="15866">
      <c r="A15866" s="454"/>
      <c r="B15866" s="927"/>
      <c r="C15866" s="580"/>
      <c r="D15866" s="939"/>
      <c r="E15866" s="940"/>
      <c r="F15866" s="941"/>
      <c r="G15866" s="937" t="str">
        <f t="array" ref="G15866">xlookup(F15866,'Internal Staffing Calculator'!E:E,'Internal Staffing Calculator'!C:C,"")</f>
        <v/>
      </c>
      <c r="H15866" s="932" t="str">
        <f t="array" ref="H15866">if(F15866&lt;&gt;"", iferror(index('Internal Staffing Calculator'!B$8:B23500,match(F15866,'Internal Staffing Calculator'!E$8:E23500,0)), "Not In Budget"),"")</f>
        <v/>
      </c>
      <c r="I15866" s="184"/>
      <c r="J15866" s="184"/>
      <c r="K15866" s="184"/>
      <c r="L15866" s="183"/>
    </row>
    <row r="15867">
      <c r="A15867" s="454"/>
      <c r="B15867" s="927"/>
      <c r="C15867" s="580"/>
      <c r="D15867" s="939"/>
      <c r="E15867" s="940"/>
      <c r="F15867" s="941"/>
      <c r="G15867" s="937" t="str">
        <f t="array" ref="G15867">xlookup(F15867,'Internal Staffing Calculator'!E:E,'Internal Staffing Calculator'!C:C,"")</f>
        <v/>
      </c>
      <c r="H15867" s="932" t="str">
        <f t="array" ref="H15867">if(F15867&lt;&gt;"", iferror(index('Internal Staffing Calculator'!B$8:B23500,match(F15867,'Internal Staffing Calculator'!E$8:E23500,0)), "Not In Budget"),"")</f>
        <v/>
      </c>
      <c r="I15867" s="184"/>
      <c r="J15867" s="184"/>
      <c r="K15867" s="184"/>
      <c r="L15867" s="183"/>
    </row>
    <row r="15868">
      <c r="A15868" s="454"/>
      <c r="B15868" s="927"/>
      <c r="C15868" s="580"/>
      <c r="D15868" s="939"/>
      <c r="E15868" s="940"/>
      <c r="F15868" s="941"/>
      <c r="G15868" s="937" t="str">
        <f t="array" ref="G15868">xlookup(F15868,'Internal Staffing Calculator'!E:E,'Internal Staffing Calculator'!C:C,"")</f>
        <v/>
      </c>
      <c r="H15868" s="932" t="str">
        <f t="array" ref="H15868">if(F15868&lt;&gt;"", iferror(index('Internal Staffing Calculator'!B$8:B23500,match(F15868,'Internal Staffing Calculator'!E$8:E23500,0)), "Not In Budget"),"")</f>
        <v/>
      </c>
      <c r="I15868" s="184"/>
      <c r="J15868" s="184"/>
      <c r="K15868" s="184"/>
      <c r="L15868" s="183"/>
    </row>
    <row r="15869">
      <c r="A15869" s="454"/>
      <c r="B15869" s="927"/>
      <c r="C15869" s="580"/>
      <c r="D15869" s="939"/>
      <c r="E15869" s="940"/>
      <c r="F15869" s="941"/>
      <c r="G15869" s="937" t="str">
        <f t="array" ref="G15869">xlookup(F15869,'Internal Staffing Calculator'!E:E,'Internal Staffing Calculator'!C:C,"")</f>
        <v/>
      </c>
      <c r="H15869" s="932" t="str">
        <f t="array" ref="H15869">if(F15869&lt;&gt;"", iferror(index('Internal Staffing Calculator'!B$8:B23500,match(F15869,'Internal Staffing Calculator'!E$8:E23500,0)), "Not In Budget"),"")</f>
        <v/>
      </c>
      <c r="I15869" s="184"/>
      <c r="J15869" s="184"/>
      <c r="K15869" s="184"/>
      <c r="L15869" s="183"/>
    </row>
    <row r="15870">
      <c r="A15870" s="454"/>
      <c r="B15870" s="927"/>
      <c r="C15870" s="580"/>
      <c r="D15870" s="939"/>
      <c r="E15870" s="940"/>
      <c r="F15870" s="941"/>
      <c r="G15870" s="937" t="str">
        <f t="array" ref="G15870">xlookup(F15870,'Internal Staffing Calculator'!E:E,'Internal Staffing Calculator'!C:C,"")</f>
        <v/>
      </c>
      <c r="H15870" s="932" t="str">
        <f t="array" ref="H15870">if(F15870&lt;&gt;"", iferror(index('Internal Staffing Calculator'!B$8:B23500,match(F15870,'Internal Staffing Calculator'!E$8:E23500,0)), "Not In Budget"),"")</f>
        <v/>
      </c>
      <c r="I15870" s="184"/>
      <c r="J15870" s="184"/>
      <c r="K15870" s="184"/>
      <c r="L15870" s="183"/>
    </row>
    <row r="15871">
      <c r="A15871" s="454"/>
      <c r="B15871" s="927"/>
      <c r="C15871" s="580"/>
      <c r="D15871" s="939"/>
      <c r="E15871" s="940"/>
      <c r="F15871" s="941"/>
      <c r="G15871" s="937" t="str">
        <f t="array" ref="G15871">xlookup(F15871,'Internal Staffing Calculator'!E:E,'Internal Staffing Calculator'!C:C,"")</f>
        <v/>
      </c>
      <c r="H15871" s="932" t="str">
        <f t="array" ref="H15871">if(F15871&lt;&gt;"", iferror(index('Internal Staffing Calculator'!B$8:B23500,match(F15871,'Internal Staffing Calculator'!E$8:E23500,0)), "Not In Budget"),"")</f>
        <v/>
      </c>
      <c r="I15871" s="184"/>
      <c r="J15871" s="184"/>
      <c r="K15871" s="184"/>
      <c r="L15871" s="183"/>
    </row>
    <row r="15872">
      <c r="A15872" s="454"/>
      <c r="B15872" s="927"/>
      <c r="C15872" s="580"/>
      <c r="D15872" s="939"/>
      <c r="E15872" s="940"/>
      <c r="F15872" s="941"/>
      <c r="G15872" s="937" t="str">
        <f t="array" ref="G15872">xlookup(F15872,'Internal Staffing Calculator'!E:E,'Internal Staffing Calculator'!C:C,"")</f>
        <v/>
      </c>
      <c r="H15872" s="932" t="str">
        <f t="array" ref="H15872">if(F15872&lt;&gt;"", iferror(index('Internal Staffing Calculator'!B$8:B23500,match(F15872,'Internal Staffing Calculator'!E$8:E23500,0)), "Not In Budget"),"")</f>
        <v/>
      </c>
      <c r="I15872" s="184"/>
      <c r="J15872" s="184"/>
      <c r="K15872" s="184"/>
      <c r="L15872" s="183"/>
    </row>
    <row r="15873">
      <c r="A15873" s="454"/>
      <c r="B15873" s="927"/>
      <c r="C15873" s="580"/>
      <c r="D15873" s="939"/>
      <c r="E15873" s="940"/>
      <c r="F15873" s="941"/>
      <c r="G15873" s="937" t="str">
        <f t="array" ref="G15873">xlookup(F15873,'Internal Staffing Calculator'!E:E,'Internal Staffing Calculator'!C:C,"")</f>
        <v/>
      </c>
      <c r="H15873" s="932" t="str">
        <f t="array" ref="H15873">if(F15873&lt;&gt;"", iferror(index('Internal Staffing Calculator'!B$8:B23500,match(F15873,'Internal Staffing Calculator'!E$8:E23500,0)), "Not In Budget"),"")</f>
        <v/>
      </c>
      <c r="I15873" s="184"/>
      <c r="J15873" s="184"/>
      <c r="K15873" s="184"/>
      <c r="L15873" s="183"/>
    </row>
    <row r="15874">
      <c r="A15874" s="454"/>
      <c r="B15874" s="927"/>
      <c r="C15874" s="580"/>
      <c r="D15874" s="939"/>
      <c r="E15874" s="940"/>
      <c r="F15874" s="941"/>
      <c r="G15874" s="937" t="str">
        <f t="array" ref="G15874">xlookup(F15874,'Internal Staffing Calculator'!E:E,'Internal Staffing Calculator'!C:C,"")</f>
        <v/>
      </c>
      <c r="H15874" s="932" t="str">
        <f t="array" ref="H15874">if(F15874&lt;&gt;"", iferror(index('Internal Staffing Calculator'!B$8:B23500,match(F15874,'Internal Staffing Calculator'!E$8:E23500,0)), "Not In Budget"),"")</f>
        <v/>
      </c>
      <c r="I15874" s="184"/>
      <c r="J15874" s="184"/>
      <c r="K15874" s="184"/>
      <c r="L15874" s="183"/>
    </row>
    <row r="15875">
      <c r="A15875" s="454"/>
      <c r="B15875" s="927"/>
      <c r="C15875" s="580"/>
      <c r="D15875" s="939"/>
      <c r="E15875" s="940"/>
      <c r="F15875" s="941"/>
      <c r="G15875" s="937" t="str">
        <f t="array" ref="G15875">xlookup(F15875,'Internal Staffing Calculator'!E:E,'Internal Staffing Calculator'!C:C,"")</f>
        <v/>
      </c>
      <c r="H15875" s="932" t="str">
        <f t="array" ref="H15875">if(F15875&lt;&gt;"", iferror(index('Internal Staffing Calculator'!B$8:B23500,match(F15875,'Internal Staffing Calculator'!E$8:E23500,0)), "Not In Budget"),"")</f>
        <v/>
      </c>
      <c r="I15875" s="184"/>
      <c r="J15875" s="184"/>
      <c r="K15875" s="184"/>
      <c r="L15875" s="183"/>
    </row>
    <row r="15876">
      <c r="A15876" s="454"/>
      <c r="B15876" s="927"/>
      <c r="C15876" s="580"/>
      <c r="D15876" s="939"/>
      <c r="E15876" s="940"/>
      <c r="F15876" s="941"/>
      <c r="G15876" s="937" t="str">
        <f t="array" ref="G15876">xlookup(F15876,'Internal Staffing Calculator'!E:E,'Internal Staffing Calculator'!C:C,"")</f>
        <v/>
      </c>
      <c r="H15876" s="932" t="str">
        <f t="array" ref="H15876">if(F15876&lt;&gt;"", iferror(index('Internal Staffing Calculator'!B$8:B23500,match(F15876,'Internal Staffing Calculator'!E$8:E23500,0)), "Not In Budget"),"")</f>
        <v/>
      </c>
      <c r="I15876" s="184"/>
      <c r="J15876" s="184"/>
      <c r="K15876" s="184"/>
      <c r="L15876" s="183"/>
    </row>
    <row r="15877">
      <c r="A15877" s="454"/>
      <c r="B15877" s="927"/>
      <c r="C15877" s="580"/>
      <c r="D15877" s="939"/>
      <c r="E15877" s="940"/>
      <c r="F15877" s="941"/>
      <c r="G15877" s="937" t="str">
        <f t="array" ref="G15877">xlookup(F15877,'Internal Staffing Calculator'!E:E,'Internal Staffing Calculator'!C:C,"")</f>
        <v/>
      </c>
      <c r="H15877" s="932" t="str">
        <f t="array" ref="H15877">if(F15877&lt;&gt;"", iferror(index('Internal Staffing Calculator'!B$8:B23500,match(F15877,'Internal Staffing Calculator'!E$8:E23500,0)), "Not In Budget"),"")</f>
        <v/>
      </c>
      <c r="I15877" s="184"/>
      <c r="J15877" s="184"/>
      <c r="K15877" s="184"/>
      <c r="L15877" s="183"/>
    </row>
    <row r="15878">
      <c r="A15878" s="454"/>
      <c r="B15878" s="927"/>
      <c r="C15878" s="580"/>
      <c r="D15878" s="939"/>
      <c r="E15878" s="940"/>
      <c r="F15878" s="941"/>
      <c r="G15878" s="937" t="str">
        <f t="array" ref="G15878">xlookup(F15878,'Internal Staffing Calculator'!E:E,'Internal Staffing Calculator'!C:C,"")</f>
        <v/>
      </c>
      <c r="H15878" s="932" t="str">
        <f t="array" ref="H15878">if(F15878&lt;&gt;"", iferror(index('Internal Staffing Calculator'!B$8:B23500,match(F15878,'Internal Staffing Calculator'!E$8:E23500,0)), "Not In Budget"),"")</f>
        <v/>
      </c>
      <c r="I15878" s="184"/>
      <c r="J15878" s="184"/>
      <c r="K15878" s="184"/>
      <c r="L15878" s="183"/>
    </row>
    <row r="15879">
      <c r="A15879" s="454"/>
      <c r="B15879" s="927"/>
      <c r="C15879" s="580"/>
      <c r="D15879" s="939"/>
      <c r="E15879" s="940"/>
      <c r="F15879" s="941"/>
      <c r="G15879" s="937" t="str">
        <f t="array" ref="G15879">xlookup(F15879,'Internal Staffing Calculator'!E:E,'Internal Staffing Calculator'!C:C,"")</f>
        <v/>
      </c>
      <c r="H15879" s="932" t="str">
        <f t="array" ref="H15879">if(F15879&lt;&gt;"", iferror(index('Internal Staffing Calculator'!B$8:B23500,match(F15879,'Internal Staffing Calculator'!E$8:E23500,0)), "Not In Budget"),"")</f>
        <v/>
      </c>
      <c r="I15879" s="184"/>
      <c r="J15879" s="184"/>
      <c r="K15879" s="184"/>
      <c r="L15879" s="183"/>
    </row>
    <row r="15880">
      <c r="A15880" s="454"/>
      <c r="B15880" s="927"/>
      <c r="C15880" s="580"/>
      <c r="D15880" s="939"/>
      <c r="E15880" s="940"/>
      <c r="F15880" s="941"/>
      <c r="G15880" s="937" t="str">
        <f t="array" ref="G15880">xlookup(F15880,'Internal Staffing Calculator'!E:E,'Internal Staffing Calculator'!C:C,"")</f>
        <v/>
      </c>
      <c r="H15880" s="932" t="str">
        <f t="array" ref="H15880">if(F15880&lt;&gt;"", iferror(index('Internal Staffing Calculator'!B$8:B23500,match(F15880,'Internal Staffing Calculator'!E$8:E23500,0)), "Not In Budget"),"")</f>
        <v/>
      </c>
      <c r="I15880" s="184"/>
      <c r="J15880" s="184"/>
      <c r="K15880" s="184"/>
      <c r="L15880" s="183"/>
    </row>
    <row r="15881">
      <c r="A15881" s="454"/>
      <c r="B15881" s="927"/>
      <c r="C15881" s="580"/>
      <c r="D15881" s="939"/>
      <c r="E15881" s="940"/>
      <c r="F15881" s="941"/>
      <c r="G15881" s="937" t="str">
        <f t="array" ref="G15881">xlookup(F15881,'Internal Staffing Calculator'!E:E,'Internal Staffing Calculator'!C:C,"")</f>
        <v/>
      </c>
      <c r="H15881" s="932" t="str">
        <f t="array" ref="H15881">if(F15881&lt;&gt;"", iferror(index('Internal Staffing Calculator'!B$8:B23500,match(F15881,'Internal Staffing Calculator'!E$8:E23500,0)), "Not In Budget"),"")</f>
        <v/>
      </c>
      <c r="I15881" s="184"/>
      <c r="J15881" s="184"/>
      <c r="K15881" s="184"/>
      <c r="L15881" s="183"/>
    </row>
    <row r="15882">
      <c r="A15882" s="454"/>
      <c r="B15882" s="927"/>
      <c r="C15882" s="580"/>
      <c r="D15882" s="939"/>
      <c r="E15882" s="940"/>
      <c r="F15882" s="941"/>
      <c r="G15882" s="937" t="str">
        <f t="array" ref="G15882">xlookup(F15882,'Internal Staffing Calculator'!E:E,'Internal Staffing Calculator'!C:C,"")</f>
        <v/>
      </c>
      <c r="H15882" s="932" t="str">
        <f t="array" ref="H15882">if(F15882&lt;&gt;"", iferror(index('Internal Staffing Calculator'!B$8:B23500,match(F15882,'Internal Staffing Calculator'!E$8:E23500,0)), "Not In Budget"),"")</f>
        <v/>
      </c>
      <c r="I15882" s="184"/>
      <c r="J15882" s="184"/>
      <c r="K15882" s="184"/>
      <c r="L15882" s="183"/>
    </row>
    <row r="15883">
      <c r="A15883" s="454"/>
      <c r="B15883" s="927"/>
      <c r="C15883" s="580"/>
      <c r="D15883" s="939"/>
      <c r="E15883" s="940"/>
      <c r="F15883" s="941"/>
      <c r="G15883" s="937" t="str">
        <f t="array" ref="G15883">xlookup(F15883,'Internal Staffing Calculator'!E:E,'Internal Staffing Calculator'!C:C,"")</f>
        <v/>
      </c>
      <c r="H15883" s="932" t="str">
        <f t="array" ref="H15883">if(F15883&lt;&gt;"", iferror(index('Internal Staffing Calculator'!B$8:B23500,match(F15883,'Internal Staffing Calculator'!E$8:E23500,0)), "Not In Budget"),"")</f>
        <v/>
      </c>
      <c r="I15883" s="184"/>
      <c r="J15883" s="184"/>
      <c r="K15883" s="184"/>
      <c r="L15883" s="183"/>
    </row>
    <row r="15884">
      <c r="A15884" s="454"/>
      <c r="B15884" s="927"/>
      <c r="C15884" s="580"/>
      <c r="D15884" s="939"/>
      <c r="E15884" s="940"/>
      <c r="F15884" s="941"/>
      <c r="G15884" s="937" t="str">
        <f t="array" ref="G15884">xlookup(F15884,'Internal Staffing Calculator'!E:E,'Internal Staffing Calculator'!C:C,"")</f>
        <v/>
      </c>
      <c r="H15884" s="932" t="str">
        <f t="array" ref="H15884">if(F15884&lt;&gt;"", iferror(index('Internal Staffing Calculator'!B$8:B23500,match(F15884,'Internal Staffing Calculator'!E$8:E23500,0)), "Not In Budget"),"")</f>
        <v/>
      </c>
      <c r="I15884" s="184"/>
      <c r="J15884" s="184"/>
      <c r="K15884" s="184"/>
      <c r="L15884" s="183"/>
    </row>
    <row r="15885">
      <c r="A15885" s="454"/>
      <c r="B15885" s="927"/>
      <c r="C15885" s="580"/>
      <c r="D15885" s="939"/>
      <c r="E15885" s="940"/>
      <c r="F15885" s="941"/>
      <c r="G15885" s="937" t="str">
        <f t="array" ref="G15885">xlookup(F15885,'Internal Staffing Calculator'!E:E,'Internal Staffing Calculator'!C:C,"")</f>
        <v/>
      </c>
      <c r="H15885" s="932" t="str">
        <f t="array" ref="H15885">if(F15885&lt;&gt;"", iferror(index('Internal Staffing Calculator'!B$8:B23500,match(F15885,'Internal Staffing Calculator'!E$8:E23500,0)), "Not In Budget"),"")</f>
        <v/>
      </c>
      <c r="I15885" s="184"/>
      <c r="J15885" s="184"/>
      <c r="K15885" s="184"/>
      <c r="L15885" s="183"/>
    </row>
    <row r="15886">
      <c r="A15886" s="454"/>
      <c r="B15886" s="927"/>
      <c r="C15886" s="580"/>
      <c r="D15886" s="939"/>
      <c r="E15886" s="940"/>
      <c r="F15886" s="941"/>
      <c r="G15886" s="937" t="str">
        <f t="array" ref="G15886">xlookup(F15886,'Internal Staffing Calculator'!E:E,'Internal Staffing Calculator'!C:C,"")</f>
        <v/>
      </c>
      <c r="H15886" s="932" t="str">
        <f t="array" ref="H15886">if(F15886&lt;&gt;"", iferror(index('Internal Staffing Calculator'!B$8:B23500,match(F15886,'Internal Staffing Calculator'!E$8:E23500,0)), "Not In Budget"),"")</f>
        <v/>
      </c>
      <c r="I15886" s="184"/>
      <c r="J15886" s="184"/>
      <c r="K15886" s="184"/>
      <c r="L15886" s="183"/>
    </row>
    <row r="15887">
      <c r="A15887" s="454"/>
      <c r="B15887" s="927"/>
      <c r="C15887" s="580"/>
      <c r="D15887" s="939"/>
      <c r="E15887" s="940"/>
      <c r="F15887" s="941"/>
      <c r="G15887" s="937" t="str">
        <f t="array" ref="G15887">xlookup(F15887,'Internal Staffing Calculator'!E:E,'Internal Staffing Calculator'!C:C,"")</f>
        <v/>
      </c>
      <c r="H15887" s="932" t="str">
        <f t="array" ref="H15887">if(F15887&lt;&gt;"", iferror(index('Internal Staffing Calculator'!B$8:B23500,match(F15887,'Internal Staffing Calculator'!E$8:E23500,0)), "Not In Budget"),"")</f>
        <v/>
      </c>
      <c r="I15887" s="184"/>
      <c r="J15887" s="184"/>
      <c r="K15887" s="184"/>
      <c r="L15887" s="183"/>
    </row>
    <row r="15888">
      <c r="A15888" s="454"/>
      <c r="B15888" s="927"/>
      <c r="C15888" s="580"/>
      <c r="D15888" s="939"/>
      <c r="E15888" s="940"/>
      <c r="F15888" s="941"/>
      <c r="G15888" s="937" t="str">
        <f t="array" ref="G15888">xlookup(F15888,'Internal Staffing Calculator'!E:E,'Internal Staffing Calculator'!C:C,"")</f>
        <v/>
      </c>
      <c r="H15888" s="932" t="str">
        <f t="array" ref="H15888">if(F15888&lt;&gt;"", iferror(index('Internal Staffing Calculator'!B$8:B23500,match(F15888,'Internal Staffing Calculator'!E$8:E23500,0)), "Not In Budget"),"")</f>
        <v/>
      </c>
      <c r="I15888" s="184"/>
      <c r="J15888" s="184"/>
      <c r="K15888" s="184"/>
      <c r="L15888" s="183"/>
    </row>
    <row r="15889">
      <c r="A15889" s="454"/>
      <c r="B15889" s="927"/>
      <c r="C15889" s="580"/>
      <c r="D15889" s="939"/>
      <c r="E15889" s="940"/>
      <c r="F15889" s="941"/>
      <c r="G15889" s="937" t="str">
        <f t="array" ref="G15889">xlookup(F15889,'Internal Staffing Calculator'!E:E,'Internal Staffing Calculator'!C:C,"")</f>
        <v/>
      </c>
      <c r="H15889" s="932" t="str">
        <f t="array" ref="H15889">if(F15889&lt;&gt;"", iferror(index('Internal Staffing Calculator'!B$8:B23500,match(F15889,'Internal Staffing Calculator'!E$8:E23500,0)), "Not In Budget"),"")</f>
        <v/>
      </c>
      <c r="I15889" s="184"/>
      <c r="J15889" s="184"/>
      <c r="K15889" s="184"/>
      <c r="L15889" s="183"/>
    </row>
    <row r="15890">
      <c r="A15890" s="454"/>
      <c r="B15890" s="927"/>
      <c r="C15890" s="580"/>
      <c r="D15890" s="939"/>
      <c r="E15890" s="940"/>
      <c r="F15890" s="941"/>
      <c r="G15890" s="937" t="str">
        <f t="array" ref="G15890">xlookup(F15890,'Internal Staffing Calculator'!E:E,'Internal Staffing Calculator'!C:C,"")</f>
        <v/>
      </c>
      <c r="H15890" s="932" t="str">
        <f t="array" ref="H15890">if(F15890&lt;&gt;"", iferror(index('Internal Staffing Calculator'!B$8:B23500,match(F15890,'Internal Staffing Calculator'!E$8:E23500,0)), "Not In Budget"),"")</f>
        <v/>
      </c>
      <c r="I15890" s="184"/>
      <c r="J15890" s="184"/>
      <c r="K15890" s="184"/>
      <c r="L15890" s="183"/>
    </row>
    <row r="15891">
      <c r="A15891" s="454"/>
      <c r="B15891" s="927"/>
      <c r="C15891" s="580"/>
      <c r="D15891" s="939"/>
      <c r="E15891" s="940"/>
      <c r="F15891" s="941"/>
      <c r="G15891" s="937" t="str">
        <f t="array" ref="G15891">xlookup(F15891,'Internal Staffing Calculator'!E:E,'Internal Staffing Calculator'!C:C,"")</f>
        <v/>
      </c>
      <c r="H15891" s="932" t="str">
        <f t="array" ref="H15891">if(F15891&lt;&gt;"", iferror(index('Internal Staffing Calculator'!B$8:B23500,match(F15891,'Internal Staffing Calculator'!E$8:E23500,0)), "Not In Budget"),"")</f>
        <v/>
      </c>
      <c r="I15891" s="184"/>
      <c r="J15891" s="184"/>
      <c r="K15891" s="184"/>
      <c r="L15891" s="183"/>
    </row>
    <row r="15892">
      <c r="A15892" s="454"/>
      <c r="B15892" s="927"/>
      <c r="C15892" s="580"/>
      <c r="D15892" s="939"/>
      <c r="E15892" s="940"/>
      <c r="F15892" s="941"/>
      <c r="G15892" s="937" t="str">
        <f t="array" ref="G15892">xlookup(F15892,'Internal Staffing Calculator'!E:E,'Internal Staffing Calculator'!C:C,"")</f>
        <v/>
      </c>
      <c r="H15892" s="932" t="str">
        <f t="array" ref="H15892">if(F15892&lt;&gt;"", iferror(index('Internal Staffing Calculator'!B$8:B23500,match(F15892,'Internal Staffing Calculator'!E$8:E23500,0)), "Not In Budget"),"")</f>
        <v/>
      </c>
      <c r="I15892" s="184"/>
      <c r="J15892" s="184"/>
      <c r="K15892" s="184"/>
      <c r="L15892" s="183"/>
    </row>
    <row r="15893">
      <c r="A15893" s="454"/>
      <c r="B15893" s="927"/>
      <c r="C15893" s="580"/>
      <c r="D15893" s="939"/>
      <c r="E15893" s="940"/>
      <c r="F15893" s="941"/>
      <c r="G15893" s="937" t="str">
        <f t="array" ref="G15893">xlookup(F15893,'Internal Staffing Calculator'!E:E,'Internal Staffing Calculator'!C:C,"")</f>
        <v/>
      </c>
      <c r="H15893" s="932" t="str">
        <f t="array" ref="H15893">if(F15893&lt;&gt;"", iferror(index('Internal Staffing Calculator'!B$8:B23500,match(F15893,'Internal Staffing Calculator'!E$8:E23500,0)), "Not In Budget"),"")</f>
        <v/>
      </c>
      <c r="I15893" s="184"/>
      <c r="J15893" s="184"/>
      <c r="K15893" s="184"/>
      <c r="L15893" s="183"/>
    </row>
    <row r="15894">
      <c r="A15894" s="454"/>
      <c r="B15894" s="927"/>
      <c r="C15894" s="580"/>
      <c r="D15894" s="939"/>
      <c r="E15894" s="940"/>
      <c r="F15894" s="941"/>
      <c r="G15894" s="937" t="str">
        <f t="array" ref="G15894">xlookup(F15894,'Internal Staffing Calculator'!E:E,'Internal Staffing Calculator'!C:C,"")</f>
        <v/>
      </c>
      <c r="H15894" s="932" t="str">
        <f t="array" ref="H15894">if(F15894&lt;&gt;"", iferror(index('Internal Staffing Calculator'!B$8:B23500,match(F15894,'Internal Staffing Calculator'!E$8:E23500,0)), "Not In Budget"),"")</f>
        <v/>
      </c>
      <c r="I15894" s="184"/>
      <c r="J15894" s="184"/>
      <c r="K15894" s="184"/>
      <c r="L15894" s="183"/>
    </row>
    <row r="15895">
      <c r="A15895" s="454"/>
      <c r="B15895" s="927"/>
      <c r="C15895" s="580"/>
      <c r="D15895" s="939"/>
      <c r="E15895" s="940"/>
      <c r="F15895" s="941"/>
      <c r="G15895" s="937" t="str">
        <f t="array" ref="G15895">xlookup(F15895,'Internal Staffing Calculator'!E:E,'Internal Staffing Calculator'!C:C,"")</f>
        <v/>
      </c>
      <c r="H15895" s="932" t="str">
        <f t="array" ref="H15895">if(F15895&lt;&gt;"", iferror(index('Internal Staffing Calculator'!B$8:B23500,match(F15895,'Internal Staffing Calculator'!E$8:E23500,0)), "Not In Budget"),"")</f>
        <v/>
      </c>
      <c r="I15895" s="184"/>
      <c r="J15895" s="184"/>
      <c r="K15895" s="184"/>
      <c r="L15895" s="183"/>
    </row>
    <row r="15896">
      <c r="A15896" s="454"/>
      <c r="B15896" s="927"/>
      <c r="C15896" s="580"/>
      <c r="D15896" s="939"/>
      <c r="E15896" s="940"/>
      <c r="F15896" s="941"/>
      <c r="G15896" s="937" t="str">
        <f t="array" ref="G15896">xlookup(F15896,'Internal Staffing Calculator'!E:E,'Internal Staffing Calculator'!C:C,"")</f>
        <v/>
      </c>
      <c r="H15896" s="932" t="str">
        <f t="array" ref="H15896">if(F15896&lt;&gt;"", iferror(index('Internal Staffing Calculator'!B$8:B23500,match(F15896,'Internal Staffing Calculator'!E$8:E23500,0)), "Not In Budget"),"")</f>
        <v/>
      </c>
      <c r="I15896" s="184"/>
      <c r="J15896" s="184"/>
      <c r="K15896" s="184"/>
      <c r="L15896" s="183"/>
    </row>
    <row r="15897">
      <c r="A15897" s="454"/>
      <c r="B15897" s="927"/>
      <c r="C15897" s="580"/>
      <c r="D15897" s="939"/>
      <c r="E15897" s="940"/>
      <c r="F15897" s="941"/>
      <c r="G15897" s="937" t="str">
        <f t="array" ref="G15897">xlookup(F15897,'Internal Staffing Calculator'!E:E,'Internal Staffing Calculator'!C:C,"")</f>
        <v/>
      </c>
      <c r="H15897" s="932" t="str">
        <f t="array" ref="H15897">if(F15897&lt;&gt;"", iferror(index('Internal Staffing Calculator'!B$8:B23500,match(F15897,'Internal Staffing Calculator'!E$8:E23500,0)), "Not In Budget"),"")</f>
        <v/>
      </c>
      <c r="I15897" s="184"/>
      <c r="J15897" s="184"/>
      <c r="K15897" s="184"/>
      <c r="L15897" s="183"/>
    </row>
    <row r="15898">
      <c r="A15898" s="454"/>
      <c r="B15898" s="927"/>
      <c r="C15898" s="580"/>
      <c r="D15898" s="939"/>
      <c r="E15898" s="940"/>
      <c r="F15898" s="941"/>
      <c r="G15898" s="937" t="str">
        <f t="array" ref="G15898">xlookup(F15898,'Internal Staffing Calculator'!E:E,'Internal Staffing Calculator'!C:C,"")</f>
        <v/>
      </c>
      <c r="H15898" s="932" t="str">
        <f t="array" ref="H15898">if(F15898&lt;&gt;"", iferror(index('Internal Staffing Calculator'!B$8:B23500,match(F15898,'Internal Staffing Calculator'!E$8:E23500,0)), "Not In Budget"),"")</f>
        <v/>
      </c>
      <c r="I15898" s="184"/>
      <c r="J15898" s="184"/>
      <c r="K15898" s="184"/>
      <c r="L15898" s="183"/>
    </row>
    <row r="15899">
      <c r="A15899" s="454"/>
      <c r="B15899" s="927"/>
      <c r="C15899" s="580"/>
      <c r="D15899" s="939"/>
      <c r="E15899" s="940"/>
      <c r="F15899" s="941"/>
      <c r="G15899" s="937" t="str">
        <f t="array" ref="G15899">xlookup(F15899,'Internal Staffing Calculator'!E:E,'Internal Staffing Calculator'!C:C,"")</f>
        <v/>
      </c>
      <c r="H15899" s="932" t="str">
        <f t="array" ref="H15899">if(F15899&lt;&gt;"", iferror(index('Internal Staffing Calculator'!B$8:B23500,match(F15899,'Internal Staffing Calculator'!E$8:E23500,0)), "Not In Budget"),"")</f>
        <v/>
      </c>
      <c r="I15899" s="184"/>
      <c r="J15899" s="184"/>
      <c r="K15899" s="184"/>
      <c r="L15899" s="183"/>
    </row>
    <row r="15900">
      <c r="A15900" s="454"/>
      <c r="B15900" s="927"/>
      <c r="C15900" s="580"/>
      <c r="D15900" s="939"/>
      <c r="E15900" s="940"/>
      <c r="F15900" s="941"/>
      <c r="G15900" s="937" t="str">
        <f t="array" ref="G15900">xlookup(F15900,'Internal Staffing Calculator'!E:E,'Internal Staffing Calculator'!C:C,"")</f>
        <v/>
      </c>
      <c r="H15900" s="932" t="str">
        <f t="array" ref="H15900">if(F15900&lt;&gt;"", iferror(index('Internal Staffing Calculator'!B$8:B23500,match(F15900,'Internal Staffing Calculator'!E$8:E23500,0)), "Not In Budget"),"")</f>
        <v/>
      </c>
      <c r="I15900" s="184"/>
      <c r="J15900" s="184"/>
      <c r="K15900" s="184"/>
      <c r="L15900" s="183"/>
    </row>
    <row r="15901">
      <c r="A15901" s="454"/>
      <c r="B15901" s="927"/>
      <c r="C15901" s="580"/>
      <c r="D15901" s="939"/>
      <c r="E15901" s="940"/>
      <c r="F15901" s="941"/>
      <c r="G15901" s="937" t="str">
        <f t="array" ref="G15901">xlookup(F15901,'Internal Staffing Calculator'!E:E,'Internal Staffing Calculator'!C:C,"")</f>
        <v/>
      </c>
      <c r="H15901" s="932" t="str">
        <f t="array" ref="H15901">if(F15901&lt;&gt;"", iferror(index('Internal Staffing Calculator'!B$8:B23500,match(F15901,'Internal Staffing Calculator'!E$8:E23500,0)), "Not In Budget"),"")</f>
        <v/>
      </c>
      <c r="I15901" s="184"/>
      <c r="J15901" s="184"/>
      <c r="K15901" s="184"/>
      <c r="L15901" s="183"/>
    </row>
    <row r="15902">
      <c r="A15902" s="454"/>
      <c r="B15902" s="927"/>
      <c r="C15902" s="580"/>
      <c r="D15902" s="939"/>
      <c r="E15902" s="940"/>
      <c r="F15902" s="941"/>
      <c r="G15902" s="937" t="str">
        <f t="array" ref="G15902">xlookup(F15902,'Internal Staffing Calculator'!E:E,'Internal Staffing Calculator'!C:C,"")</f>
        <v/>
      </c>
      <c r="H15902" s="932" t="str">
        <f t="array" ref="H15902">if(F15902&lt;&gt;"", iferror(index('Internal Staffing Calculator'!B$8:B23500,match(F15902,'Internal Staffing Calculator'!E$8:E23500,0)), "Not In Budget"),"")</f>
        <v/>
      </c>
      <c r="I15902" s="184"/>
      <c r="J15902" s="184"/>
      <c r="K15902" s="184"/>
      <c r="L15902" s="183"/>
    </row>
    <row r="15903">
      <c r="A15903" s="454"/>
      <c r="B15903" s="927"/>
      <c r="C15903" s="580"/>
      <c r="D15903" s="939"/>
      <c r="E15903" s="940"/>
      <c r="F15903" s="941"/>
      <c r="G15903" s="937" t="str">
        <f t="array" ref="G15903">xlookup(F15903,'Internal Staffing Calculator'!E:E,'Internal Staffing Calculator'!C:C,"")</f>
        <v/>
      </c>
      <c r="H15903" s="932" t="str">
        <f t="array" ref="H15903">if(F15903&lt;&gt;"", iferror(index('Internal Staffing Calculator'!B$8:B23500,match(F15903,'Internal Staffing Calculator'!E$8:E23500,0)), "Not In Budget"),"")</f>
        <v/>
      </c>
      <c r="I15903" s="184"/>
      <c r="J15903" s="184"/>
      <c r="K15903" s="184"/>
      <c r="L15903" s="183"/>
    </row>
    <row r="15904">
      <c r="A15904" s="454"/>
      <c r="B15904" s="927"/>
      <c r="C15904" s="580"/>
      <c r="D15904" s="939"/>
      <c r="E15904" s="940"/>
      <c r="F15904" s="941"/>
      <c r="G15904" s="937" t="str">
        <f t="array" ref="G15904">xlookup(F15904,'Internal Staffing Calculator'!E:E,'Internal Staffing Calculator'!C:C,"")</f>
        <v/>
      </c>
      <c r="H15904" s="932" t="str">
        <f t="array" ref="H15904">if(F15904&lt;&gt;"", iferror(index('Internal Staffing Calculator'!B$8:B23500,match(F15904,'Internal Staffing Calculator'!E$8:E23500,0)), "Not In Budget"),"")</f>
        <v/>
      </c>
      <c r="I15904" s="184"/>
      <c r="J15904" s="184"/>
      <c r="K15904" s="184"/>
      <c r="L15904" s="183"/>
    </row>
    <row r="15905">
      <c r="A15905" s="454"/>
      <c r="B15905" s="927"/>
      <c r="C15905" s="580"/>
      <c r="D15905" s="939"/>
      <c r="E15905" s="940"/>
      <c r="F15905" s="941"/>
      <c r="G15905" s="937" t="str">
        <f t="array" ref="G15905">xlookup(F15905,'Internal Staffing Calculator'!E:E,'Internal Staffing Calculator'!C:C,"")</f>
        <v/>
      </c>
      <c r="H15905" s="932" t="str">
        <f t="array" ref="H15905">if(F15905&lt;&gt;"", iferror(index('Internal Staffing Calculator'!B$8:B23500,match(F15905,'Internal Staffing Calculator'!E$8:E23500,0)), "Not In Budget"),"")</f>
        <v/>
      </c>
      <c r="I15905" s="184"/>
      <c r="J15905" s="184"/>
      <c r="K15905" s="184"/>
      <c r="L15905" s="183"/>
    </row>
    <row r="15906">
      <c r="A15906" s="454"/>
      <c r="B15906" s="927"/>
      <c r="C15906" s="580"/>
      <c r="D15906" s="939"/>
      <c r="E15906" s="940"/>
      <c r="F15906" s="941"/>
      <c r="G15906" s="937" t="str">
        <f t="array" ref="G15906">xlookup(F15906,'Internal Staffing Calculator'!E:E,'Internal Staffing Calculator'!C:C,"")</f>
        <v/>
      </c>
      <c r="H15906" s="932" t="str">
        <f t="array" ref="H15906">if(F15906&lt;&gt;"", iferror(index('Internal Staffing Calculator'!B$8:B23500,match(F15906,'Internal Staffing Calculator'!E$8:E23500,0)), "Not In Budget"),"")</f>
        <v/>
      </c>
      <c r="I15906" s="184"/>
      <c r="J15906" s="184"/>
      <c r="K15906" s="184"/>
      <c r="L15906" s="183"/>
    </row>
    <row r="15907">
      <c r="A15907" s="454"/>
      <c r="B15907" s="927"/>
      <c r="C15907" s="580"/>
      <c r="D15907" s="939"/>
      <c r="E15907" s="940"/>
      <c r="F15907" s="941"/>
      <c r="G15907" s="937" t="str">
        <f t="array" ref="G15907">xlookup(F15907,'Internal Staffing Calculator'!E:E,'Internal Staffing Calculator'!C:C,"")</f>
        <v/>
      </c>
      <c r="H15907" s="932" t="str">
        <f t="array" ref="H15907">if(F15907&lt;&gt;"", iferror(index('Internal Staffing Calculator'!B$8:B23500,match(F15907,'Internal Staffing Calculator'!E$8:E23500,0)), "Not In Budget"),"")</f>
        <v/>
      </c>
      <c r="I15907" s="184"/>
      <c r="J15907" s="184"/>
      <c r="K15907" s="184"/>
      <c r="L15907" s="183"/>
    </row>
    <row r="15908">
      <c r="A15908" s="454"/>
      <c r="B15908" s="927"/>
      <c r="C15908" s="580"/>
      <c r="D15908" s="939"/>
      <c r="E15908" s="940"/>
      <c r="F15908" s="941"/>
      <c r="G15908" s="937" t="str">
        <f t="array" ref="G15908">xlookup(F15908,'Internal Staffing Calculator'!E:E,'Internal Staffing Calculator'!C:C,"")</f>
        <v/>
      </c>
      <c r="H15908" s="932" t="str">
        <f t="array" ref="H15908">if(F15908&lt;&gt;"", iferror(index('Internal Staffing Calculator'!B$8:B23500,match(F15908,'Internal Staffing Calculator'!E$8:E23500,0)), "Not In Budget"),"")</f>
        <v/>
      </c>
      <c r="I15908" s="184"/>
      <c r="J15908" s="184"/>
      <c r="K15908" s="184"/>
      <c r="L15908" s="183"/>
    </row>
    <row r="15909">
      <c r="A15909" s="454"/>
      <c r="B15909" s="927"/>
      <c r="C15909" s="580"/>
      <c r="D15909" s="939"/>
      <c r="E15909" s="940"/>
      <c r="F15909" s="941"/>
      <c r="G15909" s="937" t="str">
        <f t="array" ref="G15909">xlookup(F15909,'Internal Staffing Calculator'!E:E,'Internal Staffing Calculator'!C:C,"")</f>
        <v/>
      </c>
      <c r="H15909" s="932" t="str">
        <f t="array" ref="H15909">if(F15909&lt;&gt;"", iferror(index('Internal Staffing Calculator'!B$8:B23500,match(F15909,'Internal Staffing Calculator'!E$8:E23500,0)), "Not In Budget"),"")</f>
        <v/>
      </c>
      <c r="I15909" s="184"/>
      <c r="J15909" s="184"/>
      <c r="K15909" s="184"/>
      <c r="L15909" s="183"/>
    </row>
    <row r="15910">
      <c r="A15910" s="454"/>
      <c r="B15910" s="927"/>
      <c r="C15910" s="580"/>
      <c r="D15910" s="939"/>
      <c r="E15910" s="940"/>
      <c r="F15910" s="941"/>
      <c r="G15910" s="937" t="str">
        <f t="array" ref="G15910">xlookup(F15910,'Internal Staffing Calculator'!E:E,'Internal Staffing Calculator'!C:C,"")</f>
        <v/>
      </c>
      <c r="H15910" s="932" t="str">
        <f t="array" ref="H15910">if(F15910&lt;&gt;"", iferror(index('Internal Staffing Calculator'!B$8:B23500,match(F15910,'Internal Staffing Calculator'!E$8:E23500,0)), "Not In Budget"),"")</f>
        <v/>
      </c>
      <c r="I15910" s="184"/>
      <c r="J15910" s="184"/>
      <c r="K15910" s="184"/>
      <c r="L15910" s="183"/>
    </row>
    <row r="15911">
      <c r="A15911" s="454"/>
      <c r="B15911" s="927"/>
      <c r="C15911" s="580"/>
      <c r="D15911" s="939"/>
      <c r="E15911" s="940"/>
      <c r="F15911" s="941"/>
      <c r="G15911" s="937" t="str">
        <f t="array" ref="G15911">xlookup(F15911,'Internal Staffing Calculator'!E:E,'Internal Staffing Calculator'!C:C,"")</f>
        <v/>
      </c>
      <c r="H15911" s="932" t="str">
        <f t="array" ref="H15911">if(F15911&lt;&gt;"", iferror(index('Internal Staffing Calculator'!B$8:B23500,match(F15911,'Internal Staffing Calculator'!E$8:E23500,0)), "Not In Budget"),"")</f>
        <v/>
      </c>
      <c r="I15911" s="184"/>
      <c r="J15911" s="184"/>
      <c r="K15911" s="184"/>
      <c r="L15911" s="183"/>
    </row>
    <row r="15912">
      <c r="A15912" s="454"/>
      <c r="B15912" s="927"/>
      <c r="C15912" s="580"/>
      <c r="D15912" s="939"/>
      <c r="E15912" s="940"/>
      <c r="F15912" s="941"/>
      <c r="G15912" s="937" t="str">
        <f t="array" ref="G15912">xlookup(F15912,'Internal Staffing Calculator'!E:E,'Internal Staffing Calculator'!C:C,"")</f>
        <v/>
      </c>
      <c r="H15912" s="932" t="str">
        <f t="array" ref="H15912">if(F15912&lt;&gt;"", iferror(index('Internal Staffing Calculator'!B$8:B23500,match(F15912,'Internal Staffing Calculator'!E$8:E23500,0)), "Not In Budget"),"")</f>
        <v/>
      </c>
      <c r="I15912" s="184"/>
      <c r="J15912" s="184"/>
      <c r="K15912" s="184"/>
      <c r="L15912" s="183"/>
    </row>
    <row r="15913">
      <c r="A15913" s="454"/>
      <c r="B15913" s="927"/>
      <c r="C15913" s="580"/>
      <c r="D15913" s="939"/>
      <c r="E15913" s="940"/>
      <c r="F15913" s="941"/>
      <c r="G15913" s="937" t="str">
        <f t="array" ref="G15913">xlookup(F15913,'Internal Staffing Calculator'!E:E,'Internal Staffing Calculator'!C:C,"")</f>
        <v/>
      </c>
      <c r="H15913" s="932" t="str">
        <f t="array" ref="H15913">if(F15913&lt;&gt;"", iferror(index('Internal Staffing Calculator'!B$8:B23500,match(F15913,'Internal Staffing Calculator'!E$8:E23500,0)), "Not In Budget"),"")</f>
        <v/>
      </c>
      <c r="I15913" s="184"/>
      <c r="J15913" s="184"/>
      <c r="K15913" s="184"/>
      <c r="L15913" s="183"/>
    </row>
    <row r="15914">
      <c r="A15914" s="454"/>
      <c r="B15914" s="927"/>
      <c r="C15914" s="580"/>
      <c r="D15914" s="939"/>
      <c r="E15914" s="940"/>
      <c r="F15914" s="941"/>
      <c r="G15914" s="937" t="str">
        <f t="array" ref="G15914">xlookup(F15914,'Internal Staffing Calculator'!E:E,'Internal Staffing Calculator'!C:C,"")</f>
        <v/>
      </c>
      <c r="H15914" s="932" t="str">
        <f t="array" ref="H15914">if(F15914&lt;&gt;"", iferror(index('Internal Staffing Calculator'!B$8:B23500,match(F15914,'Internal Staffing Calculator'!E$8:E23500,0)), "Not In Budget"),"")</f>
        <v/>
      </c>
      <c r="I15914" s="184"/>
      <c r="J15914" s="184"/>
      <c r="K15914" s="184"/>
      <c r="L15914" s="183"/>
    </row>
    <row r="15915">
      <c r="A15915" s="454"/>
      <c r="B15915" s="927"/>
      <c r="C15915" s="580"/>
      <c r="D15915" s="939"/>
      <c r="E15915" s="940"/>
      <c r="F15915" s="941"/>
      <c r="G15915" s="937" t="str">
        <f t="array" ref="G15915">xlookup(F15915,'Internal Staffing Calculator'!E:E,'Internal Staffing Calculator'!C:C,"")</f>
        <v/>
      </c>
      <c r="H15915" s="932" t="str">
        <f t="array" ref="H15915">if(F15915&lt;&gt;"", iferror(index('Internal Staffing Calculator'!B$8:B23500,match(F15915,'Internal Staffing Calculator'!E$8:E23500,0)), "Not In Budget"),"")</f>
        <v/>
      </c>
      <c r="I15915" s="184"/>
      <c r="J15915" s="184"/>
      <c r="K15915" s="184"/>
      <c r="L15915" s="183"/>
    </row>
    <row r="15916">
      <c r="A15916" s="454"/>
      <c r="B15916" s="927"/>
      <c r="C15916" s="580"/>
      <c r="D15916" s="939"/>
      <c r="E15916" s="940"/>
      <c r="F15916" s="941"/>
      <c r="G15916" s="937" t="str">
        <f t="array" ref="G15916">xlookup(F15916,'Internal Staffing Calculator'!E:E,'Internal Staffing Calculator'!C:C,"")</f>
        <v/>
      </c>
      <c r="H15916" s="932" t="str">
        <f t="array" ref="H15916">if(F15916&lt;&gt;"", iferror(index('Internal Staffing Calculator'!B$8:B23500,match(F15916,'Internal Staffing Calculator'!E$8:E23500,0)), "Not In Budget"),"")</f>
        <v/>
      </c>
      <c r="I15916" s="184"/>
      <c r="J15916" s="184"/>
      <c r="K15916" s="184"/>
      <c r="L15916" s="183"/>
    </row>
    <row r="15917">
      <c r="A15917" s="454"/>
      <c r="B15917" s="927"/>
      <c r="C15917" s="580"/>
      <c r="D15917" s="939"/>
      <c r="E15917" s="940"/>
      <c r="F15917" s="941"/>
      <c r="G15917" s="937" t="str">
        <f t="array" ref="G15917">xlookup(F15917,'Internal Staffing Calculator'!E:E,'Internal Staffing Calculator'!C:C,"")</f>
        <v/>
      </c>
      <c r="H15917" s="932" t="str">
        <f t="array" ref="H15917">if(F15917&lt;&gt;"", iferror(index('Internal Staffing Calculator'!B$8:B23500,match(F15917,'Internal Staffing Calculator'!E$8:E23500,0)), "Not In Budget"),"")</f>
        <v/>
      </c>
      <c r="I15917" s="184"/>
      <c r="J15917" s="184"/>
      <c r="K15917" s="184"/>
      <c r="L15917" s="183"/>
    </row>
    <row r="15918">
      <c r="A15918" s="454"/>
      <c r="B15918" s="927"/>
      <c r="C15918" s="580"/>
      <c r="D15918" s="939"/>
      <c r="E15918" s="940"/>
      <c r="F15918" s="941"/>
      <c r="G15918" s="937" t="str">
        <f t="array" ref="G15918">xlookup(F15918,'Internal Staffing Calculator'!E:E,'Internal Staffing Calculator'!C:C,"")</f>
        <v/>
      </c>
      <c r="H15918" s="932" t="str">
        <f t="array" ref="H15918">if(F15918&lt;&gt;"", iferror(index('Internal Staffing Calculator'!B$8:B23500,match(F15918,'Internal Staffing Calculator'!E$8:E23500,0)), "Not In Budget"),"")</f>
        <v/>
      </c>
      <c r="I15918" s="184"/>
      <c r="J15918" s="184"/>
      <c r="K15918" s="184"/>
      <c r="L15918" s="183"/>
    </row>
    <row r="15919">
      <c r="A15919" s="454"/>
      <c r="B15919" s="927"/>
      <c r="C15919" s="580"/>
      <c r="D15919" s="939"/>
      <c r="E15919" s="940"/>
      <c r="F15919" s="941"/>
      <c r="G15919" s="937" t="str">
        <f t="array" ref="G15919">xlookup(F15919,'Internal Staffing Calculator'!E:E,'Internal Staffing Calculator'!C:C,"")</f>
        <v/>
      </c>
      <c r="H15919" s="932" t="str">
        <f t="array" ref="H15919">if(F15919&lt;&gt;"", iferror(index('Internal Staffing Calculator'!B$8:B23500,match(F15919,'Internal Staffing Calculator'!E$8:E23500,0)), "Not In Budget"),"")</f>
        <v/>
      </c>
      <c r="I15919" s="184"/>
      <c r="J15919" s="184"/>
      <c r="K15919" s="184"/>
      <c r="L15919" s="183"/>
    </row>
    <row r="15920">
      <c r="A15920" s="454"/>
      <c r="B15920" s="927"/>
      <c r="C15920" s="580"/>
      <c r="D15920" s="939"/>
      <c r="E15920" s="940"/>
      <c r="F15920" s="941"/>
      <c r="G15920" s="937" t="str">
        <f t="array" ref="G15920">xlookup(F15920,'Internal Staffing Calculator'!E:E,'Internal Staffing Calculator'!C:C,"")</f>
        <v/>
      </c>
      <c r="H15920" s="932" t="str">
        <f t="array" ref="H15920">if(F15920&lt;&gt;"", iferror(index('Internal Staffing Calculator'!B$8:B23500,match(F15920,'Internal Staffing Calculator'!E$8:E23500,0)), "Not In Budget"),"")</f>
        <v/>
      </c>
      <c r="I15920" s="184"/>
      <c r="J15920" s="184"/>
      <c r="K15920" s="184"/>
      <c r="L15920" s="183"/>
    </row>
    <row r="15921">
      <c r="A15921" s="454"/>
      <c r="B15921" s="927"/>
      <c r="C15921" s="580"/>
      <c r="D15921" s="939"/>
      <c r="E15921" s="940"/>
      <c r="F15921" s="941"/>
      <c r="G15921" s="937" t="str">
        <f t="array" ref="G15921">xlookup(F15921,'Internal Staffing Calculator'!E:E,'Internal Staffing Calculator'!C:C,"")</f>
        <v/>
      </c>
      <c r="H15921" s="932" t="str">
        <f t="array" ref="H15921">if(F15921&lt;&gt;"", iferror(index('Internal Staffing Calculator'!B$8:B23500,match(F15921,'Internal Staffing Calculator'!E$8:E23500,0)), "Not In Budget"),"")</f>
        <v/>
      </c>
      <c r="I15921" s="184"/>
      <c r="J15921" s="184"/>
      <c r="K15921" s="184"/>
      <c r="L15921" s="183"/>
    </row>
    <row r="15922">
      <c r="A15922" s="454"/>
      <c r="B15922" s="927"/>
      <c r="C15922" s="580"/>
      <c r="D15922" s="939"/>
      <c r="E15922" s="940"/>
      <c r="F15922" s="941"/>
      <c r="G15922" s="937" t="str">
        <f t="array" ref="G15922">xlookup(F15922,'Internal Staffing Calculator'!E:E,'Internal Staffing Calculator'!C:C,"")</f>
        <v/>
      </c>
      <c r="H15922" s="932" t="str">
        <f t="array" ref="H15922">if(F15922&lt;&gt;"", iferror(index('Internal Staffing Calculator'!B$8:B23500,match(F15922,'Internal Staffing Calculator'!E$8:E23500,0)), "Not In Budget"),"")</f>
        <v/>
      </c>
      <c r="I15922" s="184"/>
      <c r="J15922" s="184"/>
      <c r="K15922" s="184"/>
      <c r="L15922" s="183"/>
    </row>
    <row r="15923">
      <c r="A15923" s="454"/>
      <c r="B15923" s="927"/>
      <c r="C15923" s="580"/>
      <c r="D15923" s="939"/>
      <c r="E15923" s="940"/>
      <c r="F15923" s="941"/>
      <c r="G15923" s="937" t="str">
        <f t="array" ref="G15923">xlookup(F15923,'Internal Staffing Calculator'!E:E,'Internal Staffing Calculator'!C:C,"")</f>
        <v/>
      </c>
      <c r="H15923" s="932" t="str">
        <f t="array" ref="H15923">if(F15923&lt;&gt;"", iferror(index('Internal Staffing Calculator'!B$8:B23500,match(F15923,'Internal Staffing Calculator'!E$8:E23500,0)), "Not In Budget"),"")</f>
        <v/>
      </c>
      <c r="I15923" s="184"/>
      <c r="J15923" s="184"/>
      <c r="K15923" s="184"/>
      <c r="L15923" s="183"/>
    </row>
    <row r="15924">
      <c r="A15924" s="454"/>
      <c r="B15924" s="927"/>
      <c r="C15924" s="580"/>
      <c r="D15924" s="939"/>
      <c r="E15924" s="940"/>
      <c r="F15924" s="941"/>
      <c r="G15924" s="937" t="str">
        <f t="array" ref="G15924">xlookup(F15924,'Internal Staffing Calculator'!E:E,'Internal Staffing Calculator'!C:C,"")</f>
        <v/>
      </c>
      <c r="H15924" s="932" t="str">
        <f t="array" ref="H15924">if(F15924&lt;&gt;"", iferror(index('Internal Staffing Calculator'!B$8:B23500,match(F15924,'Internal Staffing Calculator'!E$8:E23500,0)), "Not In Budget"),"")</f>
        <v/>
      </c>
      <c r="I15924" s="184"/>
      <c r="J15924" s="184"/>
      <c r="K15924" s="184"/>
      <c r="L15924" s="183"/>
    </row>
    <row r="15925">
      <c r="A15925" s="454"/>
      <c r="B15925" s="927"/>
      <c r="C15925" s="580"/>
      <c r="D15925" s="939"/>
      <c r="E15925" s="940"/>
      <c r="F15925" s="941"/>
      <c r="G15925" s="937" t="str">
        <f t="array" ref="G15925">xlookup(F15925,'Internal Staffing Calculator'!E:E,'Internal Staffing Calculator'!C:C,"")</f>
        <v/>
      </c>
      <c r="H15925" s="932" t="str">
        <f t="array" ref="H15925">if(F15925&lt;&gt;"", iferror(index('Internal Staffing Calculator'!B$8:B23500,match(F15925,'Internal Staffing Calculator'!E$8:E23500,0)), "Not In Budget"),"")</f>
        <v/>
      </c>
      <c r="I15925" s="184"/>
      <c r="J15925" s="184"/>
      <c r="K15925" s="184"/>
      <c r="L15925" s="183"/>
    </row>
    <row r="15926">
      <c r="A15926" s="454"/>
      <c r="B15926" s="927"/>
      <c r="C15926" s="580"/>
      <c r="D15926" s="939"/>
      <c r="E15926" s="940"/>
      <c r="F15926" s="941"/>
      <c r="G15926" s="937" t="str">
        <f t="array" ref="G15926">xlookup(F15926,'Internal Staffing Calculator'!E:E,'Internal Staffing Calculator'!C:C,"")</f>
        <v/>
      </c>
      <c r="H15926" s="932" t="str">
        <f t="array" ref="H15926">if(F15926&lt;&gt;"", iferror(index('Internal Staffing Calculator'!B$8:B23500,match(F15926,'Internal Staffing Calculator'!E$8:E23500,0)), "Not In Budget"),"")</f>
        <v/>
      </c>
      <c r="I15926" s="184"/>
      <c r="J15926" s="184"/>
      <c r="K15926" s="184"/>
      <c r="L15926" s="183"/>
    </row>
    <row r="15927">
      <c r="A15927" s="454"/>
      <c r="B15927" s="927"/>
      <c r="C15927" s="580"/>
      <c r="D15927" s="939"/>
      <c r="E15927" s="940"/>
      <c r="F15927" s="941"/>
      <c r="G15927" s="937" t="str">
        <f t="array" ref="G15927">xlookup(F15927,'Internal Staffing Calculator'!E:E,'Internal Staffing Calculator'!C:C,"")</f>
        <v/>
      </c>
      <c r="H15927" s="932" t="str">
        <f t="array" ref="H15927">if(F15927&lt;&gt;"", iferror(index('Internal Staffing Calculator'!B$8:B23500,match(F15927,'Internal Staffing Calculator'!E$8:E23500,0)), "Not In Budget"),"")</f>
        <v/>
      </c>
      <c r="I15927" s="184"/>
      <c r="J15927" s="184"/>
      <c r="K15927" s="184"/>
      <c r="L15927" s="183"/>
    </row>
    <row r="15928">
      <c r="A15928" s="454"/>
      <c r="B15928" s="927"/>
      <c r="C15928" s="580"/>
      <c r="D15928" s="939"/>
      <c r="E15928" s="940"/>
      <c r="F15928" s="941"/>
      <c r="G15928" s="937" t="str">
        <f t="array" ref="G15928">xlookup(F15928,'Internal Staffing Calculator'!E:E,'Internal Staffing Calculator'!C:C,"")</f>
        <v/>
      </c>
      <c r="H15928" s="932" t="str">
        <f t="array" ref="H15928">if(F15928&lt;&gt;"", iferror(index('Internal Staffing Calculator'!B$8:B23500,match(F15928,'Internal Staffing Calculator'!E$8:E23500,0)), "Not In Budget"),"")</f>
        <v/>
      </c>
      <c r="I15928" s="184"/>
      <c r="J15928" s="184"/>
      <c r="K15928" s="184"/>
      <c r="L15928" s="183"/>
    </row>
    <row r="15929">
      <c r="A15929" s="454"/>
      <c r="B15929" s="927"/>
      <c r="C15929" s="580"/>
      <c r="D15929" s="939"/>
      <c r="E15929" s="940"/>
      <c r="F15929" s="941"/>
      <c r="G15929" s="937" t="str">
        <f t="array" ref="G15929">xlookup(F15929,'Internal Staffing Calculator'!E:E,'Internal Staffing Calculator'!C:C,"")</f>
        <v/>
      </c>
      <c r="H15929" s="932" t="str">
        <f t="array" ref="H15929">if(F15929&lt;&gt;"", iferror(index('Internal Staffing Calculator'!B$8:B23500,match(F15929,'Internal Staffing Calculator'!E$8:E23500,0)), "Not In Budget"),"")</f>
        <v/>
      </c>
      <c r="I15929" s="184"/>
      <c r="J15929" s="184"/>
      <c r="K15929" s="184"/>
      <c r="L15929" s="183"/>
    </row>
    <row r="15930">
      <c r="A15930" s="454"/>
      <c r="B15930" s="927"/>
      <c r="C15930" s="580"/>
      <c r="D15930" s="939"/>
      <c r="E15930" s="940"/>
      <c r="F15930" s="941"/>
      <c r="G15930" s="937" t="str">
        <f t="array" ref="G15930">xlookup(F15930,'Internal Staffing Calculator'!E:E,'Internal Staffing Calculator'!C:C,"")</f>
        <v/>
      </c>
      <c r="H15930" s="932" t="str">
        <f t="array" ref="H15930">if(F15930&lt;&gt;"", iferror(index('Internal Staffing Calculator'!B$8:B23500,match(F15930,'Internal Staffing Calculator'!E$8:E23500,0)), "Not In Budget"),"")</f>
        <v/>
      </c>
      <c r="I15930" s="184"/>
      <c r="J15930" s="184"/>
      <c r="K15930" s="184"/>
      <c r="L15930" s="183"/>
    </row>
    <row r="15931">
      <c r="A15931" s="454"/>
      <c r="B15931" s="927"/>
      <c r="C15931" s="580"/>
      <c r="D15931" s="939"/>
      <c r="E15931" s="940"/>
      <c r="F15931" s="941"/>
      <c r="G15931" s="937" t="str">
        <f t="array" ref="G15931">xlookup(F15931,'Internal Staffing Calculator'!E:E,'Internal Staffing Calculator'!C:C,"")</f>
        <v/>
      </c>
      <c r="H15931" s="932" t="str">
        <f t="array" ref="H15931">if(F15931&lt;&gt;"", iferror(index('Internal Staffing Calculator'!B$8:B23500,match(F15931,'Internal Staffing Calculator'!E$8:E23500,0)), "Not In Budget"),"")</f>
        <v/>
      </c>
      <c r="I15931" s="184"/>
      <c r="J15931" s="184"/>
      <c r="K15931" s="184"/>
      <c r="L15931" s="183"/>
    </row>
    <row r="15932">
      <c r="A15932" s="454"/>
      <c r="B15932" s="927"/>
      <c r="C15932" s="580"/>
      <c r="D15932" s="939"/>
      <c r="E15932" s="940"/>
      <c r="F15932" s="941"/>
      <c r="G15932" s="937" t="str">
        <f t="array" ref="G15932">xlookup(F15932,'Internal Staffing Calculator'!E:E,'Internal Staffing Calculator'!C:C,"")</f>
        <v/>
      </c>
      <c r="H15932" s="932" t="str">
        <f t="array" ref="H15932">if(F15932&lt;&gt;"", iferror(index('Internal Staffing Calculator'!B$8:B23500,match(F15932,'Internal Staffing Calculator'!E$8:E23500,0)), "Not In Budget"),"")</f>
        <v/>
      </c>
      <c r="I15932" s="184"/>
      <c r="J15932" s="184"/>
      <c r="K15932" s="184"/>
      <c r="L15932" s="183"/>
    </row>
    <row r="15933">
      <c r="A15933" s="454"/>
      <c r="B15933" s="927"/>
      <c r="C15933" s="580"/>
      <c r="D15933" s="939"/>
      <c r="E15933" s="940"/>
      <c r="F15933" s="941"/>
      <c r="G15933" s="937" t="str">
        <f t="array" ref="G15933">xlookup(F15933,'Internal Staffing Calculator'!E:E,'Internal Staffing Calculator'!C:C,"")</f>
        <v/>
      </c>
      <c r="H15933" s="932" t="str">
        <f t="array" ref="H15933">if(F15933&lt;&gt;"", iferror(index('Internal Staffing Calculator'!B$8:B23500,match(F15933,'Internal Staffing Calculator'!E$8:E23500,0)), "Not In Budget"),"")</f>
        <v/>
      </c>
      <c r="I15933" s="184"/>
      <c r="J15933" s="184"/>
      <c r="K15933" s="184"/>
      <c r="L15933" s="183"/>
    </row>
    <row r="15934">
      <c r="A15934" s="454"/>
      <c r="B15934" s="927"/>
      <c r="C15934" s="580"/>
      <c r="D15934" s="939"/>
      <c r="E15934" s="940"/>
      <c r="F15934" s="941"/>
      <c r="G15934" s="937" t="str">
        <f t="array" ref="G15934">xlookup(F15934,'Internal Staffing Calculator'!E:E,'Internal Staffing Calculator'!C:C,"")</f>
        <v/>
      </c>
      <c r="H15934" s="932" t="str">
        <f t="array" ref="H15934">if(F15934&lt;&gt;"", iferror(index('Internal Staffing Calculator'!B$8:B23500,match(F15934,'Internal Staffing Calculator'!E$8:E23500,0)), "Not In Budget"),"")</f>
        <v/>
      </c>
      <c r="I15934" s="184"/>
      <c r="J15934" s="184"/>
      <c r="K15934" s="184"/>
      <c r="L15934" s="183"/>
    </row>
    <row r="15935">
      <c r="A15935" s="454"/>
      <c r="B15935" s="927"/>
      <c r="C15935" s="580"/>
      <c r="D15935" s="939"/>
      <c r="E15935" s="940"/>
      <c r="F15935" s="941"/>
      <c r="G15935" s="937" t="str">
        <f t="array" ref="G15935">xlookup(F15935,'Internal Staffing Calculator'!E:E,'Internal Staffing Calculator'!C:C,"")</f>
        <v/>
      </c>
      <c r="H15935" s="932" t="str">
        <f t="array" ref="H15935">if(F15935&lt;&gt;"", iferror(index('Internal Staffing Calculator'!B$8:B23500,match(F15935,'Internal Staffing Calculator'!E$8:E23500,0)), "Not In Budget"),"")</f>
        <v/>
      </c>
      <c r="I15935" s="184"/>
      <c r="J15935" s="184"/>
      <c r="K15935" s="184"/>
      <c r="L15935" s="183"/>
    </row>
    <row r="15936">
      <c r="A15936" s="454"/>
      <c r="B15936" s="927"/>
      <c r="C15936" s="580"/>
      <c r="D15936" s="939"/>
      <c r="E15936" s="940"/>
      <c r="F15936" s="941"/>
      <c r="G15936" s="937" t="str">
        <f t="array" ref="G15936">xlookup(F15936,'Internal Staffing Calculator'!E:E,'Internal Staffing Calculator'!C:C,"")</f>
        <v/>
      </c>
      <c r="H15936" s="932" t="str">
        <f t="array" ref="H15936">if(F15936&lt;&gt;"", iferror(index('Internal Staffing Calculator'!B$8:B23500,match(F15936,'Internal Staffing Calculator'!E$8:E23500,0)), "Not In Budget"),"")</f>
        <v/>
      </c>
      <c r="I15936" s="184"/>
      <c r="J15936" s="184"/>
      <c r="K15936" s="184"/>
      <c r="L15936" s="183"/>
    </row>
    <row r="15937">
      <c r="A15937" s="454"/>
      <c r="B15937" s="927"/>
      <c r="C15937" s="580"/>
      <c r="D15937" s="939"/>
      <c r="E15937" s="940"/>
      <c r="F15937" s="941"/>
      <c r="G15937" s="937" t="str">
        <f t="array" ref="G15937">xlookup(F15937,'Internal Staffing Calculator'!E:E,'Internal Staffing Calculator'!C:C,"")</f>
        <v/>
      </c>
      <c r="H15937" s="932" t="str">
        <f t="array" ref="H15937">if(F15937&lt;&gt;"", iferror(index('Internal Staffing Calculator'!B$8:B23500,match(F15937,'Internal Staffing Calculator'!E$8:E23500,0)), "Not In Budget"),"")</f>
        <v/>
      </c>
      <c r="I15937" s="184"/>
      <c r="J15937" s="184"/>
      <c r="K15937" s="184"/>
      <c r="L15937" s="183"/>
    </row>
    <row r="15938">
      <c r="A15938" s="454"/>
      <c r="B15938" s="927"/>
      <c r="C15938" s="580"/>
      <c r="D15938" s="939"/>
      <c r="E15938" s="940"/>
      <c r="F15938" s="941"/>
      <c r="G15938" s="937" t="str">
        <f t="array" ref="G15938">xlookup(F15938,'Internal Staffing Calculator'!E:E,'Internal Staffing Calculator'!C:C,"")</f>
        <v/>
      </c>
      <c r="H15938" s="932" t="str">
        <f t="array" ref="H15938">if(F15938&lt;&gt;"", iferror(index('Internal Staffing Calculator'!B$8:B23500,match(F15938,'Internal Staffing Calculator'!E$8:E23500,0)), "Not In Budget"),"")</f>
        <v/>
      </c>
      <c r="I15938" s="184"/>
      <c r="J15938" s="184"/>
      <c r="K15938" s="184"/>
      <c r="L15938" s="183"/>
    </row>
    <row r="15939">
      <c r="A15939" s="454"/>
      <c r="B15939" s="927"/>
      <c r="C15939" s="580"/>
      <c r="D15939" s="939"/>
      <c r="E15939" s="940"/>
      <c r="F15939" s="941"/>
      <c r="G15939" s="937" t="str">
        <f t="array" ref="G15939">xlookup(F15939,'Internal Staffing Calculator'!E:E,'Internal Staffing Calculator'!C:C,"")</f>
        <v/>
      </c>
      <c r="H15939" s="932" t="str">
        <f t="array" ref="H15939">if(F15939&lt;&gt;"", iferror(index('Internal Staffing Calculator'!B$8:B23500,match(F15939,'Internal Staffing Calculator'!E$8:E23500,0)), "Not In Budget"),"")</f>
        <v/>
      </c>
      <c r="I15939" s="184"/>
      <c r="J15939" s="184"/>
      <c r="K15939" s="184"/>
      <c r="L15939" s="183"/>
    </row>
    <row r="15940">
      <c r="A15940" s="454"/>
      <c r="B15940" s="927"/>
      <c r="C15940" s="580"/>
      <c r="D15940" s="939"/>
      <c r="E15940" s="940"/>
      <c r="F15940" s="941"/>
      <c r="G15940" s="937" t="str">
        <f t="array" ref="G15940">xlookup(F15940,'Internal Staffing Calculator'!E:E,'Internal Staffing Calculator'!C:C,"")</f>
        <v/>
      </c>
      <c r="H15940" s="932" t="str">
        <f t="array" ref="H15940">if(F15940&lt;&gt;"", iferror(index('Internal Staffing Calculator'!B$8:B23500,match(F15940,'Internal Staffing Calculator'!E$8:E23500,0)), "Not In Budget"),"")</f>
        <v/>
      </c>
      <c r="I15940" s="184"/>
      <c r="J15940" s="184"/>
      <c r="K15940" s="184"/>
      <c r="L15940" s="183"/>
    </row>
    <row r="15941">
      <c r="A15941" s="454"/>
      <c r="B15941" s="927"/>
      <c r="C15941" s="580"/>
      <c r="D15941" s="939"/>
      <c r="E15941" s="940"/>
      <c r="F15941" s="941"/>
      <c r="G15941" s="937" t="str">
        <f t="array" ref="G15941">xlookup(F15941,'Internal Staffing Calculator'!E:E,'Internal Staffing Calculator'!C:C,"")</f>
        <v/>
      </c>
      <c r="H15941" s="932" t="str">
        <f t="array" ref="H15941">if(F15941&lt;&gt;"", iferror(index('Internal Staffing Calculator'!B$8:B23500,match(F15941,'Internal Staffing Calculator'!E$8:E23500,0)), "Not In Budget"),"")</f>
        <v/>
      </c>
      <c r="I15941" s="184"/>
      <c r="J15941" s="184"/>
      <c r="K15941" s="184"/>
      <c r="L15941" s="183"/>
    </row>
    <row r="15942">
      <c r="A15942" s="454"/>
      <c r="B15942" s="927"/>
      <c r="C15942" s="580"/>
      <c r="D15942" s="939"/>
      <c r="E15942" s="940"/>
      <c r="F15942" s="941"/>
      <c r="G15942" s="937" t="str">
        <f t="array" ref="G15942">xlookup(F15942,'Internal Staffing Calculator'!E:E,'Internal Staffing Calculator'!C:C,"")</f>
        <v/>
      </c>
      <c r="H15942" s="932" t="str">
        <f t="array" ref="H15942">if(F15942&lt;&gt;"", iferror(index('Internal Staffing Calculator'!B$8:B23500,match(F15942,'Internal Staffing Calculator'!E$8:E23500,0)), "Not In Budget"),"")</f>
        <v/>
      </c>
      <c r="I15942" s="184"/>
      <c r="J15942" s="184"/>
      <c r="K15942" s="184"/>
      <c r="L15942" s="183"/>
    </row>
    <row r="15943">
      <c r="A15943" s="454"/>
      <c r="B15943" s="927"/>
      <c r="C15943" s="580"/>
      <c r="D15943" s="939"/>
      <c r="E15943" s="940"/>
      <c r="F15943" s="941"/>
      <c r="G15943" s="937" t="str">
        <f t="array" ref="G15943">xlookup(F15943,'Internal Staffing Calculator'!E:E,'Internal Staffing Calculator'!C:C,"")</f>
        <v/>
      </c>
      <c r="H15943" s="932" t="str">
        <f t="array" ref="H15943">if(F15943&lt;&gt;"", iferror(index('Internal Staffing Calculator'!B$8:B23500,match(F15943,'Internal Staffing Calculator'!E$8:E23500,0)), "Not In Budget"),"")</f>
        <v/>
      </c>
      <c r="I15943" s="184"/>
      <c r="J15943" s="184"/>
      <c r="K15943" s="184"/>
      <c r="L15943" s="183"/>
    </row>
    <row r="15944">
      <c r="A15944" s="454"/>
      <c r="B15944" s="927"/>
      <c r="C15944" s="580"/>
      <c r="D15944" s="939"/>
      <c r="E15944" s="940"/>
      <c r="F15944" s="941"/>
      <c r="G15944" s="937" t="str">
        <f t="array" ref="G15944">xlookup(F15944,'Internal Staffing Calculator'!E:E,'Internal Staffing Calculator'!C:C,"")</f>
        <v/>
      </c>
      <c r="H15944" s="932" t="str">
        <f t="array" ref="H15944">if(F15944&lt;&gt;"", iferror(index('Internal Staffing Calculator'!B$8:B23500,match(F15944,'Internal Staffing Calculator'!E$8:E23500,0)), "Not In Budget"),"")</f>
        <v/>
      </c>
      <c r="I15944" s="184"/>
      <c r="J15944" s="184"/>
      <c r="K15944" s="184"/>
      <c r="L15944" s="183"/>
    </row>
    <row r="15945">
      <c r="A15945" s="454"/>
      <c r="B15945" s="927"/>
      <c r="C15945" s="580"/>
      <c r="D15945" s="939"/>
      <c r="E15945" s="940"/>
      <c r="F15945" s="941"/>
      <c r="G15945" s="937" t="str">
        <f t="array" ref="G15945">xlookup(F15945,'Internal Staffing Calculator'!E:E,'Internal Staffing Calculator'!C:C,"")</f>
        <v/>
      </c>
      <c r="H15945" s="932" t="str">
        <f t="array" ref="H15945">if(F15945&lt;&gt;"", iferror(index('Internal Staffing Calculator'!B$8:B23500,match(F15945,'Internal Staffing Calculator'!E$8:E23500,0)), "Not In Budget"),"")</f>
        <v/>
      </c>
      <c r="I15945" s="184"/>
      <c r="J15945" s="184"/>
      <c r="K15945" s="184"/>
      <c r="L15945" s="183"/>
    </row>
    <row r="15946">
      <c r="A15946" s="454"/>
      <c r="B15946" s="927"/>
      <c r="C15946" s="580"/>
      <c r="D15946" s="939"/>
      <c r="E15946" s="940"/>
      <c r="F15946" s="941"/>
      <c r="G15946" s="937" t="str">
        <f t="array" ref="G15946">xlookup(F15946,'Internal Staffing Calculator'!E:E,'Internal Staffing Calculator'!C:C,"")</f>
        <v/>
      </c>
      <c r="H15946" s="932" t="str">
        <f t="array" ref="H15946">if(F15946&lt;&gt;"", iferror(index('Internal Staffing Calculator'!B$8:B23500,match(F15946,'Internal Staffing Calculator'!E$8:E23500,0)), "Not In Budget"),"")</f>
        <v/>
      </c>
      <c r="I15946" s="184"/>
      <c r="J15946" s="184"/>
      <c r="K15946" s="184"/>
      <c r="L15946" s="183"/>
    </row>
    <row r="15947">
      <c r="A15947" s="454"/>
      <c r="B15947" s="927"/>
      <c r="C15947" s="580"/>
      <c r="D15947" s="939"/>
      <c r="E15947" s="940"/>
      <c r="F15947" s="941"/>
      <c r="G15947" s="937" t="str">
        <f t="array" ref="G15947">xlookup(F15947,'Internal Staffing Calculator'!E:E,'Internal Staffing Calculator'!C:C,"")</f>
        <v/>
      </c>
      <c r="H15947" s="932" t="str">
        <f t="array" ref="H15947">if(F15947&lt;&gt;"", iferror(index('Internal Staffing Calculator'!B$8:B23500,match(F15947,'Internal Staffing Calculator'!E$8:E23500,0)), "Not In Budget"),"")</f>
        <v/>
      </c>
      <c r="I15947" s="184"/>
      <c r="J15947" s="184"/>
      <c r="K15947" s="184"/>
      <c r="L15947" s="183"/>
    </row>
    <row r="15948">
      <c r="A15948" s="454"/>
      <c r="B15948" s="927"/>
      <c r="C15948" s="580"/>
      <c r="D15948" s="939"/>
      <c r="E15948" s="940"/>
      <c r="F15948" s="941"/>
      <c r="G15948" s="937" t="str">
        <f t="array" ref="G15948">xlookup(F15948,'Internal Staffing Calculator'!E:E,'Internal Staffing Calculator'!C:C,"")</f>
        <v/>
      </c>
      <c r="H15948" s="932" t="str">
        <f t="array" ref="H15948">if(F15948&lt;&gt;"", iferror(index('Internal Staffing Calculator'!B$8:B23500,match(F15948,'Internal Staffing Calculator'!E$8:E23500,0)), "Not In Budget"),"")</f>
        <v/>
      </c>
      <c r="I15948" s="184"/>
      <c r="J15948" s="184"/>
      <c r="K15948" s="184"/>
      <c r="L15948" s="183"/>
    </row>
    <row r="15949">
      <c r="A15949" s="454"/>
      <c r="B15949" s="927"/>
      <c r="C15949" s="580"/>
      <c r="D15949" s="939"/>
      <c r="E15949" s="940"/>
      <c r="F15949" s="941"/>
      <c r="G15949" s="937" t="str">
        <f t="array" ref="G15949">xlookup(F15949,'Internal Staffing Calculator'!E:E,'Internal Staffing Calculator'!C:C,"")</f>
        <v/>
      </c>
      <c r="H15949" s="932" t="str">
        <f t="array" ref="H15949">if(F15949&lt;&gt;"", iferror(index('Internal Staffing Calculator'!B$8:B23500,match(F15949,'Internal Staffing Calculator'!E$8:E23500,0)), "Not In Budget"),"")</f>
        <v/>
      </c>
      <c r="I15949" s="184"/>
      <c r="J15949" s="184"/>
      <c r="K15949" s="184"/>
      <c r="L15949" s="183"/>
    </row>
    <row r="15950">
      <c r="A15950" s="454"/>
      <c r="B15950" s="927"/>
      <c r="C15950" s="580"/>
      <c r="D15950" s="939"/>
      <c r="E15950" s="940"/>
      <c r="F15950" s="941"/>
      <c r="G15950" s="937" t="str">
        <f t="array" ref="G15950">xlookup(F15950,'Internal Staffing Calculator'!E:E,'Internal Staffing Calculator'!C:C,"")</f>
        <v/>
      </c>
      <c r="H15950" s="932" t="str">
        <f t="array" ref="H15950">if(F15950&lt;&gt;"", iferror(index('Internal Staffing Calculator'!B$8:B23500,match(F15950,'Internal Staffing Calculator'!E$8:E23500,0)), "Not In Budget"),"")</f>
        <v/>
      </c>
      <c r="I15950" s="184"/>
      <c r="J15950" s="184"/>
      <c r="K15950" s="184"/>
      <c r="L15950" s="183"/>
    </row>
    <row r="15951">
      <c r="A15951" s="454"/>
      <c r="B15951" s="927"/>
      <c r="C15951" s="580"/>
      <c r="D15951" s="939"/>
      <c r="E15951" s="940"/>
      <c r="F15951" s="941"/>
      <c r="G15951" s="937" t="str">
        <f t="array" ref="G15951">xlookup(F15951,'Internal Staffing Calculator'!E:E,'Internal Staffing Calculator'!C:C,"")</f>
        <v/>
      </c>
      <c r="H15951" s="932" t="str">
        <f t="array" ref="H15951">if(F15951&lt;&gt;"", iferror(index('Internal Staffing Calculator'!B$8:B23500,match(F15951,'Internal Staffing Calculator'!E$8:E23500,0)), "Not In Budget"),"")</f>
        <v/>
      </c>
      <c r="I15951" s="184"/>
      <c r="J15951" s="184"/>
      <c r="K15951" s="184"/>
      <c r="L15951" s="183"/>
    </row>
    <row r="15952">
      <c r="A15952" s="454"/>
      <c r="B15952" s="927"/>
      <c r="C15952" s="580"/>
      <c r="D15952" s="939"/>
      <c r="E15952" s="940"/>
      <c r="F15952" s="941"/>
      <c r="G15952" s="937" t="str">
        <f t="array" ref="G15952">xlookup(F15952,'Internal Staffing Calculator'!E:E,'Internal Staffing Calculator'!C:C,"")</f>
        <v/>
      </c>
      <c r="H15952" s="932" t="str">
        <f t="array" ref="H15952">if(F15952&lt;&gt;"", iferror(index('Internal Staffing Calculator'!B$8:B23500,match(F15952,'Internal Staffing Calculator'!E$8:E23500,0)), "Not In Budget"),"")</f>
        <v/>
      </c>
      <c r="I15952" s="184"/>
      <c r="J15952" s="184"/>
      <c r="K15952" s="184"/>
      <c r="L15952" s="183"/>
    </row>
    <row r="15953">
      <c r="A15953" s="454"/>
      <c r="B15953" s="927"/>
      <c r="C15953" s="580"/>
      <c r="D15953" s="939"/>
      <c r="E15953" s="940"/>
      <c r="F15953" s="941"/>
      <c r="G15953" s="937" t="str">
        <f t="array" ref="G15953">xlookup(F15953,'Internal Staffing Calculator'!E:E,'Internal Staffing Calculator'!C:C,"")</f>
        <v/>
      </c>
      <c r="H15953" s="932" t="str">
        <f t="array" ref="H15953">if(F15953&lt;&gt;"", iferror(index('Internal Staffing Calculator'!B$8:B23500,match(F15953,'Internal Staffing Calculator'!E$8:E23500,0)), "Not In Budget"),"")</f>
        <v/>
      </c>
      <c r="I15953" s="184"/>
      <c r="J15953" s="184"/>
      <c r="K15953" s="184"/>
      <c r="L15953" s="183"/>
    </row>
    <row r="15954">
      <c r="A15954" s="454"/>
      <c r="B15954" s="927"/>
      <c r="C15954" s="580"/>
      <c r="D15954" s="939"/>
      <c r="E15954" s="940"/>
      <c r="F15954" s="941"/>
      <c r="G15954" s="937" t="str">
        <f t="array" ref="G15954">xlookup(F15954,'Internal Staffing Calculator'!E:E,'Internal Staffing Calculator'!C:C,"")</f>
        <v/>
      </c>
      <c r="H15954" s="932" t="str">
        <f t="array" ref="H15954">if(F15954&lt;&gt;"", iferror(index('Internal Staffing Calculator'!B$8:B23500,match(F15954,'Internal Staffing Calculator'!E$8:E23500,0)), "Not In Budget"),"")</f>
        <v/>
      </c>
      <c r="I15954" s="184"/>
      <c r="J15954" s="184"/>
      <c r="K15954" s="184"/>
      <c r="L15954" s="183"/>
    </row>
    <row r="15955">
      <c r="A15955" s="454"/>
      <c r="B15955" s="927"/>
      <c r="C15955" s="580"/>
      <c r="D15955" s="939"/>
      <c r="E15955" s="940"/>
      <c r="F15955" s="941"/>
      <c r="G15955" s="937" t="str">
        <f t="array" ref="G15955">xlookup(F15955,'Internal Staffing Calculator'!E:E,'Internal Staffing Calculator'!C:C,"")</f>
        <v/>
      </c>
      <c r="H15955" s="932" t="str">
        <f t="array" ref="H15955">if(F15955&lt;&gt;"", iferror(index('Internal Staffing Calculator'!B$8:B23500,match(F15955,'Internal Staffing Calculator'!E$8:E23500,0)), "Not In Budget"),"")</f>
        <v/>
      </c>
      <c r="I15955" s="184"/>
      <c r="J15955" s="184"/>
      <c r="K15955" s="184"/>
      <c r="L15955" s="183"/>
    </row>
    <row r="15956">
      <c r="A15956" s="454"/>
      <c r="B15956" s="927"/>
      <c r="C15956" s="580"/>
      <c r="D15956" s="939"/>
      <c r="E15956" s="940"/>
      <c r="F15956" s="941"/>
      <c r="G15956" s="937" t="str">
        <f t="array" ref="G15956">xlookup(F15956,'Internal Staffing Calculator'!E:E,'Internal Staffing Calculator'!C:C,"")</f>
        <v/>
      </c>
      <c r="H15956" s="932" t="str">
        <f t="array" ref="H15956">if(F15956&lt;&gt;"", iferror(index('Internal Staffing Calculator'!B$8:B23500,match(F15956,'Internal Staffing Calculator'!E$8:E23500,0)), "Not In Budget"),"")</f>
        <v/>
      </c>
      <c r="I15956" s="184"/>
      <c r="J15956" s="184"/>
      <c r="K15956" s="184"/>
      <c r="L15956" s="183"/>
    </row>
    <row r="15957">
      <c r="A15957" s="454"/>
      <c r="B15957" s="927"/>
      <c r="C15957" s="580"/>
      <c r="D15957" s="939"/>
      <c r="E15957" s="940"/>
      <c r="F15957" s="941"/>
      <c r="G15957" s="937" t="str">
        <f t="array" ref="G15957">xlookup(F15957,'Internal Staffing Calculator'!E:E,'Internal Staffing Calculator'!C:C,"")</f>
        <v/>
      </c>
      <c r="H15957" s="932" t="str">
        <f t="array" ref="H15957">if(F15957&lt;&gt;"", iferror(index('Internal Staffing Calculator'!B$8:B23500,match(F15957,'Internal Staffing Calculator'!E$8:E23500,0)), "Not In Budget"),"")</f>
        <v/>
      </c>
      <c r="I15957" s="184"/>
      <c r="J15957" s="184"/>
      <c r="K15957" s="184"/>
      <c r="L15957" s="183"/>
    </row>
    <row r="15958">
      <c r="A15958" s="454"/>
      <c r="B15958" s="927"/>
      <c r="C15958" s="580"/>
      <c r="D15958" s="939"/>
      <c r="E15958" s="940"/>
      <c r="F15958" s="941"/>
      <c r="G15958" s="937" t="str">
        <f t="array" ref="G15958">xlookup(F15958,'Internal Staffing Calculator'!E:E,'Internal Staffing Calculator'!C:C,"")</f>
        <v/>
      </c>
      <c r="H15958" s="932" t="str">
        <f t="array" ref="H15958">if(F15958&lt;&gt;"", iferror(index('Internal Staffing Calculator'!B$8:B23500,match(F15958,'Internal Staffing Calculator'!E$8:E23500,0)), "Not In Budget"),"")</f>
        <v/>
      </c>
      <c r="I15958" s="184"/>
      <c r="J15958" s="184"/>
      <c r="K15958" s="184"/>
      <c r="L15958" s="183"/>
    </row>
    <row r="15959">
      <c r="A15959" s="454"/>
      <c r="B15959" s="927"/>
      <c r="C15959" s="580"/>
      <c r="D15959" s="939"/>
      <c r="E15959" s="940"/>
      <c r="F15959" s="941"/>
      <c r="G15959" s="937" t="str">
        <f t="array" ref="G15959">xlookup(F15959,'Internal Staffing Calculator'!E:E,'Internal Staffing Calculator'!C:C,"")</f>
        <v/>
      </c>
      <c r="H15959" s="932" t="str">
        <f t="array" ref="H15959">if(F15959&lt;&gt;"", iferror(index('Internal Staffing Calculator'!B$8:B23500,match(F15959,'Internal Staffing Calculator'!E$8:E23500,0)), "Not In Budget"),"")</f>
        <v/>
      </c>
      <c r="I15959" s="184"/>
      <c r="J15959" s="184"/>
      <c r="K15959" s="184"/>
      <c r="L15959" s="183"/>
    </row>
    <row r="15960">
      <c r="A15960" s="454"/>
      <c r="B15960" s="927"/>
      <c r="C15960" s="580"/>
      <c r="D15960" s="939"/>
      <c r="E15960" s="940"/>
      <c r="F15960" s="941"/>
      <c r="G15960" s="937" t="str">
        <f t="array" ref="G15960">xlookup(F15960,'Internal Staffing Calculator'!E:E,'Internal Staffing Calculator'!C:C,"")</f>
        <v/>
      </c>
      <c r="H15960" s="932" t="str">
        <f t="array" ref="H15960">if(F15960&lt;&gt;"", iferror(index('Internal Staffing Calculator'!B$8:B23500,match(F15960,'Internal Staffing Calculator'!E$8:E23500,0)), "Not In Budget"),"")</f>
        <v/>
      </c>
      <c r="I15960" s="184"/>
      <c r="J15960" s="184"/>
      <c r="K15960" s="184"/>
      <c r="L15960" s="183"/>
    </row>
    <row r="15961">
      <c r="A15961" s="454"/>
      <c r="B15961" s="927"/>
      <c r="C15961" s="580"/>
      <c r="D15961" s="939"/>
      <c r="E15961" s="940"/>
      <c r="F15961" s="941"/>
      <c r="G15961" s="937" t="str">
        <f t="array" ref="G15961">xlookup(F15961,'Internal Staffing Calculator'!E:E,'Internal Staffing Calculator'!C:C,"")</f>
        <v/>
      </c>
      <c r="H15961" s="932" t="str">
        <f t="array" ref="H15961">if(F15961&lt;&gt;"", iferror(index('Internal Staffing Calculator'!B$8:B23500,match(F15961,'Internal Staffing Calculator'!E$8:E23500,0)), "Not In Budget"),"")</f>
        <v/>
      </c>
      <c r="I15961" s="184"/>
      <c r="J15961" s="184"/>
      <c r="K15961" s="184"/>
      <c r="L15961" s="183"/>
    </row>
    <row r="15962">
      <c r="A15962" s="454"/>
      <c r="B15962" s="927"/>
      <c r="C15962" s="580"/>
      <c r="D15962" s="939"/>
      <c r="E15962" s="940"/>
      <c r="F15962" s="941"/>
      <c r="G15962" s="937" t="str">
        <f t="array" ref="G15962">xlookup(F15962,'Internal Staffing Calculator'!E:E,'Internal Staffing Calculator'!C:C,"")</f>
        <v/>
      </c>
      <c r="H15962" s="932" t="str">
        <f t="array" ref="H15962">if(F15962&lt;&gt;"", iferror(index('Internal Staffing Calculator'!B$8:B23500,match(F15962,'Internal Staffing Calculator'!E$8:E23500,0)), "Not In Budget"),"")</f>
        <v/>
      </c>
      <c r="I15962" s="184"/>
      <c r="J15962" s="184"/>
      <c r="K15962" s="184"/>
      <c r="L15962" s="183"/>
    </row>
    <row r="15963">
      <c r="A15963" s="454"/>
      <c r="B15963" s="927"/>
      <c r="C15963" s="580"/>
      <c r="D15963" s="939"/>
      <c r="E15963" s="940"/>
      <c r="F15963" s="941"/>
      <c r="G15963" s="937" t="str">
        <f t="array" ref="G15963">xlookup(F15963,'Internal Staffing Calculator'!E:E,'Internal Staffing Calculator'!C:C,"")</f>
        <v/>
      </c>
      <c r="H15963" s="932" t="str">
        <f t="array" ref="H15963">if(F15963&lt;&gt;"", iferror(index('Internal Staffing Calculator'!B$8:B23500,match(F15963,'Internal Staffing Calculator'!E$8:E23500,0)), "Not In Budget"),"")</f>
        <v/>
      </c>
      <c r="I15963" s="184"/>
      <c r="J15963" s="184"/>
      <c r="K15963" s="184"/>
      <c r="L15963" s="183"/>
    </row>
    <row r="15964">
      <c r="A15964" s="454"/>
      <c r="B15964" s="927"/>
      <c r="C15964" s="580"/>
      <c r="D15964" s="939"/>
      <c r="E15964" s="940"/>
      <c r="F15964" s="941"/>
      <c r="G15964" s="937" t="str">
        <f t="array" ref="G15964">xlookup(F15964,'Internal Staffing Calculator'!E:E,'Internal Staffing Calculator'!C:C,"")</f>
        <v/>
      </c>
      <c r="H15964" s="932" t="str">
        <f t="array" ref="H15964">if(F15964&lt;&gt;"", iferror(index('Internal Staffing Calculator'!B$8:B23500,match(F15964,'Internal Staffing Calculator'!E$8:E23500,0)), "Not In Budget"),"")</f>
        <v/>
      </c>
      <c r="I15964" s="184"/>
      <c r="J15964" s="184"/>
      <c r="K15964" s="184"/>
      <c r="L15964" s="183"/>
    </row>
    <row r="15965">
      <c r="A15965" s="454"/>
      <c r="B15965" s="927"/>
      <c r="C15965" s="580"/>
      <c r="D15965" s="939"/>
      <c r="E15965" s="940"/>
      <c r="F15965" s="941"/>
      <c r="G15965" s="937" t="str">
        <f t="array" ref="G15965">xlookup(F15965,'Internal Staffing Calculator'!E:E,'Internal Staffing Calculator'!C:C,"")</f>
        <v/>
      </c>
      <c r="H15965" s="932" t="str">
        <f t="array" ref="H15965">if(F15965&lt;&gt;"", iferror(index('Internal Staffing Calculator'!B$8:B23500,match(F15965,'Internal Staffing Calculator'!E$8:E23500,0)), "Not In Budget"),"")</f>
        <v/>
      </c>
      <c r="I15965" s="184"/>
      <c r="J15965" s="184"/>
      <c r="K15965" s="184"/>
      <c r="L15965" s="183"/>
    </row>
    <row r="15966">
      <c r="A15966" s="454"/>
      <c r="B15966" s="927"/>
      <c r="C15966" s="580"/>
      <c r="D15966" s="939"/>
      <c r="E15966" s="940"/>
      <c r="F15966" s="941"/>
      <c r="G15966" s="937" t="str">
        <f t="array" ref="G15966">xlookup(F15966,'Internal Staffing Calculator'!E:E,'Internal Staffing Calculator'!C:C,"")</f>
        <v/>
      </c>
      <c r="H15966" s="932" t="str">
        <f t="array" ref="H15966">if(F15966&lt;&gt;"", iferror(index('Internal Staffing Calculator'!B$8:B23500,match(F15966,'Internal Staffing Calculator'!E$8:E23500,0)), "Not In Budget"),"")</f>
        <v/>
      </c>
      <c r="I15966" s="184"/>
      <c r="J15966" s="184"/>
      <c r="K15966" s="184"/>
      <c r="L15966" s="183"/>
    </row>
    <row r="15967">
      <c r="A15967" s="454"/>
      <c r="B15967" s="927"/>
      <c r="C15967" s="580"/>
      <c r="D15967" s="939"/>
      <c r="E15967" s="940"/>
      <c r="F15967" s="941"/>
      <c r="G15967" s="937" t="str">
        <f t="array" ref="G15967">xlookup(F15967,'Internal Staffing Calculator'!E:E,'Internal Staffing Calculator'!C:C,"")</f>
        <v/>
      </c>
      <c r="H15967" s="932" t="str">
        <f t="array" ref="H15967">if(F15967&lt;&gt;"", iferror(index('Internal Staffing Calculator'!B$8:B23500,match(F15967,'Internal Staffing Calculator'!E$8:E23500,0)), "Not In Budget"),"")</f>
        <v/>
      </c>
      <c r="I15967" s="184"/>
      <c r="J15967" s="184"/>
      <c r="K15967" s="184"/>
      <c r="L15967" s="183"/>
    </row>
    <row r="15968">
      <c r="A15968" s="454"/>
      <c r="B15968" s="927"/>
      <c r="C15968" s="580"/>
      <c r="D15968" s="939"/>
      <c r="E15968" s="940"/>
      <c r="F15968" s="941"/>
      <c r="G15968" s="937" t="str">
        <f t="array" ref="G15968">xlookup(F15968,'Internal Staffing Calculator'!E:E,'Internal Staffing Calculator'!C:C,"")</f>
        <v/>
      </c>
      <c r="H15968" s="932" t="str">
        <f t="array" ref="H15968">if(F15968&lt;&gt;"", iferror(index('Internal Staffing Calculator'!B$8:B23500,match(F15968,'Internal Staffing Calculator'!E$8:E23500,0)), "Not In Budget"),"")</f>
        <v/>
      </c>
      <c r="I15968" s="184"/>
      <c r="J15968" s="184"/>
      <c r="K15968" s="184"/>
      <c r="L15968" s="183"/>
    </row>
    <row r="15969">
      <c r="A15969" s="454"/>
      <c r="B15969" s="927"/>
      <c r="C15969" s="580"/>
      <c r="D15969" s="939"/>
      <c r="E15969" s="940"/>
      <c r="F15969" s="941"/>
      <c r="G15969" s="937" t="str">
        <f t="array" ref="G15969">xlookup(F15969,'Internal Staffing Calculator'!E:E,'Internal Staffing Calculator'!C:C,"")</f>
        <v/>
      </c>
      <c r="H15969" s="932" t="str">
        <f t="array" ref="H15969">if(F15969&lt;&gt;"", iferror(index('Internal Staffing Calculator'!B$8:B23500,match(F15969,'Internal Staffing Calculator'!E$8:E23500,0)), "Not In Budget"),"")</f>
        <v/>
      </c>
      <c r="I15969" s="184"/>
      <c r="J15969" s="184"/>
      <c r="K15969" s="184"/>
      <c r="L15969" s="183"/>
    </row>
    <row r="15970">
      <c r="A15970" s="454"/>
      <c r="B15970" s="927"/>
      <c r="C15970" s="580"/>
      <c r="D15970" s="939"/>
      <c r="E15970" s="940"/>
      <c r="F15970" s="941"/>
      <c r="G15970" s="937" t="str">
        <f t="array" ref="G15970">xlookup(F15970,'Internal Staffing Calculator'!E:E,'Internal Staffing Calculator'!C:C,"")</f>
        <v/>
      </c>
      <c r="H15970" s="932" t="str">
        <f t="array" ref="H15970">if(F15970&lt;&gt;"", iferror(index('Internal Staffing Calculator'!B$8:B23500,match(F15970,'Internal Staffing Calculator'!E$8:E23500,0)), "Not In Budget"),"")</f>
        <v/>
      </c>
      <c r="I15970" s="184"/>
      <c r="J15970" s="184"/>
      <c r="K15970" s="184"/>
      <c r="L15970" s="183"/>
    </row>
    <row r="15971">
      <c r="A15971" s="454"/>
      <c r="B15971" s="927"/>
      <c r="C15971" s="580"/>
      <c r="D15971" s="939"/>
      <c r="E15971" s="940"/>
      <c r="F15971" s="941"/>
      <c r="G15971" s="937" t="str">
        <f t="array" ref="G15971">xlookup(F15971,'Internal Staffing Calculator'!E:E,'Internal Staffing Calculator'!C:C,"")</f>
        <v/>
      </c>
      <c r="H15971" s="932" t="str">
        <f t="array" ref="H15971">if(F15971&lt;&gt;"", iferror(index('Internal Staffing Calculator'!B$8:B23500,match(F15971,'Internal Staffing Calculator'!E$8:E23500,0)), "Not In Budget"),"")</f>
        <v/>
      </c>
      <c r="I15971" s="184"/>
      <c r="J15971" s="184"/>
      <c r="K15971" s="184"/>
      <c r="L15971" s="183"/>
    </row>
    <row r="15972">
      <c r="A15972" s="454"/>
      <c r="B15972" s="927"/>
      <c r="C15972" s="580"/>
      <c r="D15972" s="939"/>
      <c r="E15972" s="940"/>
      <c r="F15972" s="941"/>
      <c r="G15972" s="937" t="str">
        <f t="array" ref="G15972">xlookup(F15972,'Internal Staffing Calculator'!E:E,'Internal Staffing Calculator'!C:C,"")</f>
        <v/>
      </c>
      <c r="H15972" s="932" t="str">
        <f t="array" ref="H15972">if(F15972&lt;&gt;"", iferror(index('Internal Staffing Calculator'!B$8:B23500,match(F15972,'Internal Staffing Calculator'!E$8:E23500,0)), "Not In Budget"),"")</f>
        <v/>
      </c>
      <c r="I15972" s="184"/>
      <c r="J15972" s="184"/>
      <c r="K15972" s="184"/>
      <c r="L15972" s="183"/>
    </row>
    <row r="15973">
      <c r="A15973" s="454"/>
      <c r="B15973" s="927"/>
      <c r="C15973" s="580"/>
      <c r="D15973" s="939"/>
      <c r="E15973" s="940"/>
      <c r="F15973" s="941"/>
      <c r="G15973" s="937" t="str">
        <f t="array" ref="G15973">xlookup(F15973,'Internal Staffing Calculator'!E:E,'Internal Staffing Calculator'!C:C,"")</f>
        <v/>
      </c>
      <c r="H15973" s="932" t="str">
        <f t="array" ref="H15973">if(F15973&lt;&gt;"", iferror(index('Internal Staffing Calculator'!B$8:B23500,match(F15973,'Internal Staffing Calculator'!E$8:E23500,0)), "Not In Budget"),"")</f>
        <v/>
      </c>
      <c r="I15973" s="184"/>
      <c r="J15973" s="184"/>
      <c r="K15973" s="184"/>
      <c r="L15973" s="183"/>
    </row>
    <row r="15974">
      <c r="A15974" s="454"/>
      <c r="B15974" s="927"/>
      <c r="C15974" s="580"/>
      <c r="D15974" s="939"/>
      <c r="E15974" s="940"/>
      <c r="F15974" s="941"/>
      <c r="G15974" s="937" t="str">
        <f t="array" ref="G15974">xlookup(F15974,'Internal Staffing Calculator'!E:E,'Internal Staffing Calculator'!C:C,"")</f>
        <v/>
      </c>
      <c r="H15974" s="932" t="str">
        <f t="array" ref="H15974">if(F15974&lt;&gt;"", iferror(index('Internal Staffing Calculator'!B$8:B23500,match(F15974,'Internal Staffing Calculator'!E$8:E23500,0)), "Not In Budget"),"")</f>
        <v/>
      </c>
      <c r="I15974" s="184"/>
      <c r="J15974" s="184"/>
      <c r="K15974" s="184"/>
      <c r="L15974" s="183"/>
    </row>
    <row r="15975">
      <c r="A15975" s="454"/>
      <c r="B15975" s="927"/>
      <c r="C15975" s="580"/>
      <c r="D15975" s="939"/>
      <c r="E15975" s="940"/>
      <c r="F15975" s="941"/>
      <c r="G15975" s="937" t="str">
        <f t="array" ref="G15975">xlookup(F15975,'Internal Staffing Calculator'!E:E,'Internal Staffing Calculator'!C:C,"")</f>
        <v/>
      </c>
      <c r="H15975" s="932" t="str">
        <f t="array" ref="H15975">if(F15975&lt;&gt;"", iferror(index('Internal Staffing Calculator'!B$8:B23500,match(F15975,'Internal Staffing Calculator'!E$8:E23500,0)), "Not In Budget"),"")</f>
        <v/>
      </c>
      <c r="I15975" s="184"/>
      <c r="J15975" s="184"/>
      <c r="K15975" s="184"/>
      <c r="L15975" s="183"/>
    </row>
    <row r="15976">
      <c r="A15976" s="454"/>
      <c r="B15976" s="927"/>
      <c r="C15976" s="580"/>
      <c r="D15976" s="939"/>
      <c r="E15976" s="940"/>
      <c r="F15976" s="941"/>
      <c r="G15976" s="937" t="str">
        <f t="array" ref="G15976">xlookup(F15976,'Internal Staffing Calculator'!E:E,'Internal Staffing Calculator'!C:C,"")</f>
        <v/>
      </c>
      <c r="H15976" s="932" t="str">
        <f t="array" ref="H15976">if(F15976&lt;&gt;"", iferror(index('Internal Staffing Calculator'!B$8:B23500,match(F15976,'Internal Staffing Calculator'!E$8:E23500,0)), "Not In Budget"),"")</f>
        <v/>
      </c>
      <c r="I15976" s="184"/>
      <c r="J15976" s="184"/>
      <c r="K15976" s="184"/>
      <c r="L15976" s="183"/>
    </row>
    <row r="15977">
      <c r="A15977" s="454"/>
      <c r="B15977" s="927"/>
      <c r="C15977" s="580"/>
      <c r="D15977" s="939"/>
      <c r="E15977" s="940"/>
      <c r="F15977" s="941"/>
      <c r="G15977" s="937" t="str">
        <f t="array" ref="G15977">xlookup(F15977,'Internal Staffing Calculator'!E:E,'Internal Staffing Calculator'!C:C,"")</f>
        <v/>
      </c>
      <c r="H15977" s="932" t="str">
        <f t="array" ref="H15977">if(F15977&lt;&gt;"", iferror(index('Internal Staffing Calculator'!B$8:B23500,match(F15977,'Internal Staffing Calculator'!E$8:E23500,0)), "Not In Budget"),"")</f>
        <v/>
      </c>
      <c r="I15977" s="184"/>
      <c r="J15977" s="184"/>
      <c r="K15977" s="184"/>
      <c r="L15977" s="183"/>
    </row>
    <row r="15978">
      <c r="A15978" s="454"/>
      <c r="B15978" s="927"/>
      <c r="C15978" s="580"/>
      <c r="D15978" s="939"/>
      <c r="E15978" s="940"/>
      <c r="F15978" s="941"/>
      <c r="G15978" s="937" t="str">
        <f t="array" ref="G15978">xlookup(F15978,'Internal Staffing Calculator'!E:E,'Internal Staffing Calculator'!C:C,"")</f>
        <v/>
      </c>
      <c r="H15978" s="932" t="str">
        <f t="array" ref="H15978">if(F15978&lt;&gt;"", iferror(index('Internal Staffing Calculator'!B$8:B23500,match(F15978,'Internal Staffing Calculator'!E$8:E23500,0)), "Not In Budget"),"")</f>
        <v/>
      </c>
      <c r="I15978" s="184"/>
      <c r="J15978" s="184"/>
      <c r="K15978" s="184"/>
      <c r="L15978" s="183"/>
    </row>
    <row r="15979">
      <c r="A15979" s="454"/>
      <c r="B15979" s="927"/>
      <c r="C15979" s="580"/>
      <c r="D15979" s="939"/>
      <c r="E15979" s="940"/>
      <c r="F15979" s="941"/>
      <c r="G15979" s="937" t="str">
        <f t="array" ref="G15979">xlookup(F15979,'Internal Staffing Calculator'!E:E,'Internal Staffing Calculator'!C:C,"")</f>
        <v/>
      </c>
      <c r="H15979" s="932" t="str">
        <f t="array" ref="H15979">if(F15979&lt;&gt;"", iferror(index('Internal Staffing Calculator'!B$8:B23500,match(F15979,'Internal Staffing Calculator'!E$8:E23500,0)), "Not In Budget"),"")</f>
        <v/>
      </c>
      <c r="I15979" s="184"/>
      <c r="J15979" s="184"/>
      <c r="K15979" s="184"/>
      <c r="L15979" s="183"/>
    </row>
    <row r="15980">
      <c r="A15980" s="454"/>
      <c r="B15980" s="927"/>
      <c r="C15980" s="580"/>
      <c r="D15980" s="939"/>
      <c r="E15980" s="940"/>
      <c r="F15980" s="941"/>
      <c r="G15980" s="937" t="str">
        <f t="array" ref="G15980">xlookup(F15980,'Internal Staffing Calculator'!E:E,'Internal Staffing Calculator'!C:C,"")</f>
        <v/>
      </c>
      <c r="H15980" s="932" t="str">
        <f t="array" ref="H15980">if(F15980&lt;&gt;"", iferror(index('Internal Staffing Calculator'!B$8:B23500,match(F15980,'Internal Staffing Calculator'!E$8:E23500,0)), "Not In Budget"),"")</f>
        <v/>
      </c>
      <c r="I15980" s="184"/>
      <c r="J15980" s="184"/>
      <c r="K15980" s="184"/>
      <c r="L15980" s="183"/>
    </row>
    <row r="15981">
      <c r="A15981" s="454"/>
      <c r="B15981" s="927"/>
      <c r="C15981" s="580"/>
      <c r="D15981" s="939"/>
      <c r="E15981" s="940"/>
      <c r="F15981" s="941"/>
      <c r="G15981" s="937" t="str">
        <f t="array" ref="G15981">xlookup(F15981,'Internal Staffing Calculator'!E:E,'Internal Staffing Calculator'!C:C,"")</f>
        <v/>
      </c>
      <c r="H15981" s="932" t="str">
        <f t="array" ref="H15981">if(F15981&lt;&gt;"", iferror(index('Internal Staffing Calculator'!B$8:B23500,match(F15981,'Internal Staffing Calculator'!E$8:E23500,0)), "Not In Budget"),"")</f>
        <v/>
      </c>
      <c r="I15981" s="184"/>
      <c r="J15981" s="184"/>
      <c r="K15981" s="184"/>
      <c r="L15981" s="183"/>
    </row>
    <row r="15982">
      <c r="A15982" s="454"/>
      <c r="B15982" s="927"/>
      <c r="C15982" s="580"/>
      <c r="D15982" s="939"/>
      <c r="E15982" s="940"/>
      <c r="F15982" s="941"/>
      <c r="G15982" s="937" t="str">
        <f t="array" ref="G15982">xlookup(F15982,'Internal Staffing Calculator'!E:E,'Internal Staffing Calculator'!C:C,"")</f>
        <v/>
      </c>
      <c r="H15982" s="932" t="str">
        <f t="array" ref="H15982">if(F15982&lt;&gt;"", iferror(index('Internal Staffing Calculator'!B$8:B23500,match(F15982,'Internal Staffing Calculator'!E$8:E23500,0)), "Not In Budget"),"")</f>
        <v/>
      </c>
      <c r="I15982" s="184"/>
      <c r="J15982" s="184"/>
      <c r="K15982" s="184"/>
      <c r="L15982" s="183"/>
    </row>
    <row r="15983">
      <c r="A15983" s="454"/>
      <c r="B15983" s="927"/>
      <c r="C15983" s="580"/>
      <c r="D15983" s="939"/>
      <c r="E15983" s="940"/>
      <c r="F15983" s="941"/>
      <c r="G15983" s="937" t="str">
        <f t="array" ref="G15983">xlookup(F15983,'Internal Staffing Calculator'!E:E,'Internal Staffing Calculator'!C:C,"")</f>
        <v/>
      </c>
      <c r="H15983" s="932" t="str">
        <f t="array" ref="H15983">if(F15983&lt;&gt;"", iferror(index('Internal Staffing Calculator'!B$8:B23500,match(F15983,'Internal Staffing Calculator'!E$8:E23500,0)), "Not In Budget"),"")</f>
        <v/>
      </c>
      <c r="I15983" s="184"/>
      <c r="J15983" s="184"/>
      <c r="K15983" s="184"/>
      <c r="L15983" s="183"/>
    </row>
    <row r="15984">
      <c r="A15984" s="454"/>
      <c r="B15984" s="927"/>
      <c r="C15984" s="580"/>
      <c r="D15984" s="939"/>
      <c r="E15984" s="940"/>
      <c r="F15984" s="941"/>
      <c r="G15984" s="937" t="str">
        <f t="array" ref="G15984">xlookup(F15984,'Internal Staffing Calculator'!E:E,'Internal Staffing Calculator'!C:C,"")</f>
        <v/>
      </c>
      <c r="H15984" s="932" t="str">
        <f t="array" ref="H15984">if(F15984&lt;&gt;"", iferror(index('Internal Staffing Calculator'!B$8:B23500,match(F15984,'Internal Staffing Calculator'!E$8:E23500,0)), "Not In Budget"),"")</f>
        <v/>
      </c>
      <c r="I15984" s="184"/>
      <c r="J15984" s="184"/>
      <c r="K15984" s="184"/>
      <c r="L15984" s="183"/>
    </row>
    <row r="15985">
      <c r="A15985" s="454"/>
      <c r="B15985" s="927"/>
      <c r="C15985" s="580"/>
      <c r="D15985" s="939"/>
      <c r="E15985" s="940"/>
      <c r="F15985" s="941"/>
      <c r="G15985" s="937" t="str">
        <f t="array" ref="G15985">xlookup(F15985,'Internal Staffing Calculator'!E:E,'Internal Staffing Calculator'!C:C,"")</f>
        <v/>
      </c>
      <c r="H15985" s="932" t="str">
        <f t="array" ref="H15985">if(F15985&lt;&gt;"", iferror(index('Internal Staffing Calculator'!B$8:B23500,match(F15985,'Internal Staffing Calculator'!E$8:E23500,0)), "Not In Budget"),"")</f>
        <v/>
      </c>
      <c r="I15985" s="184"/>
      <c r="J15985" s="184"/>
      <c r="K15985" s="184"/>
      <c r="L15985" s="183"/>
    </row>
    <row r="15986">
      <c r="A15986" s="454"/>
      <c r="B15986" s="927"/>
      <c r="C15986" s="580"/>
      <c r="D15986" s="939"/>
      <c r="E15986" s="940"/>
      <c r="F15986" s="941"/>
      <c r="G15986" s="937" t="str">
        <f t="array" ref="G15986">xlookup(F15986,'Internal Staffing Calculator'!E:E,'Internal Staffing Calculator'!C:C,"")</f>
        <v/>
      </c>
      <c r="H15986" s="932" t="str">
        <f t="array" ref="H15986">if(F15986&lt;&gt;"", iferror(index('Internal Staffing Calculator'!B$8:B23500,match(F15986,'Internal Staffing Calculator'!E$8:E23500,0)), "Not In Budget"),"")</f>
        <v/>
      </c>
      <c r="I15986" s="184"/>
      <c r="J15986" s="184"/>
      <c r="K15986" s="184"/>
      <c r="L15986" s="183"/>
    </row>
    <row r="15987">
      <c r="A15987" s="454"/>
      <c r="B15987" s="927"/>
      <c r="C15987" s="580"/>
      <c r="D15987" s="939"/>
      <c r="E15987" s="940"/>
      <c r="F15987" s="941"/>
      <c r="G15987" s="937" t="str">
        <f t="array" ref="G15987">xlookup(F15987,'Internal Staffing Calculator'!E:E,'Internal Staffing Calculator'!C:C,"")</f>
        <v/>
      </c>
      <c r="H15987" s="932" t="str">
        <f t="array" ref="H15987">if(F15987&lt;&gt;"", iferror(index('Internal Staffing Calculator'!B$8:B23500,match(F15987,'Internal Staffing Calculator'!E$8:E23500,0)), "Not In Budget"),"")</f>
        <v/>
      </c>
      <c r="I15987" s="184"/>
      <c r="J15987" s="184"/>
      <c r="K15987" s="184"/>
      <c r="L15987" s="183"/>
    </row>
    <row r="15988">
      <c r="A15988" s="454"/>
      <c r="B15988" s="927"/>
      <c r="C15988" s="580"/>
      <c r="D15988" s="939"/>
      <c r="E15988" s="940"/>
      <c r="F15988" s="941"/>
      <c r="G15988" s="937" t="str">
        <f t="array" ref="G15988">xlookup(F15988,'Internal Staffing Calculator'!E:E,'Internal Staffing Calculator'!C:C,"")</f>
        <v/>
      </c>
      <c r="H15988" s="932" t="str">
        <f t="array" ref="H15988">if(F15988&lt;&gt;"", iferror(index('Internal Staffing Calculator'!B$8:B23500,match(F15988,'Internal Staffing Calculator'!E$8:E23500,0)), "Not In Budget"),"")</f>
        <v/>
      </c>
      <c r="I15988" s="184"/>
      <c r="J15988" s="184"/>
      <c r="K15988" s="184"/>
      <c r="L15988" s="183"/>
    </row>
    <row r="15989">
      <c r="A15989" s="454"/>
      <c r="B15989" s="927"/>
      <c r="C15989" s="580"/>
      <c r="D15989" s="939"/>
      <c r="E15989" s="940"/>
      <c r="F15989" s="941"/>
      <c r="G15989" s="937" t="str">
        <f t="array" ref="G15989">xlookup(F15989,'Internal Staffing Calculator'!E:E,'Internal Staffing Calculator'!C:C,"")</f>
        <v/>
      </c>
      <c r="H15989" s="932" t="str">
        <f t="array" ref="H15989">if(F15989&lt;&gt;"", iferror(index('Internal Staffing Calculator'!B$8:B23500,match(F15989,'Internal Staffing Calculator'!E$8:E23500,0)), "Not In Budget"),"")</f>
        <v/>
      </c>
      <c r="I15989" s="184"/>
      <c r="J15989" s="184"/>
      <c r="K15989" s="184"/>
      <c r="L15989" s="183"/>
    </row>
    <row r="15990">
      <c r="A15990" s="454"/>
      <c r="B15990" s="927"/>
      <c r="C15990" s="580"/>
      <c r="D15990" s="939"/>
      <c r="E15990" s="940"/>
      <c r="F15990" s="941"/>
      <c r="G15990" s="937" t="str">
        <f t="array" ref="G15990">xlookup(F15990,'Internal Staffing Calculator'!E:E,'Internal Staffing Calculator'!C:C,"")</f>
        <v/>
      </c>
      <c r="H15990" s="932" t="str">
        <f t="array" ref="H15990">if(F15990&lt;&gt;"", iferror(index('Internal Staffing Calculator'!B$8:B23500,match(F15990,'Internal Staffing Calculator'!E$8:E23500,0)), "Not In Budget"),"")</f>
        <v/>
      </c>
      <c r="I15990" s="184"/>
      <c r="J15990" s="184"/>
      <c r="K15990" s="184"/>
      <c r="L15990" s="183"/>
    </row>
    <row r="15991">
      <c r="A15991" s="454"/>
      <c r="B15991" s="927"/>
      <c r="C15991" s="580"/>
      <c r="D15991" s="939"/>
      <c r="E15991" s="940"/>
      <c r="F15991" s="941"/>
      <c r="G15991" s="937" t="str">
        <f t="array" ref="G15991">xlookup(F15991,'Internal Staffing Calculator'!E:E,'Internal Staffing Calculator'!C:C,"")</f>
        <v/>
      </c>
      <c r="H15991" s="932" t="str">
        <f t="array" ref="H15991">if(F15991&lt;&gt;"", iferror(index('Internal Staffing Calculator'!B$8:B23500,match(F15991,'Internal Staffing Calculator'!E$8:E23500,0)), "Not In Budget"),"")</f>
        <v/>
      </c>
      <c r="I15991" s="184"/>
      <c r="J15991" s="184"/>
      <c r="K15991" s="184"/>
      <c r="L15991" s="183"/>
    </row>
    <row r="15992">
      <c r="A15992" s="454"/>
      <c r="B15992" s="927"/>
      <c r="C15992" s="580"/>
      <c r="D15992" s="939"/>
      <c r="E15992" s="940"/>
      <c r="F15992" s="941"/>
      <c r="G15992" s="937" t="str">
        <f t="array" ref="G15992">xlookup(F15992,'Internal Staffing Calculator'!E:E,'Internal Staffing Calculator'!C:C,"")</f>
        <v/>
      </c>
      <c r="H15992" s="932" t="str">
        <f t="array" ref="H15992">if(F15992&lt;&gt;"", iferror(index('Internal Staffing Calculator'!B$8:B23500,match(F15992,'Internal Staffing Calculator'!E$8:E23500,0)), "Not In Budget"),"")</f>
        <v/>
      </c>
      <c r="I15992" s="184"/>
      <c r="J15992" s="184"/>
      <c r="K15992" s="184"/>
      <c r="L15992" s="183"/>
    </row>
    <row r="15993">
      <c r="A15993" s="454"/>
      <c r="B15993" s="927"/>
      <c r="C15993" s="580"/>
      <c r="D15993" s="939"/>
      <c r="E15993" s="940"/>
      <c r="F15993" s="941"/>
      <c r="G15993" s="937" t="str">
        <f t="array" ref="G15993">xlookup(F15993,'Internal Staffing Calculator'!E:E,'Internal Staffing Calculator'!C:C,"")</f>
        <v/>
      </c>
      <c r="H15993" s="932" t="str">
        <f t="array" ref="H15993">if(F15993&lt;&gt;"", iferror(index('Internal Staffing Calculator'!B$8:B23500,match(F15993,'Internal Staffing Calculator'!E$8:E23500,0)), "Not In Budget"),"")</f>
        <v/>
      </c>
      <c r="I15993" s="184"/>
      <c r="J15993" s="184"/>
      <c r="K15993" s="184"/>
      <c r="L15993" s="183"/>
    </row>
    <row r="15994">
      <c r="A15994" s="454"/>
      <c r="B15994" s="927"/>
      <c r="C15994" s="580"/>
      <c r="D15994" s="939"/>
      <c r="E15994" s="940"/>
      <c r="F15994" s="941"/>
      <c r="G15994" s="937" t="str">
        <f t="array" ref="G15994">xlookup(F15994,'Internal Staffing Calculator'!E:E,'Internal Staffing Calculator'!C:C,"")</f>
        <v/>
      </c>
      <c r="H15994" s="932" t="str">
        <f t="array" ref="H15994">if(F15994&lt;&gt;"", iferror(index('Internal Staffing Calculator'!B$8:B23500,match(F15994,'Internal Staffing Calculator'!E$8:E23500,0)), "Not In Budget"),"")</f>
        <v/>
      </c>
      <c r="I15994" s="184"/>
      <c r="J15994" s="184"/>
      <c r="K15994" s="184"/>
      <c r="L15994" s="183"/>
    </row>
    <row r="15995">
      <c r="A15995" s="454"/>
      <c r="B15995" s="927"/>
      <c r="C15995" s="580"/>
      <c r="D15995" s="939"/>
      <c r="E15995" s="940"/>
      <c r="F15995" s="941"/>
      <c r="G15995" s="937" t="str">
        <f t="array" ref="G15995">xlookup(F15995,'Internal Staffing Calculator'!E:E,'Internal Staffing Calculator'!C:C,"")</f>
        <v/>
      </c>
      <c r="H15995" s="932" t="str">
        <f t="array" ref="H15995">if(F15995&lt;&gt;"", iferror(index('Internal Staffing Calculator'!B$8:B23500,match(F15995,'Internal Staffing Calculator'!E$8:E23500,0)), "Not In Budget"),"")</f>
        <v/>
      </c>
      <c r="I15995" s="184"/>
      <c r="J15995" s="184"/>
      <c r="K15995" s="184"/>
      <c r="L15995" s="183"/>
    </row>
    <row r="15996">
      <c r="A15996" s="454"/>
      <c r="B15996" s="927"/>
      <c r="C15996" s="580"/>
      <c r="D15996" s="939"/>
      <c r="E15996" s="940"/>
      <c r="F15996" s="941"/>
      <c r="G15996" s="937" t="str">
        <f t="array" ref="G15996">xlookup(F15996,'Internal Staffing Calculator'!E:E,'Internal Staffing Calculator'!C:C,"")</f>
        <v/>
      </c>
      <c r="H15996" s="932" t="str">
        <f t="array" ref="H15996">if(F15996&lt;&gt;"", iferror(index('Internal Staffing Calculator'!B$8:B23500,match(F15996,'Internal Staffing Calculator'!E$8:E23500,0)), "Not In Budget"),"")</f>
        <v/>
      </c>
      <c r="I15996" s="184"/>
      <c r="J15996" s="184"/>
      <c r="K15996" s="184"/>
      <c r="L15996" s="183"/>
    </row>
    <row r="15997">
      <c r="A15997" s="454"/>
      <c r="B15997" s="927"/>
      <c r="C15997" s="580"/>
      <c r="D15997" s="939"/>
      <c r="E15997" s="940"/>
      <c r="F15997" s="941"/>
      <c r="G15997" s="937" t="str">
        <f t="array" ref="G15997">xlookup(F15997,'Internal Staffing Calculator'!E:E,'Internal Staffing Calculator'!C:C,"")</f>
        <v/>
      </c>
      <c r="H15997" s="932" t="str">
        <f t="array" ref="H15997">if(F15997&lt;&gt;"", iferror(index('Internal Staffing Calculator'!B$8:B23500,match(F15997,'Internal Staffing Calculator'!E$8:E23500,0)), "Not In Budget"),"")</f>
        <v/>
      </c>
      <c r="I15997" s="184"/>
      <c r="J15997" s="184"/>
      <c r="K15997" s="184"/>
      <c r="L15997" s="183"/>
    </row>
    <row r="15998">
      <c r="A15998" s="454"/>
      <c r="B15998" s="927"/>
      <c r="C15998" s="580"/>
      <c r="D15998" s="939"/>
      <c r="E15998" s="940"/>
      <c r="F15998" s="941"/>
      <c r="G15998" s="937" t="str">
        <f t="array" ref="G15998">xlookup(F15998,'Internal Staffing Calculator'!E:E,'Internal Staffing Calculator'!C:C,"")</f>
        <v/>
      </c>
      <c r="H15998" s="932" t="str">
        <f t="array" ref="H15998">if(F15998&lt;&gt;"", iferror(index('Internal Staffing Calculator'!B$8:B23500,match(F15998,'Internal Staffing Calculator'!E$8:E23500,0)), "Not In Budget"),"")</f>
        <v/>
      </c>
      <c r="I15998" s="184"/>
      <c r="J15998" s="184"/>
      <c r="K15998" s="184"/>
      <c r="L15998" s="183"/>
    </row>
    <row r="15999">
      <c r="A15999" s="454"/>
      <c r="B15999" s="927"/>
      <c r="C15999" s="580"/>
      <c r="D15999" s="939"/>
      <c r="E15999" s="940"/>
      <c r="F15999" s="941"/>
      <c r="G15999" s="937" t="str">
        <f t="array" ref="G15999">xlookup(F15999,'Internal Staffing Calculator'!E:E,'Internal Staffing Calculator'!C:C,"")</f>
        <v/>
      </c>
      <c r="H15999" s="932" t="str">
        <f t="array" ref="H15999">if(F15999&lt;&gt;"", iferror(index('Internal Staffing Calculator'!B$8:B23500,match(F15999,'Internal Staffing Calculator'!E$8:E23500,0)), "Not In Budget"),"")</f>
        <v/>
      </c>
      <c r="I15999" s="184"/>
      <c r="J15999" s="184"/>
      <c r="K15999" s="184"/>
      <c r="L15999" s="183"/>
    </row>
    <row r="16000">
      <c r="A16000" s="454"/>
      <c r="B16000" s="927"/>
      <c r="C16000" s="580"/>
      <c r="D16000" s="939"/>
      <c r="E16000" s="940"/>
      <c r="F16000" s="941"/>
      <c r="G16000" s="937" t="str">
        <f t="array" ref="G16000">xlookup(F16000,'Internal Staffing Calculator'!E:E,'Internal Staffing Calculator'!C:C,"")</f>
        <v/>
      </c>
      <c r="H16000" s="932" t="str">
        <f t="array" ref="H16000">if(F16000&lt;&gt;"", iferror(index('Internal Staffing Calculator'!B$8:B23500,match(F16000,'Internal Staffing Calculator'!E$8:E23500,0)), "Not In Budget"),"")</f>
        <v/>
      </c>
      <c r="I16000" s="184"/>
      <c r="J16000" s="184"/>
      <c r="K16000" s="184"/>
      <c r="L16000" s="183"/>
    </row>
    <row r="16001">
      <c r="A16001" s="454"/>
      <c r="B16001" s="927"/>
      <c r="C16001" s="580"/>
      <c r="D16001" s="939"/>
      <c r="E16001" s="940"/>
      <c r="F16001" s="941"/>
      <c r="G16001" s="937" t="str">
        <f t="array" ref="G16001">xlookup(F16001,'Internal Staffing Calculator'!E:E,'Internal Staffing Calculator'!C:C,"")</f>
        <v/>
      </c>
      <c r="H16001" s="932" t="str">
        <f t="array" ref="H16001">if(F16001&lt;&gt;"", iferror(index('Internal Staffing Calculator'!B$8:B23500,match(F16001,'Internal Staffing Calculator'!E$8:E23500,0)), "Not In Budget"),"")</f>
        <v/>
      </c>
      <c r="I16001" s="184"/>
      <c r="J16001" s="184"/>
      <c r="K16001" s="184"/>
      <c r="L16001" s="183"/>
    </row>
    <row r="16002">
      <c r="A16002" s="454"/>
      <c r="B16002" s="927"/>
      <c r="C16002" s="580"/>
      <c r="D16002" s="939"/>
      <c r="E16002" s="940"/>
      <c r="F16002" s="941"/>
      <c r="G16002" s="937" t="str">
        <f t="array" ref="G16002">xlookup(F16002,'Internal Staffing Calculator'!E:E,'Internal Staffing Calculator'!C:C,"")</f>
        <v/>
      </c>
      <c r="H16002" s="932" t="str">
        <f t="array" ref="H16002">if(F16002&lt;&gt;"", iferror(index('Internal Staffing Calculator'!B$8:B23500,match(F16002,'Internal Staffing Calculator'!E$8:E23500,0)), "Not In Budget"),"")</f>
        <v/>
      </c>
      <c r="I16002" s="184"/>
      <c r="J16002" s="184"/>
      <c r="K16002" s="184"/>
      <c r="L16002" s="183"/>
    </row>
    <row r="16003">
      <c r="A16003" s="454"/>
      <c r="B16003" s="927"/>
      <c r="C16003" s="580"/>
      <c r="D16003" s="939"/>
      <c r="E16003" s="940"/>
      <c r="F16003" s="941"/>
      <c r="G16003" s="937" t="str">
        <f t="array" ref="G16003">xlookup(F16003,'Internal Staffing Calculator'!E:E,'Internal Staffing Calculator'!C:C,"")</f>
        <v/>
      </c>
      <c r="H16003" s="932" t="str">
        <f t="array" ref="H16003">if(F16003&lt;&gt;"", iferror(index('Internal Staffing Calculator'!B$8:B23500,match(F16003,'Internal Staffing Calculator'!E$8:E23500,0)), "Not In Budget"),"")</f>
        <v/>
      </c>
      <c r="I16003" s="184"/>
      <c r="J16003" s="184"/>
      <c r="K16003" s="184"/>
      <c r="L16003" s="183"/>
    </row>
    <row r="16004">
      <c r="A16004" s="454"/>
      <c r="B16004" s="927"/>
      <c r="C16004" s="580"/>
      <c r="D16004" s="939"/>
      <c r="E16004" s="940"/>
      <c r="F16004" s="941"/>
      <c r="G16004" s="937" t="str">
        <f t="array" ref="G16004">xlookup(F16004,'Internal Staffing Calculator'!E:E,'Internal Staffing Calculator'!C:C,"")</f>
        <v/>
      </c>
      <c r="H16004" s="932" t="str">
        <f t="array" ref="H16004">if(F16004&lt;&gt;"", iferror(index('Internal Staffing Calculator'!B$8:B23500,match(F16004,'Internal Staffing Calculator'!E$8:E23500,0)), "Not In Budget"),"")</f>
        <v/>
      </c>
      <c r="I16004" s="184"/>
      <c r="J16004" s="184"/>
      <c r="K16004" s="184"/>
      <c r="L16004" s="183"/>
    </row>
    <row r="16005">
      <c r="A16005" s="454"/>
      <c r="B16005" s="927"/>
      <c r="C16005" s="580"/>
      <c r="D16005" s="939"/>
      <c r="E16005" s="940"/>
      <c r="F16005" s="941"/>
      <c r="G16005" s="937" t="str">
        <f t="array" ref="G16005">xlookup(F16005,'Internal Staffing Calculator'!E:E,'Internal Staffing Calculator'!C:C,"")</f>
        <v/>
      </c>
      <c r="H16005" s="932" t="str">
        <f t="array" ref="H16005">if(F16005&lt;&gt;"", iferror(index('Internal Staffing Calculator'!B$8:B23500,match(F16005,'Internal Staffing Calculator'!E$8:E23500,0)), "Not In Budget"),"")</f>
        <v/>
      </c>
      <c r="I16005" s="184"/>
      <c r="J16005" s="184"/>
      <c r="K16005" s="184"/>
      <c r="L16005" s="183"/>
    </row>
    <row r="16006">
      <c r="A16006" s="454"/>
      <c r="B16006" s="927"/>
      <c r="C16006" s="580"/>
      <c r="D16006" s="939"/>
      <c r="E16006" s="940"/>
      <c r="F16006" s="941"/>
      <c r="G16006" s="937" t="str">
        <f t="array" ref="G16006">xlookup(F16006,'Internal Staffing Calculator'!E:E,'Internal Staffing Calculator'!C:C,"")</f>
        <v/>
      </c>
      <c r="H16006" s="932" t="str">
        <f t="array" ref="H16006">if(F16006&lt;&gt;"", iferror(index('Internal Staffing Calculator'!B$8:B23500,match(F16006,'Internal Staffing Calculator'!E$8:E23500,0)), "Not In Budget"),"")</f>
        <v/>
      </c>
      <c r="I16006" s="184"/>
      <c r="J16006" s="184"/>
      <c r="K16006" s="184"/>
      <c r="L16006" s="183"/>
    </row>
    <row r="16007">
      <c r="A16007" s="454"/>
      <c r="B16007" s="927"/>
      <c r="C16007" s="580"/>
      <c r="D16007" s="939"/>
      <c r="E16007" s="940"/>
      <c r="F16007" s="941"/>
      <c r="G16007" s="937" t="str">
        <f t="array" ref="G16007">xlookup(F16007,'Internal Staffing Calculator'!E:E,'Internal Staffing Calculator'!C:C,"")</f>
        <v/>
      </c>
      <c r="H16007" s="932" t="str">
        <f t="array" ref="H16007">if(F16007&lt;&gt;"", iferror(index('Internal Staffing Calculator'!B$8:B23500,match(F16007,'Internal Staffing Calculator'!E$8:E23500,0)), "Not In Budget"),"")</f>
        <v/>
      </c>
      <c r="I16007" s="184"/>
      <c r="J16007" s="184"/>
      <c r="K16007" s="184"/>
      <c r="L16007" s="183"/>
    </row>
    <row r="16008">
      <c r="A16008" s="454"/>
      <c r="B16008" s="927"/>
      <c r="C16008" s="580"/>
      <c r="D16008" s="939"/>
      <c r="E16008" s="940"/>
      <c r="F16008" s="941"/>
      <c r="G16008" s="937" t="str">
        <f t="array" ref="G16008">xlookup(F16008,'Internal Staffing Calculator'!E:E,'Internal Staffing Calculator'!C:C,"")</f>
        <v/>
      </c>
      <c r="H16008" s="932" t="str">
        <f t="array" ref="H16008">if(F16008&lt;&gt;"", iferror(index('Internal Staffing Calculator'!B$8:B23500,match(F16008,'Internal Staffing Calculator'!E$8:E23500,0)), "Not In Budget"),"")</f>
        <v/>
      </c>
      <c r="I16008" s="184"/>
      <c r="J16008" s="184"/>
      <c r="K16008" s="184"/>
      <c r="L16008" s="183"/>
    </row>
    <row r="16009">
      <c r="A16009" s="454"/>
      <c r="B16009" s="927"/>
      <c r="C16009" s="580"/>
      <c r="D16009" s="939"/>
      <c r="E16009" s="940"/>
      <c r="F16009" s="941"/>
      <c r="G16009" s="937" t="str">
        <f t="array" ref="G16009">xlookup(F16009,'Internal Staffing Calculator'!E:E,'Internal Staffing Calculator'!C:C,"")</f>
        <v/>
      </c>
      <c r="H16009" s="932" t="str">
        <f t="array" ref="H16009">if(F16009&lt;&gt;"", iferror(index('Internal Staffing Calculator'!B$8:B23500,match(F16009,'Internal Staffing Calculator'!E$8:E23500,0)), "Not In Budget"),"")</f>
        <v/>
      </c>
      <c r="I16009" s="184"/>
      <c r="J16009" s="184"/>
      <c r="K16009" s="184"/>
      <c r="L16009" s="183"/>
    </row>
    <row r="16010">
      <c r="A16010" s="454"/>
      <c r="B16010" s="927"/>
      <c r="C16010" s="580"/>
      <c r="D16010" s="939"/>
      <c r="E16010" s="940"/>
      <c r="F16010" s="941"/>
      <c r="G16010" s="937" t="str">
        <f t="array" ref="G16010">xlookup(F16010,'Internal Staffing Calculator'!E:E,'Internal Staffing Calculator'!C:C,"")</f>
        <v/>
      </c>
      <c r="H16010" s="932" t="str">
        <f t="array" ref="H16010">if(F16010&lt;&gt;"", iferror(index('Internal Staffing Calculator'!B$8:B23500,match(F16010,'Internal Staffing Calculator'!E$8:E23500,0)), "Not In Budget"),"")</f>
        <v/>
      </c>
      <c r="I16010" s="184"/>
      <c r="J16010" s="184"/>
      <c r="K16010" s="184"/>
      <c r="L16010" s="183"/>
    </row>
    <row r="16011">
      <c r="A16011" s="454"/>
      <c r="B16011" s="927"/>
      <c r="C16011" s="580"/>
      <c r="D16011" s="939"/>
      <c r="E16011" s="940"/>
      <c r="F16011" s="941"/>
      <c r="G16011" s="937" t="str">
        <f t="array" ref="G16011">xlookup(F16011,'Internal Staffing Calculator'!E:E,'Internal Staffing Calculator'!C:C,"")</f>
        <v/>
      </c>
      <c r="H16011" s="932" t="str">
        <f t="array" ref="H16011">if(F16011&lt;&gt;"", iferror(index('Internal Staffing Calculator'!B$8:B23500,match(F16011,'Internal Staffing Calculator'!E$8:E23500,0)), "Not In Budget"),"")</f>
        <v/>
      </c>
      <c r="I16011" s="184"/>
      <c r="J16011" s="184"/>
      <c r="K16011" s="184"/>
      <c r="L16011" s="183"/>
    </row>
    <row r="16012">
      <c r="A16012" s="454"/>
      <c r="B16012" s="927"/>
      <c r="C16012" s="580"/>
      <c r="D16012" s="939"/>
      <c r="E16012" s="940"/>
      <c r="F16012" s="941"/>
      <c r="G16012" s="937" t="str">
        <f t="array" ref="G16012">xlookup(F16012,'Internal Staffing Calculator'!E:E,'Internal Staffing Calculator'!C:C,"")</f>
        <v/>
      </c>
      <c r="H16012" s="932" t="str">
        <f t="array" ref="H16012">if(F16012&lt;&gt;"", iferror(index('Internal Staffing Calculator'!B$8:B23500,match(F16012,'Internal Staffing Calculator'!E$8:E23500,0)), "Not In Budget"),"")</f>
        <v/>
      </c>
      <c r="I16012" s="184"/>
      <c r="J16012" s="184"/>
      <c r="K16012" s="184"/>
      <c r="L16012" s="183"/>
    </row>
    <row r="16013">
      <c r="A16013" s="454"/>
      <c r="B16013" s="927"/>
      <c r="C16013" s="580"/>
      <c r="D16013" s="939"/>
      <c r="E16013" s="940"/>
      <c r="F16013" s="941"/>
      <c r="G16013" s="937" t="str">
        <f t="array" ref="G16013">xlookup(F16013,'Internal Staffing Calculator'!E:E,'Internal Staffing Calculator'!C:C,"")</f>
        <v/>
      </c>
      <c r="H16013" s="932" t="str">
        <f t="array" ref="H16013">if(F16013&lt;&gt;"", iferror(index('Internal Staffing Calculator'!B$8:B23500,match(F16013,'Internal Staffing Calculator'!E$8:E23500,0)), "Not In Budget"),"")</f>
        <v/>
      </c>
      <c r="I16013" s="184"/>
      <c r="J16013" s="184"/>
      <c r="K16013" s="184"/>
      <c r="L16013" s="183"/>
    </row>
    <row r="16014">
      <c r="A16014" s="454"/>
      <c r="B16014" s="927"/>
      <c r="C16014" s="580"/>
      <c r="D16014" s="939"/>
      <c r="E16014" s="940"/>
      <c r="F16014" s="941"/>
      <c r="G16014" s="937" t="str">
        <f t="array" ref="G16014">xlookup(F16014,'Internal Staffing Calculator'!E:E,'Internal Staffing Calculator'!C:C,"")</f>
        <v/>
      </c>
      <c r="H16014" s="932" t="str">
        <f t="array" ref="H16014">if(F16014&lt;&gt;"", iferror(index('Internal Staffing Calculator'!B$8:B23500,match(F16014,'Internal Staffing Calculator'!E$8:E23500,0)), "Not In Budget"),"")</f>
        <v/>
      </c>
      <c r="I16014" s="184"/>
      <c r="J16014" s="184"/>
      <c r="K16014" s="184"/>
      <c r="L16014" s="183"/>
    </row>
    <row r="16015">
      <c r="A16015" s="454"/>
      <c r="B16015" s="927"/>
      <c r="C16015" s="580"/>
      <c r="D16015" s="939"/>
      <c r="E16015" s="940"/>
      <c r="F16015" s="941"/>
      <c r="G16015" s="937" t="str">
        <f t="array" ref="G16015">xlookup(F16015,'Internal Staffing Calculator'!E:E,'Internal Staffing Calculator'!C:C,"")</f>
        <v/>
      </c>
      <c r="H16015" s="932" t="str">
        <f t="array" ref="H16015">if(F16015&lt;&gt;"", iferror(index('Internal Staffing Calculator'!B$8:B23500,match(F16015,'Internal Staffing Calculator'!E$8:E23500,0)), "Not In Budget"),"")</f>
        <v/>
      </c>
      <c r="I16015" s="184"/>
      <c r="J16015" s="184"/>
      <c r="K16015" s="184"/>
      <c r="L16015" s="183"/>
    </row>
    <row r="16016">
      <c r="A16016" s="454"/>
      <c r="B16016" s="927"/>
      <c r="C16016" s="580"/>
      <c r="D16016" s="939"/>
      <c r="E16016" s="940"/>
      <c r="F16016" s="941"/>
      <c r="G16016" s="937" t="str">
        <f t="array" ref="G16016">xlookup(F16016,'Internal Staffing Calculator'!E:E,'Internal Staffing Calculator'!C:C,"")</f>
        <v/>
      </c>
      <c r="H16016" s="932" t="str">
        <f t="array" ref="H16016">if(F16016&lt;&gt;"", iferror(index('Internal Staffing Calculator'!B$8:B23500,match(F16016,'Internal Staffing Calculator'!E$8:E23500,0)), "Not In Budget"),"")</f>
        <v/>
      </c>
      <c r="I16016" s="184"/>
      <c r="J16016" s="184"/>
      <c r="K16016" s="184"/>
      <c r="L16016" s="183"/>
    </row>
    <row r="16017">
      <c r="A16017" s="454"/>
      <c r="B16017" s="927"/>
      <c r="C16017" s="580"/>
      <c r="D16017" s="939"/>
      <c r="E16017" s="940"/>
      <c r="F16017" s="941"/>
      <c r="G16017" s="937" t="str">
        <f t="array" ref="G16017">xlookup(F16017,'Internal Staffing Calculator'!E:E,'Internal Staffing Calculator'!C:C,"")</f>
        <v/>
      </c>
      <c r="H16017" s="932" t="str">
        <f t="array" ref="H16017">if(F16017&lt;&gt;"", iferror(index('Internal Staffing Calculator'!B$8:B23500,match(F16017,'Internal Staffing Calculator'!E$8:E23500,0)), "Not In Budget"),"")</f>
        <v/>
      </c>
      <c r="I16017" s="184"/>
      <c r="J16017" s="184"/>
      <c r="K16017" s="184"/>
      <c r="L16017" s="183"/>
    </row>
    <row r="16018">
      <c r="A16018" s="454"/>
      <c r="B16018" s="927"/>
      <c r="C16018" s="580"/>
      <c r="D16018" s="939"/>
      <c r="E16018" s="940"/>
      <c r="F16018" s="941"/>
      <c r="G16018" s="937" t="str">
        <f t="array" ref="G16018">xlookup(F16018,'Internal Staffing Calculator'!E:E,'Internal Staffing Calculator'!C:C,"")</f>
        <v/>
      </c>
      <c r="H16018" s="932" t="str">
        <f t="array" ref="H16018">if(F16018&lt;&gt;"", iferror(index('Internal Staffing Calculator'!B$8:B23500,match(F16018,'Internal Staffing Calculator'!E$8:E23500,0)), "Not In Budget"),"")</f>
        <v/>
      </c>
      <c r="I16018" s="184"/>
      <c r="J16018" s="184"/>
      <c r="K16018" s="184"/>
      <c r="L16018" s="183"/>
    </row>
    <row r="16019">
      <c r="A16019" s="454"/>
      <c r="B16019" s="927"/>
      <c r="C16019" s="580"/>
      <c r="D16019" s="939"/>
      <c r="E16019" s="940"/>
      <c r="F16019" s="941"/>
      <c r="G16019" s="937" t="str">
        <f t="array" ref="G16019">xlookup(F16019,'Internal Staffing Calculator'!E:E,'Internal Staffing Calculator'!C:C,"")</f>
        <v/>
      </c>
      <c r="H16019" s="932" t="str">
        <f t="array" ref="H16019">if(F16019&lt;&gt;"", iferror(index('Internal Staffing Calculator'!B$8:B23500,match(F16019,'Internal Staffing Calculator'!E$8:E23500,0)), "Not In Budget"),"")</f>
        <v/>
      </c>
      <c r="I16019" s="184"/>
      <c r="J16019" s="184"/>
      <c r="K16019" s="184"/>
      <c r="L16019" s="183"/>
    </row>
    <row r="16020">
      <c r="A16020" s="454"/>
      <c r="B16020" s="927"/>
      <c r="C16020" s="580"/>
      <c r="D16020" s="939"/>
      <c r="E16020" s="940"/>
      <c r="F16020" s="941"/>
      <c r="G16020" s="937" t="str">
        <f t="array" ref="G16020">xlookup(F16020,'Internal Staffing Calculator'!E:E,'Internal Staffing Calculator'!C:C,"")</f>
        <v/>
      </c>
      <c r="H16020" s="932" t="str">
        <f t="array" ref="H16020">if(F16020&lt;&gt;"", iferror(index('Internal Staffing Calculator'!B$8:B23500,match(F16020,'Internal Staffing Calculator'!E$8:E23500,0)), "Not In Budget"),"")</f>
        <v/>
      </c>
      <c r="I16020" s="184"/>
      <c r="J16020" s="184"/>
      <c r="K16020" s="184"/>
      <c r="L16020" s="183"/>
    </row>
    <row r="16021">
      <c r="A16021" s="454"/>
      <c r="B16021" s="927"/>
      <c r="C16021" s="580"/>
      <c r="D16021" s="939"/>
      <c r="E16021" s="940"/>
      <c r="F16021" s="941"/>
      <c r="G16021" s="937" t="str">
        <f t="array" ref="G16021">xlookup(F16021,'Internal Staffing Calculator'!E:E,'Internal Staffing Calculator'!C:C,"")</f>
        <v/>
      </c>
      <c r="H16021" s="932" t="str">
        <f t="array" ref="H16021">if(F16021&lt;&gt;"", iferror(index('Internal Staffing Calculator'!B$8:B23500,match(F16021,'Internal Staffing Calculator'!E$8:E23500,0)), "Not In Budget"),"")</f>
        <v/>
      </c>
      <c r="I16021" s="184"/>
      <c r="J16021" s="184"/>
      <c r="K16021" s="184"/>
      <c r="L16021" s="183"/>
    </row>
    <row r="16022">
      <c r="A16022" s="454"/>
      <c r="B16022" s="927"/>
      <c r="C16022" s="580"/>
      <c r="D16022" s="939"/>
      <c r="E16022" s="940"/>
      <c r="F16022" s="941"/>
      <c r="G16022" s="937" t="str">
        <f t="array" ref="G16022">xlookup(F16022,'Internal Staffing Calculator'!E:E,'Internal Staffing Calculator'!C:C,"")</f>
        <v/>
      </c>
      <c r="H16022" s="932" t="str">
        <f t="array" ref="H16022">if(F16022&lt;&gt;"", iferror(index('Internal Staffing Calculator'!B$8:B23500,match(F16022,'Internal Staffing Calculator'!E$8:E23500,0)), "Not In Budget"),"")</f>
        <v/>
      </c>
      <c r="I16022" s="184"/>
      <c r="J16022" s="184"/>
      <c r="K16022" s="184"/>
      <c r="L16022" s="183"/>
    </row>
    <row r="16023">
      <c r="A16023" s="454"/>
      <c r="B16023" s="927"/>
      <c r="C16023" s="580"/>
      <c r="D16023" s="939"/>
      <c r="E16023" s="940"/>
      <c r="F16023" s="941"/>
      <c r="G16023" s="937" t="str">
        <f t="array" ref="G16023">xlookup(F16023,'Internal Staffing Calculator'!E:E,'Internal Staffing Calculator'!C:C,"")</f>
        <v/>
      </c>
      <c r="H16023" s="932" t="str">
        <f t="array" ref="H16023">if(F16023&lt;&gt;"", iferror(index('Internal Staffing Calculator'!B$8:B23500,match(F16023,'Internal Staffing Calculator'!E$8:E23500,0)), "Not In Budget"),"")</f>
        <v/>
      </c>
      <c r="I16023" s="184"/>
      <c r="J16023" s="184"/>
      <c r="K16023" s="184"/>
      <c r="L16023" s="183"/>
    </row>
    <row r="16024">
      <c r="A16024" s="454"/>
      <c r="B16024" s="927"/>
      <c r="C16024" s="580"/>
      <c r="D16024" s="939"/>
      <c r="E16024" s="940"/>
      <c r="F16024" s="941"/>
      <c r="G16024" s="937" t="str">
        <f t="array" ref="G16024">xlookup(F16024,'Internal Staffing Calculator'!E:E,'Internal Staffing Calculator'!C:C,"")</f>
        <v/>
      </c>
      <c r="H16024" s="932" t="str">
        <f t="array" ref="H16024">if(F16024&lt;&gt;"", iferror(index('Internal Staffing Calculator'!B$8:B23500,match(F16024,'Internal Staffing Calculator'!E$8:E23500,0)), "Not In Budget"),"")</f>
        <v/>
      </c>
      <c r="I16024" s="184"/>
      <c r="J16024" s="184"/>
      <c r="K16024" s="184"/>
      <c r="L16024" s="183"/>
    </row>
    <row r="16025">
      <c r="A16025" s="454"/>
      <c r="B16025" s="927"/>
      <c r="C16025" s="580"/>
      <c r="D16025" s="939"/>
      <c r="E16025" s="940"/>
      <c r="F16025" s="941"/>
      <c r="G16025" s="937" t="str">
        <f t="array" ref="G16025">xlookup(F16025,'Internal Staffing Calculator'!E:E,'Internal Staffing Calculator'!C:C,"")</f>
        <v/>
      </c>
      <c r="H16025" s="932" t="str">
        <f t="array" ref="H16025">if(F16025&lt;&gt;"", iferror(index('Internal Staffing Calculator'!B$8:B23500,match(F16025,'Internal Staffing Calculator'!E$8:E23500,0)), "Not In Budget"),"")</f>
        <v/>
      </c>
      <c r="I16025" s="184"/>
      <c r="J16025" s="184"/>
      <c r="K16025" s="184"/>
      <c r="L16025" s="183"/>
    </row>
    <row r="16026">
      <c r="A16026" s="454"/>
      <c r="B16026" s="927"/>
      <c r="C16026" s="580"/>
      <c r="D16026" s="939"/>
      <c r="E16026" s="940"/>
      <c r="F16026" s="941"/>
      <c r="G16026" s="937" t="str">
        <f t="array" ref="G16026">xlookup(F16026,'Internal Staffing Calculator'!E:E,'Internal Staffing Calculator'!C:C,"")</f>
        <v/>
      </c>
      <c r="H16026" s="932" t="str">
        <f t="array" ref="H16026">if(F16026&lt;&gt;"", iferror(index('Internal Staffing Calculator'!B$8:B23500,match(F16026,'Internal Staffing Calculator'!E$8:E23500,0)), "Not In Budget"),"")</f>
        <v/>
      </c>
      <c r="I16026" s="184"/>
      <c r="J16026" s="184"/>
      <c r="K16026" s="184"/>
      <c r="L16026" s="183"/>
    </row>
    <row r="16027">
      <c r="A16027" s="454"/>
      <c r="B16027" s="927"/>
      <c r="C16027" s="580"/>
      <c r="D16027" s="939"/>
      <c r="E16027" s="940"/>
      <c r="F16027" s="941"/>
      <c r="G16027" s="937" t="str">
        <f t="array" ref="G16027">xlookup(F16027,'Internal Staffing Calculator'!E:E,'Internal Staffing Calculator'!C:C,"")</f>
        <v/>
      </c>
      <c r="H16027" s="932" t="str">
        <f t="array" ref="H16027">if(F16027&lt;&gt;"", iferror(index('Internal Staffing Calculator'!B$8:B23500,match(F16027,'Internal Staffing Calculator'!E$8:E23500,0)), "Not In Budget"),"")</f>
        <v/>
      </c>
      <c r="I16027" s="184"/>
      <c r="J16027" s="184"/>
      <c r="K16027" s="184"/>
      <c r="L16027" s="183"/>
    </row>
    <row r="16028">
      <c r="A16028" s="454"/>
      <c r="B16028" s="927"/>
      <c r="C16028" s="580"/>
      <c r="D16028" s="939"/>
      <c r="E16028" s="940"/>
      <c r="F16028" s="941"/>
      <c r="G16028" s="937" t="str">
        <f t="array" ref="G16028">xlookup(F16028,'Internal Staffing Calculator'!E:E,'Internal Staffing Calculator'!C:C,"")</f>
        <v/>
      </c>
      <c r="H16028" s="932" t="str">
        <f t="array" ref="H16028">if(F16028&lt;&gt;"", iferror(index('Internal Staffing Calculator'!B$8:B23500,match(F16028,'Internal Staffing Calculator'!E$8:E23500,0)), "Not In Budget"),"")</f>
        <v/>
      </c>
      <c r="I16028" s="184"/>
      <c r="J16028" s="184"/>
      <c r="K16028" s="184"/>
      <c r="L16028" s="183"/>
    </row>
    <row r="16029">
      <c r="A16029" s="454"/>
      <c r="B16029" s="927"/>
      <c r="C16029" s="580"/>
      <c r="D16029" s="939"/>
      <c r="E16029" s="940"/>
      <c r="F16029" s="941"/>
      <c r="G16029" s="937" t="str">
        <f t="array" ref="G16029">xlookup(F16029,'Internal Staffing Calculator'!E:E,'Internal Staffing Calculator'!C:C,"")</f>
        <v/>
      </c>
      <c r="H16029" s="932" t="str">
        <f t="array" ref="H16029">if(F16029&lt;&gt;"", iferror(index('Internal Staffing Calculator'!B$8:B23500,match(F16029,'Internal Staffing Calculator'!E$8:E23500,0)), "Not In Budget"),"")</f>
        <v/>
      </c>
      <c r="I16029" s="184"/>
      <c r="J16029" s="184"/>
      <c r="K16029" s="184"/>
      <c r="L16029" s="183"/>
    </row>
    <row r="16030">
      <c r="A16030" s="454"/>
      <c r="B16030" s="927"/>
      <c r="C16030" s="580"/>
      <c r="D16030" s="939"/>
      <c r="E16030" s="940"/>
      <c r="F16030" s="941"/>
      <c r="G16030" s="937" t="str">
        <f t="array" ref="G16030">xlookup(F16030,'Internal Staffing Calculator'!E:E,'Internal Staffing Calculator'!C:C,"")</f>
        <v/>
      </c>
      <c r="H16030" s="932" t="str">
        <f t="array" ref="H16030">if(F16030&lt;&gt;"", iferror(index('Internal Staffing Calculator'!B$8:B23500,match(F16030,'Internal Staffing Calculator'!E$8:E23500,0)), "Not In Budget"),"")</f>
        <v/>
      </c>
      <c r="I16030" s="184"/>
      <c r="J16030" s="184"/>
      <c r="K16030" s="184"/>
      <c r="L16030" s="183"/>
    </row>
    <row r="16031">
      <c r="A16031" s="454"/>
      <c r="B16031" s="927"/>
      <c r="C16031" s="580"/>
      <c r="D16031" s="939"/>
      <c r="E16031" s="940"/>
      <c r="F16031" s="941"/>
      <c r="G16031" s="937" t="str">
        <f t="array" ref="G16031">xlookup(F16031,'Internal Staffing Calculator'!E:E,'Internal Staffing Calculator'!C:C,"")</f>
        <v/>
      </c>
      <c r="H16031" s="932" t="str">
        <f t="array" ref="H16031">if(F16031&lt;&gt;"", iferror(index('Internal Staffing Calculator'!B$8:B23500,match(F16031,'Internal Staffing Calculator'!E$8:E23500,0)), "Not In Budget"),"")</f>
        <v/>
      </c>
      <c r="I16031" s="184"/>
      <c r="J16031" s="184"/>
      <c r="K16031" s="184"/>
      <c r="L16031" s="183"/>
    </row>
    <row r="16032">
      <c r="A16032" s="454"/>
      <c r="B16032" s="927"/>
      <c r="C16032" s="580"/>
      <c r="D16032" s="939"/>
      <c r="E16032" s="940"/>
      <c r="F16032" s="941"/>
      <c r="G16032" s="937" t="str">
        <f t="array" ref="G16032">xlookup(F16032,'Internal Staffing Calculator'!E:E,'Internal Staffing Calculator'!C:C,"")</f>
        <v/>
      </c>
      <c r="H16032" s="932" t="str">
        <f t="array" ref="H16032">if(F16032&lt;&gt;"", iferror(index('Internal Staffing Calculator'!B$8:B23500,match(F16032,'Internal Staffing Calculator'!E$8:E23500,0)), "Not In Budget"),"")</f>
        <v/>
      </c>
      <c r="I16032" s="184"/>
      <c r="J16032" s="184"/>
      <c r="K16032" s="184"/>
      <c r="L16032" s="183"/>
    </row>
    <row r="16033">
      <c r="A16033" s="454"/>
      <c r="B16033" s="927"/>
      <c r="C16033" s="580"/>
      <c r="D16033" s="939"/>
      <c r="E16033" s="940"/>
      <c r="F16033" s="941"/>
      <c r="G16033" s="937" t="str">
        <f t="array" ref="G16033">xlookup(F16033,'Internal Staffing Calculator'!E:E,'Internal Staffing Calculator'!C:C,"")</f>
        <v/>
      </c>
      <c r="H16033" s="932" t="str">
        <f t="array" ref="H16033">if(F16033&lt;&gt;"", iferror(index('Internal Staffing Calculator'!B$8:B23500,match(F16033,'Internal Staffing Calculator'!E$8:E23500,0)), "Not In Budget"),"")</f>
        <v/>
      </c>
      <c r="I16033" s="184"/>
      <c r="J16033" s="184"/>
      <c r="K16033" s="184"/>
      <c r="L16033" s="183"/>
    </row>
    <row r="16034">
      <c r="A16034" s="454"/>
      <c r="B16034" s="927"/>
      <c r="C16034" s="580"/>
      <c r="D16034" s="939"/>
      <c r="E16034" s="940"/>
      <c r="F16034" s="941"/>
      <c r="G16034" s="937" t="str">
        <f t="array" ref="G16034">xlookup(F16034,'Internal Staffing Calculator'!E:E,'Internal Staffing Calculator'!C:C,"")</f>
        <v/>
      </c>
      <c r="H16034" s="932" t="str">
        <f t="array" ref="H16034">if(F16034&lt;&gt;"", iferror(index('Internal Staffing Calculator'!B$8:B23500,match(F16034,'Internal Staffing Calculator'!E$8:E23500,0)), "Not In Budget"),"")</f>
        <v/>
      </c>
      <c r="I16034" s="184"/>
      <c r="J16034" s="184"/>
      <c r="K16034" s="184"/>
      <c r="L16034" s="183"/>
    </row>
    <row r="16035">
      <c r="A16035" s="454"/>
      <c r="B16035" s="927"/>
      <c r="C16035" s="580"/>
      <c r="D16035" s="939"/>
      <c r="E16035" s="940"/>
      <c r="F16035" s="941"/>
      <c r="G16035" s="937" t="str">
        <f t="array" ref="G16035">xlookup(F16035,'Internal Staffing Calculator'!E:E,'Internal Staffing Calculator'!C:C,"")</f>
        <v/>
      </c>
      <c r="H16035" s="932" t="str">
        <f t="array" ref="H16035">if(F16035&lt;&gt;"", iferror(index('Internal Staffing Calculator'!B$8:B23500,match(F16035,'Internal Staffing Calculator'!E$8:E23500,0)), "Not In Budget"),"")</f>
        <v/>
      </c>
      <c r="I16035" s="184"/>
      <c r="J16035" s="184"/>
      <c r="K16035" s="184"/>
      <c r="L16035" s="183"/>
    </row>
    <row r="16036">
      <c r="A16036" s="454"/>
      <c r="B16036" s="927"/>
      <c r="C16036" s="580"/>
      <c r="D16036" s="939"/>
      <c r="E16036" s="940"/>
      <c r="F16036" s="941"/>
      <c r="G16036" s="937" t="str">
        <f t="array" ref="G16036">xlookup(F16036,'Internal Staffing Calculator'!E:E,'Internal Staffing Calculator'!C:C,"")</f>
        <v/>
      </c>
      <c r="H16036" s="932" t="str">
        <f t="array" ref="H16036">if(F16036&lt;&gt;"", iferror(index('Internal Staffing Calculator'!B$8:B23500,match(F16036,'Internal Staffing Calculator'!E$8:E23500,0)), "Not In Budget"),"")</f>
        <v/>
      </c>
      <c r="I16036" s="184"/>
      <c r="J16036" s="184"/>
      <c r="K16036" s="184"/>
      <c r="L16036" s="183"/>
    </row>
    <row r="16037">
      <c r="A16037" s="454"/>
      <c r="B16037" s="927"/>
      <c r="C16037" s="580"/>
      <c r="D16037" s="939"/>
      <c r="E16037" s="940"/>
      <c r="F16037" s="941"/>
      <c r="G16037" s="937" t="str">
        <f t="array" ref="G16037">xlookup(F16037,'Internal Staffing Calculator'!E:E,'Internal Staffing Calculator'!C:C,"")</f>
        <v/>
      </c>
      <c r="H16037" s="932" t="str">
        <f t="array" ref="H16037">if(F16037&lt;&gt;"", iferror(index('Internal Staffing Calculator'!B$8:B23500,match(F16037,'Internal Staffing Calculator'!E$8:E23500,0)), "Not In Budget"),"")</f>
        <v/>
      </c>
      <c r="I16037" s="184"/>
      <c r="J16037" s="184"/>
      <c r="K16037" s="184"/>
      <c r="L16037" s="183"/>
    </row>
    <row r="16038">
      <c r="A16038" s="454"/>
      <c r="B16038" s="927"/>
      <c r="C16038" s="580"/>
      <c r="D16038" s="939"/>
      <c r="E16038" s="940"/>
      <c r="F16038" s="941"/>
      <c r="G16038" s="937" t="str">
        <f t="array" ref="G16038">xlookup(F16038,'Internal Staffing Calculator'!E:E,'Internal Staffing Calculator'!C:C,"")</f>
        <v/>
      </c>
      <c r="H16038" s="932" t="str">
        <f t="array" ref="H16038">if(F16038&lt;&gt;"", iferror(index('Internal Staffing Calculator'!B$8:B23500,match(F16038,'Internal Staffing Calculator'!E$8:E23500,0)), "Not In Budget"),"")</f>
        <v/>
      </c>
      <c r="I16038" s="184"/>
      <c r="J16038" s="184"/>
      <c r="K16038" s="184"/>
      <c r="L16038" s="183"/>
    </row>
    <row r="16039">
      <c r="A16039" s="454"/>
      <c r="B16039" s="927"/>
      <c r="C16039" s="580"/>
      <c r="D16039" s="939"/>
      <c r="E16039" s="940"/>
      <c r="F16039" s="941"/>
      <c r="G16039" s="937" t="str">
        <f t="array" ref="G16039">xlookup(F16039,'Internal Staffing Calculator'!E:E,'Internal Staffing Calculator'!C:C,"")</f>
        <v/>
      </c>
      <c r="H16039" s="932" t="str">
        <f t="array" ref="H16039">if(F16039&lt;&gt;"", iferror(index('Internal Staffing Calculator'!B$8:B23500,match(F16039,'Internal Staffing Calculator'!E$8:E23500,0)), "Not In Budget"),"")</f>
        <v/>
      </c>
      <c r="I16039" s="184"/>
      <c r="J16039" s="184"/>
      <c r="K16039" s="184"/>
      <c r="L16039" s="183"/>
    </row>
    <row r="16040">
      <c r="A16040" s="454"/>
      <c r="B16040" s="927"/>
      <c r="C16040" s="580"/>
      <c r="D16040" s="939"/>
      <c r="E16040" s="940"/>
      <c r="F16040" s="941"/>
      <c r="G16040" s="937" t="str">
        <f t="array" ref="G16040">xlookup(F16040,'Internal Staffing Calculator'!E:E,'Internal Staffing Calculator'!C:C,"")</f>
        <v/>
      </c>
      <c r="H16040" s="932" t="str">
        <f t="array" ref="H16040">if(F16040&lt;&gt;"", iferror(index('Internal Staffing Calculator'!B$8:B23500,match(F16040,'Internal Staffing Calculator'!E$8:E23500,0)), "Not In Budget"),"")</f>
        <v/>
      </c>
      <c r="I16040" s="184"/>
      <c r="J16040" s="184"/>
      <c r="K16040" s="184"/>
      <c r="L16040" s="183"/>
    </row>
    <row r="16041">
      <c r="A16041" s="454"/>
      <c r="B16041" s="927"/>
      <c r="C16041" s="580"/>
      <c r="D16041" s="939"/>
      <c r="E16041" s="940"/>
      <c r="F16041" s="941"/>
      <c r="G16041" s="937" t="str">
        <f t="array" ref="G16041">xlookup(F16041,'Internal Staffing Calculator'!E:E,'Internal Staffing Calculator'!C:C,"")</f>
        <v/>
      </c>
      <c r="H16041" s="932" t="str">
        <f t="array" ref="H16041">if(F16041&lt;&gt;"", iferror(index('Internal Staffing Calculator'!B$8:B23500,match(F16041,'Internal Staffing Calculator'!E$8:E23500,0)), "Not In Budget"),"")</f>
        <v/>
      </c>
      <c r="I16041" s="184"/>
      <c r="J16041" s="184"/>
      <c r="K16041" s="184"/>
      <c r="L16041" s="183"/>
    </row>
    <row r="16042">
      <c r="A16042" s="454"/>
      <c r="B16042" s="927"/>
      <c r="C16042" s="580"/>
      <c r="D16042" s="939"/>
      <c r="E16042" s="940"/>
      <c r="F16042" s="941"/>
      <c r="G16042" s="937" t="str">
        <f t="array" ref="G16042">xlookup(F16042,'Internal Staffing Calculator'!E:E,'Internal Staffing Calculator'!C:C,"")</f>
        <v/>
      </c>
      <c r="H16042" s="932" t="str">
        <f t="array" ref="H16042">if(F16042&lt;&gt;"", iferror(index('Internal Staffing Calculator'!B$8:B23500,match(F16042,'Internal Staffing Calculator'!E$8:E23500,0)), "Not In Budget"),"")</f>
        <v/>
      </c>
      <c r="I16042" s="184"/>
      <c r="J16042" s="184"/>
      <c r="K16042" s="184"/>
      <c r="L16042" s="183"/>
    </row>
    <row r="16043">
      <c r="A16043" s="454"/>
      <c r="B16043" s="927"/>
      <c r="C16043" s="580"/>
      <c r="D16043" s="939"/>
      <c r="E16043" s="940"/>
      <c r="F16043" s="941"/>
      <c r="G16043" s="937" t="str">
        <f t="array" ref="G16043">xlookup(F16043,'Internal Staffing Calculator'!E:E,'Internal Staffing Calculator'!C:C,"")</f>
        <v/>
      </c>
      <c r="H16043" s="932" t="str">
        <f t="array" ref="H16043">if(F16043&lt;&gt;"", iferror(index('Internal Staffing Calculator'!B$8:B23500,match(F16043,'Internal Staffing Calculator'!E$8:E23500,0)), "Not In Budget"),"")</f>
        <v/>
      </c>
      <c r="I16043" s="184"/>
      <c r="J16043" s="184"/>
      <c r="K16043" s="184"/>
      <c r="L16043" s="183"/>
    </row>
    <row r="16044">
      <c r="A16044" s="454"/>
      <c r="B16044" s="927"/>
      <c r="C16044" s="580"/>
      <c r="D16044" s="939"/>
      <c r="E16044" s="940"/>
      <c r="F16044" s="941"/>
      <c r="G16044" s="937" t="str">
        <f t="array" ref="G16044">xlookup(F16044,'Internal Staffing Calculator'!E:E,'Internal Staffing Calculator'!C:C,"")</f>
        <v/>
      </c>
      <c r="H16044" s="932" t="str">
        <f t="array" ref="H16044">if(F16044&lt;&gt;"", iferror(index('Internal Staffing Calculator'!B$8:B23500,match(F16044,'Internal Staffing Calculator'!E$8:E23500,0)), "Not In Budget"),"")</f>
        <v/>
      </c>
      <c r="I16044" s="184"/>
      <c r="J16044" s="184"/>
      <c r="K16044" s="184"/>
      <c r="L16044" s="183"/>
    </row>
    <row r="16045">
      <c r="A16045" s="454"/>
      <c r="B16045" s="927"/>
      <c r="C16045" s="580"/>
      <c r="D16045" s="939"/>
      <c r="E16045" s="940"/>
      <c r="F16045" s="941"/>
      <c r="G16045" s="937" t="str">
        <f t="array" ref="G16045">xlookup(F16045,'Internal Staffing Calculator'!E:E,'Internal Staffing Calculator'!C:C,"")</f>
        <v/>
      </c>
      <c r="H16045" s="932" t="str">
        <f t="array" ref="H16045">if(F16045&lt;&gt;"", iferror(index('Internal Staffing Calculator'!B$8:B23500,match(F16045,'Internal Staffing Calculator'!E$8:E23500,0)), "Not In Budget"),"")</f>
        <v/>
      </c>
      <c r="I16045" s="184"/>
      <c r="J16045" s="184"/>
      <c r="K16045" s="184"/>
      <c r="L16045" s="183"/>
    </row>
    <row r="16046">
      <c r="A16046" s="454"/>
      <c r="B16046" s="927"/>
      <c r="C16046" s="580"/>
      <c r="D16046" s="939"/>
      <c r="E16046" s="940"/>
      <c r="F16046" s="941"/>
      <c r="G16046" s="937" t="str">
        <f t="array" ref="G16046">xlookup(F16046,'Internal Staffing Calculator'!E:E,'Internal Staffing Calculator'!C:C,"")</f>
        <v/>
      </c>
      <c r="H16046" s="932" t="str">
        <f t="array" ref="H16046">if(F16046&lt;&gt;"", iferror(index('Internal Staffing Calculator'!B$8:B23500,match(F16046,'Internal Staffing Calculator'!E$8:E23500,0)), "Not In Budget"),"")</f>
        <v/>
      </c>
      <c r="I16046" s="184"/>
      <c r="J16046" s="184"/>
      <c r="K16046" s="184"/>
      <c r="L16046" s="183"/>
    </row>
    <row r="16047">
      <c r="A16047" s="454"/>
      <c r="B16047" s="927"/>
      <c r="C16047" s="580"/>
      <c r="D16047" s="939"/>
      <c r="E16047" s="940"/>
      <c r="F16047" s="941"/>
      <c r="G16047" s="937" t="str">
        <f t="array" ref="G16047">xlookup(F16047,'Internal Staffing Calculator'!E:E,'Internal Staffing Calculator'!C:C,"")</f>
        <v/>
      </c>
      <c r="H16047" s="932" t="str">
        <f t="array" ref="H16047">if(F16047&lt;&gt;"", iferror(index('Internal Staffing Calculator'!B$8:B23500,match(F16047,'Internal Staffing Calculator'!E$8:E23500,0)), "Not In Budget"),"")</f>
        <v/>
      </c>
      <c r="I16047" s="184"/>
      <c r="J16047" s="184"/>
      <c r="K16047" s="184"/>
      <c r="L16047" s="183"/>
    </row>
    <row r="16048">
      <c r="A16048" s="454"/>
      <c r="B16048" s="927"/>
      <c r="C16048" s="580"/>
      <c r="D16048" s="939"/>
      <c r="E16048" s="940"/>
      <c r="F16048" s="941"/>
      <c r="G16048" s="937" t="str">
        <f t="array" ref="G16048">xlookup(F16048,'Internal Staffing Calculator'!E:E,'Internal Staffing Calculator'!C:C,"")</f>
        <v/>
      </c>
      <c r="H16048" s="932" t="str">
        <f t="array" ref="H16048">if(F16048&lt;&gt;"", iferror(index('Internal Staffing Calculator'!B$8:B23500,match(F16048,'Internal Staffing Calculator'!E$8:E23500,0)), "Not In Budget"),"")</f>
        <v/>
      </c>
      <c r="I16048" s="184"/>
      <c r="J16048" s="184"/>
      <c r="K16048" s="184"/>
      <c r="L16048" s="183"/>
    </row>
    <row r="16049">
      <c r="A16049" s="454"/>
      <c r="B16049" s="927"/>
      <c r="C16049" s="580"/>
      <c r="D16049" s="939"/>
      <c r="E16049" s="940"/>
      <c r="F16049" s="941"/>
      <c r="G16049" s="937" t="str">
        <f t="array" ref="G16049">xlookup(F16049,'Internal Staffing Calculator'!E:E,'Internal Staffing Calculator'!C:C,"")</f>
        <v/>
      </c>
      <c r="H16049" s="932" t="str">
        <f t="array" ref="H16049">if(F16049&lt;&gt;"", iferror(index('Internal Staffing Calculator'!B$8:B23500,match(F16049,'Internal Staffing Calculator'!E$8:E23500,0)), "Not In Budget"),"")</f>
        <v/>
      </c>
      <c r="I16049" s="184"/>
      <c r="J16049" s="184"/>
      <c r="K16049" s="184"/>
      <c r="L16049" s="183"/>
    </row>
    <row r="16050">
      <c r="A16050" s="454"/>
      <c r="B16050" s="927"/>
      <c r="C16050" s="580"/>
      <c r="D16050" s="939"/>
      <c r="E16050" s="940"/>
      <c r="F16050" s="941"/>
      <c r="G16050" s="937" t="str">
        <f t="array" ref="G16050">xlookup(F16050,'Internal Staffing Calculator'!E:E,'Internal Staffing Calculator'!C:C,"")</f>
        <v/>
      </c>
      <c r="H16050" s="932" t="str">
        <f t="array" ref="H16050">if(F16050&lt;&gt;"", iferror(index('Internal Staffing Calculator'!B$8:B23500,match(F16050,'Internal Staffing Calculator'!E$8:E23500,0)), "Not In Budget"),"")</f>
        <v/>
      </c>
      <c r="I16050" s="184"/>
      <c r="J16050" s="184"/>
      <c r="K16050" s="184"/>
      <c r="L16050" s="183"/>
    </row>
    <row r="16051">
      <c r="A16051" s="454"/>
      <c r="B16051" s="927"/>
      <c r="C16051" s="580"/>
      <c r="D16051" s="939"/>
      <c r="E16051" s="940"/>
      <c r="F16051" s="941"/>
      <c r="G16051" s="937" t="str">
        <f t="array" ref="G16051">xlookup(F16051,'Internal Staffing Calculator'!E:E,'Internal Staffing Calculator'!C:C,"")</f>
        <v/>
      </c>
      <c r="H16051" s="932" t="str">
        <f t="array" ref="H16051">if(F16051&lt;&gt;"", iferror(index('Internal Staffing Calculator'!B$8:B23500,match(F16051,'Internal Staffing Calculator'!E$8:E23500,0)), "Not In Budget"),"")</f>
        <v/>
      </c>
      <c r="I16051" s="184"/>
      <c r="J16051" s="184"/>
      <c r="K16051" s="184"/>
      <c r="L16051" s="183"/>
    </row>
    <row r="16052">
      <c r="A16052" s="454"/>
      <c r="B16052" s="927"/>
      <c r="C16052" s="580"/>
      <c r="D16052" s="939"/>
      <c r="E16052" s="940"/>
      <c r="F16052" s="941"/>
      <c r="G16052" s="937" t="str">
        <f t="array" ref="G16052">xlookup(F16052,'Internal Staffing Calculator'!E:E,'Internal Staffing Calculator'!C:C,"")</f>
        <v/>
      </c>
      <c r="H16052" s="932" t="str">
        <f t="array" ref="H16052">if(F16052&lt;&gt;"", iferror(index('Internal Staffing Calculator'!B$8:B23500,match(F16052,'Internal Staffing Calculator'!E$8:E23500,0)), "Not In Budget"),"")</f>
        <v/>
      </c>
      <c r="I16052" s="184"/>
      <c r="J16052" s="184"/>
      <c r="K16052" s="184"/>
      <c r="L16052" s="183"/>
    </row>
    <row r="16053">
      <c r="A16053" s="454"/>
      <c r="B16053" s="927"/>
      <c r="C16053" s="580"/>
      <c r="D16053" s="939"/>
      <c r="E16053" s="940"/>
      <c r="F16053" s="941"/>
      <c r="G16053" s="937" t="str">
        <f t="array" ref="G16053">xlookup(F16053,'Internal Staffing Calculator'!E:E,'Internal Staffing Calculator'!C:C,"")</f>
        <v/>
      </c>
      <c r="H16053" s="932" t="str">
        <f t="array" ref="H16053">if(F16053&lt;&gt;"", iferror(index('Internal Staffing Calculator'!B$8:B23500,match(F16053,'Internal Staffing Calculator'!E$8:E23500,0)), "Not In Budget"),"")</f>
        <v/>
      </c>
      <c r="I16053" s="184"/>
      <c r="J16053" s="184"/>
      <c r="K16053" s="184"/>
      <c r="L16053" s="183"/>
    </row>
    <row r="16054">
      <c r="A16054" s="454"/>
      <c r="B16054" s="927"/>
      <c r="C16054" s="580"/>
      <c r="D16054" s="939"/>
      <c r="E16054" s="940"/>
      <c r="F16054" s="941"/>
      <c r="G16054" s="937" t="str">
        <f t="array" ref="G16054">xlookup(F16054,'Internal Staffing Calculator'!E:E,'Internal Staffing Calculator'!C:C,"")</f>
        <v/>
      </c>
      <c r="H16054" s="932" t="str">
        <f t="array" ref="H16054">if(F16054&lt;&gt;"", iferror(index('Internal Staffing Calculator'!B$8:B23500,match(F16054,'Internal Staffing Calculator'!E$8:E23500,0)), "Not In Budget"),"")</f>
        <v/>
      </c>
      <c r="I16054" s="184"/>
      <c r="J16054" s="184"/>
      <c r="K16054" s="184"/>
      <c r="L16054" s="183"/>
    </row>
    <row r="16055">
      <c r="A16055" s="454"/>
      <c r="B16055" s="927"/>
      <c r="C16055" s="580"/>
      <c r="D16055" s="939"/>
      <c r="E16055" s="940"/>
      <c r="F16055" s="941"/>
      <c r="G16055" s="937" t="str">
        <f t="array" ref="G16055">xlookup(F16055,'Internal Staffing Calculator'!E:E,'Internal Staffing Calculator'!C:C,"")</f>
        <v/>
      </c>
      <c r="H16055" s="932" t="str">
        <f t="array" ref="H16055">if(F16055&lt;&gt;"", iferror(index('Internal Staffing Calculator'!B$8:B23500,match(F16055,'Internal Staffing Calculator'!E$8:E23500,0)), "Not In Budget"),"")</f>
        <v/>
      </c>
      <c r="I16055" s="184"/>
      <c r="J16055" s="184"/>
      <c r="K16055" s="184"/>
      <c r="L16055" s="183"/>
    </row>
    <row r="16056">
      <c r="A16056" s="454"/>
      <c r="B16056" s="927"/>
      <c r="C16056" s="580"/>
      <c r="D16056" s="939"/>
      <c r="E16056" s="940"/>
      <c r="F16056" s="941"/>
      <c r="G16056" s="937" t="str">
        <f t="array" ref="G16056">xlookup(F16056,'Internal Staffing Calculator'!E:E,'Internal Staffing Calculator'!C:C,"")</f>
        <v/>
      </c>
      <c r="H16056" s="932" t="str">
        <f t="array" ref="H16056">if(F16056&lt;&gt;"", iferror(index('Internal Staffing Calculator'!B$8:B23500,match(F16056,'Internal Staffing Calculator'!E$8:E23500,0)), "Not In Budget"),"")</f>
        <v/>
      </c>
      <c r="I16056" s="184"/>
      <c r="J16056" s="184"/>
      <c r="K16056" s="184"/>
      <c r="L16056" s="183"/>
    </row>
    <row r="16057">
      <c r="A16057" s="454"/>
      <c r="B16057" s="927"/>
      <c r="C16057" s="580"/>
      <c r="D16057" s="939"/>
      <c r="E16057" s="940"/>
      <c r="F16057" s="941"/>
      <c r="G16057" s="937" t="str">
        <f t="array" ref="G16057">xlookup(F16057,'Internal Staffing Calculator'!E:E,'Internal Staffing Calculator'!C:C,"")</f>
        <v/>
      </c>
      <c r="H16057" s="932" t="str">
        <f t="array" ref="H16057">if(F16057&lt;&gt;"", iferror(index('Internal Staffing Calculator'!B$8:B23500,match(F16057,'Internal Staffing Calculator'!E$8:E23500,0)), "Not In Budget"),"")</f>
        <v/>
      </c>
      <c r="I16057" s="184"/>
      <c r="J16057" s="184"/>
      <c r="K16057" s="184"/>
      <c r="L16057" s="183"/>
    </row>
    <row r="16058">
      <c r="A16058" s="454"/>
      <c r="B16058" s="927"/>
      <c r="C16058" s="580"/>
      <c r="D16058" s="939"/>
      <c r="E16058" s="940"/>
      <c r="F16058" s="941"/>
      <c r="G16058" s="937" t="str">
        <f t="array" ref="G16058">xlookup(F16058,'Internal Staffing Calculator'!E:E,'Internal Staffing Calculator'!C:C,"")</f>
        <v/>
      </c>
      <c r="H16058" s="932" t="str">
        <f t="array" ref="H16058">if(F16058&lt;&gt;"", iferror(index('Internal Staffing Calculator'!B$8:B23500,match(F16058,'Internal Staffing Calculator'!E$8:E23500,0)), "Not In Budget"),"")</f>
        <v/>
      </c>
      <c r="I16058" s="184"/>
      <c r="J16058" s="184"/>
      <c r="K16058" s="184"/>
      <c r="L16058" s="183"/>
    </row>
    <row r="16059">
      <c r="A16059" s="454"/>
      <c r="B16059" s="927"/>
      <c r="C16059" s="580"/>
      <c r="D16059" s="939"/>
      <c r="E16059" s="940"/>
      <c r="F16059" s="941"/>
      <c r="G16059" s="937" t="str">
        <f t="array" ref="G16059">xlookup(F16059,'Internal Staffing Calculator'!E:E,'Internal Staffing Calculator'!C:C,"")</f>
        <v/>
      </c>
      <c r="H16059" s="932" t="str">
        <f t="array" ref="H16059">if(F16059&lt;&gt;"", iferror(index('Internal Staffing Calculator'!B$8:B23500,match(F16059,'Internal Staffing Calculator'!E$8:E23500,0)), "Not In Budget"),"")</f>
        <v/>
      </c>
      <c r="I16059" s="184"/>
      <c r="J16059" s="184"/>
      <c r="K16059" s="184"/>
      <c r="L16059" s="183"/>
    </row>
    <row r="16060">
      <c r="A16060" s="454"/>
      <c r="B16060" s="927"/>
      <c r="C16060" s="580"/>
      <c r="D16060" s="939"/>
      <c r="E16060" s="940"/>
      <c r="F16060" s="941"/>
      <c r="G16060" s="937" t="str">
        <f t="array" ref="G16060">xlookup(F16060,'Internal Staffing Calculator'!E:E,'Internal Staffing Calculator'!C:C,"")</f>
        <v/>
      </c>
      <c r="H16060" s="932" t="str">
        <f t="array" ref="H16060">if(F16060&lt;&gt;"", iferror(index('Internal Staffing Calculator'!B$8:B23500,match(F16060,'Internal Staffing Calculator'!E$8:E23500,0)), "Not In Budget"),"")</f>
        <v/>
      </c>
      <c r="I16060" s="184"/>
      <c r="J16060" s="184"/>
      <c r="K16060" s="184"/>
      <c r="L16060" s="183"/>
    </row>
    <row r="16061">
      <c r="A16061" s="454"/>
      <c r="B16061" s="927"/>
      <c r="C16061" s="580"/>
      <c r="D16061" s="939"/>
      <c r="E16061" s="940"/>
      <c r="F16061" s="941"/>
      <c r="G16061" s="937" t="str">
        <f t="array" ref="G16061">xlookup(F16061,'Internal Staffing Calculator'!E:E,'Internal Staffing Calculator'!C:C,"")</f>
        <v/>
      </c>
      <c r="H16061" s="932" t="str">
        <f t="array" ref="H16061">if(F16061&lt;&gt;"", iferror(index('Internal Staffing Calculator'!B$8:B23500,match(F16061,'Internal Staffing Calculator'!E$8:E23500,0)), "Not In Budget"),"")</f>
        <v/>
      </c>
      <c r="I16061" s="184"/>
      <c r="J16061" s="184"/>
      <c r="K16061" s="184"/>
      <c r="L16061" s="183"/>
    </row>
    <row r="16062">
      <c r="A16062" s="454"/>
      <c r="B16062" s="927"/>
      <c r="C16062" s="580"/>
      <c r="D16062" s="939"/>
      <c r="E16062" s="940"/>
      <c r="F16062" s="941"/>
      <c r="G16062" s="937" t="str">
        <f t="array" ref="G16062">xlookup(F16062,'Internal Staffing Calculator'!E:E,'Internal Staffing Calculator'!C:C,"")</f>
        <v/>
      </c>
      <c r="H16062" s="932" t="str">
        <f t="array" ref="H16062">if(F16062&lt;&gt;"", iferror(index('Internal Staffing Calculator'!B$8:B23500,match(F16062,'Internal Staffing Calculator'!E$8:E23500,0)), "Not In Budget"),"")</f>
        <v/>
      </c>
      <c r="I16062" s="184"/>
      <c r="J16062" s="184"/>
      <c r="K16062" s="184"/>
      <c r="L16062" s="183"/>
    </row>
    <row r="16063">
      <c r="A16063" s="454"/>
      <c r="B16063" s="927"/>
      <c r="C16063" s="580"/>
      <c r="D16063" s="939"/>
      <c r="E16063" s="940"/>
      <c r="F16063" s="941"/>
      <c r="G16063" s="937" t="str">
        <f t="array" ref="G16063">xlookup(F16063,'Internal Staffing Calculator'!E:E,'Internal Staffing Calculator'!C:C,"")</f>
        <v/>
      </c>
      <c r="H16063" s="932" t="str">
        <f t="array" ref="H16063">if(F16063&lt;&gt;"", iferror(index('Internal Staffing Calculator'!B$8:B23500,match(F16063,'Internal Staffing Calculator'!E$8:E23500,0)), "Not In Budget"),"")</f>
        <v/>
      </c>
      <c r="I16063" s="184"/>
      <c r="J16063" s="184"/>
      <c r="K16063" s="184"/>
      <c r="L16063" s="183"/>
    </row>
    <row r="16064">
      <c r="A16064" s="454"/>
      <c r="B16064" s="927"/>
      <c r="C16064" s="580"/>
      <c r="D16064" s="939"/>
      <c r="E16064" s="940"/>
      <c r="F16064" s="941"/>
      <c r="G16064" s="937" t="str">
        <f t="array" ref="G16064">xlookup(F16064,'Internal Staffing Calculator'!E:E,'Internal Staffing Calculator'!C:C,"")</f>
        <v/>
      </c>
      <c r="H16064" s="932" t="str">
        <f t="array" ref="H16064">if(F16064&lt;&gt;"", iferror(index('Internal Staffing Calculator'!B$8:B23500,match(F16064,'Internal Staffing Calculator'!E$8:E23500,0)), "Not In Budget"),"")</f>
        <v/>
      </c>
      <c r="I16064" s="184"/>
      <c r="J16064" s="184"/>
      <c r="K16064" s="184"/>
      <c r="L16064" s="183"/>
    </row>
    <row r="16065">
      <c r="A16065" s="454"/>
      <c r="B16065" s="927"/>
      <c r="C16065" s="580"/>
      <c r="D16065" s="939"/>
      <c r="E16065" s="940"/>
      <c r="F16065" s="941"/>
      <c r="G16065" s="937" t="str">
        <f t="array" ref="G16065">xlookup(F16065,'Internal Staffing Calculator'!E:E,'Internal Staffing Calculator'!C:C,"")</f>
        <v/>
      </c>
      <c r="H16065" s="932" t="str">
        <f t="array" ref="H16065">if(F16065&lt;&gt;"", iferror(index('Internal Staffing Calculator'!B$8:B23500,match(F16065,'Internal Staffing Calculator'!E$8:E23500,0)), "Not In Budget"),"")</f>
        <v/>
      </c>
      <c r="I16065" s="184"/>
      <c r="J16065" s="184"/>
      <c r="K16065" s="184"/>
      <c r="L16065" s="183"/>
    </row>
    <row r="16066">
      <c r="A16066" s="454"/>
      <c r="B16066" s="927"/>
      <c r="C16066" s="580"/>
      <c r="D16066" s="939"/>
      <c r="E16066" s="940"/>
      <c r="F16066" s="941"/>
      <c r="G16066" s="937" t="str">
        <f t="array" ref="G16066">xlookup(F16066,'Internal Staffing Calculator'!E:E,'Internal Staffing Calculator'!C:C,"")</f>
        <v/>
      </c>
      <c r="H16066" s="932" t="str">
        <f t="array" ref="H16066">if(F16066&lt;&gt;"", iferror(index('Internal Staffing Calculator'!B$8:B23500,match(F16066,'Internal Staffing Calculator'!E$8:E23500,0)), "Not In Budget"),"")</f>
        <v/>
      </c>
      <c r="I16066" s="184"/>
      <c r="J16066" s="184"/>
      <c r="K16066" s="184"/>
      <c r="L16066" s="183"/>
    </row>
    <row r="16067">
      <c r="A16067" s="454"/>
      <c r="B16067" s="927"/>
      <c r="C16067" s="580"/>
      <c r="D16067" s="939"/>
      <c r="E16067" s="940"/>
      <c r="F16067" s="941"/>
      <c r="G16067" s="937" t="str">
        <f t="array" ref="G16067">xlookup(F16067,'Internal Staffing Calculator'!E:E,'Internal Staffing Calculator'!C:C,"")</f>
        <v/>
      </c>
      <c r="H16067" s="932" t="str">
        <f t="array" ref="H16067">if(F16067&lt;&gt;"", iferror(index('Internal Staffing Calculator'!B$8:B23500,match(F16067,'Internal Staffing Calculator'!E$8:E23500,0)), "Not In Budget"),"")</f>
        <v/>
      </c>
      <c r="I16067" s="184"/>
      <c r="J16067" s="184"/>
      <c r="K16067" s="184"/>
      <c r="L16067" s="183"/>
    </row>
    <row r="16068">
      <c r="A16068" s="454"/>
      <c r="B16068" s="927"/>
      <c r="C16068" s="580"/>
      <c r="D16068" s="939"/>
      <c r="E16068" s="940"/>
      <c r="F16068" s="941"/>
      <c r="G16068" s="937" t="str">
        <f t="array" ref="G16068">xlookup(F16068,'Internal Staffing Calculator'!E:E,'Internal Staffing Calculator'!C:C,"")</f>
        <v/>
      </c>
      <c r="H16068" s="932" t="str">
        <f t="array" ref="H16068">if(F16068&lt;&gt;"", iferror(index('Internal Staffing Calculator'!B$8:B23500,match(F16068,'Internal Staffing Calculator'!E$8:E23500,0)), "Not In Budget"),"")</f>
        <v/>
      </c>
      <c r="I16068" s="184"/>
      <c r="J16068" s="184"/>
      <c r="K16068" s="184"/>
      <c r="L16068" s="183"/>
    </row>
    <row r="16069">
      <c r="A16069" s="454"/>
      <c r="B16069" s="927"/>
      <c r="C16069" s="580"/>
      <c r="D16069" s="939"/>
      <c r="E16069" s="940"/>
      <c r="F16069" s="941"/>
      <c r="G16069" s="937" t="str">
        <f t="array" ref="G16069">xlookup(F16069,'Internal Staffing Calculator'!E:E,'Internal Staffing Calculator'!C:C,"")</f>
        <v/>
      </c>
      <c r="H16069" s="932" t="str">
        <f t="array" ref="H16069">if(F16069&lt;&gt;"", iferror(index('Internal Staffing Calculator'!B$8:B23500,match(F16069,'Internal Staffing Calculator'!E$8:E23500,0)), "Not In Budget"),"")</f>
        <v/>
      </c>
      <c r="I16069" s="184"/>
      <c r="J16069" s="184"/>
      <c r="K16069" s="184"/>
      <c r="L16069" s="183"/>
    </row>
    <row r="16070">
      <c r="A16070" s="454"/>
      <c r="B16070" s="927"/>
      <c r="C16070" s="580"/>
      <c r="D16070" s="939"/>
      <c r="E16070" s="940"/>
      <c r="F16070" s="941"/>
      <c r="G16070" s="937" t="str">
        <f t="array" ref="G16070">xlookup(F16070,'Internal Staffing Calculator'!E:E,'Internal Staffing Calculator'!C:C,"")</f>
        <v/>
      </c>
      <c r="H16070" s="932" t="str">
        <f t="array" ref="H16070">if(F16070&lt;&gt;"", iferror(index('Internal Staffing Calculator'!B$8:B23500,match(F16070,'Internal Staffing Calculator'!E$8:E23500,0)), "Not In Budget"),"")</f>
        <v/>
      </c>
      <c r="I16070" s="184"/>
      <c r="J16070" s="184"/>
      <c r="K16070" s="184"/>
      <c r="L16070" s="183"/>
    </row>
    <row r="16071">
      <c r="A16071" s="454"/>
      <c r="B16071" s="927"/>
      <c r="C16071" s="580"/>
      <c r="D16071" s="939"/>
      <c r="E16071" s="940"/>
      <c r="F16071" s="941"/>
      <c r="G16071" s="937" t="str">
        <f t="array" ref="G16071">xlookup(F16071,'Internal Staffing Calculator'!E:E,'Internal Staffing Calculator'!C:C,"")</f>
        <v/>
      </c>
      <c r="H16071" s="932" t="str">
        <f t="array" ref="H16071">if(F16071&lt;&gt;"", iferror(index('Internal Staffing Calculator'!B$8:B23500,match(F16071,'Internal Staffing Calculator'!E$8:E23500,0)), "Not In Budget"),"")</f>
        <v/>
      </c>
      <c r="I16071" s="184"/>
      <c r="J16071" s="184"/>
      <c r="K16071" s="184"/>
      <c r="L16071" s="183"/>
    </row>
    <row r="16072">
      <c r="A16072" s="454"/>
      <c r="B16072" s="927"/>
      <c r="C16072" s="580"/>
      <c r="D16072" s="939"/>
      <c r="E16072" s="940"/>
      <c r="F16072" s="941"/>
      <c r="G16072" s="937" t="str">
        <f t="array" ref="G16072">xlookup(F16072,'Internal Staffing Calculator'!E:E,'Internal Staffing Calculator'!C:C,"")</f>
        <v/>
      </c>
      <c r="H16072" s="932" t="str">
        <f t="array" ref="H16072">if(F16072&lt;&gt;"", iferror(index('Internal Staffing Calculator'!B$8:B23500,match(F16072,'Internal Staffing Calculator'!E$8:E23500,0)), "Not In Budget"),"")</f>
        <v/>
      </c>
      <c r="I16072" s="184"/>
      <c r="J16072" s="184"/>
      <c r="K16072" s="184"/>
      <c r="L16072" s="183"/>
    </row>
    <row r="16073">
      <c r="A16073" s="454"/>
      <c r="B16073" s="927"/>
      <c r="C16073" s="580"/>
      <c r="D16073" s="939"/>
      <c r="E16073" s="940"/>
      <c r="F16073" s="941"/>
      <c r="G16073" s="937" t="str">
        <f t="array" ref="G16073">xlookup(F16073,'Internal Staffing Calculator'!E:E,'Internal Staffing Calculator'!C:C,"")</f>
        <v/>
      </c>
      <c r="H16073" s="932" t="str">
        <f t="array" ref="H16073">if(F16073&lt;&gt;"", iferror(index('Internal Staffing Calculator'!B$8:B23500,match(F16073,'Internal Staffing Calculator'!E$8:E23500,0)), "Not In Budget"),"")</f>
        <v/>
      </c>
      <c r="I16073" s="184"/>
      <c r="J16073" s="184"/>
      <c r="K16073" s="184"/>
      <c r="L16073" s="183"/>
    </row>
    <row r="16074">
      <c r="A16074" s="454"/>
      <c r="B16074" s="927"/>
      <c r="C16074" s="580"/>
      <c r="D16074" s="939"/>
      <c r="E16074" s="940"/>
      <c r="F16074" s="941"/>
      <c r="G16074" s="937" t="str">
        <f t="array" ref="G16074">xlookup(F16074,'Internal Staffing Calculator'!E:E,'Internal Staffing Calculator'!C:C,"")</f>
        <v/>
      </c>
      <c r="H16074" s="932" t="str">
        <f t="array" ref="H16074">if(F16074&lt;&gt;"", iferror(index('Internal Staffing Calculator'!B$8:B23500,match(F16074,'Internal Staffing Calculator'!E$8:E23500,0)), "Not In Budget"),"")</f>
        <v/>
      </c>
      <c r="I16074" s="184"/>
      <c r="J16074" s="184"/>
      <c r="K16074" s="184"/>
      <c r="L16074" s="183"/>
    </row>
    <row r="16075">
      <c r="A16075" s="454"/>
      <c r="B16075" s="927"/>
      <c r="C16075" s="580"/>
      <c r="D16075" s="939"/>
      <c r="E16075" s="940"/>
      <c r="F16075" s="941"/>
      <c r="G16075" s="937" t="str">
        <f t="array" ref="G16075">xlookup(F16075,'Internal Staffing Calculator'!E:E,'Internal Staffing Calculator'!C:C,"")</f>
        <v/>
      </c>
      <c r="H16075" s="932" t="str">
        <f t="array" ref="H16075">if(F16075&lt;&gt;"", iferror(index('Internal Staffing Calculator'!B$8:B23500,match(F16075,'Internal Staffing Calculator'!E$8:E23500,0)), "Not In Budget"),"")</f>
        <v/>
      </c>
      <c r="I16075" s="184"/>
      <c r="J16075" s="184"/>
      <c r="K16075" s="184"/>
      <c r="L16075" s="183"/>
    </row>
    <row r="16076">
      <c r="A16076" s="454"/>
      <c r="B16076" s="927"/>
      <c r="C16076" s="580"/>
      <c r="D16076" s="939"/>
      <c r="E16076" s="940"/>
      <c r="F16076" s="941"/>
      <c r="G16076" s="937" t="str">
        <f t="array" ref="G16076">xlookup(F16076,'Internal Staffing Calculator'!E:E,'Internal Staffing Calculator'!C:C,"")</f>
        <v/>
      </c>
      <c r="H16076" s="932" t="str">
        <f t="array" ref="H16076">if(F16076&lt;&gt;"", iferror(index('Internal Staffing Calculator'!B$8:B23500,match(F16076,'Internal Staffing Calculator'!E$8:E23500,0)), "Not In Budget"),"")</f>
        <v/>
      </c>
      <c r="I16076" s="184"/>
      <c r="J16076" s="184"/>
      <c r="K16076" s="184"/>
      <c r="L16076" s="183"/>
    </row>
    <row r="16077">
      <c r="A16077" s="454"/>
      <c r="B16077" s="927"/>
      <c r="C16077" s="580"/>
      <c r="D16077" s="939"/>
      <c r="E16077" s="940"/>
      <c r="F16077" s="941"/>
      <c r="G16077" s="937" t="str">
        <f t="array" ref="G16077">xlookup(F16077,'Internal Staffing Calculator'!E:E,'Internal Staffing Calculator'!C:C,"")</f>
        <v/>
      </c>
      <c r="H16077" s="932" t="str">
        <f t="array" ref="H16077">if(F16077&lt;&gt;"", iferror(index('Internal Staffing Calculator'!B$8:B23500,match(F16077,'Internal Staffing Calculator'!E$8:E23500,0)), "Not In Budget"),"")</f>
        <v/>
      </c>
      <c r="I16077" s="184"/>
      <c r="J16077" s="184"/>
      <c r="K16077" s="184"/>
      <c r="L16077" s="183"/>
    </row>
    <row r="16078">
      <c r="A16078" s="454"/>
      <c r="B16078" s="927"/>
      <c r="C16078" s="580"/>
      <c r="D16078" s="939"/>
      <c r="E16078" s="940"/>
      <c r="F16078" s="941"/>
      <c r="G16078" s="937" t="str">
        <f t="array" ref="G16078">xlookup(F16078,'Internal Staffing Calculator'!E:E,'Internal Staffing Calculator'!C:C,"")</f>
        <v/>
      </c>
      <c r="H16078" s="932" t="str">
        <f t="array" ref="H16078">if(F16078&lt;&gt;"", iferror(index('Internal Staffing Calculator'!B$8:B23500,match(F16078,'Internal Staffing Calculator'!E$8:E23500,0)), "Not In Budget"),"")</f>
        <v/>
      </c>
      <c r="I16078" s="184"/>
      <c r="J16078" s="184"/>
      <c r="K16078" s="184"/>
      <c r="L16078" s="183"/>
    </row>
    <row r="16079">
      <c r="A16079" s="454"/>
      <c r="B16079" s="927"/>
      <c r="C16079" s="580"/>
      <c r="D16079" s="939"/>
      <c r="E16079" s="940"/>
      <c r="F16079" s="941"/>
      <c r="G16079" s="937" t="str">
        <f t="array" ref="G16079">xlookup(F16079,'Internal Staffing Calculator'!E:E,'Internal Staffing Calculator'!C:C,"")</f>
        <v/>
      </c>
      <c r="H16079" s="932" t="str">
        <f t="array" ref="H16079">if(F16079&lt;&gt;"", iferror(index('Internal Staffing Calculator'!B$8:B23500,match(F16079,'Internal Staffing Calculator'!E$8:E23500,0)), "Not In Budget"),"")</f>
        <v/>
      </c>
      <c r="I16079" s="184"/>
      <c r="J16079" s="184"/>
      <c r="K16079" s="184"/>
      <c r="L16079" s="183"/>
    </row>
    <row r="16080">
      <c r="A16080" s="454"/>
      <c r="B16080" s="927"/>
      <c r="C16080" s="580"/>
      <c r="D16080" s="939"/>
      <c r="E16080" s="940"/>
      <c r="F16080" s="941"/>
      <c r="G16080" s="937" t="str">
        <f t="array" ref="G16080">xlookup(F16080,'Internal Staffing Calculator'!E:E,'Internal Staffing Calculator'!C:C,"")</f>
        <v/>
      </c>
      <c r="H16080" s="932" t="str">
        <f t="array" ref="H16080">if(F16080&lt;&gt;"", iferror(index('Internal Staffing Calculator'!B$8:B23500,match(F16080,'Internal Staffing Calculator'!E$8:E23500,0)), "Not In Budget"),"")</f>
        <v/>
      </c>
      <c r="I16080" s="184"/>
      <c r="J16080" s="184"/>
      <c r="K16080" s="184"/>
      <c r="L16080" s="183"/>
    </row>
    <row r="16081">
      <c r="A16081" s="454"/>
      <c r="B16081" s="927"/>
      <c r="C16081" s="580"/>
      <c r="D16081" s="939"/>
      <c r="E16081" s="940"/>
      <c r="F16081" s="941"/>
      <c r="G16081" s="937" t="str">
        <f t="array" ref="G16081">xlookup(F16081,'Internal Staffing Calculator'!E:E,'Internal Staffing Calculator'!C:C,"")</f>
        <v/>
      </c>
      <c r="H16081" s="932" t="str">
        <f t="array" ref="H16081">if(F16081&lt;&gt;"", iferror(index('Internal Staffing Calculator'!B$8:B23500,match(F16081,'Internal Staffing Calculator'!E$8:E23500,0)), "Not In Budget"),"")</f>
        <v/>
      </c>
      <c r="I16081" s="184"/>
      <c r="J16081" s="184"/>
      <c r="K16081" s="184"/>
      <c r="L16081" s="183"/>
    </row>
    <row r="16082">
      <c r="A16082" s="454"/>
      <c r="B16082" s="927"/>
      <c r="C16082" s="580"/>
      <c r="D16082" s="939"/>
      <c r="E16082" s="940"/>
      <c r="F16082" s="941"/>
      <c r="G16082" s="937" t="str">
        <f t="array" ref="G16082">xlookup(F16082,'Internal Staffing Calculator'!E:E,'Internal Staffing Calculator'!C:C,"")</f>
        <v/>
      </c>
      <c r="H16082" s="932" t="str">
        <f t="array" ref="H16082">if(F16082&lt;&gt;"", iferror(index('Internal Staffing Calculator'!B$8:B23500,match(F16082,'Internal Staffing Calculator'!E$8:E23500,0)), "Not In Budget"),"")</f>
        <v/>
      </c>
      <c r="I16082" s="184"/>
      <c r="J16082" s="184"/>
      <c r="K16082" s="184"/>
      <c r="L16082" s="183"/>
    </row>
    <row r="16083">
      <c r="A16083" s="454"/>
      <c r="B16083" s="927"/>
      <c r="C16083" s="580"/>
      <c r="D16083" s="939"/>
      <c r="E16083" s="940"/>
      <c r="F16083" s="941"/>
      <c r="G16083" s="937" t="str">
        <f t="array" ref="G16083">xlookup(F16083,'Internal Staffing Calculator'!E:E,'Internal Staffing Calculator'!C:C,"")</f>
        <v/>
      </c>
      <c r="H16083" s="932" t="str">
        <f t="array" ref="H16083">if(F16083&lt;&gt;"", iferror(index('Internal Staffing Calculator'!B$8:B23500,match(F16083,'Internal Staffing Calculator'!E$8:E23500,0)), "Not In Budget"),"")</f>
        <v/>
      </c>
      <c r="I16083" s="184"/>
      <c r="J16083" s="184"/>
      <c r="K16083" s="184"/>
      <c r="L16083" s="183"/>
    </row>
    <row r="16084">
      <c r="A16084" s="454"/>
      <c r="B16084" s="927"/>
      <c r="C16084" s="580"/>
      <c r="D16084" s="939"/>
      <c r="E16084" s="940"/>
      <c r="F16084" s="941"/>
      <c r="G16084" s="937" t="str">
        <f t="array" ref="G16084">xlookup(F16084,'Internal Staffing Calculator'!E:E,'Internal Staffing Calculator'!C:C,"")</f>
        <v/>
      </c>
      <c r="H16084" s="932" t="str">
        <f t="array" ref="H16084">if(F16084&lt;&gt;"", iferror(index('Internal Staffing Calculator'!B$8:B23500,match(F16084,'Internal Staffing Calculator'!E$8:E23500,0)), "Not In Budget"),"")</f>
        <v/>
      </c>
      <c r="I16084" s="184"/>
      <c r="J16084" s="184"/>
      <c r="K16084" s="184"/>
      <c r="L16084" s="183"/>
    </row>
    <row r="16085">
      <c r="A16085" s="454"/>
      <c r="B16085" s="927"/>
      <c r="C16085" s="580"/>
      <c r="D16085" s="939"/>
      <c r="E16085" s="940"/>
      <c r="F16085" s="941"/>
      <c r="G16085" s="937" t="str">
        <f t="array" ref="G16085">xlookup(F16085,'Internal Staffing Calculator'!E:E,'Internal Staffing Calculator'!C:C,"")</f>
        <v/>
      </c>
      <c r="H16085" s="932" t="str">
        <f t="array" ref="H16085">if(F16085&lt;&gt;"", iferror(index('Internal Staffing Calculator'!B$8:B23500,match(F16085,'Internal Staffing Calculator'!E$8:E23500,0)), "Not In Budget"),"")</f>
        <v/>
      </c>
      <c r="I16085" s="184"/>
      <c r="J16085" s="184"/>
      <c r="K16085" s="184"/>
      <c r="L16085" s="183"/>
    </row>
    <row r="16086">
      <c r="A16086" s="454"/>
      <c r="B16086" s="927"/>
      <c r="C16086" s="580"/>
      <c r="D16086" s="939"/>
      <c r="E16086" s="940"/>
      <c r="F16086" s="941"/>
      <c r="G16086" s="937" t="str">
        <f t="array" ref="G16086">xlookup(F16086,'Internal Staffing Calculator'!E:E,'Internal Staffing Calculator'!C:C,"")</f>
        <v/>
      </c>
      <c r="H16086" s="932" t="str">
        <f t="array" ref="H16086">if(F16086&lt;&gt;"", iferror(index('Internal Staffing Calculator'!B$8:B23500,match(F16086,'Internal Staffing Calculator'!E$8:E23500,0)), "Not In Budget"),"")</f>
        <v/>
      </c>
      <c r="I16086" s="184"/>
      <c r="J16086" s="184"/>
      <c r="K16086" s="184"/>
      <c r="L16086" s="183"/>
    </row>
    <row r="16087">
      <c r="A16087" s="454"/>
      <c r="B16087" s="927"/>
      <c r="C16087" s="580"/>
      <c r="D16087" s="939"/>
      <c r="E16087" s="940"/>
      <c r="F16087" s="941"/>
      <c r="G16087" s="937" t="str">
        <f t="array" ref="G16087">xlookup(F16087,'Internal Staffing Calculator'!E:E,'Internal Staffing Calculator'!C:C,"")</f>
        <v/>
      </c>
      <c r="H16087" s="932" t="str">
        <f t="array" ref="H16087">if(F16087&lt;&gt;"", iferror(index('Internal Staffing Calculator'!B$8:B23500,match(F16087,'Internal Staffing Calculator'!E$8:E23500,0)), "Not In Budget"),"")</f>
        <v/>
      </c>
      <c r="I16087" s="184"/>
      <c r="J16087" s="184"/>
      <c r="K16087" s="184"/>
      <c r="L16087" s="183"/>
    </row>
    <row r="16088">
      <c r="A16088" s="454"/>
      <c r="B16088" s="927"/>
      <c r="C16088" s="580"/>
      <c r="D16088" s="939"/>
      <c r="E16088" s="940"/>
      <c r="F16088" s="941"/>
      <c r="G16088" s="937" t="str">
        <f t="array" ref="G16088">xlookup(F16088,'Internal Staffing Calculator'!E:E,'Internal Staffing Calculator'!C:C,"")</f>
        <v/>
      </c>
      <c r="H16088" s="932" t="str">
        <f t="array" ref="H16088">if(F16088&lt;&gt;"", iferror(index('Internal Staffing Calculator'!B$8:B23500,match(F16088,'Internal Staffing Calculator'!E$8:E23500,0)), "Not In Budget"),"")</f>
        <v/>
      </c>
      <c r="I16088" s="184"/>
      <c r="J16088" s="184"/>
      <c r="K16088" s="184"/>
      <c r="L16088" s="183"/>
    </row>
    <row r="16089">
      <c r="A16089" s="454"/>
      <c r="B16089" s="927"/>
      <c r="C16089" s="580"/>
      <c r="D16089" s="939"/>
      <c r="E16089" s="940"/>
      <c r="F16089" s="941"/>
      <c r="G16089" s="937" t="str">
        <f t="array" ref="G16089">xlookup(F16089,'Internal Staffing Calculator'!E:E,'Internal Staffing Calculator'!C:C,"")</f>
        <v/>
      </c>
      <c r="H16089" s="932" t="str">
        <f t="array" ref="H16089">if(F16089&lt;&gt;"", iferror(index('Internal Staffing Calculator'!B$8:B23500,match(F16089,'Internal Staffing Calculator'!E$8:E23500,0)), "Not In Budget"),"")</f>
        <v/>
      </c>
      <c r="I16089" s="184"/>
      <c r="J16089" s="184"/>
      <c r="K16089" s="184"/>
      <c r="L16089" s="183"/>
    </row>
    <row r="16090">
      <c r="A16090" s="454"/>
      <c r="B16090" s="927"/>
      <c r="C16090" s="580"/>
      <c r="D16090" s="939"/>
      <c r="E16090" s="940"/>
      <c r="F16090" s="941"/>
      <c r="G16090" s="937" t="str">
        <f t="array" ref="G16090">xlookup(F16090,'Internal Staffing Calculator'!E:E,'Internal Staffing Calculator'!C:C,"")</f>
        <v/>
      </c>
      <c r="H16090" s="932" t="str">
        <f t="array" ref="H16090">if(F16090&lt;&gt;"", iferror(index('Internal Staffing Calculator'!B$8:B23500,match(F16090,'Internal Staffing Calculator'!E$8:E23500,0)), "Not In Budget"),"")</f>
        <v/>
      </c>
      <c r="I16090" s="184"/>
      <c r="J16090" s="184"/>
      <c r="K16090" s="184"/>
      <c r="L16090" s="183"/>
    </row>
    <row r="16091">
      <c r="A16091" s="454"/>
      <c r="B16091" s="927"/>
      <c r="C16091" s="580"/>
      <c r="D16091" s="939"/>
      <c r="E16091" s="940"/>
      <c r="F16091" s="941"/>
      <c r="G16091" s="937" t="str">
        <f t="array" ref="G16091">xlookup(F16091,'Internal Staffing Calculator'!E:E,'Internal Staffing Calculator'!C:C,"")</f>
        <v/>
      </c>
      <c r="H16091" s="932" t="str">
        <f t="array" ref="H16091">if(F16091&lt;&gt;"", iferror(index('Internal Staffing Calculator'!B$8:B23500,match(F16091,'Internal Staffing Calculator'!E$8:E23500,0)), "Not In Budget"),"")</f>
        <v/>
      </c>
      <c r="I16091" s="184"/>
      <c r="J16091" s="184"/>
      <c r="K16091" s="184"/>
      <c r="L16091" s="183"/>
    </row>
    <row r="16092">
      <c r="A16092" s="454"/>
      <c r="B16092" s="927"/>
      <c r="C16092" s="580"/>
      <c r="D16092" s="939"/>
      <c r="E16092" s="940"/>
      <c r="F16092" s="941"/>
      <c r="G16092" s="937" t="str">
        <f t="array" ref="G16092">xlookup(F16092,'Internal Staffing Calculator'!E:E,'Internal Staffing Calculator'!C:C,"")</f>
        <v/>
      </c>
      <c r="H16092" s="932" t="str">
        <f t="array" ref="H16092">if(F16092&lt;&gt;"", iferror(index('Internal Staffing Calculator'!B$8:B23500,match(F16092,'Internal Staffing Calculator'!E$8:E23500,0)), "Not In Budget"),"")</f>
        <v/>
      </c>
      <c r="I16092" s="184"/>
      <c r="J16092" s="184"/>
      <c r="K16092" s="184"/>
      <c r="L16092" s="183"/>
    </row>
    <row r="16093">
      <c r="A16093" s="454"/>
      <c r="B16093" s="927"/>
      <c r="C16093" s="580"/>
      <c r="D16093" s="939"/>
      <c r="E16093" s="940"/>
      <c r="F16093" s="941"/>
      <c r="G16093" s="937" t="str">
        <f t="array" ref="G16093">xlookup(F16093,'Internal Staffing Calculator'!E:E,'Internal Staffing Calculator'!C:C,"")</f>
        <v/>
      </c>
      <c r="H16093" s="932" t="str">
        <f t="array" ref="H16093">if(F16093&lt;&gt;"", iferror(index('Internal Staffing Calculator'!B$8:B23500,match(F16093,'Internal Staffing Calculator'!E$8:E23500,0)), "Not In Budget"),"")</f>
        <v/>
      </c>
      <c r="I16093" s="184"/>
      <c r="J16093" s="184"/>
      <c r="K16093" s="184"/>
      <c r="L16093" s="183"/>
    </row>
    <row r="16094">
      <c r="A16094" s="454"/>
      <c r="B16094" s="927"/>
      <c r="C16094" s="580"/>
      <c r="D16094" s="939"/>
      <c r="E16094" s="940"/>
      <c r="F16094" s="941"/>
      <c r="G16094" s="937" t="str">
        <f t="array" ref="G16094">xlookup(F16094,'Internal Staffing Calculator'!E:E,'Internal Staffing Calculator'!C:C,"")</f>
        <v/>
      </c>
      <c r="H16094" s="932" t="str">
        <f t="array" ref="H16094">if(F16094&lt;&gt;"", iferror(index('Internal Staffing Calculator'!B$8:B23500,match(F16094,'Internal Staffing Calculator'!E$8:E23500,0)), "Not In Budget"),"")</f>
        <v/>
      </c>
      <c r="I16094" s="184"/>
      <c r="J16094" s="184"/>
      <c r="K16094" s="184"/>
      <c r="L16094" s="183"/>
    </row>
    <row r="16095">
      <c r="A16095" s="454"/>
      <c r="B16095" s="927"/>
      <c r="C16095" s="580"/>
      <c r="D16095" s="939"/>
      <c r="E16095" s="940"/>
      <c r="F16095" s="941"/>
      <c r="G16095" s="937" t="str">
        <f t="array" ref="G16095">xlookup(F16095,'Internal Staffing Calculator'!E:E,'Internal Staffing Calculator'!C:C,"")</f>
        <v/>
      </c>
      <c r="H16095" s="932" t="str">
        <f t="array" ref="H16095">if(F16095&lt;&gt;"", iferror(index('Internal Staffing Calculator'!B$8:B23500,match(F16095,'Internal Staffing Calculator'!E$8:E23500,0)), "Not In Budget"),"")</f>
        <v/>
      </c>
      <c r="I16095" s="184"/>
      <c r="J16095" s="184"/>
      <c r="K16095" s="184"/>
      <c r="L16095" s="183"/>
    </row>
    <row r="16096">
      <c r="A16096" s="454"/>
      <c r="B16096" s="927"/>
      <c r="C16096" s="580"/>
      <c r="D16096" s="939"/>
      <c r="E16096" s="940"/>
      <c r="F16096" s="941"/>
      <c r="G16096" s="937" t="str">
        <f t="array" ref="G16096">xlookup(F16096,'Internal Staffing Calculator'!E:E,'Internal Staffing Calculator'!C:C,"")</f>
        <v/>
      </c>
      <c r="H16096" s="932" t="str">
        <f t="array" ref="H16096">if(F16096&lt;&gt;"", iferror(index('Internal Staffing Calculator'!B$8:B23500,match(F16096,'Internal Staffing Calculator'!E$8:E23500,0)), "Not In Budget"),"")</f>
        <v/>
      </c>
      <c r="I16096" s="184"/>
      <c r="J16096" s="184"/>
      <c r="K16096" s="184"/>
      <c r="L16096" s="183"/>
    </row>
    <row r="16097">
      <c r="A16097" s="454"/>
      <c r="B16097" s="927"/>
      <c r="C16097" s="580"/>
      <c r="D16097" s="939"/>
      <c r="E16097" s="940"/>
      <c r="F16097" s="941"/>
      <c r="G16097" s="937" t="str">
        <f t="array" ref="G16097">xlookup(F16097,'Internal Staffing Calculator'!E:E,'Internal Staffing Calculator'!C:C,"")</f>
        <v/>
      </c>
      <c r="H16097" s="932" t="str">
        <f t="array" ref="H16097">if(F16097&lt;&gt;"", iferror(index('Internal Staffing Calculator'!B$8:B23500,match(F16097,'Internal Staffing Calculator'!E$8:E23500,0)), "Not In Budget"),"")</f>
        <v/>
      </c>
      <c r="I16097" s="184"/>
      <c r="J16097" s="184"/>
      <c r="K16097" s="184"/>
      <c r="L16097" s="183"/>
    </row>
    <row r="16098">
      <c r="A16098" s="454"/>
      <c r="B16098" s="927"/>
      <c r="C16098" s="580"/>
      <c r="D16098" s="939"/>
      <c r="E16098" s="940"/>
      <c r="F16098" s="941"/>
      <c r="G16098" s="937" t="str">
        <f t="array" ref="G16098">xlookup(F16098,'Internal Staffing Calculator'!E:E,'Internal Staffing Calculator'!C:C,"")</f>
        <v/>
      </c>
      <c r="H16098" s="932" t="str">
        <f t="array" ref="H16098">if(F16098&lt;&gt;"", iferror(index('Internal Staffing Calculator'!B$8:B23500,match(F16098,'Internal Staffing Calculator'!E$8:E23500,0)), "Not In Budget"),"")</f>
        <v/>
      </c>
      <c r="I16098" s="184"/>
      <c r="J16098" s="184"/>
      <c r="K16098" s="184"/>
      <c r="L16098" s="183"/>
    </row>
    <row r="16099">
      <c r="A16099" s="454"/>
      <c r="B16099" s="927"/>
      <c r="C16099" s="580"/>
      <c r="D16099" s="939"/>
      <c r="E16099" s="940"/>
      <c r="F16099" s="941"/>
      <c r="G16099" s="937" t="str">
        <f t="array" ref="G16099">xlookup(F16099,'Internal Staffing Calculator'!E:E,'Internal Staffing Calculator'!C:C,"")</f>
        <v/>
      </c>
      <c r="H16099" s="932" t="str">
        <f t="array" ref="H16099">if(F16099&lt;&gt;"", iferror(index('Internal Staffing Calculator'!B$8:B23500,match(F16099,'Internal Staffing Calculator'!E$8:E23500,0)), "Not In Budget"),"")</f>
        <v/>
      </c>
      <c r="I16099" s="184"/>
      <c r="J16099" s="184"/>
      <c r="K16099" s="184"/>
      <c r="L16099" s="183"/>
    </row>
    <row r="16100">
      <c r="A16100" s="454"/>
      <c r="B16100" s="927"/>
      <c r="C16100" s="580"/>
      <c r="D16100" s="939"/>
      <c r="E16100" s="940"/>
      <c r="F16100" s="941"/>
      <c r="G16100" s="937" t="str">
        <f t="array" ref="G16100">xlookup(F16100,'Internal Staffing Calculator'!E:E,'Internal Staffing Calculator'!C:C,"")</f>
        <v/>
      </c>
      <c r="H16100" s="932" t="str">
        <f t="array" ref="H16100">if(F16100&lt;&gt;"", iferror(index('Internal Staffing Calculator'!B$8:B23500,match(F16100,'Internal Staffing Calculator'!E$8:E23500,0)), "Not In Budget"),"")</f>
        <v/>
      </c>
      <c r="I16100" s="184"/>
      <c r="J16100" s="184"/>
      <c r="K16100" s="184"/>
      <c r="L16100" s="183"/>
    </row>
    <row r="16101">
      <c r="A16101" s="454"/>
      <c r="B16101" s="927"/>
      <c r="C16101" s="580"/>
      <c r="D16101" s="939"/>
      <c r="E16101" s="940"/>
      <c r="F16101" s="941"/>
      <c r="G16101" s="937" t="str">
        <f t="array" ref="G16101">xlookup(F16101,'Internal Staffing Calculator'!E:E,'Internal Staffing Calculator'!C:C,"")</f>
        <v/>
      </c>
      <c r="H16101" s="932" t="str">
        <f t="array" ref="H16101">if(F16101&lt;&gt;"", iferror(index('Internal Staffing Calculator'!B$8:B23500,match(F16101,'Internal Staffing Calculator'!E$8:E23500,0)), "Not In Budget"),"")</f>
        <v/>
      </c>
      <c r="I16101" s="184"/>
      <c r="J16101" s="184"/>
      <c r="K16101" s="184"/>
      <c r="L16101" s="183"/>
    </row>
    <row r="16102">
      <c r="A16102" s="454"/>
      <c r="B16102" s="927"/>
      <c r="C16102" s="580"/>
      <c r="D16102" s="939"/>
      <c r="E16102" s="940"/>
      <c r="F16102" s="941"/>
      <c r="G16102" s="937" t="str">
        <f t="array" ref="G16102">xlookup(F16102,'Internal Staffing Calculator'!E:E,'Internal Staffing Calculator'!C:C,"")</f>
        <v/>
      </c>
      <c r="H16102" s="932" t="str">
        <f t="array" ref="H16102">if(F16102&lt;&gt;"", iferror(index('Internal Staffing Calculator'!B$8:B23500,match(F16102,'Internal Staffing Calculator'!E$8:E23500,0)), "Not In Budget"),"")</f>
        <v/>
      </c>
      <c r="I16102" s="184"/>
      <c r="J16102" s="184"/>
      <c r="K16102" s="184"/>
      <c r="L16102" s="183"/>
    </row>
    <row r="16103">
      <c r="A16103" s="454"/>
      <c r="B16103" s="927"/>
      <c r="C16103" s="580"/>
      <c r="D16103" s="939"/>
      <c r="E16103" s="940"/>
      <c r="F16103" s="941"/>
      <c r="G16103" s="937" t="str">
        <f t="array" ref="G16103">xlookup(F16103,'Internal Staffing Calculator'!E:E,'Internal Staffing Calculator'!C:C,"")</f>
        <v/>
      </c>
      <c r="H16103" s="932" t="str">
        <f t="array" ref="H16103">if(F16103&lt;&gt;"", iferror(index('Internal Staffing Calculator'!B$8:B23500,match(F16103,'Internal Staffing Calculator'!E$8:E23500,0)), "Not In Budget"),"")</f>
        <v/>
      </c>
      <c r="I16103" s="184"/>
      <c r="J16103" s="184"/>
      <c r="K16103" s="184"/>
      <c r="L16103" s="183"/>
    </row>
    <row r="16104">
      <c r="A16104" s="454"/>
      <c r="B16104" s="927"/>
      <c r="C16104" s="580"/>
      <c r="D16104" s="939"/>
      <c r="E16104" s="940"/>
      <c r="F16104" s="941"/>
      <c r="G16104" s="937" t="str">
        <f t="array" ref="G16104">xlookup(F16104,'Internal Staffing Calculator'!E:E,'Internal Staffing Calculator'!C:C,"")</f>
        <v/>
      </c>
      <c r="H16104" s="932" t="str">
        <f t="array" ref="H16104">if(F16104&lt;&gt;"", iferror(index('Internal Staffing Calculator'!B$8:B23500,match(F16104,'Internal Staffing Calculator'!E$8:E23500,0)), "Not In Budget"),"")</f>
        <v/>
      </c>
      <c r="I16104" s="184"/>
      <c r="J16104" s="184"/>
      <c r="K16104" s="184"/>
      <c r="L16104" s="183"/>
    </row>
    <row r="16105">
      <c r="A16105" s="454"/>
      <c r="B16105" s="927"/>
      <c r="C16105" s="580"/>
      <c r="D16105" s="939"/>
      <c r="E16105" s="940"/>
      <c r="F16105" s="941"/>
      <c r="G16105" s="937" t="str">
        <f t="array" ref="G16105">xlookup(F16105,'Internal Staffing Calculator'!E:E,'Internal Staffing Calculator'!C:C,"")</f>
        <v/>
      </c>
      <c r="H16105" s="932" t="str">
        <f t="array" ref="H16105">if(F16105&lt;&gt;"", iferror(index('Internal Staffing Calculator'!B$8:B23500,match(F16105,'Internal Staffing Calculator'!E$8:E23500,0)), "Not In Budget"),"")</f>
        <v/>
      </c>
      <c r="I16105" s="184"/>
      <c r="J16105" s="184"/>
      <c r="K16105" s="184"/>
      <c r="L16105" s="183"/>
    </row>
    <row r="16106">
      <c r="A16106" s="454"/>
      <c r="B16106" s="927"/>
      <c r="C16106" s="580"/>
      <c r="D16106" s="939"/>
      <c r="E16106" s="940"/>
      <c r="F16106" s="941"/>
      <c r="G16106" s="937" t="str">
        <f t="array" ref="G16106">xlookup(F16106,'Internal Staffing Calculator'!E:E,'Internal Staffing Calculator'!C:C,"")</f>
        <v/>
      </c>
      <c r="H16106" s="932" t="str">
        <f t="array" ref="H16106">if(F16106&lt;&gt;"", iferror(index('Internal Staffing Calculator'!B$8:B23500,match(F16106,'Internal Staffing Calculator'!E$8:E23500,0)), "Not In Budget"),"")</f>
        <v/>
      </c>
      <c r="I16106" s="184"/>
      <c r="J16106" s="184"/>
      <c r="K16106" s="184"/>
      <c r="L16106" s="183"/>
    </row>
    <row r="16107">
      <c r="A16107" s="454"/>
      <c r="B16107" s="927"/>
      <c r="C16107" s="580"/>
      <c r="D16107" s="939"/>
      <c r="E16107" s="940"/>
      <c r="F16107" s="941"/>
      <c r="G16107" s="937" t="str">
        <f t="array" ref="G16107">xlookup(F16107,'Internal Staffing Calculator'!E:E,'Internal Staffing Calculator'!C:C,"")</f>
        <v/>
      </c>
      <c r="H16107" s="932" t="str">
        <f t="array" ref="H16107">if(F16107&lt;&gt;"", iferror(index('Internal Staffing Calculator'!B$8:B23500,match(F16107,'Internal Staffing Calculator'!E$8:E23500,0)), "Not In Budget"),"")</f>
        <v/>
      </c>
      <c r="I16107" s="184"/>
      <c r="J16107" s="184"/>
      <c r="K16107" s="184"/>
      <c r="L16107" s="183"/>
    </row>
    <row r="16108">
      <c r="A16108" s="454"/>
      <c r="B16108" s="927"/>
      <c r="C16108" s="580"/>
      <c r="D16108" s="939"/>
      <c r="E16108" s="940"/>
      <c r="F16108" s="941"/>
      <c r="G16108" s="937" t="str">
        <f t="array" ref="G16108">xlookup(F16108,'Internal Staffing Calculator'!E:E,'Internal Staffing Calculator'!C:C,"")</f>
        <v/>
      </c>
      <c r="H16108" s="932" t="str">
        <f t="array" ref="H16108">if(F16108&lt;&gt;"", iferror(index('Internal Staffing Calculator'!B$8:B23500,match(F16108,'Internal Staffing Calculator'!E$8:E23500,0)), "Not In Budget"),"")</f>
        <v/>
      </c>
      <c r="I16108" s="184"/>
      <c r="J16108" s="184"/>
      <c r="K16108" s="184"/>
      <c r="L16108" s="183"/>
    </row>
    <row r="16109">
      <c r="A16109" s="454"/>
      <c r="B16109" s="927"/>
      <c r="C16109" s="580"/>
      <c r="D16109" s="939"/>
      <c r="E16109" s="940"/>
      <c r="F16109" s="941"/>
      <c r="G16109" s="937" t="str">
        <f t="array" ref="G16109">xlookup(F16109,'Internal Staffing Calculator'!E:E,'Internal Staffing Calculator'!C:C,"")</f>
        <v/>
      </c>
      <c r="H16109" s="932" t="str">
        <f t="array" ref="H16109">if(F16109&lt;&gt;"", iferror(index('Internal Staffing Calculator'!B$8:B23500,match(F16109,'Internal Staffing Calculator'!E$8:E23500,0)), "Not In Budget"),"")</f>
        <v/>
      </c>
      <c r="I16109" s="184"/>
      <c r="J16109" s="184"/>
      <c r="K16109" s="184"/>
      <c r="L16109" s="183"/>
    </row>
    <row r="16110">
      <c r="A16110" s="454"/>
      <c r="B16110" s="927"/>
      <c r="C16110" s="580"/>
      <c r="D16110" s="939"/>
      <c r="E16110" s="940"/>
      <c r="F16110" s="941"/>
      <c r="G16110" s="937" t="str">
        <f t="array" ref="G16110">xlookup(F16110,'Internal Staffing Calculator'!E:E,'Internal Staffing Calculator'!C:C,"")</f>
        <v/>
      </c>
      <c r="H16110" s="932" t="str">
        <f t="array" ref="H16110">if(F16110&lt;&gt;"", iferror(index('Internal Staffing Calculator'!B$8:B23500,match(F16110,'Internal Staffing Calculator'!E$8:E23500,0)), "Not In Budget"),"")</f>
        <v/>
      </c>
      <c r="I16110" s="184"/>
      <c r="J16110" s="184"/>
      <c r="K16110" s="184"/>
      <c r="L16110" s="183"/>
    </row>
    <row r="16111">
      <c r="A16111" s="454"/>
      <c r="B16111" s="927"/>
      <c r="C16111" s="580"/>
      <c r="D16111" s="939"/>
      <c r="E16111" s="940"/>
      <c r="F16111" s="941"/>
      <c r="G16111" s="937" t="str">
        <f t="array" ref="G16111">xlookup(F16111,'Internal Staffing Calculator'!E:E,'Internal Staffing Calculator'!C:C,"")</f>
        <v/>
      </c>
      <c r="H16111" s="932" t="str">
        <f t="array" ref="H16111">if(F16111&lt;&gt;"", iferror(index('Internal Staffing Calculator'!B$8:B23500,match(F16111,'Internal Staffing Calculator'!E$8:E23500,0)), "Not In Budget"),"")</f>
        <v/>
      </c>
      <c r="I16111" s="184"/>
      <c r="J16111" s="184"/>
      <c r="K16111" s="184"/>
      <c r="L16111" s="183"/>
    </row>
    <row r="16112">
      <c r="A16112" s="454"/>
      <c r="B16112" s="927"/>
      <c r="C16112" s="580"/>
      <c r="D16112" s="939"/>
      <c r="E16112" s="940"/>
      <c r="F16112" s="941"/>
      <c r="G16112" s="937" t="str">
        <f t="array" ref="G16112">xlookup(F16112,'Internal Staffing Calculator'!E:E,'Internal Staffing Calculator'!C:C,"")</f>
        <v/>
      </c>
      <c r="H16112" s="932" t="str">
        <f t="array" ref="H16112">if(F16112&lt;&gt;"", iferror(index('Internal Staffing Calculator'!B$8:B23500,match(F16112,'Internal Staffing Calculator'!E$8:E23500,0)), "Not In Budget"),"")</f>
        <v/>
      </c>
      <c r="I16112" s="184"/>
      <c r="J16112" s="184"/>
      <c r="K16112" s="184"/>
      <c r="L16112" s="183"/>
    </row>
    <row r="16113">
      <c r="A16113" s="454"/>
      <c r="B16113" s="927"/>
      <c r="C16113" s="580"/>
      <c r="D16113" s="939"/>
      <c r="E16113" s="940"/>
      <c r="F16113" s="941"/>
      <c r="G16113" s="937" t="str">
        <f t="array" ref="G16113">xlookup(F16113,'Internal Staffing Calculator'!E:E,'Internal Staffing Calculator'!C:C,"")</f>
        <v/>
      </c>
      <c r="H16113" s="932" t="str">
        <f t="array" ref="H16113">if(F16113&lt;&gt;"", iferror(index('Internal Staffing Calculator'!B$8:B23500,match(F16113,'Internal Staffing Calculator'!E$8:E23500,0)), "Not In Budget"),"")</f>
        <v/>
      </c>
      <c r="I16113" s="184"/>
      <c r="J16113" s="184"/>
      <c r="K16113" s="184"/>
      <c r="L16113" s="183"/>
    </row>
    <row r="16114">
      <c r="A16114" s="454"/>
      <c r="B16114" s="927"/>
      <c r="C16114" s="580"/>
      <c r="D16114" s="939"/>
      <c r="E16114" s="940"/>
      <c r="F16114" s="941"/>
      <c r="G16114" s="937" t="str">
        <f t="array" ref="G16114">xlookup(F16114,'Internal Staffing Calculator'!E:E,'Internal Staffing Calculator'!C:C,"")</f>
        <v/>
      </c>
      <c r="H16114" s="932" t="str">
        <f t="array" ref="H16114">if(F16114&lt;&gt;"", iferror(index('Internal Staffing Calculator'!B$8:B23500,match(F16114,'Internal Staffing Calculator'!E$8:E23500,0)), "Not In Budget"),"")</f>
        <v/>
      </c>
      <c r="I16114" s="184"/>
      <c r="J16114" s="184"/>
      <c r="K16114" s="184"/>
      <c r="L16114" s="183"/>
    </row>
    <row r="16115">
      <c r="A16115" s="454"/>
      <c r="B16115" s="927"/>
      <c r="C16115" s="580"/>
      <c r="D16115" s="939"/>
      <c r="E16115" s="940"/>
      <c r="F16115" s="941"/>
      <c r="G16115" s="937" t="str">
        <f t="array" ref="G16115">xlookup(F16115,'Internal Staffing Calculator'!E:E,'Internal Staffing Calculator'!C:C,"")</f>
        <v/>
      </c>
      <c r="H16115" s="932" t="str">
        <f t="array" ref="H16115">if(F16115&lt;&gt;"", iferror(index('Internal Staffing Calculator'!B$8:B23500,match(F16115,'Internal Staffing Calculator'!E$8:E23500,0)), "Not In Budget"),"")</f>
        <v/>
      </c>
      <c r="I16115" s="184"/>
      <c r="J16115" s="184"/>
      <c r="K16115" s="184"/>
      <c r="L16115" s="183"/>
    </row>
    <row r="16116">
      <c r="A16116" s="454"/>
      <c r="B16116" s="927"/>
      <c r="C16116" s="580"/>
      <c r="D16116" s="939"/>
      <c r="E16116" s="940"/>
      <c r="F16116" s="941"/>
      <c r="G16116" s="937" t="str">
        <f t="array" ref="G16116">xlookup(F16116,'Internal Staffing Calculator'!E:E,'Internal Staffing Calculator'!C:C,"")</f>
        <v/>
      </c>
      <c r="H16116" s="932" t="str">
        <f t="array" ref="H16116">if(F16116&lt;&gt;"", iferror(index('Internal Staffing Calculator'!B$8:B23500,match(F16116,'Internal Staffing Calculator'!E$8:E23500,0)), "Not In Budget"),"")</f>
        <v/>
      </c>
      <c r="I16116" s="184"/>
      <c r="J16116" s="184"/>
      <c r="K16116" s="184"/>
      <c r="L16116" s="183"/>
    </row>
    <row r="16117">
      <c r="A16117" s="454"/>
      <c r="B16117" s="927"/>
      <c r="C16117" s="580"/>
      <c r="D16117" s="939"/>
      <c r="E16117" s="940"/>
      <c r="F16117" s="941"/>
      <c r="G16117" s="937" t="str">
        <f t="array" ref="G16117">xlookup(F16117,'Internal Staffing Calculator'!E:E,'Internal Staffing Calculator'!C:C,"")</f>
        <v/>
      </c>
      <c r="H16117" s="932" t="str">
        <f t="array" ref="H16117">if(F16117&lt;&gt;"", iferror(index('Internal Staffing Calculator'!B$8:B23500,match(F16117,'Internal Staffing Calculator'!E$8:E23500,0)), "Not In Budget"),"")</f>
        <v/>
      </c>
      <c r="I16117" s="184"/>
      <c r="J16117" s="184"/>
      <c r="K16117" s="184"/>
      <c r="L16117" s="183"/>
    </row>
    <row r="16118">
      <c r="A16118" s="454"/>
      <c r="B16118" s="927"/>
      <c r="C16118" s="580"/>
      <c r="D16118" s="939"/>
      <c r="E16118" s="940"/>
      <c r="F16118" s="941"/>
      <c r="G16118" s="937" t="str">
        <f t="array" ref="G16118">xlookup(F16118,'Internal Staffing Calculator'!E:E,'Internal Staffing Calculator'!C:C,"")</f>
        <v/>
      </c>
      <c r="H16118" s="932" t="str">
        <f t="array" ref="H16118">if(F16118&lt;&gt;"", iferror(index('Internal Staffing Calculator'!B$8:B23500,match(F16118,'Internal Staffing Calculator'!E$8:E23500,0)), "Not In Budget"),"")</f>
        <v/>
      </c>
      <c r="I16118" s="184"/>
      <c r="J16118" s="184"/>
      <c r="K16118" s="184"/>
      <c r="L16118" s="183"/>
    </row>
    <row r="16119">
      <c r="A16119" s="454"/>
      <c r="B16119" s="927"/>
      <c r="C16119" s="580"/>
      <c r="D16119" s="939"/>
      <c r="E16119" s="940"/>
      <c r="F16119" s="941"/>
      <c r="G16119" s="937" t="str">
        <f t="array" ref="G16119">xlookup(F16119,'Internal Staffing Calculator'!E:E,'Internal Staffing Calculator'!C:C,"")</f>
        <v/>
      </c>
      <c r="H16119" s="932" t="str">
        <f t="array" ref="H16119">if(F16119&lt;&gt;"", iferror(index('Internal Staffing Calculator'!B$8:B23500,match(F16119,'Internal Staffing Calculator'!E$8:E23500,0)), "Not In Budget"),"")</f>
        <v/>
      </c>
      <c r="I16119" s="184"/>
      <c r="J16119" s="184"/>
      <c r="K16119" s="184"/>
      <c r="L16119" s="183"/>
    </row>
    <row r="16120">
      <c r="A16120" s="454"/>
      <c r="B16120" s="927"/>
      <c r="C16120" s="580"/>
      <c r="D16120" s="939"/>
      <c r="E16120" s="940"/>
      <c r="F16120" s="941"/>
      <c r="G16120" s="937" t="str">
        <f t="array" ref="G16120">xlookup(F16120,'Internal Staffing Calculator'!E:E,'Internal Staffing Calculator'!C:C,"")</f>
        <v/>
      </c>
      <c r="H16120" s="932" t="str">
        <f t="array" ref="H16120">if(F16120&lt;&gt;"", iferror(index('Internal Staffing Calculator'!B$8:B23500,match(F16120,'Internal Staffing Calculator'!E$8:E23500,0)), "Not In Budget"),"")</f>
        <v/>
      </c>
      <c r="I16120" s="184"/>
      <c r="J16120" s="184"/>
      <c r="K16120" s="184"/>
      <c r="L16120" s="183"/>
    </row>
    <row r="16121">
      <c r="A16121" s="454"/>
      <c r="B16121" s="927"/>
      <c r="C16121" s="580"/>
      <c r="D16121" s="939"/>
      <c r="E16121" s="940"/>
      <c r="F16121" s="941"/>
      <c r="G16121" s="937" t="str">
        <f t="array" ref="G16121">xlookup(F16121,'Internal Staffing Calculator'!E:E,'Internal Staffing Calculator'!C:C,"")</f>
        <v/>
      </c>
      <c r="H16121" s="932" t="str">
        <f t="array" ref="H16121">if(F16121&lt;&gt;"", iferror(index('Internal Staffing Calculator'!B$8:B23500,match(F16121,'Internal Staffing Calculator'!E$8:E23500,0)), "Not In Budget"),"")</f>
        <v/>
      </c>
      <c r="I16121" s="184"/>
      <c r="J16121" s="184"/>
      <c r="K16121" s="184"/>
      <c r="L16121" s="183"/>
    </row>
    <row r="16122">
      <c r="A16122" s="454"/>
      <c r="B16122" s="927"/>
      <c r="C16122" s="580"/>
      <c r="D16122" s="939"/>
      <c r="E16122" s="940"/>
      <c r="F16122" s="941"/>
      <c r="G16122" s="937" t="str">
        <f t="array" ref="G16122">xlookup(F16122,'Internal Staffing Calculator'!E:E,'Internal Staffing Calculator'!C:C,"")</f>
        <v/>
      </c>
      <c r="H16122" s="932" t="str">
        <f t="array" ref="H16122">if(F16122&lt;&gt;"", iferror(index('Internal Staffing Calculator'!B$8:B23500,match(F16122,'Internal Staffing Calculator'!E$8:E23500,0)), "Not In Budget"),"")</f>
        <v/>
      </c>
      <c r="I16122" s="184"/>
      <c r="J16122" s="184"/>
      <c r="K16122" s="184"/>
      <c r="L16122" s="183"/>
    </row>
    <row r="16123">
      <c r="A16123" s="454"/>
      <c r="B16123" s="927"/>
      <c r="C16123" s="580"/>
      <c r="D16123" s="939"/>
      <c r="E16123" s="940"/>
      <c r="F16123" s="941"/>
      <c r="G16123" s="937" t="str">
        <f t="array" ref="G16123">xlookup(F16123,'Internal Staffing Calculator'!E:E,'Internal Staffing Calculator'!C:C,"")</f>
        <v/>
      </c>
      <c r="H16123" s="932" t="str">
        <f t="array" ref="H16123">if(F16123&lt;&gt;"", iferror(index('Internal Staffing Calculator'!B$8:B23500,match(F16123,'Internal Staffing Calculator'!E$8:E23500,0)), "Not In Budget"),"")</f>
        <v/>
      </c>
      <c r="I16123" s="184"/>
      <c r="J16123" s="184"/>
      <c r="K16123" s="184"/>
      <c r="L16123" s="183"/>
    </row>
    <row r="16124">
      <c r="A16124" s="454"/>
      <c r="B16124" s="927"/>
      <c r="C16124" s="580"/>
      <c r="D16124" s="939"/>
      <c r="E16124" s="940"/>
      <c r="F16124" s="941"/>
      <c r="G16124" s="937" t="str">
        <f t="array" ref="G16124">xlookup(F16124,'Internal Staffing Calculator'!E:E,'Internal Staffing Calculator'!C:C,"")</f>
        <v/>
      </c>
      <c r="H16124" s="932" t="str">
        <f t="array" ref="H16124">if(F16124&lt;&gt;"", iferror(index('Internal Staffing Calculator'!B$8:B23500,match(F16124,'Internal Staffing Calculator'!E$8:E23500,0)), "Not In Budget"),"")</f>
        <v/>
      </c>
      <c r="I16124" s="184"/>
      <c r="J16124" s="184"/>
      <c r="K16124" s="184"/>
      <c r="L16124" s="183"/>
    </row>
    <row r="16125">
      <c r="A16125" s="454"/>
      <c r="B16125" s="927"/>
      <c r="C16125" s="580"/>
      <c r="D16125" s="939"/>
      <c r="E16125" s="940"/>
      <c r="F16125" s="941"/>
      <c r="G16125" s="937" t="str">
        <f t="array" ref="G16125">xlookup(F16125,'Internal Staffing Calculator'!E:E,'Internal Staffing Calculator'!C:C,"")</f>
        <v/>
      </c>
      <c r="H16125" s="932" t="str">
        <f t="array" ref="H16125">if(F16125&lt;&gt;"", iferror(index('Internal Staffing Calculator'!B$8:B23500,match(F16125,'Internal Staffing Calculator'!E$8:E23500,0)), "Not In Budget"),"")</f>
        <v/>
      </c>
      <c r="I16125" s="184"/>
      <c r="J16125" s="184"/>
      <c r="K16125" s="184"/>
      <c r="L16125" s="183"/>
    </row>
    <row r="16126">
      <c r="A16126" s="454"/>
      <c r="B16126" s="927"/>
      <c r="C16126" s="580"/>
      <c r="D16126" s="939"/>
      <c r="E16126" s="940"/>
      <c r="F16126" s="941"/>
      <c r="G16126" s="937" t="str">
        <f t="array" ref="G16126">xlookup(F16126,'Internal Staffing Calculator'!E:E,'Internal Staffing Calculator'!C:C,"")</f>
        <v/>
      </c>
      <c r="H16126" s="932" t="str">
        <f t="array" ref="H16126">if(F16126&lt;&gt;"", iferror(index('Internal Staffing Calculator'!B$8:B23500,match(F16126,'Internal Staffing Calculator'!E$8:E23500,0)), "Not In Budget"),"")</f>
        <v/>
      </c>
      <c r="I16126" s="184"/>
      <c r="J16126" s="184"/>
      <c r="K16126" s="184"/>
      <c r="L16126" s="183"/>
    </row>
    <row r="16127">
      <c r="A16127" s="454"/>
      <c r="B16127" s="927"/>
      <c r="C16127" s="580"/>
      <c r="D16127" s="939"/>
      <c r="E16127" s="940"/>
      <c r="F16127" s="941"/>
      <c r="G16127" s="937" t="str">
        <f t="array" ref="G16127">xlookup(F16127,'Internal Staffing Calculator'!E:E,'Internal Staffing Calculator'!C:C,"")</f>
        <v/>
      </c>
      <c r="H16127" s="932" t="str">
        <f t="array" ref="H16127">if(F16127&lt;&gt;"", iferror(index('Internal Staffing Calculator'!B$8:B23500,match(F16127,'Internal Staffing Calculator'!E$8:E23500,0)), "Not In Budget"),"")</f>
        <v/>
      </c>
      <c r="I16127" s="184"/>
      <c r="J16127" s="184"/>
      <c r="K16127" s="184"/>
      <c r="L16127" s="183"/>
    </row>
    <row r="16128">
      <c r="A16128" s="454"/>
      <c r="B16128" s="927"/>
      <c r="C16128" s="580"/>
      <c r="D16128" s="939"/>
      <c r="E16128" s="940"/>
      <c r="F16128" s="941"/>
      <c r="G16128" s="937" t="str">
        <f t="array" ref="G16128">xlookup(F16128,'Internal Staffing Calculator'!E:E,'Internal Staffing Calculator'!C:C,"")</f>
        <v/>
      </c>
      <c r="H16128" s="932" t="str">
        <f t="array" ref="H16128">if(F16128&lt;&gt;"", iferror(index('Internal Staffing Calculator'!B$8:B23500,match(F16128,'Internal Staffing Calculator'!E$8:E23500,0)), "Not In Budget"),"")</f>
        <v/>
      </c>
      <c r="I16128" s="184"/>
      <c r="J16128" s="184"/>
      <c r="K16128" s="184"/>
      <c r="L16128" s="183"/>
    </row>
    <row r="16129">
      <c r="A16129" s="454"/>
      <c r="B16129" s="927"/>
      <c r="C16129" s="580"/>
      <c r="D16129" s="939"/>
      <c r="E16129" s="940"/>
      <c r="F16129" s="941"/>
      <c r="G16129" s="937" t="str">
        <f t="array" ref="G16129">xlookup(F16129,'Internal Staffing Calculator'!E:E,'Internal Staffing Calculator'!C:C,"")</f>
        <v/>
      </c>
      <c r="H16129" s="932" t="str">
        <f t="array" ref="H16129">if(F16129&lt;&gt;"", iferror(index('Internal Staffing Calculator'!B$8:B23500,match(F16129,'Internal Staffing Calculator'!E$8:E23500,0)), "Not In Budget"),"")</f>
        <v/>
      </c>
      <c r="I16129" s="184"/>
      <c r="J16129" s="184"/>
      <c r="K16129" s="184"/>
      <c r="L16129" s="183"/>
    </row>
    <row r="16130">
      <c r="A16130" s="454"/>
      <c r="B16130" s="927"/>
      <c r="C16130" s="580"/>
      <c r="D16130" s="939"/>
      <c r="E16130" s="940"/>
      <c r="F16130" s="941"/>
      <c r="G16130" s="937" t="str">
        <f t="array" ref="G16130">xlookup(F16130,'Internal Staffing Calculator'!E:E,'Internal Staffing Calculator'!C:C,"")</f>
        <v/>
      </c>
      <c r="H16130" s="932" t="str">
        <f t="array" ref="H16130">if(F16130&lt;&gt;"", iferror(index('Internal Staffing Calculator'!B$8:B23500,match(F16130,'Internal Staffing Calculator'!E$8:E23500,0)), "Not In Budget"),"")</f>
        <v/>
      </c>
      <c r="I16130" s="184"/>
      <c r="J16130" s="184"/>
      <c r="K16130" s="184"/>
      <c r="L16130" s="183"/>
    </row>
    <row r="16131">
      <c r="A16131" s="454"/>
      <c r="B16131" s="927"/>
      <c r="C16131" s="580"/>
      <c r="D16131" s="939"/>
      <c r="E16131" s="940"/>
      <c r="F16131" s="941"/>
      <c r="G16131" s="937" t="str">
        <f t="array" ref="G16131">xlookup(F16131,'Internal Staffing Calculator'!E:E,'Internal Staffing Calculator'!C:C,"")</f>
        <v/>
      </c>
      <c r="H16131" s="932" t="str">
        <f t="array" ref="H16131">if(F16131&lt;&gt;"", iferror(index('Internal Staffing Calculator'!B$8:B23500,match(F16131,'Internal Staffing Calculator'!E$8:E23500,0)), "Not In Budget"),"")</f>
        <v/>
      </c>
      <c r="I16131" s="184"/>
      <c r="J16131" s="184"/>
      <c r="K16131" s="184"/>
      <c r="L16131" s="183"/>
    </row>
    <row r="16132">
      <c r="A16132" s="454"/>
      <c r="B16132" s="927"/>
      <c r="C16132" s="580"/>
      <c r="D16132" s="939"/>
      <c r="E16132" s="940"/>
      <c r="F16132" s="941"/>
      <c r="G16132" s="937" t="str">
        <f t="array" ref="G16132">xlookup(F16132,'Internal Staffing Calculator'!E:E,'Internal Staffing Calculator'!C:C,"")</f>
        <v/>
      </c>
      <c r="H16132" s="932" t="str">
        <f t="array" ref="H16132">if(F16132&lt;&gt;"", iferror(index('Internal Staffing Calculator'!B$8:B23500,match(F16132,'Internal Staffing Calculator'!E$8:E23500,0)), "Not In Budget"),"")</f>
        <v/>
      </c>
      <c r="I16132" s="184"/>
      <c r="J16132" s="184"/>
      <c r="K16132" s="184"/>
      <c r="L16132" s="183"/>
    </row>
    <row r="16133">
      <c r="A16133" s="454"/>
      <c r="B16133" s="927"/>
      <c r="C16133" s="580"/>
      <c r="D16133" s="939"/>
      <c r="E16133" s="940"/>
      <c r="F16133" s="941"/>
      <c r="G16133" s="937" t="str">
        <f t="array" ref="G16133">xlookup(F16133,'Internal Staffing Calculator'!E:E,'Internal Staffing Calculator'!C:C,"")</f>
        <v/>
      </c>
      <c r="H16133" s="932" t="str">
        <f t="array" ref="H16133">if(F16133&lt;&gt;"", iferror(index('Internal Staffing Calculator'!B$8:B23500,match(F16133,'Internal Staffing Calculator'!E$8:E23500,0)), "Not In Budget"),"")</f>
        <v/>
      </c>
      <c r="I16133" s="184"/>
      <c r="J16133" s="184"/>
      <c r="K16133" s="184"/>
      <c r="L16133" s="183"/>
    </row>
    <row r="16134">
      <c r="A16134" s="454"/>
      <c r="B16134" s="927"/>
      <c r="C16134" s="580"/>
      <c r="D16134" s="939"/>
      <c r="E16134" s="940"/>
      <c r="F16134" s="941"/>
      <c r="G16134" s="937" t="str">
        <f t="array" ref="G16134">xlookup(F16134,'Internal Staffing Calculator'!E:E,'Internal Staffing Calculator'!C:C,"")</f>
        <v/>
      </c>
      <c r="H16134" s="932" t="str">
        <f t="array" ref="H16134">if(F16134&lt;&gt;"", iferror(index('Internal Staffing Calculator'!B$8:B23500,match(F16134,'Internal Staffing Calculator'!E$8:E23500,0)), "Not In Budget"),"")</f>
        <v/>
      </c>
      <c r="I16134" s="184"/>
      <c r="J16134" s="184"/>
      <c r="K16134" s="184"/>
      <c r="L16134" s="183"/>
    </row>
    <row r="16135">
      <c r="A16135" s="454"/>
      <c r="B16135" s="927"/>
      <c r="C16135" s="580"/>
      <c r="D16135" s="939"/>
      <c r="E16135" s="940"/>
      <c r="F16135" s="941"/>
      <c r="G16135" s="937" t="str">
        <f t="array" ref="G16135">xlookup(F16135,'Internal Staffing Calculator'!E:E,'Internal Staffing Calculator'!C:C,"")</f>
        <v/>
      </c>
      <c r="H16135" s="932" t="str">
        <f t="array" ref="H16135">if(F16135&lt;&gt;"", iferror(index('Internal Staffing Calculator'!B$8:B23500,match(F16135,'Internal Staffing Calculator'!E$8:E23500,0)), "Not In Budget"),"")</f>
        <v/>
      </c>
      <c r="I16135" s="184"/>
      <c r="J16135" s="184"/>
      <c r="K16135" s="184"/>
      <c r="L16135" s="183"/>
    </row>
    <row r="16136">
      <c r="A16136" s="454"/>
      <c r="B16136" s="927"/>
      <c r="C16136" s="580"/>
      <c r="D16136" s="939"/>
      <c r="E16136" s="940"/>
      <c r="F16136" s="941"/>
      <c r="G16136" s="937" t="str">
        <f t="array" ref="G16136">xlookup(F16136,'Internal Staffing Calculator'!E:E,'Internal Staffing Calculator'!C:C,"")</f>
        <v/>
      </c>
      <c r="H16136" s="932" t="str">
        <f t="array" ref="H16136">if(F16136&lt;&gt;"", iferror(index('Internal Staffing Calculator'!B$8:B23500,match(F16136,'Internal Staffing Calculator'!E$8:E23500,0)), "Not In Budget"),"")</f>
        <v/>
      </c>
      <c r="I16136" s="184"/>
      <c r="J16136" s="184"/>
      <c r="K16136" s="184"/>
      <c r="L16136" s="183"/>
    </row>
    <row r="16137">
      <c r="A16137" s="454"/>
      <c r="B16137" s="927"/>
      <c r="C16137" s="580"/>
      <c r="D16137" s="939"/>
      <c r="E16137" s="940"/>
      <c r="F16137" s="941"/>
      <c r="G16137" s="937" t="str">
        <f t="array" ref="G16137">xlookup(F16137,'Internal Staffing Calculator'!E:E,'Internal Staffing Calculator'!C:C,"")</f>
        <v/>
      </c>
      <c r="H16137" s="932" t="str">
        <f t="array" ref="H16137">if(F16137&lt;&gt;"", iferror(index('Internal Staffing Calculator'!B$8:B23500,match(F16137,'Internal Staffing Calculator'!E$8:E23500,0)), "Not In Budget"),"")</f>
        <v/>
      </c>
      <c r="I16137" s="184"/>
      <c r="J16137" s="184"/>
      <c r="K16137" s="184"/>
      <c r="L16137" s="183"/>
    </row>
    <row r="16138">
      <c r="A16138" s="454"/>
      <c r="B16138" s="927"/>
      <c r="C16138" s="580"/>
      <c r="D16138" s="939"/>
      <c r="E16138" s="940"/>
      <c r="F16138" s="941"/>
      <c r="G16138" s="937" t="str">
        <f t="array" ref="G16138">xlookup(F16138,'Internal Staffing Calculator'!E:E,'Internal Staffing Calculator'!C:C,"")</f>
        <v/>
      </c>
      <c r="H16138" s="932" t="str">
        <f t="array" ref="H16138">if(F16138&lt;&gt;"", iferror(index('Internal Staffing Calculator'!B$8:B23500,match(F16138,'Internal Staffing Calculator'!E$8:E23500,0)), "Not In Budget"),"")</f>
        <v/>
      </c>
      <c r="I16138" s="184"/>
      <c r="J16138" s="184"/>
      <c r="K16138" s="184"/>
      <c r="L16138" s="183"/>
    </row>
    <row r="16139">
      <c r="A16139" s="454"/>
      <c r="B16139" s="927"/>
      <c r="C16139" s="580"/>
      <c r="D16139" s="939"/>
      <c r="E16139" s="940"/>
      <c r="F16139" s="941"/>
      <c r="G16139" s="937" t="str">
        <f t="array" ref="G16139">xlookup(F16139,'Internal Staffing Calculator'!E:E,'Internal Staffing Calculator'!C:C,"")</f>
        <v/>
      </c>
      <c r="H16139" s="932" t="str">
        <f t="array" ref="H16139">if(F16139&lt;&gt;"", iferror(index('Internal Staffing Calculator'!B$8:B23500,match(F16139,'Internal Staffing Calculator'!E$8:E23500,0)), "Not In Budget"),"")</f>
        <v/>
      </c>
      <c r="I16139" s="184"/>
      <c r="J16139" s="184"/>
      <c r="K16139" s="184"/>
      <c r="L16139" s="183"/>
    </row>
    <row r="16140">
      <c r="A16140" s="454"/>
      <c r="B16140" s="927"/>
      <c r="C16140" s="580"/>
      <c r="D16140" s="939"/>
      <c r="E16140" s="940"/>
      <c r="F16140" s="941"/>
      <c r="G16140" s="937" t="str">
        <f t="array" ref="G16140">xlookup(F16140,'Internal Staffing Calculator'!E:E,'Internal Staffing Calculator'!C:C,"")</f>
        <v/>
      </c>
      <c r="H16140" s="932" t="str">
        <f t="array" ref="H16140">if(F16140&lt;&gt;"", iferror(index('Internal Staffing Calculator'!B$8:B23500,match(F16140,'Internal Staffing Calculator'!E$8:E23500,0)), "Not In Budget"),"")</f>
        <v/>
      </c>
      <c r="I16140" s="184"/>
      <c r="J16140" s="184"/>
      <c r="K16140" s="184"/>
      <c r="L16140" s="183"/>
    </row>
    <row r="16141">
      <c r="A16141" s="454"/>
      <c r="B16141" s="927"/>
      <c r="C16141" s="580"/>
      <c r="D16141" s="939"/>
      <c r="E16141" s="940"/>
      <c r="F16141" s="941"/>
      <c r="G16141" s="937" t="str">
        <f t="array" ref="G16141">xlookup(F16141,'Internal Staffing Calculator'!E:E,'Internal Staffing Calculator'!C:C,"")</f>
        <v/>
      </c>
      <c r="H16141" s="932" t="str">
        <f t="array" ref="H16141">if(F16141&lt;&gt;"", iferror(index('Internal Staffing Calculator'!B$8:B23500,match(F16141,'Internal Staffing Calculator'!E$8:E23500,0)), "Not In Budget"),"")</f>
        <v/>
      </c>
      <c r="I16141" s="184"/>
      <c r="J16141" s="184"/>
      <c r="K16141" s="184"/>
      <c r="L16141" s="183"/>
    </row>
    <row r="16142">
      <c r="A16142" s="454"/>
      <c r="B16142" s="927"/>
      <c r="C16142" s="580"/>
      <c r="D16142" s="939"/>
      <c r="E16142" s="940"/>
      <c r="F16142" s="941"/>
      <c r="G16142" s="937" t="str">
        <f t="array" ref="G16142">xlookup(F16142,'Internal Staffing Calculator'!E:E,'Internal Staffing Calculator'!C:C,"")</f>
        <v/>
      </c>
      <c r="H16142" s="932" t="str">
        <f t="array" ref="H16142">if(F16142&lt;&gt;"", iferror(index('Internal Staffing Calculator'!B$8:B23500,match(F16142,'Internal Staffing Calculator'!E$8:E23500,0)), "Not In Budget"),"")</f>
        <v/>
      </c>
      <c r="I16142" s="184"/>
      <c r="J16142" s="184"/>
      <c r="K16142" s="184"/>
      <c r="L16142" s="183"/>
    </row>
    <row r="16143">
      <c r="A16143" s="454"/>
      <c r="B16143" s="927"/>
      <c r="C16143" s="580"/>
      <c r="D16143" s="939"/>
      <c r="E16143" s="940"/>
      <c r="F16143" s="941"/>
      <c r="G16143" s="937" t="str">
        <f t="array" ref="G16143">xlookup(F16143,'Internal Staffing Calculator'!E:E,'Internal Staffing Calculator'!C:C,"")</f>
        <v/>
      </c>
      <c r="H16143" s="932" t="str">
        <f t="array" ref="H16143">if(F16143&lt;&gt;"", iferror(index('Internal Staffing Calculator'!B$8:B23500,match(F16143,'Internal Staffing Calculator'!E$8:E23500,0)), "Not In Budget"),"")</f>
        <v/>
      </c>
      <c r="I16143" s="184"/>
      <c r="J16143" s="184"/>
      <c r="K16143" s="184"/>
      <c r="L16143" s="183"/>
    </row>
    <row r="16144">
      <c r="A16144" s="454"/>
      <c r="B16144" s="927"/>
      <c r="C16144" s="580"/>
      <c r="D16144" s="939"/>
      <c r="E16144" s="940"/>
      <c r="F16144" s="941"/>
      <c r="G16144" s="937" t="str">
        <f t="array" ref="G16144">xlookup(F16144,'Internal Staffing Calculator'!E:E,'Internal Staffing Calculator'!C:C,"")</f>
        <v/>
      </c>
      <c r="H16144" s="932" t="str">
        <f t="array" ref="H16144">if(F16144&lt;&gt;"", iferror(index('Internal Staffing Calculator'!B$8:B23500,match(F16144,'Internal Staffing Calculator'!E$8:E23500,0)), "Not In Budget"),"")</f>
        <v/>
      </c>
      <c r="I16144" s="184"/>
      <c r="J16144" s="184"/>
      <c r="K16144" s="184"/>
      <c r="L16144" s="183"/>
    </row>
    <row r="16145">
      <c r="A16145" s="454"/>
      <c r="B16145" s="927"/>
      <c r="C16145" s="580"/>
      <c r="D16145" s="939"/>
      <c r="E16145" s="940"/>
      <c r="F16145" s="941"/>
      <c r="G16145" s="937" t="str">
        <f t="array" ref="G16145">xlookup(F16145,'Internal Staffing Calculator'!E:E,'Internal Staffing Calculator'!C:C,"")</f>
        <v/>
      </c>
      <c r="H16145" s="932" t="str">
        <f t="array" ref="H16145">if(F16145&lt;&gt;"", iferror(index('Internal Staffing Calculator'!B$8:B23500,match(F16145,'Internal Staffing Calculator'!E$8:E23500,0)), "Not In Budget"),"")</f>
        <v/>
      </c>
      <c r="I16145" s="184"/>
      <c r="J16145" s="184"/>
      <c r="K16145" s="184"/>
      <c r="L16145" s="183"/>
    </row>
    <row r="16146">
      <c r="A16146" s="454"/>
      <c r="B16146" s="927"/>
      <c r="C16146" s="580"/>
      <c r="D16146" s="939"/>
      <c r="E16146" s="940"/>
      <c r="F16146" s="941"/>
      <c r="G16146" s="937" t="str">
        <f t="array" ref="G16146">xlookup(F16146,'Internal Staffing Calculator'!E:E,'Internal Staffing Calculator'!C:C,"")</f>
        <v/>
      </c>
      <c r="H16146" s="932" t="str">
        <f t="array" ref="H16146">if(F16146&lt;&gt;"", iferror(index('Internal Staffing Calculator'!B$8:B23500,match(F16146,'Internal Staffing Calculator'!E$8:E23500,0)), "Not In Budget"),"")</f>
        <v/>
      </c>
      <c r="I16146" s="184"/>
      <c r="J16146" s="184"/>
      <c r="K16146" s="184"/>
      <c r="L16146" s="183"/>
    </row>
    <row r="16147">
      <c r="A16147" s="454"/>
      <c r="B16147" s="927"/>
      <c r="C16147" s="580"/>
      <c r="D16147" s="939"/>
      <c r="E16147" s="940"/>
      <c r="F16147" s="941"/>
      <c r="G16147" s="937" t="str">
        <f t="array" ref="G16147">xlookup(F16147,'Internal Staffing Calculator'!E:E,'Internal Staffing Calculator'!C:C,"")</f>
        <v/>
      </c>
      <c r="H16147" s="932" t="str">
        <f t="array" ref="H16147">if(F16147&lt;&gt;"", iferror(index('Internal Staffing Calculator'!B$8:B23500,match(F16147,'Internal Staffing Calculator'!E$8:E23500,0)), "Not In Budget"),"")</f>
        <v/>
      </c>
      <c r="I16147" s="184"/>
      <c r="J16147" s="184"/>
      <c r="K16147" s="184"/>
      <c r="L16147" s="183"/>
    </row>
    <row r="16148">
      <c r="A16148" s="454"/>
      <c r="B16148" s="927"/>
      <c r="C16148" s="580"/>
      <c r="D16148" s="939"/>
      <c r="E16148" s="940"/>
      <c r="F16148" s="941"/>
      <c r="G16148" s="937" t="str">
        <f t="array" ref="G16148">xlookup(F16148,'Internal Staffing Calculator'!E:E,'Internal Staffing Calculator'!C:C,"")</f>
        <v/>
      </c>
      <c r="H16148" s="932" t="str">
        <f t="array" ref="H16148">if(F16148&lt;&gt;"", iferror(index('Internal Staffing Calculator'!B$8:B23500,match(F16148,'Internal Staffing Calculator'!E$8:E23500,0)), "Not In Budget"),"")</f>
        <v/>
      </c>
      <c r="I16148" s="184"/>
      <c r="J16148" s="184"/>
      <c r="K16148" s="184"/>
      <c r="L16148" s="183"/>
    </row>
    <row r="16149">
      <c r="A16149" s="454"/>
      <c r="B16149" s="927"/>
      <c r="C16149" s="580"/>
      <c r="D16149" s="939"/>
      <c r="E16149" s="940"/>
      <c r="F16149" s="941"/>
      <c r="G16149" s="937" t="str">
        <f t="array" ref="G16149">xlookup(F16149,'Internal Staffing Calculator'!E:E,'Internal Staffing Calculator'!C:C,"")</f>
        <v/>
      </c>
      <c r="H16149" s="932" t="str">
        <f t="array" ref="H16149">if(F16149&lt;&gt;"", iferror(index('Internal Staffing Calculator'!B$8:B23500,match(F16149,'Internal Staffing Calculator'!E$8:E23500,0)), "Not In Budget"),"")</f>
        <v/>
      </c>
      <c r="I16149" s="184"/>
      <c r="J16149" s="184"/>
      <c r="K16149" s="184"/>
      <c r="L16149" s="183"/>
    </row>
    <row r="16150">
      <c r="A16150" s="454"/>
      <c r="B16150" s="927"/>
      <c r="C16150" s="580"/>
      <c r="D16150" s="939"/>
      <c r="E16150" s="940"/>
      <c r="F16150" s="941"/>
      <c r="G16150" s="937" t="str">
        <f t="array" ref="G16150">xlookup(F16150,'Internal Staffing Calculator'!E:E,'Internal Staffing Calculator'!C:C,"")</f>
        <v/>
      </c>
      <c r="H16150" s="932" t="str">
        <f t="array" ref="H16150">if(F16150&lt;&gt;"", iferror(index('Internal Staffing Calculator'!B$8:B23500,match(F16150,'Internal Staffing Calculator'!E$8:E23500,0)), "Not In Budget"),"")</f>
        <v/>
      </c>
      <c r="I16150" s="184"/>
      <c r="J16150" s="184"/>
      <c r="K16150" s="184"/>
      <c r="L16150" s="183"/>
    </row>
    <row r="16151">
      <c r="A16151" s="454"/>
      <c r="B16151" s="927"/>
      <c r="C16151" s="580"/>
      <c r="D16151" s="939"/>
      <c r="E16151" s="940"/>
      <c r="F16151" s="941"/>
      <c r="G16151" s="937" t="str">
        <f t="array" ref="G16151">xlookup(F16151,'Internal Staffing Calculator'!E:E,'Internal Staffing Calculator'!C:C,"")</f>
        <v/>
      </c>
      <c r="H16151" s="932" t="str">
        <f t="array" ref="H16151">if(F16151&lt;&gt;"", iferror(index('Internal Staffing Calculator'!B$8:B23500,match(F16151,'Internal Staffing Calculator'!E$8:E23500,0)), "Not In Budget"),"")</f>
        <v/>
      </c>
      <c r="I16151" s="184"/>
      <c r="J16151" s="184"/>
      <c r="K16151" s="184"/>
      <c r="L16151" s="183"/>
    </row>
    <row r="16152">
      <c r="A16152" s="454"/>
      <c r="B16152" s="927"/>
      <c r="C16152" s="580"/>
      <c r="D16152" s="939"/>
      <c r="E16152" s="940"/>
      <c r="F16152" s="941"/>
      <c r="G16152" s="937" t="str">
        <f t="array" ref="G16152">xlookup(F16152,'Internal Staffing Calculator'!E:E,'Internal Staffing Calculator'!C:C,"")</f>
        <v/>
      </c>
      <c r="H16152" s="932" t="str">
        <f t="array" ref="H16152">if(F16152&lt;&gt;"", iferror(index('Internal Staffing Calculator'!B$8:B23500,match(F16152,'Internal Staffing Calculator'!E$8:E23500,0)), "Not In Budget"),"")</f>
        <v/>
      </c>
      <c r="I16152" s="184"/>
      <c r="J16152" s="184"/>
      <c r="K16152" s="184"/>
      <c r="L16152" s="183"/>
    </row>
    <row r="16153">
      <c r="A16153" s="454"/>
      <c r="B16153" s="927"/>
      <c r="C16153" s="580"/>
      <c r="D16153" s="939"/>
      <c r="E16153" s="940"/>
      <c r="F16153" s="941"/>
      <c r="G16153" s="937" t="str">
        <f t="array" ref="G16153">xlookup(F16153,'Internal Staffing Calculator'!E:E,'Internal Staffing Calculator'!C:C,"")</f>
        <v/>
      </c>
      <c r="H16153" s="932" t="str">
        <f t="array" ref="H16153">if(F16153&lt;&gt;"", iferror(index('Internal Staffing Calculator'!B$8:B23500,match(F16153,'Internal Staffing Calculator'!E$8:E23500,0)), "Not In Budget"),"")</f>
        <v/>
      </c>
      <c r="I16153" s="184"/>
      <c r="J16153" s="184"/>
      <c r="K16153" s="184"/>
      <c r="L16153" s="183"/>
    </row>
    <row r="16154">
      <c r="A16154" s="454"/>
      <c r="B16154" s="927"/>
      <c r="C16154" s="580"/>
      <c r="D16154" s="939"/>
      <c r="E16154" s="940"/>
      <c r="F16154" s="941"/>
      <c r="G16154" s="937" t="str">
        <f t="array" ref="G16154">xlookup(F16154,'Internal Staffing Calculator'!E:E,'Internal Staffing Calculator'!C:C,"")</f>
        <v/>
      </c>
      <c r="H16154" s="932" t="str">
        <f t="array" ref="H16154">if(F16154&lt;&gt;"", iferror(index('Internal Staffing Calculator'!B$8:B23500,match(F16154,'Internal Staffing Calculator'!E$8:E23500,0)), "Not In Budget"),"")</f>
        <v/>
      </c>
      <c r="I16154" s="184"/>
      <c r="J16154" s="184"/>
      <c r="K16154" s="184"/>
      <c r="L16154" s="183"/>
    </row>
    <row r="16155">
      <c r="A16155" s="454"/>
      <c r="B16155" s="927"/>
      <c r="C16155" s="580"/>
      <c r="D16155" s="939"/>
      <c r="E16155" s="940"/>
      <c r="F16155" s="941"/>
      <c r="G16155" s="937" t="str">
        <f t="array" ref="G16155">xlookup(F16155,'Internal Staffing Calculator'!E:E,'Internal Staffing Calculator'!C:C,"")</f>
        <v/>
      </c>
      <c r="H16155" s="932" t="str">
        <f t="array" ref="H16155">if(F16155&lt;&gt;"", iferror(index('Internal Staffing Calculator'!B$8:B23500,match(F16155,'Internal Staffing Calculator'!E$8:E23500,0)), "Not In Budget"),"")</f>
        <v/>
      </c>
      <c r="I16155" s="184"/>
      <c r="J16155" s="184"/>
      <c r="K16155" s="184"/>
      <c r="L16155" s="183"/>
    </row>
    <row r="16156">
      <c r="A16156" s="454"/>
      <c r="B16156" s="927"/>
      <c r="C16156" s="580"/>
      <c r="D16156" s="939"/>
      <c r="E16156" s="940"/>
      <c r="F16156" s="941"/>
      <c r="G16156" s="937" t="str">
        <f t="array" ref="G16156">xlookup(F16156,'Internal Staffing Calculator'!E:E,'Internal Staffing Calculator'!C:C,"")</f>
        <v/>
      </c>
      <c r="H16156" s="932" t="str">
        <f t="array" ref="H16156">if(F16156&lt;&gt;"", iferror(index('Internal Staffing Calculator'!B$8:B23500,match(F16156,'Internal Staffing Calculator'!E$8:E23500,0)), "Not In Budget"),"")</f>
        <v/>
      </c>
      <c r="I16156" s="184"/>
      <c r="J16156" s="184"/>
      <c r="K16156" s="184"/>
      <c r="L16156" s="183"/>
    </row>
    <row r="16157">
      <c r="A16157" s="454"/>
      <c r="B16157" s="927"/>
      <c r="C16157" s="580"/>
      <c r="D16157" s="939"/>
      <c r="E16157" s="940"/>
      <c r="F16157" s="941"/>
      <c r="G16157" s="937" t="str">
        <f t="array" ref="G16157">xlookup(F16157,'Internal Staffing Calculator'!E:E,'Internal Staffing Calculator'!C:C,"")</f>
        <v/>
      </c>
      <c r="H16157" s="932" t="str">
        <f t="array" ref="H16157">if(F16157&lt;&gt;"", iferror(index('Internal Staffing Calculator'!B$8:B23500,match(F16157,'Internal Staffing Calculator'!E$8:E23500,0)), "Not In Budget"),"")</f>
        <v/>
      </c>
      <c r="I16157" s="184"/>
      <c r="J16157" s="184"/>
      <c r="K16157" s="184"/>
      <c r="L16157" s="183"/>
    </row>
    <row r="16158">
      <c r="A16158" s="454"/>
      <c r="B16158" s="927"/>
      <c r="C16158" s="580"/>
      <c r="D16158" s="939"/>
      <c r="E16158" s="940"/>
      <c r="F16158" s="941"/>
      <c r="G16158" s="937" t="str">
        <f t="array" ref="G16158">xlookup(F16158,'Internal Staffing Calculator'!E:E,'Internal Staffing Calculator'!C:C,"")</f>
        <v/>
      </c>
      <c r="H16158" s="932" t="str">
        <f t="array" ref="H16158">if(F16158&lt;&gt;"", iferror(index('Internal Staffing Calculator'!B$8:B23500,match(F16158,'Internal Staffing Calculator'!E$8:E23500,0)), "Not In Budget"),"")</f>
        <v/>
      </c>
      <c r="I16158" s="184"/>
      <c r="J16158" s="184"/>
      <c r="K16158" s="184"/>
      <c r="L16158" s="183"/>
    </row>
    <row r="16159">
      <c r="A16159" s="454"/>
      <c r="B16159" s="927"/>
      <c r="C16159" s="580"/>
      <c r="D16159" s="939"/>
      <c r="E16159" s="940"/>
      <c r="F16159" s="941"/>
      <c r="G16159" s="937" t="str">
        <f t="array" ref="G16159">xlookup(F16159,'Internal Staffing Calculator'!E:E,'Internal Staffing Calculator'!C:C,"")</f>
        <v/>
      </c>
      <c r="H16159" s="932" t="str">
        <f t="array" ref="H16159">if(F16159&lt;&gt;"", iferror(index('Internal Staffing Calculator'!B$8:B23500,match(F16159,'Internal Staffing Calculator'!E$8:E23500,0)), "Not In Budget"),"")</f>
        <v/>
      </c>
      <c r="I16159" s="184"/>
      <c r="J16159" s="184"/>
      <c r="K16159" s="184"/>
      <c r="L16159" s="183"/>
    </row>
    <row r="16160">
      <c r="A16160" s="454"/>
      <c r="B16160" s="927"/>
      <c r="C16160" s="580"/>
      <c r="D16160" s="939"/>
      <c r="E16160" s="940"/>
      <c r="F16160" s="941"/>
      <c r="G16160" s="937" t="str">
        <f t="array" ref="G16160">xlookup(F16160,'Internal Staffing Calculator'!E:E,'Internal Staffing Calculator'!C:C,"")</f>
        <v/>
      </c>
      <c r="H16160" s="932" t="str">
        <f t="array" ref="H16160">if(F16160&lt;&gt;"", iferror(index('Internal Staffing Calculator'!B$8:B23500,match(F16160,'Internal Staffing Calculator'!E$8:E23500,0)), "Not In Budget"),"")</f>
        <v/>
      </c>
      <c r="I16160" s="184"/>
      <c r="J16160" s="184"/>
      <c r="K16160" s="184"/>
      <c r="L16160" s="183"/>
    </row>
    <row r="16161">
      <c r="A16161" s="454"/>
      <c r="B16161" s="927"/>
      <c r="C16161" s="580"/>
      <c r="D16161" s="939"/>
      <c r="E16161" s="940"/>
      <c r="F16161" s="941"/>
      <c r="G16161" s="937" t="str">
        <f t="array" ref="G16161">xlookup(F16161,'Internal Staffing Calculator'!E:E,'Internal Staffing Calculator'!C:C,"")</f>
        <v/>
      </c>
      <c r="H16161" s="932" t="str">
        <f t="array" ref="H16161">if(F16161&lt;&gt;"", iferror(index('Internal Staffing Calculator'!B$8:B23500,match(F16161,'Internal Staffing Calculator'!E$8:E23500,0)), "Not In Budget"),"")</f>
        <v/>
      </c>
      <c r="I16161" s="184"/>
      <c r="J16161" s="184"/>
      <c r="K16161" s="184"/>
      <c r="L16161" s="183"/>
    </row>
    <row r="16162">
      <c r="A16162" s="454"/>
      <c r="B16162" s="927"/>
      <c r="C16162" s="580"/>
      <c r="D16162" s="939"/>
      <c r="E16162" s="940"/>
      <c r="F16162" s="941"/>
      <c r="G16162" s="937" t="str">
        <f t="array" ref="G16162">xlookup(F16162,'Internal Staffing Calculator'!E:E,'Internal Staffing Calculator'!C:C,"")</f>
        <v/>
      </c>
      <c r="H16162" s="932" t="str">
        <f t="array" ref="H16162">if(F16162&lt;&gt;"", iferror(index('Internal Staffing Calculator'!B$8:B23500,match(F16162,'Internal Staffing Calculator'!E$8:E23500,0)), "Not In Budget"),"")</f>
        <v/>
      </c>
      <c r="I16162" s="184"/>
      <c r="J16162" s="184"/>
      <c r="K16162" s="184"/>
      <c r="L16162" s="183"/>
    </row>
    <row r="16163">
      <c r="A16163" s="454"/>
      <c r="B16163" s="927"/>
      <c r="C16163" s="580"/>
      <c r="D16163" s="939"/>
      <c r="E16163" s="940"/>
      <c r="F16163" s="941"/>
      <c r="G16163" s="937" t="str">
        <f t="array" ref="G16163">xlookup(F16163,'Internal Staffing Calculator'!E:E,'Internal Staffing Calculator'!C:C,"")</f>
        <v/>
      </c>
      <c r="H16163" s="932" t="str">
        <f t="array" ref="H16163">if(F16163&lt;&gt;"", iferror(index('Internal Staffing Calculator'!B$8:B23500,match(F16163,'Internal Staffing Calculator'!E$8:E23500,0)), "Not In Budget"),"")</f>
        <v/>
      </c>
      <c r="I16163" s="184"/>
      <c r="J16163" s="184"/>
      <c r="K16163" s="184"/>
      <c r="L16163" s="183"/>
    </row>
    <row r="16164">
      <c r="A16164" s="454"/>
      <c r="B16164" s="927"/>
      <c r="C16164" s="580"/>
      <c r="D16164" s="939"/>
      <c r="E16164" s="940"/>
      <c r="F16164" s="941"/>
      <c r="G16164" s="937" t="str">
        <f t="array" ref="G16164">xlookup(F16164,'Internal Staffing Calculator'!E:E,'Internal Staffing Calculator'!C:C,"")</f>
        <v/>
      </c>
      <c r="H16164" s="932" t="str">
        <f t="array" ref="H16164">if(F16164&lt;&gt;"", iferror(index('Internal Staffing Calculator'!B$8:B23500,match(F16164,'Internal Staffing Calculator'!E$8:E23500,0)), "Not In Budget"),"")</f>
        <v/>
      </c>
      <c r="I16164" s="184"/>
      <c r="J16164" s="184"/>
      <c r="K16164" s="184"/>
      <c r="L16164" s="183"/>
    </row>
    <row r="16165">
      <c r="A16165" s="454"/>
      <c r="B16165" s="927"/>
      <c r="C16165" s="580"/>
      <c r="D16165" s="939"/>
      <c r="E16165" s="940"/>
      <c r="F16165" s="941"/>
      <c r="G16165" s="937" t="str">
        <f t="array" ref="G16165">xlookup(F16165,'Internal Staffing Calculator'!E:E,'Internal Staffing Calculator'!C:C,"")</f>
        <v/>
      </c>
      <c r="H16165" s="932" t="str">
        <f t="array" ref="H16165">if(F16165&lt;&gt;"", iferror(index('Internal Staffing Calculator'!B$8:B23500,match(F16165,'Internal Staffing Calculator'!E$8:E23500,0)), "Not In Budget"),"")</f>
        <v/>
      </c>
      <c r="I16165" s="184"/>
      <c r="J16165" s="184"/>
      <c r="K16165" s="184"/>
      <c r="L16165" s="183"/>
    </row>
    <row r="16166">
      <c r="A16166" s="454"/>
      <c r="B16166" s="927"/>
      <c r="C16166" s="580"/>
      <c r="D16166" s="939"/>
      <c r="E16166" s="940"/>
      <c r="F16166" s="941"/>
      <c r="G16166" s="937" t="str">
        <f t="array" ref="G16166">xlookup(F16166,'Internal Staffing Calculator'!E:E,'Internal Staffing Calculator'!C:C,"")</f>
        <v/>
      </c>
      <c r="H16166" s="932" t="str">
        <f t="array" ref="H16166">if(F16166&lt;&gt;"", iferror(index('Internal Staffing Calculator'!B$8:B23500,match(F16166,'Internal Staffing Calculator'!E$8:E23500,0)), "Not In Budget"),"")</f>
        <v/>
      </c>
      <c r="I16166" s="184"/>
      <c r="J16166" s="184"/>
      <c r="K16166" s="184"/>
      <c r="L16166" s="183"/>
    </row>
    <row r="16167">
      <c r="A16167" s="454"/>
      <c r="B16167" s="927"/>
      <c r="C16167" s="580"/>
      <c r="D16167" s="939"/>
      <c r="E16167" s="940"/>
      <c r="F16167" s="941"/>
      <c r="G16167" s="937" t="str">
        <f t="array" ref="G16167">xlookup(F16167,'Internal Staffing Calculator'!E:E,'Internal Staffing Calculator'!C:C,"")</f>
        <v/>
      </c>
      <c r="H16167" s="932" t="str">
        <f t="array" ref="H16167">if(F16167&lt;&gt;"", iferror(index('Internal Staffing Calculator'!B$8:B23500,match(F16167,'Internal Staffing Calculator'!E$8:E23500,0)), "Not In Budget"),"")</f>
        <v/>
      </c>
      <c r="I16167" s="184"/>
      <c r="J16167" s="184"/>
      <c r="K16167" s="184"/>
      <c r="L16167" s="183"/>
    </row>
    <row r="16168">
      <c r="A16168" s="454"/>
      <c r="B16168" s="927"/>
      <c r="C16168" s="580"/>
      <c r="D16168" s="939"/>
      <c r="E16168" s="940"/>
      <c r="F16168" s="941"/>
      <c r="G16168" s="937" t="str">
        <f t="array" ref="G16168">xlookup(F16168,'Internal Staffing Calculator'!E:E,'Internal Staffing Calculator'!C:C,"")</f>
        <v/>
      </c>
      <c r="H16168" s="932" t="str">
        <f t="array" ref="H16168">if(F16168&lt;&gt;"", iferror(index('Internal Staffing Calculator'!B$8:B23500,match(F16168,'Internal Staffing Calculator'!E$8:E23500,0)), "Not In Budget"),"")</f>
        <v/>
      </c>
      <c r="I16168" s="184"/>
      <c r="J16168" s="184"/>
      <c r="K16168" s="184"/>
      <c r="L16168" s="183"/>
    </row>
    <row r="16169">
      <c r="A16169" s="454"/>
      <c r="B16169" s="927"/>
      <c r="C16169" s="580"/>
      <c r="D16169" s="939"/>
      <c r="E16169" s="940"/>
      <c r="F16169" s="941"/>
      <c r="G16169" s="937" t="str">
        <f t="array" ref="G16169">xlookup(F16169,'Internal Staffing Calculator'!E:E,'Internal Staffing Calculator'!C:C,"")</f>
        <v/>
      </c>
      <c r="H16169" s="932" t="str">
        <f t="array" ref="H16169">if(F16169&lt;&gt;"", iferror(index('Internal Staffing Calculator'!B$8:B23500,match(F16169,'Internal Staffing Calculator'!E$8:E23500,0)), "Not In Budget"),"")</f>
        <v/>
      </c>
      <c r="I16169" s="184"/>
      <c r="J16169" s="184"/>
      <c r="K16169" s="184"/>
      <c r="L16169" s="183"/>
    </row>
    <row r="16170">
      <c r="A16170" s="454"/>
      <c r="B16170" s="927"/>
      <c r="C16170" s="580"/>
      <c r="D16170" s="939"/>
      <c r="E16170" s="940"/>
      <c r="F16170" s="941"/>
      <c r="G16170" s="937" t="str">
        <f t="array" ref="G16170">xlookup(F16170,'Internal Staffing Calculator'!E:E,'Internal Staffing Calculator'!C:C,"")</f>
        <v/>
      </c>
      <c r="H16170" s="932" t="str">
        <f t="array" ref="H16170">if(F16170&lt;&gt;"", iferror(index('Internal Staffing Calculator'!B$8:B23500,match(F16170,'Internal Staffing Calculator'!E$8:E23500,0)), "Not In Budget"),"")</f>
        <v/>
      </c>
      <c r="I16170" s="184"/>
      <c r="J16170" s="184"/>
      <c r="K16170" s="184"/>
      <c r="L16170" s="183"/>
    </row>
    <row r="16171">
      <c r="A16171" s="454"/>
      <c r="B16171" s="927"/>
      <c r="C16171" s="580"/>
      <c r="D16171" s="939"/>
      <c r="E16171" s="940"/>
      <c r="F16171" s="941"/>
      <c r="G16171" s="937" t="str">
        <f t="array" ref="G16171">xlookup(F16171,'Internal Staffing Calculator'!E:E,'Internal Staffing Calculator'!C:C,"")</f>
        <v/>
      </c>
      <c r="H16171" s="932" t="str">
        <f t="array" ref="H16171">if(F16171&lt;&gt;"", iferror(index('Internal Staffing Calculator'!B$8:B23500,match(F16171,'Internal Staffing Calculator'!E$8:E23500,0)), "Not In Budget"),"")</f>
        <v/>
      </c>
      <c r="I16171" s="184"/>
      <c r="J16171" s="184"/>
      <c r="K16171" s="184"/>
      <c r="L16171" s="183"/>
    </row>
    <row r="16172">
      <c r="A16172" s="454"/>
      <c r="B16172" s="927"/>
      <c r="C16172" s="580"/>
      <c r="D16172" s="939"/>
      <c r="E16172" s="940"/>
      <c r="F16172" s="941"/>
      <c r="G16172" s="937" t="str">
        <f t="array" ref="G16172">xlookup(F16172,'Internal Staffing Calculator'!E:E,'Internal Staffing Calculator'!C:C,"")</f>
        <v/>
      </c>
      <c r="H16172" s="932" t="str">
        <f t="array" ref="H16172">if(F16172&lt;&gt;"", iferror(index('Internal Staffing Calculator'!B$8:B23500,match(F16172,'Internal Staffing Calculator'!E$8:E23500,0)), "Not In Budget"),"")</f>
        <v/>
      </c>
      <c r="I16172" s="184"/>
      <c r="J16172" s="184"/>
      <c r="K16172" s="184"/>
      <c r="L16172" s="183"/>
    </row>
    <row r="16173">
      <c r="A16173" s="454"/>
      <c r="B16173" s="927"/>
      <c r="C16173" s="580"/>
      <c r="D16173" s="939"/>
      <c r="E16173" s="940"/>
      <c r="F16173" s="941"/>
      <c r="G16173" s="937" t="str">
        <f t="array" ref="G16173">xlookup(F16173,'Internal Staffing Calculator'!E:E,'Internal Staffing Calculator'!C:C,"")</f>
        <v/>
      </c>
      <c r="H16173" s="932" t="str">
        <f t="array" ref="H16173">if(F16173&lt;&gt;"", iferror(index('Internal Staffing Calculator'!B$8:B23500,match(F16173,'Internal Staffing Calculator'!E$8:E23500,0)), "Not In Budget"),"")</f>
        <v/>
      </c>
      <c r="I16173" s="184"/>
      <c r="J16173" s="184"/>
      <c r="K16173" s="184"/>
      <c r="L16173" s="183"/>
    </row>
    <row r="16174">
      <c r="A16174" s="454"/>
      <c r="B16174" s="927"/>
      <c r="C16174" s="580"/>
      <c r="D16174" s="939"/>
      <c r="E16174" s="940"/>
      <c r="F16174" s="941"/>
      <c r="G16174" s="937" t="str">
        <f t="array" ref="G16174">xlookup(F16174,'Internal Staffing Calculator'!E:E,'Internal Staffing Calculator'!C:C,"")</f>
        <v/>
      </c>
      <c r="H16174" s="932" t="str">
        <f t="array" ref="H16174">if(F16174&lt;&gt;"", iferror(index('Internal Staffing Calculator'!B$8:B23500,match(F16174,'Internal Staffing Calculator'!E$8:E23500,0)), "Not In Budget"),"")</f>
        <v/>
      </c>
      <c r="I16174" s="184"/>
      <c r="J16174" s="184"/>
      <c r="K16174" s="184"/>
      <c r="L16174" s="183"/>
    </row>
    <row r="16175">
      <c r="A16175" s="454"/>
      <c r="B16175" s="927"/>
      <c r="C16175" s="580"/>
      <c r="D16175" s="939"/>
      <c r="E16175" s="940"/>
      <c r="F16175" s="941"/>
      <c r="G16175" s="937" t="str">
        <f t="array" ref="G16175">xlookup(F16175,'Internal Staffing Calculator'!E:E,'Internal Staffing Calculator'!C:C,"")</f>
        <v/>
      </c>
      <c r="H16175" s="932" t="str">
        <f t="array" ref="H16175">if(F16175&lt;&gt;"", iferror(index('Internal Staffing Calculator'!B$8:B23500,match(F16175,'Internal Staffing Calculator'!E$8:E23500,0)), "Not In Budget"),"")</f>
        <v/>
      </c>
      <c r="I16175" s="184"/>
      <c r="J16175" s="184"/>
      <c r="K16175" s="184"/>
      <c r="L16175" s="183"/>
    </row>
    <row r="16176">
      <c r="A16176" s="454"/>
      <c r="B16176" s="927"/>
      <c r="C16176" s="580"/>
      <c r="D16176" s="939"/>
      <c r="E16176" s="940"/>
      <c r="F16176" s="941"/>
      <c r="G16176" s="937" t="str">
        <f t="array" ref="G16176">xlookup(F16176,'Internal Staffing Calculator'!E:E,'Internal Staffing Calculator'!C:C,"")</f>
        <v/>
      </c>
      <c r="H16176" s="932" t="str">
        <f t="array" ref="H16176">if(F16176&lt;&gt;"", iferror(index('Internal Staffing Calculator'!B$8:B23500,match(F16176,'Internal Staffing Calculator'!E$8:E23500,0)), "Not In Budget"),"")</f>
        <v/>
      </c>
      <c r="I16176" s="184"/>
      <c r="J16176" s="184"/>
      <c r="K16176" s="184"/>
      <c r="L16176" s="183"/>
    </row>
    <row r="16177">
      <c r="A16177" s="454"/>
      <c r="B16177" s="927"/>
      <c r="C16177" s="580"/>
      <c r="D16177" s="939"/>
      <c r="E16177" s="940"/>
      <c r="F16177" s="941"/>
      <c r="G16177" s="937" t="str">
        <f t="array" ref="G16177">xlookup(F16177,'Internal Staffing Calculator'!E:E,'Internal Staffing Calculator'!C:C,"")</f>
        <v/>
      </c>
      <c r="H16177" s="932" t="str">
        <f t="array" ref="H16177">if(F16177&lt;&gt;"", iferror(index('Internal Staffing Calculator'!B$8:B23500,match(F16177,'Internal Staffing Calculator'!E$8:E23500,0)), "Not In Budget"),"")</f>
        <v/>
      </c>
      <c r="I16177" s="184"/>
      <c r="J16177" s="184"/>
      <c r="K16177" s="184"/>
      <c r="L16177" s="183"/>
    </row>
    <row r="16178">
      <c r="A16178" s="454"/>
      <c r="B16178" s="927"/>
      <c r="C16178" s="580"/>
      <c r="D16178" s="939"/>
      <c r="E16178" s="940"/>
      <c r="F16178" s="941"/>
      <c r="G16178" s="937" t="str">
        <f t="array" ref="G16178">xlookup(F16178,'Internal Staffing Calculator'!E:E,'Internal Staffing Calculator'!C:C,"")</f>
        <v/>
      </c>
      <c r="H16178" s="932" t="str">
        <f t="array" ref="H16178">if(F16178&lt;&gt;"", iferror(index('Internal Staffing Calculator'!B$8:B23500,match(F16178,'Internal Staffing Calculator'!E$8:E23500,0)), "Not In Budget"),"")</f>
        <v/>
      </c>
      <c r="I16178" s="184"/>
      <c r="J16178" s="184"/>
      <c r="K16178" s="184"/>
      <c r="L16178" s="183"/>
    </row>
    <row r="16179">
      <c r="A16179" s="454"/>
      <c r="B16179" s="927"/>
      <c r="C16179" s="580"/>
      <c r="D16179" s="939"/>
      <c r="E16179" s="940"/>
      <c r="F16179" s="941"/>
      <c r="G16179" s="937" t="str">
        <f t="array" ref="G16179">xlookup(F16179,'Internal Staffing Calculator'!E:E,'Internal Staffing Calculator'!C:C,"")</f>
        <v/>
      </c>
      <c r="H16179" s="932" t="str">
        <f t="array" ref="H16179">if(F16179&lt;&gt;"", iferror(index('Internal Staffing Calculator'!B$8:B23500,match(F16179,'Internal Staffing Calculator'!E$8:E23500,0)), "Not In Budget"),"")</f>
        <v/>
      </c>
      <c r="I16179" s="184"/>
      <c r="J16179" s="184"/>
      <c r="K16179" s="184"/>
      <c r="L16179" s="183"/>
    </row>
    <row r="16180">
      <c r="A16180" s="454"/>
      <c r="B16180" s="927"/>
      <c r="C16180" s="580"/>
      <c r="D16180" s="939"/>
      <c r="E16180" s="940"/>
      <c r="F16180" s="941"/>
      <c r="G16180" s="937" t="str">
        <f t="array" ref="G16180">xlookup(F16180,'Internal Staffing Calculator'!E:E,'Internal Staffing Calculator'!C:C,"")</f>
        <v/>
      </c>
      <c r="H16180" s="932" t="str">
        <f t="array" ref="H16180">if(F16180&lt;&gt;"", iferror(index('Internal Staffing Calculator'!B$8:B23500,match(F16180,'Internal Staffing Calculator'!E$8:E23500,0)), "Not In Budget"),"")</f>
        <v/>
      </c>
      <c r="I16180" s="184"/>
      <c r="J16180" s="184"/>
      <c r="K16180" s="184"/>
      <c r="L16180" s="183"/>
    </row>
    <row r="16181">
      <c r="A16181" s="454"/>
      <c r="B16181" s="927"/>
      <c r="C16181" s="580"/>
      <c r="D16181" s="939"/>
      <c r="E16181" s="940"/>
      <c r="F16181" s="941"/>
      <c r="G16181" s="937" t="str">
        <f t="array" ref="G16181">xlookup(F16181,'Internal Staffing Calculator'!E:E,'Internal Staffing Calculator'!C:C,"")</f>
        <v/>
      </c>
      <c r="H16181" s="932" t="str">
        <f t="array" ref="H16181">if(F16181&lt;&gt;"", iferror(index('Internal Staffing Calculator'!B$8:B23500,match(F16181,'Internal Staffing Calculator'!E$8:E23500,0)), "Not In Budget"),"")</f>
        <v/>
      </c>
      <c r="I16181" s="184"/>
      <c r="J16181" s="184"/>
      <c r="K16181" s="184"/>
      <c r="L16181" s="183"/>
    </row>
    <row r="16182">
      <c r="A16182" s="454"/>
      <c r="B16182" s="927"/>
      <c r="C16182" s="580"/>
      <c r="D16182" s="939"/>
      <c r="E16182" s="940"/>
      <c r="F16182" s="941"/>
      <c r="G16182" s="937" t="str">
        <f t="array" ref="G16182">xlookup(F16182,'Internal Staffing Calculator'!E:E,'Internal Staffing Calculator'!C:C,"")</f>
        <v/>
      </c>
      <c r="H16182" s="932" t="str">
        <f t="array" ref="H16182">if(F16182&lt;&gt;"", iferror(index('Internal Staffing Calculator'!B$8:B23500,match(F16182,'Internal Staffing Calculator'!E$8:E23500,0)), "Not In Budget"),"")</f>
        <v/>
      </c>
      <c r="I16182" s="184"/>
      <c r="J16182" s="184"/>
      <c r="K16182" s="184"/>
      <c r="L16182" s="183"/>
    </row>
    <row r="16183">
      <c r="A16183" s="454"/>
      <c r="B16183" s="927"/>
      <c r="C16183" s="580"/>
      <c r="D16183" s="939"/>
      <c r="E16183" s="940"/>
      <c r="F16183" s="941"/>
      <c r="G16183" s="937" t="str">
        <f t="array" ref="G16183">xlookup(F16183,'Internal Staffing Calculator'!E:E,'Internal Staffing Calculator'!C:C,"")</f>
        <v/>
      </c>
      <c r="H16183" s="932" t="str">
        <f t="array" ref="H16183">if(F16183&lt;&gt;"", iferror(index('Internal Staffing Calculator'!B$8:B23500,match(F16183,'Internal Staffing Calculator'!E$8:E23500,0)), "Not In Budget"),"")</f>
        <v/>
      </c>
      <c r="I16183" s="184"/>
      <c r="J16183" s="184"/>
      <c r="K16183" s="184"/>
      <c r="L16183" s="183"/>
    </row>
    <row r="16184">
      <c r="A16184" s="454"/>
      <c r="B16184" s="927"/>
      <c r="C16184" s="580"/>
      <c r="D16184" s="939"/>
      <c r="E16184" s="940"/>
      <c r="F16184" s="941"/>
      <c r="G16184" s="937" t="str">
        <f t="array" ref="G16184">xlookup(F16184,'Internal Staffing Calculator'!E:E,'Internal Staffing Calculator'!C:C,"")</f>
        <v/>
      </c>
      <c r="H16184" s="932" t="str">
        <f t="array" ref="H16184">if(F16184&lt;&gt;"", iferror(index('Internal Staffing Calculator'!B$8:B23500,match(F16184,'Internal Staffing Calculator'!E$8:E23500,0)), "Not In Budget"),"")</f>
        <v/>
      </c>
      <c r="I16184" s="184"/>
      <c r="J16184" s="184"/>
      <c r="K16184" s="184"/>
      <c r="L16184" s="183"/>
    </row>
    <row r="16185">
      <c r="A16185" s="454"/>
      <c r="B16185" s="927"/>
      <c r="C16185" s="580"/>
      <c r="D16185" s="939"/>
      <c r="E16185" s="940"/>
      <c r="F16185" s="941"/>
      <c r="G16185" s="937" t="str">
        <f t="array" ref="G16185">xlookup(F16185,'Internal Staffing Calculator'!E:E,'Internal Staffing Calculator'!C:C,"")</f>
        <v/>
      </c>
      <c r="H16185" s="932" t="str">
        <f t="array" ref="H16185">if(F16185&lt;&gt;"", iferror(index('Internal Staffing Calculator'!B$8:B23500,match(F16185,'Internal Staffing Calculator'!E$8:E23500,0)), "Not In Budget"),"")</f>
        <v/>
      </c>
      <c r="I16185" s="184"/>
      <c r="J16185" s="184"/>
      <c r="K16185" s="184"/>
      <c r="L16185" s="183"/>
    </row>
    <row r="16186">
      <c r="A16186" s="454"/>
      <c r="B16186" s="927"/>
      <c r="C16186" s="580"/>
      <c r="D16186" s="939"/>
      <c r="E16186" s="940"/>
      <c r="F16186" s="941"/>
      <c r="G16186" s="937" t="str">
        <f t="array" ref="G16186">xlookup(F16186,'Internal Staffing Calculator'!E:E,'Internal Staffing Calculator'!C:C,"")</f>
        <v/>
      </c>
      <c r="H16186" s="932" t="str">
        <f t="array" ref="H16186">if(F16186&lt;&gt;"", iferror(index('Internal Staffing Calculator'!B$8:B23500,match(F16186,'Internal Staffing Calculator'!E$8:E23500,0)), "Not In Budget"),"")</f>
        <v/>
      </c>
      <c r="I16186" s="184"/>
      <c r="J16186" s="184"/>
      <c r="K16186" s="184"/>
      <c r="L16186" s="183"/>
    </row>
    <row r="16187">
      <c r="A16187" s="454"/>
      <c r="B16187" s="927"/>
      <c r="C16187" s="580"/>
      <c r="D16187" s="939"/>
      <c r="E16187" s="940"/>
      <c r="F16187" s="941"/>
      <c r="G16187" s="937" t="str">
        <f t="array" ref="G16187">xlookup(F16187,'Internal Staffing Calculator'!E:E,'Internal Staffing Calculator'!C:C,"")</f>
        <v/>
      </c>
      <c r="H16187" s="932" t="str">
        <f t="array" ref="H16187">if(F16187&lt;&gt;"", iferror(index('Internal Staffing Calculator'!B$8:B23500,match(F16187,'Internal Staffing Calculator'!E$8:E23500,0)), "Not In Budget"),"")</f>
        <v/>
      </c>
      <c r="I16187" s="184"/>
      <c r="J16187" s="184"/>
      <c r="K16187" s="184"/>
      <c r="L16187" s="183"/>
    </row>
    <row r="16188">
      <c r="A16188" s="454"/>
      <c r="B16188" s="927"/>
      <c r="C16188" s="580"/>
      <c r="D16188" s="939"/>
      <c r="E16188" s="940"/>
      <c r="F16188" s="941"/>
      <c r="G16188" s="937" t="str">
        <f t="array" ref="G16188">xlookup(F16188,'Internal Staffing Calculator'!E:E,'Internal Staffing Calculator'!C:C,"")</f>
        <v/>
      </c>
      <c r="H16188" s="932" t="str">
        <f t="array" ref="H16188">if(F16188&lt;&gt;"", iferror(index('Internal Staffing Calculator'!B$8:B23500,match(F16188,'Internal Staffing Calculator'!E$8:E23500,0)), "Not In Budget"),"")</f>
        <v/>
      </c>
      <c r="I16188" s="184"/>
      <c r="J16188" s="184"/>
      <c r="K16188" s="184"/>
      <c r="L16188" s="183"/>
    </row>
    <row r="16189">
      <c r="A16189" s="454"/>
      <c r="B16189" s="927"/>
      <c r="C16189" s="580"/>
      <c r="D16189" s="939"/>
      <c r="E16189" s="940"/>
      <c r="F16189" s="941"/>
      <c r="G16189" s="937" t="str">
        <f t="array" ref="G16189">xlookup(F16189,'Internal Staffing Calculator'!E:E,'Internal Staffing Calculator'!C:C,"")</f>
        <v/>
      </c>
      <c r="H16189" s="932" t="str">
        <f t="array" ref="H16189">if(F16189&lt;&gt;"", iferror(index('Internal Staffing Calculator'!B$8:B23500,match(F16189,'Internal Staffing Calculator'!E$8:E23500,0)), "Not In Budget"),"")</f>
        <v/>
      </c>
      <c r="I16189" s="184"/>
      <c r="J16189" s="184"/>
      <c r="K16189" s="184"/>
      <c r="L16189" s="183"/>
    </row>
    <row r="16190">
      <c r="A16190" s="454"/>
      <c r="B16190" s="927"/>
      <c r="C16190" s="580"/>
      <c r="D16190" s="939"/>
      <c r="E16190" s="940"/>
      <c r="F16190" s="941"/>
      <c r="G16190" s="937" t="str">
        <f t="array" ref="G16190">xlookup(F16190,'Internal Staffing Calculator'!E:E,'Internal Staffing Calculator'!C:C,"")</f>
        <v/>
      </c>
      <c r="H16190" s="932" t="str">
        <f t="array" ref="H16190">if(F16190&lt;&gt;"", iferror(index('Internal Staffing Calculator'!B$8:B23500,match(F16190,'Internal Staffing Calculator'!E$8:E23500,0)), "Not In Budget"),"")</f>
        <v/>
      </c>
      <c r="I16190" s="184"/>
      <c r="J16190" s="184"/>
      <c r="K16190" s="184"/>
      <c r="L16190" s="183"/>
    </row>
    <row r="16191">
      <c r="A16191" s="454"/>
      <c r="B16191" s="927"/>
      <c r="C16191" s="580"/>
      <c r="D16191" s="939"/>
      <c r="E16191" s="940"/>
      <c r="F16191" s="941"/>
      <c r="G16191" s="937" t="str">
        <f t="array" ref="G16191">xlookup(F16191,'Internal Staffing Calculator'!E:E,'Internal Staffing Calculator'!C:C,"")</f>
        <v/>
      </c>
      <c r="H16191" s="932" t="str">
        <f t="array" ref="H16191">if(F16191&lt;&gt;"", iferror(index('Internal Staffing Calculator'!B$8:B23500,match(F16191,'Internal Staffing Calculator'!E$8:E23500,0)), "Not In Budget"),"")</f>
        <v/>
      </c>
      <c r="I16191" s="184"/>
      <c r="J16191" s="184"/>
      <c r="K16191" s="184"/>
      <c r="L16191" s="183"/>
    </row>
    <row r="16192">
      <c r="A16192" s="454"/>
      <c r="B16192" s="927"/>
      <c r="C16192" s="580"/>
      <c r="D16192" s="939"/>
      <c r="E16192" s="940"/>
      <c r="F16192" s="941"/>
      <c r="G16192" s="937" t="str">
        <f t="array" ref="G16192">xlookup(F16192,'Internal Staffing Calculator'!E:E,'Internal Staffing Calculator'!C:C,"")</f>
        <v/>
      </c>
      <c r="H16192" s="932" t="str">
        <f t="array" ref="H16192">if(F16192&lt;&gt;"", iferror(index('Internal Staffing Calculator'!B$8:B23500,match(F16192,'Internal Staffing Calculator'!E$8:E23500,0)), "Not In Budget"),"")</f>
        <v/>
      </c>
      <c r="I16192" s="184"/>
      <c r="J16192" s="184"/>
      <c r="K16192" s="184"/>
      <c r="L16192" s="183"/>
    </row>
    <row r="16193">
      <c r="A16193" s="454"/>
      <c r="B16193" s="927"/>
      <c r="C16193" s="580"/>
      <c r="D16193" s="939"/>
      <c r="E16193" s="940"/>
      <c r="F16193" s="941"/>
      <c r="G16193" s="937" t="str">
        <f t="array" ref="G16193">xlookup(F16193,'Internal Staffing Calculator'!E:E,'Internal Staffing Calculator'!C:C,"")</f>
        <v/>
      </c>
      <c r="H16193" s="932" t="str">
        <f t="array" ref="H16193">if(F16193&lt;&gt;"", iferror(index('Internal Staffing Calculator'!B$8:B23500,match(F16193,'Internal Staffing Calculator'!E$8:E23500,0)), "Not In Budget"),"")</f>
        <v/>
      </c>
      <c r="I16193" s="184"/>
      <c r="J16193" s="184"/>
      <c r="K16193" s="184"/>
      <c r="L16193" s="183"/>
    </row>
    <row r="16194">
      <c r="A16194" s="454"/>
      <c r="B16194" s="927"/>
      <c r="C16194" s="580"/>
      <c r="D16194" s="939"/>
      <c r="E16194" s="940"/>
      <c r="F16194" s="941"/>
      <c r="G16194" s="937" t="str">
        <f t="array" ref="G16194">xlookup(F16194,'Internal Staffing Calculator'!E:E,'Internal Staffing Calculator'!C:C,"")</f>
        <v/>
      </c>
      <c r="H16194" s="932" t="str">
        <f t="array" ref="H16194">if(F16194&lt;&gt;"", iferror(index('Internal Staffing Calculator'!B$8:B23500,match(F16194,'Internal Staffing Calculator'!E$8:E23500,0)), "Not In Budget"),"")</f>
        <v/>
      </c>
      <c r="I16194" s="184"/>
      <c r="J16194" s="184"/>
      <c r="K16194" s="184"/>
      <c r="L16194" s="183"/>
    </row>
    <row r="16195">
      <c r="A16195" s="454"/>
      <c r="B16195" s="927"/>
      <c r="C16195" s="580"/>
      <c r="D16195" s="939"/>
      <c r="E16195" s="940"/>
      <c r="F16195" s="941"/>
      <c r="G16195" s="937" t="str">
        <f t="array" ref="G16195">xlookup(F16195,'Internal Staffing Calculator'!E:E,'Internal Staffing Calculator'!C:C,"")</f>
        <v/>
      </c>
      <c r="H16195" s="932" t="str">
        <f t="array" ref="H16195">if(F16195&lt;&gt;"", iferror(index('Internal Staffing Calculator'!B$8:B23500,match(F16195,'Internal Staffing Calculator'!E$8:E23500,0)), "Not In Budget"),"")</f>
        <v/>
      </c>
      <c r="I16195" s="184"/>
      <c r="J16195" s="184"/>
      <c r="K16195" s="184"/>
      <c r="L16195" s="183"/>
    </row>
    <row r="16196">
      <c r="A16196" s="454"/>
      <c r="B16196" s="927"/>
      <c r="C16196" s="580"/>
      <c r="D16196" s="939"/>
      <c r="E16196" s="940"/>
      <c r="F16196" s="941"/>
      <c r="G16196" s="937" t="str">
        <f t="array" ref="G16196">xlookup(F16196,'Internal Staffing Calculator'!E:E,'Internal Staffing Calculator'!C:C,"")</f>
        <v/>
      </c>
      <c r="H16196" s="932" t="str">
        <f t="array" ref="H16196">if(F16196&lt;&gt;"", iferror(index('Internal Staffing Calculator'!B$8:B23500,match(F16196,'Internal Staffing Calculator'!E$8:E23500,0)), "Not In Budget"),"")</f>
        <v/>
      </c>
      <c r="I16196" s="184"/>
      <c r="J16196" s="184"/>
      <c r="K16196" s="184"/>
      <c r="L16196" s="183"/>
    </row>
    <row r="16197">
      <c r="A16197" s="454"/>
      <c r="B16197" s="927"/>
      <c r="C16197" s="580"/>
      <c r="D16197" s="939"/>
      <c r="E16197" s="940"/>
      <c r="F16197" s="941"/>
      <c r="G16197" s="937" t="str">
        <f t="array" ref="G16197">xlookup(F16197,'Internal Staffing Calculator'!E:E,'Internal Staffing Calculator'!C:C,"")</f>
        <v/>
      </c>
      <c r="H16197" s="932" t="str">
        <f t="array" ref="H16197">if(F16197&lt;&gt;"", iferror(index('Internal Staffing Calculator'!B$8:B23500,match(F16197,'Internal Staffing Calculator'!E$8:E23500,0)), "Not In Budget"),"")</f>
        <v/>
      </c>
      <c r="I16197" s="184"/>
      <c r="J16197" s="184"/>
      <c r="K16197" s="184"/>
      <c r="L16197" s="183"/>
    </row>
    <row r="16198">
      <c r="A16198" s="454"/>
      <c r="B16198" s="927"/>
      <c r="C16198" s="580"/>
      <c r="D16198" s="939"/>
      <c r="E16198" s="940"/>
      <c r="F16198" s="941"/>
      <c r="G16198" s="937" t="str">
        <f t="array" ref="G16198">xlookup(F16198,'Internal Staffing Calculator'!E:E,'Internal Staffing Calculator'!C:C,"")</f>
        <v/>
      </c>
      <c r="H16198" s="932" t="str">
        <f t="array" ref="H16198">if(F16198&lt;&gt;"", iferror(index('Internal Staffing Calculator'!B$8:B23500,match(F16198,'Internal Staffing Calculator'!E$8:E23500,0)), "Not In Budget"),"")</f>
        <v/>
      </c>
      <c r="I16198" s="184"/>
      <c r="J16198" s="184"/>
      <c r="K16198" s="184"/>
      <c r="L16198" s="183"/>
    </row>
    <row r="16199">
      <c r="A16199" s="454"/>
      <c r="B16199" s="927"/>
      <c r="C16199" s="580"/>
      <c r="D16199" s="939"/>
      <c r="E16199" s="940"/>
      <c r="F16199" s="941"/>
      <c r="G16199" s="937" t="str">
        <f t="array" ref="G16199">xlookup(F16199,'Internal Staffing Calculator'!E:E,'Internal Staffing Calculator'!C:C,"")</f>
        <v/>
      </c>
      <c r="H16199" s="932" t="str">
        <f t="array" ref="H16199">if(F16199&lt;&gt;"", iferror(index('Internal Staffing Calculator'!B$8:B23500,match(F16199,'Internal Staffing Calculator'!E$8:E23500,0)), "Not In Budget"),"")</f>
        <v/>
      </c>
      <c r="I16199" s="184"/>
      <c r="J16199" s="184"/>
      <c r="K16199" s="184"/>
      <c r="L16199" s="183"/>
    </row>
    <row r="16200">
      <c r="A16200" s="454"/>
      <c r="B16200" s="927"/>
      <c r="C16200" s="580"/>
      <c r="D16200" s="939"/>
      <c r="E16200" s="940"/>
      <c r="F16200" s="941"/>
      <c r="G16200" s="937" t="str">
        <f t="array" ref="G16200">xlookup(F16200,'Internal Staffing Calculator'!E:E,'Internal Staffing Calculator'!C:C,"")</f>
        <v/>
      </c>
      <c r="H16200" s="932" t="str">
        <f t="array" ref="H16200">if(F16200&lt;&gt;"", iferror(index('Internal Staffing Calculator'!B$8:B23500,match(F16200,'Internal Staffing Calculator'!E$8:E23500,0)), "Not In Budget"),"")</f>
        <v/>
      </c>
      <c r="I16200" s="184"/>
      <c r="J16200" s="184"/>
      <c r="K16200" s="184"/>
      <c r="L16200" s="183"/>
    </row>
    <row r="16201">
      <c r="A16201" s="454"/>
      <c r="B16201" s="927"/>
      <c r="C16201" s="580"/>
      <c r="D16201" s="939"/>
      <c r="E16201" s="940"/>
      <c r="F16201" s="941"/>
      <c r="G16201" s="937" t="str">
        <f t="array" ref="G16201">xlookup(F16201,'Internal Staffing Calculator'!E:E,'Internal Staffing Calculator'!C:C,"")</f>
        <v/>
      </c>
      <c r="H16201" s="932" t="str">
        <f t="array" ref="H16201">if(F16201&lt;&gt;"", iferror(index('Internal Staffing Calculator'!B$8:B23500,match(F16201,'Internal Staffing Calculator'!E$8:E23500,0)), "Not In Budget"),"")</f>
        <v/>
      </c>
      <c r="I16201" s="184"/>
      <c r="J16201" s="184"/>
      <c r="K16201" s="184"/>
      <c r="L16201" s="183"/>
    </row>
    <row r="16202">
      <c r="A16202" s="454"/>
      <c r="B16202" s="927"/>
      <c r="C16202" s="580"/>
      <c r="D16202" s="939"/>
      <c r="E16202" s="940"/>
      <c r="F16202" s="941"/>
      <c r="G16202" s="937" t="str">
        <f t="array" ref="G16202">xlookup(F16202,'Internal Staffing Calculator'!E:E,'Internal Staffing Calculator'!C:C,"")</f>
        <v/>
      </c>
      <c r="H16202" s="932" t="str">
        <f t="array" ref="H16202">if(F16202&lt;&gt;"", iferror(index('Internal Staffing Calculator'!B$8:B23500,match(F16202,'Internal Staffing Calculator'!E$8:E23500,0)), "Not In Budget"),"")</f>
        <v/>
      </c>
      <c r="I16202" s="184"/>
      <c r="J16202" s="184"/>
      <c r="K16202" s="184"/>
      <c r="L16202" s="183"/>
    </row>
    <row r="16203">
      <c r="A16203" s="454"/>
      <c r="B16203" s="927"/>
      <c r="C16203" s="580"/>
      <c r="D16203" s="939"/>
      <c r="E16203" s="940"/>
      <c r="F16203" s="941"/>
      <c r="G16203" s="937" t="str">
        <f t="array" ref="G16203">xlookup(F16203,'Internal Staffing Calculator'!E:E,'Internal Staffing Calculator'!C:C,"")</f>
        <v/>
      </c>
      <c r="H16203" s="932" t="str">
        <f t="array" ref="H16203">if(F16203&lt;&gt;"", iferror(index('Internal Staffing Calculator'!B$8:B23500,match(F16203,'Internal Staffing Calculator'!E$8:E23500,0)), "Not In Budget"),"")</f>
        <v/>
      </c>
      <c r="I16203" s="184"/>
      <c r="J16203" s="184"/>
      <c r="K16203" s="184"/>
      <c r="L16203" s="183"/>
    </row>
    <row r="16204">
      <c r="A16204" s="454"/>
      <c r="B16204" s="927"/>
      <c r="C16204" s="580"/>
      <c r="D16204" s="939"/>
      <c r="E16204" s="940"/>
      <c r="F16204" s="941"/>
      <c r="G16204" s="937" t="str">
        <f t="array" ref="G16204">xlookup(F16204,'Internal Staffing Calculator'!E:E,'Internal Staffing Calculator'!C:C,"")</f>
        <v/>
      </c>
      <c r="H16204" s="932" t="str">
        <f t="array" ref="H16204">if(F16204&lt;&gt;"", iferror(index('Internal Staffing Calculator'!B$8:B23500,match(F16204,'Internal Staffing Calculator'!E$8:E23500,0)), "Not In Budget"),"")</f>
        <v/>
      </c>
      <c r="I16204" s="184"/>
      <c r="J16204" s="184"/>
      <c r="K16204" s="184"/>
      <c r="L16204" s="183"/>
    </row>
    <row r="16205">
      <c r="A16205" s="454"/>
      <c r="B16205" s="927"/>
      <c r="C16205" s="580"/>
      <c r="D16205" s="939"/>
      <c r="E16205" s="940"/>
      <c r="F16205" s="941"/>
      <c r="G16205" s="937" t="str">
        <f t="array" ref="G16205">xlookup(F16205,'Internal Staffing Calculator'!E:E,'Internal Staffing Calculator'!C:C,"")</f>
        <v/>
      </c>
      <c r="H16205" s="932" t="str">
        <f t="array" ref="H16205">if(F16205&lt;&gt;"", iferror(index('Internal Staffing Calculator'!B$8:B23500,match(F16205,'Internal Staffing Calculator'!E$8:E23500,0)), "Not In Budget"),"")</f>
        <v/>
      </c>
      <c r="I16205" s="184"/>
      <c r="J16205" s="184"/>
      <c r="K16205" s="184"/>
      <c r="L16205" s="183"/>
    </row>
    <row r="16206">
      <c r="A16206" s="454"/>
      <c r="B16206" s="927"/>
      <c r="C16206" s="580"/>
      <c r="D16206" s="939"/>
      <c r="E16206" s="940"/>
      <c r="F16206" s="941"/>
      <c r="G16206" s="937" t="str">
        <f t="array" ref="G16206">xlookup(F16206,'Internal Staffing Calculator'!E:E,'Internal Staffing Calculator'!C:C,"")</f>
        <v/>
      </c>
      <c r="H16206" s="932" t="str">
        <f t="array" ref="H16206">if(F16206&lt;&gt;"", iferror(index('Internal Staffing Calculator'!B$8:B23500,match(F16206,'Internal Staffing Calculator'!E$8:E23500,0)), "Not In Budget"),"")</f>
        <v/>
      </c>
      <c r="I16206" s="184"/>
      <c r="J16206" s="184"/>
      <c r="K16206" s="184"/>
      <c r="L16206" s="183"/>
    </row>
    <row r="16207">
      <c r="A16207" s="454"/>
      <c r="B16207" s="927"/>
      <c r="C16207" s="580"/>
      <c r="D16207" s="939"/>
      <c r="E16207" s="940"/>
      <c r="F16207" s="941"/>
      <c r="G16207" s="937" t="str">
        <f t="array" ref="G16207">xlookup(F16207,'Internal Staffing Calculator'!E:E,'Internal Staffing Calculator'!C:C,"")</f>
        <v/>
      </c>
      <c r="H16207" s="932" t="str">
        <f t="array" ref="H16207">if(F16207&lt;&gt;"", iferror(index('Internal Staffing Calculator'!B$8:B23500,match(F16207,'Internal Staffing Calculator'!E$8:E23500,0)), "Not In Budget"),"")</f>
        <v/>
      </c>
      <c r="I16207" s="184"/>
      <c r="J16207" s="184"/>
      <c r="K16207" s="184"/>
      <c r="L16207" s="183"/>
    </row>
    <row r="16208">
      <c r="A16208" s="454"/>
      <c r="B16208" s="927"/>
      <c r="C16208" s="580"/>
      <c r="D16208" s="939"/>
      <c r="E16208" s="940"/>
      <c r="F16208" s="941"/>
      <c r="G16208" s="937" t="str">
        <f t="array" ref="G16208">xlookup(F16208,'Internal Staffing Calculator'!E:E,'Internal Staffing Calculator'!C:C,"")</f>
        <v/>
      </c>
      <c r="H16208" s="932" t="str">
        <f t="array" ref="H16208">if(F16208&lt;&gt;"", iferror(index('Internal Staffing Calculator'!B$8:B23500,match(F16208,'Internal Staffing Calculator'!E$8:E23500,0)), "Not In Budget"),"")</f>
        <v/>
      </c>
      <c r="I16208" s="184"/>
      <c r="J16208" s="184"/>
      <c r="K16208" s="184"/>
      <c r="L16208" s="183"/>
    </row>
    <row r="16209">
      <c r="A16209" s="454"/>
      <c r="B16209" s="927"/>
      <c r="C16209" s="580"/>
      <c r="D16209" s="939"/>
      <c r="E16209" s="940"/>
      <c r="F16209" s="941"/>
      <c r="G16209" s="937" t="str">
        <f t="array" ref="G16209">xlookup(F16209,'Internal Staffing Calculator'!E:E,'Internal Staffing Calculator'!C:C,"")</f>
        <v/>
      </c>
      <c r="H16209" s="932" t="str">
        <f t="array" ref="H16209">if(F16209&lt;&gt;"", iferror(index('Internal Staffing Calculator'!B$8:B23500,match(F16209,'Internal Staffing Calculator'!E$8:E23500,0)), "Not In Budget"),"")</f>
        <v/>
      </c>
      <c r="I16209" s="184"/>
      <c r="J16209" s="184"/>
      <c r="K16209" s="184"/>
      <c r="L16209" s="183"/>
    </row>
    <row r="16210">
      <c r="A16210" s="454"/>
      <c r="B16210" s="927"/>
      <c r="C16210" s="580"/>
      <c r="D16210" s="939"/>
      <c r="E16210" s="940"/>
      <c r="F16210" s="941"/>
      <c r="G16210" s="937" t="str">
        <f t="array" ref="G16210">xlookup(F16210,'Internal Staffing Calculator'!E:E,'Internal Staffing Calculator'!C:C,"")</f>
        <v/>
      </c>
      <c r="H16210" s="932" t="str">
        <f t="array" ref="H16210">if(F16210&lt;&gt;"", iferror(index('Internal Staffing Calculator'!B$8:B23500,match(F16210,'Internal Staffing Calculator'!E$8:E23500,0)), "Not In Budget"),"")</f>
        <v/>
      </c>
      <c r="I16210" s="184"/>
      <c r="J16210" s="184"/>
      <c r="K16210" s="184"/>
      <c r="L16210" s="183"/>
    </row>
    <row r="16211">
      <c r="A16211" s="454"/>
      <c r="B16211" s="927"/>
      <c r="C16211" s="580"/>
      <c r="D16211" s="939"/>
      <c r="E16211" s="940"/>
      <c r="F16211" s="941"/>
      <c r="G16211" s="937" t="str">
        <f t="array" ref="G16211">xlookup(F16211,'Internal Staffing Calculator'!E:E,'Internal Staffing Calculator'!C:C,"")</f>
        <v/>
      </c>
      <c r="H16211" s="932" t="str">
        <f t="array" ref="H16211">if(F16211&lt;&gt;"", iferror(index('Internal Staffing Calculator'!B$8:B23500,match(F16211,'Internal Staffing Calculator'!E$8:E23500,0)), "Not In Budget"),"")</f>
        <v/>
      </c>
      <c r="I16211" s="184"/>
      <c r="J16211" s="184"/>
      <c r="K16211" s="184"/>
      <c r="L16211" s="183"/>
    </row>
    <row r="16212">
      <c r="A16212" s="454"/>
      <c r="B16212" s="927"/>
      <c r="C16212" s="580"/>
      <c r="D16212" s="939"/>
      <c r="E16212" s="940"/>
      <c r="F16212" s="941"/>
      <c r="G16212" s="937" t="str">
        <f t="array" ref="G16212">xlookup(F16212,'Internal Staffing Calculator'!E:E,'Internal Staffing Calculator'!C:C,"")</f>
        <v/>
      </c>
      <c r="H16212" s="932" t="str">
        <f t="array" ref="H16212">if(F16212&lt;&gt;"", iferror(index('Internal Staffing Calculator'!B$8:B23500,match(F16212,'Internal Staffing Calculator'!E$8:E23500,0)), "Not In Budget"),"")</f>
        <v/>
      </c>
      <c r="I16212" s="184"/>
      <c r="J16212" s="184"/>
      <c r="K16212" s="184"/>
      <c r="L16212" s="183"/>
    </row>
    <row r="16213">
      <c r="A16213" s="454"/>
      <c r="B16213" s="927"/>
      <c r="C16213" s="580"/>
      <c r="D16213" s="939"/>
      <c r="E16213" s="940"/>
      <c r="F16213" s="941"/>
      <c r="G16213" s="937" t="str">
        <f t="array" ref="G16213">xlookup(F16213,'Internal Staffing Calculator'!E:E,'Internal Staffing Calculator'!C:C,"")</f>
        <v/>
      </c>
      <c r="H16213" s="932" t="str">
        <f t="array" ref="H16213">if(F16213&lt;&gt;"", iferror(index('Internal Staffing Calculator'!B$8:B23500,match(F16213,'Internal Staffing Calculator'!E$8:E23500,0)), "Not In Budget"),"")</f>
        <v/>
      </c>
      <c r="I16213" s="184"/>
      <c r="J16213" s="184"/>
      <c r="K16213" s="184"/>
      <c r="L16213" s="183"/>
    </row>
    <row r="16214">
      <c r="A16214" s="454"/>
      <c r="B16214" s="927"/>
      <c r="C16214" s="580"/>
      <c r="D16214" s="939"/>
      <c r="E16214" s="940"/>
      <c r="F16214" s="941"/>
      <c r="G16214" s="937" t="str">
        <f t="array" ref="G16214">xlookup(F16214,'Internal Staffing Calculator'!E:E,'Internal Staffing Calculator'!C:C,"")</f>
        <v/>
      </c>
      <c r="H16214" s="932" t="str">
        <f t="array" ref="H16214">if(F16214&lt;&gt;"", iferror(index('Internal Staffing Calculator'!B$8:B23500,match(F16214,'Internal Staffing Calculator'!E$8:E23500,0)), "Not In Budget"),"")</f>
        <v/>
      </c>
      <c r="I16214" s="184"/>
      <c r="J16214" s="184"/>
      <c r="K16214" s="184"/>
      <c r="L16214" s="183"/>
    </row>
    <row r="16215">
      <c r="A16215" s="454"/>
      <c r="B16215" s="927"/>
      <c r="C16215" s="580"/>
      <c r="D16215" s="939"/>
      <c r="E16215" s="940"/>
      <c r="F16215" s="941"/>
      <c r="G16215" s="937" t="str">
        <f t="array" ref="G16215">xlookup(F16215,'Internal Staffing Calculator'!E:E,'Internal Staffing Calculator'!C:C,"")</f>
        <v/>
      </c>
      <c r="H16215" s="932" t="str">
        <f t="array" ref="H16215">if(F16215&lt;&gt;"", iferror(index('Internal Staffing Calculator'!B$8:B23500,match(F16215,'Internal Staffing Calculator'!E$8:E23500,0)), "Not In Budget"),"")</f>
        <v/>
      </c>
      <c r="I16215" s="184"/>
      <c r="J16215" s="184"/>
      <c r="K16215" s="184"/>
      <c r="L16215" s="183"/>
    </row>
    <row r="16216">
      <c r="A16216" s="454"/>
      <c r="B16216" s="927"/>
      <c r="C16216" s="580"/>
      <c r="D16216" s="939"/>
      <c r="E16216" s="940"/>
      <c r="F16216" s="941"/>
      <c r="G16216" s="937" t="str">
        <f t="array" ref="G16216">xlookup(F16216,'Internal Staffing Calculator'!E:E,'Internal Staffing Calculator'!C:C,"")</f>
        <v/>
      </c>
      <c r="H16216" s="932" t="str">
        <f t="array" ref="H16216">if(F16216&lt;&gt;"", iferror(index('Internal Staffing Calculator'!B$8:B23500,match(F16216,'Internal Staffing Calculator'!E$8:E23500,0)), "Not In Budget"),"")</f>
        <v/>
      </c>
      <c r="I16216" s="184"/>
      <c r="J16216" s="184"/>
      <c r="K16216" s="184"/>
      <c r="L16216" s="183"/>
    </row>
    <row r="16217">
      <c r="A16217" s="454"/>
      <c r="B16217" s="927"/>
      <c r="C16217" s="580"/>
      <c r="D16217" s="939"/>
      <c r="E16217" s="940"/>
      <c r="F16217" s="941"/>
      <c r="G16217" s="937" t="str">
        <f t="array" ref="G16217">xlookup(F16217,'Internal Staffing Calculator'!E:E,'Internal Staffing Calculator'!C:C,"")</f>
        <v/>
      </c>
      <c r="H16217" s="932" t="str">
        <f t="array" ref="H16217">if(F16217&lt;&gt;"", iferror(index('Internal Staffing Calculator'!B$8:B23500,match(F16217,'Internal Staffing Calculator'!E$8:E23500,0)), "Not In Budget"),"")</f>
        <v/>
      </c>
      <c r="I16217" s="184"/>
      <c r="J16217" s="184"/>
      <c r="K16217" s="184"/>
      <c r="L16217" s="183"/>
    </row>
    <row r="16218">
      <c r="A16218" s="454"/>
      <c r="B16218" s="927"/>
      <c r="C16218" s="580"/>
      <c r="D16218" s="939"/>
      <c r="E16218" s="940"/>
      <c r="F16218" s="941"/>
      <c r="G16218" s="937" t="str">
        <f t="array" ref="G16218">xlookup(F16218,'Internal Staffing Calculator'!E:E,'Internal Staffing Calculator'!C:C,"")</f>
        <v/>
      </c>
      <c r="H16218" s="932" t="str">
        <f t="array" ref="H16218">if(F16218&lt;&gt;"", iferror(index('Internal Staffing Calculator'!B$8:B23500,match(F16218,'Internal Staffing Calculator'!E$8:E23500,0)), "Not In Budget"),"")</f>
        <v/>
      </c>
      <c r="I16218" s="184"/>
      <c r="J16218" s="184"/>
      <c r="K16218" s="184"/>
      <c r="L16218" s="183"/>
    </row>
    <row r="16219">
      <c r="A16219" s="454"/>
      <c r="B16219" s="927"/>
      <c r="C16219" s="580"/>
      <c r="D16219" s="939"/>
      <c r="E16219" s="940"/>
      <c r="F16219" s="941"/>
      <c r="G16219" s="937" t="str">
        <f t="array" ref="G16219">xlookup(F16219,'Internal Staffing Calculator'!E:E,'Internal Staffing Calculator'!C:C,"")</f>
        <v/>
      </c>
      <c r="H16219" s="932" t="str">
        <f t="array" ref="H16219">if(F16219&lt;&gt;"", iferror(index('Internal Staffing Calculator'!B$8:B23500,match(F16219,'Internal Staffing Calculator'!E$8:E23500,0)), "Not In Budget"),"")</f>
        <v/>
      </c>
      <c r="I16219" s="184"/>
      <c r="J16219" s="184"/>
      <c r="K16219" s="184"/>
      <c r="L16219" s="183"/>
    </row>
    <row r="16220">
      <c r="A16220" s="454"/>
      <c r="B16220" s="927"/>
      <c r="C16220" s="580"/>
      <c r="D16220" s="939"/>
      <c r="E16220" s="940"/>
      <c r="F16220" s="941"/>
      <c r="G16220" s="937" t="str">
        <f t="array" ref="G16220">xlookup(F16220,'Internal Staffing Calculator'!E:E,'Internal Staffing Calculator'!C:C,"")</f>
        <v/>
      </c>
      <c r="H16220" s="932" t="str">
        <f t="array" ref="H16220">if(F16220&lt;&gt;"", iferror(index('Internal Staffing Calculator'!B$8:B23500,match(F16220,'Internal Staffing Calculator'!E$8:E23500,0)), "Not In Budget"),"")</f>
        <v/>
      </c>
      <c r="I16220" s="184"/>
      <c r="J16220" s="184"/>
      <c r="K16220" s="184"/>
      <c r="L16220" s="183"/>
    </row>
    <row r="16221">
      <c r="A16221" s="454"/>
      <c r="B16221" s="927"/>
      <c r="C16221" s="580"/>
      <c r="D16221" s="939"/>
      <c r="E16221" s="940"/>
      <c r="F16221" s="941"/>
      <c r="G16221" s="937" t="str">
        <f t="array" ref="G16221">xlookup(F16221,'Internal Staffing Calculator'!E:E,'Internal Staffing Calculator'!C:C,"")</f>
        <v/>
      </c>
      <c r="H16221" s="932" t="str">
        <f t="array" ref="H16221">if(F16221&lt;&gt;"", iferror(index('Internal Staffing Calculator'!B$8:B23500,match(F16221,'Internal Staffing Calculator'!E$8:E23500,0)), "Not In Budget"),"")</f>
        <v/>
      </c>
      <c r="I16221" s="184"/>
      <c r="J16221" s="184"/>
      <c r="K16221" s="184"/>
      <c r="L16221" s="183"/>
    </row>
    <row r="16222">
      <c r="A16222" s="454"/>
      <c r="B16222" s="927"/>
      <c r="C16222" s="580"/>
      <c r="D16222" s="939"/>
      <c r="E16222" s="940"/>
      <c r="F16222" s="941"/>
      <c r="G16222" s="937" t="str">
        <f t="array" ref="G16222">xlookup(F16222,'Internal Staffing Calculator'!E:E,'Internal Staffing Calculator'!C:C,"")</f>
        <v/>
      </c>
      <c r="H16222" s="932" t="str">
        <f t="array" ref="H16222">if(F16222&lt;&gt;"", iferror(index('Internal Staffing Calculator'!B$8:B23500,match(F16222,'Internal Staffing Calculator'!E$8:E23500,0)), "Not In Budget"),"")</f>
        <v/>
      </c>
      <c r="I16222" s="184"/>
      <c r="J16222" s="184"/>
      <c r="K16222" s="184"/>
      <c r="L16222" s="183"/>
    </row>
    <row r="16223">
      <c r="A16223" s="454"/>
      <c r="B16223" s="927"/>
      <c r="C16223" s="580"/>
      <c r="D16223" s="939"/>
      <c r="E16223" s="940"/>
      <c r="F16223" s="941"/>
      <c r="G16223" s="937" t="str">
        <f t="array" ref="G16223">xlookup(F16223,'Internal Staffing Calculator'!E:E,'Internal Staffing Calculator'!C:C,"")</f>
        <v/>
      </c>
      <c r="H16223" s="932" t="str">
        <f t="array" ref="H16223">if(F16223&lt;&gt;"", iferror(index('Internal Staffing Calculator'!B$8:B23500,match(F16223,'Internal Staffing Calculator'!E$8:E23500,0)), "Not In Budget"),"")</f>
        <v/>
      </c>
      <c r="I16223" s="184"/>
      <c r="J16223" s="184"/>
      <c r="K16223" s="184"/>
      <c r="L16223" s="183"/>
    </row>
    <row r="16224">
      <c r="A16224" s="454"/>
      <c r="B16224" s="927"/>
      <c r="C16224" s="580"/>
      <c r="D16224" s="939"/>
      <c r="E16224" s="940"/>
      <c r="F16224" s="941"/>
      <c r="G16224" s="937" t="str">
        <f t="array" ref="G16224">xlookup(F16224,'Internal Staffing Calculator'!E:E,'Internal Staffing Calculator'!C:C,"")</f>
        <v/>
      </c>
      <c r="H16224" s="932" t="str">
        <f t="array" ref="H16224">if(F16224&lt;&gt;"", iferror(index('Internal Staffing Calculator'!B$8:B23500,match(F16224,'Internal Staffing Calculator'!E$8:E23500,0)), "Not In Budget"),"")</f>
        <v/>
      </c>
      <c r="I16224" s="184"/>
      <c r="J16224" s="184"/>
      <c r="K16224" s="184"/>
      <c r="L16224" s="183"/>
    </row>
    <row r="16225">
      <c r="A16225" s="454"/>
      <c r="B16225" s="927"/>
      <c r="C16225" s="580"/>
      <c r="D16225" s="939"/>
      <c r="E16225" s="940"/>
      <c r="F16225" s="941"/>
      <c r="G16225" s="937" t="str">
        <f t="array" ref="G16225">xlookup(F16225,'Internal Staffing Calculator'!E:E,'Internal Staffing Calculator'!C:C,"")</f>
        <v/>
      </c>
      <c r="H16225" s="932" t="str">
        <f t="array" ref="H16225">if(F16225&lt;&gt;"", iferror(index('Internal Staffing Calculator'!B$8:B23500,match(F16225,'Internal Staffing Calculator'!E$8:E23500,0)), "Not In Budget"),"")</f>
        <v/>
      </c>
      <c r="I16225" s="184"/>
      <c r="J16225" s="184"/>
      <c r="K16225" s="184"/>
      <c r="L16225" s="183"/>
    </row>
    <row r="16226">
      <c r="A16226" s="454"/>
      <c r="B16226" s="927"/>
      <c r="C16226" s="580"/>
      <c r="D16226" s="939"/>
      <c r="E16226" s="940"/>
      <c r="F16226" s="941"/>
      <c r="G16226" s="937" t="str">
        <f t="array" ref="G16226">xlookup(F16226,'Internal Staffing Calculator'!E:E,'Internal Staffing Calculator'!C:C,"")</f>
        <v/>
      </c>
      <c r="H16226" s="932" t="str">
        <f t="array" ref="H16226">if(F16226&lt;&gt;"", iferror(index('Internal Staffing Calculator'!B$8:B23500,match(F16226,'Internal Staffing Calculator'!E$8:E23500,0)), "Not In Budget"),"")</f>
        <v/>
      </c>
      <c r="I16226" s="184"/>
      <c r="J16226" s="184"/>
      <c r="K16226" s="184"/>
      <c r="L16226" s="183"/>
    </row>
    <row r="16227">
      <c r="A16227" s="454"/>
      <c r="B16227" s="927"/>
      <c r="C16227" s="580"/>
      <c r="D16227" s="939"/>
      <c r="E16227" s="940"/>
      <c r="F16227" s="941"/>
      <c r="G16227" s="937" t="str">
        <f t="array" ref="G16227">xlookup(F16227,'Internal Staffing Calculator'!E:E,'Internal Staffing Calculator'!C:C,"")</f>
        <v/>
      </c>
      <c r="H16227" s="932" t="str">
        <f t="array" ref="H16227">if(F16227&lt;&gt;"", iferror(index('Internal Staffing Calculator'!B$8:B23500,match(F16227,'Internal Staffing Calculator'!E$8:E23500,0)), "Not In Budget"),"")</f>
        <v/>
      </c>
      <c r="I16227" s="184"/>
      <c r="J16227" s="184"/>
      <c r="K16227" s="184"/>
      <c r="L16227" s="183"/>
    </row>
    <row r="16228">
      <c r="A16228" s="454"/>
      <c r="B16228" s="927"/>
      <c r="C16228" s="580"/>
      <c r="D16228" s="939"/>
      <c r="E16228" s="940"/>
      <c r="F16228" s="941"/>
      <c r="G16228" s="937" t="str">
        <f t="array" ref="G16228">xlookup(F16228,'Internal Staffing Calculator'!E:E,'Internal Staffing Calculator'!C:C,"")</f>
        <v/>
      </c>
      <c r="H16228" s="932" t="str">
        <f t="array" ref="H16228">if(F16228&lt;&gt;"", iferror(index('Internal Staffing Calculator'!B$8:B23500,match(F16228,'Internal Staffing Calculator'!E$8:E23500,0)), "Not In Budget"),"")</f>
        <v/>
      </c>
      <c r="I16228" s="184"/>
      <c r="J16228" s="184"/>
      <c r="K16228" s="184"/>
      <c r="L16228" s="183"/>
    </row>
    <row r="16229">
      <c r="A16229" s="454"/>
      <c r="B16229" s="927"/>
      <c r="C16229" s="580"/>
      <c r="D16229" s="939"/>
      <c r="E16229" s="940"/>
      <c r="F16229" s="941"/>
      <c r="G16229" s="937" t="str">
        <f t="array" ref="G16229">xlookup(F16229,'Internal Staffing Calculator'!E:E,'Internal Staffing Calculator'!C:C,"")</f>
        <v/>
      </c>
      <c r="H16229" s="932" t="str">
        <f t="array" ref="H16229">if(F16229&lt;&gt;"", iferror(index('Internal Staffing Calculator'!B$8:B23500,match(F16229,'Internal Staffing Calculator'!E$8:E23500,0)), "Not In Budget"),"")</f>
        <v/>
      </c>
      <c r="I16229" s="184"/>
      <c r="J16229" s="184"/>
      <c r="K16229" s="184"/>
      <c r="L16229" s="183"/>
    </row>
    <row r="16230">
      <c r="A16230" s="454"/>
      <c r="B16230" s="927"/>
      <c r="C16230" s="580"/>
      <c r="D16230" s="939"/>
      <c r="E16230" s="940"/>
      <c r="F16230" s="941"/>
      <c r="G16230" s="937" t="str">
        <f t="array" ref="G16230">xlookup(F16230,'Internal Staffing Calculator'!E:E,'Internal Staffing Calculator'!C:C,"")</f>
        <v/>
      </c>
      <c r="H16230" s="932" t="str">
        <f t="array" ref="H16230">if(F16230&lt;&gt;"", iferror(index('Internal Staffing Calculator'!B$8:B23500,match(F16230,'Internal Staffing Calculator'!E$8:E23500,0)), "Not In Budget"),"")</f>
        <v/>
      </c>
      <c r="I16230" s="184"/>
      <c r="J16230" s="184"/>
      <c r="K16230" s="184"/>
      <c r="L16230" s="183"/>
    </row>
    <row r="16231">
      <c r="A16231" s="454"/>
      <c r="B16231" s="927"/>
      <c r="C16231" s="580"/>
      <c r="D16231" s="939"/>
      <c r="E16231" s="940"/>
      <c r="F16231" s="941"/>
      <c r="G16231" s="937" t="str">
        <f t="array" ref="G16231">xlookup(F16231,'Internal Staffing Calculator'!E:E,'Internal Staffing Calculator'!C:C,"")</f>
        <v/>
      </c>
      <c r="H16231" s="932" t="str">
        <f t="array" ref="H16231">if(F16231&lt;&gt;"", iferror(index('Internal Staffing Calculator'!B$8:B23500,match(F16231,'Internal Staffing Calculator'!E$8:E23500,0)), "Not In Budget"),"")</f>
        <v/>
      </c>
      <c r="I16231" s="184"/>
      <c r="J16231" s="184"/>
      <c r="K16231" s="184"/>
      <c r="L16231" s="183"/>
    </row>
    <row r="16232">
      <c r="A16232" s="454"/>
      <c r="B16232" s="927"/>
      <c r="C16232" s="580"/>
      <c r="D16232" s="939"/>
      <c r="E16232" s="940"/>
      <c r="F16232" s="941"/>
      <c r="G16232" s="937" t="str">
        <f t="array" ref="G16232">xlookup(F16232,'Internal Staffing Calculator'!E:E,'Internal Staffing Calculator'!C:C,"")</f>
        <v/>
      </c>
      <c r="H16232" s="932" t="str">
        <f t="array" ref="H16232">if(F16232&lt;&gt;"", iferror(index('Internal Staffing Calculator'!B$8:B23500,match(F16232,'Internal Staffing Calculator'!E$8:E23500,0)), "Not In Budget"),"")</f>
        <v/>
      </c>
      <c r="I16232" s="184"/>
      <c r="J16232" s="184"/>
      <c r="K16232" s="184"/>
      <c r="L16232" s="183"/>
    </row>
    <row r="16233">
      <c r="A16233" s="454"/>
      <c r="B16233" s="927"/>
      <c r="C16233" s="580"/>
      <c r="D16233" s="939"/>
      <c r="E16233" s="940"/>
      <c r="F16233" s="941"/>
      <c r="G16233" s="937" t="str">
        <f t="array" ref="G16233">xlookup(F16233,'Internal Staffing Calculator'!E:E,'Internal Staffing Calculator'!C:C,"")</f>
        <v/>
      </c>
      <c r="H16233" s="932" t="str">
        <f t="array" ref="H16233">if(F16233&lt;&gt;"", iferror(index('Internal Staffing Calculator'!B$8:B23500,match(F16233,'Internal Staffing Calculator'!E$8:E23500,0)), "Not In Budget"),"")</f>
        <v/>
      </c>
      <c r="I16233" s="184"/>
      <c r="J16233" s="184"/>
      <c r="K16233" s="184"/>
      <c r="L16233" s="183"/>
    </row>
    <row r="16234">
      <c r="A16234" s="454"/>
      <c r="B16234" s="927"/>
      <c r="C16234" s="580"/>
      <c r="D16234" s="939"/>
      <c r="E16234" s="940"/>
      <c r="F16234" s="941"/>
      <c r="G16234" s="937" t="str">
        <f t="array" ref="G16234">xlookup(F16234,'Internal Staffing Calculator'!E:E,'Internal Staffing Calculator'!C:C,"")</f>
        <v/>
      </c>
      <c r="H16234" s="932" t="str">
        <f t="array" ref="H16234">if(F16234&lt;&gt;"", iferror(index('Internal Staffing Calculator'!B$8:B23500,match(F16234,'Internal Staffing Calculator'!E$8:E23500,0)), "Not In Budget"),"")</f>
        <v/>
      </c>
      <c r="I16234" s="184"/>
      <c r="J16234" s="184"/>
      <c r="K16234" s="184"/>
      <c r="L16234" s="183"/>
    </row>
    <row r="16235">
      <c r="A16235" s="454"/>
      <c r="B16235" s="927"/>
      <c r="C16235" s="580"/>
      <c r="D16235" s="939"/>
      <c r="E16235" s="940"/>
      <c r="F16235" s="941"/>
      <c r="G16235" s="937" t="str">
        <f t="array" ref="G16235">xlookup(F16235,'Internal Staffing Calculator'!E:E,'Internal Staffing Calculator'!C:C,"")</f>
        <v/>
      </c>
      <c r="H16235" s="932" t="str">
        <f t="array" ref="H16235">if(F16235&lt;&gt;"", iferror(index('Internal Staffing Calculator'!B$8:B23500,match(F16235,'Internal Staffing Calculator'!E$8:E23500,0)), "Not In Budget"),"")</f>
        <v/>
      </c>
      <c r="I16235" s="184"/>
      <c r="J16235" s="184"/>
      <c r="K16235" s="184"/>
      <c r="L16235" s="183"/>
    </row>
    <row r="16236">
      <c r="A16236" s="454"/>
      <c r="B16236" s="927"/>
      <c r="C16236" s="580"/>
      <c r="D16236" s="939"/>
      <c r="E16236" s="940"/>
      <c r="F16236" s="941"/>
      <c r="G16236" s="937" t="str">
        <f t="array" ref="G16236">xlookup(F16236,'Internal Staffing Calculator'!E:E,'Internal Staffing Calculator'!C:C,"")</f>
        <v/>
      </c>
      <c r="H16236" s="932" t="str">
        <f t="array" ref="H16236">if(F16236&lt;&gt;"", iferror(index('Internal Staffing Calculator'!B$8:B23500,match(F16236,'Internal Staffing Calculator'!E$8:E23500,0)), "Not In Budget"),"")</f>
        <v/>
      </c>
      <c r="I16236" s="184"/>
      <c r="J16236" s="184"/>
      <c r="K16236" s="184"/>
      <c r="L16236" s="183"/>
    </row>
    <row r="16237">
      <c r="A16237" s="454"/>
      <c r="B16237" s="927"/>
      <c r="C16237" s="580"/>
      <c r="D16237" s="939"/>
      <c r="E16237" s="940"/>
      <c r="F16237" s="941"/>
      <c r="G16237" s="937" t="str">
        <f t="array" ref="G16237">xlookup(F16237,'Internal Staffing Calculator'!E:E,'Internal Staffing Calculator'!C:C,"")</f>
        <v/>
      </c>
      <c r="H16237" s="932" t="str">
        <f t="array" ref="H16237">if(F16237&lt;&gt;"", iferror(index('Internal Staffing Calculator'!B$8:B23500,match(F16237,'Internal Staffing Calculator'!E$8:E23500,0)), "Not In Budget"),"")</f>
        <v/>
      </c>
      <c r="I16237" s="184"/>
      <c r="J16237" s="184"/>
      <c r="K16237" s="184"/>
      <c r="L16237" s="183"/>
    </row>
    <row r="16238">
      <c r="A16238" s="454"/>
      <c r="B16238" s="927"/>
      <c r="C16238" s="580"/>
      <c r="D16238" s="939"/>
      <c r="E16238" s="940"/>
      <c r="F16238" s="941"/>
      <c r="G16238" s="937" t="str">
        <f t="array" ref="G16238">xlookup(F16238,'Internal Staffing Calculator'!E:E,'Internal Staffing Calculator'!C:C,"")</f>
        <v/>
      </c>
      <c r="H16238" s="932" t="str">
        <f t="array" ref="H16238">if(F16238&lt;&gt;"", iferror(index('Internal Staffing Calculator'!B$8:B23500,match(F16238,'Internal Staffing Calculator'!E$8:E23500,0)), "Not In Budget"),"")</f>
        <v/>
      </c>
      <c r="I16238" s="184"/>
      <c r="J16238" s="184"/>
      <c r="K16238" s="184"/>
      <c r="L16238" s="183"/>
    </row>
    <row r="16239">
      <c r="A16239" s="454"/>
      <c r="B16239" s="927"/>
      <c r="C16239" s="580"/>
      <c r="D16239" s="939"/>
      <c r="E16239" s="940"/>
      <c r="F16239" s="941"/>
      <c r="G16239" s="937" t="str">
        <f t="array" ref="G16239">xlookup(F16239,'Internal Staffing Calculator'!E:E,'Internal Staffing Calculator'!C:C,"")</f>
        <v/>
      </c>
      <c r="H16239" s="932" t="str">
        <f t="array" ref="H16239">if(F16239&lt;&gt;"", iferror(index('Internal Staffing Calculator'!B$8:B23500,match(F16239,'Internal Staffing Calculator'!E$8:E23500,0)), "Not In Budget"),"")</f>
        <v/>
      </c>
      <c r="I16239" s="184"/>
      <c r="J16239" s="184"/>
      <c r="K16239" s="184"/>
      <c r="L16239" s="183"/>
    </row>
    <row r="16240">
      <c r="A16240" s="454"/>
      <c r="B16240" s="927"/>
      <c r="C16240" s="580"/>
      <c r="D16240" s="939"/>
      <c r="E16240" s="940"/>
      <c r="F16240" s="941"/>
      <c r="G16240" s="937" t="str">
        <f t="array" ref="G16240">xlookup(F16240,'Internal Staffing Calculator'!E:E,'Internal Staffing Calculator'!C:C,"")</f>
        <v/>
      </c>
      <c r="H16240" s="932" t="str">
        <f t="array" ref="H16240">if(F16240&lt;&gt;"", iferror(index('Internal Staffing Calculator'!B$8:B23500,match(F16240,'Internal Staffing Calculator'!E$8:E23500,0)), "Not In Budget"),"")</f>
        <v/>
      </c>
      <c r="I16240" s="184"/>
      <c r="J16240" s="184"/>
      <c r="K16240" s="184"/>
      <c r="L16240" s="183"/>
    </row>
    <row r="16241">
      <c r="A16241" s="454"/>
      <c r="B16241" s="927"/>
      <c r="C16241" s="580"/>
      <c r="D16241" s="939"/>
      <c r="E16241" s="940"/>
      <c r="F16241" s="941"/>
      <c r="G16241" s="937" t="str">
        <f t="array" ref="G16241">xlookup(F16241,'Internal Staffing Calculator'!E:E,'Internal Staffing Calculator'!C:C,"")</f>
        <v/>
      </c>
      <c r="H16241" s="932" t="str">
        <f t="array" ref="H16241">if(F16241&lt;&gt;"", iferror(index('Internal Staffing Calculator'!B$8:B23500,match(F16241,'Internal Staffing Calculator'!E$8:E23500,0)), "Not In Budget"),"")</f>
        <v/>
      </c>
      <c r="I16241" s="184"/>
      <c r="J16241" s="184"/>
      <c r="K16241" s="184"/>
      <c r="L16241" s="183"/>
    </row>
    <row r="16242">
      <c r="A16242" s="454"/>
      <c r="B16242" s="927"/>
      <c r="C16242" s="580"/>
      <c r="D16242" s="939"/>
      <c r="E16242" s="940"/>
      <c r="F16242" s="941"/>
      <c r="G16242" s="937" t="str">
        <f t="array" ref="G16242">xlookup(F16242,'Internal Staffing Calculator'!E:E,'Internal Staffing Calculator'!C:C,"")</f>
        <v/>
      </c>
      <c r="H16242" s="932" t="str">
        <f t="array" ref="H16242">if(F16242&lt;&gt;"", iferror(index('Internal Staffing Calculator'!B$8:B23500,match(F16242,'Internal Staffing Calculator'!E$8:E23500,0)), "Not In Budget"),"")</f>
        <v/>
      </c>
      <c r="I16242" s="184"/>
      <c r="J16242" s="184"/>
      <c r="K16242" s="184"/>
      <c r="L16242" s="183"/>
    </row>
    <row r="16243">
      <c r="A16243" s="454"/>
      <c r="B16243" s="927"/>
      <c r="C16243" s="580"/>
      <c r="D16243" s="939"/>
      <c r="E16243" s="940"/>
      <c r="F16243" s="941"/>
      <c r="G16243" s="937" t="str">
        <f t="array" ref="G16243">xlookup(F16243,'Internal Staffing Calculator'!E:E,'Internal Staffing Calculator'!C:C,"")</f>
        <v/>
      </c>
      <c r="H16243" s="932" t="str">
        <f t="array" ref="H16243">if(F16243&lt;&gt;"", iferror(index('Internal Staffing Calculator'!B$8:B23500,match(F16243,'Internal Staffing Calculator'!E$8:E23500,0)), "Not In Budget"),"")</f>
        <v/>
      </c>
      <c r="I16243" s="184"/>
      <c r="J16243" s="184"/>
      <c r="K16243" s="184"/>
      <c r="L16243" s="183"/>
    </row>
    <row r="16244">
      <c r="A16244" s="454"/>
      <c r="B16244" s="927"/>
      <c r="C16244" s="580"/>
      <c r="D16244" s="939"/>
      <c r="E16244" s="940"/>
      <c r="F16244" s="941"/>
      <c r="G16244" s="937" t="str">
        <f t="array" ref="G16244">xlookup(F16244,'Internal Staffing Calculator'!E:E,'Internal Staffing Calculator'!C:C,"")</f>
        <v/>
      </c>
      <c r="H16244" s="932" t="str">
        <f t="array" ref="H16244">if(F16244&lt;&gt;"", iferror(index('Internal Staffing Calculator'!B$8:B23500,match(F16244,'Internal Staffing Calculator'!E$8:E23500,0)), "Not In Budget"),"")</f>
        <v/>
      </c>
      <c r="I16244" s="184"/>
      <c r="J16244" s="184"/>
      <c r="K16244" s="184"/>
      <c r="L16244" s="183"/>
    </row>
    <row r="16245">
      <c r="A16245" s="454"/>
      <c r="B16245" s="927"/>
      <c r="C16245" s="580"/>
      <c r="D16245" s="939"/>
      <c r="E16245" s="940"/>
      <c r="F16245" s="941"/>
      <c r="G16245" s="937" t="str">
        <f t="array" ref="G16245">xlookup(F16245,'Internal Staffing Calculator'!E:E,'Internal Staffing Calculator'!C:C,"")</f>
        <v/>
      </c>
      <c r="H16245" s="932" t="str">
        <f t="array" ref="H16245">if(F16245&lt;&gt;"", iferror(index('Internal Staffing Calculator'!B$8:B23500,match(F16245,'Internal Staffing Calculator'!E$8:E23500,0)), "Not In Budget"),"")</f>
        <v/>
      </c>
      <c r="I16245" s="184"/>
      <c r="J16245" s="184"/>
      <c r="K16245" s="184"/>
      <c r="L16245" s="183"/>
    </row>
    <row r="16246">
      <c r="A16246" s="454"/>
      <c r="B16246" s="927"/>
      <c r="C16246" s="580"/>
      <c r="D16246" s="939"/>
      <c r="E16246" s="940"/>
      <c r="F16246" s="941"/>
      <c r="G16246" s="937" t="str">
        <f t="array" ref="G16246">xlookup(F16246,'Internal Staffing Calculator'!E:E,'Internal Staffing Calculator'!C:C,"")</f>
        <v/>
      </c>
      <c r="H16246" s="932" t="str">
        <f t="array" ref="H16246">if(F16246&lt;&gt;"", iferror(index('Internal Staffing Calculator'!B$8:B23500,match(F16246,'Internal Staffing Calculator'!E$8:E23500,0)), "Not In Budget"),"")</f>
        <v/>
      </c>
      <c r="I16246" s="184"/>
      <c r="J16246" s="184"/>
      <c r="K16246" s="184"/>
      <c r="L16246" s="183"/>
    </row>
    <row r="16247">
      <c r="A16247" s="454"/>
      <c r="B16247" s="927"/>
      <c r="C16247" s="580"/>
      <c r="D16247" s="939"/>
      <c r="E16247" s="940"/>
      <c r="F16247" s="941"/>
      <c r="G16247" s="937" t="str">
        <f t="array" ref="G16247">xlookup(F16247,'Internal Staffing Calculator'!E:E,'Internal Staffing Calculator'!C:C,"")</f>
        <v/>
      </c>
      <c r="H16247" s="932" t="str">
        <f t="array" ref="H16247">if(F16247&lt;&gt;"", iferror(index('Internal Staffing Calculator'!B$8:B23500,match(F16247,'Internal Staffing Calculator'!E$8:E23500,0)), "Not In Budget"),"")</f>
        <v/>
      </c>
      <c r="I16247" s="184"/>
      <c r="J16247" s="184"/>
      <c r="K16247" s="184"/>
      <c r="L16247" s="183"/>
    </row>
    <row r="16248">
      <c r="A16248" s="454"/>
      <c r="B16248" s="927"/>
      <c r="C16248" s="580"/>
      <c r="D16248" s="939"/>
      <c r="E16248" s="940"/>
      <c r="F16248" s="941"/>
      <c r="G16248" s="937" t="str">
        <f t="array" ref="G16248">xlookup(F16248,'Internal Staffing Calculator'!E:E,'Internal Staffing Calculator'!C:C,"")</f>
        <v/>
      </c>
      <c r="H16248" s="932" t="str">
        <f t="array" ref="H16248">if(F16248&lt;&gt;"", iferror(index('Internal Staffing Calculator'!B$8:B23500,match(F16248,'Internal Staffing Calculator'!E$8:E23500,0)), "Not In Budget"),"")</f>
        <v/>
      </c>
      <c r="I16248" s="184"/>
      <c r="J16248" s="184"/>
      <c r="K16248" s="184"/>
      <c r="L16248" s="183"/>
    </row>
    <row r="16249">
      <c r="A16249" s="454"/>
      <c r="B16249" s="927"/>
      <c r="C16249" s="580"/>
      <c r="D16249" s="939"/>
      <c r="E16249" s="940"/>
      <c r="F16249" s="941"/>
      <c r="G16249" s="937" t="str">
        <f t="array" ref="G16249">xlookup(F16249,'Internal Staffing Calculator'!E:E,'Internal Staffing Calculator'!C:C,"")</f>
        <v/>
      </c>
      <c r="H16249" s="932" t="str">
        <f t="array" ref="H16249">if(F16249&lt;&gt;"", iferror(index('Internal Staffing Calculator'!B$8:B23500,match(F16249,'Internal Staffing Calculator'!E$8:E23500,0)), "Not In Budget"),"")</f>
        <v/>
      </c>
      <c r="I16249" s="184"/>
      <c r="J16249" s="184"/>
      <c r="K16249" s="184"/>
      <c r="L16249" s="183"/>
    </row>
    <row r="16250">
      <c r="A16250" s="454"/>
      <c r="B16250" s="927"/>
      <c r="C16250" s="580"/>
      <c r="D16250" s="939"/>
      <c r="E16250" s="940"/>
      <c r="F16250" s="941"/>
      <c r="G16250" s="937" t="str">
        <f t="array" ref="G16250">xlookup(F16250,'Internal Staffing Calculator'!E:E,'Internal Staffing Calculator'!C:C,"")</f>
        <v/>
      </c>
      <c r="H16250" s="932" t="str">
        <f t="array" ref="H16250">if(F16250&lt;&gt;"", iferror(index('Internal Staffing Calculator'!B$8:B23500,match(F16250,'Internal Staffing Calculator'!E$8:E23500,0)), "Not In Budget"),"")</f>
        <v/>
      </c>
      <c r="I16250" s="184"/>
      <c r="J16250" s="184"/>
      <c r="K16250" s="184"/>
      <c r="L16250" s="183"/>
    </row>
    <row r="16251">
      <c r="A16251" s="454"/>
      <c r="B16251" s="927"/>
      <c r="C16251" s="580"/>
      <c r="D16251" s="939"/>
      <c r="E16251" s="940"/>
      <c r="F16251" s="941"/>
      <c r="G16251" s="937" t="str">
        <f t="array" ref="G16251">xlookup(F16251,'Internal Staffing Calculator'!E:E,'Internal Staffing Calculator'!C:C,"")</f>
        <v/>
      </c>
      <c r="H16251" s="932" t="str">
        <f t="array" ref="H16251">if(F16251&lt;&gt;"", iferror(index('Internal Staffing Calculator'!B$8:B23500,match(F16251,'Internal Staffing Calculator'!E$8:E23500,0)), "Not In Budget"),"")</f>
        <v/>
      </c>
      <c r="I16251" s="184"/>
      <c r="J16251" s="184"/>
      <c r="K16251" s="184"/>
      <c r="L16251" s="183"/>
    </row>
    <row r="16252">
      <c r="A16252" s="454"/>
      <c r="B16252" s="927"/>
      <c r="C16252" s="580"/>
      <c r="D16252" s="939"/>
      <c r="E16252" s="940"/>
      <c r="F16252" s="941"/>
      <c r="G16252" s="937" t="str">
        <f t="array" ref="G16252">xlookup(F16252,'Internal Staffing Calculator'!E:E,'Internal Staffing Calculator'!C:C,"")</f>
        <v/>
      </c>
      <c r="H16252" s="932" t="str">
        <f t="array" ref="H16252">if(F16252&lt;&gt;"", iferror(index('Internal Staffing Calculator'!B$8:B23500,match(F16252,'Internal Staffing Calculator'!E$8:E23500,0)), "Not In Budget"),"")</f>
        <v/>
      </c>
      <c r="I16252" s="184"/>
      <c r="J16252" s="184"/>
      <c r="K16252" s="184"/>
      <c r="L16252" s="183"/>
    </row>
    <row r="16253">
      <c r="A16253" s="454"/>
      <c r="B16253" s="927"/>
      <c r="C16253" s="580"/>
      <c r="D16253" s="939"/>
      <c r="E16253" s="940"/>
      <c r="F16253" s="941"/>
      <c r="G16253" s="937" t="str">
        <f t="array" ref="G16253">xlookup(F16253,'Internal Staffing Calculator'!E:E,'Internal Staffing Calculator'!C:C,"")</f>
        <v/>
      </c>
      <c r="H16253" s="932" t="str">
        <f t="array" ref="H16253">if(F16253&lt;&gt;"", iferror(index('Internal Staffing Calculator'!B$8:B23500,match(F16253,'Internal Staffing Calculator'!E$8:E23500,0)), "Not In Budget"),"")</f>
        <v/>
      </c>
      <c r="I16253" s="184"/>
      <c r="J16253" s="184"/>
      <c r="K16253" s="184"/>
      <c r="L16253" s="183"/>
    </row>
    <row r="16254">
      <c r="A16254" s="454"/>
      <c r="B16254" s="927"/>
      <c r="C16254" s="580"/>
      <c r="D16254" s="939"/>
      <c r="E16254" s="940"/>
      <c r="F16254" s="941"/>
      <c r="G16254" s="937" t="str">
        <f t="array" ref="G16254">xlookup(F16254,'Internal Staffing Calculator'!E:E,'Internal Staffing Calculator'!C:C,"")</f>
        <v/>
      </c>
      <c r="H16254" s="932" t="str">
        <f t="array" ref="H16254">if(F16254&lt;&gt;"", iferror(index('Internal Staffing Calculator'!B$8:B23500,match(F16254,'Internal Staffing Calculator'!E$8:E23500,0)), "Not In Budget"),"")</f>
        <v/>
      </c>
      <c r="I16254" s="184"/>
      <c r="J16254" s="184"/>
      <c r="K16254" s="184"/>
      <c r="L16254" s="183"/>
    </row>
    <row r="16255">
      <c r="A16255" s="454"/>
      <c r="B16255" s="927"/>
      <c r="C16255" s="580"/>
      <c r="D16255" s="939"/>
      <c r="E16255" s="940"/>
      <c r="F16255" s="941"/>
      <c r="G16255" s="937" t="str">
        <f t="array" ref="G16255">xlookup(F16255,'Internal Staffing Calculator'!E:E,'Internal Staffing Calculator'!C:C,"")</f>
        <v/>
      </c>
      <c r="H16255" s="932" t="str">
        <f t="array" ref="H16255">if(F16255&lt;&gt;"", iferror(index('Internal Staffing Calculator'!B$8:B23500,match(F16255,'Internal Staffing Calculator'!E$8:E23500,0)), "Not In Budget"),"")</f>
        <v/>
      </c>
      <c r="I16255" s="184"/>
      <c r="J16255" s="184"/>
      <c r="K16255" s="184"/>
      <c r="L16255" s="183"/>
    </row>
    <row r="16256">
      <c r="A16256" s="454"/>
      <c r="B16256" s="927"/>
      <c r="C16256" s="580"/>
      <c r="D16256" s="939"/>
      <c r="E16256" s="940"/>
      <c r="F16256" s="941"/>
      <c r="G16256" s="937" t="str">
        <f t="array" ref="G16256">xlookup(F16256,'Internal Staffing Calculator'!E:E,'Internal Staffing Calculator'!C:C,"")</f>
        <v/>
      </c>
      <c r="H16256" s="932" t="str">
        <f t="array" ref="H16256">if(F16256&lt;&gt;"", iferror(index('Internal Staffing Calculator'!B$8:B23500,match(F16256,'Internal Staffing Calculator'!E$8:E23500,0)), "Not In Budget"),"")</f>
        <v/>
      </c>
      <c r="I16256" s="184"/>
      <c r="J16256" s="184"/>
      <c r="K16256" s="184"/>
      <c r="L16256" s="183"/>
    </row>
    <row r="16257">
      <c r="A16257" s="454"/>
      <c r="B16257" s="927"/>
      <c r="C16257" s="580"/>
      <c r="D16257" s="939"/>
      <c r="E16257" s="940"/>
      <c r="F16257" s="941"/>
      <c r="G16257" s="937" t="str">
        <f t="array" ref="G16257">xlookup(F16257,'Internal Staffing Calculator'!E:E,'Internal Staffing Calculator'!C:C,"")</f>
        <v/>
      </c>
      <c r="H16257" s="932" t="str">
        <f t="array" ref="H16257">if(F16257&lt;&gt;"", iferror(index('Internal Staffing Calculator'!B$8:B23500,match(F16257,'Internal Staffing Calculator'!E$8:E23500,0)), "Not In Budget"),"")</f>
        <v/>
      </c>
      <c r="I16257" s="184"/>
      <c r="J16257" s="184"/>
      <c r="K16257" s="184"/>
      <c r="L16257" s="183"/>
    </row>
    <row r="16258">
      <c r="A16258" s="454"/>
      <c r="B16258" s="927"/>
      <c r="C16258" s="580"/>
      <c r="D16258" s="939"/>
      <c r="E16258" s="940"/>
      <c r="F16258" s="941"/>
      <c r="G16258" s="937" t="str">
        <f t="array" ref="G16258">xlookup(F16258,'Internal Staffing Calculator'!E:E,'Internal Staffing Calculator'!C:C,"")</f>
        <v/>
      </c>
      <c r="H16258" s="932" t="str">
        <f t="array" ref="H16258">if(F16258&lt;&gt;"", iferror(index('Internal Staffing Calculator'!B$8:B23500,match(F16258,'Internal Staffing Calculator'!E$8:E23500,0)), "Not In Budget"),"")</f>
        <v/>
      </c>
      <c r="I16258" s="184"/>
      <c r="J16258" s="184"/>
      <c r="K16258" s="184"/>
      <c r="L16258" s="183"/>
    </row>
    <row r="16259">
      <c r="A16259" s="454"/>
      <c r="B16259" s="927"/>
      <c r="C16259" s="580"/>
      <c r="D16259" s="939"/>
      <c r="E16259" s="940"/>
      <c r="F16259" s="941"/>
      <c r="G16259" s="937" t="str">
        <f t="array" ref="G16259">xlookup(F16259,'Internal Staffing Calculator'!E:E,'Internal Staffing Calculator'!C:C,"")</f>
        <v/>
      </c>
      <c r="H16259" s="932" t="str">
        <f t="array" ref="H16259">if(F16259&lt;&gt;"", iferror(index('Internal Staffing Calculator'!B$8:B23500,match(F16259,'Internal Staffing Calculator'!E$8:E23500,0)), "Not In Budget"),"")</f>
        <v/>
      </c>
      <c r="I16259" s="184"/>
      <c r="J16259" s="184"/>
      <c r="K16259" s="184"/>
      <c r="L16259" s="183"/>
    </row>
    <row r="16260">
      <c r="A16260" s="454"/>
      <c r="B16260" s="927"/>
      <c r="C16260" s="580"/>
      <c r="D16260" s="939"/>
      <c r="E16260" s="940"/>
      <c r="F16260" s="941"/>
      <c r="G16260" s="937" t="str">
        <f t="array" ref="G16260">xlookup(F16260,'Internal Staffing Calculator'!E:E,'Internal Staffing Calculator'!C:C,"")</f>
        <v/>
      </c>
      <c r="H16260" s="932" t="str">
        <f t="array" ref="H16260">if(F16260&lt;&gt;"", iferror(index('Internal Staffing Calculator'!B$8:B23500,match(F16260,'Internal Staffing Calculator'!E$8:E23500,0)), "Not In Budget"),"")</f>
        <v/>
      </c>
      <c r="I16260" s="184"/>
      <c r="J16260" s="184"/>
      <c r="K16260" s="184"/>
      <c r="L16260" s="183"/>
    </row>
    <row r="16261">
      <c r="A16261" s="454"/>
      <c r="B16261" s="927"/>
      <c r="C16261" s="580"/>
      <c r="D16261" s="939"/>
      <c r="E16261" s="940"/>
      <c r="F16261" s="941"/>
      <c r="G16261" s="937" t="str">
        <f t="array" ref="G16261">xlookup(F16261,'Internal Staffing Calculator'!E:E,'Internal Staffing Calculator'!C:C,"")</f>
        <v/>
      </c>
      <c r="H16261" s="932" t="str">
        <f t="array" ref="H16261">if(F16261&lt;&gt;"", iferror(index('Internal Staffing Calculator'!B$8:B23500,match(F16261,'Internal Staffing Calculator'!E$8:E23500,0)), "Not In Budget"),"")</f>
        <v/>
      </c>
      <c r="I16261" s="184"/>
      <c r="J16261" s="184"/>
      <c r="K16261" s="184"/>
      <c r="L16261" s="183"/>
    </row>
    <row r="16262">
      <c r="A16262" s="454"/>
      <c r="B16262" s="927"/>
      <c r="C16262" s="580"/>
      <c r="D16262" s="939"/>
      <c r="E16262" s="940"/>
      <c r="F16262" s="941"/>
      <c r="G16262" s="937" t="str">
        <f t="array" ref="G16262">xlookup(F16262,'Internal Staffing Calculator'!E:E,'Internal Staffing Calculator'!C:C,"")</f>
        <v/>
      </c>
      <c r="H16262" s="932" t="str">
        <f t="array" ref="H16262">if(F16262&lt;&gt;"", iferror(index('Internal Staffing Calculator'!B$8:B23500,match(F16262,'Internal Staffing Calculator'!E$8:E23500,0)), "Not In Budget"),"")</f>
        <v/>
      </c>
      <c r="I16262" s="184"/>
      <c r="J16262" s="184"/>
      <c r="K16262" s="184"/>
      <c r="L16262" s="183"/>
    </row>
    <row r="16263">
      <c r="A16263" s="454"/>
      <c r="B16263" s="927"/>
      <c r="C16263" s="580"/>
      <c r="D16263" s="939"/>
      <c r="E16263" s="940"/>
      <c r="F16263" s="941"/>
      <c r="G16263" s="937" t="str">
        <f t="array" ref="G16263">xlookup(F16263,'Internal Staffing Calculator'!E:E,'Internal Staffing Calculator'!C:C,"")</f>
        <v/>
      </c>
      <c r="H16263" s="932" t="str">
        <f t="array" ref="H16263">if(F16263&lt;&gt;"", iferror(index('Internal Staffing Calculator'!B$8:B23500,match(F16263,'Internal Staffing Calculator'!E$8:E23500,0)), "Not In Budget"),"")</f>
        <v/>
      </c>
      <c r="I16263" s="184"/>
      <c r="J16263" s="184"/>
      <c r="K16263" s="184"/>
      <c r="L16263" s="183"/>
    </row>
    <row r="16264">
      <c r="A16264" s="454"/>
      <c r="B16264" s="927"/>
      <c r="C16264" s="580"/>
      <c r="D16264" s="939"/>
      <c r="E16264" s="940"/>
      <c r="F16264" s="941"/>
      <c r="G16264" s="937" t="str">
        <f t="array" ref="G16264">xlookup(F16264,'Internal Staffing Calculator'!E:E,'Internal Staffing Calculator'!C:C,"")</f>
        <v/>
      </c>
      <c r="H16264" s="932" t="str">
        <f t="array" ref="H16264">if(F16264&lt;&gt;"", iferror(index('Internal Staffing Calculator'!B$8:B23500,match(F16264,'Internal Staffing Calculator'!E$8:E23500,0)), "Not In Budget"),"")</f>
        <v/>
      </c>
      <c r="I16264" s="184"/>
      <c r="J16264" s="184"/>
      <c r="K16264" s="184"/>
      <c r="L16264" s="183"/>
    </row>
    <row r="16265">
      <c r="A16265" s="454"/>
      <c r="B16265" s="927"/>
      <c r="C16265" s="580"/>
      <c r="D16265" s="939"/>
      <c r="E16265" s="940"/>
      <c r="F16265" s="941"/>
      <c r="G16265" s="937" t="str">
        <f t="array" ref="G16265">xlookup(F16265,'Internal Staffing Calculator'!E:E,'Internal Staffing Calculator'!C:C,"")</f>
        <v/>
      </c>
      <c r="H16265" s="932" t="str">
        <f t="array" ref="H16265">if(F16265&lt;&gt;"", iferror(index('Internal Staffing Calculator'!B$8:B23500,match(F16265,'Internal Staffing Calculator'!E$8:E23500,0)), "Not In Budget"),"")</f>
        <v/>
      </c>
      <c r="I16265" s="184"/>
      <c r="J16265" s="184"/>
      <c r="K16265" s="184"/>
      <c r="L16265" s="183"/>
    </row>
    <row r="16266">
      <c r="A16266" s="454"/>
      <c r="B16266" s="927"/>
      <c r="C16266" s="580"/>
      <c r="D16266" s="939"/>
      <c r="E16266" s="940"/>
      <c r="F16266" s="941"/>
      <c r="G16266" s="937" t="str">
        <f t="array" ref="G16266">xlookup(F16266,'Internal Staffing Calculator'!E:E,'Internal Staffing Calculator'!C:C,"")</f>
        <v/>
      </c>
      <c r="H16266" s="932" t="str">
        <f t="array" ref="H16266">if(F16266&lt;&gt;"", iferror(index('Internal Staffing Calculator'!B$8:B23500,match(F16266,'Internal Staffing Calculator'!E$8:E23500,0)), "Not In Budget"),"")</f>
        <v/>
      </c>
      <c r="I16266" s="184"/>
      <c r="J16266" s="184"/>
      <c r="K16266" s="184"/>
      <c r="L16266" s="183"/>
    </row>
    <row r="16267">
      <c r="A16267" s="454"/>
      <c r="B16267" s="927"/>
      <c r="C16267" s="580"/>
      <c r="D16267" s="939"/>
      <c r="E16267" s="940"/>
      <c r="F16267" s="941"/>
      <c r="G16267" s="937" t="str">
        <f t="array" ref="G16267">xlookup(F16267,'Internal Staffing Calculator'!E:E,'Internal Staffing Calculator'!C:C,"")</f>
        <v/>
      </c>
      <c r="H16267" s="932" t="str">
        <f t="array" ref="H16267">if(F16267&lt;&gt;"", iferror(index('Internal Staffing Calculator'!B$8:B23500,match(F16267,'Internal Staffing Calculator'!E$8:E23500,0)), "Not In Budget"),"")</f>
        <v/>
      </c>
      <c r="I16267" s="184"/>
      <c r="J16267" s="184"/>
      <c r="K16267" s="184"/>
      <c r="L16267" s="183"/>
    </row>
    <row r="16268">
      <c r="A16268" s="454"/>
      <c r="B16268" s="927"/>
      <c r="C16268" s="580"/>
      <c r="D16268" s="939"/>
      <c r="E16268" s="940"/>
      <c r="F16268" s="941"/>
      <c r="G16268" s="937" t="str">
        <f t="array" ref="G16268">xlookup(F16268,'Internal Staffing Calculator'!E:E,'Internal Staffing Calculator'!C:C,"")</f>
        <v/>
      </c>
      <c r="H16268" s="932" t="str">
        <f t="array" ref="H16268">if(F16268&lt;&gt;"", iferror(index('Internal Staffing Calculator'!B$8:B23500,match(F16268,'Internal Staffing Calculator'!E$8:E23500,0)), "Not In Budget"),"")</f>
        <v/>
      </c>
      <c r="I16268" s="184"/>
      <c r="J16268" s="184"/>
      <c r="K16268" s="184"/>
      <c r="L16268" s="183"/>
    </row>
    <row r="16269">
      <c r="A16269" s="454"/>
      <c r="B16269" s="927"/>
      <c r="C16269" s="580"/>
      <c r="D16269" s="939"/>
      <c r="E16269" s="940"/>
      <c r="F16269" s="941"/>
      <c r="G16269" s="937" t="str">
        <f t="array" ref="G16269">xlookup(F16269,'Internal Staffing Calculator'!E:E,'Internal Staffing Calculator'!C:C,"")</f>
        <v/>
      </c>
      <c r="H16269" s="932" t="str">
        <f t="array" ref="H16269">if(F16269&lt;&gt;"", iferror(index('Internal Staffing Calculator'!B$8:B23500,match(F16269,'Internal Staffing Calculator'!E$8:E23500,0)), "Not In Budget"),"")</f>
        <v/>
      </c>
      <c r="I16269" s="184"/>
      <c r="J16269" s="184"/>
      <c r="K16269" s="184"/>
      <c r="L16269" s="183"/>
    </row>
    <row r="16270">
      <c r="A16270" s="454"/>
      <c r="B16270" s="927"/>
      <c r="C16270" s="580"/>
      <c r="D16270" s="939"/>
      <c r="E16270" s="940"/>
      <c r="F16270" s="941"/>
      <c r="G16270" s="937" t="str">
        <f t="array" ref="G16270">xlookup(F16270,'Internal Staffing Calculator'!E:E,'Internal Staffing Calculator'!C:C,"")</f>
        <v/>
      </c>
      <c r="H16270" s="932" t="str">
        <f t="array" ref="H16270">if(F16270&lt;&gt;"", iferror(index('Internal Staffing Calculator'!B$8:B23500,match(F16270,'Internal Staffing Calculator'!E$8:E23500,0)), "Not In Budget"),"")</f>
        <v/>
      </c>
      <c r="I16270" s="184"/>
      <c r="J16270" s="184"/>
      <c r="K16270" s="184"/>
      <c r="L16270" s="183"/>
    </row>
    <row r="16271">
      <c r="A16271" s="454"/>
      <c r="B16271" s="927"/>
      <c r="C16271" s="580"/>
      <c r="D16271" s="939"/>
      <c r="E16271" s="940"/>
      <c r="F16271" s="941"/>
      <c r="G16271" s="937" t="str">
        <f t="array" ref="G16271">xlookup(F16271,'Internal Staffing Calculator'!E:E,'Internal Staffing Calculator'!C:C,"")</f>
        <v/>
      </c>
      <c r="H16271" s="932" t="str">
        <f t="array" ref="H16271">if(F16271&lt;&gt;"", iferror(index('Internal Staffing Calculator'!B$8:B23500,match(F16271,'Internal Staffing Calculator'!E$8:E23500,0)), "Not In Budget"),"")</f>
        <v/>
      </c>
      <c r="I16271" s="184"/>
      <c r="J16271" s="184"/>
      <c r="K16271" s="184"/>
      <c r="L16271" s="183"/>
    </row>
    <row r="16272">
      <c r="A16272" s="454"/>
      <c r="B16272" s="927"/>
      <c r="C16272" s="580"/>
      <c r="D16272" s="939"/>
      <c r="E16272" s="940"/>
      <c r="F16272" s="941"/>
      <c r="G16272" s="937" t="str">
        <f t="array" ref="G16272">xlookup(F16272,'Internal Staffing Calculator'!E:E,'Internal Staffing Calculator'!C:C,"")</f>
        <v/>
      </c>
      <c r="H16272" s="932" t="str">
        <f t="array" ref="H16272">if(F16272&lt;&gt;"", iferror(index('Internal Staffing Calculator'!B$8:B23500,match(F16272,'Internal Staffing Calculator'!E$8:E23500,0)), "Not In Budget"),"")</f>
        <v/>
      </c>
      <c r="I16272" s="184"/>
      <c r="J16272" s="184"/>
      <c r="K16272" s="184"/>
      <c r="L16272" s="183"/>
    </row>
    <row r="16273">
      <c r="A16273" s="454"/>
      <c r="B16273" s="927"/>
      <c r="C16273" s="580"/>
      <c r="D16273" s="939"/>
      <c r="E16273" s="940"/>
      <c r="F16273" s="941"/>
      <c r="G16273" s="937" t="str">
        <f t="array" ref="G16273">xlookup(F16273,'Internal Staffing Calculator'!E:E,'Internal Staffing Calculator'!C:C,"")</f>
        <v/>
      </c>
      <c r="H16273" s="932" t="str">
        <f t="array" ref="H16273">if(F16273&lt;&gt;"", iferror(index('Internal Staffing Calculator'!B$8:B23500,match(F16273,'Internal Staffing Calculator'!E$8:E23500,0)), "Not In Budget"),"")</f>
        <v/>
      </c>
      <c r="I16273" s="184"/>
      <c r="J16273" s="184"/>
      <c r="K16273" s="184"/>
      <c r="L16273" s="183"/>
    </row>
    <row r="16274">
      <c r="A16274" s="454"/>
      <c r="B16274" s="927"/>
      <c r="C16274" s="580"/>
      <c r="D16274" s="939"/>
      <c r="E16274" s="940"/>
      <c r="F16274" s="941"/>
      <c r="G16274" s="937" t="str">
        <f t="array" ref="G16274">xlookup(F16274,'Internal Staffing Calculator'!E:E,'Internal Staffing Calculator'!C:C,"")</f>
        <v/>
      </c>
      <c r="H16274" s="932" t="str">
        <f t="array" ref="H16274">if(F16274&lt;&gt;"", iferror(index('Internal Staffing Calculator'!B$8:B23500,match(F16274,'Internal Staffing Calculator'!E$8:E23500,0)), "Not In Budget"),"")</f>
        <v/>
      </c>
      <c r="I16274" s="184"/>
      <c r="J16274" s="184"/>
      <c r="K16274" s="184"/>
      <c r="L16274" s="183"/>
    </row>
    <row r="16275">
      <c r="A16275" s="454"/>
      <c r="B16275" s="927"/>
      <c r="C16275" s="580"/>
      <c r="D16275" s="939"/>
      <c r="E16275" s="940"/>
      <c r="F16275" s="941"/>
      <c r="G16275" s="937" t="str">
        <f t="array" ref="G16275">xlookup(F16275,'Internal Staffing Calculator'!E:E,'Internal Staffing Calculator'!C:C,"")</f>
        <v/>
      </c>
      <c r="H16275" s="932" t="str">
        <f t="array" ref="H16275">if(F16275&lt;&gt;"", iferror(index('Internal Staffing Calculator'!B$8:B23500,match(F16275,'Internal Staffing Calculator'!E$8:E23500,0)), "Not In Budget"),"")</f>
        <v/>
      </c>
      <c r="I16275" s="184"/>
      <c r="J16275" s="184"/>
      <c r="K16275" s="184"/>
      <c r="L16275" s="183"/>
    </row>
    <row r="16276">
      <c r="A16276" s="454"/>
      <c r="B16276" s="927"/>
      <c r="C16276" s="580"/>
      <c r="D16276" s="939"/>
      <c r="E16276" s="940"/>
      <c r="F16276" s="941"/>
      <c r="G16276" s="937" t="str">
        <f t="array" ref="G16276">xlookup(F16276,'Internal Staffing Calculator'!E:E,'Internal Staffing Calculator'!C:C,"")</f>
        <v/>
      </c>
      <c r="H16276" s="932" t="str">
        <f t="array" ref="H16276">if(F16276&lt;&gt;"", iferror(index('Internal Staffing Calculator'!B$8:B23500,match(F16276,'Internal Staffing Calculator'!E$8:E23500,0)), "Not In Budget"),"")</f>
        <v/>
      </c>
      <c r="I16276" s="184"/>
      <c r="J16276" s="184"/>
      <c r="K16276" s="184"/>
      <c r="L16276" s="183"/>
    </row>
    <row r="16277">
      <c r="A16277" s="454"/>
      <c r="B16277" s="927"/>
      <c r="C16277" s="580"/>
      <c r="D16277" s="939"/>
      <c r="E16277" s="940"/>
      <c r="F16277" s="941"/>
      <c r="G16277" s="937" t="str">
        <f t="array" ref="G16277">xlookup(F16277,'Internal Staffing Calculator'!E:E,'Internal Staffing Calculator'!C:C,"")</f>
        <v/>
      </c>
      <c r="H16277" s="932" t="str">
        <f t="array" ref="H16277">if(F16277&lt;&gt;"", iferror(index('Internal Staffing Calculator'!B$8:B23500,match(F16277,'Internal Staffing Calculator'!E$8:E23500,0)), "Not In Budget"),"")</f>
        <v/>
      </c>
      <c r="I16277" s="184"/>
      <c r="J16277" s="184"/>
      <c r="K16277" s="184"/>
      <c r="L16277" s="183"/>
    </row>
    <row r="16278">
      <c r="A16278" s="454"/>
      <c r="B16278" s="927"/>
      <c r="C16278" s="580"/>
      <c r="D16278" s="939"/>
      <c r="E16278" s="940"/>
      <c r="F16278" s="941"/>
      <c r="G16278" s="937" t="str">
        <f t="array" ref="G16278">xlookup(F16278,'Internal Staffing Calculator'!E:E,'Internal Staffing Calculator'!C:C,"")</f>
        <v/>
      </c>
      <c r="H16278" s="932" t="str">
        <f t="array" ref="H16278">if(F16278&lt;&gt;"", iferror(index('Internal Staffing Calculator'!B$8:B23500,match(F16278,'Internal Staffing Calculator'!E$8:E23500,0)), "Not In Budget"),"")</f>
        <v/>
      </c>
      <c r="I16278" s="184"/>
      <c r="J16278" s="184"/>
      <c r="K16278" s="184"/>
      <c r="L16278" s="183"/>
    </row>
    <row r="16279">
      <c r="A16279" s="454"/>
      <c r="B16279" s="927"/>
      <c r="C16279" s="580"/>
      <c r="D16279" s="939"/>
      <c r="E16279" s="940"/>
      <c r="F16279" s="941"/>
      <c r="G16279" s="937" t="str">
        <f t="array" ref="G16279">xlookup(F16279,'Internal Staffing Calculator'!E:E,'Internal Staffing Calculator'!C:C,"")</f>
        <v/>
      </c>
      <c r="H16279" s="932" t="str">
        <f t="array" ref="H16279">if(F16279&lt;&gt;"", iferror(index('Internal Staffing Calculator'!B$8:B23500,match(F16279,'Internal Staffing Calculator'!E$8:E23500,0)), "Not In Budget"),"")</f>
        <v/>
      </c>
      <c r="I16279" s="184"/>
      <c r="J16279" s="184"/>
      <c r="K16279" s="184"/>
      <c r="L16279" s="183"/>
    </row>
    <row r="16280">
      <c r="A16280" s="454"/>
      <c r="B16280" s="927"/>
      <c r="C16280" s="580"/>
      <c r="D16280" s="939"/>
      <c r="E16280" s="940"/>
      <c r="F16280" s="941"/>
      <c r="G16280" s="937" t="str">
        <f t="array" ref="G16280">xlookup(F16280,'Internal Staffing Calculator'!E:E,'Internal Staffing Calculator'!C:C,"")</f>
        <v/>
      </c>
      <c r="H16280" s="932" t="str">
        <f t="array" ref="H16280">if(F16280&lt;&gt;"", iferror(index('Internal Staffing Calculator'!B$8:B23500,match(F16280,'Internal Staffing Calculator'!E$8:E23500,0)), "Not In Budget"),"")</f>
        <v/>
      </c>
      <c r="I16280" s="184"/>
      <c r="J16280" s="184"/>
      <c r="K16280" s="184"/>
      <c r="L16280" s="183"/>
    </row>
    <row r="16281">
      <c r="A16281" s="454"/>
      <c r="B16281" s="927"/>
      <c r="C16281" s="580"/>
      <c r="D16281" s="939"/>
      <c r="E16281" s="940"/>
      <c r="F16281" s="941"/>
      <c r="G16281" s="937" t="str">
        <f t="array" ref="G16281">xlookup(F16281,'Internal Staffing Calculator'!E:E,'Internal Staffing Calculator'!C:C,"")</f>
        <v/>
      </c>
      <c r="H16281" s="932" t="str">
        <f t="array" ref="H16281">if(F16281&lt;&gt;"", iferror(index('Internal Staffing Calculator'!B$8:B23500,match(F16281,'Internal Staffing Calculator'!E$8:E23500,0)), "Not In Budget"),"")</f>
        <v/>
      </c>
      <c r="I16281" s="184"/>
      <c r="J16281" s="184"/>
      <c r="K16281" s="184"/>
      <c r="L16281" s="183"/>
    </row>
    <row r="16282">
      <c r="A16282" s="454"/>
      <c r="B16282" s="927"/>
      <c r="C16282" s="580"/>
      <c r="D16282" s="939"/>
      <c r="E16282" s="940"/>
      <c r="F16282" s="941"/>
      <c r="G16282" s="937" t="str">
        <f t="array" ref="G16282">xlookup(F16282,'Internal Staffing Calculator'!E:E,'Internal Staffing Calculator'!C:C,"")</f>
        <v/>
      </c>
      <c r="H16282" s="932" t="str">
        <f t="array" ref="H16282">if(F16282&lt;&gt;"", iferror(index('Internal Staffing Calculator'!B$8:B23500,match(F16282,'Internal Staffing Calculator'!E$8:E23500,0)), "Not In Budget"),"")</f>
        <v/>
      </c>
      <c r="I16282" s="184"/>
      <c r="J16282" s="184"/>
      <c r="K16282" s="184"/>
      <c r="L16282" s="183"/>
    </row>
    <row r="16283">
      <c r="A16283" s="454"/>
      <c r="B16283" s="927"/>
      <c r="C16283" s="580"/>
      <c r="D16283" s="939"/>
      <c r="E16283" s="940"/>
      <c r="F16283" s="941"/>
      <c r="G16283" s="937" t="str">
        <f t="array" ref="G16283">xlookup(F16283,'Internal Staffing Calculator'!E:E,'Internal Staffing Calculator'!C:C,"")</f>
        <v/>
      </c>
      <c r="H16283" s="932" t="str">
        <f t="array" ref="H16283">if(F16283&lt;&gt;"", iferror(index('Internal Staffing Calculator'!B$8:B23500,match(F16283,'Internal Staffing Calculator'!E$8:E23500,0)), "Not In Budget"),"")</f>
        <v/>
      </c>
      <c r="I16283" s="184"/>
      <c r="J16283" s="184"/>
      <c r="K16283" s="184"/>
      <c r="L16283" s="183"/>
    </row>
    <row r="16284">
      <c r="A16284" s="454"/>
      <c r="B16284" s="927"/>
      <c r="C16284" s="580"/>
      <c r="D16284" s="939"/>
      <c r="E16284" s="940"/>
      <c r="F16284" s="941"/>
      <c r="G16284" s="937" t="str">
        <f t="array" ref="G16284">xlookup(F16284,'Internal Staffing Calculator'!E:E,'Internal Staffing Calculator'!C:C,"")</f>
        <v/>
      </c>
      <c r="H16284" s="932" t="str">
        <f t="array" ref="H16284">if(F16284&lt;&gt;"", iferror(index('Internal Staffing Calculator'!B$8:B23500,match(F16284,'Internal Staffing Calculator'!E$8:E23500,0)), "Not In Budget"),"")</f>
        <v/>
      </c>
      <c r="I16284" s="184"/>
      <c r="J16284" s="184"/>
      <c r="K16284" s="184"/>
      <c r="L16284" s="183"/>
    </row>
    <row r="16285">
      <c r="A16285" s="454"/>
      <c r="B16285" s="927"/>
      <c r="C16285" s="580"/>
      <c r="D16285" s="939"/>
      <c r="E16285" s="940"/>
      <c r="F16285" s="941"/>
      <c r="G16285" s="937" t="str">
        <f t="array" ref="G16285">xlookup(F16285,'Internal Staffing Calculator'!E:E,'Internal Staffing Calculator'!C:C,"")</f>
        <v/>
      </c>
      <c r="H16285" s="932" t="str">
        <f t="array" ref="H16285">if(F16285&lt;&gt;"", iferror(index('Internal Staffing Calculator'!B$8:B23500,match(F16285,'Internal Staffing Calculator'!E$8:E23500,0)), "Not In Budget"),"")</f>
        <v/>
      </c>
      <c r="I16285" s="184"/>
      <c r="J16285" s="184"/>
      <c r="K16285" s="184"/>
      <c r="L16285" s="183"/>
    </row>
    <row r="16286">
      <c r="A16286" s="454"/>
      <c r="B16286" s="927"/>
      <c r="C16286" s="580"/>
      <c r="D16286" s="939"/>
      <c r="E16286" s="940"/>
      <c r="F16286" s="941"/>
      <c r="G16286" s="937" t="str">
        <f t="array" ref="G16286">xlookup(F16286,'Internal Staffing Calculator'!E:E,'Internal Staffing Calculator'!C:C,"")</f>
        <v/>
      </c>
      <c r="H16286" s="932" t="str">
        <f t="array" ref="H16286">if(F16286&lt;&gt;"", iferror(index('Internal Staffing Calculator'!B$8:B23500,match(F16286,'Internal Staffing Calculator'!E$8:E23500,0)), "Not In Budget"),"")</f>
        <v/>
      </c>
      <c r="I16286" s="184"/>
      <c r="J16286" s="184"/>
      <c r="K16286" s="184"/>
      <c r="L16286" s="183"/>
    </row>
    <row r="16287">
      <c r="A16287" s="454"/>
      <c r="B16287" s="927"/>
      <c r="C16287" s="580"/>
      <c r="D16287" s="939"/>
      <c r="E16287" s="940"/>
      <c r="F16287" s="941"/>
      <c r="G16287" s="937" t="str">
        <f t="array" ref="G16287">xlookup(F16287,'Internal Staffing Calculator'!E:E,'Internal Staffing Calculator'!C:C,"")</f>
        <v/>
      </c>
      <c r="H16287" s="932" t="str">
        <f t="array" ref="H16287">if(F16287&lt;&gt;"", iferror(index('Internal Staffing Calculator'!B$8:B23500,match(F16287,'Internal Staffing Calculator'!E$8:E23500,0)), "Not In Budget"),"")</f>
        <v/>
      </c>
      <c r="I16287" s="184"/>
      <c r="J16287" s="184"/>
      <c r="K16287" s="184"/>
      <c r="L16287" s="183"/>
    </row>
    <row r="16288">
      <c r="A16288" s="454"/>
      <c r="B16288" s="927"/>
      <c r="C16288" s="580"/>
      <c r="D16288" s="939"/>
      <c r="E16288" s="940"/>
      <c r="F16288" s="941"/>
      <c r="G16288" s="937" t="str">
        <f t="array" ref="G16288">xlookup(F16288,'Internal Staffing Calculator'!E:E,'Internal Staffing Calculator'!C:C,"")</f>
        <v/>
      </c>
      <c r="H16288" s="932" t="str">
        <f t="array" ref="H16288">if(F16288&lt;&gt;"", iferror(index('Internal Staffing Calculator'!B$8:B23500,match(F16288,'Internal Staffing Calculator'!E$8:E23500,0)), "Not In Budget"),"")</f>
        <v/>
      </c>
      <c r="I16288" s="184"/>
      <c r="J16288" s="184"/>
      <c r="K16288" s="184"/>
      <c r="L16288" s="183"/>
    </row>
    <row r="16289">
      <c r="A16289" s="454"/>
      <c r="B16289" s="927"/>
      <c r="C16289" s="580"/>
      <c r="D16289" s="939"/>
      <c r="E16289" s="940"/>
      <c r="F16289" s="941"/>
      <c r="G16289" s="937" t="str">
        <f t="array" ref="G16289">xlookup(F16289,'Internal Staffing Calculator'!E:E,'Internal Staffing Calculator'!C:C,"")</f>
        <v/>
      </c>
      <c r="H16289" s="932" t="str">
        <f t="array" ref="H16289">if(F16289&lt;&gt;"", iferror(index('Internal Staffing Calculator'!B$8:B23500,match(F16289,'Internal Staffing Calculator'!E$8:E23500,0)), "Not In Budget"),"")</f>
        <v/>
      </c>
      <c r="I16289" s="184"/>
      <c r="J16289" s="184"/>
      <c r="K16289" s="184"/>
      <c r="L16289" s="183"/>
    </row>
    <row r="16290">
      <c r="A16290" s="454"/>
      <c r="B16290" s="927"/>
      <c r="C16290" s="580"/>
      <c r="D16290" s="939"/>
      <c r="E16290" s="940"/>
      <c r="F16290" s="941"/>
      <c r="G16290" s="937" t="str">
        <f t="array" ref="G16290">xlookup(F16290,'Internal Staffing Calculator'!E:E,'Internal Staffing Calculator'!C:C,"")</f>
        <v/>
      </c>
      <c r="H16290" s="932" t="str">
        <f t="array" ref="H16290">if(F16290&lt;&gt;"", iferror(index('Internal Staffing Calculator'!B$8:B23500,match(F16290,'Internal Staffing Calculator'!E$8:E23500,0)), "Not In Budget"),"")</f>
        <v/>
      </c>
      <c r="I16290" s="184"/>
      <c r="J16290" s="184"/>
      <c r="K16290" s="184"/>
      <c r="L16290" s="183"/>
    </row>
    <row r="16291">
      <c r="A16291" s="454"/>
      <c r="B16291" s="927"/>
      <c r="C16291" s="580"/>
      <c r="D16291" s="939"/>
      <c r="E16291" s="940"/>
      <c r="F16291" s="941"/>
      <c r="G16291" s="937" t="str">
        <f t="array" ref="G16291">xlookup(F16291,'Internal Staffing Calculator'!E:E,'Internal Staffing Calculator'!C:C,"")</f>
        <v/>
      </c>
      <c r="H16291" s="932" t="str">
        <f t="array" ref="H16291">if(F16291&lt;&gt;"", iferror(index('Internal Staffing Calculator'!B$8:B23500,match(F16291,'Internal Staffing Calculator'!E$8:E23500,0)), "Not In Budget"),"")</f>
        <v/>
      </c>
      <c r="I16291" s="184"/>
      <c r="J16291" s="184"/>
      <c r="K16291" s="184"/>
      <c r="L16291" s="183"/>
    </row>
    <row r="16292">
      <c r="A16292" s="454"/>
      <c r="B16292" s="927"/>
      <c r="C16292" s="580"/>
      <c r="D16292" s="939"/>
      <c r="E16292" s="940"/>
      <c r="F16292" s="941"/>
      <c r="G16292" s="937" t="str">
        <f t="array" ref="G16292">xlookup(F16292,'Internal Staffing Calculator'!E:E,'Internal Staffing Calculator'!C:C,"")</f>
        <v/>
      </c>
      <c r="H16292" s="932" t="str">
        <f t="array" ref="H16292">if(F16292&lt;&gt;"", iferror(index('Internal Staffing Calculator'!B$8:B23500,match(F16292,'Internal Staffing Calculator'!E$8:E23500,0)), "Not In Budget"),"")</f>
        <v/>
      </c>
      <c r="I16292" s="184"/>
      <c r="J16292" s="184"/>
      <c r="K16292" s="184"/>
      <c r="L16292" s="183"/>
    </row>
    <row r="16293">
      <c r="A16293" s="454"/>
      <c r="B16293" s="927"/>
      <c r="C16293" s="580"/>
      <c r="D16293" s="939"/>
      <c r="E16293" s="940"/>
      <c r="F16293" s="941"/>
      <c r="G16293" s="937" t="str">
        <f t="array" ref="G16293">xlookup(F16293,'Internal Staffing Calculator'!E:E,'Internal Staffing Calculator'!C:C,"")</f>
        <v/>
      </c>
      <c r="H16293" s="932" t="str">
        <f t="array" ref="H16293">if(F16293&lt;&gt;"", iferror(index('Internal Staffing Calculator'!B$8:B23500,match(F16293,'Internal Staffing Calculator'!E$8:E23500,0)), "Not In Budget"),"")</f>
        <v/>
      </c>
      <c r="I16293" s="184"/>
      <c r="J16293" s="184"/>
      <c r="K16293" s="184"/>
      <c r="L16293" s="183"/>
    </row>
    <row r="16294">
      <c r="A16294" s="454"/>
      <c r="B16294" s="927"/>
      <c r="C16294" s="580"/>
      <c r="D16294" s="939"/>
      <c r="E16294" s="940"/>
      <c r="F16294" s="941"/>
      <c r="G16294" s="937" t="str">
        <f t="array" ref="G16294">xlookup(F16294,'Internal Staffing Calculator'!E:E,'Internal Staffing Calculator'!C:C,"")</f>
        <v/>
      </c>
      <c r="H16294" s="932" t="str">
        <f t="array" ref="H16294">if(F16294&lt;&gt;"", iferror(index('Internal Staffing Calculator'!B$8:B23500,match(F16294,'Internal Staffing Calculator'!E$8:E23500,0)), "Not In Budget"),"")</f>
        <v/>
      </c>
      <c r="I16294" s="184"/>
      <c r="J16294" s="184"/>
      <c r="K16294" s="184"/>
      <c r="L16294" s="183"/>
    </row>
    <row r="16295">
      <c r="A16295" s="454"/>
      <c r="B16295" s="927"/>
      <c r="C16295" s="580"/>
      <c r="D16295" s="939"/>
      <c r="E16295" s="940"/>
      <c r="F16295" s="941"/>
      <c r="G16295" s="937" t="str">
        <f t="array" ref="G16295">xlookup(F16295,'Internal Staffing Calculator'!E:E,'Internal Staffing Calculator'!C:C,"")</f>
        <v/>
      </c>
      <c r="H16295" s="932" t="str">
        <f t="array" ref="H16295">if(F16295&lt;&gt;"", iferror(index('Internal Staffing Calculator'!B$8:B23500,match(F16295,'Internal Staffing Calculator'!E$8:E23500,0)), "Not In Budget"),"")</f>
        <v/>
      </c>
      <c r="I16295" s="184"/>
      <c r="J16295" s="184"/>
      <c r="K16295" s="184"/>
      <c r="L16295" s="183"/>
    </row>
    <row r="16296">
      <c r="A16296" s="454"/>
      <c r="B16296" s="927"/>
      <c r="C16296" s="580"/>
      <c r="D16296" s="939"/>
      <c r="E16296" s="940"/>
      <c r="F16296" s="941"/>
      <c r="G16296" s="937" t="str">
        <f t="array" ref="G16296">xlookup(F16296,'Internal Staffing Calculator'!E:E,'Internal Staffing Calculator'!C:C,"")</f>
        <v/>
      </c>
      <c r="H16296" s="932" t="str">
        <f t="array" ref="H16296">if(F16296&lt;&gt;"", iferror(index('Internal Staffing Calculator'!B$8:B23500,match(F16296,'Internal Staffing Calculator'!E$8:E23500,0)), "Not In Budget"),"")</f>
        <v/>
      </c>
      <c r="I16296" s="184"/>
      <c r="J16296" s="184"/>
      <c r="K16296" s="184"/>
      <c r="L16296" s="183"/>
    </row>
    <row r="16297">
      <c r="A16297" s="454"/>
      <c r="B16297" s="927"/>
      <c r="C16297" s="580"/>
      <c r="D16297" s="939"/>
      <c r="E16297" s="940"/>
      <c r="F16297" s="941"/>
      <c r="G16297" s="937" t="str">
        <f t="array" ref="G16297">xlookup(F16297,'Internal Staffing Calculator'!E:E,'Internal Staffing Calculator'!C:C,"")</f>
        <v/>
      </c>
      <c r="H16297" s="932" t="str">
        <f t="array" ref="H16297">if(F16297&lt;&gt;"", iferror(index('Internal Staffing Calculator'!B$8:B23500,match(F16297,'Internal Staffing Calculator'!E$8:E23500,0)), "Not In Budget"),"")</f>
        <v/>
      </c>
      <c r="I16297" s="184"/>
      <c r="J16297" s="184"/>
      <c r="K16297" s="184"/>
      <c r="L16297" s="183"/>
    </row>
    <row r="16298">
      <c r="A16298" s="454"/>
      <c r="B16298" s="927"/>
      <c r="C16298" s="580"/>
      <c r="D16298" s="939"/>
      <c r="E16298" s="940"/>
      <c r="F16298" s="941"/>
      <c r="G16298" s="937" t="str">
        <f t="array" ref="G16298">xlookup(F16298,'Internal Staffing Calculator'!E:E,'Internal Staffing Calculator'!C:C,"")</f>
        <v/>
      </c>
      <c r="H16298" s="932" t="str">
        <f t="array" ref="H16298">if(F16298&lt;&gt;"", iferror(index('Internal Staffing Calculator'!B$8:B23500,match(F16298,'Internal Staffing Calculator'!E$8:E23500,0)), "Not In Budget"),"")</f>
        <v/>
      </c>
      <c r="I16298" s="184"/>
      <c r="J16298" s="184"/>
      <c r="K16298" s="184"/>
      <c r="L16298" s="183"/>
    </row>
    <row r="16299">
      <c r="A16299" s="454"/>
      <c r="B16299" s="927"/>
      <c r="C16299" s="580"/>
      <c r="D16299" s="939"/>
      <c r="E16299" s="940"/>
      <c r="F16299" s="941"/>
      <c r="G16299" s="937" t="str">
        <f t="array" ref="G16299">xlookup(F16299,'Internal Staffing Calculator'!E:E,'Internal Staffing Calculator'!C:C,"")</f>
        <v/>
      </c>
      <c r="H16299" s="932" t="str">
        <f t="array" ref="H16299">if(F16299&lt;&gt;"", iferror(index('Internal Staffing Calculator'!B$8:B23500,match(F16299,'Internal Staffing Calculator'!E$8:E23500,0)), "Not In Budget"),"")</f>
        <v/>
      </c>
      <c r="I16299" s="184"/>
      <c r="J16299" s="184"/>
      <c r="K16299" s="184"/>
      <c r="L16299" s="183"/>
    </row>
    <row r="16300">
      <c r="A16300" s="454"/>
      <c r="B16300" s="927"/>
      <c r="C16300" s="580"/>
      <c r="D16300" s="939"/>
      <c r="E16300" s="940"/>
      <c r="F16300" s="941"/>
      <c r="G16300" s="937" t="str">
        <f t="array" ref="G16300">xlookup(F16300,'Internal Staffing Calculator'!E:E,'Internal Staffing Calculator'!C:C,"")</f>
        <v/>
      </c>
      <c r="H16300" s="932" t="str">
        <f t="array" ref="H16300">if(F16300&lt;&gt;"", iferror(index('Internal Staffing Calculator'!B$8:B23500,match(F16300,'Internal Staffing Calculator'!E$8:E23500,0)), "Not In Budget"),"")</f>
        <v/>
      </c>
      <c r="I16300" s="184"/>
      <c r="J16300" s="184"/>
      <c r="K16300" s="184"/>
      <c r="L16300" s="183"/>
    </row>
    <row r="16301">
      <c r="A16301" s="454"/>
      <c r="B16301" s="927"/>
      <c r="C16301" s="580"/>
      <c r="D16301" s="939"/>
      <c r="E16301" s="940"/>
      <c r="F16301" s="941"/>
      <c r="G16301" s="937" t="str">
        <f t="array" ref="G16301">xlookup(F16301,'Internal Staffing Calculator'!E:E,'Internal Staffing Calculator'!C:C,"")</f>
        <v/>
      </c>
      <c r="H16301" s="932" t="str">
        <f t="array" ref="H16301">if(F16301&lt;&gt;"", iferror(index('Internal Staffing Calculator'!B$8:B23500,match(F16301,'Internal Staffing Calculator'!E$8:E23500,0)), "Not In Budget"),"")</f>
        <v/>
      </c>
      <c r="I16301" s="184"/>
      <c r="J16301" s="184"/>
      <c r="K16301" s="184"/>
      <c r="L16301" s="183"/>
    </row>
    <row r="16302">
      <c r="A16302" s="454"/>
      <c r="B16302" s="927"/>
      <c r="C16302" s="580"/>
      <c r="D16302" s="939"/>
      <c r="E16302" s="940"/>
      <c r="F16302" s="941"/>
      <c r="G16302" s="937" t="str">
        <f t="array" ref="G16302">xlookup(F16302,'Internal Staffing Calculator'!E:E,'Internal Staffing Calculator'!C:C,"")</f>
        <v/>
      </c>
      <c r="H16302" s="932" t="str">
        <f t="array" ref="H16302">if(F16302&lt;&gt;"", iferror(index('Internal Staffing Calculator'!B$8:B23500,match(F16302,'Internal Staffing Calculator'!E$8:E23500,0)), "Not In Budget"),"")</f>
        <v/>
      </c>
      <c r="I16302" s="184"/>
      <c r="J16302" s="184"/>
      <c r="K16302" s="184"/>
      <c r="L16302" s="183"/>
    </row>
    <row r="16303">
      <c r="A16303" s="454"/>
      <c r="B16303" s="927"/>
      <c r="C16303" s="580"/>
      <c r="D16303" s="939"/>
      <c r="E16303" s="940"/>
      <c r="F16303" s="941"/>
      <c r="G16303" s="937" t="str">
        <f t="array" ref="G16303">xlookup(F16303,'Internal Staffing Calculator'!E:E,'Internal Staffing Calculator'!C:C,"")</f>
        <v/>
      </c>
      <c r="H16303" s="932" t="str">
        <f t="array" ref="H16303">if(F16303&lt;&gt;"", iferror(index('Internal Staffing Calculator'!B$8:B23500,match(F16303,'Internal Staffing Calculator'!E$8:E23500,0)), "Not In Budget"),"")</f>
        <v/>
      </c>
      <c r="I16303" s="184"/>
      <c r="J16303" s="184"/>
      <c r="K16303" s="184"/>
      <c r="L16303" s="183"/>
    </row>
    <row r="16304">
      <c r="A16304" s="454"/>
      <c r="B16304" s="927"/>
      <c r="C16304" s="580"/>
      <c r="D16304" s="939"/>
      <c r="E16304" s="940"/>
      <c r="F16304" s="941"/>
      <c r="G16304" s="937" t="str">
        <f t="array" ref="G16304">xlookup(F16304,'Internal Staffing Calculator'!E:E,'Internal Staffing Calculator'!C:C,"")</f>
        <v/>
      </c>
      <c r="H16304" s="932" t="str">
        <f t="array" ref="H16304">if(F16304&lt;&gt;"", iferror(index('Internal Staffing Calculator'!B$8:B23500,match(F16304,'Internal Staffing Calculator'!E$8:E23500,0)), "Not In Budget"),"")</f>
        <v/>
      </c>
      <c r="I16304" s="184"/>
      <c r="J16304" s="184"/>
      <c r="K16304" s="184"/>
      <c r="L16304" s="183"/>
    </row>
    <row r="16305">
      <c r="A16305" s="454"/>
      <c r="B16305" s="927"/>
      <c r="C16305" s="580"/>
      <c r="D16305" s="939"/>
      <c r="E16305" s="940"/>
      <c r="F16305" s="941"/>
      <c r="G16305" s="937" t="str">
        <f t="array" ref="G16305">xlookup(F16305,'Internal Staffing Calculator'!E:E,'Internal Staffing Calculator'!C:C,"")</f>
        <v/>
      </c>
      <c r="H16305" s="932" t="str">
        <f t="array" ref="H16305">if(F16305&lt;&gt;"", iferror(index('Internal Staffing Calculator'!B$8:B23500,match(F16305,'Internal Staffing Calculator'!E$8:E23500,0)), "Not In Budget"),"")</f>
        <v/>
      </c>
      <c r="I16305" s="184"/>
      <c r="J16305" s="184"/>
      <c r="K16305" s="184"/>
      <c r="L16305" s="183"/>
    </row>
    <row r="16306">
      <c r="A16306" s="454"/>
      <c r="B16306" s="927"/>
      <c r="C16306" s="580"/>
      <c r="D16306" s="939"/>
      <c r="E16306" s="940"/>
      <c r="F16306" s="941"/>
      <c r="G16306" s="937" t="str">
        <f t="array" ref="G16306">xlookup(F16306,'Internal Staffing Calculator'!E:E,'Internal Staffing Calculator'!C:C,"")</f>
        <v/>
      </c>
      <c r="H16306" s="932" t="str">
        <f t="array" ref="H16306">if(F16306&lt;&gt;"", iferror(index('Internal Staffing Calculator'!B$8:B23500,match(F16306,'Internal Staffing Calculator'!E$8:E23500,0)), "Not In Budget"),"")</f>
        <v/>
      </c>
      <c r="I16306" s="184"/>
      <c r="J16306" s="184"/>
      <c r="K16306" s="184"/>
      <c r="L16306" s="183"/>
    </row>
    <row r="16307">
      <c r="A16307" s="454"/>
      <c r="B16307" s="927"/>
      <c r="C16307" s="580"/>
      <c r="D16307" s="939"/>
      <c r="E16307" s="940"/>
      <c r="F16307" s="941"/>
      <c r="G16307" s="937" t="str">
        <f t="array" ref="G16307">xlookup(F16307,'Internal Staffing Calculator'!E:E,'Internal Staffing Calculator'!C:C,"")</f>
        <v/>
      </c>
      <c r="H16307" s="932" t="str">
        <f t="array" ref="H16307">if(F16307&lt;&gt;"", iferror(index('Internal Staffing Calculator'!B$8:B23500,match(F16307,'Internal Staffing Calculator'!E$8:E23500,0)), "Not In Budget"),"")</f>
        <v/>
      </c>
      <c r="I16307" s="184"/>
      <c r="J16307" s="184"/>
      <c r="K16307" s="184"/>
      <c r="L16307" s="183"/>
    </row>
    <row r="16308">
      <c r="A16308" s="454"/>
      <c r="B16308" s="927"/>
      <c r="C16308" s="580"/>
      <c r="D16308" s="939"/>
      <c r="E16308" s="940"/>
      <c r="F16308" s="941"/>
      <c r="G16308" s="937" t="str">
        <f t="array" ref="G16308">xlookup(F16308,'Internal Staffing Calculator'!E:E,'Internal Staffing Calculator'!C:C,"")</f>
        <v/>
      </c>
      <c r="H16308" s="932" t="str">
        <f t="array" ref="H16308">if(F16308&lt;&gt;"", iferror(index('Internal Staffing Calculator'!B$8:B23500,match(F16308,'Internal Staffing Calculator'!E$8:E23500,0)), "Not In Budget"),"")</f>
        <v/>
      </c>
      <c r="I16308" s="184"/>
      <c r="J16308" s="184"/>
      <c r="K16308" s="184"/>
      <c r="L16308" s="183"/>
    </row>
    <row r="16309">
      <c r="A16309" s="454"/>
      <c r="B16309" s="927"/>
      <c r="C16309" s="580"/>
      <c r="D16309" s="939"/>
      <c r="E16309" s="940"/>
      <c r="F16309" s="941"/>
      <c r="G16309" s="937" t="str">
        <f t="array" ref="G16309">xlookup(F16309,'Internal Staffing Calculator'!E:E,'Internal Staffing Calculator'!C:C,"")</f>
        <v/>
      </c>
      <c r="H16309" s="932" t="str">
        <f t="array" ref="H16309">if(F16309&lt;&gt;"", iferror(index('Internal Staffing Calculator'!B$8:B23500,match(F16309,'Internal Staffing Calculator'!E$8:E23500,0)), "Not In Budget"),"")</f>
        <v/>
      </c>
      <c r="I16309" s="184"/>
      <c r="J16309" s="184"/>
      <c r="K16309" s="184"/>
      <c r="L16309" s="183"/>
    </row>
    <row r="16310">
      <c r="A16310" s="454"/>
      <c r="B16310" s="927"/>
      <c r="C16310" s="580"/>
      <c r="D16310" s="939"/>
      <c r="E16310" s="940"/>
      <c r="F16310" s="941"/>
      <c r="G16310" s="937" t="str">
        <f t="array" ref="G16310">xlookup(F16310,'Internal Staffing Calculator'!E:E,'Internal Staffing Calculator'!C:C,"")</f>
        <v/>
      </c>
      <c r="H16310" s="932" t="str">
        <f t="array" ref="H16310">if(F16310&lt;&gt;"", iferror(index('Internal Staffing Calculator'!B$8:B23500,match(F16310,'Internal Staffing Calculator'!E$8:E23500,0)), "Not In Budget"),"")</f>
        <v/>
      </c>
      <c r="I16310" s="184"/>
      <c r="J16310" s="184"/>
      <c r="K16310" s="184"/>
      <c r="L16310" s="183"/>
    </row>
    <row r="16311">
      <c r="A16311" s="454"/>
      <c r="B16311" s="927"/>
      <c r="C16311" s="580"/>
      <c r="D16311" s="939"/>
      <c r="E16311" s="940"/>
      <c r="F16311" s="941"/>
      <c r="G16311" s="937" t="str">
        <f t="array" ref="G16311">xlookup(F16311,'Internal Staffing Calculator'!E:E,'Internal Staffing Calculator'!C:C,"")</f>
        <v/>
      </c>
      <c r="H16311" s="932" t="str">
        <f t="array" ref="H16311">if(F16311&lt;&gt;"", iferror(index('Internal Staffing Calculator'!B$8:B23500,match(F16311,'Internal Staffing Calculator'!E$8:E23500,0)), "Not In Budget"),"")</f>
        <v/>
      </c>
      <c r="I16311" s="184"/>
      <c r="J16311" s="184"/>
      <c r="K16311" s="184"/>
      <c r="L16311" s="183"/>
    </row>
    <row r="16312">
      <c r="A16312" s="454"/>
      <c r="B16312" s="927"/>
      <c r="C16312" s="580"/>
      <c r="D16312" s="939"/>
      <c r="E16312" s="940"/>
      <c r="F16312" s="941"/>
      <c r="G16312" s="937" t="str">
        <f t="array" ref="G16312">xlookup(F16312,'Internal Staffing Calculator'!E:E,'Internal Staffing Calculator'!C:C,"")</f>
        <v/>
      </c>
      <c r="H16312" s="932" t="str">
        <f t="array" ref="H16312">if(F16312&lt;&gt;"", iferror(index('Internal Staffing Calculator'!B$8:B23500,match(F16312,'Internal Staffing Calculator'!E$8:E23500,0)), "Not In Budget"),"")</f>
        <v/>
      </c>
      <c r="I16312" s="184"/>
      <c r="J16312" s="184"/>
      <c r="K16312" s="184"/>
      <c r="L16312" s="183"/>
    </row>
    <row r="16313">
      <c r="A16313" s="454"/>
      <c r="B16313" s="927"/>
      <c r="C16313" s="580"/>
      <c r="D16313" s="939"/>
      <c r="E16313" s="940"/>
      <c r="F16313" s="941"/>
      <c r="G16313" s="937" t="str">
        <f t="array" ref="G16313">xlookup(F16313,'Internal Staffing Calculator'!E:E,'Internal Staffing Calculator'!C:C,"")</f>
        <v/>
      </c>
      <c r="H16313" s="932" t="str">
        <f t="array" ref="H16313">if(F16313&lt;&gt;"", iferror(index('Internal Staffing Calculator'!B$8:B23500,match(F16313,'Internal Staffing Calculator'!E$8:E23500,0)), "Not In Budget"),"")</f>
        <v/>
      </c>
      <c r="I16313" s="184"/>
      <c r="J16313" s="184"/>
      <c r="K16313" s="184"/>
      <c r="L16313" s="183"/>
    </row>
    <row r="16314">
      <c r="A16314" s="454"/>
      <c r="B16314" s="927"/>
      <c r="C16314" s="580"/>
      <c r="D16314" s="939"/>
      <c r="E16314" s="940"/>
      <c r="F16314" s="941"/>
      <c r="G16314" s="937" t="str">
        <f t="array" ref="G16314">xlookup(F16314,'Internal Staffing Calculator'!E:E,'Internal Staffing Calculator'!C:C,"")</f>
        <v/>
      </c>
      <c r="H16314" s="932" t="str">
        <f t="array" ref="H16314">if(F16314&lt;&gt;"", iferror(index('Internal Staffing Calculator'!B$8:B23500,match(F16314,'Internal Staffing Calculator'!E$8:E23500,0)), "Not In Budget"),"")</f>
        <v/>
      </c>
      <c r="I16314" s="184"/>
      <c r="J16314" s="184"/>
      <c r="K16314" s="184"/>
      <c r="L16314" s="183"/>
    </row>
    <row r="16315">
      <c r="A16315" s="454"/>
      <c r="B16315" s="927"/>
      <c r="C16315" s="580"/>
      <c r="D16315" s="939"/>
      <c r="E16315" s="940"/>
      <c r="F16315" s="941"/>
      <c r="G16315" s="937" t="str">
        <f t="array" ref="G16315">xlookup(F16315,'Internal Staffing Calculator'!E:E,'Internal Staffing Calculator'!C:C,"")</f>
        <v/>
      </c>
      <c r="H16315" s="932" t="str">
        <f t="array" ref="H16315">if(F16315&lt;&gt;"", iferror(index('Internal Staffing Calculator'!B$8:B23500,match(F16315,'Internal Staffing Calculator'!E$8:E23500,0)), "Not In Budget"),"")</f>
        <v/>
      </c>
      <c r="I16315" s="184"/>
      <c r="J16315" s="184"/>
      <c r="K16315" s="184"/>
      <c r="L16315" s="183"/>
    </row>
    <row r="16316">
      <c r="A16316" s="454"/>
      <c r="B16316" s="927"/>
      <c r="C16316" s="580"/>
      <c r="D16316" s="939"/>
      <c r="E16316" s="940"/>
      <c r="F16316" s="941"/>
      <c r="G16316" s="937" t="str">
        <f t="array" ref="G16316">xlookup(F16316,'Internal Staffing Calculator'!E:E,'Internal Staffing Calculator'!C:C,"")</f>
        <v/>
      </c>
      <c r="H16316" s="932" t="str">
        <f t="array" ref="H16316">if(F16316&lt;&gt;"", iferror(index('Internal Staffing Calculator'!B$8:B23500,match(F16316,'Internal Staffing Calculator'!E$8:E23500,0)), "Not In Budget"),"")</f>
        <v/>
      </c>
      <c r="I16316" s="184"/>
      <c r="J16316" s="184"/>
      <c r="K16316" s="184"/>
      <c r="L16316" s="183"/>
    </row>
    <row r="16317">
      <c r="A16317" s="454"/>
      <c r="B16317" s="927"/>
      <c r="C16317" s="580"/>
      <c r="D16317" s="939"/>
      <c r="E16317" s="940"/>
      <c r="F16317" s="941"/>
      <c r="G16317" s="937" t="str">
        <f t="array" ref="G16317">xlookup(F16317,'Internal Staffing Calculator'!E:E,'Internal Staffing Calculator'!C:C,"")</f>
        <v/>
      </c>
      <c r="H16317" s="932" t="str">
        <f t="array" ref="H16317">if(F16317&lt;&gt;"", iferror(index('Internal Staffing Calculator'!B$8:B23500,match(F16317,'Internal Staffing Calculator'!E$8:E23500,0)), "Not In Budget"),"")</f>
        <v/>
      </c>
      <c r="I16317" s="184"/>
      <c r="J16317" s="184"/>
      <c r="K16317" s="184"/>
      <c r="L16317" s="183"/>
    </row>
    <row r="16318">
      <c r="A16318" s="454"/>
      <c r="B16318" s="927"/>
      <c r="C16318" s="580"/>
      <c r="D16318" s="939"/>
      <c r="E16318" s="940"/>
      <c r="F16318" s="941"/>
      <c r="G16318" s="937" t="str">
        <f t="array" ref="G16318">xlookup(F16318,'Internal Staffing Calculator'!E:E,'Internal Staffing Calculator'!C:C,"")</f>
        <v/>
      </c>
      <c r="H16318" s="932" t="str">
        <f t="array" ref="H16318">if(F16318&lt;&gt;"", iferror(index('Internal Staffing Calculator'!B$8:B23500,match(F16318,'Internal Staffing Calculator'!E$8:E23500,0)), "Not In Budget"),"")</f>
        <v/>
      </c>
      <c r="I16318" s="184"/>
      <c r="J16318" s="184"/>
      <c r="K16318" s="184"/>
      <c r="L16318" s="183"/>
    </row>
    <row r="16319">
      <c r="A16319" s="454"/>
      <c r="B16319" s="927"/>
      <c r="C16319" s="580"/>
      <c r="D16319" s="939"/>
      <c r="E16319" s="940"/>
      <c r="F16319" s="941"/>
      <c r="G16319" s="937" t="str">
        <f t="array" ref="G16319">xlookup(F16319,'Internal Staffing Calculator'!E:E,'Internal Staffing Calculator'!C:C,"")</f>
        <v/>
      </c>
      <c r="H16319" s="932" t="str">
        <f t="array" ref="H16319">if(F16319&lt;&gt;"", iferror(index('Internal Staffing Calculator'!B$8:B23500,match(F16319,'Internal Staffing Calculator'!E$8:E23500,0)), "Not In Budget"),"")</f>
        <v/>
      </c>
      <c r="I16319" s="184"/>
      <c r="J16319" s="184"/>
      <c r="K16319" s="184"/>
      <c r="L16319" s="183"/>
    </row>
    <row r="16320">
      <c r="A16320" s="454"/>
      <c r="B16320" s="927"/>
      <c r="C16320" s="580"/>
      <c r="D16320" s="939"/>
      <c r="E16320" s="940"/>
      <c r="F16320" s="941"/>
      <c r="G16320" s="937" t="str">
        <f t="array" ref="G16320">xlookup(F16320,'Internal Staffing Calculator'!E:E,'Internal Staffing Calculator'!C:C,"")</f>
        <v/>
      </c>
      <c r="H16320" s="932" t="str">
        <f t="array" ref="H16320">if(F16320&lt;&gt;"", iferror(index('Internal Staffing Calculator'!B$8:B23500,match(F16320,'Internal Staffing Calculator'!E$8:E23500,0)), "Not In Budget"),"")</f>
        <v/>
      </c>
      <c r="I16320" s="184"/>
      <c r="J16320" s="184"/>
      <c r="K16320" s="184"/>
      <c r="L16320" s="183"/>
    </row>
    <row r="16321">
      <c r="A16321" s="454"/>
      <c r="B16321" s="927"/>
      <c r="C16321" s="580"/>
      <c r="D16321" s="939"/>
      <c r="E16321" s="940"/>
      <c r="F16321" s="941"/>
      <c r="G16321" s="937" t="str">
        <f t="array" ref="G16321">xlookup(F16321,'Internal Staffing Calculator'!E:E,'Internal Staffing Calculator'!C:C,"")</f>
        <v/>
      </c>
      <c r="H16321" s="932" t="str">
        <f t="array" ref="H16321">if(F16321&lt;&gt;"", iferror(index('Internal Staffing Calculator'!B$8:B23500,match(F16321,'Internal Staffing Calculator'!E$8:E23500,0)), "Not In Budget"),"")</f>
        <v/>
      </c>
      <c r="I16321" s="184"/>
      <c r="J16321" s="184"/>
      <c r="K16321" s="184"/>
      <c r="L16321" s="183"/>
    </row>
    <row r="16322">
      <c r="A16322" s="454"/>
      <c r="B16322" s="927"/>
      <c r="C16322" s="580"/>
      <c r="D16322" s="939"/>
      <c r="E16322" s="940"/>
      <c r="F16322" s="941"/>
      <c r="G16322" s="937" t="str">
        <f t="array" ref="G16322">xlookup(F16322,'Internal Staffing Calculator'!E:E,'Internal Staffing Calculator'!C:C,"")</f>
        <v/>
      </c>
      <c r="H16322" s="932" t="str">
        <f t="array" ref="H16322">if(F16322&lt;&gt;"", iferror(index('Internal Staffing Calculator'!B$8:B23500,match(F16322,'Internal Staffing Calculator'!E$8:E23500,0)), "Not In Budget"),"")</f>
        <v/>
      </c>
      <c r="I16322" s="184"/>
      <c r="J16322" s="184"/>
      <c r="K16322" s="184"/>
      <c r="L16322" s="183"/>
    </row>
    <row r="16323">
      <c r="A16323" s="454"/>
      <c r="B16323" s="927"/>
      <c r="C16323" s="580"/>
      <c r="D16323" s="939"/>
      <c r="E16323" s="940"/>
      <c r="F16323" s="941"/>
      <c r="G16323" s="937" t="str">
        <f t="array" ref="G16323">xlookup(F16323,'Internal Staffing Calculator'!E:E,'Internal Staffing Calculator'!C:C,"")</f>
        <v/>
      </c>
      <c r="H16323" s="932" t="str">
        <f t="array" ref="H16323">if(F16323&lt;&gt;"", iferror(index('Internal Staffing Calculator'!B$8:B23500,match(F16323,'Internal Staffing Calculator'!E$8:E23500,0)), "Not In Budget"),"")</f>
        <v/>
      </c>
      <c r="I16323" s="184"/>
      <c r="J16323" s="184"/>
      <c r="K16323" s="184"/>
      <c r="L16323" s="183"/>
    </row>
    <row r="16324">
      <c r="A16324" s="454"/>
      <c r="B16324" s="927"/>
      <c r="C16324" s="580"/>
      <c r="D16324" s="939"/>
      <c r="E16324" s="940"/>
      <c r="F16324" s="941"/>
      <c r="G16324" s="937" t="str">
        <f t="array" ref="G16324">xlookup(F16324,'Internal Staffing Calculator'!E:E,'Internal Staffing Calculator'!C:C,"")</f>
        <v/>
      </c>
      <c r="H16324" s="932" t="str">
        <f t="array" ref="H16324">if(F16324&lt;&gt;"", iferror(index('Internal Staffing Calculator'!B$8:B23500,match(F16324,'Internal Staffing Calculator'!E$8:E23500,0)), "Not In Budget"),"")</f>
        <v/>
      </c>
      <c r="I16324" s="184"/>
      <c r="J16324" s="184"/>
      <c r="K16324" s="184"/>
      <c r="L16324" s="183"/>
    </row>
    <row r="16325">
      <c r="A16325" s="454"/>
      <c r="B16325" s="927"/>
      <c r="C16325" s="580"/>
      <c r="D16325" s="939"/>
      <c r="E16325" s="940"/>
      <c r="F16325" s="941"/>
      <c r="G16325" s="937" t="str">
        <f t="array" ref="G16325">xlookup(F16325,'Internal Staffing Calculator'!E:E,'Internal Staffing Calculator'!C:C,"")</f>
        <v/>
      </c>
      <c r="H16325" s="932" t="str">
        <f t="array" ref="H16325">if(F16325&lt;&gt;"", iferror(index('Internal Staffing Calculator'!B$8:B23500,match(F16325,'Internal Staffing Calculator'!E$8:E23500,0)), "Not In Budget"),"")</f>
        <v/>
      </c>
      <c r="I16325" s="184"/>
      <c r="J16325" s="184"/>
      <c r="K16325" s="184"/>
      <c r="L16325" s="183"/>
    </row>
    <row r="16326">
      <c r="A16326" s="454"/>
      <c r="B16326" s="927"/>
      <c r="C16326" s="580"/>
      <c r="D16326" s="939"/>
      <c r="E16326" s="940"/>
      <c r="F16326" s="941"/>
      <c r="G16326" s="937" t="str">
        <f t="array" ref="G16326">xlookup(F16326,'Internal Staffing Calculator'!E:E,'Internal Staffing Calculator'!C:C,"")</f>
        <v/>
      </c>
      <c r="H16326" s="932" t="str">
        <f t="array" ref="H16326">if(F16326&lt;&gt;"", iferror(index('Internal Staffing Calculator'!B$8:B23500,match(F16326,'Internal Staffing Calculator'!E$8:E23500,0)), "Not In Budget"),"")</f>
        <v/>
      </c>
      <c r="I16326" s="184"/>
      <c r="J16326" s="184"/>
      <c r="K16326" s="184"/>
      <c r="L16326" s="183"/>
    </row>
    <row r="16327">
      <c r="A16327" s="454"/>
      <c r="B16327" s="927"/>
      <c r="C16327" s="580"/>
      <c r="D16327" s="939"/>
      <c r="E16327" s="940"/>
      <c r="F16327" s="941"/>
      <c r="G16327" s="937" t="str">
        <f t="array" ref="G16327">xlookup(F16327,'Internal Staffing Calculator'!E:E,'Internal Staffing Calculator'!C:C,"")</f>
        <v/>
      </c>
      <c r="H16327" s="932" t="str">
        <f t="array" ref="H16327">if(F16327&lt;&gt;"", iferror(index('Internal Staffing Calculator'!B$8:B23500,match(F16327,'Internal Staffing Calculator'!E$8:E23500,0)), "Not In Budget"),"")</f>
        <v/>
      </c>
      <c r="I16327" s="184"/>
      <c r="J16327" s="184"/>
      <c r="K16327" s="184"/>
      <c r="L16327" s="183"/>
    </row>
    <row r="16328">
      <c r="A16328" s="454"/>
      <c r="B16328" s="927"/>
      <c r="C16328" s="580"/>
      <c r="D16328" s="939"/>
      <c r="E16328" s="940"/>
      <c r="F16328" s="941"/>
      <c r="G16328" s="937" t="str">
        <f t="array" ref="G16328">xlookup(F16328,'Internal Staffing Calculator'!E:E,'Internal Staffing Calculator'!C:C,"")</f>
        <v/>
      </c>
      <c r="H16328" s="932" t="str">
        <f t="array" ref="H16328">if(F16328&lt;&gt;"", iferror(index('Internal Staffing Calculator'!B$8:B23500,match(F16328,'Internal Staffing Calculator'!E$8:E23500,0)), "Not In Budget"),"")</f>
        <v/>
      </c>
      <c r="I16328" s="184"/>
      <c r="J16328" s="184"/>
      <c r="K16328" s="184"/>
      <c r="L16328" s="183"/>
    </row>
    <row r="16329">
      <c r="A16329" s="454"/>
      <c r="B16329" s="927"/>
      <c r="C16329" s="580"/>
      <c r="D16329" s="939"/>
      <c r="E16329" s="940"/>
      <c r="F16329" s="941"/>
      <c r="G16329" s="937" t="str">
        <f t="array" ref="G16329">xlookup(F16329,'Internal Staffing Calculator'!E:E,'Internal Staffing Calculator'!C:C,"")</f>
        <v/>
      </c>
      <c r="H16329" s="932" t="str">
        <f t="array" ref="H16329">if(F16329&lt;&gt;"", iferror(index('Internal Staffing Calculator'!B$8:B23500,match(F16329,'Internal Staffing Calculator'!E$8:E23500,0)), "Not In Budget"),"")</f>
        <v/>
      </c>
      <c r="I16329" s="184"/>
      <c r="J16329" s="184"/>
      <c r="K16329" s="184"/>
      <c r="L16329" s="183"/>
    </row>
    <row r="16330">
      <c r="A16330" s="454"/>
      <c r="B16330" s="927"/>
      <c r="C16330" s="580"/>
      <c r="D16330" s="939"/>
      <c r="E16330" s="940"/>
      <c r="F16330" s="941"/>
      <c r="G16330" s="937" t="str">
        <f t="array" ref="G16330">xlookup(F16330,'Internal Staffing Calculator'!E:E,'Internal Staffing Calculator'!C:C,"")</f>
        <v/>
      </c>
      <c r="H16330" s="932" t="str">
        <f t="array" ref="H16330">if(F16330&lt;&gt;"", iferror(index('Internal Staffing Calculator'!B$8:B23500,match(F16330,'Internal Staffing Calculator'!E$8:E23500,0)), "Not In Budget"),"")</f>
        <v/>
      </c>
      <c r="I16330" s="184"/>
      <c r="J16330" s="184"/>
      <c r="K16330" s="184"/>
      <c r="L16330" s="183"/>
    </row>
    <row r="16331">
      <c r="A16331" s="454"/>
      <c r="B16331" s="927"/>
      <c r="C16331" s="580"/>
      <c r="D16331" s="939"/>
      <c r="E16331" s="940"/>
      <c r="F16331" s="941"/>
      <c r="G16331" s="937" t="str">
        <f t="array" ref="G16331">xlookup(F16331,'Internal Staffing Calculator'!E:E,'Internal Staffing Calculator'!C:C,"")</f>
        <v/>
      </c>
      <c r="H16331" s="932" t="str">
        <f t="array" ref="H16331">if(F16331&lt;&gt;"", iferror(index('Internal Staffing Calculator'!B$8:B23500,match(F16331,'Internal Staffing Calculator'!E$8:E23500,0)), "Not In Budget"),"")</f>
        <v/>
      </c>
      <c r="I16331" s="184"/>
      <c r="J16331" s="184"/>
      <c r="K16331" s="184"/>
      <c r="L16331" s="183"/>
    </row>
    <row r="16332">
      <c r="A16332" s="454"/>
      <c r="B16332" s="927"/>
      <c r="C16332" s="580"/>
      <c r="D16332" s="939"/>
      <c r="E16332" s="940"/>
      <c r="F16332" s="941"/>
      <c r="G16332" s="937" t="str">
        <f t="array" ref="G16332">xlookup(F16332,'Internal Staffing Calculator'!E:E,'Internal Staffing Calculator'!C:C,"")</f>
        <v/>
      </c>
      <c r="H16332" s="932" t="str">
        <f t="array" ref="H16332">if(F16332&lt;&gt;"", iferror(index('Internal Staffing Calculator'!B$8:B23500,match(F16332,'Internal Staffing Calculator'!E$8:E23500,0)), "Not In Budget"),"")</f>
        <v/>
      </c>
      <c r="I16332" s="184"/>
      <c r="J16332" s="184"/>
      <c r="K16332" s="184"/>
      <c r="L16332" s="183"/>
    </row>
    <row r="16333">
      <c r="A16333" s="454"/>
      <c r="B16333" s="927"/>
      <c r="C16333" s="580"/>
      <c r="D16333" s="939"/>
      <c r="E16333" s="940"/>
      <c r="F16333" s="941"/>
      <c r="G16333" s="937" t="str">
        <f t="array" ref="G16333">xlookup(F16333,'Internal Staffing Calculator'!E:E,'Internal Staffing Calculator'!C:C,"")</f>
        <v/>
      </c>
      <c r="H16333" s="932" t="str">
        <f t="array" ref="H16333">if(F16333&lt;&gt;"", iferror(index('Internal Staffing Calculator'!B$8:B23500,match(F16333,'Internal Staffing Calculator'!E$8:E23500,0)), "Not In Budget"),"")</f>
        <v/>
      </c>
      <c r="I16333" s="184"/>
      <c r="J16333" s="184"/>
      <c r="K16333" s="184"/>
      <c r="L16333" s="183"/>
    </row>
    <row r="16334">
      <c r="A16334" s="454"/>
      <c r="B16334" s="927"/>
      <c r="C16334" s="580"/>
      <c r="D16334" s="939"/>
      <c r="E16334" s="940"/>
      <c r="F16334" s="941"/>
      <c r="G16334" s="937" t="str">
        <f t="array" ref="G16334">xlookup(F16334,'Internal Staffing Calculator'!E:E,'Internal Staffing Calculator'!C:C,"")</f>
        <v/>
      </c>
      <c r="H16334" s="932" t="str">
        <f t="array" ref="H16334">if(F16334&lt;&gt;"", iferror(index('Internal Staffing Calculator'!B$8:B23500,match(F16334,'Internal Staffing Calculator'!E$8:E23500,0)), "Not In Budget"),"")</f>
        <v/>
      </c>
      <c r="I16334" s="184"/>
      <c r="J16334" s="184"/>
      <c r="K16334" s="184"/>
      <c r="L16334" s="183"/>
    </row>
    <row r="16335">
      <c r="A16335" s="454"/>
      <c r="B16335" s="927"/>
      <c r="C16335" s="580"/>
      <c r="D16335" s="939"/>
      <c r="E16335" s="940"/>
      <c r="F16335" s="941"/>
      <c r="G16335" s="937" t="str">
        <f t="array" ref="G16335">xlookup(F16335,'Internal Staffing Calculator'!E:E,'Internal Staffing Calculator'!C:C,"")</f>
        <v/>
      </c>
      <c r="H16335" s="932" t="str">
        <f t="array" ref="H16335">if(F16335&lt;&gt;"", iferror(index('Internal Staffing Calculator'!B$8:B23500,match(F16335,'Internal Staffing Calculator'!E$8:E23500,0)), "Not In Budget"),"")</f>
        <v/>
      </c>
      <c r="I16335" s="184"/>
      <c r="J16335" s="184"/>
      <c r="K16335" s="184"/>
      <c r="L16335" s="183"/>
    </row>
    <row r="16336">
      <c r="A16336" s="454"/>
      <c r="B16336" s="927"/>
      <c r="C16336" s="580"/>
      <c r="D16336" s="939"/>
      <c r="E16336" s="940"/>
      <c r="F16336" s="941"/>
      <c r="G16336" s="937" t="str">
        <f t="array" ref="G16336">xlookup(F16336,'Internal Staffing Calculator'!E:E,'Internal Staffing Calculator'!C:C,"")</f>
        <v/>
      </c>
      <c r="H16336" s="932" t="str">
        <f t="array" ref="H16336">if(F16336&lt;&gt;"", iferror(index('Internal Staffing Calculator'!B$8:B23500,match(F16336,'Internal Staffing Calculator'!E$8:E23500,0)), "Not In Budget"),"")</f>
        <v/>
      </c>
      <c r="I16336" s="184"/>
      <c r="J16336" s="184"/>
      <c r="K16336" s="184"/>
      <c r="L16336" s="183"/>
    </row>
    <row r="16337">
      <c r="A16337" s="454"/>
      <c r="B16337" s="927"/>
      <c r="C16337" s="580"/>
      <c r="D16337" s="939"/>
      <c r="E16337" s="940"/>
      <c r="F16337" s="941"/>
      <c r="G16337" s="937" t="str">
        <f t="array" ref="G16337">xlookup(F16337,'Internal Staffing Calculator'!E:E,'Internal Staffing Calculator'!C:C,"")</f>
        <v/>
      </c>
      <c r="H16337" s="932" t="str">
        <f t="array" ref="H16337">if(F16337&lt;&gt;"", iferror(index('Internal Staffing Calculator'!B$8:B23500,match(F16337,'Internal Staffing Calculator'!E$8:E23500,0)), "Not In Budget"),"")</f>
        <v/>
      </c>
      <c r="I16337" s="184"/>
      <c r="J16337" s="184"/>
      <c r="K16337" s="184"/>
      <c r="L16337" s="183"/>
    </row>
    <row r="16338">
      <c r="A16338" s="454"/>
      <c r="B16338" s="927"/>
      <c r="C16338" s="580"/>
      <c r="D16338" s="939"/>
      <c r="E16338" s="940"/>
      <c r="F16338" s="941"/>
      <c r="G16338" s="937" t="str">
        <f t="array" ref="G16338">xlookup(F16338,'Internal Staffing Calculator'!E:E,'Internal Staffing Calculator'!C:C,"")</f>
        <v/>
      </c>
      <c r="H16338" s="932" t="str">
        <f t="array" ref="H16338">if(F16338&lt;&gt;"", iferror(index('Internal Staffing Calculator'!B$8:B23500,match(F16338,'Internal Staffing Calculator'!E$8:E23500,0)), "Not In Budget"),"")</f>
        <v/>
      </c>
      <c r="I16338" s="184"/>
      <c r="J16338" s="184"/>
      <c r="K16338" s="184"/>
      <c r="L16338" s="183"/>
    </row>
    <row r="16339">
      <c r="A16339" s="454"/>
      <c r="B16339" s="927"/>
      <c r="C16339" s="580"/>
      <c r="D16339" s="939"/>
      <c r="E16339" s="940"/>
      <c r="F16339" s="941"/>
      <c r="G16339" s="937" t="str">
        <f t="array" ref="G16339">xlookup(F16339,'Internal Staffing Calculator'!E:E,'Internal Staffing Calculator'!C:C,"")</f>
        <v/>
      </c>
      <c r="H16339" s="932" t="str">
        <f t="array" ref="H16339">if(F16339&lt;&gt;"", iferror(index('Internal Staffing Calculator'!B$8:B23500,match(F16339,'Internal Staffing Calculator'!E$8:E23500,0)), "Not In Budget"),"")</f>
        <v/>
      </c>
      <c r="I16339" s="184"/>
      <c r="J16339" s="184"/>
      <c r="K16339" s="184"/>
      <c r="L16339" s="183"/>
    </row>
    <row r="16340">
      <c r="A16340" s="454"/>
      <c r="B16340" s="927"/>
      <c r="C16340" s="580"/>
      <c r="D16340" s="939"/>
      <c r="E16340" s="940"/>
      <c r="F16340" s="941"/>
      <c r="G16340" s="937" t="str">
        <f t="array" ref="G16340">xlookup(F16340,'Internal Staffing Calculator'!E:E,'Internal Staffing Calculator'!C:C,"")</f>
        <v/>
      </c>
      <c r="H16340" s="932" t="str">
        <f t="array" ref="H16340">if(F16340&lt;&gt;"", iferror(index('Internal Staffing Calculator'!B$8:B23500,match(F16340,'Internal Staffing Calculator'!E$8:E23500,0)), "Not In Budget"),"")</f>
        <v/>
      </c>
      <c r="I16340" s="184"/>
      <c r="J16340" s="184"/>
      <c r="K16340" s="184"/>
      <c r="L16340" s="183"/>
    </row>
    <row r="16341">
      <c r="A16341" s="454"/>
      <c r="B16341" s="927"/>
      <c r="C16341" s="580"/>
      <c r="D16341" s="939"/>
      <c r="E16341" s="940"/>
      <c r="F16341" s="941"/>
      <c r="G16341" s="937" t="str">
        <f t="array" ref="G16341">xlookup(F16341,'Internal Staffing Calculator'!E:E,'Internal Staffing Calculator'!C:C,"")</f>
        <v/>
      </c>
      <c r="H16341" s="932" t="str">
        <f t="array" ref="H16341">if(F16341&lt;&gt;"", iferror(index('Internal Staffing Calculator'!B$8:B23500,match(F16341,'Internal Staffing Calculator'!E$8:E23500,0)), "Not In Budget"),"")</f>
        <v/>
      </c>
      <c r="I16341" s="184"/>
      <c r="J16341" s="184"/>
      <c r="K16341" s="184"/>
      <c r="L16341" s="183"/>
    </row>
    <row r="16342">
      <c r="A16342" s="454"/>
      <c r="B16342" s="927"/>
      <c r="C16342" s="580"/>
      <c r="D16342" s="939"/>
      <c r="E16342" s="940"/>
      <c r="F16342" s="941"/>
      <c r="G16342" s="937" t="str">
        <f t="array" ref="G16342">xlookup(F16342,'Internal Staffing Calculator'!E:E,'Internal Staffing Calculator'!C:C,"")</f>
        <v/>
      </c>
      <c r="H16342" s="932" t="str">
        <f t="array" ref="H16342">if(F16342&lt;&gt;"", iferror(index('Internal Staffing Calculator'!B$8:B23500,match(F16342,'Internal Staffing Calculator'!E$8:E23500,0)), "Not In Budget"),"")</f>
        <v/>
      </c>
      <c r="I16342" s="184"/>
      <c r="J16342" s="184"/>
      <c r="K16342" s="184"/>
      <c r="L16342" s="183"/>
    </row>
    <row r="16343">
      <c r="A16343" s="454"/>
      <c r="B16343" s="927"/>
      <c r="C16343" s="580"/>
      <c r="D16343" s="939"/>
      <c r="E16343" s="940"/>
      <c r="F16343" s="941"/>
      <c r="G16343" s="937" t="str">
        <f t="array" ref="G16343">xlookup(F16343,'Internal Staffing Calculator'!E:E,'Internal Staffing Calculator'!C:C,"")</f>
        <v/>
      </c>
      <c r="H16343" s="932" t="str">
        <f t="array" ref="H16343">if(F16343&lt;&gt;"", iferror(index('Internal Staffing Calculator'!B$8:B23500,match(F16343,'Internal Staffing Calculator'!E$8:E23500,0)), "Not In Budget"),"")</f>
        <v/>
      </c>
      <c r="I16343" s="184"/>
      <c r="J16343" s="184"/>
      <c r="K16343" s="184"/>
      <c r="L16343" s="183"/>
    </row>
    <row r="16344">
      <c r="A16344" s="454"/>
      <c r="B16344" s="927"/>
      <c r="C16344" s="580"/>
      <c r="D16344" s="939"/>
      <c r="E16344" s="940"/>
      <c r="F16344" s="941"/>
      <c r="G16344" s="937" t="str">
        <f t="array" ref="G16344">xlookup(F16344,'Internal Staffing Calculator'!E:E,'Internal Staffing Calculator'!C:C,"")</f>
        <v/>
      </c>
      <c r="H16344" s="932" t="str">
        <f t="array" ref="H16344">if(F16344&lt;&gt;"", iferror(index('Internal Staffing Calculator'!B$8:B23500,match(F16344,'Internal Staffing Calculator'!E$8:E23500,0)), "Not In Budget"),"")</f>
        <v/>
      </c>
      <c r="I16344" s="184"/>
      <c r="J16344" s="184"/>
      <c r="K16344" s="184"/>
      <c r="L16344" s="183"/>
    </row>
    <row r="16345">
      <c r="A16345" s="454"/>
      <c r="B16345" s="927"/>
      <c r="C16345" s="580"/>
      <c r="D16345" s="939"/>
      <c r="E16345" s="940"/>
      <c r="F16345" s="941"/>
      <c r="G16345" s="937" t="str">
        <f t="array" ref="G16345">xlookup(F16345,'Internal Staffing Calculator'!E:E,'Internal Staffing Calculator'!C:C,"")</f>
        <v/>
      </c>
      <c r="H16345" s="932" t="str">
        <f t="array" ref="H16345">if(F16345&lt;&gt;"", iferror(index('Internal Staffing Calculator'!B$8:B23500,match(F16345,'Internal Staffing Calculator'!E$8:E23500,0)), "Not In Budget"),"")</f>
        <v/>
      </c>
      <c r="I16345" s="184"/>
      <c r="J16345" s="184"/>
      <c r="K16345" s="184"/>
      <c r="L16345" s="183"/>
    </row>
    <row r="16346">
      <c r="A16346" s="454"/>
      <c r="B16346" s="927"/>
      <c r="C16346" s="580"/>
      <c r="D16346" s="939"/>
      <c r="E16346" s="940"/>
      <c r="F16346" s="941"/>
      <c r="G16346" s="937" t="str">
        <f t="array" ref="G16346">xlookup(F16346,'Internal Staffing Calculator'!E:E,'Internal Staffing Calculator'!C:C,"")</f>
        <v/>
      </c>
      <c r="H16346" s="932" t="str">
        <f t="array" ref="H16346">if(F16346&lt;&gt;"", iferror(index('Internal Staffing Calculator'!B$8:B23500,match(F16346,'Internal Staffing Calculator'!E$8:E23500,0)), "Not In Budget"),"")</f>
        <v/>
      </c>
      <c r="I16346" s="184"/>
      <c r="J16346" s="184"/>
      <c r="K16346" s="184"/>
      <c r="L16346" s="183"/>
    </row>
    <row r="16347">
      <c r="A16347" s="454"/>
      <c r="B16347" s="927"/>
      <c r="C16347" s="580"/>
      <c r="D16347" s="939"/>
      <c r="E16347" s="940"/>
      <c r="F16347" s="941"/>
      <c r="G16347" s="937" t="str">
        <f t="array" ref="G16347">xlookup(F16347,'Internal Staffing Calculator'!E:E,'Internal Staffing Calculator'!C:C,"")</f>
        <v/>
      </c>
      <c r="H16347" s="932" t="str">
        <f t="array" ref="H16347">if(F16347&lt;&gt;"", iferror(index('Internal Staffing Calculator'!B$8:B23500,match(F16347,'Internal Staffing Calculator'!E$8:E23500,0)), "Not In Budget"),"")</f>
        <v/>
      </c>
      <c r="I16347" s="184"/>
      <c r="J16347" s="184"/>
      <c r="K16347" s="184"/>
      <c r="L16347" s="183"/>
    </row>
    <row r="16348">
      <c r="A16348" s="454"/>
      <c r="B16348" s="927"/>
      <c r="C16348" s="580"/>
      <c r="D16348" s="939"/>
      <c r="E16348" s="940"/>
      <c r="F16348" s="941"/>
      <c r="G16348" s="937" t="str">
        <f t="array" ref="G16348">xlookup(F16348,'Internal Staffing Calculator'!E:E,'Internal Staffing Calculator'!C:C,"")</f>
        <v/>
      </c>
      <c r="H16348" s="932" t="str">
        <f t="array" ref="H16348">if(F16348&lt;&gt;"", iferror(index('Internal Staffing Calculator'!B$8:B23500,match(F16348,'Internal Staffing Calculator'!E$8:E23500,0)), "Not In Budget"),"")</f>
        <v/>
      </c>
      <c r="I16348" s="184"/>
      <c r="J16348" s="184"/>
      <c r="K16348" s="184"/>
      <c r="L16348" s="183"/>
    </row>
    <row r="16349">
      <c r="A16349" s="454"/>
      <c r="B16349" s="927"/>
      <c r="C16349" s="580"/>
      <c r="D16349" s="939"/>
      <c r="E16349" s="940"/>
      <c r="F16349" s="941"/>
      <c r="G16349" s="937" t="str">
        <f t="array" ref="G16349">xlookup(F16349,'Internal Staffing Calculator'!E:E,'Internal Staffing Calculator'!C:C,"")</f>
        <v/>
      </c>
      <c r="H16349" s="932" t="str">
        <f t="array" ref="H16349">if(F16349&lt;&gt;"", iferror(index('Internal Staffing Calculator'!B$8:B23500,match(F16349,'Internal Staffing Calculator'!E$8:E23500,0)), "Not In Budget"),"")</f>
        <v/>
      </c>
      <c r="I16349" s="184"/>
      <c r="J16349" s="184"/>
      <c r="K16349" s="184"/>
      <c r="L16349" s="183"/>
    </row>
    <row r="16350">
      <c r="A16350" s="454"/>
      <c r="B16350" s="927"/>
      <c r="C16350" s="580"/>
      <c r="D16350" s="939"/>
      <c r="E16350" s="940"/>
      <c r="F16350" s="941"/>
      <c r="G16350" s="937" t="str">
        <f t="array" ref="G16350">xlookup(F16350,'Internal Staffing Calculator'!E:E,'Internal Staffing Calculator'!C:C,"")</f>
        <v/>
      </c>
      <c r="H16350" s="932" t="str">
        <f t="array" ref="H16350">if(F16350&lt;&gt;"", iferror(index('Internal Staffing Calculator'!B$8:B23500,match(F16350,'Internal Staffing Calculator'!E$8:E23500,0)), "Not In Budget"),"")</f>
        <v/>
      </c>
      <c r="I16350" s="184"/>
      <c r="J16350" s="184"/>
      <c r="K16350" s="184"/>
      <c r="L16350" s="183"/>
    </row>
    <row r="16351">
      <c r="A16351" s="454"/>
      <c r="B16351" s="927"/>
      <c r="C16351" s="580"/>
      <c r="D16351" s="939"/>
      <c r="E16351" s="940"/>
      <c r="F16351" s="941"/>
      <c r="G16351" s="937" t="str">
        <f t="array" ref="G16351">xlookup(F16351,'Internal Staffing Calculator'!E:E,'Internal Staffing Calculator'!C:C,"")</f>
        <v/>
      </c>
      <c r="H16351" s="932" t="str">
        <f t="array" ref="H16351">if(F16351&lt;&gt;"", iferror(index('Internal Staffing Calculator'!B$8:B23500,match(F16351,'Internal Staffing Calculator'!E$8:E23500,0)), "Not In Budget"),"")</f>
        <v/>
      </c>
      <c r="I16351" s="184"/>
      <c r="J16351" s="184"/>
      <c r="K16351" s="184"/>
      <c r="L16351" s="183"/>
    </row>
    <row r="16352">
      <c r="A16352" s="454"/>
      <c r="B16352" s="927"/>
      <c r="C16352" s="580"/>
      <c r="D16352" s="939"/>
      <c r="E16352" s="940"/>
      <c r="F16352" s="941"/>
      <c r="G16352" s="937" t="str">
        <f t="array" ref="G16352">xlookup(F16352,'Internal Staffing Calculator'!E:E,'Internal Staffing Calculator'!C:C,"")</f>
        <v/>
      </c>
      <c r="H16352" s="932" t="str">
        <f t="array" ref="H16352">if(F16352&lt;&gt;"", iferror(index('Internal Staffing Calculator'!B$8:B23500,match(F16352,'Internal Staffing Calculator'!E$8:E23500,0)), "Not In Budget"),"")</f>
        <v/>
      </c>
      <c r="I16352" s="184"/>
      <c r="J16352" s="184"/>
      <c r="K16352" s="184"/>
      <c r="L16352" s="183"/>
    </row>
    <row r="16353">
      <c r="A16353" s="454"/>
      <c r="B16353" s="927"/>
      <c r="C16353" s="580"/>
      <c r="D16353" s="939"/>
      <c r="E16353" s="940"/>
      <c r="F16353" s="941"/>
      <c r="G16353" s="937" t="str">
        <f t="array" ref="G16353">xlookup(F16353,'Internal Staffing Calculator'!E:E,'Internal Staffing Calculator'!C:C,"")</f>
        <v/>
      </c>
      <c r="H16353" s="932" t="str">
        <f t="array" ref="H16353">if(F16353&lt;&gt;"", iferror(index('Internal Staffing Calculator'!B$8:B23500,match(F16353,'Internal Staffing Calculator'!E$8:E23500,0)), "Not In Budget"),"")</f>
        <v/>
      </c>
      <c r="I16353" s="184"/>
      <c r="J16353" s="184"/>
      <c r="K16353" s="184"/>
      <c r="L16353" s="183"/>
    </row>
    <row r="16354">
      <c r="A16354" s="454"/>
      <c r="B16354" s="927"/>
      <c r="C16354" s="580"/>
      <c r="D16354" s="939"/>
      <c r="E16354" s="940"/>
      <c r="F16354" s="941"/>
      <c r="G16354" s="937" t="str">
        <f t="array" ref="G16354">xlookup(F16354,'Internal Staffing Calculator'!E:E,'Internal Staffing Calculator'!C:C,"")</f>
        <v/>
      </c>
      <c r="H16354" s="932" t="str">
        <f t="array" ref="H16354">if(F16354&lt;&gt;"", iferror(index('Internal Staffing Calculator'!B$8:B23500,match(F16354,'Internal Staffing Calculator'!E$8:E23500,0)), "Not In Budget"),"")</f>
        <v/>
      </c>
      <c r="I16354" s="184"/>
      <c r="J16354" s="184"/>
      <c r="K16354" s="184"/>
      <c r="L16354" s="183"/>
    </row>
    <row r="16355">
      <c r="A16355" s="454"/>
      <c r="B16355" s="927"/>
      <c r="C16355" s="580"/>
      <c r="D16355" s="939"/>
      <c r="E16355" s="940"/>
      <c r="F16355" s="941"/>
      <c r="G16355" s="937" t="str">
        <f t="array" ref="G16355">xlookup(F16355,'Internal Staffing Calculator'!E:E,'Internal Staffing Calculator'!C:C,"")</f>
        <v/>
      </c>
      <c r="H16355" s="932" t="str">
        <f t="array" ref="H16355">if(F16355&lt;&gt;"", iferror(index('Internal Staffing Calculator'!B$8:B23500,match(F16355,'Internal Staffing Calculator'!E$8:E23500,0)), "Not In Budget"),"")</f>
        <v/>
      </c>
      <c r="I16355" s="184"/>
      <c r="J16355" s="184"/>
      <c r="K16355" s="184"/>
      <c r="L16355" s="183"/>
    </row>
    <row r="16356">
      <c r="A16356" s="454"/>
      <c r="B16356" s="927"/>
      <c r="C16356" s="580"/>
      <c r="D16356" s="939"/>
      <c r="E16356" s="940"/>
      <c r="F16356" s="941"/>
      <c r="G16356" s="937" t="str">
        <f t="array" ref="G16356">xlookup(F16356,'Internal Staffing Calculator'!E:E,'Internal Staffing Calculator'!C:C,"")</f>
        <v/>
      </c>
      <c r="H16356" s="932" t="str">
        <f t="array" ref="H16356">if(F16356&lt;&gt;"", iferror(index('Internal Staffing Calculator'!B$8:B23500,match(F16356,'Internal Staffing Calculator'!E$8:E23500,0)), "Not In Budget"),"")</f>
        <v/>
      </c>
      <c r="I16356" s="184"/>
      <c r="J16356" s="184"/>
      <c r="K16356" s="184"/>
      <c r="L16356" s="183"/>
    </row>
    <row r="16357">
      <c r="A16357" s="454"/>
      <c r="B16357" s="927"/>
      <c r="C16357" s="580"/>
      <c r="D16357" s="939"/>
      <c r="E16357" s="940"/>
      <c r="F16357" s="941"/>
      <c r="G16357" s="937" t="str">
        <f t="array" ref="G16357">xlookup(F16357,'Internal Staffing Calculator'!E:E,'Internal Staffing Calculator'!C:C,"")</f>
        <v/>
      </c>
      <c r="H16357" s="932" t="str">
        <f t="array" ref="H16357">if(F16357&lt;&gt;"", iferror(index('Internal Staffing Calculator'!B$8:B23500,match(F16357,'Internal Staffing Calculator'!E$8:E23500,0)), "Not In Budget"),"")</f>
        <v/>
      </c>
      <c r="I16357" s="184"/>
      <c r="J16357" s="184"/>
      <c r="K16357" s="184"/>
      <c r="L16357" s="183"/>
    </row>
    <row r="16358">
      <c r="A16358" s="454"/>
      <c r="B16358" s="927"/>
      <c r="C16358" s="580"/>
      <c r="D16358" s="939"/>
      <c r="E16358" s="940"/>
      <c r="F16358" s="941"/>
      <c r="G16358" s="937" t="str">
        <f t="array" ref="G16358">xlookup(F16358,'Internal Staffing Calculator'!E:E,'Internal Staffing Calculator'!C:C,"")</f>
        <v/>
      </c>
      <c r="H16358" s="932" t="str">
        <f t="array" ref="H16358">if(F16358&lt;&gt;"", iferror(index('Internal Staffing Calculator'!B$8:B23500,match(F16358,'Internal Staffing Calculator'!E$8:E23500,0)), "Not In Budget"),"")</f>
        <v/>
      </c>
      <c r="I16358" s="184"/>
      <c r="J16358" s="184"/>
      <c r="K16358" s="184"/>
      <c r="L16358" s="183"/>
    </row>
    <row r="16359">
      <c r="A16359" s="454"/>
      <c r="B16359" s="927"/>
      <c r="C16359" s="580"/>
      <c r="D16359" s="939"/>
      <c r="E16359" s="940"/>
      <c r="F16359" s="941"/>
      <c r="G16359" s="937" t="str">
        <f t="array" ref="G16359">xlookup(F16359,'Internal Staffing Calculator'!E:E,'Internal Staffing Calculator'!C:C,"")</f>
        <v/>
      </c>
      <c r="H16359" s="932" t="str">
        <f t="array" ref="H16359">if(F16359&lt;&gt;"", iferror(index('Internal Staffing Calculator'!B$8:B23500,match(F16359,'Internal Staffing Calculator'!E$8:E23500,0)), "Not In Budget"),"")</f>
        <v/>
      </c>
      <c r="I16359" s="184"/>
      <c r="J16359" s="184"/>
      <c r="K16359" s="184"/>
      <c r="L16359" s="183"/>
    </row>
    <row r="16360">
      <c r="A16360" s="454"/>
      <c r="B16360" s="927"/>
      <c r="C16360" s="580"/>
      <c r="D16360" s="939"/>
      <c r="E16360" s="940"/>
      <c r="F16360" s="941"/>
      <c r="G16360" s="937" t="str">
        <f t="array" ref="G16360">xlookup(F16360,'Internal Staffing Calculator'!E:E,'Internal Staffing Calculator'!C:C,"")</f>
        <v/>
      </c>
      <c r="H16360" s="932" t="str">
        <f t="array" ref="H16360">if(F16360&lt;&gt;"", iferror(index('Internal Staffing Calculator'!B$8:B23500,match(F16360,'Internal Staffing Calculator'!E$8:E23500,0)), "Not In Budget"),"")</f>
        <v/>
      </c>
      <c r="I16360" s="184"/>
      <c r="J16360" s="184"/>
      <c r="K16360" s="184"/>
      <c r="L16360" s="183"/>
    </row>
    <row r="16361">
      <c r="A16361" s="454"/>
      <c r="B16361" s="927"/>
      <c r="C16361" s="580"/>
      <c r="D16361" s="939"/>
      <c r="E16361" s="940"/>
      <c r="F16361" s="941"/>
      <c r="G16361" s="937" t="str">
        <f t="array" ref="G16361">xlookup(F16361,'Internal Staffing Calculator'!E:E,'Internal Staffing Calculator'!C:C,"")</f>
        <v/>
      </c>
      <c r="H16361" s="932" t="str">
        <f t="array" ref="H16361">if(F16361&lt;&gt;"", iferror(index('Internal Staffing Calculator'!B$8:B23500,match(F16361,'Internal Staffing Calculator'!E$8:E23500,0)), "Not In Budget"),"")</f>
        <v/>
      </c>
      <c r="I16361" s="184"/>
      <c r="J16361" s="184"/>
      <c r="K16361" s="184"/>
      <c r="L16361" s="183"/>
    </row>
    <row r="16362">
      <c r="A16362" s="454"/>
      <c r="B16362" s="927"/>
      <c r="C16362" s="580"/>
      <c r="D16362" s="939"/>
      <c r="E16362" s="940"/>
      <c r="F16362" s="941"/>
      <c r="G16362" s="937" t="str">
        <f t="array" ref="G16362">xlookup(F16362,'Internal Staffing Calculator'!E:E,'Internal Staffing Calculator'!C:C,"")</f>
        <v/>
      </c>
      <c r="H16362" s="932" t="str">
        <f t="array" ref="H16362">if(F16362&lt;&gt;"", iferror(index('Internal Staffing Calculator'!B$8:B23500,match(F16362,'Internal Staffing Calculator'!E$8:E23500,0)), "Not In Budget"),"")</f>
        <v/>
      </c>
      <c r="I16362" s="184"/>
      <c r="J16362" s="184"/>
      <c r="K16362" s="184"/>
      <c r="L16362" s="183"/>
    </row>
    <row r="16363">
      <c r="A16363" s="454"/>
      <c r="B16363" s="927"/>
      <c r="C16363" s="580"/>
      <c r="D16363" s="939"/>
      <c r="E16363" s="940"/>
      <c r="F16363" s="941"/>
      <c r="G16363" s="937" t="str">
        <f t="array" ref="G16363">xlookup(F16363,'Internal Staffing Calculator'!E:E,'Internal Staffing Calculator'!C:C,"")</f>
        <v/>
      </c>
      <c r="H16363" s="932" t="str">
        <f t="array" ref="H16363">if(F16363&lt;&gt;"", iferror(index('Internal Staffing Calculator'!B$8:B23500,match(F16363,'Internal Staffing Calculator'!E$8:E23500,0)), "Not In Budget"),"")</f>
        <v/>
      </c>
      <c r="I16363" s="184"/>
      <c r="J16363" s="184"/>
      <c r="K16363" s="184"/>
      <c r="L16363" s="183"/>
    </row>
    <row r="16364">
      <c r="A16364" s="454"/>
      <c r="B16364" s="927"/>
      <c r="C16364" s="580"/>
      <c r="D16364" s="939"/>
      <c r="E16364" s="940"/>
      <c r="F16364" s="941"/>
      <c r="G16364" s="937" t="str">
        <f t="array" ref="G16364">xlookup(F16364,'Internal Staffing Calculator'!E:E,'Internal Staffing Calculator'!C:C,"")</f>
        <v/>
      </c>
      <c r="H16364" s="932" t="str">
        <f t="array" ref="H16364">if(F16364&lt;&gt;"", iferror(index('Internal Staffing Calculator'!B$8:B23500,match(F16364,'Internal Staffing Calculator'!E$8:E23500,0)), "Not In Budget"),"")</f>
        <v/>
      </c>
      <c r="I16364" s="184"/>
      <c r="J16364" s="184"/>
      <c r="K16364" s="184"/>
      <c r="L16364" s="183"/>
    </row>
    <row r="16365">
      <c r="A16365" s="454"/>
      <c r="B16365" s="927"/>
      <c r="C16365" s="580"/>
      <c r="D16365" s="939"/>
      <c r="E16365" s="940"/>
      <c r="F16365" s="941"/>
      <c r="G16365" s="937" t="str">
        <f t="array" ref="G16365">xlookup(F16365,'Internal Staffing Calculator'!E:E,'Internal Staffing Calculator'!C:C,"")</f>
        <v/>
      </c>
      <c r="H16365" s="932" t="str">
        <f t="array" ref="H16365">if(F16365&lt;&gt;"", iferror(index('Internal Staffing Calculator'!B$8:B23500,match(F16365,'Internal Staffing Calculator'!E$8:E23500,0)), "Not In Budget"),"")</f>
        <v/>
      </c>
      <c r="I16365" s="184"/>
      <c r="J16365" s="184"/>
      <c r="K16365" s="184"/>
      <c r="L16365" s="183"/>
    </row>
    <row r="16366">
      <c r="A16366" s="454"/>
      <c r="B16366" s="927"/>
      <c r="C16366" s="580"/>
      <c r="D16366" s="939"/>
      <c r="E16366" s="940"/>
      <c r="F16366" s="941"/>
      <c r="G16366" s="937" t="str">
        <f t="array" ref="G16366">xlookup(F16366,'Internal Staffing Calculator'!E:E,'Internal Staffing Calculator'!C:C,"")</f>
        <v/>
      </c>
      <c r="H16366" s="932" t="str">
        <f t="array" ref="H16366">if(F16366&lt;&gt;"", iferror(index('Internal Staffing Calculator'!B$8:B23500,match(F16366,'Internal Staffing Calculator'!E$8:E23500,0)), "Not In Budget"),"")</f>
        <v/>
      </c>
      <c r="I16366" s="184"/>
      <c r="J16366" s="184"/>
      <c r="K16366" s="184"/>
      <c r="L16366" s="183"/>
    </row>
    <row r="16367">
      <c r="A16367" s="454"/>
      <c r="B16367" s="927"/>
      <c r="C16367" s="580"/>
      <c r="D16367" s="939"/>
      <c r="E16367" s="940"/>
      <c r="F16367" s="941"/>
      <c r="G16367" s="937" t="str">
        <f t="array" ref="G16367">xlookup(F16367,'Internal Staffing Calculator'!E:E,'Internal Staffing Calculator'!C:C,"")</f>
        <v/>
      </c>
      <c r="H16367" s="932" t="str">
        <f t="array" ref="H16367">if(F16367&lt;&gt;"", iferror(index('Internal Staffing Calculator'!B$8:B23500,match(F16367,'Internal Staffing Calculator'!E$8:E23500,0)), "Not In Budget"),"")</f>
        <v/>
      </c>
      <c r="I16367" s="184"/>
      <c r="J16367" s="184"/>
      <c r="K16367" s="184"/>
      <c r="L16367" s="183"/>
    </row>
    <row r="16368">
      <c r="A16368" s="454"/>
      <c r="B16368" s="927"/>
      <c r="C16368" s="580"/>
      <c r="D16368" s="939"/>
      <c r="E16368" s="940"/>
      <c r="F16368" s="941"/>
      <c r="G16368" s="937" t="str">
        <f t="array" ref="G16368">xlookup(F16368,'Internal Staffing Calculator'!E:E,'Internal Staffing Calculator'!C:C,"")</f>
        <v/>
      </c>
      <c r="H16368" s="932" t="str">
        <f t="array" ref="H16368">if(F16368&lt;&gt;"", iferror(index('Internal Staffing Calculator'!B$8:B23500,match(F16368,'Internal Staffing Calculator'!E$8:E23500,0)), "Not In Budget"),"")</f>
        <v/>
      </c>
      <c r="I16368" s="184"/>
      <c r="J16368" s="184"/>
      <c r="K16368" s="184"/>
      <c r="L16368" s="183"/>
    </row>
    <row r="16369">
      <c r="A16369" s="454"/>
      <c r="B16369" s="927"/>
      <c r="C16369" s="580"/>
      <c r="D16369" s="939"/>
      <c r="E16369" s="940"/>
      <c r="F16369" s="941"/>
      <c r="G16369" s="937" t="str">
        <f t="array" ref="G16369">xlookup(F16369,'Internal Staffing Calculator'!E:E,'Internal Staffing Calculator'!C:C,"")</f>
        <v/>
      </c>
      <c r="H16369" s="932" t="str">
        <f t="array" ref="H16369">if(F16369&lt;&gt;"", iferror(index('Internal Staffing Calculator'!B$8:B23500,match(F16369,'Internal Staffing Calculator'!E$8:E23500,0)), "Not In Budget"),"")</f>
        <v/>
      </c>
      <c r="I16369" s="184"/>
      <c r="J16369" s="184"/>
      <c r="K16369" s="184"/>
      <c r="L16369" s="183"/>
    </row>
    <row r="16370">
      <c r="A16370" s="454"/>
      <c r="B16370" s="927"/>
      <c r="C16370" s="580"/>
      <c r="D16370" s="939"/>
      <c r="E16370" s="940"/>
      <c r="F16370" s="941"/>
      <c r="G16370" s="937" t="str">
        <f t="array" ref="G16370">xlookup(F16370,'Internal Staffing Calculator'!E:E,'Internal Staffing Calculator'!C:C,"")</f>
        <v/>
      </c>
      <c r="H16370" s="932" t="str">
        <f t="array" ref="H16370">if(F16370&lt;&gt;"", iferror(index('Internal Staffing Calculator'!B$8:B23500,match(F16370,'Internal Staffing Calculator'!E$8:E23500,0)), "Not In Budget"),"")</f>
        <v/>
      </c>
      <c r="I16370" s="184"/>
      <c r="J16370" s="184"/>
      <c r="K16370" s="184"/>
      <c r="L16370" s="183"/>
    </row>
    <row r="16371">
      <c r="A16371" s="454"/>
      <c r="B16371" s="927"/>
      <c r="C16371" s="580"/>
      <c r="D16371" s="939"/>
      <c r="E16371" s="940"/>
      <c r="F16371" s="941"/>
      <c r="G16371" s="937" t="str">
        <f t="array" ref="G16371">xlookup(F16371,'Internal Staffing Calculator'!E:E,'Internal Staffing Calculator'!C:C,"")</f>
        <v/>
      </c>
      <c r="H16371" s="932" t="str">
        <f t="array" ref="H16371">if(F16371&lt;&gt;"", iferror(index('Internal Staffing Calculator'!B$8:B23500,match(F16371,'Internal Staffing Calculator'!E$8:E23500,0)), "Not In Budget"),"")</f>
        <v/>
      </c>
      <c r="I16371" s="184"/>
      <c r="J16371" s="184"/>
      <c r="K16371" s="184"/>
      <c r="L16371" s="183"/>
    </row>
    <row r="16372">
      <c r="A16372" s="454"/>
      <c r="B16372" s="927"/>
      <c r="C16372" s="580"/>
      <c r="D16372" s="939"/>
      <c r="E16372" s="940"/>
      <c r="F16372" s="941"/>
      <c r="G16372" s="937" t="str">
        <f t="array" ref="G16372">xlookup(F16372,'Internal Staffing Calculator'!E:E,'Internal Staffing Calculator'!C:C,"")</f>
        <v/>
      </c>
      <c r="H16372" s="932" t="str">
        <f t="array" ref="H16372">if(F16372&lt;&gt;"", iferror(index('Internal Staffing Calculator'!B$8:B23500,match(F16372,'Internal Staffing Calculator'!E$8:E23500,0)), "Not In Budget"),"")</f>
        <v/>
      </c>
      <c r="I16372" s="184"/>
      <c r="J16372" s="184"/>
      <c r="K16372" s="184"/>
      <c r="L16372" s="183"/>
    </row>
    <row r="16373">
      <c r="A16373" s="454"/>
      <c r="B16373" s="927"/>
      <c r="C16373" s="580"/>
      <c r="D16373" s="939"/>
      <c r="E16373" s="940"/>
      <c r="F16373" s="941"/>
      <c r="G16373" s="937" t="str">
        <f t="array" ref="G16373">xlookup(F16373,'Internal Staffing Calculator'!E:E,'Internal Staffing Calculator'!C:C,"")</f>
        <v/>
      </c>
      <c r="H16373" s="932" t="str">
        <f t="array" ref="H16373">if(F16373&lt;&gt;"", iferror(index('Internal Staffing Calculator'!B$8:B23500,match(F16373,'Internal Staffing Calculator'!E$8:E23500,0)), "Not In Budget"),"")</f>
        <v/>
      </c>
      <c r="I16373" s="184"/>
      <c r="J16373" s="184"/>
      <c r="K16373" s="184"/>
      <c r="L16373" s="183"/>
    </row>
    <row r="16374">
      <c r="A16374" s="454"/>
      <c r="B16374" s="927"/>
      <c r="C16374" s="580"/>
      <c r="D16374" s="939"/>
      <c r="E16374" s="940"/>
      <c r="F16374" s="941"/>
      <c r="G16374" s="937" t="str">
        <f t="array" ref="G16374">xlookup(F16374,'Internal Staffing Calculator'!E:E,'Internal Staffing Calculator'!C:C,"")</f>
        <v/>
      </c>
      <c r="H16374" s="932" t="str">
        <f t="array" ref="H16374">if(F16374&lt;&gt;"", iferror(index('Internal Staffing Calculator'!B$8:B23500,match(F16374,'Internal Staffing Calculator'!E$8:E23500,0)), "Not In Budget"),"")</f>
        <v/>
      </c>
      <c r="I16374" s="184"/>
      <c r="J16374" s="184"/>
      <c r="K16374" s="184"/>
      <c r="L16374" s="183"/>
    </row>
    <row r="16375">
      <c r="A16375" s="454"/>
      <c r="B16375" s="927"/>
      <c r="C16375" s="580"/>
      <c r="D16375" s="939"/>
      <c r="E16375" s="940"/>
      <c r="F16375" s="941"/>
      <c r="G16375" s="937" t="str">
        <f t="array" ref="G16375">xlookup(F16375,'Internal Staffing Calculator'!E:E,'Internal Staffing Calculator'!C:C,"")</f>
        <v/>
      </c>
      <c r="H16375" s="932" t="str">
        <f t="array" ref="H16375">if(F16375&lt;&gt;"", iferror(index('Internal Staffing Calculator'!B$8:B23500,match(F16375,'Internal Staffing Calculator'!E$8:E23500,0)), "Not In Budget"),"")</f>
        <v/>
      </c>
      <c r="I16375" s="184"/>
      <c r="J16375" s="184"/>
      <c r="K16375" s="184"/>
      <c r="L16375" s="183"/>
    </row>
    <row r="16376">
      <c r="A16376" s="454"/>
      <c r="B16376" s="927"/>
      <c r="C16376" s="580"/>
      <c r="D16376" s="939"/>
      <c r="E16376" s="940"/>
      <c r="F16376" s="941"/>
      <c r="G16376" s="937" t="str">
        <f t="array" ref="G16376">xlookup(F16376,'Internal Staffing Calculator'!E:E,'Internal Staffing Calculator'!C:C,"")</f>
        <v/>
      </c>
      <c r="H16376" s="932" t="str">
        <f t="array" ref="H16376">if(F16376&lt;&gt;"", iferror(index('Internal Staffing Calculator'!B$8:B23500,match(F16376,'Internal Staffing Calculator'!E$8:E23500,0)), "Not In Budget"),"")</f>
        <v/>
      </c>
      <c r="I16376" s="184"/>
      <c r="J16376" s="184"/>
      <c r="K16376" s="184"/>
      <c r="L16376" s="183"/>
    </row>
    <row r="16377">
      <c r="A16377" s="454"/>
      <c r="B16377" s="927"/>
      <c r="C16377" s="580"/>
      <c r="D16377" s="939"/>
      <c r="E16377" s="940"/>
      <c r="F16377" s="941"/>
      <c r="G16377" s="937" t="str">
        <f t="array" ref="G16377">xlookup(F16377,'Internal Staffing Calculator'!E:E,'Internal Staffing Calculator'!C:C,"")</f>
        <v/>
      </c>
      <c r="H16377" s="932" t="str">
        <f t="array" ref="H16377">if(F16377&lt;&gt;"", iferror(index('Internal Staffing Calculator'!B$8:B23500,match(F16377,'Internal Staffing Calculator'!E$8:E23500,0)), "Not In Budget"),"")</f>
        <v/>
      </c>
      <c r="I16377" s="184"/>
      <c r="J16377" s="184"/>
      <c r="K16377" s="184"/>
      <c r="L16377" s="183"/>
    </row>
    <row r="16378">
      <c r="A16378" s="454"/>
      <c r="B16378" s="927"/>
      <c r="C16378" s="580"/>
      <c r="D16378" s="939"/>
      <c r="E16378" s="940"/>
      <c r="F16378" s="941"/>
      <c r="G16378" s="937" t="str">
        <f t="array" ref="G16378">xlookup(F16378,'Internal Staffing Calculator'!E:E,'Internal Staffing Calculator'!C:C,"")</f>
        <v/>
      </c>
      <c r="H16378" s="932" t="str">
        <f t="array" ref="H16378">if(F16378&lt;&gt;"", iferror(index('Internal Staffing Calculator'!B$8:B23500,match(F16378,'Internal Staffing Calculator'!E$8:E23500,0)), "Not In Budget"),"")</f>
        <v/>
      </c>
      <c r="I16378" s="184"/>
      <c r="J16378" s="184"/>
      <c r="K16378" s="184"/>
      <c r="L16378" s="183"/>
    </row>
    <row r="16379">
      <c r="A16379" s="454"/>
      <c r="B16379" s="927"/>
      <c r="C16379" s="580"/>
      <c r="D16379" s="939"/>
      <c r="E16379" s="940"/>
      <c r="F16379" s="941"/>
      <c r="G16379" s="937" t="str">
        <f t="array" ref="G16379">xlookup(F16379,'Internal Staffing Calculator'!E:E,'Internal Staffing Calculator'!C:C,"")</f>
        <v/>
      </c>
      <c r="H16379" s="932" t="str">
        <f t="array" ref="H16379">if(F16379&lt;&gt;"", iferror(index('Internal Staffing Calculator'!B$8:B23500,match(F16379,'Internal Staffing Calculator'!E$8:E23500,0)), "Not In Budget"),"")</f>
        <v/>
      </c>
      <c r="I16379" s="184"/>
      <c r="J16379" s="184"/>
      <c r="K16379" s="184"/>
      <c r="L16379" s="183"/>
    </row>
    <row r="16380">
      <c r="A16380" s="454"/>
      <c r="B16380" s="927"/>
      <c r="C16380" s="580"/>
      <c r="D16380" s="939"/>
      <c r="E16380" s="940"/>
      <c r="F16380" s="941"/>
      <c r="G16380" s="937" t="str">
        <f t="array" ref="G16380">xlookup(F16380,'Internal Staffing Calculator'!E:E,'Internal Staffing Calculator'!C:C,"")</f>
        <v/>
      </c>
      <c r="H16380" s="932" t="str">
        <f t="array" ref="H16380">if(F16380&lt;&gt;"", iferror(index('Internal Staffing Calculator'!B$8:B23500,match(F16380,'Internal Staffing Calculator'!E$8:E23500,0)), "Not In Budget"),"")</f>
        <v/>
      </c>
      <c r="I16380" s="184"/>
      <c r="J16380" s="184"/>
      <c r="K16380" s="184"/>
      <c r="L16380" s="183"/>
    </row>
    <row r="16381">
      <c r="A16381" s="454"/>
      <c r="B16381" s="927"/>
      <c r="C16381" s="580"/>
      <c r="D16381" s="939"/>
      <c r="E16381" s="940"/>
      <c r="F16381" s="941"/>
      <c r="G16381" s="937" t="str">
        <f t="array" ref="G16381">xlookup(F16381,'Internal Staffing Calculator'!E:E,'Internal Staffing Calculator'!C:C,"")</f>
        <v/>
      </c>
      <c r="H16381" s="932" t="str">
        <f t="array" ref="H16381">if(F16381&lt;&gt;"", iferror(index('Internal Staffing Calculator'!B$8:B23500,match(F16381,'Internal Staffing Calculator'!E$8:E23500,0)), "Not In Budget"),"")</f>
        <v/>
      </c>
      <c r="I16381" s="184"/>
      <c r="J16381" s="184"/>
      <c r="K16381" s="184"/>
      <c r="L16381" s="183"/>
    </row>
    <row r="16382">
      <c r="A16382" s="454"/>
      <c r="B16382" s="927"/>
      <c r="C16382" s="580"/>
      <c r="D16382" s="939"/>
      <c r="E16382" s="940"/>
      <c r="F16382" s="941"/>
      <c r="G16382" s="937" t="str">
        <f t="array" ref="G16382">xlookup(F16382,'Internal Staffing Calculator'!E:E,'Internal Staffing Calculator'!C:C,"")</f>
        <v/>
      </c>
      <c r="H16382" s="932" t="str">
        <f t="array" ref="H16382">if(F16382&lt;&gt;"", iferror(index('Internal Staffing Calculator'!B$8:B23500,match(F16382,'Internal Staffing Calculator'!E$8:E23500,0)), "Not In Budget"),"")</f>
        <v/>
      </c>
      <c r="I16382" s="184"/>
      <c r="J16382" s="184"/>
      <c r="K16382" s="184"/>
      <c r="L16382" s="183"/>
    </row>
    <row r="16383">
      <c r="A16383" s="454"/>
      <c r="B16383" s="927"/>
      <c r="C16383" s="580"/>
      <c r="D16383" s="939"/>
      <c r="E16383" s="940"/>
      <c r="F16383" s="941"/>
      <c r="G16383" s="937" t="str">
        <f t="array" ref="G16383">xlookup(F16383,'Internal Staffing Calculator'!E:E,'Internal Staffing Calculator'!C:C,"")</f>
        <v/>
      </c>
      <c r="H16383" s="932" t="str">
        <f t="array" ref="H16383">if(F16383&lt;&gt;"", iferror(index('Internal Staffing Calculator'!B$8:B23500,match(F16383,'Internal Staffing Calculator'!E$8:E23500,0)), "Not In Budget"),"")</f>
        <v/>
      </c>
      <c r="I16383" s="184"/>
      <c r="J16383" s="184"/>
      <c r="K16383" s="184"/>
      <c r="L16383" s="183"/>
    </row>
    <row r="16384">
      <c r="A16384" s="454"/>
      <c r="B16384" s="927"/>
      <c r="C16384" s="580"/>
      <c r="D16384" s="939"/>
      <c r="E16384" s="940"/>
      <c r="F16384" s="941"/>
      <c r="G16384" s="937" t="str">
        <f t="array" ref="G16384">xlookup(F16384,'Internal Staffing Calculator'!E:E,'Internal Staffing Calculator'!C:C,"")</f>
        <v/>
      </c>
      <c r="H16384" s="932" t="str">
        <f t="array" ref="H16384">if(F16384&lt;&gt;"", iferror(index('Internal Staffing Calculator'!B$8:B23500,match(F16384,'Internal Staffing Calculator'!E$8:E23500,0)), "Not In Budget"),"")</f>
        <v/>
      </c>
      <c r="I16384" s="184"/>
      <c r="J16384" s="184"/>
      <c r="K16384" s="184"/>
      <c r="L16384" s="183"/>
    </row>
    <row r="16385">
      <c r="A16385" s="454"/>
      <c r="B16385" s="927"/>
      <c r="C16385" s="580"/>
      <c r="D16385" s="939"/>
      <c r="E16385" s="940"/>
      <c r="F16385" s="941"/>
      <c r="G16385" s="937" t="str">
        <f t="array" ref="G16385">xlookup(F16385,'Internal Staffing Calculator'!E:E,'Internal Staffing Calculator'!C:C,"")</f>
        <v/>
      </c>
      <c r="H16385" s="932" t="str">
        <f t="array" ref="H16385">if(F16385&lt;&gt;"", iferror(index('Internal Staffing Calculator'!B$8:B23500,match(F16385,'Internal Staffing Calculator'!E$8:E23500,0)), "Not In Budget"),"")</f>
        <v/>
      </c>
      <c r="I16385" s="184"/>
      <c r="J16385" s="184"/>
      <c r="K16385" s="184"/>
      <c r="L16385" s="183"/>
    </row>
    <row r="16386">
      <c r="A16386" s="454"/>
      <c r="B16386" s="927"/>
      <c r="C16386" s="580"/>
      <c r="D16386" s="939"/>
      <c r="E16386" s="940"/>
      <c r="F16386" s="941"/>
      <c r="G16386" s="937" t="str">
        <f t="array" ref="G16386">xlookup(F16386,'Internal Staffing Calculator'!E:E,'Internal Staffing Calculator'!C:C,"")</f>
        <v/>
      </c>
      <c r="H16386" s="932" t="str">
        <f t="array" ref="H16386">if(F16386&lt;&gt;"", iferror(index('Internal Staffing Calculator'!B$8:B23500,match(F16386,'Internal Staffing Calculator'!E$8:E23500,0)), "Not In Budget"),"")</f>
        <v/>
      </c>
      <c r="I16386" s="184"/>
      <c r="J16386" s="184"/>
      <c r="K16386" s="184"/>
      <c r="L16386" s="183"/>
    </row>
    <row r="16387">
      <c r="A16387" s="454"/>
      <c r="B16387" s="927"/>
      <c r="C16387" s="580"/>
      <c r="D16387" s="939"/>
      <c r="E16387" s="940"/>
      <c r="F16387" s="941"/>
      <c r="G16387" s="937" t="str">
        <f t="array" ref="G16387">xlookup(F16387,'Internal Staffing Calculator'!E:E,'Internal Staffing Calculator'!C:C,"")</f>
        <v/>
      </c>
      <c r="H16387" s="932" t="str">
        <f t="array" ref="H16387">if(F16387&lt;&gt;"", iferror(index('Internal Staffing Calculator'!B$8:B23500,match(F16387,'Internal Staffing Calculator'!E$8:E23500,0)), "Not In Budget"),"")</f>
        <v/>
      </c>
      <c r="I16387" s="184"/>
      <c r="J16387" s="184"/>
      <c r="K16387" s="184"/>
      <c r="L16387" s="183"/>
    </row>
    <row r="16388">
      <c r="A16388" s="454"/>
      <c r="B16388" s="927"/>
      <c r="C16388" s="580"/>
      <c r="D16388" s="939"/>
      <c r="E16388" s="940"/>
      <c r="F16388" s="941"/>
      <c r="G16388" s="937" t="str">
        <f t="array" ref="G16388">xlookup(F16388,'Internal Staffing Calculator'!E:E,'Internal Staffing Calculator'!C:C,"")</f>
        <v/>
      </c>
      <c r="H16388" s="932" t="str">
        <f t="array" ref="H16388">if(F16388&lt;&gt;"", iferror(index('Internal Staffing Calculator'!B$8:B23500,match(F16388,'Internal Staffing Calculator'!E$8:E23500,0)), "Not In Budget"),"")</f>
        <v/>
      </c>
      <c r="I16388" s="184"/>
      <c r="J16388" s="184"/>
      <c r="K16388" s="184"/>
      <c r="L16388" s="183"/>
    </row>
    <row r="16389">
      <c r="A16389" s="454"/>
      <c r="B16389" s="927"/>
      <c r="C16389" s="580"/>
      <c r="D16389" s="939"/>
      <c r="E16389" s="940"/>
      <c r="F16389" s="941"/>
      <c r="G16389" s="937" t="str">
        <f t="array" ref="G16389">xlookup(F16389,'Internal Staffing Calculator'!E:E,'Internal Staffing Calculator'!C:C,"")</f>
        <v/>
      </c>
      <c r="H16389" s="932" t="str">
        <f t="array" ref="H16389">if(F16389&lt;&gt;"", iferror(index('Internal Staffing Calculator'!B$8:B23500,match(F16389,'Internal Staffing Calculator'!E$8:E23500,0)), "Not In Budget"),"")</f>
        <v/>
      </c>
      <c r="I16389" s="184"/>
      <c r="J16389" s="184"/>
      <c r="K16389" s="184"/>
      <c r="L16389" s="183"/>
    </row>
    <row r="16390">
      <c r="A16390" s="454"/>
      <c r="B16390" s="927"/>
      <c r="C16390" s="580"/>
      <c r="D16390" s="939"/>
      <c r="E16390" s="940"/>
      <c r="F16390" s="941"/>
      <c r="G16390" s="937" t="str">
        <f t="array" ref="G16390">xlookup(F16390,'Internal Staffing Calculator'!E:E,'Internal Staffing Calculator'!C:C,"")</f>
        <v/>
      </c>
      <c r="H16390" s="932" t="str">
        <f t="array" ref="H16390">if(F16390&lt;&gt;"", iferror(index('Internal Staffing Calculator'!B$8:B23500,match(F16390,'Internal Staffing Calculator'!E$8:E23500,0)), "Not In Budget"),"")</f>
        <v/>
      </c>
      <c r="I16390" s="184"/>
      <c r="J16390" s="184"/>
      <c r="K16390" s="184"/>
      <c r="L16390" s="183"/>
    </row>
    <row r="16391">
      <c r="A16391" s="454"/>
      <c r="B16391" s="927"/>
      <c r="C16391" s="580"/>
      <c r="D16391" s="939"/>
      <c r="E16391" s="940"/>
      <c r="F16391" s="941"/>
      <c r="G16391" s="937" t="str">
        <f t="array" ref="G16391">xlookup(F16391,'Internal Staffing Calculator'!E:E,'Internal Staffing Calculator'!C:C,"")</f>
        <v/>
      </c>
      <c r="H16391" s="932" t="str">
        <f t="array" ref="H16391">if(F16391&lt;&gt;"", iferror(index('Internal Staffing Calculator'!B$8:B23500,match(F16391,'Internal Staffing Calculator'!E$8:E23500,0)), "Not In Budget"),"")</f>
        <v/>
      </c>
      <c r="I16391" s="184"/>
      <c r="J16391" s="184"/>
      <c r="K16391" s="184"/>
      <c r="L16391" s="183"/>
    </row>
    <row r="16392">
      <c r="A16392" s="454"/>
      <c r="B16392" s="927"/>
      <c r="C16392" s="580"/>
      <c r="D16392" s="939"/>
      <c r="E16392" s="940"/>
      <c r="F16392" s="941"/>
      <c r="G16392" s="937" t="str">
        <f t="array" ref="G16392">xlookup(F16392,'Internal Staffing Calculator'!E:E,'Internal Staffing Calculator'!C:C,"")</f>
        <v/>
      </c>
      <c r="H16392" s="932" t="str">
        <f t="array" ref="H16392">if(F16392&lt;&gt;"", iferror(index('Internal Staffing Calculator'!B$8:B23500,match(F16392,'Internal Staffing Calculator'!E$8:E23500,0)), "Not In Budget"),"")</f>
        <v/>
      </c>
      <c r="I16392" s="184"/>
      <c r="J16392" s="184"/>
      <c r="K16392" s="184"/>
      <c r="L16392" s="183"/>
    </row>
    <row r="16393">
      <c r="A16393" s="454"/>
      <c r="B16393" s="927"/>
      <c r="C16393" s="580"/>
      <c r="D16393" s="939"/>
      <c r="E16393" s="940"/>
      <c r="F16393" s="941"/>
      <c r="G16393" s="937" t="str">
        <f t="array" ref="G16393">xlookup(F16393,'Internal Staffing Calculator'!E:E,'Internal Staffing Calculator'!C:C,"")</f>
        <v/>
      </c>
      <c r="H16393" s="932" t="str">
        <f t="array" ref="H16393">if(F16393&lt;&gt;"", iferror(index('Internal Staffing Calculator'!B$8:B23500,match(F16393,'Internal Staffing Calculator'!E$8:E23500,0)), "Not In Budget"),"")</f>
        <v/>
      </c>
      <c r="I16393" s="184"/>
      <c r="J16393" s="184"/>
      <c r="K16393" s="184"/>
      <c r="L16393" s="183"/>
    </row>
    <row r="16394">
      <c r="A16394" s="454"/>
      <c r="B16394" s="927"/>
      <c r="C16394" s="580"/>
      <c r="D16394" s="939"/>
      <c r="E16394" s="940"/>
      <c r="F16394" s="941"/>
      <c r="G16394" s="937" t="str">
        <f t="array" ref="G16394">xlookup(F16394,'Internal Staffing Calculator'!E:E,'Internal Staffing Calculator'!C:C,"")</f>
        <v/>
      </c>
      <c r="H16394" s="932" t="str">
        <f t="array" ref="H16394">if(F16394&lt;&gt;"", iferror(index('Internal Staffing Calculator'!B$8:B23500,match(F16394,'Internal Staffing Calculator'!E$8:E23500,0)), "Not In Budget"),"")</f>
        <v/>
      </c>
      <c r="I16394" s="184"/>
      <c r="J16394" s="184"/>
      <c r="K16394" s="184"/>
      <c r="L16394" s="183"/>
    </row>
    <row r="16395">
      <c r="A16395" s="454"/>
      <c r="B16395" s="927"/>
      <c r="C16395" s="580"/>
      <c r="D16395" s="939"/>
      <c r="E16395" s="940"/>
      <c r="F16395" s="941"/>
      <c r="G16395" s="937" t="str">
        <f t="array" ref="G16395">xlookup(F16395,'Internal Staffing Calculator'!E:E,'Internal Staffing Calculator'!C:C,"")</f>
        <v/>
      </c>
      <c r="H16395" s="932" t="str">
        <f t="array" ref="H16395">if(F16395&lt;&gt;"", iferror(index('Internal Staffing Calculator'!B$8:B23500,match(F16395,'Internal Staffing Calculator'!E$8:E23500,0)), "Not In Budget"),"")</f>
        <v/>
      </c>
      <c r="I16395" s="184"/>
      <c r="J16395" s="184"/>
      <c r="K16395" s="184"/>
      <c r="L16395" s="183"/>
    </row>
    <row r="16396">
      <c r="A16396" s="454"/>
      <c r="B16396" s="927"/>
      <c r="C16396" s="580"/>
      <c r="D16396" s="939"/>
      <c r="E16396" s="940"/>
      <c r="F16396" s="941"/>
      <c r="G16396" s="937" t="str">
        <f t="array" ref="G16396">xlookup(F16396,'Internal Staffing Calculator'!E:E,'Internal Staffing Calculator'!C:C,"")</f>
        <v/>
      </c>
      <c r="H16396" s="932" t="str">
        <f t="array" ref="H16396">if(F16396&lt;&gt;"", iferror(index('Internal Staffing Calculator'!B$8:B23500,match(F16396,'Internal Staffing Calculator'!E$8:E23500,0)), "Not In Budget"),"")</f>
        <v/>
      </c>
      <c r="I16396" s="184"/>
      <c r="J16396" s="184"/>
      <c r="K16396" s="184"/>
      <c r="L16396" s="183"/>
    </row>
    <row r="16397">
      <c r="A16397" s="454"/>
      <c r="B16397" s="927"/>
      <c r="C16397" s="580"/>
      <c r="D16397" s="939"/>
      <c r="E16397" s="940"/>
      <c r="F16397" s="941"/>
      <c r="G16397" s="937" t="str">
        <f t="array" ref="G16397">xlookup(F16397,'Internal Staffing Calculator'!E:E,'Internal Staffing Calculator'!C:C,"")</f>
        <v/>
      </c>
      <c r="H16397" s="932" t="str">
        <f t="array" ref="H16397">if(F16397&lt;&gt;"", iferror(index('Internal Staffing Calculator'!B$8:B23500,match(F16397,'Internal Staffing Calculator'!E$8:E23500,0)), "Not In Budget"),"")</f>
        <v/>
      </c>
      <c r="I16397" s="184"/>
      <c r="J16397" s="184"/>
      <c r="K16397" s="184"/>
      <c r="L16397" s="183"/>
    </row>
    <row r="16398">
      <c r="A16398" s="454"/>
      <c r="B16398" s="927"/>
      <c r="C16398" s="580"/>
      <c r="D16398" s="939"/>
      <c r="E16398" s="940"/>
      <c r="F16398" s="941"/>
      <c r="G16398" s="937" t="str">
        <f t="array" ref="G16398">xlookup(F16398,'Internal Staffing Calculator'!E:E,'Internal Staffing Calculator'!C:C,"")</f>
        <v/>
      </c>
      <c r="H16398" s="932" t="str">
        <f t="array" ref="H16398">if(F16398&lt;&gt;"", iferror(index('Internal Staffing Calculator'!B$8:B23500,match(F16398,'Internal Staffing Calculator'!E$8:E23500,0)), "Not In Budget"),"")</f>
        <v/>
      </c>
      <c r="I16398" s="184"/>
      <c r="J16398" s="184"/>
      <c r="K16398" s="184"/>
      <c r="L16398" s="183"/>
    </row>
    <row r="16399">
      <c r="A16399" s="454"/>
      <c r="B16399" s="927"/>
      <c r="C16399" s="580"/>
      <c r="D16399" s="939"/>
      <c r="E16399" s="940"/>
      <c r="F16399" s="941"/>
      <c r="G16399" s="937" t="str">
        <f t="array" ref="G16399">xlookup(F16399,'Internal Staffing Calculator'!E:E,'Internal Staffing Calculator'!C:C,"")</f>
        <v/>
      </c>
      <c r="H16399" s="932" t="str">
        <f t="array" ref="H16399">if(F16399&lt;&gt;"", iferror(index('Internal Staffing Calculator'!B$8:B23500,match(F16399,'Internal Staffing Calculator'!E$8:E23500,0)), "Not In Budget"),"")</f>
        <v/>
      </c>
      <c r="I16399" s="184"/>
      <c r="J16399" s="184"/>
      <c r="K16399" s="184"/>
      <c r="L16399" s="183"/>
    </row>
    <row r="16400">
      <c r="A16400" s="454"/>
      <c r="B16400" s="927"/>
      <c r="C16400" s="580"/>
      <c r="D16400" s="939"/>
      <c r="E16400" s="940"/>
      <c r="F16400" s="941"/>
      <c r="G16400" s="937" t="str">
        <f t="array" ref="G16400">xlookup(F16400,'Internal Staffing Calculator'!E:E,'Internal Staffing Calculator'!C:C,"")</f>
        <v/>
      </c>
      <c r="H16400" s="932" t="str">
        <f t="array" ref="H16400">if(F16400&lt;&gt;"", iferror(index('Internal Staffing Calculator'!B$8:B23500,match(F16400,'Internal Staffing Calculator'!E$8:E23500,0)), "Not In Budget"),"")</f>
        <v/>
      </c>
      <c r="I16400" s="184"/>
      <c r="J16400" s="184"/>
      <c r="K16400" s="184"/>
      <c r="L16400" s="183"/>
    </row>
    <row r="16401">
      <c r="A16401" s="454"/>
      <c r="B16401" s="927"/>
      <c r="C16401" s="580"/>
      <c r="D16401" s="939"/>
      <c r="E16401" s="940"/>
      <c r="F16401" s="941"/>
      <c r="G16401" s="937" t="str">
        <f t="array" ref="G16401">xlookup(F16401,'Internal Staffing Calculator'!E:E,'Internal Staffing Calculator'!C:C,"")</f>
        <v/>
      </c>
      <c r="H16401" s="932" t="str">
        <f t="array" ref="H16401">if(F16401&lt;&gt;"", iferror(index('Internal Staffing Calculator'!B$8:B23500,match(F16401,'Internal Staffing Calculator'!E$8:E23500,0)), "Not In Budget"),"")</f>
        <v/>
      </c>
      <c r="I16401" s="184"/>
      <c r="J16401" s="184"/>
      <c r="K16401" s="184"/>
      <c r="L16401" s="183"/>
    </row>
    <row r="16402">
      <c r="A16402" s="454"/>
      <c r="B16402" s="927"/>
      <c r="C16402" s="580"/>
      <c r="D16402" s="939"/>
      <c r="E16402" s="940"/>
      <c r="F16402" s="941"/>
      <c r="G16402" s="937" t="str">
        <f t="array" ref="G16402">xlookup(F16402,'Internal Staffing Calculator'!E:E,'Internal Staffing Calculator'!C:C,"")</f>
        <v/>
      </c>
      <c r="H16402" s="932" t="str">
        <f t="array" ref="H16402">if(F16402&lt;&gt;"", iferror(index('Internal Staffing Calculator'!B$8:B23500,match(F16402,'Internal Staffing Calculator'!E$8:E23500,0)), "Not In Budget"),"")</f>
        <v/>
      </c>
      <c r="I16402" s="184"/>
      <c r="J16402" s="184"/>
      <c r="K16402" s="184"/>
      <c r="L16402" s="183"/>
    </row>
    <row r="16403">
      <c r="A16403" s="454"/>
      <c r="B16403" s="927"/>
      <c r="C16403" s="580"/>
      <c r="D16403" s="939"/>
      <c r="E16403" s="940"/>
      <c r="F16403" s="941"/>
      <c r="G16403" s="937" t="str">
        <f t="array" ref="G16403">xlookup(F16403,'Internal Staffing Calculator'!E:E,'Internal Staffing Calculator'!C:C,"")</f>
        <v/>
      </c>
      <c r="H16403" s="932" t="str">
        <f t="array" ref="H16403">if(F16403&lt;&gt;"", iferror(index('Internal Staffing Calculator'!B$8:B23500,match(F16403,'Internal Staffing Calculator'!E$8:E23500,0)), "Not In Budget"),"")</f>
        <v/>
      </c>
      <c r="I16403" s="184"/>
      <c r="J16403" s="184"/>
      <c r="K16403" s="184"/>
      <c r="L16403" s="183"/>
    </row>
    <row r="16404">
      <c r="A16404" s="454"/>
      <c r="B16404" s="927"/>
      <c r="C16404" s="580"/>
      <c r="D16404" s="939"/>
      <c r="E16404" s="940"/>
      <c r="F16404" s="941"/>
      <c r="G16404" s="937" t="str">
        <f t="array" ref="G16404">xlookup(F16404,'Internal Staffing Calculator'!E:E,'Internal Staffing Calculator'!C:C,"")</f>
        <v/>
      </c>
      <c r="H16404" s="932" t="str">
        <f t="array" ref="H16404">if(F16404&lt;&gt;"", iferror(index('Internal Staffing Calculator'!B$8:B23500,match(F16404,'Internal Staffing Calculator'!E$8:E23500,0)), "Not In Budget"),"")</f>
        <v/>
      </c>
      <c r="I16404" s="184"/>
      <c r="J16404" s="184"/>
      <c r="K16404" s="184"/>
      <c r="L16404" s="183"/>
    </row>
    <row r="16405">
      <c r="A16405" s="454"/>
      <c r="B16405" s="927"/>
      <c r="C16405" s="580"/>
      <c r="D16405" s="939"/>
      <c r="E16405" s="940"/>
      <c r="F16405" s="941"/>
      <c r="G16405" s="937" t="str">
        <f t="array" ref="G16405">xlookup(F16405,'Internal Staffing Calculator'!E:E,'Internal Staffing Calculator'!C:C,"")</f>
        <v/>
      </c>
      <c r="H16405" s="932" t="str">
        <f t="array" ref="H16405">if(F16405&lt;&gt;"", iferror(index('Internal Staffing Calculator'!B$8:B23500,match(F16405,'Internal Staffing Calculator'!E$8:E23500,0)), "Not In Budget"),"")</f>
        <v/>
      </c>
      <c r="I16405" s="184"/>
      <c r="J16405" s="184"/>
      <c r="K16405" s="184"/>
      <c r="L16405" s="183"/>
    </row>
    <row r="16406">
      <c r="A16406" s="454"/>
      <c r="B16406" s="927"/>
      <c r="C16406" s="580"/>
      <c r="D16406" s="939"/>
      <c r="E16406" s="940"/>
      <c r="F16406" s="941"/>
      <c r="G16406" s="937" t="str">
        <f t="array" ref="G16406">xlookup(F16406,'Internal Staffing Calculator'!E:E,'Internal Staffing Calculator'!C:C,"")</f>
        <v/>
      </c>
      <c r="H16406" s="932" t="str">
        <f t="array" ref="H16406">if(F16406&lt;&gt;"", iferror(index('Internal Staffing Calculator'!B$8:B23500,match(F16406,'Internal Staffing Calculator'!E$8:E23500,0)), "Not In Budget"),"")</f>
        <v/>
      </c>
      <c r="I16406" s="184"/>
      <c r="J16406" s="184"/>
      <c r="K16406" s="184"/>
      <c r="L16406" s="183"/>
    </row>
    <row r="16407">
      <c r="A16407" s="454"/>
      <c r="B16407" s="927"/>
      <c r="C16407" s="580"/>
      <c r="D16407" s="939"/>
      <c r="E16407" s="940"/>
      <c r="F16407" s="941"/>
      <c r="G16407" s="937" t="str">
        <f t="array" ref="G16407">xlookup(F16407,'Internal Staffing Calculator'!E:E,'Internal Staffing Calculator'!C:C,"")</f>
        <v/>
      </c>
      <c r="H16407" s="932" t="str">
        <f t="array" ref="H16407">if(F16407&lt;&gt;"", iferror(index('Internal Staffing Calculator'!B$8:B23500,match(F16407,'Internal Staffing Calculator'!E$8:E23500,0)), "Not In Budget"),"")</f>
        <v/>
      </c>
      <c r="I16407" s="184"/>
      <c r="J16407" s="184"/>
      <c r="K16407" s="184"/>
      <c r="L16407" s="183"/>
    </row>
    <row r="16408">
      <c r="A16408" s="454"/>
      <c r="B16408" s="927"/>
      <c r="C16408" s="580"/>
      <c r="D16408" s="939"/>
      <c r="E16408" s="940"/>
      <c r="F16408" s="941"/>
      <c r="G16408" s="937" t="str">
        <f t="array" ref="G16408">xlookup(F16408,'Internal Staffing Calculator'!E:E,'Internal Staffing Calculator'!C:C,"")</f>
        <v/>
      </c>
      <c r="H16408" s="932" t="str">
        <f t="array" ref="H16408">if(F16408&lt;&gt;"", iferror(index('Internal Staffing Calculator'!B$8:B23500,match(F16408,'Internal Staffing Calculator'!E$8:E23500,0)), "Not In Budget"),"")</f>
        <v/>
      </c>
      <c r="I16408" s="184"/>
      <c r="J16408" s="184"/>
      <c r="K16408" s="184"/>
      <c r="L16408" s="183"/>
    </row>
    <row r="16409">
      <c r="A16409" s="454"/>
      <c r="B16409" s="927"/>
      <c r="C16409" s="580"/>
      <c r="D16409" s="939"/>
      <c r="E16409" s="940"/>
      <c r="F16409" s="941"/>
      <c r="G16409" s="937" t="str">
        <f t="array" ref="G16409">xlookup(F16409,'Internal Staffing Calculator'!E:E,'Internal Staffing Calculator'!C:C,"")</f>
        <v/>
      </c>
      <c r="H16409" s="932" t="str">
        <f t="array" ref="H16409">if(F16409&lt;&gt;"", iferror(index('Internal Staffing Calculator'!B$8:B23500,match(F16409,'Internal Staffing Calculator'!E$8:E23500,0)), "Not In Budget"),"")</f>
        <v/>
      </c>
      <c r="I16409" s="184"/>
      <c r="J16409" s="184"/>
      <c r="K16409" s="184"/>
      <c r="L16409" s="183"/>
    </row>
    <row r="16410">
      <c r="A16410" s="454"/>
      <c r="B16410" s="927"/>
      <c r="C16410" s="580"/>
      <c r="D16410" s="939"/>
      <c r="E16410" s="940"/>
      <c r="F16410" s="941"/>
      <c r="G16410" s="937" t="str">
        <f t="array" ref="G16410">xlookup(F16410,'Internal Staffing Calculator'!E:E,'Internal Staffing Calculator'!C:C,"")</f>
        <v/>
      </c>
      <c r="H16410" s="932" t="str">
        <f t="array" ref="H16410">if(F16410&lt;&gt;"", iferror(index('Internal Staffing Calculator'!B$8:B23500,match(F16410,'Internal Staffing Calculator'!E$8:E23500,0)), "Not In Budget"),"")</f>
        <v/>
      </c>
      <c r="I16410" s="184"/>
      <c r="J16410" s="184"/>
      <c r="K16410" s="184"/>
      <c r="L16410" s="183"/>
    </row>
    <row r="16411">
      <c r="A16411" s="454"/>
      <c r="B16411" s="927"/>
      <c r="C16411" s="580"/>
      <c r="D16411" s="939"/>
      <c r="E16411" s="940"/>
      <c r="F16411" s="941"/>
      <c r="G16411" s="937" t="str">
        <f t="array" ref="G16411">xlookup(F16411,'Internal Staffing Calculator'!E:E,'Internal Staffing Calculator'!C:C,"")</f>
        <v/>
      </c>
      <c r="H16411" s="932" t="str">
        <f t="array" ref="H16411">if(F16411&lt;&gt;"", iferror(index('Internal Staffing Calculator'!B$8:B23500,match(F16411,'Internal Staffing Calculator'!E$8:E23500,0)), "Not In Budget"),"")</f>
        <v/>
      </c>
      <c r="I16411" s="184"/>
      <c r="J16411" s="184"/>
      <c r="K16411" s="184"/>
      <c r="L16411" s="183"/>
    </row>
    <row r="16412">
      <c r="A16412" s="454"/>
      <c r="B16412" s="927"/>
      <c r="C16412" s="580"/>
      <c r="D16412" s="939"/>
      <c r="E16412" s="940"/>
      <c r="F16412" s="941"/>
      <c r="G16412" s="937" t="str">
        <f t="array" ref="G16412">xlookup(F16412,'Internal Staffing Calculator'!E:E,'Internal Staffing Calculator'!C:C,"")</f>
        <v/>
      </c>
      <c r="H16412" s="932" t="str">
        <f t="array" ref="H16412">if(F16412&lt;&gt;"", iferror(index('Internal Staffing Calculator'!B$8:B23500,match(F16412,'Internal Staffing Calculator'!E$8:E23500,0)), "Not In Budget"),"")</f>
        <v/>
      </c>
      <c r="I16412" s="184"/>
      <c r="J16412" s="184"/>
      <c r="K16412" s="184"/>
      <c r="L16412" s="183"/>
    </row>
    <row r="16413">
      <c r="A16413" s="454"/>
      <c r="B16413" s="927"/>
      <c r="C16413" s="580"/>
      <c r="D16413" s="939"/>
      <c r="E16413" s="940"/>
      <c r="F16413" s="941"/>
      <c r="G16413" s="937" t="str">
        <f t="array" ref="G16413">xlookup(F16413,'Internal Staffing Calculator'!E:E,'Internal Staffing Calculator'!C:C,"")</f>
        <v/>
      </c>
      <c r="H16413" s="932" t="str">
        <f t="array" ref="H16413">if(F16413&lt;&gt;"", iferror(index('Internal Staffing Calculator'!B$8:B23500,match(F16413,'Internal Staffing Calculator'!E$8:E23500,0)), "Not In Budget"),"")</f>
        <v/>
      </c>
      <c r="I16413" s="184"/>
      <c r="J16413" s="184"/>
      <c r="K16413" s="184"/>
      <c r="L16413" s="183"/>
    </row>
    <row r="16414">
      <c r="A16414" s="454"/>
      <c r="B16414" s="927"/>
      <c r="C16414" s="580"/>
      <c r="D16414" s="939"/>
      <c r="E16414" s="940"/>
      <c r="F16414" s="941"/>
      <c r="G16414" s="937" t="str">
        <f t="array" ref="G16414">xlookup(F16414,'Internal Staffing Calculator'!E:E,'Internal Staffing Calculator'!C:C,"")</f>
        <v/>
      </c>
      <c r="H16414" s="932" t="str">
        <f t="array" ref="H16414">if(F16414&lt;&gt;"", iferror(index('Internal Staffing Calculator'!B$8:B23500,match(F16414,'Internal Staffing Calculator'!E$8:E23500,0)), "Not In Budget"),"")</f>
        <v/>
      </c>
      <c r="I16414" s="184"/>
      <c r="J16414" s="184"/>
      <c r="K16414" s="184"/>
      <c r="L16414" s="183"/>
    </row>
    <row r="16415">
      <c r="A16415" s="454"/>
      <c r="B16415" s="927"/>
      <c r="C16415" s="580"/>
      <c r="D16415" s="939"/>
      <c r="E16415" s="940"/>
      <c r="F16415" s="941"/>
      <c r="G16415" s="937" t="str">
        <f t="array" ref="G16415">xlookup(F16415,'Internal Staffing Calculator'!E:E,'Internal Staffing Calculator'!C:C,"")</f>
        <v/>
      </c>
      <c r="H16415" s="932" t="str">
        <f t="array" ref="H16415">if(F16415&lt;&gt;"", iferror(index('Internal Staffing Calculator'!B$8:B23500,match(F16415,'Internal Staffing Calculator'!E$8:E23500,0)), "Not In Budget"),"")</f>
        <v/>
      </c>
      <c r="I16415" s="184"/>
      <c r="J16415" s="184"/>
      <c r="K16415" s="184"/>
      <c r="L16415" s="183"/>
    </row>
    <row r="16416">
      <c r="A16416" s="454"/>
      <c r="B16416" s="927"/>
      <c r="C16416" s="580"/>
      <c r="D16416" s="939"/>
      <c r="E16416" s="940"/>
      <c r="F16416" s="941"/>
      <c r="G16416" s="937" t="str">
        <f t="array" ref="G16416">xlookup(F16416,'Internal Staffing Calculator'!E:E,'Internal Staffing Calculator'!C:C,"")</f>
        <v/>
      </c>
      <c r="H16416" s="932" t="str">
        <f t="array" ref="H16416">if(F16416&lt;&gt;"", iferror(index('Internal Staffing Calculator'!B$8:B23500,match(F16416,'Internal Staffing Calculator'!E$8:E23500,0)), "Not In Budget"),"")</f>
        <v/>
      </c>
      <c r="I16416" s="184"/>
      <c r="J16416" s="184"/>
      <c r="K16416" s="184"/>
      <c r="L16416" s="183"/>
    </row>
    <row r="16417">
      <c r="A16417" s="454"/>
      <c r="B16417" s="927"/>
      <c r="C16417" s="580"/>
      <c r="D16417" s="939"/>
      <c r="E16417" s="940"/>
      <c r="F16417" s="941"/>
      <c r="G16417" s="937" t="str">
        <f t="array" ref="G16417">xlookup(F16417,'Internal Staffing Calculator'!E:E,'Internal Staffing Calculator'!C:C,"")</f>
        <v/>
      </c>
      <c r="H16417" s="932" t="str">
        <f t="array" ref="H16417">if(F16417&lt;&gt;"", iferror(index('Internal Staffing Calculator'!B$8:B23500,match(F16417,'Internal Staffing Calculator'!E$8:E23500,0)), "Not In Budget"),"")</f>
        <v/>
      </c>
      <c r="I16417" s="184"/>
      <c r="J16417" s="184"/>
      <c r="K16417" s="184"/>
      <c r="L16417" s="183"/>
    </row>
    <row r="16418">
      <c r="A16418" s="454"/>
      <c r="B16418" s="927"/>
      <c r="C16418" s="580"/>
      <c r="D16418" s="939"/>
      <c r="E16418" s="940"/>
      <c r="F16418" s="941"/>
      <c r="G16418" s="937" t="str">
        <f t="array" ref="G16418">xlookup(F16418,'Internal Staffing Calculator'!E:E,'Internal Staffing Calculator'!C:C,"")</f>
        <v/>
      </c>
      <c r="H16418" s="932" t="str">
        <f t="array" ref="H16418">if(F16418&lt;&gt;"", iferror(index('Internal Staffing Calculator'!B$8:B23500,match(F16418,'Internal Staffing Calculator'!E$8:E23500,0)), "Not In Budget"),"")</f>
        <v/>
      </c>
      <c r="I16418" s="184"/>
      <c r="J16418" s="184"/>
      <c r="K16418" s="184"/>
      <c r="L16418" s="183"/>
    </row>
    <row r="16419">
      <c r="A16419" s="454"/>
      <c r="B16419" s="927"/>
      <c r="C16419" s="580"/>
      <c r="D16419" s="939"/>
      <c r="E16419" s="940"/>
      <c r="F16419" s="941"/>
      <c r="G16419" s="937" t="str">
        <f t="array" ref="G16419">xlookup(F16419,'Internal Staffing Calculator'!E:E,'Internal Staffing Calculator'!C:C,"")</f>
        <v/>
      </c>
      <c r="H16419" s="932" t="str">
        <f t="array" ref="H16419">if(F16419&lt;&gt;"", iferror(index('Internal Staffing Calculator'!B$8:B23500,match(F16419,'Internal Staffing Calculator'!E$8:E23500,0)), "Not In Budget"),"")</f>
        <v/>
      </c>
      <c r="I16419" s="184"/>
      <c r="J16419" s="184"/>
      <c r="K16419" s="184"/>
      <c r="L16419" s="183"/>
    </row>
    <row r="16420">
      <c r="A16420" s="454"/>
      <c r="B16420" s="927"/>
      <c r="C16420" s="580"/>
      <c r="D16420" s="939"/>
      <c r="E16420" s="940"/>
      <c r="F16420" s="941"/>
      <c r="G16420" s="937" t="str">
        <f t="array" ref="G16420">xlookup(F16420,'Internal Staffing Calculator'!E:E,'Internal Staffing Calculator'!C:C,"")</f>
        <v/>
      </c>
      <c r="H16420" s="932" t="str">
        <f t="array" ref="H16420">if(F16420&lt;&gt;"", iferror(index('Internal Staffing Calculator'!B$8:B23500,match(F16420,'Internal Staffing Calculator'!E$8:E23500,0)), "Not In Budget"),"")</f>
        <v/>
      </c>
      <c r="I16420" s="184"/>
      <c r="J16420" s="184"/>
      <c r="K16420" s="184"/>
      <c r="L16420" s="183"/>
    </row>
    <row r="16421">
      <c r="A16421" s="454"/>
      <c r="B16421" s="927"/>
      <c r="C16421" s="580"/>
      <c r="D16421" s="939"/>
      <c r="E16421" s="940"/>
      <c r="F16421" s="941"/>
      <c r="G16421" s="937" t="str">
        <f t="array" ref="G16421">xlookup(F16421,'Internal Staffing Calculator'!E:E,'Internal Staffing Calculator'!C:C,"")</f>
        <v/>
      </c>
      <c r="H16421" s="932" t="str">
        <f t="array" ref="H16421">if(F16421&lt;&gt;"", iferror(index('Internal Staffing Calculator'!B$8:B23500,match(F16421,'Internal Staffing Calculator'!E$8:E23500,0)), "Not In Budget"),"")</f>
        <v/>
      </c>
      <c r="I16421" s="184"/>
      <c r="J16421" s="184"/>
      <c r="K16421" s="184"/>
      <c r="L16421" s="183"/>
    </row>
    <row r="16422">
      <c r="A16422" s="454"/>
      <c r="B16422" s="927"/>
      <c r="C16422" s="580"/>
      <c r="D16422" s="939"/>
      <c r="E16422" s="940"/>
      <c r="F16422" s="941"/>
      <c r="G16422" s="937" t="str">
        <f t="array" ref="G16422">xlookup(F16422,'Internal Staffing Calculator'!E:E,'Internal Staffing Calculator'!C:C,"")</f>
        <v/>
      </c>
      <c r="H16422" s="932" t="str">
        <f t="array" ref="H16422">if(F16422&lt;&gt;"", iferror(index('Internal Staffing Calculator'!B$8:B23500,match(F16422,'Internal Staffing Calculator'!E$8:E23500,0)), "Not In Budget"),"")</f>
        <v/>
      </c>
      <c r="I16422" s="184"/>
      <c r="J16422" s="184"/>
      <c r="K16422" s="184"/>
      <c r="L16422" s="183"/>
    </row>
    <row r="16423">
      <c r="A16423" s="454"/>
      <c r="B16423" s="927"/>
      <c r="C16423" s="580"/>
      <c r="D16423" s="939"/>
      <c r="E16423" s="940"/>
      <c r="F16423" s="941"/>
      <c r="G16423" s="937" t="str">
        <f t="array" ref="G16423">xlookup(F16423,'Internal Staffing Calculator'!E:E,'Internal Staffing Calculator'!C:C,"")</f>
        <v/>
      </c>
      <c r="H16423" s="932" t="str">
        <f t="array" ref="H16423">if(F16423&lt;&gt;"", iferror(index('Internal Staffing Calculator'!B$8:B23500,match(F16423,'Internal Staffing Calculator'!E$8:E23500,0)), "Not In Budget"),"")</f>
        <v/>
      </c>
      <c r="I16423" s="184"/>
      <c r="J16423" s="184"/>
      <c r="K16423" s="184"/>
      <c r="L16423" s="183"/>
    </row>
    <row r="16424">
      <c r="A16424" s="454"/>
      <c r="B16424" s="927"/>
      <c r="C16424" s="580"/>
      <c r="D16424" s="939"/>
      <c r="E16424" s="940"/>
      <c r="F16424" s="941"/>
      <c r="G16424" s="937" t="str">
        <f t="array" ref="G16424">xlookup(F16424,'Internal Staffing Calculator'!E:E,'Internal Staffing Calculator'!C:C,"")</f>
        <v/>
      </c>
      <c r="H16424" s="932" t="str">
        <f t="array" ref="H16424">if(F16424&lt;&gt;"", iferror(index('Internal Staffing Calculator'!B$8:B23500,match(F16424,'Internal Staffing Calculator'!E$8:E23500,0)), "Not In Budget"),"")</f>
        <v/>
      </c>
      <c r="I16424" s="184"/>
      <c r="J16424" s="184"/>
      <c r="K16424" s="184"/>
      <c r="L16424" s="183"/>
    </row>
    <row r="16425">
      <c r="A16425" s="454"/>
      <c r="B16425" s="927"/>
      <c r="C16425" s="580"/>
      <c r="D16425" s="939"/>
      <c r="E16425" s="940"/>
      <c r="F16425" s="941"/>
      <c r="G16425" s="937" t="str">
        <f t="array" ref="G16425">xlookup(F16425,'Internal Staffing Calculator'!E:E,'Internal Staffing Calculator'!C:C,"")</f>
        <v/>
      </c>
      <c r="H16425" s="932" t="str">
        <f t="array" ref="H16425">if(F16425&lt;&gt;"", iferror(index('Internal Staffing Calculator'!B$8:B23500,match(F16425,'Internal Staffing Calculator'!E$8:E23500,0)), "Not In Budget"),"")</f>
        <v/>
      </c>
      <c r="I16425" s="184"/>
      <c r="J16425" s="184"/>
      <c r="K16425" s="184"/>
      <c r="L16425" s="183"/>
    </row>
    <row r="16426">
      <c r="A16426" s="454"/>
      <c r="B16426" s="927"/>
      <c r="C16426" s="580"/>
      <c r="D16426" s="939"/>
      <c r="E16426" s="940"/>
      <c r="F16426" s="941"/>
      <c r="G16426" s="937" t="str">
        <f t="array" ref="G16426">xlookup(F16426,'Internal Staffing Calculator'!E:E,'Internal Staffing Calculator'!C:C,"")</f>
        <v/>
      </c>
      <c r="H16426" s="932" t="str">
        <f t="array" ref="H16426">if(F16426&lt;&gt;"", iferror(index('Internal Staffing Calculator'!B$8:B23500,match(F16426,'Internal Staffing Calculator'!E$8:E23500,0)), "Not In Budget"),"")</f>
        <v/>
      </c>
      <c r="I16426" s="184"/>
      <c r="J16426" s="184"/>
      <c r="K16426" s="184"/>
      <c r="L16426" s="183"/>
    </row>
    <row r="16427">
      <c r="A16427" s="454"/>
      <c r="B16427" s="927"/>
      <c r="C16427" s="580"/>
      <c r="D16427" s="939"/>
      <c r="E16427" s="940"/>
      <c r="F16427" s="941"/>
      <c r="G16427" s="937" t="str">
        <f t="array" ref="G16427">xlookup(F16427,'Internal Staffing Calculator'!E:E,'Internal Staffing Calculator'!C:C,"")</f>
        <v/>
      </c>
      <c r="H16427" s="932" t="str">
        <f t="array" ref="H16427">if(F16427&lt;&gt;"", iferror(index('Internal Staffing Calculator'!B$8:B23500,match(F16427,'Internal Staffing Calculator'!E$8:E23500,0)), "Not In Budget"),"")</f>
        <v/>
      </c>
      <c r="I16427" s="184"/>
      <c r="J16427" s="184"/>
      <c r="K16427" s="184"/>
      <c r="L16427" s="183"/>
    </row>
    <row r="16428">
      <c r="A16428" s="454"/>
      <c r="B16428" s="927"/>
      <c r="C16428" s="580"/>
      <c r="D16428" s="939"/>
      <c r="E16428" s="940"/>
      <c r="F16428" s="941"/>
      <c r="G16428" s="937" t="str">
        <f t="array" ref="G16428">xlookup(F16428,'Internal Staffing Calculator'!E:E,'Internal Staffing Calculator'!C:C,"")</f>
        <v/>
      </c>
      <c r="H16428" s="932" t="str">
        <f t="array" ref="H16428">if(F16428&lt;&gt;"", iferror(index('Internal Staffing Calculator'!B$8:B23500,match(F16428,'Internal Staffing Calculator'!E$8:E23500,0)), "Not In Budget"),"")</f>
        <v/>
      </c>
      <c r="I16428" s="184"/>
      <c r="J16428" s="184"/>
      <c r="K16428" s="184"/>
      <c r="L16428" s="183"/>
    </row>
    <row r="16429">
      <c r="A16429" s="454"/>
      <c r="B16429" s="927"/>
      <c r="C16429" s="580"/>
      <c r="D16429" s="939"/>
      <c r="E16429" s="940"/>
      <c r="F16429" s="941"/>
      <c r="G16429" s="937" t="str">
        <f t="array" ref="G16429">xlookup(F16429,'Internal Staffing Calculator'!E:E,'Internal Staffing Calculator'!C:C,"")</f>
        <v/>
      </c>
      <c r="H16429" s="932" t="str">
        <f t="array" ref="H16429">if(F16429&lt;&gt;"", iferror(index('Internal Staffing Calculator'!B$8:B23500,match(F16429,'Internal Staffing Calculator'!E$8:E23500,0)), "Not In Budget"),"")</f>
        <v/>
      </c>
      <c r="I16429" s="184"/>
      <c r="J16429" s="184"/>
      <c r="K16429" s="184"/>
      <c r="L16429" s="183"/>
    </row>
    <row r="16430">
      <c r="A16430" s="454"/>
      <c r="B16430" s="927"/>
      <c r="C16430" s="580"/>
      <c r="D16430" s="939"/>
      <c r="E16430" s="940"/>
      <c r="F16430" s="941"/>
      <c r="G16430" s="937" t="str">
        <f t="array" ref="G16430">xlookup(F16430,'Internal Staffing Calculator'!E:E,'Internal Staffing Calculator'!C:C,"")</f>
        <v/>
      </c>
      <c r="H16430" s="932" t="str">
        <f t="array" ref="H16430">if(F16430&lt;&gt;"", iferror(index('Internal Staffing Calculator'!B$8:B23500,match(F16430,'Internal Staffing Calculator'!E$8:E23500,0)), "Not In Budget"),"")</f>
        <v/>
      </c>
      <c r="I16430" s="184"/>
      <c r="J16430" s="184"/>
      <c r="K16430" s="184"/>
      <c r="L16430" s="183"/>
    </row>
    <row r="16431">
      <c r="A16431" s="454"/>
      <c r="B16431" s="927"/>
      <c r="C16431" s="580"/>
      <c r="D16431" s="939"/>
      <c r="E16431" s="940"/>
      <c r="F16431" s="941"/>
      <c r="G16431" s="937" t="str">
        <f t="array" ref="G16431">xlookup(F16431,'Internal Staffing Calculator'!E:E,'Internal Staffing Calculator'!C:C,"")</f>
        <v/>
      </c>
      <c r="H16431" s="932" t="str">
        <f t="array" ref="H16431">if(F16431&lt;&gt;"", iferror(index('Internal Staffing Calculator'!B$8:B23500,match(F16431,'Internal Staffing Calculator'!E$8:E23500,0)), "Not In Budget"),"")</f>
        <v/>
      </c>
      <c r="I16431" s="184"/>
      <c r="J16431" s="184"/>
      <c r="K16431" s="184"/>
      <c r="L16431" s="183"/>
    </row>
    <row r="16432">
      <c r="A16432" s="454"/>
      <c r="B16432" s="927"/>
      <c r="C16432" s="580"/>
      <c r="D16432" s="939"/>
      <c r="E16432" s="940"/>
      <c r="F16432" s="941"/>
      <c r="G16432" s="937" t="str">
        <f t="array" ref="G16432">xlookup(F16432,'Internal Staffing Calculator'!E:E,'Internal Staffing Calculator'!C:C,"")</f>
        <v/>
      </c>
      <c r="H16432" s="932" t="str">
        <f t="array" ref="H16432">if(F16432&lt;&gt;"", iferror(index('Internal Staffing Calculator'!B$8:B23500,match(F16432,'Internal Staffing Calculator'!E$8:E23500,0)), "Not In Budget"),"")</f>
        <v/>
      </c>
      <c r="I16432" s="184"/>
      <c r="J16432" s="184"/>
      <c r="K16432" s="184"/>
      <c r="L16432" s="183"/>
    </row>
    <row r="16433">
      <c r="A16433" s="454"/>
      <c r="B16433" s="927"/>
      <c r="C16433" s="580"/>
      <c r="D16433" s="939"/>
      <c r="E16433" s="940"/>
      <c r="F16433" s="941"/>
      <c r="G16433" s="937" t="str">
        <f t="array" ref="G16433">xlookup(F16433,'Internal Staffing Calculator'!E:E,'Internal Staffing Calculator'!C:C,"")</f>
        <v/>
      </c>
      <c r="H16433" s="932" t="str">
        <f t="array" ref="H16433">if(F16433&lt;&gt;"", iferror(index('Internal Staffing Calculator'!B$8:B23500,match(F16433,'Internal Staffing Calculator'!E$8:E23500,0)), "Not In Budget"),"")</f>
        <v/>
      </c>
      <c r="I16433" s="184"/>
      <c r="J16433" s="184"/>
      <c r="K16433" s="184"/>
      <c r="L16433" s="183"/>
    </row>
    <row r="16434">
      <c r="A16434" s="454"/>
      <c r="B16434" s="927"/>
      <c r="C16434" s="580"/>
      <c r="D16434" s="939"/>
      <c r="E16434" s="940"/>
      <c r="F16434" s="941"/>
      <c r="G16434" s="937" t="str">
        <f t="array" ref="G16434">xlookup(F16434,'Internal Staffing Calculator'!E:E,'Internal Staffing Calculator'!C:C,"")</f>
        <v/>
      </c>
      <c r="H16434" s="932" t="str">
        <f t="array" ref="H16434">if(F16434&lt;&gt;"", iferror(index('Internal Staffing Calculator'!B$8:B23500,match(F16434,'Internal Staffing Calculator'!E$8:E23500,0)), "Not In Budget"),"")</f>
        <v/>
      </c>
      <c r="I16434" s="184"/>
      <c r="J16434" s="184"/>
      <c r="K16434" s="184"/>
      <c r="L16434" s="183"/>
    </row>
    <row r="16435">
      <c r="A16435" s="454"/>
      <c r="B16435" s="927"/>
      <c r="C16435" s="580"/>
      <c r="D16435" s="939"/>
      <c r="E16435" s="940"/>
      <c r="F16435" s="941"/>
      <c r="G16435" s="937" t="str">
        <f t="array" ref="G16435">xlookup(F16435,'Internal Staffing Calculator'!E:E,'Internal Staffing Calculator'!C:C,"")</f>
        <v/>
      </c>
      <c r="H16435" s="932" t="str">
        <f t="array" ref="H16435">if(F16435&lt;&gt;"", iferror(index('Internal Staffing Calculator'!B$8:B23500,match(F16435,'Internal Staffing Calculator'!E$8:E23500,0)), "Not In Budget"),"")</f>
        <v/>
      </c>
      <c r="I16435" s="184"/>
      <c r="J16435" s="184"/>
      <c r="K16435" s="184"/>
      <c r="L16435" s="183"/>
    </row>
    <row r="16436">
      <c r="A16436" s="454"/>
      <c r="B16436" s="927"/>
      <c r="C16436" s="580"/>
      <c r="D16436" s="939"/>
      <c r="E16436" s="940"/>
      <c r="F16436" s="941"/>
      <c r="G16436" s="937" t="str">
        <f t="array" ref="G16436">xlookup(F16436,'Internal Staffing Calculator'!E:E,'Internal Staffing Calculator'!C:C,"")</f>
        <v/>
      </c>
      <c r="H16436" s="932" t="str">
        <f t="array" ref="H16436">if(F16436&lt;&gt;"", iferror(index('Internal Staffing Calculator'!B$8:B23500,match(F16436,'Internal Staffing Calculator'!E$8:E23500,0)), "Not In Budget"),"")</f>
        <v/>
      </c>
      <c r="I16436" s="184"/>
      <c r="J16436" s="184"/>
      <c r="K16436" s="184"/>
      <c r="L16436" s="183"/>
    </row>
    <row r="16437">
      <c r="A16437" s="454"/>
      <c r="B16437" s="927"/>
      <c r="C16437" s="580"/>
      <c r="D16437" s="939"/>
      <c r="E16437" s="940"/>
      <c r="F16437" s="941"/>
      <c r="G16437" s="937" t="str">
        <f t="array" ref="G16437">xlookup(F16437,'Internal Staffing Calculator'!E:E,'Internal Staffing Calculator'!C:C,"")</f>
        <v/>
      </c>
      <c r="H16437" s="932" t="str">
        <f t="array" ref="H16437">if(F16437&lt;&gt;"", iferror(index('Internal Staffing Calculator'!B$8:B23500,match(F16437,'Internal Staffing Calculator'!E$8:E23500,0)), "Not In Budget"),"")</f>
        <v/>
      </c>
      <c r="I16437" s="184"/>
      <c r="J16437" s="184"/>
      <c r="K16437" s="184"/>
      <c r="L16437" s="183"/>
    </row>
    <row r="16438">
      <c r="A16438" s="454"/>
      <c r="B16438" s="927"/>
      <c r="C16438" s="580"/>
      <c r="D16438" s="939"/>
      <c r="E16438" s="940"/>
      <c r="F16438" s="941"/>
      <c r="G16438" s="937" t="str">
        <f t="array" ref="G16438">xlookup(F16438,'Internal Staffing Calculator'!E:E,'Internal Staffing Calculator'!C:C,"")</f>
        <v/>
      </c>
      <c r="H16438" s="932" t="str">
        <f t="array" ref="H16438">if(F16438&lt;&gt;"", iferror(index('Internal Staffing Calculator'!B$8:B23500,match(F16438,'Internal Staffing Calculator'!E$8:E23500,0)), "Not In Budget"),"")</f>
        <v/>
      </c>
      <c r="I16438" s="184"/>
      <c r="J16438" s="184"/>
      <c r="K16438" s="184"/>
      <c r="L16438" s="183"/>
    </row>
    <row r="16439">
      <c r="A16439" s="454"/>
      <c r="B16439" s="927"/>
      <c r="C16439" s="580"/>
      <c r="D16439" s="939"/>
      <c r="E16439" s="940"/>
      <c r="F16439" s="941"/>
      <c r="G16439" s="937" t="str">
        <f t="array" ref="G16439">xlookup(F16439,'Internal Staffing Calculator'!E:E,'Internal Staffing Calculator'!C:C,"")</f>
        <v/>
      </c>
      <c r="H16439" s="932" t="str">
        <f t="array" ref="H16439">if(F16439&lt;&gt;"", iferror(index('Internal Staffing Calculator'!B$8:B23500,match(F16439,'Internal Staffing Calculator'!E$8:E23500,0)), "Not In Budget"),"")</f>
        <v/>
      </c>
      <c r="I16439" s="184"/>
      <c r="J16439" s="184"/>
      <c r="K16439" s="184"/>
      <c r="L16439" s="183"/>
    </row>
    <row r="16440">
      <c r="A16440" s="454"/>
      <c r="B16440" s="927"/>
      <c r="C16440" s="580"/>
      <c r="D16440" s="939"/>
      <c r="E16440" s="940"/>
      <c r="F16440" s="941"/>
      <c r="G16440" s="937" t="str">
        <f t="array" ref="G16440">xlookup(F16440,'Internal Staffing Calculator'!E:E,'Internal Staffing Calculator'!C:C,"")</f>
        <v/>
      </c>
      <c r="H16440" s="932" t="str">
        <f t="array" ref="H16440">if(F16440&lt;&gt;"", iferror(index('Internal Staffing Calculator'!B$8:B23500,match(F16440,'Internal Staffing Calculator'!E$8:E23500,0)), "Not In Budget"),"")</f>
        <v/>
      </c>
      <c r="I16440" s="184"/>
      <c r="J16440" s="184"/>
      <c r="K16440" s="184"/>
      <c r="L16440" s="183"/>
    </row>
    <row r="16441">
      <c r="A16441" s="454"/>
      <c r="B16441" s="927"/>
      <c r="C16441" s="580"/>
      <c r="D16441" s="939"/>
      <c r="E16441" s="940"/>
      <c r="F16441" s="941"/>
      <c r="G16441" s="937" t="str">
        <f t="array" ref="G16441">xlookup(F16441,'Internal Staffing Calculator'!E:E,'Internal Staffing Calculator'!C:C,"")</f>
        <v/>
      </c>
      <c r="H16441" s="932" t="str">
        <f t="array" ref="H16441">if(F16441&lt;&gt;"", iferror(index('Internal Staffing Calculator'!B$8:B23500,match(F16441,'Internal Staffing Calculator'!E$8:E23500,0)), "Not In Budget"),"")</f>
        <v/>
      </c>
      <c r="I16441" s="184"/>
      <c r="J16441" s="184"/>
      <c r="K16441" s="184"/>
      <c r="L16441" s="183"/>
    </row>
    <row r="16442">
      <c r="A16442" s="454"/>
      <c r="B16442" s="927"/>
      <c r="C16442" s="580"/>
      <c r="D16442" s="939"/>
      <c r="E16442" s="940"/>
      <c r="F16442" s="941"/>
      <c r="G16442" s="937" t="str">
        <f t="array" ref="G16442">xlookup(F16442,'Internal Staffing Calculator'!E:E,'Internal Staffing Calculator'!C:C,"")</f>
        <v/>
      </c>
      <c r="H16442" s="932" t="str">
        <f t="array" ref="H16442">if(F16442&lt;&gt;"", iferror(index('Internal Staffing Calculator'!B$8:B23500,match(F16442,'Internal Staffing Calculator'!E$8:E23500,0)), "Not In Budget"),"")</f>
        <v/>
      </c>
      <c r="I16442" s="184"/>
      <c r="J16442" s="184"/>
      <c r="K16442" s="184"/>
      <c r="L16442" s="183"/>
    </row>
    <row r="16443">
      <c r="A16443" s="454"/>
      <c r="B16443" s="927"/>
      <c r="C16443" s="580"/>
      <c r="D16443" s="939"/>
      <c r="E16443" s="940"/>
      <c r="F16443" s="941"/>
      <c r="G16443" s="937" t="str">
        <f t="array" ref="G16443">xlookup(F16443,'Internal Staffing Calculator'!E:E,'Internal Staffing Calculator'!C:C,"")</f>
        <v/>
      </c>
      <c r="H16443" s="932" t="str">
        <f t="array" ref="H16443">if(F16443&lt;&gt;"", iferror(index('Internal Staffing Calculator'!B$8:B23500,match(F16443,'Internal Staffing Calculator'!E$8:E23500,0)), "Not In Budget"),"")</f>
        <v/>
      </c>
      <c r="I16443" s="184"/>
      <c r="J16443" s="184"/>
      <c r="K16443" s="184"/>
      <c r="L16443" s="183"/>
    </row>
    <row r="16444">
      <c r="A16444" s="454"/>
      <c r="B16444" s="927"/>
      <c r="C16444" s="580"/>
      <c r="D16444" s="939"/>
      <c r="E16444" s="940"/>
      <c r="F16444" s="941"/>
      <c r="G16444" s="937" t="str">
        <f t="array" ref="G16444">xlookup(F16444,'Internal Staffing Calculator'!E:E,'Internal Staffing Calculator'!C:C,"")</f>
        <v/>
      </c>
      <c r="H16444" s="932" t="str">
        <f t="array" ref="H16444">if(F16444&lt;&gt;"", iferror(index('Internal Staffing Calculator'!B$8:B23500,match(F16444,'Internal Staffing Calculator'!E$8:E23500,0)), "Not In Budget"),"")</f>
        <v/>
      </c>
      <c r="I16444" s="184"/>
      <c r="J16444" s="184"/>
      <c r="K16444" s="184"/>
      <c r="L16444" s="183"/>
    </row>
    <row r="16445">
      <c r="A16445" s="454"/>
      <c r="B16445" s="927"/>
      <c r="C16445" s="580"/>
      <c r="D16445" s="939"/>
      <c r="E16445" s="940"/>
      <c r="F16445" s="941"/>
      <c r="G16445" s="937" t="str">
        <f t="array" ref="G16445">xlookup(F16445,'Internal Staffing Calculator'!E:E,'Internal Staffing Calculator'!C:C,"")</f>
        <v/>
      </c>
      <c r="H16445" s="932" t="str">
        <f t="array" ref="H16445">if(F16445&lt;&gt;"", iferror(index('Internal Staffing Calculator'!B$8:B23500,match(F16445,'Internal Staffing Calculator'!E$8:E23500,0)), "Not In Budget"),"")</f>
        <v/>
      </c>
      <c r="I16445" s="184"/>
      <c r="J16445" s="184"/>
      <c r="K16445" s="184"/>
      <c r="L16445" s="183"/>
    </row>
    <row r="16446">
      <c r="A16446" s="454"/>
      <c r="B16446" s="927"/>
      <c r="C16446" s="580"/>
      <c r="D16446" s="939"/>
      <c r="E16446" s="940"/>
      <c r="F16446" s="941"/>
      <c r="G16446" s="937" t="str">
        <f t="array" ref="G16446">xlookup(F16446,'Internal Staffing Calculator'!E:E,'Internal Staffing Calculator'!C:C,"")</f>
        <v/>
      </c>
      <c r="H16446" s="932" t="str">
        <f t="array" ref="H16446">if(F16446&lt;&gt;"", iferror(index('Internal Staffing Calculator'!B$8:B23500,match(F16446,'Internal Staffing Calculator'!E$8:E23500,0)), "Not In Budget"),"")</f>
        <v/>
      </c>
      <c r="I16446" s="184"/>
      <c r="J16446" s="184"/>
      <c r="K16446" s="184"/>
      <c r="L16446" s="183"/>
    </row>
    <row r="16447">
      <c r="A16447" s="454"/>
      <c r="B16447" s="927"/>
      <c r="C16447" s="580"/>
      <c r="D16447" s="939"/>
      <c r="E16447" s="940"/>
      <c r="F16447" s="941"/>
      <c r="G16447" s="937" t="str">
        <f t="array" ref="G16447">xlookup(F16447,'Internal Staffing Calculator'!E:E,'Internal Staffing Calculator'!C:C,"")</f>
        <v/>
      </c>
      <c r="H16447" s="932" t="str">
        <f t="array" ref="H16447">if(F16447&lt;&gt;"", iferror(index('Internal Staffing Calculator'!B$8:B23500,match(F16447,'Internal Staffing Calculator'!E$8:E23500,0)), "Not In Budget"),"")</f>
        <v/>
      </c>
      <c r="I16447" s="184"/>
      <c r="J16447" s="184"/>
      <c r="K16447" s="184"/>
      <c r="L16447" s="183"/>
    </row>
    <row r="16448">
      <c r="A16448" s="454"/>
      <c r="B16448" s="927"/>
      <c r="C16448" s="580"/>
      <c r="D16448" s="939"/>
      <c r="E16448" s="940"/>
      <c r="F16448" s="941"/>
      <c r="G16448" s="937" t="str">
        <f t="array" ref="G16448">xlookup(F16448,'Internal Staffing Calculator'!E:E,'Internal Staffing Calculator'!C:C,"")</f>
        <v/>
      </c>
      <c r="H16448" s="932" t="str">
        <f t="array" ref="H16448">if(F16448&lt;&gt;"", iferror(index('Internal Staffing Calculator'!B$8:B23500,match(F16448,'Internal Staffing Calculator'!E$8:E23500,0)), "Not In Budget"),"")</f>
        <v/>
      </c>
      <c r="I16448" s="184"/>
      <c r="J16448" s="184"/>
      <c r="K16448" s="184"/>
      <c r="L16448" s="183"/>
    </row>
    <row r="16449">
      <c r="A16449" s="454"/>
      <c r="B16449" s="927"/>
      <c r="C16449" s="580"/>
      <c r="D16449" s="939"/>
      <c r="E16449" s="940"/>
      <c r="F16449" s="941"/>
      <c r="G16449" s="937" t="str">
        <f t="array" ref="G16449">xlookup(F16449,'Internal Staffing Calculator'!E:E,'Internal Staffing Calculator'!C:C,"")</f>
        <v/>
      </c>
      <c r="H16449" s="932" t="str">
        <f t="array" ref="H16449">if(F16449&lt;&gt;"", iferror(index('Internal Staffing Calculator'!B$8:B23500,match(F16449,'Internal Staffing Calculator'!E$8:E23500,0)), "Not In Budget"),"")</f>
        <v/>
      </c>
      <c r="I16449" s="184"/>
      <c r="J16449" s="184"/>
      <c r="K16449" s="184"/>
      <c r="L16449" s="183"/>
    </row>
    <row r="16450">
      <c r="A16450" s="454"/>
      <c r="B16450" s="927"/>
      <c r="C16450" s="580"/>
      <c r="D16450" s="939"/>
      <c r="E16450" s="940"/>
      <c r="F16450" s="941"/>
      <c r="G16450" s="937" t="str">
        <f t="array" ref="G16450">xlookup(F16450,'Internal Staffing Calculator'!E:E,'Internal Staffing Calculator'!C:C,"")</f>
        <v/>
      </c>
      <c r="H16450" s="932" t="str">
        <f t="array" ref="H16450">if(F16450&lt;&gt;"", iferror(index('Internal Staffing Calculator'!B$8:B23500,match(F16450,'Internal Staffing Calculator'!E$8:E23500,0)), "Not In Budget"),"")</f>
        <v/>
      </c>
      <c r="I16450" s="184"/>
      <c r="J16450" s="184"/>
      <c r="K16450" s="184"/>
      <c r="L16450" s="183"/>
    </row>
    <row r="16451">
      <c r="A16451" s="454"/>
      <c r="B16451" s="927"/>
      <c r="C16451" s="580"/>
      <c r="D16451" s="939"/>
      <c r="E16451" s="940"/>
      <c r="F16451" s="941"/>
      <c r="G16451" s="937" t="str">
        <f t="array" ref="G16451">xlookup(F16451,'Internal Staffing Calculator'!E:E,'Internal Staffing Calculator'!C:C,"")</f>
        <v/>
      </c>
      <c r="H16451" s="932" t="str">
        <f t="array" ref="H16451">if(F16451&lt;&gt;"", iferror(index('Internal Staffing Calculator'!B$8:B23500,match(F16451,'Internal Staffing Calculator'!E$8:E23500,0)), "Not In Budget"),"")</f>
        <v/>
      </c>
      <c r="I16451" s="184"/>
      <c r="J16451" s="184"/>
      <c r="K16451" s="184"/>
      <c r="L16451" s="183"/>
    </row>
    <row r="16452">
      <c r="A16452" s="454"/>
      <c r="B16452" s="927"/>
      <c r="C16452" s="580"/>
      <c r="D16452" s="939"/>
      <c r="E16452" s="940"/>
      <c r="F16452" s="941"/>
      <c r="G16452" s="937" t="str">
        <f t="array" ref="G16452">xlookup(F16452,'Internal Staffing Calculator'!E:E,'Internal Staffing Calculator'!C:C,"")</f>
        <v/>
      </c>
      <c r="H16452" s="932" t="str">
        <f t="array" ref="H16452">if(F16452&lt;&gt;"", iferror(index('Internal Staffing Calculator'!B$8:B23500,match(F16452,'Internal Staffing Calculator'!E$8:E23500,0)), "Not In Budget"),"")</f>
        <v/>
      </c>
      <c r="I16452" s="184"/>
      <c r="J16452" s="184"/>
      <c r="K16452" s="184"/>
      <c r="L16452" s="183"/>
    </row>
    <row r="16453">
      <c r="A16453" s="454"/>
      <c r="B16453" s="927"/>
      <c r="C16453" s="580"/>
      <c r="D16453" s="939"/>
      <c r="E16453" s="940"/>
      <c r="F16453" s="941"/>
      <c r="G16453" s="937" t="str">
        <f t="array" ref="G16453">xlookup(F16453,'Internal Staffing Calculator'!E:E,'Internal Staffing Calculator'!C:C,"")</f>
        <v/>
      </c>
      <c r="H16453" s="932" t="str">
        <f t="array" ref="H16453">if(F16453&lt;&gt;"", iferror(index('Internal Staffing Calculator'!B$8:B23500,match(F16453,'Internal Staffing Calculator'!E$8:E23500,0)), "Not In Budget"),"")</f>
        <v/>
      </c>
      <c r="I16453" s="184"/>
      <c r="J16453" s="184"/>
      <c r="K16453" s="184"/>
      <c r="L16453" s="183"/>
    </row>
    <row r="16454">
      <c r="A16454" s="454"/>
      <c r="B16454" s="927"/>
      <c r="C16454" s="580"/>
      <c r="D16454" s="939"/>
      <c r="E16454" s="940"/>
      <c r="F16454" s="941"/>
      <c r="G16454" s="937" t="str">
        <f t="array" ref="G16454">xlookup(F16454,'Internal Staffing Calculator'!E:E,'Internal Staffing Calculator'!C:C,"")</f>
        <v/>
      </c>
      <c r="H16454" s="932" t="str">
        <f t="array" ref="H16454">if(F16454&lt;&gt;"", iferror(index('Internal Staffing Calculator'!B$8:B23500,match(F16454,'Internal Staffing Calculator'!E$8:E23500,0)), "Not In Budget"),"")</f>
        <v/>
      </c>
      <c r="I16454" s="184"/>
      <c r="J16454" s="184"/>
      <c r="K16454" s="184"/>
      <c r="L16454" s="183"/>
    </row>
    <row r="16455">
      <c r="A16455" s="454"/>
      <c r="B16455" s="927"/>
      <c r="C16455" s="580"/>
      <c r="D16455" s="939"/>
      <c r="E16455" s="940"/>
      <c r="F16455" s="941"/>
      <c r="G16455" s="937" t="str">
        <f t="array" ref="G16455">xlookup(F16455,'Internal Staffing Calculator'!E:E,'Internal Staffing Calculator'!C:C,"")</f>
        <v/>
      </c>
      <c r="H16455" s="932" t="str">
        <f t="array" ref="H16455">if(F16455&lt;&gt;"", iferror(index('Internal Staffing Calculator'!B$8:B23500,match(F16455,'Internal Staffing Calculator'!E$8:E23500,0)), "Not In Budget"),"")</f>
        <v/>
      </c>
      <c r="I16455" s="184"/>
      <c r="J16455" s="184"/>
      <c r="K16455" s="184"/>
      <c r="L16455" s="183"/>
    </row>
    <row r="16456">
      <c r="A16456" s="454"/>
      <c r="B16456" s="927"/>
      <c r="C16456" s="580"/>
      <c r="D16456" s="939"/>
      <c r="E16456" s="940"/>
      <c r="F16456" s="941"/>
      <c r="G16456" s="937" t="str">
        <f t="array" ref="G16456">xlookup(F16456,'Internal Staffing Calculator'!E:E,'Internal Staffing Calculator'!C:C,"")</f>
        <v/>
      </c>
      <c r="H16456" s="932" t="str">
        <f t="array" ref="H16456">if(F16456&lt;&gt;"", iferror(index('Internal Staffing Calculator'!B$8:B23500,match(F16456,'Internal Staffing Calculator'!E$8:E23500,0)), "Not In Budget"),"")</f>
        <v/>
      </c>
      <c r="I16456" s="184"/>
      <c r="J16456" s="184"/>
      <c r="K16456" s="184"/>
      <c r="L16456" s="183"/>
    </row>
    <row r="16457">
      <c r="A16457" s="454"/>
      <c r="B16457" s="927"/>
      <c r="C16457" s="580"/>
      <c r="D16457" s="939"/>
      <c r="E16457" s="940"/>
      <c r="F16457" s="941"/>
      <c r="G16457" s="937" t="str">
        <f t="array" ref="G16457">xlookup(F16457,'Internal Staffing Calculator'!E:E,'Internal Staffing Calculator'!C:C,"")</f>
        <v/>
      </c>
      <c r="H16457" s="932" t="str">
        <f t="array" ref="H16457">if(F16457&lt;&gt;"", iferror(index('Internal Staffing Calculator'!B$8:B23500,match(F16457,'Internal Staffing Calculator'!E$8:E23500,0)), "Not In Budget"),"")</f>
        <v/>
      </c>
      <c r="I16457" s="184"/>
      <c r="J16457" s="184"/>
      <c r="K16457" s="184"/>
      <c r="L16457" s="183"/>
    </row>
    <row r="16458">
      <c r="A16458" s="454"/>
      <c r="B16458" s="927"/>
      <c r="C16458" s="580"/>
      <c r="D16458" s="939"/>
      <c r="E16458" s="940"/>
      <c r="F16458" s="941"/>
      <c r="G16458" s="937" t="str">
        <f t="array" ref="G16458">xlookup(F16458,'Internal Staffing Calculator'!E:E,'Internal Staffing Calculator'!C:C,"")</f>
        <v/>
      </c>
      <c r="H16458" s="932" t="str">
        <f t="array" ref="H16458">if(F16458&lt;&gt;"", iferror(index('Internal Staffing Calculator'!B$8:B23500,match(F16458,'Internal Staffing Calculator'!E$8:E23500,0)), "Not In Budget"),"")</f>
        <v/>
      </c>
      <c r="I16458" s="184"/>
      <c r="J16458" s="184"/>
      <c r="K16458" s="184"/>
      <c r="L16458" s="183"/>
    </row>
    <row r="16459">
      <c r="A16459" s="454"/>
      <c r="B16459" s="927"/>
      <c r="C16459" s="580"/>
      <c r="D16459" s="939"/>
      <c r="E16459" s="940"/>
      <c r="F16459" s="941"/>
      <c r="G16459" s="937" t="str">
        <f t="array" ref="G16459">xlookup(F16459,'Internal Staffing Calculator'!E:E,'Internal Staffing Calculator'!C:C,"")</f>
        <v/>
      </c>
      <c r="H16459" s="932" t="str">
        <f t="array" ref="H16459">if(F16459&lt;&gt;"", iferror(index('Internal Staffing Calculator'!B$8:B23500,match(F16459,'Internal Staffing Calculator'!E$8:E23500,0)), "Not In Budget"),"")</f>
        <v/>
      </c>
      <c r="I16459" s="184"/>
      <c r="J16459" s="184"/>
      <c r="K16459" s="184"/>
      <c r="L16459" s="183"/>
    </row>
    <row r="16460">
      <c r="A16460" s="454"/>
      <c r="B16460" s="927"/>
      <c r="C16460" s="580"/>
      <c r="D16460" s="939"/>
      <c r="E16460" s="940"/>
      <c r="F16460" s="941"/>
      <c r="G16460" s="937" t="str">
        <f t="array" ref="G16460">xlookup(F16460,'Internal Staffing Calculator'!E:E,'Internal Staffing Calculator'!C:C,"")</f>
        <v/>
      </c>
      <c r="H16460" s="932" t="str">
        <f t="array" ref="H16460">if(F16460&lt;&gt;"", iferror(index('Internal Staffing Calculator'!B$8:B23500,match(F16460,'Internal Staffing Calculator'!E$8:E23500,0)), "Not In Budget"),"")</f>
        <v/>
      </c>
      <c r="I16460" s="184"/>
      <c r="J16460" s="184"/>
      <c r="K16460" s="184"/>
      <c r="L16460" s="183"/>
    </row>
    <row r="16461">
      <c r="A16461" s="454"/>
      <c r="B16461" s="927"/>
      <c r="C16461" s="580"/>
      <c r="D16461" s="939"/>
      <c r="E16461" s="940"/>
      <c r="F16461" s="941"/>
      <c r="G16461" s="937" t="str">
        <f t="array" ref="G16461">xlookup(F16461,'Internal Staffing Calculator'!E:E,'Internal Staffing Calculator'!C:C,"")</f>
        <v/>
      </c>
      <c r="H16461" s="932" t="str">
        <f t="array" ref="H16461">if(F16461&lt;&gt;"", iferror(index('Internal Staffing Calculator'!B$8:B23500,match(F16461,'Internal Staffing Calculator'!E$8:E23500,0)), "Not In Budget"),"")</f>
        <v/>
      </c>
      <c r="I16461" s="184"/>
      <c r="J16461" s="184"/>
      <c r="K16461" s="184"/>
      <c r="L16461" s="183"/>
    </row>
    <row r="16462">
      <c r="A16462" s="454"/>
      <c r="B16462" s="927"/>
      <c r="C16462" s="580"/>
      <c r="D16462" s="939"/>
      <c r="E16462" s="940"/>
      <c r="F16462" s="941"/>
      <c r="G16462" s="937" t="str">
        <f t="array" ref="G16462">xlookup(F16462,'Internal Staffing Calculator'!E:E,'Internal Staffing Calculator'!C:C,"")</f>
        <v/>
      </c>
      <c r="H16462" s="932" t="str">
        <f t="array" ref="H16462">if(F16462&lt;&gt;"", iferror(index('Internal Staffing Calculator'!B$8:B23500,match(F16462,'Internal Staffing Calculator'!E$8:E23500,0)), "Not In Budget"),"")</f>
        <v/>
      </c>
      <c r="I16462" s="184"/>
      <c r="J16462" s="184"/>
      <c r="K16462" s="184"/>
      <c r="L16462" s="183"/>
    </row>
    <row r="16463">
      <c r="A16463" s="454"/>
      <c r="B16463" s="927"/>
      <c r="C16463" s="580"/>
      <c r="D16463" s="939"/>
      <c r="E16463" s="940"/>
      <c r="F16463" s="941"/>
      <c r="G16463" s="937" t="str">
        <f t="array" ref="G16463">xlookup(F16463,'Internal Staffing Calculator'!E:E,'Internal Staffing Calculator'!C:C,"")</f>
        <v/>
      </c>
      <c r="H16463" s="932" t="str">
        <f t="array" ref="H16463">if(F16463&lt;&gt;"", iferror(index('Internal Staffing Calculator'!B$8:B23500,match(F16463,'Internal Staffing Calculator'!E$8:E23500,0)), "Not In Budget"),"")</f>
        <v/>
      </c>
      <c r="I16463" s="184"/>
      <c r="J16463" s="184"/>
      <c r="K16463" s="184"/>
      <c r="L16463" s="183"/>
    </row>
    <row r="16464">
      <c r="A16464" s="454"/>
      <c r="B16464" s="927"/>
      <c r="C16464" s="580"/>
      <c r="D16464" s="939"/>
      <c r="E16464" s="940"/>
      <c r="F16464" s="941"/>
      <c r="G16464" s="937" t="str">
        <f t="array" ref="G16464">xlookup(F16464,'Internal Staffing Calculator'!E:E,'Internal Staffing Calculator'!C:C,"")</f>
        <v/>
      </c>
      <c r="H16464" s="932" t="str">
        <f t="array" ref="H16464">if(F16464&lt;&gt;"", iferror(index('Internal Staffing Calculator'!B$8:B23500,match(F16464,'Internal Staffing Calculator'!E$8:E23500,0)), "Not In Budget"),"")</f>
        <v/>
      </c>
      <c r="I16464" s="184"/>
      <c r="J16464" s="184"/>
      <c r="K16464" s="184"/>
      <c r="L16464" s="183"/>
    </row>
    <row r="16465">
      <c r="A16465" s="454"/>
      <c r="B16465" s="927"/>
      <c r="C16465" s="580"/>
      <c r="D16465" s="939"/>
      <c r="E16465" s="940"/>
      <c r="F16465" s="941"/>
      <c r="G16465" s="937" t="str">
        <f t="array" ref="G16465">xlookup(F16465,'Internal Staffing Calculator'!E:E,'Internal Staffing Calculator'!C:C,"")</f>
        <v/>
      </c>
      <c r="H16465" s="932" t="str">
        <f t="array" ref="H16465">if(F16465&lt;&gt;"", iferror(index('Internal Staffing Calculator'!B$8:B23500,match(F16465,'Internal Staffing Calculator'!E$8:E23500,0)), "Not In Budget"),"")</f>
        <v/>
      </c>
      <c r="I16465" s="184"/>
      <c r="J16465" s="184"/>
      <c r="K16465" s="184"/>
      <c r="L16465" s="183"/>
    </row>
    <row r="16466">
      <c r="A16466" s="454"/>
      <c r="B16466" s="927"/>
      <c r="C16466" s="580"/>
      <c r="D16466" s="939"/>
      <c r="E16466" s="940"/>
      <c r="F16466" s="941"/>
      <c r="G16466" s="937" t="str">
        <f t="array" ref="G16466">xlookup(F16466,'Internal Staffing Calculator'!E:E,'Internal Staffing Calculator'!C:C,"")</f>
        <v/>
      </c>
      <c r="H16466" s="932" t="str">
        <f t="array" ref="H16466">if(F16466&lt;&gt;"", iferror(index('Internal Staffing Calculator'!B$8:B23500,match(F16466,'Internal Staffing Calculator'!E$8:E23500,0)), "Not In Budget"),"")</f>
        <v/>
      </c>
      <c r="I16466" s="184"/>
      <c r="J16466" s="184"/>
      <c r="K16466" s="184"/>
      <c r="L16466" s="183"/>
    </row>
    <row r="16467">
      <c r="A16467" s="454"/>
      <c r="B16467" s="927"/>
      <c r="C16467" s="580"/>
      <c r="D16467" s="939"/>
      <c r="E16467" s="940"/>
      <c r="F16467" s="941"/>
      <c r="G16467" s="937" t="str">
        <f t="array" ref="G16467">xlookup(F16467,'Internal Staffing Calculator'!E:E,'Internal Staffing Calculator'!C:C,"")</f>
        <v/>
      </c>
      <c r="H16467" s="932" t="str">
        <f t="array" ref="H16467">if(F16467&lt;&gt;"", iferror(index('Internal Staffing Calculator'!B$8:B23500,match(F16467,'Internal Staffing Calculator'!E$8:E23500,0)), "Not In Budget"),"")</f>
        <v/>
      </c>
      <c r="I16467" s="184"/>
      <c r="J16467" s="184"/>
      <c r="K16467" s="184"/>
      <c r="L16467" s="183"/>
    </row>
    <row r="16468">
      <c r="A16468" s="454"/>
      <c r="B16468" s="927"/>
      <c r="C16468" s="580"/>
      <c r="D16468" s="939"/>
      <c r="E16468" s="940"/>
      <c r="F16468" s="941"/>
      <c r="G16468" s="937" t="str">
        <f t="array" ref="G16468">xlookup(F16468,'Internal Staffing Calculator'!E:E,'Internal Staffing Calculator'!C:C,"")</f>
        <v/>
      </c>
      <c r="H16468" s="932" t="str">
        <f t="array" ref="H16468">if(F16468&lt;&gt;"", iferror(index('Internal Staffing Calculator'!B$8:B23500,match(F16468,'Internal Staffing Calculator'!E$8:E23500,0)), "Not In Budget"),"")</f>
        <v/>
      </c>
      <c r="I16468" s="184"/>
      <c r="J16468" s="184"/>
      <c r="K16468" s="184"/>
      <c r="L16468" s="183"/>
    </row>
    <row r="16469">
      <c r="A16469" s="454"/>
      <c r="B16469" s="927"/>
      <c r="C16469" s="580"/>
      <c r="D16469" s="939"/>
      <c r="E16469" s="940"/>
      <c r="F16469" s="941"/>
      <c r="G16469" s="937" t="str">
        <f t="array" ref="G16469">xlookup(F16469,'Internal Staffing Calculator'!E:E,'Internal Staffing Calculator'!C:C,"")</f>
        <v/>
      </c>
      <c r="H16469" s="932" t="str">
        <f t="array" ref="H16469">if(F16469&lt;&gt;"", iferror(index('Internal Staffing Calculator'!B$8:B23500,match(F16469,'Internal Staffing Calculator'!E$8:E23500,0)), "Not In Budget"),"")</f>
        <v/>
      </c>
      <c r="I16469" s="184"/>
      <c r="J16469" s="184"/>
      <c r="K16469" s="184"/>
      <c r="L16469" s="183"/>
    </row>
    <row r="16470">
      <c r="A16470" s="454"/>
      <c r="B16470" s="927"/>
      <c r="C16470" s="580"/>
      <c r="D16470" s="939"/>
      <c r="E16470" s="940"/>
      <c r="F16470" s="941"/>
      <c r="G16470" s="937" t="str">
        <f t="array" ref="G16470">xlookup(F16470,'Internal Staffing Calculator'!E:E,'Internal Staffing Calculator'!C:C,"")</f>
        <v/>
      </c>
      <c r="H16470" s="932" t="str">
        <f t="array" ref="H16470">if(F16470&lt;&gt;"", iferror(index('Internal Staffing Calculator'!B$8:B23500,match(F16470,'Internal Staffing Calculator'!E$8:E23500,0)), "Not In Budget"),"")</f>
        <v/>
      </c>
      <c r="I16470" s="184"/>
      <c r="J16470" s="184"/>
      <c r="K16470" s="184"/>
      <c r="L16470" s="183"/>
    </row>
    <row r="16471">
      <c r="A16471" s="454"/>
      <c r="B16471" s="927"/>
      <c r="C16471" s="580"/>
      <c r="D16471" s="939"/>
      <c r="E16471" s="940"/>
      <c r="F16471" s="941"/>
      <c r="G16471" s="937" t="str">
        <f t="array" ref="G16471">xlookup(F16471,'Internal Staffing Calculator'!E:E,'Internal Staffing Calculator'!C:C,"")</f>
        <v/>
      </c>
      <c r="H16471" s="932" t="str">
        <f t="array" ref="H16471">if(F16471&lt;&gt;"", iferror(index('Internal Staffing Calculator'!B$8:B23500,match(F16471,'Internal Staffing Calculator'!E$8:E23500,0)), "Not In Budget"),"")</f>
        <v/>
      </c>
      <c r="I16471" s="184"/>
      <c r="J16471" s="184"/>
      <c r="K16471" s="184"/>
      <c r="L16471" s="183"/>
    </row>
    <row r="16472">
      <c r="A16472" s="454"/>
      <c r="B16472" s="927"/>
      <c r="C16472" s="580"/>
      <c r="D16472" s="939"/>
      <c r="E16472" s="940"/>
      <c r="F16472" s="941"/>
      <c r="G16472" s="937" t="str">
        <f t="array" ref="G16472">xlookup(F16472,'Internal Staffing Calculator'!E:E,'Internal Staffing Calculator'!C:C,"")</f>
        <v/>
      </c>
      <c r="H16472" s="932" t="str">
        <f t="array" ref="H16472">if(F16472&lt;&gt;"", iferror(index('Internal Staffing Calculator'!B$8:B23500,match(F16472,'Internal Staffing Calculator'!E$8:E23500,0)), "Not In Budget"),"")</f>
        <v/>
      </c>
      <c r="I16472" s="184"/>
      <c r="J16472" s="184"/>
      <c r="K16472" s="184"/>
      <c r="L16472" s="183"/>
    </row>
    <row r="16473">
      <c r="A16473" s="454"/>
      <c r="B16473" s="927"/>
      <c r="C16473" s="580"/>
      <c r="D16473" s="939"/>
      <c r="E16473" s="940"/>
      <c r="F16473" s="941"/>
      <c r="G16473" s="937" t="str">
        <f t="array" ref="G16473">xlookup(F16473,'Internal Staffing Calculator'!E:E,'Internal Staffing Calculator'!C:C,"")</f>
        <v/>
      </c>
      <c r="H16473" s="932" t="str">
        <f t="array" ref="H16473">if(F16473&lt;&gt;"", iferror(index('Internal Staffing Calculator'!B$8:B23500,match(F16473,'Internal Staffing Calculator'!E$8:E23500,0)), "Not In Budget"),"")</f>
        <v/>
      </c>
      <c r="I16473" s="184"/>
      <c r="J16473" s="184"/>
      <c r="K16473" s="184"/>
      <c r="L16473" s="183"/>
    </row>
    <row r="16474">
      <c r="A16474" s="454"/>
      <c r="B16474" s="927"/>
      <c r="C16474" s="580"/>
      <c r="D16474" s="939"/>
      <c r="E16474" s="940"/>
      <c r="F16474" s="941"/>
      <c r="G16474" s="937" t="str">
        <f t="array" ref="G16474">xlookup(F16474,'Internal Staffing Calculator'!E:E,'Internal Staffing Calculator'!C:C,"")</f>
        <v/>
      </c>
      <c r="H16474" s="932" t="str">
        <f t="array" ref="H16474">if(F16474&lt;&gt;"", iferror(index('Internal Staffing Calculator'!B$8:B23500,match(F16474,'Internal Staffing Calculator'!E$8:E23500,0)), "Not In Budget"),"")</f>
        <v/>
      </c>
      <c r="I16474" s="184"/>
      <c r="J16474" s="184"/>
      <c r="K16474" s="184"/>
      <c r="L16474" s="183"/>
    </row>
    <row r="16475">
      <c r="A16475" s="454"/>
      <c r="B16475" s="927"/>
      <c r="C16475" s="580"/>
      <c r="D16475" s="939"/>
      <c r="E16475" s="940"/>
      <c r="F16475" s="941"/>
      <c r="G16475" s="937" t="str">
        <f t="array" ref="G16475">xlookup(F16475,'Internal Staffing Calculator'!E:E,'Internal Staffing Calculator'!C:C,"")</f>
        <v/>
      </c>
      <c r="H16475" s="932" t="str">
        <f t="array" ref="H16475">if(F16475&lt;&gt;"", iferror(index('Internal Staffing Calculator'!B$8:B23500,match(F16475,'Internal Staffing Calculator'!E$8:E23500,0)), "Not In Budget"),"")</f>
        <v/>
      </c>
      <c r="I16475" s="184"/>
      <c r="J16475" s="184"/>
      <c r="K16475" s="184"/>
      <c r="L16475" s="183"/>
    </row>
    <row r="16476">
      <c r="A16476" s="454"/>
      <c r="B16476" s="927"/>
      <c r="C16476" s="580"/>
      <c r="D16476" s="939"/>
      <c r="E16476" s="940"/>
      <c r="F16476" s="941"/>
      <c r="G16476" s="937" t="str">
        <f t="array" ref="G16476">xlookup(F16476,'Internal Staffing Calculator'!E:E,'Internal Staffing Calculator'!C:C,"")</f>
        <v/>
      </c>
      <c r="H16476" s="932" t="str">
        <f t="array" ref="H16476">if(F16476&lt;&gt;"", iferror(index('Internal Staffing Calculator'!B$8:B23500,match(F16476,'Internal Staffing Calculator'!E$8:E23500,0)), "Not In Budget"),"")</f>
        <v/>
      </c>
      <c r="I16476" s="184"/>
      <c r="J16476" s="184"/>
      <c r="K16476" s="184"/>
      <c r="L16476" s="183"/>
    </row>
    <row r="16477">
      <c r="A16477" s="454"/>
      <c r="B16477" s="927"/>
      <c r="C16477" s="580"/>
      <c r="D16477" s="939"/>
      <c r="E16477" s="940"/>
      <c r="F16477" s="941"/>
      <c r="G16477" s="937" t="str">
        <f t="array" ref="G16477">xlookup(F16477,'Internal Staffing Calculator'!E:E,'Internal Staffing Calculator'!C:C,"")</f>
        <v/>
      </c>
      <c r="H16477" s="932" t="str">
        <f t="array" ref="H16477">if(F16477&lt;&gt;"", iferror(index('Internal Staffing Calculator'!B$8:B23500,match(F16477,'Internal Staffing Calculator'!E$8:E23500,0)), "Not In Budget"),"")</f>
        <v/>
      </c>
      <c r="I16477" s="184"/>
      <c r="J16477" s="184"/>
      <c r="K16477" s="184"/>
      <c r="L16477" s="183"/>
    </row>
    <row r="16478">
      <c r="A16478" s="454"/>
      <c r="B16478" s="927"/>
      <c r="C16478" s="580"/>
      <c r="D16478" s="939"/>
      <c r="E16478" s="940"/>
      <c r="F16478" s="941"/>
      <c r="G16478" s="937" t="str">
        <f t="array" ref="G16478">xlookup(F16478,'Internal Staffing Calculator'!E:E,'Internal Staffing Calculator'!C:C,"")</f>
        <v/>
      </c>
      <c r="H16478" s="932" t="str">
        <f t="array" ref="H16478">if(F16478&lt;&gt;"", iferror(index('Internal Staffing Calculator'!B$8:B23500,match(F16478,'Internal Staffing Calculator'!E$8:E23500,0)), "Not In Budget"),"")</f>
        <v/>
      </c>
      <c r="I16478" s="184"/>
      <c r="J16478" s="184"/>
      <c r="K16478" s="184"/>
      <c r="L16478" s="183"/>
    </row>
    <row r="16479">
      <c r="A16479" s="454"/>
      <c r="B16479" s="927"/>
      <c r="C16479" s="580"/>
      <c r="D16479" s="939"/>
      <c r="E16479" s="940"/>
      <c r="F16479" s="941"/>
      <c r="G16479" s="937" t="str">
        <f t="array" ref="G16479">xlookup(F16479,'Internal Staffing Calculator'!E:E,'Internal Staffing Calculator'!C:C,"")</f>
        <v/>
      </c>
      <c r="H16479" s="932" t="str">
        <f t="array" ref="H16479">if(F16479&lt;&gt;"", iferror(index('Internal Staffing Calculator'!B$8:B23500,match(F16479,'Internal Staffing Calculator'!E$8:E23500,0)), "Not In Budget"),"")</f>
        <v/>
      </c>
      <c r="I16479" s="184"/>
      <c r="J16479" s="184"/>
      <c r="K16479" s="184"/>
      <c r="L16479" s="183"/>
    </row>
    <row r="16480">
      <c r="A16480" s="454"/>
      <c r="B16480" s="927"/>
      <c r="C16480" s="580"/>
      <c r="D16480" s="939"/>
      <c r="E16480" s="940"/>
      <c r="F16480" s="941"/>
      <c r="G16480" s="937" t="str">
        <f t="array" ref="G16480">xlookup(F16480,'Internal Staffing Calculator'!E:E,'Internal Staffing Calculator'!C:C,"")</f>
        <v/>
      </c>
      <c r="H16480" s="932" t="str">
        <f t="array" ref="H16480">if(F16480&lt;&gt;"", iferror(index('Internal Staffing Calculator'!B$8:B23500,match(F16480,'Internal Staffing Calculator'!E$8:E23500,0)), "Not In Budget"),"")</f>
        <v/>
      </c>
      <c r="I16480" s="184"/>
      <c r="J16480" s="184"/>
      <c r="K16480" s="184"/>
      <c r="L16480" s="183"/>
    </row>
    <row r="16481">
      <c r="A16481" s="454"/>
      <c r="B16481" s="927"/>
      <c r="C16481" s="580"/>
      <c r="D16481" s="939"/>
      <c r="E16481" s="940"/>
      <c r="F16481" s="941"/>
      <c r="G16481" s="937" t="str">
        <f t="array" ref="G16481">xlookup(F16481,'Internal Staffing Calculator'!E:E,'Internal Staffing Calculator'!C:C,"")</f>
        <v/>
      </c>
      <c r="H16481" s="932" t="str">
        <f t="array" ref="H16481">if(F16481&lt;&gt;"", iferror(index('Internal Staffing Calculator'!B$8:B23500,match(F16481,'Internal Staffing Calculator'!E$8:E23500,0)), "Not In Budget"),"")</f>
        <v/>
      </c>
      <c r="I16481" s="184"/>
      <c r="J16481" s="184"/>
      <c r="K16481" s="184"/>
      <c r="L16481" s="183"/>
    </row>
    <row r="16482">
      <c r="A16482" s="454"/>
      <c r="B16482" s="927"/>
      <c r="C16482" s="580"/>
      <c r="D16482" s="939"/>
      <c r="E16482" s="940"/>
      <c r="F16482" s="941"/>
      <c r="G16482" s="937" t="str">
        <f t="array" ref="G16482">xlookup(F16482,'Internal Staffing Calculator'!E:E,'Internal Staffing Calculator'!C:C,"")</f>
        <v/>
      </c>
      <c r="H16482" s="932" t="str">
        <f t="array" ref="H16482">if(F16482&lt;&gt;"", iferror(index('Internal Staffing Calculator'!B$8:B23500,match(F16482,'Internal Staffing Calculator'!E$8:E23500,0)), "Not In Budget"),"")</f>
        <v/>
      </c>
      <c r="I16482" s="184"/>
      <c r="J16482" s="184"/>
      <c r="K16482" s="184"/>
      <c r="L16482" s="183"/>
    </row>
    <row r="16483">
      <c r="A16483" s="454"/>
      <c r="B16483" s="927"/>
      <c r="C16483" s="580"/>
      <c r="D16483" s="939"/>
      <c r="E16483" s="940"/>
      <c r="F16483" s="941"/>
      <c r="G16483" s="937" t="str">
        <f t="array" ref="G16483">xlookup(F16483,'Internal Staffing Calculator'!E:E,'Internal Staffing Calculator'!C:C,"")</f>
        <v/>
      </c>
      <c r="H16483" s="932" t="str">
        <f t="array" ref="H16483">if(F16483&lt;&gt;"", iferror(index('Internal Staffing Calculator'!B$8:B23500,match(F16483,'Internal Staffing Calculator'!E$8:E23500,0)), "Not In Budget"),"")</f>
        <v/>
      </c>
      <c r="I16483" s="184"/>
      <c r="J16483" s="184"/>
      <c r="K16483" s="184"/>
      <c r="L16483" s="183"/>
    </row>
    <row r="16484">
      <c r="A16484" s="454"/>
      <c r="B16484" s="927"/>
      <c r="C16484" s="580"/>
      <c r="D16484" s="939"/>
      <c r="E16484" s="940"/>
      <c r="F16484" s="941"/>
      <c r="G16484" s="937" t="str">
        <f t="array" ref="G16484">xlookup(F16484,'Internal Staffing Calculator'!E:E,'Internal Staffing Calculator'!C:C,"")</f>
        <v/>
      </c>
      <c r="H16484" s="932" t="str">
        <f t="array" ref="H16484">if(F16484&lt;&gt;"", iferror(index('Internal Staffing Calculator'!B$8:B23500,match(F16484,'Internal Staffing Calculator'!E$8:E23500,0)), "Not In Budget"),"")</f>
        <v/>
      </c>
      <c r="I16484" s="184"/>
      <c r="J16484" s="184"/>
      <c r="K16484" s="184"/>
      <c r="L16484" s="183"/>
    </row>
    <row r="16485">
      <c r="A16485" s="454"/>
      <c r="B16485" s="927"/>
      <c r="C16485" s="580"/>
      <c r="D16485" s="939"/>
      <c r="E16485" s="940"/>
      <c r="F16485" s="941"/>
      <c r="G16485" s="937" t="str">
        <f t="array" ref="G16485">xlookup(F16485,'Internal Staffing Calculator'!E:E,'Internal Staffing Calculator'!C:C,"")</f>
        <v/>
      </c>
      <c r="H16485" s="932" t="str">
        <f t="array" ref="H16485">if(F16485&lt;&gt;"", iferror(index('Internal Staffing Calculator'!B$8:B23500,match(F16485,'Internal Staffing Calculator'!E$8:E23500,0)), "Not In Budget"),"")</f>
        <v/>
      </c>
      <c r="I16485" s="184"/>
      <c r="J16485" s="184"/>
      <c r="K16485" s="184"/>
      <c r="L16485" s="183"/>
    </row>
    <row r="16486">
      <c r="A16486" s="454"/>
      <c r="B16486" s="927"/>
      <c r="C16486" s="580"/>
      <c r="D16486" s="939"/>
      <c r="E16486" s="940"/>
      <c r="F16486" s="941"/>
      <c r="G16486" s="937" t="str">
        <f t="array" ref="G16486">xlookup(F16486,'Internal Staffing Calculator'!E:E,'Internal Staffing Calculator'!C:C,"")</f>
        <v/>
      </c>
      <c r="H16486" s="932" t="str">
        <f t="array" ref="H16486">if(F16486&lt;&gt;"", iferror(index('Internal Staffing Calculator'!B$8:B23500,match(F16486,'Internal Staffing Calculator'!E$8:E23500,0)), "Not In Budget"),"")</f>
        <v/>
      </c>
      <c r="I16486" s="184"/>
      <c r="J16486" s="184"/>
      <c r="K16486" s="184"/>
      <c r="L16486" s="183"/>
    </row>
    <row r="16487">
      <c r="A16487" s="454"/>
      <c r="B16487" s="927"/>
      <c r="C16487" s="580"/>
      <c r="D16487" s="939"/>
      <c r="E16487" s="940"/>
      <c r="F16487" s="941"/>
      <c r="G16487" s="937" t="str">
        <f t="array" ref="G16487">xlookup(F16487,'Internal Staffing Calculator'!E:E,'Internal Staffing Calculator'!C:C,"")</f>
        <v/>
      </c>
      <c r="H16487" s="932" t="str">
        <f t="array" ref="H16487">if(F16487&lt;&gt;"", iferror(index('Internal Staffing Calculator'!B$8:B23500,match(F16487,'Internal Staffing Calculator'!E$8:E23500,0)), "Not In Budget"),"")</f>
        <v/>
      </c>
      <c r="I16487" s="184"/>
      <c r="J16487" s="184"/>
      <c r="K16487" s="184"/>
      <c r="L16487" s="183"/>
    </row>
    <row r="16488">
      <c r="A16488" s="454"/>
      <c r="B16488" s="927"/>
      <c r="C16488" s="580"/>
      <c r="D16488" s="939"/>
      <c r="E16488" s="940"/>
      <c r="F16488" s="941"/>
      <c r="G16488" s="937" t="str">
        <f t="array" ref="G16488">xlookup(F16488,'Internal Staffing Calculator'!E:E,'Internal Staffing Calculator'!C:C,"")</f>
        <v/>
      </c>
      <c r="H16488" s="932" t="str">
        <f t="array" ref="H16488">if(F16488&lt;&gt;"", iferror(index('Internal Staffing Calculator'!B$8:B23500,match(F16488,'Internal Staffing Calculator'!E$8:E23500,0)), "Not In Budget"),"")</f>
        <v/>
      </c>
      <c r="I16488" s="184"/>
      <c r="J16488" s="184"/>
      <c r="K16488" s="184"/>
      <c r="L16488" s="183"/>
    </row>
    <row r="16489">
      <c r="A16489" s="454"/>
      <c r="B16489" s="927"/>
      <c r="C16489" s="580"/>
      <c r="D16489" s="939"/>
      <c r="E16489" s="940"/>
      <c r="F16489" s="941"/>
      <c r="G16489" s="937" t="str">
        <f t="array" ref="G16489">xlookup(F16489,'Internal Staffing Calculator'!E:E,'Internal Staffing Calculator'!C:C,"")</f>
        <v/>
      </c>
      <c r="H16489" s="932" t="str">
        <f t="array" ref="H16489">if(F16489&lt;&gt;"", iferror(index('Internal Staffing Calculator'!B$8:B23500,match(F16489,'Internal Staffing Calculator'!E$8:E23500,0)), "Not In Budget"),"")</f>
        <v/>
      </c>
      <c r="I16489" s="184"/>
      <c r="J16489" s="184"/>
      <c r="K16489" s="184"/>
      <c r="L16489" s="183"/>
    </row>
    <row r="16490">
      <c r="A16490" s="454"/>
      <c r="B16490" s="927"/>
      <c r="C16490" s="580"/>
      <c r="D16490" s="939"/>
      <c r="E16490" s="940"/>
      <c r="F16490" s="941"/>
      <c r="G16490" s="937" t="str">
        <f t="array" ref="G16490">xlookup(F16490,'Internal Staffing Calculator'!E:E,'Internal Staffing Calculator'!C:C,"")</f>
        <v/>
      </c>
      <c r="H16490" s="932" t="str">
        <f t="array" ref="H16490">if(F16490&lt;&gt;"", iferror(index('Internal Staffing Calculator'!B$8:B23500,match(F16490,'Internal Staffing Calculator'!E$8:E23500,0)), "Not In Budget"),"")</f>
        <v/>
      </c>
      <c r="I16490" s="184"/>
      <c r="J16490" s="184"/>
      <c r="K16490" s="184"/>
      <c r="L16490" s="183"/>
    </row>
    <row r="16491">
      <c r="A16491" s="454"/>
      <c r="B16491" s="927"/>
      <c r="C16491" s="580"/>
      <c r="D16491" s="939"/>
      <c r="E16491" s="940"/>
      <c r="F16491" s="941"/>
      <c r="G16491" s="937" t="str">
        <f t="array" ref="G16491">xlookup(F16491,'Internal Staffing Calculator'!E:E,'Internal Staffing Calculator'!C:C,"")</f>
        <v/>
      </c>
      <c r="H16491" s="932" t="str">
        <f t="array" ref="H16491">if(F16491&lt;&gt;"", iferror(index('Internal Staffing Calculator'!B$8:B23500,match(F16491,'Internal Staffing Calculator'!E$8:E23500,0)), "Not In Budget"),"")</f>
        <v/>
      </c>
      <c r="I16491" s="184"/>
      <c r="J16491" s="184"/>
      <c r="K16491" s="184"/>
      <c r="L16491" s="183"/>
    </row>
    <row r="16492">
      <c r="A16492" s="454"/>
      <c r="B16492" s="927"/>
      <c r="C16492" s="580"/>
      <c r="D16492" s="939"/>
      <c r="E16492" s="940"/>
      <c r="F16492" s="941"/>
      <c r="G16492" s="937" t="str">
        <f t="array" ref="G16492">xlookup(F16492,'Internal Staffing Calculator'!E:E,'Internal Staffing Calculator'!C:C,"")</f>
        <v/>
      </c>
      <c r="H16492" s="932" t="str">
        <f t="array" ref="H16492">if(F16492&lt;&gt;"", iferror(index('Internal Staffing Calculator'!B$8:B23500,match(F16492,'Internal Staffing Calculator'!E$8:E23500,0)), "Not In Budget"),"")</f>
        <v/>
      </c>
      <c r="I16492" s="184"/>
      <c r="J16492" s="184"/>
      <c r="K16492" s="184"/>
      <c r="L16492" s="183"/>
    </row>
    <row r="16493">
      <c r="A16493" s="454"/>
      <c r="B16493" s="927"/>
      <c r="C16493" s="580"/>
      <c r="D16493" s="939"/>
      <c r="E16493" s="940"/>
      <c r="F16493" s="941"/>
      <c r="G16493" s="937" t="str">
        <f t="array" ref="G16493">xlookup(F16493,'Internal Staffing Calculator'!E:E,'Internal Staffing Calculator'!C:C,"")</f>
        <v/>
      </c>
      <c r="H16493" s="932" t="str">
        <f t="array" ref="H16493">if(F16493&lt;&gt;"", iferror(index('Internal Staffing Calculator'!B$8:B23500,match(F16493,'Internal Staffing Calculator'!E$8:E23500,0)), "Not In Budget"),"")</f>
        <v/>
      </c>
      <c r="I16493" s="184"/>
      <c r="J16493" s="184"/>
      <c r="K16493" s="184"/>
      <c r="L16493" s="183"/>
    </row>
    <row r="16494">
      <c r="A16494" s="454"/>
      <c r="B16494" s="927"/>
      <c r="C16494" s="580"/>
      <c r="D16494" s="939"/>
      <c r="E16494" s="940"/>
      <c r="F16494" s="941"/>
      <c r="G16494" s="937" t="str">
        <f t="array" ref="G16494">xlookup(F16494,'Internal Staffing Calculator'!E:E,'Internal Staffing Calculator'!C:C,"")</f>
        <v/>
      </c>
      <c r="H16494" s="932" t="str">
        <f t="array" ref="H16494">if(F16494&lt;&gt;"", iferror(index('Internal Staffing Calculator'!B$8:B23500,match(F16494,'Internal Staffing Calculator'!E$8:E23500,0)), "Not In Budget"),"")</f>
        <v/>
      </c>
      <c r="I16494" s="184"/>
      <c r="J16494" s="184"/>
      <c r="K16494" s="184"/>
      <c r="L16494" s="183"/>
    </row>
    <row r="16495">
      <c r="A16495" s="454"/>
      <c r="B16495" s="927"/>
      <c r="C16495" s="580"/>
      <c r="D16495" s="939"/>
      <c r="E16495" s="940"/>
      <c r="F16495" s="941"/>
      <c r="G16495" s="937" t="str">
        <f t="array" ref="G16495">xlookup(F16495,'Internal Staffing Calculator'!E:E,'Internal Staffing Calculator'!C:C,"")</f>
        <v/>
      </c>
      <c r="H16495" s="932" t="str">
        <f t="array" ref="H16495">if(F16495&lt;&gt;"", iferror(index('Internal Staffing Calculator'!B$8:B23500,match(F16495,'Internal Staffing Calculator'!E$8:E23500,0)), "Not In Budget"),"")</f>
        <v/>
      </c>
      <c r="I16495" s="184"/>
      <c r="J16495" s="184"/>
      <c r="K16495" s="184"/>
      <c r="L16495" s="183"/>
    </row>
    <row r="16496">
      <c r="A16496" s="454"/>
      <c r="B16496" s="927"/>
      <c r="C16496" s="580"/>
      <c r="D16496" s="939"/>
      <c r="E16496" s="940"/>
      <c r="F16496" s="941"/>
      <c r="G16496" s="937" t="str">
        <f t="array" ref="G16496">xlookup(F16496,'Internal Staffing Calculator'!E:E,'Internal Staffing Calculator'!C:C,"")</f>
        <v/>
      </c>
      <c r="H16496" s="932" t="str">
        <f t="array" ref="H16496">if(F16496&lt;&gt;"", iferror(index('Internal Staffing Calculator'!B$8:B23500,match(F16496,'Internal Staffing Calculator'!E$8:E23500,0)), "Not In Budget"),"")</f>
        <v/>
      </c>
      <c r="I16496" s="184"/>
      <c r="J16496" s="184"/>
      <c r="K16496" s="184"/>
      <c r="L16496" s="183"/>
    </row>
    <row r="16497">
      <c r="A16497" s="454"/>
      <c r="B16497" s="927"/>
      <c r="C16497" s="580"/>
      <c r="D16497" s="939"/>
      <c r="E16497" s="940"/>
      <c r="F16497" s="941"/>
      <c r="G16497" s="937" t="str">
        <f t="array" ref="G16497">xlookup(F16497,'Internal Staffing Calculator'!E:E,'Internal Staffing Calculator'!C:C,"")</f>
        <v/>
      </c>
      <c r="H16497" s="932" t="str">
        <f t="array" ref="H16497">if(F16497&lt;&gt;"", iferror(index('Internal Staffing Calculator'!B$8:B23500,match(F16497,'Internal Staffing Calculator'!E$8:E23500,0)), "Not In Budget"),"")</f>
        <v/>
      </c>
      <c r="I16497" s="184"/>
      <c r="J16497" s="184"/>
      <c r="K16497" s="184"/>
      <c r="L16497" s="183"/>
    </row>
    <row r="16498">
      <c r="A16498" s="454"/>
      <c r="B16498" s="927"/>
      <c r="C16498" s="580"/>
      <c r="D16498" s="939"/>
      <c r="E16498" s="940"/>
      <c r="F16498" s="941"/>
      <c r="G16498" s="937" t="str">
        <f t="array" ref="G16498">xlookup(F16498,'Internal Staffing Calculator'!E:E,'Internal Staffing Calculator'!C:C,"")</f>
        <v/>
      </c>
      <c r="H16498" s="932" t="str">
        <f t="array" ref="H16498">if(F16498&lt;&gt;"", iferror(index('Internal Staffing Calculator'!B$8:B23500,match(F16498,'Internal Staffing Calculator'!E$8:E23500,0)), "Not In Budget"),"")</f>
        <v/>
      </c>
      <c r="I16498" s="184"/>
      <c r="J16498" s="184"/>
      <c r="K16498" s="184"/>
      <c r="L16498" s="183"/>
    </row>
    <row r="16499">
      <c r="A16499" s="454"/>
      <c r="B16499" s="927"/>
      <c r="C16499" s="580"/>
      <c r="D16499" s="939"/>
      <c r="E16499" s="940"/>
      <c r="F16499" s="941"/>
      <c r="G16499" s="937" t="str">
        <f t="array" ref="G16499">xlookup(F16499,'Internal Staffing Calculator'!E:E,'Internal Staffing Calculator'!C:C,"")</f>
        <v/>
      </c>
      <c r="H16499" s="932" t="str">
        <f t="array" ref="H16499">if(F16499&lt;&gt;"", iferror(index('Internal Staffing Calculator'!B$8:B23500,match(F16499,'Internal Staffing Calculator'!E$8:E23500,0)), "Not In Budget"),"")</f>
        <v/>
      </c>
      <c r="I16499" s="184"/>
      <c r="J16499" s="184"/>
      <c r="K16499" s="184"/>
      <c r="L16499" s="183"/>
    </row>
    <row r="16500">
      <c r="A16500" s="454"/>
      <c r="B16500" s="927"/>
      <c r="C16500" s="580"/>
      <c r="D16500" s="939"/>
      <c r="E16500" s="940"/>
      <c r="F16500" s="941"/>
      <c r="G16500" s="937" t="str">
        <f t="array" ref="G16500">xlookup(F16500,'Internal Staffing Calculator'!E:E,'Internal Staffing Calculator'!C:C,"")</f>
        <v/>
      </c>
      <c r="H16500" s="932" t="str">
        <f t="array" ref="H16500">if(F16500&lt;&gt;"", iferror(index('Internal Staffing Calculator'!B$8:B23500,match(F16500,'Internal Staffing Calculator'!E$8:E23500,0)), "Not In Budget"),"")</f>
        <v/>
      </c>
      <c r="I16500" s="184"/>
      <c r="J16500" s="184"/>
      <c r="K16500" s="184"/>
      <c r="L16500" s="183"/>
    </row>
    <row r="16501">
      <c r="A16501" s="454"/>
      <c r="B16501" s="927"/>
      <c r="C16501" s="580"/>
      <c r="D16501" s="939"/>
      <c r="E16501" s="940"/>
      <c r="F16501" s="941"/>
      <c r="G16501" s="937" t="str">
        <f t="array" ref="G16501">xlookup(F16501,'Internal Staffing Calculator'!E:E,'Internal Staffing Calculator'!C:C,"")</f>
        <v/>
      </c>
      <c r="H16501" s="932" t="str">
        <f t="array" ref="H16501">if(F16501&lt;&gt;"", iferror(index('Internal Staffing Calculator'!B$8:B23500,match(F16501,'Internal Staffing Calculator'!E$8:E23500,0)), "Not In Budget"),"")</f>
        <v/>
      </c>
      <c r="I16501" s="184"/>
      <c r="J16501" s="184"/>
      <c r="K16501" s="184"/>
      <c r="L16501" s="183"/>
    </row>
    <row r="16502">
      <c r="A16502" s="454"/>
      <c r="B16502" s="927"/>
      <c r="C16502" s="580"/>
      <c r="D16502" s="939"/>
      <c r="E16502" s="940"/>
      <c r="F16502" s="941"/>
      <c r="G16502" s="937" t="str">
        <f t="array" ref="G16502">xlookup(F16502,'Internal Staffing Calculator'!E:E,'Internal Staffing Calculator'!C:C,"")</f>
        <v/>
      </c>
      <c r="H16502" s="932" t="str">
        <f t="array" ref="H16502">if(F16502&lt;&gt;"", iferror(index('Internal Staffing Calculator'!B$8:B23500,match(F16502,'Internal Staffing Calculator'!E$8:E23500,0)), "Not In Budget"),"")</f>
        <v/>
      </c>
      <c r="I16502" s="184"/>
      <c r="J16502" s="184"/>
      <c r="K16502" s="184"/>
      <c r="L16502" s="183"/>
    </row>
    <row r="16503">
      <c r="A16503" s="454"/>
      <c r="B16503" s="927"/>
      <c r="C16503" s="580"/>
      <c r="D16503" s="939"/>
      <c r="E16503" s="940"/>
      <c r="F16503" s="941"/>
      <c r="G16503" s="937" t="str">
        <f t="array" ref="G16503">xlookup(F16503,'Internal Staffing Calculator'!E:E,'Internal Staffing Calculator'!C:C,"")</f>
        <v/>
      </c>
      <c r="H16503" s="932" t="str">
        <f t="array" ref="H16503">if(F16503&lt;&gt;"", iferror(index('Internal Staffing Calculator'!B$8:B23500,match(F16503,'Internal Staffing Calculator'!E$8:E23500,0)), "Not In Budget"),"")</f>
        <v/>
      </c>
      <c r="I16503" s="184"/>
      <c r="J16503" s="184"/>
      <c r="K16503" s="184"/>
      <c r="L16503" s="183"/>
    </row>
    <row r="16504">
      <c r="A16504" s="454"/>
      <c r="B16504" s="927"/>
      <c r="C16504" s="580"/>
      <c r="D16504" s="939"/>
      <c r="E16504" s="940"/>
      <c r="F16504" s="941"/>
      <c r="G16504" s="937" t="str">
        <f t="array" ref="G16504">xlookup(F16504,'Internal Staffing Calculator'!E:E,'Internal Staffing Calculator'!C:C,"")</f>
        <v/>
      </c>
      <c r="H16504" s="932" t="str">
        <f t="array" ref="H16504">if(F16504&lt;&gt;"", iferror(index('Internal Staffing Calculator'!B$8:B23500,match(F16504,'Internal Staffing Calculator'!E$8:E23500,0)), "Not In Budget"),"")</f>
        <v/>
      </c>
      <c r="I16504" s="184"/>
      <c r="J16504" s="184"/>
      <c r="K16504" s="184"/>
      <c r="L16504" s="183"/>
    </row>
    <row r="16505">
      <c r="A16505" s="454"/>
      <c r="B16505" s="927"/>
      <c r="C16505" s="580"/>
      <c r="D16505" s="939"/>
      <c r="E16505" s="940"/>
      <c r="F16505" s="941"/>
      <c r="G16505" s="937" t="str">
        <f t="array" ref="G16505">xlookup(F16505,'Internal Staffing Calculator'!E:E,'Internal Staffing Calculator'!C:C,"")</f>
        <v/>
      </c>
      <c r="H16505" s="932" t="str">
        <f t="array" ref="H16505">if(F16505&lt;&gt;"", iferror(index('Internal Staffing Calculator'!B$8:B23500,match(F16505,'Internal Staffing Calculator'!E$8:E23500,0)), "Not In Budget"),"")</f>
        <v/>
      </c>
      <c r="I16505" s="184"/>
      <c r="J16505" s="184"/>
      <c r="K16505" s="184"/>
      <c r="L16505" s="183"/>
    </row>
    <row r="16506">
      <c r="A16506" s="454"/>
      <c r="B16506" s="927"/>
      <c r="C16506" s="580"/>
      <c r="D16506" s="939"/>
      <c r="E16506" s="940"/>
      <c r="F16506" s="941"/>
      <c r="G16506" s="937" t="str">
        <f t="array" ref="G16506">xlookup(F16506,'Internal Staffing Calculator'!E:E,'Internal Staffing Calculator'!C:C,"")</f>
        <v/>
      </c>
      <c r="H16506" s="932" t="str">
        <f t="array" ref="H16506">if(F16506&lt;&gt;"", iferror(index('Internal Staffing Calculator'!B$8:B23500,match(F16506,'Internal Staffing Calculator'!E$8:E23500,0)), "Not In Budget"),"")</f>
        <v/>
      </c>
      <c r="I16506" s="184"/>
      <c r="J16506" s="184"/>
      <c r="K16506" s="184"/>
      <c r="L16506" s="183"/>
    </row>
    <row r="16507">
      <c r="A16507" s="454"/>
      <c r="B16507" s="927"/>
      <c r="C16507" s="580"/>
      <c r="D16507" s="939"/>
      <c r="E16507" s="940"/>
      <c r="F16507" s="941"/>
      <c r="G16507" s="937" t="str">
        <f t="array" ref="G16507">xlookup(F16507,'Internal Staffing Calculator'!E:E,'Internal Staffing Calculator'!C:C,"")</f>
        <v/>
      </c>
      <c r="H16507" s="932" t="str">
        <f t="array" ref="H16507">if(F16507&lt;&gt;"", iferror(index('Internal Staffing Calculator'!B$8:B23500,match(F16507,'Internal Staffing Calculator'!E$8:E23500,0)), "Not In Budget"),"")</f>
        <v/>
      </c>
      <c r="I16507" s="184"/>
      <c r="J16507" s="184"/>
      <c r="K16507" s="184"/>
      <c r="L16507" s="183"/>
    </row>
    <row r="16508">
      <c r="A16508" s="454"/>
      <c r="B16508" s="927"/>
      <c r="C16508" s="580"/>
      <c r="D16508" s="939"/>
      <c r="E16508" s="940"/>
      <c r="F16508" s="941"/>
      <c r="G16508" s="937" t="str">
        <f t="array" ref="G16508">xlookup(F16508,'Internal Staffing Calculator'!E:E,'Internal Staffing Calculator'!C:C,"")</f>
        <v/>
      </c>
      <c r="H16508" s="932" t="str">
        <f t="array" ref="H16508">if(F16508&lt;&gt;"", iferror(index('Internal Staffing Calculator'!B$8:B23500,match(F16508,'Internal Staffing Calculator'!E$8:E23500,0)), "Not In Budget"),"")</f>
        <v/>
      </c>
      <c r="I16508" s="184"/>
      <c r="J16508" s="184"/>
      <c r="K16508" s="184"/>
      <c r="L16508" s="183"/>
    </row>
    <row r="16509">
      <c r="A16509" s="454"/>
      <c r="B16509" s="927"/>
      <c r="C16509" s="580"/>
      <c r="D16509" s="939"/>
      <c r="E16509" s="940"/>
      <c r="F16509" s="941"/>
      <c r="G16509" s="937" t="str">
        <f t="array" ref="G16509">xlookup(F16509,'Internal Staffing Calculator'!E:E,'Internal Staffing Calculator'!C:C,"")</f>
        <v/>
      </c>
      <c r="H16509" s="932" t="str">
        <f t="array" ref="H16509">if(F16509&lt;&gt;"", iferror(index('Internal Staffing Calculator'!B$8:B23500,match(F16509,'Internal Staffing Calculator'!E$8:E23500,0)), "Not In Budget"),"")</f>
        <v/>
      </c>
      <c r="I16509" s="184"/>
      <c r="J16509" s="184"/>
      <c r="K16509" s="184"/>
      <c r="L16509" s="183"/>
    </row>
    <row r="16510">
      <c r="A16510" s="454"/>
      <c r="B16510" s="927"/>
      <c r="C16510" s="580"/>
      <c r="D16510" s="939"/>
      <c r="E16510" s="940"/>
      <c r="F16510" s="941"/>
      <c r="G16510" s="937" t="str">
        <f t="array" ref="G16510">xlookup(F16510,'Internal Staffing Calculator'!E:E,'Internal Staffing Calculator'!C:C,"")</f>
        <v/>
      </c>
      <c r="H16510" s="932" t="str">
        <f t="array" ref="H16510">if(F16510&lt;&gt;"", iferror(index('Internal Staffing Calculator'!B$8:B23500,match(F16510,'Internal Staffing Calculator'!E$8:E23500,0)), "Not In Budget"),"")</f>
        <v/>
      </c>
      <c r="I16510" s="184"/>
      <c r="J16510" s="184"/>
      <c r="K16510" s="184"/>
      <c r="L16510" s="183"/>
    </row>
    <row r="16511">
      <c r="A16511" s="454"/>
      <c r="B16511" s="927"/>
      <c r="C16511" s="580"/>
      <c r="D16511" s="939"/>
      <c r="E16511" s="940"/>
      <c r="F16511" s="941"/>
      <c r="G16511" s="937" t="str">
        <f t="array" ref="G16511">xlookup(F16511,'Internal Staffing Calculator'!E:E,'Internal Staffing Calculator'!C:C,"")</f>
        <v/>
      </c>
      <c r="H16511" s="932" t="str">
        <f t="array" ref="H16511">if(F16511&lt;&gt;"", iferror(index('Internal Staffing Calculator'!B$8:B23500,match(F16511,'Internal Staffing Calculator'!E$8:E23500,0)), "Not In Budget"),"")</f>
        <v/>
      </c>
      <c r="I16511" s="184"/>
      <c r="J16511" s="184"/>
      <c r="K16511" s="184"/>
      <c r="L16511" s="183"/>
    </row>
    <row r="16512">
      <c r="A16512" s="454"/>
      <c r="B16512" s="927"/>
      <c r="C16512" s="580"/>
      <c r="D16512" s="939"/>
      <c r="E16512" s="940"/>
      <c r="F16512" s="941"/>
      <c r="G16512" s="937" t="str">
        <f t="array" ref="G16512">xlookup(F16512,'Internal Staffing Calculator'!E:E,'Internal Staffing Calculator'!C:C,"")</f>
        <v/>
      </c>
      <c r="H16512" s="932" t="str">
        <f t="array" ref="H16512">if(F16512&lt;&gt;"", iferror(index('Internal Staffing Calculator'!B$8:B23500,match(F16512,'Internal Staffing Calculator'!E$8:E23500,0)), "Not In Budget"),"")</f>
        <v/>
      </c>
      <c r="I16512" s="184"/>
      <c r="J16512" s="184"/>
      <c r="K16512" s="184"/>
      <c r="L16512" s="183"/>
    </row>
    <row r="16513">
      <c r="A16513" s="454"/>
      <c r="B16513" s="927"/>
      <c r="C16513" s="580"/>
      <c r="D16513" s="939"/>
      <c r="E16513" s="940"/>
      <c r="F16513" s="941"/>
      <c r="G16513" s="937" t="str">
        <f t="array" ref="G16513">xlookup(F16513,'Internal Staffing Calculator'!E:E,'Internal Staffing Calculator'!C:C,"")</f>
        <v/>
      </c>
      <c r="H16513" s="932" t="str">
        <f t="array" ref="H16513">if(F16513&lt;&gt;"", iferror(index('Internal Staffing Calculator'!B$8:B23500,match(F16513,'Internal Staffing Calculator'!E$8:E23500,0)), "Not In Budget"),"")</f>
        <v/>
      </c>
      <c r="I16513" s="184"/>
      <c r="J16513" s="184"/>
      <c r="K16513" s="184"/>
      <c r="L16513" s="183"/>
    </row>
    <row r="16514">
      <c r="A16514" s="454"/>
      <c r="B16514" s="927"/>
      <c r="C16514" s="580"/>
      <c r="D16514" s="939"/>
      <c r="E16514" s="940"/>
      <c r="F16514" s="941"/>
      <c r="G16514" s="937" t="str">
        <f t="array" ref="G16514">xlookup(F16514,'Internal Staffing Calculator'!E:E,'Internal Staffing Calculator'!C:C,"")</f>
        <v/>
      </c>
      <c r="H16514" s="932" t="str">
        <f t="array" ref="H16514">if(F16514&lt;&gt;"", iferror(index('Internal Staffing Calculator'!B$8:B23500,match(F16514,'Internal Staffing Calculator'!E$8:E23500,0)), "Not In Budget"),"")</f>
        <v/>
      </c>
      <c r="I16514" s="184"/>
      <c r="J16514" s="184"/>
      <c r="K16514" s="184"/>
      <c r="L16514" s="183"/>
    </row>
    <row r="16515">
      <c r="A16515" s="454"/>
      <c r="B16515" s="927"/>
      <c r="C16515" s="580"/>
      <c r="D16515" s="939"/>
      <c r="E16515" s="940"/>
      <c r="F16515" s="941"/>
      <c r="G16515" s="937" t="str">
        <f t="array" ref="G16515">xlookup(F16515,'Internal Staffing Calculator'!E:E,'Internal Staffing Calculator'!C:C,"")</f>
        <v/>
      </c>
      <c r="H16515" s="932" t="str">
        <f t="array" ref="H16515">if(F16515&lt;&gt;"", iferror(index('Internal Staffing Calculator'!B$8:B23500,match(F16515,'Internal Staffing Calculator'!E$8:E23500,0)), "Not In Budget"),"")</f>
        <v/>
      </c>
      <c r="I16515" s="184"/>
      <c r="J16515" s="184"/>
      <c r="K16515" s="184"/>
      <c r="L16515" s="183"/>
    </row>
    <row r="16516">
      <c r="A16516" s="454"/>
      <c r="B16516" s="927"/>
      <c r="C16516" s="580"/>
      <c r="D16516" s="939"/>
      <c r="E16516" s="940"/>
      <c r="F16516" s="941"/>
      <c r="G16516" s="937" t="str">
        <f t="array" ref="G16516">xlookup(F16516,'Internal Staffing Calculator'!E:E,'Internal Staffing Calculator'!C:C,"")</f>
        <v/>
      </c>
      <c r="H16516" s="932" t="str">
        <f t="array" ref="H16516">if(F16516&lt;&gt;"", iferror(index('Internal Staffing Calculator'!B$8:B23500,match(F16516,'Internal Staffing Calculator'!E$8:E23500,0)), "Not In Budget"),"")</f>
        <v/>
      </c>
      <c r="I16516" s="184"/>
      <c r="J16516" s="184"/>
      <c r="K16516" s="184"/>
      <c r="L16516" s="183"/>
    </row>
    <row r="16517">
      <c r="A16517" s="454"/>
      <c r="B16517" s="927"/>
      <c r="C16517" s="580"/>
      <c r="D16517" s="939"/>
      <c r="E16517" s="940"/>
      <c r="F16517" s="941"/>
      <c r="G16517" s="937" t="str">
        <f t="array" ref="G16517">xlookup(F16517,'Internal Staffing Calculator'!E:E,'Internal Staffing Calculator'!C:C,"")</f>
        <v/>
      </c>
      <c r="H16517" s="932" t="str">
        <f t="array" ref="H16517">if(F16517&lt;&gt;"", iferror(index('Internal Staffing Calculator'!B$8:B23500,match(F16517,'Internal Staffing Calculator'!E$8:E23500,0)), "Not In Budget"),"")</f>
        <v/>
      </c>
      <c r="I16517" s="184"/>
      <c r="J16517" s="184"/>
      <c r="K16517" s="184"/>
      <c r="L16517" s="183"/>
    </row>
    <row r="16518">
      <c r="A16518" s="454"/>
      <c r="B16518" s="927"/>
      <c r="C16518" s="580"/>
      <c r="D16518" s="939"/>
      <c r="E16518" s="940"/>
      <c r="F16518" s="941"/>
      <c r="G16518" s="937" t="str">
        <f t="array" ref="G16518">xlookup(F16518,'Internal Staffing Calculator'!E:E,'Internal Staffing Calculator'!C:C,"")</f>
        <v/>
      </c>
      <c r="H16518" s="932" t="str">
        <f t="array" ref="H16518">if(F16518&lt;&gt;"", iferror(index('Internal Staffing Calculator'!B$8:B23500,match(F16518,'Internal Staffing Calculator'!E$8:E23500,0)), "Not In Budget"),"")</f>
        <v/>
      </c>
      <c r="I16518" s="184"/>
      <c r="J16518" s="184"/>
      <c r="K16518" s="184"/>
      <c r="L16518" s="183"/>
    </row>
    <row r="16519">
      <c r="A16519" s="454"/>
      <c r="B16519" s="927"/>
      <c r="C16519" s="580"/>
      <c r="D16519" s="939"/>
      <c r="E16519" s="940"/>
      <c r="F16519" s="941"/>
      <c r="G16519" s="937" t="str">
        <f t="array" ref="G16519">xlookup(F16519,'Internal Staffing Calculator'!E:E,'Internal Staffing Calculator'!C:C,"")</f>
        <v/>
      </c>
      <c r="H16519" s="932" t="str">
        <f t="array" ref="H16519">if(F16519&lt;&gt;"", iferror(index('Internal Staffing Calculator'!B$8:B23500,match(F16519,'Internal Staffing Calculator'!E$8:E23500,0)), "Not In Budget"),"")</f>
        <v/>
      </c>
      <c r="I16519" s="184"/>
      <c r="J16519" s="184"/>
      <c r="K16519" s="184"/>
      <c r="L16519" s="183"/>
    </row>
    <row r="16520">
      <c r="A16520" s="454"/>
      <c r="B16520" s="927"/>
      <c r="C16520" s="580"/>
      <c r="D16520" s="939"/>
      <c r="E16520" s="940"/>
      <c r="F16520" s="941"/>
      <c r="G16520" s="937" t="str">
        <f t="array" ref="G16520">xlookup(F16520,'Internal Staffing Calculator'!E:E,'Internal Staffing Calculator'!C:C,"")</f>
        <v/>
      </c>
      <c r="H16520" s="932" t="str">
        <f t="array" ref="H16520">if(F16520&lt;&gt;"", iferror(index('Internal Staffing Calculator'!B$8:B23500,match(F16520,'Internal Staffing Calculator'!E$8:E23500,0)), "Not In Budget"),"")</f>
        <v/>
      </c>
      <c r="I16520" s="184"/>
      <c r="J16520" s="184"/>
      <c r="K16520" s="184"/>
      <c r="L16520" s="183"/>
    </row>
    <row r="16521">
      <c r="A16521" s="454"/>
      <c r="B16521" s="927"/>
      <c r="C16521" s="580"/>
      <c r="D16521" s="939"/>
      <c r="E16521" s="940"/>
      <c r="F16521" s="941"/>
      <c r="G16521" s="937" t="str">
        <f t="array" ref="G16521">xlookup(F16521,'Internal Staffing Calculator'!E:E,'Internal Staffing Calculator'!C:C,"")</f>
        <v/>
      </c>
      <c r="H16521" s="932" t="str">
        <f t="array" ref="H16521">if(F16521&lt;&gt;"", iferror(index('Internal Staffing Calculator'!B$8:B23500,match(F16521,'Internal Staffing Calculator'!E$8:E23500,0)), "Not In Budget"),"")</f>
        <v/>
      </c>
      <c r="I16521" s="184"/>
      <c r="J16521" s="184"/>
      <c r="K16521" s="184"/>
      <c r="L16521" s="183"/>
    </row>
    <row r="16522">
      <c r="A16522" s="454"/>
      <c r="B16522" s="927"/>
      <c r="C16522" s="580"/>
      <c r="D16522" s="939"/>
      <c r="E16522" s="940"/>
      <c r="F16522" s="941"/>
      <c r="G16522" s="937" t="str">
        <f t="array" ref="G16522">xlookup(F16522,'Internal Staffing Calculator'!E:E,'Internal Staffing Calculator'!C:C,"")</f>
        <v/>
      </c>
      <c r="H16522" s="932" t="str">
        <f t="array" ref="H16522">if(F16522&lt;&gt;"", iferror(index('Internal Staffing Calculator'!B$8:B23500,match(F16522,'Internal Staffing Calculator'!E$8:E23500,0)), "Not In Budget"),"")</f>
        <v/>
      </c>
      <c r="I16522" s="184"/>
      <c r="J16522" s="184"/>
      <c r="K16522" s="184"/>
      <c r="L16522" s="183"/>
    </row>
    <row r="16523">
      <c r="A16523" s="454"/>
      <c r="B16523" s="927"/>
      <c r="C16523" s="580"/>
      <c r="D16523" s="939"/>
      <c r="E16523" s="940"/>
      <c r="F16523" s="941"/>
      <c r="G16523" s="937" t="str">
        <f t="array" ref="G16523">xlookup(F16523,'Internal Staffing Calculator'!E:E,'Internal Staffing Calculator'!C:C,"")</f>
        <v/>
      </c>
      <c r="H16523" s="932" t="str">
        <f t="array" ref="H16523">if(F16523&lt;&gt;"", iferror(index('Internal Staffing Calculator'!B$8:B23500,match(F16523,'Internal Staffing Calculator'!E$8:E23500,0)), "Not In Budget"),"")</f>
        <v/>
      </c>
      <c r="I16523" s="184"/>
      <c r="J16523" s="184"/>
      <c r="K16523" s="184"/>
      <c r="L16523" s="183"/>
    </row>
    <row r="16524">
      <c r="A16524" s="454"/>
      <c r="B16524" s="927"/>
      <c r="C16524" s="580"/>
      <c r="D16524" s="939"/>
      <c r="E16524" s="940"/>
      <c r="F16524" s="941"/>
      <c r="G16524" s="937" t="str">
        <f t="array" ref="G16524">xlookup(F16524,'Internal Staffing Calculator'!E:E,'Internal Staffing Calculator'!C:C,"")</f>
        <v/>
      </c>
      <c r="H16524" s="932" t="str">
        <f t="array" ref="H16524">if(F16524&lt;&gt;"", iferror(index('Internal Staffing Calculator'!B$8:B23500,match(F16524,'Internal Staffing Calculator'!E$8:E23500,0)), "Not In Budget"),"")</f>
        <v/>
      </c>
      <c r="I16524" s="184"/>
      <c r="J16524" s="184"/>
      <c r="K16524" s="184"/>
      <c r="L16524" s="183"/>
    </row>
    <row r="16525">
      <c r="A16525" s="454"/>
      <c r="B16525" s="927"/>
      <c r="C16525" s="580"/>
      <c r="D16525" s="939"/>
      <c r="E16525" s="940"/>
      <c r="F16525" s="941"/>
      <c r="G16525" s="937" t="str">
        <f t="array" ref="G16525">xlookup(F16525,'Internal Staffing Calculator'!E:E,'Internal Staffing Calculator'!C:C,"")</f>
        <v/>
      </c>
      <c r="H16525" s="932" t="str">
        <f t="array" ref="H16525">if(F16525&lt;&gt;"", iferror(index('Internal Staffing Calculator'!B$8:B23500,match(F16525,'Internal Staffing Calculator'!E$8:E23500,0)), "Not In Budget"),"")</f>
        <v/>
      </c>
      <c r="I16525" s="184"/>
      <c r="J16525" s="184"/>
      <c r="K16525" s="184"/>
      <c r="L16525" s="183"/>
    </row>
    <row r="16526">
      <c r="A16526" s="454"/>
      <c r="B16526" s="927"/>
      <c r="C16526" s="580"/>
      <c r="D16526" s="939"/>
      <c r="E16526" s="940"/>
      <c r="F16526" s="941"/>
      <c r="G16526" s="937" t="str">
        <f t="array" ref="G16526">xlookup(F16526,'Internal Staffing Calculator'!E:E,'Internal Staffing Calculator'!C:C,"")</f>
        <v/>
      </c>
      <c r="H16526" s="932" t="str">
        <f t="array" ref="H16526">if(F16526&lt;&gt;"", iferror(index('Internal Staffing Calculator'!B$8:B23500,match(F16526,'Internal Staffing Calculator'!E$8:E23500,0)), "Not In Budget"),"")</f>
        <v/>
      </c>
      <c r="I16526" s="184"/>
      <c r="J16526" s="184"/>
      <c r="K16526" s="184"/>
      <c r="L16526" s="183"/>
    </row>
    <row r="16527">
      <c r="A16527" s="454"/>
      <c r="B16527" s="927"/>
      <c r="C16527" s="580"/>
      <c r="D16527" s="939"/>
      <c r="E16527" s="940"/>
      <c r="F16527" s="941"/>
      <c r="G16527" s="937" t="str">
        <f t="array" ref="G16527">xlookup(F16527,'Internal Staffing Calculator'!E:E,'Internal Staffing Calculator'!C:C,"")</f>
        <v/>
      </c>
      <c r="H16527" s="932" t="str">
        <f t="array" ref="H16527">if(F16527&lt;&gt;"", iferror(index('Internal Staffing Calculator'!B$8:B23500,match(F16527,'Internal Staffing Calculator'!E$8:E23500,0)), "Not In Budget"),"")</f>
        <v/>
      </c>
      <c r="I16527" s="184"/>
      <c r="J16527" s="184"/>
      <c r="K16527" s="184"/>
      <c r="L16527" s="183"/>
    </row>
    <row r="16528">
      <c r="A16528" s="454"/>
      <c r="B16528" s="927"/>
      <c r="C16528" s="580"/>
      <c r="D16528" s="939"/>
      <c r="E16528" s="940"/>
      <c r="F16528" s="941"/>
      <c r="G16528" s="937" t="str">
        <f t="array" ref="G16528">xlookup(F16528,'Internal Staffing Calculator'!E:E,'Internal Staffing Calculator'!C:C,"")</f>
        <v/>
      </c>
      <c r="H16528" s="932" t="str">
        <f t="array" ref="H16528">if(F16528&lt;&gt;"", iferror(index('Internal Staffing Calculator'!B$8:B23500,match(F16528,'Internal Staffing Calculator'!E$8:E23500,0)), "Not In Budget"),"")</f>
        <v/>
      </c>
      <c r="I16528" s="184"/>
      <c r="J16528" s="184"/>
      <c r="K16528" s="184"/>
      <c r="L16528" s="183"/>
    </row>
    <row r="16529">
      <c r="A16529" s="454"/>
      <c r="B16529" s="927"/>
      <c r="C16529" s="580"/>
      <c r="D16529" s="939"/>
      <c r="E16529" s="940"/>
      <c r="F16529" s="941"/>
      <c r="G16529" s="937" t="str">
        <f t="array" ref="G16529">xlookup(F16529,'Internal Staffing Calculator'!E:E,'Internal Staffing Calculator'!C:C,"")</f>
        <v/>
      </c>
      <c r="H16529" s="932" t="str">
        <f t="array" ref="H16529">if(F16529&lt;&gt;"", iferror(index('Internal Staffing Calculator'!B$8:B23500,match(F16529,'Internal Staffing Calculator'!E$8:E23500,0)), "Not In Budget"),"")</f>
        <v/>
      </c>
      <c r="I16529" s="184"/>
      <c r="J16529" s="184"/>
      <c r="K16529" s="184"/>
      <c r="L16529" s="183"/>
    </row>
    <row r="16530">
      <c r="A16530" s="454"/>
      <c r="B16530" s="927"/>
      <c r="C16530" s="580"/>
      <c r="D16530" s="939"/>
      <c r="E16530" s="940"/>
      <c r="F16530" s="941"/>
      <c r="G16530" s="937" t="str">
        <f t="array" ref="G16530">xlookup(F16530,'Internal Staffing Calculator'!E:E,'Internal Staffing Calculator'!C:C,"")</f>
        <v/>
      </c>
      <c r="H16530" s="932" t="str">
        <f t="array" ref="H16530">if(F16530&lt;&gt;"", iferror(index('Internal Staffing Calculator'!B$8:B23500,match(F16530,'Internal Staffing Calculator'!E$8:E23500,0)), "Not In Budget"),"")</f>
        <v/>
      </c>
      <c r="I16530" s="184"/>
      <c r="J16530" s="184"/>
      <c r="K16530" s="184"/>
      <c r="L16530" s="183"/>
    </row>
    <row r="16531">
      <c r="A16531" s="454"/>
      <c r="B16531" s="927"/>
      <c r="C16531" s="580"/>
      <c r="D16531" s="939"/>
      <c r="E16531" s="940"/>
      <c r="F16531" s="941"/>
      <c r="G16531" s="937" t="str">
        <f t="array" ref="G16531">xlookup(F16531,'Internal Staffing Calculator'!E:E,'Internal Staffing Calculator'!C:C,"")</f>
        <v/>
      </c>
      <c r="H16531" s="932" t="str">
        <f t="array" ref="H16531">if(F16531&lt;&gt;"", iferror(index('Internal Staffing Calculator'!B$8:B23500,match(F16531,'Internal Staffing Calculator'!E$8:E23500,0)), "Not In Budget"),"")</f>
        <v/>
      </c>
      <c r="I16531" s="184"/>
      <c r="J16531" s="184"/>
      <c r="K16531" s="184"/>
      <c r="L16531" s="183"/>
    </row>
    <row r="16532">
      <c r="A16532" s="454"/>
      <c r="B16532" s="927"/>
      <c r="C16532" s="580"/>
      <c r="D16532" s="939"/>
      <c r="E16532" s="940"/>
      <c r="F16532" s="941"/>
      <c r="G16532" s="937" t="str">
        <f t="array" ref="G16532">xlookup(F16532,'Internal Staffing Calculator'!E:E,'Internal Staffing Calculator'!C:C,"")</f>
        <v/>
      </c>
      <c r="H16532" s="932" t="str">
        <f t="array" ref="H16532">if(F16532&lt;&gt;"", iferror(index('Internal Staffing Calculator'!B$8:B23500,match(F16532,'Internal Staffing Calculator'!E$8:E23500,0)), "Not In Budget"),"")</f>
        <v/>
      </c>
      <c r="I16532" s="184"/>
      <c r="J16532" s="184"/>
      <c r="K16532" s="184"/>
      <c r="L16532" s="183"/>
    </row>
    <row r="16533">
      <c r="A16533" s="454"/>
      <c r="B16533" s="927"/>
      <c r="C16533" s="580"/>
      <c r="D16533" s="939"/>
      <c r="E16533" s="940"/>
      <c r="F16533" s="941"/>
      <c r="G16533" s="937" t="str">
        <f t="array" ref="G16533">xlookup(F16533,'Internal Staffing Calculator'!E:E,'Internal Staffing Calculator'!C:C,"")</f>
        <v/>
      </c>
      <c r="H16533" s="932" t="str">
        <f t="array" ref="H16533">if(F16533&lt;&gt;"", iferror(index('Internal Staffing Calculator'!B$8:B23500,match(F16533,'Internal Staffing Calculator'!E$8:E23500,0)), "Not In Budget"),"")</f>
        <v/>
      </c>
      <c r="I16533" s="184"/>
      <c r="J16533" s="184"/>
      <c r="K16533" s="184"/>
      <c r="L16533" s="183"/>
    </row>
    <row r="16534">
      <c r="A16534" s="454"/>
      <c r="B16534" s="927"/>
      <c r="C16534" s="580"/>
      <c r="D16534" s="939"/>
      <c r="E16534" s="940"/>
      <c r="F16534" s="941"/>
      <c r="G16534" s="937" t="str">
        <f t="array" ref="G16534">xlookup(F16534,'Internal Staffing Calculator'!E:E,'Internal Staffing Calculator'!C:C,"")</f>
        <v/>
      </c>
      <c r="H16534" s="932" t="str">
        <f t="array" ref="H16534">if(F16534&lt;&gt;"", iferror(index('Internal Staffing Calculator'!B$8:B23500,match(F16534,'Internal Staffing Calculator'!E$8:E23500,0)), "Not In Budget"),"")</f>
        <v/>
      </c>
      <c r="I16534" s="184"/>
      <c r="J16534" s="184"/>
      <c r="K16534" s="184"/>
      <c r="L16534" s="183"/>
    </row>
    <row r="16535">
      <c r="A16535" s="454"/>
      <c r="B16535" s="927"/>
      <c r="C16535" s="580"/>
      <c r="D16535" s="939"/>
      <c r="E16535" s="940"/>
      <c r="F16535" s="941"/>
      <c r="G16535" s="937" t="str">
        <f t="array" ref="G16535">xlookup(F16535,'Internal Staffing Calculator'!E:E,'Internal Staffing Calculator'!C:C,"")</f>
        <v/>
      </c>
      <c r="H16535" s="932" t="str">
        <f t="array" ref="H16535">if(F16535&lt;&gt;"", iferror(index('Internal Staffing Calculator'!B$8:B23500,match(F16535,'Internal Staffing Calculator'!E$8:E23500,0)), "Not In Budget"),"")</f>
        <v/>
      </c>
      <c r="I16535" s="184"/>
      <c r="J16535" s="184"/>
      <c r="K16535" s="184"/>
      <c r="L16535" s="183"/>
    </row>
    <row r="16536">
      <c r="A16536" s="454"/>
      <c r="B16536" s="927"/>
      <c r="C16536" s="580"/>
      <c r="D16536" s="939"/>
      <c r="E16536" s="940"/>
      <c r="F16536" s="941"/>
      <c r="G16536" s="937" t="str">
        <f t="array" ref="G16536">xlookup(F16536,'Internal Staffing Calculator'!E:E,'Internal Staffing Calculator'!C:C,"")</f>
        <v/>
      </c>
      <c r="H16536" s="932" t="str">
        <f t="array" ref="H16536">if(F16536&lt;&gt;"", iferror(index('Internal Staffing Calculator'!B$8:B23500,match(F16536,'Internal Staffing Calculator'!E$8:E23500,0)), "Not In Budget"),"")</f>
        <v/>
      </c>
      <c r="I16536" s="184"/>
      <c r="J16536" s="184"/>
      <c r="K16536" s="184"/>
      <c r="L16536" s="183"/>
    </row>
    <row r="16537">
      <c r="A16537" s="454"/>
      <c r="B16537" s="927"/>
      <c r="C16537" s="580"/>
      <c r="D16537" s="939"/>
      <c r="E16537" s="940"/>
      <c r="F16537" s="941"/>
      <c r="G16537" s="937" t="str">
        <f t="array" ref="G16537">xlookup(F16537,'Internal Staffing Calculator'!E:E,'Internal Staffing Calculator'!C:C,"")</f>
        <v/>
      </c>
      <c r="H16537" s="932" t="str">
        <f t="array" ref="H16537">if(F16537&lt;&gt;"", iferror(index('Internal Staffing Calculator'!B$8:B23500,match(F16537,'Internal Staffing Calculator'!E$8:E23500,0)), "Not In Budget"),"")</f>
        <v/>
      </c>
      <c r="I16537" s="184"/>
      <c r="J16537" s="184"/>
      <c r="K16537" s="184"/>
      <c r="L16537" s="183"/>
    </row>
    <row r="16538">
      <c r="A16538" s="454"/>
      <c r="B16538" s="927"/>
      <c r="C16538" s="580"/>
      <c r="D16538" s="939"/>
      <c r="E16538" s="940"/>
      <c r="F16538" s="941"/>
      <c r="G16538" s="937" t="str">
        <f t="array" ref="G16538">xlookup(F16538,'Internal Staffing Calculator'!E:E,'Internal Staffing Calculator'!C:C,"")</f>
        <v/>
      </c>
      <c r="H16538" s="932" t="str">
        <f t="array" ref="H16538">if(F16538&lt;&gt;"", iferror(index('Internal Staffing Calculator'!B$8:B23500,match(F16538,'Internal Staffing Calculator'!E$8:E23500,0)), "Not In Budget"),"")</f>
        <v/>
      </c>
      <c r="I16538" s="184"/>
      <c r="J16538" s="184"/>
      <c r="K16538" s="184"/>
      <c r="L16538" s="183"/>
    </row>
    <row r="16539">
      <c r="A16539" s="454"/>
      <c r="B16539" s="927"/>
      <c r="C16539" s="580"/>
      <c r="D16539" s="939"/>
      <c r="E16539" s="940"/>
      <c r="F16539" s="941"/>
      <c r="G16539" s="937" t="str">
        <f t="array" ref="G16539">xlookup(F16539,'Internal Staffing Calculator'!E:E,'Internal Staffing Calculator'!C:C,"")</f>
        <v/>
      </c>
      <c r="H16539" s="932" t="str">
        <f t="array" ref="H16539">if(F16539&lt;&gt;"", iferror(index('Internal Staffing Calculator'!B$8:B23500,match(F16539,'Internal Staffing Calculator'!E$8:E23500,0)), "Not In Budget"),"")</f>
        <v/>
      </c>
      <c r="I16539" s="184"/>
      <c r="J16539" s="184"/>
      <c r="K16539" s="184"/>
      <c r="L16539" s="183"/>
    </row>
    <row r="16540">
      <c r="A16540" s="454"/>
      <c r="B16540" s="927"/>
      <c r="C16540" s="580"/>
      <c r="D16540" s="939"/>
      <c r="E16540" s="940"/>
      <c r="F16540" s="941"/>
      <c r="G16540" s="937" t="str">
        <f t="array" ref="G16540">xlookup(F16540,'Internal Staffing Calculator'!E:E,'Internal Staffing Calculator'!C:C,"")</f>
        <v/>
      </c>
      <c r="H16540" s="932" t="str">
        <f t="array" ref="H16540">if(F16540&lt;&gt;"", iferror(index('Internal Staffing Calculator'!B$8:B23500,match(F16540,'Internal Staffing Calculator'!E$8:E23500,0)), "Not In Budget"),"")</f>
        <v/>
      </c>
      <c r="I16540" s="184"/>
      <c r="J16540" s="184"/>
      <c r="K16540" s="184"/>
      <c r="L16540" s="183"/>
    </row>
    <row r="16541">
      <c r="A16541" s="454"/>
      <c r="B16541" s="927"/>
      <c r="C16541" s="580"/>
      <c r="D16541" s="939"/>
      <c r="E16541" s="940"/>
      <c r="F16541" s="941"/>
      <c r="G16541" s="937" t="str">
        <f t="array" ref="G16541">xlookup(F16541,'Internal Staffing Calculator'!E:E,'Internal Staffing Calculator'!C:C,"")</f>
        <v/>
      </c>
      <c r="H16541" s="932" t="str">
        <f t="array" ref="H16541">if(F16541&lt;&gt;"", iferror(index('Internal Staffing Calculator'!B$8:B23500,match(F16541,'Internal Staffing Calculator'!E$8:E23500,0)), "Not In Budget"),"")</f>
        <v/>
      </c>
      <c r="I16541" s="184"/>
      <c r="J16541" s="184"/>
      <c r="K16541" s="184"/>
      <c r="L16541" s="183"/>
    </row>
    <row r="16542">
      <c r="A16542" s="454"/>
      <c r="B16542" s="927"/>
      <c r="C16542" s="580"/>
      <c r="D16542" s="939"/>
      <c r="E16542" s="940"/>
      <c r="F16542" s="941"/>
      <c r="G16542" s="937" t="str">
        <f t="array" ref="G16542">xlookup(F16542,'Internal Staffing Calculator'!E:E,'Internal Staffing Calculator'!C:C,"")</f>
        <v/>
      </c>
      <c r="H16542" s="932" t="str">
        <f t="array" ref="H16542">if(F16542&lt;&gt;"", iferror(index('Internal Staffing Calculator'!B$8:B23500,match(F16542,'Internal Staffing Calculator'!E$8:E23500,0)), "Not In Budget"),"")</f>
        <v/>
      </c>
      <c r="I16542" s="184"/>
      <c r="J16542" s="184"/>
      <c r="K16542" s="184"/>
      <c r="L16542" s="183"/>
    </row>
    <row r="16543">
      <c r="A16543" s="454"/>
      <c r="B16543" s="927"/>
      <c r="C16543" s="580"/>
      <c r="D16543" s="939"/>
      <c r="E16543" s="940"/>
      <c r="F16543" s="941"/>
      <c r="G16543" s="937" t="str">
        <f t="array" ref="G16543">xlookup(F16543,'Internal Staffing Calculator'!E:E,'Internal Staffing Calculator'!C:C,"")</f>
        <v/>
      </c>
      <c r="H16543" s="932" t="str">
        <f t="array" ref="H16543">if(F16543&lt;&gt;"", iferror(index('Internal Staffing Calculator'!B$8:B23500,match(F16543,'Internal Staffing Calculator'!E$8:E23500,0)), "Not In Budget"),"")</f>
        <v/>
      </c>
      <c r="I16543" s="184"/>
      <c r="J16543" s="184"/>
      <c r="K16543" s="184"/>
      <c r="L16543" s="183"/>
    </row>
    <row r="16544">
      <c r="A16544" s="454"/>
      <c r="B16544" s="927"/>
      <c r="C16544" s="580"/>
      <c r="D16544" s="939"/>
      <c r="E16544" s="940"/>
      <c r="F16544" s="941"/>
      <c r="G16544" s="937" t="str">
        <f t="array" ref="G16544">xlookup(F16544,'Internal Staffing Calculator'!E:E,'Internal Staffing Calculator'!C:C,"")</f>
        <v/>
      </c>
      <c r="H16544" s="932" t="str">
        <f t="array" ref="H16544">if(F16544&lt;&gt;"", iferror(index('Internal Staffing Calculator'!B$8:B23500,match(F16544,'Internal Staffing Calculator'!E$8:E23500,0)), "Not In Budget"),"")</f>
        <v/>
      </c>
      <c r="I16544" s="184"/>
      <c r="J16544" s="184"/>
      <c r="K16544" s="184"/>
      <c r="L16544" s="183"/>
    </row>
    <row r="16545">
      <c r="A16545" s="454"/>
      <c r="B16545" s="927"/>
      <c r="C16545" s="580"/>
      <c r="D16545" s="939"/>
      <c r="E16545" s="940"/>
      <c r="F16545" s="941"/>
      <c r="G16545" s="937" t="str">
        <f t="array" ref="G16545">xlookup(F16545,'Internal Staffing Calculator'!E:E,'Internal Staffing Calculator'!C:C,"")</f>
        <v/>
      </c>
      <c r="H16545" s="932" t="str">
        <f t="array" ref="H16545">if(F16545&lt;&gt;"", iferror(index('Internal Staffing Calculator'!B$8:B23500,match(F16545,'Internal Staffing Calculator'!E$8:E23500,0)), "Not In Budget"),"")</f>
        <v/>
      </c>
      <c r="I16545" s="184"/>
      <c r="J16545" s="184"/>
      <c r="K16545" s="184"/>
      <c r="L16545" s="183"/>
    </row>
    <row r="16546">
      <c r="A16546" s="454"/>
      <c r="B16546" s="927"/>
      <c r="C16546" s="580"/>
      <c r="D16546" s="939"/>
      <c r="E16546" s="940"/>
      <c r="F16546" s="941"/>
      <c r="G16546" s="937" t="str">
        <f t="array" ref="G16546">xlookup(F16546,'Internal Staffing Calculator'!E:E,'Internal Staffing Calculator'!C:C,"")</f>
        <v/>
      </c>
      <c r="H16546" s="932" t="str">
        <f t="array" ref="H16546">if(F16546&lt;&gt;"", iferror(index('Internal Staffing Calculator'!B$8:B23500,match(F16546,'Internal Staffing Calculator'!E$8:E23500,0)), "Not In Budget"),"")</f>
        <v/>
      </c>
      <c r="I16546" s="184"/>
      <c r="J16546" s="184"/>
      <c r="K16546" s="184"/>
      <c r="L16546" s="183"/>
    </row>
    <row r="16547">
      <c r="A16547" s="454"/>
      <c r="B16547" s="927"/>
      <c r="C16547" s="580"/>
      <c r="D16547" s="939"/>
      <c r="E16547" s="940"/>
      <c r="F16547" s="941"/>
      <c r="G16547" s="937" t="str">
        <f t="array" ref="G16547">xlookup(F16547,'Internal Staffing Calculator'!E:E,'Internal Staffing Calculator'!C:C,"")</f>
        <v/>
      </c>
      <c r="H16547" s="932" t="str">
        <f t="array" ref="H16547">if(F16547&lt;&gt;"", iferror(index('Internal Staffing Calculator'!B$8:B23500,match(F16547,'Internal Staffing Calculator'!E$8:E23500,0)), "Not In Budget"),"")</f>
        <v/>
      </c>
      <c r="I16547" s="184"/>
      <c r="J16547" s="184"/>
      <c r="K16547" s="184"/>
      <c r="L16547" s="183"/>
    </row>
    <row r="16548">
      <c r="A16548" s="454"/>
      <c r="B16548" s="927"/>
      <c r="C16548" s="580"/>
      <c r="D16548" s="939"/>
      <c r="E16548" s="940"/>
      <c r="F16548" s="941"/>
      <c r="G16548" s="937" t="str">
        <f t="array" ref="G16548">xlookup(F16548,'Internal Staffing Calculator'!E:E,'Internal Staffing Calculator'!C:C,"")</f>
        <v/>
      </c>
      <c r="H16548" s="932" t="str">
        <f t="array" ref="H16548">if(F16548&lt;&gt;"", iferror(index('Internal Staffing Calculator'!B$8:B23500,match(F16548,'Internal Staffing Calculator'!E$8:E23500,0)), "Not In Budget"),"")</f>
        <v/>
      </c>
      <c r="I16548" s="184"/>
      <c r="J16548" s="184"/>
      <c r="K16548" s="184"/>
      <c r="L16548" s="183"/>
    </row>
    <row r="16549">
      <c r="A16549" s="454"/>
      <c r="B16549" s="927"/>
      <c r="C16549" s="580"/>
      <c r="D16549" s="939"/>
      <c r="E16549" s="940"/>
      <c r="F16549" s="941"/>
      <c r="G16549" s="937" t="str">
        <f t="array" ref="G16549">xlookup(F16549,'Internal Staffing Calculator'!E:E,'Internal Staffing Calculator'!C:C,"")</f>
        <v/>
      </c>
      <c r="H16549" s="932" t="str">
        <f t="array" ref="H16549">if(F16549&lt;&gt;"", iferror(index('Internal Staffing Calculator'!B$8:B23500,match(F16549,'Internal Staffing Calculator'!E$8:E23500,0)), "Not In Budget"),"")</f>
        <v/>
      </c>
      <c r="I16549" s="184"/>
      <c r="J16549" s="184"/>
      <c r="K16549" s="184"/>
      <c r="L16549" s="183"/>
    </row>
    <row r="16550">
      <c r="A16550" s="454"/>
      <c r="B16550" s="927"/>
      <c r="C16550" s="580"/>
      <c r="D16550" s="939"/>
      <c r="E16550" s="940"/>
      <c r="F16550" s="941"/>
      <c r="G16550" s="937" t="str">
        <f t="array" ref="G16550">xlookup(F16550,'Internal Staffing Calculator'!E:E,'Internal Staffing Calculator'!C:C,"")</f>
        <v/>
      </c>
      <c r="H16550" s="932" t="str">
        <f t="array" ref="H16550">if(F16550&lt;&gt;"", iferror(index('Internal Staffing Calculator'!B$8:B23500,match(F16550,'Internal Staffing Calculator'!E$8:E23500,0)), "Not In Budget"),"")</f>
        <v/>
      </c>
      <c r="I16550" s="184"/>
      <c r="J16550" s="184"/>
      <c r="K16550" s="184"/>
      <c r="L16550" s="183"/>
    </row>
    <row r="16551">
      <c r="A16551" s="454"/>
      <c r="B16551" s="927"/>
      <c r="C16551" s="580"/>
      <c r="D16551" s="939"/>
      <c r="E16551" s="940"/>
      <c r="F16551" s="941"/>
      <c r="G16551" s="937" t="str">
        <f t="array" ref="G16551">xlookup(F16551,'Internal Staffing Calculator'!E:E,'Internal Staffing Calculator'!C:C,"")</f>
        <v/>
      </c>
      <c r="H16551" s="932" t="str">
        <f t="array" ref="H16551">if(F16551&lt;&gt;"", iferror(index('Internal Staffing Calculator'!B$8:B23500,match(F16551,'Internal Staffing Calculator'!E$8:E23500,0)), "Not In Budget"),"")</f>
        <v/>
      </c>
      <c r="I16551" s="184"/>
      <c r="J16551" s="184"/>
      <c r="K16551" s="184"/>
      <c r="L16551" s="183"/>
    </row>
    <row r="16552">
      <c r="A16552" s="454"/>
      <c r="B16552" s="927"/>
      <c r="C16552" s="580"/>
      <c r="D16552" s="939"/>
      <c r="E16552" s="940"/>
      <c r="F16552" s="941"/>
      <c r="G16552" s="937" t="str">
        <f t="array" ref="G16552">xlookup(F16552,'Internal Staffing Calculator'!E:E,'Internal Staffing Calculator'!C:C,"")</f>
        <v/>
      </c>
      <c r="H16552" s="932" t="str">
        <f t="array" ref="H16552">if(F16552&lt;&gt;"", iferror(index('Internal Staffing Calculator'!B$8:B23500,match(F16552,'Internal Staffing Calculator'!E$8:E23500,0)), "Not In Budget"),"")</f>
        <v/>
      </c>
      <c r="I16552" s="184"/>
      <c r="J16552" s="184"/>
      <c r="K16552" s="184"/>
      <c r="L16552" s="183"/>
    </row>
    <row r="16553">
      <c r="A16553" s="454"/>
      <c r="B16553" s="927"/>
      <c r="C16553" s="580"/>
      <c r="D16553" s="939"/>
      <c r="E16553" s="940"/>
      <c r="F16553" s="941"/>
      <c r="G16553" s="937" t="str">
        <f t="array" ref="G16553">xlookup(F16553,'Internal Staffing Calculator'!E:E,'Internal Staffing Calculator'!C:C,"")</f>
        <v/>
      </c>
      <c r="H16553" s="932" t="str">
        <f t="array" ref="H16553">if(F16553&lt;&gt;"", iferror(index('Internal Staffing Calculator'!B$8:B23500,match(F16553,'Internal Staffing Calculator'!E$8:E23500,0)), "Not In Budget"),"")</f>
        <v/>
      </c>
      <c r="I16553" s="184"/>
      <c r="J16553" s="184"/>
      <c r="K16553" s="184"/>
      <c r="L16553" s="183"/>
    </row>
    <row r="16554">
      <c r="A16554" s="454"/>
      <c r="B16554" s="927"/>
      <c r="C16554" s="580"/>
      <c r="D16554" s="939"/>
      <c r="E16554" s="940"/>
      <c r="F16554" s="941"/>
      <c r="G16554" s="937" t="str">
        <f t="array" ref="G16554">xlookup(F16554,'Internal Staffing Calculator'!E:E,'Internal Staffing Calculator'!C:C,"")</f>
        <v/>
      </c>
      <c r="H16554" s="932" t="str">
        <f t="array" ref="H16554">if(F16554&lt;&gt;"", iferror(index('Internal Staffing Calculator'!B$8:B23500,match(F16554,'Internal Staffing Calculator'!E$8:E23500,0)), "Not In Budget"),"")</f>
        <v/>
      </c>
      <c r="I16554" s="184"/>
      <c r="J16554" s="184"/>
      <c r="K16554" s="184"/>
      <c r="L16554" s="183"/>
    </row>
    <row r="16555">
      <c r="A16555" s="454"/>
      <c r="B16555" s="927"/>
      <c r="C16555" s="580"/>
      <c r="D16555" s="939"/>
      <c r="E16555" s="940"/>
      <c r="F16555" s="941"/>
      <c r="G16555" s="937" t="str">
        <f t="array" ref="G16555">xlookup(F16555,'Internal Staffing Calculator'!E:E,'Internal Staffing Calculator'!C:C,"")</f>
        <v/>
      </c>
      <c r="H16555" s="932" t="str">
        <f t="array" ref="H16555">if(F16555&lt;&gt;"", iferror(index('Internal Staffing Calculator'!B$8:B23500,match(F16555,'Internal Staffing Calculator'!E$8:E23500,0)), "Not In Budget"),"")</f>
        <v/>
      </c>
      <c r="I16555" s="184"/>
      <c r="J16555" s="184"/>
      <c r="K16555" s="184"/>
      <c r="L16555" s="183"/>
    </row>
    <row r="16556">
      <c r="A16556" s="454"/>
      <c r="B16556" s="927"/>
      <c r="C16556" s="580"/>
      <c r="D16556" s="939"/>
      <c r="E16556" s="940"/>
      <c r="F16556" s="941"/>
      <c r="G16556" s="937" t="str">
        <f t="array" ref="G16556">xlookup(F16556,'Internal Staffing Calculator'!E:E,'Internal Staffing Calculator'!C:C,"")</f>
        <v/>
      </c>
      <c r="H16556" s="932" t="str">
        <f t="array" ref="H16556">if(F16556&lt;&gt;"", iferror(index('Internal Staffing Calculator'!B$8:B23500,match(F16556,'Internal Staffing Calculator'!E$8:E23500,0)), "Not In Budget"),"")</f>
        <v/>
      </c>
      <c r="I16556" s="184"/>
      <c r="J16556" s="184"/>
      <c r="K16556" s="184"/>
      <c r="L16556" s="183"/>
    </row>
    <row r="16557">
      <c r="A16557" s="454"/>
      <c r="B16557" s="927"/>
      <c r="C16557" s="580"/>
      <c r="D16557" s="939"/>
      <c r="E16557" s="940"/>
      <c r="F16557" s="941"/>
      <c r="G16557" s="937" t="str">
        <f t="array" ref="G16557">xlookup(F16557,'Internal Staffing Calculator'!E:E,'Internal Staffing Calculator'!C:C,"")</f>
        <v/>
      </c>
      <c r="H16557" s="932" t="str">
        <f t="array" ref="H16557">if(F16557&lt;&gt;"", iferror(index('Internal Staffing Calculator'!B$8:B23500,match(F16557,'Internal Staffing Calculator'!E$8:E23500,0)), "Not In Budget"),"")</f>
        <v/>
      </c>
      <c r="I16557" s="184"/>
      <c r="J16557" s="184"/>
      <c r="K16557" s="184"/>
      <c r="L16557" s="183"/>
    </row>
    <row r="16558">
      <c r="A16558" s="454"/>
      <c r="B16558" s="927"/>
      <c r="C16558" s="580"/>
      <c r="D16558" s="939"/>
      <c r="E16558" s="940"/>
      <c r="F16558" s="941"/>
      <c r="G16558" s="937" t="str">
        <f t="array" ref="G16558">xlookup(F16558,'Internal Staffing Calculator'!E:E,'Internal Staffing Calculator'!C:C,"")</f>
        <v/>
      </c>
      <c r="H16558" s="932" t="str">
        <f t="array" ref="H16558">if(F16558&lt;&gt;"", iferror(index('Internal Staffing Calculator'!B$8:B23500,match(F16558,'Internal Staffing Calculator'!E$8:E23500,0)), "Not In Budget"),"")</f>
        <v/>
      </c>
      <c r="I16558" s="184"/>
      <c r="J16558" s="184"/>
      <c r="K16558" s="184"/>
      <c r="L16558" s="183"/>
    </row>
    <row r="16559">
      <c r="A16559" s="454"/>
      <c r="B16559" s="927"/>
      <c r="C16559" s="580"/>
      <c r="D16559" s="939"/>
      <c r="E16559" s="940"/>
      <c r="F16559" s="941"/>
      <c r="G16559" s="937" t="str">
        <f t="array" ref="G16559">xlookup(F16559,'Internal Staffing Calculator'!E:E,'Internal Staffing Calculator'!C:C,"")</f>
        <v/>
      </c>
      <c r="H16559" s="932" t="str">
        <f t="array" ref="H16559">if(F16559&lt;&gt;"", iferror(index('Internal Staffing Calculator'!B$8:B23500,match(F16559,'Internal Staffing Calculator'!E$8:E23500,0)), "Not In Budget"),"")</f>
        <v/>
      </c>
      <c r="I16559" s="184"/>
      <c r="J16559" s="184"/>
      <c r="K16559" s="184"/>
      <c r="L16559" s="183"/>
    </row>
    <row r="16560">
      <c r="A16560" s="454"/>
      <c r="B16560" s="927"/>
      <c r="C16560" s="580"/>
      <c r="D16560" s="939"/>
      <c r="E16560" s="940"/>
      <c r="F16560" s="941"/>
      <c r="G16560" s="937" t="str">
        <f t="array" ref="G16560">xlookup(F16560,'Internal Staffing Calculator'!E:E,'Internal Staffing Calculator'!C:C,"")</f>
        <v/>
      </c>
      <c r="H16560" s="932" t="str">
        <f t="array" ref="H16560">if(F16560&lt;&gt;"", iferror(index('Internal Staffing Calculator'!B$8:B23500,match(F16560,'Internal Staffing Calculator'!E$8:E23500,0)), "Not In Budget"),"")</f>
        <v/>
      </c>
      <c r="I16560" s="184"/>
      <c r="J16560" s="184"/>
      <c r="K16560" s="184"/>
      <c r="L16560" s="183"/>
    </row>
    <row r="16561">
      <c r="A16561" s="454"/>
      <c r="B16561" s="927"/>
      <c r="C16561" s="580"/>
      <c r="D16561" s="939"/>
      <c r="E16561" s="940"/>
      <c r="F16561" s="941"/>
      <c r="G16561" s="937" t="str">
        <f t="array" ref="G16561">xlookup(F16561,'Internal Staffing Calculator'!E:E,'Internal Staffing Calculator'!C:C,"")</f>
        <v/>
      </c>
      <c r="H16561" s="932" t="str">
        <f t="array" ref="H16561">if(F16561&lt;&gt;"", iferror(index('Internal Staffing Calculator'!B$8:B23500,match(F16561,'Internal Staffing Calculator'!E$8:E23500,0)), "Not In Budget"),"")</f>
        <v/>
      </c>
      <c r="I16561" s="184"/>
      <c r="J16561" s="184"/>
      <c r="K16561" s="184"/>
      <c r="L16561" s="183"/>
    </row>
    <row r="16562">
      <c r="A16562" s="454"/>
      <c r="B16562" s="927"/>
      <c r="C16562" s="580"/>
      <c r="D16562" s="939"/>
      <c r="E16562" s="940"/>
      <c r="F16562" s="941"/>
      <c r="G16562" s="937" t="str">
        <f t="array" ref="G16562">xlookup(F16562,'Internal Staffing Calculator'!E:E,'Internal Staffing Calculator'!C:C,"")</f>
        <v/>
      </c>
      <c r="H16562" s="932" t="str">
        <f t="array" ref="H16562">if(F16562&lt;&gt;"", iferror(index('Internal Staffing Calculator'!B$8:B23500,match(F16562,'Internal Staffing Calculator'!E$8:E23500,0)), "Not In Budget"),"")</f>
        <v/>
      </c>
      <c r="I16562" s="184"/>
      <c r="J16562" s="184"/>
      <c r="K16562" s="184"/>
      <c r="L16562" s="183"/>
    </row>
    <row r="16563">
      <c r="A16563" s="454"/>
      <c r="B16563" s="927"/>
      <c r="C16563" s="580"/>
      <c r="D16563" s="939"/>
      <c r="E16563" s="940"/>
      <c r="F16563" s="941"/>
      <c r="G16563" s="937" t="str">
        <f t="array" ref="G16563">xlookup(F16563,'Internal Staffing Calculator'!E:E,'Internal Staffing Calculator'!C:C,"")</f>
        <v/>
      </c>
      <c r="H16563" s="932" t="str">
        <f t="array" ref="H16563">if(F16563&lt;&gt;"", iferror(index('Internal Staffing Calculator'!B$8:B23500,match(F16563,'Internal Staffing Calculator'!E$8:E23500,0)), "Not In Budget"),"")</f>
        <v/>
      </c>
      <c r="I16563" s="184"/>
      <c r="J16563" s="184"/>
      <c r="K16563" s="184"/>
      <c r="L16563" s="183"/>
    </row>
    <row r="16564">
      <c r="A16564" s="454"/>
      <c r="B16564" s="927"/>
      <c r="C16564" s="580"/>
      <c r="D16564" s="939"/>
      <c r="E16564" s="940"/>
      <c r="F16564" s="941"/>
      <c r="G16564" s="937" t="str">
        <f t="array" ref="G16564">xlookup(F16564,'Internal Staffing Calculator'!E:E,'Internal Staffing Calculator'!C:C,"")</f>
        <v/>
      </c>
      <c r="H16564" s="932" t="str">
        <f t="array" ref="H16564">if(F16564&lt;&gt;"", iferror(index('Internal Staffing Calculator'!B$8:B23500,match(F16564,'Internal Staffing Calculator'!E$8:E23500,0)), "Not In Budget"),"")</f>
        <v/>
      </c>
      <c r="I16564" s="184"/>
      <c r="J16564" s="184"/>
      <c r="K16564" s="184"/>
      <c r="L16564" s="183"/>
    </row>
    <row r="16565">
      <c r="A16565" s="454"/>
      <c r="B16565" s="927"/>
      <c r="C16565" s="580"/>
      <c r="D16565" s="939"/>
      <c r="E16565" s="940"/>
      <c r="F16565" s="941"/>
      <c r="G16565" s="937" t="str">
        <f t="array" ref="G16565">xlookup(F16565,'Internal Staffing Calculator'!E:E,'Internal Staffing Calculator'!C:C,"")</f>
        <v/>
      </c>
      <c r="H16565" s="932" t="str">
        <f t="array" ref="H16565">if(F16565&lt;&gt;"", iferror(index('Internal Staffing Calculator'!B$8:B23500,match(F16565,'Internal Staffing Calculator'!E$8:E23500,0)), "Not In Budget"),"")</f>
        <v/>
      </c>
      <c r="I16565" s="184"/>
      <c r="J16565" s="184"/>
      <c r="K16565" s="184"/>
      <c r="L16565" s="183"/>
    </row>
    <row r="16566">
      <c r="A16566" s="454"/>
      <c r="B16566" s="927"/>
      <c r="C16566" s="580"/>
      <c r="D16566" s="939"/>
      <c r="E16566" s="940"/>
      <c r="F16566" s="941"/>
      <c r="G16566" s="937" t="str">
        <f t="array" ref="G16566">xlookup(F16566,'Internal Staffing Calculator'!E:E,'Internal Staffing Calculator'!C:C,"")</f>
        <v/>
      </c>
      <c r="H16566" s="932" t="str">
        <f t="array" ref="H16566">if(F16566&lt;&gt;"", iferror(index('Internal Staffing Calculator'!B$8:B23500,match(F16566,'Internal Staffing Calculator'!E$8:E23500,0)), "Not In Budget"),"")</f>
        <v/>
      </c>
      <c r="I16566" s="184"/>
      <c r="J16566" s="184"/>
      <c r="K16566" s="184"/>
      <c r="L16566" s="183"/>
    </row>
    <row r="16567">
      <c r="A16567" s="454"/>
      <c r="B16567" s="927"/>
      <c r="C16567" s="580"/>
      <c r="D16567" s="939"/>
      <c r="E16567" s="940"/>
      <c r="F16567" s="941"/>
      <c r="G16567" s="937" t="str">
        <f t="array" ref="G16567">xlookup(F16567,'Internal Staffing Calculator'!E:E,'Internal Staffing Calculator'!C:C,"")</f>
        <v/>
      </c>
      <c r="H16567" s="932" t="str">
        <f t="array" ref="H16567">if(F16567&lt;&gt;"", iferror(index('Internal Staffing Calculator'!B$8:B23500,match(F16567,'Internal Staffing Calculator'!E$8:E23500,0)), "Not In Budget"),"")</f>
        <v/>
      </c>
      <c r="I16567" s="184"/>
      <c r="J16567" s="184"/>
      <c r="K16567" s="184"/>
      <c r="L16567" s="183"/>
    </row>
    <row r="16568">
      <c r="A16568" s="454"/>
      <c r="B16568" s="927"/>
      <c r="C16568" s="580"/>
      <c r="D16568" s="939"/>
      <c r="E16568" s="940"/>
      <c r="F16568" s="941"/>
      <c r="G16568" s="937" t="str">
        <f t="array" ref="G16568">xlookup(F16568,'Internal Staffing Calculator'!E:E,'Internal Staffing Calculator'!C:C,"")</f>
        <v/>
      </c>
      <c r="H16568" s="932" t="str">
        <f t="array" ref="H16568">if(F16568&lt;&gt;"", iferror(index('Internal Staffing Calculator'!B$8:B23500,match(F16568,'Internal Staffing Calculator'!E$8:E23500,0)), "Not In Budget"),"")</f>
        <v/>
      </c>
      <c r="I16568" s="184"/>
      <c r="J16568" s="184"/>
      <c r="K16568" s="184"/>
      <c r="L16568" s="183"/>
    </row>
    <row r="16569">
      <c r="A16569" s="454"/>
      <c r="B16569" s="927"/>
      <c r="C16569" s="580"/>
      <c r="D16569" s="939"/>
      <c r="E16569" s="940"/>
      <c r="F16569" s="941"/>
      <c r="G16569" s="937" t="str">
        <f t="array" ref="G16569">xlookup(F16569,'Internal Staffing Calculator'!E:E,'Internal Staffing Calculator'!C:C,"")</f>
        <v/>
      </c>
      <c r="H16569" s="932" t="str">
        <f t="array" ref="H16569">if(F16569&lt;&gt;"", iferror(index('Internal Staffing Calculator'!B$8:B23500,match(F16569,'Internal Staffing Calculator'!E$8:E23500,0)), "Not In Budget"),"")</f>
        <v/>
      </c>
      <c r="I16569" s="184"/>
      <c r="J16569" s="184"/>
      <c r="K16569" s="184"/>
      <c r="L16569" s="183"/>
    </row>
    <row r="16570">
      <c r="A16570" s="454"/>
      <c r="B16570" s="927"/>
      <c r="C16570" s="580"/>
      <c r="D16570" s="939"/>
      <c r="E16570" s="940"/>
      <c r="F16570" s="941"/>
      <c r="G16570" s="937" t="str">
        <f t="array" ref="G16570">xlookup(F16570,'Internal Staffing Calculator'!E:E,'Internal Staffing Calculator'!C:C,"")</f>
        <v/>
      </c>
      <c r="H16570" s="932" t="str">
        <f t="array" ref="H16570">if(F16570&lt;&gt;"", iferror(index('Internal Staffing Calculator'!B$8:B23500,match(F16570,'Internal Staffing Calculator'!E$8:E23500,0)), "Not In Budget"),"")</f>
        <v/>
      </c>
      <c r="I16570" s="184"/>
      <c r="J16570" s="184"/>
      <c r="K16570" s="184"/>
      <c r="L16570" s="183"/>
    </row>
    <row r="16571">
      <c r="A16571" s="454"/>
      <c r="B16571" s="927"/>
      <c r="C16571" s="580"/>
      <c r="D16571" s="939"/>
      <c r="E16571" s="940"/>
      <c r="F16571" s="941"/>
      <c r="G16571" s="937" t="str">
        <f t="array" ref="G16571">xlookup(F16571,'Internal Staffing Calculator'!E:E,'Internal Staffing Calculator'!C:C,"")</f>
        <v/>
      </c>
      <c r="H16571" s="932" t="str">
        <f t="array" ref="H16571">if(F16571&lt;&gt;"", iferror(index('Internal Staffing Calculator'!B$8:B23500,match(F16571,'Internal Staffing Calculator'!E$8:E23500,0)), "Not In Budget"),"")</f>
        <v/>
      </c>
      <c r="I16571" s="184"/>
      <c r="J16571" s="184"/>
      <c r="K16571" s="184"/>
      <c r="L16571" s="183"/>
    </row>
    <row r="16572">
      <c r="A16572" s="454"/>
      <c r="B16572" s="927"/>
      <c r="C16572" s="580"/>
      <c r="D16572" s="939"/>
      <c r="E16572" s="940"/>
      <c r="F16572" s="941"/>
      <c r="G16572" s="937" t="str">
        <f t="array" ref="G16572">xlookup(F16572,'Internal Staffing Calculator'!E:E,'Internal Staffing Calculator'!C:C,"")</f>
        <v/>
      </c>
      <c r="H16572" s="932" t="str">
        <f t="array" ref="H16572">if(F16572&lt;&gt;"", iferror(index('Internal Staffing Calculator'!B$8:B23500,match(F16572,'Internal Staffing Calculator'!E$8:E23500,0)), "Not In Budget"),"")</f>
        <v/>
      </c>
      <c r="I16572" s="184"/>
      <c r="J16572" s="184"/>
      <c r="K16572" s="184"/>
      <c r="L16572" s="183"/>
    </row>
    <row r="16573">
      <c r="A16573" s="454"/>
      <c r="B16573" s="927"/>
      <c r="C16573" s="580"/>
      <c r="D16573" s="939"/>
      <c r="E16573" s="940"/>
      <c r="F16573" s="941"/>
      <c r="G16573" s="937" t="str">
        <f t="array" ref="G16573">xlookup(F16573,'Internal Staffing Calculator'!E:E,'Internal Staffing Calculator'!C:C,"")</f>
        <v/>
      </c>
      <c r="H16573" s="932" t="str">
        <f t="array" ref="H16573">if(F16573&lt;&gt;"", iferror(index('Internal Staffing Calculator'!B$8:B23500,match(F16573,'Internal Staffing Calculator'!E$8:E23500,0)), "Not In Budget"),"")</f>
        <v/>
      </c>
      <c r="I16573" s="184"/>
      <c r="J16573" s="184"/>
      <c r="K16573" s="184"/>
      <c r="L16573" s="183"/>
    </row>
    <row r="16574">
      <c r="A16574" s="454"/>
      <c r="B16574" s="927"/>
      <c r="C16574" s="580"/>
      <c r="D16574" s="939"/>
      <c r="E16574" s="940"/>
      <c r="F16574" s="941"/>
      <c r="G16574" s="937" t="str">
        <f t="array" ref="G16574">xlookup(F16574,'Internal Staffing Calculator'!E:E,'Internal Staffing Calculator'!C:C,"")</f>
        <v/>
      </c>
      <c r="H16574" s="932" t="str">
        <f t="array" ref="H16574">if(F16574&lt;&gt;"", iferror(index('Internal Staffing Calculator'!B$8:B23500,match(F16574,'Internal Staffing Calculator'!E$8:E23500,0)), "Not In Budget"),"")</f>
        <v/>
      </c>
      <c r="I16574" s="184"/>
      <c r="J16574" s="184"/>
      <c r="K16574" s="184"/>
      <c r="L16574" s="183"/>
    </row>
    <row r="16575">
      <c r="A16575" s="454"/>
      <c r="B16575" s="927"/>
      <c r="C16575" s="580"/>
      <c r="D16575" s="939"/>
      <c r="E16575" s="940"/>
      <c r="F16575" s="941"/>
      <c r="G16575" s="937" t="str">
        <f t="array" ref="G16575">xlookup(F16575,'Internal Staffing Calculator'!E:E,'Internal Staffing Calculator'!C:C,"")</f>
        <v/>
      </c>
      <c r="H16575" s="932" t="str">
        <f t="array" ref="H16575">if(F16575&lt;&gt;"", iferror(index('Internal Staffing Calculator'!B$8:B23500,match(F16575,'Internal Staffing Calculator'!E$8:E23500,0)), "Not In Budget"),"")</f>
        <v/>
      </c>
      <c r="I16575" s="184"/>
      <c r="J16575" s="184"/>
      <c r="K16575" s="184"/>
      <c r="L16575" s="183"/>
    </row>
    <row r="16576">
      <c r="A16576" s="454"/>
      <c r="B16576" s="927"/>
      <c r="C16576" s="580"/>
      <c r="D16576" s="939"/>
      <c r="E16576" s="940"/>
      <c r="F16576" s="941"/>
      <c r="G16576" s="937" t="str">
        <f t="array" ref="G16576">xlookup(F16576,'Internal Staffing Calculator'!E:E,'Internal Staffing Calculator'!C:C,"")</f>
        <v/>
      </c>
      <c r="H16576" s="932" t="str">
        <f t="array" ref="H16576">if(F16576&lt;&gt;"", iferror(index('Internal Staffing Calculator'!B$8:B23500,match(F16576,'Internal Staffing Calculator'!E$8:E23500,0)), "Not In Budget"),"")</f>
        <v/>
      </c>
      <c r="I16576" s="184"/>
      <c r="J16576" s="184"/>
      <c r="K16576" s="184"/>
      <c r="L16576" s="183"/>
    </row>
    <row r="16577">
      <c r="A16577" s="454"/>
      <c r="B16577" s="927"/>
      <c r="C16577" s="580"/>
      <c r="D16577" s="939"/>
      <c r="E16577" s="940"/>
      <c r="F16577" s="941"/>
      <c r="G16577" s="937" t="str">
        <f t="array" ref="G16577">xlookup(F16577,'Internal Staffing Calculator'!E:E,'Internal Staffing Calculator'!C:C,"")</f>
        <v/>
      </c>
      <c r="H16577" s="932" t="str">
        <f t="array" ref="H16577">if(F16577&lt;&gt;"", iferror(index('Internal Staffing Calculator'!B$8:B23500,match(F16577,'Internal Staffing Calculator'!E$8:E23500,0)), "Not In Budget"),"")</f>
        <v/>
      </c>
      <c r="I16577" s="184"/>
      <c r="J16577" s="184"/>
      <c r="K16577" s="184"/>
      <c r="L16577" s="183"/>
    </row>
    <row r="16578">
      <c r="A16578" s="454"/>
      <c r="B16578" s="927"/>
      <c r="C16578" s="580"/>
      <c r="D16578" s="939"/>
      <c r="E16578" s="940"/>
      <c r="F16578" s="941"/>
      <c r="G16578" s="937" t="str">
        <f t="array" ref="G16578">xlookup(F16578,'Internal Staffing Calculator'!E:E,'Internal Staffing Calculator'!C:C,"")</f>
        <v/>
      </c>
      <c r="H16578" s="932" t="str">
        <f t="array" ref="H16578">if(F16578&lt;&gt;"", iferror(index('Internal Staffing Calculator'!B$8:B23500,match(F16578,'Internal Staffing Calculator'!E$8:E23500,0)), "Not In Budget"),"")</f>
        <v/>
      </c>
      <c r="I16578" s="184"/>
      <c r="J16578" s="184"/>
      <c r="K16578" s="184"/>
      <c r="L16578" s="183"/>
    </row>
    <row r="16579">
      <c r="A16579" s="454"/>
      <c r="B16579" s="927"/>
      <c r="C16579" s="580"/>
      <c r="D16579" s="939"/>
      <c r="E16579" s="940"/>
      <c r="F16579" s="941"/>
      <c r="G16579" s="937" t="str">
        <f t="array" ref="G16579">xlookup(F16579,'Internal Staffing Calculator'!E:E,'Internal Staffing Calculator'!C:C,"")</f>
        <v/>
      </c>
      <c r="H16579" s="932" t="str">
        <f t="array" ref="H16579">if(F16579&lt;&gt;"", iferror(index('Internal Staffing Calculator'!B$8:B23500,match(F16579,'Internal Staffing Calculator'!E$8:E23500,0)), "Not In Budget"),"")</f>
        <v/>
      </c>
      <c r="I16579" s="184"/>
      <c r="J16579" s="184"/>
      <c r="K16579" s="184"/>
      <c r="L16579" s="183"/>
    </row>
    <row r="16580">
      <c r="A16580" s="454"/>
      <c r="B16580" s="927"/>
      <c r="C16580" s="580"/>
      <c r="D16580" s="939"/>
      <c r="E16580" s="940"/>
      <c r="F16580" s="941"/>
      <c r="G16580" s="937" t="str">
        <f t="array" ref="G16580">xlookup(F16580,'Internal Staffing Calculator'!E:E,'Internal Staffing Calculator'!C:C,"")</f>
        <v/>
      </c>
      <c r="H16580" s="932" t="str">
        <f t="array" ref="H16580">if(F16580&lt;&gt;"", iferror(index('Internal Staffing Calculator'!B$8:B23500,match(F16580,'Internal Staffing Calculator'!E$8:E23500,0)), "Not In Budget"),"")</f>
        <v/>
      </c>
      <c r="I16580" s="184"/>
      <c r="J16580" s="184"/>
      <c r="K16580" s="184"/>
      <c r="L16580" s="183"/>
    </row>
    <row r="16581">
      <c r="A16581" s="454"/>
      <c r="B16581" s="927"/>
      <c r="C16581" s="580"/>
      <c r="D16581" s="939"/>
      <c r="E16581" s="940"/>
      <c r="F16581" s="941"/>
      <c r="G16581" s="937" t="str">
        <f t="array" ref="G16581">xlookup(F16581,'Internal Staffing Calculator'!E:E,'Internal Staffing Calculator'!C:C,"")</f>
        <v/>
      </c>
      <c r="H16581" s="932" t="str">
        <f t="array" ref="H16581">if(F16581&lt;&gt;"", iferror(index('Internal Staffing Calculator'!B$8:B23500,match(F16581,'Internal Staffing Calculator'!E$8:E23500,0)), "Not In Budget"),"")</f>
        <v/>
      </c>
      <c r="I16581" s="184"/>
      <c r="J16581" s="184"/>
      <c r="K16581" s="184"/>
      <c r="L16581" s="183"/>
    </row>
    <row r="16582">
      <c r="A16582" s="454"/>
      <c r="B16582" s="927"/>
      <c r="C16582" s="580"/>
      <c r="D16582" s="939"/>
      <c r="E16582" s="940"/>
      <c r="F16582" s="941"/>
      <c r="G16582" s="937" t="str">
        <f t="array" ref="G16582">xlookup(F16582,'Internal Staffing Calculator'!E:E,'Internal Staffing Calculator'!C:C,"")</f>
        <v/>
      </c>
      <c r="H16582" s="932" t="str">
        <f t="array" ref="H16582">if(F16582&lt;&gt;"", iferror(index('Internal Staffing Calculator'!B$8:B23500,match(F16582,'Internal Staffing Calculator'!E$8:E23500,0)), "Not In Budget"),"")</f>
        <v/>
      </c>
      <c r="I16582" s="184"/>
      <c r="J16582" s="184"/>
      <c r="K16582" s="184"/>
      <c r="L16582" s="183"/>
    </row>
    <row r="16583">
      <c r="A16583" s="454"/>
      <c r="B16583" s="927"/>
      <c r="C16583" s="580"/>
      <c r="D16583" s="939"/>
      <c r="E16583" s="940"/>
      <c r="F16583" s="941"/>
      <c r="G16583" s="937" t="str">
        <f t="array" ref="G16583">xlookup(F16583,'Internal Staffing Calculator'!E:E,'Internal Staffing Calculator'!C:C,"")</f>
        <v/>
      </c>
      <c r="H16583" s="932" t="str">
        <f t="array" ref="H16583">if(F16583&lt;&gt;"", iferror(index('Internal Staffing Calculator'!B$8:B23500,match(F16583,'Internal Staffing Calculator'!E$8:E23500,0)), "Not In Budget"),"")</f>
        <v/>
      </c>
      <c r="I16583" s="184"/>
      <c r="J16583" s="184"/>
      <c r="K16583" s="184"/>
      <c r="L16583" s="183"/>
    </row>
    <row r="16584">
      <c r="A16584" s="454"/>
      <c r="B16584" s="927"/>
      <c r="C16584" s="580"/>
      <c r="D16584" s="939"/>
      <c r="E16584" s="940"/>
      <c r="F16584" s="941"/>
      <c r="G16584" s="937" t="str">
        <f t="array" ref="G16584">xlookup(F16584,'Internal Staffing Calculator'!E:E,'Internal Staffing Calculator'!C:C,"")</f>
        <v/>
      </c>
      <c r="H16584" s="932" t="str">
        <f t="array" ref="H16584">if(F16584&lt;&gt;"", iferror(index('Internal Staffing Calculator'!B$8:B23500,match(F16584,'Internal Staffing Calculator'!E$8:E23500,0)), "Not In Budget"),"")</f>
        <v/>
      </c>
      <c r="I16584" s="184"/>
      <c r="J16584" s="184"/>
      <c r="K16584" s="184"/>
      <c r="L16584" s="183"/>
    </row>
    <row r="16585">
      <c r="A16585" s="454"/>
      <c r="B16585" s="927"/>
      <c r="C16585" s="580"/>
      <c r="D16585" s="939"/>
      <c r="E16585" s="940"/>
      <c r="F16585" s="941"/>
      <c r="G16585" s="937" t="str">
        <f t="array" ref="G16585">xlookup(F16585,'Internal Staffing Calculator'!E:E,'Internal Staffing Calculator'!C:C,"")</f>
        <v/>
      </c>
      <c r="H16585" s="932" t="str">
        <f t="array" ref="H16585">if(F16585&lt;&gt;"", iferror(index('Internal Staffing Calculator'!B$8:B23500,match(F16585,'Internal Staffing Calculator'!E$8:E23500,0)), "Not In Budget"),"")</f>
        <v/>
      </c>
      <c r="I16585" s="184"/>
      <c r="J16585" s="184"/>
      <c r="K16585" s="184"/>
      <c r="L16585" s="183"/>
    </row>
    <row r="16586">
      <c r="A16586" s="454"/>
      <c r="B16586" s="927"/>
      <c r="C16586" s="580"/>
      <c r="D16586" s="939"/>
      <c r="E16586" s="940"/>
      <c r="F16586" s="941"/>
      <c r="G16586" s="937" t="str">
        <f t="array" ref="G16586">xlookup(F16586,'Internal Staffing Calculator'!E:E,'Internal Staffing Calculator'!C:C,"")</f>
        <v/>
      </c>
      <c r="H16586" s="932" t="str">
        <f t="array" ref="H16586">if(F16586&lt;&gt;"", iferror(index('Internal Staffing Calculator'!B$8:B23500,match(F16586,'Internal Staffing Calculator'!E$8:E23500,0)), "Not In Budget"),"")</f>
        <v/>
      </c>
      <c r="I16586" s="184"/>
      <c r="J16586" s="184"/>
      <c r="K16586" s="184"/>
      <c r="L16586" s="183"/>
    </row>
    <row r="16587">
      <c r="A16587" s="454"/>
      <c r="B16587" s="927"/>
      <c r="C16587" s="580"/>
      <c r="D16587" s="939"/>
      <c r="E16587" s="940"/>
      <c r="F16587" s="941"/>
      <c r="G16587" s="937" t="str">
        <f t="array" ref="G16587">xlookup(F16587,'Internal Staffing Calculator'!E:E,'Internal Staffing Calculator'!C:C,"")</f>
        <v/>
      </c>
      <c r="H16587" s="932" t="str">
        <f t="array" ref="H16587">if(F16587&lt;&gt;"", iferror(index('Internal Staffing Calculator'!B$8:B23500,match(F16587,'Internal Staffing Calculator'!E$8:E23500,0)), "Not In Budget"),"")</f>
        <v/>
      </c>
      <c r="I16587" s="184"/>
      <c r="J16587" s="184"/>
      <c r="K16587" s="184"/>
      <c r="L16587" s="183"/>
    </row>
    <row r="16588">
      <c r="A16588" s="454"/>
      <c r="B16588" s="927"/>
      <c r="C16588" s="580"/>
      <c r="D16588" s="939"/>
      <c r="E16588" s="940"/>
      <c r="F16588" s="941"/>
      <c r="G16588" s="937" t="str">
        <f t="array" ref="G16588">xlookup(F16588,'Internal Staffing Calculator'!E:E,'Internal Staffing Calculator'!C:C,"")</f>
        <v/>
      </c>
      <c r="H16588" s="932" t="str">
        <f t="array" ref="H16588">if(F16588&lt;&gt;"", iferror(index('Internal Staffing Calculator'!B$8:B23500,match(F16588,'Internal Staffing Calculator'!E$8:E23500,0)), "Not In Budget"),"")</f>
        <v/>
      </c>
      <c r="I16588" s="184"/>
      <c r="J16588" s="184"/>
      <c r="K16588" s="184"/>
      <c r="L16588" s="183"/>
    </row>
    <row r="16589">
      <c r="A16589" s="454"/>
      <c r="B16589" s="927"/>
      <c r="C16589" s="580"/>
      <c r="D16589" s="939"/>
      <c r="E16589" s="940"/>
      <c r="F16589" s="941"/>
      <c r="G16589" s="937" t="str">
        <f t="array" ref="G16589">xlookup(F16589,'Internal Staffing Calculator'!E:E,'Internal Staffing Calculator'!C:C,"")</f>
        <v/>
      </c>
      <c r="H16589" s="932" t="str">
        <f t="array" ref="H16589">if(F16589&lt;&gt;"", iferror(index('Internal Staffing Calculator'!B$8:B23500,match(F16589,'Internal Staffing Calculator'!E$8:E23500,0)), "Not In Budget"),"")</f>
        <v/>
      </c>
      <c r="I16589" s="184"/>
      <c r="J16589" s="184"/>
      <c r="K16589" s="184"/>
      <c r="L16589" s="183"/>
    </row>
    <row r="16590">
      <c r="A16590" s="454"/>
      <c r="B16590" s="927"/>
      <c r="C16590" s="580"/>
      <c r="D16590" s="939"/>
      <c r="E16590" s="940"/>
      <c r="F16590" s="941"/>
      <c r="G16590" s="937" t="str">
        <f t="array" ref="G16590">xlookup(F16590,'Internal Staffing Calculator'!E:E,'Internal Staffing Calculator'!C:C,"")</f>
        <v/>
      </c>
      <c r="H16590" s="932" t="str">
        <f t="array" ref="H16590">if(F16590&lt;&gt;"", iferror(index('Internal Staffing Calculator'!B$8:B23500,match(F16590,'Internal Staffing Calculator'!E$8:E23500,0)), "Not In Budget"),"")</f>
        <v/>
      </c>
      <c r="I16590" s="184"/>
      <c r="J16590" s="184"/>
      <c r="K16590" s="184"/>
      <c r="L16590" s="183"/>
    </row>
    <row r="16591">
      <c r="A16591" s="454"/>
      <c r="B16591" s="927"/>
      <c r="C16591" s="580"/>
      <c r="D16591" s="939"/>
      <c r="E16591" s="940"/>
      <c r="F16591" s="941"/>
      <c r="G16591" s="937" t="str">
        <f t="array" ref="G16591">xlookup(F16591,'Internal Staffing Calculator'!E:E,'Internal Staffing Calculator'!C:C,"")</f>
        <v/>
      </c>
      <c r="H16591" s="932" t="str">
        <f t="array" ref="H16591">if(F16591&lt;&gt;"", iferror(index('Internal Staffing Calculator'!B$8:B23500,match(F16591,'Internal Staffing Calculator'!E$8:E23500,0)), "Not In Budget"),"")</f>
        <v/>
      </c>
      <c r="I16591" s="184"/>
      <c r="J16591" s="184"/>
      <c r="K16591" s="184"/>
      <c r="L16591" s="183"/>
    </row>
    <row r="16592">
      <c r="A16592" s="454"/>
      <c r="B16592" s="927"/>
      <c r="C16592" s="580"/>
      <c r="D16592" s="939"/>
      <c r="E16592" s="940"/>
      <c r="F16592" s="941"/>
      <c r="G16592" s="937" t="str">
        <f t="array" ref="G16592">xlookup(F16592,'Internal Staffing Calculator'!E:E,'Internal Staffing Calculator'!C:C,"")</f>
        <v/>
      </c>
      <c r="H16592" s="932" t="str">
        <f t="array" ref="H16592">if(F16592&lt;&gt;"", iferror(index('Internal Staffing Calculator'!B$8:B23500,match(F16592,'Internal Staffing Calculator'!E$8:E23500,0)), "Not In Budget"),"")</f>
        <v/>
      </c>
      <c r="I16592" s="184"/>
      <c r="J16592" s="184"/>
      <c r="K16592" s="184"/>
      <c r="L16592" s="183"/>
    </row>
    <row r="16593">
      <c r="A16593" s="454"/>
      <c r="B16593" s="927"/>
      <c r="C16593" s="580"/>
      <c r="D16593" s="939"/>
      <c r="E16593" s="940"/>
      <c r="F16593" s="941"/>
      <c r="G16593" s="937" t="str">
        <f t="array" ref="G16593">xlookup(F16593,'Internal Staffing Calculator'!E:E,'Internal Staffing Calculator'!C:C,"")</f>
        <v/>
      </c>
      <c r="H16593" s="932" t="str">
        <f t="array" ref="H16593">if(F16593&lt;&gt;"", iferror(index('Internal Staffing Calculator'!B$8:B23500,match(F16593,'Internal Staffing Calculator'!E$8:E23500,0)), "Not In Budget"),"")</f>
        <v/>
      </c>
      <c r="I16593" s="184"/>
      <c r="J16593" s="184"/>
      <c r="K16593" s="184"/>
      <c r="L16593" s="183"/>
    </row>
    <row r="16594">
      <c r="A16594" s="454"/>
      <c r="B16594" s="927"/>
      <c r="C16594" s="580"/>
      <c r="D16594" s="939"/>
      <c r="E16594" s="940"/>
      <c r="F16594" s="941"/>
      <c r="G16594" s="937" t="str">
        <f t="array" ref="G16594">xlookup(F16594,'Internal Staffing Calculator'!E:E,'Internal Staffing Calculator'!C:C,"")</f>
        <v/>
      </c>
      <c r="H16594" s="932" t="str">
        <f t="array" ref="H16594">if(F16594&lt;&gt;"", iferror(index('Internal Staffing Calculator'!B$8:B23500,match(F16594,'Internal Staffing Calculator'!E$8:E23500,0)), "Not In Budget"),"")</f>
        <v/>
      </c>
      <c r="I16594" s="184"/>
      <c r="J16594" s="184"/>
      <c r="K16594" s="184"/>
      <c r="L16594" s="183"/>
    </row>
    <row r="16595">
      <c r="A16595" s="454"/>
      <c r="B16595" s="927"/>
      <c r="C16595" s="580"/>
      <c r="D16595" s="939"/>
      <c r="E16595" s="940"/>
      <c r="F16595" s="941"/>
      <c r="G16595" s="937" t="str">
        <f t="array" ref="G16595">xlookup(F16595,'Internal Staffing Calculator'!E:E,'Internal Staffing Calculator'!C:C,"")</f>
        <v/>
      </c>
      <c r="H16595" s="932" t="str">
        <f t="array" ref="H16595">if(F16595&lt;&gt;"", iferror(index('Internal Staffing Calculator'!B$8:B23500,match(F16595,'Internal Staffing Calculator'!E$8:E23500,0)), "Not In Budget"),"")</f>
        <v/>
      </c>
      <c r="I16595" s="184"/>
      <c r="J16595" s="184"/>
      <c r="K16595" s="184"/>
      <c r="L16595" s="183"/>
    </row>
    <row r="16596">
      <c r="A16596" s="454"/>
      <c r="B16596" s="927"/>
      <c r="C16596" s="580"/>
      <c r="D16596" s="939"/>
      <c r="E16596" s="940"/>
      <c r="F16596" s="941"/>
      <c r="G16596" s="937" t="str">
        <f t="array" ref="G16596">xlookup(F16596,'Internal Staffing Calculator'!E:E,'Internal Staffing Calculator'!C:C,"")</f>
        <v/>
      </c>
      <c r="H16596" s="932" t="str">
        <f t="array" ref="H16596">if(F16596&lt;&gt;"", iferror(index('Internal Staffing Calculator'!B$8:B23500,match(F16596,'Internal Staffing Calculator'!E$8:E23500,0)), "Not In Budget"),"")</f>
        <v/>
      </c>
      <c r="I16596" s="184"/>
      <c r="J16596" s="184"/>
      <c r="K16596" s="184"/>
      <c r="L16596" s="183"/>
    </row>
    <row r="16597">
      <c r="A16597" s="454"/>
      <c r="B16597" s="927"/>
      <c r="C16597" s="580"/>
      <c r="D16597" s="939"/>
      <c r="E16597" s="940"/>
      <c r="F16597" s="941"/>
      <c r="G16597" s="937" t="str">
        <f t="array" ref="G16597">xlookup(F16597,'Internal Staffing Calculator'!E:E,'Internal Staffing Calculator'!C:C,"")</f>
        <v/>
      </c>
      <c r="H16597" s="932" t="str">
        <f t="array" ref="H16597">if(F16597&lt;&gt;"", iferror(index('Internal Staffing Calculator'!B$8:B23500,match(F16597,'Internal Staffing Calculator'!E$8:E23500,0)), "Not In Budget"),"")</f>
        <v/>
      </c>
      <c r="I16597" s="184"/>
      <c r="J16597" s="184"/>
      <c r="K16597" s="184"/>
      <c r="L16597" s="183"/>
    </row>
    <row r="16598">
      <c r="A16598" s="454"/>
      <c r="B16598" s="927"/>
      <c r="C16598" s="580"/>
      <c r="D16598" s="939"/>
      <c r="E16598" s="940"/>
      <c r="F16598" s="941"/>
      <c r="G16598" s="937" t="str">
        <f t="array" ref="G16598">xlookup(F16598,'Internal Staffing Calculator'!E:E,'Internal Staffing Calculator'!C:C,"")</f>
        <v/>
      </c>
      <c r="H16598" s="932" t="str">
        <f t="array" ref="H16598">if(F16598&lt;&gt;"", iferror(index('Internal Staffing Calculator'!B$8:B23500,match(F16598,'Internal Staffing Calculator'!E$8:E23500,0)), "Not In Budget"),"")</f>
        <v/>
      </c>
      <c r="I16598" s="184"/>
      <c r="J16598" s="184"/>
      <c r="K16598" s="184"/>
      <c r="L16598" s="183"/>
    </row>
    <row r="16599">
      <c r="A16599" s="454"/>
      <c r="B16599" s="927"/>
      <c r="C16599" s="580"/>
      <c r="D16599" s="939"/>
      <c r="E16599" s="940"/>
      <c r="F16599" s="941"/>
      <c r="G16599" s="937" t="str">
        <f t="array" ref="G16599">xlookup(F16599,'Internal Staffing Calculator'!E:E,'Internal Staffing Calculator'!C:C,"")</f>
        <v/>
      </c>
      <c r="H16599" s="932" t="str">
        <f t="array" ref="H16599">if(F16599&lt;&gt;"", iferror(index('Internal Staffing Calculator'!B$8:B23500,match(F16599,'Internal Staffing Calculator'!E$8:E23500,0)), "Not In Budget"),"")</f>
        <v/>
      </c>
      <c r="I16599" s="184"/>
      <c r="J16599" s="184"/>
      <c r="K16599" s="184"/>
      <c r="L16599" s="183"/>
    </row>
    <row r="16600">
      <c r="A16600" s="454"/>
      <c r="B16600" s="927"/>
      <c r="C16600" s="580"/>
      <c r="D16600" s="939"/>
      <c r="E16600" s="940"/>
      <c r="F16600" s="941"/>
      <c r="G16600" s="937" t="str">
        <f t="array" ref="G16600">xlookup(F16600,'Internal Staffing Calculator'!E:E,'Internal Staffing Calculator'!C:C,"")</f>
        <v/>
      </c>
      <c r="H16600" s="932" t="str">
        <f t="array" ref="H16600">if(F16600&lt;&gt;"", iferror(index('Internal Staffing Calculator'!B$8:B23500,match(F16600,'Internal Staffing Calculator'!E$8:E23500,0)), "Not In Budget"),"")</f>
        <v/>
      </c>
      <c r="I16600" s="184"/>
      <c r="J16600" s="184"/>
      <c r="K16600" s="184"/>
      <c r="L16600" s="183"/>
    </row>
    <row r="16601">
      <c r="A16601" s="454"/>
      <c r="B16601" s="927"/>
      <c r="C16601" s="580"/>
      <c r="D16601" s="939"/>
      <c r="E16601" s="940"/>
      <c r="F16601" s="941"/>
      <c r="G16601" s="937" t="str">
        <f t="array" ref="G16601">xlookup(F16601,'Internal Staffing Calculator'!E:E,'Internal Staffing Calculator'!C:C,"")</f>
        <v/>
      </c>
      <c r="H16601" s="932" t="str">
        <f t="array" ref="H16601">if(F16601&lt;&gt;"", iferror(index('Internal Staffing Calculator'!B$8:B23500,match(F16601,'Internal Staffing Calculator'!E$8:E23500,0)), "Not In Budget"),"")</f>
        <v/>
      </c>
      <c r="I16601" s="184"/>
      <c r="J16601" s="184"/>
      <c r="K16601" s="184"/>
      <c r="L16601" s="183"/>
    </row>
    <row r="16602">
      <c r="A16602" s="454"/>
      <c r="B16602" s="927"/>
      <c r="C16602" s="580"/>
      <c r="D16602" s="939"/>
      <c r="E16602" s="940"/>
      <c r="F16602" s="941"/>
      <c r="G16602" s="937" t="str">
        <f t="array" ref="G16602">xlookup(F16602,'Internal Staffing Calculator'!E:E,'Internal Staffing Calculator'!C:C,"")</f>
        <v/>
      </c>
      <c r="H16602" s="932" t="str">
        <f t="array" ref="H16602">if(F16602&lt;&gt;"", iferror(index('Internal Staffing Calculator'!B$8:B23500,match(F16602,'Internal Staffing Calculator'!E$8:E23500,0)), "Not In Budget"),"")</f>
        <v/>
      </c>
      <c r="I16602" s="184"/>
      <c r="J16602" s="184"/>
      <c r="K16602" s="184"/>
      <c r="L16602" s="183"/>
    </row>
    <row r="16603">
      <c r="A16603" s="454"/>
      <c r="B16603" s="927"/>
      <c r="C16603" s="580"/>
      <c r="D16603" s="939"/>
      <c r="E16603" s="940"/>
      <c r="F16603" s="941"/>
      <c r="G16603" s="937" t="str">
        <f t="array" ref="G16603">xlookup(F16603,'Internal Staffing Calculator'!E:E,'Internal Staffing Calculator'!C:C,"")</f>
        <v/>
      </c>
      <c r="H16603" s="932" t="str">
        <f t="array" ref="H16603">if(F16603&lt;&gt;"", iferror(index('Internal Staffing Calculator'!B$8:B23500,match(F16603,'Internal Staffing Calculator'!E$8:E23500,0)), "Not In Budget"),"")</f>
        <v/>
      </c>
      <c r="I16603" s="184"/>
      <c r="J16603" s="184"/>
      <c r="K16603" s="184"/>
      <c r="L16603" s="183"/>
    </row>
    <row r="16604">
      <c r="A16604" s="454"/>
      <c r="B16604" s="927"/>
      <c r="C16604" s="580"/>
      <c r="D16604" s="939"/>
      <c r="E16604" s="940"/>
      <c r="F16604" s="941"/>
      <c r="G16604" s="937" t="str">
        <f t="array" ref="G16604">xlookup(F16604,'Internal Staffing Calculator'!E:E,'Internal Staffing Calculator'!C:C,"")</f>
        <v/>
      </c>
      <c r="H16604" s="932" t="str">
        <f t="array" ref="H16604">if(F16604&lt;&gt;"", iferror(index('Internal Staffing Calculator'!B$8:B23500,match(F16604,'Internal Staffing Calculator'!E$8:E23500,0)), "Not In Budget"),"")</f>
        <v/>
      </c>
      <c r="I16604" s="184"/>
      <c r="J16604" s="184"/>
      <c r="K16604" s="184"/>
      <c r="L16604" s="183"/>
    </row>
    <row r="16605">
      <c r="A16605" s="454"/>
      <c r="B16605" s="927"/>
      <c r="C16605" s="580"/>
      <c r="D16605" s="939"/>
      <c r="E16605" s="940"/>
      <c r="F16605" s="941"/>
      <c r="G16605" s="937" t="str">
        <f t="array" ref="G16605">xlookup(F16605,'Internal Staffing Calculator'!E:E,'Internal Staffing Calculator'!C:C,"")</f>
        <v/>
      </c>
      <c r="H16605" s="932" t="str">
        <f t="array" ref="H16605">if(F16605&lt;&gt;"", iferror(index('Internal Staffing Calculator'!B$8:B23500,match(F16605,'Internal Staffing Calculator'!E$8:E23500,0)), "Not In Budget"),"")</f>
        <v/>
      </c>
      <c r="I16605" s="184"/>
      <c r="J16605" s="184"/>
      <c r="K16605" s="184"/>
      <c r="L16605" s="183"/>
    </row>
    <row r="16606">
      <c r="A16606" s="454"/>
      <c r="B16606" s="927"/>
      <c r="C16606" s="580"/>
      <c r="D16606" s="939"/>
      <c r="E16606" s="940"/>
      <c r="F16606" s="941"/>
      <c r="G16606" s="937" t="str">
        <f t="array" ref="G16606">xlookup(F16606,'Internal Staffing Calculator'!E:E,'Internal Staffing Calculator'!C:C,"")</f>
        <v/>
      </c>
      <c r="H16606" s="932" t="str">
        <f t="array" ref="H16606">if(F16606&lt;&gt;"", iferror(index('Internal Staffing Calculator'!B$8:B23500,match(F16606,'Internal Staffing Calculator'!E$8:E23500,0)), "Not In Budget"),"")</f>
        <v/>
      </c>
      <c r="I16606" s="184"/>
      <c r="J16606" s="184"/>
      <c r="K16606" s="184"/>
      <c r="L16606" s="183"/>
    </row>
    <row r="16607">
      <c r="A16607" s="454"/>
      <c r="B16607" s="927"/>
      <c r="C16607" s="580"/>
      <c r="D16607" s="939"/>
      <c r="E16607" s="940"/>
      <c r="F16607" s="941"/>
      <c r="G16607" s="937" t="str">
        <f t="array" ref="G16607">xlookup(F16607,'Internal Staffing Calculator'!E:E,'Internal Staffing Calculator'!C:C,"")</f>
        <v/>
      </c>
      <c r="H16607" s="932" t="str">
        <f t="array" ref="H16607">if(F16607&lt;&gt;"", iferror(index('Internal Staffing Calculator'!B$8:B23500,match(F16607,'Internal Staffing Calculator'!E$8:E23500,0)), "Not In Budget"),"")</f>
        <v/>
      </c>
      <c r="I16607" s="184"/>
      <c r="J16607" s="184"/>
      <c r="K16607" s="184"/>
      <c r="L16607" s="183"/>
    </row>
    <row r="16608">
      <c r="A16608" s="454"/>
      <c r="B16608" s="927"/>
      <c r="C16608" s="580"/>
      <c r="D16608" s="939"/>
      <c r="E16608" s="940"/>
      <c r="F16608" s="941"/>
      <c r="G16608" s="937" t="str">
        <f t="array" ref="G16608">xlookup(F16608,'Internal Staffing Calculator'!E:E,'Internal Staffing Calculator'!C:C,"")</f>
        <v/>
      </c>
      <c r="H16608" s="932" t="str">
        <f t="array" ref="H16608">if(F16608&lt;&gt;"", iferror(index('Internal Staffing Calculator'!B$8:B23500,match(F16608,'Internal Staffing Calculator'!E$8:E23500,0)), "Not In Budget"),"")</f>
        <v/>
      </c>
      <c r="I16608" s="184"/>
      <c r="J16608" s="184"/>
      <c r="K16608" s="184"/>
      <c r="L16608" s="183"/>
    </row>
    <row r="16609">
      <c r="A16609" s="454"/>
      <c r="B16609" s="927"/>
      <c r="C16609" s="580"/>
      <c r="D16609" s="939"/>
      <c r="E16609" s="940"/>
      <c r="F16609" s="941"/>
      <c r="G16609" s="937" t="str">
        <f t="array" ref="G16609">xlookup(F16609,'Internal Staffing Calculator'!E:E,'Internal Staffing Calculator'!C:C,"")</f>
        <v/>
      </c>
      <c r="H16609" s="932" t="str">
        <f t="array" ref="H16609">if(F16609&lt;&gt;"", iferror(index('Internal Staffing Calculator'!B$8:B23500,match(F16609,'Internal Staffing Calculator'!E$8:E23500,0)), "Not In Budget"),"")</f>
        <v/>
      </c>
      <c r="I16609" s="184"/>
      <c r="J16609" s="184"/>
      <c r="K16609" s="184"/>
      <c r="L16609" s="183"/>
    </row>
    <row r="16610">
      <c r="A16610" s="454"/>
      <c r="B16610" s="927"/>
      <c r="C16610" s="580"/>
      <c r="D16610" s="939"/>
      <c r="E16610" s="940"/>
      <c r="F16610" s="941"/>
      <c r="G16610" s="937" t="str">
        <f t="array" ref="G16610">xlookup(F16610,'Internal Staffing Calculator'!E:E,'Internal Staffing Calculator'!C:C,"")</f>
        <v/>
      </c>
      <c r="H16610" s="932" t="str">
        <f t="array" ref="H16610">if(F16610&lt;&gt;"", iferror(index('Internal Staffing Calculator'!B$8:B23500,match(F16610,'Internal Staffing Calculator'!E$8:E23500,0)), "Not In Budget"),"")</f>
        <v/>
      </c>
      <c r="I16610" s="184"/>
      <c r="J16610" s="184"/>
      <c r="K16610" s="184"/>
      <c r="L16610" s="183"/>
    </row>
    <row r="16611">
      <c r="A16611" s="454"/>
      <c r="B16611" s="927"/>
      <c r="C16611" s="580"/>
      <c r="D16611" s="939"/>
      <c r="E16611" s="940"/>
      <c r="F16611" s="941"/>
      <c r="G16611" s="937" t="str">
        <f t="array" ref="G16611">xlookup(F16611,'Internal Staffing Calculator'!E:E,'Internal Staffing Calculator'!C:C,"")</f>
        <v/>
      </c>
      <c r="H16611" s="932" t="str">
        <f t="array" ref="H16611">if(F16611&lt;&gt;"", iferror(index('Internal Staffing Calculator'!B$8:B23500,match(F16611,'Internal Staffing Calculator'!E$8:E23500,0)), "Not In Budget"),"")</f>
        <v/>
      </c>
      <c r="I16611" s="184"/>
      <c r="J16611" s="184"/>
      <c r="K16611" s="184"/>
      <c r="L16611" s="183"/>
    </row>
    <row r="16612">
      <c r="A16612" s="454"/>
      <c r="B16612" s="927"/>
      <c r="C16612" s="580"/>
      <c r="D16612" s="939"/>
      <c r="E16612" s="940"/>
      <c r="F16612" s="941"/>
      <c r="G16612" s="937" t="str">
        <f t="array" ref="G16612">xlookup(F16612,'Internal Staffing Calculator'!E:E,'Internal Staffing Calculator'!C:C,"")</f>
        <v/>
      </c>
      <c r="H16612" s="932" t="str">
        <f t="array" ref="H16612">if(F16612&lt;&gt;"", iferror(index('Internal Staffing Calculator'!B$8:B23500,match(F16612,'Internal Staffing Calculator'!E$8:E23500,0)), "Not In Budget"),"")</f>
        <v/>
      </c>
      <c r="I16612" s="184"/>
      <c r="J16612" s="184"/>
      <c r="K16612" s="184"/>
      <c r="L16612" s="183"/>
    </row>
    <row r="16613">
      <c r="A16613" s="454"/>
      <c r="B16613" s="927"/>
      <c r="C16613" s="580"/>
      <c r="D16613" s="939"/>
      <c r="E16613" s="940"/>
      <c r="F16613" s="941"/>
      <c r="G16613" s="937" t="str">
        <f t="array" ref="G16613">xlookup(F16613,'Internal Staffing Calculator'!E:E,'Internal Staffing Calculator'!C:C,"")</f>
        <v/>
      </c>
      <c r="H16613" s="932" t="str">
        <f t="array" ref="H16613">if(F16613&lt;&gt;"", iferror(index('Internal Staffing Calculator'!B$8:B23500,match(F16613,'Internal Staffing Calculator'!E$8:E23500,0)), "Not In Budget"),"")</f>
        <v/>
      </c>
      <c r="I16613" s="184"/>
      <c r="J16613" s="184"/>
      <c r="K16613" s="184"/>
      <c r="L16613" s="183"/>
    </row>
    <row r="16614">
      <c r="A16614" s="454"/>
      <c r="B16614" s="927"/>
      <c r="C16614" s="580"/>
      <c r="D16614" s="939"/>
      <c r="E16614" s="940"/>
      <c r="F16614" s="941"/>
      <c r="G16614" s="937" t="str">
        <f t="array" ref="G16614">xlookup(F16614,'Internal Staffing Calculator'!E:E,'Internal Staffing Calculator'!C:C,"")</f>
        <v/>
      </c>
      <c r="H16614" s="932" t="str">
        <f t="array" ref="H16614">if(F16614&lt;&gt;"", iferror(index('Internal Staffing Calculator'!B$8:B23500,match(F16614,'Internal Staffing Calculator'!E$8:E23500,0)), "Not In Budget"),"")</f>
        <v/>
      </c>
      <c r="I16614" s="184"/>
      <c r="J16614" s="184"/>
      <c r="K16614" s="184"/>
      <c r="L16614" s="183"/>
    </row>
    <row r="16615">
      <c r="A16615" s="454"/>
      <c r="B16615" s="927"/>
      <c r="C16615" s="580"/>
      <c r="D16615" s="939"/>
      <c r="E16615" s="940"/>
      <c r="F16615" s="941"/>
      <c r="G16615" s="937" t="str">
        <f t="array" ref="G16615">xlookup(F16615,'Internal Staffing Calculator'!E:E,'Internal Staffing Calculator'!C:C,"")</f>
        <v/>
      </c>
      <c r="H16615" s="932" t="str">
        <f t="array" ref="H16615">if(F16615&lt;&gt;"", iferror(index('Internal Staffing Calculator'!B$8:B23500,match(F16615,'Internal Staffing Calculator'!E$8:E23500,0)), "Not In Budget"),"")</f>
        <v/>
      </c>
      <c r="I16615" s="184"/>
      <c r="J16615" s="184"/>
      <c r="K16615" s="184"/>
      <c r="L16615" s="183"/>
    </row>
    <row r="16616">
      <c r="A16616" s="454"/>
      <c r="B16616" s="927"/>
      <c r="C16616" s="580"/>
      <c r="D16616" s="939"/>
      <c r="E16616" s="940"/>
      <c r="F16616" s="941"/>
      <c r="G16616" s="937" t="str">
        <f t="array" ref="G16616">xlookup(F16616,'Internal Staffing Calculator'!E:E,'Internal Staffing Calculator'!C:C,"")</f>
        <v/>
      </c>
      <c r="H16616" s="932" t="str">
        <f t="array" ref="H16616">if(F16616&lt;&gt;"", iferror(index('Internal Staffing Calculator'!B$8:B23500,match(F16616,'Internal Staffing Calculator'!E$8:E23500,0)), "Not In Budget"),"")</f>
        <v/>
      </c>
      <c r="I16616" s="184"/>
      <c r="J16616" s="184"/>
      <c r="K16616" s="184"/>
      <c r="L16616" s="183"/>
    </row>
    <row r="16617">
      <c r="A16617" s="454"/>
      <c r="B16617" s="927"/>
      <c r="C16617" s="580"/>
      <c r="D16617" s="939"/>
      <c r="E16617" s="940"/>
      <c r="F16617" s="941"/>
      <c r="G16617" s="937" t="str">
        <f t="array" ref="G16617">xlookup(F16617,'Internal Staffing Calculator'!E:E,'Internal Staffing Calculator'!C:C,"")</f>
        <v/>
      </c>
      <c r="H16617" s="932" t="str">
        <f t="array" ref="H16617">if(F16617&lt;&gt;"", iferror(index('Internal Staffing Calculator'!B$8:B23500,match(F16617,'Internal Staffing Calculator'!E$8:E23500,0)), "Not In Budget"),"")</f>
        <v/>
      </c>
      <c r="I16617" s="184"/>
      <c r="J16617" s="184"/>
      <c r="K16617" s="184"/>
      <c r="L16617" s="183"/>
    </row>
    <row r="16618">
      <c r="A16618" s="454"/>
      <c r="B16618" s="927"/>
      <c r="C16618" s="580"/>
      <c r="D16618" s="939"/>
      <c r="E16618" s="940"/>
      <c r="F16618" s="941"/>
      <c r="G16618" s="937" t="str">
        <f t="array" ref="G16618">xlookup(F16618,'Internal Staffing Calculator'!E:E,'Internal Staffing Calculator'!C:C,"")</f>
        <v/>
      </c>
      <c r="H16618" s="932" t="str">
        <f t="array" ref="H16618">if(F16618&lt;&gt;"", iferror(index('Internal Staffing Calculator'!B$8:B23500,match(F16618,'Internal Staffing Calculator'!E$8:E23500,0)), "Not In Budget"),"")</f>
        <v/>
      </c>
      <c r="I16618" s="184"/>
      <c r="J16618" s="184"/>
      <c r="K16618" s="184"/>
      <c r="L16618" s="183"/>
    </row>
    <row r="16619">
      <c r="A16619" s="454"/>
      <c r="B16619" s="927"/>
      <c r="C16619" s="580"/>
      <c r="D16619" s="939"/>
      <c r="E16619" s="940"/>
      <c r="F16619" s="941"/>
      <c r="G16619" s="937" t="str">
        <f t="array" ref="G16619">xlookup(F16619,'Internal Staffing Calculator'!E:E,'Internal Staffing Calculator'!C:C,"")</f>
        <v/>
      </c>
      <c r="H16619" s="932" t="str">
        <f t="array" ref="H16619">if(F16619&lt;&gt;"", iferror(index('Internal Staffing Calculator'!B$8:B23500,match(F16619,'Internal Staffing Calculator'!E$8:E23500,0)), "Not In Budget"),"")</f>
        <v/>
      </c>
      <c r="I16619" s="184"/>
      <c r="J16619" s="184"/>
      <c r="K16619" s="184"/>
      <c r="L16619" s="183"/>
    </row>
    <row r="16620">
      <c r="A16620" s="454"/>
      <c r="B16620" s="927"/>
      <c r="C16620" s="580"/>
      <c r="D16620" s="939"/>
      <c r="E16620" s="940"/>
      <c r="F16620" s="941"/>
      <c r="G16620" s="937" t="str">
        <f t="array" ref="G16620">xlookup(F16620,'Internal Staffing Calculator'!E:E,'Internal Staffing Calculator'!C:C,"")</f>
        <v/>
      </c>
      <c r="H16620" s="932" t="str">
        <f t="array" ref="H16620">if(F16620&lt;&gt;"", iferror(index('Internal Staffing Calculator'!B$8:B23500,match(F16620,'Internal Staffing Calculator'!E$8:E23500,0)), "Not In Budget"),"")</f>
        <v/>
      </c>
      <c r="I16620" s="184"/>
      <c r="J16620" s="184"/>
      <c r="K16620" s="184"/>
      <c r="L16620" s="183"/>
    </row>
    <row r="16621">
      <c r="A16621" s="454"/>
      <c r="B16621" s="927"/>
      <c r="C16621" s="580"/>
      <c r="D16621" s="939"/>
      <c r="E16621" s="940"/>
      <c r="F16621" s="941"/>
      <c r="G16621" s="937" t="str">
        <f t="array" ref="G16621">xlookup(F16621,'Internal Staffing Calculator'!E:E,'Internal Staffing Calculator'!C:C,"")</f>
        <v/>
      </c>
      <c r="H16621" s="932" t="str">
        <f t="array" ref="H16621">if(F16621&lt;&gt;"", iferror(index('Internal Staffing Calculator'!B$8:B23500,match(F16621,'Internal Staffing Calculator'!E$8:E23500,0)), "Not In Budget"),"")</f>
        <v/>
      </c>
      <c r="I16621" s="184"/>
      <c r="J16621" s="184"/>
      <c r="K16621" s="184"/>
      <c r="L16621" s="183"/>
    </row>
    <row r="16622">
      <c r="A16622" s="454"/>
      <c r="B16622" s="927"/>
      <c r="C16622" s="580"/>
      <c r="D16622" s="939"/>
      <c r="E16622" s="940"/>
      <c r="F16622" s="941"/>
      <c r="G16622" s="937" t="str">
        <f t="array" ref="G16622">xlookup(F16622,'Internal Staffing Calculator'!E:E,'Internal Staffing Calculator'!C:C,"")</f>
        <v/>
      </c>
      <c r="H16622" s="932" t="str">
        <f t="array" ref="H16622">if(F16622&lt;&gt;"", iferror(index('Internal Staffing Calculator'!B$8:B23500,match(F16622,'Internal Staffing Calculator'!E$8:E23500,0)), "Not In Budget"),"")</f>
        <v/>
      </c>
      <c r="I16622" s="184"/>
      <c r="J16622" s="184"/>
      <c r="K16622" s="184"/>
      <c r="L16622" s="183"/>
    </row>
    <row r="16623">
      <c r="A16623" s="454"/>
      <c r="B16623" s="927"/>
      <c r="C16623" s="580"/>
      <c r="D16623" s="939"/>
      <c r="E16623" s="940"/>
      <c r="F16623" s="941"/>
      <c r="G16623" s="937" t="str">
        <f t="array" ref="G16623">xlookup(F16623,'Internal Staffing Calculator'!E:E,'Internal Staffing Calculator'!C:C,"")</f>
        <v/>
      </c>
      <c r="H16623" s="932" t="str">
        <f t="array" ref="H16623">if(F16623&lt;&gt;"", iferror(index('Internal Staffing Calculator'!B$8:B23500,match(F16623,'Internal Staffing Calculator'!E$8:E23500,0)), "Not In Budget"),"")</f>
        <v/>
      </c>
      <c r="I16623" s="184"/>
      <c r="J16623" s="184"/>
      <c r="K16623" s="184"/>
      <c r="L16623" s="183"/>
    </row>
    <row r="16624">
      <c r="A16624" s="454"/>
      <c r="B16624" s="927"/>
      <c r="C16624" s="580"/>
      <c r="D16624" s="939"/>
      <c r="E16624" s="940"/>
      <c r="F16624" s="941"/>
      <c r="G16624" s="937" t="str">
        <f t="array" ref="G16624">xlookup(F16624,'Internal Staffing Calculator'!E:E,'Internal Staffing Calculator'!C:C,"")</f>
        <v/>
      </c>
      <c r="H16624" s="932" t="str">
        <f t="array" ref="H16624">if(F16624&lt;&gt;"", iferror(index('Internal Staffing Calculator'!B$8:B23500,match(F16624,'Internal Staffing Calculator'!E$8:E23500,0)), "Not In Budget"),"")</f>
        <v/>
      </c>
      <c r="I16624" s="184"/>
      <c r="J16624" s="184"/>
      <c r="K16624" s="184"/>
      <c r="L16624" s="183"/>
    </row>
    <row r="16625">
      <c r="A16625" s="454"/>
      <c r="B16625" s="927"/>
      <c r="C16625" s="580"/>
      <c r="D16625" s="939"/>
      <c r="E16625" s="940"/>
      <c r="F16625" s="941"/>
      <c r="G16625" s="937" t="str">
        <f t="array" ref="G16625">xlookup(F16625,'Internal Staffing Calculator'!E:E,'Internal Staffing Calculator'!C:C,"")</f>
        <v/>
      </c>
      <c r="H16625" s="932" t="str">
        <f t="array" ref="H16625">if(F16625&lt;&gt;"", iferror(index('Internal Staffing Calculator'!B$8:B23500,match(F16625,'Internal Staffing Calculator'!E$8:E23500,0)), "Not In Budget"),"")</f>
        <v/>
      </c>
      <c r="I16625" s="184"/>
      <c r="J16625" s="184"/>
      <c r="K16625" s="184"/>
      <c r="L16625" s="183"/>
    </row>
    <row r="16626">
      <c r="A16626" s="454"/>
      <c r="B16626" s="927"/>
      <c r="C16626" s="580"/>
      <c r="D16626" s="939"/>
      <c r="E16626" s="940"/>
      <c r="F16626" s="941"/>
      <c r="G16626" s="937" t="str">
        <f t="array" ref="G16626">xlookup(F16626,'Internal Staffing Calculator'!E:E,'Internal Staffing Calculator'!C:C,"")</f>
        <v/>
      </c>
      <c r="H16626" s="932" t="str">
        <f t="array" ref="H16626">if(F16626&lt;&gt;"", iferror(index('Internal Staffing Calculator'!B$8:B23500,match(F16626,'Internal Staffing Calculator'!E$8:E23500,0)), "Not In Budget"),"")</f>
        <v/>
      </c>
      <c r="I16626" s="184"/>
      <c r="J16626" s="184"/>
      <c r="K16626" s="184"/>
      <c r="L16626" s="183"/>
    </row>
    <row r="16627">
      <c r="A16627" s="454"/>
      <c r="B16627" s="927"/>
      <c r="C16627" s="580"/>
      <c r="D16627" s="939"/>
      <c r="E16627" s="940"/>
      <c r="F16627" s="941"/>
      <c r="G16627" s="937" t="str">
        <f t="array" ref="G16627">xlookup(F16627,'Internal Staffing Calculator'!E:E,'Internal Staffing Calculator'!C:C,"")</f>
        <v/>
      </c>
      <c r="H16627" s="932" t="str">
        <f t="array" ref="H16627">if(F16627&lt;&gt;"", iferror(index('Internal Staffing Calculator'!B$8:B23500,match(F16627,'Internal Staffing Calculator'!E$8:E23500,0)), "Not In Budget"),"")</f>
        <v/>
      </c>
      <c r="I16627" s="184"/>
      <c r="J16627" s="184"/>
      <c r="K16627" s="184"/>
      <c r="L16627" s="183"/>
    </row>
    <row r="16628">
      <c r="A16628" s="454"/>
      <c r="B16628" s="927"/>
      <c r="C16628" s="580"/>
      <c r="D16628" s="939"/>
      <c r="E16628" s="940"/>
      <c r="F16628" s="941"/>
      <c r="G16628" s="937" t="str">
        <f t="array" ref="G16628">xlookup(F16628,'Internal Staffing Calculator'!E:E,'Internal Staffing Calculator'!C:C,"")</f>
        <v/>
      </c>
      <c r="H16628" s="932" t="str">
        <f t="array" ref="H16628">if(F16628&lt;&gt;"", iferror(index('Internal Staffing Calculator'!B$8:B23500,match(F16628,'Internal Staffing Calculator'!E$8:E23500,0)), "Not In Budget"),"")</f>
        <v/>
      </c>
      <c r="I16628" s="184"/>
      <c r="J16628" s="184"/>
      <c r="K16628" s="184"/>
      <c r="L16628" s="183"/>
    </row>
    <row r="16629">
      <c r="A16629" s="454"/>
      <c r="B16629" s="927"/>
      <c r="C16629" s="580"/>
      <c r="D16629" s="939"/>
      <c r="E16629" s="940"/>
      <c r="F16629" s="941"/>
      <c r="G16629" s="937" t="str">
        <f t="array" ref="G16629">xlookup(F16629,'Internal Staffing Calculator'!E:E,'Internal Staffing Calculator'!C:C,"")</f>
        <v/>
      </c>
      <c r="H16629" s="932" t="str">
        <f t="array" ref="H16629">if(F16629&lt;&gt;"", iferror(index('Internal Staffing Calculator'!B$8:B23500,match(F16629,'Internal Staffing Calculator'!E$8:E23500,0)), "Not In Budget"),"")</f>
        <v/>
      </c>
      <c r="I16629" s="184"/>
      <c r="J16629" s="184"/>
      <c r="K16629" s="184"/>
      <c r="L16629" s="183"/>
    </row>
    <row r="16630">
      <c r="A16630" s="454"/>
      <c r="B16630" s="927"/>
      <c r="C16630" s="580"/>
      <c r="D16630" s="939"/>
      <c r="E16630" s="940"/>
      <c r="F16630" s="941"/>
      <c r="G16630" s="937" t="str">
        <f t="array" ref="G16630">xlookup(F16630,'Internal Staffing Calculator'!E:E,'Internal Staffing Calculator'!C:C,"")</f>
        <v/>
      </c>
      <c r="H16630" s="932" t="str">
        <f t="array" ref="H16630">if(F16630&lt;&gt;"", iferror(index('Internal Staffing Calculator'!B$8:B23500,match(F16630,'Internal Staffing Calculator'!E$8:E23500,0)), "Not In Budget"),"")</f>
        <v/>
      </c>
      <c r="I16630" s="184"/>
      <c r="J16630" s="184"/>
      <c r="K16630" s="184"/>
      <c r="L16630" s="183"/>
    </row>
    <row r="16631">
      <c r="A16631" s="454"/>
      <c r="B16631" s="927"/>
      <c r="C16631" s="580"/>
      <c r="D16631" s="939"/>
      <c r="E16631" s="940"/>
      <c r="F16631" s="941"/>
      <c r="G16631" s="937" t="str">
        <f t="array" ref="G16631">xlookup(F16631,'Internal Staffing Calculator'!E:E,'Internal Staffing Calculator'!C:C,"")</f>
        <v/>
      </c>
      <c r="H16631" s="932" t="str">
        <f t="array" ref="H16631">if(F16631&lt;&gt;"", iferror(index('Internal Staffing Calculator'!B$8:B23500,match(F16631,'Internal Staffing Calculator'!E$8:E23500,0)), "Not In Budget"),"")</f>
        <v/>
      </c>
      <c r="I16631" s="184"/>
      <c r="J16631" s="184"/>
      <c r="K16631" s="184"/>
      <c r="L16631" s="183"/>
    </row>
    <row r="16632">
      <c r="A16632" s="454"/>
      <c r="B16632" s="927"/>
      <c r="C16632" s="580"/>
      <c r="D16632" s="939"/>
      <c r="E16632" s="940"/>
      <c r="F16632" s="941"/>
      <c r="G16632" s="937" t="str">
        <f t="array" ref="G16632">xlookup(F16632,'Internal Staffing Calculator'!E:E,'Internal Staffing Calculator'!C:C,"")</f>
        <v/>
      </c>
      <c r="H16632" s="932" t="str">
        <f t="array" ref="H16632">if(F16632&lt;&gt;"", iferror(index('Internal Staffing Calculator'!B$8:B23500,match(F16632,'Internal Staffing Calculator'!E$8:E23500,0)), "Not In Budget"),"")</f>
        <v/>
      </c>
      <c r="I16632" s="184"/>
      <c r="J16632" s="184"/>
      <c r="K16632" s="184"/>
      <c r="L16632" s="183"/>
    </row>
    <row r="16633">
      <c r="A16633" s="454"/>
      <c r="B16633" s="927"/>
      <c r="C16633" s="580"/>
      <c r="D16633" s="939"/>
      <c r="E16633" s="940"/>
      <c r="F16633" s="941"/>
      <c r="G16633" s="937" t="str">
        <f t="array" ref="G16633">xlookup(F16633,'Internal Staffing Calculator'!E:E,'Internal Staffing Calculator'!C:C,"")</f>
        <v/>
      </c>
      <c r="H16633" s="932" t="str">
        <f t="array" ref="H16633">if(F16633&lt;&gt;"", iferror(index('Internal Staffing Calculator'!B$8:B23500,match(F16633,'Internal Staffing Calculator'!E$8:E23500,0)), "Not In Budget"),"")</f>
        <v/>
      </c>
      <c r="I16633" s="184"/>
      <c r="J16633" s="184"/>
      <c r="K16633" s="184"/>
      <c r="L16633" s="183"/>
    </row>
    <row r="16634">
      <c r="A16634" s="454"/>
      <c r="B16634" s="927"/>
      <c r="C16634" s="580"/>
      <c r="D16634" s="939"/>
      <c r="E16634" s="940"/>
      <c r="F16634" s="941"/>
      <c r="G16634" s="937" t="str">
        <f t="array" ref="G16634">xlookup(F16634,'Internal Staffing Calculator'!E:E,'Internal Staffing Calculator'!C:C,"")</f>
        <v/>
      </c>
      <c r="H16634" s="932" t="str">
        <f t="array" ref="H16634">if(F16634&lt;&gt;"", iferror(index('Internal Staffing Calculator'!B$8:B23500,match(F16634,'Internal Staffing Calculator'!E$8:E23500,0)), "Not In Budget"),"")</f>
        <v/>
      </c>
      <c r="I16634" s="184"/>
      <c r="J16634" s="184"/>
      <c r="K16634" s="184"/>
      <c r="L16634" s="183"/>
    </row>
    <row r="16635">
      <c r="A16635" s="454"/>
      <c r="B16635" s="927"/>
      <c r="C16635" s="580"/>
      <c r="D16635" s="939"/>
      <c r="E16635" s="940"/>
      <c r="F16635" s="941"/>
      <c r="G16635" s="937" t="str">
        <f t="array" ref="G16635">xlookup(F16635,'Internal Staffing Calculator'!E:E,'Internal Staffing Calculator'!C:C,"")</f>
        <v/>
      </c>
      <c r="H16635" s="932" t="str">
        <f t="array" ref="H16635">if(F16635&lt;&gt;"", iferror(index('Internal Staffing Calculator'!B$8:B23500,match(F16635,'Internal Staffing Calculator'!E$8:E23500,0)), "Not In Budget"),"")</f>
        <v/>
      </c>
      <c r="I16635" s="184"/>
      <c r="J16635" s="184"/>
      <c r="K16635" s="184"/>
      <c r="L16635" s="183"/>
    </row>
    <row r="16636">
      <c r="A16636" s="454"/>
      <c r="B16636" s="927"/>
      <c r="C16636" s="580"/>
      <c r="D16636" s="939"/>
      <c r="E16636" s="940"/>
      <c r="F16636" s="941"/>
      <c r="G16636" s="937" t="str">
        <f t="array" ref="G16636">xlookup(F16636,'Internal Staffing Calculator'!E:E,'Internal Staffing Calculator'!C:C,"")</f>
        <v/>
      </c>
      <c r="H16636" s="932" t="str">
        <f t="array" ref="H16636">if(F16636&lt;&gt;"", iferror(index('Internal Staffing Calculator'!B$8:B23500,match(F16636,'Internal Staffing Calculator'!E$8:E23500,0)), "Not In Budget"),"")</f>
        <v/>
      </c>
      <c r="I16636" s="184"/>
      <c r="J16636" s="184"/>
      <c r="K16636" s="184"/>
      <c r="L16636" s="183"/>
    </row>
    <row r="16637">
      <c r="A16637" s="454"/>
      <c r="B16637" s="927"/>
      <c r="C16637" s="580"/>
      <c r="D16637" s="939"/>
      <c r="E16637" s="940"/>
      <c r="F16637" s="941"/>
      <c r="G16637" s="937" t="str">
        <f t="array" ref="G16637">xlookup(F16637,'Internal Staffing Calculator'!E:E,'Internal Staffing Calculator'!C:C,"")</f>
        <v/>
      </c>
      <c r="H16637" s="932" t="str">
        <f t="array" ref="H16637">if(F16637&lt;&gt;"", iferror(index('Internal Staffing Calculator'!B$8:B23500,match(F16637,'Internal Staffing Calculator'!E$8:E23500,0)), "Not In Budget"),"")</f>
        <v/>
      </c>
      <c r="I16637" s="184"/>
      <c r="J16637" s="184"/>
      <c r="K16637" s="184"/>
      <c r="L16637" s="183"/>
    </row>
    <row r="16638">
      <c r="A16638" s="454"/>
      <c r="B16638" s="927"/>
      <c r="C16638" s="580"/>
      <c r="D16638" s="939"/>
      <c r="E16638" s="940"/>
      <c r="F16638" s="941"/>
      <c r="G16638" s="937" t="str">
        <f t="array" ref="G16638">xlookup(F16638,'Internal Staffing Calculator'!E:E,'Internal Staffing Calculator'!C:C,"")</f>
        <v/>
      </c>
      <c r="H16638" s="932" t="str">
        <f t="array" ref="H16638">if(F16638&lt;&gt;"", iferror(index('Internal Staffing Calculator'!B$8:B23500,match(F16638,'Internal Staffing Calculator'!E$8:E23500,0)), "Not In Budget"),"")</f>
        <v/>
      </c>
      <c r="I16638" s="184"/>
      <c r="J16638" s="184"/>
      <c r="K16638" s="184"/>
      <c r="L16638" s="183"/>
    </row>
    <row r="16639">
      <c r="A16639" s="454"/>
      <c r="B16639" s="927"/>
      <c r="C16639" s="580"/>
      <c r="D16639" s="939"/>
      <c r="E16639" s="940"/>
      <c r="F16639" s="941"/>
      <c r="G16639" s="937" t="str">
        <f t="array" ref="G16639">xlookup(F16639,'Internal Staffing Calculator'!E:E,'Internal Staffing Calculator'!C:C,"")</f>
        <v/>
      </c>
      <c r="H16639" s="932" t="str">
        <f t="array" ref="H16639">if(F16639&lt;&gt;"", iferror(index('Internal Staffing Calculator'!B$8:B23500,match(F16639,'Internal Staffing Calculator'!E$8:E23500,0)), "Not In Budget"),"")</f>
        <v/>
      </c>
      <c r="I16639" s="184"/>
      <c r="J16639" s="184"/>
      <c r="K16639" s="184"/>
      <c r="L16639" s="183"/>
    </row>
    <row r="16640">
      <c r="A16640" s="454"/>
      <c r="B16640" s="927"/>
      <c r="C16640" s="580"/>
      <c r="D16640" s="939"/>
      <c r="E16640" s="940"/>
      <c r="F16640" s="941"/>
      <c r="G16640" s="937" t="str">
        <f t="array" ref="G16640">xlookup(F16640,'Internal Staffing Calculator'!E:E,'Internal Staffing Calculator'!C:C,"")</f>
        <v/>
      </c>
      <c r="H16640" s="932" t="str">
        <f t="array" ref="H16640">if(F16640&lt;&gt;"", iferror(index('Internal Staffing Calculator'!B$8:B23500,match(F16640,'Internal Staffing Calculator'!E$8:E23500,0)), "Not In Budget"),"")</f>
        <v/>
      </c>
      <c r="I16640" s="184"/>
      <c r="J16640" s="184"/>
      <c r="K16640" s="184"/>
      <c r="L16640" s="183"/>
    </row>
    <row r="16641">
      <c r="A16641" s="454"/>
      <c r="B16641" s="927"/>
      <c r="C16641" s="580"/>
      <c r="D16641" s="939"/>
      <c r="E16641" s="940"/>
      <c r="F16641" s="941"/>
      <c r="G16641" s="937" t="str">
        <f t="array" ref="G16641">xlookup(F16641,'Internal Staffing Calculator'!E:E,'Internal Staffing Calculator'!C:C,"")</f>
        <v/>
      </c>
      <c r="H16641" s="932" t="str">
        <f t="array" ref="H16641">if(F16641&lt;&gt;"", iferror(index('Internal Staffing Calculator'!B$8:B23500,match(F16641,'Internal Staffing Calculator'!E$8:E23500,0)), "Not In Budget"),"")</f>
        <v/>
      </c>
      <c r="I16641" s="184"/>
      <c r="J16641" s="184"/>
      <c r="K16641" s="184"/>
      <c r="L16641" s="183"/>
    </row>
    <row r="16642">
      <c r="A16642" s="454"/>
      <c r="B16642" s="927"/>
      <c r="C16642" s="580"/>
      <c r="D16642" s="939"/>
      <c r="E16642" s="940"/>
      <c r="F16642" s="941"/>
      <c r="G16642" s="937" t="str">
        <f t="array" ref="G16642">xlookup(F16642,'Internal Staffing Calculator'!E:E,'Internal Staffing Calculator'!C:C,"")</f>
        <v/>
      </c>
      <c r="H16642" s="932" t="str">
        <f t="array" ref="H16642">if(F16642&lt;&gt;"", iferror(index('Internal Staffing Calculator'!B$8:B23500,match(F16642,'Internal Staffing Calculator'!E$8:E23500,0)), "Not In Budget"),"")</f>
        <v/>
      </c>
      <c r="I16642" s="184"/>
      <c r="J16642" s="184"/>
      <c r="K16642" s="184"/>
      <c r="L16642" s="183"/>
    </row>
    <row r="16643">
      <c r="A16643" s="454"/>
      <c r="B16643" s="927"/>
      <c r="C16643" s="580"/>
      <c r="D16643" s="939"/>
      <c r="E16643" s="940"/>
      <c r="F16643" s="941"/>
      <c r="G16643" s="937" t="str">
        <f t="array" ref="G16643">xlookup(F16643,'Internal Staffing Calculator'!E:E,'Internal Staffing Calculator'!C:C,"")</f>
        <v/>
      </c>
      <c r="H16643" s="932" t="str">
        <f t="array" ref="H16643">if(F16643&lt;&gt;"", iferror(index('Internal Staffing Calculator'!B$8:B23500,match(F16643,'Internal Staffing Calculator'!E$8:E23500,0)), "Not In Budget"),"")</f>
        <v/>
      </c>
      <c r="I16643" s="184"/>
      <c r="J16643" s="184"/>
      <c r="K16643" s="184"/>
      <c r="L16643" s="183"/>
    </row>
    <row r="16644">
      <c r="A16644" s="454"/>
      <c r="B16644" s="927"/>
      <c r="C16644" s="580"/>
      <c r="D16644" s="939"/>
      <c r="E16644" s="940"/>
      <c r="F16644" s="941"/>
      <c r="G16644" s="937" t="str">
        <f t="array" ref="G16644">xlookup(F16644,'Internal Staffing Calculator'!E:E,'Internal Staffing Calculator'!C:C,"")</f>
        <v/>
      </c>
      <c r="H16644" s="932" t="str">
        <f t="array" ref="H16644">if(F16644&lt;&gt;"", iferror(index('Internal Staffing Calculator'!B$8:B23500,match(F16644,'Internal Staffing Calculator'!E$8:E23500,0)), "Not In Budget"),"")</f>
        <v/>
      </c>
      <c r="I16644" s="184"/>
      <c r="J16644" s="184"/>
      <c r="K16644" s="184"/>
      <c r="L16644" s="183"/>
    </row>
    <row r="16645">
      <c r="A16645" s="454"/>
      <c r="B16645" s="927"/>
      <c r="C16645" s="580"/>
      <c r="D16645" s="939"/>
      <c r="E16645" s="940"/>
      <c r="F16645" s="941"/>
      <c r="G16645" s="937" t="str">
        <f t="array" ref="G16645">xlookup(F16645,'Internal Staffing Calculator'!E:E,'Internal Staffing Calculator'!C:C,"")</f>
        <v/>
      </c>
      <c r="H16645" s="932" t="str">
        <f t="array" ref="H16645">if(F16645&lt;&gt;"", iferror(index('Internal Staffing Calculator'!B$8:B23500,match(F16645,'Internal Staffing Calculator'!E$8:E23500,0)), "Not In Budget"),"")</f>
        <v/>
      </c>
      <c r="I16645" s="184"/>
      <c r="J16645" s="184"/>
      <c r="K16645" s="184"/>
      <c r="L16645" s="183"/>
    </row>
    <row r="16646">
      <c r="A16646" s="454"/>
      <c r="B16646" s="927"/>
      <c r="C16646" s="580"/>
      <c r="D16646" s="939"/>
      <c r="E16646" s="940"/>
      <c r="F16646" s="941"/>
      <c r="G16646" s="937" t="str">
        <f t="array" ref="G16646">xlookup(F16646,'Internal Staffing Calculator'!E:E,'Internal Staffing Calculator'!C:C,"")</f>
        <v/>
      </c>
      <c r="H16646" s="932" t="str">
        <f t="array" ref="H16646">if(F16646&lt;&gt;"", iferror(index('Internal Staffing Calculator'!B$8:B23500,match(F16646,'Internal Staffing Calculator'!E$8:E23500,0)), "Not In Budget"),"")</f>
        <v/>
      </c>
      <c r="I16646" s="184"/>
      <c r="J16646" s="184"/>
      <c r="K16646" s="184"/>
      <c r="L16646" s="183"/>
    </row>
    <row r="16647">
      <c r="A16647" s="454"/>
      <c r="B16647" s="927"/>
      <c r="C16647" s="580"/>
      <c r="D16647" s="939"/>
      <c r="E16647" s="940"/>
      <c r="F16647" s="941"/>
      <c r="G16647" s="937" t="str">
        <f t="array" ref="G16647">xlookup(F16647,'Internal Staffing Calculator'!E:E,'Internal Staffing Calculator'!C:C,"")</f>
        <v/>
      </c>
      <c r="H16647" s="932" t="str">
        <f t="array" ref="H16647">if(F16647&lt;&gt;"", iferror(index('Internal Staffing Calculator'!B$8:B23500,match(F16647,'Internal Staffing Calculator'!E$8:E23500,0)), "Not In Budget"),"")</f>
        <v/>
      </c>
      <c r="I16647" s="184"/>
      <c r="J16647" s="184"/>
      <c r="K16647" s="184"/>
      <c r="L16647" s="183"/>
    </row>
    <row r="16648">
      <c r="A16648" s="454"/>
      <c r="B16648" s="927"/>
      <c r="C16648" s="580"/>
      <c r="D16648" s="939"/>
      <c r="E16648" s="940"/>
      <c r="F16648" s="941"/>
      <c r="G16648" s="937" t="str">
        <f t="array" ref="G16648">xlookup(F16648,'Internal Staffing Calculator'!E:E,'Internal Staffing Calculator'!C:C,"")</f>
        <v/>
      </c>
      <c r="H16648" s="932" t="str">
        <f t="array" ref="H16648">if(F16648&lt;&gt;"", iferror(index('Internal Staffing Calculator'!B$8:B23500,match(F16648,'Internal Staffing Calculator'!E$8:E23500,0)), "Not In Budget"),"")</f>
        <v/>
      </c>
      <c r="I16648" s="184"/>
      <c r="J16648" s="184"/>
      <c r="K16648" s="184"/>
      <c r="L16648" s="183"/>
    </row>
    <row r="16649">
      <c r="A16649" s="454"/>
      <c r="B16649" s="927"/>
      <c r="C16649" s="580"/>
      <c r="D16649" s="939"/>
      <c r="E16649" s="940"/>
      <c r="F16649" s="941"/>
      <c r="G16649" s="937" t="str">
        <f t="array" ref="G16649">xlookup(F16649,'Internal Staffing Calculator'!E:E,'Internal Staffing Calculator'!C:C,"")</f>
        <v/>
      </c>
      <c r="H16649" s="932" t="str">
        <f t="array" ref="H16649">if(F16649&lt;&gt;"", iferror(index('Internal Staffing Calculator'!B$8:B23500,match(F16649,'Internal Staffing Calculator'!E$8:E23500,0)), "Not In Budget"),"")</f>
        <v/>
      </c>
      <c r="I16649" s="184"/>
      <c r="J16649" s="184"/>
      <c r="K16649" s="184"/>
      <c r="L16649" s="183"/>
    </row>
    <row r="16650">
      <c r="A16650" s="454"/>
      <c r="B16650" s="927"/>
      <c r="C16650" s="580"/>
      <c r="D16650" s="939"/>
      <c r="E16650" s="940"/>
      <c r="F16650" s="941"/>
      <c r="G16650" s="937" t="str">
        <f t="array" ref="G16650">xlookup(F16650,'Internal Staffing Calculator'!E:E,'Internal Staffing Calculator'!C:C,"")</f>
        <v/>
      </c>
      <c r="H16650" s="932" t="str">
        <f t="array" ref="H16650">if(F16650&lt;&gt;"", iferror(index('Internal Staffing Calculator'!B$8:B23500,match(F16650,'Internal Staffing Calculator'!E$8:E23500,0)), "Not In Budget"),"")</f>
        <v/>
      </c>
      <c r="I16650" s="184"/>
      <c r="J16650" s="184"/>
      <c r="K16650" s="184"/>
      <c r="L16650" s="183"/>
    </row>
    <row r="16651">
      <c r="A16651" s="454"/>
      <c r="B16651" s="927"/>
      <c r="C16651" s="580"/>
      <c r="D16651" s="939"/>
      <c r="E16651" s="940"/>
      <c r="F16651" s="941"/>
      <c r="G16651" s="937" t="str">
        <f t="array" ref="G16651">xlookup(F16651,'Internal Staffing Calculator'!E:E,'Internal Staffing Calculator'!C:C,"")</f>
        <v/>
      </c>
      <c r="H16651" s="932" t="str">
        <f t="array" ref="H16651">if(F16651&lt;&gt;"", iferror(index('Internal Staffing Calculator'!B$8:B23500,match(F16651,'Internal Staffing Calculator'!E$8:E23500,0)), "Not In Budget"),"")</f>
        <v/>
      </c>
      <c r="I16651" s="184"/>
      <c r="J16651" s="184"/>
      <c r="K16651" s="184"/>
      <c r="L16651" s="183"/>
    </row>
    <row r="16652">
      <c r="A16652" s="454"/>
      <c r="B16652" s="927"/>
      <c r="C16652" s="580"/>
      <c r="D16652" s="939"/>
      <c r="E16652" s="940"/>
      <c r="F16652" s="941"/>
      <c r="G16652" s="937" t="str">
        <f t="array" ref="G16652">xlookup(F16652,'Internal Staffing Calculator'!E:E,'Internal Staffing Calculator'!C:C,"")</f>
        <v/>
      </c>
      <c r="H16652" s="932" t="str">
        <f t="array" ref="H16652">if(F16652&lt;&gt;"", iferror(index('Internal Staffing Calculator'!B$8:B23500,match(F16652,'Internal Staffing Calculator'!E$8:E23500,0)), "Not In Budget"),"")</f>
        <v/>
      </c>
      <c r="I16652" s="184"/>
      <c r="J16652" s="184"/>
      <c r="K16652" s="184"/>
      <c r="L16652" s="183"/>
    </row>
    <row r="16653">
      <c r="A16653" s="454"/>
      <c r="B16653" s="927"/>
      <c r="C16653" s="580"/>
      <c r="D16653" s="939"/>
      <c r="E16653" s="940"/>
      <c r="F16653" s="941"/>
      <c r="G16653" s="937" t="str">
        <f t="array" ref="G16653">xlookup(F16653,'Internal Staffing Calculator'!E:E,'Internal Staffing Calculator'!C:C,"")</f>
        <v/>
      </c>
      <c r="H16653" s="932" t="str">
        <f t="array" ref="H16653">if(F16653&lt;&gt;"", iferror(index('Internal Staffing Calculator'!B$8:B23500,match(F16653,'Internal Staffing Calculator'!E$8:E23500,0)), "Not In Budget"),"")</f>
        <v/>
      </c>
      <c r="I16653" s="184"/>
      <c r="J16653" s="184"/>
      <c r="K16653" s="184"/>
      <c r="L16653" s="183"/>
    </row>
    <row r="16654">
      <c r="A16654" s="454"/>
      <c r="B16654" s="927"/>
      <c r="C16654" s="580"/>
      <c r="D16654" s="939"/>
      <c r="E16654" s="940"/>
      <c r="F16654" s="941"/>
      <c r="G16654" s="937" t="str">
        <f t="array" ref="G16654">xlookup(F16654,'Internal Staffing Calculator'!E:E,'Internal Staffing Calculator'!C:C,"")</f>
        <v/>
      </c>
      <c r="H16654" s="932" t="str">
        <f t="array" ref="H16654">if(F16654&lt;&gt;"", iferror(index('Internal Staffing Calculator'!B$8:B23500,match(F16654,'Internal Staffing Calculator'!E$8:E23500,0)), "Not In Budget"),"")</f>
        <v/>
      </c>
      <c r="I16654" s="184"/>
      <c r="J16654" s="184"/>
      <c r="K16654" s="184"/>
      <c r="L16654" s="183"/>
    </row>
    <row r="16655">
      <c r="A16655" s="454"/>
      <c r="B16655" s="927"/>
      <c r="C16655" s="580"/>
      <c r="D16655" s="939"/>
      <c r="E16655" s="940"/>
      <c r="F16655" s="941"/>
      <c r="G16655" s="937" t="str">
        <f t="array" ref="G16655">xlookup(F16655,'Internal Staffing Calculator'!E:E,'Internal Staffing Calculator'!C:C,"")</f>
        <v/>
      </c>
      <c r="H16655" s="932" t="str">
        <f t="array" ref="H16655">if(F16655&lt;&gt;"", iferror(index('Internal Staffing Calculator'!B$8:B23500,match(F16655,'Internal Staffing Calculator'!E$8:E23500,0)), "Not In Budget"),"")</f>
        <v/>
      </c>
      <c r="I16655" s="184"/>
      <c r="J16655" s="184"/>
      <c r="K16655" s="184"/>
      <c r="L16655" s="183"/>
    </row>
    <row r="16656">
      <c r="A16656" s="454"/>
      <c r="B16656" s="927"/>
      <c r="C16656" s="580"/>
      <c r="D16656" s="939"/>
      <c r="E16656" s="940"/>
      <c r="F16656" s="941"/>
      <c r="G16656" s="937" t="str">
        <f t="array" ref="G16656">xlookup(F16656,'Internal Staffing Calculator'!E:E,'Internal Staffing Calculator'!C:C,"")</f>
        <v/>
      </c>
      <c r="H16656" s="932" t="str">
        <f t="array" ref="H16656">if(F16656&lt;&gt;"", iferror(index('Internal Staffing Calculator'!B$8:B23500,match(F16656,'Internal Staffing Calculator'!E$8:E23500,0)), "Not In Budget"),"")</f>
        <v/>
      </c>
      <c r="I16656" s="184"/>
      <c r="J16656" s="184"/>
      <c r="K16656" s="184"/>
      <c r="L16656" s="183"/>
    </row>
    <row r="16657">
      <c r="A16657" s="454"/>
      <c r="B16657" s="927"/>
      <c r="C16657" s="580"/>
      <c r="D16657" s="939"/>
      <c r="E16657" s="940"/>
      <c r="F16657" s="941"/>
      <c r="G16657" s="937" t="str">
        <f t="array" ref="G16657">xlookup(F16657,'Internal Staffing Calculator'!E:E,'Internal Staffing Calculator'!C:C,"")</f>
        <v/>
      </c>
      <c r="H16657" s="932" t="str">
        <f t="array" ref="H16657">if(F16657&lt;&gt;"", iferror(index('Internal Staffing Calculator'!B$8:B23500,match(F16657,'Internal Staffing Calculator'!E$8:E23500,0)), "Not In Budget"),"")</f>
        <v/>
      </c>
      <c r="I16657" s="184"/>
      <c r="J16657" s="184"/>
      <c r="K16657" s="184"/>
      <c r="L16657" s="183"/>
    </row>
    <row r="16658">
      <c r="A16658" s="454"/>
      <c r="B16658" s="927"/>
      <c r="C16658" s="580"/>
      <c r="D16658" s="939"/>
      <c r="E16658" s="940"/>
      <c r="F16658" s="941"/>
      <c r="G16658" s="937" t="str">
        <f t="array" ref="G16658">xlookup(F16658,'Internal Staffing Calculator'!E:E,'Internal Staffing Calculator'!C:C,"")</f>
        <v/>
      </c>
      <c r="H16658" s="932" t="str">
        <f t="array" ref="H16658">if(F16658&lt;&gt;"", iferror(index('Internal Staffing Calculator'!B$8:B23500,match(F16658,'Internal Staffing Calculator'!E$8:E23500,0)), "Not In Budget"),"")</f>
        <v/>
      </c>
      <c r="I16658" s="184"/>
      <c r="J16658" s="184"/>
      <c r="K16658" s="184"/>
      <c r="L16658" s="183"/>
    </row>
    <row r="16659">
      <c r="A16659" s="454"/>
      <c r="B16659" s="927"/>
      <c r="C16659" s="580"/>
      <c r="D16659" s="939"/>
      <c r="E16659" s="940"/>
      <c r="F16659" s="941"/>
      <c r="G16659" s="937" t="str">
        <f t="array" ref="G16659">xlookup(F16659,'Internal Staffing Calculator'!E:E,'Internal Staffing Calculator'!C:C,"")</f>
        <v/>
      </c>
      <c r="H16659" s="932" t="str">
        <f t="array" ref="H16659">if(F16659&lt;&gt;"", iferror(index('Internal Staffing Calculator'!B$8:B23500,match(F16659,'Internal Staffing Calculator'!E$8:E23500,0)), "Not In Budget"),"")</f>
        <v/>
      </c>
      <c r="I16659" s="184"/>
      <c r="J16659" s="184"/>
      <c r="K16659" s="184"/>
      <c r="L16659" s="183"/>
    </row>
    <row r="16660">
      <c r="A16660" s="454"/>
      <c r="B16660" s="927"/>
      <c r="C16660" s="580"/>
      <c r="D16660" s="939"/>
      <c r="E16660" s="940"/>
      <c r="F16660" s="941"/>
      <c r="G16660" s="937" t="str">
        <f t="array" ref="G16660">xlookup(F16660,'Internal Staffing Calculator'!E:E,'Internal Staffing Calculator'!C:C,"")</f>
        <v/>
      </c>
      <c r="H16660" s="932" t="str">
        <f t="array" ref="H16660">if(F16660&lt;&gt;"", iferror(index('Internal Staffing Calculator'!B$8:B23500,match(F16660,'Internal Staffing Calculator'!E$8:E23500,0)), "Not In Budget"),"")</f>
        <v/>
      </c>
      <c r="I16660" s="184"/>
      <c r="J16660" s="184"/>
      <c r="K16660" s="184"/>
      <c r="L16660" s="183"/>
    </row>
    <row r="16661">
      <c r="A16661" s="454"/>
      <c r="B16661" s="927"/>
      <c r="C16661" s="580"/>
      <c r="D16661" s="939"/>
      <c r="E16661" s="940"/>
      <c r="F16661" s="941"/>
      <c r="G16661" s="937" t="str">
        <f t="array" ref="G16661">xlookup(F16661,'Internal Staffing Calculator'!E:E,'Internal Staffing Calculator'!C:C,"")</f>
        <v/>
      </c>
      <c r="H16661" s="932" t="str">
        <f t="array" ref="H16661">if(F16661&lt;&gt;"", iferror(index('Internal Staffing Calculator'!B$8:B23500,match(F16661,'Internal Staffing Calculator'!E$8:E23500,0)), "Not In Budget"),"")</f>
        <v/>
      </c>
      <c r="I16661" s="184"/>
      <c r="J16661" s="184"/>
      <c r="K16661" s="184"/>
      <c r="L16661" s="183"/>
    </row>
    <row r="16662">
      <c r="A16662" s="454"/>
      <c r="B16662" s="927"/>
      <c r="C16662" s="580"/>
      <c r="D16662" s="939"/>
      <c r="E16662" s="940"/>
      <c r="F16662" s="941"/>
      <c r="G16662" s="937" t="str">
        <f t="array" ref="G16662">xlookup(F16662,'Internal Staffing Calculator'!E:E,'Internal Staffing Calculator'!C:C,"")</f>
        <v/>
      </c>
      <c r="H16662" s="932" t="str">
        <f t="array" ref="H16662">if(F16662&lt;&gt;"", iferror(index('Internal Staffing Calculator'!B$8:B23500,match(F16662,'Internal Staffing Calculator'!E$8:E23500,0)), "Not In Budget"),"")</f>
        <v/>
      </c>
      <c r="I16662" s="184"/>
      <c r="J16662" s="184"/>
      <c r="K16662" s="184"/>
      <c r="L16662" s="183"/>
    </row>
    <row r="16663">
      <c r="A16663" s="454"/>
      <c r="B16663" s="927"/>
      <c r="C16663" s="580"/>
      <c r="D16663" s="939"/>
      <c r="E16663" s="940"/>
      <c r="F16663" s="941"/>
      <c r="G16663" s="937" t="str">
        <f t="array" ref="G16663">xlookup(F16663,'Internal Staffing Calculator'!E:E,'Internal Staffing Calculator'!C:C,"")</f>
        <v/>
      </c>
      <c r="H16663" s="932" t="str">
        <f t="array" ref="H16663">if(F16663&lt;&gt;"", iferror(index('Internal Staffing Calculator'!B$8:B23500,match(F16663,'Internal Staffing Calculator'!E$8:E23500,0)), "Not In Budget"),"")</f>
        <v/>
      </c>
      <c r="I16663" s="184"/>
      <c r="J16663" s="184"/>
      <c r="K16663" s="184"/>
      <c r="L16663" s="183"/>
    </row>
    <row r="16664">
      <c r="A16664" s="454"/>
      <c r="B16664" s="927"/>
      <c r="C16664" s="580"/>
      <c r="D16664" s="939"/>
      <c r="E16664" s="940"/>
      <c r="F16664" s="941"/>
      <c r="G16664" s="937" t="str">
        <f t="array" ref="G16664">xlookup(F16664,'Internal Staffing Calculator'!E:E,'Internal Staffing Calculator'!C:C,"")</f>
        <v/>
      </c>
      <c r="H16664" s="932" t="str">
        <f t="array" ref="H16664">if(F16664&lt;&gt;"", iferror(index('Internal Staffing Calculator'!B$8:B23500,match(F16664,'Internal Staffing Calculator'!E$8:E23500,0)), "Not In Budget"),"")</f>
        <v/>
      </c>
      <c r="I16664" s="184"/>
      <c r="J16664" s="184"/>
      <c r="K16664" s="184"/>
      <c r="L16664" s="183"/>
    </row>
    <row r="16665">
      <c r="A16665" s="454"/>
      <c r="B16665" s="927"/>
      <c r="C16665" s="580"/>
      <c r="D16665" s="939"/>
      <c r="E16665" s="940"/>
      <c r="F16665" s="941"/>
      <c r="G16665" s="937" t="str">
        <f t="array" ref="G16665">xlookup(F16665,'Internal Staffing Calculator'!E:E,'Internal Staffing Calculator'!C:C,"")</f>
        <v/>
      </c>
      <c r="H16665" s="932" t="str">
        <f t="array" ref="H16665">if(F16665&lt;&gt;"", iferror(index('Internal Staffing Calculator'!B$8:B23500,match(F16665,'Internal Staffing Calculator'!E$8:E23500,0)), "Not In Budget"),"")</f>
        <v/>
      </c>
      <c r="I16665" s="184"/>
      <c r="J16665" s="184"/>
      <c r="K16665" s="184"/>
      <c r="L16665" s="183"/>
    </row>
    <row r="16666">
      <c r="A16666" s="454"/>
      <c r="B16666" s="927"/>
      <c r="C16666" s="580"/>
      <c r="D16666" s="939"/>
      <c r="E16666" s="940"/>
      <c r="F16666" s="941"/>
      <c r="G16666" s="937" t="str">
        <f t="array" ref="G16666">xlookup(F16666,'Internal Staffing Calculator'!E:E,'Internal Staffing Calculator'!C:C,"")</f>
        <v/>
      </c>
      <c r="H16666" s="932" t="str">
        <f t="array" ref="H16666">if(F16666&lt;&gt;"", iferror(index('Internal Staffing Calculator'!B$8:B23500,match(F16666,'Internal Staffing Calculator'!E$8:E23500,0)), "Not In Budget"),"")</f>
        <v/>
      </c>
      <c r="I16666" s="184"/>
      <c r="J16666" s="184"/>
      <c r="K16666" s="184"/>
      <c r="L16666" s="183"/>
    </row>
    <row r="16667">
      <c r="A16667" s="454"/>
      <c r="B16667" s="927"/>
      <c r="C16667" s="580"/>
      <c r="D16667" s="939"/>
      <c r="E16667" s="940"/>
      <c r="F16667" s="941"/>
      <c r="G16667" s="937" t="str">
        <f t="array" ref="G16667">xlookup(F16667,'Internal Staffing Calculator'!E:E,'Internal Staffing Calculator'!C:C,"")</f>
        <v/>
      </c>
      <c r="H16667" s="932" t="str">
        <f t="array" ref="H16667">if(F16667&lt;&gt;"", iferror(index('Internal Staffing Calculator'!B$8:B23500,match(F16667,'Internal Staffing Calculator'!E$8:E23500,0)), "Not In Budget"),"")</f>
        <v/>
      </c>
      <c r="I16667" s="184"/>
      <c r="J16667" s="184"/>
      <c r="K16667" s="184"/>
      <c r="L16667" s="183"/>
    </row>
    <row r="16668">
      <c r="A16668" s="454"/>
      <c r="B16668" s="927"/>
      <c r="C16668" s="580"/>
      <c r="D16668" s="939"/>
      <c r="E16668" s="940"/>
      <c r="F16668" s="941"/>
      <c r="G16668" s="937" t="str">
        <f t="array" ref="G16668">xlookup(F16668,'Internal Staffing Calculator'!E:E,'Internal Staffing Calculator'!C:C,"")</f>
        <v/>
      </c>
      <c r="H16668" s="932" t="str">
        <f t="array" ref="H16668">if(F16668&lt;&gt;"", iferror(index('Internal Staffing Calculator'!B$8:B23500,match(F16668,'Internal Staffing Calculator'!E$8:E23500,0)), "Not In Budget"),"")</f>
        <v/>
      </c>
      <c r="I16668" s="184"/>
      <c r="J16668" s="184"/>
      <c r="K16668" s="184"/>
      <c r="L16668" s="183"/>
    </row>
    <row r="16669">
      <c r="A16669" s="454"/>
      <c r="B16669" s="927"/>
      <c r="C16669" s="580"/>
      <c r="D16669" s="939"/>
      <c r="E16669" s="940"/>
      <c r="F16669" s="941"/>
      <c r="G16669" s="937" t="str">
        <f t="array" ref="G16669">xlookup(F16669,'Internal Staffing Calculator'!E:E,'Internal Staffing Calculator'!C:C,"")</f>
        <v/>
      </c>
      <c r="H16669" s="932" t="str">
        <f t="array" ref="H16669">if(F16669&lt;&gt;"", iferror(index('Internal Staffing Calculator'!B$8:B23500,match(F16669,'Internal Staffing Calculator'!E$8:E23500,0)), "Not In Budget"),"")</f>
        <v/>
      </c>
      <c r="I16669" s="184"/>
      <c r="J16669" s="184"/>
      <c r="K16669" s="184"/>
      <c r="L16669" s="183"/>
    </row>
    <row r="16670">
      <c r="A16670" s="454"/>
      <c r="B16670" s="927"/>
      <c r="C16670" s="580"/>
      <c r="D16670" s="939"/>
      <c r="E16670" s="940"/>
      <c r="F16670" s="941"/>
      <c r="G16670" s="937" t="str">
        <f t="array" ref="G16670">xlookup(F16670,'Internal Staffing Calculator'!E:E,'Internal Staffing Calculator'!C:C,"")</f>
        <v/>
      </c>
      <c r="H16670" s="932" t="str">
        <f t="array" ref="H16670">if(F16670&lt;&gt;"", iferror(index('Internal Staffing Calculator'!B$8:B23500,match(F16670,'Internal Staffing Calculator'!E$8:E23500,0)), "Not In Budget"),"")</f>
        <v/>
      </c>
      <c r="I16670" s="184"/>
      <c r="J16670" s="184"/>
      <c r="K16670" s="184"/>
      <c r="L16670" s="183"/>
    </row>
    <row r="16671">
      <c r="A16671" s="454"/>
      <c r="B16671" s="927"/>
      <c r="C16671" s="580"/>
      <c r="D16671" s="939"/>
      <c r="E16671" s="940"/>
      <c r="F16671" s="941"/>
      <c r="G16671" s="937" t="str">
        <f t="array" ref="G16671">xlookup(F16671,'Internal Staffing Calculator'!E:E,'Internal Staffing Calculator'!C:C,"")</f>
        <v/>
      </c>
      <c r="H16671" s="932" t="str">
        <f t="array" ref="H16671">if(F16671&lt;&gt;"", iferror(index('Internal Staffing Calculator'!B$8:B23500,match(F16671,'Internal Staffing Calculator'!E$8:E23500,0)), "Not In Budget"),"")</f>
        <v/>
      </c>
      <c r="I16671" s="184"/>
      <c r="J16671" s="184"/>
      <c r="K16671" s="184"/>
      <c r="L16671" s="183"/>
    </row>
    <row r="16672">
      <c r="A16672" s="454"/>
      <c r="B16672" s="927"/>
      <c r="C16672" s="580"/>
      <c r="D16672" s="939"/>
      <c r="E16672" s="940"/>
      <c r="F16672" s="941"/>
      <c r="G16672" s="937" t="str">
        <f t="array" ref="G16672">xlookup(F16672,'Internal Staffing Calculator'!E:E,'Internal Staffing Calculator'!C:C,"")</f>
        <v/>
      </c>
      <c r="H16672" s="932" t="str">
        <f t="array" ref="H16672">if(F16672&lt;&gt;"", iferror(index('Internal Staffing Calculator'!B$8:B23500,match(F16672,'Internal Staffing Calculator'!E$8:E23500,0)), "Not In Budget"),"")</f>
        <v/>
      </c>
      <c r="I16672" s="184"/>
      <c r="J16672" s="184"/>
      <c r="K16672" s="184"/>
      <c r="L16672" s="183"/>
    </row>
    <row r="16673">
      <c r="A16673" s="454"/>
      <c r="B16673" s="927"/>
      <c r="C16673" s="580"/>
      <c r="D16673" s="939"/>
      <c r="E16673" s="940"/>
      <c r="F16673" s="941"/>
      <c r="G16673" s="937" t="str">
        <f t="array" ref="G16673">xlookup(F16673,'Internal Staffing Calculator'!E:E,'Internal Staffing Calculator'!C:C,"")</f>
        <v/>
      </c>
      <c r="H16673" s="932" t="str">
        <f t="array" ref="H16673">if(F16673&lt;&gt;"", iferror(index('Internal Staffing Calculator'!B$8:B23500,match(F16673,'Internal Staffing Calculator'!E$8:E23500,0)), "Not In Budget"),"")</f>
        <v/>
      </c>
      <c r="I16673" s="184"/>
      <c r="J16673" s="184"/>
      <c r="K16673" s="184"/>
      <c r="L16673" s="183"/>
    </row>
    <row r="16674">
      <c r="A16674" s="454"/>
      <c r="B16674" s="927"/>
      <c r="C16674" s="580"/>
      <c r="D16674" s="939"/>
      <c r="E16674" s="940"/>
      <c r="F16674" s="941"/>
      <c r="G16674" s="937" t="str">
        <f t="array" ref="G16674">xlookup(F16674,'Internal Staffing Calculator'!E:E,'Internal Staffing Calculator'!C:C,"")</f>
        <v/>
      </c>
      <c r="H16674" s="932" t="str">
        <f t="array" ref="H16674">if(F16674&lt;&gt;"", iferror(index('Internal Staffing Calculator'!B$8:B23500,match(F16674,'Internal Staffing Calculator'!E$8:E23500,0)), "Not In Budget"),"")</f>
        <v/>
      </c>
      <c r="I16674" s="184"/>
      <c r="J16674" s="184"/>
      <c r="K16674" s="184"/>
      <c r="L16674" s="183"/>
    </row>
    <row r="16675">
      <c r="A16675" s="454"/>
      <c r="B16675" s="927"/>
      <c r="C16675" s="580"/>
      <c r="D16675" s="939"/>
      <c r="E16675" s="940"/>
      <c r="F16675" s="941"/>
      <c r="G16675" s="937" t="str">
        <f t="array" ref="G16675">xlookup(F16675,'Internal Staffing Calculator'!E:E,'Internal Staffing Calculator'!C:C,"")</f>
        <v/>
      </c>
      <c r="H16675" s="932" t="str">
        <f t="array" ref="H16675">if(F16675&lt;&gt;"", iferror(index('Internal Staffing Calculator'!B$8:B23500,match(F16675,'Internal Staffing Calculator'!E$8:E23500,0)), "Not In Budget"),"")</f>
        <v/>
      </c>
      <c r="I16675" s="184"/>
      <c r="J16675" s="184"/>
      <c r="K16675" s="184"/>
      <c r="L16675" s="183"/>
    </row>
    <row r="16676">
      <c r="A16676" s="454"/>
      <c r="B16676" s="927"/>
      <c r="C16676" s="580"/>
      <c r="D16676" s="939"/>
      <c r="E16676" s="940"/>
      <c r="F16676" s="941"/>
      <c r="G16676" s="937" t="str">
        <f t="array" ref="G16676">xlookup(F16676,'Internal Staffing Calculator'!E:E,'Internal Staffing Calculator'!C:C,"")</f>
        <v/>
      </c>
      <c r="H16676" s="932" t="str">
        <f t="array" ref="H16676">if(F16676&lt;&gt;"", iferror(index('Internal Staffing Calculator'!B$8:B23500,match(F16676,'Internal Staffing Calculator'!E$8:E23500,0)), "Not In Budget"),"")</f>
        <v/>
      </c>
      <c r="I16676" s="184"/>
      <c r="J16676" s="184"/>
      <c r="K16676" s="184"/>
      <c r="L16676" s="183"/>
    </row>
    <row r="16677">
      <c r="A16677" s="454"/>
      <c r="B16677" s="927"/>
      <c r="C16677" s="580"/>
      <c r="D16677" s="939"/>
      <c r="E16677" s="940"/>
      <c r="F16677" s="941"/>
      <c r="G16677" s="937" t="str">
        <f t="array" ref="G16677">xlookup(F16677,'Internal Staffing Calculator'!E:E,'Internal Staffing Calculator'!C:C,"")</f>
        <v/>
      </c>
      <c r="H16677" s="932" t="str">
        <f t="array" ref="H16677">if(F16677&lt;&gt;"", iferror(index('Internal Staffing Calculator'!B$8:B23500,match(F16677,'Internal Staffing Calculator'!E$8:E23500,0)), "Not In Budget"),"")</f>
        <v/>
      </c>
      <c r="I16677" s="184"/>
      <c r="J16677" s="184"/>
      <c r="K16677" s="184"/>
      <c r="L16677" s="183"/>
    </row>
    <row r="16678">
      <c r="A16678" s="454"/>
      <c r="B16678" s="927"/>
      <c r="C16678" s="580"/>
      <c r="D16678" s="939"/>
      <c r="E16678" s="940"/>
      <c r="F16678" s="941"/>
      <c r="G16678" s="937" t="str">
        <f t="array" ref="G16678">xlookup(F16678,'Internal Staffing Calculator'!E:E,'Internal Staffing Calculator'!C:C,"")</f>
        <v/>
      </c>
      <c r="H16678" s="932" t="str">
        <f t="array" ref="H16678">if(F16678&lt;&gt;"", iferror(index('Internal Staffing Calculator'!B$8:B23500,match(F16678,'Internal Staffing Calculator'!E$8:E23500,0)), "Not In Budget"),"")</f>
        <v/>
      </c>
      <c r="I16678" s="184"/>
      <c r="J16678" s="184"/>
      <c r="K16678" s="184"/>
      <c r="L16678" s="183"/>
    </row>
    <row r="16679">
      <c r="A16679" s="454"/>
      <c r="B16679" s="927"/>
      <c r="C16679" s="580"/>
      <c r="D16679" s="939"/>
      <c r="E16679" s="940"/>
      <c r="F16679" s="941"/>
      <c r="G16679" s="937" t="str">
        <f t="array" ref="G16679">xlookup(F16679,'Internal Staffing Calculator'!E:E,'Internal Staffing Calculator'!C:C,"")</f>
        <v/>
      </c>
      <c r="H16679" s="932" t="str">
        <f t="array" ref="H16679">if(F16679&lt;&gt;"", iferror(index('Internal Staffing Calculator'!B$8:B23500,match(F16679,'Internal Staffing Calculator'!E$8:E23500,0)), "Not In Budget"),"")</f>
        <v/>
      </c>
      <c r="I16679" s="184"/>
      <c r="J16679" s="184"/>
      <c r="K16679" s="184"/>
      <c r="L16679" s="183"/>
    </row>
    <row r="16680">
      <c r="A16680" s="454"/>
      <c r="B16680" s="927"/>
      <c r="C16680" s="580"/>
      <c r="D16680" s="939"/>
      <c r="E16680" s="940"/>
      <c r="F16680" s="941"/>
      <c r="G16680" s="937" t="str">
        <f t="array" ref="G16680">xlookup(F16680,'Internal Staffing Calculator'!E:E,'Internal Staffing Calculator'!C:C,"")</f>
        <v/>
      </c>
      <c r="H16680" s="932" t="str">
        <f t="array" ref="H16680">if(F16680&lt;&gt;"", iferror(index('Internal Staffing Calculator'!B$8:B23500,match(F16680,'Internal Staffing Calculator'!E$8:E23500,0)), "Not In Budget"),"")</f>
        <v/>
      </c>
      <c r="I16680" s="184"/>
      <c r="J16680" s="184"/>
      <c r="K16680" s="184"/>
      <c r="L16680" s="183"/>
    </row>
    <row r="16681">
      <c r="A16681" s="454"/>
      <c r="B16681" s="927"/>
      <c r="C16681" s="580"/>
      <c r="D16681" s="939"/>
      <c r="E16681" s="940"/>
      <c r="F16681" s="941"/>
      <c r="G16681" s="937" t="str">
        <f t="array" ref="G16681">xlookup(F16681,'Internal Staffing Calculator'!E:E,'Internal Staffing Calculator'!C:C,"")</f>
        <v/>
      </c>
      <c r="H16681" s="932" t="str">
        <f t="array" ref="H16681">if(F16681&lt;&gt;"", iferror(index('Internal Staffing Calculator'!B$8:B23500,match(F16681,'Internal Staffing Calculator'!E$8:E23500,0)), "Not In Budget"),"")</f>
        <v/>
      </c>
      <c r="I16681" s="184"/>
      <c r="J16681" s="184"/>
      <c r="K16681" s="184"/>
      <c r="L16681" s="183"/>
    </row>
    <row r="16682">
      <c r="A16682" s="454"/>
      <c r="B16682" s="927"/>
      <c r="C16682" s="580"/>
      <c r="D16682" s="939"/>
      <c r="E16682" s="940"/>
      <c r="F16682" s="941"/>
      <c r="G16682" s="937" t="str">
        <f t="array" ref="G16682">xlookup(F16682,'Internal Staffing Calculator'!E:E,'Internal Staffing Calculator'!C:C,"")</f>
        <v/>
      </c>
      <c r="H16682" s="932" t="str">
        <f t="array" ref="H16682">if(F16682&lt;&gt;"", iferror(index('Internal Staffing Calculator'!B$8:B23500,match(F16682,'Internal Staffing Calculator'!E$8:E23500,0)), "Not In Budget"),"")</f>
        <v/>
      </c>
      <c r="I16682" s="184"/>
      <c r="J16682" s="184"/>
      <c r="K16682" s="184"/>
      <c r="L16682" s="183"/>
    </row>
    <row r="16683">
      <c r="A16683" s="454"/>
      <c r="B16683" s="927"/>
      <c r="C16683" s="580"/>
      <c r="D16683" s="939"/>
      <c r="E16683" s="940"/>
      <c r="F16683" s="941"/>
      <c r="G16683" s="937" t="str">
        <f t="array" ref="G16683">xlookup(F16683,'Internal Staffing Calculator'!E:E,'Internal Staffing Calculator'!C:C,"")</f>
        <v/>
      </c>
      <c r="H16683" s="932" t="str">
        <f t="array" ref="H16683">if(F16683&lt;&gt;"", iferror(index('Internal Staffing Calculator'!B$8:B23500,match(F16683,'Internal Staffing Calculator'!E$8:E23500,0)), "Not In Budget"),"")</f>
        <v/>
      </c>
      <c r="I16683" s="184"/>
      <c r="J16683" s="184"/>
      <c r="K16683" s="184"/>
      <c r="L16683" s="183"/>
    </row>
    <row r="16684">
      <c r="A16684" s="454"/>
      <c r="B16684" s="927"/>
      <c r="C16684" s="580"/>
      <c r="D16684" s="939"/>
      <c r="E16684" s="940"/>
      <c r="F16684" s="941"/>
      <c r="G16684" s="937" t="str">
        <f t="array" ref="G16684">xlookup(F16684,'Internal Staffing Calculator'!E:E,'Internal Staffing Calculator'!C:C,"")</f>
        <v/>
      </c>
      <c r="H16684" s="932" t="str">
        <f t="array" ref="H16684">if(F16684&lt;&gt;"", iferror(index('Internal Staffing Calculator'!B$8:B23500,match(F16684,'Internal Staffing Calculator'!E$8:E23500,0)), "Not In Budget"),"")</f>
        <v/>
      </c>
      <c r="I16684" s="184"/>
      <c r="J16684" s="184"/>
      <c r="K16684" s="184"/>
      <c r="L16684" s="183"/>
    </row>
    <row r="16685">
      <c r="A16685" s="454"/>
      <c r="B16685" s="927"/>
      <c r="C16685" s="580"/>
      <c r="D16685" s="939"/>
      <c r="E16685" s="940"/>
      <c r="F16685" s="941"/>
      <c r="G16685" s="937" t="str">
        <f t="array" ref="G16685">xlookup(F16685,'Internal Staffing Calculator'!E:E,'Internal Staffing Calculator'!C:C,"")</f>
        <v/>
      </c>
      <c r="H16685" s="932" t="str">
        <f t="array" ref="H16685">if(F16685&lt;&gt;"", iferror(index('Internal Staffing Calculator'!B$8:B23500,match(F16685,'Internal Staffing Calculator'!E$8:E23500,0)), "Not In Budget"),"")</f>
        <v/>
      </c>
      <c r="I16685" s="184"/>
      <c r="J16685" s="184"/>
      <c r="K16685" s="184"/>
      <c r="L16685" s="183"/>
    </row>
    <row r="16686">
      <c r="A16686" s="454"/>
      <c r="B16686" s="927"/>
      <c r="C16686" s="580"/>
      <c r="D16686" s="939"/>
      <c r="E16686" s="940"/>
      <c r="F16686" s="941"/>
      <c r="G16686" s="937" t="str">
        <f t="array" ref="G16686">xlookup(F16686,'Internal Staffing Calculator'!E:E,'Internal Staffing Calculator'!C:C,"")</f>
        <v/>
      </c>
      <c r="H16686" s="932" t="str">
        <f t="array" ref="H16686">if(F16686&lt;&gt;"", iferror(index('Internal Staffing Calculator'!B$8:B23500,match(F16686,'Internal Staffing Calculator'!E$8:E23500,0)), "Not In Budget"),"")</f>
        <v/>
      </c>
      <c r="I16686" s="184"/>
      <c r="J16686" s="184"/>
      <c r="K16686" s="184"/>
      <c r="L16686" s="183"/>
    </row>
    <row r="16687">
      <c r="A16687" s="454"/>
      <c r="B16687" s="927"/>
      <c r="C16687" s="580"/>
      <c r="D16687" s="939"/>
      <c r="E16687" s="940"/>
      <c r="F16687" s="941"/>
      <c r="G16687" s="937" t="str">
        <f t="array" ref="G16687">xlookup(F16687,'Internal Staffing Calculator'!E:E,'Internal Staffing Calculator'!C:C,"")</f>
        <v/>
      </c>
      <c r="H16687" s="932" t="str">
        <f t="array" ref="H16687">if(F16687&lt;&gt;"", iferror(index('Internal Staffing Calculator'!B$8:B23500,match(F16687,'Internal Staffing Calculator'!E$8:E23500,0)), "Not In Budget"),"")</f>
        <v/>
      </c>
      <c r="I16687" s="184"/>
      <c r="J16687" s="184"/>
      <c r="K16687" s="184"/>
      <c r="L16687" s="183"/>
    </row>
    <row r="16688">
      <c r="A16688" s="454"/>
      <c r="B16688" s="927"/>
      <c r="C16688" s="580"/>
      <c r="D16688" s="939"/>
      <c r="E16688" s="940"/>
      <c r="F16688" s="941"/>
      <c r="G16688" s="937" t="str">
        <f t="array" ref="G16688">xlookup(F16688,'Internal Staffing Calculator'!E:E,'Internal Staffing Calculator'!C:C,"")</f>
        <v/>
      </c>
      <c r="H16688" s="932" t="str">
        <f t="array" ref="H16688">if(F16688&lt;&gt;"", iferror(index('Internal Staffing Calculator'!B$8:B23500,match(F16688,'Internal Staffing Calculator'!E$8:E23500,0)), "Not In Budget"),"")</f>
        <v/>
      </c>
      <c r="I16688" s="184"/>
      <c r="J16688" s="184"/>
      <c r="K16688" s="184"/>
      <c r="L16688" s="183"/>
    </row>
    <row r="16689">
      <c r="A16689" s="454"/>
      <c r="B16689" s="927"/>
      <c r="C16689" s="580"/>
      <c r="D16689" s="939"/>
      <c r="E16689" s="940"/>
      <c r="F16689" s="941"/>
      <c r="G16689" s="937" t="str">
        <f t="array" ref="G16689">xlookup(F16689,'Internal Staffing Calculator'!E:E,'Internal Staffing Calculator'!C:C,"")</f>
        <v/>
      </c>
      <c r="H16689" s="932" t="str">
        <f t="array" ref="H16689">if(F16689&lt;&gt;"", iferror(index('Internal Staffing Calculator'!B$8:B23500,match(F16689,'Internal Staffing Calculator'!E$8:E23500,0)), "Not In Budget"),"")</f>
        <v/>
      </c>
      <c r="I16689" s="184"/>
      <c r="J16689" s="184"/>
      <c r="K16689" s="184"/>
      <c r="L16689" s="183"/>
    </row>
    <row r="16690">
      <c r="A16690" s="454"/>
      <c r="B16690" s="927"/>
      <c r="C16690" s="580"/>
      <c r="D16690" s="939"/>
      <c r="E16690" s="940"/>
      <c r="F16690" s="941"/>
      <c r="G16690" s="937" t="str">
        <f t="array" ref="G16690">xlookup(F16690,'Internal Staffing Calculator'!E:E,'Internal Staffing Calculator'!C:C,"")</f>
        <v/>
      </c>
      <c r="H16690" s="932" t="str">
        <f t="array" ref="H16690">if(F16690&lt;&gt;"", iferror(index('Internal Staffing Calculator'!B$8:B23500,match(F16690,'Internal Staffing Calculator'!E$8:E23500,0)), "Not In Budget"),"")</f>
        <v/>
      </c>
      <c r="I16690" s="184"/>
      <c r="J16690" s="184"/>
      <c r="K16690" s="184"/>
      <c r="L16690" s="183"/>
    </row>
    <row r="16691">
      <c r="A16691" s="454"/>
      <c r="B16691" s="927"/>
      <c r="C16691" s="580"/>
      <c r="D16691" s="939"/>
      <c r="E16691" s="940"/>
      <c r="F16691" s="941"/>
      <c r="G16691" s="937" t="str">
        <f t="array" ref="G16691">xlookup(F16691,'Internal Staffing Calculator'!E:E,'Internal Staffing Calculator'!C:C,"")</f>
        <v/>
      </c>
      <c r="H16691" s="932" t="str">
        <f t="array" ref="H16691">if(F16691&lt;&gt;"", iferror(index('Internal Staffing Calculator'!B$8:B23500,match(F16691,'Internal Staffing Calculator'!E$8:E23500,0)), "Not In Budget"),"")</f>
        <v/>
      </c>
      <c r="I16691" s="184"/>
      <c r="J16691" s="184"/>
      <c r="K16691" s="184"/>
      <c r="L16691" s="183"/>
    </row>
    <row r="16692">
      <c r="A16692" s="454"/>
      <c r="B16692" s="927"/>
      <c r="C16692" s="580"/>
      <c r="D16692" s="939"/>
      <c r="E16692" s="940"/>
      <c r="F16692" s="941"/>
      <c r="G16692" s="937" t="str">
        <f t="array" ref="G16692">xlookup(F16692,'Internal Staffing Calculator'!E:E,'Internal Staffing Calculator'!C:C,"")</f>
        <v/>
      </c>
      <c r="H16692" s="932" t="str">
        <f t="array" ref="H16692">if(F16692&lt;&gt;"", iferror(index('Internal Staffing Calculator'!B$8:B23500,match(F16692,'Internal Staffing Calculator'!E$8:E23500,0)), "Not In Budget"),"")</f>
        <v/>
      </c>
      <c r="I16692" s="184"/>
      <c r="J16692" s="184"/>
      <c r="K16692" s="184"/>
      <c r="L16692" s="183"/>
    </row>
    <row r="16693">
      <c r="A16693" s="454"/>
      <c r="B16693" s="927"/>
      <c r="C16693" s="580"/>
      <c r="D16693" s="939"/>
      <c r="E16693" s="940"/>
      <c r="F16693" s="941"/>
      <c r="G16693" s="937" t="str">
        <f t="array" ref="G16693">xlookup(F16693,'Internal Staffing Calculator'!E:E,'Internal Staffing Calculator'!C:C,"")</f>
        <v/>
      </c>
      <c r="H16693" s="932" t="str">
        <f t="array" ref="H16693">if(F16693&lt;&gt;"", iferror(index('Internal Staffing Calculator'!B$8:B23500,match(F16693,'Internal Staffing Calculator'!E$8:E23500,0)), "Not In Budget"),"")</f>
        <v/>
      </c>
      <c r="I16693" s="184"/>
      <c r="J16693" s="184"/>
      <c r="K16693" s="184"/>
      <c r="L16693" s="183"/>
    </row>
    <row r="16694">
      <c r="A16694" s="454"/>
      <c r="B16694" s="927"/>
      <c r="C16694" s="580"/>
      <c r="D16694" s="939"/>
      <c r="E16694" s="940"/>
      <c r="F16694" s="941"/>
      <c r="G16694" s="937" t="str">
        <f t="array" ref="G16694">xlookup(F16694,'Internal Staffing Calculator'!E:E,'Internal Staffing Calculator'!C:C,"")</f>
        <v/>
      </c>
      <c r="H16694" s="932" t="str">
        <f t="array" ref="H16694">if(F16694&lt;&gt;"", iferror(index('Internal Staffing Calculator'!B$8:B23500,match(F16694,'Internal Staffing Calculator'!E$8:E23500,0)), "Not In Budget"),"")</f>
        <v/>
      </c>
      <c r="I16694" s="184"/>
      <c r="J16694" s="184"/>
      <c r="K16694" s="184"/>
      <c r="L16694" s="183"/>
    </row>
    <row r="16695">
      <c r="A16695" s="454"/>
      <c r="B16695" s="927"/>
      <c r="C16695" s="580"/>
      <c r="D16695" s="939"/>
      <c r="E16695" s="940"/>
      <c r="F16695" s="941"/>
      <c r="G16695" s="937" t="str">
        <f t="array" ref="G16695">xlookup(F16695,'Internal Staffing Calculator'!E:E,'Internal Staffing Calculator'!C:C,"")</f>
        <v/>
      </c>
      <c r="H16695" s="932" t="str">
        <f t="array" ref="H16695">if(F16695&lt;&gt;"", iferror(index('Internal Staffing Calculator'!B$8:B23500,match(F16695,'Internal Staffing Calculator'!E$8:E23500,0)), "Not In Budget"),"")</f>
        <v/>
      </c>
      <c r="I16695" s="184"/>
      <c r="J16695" s="184"/>
      <c r="K16695" s="184"/>
      <c r="L16695" s="183"/>
    </row>
    <row r="16696">
      <c r="A16696" s="454"/>
      <c r="B16696" s="927"/>
      <c r="C16696" s="580"/>
      <c r="D16696" s="939"/>
      <c r="E16696" s="940"/>
      <c r="F16696" s="941"/>
      <c r="G16696" s="937" t="str">
        <f t="array" ref="G16696">xlookup(F16696,'Internal Staffing Calculator'!E:E,'Internal Staffing Calculator'!C:C,"")</f>
        <v/>
      </c>
      <c r="H16696" s="932" t="str">
        <f t="array" ref="H16696">if(F16696&lt;&gt;"", iferror(index('Internal Staffing Calculator'!B$8:B23500,match(F16696,'Internal Staffing Calculator'!E$8:E23500,0)), "Not In Budget"),"")</f>
        <v/>
      </c>
      <c r="I16696" s="184"/>
      <c r="J16696" s="184"/>
      <c r="K16696" s="184"/>
      <c r="L16696" s="183"/>
    </row>
    <row r="16697">
      <c r="A16697" s="454"/>
      <c r="B16697" s="927"/>
      <c r="C16697" s="580"/>
      <c r="D16697" s="939"/>
      <c r="E16697" s="940"/>
      <c r="F16697" s="941"/>
      <c r="G16697" s="937" t="str">
        <f t="array" ref="G16697">xlookup(F16697,'Internal Staffing Calculator'!E:E,'Internal Staffing Calculator'!C:C,"")</f>
        <v/>
      </c>
      <c r="H16697" s="932" t="str">
        <f t="array" ref="H16697">if(F16697&lt;&gt;"", iferror(index('Internal Staffing Calculator'!B$8:B23500,match(F16697,'Internal Staffing Calculator'!E$8:E23500,0)), "Not In Budget"),"")</f>
        <v/>
      </c>
      <c r="I16697" s="184"/>
      <c r="J16697" s="184"/>
      <c r="K16697" s="184"/>
      <c r="L16697" s="183"/>
    </row>
    <row r="16698">
      <c r="A16698" s="454"/>
      <c r="B16698" s="927"/>
      <c r="C16698" s="580"/>
      <c r="D16698" s="939"/>
      <c r="E16698" s="940"/>
      <c r="F16698" s="941"/>
      <c r="G16698" s="937" t="str">
        <f t="array" ref="G16698">xlookup(F16698,'Internal Staffing Calculator'!E:E,'Internal Staffing Calculator'!C:C,"")</f>
        <v/>
      </c>
      <c r="H16698" s="932" t="str">
        <f t="array" ref="H16698">if(F16698&lt;&gt;"", iferror(index('Internal Staffing Calculator'!B$8:B23500,match(F16698,'Internal Staffing Calculator'!E$8:E23500,0)), "Not In Budget"),"")</f>
        <v/>
      </c>
      <c r="I16698" s="184"/>
      <c r="J16698" s="184"/>
      <c r="K16698" s="184"/>
      <c r="L16698" s="183"/>
    </row>
    <row r="16699">
      <c r="A16699" s="454"/>
      <c r="B16699" s="927"/>
      <c r="C16699" s="580"/>
      <c r="D16699" s="939"/>
      <c r="E16699" s="940"/>
      <c r="F16699" s="941"/>
      <c r="G16699" s="937" t="str">
        <f t="array" ref="G16699">xlookup(F16699,'Internal Staffing Calculator'!E:E,'Internal Staffing Calculator'!C:C,"")</f>
        <v/>
      </c>
      <c r="H16699" s="932" t="str">
        <f t="array" ref="H16699">if(F16699&lt;&gt;"", iferror(index('Internal Staffing Calculator'!B$8:B23500,match(F16699,'Internal Staffing Calculator'!E$8:E23500,0)), "Not In Budget"),"")</f>
        <v/>
      </c>
      <c r="I16699" s="184"/>
      <c r="J16699" s="184"/>
      <c r="K16699" s="184"/>
      <c r="L16699" s="183"/>
    </row>
    <row r="16700">
      <c r="A16700" s="454"/>
      <c r="B16700" s="927"/>
      <c r="C16700" s="580"/>
      <c r="D16700" s="939"/>
      <c r="E16700" s="940"/>
      <c r="F16700" s="941"/>
      <c r="G16700" s="937" t="str">
        <f t="array" ref="G16700">xlookup(F16700,'Internal Staffing Calculator'!E:E,'Internal Staffing Calculator'!C:C,"")</f>
        <v/>
      </c>
      <c r="H16700" s="932" t="str">
        <f t="array" ref="H16700">if(F16700&lt;&gt;"", iferror(index('Internal Staffing Calculator'!B$8:B23500,match(F16700,'Internal Staffing Calculator'!E$8:E23500,0)), "Not In Budget"),"")</f>
        <v/>
      </c>
      <c r="I16700" s="184"/>
      <c r="J16700" s="184"/>
      <c r="K16700" s="184"/>
      <c r="L16700" s="183"/>
    </row>
    <row r="16701">
      <c r="A16701" s="454"/>
      <c r="B16701" s="927"/>
      <c r="C16701" s="580"/>
      <c r="D16701" s="939"/>
      <c r="E16701" s="940"/>
      <c r="F16701" s="941"/>
      <c r="G16701" s="937" t="str">
        <f t="array" ref="G16701">xlookup(F16701,'Internal Staffing Calculator'!E:E,'Internal Staffing Calculator'!C:C,"")</f>
        <v/>
      </c>
      <c r="H16701" s="932" t="str">
        <f t="array" ref="H16701">if(F16701&lt;&gt;"", iferror(index('Internal Staffing Calculator'!B$8:B23500,match(F16701,'Internal Staffing Calculator'!E$8:E23500,0)), "Not In Budget"),"")</f>
        <v/>
      </c>
      <c r="I16701" s="184"/>
      <c r="J16701" s="184"/>
      <c r="K16701" s="184"/>
      <c r="L16701" s="183"/>
    </row>
    <row r="16702">
      <c r="A16702" s="454"/>
      <c r="B16702" s="927"/>
      <c r="C16702" s="580"/>
      <c r="D16702" s="939"/>
      <c r="E16702" s="940"/>
      <c r="F16702" s="941"/>
      <c r="G16702" s="937" t="str">
        <f t="array" ref="G16702">xlookup(F16702,'Internal Staffing Calculator'!E:E,'Internal Staffing Calculator'!C:C,"")</f>
        <v/>
      </c>
      <c r="H16702" s="932" t="str">
        <f t="array" ref="H16702">if(F16702&lt;&gt;"", iferror(index('Internal Staffing Calculator'!B$8:B23500,match(F16702,'Internal Staffing Calculator'!E$8:E23500,0)), "Not In Budget"),"")</f>
        <v/>
      </c>
      <c r="I16702" s="184"/>
      <c r="J16702" s="184"/>
      <c r="K16702" s="184"/>
      <c r="L16702" s="183"/>
    </row>
    <row r="16703">
      <c r="A16703" s="454"/>
      <c r="B16703" s="927"/>
      <c r="C16703" s="580"/>
      <c r="D16703" s="939"/>
      <c r="E16703" s="940"/>
      <c r="F16703" s="941"/>
      <c r="G16703" s="937" t="str">
        <f t="array" ref="G16703">xlookup(F16703,'Internal Staffing Calculator'!E:E,'Internal Staffing Calculator'!C:C,"")</f>
        <v/>
      </c>
      <c r="H16703" s="932" t="str">
        <f t="array" ref="H16703">if(F16703&lt;&gt;"", iferror(index('Internal Staffing Calculator'!B$8:B23500,match(F16703,'Internal Staffing Calculator'!E$8:E23500,0)), "Not In Budget"),"")</f>
        <v/>
      </c>
      <c r="I16703" s="184"/>
      <c r="J16703" s="184"/>
      <c r="K16703" s="184"/>
      <c r="L16703" s="183"/>
    </row>
    <row r="16704">
      <c r="A16704" s="454"/>
      <c r="B16704" s="927"/>
      <c r="C16704" s="580"/>
      <c r="D16704" s="939"/>
      <c r="E16704" s="940"/>
      <c r="F16704" s="941"/>
      <c r="G16704" s="937" t="str">
        <f t="array" ref="G16704">xlookup(F16704,'Internal Staffing Calculator'!E:E,'Internal Staffing Calculator'!C:C,"")</f>
        <v/>
      </c>
      <c r="H16704" s="932" t="str">
        <f t="array" ref="H16704">if(F16704&lt;&gt;"", iferror(index('Internal Staffing Calculator'!B$8:B23500,match(F16704,'Internal Staffing Calculator'!E$8:E23500,0)), "Not In Budget"),"")</f>
        <v/>
      </c>
      <c r="I16704" s="184"/>
      <c r="J16704" s="184"/>
      <c r="K16704" s="184"/>
      <c r="L16704" s="183"/>
    </row>
    <row r="16705">
      <c r="A16705" s="454"/>
      <c r="B16705" s="927"/>
      <c r="C16705" s="580"/>
      <c r="D16705" s="939"/>
      <c r="E16705" s="940"/>
      <c r="F16705" s="941"/>
      <c r="G16705" s="937" t="str">
        <f t="array" ref="G16705">xlookup(F16705,'Internal Staffing Calculator'!E:E,'Internal Staffing Calculator'!C:C,"")</f>
        <v/>
      </c>
      <c r="H16705" s="932" t="str">
        <f t="array" ref="H16705">if(F16705&lt;&gt;"", iferror(index('Internal Staffing Calculator'!B$8:B23500,match(F16705,'Internal Staffing Calculator'!E$8:E23500,0)), "Not In Budget"),"")</f>
        <v/>
      </c>
      <c r="I16705" s="184"/>
      <c r="J16705" s="184"/>
      <c r="K16705" s="184"/>
      <c r="L16705" s="183"/>
    </row>
    <row r="16706">
      <c r="A16706" s="454"/>
      <c r="B16706" s="927"/>
      <c r="C16706" s="580"/>
      <c r="D16706" s="939"/>
      <c r="E16706" s="940"/>
      <c r="F16706" s="941"/>
      <c r="G16706" s="937" t="str">
        <f t="array" ref="G16706">xlookup(F16706,'Internal Staffing Calculator'!E:E,'Internal Staffing Calculator'!C:C,"")</f>
        <v/>
      </c>
      <c r="H16706" s="932" t="str">
        <f t="array" ref="H16706">if(F16706&lt;&gt;"", iferror(index('Internal Staffing Calculator'!B$8:B23500,match(F16706,'Internal Staffing Calculator'!E$8:E23500,0)), "Not In Budget"),"")</f>
        <v/>
      </c>
      <c r="I16706" s="184"/>
      <c r="J16706" s="184"/>
      <c r="K16706" s="184"/>
      <c r="L16706" s="183"/>
    </row>
    <row r="16707">
      <c r="A16707" s="454"/>
      <c r="B16707" s="927"/>
      <c r="C16707" s="580"/>
      <c r="D16707" s="939"/>
      <c r="E16707" s="940"/>
      <c r="F16707" s="941"/>
      <c r="G16707" s="937" t="str">
        <f t="array" ref="G16707">xlookup(F16707,'Internal Staffing Calculator'!E:E,'Internal Staffing Calculator'!C:C,"")</f>
        <v/>
      </c>
      <c r="H16707" s="932" t="str">
        <f t="array" ref="H16707">if(F16707&lt;&gt;"", iferror(index('Internal Staffing Calculator'!B$8:B23500,match(F16707,'Internal Staffing Calculator'!E$8:E23500,0)), "Not In Budget"),"")</f>
        <v/>
      </c>
      <c r="I16707" s="184"/>
      <c r="J16707" s="184"/>
      <c r="K16707" s="184"/>
      <c r="L16707" s="183"/>
    </row>
    <row r="16708">
      <c r="A16708" s="454"/>
      <c r="B16708" s="927"/>
      <c r="C16708" s="580"/>
      <c r="D16708" s="939"/>
      <c r="E16708" s="940"/>
      <c r="F16708" s="941"/>
      <c r="G16708" s="937" t="str">
        <f t="array" ref="G16708">xlookup(F16708,'Internal Staffing Calculator'!E:E,'Internal Staffing Calculator'!C:C,"")</f>
        <v/>
      </c>
      <c r="H16708" s="932" t="str">
        <f t="array" ref="H16708">if(F16708&lt;&gt;"", iferror(index('Internal Staffing Calculator'!B$8:B23500,match(F16708,'Internal Staffing Calculator'!E$8:E23500,0)), "Not In Budget"),"")</f>
        <v/>
      </c>
      <c r="I16708" s="184"/>
      <c r="J16708" s="184"/>
      <c r="K16708" s="184"/>
      <c r="L16708" s="183"/>
    </row>
    <row r="16709">
      <c r="A16709" s="454"/>
      <c r="B16709" s="927"/>
      <c r="C16709" s="580"/>
      <c r="D16709" s="939"/>
      <c r="E16709" s="940"/>
      <c r="F16709" s="941"/>
      <c r="G16709" s="937" t="str">
        <f t="array" ref="G16709">xlookup(F16709,'Internal Staffing Calculator'!E:E,'Internal Staffing Calculator'!C:C,"")</f>
        <v/>
      </c>
      <c r="H16709" s="932" t="str">
        <f t="array" ref="H16709">if(F16709&lt;&gt;"", iferror(index('Internal Staffing Calculator'!B$8:B23500,match(F16709,'Internal Staffing Calculator'!E$8:E23500,0)), "Not In Budget"),"")</f>
        <v/>
      </c>
      <c r="I16709" s="184"/>
      <c r="J16709" s="184"/>
      <c r="K16709" s="184"/>
      <c r="L16709" s="183"/>
    </row>
    <row r="16710">
      <c r="A16710" s="454"/>
      <c r="B16710" s="927"/>
      <c r="C16710" s="580"/>
      <c r="D16710" s="939"/>
      <c r="E16710" s="940"/>
      <c r="F16710" s="941"/>
      <c r="G16710" s="937" t="str">
        <f t="array" ref="G16710">xlookup(F16710,'Internal Staffing Calculator'!E:E,'Internal Staffing Calculator'!C:C,"")</f>
        <v/>
      </c>
      <c r="H16710" s="932" t="str">
        <f t="array" ref="H16710">if(F16710&lt;&gt;"", iferror(index('Internal Staffing Calculator'!B$8:B23500,match(F16710,'Internal Staffing Calculator'!E$8:E23500,0)), "Not In Budget"),"")</f>
        <v/>
      </c>
      <c r="I16710" s="184"/>
      <c r="J16710" s="184"/>
      <c r="K16710" s="184"/>
      <c r="L16710" s="183"/>
    </row>
    <row r="16711">
      <c r="A16711" s="454"/>
      <c r="B16711" s="927"/>
      <c r="C16711" s="580"/>
      <c r="D16711" s="939"/>
      <c r="E16711" s="940"/>
      <c r="F16711" s="941"/>
      <c r="G16711" s="937" t="str">
        <f t="array" ref="G16711">xlookup(F16711,'Internal Staffing Calculator'!E:E,'Internal Staffing Calculator'!C:C,"")</f>
        <v/>
      </c>
      <c r="H16711" s="932" t="str">
        <f t="array" ref="H16711">if(F16711&lt;&gt;"", iferror(index('Internal Staffing Calculator'!B$8:B23500,match(F16711,'Internal Staffing Calculator'!E$8:E23500,0)), "Not In Budget"),"")</f>
        <v/>
      </c>
      <c r="I16711" s="184"/>
      <c r="J16711" s="184"/>
      <c r="K16711" s="184"/>
      <c r="L16711" s="183"/>
    </row>
    <row r="16712">
      <c r="A16712" s="454"/>
      <c r="B16712" s="927"/>
      <c r="C16712" s="580"/>
      <c r="D16712" s="939"/>
      <c r="E16712" s="940"/>
      <c r="F16712" s="941"/>
      <c r="G16712" s="937" t="str">
        <f t="array" ref="G16712">xlookup(F16712,'Internal Staffing Calculator'!E:E,'Internal Staffing Calculator'!C:C,"")</f>
        <v/>
      </c>
      <c r="H16712" s="932" t="str">
        <f t="array" ref="H16712">if(F16712&lt;&gt;"", iferror(index('Internal Staffing Calculator'!B$8:B23500,match(F16712,'Internal Staffing Calculator'!E$8:E23500,0)), "Not In Budget"),"")</f>
        <v/>
      </c>
      <c r="I16712" s="184"/>
      <c r="J16712" s="184"/>
      <c r="K16712" s="184"/>
      <c r="L16712" s="183"/>
    </row>
    <row r="16713">
      <c r="A16713" s="454"/>
      <c r="B16713" s="927"/>
      <c r="C16713" s="580"/>
      <c r="D16713" s="939"/>
      <c r="E16713" s="940"/>
      <c r="F16713" s="941"/>
      <c r="G16713" s="937" t="str">
        <f t="array" ref="G16713">xlookup(F16713,'Internal Staffing Calculator'!E:E,'Internal Staffing Calculator'!C:C,"")</f>
        <v/>
      </c>
      <c r="H16713" s="932" t="str">
        <f t="array" ref="H16713">if(F16713&lt;&gt;"", iferror(index('Internal Staffing Calculator'!B$8:B23500,match(F16713,'Internal Staffing Calculator'!E$8:E23500,0)), "Not In Budget"),"")</f>
        <v/>
      </c>
      <c r="I16713" s="184"/>
      <c r="J16713" s="184"/>
      <c r="K16713" s="184"/>
      <c r="L16713" s="183"/>
    </row>
    <row r="16714">
      <c r="A16714" s="454"/>
      <c r="B16714" s="927"/>
      <c r="C16714" s="580"/>
      <c r="D16714" s="939"/>
      <c r="E16714" s="940"/>
      <c r="F16714" s="941"/>
      <c r="G16714" s="937" t="str">
        <f t="array" ref="G16714">xlookup(F16714,'Internal Staffing Calculator'!E:E,'Internal Staffing Calculator'!C:C,"")</f>
        <v/>
      </c>
      <c r="H16714" s="932" t="str">
        <f t="array" ref="H16714">if(F16714&lt;&gt;"", iferror(index('Internal Staffing Calculator'!B$8:B23500,match(F16714,'Internal Staffing Calculator'!E$8:E23500,0)), "Not In Budget"),"")</f>
        <v/>
      </c>
      <c r="I16714" s="184"/>
      <c r="J16714" s="184"/>
      <c r="K16714" s="184"/>
      <c r="L16714" s="183"/>
    </row>
    <row r="16715">
      <c r="A16715" s="454"/>
      <c r="B16715" s="927"/>
      <c r="C16715" s="580"/>
      <c r="D16715" s="939"/>
      <c r="E16715" s="940"/>
      <c r="F16715" s="941"/>
      <c r="G16715" s="937" t="str">
        <f t="array" ref="G16715">xlookup(F16715,'Internal Staffing Calculator'!E:E,'Internal Staffing Calculator'!C:C,"")</f>
        <v/>
      </c>
      <c r="H16715" s="932" t="str">
        <f t="array" ref="H16715">if(F16715&lt;&gt;"", iferror(index('Internal Staffing Calculator'!B$8:B23500,match(F16715,'Internal Staffing Calculator'!E$8:E23500,0)), "Not In Budget"),"")</f>
        <v/>
      </c>
      <c r="I16715" s="184"/>
      <c r="J16715" s="184"/>
      <c r="K16715" s="184"/>
      <c r="L16715" s="183"/>
    </row>
    <row r="16716">
      <c r="A16716" s="454"/>
      <c r="B16716" s="927"/>
      <c r="C16716" s="580"/>
      <c r="D16716" s="939"/>
      <c r="E16716" s="940"/>
      <c r="F16716" s="941"/>
      <c r="G16716" s="937" t="str">
        <f t="array" ref="G16716">xlookup(F16716,'Internal Staffing Calculator'!E:E,'Internal Staffing Calculator'!C:C,"")</f>
        <v/>
      </c>
      <c r="H16716" s="932" t="str">
        <f t="array" ref="H16716">if(F16716&lt;&gt;"", iferror(index('Internal Staffing Calculator'!B$8:B23500,match(F16716,'Internal Staffing Calculator'!E$8:E23500,0)), "Not In Budget"),"")</f>
        <v/>
      </c>
      <c r="I16716" s="184"/>
      <c r="J16716" s="184"/>
      <c r="K16716" s="184"/>
      <c r="L16716" s="183"/>
    </row>
    <row r="16717">
      <c r="A16717" s="454"/>
      <c r="B16717" s="927"/>
      <c r="C16717" s="580"/>
      <c r="D16717" s="939"/>
      <c r="E16717" s="940"/>
      <c r="F16717" s="941"/>
      <c r="G16717" s="937" t="str">
        <f t="array" ref="G16717">xlookup(F16717,'Internal Staffing Calculator'!E:E,'Internal Staffing Calculator'!C:C,"")</f>
        <v/>
      </c>
      <c r="H16717" s="932" t="str">
        <f t="array" ref="H16717">if(F16717&lt;&gt;"", iferror(index('Internal Staffing Calculator'!B$8:B23500,match(F16717,'Internal Staffing Calculator'!E$8:E23500,0)), "Not In Budget"),"")</f>
        <v/>
      </c>
      <c r="I16717" s="184"/>
      <c r="J16717" s="184"/>
      <c r="K16717" s="184"/>
      <c r="L16717" s="183"/>
    </row>
    <row r="16718">
      <c r="A16718" s="454"/>
      <c r="B16718" s="927"/>
      <c r="C16718" s="580"/>
      <c r="D16718" s="939"/>
      <c r="E16718" s="940"/>
      <c r="F16718" s="941"/>
      <c r="G16718" s="937" t="str">
        <f t="array" ref="G16718">xlookup(F16718,'Internal Staffing Calculator'!E:E,'Internal Staffing Calculator'!C:C,"")</f>
        <v/>
      </c>
      <c r="H16718" s="932" t="str">
        <f t="array" ref="H16718">if(F16718&lt;&gt;"", iferror(index('Internal Staffing Calculator'!B$8:B23500,match(F16718,'Internal Staffing Calculator'!E$8:E23500,0)), "Not In Budget"),"")</f>
        <v/>
      </c>
      <c r="I16718" s="184"/>
      <c r="J16718" s="184"/>
      <c r="K16718" s="184"/>
      <c r="L16718" s="183"/>
    </row>
    <row r="16719">
      <c r="A16719" s="454"/>
      <c r="B16719" s="927"/>
      <c r="C16719" s="580"/>
      <c r="D16719" s="939"/>
      <c r="E16719" s="940"/>
      <c r="F16719" s="941"/>
      <c r="G16719" s="937" t="str">
        <f t="array" ref="G16719">xlookup(F16719,'Internal Staffing Calculator'!E:E,'Internal Staffing Calculator'!C:C,"")</f>
        <v/>
      </c>
      <c r="H16719" s="932" t="str">
        <f t="array" ref="H16719">if(F16719&lt;&gt;"", iferror(index('Internal Staffing Calculator'!B$8:B23500,match(F16719,'Internal Staffing Calculator'!E$8:E23500,0)), "Not In Budget"),"")</f>
        <v/>
      </c>
      <c r="I16719" s="184"/>
      <c r="J16719" s="184"/>
      <c r="K16719" s="184"/>
      <c r="L16719" s="183"/>
    </row>
    <row r="16720">
      <c r="A16720" s="454"/>
      <c r="B16720" s="927"/>
      <c r="C16720" s="580"/>
      <c r="D16720" s="939"/>
      <c r="E16720" s="940"/>
      <c r="F16720" s="941"/>
      <c r="G16720" s="937" t="str">
        <f t="array" ref="G16720">xlookup(F16720,'Internal Staffing Calculator'!E:E,'Internal Staffing Calculator'!C:C,"")</f>
        <v/>
      </c>
      <c r="H16720" s="932" t="str">
        <f t="array" ref="H16720">if(F16720&lt;&gt;"", iferror(index('Internal Staffing Calculator'!B$8:B23500,match(F16720,'Internal Staffing Calculator'!E$8:E23500,0)), "Not In Budget"),"")</f>
        <v/>
      </c>
      <c r="I16720" s="184"/>
      <c r="J16720" s="184"/>
      <c r="K16720" s="184"/>
      <c r="L16720" s="183"/>
    </row>
    <row r="16721">
      <c r="A16721" s="454"/>
      <c r="B16721" s="927"/>
      <c r="C16721" s="580"/>
      <c r="D16721" s="939"/>
      <c r="E16721" s="940"/>
      <c r="F16721" s="941"/>
      <c r="G16721" s="937" t="str">
        <f t="array" ref="G16721">xlookup(F16721,'Internal Staffing Calculator'!E:E,'Internal Staffing Calculator'!C:C,"")</f>
        <v/>
      </c>
      <c r="H16721" s="932" t="str">
        <f t="array" ref="H16721">if(F16721&lt;&gt;"", iferror(index('Internal Staffing Calculator'!B$8:B23500,match(F16721,'Internal Staffing Calculator'!E$8:E23500,0)), "Not In Budget"),"")</f>
        <v/>
      </c>
      <c r="I16721" s="184"/>
      <c r="J16721" s="184"/>
      <c r="K16721" s="184"/>
      <c r="L16721" s="183"/>
    </row>
    <row r="16722">
      <c r="A16722" s="454"/>
      <c r="B16722" s="927"/>
      <c r="C16722" s="580"/>
      <c r="D16722" s="939"/>
      <c r="E16722" s="940"/>
      <c r="F16722" s="941"/>
      <c r="G16722" s="937" t="str">
        <f t="array" ref="G16722">xlookup(F16722,'Internal Staffing Calculator'!E:E,'Internal Staffing Calculator'!C:C,"")</f>
        <v/>
      </c>
      <c r="H16722" s="932" t="str">
        <f t="array" ref="H16722">if(F16722&lt;&gt;"", iferror(index('Internal Staffing Calculator'!B$8:B23500,match(F16722,'Internal Staffing Calculator'!E$8:E23500,0)), "Not In Budget"),"")</f>
        <v/>
      </c>
      <c r="I16722" s="184"/>
      <c r="J16722" s="184"/>
      <c r="K16722" s="184"/>
      <c r="L16722" s="183"/>
    </row>
    <row r="16723">
      <c r="A16723" s="454"/>
      <c r="B16723" s="927"/>
      <c r="C16723" s="580"/>
      <c r="D16723" s="939"/>
      <c r="E16723" s="940"/>
      <c r="F16723" s="941"/>
      <c r="G16723" s="937" t="str">
        <f t="array" ref="G16723">xlookup(F16723,'Internal Staffing Calculator'!E:E,'Internal Staffing Calculator'!C:C,"")</f>
        <v/>
      </c>
      <c r="H16723" s="932" t="str">
        <f t="array" ref="H16723">if(F16723&lt;&gt;"", iferror(index('Internal Staffing Calculator'!B$8:B23500,match(F16723,'Internal Staffing Calculator'!E$8:E23500,0)), "Not In Budget"),"")</f>
        <v/>
      </c>
      <c r="I16723" s="184"/>
      <c r="J16723" s="184"/>
      <c r="K16723" s="184"/>
      <c r="L16723" s="183"/>
    </row>
    <row r="16724">
      <c r="A16724" s="454"/>
      <c r="B16724" s="927"/>
      <c r="C16724" s="580"/>
      <c r="D16724" s="939"/>
      <c r="E16724" s="940"/>
      <c r="F16724" s="941"/>
      <c r="G16724" s="937" t="str">
        <f t="array" ref="G16724">xlookup(F16724,'Internal Staffing Calculator'!E:E,'Internal Staffing Calculator'!C:C,"")</f>
        <v/>
      </c>
      <c r="H16724" s="932" t="str">
        <f t="array" ref="H16724">if(F16724&lt;&gt;"", iferror(index('Internal Staffing Calculator'!B$8:B23500,match(F16724,'Internal Staffing Calculator'!E$8:E23500,0)), "Not In Budget"),"")</f>
        <v/>
      </c>
      <c r="I16724" s="184"/>
      <c r="J16724" s="184"/>
      <c r="K16724" s="184"/>
      <c r="L16724" s="183"/>
    </row>
    <row r="16725">
      <c r="A16725" s="454"/>
      <c r="B16725" s="927"/>
      <c r="C16725" s="580"/>
      <c r="D16725" s="939"/>
      <c r="E16725" s="940"/>
      <c r="F16725" s="941"/>
      <c r="G16725" s="937" t="str">
        <f t="array" ref="G16725">xlookup(F16725,'Internal Staffing Calculator'!E:E,'Internal Staffing Calculator'!C:C,"")</f>
        <v/>
      </c>
      <c r="H16725" s="932" t="str">
        <f t="array" ref="H16725">if(F16725&lt;&gt;"", iferror(index('Internal Staffing Calculator'!B$8:B23500,match(F16725,'Internal Staffing Calculator'!E$8:E23500,0)), "Not In Budget"),"")</f>
        <v/>
      </c>
      <c r="I16725" s="184"/>
      <c r="J16725" s="184"/>
      <c r="K16725" s="184"/>
      <c r="L16725" s="183"/>
    </row>
    <row r="16726">
      <c r="A16726" s="454"/>
      <c r="B16726" s="927"/>
      <c r="C16726" s="580"/>
      <c r="D16726" s="939"/>
      <c r="E16726" s="940"/>
      <c r="F16726" s="941"/>
      <c r="G16726" s="937" t="str">
        <f t="array" ref="G16726">xlookup(F16726,'Internal Staffing Calculator'!E:E,'Internal Staffing Calculator'!C:C,"")</f>
        <v/>
      </c>
      <c r="H16726" s="932" t="str">
        <f t="array" ref="H16726">if(F16726&lt;&gt;"", iferror(index('Internal Staffing Calculator'!B$8:B23500,match(F16726,'Internal Staffing Calculator'!E$8:E23500,0)), "Not In Budget"),"")</f>
        <v/>
      </c>
      <c r="I16726" s="184"/>
      <c r="J16726" s="184"/>
      <c r="K16726" s="184"/>
      <c r="L16726" s="183"/>
    </row>
    <row r="16727">
      <c r="A16727" s="454"/>
      <c r="B16727" s="927"/>
      <c r="C16727" s="580"/>
      <c r="D16727" s="939"/>
      <c r="E16727" s="940"/>
      <c r="F16727" s="941"/>
      <c r="G16727" s="937" t="str">
        <f t="array" ref="G16727">xlookup(F16727,'Internal Staffing Calculator'!E:E,'Internal Staffing Calculator'!C:C,"")</f>
        <v/>
      </c>
      <c r="H16727" s="932" t="str">
        <f t="array" ref="H16727">if(F16727&lt;&gt;"", iferror(index('Internal Staffing Calculator'!B$8:B23500,match(F16727,'Internal Staffing Calculator'!E$8:E23500,0)), "Not In Budget"),"")</f>
        <v/>
      </c>
      <c r="I16727" s="184"/>
      <c r="J16727" s="184"/>
      <c r="K16727" s="184"/>
      <c r="L16727" s="183"/>
    </row>
    <row r="16728">
      <c r="A16728" s="454"/>
      <c r="B16728" s="927"/>
      <c r="C16728" s="580"/>
      <c r="D16728" s="939"/>
      <c r="E16728" s="940"/>
      <c r="F16728" s="941"/>
      <c r="G16728" s="937" t="str">
        <f t="array" ref="G16728">xlookup(F16728,'Internal Staffing Calculator'!E:E,'Internal Staffing Calculator'!C:C,"")</f>
        <v/>
      </c>
      <c r="H16728" s="932" t="str">
        <f t="array" ref="H16728">if(F16728&lt;&gt;"", iferror(index('Internal Staffing Calculator'!B$8:B23500,match(F16728,'Internal Staffing Calculator'!E$8:E23500,0)), "Not In Budget"),"")</f>
        <v/>
      </c>
      <c r="I16728" s="184"/>
      <c r="J16728" s="184"/>
      <c r="K16728" s="184"/>
      <c r="L16728" s="183"/>
    </row>
    <row r="16729">
      <c r="A16729" s="454"/>
      <c r="B16729" s="927"/>
      <c r="C16729" s="580"/>
      <c r="D16729" s="939"/>
      <c r="E16729" s="940"/>
      <c r="F16729" s="941"/>
      <c r="G16729" s="937" t="str">
        <f t="array" ref="G16729">xlookup(F16729,'Internal Staffing Calculator'!E:E,'Internal Staffing Calculator'!C:C,"")</f>
        <v/>
      </c>
      <c r="H16729" s="932" t="str">
        <f t="array" ref="H16729">if(F16729&lt;&gt;"", iferror(index('Internal Staffing Calculator'!B$8:B23500,match(F16729,'Internal Staffing Calculator'!E$8:E23500,0)), "Not In Budget"),"")</f>
        <v/>
      </c>
      <c r="I16729" s="184"/>
      <c r="J16729" s="184"/>
      <c r="K16729" s="184"/>
      <c r="L16729" s="183"/>
    </row>
    <row r="16730">
      <c r="A16730" s="454"/>
      <c r="B16730" s="927"/>
      <c r="C16730" s="580"/>
      <c r="D16730" s="939"/>
      <c r="E16730" s="940"/>
      <c r="F16730" s="941"/>
      <c r="G16730" s="937" t="str">
        <f t="array" ref="G16730">xlookup(F16730,'Internal Staffing Calculator'!E:E,'Internal Staffing Calculator'!C:C,"")</f>
        <v/>
      </c>
      <c r="H16730" s="932" t="str">
        <f t="array" ref="H16730">if(F16730&lt;&gt;"", iferror(index('Internal Staffing Calculator'!B$8:B23500,match(F16730,'Internal Staffing Calculator'!E$8:E23500,0)), "Not In Budget"),"")</f>
        <v/>
      </c>
      <c r="I16730" s="184"/>
      <c r="J16730" s="184"/>
      <c r="K16730" s="184"/>
      <c r="L16730" s="183"/>
    </row>
    <row r="16731">
      <c r="A16731" s="454"/>
      <c r="B16731" s="927"/>
      <c r="C16731" s="580"/>
      <c r="D16731" s="939"/>
      <c r="E16731" s="940"/>
      <c r="F16731" s="941"/>
      <c r="G16731" s="937" t="str">
        <f t="array" ref="G16731">xlookup(F16731,'Internal Staffing Calculator'!E:E,'Internal Staffing Calculator'!C:C,"")</f>
        <v/>
      </c>
      <c r="H16731" s="932" t="str">
        <f t="array" ref="H16731">if(F16731&lt;&gt;"", iferror(index('Internal Staffing Calculator'!B$8:B23500,match(F16731,'Internal Staffing Calculator'!E$8:E23500,0)), "Not In Budget"),"")</f>
        <v/>
      </c>
      <c r="I16731" s="184"/>
      <c r="J16731" s="184"/>
      <c r="K16731" s="184"/>
      <c r="L16731" s="183"/>
    </row>
    <row r="16732">
      <c r="A16732" s="454"/>
      <c r="B16732" s="927"/>
      <c r="C16732" s="580"/>
      <c r="D16732" s="939"/>
      <c r="E16732" s="940"/>
      <c r="F16732" s="941"/>
      <c r="G16732" s="937" t="str">
        <f t="array" ref="G16732">xlookup(F16732,'Internal Staffing Calculator'!E:E,'Internal Staffing Calculator'!C:C,"")</f>
        <v/>
      </c>
      <c r="H16732" s="932" t="str">
        <f t="array" ref="H16732">if(F16732&lt;&gt;"", iferror(index('Internal Staffing Calculator'!B$8:B23500,match(F16732,'Internal Staffing Calculator'!E$8:E23500,0)), "Not In Budget"),"")</f>
        <v/>
      </c>
      <c r="I16732" s="184"/>
      <c r="J16732" s="184"/>
      <c r="K16732" s="184"/>
      <c r="L16732" s="183"/>
    </row>
    <row r="16733">
      <c r="A16733" s="454"/>
      <c r="B16733" s="927"/>
      <c r="C16733" s="580"/>
      <c r="D16733" s="939"/>
      <c r="E16733" s="940"/>
      <c r="F16733" s="941"/>
      <c r="G16733" s="937" t="str">
        <f t="array" ref="G16733">xlookup(F16733,'Internal Staffing Calculator'!E:E,'Internal Staffing Calculator'!C:C,"")</f>
        <v/>
      </c>
      <c r="H16733" s="932" t="str">
        <f t="array" ref="H16733">if(F16733&lt;&gt;"", iferror(index('Internal Staffing Calculator'!B$8:B23500,match(F16733,'Internal Staffing Calculator'!E$8:E23500,0)), "Not In Budget"),"")</f>
        <v/>
      </c>
      <c r="I16733" s="184"/>
      <c r="J16733" s="184"/>
      <c r="K16733" s="184"/>
      <c r="L16733" s="183"/>
    </row>
    <row r="16734">
      <c r="A16734" s="454"/>
      <c r="B16734" s="927"/>
      <c r="C16734" s="580"/>
      <c r="D16734" s="939"/>
      <c r="E16734" s="940"/>
      <c r="F16734" s="941"/>
      <c r="G16734" s="937" t="str">
        <f t="array" ref="G16734">xlookup(F16734,'Internal Staffing Calculator'!E:E,'Internal Staffing Calculator'!C:C,"")</f>
        <v/>
      </c>
      <c r="H16734" s="932" t="str">
        <f t="array" ref="H16734">if(F16734&lt;&gt;"", iferror(index('Internal Staffing Calculator'!B$8:B23500,match(F16734,'Internal Staffing Calculator'!E$8:E23500,0)), "Not In Budget"),"")</f>
        <v/>
      </c>
      <c r="I16734" s="184"/>
      <c r="J16734" s="184"/>
      <c r="K16734" s="184"/>
      <c r="L16734" s="183"/>
    </row>
    <row r="16735">
      <c r="A16735" s="454"/>
      <c r="B16735" s="927"/>
      <c r="C16735" s="580"/>
      <c r="D16735" s="939"/>
      <c r="E16735" s="940"/>
      <c r="F16735" s="941"/>
      <c r="G16735" s="937" t="str">
        <f t="array" ref="G16735">xlookup(F16735,'Internal Staffing Calculator'!E:E,'Internal Staffing Calculator'!C:C,"")</f>
        <v/>
      </c>
      <c r="H16735" s="932" t="str">
        <f t="array" ref="H16735">if(F16735&lt;&gt;"", iferror(index('Internal Staffing Calculator'!B$8:B23500,match(F16735,'Internal Staffing Calculator'!E$8:E23500,0)), "Not In Budget"),"")</f>
        <v/>
      </c>
      <c r="I16735" s="184"/>
      <c r="J16735" s="184"/>
      <c r="K16735" s="184"/>
      <c r="L16735" s="183"/>
    </row>
    <row r="16736">
      <c r="A16736" s="454"/>
      <c r="B16736" s="927"/>
      <c r="C16736" s="580"/>
      <c r="D16736" s="939"/>
      <c r="E16736" s="940"/>
      <c r="F16736" s="941"/>
      <c r="G16736" s="937" t="str">
        <f t="array" ref="G16736">xlookup(F16736,'Internal Staffing Calculator'!E:E,'Internal Staffing Calculator'!C:C,"")</f>
        <v/>
      </c>
      <c r="H16736" s="932" t="str">
        <f t="array" ref="H16736">if(F16736&lt;&gt;"", iferror(index('Internal Staffing Calculator'!B$8:B23500,match(F16736,'Internal Staffing Calculator'!E$8:E23500,0)), "Not In Budget"),"")</f>
        <v/>
      </c>
      <c r="I16736" s="184"/>
      <c r="J16736" s="184"/>
      <c r="K16736" s="184"/>
      <c r="L16736" s="183"/>
    </row>
    <row r="16737">
      <c r="A16737" s="454"/>
      <c r="B16737" s="927"/>
      <c r="C16737" s="580"/>
      <c r="D16737" s="939"/>
      <c r="E16737" s="940"/>
      <c r="F16737" s="941"/>
      <c r="G16737" s="937" t="str">
        <f t="array" ref="G16737">xlookup(F16737,'Internal Staffing Calculator'!E:E,'Internal Staffing Calculator'!C:C,"")</f>
        <v/>
      </c>
      <c r="H16737" s="932" t="str">
        <f t="array" ref="H16737">if(F16737&lt;&gt;"", iferror(index('Internal Staffing Calculator'!B$8:B23500,match(F16737,'Internal Staffing Calculator'!E$8:E23500,0)), "Not In Budget"),"")</f>
        <v/>
      </c>
      <c r="I16737" s="184"/>
      <c r="J16737" s="184"/>
      <c r="K16737" s="184"/>
      <c r="L16737" s="183"/>
    </row>
    <row r="16738">
      <c r="A16738" s="454"/>
      <c r="B16738" s="927"/>
      <c r="C16738" s="580"/>
      <c r="D16738" s="939"/>
      <c r="E16738" s="940"/>
      <c r="F16738" s="941"/>
      <c r="G16738" s="937" t="str">
        <f t="array" ref="G16738">xlookup(F16738,'Internal Staffing Calculator'!E:E,'Internal Staffing Calculator'!C:C,"")</f>
        <v/>
      </c>
      <c r="H16738" s="932" t="str">
        <f t="array" ref="H16738">if(F16738&lt;&gt;"", iferror(index('Internal Staffing Calculator'!B$8:B23500,match(F16738,'Internal Staffing Calculator'!E$8:E23500,0)), "Not In Budget"),"")</f>
        <v/>
      </c>
      <c r="I16738" s="184"/>
      <c r="J16738" s="184"/>
      <c r="K16738" s="184"/>
      <c r="L16738" s="183"/>
    </row>
    <row r="16739">
      <c r="A16739" s="454"/>
      <c r="B16739" s="927"/>
      <c r="C16739" s="580"/>
      <c r="D16739" s="939"/>
      <c r="E16739" s="940"/>
      <c r="F16739" s="941"/>
      <c r="G16739" s="937" t="str">
        <f t="array" ref="G16739">xlookup(F16739,'Internal Staffing Calculator'!E:E,'Internal Staffing Calculator'!C:C,"")</f>
        <v/>
      </c>
      <c r="H16739" s="932" t="str">
        <f t="array" ref="H16739">if(F16739&lt;&gt;"", iferror(index('Internal Staffing Calculator'!B$8:B23500,match(F16739,'Internal Staffing Calculator'!E$8:E23500,0)), "Not In Budget"),"")</f>
        <v/>
      </c>
      <c r="I16739" s="184"/>
      <c r="J16739" s="184"/>
      <c r="K16739" s="184"/>
      <c r="L16739" s="183"/>
    </row>
    <row r="16740">
      <c r="A16740" s="454"/>
      <c r="B16740" s="927"/>
      <c r="C16740" s="580"/>
      <c r="D16740" s="939"/>
      <c r="E16740" s="940"/>
      <c r="F16740" s="941"/>
      <c r="G16740" s="937" t="str">
        <f t="array" ref="G16740">xlookup(F16740,'Internal Staffing Calculator'!E:E,'Internal Staffing Calculator'!C:C,"")</f>
        <v/>
      </c>
      <c r="H16740" s="932" t="str">
        <f t="array" ref="H16740">if(F16740&lt;&gt;"", iferror(index('Internal Staffing Calculator'!B$8:B23500,match(F16740,'Internal Staffing Calculator'!E$8:E23500,0)), "Not In Budget"),"")</f>
        <v/>
      </c>
      <c r="I16740" s="184"/>
      <c r="J16740" s="184"/>
      <c r="K16740" s="184"/>
      <c r="L16740" s="183"/>
    </row>
    <row r="16741">
      <c r="A16741" s="454"/>
      <c r="B16741" s="927"/>
      <c r="C16741" s="580"/>
      <c r="D16741" s="939"/>
      <c r="E16741" s="940"/>
      <c r="F16741" s="941"/>
      <c r="G16741" s="937" t="str">
        <f t="array" ref="G16741">xlookup(F16741,'Internal Staffing Calculator'!E:E,'Internal Staffing Calculator'!C:C,"")</f>
        <v/>
      </c>
      <c r="H16741" s="932" t="str">
        <f t="array" ref="H16741">if(F16741&lt;&gt;"", iferror(index('Internal Staffing Calculator'!B$8:B23500,match(F16741,'Internal Staffing Calculator'!E$8:E23500,0)), "Not In Budget"),"")</f>
        <v/>
      </c>
      <c r="I16741" s="184"/>
      <c r="J16741" s="184"/>
      <c r="K16741" s="184"/>
      <c r="L16741" s="183"/>
    </row>
    <row r="16742">
      <c r="A16742" s="454"/>
      <c r="B16742" s="927"/>
      <c r="C16742" s="580"/>
      <c r="D16742" s="939"/>
      <c r="E16742" s="940"/>
      <c r="F16742" s="941"/>
      <c r="G16742" s="937" t="str">
        <f t="array" ref="G16742">xlookup(F16742,'Internal Staffing Calculator'!E:E,'Internal Staffing Calculator'!C:C,"")</f>
        <v/>
      </c>
      <c r="H16742" s="932" t="str">
        <f t="array" ref="H16742">if(F16742&lt;&gt;"", iferror(index('Internal Staffing Calculator'!B$8:B23500,match(F16742,'Internal Staffing Calculator'!E$8:E23500,0)), "Not In Budget"),"")</f>
        <v/>
      </c>
      <c r="I16742" s="184"/>
      <c r="J16742" s="184"/>
      <c r="K16742" s="184"/>
      <c r="L16742" s="183"/>
    </row>
    <row r="16743">
      <c r="A16743" s="454"/>
      <c r="B16743" s="927"/>
      <c r="C16743" s="580"/>
      <c r="D16743" s="939"/>
      <c r="E16743" s="940"/>
      <c r="F16743" s="941"/>
      <c r="G16743" s="937" t="str">
        <f t="array" ref="G16743">xlookup(F16743,'Internal Staffing Calculator'!E:E,'Internal Staffing Calculator'!C:C,"")</f>
        <v/>
      </c>
      <c r="H16743" s="932" t="str">
        <f t="array" ref="H16743">if(F16743&lt;&gt;"", iferror(index('Internal Staffing Calculator'!B$8:B23500,match(F16743,'Internal Staffing Calculator'!E$8:E23500,0)), "Not In Budget"),"")</f>
        <v/>
      </c>
      <c r="I16743" s="184"/>
      <c r="J16743" s="184"/>
      <c r="K16743" s="184"/>
      <c r="L16743" s="183"/>
    </row>
    <row r="16744">
      <c r="A16744" s="454"/>
      <c r="B16744" s="927"/>
      <c r="C16744" s="580"/>
      <c r="D16744" s="939"/>
      <c r="E16744" s="940"/>
      <c r="F16744" s="941"/>
      <c r="G16744" s="937" t="str">
        <f t="array" ref="G16744">xlookup(F16744,'Internal Staffing Calculator'!E:E,'Internal Staffing Calculator'!C:C,"")</f>
        <v/>
      </c>
      <c r="H16744" s="932" t="str">
        <f t="array" ref="H16744">if(F16744&lt;&gt;"", iferror(index('Internal Staffing Calculator'!B$8:B23500,match(F16744,'Internal Staffing Calculator'!E$8:E23500,0)), "Not In Budget"),"")</f>
        <v/>
      </c>
      <c r="I16744" s="184"/>
      <c r="J16744" s="184"/>
      <c r="K16744" s="184"/>
      <c r="L16744" s="183"/>
    </row>
    <row r="16745">
      <c r="A16745" s="454"/>
      <c r="B16745" s="927"/>
      <c r="C16745" s="580"/>
      <c r="D16745" s="939"/>
      <c r="E16745" s="940"/>
      <c r="F16745" s="941"/>
      <c r="G16745" s="937" t="str">
        <f t="array" ref="G16745">xlookup(F16745,'Internal Staffing Calculator'!E:E,'Internal Staffing Calculator'!C:C,"")</f>
        <v/>
      </c>
      <c r="H16745" s="932" t="str">
        <f t="array" ref="H16745">if(F16745&lt;&gt;"", iferror(index('Internal Staffing Calculator'!B$8:B23500,match(F16745,'Internal Staffing Calculator'!E$8:E23500,0)), "Not In Budget"),"")</f>
        <v/>
      </c>
      <c r="I16745" s="184"/>
      <c r="J16745" s="184"/>
      <c r="K16745" s="184"/>
      <c r="L16745" s="183"/>
    </row>
    <row r="16746">
      <c r="A16746" s="454"/>
      <c r="B16746" s="927"/>
      <c r="C16746" s="580"/>
      <c r="D16746" s="939"/>
      <c r="E16746" s="940"/>
      <c r="F16746" s="941"/>
      <c r="G16746" s="937" t="str">
        <f t="array" ref="G16746">xlookup(F16746,'Internal Staffing Calculator'!E:E,'Internal Staffing Calculator'!C:C,"")</f>
        <v/>
      </c>
      <c r="H16746" s="932" t="str">
        <f t="array" ref="H16746">if(F16746&lt;&gt;"", iferror(index('Internal Staffing Calculator'!B$8:B23500,match(F16746,'Internal Staffing Calculator'!E$8:E23500,0)), "Not In Budget"),"")</f>
        <v/>
      </c>
      <c r="I16746" s="184"/>
      <c r="J16746" s="184"/>
      <c r="K16746" s="184"/>
      <c r="L16746" s="183"/>
    </row>
    <row r="16747">
      <c r="A16747" s="454"/>
      <c r="B16747" s="927"/>
      <c r="C16747" s="580"/>
      <c r="D16747" s="939"/>
      <c r="E16747" s="940"/>
      <c r="F16747" s="941"/>
      <c r="G16747" s="937" t="str">
        <f t="array" ref="G16747">xlookup(F16747,'Internal Staffing Calculator'!E:E,'Internal Staffing Calculator'!C:C,"")</f>
        <v/>
      </c>
      <c r="H16747" s="932" t="str">
        <f t="array" ref="H16747">if(F16747&lt;&gt;"", iferror(index('Internal Staffing Calculator'!B$8:B23500,match(F16747,'Internal Staffing Calculator'!E$8:E23500,0)), "Not In Budget"),"")</f>
        <v/>
      </c>
      <c r="I16747" s="184"/>
      <c r="J16747" s="184"/>
      <c r="K16747" s="184"/>
      <c r="L16747" s="183"/>
    </row>
    <row r="16748">
      <c r="A16748" s="454"/>
      <c r="B16748" s="927"/>
      <c r="C16748" s="580"/>
      <c r="D16748" s="939"/>
      <c r="E16748" s="940"/>
      <c r="F16748" s="941"/>
      <c r="G16748" s="937" t="str">
        <f t="array" ref="G16748">xlookup(F16748,'Internal Staffing Calculator'!E:E,'Internal Staffing Calculator'!C:C,"")</f>
        <v/>
      </c>
      <c r="H16748" s="932" t="str">
        <f t="array" ref="H16748">if(F16748&lt;&gt;"", iferror(index('Internal Staffing Calculator'!B$8:B23500,match(F16748,'Internal Staffing Calculator'!E$8:E23500,0)), "Not In Budget"),"")</f>
        <v/>
      </c>
      <c r="I16748" s="184"/>
      <c r="J16748" s="184"/>
      <c r="K16748" s="184"/>
      <c r="L16748" s="183"/>
    </row>
    <row r="16749">
      <c r="A16749" s="454"/>
      <c r="B16749" s="927"/>
      <c r="C16749" s="580"/>
      <c r="D16749" s="939"/>
      <c r="E16749" s="940"/>
      <c r="F16749" s="941"/>
      <c r="G16749" s="937" t="str">
        <f t="array" ref="G16749">xlookup(F16749,'Internal Staffing Calculator'!E:E,'Internal Staffing Calculator'!C:C,"")</f>
        <v/>
      </c>
      <c r="H16749" s="932" t="str">
        <f t="array" ref="H16749">if(F16749&lt;&gt;"", iferror(index('Internal Staffing Calculator'!B$8:B23500,match(F16749,'Internal Staffing Calculator'!E$8:E23500,0)), "Not In Budget"),"")</f>
        <v/>
      </c>
      <c r="I16749" s="184"/>
      <c r="J16749" s="184"/>
      <c r="K16749" s="184"/>
      <c r="L16749" s="183"/>
    </row>
    <row r="16750">
      <c r="A16750" s="454"/>
      <c r="B16750" s="927"/>
      <c r="C16750" s="580"/>
      <c r="D16750" s="939"/>
      <c r="E16750" s="940"/>
      <c r="F16750" s="941"/>
      <c r="G16750" s="937" t="str">
        <f t="array" ref="G16750">xlookup(F16750,'Internal Staffing Calculator'!E:E,'Internal Staffing Calculator'!C:C,"")</f>
        <v/>
      </c>
      <c r="H16750" s="932" t="str">
        <f t="array" ref="H16750">if(F16750&lt;&gt;"", iferror(index('Internal Staffing Calculator'!B$8:B23500,match(F16750,'Internal Staffing Calculator'!E$8:E23500,0)), "Not In Budget"),"")</f>
        <v/>
      </c>
      <c r="I16750" s="184"/>
      <c r="J16750" s="184"/>
      <c r="K16750" s="184"/>
      <c r="L16750" s="183"/>
    </row>
    <row r="16751">
      <c r="A16751" s="454"/>
      <c r="B16751" s="927"/>
      <c r="C16751" s="580"/>
      <c r="D16751" s="939"/>
      <c r="E16751" s="940"/>
      <c r="F16751" s="941"/>
      <c r="G16751" s="937" t="str">
        <f t="array" ref="G16751">xlookup(F16751,'Internal Staffing Calculator'!E:E,'Internal Staffing Calculator'!C:C,"")</f>
        <v/>
      </c>
      <c r="H16751" s="932" t="str">
        <f t="array" ref="H16751">if(F16751&lt;&gt;"", iferror(index('Internal Staffing Calculator'!B$8:B23500,match(F16751,'Internal Staffing Calculator'!E$8:E23500,0)), "Not In Budget"),"")</f>
        <v/>
      </c>
      <c r="I16751" s="184"/>
      <c r="J16751" s="184"/>
      <c r="K16751" s="184"/>
      <c r="L16751" s="183"/>
    </row>
    <row r="16752">
      <c r="A16752" s="454"/>
      <c r="B16752" s="927"/>
      <c r="C16752" s="580"/>
      <c r="D16752" s="939"/>
      <c r="E16752" s="940"/>
      <c r="F16752" s="941"/>
      <c r="G16752" s="937" t="str">
        <f t="array" ref="G16752">xlookup(F16752,'Internal Staffing Calculator'!E:E,'Internal Staffing Calculator'!C:C,"")</f>
        <v/>
      </c>
      <c r="H16752" s="932" t="str">
        <f t="array" ref="H16752">if(F16752&lt;&gt;"", iferror(index('Internal Staffing Calculator'!B$8:B23500,match(F16752,'Internal Staffing Calculator'!E$8:E23500,0)), "Not In Budget"),"")</f>
        <v/>
      </c>
      <c r="I16752" s="184"/>
      <c r="J16752" s="184"/>
      <c r="K16752" s="184"/>
      <c r="L16752" s="183"/>
    </row>
    <row r="16753">
      <c r="A16753" s="454"/>
      <c r="B16753" s="927"/>
      <c r="C16753" s="580"/>
      <c r="D16753" s="939"/>
      <c r="E16753" s="940"/>
      <c r="F16753" s="941"/>
      <c r="G16753" s="937" t="str">
        <f t="array" ref="G16753">xlookup(F16753,'Internal Staffing Calculator'!E:E,'Internal Staffing Calculator'!C:C,"")</f>
        <v/>
      </c>
      <c r="H16753" s="932" t="str">
        <f t="array" ref="H16753">if(F16753&lt;&gt;"", iferror(index('Internal Staffing Calculator'!B$8:B23500,match(F16753,'Internal Staffing Calculator'!E$8:E23500,0)), "Not In Budget"),"")</f>
        <v/>
      </c>
      <c r="I16753" s="184"/>
      <c r="J16753" s="184"/>
      <c r="K16753" s="184"/>
      <c r="L16753" s="183"/>
    </row>
    <row r="16754">
      <c r="A16754" s="454"/>
      <c r="B16754" s="927"/>
      <c r="C16754" s="580"/>
      <c r="D16754" s="939"/>
      <c r="E16754" s="940"/>
      <c r="F16754" s="941"/>
      <c r="G16754" s="937" t="str">
        <f t="array" ref="G16754">xlookup(F16754,'Internal Staffing Calculator'!E:E,'Internal Staffing Calculator'!C:C,"")</f>
        <v/>
      </c>
      <c r="H16754" s="932" t="str">
        <f t="array" ref="H16754">if(F16754&lt;&gt;"", iferror(index('Internal Staffing Calculator'!B$8:B23500,match(F16754,'Internal Staffing Calculator'!E$8:E23500,0)), "Not In Budget"),"")</f>
        <v/>
      </c>
      <c r="I16754" s="184"/>
      <c r="J16754" s="184"/>
      <c r="K16754" s="184"/>
      <c r="L16754" s="183"/>
    </row>
    <row r="16755">
      <c r="A16755" s="454"/>
      <c r="B16755" s="927"/>
      <c r="C16755" s="580"/>
      <c r="D16755" s="939"/>
      <c r="E16755" s="940"/>
      <c r="F16755" s="941"/>
      <c r="G16755" s="937" t="str">
        <f t="array" ref="G16755">xlookup(F16755,'Internal Staffing Calculator'!E:E,'Internal Staffing Calculator'!C:C,"")</f>
        <v/>
      </c>
      <c r="H16755" s="932" t="str">
        <f t="array" ref="H16755">if(F16755&lt;&gt;"", iferror(index('Internal Staffing Calculator'!B$8:B23500,match(F16755,'Internal Staffing Calculator'!E$8:E23500,0)), "Not In Budget"),"")</f>
        <v/>
      </c>
      <c r="I16755" s="184"/>
      <c r="J16755" s="184"/>
      <c r="K16755" s="184"/>
      <c r="L16755" s="183"/>
    </row>
    <row r="16756">
      <c r="A16756" s="454"/>
      <c r="B16756" s="927"/>
      <c r="C16756" s="580"/>
      <c r="D16756" s="939"/>
      <c r="E16756" s="940"/>
      <c r="F16756" s="941"/>
      <c r="G16756" s="937" t="str">
        <f t="array" ref="G16756">xlookup(F16756,'Internal Staffing Calculator'!E:E,'Internal Staffing Calculator'!C:C,"")</f>
        <v/>
      </c>
      <c r="H16756" s="932" t="str">
        <f t="array" ref="H16756">if(F16756&lt;&gt;"", iferror(index('Internal Staffing Calculator'!B$8:B23500,match(F16756,'Internal Staffing Calculator'!E$8:E23500,0)), "Not In Budget"),"")</f>
        <v/>
      </c>
      <c r="I16756" s="184"/>
      <c r="J16756" s="184"/>
      <c r="K16756" s="184"/>
      <c r="L16756" s="183"/>
    </row>
    <row r="16757">
      <c r="A16757" s="454"/>
      <c r="B16757" s="927"/>
      <c r="C16757" s="580"/>
      <c r="D16757" s="939"/>
      <c r="E16757" s="940"/>
      <c r="F16757" s="941"/>
      <c r="G16757" s="937" t="str">
        <f t="array" ref="G16757">xlookup(F16757,'Internal Staffing Calculator'!E:E,'Internal Staffing Calculator'!C:C,"")</f>
        <v/>
      </c>
      <c r="H16757" s="932" t="str">
        <f t="array" ref="H16757">if(F16757&lt;&gt;"", iferror(index('Internal Staffing Calculator'!B$8:B23500,match(F16757,'Internal Staffing Calculator'!E$8:E23500,0)), "Not In Budget"),"")</f>
        <v/>
      </c>
      <c r="I16757" s="184"/>
      <c r="J16757" s="184"/>
      <c r="K16757" s="184"/>
      <c r="L16757" s="183"/>
    </row>
    <row r="16758">
      <c r="A16758" s="454"/>
      <c r="B16758" s="927"/>
      <c r="C16758" s="580"/>
      <c r="D16758" s="939"/>
      <c r="E16758" s="940"/>
      <c r="F16758" s="941"/>
      <c r="G16758" s="937" t="str">
        <f t="array" ref="G16758">xlookup(F16758,'Internal Staffing Calculator'!E:E,'Internal Staffing Calculator'!C:C,"")</f>
        <v/>
      </c>
      <c r="H16758" s="932" t="str">
        <f t="array" ref="H16758">if(F16758&lt;&gt;"", iferror(index('Internal Staffing Calculator'!B$8:B23500,match(F16758,'Internal Staffing Calculator'!E$8:E23500,0)), "Not In Budget"),"")</f>
        <v/>
      </c>
      <c r="I16758" s="184"/>
      <c r="J16758" s="184"/>
      <c r="K16758" s="184"/>
      <c r="L16758" s="183"/>
    </row>
    <row r="16759">
      <c r="A16759" s="454"/>
      <c r="B16759" s="927"/>
      <c r="C16759" s="580"/>
      <c r="D16759" s="939"/>
      <c r="E16759" s="940"/>
      <c r="F16759" s="941"/>
      <c r="G16759" s="937" t="str">
        <f t="array" ref="G16759">xlookup(F16759,'Internal Staffing Calculator'!E:E,'Internal Staffing Calculator'!C:C,"")</f>
        <v/>
      </c>
      <c r="H16759" s="932" t="str">
        <f t="array" ref="H16759">if(F16759&lt;&gt;"", iferror(index('Internal Staffing Calculator'!B$8:B23500,match(F16759,'Internal Staffing Calculator'!E$8:E23500,0)), "Not In Budget"),"")</f>
        <v/>
      </c>
      <c r="I16759" s="184"/>
      <c r="J16759" s="184"/>
      <c r="K16759" s="184"/>
      <c r="L16759" s="183"/>
    </row>
    <row r="16760">
      <c r="A16760" s="454"/>
      <c r="B16760" s="927"/>
      <c r="C16760" s="580"/>
      <c r="D16760" s="939"/>
      <c r="E16760" s="940"/>
      <c r="F16760" s="941"/>
      <c r="G16760" s="937" t="str">
        <f t="array" ref="G16760">xlookup(F16760,'Internal Staffing Calculator'!E:E,'Internal Staffing Calculator'!C:C,"")</f>
        <v/>
      </c>
      <c r="H16760" s="932" t="str">
        <f t="array" ref="H16760">if(F16760&lt;&gt;"", iferror(index('Internal Staffing Calculator'!B$8:B23500,match(F16760,'Internal Staffing Calculator'!E$8:E23500,0)), "Not In Budget"),"")</f>
        <v/>
      </c>
      <c r="I16760" s="184"/>
      <c r="J16760" s="184"/>
      <c r="K16760" s="184"/>
      <c r="L16760" s="183"/>
    </row>
    <row r="16761">
      <c r="A16761" s="454"/>
      <c r="B16761" s="927"/>
      <c r="C16761" s="580"/>
      <c r="D16761" s="939"/>
      <c r="E16761" s="940"/>
      <c r="F16761" s="941"/>
      <c r="G16761" s="937" t="str">
        <f t="array" ref="G16761">xlookup(F16761,'Internal Staffing Calculator'!E:E,'Internal Staffing Calculator'!C:C,"")</f>
        <v/>
      </c>
      <c r="H16761" s="932" t="str">
        <f t="array" ref="H16761">if(F16761&lt;&gt;"", iferror(index('Internal Staffing Calculator'!B$8:B23500,match(F16761,'Internal Staffing Calculator'!E$8:E23500,0)), "Not In Budget"),"")</f>
        <v/>
      </c>
      <c r="I16761" s="184"/>
      <c r="J16761" s="184"/>
      <c r="K16761" s="184"/>
      <c r="L16761" s="183"/>
    </row>
    <row r="16762">
      <c r="A16762" s="454"/>
      <c r="B16762" s="927"/>
      <c r="C16762" s="580"/>
      <c r="D16762" s="939"/>
      <c r="E16762" s="940"/>
      <c r="F16762" s="941"/>
      <c r="G16762" s="937" t="str">
        <f t="array" ref="G16762">xlookup(F16762,'Internal Staffing Calculator'!E:E,'Internal Staffing Calculator'!C:C,"")</f>
        <v/>
      </c>
      <c r="H16762" s="932" t="str">
        <f t="array" ref="H16762">if(F16762&lt;&gt;"", iferror(index('Internal Staffing Calculator'!B$8:B23500,match(F16762,'Internal Staffing Calculator'!E$8:E23500,0)), "Not In Budget"),"")</f>
        <v/>
      </c>
      <c r="I16762" s="184"/>
      <c r="J16762" s="184"/>
      <c r="K16762" s="184"/>
      <c r="L16762" s="183"/>
    </row>
    <row r="16763">
      <c r="A16763" s="454"/>
      <c r="B16763" s="927"/>
      <c r="C16763" s="580"/>
      <c r="D16763" s="939"/>
      <c r="E16763" s="940"/>
      <c r="F16763" s="941"/>
      <c r="G16763" s="937" t="str">
        <f t="array" ref="G16763">xlookup(F16763,'Internal Staffing Calculator'!E:E,'Internal Staffing Calculator'!C:C,"")</f>
        <v/>
      </c>
      <c r="H16763" s="932" t="str">
        <f t="array" ref="H16763">if(F16763&lt;&gt;"", iferror(index('Internal Staffing Calculator'!B$8:B23500,match(F16763,'Internal Staffing Calculator'!E$8:E23500,0)), "Not In Budget"),"")</f>
        <v/>
      </c>
      <c r="I16763" s="184"/>
      <c r="J16763" s="184"/>
      <c r="K16763" s="184"/>
      <c r="L16763" s="183"/>
    </row>
    <row r="16764">
      <c r="A16764" s="454"/>
      <c r="B16764" s="927"/>
      <c r="C16764" s="580"/>
      <c r="D16764" s="939"/>
      <c r="E16764" s="940"/>
      <c r="F16764" s="941"/>
      <c r="G16764" s="937" t="str">
        <f t="array" ref="G16764">xlookup(F16764,'Internal Staffing Calculator'!E:E,'Internal Staffing Calculator'!C:C,"")</f>
        <v/>
      </c>
      <c r="H16764" s="932" t="str">
        <f t="array" ref="H16764">if(F16764&lt;&gt;"", iferror(index('Internal Staffing Calculator'!B$8:B23500,match(F16764,'Internal Staffing Calculator'!E$8:E23500,0)), "Not In Budget"),"")</f>
        <v/>
      </c>
      <c r="I16764" s="184"/>
      <c r="J16764" s="184"/>
      <c r="K16764" s="184"/>
      <c r="L16764" s="183"/>
    </row>
    <row r="16765">
      <c r="A16765" s="454"/>
      <c r="B16765" s="927"/>
      <c r="C16765" s="580"/>
      <c r="D16765" s="939"/>
      <c r="E16765" s="940"/>
      <c r="F16765" s="941"/>
      <c r="G16765" s="937" t="str">
        <f t="array" ref="G16765">xlookup(F16765,'Internal Staffing Calculator'!E:E,'Internal Staffing Calculator'!C:C,"")</f>
        <v/>
      </c>
      <c r="H16765" s="932" t="str">
        <f t="array" ref="H16765">if(F16765&lt;&gt;"", iferror(index('Internal Staffing Calculator'!B$8:B23500,match(F16765,'Internal Staffing Calculator'!E$8:E23500,0)), "Not In Budget"),"")</f>
        <v/>
      </c>
      <c r="I16765" s="184"/>
      <c r="J16765" s="184"/>
      <c r="K16765" s="184"/>
      <c r="L16765" s="183"/>
    </row>
    <row r="16766">
      <c r="A16766" s="454"/>
      <c r="B16766" s="927"/>
      <c r="C16766" s="580"/>
      <c r="D16766" s="939"/>
      <c r="E16766" s="940"/>
      <c r="F16766" s="941"/>
      <c r="G16766" s="937" t="str">
        <f t="array" ref="G16766">xlookup(F16766,'Internal Staffing Calculator'!E:E,'Internal Staffing Calculator'!C:C,"")</f>
        <v/>
      </c>
      <c r="H16766" s="932" t="str">
        <f t="array" ref="H16766">if(F16766&lt;&gt;"", iferror(index('Internal Staffing Calculator'!B$8:B23500,match(F16766,'Internal Staffing Calculator'!E$8:E23500,0)), "Not In Budget"),"")</f>
        <v/>
      </c>
      <c r="I16766" s="184"/>
      <c r="J16766" s="184"/>
      <c r="K16766" s="184"/>
      <c r="L16766" s="183"/>
    </row>
    <row r="16767">
      <c r="A16767" s="454"/>
      <c r="B16767" s="927"/>
      <c r="C16767" s="580"/>
      <c r="D16767" s="939"/>
      <c r="E16767" s="940"/>
      <c r="F16767" s="941"/>
      <c r="G16767" s="937" t="str">
        <f t="array" ref="G16767">xlookup(F16767,'Internal Staffing Calculator'!E:E,'Internal Staffing Calculator'!C:C,"")</f>
        <v/>
      </c>
      <c r="H16767" s="932" t="str">
        <f t="array" ref="H16767">if(F16767&lt;&gt;"", iferror(index('Internal Staffing Calculator'!B$8:B23500,match(F16767,'Internal Staffing Calculator'!E$8:E23500,0)), "Not In Budget"),"")</f>
        <v/>
      </c>
      <c r="I16767" s="184"/>
      <c r="J16767" s="184"/>
      <c r="K16767" s="184"/>
      <c r="L16767" s="183"/>
    </row>
    <row r="16768">
      <c r="A16768" s="454"/>
      <c r="B16768" s="927"/>
      <c r="C16768" s="580"/>
      <c r="D16768" s="939"/>
      <c r="E16768" s="940"/>
      <c r="F16768" s="941"/>
      <c r="G16768" s="937" t="str">
        <f t="array" ref="G16768">xlookup(F16768,'Internal Staffing Calculator'!E:E,'Internal Staffing Calculator'!C:C,"")</f>
        <v/>
      </c>
      <c r="H16768" s="932" t="str">
        <f t="array" ref="H16768">if(F16768&lt;&gt;"", iferror(index('Internal Staffing Calculator'!B$8:B23500,match(F16768,'Internal Staffing Calculator'!E$8:E23500,0)), "Not In Budget"),"")</f>
        <v/>
      </c>
      <c r="I16768" s="184"/>
      <c r="J16768" s="184"/>
      <c r="K16768" s="184"/>
      <c r="L16768" s="183"/>
    </row>
    <row r="16769">
      <c r="A16769" s="454"/>
      <c r="B16769" s="927"/>
      <c r="C16769" s="580"/>
      <c r="D16769" s="939"/>
      <c r="E16769" s="940"/>
      <c r="F16769" s="941"/>
      <c r="G16769" s="937" t="str">
        <f t="array" ref="G16769">xlookup(F16769,'Internal Staffing Calculator'!E:E,'Internal Staffing Calculator'!C:C,"")</f>
        <v/>
      </c>
      <c r="H16769" s="932" t="str">
        <f t="array" ref="H16769">if(F16769&lt;&gt;"", iferror(index('Internal Staffing Calculator'!B$8:B23500,match(F16769,'Internal Staffing Calculator'!E$8:E23500,0)), "Not In Budget"),"")</f>
        <v/>
      </c>
      <c r="I16769" s="184"/>
      <c r="J16769" s="184"/>
      <c r="K16769" s="184"/>
      <c r="L16769" s="183"/>
    </row>
    <row r="16770">
      <c r="A16770" s="454"/>
      <c r="B16770" s="927"/>
      <c r="C16770" s="580"/>
      <c r="D16770" s="939"/>
      <c r="E16770" s="940"/>
      <c r="F16770" s="941"/>
      <c r="G16770" s="937" t="str">
        <f t="array" ref="G16770">xlookup(F16770,'Internal Staffing Calculator'!E:E,'Internal Staffing Calculator'!C:C,"")</f>
        <v/>
      </c>
      <c r="H16770" s="932" t="str">
        <f t="array" ref="H16770">if(F16770&lt;&gt;"", iferror(index('Internal Staffing Calculator'!B$8:B23500,match(F16770,'Internal Staffing Calculator'!E$8:E23500,0)), "Not In Budget"),"")</f>
        <v/>
      </c>
      <c r="I16770" s="184"/>
      <c r="J16770" s="184"/>
      <c r="K16770" s="184"/>
      <c r="L16770" s="183"/>
    </row>
    <row r="16771">
      <c r="A16771" s="454"/>
      <c r="B16771" s="927"/>
      <c r="C16771" s="580"/>
      <c r="D16771" s="939"/>
      <c r="E16771" s="940"/>
      <c r="F16771" s="941"/>
      <c r="G16771" s="937" t="str">
        <f t="array" ref="G16771">xlookup(F16771,'Internal Staffing Calculator'!E:E,'Internal Staffing Calculator'!C:C,"")</f>
        <v/>
      </c>
      <c r="H16771" s="932" t="str">
        <f t="array" ref="H16771">if(F16771&lt;&gt;"", iferror(index('Internal Staffing Calculator'!B$8:B23500,match(F16771,'Internal Staffing Calculator'!E$8:E23500,0)), "Not In Budget"),"")</f>
        <v/>
      </c>
      <c r="I16771" s="184"/>
      <c r="J16771" s="184"/>
      <c r="K16771" s="184"/>
      <c r="L16771" s="183"/>
    </row>
    <row r="16772">
      <c r="A16772" s="454"/>
      <c r="B16772" s="927"/>
      <c r="C16772" s="580"/>
      <c r="D16772" s="939"/>
      <c r="E16772" s="940"/>
      <c r="F16772" s="941"/>
      <c r="G16772" s="937" t="str">
        <f t="array" ref="G16772">xlookup(F16772,'Internal Staffing Calculator'!E:E,'Internal Staffing Calculator'!C:C,"")</f>
        <v/>
      </c>
      <c r="H16772" s="932" t="str">
        <f t="array" ref="H16772">if(F16772&lt;&gt;"", iferror(index('Internal Staffing Calculator'!B$8:B23500,match(F16772,'Internal Staffing Calculator'!E$8:E23500,0)), "Not In Budget"),"")</f>
        <v/>
      </c>
      <c r="I16772" s="184"/>
      <c r="J16772" s="184"/>
      <c r="K16772" s="184"/>
      <c r="L16772" s="183"/>
    </row>
    <row r="16773">
      <c r="A16773" s="454"/>
      <c r="B16773" s="927"/>
      <c r="C16773" s="580"/>
      <c r="D16773" s="939"/>
      <c r="E16773" s="940"/>
      <c r="F16773" s="941"/>
      <c r="G16773" s="937" t="str">
        <f t="array" ref="G16773">xlookup(F16773,'Internal Staffing Calculator'!E:E,'Internal Staffing Calculator'!C:C,"")</f>
        <v/>
      </c>
      <c r="H16773" s="932" t="str">
        <f t="array" ref="H16773">if(F16773&lt;&gt;"", iferror(index('Internal Staffing Calculator'!B$8:B23500,match(F16773,'Internal Staffing Calculator'!E$8:E23500,0)), "Not In Budget"),"")</f>
        <v/>
      </c>
      <c r="I16773" s="184"/>
      <c r="J16773" s="184"/>
      <c r="K16773" s="184"/>
      <c r="L16773" s="183"/>
    </row>
    <row r="16774">
      <c r="A16774" s="454"/>
      <c r="B16774" s="927"/>
      <c r="C16774" s="580"/>
      <c r="D16774" s="939"/>
      <c r="E16774" s="940"/>
      <c r="F16774" s="941"/>
      <c r="G16774" s="937" t="str">
        <f t="array" ref="G16774">xlookup(F16774,'Internal Staffing Calculator'!E:E,'Internal Staffing Calculator'!C:C,"")</f>
        <v/>
      </c>
      <c r="H16774" s="932" t="str">
        <f t="array" ref="H16774">if(F16774&lt;&gt;"", iferror(index('Internal Staffing Calculator'!B$8:B23500,match(F16774,'Internal Staffing Calculator'!E$8:E23500,0)), "Not In Budget"),"")</f>
        <v/>
      </c>
      <c r="I16774" s="184"/>
      <c r="J16774" s="184"/>
      <c r="K16774" s="184"/>
      <c r="L16774" s="183"/>
    </row>
    <row r="16775">
      <c r="A16775" s="454"/>
      <c r="B16775" s="927"/>
      <c r="C16775" s="580"/>
      <c r="D16775" s="939"/>
      <c r="E16775" s="940"/>
      <c r="F16775" s="941"/>
      <c r="G16775" s="937" t="str">
        <f t="array" ref="G16775">xlookup(F16775,'Internal Staffing Calculator'!E:E,'Internal Staffing Calculator'!C:C,"")</f>
        <v/>
      </c>
      <c r="H16775" s="932" t="str">
        <f t="array" ref="H16775">if(F16775&lt;&gt;"", iferror(index('Internal Staffing Calculator'!B$8:B23500,match(F16775,'Internal Staffing Calculator'!E$8:E23500,0)), "Not In Budget"),"")</f>
        <v/>
      </c>
      <c r="I16775" s="184"/>
      <c r="J16775" s="184"/>
      <c r="K16775" s="184"/>
      <c r="L16775" s="183"/>
    </row>
    <row r="16776">
      <c r="A16776" s="454"/>
      <c r="B16776" s="927"/>
      <c r="C16776" s="580"/>
      <c r="D16776" s="939"/>
      <c r="E16776" s="940"/>
      <c r="F16776" s="941"/>
      <c r="G16776" s="937" t="str">
        <f t="array" ref="G16776">xlookup(F16776,'Internal Staffing Calculator'!E:E,'Internal Staffing Calculator'!C:C,"")</f>
        <v/>
      </c>
      <c r="H16776" s="932" t="str">
        <f t="array" ref="H16776">if(F16776&lt;&gt;"", iferror(index('Internal Staffing Calculator'!B$8:B23500,match(F16776,'Internal Staffing Calculator'!E$8:E23500,0)), "Not In Budget"),"")</f>
        <v/>
      </c>
      <c r="I16776" s="184"/>
      <c r="J16776" s="184"/>
      <c r="K16776" s="184"/>
      <c r="L16776" s="183"/>
    </row>
    <row r="16777">
      <c r="A16777" s="454"/>
      <c r="B16777" s="927"/>
      <c r="C16777" s="580"/>
      <c r="D16777" s="939"/>
      <c r="E16777" s="940"/>
      <c r="F16777" s="941"/>
      <c r="G16777" s="937" t="str">
        <f t="array" ref="G16777">xlookup(F16777,'Internal Staffing Calculator'!E:E,'Internal Staffing Calculator'!C:C,"")</f>
        <v/>
      </c>
      <c r="H16777" s="932" t="str">
        <f t="array" ref="H16777">if(F16777&lt;&gt;"", iferror(index('Internal Staffing Calculator'!B$8:B23500,match(F16777,'Internal Staffing Calculator'!E$8:E23500,0)), "Not In Budget"),"")</f>
        <v/>
      </c>
      <c r="I16777" s="184"/>
      <c r="J16777" s="184"/>
      <c r="K16777" s="184"/>
      <c r="L16777" s="183"/>
    </row>
    <row r="16778">
      <c r="A16778" s="454"/>
      <c r="B16778" s="927"/>
      <c r="C16778" s="580"/>
      <c r="D16778" s="939"/>
      <c r="E16778" s="940"/>
      <c r="F16778" s="941"/>
      <c r="G16778" s="937" t="str">
        <f t="array" ref="G16778">xlookup(F16778,'Internal Staffing Calculator'!E:E,'Internal Staffing Calculator'!C:C,"")</f>
        <v/>
      </c>
      <c r="H16778" s="932" t="str">
        <f t="array" ref="H16778">if(F16778&lt;&gt;"", iferror(index('Internal Staffing Calculator'!B$8:B23500,match(F16778,'Internal Staffing Calculator'!E$8:E23500,0)), "Not In Budget"),"")</f>
        <v/>
      </c>
      <c r="I16778" s="184"/>
      <c r="J16778" s="184"/>
      <c r="K16778" s="184"/>
      <c r="L16778" s="183"/>
    </row>
    <row r="16779">
      <c r="A16779" s="454"/>
      <c r="B16779" s="927"/>
      <c r="C16779" s="580"/>
      <c r="D16779" s="939"/>
      <c r="E16779" s="940"/>
      <c r="F16779" s="941"/>
      <c r="G16779" s="937" t="str">
        <f t="array" ref="G16779">xlookup(F16779,'Internal Staffing Calculator'!E:E,'Internal Staffing Calculator'!C:C,"")</f>
        <v/>
      </c>
      <c r="H16779" s="932" t="str">
        <f t="array" ref="H16779">if(F16779&lt;&gt;"", iferror(index('Internal Staffing Calculator'!B$8:B23500,match(F16779,'Internal Staffing Calculator'!E$8:E23500,0)), "Not In Budget"),"")</f>
        <v/>
      </c>
      <c r="I16779" s="184"/>
      <c r="J16779" s="184"/>
      <c r="K16779" s="184"/>
      <c r="L16779" s="183"/>
    </row>
    <row r="16780">
      <c r="A16780" s="454"/>
      <c r="B16780" s="927"/>
      <c r="C16780" s="580"/>
      <c r="D16780" s="939"/>
      <c r="E16780" s="940"/>
      <c r="F16780" s="941"/>
      <c r="G16780" s="937" t="str">
        <f t="array" ref="G16780">xlookup(F16780,'Internal Staffing Calculator'!E:E,'Internal Staffing Calculator'!C:C,"")</f>
        <v/>
      </c>
      <c r="H16780" s="932" t="str">
        <f t="array" ref="H16780">if(F16780&lt;&gt;"", iferror(index('Internal Staffing Calculator'!B$8:B23500,match(F16780,'Internal Staffing Calculator'!E$8:E23500,0)), "Not In Budget"),"")</f>
        <v/>
      </c>
      <c r="I16780" s="184"/>
      <c r="J16780" s="184"/>
      <c r="K16780" s="184"/>
      <c r="L16780" s="183"/>
    </row>
    <row r="16781">
      <c r="A16781" s="454"/>
      <c r="B16781" s="927"/>
      <c r="C16781" s="580"/>
      <c r="D16781" s="939"/>
      <c r="E16781" s="940"/>
      <c r="F16781" s="941"/>
      <c r="G16781" s="937" t="str">
        <f t="array" ref="G16781">xlookup(F16781,'Internal Staffing Calculator'!E:E,'Internal Staffing Calculator'!C:C,"")</f>
        <v/>
      </c>
      <c r="H16781" s="932" t="str">
        <f t="array" ref="H16781">if(F16781&lt;&gt;"", iferror(index('Internal Staffing Calculator'!B$8:B23500,match(F16781,'Internal Staffing Calculator'!E$8:E23500,0)), "Not In Budget"),"")</f>
        <v/>
      </c>
      <c r="I16781" s="184"/>
      <c r="J16781" s="184"/>
      <c r="K16781" s="184"/>
      <c r="L16781" s="183"/>
    </row>
    <row r="16782">
      <c r="A16782" s="454"/>
      <c r="B16782" s="927"/>
      <c r="C16782" s="580"/>
      <c r="D16782" s="939"/>
      <c r="E16782" s="940"/>
      <c r="F16782" s="941"/>
      <c r="G16782" s="937" t="str">
        <f t="array" ref="G16782">xlookup(F16782,'Internal Staffing Calculator'!E:E,'Internal Staffing Calculator'!C:C,"")</f>
        <v/>
      </c>
      <c r="H16782" s="932" t="str">
        <f t="array" ref="H16782">if(F16782&lt;&gt;"", iferror(index('Internal Staffing Calculator'!B$8:B23500,match(F16782,'Internal Staffing Calculator'!E$8:E23500,0)), "Not In Budget"),"")</f>
        <v/>
      </c>
      <c r="I16782" s="184"/>
      <c r="J16782" s="184"/>
      <c r="K16782" s="184"/>
      <c r="L16782" s="183"/>
    </row>
    <row r="16783">
      <c r="A16783" s="454"/>
      <c r="B16783" s="927"/>
      <c r="C16783" s="580"/>
      <c r="D16783" s="939"/>
      <c r="E16783" s="940"/>
      <c r="F16783" s="941"/>
      <c r="G16783" s="937" t="str">
        <f t="array" ref="G16783">xlookup(F16783,'Internal Staffing Calculator'!E:E,'Internal Staffing Calculator'!C:C,"")</f>
        <v/>
      </c>
      <c r="H16783" s="932" t="str">
        <f t="array" ref="H16783">if(F16783&lt;&gt;"", iferror(index('Internal Staffing Calculator'!B$8:B23500,match(F16783,'Internal Staffing Calculator'!E$8:E23500,0)), "Not In Budget"),"")</f>
        <v/>
      </c>
      <c r="I16783" s="184"/>
      <c r="J16783" s="184"/>
      <c r="K16783" s="184"/>
      <c r="L16783" s="183"/>
    </row>
    <row r="16784">
      <c r="A16784" s="454"/>
      <c r="B16784" s="927"/>
      <c r="C16784" s="580"/>
      <c r="D16784" s="939"/>
      <c r="E16784" s="940"/>
      <c r="F16784" s="941"/>
      <c r="G16784" s="937" t="str">
        <f t="array" ref="G16784">xlookup(F16784,'Internal Staffing Calculator'!E:E,'Internal Staffing Calculator'!C:C,"")</f>
        <v/>
      </c>
      <c r="H16784" s="932" t="str">
        <f t="array" ref="H16784">if(F16784&lt;&gt;"", iferror(index('Internal Staffing Calculator'!B$8:B23500,match(F16784,'Internal Staffing Calculator'!E$8:E23500,0)), "Not In Budget"),"")</f>
        <v/>
      </c>
      <c r="I16784" s="184"/>
      <c r="J16784" s="184"/>
      <c r="K16784" s="184"/>
      <c r="L16784" s="183"/>
    </row>
    <row r="16785">
      <c r="A16785" s="454"/>
      <c r="B16785" s="927"/>
      <c r="C16785" s="580"/>
      <c r="D16785" s="939"/>
      <c r="E16785" s="940"/>
      <c r="F16785" s="941"/>
      <c r="G16785" s="937" t="str">
        <f t="array" ref="G16785">xlookup(F16785,'Internal Staffing Calculator'!E:E,'Internal Staffing Calculator'!C:C,"")</f>
        <v/>
      </c>
      <c r="H16785" s="932" t="str">
        <f t="array" ref="H16785">if(F16785&lt;&gt;"", iferror(index('Internal Staffing Calculator'!B$8:B23500,match(F16785,'Internal Staffing Calculator'!E$8:E23500,0)), "Not In Budget"),"")</f>
        <v/>
      </c>
      <c r="I16785" s="184"/>
      <c r="J16785" s="184"/>
      <c r="K16785" s="184"/>
      <c r="L16785" s="183"/>
    </row>
    <row r="16786">
      <c r="A16786" s="454"/>
      <c r="B16786" s="927"/>
      <c r="C16786" s="580"/>
      <c r="D16786" s="939"/>
      <c r="E16786" s="940"/>
      <c r="F16786" s="941"/>
      <c r="G16786" s="937" t="str">
        <f t="array" ref="G16786">xlookup(F16786,'Internal Staffing Calculator'!E:E,'Internal Staffing Calculator'!C:C,"")</f>
        <v/>
      </c>
      <c r="H16786" s="932" t="str">
        <f t="array" ref="H16786">if(F16786&lt;&gt;"", iferror(index('Internal Staffing Calculator'!B$8:B23500,match(F16786,'Internal Staffing Calculator'!E$8:E23500,0)), "Not In Budget"),"")</f>
        <v/>
      </c>
      <c r="I16786" s="184"/>
      <c r="J16786" s="184"/>
      <c r="K16786" s="184"/>
      <c r="L16786" s="183"/>
    </row>
    <row r="16787">
      <c r="A16787" s="454"/>
      <c r="B16787" s="927"/>
      <c r="C16787" s="580"/>
      <c r="D16787" s="939"/>
      <c r="E16787" s="940"/>
      <c r="F16787" s="941"/>
      <c r="G16787" s="937" t="str">
        <f t="array" ref="G16787">xlookup(F16787,'Internal Staffing Calculator'!E:E,'Internal Staffing Calculator'!C:C,"")</f>
        <v/>
      </c>
      <c r="H16787" s="932" t="str">
        <f t="array" ref="H16787">if(F16787&lt;&gt;"", iferror(index('Internal Staffing Calculator'!B$8:B23500,match(F16787,'Internal Staffing Calculator'!E$8:E23500,0)), "Not In Budget"),"")</f>
        <v/>
      </c>
      <c r="I16787" s="184"/>
      <c r="J16787" s="184"/>
      <c r="K16787" s="184"/>
      <c r="L16787" s="183"/>
    </row>
    <row r="16788">
      <c r="A16788" s="454"/>
      <c r="B16788" s="927"/>
      <c r="C16788" s="580"/>
      <c r="D16788" s="939"/>
      <c r="E16788" s="940"/>
      <c r="F16788" s="941"/>
      <c r="G16788" s="937" t="str">
        <f t="array" ref="G16788">xlookup(F16788,'Internal Staffing Calculator'!E:E,'Internal Staffing Calculator'!C:C,"")</f>
        <v/>
      </c>
      <c r="H16788" s="932" t="str">
        <f t="array" ref="H16788">if(F16788&lt;&gt;"", iferror(index('Internal Staffing Calculator'!B$8:B23500,match(F16788,'Internal Staffing Calculator'!E$8:E23500,0)), "Not In Budget"),"")</f>
        <v/>
      </c>
      <c r="I16788" s="184"/>
      <c r="J16788" s="184"/>
      <c r="K16788" s="184"/>
      <c r="L16788" s="183"/>
    </row>
    <row r="16789">
      <c r="A16789" s="454"/>
      <c r="B16789" s="927"/>
      <c r="C16789" s="580"/>
      <c r="D16789" s="939"/>
      <c r="E16789" s="940"/>
      <c r="F16789" s="941"/>
      <c r="G16789" s="937" t="str">
        <f t="array" ref="G16789">xlookup(F16789,'Internal Staffing Calculator'!E:E,'Internal Staffing Calculator'!C:C,"")</f>
        <v/>
      </c>
      <c r="H16789" s="932" t="str">
        <f t="array" ref="H16789">if(F16789&lt;&gt;"", iferror(index('Internal Staffing Calculator'!B$8:B23500,match(F16789,'Internal Staffing Calculator'!E$8:E23500,0)), "Not In Budget"),"")</f>
        <v/>
      </c>
      <c r="I16789" s="184"/>
      <c r="J16789" s="184"/>
      <c r="K16789" s="184"/>
      <c r="L16789" s="183"/>
    </row>
    <row r="16790">
      <c r="A16790" s="454"/>
      <c r="B16790" s="927"/>
      <c r="C16790" s="580"/>
      <c r="D16790" s="939"/>
      <c r="E16790" s="940"/>
      <c r="F16790" s="941"/>
      <c r="G16790" s="937" t="str">
        <f t="array" ref="G16790">xlookup(F16790,'Internal Staffing Calculator'!E:E,'Internal Staffing Calculator'!C:C,"")</f>
        <v/>
      </c>
      <c r="H16790" s="932" t="str">
        <f t="array" ref="H16790">if(F16790&lt;&gt;"", iferror(index('Internal Staffing Calculator'!B$8:B23500,match(F16790,'Internal Staffing Calculator'!E$8:E23500,0)), "Not In Budget"),"")</f>
        <v/>
      </c>
      <c r="I16790" s="184"/>
      <c r="J16790" s="184"/>
      <c r="K16790" s="184"/>
      <c r="L16790" s="183"/>
    </row>
    <row r="16791">
      <c r="A16791" s="454"/>
      <c r="B16791" s="927"/>
      <c r="C16791" s="580"/>
      <c r="D16791" s="939"/>
      <c r="E16791" s="940"/>
      <c r="F16791" s="941"/>
      <c r="G16791" s="937" t="str">
        <f t="array" ref="G16791">xlookup(F16791,'Internal Staffing Calculator'!E:E,'Internal Staffing Calculator'!C:C,"")</f>
        <v/>
      </c>
      <c r="H16791" s="932" t="str">
        <f t="array" ref="H16791">if(F16791&lt;&gt;"", iferror(index('Internal Staffing Calculator'!B$8:B23500,match(F16791,'Internal Staffing Calculator'!E$8:E23500,0)), "Not In Budget"),"")</f>
        <v/>
      </c>
      <c r="I16791" s="184"/>
      <c r="J16791" s="184"/>
      <c r="K16791" s="184"/>
      <c r="L16791" s="183"/>
    </row>
    <row r="16792">
      <c r="A16792" s="454"/>
      <c r="B16792" s="927"/>
      <c r="C16792" s="580"/>
      <c r="D16792" s="939"/>
      <c r="E16792" s="940"/>
      <c r="F16792" s="941"/>
      <c r="G16792" s="937" t="str">
        <f t="array" ref="G16792">xlookup(F16792,'Internal Staffing Calculator'!E:E,'Internal Staffing Calculator'!C:C,"")</f>
        <v/>
      </c>
      <c r="H16792" s="932" t="str">
        <f t="array" ref="H16792">if(F16792&lt;&gt;"", iferror(index('Internal Staffing Calculator'!B$8:B23500,match(F16792,'Internal Staffing Calculator'!E$8:E23500,0)), "Not In Budget"),"")</f>
        <v/>
      </c>
      <c r="I16792" s="184"/>
      <c r="J16792" s="184"/>
      <c r="K16792" s="184"/>
      <c r="L16792" s="183"/>
    </row>
    <row r="16793">
      <c r="A16793" s="454"/>
      <c r="B16793" s="927"/>
      <c r="C16793" s="580"/>
      <c r="D16793" s="939"/>
      <c r="E16793" s="940"/>
      <c r="F16793" s="941"/>
      <c r="G16793" s="937" t="str">
        <f t="array" ref="G16793">xlookup(F16793,'Internal Staffing Calculator'!E:E,'Internal Staffing Calculator'!C:C,"")</f>
        <v/>
      </c>
      <c r="H16793" s="932" t="str">
        <f t="array" ref="H16793">if(F16793&lt;&gt;"", iferror(index('Internal Staffing Calculator'!B$8:B23500,match(F16793,'Internal Staffing Calculator'!E$8:E23500,0)), "Not In Budget"),"")</f>
        <v/>
      </c>
      <c r="I16793" s="184"/>
      <c r="J16793" s="184"/>
      <c r="K16793" s="184"/>
      <c r="L16793" s="183"/>
    </row>
    <row r="16794">
      <c r="A16794" s="454"/>
      <c r="B16794" s="927"/>
      <c r="C16794" s="580"/>
      <c r="D16794" s="939"/>
      <c r="E16794" s="940"/>
      <c r="F16794" s="941"/>
      <c r="G16794" s="937" t="str">
        <f t="array" ref="G16794">xlookup(F16794,'Internal Staffing Calculator'!E:E,'Internal Staffing Calculator'!C:C,"")</f>
        <v/>
      </c>
      <c r="H16794" s="932" t="str">
        <f t="array" ref="H16794">if(F16794&lt;&gt;"", iferror(index('Internal Staffing Calculator'!B$8:B23500,match(F16794,'Internal Staffing Calculator'!E$8:E23500,0)), "Not In Budget"),"")</f>
        <v/>
      </c>
      <c r="I16794" s="184"/>
      <c r="J16794" s="184"/>
      <c r="K16794" s="184"/>
      <c r="L16794" s="183"/>
    </row>
    <row r="16795">
      <c r="A16795" s="454"/>
      <c r="B16795" s="927"/>
      <c r="C16795" s="580"/>
      <c r="D16795" s="939"/>
      <c r="E16795" s="940"/>
      <c r="F16795" s="941"/>
      <c r="G16795" s="937" t="str">
        <f t="array" ref="G16795">xlookup(F16795,'Internal Staffing Calculator'!E:E,'Internal Staffing Calculator'!C:C,"")</f>
        <v/>
      </c>
      <c r="H16795" s="932" t="str">
        <f t="array" ref="H16795">if(F16795&lt;&gt;"", iferror(index('Internal Staffing Calculator'!B$8:B23500,match(F16795,'Internal Staffing Calculator'!E$8:E23500,0)), "Not In Budget"),"")</f>
        <v/>
      </c>
      <c r="I16795" s="184"/>
      <c r="J16795" s="184"/>
      <c r="K16795" s="184"/>
      <c r="L16795" s="183"/>
    </row>
    <row r="16796">
      <c r="A16796" s="454"/>
      <c r="B16796" s="927"/>
      <c r="C16796" s="580"/>
      <c r="D16796" s="939"/>
      <c r="E16796" s="940"/>
      <c r="F16796" s="941"/>
      <c r="G16796" s="937" t="str">
        <f t="array" ref="G16796">xlookup(F16796,'Internal Staffing Calculator'!E:E,'Internal Staffing Calculator'!C:C,"")</f>
        <v/>
      </c>
      <c r="H16796" s="932" t="str">
        <f t="array" ref="H16796">if(F16796&lt;&gt;"", iferror(index('Internal Staffing Calculator'!B$8:B23500,match(F16796,'Internal Staffing Calculator'!E$8:E23500,0)), "Not In Budget"),"")</f>
        <v/>
      </c>
      <c r="I16796" s="184"/>
      <c r="J16796" s="184"/>
      <c r="K16796" s="184"/>
      <c r="L16796" s="183"/>
    </row>
    <row r="16797">
      <c r="A16797" s="454"/>
      <c r="B16797" s="927"/>
      <c r="C16797" s="580"/>
      <c r="D16797" s="939"/>
      <c r="E16797" s="940"/>
      <c r="F16797" s="941"/>
      <c r="G16797" s="937" t="str">
        <f t="array" ref="G16797">xlookup(F16797,'Internal Staffing Calculator'!E:E,'Internal Staffing Calculator'!C:C,"")</f>
        <v/>
      </c>
      <c r="H16797" s="932" t="str">
        <f t="array" ref="H16797">if(F16797&lt;&gt;"", iferror(index('Internal Staffing Calculator'!B$8:B23500,match(F16797,'Internal Staffing Calculator'!E$8:E23500,0)), "Not In Budget"),"")</f>
        <v/>
      </c>
      <c r="I16797" s="184"/>
      <c r="J16797" s="184"/>
      <c r="K16797" s="184"/>
      <c r="L16797" s="183"/>
    </row>
    <row r="16798">
      <c r="A16798" s="454"/>
      <c r="B16798" s="927"/>
      <c r="C16798" s="580"/>
      <c r="D16798" s="939"/>
      <c r="E16798" s="940"/>
      <c r="F16798" s="941"/>
      <c r="G16798" s="937" t="str">
        <f t="array" ref="G16798">xlookup(F16798,'Internal Staffing Calculator'!E:E,'Internal Staffing Calculator'!C:C,"")</f>
        <v/>
      </c>
      <c r="H16798" s="932" t="str">
        <f t="array" ref="H16798">if(F16798&lt;&gt;"", iferror(index('Internal Staffing Calculator'!B$8:B23500,match(F16798,'Internal Staffing Calculator'!E$8:E23500,0)), "Not In Budget"),"")</f>
        <v/>
      </c>
      <c r="I16798" s="184"/>
      <c r="J16798" s="184"/>
      <c r="K16798" s="184"/>
      <c r="L16798" s="183"/>
    </row>
    <row r="16799">
      <c r="A16799" s="454"/>
      <c r="B16799" s="927"/>
      <c r="C16799" s="580"/>
      <c r="D16799" s="939"/>
      <c r="E16799" s="940"/>
      <c r="F16799" s="941"/>
      <c r="G16799" s="937" t="str">
        <f t="array" ref="G16799">xlookup(F16799,'Internal Staffing Calculator'!E:E,'Internal Staffing Calculator'!C:C,"")</f>
        <v/>
      </c>
      <c r="H16799" s="932" t="str">
        <f t="array" ref="H16799">if(F16799&lt;&gt;"", iferror(index('Internal Staffing Calculator'!B$8:B23500,match(F16799,'Internal Staffing Calculator'!E$8:E23500,0)), "Not In Budget"),"")</f>
        <v/>
      </c>
      <c r="I16799" s="184"/>
      <c r="J16799" s="184"/>
      <c r="K16799" s="184"/>
      <c r="L16799" s="183"/>
    </row>
    <row r="16800">
      <c r="A16800" s="454"/>
      <c r="B16800" s="927"/>
      <c r="C16800" s="580"/>
      <c r="D16800" s="939"/>
      <c r="E16800" s="940"/>
      <c r="F16800" s="941"/>
      <c r="G16800" s="937" t="str">
        <f t="array" ref="G16800">xlookup(F16800,'Internal Staffing Calculator'!E:E,'Internal Staffing Calculator'!C:C,"")</f>
        <v/>
      </c>
      <c r="H16800" s="932" t="str">
        <f t="array" ref="H16800">if(F16800&lt;&gt;"", iferror(index('Internal Staffing Calculator'!B$8:B23500,match(F16800,'Internal Staffing Calculator'!E$8:E23500,0)), "Not In Budget"),"")</f>
        <v/>
      </c>
      <c r="I16800" s="184"/>
      <c r="J16800" s="184"/>
      <c r="K16800" s="184"/>
      <c r="L16800" s="183"/>
    </row>
    <row r="16801">
      <c r="A16801" s="454"/>
      <c r="B16801" s="927"/>
      <c r="C16801" s="580"/>
      <c r="D16801" s="939"/>
      <c r="E16801" s="940"/>
      <c r="F16801" s="941"/>
      <c r="G16801" s="937" t="str">
        <f t="array" ref="G16801">xlookup(F16801,'Internal Staffing Calculator'!E:E,'Internal Staffing Calculator'!C:C,"")</f>
        <v/>
      </c>
      <c r="H16801" s="932" t="str">
        <f t="array" ref="H16801">if(F16801&lt;&gt;"", iferror(index('Internal Staffing Calculator'!B$8:B23500,match(F16801,'Internal Staffing Calculator'!E$8:E23500,0)), "Not In Budget"),"")</f>
        <v/>
      </c>
      <c r="I16801" s="184"/>
      <c r="J16801" s="184"/>
      <c r="K16801" s="184"/>
      <c r="L16801" s="183"/>
    </row>
    <row r="16802">
      <c r="A16802" s="454"/>
      <c r="B16802" s="927"/>
      <c r="C16802" s="580"/>
      <c r="D16802" s="939"/>
      <c r="E16802" s="940"/>
      <c r="F16802" s="941"/>
      <c r="G16802" s="937" t="str">
        <f t="array" ref="G16802">xlookup(F16802,'Internal Staffing Calculator'!E:E,'Internal Staffing Calculator'!C:C,"")</f>
        <v/>
      </c>
      <c r="H16802" s="932" t="str">
        <f t="array" ref="H16802">if(F16802&lt;&gt;"", iferror(index('Internal Staffing Calculator'!B$8:B23500,match(F16802,'Internal Staffing Calculator'!E$8:E23500,0)), "Not In Budget"),"")</f>
        <v/>
      </c>
      <c r="I16802" s="184"/>
      <c r="J16802" s="184"/>
      <c r="K16802" s="184"/>
      <c r="L16802" s="183"/>
    </row>
    <row r="16803">
      <c r="A16803" s="454"/>
      <c r="B16803" s="927"/>
      <c r="C16803" s="580"/>
      <c r="D16803" s="939"/>
      <c r="E16803" s="940"/>
      <c r="F16803" s="941"/>
      <c r="G16803" s="937" t="str">
        <f t="array" ref="G16803">xlookup(F16803,'Internal Staffing Calculator'!E:E,'Internal Staffing Calculator'!C:C,"")</f>
        <v/>
      </c>
      <c r="H16803" s="932" t="str">
        <f t="array" ref="H16803">if(F16803&lt;&gt;"", iferror(index('Internal Staffing Calculator'!B$8:B23500,match(F16803,'Internal Staffing Calculator'!E$8:E23500,0)), "Not In Budget"),"")</f>
        <v/>
      </c>
      <c r="I16803" s="184"/>
      <c r="J16803" s="184"/>
      <c r="K16803" s="184"/>
      <c r="L16803" s="183"/>
    </row>
    <row r="16804">
      <c r="A16804" s="454"/>
      <c r="B16804" s="927"/>
      <c r="C16804" s="580"/>
      <c r="D16804" s="939"/>
      <c r="E16804" s="940"/>
      <c r="F16804" s="941"/>
      <c r="G16804" s="937" t="str">
        <f t="array" ref="G16804">xlookup(F16804,'Internal Staffing Calculator'!E:E,'Internal Staffing Calculator'!C:C,"")</f>
        <v/>
      </c>
      <c r="H16804" s="932" t="str">
        <f t="array" ref="H16804">if(F16804&lt;&gt;"", iferror(index('Internal Staffing Calculator'!B$8:B23500,match(F16804,'Internal Staffing Calculator'!E$8:E23500,0)), "Not In Budget"),"")</f>
        <v/>
      </c>
      <c r="I16804" s="184"/>
      <c r="J16804" s="184"/>
      <c r="K16804" s="184"/>
      <c r="L16804" s="183"/>
    </row>
    <row r="16805">
      <c r="A16805" s="454"/>
      <c r="B16805" s="927"/>
      <c r="C16805" s="580"/>
      <c r="D16805" s="939"/>
      <c r="E16805" s="940"/>
      <c r="F16805" s="941"/>
      <c r="G16805" s="937" t="str">
        <f t="array" ref="G16805">xlookup(F16805,'Internal Staffing Calculator'!E:E,'Internal Staffing Calculator'!C:C,"")</f>
        <v/>
      </c>
      <c r="H16805" s="932" t="str">
        <f t="array" ref="H16805">if(F16805&lt;&gt;"", iferror(index('Internal Staffing Calculator'!B$8:B23500,match(F16805,'Internal Staffing Calculator'!E$8:E23500,0)), "Not In Budget"),"")</f>
        <v/>
      </c>
      <c r="I16805" s="184"/>
      <c r="J16805" s="184"/>
      <c r="K16805" s="184"/>
      <c r="L16805" s="183"/>
    </row>
    <row r="16806">
      <c r="A16806" s="454"/>
      <c r="B16806" s="927"/>
      <c r="C16806" s="580"/>
      <c r="D16806" s="939"/>
      <c r="E16806" s="940"/>
      <c r="F16806" s="941"/>
      <c r="G16806" s="937" t="str">
        <f t="array" ref="G16806">xlookup(F16806,'Internal Staffing Calculator'!E:E,'Internal Staffing Calculator'!C:C,"")</f>
        <v/>
      </c>
      <c r="H16806" s="932" t="str">
        <f t="array" ref="H16806">if(F16806&lt;&gt;"", iferror(index('Internal Staffing Calculator'!B$8:B23500,match(F16806,'Internal Staffing Calculator'!E$8:E23500,0)), "Not In Budget"),"")</f>
        <v/>
      </c>
      <c r="I16806" s="184"/>
      <c r="J16806" s="184"/>
      <c r="K16806" s="184"/>
      <c r="L16806" s="183"/>
    </row>
    <row r="16807">
      <c r="A16807" s="454"/>
      <c r="B16807" s="927"/>
      <c r="C16807" s="580"/>
      <c r="D16807" s="939"/>
      <c r="E16807" s="940"/>
      <c r="F16807" s="941"/>
      <c r="G16807" s="937" t="str">
        <f t="array" ref="G16807">xlookup(F16807,'Internal Staffing Calculator'!E:E,'Internal Staffing Calculator'!C:C,"")</f>
        <v/>
      </c>
      <c r="H16807" s="932" t="str">
        <f t="array" ref="H16807">if(F16807&lt;&gt;"", iferror(index('Internal Staffing Calculator'!B$8:B23500,match(F16807,'Internal Staffing Calculator'!E$8:E23500,0)), "Not In Budget"),"")</f>
        <v/>
      </c>
      <c r="I16807" s="184"/>
      <c r="J16807" s="184"/>
      <c r="K16807" s="184"/>
      <c r="L16807" s="183"/>
    </row>
    <row r="16808">
      <c r="A16808" s="454"/>
      <c r="B16808" s="927"/>
      <c r="C16808" s="580"/>
      <c r="D16808" s="939"/>
      <c r="E16808" s="940"/>
      <c r="F16808" s="941"/>
      <c r="G16808" s="937" t="str">
        <f t="array" ref="G16808">xlookup(F16808,'Internal Staffing Calculator'!E:E,'Internal Staffing Calculator'!C:C,"")</f>
        <v/>
      </c>
      <c r="H16808" s="932" t="str">
        <f t="array" ref="H16808">if(F16808&lt;&gt;"", iferror(index('Internal Staffing Calculator'!B$8:B23500,match(F16808,'Internal Staffing Calculator'!E$8:E23500,0)), "Not In Budget"),"")</f>
        <v/>
      </c>
      <c r="I16808" s="184"/>
      <c r="J16808" s="184"/>
      <c r="K16808" s="184"/>
      <c r="L16808" s="183"/>
    </row>
    <row r="16809">
      <c r="A16809" s="454"/>
      <c r="B16809" s="927"/>
      <c r="C16809" s="580"/>
      <c r="D16809" s="939"/>
      <c r="E16809" s="940"/>
      <c r="F16809" s="941"/>
      <c r="G16809" s="937" t="str">
        <f t="array" ref="G16809">xlookup(F16809,'Internal Staffing Calculator'!E:E,'Internal Staffing Calculator'!C:C,"")</f>
        <v/>
      </c>
      <c r="H16809" s="932" t="str">
        <f t="array" ref="H16809">if(F16809&lt;&gt;"", iferror(index('Internal Staffing Calculator'!B$8:B23500,match(F16809,'Internal Staffing Calculator'!E$8:E23500,0)), "Not In Budget"),"")</f>
        <v/>
      </c>
      <c r="I16809" s="184"/>
      <c r="J16809" s="184"/>
      <c r="K16809" s="184"/>
      <c r="L16809" s="183"/>
    </row>
    <row r="16810">
      <c r="A16810" s="454"/>
      <c r="B16810" s="927"/>
      <c r="C16810" s="580"/>
      <c r="D16810" s="939"/>
      <c r="E16810" s="940"/>
      <c r="F16810" s="941"/>
      <c r="G16810" s="937" t="str">
        <f t="array" ref="G16810">xlookup(F16810,'Internal Staffing Calculator'!E:E,'Internal Staffing Calculator'!C:C,"")</f>
        <v/>
      </c>
      <c r="H16810" s="932" t="str">
        <f t="array" ref="H16810">if(F16810&lt;&gt;"", iferror(index('Internal Staffing Calculator'!B$8:B23500,match(F16810,'Internal Staffing Calculator'!E$8:E23500,0)), "Not In Budget"),"")</f>
        <v/>
      </c>
      <c r="I16810" s="184"/>
      <c r="J16810" s="184"/>
      <c r="K16810" s="184"/>
      <c r="L16810" s="183"/>
    </row>
    <row r="16811">
      <c r="A16811" s="454"/>
      <c r="B16811" s="927"/>
      <c r="C16811" s="580"/>
      <c r="D16811" s="939"/>
      <c r="E16811" s="940"/>
      <c r="F16811" s="941"/>
      <c r="G16811" s="937" t="str">
        <f t="array" ref="G16811">xlookup(F16811,'Internal Staffing Calculator'!E:E,'Internal Staffing Calculator'!C:C,"")</f>
        <v/>
      </c>
      <c r="H16811" s="932" t="str">
        <f t="array" ref="H16811">if(F16811&lt;&gt;"", iferror(index('Internal Staffing Calculator'!B$8:B23500,match(F16811,'Internal Staffing Calculator'!E$8:E23500,0)), "Not In Budget"),"")</f>
        <v/>
      </c>
      <c r="I16811" s="184"/>
      <c r="J16811" s="184"/>
      <c r="K16811" s="184"/>
      <c r="L16811" s="183"/>
    </row>
    <row r="16812">
      <c r="A16812" s="454"/>
      <c r="B16812" s="927"/>
      <c r="C16812" s="580"/>
      <c r="D16812" s="939"/>
      <c r="E16812" s="940"/>
      <c r="F16812" s="941"/>
      <c r="G16812" s="937" t="str">
        <f t="array" ref="G16812">xlookup(F16812,'Internal Staffing Calculator'!E:E,'Internal Staffing Calculator'!C:C,"")</f>
        <v/>
      </c>
      <c r="H16812" s="932" t="str">
        <f t="array" ref="H16812">if(F16812&lt;&gt;"", iferror(index('Internal Staffing Calculator'!B$8:B23500,match(F16812,'Internal Staffing Calculator'!E$8:E23500,0)), "Not In Budget"),"")</f>
        <v/>
      </c>
      <c r="I16812" s="184"/>
      <c r="J16812" s="184"/>
      <c r="K16812" s="184"/>
      <c r="L16812" s="183"/>
    </row>
    <row r="16813">
      <c r="A16813" s="454"/>
      <c r="B16813" s="927"/>
      <c r="C16813" s="580"/>
      <c r="D16813" s="939"/>
      <c r="E16813" s="940"/>
      <c r="F16813" s="941"/>
      <c r="G16813" s="937" t="str">
        <f t="array" ref="G16813">xlookup(F16813,'Internal Staffing Calculator'!E:E,'Internal Staffing Calculator'!C:C,"")</f>
        <v/>
      </c>
      <c r="H16813" s="932" t="str">
        <f t="array" ref="H16813">if(F16813&lt;&gt;"", iferror(index('Internal Staffing Calculator'!B$8:B23500,match(F16813,'Internal Staffing Calculator'!E$8:E23500,0)), "Not In Budget"),"")</f>
        <v/>
      </c>
      <c r="I16813" s="184"/>
      <c r="J16813" s="184"/>
      <c r="K16813" s="184"/>
      <c r="L16813" s="183"/>
    </row>
    <row r="16814">
      <c r="A16814" s="454"/>
      <c r="B16814" s="927"/>
      <c r="C16814" s="580"/>
      <c r="D16814" s="939"/>
      <c r="E16814" s="940"/>
      <c r="F16814" s="941"/>
      <c r="G16814" s="937" t="str">
        <f t="array" ref="G16814">xlookup(F16814,'Internal Staffing Calculator'!E:E,'Internal Staffing Calculator'!C:C,"")</f>
        <v/>
      </c>
      <c r="H16814" s="932" t="str">
        <f t="array" ref="H16814">if(F16814&lt;&gt;"", iferror(index('Internal Staffing Calculator'!B$8:B23500,match(F16814,'Internal Staffing Calculator'!E$8:E23500,0)), "Not In Budget"),"")</f>
        <v/>
      </c>
      <c r="I16814" s="184"/>
      <c r="J16814" s="184"/>
      <c r="K16814" s="184"/>
      <c r="L16814" s="183"/>
    </row>
    <row r="16815">
      <c r="A16815" s="454"/>
      <c r="B16815" s="927"/>
      <c r="C16815" s="580"/>
      <c r="D16815" s="939"/>
      <c r="E16815" s="940"/>
      <c r="F16815" s="941"/>
      <c r="G16815" s="937" t="str">
        <f t="array" ref="G16815">xlookup(F16815,'Internal Staffing Calculator'!E:E,'Internal Staffing Calculator'!C:C,"")</f>
        <v/>
      </c>
      <c r="H16815" s="932" t="str">
        <f t="array" ref="H16815">if(F16815&lt;&gt;"", iferror(index('Internal Staffing Calculator'!B$8:B23500,match(F16815,'Internal Staffing Calculator'!E$8:E23500,0)), "Not In Budget"),"")</f>
        <v/>
      </c>
      <c r="I16815" s="184"/>
      <c r="J16815" s="184"/>
      <c r="K16815" s="184"/>
      <c r="L16815" s="183"/>
    </row>
    <row r="16816">
      <c r="A16816" s="454"/>
      <c r="B16816" s="927"/>
      <c r="C16816" s="580"/>
      <c r="D16816" s="939"/>
      <c r="E16816" s="940"/>
      <c r="F16816" s="941"/>
      <c r="G16816" s="937" t="str">
        <f t="array" ref="G16816">xlookup(F16816,'Internal Staffing Calculator'!E:E,'Internal Staffing Calculator'!C:C,"")</f>
        <v/>
      </c>
      <c r="H16816" s="932" t="str">
        <f t="array" ref="H16816">if(F16816&lt;&gt;"", iferror(index('Internal Staffing Calculator'!B$8:B23500,match(F16816,'Internal Staffing Calculator'!E$8:E23500,0)), "Not In Budget"),"")</f>
        <v/>
      </c>
      <c r="I16816" s="184"/>
      <c r="J16816" s="184"/>
      <c r="K16816" s="184"/>
      <c r="L16816" s="183"/>
    </row>
    <row r="16817">
      <c r="A16817" s="454"/>
      <c r="B16817" s="927"/>
      <c r="C16817" s="580"/>
      <c r="D16817" s="939"/>
      <c r="E16817" s="940"/>
      <c r="F16817" s="941"/>
      <c r="G16817" s="937" t="str">
        <f t="array" ref="G16817">xlookup(F16817,'Internal Staffing Calculator'!E:E,'Internal Staffing Calculator'!C:C,"")</f>
        <v/>
      </c>
      <c r="H16817" s="932" t="str">
        <f t="array" ref="H16817">if(F16817&lt;&gt;"", iferror(index('Internal Staffing Calculator'!B$8:B23500,match(F16817,'Internal Staffing Calculator'!E$8:E23500,0)), "Not In Budget"),"")</f>
        <v/>
      </c>
      <c r="I16817" s="184"/>
      <c r="J16817" s="184"/>
      <c r="K16817" s="184"/>
      <c r="L16817" s="183"/>
    </row>
    <row r="16818">
      <c r="A16818" s="454"/>
      <c r="B16818" s="927"/>
      <c r="C16818" s="580"/>
      <c r="D16818" s="939"/>
      <c r="E16818" s="940"/>
      <c r="F16818" s="941"/>
      <c r="G16818" s="937" t="str">
        <f t="array" ref="G16818">xlookup(F16818,'Internal Staffing Calculator'!E:E,'Internal Staffing Calculator'!C:C,"")</f>
        <v/>
      </c>
      <c r="H16818" s="932" t="str">
        <f t="array" ref="H16818">if(F16818&lt;&gt;"", iferror(index('Internal Staffing Calculator'!B$8:B23500,match(F16818,'Internal Staffing Calculator'!E$8:E23500,0)), "Not In Budget"),"")</f>
        <v/>
      </c>
      <c r="I16818" s="184"/>
      <c r="J16818" s="184"/>
      <c r="K16818" s="184"/>
      <c r="L16818" s="183"/>
    </row>
    <row r="16819">
      <c r="A16819" s="454"/>
      <c r="B16819" s="927"/>
      <c r="C16819" s="580"/>
      <c r="D16819" s="939"/>
      <c r="E16819" s="940"/>
      <c r="F16819" s="941"/>
      <c r="G16819" s="937" t="str">
        <f t="array" ref="G16819">xlookup(F16819,'Internal Staffing Calculator'!E:E,'Internal Staffing Calculator'!C:C,"")</f>
        <v/>
      </c>
      <c r="H16819" s="932" t="str">
        <f t="array" ref="H16819">if(F16819&lt;&gt;"", iferror(index('Internal Staffing Calculator'!B$8:B23500,match(F16819,'Internal Staffing Calculator'!E$8:E23500,0)), "Not In Budget"),"")</f>
        <v/>
      </c>
      <c r="I16819" s="184"/>
      <c r="J16819" s="184"/>
      <c r="K16819" s="184"/>
      <c r="L16819" s="183"/>
    </row>
    <row r="16820">
      <c r="A16820" s="454"/>
      <c r="B16820" s="927"/>
      <c r="C16820" s="580"/>
      <c r="D16820" s="939"/>
      <c r="E16820" s="940"/>
      <c r="F16820" s="941"/>
      <c r="G16820" s="937" t="str">
        <f t="array" ref="G16820">xlookup(F16820,'Internal Staffing Calculator'!E:E,'Internal Staffing Calculator'!C:C,"")</f>
        <v/>
      </c>
      <c r="H16820" s="932" t="str">
        <f t="array" ref="H16820">if(F16820&lt;&gt;"", iferror(index('Internal Staffing Calculator'!B$8:B23500,match(F16820,'Internal Staffing Calculator'!E$8:E23500,0)), "Not In Budget"),"")</f>
        <v/>
      </c>
      <c r="I16820" s="184"/>
      <c r="J16820" s="184"/>
      <c r="K16820" s="184"/>
      <c r="L16820" s="183"/>
    </row>
    <row r="16821">
      <c r="A16821" s="454"/>
      <c r="B16821" s="927"/>
      <c r="C16821" s="580"/>
      <c r="D16821" s="939"/>
      <c r="E16821" s="940"/>
      <c r="F16821" s="941"/>
      <c r="G16821" s="937" t="str">
        <f t="array" ref="G16821">xlookup(F16821,'Internal Staffing Calculator'!E:E,'Internal Staffing Calculator'!C:C,"")</f>
        <v/>
      </c>
      <c r="H16821" s="932" t="str">
        <f t="array" ref="H16821">if(F16821&lt;&gt;"", iferror(index('Internal Staffing Calculator'!B$8:B23500,match(F16821,'Internal Staffing Calculator'!E$8:E23500,0)), "Not In Budget"),"")</f>
        <v/>
      </c>
      <c r="I16821" s="184"/>
      <c r="J16821" s="184"/>
      <c r="K16821" s="184"/>
      <c r="L16821" s="183"/>
    </row>
    <row r="16822">
      <c r="A16822" s="454"/>
      <c r="B16822" s="927"/>
      <c r="C16822" s="580"/>
      <c r="D16822" s="939"/>
      <c r="E16822" s="940"/>
      <c r="F16822" s="941"/>
      <c r="G16822" s="937" t="str">
        <f t="array" ref="G16822">xlookup(F16822,'Internal Staffing Calculator'!E:E,'Internal Staffing Calculator'!C:C,"")</f>
        <v/>
      </c>
      <c r="H16822" s="932" t="str">
        <f t="array" ref="H16822">if(F16822&lt;&gt;"", iferror(index('Internal Staffing Calculator'!B$8:B23500,match(F16822,'Internal Staffing Calculator'!E$8:E23500,0)), "Not In Budget"),"")</f>
        <v/>
      </c>
      <c r="I16822" s="184"/>
      <c r="J16822" s="184"/>
      <c r="K16822" s="184"/>
      <c r="L16822" s="183"/>
    </row>
    <row r="16823">
      <c r="A16823" s="454"/>
      <c r="B16823" s="927"/>
      <c r="C16823" s="580"/>
      <c r="D16823" s="939"/>
      <c r="E16823" s="940"/>
      <c r="F16823" s="941"/>
      <c r="G16823" s="937" t="str">
        <f t="array" ref="G16823">xlookup(F16823,'Internal Staffing Calculator'!E:E,'Internal Staffing Calculator'!C:C,"")</f>
        <v/>
      </c>
      <c r="H16823" s="932" t="str">
        <f t="array" ref="H16823">if(F16823&lt;&gt;"", iferror(index('Internal Staffing Calculator'!B$8:B23500,match(F16823,'Internal Staffing Calculator'!E$8:E23500,0)), "Not In Budget"),"")</f>
        <v/>
      </c>
      <c r="I16823" s="184"/>
      <c r="J16823" s="184"/>
      <c r="K16823" s="184"/>
      <c r="L16823" s="183"/>
    </row>
    <row r="16824">
      <c r="A16824" s="454"/>
      <c r="B16824" s="927"/>
      <c r="C16824" s="580"/>
      <c r="D16824" s="939"/>
      <c r="E16824" s="940"/>
      <c r="F16824" s="941"/>
      <c r="G16824" s="937" t="str">
        <f t="array" ref="G16824">xlookup(F16824,'Internal Staffing Calculator'!E:E,'Internal Staffing Calculator'!C:C,"")</f>
        <v/>
      </c>
      <c r="H16824" s="932" t="str">
        <f t="array" ref="H16824">if(F16824&lt;&gt;"", iferror(index('Internal Staffing Calculator'!B$8:B23500,match(F16824,'Internal Staffing Calculator'!E$8:E23500,0)), "Not In Budget"),"")</f>
        <v/>
      </c>
      <c r="I16824" s="184"/>
      <c r="J16824" s="184"/>
      <c r="K16824" s="184"/>
      <c r="L16824" s="183"/>
    </row>
    <row r="16825">
      <c r="A16825" s="454"/>
      <c r="B16825" s="927"/>
      <c r="C16825" s="580"/>
      <c r="D16825" s="939"/>
      <c r="E16825" s="940"/>
      <c r="F16825" s="941"/>
      <c r="G16825" s="937" t="str">
        <f t="array" ref="G16825">xlookup(F16825,'Internal Staffing Calculator'!E:E,'Internal Staffing Calculator'!C:C,"")</f>
        <v/>
      </c>
      <c r="H16825" s="932" t="str">
        <f t="array" ref="H16825">if(F16825&lt;&gt;"", iferror(index('Internal Staffing Calculator'!B$8:B23500,match(F16825,'Internal Staffing Calculator'!E$8:E23500,0)), "Not In Budget"),"")</f>
        <v/>
      </c>
      <c r="I16825" s="184"/>
      <c r="J16825" s="184"/>
      <c r="K16825" s="184"/>
      <c r="L16825" s="183"/>
    </row>
    <row r="16826">
      <c r="A16826" s="454"/>
      <c r="B16826" s="927"/>
      <c r="C16826" s="580"/>
      <c r="D16826" s="939"/>
      <c r="E16826" s="940"/>
      <c r="F16826" s="941"/>
      <c r="G16826" s="937" t="str">
        <f t="array" ref="G16826">xlookup(F16826,'Internal Staffing Calculator'!E:E,'Internal Staffing Calculator'!C:C,"")</f>
        <v/>
      </c>
      <c r="H16826" s="932" t="str">
        <f t="array" ref="H16826">if(F16826&lt;&gt;"", iferror(index('Internal Staffing Calculator'!B$8:B23500,match(F16826,'Internal Staffing Calculator'!E$8:E23500,0)), "Not In Budget"),"")</f>
        <v/>
      </c>
      <c r="I16826" s="184"/>
      <c r="J16826" s="184"/>
      <c r="K16826" s="184"/>
      <c r="L16826" s="183"/>
    </row>
    <row r="16827">
      <c r="A16827" s="454"/>
      <c r="B16827" s="927"/>
      <c r="C16827" s="580"/>
      <c r="D16827" s="939"/>
      <c r="E16827" s="940"/>
      <c r="F16827" s="941"/>
      <c r="G16827" s="937" t="str">
        <f t="array" ref="G16827">xlookup(F16827,'Internal Staffing Calculator'!E:E,'Internal Staffing Calculator'!C:C,"")</f>
        <v/>
      </c>
      <c r="H16827" s="932" t="str">
        <f t="array" ref="H16827">if(F16827&lt;&gt;"", iferror(index('Internal Staffing Calculator'!B$8:B23500,match(F16827,'Internal Staffing Calculator'!E$8:E23500,0)), "Not In Budget"),"")</f>
        <v/>
      </c>
      <c r="I16827" s="184"/>
      <c r="J16827" s="184"/>
      <c r="K16827" s="184"/>
      <c r="L16827" s="183"/>
    </row>
    <row r="16828">
      <c r="A16828" s="454"/>
      <c r="B16828" s="927"/>
      <c r="C16828" s="580"/>
      <c r="D16828" s="939"/>
      <c r="E16828" s="940"/>
      <c r="F16828" s="941"/>
      <c r="G16828" s="937" t="str">
        <f t="array" ref="G16828">xlookup(F16828,'Internal Staffing Calculator'!E:E,'Internal Staffing Calculator'!C:C,"")</f>
        <v/>
      </c>
      <c r="H16828" s="932" t="str">
        <f t="array" ref="H16828">if(F16828&lt;&gt;"", iferror(index('Internal Staffing Calculator'!B$8:B23500,match(F16828,'Internal Staffing Calculator'!E$8:E23500,0)), "Not In Budget"),"")</f>
        <v/>
      </c>
      <c r="I16828" s="184"/>
      <c r="J16828" s="184"/>
      <c r="K16828" s="184"/>
      <c r="L16828" s="183"/>
    </row>
    <row r="16829">
      <c r="A16829" s="454"/>
      <c r="B16829" s="927"/>
      <c r="C16829" s="580"/>
      <c r="D16829" s="939"/>
      <c r="E16829" s="940"/>
      <c r="F16829" s="941"/>
      <c r="G16829" s="937" t="str">
        <f t="array" ref="G16829">xlookup(F16829,'Internal Staffing Calculator'!E:E,'Internal Staffing Calculator'!C:C,"")</f>
        <v/>
      </c>
      <c r="H16829" s="932" t="str">
        <f t="array" ref="H16829">if(F16829&lt;&gt;"", iferror(index('Internal Staffing Calculator'!B$8:B23500,match(F16829,'Internal Staffing Calculator'!E$8:E23500,0)), "Not In Budget"),"")</f>
        <v/>
      </c>
      <c r="I16829" s="184"/>
      <c r="J16829" s="184"/>
      <c r="K16829" s="184"/>
      <c r="L16829" s="183"/>
    </row>
    <row r="16830">
      <c r="A16830" s="454"/>
      <c r="B16830" s="927"/>
      <c r="C16830" s="580"/>
      <c r="D16830" s="939"/>
      <c r="E16830" s="940"/>
      <c r="F16830" s="941"/>
      <c r="G16830" s="937" t="str">
        <f t="array" ref="G16830">xlookup(F16830,'Internal Staffing Calculator'!E:E,'Internal Staffing Calculator'!C:C,"")</f>
        <v/>
      </c>
      <c r="H16830" s="932" t="str">
        <f t="array" ref="H16830">if(F16830&lt;&gt;"", iferror(index('Internal Staffing Calculator'!B$8:B23500,match(F16830,'Internal Staffing Calculator'!E$8:E23500,0)), "Not In Budget"),"")</f>
        <v/>
      </c>
      <c r="I16830" s="184"/>
      <c r="J16830" s="184"/>
      <c r="K16830" s="184"/>
      <c r="L16830" s="183"/>
    </row>
    <row r="16831">
      <c r="A16831" s="454"/>
      <c r="B16831" s="927"/>
      <c r="C16831" s="580"/>
      <c r="D16831" s="939"/>
      <c r="E16831" s="940"/>
      <c r="F16831" s="941"/>
      <c r="G16831" s="937" t="str">
        <f t="array" ref="G16831">xlookup(F16831,'Internal Staffing Calculator'!E:E,'Internal Staffing Calculator'!C:C,"")</f>
        <v/>
      </c>
      <c r="H16831" s="932" t="str">
        <f t="array" ref="H16831">if(F16831&lt;&gt;"", iferror(index('Internal Staffing Calculator'!B$8:B23500,match(F16831,'Internal Staffing Calculator'!E$8:E23500,0)), "Not In Budget"),"")</f>
        <v/>
      </c>
      <c r="I16831" s="184"/>
      <c r="J16831" s="184"/>
      <c r="K16831" s="184"/>
      <c r="L16831" s="183"/>
    </row>
    <row r="16832">
      <c r="A16832" s="454"/>
      <c r="B16832" s="927"/>
      <c r="C16832" s="580"/>
      <c r="D16832" s="939"/>
      <c r="E16832" s="940"/>
      <c r="F16832" s="941"/>
      <c r="G16832" s="937" t="str">
        <f t="array" ref="G16832">xlookup(F16832,'Internal Staffing Calculator'!E:E,'Internal Staffing Calculator'!C:C,"")</f>
        <v/>
      </c>
      <c r="H16832" s="932" t="str">
        <f t="array" ref="H16832">if(F16832&lt;&gt;"", iferror(index('Internal Staffing Calculator'!B$8:B23500,match(F16832,'Internal Staffing Calculator'!E$8:E23500,0)), "Not In Budget"),"")</f>
        <v/>
      </c>
      <c r="I16832" s="184"/>
      <c r="J16832" s="184"/>
      <c r="K16832" s="184"/>
      <c r="L16832" s="183"/>
    </row>
    <row r="16833">
      <c r="A16833" s="454"/>
      <c r="B16833" s="927"/>
      <c r="C16833" s="580"/>
      <c r="D16833" s="939"/>
      <c r="E16833" s="940"/>
      <c r="F16833" s="941"/>
      <c r="G16833" s="937" t="str">
        <f t="array" ref="G16833">xlookup(F16833,'Internal Staffing Calculator'!E:E,'Internal Staffing Calculator'!C:C,"")</f>
        <v/>
      </c>
      <c r="H16833" s="932" t="str">
        <f t="array" ref="H16833">if(F16833&lt;&gt;"", iferror(index('Internal Staffing Calculator'!B$8:B23500,match(F16833,'Internal Staffing Calculator'!E$8:E23500,0)), "Not In Budget"),"")</f>
        <v/>
      </c>
      <c r="I16833" s="184"/>
      <c r="J16833" s="184"/>
      <c r="K16833" s="184"/>
      <c r="L16833" s="183"/>
    </row>
    <row r="16834">
      <c r="A16834" s="454"/>
      <c r="B16834" s="927"/>
      <c r="C16834" s="580"/>
      <c r="D16834" s="939"/>
      <c r="E16834" s="940"/>
      <c r="F16834" s="941"/>
      <c r="G16834" s="937" t="str">
        <f t="array" ref="G16834">xlookup(F16834,'Internal Staffing Calculator'!E:E,'Internal Staffing Calculator'!C:C,"")</f>
        <v/>
      </c>
      <c r="H16834" s="932" t="str">
        <f t="array" ref="H16834">if(F16834&lt;&gt;"", iferror(index('Internal Staffing Calculator'!B$8:B23500,match(F16834,'Internal Staffing Calculator'!E$8:E23500,0)), "Not In Budget"),"")</f>
        <v/>
      </c>
      <c r="I16834" s="184"/>
      <c r="J16834" s="184"/>
      <c r="K16834" s="184"/>
      <c r="L16834" s="183"/>
    </row>
    <row r="16835">
      <c r="A16835" s="454"/>
      <c r="B16835" s="927"/>
      <c r="C16835" s="580"/>
      <c r="D16835" s="939"/>
      <c r="E16835" s="940"/>
      <c r="F16835" s="941"/>
      <c r="G16835" s="937" t="str">
        <f t="array" ref="G16835">xlookup(F16835,'Internal Staffing Calculator'!E:E,'Internal Staffing Calculator'!C:C,"")</f>
        <v/>
      </c>
      <c r="H16835" s="932" t="str">
        <f t="array" ref="H16835">if(F16835&lt;&gt;"", iferror(index('Internal Staffing Calculator'!B$8:B23500,match(F16835,'Internal Staffing Calculator'!E$8:E23500,0)), "Not In Budget"),"")</f>
        <v/>
      </c>
      <c r="I16835" s="184"/>
      <c r="J16835" s="184"/>
      <c r="K16835" s="184"/>
      <c r="L16835" s="183"/>
    </row>
    <row r="16836">
      <c r="A16836" s="454"/>
      <c r="B16836" s="927"/>
      <c r="C16836" s="580"/>
      <c r="D16836" s="939"/>
      <c r="E16836" s="940"/>
      <c r="F16836" s="941"/>
      <c r="G16836" s="937" t="str">
        <f t="array" ref="G16836">xlookup(F16836,'Internal Staffing Calculator'!E:E,'Internal Staffing Calculator'!C:C,"")</f>
        <v/>
      </c>
      <c r="H16836" s="932" t="str">
        <f t="array" ref="H16836">if(F16836&lt;&gt;"", iferror(index('Internal Staffing Calculator'!B$8:B23500,match(F16836,'Internal Staffing Calculator'!E$8:E23500,0)), "Not In Budget"),"")</f>
        <v/>
      </c>
      <c r="I16836" s="184"/>
      <c r="J16836" s="184"/>
      <c r="K16836" s="184"/>
      <c r="L16836" s="183"/>
    </row>
    <row r="16837">
      <c r="A16837" s="454"/>
      <c r="B16837" s="927"/>
      <c r="C16837" s="580"/>
      <c r="D16837" s="939"/>
      <c r="E16837" s="940"/>
      <c r="F16837" s="941"/>
      <c r="G16837" s="937" t="str">
        <f t="array" ref="G16837">xlookup(F16837,'Internal Staffing Calculator'!E:E,'Internal Staffing Calculator'!C:C,"")</f>
        <v/>
      </c>
      <c r="H16837" s="932" t="str">
        <f t="array" ref="H16837">if(F16837&lt;&gt;"", iferror(index('Internal Staffing Calculator'!B$8:B23500,match(F16837,'Internal Staffing Calculator'!E$8:E23500,0)), "Not In Budget"),"")</f>
        <v/>
      </c>
      <c r="I16837" s="184"/>
      <c r="J16837" s="184"/>
      <c r="K16837" s="184"/>
      <c r="L16837" s="183"/>
    </row>
    <row r="16838">
      <c r="A16838" s="454"/>
      <c r="B16838" s="927"/>
      <c r="C16838" s="580"/>
      <c r="D16838" s="939"/>
      <c r="E16838" s="940"/>
      <c r="F16838" s="941"/>
      <c r="G16838" s="937" t="str">
        <f t="array" ref="G16838">xlookup(F16838,'Internal Staffing Calculator'!E:E,'Internal Staffing Calculator'!C:C,"")</f>
        <v/>
      </c>
      <c r="H16838" s="932" t="str">
        <f t="array" ref="H16838">if(F16838&lt;&gt;"", iferror(index('Internal Staffing Calculator'!B$8:B23500,match(F16838,'Internal Staffing Calculator'!E$8:E23500,0)), "Not In Budget"),"")</f>
        <v/>
      </c>
      <c r="I16838" s="184"/>
      <c r="J16838" s="184"/>
      <c r="K16838" s="184"/>
      <c r="L16838" s="183"/>
    </row>
    <row r="16839">
      <c r="A16839" s="454"/>
      <c r="B16839" s="927"/>
      <c r="C16839" s="580"/>
      <c r="D16839" s="939"/>
      <c r="E16839" s="940"/>
      <c r="F16839" s="941"/>
      <c r="G16839" s="937" t="str">
        <f t="array" ref="G16839">xlookup(F16839,'Internal Staffing Calculator'!E:E,'Internal Staffing Calculator'!C:C,"")</f>
        <v/>
      </c>
      <c r="H16839" s="932" t="str">
        <f t="array" ref="H16839">if(F16839&lt;&gt;"", iferror(index('Internal Staffing Calculator'!B$8:B23500,match(F16839,'Internal Staffing Calculator'!E$8:E23500,0)), "Not In Budget"),"")</f>
        <v/>
      </c>
      <c r="I16839" s="184"/>
      <c r="J16839" s="184"/>
      <c r="K16839" s="184"/>
      <c r="L16839" s="183"/>
    </row>
    <row r="16840">
      <c r="A16840" s="454"/>
      <c r="B16840" s="927"/>
      <c r="C16840" s="580"/>
      <c r="D16840" s="939"/>
      <c r="E16840" s="940"/>
      <c r="F16840" s="941"/>
      <c r="G16840" s="937" t="str">
        <f t="array" ref="G16840">xlookup(F16840,'Internal Staffing Calculator'!E:E,'Internal Staffing Calculator'!C:C,"")</f>
        <v/>
      </c>
      <c r="H16840" s="932" t="str">
        <f t="array" ref="H16840">if(F16840&lt;&gt;"", iferror(index('Internal Staffing Calculator'!B$8:B23500,match(F16840,'Internal Staffing Calculator'!E$8:E23500,0)), "Not In Budget"),"")</f>
        <v/>
      </c>
      <c r="I16840" s="184"/>
      <c r="J16840" s="184"/>
      <c r="K16840" s="184"/>
      <c r="L16840" s="183"/>
    </row>
    <row r="16841">
      <c r="A16841" s="454"/>
      <c r="B16841" s="927"/>
      <c r="C16841" s="580"/>
      <c r="D16841" s="939"/>
      <c r="E16841" s="940"/>
      <c r="F16841" s="941"/>
      <c r="G16841" s="937" t="str">
        <f t="array" ref="G16841">xlookup(F16841,'Internal Staffing Calculator'!E:E,'Internal Staffing Calculator'!C:C,"")</f>
        <v/>
      </c>
      <c r="H16841" s="932" t="str">
        <f t="array" ref="H16841">if(F16841&lt;&gt;"", iferror(index('Internal Staffing Calculator'!B$8:B23500,match(F16841,'Internal Staffing Calculator'!E$8:E23500,0)), "Not In Budget"),"")</f>
        <v/>
      </c>
      <c r="I16841" s="184"/>
      <c r="J16841" s="184"/>
      <c r="K16841" s="184"/>
      <c r="L16841" s="183"/>
    </row>
    <row r="16842">
      <c r="A16842" s="454"/>
      <c r="B16842" s="927"/>
      <c r="C16842" s="580"/>
      <c r="D16842" s="939"/>
      <c r="E16842" s="940"/>
      <c r="F16842" s="941"/>
      <c r="G16842" s="937" t="str">
        <f t="array" ref="G16842">xlookup(F16842,'Internal Staffing Calculator'!E:E,'Internal Staffing Calculator'!C:C,"")</f>
        <v/>
      </c>
      <c r="H16842" s="932" t="str">
        <f t="array" ref="H16842">if(F16842&lt;&gt;"", iferror(index('Internal Staffing Calculator'!B$8:B23500,match(F16842,'Internal Staffing Calculator'!E$8:E23500,0)), "Not In Budget"),"")</f>
        <v/>
      </c>
      <c r="I16842" s="184"/>
      <c r="J16842" s="184"/>
      <c r="K16842" s="184"/>
      <c r="L16842" s="183"/>
    </row>
    <row r="16843">
      <c r="A16843" s="454"/>
      <c r="B16843" s="927"/>
      <c r="C16843" s="580"/>
      <c r="D16843" s="939"/>
      <c r="E16843" s="940"/>
      <c r="F16843" s="941"/>
      <c r="G16843" s="937" t="str">
        <f t="array" ref="G16843">xlookup(F16843,'Internal Staffing Calculator'!E:E,'Internal Staffing Calculator'!C:C,"")</f>
        <v/>
      </c>
      <c r="H16843" s="932" t="str">
        <f t="array" ref="H16843">if(F16843&lt;&gt;"", iferror(index('Internal Staffing Calculator'!B$8:B23500,match(F16843,'Internal Staffing Calculator'!E$8:E23500,0)), "Not In Budget"),"")</f>
        <v/>
      </c>
      <c r="I16843" s="184"/>
      <c r="J16843" s="184"/>
      <c r="K16843" s="184"/>
      <c r="L16843" s="183"/>
    </row>
    <row r="16844">
      <c r="A16844" s="454"/>
      <c r="B16844" s="927"/>
      <c r="C16844" s="580"/>
      <c r="D16844" s="939"/>
      <c r="E16844" s="940"/>
      <c r="F16844" s="941"/>
      <c r="G16844" s="937" t="str">
        <f t="array" ref="G16844">xlookup(F16844,'Internal Staffing Calculator'!E:E,'Internal Staffing Calculator'!C:C,"")</f>
        <v/>
      </c>
      <c r="H16844" s="932" t="str">
        <f t="array" ref="H16844">if(F16844&lt;&gt;"", iferror(index('Internal Staffing Calculator'!B$8:B23500,match(F16844,'Internal Staffing Calculator'!E$8:E23500,0)), "Not In Budget"),"")</f>
        <v/>
      </c>
      <c r="I16844" s="184"/>
      <c r="J16844" s="184"/>
      <c r="K16844" s="184"/>
      <c r="L16844" s="183"/>
    </row>
    <row r="16845">
      <c r="A16845" s="454"/>
      <c r="B16845" s="927"/>
      <c r="C16845" s="580"/>
      <c r="D16845" s="939"/>
      <c r="E16845" s="940"/>
      <c r="F16845" s="941"/>
      <c r="G16845" s="937" t="str">
        <f t="array" ref="G16845">xlookup(F16845,'Internal Staffing Calculator'!E:E,'Internal Staffing Calculator'!C:C,"")</f>
        <v/>
      </c>
      <c r="H16845" s="932" t="str">
        <f t="array" ref="H16845">if(F16845&lt;&gt;"", iferror(index('Internal Staffing Calculator'!B$8:B23500,match(F16845,'Internal Staffing Calculator'!E$8:E23500,0)), "Not In Budget"),"")</f>
        <v/>
      </c>
      <c r="I16845" s="184"/>
      <c r="J16845" s="184"/>
      <c r="K16845" s="184"/>
      <c r="L16845" s="183"/>
    </row>
    <row r="16846">
      <c r="A16846" s="454"/>
      <c r="B16846" s="927"/>
      <c r="C16846" s="580"/>
      <c r="D16846" s="939"/>
      <c r="E16846" s="940"/>
      <c r="F16846" s="941"/>
      <c r="G16846" s="937" t="str">
        <f t="array" ref="G16846">xlookup(F16846,'Internal Staffing Calculator'!E:E,'Internal Staffing Calculator'!C:C,"")</f>
        <v/>
      </c>
      <c r="H16846" s="932" t="str">
        <f t="array" ref="H16846">if(F16846&lt;&gt;"", iferror(index('Internal Staffing Calculator'!B$8:B23500,match(F16846,'Internal Staffing Calculator'!E$8:E23500,0)), "Not In Budget"),"")</f>
        <v/>
      </c>
      <c r="I16846" s="184"/>
      <c r="J16846" s="184"/>
      <c r="K16846" s="184"/>
      <c r="L16846" s="183"/>
    </row>
    <row r="16847">
      <c r="A16847" s="454"/>
      <c r="B16847" s="927"/>
      <c r="C16847" s="580"/>
      <c r="D16847" s="939"/>
      <c r="E16847" s="940"/>
      <c r="F16847" s="941"/>
      <c r="G16847" s="937" t="str">
        <f t="array" ref="G16847">xlookup(F16847,'Internal Staffing Calculator'!E:E,'Internal Staffing Calculator'!C:C,"")</f>
        <v/>
      </c>
      <c r="H16847" s="932" t="str">
        <f t="array" ref="H16847">if(F16847&lt;&gt;"", iferror(index('Internal Staffing Calculator'!B$8:B23500,match(F16847,'Internal Staffing Calculator'!E$8:E23500,0)), "Not In Budget"),"")</f>
        <v/>
      </c>
      <c r="I16847" s="184"/>
      <c r="J16847" s="184"/>
      <c r="K16847" s="184"/>
      <c r="L16847" s="183"/>
    </row>
    <row r="16848">
      <c r="A16848" s="454"/>
      <c r="B16848" s="927"/>
      <c r="C16848" s="580"/>
      <c r="D16848" s="939"/>
      <c r="E16848" s="940"/>
      <c r="F16848" s="941"/>
      <c r="G16848" s="937" t="str">
        <f t="array" ref="G16848">xlookup(F16848,'Internal Staffing Calculator'!E:E,'Internal Staffing Calculator'!C:C,"")</f>
        <v/>
      </c>
      <c r="H16848" s="932" t="str">
        <f t="array" ref="H16848">if(F16848&lt;&gt;"", iferror(index('Internal Staffing Calculator'!B$8:B23500,match(F16848,'Internal Staffing Calculator'!E$8:E23500,0)), "Not In Budget"),"")</f>
        <v/>
      </c>
      <c r="I16848" s="184"/>
      <c r="J16848" s="184"/>
      <c r="K16848" s="184"/>
      <c r="L16848" s="183"/>
    </row>
    <row r="16849">
      <c r="A16849" s="454"/>
      <c r="B16849" s="927"/>
      <c r="C16849" s="580"/>
      <c r="D16849" s="939"/>
      <c r="E16849" s="940"/>
      <c r="F16849" s="941"/>
      <c r="G16849" s="937" t="str">
        <f t="array" ref="G16849">xlookup(F16849,'Internal Staffing Calculator'!E:E,'Internal Staffing Calculator'!C:C,"")</f>
        <v/>
      </c>
      <c r="H16849" s="932" t="str">
        <f t="array" ref="H16849">if(F16849&lt;&gt;"", iferror(index('Internal Staffing Calculator'!B$8:B23500,match(F16849,'Internal Staffing Calculator'!E$8:E23500,0)), "Not In Budget"),"")</f>
        <v/>
      </c>
      <c r="I16849" s="184"/>
      <c r="J16849" s="184"/>
      <c r="K16849" s="184"/>
      <c r="L16849" s="183"/>
    </row>
    <row r="16850">
      <c r="A16850" s="454"/>
      <c r="B16850" s="927"/>
      <c r="C16850" s="580"/>
      <c r="D16850" s="939"/>
      <c r="E16850" s="940"/>
      <c r="F16850" s="941"/>
      <c r="G16850" s="937" t="str">
        <f t="array" ref="G16850">xlookup(F16850,'Internal Staffing Calculator'!E:E,'Internal Staffing Calculator'!C:C,"")</f>
        <v/>
      </c>
      <c r="H16850" s="932" t="str">
        <f t="array" ref="H16850">if(F16850&lt;&gt;"", iferror(index('Internal Staffing Calculator'!B$8:B23500,match(F16850,'Internal Staffing Calculator'!E$8:E23500,0)), "Not In Budget"),"")</f>
        <v/>
      </c>
      <c r="I16850" s="184"/>
      <c r="J16850" s="184"/>
      <c r="K16850" s="184"/>
      <c r="L16850" s="183"/>
    </row>
    <row r="16851">
      <c r="A16851" s="454"/>
      <c r="B16851" s="927"/>
      <c r="C16851" s="580"/>
      <c r="D16851" s="939"/>
      <c r="E16851" s="940"/>
      <c r="F16851" s="941"/>
      <c r="G16851" s="937" t="str">
        <f t="array" ref="G16851">xlookup(F16851,'Internal Staffing Calculator'!E:E,'Internal Staffing Calculator'!C:C,"")</f>
        <v/>
      </c>
      <c r="H16851" s="932" t="str">
        <f t="array" ref="H16851">if(F16851&lt;&gt;"", iferror(index('Internal Staffing Calculator'!B$8:B23500,match(F16851,'Internal Staffing Calculator'!E$8:E23500,0)), "Not In Budget"),"")</f>
        <v/>
      </c>
      <c r="I16851" s="184"/>
      <c r="J16851" s="184"/>
      <c r="K16851" s="184"/>
      <c r="L16851" s="183"/>
    </row>
    <row r="16852">
      <c r="A16852" s="454"/>
      <c r="B16852" s="927"/>
      <c r="C16852" s="580"/>
      <c r="D16852" s="939"/>
      <c r="E16852" s="940"/>
      <c r="F16852" s="941"/>
      <c r="G16852" s="937" t="str">
        <f t="array" ref="G16852">xlookup(F16852,'Internal Staffing Calculator'!E:E,'Internal Staffing Calculator'!C:C,"")</f>
        <v/>
      </c>
      <c r="H16852" s="932" t="str">
        <f t="array" ref="H16852">if(F16852&lt;&gt;"", iferror(index('Internal Staffing Calculator'!B$8:B23500,match(F16852,'Internal Staffing Calculator'!E$8:E23500,0)), "Not In Budget"),"")</f>
        <v/>
      </c>
      <c r="I16852" s="184"/>
      <c r="J16852" s="184"/>
      <c r="K16852" s="184"/>
      <c r="L16852" s="183"/>
    </row>
    <row r="16853">
      <c r="A16853" s="454"/>
      <c r="B16853" s="927"/>
      <c r="C16853" s="580"/>
      <c r="D16853" s="939"/>
      <c r="E16853" s="940"/>
      <c r="F16853" s="941"/>
      <c r="G16853" s="937" t="str">
        <f t="array" ref="G16853">xlookup(F16853,'Internal Staffing Calculator'!E:E,'Internal Staffing Calculator'!C:C,"")</f>
        <v/>
      </c>
      <c r="H16853" s="932" t="str">
        <f t="array" ref="H16853">if(F16853&lt;&gt;"", iferror(index('Internal Staffing Calculator'!B$8:B23500,match(F16853,'Internal Staffing Calculator'!E$8:E23500,0)), "Not In Budget"),"")</f>
        <v/>
      </c>
      <c r="I16853" s="184"/>
      <c r="J16853" s="184"/>
      <c r="K16853" s="184"/>
      <c r="L16853" s="183"/>
    </row>
    <row r="16854">
      <c r="A16854" s="454"/>
      <c r="B16854" s="927"/>
      <c r="C16854" s="580"/>
      <c r="D16854" s="939"/>
      <c r="E16854" s="940"/>
      <c r="F16854" s="941"/>
      <c r="G16854" s="937" t="str">
        <f t="array" ref="G16854">xlookup(F16854,'Internal Staffing Calculator'!E:E,'Internal Staffing Calculator'!C:C,"")</f>
        <v/>
      </c>
      <c r="H16854" s="932" t="str">
        <f t="array" ref="H16854">if(F16854&lt;&gt;"", iferror(index('Internal Staffing Calculator'!B$8:B23500,match(F16854,'Internal Staffing Calculator'!E$8:E23500,0)), "Not In Budget"),"")</f>
        <v/>
      </c>
      <c r="I16854" s="184"/>
      <c r="J16854" s="184"/>
      <c r="K16854" s="184"/>
      <c r="L16854" s="183"/>
    </row>
    <row r="16855">
      <c r="A16855" s="454"/>
      <c r="B16855" s="927"/>
      <c r="C16855" s="580"/>
      <c r="D16855" s="939"/>
      <c r="E16855" s="940"/>
      <c r="F16855" s="941"/>
      <c r="G16855" s="937" t="str">
        <f t="array" ref="G16855">xlookup(F16855,'Internal Staffing Calculator'!E:E,'Internal Staffing Calculator'!C:C,"")</f>
        <v/>
      </c>
      <c r="H16855" s="932" t="str">
        <f t="array" ref="H16855">if(F16855&lt;&gt;"", iferror(index('Internal Staffing Calculator'!B$8:B23500,match(F16855,'Internal Staffing Calculator'!E$8:E23500,0)), "Not In Budget"),"")</f>
        <v/>
      </c>
      <c r="I16855" s="184"/>
      <c r="J16855" s="184"/>
      <c r="K16855" s="184"/>
      <c r="L16855" s="183"/>
    </row>
    <row r="16856">
      <c r="A16856" s="454"/>
      <c r="B16856" s="927"/>
      <c r="C16856" s="580"/>
      <c r="D16856" s="939"/>
      <c r="E16856" s="940"/>
      <c r="F16856" s="941"/>
      <c r="G16856" s="937" t="str">
        <f t="array" ref="G16856">xlookup(F16856,'Internal Staffing Calculator'!E:E,'Internal Staffing Calculator'!C:C,"")</f>
        <v/>
      </c>
      <c r="H16856" s="932" t="str">
        <f t="array" ref="H16856">if(F16856&lt;&gt;"", iferror(index('Internal Staffing Calculator'!B$8:B23500,match(F16856,'Internal Staffing Calculator'!E$8:E23500,0)), "Not In Budget"),"")</f>
        <v/>
      </c>
      <c r="I16856" s="184"/>
      <c r="J16856" s="184"/>
      <c r="K16856" s="184"/>
      <c r="L16856" s="183"/>
    </row>
    <row r="16857">
      <c r="A16857" s="454"/>
      <c r="B16857" s="927"/>
      <c r="C16857" s="580"/>
      <c r="D16857" s="939"/>
      <c r="E16857" s="940"/>
      <c r="F16857" s="941"/>
      <c r="G16857" s="937" t="str">
        <f t="array" ref="G16857">xlookup(F16857,'Internal Staffing Calculator'!E:E,'Internal Staffing Calculator'!C:C,"")</f>
        <v/>
      </c>
      <c r="H16857" s="932" t="str">
        <f t="array" ref="H16857">if(F16857&lt;&gt;"", iferror(index('Internal Staffing Calculator'!B$8:B23500,match(F16857,'Internal Staffing Calculator'!E$8:E23500,0)), "Not In Budget"),"")</f>
        <v/>
      </c>
      <c r="I16857" s="184"/>
      <c r="J16857" s="184"/>
      <c r="K16857" s="184"/>
      <c r="L16857" s="183"/>
    </row>
    <row r="16858">
      <c r="A16858" s="454"/>
      <c r="B16858" s="927"/>
      <c r="C16858" s="580"/>
      <c r="D16858" s="939"/>
      <c r="E16858" s="940"/>
      <c r="F16858" s="941"/>
      <c r="G16858" s="937" t="str">
        <f t="array" ref="G16858">xlookup(F16858,'Internal Staffing Calculator'!E:E,'Internal Staffing Calculator'!C:C,"")</f>
        <v/>
      </c>
      <c r="H16858" s="932" t="str">
        <f t="array" ref="H16858">if(F16858&lt;&gt;"", iferror(index('Internal Staffing Calculator'!B$8:B23500,match(F16858,'Internal Staffing Calculator'!E$8:E23500,0)), "Not In Budget"),"")</f>
        <v/>
      </c>
      <c r="I16858" s="184"/>
      <c r="J16858" s="184"/>
      <c r="K16858" s="184"/>
      <c r="L16858" s="183"/>
    </row>
    <row r="16859">
      <c r="A16859" s="454"/>
      <c r="B16859" s="927"/>
      <c r="C16859" s="580"/>
      <c r="D16859" s="939"/>
      <c r="E16859" s="940"/>
      <c r="F16859" s="941"/>
      <c r="G16859" s="937" t="str">
        <f t="array" ref="G16859">xlookup(F16859,'Internal Staffing Calculator'!E:E,'Internal Staffing Calculator'!C:C,"")</f>
        <v/>
      </c>
      <c r="H16859" s="932" t="str">
        <f t="array" ref="H16859">if(F16859&lt;&gt;"", iferror(index('Internal Staffing Calculator'!B$8:B23500,match(F16859,'Internal Staffing Calculator'!E$8:E23500,0)), "Not In Budget"),"")</f>
        <v/>
      </c>
      <c r="I16859" s="184"/>
      <c r="J16859" s="184"/>
      <c r="K16859" s="184"/>
      <c r="L16859" s="183"/>
    </row>
    <row r="16860">
      <c r="A16860" s="454"/>
      <c r="B16860" s="927"/>
      <c r="C16860" s="580"/>
      <c r="D16860" s="939"/>
      <c r="E16860" s="940"/>
      <c r="F16860" s="941"/>
      <c r="G16860" s="937" t="str">
        <f t="array" ref="G16860">xlookup(F16860,'Internal Staffing Calculator'!E:E,'Internal Staffing Calculator'!C:C,"")</f>
        <v/>
      </c>
      <c r="H16860" s="932" t="str">
        <f t="array" ref="H16860">if(F16860&lt;&gt;"", iferror(index('Internal Staffing Calculator'!B$8:B23500,match(F16860,'Internal Staffing Calculator'!E$8:E23500,0)), "Not In Budget"),"")</f>
        <v/>
      </c>
      <c r="I16860" s="184"/>
      <c r="J16860" s="184"/>
      <c r="K16860" s="184"/>
      <c r="L16860" s="183"/>
    </row>
    <row r="16861">
      <c r="A16861" s="454"/>
      <c r="B16861" s="927"/>
      <c r="C16861" s="580"/>
      <c r="D16861" s="939"/>
      <c r="E16861" s="940"/>
      <c r="F16861" s="941"/>
      <c r="G16861" s="937" t="str">
        <f t="array" ref="G16861">xlookup(F16861,'Internal Staffing Calculator'!E:E,'Internal Staffing Calculator'!C:C,"")</f>
        <v/>
      </c>
      <c r="H16861" s="932" t="str">
        <f t="array" ref="H16861">if(F16861&lt;&gt;"", iferror(index('Internal Staffing Calculator'!B$8:B23500,match(F16861,'Internal Staffing Calculator'!E$8:E23500,0)), "Not In Budget"),"")</f>
        <v/>
      </c>
      <c r="I16861" s="184"/>
      <c r="J16861" s="184"/>
      <c r="K16861" s="184"/>
      <c r="L16861" s="183"/>
    </row>
    <row r="16862">
      <c r="A16862" s="454"/>
      <c r="B16862" s="927"/>
      <c r="C16862" s="580"/>
      <c r="D16862" s="939"/>
      <c r="E16862" s="940"/>
      <c r="F16862" s="941"/>
      <c r="G16862" s="937" t="str">
        <f t="array" ref="G16862">xlookup(F16862,'Internal Staffing Calculator'!E:E,'Internal Staffing Calculator'!C:C,"")</f>
        <v/>
      </c>
      <c r="H16862" s="932" t="str">
        <f t="array" ref="H16862">if(F16862&lt;&gt;"", iferror(index('Internal Staffing Calculator'!B$8:B23500,match(F16862,'Internal Staffing Calculator'!E$8:E23500,0)), "Not In Budget"),"")</f>
        <v/>
      </c>
      <c r="I16862" s="184"/>
      <c r="J16862" s="184"/>
      <c r="K16862" s="184"/>
      <c r="L16862" s="183"/>
    </row>
    <row r="16863">
      <c r="A16863" s="454"/>
      <c r="B16863" s="927"/>
      <c r="C16863" s="580"/>
      <c r="D16863" s="939"/>
      <c r="E16863" s="940"/>
      <c r="F16863" s="941"/>
      <c r="G16863" s="937" t="str">
        <f t="array" ref="G16863">xlookup(F16863,'Internal Staffing Calculator'!E:E,'Internal Staffing Calculator'!C:C,"")</f>
        <v/>
      </c>
      <c r="H16863" s="932" t="str">
        <f t="array" ref="H16863">if(F16863&lt;&gt;"", iferror(index('Internal Staffing Calculator'!B$8:B23500,match(F16863,'Internal Staffing Calculator'!E$8:E23500,0)), "Not In Budget"),"")</f>
        <v/>
      </c>
      <c r="I16863" s="184"/>
      <c r="J16863" s="184"/>
      <c r="K16863" s="184"/>
      <c r="L16863" s="183"/>
    </row>
    <row r="16864">
      <c r="A16864" s="454"/>
      <c r="B16864" s="927"/>
      <c r="C16864" s="580"/>
      <c r="D16864" s="939"/>
      <c r="E16864" s="940"/>
      <c r="F16864" s="941"/>
      <c r="G16864" s="937" t="str">
        <f t="array" ref="G16864">xlookup(F16864,'Internal Staffing Calculator'!E:E,'Internal Staffing Calculator'!C:C,"")</f>
        <v/>
      </c>
      <c r="H16864" s="932" t="str">
        <f t="array" ref="H16864">if(F16864&lt;&gt;"", iferror(index('Internal Staffing Calculator'!B$8:B23500,match(F16864,'Internal Staffing Calculator'!E$8:E23500,0)), "Not In Budget"),"")</f>
        <v/>
      </c>
      <c r="I16864" s="184"/>
      <c r="J16864" s="184"/>
      <c r="K16864" s="184"/>
      <c r="L16864" s="183"/>
    </row>
    <row r="16865">
      <c r="A16865" s="454"/>
      <c r="B16865" s="927"/>
      <c r="C16865" s="580"/>
      <c r="D16865" s="939"/>
      <c r="E16865" s="940"/>
      <c r="F16865" s="941"/>
      <c r="G16865" s="937" t="str">
        <f t="array" ref="G16865">xlookup(F16865,'Internal Staffing Calculator'!E:E,'Internal Staffing Calculator'!C:C,"")</f>
        <v/>
      </c>
      <c r="H16865" s="932" t="str">
        <f t="array" ref="H16865">if(F16865&lt;&gt;"", iferror(index('Internal Staffing Calculator'!B$8:B23500,match(F16865,'Internal Staffing Calculator'!E$8:E23500,0)), "Not In Budget"),"")</f>
        <v/>
      </c>
      <c r="I16865" s="184"/>
      <c r="J16865" s="184"/>
      <c r="K16865" s="184"/>
      <c r="L16865" s="183"/>
    </row>
    <row r="16866">
      <c r="A16866" s="454"/>
      <c r="B16866" s="927"/>
      <c r="C16866" s="580"/>
      <c r="D16866" s="939"/>
      <c r="E16866" s="940"/>
      <c r="F16866" s="941"/>
      <c r="G16866" s="937" t="str">
        <f t="array" ref="G16866">xlookup(F16866,'Internal Staffing Calculator'!E:E,'Internal Staffing Calculator'!C:C,"")</f>
        <v/>
      </c>
      <c r="H16866" s="932" t="str">
        <f t="array" ref="H16866">if(F16866&lt;&gt;"", iferror(index('Internal Staffing Calculator'!B$8:B23500,match(F16866,'Internal Staffing Calculator'!E$8:E23500,0)), "Not In Budget"),"")</f>
        <v/>
      </c>
      <c r="I16866" s="184"/>
      <c r="J16866" s="184"/>
      <c r="K16866" s="184"/>
      <c r="L16866" s="183"/>
    </row>
    <row r="16867">
      <c r="A16867" s="454"/>
      <c r="B16867" s="927"/>
      <c r="C16867" s="580"/>
      <c r="D16867" s="939"/>
      <c r="E16867" s="940"/>
      <c r="F16867" s="941"/>
      <c r="G16867" s="937" t="str">
        <f t="array" ref="G16867">xlookup(F16867,'Internal Staffing Calculator'!E:E,'Internal Staffing Calculator'!C:C,"")</f>
        <v/>
      </c>
      <c r="H16867" s="932" t="str">
        <f t="array" ref="H16867">if(F16867&lt;&gt;"", iferror(index('Internal Staffing Calculator'!B$8:B23500,match(F16867,'Internal Staffing Calculator'!E$8:E23500,0)), "Not In Budget"),"")</f>
        <v/>
      </c>
      <c r="I16867" s="184"/>
      <c r="J16867" s="184"/>
      <c r="K16867" s="184"/>
      <c r="L16867" s="183"/>
    </row>
    <row r="16868">
      <c r="A16868" s="454"/>
      <c r="B16868" s="927"/>
      <c r="C16868" s="580"/>
      <c r="D16868" s="939"/>
      <c r="E16868" s="940"/>
      <c r="F16868" s="941"/>
      <c r="G16868" s="937" t="str">
        <f t="array" ref="G16868">xlookup(F16868,'Internal Staffing Calculator'!E:E,'Internal Staffing Calculator'!C:C,"")</f>
        <v/>
      </c>
      <c r="H16868" s="932" t="str">
        <f t="array" ref="H16868">if(F16868&lt;&gt;"", iferror(index('Internal Staffing Calculator'!B$8:B23500,match(F16868,'Internal Staffing Calculator'!E$8:E23500,0)), "Not In Budget"),"")</f>
        <v/>
      </c>
      <c r="I16868" s="184"/>
      <c r="J16868" s="184"/>
      <c r="K16868" s="184"/>
      <c r="L16868" s="183"/>
    </row>
    <row r="16869">
      <c r="A16869" s="454"/>
      <c r="B16869" s="927"/>
      <c r="C16869" s="580"/>
      <c r="D16869" s="939"/>
      <c r="E16869" s="940"/>
      <c r="F16869" s="941"/>
      <c r="G16869" s="937" t="str">
        <f t="array" ref="G16869">xlookup(F16869,'Internal Staffing Calculator'!E:E,'Internal Staffing Calculator'!C:C,"")</f>
        <v/>
      </c>
      <c r="H16869" s="932" t="str">
        <f t="array" ref="H16869">if(F16869&lt;&gt;"", iferror(index('Internal Staffing Calculator'!B$8:B23500,match(F16869,'Internal Staffing Calculator'!E$8:E23500,0)), "Not In Budget"),"")</f>
        <v/>
      </c>
      <c r="I16869" s="184"/>
      <c r="J16869" s="184"/>
      <c r="K16869" s="184"/>
      <c r="L16869" s="183"/>
    </row>
    <row r="16870">
      <c r="A16870" s="454"/>
      <c r="B16870" s="927"/>
      <c r="C16870" s="580"/>
      <c r="D16870" s="939"/>
      <c r="E16870" s="940"/>
      <c r="F16870" s="941"/>
      <c r="G16870" s="937" t="str">
        <f t="array" ref="G16870">xlookup(F16870,'Internal Staffing Calculator'!E:E,'Internal Staffing Calculator'!C:C,"")</f>
        <v/>
      </c>
      <c r="H16870" s="932" t="str">
        <f t="array" ref="H16870">if(F16870&lt;&gt;"", iferror(index('Internal Staffing Calculator'!B$8:B23500,match(F16870,'Internal Staffing Calculator'!E$8:E23500,0)), "Not In Budget"),"")</f>
        <v/>
      </c>
      <c r="I16870" s="184"/>
      <c r="J16870" s="184"/>
      <c r="K16870" s="184"/>
      <c r="L16870" s="183"/>
    </row>
    <row r="16871">
      <c r="A16871" s="454"/>
      <c r="B16871" s="927"/>
      <c r="C16871" s="580"/>
      <c r="D16871" s="939"/>
      <c r="E16871" s="940"/>
      <c r="F16871" s="941"/>
      <c r="G16871" s="937" t="str">
        <f t="array" ref="G16871">xlookup(F16871,'Internal Staffing Calculator'!E:E,'Internal Staffing Calculator'!C:C,"")</f>
        <v/>
      </c>
      <c r="H16871" s="932" t="str">
        <f t="array" ref="H16871">if(F16871&lt;&gt;"", iferror(index('Internal Staffing Calculator'!B$8:B23500,match(F16871,'Internal Staffing Calculator'!E$8:E23500,0)), "Not In Budget"),"")</f>
        <v/>
      </c>
      <c r="I16871" s="184"/>
      <c r="J16871" s="184"/>
      <c r="K16871" s="184"/>
      <c r="L16871" s="183"/>
    </row>
    <row r="16872">
      <c r="A16872" s="454"/>
      <c r="B16872" s="927"/>
      <c r="C16872" s="580"/>
      <c r="D16872" s="939"/>
      <c r="E16872" s="940"/>
      <c r="F16872" s="941"/>
      <c r="G16872" s="937" t="str">
        <f t="array" ref="G16872">xlookup(F16872,'Internal Staffing Calculator'!E:E,'Internal Staffing Calculator'!C:C,"")</f>
        <v/>
      </c>
      <c r="H16872" s="932" t="str">
        <f t="array" ref="H16872">if(F16872&lt;&gt;"", iferror(index('Internal Staffing Calculator'!B$8:B23500,match(F16872,'Internal Staffing Calculator'!E$8:E23500,0)), "Not In Budget"),"")</f>
        <v/>
      </c>
      <c r="I16872" s="184"/>
      <c r="J16872" s="184"/>
      <c r="K16872" s="184"/>
      <c r="L16872" s="183"/>
    </row>
    <row r="16873">
      <c r="A16873" s="454"/>
      <c r="B16873" s="927"/>
      <c r="C16873" s="580"/>
      <c r="D16873" s="939"/>
      <c r="E16873" s="940"/>
      <c r="F16873" s="941"/>
      <c r="G16873" s="937" t="str">
        <f t="array" ref="G16873">xlookup(F16873,'Internal Staffing Calculator'!E:E,'Internal Staffing Calculator'!C:C,"")</f>
        <v/>
      </c>
      <c r="H16873" s="932" t="str">
        <f t="array" ref="H16873">if(F16873&lt;&gt;"", iferror(index('Internal Staffing Calculator'!B$8:B23500,match(F16873,'Internal Staffing Calculator'!E$8:E23500,0)), "Not In Budget"),"")</f>
        <v/>
      </c>
      <c r="I16873" s="184"/>
      <c r="J16873" s="184"/>
      <c r="K16873" s="184"/>
      <c r="L16873" s="183"/>
    </row>
    <row r="16874">
      <c r="A16874" s="454"/>
      <c r="B16874" s="927"/>
      <c r="C16874" s="580"/>
      <c r="D16874" s="939"/>
      <c r="E16874" s="940"/>
      <c r="F16874" s="941"/>
      <c r="G16874" s="937" t="str">
        <f t="array" ref="G16874">xlookup(F16874,'Internal Staffing Calculator'!E:E,'Internal Staffing Calculator'!C:C,"")</f>
        <v/>
      </c>
      <c r="H16874" s="932" t="str">
        <f t="array" ref="H16874">if(F16874&lt;&gt;"", iferror(index('Internal Staffing Calculator'!B$8:B23500,match(F16874,'Internal Staffing Calculator'!E$8:E23500,0)), "Not In Budget"),"")</f>
        <v/>
      </c>
      <c r="I16874" s="184"/>
      <c r="J16874" s="184"/>
      <c r="K16874" s="184"/>
      <c r="L16874" s="183"/>
    </row>
    <row r="16875">
      <c r="A16875" s="454"/>
      <c r="B16875" s="927"/>
      <c r="C16875" s="580"/>
      <c r="D16875" s="939"/>
      <c r="E16875" s="940"/>
      <c r="F16875" s="941"/>
      <c r="G16875" s="937" t="str">
        <f t="array" ref="G16875">xlookup(F16875,'Internal Staffing Calculator'!E:E,'Internal Staffing Calculator'!C:C,"")</f>
        <v/>
      </c>
      <c r="H16875" s="932" t="str">
        <f t="array" ref="H16875">if(F16875&lt;&gt;"", iferror(index('Internal Staffing Calculator'!B$8:B23500,match(F16875,'Internal Staffing Calculator'!E$8:E23500,0)), "Not In Budget"),"")</f>
        <v/>
      </c>
      <c r="I16875" s="184"/>
      <c r="J16875" s="184"/>
      <c r="K16875" s="184"/>
      <c r="L16875" s="183"/>
    </row>
    <row r="16876">
      <c r="A16876" s="454"/>
      <c r="B16876" s="927"/>
      <c r="C16876" s="580"/>
      <c r="D16876" s="939"/>
      <c r="E16876" s="940"/>
      <c r="F16876" s="941"/>
      <c r="G16876" s="937" t="str">
        <f t="array" ref="G16876">xlookup(F16876,'Internal Staffing Calculator'!E:E,'Internal Staffing Calculator'!C:C,"")</f>
        <v/>
      </c>
      <c r="H16876" s="932" t="str">
        <f t="array" ref="H16876">if(F16876&lt;&gt;"", iferror(index('Internal Staffing Calculator'!B$8:B23500,match(F16876,'Internal Staffing Calculator'!E$8:E23500,0)), "Not In Budget"),"")</f>
        <v/>
      </c>
      <c r="I16876" s="184"/>
      <c r="J16876" s="184"/>
      <c r="K16876" s="184"/>
      <c r="L16876" s="183"/>
    </row>
    <row r="16877">
      <c r="A16877" s="454"/>
      <c r="B16877" s="927"/>
      <c r="C16877" s="580"/>
      <c r="D16877" s="939"/>
      <c r="E16877" s="940"/>
      <c r="F16877" s="941"/>
      <c r="G16877" s="937" t="str">
        <f t="array" ref="G16877">xlookup(F16877,'Internal Staffing Calculator'!E:E,'Internal Staffing Calculator'!C:C,"")</f>
        <v/>
      </c>
      <c r="H16877" s="932" t="str">
        <f t="array" ref="H16877">if(F16877&lt;&gt;"", iferror(index('Internal Staffing Calculator'!B$8:B23500,match(F16877,'Internal Staffing Calculator'!E$8:E23500,0)), "Not In Budget"),"")</f>
        <v/>
      </c>
      <c r="I16877" s="184"/>
      <c r="J16877" s="184"/>
      <c r="K16877" s="184"/>
      <c r="L16877" s="183"/>
    </row>
    <row r="16878">
      <c r="A16878" s="454"/>
      <c r="B16878" s="927"/>
      <c r="C16878" s="580"/>
      <c r="D16878" s="939"/>
      <c r="E16878" s="940"/>
      <c r="F16878" s="941"/>
      <c r="G16878" s="937" t="str">
        <f t="array" ref="G16878">xlookup(F16878,'Internal Staffing Calculator'!E:E,'Internal Staffing Calculator'!C:C,"")</f>
        <v/>
      </c>
      <c r="H16878" s="932" t="str">
        <f t="array" ref="H16878">if(F16878&lt;&gt;"", iferror(index('Internal Staffing Calculator'!B$8:B23500,match(F16878,'Internal Staffing Calculator'!E$8:E23500,0)), "Not In Budget"),"")</f>
        <v/>
      </c>
      <c r="I16878" s="184"/>
      <c r="J16878" s="184"/>
      <c r="K16878" s="184"/>
      <c r="L16878" s="183"/>
    </row>
    <row r="16879">
      <c r="A16879" s="454"/>
      <c r="B16879" s="927"/>
      <c r="C16879" s="580"/>
      <c r="D16879" s="939"/>
      <c r="E16879" s="940"/>
      <c r="F16879" s="941"/>
      <c r="G16879" s="937" t="str">
        <f t="array" ref="G16879">xlookup(F16879,'Internal Staffing Calculator'!E:E,'Internal Staffing Calculator'!C:C,"")</f>
        <v/>
      </c>
      <c r="H16879" s="932" t="str">
        <f t="array" ref="H16879">if(F16879&lt;&gt;"", iferror(index('Internal Staffing Calculator'!B$8:B23500,match(F16879,'Internal Staffing Calculator'!E$8:E23500,0)), "Not In Budget"),"")</f>
        <v/>
      </c>
      <c r="I16879" s="184"/>
      <c r="J16879" s="184"/>
      <c r="K16879" s="184"/>
      <c r="L16879" s="183"/>
    </row>
    <row r="16880">
      <c r="A16880" s="454"/>
      <c r="B16880" s="927"/>
      <c r="C16880" s="580"/>
      <c r="D16880" s="939"/>
      <c r="E16880" s="940"/>
      <c r="F16880" s="941"/>
      <c r="G16880" s="937" t="str">
        <f t="array" ref="G16880">xlookup(F16880,'Internal Staffing Calculator'!E:E,'Internal Staffing Calculator'!C:C,"")</f>
        <v/>
      </c>
      <c r="H16880" s="932" t="str">
        <f t="array" ref="H16880">if(F16880&lt;&gt;"", iferror(index('Internal Staffing Calculator'!B$8:B23500,match(F16880,'Internal Staffing Calculator'!E$8:E23500,0)), "Not In Budget"),"")</f>
        <v/>
      </c>
      <c r="I16880" s="184"/>
      <c r="J16880" s="184"/>
      <c r="K16880" s="184"/>
      <c r="L16880" s="183"/>
    </row>
    <row r="16881">
      <c r="A16881" s="454"/>
      <c r="B16881" s="927"/>
      <c r="C16881" s="580"/>
      <c r="D16881" s="939"/>
      <c r="E16881" s="940"/>
      <c r="F16881" s="941"/>
      <c r="G16881" s="937" t="str">
        <f t="array" ref="G16881">xlookup(F16881,'Internal Staffing Calculator'!E:E,'Internal Staffing Calculator'!C:C,"")</f>
        <v/>
      </c>
      <c r="H16881" s="932" t="str">
        <f t="array" ref="H16881">if(F16881&lt;&gt;"", iferror(index('Internal Staffing Calculator'!B$8:B23500,match(F16881,'Internal Staffing Calculator'!E$8:E23500,0)), "Not In Budget"),"")</f>
        <v/>
      </c>
      <c r="I16881" s="184"/>
      <c r="J16881" s="184"/>
      <c r="K16881" s="184"/>
      <c r="L16881" s="183"/>
    </row>
    <row r="16882">
      <c r="A16882" s="454"/>
      <c r="B16882" s="927"/>
      <c r="C16882" s="580"/>
      <c r="D16882" s="939"/>
      <c r="E16882" s="940"/>
      <c r="F16882" s="941"/>
      <c r="G16882" s="937" t="str">
        <f t="array" ref="G16882">xlookup(F16882,'Internal Staffing Calculator'!E:E,'Internal Staffing Calculator'!C:C,"")</f>
        <v/>
      </c>
      <c r="H16882" s="932" t="str">
        <f t="array" ref="H16882">if(F16882&lt;&gt;"", iferror(index('Internal Staffing Calculator'!B$8:B23500,match(F16882,'Internal Staffing Calculator'!E$8:E23500,0)), "Not In Budget"),"")</f>
        <v/>
      </c>
      <c r="I16882" s="184"/>
      <c r="J16882" s="184"/>
      <c r="K16882" s="184"/>
      <c r="L16882" s="183"/>
    </row>
    <row r="16883">
      <c r="A16883" s="454"/>
      <c r="B16883" s="927"/>
      <c r="C16883" s="580"/>
      <c r="D16883" s="939"/>
      <c r="E16883" s="940"/>
      <c r="F16883" s="941"/>
      <c r="G16883" s="937" t="str">
        <f t="array" ref="G16883">xlookup(F16883,'Internal Staffing Calculator'!E:E,'Internal Staffing Calculator'!C:C,"")</f>
        <v/>
      </c>
      <c r="H16883" s="932" t="str">
        <f t="array" ref="H16883">if(F16883&lt;&gt;"", iferror(index('Internal Staffing Calculator'!B$8:B23500,match(F16883,'Internal Staffing Calculator'!E$8:E23500,0)), "Not In Budget"),"")</f>
        <v/>
      </c>
      <c r="I16883" s="184"/>
      <c r="J16883" s="184"/>
      <c r="K16883" s="184"/>
      <c r="L16883" s="183"/>
    </row>
    <row r="16884">
      <c r="A16884" s="454"/>
      <c r="B16884" s="927"/>
      <c r="C16884" s="580"/>
      <c r="D16884" s="939"/>
      <c r="E16884" s="940"/>
      <c r="F16884" s="941"/>
      <c r="G16884" s="937" t="str">
        <f t="array" ref="G16884">xlookup(F16884,'Internal Staffing Calculator'!E:E,'Internal Staffing Calculator'!C:C,"")</f>
        <v/>
      </c>
      <c r="H16884" s="932" t="str">
        <f t="array" ref="H16884">if(F16884&lt;&gt;"", iferror(index('Internal Staffing Calculator'!B$8:B23500,match(F16884,'Internal Staffing Calculator'!E$8:E23500,0)), "Not In Budget"),"")</f>
        <v/>
      </c>
      <c r="I16884" s="184"/>
      <c r="J16884" s="184"/>
      <c r="K16884" s="184"/>
      <c r="L16884" s="183"/>
    </row>
    <row r="16885">
      <c r="A16885" s="454"/>
      <c r="B16885" s="927"/>
      <c r="C16885" s="580"/>
      <c r="D16885" s="939"/>
      <c r="E16885" s="940"/>
      <c r="F16885" s="941"/>
      <c r="G16885" s="937" t="str">
        <f t="array" ref="G16885">xlookup(F16885,'Internal Staffing Calculator'!E:E,'Internal Staffing Calculator'!C:C,"")</f>
        <v/>
      </c>
      <c r="H16885" s="932" t="str">
        <f t="array" ref="H16885">if(F16885&lt;&gt;"", iferror(index('Internal Staffing Calculator'!B$8:B23500,match(F16885,'Internal Staffing Calculator'!E$8:E23500,0)), "Not In Budget"),"")</f>
        <v/>
      </c>
      <c r="I16885" s="184"/>
      <c r="J16885" s="184"/>
      <c r="K16885" s="184"/>
      <c r="L16885" s="183"/>
    </row>
    <row r="16886">
      <c r="A16886" s="454"/>
      <c r="B16886" s="927"/>
      <c r="C16886" s="580"/>
      <c r="D16886" s="939"/>
      <c r="E16886" s="940"/>
      <c r="F16886" s="941"/>
      <c r="G16886" s="937" t="str">
        <f t="array" ref="G16886">xlookup(F16886,'Internal Staffing Calculator'!E:E,'Internal Staffing Calculator'!C:C,"")</f>
        <v/>
      </c>
      <c r="H16886" s="932" t="str">
        <f t="array" ref="H16886">if(F16886&lt;&gt;"", iferror(index('Internal Staffing Calculator'!B$8:B23500,match(F16886,'Internal Staffing Calculator'!E$8:E23500,0)), "Not In Budget"),"")</f>
        <v/>
      </c>
      <c r="I16886" s="184"/>
      <c r="J16886" s="184"/>
      <c r="K16886" s="184"/>
      <c r="L16886" s="183"/>
    </row>
    <row r="16887">
      <c r="A16887" s="454"/>
      <c r="B16887" s="927"/>
      <c r="C16887" s="580"/>
      <c r="D16887" s="939"/>
      <c r="E16887" s="940"/>
      <c r="F16887" s="941"/>
      <c r="G16887" s="937" t="str">
        <f t="array" ref="G16887">xlookup(F16887,'Internal Staffing Calculator'!E:E,'Internal Staffing Calculator'!C:C,"")</f>
        <v/>
      </c>
      <c r="H16887" s="932" t="str">
        <f t="array" ref="H16887">if(F16887&lt;&gt;"", iferror(index('Internal Staffing Calculator'!B$8:B23500,match(F16887,'Internal Staffing Calculator'!E$8:E23500,0)), "Not In Budget"),"")</f>
        <v/>
      </c>
      <c r="I16887" s="184"/>
      <c r="J16887" s="184"/>
      <c r="K16887" s="184"/>
      <c r="L16887" s="183"/>
    </row>
    <row r="16888">
      <c r="A16888" s="454"/>
      <c r="B16888" s="927"/>
      <c r="C16888" s="580"/>
      <c r="D16888" s="939"/>
      <c r="E16888" s="940"/>
      <c r="F16888" s="941"/>
      <c r="G16888" s="937" t="str">
        <f t="array" ref="G16888">xlookup(F16888,'Internal Staffing Calculator'!E:E,'Internal Staffing Calculator'!C:C,"")</f>
        <v/>
      </c>
      <c r="H16888" s="932" t="str">
        <f t="array" ref="H16888">if(F16888&lt;&gt;"", iferror(index('Internal Staffing Calculator'!B$8:B23500,match(F16888,'Internal Staffing Calculator'!E$8:E23500,0)), "Not In Budget"),"")</f>
        <v/>
      </c>
      <c r="I16888" s="184"/>
      <c r="J16888" s="184"/>
      <c r="K16888" s="184"/>
      <c r="L16888" s="183"/>
    </row>
    <row r="16889">
      <c r="A16889" s="454"/>
      <c r="B16889" s="927"/>
      <c r="C16889" s="580"/>
      <c r="D16889" s="939"/>
      <c r="E16889" s="940"/>
      <c r="F16889" s="941"/>
      <c r="G16889" s="937" t="str">
        <f t="array" ref="G16889">xlookup(F16889,'Internal Staffing Calculator'!E:E,'Internal Staffing Calculator'!C:C,"")</f>
        <v/>
      </c>
      <c r="H16889" s="932" t="str">
        <f t="array" ref="H16889">if(F16889&lt;&gt;"", iferror(index('Internal Staffing Calculator'!B$8:B23500,match(F16889,'Internal Staffing Calculator'!E$8:E23500,0)), "Not In Budget"),"")</f>
        <v/>
      </c>
      <c r="I16889" s="184"/>
      <c r="J16889" s="184"/>
      <c r="K16889" s="184"/>
      <c r="L16889" s="183"/>
    </row>
    <row r="16890">
      <c r="A16890" s="454"/>
      <c r="B16890" s="927"/>
      <c r="C16890" s="580"/>
      <c r="D16890" s="939"/>
      <c r="E16890" s="940"/>
      <c r="F16890" s="941"/>
      <c r="G16890" s="937" t="str">
        <f t="array" ref="G16890">xlookup(F16890,'Internal Staffing Calculator'!E:E,'Internal Staffing Calculator'!C:C,"")</f>
        <v/>
      </c>
      <c r="H16890" s="932" t="str">
        <f t="array" ref="H16890">if(F16890&lt;&gt;"", iferror(index('Internal Staffing Calculator'!B$8:B23500,match(F16890,'Internal Staffing Calculator'!E$8:E23500,0)), "Not In Budget"),"")</f>
        <v/>
      </c>
      <c r="I16890" s="184"/>
      <c r="J16890" s="184"/>
      <c r="K16890" s="184"/>
      <c r="L16890" s="183"/>
    </row>
    <row r="16891">
      <c r="A16891" s="454"/>
      <c r="B16891" s="927"/>
      <c r="C16891" s="580"/>
      <c r="D16891" s="939"/>
      <c r="E16891" s="940"/>
      <c r="F16891" s="941"/>
      <c r="G16891" s="937" t="str">
        <f t="array" ref="G16891">xlookup(F16891,'Internal Staffing Calculator'!E:E,'Internal Staffing Calculator'!C:C,"")</f>
        <v/>
      </c>
      <c r="H16891" s="932" t="str">
        <f t="array" ref="H16891">if(F16891&lt;&gt;"", iferror(index('Internal Staffing Calculator'!B$8:B23500,match(F16891,'Internal Staffing Calculator'!E$8:E23500,0)), "Not In Budget"),"")</f>
        <v/>
      </c>
      <c r="I16891" s="184"/>
      <c r="J16891" s="184"/>
      <c r="K16891" s="184"/>
      <c r="L16891" s="183"/>
    </row>
    <row r="16892">
      <c r="A16892" s="454"/>
      <c r="B16892" s="927"/>
      <c r="C16892" s="580"/>
      <c r="D16892" s="939"/>
      <c r="E16892" s="940"/>
      <c r="F16892" s="941"/>
      <c r="G16892" s="937" t="str">
        <f t="array" ref="G16892">xlookup(F16892,'Internal Staffing Calculator'!E:E,'Internal Staffing Calculator'!C:C,"")</f>
        <v/>
      </c>
      <c r="H16892" s="932" t="str">
        <f t="array" ref="H16892">if(F16892&lt;&gt;"", iferror(index('Internal Staffing Calculator'!B$8:B23500,match(F16892,'Internal Staffing Calculator'!E$8:E23500,0)), "Not In Budget"),"")</f>
        <v/>
      </c>
      <c r="I16892" s="184"/>
      <c r="J16892" s="184"/>
      <c r="K16892" s="184"/>
      <c r="L16892" s="183"/>
    </row>
    <row r="16893">
      <c r="A16893" s="454"/>
      <c r="B16893" s="927"/>
      <c r="C16893" s="580"/>
      <c r="D16893" s="939"/>
      <c r="E16893" s="940"/>
      <c r="F16893" s="941"/>
      <c r="G16893" s="937" t="str">
        <f t="array" ref="G16893">xlookup(F16893,'Internal Staffing Calculator'!E:E,'Internal Staffing Calculator'!C:C,"")</f>
        <v/>
      </c>
      <c r="H16893" s="932" t="str">
        <f t="array" ref="H16893">if(F16893&lt;&gt;"", iferror(index('Internal Staffing Calculator'!B$8:B23500,match(F16893,'Internal Staffing Calculator'!E$8:E23500,0)), "Not In Budget"),"")</f>
        <v/>
      </c>
      <c r="I16893" s="184"/>
      <c r="J16893" s="184"/>
      <c r="K16893" s="184"/>
      <c r="L16893" s="183"/>
    </row>
    <row r="16894">
      <c r="A16894" s="454"/>
      <c r="B16894" s="927"/>
      <c r="C16894" s="580"/>
      <c r="D16894" s="939"/>
      <c r="E16894" s="940"/>
      <c r="F16894" s="941"/>
      <c r="G16894" s="937" t="str">
        <f t="array" ref="G16894">xlookup(F16894,'Internal Staffing Calculator'!E:E,'Internal Staffing Calculator'!C:C,"")</f>
        <v/>
      </c>
      <c r="H16894" s="932" t="str">
        <f t="array" ref="H16894">if(F16894&lt;&gt;"", iferror(index('Internal Staffing Calculator'!B$8:B23500,match(F16894,'Internal Staffing Calculator'!E$8:E23500,0)), "Not In Budget"),"")</f>
        <v/>
      </c>
      <c r="I16894" s="184"/>
      <c r="J16894" s="184"/>
      <c r="K16894" s="184"/>
      <c r="L16894" s="183"/>
    </row>
    <row r="16895">
      <c r="A16895" s="454"/>
      <c r="B16895" s="927"/>
      <c r="C16895" s="580"/>
      <c r="D16895" s="939"/>
      <c r="E16895" s="940"/>
      <c r="F16895" s="941"/>
      <c r="G16895" s="937" t="str">
        <f t="array" ref="G16895">xlookup(F16895,'Internal Staffing Calculator'!E:E,'Internal Staffing Calculator'!C:C,"")</f>
        <v/>
      </c>
      <c r="H16895" s="932" t="str">
        <f t="array" ref="H16895">if(F16895&lt;&gt;"", iferror(index('Internal Staffing Calculator'!B$8:B23500,match(F16895,'Internal Staffing Calculator'!E$8:E23500,0)), "Not In Budget"),"")</f>
        <v/>
      </c>
      <c r="I16895" s="184"/>
      <c r="J16895" s="184"/>
      <c r="K16895" s="184"/>
      <c r="L16895" s="183"/>
    </row>
    <row r="16896">
      <c r="A16896" s="454"/>
      <c r="B16896" s="927"/>
      <c r="C16896" s="580"/>
      <c r="D16896" s="939"/>
      <c r="E16896" s="940"/>
      <c r="F16896" s="941"/>
      <c r="G16896" s="937" t="str">
        <f t="array" ref="G16896">xlookup(F16896,'Internal Staffing Calculator'!E:E,'Internal Staffing Calculator'!C:C,"")</f>
        <v/>
      </c>
      <c r="H16896" s="932" t="str">
        <f t="array" ref="H16896">if(F16896&lt;&gt;"", iferror(index('Internal Staffing Calculator'!B$8:B23500,match(F16896,'Internal Staffing Calculator'!E$8:E23500,0)), "Not In Budget"),"")</f>
        <v/>
      </c>
      <c r="I16896" s="184"/>
      <c r="J16896" s="184"/>
      <c r="K16896" s="184"/>
      <c r="L16896" s="183"/>
    </row>
    <row r="16897">
      <c r="A16897" s="454"/>
      <c r="B16897" s="927"/>
      <c r="C16897" s="580"/>
      <c r="D16897" s="939"/>
      <c r="E16897" s="940"/>
      <c r="F16897" s="941"/>
      <c r="G16897" s="937" t="str">
        <f t="array" ref="G16897">xlookup(F16897,'Internal Staffing Calculator'!E:E,'Internal Staffing Calculator'!C:C,"")</f>
        <v/>
      </c>
      <c r="H16897" s="932" t="str">
        <f t="array" ref="H16897">if(F16897&lt;&gt;"", iferror(index('Internal Staffing Calculator'!B$8:B23500,match(F16897,'Internal Staffing Calculator'!E$8:E23500,0)), "Not In Budget"),"")</f>
        <v/>
      </c>
      <c r="I16897" s="184"/>
      <c r="J16897" s="184"/>
      <c r="K16897" s="184"/>
      <c r="L16897" s="183"/>
    </row>
    <row r="16898">
      <c r="A16898" s="454"/>
      <c r="B16898" s="927"/>
      <c r="C16898" s="580"/>
      <c r="D16898" s="939"/>
      <c r="E16898" s="940"/>
      <c r="F16898" s="941"/>
      <c r="G16898" s="937" t="str">
        <f t="array" ref="G16898">xlookup(F16898,'Internal Staffing Calculator'!E:E,'Internal Staffing Calculator'!C:C,"")</f>
        <v/>
      </c>
      <c r="H16898" s="932" t="str">
        <f t="array" ref="H16898">if(F16898&lt;&gt;"", iferror(index('Internal Staffing Calculator'!B$8:B23500,match(F16898,'Internal Staffing Calculator'!E$8:E23500,0)), "Not In Budget"),"")</f>
        <v/>
      </c>
      <c r="I16898" s="184"/>
      <c r="J16898" s="184"/>
      <c r="K16898" s="184"/>
      <c r="L16898" s="183"/>
    </row>
    <row r="16899">
      <c r="A16899" s="454"/>
      <c r="B16899" s="927"/>
      <c r="C16899" s="580"/>
      <c r="D16899" s="939"/>
      <c r="E16899" s="940"/>
      <c r="F16899" s="941"/>
      <c r="G16899" s="937" t="str">
        <f t="array" ref="G16899">xlookup(F16899,'Internal Staffing Calculator'!E:E,'Internal Staffing Calculator'!C:C,"")</f>
        <v/>
      </c>
      <c r="H16899" s="932" t="str">
        <f t="array" ref="H16899">if(F16899&lt;&gt;"", iferror(index('Internal Staffing Calculator'!B$8:B23500,match(F16899,'Internal Staffing Calculator'!E$8:E23500,0)), "Not In Budget"),"")</f>
        <v/>
      </c>
      <c r="I16899" s="184"/>
      <c r="J16899" s="184"/>
      <c r="K16899" s="184"/>
      <c r="L16899" s="183"/>
    </row>
    <row r="16900">
      <c r="A16900" s="454"/>
      <c r="B16900" s="927"/>
      <c r="C16900" s="580"/>
      <c r="D16900" s="939"/>
      <c r="E16900" s="940"/>
      <c r="F16900" s="941"/>
      <c r="G16900" s="937" t="str">
        <f t="array" ref="G16900">xlookup(F16900,'Internal Staffing Calculator'!E:E,'Internal Staffing Calculator'!C:C,"")</f>
        <v/>
      </c>
      <c r="H16900" s="932" t="str">
        <f t="array" ref="H16900">if(F16900&lt;&gt;"", iferror(index('Internal Staffing Calculator'!B$8:B23500,match(F16900,'Internal Staffing Calculator'!E$8:E23500,0)), "Not In Budget"),"")</f>
        <v/>
      </c>
      <c r="I16900" s="184"/>
      <c r="J16900" s="184"/>
      <c r="K16900" s="184"/>
      <c r="L16900" s="183"/>
    </row>
    <row r="16901">
      <c r="A16901" s="454"/>
      <c r="B16901" s="927"/>
      <c r="C16901" s="580"/>
      <c r="D16901" s="939"/>
      <c r="E16901" s="940"/>
      <c r="F16901" s="941"/>
      <c r="G16901" s="937" t="str">
        <f t="array" ref="G16901">xlookup(F16901,'Internal Staffing Calculator'!E:E,'Internal Staffing Calculator'!C:C,"")</f>
        <v/>
      </c>
      <c r="H16901" s="932" t="str">
        <f t="array" ref="H16901">if(F16901&lt;&gt;"", iferror(index('Internal Staffing Calculator'!B$8:B23500,match(F16901,'Internal Staffing Calculator'!E$8:E23500,0)), "Not In Budget"),"")</f>
        <v/>
      </c>
      <c r="I16901" s="184"/>
      <c r="J16901" s="184"/>
      <c r="K16901" s="184"/>
      <c r="L16901" s="183"/>
    </row>
    <row r="16902">
      <c r="A16902" s="454"/>
      <c r="B16902" s="927"/>
      <c r="C16902" s="580"/>
      <c r="D16902" s="939"/>
      <c r="E16902" s="940"/>
      <c r="F16902" s="941"/>
      <c r="G16902" s="937" t="str">
        <f t="array" ref="G16902">xlookup(F16902,'Internal Staffing Calculator'!E:E,'Internal Staffing Calculator'!C:C,"")</f>
        <v/>
      </c>
      <c r="H16902" s="932" t="str">
        <f t="array" ref="H16902">if(F16902&lt;&gt;"", iferror(index('Internal Staffing Calculator'!B$8:B23500,match(F16902,'Internal Staffing Calculator'!E$8:E23500,0)), "Not In Budget"),"")</f>
        <v/>
      </c>
      <c r="I16902" s="184"/>
      <c r="J16902" s="184"/>
      <c r="K16902" s="184"/>
      <c r="L16902" s="183"/>
    </row>
    <row r="16903">
      <c r="A16903" s="454"/>
      <c r="B16903" s="927"/>
      <c r="C16903" s="580"/>
      <c r="D16903" s="939"/>
      <c r="E16903" s="940"/>
      <c r="F16903" s="941"/>
      <c r="G16903" s="937" t="str">
        <f t="array" ref="G16903">xlookup(F16903,'Internal Staffing Calculator'!E:E,'Internal Staffing Calculator'!C:C,"")</f>
        <v/>
      </c>
      <c r="H16903" s="932" t="str">
        <f t="array" ref="H16903">if(F16903&lt;&gt;"", iferror(index('Internal Staffing Calculator'!B$8:B23500,match(F16903,'Internal Staffing Calculator'!E$8:E23500,0)), "Not In Budget"),"")</f>
        <v/>
      </c>
      <c r="I16903" s="184"/>
      <c r="J16903" s="184"/>
      <c r="K16903" s="184"/>
      <c r="L16903" s="183"/>
    </row>
    <row r="16904">
      <c r="A16904" s="454"/>
      <c r="B16904" s="927"/>
      <c r="C16904" s="580"/>
      <c r="D16904" s="939"/>
      <c r="E16904" s="940"/>
      <c r="F16904" s="941"/>
      <c r="G16904" s="937" t="str">
        <f t="array" ref="G16904">xlookup(F16904,'Internal Staffing Calculator'!E:E,'Internal Staffing Calculator'!C:C,"")</f>
        <v/>
      </c>
      <c r="H16904" s="932" t="str">
        <f t="array" ref="H16904">if(F16904&lt;&gt;"", iferror(index('Internal Staffing Calculator'!B$8:B23500,match(F16904,'Internal Staffing Calculator'!E$8:E23500,0)), "Not In Budget"),"")</f>
        <v/>
      </c>
      <c r="I16904" s="184"/>
      <c r="J16904" s="184"/>
      <c r="K16904" s="184"/>
      <c r="L16904" s="183"/>
    </row>
    <row r="16905">
      <c r="A16905" s="454"/>
      <c r="B16905" s="927"/>
      <c r="C16905" s="580"/>
      <c r="D16905" s="939"/>
      <c r="E16905" s="940"/>
      <c r="F16905" s="941"/>
      <c r="G16905" s="937" t="str">
        <f t="array" ref="G16905">xlookup(F16905,'Internal Staffing Calculator'!E:E,'Internal Staffing Calculator'!C:C,"")</f>
        <v/>
      </c>
      <c r="H16905" s="932" t="str">
        <f t="array" ref="H16905">if(F16905&lt;&gt;"", iferror(index('Internal Staffing Calculator'!B$8:B23500,match(F16905,'Internal Staffing Calculator'!E$8:E23500,0)), "Not In Budget"),"")</f>
        <v/>
      </c>
      <c r="I16905" s="184"/>
      <c r="J16905" s="184"/>
      <c r="K16905" s="184"/>
      <c r="L16905" s="183"/>
    </row>
    <row r="16906">
      <c r="A16906" s="454"/>
      <c r="B16906" s="927"/>
      <c r="C16906" s="580"/>
      <c r="D16906" s="939"/>
      <c r="E16906" s="940"/>
      <c r="F16906" s="941"/>
      <c r="G16906" s="937" t="str">
        <f t="array" ref="G16906">xlookup(F16906,'Internal Staffing Calculator'!E:E,'Internal Staffing Calculator'!C:C,"")</f>
        <v/>
      </c>
      <c r="H16906" s="932" t="str">
        <f t="array" ref="H16906">if(F16906&lt;&gt;"", iferror(index('Internal Staffing Calculator'!B$8:B23500,match(F16906,'Internal Staffing Calculator'!E$8:E23500,0)), "Not In Budget"),"")</f>
        <v/>
      </c>
      <c r="I16906" s="184"/>
      <c r="J16906" s="184"/>
      <c r="K16906" s="184"/>
      <c r="L16906" s="183"/>
    </row>
    <row r="16907">
      <c r="A16907" s="454"/>
      <c r="B16907" s="927"/>
      <c r="C16907" s="580"/>
      <c r="D16907" s="939"/>
      <c r="E16907" s="940"/>
      <c r="F16907" s="941"/>
      <c r="G16907" s="937" t="str">
        <f t="array" ref="G16907">xlookup(F16907,'Internal Staffing Calculator'!E:E,'Internal Staffing Calculator'!C:C,"")</f>
        <v/>
      </c>
      <c r="H16907" s="932" t="str">
        <f t="array" ref="H16907">if(F16907&lt;&gt;"", iferror(index('Internal Staffing Calculator'!B$8:B23500,match(F16907,'Internal Staffing Calculator'!E$8:E23500,0)), "Not In Budget"),"")</f>
        <v/>
      </c>
      <c r="I16907" s="184"/>
      <c r="J16907" s="184"/>
      <c r="K16907" s="184"/>
      <c r="L16907" s="183"/>
    </row>
    <row r="16908">
      <c r="A16908" s="454"/>
      <c r="B16908" s="927"/>
      <c r="C16908" s="580"/>
      <c r="D16908" s="939"/>
      <c r="E16908" s="940"/>
      <c r="F16908" s="941"/>
      <c r="G16908" s="937" t="str">
        <f t="array" ref="G16908">xlookup(F16908,'Internal Staffing Calculator'!E:E,'Internal Staffing Calculator'!C:C,"")</f>
        <v/>
      </c>
      <c r="H16908" s="932" t="str">
        <f t="array" ref="H16908">if(F16908&lt;&gt;"", iferror(index('Internal Staffing Calculator'!B$8:B23500,match(F16908,'Internal Staffing Calculator'!E$8:E23500,0)), "Not In Budget"),"")</f>
        <v/>
      </c>
      <c r="I16908" s="184"/>
      <c r="J16908" s="184"/>
      <c r="K16908" s="184"/>
      <c r="L16908" s="183"/>
    </row>
    <row r="16909">
      <c r="A16909" s="454"/>
      <c r="B16909" s="927"/>
      <c r="C16909" s="580"/>
      <c r="D16909" s="939"/>
      <c r="E16909" s="940"/>
      <c r="F16909" s="941"/>
      <c r="G16909" s="937" t="str">
        <f t="array" ref="G16909">xlookup(F16909,'Internal Staffing Calculator'!E:E,'Internal Staffing Calculator'!C:C,"")</f>
        <v/>
      </c>
      <c r="H16909" s="932" t="str">
        <f t="array" ref="H16909">if(F16909&lt;&gt;"", iferror(index('Internal Staffing Calculator'!B$8:B23500,match(F16909,'Internal Staffing Calculator'!E$8:E23500,0)), "Not In Budget"),"")</f>
        <v/>
      </c>
      <c r="I16909" s="184"/>
      <c r="J16909" s="184"/>
      <c r="K16909" s="184"/>
      <c r="L16909" s="183"/>
    </row>
    <row r="16910">
      <c r="A16910" s="454"/>
      <c r="B16910" s="927"/>
      <c r="C16910" s="580"/>
      <c r="D16910" s="939"/>
      <c r="E16910" s="940"/>
      <c r="F16910" s="941"/>
      <c r="G16910" s="937" t="str">
        <f t="array" ref="G16910">xlookup(F16910,'Internal Staffing Calculator'!E:E,'Internal Staffing Calculator'!C:C,"")</f>
        <v/>
      </c>
      <c r="H16910" s="932" t="str">
        <f t="array" ref="H16910">if(F16910&lt;&gt;"", iferror(index('Internal Staffing Calculator'!B$8:B23500,match(F16910,'Internal Staffing Calculator'!E$8:E23500,0)), "Not In Budget"),"")</f>
        <v/>
      </c>
      <c r="I16910" s="184"/>
      <c r="J16910" s="184"/>
      <c r="K16910" s="184"/>
      <c r="L16910" s="183"/>
    </row>
    <row r="16911">
      <c r="A16911" s="454"/>
      <c r="B16911" s="927"/>
      <c r="C16911" s="580"/>
      <c r="D16911" s="939"/>
      <c r="E16911" s="940"/>
      <c r="F16911" s="941"/>
      <c r="G16911" s="937" t="str">
        <f t="array" ref="G16911">xlookup(F16911,'Internal Staffing Calculator'!E:E,'Internal Staffing Calculator'!C:C,"")</f>
        <v/>
      </c>
      <c r="H16911" s="932" t="str">
        <f t="array" ref="H16911">if(F16911&lt;&gt;"", iferror(index('Internal Staffing Calculator'!B$8:B23500,match(F16911,'Internal Staffing Calculator'!E$8:E23500,0)), "Not In Budget"),"")</f>
        <v/>
      </c>
      <c r="I16911" s="184"/>
      <c r="J16911" s="184"/>
      <c r="K16911" s="184"/>
      <c r="L16911" s="183"/>
    </row>
    <row r="16912">
      <c r="A16912" s="454"/>
      <c r="B16912" s="927"/>
      <c r="C16912" s="580"/>
      <c r="D16912" s="939"/>
      <c r="E16912" s="940"/>
      <c r="F16912" s="941"/>
      <c r="G16912" s="937" t="str">
        <f t="array" ref="G16912">xlookup(F16912,'Internal Staffing Calculator'!E:E,'Internal Staffing Calculator'!C:C,"")</f>
        <v/>
      </c>
      <c r="H16912" s="932" t="str">
        <f t="array" ref="H16912">if(F16912&lt;&gt;"", iferror(index('Internal Staffing Calculator'!B$8:B23500,match(F16912,'Internal Staffing Calculator'!E$8:E23500,0)), "Not In Budget"),"")</f>
        <v/>
      </c>
      <c r="I16912" s="184"/>
      <c r="J16912" s="184"/>
      <c r="K16912" s="184"/>
      <c r="L16912" s="183"/>
    </row>
    <row r="16913">
      <c r="A16913" s="454"/>
      <c r="B16913" s="927"/>
      <c r="C16913" s="580"/>
      <c r="D16913" s="939"/>
      <c r="E16913" s="940"/>
      <c r="F16913" s="941"/>
      <c r="G16913" s="937" t="str">
        <f t="array" ref="G16913">xlookup(F16913,'Internal Staffing Calculator'!E:E,'Internal Staffing Calculator'!C:C,"")</f>
        <v/>
      </c>
      <c r="H16913" s="932" t="str">
        <f t="array" ref="H16913">if(F16913&lt;&gt;"", iferror(index('Internal Staffing Calculator'!B$8:B23500,match(F16913,'Internal Staffing Calculator'!E$8:E23500,0)), "Not In Budget"),"")</f>
        <v/>
      </c>
      <c r="I16913" s="184"/>
      <c r="J16913" s="184"/>
      <c r="K16913" s="184"/>
      <c r="L16913" s="183"/>
    </row>
    <row r="16914">
      <c r="A16914" s="454"/>
      <c r="B16914" s="927"/>
      <c r="C16914" s="580"/>
      <c r="D16914" s="939"/>
      <c r="E16914" s="940"/>
      <c r="F16914" s="941"/>
      <c r="G16914" s="937" t="str">
        <f t="array" ref="G16914">xlookup(F16914,'Internal Staffing Calculator'!E:E,'Internal Staffing Calculator'!C:C,"")</f>
        <v/>
      </c>
      <c r="H16914" s="932" t="str">
        <f t="array" ref="H16914">if(F16914&lt;&gt;"", iferror(index('Internal Staffing Calculator'!B$8:B23500,match(F16914,'Internal Staffing Calculator'!E$8:E23500,0)), "Not In Budget"),"")</f>
        <v/>
      </c>
      <c r="I16914" s="184"/>
      <c r="J16914" s="184"/>
      <c r="K16914" s="184"/>
      <c r="L16914" s="183"/>
    </row>
    <row r="16915">
      <c r="A16915" s="454"/>
      <c r="B16915" s="927"/>
      <c r="C16915" s="580"/>
      <c r="D16915" s="939"/>
      <c r="E16915" s="940"/>
      <c r="F16915" s="941"/>
      <c r="G16915" s="937" t="str">
        <f t="array" ref="G16915">xlookup(F16915,'Internal Staffing Calculator'!E:E,'Internal Staffing Calculator'!C:C,"")</f>
        <v/>
      </c>
      <c r="H16915" s="932" t="str">
        <f t="array" ref="H16915">if(F16915&lt;&gt;"", iferror(index('Internal Staffing Calculator'!B$8:B23500,match(F16915,'Internal Staffing Calculator'!E$8:E23500,0)), "Not In Budget"),"")</f>
        <v/>
      </c>
      <c r="I16915" s="184"/>
      <c r="J16915" s="184"/>
      <c r="K16915" s="184"/>
      <c r="L16915" s="183"/>
    </row>
    <row r="16916">
      <c r="A16916" s="454"/>
      <c r="B16916" s="927"/>
      <c r="C16916" s="580"/>
      <c r="D16916" s="939"/>
      <c r="E16916" s="940"/>
      <c r="F16916" s="941"/>
      <c r="G16916" s="937" t="str">
        <f t="array" ref="G16916">xlookup(F16916,'Internal Staffing Calculator'!E:E,'Internal Staffing Calculator'!C:C,"")</f>
        <v/>
      </c>
      <c r="H16916" s="932" t="str">
        <f t="array" ref="H16916">if(F16916&lt;&gt;"", iferror(index('Internal Staffing Calculator'!B$8:B23500,match(F16916,'Internal Staffing Calculator'!E$8:E23500,0)), "Not In Budget"),"")</f>
        <v/>
      </c>
      <c r="I16916" s="184"/>
      <c r="J16916" s="184"/>
      <c r="K16916" s="184"/>
      <c r="L16916" s="183"/>
    </row>
    <row r="16917">
      <c r="A16917" s="454"/>
      <c r="B16917" s="927"/>
      <c r="C16917" s="580"/>
      <c r="D16917" s="939"/>
      <c r="E16917" s="940"/>
      <c r="F16917" s="941"/>
      <c r="G16917" s="937" t="str">
        <f t="array" ref="G16917">xlookup(F16917,'Internal Staffing Calculator'!E:E,'Internal Staffing Calculator'!C:C,"")</f>
        <v/>
      </c>
      <c r="H16917" s="932" t="str">
        <f t="array" ref="H16917">if(F16917&lt;&gt;"", iferror(index('Internal Staffing Calculator'!B$8:B23500,match(F16917,'Internal Staffing Calculator'!E$8:E23500,0)), "Not In Budget"),"")</f>
        <v/>
      </c>
      <c r="I16917" s="184"/>
      <c r="J16917" s="184"/>
      <c r="K16917" s="184"/>
      <c r="L16917" s="183"/>
    </row>
    <row r="16918">
      <c r="A16918" s="454"/>
      <c r="B16918" s="927"/>
      <c r="C16918" s="580"/>
      <c r="D16918" s="939"/>
      <c r="E16918" s="940"/>
      <c r="F16918" s="941"/>
      <c r="G16918" s="937" t="str">
        <f t="array" ref="G16918">xlookup(F16918,'Internal Staffing Calculator'!E:E,'Internal Staffing Calculator'!C:C,"")</f>
        <v/>
      </c>
      <c r="H16918" s="932" t="str">
        <f t="array" ref="H16918">if(F16918&lt;&gt;"", iferror(index('Internal Staffing Calculator'!B$8:B23500,match(F16918,'Internal Staffing Calculator'!E$8:E23500,0)), "Not In Budget"),"")</f>
        <v/>
      </c>
      <c r="I16918" s="184"/>
      <c r="J16918" s="184"/>
      <c r="K16918" s="184"/>
      <c r="L16918" s="183"/>
    </row>
    <row r="16919">
      <c r="A16919" s="454"/>
      <c r="B16919" s="927"/>
      <c r="C16919" s="580"/>
      <c r="D16919" s="939"/>
      <c r="E16919" s="940"/>
      <c r="F16919" s="941"/>
      <c r="G16919" s="937" t="str">
        <f t="array" ref="G16919">xlookup(F16919,'Internal Staffing Calculator'!E:E,'Internal Staffing Calculator'!C:C,"")</f>
        <v/>
      </c>
      <c r="H16919" s="932" t="str">
        <f t="array" ref="H16919">if(F16919&lt;&gt;"", iferror(index('Internal Staffing Calculator'!B$8:B23500,match(F16919,'Internal Staffing Calculator'!E$8:E23500,0)), "Not In Budget"),"")</f>
        <v/>
      </c>
      <c r="I16919" s="184"/>
      <c r="J16919" s="184"/>
      <c r="K16919" s="184"/>
      <c r="L16919" s="183"/>
    </row>
    <row r="16920">
      <c r="A16920" s="454"/>
      <c r="B16920" s="927"/>
      <c r="C16920" s="580"/>
      <c r="D16920" s="939"/>
      <c r="E16920" s="940"/>
      <c r="F16920" s="941"/>
      <c r="G16920" s="937" t="str">
        <f t="array" ref="G16920">xlookup(F16920,'Internal Staffing Calculator'!E:E,'Internal Staffing Calculator'!C:C,"")</f>
        <v/>
      </c>
      <c r="H16920" s="932" t="str">
        <f t="array" ref="H16920">if(F16920&lt;&gt;"", iferror(index('Internal Staffing Calculator'!B$8:B23500,match(F16920,'Internal Staffing Calculator'!E$8:E23500,0)), "Not In Budget"),"")</f>
        <v/>
      </c>
      <c r="I16920" s="184"/>
      <c r="J16920" s="184"/>
      <c r="K16920" s="184"/>
      <c r="L16920" s="183"/>
    </row>
    <row r="16921">
      <c r="A16921" s="454"/>
      <c r="B16921" s="927"/>
      <c r="C16921" s="580"/>
      <c r="D16921" s="939"/>
      <c r="E16921" s="940"/>
      <c r="F16921" s="941"/>
      <c r="G16921" s="937" t="str">
        <f t="array" ref="G16921">xlookup(F16921,'Internal Staffing Calculator'!E:E,'Internal Staffing Calculator'!C:C,"")</f>
        <v/>
      </c>
      <c r="H16921" s="932" t="str">
        <f t="array" ref="H16921">if(F16921&lt;&gt;"", iferror(index('Internal Staffing Calculator'!B$8:B23500,match(F16921,'Internal Staffing Calculator'!E$8:E23500,0)), "Not In Budget"),"")</f>
        <v/>
      </c>
      <c r="I16921" s="184"/>
      <c r="J16921" s="184"/>
      <c r="K16921" s="184"/>
      <c r="L16921" s="183"/>
    </row>
    <row r="16922">
      <c r="A16922" s="454"/>
      <c r="B16922" s="927"/>
      <c r="C16922" s="580"/>
      <c r="D16922" s="939"/>
      <c r="E16922" s="940"/>
      <c r="F16922" s="941"/>
      <c r="G16922" s="937" t="str">
        <f t="array" ref="G16922">xlookup(F16922,'Internal Staffing Calculator'!E:E,'Internal Staffing Calculator'!C:C,"")</f>
        <v/>
      </c>
      <c r="H16922" s="932" t="str">
        <f t="array" ref="H16922">if(F16922&lt;&gt;"", iferror(index('Internal Staffing Calculator'!B$8:B23500,match(F16922,'Internal Staffing Calculator'!E$8:E23500,0)), "Not In Budget"),"")</f>
        <v/>
      </c>
      <c r="I16922" s="184"/>
      <c r="J16922" s="184"/>
      <c r="K16922" s="184"/>
      <c r="L16922" s="183"/>
    </row>
    <row r="16923">
      <c r="A16923" s="454"/>
      <c r="B16923" s="927"/>
      <c r="C16923" s="580"/>
      <c r="D16923" s="939"/>
      <c r="E16923" s="940"/>
      <c r="F16923" s="941"/>
      <c r="G16923" s="937" t="str">
        <f t="array" ref="G16923">xlookup(F16923,'Internal Staffing Calculator'!E:E,'Internal Staffing Calculator'!C:C,"")</f>
        <v/>
      </c>
      <c r="H16923" s="932" t="str">
        <f t="array" ref="H16923">if(F16923&lt;&gt;"", iferror(index('Internal Staffing Calculator'!B$8:B23500,match(F16923,'Internal Staffing Calculator'!E$8:E23500,0)), "Not In Budget"),"")</f>
        <v/>
      </c>
      <c r="I16923" s="184"/>
      <c r="J16923" s="184"/>
      <c r="K16923" s="184"/>
      <c r="L16923" s="183"/>
    </row>
    <row r="16924">
      <c r="A16924" s="454"/>
      <c r="B16924" s="927"/>
      <c r="C16924" s="580"/>
      <c r="D16924" s="939"/>
      <c r="E16924" s="940"/>
      <c r="F16924" s="941"/>
      <c r="G16924" s="937" t="str">
        <f t="array" ref="G16924">xlookup(F16924,'Internal Staffing Calculator'!E:E,'Internal Staffing Calculator'!C:C,"")</f>
        <v/>
      </c>
      <c r="H16924" s="932" t="str">
        <f t="array" ref="H16924">if(F16924&lt;&gt;"", iferror(index('Internal Staffing Calculator'!B$8:B23500,match(F16924,'Internal Staffing Calculator'!E$8:E23500,0)), "Not In Budget"),"")</f>
        <v/>
      </c>
      <c r="I16924" s="184"/>
      <c r="J16924" s="184"/>
      <c r="K16924" s="184"/>
      <c r="L16924" s="183"/>
    </row>
    <row r="16925">
      <c r="A16925" s="454"/>
      <c r="B16925" s="927"/>
      <c r="C16925" s="580"/>
      <c r="D16925" s="939"/>
      <c r="E16925" s="940"/>
      <c r="F16925" s="941"/>
      <c r="G16925" s="937" t="str">
        <f t="array" ref="G16925">xlookup(F16925,'Internal Staffing Calculator'!E:E,'Internal Staffing Calculator'!C:C,"")</f>
        <v/>
      </c>
      <c r="H16925" s="932" t="str">
        <f t="array" ref="H16925">if(F16925&lt;&gt;"", iferror(index('Internal Staffing Calculator'!B$8:B23500,match(F16925,'Internal Staffing Calculator'!E$8:E23500,0)), "Not In Budget"),"")</f>
        <v/>
      </c>
      <c r="I16925" s="184"/>
      <c r="J16925" s="184"/>
      <c r="K16925" s="184"/>
      <c r="L16925" s="183"/>
    </row>
    <row r="16926">
      <c r="A16926" s="454"/>
      <c r="B16926" s="927"/>
      <c r="C16926" s="580"/>
      <c r="D16926" s="939"/>
      <c r="E16926" s="940"/>
      <c r="F16926" s="941"/>
      <c r="G16926" s="937" t="str">
        <f t="array" ref="G16926">xlookup(F16926,'Internal Staffing Calculator'!E:E,'Internal Staffing Calculator'!C:C,"")</f>
        <v/>
      </c>
      <c r="H16926" s="932" t="str">
        <f t="array" ref="H16926">if(F16926&lt;&gt;"", iferror(index('Internal Staffing Calculator'!B$8:B23500,match(F16926,'Internal Staffing Calculator'!E$8:E23500,0)), "Not In Budget"),"")</f>
        <v/>
      </c>
      <c r="I16926" s="184"/>
      <c r="J16926" s="184"/>
      <c r="K16926" s="184"/>
      <c r="L16926" s="183"/>
    </row>
    <row r="16927">
      <c r="A16927" s="454"/>
      <c r="B16927" s="927"/>
      <c r="C16927" s="580"/>
      <c r="D16927" s="939"/>
      <c r="E16927" s="940"/>
      <c r="F16927" s="941"/>
      <c r="G16927" s="937" t="str">
        <f t="array" ref="G16927">xlookup(F16927,'Internal Staffing Calculator'!E:E,'Internal Staffing Calculator'!C:C,"")</f>
        <v/>
      </c>
      <c r="H16927" s="932" t="str">
        <f t="array" ref="H16927">if(F16927&lt;&gt;"", iferror(index('Internal Staffing Calculator'!B$8:B23500,match(F16927,'Internal Staffing Calculator'!E$8:E23500,0)), "Not In Budget"),"")</f>
        <v/>
      </c>
      <c r="I16927" s="184"/>
      <c r="J16927" s="184"/>
      <c r="K16927" s="184"/>
      <c r="L16927" s="183"/>
    </row>
    <row r="16928">
      <c r="A16928" s="454"/>
      <c r="B16928" s="927"/>
      <c r="C16928" s="580"/>
      <c r="D16928" s="939"/>
      <c r="E16928" s="940"/>
      <c r="F16928" s="941"/>
      <c r="G16928" s="937" t="str">
        <f t="array" ref="G16928">xlookup(F16928,'Internal Staffing Calculator'!E:E,'Internal Staffing Calculator'!C:C,"")</f>
        <v/>
      </c>
      <c r="H16928" s="932" t="str">
        <f t="array" ref="H16928">if(F16928&lt;&gt;"", iferror(index('Internal Staffing Calculator'!B$8:B23500,match(F16928,'Internal Staffing Calculator'!E$8:E23500,0)), "Not In Budget"),"")</f>
        <v/>
      </c>
      <c r="I16928" s="184"/>
      <c r="J16928" s="184"/>
      <c r="K16928" s="184"/>
      <c r="L16928" s="183"/>
    </row>
    <row r="16929">
      <c r="A16929" s="454"/>
      <c r="B16929" s="927"/>
      <c r="C16929" s="580"/>
      <c r="D16929" s="939"/>
      <c r="E16929" s="940"/>
      <c r="F16929" s="941"/>
      <c r="G16929" s="937" t="str">
        <f t="array" ref="G16929">xlookup(F16929,'Internal Staffing Calculator'!E:E,'Internal Staffing Calculator'!C:C,"")</f>
        <v/>
      </c>
      <c r="H16929" s="932" t="str">
        <f t="array" ref="H16929">if(F16929&lt;&gt;"", iferror(index('Internal Staffing Calculator'!B$8:B23500,match(F16929,'Internal Staffing Calculator'!E$8:E23500,0)), "Not In Budget"),"")</f>
        <v/>
      </c>
      <c r="I16929" s="184"/>
      <c r="J16929" s="184"/>
      <c r="K16929" s="184"/>
      <c r="L16929" s="183"/>
    </row>
    <row r="16930">
      <c r="A16930" s="454"/>
      <c r="B16930" s="927"/>
      <c r="C16930" s="580"/>
      <c r="D16930" s="939"/>
      <c r="E16930" s="940"/>
      <c r="F16930" s="941"/>
      <c r="G16930" s="937" t="str">
        <f t="array" ref="G16930">xlookup(F16930,'Internal Staffing Calculator'!E:E,'Internal Staffing Calculator'!C:C,"")</f>
        <v/>
      </c>
      <c r="H16930" s="932" t="str">
        <f t="array" ref="H16930">if(F16930&lt;&gt;"", iferror(index('Internal Staffing Calculator'!B$8:B23500,match(F16930,'Internal Staffing Calculator'!E$8:E23500,0)), "Not In Budget"),"")</f>
        <v/>
      </c>
      <c r="I16930" s="184"/>
      <c r="J16930" s="184"/>
      <c r="K16930" s="184"/>
      <c r="L16930" s="183"/>
    </row>
    <row r="16931">
      <c r="A16931" s="454"/>
      <c r="B16931" s="927"/>
      <c r="C16931" s="580"/>
      <c r="D16931" s="939"/>
      <c r="E16931" s="940"/>
      <c r="F16931" s="941"/>
      <c r="G16931" s="937" t="str">
        <f t="array" ref="G16931">xlookup(F16931,'Internal Staffing Calculator'!E:E,'Internal Staffing Calculator'!C:C,"")</f>
        <v/>
      </c>
      <c r="H16931" s="932" t="str">
        <f t="array" ref="H16931">if(F16931&lt;&gt;"", iferror(index('Internal Staffing Calculator'!B$8:B23500,match(F16931,'Internal Staffing Calculator'!E$8:E23500,0)), "Not In Budget"),"")</f>
        <v/>
      </c>
      <c r="I16931" s="184"/>
      <c r="J16931" s="184"/>
      <c r="K16931" s="184"/>
      <c r="L16931" s="183"/>
    </row>
    <row r="16932">
      <c r="A16932" s="454"/>
      <c r="B16932" s="927"/>
      <c r="C16932" s="580"/>
      <c r="D16932" s="939"/>
      <c r="E16932" s="940"/>
      <c r="F16932" s="941"/>
      <c r="G16932" s="937" t="str">
        <f t="array" ref="G16932">xlookup(F16932,'Internal Staffing Calculator'!E:E,'Internal Staffing Calculator'!C:C,"")</f>
        <v/>
      </c>
      <c r="H16932" s="932" t="str">
        <f t="array" ref="H16932">if(F16932&lt;&gt;"", iferror(index('Internal Staffing Calculator'!B$8:B23500,match(F16932,'Internal Staffing Calculator'!E$8:E23500,0)), "Not In Budget"),"")</f>
        <v/>
      </c>
      <c r="I16932" s="184"/>
      <c r="J16932" s="184"/>
      <c r="K16932" s="184"/>
      <c r="L16932" s="183"/>
    </row>
    <row r="16933">
      <c r="A16933" s="454"/>
      <c r="B16933" s="927"/>
      <c r="C16933" s="580"/>
      <c r="D16933" s="939"/>
      <c r="E16933" s="940"/>
      <c r="F16933" s="941"/>
      <c r="G16933" s="937" t="str">
        <f t="array" ref="G16933">xlookup(F16933,'Internal Staffing Calculator'!E:E,'Internal Staffing Calculator'!C:C,"")</f>
        <v/>
      </c>
      <c r="H16933" s="932" t="str">
        <f t="array" ref="H16933">if(F16933&lt;&gt;"", iferror(index('Internal Staffing Calculator'!B$8:B23500,match(F16933,'Internal Staffing Calculator'!E$8:E23500,0)), "Not In Budget"),"")</f>
        <v/>
      </c>
      <c r="I16933" s="184"/>
      <c r="J16933" s="184"/>
      <c r="K16933" s="184"/>
      <c r="L16933" s="183"/>
    </row>
    <row r="16934">
      <c r="A16934" s="454"/>
      <c r="B16934" s="927"/>
      <c r="C16934" s="580"/>
      <c r="D16934" s="939"/>
      <c r="E16934" s="940"/>
      <c r="F16934" s="941"/>
      <c r="G16934" s="937" t="str">
        <f t="array" ref="G16934">xlookup(F16934,'Internal Staffing Calculator'!E:E,'Internal Staffing Calculator'!C:C,"")</f>
        <v/>
      </c>
      <c r="H16934" s="932" t="str">
        <f t="array" ref="H16934">if(F16934&lt;&gt;"", iferror(index('Internal Staffing Calculator'!B$8:B23500,match(F16934,'Internal Staffing Calculator'!E$8:E23500,0)), "Not In Budget"),"")</f>
        <v/>
      </c>
      <c r="I16934" s="184"/>
      <c r="J16934" s="184"/>
      <c r="K16934" s="184"/>
      <c r="L16934" s="183"/>
    </row>
    <row r="16935">
      <c r="A16935" s="454"/>
      <c r="B16935" s="927"/>
      <c r="C16935" s="580"/>
      <c r="D16935" s="939"/>
      <c r="E16935" s="940"/>
      <c r="F16935" s="941"/>
      <c r="G16935" s="937" t="str">
        <f t="array" ref="G16935">xlookup(F16935,'Internal Staffing Calculator'!E:E,'Internal Staffing Calculator'!C:C,"")</f>
        <v/>
      </c>
      <c r="H16935" s="932" t="str">
        <f t="array" ref="H16935">if(F16935&lt;&gt;"", iferror(index('Internal Staffing Calculator'!B$8:B23500,match(F16935,'Internal Staffing Calculator'!E$8:E23500,0)), "Not In Budget"),"")</f>
        <v/>
      </c>
      <c r="I16935" s="184"/>
      <c r="J16935" s="184"/>
      <c r="K16935" s="184"/>
      <c r="L16935" s="183"/>
    </row>
    <row r="16936">
      <c r="A16936" s="454"/>
      <c r="B16936" s="927"/>
      <c r="C16936" s="580"/>
      <c r="D16936" s="939"/>
      <c r="E16936" s="940"/>
      <c r="F16936" s="941"/>
      <c r="G16936" s="937" t="str">
        <f t="array" ref="G16936">xlookup(F16936,'Internal Staffing Calculator'!E:E,'Internal Staffing Calculator'!C:C,"")</f>
        <v/>
      </c>
      <c r="H16936" s="932" t="str">
        <f t="array" ref="H16936">if(F16936&lt;&gt;"", iferror(index('Internal Staffing Calculator'!B$8:B23500,match(F16936,'Internal Staffing Calculator'!E$8:E23500,0)), "Not In Budget"),"")</f>
        <v/>
      </c>
      <c r="I16936" s="184"/>
      <c r="J16936" s="184"/>
      <c r="K16936" s="184"/>
      <c r="L16936" s="183"/>
    </row>
    <row r="16937">
      <c r="A16937" s="454"/>
      <c r="B16937" s="927"/>
      <c r="C16937" s="580"/>
      <c r="D16937" s="939"/>
      <c r="E16937" s="940"/>
      <c r="F16937" s="941"/>
      <c r="G16937" s="937" t="str">
        <f t="array" ref="G16937">xlookup(F16937,'Internal Staffing Calculator'!E:E,'Internal Staffing Calculator'!C:C,"")</f>
        <v/>
      </c>
      <c r="H16937" s="932" t="str">
        <f t="array" ref="H16937">if(F16937&lt;&gt;"", iferror(index('Internal Staffing Calculator'!B$8:B23500,match(F16937,'Internal Staffing Calculator'!E$8:E23500,0)), "Not In Budget"),"")</f>
        <v/>
      </c>
      <c r="I16937" s="184"/>
      <c r="J16937" s="184"/>
      <c r="K16937" s="184"/>
      <c r="L16937" s="183"/>
    </row>
    <row r="16938">
      <c r="A16938" s="454"/>
      <c r="B16938" s="927"/>
      <c r="C16938" s="580"/>
      <c r="D16938" s="939"/>
      <c r="E16938" s="940"/>
      <c r="F16938" s="941"/>
      <c r="G16938" s="937" t="str">
        <f t="array" ref="G16938">xlookup(F16938,'Internal Staffing Calculator'!E:E,'Internal Staffing Calculator'!C:C,"")</f>
        <v/>
      </c>
      <c r="H16938" s="932" t="str">
        <f t="array" ref="H16938">if(F16938&lt;&gt;"", iferror(index('Internal Staffing Calculator'!B$8:B23500,match(F16938,'Internal Staffing Calculator'!E$8:E23500,0)), "Not In Budget"),"")</f>
        <v/>
      </c>
      <c r="I16938" s="184"/>
      <c r="J16938" s="184"/>
      <c r="K16938" s="184"/>
      <c r="L16938" s="183"/>
    </row>
    <row r="16939">
      <c r="A16939" s="454"/>
      <c r="B16939" s="927"/>
      <c r="C16939" s="580"/>
      <c r="D16939" s="939"/>
      <c r="E16939" s="940"/>
      <c r="F16939" s="941"/>
      <c r="G16939" s="937" t="str">
        <f t="array" ref="G16939">xlookup(F16939,'Internal Staffing Calculator'!E:E,'Internal Staffing Calculator'!C:C,"")</f>
        <v/>
      </c>
      <c r="H16939" s="932" t="str">
        <f t="array" ref="H16939">if(F16939&lt;&gt;"", iferror(index('Internal Staffing Calculator'!B$8:B23500,match(F16939,'Internal Staffing Calculator'!E$8:E23500,0)), "Not In Budget"),"")</f>
        <v/>
      </c>
      <c r="I16939" s="184"/>
      <c r="J16939" s="184"/>
      <c r="K16939" s="184"/>
      <c r="L16939" s="183"/>
    </row>
    <row r="16940">
      <c r="A16940" s="454"/>
      <c r="B16940" s="927"/>
      <c r="C16940" s="580"/>
      <c r="D16940" s="939"/>
      <c r="E16940" s="940"/>
      <c r="F16940" s="941"/>
      <c r="G16940" s="937" t="str">
        <f t="array" ref="G16940">xlookup(F16940,'Internal Staffing Calculator'!E:E,'Internal Staffing Calculator'!C:C,"")</f>
        <v/>
      </c>
      <c r="H16940" s="932" t="str">
        <f t="array" ref="H16940">if(F16940&lt;&gt;"", iferror(index('Internal Staffing Calculator'!B$8:B23500,match(F16940,'Internal Staffing Calculator'!E$8:E23500,0)), "Not In Budget"),"")</f>
        <v/>
      </c>
      <c r="I16940" s="184"/>
      <c r="J16940" s="184"/>
      <c r="K16940" s="184"/>
      <c r="L16940" s="183"/>
    </row>
    <row r="16941">
      <c r="A16941" s="454"/>
      <c r="B16941" s="927"/>
      <c r="C16941" s="580"/>
      <c r="D16941" s="939"/>
      <c r="E16941" s="940"/>
      <c r="F16941" s="941"/>
      <c r="G16941" s="937" t="str">
        <f t="array" ref="G16941">xlookup(F16941,'Internal Staffing Calculator'!E:E,'Internal Staffing Calculator'!C:C,"")</f>
        <v/>
      </c>
      <c r="H16941" s="932" t="str">
        <f t="array" ref="H16941">if(F16941&lt;&gt;"", iferror(index('Internal Staffing Calculator'!B$8:B23500,match(F16941,'Internal Staffing Calculator'!E$8:E23500,0)), "Not In Budget"),"")</f>
        <v/>
      </c>
      <c r="I16941" s="184"/>
      <c r="J16941" s="184"/>
      <c r="K16941" s="184"/>
      <c r="L16941" s="183"/>
    </row>
    <row r="16942">
      <c r="A16942" s="454"/>
      <c r="B16942" s="927"/>
      <c r="C16942" s="580"/>
      <c r="D16942" s="939"/>
      <c r="E16942" s="940"/>
      <c r="F16942" s="941"/>
      <c r="G16942" s="937" t="str">
        <f t="array" ref="G16942">xlookup(F16942,'Internal Staffing Calculator'!E:E,'Internal Staffing Calculator'!C:C,"")</f>
        <v/>
      </c>
      <c r="H16942" s="932" t="str">
        <f t="array" ref="H16942">if(F16942&lt;&gt;"", iferror(index('Internal Staffing Calculator'!B$8:B23500,match(F16942,'Internal Staffing Calculator'!E$8:E23500,0)), "Not In Budget"),"")</f>
        <v/>
      </c>
      <c r="I16942" s="184"/>
      <c r="J16942" s="184"/>
      <c r="K16942" s="184"/>
      <c r="L16942" s="183"/>
    </row>
    <row r="16943">
      <c r="A16943" s="454"/>
      <c r="B16943" s="927"/>
      <c r="C16943" s="580"/>
      <c r="D16943" s="939"/>
      <c r="E16943" s="940"/>
      <c r="F16943" s="941"/>
      <c r="G16943" s="937" t="str">
        <f t="array" ref="G16943">xlookup(F16943,'Internal Staffing Calculator'!E:E,'Internal Staffing Calculator'!C:C,"")</f>
        <v/>
      </c>
      <c r="H16943" s="932" t="str">
        <f t="array" ref="H16943">if(F16943&lt;&gt;"", iferror(index('Internal Staffing Calculator'!B$8:B23500,match(F16943,'Internal Staffing Calculator'!E$8:E23500,0)), "Not In Budget"),"")</f>
        <v/>
      </c>
      <c r="I16943" s="184"/>
      <c r="J16943" s="184"/>
      <c r="K16943" s="184"/>
      <c r="L16943" s="183"/>
    </row>
    <row r="16944">
      <c r="A16944" s="454"/>
      <c r="B16944" s="927"/>
      <c r="C16944" s="580"/>
      <c r="D16944" s="939"/>
      <c r="E16944" s="940"/>
      <c r="F16944" s="941"/>
      <c r="G16944" s="937" t="str">
        <f t="array" ref="G16944">xlookup(F16944,'Internal Staffing Calculator'!E:E,'Internal Staffing Calculator'!C:C,"")</f>
        <v/>
      </c>
      <c r="H16944" s="932" t="str">
        <f t="array" ref="H16944">if(F16944&lt;&gt;"", iferror(index('Internal Staffing Calculator'!B$8:B23500,match(F16944,'Internal Staffing Calculator'!E$8:E23500,0)), "Not In Budget"),"")</f>
        <v/>
      </c>
      <c r="I16944" s="184"/>
      <c r="J16944" s="184"/>
      <c r="K16944" s="184"/>
      <c r="L16944" s="183"/>
    </row>
    <row r="16945">
      <c r="A16945" s="454"/>
      <c r="B16945" s="927"/>
      <c r="C16945" s="580"/>
      <c r="D16945" s="939"/>
      <c r="E16945" s="940"/>
      <c r="F16945" s="941"/>
      <c r="G16945" s="937" t="str">
        <f t="array" ref="G16945">xlookup(F16945,'Internal Staffing Calculator'!E:E,'Internal Staffing Calculator'!C:C,"")</f>
        <v/>
      </c>
      <c r="H16945" s="932" t="str">
        <f t="array" ref="H16945">if(F16945&lt;&gt;"", iferror(index('Internal Staffing Calculator'!B$8:B23500,match(F16945,'Internal Staffing Calculator'!E$8:E23500,0)), "Not In Budget"),"")</f>
        <v/>
      </c>
      <c r="I16945" s="184"/>
      <c r="J16945" s="184"/>
      <c r="K16945" s="184"/>
      <c r="L16945" s="183"/>
    </row>
    <row r="16946">
      <c r="A16946" s="454"/>
      <c r="B16946" s="927"/>
      <c r="C16946" s="580"/>
      <c r="D16946" s="939"/>
      <c r="E16946" s="940"/>
      <c r="F16946" s="941"/>
      <c r="G16946" s="937" t="str">
        <f t="array" ref="G16946">xlookup(F16946,'Internal Staffing Calculator'!E:E,'Internal Staffing Calculator'!C:C,"")</f>
        <v/>
      </c>
      <c r="H16946" s="932" t="str">
        <f t="array" ref="H16946">if(F16946&lt;&gt;"", iferror(index('Internal Staffing Calculator'!B$8:B23500,match(F16946,'Internal Staffing Calculator'!E$8:E23500,0)), "Not In Budget"),"")</f>
        <v/>
      </c>
      <c r="I16946" s="184"/>
      <c r="J16946" s="184"/>
      <c r="K16946" s="184"/>
      <c r="L16946" s="183"/>
    </row>
    <row r="16947">
      <c r="A16947" s="454"/>
      <c r="B16947" s="927"/>
      <c r="C16947" s="580"/>
      <c r="D16947" s="939"/>
      <c r="E16947" s="940"/>
      <c r="F16947" s="941"/>
      <c r="G16947" s="937" t="str">
        <f t="array" ref="G16947">xlookup(F16947,'Internal Staffing Calculator'!E:E,'Internal Staffing Calculator'!C:C,"")</f>
        <v/>
      </c>
      <c r="H16947" s="932" t="str">
        <f t="array" ref="H16947">if(F16947&lt;&gt;"", iferror(index('Internal Staffing Calculator'!B$8:B23500,match(F16947,'Internal Staffing Calculator'!E$8:E23500,0)), "Not In Budget"),"")</f>
        <v/>
      </c>
      <c r="I16947" s="184"/>
      <c r="J16947" s="184"/>
      <c r="K16947" s="184"/>
      <c r="L16947" s="183"/>
    </row>
    <row r="16948">
      <c r="A16948" s="454"/>
      <c r="B16948" s="927"/>
      <c r="C16948" s="580"/>
      <c r="D16948" s="939"/>
      <c r="E16948" s="940"/>
      <c r="F16948" s="941"/>
      <c r="G16948" s="937" t="str">
        <f t="array" ref="G16948">xlookup(F16948,'Internal Staffing Calculator'!E:E,'Internal Staffing Calculator'!C:C,"")</f>
        <v/>
      </c>
      <c r="H16948" s="932" t="str">
        <f t="array" ref="H16948">if(F16948&lt;&gt;"", iferror(index('Internal Staffing Calculator'!B$8:B23500,match(F16948,'Internal Staffing Calculator'!E$8:E23500,0)), "Not In Budget"),"")</f>
        <v/>
      </c>
      <c r="I16948" s="184"/>
      <c r="J16948" s="184"/>
      <c r="K16948" s="184"/>
      <c r="L16948" s="183"/>
    </row>
    <row r="16949">
      <c r="A16949" s="454"/>
      <c r="B16949" s="927"/>
      <c r="C16949" s="580"/>
      <c r="D16949" s="939"/>
      <c r="E16949" s="940"/>
      <c r="F16949" s="941"/>
      <c r="G16949" s="937" t="str">
        <f t="array" ref="G16949">xlookup(F16949,'Internal Staffing Calculator'!E:E,'Internal Staffing Calculator'!C:C,"")</f>
        <v/>
      </c>
      <c r="H16949" s="932" t="str">
        <f t="array" ref="H16949">if(F16949&lt;&gt;"", iferror(index('Internal Staffing Calculator'!B$8:B23500,match(F16949,'Internal Staffing Calculator'!E$8:E23500,0)), "Not In Budget"),"")</f>
        <v/>
      </c>
      <c r="I16949" s="184"/>
      <c r="J16949" s="184"/>
      <c r="K16949" s="184"/>
      <c r="L16949" s="183"/>
    </row>
    <row r="16950">
      <c r="A16950" s="454"/>
      <c r="B16950" s="927"/>
      <c r="C16950" s="580"/>
      <c r="D16950" s="939"/>
      <c r="E16950" s="940"/>
      <c r="F16950" s="941"/>
      <c r="G16950" s="937" t="str">
        <f t="array" ref="G16950">xlookup(F16950,'Internal Staffing Calculator'!E:E,'Internal Staffing Calculator'!C:C,"")</f>
        <v/>
      </c>
      <c r="H16950" s="932" t="str">
        <f t="array" ref="H16950">if(F16950&lt;&gt;"", iferror(index('Internal Staffing Calculator'!B$8:B23500,match(F16950,'Internal Staffing Calculator'!E$8:E23500,0)), "Not In Budget"),"")</f>
        <v/>
      </c>
      <c r="I16950" s="184"/>
      <c r="J16950" s="184"/>
      <c r="K16950" s="184"/>
      <c r="L16950" s="183"/>
    </row>
    <row r="16951">
      <c r="A16951" s="454"/>
      <c r="B16951" s="927"/>
      <c r="C16951" s="580"/>
      <c r="D16951" s="939"/>
      <c r="E16951" s="940"/>
      <c r="F16951" s="941"/>
      <c r="G16951" s="937" t="str">
        <f t="array" ref="G16951">xlookup(F16951,'Internal Staffing Calculator'!E:E,'Internal Staffing Calculator'!C:C,"")</f>
        <v/>
      </c>
      <c r="H16951" s="932" t="str">
        <f t="array" ref="H16951">if(F16951&lt;&gt;"", iferror(index('Internal Staffing Calculator'!B$8:B23500,match(F16951,'Internal Staffing Calculator'!E$8:E23500,0)), "Not In Budget"),"")</f>
        <v/>
      </c>
      <c r="I16951" s="184"/>
      <c r="J16951" s="184"/>
      <c r="K16951" s="184"/>
      <c r="L16951" s="183"/>
    </row>
    <row r="16952">
      <c r="A16952" s="454"/>
      <c r="B16952" s="927"/>
      <c r="C16952" s="580"/>
      <c r="D16952" s="939"/>
      <c r="E16952" s="940"/>
      <c r="F16952" s="941"/>
      <c r="G16952" s="937" t="str">
        <f t="array" ref="G16952">xlookup(F16952,'Internal Staffing Calculator'!E:E,'Internal Staffing Calculator'!C:C,"")</f>
        <v/>
      </c>
      <c r="H16952" s="932" t="str">
        <f t="array" ref="H16952">if(F16952&lt;&gt;"", iferror(index('Internal Staffing Calculator'!B$8:B23500,match(F16952,'Internal Staffing Calculator'!E$8:E23500,0)), "Not In Budget"),"")</f>
        <v/>
      </c>
      <c r="I16952" s="184"/>
      <c r="J16952" s="184"/>
      <c r="K16952" s="184"/>
      <c r="L16952" s="183"/>
    </row>
    <row r="16953">
      <c r="A16953" s="454"/>
      <c r="B16953" s="927"/>
      <c r="C16953" s="580"/>
      <c r="D16953" s="939"/>
      <c r="E16953" s="940"/>
      <c r="F16953" s="941"/>
      <c r="G16953" s="937" t="str">
        <f t="array" ref="G16953">xlookup(F16953,'Internal Staffing Calculator'!E:E,'Internal Staffing Calculator'!C:C,"")</f>
        <v/>
      </c>
      <c r="H16953" s="932" t="str">
        <f t="array" ref="H16953">if(F16953&lt;&gt;"", iferror(index('Internal Staffing Calculator'!B$8:B23500,match(F16953,'Internal Staffing Calculator'!E$8:E23500,0)), "Not In Budget"),"")</f>
        <v/>
      </c>
      <c r="I16953" s="184"/>
      <c r="J16953" s="184"/>
      <c r="K16953" s="184"/>
      <c r="L16953" s="183"/>
    </row>
    <row r="16954">
      <c r="A16954" s="454"/>
      <c r="B16954" s="927"/>
      <c r="C16954" s="580"/>
      <c r="D16954" s="939"/>
      <c r="E16954" s="940"/>
      <c r="F16954" s="941"/>
      <c r="G16954" s="937" t="str">
        <f t="array" ref="G16954">xlookup(F16954,'Internal Staffing Calculator'!E:E,'Internal Staffing Calculator'!C:C,"")</f>
        <v/>
      </c>
      <c r="H16954" s="932" t="str">
        <f t="array" ref="H16954">if(F16954&lt;&gt;"", iferror(index('Internal Staffing Calculator'!B$8:B23500,match(F16954,'Internal Staffing Calculator'!E$8:E23500,0)), "Not In Budget"),"")</f>
        <v/>
      </c>
      <c r="I16954" s="184"/>
      <c r="J16954" s="184"/>
      <c r="K16954" s="184"/>
      <c r="L16954" s="183"/>
    </row>
    <row r="16955">
      <c r="A16955" s="454"/>
      <c r="B16955" s="927"/>
      <c r="C16955" s="580"/>
      <c r="D16955" s="939"/>
      <c r="E16955" s="940"/>
      <c r="F16955" s="941"/>
      <c r="G16955" s="937" t="str">
        <f t="array" ref="G16955">xlookup(F16955,'Internal Staffing Calculator'!E:E,'Internal Staffing Calculator'!C:C,"")</f>
        <v/>
      </c>
      <c r="H16955" s="932" t="str">
        <f t="array" ref="H16955">if(F16955&lt;&gt;"", iferror(index('Internal Staffing Calculator'!B$8:B23500,match(F16955,'Internal Staffing Calculator'!E$8:E23500,0)), "Not In Budget"),"")</f>
        <v/>
      </c>
      <c r="I16955" s="184"/>
      <c r="J16955" s="184"/>
      <c r="K16955" s="184"/>
      <c r="L16955" s="183"/>
    </row>
    <row r="16956">
      <c r="A16956" s="454"/>
      <c r="B16956" s="927"/>
      <c r="C16956" s="580"/>
      <c r="D16956" s="939"/>
      <c r="E16956" s="940"/>
      <c r="F16956" s="941"/>
      <c r="G16956" s="937" t="str">
        <f t="array" ref="G16956">xlookup(F16956,'Internal Staffing Calculator'!E:E,'Internal Staffing Calculator'!C:C,"")</f>
        <v/>
      </c>
      <c r="H16956" s="932" t="str">
        <f t="array" ref="H16956">if(F16956&lt;&gt;"", iferror(index('Internal Staffing Calculator'!B$8:B23500,match(F16956,'Internal Staffing Calculator'!E$8:E23500,0)), "Not In Budget"),"")</f>
        <v/>
      </c>
      <c r="I16956" s="184"/>
      <c r="J16956" s="184"/>
      <c r="K16956" s="184"/>
      <c r="L16956" s="183"/>
    </row>
    <row r="16957">
      <c r="A16957" s="454"/>
      <c r="B16957" s="927"/>
      <c r="C16957" s="580"/>
      <c r="D16957" s="939"/>
      <c r="E16957" s="940"/>
      <c r="F16957" s="941"/>
      <c r="G16957" s="937" t="str">
        <f t="array" ref="G16957">xlookup(F16957,'Internal Staffing Calculator'!E:E,'Internal Staffing Calculator'!C:C,"")</f>
        <v/>
      </c>
      <c r="H16957" s="932" t="str">
        <f t="array" ref="H16957">if(F16957&lt;&gt;"", iferror(index('Internal Staffing Calculator'!B$8:B23500,match(F16957,'Internal Staffing Calculator'!E$8:E23500,0)), "Not In Budget"),"")</f>
        <v/>
      </c>
      <c r="I16957" s="184"/>
      <c r="J16957" s="184"/>
      <c r="K16957" s="184"/>
      <c r="L16957" s="183"/>
    </row>
    <row r="16958">
      <c r="A16958" s="454"/>
      <c r="B16958" s="927"/>
      <c r="C16958" s="580"/>
      <c r="D16958" s="939"/>
      <c r="E16958" s="940"/>
      <c r="F16958" s="941"/>
      <c r="G16958" s="937" t="str">
        <f t="array" ref="G16958">xlookup(F16958,'Internal Staffing Calculator'!E:E,'Internal Staffing Calculator'!C:C,"")</f>
        <v/>
      </c>
      <c r="H16958" s="932" t="str">
        <f t="array" ref="H16958">if(F16958&lt;&gt;"", iferror(index('Internal Staffing Calculator'!B$8:B23500,match(F16958,'Internal Staffing Calculator'!E$8:E23500,0)), "Not In Budget"),"")</f>
        <v/>
      </c>
      <c r="I16958" s="184"/>
      <c r="J16958" s="184"/>
      <c r="K16958" s="184"/>
      <c r="L16958" s="183"/>
    </row>
    <row r="16959">
      <c r="A16959" s="454"/>
      <c r="B16959" s="927"/>
      <c r="C16959" s="580"/>
      <c r="D16959" s="939"/>
      <c r="E16959" s="940"/>
      <c r="F16959" s="941"/>
      <c r="G16959" s="937" t="str">
        <f t="array" ref="G16959">xlookup(F16959,'Internal Staffing Calculator'!E:E,'Internal Staffing Calculator'!C:C,"")</f>
        <v/>
      </c>
      <c r="H16959" s="932" t="str">
        <f t="array" ref="H16959">if(F16959&lt;&gt;"", iferror(index('Internal Staffing Calculator'!B$8:B23500,match(F16959,'Internal Staffing Calculator'!E$8:E23500,0)), "Not In Budget"),"")</f>
        <v/>
      </c>
      <c r="I16959" s="184"/>
      <c r="J16959" s="184"/>
      <c r="K16959" s="184"/>
      <c r="L16959" s="183"/>
    </row>
    <row r="16960">
      <c r="A16960" s="454"/>
      <c r="B16960" s="927"/>
      <c r="C16960" s="580"/>
      <c r="D16960" s="939"/>
      <c r="E16960" s="940"/>
      <c r="F16960" s="941"/>
      <c r="G16960" s="937" t="str">
        <f t="array" ref="G16960">xlookup(F16960,'Internal Staffing Calculator'!E:E,'Internal Staffing Calculator'!C:C,"")</f>
        <v/>
      </c>
      <c r="H16960" s="932" t="str">
        <f t="array" ref="H16960">if(F16960&lt;&gt;"", iferror(index('Internal Staffing Calculator'!B$8:B23500,match(F16960,'Internal Staffing Calculator'!E$8:E23500,0)), "Not In Budget"),"")</f>
        <v/>
      </c>
      <c r="I16960" s="184"/>
      <c r="J16960" s="184"/>
      <c r="K16960" s="184"/>
      <c r="L16960" s="183"/>
    </row>
    <row r="16961">
      <c r="A16961" s="454"/>
      <c r="B16961" s="927"/>
      <c r="C16961" s="580"/>
      <c r="D16961" s="939"/>
      <c r="E16961" s="940"/>
      <c r="F16961" s="941"/>
      <c r="G16961" s="937" t="str">
        <f t="array" ref="G16961">xlookup(F16961,'Internal Staffing Calculator'!E:E,'Internal Staffing Calculator'!C:C,"")</f>
        <v/>
      </c>
      <c r="H16961" s="932" t="str">
        <f t="array" ref="H16961">if(F16961&lt;&gt;"", iferror(index('Internal Staffing Calculator'!B$8:B23500,match(F16961,'Internal Staffing Calculator'!E$8:E23500,0)), "Not In Budget"),"")</f>
        <v/>
      </c>
      <c r="I16961" s="184"/>
      <c r="J16961" s="184"/>
      <c r="K16961" s="184"/>
      <c r="L16961" s="183"/>
    </row>
    <row r="16962">
      <c r="A16962" s="454"/>
      <c r="B16962" s="927"/>
      <c r="C16962" s="580"/>
      <c r="D16962" s="939"/>
      <c r="E16962" s="940"/>
      <c r="F16962" s="941"/>
      <c r="G16962" s="937" t="str">
        <f t="array" ref="G16962">xlookup(F16962,'Internal Staffing Calculator'!E:E,'Internal Staffing Calculator'!C:C,"")</f>
        <v/>
      </c>
      <c r="H16962" s="932" t="str">
        <f t="array" ref="H16962">if(F16962&lt;&gt;"", iferror(index('Internal Staffing Calculator'!B$8:B23500,match(F16962,'Internal Staffing Calculator'!E$8:E23500,0)), "Not In Budget"),"")</f>
        <v/>
      </c>
      <c r="I16962" s="184"/>
      <c r="J16962" s="184"/>
      <c r="K16962" s="184"/>
      <c r="L16962" s="183"/>
    </row>
    <row r="16963">
      <c r="A16963" s="454"/>
      <c r="B16963" s="927"/>
      <c r="C16963" s="580"/>
      <c r="D16963" s="939"/>
      <c r="E16963" s="940"/>
      <c r="F16963" s="941"/>
      <c r="G16963" s="937" t="str">
        <f t="array" ref="G16963">xlookup(F16963,'Internal Staffing Calculator'!E:E,'Internal Staffing Calculator'!C:C,"")</f>
        <v/>
      </c>
      <c r="H16963" s="932" t="str">
        <f t="array" ref="H16963">if(F16963&lt;&gt;"", iferror(index('Internal Staffing Calculator'!B$8:B23500,match(F16963,'Internal Staffing Calculator'!E$8:E23500,0)), "Not In Budget"),"")</f>
        <v/>
      </c>
      <c r="I16963" s="184"/>
      <c r="J16963" s="184"/>
      <c r="K16963" s="184"/>
      <c r="L16963" s="183"/>
    </row>
    <row r="16964">
      <c r="A16964" s="454"/>
      <c r="B16964" s="927"/>
      <c r="C16964" s="580"/>
      <c r="D16964" s="939"/>
      <c r="E16964" s="940"/>
      <c r="F16964" s="941"/>
      <c r="G16964" s="937" t="str">
        <f t="array" ref="G16964">xlookup(F16964,'Internal Staffing Calculator'!E:E,'Internal Staffing Calculator'!C:C,"")</f>
        <v/>
      </c>
      <c r="H16964" s="932" t="str">
        <f t="array" ref="H16964">if(F16964&lt;&gt;"", iferror(index('Internal Staffing Calculator'!B$8:B23500,match(F16964,'Internal Staffing Calculator'!E$8:E23500,0)), "Not In Budget"),"")</f>
        <v/>
      </c>
      <c r="I16964" s="184"/>
      <c r="J16964" s="184"/>
      <c r="K16964" s="184"/>
      <c r="L16964" s="183"/>
    </row>
    <row r="16965">
      <c r="A16965" s="454"/>
      <c r="B16965" s="927"/>
      <c r="C16965" s="580"/>
      <c r="D16965" s="939"/>
      <c r="E16965" s="940"/>
      <c r="F16965" s="941"/>
      <c r="G16965" s="937" t="str">
        <f t="array" ref="G16965">xlookup(F16965,'Internal Staffing Calculator'!E:E,'Internal Staffing Calculator'!C:C,"")</f>
        <v/>
      </c>
      <c r="H16965" s="932" t="str">
        <f t="array" ref="H16965">if(F16965&lt;&gt;"", iferror(index('Internal Staffing Calculator'!B$8:B23500,match(F16965,'Internal Staffing Calculator'!E$8:E23500,0)), "Not In Budget"),"")</f>
        <v/>
      </c>
      <c r="I16965" s="184"/>
      <c r="J16965" s="184"/>
      <c r="K16965" s="184"/>
      <c r="L16965" s="183"/>
    </row>
    <row r="16966">
      <c r="A16966" s="454"/>
      <c r="B16966" s="927"/>
      <c r="C16966" s="580"/>
      <c r="D16966" s="939"/>
      <c r="E16966" s="940"/>
      <c r="F16966" s="941"/>
      <c r="G16966" s="937" t="str">
        <f t="array" ref="G16966">xlookup(F16966,'Internal Staffing Calculator'!E:E,'Internal Staffing Calculator'!C:C,"")</f>
        <v/>
      </c>
      <c r="H16966" s="932" t="str">
        <f t="array" ref="H16966">if(F16966&lt;&gt;"", iferror(index('Internal Staffing Calculator'!B$8:B23500,match(F16966,'Internal Staffing Calculator'!E$8:E23500,0)), "Not In Budget"),"")</f>
        <v/>
      </c>
      <c r="I16966" s="184"/>
      <c r="J16966" s="184"/>
      <c r="K16966" s="184"/>
      <c r="L16966" s="183"/>
    </row>
    <row r="16967">
      <c r="A16967" s="454"/>
      <c r="B16967" s="927"/>
      <c r="C16967" s="580"/>
      <c r="D16967" s="939"/>
      <c r="E16967" s="940"/>
      <c r="F16967" s="941"/>
      <c r="G16967" s="937" t="str">
        <f t="array" ref="G16967">xlookup(F16967,'Internal Staffing Calculator'!E:E,'Internal Staffing Calculator'!C:C,"")</f>
        <v/>
      </c>
      <c r="H16967" s="932" t="str">
        <f t="array" ref="H16967">if(F16967&lt;&gt;"", iferror(index('Internal Staffing Calculator'!B$8:B23500,match(F16967,'Internal Staffing Calculator'!E$8:E23500,0)), "Not In Budget"),"")</f>
        <v/>
      </c>
      <c r="I16967" s="184"/>
      <c r="J16967" s="184"/>
      <c r="K16967" s="184"/>
      <c r="L16967" s="183"/>
    </row>
    <row r="16968">
      <c r="A16968" s="454"/>
      <c r="B16968" s="927"/>
      <c r="C16968" s="580"/>
      <c r="D16968" s="939"/>
      <c r="E16968" s="940"/>
      <c r="F16968" s="941"/>
      <c r="G16968" s="937" t="str">
        <f t="array" ref="G16968">xlookup(F16968,'Internal Staffing Calculator'!E:E,'Internal Staffing Calculator'!C:C,"")</f>
        <v/>
      </c>
      <c r="H16968" s="932" t="str">
        <f t="array" ref="H16968">if(F16968&lt;&gt;"", iferror(index('Internal Staffing Calculator'!B$8:B23500,match(F16968,'Internal Staffing Calculator'!E$8:E23500,0)), "Not In Budget"),"")</f>
        <v/>
      </c>
      <c r="I16968" s="184"/>
      <c r="J16968" s="184"/>
      <c r="K16968" s="184"/>
      <c r="L16968" s="183"/>
    </row>
    <row r="16969">
      <c r="A16969" s="454"/>
      <c r="B16969" s="927"/>
      <c r="C16969" s="580"/>
      <c r="D16969" s="939"/>
      <c r="E16969" s="940"/>
      <c r="F16969" s="941"/>
      <c r="G16969" s="937" t="str">
        <f t="array" ref="G16969">xlookup(F16969,'Internal Staffing Calculator'!E:E,'Internal Staffing Calculator'!C:C,"")</f>
        <v/>
      </c>
      <c r="H16969" s="932" t="str">
        <f t="array" ref="H16969">if(F16969&lt;&gt;"", iferror(index('Internal Staffing Calculator'!B$8:B23500,match(F16969,'Internal Staffing Calculator'!E$8:E23500,0)), "Not In Budget"),"")</f>
        <v/>
      </c>
      <c r="I16969" s="184"/>
      <c r="J16969" s="184"/>
      <c r="K16969" s="184"/>
      <c r="L16969" s="183"/>
    </row>
    <row r="16970">
      <c r="A16970" s="454"/>
      <c r="B16970" s="927"/>
      <c r="C16970" s="580"/>
      <c r="D16970" s="939"/>
      <c r="E16970" s="940"/>
      <c r="F16970" s="941"/>
      <c r="G16970" s="937" t="str">
        <f t="array" ref="G16970">xlookup(F16970,'Internal Staffing Calculator'!E:E,'Internal Staffing Calculator'!C:C,"")</f>
        <v/>
      </c>
      <c r="H16970" s="932" t="str">
        <f t="array" ref="H16970">if(F16970&lt;&gt;"", iferror(index('Internal Staffing Calculator'!B$8:B23500,match(F16970,'Internal Staffing Calculator'!E$8:E23500,0)), "Not In Budget"),"")</f>
        <v/>
      </c>
      <c r="I16970" s="184"/>
      <c r="J16970" s="184"/>
      <c r="K16970" s="184"/>
      <c r="L16970" s="183"/>
    </row>
    <row r="16971">
      <c r="A16971" s="454"/>
      <c r="B16971" s="927"/>
      <c r="C16971" s="580"/>
      <c r="D16971" s="939"/>
      <c r="E16971" s="940"/>
      <c r="F16971" s="941"/>
      <c r="G16971" s="937" t="str">
        <f t="array" ref="G16971">xlookup(F16971,'Internal Staffing Calculator'!E:E,'Internal Staffing Calculator'!C:C,"")</f>
        <v/>
      </c>
      <c r="H16971" s="932" t="str">
        <f t="array" ref="H16971">if(F16971&lt;&gt;"", iferror(index('Internal Staffing Calculator'!B$8:B23500,match(F16971,'Internal Staffing Calculator'!E$8:E23500,0)), "Not In Budget"),"")</f>
        <v/>
      </c>
      <c r="I16971" s="184"/>
      <c r="J16971" s="184"/>
      <c r="K16971" s="184"/>
      <c r="L16971" s="183"/>
    </row>
    <row r="16972">
      <c r="A16972" s="454"/>
      <c r="B16972" s="927"/>
      <c r="C16972" s="580"/>
      <c r="D16972" s="939"/>
      <c r="E16972" s="940"/>
      <c r="F16972" s="941"/>
      <c r="G16972" s="937" t="str">
        <f t="array" ref="G16972">xlookup(F16972,'Internal Staffing Calculator'!E:E,'Internal Staffing Calculator'!C:C,"")</f>
        <v/>
      </c>
      <c r="H16972" s="932" t="str">
        <f t="array" ref="H16972">if(F16972&lt;&gt;"", iferror(index('Internal Staffing Calculator'!B$8:B23500,match(F16972,'Internal Staffing Calculator'!E$8:E23500,0)), "Not In Budget"),"")</f>
        <v/>
      </c>
      <c r="I16972" s="184"/>
      <c r="J16972" s="184"/>
      <c r="K16972" s="184"/>
      <c r="L16972" s="183"/>
    </row>
    <row r="16973">
      <c r="A16973" s="454"/>
      <c r="B16973" s="927"/>
      <c r="C16973" s="580"/>
      <c r="D16973" s="939"/>
      <c r="E16973" s="940"/>
      <c r="F16973" s="941"/>
      <c r="G16973" s="937" t="str">
        <f t="array" ref="G16973">xlookup(F16973,'Internal Staffing Calculator'!E:E,'Internal Staffing Calculator'!C:C,"")</f>
        <v/>
      </c>
      <c r="H16973" s="932" t="str">
        <f t="array" ref="H16973">if(F16973&lt;&gt;"", iferror(index('Internal Staffing Calculator'!B$8:B23500,match(F16973,'Internal Staffing Calculator'!E$8:E23500,0)), "Not In Budget"),"")</f>
        <v/>
      </c>
      <c r="I16973" s="184"/>
      <c r="J16973" s="184"/>
      <c r="K16973" s="184"/>
      <c r="L16973" s="183"/>
    </row>
    <row r="16974">
      <c r="A16974" s="454"/>
      <c r="B16974" s="927"/>
      <c r="C16974" s="580"/>
      <c r="D16974" s="939"/>
      <c r="E16974" s="940"/>
      <c r="F16974" s="941"/>
      <c r="G16974" s="937" t="str">
        <f t="array" ref="G16974">xlookup(F16974,'Internal Staffing Calculator'!E:E,'Internal Staffing Calculator'!C:C,"")</f>
        <v/>
      </c>
      <c r="H16974" s="932" t="str">
        <f t="array" ref="H16974">if(F16974&lt;&gt;"", iferror(index('Internal Staffing Calculator'!B$8:B23500,match(F16974,'Internal Staffing Calculator'!E$8:E23500,0)), "Not In Budget"),"")</f>
        <v/>
      </c>
      <c r="I16974" s="184"/>
      <c r="J16974" s="184"/>
      <c r="K16974" s="184"/>
      <c r="L16974" s="183"/>
    </row>
    <row r="16975">
      <c r="A16975" s="454"/>
      <c r="B16975" s="927"/>
      <c r="C16975" s="580"/>
      <c r="D16975" s="939"/>
      <c r="E16975" s="940"/>
      <c r="F16975" s="941"/>
      <c r="G16975" s="937" t="str">
        <f t="array" ref="G16975">xlookup(F16975,'Internal Staffing Calculator'!E:E,'Internal Staffing Calculator'!C:C,"")</f>
        <v/>
      </c>
      <c r="H16975" s="932" t="str">
        <f t="array" ref="H16975">if(F16975&lt;&gt;"", iferror(index('Internal Staffing Calculator'!B$8:B23500,match(F16975,'Internal Staffing Calculator'!E$8:E23500,0)), "Not In Budget"),"")</f>
        <v/>
      </c>
      <c r="I16975" s="184"/>
      <c r="J16975" s="184"/>
      <c r="K16975" s="184"/>
      <c r="L16975" s="183"/>
    </row>
    <row r="16976">
      <c r="A16976" s="454"/>
      <c r="B16976" s="927"/>
      <c r="C16976" s="580"/>
      <c r="D16976" s="939"/>
      <c r="E16976" s="940"/>
      <c r="F16976" s="941"/>
      <c r="G16976" s="937" t="str">
        <f t="array" ref="G16976">xlookup(F16976,'Internal Staffing Calculator'!E:E,'Internal Staffing Calculator'!C:C,"")</f>
        <v/>
      </c>
      <c r="H16976" s="932" t="str">
        <f t="array" ref="H16976">if(F16976&lt;&gt;"", iferror(index('Internal Staffing Calculator'!B$8:B23500,match(F16976,'Internal Staffing Calculator'!E$8:E23500,0)), "Not In Budget"),"")</f>
        <v/>
      </c>
      <c r="I16976" s="184"/>
      <c r="J16976" s="184"/>
      <c r="K16976" s="184"/>
      <c r="L16976" s="183"/>
    </row>
    <row r="16977">
      <c r="A16977" s="454"/>
      <c r="B16977" s="927"/>
      <c r="C16977" s="580"/>
      <c r="D16977" s="939"/>
      <c r="E16977" s="940"/>
      <c r="F16977" s="941"/>
      <c r="G16977" s="937" t="str">
        <f t="array" ref="G16977">xlookup(F16977,'Internal Staffing Calculator'!E:E,'Internal Staffing Calculator'!C:C,"")</f>
        <v/>
      </c>
      <c r="H16977" s="932" t="str">
        <f t="array" ref="H16977">if(F16977&lt;&gt;"", iferror(index('Internal Staffing Calculator'!B$8:B23500,match(F16977,'Internal Staffing Calculator'!E$8:E23500,0)), "Not In Budget"),"")</f>
        <v/>
      </c>
      <c r="I16977" s="184"/>
      <c r="J16977" s="184"/>
      <c r="K16977" s="184"/>
      <c r="L16977" s="183"/>
    </row>
    <row r="16978">
      <c r="A16978" s="454"/>
      <c r="B16978" s="927"/>
      <c r="C16978" s="580"/>
      <c r="D16978" s="939"/>
      <c r="E16978" s="940"/>
      <c r="F16978" s="941"/>
      <c r="G16978" s="937" t="str">
        <f t="array" ref="G16978">xlookup(F16978,'Internal Staffing Calculator'!E:E,'Internal Staffing Calculator'!C:C,"")</f>
        <v/>
      </c>
      <c r="H16978" s="932" t="str">
        <f t="array" ref="H16978">if(F16978&lt;&gt;"", iferror(index('Internal Staffing Calculator'!B$8:B23500,match(F16978,'Internal Staffing Calculator'!E$8:E23500,0)), "Not In Budget"),"")</f>
        <v/>
      </c>
      <c r="I16978" s="184"/>
      <c r="J16978" s="184"/>
      <c r="K16978" s="184"/>
      <c r="L16978" s="183"/>
    </row>
    <row r="16979">
      <c r="A16979" s="454"/>
      <c r="B16979" s="927"/>
      <c r="C16979" s="580"/>
      <c r="D16979" s="939"/>
      <c r="E16979" s="940"/>
      <c r="F16979" s="941"/>
      <c r="G16979" s="937" t="str">
        <f t="array" ref="G16979">xlookup(F16979,'Internal Staffing Calculator'!E:E,'Internal Staffing Calculator'!C:C,"")</f>
        <v/>
      </c>
      <c r="H16979" s="932" t="str">
        <f t="array" ref="H16979">if(F16979&lt;&gt;"", iferror(index('Internal Staffing Calculator'!B$8:B23500,match(F16979,'Internal Staffing Calculator'!E$8:E23500,0)), "Not In Budget"),"")</f>
        <v/>
      </c>
      <c r="I16979" s="184"/>
      <c r="J16979" s="184"/>
      <c r="K16979" s="184"/>
      <c r="L16979" s="183"/>
    </row>
    <row r="16980">
      <c r="A16980" s="454"/>
      <c r="B16980" s="927"/>
      <c r="C16980" s="580"/>
      <c r="D16980" s="939"/>
      <c r="E16980" s="940"/>
      <c r="F16980" s="941"/>
      <c r="G16980" s="937" t="str">
        <f t="array" ref="G16980">xlookup(F16980,'Internal Staffing Calculator'!E:E,'Internal Staffing Calculator'!C:C,"")</f>
        <v/>
      </c>
      <c r="H16980" s="932" t="str">
        <f t="array" ref="H16980">if(F16980&lt;&gt;"", iferror(index('Internal Staffing Calculator'!B$8:B23500,match(F16980,'Internal Staffing Calculator'!E$8:E23500,0)), "Not In Budget"),"")</f>
        <v/>
      </c>
      <c r="I16980" s="184"/>
      <c r="J16980" s="184"/>
      <c r="K16980" s="184"/>
      <c r="L16980" s="183"/>
    </row>
    <row r="16981">
      <c r="A16981" s="454"/>
      <c r="B16981" s="927"/>
      <c r="C16981" s="580"/>
      <c r="D16981" s="939"/>
      <c r="E16981" s="940"/>
      <c r="F16981" s="941"/>
      <c r="G16981" s="937" t="str">
        <f t="array" ref="G16981">xlookup(F16981,'Internal Staffing Calculator'!E:E,'Internal Staffing Calculator'!C:C,"")</f>
        <v/>
      </c>
      <c r="H16981" s="932" t="str">
        <f t="array" ref="H16981">if(F16981&lt;&gt;"", iferror(index('Internal Staffing Calculator'!B$8:B23500,match(F16981,'Internal Staffing Calculator'!E$8:E23500,0)), "Not In Budget"),"")</f>
        <v/>
      </c>
      <c r="I16981" s="184"/>
      <c r="J16981" s="184"/>
      <c r="K16981" s="184"/>
      <c r="L16981" s="183"/>
    </row>
    <row r="16982">
      <c r="A16982" s="454"/>
      <c r="B16982" s="927"/>
      <c r="C16982" s="580"/>
      <c r="D16982" s="939"/>
      <c r="E16982" s="940"/>
      <c r="F16982" s="941"/>
      <c r="G16982" s="937" t="str">
        <f t="array" ref="G16982">xlookup(F16982,'Internal Staffing Calculator'!E:E,'Internal Staffing Calculator'!C:C,"")</f>
        <v/>
      </c>
      <c r="H16982" s="932" t="str">
        <f t="array" ref="H16982">if(F16982&lt;&gt;"", iferror(index('Internal Staffing Calculator'!B$8:B23500,match(F16982,'Internal Staffing Calculator'!E$8:E23500,0)), "Not In Budget"),"")</f>
        <v/>
      </c>
      <c r="I16982" s="184"/>
      <c r="J16982" s="184"/>
      <c r="K16982" s="184"/>
      <c r="L16982" s="183"/>
    </row>
    <row r="16983">
      <c r="A16983" s="454"/>
      <c r="B16983" s="927"/>
      <c r="C16983" s="580"/>
      <c r="D16983" s="939"/>
      <c r="E16983" s="940"/>
      <c r="F16983" s="941"/>
      <c r="G16983" s="937" t="str">
        <f t="array" ref="G16983">xlookup(F16983,'Internal Staffing Calculator'!E:E,'Internal Staffing Calculator'!C:C,"")</f>
        <v/>
      </c>
      <c r="H16983" s="932" t="str">
        <f t="array" ref="H16983">if(F16983&lt;&gt;"", iferror(index('Internal Staffing Calculator'!B$8:B23500,match(F16983,'Internal Staffing Calculator'!E$8:E23500,0)), "Not In Budget"),"")</f>
        <v/>
      </c>
      <c r="I16983" s="184"/>
      <c r="J16983" s="184"/>
      <c r="K16983" s="184"/>
      <c r="L16983" s="183"/>
    </row>
    <row r="16984">
      <c r="A16984" s="454"/>
      <c r="B16984" s="927"/>
      <c r="C16984" s="580"/>
      <c r="D16984" s="939"/>
      <c r="E16984" s="940"/>
      <c r="F16984" s="941"/>
      <c r="G16984" s="937" t="str">
        <f t="array" ref="G16984">xlookup(F16984,'Internal Staffing Calculator'!E:E,'Internal Staffing Calculator'!C:C,"")</f>
        <v/>
      </c>
      <c r="H16984" s="932" t="str">
        <f t="array" ref="H16984">if(F16984&lt;&gt;"", iferror(index('Internal Staffing Calculator'!B$8:B23500,match(F16984,'Internal Staffing Calculator'!E$8:E23500,0)), "Not In Budget"),"")</f>
        <v/>
      </c>
      <c r="I16984" s="184"/>
      <c r="J16984" s="184"/>
      <c r="K16984" s="184"/>
      <c r="L16984" s="183"/>
    </row>
    <row r="16985">
      <c r="A16985" s="454"/>
      <c r="B16985" s="927"/>
      <c r="C16985" s="580"/>
      <c r="D16985" s="939"/>
      <c r="E16985" s="940"/>
      <c r="F16985" s="941"/>
      <c r="G16985" s="937" t="str">
        <f t="array" ref="G16985">xlookup(F16985,'Internal Staffing Calculator'!E:E,'Internal Staffing Calculator'!C:C,"")</f>
        <v/>
      </c>
      <c r="H16985" s="932" t="str">
        <f t="array" ref="H16985">if(F16985&lt;&gt;"", iferror(index('Internal Staffing Calculator'!B$8:B23500,match(F16985,'Internal Staffing Calculator'!E$8:E23500,0)), "Not In Budget"),"")</f>
        <v/>
      </c>
      <c r="I16985" s="184"/>
      <c r="J16985" s="184"/>
      <c r="K16985" s="184"/>
      <c r="L16985" s="183"/>
    </row>
    <row r="16986">
      <c r="A16986" s="454"/>
      <c r="B16986" s="927"/>
      <c r="C16986" s="580"/>
      <c r="D16986" s="939"/>
      <c r="E16986" s="940"/>
      <c r="F16986" s="941"/>
      <c r="G16986" s="937" t="str">
        <f t="array" ref="G16986">xlookup(F16986,'Internal Staffing Calculator'!E:E,'Internal Staffing Calculator'!C:C,"")</f>
        <v/>
      </c>
      <c r="H16986" s="932" t="str">
        <f t="array" ref="H16986">if(F16986&lt;&gt;"", iferror(index('Internal Staffing Calculator'!B$8:B23500,match(F16986,'Internal Staffing Calculator'!E$8:E23500,0)), "Not In Budget"),"")</f>
        <v/>
      </c>
      <c r="I16986" s="184"/>
      <c r="J16986" s="184"/>
      <c r="K16986" s="184"/>
      <c r="L16986" s="183"/>
    </row>
    <row r="16987">
      <c r="A16987" s="454"/>
      <c r="B16987" s="927"/>
      <c r="C16987" s="580"/>
      <c r="D16987" s="939"/>
      <c r="E16987" s="940"/>
      <c r="F16987" s="941"/>
      <c r="G16987" s="937" t="str">
        <f t="array" ref="G16987">xlookup(F16987,'Internal Staffing Calculator'!E:E,'Internal Staffing Calculator'!C:C,"")</f>
        <v/>
      </c>
      <c r="H16987" s="932" t="str">
        <f t="array" ref="H16987">if(F16987&lt;&gt;"", iferror(index('Internal Staffing Calculator'!B$8:B23500,match(F16987,'Internal Staffing Calculator'!E$8:E23500,0)), "Not In Budget"),"")</f>
        <v/>
      </c>
      <c r="I16987" s="184"/>
      <c r="J16987" s="184"/>
      <c r="K16987" s="184"/>
      <c r="L16987" s="183"/>
    </row>
    <row r="16988">
      <c r="A16988" s="454"/>
      <c r="B16988" s="927"/>
      <c r="C16988" s="580"/>
      <c r="D16988" s="939"/>
      <c r="E16988" s="940"/>
      <c r="F16988" s="941"/>
      <c r="G16988" s="937" t="str">
        <f t="array" ref="G16988">xlookup(F16988,'Internal Staffing Calculator'!E:E,'Internal Staffing Calculator'!C:C,"")</f>
        <v/>
      </c>
      <c r="H16988" s="932" t="str">
        <f t="array" ref="H16988">if(F16988&lt;&gt;"", iferror(index('Internal Staffing Calculator'!B$8:B23500,match(F16988,'Internal Staffing Calculator'!E$8:E23500,0)), "Not In Budget"),"")</f>
        <v/>
      </c>
      <c r="I16988" s="184"/>
      <c r="J16988" s="184"/>
      <c r="K16988" s="184"/>
      <c r="L16988" s="183"/>
    </row>
    <row r="16989">
      <c r="A16989" s="454"/>
      <c r="B16989" s="927"/>
      <c r="C16989" s="580"/>
      <c r="D16989" s="939"/>
      <c r="E16989" s="940"/>
      <c r="F16989" s="941"/>
      <c r="G16989" s="937" t="str">
        <f t="array" ref="G16989">xlookup(F16989,'Internal Staffing Calculator'!E:E,'Internal Staffing Calculator'!C:C,"")</f>
        <v/>
      </c>
      <c r="H16989" s="932" t="str">
        <f t="array" ref="H16989">if(F16989&lt;&gt;"", iferror(index('Internal Staffing Calculator'!B$8:B23500,match(F16989,'Internal Staffing Calculator'!E$8:E23500,0)), "Not In Budget"),"")</f>
        <v/>
      </c>
      <c r="I16989" s="184"/>
      <c r="J16989" s="184"/>
      <c r="K16989" s="184"/>
      <c r="L16989" s="183"/>
    </row>
    <row r="16990">
      <c r="A16990" s="454"/>
      <c r="B16990" s="927"/>
      <c r="C16990" s="580"/>
      <c r="D16990" s="939"/>
      <c r="E16990" s="940"/>
      <c r="F16990" s="941"/>
      <c r="G16990" s="937" t="str">
        <f t="array" ref="G16990">xlookup(F16990,'Internal Staffing Calculator'!E:E,'Internal Staffing Calculator'!C:C,"")</f>
        <v/>
      </c>
      <c r="H16990" s="932" t="str">
        <f t="array" ref="H16990">if(F16990&lt;&gt;"", iferror(index('Internal Staffing Calculator'!B$8:B23500,match(F16990,'Internal Staffing Calculator'!E$8:E23500,0)), "Not In Budget"),"")</f>
        <v/>
      </c>
      <c r="I16990" s="184"/>
      <c r="J16990" s="184"/>
      <c r="K16990" s="184"/>
      <c r="L16990" s="183"/>
    </row>
    <row r="16991">
      <c r="A16991" s="454"/>
      <c r="B16991" s="927"/>
      <c r="C16991" s="580"/>
      <c r="D16991" s="939"/>
      <c r="E16991" s="940"/>
      <c r="F16991" s="941"/>
      <c r="G16991" s="937" t="str">
        <f t="array" ref="G16991">xlookup(F16991,'Internal Staffing Calculator'!E:E,'Internal Staffing Calculator'!C:C,"")</f>
        <v/>
      </c>
      <c r="H16991" s="932" t="str">
        <f t="array" ref="H16991">if(F16991&lt;&gt;"", iferror(index('Internal Staffing Calculator'!B$8:B23500,match(F16991,'Internal Staffing Calculator'!E$8:E23500,0)), "Not In Budget"),"")</f>
        <v/>
      </c>
      <c r="I16991" s="184"/>
      <c r="J16991" s="184"/>
      <c r="K16991" s="184"/>
      <c r="L16991" s="183"/>
    </row>
    <row r="16992">
      <c r="A16992" s="454"/>
      <c r="B16992" s="927"/>
      <c r="C16992" s="580"/>
      <c r="D16992" s="939"/>
      <c r="E16992" s="940"/>
      <c r="F16992" s="941"/>
      <c r="G16992" s="937" t="str">
        <f t="array" ref="G16992">xlookup(F16992,'Internal Staffing Calculator'!E:E,'Internal Staffing Calculator'!C:C,"")</f>
        <v/>
      </c>
      <c r="H16992" s="932" t="str">
        <f t="array" ref="H16992">if(F16992&lt;&gt;"", iferror(index('Internal Staffing Calculator'!B$8:B23500,match(F16992,'Internal Staffing Calculator'!E$8:E23500,0)), "Not In Budget"),"")</f>
        <v/>
      </c>
      <c r="I16992" s="184"/>
      <c r="J16992" s="184"/>
      <c r="K16992" s="184"/>
      <c r="L16992" s="183"/>
    </row>
    <row r="16993">
      <c r="A16993" s="454"/>
      <c r="B16993" s="927"/>
      <c r="C16993" s="580"/>
      <c r="D16993" s="939"/>
      <c r="E16993" s="940"/>
      <c r="F16993" s="941"/>
      <c r="G16993" s="937" t="str">
        <f t="array" ref="G16993">xlookup(F16993,'Internal Staffing Calculator'!E:E,'Internal Staffing Calculator'!C:C,"")</f>
        <v/>
      </c>
      <c r="H16993" s="932" t="str">
        <f t="array" ref="H16993">if(F16993&lt;&gt;"", iferror(index('Internal Staffing Calculator'!B$8:B23500,match(F16993,'Internal Staffing Calculator'!E$8:E23500,0)), "Not In Budget"),"")</f>
        <v/>
      </c>
      <c r="I16993" s="184"/>
      <c r="J16993" s="184"/>
      <c r="K16993" s="184"/>
      <c r="L16993" s="183"/>
    </row>
    <row r="16994">
      <c r="A16994" s="454"/>
      <c r="B16994" s="927"/>
      <c r="C16994" s="580"/>
      <c r="D16994" s="939"/>
      <c r="E16994" s="940"/>
      <c r="F16994" s="941"/>
      <c r="G16994" s="937" t="str">
        <f t="array" ref="G16994">xlookup(F16994,'Internal Staffing Calculator'!E:E,'Internal Staffing Calculator'!C:C,"")</f>
        <v/>
      </c>
      <c r="H16994" s="932" t="str">
        <f t="array" ref="H16994">if(F16994&lt;&gt;"", iferror(index('Internal Staffing Calculator'!B$8:B23500,match(F16994,'Internal Staffing Calculator'!E$8:E23500,0)), "Not In Budget"),"")</f>
        <v/>
      </c>
      <c r="I16994" s="184"/>
      <c r="J16994" s="184"/>
      <c r="K16994" s="184"/>
      <c r="L16994" s="183"/>
    </row>
    <row r="16995">
      <c r="A16995" s="454"/>
      <c r="B16995" s="927"/>
      <c r="C16995" s="580"/>
      <c r="D16995" s="939"/>
      <c r="E16995" s="940"/>
      <c r="F16995" s="941"/>
      <c r="G16995" s="937" t="str">
        <f t="array" ref="G16995">xlookup(F16995,'Internal Staffing Calculator'!E:E,'Internal Staffing Calculator'!C:C,"")</f>
        <v/>
      </c>
      <c r="H16995" s="932" t="str">
        <f t="array" ref="H16995">if(F16995&lt;&gt;"", iferror(index('Internal Staffing Calculator'!B$8:B23500,match(F16995,'Internal Staffing Calculator'!E$8:E23500,0)), "Not In Budget"),"")</f>
        <v/>
      </c>
      <c r="I16995" s="184"/>
      <c r="J16995" s="184"/>
      <c r="K16995" s="184"/>
      <c r="L16995" s="183"/>
    </row>
    <row r="16996">
      <c r="A16996" s="454"/>
      <c r="B16996" s="927"/>
      <c r="C16996" s="580"/>
      <c r="D16996" s="939"/>
      <c r="E16996" s="940"/>
      <c r="F16996" s="941"/>
      <c r="G16996" s="937" t="str">
        <f t="array" ref="G16996">xlookup(F16996,'Internal Staffing Calculator'!E:E,'Internal Staffing Calculator'!C:C,"")</f>
        <v/>
      </c>
      <c r="H16996" s="932" t="str">
        <f t="array" ref="H16996">if(F16996&lt;&gt;"", iferror(index('Internal Staffing Calculator'!B$8:B23500,match(F16996,'Internal Staffing Calculator'!E$8:E23500,0)), "Not In Budget"),"")</f>
        <v/>
      </c>
      <c r="I16996" s="184"/>
      <c r="J16996" s="184"/>
      <c r="K16996" s="184"/>
      <c r="L16996" s="183"/>
    </row>
    <row r="16997">
      <c r="A16997" s="454"/>
      <c r="B16997" s="927"/>
      <c r="C16997" s="580"/>
      <c r="D16997" s="939"/>
      <c r="E16997" s="940"/>
      <c r="F16997" s="941"/>
      <c r="G16997" s="937" t="str">
        <f t="array" ref="G16997">xlookup(F16997,'Internal Staffing Calculator'!E:E,'Internal Staffing Calculator'!C:C,"")</f>
        <v/>
      </c>
      <c r="H16997" s="932" t="str">
        <f t="array" ref="H16997">if(F16997&lt;&gt;"", iferror(index('Internal Staffing Calculator'!B$8:B23500,match(F16997,'Internal Staffing Calculator'!E$8:E23500,0)), "Not In Budget"),"")</f>
        <v/>
      </c>
      <c r="I16997" s="184"/>
      <c r="J16997" s="184"/>
      <c r="K16997" s="184"/>
      <c r="L16997" s="183"/>
    </row>
    <row r="16998">
      <c r="A16998" s="454"/>
      <c r="B16998" s="927"/>
      <c r="C16998" s="580"/>
      <c r="D16998" s="939"/>
      <c r="E16998" s="940"/>
      <c r="F16998" s="941"/>
      <c r="G16998" s="937" t="str">
        <f t="array" ref="G16998">xlookup(F16998,'Internal Staffing Calculator'!E:E,'Internal Staffing Calculator'!C:C,"")</f>
        <v/>
      </c>
      <c r="H16998" s="932" t="str">
        <f t="array" ref="H16998">if(F16998&lt;&gt;"", iferror(index('Internal Staffing Calculator'!B$8:B23500,match(F16998,'Internal Staffing Calculator'!E$8:E23500,0)), "Not In Budget"),"")</f>
        <v/>
      </c>
      <c r="I16998" s="184"/>
      <c r="J16998" s="184"/>
      <c r="K16998" s="184"/>
      <c r="L16998" s="183"/>
    </row>
    <row r="16999">
      <c r="A16999" s="454"/>
      <c r="B16999" s="927"/>
      <c r="C16999" s="580"/>
      <c r="D16999" s="939"/>
      <c r="E16999" s="940"/>
      <c r="F16999" s="941"/>
      <c r="G16999" s="937" t="str">
        <f t="array" ref="G16999">xlookup(F16999,'Internal Staffing Calculator'!E:E,'Internal Staffing Calculator'!C:C,"")</f>
        <v/>
      </c>
      <c r="H16999" s="932" t="str">
        <f t="array" ref="H16999">if(F16999&lt;&gt;"", iferror(index('Internal Staffing Calculator'!B$8:B23500,match(F16999,'Internal Staffing Calculator'!E$8:E23500,0)), "Not In Budget"),"")</f>
        <v/>
      </c>
      <c r="I16999" s="184"/>
      <c r="J16999" s="184"/>
      <c r="K16999" s="184"/>
      <c r="L16999" s="183"/>
    </row>
    <row r="17000">
      <c r="A17000" s="454"/>
      <c r="B17000" s="927"/>
      <c r="C17000" s="580"/>
      <c r="D17000" s="939"/>
      <c r="E17000" s="940"/>
      <c r="F17000" s="941"/>
      <c r="G17000" s="937" t="str">
        <f t="array" ref="G17000">xlookup(F17000,'Internal Staffing Calculator'!E:E,'Internal Staffing Calculator'!C:C,"")</f>
        <v/>
      </c>
      <c r="H17000" s="932" t="str">
        <f t="array" ref="H17000">if(F17000&lt;&gt;"", iferror(index('Internal Staffing Calculator'!B$8:B23500,match(F17000,'Internal Staffing Calculator'!E$8:E23500,0)), "Not In Budget"),"")</f>
        <v/>
      </c>
      <c r="I17000" s="184"/>
      <c r="J17000" s="184"/>
      <c r="K17000" s="184"/>
      <c r="L17000" s="183"/>
    </row>
    <row r="17001">
      <c r="A17001" s="454"/>
      <c r="B17001" s="927"/>
      <c r="C17001" s="580"/>
      <c r="D17001" s="939"/>
      <c r="E17001" s="940"/>
      <c r="F17001" s="941"/>
      <c r="G17001" s="937" t="str">
        <f t="array" ref="G17001">xlookup(F17001,'Internal Staffing Calculator'!E:E,'Internal Staffing Calculator'!C:C,"")</f>
        <v/>
      </c>
      <c r="H17001" s="932" t="str">
        <f t="array" ref="H17001">if(F17001&lt;&gt;"", iferror(index('Internal Staffing Calculator'!B$8:B23500,match(F17001,'Internal Staffing Calculator'!E$8:E23500,0)), "Not In Budget"),"")</f>
        <v/>
      </c>
      <c r="I17001" s="184"/>
      <c r="J17001" s="184"/>
      <c r="K17001" s="184"/>
      <c r="L17001" s="183"/>
    </row>
    <row r="17002">
      <c r="A17002" s="454"/>
      <c r="B17002" s="927"/>
      <c r="C17002" s="580"/>
      <c r="D17002" s="939"/>
      <c r="E17002" s="940"/>
      <c r="F17002" s="941"/>
      <c r="G17002" s="937" t="str">
        <f t="array" ref="G17002">xlookup(F17002,'Internal Staffing Calculator'!E:E,'Internal Staffing Calculator'!C:C,"")</f>
        <v/>
      </c>
      <c r="H17002" s="932" t="str">
        <f t="array" ref="H17002">if(F17002&lt;&gt;"", iferror(index('Internal Staffing Calculator'!B$8:B23500,match(F17002,'Internal Staffing Calculator'!E$8:E23500,0)), "Not In Budget"),"")</f>
        <v/>
      </c>
      <c r="I17002" s="184"/>
      <c r="J17002" s="184"/>
      <c r="K17002" s="184"/>
      <c r="L17002" s="183"/>
    </row>
    <row r="17003">
      <c r="A17003" s="454"/>
      <c r="B17003" s="927"/>
      <c r="C17003" s="580"/>
      <c r="D17003" s="939"/>
      <c r="E17003" s="940"/>
      <c r="F17003" s="941"/>
      <c r="G17003" s="937" t="str">
        <f t="array" ref="G17003">xlookup(F17003,'Internal Staffing Calculator'!E:E,'Internal Staffing Calculator'!C:C,"")</f>
        <v/>
      </c>
      <c r="H17003" s="932" t="str">
        <f t="array" ref="H17003">if(F17003&lt;&gt;"", iferror(index('Internal Staffing Calculator'!B$8:B23500,match(F17003,'Internal Staffing Calculator'!E$8:E23500,0)), "Not In Budget"),"")</f>
        <v/>
      </c>
      <c r="I17003" s="184"/>
      <c r="J17003" s="184"/>
      <c r="K17003" s="184"/>
      <c r="L17003" s="183"/>
    </row>
    <row r="17004">
      <c r="A17004" s="454"/>
      <c r="B17004" s="927"/>
      <c r="C17004" s="580"/>
      <c r="D17004" s="939"/>
      <c r="E17004" s="940"/>
      <c r="F17004" s="941"/>
      <c r="G17004" s="937" t="str">
        <f t="array" ref="G17004">xlookup(F17004,'Internal Staffing Calculator'!E:E,'Internal Staffing Calculator'!C:C,"")</f>
        <v/>
      </c>
      <c r="H17004" s="932" t="str">
        <f t="array" ref="H17004">if(F17004&lt;&gt;"", iferror(index('Internal Staffing Calculator'!B$8:B23500,match(F17004,'Internal Staffing Calculator'!E$8:E23500,0)), "Not In Budget"),"")</f>
        <v/>
      </c>
      <c r="I17004" s="184"/>
      <c r="J17004" s="184"/>
      <c r="K17004" s="184"/>
      <c r="L17004" s="183"/>
    </row>
    <row r="17005">
      <c r="A17005" s="454"/>
      <c r="B17005" s="927"/>
      <c r="C17005" s="580"/>
      <c r="D17005" s="939"/>
      <c r="E17005" s="940"/>
      <c r="F17005" s="941"/>
      <c r="G17005" s="937" t="str">
        <f t="array" ref="G17005">xlookup(F17005,'Internal Staffing Calculator'!E:E,'Internal Staffing Calculator'!C:C,"")</f>
        <v/>
      </c>
      <c r="H17005" s="932" t="str">
        <f t="array" ref="H17005">if(F17005&lt;&gt;"", iferror(index('Internal Staffing Calculator'!B$8:B23500,match(F17005,'Internal Staffing Calculator'!E$8:E23500,0)), "Not In Budget"),"")</f>
        <v/>
      </c>
      <c r="I17005" s="184"/>
      <c r="J17005" s="184"/>
      <c r="K17005" s="184"/>
      <c r="L17005" s="183"/>
    </row>
    <row r="17006">
      <c r="A17006" s="454"/>
      <c r="B17006" s="927"/>
      <c r="C17006" s="580"/>
      <c r="D17006" s="939"/>
      <c r="E17006" s="940"/>
      <c r="F17006" s="941"/>
      <c r="G17006" s="937" t="str">
        <f t="array" ref="G17006">xlookup(F17006,'Internal Staffing Calculator'!E:E,'Internal Staffing Calculator'!C:C,"")</f>
        <v/>
      </c>
      <c r="H17006" s="932" t="str">
        <f t="array" ref="H17006">if(F17006&lt;&gt;"", iferror(index('Internal Staffing Calculator'!B$8:B23500,match(F17006,'Internal Staffing Calculator'!E$8:E23500,0)), "Not In Budget"),"")</f>
        <v/>
      </c>
      <c r="I17006" s="184"/>
      <c r="J17006" s="184"/>
      <c r="K17006" s="184"/>
      <c r="L17006" s="183"/>
    </row>
    <row r="17007">
      <c r="A17007" s="454"/>
      <c r="B17007" s="927"/>
      <c r="C17007" s="580"/>
      <c r="D17007" s="939"/>
      <c r="E17007" s="940"/>
      <c r="F17007" s="941"/>
      <c r="G17007" s="937" t="str">
        <f t="array" ref="G17007">xlookup(F17007,'Internal Staffing Calculator'!E:E,'Internal Staffing Calculator'!C:C,"")</f>
        <v/>
      </c>
      <c r="H17007" s="932" t="str">
        <f t="array" ref="H17007">if(F17007&lt;&gt;"", iferror(index('Internal Staffing Calculator'!B$8:B23500,match(F17007,'Internal Staffing Calculator'!E$8:E23500,0)), "Not In Budget"),"")</f>
        <v/>
      </c>
      <c r="I17007" s="184"/>
      <c r="J17007" s="184"/>
      <c r="K17007" s="184"/>
      <c r="L17007" s="183"/>
    </row>
    <row r="17008">
      <c r="A17008" s="454"/>
      <c r="B17008" s="927"/>
      <c r="C17008" s="580"/>
      <c r="D17008" s="939"/>
      <c r="E17008" s="940"/>
      <c r="F17008" s="941"/>
      <c r="G17008" s="937" t="str">
        <f t="array" ref="G17008">xlookup(F17008,'Internal Staffing Calculator'!E:E,'Internal Staffing Calculator'!C:C,"")</f>
        <v/>
      </c>
      <c r="H17008" s="932" t="str">
        <f t="array" ref="H17008">if(F17008&lt;&gt;"", iferror(index('Internal Staffing Calculator'!B$8:B23500,match(F17008,'Internal Staffing Calculator'!E$8:E23500,0)), "Not In Budget"),"")</f>
        <v/>
      </c>
      <c r="I17008" s="184"/>
      <c r="J17008" s="184"/>
      <c r="K17008" s="184"/>
      <c r="L17008" s="183"/>
    </row>
    <row r="17009">
      <c r="A17009" s="454"/>
      <c r="B17009" s="927"/>
      <c r="C17009" s="580"/>
      <c r="D17009" s="939"/>
      <c r="E17009" s="940"/>
      <c r="F17009" s="941"/>
      <c r="G17009" s="937" t="str">
        <f t="array" ref="G17009">xlookup(F17009,'Internal Staffing Calculator'!E:E,'Internal Staffing Calculator'!C:C,"")</f>
        <v/>
      </c>
      <c r="H17009" s="932" t="str">
        <f t="array" ref="H17009">if(F17009&lt;&gt;"", iferror(index('Internal Staffing Calculator'!B$8:B23500,match(F17009,'Internal Staffing Calculator'!E$8:E23500,0)), "Not In Budget"),"")</f>
        <v/>
      </c>
      <c r="I17009" s="184"/>
      <c r="J17009" s="184"/>
      <c r="K17009" s="184"/>
      <c r="L17009" s="183"/>
    </row>
    <row r="17010">
      <c r="A17010" s="454"/>
      <c r="B17010" s="927"/>
      <c r="C17010" s="580"/>
      <c r="D17010" s="939"/>
      <c r="E17010" s="940"/>
      <c r="F17010" s="941"/>
      <c r="G17010" s="937" t="str">
        <f t="array" ref="G17010">xlookup(F17010,'Internal Staffing Calculator'!E:E,'Internal Staffing Calculator'!C:C,"")</f>
        <v/>
      </c>
      <c r="H17010" s="932" t="str">
        <f t="array" ref="H17010">if(F17010&lt;&gt;"", iferror(index('Internal Staffing Calculator'!B$8:B23500,match(F17010,'Internal Staffing Calculator'!E$8:E23500,0)), "Not In Budget"),"")</f>
        <v/>
      </c>
      <c r="I17010" s="184"/>
      <c r="J17010" s="184"/>
      <c r="K17010" s="184"/>
      <c r="L17010" s="183"/>
    </row>
    <row r="17011">
      <c r="A17011" s="454"/>
      <c r="B17011" s="927"/>
      <c r="C17011" s="580"/>
      <c r="D17011" s="939"/>
      <c r="E17011" s="940"/>
      <c r="F17011" s="941"/>
      <c r="G17011" s="937" t="str">
        <f t="array" ref="G17011">xlookup(F17011,'Internal Staffing Calculator'!E:E,'Internal Staffing Calculator'!C:C,"")</f>
        <v/>
      </c>
      <c r="H17011" s="932" t="str">
        <f t="array" ref="H17011">if(F17011&lt;&gt;"", iferror(index('Internal Staffing Calculator'!B$8:B23500,match(F17011,'Internal Staffing Calculator'!E$8:E23500,0)), "Not In Budget"),"")</f>
        <v/>
      </c>
      <c r="I17011" s="184"/>
      <c r="J17011" s="184"/>
      <c r="K17011" s="184"/>
      <c r="L17011" s="183"/>
    </row>
    <row r="17012">
      <c r="A17012" s="454"/>
      <c r="B17012" s="927"/>
      <c r="C17012" s="580"/>
      <c r="D17012" s="939"/>
      <c r="E17012" s="940"/>
      <c r="F17012" s="941"/>
      <c r="G17012" s="937" t="str">
        <f t="array" ref="G17012">xlookup(F17012,'Internal Staffing Calculator'!E:E,'Internal Staffing Calculator'!C:C,"")</f>
        <v/>
      </c>
      <c r="H17012" s="932" t="str">
        <f t="array" ref="H17012">if(F17012&lt;&gt;"", iferror(index('Internal Staffing Calculator'!B$8:B23500,match(F17012,'Internal Staffing Calculator'!E$8:E23500,0)), "Not In Budget"),"")</f>
        <v/>
      </c>
      <c r="I17012" s="184"/>
      <c r="J17012" s="184"/>
      <c r="K17012" s="184"/>
      <c r="L17012" s="183"/>
    </row>
    <row r="17013">
      <c r="A17013" s="454"/>
      <c r="B17013" s="927"/>
      <c r="C17013" s="580"/>
      <c r="D17013" s="939"/>
      <c r="E17013" s="940"/>
      <c r="F17013" s="941"/>
      <c r="G17013" s="937" t="str">
        <f t="array" ref="G17013">xlookup(F17013,'Internal Staffing Calculator'!E:E,'Internal Staffing Calculator'!C:C,"")</f>
        <v/>
      </c>
      <c r="H17013" s="932" t="str">
        <f t="array" ref="H17013">if(F17013&lt;&gt;"", iferror(index('Internal Staffing Calculator'!B$8:B23500,match(F17013,'Internal Staffing Calculator'!E$8:E23500,0)), "Not In Budget"),"")</f>
        <v/>
      </c>
      <c r="I17013" s="184"/>
      <c r="J17013" s="184"/>
      <c r="K17013" s="184"/>
      <c r="L17013" s="183"/>
    </row>
    <row r="17014">
      <c r="A17014" s="454"/>
      <c r="B17014" s="927"/>
      <c r="C17014" s="580"/>
      <c r="D17014" s="939"/>
      <c r="E17014" s="940"/>
      <c r="F17014" s="941"/>
      <c r="G17014" s="937" t="str">
        <f t="array" ref="G17014">xlookup(F17014,'Internal Staffing Calculator'!E:E,'Internal Staffing Calculator'!C:C,"")</f>
        <v/>
      </c>
      <c r="H17014" s="932" t="str">
        <f t="array" ref="H17014">if(F17014&lt;&gt;"", iferror(index('Internal Staffing Calculator'!B$8:B23500,match(F17014,'Internal Staffing Calculator'!E$8:E23500,0)), "Not In Budget"),"")</f>
        <v/>
      </c>
      <c r="I17014" s="184"/>
      <c r="J17014" s="184"/>
      <c r="K17014" s="184"/>
      <c r="L17014" s="183"/>
    </row>
    <row r="17015">
      <c r="A17015" s="454"/>
      <c r="B17015" s="927"/>
      <c r="C17015" s="580"/>
      <c r="D17015" s="939"/>
      <c r="E17015" s="940"/>
      <c r="F17015" s="941"/>
      <c r="G17015" s="937" t="str">
        <f t="array" ref="G17015">xlookup(F17015,'Internal Staffing Calculator'!E:E,'Internal Staffing Calculator'!C:C,"")</f>
        <v/>
      </c>
      <c r="H17015" s="932" t="str">
        <f t="array" ref="H17015">if(F17015&lt;&gt;"", iferror(index('Internal Staffing Calculator'!B$8:B23500,match(F17015,'Internal Staffing Calculator'!E$8:E23500,0)), "Not In Budget"),"")</f>
        <v/>
      </c>
      <c r="I17015" s="184"/>
      <c r="J17015" s="184"/>
      <c r="K17015" s="184"/>
      <c r="L17015" s="183"/>
    </row>
    <row r="17016">
      <c r="A17016" s="454"/>
      <c r="B17016" s="927"/>
      <c r="C17016" s="580"/>
      <c r="D17016" s="939"/>
      <c r="E17016" s="940"/>
      <c r="F17016" s="941"/>
      <c r="G17016" s="937" t="str">
        <f t="array" ref="G17016">xlookup(F17016,'Internal Staffing Calculator'!E:E,'Internal Staffing Calculator'!C:C,"")</f>
        <v/>
      </c>
      <c r="H17016" s="932" t="str">
        <f t="array" ref="H17016">if(F17016&lt;&gt;"", iferror(index('Internal Staffing Calculator'!B$8:B23500,match(F17016,'Internal Staffing Calculator'!E$8:E23500,0)), "Not In Budget"),"")</f>
        <v/>
      </c>
      <c r="I17016" s="184"/>
      <c r="J17016" s="184"/>
      <c r="K17016" s="184"/>
      <c r="L17016" s="183"/>
    </row>
    <row r="17017">
      <c r="A17017" s="454"/>
      <c r="B17017" s="927"/>
      <c r="C17017" s="580"/>
      <c r="D17017" s="939"/>
      <c r="E17017" s="940"/>
      <c r="F17017" s="941"/>
      <c r="G17017" s="937" t="str">
        <f t="array" ref="G17017">xlookup(F17017,'Internal Staffing Calculator'!E:E,'Internal Staffing Calculator'!C:C,"")</f>
        <v/>
      </c>
      <c r="H17017" s="932" t="str">
        <f t="array" ref="H17017">if(F17017&lt;&gt;"", iferror(index('Internal Staffing Calculator'!B$8:B23500,match(F17017,'Internal Staffing Calculator'!E$8:E23500,0)), "Not In Budget"),"")</f>
        <v/>
      </c>
      <c r="I17017" s="184"/>
      <c r="J17017" s="184"/>
      <c r="K17017" s="184"/>
      <c r="L17017" s="183"/>
    </row>
    <row r="17018">
      <c r="A17018" s="454"/>
      <c r="B17018" s="927"/>
      <c r="C17018" s="580"/>
      <c r="D17018" s="939"/>
      <c r="E17018" s="940"/>
      <c r="F17018" s="941"/>
      <c r="G17018" s="937" t="str">
        <f t="array" ref="G17018">xlookup(F17018,'Internal Staffing Calculator'!E:E,'Internal Staffing Calculator'!C:C,"")</f>
        <v/>
      </c>
      <c r="H17018" s="932" t="str">
        <f t="array" ref="H17018">if(F17018&lt;&gt;"", iferror(index('Internal Staffing Calculator'!B$8:B23500,match(F17018,'Internal Staffing Calculator'!E$8:E23500,0)), "Not In Budget"),"")</f>
        <v/>
      </c>
      <c r="I17018" s="184"/>
      <c r="J17018" s="184"/>
      <c r="K17018" s="184"/>
      <c r="L17018" s="183"/>
    </row>
    <row r="17019">
      <c r="A17019" s="454"/>
      <c r="B17019" s="927"/>
      <c r="C17019" s="580"/>
      <c r="D17019" s="939"/>
      <c r="E17019" s="940"/>
      <c r="F17019" s="941"/>
      <c r="G17019" s="937" t="str">
        <f t="array" ref="G17019">xlookup(F17019,'Internal Staffing Calculator'!E:E,'Internal Staffing Calculator'!C:C,"")</f>
        <v/>
      </c>
      <c r="H17019" s="932" t="str">
        <f t="array" ref="H17019">if(F17019&lt;&gt;"", iferror(index('Internal Staffing Calculator'!B$8:B23500,match(F17019,'Internal Staffing Calculator'!E$8:E23500,0)), "Not In Budget"),"")</f>
        <v/>
      </c>
      <c r="I17019" s="184"/>
      <c r="J17019" s="184"/>
      <c r="K17019" s="184"/>
      <c r="L17019" s="183"/>
    </row>
    <row r="17020">
      <c r="A17020" s="454"/>
      <c r="B17020" s="927"/>
      <c r="C17020" s="580"/>
      <c r="D17020" s="939"/>
      <c r="E17020" s="940"/>
      <c r="F17020" s="941"/>
      <c r="G17020" s="937" t="str">
        <f t="array" ref="G17020">xlookup(F17020,'Internal Staffing Calculator'!E:E,'Internal Staffing Calculator'!C:C,"")</f>
        <v/>
      </c>
      <c r="H17020" s="932" t="str">
        <f t="array" ref="H17020">if(F17020&lt;&gt;"", iferror(index('Internal Staffing Calculator'!B$8:B23500,match(F17020,'Internal Staffing Calculator'!E$8:E23500,0)), "Not In Budget"),"")</f>
        <v/>
      </c>
      <c r="I17020" s="184"/>
      <c r="J17020" s="184"/>
      <c r="K17020" s="184"/>
      <c r="L17020" s="183"/>
    </row>
    <row r="17021">
      <c r="A17021" s="454"/>
      <c r="B17021" s="927"/>
      <c r="C17021" s="580"/>
      <c r="D17021" s="939"/>
      <c r="E17021" s="940"/>
      <c r="F17021" s="941"/>
      <c r="G17021" s="937" t="str">
        <f t="array" ref="G17021">xlookup(F17021,'Internal Staffing Calculator'!E:E,'Internal Staffing Calculator'!C:C,"")</f>
        <v/>
      </c>
      <c r="H17021" s="932" t="str">
        <f t="array" ref="H17021">if(F17021&lt;&gt;"", iferror(index('Internal Staffing Calculator'!B$8:B23500,match(F17021,'Internal Staffing Calculator'!E$8:E23500,0)), "Not In Budget"),"")</f>
        <v/>
      </c>
      <c r="I17021" s="184"/>
      <c r="J17021" s="184"/>
      <c r="K17021" s="184"/>
      <c r="L17021" s="183"/>
    </row>
    <row r="17022">
      <c r="A17022" s="454"/>
      <c r="B17022" s="927"/>
      <c r="C17022" s="580"/>
      <c r="D17022" s="939"/>
      <c r="E17022" s="940"/>
      <c r="F17022" s="941"/>
      <c r="G17022" s="937" t="str">
        <f t="array" ref="G17022">xlookup(F17022,'Internal Staffing Calculator'!E:E,'Internal Staffing Calculator'!C:C,"")</f>
        <v/>
      </c>
      <c r="H17022" s="932" t="str">
        <f t="array" ref="H17022">if(F17022&lt;&gt;"", iferror(index('Internal Staffing Calculator'!B$8:B23500,match(F17022,'Internal Staffing Calculator'!E$8:E23500,0)), "Not In Budget"),"")</f>
        <v/>
      </c>
      <c r="I17022" s="184"/>
      <c r="J17022" s="184"/>
      <c r="K17022" s="184"/>
      <c r="L17022" s="183"/>
    </row>
    <row r="17023">
      <c r="A17023" s="454"/>
      <c r="B17023" s="927"/>
      <c r="C17023" s="580"/>
      <c r="D17023" s="939"/>
      <c r="E17023" s="940"/>
      <c r="F17023" s="941"/>
      <c r="G17023" s="937" t="str">
        <f t="array" ref="G17023">xlookup(F17023,'Internal Staffing Calculator'!E:E,'Internal Staffing Calculator'!C:C,"")</f>
        <v/>
      </c>
      <c r="H17023" s="932" t="str">
        <f t="array" ref="H17023">if(F17023&lt;&gt;"", iferror(index('Internal Staffing Calculator'!B$8:B23500,match(F17023,'Internal Staffing Calculator'!E$8:E23500,0)), "Not In Budget"),"")</f>
        <v/>
      </c>
      <c r="I17023" s="184"/>
      <c r="J17023" s="184"/>
      <c r="K17023" s="184"/>
      <c r="L17023" s="183"/>
    </row>
    <row r="17024">
      <c r="A17024" s="454"/>
      <c r="B17024" s="927"/>
      <c r="C17024" s="580"/>
      <c r="D17024" s="939"/>
      <c r="E17024" s="940"/>
      <c r="F17024" s="941"/>
      <c r="G17024" s="937" t="str">
        <f t="array" ref="G17024">xlookup(F17024,'Internal Staffing Calculator'!E:E,'Internal Staffing Calculator'!C:C,"")</f>
        <v/>
      </c>
      <c r="H17024" s="932" t="str">
        <f t="array" ref="H17024">if(F17024&lt;&gt;"", iferror(index('Internal Staffing Calculator'!B$8:B23500,match(F17024,'Internal Staffing Calculator'!E$8:E23500,0)), "Not In Budget"),"")</f>
        <v/>
      </c>
      <c r="I17024" s="184"/>
      <c r="J17024" s="184"/>
      <c r="K17024" s="184"/>
      <c r="L17024" s="183"/>
    </row>
    <row r="17025">
      <c r="A17025" s="454"/>
      <c r="B17025" s="927"/>
      <c r="C17025" s="580"/>
      <c r="D17025" s="939"/>
      <c r="E17025" s="940"/>
      <c r="F17025" s="941"/>
      <c r="G17025" s="937" t="str">
        <f t="array" ref="G17025">xlookup(F17025,'Internal Staffing Calculator'!E:E,'Internal Staffing Calculator'!C:C,"")</f>
        <v/>
      </c>
      <c r="H17025" s="932" t="str">
        <f t="array" ref="H17025">if(F17025&lt;&gt;"", iferror(index('Internal Staffing Calculator'!B$8:B23500,match(F17025,'Internal Staffing Calculator'!E$8:E23500,0)), "Not In Budget"),"")</f>
        <v/>
      </c>
      <c r="I17025" s="184"/>
      <c r="J17025" s="184"/>
      <c r="K17025" s="184"/>
      <c r="L17025" s="183"/>
    </row>
    <row r="17026">
      <c r="A17026" s="454"/>
      <c r="B17026" s="927"/>
      <c r="C17026" s="580"/>
      <c r="D17026" s="939"/>
      <c r="E17026" s="940"/>
      <c r="F17026" s="941"/>
      <c r="G17026" s="937" t="str">
        <f t="array" ref="G17026">xlookup(F17026,'Internal Staffing Calculator'!E:E,'Internal Staffing Calculator'!C:C,"")</f>
        <v/>
      </c>
      <c r="H17026" s="932" t="str">
        <f t="array" ref="H17026">if(F17026&lt;&gt;"", iferror(index('Internal Staffing Calculator'!B$8:B23500,match(F17026,'Internal Staffing Calculator'!E$8:E23500,0)), "Not In Budget"),"")</f>
        <v/>
      </c>
      <c r="I17026" s="184"/>
      <c r="J17026" s="184"/>
      <c r="K17026" s="184"/>
      <c r="L17026" s="183"/>
    </row>
    <row r="17027">
      <c r="A17027" s="454"/>
      <c r="B17027" s="927"/>
      <c r="C17027" s="580"/>
      <c r="D17027" s="939"/>
      <c r="E17027" s="940"/>
      <c r="F17027" s="941"/>
      <c r="G17027" s="937" t="str">
        <f t="array" ref="G17027">xlookup(F17027,'Internal Staffing Calculator'!E:E,'Internal Staffing Calculator'!C:C,"")</f>
        <v/>
      </c>
      <c r="H17027" s="932" t="str">
        <f t="array" ref="H17027">if(F17027&lt;&gt;"", iferror(index('Internal Staffing Calculator'!B$8:B23500,match(F17027,'Internal Staffing Calculator'!E$8:E23500,0)), "Not In Budget"),"")</f>
        <v/>
      </c>
      <c r="I17027" s="184"/>
      <c r="J17027" s="184"/>
      <c r="K17027" s="184"/>
      <c r="L17027" s="183"/>
    </row>
    <row r="17028">
      <c r="A17028" s="454"/>
      <c r="B17028" s="927"/>
      <c r="C17028" s="580"/>
      <c r="D17028" s="939"/>
      <c r="E17028" s="940"/>
      <c r="F17028" s="941"/>
      <c r="G17028" s="937" t="str">
        <f t="array" ref="G17028">xlookup(F17028,'Internal Staffing Calculator'!E:E,'Internal Staffing Calculator'!C:C,"")</f>
        <v/>
      </c>
      <c r="H17028" s="932" t="str">
        <f t="array" ref="H17028">if(F17028&lt;&gt;"", iferror(index('Internal Staffing Calculator'!B$8:B23500,match(F17028,'Internal Staffing Calculator'!E$8:E23500,0)), "Not In Budget"),"")</f>
        <v/>
      </c>
      <c r="I17028" s="184"/>
      <c r="J17028" s="184"/>
      <c r="K17028" s="184"/>
      <c r="L17028" s="183"/>
    </row>
    <row r="17029">
      <c r="A17029" s="454"/>
      <c r="B17029" s="927"/>
      <c r="C17029" s="580"/>
      <c r="D17029" s="939"/>
      <c r="E17029" s="940"/>
      <c r="F17029" s="941"/>
      <c r="G17029" s="937" t="str">
        <f t="array" ref="G17029">xlookup(F17029,'Internal Staffing Calculator'!E:E,'Internal Staffing Calculator'!C:C,"")</f>
        <v/>
      </c>
      <c r="H17029" s="932" t="str">
        <f t="array" ref="H17029">if(F17029&lt;&gt;"", iferror(index('Internal Staffing Calculator'!B$8:B23500,match(F17029,'Internal Staffing Calculator'!E$8:E23500,0)), "Not In Budget"),"")</f>
        <v/>
      </c>
      <c r="I17029" s="184"/>
      <c r="J17029" s="184"/>
      <c r="K17029" s="184"/>
      <c r="L17029" s="183"/>
    </row>
    <row r="17030">
      <c r="A17030" s="454"/>
      <c r="B17030" s="927"/>
      <c r="C17030" s="580"/>
      <c r="D17030" s="939"/>
      <c r="E17030" s="940"/>
      <c r="F17030" s="941"/>
      <c r="G17030" s="937" t="str">
        <f t="array" ref="G17030">xlookup(F17030,'Internal Staffing Calculator'!E:E,'Internal Staffing Calculator'!C:C,"")</f>
        <v/>
      </c>
      <c r="H17030" s="932" t="str">
        <f t="array" ref="H17030">if(F17030&lt;&gt;"", iferror(index('Internal Staffing Calculator'!B$8:B23500,match(F17030,'Internal Staffing Calculator'!E$8:E23500,0)), "Not In Budget"),"")</f>
        <v/>
      </c>
      <c r="I17030" s="184"/>
      <c r="J17030" s="184"/>
      <c r="K17030" s="184"/>
      <c r="L17030" s="183"/>
    </row>
    <row r="17031">
      <c r="A17031" s="454"/>
      <c r="B17031" s="927"/>
      <c r="C17031" s="580"/>
      <c r="D17031" s="939"/>
      <c r="E17031" s="940"/>
      <c r="F17031" s="941"/>
      <c r="G17031" s="937" t="str">
        <f t="array" ref="G17031">xlookup(F17031,'Internal Staffing Calculator'!E:E,'Internal Staffing Calculator'!C:C,"")</f>
        <v/>
      </c>
      <c r="H17031" s="932" t="str">
        <f t="array" ref="H17031">if(F17031&lt;&gt;"", iferror(index('Internal Staffing Calculator'!B$8:B23500,match(F17031,'Internal Staffing Calculator'!E$8:E23500,0)), "Not In Budget"),"")</f>
        <v/>
      </c>
      <c r="I17031" s="184"/>
      <c r="J17031" s="184"/>
      <c r="K17031" s="184"/>
      <c r="L17031" s="183"/>
    </row>
    <row r="17032">
      <c r="A17032" s="454"/>
      <c r="B17032" s="927"/>
      <c r="C17032" s="580"/>
      <c r="D17032" s="939"/>
      <c r="E17032" s="940"/>
      <c r="F17032" s="941"/>
      <c r="G17032" s="937" t="str">
        <f t="array" ref="G17032">xlookup(F17032,'Internal Staffing Calculator'!E:E,'Internal Staffing Calculator'!C:C,"")</f>
        <v/>
      </c>
      <c r="H17032" s="932" t="str">
        <f t="array" ref="H17032">if(F17032&lt;&gt;"", iferror(index('Internal Staffing Calculator'!B$8:B23500,match(F17032,'Internal Staffing Calculator'!E$8:E23500,0)), "Not In Budget"),"")</f>
        <v/>
      </c>
      <c r="I17032" s="184"/>
      <c r="J17032" s="184"/>
      <c r="K17032" s="184"/>
      <c r="L17032" s="183"/>
    </row>
    <row r="17033">
      <c r="A17033" s="454"/>
      <c r="B17033" s="927"/>
      <c r="C17033" s="580"/>
      <c r="D17033" s="939"/>
      <c r="E17033" s="940"/>
      <c r="F17033" s="941"/>
      <c r="G17033" s="937" t="str">
        <f t="array" ref="G17033">xlookup(F17033,'Internal Staffing Calculator'!E:E,'Internal Staffing Calculator'!C:C,"")</f>
        <v/>
      </c>
      <c r="H17033" s="932" t="str">
        <f t="array" ref="H17033">if(F17033&lt;&gt;"", iferror(index('Internal Staffing Calculator'!B$8:B23500,match(F17033,'Internal Staffing Calculator'!E$8:E23500,0)), "Not In Budget"),"")</f>
        <v/>
      </c>
      <c r="I17033" s="184"/>
      <c r="J17033" s="184"/>
      <c r="K17033" s="184"/>
      <c r="L17033" s="183"/>
    </row>
    <row r="17034">
      <c r="A17034" s="454"/>
      <c r="B17034" s="927"/>
      <c r="C17034" s="580"/>
      <c r="D17034" s="939"/>
      <c r="E17034" s="940"/>
      <c r="F17034" s="941"/>
      <c r="G17034" s="937" t="str">
        <f t="array" ref="G17034">xlookup(F17034,'Internal Staffing Calculator'!E:E,'Internal Staffing Calculator'!C:C,"")</f>
        <v/>
      </c>
      <c r="H17034" s="932" t="str">
        <f t="array" ref="H17034">if(F17034&lt;&gt;"", iferror(index('Internal Staffing Calculator'!B$8:B23500,match(F17034,'Internal Staffing Calculator'!E$8:E23500,0)), "Not In Budget"),"")</f>
        <v/>
      </c>
      <c r="I17034" s="184"/>
      <c r="J17034" s="184"/>
      <c r="K17034" s="184"/>
      <c r="L17034" s="183"/>
    </row>
    <row r="17035">
      <c r="A17035" s="454"/>
      <c r="B17035" s="927"/>
      <c r="C17035" s="580"/>
      <c r="D17035" s="939"/>
      <c r="E17035" s="940"/>
      <c r="F17035" s="941"/>
      <c r="G17035" s="937" t="str">
        <f t="array" ref="G17035">xlookup(F17035,'Internal Staffing Calculator'!E:E,'Internal Staffing Calculator'!C:C,"")</f>
        <v/>
      </c>
      <c r="H17035" s="932" t="str">
        <f t="array" ref="H17035">if(F17035&lt;&gt;"", iferror(index('Internal Staffing Calculator'!B$8:B23500,match(F17035,'Internal Staffing Calculator'!E$8:E23500,0)), "Not In Budget"),"")</f>
        <v/>
      </c>
      <c r="I17035" s="184"/>
      <c r="J17035" s="184"/>
      <c r="K17035" s="184"/>
      <c r="L17035" s="183"/>
    </row>
    <row r="17036">
      <c r="A17036" s="454"/>
      <c r="B17036" s="927"/>
      <c r="C17036" s="580"/>
      <c r="D17036" s="939"/>
      <c r="E17036" s="940"/>
      <c r="F17036" s="941"/>
      <c r="G17036" s="937" t="str">
        <f t="array" ref="G17036">xlookup(F17036,'Internal Staffing Calculator'!E:E,'Internal Staffing Calculator'!C:C,"")</f>
        <v/>
      </c>
      <c r="H17036" s="932" t="str">
        <f t="array" ref="H17036">if(F17036&lt;&gt;"", iferror(index('Internal Staffing Calculator'!B$8:B23500,match(F17036,'Internal Staffing Calculator'!E$8:E23500,0)), "Not In Budget"),"")</f>
        <v/>
      </c>
      <c r="I17036" s="184"/>
      <c r="J17036" s="184"/>
      <c r="K17036" s="184"/>
      <c r="L17036" s="183"/>
    </row>
    <row r="17037">
      <c r="A17037" s="454"/>
      <c r="B17037" s="927"/>
      <c r="C17037" s="580"/>
      <c r="D17037" s="939"/>
      <c r="E17037" s="940"/>
      <c r="F17037" s="941"/>
      <c r="G17037" s="937" t="str">
        <f t="array" ref="G17037">xlookup(F17037,'Internal Staffing Calculator'!E:E,'Internal Staffing Calculator'!C:C,"")</f>
        <v/>
      </c>
      <c r="H17037" s="932" t="str">
        <f t="array" ref="H17037">if(F17037&lt;&gt;"", iferror(index('Internal Staffing Calculator'!B$8:B23500,match(F17037,'Internal Staffing Calculator'!E$8:E23500,0)), "Not In Budget"),"")</f>
        <v/>
      </c>
      <c r="I17037" s="184"/>
      <c r="J17037" s="184"/>
      <c r="K17037" s="184"/>
      <c r="L17037" s="183"/>
    </row>
    <row r="17038">
      <c r="A17038" s="454"/>
      <c r="B17038" s="927"/>
      <c r="C17038" s="580"/>
      <c r="D17038" s="939"/>
      <c r="E17038" s="940"/>
      <c r="F17038" s="941"/>
      <c r="G17038" s="937" t="str">
        <f t="array" ref="G17038">xlookup(F17038,'Internal Staffing Calculator'!E:E,'Internal Staffing Calculator'!C:C,"")</f>
        <v/>
      </c>
      <c r="H17038" s="932" t="str">
        <f t="array" ref="H17038">if(F17038&lt;&gt;"", iferror(index('Internal Staffing Calculator'!B$8:B23500,match(F17038,'Internal Staffing Calculator'!E$8:E23500,0)), "Not In Budget"),"")</f>
        <v/>
      </c>
      <c r="I17038" s="184"/>
      <c r="J17038" s="184"/>
      <c r="K17038" s="184"/>
      <c r="L17038" s="183"/>
    </row>
    <row r="17039">
      <c r="A17039" s="454"/>
      <c r="B17039" s="927"/>
      <c r="C17039" s="580"/>
      <c r="D17039" s="939"/>
      <c r="E17039" s="940"/>
      <c r="F17039" s="941"/>
      <c r="G17039" s="937" t="str">
        <f t="array" ref="G17039">xlookup(F17039,'Internal Staffing Calculator'!E:E,'Internal Staffing Calculator'!C:C,"")</f>
        <v/>
      </c>
      <c r="H17039" s="932" t="str">
        <f t="array" ref="H17039">if(F17039&lt;&gt;"", iferror(index('Internal Staffing Calculator'!B$8:B23500,match(F17039,'Internal Staffing Calculator'!E$8:E23500,0)), "Not In Budget"),"")</f>
        <v/>
      </c>
      <c r="I17039" s="184"/>
      <c r="J17039" s="184"/>
      <c r="K17039" s="184"/>
      <c r="L17039" s="183"/>
    </row>
    <row r="17040">
      <c r="A17040" s="454"/>
      <c r="B17040" s="927"/>
      <c r="C17040" s="580"/>
      <c r="D17040" s="939"/>
      <c r="E17040" s="940"/>
      <c r="F17040" s="941"/>
      <c r="G17040" s="937" t="str">
        <f t="array" ref="G17040">xlookup(F17040,'Internal Staffing Calculator'!E:E,'Internal Staffing Calculator'!C:C,"")</f>
        <v/>
      </c>
      <c r="H17040" s="932" t="str">
        <f t="array" ref="H17040">if(F17040&lt;&gt;"", iferror(index('Internal Staffing Calculator'!B$8:B23500,match(F17040,'Internal Staffing Calculator'!E$8:E23500,0)), "Not In Budget"),"")</f>
        <v/>
      </c>
      <c r="I17040" s="184"/>
      <c r="J17040" s="184"/>
      <c r="K17040" s="184"/>
      <c r="L17040" s="183"/>
    </row>
    <row r="17041">
      <c r="A17041" s="454"/>
      <c r="B17041" s="927"/>
      <c r="C17041" s="580"/>
      <c r="D17041" s="939"/>
      <c r="E17041" s="940"/>
      <c r="F17041" s="941"/>
      <c r="G17041" s="937" t="str">
        <f t="array" ref="G17041">xlookup(F17041,'Internal Staffing Calculator'!E:E,'Internal Staffing Calculator'!C:C,"")</f>
        <v/>
      </c>
      <c r="H17041" s="932" t="str">
        <f t="array" ref="H17041">if(F17041&lt;&gt;"", iferror(index('Internal Staffing Calculator'!B$8:B23500,match(F17041,'Internal Staffing Calculator'!E$8:E23500,0)), "Not In Budget"),"")</f>
        <v/>
      </c>
      <c r="I17041" s="184"/>
      <c r="J17041" s="184"/>
      <c r="K17041" s="184"/>
      <c r="L17041" s="183"/>
    </row>
    <row r="17042">
      <c r="A17042" s="454"/>
      <c r="B17042" s="927"/>
      <c r="C17042" s="580"/>
      <c r="D17042" s="939"/>
      <c r="E17042" s="940"/>
      <c r="F17042" s="941"/>
      <c r="G17042" s="937" t="str">
        <f t="array" ref="G17042">xlookup(F17042,'Internal Staffing Calculator'!E:E,'Internal Staffing Calculator'!C:C,"")</f>
        <v/>
      </c>
      <c r="H17042" s="932" t="str">
        <f t="array" ref="H17042">if(F17042&lt;&gt;"", iferror(index('Internal Staffing Calculator'!B$8:B23500,match(F17042,'Internal Staffing Calculator'!E$8:E23500,0)), "Not In Budget"),"")</f>
        <v/>
      </c>
      <c r="I17042" s="184"/>
      <c r="J17042" s="184"/>
      <c r="K17042" s="184"/>
      <c r="L17042" s="183"/>
    </row>
    <row r="17043">
      <c r="A17043" s="454"/>
      <c r="B17043" s="927"/>
      <c r="C17043" s="580"/>
      <c r="D17043" s="939"/>
      <c r="E17043" s="940"/>
      <c r="F17043" s="941"/>
      <c r="G17043" s="937" t="str">
        <f t="array" ref="G17043">xlookup(F17043,'Internal Staffing Calculator'!E:E,'Internal Staffing Calculator'!C:C,"")</f>
        <v/>
      </c>
      <c r="H17043" s="932" t="str">
        <f t="array" ref="H17043">if(F17043&lt;&gt;"", iferror(index('Internal Staffing Calculator'!B$8:B23500,match(F17043,'Internal Staffing Calculator'!E$8:E23500,0)), "Not In Budget"),"")</f>
        <v/>
      </c>
      <c r="I17043" s="184"/>
      <c r="J17043" s="184"/>
      <c r="K17043" s="184"/>
      <c r="L17043" s="183"/>
    </row>
    <row r="17044">
      <c r="A17044" s="454"/>
      <c r="B17044" s="927"/>
      <c r="C17044" s="580"/>
      <c r="D17044" s="939"/>
      <c r="E17044" s="940"/>
      <c r="F17044" s="941"/>
      <c r="G17044" s="937" t="str">
        <f t="array" ref="G17044">xlookup(F17044,'Internal Staffing Calculator'!E:E,'Internal Staffing Calculator'!C:C,"")</f>
        <v/>
      </c>
      <c r="H17044" s="932" t="str">
        <f t="array" ref="H17044">if(F17044&lt;&gt;"", iferror(index('Internal Staffing Calculator'!B$8:B23500,match(F17044,'Internal Staffing Calculator'!E$8:E23500,0)), "Not In Budget"),"")</f>
        <v/>
      </c>
      <c r="I17044" s="184"/>
      <c r="J17044" s="184"/>
      <c r="K17044" s="184"/>
      <c r="L17044" s="183"/>
    </row>
    <row r="17045">
      <c r="A17045" s="454"/>
      <c r="B17045" s="927"/>
      <c r="C17045" s="580"/>
      <c r="D17045" s="939"/>
      <c r="E17045" s="940"/>
      <c r="F17045" s="941"/>
      <c r="G17045" s="937" t="str">
        <f t="array" ref="G17045">xlookup(F17045,'Internal Staffing Calculator'!E:E,'Internal Staffing Calculator'!C:C,"")</f>
        <v/>
      </c>
      <c r="H17045" s="932" t="str">
        <f t="array" ref="H17045">if(F17045&lt;&gt;"", iferror(index('Internal Staffing Calculator'!B$8:B23500,match(F17045,'Internal Staffing Calculator'!E$8:E23500,0)), "Not In Budget"),"")</f>
        <v/>
      </c>
      <c r="I17045" s="184"/>
      <c r="J17045" s="184"/>
      <c r="K17045" s="184"/>
      <c r="L17045" s="183"/>
    </row>
    <row r="17046">
      <c r="A17046" s="454"/>
      <c r="B17046" s="927"/>
      <c r="C17046" s="580"/>
      <c r="D17046" s="939"/>
      <c r="E17046" s="940"/>
      <c r="F17046" s="941"/>
      <c r="G17046" s="937" t="str">
        <f t="array" ref="G17046">xlookup(F17046,'Internal Staffing Calculator'!E:E,'Internal Staffing Calculator'!C:C,"")</f>
        <v/>
      </c>
      <c r="H17046" s="932" t="str">
        <f t="array" ref="H17046">if(F17046&lt;&gt;"", iferror(index('Internal Staffing Calculator'!B$8:B23500,match(F17046,'Internal Staffing Calculator'!E$8:E23500,0)), "Not In Budget"),"")</f>
        <v/>
      </c>
      <c r="I17046" s="184"/>
      <c r="J17046" s="184"/>
      <c r="K17046" s="184"/>
      <c r="L17046" s="183"/>
    </row>
    <row r="17047">
      <c r="A17047" s="454"/>
      <c r="B17047" s="927"/>
      <c r="C17047" s="580"/>
      <c r="D17047" s="939"/>
      <c r="E17047" s="940"/>
      <c r="F17047" s="941"/>
      <c r="G17047" s="937" t="str">
        <f t="array" ref="G17047">xlookup(F17047,'Internal Staffing Calculator'!E:E,'Internal Staffing Calculator'!C:C,"")</f>
        <v/>
      </c>
      <c r="H17047" s="932" t="str">
        <f t="array" ref="H17047">if(F17047&lt;&gt;"", iferror(index('Internal Staffing Calculator'!B$8:B23500,match(F17047,'Internal Staffing Calculator'!E$8:E23500,0)), "Not In Budget"),"")</f>
        <v/>
      </c>
      <c r="I17047" s="184"/>
      <c r="J17047" s="184"/>
      <c r="K17047" s="184"/>
      <c r="L17047" s="183"/>
    </row>
    <row r="17048">
      <c r="A17048" s="454"/>
      <c r="B17048" s="927"/>
      <c r="C17048" s="580"/>
      <c r="D17048" s="939"/>
      <c r="E17048" s="940"/>
      <c r="F17048" s="941"/>
      <c r="G17048" s="937" t="str">
        <f t="array" ref="G17048">xlookup(F17048,'Internal Staffing Calculator'!E:E,'Internal Staffing Calculator'!C:C,"")</f>
        <v/>
      </c>
      <c r="H17048" s="932" t="str">
        <f t="array" ref="H17048">if(F17048&lt;&gt;"", iferror(index('Internal Staffing Calculator'!B$8:B23500,match(F17048,'Internal Staffing Calculator'!E$8:E23500,0)), "Not In Budget"),"")</f>
        <v/>
      </c>
      <c r="I17048" s="184"/>
      <c r="J17048" s="184"/>
      <c r="K17048" s="184"/>
      <c r="L17048" s="183"/>
    </row>
    <row r="17049">
      <c r="A17049" s="454"/>
      <c r="B17049" s="927"/>
      <c r="C17049" s="580"/>
      <c r="D17049" s="939"/>
      <c r="E17049" s="940"/>
      <c r="F17049" s="941"/>
      <c r="G17049" s="937" t="str">
        <f t="array" ref="G17049">xlookup(F17049,'Internal Staffing Calculator'!E:E,'Internal Staffing Calculator'!C:C,"")</f>
        <v/>
      </c>
      <c r="H17049" s="932" t="str">
        <f t="array" ref="H17049">if(F17049&lt;&gt;"", iferror(index('Internal Staffing Calculator'!B$8:B23500,match(F17049,'Internal Staffing Calculator'!E$8:E23500,0)), "Not In Budget"),"")</f>
        <v/>
      </c>
      <c r="I17049" s="184"/>
      <c r="J17049" s="184"/>
      <c r="K17049" s="184"/>
      <c r="L17049" s="183"/>
    </row>
    <row r="17050">
      <c r="A17050" s="454"/>
      <c r="B17050" s="927"/>
      <c r="C17050" s="580"/>
      <c r="D17050" s="939"/>
      <c r="E17050" s="940"/>
      <c r="F17050" s="941"/>
      <c r="G17050" s="937" t="str">
        <f t="array" ref="G17050">xlookup(F17050,'Internal Staffing Calculator'!E:E,'Internal Staffing Calculator'!C:C,"")</f>
        <v/>
      </c>
      <c r="H17050" s="932" t="str">
        <f t="array" ref="H17050">if(F17050&lt;&gt;"", iferror(index('Internal Staffing Calculator'!B$8:B23500,match(F17050,'Internal Staffing Calculator'!E$8:E23500,0)), "Not In Budget"),"")</f>
        <v/>
      </c>
      <c r="I17050" s="184"/>
      <c r="J17050" s="184"/>
      <c r="K17050" s="184"/>
      <c r="L17050" s="183"/>
    </row>
    <row r="17051">
      <c r="A17051" s="454"/>
      <c r="B17051" s="927"/>
      <c r="C17051" s="580"/>
      <c r="D17051" s="939"/>
      <c r="E17051" s="940"/>
      <c r="F17051" s="941"/>
      <c r="G17051" s="937" t="str">
        <f t="array" ref="G17051">xlookup(F17051,'Internal Staffing Calculator'!E:E,'Internal Staffing Calculator'!C:C,"")</f>
        <v/>
      </c>
      <c r="H17051" s="932" t="str">
        <f t="array" ref="H17051">if(F17051&lt;&gt;"", iferror(index('Internal Staffing Calculator'!B$8:B23500,match(F17051,'Internal Staffing Calculator'!E$8:E23500,0)), "Not In Budget"),"")</f>
        <v/>
      </c>
      <c r="I17051" s="184"/>
      <c r="J17051" s="184"/>
      <c r="K17051" s="184"/>
      <c r="L17051" s="183"/>
    </row>
    <row r="17052">
      <c r="A17052" s="454"/>
      <c r="B17052" s="927"/>
      <c r="C17052" s="580"/>
      <c r="D17052" s="939"/>
      <c r="E17052" s="940"/>
      <c r="F17052" s="941"/>
      <c r="G17052" s="937" t="str">
        <f t="array" ref="G17052">xlookup(F17052,'Internal Staffing Calculator'!E:E,'Internal Staffing Calculator'!C:C,"")</f>
        <v/>
      </c>
      <c r="H17052" s="932" t="str">
        <f t="array" ref="H17052">if(F17052&lt;&gt;"", iferror(index('Internal Staffing Calculator'!B$8:B23500,match(F17052,'Internal Staffing Calculator'!E$8:E23500,0)), "Not In Budget"),"")</f>
        <v/>
      </c>
      <c r="I17052" s="184"/>
      <c r="J17052" s="184"/>
      <c r="K17052" s="184"/>
      <c r="L17052" s="183"/>
    </row>
    <row r="17053">
      <c r="A17053" s="454"/>
      <c r="B17053" s="927"/>
      <c r="C17053" s="580"/>
      <c r="D17053" s="939"/>
      <c r="E17053" s="940"/>
      <c r="F17053" s="941"/>
      <c r="G17053" s="937" t="str">
        <f t="array" ref="G17053">xlookup(F17053,'Internal Staffing Calculator'!E:E,'Internal Staffing Calculator'!C:C,"")</f>
        <v/>
      </c>
      <c r="H17053" s="932" t="str">
        <f t="array" ref="H17053">if(F17053&lt;&gt;"", iferror(index('Internal Staffing Calculator'!B$8:B23500,match(F17053,'Internal Staffing Calculator'!E$8:E23500,0)), "Not In Budget"),"")</f>
        <v/>
      </c>
      <c r="I17053" s="184"/>
      <c r="J17053" s="184"/>
      <c r="K17053" s="184"/>
      <c r="L17053" s="183"/>
    </row>
    <row r="17054">
      <c r="A17054" s="454"/>
      <c r="B17054" s="927"/>
      <c r="C17054" s="580"/>
      <c r="D17054" s="939"/>
      <c r="E17054" s="940"/>
      <c r="F17054" s="941"/>
      <c r="G17054" s="937" t="str">
        <f t="array" ref="G17054">xlookup(F17054,'Internal Staffing Calculator'!E:E,'Internal Staffing Calculator'!C:C,"")</f>
        <v/>
      </c>
      <c r="H17054" s="932" t="str">
        <f t="array" ref="H17054">if(F17054&lt;&gt;"", iferror(index('Internal Staffing Calculator'!B$8:B23500,match(F17054,'Internal Staffing Calculator'!E$8:E23500,0)), "Not In Budget"),"")</f>
        <v/>
      </c>
      <c r="I17054" s="184"/>
      <c r="J17054" s="184"/>
      <c r="K17054" s="184"/>
      <c r="L17054" s="183"/>
    </row>
    <row r="17055">
      <c r="A17055" s="454"/>
      <c r="B17055" s="927"/>
      <c r="C17055" s="580"/>
      <c r="D17055" s="939"/>
      <c r="E17055" s="940"/>
      <c r="F17055" s="941"/>
      <c r="G17055" s="937" t="str">
        <f t="array" ref="G17055">xlookup(F17055,'Internal Staffing Calculator'!E:E,'Internal Staffing Calculator'!C:C,"")</f>
        <v/>
      </c>
      <c r="H17055" s="932" t="str">
        <f t="array" ref="H17055">if(F17055&lt;&gt;"", iferror(index('Internal Staffing Calculator'!B$8:B23500,match(F17055,'Internal Staffing Calculator'!E$8:E23500,0)), "Not In Budget"),"")</f>
        <v/>
      </c>
      <c r="I17055" s="184"/>
      <c r="J17055" s="184"/>
      <c r="K17055" s="184"/>
      <c r="L17055" s="183"/>
    </row>
    <row r="17056">
      <c r="A17056" s="454"/>
      <c r="B17056" s="927"/>
      <c r="C17056" s="580"/>
      <c r="D17056" s="939"/>
      <c r="E17056" s="940"/>
      <c r="F17056" s="941"/>
      <c r="G17056" s="937" t="str">
        <f t="array" ref="G17056">xlookup(F17056,'Internal Staffing Calculator'!E:E,'Internal Staffing Calculator'!C:C,"")</f>
        <v/>
      </c>
      <c r="H17056" s="932" t="str">
        <f t="array" ref="H17056">if(F17056&lt;&gt;"", iferror(index('Internal Staffing Calculator'!B$8:B23500,match(F17056,'Internal Staffing Calculator'!E$8:E23500,0)), "Not In Budget"),"")</f>
        <v/>
      </c>
      <c r="I17056" s="184"/>
      <c r="J17056" s="184"/>
      <c r="K17056" s="184"/>
      <c r="L17056" s="183"/>
    </row>
    <row r="17057">
      <c r="A17057" s="454"/>
      <c r="B17057" s="927"/>
      <c r="C17057" s="580"/>
      <c r="D17057" s="939"/>
      <c r="E17057" s="940"/>
      <c r="F17057" s="941"/>
      <c r="G17057" s="937" t="str">
        <f t="array" ref="G17057">xlookup(F17057,'Internal Staffing Calculator'!E:E,'Internal Staffing Calculator'!C:C,"")</f>
        <v/>
      </c>
      <c r="H17057" s="932" t="str">
        <f t="array" ref="H17057">if(F17057&lt;&gt;"", iferror(index('Internal Staffing Calculator'!B$8:B23500,match(F17057,'Internal Staffing Calculator'!E$8:E23500,0)), "Not In Budget"),"")</f>
        <v/>
      </c>
      <c r="I17057" s="184"/>
      <c r="J17057" s="184"/>
      <c r="K17057" s="184"/>
      <c r="L17057" s="183"/>
    </row>
    <row r="17058">
      <c r="A17058" s="454"/>
      <c r="B17058" s="927"/>
      <c r="C17058" s="580"/>
      <c r="D17058" s="939"/>
      <c r="E17058" s="940"/>
      <c r="F17058" s="941"/>
      <c r="G17058" s="937" t="str">
        <f t="array" ref="G17058">xlookup(F17058,'Internal Staffing Calculator'!E:E,'Internal Staffing Calculator'!C:C,"")</f>
        <v/>
      </c>
      <c r="H17058" s="932" t="str">
        <f t="array" ref="H17058">if(F17058&lt;&gt;"", iferror(index('Internal Staffing Calculator'!B$8:B23500,match(F17058,'Internal Staffing Calculator'!E$8:E23500,0)), "Not In Budget"),"")</f>
        <v/>
      </c>
      <c r="I17058" s="184"/>
      <c r="J17058" s="184"/>
      <c r="K17058" s="184"/>
      <c r="L17058" s="183"/>
    </row>
    <row r="17059">
      <c r="A17059" s="454"/>
      <c r="B17059" s="927"/>
      <c r="C17059" s="580"/>
      <c r="D17059" s="939"/>
      <c r="E17059" s="940"/>
      <c r="F17059" s="941"/>
      <c r="G17059" s="937" t="str">
        <f t="array" ref="G17059">xlookup(F17059,'Internal Staffing Calculator'!E:E,'Internal Staffing Calculator'!C:C,"")</f>
        <v/>
      </c>
      <c r="H17059" s="932" t="str">
        <f t="array" ref="H17059">if(F17059&lt;&gt;"", iferror(index('Internal Staffing Calculator'!B$8:B23500,match(F17059,'Internal Staffing Calculator'!E$8:E23500,0)), "Not In Budget"),"")</f>
        <v/>
      </c>
      <c r="I17059" s="184"/>
      <c r="J17059" s="184"/>
      <c r="K17059" s="184"/>
      <c r="L17059" s="183"/>
    </row>
    <row r="17060">
      <c r="A17060" s="454"/>
      <c r="B17060" s="927"/>
      <c r="C17060" s="580"/>
      <c r="D17060" s="939"/>
      <c r="E17060" s="940"/>
      <c r="F17060" s="941"/>
      <c r="G17060" s="937" t="str">
        <f t="array" ref="G17060">xlookup(F17060,'Internal Staffing Calculator'!E:E,'Internal Staffing Calculator'!C:C,"")</f>
        <v/>
      </c>
      <c r="H17060" s="932" t="str">
        <f t="array" ref="H17060">if(F17060&lt;&gt;"", iferror(index('Internal Staffing Calculator'!B$8:B23500,match(F17060,'Internal Staffing Calculator'!E$8:E23500,0)), "Not In Budget"),"")</f>
        <v/>
      </c>
      <c r="I17060" s="184"/>
      <c r="J17060" s="184"/>
      <c r="K17060" s="184"/>
      <c r="L17060" s="183"/>
    </row>
    <row r="17061">
      <c r="A17061" s="454"/>
      <c r="B17061" s="927"/>
      <c r="C17061" s="580"/>
      <c r="D17061" s="939"/>
      <c r="E17061" s="940"/>
      <c r="F17061" s="941"/>
      <c r="G17061" s="937" t="str">
        <f t="array" ref="G17061">xlookup(F17061,'Internal Staffing Calculator'!E:E,'Internal Staffing Calculator'!C:C,"")</f>
        <v/>
      </c>
      <c r="H17061" s="932" t="str">
        <f t="array" ref="H17061">if(F17061&lt;&gt;"", iferror(index('Internal Staffing Calculator'!B$8:B23500,match(F17061,'Internal Staffing Calculator'!E$8:E23500,0)), "Not In Budget"),"")</f>
        <v/>
      </c>
      <c r="I17061" s="184"/>
      <c r="J17061" s="184"/>
      <c r="K17061" s="184"/>
      <c r="L17061" s="183"/>
    </row>
    <row r="17062">
      <c r="A17062" s="454"/>
      <c r="B17062" s="927"/>
      <c r="C17062" s="580"/>
      <c r="D17062" s="939"/>
      <c r="E17062" s="940"/>
      <c r="F17062" s="941"/>
      <c r="G17062" s="937" t="str">
        <f t="array" ref="G17062">xlookup(F17062,'Internal Staffing Calculator'!E:E,'Internal Staffing Calculator'!C:C,"")</f>
        <v/>
      </c>
      <c r="H17062" s="932" t="str">
        <f t="array" ref="H17062">if(F17062&lt;&gt;"", iferror(index('Internal Staffing Calculator'!B$8:B23500,match(F17062,'Internal Staffing Calculator'!E$8:E23500,0)), "Not In Budget"),"")</f>
        <v/>
      </c>
      <c r="I17062" s="184"/>
      <c r="J17062" s="184"/>
      <c r="K17062" s="184"/>
      <c r="L17062" s="183"/>
    </row>
    <row r="17063">
      <c r="A17063" s="454"/>
      <c r="B17063" s="927"/>
      <c r="C17063" s="580"/>
      <c r="D17063" s="939"/>
      <c r="E17063" s="940"/>
      <c r="F17063" s="941"/>
      <c r="G17063" s="937" t="str">
        <f t="array" ref="G17063">xlookup(F17063,'Internal Staffing Calculator'!E:E,'Internal Staffing Calculator'!C:C,"")</f>
        <v/>
      </c>
      <c r="H17063" s="932" t="str">
        <f t="array" ref="H17063">if(F17063&lt;&gt;"", iferror(index('Internal Staffing Calculator'!B$8:B23500,match(F17063,'Internal Staffing Calculator'!E$8:E23500,0)), "Not In Budget"),"")</f>
        <v/>
      </c>
      <c r="I17063" s="184"/>
      <c r="J17063" s="184"/>
      <c r="K17063" s="184"/>
      <c r="L17063" s="183"/>
    </row>
    <row r="17064">
      <c r="A17064" s="454"/>
      <c r="B17064" s="927"/>
      <c r="C17064" s="580"/>
      <c r="D17064" s="939"/>
      <c r="E17064" s="940"/>
      <c r="F17064" s="941"/>
      <c r="G17064" s="937" t="str">
        <f t="array" ref="G17064">xlookup(F17064,'Internal Staffing Calculator'!E:E,'Internal Staffing Calculator'!C:C,"")</f>
        <v/>
      </c>
      <c r="H17064" s="932" t="str">
        <f t="array" ref="H17064">if(F17064&lt;&gt;"", iferror(index('Internal Staffing Calculator'!B$8:B23500,match(F17064,'Internal Staffing Calculator'!E$8:E23500,0)), "Not In Budget"),"")</f>
        <v/>
      </c>
      <c r="I17064" s="184"/>
      <c r="J17064" s="184"/>
      <c r="K17064" s="184"/>
      <c r="L17064" s="183"/>
    </row>
    <row r="17065">
      <c r="A17065" s="454"/>
      <c r="B17065" s="927"/>
      <c r="C17065" s="580"/>
      <c r="D17065" s="939"/>
      <c r="E17065" s="940"/>
      <c r="F17065" s="941"/>
      <c r="G17065" s="937" t="str">
        <f t="array" ref="G17065">xlookup(F17065,'Internal Staffing Calculator'!E:E,'Internal Staffing Calculator'!C:C,"")</f>
        <v/>
      </c>
      <c r="H17065" s="932" t="str">
        <f t="array" ref="H17065">if(F17065&lt;&gt;"", iferror(index('Internal Staffing Calculator'!B$8:B23500,match(F17065,'Internal Staffing Calculator'!E$8:E23500,0)), "Not In Budget"),"")</f>
        <v/>
      </c>
      <c r="I17065" s="184"/>
      <c r="J17065" s="184"/>
      <c r="K17065" s="184"/>
      <c r="L17065" s="183"/>
    </row>
    <row r="17066">
      <c r="A17066" s="454"/>
      <c r="B17066" s="927"/>
      <c r="C17066" s="580"/>
      <c r="D17066" s="939"/>
      <c r="E17066" s="940"/>
      <c r="F17066" s="941"/>
      <c r="G17066" s="937" t="str">
        <f t="array" ref="G17066">xlookup(F17066,'Internal Staffing Calculator'!E:E,'Internal Staffing Calculator'!C:C,"")</f>
        <v/>
      </c>
      <c r="H17066" s="932" t="str">
        <f t="array" ref="H17066">if(F17066&lt;&gt;"", iferror(index('Internal Staffing Calculator'!B$8:B23500,match(F17066,'Internal Staffing Calculator'!E$8:E23500,0)), "Not In Budget"),"")</f>
        <v/>
      </c>
      <c r="I17066" s="184"/>
      <c r="J17066" s="184"/>
      <c r="K17066" s="184"/>
      <c r="L17066" s="183"/>
    </row>
    <row r="17067">
      <c r="A17067" s="454"/>
      <c r="B17067" s="927"/>
      <c r="C17067" s="580"/>
      <c r="D17067" s="939"/>
      <c r="E17067" s="940"/>
      <c r="F17067" s="941"/>
      <c r="G17067" s="937" t="str">
        <f t="array" ref="G17067">xlookup(F17067,'Internal Staffing Calculator'!E:E,'Internal Staffing Calculator'!C:C,"")</f>
        <v/>
      </c>
      <c r="H17067" s="932" t="str">
        <f t="array" ref="H17067">if(F17067&lt;&gt;"", iferror(index('Internal Staffing Calculator'!B$8:B23500,match(F17067,'Internal Staffing Calculator'!E$8:E23500,0)), "Not In Budget"),"")</f>
        <v/>
      </c>
      <c r="I17067" s="184"/>
      <c r="J17067" s="184"/>
      <c r="K17067" s="184"/>
      <c r="L17067" s="183"/>
    </row>
    <row r="17068">
      <c r="A17068" s="454"/>
      <c r="B17068" s="927"/>
      <c r="C17068" s="580"/>
      <c r="D17068" s="939"/>
      <c r="E17068" s="940"/>
      <c r="F17068" s="941"/>
      <c r="G17068" s="937" t="str">
        <f t="array" ref="G17068">xlookup(F17068,'Internal Staffing Calculator'!E:E,'Internal Staffing Calculator'!C:C,"")</f>
        <v/>
      </c>
      <c r="H17068" s="932" t="str">
        <f t="array" ref="H17068">if(F17068&lt;&gt;"", iferror(index('Internal Staffing Calculator'!B$8:B23500,match(F17068,'Internal Staffing Calculator'!E$8:E23500,0)), "Not In Budget"),"")</f>
        <v/>
      </c>
      <c r="I17068" s="184"/>
      <c r="J17068" s="184"/>
      <c r="K17068" s="184"/>
      <c r="L17068" s="183"/>
    </row>
    <row r="17069">
      <c r="A17069" s="454"/>
      <c r="B17069" s="927"/>
      <c r="C17069" s="580"/>
      <c r="D17069" s="939"/>
      <c r="E17069" s="940"/>
      <c r="F17069" s="941"/>
      <c r="G17069" s="937" t="str">
        <f t="array" ref="G17069">xlookup(F17069,'Internal Staffing Calculator'!E:E,'Internal Staffing Calculator'!C:C,"")</f>
        <v/>
      </c>
      <c r="H17069" s="932" t="str">
        <f t="array" ref="H17069">if(F17069&lt;&gt;"", iferror(index('Internal Staffing Calculator'!B$8:B23500,match(F17069,'Internal Staffing Calculator'!E$8:E23500,0)), "Not In Budget"),"")</f>
        <v/>
      </c>
      <c r="I17069" s="184"/>
      <c r="J17069" s="184"/>
      <c r="K17069" s="184"/>
      <c r="L17069" s="183"/>
    </row>
    <row r="17070">
      <c r="A17070" s="454"/>
      <c r="B17070" s="927"/>
      <c r="C17070" s="580"/>
      <c r="D17070" s="939"/>
      <c r="E17070" s="940"/>
      <c r="F17070" s="941"/>
      <c r="G17070" s="937" t="str">
        <f t="array" ref="G17070">xlookup(F17070,'Internal Staffing Calculator'!E:E,'Internal Staffing Calculator'!C:C,"")</f>
        <v/>
      </c>
      <c r="H17070" s="932" t="str">
        <f t="array" ref="H17070">if(F17070&lt;&gt;"", iferror(index('Internal Staffing Calculator'!B$8:B23500,match(F17070,'Internal Staffing Calculator'!E$8:E23500,0)), "Not In Budget"),"")</f>
        <v/>
      </c>
      <c r="I17070" s="184"/>
      <c r="J17070" s="184"/>
      <c r="K17070" s="184"/>
      <c r="L17070" s="183"/>
    </row>
    <row r="17071">
      <c r="A17071" s="454"/>
      <c r="B17071" s="927"/>
      <c r="C17071" s="580"/>
      <c r="D17071" s="939"/>
      <c r="E17071" s="940"/>
      <c r="F17071" s="941"/>
      <c r="G17071" s="937" t="str">
        <f t="array" ref="G17071">xlookup(F17071,'Internal Staffing Calculator'!E:E,'Internal Staffing Calculator'!C:C,"")</f>
        <v/>
      </c>
      <c r="H17071" s="932" t="str">
        <f t="array" ref="H17071">if(F17071&lt;&gt;"", iferror(index('Internal Staffing Calculator'!B$8:B23500,match(F17071,'Internal Staffing Calculator'!E$8:E23500,0)), "Not In Budget"),"")</f>
        <v/>
      </c>
      <c r="I17071" s="184"/>
      <c r="J17071" s="184"/>
      <c r="K17071" s="184"/>
      <c r="L17071" s="183"/>
    </row>
    <row r="17072">
      <c r="A17072" s="454"/>
      <c r="B17072" s="927"/>
      <c r="C17072" s="580"/>
      <c r="D17072" s="939"/>
      <c r="E17072" s="940"/>
      <c r="F17072" s="941"/>
      <c r="G17072" s="937" t="str">
        <f t="array" ref="G17072">xlookup(F17072,'Internal Staffing Calculator'!E:E,'Internal Staffing Calculator'!C:C,"")</f>
        <v/>
      </c>
      <c r="H17072" s="932" t="str">
        <f t="array" ref="H17072">if(F17072&lt;&gt;"", iferror(index('Internal Staffing Calculator'!B$8:B23500,match(F17072,'Internal Staffing Calculator'!E$8:E23500,0)), "Not In Budget"),"")</f>
        <v/>
      </c>
      <c r="I17072" s="184"/>
      <c r="J17072" s="184"/>
      <c r="K17072" s="184"/>
      <c r="L17072" s="183"/>
    </row>
    <row r="17073">
      <c r="A17073" s="454"/>
      <c r="B17073" s="927"/>
      <c r="C17073" s="580"/>
      <c r="D17073" s="939"/>
      <c r="E17073" s="940"/>
      <c r="F17073" s="941"/>
      <c r="G17073" s="937" t="str">
        <f t="array" ref="G17073">xlookup(F17073,'Internal Staffing Calculator'!E:E,'Internal Staffing Calculator'!C:C,"")</f>
        <v/>
      </c>
      <c r="H17073" s="932" t="str">
        <f t="array" ref="H17073">if(F17073&lt;&gt;"", iferror(index('Internal Staffing Calculator'!B$8:B23500,match(F17073,'Internal Staffing Calculator'!E$8:E23500,0)), "Not In Budget"),"")</f>
        <v/>
      </c>
      <c r="I17073" s="184"/>
      <c r="J17073" s="184"/>
      <c r="K17073" s="184"/>
      <c r="L17073" s="183"/>
    </row>
    <row r="17074">
      <c r="A17074" s="454"/>
      <c r="B17074" s="927"/>
      <c r="C17074" s="580"/>
      <c r="D17074" s="939"/>
      <c r="E17074" s="940"/>
      <c r="F17074" s="941"/>
      <c r="G17074" s="937" t="str">
        <f t="array" ref="G17074">xlookup(F17074,'Internal Staffing Calculator'!E:E,'Internal Staffing Calculator'!C:C,"")</f>
        <v/>
      </c>
      <c r="H17074" s="932" t="str">
        <f t="array" ref="H17074">if(F17074&lt;&gt;"", iferror(index('Internal Staffing Calculator'!B$8:B23500,match(F17074,'Internal Staffing Calculator'!E$8:E23500,0)), "Not In Budget"),"")</f>
        <v/>
      </c>
      <c r="I17074" s="184"/>
      <c r="J17074" s="184"/>
      <c r="K17074" s="184"/>
      <c r="L17074" s="183"/>
    </row>
    <row r="17075">
      <c r="A17075" s="454"/>
      <c r="B17075" s="927"/>
      <c r="C17075" s="580"/>
      <c r="D17075" s="939"/>
      <c r="E17075" s="940"/>
      <c r="F17075" s="941"/>
      <c r="G17075" s="937" t="str">
        <f t="array" ref="G17075">xlookup(F17075,'Internal Staffing Calculator'!E:E,'Internal Staffing Calculator'!C:C,"")</f>
        <v/>
      </c>
      <c r="H17075" s="932" t="str">
        <f t="array" ref="H17075">if(F17075&lt;&gt;"", iferror(index('Internal Staffing Calculator'!B$8:B23500,match(F17075,'Internal Staffing Calculator'!E$8:E23500,0)), "Not In Budget"),"")</f>
        <v/>
      </c>
      <c r="I17075" s="184"/>
      <c r="J17075" s="184"/>
      <c r="K17075" s="184"/>
      <c r="L17075" s="183"/>
    </row>
    <row r="17076">
      <c r="A17076" s="454"/>
      <c r="B17076" s="927"/>
      <c r="C17076" s="580"/>
      <c r="D17076" s="939"/>
      <c r="E17076" s="940"/>
      <c r="F17076" s="941"/>
      <c r="G17076" s="937" t="str">
        <f t="array" ref="G17076">xlookup(F17076,'Internal Staffing Calculator'!E:E,'Internal Staffing Calculator'!C:C,"")</f>
        <v/>
      </c>
      <c r="H17076" s="932" t="str">
        <f t="array" ref="H17076">if(F17076&lt;&gt;"", iferror(index('Internal Staffing Calculator'!B$8:B23500,match(F17076,'Internal Staffing Calculator'!E$8:E23500,0)), "Not In Budget"),"")</f>
        <v/>
      </c>
      <c r="I17076" s="184"/>
      <c r="J17076" s="184"/>
      <c r="K17076" s="184"/>
      <c r="L17076" s="183"/>
    </row>
    <row r="17077">
      <c r="A17077" s="454"/>
      <c r="B17077" s="927"/>
      <c r="C17077" s="580"/>
      <c r="D17077" s="939"/>
      <c r="E17077" s="940"/>
      <c r="F17077" s="941"/>
      <c r="G17077" s="937" t="str">
        <f t="array" ref="G17077">xlookup(F17077,'Internal Staffing Calculator'!E:E,'Internal Staffing Calculator'!C:C,"")</f>
        <v/>
      </c>
      <c r="H17077" s="932" t="str">
        <f t="array" ref="H17077">if(F17077&lt;&gt;"", iferror(index('Internal Staffing Calculator'!B$8:B23500,match(F17077,'Internal Staffing Calculator'!E$8:E23500,0)), "Not In Budget"),"")</f>
        <v/>
      </c>
      <c r="I17077" s="184"/>
      <c r="J17077" s="184"/>
      <c r="K17077" s="184"/>
      <c r="L17077" s="183"/>
    </row>
    <row r="17078">
      <c r="A17078" s="454"/>
      <c r="B17078" s="927"/>
      <c r="C17078" s="580"/>
      <c r="D17078" s="939"/>
      <c r="E17078" s="940"/>
      <c r="F17078" s="941"/>
      <c r="G17078" s="937" t="str">
        <f t="array" ref="G17078">xlookup(F17078,'Internal Staffing Calculator'!E:E,'Internal Staffing Calculator'!C:C,"")</f>
        <v/>
      </c>
      <c r="H17078" s="932" t="str">
        <f t="array" ref="H17078">if(F17078&lt;&gt;"", iferror(index('Internal Staffing Calculator'!B$8:B23500,match(F17078,'Internal Staffing Calculator'!E$8:E23500,0)), "Not In Budget"),"")</f>
        <v/>
      </c>
      <c r="I17078" s="184"/>
      <c r="J17078" s="184"/>
      <c r="K17078" s="184"/>
      <c r="L17078" s="183"/>
    </row>
    <row r="17079">
      <c r="A17079" s="454"/>
      <c r="B17079" s="927"/>
      <c r="C17079" s="580"/>
      <c r="D17079" s="939"/>
      <c r="E17079" s="940"/>
      <c r="F17079" s="941"/>
      <c r="G17079" s="937" t="str">
        <f t="array" ref="G17079">xlookup(F17079,'Internal Staffing Calculator'!E:E,'Internal Staffing Calculator'!C:C,"")</f>
        <v/>
      </c>
      <c r="H17079" s="932" t="str">
        <f t="array" ref="H17079">if(F17079&lt;&gt;"", iferror(index('Internal Staffing Calculator'!B$8:B23500,match(F17079,'Internal Staffing Calculator'!E$8:E23500,0)), "Not In Budget"),"")</f>
        <v/>
      </c>
      <c r="I17079" s="184"/>
      <c r="J17079" s="184"/>
      <c r="K17079" s="184"/>
      <c r="L17079" s="183"/>
    </row>
    <row r="17080">
      <c r="A17080" s="454"/>
      <c r="B17080" s="927"/>
      <c r="C17080" s="580"/>
      <c r="D17080" s="939"/>
      <c r="E17080" s="940"/>
      <c r="F17080" s="941"/>
      <c r="G17080" s="937" t="str">
        <f t="array" ref="G17080">xlookup(F17080,'Internal Staffing Calculator'!E:E,'Internal Staffing Calculator'!C:C,"")</f>
        <v/>
      </c>
      <c r="H17080" s="932" t="str">
        <f t="array" ref="H17080">if(F17080&lt;&gt;"", iferror(index('Internal Staffing Calculator'!B$8:B23500,match(F17080,'Internal Staffing Calculator'!E$8:E23500,0)), "Not In Budget"),"")</f>
        <v/>
      </c>
      <c r="I17080" s="184"/>
      <c r="J17080" s="184"/>
      <c r="K17080" s="184"/>
      <c r="L17080" s="183"/>
    </row>
    <row r="17081">
      <c r="A17081" s="454"/>
      <c r="B17081" s="927"/>
      <c r="C17081" s="580"/>
      <c r="D17081" s="939"/>
      <c r="E17081" s="940"/>
      <c r="F17081" s="941"/>
      <c r="G17081" s="937" t="str">
        <f t="array" ref="G17081">xlookup(F17081,'Internal Staffing Calculator'!E:E,'Internal Staffing Calculator'!C:C,"")</f>
        <v/>
      </c>
      <c r="H17081" s="932" t="str">
        <f t="array" ref="H17081">if(F17081&lt;&gt;"", iferror(index('Internal Staffing Calculator'!B$8:B23500,match(F17081,'Internal Staffing Calculator'!E$8:E23500,0)), "Not In Budget"),"")</f>
        <v/>
      </c>
      <c r="I17081" s="184"/>
      <c r="J17081" s="184"/>
      <c r="K17081" s="184"/>
      <c r="L17081" s="183"/>
    </row>
    <row r="17082">
      <c r="A17082" s="454"/>
      <c r="B17082" s="927"/>
      <c r="C17082" s="580"/>
      <c r="D17082" s="939"/>
      <c r="E17082" s="940"/>
      <c r="F17082" s="941"/>
      <c r="G17082" s="937" t="str">
        <f t="array" ref="G17082">xlookup(F17082,'Internal Staffing Calculator'!E:E,'Internal Staffing Calculator'!C:C,"")</f>
        <v/>
      </c>
      <c r="H17082" s="932" t="str">
        <f t="array" ref="H17082">if(F17082&lt;&gt;"", iferror(index('Internal Staffing Calculator'!B$8:B23500,match(F17082,'Internal Staffing Calculator'!E$8:E23500,0)), "Not In Budget"),"")</f>
        <v/>
      </c>
      <c r="I17082" s="184"/>
      <c r="J17082" s="184"/>
      <c r="K17082" s="184"/>
      <c r="L17082" s="183"/>
    </row>
    <row r="17083">
      <c r="A17083" s="454"/>
      <c r="B17083" s="927"/>
      <c r="C17083" s="580"/>
      <c r="D17083" s="939"/>
      <c r="E17083" s="940"/>
      <c r="F17083" s="941"/>
      <c r="G17083" s="937" t="str">
        <f t="array" ref="G17083">xlookup(F17083,'Internal Staffing Calculator'!E:E,'Internal Staffing Calculator'!C:C,"")</f>
        <v/>
      </c>
      <c r="H17083" s="932" t="str">
        <f t="array" ref="H17083">if(F17083&lt;&gt;"", iferror(index('Internal Staffing Calculator'!B$8:B23500,match(F17083,'Internal Staffing Calculator'!E$8:E23500,0)), "Not In Budget"),"")</f>
        <v/>
      </c>
      <c r="I17083" s="184"/>
      <c r="J17083" s="184"/>
      <c r="K17083" s="184"/>
      <c r="L17083" s="183"/>
    </row>
    <row r="17084">
      <c r="A17084" s="454"/>
      <c r="B17084" s="927"/>
      <c r="C17084" s="580"/>
      <c r="D17084" s="939"/>
      <c r="E17084" s="940"/>
      <c r="F17084" s="941"/>
      <c r="G17084" s="937" t="str">
        <f t="array" ref="G17084">xlookup(F17084,'Internal Staffing Calculator'!E:E,'Internal Staffing Calculator'!C:C,"")</f>
        <v/>
      </c>
      <c r="H17084" s="932" t="str">
        <f t="array" ref="H17084">if(F17084&lt;&gt;"", iferror(index('Internal Staffing Calculator'!B$8:B23500,match(F17084,'Internal Staffing Calculator'!E$8:E23500,0)), "Not In Budget"),"")</f>
        <v/>
      </c>
      <c r="I17084" s="184"/>
      <c r="J17084" s="184"/>
      <c r="K17084" s="184"/>
      <c r="L17084" s="183"/>
    </row>
    <row r="17085">
      <c r="A17085" s="454"/>
      <c r="B17085" s="927"/>
      <c r="C17085" s="580"/>
      <c r="D17085" s="939"/>
      <c r="E17085" s="940"/>
      <c r="F17085" s="941"/>
      <c r="G17085" s="937" t="str">
        <f t="array" ref="G17085">xlookup(F17085,'Internal Staffing Calculator'!E:E,'Internal Staffing Calculator'!C:C,"")</f>
        <v/>
      </c>
      <c r="H17085" s="932" t="str">
        <f t="array" ref="H17085">if(F17085&lt;&gt;"", iferror(index('Internal Staffing Calculator'!B$8:B23500,match(F17085,'Internal Staffing Calculator'!E$8:E23500,0)), "Not In Budget"),"")</f>
        <v/>
      </c>
      <c r="I17085" s="184"/>
      <c r="J17085" s="184"/>
      <c r="K17085" s="184"/>
      <c r="L17085" s="183"/>
    </row>
    <row r="17086">
      <c r="A17086" s="454"/>
      <c r="B17086" s="927"/>
      <c r="C17086" s="580"/>
      <c r="D17086" s="939"/>
      <c r="E17086" s="940"/>
      <c r="F17086" s="941"/>
      <c r="G17086" s="937" t="str">
        <f t="array" ref="G17086">xlookup(F17086,'Internal Staffing Calculator'!E:E,'Internal Staffing Calculator'!C:C,"")</f>
        <v/>
      </c>
      <c r="H17086" s="932" t="str">
        <f t="array" ref="H17086">if(F17086&lt;&gt;"", iferror(index('Internal Staffing Calculator'!B$8:B23500,match(F17086,'Internal Staffing Calculator'!E$8:E23500,0)), "Not In Budget"),"")</f>
        <v/>
      </c>
      <c r="I17086" s="184"/>
      <c r="J17086" s="184"/>
      <c r="K17086" s="184"/>
      <c r="L17086" s="183"/>
    </row>
    <row r="17087">
      <c r="A17087" s="454"/>
      <c r="B17087" s="927"/>
      <c r="C17087" s="580"/>
      <c r="D17087" s="939"/>
      <c r="E17087" s="940"/>
      <c r="F17087" s="941"/>
      <c r="G17087" s="937" t="str">
        <f t="array" ref="G17087">xlookup(F17087,'Internal Staffing Calculator'!E:E,'Internal Staffing Calculator'!C:C,"")</f>
        <v/>
      </c>
      <c r="H17087" s="932" t="str">
        <f t="array" ref="H17087">if(F17087&lt;&gt;"", iferror(index('Internal Staffing Calculator'!B$8:B23500,match(F17087,'Internal Staffing Calculator'!E$8:E23500,0)), "Not In Budget"),"")</f>
        <v/>
      </c>
      <c r="I17087" s="184"/>
      <c r="J17087" s="184"/>
      <c r="K17087" s="184"/>
      <c r="L17087" s="183"/>
    </row>
    <row r="17088">
      <c r="A17088" s="454"/>
      <c r="B17088" s="927"/>
      <c r="C17088" s="580"/>
      <c r="D17088" s="939"/>
      <c r="E17088" s="940"/>
      <c r="F17088" s="941"/>
      <c r="G17088" s="937" t="str">
        <f t="array" ref="G17088">xlookup(F17088,'Internal Staffing Calculator'!E:E,'Internal Staffing Calculator'!C:C,"")</f>
        <v/>
      </c>
      <c r="H17088" s="932" t="str">
        <f t="array" ref="H17088">if(F17088&lt;&gt;"", iferror(index('Internal Staffing Calculator'!B$8:B23500,match(F17088,'Internal Staffing Calculator'!E$8:E23500,0)), "Not In Budget"),"")</f>
        <v/>
      </c>
      <c r="I17088" s="184"/>
      <c r="J17088" s="184"/>
      <c r="K17088" s="184"/>
      <c r="L17088" s="183"/>
    </row>
    <row r="17089">
      <c r="A17089" s="454"/>
      <c r="B17089" s="927"/>
      <c r="C17089" s="580"/>
      <c r="D17089" s="939"/>
      <c r="E17089" s="940"/>
      <c r="F17089" s="941"/>
      <c r="G17089" s="937" t="str">
        <f t="array" ref="G17089">xlookup(F17089,'Internal Staffing Calculator'!E:E,'Internal Staffing Calculator'!C:C,"")</f>
        <v/>
      </c>
      <c r="H17089" s="932" t="str">
        <f t="array" ref="H17089">if(F17089&lt;&gt;"", iferror(index('Internal Staffing Calculator'!B$8:B23500,match(F17089,'Internal Staffing Calculator'!E$8:E23500,0)), "Not In Budget"),"")</f>
        <v/>
      </c>
      <c r="I17089" s="184"/>
      <c r="J17089" s="184"/>
      <c r="K17089" s="184"/>
      <c r="L17089" s="183"/>
    </row>
    <row r="17090">
      <c r="A17090" s="454"/>
      <c r="B17090" s="927"/>
      <c r="C17090" s="580"/>
      <c r="D17090" s="939"/>
      <c r="E17090" s="940"/>
      <c r="F17090" s="941"/>
      <c r="G17090" s="937" t="str">
        <f t="array" ref="G17090">xlookup(F17090,'Internal Staffing Calculator'!E:E,'Internal Staffing Calculator'!C:C,"")</f>
        <v/>
      </c>
      <c r="H17090" s="932" t="str">
        <f t="array" ref="H17090">if(F17090&lt;&gt;"", iferror(index('Internal Staffing Calculator'!B$8:B23500,match(F17090,'Internal Staffing Calculator'!E$8:E23500,0)), "Not In Budget"),"")</f>
        <v/>
      </c>
      <c r="I17090" s="184"/>
      <c r="J17090" s="184"/>
      <c r="K17090" s="184"/>
      <c r="L17090" s="183"/>
    </row>
    <row r="17091">
      <c r="A17091" s="454"/>
      <c r="B17091" s="927"/>
      <c r="C17091" s="580"/>
      <c r="D17091" s="939"/>
      <c r="E17091" s="940"/>
      <c r="F17091" s="941"/>
      <c r="G17091" s="937" t="str">
        <f t="array" ref="G17091">xlookup(F17091,'Internal Staffing Calculator'!E:E,'Internal Staffing Calculator'!C:C,"")</f>
        <v/>
      </c>
      <c r="H17091" s="932" t="str">
        <f t="array" ref="H17091">if(F17091&lt;&gt;"", iferror(index('Internal Staffing Calculator'!B$8:B23500,match(F17091,'Internal Staffing Calculator'!E$8:E23500,0)), "Not In Budget"),"")</f>
        <v/>
      </c>
      <c r="I17091" s="184"/>
      <c r="J17091" s="184"/>
      <c r="K17091" s="184"/>
      <c r="L17091" s="183"/>
    </row>
    <row r="17092">
      <c r="A17092" s="454"/>
      <c r="B17092" s="927"/>
      <c r="C17092" s="580"/>
      <c r="D17092" s="939"/>
      <c r="E17092" s="940"/>
      <c r="F17092" s="941"/>
      <c r="G17092" s="937" t="str">
        <f t="array" ref="G17092">xlookup(F17092,'Internal Staffing Calculator'!E:E,'Internal Staffing Calculator'!C:C,"")</f>
        <v/>
      </c>
      <c r="H17092" s="932" t="str">
        <f t="array" ref="H17092">if(F17092&lt;&gt;"", iferror(index('Internal Staffing Calculator'!B$8:B23500,match(F17092,'Internal Staffing Calculator'!E$8:E23500,0)), "Not In Budget"),"")</f>
        <v/>
      </c>
      <c r="I17092" s="184"/>
      <c r="J17092" s="184"/>
      <c r="K17092" s="184"/>
      <c r="L17092" s="183"/>
    </row>
    <row r="17093">
      <c r="A17093" s="454"/>
      <c r="B17093" s="927"/>
      <c r="C17093" s="580"/>
      <c r="D17093" s="939"/>
      <c r="E17093" s="940"/>
      <c r="F17093" s="941"/>
      <c r="G17093" s="937" t="str">
        <f t="array" ref="G17093">xlookup(F17093,'Internal Staffing Calculator'!E:E,'Internal Staffing Calculator'!C:C,"")</f>
        <v/>
      </c>
      <c r="H17093" s="932" t="str">
        <f t="array" ref="H17093">if(F17093&lt;&gt;"", iferror(index('Internal Staffing Calculator'!B$8:B23500,match(F17093,'Internal Staffing Calculator'!E$8:E23500,0)), "Not In Budget"),"")</f>
        <v/>
      </c>
      <c r="I17093" s="184"/>
      <c r="J17093" s="184"/>
      <c r="K17093" s="184"/>
      <c r="L17093" s="183"/>
    </row>
    <row r="17094">
      <c r="A17094" s="454"/>
      <c r="B17094" s="927"/>
      <c r="C17094" s="580"/>
      <c r="D17094" s="939"/>
      <c r="E17094" s="940"/>
      <c r="F17094" s="941"/>
      <c r="G17094" s="937" t="str">
        <f t="array" ref="G17094">xlookup(F17094,'Internal Staffing Calculator'!E:E,'Internal Staffing Calculator'!C:C,"")</f>
        <v/>
      </c>
      <c r="H17094" s="932" t="str">
        <f t="array" ref="H17094">if(F17094&lt;&gt;"", iferror(index('Internal Staffing Calculator'!B$8:B23500,match(F17094,'Internal Staffing Calculator'!E$8:E23500,0)), "Not In Budget"),"")</f>
        <v/>
      </c>
      <c r="I17094" s="184"/>
      <c r="J17094" s="184"/>
      <c r="K17094" s="184"/>
      <c r="L17094" s="183"/>
    </row>
    <row r="17095">
      <c r="A17095" s="454"/>
      <c r="B17095" s="927"/>
      <c r="C17095" s="580"/>
      <c r="D17095" s="939"/>
      <c r="E17095" s="940"/>
      <c r="F17095" s="941"/>
      <c r="G17095" s="937" t="str">
        <f t="array" ref="G17095">xlookup(F17095,'Internal Staffing Calculator'!E:E,'Internal Staffing Calculator'!C:C,"")</f>
        <v/>
      </c>
      <c r="H17095" s="932" t="str">
        <f t="array" ref="H17095">if(F17095&lt;&gt;"", iferror(index('Internal Staffing Calculator'!B$8:B23500,match(F17095,'Internal Staffing Calculator'!E$8:E23500,0)), "Not In Budget"),"")</f>
        <v/>
      </c>
      <c r="I17095" s="184"/>
      <c r="J17095" s="184"/>
      <c r="K17095" s="184"/>
      <c r="L17095" s="183"/>
    </row>
    <row r="17096">
      <c r="A17096" s="454"/>
      <c r="B17096" s="927"/>
      <c r="C17096" s="580"/>
      <c r="D17096" s="939"/>
      <c r="E17096" s="940"/>
      <c r="F17096" s="941"/>
      <c r="G17096" s="937" t="str">
        <f t="array" ref="G17096">xlookup(F17096,'Internal Staffing Calculator'!E:E,'Internal Staffing Calculator'!C:C,"")</f>
        <v/>
      </c>
      <c r="H17096" s="932" t="str">
        <f t="array" ref="H17096">if(F17096&lt;&gt;"", iferror(index('Internal Staffing Calculator'!B$8:B23500,match(F17096,'Internal Staffing Calculator'!E$8:E23500,0)), "Not In Budget"),"")</f>
        <v/>
      </c>
      <c r="I17096" s="184"/>
      <c r="J17096" s="184"/>
      <c r="K17096" s="184"/>
      <c r="L17096" s="183"/>
    </row>
    <row r="17097">
      <c r="A17097" s="454"/>
      <c r="B17097" s="927"/>
      <c r="C17097" s="580"/>
      <c r="D17097" s="939"/>
      <c r="E17097" s="940"/>
      <c r="F17097" s="941"/>
      <c r="G17097" s="937" t="str">
        <f t="array" ref="G17097">xlookup(F17097,'Internal Staffing Calculator'!E:E,'Internal Staffing Calculator'!C:C,"")</f>
        <v/>
      </c>
      <c r="H17097" s="932" t="str">
        <f t="array" ref="H17097">if(F17097&lt;&gt;"", iferror(index('Internal Staffing Calculator'!B$8:B23500,match(F17097,'Internal Staffing Calculator'!E$8:E23500,0)), "Not In Budget"),"")</f>
        <v/>
      </c>
      <c r="I17097" s="184"/>
      <c r="J17097" s="184"/>
      <c r="K17097" s="184"/>
      <c r="L17097" s="183"/>
    </row>
    <row r="17098">
      <c r="A17098" s="454"/>
      <c r="B17098" s="927"/>
      <c r="C17098" s="580"/>
      <c r="D17098" s="939"/>
      <c r="E17098" s="940"/>
      <c r="F17098" s="941"/>
      <c r="G17098" s="937" t="str">
        <f t="array" ref="G17098">xlookup(F17098,'Internal Staffing Calculator'!E:E,'Internal Staffing Calculator'!C:C,"")</f>
        <v/>
      </c>
      <c r="H17098" s="932" t="str">
        <f t="array" ref="H17098">if(F17098&lt;&gt;"", iferror(index('Internal Staffing Calculator'!B$8:B23500,match(F17098,'Internal Staffing Calculator'!E$8:E23500,0)), "Not In Budget"),"")</f>
        <v/>
      </c>
      <c r="I17098" s="184"/>
      <c r="J17098" s="184"/>
      <c r="K17098" s="184"/>
      <c r="L17098" s="183"/>
    </row>
    <row r="17099">
      <c r="A17099" s="454"/>
      <c r="B17099" s="927"/>
      <c r="C17099" s="580"/>
      <c r="D17099" s="939"/>
      <c r="E17099" s="940"/>
      <c r="F17099" s="941"/>
      <c r="G17099" s="937" t="str">
        <f t="array" ref="G17099">xlookup(F17099,'Internal Staffing Calculator'!E:E,'Internal Staffing Calculator'!C:C,"")</f>
        <v/>
      </c>
      <c r="H17099" s="932" t="str">
        <f t="array" ref="H17099">if(F17099&lt;&gt;"", iferror(index('Internal Staffing Calculator'!B$8:B23500,match(F17099,'Internal Staffing Calculator'!E$8:E23500,0)), "Not In Budget"),"")</f>
        <v/>
      </c>
      <c r="I17099" s="184"/>
      <c r="J17099" s="184"/>
      <c r="K17099" s="184"/>
      <c r="L17099" s="183"/>
    </row>
    <row r="17100">
      <c r="A17100" s="454"/>
      <c r="B17100" s="927"/>
      <c r="C17100" s="580"/>
      <c r="D17100" s="939"/>
      <c r="E17100" s="940"/>
      <c r="F17100" s="941"/>
      <c r="G17100" s="937" t="str">
        <f t="array" ref="G17100">xlookup(F17100,'Internal Staffing Calculator'!E:E,'Internal Staffing Calculator'!C:C,"")</f>
        <v/>
      </c>
      <c r="H17100" s="932" t="str">
        <f t="array" ref="H17100">if(F17100&lt;&gt;"", iferror(index('Internal Staffing Calculator'!B$8:B23500,match(F17100,'Internal Staffing Calculator'!E$8:E23500,0)), "Not In Budget"),"")</f>
        <v/>
      </c>
      <c r="I17100" s="184"/>
      <c r="J17100" s="184"/>
      <c r="K17100" s="184"/>
      <c r="L17100" s="183"/>
    </row>
    <row r="17101">
      <c r="A17101" s="454"/>
      <c r="B17101" s="927"/>
      <c r="C17101" s="580"/>
      <c r="D17101" s="939"/>
      <c r="E17101" s="940"/>
      <c r="F17101" s="941"/>
      <c r="G17101" s="937" t="str">
        <f t="array" ref="G17101">xlookup(F17101,'Internal Staffing Calculator'!E:E,'Internal Staffing Calculator'!C:C,"")</f>
        <v/>
      </c>
      <c r="H17101" s="932" t="str">
        <f t="array" ref="H17101">if(F17101&lt;&gt;"", iferror(index('Internal Staffing Calculator'!B$8:B23500,match(F17101,'Internal Staffing Calculator'!E$8:E23500,0)), "Not In Budget"),"")</f>
        <v/>
      </c>
      <c r="I17101" s="184"/>
      <c r="J17101" s="184"/>
      <c r="K17101" s="184"/>
      <c r="L17101" s="183"/>
    </row>
    <row r="17102">
      <c r="A17102" s="454"/>
      <c r="B17102" s="927"/>
      <c r="C17102" s="580"/>
      <c r="D17102" s="939"/>
      <c r="E17102" s="940"/>
      <c r="F17102" s="941"/>
      <c r="G17102" s="937" t="str">
        <f t="array" ref="G17102">xlookup(F17102,'Internal Staffing Calculator'!E:E,'Internal Staffing Calculator'!C:C,"")</f>
        <v/>
      </c>
      <c r="H17102" s="932" t="str">
        <f t="array" ref="H17102">if(F17102&lt;&gt;"", iferror(index('Internal Staffing Calculator'!B$8:B23500,match(F17102,'Internal Staffing Calculator'!E$8:E23500,0)), "Not In Budget"),"")</f>
        <v/>
      </c>
      <c r="I17102" s="184"/>
      <c r="J17102" s="184"/>
      <c r="K17102" s="184"/>
      <c r="L17102" s="183"/>
    </row>
    <row r="17103">
      <c r="A17103" s="454"/>
      <c r="B17103" s="927"/>
      <c r="C17103" s="580"/>
      <c r="D17103" s="939"/>
      <c r="E17103" s="940"/>
      <c r="F17103" s="941"/>
      <c r="G17103" s="937" t="str">
        <f t="array" ref="G17103">xlookup(F17103,'Internal Staffing Calculator'!E:E,'Internal Staffing Calculator'!C:C,"")</f>
        <v/>
      </c>
      <c r="H17103" s="932" t="str">
        <f t="array" ref="H17103">if(F17103&lt;&gt;"", iferror(index('Internal Staffing Calculator'!B$8:B23500,match(F17103,'Internal Staffing Calculator'!E$8:E23500,0)), "Not In Budget"),"")</f>
        <v/>
      </c>
      <c r="I17103" s="184"/>
      <c r="J17103" s="184"/>
      <c r="K17103" s="184"/>
      <c r="L17103" s="183"/>
    </row>
    <row r="17104">
      <c r="A17104" s="454"/>
      <c r="B17104" s="927"/>
      <c r="C17104" s="580"/>
      <c r="D17104" s="939"/>
      <c r="E17104" s="940"/>
      <c r="F17104" s="941"/>
      <c r="G17104" s="937" t="str">
        <f t="array" ref="G17104">xlookup(F17104,'Internal Staffing Calculator'!E:E,'Internal Staffing Calculator'!C:C,"")</f>
        <v/>
      </c>
      <c r="H17104" s="932" t="str">
        <f t="array" ref="H17104">if(F17104&lt;&gt;"", iferror(index('Internal Staffing Calculator'!B$8:B23500,match(F17104,'Internal Staffing Calculator'!E$8:E23500,0)), "Not In Budget"),"")</f>
        <v/>
      </c>
      <c r="I17104" s="184"/>
      <c r="J17104" s="184"/>
      <c r="K17104" s="184"/>
      <c r="L17104" s="183"/>
    </row>
    <row r="17105">
      <c r="A17105" s="454"/>
      <c r="B17105" s="927"/>
      <c r="C17105" s="580"/>
      <c r="D17105" s="939"/>
      <c r="E17105" s="940"/>
      <c r="F17105" s="941"/>
      <c r="G17105" s="937" t="str">
        <f t="array" ref="G17105">xlookup(F17105,'Internal Staffing Calculator'!E:E,'Internal Staffing Calculator'!C:C,"")</f>
        <v/>
      </c>
      <c r="H17105" s="932" t="str">
        <f t="array" ref="H17105">if(F17105&lt;&gt;"", iferror(index('Internal Staffing Calculator'!B$8:B23500,match(F17105,'Internal Staffing Calculator'!E$8:E23500,0)), "Not In Budget"),"")</f>
        <v/>
      </c>
      <c r="I17105" s="184"/>
      <c r="J17105" s="184"/>
      <c r="K17105" s="184"/>
      <c r="L17105" s="183"/>
    </row>
    <row r="17106">
      <c r="A17106" s="454"/>
      <c r="B17106" s="927"/>
      <c r="C17106" s="580"/>
      <c r="D17106" s="939"/>
      <c r="E17106" s="940"/>
      <c r="F17106" s="941"/>
      <c r="G17106" s="937" t="str">
        <f t="array" ref="G17106">xlookup(F17106,'Internal Staffing Calculator'!E:E,'Internal Staffing Calculator'!C:C,"")</f>
        <v/>
      </c>
      <c r="H17106" s="932" t="str">
        <f t="array" ref="H17106">if(F17106&lt;&gt;"", iferror(index('Internal Staffing Calculator'!B$8:B23500,match(F17106,'Internal Staffing Calculator'!E$8:E23500,0)), "Not In Budget"),"")</f>
        <v/>
      </c>
      <c r="I17106" s="184"/>
      <c r="J17106" s="184"/>
      <c r="K17106" s="184"/>
      <c r="L17106" s="183"/>
    </row>
    <row r="17107">
      <c r="A17107" s="454"/>
      <c r="B17107" s="927"/>
      <c r="C17107" s="580"/>
      <c r="D17107" s="939"/>
      <c r="E17107" s="940"/>
      <c r="F17107" s="941"/>
      <c r="G17107" s="937" t="str">
        <f t="array" ref="G17107">xlookup(F17107,'Internal Staffing Calculator'!E:E,'Internal Staffing Calculator'!C:C,"")</f>
        <v/>
      </c>
      <c r="H17107" s="932" t="str">
        <f t="array" ref="H17107">if(F17107&lt;&gt;"", iferror(index('Internal Staffing Calculator'!B$8:B23500,match(F17107,'Internal Staffing Calculator'!E$8:E23500,0)), "Not In Budget"),"")</f>
        <v/>
      </c>
      <c r="I17107" s="184"/>
      <c r="J17107" s="184"/>
      <c r="K17107" s="184"/>
      <c r="L17107" s="183"/>
    </row>
    <row r="17108">
      <c r="A17108" s="454"/>
      <c r="B17108" s="927"/>
      <c r="C17108" s="580"/>
      <c r="D17108" s="939"/>
      <c r="E17108" s="940"/>
      <c r="F17108" s="941"/>
      <c r="G17108" s="937" t="str">
        <f t="array" ref="G17108">xlookup(F17108,'Internal Staffing Calculator'!E:E,'Internal Staffing Calculator'!C:C,"")</f>
        <v/>
      </c>
      <c r="H17108" s="932" t="str">
        <f t="array" ref="H17108">if(F17108&lt;&gt;"", iferror(index('Internal Staffing Calculator'!B$8:B23500,match(F17108,'Internal Staffing Calculator'!E$8:E23500,0)), "Not In Budget"),"")</f>
        <v/>
      </c>
      <c r="I17108" s="184"/>
      <c r="J17108" s="184"/>
      <c r="K17108" s="184"/>
      <c r="L17108" s="183"/>
    </row>
    <row r="17109">
      <c r="A17109" s="454"/>
      <c r="B17109" s="927"/>
      <c r="C17109" s="580"/>
      <c r="D17109" s="939"/>
      <c r="E17109" s="940"/>
      <c r="F17109" s="941"/>
      <c r="G17109" s="937" t="str">
        <f t="array" ref="G17109">xlookup(F17109,'Internal Staffing Calculator'!E:E,'Internal Staffing Calculator'!C:C,"")</f>
        <v/>
      </c>
      <c r="H17109" s="932" t="str">
        <f t="array" ref="H17109">if(F17109&lt;&gt;"", iferror(index('Internal Staffing Calculator'!B$8:B23500,match(F17109,'Internal Staffing Calculator'!E$8:E23500,0)), "Not In Budget"),"")</f>
        <v/>
      </c>
      <c r="I17109" s="184"/>
      <c r="J17109" s="184"/>
      <c r="K17109" s="184"/>
      <c r="L17109" s="183"/>
    </row>
    <row r="17110">
      <c r="A17110" s="454"/>
      <c r="B17110" s="927"/>
      <c r="C17110" s="580"/>
      <c r="D17110" s="939"/>
      <c r="E17110" s="940"/>
      <c r="F17110" s="941"/>
      <c r="G17110" s="937" t="str">
        <f t="array" ref="G17110">xlookup(F17110,'Internal Staffing Calculator'!E:E,'Internal Staffing Calculator'!C:C,"")</f>
        <v/>
      </c>
      <c r="H17110" s="932" t="str">
        <f t="array" ref="H17110">if(F17110&lt;&gt;"", iferror(index('Internal Staffing Calculator'!B$8:B23500,match(F17110,'Internal Staffing Calculator'!E$8:E23500,0)), "Not In Budget"),"")</f>
        <v/>
      </c>
      <c r="I17110" s="184"/>
      <c r="J17110" s="184"/>
      <c r="K17110" s="184"/>
      <c r="L17110" s="183"/>
    </row>
    <row r="17111">
      <c r="A17111" s="454"/>
      <c r="B17111" s="927"/>
      <c r="C17111" s="580"/>
      <c r="D17111" s="939"/>
      <c r="E17111" s="940"/>
      <c r="F17111" s="941"/>
      <c r="G17111" s="937" t="str">
        <f t="array" ref="G17111">xlookup(F17111,'Internal Staffing Calculator'!E:E,'Internal Staffing Calculator'!C:C,"")</f>
        <v/>
      </c>
      <c r="H17111" s="932" t="str">
        <f t="array" ref="H17111">if(F17111&lt;&gt;"", iferror(index('Internal Staffing Calculator'!B$8:B23500,match(F17111,'Internal Staffing Calculator'!E$8:E23500,0)), "Not In Budget"),"")</f>
        <v/>
      </c>
      <c r="I17111" s="184"/>
      <c r="J17111" s="184"/>
      <c r="K17111" s="184"/>
      <c r="L17111" s="183"/>
    </row>
    <row r="17112">
      <c r="A17112" s="454"/>
      <c r="B17112" s="927"/>
      <c r="C17112" s="580"/>
      <c r="D17112" s="939"/>
      <c r="E17112" s="940"/>
      <c r="F17112" s="941"/>
      <c r="G17112" s="937" t="str">
        <f t="array" ref="G17112">xlookup(F17112,'Internal Staffing Calculator'!E:E,'Internal Staffing Calculator'!C:C,"")</f>
        <v/>
      </c>
      <c r="H17112" s="932" t="str">
        <f t="array" ref="H17112">if(F17112&lt;&gt;"", iferror(index('Internal Staffing Calculator'!B$8:B23500,match(F17112,'Internal Staffing Calculator'!E$8:E23500,0)), "Not In Budget"),"")</f>
        <v/>
      </c>
      <c r="I17112" s="184"/>
      <c r="J17112" s="184"/>
      <c r="K17112" s="184"/>
      <c r="L17112" s="183"/>
    </row>
    <row r="17113">
      <c r="A17113" s="454"/>
      <c r="B17113" s="927"/>
      <c r="C17113" s="580"/>
      <c r="D17113" s="939"/>
      <c r="E17113" s="940"/>
      <c r="F17113" s="941"/>
      <c r="G17113" s="937" t="str">
        <f t="array" ref="G17113">xlookup(F17113,'Internal Staffing Calculator'!E:E,'Internal Staffing Calculator'!C:C,"")</f>
        <v/>
      </c>
      <c r="H17113" s="932" t="str">
        <f t="array" ref="H17113">if(F17113&lt;&gt;"", iferror(index('Internal Staffing Calculator'!B$8:B23500,match(F17113,'Internal Staffing Calculator'!E$8:E23500,0)), "Not In Budget"),"")</f>
        <v/>
      </c>
      <c r="I17113" s="184"/>
      <c r="J17113" s="184"/>
      <c r="K17113" s="184"/>
      <c r="L17113" s="183"/>
    </row>
    <row r="17114">
      <c r="A17114" s="454"/>
      <c r="B17114" s="927"/>
      <c r="C17114" s="580"/>
      <c r="D17114" s="939"/>
      <c r="E17114" s="940"/>
      <c r="F17114" s="941"/>
      <c r="G17114" s="937" t="str">
        <f t="array" ref="G17114">xlookup(F17114,'Internal Staffing Calculator'!E:E,'Internal Staffing Calculator'!C:C,"")</f>
        <v/>
      </c>
      <c r="H17114" s="932" t="str">
        <f t="array" ref="H17114">if(F17114&lt;&gt;"", iferror(index('Internal Staffing Calculator'!B$8:B23500,match(F17114,'Internal Staffing Calculator'!E$8:E23500,0)), "Not In Budget"),"")</f>
        <v/>
      </c>
      <c r="I17114" s="184"/>
      <c r="J17114" s="184"/>
      <c r="K17114" s="184"/>
      <c r="L17114" s="183"/>
    </row>
    <row r="17115">
      <c r="A17115" s="454"/>
      <c r="B17115" s="927"/>
      <c r="C17115" s="580"/>
      <c r="D17115" s="939"/>
      <c r="E17115" s="940"/>
      <c r="F17115" s="941"/>
      <c r="G17115" s="937" t="str">
        <f t="array" ref="G17115">xlookup(F17115,'Internal Staffing Calculator'!E:E,'Internal Staffing Calculator'!C:C,"")</f>
        <v/>
      </c>
      <c r="H17115" s="932" t="str">
        <f t="array" ref="H17115">if(F17115&lt;&gt;"", iferror(index('Internal Staffing Calculator'!B$8:B23500,match(F17115,'Internal Staffing Calculator'!E$8:E23500,0)), "Not In Budget"),"")</f>
        <v/>
      </c>
      <c r="I17115" s="184"/>
      <c r="J17115" s="184"/>
      <c r="K17115" s="184"/>
      <c r="L17115" s="183"/>
    </row>
    <row r="17116">
      <c r="A17116" s="454"/>
      <c r="B17116" s="927"/>
      <c r="C17116" s="580"/>
      <c r="D17116" s="939"/>
      <c r="E17116" s="940"/>
      <c r="F17116" s="941"/>
      <c r="G17116" s="937" t="str">
        <f t="array" ref="G17116">xlookup(F17116,'Internal Staffing Calculator'!E:E,'Internal Staffing Calculator'!C:C,"")</f>
        <v/>
      </c>
      <c r="H17116" s="932" t="str">
        <f t="array" ref="H17116">if(F17116&lt;&gt;"", iferror(index('Internal Staffing Calculator'!B$8:B23500,match(F17116,'Internal Staffing Calculator'!E$8:E23500,0)), "Not In Budget"),"")</f>
        <v/>
      </c>
      <c r="I17116" s="184"/>
      <c r="J17116" s="184"/>
      <c r="K17116" s="184"/>
      <c r="L17116" s="183"/>
    </row>
    <row r="17117">
      <c r="A17117" s="454"/>
      <c r="B17117" s="927"/>
      <c r="C17117" s="580"/>
      <c r="D17117" s="939"/>
      <c r="E17117" s="940"/>
      <c r="F17117" s="941"/>
      <c r="G17117" s="937" t="str">
        <f t="array" ref="G17117">xlookup(F17117,'Internal Staffing Calculator'!E:E,'Internal Staffing Calculator'!C:C,"")</f>
        <v/>
      </c>
      <c r="H17117" s="932" t="str">
        <f t="array" ref="H17117">if(F17117&lt;&gt;"", iferror(index('Internal Staffing Calculator'!B$8:B23500,match(F17117,'Internal Staffing Calculator'!E$8:E23500,0)), "Not In Budget"),"")</f>
        <v/>
      </c>
      <c r="I17117" s="184"/>
      <c r="J17117" s="184"/>
      <c r="K17117" s="184"/>
      <c r="L17117" s="183"/>
    </row>
    <row r="17118">
      <c r="A17118" s="454"/>
      <c r="B17118" s="927"/>
      <c r="C17118" s="580"/>
      <c r="D17118" s="939"/>
      <c r="E17118" s="940"/>
      <c r="F17118" s="941"/>
      <c r="G17118" s="937" t="str">
        <f t="array" ref="G17118">xlookup(F17118,'Internal Staffing Calculator'!E:E,'Internal Staffing Calculator'!C:C,"")</f>
        <v/>
      </c>
      <c r="H17118" s="932" t="str">
        <f t="array" ref="H17118">if(F17118&lt;&gt;"", iferror(index('Internal Staffing Calculator'!B$8:B23500,match(F17118,'Internal Staffing Calculator'!E$8:E23500,0)), "Not In Budget"),"")</f>
        <v/>
      </c>
      <c r="I17118" s="184"/>
      <c r="J17118" s="184"/>
      <c r="K17118" s="184"/>
      <c r="L17118" s="183"/>
    </row>
    <row r="17119">
      <c r="A17119" s="454"/>
      <c r="B17119" s="927"/>
      <c r="C17119" s="580"/>
      <c r="D17119" s="939"/>
      <c r="E17119" s="940"/>
      <c r="F17119" s="941"/>
      <c r="G17119" s="937" t="str">
        <f t="array" ref="G17119">xlookup(F17119,'Internal Staffing Calculator'!E:E,'Internal Staffing Calculator'!C:C,"")</f>
        <v/>
      </c>
      <c r="H17119" s="932" t="str">
        <f t="array" ref="H17119">if(F17119&lt;&gt;"", iferror(index('Internal Staffing Calculator'!B$8:B23500,match(F17119,'Internal Staffing Calculator'!E$8:E23500,0)), "Not In Budget"),"")</f>
        <v/>
      </c>
      <c r="I17119" s="184"/>
      <c r="J17119" s="184"/>
      <c r="K17119" s="184"/>
      <c r="L17119" s="183"/>
    </row>
    <row r="17120">
      <c r="A17120" s="454"/>
      <c r="B17120" s="927"/>
      <c r="C17120" s="580"/>
      <c r="D17120" s="939"/>
      <c r="E17120" s="940"/>
      <c r="F17120" s="941"/>
      <c r="G17120" s="937" t="str">
        <f t="array" ref="G17120">xlookup(F17120,'Internal Staffing Calculator'!E:E,'Internal Staffing Calculator'!C:C,"")</f>
        <v/>
      </c>
      <c r="H17120" s="932" t="str">
        <f t="array" ref="H17120">if(F17120&lt;&gt;"", iferror(index('Internal Staffing Calculator'!B$8:B23500,match(F17120,'Internal Staffing Calculator'!E$8:E23500,0)), "Not In Budget"),"")</f>
        <v/>
      </c>
      <c r="I17120" s="184"/>
      <c r="J17120" s="184"/>
      <c r="K17120" s="184"/>
      <c r="L17120" s="183"/>
    </row>
    <row r="17121">
      <c r="A17121" s="454"/>
      <c r="B17121" s="927"/>
      <c r="C17121" s="580"/>
      <c r="D17121" s="939"/>
      <c r="E17121" s="940"/>
      <c r="F17121" s="941"/>
      <c r="G17121" s="937" t="str">
        <f t="array" ref="G17121">xlookup(F17121,'Internal Staffing Calculator'!E:E,'Internal Staffing Calculator'!C:C,"")</f>
        <v/>
      </c>
      <c r="H17121" s="932" t="str">
        <f t="array" ref="H17121">if(F17121&lt;&gt;"", iferror(index('Internal Staffing Calculator'!B$8:B23500,match(F17121,'Internal Staffing Calculator'!E$8:E23500,0)), "Not In Budget"),"")</f>
        <v/>
      </c>
      <c r="I17121" s="184"/>
      <c r="J17121" s="184"/>
      <c r="K17121" s="184"/>
      <c r="L17121" s="183"/>
    </row>
    <row r="17122">
      <c r="A17122" s="454"/>
      <c r="B17122" s="927"/>
      <c r="C17122" s="580"/>
      <c r="D17122" s="939"/>
      <c r="E17122" s="940"/>
      <c r="F17122" s="941"/>
      <c r="G17122" s="937" t="str">
        <f t="array" ref="G17122">xlookup(F17122,'Internal Staffing Calculator'!E:E,'Internal Staffing Calculator'!C:C,"")</f>
        <v/>
      </c>
      <c r="H17122" s="932" t="str">
        <f t="array" ref="H17122">if(F17122&lt;&gt;"", iferror(index('Internal Staffing Calculator'!B$8:B23500,match(F17122,'Internal Staffing Calculator'!E$8:E23500,0)), "Not In Budget"),"")</f>
        <v/>
      </c>
      <c r="I17122" s="184"/>
      <c r="J17122" s="184"/>
      <c r="K17122" s="184"/>
      <c r="L17122" s="183"/>
    </row>
    <row r="17123">
      <c r="A17123" s="454"/>
      <c r="B17123" s="927"/>
      <c r="C17123" s="580"/>
      <c r="D17123" s="939"/>
      <c r="E17123" s="940"/>
      <c r="F17123" s="941"/>
      <c r="G17123" s="937" t="str">
        <f t="array" ref="G17123">xlookup(F17123,'Internal Staffing Calculator'!E:E,'Internal Staffing Calculator'!C:C,"")</f>
        <v/>
      </c>
      <c r="H17123" s="932" t="str">
        <f t="array" ref="H17123">if(F17123&lt;&gt;"", iferror(index('Internal Staffing Calculator'!B$8:B23500,match(F17123,'Internal Staffing Calculator'!E$8:E23500,0)), "Not In Budget"),"")</f>
        <v/>
      </c>
      <c r="I17123" s="184"/>
      <c r="J17123" s="184"/>
      <c r="K17123" s="184"/>
      <c r="L17123" s="183"/>
    </row>
    <row r="17124">
      <c r="A17124" s="454"/>
      <c r="B17124" s="927"/>
      <c r="C17124" s="580"/>
      <c r="D17124" s="939"/>
      <c r="E17124" s="940"/>
      <c r="F17124" s="941"/>
      <c r="G17124" s="937" t="str">
        <f t="array" ref="G17124">xlookup(F17124,'Internal Staffing Calculator'!E:E,'Internal Staffing Calculator'!C:C,"")</f>
        <v/>
      </c>
      <c r="H17124" s="932" t="str">
        <f t="array" ref="H17124">if(F17124&lt;&gt;"", iferror(index('Internal Staffing Calculator'!B$8:B23500,match(F17124,'Internal Staffing Calculator'!E$8:E23500,0)), "Not In Budget"),"")</f>
        <v/>
      </c>
      <c r="I17124" s="184"/>
      <c r="J17124" s="184"/>
      <c r="K17124" s="184"/>
      <c r="L17124" s="183"/>
    </row>
    <row r="17125">
      <c r="A17125" s="454"/>
      <c r="B17125" s="927"/>
      <c r="C17125" s="580"/>
      <c r="D17125" s="939"/>
      <c r="E17125" s="940"/>
      <c r="F17125" s="941"/>
      <c r="G17125" s="937" t="str">
        <f t="array" ref="G17125">xlookup(F17125,'Internal Staffing Calculator'!E:E,'Internal Staffing Calculator'!C:C,"")</f>
        <v/>
      </c>
      <c r="H17125" s="932" t="str">
        <f t="array" ref="H17125">if(F17125&lt;&gt;"", iferror(index('Internal Staffing Calculator'!B$8:B23500,match(F17125,'Internal Staffing Calculator'!E$8:E23500,0)), "Not In Budget"),"")</f>
        <v/>
      </c>
      <c r="I17125" s="184"/>
      <c r="J17125" s="184"/>
      <c r="K17125" s="184"/>
      <c r="L17125" s="183"/>
    </row>
    <row r="17126">
      <c r="A17126" s="454"/>
      <c r="B17126" s="927"/>
      <c r="C17126" s="580"/>
      <c r="D17126" s="939"/>
      <c r="E17126" s="940"/>
      <c r="F17126" s="941"/>
      <c r="G17126" s="937" t="str">
        <f t="array" ref="G17126">xlookup(F17126,'Internal Staffing Calculator'!E:E,'Internal Staffing Calculator'!C:C,"")</f>
        <v/>
      </c>
      <c r="H17126" s="932" t="str">
        <f t="array" ref="H17126">if(F17126&lt;&gt;"", iferror(index('Internal Staffing Calculator'!B$8:B23500,match(F17126,'Internal Staffing Calculator'!E$8:E23500,0)), "Not In Budget"),"")</f>
        <v/>
      </c>
      <c r="I17126" s="184"/>
      <c r="J17126" s="184"/>
      <c r="K17126" s="184"/>
      <c r="L17126" s="183"/>
    </row>
    <row r="17127">
      <c r="A17127" s="454"/>
      <c r="B17127" s="927"/>
      <c r="C17127" s="580"/>
      <c r="D17127" s="939"/>
      <c r="E17127" s="940"/>
      <c r="F17127" s="941"/>
      <c r="G17127" s="937" t="str">
        <f t="array" ref="G17127">xlookup(F17127,'Internal Staffing Calculator'!E:E,'Internal Staffing Calculator'!C:C,"")</f>
        <v/>
      </c>
      <c r="H17127" s="932" t="str">
        <f t="array" ref="H17127">if(F17127&lt;&gt;"", iferror(index('Internal Staffing Calculator'!B$8:B23500,match(F17127,'Internal Staffing Calculator'!E$8:E23500,0)), "Not In Budget"),"")</f>
        <v/>
      </c>
      <c r="I17127" s="184"/>
      <c r="J17127" s="184"/>
      <c r="K17127" s="184"/>
      <c r="L17127" s="183"/>
    </row>
    <row r="17128">
      <c r="A17128" s="454"/>
      <c r="B17128" s="927"/>
      <c r="C17128" s="580"/>
      <c r="D17128" s="939"/>
      <c r="E17128" s="940"/>
      <c r="F17128" s="941"/>
      <c r="G17128" s="937" t="str">
        <f t="array" ref="G17128">xlookup(F17128,'Internal Staffing Calculator'!E:E,'Internal Staffing Calculator'!C:C,"")</f>
        <v/>
      </c>
      <c r="H17128" s="932" t="str">
        <f t="array" ref="H17128">if(F17128&lt;&gt;"", iferror(index('Internal Staffing Calculator'!B$8:B23500,match(F17128,'Internal Staffing Calculator'!E$8:E23500,0)), "Not In Budget"),"")</f>
        <v/>
      </c>
      <c r="I17128" s="184"/>
      <c r="J17128" s="184"/>
      <c r="K17128" s="184"/>
      <c r="L17128" s="183"/>
    </row>
    <row r="17129">
      <c r="A17129" s="454"/>
      <c r="B17129" s="927"/>
      <c r="C17129" s="580"/>
      <c r="D17129" s="939"/>
      <c r="E17129" s="940"/>
      <c r="F17129" s="941"/>
      <c r="G17129" s="937" t="str">
        <f t="array" ref="G17129">xlookup(F17129,'Internal Staffing Calculator'!E:E,'Internal Staffing Calculator'!C:C,"")</f>
        <v/>
      </c>
      <c r="H17129" s="932" t="str">
        <f t="array" ref="H17129">if(F17129&lt;&gt;"", iferror(index('Internal Staffing Calculator'!B$8:B23500,match(F17129,'Internal Staffing Calculator'!E$8:E23500,0)), "Not In Budget"),"")</f>
        <v/>
      </c>
      <c r="I17129" s="184"/>
      <c r="J17129" s="184"/>
      <c r="K17129" s="184"/>
      <c r="L17129" s="183"/>
    </row>
    <row r="17130">
      <c r="A17130" s="454"/>
      <c r="B17130" s="927"/>
      <c r="C17130" s="580"/>
      <c r="D17130" s="939"/>
      <c r="E17130" s="940"/>
      <c r="F17130" s="941"/>
      <c r="G17130" s="937" t="str">
        <f t="array" ref="G17130">xlookup(F17130,'Internal Staffing Calculator'!E:E,'Internal Staffing Calculator'!C:C,"")</f>
        <v/>
      </c>
      <c r="H17130" s="932" t="str">
        <f t="array" ref="H17130">if(F17130&lt;&gt;"", iferror(index('Internal Staffing Calculator'!B$8:B23500,match(F17130,'Internal Staffing Calculator'!E$8:E23500,0)), "Not In Budget"),"")</f>
        <v/>
      </c>
      <c r="I17130" s="184"/>
      <c r="J17130" s="184"/>
      <c r="K17130" s="184"/>
      <c r="L17130" s="183"/>
    </row>
    <row r="17131">
      <c r="A17131" s="454"/>
      <c r="B17131" s="927"/>
      <c r="C17131" s="580"/>
      <c r="D17131" s="939"/>
      <c r="E17131" s="940"/>
      <c r="F17131" s="941"/>
      <c r="G17131" s="937" t="str">
        <f t="array" ref="G17131">xlookup(F17131,'Internal Staffing Calculator'!E:E,'Internal Staffing Calculator'!C:C,"")</f>
        <v/>
      </c>
      <c r="H17131" s="932" t="str">
        <f t="array" ref="H17131">if(F17131&lt;&gt;"", iferror(index('Internal Staffing Calculator'!B$8:B23500,match(F17131,'Internal Staffing Calculator'!E$8:E23500,0)), "Not In Budget"),"")</f>
        <v/>
      </c>
      <c r="I17131" s="184"/>
      <c r="J17131" s="184"/>
      <c r="K17131" s="184"/>
      <c r="L17131" s="183"/>
    </row>
    <row r="17132">
      <c r="A17132" s="454"/>
      <c r="B17132" s="927"/>
      <c r="C17132" s="580"/>
      <c r="D17132" s="939"/>
      <c r="E17132" s="940"/>
      <c r="F17132" s="941"/>
      <c r="G17132" s="937" t="str">
        <f t="array" ref="G17132">xlookup(F17132,'Internal Staffing Calculator'!E:E,'Internal Staffing Calculator'!C:C,"")</f>
        <v/>
      </c>
      <c r="H17132" s="932" t="str">
        <f t="array" ref="H17132">if(F17132&lt;&gt;"", iferror(index('Internal Staffing Calculator'!B$8:B23500,match(F17132,'Internal Staffing Calculator'!E$8:E23500,0)), "Not In Budget"),"")</f>
        <v/>
      </c>
      <c r="I17132" s="184"/>
      <c r="J17132" s="184"/>
      <c r="K17132" s="184"/>
      <c r="L17132" s="183"/>
    </row>
    <row r="17133">
      <c r="A17133" s="454"/>
      <c r="B17133" s="927"/>
      <c r="C17133" s="580"/>
      <c r="D17133" s="939"/>
      <c r="E17133" s="940"/>
      <c r="F17133" s="941"/>
      <c r="G17133" s="937" t="str">
        <f t="array" ref="G17133">xlookup(F17133,'Internal Staffing Calculator'!E:E,'Internal Staffing Calculator'!C:C,"")</f>
        <v/>
      </c>
      <c r="H17133" s="932" t="str">
        <f t="array" ref="H17133">if(F17133&lt;&gt;"", iferror(index('Internal Staffing Calculator'!B$8:B23500,match(F17133,'Internal Staffing Calculator'!E$8:E23500,0)), "Not In Budget"),"")</f>
        <v/>
      </c>
      <c r="I17133" s="184"/>
      <c r="J17133" s="184"/>
      <c r="K17133" s="184"/>
      <c r="L17133" s="183"/>
    </row>
    <row r="17134">
      <c r="A17134" s="454"/>
      <c r="B17134" s="927"/>
      <c r="C17134" s="580"/>
      <c r="D17134" s="939"/>
      <c r="E17134" s="940"/>
      <c r="F17134" s="941"/>
      <c r="G17134" s="937" t="str">
        <f t="array" ref="G17134">xlookup(F17134,'Internal Staffing Calculator'!E:E,'Internal Staffing Calculator'!C:C,"")</f>
        <v/>
      </c>
      <c r="H17134" s="932" t="str">
        <f t="array" ref="H17134">if(F17134&lt;&gt;"", iferror(index('Internal Staffing Calculator'!B$8:B23500,match(F17134,'Internal Staffing Calculator'!E$8:E23500,0)), "Not In Budget"),"")</f>
        <v/>
      </c>
      <c r="I17134" s="184"/>
      <c r="J17134" s="184"/>
      <c r="K17134" s="184"/>
      <c r="L17134" s="183"/>
    </row>
    <row r="17135">
      <c r="A17135" s="454"/>
      <c r="B17135" s="927"/>
      <c r="C17135" s="580"/>
      <c r="D17135" s="939"/>
      <c r="E17135" s="940"/>
      <c r="F17135" s="941"/>
      <c r="G17135" s="937" t="str">
        <f t="array" ref="G17135">xlookup(F17135,'Internal Staffing Calculator'!E:E,'Internal Staffing Calculator'!C:C,"")</f>
        <v/>
      </c>
      <c r="H17135" s="932" t="str">
        <f t="array" ref="H17135">if(F17135&lt;&gt;"", iferror(index('Internal Staffing Calculator'!B$8:B23500,match(F17135,'Internal Staffing Calculator'!E$8:E23500,0)), "Not In Budget"),"")</f>
        <v/>
      </c>
      <c r="I17135" s="184"/>
      <c r="J17135" s="184"/>
      <c r="K17135" s="184"/>
      <c r="L17135" s="183"/>
    </row>
    <row r="17136">
      <c r="A17136" s="454"/>
      <c r="B17136" s="927"/>
      <c r="C17136" s="580"/>
      <c r="D17136" s="939"/>
      <c r="E17136" s="940"/>
      <c r="F17136" s="941"/>
      <c r="G17136" s="937" t="str">
        <f t="array" ref="G17136">xlookup(F17136,'Internal Staffing Calculator'!E:E,'Internal Staffing Calculator'!C:C,"")</f>
        <v/>
      </c>
      <c r="H17136" s="932" t="str">
        <f t="array" ref="H17136">if(F17136&lt;&gt;"", iferror(index('Internal Staffing Calculator'!B$8:B23500,match(F17136,'Internal Staffing Calculator'!E$8:E23500,0)), "Not In Budget"),"")</f>
        <v/>
      </c>
      <c r="I17136" s="184"/>
      <c r="J17136" s="184"/>
      <c r="K17136" s="184"/>
      <c r="L17136" s="183"/>
    </row>
    <row r="17137">
      <c r="A17137" s="454"/>
      <c r="B17137" s="927"/>
      <c r="C17137" s="580"/>
      <c r="D17137" s="939"/>
      <c r="E17137" s="940"/>
      <c r="F17137" s="941"/>
      <c r="G17137" s="937" t="str">
        <f t="array" ref="G17137">xlookup(F17137,'Internal Staffing Calculator'!E:E,'Internal Staffing Calculator'!C:C,"")</f>
        <v/>
      </c>
      <c r="H17137" s="932" t="str">
        <f t="array" ref="H17137">if(F17137&lt;&gt;"", iferror(index('Internal Staffing Calculator'!B$8:B23500,match(F17137,'Internal Staffing Calculator'!E$8:E23500,0)), "Not In Budget"),"")</f>
        <v/>
      </c>
      <c r="I17137" s="184"/>
      <c r="J17137" s="184"/>
      <c r="K17137" s="184"/>
      <c r="L17137" s="183"/>
    </row>
    <row r="17138">
      <c r="A17138" s="454"/>
      <c r="B17138" s="927"/>
      <c r="C17138" s="580"/>
      <c r="D17138" s="939"/>
      <c r="E17138" s="940"/>
      <c r="F17138" s="941"/>
      <c r="G17138" s="937" t="str">
        <f t="array" ref="G17138">xlookup(F17138,'Internal Staffing Calculator'!E:E,'Internal Staffing Calculator'!C:C,"")</f>
        <v/>
      </c>
      <c r="H17138" s="932" t="str">
        <f t="array" ref="H17138">if(F17138&lt;&gt;"", iferror(index('Internal Staffing Calculator'!B$8:B23500,match(F17138,'Internal Staffing Calculator'!E$8:E23500,0)), "Not In Budget"),"")</f>
        <v/>
      </c>
      <c r="I17138" s="184"/>
      <c r="J17138" s="184"/>
      <c r="K17138" s="184"/>
      <c r="L17138" s="183"/>
    </row>
    <row r="17139">
      <c r="A17139" s="454"/>
      <c r="B17139" s="927"/>
      <c r="C17139" s="580"/>
      <c r="D17139" s="939"/>
      <c r="E17139" s="940"/>
      <c r="F17139" s="941"/>
      <c r="G17139" s="937" t="str">
        <f t="array" ref="G17139">xlookup(F17139,'Internal Staffing Calculator'!E:E,'Internal Staffing Calculator'!C:C,"")</f>
        <v/>
      </c>
      <c r="H17139" s="932" t="str">
        <f t="array" ref="H17139">if(F17139&lt;&gt;"", iferror(index('Internal Staffing Calculator'!B$8:B23500,match(F17139,'Internal Staffing Calculator'!E$8:E23500,0)), "Not In Budget"),"")</f>
        <v/>
      </c>
      <c r="I17139" s="184"/>
      <c r="J17139" s="184"/>
      <c r="K17139" s="184"/>
      <c r="L17139" s="183"/>
    </row>
    <row r="17140">
      <c r="A17140" s="454"/>
      <c r="B17140" s="927"/>
      <c r="C17140" s="580"/>
      <c r="D17140" s="939"/>
      <c r="E17140" s="940"/>
      <c r="F17140" s="941"/>
      <c r="G17140" s="937" t="str">
        <f t="array" ref="G17140">xlookup(F17140,'Internal Staffing Calculator'!E:E,'Internal Staffing Calculator'!C:C,"")</f>
        <v/>
      </c>
      <c r="H17140" s="932" t="str">
        <f t="array" ref="H17140">if(F17140&lt;&gt;"", iferror(index('Internal Staffing Calculator'!B$8:B23500,match(F17140,'Internal Staffing Calculator'!E$8:E23500,0)), "Not In Budget"),"")</f>
        <v/>
      </c>
      <c r="I17140" s="184"/>
      <c r="J17140" s="184"/>
      <c r="K17140" s="184"/>
      <c r="L17140" s="183"/>
    </row>
    <row r="17141">
      <c r="A17141" s="454"/>
      <c r="B17141" s="927"/>
      <c r="C17141" s="580"/>
      <c r="D17141" s="939"/>
      <c r="E17141" s="940"/>
      <c r="F17141" s="941"/>
      <c r="G17141" s="937" t="str">
        <f t="array" ref="G17141">xlookup(F17141,'Internal Staffing Calculator'!E:E,'Internal Staffing Calculator'!C:C,"")</f>
        <v/>
      </c>
      <c r="H17141" s="932" t="str">
        <f t="array" ref="H17141">if(F17141&lt;&gt;"", iferror(index('Internal Staffing Calculator'!B$8:B23500,match(F17141,'Internal Staffing Calculator'!E$8:E23500,0)), "Not In Budget"),"")</f>
        <v/>
      </c>
      <c r="I17141" s="184"/>
      <c r="J17141" s="184"/>
      <c r="K17141" s="184"/>
      <c r="L17141" s="183"/>
    </row>
    <row r="17142">
      <c r="A17142" s="454"/>
      <c r="B17142" s="927"/>
      <c r="C17142" s="580"/>
      <c r="D17142" s="939"/>
      <c r="E17142" s="940"/>
      <c r="F17142" s="941"/>
      <c r="G17142" s="937" t="str">
        <f t="array" ref="G17142">xlookup(F17142,'Internal Staffing Calculator'!E:E,'Internal Staffing Calculator'!C:C,"")</f>
        <v/>
      </c>
      <c r="H17142" s="932" t="str">
        <f t="array" ref="H17142">if(F17142&lt;&gt;"", iferror(index('Internal Staffing Calculator'!B$8:B23500,match(F17142,'Internal Staffing Calculator'!E$8:E23500,0)), "Not In Budget"),"")</f>
        <v/>
      </c>
      <c r="I17142" s="184"/>
      <c r="J17142" s="184"/>
      <c r="K17142" s="184"/>
      <c r="L17142" s="183"/>
    </row>
    <row r="17143">
      <c r="A17143" s="454"/>
      <c r="B17143" s="927"/>
      <c r="C17143" s="580"/>
      <c r="D17143" s="939"/>
      <c r="E17143" s="940"/>
      <c r="F17143" s="941"/>
      <c r="G17143" s="937" t="str">
        <f t="array" ref="G17143">xlookup(F17143,'Internal Staffing Calculator'!E:E,'Internal Staffing Calculator'!C:C,"")</f>
        <v/>
      </c>
      <c r="H17143" s="932" t="str">
        <f t="array" ref="H17143">if(F17143&lt;&gt;"", iferror(index('Internal Staffing Calculator'!B$8:B23500,match(F17143,'Internal Staffing Calculator'!E$8:E23500,0)), "Not In Budget"),"")</f>
        <v/>
      </c>
      <c r="I17143" s="184"/>
      <c r="J17143" s="184"/>
      <c r="K17143" s="184"/>
      <c r="L17143" s="183"/>
    </row>
    <row r="17144">
      <c r="A17144" s="454"/>
      <c r="B17144" s="927"/>
      <c r="C17144" s="580"/>
      <c r="D17144" s="939"/>
      <c r="E17144" s="940"/>
      <c r="F17144" s="941"/>
      <c r="G17144" s="937" t="str">
        <f t="array" ref="G17144">xlookup(F17144,'Internal Staffing Calculator'!E:E,'Internal Staffing Calculator'!C:C,"")</f>
        <v/>
      </c>
      <c r="H17144" s="932" t="str">
        <f t="array" ref="H17144">if(F17144&lt;&gt;"", iferror(index('Internal Staffing Calculator'!B$8:B23500,match(F17144,'Internal Staffing Calculator'!E$8:E23500,0)), "Not In Budget"),"")</f>
        <v/>
      </c>
      <c r="I17144" s="184"/>
      <c r="J17144" s="184"/>
      <c r="K17144" s="184"/>
      <c r="L17144" s="183"/>
    </row>
    <row r="17145">
      <c r="A17145" s="454"/>
      <c r="B17145" s="927"/>
      <c r="C17145" s="580"/>
      <c r="D17145" s="939"/>
      <c r="E17145" s="940"/>
      <c r="F17145" s="941"/>
      <c r="G17145" s="937" t="str">
        <f t="array" ref="G17145">xlookup(F17145,'Internal Staffing Calculator'!E:E,'Internal Staffing Calculator'!C:C,"")</f>
        <v/>
      </c>
      <c r="H17145" s="932" t="str">
        <f t="array" ref="H17145">if(F17145&lt;&gt;"", iferror(index('Internal Staffing Calculator'!B$8:B23500,match(F17145,'Internal Staffing Calculator'!E$8:E23500,0)), "Not In Budget"),"")</f>
        <v/>
      </c>
      <c r="I17145" s="184"/>
      <c r="J17145" s="184"/>
      <c r="K17145" s="184"/>
      <c r="L17145" s="183"/>
    </row>
    <row r="17146">
      <c r="A17146" s="454"/>
      <c r="B17146" s="927"/>
      <c r="C17146" s="580"/>
      <c r="D17146" s="939"/>
      <c r="E17146" s="940"/>
      <c r="F17146" s="941"/>
      <c r="G17146" s="937" t="str">
        <f t="array" ref="G17146">xlookup(F17146,'Internal Staffing Calculator'!E:E,'Internal Staffing Calculator'!C:C,"")</f>
        <v/>
      </c>
      <c r="H17146" s="932" t="str">
        <f t="array" ref="H17146">if(F17146&lt;&gt;"", iferror(index('Internal Staffing Calculator'!B$8:B23500,match(F17146,'Internal Staffing Calculator'!E$8:E23500,0)), "Not In Budget"),"")</f>
        <v/>
      </c>
      <c r="I17146" s="184"/>
      <c r="J17146" s="184"/>
      <c r="K17146" s="184"/>
      <c r="L17146" s="183"/>
    </row>
    <row r="17147">
      <c r="A17147" s="454"/>
      <c r="B17147" s="927"/>
      <c r="C17147" s="580"/>
      <c r="D17147" s="939"/>
      <c r="E17147" s="940"/>
      <c r="F17147" s="941"/>
      <c r="G17147" s="937" t="str">
        <f t="array" ref="G17147">xlookup(F17147,'Internal Staffing Calculator'!E:E,'Internal Staffing Calculator'!C:C,"")</f>
        <v/>
      </c>
      <c r="H17147" s="932" t="str">
        <f t="array" ref="H17147">if(F17147&lt;&gt;"", iferror(index('Internal Staffing Calculator'!B$8:B23500,match(F17147,'Internal Staffing Calculator'!E$8:E23500,0)), "Not In Budget"),"")</f>
        <v/>
      </c>
      <c r="I17147" s="184"/>
      <c r="J17147" s="184"/>
      <c r="K17147" s="184"/>
      <c r="L17147" s="183"/>
    </row>
    <row r="17148">
      <c r="A17148" s="454"/>
      <c r="B17148" s="927"/>
      <c r="C17148" s="580"/>
      <c r="D17148" s="939"/>
      <c r="E17148" s="940"/>
      <c r="F17148" s="941"/>
      <c r="G17148" s="937" t="str">
        <f t="array" ref="G17148">xlookup(F17148,'Internal Staffing Calculator'!E:E,'Internal Staffing Calculator'!C:C,"")</f>
        <v/>
      </c>
      <c r="H17148" s="932" t="str">
        <f t="array" ref="H17148">if(F17148&lt;&gt;"", iferror(index('Internal Staffing Calculator'!B$8:B23500,match(F17148,'Internal Staffing Calculator'!E$8:E23500,0)), "Not In Budget"),"")</f>
        <v/>
      </c>
      <c r="I17148" s="184"/>
      <c r="J17148" s="184"/>
      <c r="K17148" s="184"/>
      <c r="L17148" s="183"/>
    </row>
    <row r="17149">
      <c r="A17149" s="454"/>
      <c r="B17149" s="927"/>
      <c r="C17149" s="580"/>
      <c r="D17149" s="939"/>
      <c r="E17149" s="940"/>
      <c r="F17149" s="941"/>
      <c r="G17149" s="937" t="str">
        <f t="array" ref="G17149">xlookup(F17149,'Internal Staffing Calculator'!E:E,'Internal Staffing Calculator'!C:C,"")</f>
        <v/>
      </c>
      <c r="H17149" s="932" t="str">
        <f t="array" ref="H17149">if(F17149&lt;&gt;"", iferror(index('Internal Staffing Calculator'!B$8:B23500,match(F17149,'Internal Staffing Calculator'!E$8:E23500,0)), "Not In Budget"),"")</f>
        <v/>
      </c>
      <c r="I17149" s="184"/>
      <c r="J17149" s="184"/>
      <c r="K17149" s="184"/>
      <c r="L17149" s="183"/>
    </row>
    <row r="17150">
      <c r="A17150" s="454"/>
      <c r="B17150" s="927"/>
      <c r="C17150" s="580"/>
      <c r="D17150" s="939"/>
      <c r="E17150" s="940"/>
      <c r="F17150" s="941"/>
      <c r="G17150" s="937" t="str">
        <f t="array" ref="G17150">xlookup(F17150,'Internal Staffing Calculator'!E:E,'Internal Staffing Calculator'!C:C,"")</f>
        <v/>
      </c>
      <c r="H17150" s="932" t="str">
        <f t="array" ref="H17150">if(F17150&lt;&gt;"", iferror(index('Internal Staffing Calculator'!B$8:B23500,match(F17150,'Internal Staffing Calculator'!E$8:E23500,0)), "Not In Budget"),"")</f>
        <v/>
      </c>
      <c r="I17150" s="184"/>
      <c r="J17150" s="184"/>
      <c r="K17150" s="184"/>
      <c r="L17150" s="183"/>
    </row>
    <row r="17151">
      <c r="A17151" s="454"/>
      <c r="B17151" s="927"/>
      <c r="C17151" s="580"/>
      <c r="D17151" s="939"/>
      <c r="E17151" s="940"/>
      <c r="F17151" s="941"/>
      <c r="G17151" s="937" t="str">
        <f t="array" ref="G17151">xlookup(F17151,'Internal Staffing Calculator'!E:E,'Internal Staffing Calculator'!C:C,"")</f>
        <v/>
      </c>
      <c r="H17151" s="932" t="str">
        <f t="array" ref="H17151">if(F17151&lt;&gt;"", iferror(index('Internal Staffing Calculator'!B$8:B23500,match(F17151,'Internal Staffing Calculator'!E$8:E23500,0)), "Not In Budget"),"")</f>
        <v/>
      </c>
      <c r="I17151" s="184"/>
      <c r="J17151" s="184"/>
      <c r="K17151" s="184"/>
      <c r="L17151" s="183"/>
    </row>
    <row r="17152">
      <c r="A17152" s="454"/>
      <c r="B17152" s="927"/>
      <c r="C17152" s="580"/>
      <c r="D17152" s="939"/>
      <c r="E17152" s="940"/>
      <c r="F17152" s="941"/>
      <c r="G17152" s="937" t="str">
        <f t="array" ref="G17152">xlookup(F17152,'Internal Staffing Calculator'!E:E,'Internal Staffing Calculator'!C:C,"")</f>
        <v/>
      </c>
      <c r="H17152" s="932" t="str">
        <f t="array" ref="H17152">if(F17152&lt;&gt;"", iferror(index('Internal Staffing Calculator'!B$8:B23500,match(F17152,'Internal Staffing Calculator'!E$8:E23500,0)), "Not In Budget"),"")</f>
        <v/>
      </c>
      <c r="I17152" s="184"/>
      <c r="J17152" s="184"/>
      <c r="K17152" s="184"/>
      <c r="L17152" s="183"/>
    </row>
    <row r="17153">
      <c r="A17153" s="454"/>
      <c r="B17153" s="927"/>
      <c r="C17153" s="580"/>
      <c r="D17153" s="939"/>
      <c r="E17153" s="940"/>
      <c r="F17153" s="941"/>
      <c r="G17153" s="937" t="str">
        <f t="array" ref="G17153">xlookup(F17153,'Internal Staffing Calculator'!E:E,'Internal Staffing Calculator'!C:C,"")</f>
        <v/>
      </c>
      <c r="H17153" s="932" t="str">
        <f t="array" ref="H17153">if(F17153&lt;&gt;"", iferror(index('Internal Staffing Calculator'!B$8:B23500,match(F17153,'Internal Staffing Calculator'!E$8:E23500,0)), "Not In Budget"),"")</f>
        <v/>
      </c>
      <c r="I17153" s="184"/>
      <c r="J17153" s="184"/>
      <c r="K17153" s="184"/>
      <c r="L17153" s="183"/>
    </row>
    <row r="17154">
      <c r="A17154" s="454"/>
      <c r="B17154" s="927"/>
      <c r="C17154" s="580"/>
      <c r="D17154" s="939"/>
      <c r="E17154" s="940"/>
      <c r="F17154" s="941"/>
      <c r="G17154" s="937" t="str">
        <f t="array" ref="G17154">xlookup(F17154,'Internal Staffing Calculator'!E:E,'Internal Staffing Calculator'!C:C,"")</f>
        <v/>
      </c>
      <c r="H17154" s="932" t="str">
        <f t="array" ref="H17154">if(F17154&lt;&gt;"", iferror(index('Internal Staffing Calculator'!B$8:B23500,match(F17154,'Internal Staffing Calculator'!E$8:E23500,0)), "Not In Budget"),"")</f>
        <v/>
      </c>
      <c r="I17154" s="184"/>
      <c r="J17154" s="184"/>
      <c r="K17154" s="184"/>
      <c r="L17154" s="183"/>
    </row>
    <row r="17155">
      <c r="A17155" s="454"/>
      <c r="B17155" s="927"/>
      <c r="C17155" s="580"/>
      <c r="D17155" s="939"/>
      <c r="E17155" s="940"/>
      <c r="F17155" s="941"/>
      <c r="G17155" s="937" t="str">
        <f t="array" ref="G17155">xlookup(F17155,'Internal Staffing Calculator'!E:E,'Internal Staffing Calculator'!C:C,"")</f>
        <v/>
      </c>
      <c r="H17155" s="932" t="str">
        <f t="array" ref="H17155">if(F17155&lt;&gt;"", iferror(index('Internal Staffing Calculator'!B$8:B23500,match(F17155,'Internal Staffing Calculator'!E$8:E23500,0)), "Not In Budget"),"")</f>
        <v/>
      </c>
      <c r="I17155" s="184"/>
      <c r="J17155" s="184"/>
      <c r="K17155" s="184"/>
      <c r="L17155" s="183"/>
    </row>
    <row r="17156">
      <c r="A17156" s="454"/>
      <c r="B17156" s="927"/>
      <c r="C17156" s="580"/>
      <c r="D17156" s="939"/>
      <c r="E17156" s="940"/>
      <c r="F17156" s="941"/>
      <c r="G17156" s="937" t="str">
        <f t="array" ref="G17156">xlookup(F17156,'Internal Staffing Calculator'!E:E,'Internal Staffing Calculator'!C:C,"")</f>
        <v/>
      </c>
      <c r="H17156" s="932" t="str">
        <f t="array" ref="H17156">if(F17156&lt;&gt;"", iferror(index('Internal Staffing Calculator'!B$8:B23500,match(F17156,'Internal Staffing Calculator'!E$8:E23500,0)), "Not In Budget"),"")</f>
        <v/>
      </c>
      <c r="I17156" s="184"/>
      <c r="J17156" s="184"/>
      <c r="K17156" s="184"/>
      <c r="L17156" s="183"/>
    </row>
    <row r="17157">
      <c r="A17157" s="454"/>
      <c r="B17157" s="927"/>
      <c r="C17157" s="580"/>
      <c r="D17157" s="939"/>
      <c r="E17157" s="940"/>
      <c r="F17157" s="941"/>
      <c r="G17157" s="937" t="str">
        <f t="array" ref="G17157">xlookup(F17157,'Internal Staffing Calculator'!E:E,'Internal Staffing Calculator'!C:C,"")</f>
        <v/>
      </c>
      <c r="H17157" s="932" t="str">
        <f t="array" ref="H17157">if(F17157&lt;&gt;"", iferror(index('Internal Staffing Calculator'!B$8:B23500,match(F17157,'Internal Staffing Calculator'!E$8:E23500,0)), "Not In Budget"),"")</f>
        <v/>
      </c>
      <c r="I17157" s="184"/>
      <c r="J17157" s="184"/>
      <c r="K17157" s="184"/>
      <c r="L17157" s="183"/>
    </row>
    <row r="17158">
      <c r="A17158" s="454"/>
      <c r="B17158" s="927"/>
      <c r="C17158" s="580"/>
      <c r="D17158" s="939"/>
      <c r="E17158" s="940"/>
      <c r="F17158" s="941"/>
      <c r="G17158" s="937" t="str">
        <f t="array" ref="G17158">xlookup(F17158,'Internal Staffing Calculator'!E:E,'Internal Staffing Calculator'!C:C,"")</f>
        <v/>
      </c>
      <c r="H17158" s="932" t="str">
        <f t="array" ref="H17158">if(F17158&lt;&gt;"", iferror(index('Internal Staffing Calculator'!B$8:B23500,match(F17158,'Internal Staffing Calculator'!E$8:E23500,0)), "Not In Budget"),"")</f>
        <v/>
      </c>
      <c r="I17158" s="184"/>
      <c r="J17158" s="184"/>
      <c r="K17158" s="184"/>
      <c r="L17158" s="183"/>
    </row>
    <row r="17159">
      <c r="A17159" s="454"/>
      <c r="B17159" s="927"/>
      <c r="C17159" s="580"/>
      <c r="D17159" s="939"/>
      <c r="E17159" s="940"/>
      <c r="F17159" s="941"/>
      <c r="G17159" s="937" t="str">
        <f t="array" ref="G17159">xlookup(F17159,'Internal Staffing Calculator'!E:E,'Internal Staffing Calculator'!C:C,"")</f>
        <v/>
      </c>
      <c r="H17159" s="932" t="str">
        <f t="array" ref="H17159">if(F17159&lt;&gt;"", iferror(index('Internal Staffing Calculator'!B$8:B23500,match(F17159,'Internal Staffing Calculator'!E$8:E23500,0)), "Not In Budget"),"")</f>
        <v/>
      </c>
      <c r="I17159" s="184"/>
      <c r="J17159" s="184"/>
      <c r="K17159" s="184"/>
      <c r="L17159" s="183"/>
    </row>
    <row r="17160">
      <c r="A17160" s="454"/>
      <c r="B17160" s="927"/>
      <c r="C17160" s="580"/>
      <c r="D17160" s="939"/>
      <c r="E17160" s="940"/>
      <c r="F17160" s="941"/>
      <c r="G17160" s="937" t="str">
        <f t="array" ref="G17160">xlookup(F17160,'Internal Staffing Calculator'!E:E,'Internal Staffing Calculator'!C:C,"")</f>
        <v/>
      </c>
      <c r="H17160" s="932" t="str">
        <f t="array" ref="H17160">if(F17160&lt;&gt;"", iferror(index('Internal Staffing Calculator'!B$8:B23500,match(F17160,'Internal Staffing Calculator'!E$8:E23500,0)), "Not In Budget"),"")</f>
        <v/>
      </c>
      <c r="I17160" s="184"/>
      <c r="J17160" s="184"/>
      <c r="K17160" s="184"/>
      <c r="L17160" s="183"/>
    </row>
    <row r="17161">
      <c r="A17161" s="454"/>
      <c r="B17161" s="927"/>
      <c r="C17161" s="580"/>
      <c r="D17161" s="939"/>
      <c r="E17161" s="940"/>
      <c r="F17161" s="941"/>
      <c r="G17161" s="937" t="str">
        <f t="array" ref="G17161">xlookup(F17161,'Internal Staffing Calculator'!E:E,'Internal Staffing Calculator'!C:C,"")</f>
        <v/>
      </c>
      <c r="H17161" s="932" t="str">
        <f t="array" ref="H17161">if(F17161&lt;&gt;"", iferror(index('Internal Staffing Calculator'!B$8:B23500,match(F17161,'Internal Staffing Calculator'!E$8:E23500,0)), "Not In Budget"),"")</f>
        <v/>
      </c>
      <c r="I17161" s="184"/>
      <c r="J17161" s="184"/>
      <c r="K17161" s="184"/>
      <c r="L17161" s="183"/>
    </row>
    <row r="17162">
      <c r="A17162" s="454"/>
      <c r="B17162" s="927"/>
      <c r="C17162" s="580"/>
      <c r="D17162" s="939"/>
      <c r="E17162" s="940"/>
      <c r="F17162" s="941"/>
      <c r="G17162" s="937" t="str">
        <f t="array" ref="G17162">xlookup(F17162,'Internal Staffing Calculator'!E:E,'Internal Staffing Calculator'!C:C,"")</f>
        <v/>
      </c>
      <c r="H17162" s="932" t="str">
        <f t="array" ref="H17162">if(F17162&lt;&gt;"", iferror(index('Internal Staffing Calculator'!B$8:B23500,match(F17162,'Internal Staffing Calculator'!E$8:E23500,0)), "Not In Budget"),"")</f>
        <v/>
      </c>
      <c r="I17162" s="184"/>
      <c r="J17162" s="184"/>
      <c r="K17162" s="184"/>
      <c r="L17162" s="183"/>
    </row>
    <row r="17163">
      <c r="A17163" s="454"/>
      <c r="B17163" s="927"/>
      <c r="C17163" s="580"/>
      <c r="D17163" s="939"/>
      <c r="E17163" s="940"/>
      <c r="F17163" s="941"/>
      <c r="G17163" s="937" t="str">
        <f t="array" ref="G17163">xlookup(F17163,'Internal Staffing Calculator'!E:E,'Internal Staffing Calculator'!C:C,"")</f>
        <v/>
      </c>
      <c r="H17163" s="932" t="str">
        <f t="array" ref="H17163">if(F17163&lt;&gt;"", iferror(index('Internal Staffing Calculator'!B$8:B23500,match(F17163,'Internal Staffing Calculator'!E$8:E23500,0)), "Not In Budget"),"")</f>
        <v/>
      </c>
      <c r="I17163" s="184"/>
      <c r="J17163" s="184"/>
      <c r="K17163" s="184"/>
      <c r="L17163" s="183"/>
    </row>
    <row r="17164">
      <c r="A17164" s="454"/>
      <c r="B17164" s="927"/>
      <c r="C17164" s="580"/>
      <c r="D17164" s="939"/>
      <c r="E17164" s="940"/>
      <c r="F17164" s="941"/>
      <c r="G17164" s="937" t="str">
        <f t="array" ref="G17164">xlookup(F17164,'Internal Staffing Calculator'!E:E,'Internal Staffing Calculator'!C:C,"")</f>
        <v/>
      </c>
      <c r="H17164" s="932" t="str">
        <f t="array" ref="H17164">if(F17164&lt;&gt;"", iferror(index('Internal Staffing Calculator'!B$8:B23500,match(F17164,'Internal Staffing Calculator'!E$8:E23500,0)), "Not In Budget"),"")</f>
        <v/>
      </c>
      <c r="I17164" s="184"/>
      <c r="J17164" s="184"/>
      <c r="K17164" s="184"/>
      <c r="L17164" s="183"/>
    </row>
    <row r="17165">
      <c r="A17165" s="454"/>
      <c r="B17165" s="927"/>
      <c r="C17165" s="580"/>
      <c r="D17165" s="939"/>
      <c r="E17165" s="940"/>
      <c r="F17165" s="941"/>
      <c r="G17165" s="937" t="str">
        <f t="array" ref="G17165">xlookup(F17165,'Internal Staffing Calculator'!E:E,'Internal Staffing Calculator'!C:C,"")</f>
        <v/>
      </c>
      <c r="H17165" s="932" t="str">
        <f t="array" ref="H17165">if(F17165&lt;&gt;"", iferror(index('Internal Staffing Calculator'!B$8:B23500,match(F17165,'Internal Staffing Calculator'!E$8:E23500,0)), "Not In Budget"),"")</f>
        <v/>
      </c>
      <c r="I17165" s="184"/>
      <c r="J17165" s="184"/>
      <c r="K17165" s="184"/>
      <c r="L17165" s="183"/>
    </row>
    <row r="17166">
      <c r="A17166" s="454"/>
      <c r="B17166" s="927"/>
      <c r="C17166" s="580"/>
      <c r="D17166" s="939"/>
      <c r="E17166" s="940"/>
      <c r="F17166" s="941"/>
      <c r="G17166" s="937" t="str">
        <f t="array" ref="G17166">xlookup(F17166,'Internal Staffing Calculator'!E:E,'Internal Staffing Calculator'!C:C,"")</f>
        <v/>
      </c>
      <c r="H17166" s="932" t="str">
        <f t="array" ref="H17166">if(F17166&lt;&gt;"", iferror(index('Internal Staffing Calculator'!B$8:B23500,match(F17166,'Internal Staffing Calculator'!E$8:E23500,0)), "Not In Budget"),"")</f>
        <v/>
      </c>
      <c r="I17166" s="184"/>
      <c r="J17166" s="184"/>
      <c r="K17166" s="184"/>
      <c r="L17166" s="183"/>
    </row>
    <row r="17167">
      <c r="A17167" s="454"/>
      <c r="B17167" s="927"/>
      <c r="C17167" s="580"/>
      <c r="D17167" s="939"/>
      <c r="E17167" s="940"/>
      <c r="F17167" s="941"/>
      <c r="G17167" s="937" t="str">
        <f t="array" ref="G17167">xlookup(F17167,'Internal Staffing Calculator'!E:E,'Internal Staffing Calculator'!C:C,"")</f>
        <v/>
      </c>
      <c r="H17167" s="932" t="str">
        <f t="array" ref="H17167">if(F17167&lt;&gt;"", iferror(index('Internal Staffing Calculator'!B$8:B23500,match(F17167,'Internal Staffing Calculator'!E$8:E23500,0)), "Not In Budget"),"")</f>
        <v/>
      </c>
      <c r="I17167" s="184"/>
      <c r="J17167" s="184"/>
      <c r="K17167" s="184"/>
      <c r="L17167" s="183"/>
    </row>
    <row r="17168">
      <c r="A17168" s="454"/>
      <c r="B17168" s="927"/>
      <c r="C17168" s="580"/>
      <c r="D17168" s="939"/>
      <c r="E17168" s="940"/>
      <c r="F17168" s="941"/>
      <c r="G17168" s="937" t="str">
        <f t="array" ref="G17168">xlookup(F17168,'Internal Staffing Calculator'!E:E,'Internal Staffing Calculator'!C:C,"")</f>
        <v/>
      </c>
      <c r="H17168" s="932" t="str">
        <f t="array" ref="H17168">if(F17168&lt;&gt;"", iferror(index('Internal Staffing Calculator'!B$8:B23500,match(F17168,'Internal Staffing Calculator'!E$8:E23500,0)), "Not In Budget"),"")</f>
        <v/>
      </c>
      <c r="I17168" s="184"/>
      <c r="J17168" s="184"/>
      <c r="K17168" s="184"/>
      <c r="L17168" s="183"/>
    </row>
    <row r="17169">
      <c r="A17169" s="454"/>
      <c r="B17169" s="927"/>
      <c r="C17169" s="580"/>
      <c r="D17169" s="939"/>
      <c r="E17169" s="940"/>
      <c r="F17169" s="941"/>
      <c r="G17169" s="937" t="str">
        <f t="array" ref="G17169">xlookup(F17169,'Internal Staffing Calculator'!E:E,'Internal Staffing Calculator'!C:C,"")</f>
        <v/>
      </c>
      <c r="H17169" s="932" t="str">
        <f t="array" ref="H17169">if(F17169&lt;&gt;"", iferror(index('Internal Staffing Calculator'!B$8:B23500,match(F17169,'Internal Staffing Calculator'!E$8:E23500,0)), "Not In Budget"),"")</f>
        <v/>
      </c>
      <c r="I17169" s="184"/>
      <c r="J17169" s="184"/>
      <c r="K17169" s="184"/>
      <c r="L17169" s="183"/>
    </row>
    <row r="17170">
      <c r="A17170" s="454"/>
      <c r="B17170" s="927"/>
      <c r="C17170" s="580"/>
      <c r="D17170" s="939"/>
      <c r="E17170" s="940"/>
      <c r="F17170" s="941"/>
      <c r="G17170" s="937" t="str">
        <f t="array" ref="G17170">xlookup(F17170,'Internal Staffing Calculator'!E:E,'Internal Staffing Calculator'!C:C,"")</f>
        <v/>
      </c>
      <c r="H17170" s="932" t="str">
        <f t="array" ref="H17170">if(F17170&lt;&gt;"", iferror(index('Internal Staffing Calculator'!B$8:B23500,match(F17170,'Internal Staffing Calculator'!E$8:E23500,0)), "Not In Budget"),"")</f>
        <v/>
      </c>
      <c r="I17170" s="184"/>
      <c r="J17170" s="184"/>
      <c r="K17170" s="184"/>
      <c r="L17170" s="183"/>
    </row>
    <row r="17171">
      <c r="A17171" s="454"/>
      <c r="B17171" s="927"/>
      <c r="C17171" s="580"/>
      <c r="D17171" s="939"/>
      <c r="E17171" s="940"/>
      <c r="F17171" s="941"/>
      <c r="G17171" s="937" t="str">
        <f t="array" ref="G17171">xlookup(F17171,'Internal Staffing Calculator'!E:E,'Internal Staffing Calculator'!C:C,"")</f>
        <v/>
      </c>
      <c r="H17171" s="932" t="str">
        <f t="array" ref="H17171">if(F17171&lt;&gt;"", iferror(index('Internal Staffing Calculator'!B$8:B23500,match(F17171,'Internal Staffing Calculator'!E$8:E23500,0)), "Not In Budget"),"")</f>
        <v/>
      </c>
      <c r="I17171" s="184"/>
      <c r="J17171" s="184"/>
      <c r="K17171" s="184"/>
      <c r="L17171" s="183"/>
    </row>
    <row r="17172">
      <c r="A17172" s="454"/>
      <c r="B17172" s="927"/>
      <c r="C17172" s="580"/>
      <c r="D17172" s="939"/>
      <c r="E17172" s="940"/>
      <c r="F17172" s="941"/>
      <c r="G17172" s="937" t="str">
        <f t="array" ref="G17172">xlookup(F17172,'Internal Staffing Calculator'!E:E,'Internal Staffing Calculator'!C:C,"")</f>
        <v/>
      </c>
      <c r="H17172" s="932" t="str">
        <f t="array" ref="H17172">if(F17172&lt;&gt;"", iferror(index('Internal Staffing Calculator'!B$8:B23500,match(F17172,'Internal Staffing Calculator'!E$8:E23500,0)), "Not In Budget"),"")</f>
        <v/>
      </c>
      <c r="I17172" s="184"/>
      <c r="J17172" s="184"/>
      <c r="K17172" s="184"/>
      <c r="L17172" s="183"/>
    </row>
    <row r="17173">
      <c r="A17173" s="454"/>
      <c r="B17173" s="927"/>
      <c r="C17173" s="580"/>
      <c r="D17173" s="939"/>
      <c r="E17173" s="940"/>
      <c r="F17173" s="941"/>
      <c r="G17173" s="937" t="str">
        <f t="array" ref="G17173">xlookup(F17173,'Internal Staffing Calculator'!E:E,'Internal Staffing Calculator'!C:C,"")</f>
        <v/>
      </c>
      <c r="H17173" s="932" t="str">
        <f t="array" ref="H17173">if(F17173&lt;&gt;"", iferror(index('Internal Staffing Calculator'!B$8:B23500,match(F17173,'Internal Staffing Calculator'!E$8:E23500,0)), "Not In Budget"),"")</f>
        <v/>
      </c>
      <c r="I17173" s="184"/>
      <c r="J17173" s="184"/>
      <c r="K17173" s="184"/>
      <c r="L17173" s="183"/>
    </row>
    <row r="17174">
      <c r="A17174" s="454"/>
      <c r="B17174" s="927"/>
      <c r="C17174" s="580"/>
      <c r="D17174" s="939"/>
      <c r="E17174" s="940"/>
      <c r="F17174" s="941"/>
      <c r="G17174" s="937" t="str">
        <f t="array" ref="G17174">xlookup(F17174,'Internal Staffing Calculator'!E:E,'Internal Staffing Calculator'!C:C,"")</f>
        <v/>
      </c>
      <c r="H17174" s="932" t="str">
        <f t="array" ref="H17174">if(F17174&lt;&gt;"", iferror(index('Internal Staffing Calculator'!B$8:B23500,match(F17174,'Internal Staffing Calculator'!E$8:E23500,0)), "Not In Budget"),"")</f>
        <v/>
      </c>
      <c r="I17174" s="184"/>
      <c r="J17174" s="184"/>
      <c r="K17174" s="184"/>
      <c r="L17174" s="183"/>
    </row>
    <row r="17175">
      <c r="A17175" s="454"/>
      <c r="B17175" s="927"/>
      <c r="C17175" s="580"/>
      <c r="D17175" s="939"/>
      <c r="E17175" s="940"/>
      <c r="F17175" s="941"/>
      <c r="G17175" s="937" t="str">
        <f t="array" ref="G17175">xlookup(F17175,'Internal Staffing Calculator'!E:E,'Internal Staffing Calculator'!C:C,"")</f>
        <v/>
      </c>
      <c r="H17175" s="932" t="str">
        <f t="array" ref="H17175">if(F17175&lt;&gt;"", iferror(index('Internal Staffing Calculator'!B$8:B23500,match(F17175,'Internal Staffing Calculator'!E$8:E23500,0)), "Not In Budget"),"")</f>
        <v/>
      </c>
      <c r="I17175" s="184"/>
      <c r="J17175" s="184"/>
      <c r="K17175" s="184"/>
      <c r="L17175" s="183"/>
    </row>
    <row r="17176">
      <c r="A17176" s="454"/>
      <c r="B17176" s="927"/>
      <c r="C17176" s="580"/>
      <c r="D17176" s="939"/>
      <c r="E17176" s="940"/>
      <c r="F17176" s="941"/>
      <c r="G17176" s="937" t="str">
        <f t="array" ref="G17176">xlookup(F17176,'Internal Staffing Calculator'!E:E,'Internal Staffing Calculator'!C:C,"")</f>
        <v/>
      </c>
      <c r="H17176" s="932" t="str">
        <f t="array" ref="H17176">if(F17176&lt;&gt;"", iferror(index('Internal Staffing Calculator'!B$8:B23500,match(F17176,'Internal Staffing Calculator'!E$8:E23500,0)), "Not In Budget"),"")</f>
        <v/>
      </c>
      <c r="I17176" s="184"/>
      <c r="J17176" s="184"/>
      <c r="K17176" s="184"/>
      <c r="L17176" s="183"/>
    </row>
    <row r="17177">
      <c r="A17177" s="454"/>
      <c r="B17177" s="927"/>
      <c r="C17177" s="580"/>
      <c r="D17177" s="939"/>
      <c r="E17177" s="940"/>
      <c r="F17177" s="941"/>
      <c r="G17177" s="937" t="str">
        <f t="array" ref="G17177">xlookup(F17177,'Internal Staffing Calculator'!E:E,'Internal Staffing Calculator'!C:C,"")</f>
        <v/>
      </c>
      <c r="H17177" s="932" t="str">
        <f t="array" ref="H17177">if(F17177&lt;&gt;"", iferror(index('Internal Staffing Calculator'!B$8:B23500,match(F17177,'Internal Staffing Calculator'!E$8:E23500,0)), "Not In Budget"),"")</f>
        <v/>
      </c>
      <c r="I17177" s="184"/>
      <c r="J17177" s="184"/>
      <c r="K17177" s="184"/>
      <c r="L17177" s="183"/>
    </row>
    <row r="17178">
      <c r="A17178" s="454"/>
      <c r="B17178" s="927"/>
      <c r="C17178" s="580"/>
      <c r="D17178" s="939"/>
      <c r="E17178" s="940"/>
      <c r="F17178" s="941"/>
      <c r="G17178" s="937" t="str">
        <f t="array" ref="G17178">xlookup(F17178,'Internal Staffing Calculator'!E:E,'Internal Staffing Calculator'!C:C,"")</f>
        <v/>
      </c>
      <c r="H17178" s="932" t="str">
        <f t="array" ref="H17178">if(F17178&lt;&gt;"", iferror(index('Internal Staffing Calculator'!B$8:B23500,match(F17178,'Internal Staffing Calculator'!E$8:E23500,0)), "Not In Budget"),"")</f>
        <v/>
      </c>
      <c r="I17178" s="184"/>
      <c r="J17178" s="184"/>
      <c r="K17178" s="184"/>
      <c r="L17178" s="183"/>
    </row>
    <row r="17179">
      <c r="A17179" s="454"/>
      <c r="B17179" s="927"/>
      <c r="C17179" s="580"/>
      <c r="D17179" s="939"/>
      <c r="E17179" s="940"/>
      <c r="F17179" s="941"/>
      <c r="G17179" s="937" t="str">
        <f t="array" ref="G17179">xlookup(F17179,'Internal Staffing Calculator'!E:E,'Internal Staffing Calculator'!C:C,"")</f>
        <v/>
      </c>
      <c r="H17179" s="932" t="str">
        <f t="array" ref="H17179">if(F17179&lt;&gt;"", iferror(index('Internal Staffing Calculator'!B$8:B23500,match(F17179,'Internal Staffing Calculator'!E$8:E23500,0)), "Not In Budget"),"")</f>
        <v/>
      </c>
      <c r="I17179" s="184"/>
      <c r="J17179" s="184"/>
      <c r="K17179" s="184"/>
      <c r="L17179" s="183"/>
    </row>
    <row r="17180">
      <c r="A17180" s="454"/>
      <c r="B17180" s="927"/>
      <c r="C17180" s="580"/>
      <c r="D17180" s="939"/>
      <c r="E17180" s="940"/>
      <c r="F17180" s="941"/>
      <c r="G17180" s="937" t="str">
        <f t="array" ref="G17180">xlookup(F17180,'Internal Staffing Calculator'!E:E,'Internal Staffing Calculator'!C:C,"")</f>
        <v/>
      </c>
      <c r="H17180" s="932" t="str">
        <f t="array" ref="H17180">if(F17180&lt;&gt;"", iferror(index('Internal Staffing Calculator'!B$8:B23500,match(F17180,'Internal Staffing Calculator'!E$8:E23500,0)), "Not In Budget"),"")</f>
        <v/>
      </c>
      <c r="I17180" s="184"/>
      <c r="J17180" s="184"/>
      <c r="K17180" s="184"/>
      <c r="L17180" s="183"/>
    </row>
    <row r="17181">
      <c r="A17181" s="454"/>
      <c r="B17181" s="927"/>
      <c r="C17181" s="580"/>
      <c r="D17181" s="939"/>
      <c r="E17181" s="940"/>
      <c r="F17181" s="941"/>
      <c r="G17181" s="937" t="str">
        <f t="array" ref="G17181">xlookup(F17181,'Internal Staffing Calculator'!E:E,'Internal Staffing Calculator'!C:C,"")</f>
        <v/>
      </c>
      <c r="H17181" s="932" t="str">
        <f t="array" ref="H17181">if(F17181&lt;&gt;"", iferror(index('Internal Staffing Calculator'!B$8:B23500,match(F17181,'Internal Staffing Calculator'!E$8:E23500,0)), "Not In Budget"),"")</f>
        <v/>
      </c>
      <c r="I17181" s="184"/>
      <c r="J17181" s="184"/>
      <c r="K17181" s="184"/>
      <c r="L17181" s="183"/>
    </row>
    <row r="17182">
      <c r="A17182" s="454"/>
      <c r="B17182" s="927"/>
      <c r="C17182" s="580"/>
      <c r="D17182" s="939"/>
      <c r="E17182" s="940"/>
      <c r="F17182" s="941"/>
      <c r="G17182" s="937" t="str">
        <f t="array" ref="G17182">xlookup(F17182,'Internal Staffing Calculator'!E:E,'Internal Staffing Calculator'!C:C,"")</f>
        <v/>
      </c>
      <c r="H17182" s="932" t="str">
        <f t="array" ref="H17182">if(F17182&lt;&gt;"", iferror(index('Internal Staffing Calculator'!B$8:B23500,match(F17182,'Internal Staffing Calculator'!E$8:E23500,0)), "Not In Budget"),"")</f>
        <v/>
      </c>
      <c r="I17182" s="184"/>
      <c r="J17182" s="184"/>
      <c r="K17182" s="184"/>
      <c r="L17182" s="183"/>
    </row>
    <row r="17183">
      <c r="A17183" s="454"/>
      <c r="B17183" s="927"/>
      <c r="C17183" s="580"/>
      <c r="D17183" s="939"/>
      <c r="E17183" s="940"/>
      <c r="F17183" s="941"/>
      <c r="G17183" s="937" t="str">
        <f t="array" ref="G17183">xlookup(F17183,'Internal Staffing Calculator'!E:E,'Internal Staffing Calculator'!C:C,"")</f>
        <v/>
      </c>
      <c r="H17183" s="932" t="str">
        <f t="array" ref="H17183">if(F17183&lt;&gt;"", iferror(index('Internal Staffing Calculator'!B$8:B23500,match(F17183,'Internal Staffing Calculator'!E$8:E23500,0)), "Not In Budget"),"")</f>
        <v/>
      </c>
      <c r="I17183" s="184"/>
      <c r="J17183" s="184"/>
      <c r="K17183" s="184"/>
      <c r="L17183" s="183"/>
    </row>
    <row r="17184">
      <c r="A17184" s="454"/>
      <c r="B17184" s="927"/>
      <c r="C17184" s="580"/>
      <c r="D17184" s="939"/>
      <c r="E17184" s="940"/>
      <c r="F17184" s="941"/>
      <c r="G17184" s="937" t="str">
        <f t="array" ref="G17184">xlookup(F17184,'Internal Staffing Calculator'!E:E,'Internal Staffing Calculator'!C:C,"")</f>
        <v/>
      </c>
      <c r="H17184" s="932" t="str">
        <f t="array" ref="H17184">if(F17184&lt;&gt;"", iferror(index('Internal Staffing Calculator'!B$8:B23500,match(F17184,'Internal Staffing Calculator'!E$8:E23500,0)), "Not In Budget"),"")</f>
        <v/>
      </c>
      <c r="I17184" s="184"/>
      <c r="J17184" s="184"/>
      <c r="K17184" s="184"/>
      <c r="L17184" s="183"/>
    </row>
    <row r="17185">
      <c r="A17185" s="454"/>
      <c r="B17185" s="927"/>
      <c r="C17185" s="580"/>
      <c r="D17185" s="939"/>
      <c r="E17185" s="940"/>
      <c r="F17185" s="941"/>
      <c r="G17185" s="937" t="str">
        <f t="array" ref="G17185">xlookup(F17185,'Internal Staffing Calculator'!E:E,'Internal Staffing Calculator'!C:C,"")</f>
        <v/>
      </c>
      <c r="H17185" s="932" t="str">
        <f t="array" ref="H17185">if(F17185&lt;&gt;"", iferror(index('Internal Staffing Calculator'!B$8:B23500,match(F17185,'Internal Staffing Calculator'!E$8:E23500,0)), "Not In Budget"),"")</f>
        <v/>
      </c>
      <c r="I17185" s="184"/>
      <c r="J17185" s="184"/>
      <c r="K17185" s="184"/>
      <c r="L17185" s="183"/>
    </row>
    <row r="17186">
      <c r="A17186" s="454"/>
      <c r="B17186" s="927"/>
      <c r="C17186" s="580"/>
      <c r="D17186" s="939"/>
      <c r="E17186" s="940"/>
      <c r="F17186" s="941"/>
      <c r="G17186" s="937" t="str">
        <f t="array" ref="G17186">xlookup(F17186,'Internal Staffing Calculator'!E:E,'Internal Staffing Calculator'!C:C,"")</f>
        <v/>
      </c>
      <c r="H17186" s="932" t="str">
        <f t="array" ref="H17186">if(F17186&lt;&gt;"", iferror(index('Internal Staffing Calculator'!B$8:B23500,match(F17186,'Internal Staffing Calculator'!E$8:E23500,0)), "Not In Budget"),"")</f>
        <v/>
      </c>
      <c r="I17186" s="184"/>
      <c r="J17186" s="184"/>
      <c r="K17186" s="184"/>
      <c r="L17186" s="183"/>
    </row>
    <row r="17187">
      <c r="A17187" s="454"/>
      <c r="B17187" s="927"/>
      <c r="C17187" s="580"/>
      <c r="D17187" s="939"/>
      <c r="E17187" s="940"/>
      <c r="F17187" s="941"/>
      <c r="G17187" s="937" t="str">
        <f t="array" ref="G17187">xlookup(F17187,'Internal Staffing Calculator'!E:E,'Internal Staffing Calculator'!C:C,"")</f>
        <v/>
      </c>
      <c r="H17187" s="932" t="str">
        <f t="array" ref="H17187">if(F17187&lt;&gt;"", iferror(index('Internal Staffing Calculator'!B$8:B23500,match(F17187,'Internal Staffing Calculator'!E$8:E23500,0)), "Not In Budget"),"")</f>
        <v/>
      </c>
      <c r="I17187" s="184"/>
      <c r="J17187" s="184"/>
      <c r="K17187" s="184"/>
      <c r="L17187" s="183"/>
    </row>
    <row r="17188">
      <c r="A17188" s="454"/>
      <c r="B17188" s="927"/>
      <c r="C17188" s="580"/>
      <c r="D17188" s="939"/>
      <c r="E17188" s="940"/>
      <c r="F17188" s="941"/>
      <c r="G17188" s="937" t="str">
        <f t="array" ref="G17188">xlookup(F17188,'Internal Staffing Calculator'!E:E,'Internal Staffing Calculator'!C:C,"")</f>
        <v/>
      </c>
      <c r="H17188" s="932" t="str">
        <f t="array" ref="H17188">if(F17188&lt;&gt;"", iferror(index('Internal Staffing Calculator'!B$8:B23500,match(F17188,'Internal Staffing Calculator'!E$8:E23500,0)), "Not In Budget"),"")</f>
        <v/>
      </c>
      <c r="I17188" s="184"/>
      <c r="J17188" s="184"/>
      <c r="K17188" s="184"/>
      <c r="L17188" s="183"/>
    </row>
    <row r="17189">
      <c r="A17189" s="454"/>
      <c r="B17189" s="927"/>
      <c r="C17189" s="580"/>
      <c r="D17189" s="939"/>
      <c r="E17189" s="940"/>
      <c r="F17189" s="941"/>
      <c r="G17189" s="937" t="str">
        <f t="array" ref="G17189">xlookup(F17189,'Internal Staffing Calculator'!E:E,'Internal Staffing Calculator'!C:C,"")</f>
        <v/>
      </c>
      <c r="H17189" s="932" t="str">
        <f t="array" ref="H17189">if(F17189&lt;&gt;"", iferror(index('Internal Staffing Calculator'!B$8:B23500,match(F17189,'Internal Staffing Calculator'!E$8:E23500,0)), "Not In Budget"),"")</f>
        <v/>
      </c>
      <c r="I17189" s="184"/>
      <c r="J17189" s="184"/>
      <c r="K17189" s="184"/>
      <c r="L17189" s="183"/>
    </row>
    <row r="17190">
      <c r="A17190" s="454"/>
      <c r="B17190" s="927"/>
      <c r="C17190" s="580"/>
      <c r="D17190" s="939"/>
      <c r="E17190" s="940"/>
      <c r="F17190" s="941"/>
      <c r="G17190" s="937" t="str">
        <f t="array" ref="G17190">xlookup(F17190,'Internal Staffing Calculator'!E:E,'Internal Staffing Calculator'!C:C,"")</f>
        <v/>
      </c>
      <c r="H17190" s="932" t="str">
        <f t="array" ref="H17190">if(F17190&lt;&gt;"", iferror(index('Internal Staffing Calculator'!B$8:B23500,match(F17190,'Internal Staffing Calculator'!E$8:E23500,0)), "Not In Budget"),"")</f>
        <v/>
      </c>
      <c r="I17190" s="184"/>
      <c r="J17190" s="184"/>
      <c r="K17190" s="184"/>
      <c r="L17190" s="183"/>
    </row>
    <row r="17191">
      <c r="A17191" s="454"/>
      <c r="B17191" s="927"/>
      <c r="C17191" s="580"/>
      <c r="D17191" s="939"/>
      <c r="E17191" s="940"/>
      <c r="F17191" s="941"/>
      <c r="G17191" s="937" t="str">
        <f t="array" ref="G17191">xlookup(F17191,'Internal Staffing Calculator'!E:E,'Internal Staffing Calculator'!C:C,"")</f>
        <v/>
      </c>
      <c r="H17191" s="932" t="str">
        <f t="array" ref="H17191">if(F17191&lt;&gt;"", iferror(index('Internal Staffing Calculator'!B$8:B23500,match(F17191,'Internal Staffing Calculator'!E$8:E23500,0)), "Not In Budget"),"")</f>
        <v/>
      </c>
      <c r="I17191" s="184"/>
      <c r="J17191" s="184"/>
      <c r="K17191" s="184"/>
      <c r="L17191" s="183"/>
    </row>
    <row r="17192">
      <c r="A17192" s="454"/>
      <c r="B17192" s="927"/>
      <c r="C17192" s="580"/>
      <c r="D17192" s="939"/>
      <c r="E17192" s="940"/>
      <c r="F17192" s="941"/>
      <c r="G17192" s="937" t="str">
        <f t="array" ref="G17192">xlookup(F17192,'Internal Staffing Calculator'!E:E,'Internal Staffing Calculator'!C:C,"")</f>
        <v/>
      </c>
      <c r="H17192" s="932" t="str">
        <f t="array" ref="H17192">if(F17192&lt;&gt;"", iferror(index('Internal Staffing Calculator'!B$8:B23500,match(F17192,'Internal Staffing Calculator'!E$8:E23500,0)), "Not In Budget"),"")</f>
        <v/>
      </c>
      <c r="I17192" s="184"/>
      <c r="J17192" s="184"/>
      <c r="K17192" s="184"/>
      <c r="L17192" s="183"/>
    </row>
    <row r="17193">
      <c r="A17193" s="454"/>
      <c r="B17193" s="927"/>
      <c r="C17193" s="580"/>
      <c r="D17193" s="939"/>
      <c r="E17193" s="940"/>
      <c r="F17193" s="941"/>
      <c r="G17193" s="937" t="str">
        <f t="array" ref="G17193">xlookup(F17193,'Internal Staffing Calculator'!E:E,'Internal Staffing Calculator'!C:C,"")</f>
        <v/>
      </c>
      <c r="H17193" s="932" t="str">
        <f t="array" ref="H17193">if(F17193&lt;&gt;"", iferror(index('Internal Staffing Calculator'!B$8:B23500,match(F17193,'Internal Staffing Calculator'!E$8:E23500,0)), "Not In Budget"),"")</f>
        <v/>
      </c>
      <c r="I17193" s="184"/>
      <c r="J17193" s="184"/>
      <c r="K17193" s="184"/>
      <c r="L17193" s="183"/>
    </row>
    <row r="17194">
      <c r="A17194" s="454"/>
      <c r="B17194" s="927"/>
      <c r="C17194" s="580"/>
      <c r="D17194" s="939"/>
      <c r="E17194" s="940"/>
      <c r="F17194" s="941"/>
      <c r="G17194" s="937" t="str">
        <f t="array" ref="G17194">xlookup(F17194,'Internal Staffing Calculator'!E:E,'Internal Staffing Calculator'!C:C,"")</f>
        <v/>
      </c>
      <c r="H17194" s="932" t="str">
        <f t="array" ref="H17194">if(F17194&lt;&gt;"", iferror(index('Internal Staffing Calculator'!B$8:B23500,match(F17194,'Internal Staffing Calculator'!E$8:E23500,0)), "Not In Budget"),"")</f>
        <v/>
      </c>
      <c r="I17194" s="184"/>
      <c r="J17194" s="184"/>
      <c r="K17194" s="184"/>
      <c r="L17194" s="183"/>
    </row>
    <row r="17195">
      <c r="A17195" s="454"/>
      <c r="B17195" s="927"/>
      <c r="C17195" s="580"/>
      <c r="D17195" s="939"/>
      <c r="E17195" s="940"/>
      <c r="F17195" s="941"/>
      <c r="G17195" s="937" t="str">
        <f t="array" ref="G17195">xlookup(F17195,'Internal Staffing Calculator'!E:E,'Internal Staffing Calculator'!C:C,"")</f>
        <v/>
      </c>
      <c r="H17195" s="932" t="str">
        <f t="array" ref="H17195">if(F17195&lt;&gt;"", iferror(index('Internal Staffing Calculator'!B$8:B23500,match(F17195,'Internal Staffing Calculator'!E$8:E23500,0)), "Not In Budget"),"")</f>
        <v/>
      </c>
      <c r="I17195" s="184"/>
      <c r="J17195" s="184"/>
      <c r="K17195" s="184"/>
      <c r="L17195" s="183"/>
    </row>
    <row r="17196">
      <c r="A17196" s="454"/>
      <c r="B17196" s="927"/>
      <c r="C17196" s="580"/>
      <c r="D17196" s="939"/>
      <c r="E17196" s="940"/>
      <c r="F17196" s="941"/>
      <c r="G17196" s="937" t="str">
        <f t="array" ref="G17196">xlookup(F17196,'Internal Staffing Calculator'!E:E,'Internal Staffing Calculator'!C:C,"")</f>
        <v/>
      </c>
      <c r="H17196" s="932" t="str">
        <f t="array" ref="H17196">if(F17196&lt;&gt;"", iferror(index('Internal Staffing Calculator'!B$8:B23500,match(F17196,'Internal Staffing Calculator'!E$8:E23500,0)), "Not In Budget"),"")</f>
        <v/>
      </c>
      <c r="I17196" s="184"/>
      <c r="J17196" s="184"/>
      <c r="K17196" s="184"/>
      <c r="L17196" s="183"/>
    </row>
    <row r="17197">
      <c r="A17197" s="454"/>
      <c r="B17197" s="927"/>
      <c r="C17197" s="580"/>
      <c r="D17197" s="939"/>
      <c r="E17197" s="940"/>
      <c r="F17197" s="941"/>
      <c r="G17197" s="937" t="str">
        <f t="array" ref="G17197">xlookup(F17197,'Internal Staffing Calculator'!E:E,'Internal Staffing Calculator'!C:C,"")</f>
        <v/>
      </c>
      <c r="H17197" s="932" t="str">
        <f t="array" ref="H17197">if(F17197&lt;&gt;"", iferror(index('Internal Staffing Calculator'!B$8:B23500,match(F17197,'Internal Staffing Calculator'!E$8:E23500,0)), "Not In Budget"),"")</f>
        <v/>
      </c>
      <c r="I17197" s="184"/>
      <c r="J17197" s="184"/>
      <c r="K17197" s="184"/>
      <c r="L17197" s="183"/>
    </row>
    <row r="17198">
      <c r="A17198" s="454"/>
      <c r="B17198" s="927"/>
      <c r="C17198" s="580"/>
      <c r="D17198" s="939"/>
      <c r="E17198" s="940"/>
      <c r="F17198" s="941"/>
      <c r="G17198" s="937" t="str">
        <f t="array" ref="G17198">xlookup(F17198,'Internal Staffing Calculator'!E:E,'Internal Staffing Calculator'!C:C,"")</f>
        <v/>
      </c>
      <c r="H17198" s="932" t="str">
        <f t="array" ref="H17198">if(F17198&lt;&gt;"", iferror(index('Internal Staffing Calculator'!B$8:B23500,match(F17198,'Internal Staffing Calculator'!E$8:E23500,0)), "Not In Budget"),"")</f>
        <v/>
      </c>
      <c r="I17198" s="184"/>
      <c r="J17198" s="184"/>
      <c r="K17198" s="184"/>
      <c r="L17198" s="183"/>
    </row>
    <row r="17199">
      <c r="A17199" s="454"/>
      <c r="B17199" s="927"/>
      <c r="C17199" s="580"/>
      <c r="D17199" s="939"/>
      <c r="E17199" s="940"/>
      <c r="F17199" s="941"/>
      <c r="G17199" s="937" t="str">
        <f t="array" ref="G17199">xlookup(F17199,'Internal Staffing Calculator'!E:E,'Internal Staffing Calculator'!C:C,"")</f>
        <v/>
      </c>
      <c r="H17199" s="932" t="str">
        <f t="array" ref="H17199">if(F17199&lt;&gt;"", iferror(index('Internal Staffing Calculator'!B$8:B23500,match(F17199,'Internal Staffing Calculator'!E$8:E23500,0)), "Not In Budget"),"")</f>
        <v/>
      </c>
      <c r="I17199" s="184"/>
      <c r="J17199" s="184"/>
      <c r="K17199" s="184"/>
      <c r="L17199" s="183"/>
    </row>
    <row r="17200">
      <c r="A17200" s="454"/>
      <c r="B17200" s="927"/>
      <c r="C17200" s="580"/>
      <c r="D17200" s="939"/>
      <c r="E17200" s="940"/>
      <c r="F17200" s="941"/>
      <c r="G17200" s="937" t="str">
        <f t="array" ref="G17200">xlookup(F17200,'Internal Staffing Calculator'!E:E,'Internal Staffing Calculator'!C:C,"")</f>
        <v/>
      </c>
      <c r="H17200" s="932" t="str">
        <f t="array" ref="H17200">if(F17200&lt;&gt;"", iferror(index('Internal Staffing Calculator'!B$8:B23500,match(F17200,'Internal Staffing Calculator'!E$8:E23500,0)), "Not In Budget"),"")</f>
        <v/>
      </c>
      <c r="I17200" s="184"/>
      <c r="J17200" s="184"/>
      <c r="K17200" s="184"/>
      <c r="L17200" s="183"/>
    </row>
    <row r="17201">
      <c r="A17201" s="454"/>
      <c r="B17201" s="927"/>
      <c r="C17201" s="580"/>
      <c r="D17201" s="939"/>
      <c r="E17201" s="940"/>
      <c r="F17201" s="941"/>
      <c r="G17201" s="937" t="str">
        <f t="array" ref="G17201">xlookup(F17201,'Internal Staffing Calculator'!E:E,'Internal Staffing Calculator'!C:C,"")</f>
        <v/>
      </c>
      <c r="H17201" s="932" t="str">
        <f t="array" ref="H17201">if(F17201&lt;&gt;"", iferror(index('Internal Staffing Calculator'!B$8:B23500,match(F17201,'Internal Staffing Calculator'!E$8:E23500,0)), "Not In Budget"),"")</f>
        <v/>
      </c>
      <c r="I17201" s="184"/>
      <c r="J17201" s="184"/>
      <c r="K17201" s="184"/>
      <c r="L17201" s="183"/>
    </row>
    <row r="17202">
      <c r="A17202" s="454"/>
      <c r="B17202" s="927"/>
      <c r="C17202" s="580"/>
      <c r="D17202" s="939"/>
      <c r="E17202" s="940"/>
      <c r="F17202" s="941"/>
      <c r="G17202" s="937" t="str">
        <f t="array" ref="G17202">xlookup(F17202,'Internal Staffing Calculator'!E:E,'Internal Staffing Calculator'!C:C,"")</f>
        <v/>
      </c>
      <c r="H17202" s="932" t="str">
        <f t="array" ref="H17202">if(F17202&lt;&gt;"", iferror(index('Internal Staffing Calculator'!B$8:B23500,match(F17202,'Internal Staffing Calculator'!E$8:E23500,0)), "Not In Budget"),"")</f>
        <v/>
      </c>
      <c r="I17202" s="184"/>
      <c r="J17202" s="184"/>
      <c r="K17202" s="184"/>
      <c r="L17202" s="183"/>
    </row>
    <row r="17203">
      <c r="A17203" s="454"/>
      <c r="B17203" s="927"/>
      <c r="C17203" s="580"/>
      <c r="D17203" s="939"/>
      <c r="E17203" s="940"/>
      <c r="F17203" s="941"/>
      <c r="G17203" s="937" t="str">
        <f t="array" ref="G17203">xlookup(F17203,'Internal Staffing Calculator'!E:E,'Internal Staffing Calculator'!C:C,"")</f>
        <v/>
      </c>
      <c r="H17203" s="932" t="str">
        <f t="array" ref="H17203">if(F17203&lt;&gt;"", iferror(index('Internal Staffing Calculator'!B$8:B23500,match(F17203,'Internal Staffing Calculator'!E$8:E23500,0)), "Not In Budget"),"")</f>
        <v/>
      </c>
      <c r="I17203" s="184"/>
      <c r="J17203" s="184"/>
      <c r="K17203" s="184"/>
      <c r="L17203" s="183"/>
    </row>
    <row r="17204">
      <c r="A17204" s="454"/>
      <c r="B17204" s="927"/>
      <c r="C17204" s="580"/>
      <c r="D17204" s="939"/>
      <c r="E17204" s="940"/>
      <c r="F17204" s="941"/>
      <c r="G17204" s="937" t="str">
        <f t="array" ref="G17204">xlookup(F17204,'Internal Staffing Calculator'!E:E,'Internal Staffing Calculator'!C:C,"")</f>
        <v/>
      </c>
      <c r="H17204" s="932" t="str">
        <f t="array" ref="H17204">if(F17204&lt;&gt;"", iferror(index('Internal Staffing Calculator'!B$8:B23500,match(F17204,'Internal Staffing Calculator'!E$8:E23500,0)), "Not In Budget"),"")</f>
        <v/>
      </c>
      <c r="I17204" s="184"/>
      <c r="J17204" s="184"/>
      <c r="K17204" s="184"/>
      <c r="L17204" s="183"/>
    </row>
    <row r="17205">
      <c r="A17205" s="454"/>
      <c r="B17205" s="927"/>
      <c r="C17205" s="580"/>
      <c r="D17205" s="939"/>
      <c r="E17205" s="940"/>
      <c r="F17205" s="941"/>
      <c r="G17205" s="937" t="str">
        <f t="array" ref="G17205">xlookup(F17205,'Internal Staffing Calculator'!E:E,'Internal Staffing Calculator'!C:C,"")</f>
        <v/>
      </c>
      <c r="H17205" s="932" t="str">
        <f t="array" ref="H17205">if(F17205&lt;&gt;"", iferror(index('Internal Staffing Calculator'!B$8:B23500,match(F17205,'Internal Staffing Calculator'!E$8:E23500,0)), "Not In Budget"),"")</f>
        <v/>
      </c>
      <c r="I17205" s="184"/>
      <c r="J17205" s="184"/>
      <c r="K17205" s="184"/>
      <c r="L17205" s="183"/>
    </row>
    <row r="17206">
      <c r="A17206" s="454"/>
      <c r="B17206" s="927"/>
      <c r="C17206" s="580"/>
      <c r="D17206" s="939"/>
      <c r="E17206" s="940"/>
      <c r="F17206" s="941"/>
      <c r="G17206" s="937" t="str">
        <f t="array" ref="G17206">xlookup(F17206,'Internal Staffing Calculator'!E:E,'Internal Staffing Calculator'!C:C,"")</f>
        <v/>
      </c>
      <c r="H17206" s="932" t="str">
        <f t="array" ref="H17206">if(F17206&lt;&gt;"", iferror(index('Internal Staffing Calculator'!B$8:B23500,match(F17206,'Internal Staffing Calculator'!E$8:E23500,0)), "Not In Budget"),"")</f>
        <v/>
      </c>
      <c r="I17206" s="184"/>
      <c r="J17206" s="184"/>
      <c r="K17206" s="184"/>
      <c r="L17206" s="183"/>
    </row>
    <row r="17207">
      <c r="A17207" s="454"/>
      <c r="B17207" s="927"/>
      <c r="C17207" s="580"/>
      <c r="D17207" s="939"/>
      <c r="E17207" s="940"/>
      <c r="F17207" s="941"/>
      <c r="G17207" s="937" t="str">
        <f t="array" ref="G17207">xlookup(F17207,'Internal Staffing Calculator'!E:E,'Internal Staffing Calculator'!C:C,"")</f>
        <v/>
      </c>
      <c r="H17207" s="932" t="str">
        <f t="array" ref="H17207">if(F17207&lt;&gt;"", iferror(index('Internal Staffing Calculator'!B$8:B23500,match(F17207,'Internal Staffing Calculator'!E$8:E23500,0)), "Not In Budget"),"")</f>
        <v/>
      </c>
      <c r="I17207" s="184"/>
      <c r="J17207" s="184"/>
      <c r="K17207" s="184"/>
      <c r="L17207" s="183"/>
    </row>
    <row r="17208">
      <c r="A17208" s="454"/>
      <c r="B17208" s="927"/>
      <c r="C17208" s="580"/>
      <c r="D17208" s="939"/>
      <c r="E17208" s="940"/>
      <c r="F17208" s="941"/>
      <c r="G17208" s="937" t="str">
        <f t="array" ref="G17208">xlookup(F17208,'Internal Staffing Calculator'!E:E,'Internal Staffing Calculator'!C:C,"")</f>
        <v/>
      </c>
      <c r="H17208" s="932" t="str">
        <f t="array" ref="H17208">if(F17208&lt;&gt;"", iferror(index('Internal Staffing Calculator'!B$8:B23500,match(F17208,'Internal Staffing Calculator'!E$8:E23500,0)), "Not In Budget"),"")</f>
        <v/>
      </c>
      <c r="I17208" s="184"/>
      <c r="J17208" s="184"/>
      <c r="K17208" s="184"/>
      <c r="L17208" s="183"/>
    </row>
    <row r="17209">
      <c r="A17209" s="454"/>
      <c r="B17209" s="927"/>
      <c r="C17209" s="580"/>
      <c r="D17209" s="939"/>
      <c r="E17209" s="940"/>
      <c r="F17209" s="941"/>
      <c r="G17209" s="937" t="str">
        <f t="array" ref="G17209">xlookup(F17209,'Internal Staffing Calculator'!E:E,'Internal Staffing Calculator'!C:C,"")</f>
        <v/>
      </c>
      <c r="H17209" s="932" t="str">
        <f t="array" ref="H17209">if(F17209&lt;&gt;"", iferror(index('Internal Staffing Calculator'!B$8:B23500,match(F17209,'Internal Staffing Calculator'!E$8:E23500,0)), "Not In Budget"),"")</f>
        <v/>
      </c>
      <c r="I17209" s="184"/>
      <c r="J17209" s="184"/>
      <c r="K17209" s="184"/>
      <c r="L17209" s="183"/>
    </row>
    <row r="17210">
      <c r="A17210" s="454"/>
      <c r="B17210" s="927"/>
      <c r="C17210" s="580"/>
      <c r="D17210" s="939"/>
      <c r="E17210" s="940"/>
      <c r="F17210" s="941"/>
      <c r="G17210" s="937" t="str">
        <f t="array" ref="G17210">xlookup(F17210,'Internal Staffing Calculator'!E:E,'Internal Staffing Calculator'!C:C,"")</f>
        <v/>
      </c>
      <c r="H17210" s="932" t="str">
        <f t="array" ref="H17210">if(F17210&lt;&gt;"", iferror(index('Internal Staffing Calculator'!B$8:B23500,match(F17210,'Internal Staffing Calculator'!E$8:E23500,0)), "Not In Budget"),"")</f>
        <v/>
      </c>
      <c r="I17210" s="184"/>
      <c r="J17210" s="184"/>
      <c r="K17210" s="184"/>
      <c r="L17210" s="183"/>
    </row>
    <row r="17211">
      <c r="A17211" s="454"/>
      <c r="B17211" s="927"/>
      <c r="C17211" s="580"/>
      <c r="D17211" s="939"/>
      <c r="E17211" s="940"/>
      <c r="F17211" s="941"/>
      <c r="G17211" s="937" t="str">
        <f t="array" ref="G17211">xlookup(F17211,'Internal Staffing Calculator'!E:E,'Internal Staffing Calculator'!C:C,"")</f>
        <v/>
      </c>
      <c r="H17211" s="932" t="str">
        <f t="array" ref="H17211">if(F17211&lt;&gt;"", iferror(index('Internal Staffing Calculator'!B$8:B23500,match(F17211,'Internal Staffing Calculator'!E$8:E23500,0)), "Not In Budget"),"")</f>
        <v/>
      </c>
      <c r="I17211" s="184"/>
      <c r="J17211" s="184"/>
      <c r="K17211" s="184"/>
      <c r="L17211" s="183"/>
    </row>
    <row r="17212">
      <c r="A17212" s="454"/>
      <c r="B17212" s="927"/>
      <c r="C17212" s="580"/>
      <c r="D17212" s="939"/>
      <c r="E17212" s="940"/>
      <c r="F17212" s="941"/>
      <c r="G17212" s="937" t="str">
        <f t="array" ref="G17212">xlookup(F17212,'Internal Staffing Calculator'!E:E,'Internal Staffing Calculator'!C:C,"")</f>
        <v/>
      </c>
      <c r="H17212" s="932" t="str">
        <f t="array" ref="H17212">if(F17212&lt;&gt;"", iferror(index('Internal Staffing Calculator'!B$8:B23500,match(F17212,'Internal Staffing Calculator'!E$8:E23500,0)), "Not In Budget"),"")</f>
        <v/>
      </c>
      <c r="I17212" s="184"/>
      <c r="J17212" s="184"/>
      <c r="K17212" s="184"/>
      <c r="L17212" s="183"/>
    </row>
    <row r="17213">
      <c r="A17213" s="454"/>
      <c r="B17213" s="927"/>
      <c r="C17213" s="580"/>
      <c r="D17213" s="939"/>
      <c r="E17213" s="940"/>
      <c r="F17213" s="941"/>
      <c r="G17213" s="937" t="str">
        <f t="array" ref="G17213">xlookup(F17213,'Internal Staffing Calculator'!E:E,'Internal Staffing Calculator'!C:C,"")</f>
        <v/>
      </c>
      <c r="H17213" s="932" t="str">
        <f t="array" ref="H17213">if(F17213&lt;&gt;"", iferror(index('Internal Staffing Calculator'!B$8:B23500,match(F17213,'Internal Staffing Calculator'!E$8:E23500,0)), "Not In Budget"),"")</f>
        <v/>
      </c>
      <c r="I17213" s="184"/>
      <c r="J17213" s="184"/>
      <c r="K17213" s="184"/>
      <c r="L17213" s="183"/>
    </row>
    <row r="17214">
      <c r="A17214" s="454"/>
      <c r="B17214" s="927"/>
      <c r="C17214" s="580"/>
      <c r="D17214" s="939"/>
      <c r="E17214" s="940"/>
      <c r="F17214" s="941"/>
      <c r="G17214" s="937" t="str">
        <f t="array" ref="G17214">xlookup(F17214,'Internal Staffing Calculator'!E:E,'Internal Staffing Calculator'!C:C,"")</f>
        <v/>
      </c>
      <c r="H17214" s="932" t="str">
        <f t="array" ref="H17214">if(F17214&lt;&gt;"", iferror(index('Internal Staffing Calculator'!B$8:B23500,match(F17214,'Internal Staffing Calculator'!E$8:E23500,0)), "Not In Budget"),"")</f>
        <v/>
      </c>
      <c r="I17214" s="184"/>
      <c r="J17214" s="184"/>
      <c r="K17214" s="184"/>
      <c r="L17214" s="183"/>
    </row>
    <row r="17215">
      <c r="A17215" s="454"/>
      <c r="B17215" s="927"/>
      <c r="C17215" s="580"/>
      <c r="D17215" s="939"/>
      <c r="E17215" s="940"/>
      <c r="F17215" s="941"/>
      <c r="G17215" s="937" t="str">
        <f t="array" ref="G17215">xlookup(F17215,'Internal Staffing Calculator'!E:E,'Internal Staffing Calculator'!C:C,"")</f>
        <v/>
      </c>
      <c r="H17215" s="932" t="str">
        <f t="array" ref="H17215">if(F17215&lt;&gt;"", iferror(index('Internal Staffing Calculator'!B$8:B23500,match(F17215,'Internal Staffing Calculator'!E$8:E23500,0)), "Not In Budget"),"")</f>
        <v/>
      </c>
      <c r="I17215" s="184"/>
      <c r="J17215" s="184"/>
      <c r="K17215" s="184"/>
      <c r="L17215" s="183"/>
    </row>
    <row r="17216">
      <c r="A17216" s="454"/>
      <c r="B17216" s="927"/>
      <c r="C17216" s="580"/>
      <c r="D17216" s="939"/>
      <c r="E17216" s="940"/>
      <c r="F17216" s="941"/>
      <c r="G17216" s="937" t="str">
        <f t="array" ref="G17216">xlookup(F17216,'Internal Staffing Calculator'!E:E,'Internal Staffing Calculator'!C:C,"")</f>
        <v/>
      </c>
      <c r="H17216" s="932" t="str">
        <f t="array" ref="H17216">if(F17216&lt;&gt;"", iferror(index('Internal Staffing Calculator'!B$8:B23500,match(F17216,'Internal Staffing Calculator'!E$8:E23500,0)), "Not In Budget"),"")</f>
        <v/>
      </c>
      <c r="I17216" s="184"/>
      <c r="J17216" s="184"/>
      <c r="K17216" s="184"/>
      <c r="L17216" s="183"/>
    </row>
    <row r="17217">
      <c r="A17217" s="454"/>
      <c r="B17217" s="927"/>
      <c r="C17217" s="580"/>
      <c r="D17217" s="939"/>
      <c r="E17217" s="940"/>
      <c r="F17217" s="941"/>
      <c r="G17217" s="937" t="str">
        <f t="array" ref="G17217">xlookup(F17217,'Internal Staffing Calculator'!E:E,'Internal Staffing Calculator'!C:C,"")</f>
        <v/>
      </c>
      <c r="H17217" s="932" t="str">
        <f t="array" ref="H17217">if(F17217&lt;&gt;"", iferror(index('Internal Staffing Calculator'!B$8:B23500,match(F17217,'Internal Staffing Calculator'!E$8:E23500,0)), "Not In Budget"),"")</f>
        <v/>
      </c>
      <c r="I17217" s="184"/>
      <c r="J17217" s="184"/>
      <c r="K17217" s="184"/>
      <c r="L17217" s="183"/>
    </row>
    <row r="17218">
      <c r="A17218" s="454"/>
      <c r="B17218" s="927"/>
      <c r="C17218" s="580"/>
      <c r="D17218" s="939"/>
      <c r="E17218" s="940"/>
      <c r="F17218" s="941"/>
      <c r="G17218" s="937" t="str">
        <f t="array" ref="G17218">xlookup(F17218,'Internal Staffing Calculator'!E:E,'Internal Staffing Calculator'!C:C,"")</f>
        <v/>
      </c>
      <c r="H17218" s="932" t="str">
        <f t="array" ref="H17218">if(F17218&lt;&gt;"", iferror(index('Internal Staffing Calculator'!B$8:B23500,match(F17218,'Internal Staffing Calculator'!E$8:E23500,0)), "Not In Budget"),"")</f>
        <v/>
      </c>
      <c r="I17218" s="184"/>
      <c r="J17218" s="184"/>
      <c r="K17218" s="184"/>
      <c r="L17218" s="183"/>
    </row>
    <row r="17219">
      <c r="A17219" s="454"/>
      <c r="B17219" s="927"/>
      <c r="C17219" s="580"/>
      <c r="D17219" s="939"/>
      <c r="E17219" s="940"/>
      <c r="F17219" s="941"/>
      <c r="G17219" s="937" t="str">
        <f t="array" ref="G17219">xlookup(F17219,'Internal Staffing Calculator'!E:E,'Internal Staffing Calculator'!C:C,"")</f>
        <v/>
      </c>
      <c r="H17219" s="932" t="str">
        <f t="array" ref="H17219">if(F17219&lt;&gt;"", iferror(index('Internal Staffing Calculator'!B$8:B23500,match(F17219,'Internal Staffing Calculator'!E$8:E23500,0)), "Not In Budget"),"")</f>
        <v/>
      </c>
      <c r="I17219" s="184"/>
      <c r="J17219" s="184"/>
      <c r="K17219" s="184"/>
      <c r="L17219" s="183"/>
    </row>
    <row r="17220">
      <c r="A17220" s="454"/>
      <c r="B17220" s="927"/>
      <c r="C17220" s="580"/>
      <c r="D17220" s="939"/>
      <c r="E17220" s="940"/>
      <c r="F17220" s="941"/>
      <c r="G17220" s="937" t="str">
        <f t="array" ref="G17220">xlookup(F17220,'Internal Staffing Calculator'!E:E,'Internal Staffing Calculator'!C:C,"")</f>
        <v/>
      </c>
      <c r="H17220" s="932" t="str">
        <f t="array" ref="H17220">if(F17220&lt;&gt;"", iferror(index('Internal Staffing Calculator'!B$8:B23500,match(F17220,'Internal Staffing Calculator'!E$8:E23500,0)), "Not In Budget"),"")</f>
        <v/>
      </c>
      <c r="I17220" s="184"/>
      <c r="J17220" s="184"/>
      <c r="K17220" s="184"/>
      <c r="L17220" s="183"/>
    </row>
    <row r="17221">
      <c r="A17221" s="454"/>
      <c r="B17221" s="927"/>
      <c r="C17221" s="580"/>
      <c r="D17221" s="939"/>
      <c r="E17221" s="940"/>
      <c r="F17221" s="941"/>
      <c r="G17221" s="937" t="str">
        <f t="array" ref="G17221">xlookup(F17221,'Internal Staffing Calculator'!E:E,'Internal Staffing Calculator'!C:C,"")</f>
        <v/>
      </c>
      <c r="H17221" s="932" t="str">
        <f t="array" ref="H17221">if(F17221&lt;&gt;"", iferror(index('Internal Staffing Calculator'!B$8:B23500,match(F17221,'Internal Staffing Calculator'!E$8:E23500,0)), "Not In Budget"),"")</f>
        <v/>
      </c>
      <c r="I17221" s="184"/>
      <c r="J17221" s="184"/>
      <c r="K17221" s="184"/>
      <c r="L17221" s="183"/>
    </row>
    <row r="17222">
      <c r="A17222" s="454"/>
      <c r="B17222" s="927"/>
      <c r="C17222" s="580"/>
      <c r="D17222" s="939"/>
      <c r="E17222" s="940"/>
      <c r="F17222" s="941"/>
      <c r="G17222" s="937" t="str">
        <f t="array" ref="G17222">xlookup(F17222,'Internal Staffing Calculator'!E:E,'Internal Staffing Calculator'!C:C,"")</f>
        <v/>
      </c>
      <c r="H17222" s="932" t="str">
        <f t="array" ref="H17222">if(F17222&lt;&gt;"", iferror(index('Internal Staffing Calculator'!B$8:B23500,match(F17222,'Internal Staffing Calculator'!E$8:E23500,0)), "Not In Budget"),"")</f>
        <v/>
      </c>
      <c r="I17222" s="184"/>
      <c r="J17222" s="184"/>
      <c r="K17222" s="184"/>
      <c r="L17222" s="183"/>
    </row>
    <row r="17223">
      <c r="A17223" s="454"/>
      <c r="B17223" s="927"/>
      <c r="C17223" s="580"/>
      <c r="D17223" s="939"/>
      <c r="E17223" s="940"/>
      <c r="F17223" s="941"/>
      <c r="G17223" s="937" t="str">
        <f t="array" ref="G17223">xlookup(F17223,'Internal Staffing Calculator'!E:E,'Internal Staffing Calculator'!C:C,"")</f>
        <v/>
      </c>
      <c r="H17223" s="932" t="str">
        <f t="array" ref="H17223">if(F17223&lt;&gt;"", iferror(index('Internal Staffing Calculator'!B$8:B23500,match(F17223,'Internal Staffing Calculator'!E$8:E23500,0)), "Not In Budget"),"")</f>
        <v/>
      </c>
      <c r="I17223" s="184"/>
      <c r="J17223" s="184"/>
      <c r="K17223" s="184"/>
      <c r="L17223" s="183"/>
    </row>
    <row r="17224">
      <c r="A17224" s="454"/>
      <c r="B17224" s="927"/>
      <c r="C17224" s="580"/>
      <c r="D17224" s="939"/>
      <c r="E17224" s="940"/>
      <c r="F17224" s="941"/>
      <c r="G17224" s="937" t="str">
        <f t="array" ref="G17224">xlookup(F17224,'Internal Staffing Calculator'!E:E,'Internal Staffing Calculator'!C:C,"")</f>
        <v/>
      </c>
      <c r="H17224" s="932" t="str">
        <f t="array" ref="H17224">if(F17224&lt;&gt;"", iferror(index('Internal Staffing Calculator'!B$8:B23500,match(F17224,'Internal Staffing Calculator'!E$8:E23500,0)), "Not In Budget"),"")</f>
        <v/>
      </c>
      <c r="I17224" s="184"/>
      <c r="J17224" s="184"/>
      <c r="K17224" s="184"/>
      <c r="L17224" s="183"/>
    </row>
    <row r="17225">
      <c r="A17225" s="454"/>
      <c r="B17225" s="927"/>
      <c r="C17225" s="580"/>
      <c r="D17225" s="939"/>
      <c r="E17225" s="940"/>
      <c r="F17225" s="941"/>
      <c r="G17225" s="937" t="str">
        <f t="array" ref="G17225">xlookup(F17225,'Internal Staffing Calculator'!E:E,'Internal Staffing Calculator'!C:C,"")</f>
        <v/>
      </c>
      <c r="H17225" s="932" t="str">
        <f t="array" ref="H17225">if(F17225&lt;&gt;"", iferror(index('Internal Staffing Calculator'!B$8:B23500,match(F17225,'Internal Staffing Calculator'!E$8:E23500,0)), "Not In Budget"),"")</f>
        <v/>
      </c>
      <c r="I17225" s="184"/>
      <c r="J17225" s="184"/>
      <c r="K17225" s="184"/>
      <c r="L17225" s="183"/>
    </row>
    <row r="17226">
      <c r="A17226" s="454"/>
      <c r="B17226" s="927"/>
      <c r="C17226" s="580"/>
      <c r="D17226" s="939"/>
      <c r="E17226" s="940"/>
      <c r="F17226" s="941"/>
      <c r="G17226" s="937" t="str">
        <f t="array" ref="G17226">xlookup(F17226,'Internal Staffing Calculator'!E:E,'Internal Staffing Calculator'!C:C,"")</f>
        <v/>
      </c>
      <c r="H17226" s="932" t="str">
        <f t="array" ref="H17226">if(F17226&lt;&gt;"", iferror(index('Internal Staffing Calculator'!B$8:B23500,match(F17226,'Internal Staffing Calculator'!E$8:E23500,0)), "Not In Budget"),"")</f>
        <v/>
      </c>
      <c r="I17226" s="184"/>
      <c r="J17226" s="184"/>
      <c r="K17226" s="184"/>
      <c r="L17226" s="183"/>
    </row>
    <row r="17227">
      <c r="A17227" s="454"/>
      <c r="B17227" s="927"/>
      <c r="C17227" s="580"/>
      <c r="D17227" s="939"/>
      <c r="E17227" s="940"/>
      <c r="F17227" s="941"/>
      <c r="G17227" s="937" t="str">
        <f t="array" ref="G17227">xlookup(F17227,'Internal Staffing Calculator'!E:E,'Internal Staffing Calculator'!C:C,"")</f>
        <v/>
      </c>
      <c r="H17227" s="932" t="str">
        <f t="array" ref="H17227">if(F17227&lt;&gt;"", iferror(index('Internal Staffing Calculator'!B$8:B23500,match(F17227,'Internal Staffing Calculator'!E$8:E23500,0)), "Not In Budget"),"")</f>
        <v/>
      </c>
      <c r="I17227" s="184"/>
      <c r="J17227" s="184"/>
      <c r="K17227" s="184"/>
      <c r="L17227" s="183"/>
    </row>
    <row r="17228">
      <c r="A17228" s="454"/>
      <c r="B17228" s="927"/>
      <c r="C17228" s="580"/>
      <c r="D17228" s="939"/>
      <c r="E17228" s="940"/>
      <c r="F17228" s="941"/>
      <c r="G17228" s="937" t="str">
        <f t="array" ref="G17228">xlookup(F17228,'Internal Staffing Calculator'!E:E,'Internal Staffing Calculator'!C:C,"")</f>
        <v/>
      </c>
      <c r="H17228" s="932" t="str">
        <f t="array" ref="H17228">if(F17228&lt;&gt;"", iferror(index('Internal Staffing Calculator'!B$8:B23500,match(F17228,'Internal Staffing Calculator'!E$8:E23500,0)), "Not In Budget"),"")</f>
        <v/>
      </c>
      <c r="I17228" s="184"/>
      <c r="J17228" s="184"/>
      <c r="K17228" s="184"/>
      <c r="L17228" s="183"/>
    </row>
    <row r="17229">
      <c r="A17229" s="454"/>
      <c r="B17229" s="927"/>
      <c r="C17229" s="580"/>
      <c r="D17229" s="939"/>
      <c r="E17229" s="940"/>
      <c r="F17229" s="941"/>
      <c r="G17229" s="937" t="str">
        <f t="array" ref="G17229">xlookup(F17229,'Internal Staffing Calculator'!E:E,'Internal Staffing Calculator'!C:C,"")</f>
        <v/>
      </c>
      <c r="H17229" s="932" t="str">
        <f t="array" ref="H17229">if(F17229&lt;&gt;"", iferror(index('Internal Staffing Calculator'!B$8:B23500,match(F17229,'Internal Staffing Calculator'!E$8:E23500,0)), "Not In Budget"),"")</f>
        <v/>
      </c>
      <c r="I17229" s="184"/>
      <c r="J17229" s="184"/>
      <c r="K17229" s="184"/>
      <c r="L17229" s="183"/>
    </row>
    <row r="17230">
      <c r="A17230" s="454"/>
      <c r="B17230" s="927"/>
      <c r="C17230" s="580"/>
      <c r="D17230" s="939"/>
      <c r="E17230" s="940"/>
      <c r="F17230" s="941"/>
      <c r="G17230" s="937" t="str">
        <f t="array" ref="G17230">xlookup(F17230,'Internal Staffing Calculator'!E:E,'Internal Staffing Calculator'!C:C,"")</f>
        <v/>
      </c>
      <c r="H17230" s="932" t="str">
        <f t="array" ref="H17230">if(F17230&lt;&gt;"", iferror(index('Internal Staffing Calculator'!B$8:B23500,match(F17230,'Internal Staffing Calculator'!E$8:E23500,0)), "Not In Budget"),"")</f>
        <v/>
      </c>
      <c r="I17230" s="184"/>
      <c r="J17230" s="184"/>
      <c r="K17230" s="184"/>
      <c r="L17230" s="183"/>
    </row>
    <row r="17231">
      <c r="A17231" s="454"/>
      <c r="B17231" s="927"/>
      <c r="C17231" s="580"/>
      <c r="D17231" s="939"/>
      <c r="E17231" s="940"/>
      <c r="F17231" s="941"/>
      <c r="G17231" s="937" t="str">
        <f t="array" ref="G17231">xlookup(F17231,'Internal Staffing Calculator'!E:E,'Internal Staffing Calculator'!C:C,"")</f>
        <v/>
      </c>
      <c r="H17231" s="932" t="str">
        <f t="array" ref="H17231">if(F17231&lt;&gt;"", iferror(index('Internal Staffing Calculator'!B$8:B23500,match(F17231,'Internal Staffing Calculator'!E$8:E23500,0)), "Not In Budget"),"")</f>
        <v/>
      </c>
      <c r="I17231" s="184"/>
      <c r="J17231" s="184"/>
      <c r="K17231" s="184"/>
      <c r="L17231" s="183"/>
    </row>
    <row r="17232">
      <c r="A17232" s="454"/>
      <c r="B17232" s="927"/>
      <c r="C17232" s="580"/>
      <c r="D17232" s="939"/>
      <c r="E17232" s="940"/>
      <c r="F17232" s="941"/>
      <c r="G17232" s="937" t="str">
        <f t="array" ref="G17232">xlookup(F17232,'Internal Staffing Calculator'!E:E,'Internal Staffing Calculator'!C:C,"")</f>
        <v/>
      </c>
      <c r="H17232" s="932" t="str">
        <f t="array" ref="H17232">if(F17232&lt;&gt;"", iferror(index('Internal Staffing Calculator'!B$8:B23500,match(F17232,'Internal Staffing Calculator'!E$8:E23500,0)), "Not In Budget"),"")</f>
        <v/>
      </c>
      <c r="I17232" s="184"/>
      <c r="J17232" s="184"/>
      <c r="K17232" s="184"/>
      <c r="L17232" s="183"/>
    </row>
    <row r="17233">
      <c r="A17233" s="454"/>
      <c r="B17233" s="927"/>
      <c r="C17233" s="580"/>
      <c r="D17233" s="939"/>
      <c r="E17233" s="940"/>
      <c r="F17233" s="941"/>
      <c r="G17233" s="937" t="str">
        <f t="array" ref="G17233">xlookup(F17233,'Internal Staffing Calculator'!E:E,'Internal Staffing Calculator'!C:C,"")</f>
        <v/>
      </c>
      <c r="H17233" s="932" t="str">
        <f t="array" ref="H17233">if(F17233&lt;&gt;"", iferror(index('Internal Staffing Calculator'!B$8:B23500,match(F17233,'Internal Staffing Calculator'!E$8:E23500,0)), "Not In Budget"),"")</f>
        <v/>
      </c>
      <c r="I17233" s="184"/>
      <c r="J17233" s="184"/>
      <c r="K17233" s="184"/>
      <c r="L17233" s="183"/>
    </row>
    <row r="17234">
      <c r="A17234" s="454"/>
      <c r="B17234" s="927"/>
      <c r="C17234" s="580"/>
      <c r="D17234" s="939"/>
      <c r="E17234" s="940"/>
      <c r="F17234" s="941"/>
      <c r="G17234" s="937" t="str">
        <f t="array" ref="G17234">xlookup(F17234,'Internal Staffing Calculator'!E:E,'Internal Staffing Calculator'!C:C,"")</f>
        <v/>
      </c>
      <c r="H17234" s="932" t="str">
        <f t="array" ref="H17234">if(F17234&lt;&gt;"", iferror(index('Internal Staffing Calculator'!B$8:B23500,match(F17234,'Internal Staffing Calculator'!E$8:E23500,0)), "Not In Budget"),"")</f>
        <v/>
      </c>
      <c r="I17234" s="184"/>
      <c r="J17234" s="184"/>
      <c r="K17234" s="184"/>
      <c r="L17234" s="183"/>
    </row>
    <row r="17235">
      <c r="A17235" s="454"/>
      <c r="B17235" s="927"/>
      <c r="C17235" s="580"/>
      <c r="D17235" s="939"/>
      <c r="E17235" s="940"/>
      <c r="F17235" s="941"/>
      <c r="G17235" s="937" t="str">
        <f t="array" ref="G17235">xlookup(F17235,'Internal Staffing Calculator'!E:E,'Internal Staffing Calculator'!C:C,"")</f>
        <v/>
      </c>
      <c r="H17235" s="932" t="str">
        <f t="array" ref="H17235">if(F17235&lt;&gt;"", iferror(index('Internal Staffing Calculator'!B$8:B23500,match(F17235,'Internal Staffing Calculator'!E$8:E23500,0)), "Not In Budget"),"")</f>
        <v/>
      </c>
      <c r="I17235" s="184"/>
      <c r="J17235" s="184"/>
      <c r="K17235" s="184"/>
      <c r="L17235" s="183"/>
    </row>
    <row r="17236">
      <c r="A17236" s="454"/>
      <c r="B17236" s="927"/>
      <c r="C17236" s="580"/>
      <c r="D17236" s="939"/>
      <c r="E17236" s="940"/>
      <c r="F17236" s="941"/>
      <c r="G17236" s="937" t="str">
        <f t="array" ref="G17236">xlookup(F17236,'Internal Staffing Calculator'!E:E,'Internal Staffing Calculator'!C:C,"")</f>
        <v/>
      </c>
      <c r="H17236" s="932" t="str">
        <f t="array" ref="H17236">if(F17236&lt;&gt;"", iferror(index('Internal Staffing Calculator'!B$8:B23500,match(F17236,'Internal Staffing Calculator'!E$8:E23500,0)), "Not In Budget"),"")</f>
        <v/>
      </c>
      <c r="I17236" s="184"/>
      <c r="J17236" s="184"/>
      <c r="K17236" s="184"/>
      <c r="L17236" s="183"/>
    </row>
    <row r="17237">
      <c r="A17237" s="454"/>
      <c r="B17237" s="927"/>
      <c r="C17237" s="580"/>
      <c r="D17237" s="939"/>
      <c r="E17237" s="940"/>
      <c r="F17237" s="941"/>
      <c r="G17237" s="937" t="str">
        <f t="array" ref="G17237">xlookup(F17237,'Internal Staffing Calculator'!E:E,'Internal Staffing Calculator'!C:C,"")</f>
        <v/>
      </c>
      <c r="H17237" s="932" t="str">
        <f t="array" ref="H17237">if(F17237&lt;&gt;"", iferror(index('Internal Staffing Calculator'!B$8:B23500,match(F17237,'Internal Staffing Calculator'!E$8:E23500,0)), "Not In Budget"),"")</f>
        <v/>
      </c>
      <c r="I17237" s="184"/>
      <c r="J17237" s="184"/>
      <c r="K17237" s="184"/>
      <c r="L17237" s="183"/>
    </row>
    <row r="17238">
      <c r="A17238" s="454"/>
      <c r="B17238" s="927"/>
      <c r="C17238" s="580"/>
      <c r="D17238" s="939"/>
      <c r="E17238" s="940"/>
      <c r="F17238" s="941"/>
      <c r="G17238" s="937" t="str">
        <f t="array" ref="G17238">xlookup(F17238,'Internal Staffing Calculator'!E:E,'Internal Staffing Calculator'!C:C,"")</f>
        <v/>
      </c>
      <c r="H17238" s="932" t="str">
        <f t="array" ref="H17238">if(F17238&lt;&gt;"", iferror(index('Internal Staffing Calculator'!B$8:B23500,match(F17238,'Internal Staffing Calculator'!E$8:E23500,0)), "Not In Budget"),"")</f>
        <v/>
      </c>
      <c r="I17238" s="184"/>
      <c r="J17238" s="184"/>
      <c r="K17238" s="184"/>
      <c r="L17238" s="183"/>
    </row>
    <row r="17239">
      <c r="A17239" s="454"/>
      <c r="B17239" s="927"/>
      <c r="C17239" s="580"/>
      <c r="D17239" s="939"/>
      <c r="E17239" s="940"/>
      <c r="F17239" s="941"/>
      <c r="G17239" s="937" t="str">
        <f t="array" ref="G17239">xlookup(F17239,'Internal Staffing Calculator'!E:E,'Internal Staffing Calculator'!C:C,"")</f>
        <v/>
      </c>
      <c r="H17239" s="932" t="str">
        <f t="array" ref="H17239">if(F17239&lt;&gt;"", iferror(index('Internal Staffing Calculator'!B$8:B23500,match(F17239,'Internal Staffing Calculator'!E$8:E23500,0)), "Not In Budget"),"")</f>
        <v/>
      </c>
      <c r="I17239" s="184"/>
      <c r="J17239" s="184"/>
      <c r="K17239" s="184"/>
      <c r="L17239" s="183"/>
    </row>
    <row r="17240">
      <c r="A17240" s="454"/>
      <c r="B17240" s="927"/>
      <c r="C17240" s="580"/>
      <c r="D17240" s="939"/>
      <c r="E17240" s="940"/>
      <c r="F17240" s="941"/>
      <c r="G17240" s="937" t="str">
        <f t="array" ref="G17240">xlookup(F17240,'Internal Staffing Calculator'!E:E,'Internal Staffing Calculator'!C:C,"")</f>
        <v/>
      </c>
      <c r="H17240" s="932" t="str">
        <f t="array" ref="H17240">if(F17240&lt;&gt;"", iferror(index('Internal Staffing Calculator'!B$8:B23500,match(F17240,'Internal Staffing Calculator'!E$8:E23500,0)), "Not In Budget"),"")</f>
        <v/>
      </c>
      <c r="I17240" s="184"/>
      <c r="J17240" s="184"/>
      <c r="K17240" s="184"/>
      <c r="L17240" s="183"/>
    </row>
    <row r="17241">
      <c r="A17241" s="454"/>
      <c r="B17241" s="927"/>
      <c r="C17241" s="580"/>
      <c r="D17241" s="939"/>
      <c r="E17241" s="940"/>
      <c r="F17241" s="941"/>
      <c r="G17241" s="937" t="str">
        <f t="array" ref="G17241">xlookup(F17241,'Internal Staffing Calculator'!E:E,'Internal Staffing Calculator'!C:C,"")</f>
        <v/>
      </c>
      <c r="H17241" s="932" t="str">
        <f t="array" ref="H17241">if(F17241&lt;&gt;"", iferror(index('Internal Staffing Calculator'!B$8:B23500,match(F17241,'Internal Staffing Calculator'!E$8:E23500,0)), "Not In Budget"),"")</f>
        <v/>
      </c>
      <c r="I17241" s="184"/>
      <c r="J17241" s="184"/>
      <c r="K17241" s="184"/>
      <c r="L17241" s="183"/>
    </row>
    <row r="17242">
      <c r="A17242" s="454"/>
      <c r="B17242" s="927"/>
      <c r="C17242" s="580"/>
      <c r="D17242" s="939"/>
      <c r="E17242" s="940"/>
      <c r="F17242" s="941"/>
      <c r="G17242" s="937" t="str">
        <f t="array" ref="G17242">xlookup(F17242,'Internal Staffing Calculator'!E:E,'Internal Staffing Calculator'!C:C,"")</f>
        <v/>
      </c>
      <c r="H17242" s="932" t="str">
        <f t="array" ref="H17242">if(F17242&lt;&gt;"", iferror(index('Internal Staffing Calculator'!B$8:B23500,match(F17242,'Internal Staffing Calculator'!E$8:E23500,0)), "Not In Budget"),"")</f>
        <v/>
      </c>
      <c r="I17242" s="184"/>
      <c r="J17242" s="184"/>
      <c r="K17242" s="184"/>
      <c r="L17242" s="183"/>
    </row>
    <row r="17243">
      <c r="A17243" s="454"/>
      <c r="B17243" s="927"/>
      <c r="C17243" s="580"/>
      <c r="D17243" s="939"/>
      <c r="E17243" s="940"/>
      <c r="F17243" s="941"/>
      <c r="G17243" s="937" t="str">
        <f t="array" ref="G17243">xlookup(F17243,'Internal Staffing Calculator'!E:E,'Internal Staffing Calculator'!C:C,"")</f>
        <v/>
      </c>
      <c r="H17243" s="932" t="str">
        <f t="array" ref="H17243">if(F17243&lt;&gt;"", iferror(index('Internal Staffing Calculator'!B$8:B23500,match(F17243,'Internal Staffing Calculator'!E$8:E23500,0)), "Not In Budget"),"")</f>
        <v/>
      </c>
      <c r="I17243" s="184"/>
      <c r="J17243" s="184"/>
      <c r="K17243" s="184"/>
      <c r="L17243" s="183"/>
    </row>
    <row r="17244">
      <c r="A17244" s="454"/>
      <c r="B17244" s="927"/>
      <c r="C17244" s="580"/>
      <c r="D17244" s="939"/>
      <c r="E17244" s="940"/>
      <c r="F17244" s="941"/>
      <c r="G17244" s="937" t="str">
        <f t="array" ref="G17244">xlookup(F17244,'Internal Staffing Calculator'!E:E,'Internal Staffing Calculator'!C:C,"")</f>
        <v/>
      </c>
      <c r="H17244" s="932" t="str">
        <f t="array" ref="H17244">if(F17244&lt;&gt;"", iferror(index('Internal Staffing Calculator'!B$8:B23500,match(F17244,'Internal Staffing Calculator'!E$8:E23500,0)), "Not In Budget"),"")</f>
        <v/>
      </c>
      <c r="I17244" s="184"/>
      <c r="J17244" s="184"/>
      <c r="K17244" s="184"/>
      <c r="L17244" s="183"/>
    </row>
    <row r="17245">
      <c r="A17245" s="454"/>
      <c r="B17245" s="927"/>
      <c r="C17245" s="580"/>
      <c r="D17245" s="939"/>
      <c r="E17245" s="940"/>
      <c r="F17245" s="941"/>
      <c r="G17245" s="937" t="str">
        <f t="array" ref="G17245">xlookup(F17245,'Internal Staffing Calculator'!E:E,'Internal Staffing Calculator'!C:C,"")</f>
        <v/>
      </c>
      <c r="H17245" s="932" t="str">
        <f t="array" ref="H17245">if(F17245&lt;&gt;"", iferror(index('Internal Staffing Calculator'!B$8:B23500,match(F17245,'Internal Staffing Calculator'!E$8:E23500,0)), "Not In Budget"),"")</f>
        <v/>
      </c>
      <c r="I17245" s="184"/>
      <c r="J17245" s="184"/>
      <c r="K17245" s="184"/>
      <c r="L17245" s="183"/>
    </row>
    <row r="17246">
      <c r="A17246" s="454"/>
      <c r="B17246" s="927"/>
      <c r="C17246" s="580"/>
      <c r="D17246" s="939"/>
      <c r="E17246" s="940"/>
      <c r="F17246" s="941"/>
      <c r="G17246" s="937" t="str">
        <f t="array" ref="G17246">xlookup(F17246,'Internal Staffing Calculator'!E:E,'Internal Staffing Calculator'!C:C,"")</f>
        <v/>
      </c>
      <c r="H17246" s="932" t="str">
        <f t="array" ref="H17246">if(F17246&lt;&gt;"", iferror(index('Internal Staffing Calculator'!B$8:B23500,match(F17246,'Internal Staffing Calculator'!E$8:E23500,0)), "Not In Budget"),"")</f>
        <v/>
      </c>
      <c r="I17246" s="184"/>
      <c r="J17246" s="184"/>
      <c r="K17246" s="184"/>
      <c r="L17246" s="183"/>
    </row>
    <row r="17247">
      <c r="A17247" s="454"/>
      <c r="B17247" s="927"/>
      <c r="C17247" s="580"/>
      <c r="D17247" s="939"/>
      <c r="E17247" s="940"/>
      <c r="F17247" s="941"/>
      <c r="G17247" s="937" t="str">
        <f t="array" ref="G17247">xlookup(F17247,'Internal Staffing Calculator'!E:E,'Internal Staffing Calculator'!C:C,"")</f>
        <v/>
      </c>
      <c r="H17247" s="932" t="str">
        <f t="array" ref="H17247">if(F17247&lt;&gt;"", iferror(index('Internal Staffing Calculator'!B$8:B23500,match(F17247,'Internal Staffing Calculator'!E$8:E23500,0)), "Not In Budget"),"")</f>
        <v/>
      </c>
      <c r="I17247" s="184"/>
      <c r="J17247" s="184"/>
      <c r="K17247" s="184"/>
      <c r="L17247" s="183"/>
    </row>
    <row r="17248">
      <c r="A17248" s="454"/>
      <c r="B17248" s="927"/>
      <c r="C17248" s="580"/>
      <c r="D17248" s="939"/>
      <c r="E17248" s="940"/>
      <c r="F17248" s="941"/>
      <c r="G17248" s="937" t="str">
        <f t="array" ref="G17248">xlookup(F17248,'Internal Staffing Calculator'!E:E,'Internal Staffing Calculator'!C:C,"")</f>
        <v/>
      </c>
      <c r="H17248" s="932" t="str">
        <f t="array" ref="H17248">if(F17248&lt;&gt;"", iferror(index('Internal Staffing Calculator'!B$8:B23500,match(F17248,'Internal Staffing Calculator'!E$8:E23500,0)), "Not In Budget"),"")</f>
        <v/>
      </c>
      <c r="I17248" s="184"/>
      <c r="J17248" s="184"/>
      <c r="K17248" s="184"/>
      <c r="L17248" s="183"/>
    </row>
    <row r="17249">
      <c r="A17249" s="454"/>
      <c r="B17249" s="927"/>
      <c r="C17249" s="580"/>
      <c r="D17249" s="939"/>
      <c r="E17249" s="940"/>
      <c r="F17249" s="941"/>
      <c r="G17249" s="937" t="str">
        <f t="array" ref="G17249">xlookup(F17249,'Internal Staffing Calculator'!E:E,'Internal Staffing Calculator'!C:C,"")</f>
        <v/>
      </c>
      <c r="H17249" s="932" t="str">
        <f t="array" ref="H17249">if(F17249&lt;&gt;"", iferror(index('Internal Staffing Calculator'!B$8:B23500,match(F17249,'Internal Staffing Calculator'!E$8:E23500,0)), "Not In Budget"),"")</f>
        <v/>
      </c>
      <c r="I17249" s="184"/>
      <c r="J17249" s="184"/>
      <c r="K17249" s="184"/>
      <c r="L17249" s="183"/>
    </row>
    <row r="17250">
      <c r="A17250" s="454"/>
      <c r="B17250" s="927"/>
      <c r="C17250" s="580"/>
      <c r="D17250" s="939"/>
      <c r="E17250" s="940"/>
      <c r="F17250" s="941"/>
      <c r="G17250" s="937" t="str">
        <f t="array" ref="G17250">xlookup(F17250,'Internal Staffing Calculator'!E:E,'Internal Staffing Calculator'!C:C,"")</f>
        <v/>
      </c>
      <c r="H17250" s="932" t="str">
        <f t="array" ref="H17250">if(F17250&lt;&gt;"", iferror(index('Internal Staffing Calculator'!B$8:B23500,match(F17250,'Internal Staffing Calculator'!E$8:E23500,0)), "Not In Budget"),"")</f>
        <v/>
      </c>
      <c r="I17250" s="184"/>
      <c r="J17250" s="184"/>
      <c r="K17250" s="184"/>
      <c r="L17250" s="183"/>
    </row>
    <row r="17251">
      <c r="A17251" s="454"/>
      <c r="B17251" s="927"/>
      <c r="C17251" s="580"/>
      <c r="D17251" s="939"/>
      <c r="E17251" s="940"/>
      <c r="F17251" s="941"/>
      <c r="G17251" s="937" t="str">
        <f t="array" ref="G17251">xlookup(F17251,'Internal Staffing Calculator'!E:E,'Internal Staffing Calculator'!C:C,"")</f>
        <v/>
      </c>
      <c r="H17251" s="932" t="str">
        <f t="array" ref="H17251">if(F17251&lt;&gt;"", iferror(index('Internal Staffing Calculator'!B$8:B23500,match(F17251,'Internal Staffing Calculator'!E$8:E23500,0)), "Not In Budget"),"")</f>
        <v/>
      </c>
      <c r="I17251" s="184"/>
      <c r="J17251" s="184"/>
      <c r="K17251" s="184"/>
      <c r="L17251" s="183"/>
    </row>
    <row r="17252">
      <c r="A17252" s="454"/>
      <c r="B17252" s="927"/>
      <c r="C17252" s="580"/>
      <c r="D17252" s="939"/>
      <c r="E17252" s="940"/>
      <c r="F17252" s="941"/>
      <c r="G17252" s="937" t="str">
        <f t="array" ref="G17252">xlookup(F17252,'Internal Staffing Calculator'!E:E,'Internal Staffing Calculator'!C:C,"")</f>
        <v/>
      </c>
      <c r="H17252" s="932" t="str">
        <f t="array" ref="H17252">if(F17252&lt;&gt;"", iferror(index('Internal Staffing Calculator'!B$8:B23500,match(F17252,'Internal Staffing Calculator'!E$8:E23500,0)), "Not In Budget"),"")</f>
        <v/>
      </c>
      <c r="I17252" s="184"/>
      <c r="J17252" s="184"/>
      <c r="K17252" s="184"/>
      <c r="L17252" s="183"/>
    </row>
    <row r="17253">
      <c r="A17253" s="454"/>
      <c r="B17253" s="927"/>
      <c r="C17253" s="580"/>
      <c r="D17253" s="939"/>
      <c r="E17253" s="940"/>
      <c r="F17253" s="941"/>
      <c r="G17253" s="937" t="str">
        <f t="array" ref="G17253">xlookup(F17253,'Internal Staffing Calculator'!E:E,'Internal Staffing Calculator'!C:C,"")</f>
        <v/>
      </c>
      <c r="H17253" s="932" t="str">
        <f t="array" ref="H17253">if(F17253&lt;&gt;"", iferror(index('Internal Staffing Calculator'!B$8:B23500,match(F17253,'Internal Staffing Calculator'!E$8:E23500,0)), "Not In Budget"),"")</f>
        <v/>
      </c>
      <c r="I17253" s="184"/>
      <c r="J17253" s="184"/>
      <c r="K17253" s="184"/>
      <c r="L17253" s="183"/>
    </row>
    <row r="17254">
      <c r="A17254" s="454"/>
      <c r="B17254" s="927"/>
      <c r="C17254" s="580"/>
      <c r="D17254" s="939"/>
      <c r="E17254" s="940"/>
      <c r="F17254" s="941"/>
      <c r="G17254" s="937" t="str">
        <f t="array" ref="G17254">xlookup(F17254,'Internal Staffing Calculator'!E:E,'Internal Staffing Calculator'!C:C,"")</f>
        <v/>
      </c>
      <c r="H17254" s="932" t="str">
        <f t="array" ref="H17254">if(F17254&lt;&gt;"", iferror(index('Internal Staffing Calculator'!B$8:B23500,match(F17254,'Internal Staffing Calculator'!E$8:E23500,0)), "Not In Budget"),"")</f>
        <v/>
      </c>
      <c r="I17254" s="184"/>
      <c r="J17254" s="184"/>
      <c r="K17254" s="184"/>
      <c r="L17254" s="183"/>
    </row>
    <row r="17255">
      <c r="A17255" s="454"/>
      <c r="B17255" s="927"/>
      <c r="C17255" s="580"/>
      <c r="D17255" s="939"/>
      <c r="E17255" s="940"/>
      <c r="F17255" s="941"/>
      <c r="G17255" s="937" t="str">
        <f t="array" ref="G17255">xlookup(F17255,'Internal Staffing Calculator'!E:E,'Internal Staffing Calculator'!C:C,"")</f>
        <v/>
      </c>
      <c r="H17255" s="932" t="str">
        <f t="array" ref="H17255">if(F17255&lt;&gt;"", iferror(index('Internal Staffing Calculator'!B$8:B23500,match(F17255,'Internal Staffing Calculator'!E$8:E23500,0)), "Not In Budget"),"")</f>
        <v/>
      </c>
      <c r="I17255" s="184"/>
      <c r="J17255" s="184"/>
      <c r="K17255" s="184"/>
      <c r="L17255" s="183"/>
    </row>
    <row r="17256">
      <c r="A17256" s="454"/>
      <c r="B17256" s="927"/>
      <c r="C17256" s="580"/>
      <c r="D17256" s="939"/>
      <c r="E17256" s="940"/>
      <c r="F17256" s="941"/>
      <c r="G17256" s="937" t="str">
        <f t="array" ref="G17256">xlookup(F17256,'Internal Staffing Calculator'!E:E,'Internal Staffing Calculator'!C:C,"")</f>
        <v/>
      </c>
      <c r="H17256" s="932" t="str">
        <f t="array" ref="H17256">if(F17256&lt;&gt;"", iferror(index('Internal Staffing Calculator'!B$8:B23500,match(F17256,'Internal Staffing Calculator'!E$8:E23500,0)), "Not In Budget"),"")</f>
        <v/>
      </c>
      <c r="I17256" s="184"/>
      <c r="J17256" s="184"/>
      <c r="K17256" s="184"/>
      <c r="L17256" s="183"/>
    </row>
    <row r="17257">
      <c r="A17257" s="454"/>
      <c r="B17257" s="927"/>
      <c r="C17257" s="580"/>
      <c r="D17257" s="939"/>
      <c r="E17257" s="940"/>
      <c r="F17257" s="941"/>
      <c r="G17257" s="937" t="str">
        <f t="array" ref="G17257">xlookup(F17257,'Internal Staffing Calculator'!E:E,'Internal Staffing Calculator'!C:C,"")</f>
        <v/>
      </c>
      <c r="H17257" s="932" t="str">
        <f t="array" ref="H17257">if(F17257&lt;&gt;"", iferror(index('Internal Staffing Calculator'!B$8:B23500,match(F17257,'Internal Staffing Calculator'!E$8:E23500,0)), "Not In Budget"),"")</f>
        <v/>
      </c>
      <c r="I17257" s="184"/>
      <c r="J17257" s="184"/>
      <c r="K17257" s="184"/>
      <c r="L17257" s="183"/>
    </row>
    <row r="17258">
      <c r="A17258" s="454"/>
      <c r="B17258" s="927"/>
      <c r="C17258" s="580"/>
      <c r="D17258" s="939"/>
      <c r="E17258" s="940"/>
      <c r="F17258" s="941"/>
      <c r="G17258" s="937" t="str">
        <f t="array" ref="G17258">xlookup(F17258,'Internal Staffing Calculator'!E:E,'Internal Staffing Calculator'!C:C,"")</f>
        <v/>
      </c>
      <c r="H17258" s="932" t="str">
        <f t="array" ref="H17258">if(F17258&lt;&gt;"", iferror(index('Internal Staffing Calculator'!B$8:B23500,match(F17258,'Internal Staffing Calculator'!E$8:E23500,0)), "Not In Budget"),"")</f>
        <v/>
      </c>
      <c r="I17258" s="184"/>
      <c r="J17258" s="184"/>
      <c r="K17258" s="184"/>
      <c r="L17258" s="183"/>
    </row>
    <row r="17259">
      <c r="A17259" s="454"/>
      <c r="B17259" s="927"/>
      <c r="C17259" s="580"/>
      <c r="D17259" s="939"/>
      <c r="E17259" s="940"/>
      <c r="F17259" s="941"/>
      <c r="G17259" s="937" t="str">
        <f t="array" ref="G17259">xlookup(F17259,'Internal Staffing Calculator'!E:E,'Internal Staffing Calculator'!C:C,"")</f>
        <v/>
      </c>
      <c r="H17259" s="932" t="str">
        <f t="array" ref="H17259">if(F17259&lt;&gt;"", iferror(index('Internal Staffing Calculator'!B$8:B23500,match(F17259,'Internal Staffing Calculator'!E$8:E23500,0)), "Not In Budget"),"")</f>
        <v/>
      </c>
      <c r="I17259" s="184"/>
      <c r="J17259" s="184"/>
      <c r="K17259" s="184"/>
      <c r="L17259" s="183"/>
    </row>
    <row r="17260">
      <c r="A17260" s="454"/>
      <c r="B17260" s="927"/>
      <c r="C17260" s="580"/>
      <c r="D17260" s="939"/>
      <c r="E17260" s="940"/>
      <c r="F17260" s="941"/>
      <c r="G17260" s="937" t="str">
        <f t="array" ref="G17260">xlookup(F17260,'Internal Staffing Calculator'!E:E,'Internal Staffing Calculator'!C:C,"")</f>
        <v/>
      </c>
      <c r="H17260" s="932" t="str">
        <f t="array" ref="H17260">if(F17260&lt;&gt;"", iferror(index('Internal Staffing Calculator'!B$8:B23500,match(F17260,'Internal Staffing Calculator'!E$8:E23500,0)), "Not In Budget"),"")</f>
        <v/>
      </c>
      <c r="I17260" s="184"/>
      <c r="J17260" s="184"/>
      <c r="K17260" s="184"/>
      <c r="L17260" s="183"/>
    </row>
    <row r="17261">
      <c r="A17261" s="454"/>
      <c r="B17261" s="927"/>
      <c r="C17261" s="580"/>
      <c r="D17261" s="939"/>
      <c r="E17261" s="940"/>
      <c r="F17261" s="941"/>
      <c r="G17261" s="937" t="str">
        <f t="array" ref="G17261">xlookup(F17261,'Internal Staffing Calculator'!E:E,'Internal Staffing Calculator'!C:C,"")</f>
        <v/>
      </c>
      <c r="H17261" s="932" t="str">
        <f t="array" ref="H17261">if(F17261&lt;&gt;"", iferror(index('Internal Staffing Calculator'!B$8:B23500,match(F17261,'Internal Staffing Calculator'!E$8:E23500,0)), "Not In Budget"),"")</f>
        <v/>
      </c>
      <c r="I17261" s="184"/>
      <c r="J17261" s="184"/>
      <c r="K17261" s="184"/>
      <c r="L17261" s="183"/>
    </row>
    <row r="17262">
      <c r="A17262" s="454"/>
      <c r="B17262" s="927"/>
      <c r="C17262" s="580"/>
      <c r="D17262" s="939"/>
      <c r="E17262" s="940"/>
      <c r="F17262" s="941"/>
      <c r="G17262" s="937" t="str">
        <f t="array" ref="G17262">xlookup(F17262,'Internal Staffing Calculator'!E:E,'Internal Staffing Calculator'!C:C,"")</f>
        <v/>
      </c>
      <c r="H17262" s="932" t="str">
        <f t="array" ref="H17262">if(F17262&lt;&gt;"", iferror(index('Internal Staffing Calculator'!B$8:B23500,match(F17262,'Internal Staffing Calculator'!E$8:E23500,0)), "Not In Budget"),"")</f>
        <v/>
      </c>
      <c r="I17262" s="184"/>
      <c r="J17262" s="184"/>
      <c r="K17262" s="184"/>
      <c r="L17262" s="183"/>
    </row>
    <row r="17263">
      <c r="A17263" s="454"/>
      <c r="B17263" s="927"/>
      <c r="C17263" s="580"/>
      <c r="D17263" s="939"/>
      <c r="E17263" s="940"/>
      <c r="F17263" s="941"/>
      <c r="G17263" s="937" t="str">
        <f t="array" ref="G17263">xlookup(F17263,'Internal Staffing Calculator'!E:E,'Internal Staffing Calculator'!C:C,"")</f>
        <v/>
      </c>
      <c r="H17263" s="932" t="str">
        <f t="array" ref="H17263">if(F17263&lt;&gt;"", iferror(index('Internal Staffing Calculator'!B$8:B23500,match(F17263,'Internal Staffing Calculator'!E$8:E23500,0)), "Not In Budget"),"")</f>
        <v/>
      </c>
      <c r="I17263" s="184"/>
      <c r="J17263" s="184"/>
      <c r="K17263" s="184"/>
      <c r="L17263" s="183"/>
    </row>
    <row r="17264">
      <c r="A17264" s="454"/>
      <c r="B17264" s="927"/>
      <c r="C17264" s="580"/>
      <c r="D17264" s="939"/>
      <c r="E17264" s="940"/>
      <c r="F17264" s="941"/>
      <c r="G17264" s="937" t="str">
        <f t="array" ref="G17264">xlookup(F17264,'Internal Staffing Calculator'!E:E,'Internal Staffing Calculator'!C:C,"")</f>
        <v/>
      </c>
      <c r="H17264" s="932" t="str">
        <f t="array" ref="H17264">if(F17264&lt;&gt;"", iferror(index('Internal Staffing Calculator'!B$8:B23500,match(F17264,'Internal Staffing Calculator'!E$8:E23500,0)), "Not In Budget"),"")</f>
        <v/>
      </c>
      <c r="I17264" s="184"/>
      <c r="J17264" s="184"/>
      <c r="K17264" s="184"/>
      <c r="L17264" s="183"/>
    </row>
    <row r="17265">
      <c r="A17265" s="454"/>
      <c r="B17265" s="927"/>
      <c r="C17265" s="580"/>
      <c r="D17265" s="939"/>
      <c r="E17265" s="940"/>
      <c r="F17265" s="941"/>
      <c r="G17265" s="937" t="str">
        <f t="array" ref="G17265">xlookup(F17265,'Internal Staffing Calculator'!E:E,'Internal Staffing Calculator'!C:C,"")</f>
        <v/>
      </c>
      <c r="H17265" s="932" t="str">
        <f t="array" ref="H17265">if(F17265&lt;&gt;"", iferror(index('Internal Staffing Calculator'!B$8:B23500,match(F17265,'Internal Staffing Calculator'!E$8:E23500,0)), "Not In Budget"),"")</f>
        <v/>
      </c>
      <c r="I17265" s="184"/>
      <c r="J17265" s="184"/>
      <c r="K17265" s="184"/>
      <c r="L17265" s="183"/>
    </row>
    <row r="17266">
      <c r="A17266" s="454"/>
      <c r="B17266" s="927"/>
      <c r="C17266" s="580"/>
      <c r="D17266" s="939"/>
      <c r="E17266" s="940"/>
      <c r="F17266" s="941"/>
      <c r="G17266" s="937" t="str">
        <f t="array" ref="G17266">xlookup(F17266,'Internal Staffing Calculator'!E:E,'Internal Staffing Calculator'!C:C,"")</f>
        <v/>
      </c>
      <c r="H17266" s="932" t="str">
        <f t="array" ref="H17266">if(F17266&lt;&gt;"", iferror(index('Internal Staffing Calculator'!B$8:B23500,match(F17266,'Internal Staffing Calculator'!E$8:E23500,0)), "Not In Budget"),"")</f>
        <v/>
      </c>
      <c r="I17266" s="184"/>
      <c r="J17266" s="184"/>
      <c r="K17266" s="184"/>
      <c r="L17266" s="183"/>
    </row>
    <row r="17267">
      <c r="A17267" s="454"/>
      <c r="B17267" s="927"/>
      <c r="C17267" s="580"/>
      <c r="D17267" s="939"/>
      <c r="E17267" s="940"/>
      <c r="F17267" s="941"/>
      <c r="G17267" s="937" t="str">
        <f t="array" ref="G17267">xlookup(F17267,'Internal Staffing Calculator'!E:E,'Internal Staffing Calculator'!C:C,"")</f>
        <v/>
      </c>
      <c r="H17267" s="932" t="str">
        <f t="array" ref="H17267">if(F17267&lt;&gt;"", iferror(index('Internal Staffing Calculator'!B$8:B23500,match(F17267,'Internal Staffing Calculator'!E$8:E23500,0)), "Not In Budget"),"")</f>
        <v/>
      </c>
      <c r="I17267" s="184"/>
      <c r="J17267" s="184"/>
      <c r="K17267" s="184"/>
      <c r="L17267" s="183"/>
    </row>
    <row r="17268">
      <c r="A17268" s="454"/>
      <c r="B17268" s="927"/>
      <c r="C17268" s="580"/>
      <c r="D17268" s="939"/>
      <c r="E17268" s="940"/>
      <c r="F17268" s="941"/>
      <c r="G17268" s="937" t="str">
        <f t="array" ref="G17268">xlookup(F17268,'Internal Staffing Calculator'!E:E,'Internal Staffing Calculator'!C:C,"")</f>
        <v/>
      </c>
      <c r="H17268" s="932" t="str">
        <f t="array" ref="H17268">if(F17268&lt;&gt;"", iferror(index('Internal Staffing Calculator'!B$8:B23500,match(F17268,'Internal Staffing Calculator'!E$8:E23500,0)), "Not In Budget"),"")</f>
        <v/>
      </c>
      <c r="I17268" s="184"/>
      <c r="J17268" s="184"/>
      <c r="K17268" s="184"/>
      <c r="L17268" s="183"/>
    </row>
    <row r="17269">
      <c r="A17269" s="454"/>
      <c r="B17269" s="927"/>
      <c r="C17269" s="580"/>
      <c r="D17269" s="939"/>
      <c r="E17269" s="940"/>
      <c r="F17269" s="941"/>
      <c r="G17269" s="937" t="str">
        <f t="array" ref="G17269">xlookup(F17269,'Internal Staffing Calculator'!E:E,'Internal Staffing Calculator'!C:C,"")</f>
        <v/>
      </c>
      <c r="H17269" s="932" t="str">
        <f t="array" ref="H17269">if(F17269&lt;&gt;"", iferror(index('Internal Staffing Calculator'!B$8:B23500,match(F17269,'Internal Staffing Calculator'!E$8:E23500,0)), "Not In Budget"),"")</f>
        <v/>
      </c>
      <c r="I17269" s="184"/>
      <c r="J17269" s="184"/>
      <c r="K17269" s="184"/>
      <c r="L17269" s="183"/>
    </row>
    <row r="17270">
      <c r="A17270" s="454"/>
      <c r="B17270" s="927"/>
      <c r="C17270" s="580"/>
      <c r="D17270" s="939"/>
      <c r="E17270" s="940"/>
      <c r="F17270" s="941"/>
      <c r="G17270" s="937" t="str">
        <f t="array" ref="G17270">xlookup(F17270,'Internal Staffing Calculator'!E:E,'Internal Staffing Calculator'!C:C,"")</f>
        <v/>
      </c>
      <c r="H17270" s="932" t="str">
        <f t="array" ref="H17270">if(F17270&lt;&gt;"", iferror(index('Internal Staffing Calculator'!B$8:B23500,match(F17270,'Internal Staffing Calculator'!E$8:E23500,0)), "Not In Budget"),"")</f>
        <v/>
      </c>
      <c r="I17270" s="184"/>
      <c r="J17270" s="184"/>
      <c r="K17270" s="184"/>
      <c r="L17270" s="183"/>
    </row>
    <row r="17271">
      <c r="A17271" s="454"/>
      <c r="B17271" s="927"/>
      <c r="C17271" s="580"/>
      <c r="D17271" s="939"/>
      <c r="E17271" s="940"/>
      <c r="F17271" s="941"/>
      <c r="G17271" s="937" t="str">
        <f t="array" ref="G17271">xlookup(F17271,'Internal Staffing Calculator'!E:E,'Internal Staffing Calculator'!C:C,"")</f>
        <v/>
      </c>
      <c r="H17271" s="932" t="str">
        <f t="array" ref="H17271">if(F17271&lt;&gt;"", iferror(index('Internal Staffing Calculator'!B$8:B23500,match(F17271,'Internal Staffing Calculator'!E$8:E23500,0)), "Not In Budget"),"")</f>
        <v/>
      </c>
      <c r="I17271" s="184"/>
      <c r="J17271" s="184"/>
      <c r="K17271" s="184"/>
      <c r="L17271" s="183"/>
    </row>
    <row r="17272">
      <c r="A17272" s="454"/>
      <c r="B17272" s="927"/>
      <c r="C17272" s="580"/>
      <c r="D17272" s="939"/>
      <c r="E17272" s="940"/>
      <c r="F17272" s="941"/>
      <c r="G17272" s="937" t="str">
        <f t="array" ref="G17272">xlookup(F17272,'Internal Staffing Calculator'!E:E,'Internal Staffing Calculator'!C:C,"")</f>
        <v/>
      </c>
      <c r="H17272" s="932" t="str">
        <f t="array" ref="H17272">if(F17272&lt;&gt;"", iferror(index('Internal Staffing Calculator'!B$8:B23500,match(F17272,'Internal Staffing Calculator'!E$8:E23500,0)), "Not In Budget"),"")</f>
        <v/>
      </c>
      <c r="I17272" s="184"/>
      <c r="J17272" s="184"/>
      <c r="K17272" s="184"/>
      <c r="L17272" s="183"/>
    </row>
    <row r="17273">
      <c r="A17273" s="454"/>
      <c r="B17273" s="927"/>
      <c r="C17273" s="580"/>
      <c r="D17273" s="939"/>
      <c r="E17273" s="940"/>
      <c r="F17273" s="941"/>
      <c r="G17273" s="937" t="str">
        <f t="array" ref="G17273">xlookup(F17273,'Internal Staffing Calculator'!E:E,'Internal Staffing Calculator'!C:C,"")</f>
        <v/>
      </c>
      <c r="H17273" s="932" t="str">
        <f t="array" ref="H17273">if(F17273&lt;&gt;"", iferror(index('Internal Staffing Calculator'!B$8:B23500,match(F17273,'Internal Staffing Calculator'!E$8:E23500,0)), "Not In Budget"),"")</f>
        <v/>
      </c>
      <c r="I17273" s="184"/>
      <c r="J17273" s="184"/>
      <c r="K17273" s="184"/>
      <c r="L17273" s="183"/>
    </row>
    <row r="17274">
      <c r="A17274" s="454"/>
      <c r="B17274" s="927"/>
      <c r="C17274" s="580"/>
      <c r="D17274" s="939"/>
      <c r="E17274" s="940"/>
      <c r="F17274" s="941"/>
      <c r="G17274" s="937" t="str">
        <f t="array" ref="G17274">xlookup(F17274,'Internal Staffing Calculator'!E:E,'Internal Staffing Calculator'!C:C,"")</f>
        <v/>
      </c>
      <c r="H17274" s="932" t="str">
        <f t="array" ref="H17274">if(F17274&lt;&gt;"", iferror(index('Internal Staffing Calculator'!B$8:B23500,match(F17274,'Internal Staffing Calculator'!E$8:E23500,0)), "Not In Budget"),"")</f>
        <v/>
      </c>
      <c r="I17274" s="184"/>
      <c r="J17274" s="184"/>
      <c r="K17274" s="184"/>
      <c r="L17274" s="183"/>
    </row>
    <row r="17275">
      <c r="A17275" s="454"/>
      <c r="B17275" s="927"/>
      <c r="C17275" s="580"/>
      <c r="D17275" s="939"/>
      <c r="E17275" s="940"/>
      <c r="F17275" s="941"/>
      <c r="G17275" s="937" t="str">
        <f t="array" ref="G17275">xlookup(F17275,'Internal Staffing Calculator'!E:E,'Internal Staffing Calculator'!C:C,"")</f>
        <v/>
      </c>
      <c r="H17275" s="932" t="str">
        <f t="array" ref="H17275">if(F17275&lt;&gt;"", iferror(index('Internal Staffing Calculator'!B$8:B23500,match(F17275,'Internal Staffing Calculator'!E$8:E23500,0)), "Not In Budget"),"")</f>
        <v/>
      </c>
      <c r="I17275" s="184"/>
      <c r="J17275" s="184"/>
      <c r="K17275" s="184"/>
      <c r="L17275" s="183"/>
    </row>
    <row r="17276">
      <c r="A17276" s="454"/>
      <c r="B17276" s="927"/>
      <c r="C17276" s="580"/>
      <c r="D17276" s="939"/>
      <c r="E17276" s="940"/>
      <c r="F17276" s="941"/>
      <c r="G17276" s="937" t="str">
        <f t="array" ref="G17276">xlookup(F17276,'Internal Staffing Calculator'!E:E,'Internal Staffing Calculator'!C:C,"")</f>
        <v/>
      </c>
      <c r="H17276" s="932" t="str">
        <f t="array" ref="H17276">if(F17276&lt;&gt;"", iferror(index('Internal Staffing Calculator'!B$8:B23500,match(F17276,'Internal Staffing Calculator'!E$8:E23500,0)), "Not In Budget"),"")</f>
        <v/>
      </c>
      <c r="I17276" s="184"/>
      <c r="J17276" s="184"/>
      <c r="K17276" s="184"/>
      <c r="L17276" s="183"/>
    </row>
    <row r="17277">
      <c r="A17277" s="454"/>
      <c r="B17277" s="927"/>
      <c r="C17277" s="580"/>
      <c r="D17277" s="939"/>
      <c r="E17277" s="940"/>
      <c r="F17277" s="941"/>
      <c r="G17277" s="937" t="str">
        <f t="array" ref="G17277">xlookup(F17277,'Internal Staffing Calculator'!E:E,'Internal Staffing Calculator'!C:C,"")</f>
        <v/>
      </c>
      <c r="H17277" s="932" t="str">
        <f t="array" ref="H17277">if(F17277&lt;&gt;"", iferror(index('Internal Staffing Calculator'!B$8:B23500,match(F17277,'Internal Staffing Calculator'!E$8:E23500,0)), "Not In Budget"),"")</f>
        <v/>
      </c>
      <c r="I17277" s="184"/>
      <c r="J17277" s="184"/>
      <c r="K17277" s="184"/>
      <c r="L17277" s="183"/>
    </row>
    <row r="17278">
      <c r="A17278" s="454"/>
      <c r="B17278" s="927"/>
      <c r="C17278" s="580"/>
      <c r="D17278" s="939"/>
      <c r="E17278" s="940"/>
      <c r="F17278" s="941"/>
      <c r="G17278" s="937" t="str">
        <f t="array" ref="G17278">xlookup(F17278,'Internal Staffing Calculator'!E:E,'Internal Staffing Calculator'!C:C,"")</f>
        <v/>
      </c>
      <c r="H17278" s="932" t="str">
        <f t="array" ref="H17278">if(F17278&lt;&gt;"", iferror(index('Internal Staffing Calculator'!B$8:B23500,match(F17278,'Internal Staffing Calculator'!E$8:E23500,0)), "Not In Budget"),"")</f>
        <v/>
      </c>
      <c r="I17278" s="184"/>
      <c r="J17278" s="184"/>
      <c r="K17278" s="184"/>
      <c r="L17278" s="183"/>
    </row>
    <row r="17279">
      <c r="A17279" s="454"/>
      <c r="B17279" s="927"/>
      <c r="C17279" s="580"/>
      <c r="D17279" s="939"/>
      <c r="E17279" s="940"/>
      <c r="F17279" s="941"/>
      <c r="G17279" s="937" t="str">
        <f t="array" ref="G17279">xlookup(F17279,'Internal Staffing Calculator'!E:E,'Internal Staffing Calculator'!C:C,"")</f>
        <v/>
      </c>
      <c r="H17279" s="932" t="str">
        <f t="array" ref="H17279">if(F17279&lt;&gt;"", iferror(index('Internal Staffing Calculator'!B$8:B23500,match(F17279,'Internal Staffing Calculator'!E$8:E23500,0)), "Not In Budget"),"")</f>
        <v/>
      </c>
      <c r="I17279" s="184"/>
      <c r="J17279" s="184"/>
      <c r="K17279" s="184"/>
      <c r="L17279" s="183"/>
    </row>
    <row r="17280">
      <c r="A17280" s="454"/>
      <c r="B17280" s="927"/>
      <c r="C17280" s="580"/>
      <c r="D17280" s="939"/>
      <c r="E17280" s="940"/>
      <c r="F17280" s="941"/>
      <c r="G17280" s="937" t="str">
        <f t="array" ref="G17280">xlookup(F17280,'Internal Staffing Calculator'!E:E,'Internal Staffing Calculator'!C:C,"")</f>
        <v/>
      </c>
      <c r="H17280" s="932" t="str">
        <f t="array" ref="H17280">if(F17280&lt;&gt;"", iferror(index('Internal Staffing Calculator'!B$8:B23500,match(F17280,'Internal Staffing Calculator'!E$8:E23500,0)), "Not In Budget"),"")</f>
        <v/>
      </c>
      <c r="I17280" s="184"/>
      <c r="J17280" s="184"/>
      <c r="K17280" s="184"/>
      <c r="L17280" s="183"/>
    </row>
    <row r="17281">
      <c r="A17281" s="454"/>
      <c r="B17281" s="927"/>
      <c r="C17281" s="580"/>
      <c r="D17281" s="939"/>
      <c r="E17281" s="940"/>
      <c r="F17281" s="941"/>
      <c r="G17281" s="937" t="str">
        <f t="array" ref="G17281">xlookup(F17281,'Internal Staffing Calculator'!E:E,'Internal Staffing Calculator'!C:C,"")</f>
        <v/>
      </c>
      <c r="H17281" s="932" t="str">
        <f t="array" ref="H17281">if(F17281&lt;&gt;"", iferror(index('Internal Staffing Calculator'!B$8:B23500,match(F17281,'Internal Staffing Calculator'!E$8:E23500,0)), "Not In Budget"),"")</f>
        <v/>
      </c>
      <c r="I17281" s="184"/>
      <c r="J17281" s="184"/>
      <c r="K17281" s="184"/>
      <c r="L17281" s="183"/>
    </row>
    <row r="17282">
      <c r="A17282" s="454"/>
      <c r="B17282" s="927"/>
      <c r="C17282" s="580"/>
      <c r="D17282" s="939"/>
      <c r="E17282" s="940"/>
      <c r="F17282" s="941"/>
      <c r="G17282" s="937" t="str">
        <f t="array" ref="G17282">xlookup(F17282,'Internal Staffing Calculator'!E:E,'Internal Staffing Calculator'!C:C,"")</f>
        <v/>
      </c>
      <c r="H17282" s="932" t="str">
        <f t="array" ref="H17282">if(F17282&lt;&gt;"", iferror(index('Internal Staffing Calculator'!B$8:B23500,match(F17282,'Internal Staffing Calculator'!E$8:E23500,0)), "Not In Budget"),"")</f>
        <v/>
      </c>
      <c r="I17282" s="184"/>
      <c r="J17282" s="184"/>
      <c r="K17282" s="184"/>
      <c r="L17282" s="183"/>
    </row>
    <row r="17283">
      <c r="A17283" s="454"/>
      <c r="B17283" s="927"/>
      <c r="C17283" s="580"/>
      <c r="D17283" s="939"/>
      <c r="E17283" s="940"/>
      <c r="F17283" s="941"/>
      <c r="G17283" s="937" t="str">
        <f t="array" ref="G17283">xlookup(F17283,'Internal Staffing Calculator'!E:E,'Internal Staffing Calculator'!C:C,"")</f>
        <v/>
      </c>
      <c r="H17283" s="932" t="str">
        <f t="array" ref="H17283">if(F17283&lt;&gt;"", iferror(index('Internal Staffing Calculator'!B$8:B23500,match(F17283,'Internal Staffing Calculator'!E$8:E23500,0)), "Not In Budget"),"")</f>
        <v/>
      </c>
      <c r="I17283" s="184"/>
      <c r="J17283" s="184"/>
      <c r="K17283" s="184"/>
      <c r="L17283" s="183"/>
    </row>
    <row r="17284">
      <c r="A17284" s="454"/>
      <c r="B17284" s="927"/>
      <c r="C17284" s="580"/>
      <c r="D17284" s="939"/>
      <c r="E17284" s="940"/>
      <c r="F17284" s="941"/>
      <c r="G17284" s="937" t="str">
        <f t="array" ref="G17284">xlookup(F17284,'Internal Staffing Calculator'!E:E,'Internal Staffing Calculator'!C:C,"")</f>
        <v/>
      </c>
      <c r="H17284" s="932" t="str">
        <f t="array" ref="H17284">if(F17284&lt;&gt;"", iferror(index('Internal Staffing Calculator'!B$8:B23500,match(F17284,'Internal Staffing Calculator'!E$8:E23500,0)), "Not In Budget"),"")</f>
        <v/>
      </c>
      <c r="I17284" s="184"/>
      <c r="J17284" s="184"/>
      <c r="K17284" s="184"/>
      <c r="L17284" s="183"/>
    </row>
    <row r="17285">
      <c r="A17285" s="454"/>
      <c r="B17285" s="927"/>
      <c r="C17285" s="580"/>
      <c r="D17285" s="939"/>
      <c r="E17285" s="940"/>
      <c r="F17285" s="941"/>
      <c r="G17285" s="937" t="str">
        <f t="array" ref="G17285">xlookup(F17285,'Internal Staffing Calculator'!E:E,'Internal Staffing Calculator'!C:C,"")</f>
        <v/>
      </c>
      <c r="H17285" s="932" t="str">
        <f t="array" ref="H17285">if(F17285&lt;&gt;"", iferror(index('Internal Staffing Calculator'!B$8:B23500,match(F17285,'Internal Staffing Calculator'!E$8:E23500,0)), "Not In Budget"),"")</f>
        <v/>
      </c>
      <c r="I17285" s="184"/>
      <c r="J17285" s="184"/>
      <c r="K17285" s="184"/>
      <c r="L17285" s="183"/>
    </row>
    <row r="17286">
      <c r="A17286" s="454"/>
      <c r="B17286" s="927"/>
      <c r="C17286" s="580"/>
      <c r="D17286" s="939"/>
      <c r="E17286" s="940"/>
      <c r="F17286" s="941"/>
      <c r="G17286" s="937" t="str">
        <f t="array" ref="G17286">xlookup(F17286,'Internal Staffing Calculator'!E:E,'Internal Staffing Calculator'!C:C,"")</f>
        <v/>
      </c>
      <c r="H17286" s="932" t="str">
        <f t="array" ref="H17286">if(F17286&lt;&gt;"", iferror(index('Internal Staffing Calculator'!B$8:B23500,match(F17286,'Internal Staffing Calculator'!E$8:E23500,0)), "Not In Budget"),"")</f>
        <v/>
      </c>
      <c r="I17286" s="184"/>
      <c r="J17286" s="184"/>
      <c r="K17286" s="184"/>
      <c r="L17286" s="183"/>
    </row>
    <row r="17287">
      <c r="A17287" s="454"/>
      <c r="B17287" s="927"/>
      <c r="C17287" s="580"/>
      <c r="D17287" s="939"/>
      <c r="E17287" s="940"/>
      <c r="F17287" s="941"/>
      <c r="G17287" s="937" t="str">
        <f t="array" ref="G17287">xlookup(F17287,'Internal Staffing Calculator'!E:E,'Internal Staffing Calculator'!C:C,"")</f>
        <v/>
      </c>
      <c r="H17287" s="932" t="str">
        <f t="array" ref="H17287">if(F17287&lt;&gt;"", iferror(index('Internal Staffing Calculator'!B$8:B23500,match(F17287,'Internal Staffing Calculator'!E$8:E23500,0)), "Not In Budget"),"")</f>
        <v/>
      </c>
      <c r="I17287" s="184"/>
      <c r="J17287" s="184"/>
      <c r="K17287" s="184"/>
      <c r="L17287" s="183"/>
    </row>
    <row r="17288">
      <c r="A17288" s="454"/>
      <c r="B17288" s="927"/>
      <c r="C17288" s="580"/>
      <c r="D17288" s="939"/>
      <c r="E17288" s="940"/>
      <c r="F17288" s="941"/>
      <c r="G17288" s="937" t="str">
        <f t="array" ref="G17288">xlookup(F17288,'Internal Staffing Calculator'!E:E,'Internal Staffing Calculator'!C:C,"")</f>
        <v/>
      </c>
      <c r="H17288" s="932" t="str">
        <f t="array" ref="H17288">if(F17288&lt;&gt;"", iferror(index('Internal Staffing Calculator'!B$8:B23500,match(F17288,'Internal Staffing Calculator'!E$8:E23500,0)), "Not In Budget"),"")</f>
        <v/>
      </c>
      <c r="I17288" s="184"/>
      <c r="J17288" s="184"/>
      <c r="K17288" s="184"/>
      <c r="L17288" s="183"/>
    </row>
    <row r="17289">
      <c r="A17289" s="454"/>
      <c r="B17289" s="927"/>
      <c r="C17289" s="580"/>
      <c r="D17289" s="939"/>
      <c r="E17289" s="940"/>
      <c r="F17289" s="941"/>
      <c r="G17289" s="937" t="str">
        <f t="array" ref="G17289">xlookup(F17289,'Internal Staffing Calculator'!E:E,'Internal Staffing Calculator'!C:C,"")</f>
        <v/>
      </c>
      <c r="H17289" s="932" t="str">
        <f t="array" ref="H17289">if(F17289&lt;&gt;"", iferror(index('Internal Staffing Calculator'!B$8:B23500,match(F17289,'Internal Staffing Calculator'!E$8:E23500,0)), "Not In Budget"),"")</f>
        <v/>
      </c>
      <c r="I17289" s="184"/>
      <c r="J17289" s="184"/>
      <c r="K17289" s="184"/>
      <c r="L17289" s="183"/>
    </row>
    <row r="17290">
      <c r="A17290" s="454"/>
      <c r="B17290" s="927"/>
      <c r="C17290" s="580"/>
      <c r="D17290" s="939"/>
      <c r="E17290" s="940"/>
      <c r="F17290" s="941"/>
      <c r="G17290" s="937" t="str">
        <f t="array" ref="G17290">xlookup(F17290,'Internal Staffing Calculator'!E:E,'Internal Staffing Calculator'!C:C,"")</f>
        <v/>
      </c>
      <c r="H17290" s="932" t="str">
        <f t="array" ref="H17290">if(F17290&lt;&gt;"", iferror(index('Internal Staffing Calculator'!B$8:B23500,match(F17290,'Internal Staffing Calculator'!E$8:E23500,0)), "Not In Budget"),"")</f>
        <v/>
      </c>
      <c r="I17290" s="184"/>
      <c r="J17290" s="184"/>
      <c r="K17290" s="184"/>
      <c r="L17290" s="183"/>
    </row>
    <row r="17291">
      <c r="A17291" s="454"/>
      <c r="B17291" s="927"/>
      <c r="C17291" s="580"/>
      <c r="D17291" s="939"/>
      <c r="E17291" s="940"/>
      <c r="F17291" s="941"/>
      <c r="G17291" s="937" t="str">
        <f t="array" ref="G17291">xlookup(F17291,'Internal Staffing Calculator'!E:E,'Internal Staffing Calculator'!C:C,"")</f>
        <v/>
      </c>
      <c r="H17291" s="932" t="str">
        <f t="array" ref="H17291">if(F17291&lt;&gt;"", iferror(index('Internal Staffing Calculator'!B$8:B23500,match(F17291,'Internal Staffing Calculator'!E$8:E23500,0)), "Not In Budget"),"")</f>
        <v/>
      </c>
      <c r="I17291" s="184"/>
      <c r="J17291" s="184"/>
      <c r="K17291" s="184"/>
      <c r="L17291" s="183"/>
    </row>
    <row r="17292">
      <c r="A17292" s="454"/>
      <c r="B17292" s="927"/>
      <c r="C17292" s="580"/>
      <c r="D17292" s="939"/>
      <c r="E17292" s="940"/>
      <c r="F17292" s="941"/>
      <c r="G17292" s="937" t="str">
        <f t="array" ref="G17292">xlookup(F17292,'Internal Staffing Calculator'!E:E,'Internal Staffing Calculator'!C:C,"")</f>
        <v/>
      </c>
      <c r="H17292" s="932" t="str">
        <f t="array" ref="H17292">if(F17292&lt;&gt;"", iferror(index('Internal Staffing Calculator'!B$8:B23500,match(F17292,'Internal Staffing Calculator'!E$8:E23500,0)), "Not In Budget"),"")</f>
        <v/>
      </c>
      <c r="I17292" s="184"/>
      <c r="J17292" s="184"/>
      <c r="K17292" s="184"/>
      <c r="L17292" s="183"/>
    </row>
    <row r="17293">
      <c r="A17293" s="454"/>
      <c r="B17293" s="927"/>
      <c r="C17293" s="580"/>
      <c r="D17293" s="939"/>
      <c r="E17293" s="940"/>
      <c r="F17293" s="941"/>
      <c r="G17293" s="937" t="str">
        <f t="array" ref="G17293">xlookup(F17293,'Internal Staffing Calculator'!E:E,'Internal Staffing Calculator'!C:C,"")</f>
        <v/>
      </c>
      <c r="H17293" s="932" t="str">
        <f t="array" ref="H17293">if(F17293&lt;&gt;"", iferror(index('Internal Staffing Calculator'!B$8:B23500,match(F17293,'Internal Staffing Calculator'!E$8:E23500,0)), "Not In Budget"),"")</f>
        <v/>
      </c>
      <c r="I17293" s="184"/>
      <c r="J17293" s="184"/>
      <c r="K17293" s="184"/>
      <c r="L17293" s="183"/>
    </row>
    <row r="17294">
      <c r="A17294" s="454"/>
      <c r="B17294" s="927"/>
      <c r="C17294" s="580"/>
      <c r="D17294" s="939"/>
      <c r="E17294" s="940"/>
      <c r="F17294" s="941"/>
      <c r="G17294" s="937" t="str">
        <f t="array" ref="G17294">xlookup(F17294,'Internal Staffing Calculator'!E:E,'Internal Staffing Calculator'!C:C,"")</f>
        <v/>
      </c>
      <c r="H17294" s="932" t="str">
        <f t="array" ref="H17294">if(F17294&lt;&gt;"", iferror(index('Internal Staffing Calculator'!B$8:B23500,match(F17294,'Internal Staffing Calculator'!E$8:E23500,0)), "Not In Budget"),"")</f>
        <v/>
      </c>
      <c r="I17294" s="184"/>
      <c r="J17294" s="184"/>
      <c r="K17294" s="184"/>
      <c r="L17294" s="183"/>
    </row>
    <row r="17295">
      <c r="A17295" s="454"/>
      <c r="B17295" s="927"/>
      <c r="C17295" s="580"/>
      <c r="D17295" s="939"/>
      <c r="E17295" s="940"/>
      <c r="F17295" s="941"/>
      <c r="G17295" s="937" t="str">
        <f t="array" ref="G17295">xlookup(F17295,'Internal Staffing Calculator'!E:E,'Internal Staffing Calculator'!C:C,"")</f>
        <v/>
      </c>
      <c r="H17295" s="932" t="str">
        <f t="array" ref="H17295">if(F17295&lt;&gt;"", iferror(index('Internal Staffing Calculator'!B$8:B23500,match(F17295,'Internal Staffing Calculator'!E$8:E23500,0)), "Not In Budget"),"")</f>
        <v/>
      </c>
      <c r="I17295" s="184"/>
      <c r="J17295" s="184"/>
      <c r="K17295" s="184"/>
      <c r="L17295" s="183"/>
    </row>
    <row r="17296">
      <c r="A17296" s="454"/>
      <c r="B17296" s="927"/>
      <c r="C17296" s="580"/>
      <c r="D17296" s="939"/>
      <c r="E17296" s="940"/>
      <c r="F17296" s="941"/>
      <c r="G17296" s="937" t="str">
        <f t="array" ref="G17296">xlookup(F17296,'Internal Staffing Calculator'!E:E,'Internal Staffing Calculator'!C:C,"")</f>
        <v/>
      </c>
      <c r="H17296" s="932" t="str">
        <f t="array" ref="H17296">if(F17296&lt;&gt;"", iferror(index('Internal Staffing Calculator'!B$8:B23500,match(F17296,'Internal Staffing Calculator'!E$8:E23500,0)), "Not In Budget"),"")</f>
        <v/>
      </c>
      <c r="I17296" s="184"/>
      <c r="J17296" s="184"/>
      <c r="K17296" s="184"/>
      <c r="L17296" s="183"/>
    </row>
    <row r="17297">
      <c r="A17297" s="454"/>
      <c r="B17297" s="927"/>
      <c r="C17297" s="580"/>
      <c r="D17297" s="939"/>
      <c r="E17297" s="940"/>
      <c r="F17297" s="941"/>
      <c r="G17297" s="937" t="str">
        <f t="array" ref="G17297">xlookup(F17297,'Internal Staffing Calculator'!E:E,'Internal Staffing Calculator'!C:C,"")</f>
        <v/>
      </c>
      <c r="H17297" s="932" t="str">
        <f t="array" ref="H17297">if(F17297&lt;&gt;"", iferror(index('Internal Staffing Calculator'!B$8:B23500,match(F17297,'Internal Staffing Calculator'!E$8:E23500,0)), "Not In Budget"),"")</f>
        <v/>
      </c>
      <c r="I17297" s="184"/>
      <c r="J17297" s="184"/>
      <c r="K17297" s="184"/>
      <c r="L17297" s="183"/>
    </row>
    <row r="17298">
      <c r="A17298" s="454"/>
      <c r="B17298" s="927"/>
      <c r="C17298" s="580"/>
      <c r="D17298" s="939"/>
      <c r="E17298" s="940"/>
      <c r="F17298" s="941"/>
      <c r="G17298" s="937" t="str">
        <f t="array" ref="G17298">xlookup(F17298,'Internal Staffing Calculator'!E:E,'Internal Staffing Calculator'!C:C,"")</f>
        <v/>
      </c>
      <c r="H17298" s="932" t="str">
        <f t="array" ref="H17298">if(F17298&lt;&gt;"", iferror(index('Internal Staffing Calculator'!B$8:B23500,match(F17298,'Internal Staffing Calculator'!E$8:E23500,0)), "Not In Budget"),"")</f>
        <v/>
      </c>
      <c r="I17298" s="184"/>
      <c r="J17298" s="184"/>
      <c r="K17298" s="184"/>
      <c r="L17298" s="183"/>
    </row>
    <row r="17299">
      <c r="A17299" s="454"/>
      <c r="B17299" s="927"/>
      <c r="C17299" s="580"/>
      <c r="D17299" s="939"/>
      <c r="E17299" s="940"/>
      <c r="F17299" s="941"/>
      <c r="G17299" s="937" t="str">
        <f t="array" ref="G17299">xlookup(F17299,'Internal Staffing Calculator'!E:E,'Internal Staffing Calculator'!C:C,"")</f>
        <v/>
      </c>
      <c r="H17299" s="932" t="str">
        <f t="array" ref="H17299">if(F17299&lt;&gt;"", iferror(index('Internal Staffing Calculator'!B$8:B23500,match(F17299,'Internal Staffing Calculator'!E$8:E23500,0)), "Not In Budget"),"")</f>
        <v/>
      </c>
      <c r="I17299" s="184"/>
      <c r="J17299" s="184"/>
      <c r="K17299" s="184"/>
      <c r="L17299" s="183"/>
    </row>
    <row r="17300">
      <c r="A17300" s="454"/>
      <c r="B17300" s="927"/>
      <c r="C17300" s="580"/>
      <c r="D17300" s="939"/>
      <c r="E17300" s="940"/>
      <c r="F17300" s="941"/>
      <c r="G17300" s="937" t="str">
        <f t="array" ref="G17300">xlookup(F17300,'Internal Staffing Calculator'!E:E,'Internal Staffing Calculator'!C:C,"")</f>
        <v/>
      </c>
      <c r="H17300" s="932" t="str">
        <f t="array" ref="H17300">if(F17300&lt;&gt;"", iferror(index('Internal Staffing Calculator'!B$8:B23500,match(F17300,'Internal Staffing Calculator'!E$8:E23500,0)), "Not In Budget"),"")</f>
        <v/>
      </c>
      <c r="I17300" s="184"/>
      <c r="J17300" s="184"/>
      <c r="K17300" s="184"/>
      <c r="L17300" s="183"/>
    </row>
    <row r="17301">
      <c r="A17301" s="454"/>
      <c r="B17301" s="927"/>
      <c r="C17301" s="580"/>
      <c r="D17301" s="939"/>
      <c r="E17301" s="940"/>
      <c r="F17301" s="941"/>
      <c r="G17301" s="937" t="str">
        <f t="array" ref="G17301">xlookup(F17301,'Internal Staffing Calculator'!E:E,'Internal Staffing Calculator'!C:C,"")</f>
        <v/>
      </c>
      <c r="H17301" s="932" t="str">
        <f t="array" ref="H17301">if(F17301&lt;&gt;"", iferror(index('Internal Staffing Calculator'!B$8:B23500,match(F17301,'Internal Staffing Calculator'!E$8:E23500,0)), "Not In Budget"),"")</f>
        <v/>
      </c>
      <c r="I17301" s="184"/>
      <c r="J17301" s="184"/>
      <c r="K17301" s="184"/>
      <c r="L17301" s="183"/>
    </row>
    <row r="17302">
      <c r="A17302" s="454"/>
      <c r="B17302" s="927"/>
      <c r="C17302" s="580"/>
      <c r="D17302" s="939"/>
      <c r="E17302" s="940"/>
      <c r="F17302" s="941"/>
      <c r="G17302" s="937" t="str">
        <f t="array" ref="G17302">xlookup(F17302,'Internal Staffing Calculator'!E:E,'Internal Staffing Calculator'!C:C,"")</f>
        <v/>
      </c>
      <c r="H17302" s="932" t="str">
        <f t="array" ref="H17302">if(F17302&lt;&gt;"", iferror(index('Internal Staffing Calculator'!B$8:B23500,match(F17302,'Internal Staffing Calculator'!E$8:E23500,0)), "Not In Budget"),"")</f>
        <v/>
      </c>
      <c r="I17302" s="184"/>
      <c r="J17302" s="184"/>
      <c r="K17302" s="184"/>
      <c r="L17302" s="183"/>
    </row>
    <row r="17303">
      <c r="A17303" s="454"/>
      <c r="B17303" s="927"/>
      <c r="C17303" s="580"/>
      <c r="D17303" s="939"/>
      <c r="E17303" s="940"/>
      <c r="F17303" s="941"/>
      <c r="G17303" s="937" t="str">
        <f t="array" ref="G17303">xlookup(F17303,'Internal Staffing Calculator'!E:E,'Internal Staffing Calculator'!C:C,"")</f>
        <v/>
      </c>
      <c r="H17303" s="932" t="str">
        <f t="array" ref="H17303">if(F17303&lt;&gt;"", iferror(index('Internal Staffing Calculator'!B$8:B23500,match(F17303,'Internal Staffing Calculator'!E$8:E23500,0)), "Not In Budget"),"")</f>
        <v/>
      </c>
      <c r="I17303" s="184"/>
      <c r="J17303" s="184"/>
      <c r="K17303" s="184"/>
      <c r="L17303" s="183"/>
    </row>
    <row r="17304">
      <c r="A17304" s="454"/>
      <c r="B17304" s="927"/>
      <c r="C17304" s="580"/>
      <c r="D17304" s="939"/>
      <c r="E17304" s="940"/>
      <c r="F17304" s="941"/>
      <c r="G17304" s="937" t="str">
        <f t="array" ref="G17304">xlookup(F17304,'Internal Staffing Calculator'!E:E,'Internal Staffing Calculator'!C:C,"")</f>
        <v/>
      </c>
      <c r="H17304" s="932" t="str">
        <f t="array" ref="H17304">if(F17304&lt;&gt;"", iferror(index('Internal Staffing Calculator'!B$8:B23500,match(F17304,'Internal Staffing Calculator'!E$8:E23500,0)), "Not In Budget"),"")</f>
        <v/>
      </c>
      <c r="I17304" s="184"/>
      <c r="J17304" s="184"/>
      <c r="K17304" s="184"/>
      <c r="L17304" s="183"/>
    </row>
    <row r="17305">
      <c r="A17305" s="454"/>
      <c r="B17305" s="927"/>
      <c r="C17305" s="580"/>
      <c r="D17305" s="939"/>
      <c r="E17305" s="940"/>
      <c r="F17305" s="941"/>
      <c r="G17305" s="937" t="str">
        <f t="array" ref="G17305">xlookup(F17305,'Internal Staffing Calculator'!E:E,'Internal Staffing Calculator'!C:C,"")</f>
        <v/>
      </c>
      <c r="H17305" s="932" t="str">
        <f t="array" ref="H17305">if(F17305&lt;&gt;"", iferror(index('Internal Staffing Calculator'!B$8:B23500,match(F17305,'Internal Staffing Calculator'!E$8:E23500,0)), "Not In Budget"),"")</f>
        <v/>
      </c>
      <c r="I17305" s="184"/>
      <c r="J17305" s="184"/>
      <c r="K17305" s="184"/>
      <c r="L17305" s="183"/>
    </row>
    <row r="17306">
      <c r="A17306" s="454"/>
      <c r="B17306" s="927"/>
      <c r="C17306" s="580"/>
      <c r="D17306" s="939"/>
      <c r="E17306" s="940"/>
      <c r="F17306" s="941"/>
      <c r="G17306" s="937" t="str">
        <f t="array" ref="G17306">xlookup(F17306,'Internal Staffing Calculator'!E:E,'Internal Staffing Calculator'!C:C,"")</f>
        <v/>
      </c>
      <c r="H17306" s="932" t="str">
        <f t="array" ref="H17306">if(F17306&lt;&gt;"", iferror(index('Internal Staffing Calculator'!B$8:B23500,match(F17306,'Internal Staffing Calculator'!E$8:E23500,0)), "Not In Budget"),"")</f>
        <v/>
      </c>
      <c r="I17306" s="184"/>
      <c r="J17306" s="184"/>
      <c r="K17306" s="184"/>
      <c r="L17306" s="183"/>
    </row>
    <row r="17307">
      <c r="A17307" s="454"/>
      <c r="B17307" s="927"/>
      <c r="C17307" s="580"/>
      <c r="D17307" s="939"/>
      <c r="E17307" s="940"/>
      <c r="F17307" s="941"/>
      <c r="G17307" s="937" t="str">
        <f t="array" ref="G17307">xlookup(F17307,'Internal Staffing Calculator'!E:E,'Internal Staffing Calculator'!C:C,"")</f>
        <v/>
      </c>
      <c r="H17307" s="932" t="str">
        <f t="array" ref="H17307">if(F17307&lt;&gt;"", iferror(index('Internal Staffing Calculator'!B$8:B23500,match(F17307,'Internal Staffing Calculator'!E$8:E23500,0)), "Not In Budget"),"")</f>
        <v/>
      </c>
      <c r="I17307" s="184"/>
      <c r="J17307" s="184"/>
      <c r="K17307" s="184"/>
      <c r="L17307" s="183"/>
    </row>
    <row r="17308">
      <c r="A17308" s="454"/>
      <c r="B17308" s="927"/>
      <c r="C17308" s="580"/>
      <c r="D17308" s="939"/>
      <c r="E17308" s="940"/>
      <c r="F17308" s="941"/>
      <c r="G17308" s="937" t="str">
        <f t="array" ref="G17308">xlookup(F17308,'Internal Staffing Calculator'!E:E,'Internal Staffing Calculator'!C:C,"")</f>
        <v/>
      </c>
      <c r="H17308" s="932" t="str">
        <f t="array" ref="H17308">if(F17308&lt;&gt;"", iferror(index('Internal Staffing Calculator'!B$8:B23500,match(F17308,'Internal Staffing Calculator'!E$8:E23500,0)), "Not In Budget"),"")</f>
        <v/>
      </c>
      <c r="I17308" s="184"/>
      <c r="J17308" s="184"/>
      <c r="K17308" s="184"/>
      <c r="L17308" s="183"/>
    </row>
    <row r="17309">
      <c r="A17309" s="454"/>
      <c r="B17309" s="927"/>
      <c r="C17309" s="580"/>
      <c r="D17309" s="939"/>
      <c r="E17309" s="940"/>
      <c r="F17309" s="941"/>
      <c r="G17309" s="937" t="str">
        <f t="array" ref="G17309">xlookup(F17309,'Internal Staffing Calculator'!E:E,'Internal Staffing Calculator'!C:C,"")</f>
        <v/>
      </c>
      <c r="H17309" s="932" t="str">
        <f t="array" ref="H17309">if(F17309&lt;&gt;"", iferror(index('Internal Staffing Calculator'!B$8:B23500,match(F17309,'Internal Staffing Calculator'!E$8:E23500,0)), "Not In Budget"),"")</f>
        <v/>
      </c>
      <c r="I17309" s="184"/>
      <c r="J17309" s="184"/>
      <c r="K17309" s="184"/>
      <c r="L17309" s="183"/>
    </row>
    <row r="17310">
      <c r="A17310" s="454"/>
      <c r="B17310" s="927"/>
      <c r="C17310" s="580"/>
      <c r="D17310" s="939"/>
      <c r="E17310" s="940"/>
      <c r="F17310" s="941"/>
      <c r="G17310" s="937" t="str">
        <f t="array" ref="G17310">xlookup(F17310,'Internal Staffing Calculator'!E:E,'Internal Staffing Calculator'!C:C,"")</f>
        <v/>
      </c>
      <c r="H17310" s="932" t="str">
        <f t="array" ref="H17310">if(F17310&lt;&gt;"", iferror(index('Internal Staffing Calculator'!B$8:B23500,match(F17310,'Internal Staffing Calculator'!E$8:E23500,0)), "Not In Budget"),"")</f>
        <v/>
      </c>
      <c r="I17310" s="184"/>
      <c r="J17310" s="184"/>
      <c r="K17310" s="184"/>
      <c r="L17310" s="183"/>
    </row>
    <row r="17311">
      <c r="A17311" s="454"/>
      <c r="B17311" s="927"/>
      <c r="C17311" s="580"/>
      <c r="D17311" s="939"/>
      <c r="E17311" s="940"/>
      <c r="F17311" s="941"/>
      <c r="G17311" s="937" t="str">
        <f t="array" ref="G17311">xlookup(F17311,'Internal Staffing Calculator'!E:E,'Internal Staffing Calculator'!C:C,"")</f>
        <v/>
      </c>
      <c r="H17311" s="932" t="str">
        <f t="array" ref="H17311">if(F17311&lt;&gt;"", iferror(index('Internal Staffing Calculator'!B$8:B23500,match(F17311,'Internal Staffing Calculator'!E$8:E23500,0)), "Not In Budget"),"")</f>
        <v/>
      </c>
      <c r="I17311" s="184"/>
      <c r="J17311" s="184"/>
      <c r="K17311" s="184"/>
      <c r="L17311" s="183"/>
    </row>
    <row r="17312">
      <c r="A17312" s="454"/>
      <c r="B17312" s="927"/>
      <c r="C17312" s="580"/>
      <c r="D17312" s="939"/>
      <c r="E17312" s="940"/>
      <c r="F17312" s="941"/>
      <c r="G17312" s="937" t="str">
        <f t="array" ref="G17312">xlookup(F17312,'Internal Staffing Calculator'!E:E,'Internal Staffing Calculator'!C:C,"")</f>
        <v/>
      </c>
      <c r="H17312" s="932" t="str">
        <f t="array" ref="H17312">if(F17312&lt;&gt;"", iferror(index('Internal Staffing Calculator'!B$8:B23500,match(F17312,'Internal Staffing Calculator'!E$8:E23500,0)), "Not In Budget"),"")</f>
        <v/>
      </c>
      <c r="I17312" s="184"/>
      <c r="J17312" s="184"/>
      <c r="K17312" s="184"/>
      <c r="L17312" s="183"/>
    </row>
    <row r="17313">
      <c r="A17313" s="454"/>
      <c r="B17313" s="927"/>
      <c r="C17313" s="580"/>
      <c r="D17313" s="939"/>
      <c r="E17313" s="940"/>
      <c r="F17313" s="941"/>
      <c r="G17313" s="937" t="str">
        <f t="array" ref="G17313">xlookup(F17313,'Internal Staffing Calculator'!E:E,'Internal Staffing Calculator'!C:C,"")</f>
        <v/>
      </c>
      <c r="H17313" s="932" t="str">
        <f t="array" ref="H17313">if(F17313&lt;&gt;"", iferror(index('Internal Staffing Calculator'!B$8:B23500,match(F17313,'Internal Staffing Calculator'!E$8:E23500,0)), "Not In Budget"),"")</f>
        <v/>
      </c>
      <c r="I17313" s="184"/>
      <c r="J17313" s="184"/>
      <c r="K17313" s="184"/>
      <c r="L17313" s="183"/>
    </row>
    <row r="17314">
      <c r="A17314" s="454"/>
      <c r="B17314" s="927"/>
      <c r="C17314" s="580"/>
      <c r="D17314" s="939"/>
      <c r="E17314" s="940"/>
      <c r="F17314" s="941"/>
      <c r="G17314" s="937" t="str">
        <f t="array" ref="G17314">xlookup(F17314,'Internal Staffing Calculator'!E:E,'Internal Staffing Calculator'!C:C,"")</f>
        <v/>
      </c>
      <c r="H17314" s="932" t="str">
        <f t="array" ref="H17314">if(F17314&lt;&gt;"", iferror(index('Internal Staffing Calculator'!B$8:B23500,match(F17314,'Internal Staffing Calculator'!E$8:E23500,0)), "Not In Budget"),"")</f>
        <v/>
      </c>
      <c r="I17314" s="184"/>
      <c r="J17314" s="184"/>
      <c r="K17314" s="184"/>
      <c r="L17314" s="183"/>
    </row>
    <row r="17315">
      <c r="A17315" s="454"/>
      <c r="B17315" s="927"/>
      <c r="C17315" s="580"/>
      <c r="D17315" s="939"/>
      <c r="E17315" s="940"/>
      <c r="F17315" s="941"/>
      <c r="G17315" s="937" t="str">
        <f t="array" ref="G17315">xlookup(F17315,'Internal Staffing Calculator'!E:E,'Internal Staffing Calculator'!C:C,"")</f>
        <v/>
      </c>
      <c r="H17315" s="932" t="str">
        <f t="array" ref="H17315">if(F17315&lt;&gt;"", iferror(index('Internal Staffing Calculator'!B$8:B23500,match(F17315,'Internal Staffing Calculator'!E$8:E23500,0)), "Not In Budget"),"")</f>
        <v/>
      </c>
      <c r="I17315" s="184"/>
      <c r="J17315" s="184"/>
      <c r="K17315" s="184"/>
      <c r="L17315" s="183"/>
    </row>
    <row r="17316">
      <c r="A17316" s="454"/>
      <c r="B17316" s="927"/>
      <c r="C17316" s="580"/>
      <c r="D17316" s="939"/>
      <c r="E17316" s="940"/>
      <c r="F17316" s="941"/>
      <c r="G17316" s="937" t="str">
        <f t="array" ref="G17316">xlookup(F17316,'Internal Staffing Calculator'!E:E,'Internal Staffing Calculator'!C:C,"")</f>
        <v/>
      </c>
      <c r="H17316" s="932" t="str">
        <f t="array" ref="H17316">if(F17316&lt;&gt;"", iferror(index('Internal Staffing Calculator'!B$8:B23500,match(F17316,'Internal Staffing Calculator'!E$8:E23500,0)), "Not In Budget"),"")</f>
        <v/>
      </c>
      <c r="I17316" s="184"/>
      <c r="J17316" s="184"/>
      <c r="K17316" s="184"/>
      <c r="L17316" s="183"/>
    </row>
    <row r="17317">
      <c r="A17317" s="454"/>
      <c r="B17317" s="927"/>
      <c r="C17317" s="580"/>
      <c r="D17317" s="939"/>
      <c r="E17317" s="940"/>
      <c r="F17317" s="941"/>
      <c r="G17317" s="937" t="str">
        <f t="array" ref="G17317">xlookup(F17317,'Internal Staffing Calculator'!E:E,'Internal Staffing Calculator'!C:C,"")</f>
        <v/>
      </c>
      <c r="H17317" s="932" t="str">
        <f t="array" ref="H17317">if(F17317&lt;&gt;"", iferror(index('Internal Staffing Calculator'!B$8:B23500,match(F17317,'Internal Staffing Calculator'!E$8:E23500,0)), "Not In Budget"),"")</f>
        <v/>
      </c>
      <c r="I17317" s="184"/>
      <c r="J17317" s="184"/>
      <c r="K17317" s="184"/>
      <c r="L17317" s="183"/>
    </row>
    <row r="17318">
      <c r="A17318" s="454"/>
      <c r="B17318" s="927"/>
      <c r="C17318" s="580"/>
      <c r="D17318" s="939"/>
      <c r="E17318" s="940"/>
      <c r="F17318" s="941"/>
      <c r="G17318" s="937" t="str">
        <f t="array" ref="G17318">xlookup(F17318,'Internal Staffing Calculator'!E:E,'Internal Staffing Calculator'!C:C,"")</f>
        <v/>
      </c>
      <c r="H17318" s="932" t="str">
        <f t="array" ref="H17318">if(F17318&lt;&gt;"", iferror(index('Internal Staffing Calculator'!B$8:B23500,match(F17318,'Internal Staffing Calculator'!E$8:E23500,0)), "Not In Budget"),"")</f>
        <v/>
      </c>
      <c r="I17318" s="184"/>
      <c r="J17318" s="184"/>
      <c r="K17318" s="184"/>
      <c r="L17318" s="183"/>
    </row>
    <row r="17319">
      <c r="A17319" s="454"/>
      <c r="B17319" s="927"/>
      <c r="C17319" s="580"/>
      <c r="D17319" s="939"/>
      <c r="E17319" s="940"/>
      <c r="F17319" s="941"/>
      <c r="G17319" s="937" t="str">
        <f t="array" ref="G17319">xlookup(F17319,'Internal Staffing Calculator'!E:E,'Internal Staffing Calculator'!C:C,"")</f>
        <v/>
      </c>
      <c r="H17319" s="932" t="str">
        <f t="array" ref="H17319">if(F17319&lt;&gt;"", iferror(index('Internal Staffing Calculator'!B$8:B23500,match(F17319,'Internal Staffing Calculator'!E$8:E23500,0)), "Not In Budget"),"")</f>
        <v/>
      </c>
      <c r="I17319" s="184"/>
      <c r="J17319" s="184"/>
      <c r="K17319" s="184"/>
      <c r="L17319" s="183"/>
    </row>
    <row r="17320">
      <c r="A17320" s="454"/>
      <c r="B17320" s="927"/>
      <c r="C17320" s="580"/>
      <c r="D17320" s="939"/>
      <c r="E17320" s="940"/>
      <c r="F17320" s="941"/>
      <c r="G17320" s="937" t="str">
        <f t="array" ref="G17320">xlookup(F17320,'Internal Staffing Calculator'!E:E,'Internal Staffing Calculator'!C:C,"")</f>
        <v/>
      </c>
      <c r="H17320" s="932" t="str">
        <f t="array" ref="H17320">if(F17320&lt;&gt;"", iferror(index('Internal Staffing Calculator'!B$8:B23500,match(F17320,'Internal Staffing Calculator'!E$8:E23500,0)), "Not In Budget"),"")</f>
        <v/>
      </c>
      <c r="I17320" s="184"/>
      <c r="J17320" s="184"/>
      <c r="K17320" s="184"/>
      <c r="L17320" s="183"/>
    </row>
    <row r="17321">
      <c r="A17321" s="454"/>
      <c r="B17321" s="927"/>
      <c r="C17321" s="580"/>
      <c r="D17321" s="939"/>
      <c r="E17321" s="940"/>
      <c r="F17321" s="941"/>
      <c r="G17321" s="937" t="str">
        <f t="array" ref="G17321">xlookup(F17321,'Internal Staffing Calculator'!E:E,'Internal Staffing Calculator'!C:C,"")</f>
        <v/>
      </c>
      <c r="H17321" s="932" t="str">
        <f t="array" ref="H17321">if(F17321&lt;&gt;"", iferror(index('Internal Staffing Calculator'!B$8:B23500,match(F17321,'Internal Staffing Calculator'!E$8:E23500,0)), "Not In Budget"),"")</f>
        <v/>
      </c>
      <c r="I17321" s="184"/>
      <c r="J17321" s="184"/>
      <c r="K17321" s="184"/>
      <c r="L17321" s="183"/>
    </row>
    <row r="17322">
      <c r="A17322" s="454"/>
      <c r="B17322" s="927"/>
      <c r="C17322" s="580"/>
      <c r="D17322" s="939"/>
      <c r="E17322" s="940"/>
      <c r="F17322" s="941"/>
      <c r="G17322" s="937" t="str">
        <f t="array" ref="G17322">xlookup(F17322,'Internal Staffing Calculator'!E:E,'Internal Staffing Calculator'!C:C,"")</f>
        <v/>
      </c>
      <c r="H17322" s="932" t="str">
        <f t="array" ref="H17322">if(F17322&lt;&gt;"", iferror(index('Internal Staffing Calculator'!B$8:B23500,match(F17322,'Internal Staffing Calculator'!E$8:E23500,0)), "Not In Budget"),"")</f>
        <v/>
      </c>
      <c r="I17322" s="184"/>
      <c r="J17322" s="184"/>
      <c r="K17322" s="184"/>
      <c r="L17322" s="183"/>
    </row>
    <row r="17323">
      <c r="A17323" s="454"/>
      <c r="B17323" s="927"/>
      <c r="C17323" s="580"/>
      <c r="D17323" s="939"/>
      <c r="E17323" s="940"/>
      <c r="F17323" s="941"/>
      <c r="G17323" s="937" t="str">
        <f t="array" ref="G17323">xlookup(F17323,'Internal Staffing Calculator'!E:E,'Internal Staffing Calculator'!C:C,"")</f>
        <v/>
      </c>
      <c r="H17323" s="932" t="str">
        <f t="array" ref="H17323">if(F17323&lt;&gt;"", iferror(index('Internal Staffing Calculator'!B$8:B23500,match(F17323,'Internal Staffing Calculator'!E$8:E23500,0)), "Not In Budget"),"")</f>
        <v/>
      </c>
      <c r="I17323" s="184"/>
      <c r="J17323" s="184"/>
      <c r="K17323" s="184"/>
      <c r="L17323" s="183"/>
    </row>
    <row r="17324">
      <c r="A17324" s="454"/>
      <c r="B17324" s="927"/>
      <c r="C17324" s="580"/>
      <c r="D17324" s="939"/>
      <c r="E17324" s="940"/>
      <c r="F17324" s="941"/>
      <c r="G17324" s="937" t="str">
        <f t="array" ref="G17324">xlookup(F17324,'Internal Staffing Calculator'!E:E,'Internal Staffing Calculator'!C:C,"")</f>
        <v/>
      </c>
      <c r="H17324" s="932" t="str">
        <f t="array" ref="H17324">if(F17324&lt;&gt;"", iferror(index('Internal Staffing Calculator'!B$8:B23500,match(F17324,'Internal Staffing Calculator'!E$8:E23500,0)), "Not In Budget"),"")</f>
        <v/>
      </c>
      <c r="I17324" s="184"/>
      <c r="J17324" s="184"/>
      <c r="K17324" s="184"/>
      <c r="L17324" s="183"/>
    </row>
    <row r="17325">
      <c r="A17325" s="454"/>
      <c r="B17325" s="927"/>
      <c r="C17325" s="580"/>
      <c r="D17325" s="939"/>
      <c r="E17325" s="940"/>
      <c r="F17325" s="941"/>
      <c r="G17325" s="937" t="str">
        <f t="array" ref="G17325">xlookup(F17325,'Internal Staffing Calculator'!E:E,'Internal Staffing Calculator'!C:C,"")</f>
        <v/>
      </c>
      <c r="H17325" s="932" t="str">
        <f t="array" ref="H17325">if(F17325&lt;&gt;"", iferror(index('Internal Staffing Calculator'!B$8:B23500,match(F17325,'Internal Staffing Calculator'!E$8:E23500,0)), "Not In Budget"),"")</f>
        <v/>
      </c>
      <c r="I17325" s="184"/>
      <c r="J17325" s="184"/>
      <c r="K17325" s="184"/>
      <c r="L17325" s="183"/>
    </row>
    <row r="17326">
      <c r="A17326" s="454"/>
      <c r="B17326" s="927"/>
      <c r="C17326" s="580"/>
      <c r="D17326" s="939"/>
      <c r="E17326" s="940"/>
      <c r="F17326" s="941"/>
      <c r="G17326" s="937" t="str">
        <f t="array" ref="G17326">xlookup(F17326,'Internal Staffing Calculator'!E:E,'Internal Staffing Calculator'!C:C,"")</f>
        <v/>
      </c>
      <c r="H17326" s="932" t="str">
        <f t="array" ref="H17326">if(F17326&lt;&gt;"", iferror(index('Internal Staffing Calculator'!B$8:B23500,match(F17326,'Internal Staffing Calculator'!E$8:E23500,0)), "Not In Budget"),"")</f>
        <v/>
      </c>
      <c r="I17326" s="184"/>
      <c r="J17326" s="184"/>
      <c r="K17326" s="184"/>
      <c r="L17326" s="183"/>
    </row>
    <row r="17327">
      <c r="A17327" s="454"/>
      <c r="B17327" s="927"/>
      <c r="C17327" s="580"/>
      <c r="D17327" s="939"/>
      <c r="E17327" s="940"/>
      <c r="F17327" s="941"/>
      <c r="G17327" s="937" t="str">
        <f t="array" ref="G17327">xlookup(F17327,'Internal Staffing Calculator'!E:E,'Internal Staffing Calculator'!C:C,"")</f>
        <v/>
      </c>
      <c r="H17327" s="932" t="str">
        <f t="array" ref="H17327">if(F17327&lt;&gt;"", iferror(index('Internal Staffing Calculator'!B$8:B23500,match(F17327,'Internal Staffing Calculator'!E$8:E23500,0)), "Not In Budget"),"")</f>
        <v/>
      </c>
      <c r="I17327" s="184"/>
      <c r="J17327" s="184"/>
      <c r="K17327" s="184"/>
      <c r="L17327" s="183"/>
    </row>
    <row r="17328">
      <c r="A17328" s="454"/>
      <c r="B17328" s="927"/>
      <c r="C17328" s="580"/>
      <c r="D17328" s="939"/>
      <c r="E17328" s="940"/>
      <c r="F17328" s="941"/>
      <c r="G17328" s="937" t="str">
        <f t="array" ref="G17328">xlookup(F17328,'Internal Staffing Calculator'!E:E,'Internal Staffing Calculator'!C:C,"")</f>
        <v/>
      </c>
      <c r="H17328" s="932" t="str">
        <f t="array" ref="H17328">if(F17328&lt;&gt;"", iferror(index('Internal Staffing Calculator'!B$8:B23500,match(F17328,'Internal Staffing Calculator'!E$8:E23500,0)), "Not In Budget"),"")</f>
        <v/>
      </c>
      <c r="I17328" s="184"/>
      <c r="J17328" s="184"/>
      <c r="K17328" s="184"/>
      <c r="L17328" s="183"/>
    </row>
    <row r="17329">
      <c r="A17329" s="454"/>
      <c r="B17329" s="927"/>
      <c r="C17329" s="580"/>
      <c r="D17329" s="939"/>
      <c r="E17329" s="940"/>
      <c r="F17329" s="941"/>
      <c r="G17329" s="937" t="str">
        <f t="array" ref="G17329">xlookup(F17329,'Internal Staffing Calculator'!E:E,'Internal Staffing Calculator'!C:C,"")</f>
        <v/>
      </c>
      <c r="H17329" s="932" t="str">
        <f t="array" ref="H17329">if(F17329&lt;&gt;"", iferror(index('Internal Staffing Calculator'!B$8:B23500,match(F17329,'Internal Staffing Calculator'!E$8:E23500,0)), "Not In Budget"),"")</f>
        <v/>
      </c>
      <c r="I17329" s="184"/>
      <c r="J17329" s="184"/>
      <c r="K17329" s="184"/>
      <c r="L17329" s="183"/>
    </row>
    <row r="17330">
      <c r="A17330" s="454"/>
      <c r="B17330" s="927"/>
      <c r="C17330" s="580"/>
      <c r="D17330" s="939"/>
      <c r="E17330" s="940"/>
      <c r="F17330" s="941"/>
      <c r="G17330" s="937" t="str">
        <f t="array" ref="G17330">xlookup(F17330,'Internal Staffing Calculator'!E:E,'Internal Staffing Calculator'!C:C,"")</f>
        <v/>
      </c>
      <c r="H17330" s="932" t="str">
        <f t="array" ref="H17330">if(F17330&lt;&gt;"", iferror(index('Internal Staffing Calculator'!B$8:B23500,match(F17330,'Internal Staffing Calculator'!E$8:E23500,0)), "Not In Budget"),"")</f>
        <v/>
      </c>
      <c r="I17330" s="184"/>
      <c r="J17330" s="184"/>
      <c r="K17330" s="184"/>
      <c r="L17330" s="183"/>
    </row>
    <row r="17331">
      <c r="A17331" s="454"/>
      <c r="B17331" s="927"/>
      <c r="C17331" s="580"/>
      <c r="D17331" s="939"/>
      <c r="E17331" s="940"/>
      <c r="F17331" s="941"/>
      <c r="G17331" s="937" t="str">
        <f t="array" ref="G17331">xlookup(F17331,'Internal Staffing Calculator'!E:E,'Internal Staffing Calculator'!C:C,"")</f>
        <v/>
      </c>
      <c r="H17331" s="932" t="str">
        <f t="array" ref="H17331">if(F17331&lt;&gt;"", iferror(index('Internal Staffing Calculator'!B$8:B23500,match(F17331,'Internal Staffing Calculator'!E$8:E23500,0)), "Not In Budget"),"")</f>
        <v/>
      </c>
      <c r="I17331" s="184"/>
      <c r="J17331" s="184"/>
      <c r="K17331" s="184"/>
      <c r="L17331" s="183"/>
    </row>
    <row r="17332">
      <c r="A17332" s="454"/>
      <c r="B17332" s="927"/>
      <c r="C17332" s="580"/>
      <c r="D17332" s="939"/>
      <c r="E17332" s="940"/>
      <c r="F17332" s="941"/>
      <c r="G17332" s="937" t="str">
        <f t="array" ref="G17332">xlookup(F17332,'Internal Staffing Calculator'!E:E,'Internal Staffing Calculator'!C:C,"")</f>
        <v/>
      </c>
      <c r="H17332" s="932" t="str">
        <f t="array" ref="H17332">if(F17332&lt;&gt;"", iferror(index('Internal Staffing Calculator'!B$8:B23500,match(F17332,'Internal Staffing Calculator'!E$8:E23500,0)), "Not In Budget"),"")</f>
        <v/>
      </c>
      <c r="I17332" s="184"/>
      <c r="J17332" s="184"/>
      <c r="K17332" s="184"/>
      <c r="L17332" s="183"/>
    </row>
    <row r="17333">
      <c r="A17333" s="454"/>
      <c r="B17333" s="927"/>
      <c r="C17333" s="580"/>
      <c r="D17333" s="939"/>
      <c r="E17333" s="940"/>
      <c r="F17333" s="941"/>
      <c r="G17333" s="937" t="str">
        <f t="array" ref="G17333">xlookup(F17333,'Internal Staffing Calculator'!E:E,'Internal Staffing Calculator'!C:C,"")</f>
        <v/>
      </c>
      <c r="H17333" s="932" t="str">
        <f t="array" ref="H17333">if(F17333&lt;&gt;"", iferror(index('Internal Staffing Calculator'!B$8:B23500,match(F17333,'Internal Staffing Calculator'!E$8:E23500,0)), "Not In Budget"),"")</f>
        <v/>
      </c>
      <c r="I17333" s="184"/>
      <c r="J17333" s="184"/>
      <c r="K17333" s="184"/>
      <c r="L17333" s="183"/>
    </row>
    <row r="17334">
      <c r="A17334" s="454"/>
      <c r="B17334" s="927"/>
      <c r="C17334" s="580"/>
      <c r="D17334" s="939"/>
      <c r="E17334" s="940"/>
      <c r="F17334" s="941"/>
      <c r="G17334" s="937" t="str">
        <f t="array" ref="G17334">xlookup(F17334,'Internal Staffing Calculator'!E:E,'Internal Staffing Calculator'!C:C,"")</f>
        <v/>
      </c>
      <c r="H17334" s="932" t="str">
        <f t="array" ref="H17334">if(F17334&lt;&gt;"", iferror(index('Internal Staffing Calculator'!B$8:B23500,match(F17334,'Internal Staffing Calculator'!E$8:E23500,0)), "Not In Budget"),"")</f>
        <v/>
      </c>
      <c r="I17334" s="184"/>
      <c r="J17334" s="184"/>
      <c r="K17334" s="184"/>
      <c r="L17334" s="183"/>
    </row>
    <row r="17335">
      <c r="A17335" s="454"/>
      <c r="B17335" s="927"/>
      <c r="C17335" s="580"/>
      <c r="D17335" s="939"/>
      <c r="E17335" s="940"/>
      <c r="F17335" s="941"/>
      <c r="G17335" s="937" t="str">
        <f t="array" ref="G17335">xlookup(F17335,'Internal Staffing Calculator'!E:E,'Internal Staffing Calculator'!C:C,"")</f>
        <v/>
      </c>
      <c r="H17335" s="932" t="str">
        <f t="array" ref="H17335">if(F17335&lt;&gt;"", iferror(index('Internal Staffing Calculator'!B$8:B23500,match(F17335,'Internal Staffing Calculator'!E$8:E23500,0)), "Not In Budget"),"")</f>
        <v/>
      </c>
      <c r="I17335" s="184"/>
      <c r="J17335" s="184"/>
      <c r="K17335" s="184"/>
      <c r="L17335" s="183"/>
    </row>
    <row r="17336">
      <c r="A17336" s="454"/>
      <c r="B17336" s="927"/>
      <c r="C17336" s="580"/>
      <c r="D17336" s="939"/>
      <c r="E17336" s="940"/>
      <c r="F17336" s="941"/>
      <c r="G17336" s="937" t="str">
        <f t="array" ref="G17336">xlookup(F17336,'Internal Staffing Calculator'!E:E,'Internal Staffing Calculator'!C:C,"")</f>
        <v/>
      </c>
      <c r="H17336" s="932" t="str">
        <f t="array" ref="H17336">if(F17336&lt;&gt;"", iferror(index('Internal Staffing Calculator'!B$8:B23500,match(F17336,'Internal Staffing Calculator'!E$8:E23500,0)), "Not In Budget"),"")</f>
        <v/>
      </c>
      <c r="I17336" s="184"/>
      <c r="J17336" s="184"/>
      <c r="K17336" s="184"/>
      <c r="L17336" s="183"/>
    </row>
    <row r="17337">
      <c r="A17337" s="454"/>
      <c r="B17337" s="927"/>
      <c r="C17337" s="580"/>
      <c r="D17337" s="939"/>
      <c r="E17337" s="940"/>
      <c r="F17337" s="941"/>
      <c r="G17337" s="937" t="str">
        <f t="array" ref="G17337">xlookup(F17337,'Internal Staffing Calculator'!E:E,'Internal Staffing Calculator'!C:C,"")</f>
        <v/>
      </c>
      <c r="H17337" s="932" t="str">
        <f t="array" ref="H17337">if(F17337&lt;&gt;"", iferror(index('Internal Staffing Calculator'!B$8:B23500,match(F17337,'Internal Staffing Calculator'!E$8:E23500,0)), "Not In Budget"),"")</f>
        <v/>
      </c>
      <c r="I17337" s="184"/>
      <c r="J17337" s="184"/>
      <c r="K17337" s="184"/>
      <c r="L17337" s="183"/>
    </row>
    <row r="17338">
      <c r="A17338" s="454"/>
      <c r="B17338" s="927"/>
      <c r="C17338" s="580"/>
      <c r="D17338" s="939"/>
      <c r="E17338" s="940"/>
      <c r="F17338" s="941"/>
      <c r="G17338" s="937" t="str">
        <f t="array" ref="G17338">xlookup(F17338,'Internal Staffing Calculator'!E:E,'Internal Staffing Calculator'!C:C,"")</f>
        <v/>
      </c>
      <c r="H17338" s="932" t="str">
        <f t="array" ref="H17338">if(F17338&lt;&gt;"", iferror(index('Internal Staffing Calculator'!B$8:B23500,match(F17338,'Internal Staffing Calculator'!E$8:E23500,0)), "Not In Budget"),"")</f>
        <v/>
      </c>
      <c r="I17338" s="184"/>
      <c r="J17338" s="184"/>
      <c r="K17338" s="184"/>
      <c r="L17338" s="183"/>
    </row>
    <row r="17339">
      <c r="A17339" s="454"/>
      <c r="B17339" s="927"/>
      <c r="C17339" s="580"/>
      <c r="D17339" s="939"/>
      <c r="E17339" s="940"/>
      <c r="F17339" s="941"/>
      <c r="G17339" s="937" t="str">
        <f t="array" ref="G17339">xlookup(F17339,'Internal Staffing Calculator'!E:E,'Internal Staffing Calculator'!C:C,"")</f>
        <v/>
      </c>
      <c r="H17339" s="932" t="str">
        <f t="array" ref="H17339">if(F17339&lt;&gt;"", iferror(index('Internal Staffing Calculator'!B$8:B23500,match(F17339,'Internal Staffing Calculator'!E$8:E23500,0)), "Not In Budget"),"")</f>
        <v/>
      </c>
      <c r="I17339" s="184"/>
      <c r="J17339" s="184"/>
      <c r="K17339" s="184"/>
      <c r="L17339" s="183"/>
    </row>
    <row r="17340">
      <c r="A17340" s="454"/>
      <c r="B17340" s="927"/>
      <c r="C17340" s="580"/>
      <c r="D17340" s="939"/>
      <c r="E17340" s="940"/>
      <c r="F17340" s="941"/>
      <c r="G17340" s="937" t="str">
        <f t="array" ref="G17340">xlookup(F17340,'Internal Staffing Calculator'!E:E,'Internal Staffing Calculator'!C:C,"")</f>
        <v/>
      </c>
      <c r="H17340" s="932" t="str">
        <f t="array" ref="H17340">if(F17340&lt;&gt;"", iferror(index('Internal Staffing Calculator'!B$8:B23500,match(F17340,'Internal Staffing Calculator'!E$8:E23500,0)), "Not In Budget"),"")</f>
        <v/>
      </c>
      <c r="I17340" s="184"/>
      <c r="J17340" s="184"/>
      <c r="K17340" s="184"/>
      <c r="L17340" s="183"/>
    </row>
    <row r="17341">
      <c r="A17341" s="454"/>
      <c r="B17341" s="927"/>
      <c r="C17341" s="580"/>
      <c r="D17341" s="939"/>
      <c r="E17341" s="940"/>
      <c r="F17341" s="941"/>
      <c r="G17341" s="937" t="str">
        <f t="array" ref="G17341">xlookup(F17341,'Internal Staffing Calculator'!E:E,'Internal Staffing Calculator'!C:C,"")</f>
        <v/>
      </c>
      <c r="H17341" s="932" t="str">
        <f t="array" ref="H17341">if(F17341&lt;&gt;"", iferror(index('Internal Staffing Calculator'!B$8:B23500,match(F17341,'Internal Staffing Calculator'!E$8:E23500,0)), "Not In Budget"),"")</f>
        <v/>
      </c>
      <c r="I17341" s="184"/>
      <c r="J17341" s="184"/>
      <c r="K17341" s="184"/>
      <c r="L17341" s="183"/>
    </row>
    <row r="17342">
      <c r="A17342" s="454"/>
      <c r="B17342" s="927"/>
      <c r="C17342" s="580"/>
      <c r="D17342" s="939"/>
      <c r="E17342" s="940"/>
      <c r="F17342" s="941"/>
      <c r="G17342" s="937" t="str">
        <f t="array" ref="G17342">xlookup(F17342,'Internal Staffing Calculator'!E:E,'Internal Staffing Calculator'!C:C,"")</f>
        <v/>
      </c>
      <c r="H17342" s="932" t="str">
        <f t="array" ref="H17342">if(F17342&lt;&gt;"", iferror(index('Internal Staffing Calculator'!B$8:B23500,match(F17342,'Internal Staffing Calculator'!E$8:E23500,0)), "Not In Budget"),"")</f>
        <v/>
      </c>
      <c r="I17342" s="184"/>
      <c r="J17342" s="184"/>
      <c r="K17342" s="184"/>
      <c r="L17342" s="183"/>
    </row>
    <row r="17343">
      <c r="A17343" s="454"/>
      <c r="B17343" s="927"/>
      <c r="C17343" s="580"/>
      <c r="D17343" s="939"/>
      <c r="E17343" s="940"/>
      <c r="F17343" s="941"/>
      <c r="G17343" s="937" t="str">
        <f t="array" ref="G17343">xlookup(F17343,'Internal Staffing Calculator'!E:E,'Internal Staffing Calculator'!C:C,"")</f>
        <v/>
      </c>
      <c r="H17343" s="932" t="str">
        <f t="array" ref="H17343">if(F17343&lt;&gt;"", iferror(index('Internal Staffing Calculator'!B$8:B23500,match(F17343,'Internal Staffing Calculator'!E$8:E23500,0)), "Not In Budget"),"")</f>
        <v/>
      </c>
      <c r="I17343" s="184"/>
      <c r="J17343" s="184"/>
      <c r="K17343" s="184"/>
      <c r="L17343" s="183"/>
    </row>
    <row r="17344">
      <c r="A17344" s="454"/>
      <c r="B17344" s="927"/>
      <c r="C17344" s="580"/>
      <c r="D17344" s="939"/>
      <c r="E17344" s="940"/>
      <c r="F17344" s="941"/>
      <c r="G17344" s="937" t="str">
        <f t="array" ref="G17344">xlookup(F17344,'Internal Staffing Calculator'!E:E,'Internal Staffing Calculator'!C:C,"")</f>
        <v/>
      </c>
      <c r="H17344" s="932" t="str">
        <f t="array" ref="H17344">if(F17344&lt;&gt;"", iferror(index('Internal Staffing Calculator'!B$8:B23500,match(F17344,'Internal Staffing Calculator'!E$8:E23500,0)), "Not In Budget"),"")</f>
        <v/>
      </c>
      <c r="I17344" s="184"/>
      <c r="J17344" s="184"/>
      <c r="K17344" s="184"/>
      <c r="L17344" s="183"/>
    </row>
    <row r="17345">
      <c r="A17345" s="454"/>
      <c r="B17345" s="927"/>
      <c r="C17345" s="580"/>
      <c r="D17345" s="939"/>
      <c r="E17345" s="940"/>
      <c r="F17345" s="941"/>
      <c r="G17345" s="937" t="str">
        <f t="array" ref="G17345">xlookup(F17345,'Internal Staffing Calculator'!E:E,'Internal Staffing Calculator'!C:C,"")</f>
        <v/>
      </c>
      <c r="H17345" s="932" t="str">
        <f t="array" ref="H17345">if(F17345&lt;&gt;"", iferror(index('Internal Staffing Calculator'!B$8:B23500,match(F17345,'Internal Staffing Calculator'!E$8:E23500,0)), "Not In Budget"),"")</f>
        <v/>
      </c>
      <c r="I17345" s="184"/>
      <c r="J17345" s="184"/>
      <c r="K17345" s="184"/>
      <c r="L17345" s="183"/>
    </row>
    <row r="17346">
      <c r="A17346" s="454"/>
      <c r="B17346" s="927"/>
      <c r="C17346" s="580"/>
      <c r="D17346" s="939"/>
      <c r="E17346" s="940"/>
      <c r="F17346" s="941"/>
      <c r="G17346" s="937" t="str">
        <f t="array" ref="G17346">xlookup(F17346,'Internal Staffing Calculator'!E:E,'Internal Staffing Calculator'!C:C,"")</f>
        <v/>
      </c>
      <c r="H17346" s="932" t="str">
        <f t="array" ref="H17346">if(F17346&lt;&gt;"", iferror(index('Internal Staffing Calculator'!B$8:B23500,match(F17346,'Internal Staffing Calculator'!E$8:E23500,0)), "Not In Budget"),"")</f>
        <v/>
      </c>
      <c r="I17346" s="184"/>
      <c r="J17346" s="184"/>
      <c r="K17346" s="184"/>
      <c r="L17346" s="183"/>
    </row>
    <row r="17347">
      <c r="A17347" s="454"/>
      <c r="B17347" s="927"/>
      <c r="C17347" s="580"/>
      <c r="D17347" s="939"/>
      <c r="E17347" s="940"/>
      <c r="F17347" s="941"/>
      <c r="G17347" s="937" t="str">
        <f t="array" ref="G17347">xlookup(F17347,'Internal Staffing Calculator'!E:E,'Internal Staffing Calculator'!C:C,"")</f>
        <v/>
      </c>
      <c r="H17347" s="932" t="str">
        <f t="array" ref="H17347">if(F17347&lt;&gt;"", iferror(index('Internal Staffing Calculator'!B$8:B23500,match(F17347,'Internal Staffing Calculator'!E$8:E23500,0)), "Not In Budget"),"")</f>
        <v/>
      </c>
      <c r="I17347" s="184"/>
      <c r="J17347" s="184"/>
      <c r="K17347" s="184"/>
      <c r="L17347" s="183"/>
    </row>
    <row r="17348">
      <c r="A17348" s="454"/>
      <c r="B17348" s="927"/>
      <c r="C17348" s="580"/>
      <c r="D17348" s="939"/>
      <c r="E17348" s="940"/>
      <c r="F17348" s="941"/>
      <c r="G17348" s="937" t="str">
        <f t="array" ref="G17348">xlookup(F17348,'Internal Staffing Calculator'!E:E,'Internal Staffing Calculator'!C:C,"")</f>
        <v/>
      </c>
      <c r="H17348" s="932" t="str">
        <f t="array" ref="H17348">if(F17348&lt;&gt;"", iferror(index('Internal Staffing Calculator'!B$8:B23500,match(F17348,'Internal Staffing Calculator'!E$8:E23500,0)), "Not In Budget"),"")</f>
        <v/>
      </c>
      <c r="I17348" s="184"/>
      <c r="J17348" s="184"/>
      <c r="K17348" s="184"/>
      <c r="L17348" s="183"/>
    </row>
    <row r="17349">
      <c r="A17349" s="454"/>
      <c r="B17349" s="927"/>
      <c r="C17349" s="580"/>
      <c r="D17349" s="939"/>
      <c r="E17349" s="940"/>
      <c r="F17349" s="941"/>
      <c r="G17349" s="937" t="str">
        <f t="array" ref="G17349">xlookup(F17349,'Internal Staffing Calculator'!E:E,'Internal Staffing Calculator'!C:C,"")</f>
        <v/>
      </c>
      <c r="H17349" s="932" t="str">
        <f t="array" ref="H17349">if(F17349&lt;&gt;"", iferror(index('Internal Staffing Calculator'!B$8:B23500,match(F17349,'Internal Staffing Calculator'!E$8:E23500,0)), "Not In Budget"),"")</f>
        <v/>
      </c>
      <c r="I17349" s="184"/>
      <c r="J17349" s="184"/>
      <c r="K17349" s="184"/>
      <c r="L17349" s="183"/>
    </row>
    <row r="17350">
      <c r="A17350" s="454"/>
      <c r="B17350" s="927"/>
      <c r="C17350" s="580"/>
      <c r="D17350" s="939"/>
      <c r="E17350" s="940"/>
      <c r="F17350" s="941"/>
      <c r="G17350" s="937" t="str">
        <f t="array" ref="G17350">xlookup(F17350,'Internal Staffing Calculator'!E:E,'Internal Staffing Calculator'!C:C,"")</f>
        <v/>
      </c>
      <c r="H17350" s="932" t="str">
        <f t="array" ref="H17350">if(F17350&lt;&gt;"", iferror(index('Internal Staffing Calculator'!B$8:B23500,match(F17350,'Internal Staffing Calculator'!E$8:E23500,0)), "Not In Budget"),"")</f>
        <v/>
      </c>
      <c r="I17350" s="184"/>
      <c r="J17350" s="184"/>
      <c r="K17350" s="184"/>
      <c r="L17350" s="183"/>
    </row>
    <row r="17351">
      <c r="A17351" s="454"/>
      <c r="B17351" s="927"/>
      <c r="C17351" s="580"/>
      <c r="D17351" s="939"/>
      <c r="E17351" s="940"/>
      <c r="F17351" s="941"/>
      <c r="G17351" s="937" t="str">
        <f t="array" ref="G17351">xlookup(F17351,'Internal Staffing Calculator'!E:E,'Internal Staffing Calculator'!C:C,"")</f>
        <v/>
      </c>
      <c r="H17351" s="932" t="str">
        <f t="array" ref="H17351">if(F17351&lt;&gt;"", iferror(index('Internal Staffing Calculator'!B$8:B23500,match(F17351,'Internal Staffing Calculator'!E$8:E23500,0)), "Not In Budget"),"")</f>
        <v/>
      </c>
      <c r="I17351" s="184"/>
      <c r="J17351" s="184"/>
      <c r="K17351" s="184"/>
      <c r="L17351" s="183"/>
    </row>
    <row r="17352">
      <c r="A17352" s="454"/>
      <c r="B17352" s="927"/>
      <c r="C17352" s="580"/>
      <c r="D17352" s="939"/>
      <c r="E17352" s="940"/>
      <c r="F17352" s="941"/>
      <c r="G17352" s="937" t="str">
        <f t="array" ref="G17352">xlookup(F17352,'Internal Staffing Calculator'!E:E,'Internal Staffing Calculator'!C:C,"")</f>
        <v/>
      </c>
      <c r="H17352" s="932" t="str">
        <f t="array" ref="H17352">if(F17352&lt;&gt;"", iferror(index('Internal Staffing Calculator'!B$8:B23500,match(F17352,'Internal Staffing Calculator'!E$8:E23500,0)), "Not In Budget"),"")</f>
        <v/>
      </c>
      <c r="I17352" s="184"/>
      <c r="J17352" s="184"/>
      <c r="K17352" s="184"/>
      <c r="L17352" s="183"/>
    </row>
    <row r="17353">
      <c r="A17353" s="454"/>
      <c r="B17353" s="927"/>
      <c r="C17353" s="580"/>
      <c r="D17353" s="939"/>
      <c r="E17353" s="940"/>
      <c r="F17353" s="941"/>
      <c r="G17353" s="937" t="str">
        <f t="array" ref="G17353">xlookup(F17353,'Internal Staffing Calculator'!E:E,'Internal Staffing Calculator'!C:C,"")</f>
        <v/>
      </c>
      <c r="H17353" s="932" t="str">
        <f t="array" ref="H17353">if(F17353&lt;&gt;"", iferror(index('Internal Staffing Calculator'!B$8:B23500,match(F17353,'Internal Staffing Calculator'!E$8:E23500,0)), "Not In Budget"),"")</f>
        <v/>
      </c>
      <c r="I17353" s="184"/>
      <c r="J17353" s="184"/>
      <c r="K17353" s="184"/>
      <c r="L17353" s="183"/>
    </row>
    <row r="17354">
      <c r="A17354" s="454"/>
      <c r="B17354" s="927"/>
      <c r="C17354" s="580"/>
      <c r="D17354" s="939"/>
      <c r="E17354" s="940"/>
      <c r="F17354" s="941"/>
      <c r="G17354" s="937" t="str">
        <f t="array" ref="G17354">xlookup(F17354,'Internal Staffing Calculator'!E:E,'Internal Staffing Calculator'!C:C,"")</f>
        <v/>
      </c>
      <c r="H17354" s="932" t="str">
        <f t="array" ref="H17354">if(F17354&lt;&gt;"", iferror(index('Internal Staffing Calculator'!B$8:B23500,match(F17354,'Internal Staffing Calculator'!E$8:E23500,0)), "Not In Budget"),"")</f>
        <v/>
      </c>
      <c r="I17354" s="184"/>
      <c r="J17354" s="184"/>
      <c r="K17354" s="184"/>
      <c r="L17354" s="183"/>
    </row>
    <row r="17355">
      <c r="A17355" s="454"/>
      <c r="B17355" s="927"/>
      <c r="C17355" s="580"/>
      <c r="D17355" s="939"/>
      <c r="E17355" s="940"/>
      <c r="F17355" s="941"/>
      <c r="G17355" s="937" t="str">
        <f t="array" ref="G17355">xlookup(F17355,'Internal Staffing Calculator'!E:E,'Internal Staffing Calculator'!C:C,"")</f>
        <v/>
      </c>
      <c r="H17355" s="932" t="str">
        <f t="array" ref="H17355">if(F17355&lt;&gt;"", iferror(index('Internal Staffing Calculator'!B$8:B23500,match(F17355,'Internal Staffing Calculator'!E$8:E23500,0)), "Not In Budget"),"")</f>
        <v/>
      </c>
      <c r="I17355" s="184"/>
      <c r="J17355" s="184"/>
      <c r="K17355" s="184"/>
      <c r="L17355" s="183"/>
    </row>
    <row r="17356">
      <c r="A17356" s="454"/>
      <c r="B17356" s="927"/>
      <c r="C17356" s="580"/>
      <c r="D17356" s="939"/>
      <c r="E17356" s="940"/>
      <c r="F17356" s="941"/>
      <c r="G17356" s="937" t="str">
        <f t="array" ref="G17356">xlookup(F17356,'Internal Staffing Calculator'!E:E,'Internal Staffing Calculator'!C:C,"")</f>
        <v/>
      </c>
      <c r="H17356" s="932" t="str">
        <f t="array" ref="H17356">if(F17356&lt;&gt;"", iferror(index('Internal Staffing Calculator'!B$8:B23500,match(F17356,'Internal Staffing Calculator'!E$8:E23500,0)), "Not In Budget"),"")</f>
        <v/>
      </c>
      <c r="I17356" s="184"/>
      <c r="J17356" s="184"/>
      <c r="K17356" s="184"/>
      <c r="L17356" s="183"/>
    </row>
    <row r="17357">
      <c r="A17357" s="454"/>
      <c r="B17357" s="927"/>
      <c r="C17357" s="580"/>
      <c r="D17357" s="939"/>
      <c r="E17357" s="940"/>
      <c r="F17357" s="941"/>
      <c r="G17357" s="937" t="str">
        <f t="array" ref="G17357">xlookup(F17357,'Internal Staffing Calculator'!E:E,'Internal Staffing Calculator'!C:C,"")</f>
        <v/>
      </c>
      <c r="H17357" s="932" t="str">
        <f t="array" ref="H17357">if(F17357&lt;&gt;"", iferror(index('Internal Staffing Calculator'!B$8:B23500,match(F17357,'Internal Staffing Calculator'!E$8:E23500,0)), "Not In Budget"),"")</f>
        <v/>
      </c>
      <c r="I17357" s="184"/>
      <c r="J17357" s="184"/>
      <c r="K17357" s="184"/>
      <c r="L17357" s="183"/>
    </row>
    <row r="17358">
      <c r="A17358" s="454"/>
      <c r="B17358" s="927"/>
      <c r="C17358" s="580"/>
      <c r="D17358" s="939"/>
      <c r="E17358" s="940"/>
      <c r="F17358" s="941"/>
      <c r="G17358" s="937" t="str">
        <f t="array" ref="G17358">xlookup(F17358,'Internal Staffing Calculator'!E:E,'Internal Staffing Calculator'!C:C,"")</f>
        <v/>
      </c>
      <c r="H17358" s="932" t="str">
        <f t="array" ref="H17358">if(F17358&lt;&gt;"", iferror(index('Internal Staffing Calculator'!B$8:B23500,match(F17358,'Internal Staffing Calculator'!E$8:E23500,0)), "Not In Budget"),"")</f>
        <v/>
      </c>
      <c r="I17358" s="184"/>
      <c r="J17358" s="184"/>
      <c r="K17358" s="184"/>
      <c r="L17358" s="183"/>
    </row>
    <row r="17359">
      <c r="A17359" s="454"/>
      <c r="B17359" s="927"/>
      <c r="C17359" s="580"/>
      <c r="D17359" s="939"/>
      <c r="E17359" s="940"/>
      <c r="F17359" s="941"/>
      <c r="G17359" s="937" t="str">
        <f t="array" ref="G17359">xlookup(F17359,'Internal Staffing Calculator'!E:E,'Internal Staffing Calculator'!C:C,"")</f>
        <v/>
      </c>
      <c r="H17359" s="932" t="str">
        <f t="array" ref="H17359">if(F17359&lt;&gt;"", iferror(index('Internal Staffing Calculator'!B$8:B23500,match(F17359,'Internal Staffing Calculator'!E$8:E23500,0)), "Not In Budget"),"")</f>
        <v/>
      </c>
      <c r="I17359" s="184"/>
      <c r="J17359" s="184"/>
      <c r="K17359" s="184"/>
      <c r="L17359" s="183"/>
    </row>
    <row r="17360">
      <c r="A17360" s="454"/>
      <c r="B17360" s="927"/>
      <c r="C17360" s="580"/>
      <c r="D17360" s="939"/>
      <c r="E17360" s="940"/>
      <c r="F17360" s="941"/>
      <c r="G17360" s="937" t="str">
        <f t="array" ref="G17360">xlookup(F17360,'Internal Staffing Calculator'!E:E,'Internal Staffing Calculator'!C:C,"")</f>
        <v/>
      </c>
      <c r="H17360" s="932" t="str">
        <f t="array" ref="H17360">if(F17360&lt;&gt;"", iferror(index('Internal Staffing Calculator'!B$8:B23500,match(F17360,'Internal Staffing Calculator'!E$8:E23500,0)), "Not In Budget"),"")</f>
        <v/>
      </c>
      <c r="I17360" s="184"/>
      <c r="J17360" s="184"/>
      <c r="K17360" s="184"/>
      <c r="L17360" s="183"/>
    </row>
    <row r="17361">
      <c r="A17361" s="454"/>
      <c r="B17361" s="927"/>
      <c r="C17361" s="580"/>
      <c r="D17361" s="939"/>
      <c r="E17361" s="940"/>
      <c r="F17361" s="941"/>
      <c r="G17361" s="937" t="str">
        <f t="array" ref="G17361">xlookup(F17361,'Internal Staffing Calculator'!E:E,'Internal Staffing Calculator'!C:C,"")</f>
        <v/>
      </c>
      <c r="H17361" s="932" t="str">
        <f t="array" ref="H17361">if(F17361&lt;&gt;"", iferror(index('Internal Staffing Calculator'!B$8:B23500,match(F17361,'Internal Staffing Calculator'!E$8:E23500,0)), "Not In Budget"),"")</f>
        <v/>
      </c>
      <c r="I17361" s="184"/>
      <c r="J17361" s="184"/>
      <c r="K17361" s="184"/>
      <c r="L17361" s="183"/>
    </row>
    <row r="17362">
      <c r="A17362" s="454"/>
      <c r="B17362" s="927"/>
      <c r="C17362" s="580"/>
      <c r="D17362" s="939"/>
      <c r="E17362" s="940"/>
      <c r="F17362" s="941"/>
      <c r="G17362" s="937" t="str">
        <f t="array" ref="G17362">xlookup(F17362,'Internal Staffing Calculator'!E:E,'Internal Staffing Calculator'!C:C,"")</f>
        <v/>
      </c>
      <c r="H17362" s="932" t="str">
        <f t="array" ref="H17362">if(F17362&lt;&gt;"", iferror(index('Internal Staffing Calculator'!B$8:B23500,match(F17362,'Internal Staffing Calculator'!E$8:E23500,0)), "Not In Budget"),"")</f>
        <v/>
      </c>
      <c r="I17362" s="184"/>
      <c r="J17362" s="184"/>
      <c r="K17362" s="184"/>
      <c r="L17362" s="183"/>
    </row>
    <row r="17363">
      <c r="A17363" s="454"/>
      <c r="B17363" s="927"/>
      <c r="C17363" s="580"/>
      <c r="D17363" s="939"/>
      <c r="E17363" s="940"/>
      <c r="F17363" s="941"/>
      <c r="G17363" s="937" t="str">
        <f t="array" ref="G17363">xlookup(F17363,'Internal Staffing Calculator'!E:E,'Internal Staffing Calculator'!C:C,"")</f>
        <v/>
      </c>
      <c r="H17363" s="932" t="str">
        <f t="array" ref="H17363">if(F17363&lt;&gt;"", iferror(index('Internal Staffing Calculator'!B$8:B23500,match(F17363,'Internal Staffing Calculator'!E$8:E23500,0)), "Not In Budget"),"")</f>
        <v/>
      </c>
      <c r="I17363" s="184"/>
      <c r="J17363" s="184"/>
      <c r="K17363" s="184"/>
      <c r="L17363" s="183"/>
    </row>
    <row r="17364">
      <c r="A17364" s="454"/>
      <c r="B17364" s="927"/>
      <c r="C17364" s="580"/>
      <c r="D17364" s="939"/>
      <c r="E17364" s="940"/>
      <c r="F17364" s="941"/>
      <c r="G17364" s="937" t="str">
        <f t="array" ref="G17364">xlookup(F17364,'Internal Staffing Calculator'!E:E,'Internal Staffing Calculator'!C:C,"")</f>
        <v/>
      </c>
      <c r="H17364" s="932" t="str">
        <f t="array" ref="H17364">if(F17364&lt;&gt;"", iferror(index('Internal Staffing Calculator'!B$8:B23500,match(F17364,'Internal Staffing Calculator'!E$8:E23500,0)), "Not In Budget"),"")</f>
        <v/>
      </c>
      <c r="I17364" s="184"/>
      <c r="J17364" s="184"/>
      <c r="K17364" s="184"/>
      <c r="L17364" s="183"/>
    </row>
    <row r="17365">
      <c r="A17365" s="454"/>
      <c r="B17365" s="927"/>
      <c r="C17365" s="580"/>
      <c r="D17365" s="939"/>
      <c r="E17365" s="940"/>
      <c r="F17365" s="941"/>
      <c r="G17365" s="937" t="str">
        <f t="array" ref="G17365">xlookup(F17365,'Internal Staffing Calculator'!E:E,'Internal Staffing Calculator'!C:C,"")</f>
        <v/>
      </c>
      <c r="H17365" s="932" t="str">
        <f t="array" ref="H17365">if(F17365&lt;&gt;"", iferror(index('Internal Staffing Calculator'!B$8:B23500,match(F17365,'Internal Staffing Calculator'!E$8:E23500,0)), "Not In Budget"),"")</f>
        <v/>
      </c>
      <c r="I17365" s="184"/>
      <c r="J17365" s="184"/>
      <c r="K17365" s="184"/>
      <c r="L17365" s="183"/>
    </row>
    <row r="17366">
      <c r="A17366" s="454"/>
      <c r="B17366" s="927"/>
      <c r="C17366" s="580"/>
      <c r="D17366" s="939"/>
      <c r="E17366" s="940"/>
      <c r="F17366" s="941"/>
      <c r="G17366" s="937" t="str">
        <f t="array" ref="G17366">xlookup(F17366,'Internal Staffing Calculator'!E:E,'Internal Staffing Calculator'!C:C,"")</f>
        <v/>
      </c>
      <c r="H17366" s="932" t="str">
        <f t="array" ref="H17366">if(F17366&lt;&gt;"", iferror(index('Internal Staffing Calculator'!B$8:B23500,match(F17366,'Internal Staffing Calculator'!E$8:E23500,0)), "Not In Budget"),"")</f>
        <v/>
      </c>
      <c r="I17366" s="184"/>
      <c r="J17366" s="184"/>
      <c r="K17366" s="184"/>
      <c r="L17366" s="183"/>
    </row>
    <row r="17367">
      <c r="A17367" s="454"/>
      <c r="B17367" s="927"/>
      <c r="C17367" s="580"/>
      <c r="D17367" s="939"/>
      <c r="E17367" s="940"/>
      <c r="F17367" s="941"/>
      <c r="G17367" s="937" t="str">
        <f t="array" ref="G17367">xlookup(F17367,'Internal Staffing Calculator'!E:E,'Internal Staffing Calculator'!C:C,"")</f>
        <v/>
      </c>
      <c r="H17367" s="932" t="str">
        <f t="array" ref="H17367">if(F17367&lt;&gt;"", iferror(index('Internal Staffing Calculator'!B$8:B23500,match(F17367,'Internal Staffing Calculator'!E$8:E23500,0)), "Not In Budget"),"")</f>
        <v/>
      </c>
      <c r="I17367" s="184"/>
      <c r="J17367" s="184"/>
      <c r="K17367" s="184"/>
      <c r="L17367" s="183"/>
    </row>
    <row r="17368">
      <c r="A17368" s="454"/>
      <c r="B17368" s="927"/>
      <c r="C17368" s="580"/>
      <c r="D17368" s="939"/>
      <c r="E17368" s="940"/>
      <c r="F17368" s="941"/>
      <c r="G17368" s="937" t="str">
        <f t="array" ref="G17368">xlookup(F17368,'Internal Staffing Calculator'!E:E,'Internal Staffing Calculator'!C:C,"")</f>
        <v/>
      </c>
      <c r="H17368" s="932" t="str">
        <f t="array" ref="H17368">if(F17368&lt;&gt;"", iferror(index('Internal Staffing Calculator'!B$8:B23500,match(F17368,'Internal Staffing Calculator'!E$8:E23500,0)), "Not In Budget"),"")</f>
        <v/>
      </c>
      <c r="I17368" s="184"/>
      <c r="J17368" s="184"/>
      <c r="K17368" s="184"/>
      <c r="L17368" s="183"/>
    </row>
    <row r="17369">
      <c r="A17369" s="454"/>
      <c r="B17369" s="927"/>
      <c r="C17369" s="580"/>
      <c r="D17369" s="939"/>
      <c r="E17369" s="940"/>
      <c r="F17369" s="941"/>
      <c r="G17369" s="937" t="str">
        <f t="array" ref="G17369">xlookup(F17369,'Internal Staffing Calculator'!E:E,'Internal Staffing Calculator'!C:C,"")</f>
        <v/>
      </c>
      <c r="H17369" s="932" t="str">
        <f t="array" ref="H17369">if(F17369&lt;&gt;"", iferror(index('Internal Staffing Calculator'!B$8:B23500,match(F17369,'Internal Staffing Calculator'!E$8:E23500,0)), "Not In Budget"),"")</f>
        <v/>
      </c>
      <c r="I17369" s="184"/>
      <c r="J17369" s="184"/>
      <c r="K17369" s="184"/>
      <c r="L17369" s="183"/>
    </row>
    <row r="17370">
      <c r="A17370" s="454"/>
      <c r="B17370" s="927"/>
      <c r="C17370" s="580"/>
      <c r="D17370" s="939"/>
      <c r="E17370" s="940"/>
      <c r="F17370" s="941"/>
      <c r="G17370" s="937" t="str">
        <f t="array" ref="G17370">xlookup(F17370,'Internal Staffing Calculator'!E:E,'Internal Staffing Calculator'!C:C,"")</f>
        <v/>
      </c>
      <c r="H17370" s="932" t="str">
        <f t="array" ref="H17370">if(F17370&lt;&gt;"", iferror(index('Internal Staffing Calculator'!B$8:B23500,match(F17370,'Internal Staffing Calculator'!E$8:E23500,0)), "Not In Budget"),"")</f>
        <v/>
      </c>
      <c r="I17370" s="184"/>
      <c r="J17370" s="184"/>
      <c r="K17370" s="184"/>
      <c r="L17370" s="183"/>
    </row>
    <row r="17371">
      <c r="A17371" s="454"/>
      <c r="B17371" s="927"/>
      <c r="C17371" s="580"/>
      <c r="D17371" s="939"/>
      <c r="E17371" s="940"/>
      <c r="F17371" s="941"/>
      <c r="G17371" s="937" t="str">
        <f t="array" ref="G17371">xlookup(F17371,'Internal Staffing Calculator'!E:E,'Internal Staffing Calculator'!C:C,"")</f>
        <v/>
      </c>
      <c r="H17371" s="932" t="str">
        <f t="array" ref="H17371">if(F17371&lt;&gt;"", iferror(index('Internal Staffing Calculator'!B$8:B23500,match(F17371,'Internal Staffing Calculator'!E$8:E23500,0)), "Not In Budget"),"")</f>
        <v/>
      </c>
      <c r="I17371" s="184"/>
      <c r="J17371" s="184"/>
      <c r="K17371" s="184"/>
      <c r="L17371" s="183"/>
    </row>
    <row r="17372">
      <c r="A17372" s="454"/>
      <c r="B17372" s="927"/>
      <c r="C17372" s="580"/>
      <c r="D17372" s="939"/>
      <c r="E17372" s="940"/>
      <c r="F17372" s="941"/>
      <c r="G17372" s="937" t="str">
        <f t="array" ref="G17372">xlookup(F17372,'Internal Staffing Calculator'!E:E,'Internal Staffing Calculator'!C:C,"")</f>
        <v/>
      </c>
      <c r="H17372" s="932" t="str">
        <f t="array" ref="H17372">if(F17372&lt;&gt;"", iferror(index('Internal Staffing Calculator'!B$8:B23500,match(F17372,'Internal Staffing Calculator'!E$8:E23500,0)), "Not In Budget"),"")</f>
        <v/>
      </c>
      <c r="I17372" s="184"/>
      <c r="J17372" s="184"/>
      <c r="K17372" s="184"/>
      <c r="L17372" s="183"/>
    </row>
    <row r="17373">
      <c r="A17373" s="454"/>
      <c r="B17373" s="927"/>
      <c r="C17373" s="580"/>
      <c r="D17373" s="939"/>
      <c r="E17373" s="940"/>
      <c r="F17373" s="941"/>
      <c r="G17373" s="937" t="str">
        <f t="array" ref="G17373">xlookup(F17373,'Internal Staffing Calculator'!E:E,'Internal Staffing Calculator'!C:C,"")</f>
        <v/>
      </c>
      <c r="H17373" s="932" t="str">
        <f t="array" ref="H17373">if(F17373&lt;&gt;"", iferror(index('Internal Staffing Calculator'!B$8:B23500,match(F17373,'Internal Staffing Calculator'!E$8:E23500,0)), "Not In Budget"),"")</f>
        <v/>
      </c>
      <c r="I17373" s="184"/>
      <c r="J17373" s="184"/>
      <c r="K17373" s="184"/>
      <c r="L17373" s="183"/>
    </row>
    <row r="17374">
      <c r="A17374" s="454"/>
      <c r="B17374" s="927"/>
      <c r="C17374" s="580"/>
      <c r="D17374" s="939"/>
      <c r="E17374" s="940"/>
      <c r="F17374" s="941"/>
      <c r="G17374" s="937" t="str">
        <f t="array" ref="G17374">xlookup(F17374,'Internal Staffing Calculator'!E:E,'Internal Staffing Calculator'!C:C,"")</f>
        <v/>
      </c>
      <c r="H17374" s="932" t="str">
        <f t="array" ref="H17374">if(F17374&lt;&gt;"", iferror(index('Internal Staffing Calculator'!B$8:B23500,match(F17374,'Internal Staffing Calculator'!E$8:E23500,0)), "Not In Budget"),"")</f>
        <v/>
      </c>
      <c r="I17374" s="184"/>
      <c r="J17374" s="184"/>
      <c r="K17374" s="184"/>
      <c r="L17374" s="183"/>
    </row>
    <row r="17375">
      <c r="A17375" s="454"/>
      <c r="B17375" s="927"/>
      <c r="C17375" s="580"/>
      <c r="D17375" s="939"/>
      <c r="E17375" s="940"/>
      <c r="F17375" s="941"/>
      <c r="G17375" s="937" t="str">
        <f t="array" ref="G17375">xlookup(F17375,'Internal Staffing Calculator'!E:E,'Internal Staffing Calculator'!C:C,"")</f>
        <v/>
      </c>
      <c r="H17375" s="932" t="str">
        <f t="array" ref="H17375">if(F17375&lt;&gt;"", iferror(index('Internal Staffing Calculator'!B$8:B23500,match(F17375,'Internal Staffing Calculator'!E$8:E23500,0)), "Not In Budget"),"")</f>
        <v/>
      </c>
      <c r="I17375" s="184"/>
      <c r="J17375" s="184"/>
      <c r="K17375" s="184"/>
      <c r="L17375" s="183"/>
    </row>
    <row r="17376">
      <c r="A17376" s="454"/>
      <c r="B17376" s="927"/>
      <c r="C17376" s="580"/>
      <c r="D17376" s="939"/>
      <c r="E17376" s="940"/>
      <c r="F17376" s="941"/>
      <c r="G17376" s="937" t="str">
        <f t="array" ref="G17376">xlookup(F17376,'Internal Staffing Calculator'!E:E,'Internal Staffing Calculator'!C:C,"")</f>
        <v/>
      </c>
      <c r="H17376" s="932" t="str">
        <f t="array" ref="H17376">if(F17376&lt;&gt;"", iferror(index('Internal Staffing Calculator'!B$8:B23500,match(F17376,'Internal Staffing Calculator'!E$8:E23500,0)), "Not In Budget"),"")</f>
        <v/>
      </c>
      <c r="I17376" s="184"/>
      <c r="J17376" s="184"/>
      <c r="K17376" s="184"/>
      <c r="L17376" s="183"/>
    </row>
    <row r="17377">
      <c r="A17377" s="454"/>
      <c r="B17377" s="927"/>
      <c r="C17377" s="580"/>
      <c r="D17377" s="939"/>
      <c r="E17377" s="940"/>
      <c r="F17377" s="941"/>
      <c r="G17377" s="937" t="str">
        <f t="array" ref="G17377">xlookup(F17377,'Internal Staffing Calculator'!E:E,'Internal Staffing Calculator'!C:C,"")</f>
        <v/>
      </c>
      <c r="H17377" s="932" t="str">
        <f t="array" ref="H17377">if(F17377&lt;&gt;"", iferror(index('Internal Staffing Calculator'!B$8:B23500,match(F17377,'Internal Staffing Calculator'!E$8:E23500,0)), "Not In Budget"),"")</f>
        <v/>
      </c>
      <c r="I17377" s="184"/>
      <c r="J17377" s="184"/>
      <c r="K17377" s="184"/>
      <c r="L17377" s="183"/>
    </row>
    <row r="17378">
      <c r="A17378" s="454"/>
      <c r="B17378" s="927"/>
      <c r="C17378" s="580"/>
      <c r="D17378" s="939"/>
      <c r="E17378" s="940"/>
      <c r="F17378" s="941"/>
      <c r="G17378" s="937" t="str">
        <f t="array" ref="G17378">xlookup(F17378,'Internal Staffing Calculator'!E:E,'Internal Staffing Calculator'!C:C,"")</f>
        <v/>
      </c>
      <c r="H17378" s="932" t="str">
        <f t="array" ref="H17378">if(F17378&lt;&gt;"", iferror(index('Internal Staffing Calculator'!B$8:B23500,match(F17378,'Internal Staffing Calculator'!E$8:E23500,0)), "Not In Budget"),"")</f>
        <v/>
      </c>
      <c r="I17378" s="184"/>
      <c r="J17378" s="184"/>
      <c r="K17378" s="184"/>
      <c r="L17378" s="183"/>
    </row>
    <row r="17379">
      <c r="A17379" s="454"/>
      <c r="B17379" s="927"/>
      <c r="C17379" s="580"/>
      <c r="D17379" s="939"/>
      <c r="E17379" s="940"/>
      <c r="F17379" s="941"/>
      <c r="G17379" s="937" t="str">
        <f t="array" ref="G17379">xlookup(F17379,'Internal Staffing Calculator'!E:E,'Internal Staffing Calculator'!C:C,"")</f>
        <v/>
      </c>
      <c r="H17379" s="932" t="str">
        <f t="array" ref="H17379">if(F17379&lt;&gt;"", iferror(index('Internal Staffing Calculator'!B$8:B23500,match(F17379,'Internal Staffing Calculator'!E$8:E23500,0)), "Not In Budget"),"")</f>
        <v/>
      </c>
      <c r="I17379" s="184"/>
      <c r="J17379" s="184"/>
      <c r="K17379" s="184"/>
      <c r="L17379" s="183"/>
    </row>
    <row r="17380">
      <c r="A17380" s="454"/>
      <c r="B17380" s="927"/>
      <c r="C17380" s="580"/>
      <c r="D17380" s="939"/>
      <c r="E17380" s="940"/>
      <c r="F17380" s="941"/>
      <c r="G17380" s="937" t="str">
        <f t="array" ref="G17380">xlookup(F17380,'Internal Staffing Calculator'!E:E,'Internal Staffing Calculator'!C:C,"")</f>
        <v/>
      </c>
      <c r="H17380" s="932" t="str">
        <f t="array" ref="H17380">if(F17380&lt;&gt;"", iferror(index('Internal Staffing Calculator'!B$8:B23500,match(F17380,'Internal Staffing Calculator'!E$8:E23500,0)), "Not In Budget"),"")</f>
        <v/>
      </c>
      <c r="I17380" s="184"/>
      <c r="J17380" s="184"/>
      <c r="K17380" s="184"/>
      <c r="L17380" s="183"/>
    </row>
    <row r="17381">
      <c r="A17381" s="454"/>
      <c r="B17381" s="927"/>
      <c r="C17381" s="580"/>
      <c r="D17381" s="939"/>
      <c r="E17381" s="940"/>
      <c r="F17381" s="941"/>
      <c r="G17381" s="937" t="str">
        <f t="array" ref="G17381">xlookup(F17381,'Internal Staffing Calculator'!E:E,'Internal Staffing Calculator'!C:C,"")</f>
        <v/>
      </c>
      <c r="H17381" s="932" t="str">
        <f t="array" ref="H17381">if(F17381&lt;&gt;"", iferror(index('Internal Staffing Calculator'!B$8:B23500,match(F17381,'Internal Staffing Calculator'!E$8:E23500,0)), "Not In Budget"),"")</f>
        <v/>
      </c>
      <c r="I17381" s="184"/>
      <c r="J17381" s="184"/>
      <c r="K17381" s="184"/>
      <c r="L17381" s="183"/>
    </row>
    <row r="17382">
      <c r="A17382" s="454"/>
      <c r="B17382" s="927"/>
      <c r="C17382" s="580"/>
      <c r="D17382" s="939"/>
      <c r="E17382" s="940"/>
      <c r="F17382" s="941"/>
      <c r="G17382" s="937" t="str">
        <f t="array" ref="G17382">xlookup(F17382,'Internal Staffing Calculator'!E:E,'Internal Staffing Calculator'!C:C,"")</f>
        <v/>
      </c>
      <c r="H17382" s="932" t="str">
        <f t="array" ref="H17382">if(F17382&lt;&gt;"", iferror(index('Internal Staffing Calculator'!B$8:B23500,match(F17382,'Internal Staffing Calculator'!E$8:E23500,0)), "Not In Budget"),"")</f>
        <v/>
      </c>
      <c r="I17382" s="184"/>
      <c r="J17382" s="184"/>
      <c r="K17382" s="184"/>
      <c r="L17382" s="183"/>
    </row>
    <row r="17383">
      <c r="A17383" s="454"/>
      <c r="B17383" s="927"/>
      <c r="C17383" s="580"/>
      <c r="D17383" s="939"/>
      <c r="E17383" s="940"/>
      <c r="F17383" s="941"/>
      <c r="G17383" s="937" t="str">
        <f t="array" ref="G17383">xlookup(F17383,'Internal Staffing Calculator'!E:E,'Internal Staffing Calculator'!C:C,"")</f>
        <v/>
      </c>
      <c r="H17383" s="932" t="str">
        <f t="array" ref="H17383">if(F17383&lt;&gt;"", iferror(index('Internal Staffing Calculator'!B$8:B23500,match(F17383,'Internal Staffing Calculator'!E$8:E23500,0)), "Not In Budget"),"")</f>
        <v/>
      </c>
      <c r="I17383" s="184"/>
      <c r="J17383" s="184"/>
      <c r="K17383" s="184"/>
      <c r="L17383" s="183"/>
    </row>
    <row r="17384">
      <c r="A17384" s="454"/>
      <c r="B17384" s="927"/>
      <c r="C17384" s="580"/>
      <c r="D17384" s="939"/>
      <c r="E17384" s="940"/>
      <c r="F17384" s="941"/>
      <c r="G17384" s="937" t="str">
        <f t="array" ref="G17384">xlookup(F17384,'Internal Staffing Calculator'!E:E,'Internal Staffing Calculator'!C:C,"")</f>
        <v/>
      </c>
      <c r="H17384" s="932" t="str">
        <f t="array" ref="H17384">if(F17384&lt;&gt;"", iferror(index('Internal Staffing Calculator'!B$8:B23500,match(F17384,'Internal Staffing Calculator'!E$8:E23500,0)), "Not In Budget"),"")</f>
        <v/>
      </c>
      <c r="I17384" s="184"/>
      <c r="J17384" s="184"/>
      <c r="K17384" s="184"/>
      <c r="L17384" s="183"/>
    </row>
    <row r="17385">
      <c r="A17385" s="454"/>
      <c r="B17385" s="927"/>
      <c r="C17385" s="580"/>
      <c r="D17385" s="939"/>
      <c r="E17385" s="940"/>
      <c r="F17385" s="941"/>
      <c r="G17385" s="937" t="str">
        <f t="array" ref="G17385">xlookup(F17385,'Internal Staffing Calculator'!E:E,'Internal Staffing Calculator'!C:C,"")</f>
        <v/>
      </c>
      <c r="H17385" s="932" t="str">
        <f t="array" ref="H17385">if(F17385&lt;&gt;"", iferror(index('Internal Staffing Calculator'!B$8:B23500,match(F17385,'Internal Staffing Calculator'!E$8:E23500,0)), "Not In Budget"),"")</f>
        <v/>
      </c>
      <c r="I17385" s="184"/>
      <c r="J17385" s="184"/>
      <c r="K17385" s="184"/>
      <c r="L17385" s="183"/>
    </row>
    <row r="17386">
      <c r="A17386" s="454"/>
      <c r="B17386" s="927"/>
      <c r="C17386" s="580"/>
      <c r="D17386" s="939"/>
      <c r="E17386" s="940"/>
      <c r="F17386" s="941"/>
      <c r="G17386" s="937" t="str">
        <f t="array" ref="G17386">xlookup(F17386,'Internal Staffing Calculator'!E:E,'Internal Staffing Calculator'!C:C,"")</f>
        <v/>
      </c>
      <c r="H17386" s="932" t="str">
        <f t="array" ref="H17386">if(F17386&lt;&gt;"", iferror(index('Internal Staffing Calculator'!B$8:B23500,match(F17386,'Internal Staffing Calculator'!E$8:E23500,0)), "Not In Budget"),"")</f>
        <v/>
      </c>
      <c r="I17386" s="184"/>
      <c r="J17386" s="184"/>
      <c r="K17386" s="184"/>
      <c r="L17386" s="183"/>
    </row>
    <row r="17387">
      <c r="A17387" s="454"/>
      <c r="B17387" s="927"/>
      <c r="C17387" s="580"/>
      <c r="D17387" s="939"/>
      <c r="E17387" s="940"/>
      <c r="F17387" s="941"/>
      <c r="G17387" s="937" t="str">
        <f t="array" ref="G17387">xlookup(F17387,'Internal Staffing Calculator'!E:E,'Internal Staffing Calculator'!C:C,"")</f>
        <v/>
      </c>
      <c r="H17387" s="932" t="str">
        <f t="array" ref="H17387">if(F17387&lt;&gt;"", iferror(index('Internal Staffing Calculator'!B$8:B23500,match(F17387,'Internal Staffing Calculator'!E$8:E23500,0)), "Not In Budget"),"")</f>
        <v/>
      </c>
      <c r="I17387" s="184"/>
      <c r="J17387" s="184"/>
      <c r="K17387" s="184"/>
      <c r="L17387" s="183"/>
    </row>
    <row r="17388">
      <c r="A17388" s="454"/>
      <c r="B17388" s="927"/>
      <c r="C17388" s="580"/>
      <c r="D17388" s="939"/>
      <c r="E17388" s="940"/>
      <c r="F17388" s="941"/>
      <c r="G17388" s="937" t="str">
        <f t="array" ref="G17388">xlookup(F17388,'Internal Staffing Calculator'!E:E,'Internal Staffing Calculator'!C:C,"")</f>
        <v/>
      </c>
      <c r="H17388" s="932" t="str">
        <f t="array" ref="H17388">if(F17388&lt;&gt;"", iferror(index('Internal Staffing Calculator'!B$8:B23500,match(F17388,'Internal Staffing Calculator'!E$8:E23500,0)), "Not In Budget"),"")</f>
        <v/>
      </c>
      <c r="I17388" s="184"/>
      <c r="J17388" s="184"/>
      <c r="K17388" s="184"/>
      <c r="L17388" s="183"/>
    </row>
    <row r="17389">
      <c r="A17389" s="454"/>
      <c r="B17389" s="927"/>
      <c r="C17389" s="580"/>
      <c r="D17389" s="939"/>
      <c r="E17389" s="940"/>
      <c r="F17389" s="941"/>
      <c r="G17389" s="937" t="str">
        <f t="array" ref="G17389">xlookup(F17389,'Internal Staffing Calculator'!E:E,'Internal Staffing Calculator'!C:C,"")</f>
        <v/>
      </c>
      <c r="H17389" s="932" t="str">
        <f t="array" ref="H17389">if(F17389&lt;&gt;"", iferror(index('Internal Staffing Calculator'!B$8:B23500,match(F17389,'Internal Staffing Calculator'!E$8:E23500,0)), "Not In Budget"),"")</f>
        <v/>
      </c>
      <c r="I17389" s="184"/>
      <c r="J17389" s="184"/>
      <c r="K17389" s="184"/>
      <c r="L17389" s="183"/>
    </row>
    <row r="17390">
      <c r="A17390" s="454"/>
      <c r="B17390" s="927"/>
      <c r="C17390" s="580"/>
      <c r="D17390" s="939"/>
      <c r="E17390" s="940"/>
      <c r="F17390" s="941"/>
      <c r="G17390" s="937" t="str">
        <f t="array" ref="G17390">xlookup(F17390,'Internal Staffing Calculator'!E:E,'Internal Staffing Calculator'!C:C,"")</f>
        <v/>
      </c>
      <c r="H17390" s="932" t="str">
        <f t="array" ref="H17390">if(F17390&lt;&gt;"", iferror(index('Internal Staffing Calculator'!B$8:B23500,match(F17390,'Internal Staffing Calculator'!E$8:E23500,0)), "Not In Budget"),"")</f>
        <v/>
      </c>
      <c r="I17390" s="184"/>
      <c r="J17390" s="184"/>
      <c r="K17390" s="184"/>
      <c r="L17390" s="183"/>
    </row>
    <row r="17391">
      <c r="A17391" s="454"/>
      <c r="B17391" s="927"/>
      <c r="C17391" s="580"/>
      <c r="D17391" s="939"/>
      <c r="E17391" s="940"/>
      <c r="F17391" s="941"/>
      <c r="G17391" s="937" t="str">
        <f t="array" ref="G17391">xlookup(F17391,'Internal Staffing Calculator'!E:E,'Internal Staffing Calculator'!C:C,"")</f>
        <v/>
      </c>
      <c r="H17391" s="932" t="str">
        <f t="array" ref="H17391">if(F17391&lt;&gt;"", iferror(index('Internal Staffing Calculator'!B$8:B23500,match(F17391,'Internal Staffing Calculator'!E$8:E23500,0)), "Not In Budget"),"")</f>
        <v/>
      </c>
      <c r="I17391" s="184"/>
      <c r="J17391" s="184"/>
      <c r="K17391" s="184"/>
      <c r="L17391" s="183"/>
    </row>
    <row r="17392">
      <c r="A17392" s="454"/>
      <c r="B17392" s="927"/>
      <c r="C17392" s="580"/>
      <c r="D17392" s="939"/>
      <c r="E17392" s="940"/>
      <c r="F17392" s="941"/>
      <c r="G17392" s="937" t="str">
        <f t="array" ref="G17392">xlookup(F17392,'Internal Staffing Calculator'!E:E,'Internal Staffing Calculator'!C:C,"")</f>
        <v/>
      </c>
      <c r="H17392" s="932" t="str">
        <f t="array" ref="H17392">if(F17392&lt;&gt;"", iferror(index('Internal Staffing Calculator'!B$8:B23500,match(F17392,'Internal Staffing Calculator'!E$8:E23500,0)), "Not In Budget"),"")</f>
        <v/>
      </c>
      <c r="I17392" s="184"/>
      <c r="J17392" s="184"/>
      <c r="K17392" s="184"/>
      <c r="L17392" s="183"/>
    </row>
    <row r="17393">
      <c r="A17393" s="454"/>
      <c r="B17393" s="927"/>
      <c r="C17393" s="580"/>
      <c r="D17393" s="939"/>
      <c r="E17393" s="940"/>
      <c r="F17393" s="941"/>
      <c r="G17393" s="937" t="str">
        <f t="array" ref="G17393">xlookup(F17393,'Internal Staffing Calculator'!E:E,'Internal Staffing Calculator'!C:C,"")</f>
        <v/>
      </c>
      <c r="H17393" s="932" t="str">
        <f t="array" ref="H17393">if(F17393&lt;&gt;"", iferror(index('Internal Staffing Calculator'!B$8:B23500,match(F17393,'Internal Staffing Calculator'!E$8:E23500,0)), "Not In Budget"),"")</f>
        <v/>
      </c>
      <c r="I17393" s="184"/>
      <c r="J17393" s="184"/>
      <c r="K17393" s="184"/>
      <c r="L17393" s="183"/>
    </row>
    <row r="17394">
      <c r="A17394" s="454"/>
      <c r="B17394" s="927"/>
      <c r="C17394" s="580"/>
      <c r="D17394" s="939"/>
      <c r="E17394" s="940"/>
      <c r="F17394" s="941"/>
      <c r="G17394" s="937" t="str">
        <f t="array" ref="G17394">xlookup(F17394,'Internal Staffing Calculator'!E:E,'Internal Staffing Calculator'!C:C,"")</f>
        <v/>
      </c>
      <c r="H17394" s="932" t="str">
        <f t="array" ref="H17394">if(F17394&lt;&gt;"", iferror(index('Internal Staffing Calculator'!B$8:B23500,match(F17394,'Internal Staffing Calculator'!E$8:E23500,0)), "Not In Budget"),"")</f>
        <v/>
      </c>
      <c r="I17394" s="184"/>
      <c r="J17394" s="184"/>
      <c r="K17394" s="184"/>
      <c r="L17394" s="183"/>
    </row>
    <row r="17395">
      <c r="A17395" s="454"/>
      <c r="B17395" s="927"/>
      <c r="C17395" s="580"/>
      <c r="D17395" s="939"/>
      <c r="E17395" s="940"/>
      <c r="F17395" s="941"/>
      <c r="G17395" s="937" t="str">
        <f t="array" ref="G17395">xlookup(F17395,'Internal Staffing Calculator'!E:E,'Internal Staffing Calculator'!C:C,"")</f>
        <v/>
      </c>
      <c r="H17395" s="932" t="str">
        <f t="array" ref="H17395">if(F17395&lt;&gt;"", iferror(index('Internal Staffing Calculator'!B$8:B23500,match(F17395,'Internal Staffing Calculator'!E$8:E23500,0)), "Not In Budget"),"")</f>
        <v/>
      </c>
      <c r="I17395" s="184"/>
      <c r="J17395" s="184"/>
      <c r="K17395" s="184"/>
      <c r="L17395" s="183"/>
    </row>
    <row r="17396">
      <c r="A17396" s="454"/>
      <c r="B17396" s="927"/>
      <c r="C17396" s="580"/>
      <c r="D17396" s="939"/>
      <c r="E17396" s="940"/>
      <c r="F17396" s="941"/>
      <c r="G17396" s="937" t="str">
        <f t="array" ref="G17396">xlookup(F17396,'Internal Staffing Calculator'!E:E,'Internal Staffing Calculator'!C:C,"")</f>
        <v/>
      </c>
      <c r="H17396" s="932" t="str">
        <f t="array" ref="H17396">if(F17396&lt;&gt;"", iferror(index('Internal Staffing Calculator'!B$8:B23500,match(F17396,'Internal Staffing Calculator'!E$8:E23500,0)), "Not In Budget"),"")</f>
        <v/>
      </c>
      <c r="I17396" s="184"/>
      <c r="J17396" s="184"/>
      <c r="K17396" s="184"/>
      <c r="L17396" s="183"/>
    </row>
    <row r="17397">
      <c r="A17397" s="454"/>
      <c r="B17397" s="927"/>
      <c r="C17397" s="580"/>
      <c r="D17397" s="939"/>
      <c r="E17397" s="940"/>
      <c r="F17397" s="941"/>
      <c r="G17397" s="937" t="str">
        <f t="array" ref="G17397">xlookup(F17397,'Internal Staffing Calculator'!E:E,'Internal Staffing Calculator'!C:C,"")</f>
        <v/>
      </c>
      <c r="H17397" s="932" t="str">
        <f t="array" ref="H17397">if(F17397&lt;&gt;"", iferror(index('Internal Staffing Calculator'!B$8:B23500,match(F17397,'Internal Staffing Calculator'!E$8:E23500,0)), "Not In Budget"),"")</f>
        <v/>
      </c>
      <c r="I17397" s="184"/>
      <c r="J17397" s="184"/>
      <c r="K17397" s="184"/>
      <c r="L17397" s="183"/>
    </row>
    <row r="17398">
      <c r="A17398" s="454"/>
      <c r="B17398" s="927"/>
      <c r="C17398" s="580"/>
      <c r="D17398" s="939"/>
      <c r="E17398" s="940"/>
      <c r="F17398" s="941"/>
      <c r="G17398" s="937" t="str">
        <f t="array" ref="G17398">xlookup(F17398,'Internal Staffing Calculator'!E:E,'Internal Staffing Calculator'!C:C,"")</f>
        <v/>
      </c>
      <c r="H17398" s="932" t="str">
        <f t="array" ref="H17398">if(F17398&lt;&gt;"", iferror(index('Internal Staffing Calculator'!B$8:B23500,match(F17398,'Internal Staffing Calculator'!E$8:E23500,0)), "Not In Budget"),"")</f>
        <v/>
      </c>
      <c r="I17398" s="184"/>
      <c r="J17398" s="184"/>
      <c r="K17398" s="184"/>
      <c r="L17398" s="183"/>
    </row>
    <row r="17399">
      <c r="A17399" s="454"/>
      <c r="B17399" s="927"/>
      <c r="C17399" s="580"/>
      <c r="D17399" s="939"/>
      <c r="E17399" s="940"/>
      <c r="F17399" s="941"/>
      <c r="G17399" s="937" t="str">
        <f t="array" ref="G17399">xlookup(F17399,'Internal Staffing Calculator'!E:E,'Internal Staffing Calculator'!C:C,"")</f>
        <v/>
      </c>
      <c r="H17399" s="932" t="str">
        <f t="array" ref="H17399">if(F17399&lt;&gt;"", iferror(index('Internal Staffing Calculator'!B$8:B23500,match(F17399,'Internal Staffing Calculator'!E$8:E23500,0)), "Not In Budget"),"")</f>
        <v/>
      </c>
      <c r="I17399" s="184"/>
      <c r="J17399" s="184"/>
      <c r="K17399" s="184"/>
      <c r="L17399" s="183"/>
    </row>
    <row r="17400">
      <c r="A17400" s="454"/>
      <c r="B17400" s="927"/>
      <c r="C17400" s="580"/>
      <c r="D17400" s="939"/>
      <c r="E17400" s="940"/>
      <c r="F17400" s="941"/>
      <c r="G17400" s="937" t="str">
        <f t="array" ref="G17400">xlookup(F17400,'Internal Staffing Calculator'!E:E,'Internal Staffing Calculator'!C:C,"")</f>
        <v/>
      </c>
      <c r="H17400" s="932" t="str">
        <f t="array" ref="H17400">if(F17400&lt;&gt;"", iferror(index('Internal Staffing Calculator'!B$8:B23500,match(F17400,'Internal Staffing Calculator'!E$8:E23500,0)), "Not In Budget"),"")</f>
        <v/>
      </c>
      <c r="I17400" s="184"/>
      <c r="J17400" s="184"/>
      <c r="K17400" s="184"/>
      <c r="L17400" s="183"/>
    </row>
    <row r="17401">
      <c r="A17401" s="454"/>
      <c r="B17401" s="927"/>
      <c r="C17401" s="580"/>
      <c r="D17401" s="939"/>
      <c r="E17401" s="940"/>
      <c r="F17401" s="941"/>
      <c r="G17401" s="937" t="str">
        <f t="array" ref="G17401">xlookup(F17401,'Internal Staffing Calculator'!E:E,'Internal Staffing Calculator'!C:C,"")</f>
        <v/>
      </c>
      <c r="H17401" s="932" t="str">
        <f t="array" ref="H17401">if(F17401&lt;&gt;"", iferror(index('Internal Staffing Calculator'!B$8:B23500,match(F17401,'Internal Staffing Calculator'!E$8:E23500,0)), "Not In Budget"),"")</f>
        <v/>
      </c>
      <c r="I17401" s="184"/>
      <c r="J17401" s="184"/>
      <c r="K17401" s="184"/>
      <c r="L17401" s="183"/>
    </row>
    <row r="17402">
      <c r="A17402" s="454"/>
      <c r="B17402" s="927"/>
      <c r="C17402" s="580"/>
      <c r="D17402" s="939"/>
      <c r="E17402" s="940"/>
      <c r="F17402" s="941"/>
      <c r="G17402" s="937" t="str">
        <f t="array" ref="G17402">xlookup(F17402,'Internal Staffing Calculator'!E:E,'Internal Staffing Calculator'!C:C,"")</f>
        <v/>
      </c>
      <c r="H17402" s="932" t="str">
        <f t="array" ref="H17402">if(F17402&lt;&gt;"", iferror(index('Internal Staffing Calculator'!B$8:B23500,match(F17402,'Internal Staffing Calculator'!E$8:E23500,0)), "Not In Budget"),"")</f>
        <v/>
      </c>
      <c r="I17402" s="184"/>
      <c r="J17402" s="184"/>
      <c r="K17402" s="184"/>
      <c r="L17402" s="183"/>
    </row>
    <row r="17403">
      <c r="A17403" s="454"/>
      <c r="B17403" s="927"/>
      <c r="C17403" s="580"/>
      <c r="D17403" s="939"/>
      <c r="E17403" s="940"/>
      <c r="F17403" s="941"/>
      <c r="G17403" s="937" t="str">
        <f t="array" ref="G17403">xlookup(F17403,'Internal Staffing Calculator'!E:E,'Internal Staffing Calculator'!C:C,"")</f>
        <v/>
      </c>
      <c r="H17403" s="932" t="str">
        <f t="array" ref="H17403">if(F17403&lt;&gt;"", iferror(index('Internal Staffing Calculator'!B$8:B23500,match(F17403,'Internal Staffing Calculator'!E$8:E23500,0)), "Not In Budget"),"")</f>
        <v/>
      </c>
      <c r="I17403" s="184"/>
      <c r="J17403" s="184"/>
      <c r="K17403" s="184"/>
      <c r="L17403" s="183"/>
    </row>
    <row r="17404">
      <c r="A17404" s="454"/>
      <c r="B17404" s="927"/>
      <c r="C17404" s="580"/>
      <c r="D17404" s="939"/>
      <c r="E17404" s="940"/>
      <c r="F17404" s="941"/>
      <c r="G17404" s="937" t="str">
        <f t="array" ref="G17404">xlookup(F17404,'Internal Staffing Calculator'!E:E,'Internal Staffing Calculator'!C:C,"")</f>
        <v/>
      </c>
      <c r="H17404" s="932" t="str">
        <f t="array" ref="H17404">if(F17404&lt;&gt;"", iferror(index('Internal Staffing Calculator'!B$8:B23500,match(F17404,'Internal Staffing Calculator'!E$8:E23500,0)), "Not In Budget"),"")</f>
        <v/>
      </c>
      <c r="I17404" s="184"/>
      <c r="J17404" s="184"/>
      <c r="K17404" s="184"/>
      <c r="L17404" s="183"/>
    </row>
    <row r="17405">
      <c r="A17405" s="454"/>
      <c r="B17405" s="927"/>
      <c r="C17405" s="580"/>
      <c r="D17405" s="939"/>
      <c r="E17405" s="940"/>
      <c r="F17405" s="941"/>
      <c r="G17405" s="937" t="str">
        <f t="array" ref="G17405">xlookup(F17405,'Internal Staffing Calculator'!E:E,'Internal Staffing Calculator'!C:C,"")</f>
        <v/>
      </c>
      <c r="H17405" s="932" t="str">
        <f t="array" ref="H17405">if(F17405&lt;&gt;"", iferror(index('Internal Staffing Calculator'!B$8:B23500,match(F17405,'Internal Staffing Calculator'!E$8:E23500,0)), "Not In Budget"),"")</f>
        <v/>
      </c>
      <c r="I17405" s="184"/>
      <c r="J17405" s="184"/>
      <c r="K17405" s="184"/>
      <c r="L17405" s="183"/>
    </row>
    <row r="17406">
      <c r="A17406" s="454"/>
      <c r="B17406" s="927"/>
      <c r="C17406" s="580"/>
      <c r="D17406" s="939"/>
      <c r="E17406" s="940"/>
      <c r="F17406" s="941"/>
      <c r="G17406" s="937" t="str">
        <f t="array" ref="G17406">xlookup(F17406,'Internal Staffing Calculator'!E:E,'Internal Staffing Calculator'!C:C,"")</f>
        <v/>
      </c>
      <c r="H17406" s="932" t="str">
        <f t="array" ref="H17406">if(F17406&lt;&gt;"", iferror(index('Internal Staffing Calculator'!B$8:B23500,match(F17406,'Internal Staffing Calculator'!E$8:E23500,0)), "Not In Budget"),"")</f>
        <v/>
      </c>
      <c r="I17406" s="184"/>
      <c r="J17406" s="184"/>
      <c r="K17406" s="184"/>
      <c r="L17406" s="183"/>
    </row>
    <row r="17407">
      <c r="A17407" s="454"/>
      <c r="B17407" s="927"/>
      <c r="C17407" s="580"/>
      <c r="D17407" s="939"/>
      <c r="E17407" s="940"/>
      <c r="F17407" s="941"/>
      <c r="G17407" s="937" t="str">
        <f t="array" ref="G17407">xlookup(F17407,'Internal Staffing Calculator'!E:E,'Internal Staffing Calculator'!C:C,"")</f>
        <v/>
      </c>
      <c r="H17407" s="932" t="str">
        <f t="array" ref="H17407">if(F17407&lt;&gt;"", iferror(index('Internal Staffing Calculator'!B$8:B23500,match(F17407,'Internal Staffing Calculator'!E$8:E23500,0)), "Not In Budget"),"")</f>
        <v/>
      </c>
      <c r="I17407" s="184"/>
      <c r="J17407" s="184"/>
      <c r="K17407" s="184"/>
      <c r="L17407" s="183"/>
    </row>
    <row r="17408">
      <c r="A17408" s="454"/>
      <c r="B17408" s="927"/>
      <c r="C17408" s="580"/>
      <c r="D17408" s="939"/>
      <c r="E17408" s="940"/>
      <c r="F17408" s="941"/>
      <c r="G17408" s="937" t="str">
        <f t="array" ref="G17408">xlookup(F17408,'Internal Staffing Calculator'!E:E,'Internal Staffing Calculator'!C:C,"")</f>
        <v/>
      </c>
      <c r="H17408" s="932" t="str">
        <f t="array" ref="H17408">if(F17408&lt;&gt;"", iferror(index('Internal Staffing Calculator'!B$8:B23500,match(F17408,'Internal Staffing Calculator'!E$8:E23500,0)), "Not In Budget"),"")</f>
        <v/>
      </c>
      <c r="I17408" s="184"/>
      <c r="J17408" s="184"/>
      <c r="K17408" s="184"/>
      <c r="L17408" s="183"/>
    </row>
    <row r="17409">
      <c r="A17409" s="454"/>
      <c r="B17409" s="927"/>
      <c r="C17409" s="580"/>
      <c r="D17409" s="939"/>
      <c r="E17409" s="940"/>
      <c r="F17409" s="941"/>
      <c r="G17409" s="937" t="str">
        <f t="array" ref="G17409">xlookup(F17409,'Internal Staffing Calculator'!E:E,'Internal Staffing Calculator'!C:C,"")</f>
        <v/>
      </c>
      <c r="H17409" s="932" t="str">
        <f t="array" ref="H17409">if(F17409&lt;&gt;"", iferror(index('Internal Staffing Calculator'!B$8:B23500,match(F17409,'Internal Staffing Calculator'!E$8:E23500,0)), "Not In Budget"),"")</f>
        <v/>
      </c>
      <c r="I17409" s="184"/>
      <c r="J17409" s="184"/>
      <c r="K17409" s="184"/>
      <c r="L17409" s="183"/>
    </row>
    <row r="17410">
      <c r="A17410" s="454"/>
      <c r="B17410" s="927"/>
      <c r="C17410" s="580"/>
      <c r="D17410" s="939"/>
      <c r="E17410" s="940"/>
      <c r="F17410" s="941"/>
      <c r="G17410" s="937" t="str">
        <f t="array" ref="G17410">xlookup(F17410,'Internal Staffing Calculator'!E:E,'Internal Staffing Calculator'!C:C,"")</f>
        <v/>
      </c>
      <c r="H17410" s="932" t="str">
        <f t="array" ref="H17410">if(F17410&lt;&gt;"", iferror(index('Internal Staffing Calculator'!B$8:B23500,match(F17410,'Internal Staffing Calculator'!E$8:E23500,0)), "Not In Budget"),"")</f>
        <v/>
      </c>
      <c r="I17410" s="184"/>
      <c r="J17410" s="184"/>
      <c r="K17410" s="184"/>
      <c r="L17410" s="183"/>
    </row>
    <row r="17411">
      <c r="A17411" s="454"/>
      <c r="B17411" s="927"/>
      <c r="C17411" s="580"/>
      <c r="D17411" s="939"/>
      <c r="E17411" s="940"/>
      <c r="F17411" s="941"/>
      <c r="G17411" s="937" t="str">
        <f t="array" ref="G17411">xlookup(F17411,'Internal Staffing Calculator'!E:E,'Internal Staffing Calculator'!C:C,"")</f>
        <v/>
      </c>
      <c r="H17411" s="932" t="str">
        <f t="array" ref="H17411">if(F17411&lt;&gt;"", iferror(index('Internal Staffing Calculator'!B$8:B23500,match(F17411,'Internal Staffing Calculator'!E$8:E23500,0)), "Not In Budget"),"")</f>
        <v/>
      </c>
      <c r="I17411" s="184"/>
      <c r="J17411" s="184"/>
      <c r="K17411" s="184"/>
      <c r="L17411" s="183"/>
    </row>
    <row r="17412">
      <c r="A17412" s="454"/>
      <c r="B17412" s="927"/>
      <c r="C17412" s="580"/>
      <c r="D17412" s="939"/>
      <c r="E17412" s="940"/>
      <c r="F17412" s="941"/>
      <c r="G17412" s="937" t="str">
        <f t="array" ref="G17412">xlookup(F17412,'Internal Staffing Calculator'!E:E,'Internal Staffing Calculator'!C:C,"")</f>
        <v/>
      </c>
      <c r="H17412" s="932" t="str">
        <f t="array" ref="H17412">if(F17412&lt;&gt;"", iferror(index('Internal Staffing Calculator'!B$8:B23500,match(F17412,'Internal Staffing Calculator'!E$8:E23500,0)), "Not In Budget"),"")</f>
        <v/>
      </c>
      <c r="I17412" s="184"/>
      <c r="J17412" s="184"/>
      <c r="K17412" s="184"/>
      <c r="L17412" s="183"/>
    </row>
    <row r="17413">
      <c r="A17413" s="454"/>
      <c r="B17413" s="927"/>
      <c r="C17413" s="580"/>
      <c r="D17413" s="939"/>
      <c r="E17413" s="940"/>
      <c r="F17413" s="941"/>
      <c r="G17413" s="937" t="str">
        <f t="array" ref="G17413">xlookup(F17413,'Internal Staffing Calculator'!E:E,'Internal Staffing Calculator'!C:C,"")</f>
        <v/>
      </c>
      <c r="H17413" s="932" t="str">
        <f t="array" ref="H17413">if(F17413&lt;&gt;"", iferror(index('Internal Staffing Calculator'!B$8:B23500,match(F17413,'Internal Staffing Calculator'!E$8:E23500,0)), "Not In Budget"),"")</f>
        <v/>
      </c>
      <c r="I17413" s="184"/>
      <c r="J17413" s="184"/>
      <c r="K17413" s="184"/>
      <c r="L17413" s="183"/>
    </row>
    <row r="17414">
      <c r="A17414" s="454"/>
      <c r="B17414" s="927"/>
      <c r="C17414" s="580"/>
      <c r="D17414" s="939"/>
      <c r="E17414" s="940"/>
      <c r="F17414" s="941"/>
      <c r="G17414" s="937" t="str">
        <f t="array" ref="G17414">xlookup(F17414,'Internal Staffing Calculator'!E:E,'Internal Staffing Calculator'!C:C,"")</f>
        <v/>
      </c>
      <c r="H17414" s="932" t="str">
        <f t="array" ref="H17414">if(F17414&lt;&gt;"", iferror(index('Internal Staffing Calculator'!B$8:B23500,match(F17414,'Internal Staffing Calculator'!E$8:E23500,0)), "Not In Budget"),"")</f>
        <v/>
      </c>
      <c r="I17414" s="184"/>
      <c r="J17414" s="184"/>
      <c r="K17414" s="184"/>
      <c r="L17414" s="183"/>
    </row>
    <row r="17415">
      <c r="A17415" s="454"/>
      <c r="B17415" s="927"/>
      <c r="C17415" s="580"/>
      <c r="D17415" s="939"/>
      <c r="E17415" s="940"/>
      <c r="F17415" s="941"/>
      <c r="G17415" s="937" t="str">
        <f t="array" ref="G17415">xlookup(F17415,'Internal Staffing Calculator'!E:E,'Internal Staffing Calculator'!C:C,"")</f>
        <v/>
      </c>
      <c r="H17415" s="932" t="str">
        <f t="array" ref="H17415">if(F17415&lt;&gt;"", iferror(index('Internal Staffing Calculator'!B$8:B23500,match(F17415,'Internal Staffing Calculator'!E$8:E23500,0)), "Not In Budget"),"")</f>
        <v/>
      </c>
      <c r="I17415" s="184"/>
      <c r="J17415" s="184"/>
      <c r="K17415" s="184"/>
      <c r="L17415" s="183"/>
    </row>
    <row r="17416">
      <c r="A17416" s="454"/>
      <c r="B17416" s="927"/>
      <c r="C17416" s="580"/>
      <c r="D17416" s="939"/>
      <c r="E17416" s="940"/>
      <c r="F17416" s="941"/>
      <c r="G17416" s="937" t="str">
        <f t="array" ref="G17416">xlookup(F17416,'Internal Staffing Calculator'!E:E,'Internal Staffing Calculator'!C:C,"")</f>
        <v/>
      </c>
      <c r="H17416" s="932" t="str">
        <f t="array" ref="H17416">if(F17416&lt;&gt;"", iferror(index('Internal Staffing Calculator'!B$8:B23500,match(F17416,'Internal Staffing Calculator'!E$8:E23500,0)), "Not In Budget"),"")</f>
        <v/>
      </c>
      <c r="I17416" s="184"/>
      <c r="J17416" s="184"/>
      <c r="K17416" s="184"/>
      <c r="L17416" s="183"/>
    </row>
    <row r="17417">
      <c r="A17417" s="454"/>
      <c r="B17417" s="927"/>
      <c r="C17417" s="580"/>
      <c r="D17417" s="939"/>
      <c r="E17417" s="940"/>
      <c r="F17417" s="941"/>
      <c r="G17417" s="937" t="str">
        <f t="array" ref="G17417">xlookup(F17417,'Internal Staffing Calculator'!E:E,'Internal Staffing Calculator'!C:C,"")</f>
        <v/>
      </c>
      <c r="H17417" s="932" t="str">
        <f t="array" ref="H17417">if(F17417&lt;&gt;"", iferror(index('Internal Staffing Calculator'!B$8:B23500,match(F17417,'Internal Staffing Calculator'!E$8:E23500,0)), "Not In Budget"),"")</f>
        <v/>
      </c>
      <c r="I17417" s="184"/>
      <c r="J17417" s="184"/>
      <c r="K17417" s="184"/>
      <c r="L17417" s="183"/>
    </row>
    <row r="17418">
      <c r="A17418" s="454"/>
      <c r="B17418" s="927"/>
      <c r="C17418" s="580"/>
      <c r="D17418" s="939"/>
      <c r="E17418" s="940"/>
      <c r="F17418" s="941"/>
      <c r="G17418" s="937" t="str">
        <f t="array" ref="G17418">xlookup(F17418,'Internal Staffing Calculator'!E:E,'Internal Staffing Calculator'!C:C,"")</f>
        <v/>
      </c>
      <c r="H17418" s="932" t="str">
        <f t="array" ref="H17418">if(F17418&lt;&gt;"", iferror(index('Internal Staffing Calculator'!B$8:B23500,match(F17418,'Internal Staffing Calculator'!E$8:E23500,0)), "Not In Budget"),"")</f>
        <v/>
      </c>
      <c r="I17418" s="184"/>
      <c r="J17418" s="184"/>
      <c r="K17418" s="184"/>
      <c r="L17418" s="183"/>
    </row>
    <row r="17419">
      <c r="A17419" s="454"/>
      <c r="B17419" s="927"/>
      <c r="C17419" s="580"/>
      <c r="D17419" s="939"/>
      <c r="E17419" s="940"/>
      <c r="F17419" s="941"/>
      <c r="G17419" s="937" t="str">
        <f t="array" ref="G17419">xlookup(F17419,'Internal Staffing Calculator'!E:E,'Internal Staffing Calculator'!C:C,"")</f>
        <v/>
      </c>
      <c r="H17419" s="932" t="str">
        <f t="array" ref="H17419">if(F17419&lt;&gt;"", iferror(index('Internal Staffing Calculator'!B$8:B23500,match(F17419,'Internal Staffing Calculator'!E$8:E23500,0)), "Not In Budget"),"")</f>
        <v/>
      </c>
      <c r="I17419" s="184"/>
      <c r="J17419" s="184"/>
      <c r="K17419" s="184"/>
      <c r="L17419" s="183"/>
    </row>
    <row r="17420">
      <c r="A17420" s="454"/>
      <c r="B17420" s="927"/>
      <c r="C17420" s="580"/>
      <c r="D17420" s="939"/>
      <c r="E17420" s="940"/>
      <c r="F17420" s="941"/>
      <c r="G17420" s="937" t="str">
        <f t="array" ref="G17420">xlookup(F17420,'Internal Staffing Calculator'!E:E,'Internal Staffing Calculator'!C:C,"")</f>
        <v/>
      </c>
      <c r="H17420" s="932" t="str">
        <f t="array" ref="H17420">if(F17420&lt;&gt;"", iferror(index('Internal Staffing Calculator'!B$8:B23500,match(F17420,'Internal Staffing Calculator'!E$8:E23500,0)), "Not In Budget"),"")</f>
        <v/>
      </c>
      <c r="I17420" s="184"/>
      <c r="J17420" s="184"/>
      <c r="K17420" s="184"/>
      <c r="L17420" s="183"/>
    </row>
    <row r="17421">
      <c r="A17421" s="454"/>
      <c r="B17421" s="927"/>
      <c r="C17421" s="580"/>
      <c r="D17421" s="939"/>
      <c r="E17421" s="940"/>
      <c r="F17421" s="941"/>
      <c r="G17421" s="937" t="str">
        <f t="array" ref="G17421">xlookup(F17421,'Internal Staffing Calculator'!E:E,'Internal Staffing Calculator'!C:C,"")</f>
        <v/>
      </c>
      <c r="H17421" s="932" t="str">
        <f t="array" ref="H17421">if(F17421&lt;&gt;"", iferror(index('Internal Staffing Calculator'!B$8:B23500,match(F17421,'Internal Staffing Calculator'!E$8:E23500,0)), "Not In Budget"),"")</f>
        <v/>
      </c>
      <c r="I17421" s="184"/>
      <c r="J17421" s="184"/>
      <c r="K17421" s="184"/>
      <c r="L17421" s="183"/>
    </row>
    <row r="17422">
      <c r="A17422" s="454"/>
      <c r="B17422" s="927"/>
      <c r="C17422" s="580"/>
      <c r="D17422" s="939"/>
      <c r="E17422" s="940"/>
      <c r="F17422" s="941"/>
      <c r="G17422" s="937" t="str">
        <f t="array" ref="G17422">xlookup(F17422,'Internal Staffing Calculator'!E:E,'Internal Staffing Calculator'!C:C,"")</f>
        <v/>
      </c>
      <c r="H17422" s="932" t="str">
        <f t="array" ref="H17422">if(F17422&lt;&gt;"", iferror(index('Internal Staffing Calculator'!B$8:B23500,match(F17422,'Internal Staffing Calculator'!E$8:E23500,0)), "Not In Budget"),"")</f>
        <v/>
      </c>
      <c r="I17422" s="184"/>
      <c r="J17422" s="184"/>
      <c r="K17422" s="184"/>
      <c r="L17422" s="183"/>
    </row>
    <row r="17423">
      <c r="A17423" s="454"/>
      <c r="B17423" s="927"/>
      <c r="C17423" s="580"/>
      <c r="D17423" s="939"/>
      <c r="E17423" s="940"/>
      <c r="F17423" s="941"/>
      <c r="G17423" s="937" t="str">
        <f t="array" ref="G17423">xlookup(F17423,'Internal Staffing Calculator'!E:E,'Internal Staffing Calculator'!C:C,"")</f>
        <v/>
      </c>
      <c r="H17423" s="932" t="str">
        <f t="array" ref="H17423">if(F17423&lt;&gt;"", iferror(index('Internal Staffing Calculator'!B$8:B23500,match(F17423,'Internal Staffing Calculator'!E$8:E23500,0)), "Not In Budget"),"")</f>
        <v/>
      </c>
      <c r="I17423" s="184"/>
      <c r="J17423" s="184"/>
      <c r="K17423" s="184"/>
      <c r="L17423" s="183"/>
    </row>
    <row r="17424">
      <c r="A17424" s="454"/>
      <c r="B17424" s="927"/>
      <c r="C17424" s="580"/>
      <c r="D17424" s="939"/>
      <c r="E17424" s="940"/>
      <c r="F17424" s="941"/>
      <c r="G17424" s="937" t="str">
        <f t="array" ref="G17424">xlookup(F17424,'Internal Staffing Calculator'!E:E,'Internal Staffing Calculator'!C:C,"")</f>
        <v/>
      </c>
      <c r="H17424" s="932" t="str">
        <f t="array" ref="H17424">if(F17424&lt;&gt;"", iferror(index('Internal Staffing Calculator'!B$8:B23500,match(F17424,'Internal Staffing Calculator'!E$8:E23500,0)), "Not In Budget"),"")</f>
        <v/>
      </c>
      <c r="I17424" s="184"/>
      <c r="J17424" s="184"/>
      <c r="K17424" s="184"/>
      <c r="L17424" s="183"/>
    </row>
    <row r="17425">
      <c r="A17425" s="454"/>
      <c r="B17425" s="927"/>
      <c r="C17425" s="580"/>
      <c r="D17425" s="939"/>
      <c r="E17425" s="940"/>
      <c r="F17425" s="941"/>
      <c r="G17425" s="937" t="str">
        <f t="array" ref="G17425">xlookup(F17425,'Internal Staffing Calculator'!E:E,'Internal Staffing Calculator'!C:C,"")</f>
        <v/>
      </c>
      <c r="H17425" s="932" t="str">
        <f t="array" ref="H17425">if(F17425&lt;&gt;"", iferror(index('Internal Staffing Calculator'!B$8:B23500,match(F17425,'Internal Staffing Calculator'!E$8:E23500,0)), "Not In Budget"),"")</f>
        <v/>
      </c>
      <c r="I17425" s="184"/>
      <c r="J17425" s="184"/>
      <c r="K17425" s="184"/>
      <c r="L17425" s="183"/>
    </row>
    <row r="17426">
      <c r="A17426" s="454"/>
      <c r="B17426" s="927"/>
      <c r="C17426" s="580"/>
      <c r="D17426" s="939"/>
      <c r="E17426" s="940"/>
      <c r="F17426" s="941"/>
      <c r="G17426" s="937" t="str">
        <f t="array" ref="G17426">xlookup(F17426,'Internal Staffing Calculator'!E:E,'Internal Staffing Calculator'!C:C,"")</f>
        <v/>
      </c>
      <c r="H17426" s="932" t="str">
        <f t="array" ref="H17426">if(F17426&lt;&gt;"", iferror(index('Internal Staffing Calculator'!B$8:B23500,match(F17426,'Internal Staffing Calculator'!E$8:E23500,0)), "Not In Budget"),"")</f>
        <v/>
      </c>
      <c r="I17426" s="184"/>
      <c r="J17426" s="184"/>
      <c r="K17426" s="184"/>
      <c r="L17426" s="183"/>
    </row>
    <row r="17427">
      <c r="A17427" s="454"/>
      <c r="B17427" s="927"/>
      <c r="C17427" s="580"/>
      <c r="D17427" s="939"/>
      <c r="E17427" s="940"/>
      <c r="F17427" s="941"/>
      <c r="G17427" s="937" t="str">
        <f t="array" ref="G17427">xlookup(F17427,'Internal Staffing Calculator'!E:E,'Internal Staffing Calculator'!C:C,"")</f>
        <v/>
      </c>
      <c r="H17427" s="932" t="str">
        <f t="array" ref="H17427">if(F17427&lt;&gt;"", iferror(index('Internal Staffing Calculator'!B$8:B23500,match(F17427,'Internal Staffing Calculator'!E$8:E23500,0)), "Not In Budget"),"")</f>
        <v/>
      </c>
      <c r="I17427" s="184"/>
      <c r="J17427" s="184"/>
      <c r="K17427" s="184"/>
      <c r="L17427" s="183"/>
    </row>
    <row r="17428">
      <c r="A17428" s="454"/>
      <c r="B17428" s="927"/>
      <c r="C17428" s="580"/>
      <c r="D17428" s="939"/>
      <c r="E17428" s="940"/>
      <c r="F17428" s="941"/>
      <c r="G17428" s="937" t="str">
        <f t="array" ref="G17428">xlookup(F17428,'Internal Staffing Calculator'!E:E,'Internal Staffing Calculator'!C:C,"")</f>
        <v/>
      </c>
      <c r="H17428" s="932" t="str">
        <f t="array" ref="H17428">if(F17428&lt;&gt;"", iferror(index('Internal Staffing Calculator'!B$8:B23500,match(F17428,'Internal Staffing Calculator'!E$8:E23500,0)), "Not In Budget"),"")</f>
        <v/>
      </c>
      <c r="I17428" s="184"/>
      <c r="J17428" s="184"/>
      <c r="K17428" s="184"/>
      <c r="L17428" s="183"/>
    </row>
    <row r="17429">
      <c r="A17429" s="454"/>
      <c r="B17429" s="927"/>
      <c r="C17429" s="580"/>
      <c r="D17429" s="939"/>
      <c r="E17429" s="940"/>
      <c r="F17429" s="941"/>
      <c r="G17429" s="937" t="str">
        <f t="array" ref="G17429">xlookup(F17429,'Internal Staffing Calculator'!E:E,'Internal Staffing Calculator'!C:C,"")</f>
        <v/>
      </c>
      <c r="H17429" s="932" t="str">
        <f t="array" ref="H17429">if(F17429&lt;&gt;"", iferror(index('Internal Staffing Calculator'!B$8:B23500,match(F17429,'Internal Staffing Calculator'!E$8:E23500,0)), "Not In Budget"),"")</f>
        <v/>
      </c>
      <c r="I17429" s="184"/>
      <c r="J17429" s="184"/>
      <c r="K17429" s="184"/>
      <c r="L17429" s="183"/>
    </row>
    <row r="17430">
      <c r="A17430" s="454"/>
      <c r="B17430" s="927"/>
      <c r="C17430" s="580"/>
      <c r="D17430" s="939"/>
      <c r="E17430" s="940"/>
      <c r="F17430" s="941"/>
      <c r="G17430" s="937" t="str">
        <f t="array" ref="G17430">xlookup(F17430,'Internal Staffing Calculator'!E:E,'Internal Staffing Calculator'!C:C,"")</f>
        <v/>
      </c>
      <c r="H17430" s="932" t="str">
        <f t="array" ref="H17430">if(F17430&lt;&gt;"", iferror(index('Internal Staffing Calculator'!B$8:B23500,match(F17430,'Internal Staffing Calculator'!E$8:E23500,0)), "Not In Budget"),"")</f>
        <v/>
      </c>
      <c r="I17430" s="184"/>
      <c r="J17430" s="184"/>
      <c r="K17430" s="184"/>
      <c r="L17430" s="183"/>
    </row>
    <row r="17431">
      <c r="A17431" s="454"/>
      <c r="B17431" s="927"/>
      <c r="C17431" s="580"/>
      <c r="D17431" s="939"/>
      <c r="E17431" s="940"/>
      <c r="F17431" s="941"/>
      <c r="G17431" s="937" t="str">
        <f t="array" ref="G17431">xlookup(F17431,'Internal Staffing Calculator'!E:E,'Internal Staffing Calculator'!C:C,"")</f>
        <v/>
      </c>
      <c r="H17431" s="932" t="str">
        <f t="array" ref="H17431">if(F17431&lt;&gt;"", iferror(index('Internal Staffing Calculator'!B$8:B23500,match(F17431,'Internal Staffing Calculator'!E$8:E23500,0)), "Not In Budget"),"")</f>
        <v/>
      </c>
      <c r="I17431" s="184"/>
      <c r="J17431" s="184"/>
      <c r="K17431" s="184"/>
      <c r="L17431" s="183"/>
    </row>
    <row r="17432">
      <c r="A17432" s="454"/>
      <c r="B17432" s="927"/>
      <c r="C17432" s="580"/>
      <c r="D17432" s="939"/>
      <c r="E17432" s="940"/>
      <c r="F17432" s="941"/>
      <c r="G17432" s="937" t="str">
        <f t="array" ref="G17432">xlookup(F17432,'Internal Staffing Calculator'!E:E,'Internal Staffing Calculator'!C:C,"")</f>
        <v/>
      </c>
      <c r="H17432" s="932" t="str">
        <f t="array" ref="H17432">if(F17432&lt;&gt;"", iferror(index('Internal Staffing Calculator'!B$8:B23500,match(F17432,'Internal Staffing Calculator'!E$8:E23500,0)), "Not In Budget"),"")</f>
        <v/>
      </c>
      <c r="I17432" s="184"/>
      <c r="J17432" s="184"/>
      <c r="K17432" s="184"/>
      <c r="L17432" s="183"/>
    </row>
    <row r="17433">
      <c r="A17433" s="454"/>
      <c r="B17433" s="927"/>
      <c r="C17433" s="580"/>
      <c r="D17433" s="939"/>
      <c r="E17433" s="940"/>
      <c r="F17433" s="941"/>
      <c r="G17433" s="937" t="str">
        <f t="array" ref="G17433">xlookup(F17433,'Internal Staffing Calculator'!E:E,'Internal Staffing Calculator'!C:C,"")</f>
        <v/>
      </c>
      <c r="H17433" s="932" t="str">
        <f t="array" ref="H17433">if(F17433&lt;&gt;"", iferror(index('Internal Staffing Calculator'!B$8:B23500,match(F17433,'Internal Staffing Calculator'!E$8:E23500,0)), "Not In Budget"),"")</f>
        <v/>
      </c>
      <c r="I17433" s="184"/>
      <c r="J17433" s="184"/>
      <c r="K17433" s="184"/>
      <c r="L17433" s="183"/>
    </row>
    <row r="17434">
      <c r="A17434" s="454"/>
      <c r="B17434" s="927"/>
      <c r="C17434" s="580"/>
      <c r="D17434" s="939"/>
      <c r="E17434" s="940"/>
      <c r="F17434" s="941"/>
      <c r="G17434" s="937" t="str">
        <f t="array" ref="G17434">xlookup(F17434,'Internal Staffing Calculator'!E:E,'Internal Staffing Calculator'!C:C,"")</f>
        <v/>
      </c>
      <c r="H17434" s="932" t="str">
        <f t="array" ref="H17434">if(F17434&lt;&gt;"", iferror(index('Internal Staffing Calculator'!B$8:B23500,match(F17434,'Internal Staffing Calculator'!E$8:E23500,0)), "Not In Budget"),"")</f>
        <v/>
      </c>
      <c r="I17434" s="184"/>
      <c r="J17434" s="184"/>
      <c r="K17434" s="184"/>
      <c r="L17434" s="183"/>
    </row>
    <row r="17435">
      <c r="A17435" s="454"/>
      <c r="B17435" s="927"/>
      <c r="C17435" s="580"/>
      <c r="D17435" s="939"/>
      <c r="E17435" s="940"/>
      <c r="F17435" s="941"/>
      <c r="G17435" s="937" t="str">
        <f t="array" ref="G17435">xlookup(F17435,'Internal Staffing Calculator'!E:E,'Internal Staffing Calculator'!C:C,"")</f>
        <v/>
      </c>
      <c r="H17435" s="932" t="str">
        <f t="array" ref="H17435">if(F17435&lt;&gt;"", iferror(index('Internal Staffing Calculator'!B$8:B23500,match(F17435,'Internal Staffing Calculator'!E$8:E23500,0)), "Not In Budget"),"")</f>
        <v/>
      </c>
      <c r="I17435" s="184"/>
      <c r="J17435" s="184"/>
      <c r="K17435" s="184"/>
      <c r="L17435" s="183"/>
    </row>
    <row r="17436">
      <c r="A17436" s="454"/>
      <c r="B17436" s="927"/>
      <c r="C17436" s="580"/>
      <c r="D17436" s="939"/>
      <c r="E17436" s="940"/>
      <c r="F17436" s="941"/>
      <c r="G17436" s="937" t="str">
        <f t="array" ref="G17436">xlookup(F17436,'Internal Staffing Calculator'!E:E,'Internal Staffing Calculator'!C:C,"")</f>
        <v/>
      </c>
      <c r="H17436" s="932" t="str">
        <f t="array" ref="H17436">if(F17436&lt;&gt;"", iferror(index('Internal Staffing Calculator'!B$8:B23500,match(F17436,'Internal Staffing Calculator'!E$8:E23500,0)), "Not In Budget"),"")</f>
        <v/>
      </c>
      <c r="I17436" s="184"/>
      <c r="J17436" s="184"/>
      <c r="K17436" s="184"/>
      <c r="L17436" s="183"/>
    </row>
    <row r="17437">
      <c r="A17437" s="454"/>
      <c r="B17437" s="927"/>
      <c r="C17437" s="580"/>
      <c r="D17437" s="939"/>
      <c r="E17437" s="940"/>
      <c r="F17437" s="941"/>
      <c r="G17437" s="937" t="str">
        <f t="array" ref="G17437">xlookup(F17437,'Internal Staffing Calculator'!E:E,'Internal Staffing Calculator'!C:C,"")</f>
        <v/>
      </c>
      <c r="H17437" s="932" t="str">
        <f t="array" ref="H17437">if(F17437&lt;&gt;"", iferror(index('Internal Staffing Calculator'!B$8:B23500,match(F17437,'Internal Staffing Calculator'!E$8:E23500,0)), "Not In Budget"),"")</f>
        <v/>
      </c>
      <c r="I17437" s="184"/>
      <c r="J17437" s="184"/>
      <c r="K17437" s="184"/>
      <c r="L17437" s="183"/>
    </row>
    <row r="17438">
      <c r="A17438" s="454"/>
      <c r="B17438" s="927"/>
      <c r="C17438" s="580"/>
      <c r="D17438" s="939"/>
      <c r="E17438" s="940"/>
      <c r="F17438" s="941"/>
      <c r="G17438" s="937" t="str">
        <f t="array" ref="G17438">xlookup(F17438,'Internal Staffing Calculator'!E:E,'Internal Staffing Calculator'!C:C,"")</f>
        <v/>
      </c>
      <c r="H17438" s="932" t="str">
        <f t="array" ref="H17438">if(F17438&lt;&gt;"", iferror(index('Internal Staffing Calculator'!B$8:B23500,match(F17438,'Internal Staffing Calculator'!E$8:E23500,0)), "Not In Budget"),"")</f>
        <v/>
      </c>
      <c r="I17438" s="184"/>
      <c r="J17438" s="184"/>
      <c r="K17438" s="184"/>
      <c r="L17438" s="183"/>
    </row>
    <row r="17439">
      <c r="A17439" s="454"/>
      <c r="B17439" s="927"/>
      <c r="C17439" s="580"/>
      <c r="D17439" s="939"/>
      <c r="E17439" s="940"/>
      <c r="F17439" s="941"/>
      <c r="G17439" s="937" t="str">
        <f t="array" ref="G17439">xlookup(F17439,'Internal Staffing Calculator'!E:E,'Internal Staffing Calculator'!C:C,"")</f>
        <v/>
      </c>
      <c r="H17439" s="932" t="str">
        <f t="array" ref="H17439">if(F17439&lt;&gt;"", iferror(index('Internal Staffing Calculator'!B$8:B23500,match(F17439,'Internal Staffing Calculator'!E$8:E23500,0)), "Not In Budget"),"")</f>
        <v/>
      </c>
      <c r="I17439" s="184"/>
      <c r="J17439" s="184"/>
      <c r="K17439" s="184"/>
      <c r="L17439" s="183"/>
    </row>
    <row r="17440">
      <c r="A17440" s="454"/>
      <c r="B17440" s="927"/>
      <c r="C17440" s="580"/>
      <c r="D17440" s="939"/>
      <c r="E17440" s="940"/>
      <c r="F17440" s="941"/>
      <c r="G17440" s="937" t="str">
        <f t="array" ref="G17440">xlookup(F17440,'Internal Staffing Calculator'!E:E,'Internal Staffing Calculator'!C:C,"")</f>
        <v/>
      </c>
      <c r="H17440" s="932" t="str">
        <f t="array" ref="H17440">if(F17440&lt;&gt;"", iferror(index('Internal Staffing Calculator'!B$8:B23500,match(F17440,'Internal Staffing Calculator'!E$8:E23500,0)), "Not In Budget"),"")</f>
        <v/>
      </c>
      <c r="I17440" s="184"/>
      <c r="J17440" s="184"/>
      <c r="K17440" s="184"/>
      <c r="L17440" s="183"/>
    </row>
    <row r="17441">
      <c r="A17441" s="454"/>
      <c r="B17441" s="927"/>
      <c r="C17441" s="580"/>
      <c r="D17441" s="939"/>
      <c r="E17441" s="940"/>
      <c r="F17441" s="941"/>
      <c r="G17441" s="937" t="str">
        <f t="array" ref="G17441">xlookup(F17441,'Internal Staffing Calculator'!E:E,'Internal Staffing Calculator'!C:C,"")</f>
        <v/>
      </c>
      <c r="H17441" s="932" t="str">
        <f t="array" ref="H17441">if(F17441&lt;&gt;"", iferror(index('Internal Staffing Calculator'!B$8:B23500,match(F17441,'Internal Staffing Calculator'!E$8:E23500,0)), "Not In Budget"),"")</f>
        <v/>
      </c>
      <c r="I17441" s="184"/>
      <c r="J17441" s="184"/>
      <c r="K17441" s="184"/>
      <c r="L17441" s="183"/>
    </row>
    <row r="17442">
      <c r="A17442" s="454"/>
      <c r="B17442" s="927"/>
      <c r="C17442" s="580"/>
      <c r="D17442" s="939"/>
      <c r="E17442" s="940"/>
      <c r="F17442" s="941"/>
      <c r="G17442" s="937" t="str">
        <f t="array" ref="G17442">xlookup(F17442,'Internal Staffing Calculator'!E:E,'Internal Staffing Calculator'!C:C,"")</f>
        <v/>
      </c>
      <c r="H17442" s="932" t="str">
        <f t="array" ref="H17442">if(F17442&lt;&gt;"", iferror(index('Internal Staffing Calculator'!B$8:B23500,match(F17442,'Internal Staffing Calculator'!E$8:E23500,0)), "Not In Budget"),"")</f>
        <v/>
      </c>
      <c r="I17442" s="184"/>
      <c r="J17442" s="184"/>
      <c r="K17442" s="184"/>
      <c r="L17442" s="183"/>
    </row>
    <row r="17443">
      <c r="A17443" s="454"/>
      <c r="B17443" s="927"/>
      <c r="C17443" s="580"/>
      <c r="D17443" s="939"/>
      <c r="E17443" s="940"/>
      <c r="F17443" s="941"/>
      <c r="G17443" s="937" t="str">
        <f t="array" ref="G17443">xlookup(F17443,'Internal Staffing Calculator'!E:E,'Internal Staffing Calculator'!C:C,"")</f>
        <v/>
      </c>
      <c r="H17443" s="932" t="str">
        <f t="array" ref="H17443">if(F17443&lt;&gt;"", iferror(index('Internal Staffing Calculator'!B$8:B23500,match(F17443,'Internal Staffing Calculator'!E$8:E23500,0)), "Not In Budget"),"")</f>
        <v/>
      </c>
      <c r="I17443" s="184"/>
      <c r="J17443" s="184"/>
      <c r="K17443" s="184"/>
      <c r="L17443" s="183"/>
    </row>
    <row r="17444">
      <c r="A17444" s="454"/>
      <c r="B17444" s="927"/>
      <c r="C17444" s="580"/>
      <c r="D17444" s="939"/>
      <c r="E17444" s="940"/>
      <c r="F17444" s="941"/>
      <c r="G17444" s="937" t="str">
        <f t="array" ref="G17444">xlookup(F17444,'Internal Staffing Calculator'!E:E,'Internal Staffing Calculator'!C:C,"")</f>
        <v/>
      </c>
      <c r="H17444" s="932" t="str">
        <f t="array" ref="H17444">if(F17444&lt;&gt;"", iferror(index('Internal Staffing Calculator'!B$8:B23500,match(F17444,'Internal Staffing Calculator'!E$8:E23500,0)), "Not In Budget"),"")</f>
        <v/>
      </c>
      <c r="I17444" s="184"/>
      <c r="J17444" s="184"/>
      <c r="K17444" s="184"/>
      <c r="L17444" s="183"/>
    </row>
    <row r="17445">
      <c r="A17445" s="454"/>
      <c r="B17445" s="927"/>
      <c r="C17445" s="580"/>
      <c r="D17445" s="939"/>
      <c r="E17445" s="940"/>
      <c r="F17445" s="941"/>
      <c r="G17445" s="937" t="str">
        <f t="array" ref="G17445">xlookup(F17445,'Internal Staffing Calculator'!E:E,'Internal Staffing Calculator'!C:C,"")</f>
        <v/>
      </c>
      <c r="H17445" s="932" t="str">
        <f t="array" ref="H17445">if(F17445&lt;&gt;"", iferror(index('Internal Staffing Calculator'!B$8:B23500,match(F17445,'Internal Staffing Calculator'!E$8:E23500,0)), "Not In Budget"),"")</f>
        <v/>
      </c>
      <c r="I17445" s="184"/>
      <c r="J17445" s="184"/>
      <c r="K17445" s="184"/>
      <c r="L17445" s="183"/>
    </row>
    <row r="17446">
      <c r="A17446" s="454"/>
      <c r="B17446" s="927"/>
      <c r="C17446" s="580"/>
      <c r="D17446" s="939"/>
      <c r="E17446" s="940"/>
      <c r="F17446" s="941"/>
      <c r="G17446" s="937" t="str">
        <f t="array" ref="G17446">xlookup(F17446,'Internal Staffing Calculator'!E:E,'Internal Staffing Calculator'!C:C,"")</f>
        <v/>
      </c>
      <c r="H17446" s="932" t="str">
        <f t="array" ref="H17446">if(F17446&lt;&gt;"", iferror(index('Internal Staffing Calculator'!B$8:B23500,match(F17446,'Internal Staffing Calculator'!E$8:E23500,0)), "Not In Budget"),"")</f>
        <v/>
      </c>
      <c r="I17446" s="184"/>
      <c r="J17446" s="184"/>
      <c r="K17446" s="184"/>
      <c r="L17446" s="183"/>
    </row>
    <row r="17447">
      <c r="A17447" s="454"/>
      <c r="B17447" s="927"/>
      <c r="C17447" s="580"/>
      <c r="D17447" s="939"/>
      <c r="E17447" s="940"/>
      <c r="F17447" s="941"/>
      <c r="G17447" s="937" t="str">
        <f t="array" ref="G17447">xlookup(F17447,'Internal Staffing Calculator'!E:E,'Internal Staffing Calculator'!C:C,"")</f>
        <v/>
      </c>
      <c r="H17447" s="932" t="str">
        <f t="array" ref="H17447">if(F17447&lt;&gt;"", iferror(index('Internal Staffing Calculator'!B$8:B23500,match(F17447,'Internal Staffing Calculator'!E$8:E23500,0)), "Not In Budget"),"")</f>
        <v/>
      </c>
      <c r="I17447" s="184"/>
      <c r="J17447" s="184"/>
      <c r="K17447" s="184"/>
      <c r="L17447" s="183"/>
    </row>
    <row r="17448">
      <c r="A17448" s="454"/>
      <c r="B17448" s="927"/>
      <c r="C17448" s="580"/>
      <c r="D17448" s="939"/>
      <c r="E17448" s="940"/>
      <c r="F17448" s="941"/>
      <c r="G17448" s="937" t="str">
        <f t="array" ref="G17448">xlookup(F17448,'Internal Staffing Calculator'!E:E,'Internal Staffing Calculator'!C:C,"")</f>
        <v/>
      </c>
      <c r="H17448" s="932" t="str">
        <f t="array" ref="H17448">if(F17448&lt;&gt;"", iferror(index('Internal Staffing Calculator'!B$8:B23500,match(F17448,'Internal Staffing Calculator'!E$8:E23500,0)), "Not In Budget"),"")</f>
        <v/>
      </c>
      <c r="I17448" s="184"/>
      <c r="J17448" s="184"/>
      <c r="K17448" s="184"/>
      <c r="L17448" s="183"/>
    </row>
    <row r="17449">
      <c r="A17449" s="454"/>
      <c r="B17449" s="927"/>
      <c r="C17449" s="580"/>
      <c r="D17449" s="939"/>
      <c r="E17449" s="940"/>
      <c r="F17449" s="941"/>
      <c r="G17449" s="937" t="str">
        <f t="array" ref="G17449">xlookup(F17449,'Internal Staffing Calculator'!E:E,'Internal Staffing Calculator'!C:C,"")</f>
        <v/>
      </c>
      <c r="H17449" s="932" t="str">
        <f t="array" ref="H17449">if(F17449&lt;&gt;"", iferror(index('Internal Staffing Calculator'!B$8:B23500,match(F17449,'Internal Staffing Calculator'!E$8:E23500,0)), "Not In Budget"),"")</f>
        <v/>
      </c>
      <c r="I17449" s="184"/>
      <c r="J17449" s="184"/>
      <c r="K17449" s="184"/>
      <c r="L17449" s="183"/>
    </row>
    <row r="17450">
      <c r="A17450" s="454"/>
      <c r="B17450" s="927"/>
      <c r="C17450" s="580"/>
      <c r="D17450" s="939"/>
      <c r="E17450" s="940"/>
      <c r="F17450" s="941"/>
      <c r="G17450" s="937" t="str">
        <f t="array" ref="G17450">xlookup(F17450,'Internal Staffing Calculator'!E:E,'Internal Staffing Calculator'!C:C,"")</f>
        <v/>
      </c>
      <c r="H17450" s="932" t="str">
        <f t="array" ref="H17450">if(F17450&lt;&gt;"", iferror(index('Internal Staffing Calculator'!B$8:B23500,match(F17450,'Internal Staffing Calculator'!E$8:E23500,0)), "Not In Budget"),"")</f>
        <v/>
      </c>
      <c r="I17450" s="184"/>
      <c r="J17450" s="184"/>
      <c r="K17450" s="184"/>
      <c r="L17450" s="183"/>
    </row>
    <row r="17451">
      <c r="A17451" s="454"/>
      <c r="B17451" s="927"/>
      <c r="C17451" s="580"/>
      <c r="D17451" s="939"/>
      <c r="E17451" s="940"/>
      <c r="F17451" s="941"/>
      <c r="G17451" s="937" t="str">
        <f t="array" ref="G17451">xlookup(F17451,'Internal Staffing Calculator'!E:E,'Internal Staffing Calculator'!C:C,"")</f>
        <v/>
      </c>
      <c r="H17451" s="932" t="str">
        <f t="array" ref="H17451">if(F17451&lt;&gt;"", iferror(index('Internal Staffing Calculator'!B$8:B23500,match(F17451,'Internal Staffing Calculator'!E$8:E23500,0)), "Not In Budget"),"")</f>
        <v/>
      </c>
      <c r="I17451" s="184"/>
      <c r="J17451" s="184"/>
      <c r="K17451" s="184"/>
      <c r="L17451" s="183"/>
    </row>
    <row r="17452">
      <c r="A17452" s="454"/>
      <c r="B17452" s="927"/>
      <c r="C17452" s="580"/>
      <c r="D17452" s="939"/>
      <c r="E17452" s="940"/>
      <c r="F17452" s="941"/>
      <c r="G17452" s="937" t="str">
        <f t="array" ref="G17452">xlookup(F17452,'Internal Staffing Calculator'!E:E,'Internal Staffing Calculator'!C:C,"")</f>
        <v/>
      </c>
      <c r="H17452" s="932" t="str">
        <f t="array" ref="H17452">if(F17452&lt;&gt;"", iferror(index('Internal Staffing Calculator'!B$8:B23500,match(F17452,'Internal Staffing Calculator'!E$8:E23500,0)), "Not In Budget"),"")</f>
        <v/>
      </c>
      <c r="I17452" s="184"/>
      <c r="J17452" s="184"/>
      <c r="K17452" s="184"/>
      <c r="L17452" s="183"/>
    </row>
    <row r="17453">
      <c r="A17453" s="454"/>
      <c r="B17453" s="927"/>
      <c r="C17453" s="580"/>
      <c r="D17453" s="939"/>
      <c r="E17453" s="940"/>
      <c r="F17453" s="941"/>
      <c r="G17453" s="937" t="str">
        <f t="array" ref="G17453">xlookup(F17453,'Internal Staffing Calculator'!E:E,'Internal Staffing Calculator'!C:C,"")</f>
        <v/>
      </c>
      <c r="H17453" s="932" t="str">
        <f t="array" ref="H17453">if(F17453&lt;&gt;"", iferror(index('Internal Staffing Calculator'!B$8:B23500,match(F17453,'Internal Staffing Calculator'!E$8:E23500,0)), "Not In Budget"),"")</f>
        <v/>
      </c>
      <c r="I17453" s="184"/>
      <c r="J17453" s="184"/>
      <c r="K17453" s="184"/>
      <c r="L17453" s="183"/>
    </row>
    <row r="17454">
      <c r="A17454" s="454"/>
      <c r="B17454" s="927"/>
      <c r="C17454" s="580"/>
      <c r="D17454" s="939"/>
      <c r="E17454" s="940"/>
      <c r="F17454" s="941"/>
      <c r="G17454" s="937" t="str">
        <f t="array" ref="G17454">xlookup(F17454,'Internal Staffing Calculator'!E:E,'Internal Staffing Calculator'!C:C,"")</f>
        <v/>
      </c>
      <c r="H17454" s="932" t="str">
        <f t="array" ref="H17454">if(F17454&lt;&gt;"", iferror(index('Internal Staffing Calculator'!B$8:B23500,match(F17454,'Internal Staffing Calculator'!E$8:E23500,0)), "Not In Budget"),"")</f>
        <v/>
      </c>
      <c r="I17454" s="184"/>
      <c r="J17454" s="184"/>
      <c r="K17454" s="184"/>
      <c r="L17454" s="183"/>
    </row>
    <row r="17455">
      <c r="A17455" s="454"/>
      <c r="B17455" s="927"/>
      <c r="C17455" s="580"/>
      <c r="D17455" s="939"/>
      <c r="E17455" s="940"/>
      <c r="F17455" s="941"/>
      <c r="G17455" s="937" t="str">
        <f t="array" ref="G17455">xlookup(F17455,'Internal Staffing Calculator'!E:E,'Internal Staffing Calculator'!C:C,"")</f>
        <v/>
      </c>
      <c r="H17455" s="932" t="str">
        <f t="array" ref="H17455">if(F17455&lt;&gt;"", iferror(index('Internal Staffing Calculator'!B$8:B23500,match(F17455,'Internal Staffing Calculator'!E$8:E23500,0)), "Not In Budget"),"")</f>
        <v/>
      </c>
      <c r="I17455" s="184"/>
      <c r="J17455" s="184"/>
      <c r="K17455" s="184"/>
      <c r="L17455" s="183"/>
    </row>
    <row r="17456">
      <c r="A17456" s="454"/>
      <c r="B17456" s="927"/>
      <c r="C17456" s="580"/>
      <c r="D17456" s="939"/>
      <c r="E17456" s="940"/>
      <c r="F17456" s="941"/>
      <c r="G17456" s="937" t="str">
        <f t="array" ref="G17456">xlookup(F17456,'Internal Staffing Calculator'!E:E,'Internal Staffing Calculator'!C:C,"")</f>
        <v/>
      </c>
      <c r="H17456" s="932" t="str">
        <f t="array" ref="H17456">if(F17456&lt;&gt;"", iferror(index('Internal Staffing Calculator'!B$8:B23500,match(F17456,'Internal Staffing Calculator'!E$8:E23500,0)), "Not In Budget"),"")</f>
        <v/>
      </c>
      <c r="I17456" s="184"/>
      <c r="J17456" s="184"/>
      <c r="K17456" s="184"/>
      <c r="L17456" s="183"/>
    </row>
    <row r="17457">
      <c r="A17457" s="454"/>
      <c r="B17457" s="927"/>
      <c r="C17457" s="580"/>
      <c r="D17457" s="939"/>
      <c r="E17457" s="940"/>
      <c r="F17457" s="941"/>
      <c r="G17457" s="937" t="str">
        <f t="array" ref="G17457">xlookup(F17457,'Internal Staffing Calculator'!E:E,'Internal Staffing Calculator'!C:C,"")</f>
        <v/>
      </c>
      <c r="H17457" s="932" t="str">
        <f t="array" ref="H17457">if(F17457&lt;&gt;"", iferror(index('Internal Staffing Calculator'!B$8:B23500,match(F17457,'Internal Staffing Calculator'!E$8:E23500,0)), "Not In Budget"),"")</f>
        <v/>
      </c>
      <c r="I17457" s="184"/>
      <c r="J17457" s="184"/>
      <c r="K17457" s="184"/>
      <c r="L17457" s="183"/>
    </row>
    <row r="17458">
      <c r="A17458" s="454"/>
      <c r="B17458" s="927"/>
      <c r="C17458" s="580"/>
      <c r="D17458" s="939"/>
      <c r="E17458" s="940"/>
      <c r="F17458" s="941"/>
      <c r="G17458" s="937" t="str">
        <f t="array" ref="G17458">xlookup(F17458,'Internal Staffing Calculator'!E:E,'Internal Staffing Calculator'!C:C,"")</f>
        <v/>
      </c>
      <c r="H17458" s="932" t="str">
        <f t="array" ref="H17458">if(F17458&lt;&gt;"", iferror(index('Internal Staffing Calculator'!B$8:B23500,match(F17458,'Internal Staffing Calculator'!E$8:E23500,0)), "Not In Budget"),"")</f>
        <v/>
      </c>
      <c r="I17458" s="184"/>
      <c r="J17458" s="184"/>
      <c r="K17458" s="184"/>
      <c r="L17458" s="183"/>
    </row>
    <row r="17459">
      <c r="A17459" s="454"/>
      <c r="B17459" s="927"/>
      <c r="C17459" s="580"/>
      <c r="D17459" s="939"/>
      <c r="E17459" s="940"/>
      <c r="F17459" s="941"/>
      <c r="G17459" s="937" t="str">
        <f t="array" ref="G17459">xlookup(F17459,'Internal Staffing Calculator'!E:E,'Internal Staffing Calculator'!C:C,"")</f>
        <v/>
      </c>
      <c r="H17459" s="932" t="str">
        <f t="array" ref="H17459">if(F17459&lt;&gt;"", iferror(index('Internal Staffing Calculator'!B$8:B23500,match(F17459,'Internal Staffing Calculator'!E$8:E23500,0)), "Not In Budget"),"")</f>
        <v/>
      </c>
      <c r="I17459" s="184"/>
      <c r="J17459" s="184"/>
      <c r="K17459" s="184"/>
      <c r="L17459" s="183"/>
    </row>
    <row r="17460">
      <c r="A17460" s="454"/>
      <c r="B17460" s="927"/>
      <c r="C17460" s="580"/>
      <c r="D17460" s="939"/>
      <c r="E17460" s="940"/>
      <c r="F17460" s="941"/>
      <c r="G17460" s="937" t="str">
        <f t="array" ref="G17460">xlookup(F17460,'Internal Staffing Calculator'!E:E,'Internal Staffing Calculator'!C:C,"")</f>
        <v/>
      </c>
      <c r="H17460" s="932" t="str">
        <f t="array" ref="H17460">if(F17460&lt;&gt;"", iferror(index('Internal Staffing Calculator'!B$8:B23500,match(F17460,'Internal Staffing Calculator'!E$8:E23500,0)), "Not In Budget"),"")</f>
        <v/>
      </c>
      <c r="I17460" s="184"/>
      <c r="J17460" s="184"/>
      <c r="K17460" s="184"/>
      <c r="L17460" s="183"/>
    </row>
    <row r="17461">
      <c r="A17461" s="454"/>
      <c r="B17461" s="927"/>
      <c r="C17461" s="580"/>
      <c r="D17461" s="939"/>
      <c r="E17461" s="940"/>
      <c r="F17461" s="941"/>
      <c r="G17461" s="937" t="str">
        <f t="array" ref="G17461">xlookup(F17461,'Internal Staffing Calculator'!E:E,'Internal Staffing Calculator'!C:C,"")</f>
        <v/>
      </c>
      <c r="H17461" s="932" t="str">
        <f t="array" ref="H17461">if(F17461&lt;&gt;"", iferror(index('Internal Staffing Calculator'!B$8:B23500,match(F17461,'Internal Staffing Calculator'!E$8:E23500,0)), "Not In Budget"),"")</f>
        <v/>
      </c>
      <c r="I17461" s="184"/>
      <c r="J17461" s="184"/>
      <c r="K17461" s="184"/>
      <c r="L17461" s="183"/>
    </row>
    <row r="17462">
      <c r="A17462" s="454"/>
      <c r="B17462" s="927"/>
      <c r="C17462" s="580"/>
      <c r="D17462" s="939"/>
      <c r="E17462" s="940"/>
      <c r="F17462" s="941"/>
      <c r="G17462" s="937" t="str">
        <f t="array" ref="G17462">xlookup(F17462,'Internal Staffing Calculator'!E:E,'Internal Staffing Calculator'!C:C,"")</f>
        <v/>
      </c>
      <c r="H17462" s="932" t="str">
        <f t="array" ref="H17462">if(F17462&lt;&gt;"", iferror(index('Internal Staffing Calculator'!B$8:B23500,match(F17462,'Internal Staffing Calculator'!E$8:E23500,0)), "Not In Budget"),"")</f>
        <v/>
      </c>
      <c r="I17462" s="184"/>
      <c r="J17462" s="184"/>
      <c r="K17462" s="184"/>
      <c r="L17462" s="183"/>
    </row>
    <row r="17463">
      <c r="A17463" s="454"/>
      <c r="B17463" s="927"/>
      <c r="C17463" s="580"/>
      <c r="D17463" s="939"/>
      <c r="E17463" s="940"/>
      <c r="F17463" s="941"/>
      <c r="G17463" s="937" t="str">
        <f t="array" ref="G17463">xlookup(F17463,'Internal Staffing Calculator'!E:E,'Internal Staffing Calculator'!C:C,"")</f>
        <v/>
      </c>
      <c r="H17463" s="932" t="str">
        <f t="array" ref="H17463">if(F17463&lt;&gt;"", iferror(index('Internal Staffing Calculator'!B$8:B23500,match(F17463,'Internal Staffing Calculator'!E$8:E23500,0)), "Not In Budget"),"")</f>
        <v/>
      </c>
      <c r="I17463" s="184"/>
      <c r="J17463" s="184"/>
      <c r="K17463" s="184"/>
      <c r="L17463" s="183"/>
    </row>
    <row r="17464">
      <c r="A17464" s="454"/>
      <c r="B17464" s="927"/>
      <c r="C17464" s="580"/>
      <c r="D17464" s="939"/>
      <c r="E17464" s="940"/>
      <c r="F17464" s="941"/>
      <c r="G17464" s="937" t="str">
        <f t="array" ref="G17464">xlookup(F17464,'Internal Staffing Calculator'!E:E,'Internal Staffing Calculator'!C:C,"")</f>
        <v/>
      </c>
      <c r="H17464" s="932" t="str">
        <f t="array" ref="H17464">if(F17464&lt;&gt;"", iferror(index('Internal Staffing Calculator'!B$8:B23500,match(F17464,'Internal Staffing Calculator'!E$8:E23500,0)), "Not In Budget"),"")</f>
        <v/>
      </c>
      <c r="I17464" s="184"/>
      <c r="J17464" s="184"/>
      <c r="K17464" s="184"/>
      <c r="L17464" s="183"/>
    </row>
    <row r="17465">
      <c r="A17465" s="454"/>
      <c r="B17465" s="927"/>
      <c r="C17465" s="580"/>
      <c r="D17465" s="939"/>
      <c r="E17465" s="940"/>
      <c r="F17465" s="941"/>
      <c r="G17465" s="937" t="str">
        <f t="array" ref="G17465">xlookup(F17465,'Internal Staffing Calculator'!E:E,'Internal Staffing Calculator'!C:C,"")</f>
        <v/>
      </c>
      <c r="H17465" s="932" t="str">
        <f t="array" ref="H17465">if(F17465&lt;&gt;"", iferror(index('Internal Staffing Calculator'!B$8:B23500,match(F17465,'Internal Staffing Calculator'!E$8:E23500,0)), "Not In Budget"),"")</f>
        <v/>
      </c>
      <c r="I17465" s="184"/>
      <c r="J17465" s="184"/>
      <c r="K17465" s="184"/>
      <c r="L17465" s="183"/>
    </row>
    <row r="17466">
      <c r="A17466" s="454"/>
      <c r="B17466" s="927"/>
      <c r="C17466" s="580"/>
      <c r="D17466" s="939"/>
      <c r="E17466" s="940"/>
      <c r="F17466" s="941"/>
      <c r="G17466" s="937" t="str">
        <f t="array" ref="G17466">xlookup(F17466,'Internal Staffing Calculator'!E:E,'Internal Staffing Calculator'!C:C,"")</f>
        <v/>
      </c>
      <c r="H17466" s="932" t="str">
        <f t="array" ref="H17466">if(F17466&lt;&gt;"", iferror(index('Internal Staffing Calculator'!B$8:B23500,match(F17466,'Internal Staffing Calculator'!E$8:E23500,0)), "Not In Budget"),"")</f>
        <v/>
      </c>
      <c r="I17466" s="184"/>
      <c r="J17466" s="184"/>
      <c r="K17466" s="184"/>
      <c r="L17466" s="183"/>
    </row>
    <row r="17467">
      <c r="A17467" s="454"/>
      <c r="B17467" s="927"/>
      <c r="C17467" s="580"/>
      <c r="D17467" s="939"/>
      <c r="E17467" s="940"/>
      <c r="F17467" s="941"/>
      <c r="G17467" s="937" t="str">
        <f t="array" ref="G17467">xlookup(F17467,'Internal Staffing Calculator'!E:E,'Internal Staffing Calculator'!C:C,"")</f>
        <v/>
      </c>
      <c r="H17467" s="932" t="str">
        <f t="array" ref="H17467">if(F17467&lt;&gt;"", iferror(index('Internal Staffing Calculator'!B$8:B23500,match(F17467,'Internal Staffing Calculator'!E$8:E23500,0)), "Not In Budget"),"")</f>
        <v/>
      </c>
      <c r="I17467" s="184"/>
      <c r="J17467" s="184"/>
      <c r="K17467" s="184"/>
      <c r="L17467" s="183"/>
    </row>
    <row r="17468">
      <c r="A17468" s="454"/>
      <c r="B17468" s="927"/>
      <c r="C17468" s="580"/>
      <c r="D17468" s="939"/>
      <c r="E17468" s="940"/>
      <c r="F17468" s="941"/>
      <c r="G17468" s="937" t="str">
        <f t="array" ref="G17468">xlookup(F17468,'Internal Staffing Calculator'!E:E,'Internal Staffing Calculator'!C:C,"")</f>
        <v/>
      </c>
      <c r="H17468" s="932" t="str">
        <f t="array" ref="H17468">if(F17468&lt;&gt;"", iferror(index('Internal Staffing Calculator'!B$8:B23500,match(F17468,'Internal Staffing Calculator'!E$8:E23500,0)), "Not In Budget"),"")</f>
        <v/>
      </c>
      <c r="I17468" s="184"/>
      <c r="J17468" s="184"/>
      <c r="K17468" s="184"/>
      <c r="L17468" s="183"/>
    </row>
    <row r="17469">
      <c r="A17469" s="454"/>
      <c r="B17469" s="927"/>
      <c r="C17469" s="580"/>
      <c r="D17469" s="939"/>
      <c r="E17469" s="940"/>
      <c r="F17469" s="941"/>
      <c r="G17469" s="937" t="str">
        <f t="array" ref="G17469">xlookup(F17469,'Internal Staffing Calculator'!E:E,'Internal Staffing Calculator'!C:C,"")</f>
        <v/>
      </c>
      <c r="H17469" s="932" t="str">
        <f t="array" ref="H17469">if(F17469&lt;&gt;"", iferror(index('Internal Staffing Calculator'!B$8:B23500,match(F17469,'Internal Staffing Calculator'!E$8:E23500,0)), "Not In Budget"),"")</f>
        <v/>
      </c>
      <c r="I17469" s="184"/>
      <c r="J17469" s="184"/>
      <c r="K17469" s="184"/>
      <c r="L17469" s="183"/>
    </row>
    <row r="17470">
      <c r="A17470" s="454"/>
      <c r="B17470" s="927"/>
      <c r="C17470" s="580"/>
      <c r="D17470" s="939"/>
      <c r="E17470" s="940"/>
      <c r="F17470" s="941"/>
      <c r="G17470" s="937" t="str">
        <f t="array" ref="G17470">xlookup(F17470,'Internal Staffing Calculator'!E:E,'Internal Staffing Calculator'!C:C,"")</f>
        <v/>
      </c>
      <c r="H17470" s="932" t="str">
        <f t="array" ref="H17470">if(F17470&lt;&gt;"", iferror(index('Internal Staffing Calculator'!B$8:B23500,match(F17470,'Internal Staffing Calculator'!E$8:E23500,0)), "Not In Budget"),"")</f>
        <v/>
      </c>
      <c r="I17470" s="184"/>
      <c r="J17470" s="184"/>
      <c r="K17470" s="184"/>
      <c r="L17470" s="183"/>
    </row>
    <row r="17471">
      <c r="A17471" s="454"/>
      <c r="B17471" s="927"/>
      <c r="C17471" s="580"/>
      <c r="D17471" s="939"/>
      <c r="E17471" s="940"/>
      <c r="F17471" s="941"/>
      <c r="G17471" s="937" t="str">
        <f t="array" ref="G17471">xlookup(F17471,'Internal Staffing Calculator'!E:E,'Internal Staffing Calculator'!C:C,"")</f>
        <v/>
      </c>
      <c r="H17471" s="932" t="str">
        <f t="array" ref="H17471">if(F17471&lt;&gt;"", iferror(index('Internal Staffing Calculator'!B$8:B23500,match(F17471,'Internal Staffing Calculator'!E$8:E23500,0)), "Not In Budget"),"")</f>
        <v/>
      </c>
      <c r="I17471" s="184"/>
      <c r="J17471" s="184"/>
      <c r="K17471" s="184"/>
      <c r="L17471" s="183"/>
    </row>
    <row r="17472">
      <c r="A17472" s="454"/>
      <c r="B17472" s="927"/>
      <c r="C17472" s="580"/>
      <c r="D17472" s="939"/>
      <c r="E17472" s="940"/>
      <c r="F17472" s="941"/>
      <c r="G17472" s="937" t="str">
        <f t="array" ref="G17472">xlookup(F17472,'Internal Staffing Calculator'!E:E,'Internal Staffing Calculator'!C:C,"")</f>
        <v/>
      </c>
      <c r="H17472" s="932" t="str">
        <f t="array" ref="H17472">if(F17472&lt;&gt;"", iferror(index('Internal Staffing Calculator'!B$8:B23500,match(F17472,'Internal Staffing Calculator'!E$8:E23500,0)), "Not In Budget"),"")</f>
        <v/>
      </c>
      <c r="I17472" s="184"/>
      <c r="J17472" s="184"/>
      <c r="K17472" s="184"/>
      <c r="L17472" s="183"/>
    </row>
    <row r="17473">
      <c r="A17473" s="454"/>
      <c r="B17473" s="927"/>
      <c r="C17473" s="580"/>
      <c r="D17473" s="939"/>
      <c r="E17473" s="940"/>
      <c r="F17473" s="941"/>
      <c r="G17473" s="937" t="str">
        <f t="array" ref="G17473">xlookup(F17473,'Internal Staffing Calculator'!E:E,'Internal Staffing Calculator'!C:C,"")</f>
        <v/>
      </c>
      <c r="H17473" s="932" t="str">
        <f t="array" ref="H17473">if(F17473&lt;&gt;"", iferror(index('Internal Staffing Calculator'!B$8:B23500,match(F17473,'Internal Staffing Calculator'!E$8:E23500,0)), "Not In Budget"),"")</f>
        <v/>
      </c>
      <c r="I17473" s="184"/>
      <c r="J17473" s="184"/>
      <c r="K17473" s="184"/>
      <c r="L17473" s="183"/>
    </row>
    <row r="17474">
      <c r="A17474" s="454"/>
      <c r="B17474" s="927"/>
      <c r="C17474" s="580"/>
      <c r="D17474" s="939"/>
      <c r="E17474" s="940"/>
      <c r="F17474" s="941"/>
      <c r="G17474" s="937" t="str">
        <f t="array" ref="G17474">xlookup(F17474,'Internal Staffing Calculator'!E:E,'Internal Staffing Calculator'!C:C,"")</f>
        <v/>
      </c>
      <c r="H17474" s="932" t="str">
        <f t="array" ref="H17474">if(F17474&lt;&gt;"", iferror(index('Internal Staffing Calculator'!B$8:B23500,match(F17474,'Internal Staffing Calculator'!E$8:E23500,0)), "Not In Budget"),"")</f>
        <v/>
      </c>
      <c r="I17474" s="184"/>
      <c r="J17474" s="184"/>
      <c r="K17474" s="184"/>
      <c r="L17474" s="183"/>
    </row>
    <row r="17475">
      <c r="A17475" s="454"/>
      <c r="B17475" s="927"/>
      <c r="C17475" s="580"/>
      <c r="D17475" s="939"/>
      <c r="E17475" s="940"/>
      <c r="F17475" s="941"/>
      <c r="G17475" s="937" t="str">
        <f t="array" ref="G17475">xlookup(F17475,'Internal Staffing Calculator'!E:E,'Internal Staffing Calculator'!C:C,"")</f>
        <v/>
      </c>
      <c r="H17475" s="932" t="str">
        <f t="array" ref="H17475">if(F17475&lt;&gt;"", iferror(index('Internal Staffing Calculator'!B$8:B23500,match(F17475,'Internal Staffing Calculator'!E$8:E23500,0)), "Not In Budget"),"")</f>
        <v/>
      </c>
      <c r="I17475" s="184"/>
      <c r="J17475" s="184"/>
      <c r="K17475" s="184"/>
      <c r="L17475" s="183"/>
    </row>
    <row r="17476">
      <c r="A17476" s="454"/>
      <c r="B17476" s="927"/>
      <c r="C17476" s="580"/>
      <c r="D17476" s="939"/>
      <c r="E17476" s="940"/>
      <c r="F17476" s="941"/>
      <c r="G17476" s="937" t="str">
        <f t="array" ref="G17476">xlookup(F17476,'Internal Staffing Calculator'!E:E,'Internal Staffing Calculator'!C:C,"")</f>
        <v/>
      </c>
      <c r="H17476" s="932" t="str">
        <f t="array" ref="H17476">if(F17476&lt;&gt;"", iferror(index('Internal Staffing Calculator'!B$8:B23500,match(F17476,'Internal Staffing Calculator'!E$8:E23500,0)), "Not In Budget"),"")</f>
        <v/>
      </c>
      <c r="I17476" s="184"/>
      <c r="J17476" s="184"/>
      <c r="K17476" s="184"/>
      <c r="L17476" s="183"/>
    </row>
    <row r="17477">
      <c r="A17477" s="454"/>
      <c r="B17477" s="927"/>
      <c r="C17477" s="580"/>
      <c r="D17477" s="939"/>
      <c r="E17477" s="940"/>
      <c r="F17477" s="941"/>
      <c r="G17477" s="937" t="str">
        <f t="array" ref="G17477">xlookup(F17477,'Internal Staffing Calculator'!E:E,'Internal Staffing Calculator'!C:C,"")</f>
        <v/>
      </c>
      <c r="H17477" s="932" t="str">
        <f t="array" ref="H17477">if(F17477&lt;&gt;"", iferror(index('Internal Staffing Calculator'!B$8:B23500,match(F17477,'Internal Staffing Calculator'!E$8:E23500,0)), "Not In Budget"),"")</f>
        <v/>
      </c>
      <c r="I17477" s="184"/>
      <c r="J17477" s="184"/>
      <c r="K17477" s="184"/>
      <c r="L17477" s="183"/>
    </row>
    <row r="17478">
      <c r="A17478" s="454"/>
      <c r="B17478" s="927"/>
      <c r="C17478" s="580"/>
      <c r="D17478" s="939"/>
      <c r="E17478" s="940"/>
      <c r="F17478" s="941"/>
      <c r="G17478" s="937" t="str">
        <f t="array" ref="G17478">xlookup(F17478,'Internal Staffing Calculator'!E:E,'Internal Staffing Calculator'!C:C,"")</f>
        <v/>
      </c>
      <c r="H17478" s="932" t="str">
        <f t="array" ref="H17478">if(F17478&lt;&gt;"", iferror(index('Internal Staffing Calculator'!B$8:B23500,match(F17478,'Internal Staffing Calculator'!E$8:E23500,0)), "Not In Budget"),"")</f>
        <v/>
      </c>
      <c r="I17478" s="184"/>
      <c r="J17478" s="184"/>
      <c r="K17478" s="184"/>
      <c r="L17478" s="183"/>
    </row>
    <row r="17479">
      <c r="A17479" s="454"/>
      <c r="B17479" s="927"/>
      <c r="C17479" s="580"/>
      <c r="D17479" s="939"/>
      <c r="E17479" s="940"/>
      <c r="F17479" s="941"/>
      <c r="G17479" s="937" t="str">
        <f t="array" ref="G17479">xlookup(F17479,'Internal Staffing Calculator'!E:E,'Internal Staffing Calculator'!C:C,"")</f>
        <v/>
      </c>
      <c r="H17479" s="932" t="str">
        <f t="array" ref="H17479">if(F17479&lt;&gt;"", iferror(index('Internal Staffing Calculator'!B$8:B23500,match(F17479,'Internal Staffing Calculator'!E$8:E23500,0)), "Not In Budget"),"")</f>
        <v/>
      </c>
      <c r="I17479" s="184"/>
      <c r="J17479" s="184"/>
      <c r="K17479" s="184"/>
      <c r="L17479" s="183"/>
    </row>
    <row r="17480">
      <c r="A17480" s="454"/>
      <c r="B17480" s="927"/>
      <c r="C17480" s="580"/>
      <c r="D17480" s="939"/>
      <c r="E17480" s="940"/>
      <c r="F17480" s="941"/>
      <c r="G17480" s="937" t="str">
        <f t="array" ref="G17480">xlookup(F17480,'Internal Staffing Calculator'!E:E,'Internal Staffing Calculator'!C:C,"")</f>
        <v/>
      </c>
      <c r="H17480" s="932" t="str">
        <f t="array" ref="H17480">if(F17480&lt;&gt;"", iferror(index('Internal Staffing Calculator'!B$8:B23500,match(F17480,'Internal Staffing Calculator'!E$8:E23500,0)), "Not In Budget"),"")</f>
        <v/>
      </c>
      <c r="I17480" s="184"/>
      <c r="J17480" s="184"/>
      <c r="K17480" s="184"/>
      <c r="L17480" s="183"/>
    </row>
    <row r="17481">
      <c r="A17481" s="454"/>
      <c r="B17481" s="927"/>
      <c r="C17481" s="580"/>
      <c r="D17481" s="939"/>
      <c r="E17481" s="940"/>
      <c r="F17481" s="941"/>
      <c r="G17481" s="937" t="str">
        <f t="array" ref="G17481">xlookup(F17481,'Internal Staffing Calculator'!E:E,'Internal Staffing Calculator'!C:C,"")</f>
        <v/>
      </c>
      <c r="H17481" s="932" t="str">
        <f t="array" ref="H17481">if(F17481&lt;&gt;"", iferror(index('Internal Staffing Calculator'!B$8:B23500,match(F17481,'Internal Staffing Calculator'!E$8:E23500,0)), "Not In Budget"),"")</f>
        <v/>
      </c>
      <c r="I17481" s="184"/>
      <c r="J17481" s="184"/>
      <c r="K17481" s="184"/>
      <c r="L17481" s="183"/>
    </row>
    <row r="17482">
      <c r="A17482" s="454"/>
      <c r="B17482" s="927"/>
      <c r="C17482" s="580"/>
      <c r="D17482" s="939"/>
      <c r="E17482" s="940"/>
      <c r="F17482" s="941"/>
      <c r="G17482" s="937" t="str">
        <f t="array" ref="G17482">xlookup(F17482,'Internal Staffing Calculator'!E:E,'Internal Staffing Calculator'!C:C,"")</f>
        <v/>
      </c>
      <c r="H17482" s="932" t="str">
        <f t="array" ref="H17482">if(F17482&lt;&gt;"", iferror(index('Internal Staffing Calculator'!B$8:B23500,match(F17482,'Internal Staffing Calculator'!E$8:E23500,0)), "Not In Budget"),"")</f>
        <v/>
      </c>
      <c r="I17482" s="184"/>
      <c r="J17482" s="184"/>
      <c r="K17482" s="184"/>
      <c r="L17482" s="183"/>
    </row>
    <row r="17483">
      <c r="A17483" s="454"/>
      <c r="B17483" s="927"/>
      <c r="C17483" s="580"/>
      <c r="D17483" s="939"/>
      <c r="E17483" s="940"/>
      <c r="F17483" s="941"/>
      <c r="G17483" s="937" t="str">
        <f t="array" ref="G17483">xlookup(F17483,'Internal Staffing Calculator'!E:E,'Internal Staffing Calculator'!C:C,"")</f>
        <v/>
      </c>
      <c r="H17483" s="932" t="str">
        <f t="array" ref="H17483">if(F17483&lt;&gt;"", iferror(index('Internal Staffing Calculator'!B$8:B23500,match(F17483,'Internal Staffing Calculator'!E$8:E23500,0)), "Not In Budget"),"")</f>
        <v/>
      </c>
      <c r="I17483" s="184"/>
      <c r="J17483" s="184"/>
      <c r="K17483" s="184"/>
      <c r="L17483" s="183"/>
    </row>
    <row r="17484">
      <c r="A17484" s="454"/>
      <c r="B17484" s="927"/>
      <c r="C17484" s="580"/>
      <c r="D17484" s="939"/>
      <c r="E17484" s="940"/>
      <c r="F17484" s="941"/>
      <c r="G17484" s="937" t="str">
        <f t="array" ref="G17484">xlookup(F17484,'Internal Staffing Calculator'!E:E,'Internal Staffing Calculator'!C:C,"")</f>
        <v/>
      </c>
      <c r="H17484" s="932" t="str">
        <f t="array" ref="H17484">if(F17484&lt;&gt;"", iferror(index('Internal Staffing Calculator'!B$8:B23500,match(F17484,'Internal Staffing Calculator'!E$8:E23500,0)), "Not In Budget"),"")</f>
        <v/>
      </c>
      <c r="I17484" s="184"/>
      <c r="J17484" s="184"/>
      <c r="K17484" s="184"/>
      <c r="L17484" s="183"/>
    </row>
    <row r="17485">
      <c r="A17485" s="454"/>
      <c r="B17485" s="927"/>
      <c r="C17485" s="580"/>
      <c r="D17485" s="939"/>
      <c r="E17485" s="940"/>
      <c r="F17485" s="941"/>
      <c r="G17485" s="937" t="str">
        <f t="array" ref="G17485">xlookup(F17485,'Internal Staffing Calculator'!E:E,'Internal Staffing Calculator'!C:C,"")</f>
        <v/>
      </c>
      <c r="H17485" s="932" t="str">
        <f t="array" ref="H17485">if(F17485&lt;&gt;"", iferror(index('Internal Staffing Calculator'!B$8:B23500,match(F17485,'Internal Staffing Calculator'!E$8:E23500,0)), "Not In Budget"),"")</f>
        <v/>
      </c>
      <c r="I17485" s="184"/>
      <c r="J17485" s="184"/>
      <c r="K17485" s="184"/>
      <c r="L17485" s="183"/>
    </row>
    <row r="17486">
      <c r="A17486" s="454"/>
      <c r="B17486" s="927"/>
      <c r="C17486" s="580"/>
      <c r="D17486" s="939"/>
      <c r="E17486" s="940"/>
      <c r="F17486" s="941"/>
      <c r="G17486" s="937" t="str">
        <f t="array" ref="G17486">xlookup(F17486,'Internal Staffing Calculator'!E:E,'Internal Staffing Calculator'!C:C,"")</f>
        <v/>
      </c>
      <c r="H17486" s="932" t="str">
        <f t="array" ref="H17486">if(F17486&lt;&gt;"", iferror(index('Internal Staffing Calculator'!B$8:B23500,match(F17486,'Internal Staffing Calculator'!E$8:E23500,0)), "Not In Budget"),"")</f>
        <v/>
      </c>
      <c r="I17486" s="184"/>
      <c r="J17486" s="184"/>
      <c r="K17486" s="184"/>
      <c r="L17486" s="183"/>
    </row>
    <row r="17487">
      <c r="A17487" s="454"/>
      <c r="B17487" s="927"/>
      <c r="C17487" s="580"/>
      <c r="D17487" s="939"/>
      <c r="E17487" s="940"/>
      <c r="F17487" s="941"/>
      <c r="G17487" s="937" t="str">
        <f t="array" ref="G17487">xlookup(F17487,'Internal Staffing Calculator'!E:E,'Internal Staffing Calculator'!C:C,"")</f>
        <v/>
      </c>
      <c r="H17487" s="932" t="str">
        <f t="array" ref="H17487">if(F17487&lt;&gt;"", iferror(index('Internal Staffing Calculator'!B$8:B23500,match(F17487,'Internal Staffing Calculator'!E$8:E23500,0)), "Not In Budget"),"")</f>
        <v/>
      </c>
      <c r="I17487" s="184"/>
      <c r="J17487" s="184"/>
      <c r="K17487" s="184"/>
      <c r="L17487" s="183"/>
    </row>
    <row r="17488">
      <c r="A17488" s="454"/>
      <c r="B17488" s="927"/>
      <c r="C17488" s="580"/>
      <c r="D17488" s="939"/>
      <c r="E17488" s="940"/>
      <c r="F17488" s="941"/>
      <c r="G17488" s="937" t="str">
        <f t="array" ref="G17488">xlookup(F17488,'Internal Staffing Calculator'!E:E,'Internal Staffing Calculator'!C:C,"")</f>
        <v/>
      </c>
      <c r="H17488" s="932" t="str">
        <f t="array" ref="H17488">if(F17488&lt;&gt;"", iferror(index('Internal Staffing Calculator'!B$8:B23500,match(F17488,'Internal Staffing Calculator'!E$8:E23500,0)), "Not In Budget"),"")</f>
        <v/>
      </c>
      <c r="I17488" s="184"/>
      <c r="J17488" s="184"/>
      <c r="K17488" s="184"/>
      <c r="L17488" s="183"/>
    </row>
    <row r="17489">
      <c r="A17489" s="454"/>
      <c r="B17489" s="927"/>
      <c r="C17489" s="580"/>
      <c r="D17489" s="939"/>
      <c r="E17489" s="940"/>
      <c r="F17489" s="941"/>
      <c r="G17489" s="937" t="str">
        <f t="array" ref="G17489">xlookup(F17489,'Internal Staffing Calculator'!E:E,'Internal Staffing Calculator'!C:C,"")</f>
        <v/>
      </c>
      <c r="H17489" s="932" t="str">
        <f t="array" ref="H17489">if(F17489&lt;&gt;"", iferror(index('Internal Staffing Calculator'!B$8:B23500,match(F17489,'Internal Staffing Calculator'!E$8:E23500,0)), "Not In Budget"),"")</f>
        <v/>
      </c>
      <c r="I17489" s="184"/>
      <c r="J17489" s="184"/>
      <c r="K17489" s="184"/>
      <c r="L17489" s="183"/>
    </row>
    <row r="17490">
      <c r="A17490" s="454"/>
      <c r="B17490" s="927"/>
      <c r="C17490" s="580"/>
      <c r="D17490" s="939"/>
      <c r="E17490" s="940"/>
      <c r="F17490" s="941"/>
      <c r="G17490" s="937" t="str">
        <f t="array" ref="G17490">xlookup(F17490,'Internal Staffing Calculator'!E:E,'Internal Staffing Calculator'!C:C,"")</f>
        <v/>
      </c>
      <c r="H17490" s="932" t="str">
        <f t="array" ref="H17490">if(F17490&lt;&gt;"", iferror(index('Internal Staffing Calculator'!B$8:B23500,match(F17490,'Internal Staffing Calculator'!E$8:E23500,0)), "Not In Budget"),"")</f>
        <v/>
      </c>
      <c r="I17490" s="184"/>
      <c r="J17490" s="184"/>
      <c r="K17490" s="184"/>
      <c r="L17490" s="183"/>
    </row>
    <row r="17491">
      <c r="A17491" s="454"/>
      <c r="B17491" s="927"/>
      <c r="C17491" s="580"/>
      <c r="D17491" s="939"/>
      <c r="E17491" s="940"/>
      <c r="F17491" s="941"/>
      <c r="G17491" s="937" t="str">
        <f t="array" ref="G17491">xlookup(F17491,'Internal Staffing Calculator'!E:E,'Internal Staffing Calculator'!C:C,"")</f>
        <v/>
      </c>
      <c r="H17491" s="932" t="str">
        <f t="array" ref="H17491">if(F17491&lt;&gt;"", iferror(index('Internal Staffing Calculator'!B$8:B23500,match(F17491,'Internal Staffing Calculator'!E$8:E23500,0)), "Not In Budget"),"")</f>
        <v/>
      </c>
      <c r="I17491" s="184"/>
      <c r="J17491" s="184"/>
      <c r="K17491" s="184"/>
      <c r="L17491" s="183"/>
    </row>
    <row r="17492">
      <c r="A17492" s="454"/>
      <c r="B17492" s="927"/>
      <c r="C17492" s="580"/>
      <c r="D17492" s="939"/>
      <c r="E17492" s="940"/>
      <c r="F17492" s="941"/>
      <c r="G17492" s="937" t="str">
        <f t="array" ref="G17492">xlookup(F17492,'Internal Staffing Calculator'!E:E,'Internal Staffing Calculator'!C:C,"")</f>
        <v/>
      </c>
      <c r="H17492" s="932" t="str">
        <f t="array" ref="H17492">if(F17492&lt;&gt;"", iferror(index('Internal Staffing Calculator'!B$8:B23500,match(F17492,'Internal Staffing Calculator'!E$8:E23500,0)), "Not In Budget"),"")</f>
        <v/>
      </c>
      <c r="I17492" s="184"/>
      <c r="J17492" s="184"/>
      <c r="K17492" s="184"/>
      <c r="L17492" s="183"/>
    </row>
    <row r="17493">
      <c r="A17493" s="454"/>
      <c r="B17493" s="927"/>
      <c r="C17493" s="580"/>
      <c r="D17493" s="939"/>
      <c r="E17493" s="940"/>
      <c r="F17493" s="941"/>
      <c r="G17493" s="937" t="str">
        <f t="array" ref="G17493">xlookup(F17493,'Internal Staffing Calculator'!E:E,'Internal Staffing Calculator'!C:C,"")</f>
        <v/>
      </c>
      <c r="H17493" s="932" t="str">
        <f t="array" ref="H17493">if(F17493&lt;&gt;"", iferror(index('Internal Staffing Calculator'!B$8:B23500,match(F17493,'Internal Staffing Calculator'!E$8:E23500,0)), "Not In Budget"),"")</f>
        <v/>
      </c>
      <c r="I17493" s="184"/>
      <c r="J17493" s="184"/>
      <c r="K17493" s="184"/>
      <c r="L17493" s="183"/>
    </row>
    <row r="17494">
      <c r="A17494" s="454"/>
      <c r="B17494" s="927"/>
      <c r="C17494" s="580"/>
      <c r="D17494" s="939"/>
      <c r="E17494" s="940"/>
      <c r="F17494" s="941"/>
      <c r="G17494" s="937" t="str">
        <f t="array" ref="G17494">xlookup(F17494,'Internal Staffing Calculator'!E:E,'Internal Staffing Calculator'!C:C,"")</f>
        <v/>
      </c>
      <c r="H17494" s="932" t="str">
        <f t="array" ref="H17494">if(F17494&lt;&gt;"", iferror(index('Internal Staffing Calculator'!B$8:B23500,match(F17494,'Internal Staffing Calculator'!E$8:E23500,0)), "Not In Budget"),"")</f>
        <v/>
      </c>
      <c r="I17494" s="184"/>
      <c r="J17494" s="184"/>
      <c r="K17494" s="184"/>
      <c r="L17494" s="183"/>
    </row>
    <row r="17495">
      <c r="A17495" s="454"/>
      <c r="B17495" s="927"/>
      <c r="C17495" s="580"/>
      <c r="D17495" s="939"/>
      <c r="E17495" s="940"/>
      <c r="F17495" s="941"/>
      <c r="G17495" s="937" t="str">
        <f t="array" ref="G17495">xlookup(F17495,'Internal Staffing Calculator'!E:E,'Internal Staffing Calculator'!C:C,"")</f>
        <v/>
      </c>
      <c r="H17495" s="932" t="str">
        <f t="array" ref="H17495">if(F17495&lt;&gt;"", iferror(index('Internal Staffing Calculator'!B$8:B23500,match(F17495,'Internal Staffing Calculator'!E$8:E23500,0)), "Not In Budget"),"")</f>
        <v/>
      </c>
      <c r="I17495" s="184"/>
      <c r="J17495" s="184"/>
      <c r="K17495" s="184"/>
      <c r="L17495" s="183"/>
    </row>
    <row r="17496">
      <c r="A17496" s="454"/>
      <c r="B17496" s="927"/>
      <c r="C17496" s="580"/>
      <c r="D17496" s="939"/>
      <c r="E17496" s="940"/>
      <c r="F17496" s="941"/>
      <c r="G17496" s="937" t="str">
        <f t="array" ref="G17496">xlookup(F17496,'Internal Staffing Calculator'!E:E,'Internal Staffing Calculator'!C:C,"")</f>
        <v/>
      </c>
      <c r="H17496" s="932" t="str">
        <f t="array" ref="H17496">if(F17496&lt;&gt;"", iferror(index('Internal Staffing Calculator'!B$8:B23500,match(F17496,'Internal Staffing Calculator'!E$8:E23500,0)), "Not In Budget"),"")</f>
        <v/>
      </c>
      <c r="I17496" s="184"/>
      <c r="J17496" s="184"/>
      <c r="K17496" s="184"/>
      <c r="L17496" s="183"/>
    </row>
    <row r="17497">
      <c r="A17497" s="454"/>
      <c r="B17497" s="927"/>
      <c r="C17497" s="580"/>
      <c r="D17497" s="939"/>
      <c r="E17497" s="940"/>
      <c r="F17497" s="941"/>
      <c r="G17497" s="937" t="str">
        <f t="array" ref="G17497">xlookup(F17497,'Internal Staffing Calculator'!E:E,'Internal Staffing Calculator'!C:C,"")</f>
        <v/>
      </c>
      <c r="H17497" s="932" t="str">
        <f t="array" ref="H17497">if(F17497&lt;&gt;"", iferror(index('Internal Staffing Calculator'!B$8:B23500,match(F17497,'Internal Staffing Calculator'!E$8:E23500,0)), "Not In Budget"),"")</f>
        <v/>
      </c>
      <c r="I17497" s="184"/>
      <c r="J17497" s="184"/>
      <c r="K17497" s="184"/>
      <c r="L17497" s="183"/>
    </row>
    <row r="17498">
      <c r="A17498" s="454"/>
      <c r="B17498" s="927"/>
      <c r="C17498" s="580"/>
      <c r="D17498" s="939"/>
      <c r="E17498" s="940"/>
      <c r="F17498" s="941"/>
      <c r="G17498" s="937" t="str">
        <f t="array" ref="G17498">xlookup(F17498,'Internal Staffing Calculator'!E:E,'Internal Staffing Calculator'!C:C,"")</f>
        <v/>
      </c>
      <c r="H17498" s="932" t="str">
        <f t="array" ref="H17498">if(F17498&lt;&gt;"", iferror(index('Internal Staffing Calculator'!B$8:B23500,match(F17498,'Internal Staffing Calculator'!E$8:E23500,0)), "Not In Budget"),"")</f>
        <v/>
      </c>
      <c r="I17498" s="184"/>
      <c r="J17498" s="184"/>
      <c r="K17498" s="184"/>
      <c r="L17498" s="183"/>
    </row>
    <row r="17499">
      <c r="A17499" s="454"/>
      <c r="B17499" s="927"/>
      <c r="C17499" s="580"/>
      <c r="D17499" s="939"/>
      <c r="E17499" s="940"/>
      <c r="F17499" s="941"/>
      <c r="G17499" s="937" t="str">
        <f t="array" ref="G17499">xlookup(F17499,'Internal Staffing Calculator'!E:E,'Internal Staffing Calculator'!C:C,"")</f>
        <v/>
      </c>
      <c r="H17499" s="932" t="str">
        <f t="array" ref="H17499">if(F17499&lt;&gt;"", iferror(index('Internal Staffing Calculator'!B$8:B23500,match(F17499,'Internal Staffing Calculator'!E$8:E23500,0)), "Not In Budget"),"")</f>
        <v/>
      </c>
      <c r="I17499" s="184"/>
      <c r="J17499" s="184"/>
      <c r="K17499" s="184"/>
      <c r="L17499" s="183"/>
    </row>
    <row r="17500">
      <c r="A17500" s="454"/>
      <c r="B17500" s="927"/>
      <c r="C17500" s="580"/>
      <c r="D17500" s="939"/>
      <c r="E17500" s="940"/>
      <c r="F17500" s="941"/>
      <c r="G17500" s="937" t="str">
        <f t="array" ref="G17500">xlookup(F17500,'Internal Staffing Calculator'!E:E,'Internal Staffing Calculator'!C:C,"")</f>
        <v/>
      </c>
      <c r="H17500" s="932" t="str">
        <f t="array" ref="H17500">if(F17500&lt;&gt;"", iferror(index('Internal Staffing Calculator'!B$8:B23500,match(F17500,'Internal Staffing Calculator'!E$8:E23500,0)), "Not In Budget"),"")</f>
        <v/>
      </c>
      <c r="I17500" s="184"/>
      <c r="J17500" s="184"/>
      <c r="K17500" s="184"/>
      <c r="L17500" s="183"/>
    </row>
    <row r="17501">
      <c r="A17501" s="454"/>
      <c r="B17501" s="927"/>
      <c r="C17501" s="580"/>
      <c r="D17501" s="939"/>
      <c r="E17501" s="940"/>
      <c r="F17501" s="941"/>
      <c r="G17501" s="937" t="str">
        <f t="array" ref="G17501">xlookup(F17501,'Internal Staffing Calculator'!E:E,'Internal Staffing Calculator'!C:C,"")</f>
        <v/>
      </c>
      <c r="H17501" s="932" t="str">
        <f t="array" ref="H17501">if(F17501&lt;&gt;"", iferror(index('Internal Staffing Calculator'!B$8:B23500,match(F17501,'Internal Staffing Calculator'!E$8:E23500,0)), "Not In Budget"),"")</f>
        <v/>
      </c>
      <c r="I17501" s="184"/>
      <c r="J17501" s="184"/>
      <c r="K17501" s="184"/>
      <c r="L17501" s="183"/>
    </row>
    <row r="17502">
      <c r="A17502" s="454"/>
      <c r="B17502" s="927"/>
      <c r="C17502" s="580"/>
      <c r="D17502" s="939"/>
      <c r="E17502" s="940"/>
      <c r="F17502" s="941"/>
      <c r="G17502" s="937" t="str">
        <f t="array" ref="G17502">xlookup(F17502,'Internal Staffing Calculator'!E:E,'Internal Staffing Calculator'!C:C,"")</f>
        <v/>
      </c>
      <c r="H17502" s="932" t="str">
        <f t="array" ref="H17502">if(F17502&lt;&gt;"", iferror(index('Internal Staffing Calculator'!B$8:B23500,match(F17502,'Internal Staffing Calculator'!E$8:E23500,0)), "Not In Budget"),"")</f>
        <v/>
      </c>
      <c r="I17502" s="184"/>
      <c r="J17502" s="184"/>
      <c r="K17502" s="184"/>
      <c r="L17502" s="183"/>
    </row>
    <row r="17503">
      <c r="A17503" s="454"/>
      <c r="B17503" s="927"/>
      <c r="C17503" s="580"/>
      <c r="D17503" s="939"/>
      <c r="E17503" s="940"/>
      <c r="F17503" s="941"/>
      <c r="G17503" s="937" t="str">
        <f t="array" ref="G17503">xlookup(F17503,'Internal Staffing Calculator'!E:E,'Internal Staffing Calculator'!C:C,"")</f>
        <v/>
      </c>
      <c r="H17503" s="932" t="str">
        <f t="array" ref="H17503">if(F17503&lt;&gt;"", iferror(index('Internal Staffing Calculator'!B$8:B23500,match(F17503,'Internal Staffing Calculator'!E$8:E23500,0)), "Not In Budget"),"")</f>
        <v/>
      </c>
      <c r="I17503" s="184"/>
      <c r="J17503" s="184"/>
      <c r="K17503" s="184"/>
      <c r="L17503" s="183"/>
    </row>
    <row r="17504">
      <c r="A17504" s="454"/>
      <c r="B17504" s="927"/>
      <c r="C17504" s="580"/>
      <c r="D17504" s="939"/>
      <c r="E17504" s="940"/>
      <c r="F17504" s="941"/>
      <c r="G17504" s="937" t="str">
        <f t="array" ref="G17504">xlookup(F17504,'Internal Staffing Calculator'!E:E,'Internal Staffing Calculator'!C:C,"")</f>
        <v/>
      </c>
      <c r="H17504" s="932" t="str">
        <f t="array" ref="H17504">if(F17504&lt;&gt;"", iferror(index('Internal Staffing Calculator'!B$8:B23500,match(F17504,'Internal Staffing Calculator'!E$8:E23500,0)), "Not In Budget"),"")</f>
        <v/>
      </c>
      <c r="I17504" s="184"/>
      <c r="J17504" s="184"/>
      <c r="K17504" s="184"/>
      <c r="L17504" s="183"/>
    </row>
    <row r="17505">
      <c r="A17505" s="454"/>
      <c r="B17505" s="927"/>
      <c r="C17505" s="580"/>
      <c r="D17505" s="939"/>
      <c r="E17505" s="940"/>
      <c r="F17505" s="941"/>
      <c r="G17505" s="937" t="str">
        <f t="array" ref="G17505">xlookup(F17505,'Internal Staffing Calculator'!E:E,'Internal Staffing Calculator'!C:C,"")</f>
        <v/>
      </c>
      <c r="H17505" s="932" t="str">
        <f t="array" ref="H17505">if(F17505&lt;&gt;"", iferror(index('Internal Staffing Calculator'!B$8:B23500,match(F17505,'Internal Staffing Calculator'!E$8:E23500,0)), "Not In Budget"),"")</f>
        <v/>
      </c>
      <c r="I17505" s="184"/>
      <c r="J17505" s="184"/>
      <c r="K17505" s="184"/>
      <c r="L17505" s="183"/>
    </row>
    <row r="17506">
      <c r="A17506" s="454"/>
      <c r="B17506" s="927"/>
      <c r="C17506" s="580"/>
      <c r="D17506" s="939"/>
      <c r="E17506" s="940"/>
      <c r="F17506" s="941"/>
      <c r="G17506" s="937" t="str">
        <f t="array" ref="G17506">xlookup(F17506,'Internal Staffing Calculator'!E:E,'Internal Staffing Calculator'!C:C,"")</f>
        <v/>
      </c>
      <c r="H17506" s="932" t="str">
        <f t="array" ref="H17506">if(F17506&lt;&gt;"", iferror(index('Internal Staffing Calculator'!B$8:B23500,match(F17506,'Internal Staffing Calculator'!E$8:E23500,0)), "Not In Budget"),"")</f>
        <v/>
      </c>
      <c r="I17506" s="184"/>
      <c r="J17506" s="184"/>
      <c r="K17506" s="184"/>
      <c r="L17506" s="183"/>
    </row>
    <row r="17507">
      <c r="A17507" s="454"/>
      <c r="B17507" s="927"/>
      <c r="C17507" s="580"/>
      <c r="D17507" s="939"/>
      <c r="E17507" s="940"/>
      <c r="F17507" s="941"/>
      <c r="G17507" s="937" t="str">
        <f t="array" ref="G17507">xlookup(F17507,'Internal Staffing Calculator'!E:E,'Internal Staffing Calculator'!C:C,"")</f>
        <v/>
      </c>
      <c r="H17507" s="932" t="str">
        <f t="array" ref="H17507">if(F17507&lt;&gt;"", iferror(index('Internal Staffing Calculator'!B$8:B23500,match(F17507,'Internal Staffing Calculator'!E$8:E23500,0)), "Not In Budget"),"")</f>
        <v/>
      </c>
      <c r="I17507" s="184"/>
      <c r="J17507" s="184"/>
      <c r="K17507" s="184"/>
      <c r="L17507" s="183"/>
    </row>
    <row r="17508">
      <c r="A17508" s="454"/>
      <c r="B17508" s="927"/>
      <c r="C17508" s="580"/>
      <c r="D17508" s="939"/>
      <c r="E17508" s="940"/>
      <c r="F17508" s="941"/>
      <c r="G17508" s="937" t="str">
        <f t="array" ref="G17508">xlookup(F17508,'Internal Staffing Calculator'!E:E,'Internal Staffing Calculator'!C:C,"")</f>
        <v/>
      </c>
      <c r="H17508" s="932" t="str">
        <f t="array" ref="H17508">if(F17508&lt;&gt;"", iferror(index('Internal Staffing Calculator'!B$8:B23500,match(F17508,'Internal Staffing Calculator'!E$8:E23500,0)), "Not In Budget"),"")</f>
        <v/>
      </c>
      <c r="I17508" s="184"/>
      <c r="J17508" s="184"/>
      <c r="K17508" s="184"/>
      <c r="L17508" s="183"/>
    </row>
    <row r="17509">
      <c r="A17509" s="454"/>
      <c r="B17509" s="927"/>
      <c r="C17509" s="580"/>
      <c r="D17509" s="939"/>
      <c r="E17509" s="940"/>
      <c r="F17509" s="941"/>
      <c r="G17509" s="937" t="str">
        <f t="array" ref="G17509">xlookup(F17509,'Internal Staffing Calculator'!E:E,'Internal Staffing Calculator'!C:C,"")</f>
        <v/>
      </c>
      <c r="H17509" s="932" t="str">
        <f t="array" ref="H17509">if(F17509&lt;&gt;"", iferror(index('Internal Staffing Calculator'!B$8:B23500,match(F17509,'Internal Staffing Calculator'!E$8:E23500,0)), "Not In Budget"),"")</f>
        <v/>
      </c>
      <c r="I17509" s="184"/>
      <c r="J17509" s="184"/>
      <c r="K17509" s="184"/>
      <c r="L17509" s="183"/>
    </row>
    <row r="17510">
      <c r="A17510" s="454"/>
      <c r="B17510" s="927"/>
      <c r="C17510" s="580"/>
      <c r="D17510" s="939"/>
      <c r="E17510" s="940"/>
      <c r="F17510" s="941"/>
      <c r="G17510" s="937" t="str">
        <f t="array" ref="G17510">xlookup(F17510,'Internal Staffing Calculator'!E:E,'Internal Staffing Calculator'!C:C,"")</f>
        <v/>
      </c>
      <c r="H17510" s="932" t="str">
        <f t="array" ref="H17510">if(F17510&lt;&gt;"", iferror(index('Internal Staffing Calculator'!B$8:B23500,match(F17510,'Internal Staffing Calculator'!E$8:E23500,0)), "Not In Budget"),"")</f>
        <v/>
      </c>
      <c r="I17510" s="184"/>
      <c r="J17510" s="184"/>
      <c r="K17510" s="184"/>
      <c r="L17510" s="183"/>
    </row>
    <row r="17511">
      <c r="A17511" s="454"/>
      <c r="B17511" s="927"/>
      <c r="C17511" s="580"/>
      <c r="D17511" s="939"/>
      <c r="E17511" s="940"/>
      <c r="F17511" s="941"/>
      <c r="G17511" s="937" t="str">
        <f t="array" ref="G17511">xlookup(F17511,'Internal Staffing Calculator'!E:E,'Internal Staffing Calculator'!C:C,"")</f>
        <v/>
      </c>
      <c r="H17511" s="932" t="str">
        <f t="array" ref="H17511">if(F17511&lt;&gt;"", iferror(index('Internal Staffing Calculator'!B$8:B23500,match(F17511,'Internal Staffing Calculator'!E$8:E23500,0)), "Not In Budget"),"")</f>
        <v/>
      </c>
      <c r="I17511" s="184"/>
      <c r="J17511" s="184"/>
      <c r="K17511" s="184"/>
      <c r="L17511" s="183"/>
    </row>
    <row r="17512">
      <c r="A17512" s="454"/>
      <c r="B17512" s="927"/>
      <c r="C17512" s="580"/>
      <c r="D17512" s="939"/>
      <c r="E17512" s="940"/>
      <c r="F17512" s="941"/>
      <c r="G17512" s="937" t="str">
        <f t="array" ref="G17512">xlookup(F17512,'Internal Staffing Calculator'!E:E,'Internal Staffing Calculator'!C:C,"")</f>
        <v/>
      </c>
      <c r="H17512" s="932" t="str">
        <f t="array" ref="H17512">if(F17512&lt;&gt;"", iferror(index('Internal Staffing Calculator'!B$8:B23500,match(F17512,'Internal Staffing Calculator'!E$8:E23500,0)), "Not In Budget"),"")</f>
        <v/>
      </c>
      <c r="I17512" s="184"/>
      <c r="J17512" s="184"/>
      <c r="K17512" s="184"/>
      <c r="L17512" s="183"/>
    </row>
    <row r="17513">
      <c r="A17513" s="454"/>
      <c r="B17513" s="927"/>
      <c r="C17513" s="580"/>
      <c r="D17513" s="939"/>
      <c r="E17513" s="940"/>
      <c r="F17513" s="941"/>
      <c r="G17513" s="937" t="str">
        <f t="array" ref="G17513">xlookup(F17513,'Internal Staffing Calculator'!E:E,'Internal Staffing Calculator'!C:C,"")</f>
        <v/>
      </c>
      <c r="H17513" s="932" t="str">
        <f t="array" ref="H17513">if(F17513&lt;&gt;"", iferror(index('Internal Staffing Calculator'!B$8:B23500,match(F17513,'Internal Staffing Calculator'!E$8:E23500,0)), "Not In Budget"),"")</f>
        <v/>
      </c>
      <c r="I17513" s="184"/>
      <c r="J17513" s="184"/>
      <c r="K17513" s="184"/>
      <c r="L17513" s="183"/>
    </row>
    <row r="17514">
      <c r="A17514" s="454"/>
      <c r="B17514" s="927"/>
      <c r="C17514" s="580"/>
      <c r="D17514" s="939"/>
      <c r="E17514" s="940"/>
      <c r="F17514" s="941"/>
      <c r="G17514" s="937" t="str">
        <f t="array" ref="G17514">xlookup(F17514,'Internal Staffing Calculator'!E:E,'Internal Staffing Calculator'!C:C,"")</f>
        <v/>
      </c>
      <c r="H17514" s="932" t="str">
        <f t="array" ref="H17514">if(F17514&lt;&gt;"", iferror(index('Internal Staffing Calculator'!B$8:B23500,match(F17514,'Internal Staffing Calculator'!E$8:E23500,0)), "Not In Budget"),"")</f>
        <v/>
      </c>
      <c r="I17514" s="184"/>
      <c r="J17514" s="184"/>
      <c r="K17514" s="184"/>
      <c r="L17514" s="183"/>
    </row>
    <row r="17515">
      <c r="A17515" s="454"/>
      <c r="B17515" s="927"/>
      <c r="C17515" s="580"/>
      <c r="D17515" s="939"/>
      <c r="E17515" s="940"/>
      <c r="F17515" s="941"/>
      <c r="G17515" s="937" t="str">
        <f t="array" ref="G17515">xlookup(F17515,'Internal Staffing Calculator'!E:E,'Internal Staffing Calculator'!C:C,"")</f>
        <v/>
      </c>
      <c r="H17515" s="932" t="str">
        <f t="array" ref="H17515">if(F17515&lt;&gt;"", iferror(index('Internal Staffing Calculator'!B$8:B23500,match(F17515,'Internal Staffing Calculator'!E$8:E23500,0)), "Not In Budget"),"")</f>
        <v/>
      </c>
      <c r="I17515" s="184"/>
      <c r="J17515" s="184"/>
      <c r="K17515" s="184"/>
      <c r="L17515" s="183"/>
    </row>
    <row r="17516">
      <c r="A17516" s="454"/>
      <c r="B17516" s="927"/>
      <c r="C17516" s="580"/>
      <c r="D17516" s="939"/>
      <c r="E17516" s="940"/>
      <c r="F17516" s="941"/>
      <c r="G17516" s="937" t="str">
        <f t="array" ref="G17516">xlookup(F17516,'Internal Staffing Calculator'!E:E,'Internal Staffing Calculator'!C:C,"")</f>
        <v/>
      </c>
      <c r="H17516" s="932" t="str">
        <f t="array" ref="H17516">if(F17516&lt;&gt;"", iferror(index('Internal Staffing Calculator'!B$8:B23500,match(F17516,'Internal Staffing Calculator'!E$8:E23500,0)), "Not In Budget"),"")</f>
        <v/>
      </c>
      <c r="I17516" s="184"/>
      <c r="J17516" s="184"/>
      <c r="K17516" s="184"/>
      <c r="L17516" s="183"/>
    </row>
    <row r="17517">
      <c r="A17517" s="454"/>
      <c r="B17517" s="927"/>
      <c r="C17517" s="580"/>
      <c r="D17517" s="939"/>
      <c r="E17517" s="940"/>
      <c r="F17517" s="941"/>
      <c r="G17517" s="937" t="str">
        <f t="array" ref="G17517">xlookup(F17517,'Internal Staffing Calculator'!E:E,'Internal Staffing Calculator'!C:C,"")</f>
        <v/>
      </c>
      <c r="H17517" s="932" t="str">
        <f t="array" ref="H17517">if(F17517&lt;&gt;"", iferror(index('Internal Staffing Calculator'!B$8:B23500,match(F17517,'Internal Staffing Calculator'!E$8:E23500,0)), "Not In Budget"),"")</f>
        <v/>
      </c>
      <c r="I17517" s="184"/>
      <c r="J17517" s="184"/>
      <c r="K17517" s="184"/>
      <c r="L17517" s="183"/>
    </row>
    <row r="17518">
      <c r="A17518" s="454"/>
      <c r="B17518" s="927"/>
      <c r="C17518" s="580"/>
      <c r="D17518" s="939"/>
      <c r="E17518" s="940"/>
      <c r="F17518" s="941"/>
      <c r="G17518" s="937" t="str">
        <f t="array" ref="G17518">xlookup(F17518,'Internal Staffing Calculator'!E:E,'Internal Staffing Calculator'!C:C,"")</f>
        <v/>
      </c>
      <c r="H17518" s="932" t="str">
        <f t="array" ref="H17518">if(F17518&lt;&gt;"", iferror(index('Internal Staffing Calculator'!B$8:B23500,match(F17518,'Internal Staffing Calculator'!E$8:E23500,0)), "Not In Budget"),"")</f>
        <v/>
      </c>
      <c r="I17518" s="184"/>
      <c r="J17518" s="184"/>
      <c r="K17518" s="184"/>
      <c r="L17518" s="183"/>
    </row>
    <row r="17519">
      <c r="A17519" s="454"/>
      <c r="B17519" s="927"/>
      <c r="C17519" s="580"/>
      <c r="D17519" s="939"/>
      <c r="E17519" s="940"/>
      <c r="F17519" s="941"/>
      <c r="G17519" s="937" t="str">
        <f t="array" ref="G17519">xlookup(F17519,'Internal Staffing Calculator'!E:E,'Internal Staffing Calculator'!C:C,"")</f>
        <v/>
      </c>
      <c r="H17519" s="932" t="str">
        <f t="array" ref="H17519">if(F17519&lt;&gt;"", iferror(index('Internal Staffing Calculator'!B$8:B23500,match(F17519,'Internal Staffing Calculator'!E$8:E23500,0)), "Not In Budget"),"")</f>
        <v/>
      </c>
      <c r="I17519" s="184"/>
      <c r="J17519" s="184"/>
      <c r="K17519" s="184"/>
      <c r="L17519" s="183"/>
    </row>
    <row r="17520">
      <c r="A17520" s="454"/>
      <c r="B17520" s="927"/>
      <c r="C17520" s="580"/>
      <c r="D17520" s="939"/>
      <c r="E17520" s="940"/>
      <c r="F17520" s="941"/>
      <c r="G17520" s="937" t="str">
        <f t="array" ref="G17520">xlookup(F17520,'Internal Staffing Calculator'!E:E,'Internal Staffing Calculator'!C:C,"")</f>
        <v/>
      </c>
      <c r="H17520" s="932" t="str">
        <f t="array" ref="H17520">if(F17520&lt;&gt;"", iferror(index('Internal Staffing Calculator'!B$8:B23500,match(F17520,'Internal Staffing Calculator'!E$8:E23500,0)), "Not In Budget"),"")</f>
        <v/>
      </c>
      <c r="I17520" s="184"/>
      <c r="J17520" s="184"/>
      <c r="K17520" s="184"/>
      <c r="L17520" s="183"/>
    </row>
    <row r="17521">
      <c r="A17521" s="454"/>
      <c r="B17521" s="927"/>
      <c r="C17521" s="580"/>
      <c r="D17521" s="939"/>
      <c r="E17521" s="940"/>
      <c r="F17521" s="941"/>
      <c r="G17521" s="937" t="str">
        <f t="array" ref="G17521">xlookup(F17521,'Internal Staffing Calculator'!E:E,'Internal Staffing Calculator'!C:C,"")</f>
        <v/>
      </c>
      <c r="H17521" s="932" t="str">
        <f t="array" ref="H17521">if(F17521&lt;&gt;"", iferror(index('Internal Staffing Calculator'!B$8:B23500,match(F17521,'Internal Staffing Calculator'!E$8:E23500,0)), "Not In Budget"),"")</f>
        <v/>
      </c>
      <c r="I17521" s="184"/>
      <c r="J17521" s="184"/>
      <c r="K17521" s="184"/>
      <c r="L17521" s="183"/>
    </row>
    <row r="17522">
      <c r="A17522" s="454"/>
      <c r="B17522" s="927"/>
      <c r="C17522" s="580"/>
      <c r="D17522" s="939"/>
      <c r="E17522" s="940"/>
      <c r="F17522" s="941"/>
      <c r="G17522" s="937" t="str">
        <f t="array" ref="G17522">xlookup(F17522,'Internal Staffing Calculator'!E:E,'Internal Staffing Calculator'!C:C,"")</f>
        <v/>
      </c>
      <c r="H17522" s="932" t="str">
        <f t="array" ref="H17522">if(F17522&lt;&gt;"", iferror(index('Internal Staffing Calculator'!B$8:B23500,match(F17522,'Internal Staffing Calculator'!E$8:E23500,0)), "Not In Budget"),"")</f>
        <v/>
      </c>
      <c r="I17522" s="184"/>
      <c r="J17522" s="184"/>
      <c r="K17522" s="184"/>
      <c r="L17522" s="183"/>
    </row>
    <row r="17523">
      <c r="A17523" s="454"/>
      <c r="B17523" s="927"/>
      <c r="C17523" s="580"/>
      <c r="D17523" s="939"/>
      <c r="E17523" s="940"/>
      <c r="F17523" s="941"/>
      <c r="G17523" s="937" t="str">
        <f t="array" ref="G17523">xlookup(F17523,'Internal Staffing Calculator'!E:E,'Internal Staffing Calculator'!C:C,"")</f>
        <v/>
      </c>
      <c r="H17523" s="932" t="str">
        <f t="array" ref="H17523">if(F17523&lt;&gt;"", iferror(index('Internal Staffing Calculator'!B$8:B23500,match(F17523,'Internal Staffing Calculator'!E$8:E23500,0)), "Not In Budget"),"")</f>
        <v/>
      </c>
      <c r="I17523" s="184"/>
      <c r="J17523" s="184"/>
      <c r="K17523" s="184"/>
      <c r="L17523" s="183"/>
    </row>
    <row r="17524">
      <c r="A17524" s="454"/>
      <c r="B17524" s="927"/>
      <c r="C17524" s="580"/>
      <c r="D17524" s="939"/>
      <c r="E17524" s="940"/>
      <c r="F17524" s="941"/>
      <c r="G17524" s="937" t="str">
        <f t="array" ref="G17524">xlookup(F17524,'Internal Staffing Calculator'!E:E,'Internal Staffing Calculator'!C:C,"")</f>
        <v/>
      </c>
      <c r="H17524" s="932" t="str">
        <f t="array" ref="H17524">if(F17524&lt;&gt;"", iferror(index('Internal Staffing Calculator'!B$8:B23500,match(F17524,'Internal Staffing Calculator'!E$8:E23500,0)), "Not In Budget"),"")</f>
        <v/>
      </c>
      <c r="I17524" s="184"/>
      <c r="J17524" s="184"/>
      <c r="K17524" s="184"/>
      <c r="L17524" s="183"/>
    </row>
    <row r="17525">
      <c r="A17525" s="454"/>
      <c r="B17525" s="927"/>
      <c r="C17525" s="580"/>
      <c r="D17525" s="939"/>
      <c r="E17525" s="940"/>
      <c r="F17525" s="941"/>
      <c r="G17525" s="937" t="str">
        <f t="array" ref="G17525">xlookup(F17525,'Internal Staffing Calculator'!E:E,'Internal Staffing Calculator'!C:C,"")</f>
        <v/>
      </c>
      <c r="H17525" s="932" t="str">
        <f t="array" ref="H17525">if(F17525&lt;&gt;"", iferror(index('Internal Staffing Calculator'!B$8:B23500,match(F17525,'Internal Staffing Calculator'!E$8:E23500,0)), "Not In Budget"),"")</f>
        <v/>
      </c>
      <c r="I17525" s="184"/>
      <c r="J17525" s="184"/>
      <c r="K17525" s="184"/>
      <c r="L17525" s="183"/>
    </row>
    <row r="17526">
      <c r="A17526" s="454"/>
      <c r="B17526" s="927"/>
      <c r="C17526" s="580"/>
      <c r="D17526" s="939"/>
      <c r="E17526" s="940"/>
      <c r="F17526" s="941"/>
      <c r="G17526" s="937" t="str">
        <f t="array" ref="G17526">xlookup(F17526,'Internal Staffing Calculator'!E:E,'Internal Staffing Calculator'!C:C,"")</f>
        <v/>
      </c>
      <c r="H17526" s="932" t="str">
        <f t="array" ref="H17526">if(F17526&lt;&gt;"", iferror(index('Internal Staffing Calculator'!B$8:B23500,match(F17526,'Internal Staffing Calculator'!E$8:E23500,0)), "Not In Budget"),"")</f>
        <v/>
      </c>
      <c r="I17526" s="184"/>
      <c r="J17526" s="184"/>
      <c r="K17526" s="184"/>
      <c r="L17526" s="183"/>
    </row>
    <row r="17527">
      <c r="A17527" s="454"/>
      <c r="B17527" s="927"/>
      <c r="C17527" s="580"/>
      <c r="D17527" s="939"/>
      <c r="E17527" s="940"/>
      <c r="F17527" s="941"/>
      <c r="G17527" s="937" t="str">
        <f t="array" ref="G17527">xlookup(F17527,'Internal Staffing Calculator'!E:E,'Internal Staffing Calculator'!C:C,"")</f>
        <v/>
      </c>
      <c r="H17527" s="932" t="str">
        <f t="array" ref="H17527">if(F17527&lt;&gt;"", iferror(index('Internal Staffing Calculator'!B$8:B23500,match(F17527,'Internal Staffing Calculator'!E$8:E23500,0)), "Not In Budget"),"")</f>
        <v/>
      </c>
      <c r="I17527" s="184"/>
      <c r="J17527" s="184"/>
      <c r="K17527" s="184"/>
      <c r="L17527" s="183"/>
    </row>
    <row r="17528">
      <c r="A17528" s="454"/>
      <c r="B17528" s="927"/>
      <c r="C17528" s="580"/>
      <c r="D17528" s="939"/>
      <c r="E17528" s="940"/>
      <c r="F17528" s="941"/>
      <c r="G17528" s="937" t="str">
        <f t="array" ref="G17528">xlookup(F17528,'Internal Staffing Calculator'!E:E,'Internal Staffing Calculator'!C:C,"")</f>
        <v/>
      </c>
      <c r="H17528" s="932" t="str">
        <f t="array" ref="H17528">if(F17528&lt;&gt;"", iferror(index('Internal Staffing Calculator'!B$8:B23500,match(F17528,'Internal Staffing Calculator'!E$8:E23500,0)), "Not In Budget"),"")</f>
        <v/>
      </c>
      <c r="I17528" s="184"/>
      <c r="J17528" s="184"/>
      <c r="K17528" s="184"/>
      <c r="L17528" s="183"/>
    </row>
    <row r="17529">
      <c r="A17529" s="454"/>
      <c r="B17529" s="927"/>
      <c r="C17529" s="580"/>
      <c r="D17529" s="939"/>
      <c r="E17529" s="940"/>
      <c r="F17529" s="941"/>
      <c r="G17529" s="937" t="str">
        <f t="array" ref="G17529">xlookup(F17529,'Internal Staffing Calculator'!E:E,'Internal Staffing Calculator'!C:C,"")</f>
        <v/>
      </c>
      <c r="H17529" s="932" t="str">
        <f t="array" ref="H17529">if(F17529&lt;&gt;"", iferror(index('Internal Staffing Calculator'!B$8:B23500,match(F17529,'Internal Staffing Calculator'!E$8:E23500,0)), "Not In Budget"),"")</f>
        <v/>
      </c>
      <c r="I17529" s="184"/>
      <c r="J17529" s="184"/>
      <c r="K17529" s="184"/>
      <c r="L17529" s="183"/>
    </row>
    <row r="17530">
      <c r="A17530" s="454"/>
      <c r="B17530" s="927"/>
      <c r="C17530" s="580"/>
      <c r="D17530" s="939"/>
      <c r="E17530" s="940"/>
      <c r="F17530" s="941"/>
      <c r="G17530" s="937" t="str">
        <f t="array" ref="G17530">xlookup(F17530,'Internal Staffing Calculator'!E:E,'Internal Staffing Calculator'!C:C,"")</f>
        <v/>
      </c>
      <c r="H17530" s="932" t="str">
        <f t="array" ref="H17530">if(F17530&lt;&gt;"", iferror(index('Internal Staffing Calculator'!B$8:B23500,match(F17530,'Internal Staffing Calculator'!E$8:E23500,0)), "Not In Budget"),"")</f>
        <v/>
      </c>
      <c r="I17530" s="184"/>
      <c r="J17530" s="184"/>
      <c r="K17530" s="184"/>
      <c r="L17530" s="183"/>
    </row>
    <row r="17531">
      <c r="A17531" s="454"/>
      <c r="B17531" s="927"/>
      <c r="C17531" s="580"/>
      <c r="D17531" s="939"/>
      <c r="E17531" s="940"/>
      <c r="F17531" s="941"/>
      <c r="G17531" s="937" t="str">
        <f t="array" ref="G17531">xlookup(F17531,'Internal Staffing Calculator'!E:E,'Internal Staffing Calculator'!C:C,"")</f>
        <v/>
      </c>
      <c r="H17531" s="932" t="str">
        <f t="array" ref="H17531">if(F17531&lt;&gt;"", iferror(index('Internal Staffing Calculator'!B$8:B23500,match(F17531,'Internal Staffing Calculator'!E$8:E23500,0)), "Not In Budget"),"")</f>
        <v/>
      </c>
      <c r="I17531" s="184"/>
      <c r="J17531" s="184"/>
      <c r="K17531" s="184"/>
      <c r="L17531" s="183"/>
    </row>
    <row r="17532">
      <c r="A17532" s="454"/>
      <c r="B17532" s="927"/>
      <c r="C17532" s="580"/>
      <c r="D17532" s="939"/>
      <c r="E17532" s="940"/>
      <c r="F17532" s="941"/>
      <c r="G17532" s="937" t="str">
        <f t="array" ref="G17532">xlookup(F17532,'Internal Staffing Calculator'!E:E,'Internal Staffing Calculator'!C:C,"")</f>
        <v/>
      </c>
      <c r="H17532" s="932" t="str">
        <f t="array" ref="H17532">if(F17532&lt;&gt;"", iferror(index('Internal Staffing Calculator'!B$8:B23500,match(F17532,'Internal Staffing Calculator'!E$8:E23500,0)), "Not In Budget"),"")</f>
        <v/>
      </c>
      <c r="I17532" s="184"/>
      <c r="J17532" s="184"/>
      <c r="K17532" s="184"/>
      <c r="L17532" s="183"/>
    </row>
    <row r="17533">
      <c r="A17533" s="454"/>
      <c r="B17533" s="927"/>
      <c r="C17533" s="580"/>
      <c r="D17533" s="939"/>
      <c r="E17533" s="940"/>
      <c r="F17533" s="941"/>
      <c r="G17533" s="937" t="str">
        <f t="array" ref="G17533">xlookup(F17533,'Internal Staffing Calculator'!E:E,'Internal Staffing Calculator'!C:C,"")</f>
        <v/>
      </c>
      <c r="H17533" s="932" t="str">
        <f t="array" ref="H17533">if(F17533&lt;&gt;"", iferror(index('Internal Staffing Calculator'!B$8:B23500,match(F17533,'Internal Staffing Calculator'!E$8:E23500,0)), "Not In Budget"),"")</f>
        <v/>
      </c>
      <c r="I17533" s="184"/>
      <c r="J17533" s="184"/>
      <c r="K17533" s="184"/>
      <c r="L17533" s="183"/>
    </row>
    <row r="17534">
      <c r="A17534" s="454"/>
      <c r="B17534" s="927"/>
      <c r="C17534" s="580"/>
      <c r="D17534" s="939"/>
      <c r="E17534" s="940"/>
      <c r="F17534" s="941"/>
      <c r="G17534" s="937" t="str">
        <f t="array" ref="G17534">xlookup(F17534,'Internal Staffing Calculator'!E:E,'Internal Staffing Calculator'!C:C,"")</f>
        <v/>
      </c>
      <c r="H17534" s="932" t="str">
        <f t="array" ref="H17534">if(F17534&lt;&gt;"", iferror(index('Internal Staffing Calculator'!B$8:B23500,match(F17534,'Internal Staffing Calculator'!E$8:E23500,0)), "Not In Budget"),"")</f>
        <v/>
      </c>
      <c r="I17534" s="184"/>
      <c r="J17534" s="184"/>
      <c r="K17534" s="184"/>
      <c r="L17534" s="183"/>
    </row>
    <row r="17535">
      <c r="A17535" s="454"/>
      <c r="B17535" s="927"/>
      <c r="C17535" s="580"/>
      <c r="D17535" s="939"/>
      <c r="E17535" s="940"/>
      <c r="F17535" s="941"/>
      <c r="G17535" s="937" t="str">
        <f t="array" ref="G17535">xlookup(F17535,'Internal Staffing Calculator'!E:E,'Internal Staffing Calculator'!C:C,"")</f>
        <v/>
      </c>
      <c r="H17535" s="932" t="str">
        <f t="array" ref="H17535">if(F17535&lt;&gt;"", iferror(index('Internal Staffing Calculator'!B$8:B23500,match(F17535,'Internal Staffing Calculator'!E$8:E23500,0)), "Not In Budget"),"")</f>
        <v/>
      </c>
      <c r="I17535" s="184"/>
      <c r="J17535" s="184"/>
      <c r="K17535" s="184"/>
      <c r="L17535" s="183"/>
    </row>
    <row r="17536">
      <c r="A17536" s="454"/>
      <c r="B17536" s="927"/>
      <c r="C17536" s="580"/>
      <c r="D17536" s="939"/>
      <c r="E17536" s="940"/>
      <c r="F17536" s="941"/>
      <c r="G17536" s="937" t="str">
        <f t="array" ref="G17536">xlookup(F17536,'Internal Staffing Calculator'!E:E,'Internal Staffing Calculator'!C:C,"")</f>
        <v/>
      </c>
      <c r="H17536" s="932" t="str">
        <f t="array" ref="H17536">if(F17536&lt;&gt;"", iferror(index('Internal Staffing Calculator'!B$8:B23500,match(F17536,'Internal Staffing Calculator'!E$8:E23500,0)), "Not In Budget"),"")</f>
        <v/>
      </c>
      <c r="I17536" s="184"/>
      <c r="J17536" s="184"/>
      <c r="K17536" s="184"/>
      <c r="L17536" s="183"/>
    </row>
    <row r="17537">
      <c r="A17537" s="454"/>
      <c r="B17537" s="927"/>
      <c r="C17537" s="580"/>
      <c r="D17537" s="939"/>
      <c r="E17537" s="940"/>
      <c r="F17537" s="941"/>
      <c r="G17537" s="937" t="str">
        <f t="array" ref="G17537">xlookup(F17537,'Internal Staffing Calculator'!E:E,'Internal Staffing Calculator'!C:C,"")</f>
        <v/>
      </c>
      <c r="H17537" s="932" t="str">
        <f t="array" ref="H17537">if(F17537&lt;&gt;"", iferror(index('Internal Staffing Calculator'!B$8:B23500,match(F17537,'Internal Staffing Calculator'!E$8:E23500,0)), "Not In Budget"),"")</f>
        <v/>
      </c>
      <c r="I17537" s="184"/>
      <c r="J17537" s="184"/>
      <c r="K17537" s="184"/>
      <c r="L17537" s="183"/>
    </row>
    <row r="17538">
      <c r="A17538" s="454"/>
      <c r="B17538" s="927"/>
      <c r="C17538" s="580"/>
      <c r="D17538" s="939"/>
      <c r="E17538" s="940"/>
      <c r="F17538" s="941"/>
      <c r="G17538" s="937" t="str">
        <f t="array" ref="G17538">xlookup(F17538,'Internal Staffing Calculator'!E:E,'Internal Staffing Calculator'!C:C,"")</f>
        <v/>
      </c>
      <c r="H17538" s="932" t="str">
        <f t="array" ref="H17538">if(F17538&lt;&gt;"", iferror(index('Internal Staffing Calculator'!B$8:B23500,match(F17538,'Internal Staffing Calculator'!E$8:E23500,0)), "Not In Budget"),"")</f>
        <v/>
      </c>
      <c r="I17538" s="184"/>
      <c r="J17538" s="184"/>
      <c r="K17538" s="184"/>
      <c r="L17538" s="183"/>
    </row>
    <row r="17539">
      <c r="A17539" s="454"/>
      <c r="B17539" s="927"/>
      <c r="C17539" s="580"/>
      <c r="D17539" s="939"/>
      <c r="E17539" s="940"/>
      <c r="F17539" s="941"/>
      <c r="G17539" s="937" t="str">
        <f t="array" ref="G17539">xlookup(F17539,'Internal Staffing Calculator'!E:E,'Internal Staffing Calculator'!C:C,"")</f>
        <v/>
      </c>
      <c r="H17539" s="932" t="str">
        <f t="array" ref="H17539">if(F17539&lt;&gt;"", iferror(index('Internal Staffing Calculator'!B$8:B23500,match(F17539,'Internal Staffing Calculator'!E$8:E23500,0)), "Not In Budget"),"")</f>
        <v/>
      </c>
      <c r="I17539" s="184"/>
      <c r="J17539" s="184"/>
      <c r="K17539" s="184"/>
      <c r="L17539" s="183"/>
    </row>
    <row r="17540">
      <c r="A17540" s="454"/>
      <c r="B17540" s="927"/>
      <c r="C17540" s="580"/>
      <c r="D17540" s="939"/>
      <c r="E17540" s="940"/>
      <c r="F17540" s="941"/>
      <c r="G17540" s="937" t="str">
        <f t="array" ref="G17540">xlookup(F17540,'Internal Staffing Calculator'!E:E,'Internal Staffing Calculator'!C:C,"")</f>
        <v/>
      </c>
      <c r="H17540" s="932" t="str">
        <f t="array" ref="H17540">if(F17540&lt;&gt;"", iferror(index('Internal Staffing Calculator'!B$8:B23500,match(F17540,'Internal Staffing Calculator'!E$8:E23500,0)), "Not In Budget"),"")</f>
        <v/>
      </c>
      <c r="I17540" s="184"/>
      <c r="J17540" s="184"/>
      <c r="K17540" s="184"/>
      <c r="L17540" s="183"/>
    </row>
    <row r="17541">
      <c r="A17541" s="454"/>
      <c r="B17541" s="927"/>
      <c r="C17541" s="580"/>
      <c r="D17541" s="939"/>
      <c r="E17541" s="940"/>
      <c r="F17541" s="941"/>
      <c r="G17541" s="937" t="str">
        <f t="array" ref="G17541">xlookup(F17541,'Internal Staffing Calculator'!E:E,'Internal Staffing Calculator'!C:C,"")</f>
        <v/>
      </c>
      <c r="H17541" s="932" t="str">
        <f t="array" ref="H17541">if(F17541&lt;&gt;"", iferror(index('Internal Staffing Calculator'!B$8:B23500,match(F17541,'Internal Staffing Calculator'!E$8:E23500,0)), "Not In Budget"),"")</f>
        <v/>
      </c>
      <c r="I17541" s="184"/>
      <c r="J17541" s="184"/>
      <c r="K17541" s="184"/>
      <c r="L17541" s="183"/>
    </row>
    <row r="17542">
      <c r="A17542" s="454"/>
      <c r="B17542" s="927"/>
      <c r="C17542" s="580"/>
      <c r="D17542" s="939"/>
      <c r="E17542" s="940"/>
      <c r="F17542" s="941"/>
      <c r="G17542" s="937" t="str">
        <f t="array" ref="G17542">xlookup(F17542,'Internal Staffing Calculator'!E:E,'Internal Staffing Calculator'!C:C,"")</f>
        <v/>
      </c>
      <c r="H17542" s="932" t="str">
        <f t="array" ref="H17542">if(F17542&lt;&gt;"", iferror(index('Internal Staffing Calculator'!B$8:B23500,match(F17542,'Internal Staffing Calculator'!E$8:E23500,0)), "Not In Budget"),"")</f>
        <v/>
      </c>
      <c r="I17542" s="184"/>
      <c r="J17542" s="184"/>
      <c r="K17542" s="184"/>
      <c r="L17542" s="183"/>
    </row>
    <row r="17543">
      <c r="A17543" s="454"/>
      <c r="B17543" s="927"/>
      <c r="C17543" s="580"/>
      <c r="D17543" s="939"/>
      <c r="E17543" s="940"/>
      <c r="F17543" s="941"/>
      <c r="G17543" s="937" t="str">
        <f t="array" ref="G17543">xlookup(F17543,'Internal Staffing Calculator'!E:E,'Internal Staffing Calculator'!C:C,"")</f>
        <v/>
      </c>
      <c r="H17543" s="932" t="str">
        <f t="array" ref="H17543">if(F17543&lt;&gt;"", iferror(index('Internal Staffing Calculator'!B$8:B23500,match(F17543,'Internal Staffing Calculator'!E$8:E23500,0)), "Not In Budget"),"")</f>
        <v/>
      </c>
      <c r="I17543" s="184"/>
      <c r="J17543" s="184"/>
      <c r="K17543" s="184"/>
      <c r="L17543" s="183"/>
    </row>
    <row r="17544">
      <c r="A17544" s="454"/>
      <c r="B17544" s="927"/>
      <c r="C17544" s="580"/>
      <c r="D17544" s="939"/>
      <c r="E17544" s="940"/>
      <c r="F17544" s="941"/>
      <c r="G17544" s="937" t="str">
        <f t="array" ref="G17544">xlookup(F17544,'Internal Staffing Calculator'!E:E,'Internal Staffing Calculator'!C:C,"")</f>
        <v/>
      </c>
      <c r="H17544" s="932" t="str">
        <f t="array" ref="H17544">if(F17544&lt;&gt;"", iferror(index('Internal Staffing Calculator'!B$8:B23500,match(F17544,'Internal Staffing Calculator'!E$8:E23500,0)), "Not In Budget"),"")</f>
        <v/>
      </c>
      <c r="I17544" s="184"/>
      <c r="J17544" s="184"/>
      <c r="K17544" s="184"/>
      <c r="L17544" s="183"/>
    </row>
    <row r="17545">
      <c r="A17545" s="454"/>
      <c r="B17545" s="927"/>
      <c r="C17545" s="580"/>
      <c r="D17545" s="939"/>
      <c r="E17545" s="940"/>
      <c r="F17545" s="941"/>
      <c r="G17545" s="937" t="str">
        <f t="array" ref="G17545">xlookup(F17545,'Internal Staffing Calculator'!E:E,'Internal Staffing Calculator'!C:C,"")</f>
        <v/>
      </c>
      <c r="H17545" s="932" t="str">
        <f t="array" ref="H17545">if(F17545&lt;&gt;"", iferror(index('Internal Staffing Calculator'!B$8:B23500,match(F17545,'Internal Staffing Calculator'!E$8:E23500,0)), "Not In Budget"),"")</f>
        <v/>
      </c>
      <c r="I17545" s="184"/>
      <c r="J17545" s="184"/>
      <c r="K17545" s="184"/>
      <c r="L17545" s="183"/>
    </row>
    <row r="17546">
      <c r="A17546" s="454"/>
      <c r="B17546" s="927"/>
      <c r="C17546" s="580"/>
      <c r="D17546" s="939"/>
      <c r="E17546" s="940"/>
      <c r="F17546" s="941"/>
      <c r="G17546" s="937" t="str">
        <f t="array" ref="G17546">xlookup(F17546,'Internal Staffing Calculator'!E:E,'Internal Staffing Calculator'!C:C,"")</f>
        <v/>
      </c>
      <c r="H17546" s="932" t="str">
        <f t="array" ref="H17546">if(F17546&lt;&gt;"", iferror(index('Internal Staffing Calculator'!B$8:B23500,match(F17546,'Internal Staffing Calculator'!E$8:E23500,0)), "Not In Budget"),"")</f>
        <v/>
      </c>
      <c r="I17546" s="184"/>
      <c r="J17546" s="184"/>
      <c r="K17546" s="184"/>
      <c r="L17546" s="183"/>
    </row>
    <row r="17547">
      <c r="A17547" s="454"/>
      <c r="B17547" s="927"/>
      <c r="C17547" s="580"/>
      <c r="D17547" s="939"/>
      <c r="E17547" s="940"/>
      <c r="F17547" s="941"/>
      <c r="G17547" s="937" t="str">
        <f t="array" ref="G17547">xlookup(F17547,'Internal Staffing Calculator'!E:E,'Internal Staffing Calculator'!C:C,"")</f>
        <v/>
      </c>
      <c r="H17547" s="932" t="str">
        <f t="array" ref="H17547">if(F17547&lt;&gt;"", iferror(index('Internal Staffing Calculator'!B$8:B23500,match(F17547,'Internal Staffing Calculator'!E$8:E23500,0)), "Not In Budget"),"")</f>
        <v/>
      </c>
      <c r="I17547" s="184"/>
      <c r="J17547" s="184"/>
      <c r="K17547" s="184"/>
      <c r="L17547" s="183"/>
    </row>
    <row r="17548">
      <c r="A17548" s="454"/>
      <c r="B17548" s="927"/>
      <c r="C17548" s="580"/>
      <c r="D17548" s="939"/>
      <c r="E17548" s="940"/>
      <c r="F17548" s="941"/>
      <c r="G17548" s="937" t="str">
        <f t="array" ref="G17548">xlookup(F17548,'Internal Staffing Calculator'!E:E,'Internal Staffing Calculator'!C:C,"")</f>
        <v/>
      </c>
      <c r="H17548" s="932" t="str">
        <f t="array" ref="H17548">if(F17548&lt;&gt;"", iferror(index('Internal Staffing Calculator'!B$8:B23500,match(F17548,'Internal Staffing Calculator'!E$8:E23500,0)), "Not In Budget"),"")</f>
        <v/>
      </c>
      <c r="I17548" s="184"/>
      <c r="J17548" s="184"/>
      <c r="K17548" s="184"/>
      <c r="L17548" s="183"/>
    </row>
    <row r="17549">
      <c r="A17549" s="454"/>
      <c r="B17549" s="927"/>
      <c r="C17549" s="580"/>
      <c r="D17549" s="939"/>
      <c r="E17549" s="940"/>
      <c r="F17549" s="941"/>
      <c r="G17549" s="937" t="str">
        <f t="array" ref="G17549">xlookup(F17549,'Internal Staffing Calculator'!E:E,'Internal Staffing Calculator'!C:C,"")</f>
        <v/>
      </c>
      <c r="H17549" s="932" t="str">
        <f t="array" ref="H17549">if(F17549&lt;&gt;"", iferror(index('Internal Staffing Calculator'!B$8:B23500,match(F17549,'Internal Staffing Calculator'!E$8:E23500,0)), "Not In Budget"),"")</f>
        <v/>
      </c>
      <c r="I17549" s="184"/>
      <c r="J17549" s="184"/>
      <c r="K17549" s="184"/>
      <c r="L17549" s="183"/>
    </row>
    <row r="17550">
      <c r="A17550" s="454"/>
      <c r="B17550" s="927"/>
      <c r="C17550" s="580"/>
      <c r="D17550" s="939"/>
      <c r="E17550" s="940"/>
      <c r="F17550" s="941"/>
      <c r="G17550" s="937" t="str">
        <f t="array" ref="G17550">xlookup(F17550,'Internal Staffing Calculator'!E:E,'Internal Staffing Calculator'!C:C,"")</f>
        <v/>
      </c>
      <c r="H17550" s="932" t="str">
        <f t="array" ref="H17550">if(F17550&lt;&gt;"", iferror(index('Internal Staffing Calculator'!B$8:B23500,match(F17550,'Internal Staffing Calculator'!E$8:E23500,0)), "Not In Budget"),"")</f>
        <v/>
      </c>
      <c r="I17550" s="184"/>
      <c r="J17550" s="184"/>
      <c r="K17550" s="184"/>
      <c r="L17550" s="183"/>
    </row>
    <row r="17551">
      <c r="A17551" s="454"/>
      <c r="B17551" s="927"/>
      <c r="C17551" s="580"/>
      <c r="D17551" s="939"/>
      <c r="E17551" s="940"/>
      <c r="F17551" s="941"/>
      <c r="G17551" s="937" t="str">
        <f t="array" ref="G17551">xlookup(F17551,'Internal Staffing Calculator'!E:E,'Internal Staffing Calculator'!C:C,"")</f>
        <v/>
      </c>
      <c r="H17551" s="932" t="str">
        <f t="array" ref="H17551">if(F17551&lt;&gt;"", iferror(index('Internal Staffing Calculator'!B$8:B23500,match(F17551,'Internal Staffing Calculator'!E$8:E23500,0)), "Not In Budget"),"")</f>
        <v/>
      </c>
      <c r="I17551" s="184"/>
      <c r="J17551" s="184"/>
      <c r="K17551" s="184"/>
      <c r="L17551" s="183"/>
    </row>
    <row r="17552">
      <c r="A17552" s="454"/>
      <c r="B17552" s="927"/>
      <c r="C17552" s="580"/>
      <c r="D17552" s="939"/>
      <c r="E17552" s="940"/>
      <c r="F17552" s="941"/>
      <c r="G17552" s="937" t="str">
        <f t="array" ref="G17552">xlookup(F17552,'Internal Staffing Calculator'!E:E,'Internal Staffing Calculator'!C:C,"")</f>
        <v/>
      </c>
      <c r="H17552" s="932" t="str">
        <f t="array" ref="H17552">if(F17552&lt;&gt;"", iferror(index('Internal Staffing Calculator'!B$8:B23500,match(F17552,'Internal Staffing Calculator'!E$8:E23500,0)), "Not In Budget"),"")</f>
        <v/>
      </c>
      <c r="I17552" s="184"/>
      <c r="J17552" s="184"/>
      <c r="K17552" s="184"/>
      <c r="L17552" s="183"/>
    </row>
    <row r="17553">
      <c r="A17553" s="454"/>
      <c r="B17553" s="927"/>
      <c r="C17553" s="580"/>
      <c r="D17553" s="939"/>
      <c r="E17553" s="940"/>
      <c r="F17553" s="941"/>
      <c r="G17553" s="937" t="str">
        <f t="array" ref="G17553">xlookup(F17553,'Internal Staffing Calculator'!E:E,'Internal Staffing Calculator'!C:C,"")</f>
        <v/>
      </c>
      <c r="H17553" s="932" t="str">
        <f t="array" ref="H17553">if(F17553&lt;&gt;"", iferror(index('Internal Staffing Calculator'!B$8:B23500,match(F17553,'Internal Staffing Calculator'!E$8:E23500,0)), "Not In Budget"),"")</f>
        <v/>
      </c>
      <c r="I17553" s="184"/>
      <c r="J17553" s="184"/>
      <c r="K17553" s="184"/>
      <c r="L17553" s="183"/>
    </row>
    <row r="17554">
      <c r="A17554" s="454"/>
      <c r="B17554" s="927"/>
      <c r="C17554" s="580"/>
      <c r="D17554" s="939"/>
      <c r="E17554" s="940"/>
      <c r="F17554" s="941"/>
      <c r="G17554" s="937" t="str">
        <f t="array" ref="G17554">xlookup(F17554,'Internal Staffing Calculator'!E:E,'Internal Staffing Calculator'!C:C,"")</f>
        <v/>
      </c>
      <c r="H17554" s="932" t="str">
        <f t="array" ref="H17554">if(F17554&lt;&gt;"", iferror(index('Internal Staffing Calculator'!B$8:B23500,match(F17554,'Internal Staffing Calculator'!E$8:E23500,0)), "Not In Budget"),"")</f>
        <v/>
      </c>
      <c r="I17554" s="184"/>
      <c r="J17554" s="184"/>
      <c r="K17554" s="184"/>
      <c r="L17554" s="183"/>
    </row>
    <row r="17555">
      <c r="A17555" s="454"/>
      <c r="B17555" s="927"/>
      <c r="C17555" s="580"/>
      <c r="D17555" s="939"/>
      <c r="E17555" s="940"/>
      <c r="F17555" s="941"/>
      <c r="G17555" s="937" t="str">
        <f t="array" ref="G17555">xlookup(F17555,'Internal Staffing Calculator'!E:E,'Internal Staffing Calculator'!C:C,"")</f>
        <v/>
      </c>
      <c r="H17555" s="932" t="str">
        <f t="array" ref="H17555">if(F17555&lt;&gt;"", iferror(index('Internal Staffing Calculator'!B$8:B23500,match(F17555,'Internal Staffing Calculator'!E$8:E23500,0)), "Not In Budget"),"")</f>
        <v/>
      </c>
      <c r="I17555" s="184"/>
      <c r="J17555" s="184"/>
      <c r="K17555" s="184"/>
      <c r="L17555" s="183"/>
    </row>
    <row r="17556">
      <c r="A17556" s="454"/>
      <c r="B17556" s="927"/>
      <c r="C17556" s="580"/>
      <c r="D17556" s="939"/>
      <c r="E17556" s="940"/>
      <c r="F17556" s="941"/>
      <c r="G17556" s="937" t="str">
        <f t="array" ref="G17556">xlookup(F17556,'Internal Staffing Calculator'!E:E,'Internal Staffing Calculator'!C:C,"")</f>
        <v/>
      </c>
      <c r="H17556" s="932" t="str">
        <f t="array" ref="H17556">if(F17556&lt;&gt;"", iferror(index('Internal Staffing Calculator'!B$8:B23500,match(F17556,'Internal Staffing Calculator'!E$8:E23500,0)), "Not In Budget"),"")</f>
        <v/>
      </c>
      <c r="I17556" s="184"/>
      <c r="J17556" s="184"/>
      <c r="K17556" s="184"/>
      <c r="L17556" s="183"/>
    </row>
    <row r="17557">
      <c r="A17557" s="454"/>
      <c r="B17557" s="927"/>
      <c r="C17557" s="580"/>
      <c r="D17557" s="939"/>
      <c r="E17557" s="940"/>
      <c r="F17557" s="941"/>
      <c r="G17557" s="937" t="str">
        <f t="array" ref="G17557">xlookup(F17557,'Internal Staffing Calculator'!E:E,'Internal Staffing Calculator'!C:C,"")</f>
        <v/>
      </c>
      <c r="H17557" s="932" t="str">
        <f t="array" ref="H17557">if(F17557&lt;&gt;"", iferror(index('Internal Staffing Calculator'!B$8:B23500,match(F17557,'Internal Staffing Calculator'!E$8:E23500,0)), "Not In Budget"),"")</f>
        <v/>
      </c>
      <c r="I17557" s="184"/>
      <c r="J17557" s="184"/>
      <c r="K17557" s="184"/>
      <c r="L17557" s="183"/>
    </row>
    <row r="17558">
      <c r="A17558" s="454"/>
      <c r="B17558" s="927"/>
      <c r="C17558" s="580"/>
      <c r="D17558" s="939"/>
      <c r="E17558" s="940"/>
      <c r="F17558" s="941"/>
      <c r="G17558" s="937" t="str">
        <f t="array" ref="G17558">xlookup(F17558,'Internal Staffing Calculator'!E:E,'Internal Staffing Calculator'!C:C,"")</f>
        <v/>
      </c>
      <c r="H17558" s="932" t="str">
        <f t="array" ref="H17558">if(F17558&lt;&gt;"", iferror(index('Internal Staffing Calculator'!B$8:B23500,match(F17558,'Internal Staffing Calculator'!E$8:E23500,0)), "Not In Budget"),"")</f>
        <v/>
      </c>
      <c r="I17558" s="184"/>
      <c r="J17558" s="184"/>
      <c r="K17558" s="184"/>
      <c r="L17558" s="183"/>
    </row>
    <row r="17559">
      <c r="A17559" s="454"/>
      <c r="B17559" s="927"/>
      <c r="C17559" s="580"/>
      <c r="D17559" s="939"/>
      <c r="E17559" s="940"/>
      <c r="F17559" s="941"/>
      <c r="G17559" s="937" t="str">
        <f t="array" ref="G17559">xlookup(F17559,'Internal Staffing Calculator'!E:E,'Internal Staffing Calculator'!C:C,"")</f>
        <v/>
      </c>
      <c r="H17559" s="932" t="str">
        <f t="array" ref="H17559">if(F17559&lt;&gt;"", iferror(index('Internal Staffing Calculator'!B$8:B23500,match(F17559,'Internal Staffing Calculator'!E$8:E23500,0)), "Not In Budget"),"")</f>
        <v/>
      </c>
      <c r="I17559" s="184"/>
      <c r="J17559" s="184"/>
      <c r="K17559" s="184"/>
      <c r="L17559" s="183"/>
    </row>
    <row r="17560">
      <c r="A17560" s="454"/>
      <c r="B17560" s="927"/>
      <c r="C17560" s="580"/>
      <c r="D17560" s="939"/>
      <c r="E17560" s="940"/>
      <c r="F17560" s="941"/>
      <c r="G17560" s="937" t="str">
        <f t="array" ref="G17560">xlookup(F17560,'Internal Staffing Calculator'!E:E,'Internal Staffing Calculator'!C:C,"")</f>
        <v/>
      </c>
      <c r="H17560" s="932" t="str">
        <f t="array" ref="H17560">if(F17560&lt;&gt;"", iferror(index('Internal Staffing Calculator'!B$8:B23500,match(F17560,'Internal Staffing Calculator'!E$8:E23500,0)), "Not In Budget"),"")</f>
        <v/>
      </c>
      <c r="I17560" s="184"/>
      <c r="J17560" s="184"/>
      <c r="K17560" s="184"/>
      <c r="L17560" s="183"/>
    </row>
    <row r="17561">
      <c r="A17561" s="454"/>
      <c r="B17561" s="927"/>
      <c r="C17561" s="580"/>
      <c r="D17561" s="939"/>
      <c r="E17561" s="940"/>
      <c r="F17561" s="941"/>
      <c r="G17561" s="937" t="str">
        <f t="array" ref="G17561">xlookup(F17561,'Internal Staffing Calculator'!E:E,'Internal Staffing Calculator'!C:C,"")</f>
        <v/>
      </c>
      <c r="H17561" s="932" t="str">
        <f t="array" ref="H17561">if(F17561&lt;&gt;"", iferror(index('Internal Staffing Calculator'!B$8:B23500,match(F17561,'Internal Staffing Calculator'!E$8:E23500,0)), "Not In Budget"),"")</f>
        <v/>
      </c>
      <c r="I17561" s="184"/>
      <c r="J17561" s="184"/>
      <c r="K17561" s="184"/>
      <c r="L17561" s="183"/>
    </row>
    <row r="17562">
      <c r="A17562" s="454"/>
      <c r="B17562" s="927"/>
      <c r="C17562" s="580"/>
      <c r="D17562" s="939"/>
      <c r="E17562" s="940"/>
      <c r="F17562" s="941"/>
      <c r="G17562" s="937" t="str">
        <f t="array" ref="G17562">xlookup(F17562,'Internal Staffing Calculator'!E:E,'Internal Staffing Calculator'!C:C,"")</f>
        <v/>
      </c>
      <c r="H17562" s="932" t="str">
        <f t="array" ref="H17562">if(F17562&lt;&gt;"", iferror(index('Internal Staffing Calculator'!B$8:B23500,match(F17562,'Internal Staffing Calculator'!E$8:E23500,0)), "Not In Budget"),"")</f>
        <v/>
      </c>
      <c r="I17562" s="184"/>
      <c r="J17562" s="184"/>
      <c r="K17562" s="184"/>
      <c r="L17562" s="183"/>
    </row>
    <row r="17563">
      <c r="A17563" s="454"/>
      <c r="B17563" s="927"/>
      <c r="C17563" s="580"/>
      <c r="D17563" s="939"/>
      <c r="E17563" s="940"/>
      <c r="F17563" s="941"/>
      <c r="G17563" s="937" t="str">
        <f t="array" ref="G17563">xlookup(F17563,'Internal Staffing Calculator'!E:E,'Internal Staffing Calculator'!C:C,"")</f>
        <v/>
      </c>
      <c r="H17563" s="932" t="str">
        <f t="array" ref="H17563">if(F17563&lt;&gt;"", iferror(index('Internal Staffing Calculator'!B$8:B23500,match(F17563,'Internal Staffing Calculator'!E$8:E23500,0)), "Not In Budget"),"")</f>
        <v/>
      </c>
      <c r="I17563" s="184"/>
      <c r="J17563" s="184"/>
      <c r="K17563" s="184"/>
      <c r="L17563" s="183"/>
    </row>
    <row r="17564">
      <c r="A17564" s="454"/>
      <c r="B17564" s="927"/>
      <c r="C17564" s="580"/>
      <c r="D17564" s="939"/>
      <c r="E17564" s="940"/>
      <c r="F17564" s="941"/>
      <c r="G17564" s="937" t="str">
        <f t="array" ref="G17564">xlookup(F17564,'Internal Staffing Calculator'!E:E,'Internal Staffing Calculator'!C:C,"")</f>
        <v/>
      </c>
      <c r="H17564" s="932" t="str">
        <f t="array" ref="H17564">if(F17564&lt;&gt;"", iferror(index('Internal Staffing Calculator'!B$8:B23500,match(F17564,'Internal Staffing Calculator'!E$8:E23500,0)), "Not In Budget"),"")</f>
        <v/>
      </c>
      <c r="I17564" s="184"/>
      <c r="J17564" s="184"/>
      <c r="K17564" s="184"/>
      <c r="L17564" s="183"/>
    </row>
    <row r="17565">
      <c r="A17565" s="454"/>
      <c r="B17565" s="927"/>
      <c r="C17565" s="580"/>
      <c r="D17565" s="939"/>
      <c r="E17565" s="940"/>
      <c r="F17565" s="941"/>
      <c r="G17565" s="937" t="str">
        <f t="array" ref="G17565">xlookup(F17565,'Internal Staffing Calculator'!E:E,'Internal Staffing Calculator'!C:C,"")</f>
        <v/>
      </c>
      <c r="H17565" s="932" t="str">
        <f t="array" ref="H17565">if(F17565&lt;&gt;"", iferror(index('Internal Staffing Calculator'!B$8:B23500,match(F17565,'Internal Staffing Calculator'!E$8:E23500,0)), "Not In Budget"),"")</f>
        <v/>
      </c>
      <c r="I17565" s="184"/>
      <c r="J17565" s="184"/>
      <c r="K17565" s="184"/>
      <c r="L17565" s="183"/>
    </row>
    <row r="17566">
      <c r="A17566" s="454"/>
      <c r="B17566" s="927"/>
      <c r="C17566" s="580"/>
      <c r="D17566" s="939"/>
      <c r="E17566" s="940"/>
      <c r="F17566" s="941"/>
      <c r="G17566" s="937" t="str">
        <f t="array" ref="G17566">xlookup(F17566,'Internal Staffing Calculator'!E:E,'Internal Staffing Calculator'!C:C,"")</f>
        <v/>
      </c>
      <c r="H17566" s="932" t="str">
        <f t="array" ref="H17566">if(F17566&lt;&gt;"", iferror(index('Internal Staffing Calculator'!B$8:B23500,match(F17566,'Internal Staffing Calculator'!E$8:E23500,0)), "Not In Budget"),"")</f>
        <v/>
      </c>
      <c r="I17566" s="184"/>
      <c r="J17566" s="184"/>
      <c r="K17566" s="184"/>
      <c r="L17566" s="183"/>
    </row>
    <row r="17567">
      <c r="A17567" s="454"/>
      <c r="B17567" s="927"/>
      <c r="C17567" s="580"/>
      <c r="D17567" s="939"/>
      <c r="E17567" s="940"/>
      <c r="F17567" s="941"/>
      <c r="G17567" s="937" t="str">
        <f t="array" ref="G17567">xlookup(F17567,'Internal Staffing Calculator'!E:E,'Internal Staffing Calculator'!C:C,"")</f>
        <v/>
      </c>
      <c r="H17567" s="932" t="str">
        <f t="array" ref="H17567">if(F17567&lt;&gt;"", iferror(index('Internal Staffing Calculator'!B$8:B23500,match(F17567,'Internal Staffing Calculator'!E$8:E23500,0)), "Not In Budget"),"")</f>
        <v/>
      </c>
      <c r="I17567" s="184"/>
      <c r="J17567" s="184"/>
      <c r="K17567" s="184"/>
      <c r="L17567" s="183"/>
    </row>
    <row r="17568">
      <c r="A17568" s="454"/>
      <c r="B17568" s="927"/>
      <c r="C17568" s="580"/>
      <c r="D17568" s="939"/>
      <c r="E17568" s="940"/>
      <c r="F17568" s="941"/>
      <c r="G17568" s="937" t="str">
        <f t="array" ref="G17568">xlookup(F17568,'Internal Staffing Calculator'!E:E,'Internal Staffing Calculator'!C:C,"")</f>
        <v/>
      </c>
      <c r="H17568" s="932" t="str">
        <f t="array" ref="H17568">if(F17568&lt;&gt;"", iferror(index('Internal Staffing Calculator'!B$8:B23500,match(F17568,'Internal Staffing Calculator'!E$8:E23500,0)), "Not In Budget"),"")</f>
        <v/>
      </c>
      <c r="I17568" s="184"/>
      <c r="J17568" s="184"/>
      <c r="K17568" s="184"/>
      <c r="L17568" s="183"/>
    </row>
    <row r="17569">
      <c r="A17569" s="454"/>
      <c r="B17569" s="927"/>
      <c r="C17569" s="580"/>
      <c r="D17569" s="939"/>
      <c r="E17569" s="940"/>
      <c r="F17569" s="941"/>
      <c r="G17569" s="937" t="str">
        <f t="array" ref="G17569">xlookup(F17569,'Internal Staffing Calculator'!E:E,'Internal Staffing Calculator'!C:C,"")</f>
        <v/>
      </c>
      <c r="H17569" s="932" t="str">
        <f t="array" ref="H17569">if(F17569&lt;&gt;"", iferror(index('Internal Staffing Calculator'!B$8:B23500,match(F17569,'Internal Staffing Calculator'!E$8:E23500,0)), "Not In Budget"),"")</f>
        <v/>
      </c>
      <c r="I17569" s="184"/>
      <c r="J17569" s="184"/>
      <c r="K17569" s="184"/>
      <c r="L17569" s="183"/>
    </row>
    <row r="17570">
      <c r="A17570" s="454"/>
      <c r="B17570" s="927"/>
      <c r="C17570" s="580"/>
      <c r="D17570" s="939"/>
      <c r="E17570" s="940"/>
      <c r="F17570" s="941"/>
      <c r="G17570" s="937" t="str">
        <f t="array" ref="G17570">xlookup(F17570,'Internal Staffing Calculator'!E:E,'Internal Staffing Calculator'!C:C,"")</f>
        <v/>
      </c>
      <c r="H17570" s="932" t="str">
        <f t="array" ref="H17570">if(F17570&lt;&gt;"", iferror(index('Internal Staffing Calculator'!B$8:B23500,match(F17570,'Internal Staffing Calculator'!E$8:E23500,0)), "Not In Budget"),"")</f>
        <v/>
      </c>
      <c r="I17570" s="184"/>
      <c r="J17570" s="184"/>
      <c r="K17570" s="184"/>
      <c r="L17570" s="183"/>
    </row>
    <row r="17571">
      <c r="A17571" s="454"/>
      <c r="B17571" s="927"/>
      <c r="C17571" s="580"/>
      <c r="D17571" s="939"/>
      <c r="E17571" s="940"/>
      <c r="F17571" s="941"/>
      <c r="G17571" s="937" t="str">
        <f t="array" ref="G17571">xlookup(F17571,'Internal Staffing Calculator'!E:E,'Internal Staffing Calculator'!C:C,"")</f>
        <v/>
      </c>
      <c r="H17571" s="932" t="str">
        <f t="array" ref="H17571">if(F17571&lt;&gt;"", iferror(index('Internal Staffing Calculator'!B$8:B23500,match(F17571,'Internal Staffing Calculator'!E$8:E23500,0)), "Not In Budget"),"")</f>
        <v/>
      </c>
      <c r="I17571" s="184"/>
      <c r="J17571" s="184"/>
      <c r="K17571" s="184"/>
      <c r="L17571" s="183"/>
    </row>
    <row r="17572">
      <c r="A17572" s="454"/>
      <c r="B17572" s="927"/>
      <c r="C17572" s="580"/>
      <c r="D17572" s="939"/>
      <c r="E17572" s="940"/>
      <c r="F17572" s="941"/>
      <c r="G17572" s="937" t="str">
        <f t="array" ref="G17572">xlookup(F17572,'Internal Staffing Calculator'!E:E,'Internal Staffing Calculator'!C:C,"")</f>
        <v/>
      </c>
      <c r="H17572" s="932" t="str">
        <f t="array" ref="H17572">if(F17572&lt;&gt;"", iferror(index('Internal Staffing Calculator'!B$8:B23500,match(F17572,'Internal Staffing Calculator'!E$8:E23500,0)), "Not In Budget"),"")</f>
        <v/>
      </c>
      <c r="I17572" s="184"/>
      <c r="J17572" s="184"/>
      <c r="K17572" s="184"/>
      <c r="L17572" s="183"/>
    </row>
    <row r="17573">
      <c r="A17573" s="454"/>
      <c r="B17573" s="927"/>
      <c r="C17573" s="580"/>
      <c r="D17573" s="939"/>
      <c r="E17573" s="940"/>
      <c r="F17573" s="941"/>
      <c r="G17573" s="937" t="str">
        <f t="array" ref="G17573">xlookup(F17573,'Internal Staffing Calculator'!E:E,'Internal Staffing Calculator'!C:C,"")</f>
        <v/>
      </c>
      <c r="H17573" s="932" t="str">
        <f t="array" ref="H17573">if(F17573&lt;&gt;"", iferror(index('Internal Staffing Calculator'!B$8:B23500,match(F17573,'Internal Staffing Calculator'!E$8:E23500,0)), "Not In Budget"),"")</f>
        <v/>
      </c>
      <c r="I17573" s="184"/>
      <c r="J17573" s="184"/>
      <c r="K17573" s="184"/>
      <c r="L17573" s="183"/>
    </row>
    <row r="17574">
      <c r="A17574" s="454"/>
      <c r="B17574" s="927"/>
      <c r="C17574" s="580"/>
      <c r="D17574" s="939"/>
      <c r="E17574" s="940"/>
      <c r="F17574" s="941"/>
      <c r="G17574" s="937" t="str">
        <f t="array" ref="G17574">xlookup(F17574,'Internal Staffing Calculator'!E:E,'Internal Staffing Calculator'!C:C,"")</f>
        <v/>
      </c>
      <c r="H17574" s="932" t="str">
        <f t="array" ref="H17574">if(F17574&lt;&gt;"", iferror(index('Internal Staffing Calculator'!B$8:B23500,match(F17574,'Internal Staffing Calculator'!E$8:E23500,0)), "Not In Budget"),"")</f>
        <v/>
      </c>
      <c r="I17574" s="184"/>
      <c r="J17574" s="184"/>
      <c r="K17574" s="184"/>
      <c r="L17574" s="183"/>
    </row>
    <row r="17575">
      <c r="A17575" s="454"/>
      <c r="B17575" s="927"/>
      <c r="C17575" s="580"/>
      <c r="D17575" s="939"/>
      <c r="E17575" s="940"/>
      <c r="F17575" s="941"/>
      <c r="G17575" s="937" t="str">
        <f t="array" ref="G17575">xlookup(F17575,'Internal Staffing Calculator'!E:E,'Internal Staffing Calculator'!C:C,"")</f>
        <v/>
      </c>
      <c r="H17575" s="932" t="str">
        <f t="array" ref="H17575">if(F17575&lt;&gt;"", iferror(index('Internal Staffing Calculator'!B$8:B23500,match(F17575,'Internal Staffing Calculator'!E$8:E23500,0)), "Not In Budget"),"")</f>
        <v/>
      </c>
      <c r="I17575" s="184"/>
      <c r="J17575" s="184"/>
      <c r="K17575" s="184"/>
      <c r="L17575" s="183"/>
    </row>
    <row r="17576">
      <c r="A17576" s="454"/>
      <c r="B17576" s="927"/>
      <c r="C17576" s="580"/>
      <c r="D17576" s="939"/>
      <c r="E17576" s="940"/>
      <c r="F17576" s="941"/>
      <c r="G17576" s="937" t="str">
        <f t="array" ref="G17576">xlookup(F17576,'Internal Staffing Calculator'!E:E,'Internal Staffing Calculator'!C:C,"")</f>
        <v/>
      </c>
      <c r="H17576" s="932" t="str">
        <f t="array" ref="H17576">if(F17576&lt;&gt;"", iferror(index('Internal Staffing Calculator'!B$8:B23500,match(F17576,'Internal Staffing Calculator'!E$8:E23500,0)), "Not In Budget"),"")</f>
        <v/>
      </c>
      <c r="I17576" s="184"/>
      <c r="J17576" s="184"/>
      <c r="K17576" s="184"/>
      <c r="L17576" s="183"/>
    </row>
    <row r="17577">
      <c r="A17577" s="454"/>
      <c r="B17577" s="927"/>
      <c r="C17577" s="580"/>
      <c r="D17577" s="939"/>
      <c r="E17577" s="940"/>
      <c r="F17577" s="941"/>
      <c r="G17577" s="937" t="str">
        <f t="array" ref="G17577">xlookup(F17577,'Internal Staffing Calculator'!E:E,'Internal Staffing Calculator'!C:C,"")</f>
        <v/>
      </c>
      <c r="H17577" s="932" t="str">
        <f t="array" ref="H17577">if(F17577&lt;&gt;"", iferror(index('Internal Staffing Calculator'!B$8:B23500,match(F17577,'Internal Staffing Calculator'!E$8:E23500,0)), "Not In Budget"),"")</f>
        <v/>
      </c>
      <c r="I17577" s="184"/>
      <c r="J17577" s="184"/>
      <c r="K17577" s="184"/>
      <c r="L17577" s="183"/>
    </row>
    <row r="17578">
      <c r="A17578" s="454"/>
      <c r="B17578" s="927"/>
      <c r="C17578" s="580"/>
      <c r="D17578" s="939"/>
      <c r="E17578" s="940"/>
      <c r="F17578" s="941"/>
      <c r="G17578" s="937" t="str">
        <f t="array" ref="G17578">xlookup(F17578,'Internal Staffing Calculator'!E:E,'Internal Staffing Calculator'!C:C,"")</f>
        <v/>
      </c>
      <c r="H17578" s="932" t="str">
        <f t="array" ref="H17578">if(F17578&lt;&gt;"", iferror(index('Internal Staffing Calculator'!B$8:B23500,match(F17578,'Internal Staffing Calculator'!E$8:E23500,0)), "Not In Budget"),"")</f>
        <v/>
      </c>
      <c r="I17578" s="184"/>
      <c r="J17578" s="184"/>
      <c r="K17578" s="184"/>
      <c r="L17578" s="183"/>
    </row>
    <row r="17579">
      <c r="A17579" s="454"/>
      <c r="B17579" s="927"/>
      <c r="C17579" s="580"/>
      <c r="D17579" s="939"/>
      <c r="E17579" s="940"/>
      <c r="F17579" s="941"/>
      <c r="G17579" s="937" t="str">
        <f t="array" ref="G17579">xlookup(F17579,'Internal Staffing Calculator'!E:E,'Internal Staffing Calculator'!C:C,"")</f>
        <v/>
      </c>
      <c r="H17579" s="932" t="str">
        <f t="array" ref="H17579">if(F17579&lt;&gt;"", iferror(index('Internal Staffing Calculator'!B$8:B23500,match(F17579,'Internal Staffing Calculator'!E$8:E23500,0)), "Not In Budget"),"")</f>
        <v/>
      </c>
      <c r="I17579" s="184"/>
      <c r="J17579" s="184"/>
      <c r="K17579" s="184"/>
      <c r="L17579" s="183"/>
    </row>
    <row r="17580">
      <c r="A17580" s="454"/>
      <c r="B17580" s="927"/>
      <c r="C17580" s="580"/>
      <c r="D17580" s="939"/>
      <c r="E17580" s="940"/>
      <c r="F17580" s="941"/>
      <c r="G17580" s="937" t="str">
        <f t="array" ref="G17580">xlookup(F17580,'Internal Staffing Calculator'!E:E,'Internal Staffing Calculator'!C:C,"")</f>
        <v/>
      </c>
      <c r="H17580" s="932" t="str">
        <f t="array" ref="H17580">if(F17580&lt;&gt;"", iferror(index('Internal Staffing Calculator'!B$8:B23500,match(F17580,'Internal Staffing Calculator'!E$8:E23500,0)), "Not In Budget"),"")</f>
        <v/>
      </c>
      <c r="I17580" s="184"/>
      <c r="J17580" s="184"/>
      <c r="K17580" s="184"/>
      <c r="L17580" s="183"/>
    </row>
    <row r="17581">
      <c r="A17581" s="454"/>
      <c r="B17581" s="927"/>
      <c r="C17581" s="580"/>
      <c r="D17581" s="939"/>
      <c r="E17581" s="940"/>
      <c r="F17581" s="941"/>
      <c r="G17581" s="937" t="str">
        <f t="array" ref="G17581">xlookup(F17581,'Internal Staffing Calculator'!E:E,'Internal Staffing Calculator'!C:C,"")</f>
        <v/>
      </c>
      <c r="H17581" s="932" t="str">
        <f t="array" ref="H17581">if(F17581&lt;&gt;"", iferror(index('Internal Staffing Calculator'!B$8:B23500,match(F17581,'Internal Staffing Calculator'!E$8:E23500,0)), "Not In Budget"),"")</f>
        <v/>
      </c>
      <c r="I17581" s="184"/>
      <c r="J17581" s="184"/>
      <c r="K17581" s="184"/>
      <c r="L17581" s="183"/>
    </row>
    <row r="17582">
      <c r="A17582" s="454"/>
      <c r="B17582" s="927"/>
      <c r="C17582" s="580"/>
      <c r="D17582" s="939"/>
      <c r="E17582" s="940"/>
      <c r="F17582" s="941"/>
      <c r="G17582" s="937" t="str">
        <f t="array" ref="G17582">xlookup(F17582,'Internal Staffing Calculator'!E:E,'Internal Staffing Calculator'!C:C,"")</f>
        <v/>
      </c>
      <c r="H17582" s="932" t="str">
        <f t="array" ref="H17582">if(F17582&lt;&gt;"", iferror(index('Internal Staffing Calculator'!B$8:B23500,match(F17582,'Internal Staffing Calculator'!E$8:E23500,0)), "Not In Budget"),"")</f>
        <v/>
      </c>
      <c r="I17582" s="184"/>
      <c r="J17582" s="184"/>
      <c r="K17582" s="184"/>
      <c r="L17582" s="183"/>
    </row>
    <row r="17583">
      <c r="A17583" s="454"/>
      <c r="B17583" s="927"/>
      <c r="C17583" s="580"/>
      <c r="D17583" s="939"/>
      <c r="E17583" s="940"/>
      <c r="F17583" s="941"/>
      <c r="G17583" s="937" t="str">
        <f t="array" ref="G17583">xlookup(F17583,'Internal Staffing Calculator'!E:E,'Internal Staffing Calculator'!C:C,"")</f>
        <v/>
      </c>
      <c r="H17583" s="932" t="str">
        <f t="array" ref="H17583">if(F17583&lt;&gt;"", iferror(index('Internal Staffing Calculator'!B$8:B23500,match(F17583,'Internal Staffing Calculator'!E$8:E23500,0)), "Not In Budget"),"")</f>
        <v/>
      </c>
      <c r="I17583" s="184"/>
      <c r="J17583" s="184"/>
      <c r="K17583" s="184"/>
      <c r="L17583" s="183"/>
    </row>
    <row r="17584">
      <c r="A17584" s="454"/>
      <c r="B17584" s="927"/>
      <c r="C17584" s="580"/>
      <c r="D17584" s="939"/>
      <c r="E17584" s="940"/>
      <c r="F17584" s="941"/>
      <c r="G17584" s="937" t="str">
        <f t="array" ref="G17584">xlookup(F17584,'Internal Staffing Calculator'!E:E,'Internal Staffing Calculator'!C:C,"")</f>
        <v/>
      </c>
      <c r="H17584" s="932" t="str">
        <f t="array" ref="H17584">if(F17584&lt;&gt;"", iferror(index('Internal Staffing Calculator'!B$8:B23500,match(F17584,'Internal Staffing Calculator'!E$8:E23500,0)), "Not In Budget"),"")</f>
        <v/>
      </c>
      <c r="I17584" s="184"/>
      <c r="J17584" s="184"/>
      <c r="K17584" s="184"/>
      <c r="L17584" s="183"/>
    </row>
    <row r="17585">
      <c r="A17585" s="454"/>
      <c r="B17585" s="927"/>
      <c r="C17585" s="580"/>
      <c r="D17585" s="939"/>
      <c r="E17585" s="940"/>
      <c r="F17585" s="941"/>
      <c r="G17585" s="937" t="str">
        <f t="array" ref="G17585">xlookup(F17585,'Internal Staffing Calculator'!E:E,'Internal Staffing Calculator'!C:C,"")</f>
        <v/>
      </c>
      <c r="H17585" s="932" t="str">
        <f t="array" ref="H17585">if(F17585&lt;&gt;"", iferror(index('Internal Staffing Calculator'!B$8:B23500,match(F17585,'Internal Staffing Calculator'!E$8:E23500,0)), "Not In Budget"),"")</f>
        <v/>
      </c>
      <c r="I17585" s="184"/>
      <c r="J17585" s="184"/>
      <c r="K17585" s="184"/>
      <c r="L17585" s="183"/>
    </row>
    <row r="17586">
      <c r="A17586" s="454"/>
      <c r="B17586" s="927"/>
      <c r="C17586" s="580"/>
      <c r="D17586" s="939"/>
      <c r="E17586" s="940"/>
      <c r="F17586" s="941"/>
      <c r="G17586" s="937" t="str">
        <f t="array" ref="G17586">xlookup(F17586,'Internal Staffing Calculator'!E:E,'Internal Staffing Calculator'!C:C,"")</f>
        <v/>
      </c>
      <c r="H17586" s="932" t="str">
        <f t="array" ref="H17586">if(F17586&lt;&gt;"", iferror(index('Internal Staffing Calculator'!B$8:B23500,match(F17586,'Internal Staffing Calculator'!E$8:E23500,0)), "Not In Budget"),"")</f>
        <v/>
      </c>
      <c r="I17586" s="184"/>
      <c r="J17586" s="184"/>
      <c r="K17586" s="184"/>
      <c r="L17586" s="183"/>
    </row>
    <row r="17587">
      <c r="A17587" s="454"/>
      <c r="B17587" s="927"/>
      <c r="C17587" s="580"/>
      <c r="D17587" s="939"/>
      <c r="E17587" s="940"/>
      <c r="F17587" s="941"/>
      <c r="G17587" s="937" t="str">
        <f t="array" ref="G17587">xlookup(F17587,'Internal Staffing Calculator'!E:E,'Internal Staffing Calculator'!C:C,"")</f>
        <v/>
      </c>
      <c r="H17587" s="932" t="str">
        <f t="array" ref="H17587">if(F17587&lt;&gt;"", iferror(index('Internal Staffing Calculator'!B$8:B23500,match(F17587,'Internal Staffing Calculator'!E$8:E23500,0)), "Not In Budget"),"")</f>
        <v/>
      </c>
      <c r="I17587" s="184"/>
      <c r="J17587" s="184"/>
      <c r="K17587" s="184"/>
      <c r="L17587" s="183"/>
    </row>
    <row r="17588">
      <c r="A17588" s="454"/>
      <c r="B17588" s="927"/>
      <c r="C17588" s="580"/>
      <c r="D17588" s="939"/>
      <c r="E17588" s="940"/>
      <c r="F17588" s="941"/>
      <c r="G17588" s="937" t="str">
        <f t="array" ref="G17588">xlookup(F17588,'Internal Staffing Calculator'!E:E,'Internal Staffing Calculator'!C:C,"")</f>
        <v/>
      </c>
      <c r="H17588" s="932" t="str">
        <f t="array" ref="H17588">if(F17588&lt;&gt;"", iferror(index('Internal Staffing Calculator'!B$8:B23500,match(F17588,'Internal Staffing Calculator'!E$8:E23500,0)), "Not In Budget"),"")</f>
        <v/>
      </c>
      <c r="I17588" s="184"/>
      <c r="J17588" s="184"/>
      <c r="K17588" s="184"/>
      <c r="L17588" s="183"/>
    </row>
    <row r="17589">
      <c r="A17589" s="454"/>
      <c r="B17589" s="927"/>
      <c r="C17589" s="580"/>
      <c r="D17589" s="939"/>
      <c r="E17589" s="940"/>
      <c r="F17589" s="941"/>
      <c r="G17589" s="937" t="str">
        <f t="array" ref="G17589">xlookup(F17589,'Internal Staffing Calculator'!E:E,'Internal Staffing Calculator'!C:C,"")</f>
        <v/>
      </c>
      <c r="H17589" s="932" t="str">
        <f t="array" ref="H17589">if(F17589&lt;&gt;"", iferror(index('Internal Staffing Calculator'!B$8:B23500,match(F17589,'Internal Staffing Calculator'!E$8:E23500,0)), "Not In Budget"),"")</f>
        <v/>
      </c>
      <c r="I17589" s="184"/>
      <c r="J17589" s="184"/>
      <c r="K17589" s="184"/>
      <c r="L17589" s="183"/>
    </row>
    <row r="17590">
      <c r="A17590" s="454"/>
      <c r="B17590" s="927"/>
      <c r="C17590" s="580"/>
      <c r="D17590" s="939"/>
      <c r="E17590" s="940"/>
      <c r="F17590" s="941"/>
      <c r="G17590" s="937" t="str">
        <f t="array" ref="G17590">xlookup(F17590,'Internal Staffing Calculator'!E:E,'Internal Staffing Calculator'!C:C,"")</f>
        <v/>
      </c>
      <c r="H17590" s="932" t="str">
        <f t="array" ref="H17590">if(F17590&lt;&gt;"", iferror(index('Internal Staffing Calculator'!B$8:B23500,match(F17590,'Internal Staffing Calculator'!E$8:E23500,0)), "Not In Budget"),"")</f>
        <v/>
      </c>
      <c r="I17590" s="184"/>
      <c r="J17590" s="184"/>
      <c r="K17590" s="184"/>
      <c r="L17590" s="183"/>
    </row>
    <row r="17591">
      <c r="A17591" s="454"/>
      <c r="B17591" s="927"/>
      <c r="C17591" s="580"/>
      <c r="D17591" s="939"/>
      <c r="E17591" s="940"/>
      <c r="F17591" s="941"/>
      <c r="G17591" s="937" t="str">
        <f t="array" ref="G17591">xlookup(F17591,'Internal Staffing Calculator'!E:E,'Internal Staffing Calculator'!C:C,"")</f>
        <v/>
      </c>
      <c r="H17591" s="932" t="str">
        <f t="array" ref="H17591">if(F17591&lt;&gt;"", iferror(index('Internal Staffing Calculator'!B$8:B23500,match(F17591,'Internal Staffing Calculator'!E$8:E23500,0)), "Not In Budget"),"")</f>
        <v/>
      </c>
      <c r="I17591" s="184"/>
      <c r="J17591" s="184"/>
      <c r="K17591" s="184"/>
      <c r="L17591" s="183"/>
    </row>
    <row r="17592">
      <c r="A17592" s="454"/>
      <c r="B17592" s="927"/>
      <c r="C17592" s="580"/>
      <c r="D17592" s="939"/>
      <c r="E17592" s="940"/>
      <c r="F17592" s="941"/>
      <c r="G17592" s="937" t="str">
        <f t="array" ref="G17592">xlookup(F17592,'Internal Staffing Calculator'!E:E,'Internal Staffing Calculator'!C:C,"")</f>
        <v/>
      </c>
      <c r="H17592" s="932" t="str">
        <f t="array" ref="H17592">if(F17592&lt;&gt;"", iferror(index('Internal Staffing Calculator'!B$8:B23500,match(F17592,'Internal Staffing Calculator'!E$8:E23500,0)), "Not In Budget"),"")</f>
        <v/>
      </c>
      <c r="I17592" s="184"/>
      <c r="J17592" s="184"/>
      <c r="K17592" s="184"/>
      <c r="L17592" s="183"/>
    </row>
    <row r="17593">
      <c r="A17593" s="454"/>
      <c r="B17593" s="927"/>
      <c r="C17593" s="580"/>
      <c r="D17593" s="939"/>
      <c r="E17593" s="940"/>
      <c r="F17593" s="941"/>
      <c r="G17593" s="937" t="str">
        <f t="array" ref="G17593">xlookup(F17593,'Internal Staffing Calculator'!E:E,'Internal Staffing Calculator'!C:C,"")</f>
        <v/>
      </c>
      <c r="H17593" s="932" t="str">
        <f t="array" ref="H17593">if(F17593&lt;&gt;"", iferror(index('Internal Staffing Calculator'!B$8:B23500,match(F17593,'Internal Staffing Calculator'!E$8:E23500,0)), "Not In Budget"),"")</f>
        <v/>
      </c>
      <c r="I17593" s="184"/>
      <c r="J17593" s="184"/>
      <c r="K17593" s="184"/>
      <c r="L17593" s="183"/>
    </row>
    <row r="17594">
      <c r="A17594" s="454"/>
      <c r="B17594" s="927"/>
      <c r="C17594" s="580"/>
      <c r="D17594" s="939"/>
      <c r="E17594" s="940"/>
      <c r="F17594" s="941"/>
      <c r="G17594" s="937" t="str">
        <f t="array" ref="G17594">xlookup(F17594,'Internal Staffing Calculator'!E:E,'Internal Staffing Calculator'!C:C,"")</f>
        <v/>
      </c>
      <c r="H17594" s="932" t="str">
        <f t="array" ref="H17594">if(F17594&lt;&gt;"", iferror(index('Internal Staffing Calculator'!B$8:B23500,match(F17594,'Internal Staffing Calculator'!E$8:E23500,0)), "Not In Budget"),"")</f>
        <v/>
      </c>
      <c r="I17594" s="184"/>
      <c r="J17594" s="184"/>
      <c r="K17594" s="184"/>
      <c r="L17594" s="183"/>
    </row>
    <row r="17595">
      <c r="A17595" s="454"/>
      <c r="B17595" s="927"/>
      <c r="C17595" s="580"/>
      <c r="D17595" s="939"/>
      <c r="E17595" s="940"/>
      <c r="F17595" s="941"/>
      <c r="G17595" s="937" t="str">
        <f t="array" ref="G17595">xlookup(F17595,'Internal Staffing Calculator'!E:E,'Internal Staffing Calculator'!C:C,"")</f>
        <v/>
      </c>
      <c r="H17595" s="932" t="str">
        <f t="array" ref="H17595">if(F17595&lt;&gt;"", iferror(index('Internal Staffing Calculator'!B$8:B23500,match(F17595,'Internal Staffing Calculator'!E$8:E23500,0)), "Not In Budget"),"")</f>
        <v/>
      </c>
      <c r="I17595" s="184"/>
      <c r="J17595" s="184"/>
      <c r="K17595" s="184"/>
      <c r="L17595" s="183"/>
    </row>
    <row r="17596">
      <c r="A17596" s="454"/>
      <c r="B17596" s="927"/>
      <c r="C17596" s="580"/>
      <c r="D17596" s="939"/>
      <c r="E17596" s="940"/>
      <c r="F17596" s="941"/>
      <c r="G17596" s="937" t="str">
        <f t="array" ref="G17596">xlookup(F17596,'Internal Staffing Calculator'!E:E,'Internal Staffing Calculator'!C:C,"")</f>
        <v/>
      </c>
      <c r="H17596" s="932" t="str">
        <f t="array" ref="H17596">if(F17596&lt;&gt;"", iferror(index('Internal Staffing Calculator'!B$8:B23500,match(F17596,'Internal Staffing Calculator'!E$8:E23500,0)), "Not In Budget"),"")</f>
        <v/>
      </c>
      <c r="I17596" s="184"/>
      <c r="J17596" s="184"/>
      <c r="K17596" s="184"/>
      <c r="L17596" s="183"/>
    </row>
    <row r="17597">
      <c r="A17597" s="454"/>
      <c r="B17597" s="927"/>
      <c r="C17597" s="580"/>
      <c r="D17597" s="939"/>
      <c r="E17597" s="940"/>
      <c r="F17597" s="941"/>
      <c r="G17597" s="937" t="str">
        <f t="array" ref="G17597">xlookup(F17597,'Internal Staffing Calculator'!E:E,'Internal Staffing Calculator'!C:C,"")</f>
        <v/>
      </c>
      <c r="H17597" s="932" t="str">
        <f t="array" ref="H17597">if(F17597&lt;&gt;"", iferror(index('Internal Staffing Calculator'!B$8:B23500,match(F17597,'Internal Staffing Calculator'!E$8:E23500,0)), "Not In Budget"),"")</f>
        <v/>
      </c>
      <c r="I17597" s="184"/>
      <c r="J17597" s="184"/>
      <c r="K17597" s="184"/>
      <c r="L17597" s="183"/>
    </row>
    <row r="17598">
      <c r="A17598" s="454"/>
      <c r="B17598" s="927"/>
      <c r="C17598" s="580"/>
      <c r="D17598" s="939"/>
      <c r="E17598" s="940"/>
      <c r="F17598" s="941"/>
      <c r="G17598" s="937" t="str">
        <f t="array" ref="G17598">xlookup(F17598,'Internal Staffing Calculator'!E:E,'Internal Staffing Calculator'!C:C,"")</f>
        <v/>
      </c>
      <c r="H17598" s="932" t="str">
        <f t="array" ref="H17598">if(F17598&lt;&gt;"", iferror(index('Internal Staffing Calculator'!B$8:B23500,match(F17598,'Internal Staffing Calculator'!E$8:E23500,0)), "Not In Budget"),"")</f>
        <v/>
      </c>
      <c r="I17598" s="184"/>
      <c r="J17598" s="184"/>
      <c r="K17598" s="184"/>
      <c r="L17598" s="183"/>
    </row>
    <row r="17599">
      <c r="A17599" s="454"/>
      <c r="B17599" s="927"/>
      <c r="C17599" s="580"/>
      <c r="D17599" s="939"/>
      <c r="E17599" s="940"/>
      <c r="F17599" s="941"/>
      <c r="G17599" s="937" t="str">
        <f t="array" ref="G17599">xlookup(F17599,'Internal Staffing Calculator'!E:E,'Internal Staffing Calculator'!C:C,"")</f>
        <v/>
      </c>
      <c r="H17599" s="932" t="str">
        <f t="array" ref="H17599">if(F17599&lt;&gt;"", iferror(index('Internal Staffing Calculator'!B$8:B23500,match(F17599,'Internal Staffing Calculator'!E$8:E23500,0)), "Not In Budget"),"")</f>
        <v/>
      </c>
      <c r="I17599" s="184"/>
      <c r="J17599" s="184"/>
      <c r="K17599" s="184"/>
      <c r="L17599" s="183"/>
    </row>
    <row r="17600">
      <c r="A17600" s="454"/>
      <c r="B17600" s="927"/>
      <c r="C17600" s="580"/>
      <c r="D17600" s="939"/>
      <c r="E17600" s="940"/>
      <c r="F17600" s="941"/>
      <c r="G17600" s="937" t="str">
        <f t="array" ref="G17600">xlookup(F17600,'Internal Staffing Calculator'!E:E,'Internal Staffing Calculator'!C:C,"")</f>
        <v/>
      </c>
      <c r="H17600" s="932" t="str">
        <f t="array" ref="H17600">if(F17600&lt;&gt;"", iferror(index('Internal Staffing Calculator'!B$8:B23500,match(F17600,'Internal Staffing Calculator'!E$8:E23500,0)), "Not In Budget"),"")</f>
        <v/>
      </c>
      <c r="I17600" s="184"/>
      <c r="J17600" s="184"/>
      <c r="K17600" s="184"/>
      <c r="L17600" s="183"/>
    </row>
    <row r="17601">
      <c r="A17601" s="454"/>
      <c r="B17601" s="927"/>
      <c r="C17601" s="580"/>
      <c r="D17601" s="939"/>
      <c r="E17601" s="940"/>
      <c r="F17601" s="941"/>
      <c r="G17601" s="937" t="str">
        <f t="array" ref="G17601">xlookup(F17601,'Internal Staffing Calculator'!E:E,'Internal Staffing Calculator'!C:C,"")</f>
        <v/>
      </c>
      <c r="H17601" s="932" t="str">
        <f t="array" ref="H17601">if(F17601&lt;&gt;"", iferror(index('Internal Staffing Calculator'!B$8:B23500,match(F17601,'Internal Staffing Calculator'!E$8:E23500,0)), "Not In Budget"),"")</f>
        <v/>
      </c>
      <c r="I17601" s="184"/>
      <c r="J17601" s="184"/>
      <c r="K17601" s="184"/>
      <c r="L17601" s="183"/>
    </row>
    <row r="17602">
      <c r="A17602" s="454"/>
      <c r="B17602" s="927"/>
      <c r="C17602" s="580"/>
      <c r="D17602" s="939"/>
      <c r="E17602" s="940"/>
      <c r="F17602" s="941"/>
      <c r="G17602" s="937" t="str">
        <f t="array" ref="G17602">xlookup(F17602,'Internal Staffing Calculator'!E:E,'Internal Staffing Calculator'!C:C,"")</f>
        <v/>
      </c>
      <c r="H17602" s="932" t="str">
        <f t="array" ref="H17602">if(F17602&lt;&gt;"", iferror(index('Internal Staffing Calculator'!B$8:B23500,match(F17602,'Internal Staffing Calculator'!E$8:E23500,0)), "Not In Budget"),"")</f>
        <v/>
      </c>
      <c r="I17602" s="184"/>
      <c r="J17602" s="184"/>
      <c r="K17602" s="184"/>
      <c r="L17602" s="183"/>
    </row>
    <row r="17603">
      <c r="A17603" s="454"/>
      <c r="B17603" s="927"/>
      <c r="C17603" s="580"/>
      <c r="D17603" s="939"/>
      <c r="E17603" s="940"/>
      <c r="F17603" s="941"/>
      <c r="G17603" s="937" t="str">
        <f t="array" ref="G17603">xlookup(F17603,'Internal Staffing Calculator'!E:E,'Internal Staffing Calculator'!C:C,"")</f>
        <v/>
      </c>
      <c r="H17603" s="932" t="str">
        <f t="array" ref="H17603">if(F17603&lt;&gt;"", iferror(index('Internal Staffing Calculator'!B$8:B23500,match(F17603,'Internal Staffing Calculator'!E$8:E23500,0)), "Not In Budget"),"")</f>
        <v/>
      </c>
      <c r="I17603" s="184"/>
      <c r="J17603" s="184"/>
      <c r="K17603" s="184"/>
      <c r="L17603" s="183"/>
    </row>
    <row r="17604">
      <c r="A17604" s="454"/>
      <c r="B17604" s="927"/>
      <c r="C17604" s="580"/>
      <c r="D17604" s="939"/>
      <c r="E17604" s="940"/>
      <c r="F17604" s="941"/>
      <c r="G17604" s="937" t="str">
        <f t="array" ref="G17604">xlookup(F17604,'Internal Staffing Calculator'!E:E,'Internal Staffing Calculator'!C:C,"")</f>
        <v/>
      </c>
      <c r="H17604" s="932" t="str">
        <f t="array" ref="H17604">if(F17604&lt;&gt;"", iferror(index('Internal Staffing Calculator'!B$8:B23500,match(F17604,'Internal Staffing Calculator'!E$8:E23500,0)), "Not In Budget"),"")</f>
        <v/>
      </c>
      <c r="I17604" s="184"/>
      <c r="J17604" s="184"/>
      <c r="K17604" s="184"/>
      <c r="L17604" s="183"/>
    </row>
    <row r="17605">
      <c r="A17605" s="454"/>
      <c r="B17605" s="927"/>
      <c r="C17605" s="580"/>
      <c r="D17605" s="939"/>
      <c r="E17605" s="940"/>
      <c r="F17605" s="941"/>
      <c r="G17605" s="937" t="str">
        <f t="array" ref="G17605">xlookup(F17605,'Internal Staffing Calculator'!E:E,'Internal Staffing Calculator'!C:C,"")</f>
        <v/>
      </c>
      <c r="H17605" s="932" t="str">
        <f t="array" ref="H17605">if(F17605&lt;&gt;"", iferror(index('Internal Staffing Calculator'!B$8:B23500,match(F17605,'Internal Staffing Calculator'!E$8:E23500,0)), "Not In Budget"),"")</f>
        <v/>
      </c>
      <c r="I17605" s="184"/>
      <c r="J17605" s="184"/>
      <c r="K17605" s="184"/>
      <c r="L17605" s="183"/>
    </row>
    <row r="17606">
      <c r="A17606" s="454"/>
      <c r="B17606" s="927"/>
      <c r="C17606" s="580"/>
      <c r="D17606" s="939"/>
      <c r="E17606" s="940"/>
      <c r="F17606" s="941"/>
      <c r="G17606" s="937" t="str">
        <f t="array" ref="G17606">xlookup(F17606,'Internal Staffing Calculator'!E:E,'Internal Staffing Calculator'!C:C,"")</f>
        <v/>
      </c>
      <c r="H17606" s="932" t="str">
        <f t="array" ref="H17606">if(F17606&lt;&gt;"", iferror(index('Internal Staffing Calculator'!B$8:B23500,match(F17606,'Internal Staffing Calculator'!E$8:E23500,0)), "Not In Budget"),"")</f>
        <v/>
      </c>
      <c r="I17606" s="184"/>
      <c r="J17606" s="184"/>
      <c r="K17606" s="184"/>
      <c r="L17606" s="183"/>
    </row>
    <row r="17607">
      <c r="A17607" s="454"/>
      <c r="B17607" s="927"/>
      <c r="C17607" s="580"/>
      <c r="D17607" s="939"/>
      <c r="E17607" s="940"/>
      <c r="F17607" s="941"/>
      <c r="G17607" s="937" t="str">
        <f t="array" ref="G17607">xlookup(F17607,'Internal Staffing Calculator'!E:E,'Internal Staffing Calculator'!C:C,"")</f>
        <v/>
      </c>
      <c r="H17607" s="932" t="str">
        <f t="array" ref="H17607">if(F17607&lt;&gt;"", iferror(index('Internal Staffing Calculator'!B$8:B23500,match(F17607,'Internal Staffing Calculator'!E$8:E23500,0)), "Not In Budget"),"")</f>
        <v/>
      </c>
      <c r="I17607" s="184"/>
      <c r="J17607" s="184"/>
      <c r="K17607" s="184"/>
      <c r="L17607" s="183"/>
    </row>
    <row r="17608">
      <c r="A17608" s="454"/>
      <c r="B17608" s="927"/>
      <c r="C17608" s="580"/>
      <c r="D17608" s="939"/>
      <c r="E17608" s="940"/>
      <c r="F17608" s="941"/>
      <c r="G17608" s="937" t="str">
        <f t="array" ref="G17608">xlookup(F17608,'Internal Staffing Calculator'!E:E,'Internal Staffing Calculator'!C:C,"")</f>
        <v/>
      </c>
      <c r="H17608" s="932" t="str">
        <f t="array" ref="H17608">if(F17608&lt;&gt;"", iferror(index('Internal Staffing Calculator'!B$8:B23500,match(F17608,'Internal Staffing Calculator'!E$8:E23500,0)), "Not In Budget"),"")</f>
        <v/>
      </c>
      <c r="I17608" s="184"/>
      <c r="J17608" s="184"/>
      <c r="K17608" s="184"/>
      <c r="L17608" s="183"/>
    </row>
    <row r="17609">
      <c r="A17609" s="454"/>
      <c r="B17609" s="927"/>
      <c r="C17609" s="580"/>
      <c r="D17609" s="939"/>
      <c r="E17609" s="940"/>
      <c r="F17609" s="941"/>
      <c r="G17609" s="937" t="str">
        <f t="array" ref="G17609">xlookup(F17609,'Internal Staffing Calculator'!E:E,'Internal Staffing Calculator'!C:C,"")</f>
        <v/>
      </c>
      <c r="H17609" s="932" t="str">
        <f t="array" ref="H17609">if(F17609&lt;&gt;"", iferror(index('Internal Staffing Calculator'!B$8:B23500,match(F17609,'Internal Staffing Calculator'!E$8:E23500,0)), "Not In Budget"),"")</f>
        <v/>
      </c>
      <c r="I17609" s="184"/>
      <c r="J17609" s="184"/>
      <c r="K17609" s="184"/>
      <c r="L17609" s="183"/>
    </row>
    <row r="17610">
      <c r="A17610" s="454"/>
      <c r="B17610" s="927"/>
      <c r="C17610" s="580"/>
      <c r="D17610" s="939"/>
      <c r="E17610" s="940"/>
      <c r="F17610" s="941"/>
      <c r="G17610" s="937" t="str">
        <f t="array" ref="G17610">xlookup(F17610,'Internal Staffing Calculator'!E:E,'Internal Staffing Calculator'!C:C,"")</f>
        <v/>
      </c>
      <c r="H17610" s="932" t="str">
        <f t="array" ref="H17610">if(F17610&lt;&gt;"", iferror(index('Internal Staffing Calculator'!B$8:B23500,match(F17610,'Internal Staffing Calculator'!E$8:E23500,0)), "Not In Budget"),"")</f>
        <v/>
      </c>
      <c r="I17610" s="184"/>
      <c r="J17610" s="184"/>
      <c r="K17610" s="184"/>
      <c r="L17610" s="183"/>
    </row>
    <row r="17611">
      <c r="A17611" s="454"/>
      <c r="B17611" s="927"/>
      <c r="C17611" s="580"/>
      <c r="D17611" s="939"/>
      <c r="E17611" s="940"/>
      <c r="F17611" s="941"/>
      <c r="G17611" s="937" t="str">
        <f t="array" ref="G17611">xlookup(F17611,'Internal Staffing Calculator'!E:E,'Internal Staffing Calculator'!C:C,"")</f>
        <v/>
      </c>
      <c r="H17611" s="932" t="str">
        <f t="array" ref="H17611">if(F17611&lt;&gt;"", iferror(index('Internal Staffing Calculator'!B$8:B23500,match(F17611,'Internal Staffing Calculator'!E$8:E23500,0)), "Not In Budget"),"")</f>
        <v/>
      </c>
      <c r="I17611" s="184"/>
      <c r="J17611" s="184"/>
      <c r="K17611" s="184"/>
      <c r="L17611" s="183"/>
    </row>
    <row r="17612">
      <c r="A17612" s="454"/>
      <c r="B17612" s="927"/>
      <c r="C17612" s="580"/>
      <c r="D17612" s="939"/>
      <c r="E17612" s="940"/>
      <c r="F17612" s="941"/>
      <c r="G17612" s="937" t="str">
        <f t="array" ref="G17612">xlookup(F17612,'Internal Staffing Calculator'!E:E,'Internal Staffing Calculator'!C:C,"")</f>
        <v/>
      </c>
      <c r="H17612" s="932" t="str">
        <f t="array" ref="H17612">if(F17612&lt;&gt;"", iferror(index('Internal Staffing Calculator'!B$8:B23500,match(F17612,'Internal Staffing Calculator'!E$8:E23500,0)), "Not In Budget"),"")</f>
        <v/>
      </c>
      <c r="I17612" s="184"/>
      <c r="J17612" s="184"/>
      <c r="K17612" s="184"/>
      <c r="L17612" s="183"/>
    </row>
    <row r="17613">
      <c r="A17613" s="454"/>
      <c r="B17613" s="927"/>
      <c r="C17613" s="580"/>
      <c r="D17613" s="939"/>
      <c r="E17613" s="940"/>
      <c r="F17613" s="941"/>
      <c r="G17613" s="937" t="str">
        <f t="array" ref="G17613">xlookup(F17613,'Internal Staffing Calculator'!E:E,'Internal Staffing Calculator'!C:C,"")</f>
        <v/>
      </c>
      <c r="H17613" s="932" t="str">
        <f t="array" ref="H17613">if(F17613&lt;&gt;"", iferror(index('Internal Staffing Calculator'!B$8:B23500,match(F17613,'Internal Staffing Calculator'!E$8:E23500,0)), "Not In Budget"),"")</f>
        <v/>
      </c>
      <c r="I17613" s="184"/>
      <c r="J17613" s="184"/>
      <c r="K17613" s="184"/>
      <c r="L17613" s="183"/>
    </row>
    <row r="17614">
      <c r="A17614" s="454"/>
      <c r="B17614" s="927"/>
      <c r="C17614" s="580"/>
      <c r="D17614" s="939"/>
      <c r="E17614" s="940"/>
      <c r="F17614" s="941"/>
      <c r="G17614" s="937" t="str">
        <f t="array" ref="G17614">xlookup(F17614,'Internal Staffing Calculator'!E:E,'Internal Staffing Calculator'!C:C,"")</f>
        <v/>
      </c>
      <c r="H17614" s="932" t="str">
        <f t="array" ref="H17614">if(F17614&lt;&gt;"", iferror(index('Internal Staffing Calculator'!B$8:B23500,match(F17614,'Internal Staffing Calculator'!E$8:E23500,0)), "Not In Budget"),"")</f>
        <v/>
      </c>
      <c r="I17614" s="184"/>
      <c r="J17614" s="184"/>
      <c r="K17614" s="184"/>
      <c r="L17614" s="183"/>
    </row>
    <row r="17615">
      <c r="A17615" s="454"/>
      <c r="B17615" s="927"/>
      <c r="C17615" s="580"/>
      <c r="D17615" s="939"/>
      <c r="E17615" s="940"/>
      <c r="F17615" s="941"/>
      <c r="G17615" s="937" t="str">
        <f t="array" ref="G17615">xlookup(F17615,'Internal Staffing Calculator'!E:E,'Internal Staffing Calculator'!C:C,"")</f>
        <v/>
      </c>
      <c r="H17615" s="932" t="str">
        <f t="array" ref="H17615">if(F17615&lt;&gt;"", iferror(index('Internal Staffing Calculator'!B$8:B23500,match(F17615,'Internal Staffing Calculator'!E$8:E23500,0)), "Not In Budget"),"")</f>
        <v/>
      </c>
      <c r="I17615" s="184"/>
      <c r="J17615" s="184"/>
      <c r="K17615" s="184"/>
      <c r="L17615" s="183"/>
    </row>
    <row r="17616">
      <c r="A17616" s="454"/>
      <c r="B17616" s="927"/>
      <c r="C17616" s="580"/>
      <c r="D17616" s="939"/>
      <c r="E17616" s="940"/>
      <c r="F17616" s="941"/>
      <c r="G17616" s="937" t="str">
        <f t="array" ref="G17616">xlookup(F17616,'Internal Staffing Calculator'!E:E,'Internal Staffing Calculator'!C:C,"")</f>
        <v/>
      </c>
      <c r="H17616" s="932" t="str">
        <f t="array" ref="H17616">if(F17616&lt;&gt;"", iferror(index('Internal Staffing Calculator'!B$8:B23500,match(F17616,'Internal Staffing Calculator'!E$8:E23500,0)), "Not In Budget"),"")</f>
        <v/>
      </c>
      <c r="I17616" s="184"/>
      <c r="J17616" s="184"/>
      <c r="K17616" s="184"/>
      <c r="L17616" s="183"/>
    </row>
    <row r="17617">
      <c r="A17617" s="454"/>
      <c r="B17617" s="927"/>
      <c r="C17617" s="580"/>
      <c r="D17617" s="939"/>
      <c r="E17617" s="940"/>
      <c r="F17617" s="941"/>
      <c r="G17617" s="937" t="str">
        <f t="array" ref="G17617">xlookup(F17617,'Internal Staffing Calculator'!E:E,'Internal Staffing Calculator'!C:C,"")</f>
        <v/>
      </c>
      <c r="H17617" s="932" t="str">
        <f t="array" ref="H17617">if(F17617&lt;&gt;"", iferror(index('Internal Staffing Calculator'!B$8:B23500,match(F17617,'Internal Staffing Calculator'!E$8:E23500,0)), "Not In Budget"),"")</f>
        <v/>
      </c>
      <c r="I17617" s="184"/>
      <c r="J17617" s="184"/>
      <c r="K17617" s="184"/>
      <c r="L17617" s="183"/>
    </row>
    <row r="17618">
      <c r="A17618" s="454"/>
      <c r="B17618" s="927"/>
      <c r="C17618" s="580"/>
      <c r="D17618" s="939"/>
      <c r="E17618" s="940"/>
      <c r="F17618" s="941"/>
      <c r="G17618" s="937" t="str">
        <f t="array" ref="G17618">xlookup(F17618,'Internal Staffing Calculator'!E:E,'Internal Staffing Calculator'!C:C,"")</f>
        <v/>
      </c>
      <c r="H17618" s="932" t="str">
        <f t="array" ref="H17618">if(F17618&lt;&gt;"", iferror(index('Internal Staffing Calculator'!B$8:B23500,match(F17618,'Internal Staffing Calculator'!E$8:E23500,0)), "Not In Budget"),"")</f>
        <v/>
      </c>
      <c r="I17618" s="184"/>
      <c r="J17618" s="184"/>
      <c r="K17618" s="184"/>
      <c r="L17618" s="183"/>
    </row>
    <row r="17619">
      <c r="A17619" s="454"/>
      <c r="B17619" s="927"/>
      <c r="C17619" s="580"/>
      <c r="D17619" s="939"/>
      <c r="E17619" s="940"/>
      <c r="F17619" s="941"/>
      <c r="G17619" s="937" t="str">
        <f t="array" ref="G17619">xlookup(F17619,'Internal Staffing Calculator'!E:E,'Internal Staffing Calculator'!C:C,"")</f>
        <v/>
      </c>
      <c r="H17619" s="932" t="str">
        <f t="array" ref="H17619">if(F17619&lt;&gt;"", iferror(index('Internal Staffing Calculator'!B$8:B23500,match(F17619,'Internal Staffing Calculator'!E$8:E23500,0)), "Not In Budget"),"")</f>
        <v/>
      </c>
      <c r="I17619" s="184"/>
      <c r="J17619" s="184"/>
      <c r="K17619" s="184"/>
      <c r="L17619" s="183"/>
    </row>
    <row r="17620">
      <c r="A17620" s="454"/>
      <c r="B17620" s="927"/>
      <c r="C17620" s="580"/>
      <c r="D17620" s="939"/>
      <c r="E17620" s="940"/>
      <c r="F17620" s="941"/>
      <c r="G17620" s="937" t="str">
        <f t="array" ref="G17620">xlookup(F17620,'Internal Staffing Calculator'!E:E,'Internal Staffing Calculator'!C:C,"")</f>
        <v/>
      </c>
      <c r="H17620" s="932" t="str">
        <f t="array" ref="H17620">if(F17620&lt;&gt;"", iferror(index('Internal Staffing Calculator'!B$8:B23500,match(F17620,'Internal Staffing Calculator'!E$8:E23500,0)), "Not In Budget"),"")</f>
        <v/>
      </c>
      <c r="I17620" s="184"/>
      <c r="J17620" s="184"/>
      <c r="K17620" s="184"/>
      <c r="L17620" s="183"/>
    </row>
    <row r="17621">
      <c r="A17621" s="454"/>
      <c r="B17621" s="927"/>
      <c r="C17621" s="580"/>
      <c r="D17621" s="939"/>
      <c r="E17621" s="940"/>
      <c r="F17621" s="941"/>
      <c r="G17621" s="937" t="str">
        <f t="array" ref="G17621">xlookup(F17621,'Internal Staffing Calculator'!E:E,'Internal Staffing Calculator'!C:C,"")</f>
        <v/>
      </c>
      <c r="H17621" s="932" t="str">
        <f t="array" ref="H17621">if(F17621&lt;&gt;"", iferror(index('Internal Staffing Calculator'!B$8:B23500,match(F17621,'Internal Staffing Calculator'!E$8:E23500,0)), "Not In Budget"),"")</f>
        <v/>
      </c>
      <c r="I17621" s="184"/>
      <c r="J17621" s="184"/>
      <c r="K17621" s="184"/>
      <c r="L17621" s="183"/>
    </row>
    <row r="17622">
      <c r="A17622" s="454"/>
      <c r="B17622" s="927"/>
      <c r="C17622" s="580"/>
      <c r="D17622" s="939"/>
      <c r="E17622" s="940"/>
      <c r="F17622" s="941"/>
      <c r="G17622" s="937" t="str">
        <f t="array" ref="G17622">xlookup(F17622,'Internal Staffing Calculator'!E:E,'Internal Staffing Calculator'!C:C,"")</f>
        <v/>
      </c>
      <c r="H17622" s="932" t="str">
        <f t="array" ref="H17622">if(F17622&lt;&gt;"", iferror(index('Internal Staffing Calculator'!B$8:B23500,match(F17622,'Internal Staffing Calculator'!E$8:E23500,0)), "Not In Budget"),"")</f>
        <v/>
      </c>
      <c r="I17622" s="184"/>
      <c r="J17622" s="184"/>
      <c r="K17622" s="184"/>
      <c r="L17622" s="183"/>
    </row>
    <row r="17623">
      <c r="A17623" s="454"/>
      <c r="B17623" s="927"/>
      <c r="C17623" s="580"/>
      <c r="D17623" s="939"/>
      <c r="E17623" s="940"/>
      <c r="F17623" s="941"/>
      <c r="G17623" s="937" t="str">
        <f t="array" ref="G17623">xlookup(F17623,'Internal Staffing Calculator'!E:E,'Internal Staffing Calculator'!C:C,"")</f>
        <v/>
      </c>
      <c r="H17623" s="932" t="str">
        <f t="array" ref="H17623">if(F17623&lt;&gt;"", iferror(index('Internal Staffing Calculator'!B$8:B23500,match(F17623,'Internal Staffing Calculator'!E$8:E23500,0)), "Not In Budget"),"")</f>
        <v/>
      </c>
      <c r="I17623" s="184"/>
      <c r="J17623" s="184"/>
      <c r="K17623" s="184"/>
      <c r="L17623" s="183"/>
    </row>
    <row r="17624">
      <c r="A17624" s="454"/>
      <c r="B17624" s="927"/>
      <c r="C17624" s="580"/>
      <c r="D17624" s="939"/>
      <c r="E17624" s="940"/>
      <c r="F17624" s="941"/>
      <c r="G17624" s="937" t="str">
        <f t="array" ref="G17624">xlookup(F17624,'Internal Staffing Calculator'!E:E,'Internal Staffing Calculator'!C:C,"")</f>
        <v/>
      </c>
      <c r="H17624" s="932" t="str">
        <f t="array" ref="H17624">if(F17624&lt;&gt;"", iferror(index('Internal Staffing Calculator'!B$8:B23500,match(F17624,'Internal Staffing Calculator'!E$8:E23500,0)), "Not In Budget"),"")</f>
        <v/>
      </c>
      <c r="I17624" s="184"/>
      <c r="J17624" s="184"/>
      <c r="K17624" s="184"/>
      <c r="L17624" s="183"/>
    </row>
    <row r="17625">
      <c r="A17625" s="454"/>
      <c r="B17625" s="927"/>
      <c r="C17625" s="580"/>
      <c r="D17625" s="939"/>
      <c r="E17625" s="940"/>
      <c r="F17625" s="941"/>
      <c r="G17625" s="937" t="str">
        <f t="array" ref="G17625">xlookup(F17625,'Internal Staffing Calculator'!E:E,'Internal Staffing Calculator'!C:C,"")</f>
        <v/>
      </c>
      <c r="H17625" s="932" t="str">
        <f t="array" ref="H17625">if(F17625&lt;&gt;"", iferror(index('Internal Staffing Calculator'!B$8:B23500,match(F17625,'Internal Staffing Calculator'!E$8:E23500,0)), "Not In Budget"),"")</f>
        <v/>
      </c>
      <c r="I17625" s="184"/>
      <c r="J17625" s="184"/>
      <c r="K17625" s="184"/>
      <c r="L17625" s="183"/>
    </row>
    <row r="17626">
      <c r="A17626" s="454"/>
      <c r="B17626" s="927"/>
      <c r="C17626" s="580"/>
      <c r="D17626" s="939"/>
      <c r="E17626" s="940"/>
      <c r="F17626" s="941"/>
      <c r="G17626" s="937" t="str">
        <f t="array" ref="G17626">xlookup(F17626,'Internal Staffing Calculator'!E:E,'Internal Staffing Calculator'!C:C,"")</f>
        <v/>
      </c>
      <c r="H17626" s="932" t="str">
        <f t="array" ref="H17626">if(F17626&lt;&gt;"", iferror(index('Internal Staffing Calculator'!B$8:B23500,match(F17626,'Internal Staffing Calculator'!E$8:E23500,0)), "Not In Budget"),"")</f>
        <v/>
      </c>
      <c r="I17626" s="184"/>
      <c r="J17626" s="184"/>
      <c r="K17626" s="184"/>
      <c r="L17626" s="183"/>
    </row>
    <row r="17627">
      <c r="A17627" s="454"/>
      <c r="B17627" s="927"/>
      <c r="C17627" s="580"/>
      <c r="D17627" s="939"/>
      <c r="E17627" s="940"/>
      <c r="F17627" s="941"/>
      <c r="G17627" s="937" t="str">
        <f t="array" ref="G17627">xlookup(F17627,'Internal Staffing Calculator'!E:E,'Internal Staffing Calculator'!C:C,"")</f>
        <v/>
      </c>
      <c r="H17627" s="932" t="str">
        <f t="array" ref="H17627">if(F17627&lt;&gt;"", iferror(index('Internal Staffing Calculator'!B$8:B23500,match(F17627,'Internal Staffing Calculator'!E$8:E23500,0)), "Not In Budget"),"")</f>
        <v/>
      </c>
      <c r="I17627" s="184"/>
      <c r="J17627" s="184"/>
      <c r="K17627" s="184"/>
      <c r="L17627" s="183"/>
    </row>
    <row r="17628">
      <c r="A17628" s="454"/>
      <c r="B17628" s="927"/>
      <c r="C17628" s="580"/>
      <c r="D17628" s="939"/>
      <c r="E17628" s="940"/>
      <c r="F17628" s="941"/>
      <c r="G17628" s="937" t="str">
        <f t="array" ref="G17628">xlookup(F17628,'Internal Staffing Calculator'!E:E,'Internal Staffing Calculator'!C:C,"")</f>
        <v/>
      </c>
      <c r="H17628" s="932" t="str">
        <f t="array" ref="H17628">if(F17628&lt;&gt;"", iferror(index('Internal Staffing Calculator'!B$8:B23500,match(F17628,'Internal Staffing Calculator'!E$8:E23500,0)), "Not In Budget"),"")</f>
        <v/>
      </c>
      <c r="I17628" s="184"/>
      <c r="J17628" s="184"/>
      <c r="K17628" s="184"/>
      <c r="L17628" s="183"/>
    </row>
    <row r="17629">
      <c r="A17629" s="454"/>
      <c r="B17629" s="927"/>
      <c r="C17629" s="580"/>
      <c r="D17629" s="939"/>
      <c r="E17629" s="940"/>
      <c r="F17629" s="941"/>
      <c r="G17629" s="937" t="str">
        <f t="array" ref="G17629">xlookup(F17629,'Internal Staffing Calculator'!E:E,'Internal Staffing Calculator'!C:C,"")</f>
        <v/>
      </c>
      <c r="H17629" s="932" t="str">
        <f t="array" ref="H17629">if(F17629&lt;&gt;"", iferror(index('Internal Staffing Calculator'!B$8:B23500,match(F17629,'Internal Staffing Calculator'!E$8:E23500,0)), "Not In Budget"),"")</f>
        <v/>
      </c>
      <c r="I17629" s="184"/>
      <c r="J17629" s="184"/>
      <c r="K17629" s="184"/>
      <c r="L17629" s="183"/>
    </row>
    <row r="17630">
      <c r="A17630" s="454"/>
      <c r="B17630" s="927"/>
      <c r="C17630" s="580"/>
      <c r="D17630" s="939"/>
      <c r="E17630" s="940"/>
      <c r="F17630" s="941"/>
      <c r="G17630" s="937" t="str">
        <f t="array" ref="G17630">xlookup(F17630,'Internal Staffing Calculator'!E:E,'Internal Staffing Calculator'!C:C,"")</f>
        <v/>
      </c>
      <c r="H17630" s="932" t="str">
        <f t="array" ref="H17630">if(F17630&lt;&gt;"", iferror(index('Internal Staffing Calculator'!B$8:B23500,match(F17630,'Internal Staffing Calculator'!E$8:E23500,0)), "Not In Budget"),"")</f>
        <v/>
      </c>
      <c r="I17630" s="184"/>
      <c r="J17630" s="184"/>
      <c r="K17630" s="184"/>
      <c r="L17630" s="183"/>
    </row>
    <row r="17631">
      <c r="A17631" s="454"/>
      <c r="B17631" s="927"/>
      <c r="C17631" s="580"/>
      <c r="D17631" s="939"/>
      <c r="E17631" s="940"/>
      <c r="F17631" s="941"/>
      <c r="G17631" s="937" t="str">
        <f t="array" ref="G17631">xlookup(F17631,'Internal Staffing Calculator'!E:E,'Internal Staffing Calculator'!C:C,"")</f>
        <v/>
      </c>
      <c r="H17631" s="932" t="str">
        <f t="array" ref="H17631">if(F17631&lt;&gt;"", iferror(index('Internal Staffing Calculator'!B$8:B23500,match(F17631,'Internal Staffing Calculator'!E$8:E23500,0)), "Not In Budget"),"")</f>
        <v/>
      </c>
      <c r="I17631" s="184"/>
      <c r="J17631" s="184"/>
      <c r="K17631" s="184"/>
      <c r="L17631" s="183"/>
    </row>
    <row r="17632">
      <c r="A17632" s="454"/>
      <c r="B17632" s="927"/>
      <c r="C17632" s="580"/>
      <c r="D17632" s="939"/>
      <c r="E17632" s="940"/>
      <c r="F17632" s="941"/>
      <c r="G17632" s="937" t="str">
        <f t="array" ref="G17632">xlookup(F17632,'Internal Staffing Calculator'!E:E,'Internal Staffing Calculator'!C:C,"")</f>
        <v/>
      </c>
      <c r="H17632" s="932" t="str">
        <f t="array" ref="H17632">if(F17632&lt;&gt;"", iferror(index('Internal Staffing Calculator'!B$8:B23500,match(F17632,'Internal Staffing Calculator'!E$8:E23500,0)), "Not In Budget"),"")</f>
        <v/>
      </c>
      <c r="I17632" s="184"/>
      <c r="J17632" s="184"/>
      <c r="K17632" s="184"/>
      <c r="L17632" s="183"/>
    </row>
    <row r="17633">
      <c r="A17633" s="454"/>
      <c r="B17633" s="927"/>
      <c r="C17633" s="580"/>
      <c r="D17633" s="939"/>
      <c r="E17633" s="940"/>
      <c r="F17633" s="941"/>
      <c r="G17633" s="937" t="str">
        <f t="array" ref="G17633">xlookup(F17633,'Internal Staffing Calculator'!E:E,'Internal Staffing Calculator'!C:C,"")</f>
        <v/>
      </c>
      <c r="H17633" s="932" t="str">
        <f t="array" ref="H17633">if(F17633&lt;&gt;"", iferror(index('Internal Staffing Calculator'!B$8:B23500,match(F17633,'Internal Staffing Calculator'!E$8:E23500,0)), "Not In Budget"),"")</f>
        <v/>
      </c>
      <c r="I17633" s="184"/>
      <c r="J17633" s="184"/>
      <c r="K17633" s="184"/>
      <c r="L17633" s="183"/>
    </row>
    <row r="17634">
      <c r="A17634" s="454"/>
      <c r="B17634" s="927"/>
      <c r="C17634" s="580"/>
      <c r="D17634" s="939"/>
      <c r="E17634" s="940"/>
      <c r="F17634" s="941"/>
      <c r="G17634" s="937" t="str">
        <f t="array" ref="G17634">xlookup(F17634,'Internal Staffing Calculator'!E:E,'Internal Staffing Calculator'!C:C,"")</f>
        <v/>
      </c>
      <c r="H17634" s="932" t="str">
        <f t="array" ref="H17634">if(F17634&lt;&gt;"", iferror(index('Internal Staffing Calculator'!B$8:B23500,match(F17634,'Internal Staffing Calculator'!E$8:E23500,0)), "Not In Budget"),"")</f>
        <v/>
      </c>
      <c r="I17634" s="184"/>
      <c r="J17634" s="184"/>
      <c r="K17634" s="184"/>
      <c r="L17634" s="183"/>
    </row>
    <row r="17635">
      <c r="A17635" s="454"/>
      <c r="B17635" s="927"/>
      <c r="C17635" s="580"/>
      <c r="D17635" s="939"/>
      <c r="E17635" s="940"/>
      <c r="F17635" s="941"/>
      <c r="G17635" s="937" t="str">
        <f t="array" ref="G17635">xlookup(F17635,'Internal Staffing Calculator'!E:E,'Internal Staffing Calculator'!C:C,"")</f>
        <v/>
      </c>
      <c r="H17635" s="932" t="str">
        <f t="array" ref="H17635">if(F17635&lt;&gt;"", iferror(index('Internal Staffing Calculator'!B$8:B23500,match(F17635,'Internal Staffing Calculator'!E$8:E23500,0)), "Not In Budget"),"")</f>
        <v/>
      </c>
      <c r="I17635" s="184"/>
      <c r="J17635" s="184"/>
      <c r="K17635" s="184"/>
      <c r="L17635" s="183"/>
    </row>
    <row r="17636">
      <c r="A17636" s="454"/>
      <c r="B17636" s="927"/>
      <c r="C17636" s="580"/>
      <c r="D17636" s="939"/>
      <c r="E17636" s="940"/>
      <c r="F17636" s="941"/>
      <c r="G17636" s="937" t="str">
        <f t="array" ref="G17636">xlookup(F17636,'Internal Staffing Calculator'!E:E,'Internal Staffing Calculator'!C:C,"")</f>
        <v/>
      </c>
      <c r="H17636" s="932" t="str">
        <f t="array" ref="H17636">if(F17636&lt;&gt;"", iferror(index('Internal Staffing Calculator'!B$8:B23500,match(F17636,'Internal Staffing Calculator'!E$8:E23500,0)), "Not In Budget"),"")</f>
        <v/>
      </c>
      <c r="I17636" s="184"/>
      <c r="J17636" s="184"/>
      <c r="K17636" s="184"/>
      <c r="L17636" s="183"/>
    </row>
    <row r="17637">
      <c r="A17637" s="454"/>
      <c r="B17637" s="927"/>
      <c r="C17637" s="580"/>
      <c r="D17637" s="939"/>
      <c r="E17637" s="940"/>
      <c r="F17637" s="941"/>
      <c r="G17637" s="937" t="str">
        <f t="array" ref="G17637">xlookup(F17637,'Internal Staffing Calculator'!E:E,'Internal Staffing Calculator'!C:C,"")</f>
        <v/>
      </c>
      <c r="H17637" s="932" t="str">
        <f t="array" ref="H17637">if(F17637&lt;&gt;"", iferror(index('Internal Staffing Calculator'!B$8:B23500,match(F17637,'Internal Staffing Calculator'!E$8:E23500,0)), "Not In Budget"),"")</f>
        <v/>
      </c>
      <c r="I17637" s="184"/>
      <c r="J17637" s="184"/>
      <c r="K17637" s="184"/>
      <c r="L17637" s="183"/>
    </row>
    <row r="17638">
      <c r="A17638" s="454"/>
      <c r="B17638" s="927"/>
      <c r="C17638" s="580"/>
      <c r="D17638" s="939"/>
      <c r="E17638" s="940"/>
      <c r="F17638" s="941"/>
      <c r="G17638" s="937" t="str">
        <f t="array" ref="G17638">xlookup(F17638,'Internal Staffing Calculator'!E:E,'Internal Staffing Calculator'!C:C,"")</f>
        <v/>
      </c>
      <c r="H17638" s="932" t="str">
        <f t="array" ref="H17638">if(F17638&lt;&gt;"", iferror(index('Internal Staffing Calculator'!B$8:B23500,match(F17638,'Internal Staffing Calculator'!E$8:E23500,0)), "Not In Budget"),"")</f>
        <v/>
      </c>
      <c r="I17638" s="184"/>
      <c r="J17638" s="184"/>
      <c r="K17638" s="184"/>
      <c r="L17638" s="183"/>
    </row>
    <row r="17639">
      <c r="A17639" s="454"/>
      <c r="B17639" s="927"/>
      <c r="C17639" s="580"/>
      <c r="D17639" s="939"/>
      <c r="E17639" s="940"/>
      <c r="F17639" s="941"/>
      <c r="G17639" s="937" t="str">
        <f t="array" ref="G17639">xlookup(F17639,'Internal Staffing Calculator'!E:E,'Internal Staffing Calculator'!C:C,"")</f>
        <v/>
      </c>
      <c r="H17639" s="932" t="str">
        <f t="array" ref="H17639">if(F17639&lt;&gt;"", iferror(index('Internal Staffing Calculator'!B$8:B23500,match(F17639,'Internal Staffing Calculator'!E$8:E23500,0)), "Not In Budget"),"")</f>
        <v/>
      </c>
      <c r="I17639" s="184"/>
      <c r="J17639" s="184"/>
      <c r="K17639" s="184"/>
      <c r="L17639" s="183"/>
    </row>
    <row r="17640">
      <c r="A17640" s="454"/>
      <c r="B17640" s="927"/>
      <c r="C17640" s="580"/>
      <c r="D17640" s="939"/>
      <c r="E17640" s="940"/>
      <c r="F17640" s="941"/>
      <c r="G17640" s="937" t="str">
        <f t="array" ref="G17640">xlookup(F17640,'Internal Staffing Calculator'!E:E,'Internal Staffing Calculator'!C:C,"")</f>
        <v/>
      </c>
      <c r="H17640" s="932" t="str">
        <f t="array" ref="H17640">if(F17640&lt;&gt;"", iferror(index('Internal Staffing Calculator'!B$8:B23500,match(F17640,'Internal Staffing Calculator'!E$8:E23500,0)), "Not In Budget"),"")</f>
        <v/>
      </c>
      <c r="I17640" s="184"/>
      <c r="J17640" s="184"/>
      <c r="K17640" s="184"/>
      <c r="L17640" s="183"/>
    </row>
    <row r="17641">
      <c r="A17641" s="454"/>
      <c r="B17641" s="927"/>
      <c r="C17641" s="580"/>
      <c r="D17641" s="939"/>
      <c r="E17641" s="940"/>
      <c r="F17641" s="941"/>
      <c r="G17641" s="937" t="str">
        <f t="array" ref="G17641">xlookup(F17641,'Internal Staffing Calculator'!E:E,'Internal Staffing Calculator'!C:C,"")</f>
        <v/>
      </c>
      <c r="H17641" s="932" t="str">
        <f t="array" ref="H17641">if(F17641&lt;&gt;"", iferror(index('Internal Staffing Calculator'!B$8:B23500,match(F17641,'Internal Staffing Calculator'!E$8:E23500,0)), "Not In Budget"),"")</f>
        <v/>
      </c>
      <c r="I17641" s="184"/>
      <c r="J17641" s="184"/>
      <c r="K17641" s="184"/>
      <c r="L17641" s="183"/>
    </row>
    <row r="17642">
      <c r="A17642" s="454"/>
      <c r="B17642" s="927"/>
      <c r="C17642" s="580"/>
      <c r="D17642" s="939"/>
      <c r="E17642" s="940"/>
      <c r="F17642" s="941"/>
      <c r="G17642" s="937" t="str">
        <f t="array" ref="G17642">xlookup(F17642,'Internal Staffing Calculator'!E:E,'Internal Staffing Calculator'!C:C,"")</f>
        <v/>
      </c>
      <c r="H17642" s="932" t="str">
        <f t="array" ref="H17642">if(F17642&lt;&gt;"", iferror(index('Internal Staffing Calculator'!B$8:B23500,match(F17642,'Internal Staffing Calculator'!E$8:E23500,0)), "Not In Budget"),"")</f>
        <v/>
      </c>
      <c r="I17642" s="184"/>
      <c r="J17642" s="184"/>
      <c r="K17642" s="184"/>
      <c r="L17642" s="183"/>
    </row>
    <row r="17643">
      <c r="A17643" s="454"/>
      <c r="B17643" s="927"/>
      <c r="C17643" s="580"/>
      <c r="D17643" s="939"/>
      <c r="E17643" s="940"/>
      <c r="F17643" s="941"/>
      <c r="G17643" s="937" t="str">
        <f t="array" ref="G17643">xlookup(F17643,'Internal Staffing Calculator'!E:E,'Internal Staffing Calculator'!C:C,"")</f>
        <v/>
      </c>
      <c r="H17643" s="932" t="str">
        <f t="array" ref="H17643">if(F17643&lt;&gt;"", iferror(index('Internal Staffing Calculator'!B$8:B23500,match(F17643,'Internal Staffing Calculator'!E$8:E23500,0)), "Not In Budget"),"")</f>
        <v/>
      </c>
      <c r="I17643" s="184"/>
      <c r="J17643" s="184"/>
      <c r="K17643" s="184"/>
      <c r="L17643" s="183"/>
    </row>
    <row r="17644">
      <c r="A17644" s="454"/>
      <c r="B17644" s="927"/>
      <c r="C17644" s="580"/>
      <c r="D17644" s="939"/>
      <c r="E17644" s="940"/>
      <c r="F17644" s="941"/>
      <c r="G17644" s="937" t="str">
        <f t="array" ref="G17644">xlookup(F17644,'Internal Staffing Calculator'!E:E,'Internal Staffing Calculator'!C:C,"")</f>
        <v/>
      </c>
      <c r="H17644" s="932" t="str">
        <f t="array" ref="H17644">if(F17644&lt;&gt;"", iferror(index('Internal Staffing Calculator'!B$8:B23500,match(F17644,'Internal Staffing Calculator'!E$8:E23500,0)), "Not In Budget"),"")</f>
        <v/>
      </c>
      <c r="I17644" s="184"/>
      <c r="J17644" s="184"/>
      <c r="K17644" s="184"/>
      <c r="L17644" s="183"/>
    </row>
    <row r="17645">
      <c r="A17645" s="454"/>
      <c r="B17645" s="927"/>
      <c r="C17645" s="580"/>
      <c r="D17645" s="939"/>
      <c r="E17645" s="940"/>
      <c r="F17645" s="941"/>
      <c r="G17645" s="937" t="str">
        <f t="array" ref="G17645">xlookup(F17645,'Internal Staffing Calculator'!E:E,'Internal Staffing Calculator'!C:C,"")</f>
        <v/>
      </c>
      <c r="H17645" s="932" t="str">
        <f t="array" ref="H17645">if(F17645&lt;&gt;"", iferror(index('Internal Staffing Calculator'!B$8:B23500,match(F17645,'Internal Staffing Calculator'!E$8:E23500,0)), "Not In Budget"),"")</f>
        <v/>
      </c>
      <c r="I17645" s="184"/>
      <c r="J17645" s="184"/>
      <c r="K17645" s="184"/>
      <c r="L17645" s="183"/>
    </row>
    <row r="17646">
      <c r="A17646" s="454"/>
      <c r="B17646" s="927"/>
      <c r="C17646" s="580"/>
      <c r="D17646" s="939"/>
      <c r="E17646" s="940"/>
      <c r="F17646" s="941"/>
      <c r="G17646" s="937" t="str">
        <f t="array" ref="G17646">xlookup(F17646,'Internal Staffing Calculator'!E:E,'Internal Staffing Calculator'!C:C,"")</f>
        <v/>
      </c>
      <c r="H17646" s="932" t="str">
        <f t="array" ref="H17646">if(F17646&lt;&gt;"", iferror(index('Internal Staffing Calculator'!B$8:B23500,match(F17646,'Internal Staffing Calculator'!E$8:E23500,0)), "Not In Budget"),"")</f>
        <v/>
      </c>
      <c r="I17646" s="184"/>
      <c r="J17646" s="184"/>
      <c r="K17646" s="184"/>
      <c r="L17646" s="183"/>
    </row>
    <row r="17647">
      <c r="A17647" s="454"/>
      <c r="B17647" s="927"/>
      <c r="C17647" s="580"/>
      <c r="D17647" s="939"/>
      <c r="E17647" s="940"/>
      <c r="F17647" s="941"/>
      <c r="G17647" s="937" t="str">
        <f t="array" ref="G17647">xlookup(F17647,'Internal Staffing Calculator'!E:E,'Internal Staffing Calculator'!C:C,"")</f>
        <v/>
      </c>
      <c r="H17647" s="932" t="str">
        <f t="array" ref="H17647">if(F17647&lt;&gt;"", iferror(index('Internal Staffing Calculator'!B$8:B23500,match(F17647,'Internal Staffing Calculator'!E$8:E23500,0)), "Not In Budget"),"")</f>
        <v/>
      </c>
      <c r="I17647" s="184"/>
      <c r="J17647" s="184"/>
      <c r="K17647" s="184"/>
      <c r="L17647" s="183"/>
    </row>
    <row r="17648">
      <c r="A17648" s="454"/>
      <c r="B17648" s="927"/>
      <c r="C17648" s="580"/>
      <c r="D17648" s="939"/>
      <c r="E17648" s="940"/>
      <c r="F17648" s="941"/>
      <c r="G17648" s="937" t="str">
        <f t="array" ref="G17648">xlookup(F17648,'Internal Staffing Calculator'!E:E,'Internal Staffing Calculator'!C:C,"")</f>
        <v/>
      </c>
      <c r="H17648" s="932" t="str">
        <f t="array" ref="H17648">if(F17648&lt;&gt;"", iferror(index('Internal Staffing Calculator'!B$8:B23500,match(F17648,'Internal Staffing Calculator'!E$8:E23500,0)), "Not In Budget"),"")</f>
        <v/>
      </c>
      <c r="I17648" s="184"/>
      <c r="J17648" s="184"/>
      <c r="K17648" s="184"/>
      <c r="L17648" s="183"/>
    </row>
    <row r="17649">
      <c r="A17649" s="454"/>
      <c r="B17649" s="927"/>
      <c r="C17649" s="580"/>
      <c r="D17649" s="939"/>
      <c r="E17649" s="940"/>
      <c r="F17649" s="941"/>
      <c r="G17649" s="937" t="str">
        <f t="array" ref="G17649">xlookup(F17649,'Internal Staffing Calculator'!E:E,'Internal Staffing Calculator'!C:C,"")</f>
        <v/>
      </c>
      <c r="H17649" s="932" t="str">
        <f t="array" ref="H17649">if(F17649&lt;&gt;"", iferror(index('Internal Staffing Calculator'!B$8:B23500,match(F17649,'Internal Staffing Calculator'!E$8:E23500,0)), "Not In Budget"),"")</f>
        <v/>
      </c>
      <c r="I17649" s="184"/>
      <c r="J17649" s="184"/>
      <c r="K17649" s="184"/>
      <c r="L17649" s="183"/>
    </row>
    <row r="17650">
      <c r="A17650" s="454"/>
      <c r="B17650" s="927"/>
      <c r="C17650" s="580"/>
      <c r="D17650" s="939"/>
      <c r="E17650" s="940"/>
      <c r="F17650" s="941"/>
      <c r="G17650" s="937" t="str">
        <f t="array" ref="G17650">xlookup(F17650,'Internal Staffing Calculator'!E:E,'Internal Staffing Calculator'!C:C,"")</f>
        <v/>
      </c>
      <c r="H17650" s="932" t="str">
        <f t="array" ref="H17650">if(F17650&lt;&gt;"", iferror(index('Internal Staffing Calculator'!B$8:B23500,match(F17650,'Internal Staffing Calculator'!E$8:E23500,0)), "Not In Budget"),"")</f>
        <v/>
      </c>
      <c r="I17650" s="184"/>
      <c r="J17650" s="184"/>
      <c r="K17650" s="184"/>
      <c r="L17650" s="183"/>
    </row>
    <row r="17651">
      <c r="A17651" s="454"/>
      <c r="B17651" s="927"/>
      <c r="C17651" s="580"/>
      <c r="D17651" s="939"/>
      <c r="E17651" s="940"/>
      <c r="F17651" s="941"/>
      <c r="G17651" s="937" t="str">
        <f t="array" ref="G17651">xlookup(F17651,'Internal Staffing Calculator'!E:E,'Internal Staffing Calculator'!C:C,"")</f>
        <v/>
      </c>
      <c r="H17651" s="932" t="str">
        <f t="array" ref="H17651">if(F17651&lt;&gt;"", iferror(index('Internal Staffing Calculator'!B$8:B23500,match(F17651,'Internal Staffing Calculator'!E$8:E23500,0)), "Not In Budget"),"")</f>
        <v/>
      </c>
      <c r="I17651" s="184"/>
      <c r="J17651" s="184"/>
      <c r="K17651" s="184"/>
      <c r="L17651" s="183"/>
    </row>
    <row r="17652">
      <c r="A17652" s="454"/>
      <c r="B17652" s="927"/>
      <c r="C17652" s="580"/>
      <c r="D17652" s="939"/>
      <c r="E17652" s="940"/>
      <c r="F17652" s="941"/>
      <c r="G17652" s="937" t="str">
        <f t="array" ref="G17652">xlookup(F17652,'Internal Staffing Calculator'!E:E,'Internal Staffing Calculator'!C:C,"")</f>
        <v/>
      </c>
      <c r="H17652" s="932" t="str">
        <f t="array" ref="H17652">if(F17652&lt;&gt;"", iferror(index('Internal Staffing Calculator'!B$8:B23500,match(F17652,'Internal Staffing Calculator'!E$8:E23500,0)), "Not In Budget"),"")</f>
        <v/>
      </c>
      <c r="I17652" s="184"/>
      <c r="J17652" s="184"/>
      <c r="K17652" s="184"/>
      <c r="L17652" s="183"/>
    </row>
    <row r="17653">
      <c r="A17653" s="454"/>
      <c r="B17653" s="927"/>
      <c r="C17653" s="580"/>
      <c r="D17653" s="939"/>
      <c r="E17653" s="940"/>
      <c r="F17653" s="941"/>
      <c r="G17653" s="937" t="str">
        <f t="array" ref="G17653">xlookup(F17653,'Internal Staffing Calculator'!E:E,'Internal Staffing Calculator'!C:C,"")</f>
        <v/>
      </c>
      <c r="H17653" s="932" t="str">
        <f t="array" ref="H17653">if(F17653&lt;&gt;"", iferror(index('Internal Staffing Calculator'!B$8:B23500,match(F17653,'Internal Staffing Calculator'!E$8:E23500,0)), "Not In Budget"),"")</f>
        <v/>
      </c>
      <c r="I17653" s="184"/>
      <c r="J17653" s="184"/>
      <c r="K17653" s="184"/>
      <c r="L17653" s="183"/>
    </row>
    <row r="17654">
      <c r="A17654" s="454"/>
      <c r="B17654" s="927"/>
      <c r="C17654" s="580"/>
      <c r="D17654" s="939"/>
      <c r="E17654" s="940"/>
      <c r="F17654" s="941"/>
      <c r="G17654" s="937" t="str">
        <f t="array" ref="G17654">xlookup(F17654,'Internal Staffing Calculator'!E:E,'Internal Staffing Calculator'!C:C,"")</f>
        <v/>
      </c>
      <c r="H17654" s="932" t="str">
        <f t="array" ref="H17654">if(F17654&lt;&gt;"", iferror(index('Internal Staffing Calculator'!B$8:B23500,match(F17654,'Internal Staffing Calculator'!E$8:E23500,0)), "Not In Budget"),"")</f>
        <v/>
      </c>
      <c r="I17654" s="184"/>
      <c r="J17654" s="184"/>
      <c r="K17654" s="184"/>
      <c r="L17654" s="183"/>
    </row>
    <row r="17655">
      <c r="A17655" s="454"/>
      <c r="B17655" s="927"/>
      <c r="C17655" s="580"/>
      <c r="D17655" s="939"/>
      <c r="E17655" s="940"/>
      <c r="F17655" s="941"/>
      <c r="G17655" s="937" t="str">
        <f t="array" ref="G17655">xlookup(F17655,'Internal Staffing Calculator'!E:E,'Internal Staffing Calculator'!C:C,"")</f>
        <v/>
      </c>
      <c r="H17655" s="932" t="str">
        <f t="array" ref="H17655">if(F17655&lt;&gt;"", iferror(index('Internal Staffing Calculator'!B$8:B23500,match(F17655,'Internal Staffing Calculator'!E$8:E23500,0)), "Not In Budget"),"")</f>
        <v/>
      </c>
      <c r="I17655" s="184"/>
      <c r="J17655" s="184"/>
      <c r="K17655" s="184"/>
      <c r="L17655" s="183"/>
    </row>
    <row r="17656">
      <c r="A17656" s="454"/>
      <c r="B17656" s="927"/>
      <c r="C17656" s="580"/>
      <c r="D17656" s="939"/>
      <c r="E17656" s="940"/>
      <c r="F17656" s="941"/>
      <c r="G17656" s="937" t="str">
        <f t="array" ref="G17656">xlookup(F17656,'Internal Staffing Calculator'!E:E,'Internal Staffing Calculator'!C:C,"")</f>
        <v/>
      </c>
      <c r="H17656" s="932" t="str">
        <f t="array" ref="H17656">if(F17656&lt;&gt;"", iferror(index('Internal Staffing Calculator'!B$8:B23500,match(F17656,'Internal Staffing Calculator'!E$8:E23500,0)), "Not In Budget"),"")</f>
        <v/>
      </c>
      <c r="I17656" s="184"/>
      <c r="J17656" s="184"/>
      <c r="K17656" s="184"/>
      <c r="L17656" s="183"/>
    </row>
    <row r="17657">
      <c r="A17657" s="454"/>
      <c r="B17657" s="927"/>
      <c r="C17657" s="580"/>
      <c r="D17657" s="939"/>
      <c r="E17657" s="940"/>
      <c r="F17657" s="941"/>
      <c r="G17657" s="937" t="str">
        <f t="array" ref="G17657">xlookup(F17657,'Internal Staffing Calculator'!E:E,'Internal Staffing Calculator'!C:C,"")</f>
        <v/>
      </c>
      <c r="H17657" s="932" t="str">
        <f t="array" ref="H17657">if(F17657&lt;&gt;"", iferror(index('Internal Staffing Calculator'!B$8:B23500,match(F17657,'Internal Staffing Calculator'!E$8:E23500,0)), "Not In Budget"),"")</f>
        <v/>
      </c>
      <c r="I17657" s="184"/>
      <c r="J17657" s="184"/>
      <c r="K17657" s="184"/>
      <c r="L17657" s="183"/>
    </row>
    <row r="17658">
      <c r="A17658" s="454"/>
      <c r="B17658" s="927"/>
      <c r="C17658" s="580"/>
      <c r="D17658" s="939"/>
      <c r="E17658" s="940"/>
      <c r="F17658" s="941"/>
      <c r="G17658" s="937" t="str">
        <f t="array" ref="G17658">xlookup(F17658,'Internal Staffing Calculator'!E:E,'Internal Staffing Calculator'!C:C,"")</f>
        <v/>
      </c>
      <c r="H17658" s="932" t="str">
        <f t="array" ref="H17658">if(F17658&lt;&gt;"", iferror(index('Internal Staffing Calculator'!B$8:B23500,match(F17658,'Internal Staffing Calculator'!E$8:E23500,0)), "Not In Budget"),"")</f>
        <v/>
      </c>
      <c r="I17658" s="184"/>
      <c r="J17658" s="184"/>
      <c r="K17658" s="184"/>
      <c r="L17658" s="183"/>
    </row>
    <row r="17659">
      <c r="A17659" s="454"/>
      <c r="B17659" s="927"/>
      <c r="C17659" s="580"/>
      <c r="D17659" s="939"/>
      <c r="E17659" s="940"/>
      <c r="F17659" s="941"/>
      <c r="G17659" s="937" t="str">
        <f t="array" ref="G17659">xlookup(F17659,'Internal Staffing Calculator'!E:E,'Internal Staffing Calculator'!C:C,"")</f>
        <v/>
      </c>
      <c r="H17659" s="932" t="str">
        <f t="array" ref="H17659">if(F17659&lt;&gt;"", iferror(index('Internal Staffing Calculator'!B$8:B23500,match(F17659,'Internal Staffing Calculator'!E$8:E23500,0)), "Not In Budget"),"")</f>
        <v/>
      </c>
      <c r="I17659" s="184"/>
      <c r="J17659" s="184"/>
      <c r="K17659" s="184"/>
      <c r="L17659" s="183"/>
    </row>
    <row r="17660">
      <c r="A17660" s="454"/>
      <c r="B17660" s="927"/>
      <c r="C17660" s="580"/>
      <c r="D17660" s="939"/>
      <c r="E17660" s="940"/>
      <c r="F17660" s="941"/>
      <c r="G17660" s="937" t="str">
        <f t="array" ref="G17660">xlookup(F17660,'Internal Staffing Calculator'!E:E,'Internal Staffing Calculator'!C:C,"")</f>
        <v/>
      </c>
      <c r="H17660" s="932" t="str">
        <f t="array" ref="H17660">if(F17660&lt;&gt;"", iferror(index('Internal Staffing Calculator'!B$8:B23500,match(F17660,'Internal Staffing Calculator'!E$8:E23500,0)), "Not In Budget"),"")</f>
        <v/>
      </c>
      <c r="I17660" s="184"/>
      <c r="J17660" s="184"/>
      <c r="K17660" s="184"/>
      <c r="L17660" s="183"/>
    </row>
    <row r="17661">
      <c r="A17661" s="454"/>
      <c r="B17661" s="927"/>
      <c r="C17661" s="580"/>
      <c r="D17661" s="939"/>
      <c r="E17661" s="940"/>
      <c r="F17661" s="941"/>
      <c r="G17661" s="937" t="str">
        <f t="array" ref="G17661">xlookup(F17661,'Internal Staffing Calculator'!E:E,'Internal Staffing Calculator'!C:C,"")</f>
        <v/>
      </c>
      <c r="H17661" s="932" t="str">
        <f t="array" ref="H17661">if(F17661&lt;&gt;"", iferror(index('Internal Staffing Calculator'!B$8:B23500,match(F17661,'Internal Staffing Calculator'!E$8:E23500,0)), "Not In Budget"),"")</f>
        <v/>
      </c>
      <c r="I17661" s="184"/>
      <c r="J17661" s="184"/>
      <c r="K17661" s="184"/>
      <c r="L17661" s="183"/>
    </row>
    <row r="17662">
      <c r="A17662" s="454"/>
      <c r="B17662" s="927"/>
      <c r="C17662" s="580"/>
      <c r="D17662" s="939"/>
      <c r="E17662" s="940"/>
      <c r="F17662" s="941"/>
      <c r="G17662" s="937" t="str">
        <f t="array" ref="G17662">xlookup(F17662,'Internal Staffing Calculator'!E:E,'Internal Staffing Calculator'!C:C,"")</f>
        <v/>
      </c>
      <c r="H17662" s="932" t="str">
        <f t="array" ref="H17662">if(F17662&lt;&gt;"", iferror(index('Internal Staffing Calculator'!B$8:B23500,match(F17662,'Internal Staffing Calculator'!E$8:E23500,0)), "Not In Budget"),"")</f>
        <v/>
      </c>
      <c r="I17662" s="184"/>
      <c r="J17662" s="184"/>
      <c r="K17662" s="184"/>
      <c r="L17662" s="183"/>
    </row>
    <row r="17663">
      <c r="A17663" s="454"/>
      <c r="B17663" s="927"/>
      <c r="C17663" s="580"/>
      <c r="D17663" s="939"/>
      <c r="E17663" s="940"/>
      <c r="F17663" s="941"/>
      <c r="G17663" s="937" t="str">
        <f t="array" ref="G17663">xlookup(F17663,'Internal Staffing Calculator'!E:E,'Internal Staffing Calculator'!C:C,"")</f>
        <v/>
      </c>
      <c r="H17663" s="932" t="str">
        <f t="array" ref="H17663">if(F17663&lt;&gt;"", iferror(index('Internal Staffing Calculator'!B$8:B23500,match(F17663,'Internal Staffing Calculator'!E$8:E23500,0)), "Not In Budget"),"")</f>
        <v/>
      </c>
      <c r="I17663" s="184"/>
      <c r="J17663" s="184"/>
      <c r="K17663" s="184"/>
      <c r="L17663" s="183"/>
    </row>
    <row r="17664">
      <c r="A17664" s="454"/>
      <c r="B17664" s="927"/>
      <c r="C17664" s="580"/>
      <c r="D17664" s="939"/>
      <c r="E17664" s="940"/>
      <c r="F17664" s="941"/>
      <c r="G17664" s="937" t="str">
        <f t="array" ref="G17664">xlookup(F17664,'Internal Staffing Calculator'!E:E,'Internal Staffing Calculator'!C:C,"")</f>
        <v/>
      </c>
      <c r="H17664" s="932" t="str">
        <f t="array" ref="H17664">if(F17664&lt;&gt;"", iferror(index('Internal Staffing Calculator'!B$8:B23500,match(F17664,'Internal Staffing Calculator'!E$8:E23500,0)), "Not In Budget"),"")</f>
        <v/>
      </c>
      <c r="I17664" s="184"/>
      <c r="J17664" s="184"/>
      <c r="K17664" s="184"/>
      <c r="L17664" s="183"/>
    </row>
    <row r="17665">
      <c r="A17665" s="454"/>
      <c r="B17665" s="927"/>
      <c r="C17665" s="580"/>
      <c r="D17665" s="939"/>
      <c r="E17665" s="940"/>
      <c r="F17665" s="941"/>
      <c r="G17665" s="937" t="str">
        <f t="array" ref="G17665">xlookup(F17665,'Internal Staffing Calculator'!E:E,'Internal Staffing Calculator'!C:C,"")</f>
        <v/>
      </c>
      <c r="H17665" s="932" t="str">
        <f t="array" ref="H17665">if(F17665&lt;&gt;"", iferror(index('Internal Staffing Calculator'!B$8:B23500,match(F17665,'Internal Staffing Calculator'!E$8:E23500,0)), "Not In Budget"),"")</f>
        <v/>
      </c>
      <c r="I17665" s="184"/>
      <c r="J17665" s="184"/>
      <c r="K17665" s="184"/>
      <c r="L17665" s="183"/>
    </row>
    <row r="17666">
      <c r="A17666" s="454"/>
      <c r="B17666" s="927"/>
      <c r="C17666" s="580"/>
      <c r="D17666" s="939"/>
      <c r="E17666" s="940"/>
      <c r="F17666" s="941"/>
      <c r="G17666" s="937" t="str">
        <f t="array" ref="G17666">xlookup(F17666,'Internal Staffing Calculator'!E:E,'Internal Staffing Calculator'!C:C,"")</f>
        <v/>
      </c>
      <c r="H17666" s="932" t="str">
        <f t="array" ref="H17666">if(F17666&lt;&gt;"", iferror(index('Internal Staffing Calculator'!B$8:B23500,match(F17666,'Internal Staffing Calculator'!E$8:E23500,0)), "Not In Budget"),"")</f>
        <v/>
      </c>
      <c r="I17666" s="184"/>
      <c r="J17666" s="184"/>
      <c r="K17666" s="184"/>
      <c r="L17666" s="183"/>
    </row>
    <row r="17667">
      <c r="A17667" s="454"/>
      <c r="B17667" s="927"/>
      <c r="C17667" s="580"/>
      <c r="D17667" s="939"/>
      <c r="E17667" s="940"/>
      <c r="F17667" s="941"/>
      <c r="G17667" s="937" t="str">
        <f t="array" ref="G17667">xlookup(F17667,'Internal Staffing Calculator'!E:E,'Internal Staffing Calculator'!C:C,"")</f>
        <v/>
      </c>
      <c r="H17667" s="932" t="str">
        <f t="array" ref="H17667">if(F17667&lt;&gt;"", iferror(index('Internal Staffing Calculator'!B$8:B23500,match(F17667,'Internal Staffing Calculator'!E$8:E23500,0)), "Not In Budget"),"")</f>
        <v/>
      </c>
      <c r="I17667" s="184"/>
      <c r="J17667" s="184"/>
      <c r="K17667" s="184"/>
      <c r="L17667" s="183"/>
    </row>
    <row r="17668">
      <c r="A17668" s="454"/>
      <c r="B17668" s="927"/>
      <c r="C17668" s="580"/>
      <c r="D17668" s="939"/>
      <c r="E17668" s="940"/>
      <c r="F17668" s="941"/>
      <c r="G17668" s="937" t="str">
        <f t="array" ref="G17668">xlookup(F17668,'Internal Staffing Calculator'!E:E,'Internal Staffing Calculator'!C:C,"")</f>
        <v/>
      </c>
      <c r="H17668" s="932" t="str">
        <f t="array" ref="H17668">if(F17668&lt;&gt;"", iferror(index('Internal Staffing Calculator'!B$8:B23500,match(F17668,'Internal Staffing Calculator'!E$8:E23500,0)), "Not In Budget"),"")</f>
        <v/>
      </c>
      <c r="I17668" s="184"/>
      <c r="J17668" s="184"/>
      <c r="K17668" s="184"/>
      <c r="L17668" s="183"/>
    </row>
    <row r="17669">
      <c r="A17669" s="454"/>
      <c r="B17669" s="927"/>
      <c r="C17669" s="580"/>
      <c r="D17669" s="939"/>
      <c r="E17669" s="940"/>
      <c r="F17669" s="941"/>
      <c r="G17669" s="937" t="str">
        <f t="array" ref="G17669">xlookup(F17669,'Internal Staffing Calculator'!E:E,'Internal Staffing Calculator'!C:C,"")</f>
        <v/>
      </c>
      <c r="H17669" s="932" t="str">
        <f t="array" ref="H17669">if(F17669&lt;&gt;"", iferror(index('Internal Staffing Calculator'!B$8:B23500,match(F17669,'Internal Staffing Calculator'!E$8:E23500,0)), "Not In Budget"),"")</f>
        <v/>
      </c>
      <c r="I17669" s="184"/>
      <c r="J17669" s="184"/>
      <c r="K17669" s="184"/>
      <c r="L17669" s="183"/>
    </row>
    <row r="17670">
      <c r="A17670" s="454"/>
      <c r="B17670" s="927"/>
      <c r="C17670" s="580"/>
      <c r="D17670" s="939"/>
      <c r="E17670" s="940"/>
      <c r="F17670" s="941"/>
      <c r="G17670" s="937" t="str">
        <f t="array" ref="G17670">xlookup(F17670,'Internal Staffing Calculator'!E:E,'Internal Staffing Calculator'!C:C,"")</f>
        <v/>
      </c>
      <c r="H17670" s="932" t="str">
        <f t="array" ref="H17670">if(F17670&lt;&gt;"", iferror(index('Internal Staffing Calculator'!B$8:B23500,match(F17670,'Internal Staffing Calculator'!E$8:E23500,0)), "Not In Budget"),"")</f>
        <v/>
      </c>
      <c r="I17670" s="184"/>
      <c r="J17670" s="184"/>
      <c r="K17670" s="184"/>
      <c r="L17670" s="183"/>
    </row>
    <row r="17671">
      <c r="A17671" s="454"/>
      <c r="B17671" s="927"/>
      <c r="C17671" s="580"/>
      <c r="D17671" s="939"/>
      <c r="E17671" s="940"/>
      <c r="F17671" s="941"/>
      <c r="G17671" s="937" t="str">
        <f t="array" ref="G17671">xlookup(F17671,'Internal Staffing Calculator'!E:E,'Internal Staffing Calculator'!C:C,"")</f>
        <v/>
      </c>
      <c r="H17671" s="932" t="str">
        <f t="array" ref="H17671">if(F17671&lt;&gt;"", iferror(index('Internal Staffing Calculator'!B$8:B23500,match(F17671,'Internal Staffing Calculator'!E$8:E23500,0)), "Not In Budget"),"")</f>
        <v/>
      </c>
      <c r="I17671" s="184"/>
      <c r="J17671" s="184"/>
      <c r="K17671" s="184"/>
      <c r="L17671" s="183"/>
    </row>
    <row r="17672">
      <c r="A17672" s="454"/>
      <c r="B17672" s="927"/>
      <c r="C17672" s="580"/>
      <c r="D17672" s="939"/>
      <c r="E17672" s="940"/>
      <c r="F17672" s="941"/>
      <c r="G17672" s="937" t="str">
        <f t="array" ref="G17672">xlookup(F17672,'Internal Staffing Calculator'!E:E,'Internal Staffing Calculator'!C:C,"")</f>
        <v/>
      </c>
      <c r="H17672" s="932" t="str">
        <f t="array" ref="H17672">if(F17672&lt;&gt;"", iferror(index('Internal Staffing Calculator'!B$8:B23500,match(F17672,'Internal Staffing Calculator'!E$8:E23500,0)), "Not In Budget"),"")</f>
        <v/>
      </c>
      <c r="I17672" s="184"/>
      <c r="J17672" s="184"/>
      <c r="K17672" s="184"/>
      <c r="L17672" s="183"/>
    </row>
    <row r="17673">
      <c r="A17673" s="454"/>
      <c r="B17673" s="927"/>
      <c r="C17673" s="580"/>
      <c r="D17673" s="939"/>
      <c r="E17673" s="940"/>
      <c r="F17673" s="941"/>
      <c r="G17673" s="937" t="str">
        <f t="array" ref="G17673">xlookup(F17673,'Internal Staffing Calculator'!E:E,'Internal Staffing Calculator'!C:C,"")</f>
        <v/>
      </c>
      <c r="H17673" s="932" t="str">
        <f t="array" ref="H17673">if(F17673&lt;&gt;"", iferror(index('Internal Staffing Calculator'!B$8:B23500,match(F17673,'Internal Staffing Calculator'!E$8:E23500,0)), "Not In Budget"),"")</f>
        <v/>
      </c>
      <c r="I17673" s="184"/>
      <c r="J17673" s="184"/>
      <c r="K17673" s="184"/>
      <c r="L17673" s="183"/>
    </row>
    <row r="17674">
      <c r="A17674" s="454"/>
      <c r="B17674" s="927"/>
      <c r="C17674" s="580"/>
      <c r="D17674" s="939"/>
      <c r="E17674" s="940"/>
      <c r="F17674" s="941"/>
      <c r="G17674" s="937" t="str">
        <f t="array" ref="G17674">xlookup(F17674,'Internal Staffing Calculator'!E:E,'Internal Staffing Calculator'!C:C,"")</f>
        <v/>
      </c>
      <c r="H17674" s="932" t="str">
        <f t="array" ref="H17674">if(F17674&lt;&gt;"", iferror(index('Internal Staffing Calculator'!B$8:B23500,match(F17674,'Internal Staffing Calculator'!E$8:E23500,0)), "Not In Budget"),"")</f>
        <v/>
      </c>
      <c r="I17674" s="184"/>
      <c r="J17674" s="184"/>
      <c r="K17674" s="184"/>
      <c r="L17674" s="183"/>
    </row>
    <row r="17675">
      <c r="A17675" s="454"/>
      <c r="B17675" s="927"/>
      <c r="C17675" s="580"/>
      <c r="D17675" s="939"/>
      <c r="E17675" s="940"/>
      <c r="F17675" s="941"/>
      <c r="G17675" s="937" t="str">
        <f t="array" ref="G17675">xlookup(F17675,'Internal Staffing Calculator'!E:E,'Internal Staffing Calculator'!C:C,"")</f>
        <v/>
      </c>
      <c r="H17675" s="932" t="str">
        <f t="array" ref="H17675">if(F17675&lt;&gt;"", iferror(index('Internal Staffing Calculator'!B$8:B23500,match(F17675,'Internal Staffing Calculator'!E$8:E23500,0)), "Not In Budget"),"")</f>
        <v/>
      </c>
      <c r="I17675" s="184"/>
      <c r="J17675" s="184"/>
      <c r="K17675" s="184"/>
      <c r="L17675" s="183"/>
    </row>
    <row r="17676">
      <c r="A17676" s="454"/>
      <c r="B17676" s="927"/>
      <c r="C17676" s="580"/>
      <c r="D17676" s="939"/>
      <c r="E17676" s="940"/>
      <c r="F17676" s="941"/>
      <c r="G17676" s="937" t="str">
        <f t="array" ref="G17676">xlookup(F17676,'Internal Staffing Calculator'!E:E,'Internal Staffing Calculator'!C:C,"")</f>
        <v/>
      </c>
      <c r="H17676" s="932" t="str">
        <f t="array" ref="H17676">if(F17676&lt;&gt;"", iferror(index('Internal Staffing Calculator'!B$8:B23500,match(F17676,'Internal Staffing Calculator'!E$8:E23500,0)), "Not In Budget"),"")</f>
        <v/>
      </c>
      <c r="I17676" s="184"/>
      <c r="J17676" s="184"/>
      <c r="K17676" s="184"/>
      <c r="L17676" s="183"/>
    </row>
    <row r="17677">
      <c r="A17677" s="454"/>
      <c r="B17677" s="927"/>
      <c r="C17677" s="580"/>
      <c r="D17677" s="939"/>
      <c r="E17677" s="940"/>
      <c r="F17677" s="941"/>
      <c r="G17677" s="937" t="str">
        <f t="array" ref="G17677">xlookup(F17677,'Internal Staffing Calculator'!E:E,'Internal Staffing Calculator'!C:C,"")</f>
        <v/>
      </c>
      <c r="H17677" s="932" t="str">
        <f t="array" ref="H17677">if(F17677&lt;&gt;"", iferror(index('Internal Staffing Calculator'!B$8:B23500,match(F17677,'Internal Staffing Calculator'!E$8:E23500,0)), "Not In Budget"),"")</f>
        <v/>
      </c>
      <c r="I17677" s="184"/>
      <c r="J17677" s="184"/>
      <c r="K17677" s="184"/>
      <c r="L17677" s="183"/>
    </row>
    <row r="17678">
      <c r="A17678" s="454"/>
      <c r="B17678" s="927"/>
      <c r="C17678" s="580"/>
      <c r="D17678" s="939"/>
      <c r="E17678" s="940"/>
      <c r="F17678" s="941"/>
      <c r="G17678" s="937" t="str">
        <f t="array" ref="G17678">xlookup(F17678,'Internal Staffing Calculator'!E:E,'Internal Staffing Calculator'!C:C,"")</f>
        <v/>
      </c>
      <c r="H17678" s="932" t="str">
        <f t="array" ref="H17678">if(F17678&lt;&gt;"", iferror(index('Internal Staffing Calculator'!B$8:B23500,match(F17678,'Internal Staffing Calculator'!E$8:E23500,0)), "Not In Budget"),"")</f>
        <v/>
      </c>
      <c r="I17678" s="184"/>
      <c r="J17678" s="184"/>
      <c r="K17678" s="184"/>
      <c r="L17678" s="183"/>
    </row>
    <row r="17679">
      <c r="A17679" s="454"/>
      <c r="B17679" s="927"/>
      <c r="C17679" s="580"/>
      <c r="D17679" s="939"/>
      <c r="E17679" s="940"/>
      <c r="F17679" s="941"/>
      <c r="G17679" s="937" t="str">
        <f t="array" ref="G17679">xlookup(F17679,'Internal Staffing Calculator'!E:E,'Internal Staffing Calculator'!C:C,"")</f>
        <v/>
      </c>
      <c r="H17679" s="932" t="str">
        <f t="array" ref="H17679">if(F17679&lt;&gt;"", iferror(index('Internal Staffing Calculator'!B$8:B23500,match(F17679,'Internal Staffing Calculator'!E$8:E23500,0)), "Not In Budget"),"")</f>
        <v/>
      </c>
      <c r="I17679" s="184"/>
      <c r="J17679" s="184"/>
      <c r="K17679" s="184"/>
      <c r="L17679" s="183"/>
    </row>
    <row r="17680">
      <c r="A17680" s="454"/>
      <c r="B17680" s="927"/>
      <c r="C17680" s="580"/>
      <c r="D17680" s="939"/>
      <c r="E17680" s="940"/>
      <c r="F17680" s="941"/>
      <c r="G17680" s="937" t="str">
        <f t="array" ref="G17680">xlookup(F17680,'Internal Staffing Calculator'!E:E,'Internal Staffing Calculator'!C:C,"")</f>
        <v/>
      </c>
      <c r="H17680" s="932" t="str">
        <f t="array" ref="H17680">if(F17680&lt;&gt;"", iferror(index('Internal Staffing Calculator'!B$8:B23500,match(F17680,'Internal Staffing Calculator'!E$8:E23500,0)), "Not In Budget"),"")</f>
        <v/>
      </c>
      <c r="I17680" s="184"/>
      <c r="J17680" s="184"/>
      <c r="K17680" s="184"/>
      <c r="L17680" s="183"/>
    </row>
    <row r="17681">
      <c r="A17681" s="454"/>
      <c r="B17681" s="927"/>
      <c r="C17681" s="580"/>
      <c r="D17681" s="939"/>
      <c r="E17681" s="940"/>
      <c r="F17681" s="941"/>
      <c r="G17681" s="937" t="str">
        <f t="array" ref="G17681">xlookup(F17681,'Internal Staffing Calculator'!E:E,'Internal Staffing Calculator'!C:C,"")</f>
        <v/>
      </c>
      <c r="H17681" s="932" t="str">
        <f t="array" ref="H17681">if(F17681&lt;&gt;"", iferror(index('Internal Staffing Calculator'!B$8:B23500,match(F17681,'Internal Staffing Calculator'!E$8:E23500,0)), "Not In Budget"),"")</f>
        <v/>
      </c>
      <c r="I17681" s="184"/>
      <c r="J17681" s="184"/>
      <c r="K17681" s="184"/>
      <c r="L17681" s="183"/>
    </row>
    <row r="17682">
      <c r="A17682" s="454"/>
      <c r="B17682" s="927"/>
      <c r="C17682" s="580"/>
      <c r="D17682" s="939"/>
      <c r="E17682" s="940"/>
      <c r="F17682" s="941"/>
      <c r="G17682" s="937" t="str">
        <f t="array" ref="G17682">xlookup(F17682,'Internal Staffing Calculator'!E:E,'Internal Staffing Calculator'!C:C,"")</f>
        <v/>
      </c>
      <c r="H17682" s="932" t="str">
        <f t="array" ref="H17682">if(F17682&lt;&gt;"", iferror(index('Internal Staffing Calculator'!B$8:B23500,match(F17682,'Internal Staffing Calculator'!E$8:E23500,0)), "Not In Budget"),"")</f>
        <v/>
      </c>
      <c r="I17682" s="184"/>
      <c r="J17682" s="184"/>
      <c r="K17682" s="184"/>
      <c r="L17682" s="183"/>
    </row>
    <row r="17683">
      <c r="A17683" s="454"/>
      <c r="B17683" s="927"/>
      <c r="C17683" s="580"/>
      <c r="D17683" s="939"/>
      <c r="E17683" s="940"/>
      <c r="F17683" s="941"/>
      <c r="G17683" s="937" t="str">
        <f t="array" ref="G17683">xlookup(F17683,'Internal Staffing Calculator'!E:E,'Internal Staffing Calculator'!C:C,"")</f>
        <v/>
      </c>
      <c r="H17683" s="932" t="str">
        <f t="array" ref="H17683">if(F17683&lt;&gt;"", iferror(index('Internal Staffing Calculator'!B$8:B23500,match(F17683,'Internal Staffing Calculator'!E$8:E23500,0)), "Not In Budget"),"")</f>
        <v/>
      </c>
      <c r="I17683" s="184"/>
      <c r="J17683" s="184"/>
      <c r="K17683" s="184"/>
      <c r="L17683" s="183"/>
    </row>
    <row r="17684">
      <c r="A17684" s="454"/>
      <c r="B17684" s="927"/>
      <c r="C17684" s="580"/>
      <c r="D17684" s="939"/>
      <c r="E17684" s="940"/>
      <c r="F17684" s="941"/>
      <c r="G17684" s="937" t="str">
        <f t="array" ref="G17684">xlookup(F17684,'Internal Staffing Calculator'!E:E,'Internal Staffing Calculator'!C:C,"")</f>
        <v/>
      </c>
      <c r="H17684" s="932" t="str">
        <f t="array" ref="H17684">if(F17684&lt;&gt;"", iferror(index('Internal Staffing Calculator'!B$8:B23500,match(F17684,'Internal Staffing Calculator'!E$8:E23500,0)), "Not In Budget"),"")</f>
        <v/>
      </c>
      <c r="I17684" s="184"/>
      <c r="J17684" s="184"/>
      <c r="K17684" s="184"/>
      <c r="L17684" s="183"/>
    </row>
    <row r="17685">
      <c r="A17685" s="454"/>
      <c r="B17685" s="927"/>
      <c r="C17685" s="580"/>
      <c r="D17685" s="939"/>
      <c r="E17685" s="940"/>
      <c r="F17685" s="941"/>
      <c r="G17685" s="937" t="str">
        <f t="array" ref="G17685">xlookup(F17685,'Internal Staffing Calculator'!E:E,'Internal Staffing Calculator'!C:C,"")</f>
        <v/>
      </c>
      <c r="H17685" s="932" t="str">
        <f t="array" ref="H17685">if(F17685&lt;&gt;"", iferror(index('Internal Staffing Calculator'!B$8:B23500,match(F17685,'Internal Staffing Calculator'!E$8:E23500,0)), "Not In Budget"),"")</f>
        <v/>
      </c>
      <c r="I17685" s="184"/>
      <c r="J17685" s="184"/>
      <c r="K17685" s="184"/>
      <c r="L17685" s="183"/>
    </row>
    <row r="17686">
      <c r="A17686" s="454"/>
      <c r="B17686" s="927"/>
      <c r="C17686" s="580"/>
      <c r="D17686" s="939"/>
      <c r="E17686" s="940"/>
      <c r="F17686" s="941"/>
      <c r="G17686" s="937" t="str">
        <f t="array" ref="G17686">xlookup(F17686,'Internal Staffing Calculator'!E:E,'Internal Staffing Calculator'!C:C,"")</f>
        <v/>
      </c>
      <c r="H17686" s="932" t="str">
        <f t="array" ref="H17686">if(F17686&lt;&gt;"", iferror(index('Internal Staffing Calculator'!B$8:B23500,match(F17686,'Internal Staffing Calculator'!E$8:E23500,0)), "Not In Budget"),"")</f>
        <v/>
      </c>
      <c r="I17686" s="184"/>
      <c r="J17686" s="184"/>
      <c r="K17686" s="184"/>
      <c r="L17686" s="183"/>
    </row>
    <row r="17687">
      <c r="A17687" s="454"/>
      <c r="B17687" s="927"/>
      <c r="C17687" s="580"/>
      <c r="D17687" s="939"/>
      <c r="E17687" s="940"/>
      <c r="F17687" s="941"/>
      <c r="G17687" s="937" t="str">
        <f t="array" ref="G17687">xlookup(F17687,'Internal Staffing Calculator'!E:E,'Internal Staffing Calculator'!C:C,"")</f>
        <v/>
      </c>
      <c r="H17687" s="932" t="str">
        <f t="array" ref="H17687">if(F17687&lt;&gt;"", iferror(index('Internal Staffing Calculator'!B$8:B23500,match(F17687,'Internal Staffing Calculator'!E$8:E23500,0)), "Not In Budget"),"")</f>
        <v/>
      </c>
      <c r="I17687" s="184"/>
      <c r="J17687" s="184"/>
      <c r="K17687" s="184"/>
      <c r="L17687" s="183"/>
    </row>
    <row r="17688">
      <c r="A17688" s="454"/>
      <c r="B17688" s="927"/>
      <c r="C17688" s="580"/>
      <c r="D17688" s="939"/>
      <c r="E17688" s="940"/>
      <c r="F17688" s="941"/>
      <c r="G17688" s="937" t="str">
        <f t="array" ref="G17688">xlookup(F17688,'Internal Staffing Calculator'!E:E,'Internal Staffing Calculator'!C:C,"")</f>
        <v/>
      </c>
      <c r="H17688" s="932" t="str">
        <f t="array" ref="H17688">if(F17688&lt;&gt;"", iferror(index('Internal Staffing Calculator'!B$8:B23500,match(F17688,'Internal Staffing Calculator'!E$8:E23500,0)), "Not In Budget"),"")</f>
        <v/>
      </c>
      <c r="I17688" s="184"/>
      <c r="J17688" s="184"/>
      <c r="K17688" s="184"/>
      <c r="L17688" s="183"/>
    </row>
    <row r="17689">
      <c r="A17689" s="454"/>
      <c r="B17689" s="927"/>
      <c r="C17689" s="580"/>
      <c r="D17689" s="939"/>
      <c r="E17689" s="940"/>
      <c r="F17689" s="941"/>
      <c r="G17689" s="937" t="str">
        <f t="array" ref="G17689">xlookup(F17689,'Internal Staffing Calculator'!E:E,'Internal Staffing Calculator'!C:C,"")</f>
        <v/>
      </c>
      <c r="H17689" s="932" t="str">
        <f t="array" ref="H17689">if(F17689&lt;&gt;"", iferror(index('Internal Staffing Calculator'!B$8:B23500,match(F17689,'Internal Staffing Calculator'!E$8:E23500,0)), "Not In Budget"),"")</f>
        <v/>
      </c>
      <c r="I17689" s="184"/>
      <c r="J17689" s="184"/>
      <c r="K17689" s="184"/>
      <c r="L17689" s="183"/>
    </row>
    <row r="17690">
      <c r="A17690" s="454"/>
      <c r="B17690" s="927"/>
      <c r="C17690" s="580"/>
      <c r="D17690" s="939"/>
      <c r="E17690" s="940"/>
      <c r="F17690" s="941"/>
      <c r="G17690" s="937" t="str">
        <f t="array" ref="G17690">xlookup(F17690,'Internal Staffing Calculator'!E:E,'Internal Staffing Calculator'!C:C,"")</f>
        <v/>
      </c>
      <c r="H17690" s="932" t="str">
        <f t="array" ref="H17690">if(F17690&lt;&gt;"", iferror(index('Internal Staffing Calculator'!B$8:B23500,match(F17690,'Internal Staffing Calculator'!E$8:E23500,0)), "Not In Budget"),"")</f>
        <v/>
      </c>
      <c r="I17690" s="184"/>
      <c r="J17690" s="184"/>
      <c r="K17690" s="184"/>
      <c r="L17690" s="183"/>
    </row>
    <row r="17691">
      <c r="A17691" s="454"/>
      <c r="B17691" s="927"/>
      <c r="C17691" s="580"/>
      <c r="D17691" s="939"/>
      <c r="E17691" s="940"/>
      <c r="F17691" s="941"/>
      <c r="G17691" s="937" t="str">
        <f t="array" ref="G17691">xlookup(F17691,'Internal Staffing Calculator'!E:E,'Internal Staffing Calculator'!C:C,"")</f>
        <v/>
      </c>
      <c r="H17691" s="932" t="str">
        <f t="array" ref="H17691">if(F17691&lt;&gt;"", iferror(index('Internal Staffing Calculator'!B$8:B23500,match(F17691,'Internal Staffing Calculator'!E$8:E23500,0)), "Not In Budget"),"")</f>
        <v/>
      </c>
      <c r="I17691" s="184"/>
      <c r="J17691" s="184"/>
      <c r="K17691" s="184"/>
      <c r="L17691" s="183"/>
    </row>
    <row r="17692">
      <c r="A17692" s="454"/>
      <c r="B17692" s="927"/>
      <c r="C17692" s="580"/>
      <c r="D17692" s="939"/>
      <c r="E17692" s="940"/>
      <c r="F17692" s="941"/>
      <c r="G17692" s="937" t="str">
        <f t="array" ref="G17692">xlookup(F17692,'Internal Staffing Calculator'!E:E,'Internal Staffing Calculator'!C:C,"")</f>
        <v/>
      </c>
      <c r="H17692" s="932" t="str">
        <f t="array" ref="H17692">if(F17692&lt;&gt;"", iferror(index('Internal Staffing Calculator'!B$8:B23500,match(F17692,'Internal Staffing Calculator'!E$8:E23500,0)), "Not In Budget"),"")</f>
        <v/>
      </c>
      <c r="I17692" s="184"/>
      <c r="J17692" s="184"/>
      <c r="K17692" s="184"/>
      <c r="L17692" s="183"/>
    </row>
    <row r="17693">
      <c r="A17693" s="454"/>
      <c r="B17693" s="927"/>
      <c r="C17693" s="580"/>
      <c r="D17693" s="939"/>
      <c r="E17693" s="940"/>
      <c r="F17693" s="941"/>
      <c r="G17693" s="937" t="str">
        <f t="array" ref="G17693">xlookup(F17693,'Internal Staffing Calculator'!E:E,'Internal Staffing Calculator'!C:C,"")</f>
        <v/>
      </c>
      <c r="H17693" s="932" t="str">
        <f t="array" ref="H17693">if(F17693&lt;&gt;"", iferror(index('Internal Staffing Calculator'!B$8:B23500,match(F17693,'Internal Staffing Calculator'!E$8:E23500,0)), "Not In Budget"),"")</f>
        <v/>
      </c>
      <c r="I17693" s="184"/>
      <c r="J17693" s="184"/>
      <c r="K17693" s="184"/>
      <c r="L17693" s="183"/>
    </row>
    <row r="17694">
      <c r="A17694" s="454"/>
      <c r="B17694" s="927"/>
      <c r="C17694" s="580"/>
      <c r="D17694" s="939"/>
      <c r="E17694" s="940"/>
      <c r="F17694" s="941"/>
      <c r="G17694" s="937" t="str">
        <f t="array" ref="G17694">xlookup(F17694,'Internal Staffing Calculator'!E:E,'Internal Staffing Calculator'!C:C,"")</f>
        <v/>
      </c>
      <c r="H17694" s="932" t="str">
        <f t="array" ref="H17694">if(F17694&lt;&gt;"", iferror(index('Internal Staffing Calculator'!B$8:B23500,match(F17694,'Internal Staffing Calculator'!E$8:E23500,0)), "Not In Budget"),"")</f>
        <v/>
      </c>
      <c r="I17694" s="184"/>
      <c r="J17694" s="184"/>
      <c r="K17694" s="184"/>
      <c r="L17694" s="183"/>
    </row>
    <row r="17695">
      <c r="A17695" s="454"/>
      <c r="B17695" s="927"/>
      <c r="C17695" s="580"/>
      <c r="D17695" s="939"/>
      <c r="E17695" s="940"/>
      <c r="F17695" s="941"/>
      <c r="G17695" s="937" t="str">
        <f t="array" ref="G17695">xlookup(F17695,'Internal Staffing Calculator'!E:E,'Internal Staffing Calculator'!C:C,"")</f>
        <v/>
      </c>
      <c r="H17695" s="932" t="str">
        <f t="array" ref="H17695">if(F17695&lt;&gt;"", iferror(index('Internal Staffing Calculator'!B$8:B23500,match(F17695,'Internal Staffing Calculator'!E$8:E23500,0)), "Not In Budget"),"")</f>
        <v/>
      </c>
      <c r="I17695" s="184"/>
      <c r="J17695" s="184"/>
      <c r="K17695" s="184"/>
      <c r="L17695" s="183"/>
    </row>
    <row r="17696">
      <c r="A17696" s="454"/>
      <c r="B17696" s="927"/>
      <c r="C17696" s="580"/>
      <c r="D17696" s="939"/>
      <c r="E17696" s="940"/>
      <c r="F17696" s="941"/>
      <c r="G17696" s="937" t="str">
        <f t="array" ref="G17696">xlookup(F17696,'Internal Staffing Calculator'!E:E,'Internal Staffing Calculator'!C:C,"")</f>
        <v/>
      </c>
      <c r="H17696" s="932" t="str">
        <f t="array" ref="H17696">if(F17696&lt;&gt;"", iferror(index('Internal Staffing Calculator'!B$8:B23500,match(F17696,'Internal Staffing Calculator'!E$8:E23500,0)), "Not In Budget"),"")</f>
        <v/>
      </c>
      <c r="I17696" s="184"/>
      <c r="J17696" s="184"/>
      <c r="K17696" s="184"/>
      <c r="L17696" s="183"/>
    </row>
    <row r="17697">
      <c r="A17697" s="454"/>
      <c r="B17697" s="927"/>
      <c r="C17697" s="580"/>
      <c r="D17697" s="939"/>
      <c r="E17697" s="940"/>
      <c r="F17697" s="941"/>
      <c r="G17697" s="937" t="str">
        <f t="array" ref="G17697">xlookup(F17697,'Internal Staffing Calculator'!E:E,'Internal Staffing Calculator'!C:C,"")</f>
        <v/>
      </c>
      <c r="H17697" s="932" t="str">
        <f t="array" ref="H17697">if(F17697&lt;&gt;"", iferror(index('Internal Staffing Calculator'!B$8:B23500,match(F17697,'Internal Staffing Calculator'!E$8:E23500,0)), "Not In Budget"),"")</f>
        <v/>
      </c>
      <c r="I17697" s="184"/>
      <c r="J17697" s="184"/>
      <c r="K17697" s="184"/>
      <c r="L17697" s="183"/>
    </row>
    <row r="17698">
      <c r="A17698" s="454"/>
      <c r="B17698" s="927"/>
      <c r="C17698" s="580"/>
      <c r="D17698" s="939"/>
      <c r="E17698" s="940"/>
      <c r="F17698" s="941"/>
      <c r="G17698" s="937" t="str">
        <f t="array" ref="G17698">xlookup(F17698,'Internal Staffing Calculator'!E:E,'Internal Staffing Calculator'!C:C,"")</f>
        <v/>
      </c>
      <c r="H17698" s="932" t="str">
        <f t="array" ref="H17698">if(F17698&lt;&gt;"", iferror(index('Internal Staffing Calculator'!B$8:B23500,match(F17698,'Internal Staffing Calculator'!E$8:E23500,0)), "Not In Budget"),"")</f>
        <v/>
      </c>
      <c r="I17698" s="184"/>
      <c r="J17698" s="184"/>
      <c r="K17698" s="184"/>
      <c r="L17698" s="183"/>
    </row>
    <row r="17699">
      <c r="A17699" s="454"/>
      <c r="B17699" s="927"/>
      <c r="C17699" s="580"/>
      <c r="D17699" s="939"/>
      <c r="E17699" s="940"/>
      <c r="F17699" s="941"/>
      <c r="G17699" s="937" t="str">
        <f t="array" ref="G17699">xlookup(F17699,'Internal Staffing Calculator'!E:E,'Internal Staffing Calculator'!C:C,"")</f>
        <v/>
      </c>
      <c r="H17699" s="932" t="str">
        <f t="array" ref="H17699">if(F17699&lt;&gt;"", iferror(index('Internal Staffing Calculator'!B$8:B23500,match(F17699,'Internal Staffing Calculator'!E$8:E23500,0)), "Not In Budget"),"")</f>
        <v/>
      </c>
      <c r="I17699" s="184"/>
      <c r="J17699" s="184"/>
      <c r="K17699" s="184"/>
      <c r="L17699" s="183"/>
    </row>
    <row r="17700">
      <c r="A17700" s="454"/>
      <c r="B17700" s="927"/>
      <c r="C17700" s="580"/>
      <c r="D17700" s="939"/>
      <c r="E17700" s="940"/>
      <c r="F17700" s="941"/>
      <c r="G17700" s="937" t="str">
        <f t="array" ref="G17700">xlookup(F17700,'Internal Staffing Calculator'!E:E,'Internal Staffing Calculator'!C:C,"")</f>
        <v/>
      </c>
      <c r="H17700" s="932" t="str">
        <f t="array" ref="H17700">if(F17700&lt;&gt;"", iferror(index('Internal Staffing Calculator'!B$8:B23500,match(F17700,'Internal Staffing Calculator'!E$8:E23500,0)), "Not In Budget"),"")</f>
        <v/>
      </c>
      <c r="I17700" s="184"/>
      <c r="J17700" s="184"/>
      <c r="K17700" s="184"/>
      <c r="L17700" s="183"/>
    </row>
    <row r="17701">
      <c r="A17701" s="454"/>
      <c r="B17701" s="927"/>
      <c r="C17701" s="580"/>
      <c r="D17701" s="939"/>
      <c r="E17701" s="940"/>
      <c r="F17701" s="941"/>
      <c r="G17701" s="937" t="str">
        <f t="array" ref="G17701">xlookup(F17701,'Internal Staffing Calculator'!E:E,'Internal Staffing Calculator'!C:C,"")</f>
        <v/>
      </c>
      <c r="H17701" s="932" t="str">
        <f t="array" ref="H17701">if(F17701&lt;&gt;"", iferror(index('Internal Staffing Calculator'!B$8:B23500,match(F17701,'Internal Staffing Calculator'!E$8:E23500,0)), "Not In Budget"),"")</f>
        <v/>
      </c>
      <c r="I17701" s="184"/>
      <c r="J17701" s="184"/>
      <c r="K17701" s="184"/>
      <c r="L17701" s="183"/>
    </row>
    <row r="17702">
      <c r="A17702" s="454"/>
      <c r="B17702" s="927"/>
      <c r="C17702" s="580"/>
      <c r="D17702" s="939"/>
      <c r="E17702" s="940"/>
      <c r="F17702" s="941"/>
      <c r="G17702" s="937" t="str">
        <f t="array" ref="G17702">xlookup(F17702,'Internal Staffing Calculator'!E:E,'Internal Staffing Calculator'!C:C,"")</f>
        <v/>
      </c>
      <c r="H17702" s="932" t="str">
        <f t="array" ref="H17702">if(F17702&lt;&gt;"", iferror(index('Internal Staffing Calculator'!B$8:B23500,match(F17702,'Internal Staffing Calculator'!E$8:E23500,0)), "Not In Budget"),"")</f>
        <v/>
      </c>
      <c r="I17702" s="184"/>
      <c r="J17702" s="184"/>
      <c r="K17702" s="184"/>
      <c r="L17702" s="183"/>
    </row>
    <row r="17703">
      <c r="A17703" s="454"/>
      <c r="B17703" s="927"/>
      <c r="C17703" s="580"/>
      <c r="D17703" s="939"/>
      <c r="E17703" s="940"/>
      <c r="F17703" s="941"/>
      <c r="G17703" s="937" t="str">
        <f t="array" ref="G17703">xlookup(F17703,'Internal Staffing Calculator'!E:E,'Internal Staffing Calculator'!C:C,"")</f>
        <v/>
      </c>
      <c r="H17703" s="932" t="str">
        <f t="array" ref="H17703">if(F17703&lt;&gt;"", iferror(index('Internal Staffing Calculator'!B$8:B23500,match(F17703,'Internal Staffing Calculator'!E$8:E23500,0)), "Not In Budget"),"")</f>
        <v/>
      </c>
      <c r="I17703" s="184"/>
      <c r="J17703" s="184"/>
      <c r="K17703" s="184"/>
      <c r="L17703" s="183"/>
    </row>
    <row r="17704">
      <c r="A17704" s="454"/>
      <c r="B17704" s="927"/>
      <c r="C17704" s="580"/>
      <c r="D17704" s="939"/>
      <c r="E17704" s="940"/>
      <c r="F17704" s="941"/>
      <c r="G17704" s="937" t="str">
        <f t="array" ref="G17704">xlookup(F17704,'Internal Staffing Calculator'!E:E,'Internal Staffing Calculator'!C:C,"")</f>
        <v/>
      </c>
      <c r="H17704" s="932" t="str">
        <f t="array" ref="H17704">if(F17704&lt;&gt;"", iferror(index('Internal Staffing Calculator'!B$8:B23500,match(F17704,'Internal Staffing Calculator'!E$8:E23500,0)), "Not In Budget"),"")</f>
        <v/>
      </c>
      <c r="I17704" s="184"/>
      <c r="J17704" s="184"/>
      <c r="K17704" s="184"/>
      <c r="L17704" s="183"/>
    </row>
    <row r="17705">
      <c r="A17705" s="454"/>
      <c r="B17705" s="927"/>
      <c r="C17705" s="580"/>
      <c r="D17705" s="939"/>
      <c r="E17705" s="940"/>
      <c r="F17705" s="941"/>
      <c r="G17705" s="937" t="str">
        <f t="array" ref="G17705">xlookup(F17705,'Internal Staffing Calculator'!E:E,'Internal Staffing Calculator'!C:C,"")</f>
        <v/>
      </c>
      <c r="H17705" s="932" t="str">
        <f t="array" ref="H17705">if(F17705&lt;&gt;"", iferror(index('Internal Staffing Calculator'!B$8:B23500,match(F17705,'Internal Staffing Calculator'!E$8:E23500,0)), "Not In Budget"),"")</f>
        <v/>
      </c>
      <c r="I17705" s="184"/>
      <c r="J17705" s="184"/>
      <c r="K17705" s="184"/>
      <c r="L17705" s="183"/>
    </row>
    <row r="17706">
      <c r="A17706" s="454"/>
      <c r="B17706" s="927"/>
      <c r="C17706" s="580"/>
      <c r="D17706" s="939"/>
      <c r="E17706" s="940"/>
      <c r="F17706" s="941"/>
      <c r="G17706" s="937" t="str">
        <f t="array" ref="G17706">xlookup(F17706,'Internal Staffing Calculator'!E:E,'Internal Staffing Calculator'!C:C,"")</f>
        <v/>
      </c>
      <c r="H17706" s="932" t="str">
        <f t="array" ref="H17706">if(F17706&lt;&gt;"", iferror(index('Internal Staffing Calculator'!B$8:B23500,match(F17706,'Internal Staffing Calculator'!E$8:E23500,0)), "Not In Budget"),"")</f>
        <v/>
      </c>
      <c r="I17706" s="184"/>
      <c r="J17706" s="184"/>
      <c r="K17706" s="184"/>
      <c r="L17706" s="183"/>
    </row>
    <row r="17707">
      <c r="A17707" s="454"/>
      <c r="B17707" s="927"/>
      <c r="C17707" s="580"/>
      <c r="D17707" s="939"/>
      <c r="E17707" s="940"/>
      <c r="F17707" s="941"/>
      <c r="G17707" s="937" t="str">
        <f t="array" ref="G17707">xlookup(F17707,'Internal Staffing Calculator'!E:E,'Internal Staffing Calculator'!C:C,"")</f>
        <v/>
      </c>
      <c r="H17707" s="932" t="str">
        <f t="array" ref="H17707">if(F17707&lt;&gt;"", iferror(index('Internal Staffing Calculator'!B$8:B23500,match(F17707,'Internal Staffing Calculator'!E$8:E23500,0)), "Not In Budget"),"")</f>
        <v/>
      </c>
      <c r="I17707" s="184"/>
      <c r="J17707" s="184"/>
      <c r="K17707" s="184"/>
      <c r="L17707" s="183"/>
    </row>
    <row r="17708">
      <c r="A17708" s="454"/>
      <c r="B17708" s="927"/>
      <c r="C17708" s="580"/>
      <c r="D17708" s="939"/>
      <c r="E17708" s="940"/>
      <c r="F17708" s="941"/>
      <c r="G17708" s="937" t="str">
        <f t="array" ref="G17708">xlookup(F17708,'Internal Staffing Calculator'!E:E,'Internal Staffing Calculator'!C:C,"")</f>
        <v/>
      </c>
      <c r="H17708" s="932" t="str">
        <f t="array" ref="H17708">if(F17708&lt;&gt;"", iferror(index('Internal Staffing Calculator'!B$8:B23500,match(F17708,'Internal Staffing Calculator'!E$8:E23500,0)), "Not In Budget"),"")</f>
        <v/>
      </c>
      <c r="I17708" s="184"/>
      <c r="J17708" s="184"/>
      <c r="K17708" s="184"/>
      <c r="L17708" s="183"/>
    </row>
    <row r="17709">
      <c r="A17709" s="454"/>
      <c r="B17709" s="927"/>
      <c r="C17709" s="580"/>
      <c r="D17709" s="939"/>
      <c r="E17709" s="940"/>
      <c r="F17709" s="941"/>
      <c r="G17709" s="937" t="str">
        <f t="array" ref="G17709">xlookup(F17709,'Internal Staffing Calculator'!E:E,'Internal Staffing Calculator'!C:C,"")</f>
        <v/>
      </c>
      <c r="H17709" s="932" t="str">
        <f t="array" ref="H17709">if(F17709&lt;&gt;"", iferror(index('Internal Staffing Calculator'!B$8:B23500,match(F17709,'Internal Staffing Calculator'!E$8:E23500,0)), "Not In Budget"),"")</f>
        <v/>
      </c>
      <c r="I17709" s="184"/>
      <c r="J17709" s="184"/>
      <c r="K17709" s="184"/>
      <c r="L17709" s="183"/>
    </row>
    <row r="17710">
      <c r="A17710" s="454"/>
      <c r="B17710" s="927"/>
      <c r="C17710" s="580"/>
      <c r="D17710" s="939"/>
      <c r="E17710" s="940"/>
      <c r="F17710" s="941"/>
      <c r="G17710" s="937" t="str">
        <f t="array" ref="G17710">xlookup(F17710,'Internal Staffing Calculator'!E:E,'Internal Staffing Calculator'!C:C,"")</f>
        <v/>
      </c>
      <c r="H17710" s="932" t="str">
        <f t="array" ref="H17710">if(F17710&lt;&gt;"", iferror(index('Internal Staffing Calculator'!B$8:B23500,match(F17710,'Internal Staffing Calculator'!E$8:E23500,0)), "Not In Budget"),"")</f>
        <v/>
      </c>
      <c r="I17710" s="184"/>
      <c r="J17710" s="184"/>
      <c r="K17710" s="184"/>
      <c r="L17710" s="183"/>
    </row>
    <row r="17711">
      <c r="A17711" s="454"/>
      <c r="B17711" s="927"/>
      <c r="C17711" s="580"/>
      <c r="D17711" s="939"/>
      <c r="E17711" s="940"/>
      <c r="F17711" s="941"/>
      <c r="G17711" s="937" t="str">
        <f t="array" ref="G17711">xlookup(F17711,'Internal Staffing Calculator'!E:E,'Internal Staffing Calculator'!C:C,"")</f>
        <v/>
      </c>
      <c r="H17711" s="932" t="str">
        <f t="array" ref="H17711">if(F17711&lt;&gt;"", iferror(index('Internal Staffing Calculator'!B$8:B23500,match(F17711,'Internal Staffing Calculator'!E$8:E23500,0)), "Not In Budget"),"")</f>
        <v/>
      </c>
      <c r="I17711" s="184"/>
      <c r="J17711" s="184"/>
      <c r="K17711" s="184"/>
      <c r="L17711" s="183"/>
    </row>
    <row r="17712">
      <c r="A17712" s="454"/>
      <c r="B17712" s="927"/>
      <c r="C17712" s="580"/>
      <c r="D17712" s="939"/>
      <c r="E17712" s="940"/>
      <c r="F17712" s="941"/>
      <c r="G17712" s="937" t="str">
        <f t="array" ref="G17712">xlookup(F17712,'Internal Staffing Calculator'!E:E,'Internal Staffing Calculator'!C:C,"")</f>
        <v/>
      </c>
      <c r="H17712" s="932" t="str">
        <f t="array" ref="H17712">if(F17712&lt;&gt;"", iferror(index('Internal Staffing Calculator'!B$8:B23500,match(F17712,'Internal Staffing Calculator'!E$8:E23500,0)), "Not In Budget"),"")</f>
        <v/>
      </c>
      <c r="I17712" s="184"/>
      <c r="J17712" s="184"/>
      <c r="K17712" s="184"/>
      <c r="L17712" s="183"/>
    </row>
    <row r="17713">
      <c r="A17713" s="454"/>
      <c r="B17713" s="927"/>
      <c r="C17713" s="580"/>
      <c r="D17713" s="939"/>
      <c r="E17713" s="940"/>
      <c r="F17713" s="941"/>
      <c r="G17713" s="937" t="str">
        <f t="array" ref="G17713">xlookup(F17713,'Internal Staffing Calculator'!E:E,'Internal Staffing Calculator'!C:C,"")</f>
        <v/>
      </c>
      <c r="H17713" s="932" t="str">
        <f t="array" ref="H17713">if(F17713&lt;&gt;"", iferror(index('Internal Staffing Calculator'!B$8:B23500,match(F17713,'Internal Staffing Calculator'!E$8:E23500,0)), "Not In Budget"),"")</f>
        <v/>
      </c>
      <c r="I17713" s="184"/>
      <c r="J17713" s="184"/>
      <c r="K17713" s="184"/>
      <c r="L17713" s="183"/>
    </row>
    <row r="17714">
      <c r="A17714" s="454"/>
      <c r="B17714" s="927"/>
      <c r="C17714" s="580"/>
      <c r="D17714" s="939"/>
      <c r="E17714" s="940"/>
      <c r="F17714" s="941"/>
      <c r="G17714" s="937" t="str">
        <f t="array" ref="G17714">xlookup(F17714,'Internal Staffing Calculator'!E:E,'Internal Staffing Calculator'!C:C,"")</f>
        <v/>
      </c>
      <c r="H17714" s="932" t="str">
        <f t="array" ref="H17714">if(F17714&lt;&gt;"", iferror(index('Internal Staffing Calculator'!B$8:B23500,match(F17714,'Internal Staffing Calculator'!E$8:E23500,0)), "Not In Budget"),"")</f>
        <v/>
      </c>
      <c r="I17714" s="184"/>
      <c r="J17714" s="184"/>
      <c r="K17714" s="184"/>
      <c r="L17714" s="183"/>
    </row>
    <row r="17715">
      <c r="A17715" s="454"/>
      <c r="B17715" s="927"/>
      <c r="C17715" s="580"/>
      <c r="D17715" s="939"/>
      <c r="E17715" s="940"/>
      <c r="F17715" s="941"/>
      <c r="G17715" s="937" t="str">
        <f t="array" ref="G17715">xlookup(F17715,'Internal Staffing Calculator'!E:E,'Internal Staffing Calculator'!C:C,"")</f>
        <v/>
      </c>
      <c r="H17715" s="932" t="str">
        <f t="array" ref="H17715">if(F17715&lt;&gt;"", iferror(index('Internal Staffing Calculator'!B$8:B23500,match(F17715,'Internal Staffing Calculator'!E$8:E23500,0)), "Not In Budget"),"")</f>
        <v/>
      </c>
      <c r="I17715" s="184"/>
      <c r="J17715" s="184"/>
      <c r="K17715" s="184"/>
      <c r="L17715" s="183"/>
    </row>
    <row r="17716">
      <c r="A17716" s="454"/>
      <c r="B17716" s="927"/>
      <c r="C17716" s="580"/>
      <c r="D17716" s="939"/>
      <c r="E17716" s="940"/>
      <c r="F17716" s="941"/>
      <c r="G17716" s="937" t="str">
        <f t="array" ref="G17716">xlookup(F17716,'Internal Staffing Calculator'!E:E,'Internal Staffing Calculator'!C:C,"")</f>
        <v/>
      </c>
      <c r="H17716" s="932" t="str">
        <f t="array" ref="H17716">if(F17716&lt;&gt;"", iferror(index('Internal Staffing Calculator'!B$8:B23500,match(F17716,'Internal Staffing Calculator'!E$8:E23500,0)), "Not In Budget"),"")</f>
        <v/>
      </c>
      <c r="I17716" s="184"/>
      <c r="J17716" s="184"/>
      <c r="K17716" s="184"/>
      <c r="L17716" s="183"/>
    </row>
    <row r="17717">
      <c r="A17717" s="454"/>
      <c r="B17717" s="927"/>
      <c r="C17717" s="580"/>
      <c r="D17717" s="939"/>
      <c r="E17717" s="940"/>
      <c r="F17717" s="941"/>
      <c r="G17717" s="937" t="str">
        <f t="array" ref="G17717">xlookup(F17717,'Internal Staffing Calculator'!E:E,'Internal Staffing Calculator'!C:C,"")</f>
        <v/>
      </c>
      <c r="H17717" s="932" t="str">
        <f t="array" ref="H17717">if(F17717&lt;&gt;"", iferror(index('Internal Staffing Calculator'!B$8:B23500,match(F17717,'Internal Staffing Calculator'!E$8:E23500,0)), "Not In Budget"),"")</f>
        <v/>
      </c>
      <c r="I17717" s="184"/>
      <c r="J17717" s="184"/>
      <c r="K17717" s="184"/>
      <c r="L17717" s="183"/>
    </row>
    <row r="17718">
      <c r="A17718" s="454"/>
      <c r="B17718" s="927"/>
      <c r="C17718" s="580"/>
      <c r="D17718" s="939"/>
      <c r="E17718" s="940"/>
      <c r="F17718" s="941"/>
      <c r="G17718" s="937" t="str">
        <f t="array" ref="G17718">xlookup(F17718,'Internal Staffing Calculator'!E:E,'Internal Staffing Calculator'!C:C,"")</f>
        <v/>
      </c>
      <c r="H17718" s="932" t="str">
        <f t="array" ref="H17718">if(F17718&lt;&gt;"", iferror(index('Internal Staffing Calculator'!B$8:B23500,match(F17718,'Internal Staffing Calculator'!E$8:E23500,0)), "Not In Budget"),"")</f>
        <v/>
      </c>
      <c r="I17718" s="184"/>
      <c r="J17718" s="184"/>
      <c r="K17718" s="184"/>
      <c r="L17718" s="183"/>
    </row>
    <row r="17719">
      <c r="A17719" s="454"/>
      <c r="B17719" s="927"/>
      <c r="C17719" s="580"/>
      <c r="D17719" s="939"/>
      <c r="E17719" s="940"/>
      <c r="F17719" s="941"/>
      <c r="G17719" s="937" t="str">
        <f t="array" ref="G17719">xlookup(F17719,'Internal Staffing Calculator'!E:E,'Internal Staffing Calculator'!C:C,"")</f>
        <v/>
      </c>
      <c r="H17719" s="932" t="str">
        <f t="array" ref="H17719">if(F17719&lt;&gt;"", iferror(index('Internal Staffing Calculator'!B$8:B23500,match(F17719,'Internal Staffing Calculator'!E$8:E23500,0)), "Not In Budget"),"")</f>
        <v/>
      </c>
      <c r="I17719" s="184"/>
      <c r="J17719" s="184"/>
      <c r="K17719" s="184"/>
      <c r="L17719" s="183"/>
    </row>
    <row r="17720">
      <c r="A17720" s="454"/>
      <c r="B17720" s="927"/>
      <c r="C17720" s="580"/>
      <c r="D17720" s="939"/>
      <c r="E17720" s="940"/>
      <c r="F17720" s="941"/>
      <c r="G17720" s="937" t="str">
        <f t="array" ref="G17720">xlookup(F17720,'Internal Staffing Calculator'!E:E,'Internal Staffing Calculator'!C:C,"")</f>
        <v/>
      </c>
      <c r="H17720" s="932" t="str">
        <f t="array" ref="H17720">if(F17720&lt;&gt;"", iferror(index('Internal Staffing Calculator'!B$8:B23500,match(F17720,'Internal Staffing Calculator'!E$8:E23500,0)), "Not In Budget"),"")</f>
        <v/>
      </c>
      <c r="I17720" s="184"/>
      <c r="J17720" s="184"/>
      <c r="K17720" s="184"/>
      <c r="L17720" s="183"/>
    </row>
    <row r="17721">
      <c r="A17721" s="454"/>
      <c r="B17721" s="927"/>
      <c r="C17721" s="580"/>
      <c r="D17721" s="939"/>
      <c r="E17721" s="940"/>
      <c r="F17721" s="941"/>
      <c r="G17721" s="937" t="str">
        <f t="array" ref="G17721">xlookup(F17721,'Internal Staffing Calculator'!E:E,'Internal Staffing Calculator'!C:C,"")</f>
        <v/>
      </c>
      <c r="H17721" s="932" t="str">
        <f t="array" ref="H17721">if(F17721&lt;&gt;"", iferror(index('Internal Staffing Calculator'!B$8:B23500,match(F17721,'Internal Staffing Calculator'!E$8:E23500,0)), "Not In Budget"),"")</f>
        <v/>
      </c>
      <c r="I17721" s="184"/>
      <c r="J17721" s="184"/>
      <c r="K17721" s="184"/>
      <c r="L17721" s="183"/>
    </row>
    <row r="17722">
      <c r="A17722" s="454"/>
      <c r="B17722" s="927"/>
      <c r="C17722" s="580"/>
      <c r="D17722" s="939"/>
      <c r="E17722" s="940"/>
      <c r="F17722" s="941"/>
      <c r="G17722" s="937" t="str">
        <f t="array" ref="G17722">xlookup(F17722,'Internal Staffing Calculator'!E:E,'Internal Staffing Calculator'!C:C,"")</f>
        <v/>
      </c>
      <c r="H17722" s="932" t="str">
        <f t="array" ref="H17722">if(F17722&lt;&gt;"", iferror(index('Internal Staffing Calculator'!B$8:B23500,match(F17722,'Internal Staffing Calculator'!E$8:E23500,0)), "Not In Budget"),"")</f>
        <v/>
      </c>
      <c r="I17722" s="184"/>
      <c r="J17722" s="184"/>
      <c r="K17722" s="184"/>
      <c r="L17722" s="183"/>
    </row>
    <row r="17723">
      <c r="A17723" s="454"/>
      <c r="B17723" s="927"/>
      <c r="C17723" s="580"/>
      <c r="D17723" s="939"/>
      <c r="E17723" s="940"/>
      <c r="F17723" s="941"/>
      <c r="G17723" s="937" t="str">
        <f t="array" ref="G17723">xlookup(F17723,'Internal Staffing Calculator'!E:E,'Internal Staffing Calculator'!C:C,"")</f>
        <v/>
      </c>
      <c r="H17723" s="932" t="str">
        <f t="array" ref="H17723">if(F17723&lt;&gt;"", iferror(index('Internal Staffing Calculator'!B$8:B23500,match(F17723,'Internal Staffing Calculator'!E$8:E23500,0)), "Not In Budget"),"")</f>
        <v/>
      </c>
      <c r="I17723" s="184"/>
      <c r="J17723" s="184"/>
      <c r="K17723" s="184"/>
      <c r="L17723" s="183"/>
    </row>
    <row r="17724">
      <c r="A17724" s="454"/>
      <c r="B17724" s="927"/>
      <c r="C17724" s="580"/>
      <c r="D17724" s="939"/>
      <c r="E17724" s="940"/>
      <c r="F17724" s="941"/>
      <c r="G17724" s="937" t="str">
        <f t="array" ref="G17724">xlookup(F17724,'Internal Staffing Calculator'!E:E,'Internal Staffing Calculator'!C:C,"")</f>
        <v/>
      </c>
      <c r="H17724" s="932" t="str">
        <f t="array" ref="H17724">if(F17724&lt;&gt;"", iferror(index('Internal Staffing Calculator'!B$8:B23500,match(F17724,'Internal Staffing Calculator'!E$8:E23500,0)), "Not In Budget"),"")</f>
        <v/>
      </c>
      <c r="I17724" s="184"/>
      <c r="J17724" s="184"/>
      <c r="K17724" s="184"/>
      <c r="L17724" s="183"/>
    </row>
    <row r="17725">
      <c r="A17725" s="454"/>
      <c r="B17725" s="927"/>
      <c r="C17725" s="580"/>
      <c r="D17725" s="939"/>
      <c r="E17725" s="940"/>
      <c r="F17725" s="941"/>
      <c r="G17725" s="937" t="str">
        <f t="array" ref="G17725">xlookup(F17725,'Internal Staffing Calculator'!E:E,'Internal Staffing Calculator'!C:C,"")</f>
        <v/>
      </c>
      <c r="H17725" s="932" t="str">
        <f t="array" ref="H17725">if(F17725&lt;&gt;"", iferror(index('Internal Staffing Calculator'!B$8:B23500,match(F17725,'Internal Staffing Calculator'!E$8:E23500,0)), "Not In Budget"),"")</f>
        <v/>
      </c>
      <c r="I17725" s="184"/>
      <c r="J17725" s="184"/>
      <c r="K17725" s="184"/>
      <c r="L17725" s="183"/>
    </row>
    <row r="17726">
      <c r="A17726" s="454"/>
      <c r="B17726" s="927"/>
      <c r="C17726" s="580"/>
      <c r="D17726" s="939"/>
      <c r="E17726" s="940"/>
      <c r="F17726" s="941"/>
      <c r="G17726" s="937" t="str">
        <f t="array" ref="G17726">xlookup(F17726,'Internal Staffing Calculator'!E:E,'Internal Staffing Calculator'!C:C,"")</f>
        <v/>
      </c>
      <c r="H17726" s="932" t="str">
        <f t="array" ref="H17726">if(F17726&lt;&gt;"", iferror(index('Internal Staffing Calculator'!B$8:B23500,match(F17726,'Internal Staffing Calculator'!E$8:E23500,0)), "Not In Budget"),"")</f>
        <v/>
      </c>
      <c r="I17726" s="184"/>
      <c r="J17726" s="184"/>
      <c r="K17726" s="184"/>
      <c r="L17726" s="183"/>
    </row>
    <row r="17727">
      <c r="A17727" s="454"/>
      <c r="B17727" s="927"/>
      <c r="C17727" s="580"/>
      <c r="D17727" s="939"/>
      <c r="E17727" s="940"/>
      <c r="F17727" s="941"/>
      <c r="G17727" s="937" t="str">
        <f t="array" ref="G17727">xlookup(F17727,'Internal Staffing Calculator'!E:E,'Internal Staffing Calculator'!C:C,"")</f>
        <v/>
      </c>
      <c r="H17727" s="932" t="str">
        <f t="array" ref="H17727">if(F17727&lt;&gt;"", iferror(index('Internal Staffing Calculator'!B$8:B23500,match(F17727,'Internal Staffing Calculator'!E$8:E23500,0)), "Not In Budget"),"")</f>
        <v/>
      </c>
      <c r="I17727" s="184"/>
      <c r="J17727" s="184"/>
      <c r="K17727" s="184"/>
      <c r="L17727" s="183"/>
    </row>
    <row r="17728">
      <c r="A17728" s="454"/>
      <c r="B17728" s="927"/>
      <c r="C17728" s="580"/>
      <c r="D17728" s="939"/>
      <c r="E17728" s="940"/>
      <c r="F17728" s="941"/>
      <c r="G17728" s="937" t="str">
        <f t="array" ref="G17728">xlookup(F17728,'Internal Staffing Calculator'!E:E,'Internal Staffing Calculator'!C:C,"")</f>
        <v/>
      </c>
      <c r="H17728" s="932" t="str">
        <f t="array" ref="H17728">if(F17728&lt;&gt;"", iferror(index('Internal Staffing Calculator'!B$8:B23500,match(F17728,'Internal Staffing Calculator'!E$8:E23500,0)), "Not In Budget"),"")</f>
        <v/>
      </c>
      <c r="I17728" s="184"/>
      <c r="J17728" s="184"/>
      <c r="K17728" s="184"/>
      <c r="L17728" s="183"/>
    </row>
    <row r="17729">
      <c r="A17729" s="454"/>
      <c r="B17729" s="927"/>
      <c r="C17729" s="580"/>
      <c r="D17729" s="939"/>
      <c r="E17729" s="940"/>
      <c r="F17729" s="941"/>
      <c r="G17729" s="937" t="str">
        <f t="array" ref="G17729">xlookup(F17729,'Internal Staffing Calculator'!E:E,'Internal Staffing Calculator'!C:C,"")</f>
        <v/>
      </c>
      <c r="H17729" s="932" t="str">
        <f t="array" ref="H17729">if(F17729&lt;&gt;"", iferror(index('Internal Staffing Calculator'!B$8:B23500,match(F17729,'Internal Staffing Calculator'!E$8:E23500,0)), "Not In Budget"),"")</f>
        <v/>
      </c>
      <c r="I17729" s="184"/>
      <c r="J17729" s="184"/>
      <c r="K17729" s="184"/>
      <c r="L17729" s="183"/>
    </row>
    <row r="17730">
      <c r="A17730" s="454"/>
      <c r="B17730" s="927"/>
      <c r="C17730" s="580"/>
      <c r="D17730" s="939"/>
      <c r="E17730" s="940"/>
      <c r="F17730" s="941"/>
      <c r="G17730" s="937" t="str">
        <f t="array" ref="G17730">xlookup(F17730,'Internal Staffing Calculator'!E:E,'Internal Staffing Calculator'!C:C,"")</f>
        <v/>
      </c>
      <c r="H17730" s="932" t="str">
        <f t="array" ref="H17730">if(F17730&lt;&gt;"", iferror(index('Internal Staffing Calculator'!B$8:B23500,match(F17730,'Internal Staffing Calculator'!E$8:E23500,0)), "Not In Budget"),"")</f>
        <v/>
      </c>
      <c r="I17730" s="184"/>
      <c r="J17730" s="184"/>
      <c r="K17730" s="184"/>
      <c r="L17730" s="183"/>
    </row>
    <row r="17731">
      <c r="A17731" s="454"/>
      <c r="B17731" s="927"/>
      <c r="C17731" s="580"/>
      <c r="D17731" s="939"/>
      <c r="E17731" s="940"/>
      <c r="F17731" s="941"/>
      <c r="G17731" s="937" t="str">
        <f t="array" ref="G17731">xlookup(F17731,'Internal Staffing Calculator'!E:E,'Internal Staffing Calculator'!C:C,"")</f>
        <v/>
      </c>
      <c r="H17731" s="932" t="str">
        <f t="array" ref="H17731">if(F17731&lt;&gt;"", iferror(index('Internal Staffing Calculator'!B$8:B23500,match(F17731,'Internal Staffing Calculator'!E$8:E23500,0)), "Not In Budget"),"")</f>
        <v/>
      </c>
      <c r="I17731" s="184"/>
      <c r="J17731" s="184"/>
      <c r="K17731" s="184"/>
      <c r="L17731" s="183"/>
    </row>
    <row r="17732">
      <c r="A17732" s="454"/>
      <c r="B17732" s="927"/>
      <c r="C17732" s="580"/>
      <c r="D17732" s="939"/>
      <c r="E17732" s="940"/>
      <c r="F17732" s="941"/>
      <c r="G17732" s="937" t="str">
        <f t="array" ref="G17732">xlookup(F17732,'Internal Staffing Calculator'!E:E,'Internal Staffing Calculator'!C:C,"")</f>
        <v/>
      </c>
      <c r="H17732" s="932" t="str">
        <f t="array" ref="H17732">if(F17732&lt;&gt;"", iferror(index('Internal Staffing Calculator'!B$8:B23500,match(F17732,'Internal Staffing Calculator'!E$8:E23500,0)), "Not In Budget"),"")</f>
        <v/>
      </c>
      <c r="I17732" s="184"/>
      <c r="J17732" s="184"/>
      <c r="K17732" s="184"/>
      <c r="L17732" s="183"/>
    </row>
    <row r="17733">
      <c r="A17733" s="454"/>
      <c r="B17733" s="927"/>
      <c r="C17733" s="580"/>
      <c r="D17733" s="939"/>
      <c r="E17733" s="940"/>
      <c r="F17733" s="941"/>
      <c r="G17733" s="937" t="str">
        <f t="array" ref="G17733">xlookup(F17733,'Internal Staffing Calculator'!E:E,'Internal Staffing Calculator'!C:C,"")</f>
        <v/>
      </c>
      <c r="H17733" s="932" t="str">
        <f t="array" ref="H17733">if(F17733&lt;&gt;"", iferror(index('Internal Staffing Calculator'!B$8:B23500,match(F17733,'Internal Staffing Calculator'!E$8:E23500,0)), "Not In Budget"),"")</f>
        <v/>
      </c>
      <c r="I17733" s="184"/>
      <c r="J17733" s="184"/>
      <c r="K17733" s="184"/>
      <c r="L17733" s="183"/>
    </row>
    <row r="17734">
      <c r="A17734" s="454"/>
      <c r="B17734" s="927"/>
      <c r="C17734" s="580"/>
      <c r="D17734" s="939"/>
      <c r="E17734" s="940"/>
      <c r="F17734" s="941"/>
      <c r="G17734" s="937" t="str">
        <f t="array" ref="G17734">xlookup(F17734,'Internal Staffing Calculator'!E:E,'Internal Staffing Calculator'!C:C,"")</f>
        <v/>
      </c>
      <c r="H17734" s="932" t="str">
        <f t="array" ref="H17734">if(F17734&lt;&gt;"", iferror(index('Internal Staffing Calculator'!B$8:B23500,match(F17734,'Internal Staffing Calculator'!E$8:E23500,0)), "Not In Budget"),"")</f>
        <v/>
      </c>
      <c r="I17734" s="184"/>
      <c r="J17734" s="184"/>
      <c r="K17734" s="184"/>
      <c r="L17734" s="183"/>
    </row>
    <row r="17735">
      <c r="A17735" s="454"/>
      <c r="B17735" s="927"/>
      <c r="C17735" s="580"/>
      <c r="D17735" s="939"/>
      <c r="E17735" s="940"/>
      <c r="F17735" s="941"/>
      <c r="G17735" s="937" t="str">
        <f t="array" ref="G17735">xlookup(F17735,'Internal Staffing Calculator'!E:E,'Internal Staffing Calculator'!C:C,"")</f>
        <v/>
      </c>
      <c r="H17735" s="932" t="str">
        <f t="array" ref="H17735">if(F17735&lt;&gt;"", iferror(index('Internal Staffing Calculator'!B$8:B23500,match(F17735,'Internal Staffing Calculator'!E$8:E23500,0)), "Not In Budget"),"")</f>
        <v/>
      </c>
      <c r="I17735" s="184"/>
      <c r="J17735" s="184"/>
      <c r="K17735" s="184"/>
      <c r="L17735" s="183"/>
    </row>
    <row r="17736">
      <c r="A17736" s="454"/>
      <c r="B17736" s="927"/>
      <c r="C17736" s="580"/>
      <c r="D17736" s="939"/>
      <c r="E17736" s="940"/>
      <c r="F17736" s="941"/>
      <c r="G17736" s="937" t="str">
        <f t="array" ref="G17736">xlookup(F17736,'Internal Staffing Calculator'!E:E,'Internal Staffing Calculator'!C:C,"")</f>
        <v/>
      </c>
      <c r="H17736" s="932" t="str">
        <f t="array" ref="H17736">if(F17736&lt;&gt;"", iferror(index('Internal Staffing Calculator'!B$8:B23500,match(F17736,'Internal Staffing Calculator'!E$8:E23500,0)), "Not In Budget"),"")</f>
        <v/>
      </c>
      <c r="I17736" s="184"/>
      <c r="J17736" s="184"/>
      <c r="K17736" s="184"/>
      <c r="L17736" s="183"/>
    </row>
    <row r="17737">
      <c r="A17737" s="454"/>
      <c r="B17737" s="927"/>
      <c r="C17737" s="580"/>
      <c r="D17737" s="939"/>
      <c r="E17737" s="940"/>
      <c r="F17737" s="941"/>
      <c r="G17737" s="937" t="str">
        <f t="array" ref="G17737">xlookup(F17737,'Internal Staffing Calculator'!E:E,'Internal Staffing Calculator'!C:C,"")</f>
        <v/>
      </c>
      <c r="H17737" s="932" t="str">
        <f t="array" ref="H17737">if(F17737&lt;&gt;"", iferror(index('Internal Staffing Calculator'!B$8:B23500,match(F17737,'Internal Staffing Calculator'!E$8:E23500,0)), "Not In Budget"),"")</f>
        <v/>
      </c>
      <c r="I17737" s="184"/>
      <c r="J17737" s="184"/>
      <c r="K17737" s="184"/>
      <c r="L17737" s="183"/>
    </row>
    <row r="17738">
      <c r="A17738" s="454"/>
      <c r="B17738" s="927"/>
      <c r="C17738" s="580"/>
      <c r="D17738" s="939"/>
      <c r="E17738" s="940"/>
      <c r="F17738" s="941"/>
      <c r="G17738" s="937" t="str">
        <f t="array" ref="G17738">xlookup(F17738,'Internal Staffing Calculator'!E:E,'Internal Staffing Calculator'!C:C,"")</f>
        <v/>
      </c>
      <c r="H17738" s="932" t="str">
        <f t="array" ref="H17738">if(F17738&lt;&gt;"", iferror(index('Internal Staffing Calculator'!B$8:B23500,match(F17738,'Internal Staffing Calculator'!E$8:E23500,0)), "Not In Budget"),"")</f>
        <v/>
      </c>
      <c r="I17738" s="184"/>
      <c r="J17738" s="184"/>
      <c r="K17738" s="184"/>
      <c r="L17738" s="183"/>
    </row>
    <row r="17739">
      <c r="A17739" s="454"/>
      <c r="B17739" s="927"/>
      <c r="C17739" s="580"/>
      <c r="D17739" s="939"/>
      <c r="E17739" s="940"/>
      <c r="F17739" s="941"/>
      <c r="G17739" s="937" t="str">
        <f t="array" ref="G17739">xlookup(F17739,'Internal Staffing Calculator'!E:E,'Internal Staffing Calculator'!C:C,"")</f>
        <v/>
      </c>
      <c r="H17739" s="932" t="str">
        <f t="array" ref="H17739">if(F17739&lt;&gt;"", iferror(index('Internal Staffing Calculator'!B$8:B23500,match(F17739,'Internal Staffing Calculator'!E$8:E23500,0)), "Not In Budget"),"")</f>
        <v/>
      </c>
      <c r="I17739" s="184"/>
      <c r="J17739" s="184"/>
      <c r="K17739" s="184"/>
      <c r="L17739" s="183"/>
    </row>
    <row r="17740">
      <c r="A17740" s="454"/>
      <c r="B17740" s="927"/>
      <c r="C17740" s="580"/>
      <c r="D17740" s="939"/>
      <c r="E17740" s="940"/>
      <c r="F17740" s="941"/>
      <c r="G17740" s="937" t="str">
        <f t="array" ref="G17740">xlookup(F17740,'Internal Staffing Calculator'!E:E,'Internal Staffing Calculator'!C:C,"")</f>
        <v/>
      </c>
      <c r="H17740" s="932" t="str">
        <f t="array" ref="H17740">if(F17740&lt;&gt;"", iferror(index('Internal Staffing Calculator'!B$8:B23500,match(F17740,'Internal Staffing Calculator'!E$8:E23500,0)), "Not In Budget"),"")</f>
        <v/>
      </c>
      <c r="I17740" s="184"/>
      <c r="J17740" s="184"/>
      <c r="K17740" s="184"/>
      <c r="L17740" s="183"/>
    </row>
    <row r="17741">
      <c r="A17741" s="454"/>
      <c r="B17741" s="927"/>
      <c r="C17741" s="580"/>
      <c r="D17741" s="939"/>
      <c r="E17741" s="940"/>
      <c r="F17741" s="941"/>
      <c r="G17741" s="937" t="str">
        <f t="array" ref="G17741">xlookup(F17741,'Internal Staffing Calculator'!E:E,'Internal Staffing Calculator'!C:C,"")</f>
        <v/>
      </c>
      <c r="H17741" s="932" t="str">
        <f t="array" ref="H17741">if(F17741&lt;&gt;"", iferror(index('Internal Staffing Calculator'!B$8:B23500,match(F17741,'Internal Staffing Calculator'!E$8:E23500,0)), "Not In Budget"),"")</f>
        <v/>
      </c>
      <c r="I17741" s="184"/>
      <c r="J17741" s="184"/>
      <c r="K17741" s="184"/>
      <c r="L17741" s="183"/>
    </row>
    <row r="17742">
      <c r="A17742" s="454"/>
      <c r="B17742" s="927"/>
      <c r="C17742" s="580"/>
      <c r="D17742" s="939"/>
      <c r="E17742" s="940"/>
      <c r="F17742" s="941"/>
      <c r="G17742" s="937" t="str">
        <f t="array" ref="G17742">xlookup(F17742,'Internal Staffing Calculator'!E:E,'Internal Staffing Calculator'!C:C,"")</f>
        <v/>
      </c>
      <c r="H17742" s="932" t="str">
        <f t="array" ref="H17742">if(F17742&lt;&gt;"", iferror(index('Internal Staffing Calculator'!B$8:B23500,match(F17742,'Internal Staffing Calculator'!E$8:E23500,0)), "Not In Budget"),"")</f>
        <v/>
      </c>
      <c r="I17742" s="184"/>
      <c r="J17742" s="184"/>
      <c r="K17742" s="184"/>
      <c r="L17742" s="183"/>
    </row>
    <row r="17743">
      <c r="A17743" s="454"/>
      <c r="B17743" s="927"/>
      <c r="C17743" s="580"/>
      <c r="D17743" s="939"/>
      <c r="E17743" s="940"/>
      <c r="F17743" s="941"/>
      <c r="G17743" s="937" t="str">
        <f t="array" ref="G17743">xlookup(F17743,'Internal Staffing Calculator'!E:E,'Internal Staffing Calculator'!C:C,"")</f>
        <v/>
      </c>
      <c r="H17743" s="932" t="str">
        <f t="array" ref="H17743">if(F17743&lt;&gt;"", iferror(index('Internal Staffing Calculator'!B$8:B23500,match(F17743,'Internal Staffing Calculator'!E$8:E23500,0)), "Not In Budget"),"")</f>
        <v/>
      </c>
      <c r="I17743" s="184"/>
      <c r="J17743" s="184"/>
      <c r="K17743" s="184"/>
      <c r="L17743" s="183"/>
    </row>
    <row r="17744">
      <c r="A17744" s="454"/>
      <c r="B17744" s="927"/>
      <c r="C17744" s="580"/>
      <c r="D17744" s="939"/>
      <c r="E17744" s="940"/>
      <c r="F17744" s="941"/>
      <c r="G17744" s="937" t="str">
        <f t="array" ref="G17744">xlookup(F17744,'Internal Staffing Calculator'!E:E,'Internal Staffing Calculator'!C:C,"")</f>
        <v/>
      </c>
      <c r="H17744" s="932" t="str">
        <f t="array" ref="H17744">if(F17744&lt;&gt;"", iferror(index('Internal Staffing Calculator'!B$8:B23500,match(F17744,'Internal Staffing Calculator'!E$8:E23500,0)), "Not In Budget"),"")</f>
        <v/>
      </c>
      <c r="I17744" s="184"/>
      <c r="J17744" s="184"/>
      <c r="K17744" s="184"/>
      <c r="L17744" s="183"/>
    </row>
    <row r="17745">
      <c r="A17745" s="454"/>
      <c r="B17745" s="927"/>
      <c r="C17745" s="580"/>
      <c r="D17745" s="939"/>
      <c r="E17745" s="940"/>
      <c r="F17745" s="941"/>
      <c r="G17745" s="937" t="str">
        <f t="array" ref="G17745">xlookup(F17745,'Internal Staffing Calculator'!E:E,'Internal Staffing Calculator'!C:C,"")</f>
        <v/>
      </c>
      <c r="H17745" s="932" t="str">
        <f t="array" ref="H17745">if(F17745&lt;&gt;"", iferror(index('Internal Staffing Calculator'!B$8:B23500,match(F17745,'Internal Staffing Calculator'!E$8:E23500,0)), "Not In Budget"),"")</f>
        <v/>
      </c>
      <c r="I17745" s="184"/>
      <c r="J17745" s="184"/>
      <c r="K17745" s="184"/>
      <c r="L17745" s="183"/>
    </row>
    <row r="17746">
      <c r="A17746" s="454"/>
      <c r="B17746" s="927"/>
      <c r="C17746" s="580"/>
      <c r="D17746" s="939"/>
      <c r="E17746" s="940"/>
      <c r="F17746" s="941"/>
      <c r="G17746" s="937" t="str">
        <f t="array" ref="G17746">xlookup(F17746,'Internal Staffing Calculator'!E:E,'Internal Staffing Calculator'!C:C,"")</f>
        <v/>
      </c>
      <c r="H17746" s="932" t="str">
        <f t="array" ref="H17746">if(F17746&lt;&gt;"", iferror(index('Internal Staffing Calculator'!B$8:B23500,match(F17746,'Internal Staffing Calculator'!E$8:E23500,0)), "Not In Budget"),"")</f>
        <v/>
      </c>
      <c r="I17746" s="184"/>
      <c r="J17746" s="184"/>
      <c r="K17746" s="184"/>
      <c r="L17746" s="183"/>
    </row>
    <row r="17747">
      <c r="A17747" s="454"/>
      <c r="B17747" s="927"/>
      <c r="C17747" s="580"/>
      <c r="D17747" s="939"/>
      <c r="E17747" s="940"/>
      <c r="F17747" s="941"/>
      <c r="G17747" s="937" t="str">
        <f t="array" ref="G17747">xlookup(F17747,'Internal Staffing Calculator'!E:E,'Internal Staffing Calculator'!C:C,"")</f>
        <v/>
      </c>
      <c r="H17747" s="932" t="str">
        <f t="array" ref="H17747">if(F17747&lt;&gt;"", iferror(index('Internal Staffing Calculator'!B$8:B23500,match(F17747,'Internal Staffing Calculator'!E$8:E23500,0)), "Not In Budget"),"")</f>
        <v/>
      </c>
      <c r="I17747" s="184"/>
      <c r="J17747" s="184"/>
      <c r="K17747" s="184"/>
      <c r="L17747" s="183"/>
    </row>
    <row r="17748">
      <c r="A17748" s="454"/>
      <c r="B17748" s="927"/>
      <c r="C17748" s="580"/>
      <c r="D17748" s="939"/>
      <c r="E17748" s="940"/>
      <c r="F17748" s="941"/>
      <c r="G17748" s="937" t="str">
        <f t="array" ref="G17748">xlookup(F17748,'Internal Staffing Calculator'!E:E,'Internal Staffing Calculator'!C:C,"")</f>
        <v/>
      </c>
      <c r="H17748" s="932" t="str">
        <f t="array" ref="H17748">if(F17748&lt;&gt;"", iferror(index('Internal Staffing Calculator'!B$8:B23500,match(F17748,'Internal Staffing Calculator'!E$8:E23500,0)), "Not In Budget"),"")</f>
        <v/>
      </c>
      <c r="I17748" s="184"/>
      <c r="J17748" s="184"/>
      <c r="K17748" s="184"/>
      <c r="L17748" s="183"/>
    </row>
    <row r="17749">
      <c r="A17749" s="454"/>
      <c r="B17749" s="927"/>
      <c r="C17749" s="580"/>
      <c r="D17749" s="939"/>
      <c r="E17749" s="940"/>
      <c r="F17749" s="941"/>
      <c r="G17749" s="937" t="str">
        <f t="array" ref="G17749">xlookup(F17749,'Internal Staffing Calculator'!E:E,'Internal Staffing Calculator'!C:C,"")</f>
        <v/>
      </c>
      <c r="H17749" s="932" t="str">
        <f t="array" ref="H17749">if(F17749&lt;&gt;"", iferror(index('Internal Staffing Calculator'!B$8:B23500,match(F17749,'Internal Staffing Calculator'!E$8:E23500,0)), "Not In Budget"),"")</f>
        <v/>
      </c>
      <c r="I17749" s="184"/>
      <c r="J17749" s="184"/>
      <c r="K17749" s="184"/>
      <c r="L17749" s="183"/>
    </row>
    <row r="17750">
      <c r="A17750" s="454"/>
      <c r="B17750" s="927"/>
      <c r="C17750" s="580"/>
      <c r="D17750" s="939"/>
      <c r="E17750" s="940"/>
      <c r="F17750" s="941"/>
      <c r="G17750" s="937" t="str">
        <f t="array" ref="G17750">xlookup(F17750,'Internal Staffing Calculator'!E:E,'Internal Staffing Calculator'!C:C,"")</f>
        <v/>
      </c>
      <c r="H17750" s="932" t="str">
        <f t="array" ref="H17750">if(F17750&lt;&gt;"", iferror(index('Internal Staffing Calculator'!B$8:B23500,match(F17750,'Internal Staffing Calculator'!E$8:E23500,0)), "Not In Budget"),"")</f>
        <v/>
      </c>
      <c r="I17750" s="184"/>
      <c r="J17750" s="184"/>
      <c r="K17750" s="184"/>
      <c r="L17750" s="183"/>
    </row>
    <row r="17751">
      <c r="A17751" s="454"/>
      <c r="B17751" s="927"/>
      <c r="C17751" s="580"/>
      <c r="D17751" s="939"/>
      <c r="E17751" s="940"/>
      <c r="F17751" s="941"/>
      <c r="G17751" s="937" t="str">
        <f t="array" ref="G17751">xlookup(F17751,'Internal Staffing Calculator'!E:E,'Internal Staffing Calculator'!C:C,"")</f>
        <v/>
      </c>
      <c r="H17751" s="932" t="str">
        <f t="array" ref="H17751">if(F17751&lt;&gt;"", iferror(index('Internal Staffing Calculator'!B$8:B23500,match(F17751,'Internal Staffing Calculator'!E$8:E23500,0)), "Not In Budget"),"")</f>
        <v/>
      </c>
      <c r="I17751" s="184"/>
      <c r="J17751" s="184"/>
      <c r="K17751" s="184"/>
      <c r="L17751" s="183"/>
    </row>
    <row r="17752">
      <c r="A17752" s="454"/>
      <c r="B17752" s="927"/>
      <c r="C17752" s="580"/>
      <c r="D17752" s="939"/>
      <c r="E17752" s="940"/>
      <c r="F17752" s="941"/>
      <c r="G17752" s="937" t="str">
        <f t="array" ref="G17752">xlookup(F17752,'Internal Staffing Calculator'!E:E,'Internal Staffing Calculator'!C:C,"")</f>
        <v/>
      </c>
      <c r="H17752" s="932" t="str">
        <f t="array" ref="H17752">if(F17752&lt;&gt;"", iferror(index('Internal Staffing Calculator'!B$8:B23500,match(F17752,'Internal Staffing Calculator'!E$8:E23500,0)), "Not In Budget"),"")</f>
        <v/>
      </c>
      <c r="I17752" s="184"/>
      <c r="J17752" s="184"/>
      <c r="K17752" s="184"/>
      <c r="L17752" s="183"/>
    </row>
    <row r="17753">
      <c r="A17753" s="454"/>
      <c r="B17753" s="927"/>
      <c r="C17753" s="580"/>
      <c r="D17753" s="939"/>
      <c r="E17753" s="940"/>
      <c r="F17753" s="941"/>
      <c r="G17753" s="937" t="str">
        <f t="array" ref="G17753">xlookup(F17753,'Internal Staffing Calculator'!E:E,'Internal Staffing Calculator'!C:C,"")</f>
        <v/>
      </c>
      <c r="H17753" s="932" t="str">
        <f t="array" ref="H17753">if(F17753&lt;&gt;"", iferror(index('Internal Staffing Calculator'!B$8:B23500,match(F17753,'Internal Staffing Calculator'!E$8:E23500,0)), "Not In Budget"),"")</f>
        <v/>
      </c>
      <c r="I17753" s="184"/>
      <c r="J17753" s="184"/>
      <c r="K17753" s="184"/>
      <c r="L17753" s="183"/>
    </row>
    <row r="17754">
      <c r="A17754" s="454"/>
      <c r="B17754" s="927"/>
      <c r="C17754" s="580"/>
      <c r="D17754" s="939"/>
      <c r="E17754" s="940"/>
      <c r="F17754" s="941"/>
      <c r="G17754" s="937" t="str">
        <f t="array" ref="G17754">xlookup(F17754,'Internal Staffing Calculator'!E:E,'Internal Staffing Calculator'!C:C,"")</f>
        <v/>
      </c>
      <c r="H17754" s="932" t="str">
        <f t="array" ref="H17754">if(F17754&lt;&gt;"", iferror(index('Internal Staffing Calculator'!B$8:B23500,match(F17754,'Internal Staffing Calculator'!E$8:E23500,0)), "Not In Budget"),"")</f>
        <v/>
      </c>
      <c r="I17754" s="184"/>
      <c r="J17754" s="184"/>
      <c r="K17754" s="184"/>
      <c r="L17754" s="183"/>
    </row>
    <row r="17755">
      <c r="A17755" s="454"/>
      <c r="B17755" s="927"/>
      <c r="C17755" s="580"/>
      <c r="D17755" s="939"/>
      <c r="E17755" s="940"/>
      <c r="F17755" s="941"/>
      <c r="G17755" s="937" t="str">
        <f t="array" ref="G17755">xlookup(F17755,'Internal Staffing Calculator'!E:E,'Internal Staffing Calculator'!C:C,"")</f>
        <v/>
      </c>
      <c r="H17755" s="932" t="str">
        <f t="array" ref="H17755">if(F17755&lt;&gt;"", iferror(index('Internal Staffing Calculator'!B$8:B23500,match(F17755,'Internal Staffing Calculator'!E$8:E23500,0)), "Not In Budget"),"")</f>
        <v/>
      </c>
      <c r="I17755" s="184"/>
      <c r="J17755" s="184"/>
      <c r="K17755" s="184"/>
      <c r="L17755" s="183"/>
    </row>
    <row r="17756">
      <c r="A17756" s="454"/>
      <c r="B17756" s="927"/>
      <c r="C17756" s="580"/>
      <c r="D17756" s="939"/>
      <c r="E17756" s="940"/>
      <c r="F17756" s="941"/>
      <c r="G17756" s="937" t="str">
        <f t="array" ref="G17756">xlookup(F17756,'Internal Staffing Calculator'!E:E,'Internal Staffing Calculator'!C:C,"")</f>
        <v/>
      </c>
      <c r="H17756" s="932" t="str">
        <f t="array" ref="H17756">if(F17756&lt;&gt;"", iferror(index('Internal Staffing Calculator'!B$8:B23500,match(F17756,'Internal Staffing Calculator'!E$8:E23500,0)), "Not In Budget"),"")</f>
        <v/>
      </c>
      <c r="I17756" s="184"/>
      <c r="J17756" s="184"/>
      <c r="K17756" s="184"/>
      <c r="L17756" s="183"/>
    </row>
    <row r="17757">
      <c r="A17757" s="454"/>
      <c r="B17757" s="927"/>
      <c r="C17757" s="580"/>
      <c r="D17757" s="939"/>
      <c r="E17757" s="940"/>
      <c r="F17757" s="941"/>
      <c r="G17757" s="937" t="str">
        <f t="array" ref="G17757">xlookup(F17757,'Internal Staffing Calculator'!E:E,'Internal Staffing Calculator'!C:C,"")</f>
        <v/>
      </c>
      <c r="H17757" s="932" t="str">
        <f t="array" ref="H17757">if(F17757&lt;&gt;"", iferror(index('Internal Staffing Calculator'!B$8:B23500,match(F17757,'Internal Staffing Calculator'!E$8:E23500,0)), "Not In Budget"),"")</f>
        <v/>
      </c>
      <c r="I17757" s="184"/>
      <c r="J17757" s="184"/>
      <c r="K17757" s="184"/>
      <c r="L17757" s="183"/>
    </row>
    <row r="17758">
      <c r="A17758" s="454"/>
      <c r="B17758" s="927"/>
      <c r="C17758" s="580"/>
      <c r="D17758" s="939"/>
      <c r="E17758" s="940"/>
      <c r="F17758" s="941"/>
      <c r="G17758" s="937" t="str">
        <f t="array" ref="G17758">xlookup(F17758,'Internal Staffing Calculator'!E:E,'Internal Staffing Calculator'!C:C,"")</f>
        <v/>
      </c>
      <c r="H17758" s="932" t="str">
        <f t="array" ref="H17758">if(F17758&lt;&gt;"", iferror(index('Internal Staffing Calculator'!B$8:B23500,match(F17758,'Internal Staffing Calculator'!E$8:E23500,0)), "Not In Budget"),"")</f>
        <v/>
      </c>
      <c r="I17758" s="184"/>
      <c r="J17758" s="184"/>
      <c r="K17758" s="184"/>
      <c r="L17758" s="183"/>
    </row>
    <row r="17759">
      <c r="A17759" s="454"/>
      <c r="B17759" s="927"/>
      <c r="C17759" s="580"/>
      <c r="D17759" s="939"/>
      <c r="E17759" s="940"/>
      <c r="F17759" s="941"/>
      <c r="G17759" s="937" t="str">
        <f t="array" ref="G17759">xlookup(F17759,'Internal Staffing Calculator'!E:E,'Internal Staffing Calculator'!C:C,"")</f>
        <v/>
      </c>
      <c r="H17759" s="932" t="str">
        <f t="array" ref="H17759">if(F17759&lt;&gt;"", iferror(index('Internal Staffing Calculator'!B$8:B23500,match(F17759,'Internal Staffing Calculator'!E$8:E23500,0)), "Not In Budget"),"")</f>
        <v/>
      </c>
      <c r="I17759" s="184"/>
      <c r="J17759" s="184"/>
      <c r="K17759" s="184"/>
      <c r="L17759" s="183"/>
    </row>
    <row r="17760">
      <c r="A17760" s="454"/>
      <c r="B17760" s="927"/>
      <c r="C17760" s="580"/>
      <c r="D17760" s="939"/>
      <c r="E17760" s="940"/>
      <c r="F17760" s="941"/>
      <c r="G17760" s="937" t="str">
        <f t="array" ref="G17760">xlookup(F17760,'Internal Staffing Calculator'!E:E,'Internal Staffing Calculator'!C:C,"")</f>
        <v/>
      </c>
      <c r="H17760" s="932" t="str">
        <f t="array" ref="H17760">if(F17760&lt;&gt;"", iferror(index('Internal Staffing Calculator'!B$8:B23500,match(F17760,'Internal Staffing Calculator'!E$8:E23500,0)), "Not In Budget"),"")</f>
        <v/>
      </c>
      <c r="I17760" s="184"/>
      <c r="J17760" s="184"/>
      <c r="K17760" s="184"/>
      <c r="L17760" s="183"/>
    </row>
    <row r="17761">
      <c r="A17761" s="454"/>
      <c r="B17761" s="927"/>
      <c r="C17761" s="580"/>
      <c r="D17761" s="939"/>
      <c r="E17761" s="940"/>
      <c r="F17761" s="941"/>
      <c r="G17761" s="937" t="str">
        <f t="array" ref="G17761">xlookup(F17761,'Internal Staffing Calculator'!E:E,'Internal Staffing Calculator'!C:C,"")</f>
        <v/>
      </c>
      <c r="H17761" s="932" t="str">
        <f t="array" ref="H17761">if(F17761&lt;&gt;"", iferror(index('Internal Staffing Calculator'!B$8:B23500,match(F17761,'Internal Staffing Calculator'!E$8:E23500,0)), "Not In Budget"),"")</f>
        <v/>
      </c>
      <c r="I17761" s="184"/>
      <c r="J17761" s="184"/>
      <c r="K17761" s="184"/>
      <c r="L17761" s="183"/>
    </row>
    <row r="17762">
      <c r="A17762" s="454"/>
      <c r="B17762" s="927"/>
      <c r="C17762" s="580"/>
      <c r="D17762" s="939"/>
      <c r="E17762" s="940"/>
      <c r="F17762" s="941"/>
      <c r="G17762" s="937" t="str">
        <f t="array" ref="G17762">xlookup(F17762,'Internal Staffing Calculator'!E:E,'Internal Staffing Calculator'!C:C,"")</f>
        <v/>
      </c>
      <c r="H17762" s="932" t="str">
        <f t="array" ref="H17762">if(F17762&lt;&gt;"", iferror(index('Internal Staffing Calculator'!B$8:B23500,match(F17762,'Internal Staffing Calculator'!E$8:E23500,0)), "Not In Budget"),"")</f>
        <v/>
      </c>
      <c r="I17762" s="184"/>
      <c r="J17762" s="184"/>
      <c r="K17762" s="184"/>
      <c r="L17762" s="183"/>
    </row>
    <row r="17763">
      <c r="A17763" s="454"/>
      <c r="B17763" s="927"/>
      <c r="C17763" s="580"/>
      <c r="D17763" s="939"/>
      <c r="E17763" s="940"/>
      <c r="F17763" s="941"/>
      <c r="G17763" s="937" t="str">
        <f t="array" ref="G17763">xlookup(F17763,'Internal Staffing Calculator'!E:E,'Internal Staffing Calculator'!C:C,"")</f>
        <v/>
      </c>
      <c r="H17763" s="932" t="str">
        <f t="array" ref="H17763">if(F17763&lt;&gt;"", iferror(index('Internal Staffing Calculator'!B$8:B23500,match(F17763,'Internal Staffing Calculator'!E$8:E23500,0)), "Not In Budget"),"")</f>
        <v/>
      </c>
      <c r="I17763" s="184"/>
      <c r="J17763" s="184"/>
      <c r="K17763" s="184"/>
      <c r="L17763" s="183"/>
    </row>
    <row r="17764">
      <c r="A17764" s="454"/>
      <c r="B17764" s="927"/>
      <c r="C17764" s="580"/>
      <c r="D17764" s="939"/>
      <c r="E17764" s="940"/>
      <c r="F17764" s="941"/>
      <c r="G17764" s="937" t="str">
        <f t="array" ref="G17764">xlookup(F17764,'Internal Staffing Calculator'!E:E,'Internal Staffing Calculator'!C:C,"")</f>
        <v/>
      </c>
      <c r="H17764" s="932" t="str">
        <f t="array" ref="H17764">if(F17764&lt;&gt;"", iferror(index('Internal Staffing Calculator'!B$8:B23500,match(F17764,'Internal Staffing Calculator'!E$8:E23500,0)), "Not In Budget"),"")</f>
        <v/>
      </c>
      <c r="I17764" s="184"/>
      <c r="J17764" s="184"/>
      <c r="K17764" s="184"/>
      <c r="L17764" s="183"/>
    </row>
    <row r="17765">
      <c r="A17765" s="454"/>
      <c r="B17765" s="927"/>
      <c r="C17765" s="580"/>
      <c r="D17765" s="939"/>
      <c r="E17765" s="940"/>
      <c r="F17765" s="941"/>
      <c r="G17765" s="937" t="str">
        <f t="array" ref="G17765">xlookup(F17765,'Internal Staffing Calculator'!E:E,'Internal Staffing Calculator'!C:C,"")</f>
        <v/>
      </c>
      <c r="H17765" s="932" t="str">
        <f t="array" ref="H17765">if(F17765&lt;&gt;"", iferror(index('Internal Staffing Calculator'!B$8:B23500,match(F17765,'Internal Staffing Calculator'!E$8:E23500,0)), "Not In Budget"),"")</f>
        <v/>
      </c>
      <c r="I17765" s="184"/>
      <c r="J17765" s="184"/>
      <c r="K17765" s="184"/>
      <c r="L17765" s="183"/>
    </row>
    <row r="17766">
      <c r="A17766" s="454"/>
      <c r="B17766" s="927"/>
      <c r="C17766" s="580"/>
      <c r="D17766" s="939"/>
      <c r="E17766" s="940"/>
      <c r="F17766" s="941"/>
      <c r="G17766" s="937" t="str">
        <f t="array" ref="G17766">xlookup(F17766,'Internal Staffing Calculator'!E:E,'Internal Staffing Calculator'!C:C,"")</f>
        <v/>
      </c>
      <c r="H17766" s="932" t="str">
        <f t="array" ref="H17766">if(F17766&lt;&gt;"", iferror(index('Internal Staffing Calculator'!B$8:B23500,match(F17766,'Internal Staffing Calculator'!E$8:E23500,0)), "Not In Budget"),"")</f>
        <v/>
      </c>
      <c r="I17766" s="184"/>
      <c r="J17766" s="184"/>
      <c r="K17766" s="184"/>
      <c r="L17766" s="183"/>
    </row>
    <row r="17767">
      <c r="A17767" s="454"/>
      <c r="B17767" s="927"/>
      <c r="C17767" s="580"/>
      <c r="D17767" s="939"/>
      <c r="E17767" s="940"/>
      <c r="F17767" s="941"/>
      <c r="G17767" s="937" t="str">
        <f t="array" ref="G17767">xlookup(F17767,'Internal Staffing Calculator'!E:E,'Internal Staffing Calculator'!C:C,"")</f>
        <v/>
      </c>
      <c r="H17767" s="932" t="str">
        <f t="array" ref="H17767">if(F17767&lt;&gt;"", iferror(index('Internal Staffing Calculator'!B$8:B23500,match(F17767,'Internal Staffing Calculator'!E$8:E23500,0)), "Not In Budget"),"")</f>
        <v/>
      </c>
      <c r="I17767" s="184"/>
      <c r="J17767" s="184"/>
      <c r="K17767" s="184"/>
      <c r="L17767" s="183"/>
    </row>
    <row r="17768">
      <c r="A17768" s="454"/>
      <c r="B17768" s="927"/>
      <c r="C17768" s="580"/>
      <c r="D17768" s="939"/>
      <c r="E17768" s="940"/>
      <c r="F17768" s="941"/>
      <c r="G17768" s="937" t="str">
        <f t="array" ref="G17768">xlookup(F17768,'Internal Staffing Calculator'!E:E,'Internal Staffing Calculator'!C:C,"")</f>
        <v/>
      </c>
      <c r="H17768" s="932" t="str">
        <f t="array" ref="H17768">if(F17768&lt;&gt;"", iferror(index('Internal Staffing Calculator'!B$8:B23500,match(F17768,'Internal Staffing Calculator'!E$8:E23500,0)), "Not In Budget"),"")</f>
        <v/>
      </c>
      <c r="I17768" s="184"/>
      <c r="J17768" s="184"/>
      <c r="K17768" s="184"/>
      <c r="L17768" s="183"/>
    </row>
    <row r="17769">
      <c r="A17769" s="454"/>
      <c r="B17769" s="927"/>
      <c r="C17769" s="580"/>
      <c r="D17769" s="939"/>
      <c r="E17769" s="940"/>
      <c r="F17769" s="941"/>
      <c r="G17769" s="937" t="str">
        <f t="array" ref="G17769">xlookup(F17769,'Internal Staffing Calculator'!E:E,'Internal Staffing Calculator'!C:C,"")</f>
        <v/>
      </c>
      <c r="H17769" s="932" t="str">
        <f t="array" ref="H17769">if(F17769&lt;&gt;"", iferror(index('Internal Staffing Calculator'!B$8:B23500,match(F17769,'Internal Staffing Calculator'!E$8:E23500,0)), "Not In Budget"),"")</f>
        <v/>
      </c>
      <c r="I17769" s="184"/>
      <c r="J17769" s="184"/>
      <c r="K17769" s="184"/>
      <c r="L17769" s="183"/>
    </row>
    <row r="17770">
      <c r="A17770" s="454"/>
      <c r="B17770" s="927"/>
      <c r="C17770" s="580"/>
      <c r="D17770" s="939"/>
      <c r="E17770" s="940"/>
      <c r="F17770" s="941"/>
      <c r="G17770" s="937" t="str">
        <f t="array" ref="G17770">xlookup(F17770,'Internal Staffing Calculator'!E:E,'Internal Staffing Calculator'!C:C,"")</f>
        <v/>
      </c>
      <c r="H17770" s="932" t="str">
        <f t="array" ref="H17770">if(F17770&lt;&gt;"", iferror(index('Internal Staffing Calculator'!B$8:B23500,match(F17770,'Internal Staffing Calculator'!E$8:E23500,0)), "Not In Budget"),"")</f>
        <v/>
      </c>
      <c r="I17770" s="184"/>
      <c r="J17770" s="184"/>
      <c r="K17770" s="184"/>
      <c r="L17770" s="183"/>
    </row>
    <row r="17771">
      <c r="A17771" s="454"/>
      <c r="B17771" s="927"/>
      <c r="C17771" s="580"/>
      <c r="D17771" s="939"/>
      <c r="E17771" s="940"/>
      <c r="F17771" s="941"/>
      <c r="G17771" s="937" t="str">
        <f t="array" ref="G17771">xlookup(F17771,'Internal Staffing Calculator'!E:E,'Internal Staffing Calculator'!C:C,"")</f>
        <v/>
      </c>
      <c r="H17771" s="932" t="str">
        <f t="array" ref="H17771">if(F17771&lt;&gt;"", iferror(index('Internal Staffing Calculator'!B$8:B23500,match(F17771,'Internal Staffing Calculator'!E$8:E23500,0)), "Not In Budget"),"")</f>
        <v/>
      </c>
      <c r="I17771" s="184"/>
      <c r="J17771" s="184"/>
      <c r="K17771" s="184"/>
      <c r="L17771" s="183"/>
    </row>
    <row r="17772">
      <c r="A17772" s="454"/>
      <c r="B17772" s="927"/>
      <c r="C17772" s="580"/>
      <c r="D17772" s="939"/>
      <c r="E17772" s="940"/>
      <c r="F17772" s="941"/>
      <c r="G17772" s="937" t="str">
        <f t="array" ref="G17772">xlookup(F17772,'Internal Staffing Calculator'!E:E,'Internal Staffing Calculator'!C:C,"")</f>
        <v/>
      </c>
      <c r="H17772" s="932" t="str">
        <f t="array" ref="H17772">if(F17772&lt;&gt;"", iferror(index('Internal Staffing Calculator'!B$8:B23500,match(F17772,'Internal Staffing Calculator'!E$8:E23500,0)), "Not In Budget"),"")</f>
        <v/>
      </c>
      <c r="I17772" s="184"/>
      <c r="J17772" s="184"/>
      <c r="K17772" s="184"/>
      <c r="L17772" s="183"/>
    </row>
    <row r="17773">
      <c r="A17773" s="454"/>
      <c r="B17773" s="927"/>
      <c r="C17773" s="580"/>
      <c r="D17773" s="939"/>
      <c r="E17773" s="940"/>
      <c r="F17773" s="941"/>
      <c r="G17773" s="937" t="str">
        <f t="array" ref="G17773">xlookup(F17773,'Internal Staffing Calculator'!E:E,'Internal Staffing Calculator'!C:C,"")</f>
        <v/>
      </c>
      <c r="H17773" s="932" t="str">
        <f t="array" ref="H17773">if(F17773&lt;&gt;"", iferror(index('Internal Staffing Calculator'!B$8:B23500,match(F17773,'Internal Staffing Calculator'!E$8:E23500,0)), "Not In Budget"),"")</f>
        <v/>
      </c>
      <c r="I17773" s="184"/>
      <c r="J17773" s="184"/>
      <c r="K17773" s="184"/>
      <c r="L17773" s="183"/>
    </row>
    <row r="17774">
      <c r="A17774" s="454"/>
      <c r="B17774" s="927"/>
      <c r="C17774" s="580"/>
      <c r="D17774" s="939"/>
      <c r="E17774" s="940"/>
      <c r="F17774" s="941"/>
      <c r="G17774" s="937" t="str">
        <f t="array" ref="G17774">xlookup(F17774,'Internal Staffing Calculator'!E:E,'Internal Staffing Calculator'!C:C,"")</f>
        <v/>
      </c>
      <c r="H17774" s="932" t="str">
        <f t="array" ref="H17774">if(F17774&lt;&gt;"", iferror(index('Internal Staffing Calculator'!B$8:B23500,match(F17774,'Internal Staffing Calculator'!E$8:E23500,0)), "Not In Budget"),"")</f>
        <v/>
      </c>
      <c r="I17774" s="184"/>
      <c r="J17774" s="184"/>
      <c r="K17774" s="184"/>
      <c r="L17774" s="183"/>
    </row>
    <row r="17775">
      <c r="A17775" s="454"/>
      <c r="B17775" s="927"/>
      <c r="C17775" s="580"/>
      <c r="D17775" s="939"/>
      <c r="E17775" s="940"/>
      <c r="F17775" s="941"/>
      <c r="G17775" s="937" t="str">
        <f t="array" ref="G17775">xlookup(F17775,'Internal Staffing Calculator'!E:E,'Internal Staffing Calculator'!C:C,"")</f>
        <v/>
      </c>
      <c r="H17775" s="932" t="str">
        <f t="array" ref="H17775">if(F17775&lt;&gt;"", iferror(index('Internal Staffing Calculator'!B$8:B23500,match(F17775,'Internal Staffing Calculator'!E$8:E23500,0)), "Not In Budget"),"")</f>
        <v/>
      </c>
      <c r="I17775" s="184"/>
      <c r="J17775" s="184"/>
      <c r="K17775" s="184"/>
      <c r="L17775" s="183"/>
    </row>
    <row r="17776">
      <c r="A17776" s="454"/>
      <c r="B17776" s="927"/>
      <c r="C17776" s="580"/>
      <c r="D17776" s="939"/>
      <c r="E17776" s="940"/>
      <c r="F17776" s="941"/>
      <c r="G17776" s="937" t="str">
        <f t="array" ref="G17776">xlookup(F17776,'Internal Staffing Calculator'!E:E,'Internal Staffing Calculator'!C:C,"")</f>
        <v/>
      </c>
      <c r="H17776" s="932" t="str">
        <f t="array" ref="H17776">if(F17776&lt;&gt;"", iferror(index('Internal Staffing Calculator'!B$8:B23500,match(F17776,'Internal Staffing Calculator'!E$8:E23500,0)), "Not In Budget"),"")</f>
        <v/>
      </c>
      <c r="I17776" s="184"/>
      <c r="J17776" s="184"/>
      <c r="K17776" s="184"/>
      <c r="L17776" s="183"/>
    </row>
    <row r="17777">
      <c r="A17777" s="454"/>
      <c r="B17777" s="927"/>
      <c r="C17777" s="580"/>
      <c r="D17777" s="939"/>
      <c r="E17777" s="940"/>
      <c r="F17777" s="941"/>
      <c r="G17777" s="937" t="str">
        <f t="array" ref="G17777">xlookup(F17777,'Internal Staffing Calculator'!E:E,'Internal Staffing Calculator'!C:C,"")</f>
        <v/>
      </c>
      <c r="H17777" s="932" t="str">
        <f t="array" ref="H17777">if(F17777&lt;&gt;"", iferror(index('Internal Staffing Calculator'!B$8:B23500,match(F17777,'Internal Staffing Calculator'!E$8:E23500,0)), "Not In Budget"),"")</f>
        <v/>
      </c>
      <c r="I17777" s="184"/>
      <c r="J17777" s="184"/>
      <c r="K17777" s="184"/>
      <c r="L17777" s="183"/>
    </row>
    <row r="17778">
      <c r="A17778" s="454"/>
      <c r="B17778" s="927"/>
      <c r="C17778" s="580"/>
      <c r="D17778" s="939"/>
      <c r="E17778" s="940"/>
      <c r="F17778" s="941"/>
      <c r="G17778" s="937" t="str">
        <f t="array" ref="G17778">xlookup(F17778,'Internal Staffing Calculator'!E:E,'Internal Staffing Calculator'!C:C,"")</f>
        <v/>
      </c>
      <c r="H17778" s="932" t="str">
        <f t="array" ref="H17778">if(F17778&lt;&gt;"", iferror(index('Internal Staffing Calculator'!B$8:B23500,match(F17778,'Internal Staffing Calculator'!E$8:E23500,0)), "Not In Budget"),"")</f>
        <v/>
      </c>
      <c r="I17778" s="184"/>
      <c r="J17778" s="184"/>
      <c r="K17778" s="184"/>
      <c r="L17778" s="183"/>
    </row>
    <row r="17779">
      <c r="A17779" s="454"/>
      <c r="B17779" s="927"/>
      <c r="C17779" s="580"/>
      <c r="D17779" s="939"/>
      <c r="E17779" s="940"/>
      <c r="F17779" s="941"/>
      <c r="G17779" s="937" t="str">
        <f t="array" ref="G17779">xlookup(F17779,'Internal Staffing Calculator'!E:E,'Internal Staffing Calculator'!C:C,"")</f>
        <v/>
      </c>
      <c r="H17779" s="932" t="str">
        <f t="array" ref="H17779">if(F17779&lt;&gt;"", iferror(index('Internal Staffing Calculator'!B$8:B23500,match(F17779,'Internal Staffing Calculator'!E$8:E23500,0)), "Not In Budget"),"")</f>
        <v/>
      </c>
      <c r="I17779" s="184"/>
      <c r="J17779" s="184"/>
      <c r="K17779" s="184"/>
      <c r="L17779" s="183"/>
    </row>
    <row r="17780">
      <c r="A17780" s="454"/>
      <c r="B17780" s="927"/>
      <c r="C17780" s="580"/>
      <c r="D17780" s="939"/>
      <c r="E17780" s="940"/>
      <c r="F17780" s="941"/>
      <c r="G17780" s="937" t="str">
        <f t="array" ref="G17780">xlookup(F17780,'Internal Staffing Calculator'!E:E,'Internal Staffing Calculator'!C:C,"")</f>
        <v/>
      </c>
      <c r="H17780" s="932" t="str">
        <f t="array" ref="H17780">if(F17780&lt;&gt;"", iferror(index('Internal Staffing Calculator'!B$8:B23500,match(F17780,'Internal Staffing Calculator'!E$8:E23500,0)), "Not In Budget"),"")</f>
        <v/>
      </c>
      <c r="I17780" s="184"/>
      <c r="J17780" s="184"/>
      <c r="K17780" s="184"/>
      <c r="L17780" s="183"/>
    </row>
    <row r="17781">
      <c r="A17781" s="454"/>
      <c r="B17781" s="927"/>
      <c r="C17781" s="580"/>
      <c r="D17781" s="939"/>
      <c r="E17781" s="940"/>
      <c r="F17781" s="941"/>
      <c r="G17781" s="937" t="str">
        <f t="array" ref="G17781">xlookup(F17781,'Internal Staffing Calculator'!E:E,'Internal Staffing Calculator'!C:C,"")</f>
        <v/>
      </c>
      <c r="H17781" s="932" t="str">
        <f t="array" ref="H17781">if(F17781&lt;&gt;"", iferror(index('Internal Staffing Calculator'!B$8:B23500,match(F17781,'Internal Staffing Calculator'!E$8:E23500,0)), "Not In Budget"),"")</f>
        <v/>
      </c>
      <c r="I17781" s="184"/>
      <c r="J17781" s="184"/>
      <c r="K17781" s="184"/>
      <c r="L17781" s="183"/>
    </row>
    <row r="17782">
      <c r="A17782" s="454"/>
      <c r="B17782" s="927"/>
      <c r="C17782" s="580"/>
      <c r="D17782" s="939"/>
      <c r="E17782" s="940"/>
      <c r="F17782" s="941"/>
      <c r="G17782" s="937" t="str">
        <f t="array" ref="G17782">xlookup(F17782,'Internal Staffing Calculator'!E:E,'Internal Staffing Calculator'!C:C,"")</f>
        <v/>
      </c>
      <c r="H17782" s="932" t="str">
        <f t="array" ref="H17782">if(F17782&lt;&gt;"", iferror(index('Internal Staffing Calculator'!B$8:B23500,match(F17782,'Internal Staffing Calculator'!E$8:E23500,0)), "Not In Budget"),"")</f>
        <v/>
      </c>
      <c r="I17782" s="184"/>
      <c r="J17782" s="184"/>
      <c r="K17782" s="184"/>
      <c r="L17782" s="183"/>
    </row>
    <row r="17783">
      <c r="A17783" s="454"/>
      <c r="B17783" s="927"/>
      <c r="C17783" s="580"/>
      <c r="D17783" s="939"/>
      <c r="E17783" s="940"/>
      <c r="F17783" s="941"/>
      <c r="G17783" s="937" t="str">
        <f t="array" ref="G17783">xlookup(F17783,'Internal Staffing Calculator'!E:E,'Internal Staffing Calculator'!C:C,"")</f>
        <v/>
      </c>
      <c r="H17783" s="932" t="str">
        <f t="array" ref="H17783">if(F17783&lt;&gt;"", iferror(index('Internal Staffing Calculator'!B$8:B23500,match(F17783,'Internal Staffing Calculator'!E$8:E23500,0)), "Not In Budget"),"")</f>
        <v/>
      </c>
      <c r="I17783" s="184"/>
      <c r="J17783" s="184"/>
      <c r="K17783" s="184"/>
      <c r="L17783" s="183"/>
    </row>
    <row r="17784">
      <c r="A17784" s="454"/>
      <c r="B17784" s="927"/>
      <c r="C17784" s="580"/>
      <c r="D17784" s="939"/>
      <c r="E17784" s="940"/>
      <c r="F17784" s="941"/>
      <c r="G17784" s="937" t="str">
        <f t="array" ref="G17784">xlookup(F17784,'Internal Staffing Calculator'!E:E,'Internal Staffing Calculator'!C:C,"")</f>
        <v/>
      </c>
      <c r="H17784" s="932" t="str">
        <f t="array" ref="H17784">if(F17784&lt;&gt;"", iferror(index('Internal Staffing Calculator'!B$8:B23500,match(F17784,'Internal Staffing Calculator'!E$8:E23500,0)), "Not In Budget"),"")</f>
        <v/>
      </c>
      <c r="I17784" s="184"/>
      <c r="J17784" s="184"/>
      <c r="K17784" s="184"/>
      <c r="L17784" s="183"/>
    </row>
    <row r="17785">
      <c r="A17785" s="454"/>
      <c r="B17785" s="927"/>
      <c r="C17785" s="580"/>
      <c r="D17785" s="939"/>
      <c r="E17785" s="940"/>
      <c r="F17785" s="941"/>
      <c r="G17785" s="937" t="str">
        <f t="array" ref="G17785">xlookup(F17785,'Internal Staffing Calculator'!E:E,'Internal Staffing Calculator'!C:C,"")</f>
        <v/>
      </c>
      <c r="H17785" s="932" t="str">
        <f t="array" ref="H17785">if(F17785&lt;&gt;"", iferror(index('Internal Staffing Calculator'!B$8:B23500,match(F17785,'Internal Staffing Calculator'!E$8:E23500,0)), "Not In Budget"),"")</f>
        <v/>
      </c>
      <c r="I17785" s="184"/>
      <c r="J17785" s="184"/>
      <c r="K17785" s="184"/>
      <c r="L17785" s="183"/>
    </row>
    <row r="17786">
      <c r="A17786" s="454"/>
      <c r="B17786" s="927"/>
      <c r="C17786" s="580"/>
      <c r="D17786" s="939"/>
      <c r="E17786" s="940"/>
      <c r="F17786" s="941"/>
      <c r="G17786" s="937" t="str">
        <f t="array" ref="G17786">xlookup(F17786,'Internal Staffing Calculator'!E:E,'Internal Staffing Calculator'!C:C,"")</f>
        <v/>
      </c>
      <c r="H17786" s="932" t="str">
        <f t="array" ref="H17786">if(F17786&lt;&gt;"", iferror(index('Internal Staffing Calculator'!B$8:B23500,match(F17786,'Internal Staffing Calculator'!E$8:E23500,0)), "Not In Budget"),"")</f>
        <v/>
      </c>
      <c r="I17786" s="184"/>
      <c r="J17786" s="184"/>
      <c r="K17786" s="184"/>
      <c r="L17786" s="183"/>
    </row>
    <row r="17787">
      <c r="A17787" s="454"/>
      <c r="B17787" s="927"/>
      <c r="C17787" s="580"/>
      <c r="D17787" s="939"/>
      <c r="E17787" s="940"/>
      <c r="F17787" s="941"/>
      <c r="G17787" s="937" t="str">
        <f t="array" ref="G17787">xlookup(F17787,'Internal Staffing Calculator'!E:E,'Internal Staffing Calculator'!C:C,"")</f>
        <v/>
      </c>
      <c r="H17787" s="932" t="str">
        <f t="array" ref="H17787">if(F17787&lt;&gt;"", iferror(index('Internal Staffing Calculator'!B$8:B23500,match(F17787,'Internal Staffing Calculator'!E$8:E23500,0)), "Not In Budget"),"")</f>
        <v/>
      </c>
      <c r="I17787" s="184"/>
      <c r="J17787" s="184"/>
      <c r="K17787" s="184"/>
      <c r="L17787" s="183"/>
    </row>
    <row r="17788">
      <c r="A17788" s="454"/>
      <c r="B17788" s="927"/>
      <c r="C17788" s="580"/>
      <c r="D17788" s="939"/>
      <c r="E17788" s="940"/>
      <c r="F17788" s="941"/>
      <c r="G17788" s="937" t="str">
        <f t="array" ref="G17788">xlookup(F17788,'Internal Staffing Calculator'!E:E,'Internal Staffing Calculator'!C:C,"")</f>
        <v/>
      </c>
      <c r="H17788" s="932" t="str">
        <f t="array" ref="H17788">if(F17788&lt;&gt;"", iferror(index('Internal Staffing Calculator'!B$8:B23500,match(F17788,'Internal Staffing Calculator'!E$8:E23500,0)), "Not In Budget"),"")</f>
        <v/>
      </c>
      <c r="I17788" s="184"/>
      <c r="J17788" s="184"/>
      <c r="K17788" s="184"/>
      <c r="L17788" s="183"/>
    </row>
    <row r="17789">
      <c r="A17789" s="454"/>
      <c r="B17789" s="927"/>
      <c r="C17789" s="580"/>
      <c r="D17789" s="939"/>
      <c r="E17789" s="940"/>
      <c r="F17789" s="941"/>
      <c r="G17789" s="937" t="str">
        <f t="array" ref="G17789">xlookup(F17789,'Internal Staffing Calculator'!E:E,'Internal Staffing Calculator'!C:C,"")</f>
        <v/>
      </c>
      <c r="H17789" s="932" t="str">
        <f t="array" ref="H17789">if(F17789&lt;&gt;"", iferror(index('Internal Staffing Calculator'!B$8:B23500,match(F17789,'Internal Staffing Calculator'!E$8:E23500,0)), "Not In Budget"),"")</f>
        <v/>
      </c>
      <c r="I17789" s="184"/>
      <c r="J17789" s="184"/>
      <c r="K17789" s="184"/>
      <c r="L17789" s="183"/>
    </row>
    <row r="17790">
      <c r="A17790" s="454"/>
      <c r="B17790" s="927"/>
      <c r="C17790" s="580"/>
      <c r="D17790" s="939"/>
      <c r="E17790" s="940"/>
      <c r="F17790" s="941"/>
      <c r="G17790" s="937" t="str">
        <f t="array" ref="G17790">xlookup(F17790,'Internal Staffing Calculator'!E:E,'Internal Staffing Calculator'!C:C,"")</f>
        <v/>
      </c>
      <c r="H17790" s="932" t="str">
        <f t="array" ref="H17790">if(F17790&lt;&gt;"", iferror(index('Internal Staffing Calculator'!B$8:B23500,match(F17790,'Internal Staffing Calculator'!E$8:E23500,0)), "Not In Budget"),"")</f>
        <v/>
      </c>
      <c r="I17790" s="184"/>
      <c r="J17790" s="184"/>
      <c r="K17790" s="184"/>
      <c r="L17790" s="183"/>
    </row>
    <row r="17791">
      <c r="A17791" s="454"/>
      <c r="B17791" s="927"/>
      <c r="C17791" s="580"/>
      <c r="D17791" s="939"/>
      <c r="E17791" s="940"/>
      <c r="F17791" s="941"/>
      <c r="G17791" s="937" t="str">
        <f t="array" ref="G17791">xlookup(F17791,'Internal Staffing Calculator'!E:E,'Internal Staffing Calculator'!C:C,"")</f>
        <v/>
      </c>
      <c r="H17791" s="932" t="str">
        <f t="array" ref="H17791">if(F17791&lt;&gt;"", iferror(index('Internal Staffing Calculator'!B$8:B23500,match(F17791,'Internal Staffing Calculator'!E$8:E23500,0)), "Not In Budget"),"")</f>
        <v/>
      </c>
      <c r="I17791" s="184"/>
      <c r="J17791" s="184"/>
      <c r="K17791" s="184"/>
      <c r="L17791" s="183"/>
    </row>
    <row r="17792">
      <c r="A17792" s="454"/>
      <c r="B17792" s="927"/>
      <c r="C17792" s="580"/>
      <c r="D17792" s="939"/>
      <c r="E17792" s="940"/>
      <c r="F17792" s="941"/>
      <c r="G17792" s="937" t="str">
        <f t="array" ref="G17792">xlookup(F17792,'Internal Staffing Calculator'!E:E,'Internal Staffing Calculator'!C:C,"")</f>
        <v/>
      </c>
      <c r="H17792" s="932" t="str">
        <f t="array" ref="H17792">if(F17792&lt;&gt;"", iferror(index('Internal Staffing Calculator'!B$8:B23500,match(F17792,'Internal Staffing Calculator'!E$8:E23500,0)), "Not In Budget"),"")</f>
        <v/>
      </c>
      <c r="I17792" s="184"/>
      <c r="J17792" s="184"/>
      <c r="K17792" s="184"/>
      <c r="L17792" s="183"/>
    </row>
    <row r="17793">
      <c r="A17793" s="454"/>
      <c r="B17793" s="927"/>
      <c r="C17793" s="580"/>
      <c r="D17793" s="939"/>
      <c r="E17793" s="940"/>
      <c r="F17793" s="941"/>
      <c r="G17793" s="937" t="str">
        <f t="array" ref="G17793">xlookup(F17793,'Internal Staffing Calculator'!E:E,'Internal Staffing Calculator'!C:C,"")</f>
        <v/>
      </c>
      <c r="H17793" s="932" t="str">
        <f t="array" ref="H17793">if(F17793&lt;&gt;"", iferror(index('Internal Staffing Calculator'!B$8:B23500,match(F17793,'Internal Staffing Calculator'!E$8:E23500,0)), "Not In Budget"),"")</f>
        <v/>
      </c>
      <c r="I17793" s="184"/>
      <c r="J17793" s="184"/>
      <c r="K17793" s="184"/>
      <c r="L17793" s="183"/>
    </row>
    <row r="17794">
      <c r="A17794" s="454"/>
      <c r="B17794" s="927"/>
      <c r="C17794" s="580"/>
      <c r="D17794" s="939"/>
      <c r="E17794" s="940"/>
      <c r="F17794" s="941"/>
      <c r="G17794" s="937" t="str">
        <f t="array" ref="G17794">xlookup(F17794,'Internal Staffing Calculator'!E:E,'Internal Staffing Calculator'!C:C,"")</f>
        <v/>
      </c>
      <c r="H17794" s="932" t="str">
        <f t="array" ref="H17794">if(F17794&lt;&gt;"", iferror(index('Internal Staffing Calculator'!B$8:B23500,match(F17794,'Internal Staffing Calculator'!E$8:E23500,0)), "Not In Budget"),"")</f>
        <v/>
      </c>
      <c r="I17794" s="184"/>
      <c r="J17794" s="184"/>
      <c r="K17794" s="184"/>
      <c r="L17794" s="183"/>
    </row>
    <row r="17795">
      <c r="A17795" s="454"/>
      <c r="B17795" s="927"/>
      <c r="C17795" s="580"/>
      <c r="D17795" s="939"/>
      <c r="E17795" s="940"/>
      <c r="F17795" s="941"/>
      <c r="G17795" s="937" t="str">
        <f t="array" ref="G17795">xlookup(F17795,'Internal Staffing Calculator'!E:E,'Internal Staffing Calculator'!C:C,"")</f>
        <v/>
      </c>
      <c r="H17795" s="932" t="str">
        <f t="array" ref="H17795">if(F17795&lt;&gt;"", iferror(index('Internal Staffing Calculator'!B$8:B23500,match(F17795,'Internal Staffing Calculator'!E$8:E23500,0)), "Not In Budget"),"")</f>
        <v/>
      </c>
      <c r="I17795" s="184"/>
      <c r="J17795" s="184"/>
      <c r="K17795" s="184"/>
      <c r="L17795" s="183"/>
    </row>
    <row r="17796">
      <c r="A17796" s="454"/>
      <c r="B17796" s="927"/>
      <c r="C17796" s="580"/>
      <c r="D17796" s="939"/>
      <c r="E17796" s="940"/>
      <c r="F17796" s="941"/>
      <c r="G17796" s="937" t="str">
        <f t="array" ref="G17796">xlookup(F17796,'Internal Staffing Calculator'!E:E,'Internal Staffing Calculator'!C:C,"")</f>
        <v/>
      </c>
      <c r="H17796" s="932" t="str">
        <f t="array" ref="H17796">if(F17796&lt;&gt;"", iferror(index('Internal Staffing Calculator'!B$8:B23500,match(F17796,'Internal Staffing Calculator'!E$8:E23500,0)), "Not In Budget"),"")</f>
        <v/>
      </c>
      <c r="I17796" s="184"/>
      <c r="J17796" s="184"/>
      <c r="K17796" s="184"/>
      <c r="L17796" s="183"/>
    </row>
    <row r="17797">
      <c r="A17797" s="454"/>
      <c r="B17797" s="927"/>
      <c r="C17797" s="580"/>
      <c r="D17797" s="939"/>
      <c r="E17797" s="940"/>
      <c r="F17797" s="941"/>
      <c r="G17797" s="937" t="str">
        <f t="array" ref="G17797">xlookup(F17797,'Internal Staffing Calculator'!E:E,'Internal Staffing Calculator'!C:C,"")</f>
        <v/>
      </c>
      <c r="H17797" s="932" t="str">
        <f t="array" ref="H17797">if(F17797&lt;&gt;"", iferror(index('Internal Staffing Calculator'!B$8:B23500,match(F17797,'Internal Staffing Calculator'!E$8:E23500,0)), "Not In Budget"),"")</f>
        <v/>
      </c>
      <c r="I17797" s="184"/>
      <c r="J17797" s="184"/>
      <c r="K17797" s="184"/>
      <c r="L17797" s="183"/>
    </row>
    <row r="17798">
      <c r="A17798" s="454"/>
      <c r="B17798" s="927"/>
      <c r="C17798" s="580"/>
      <c r="D17798" s="939"/>
      <c r="E17798" s="940"/>
      <c r="F17798" s="941"/>
      <c r="G17798" s="937" t="str">
        <f t="array" ref="G17798">xlookup(F17798,'Internal Staffing Calculator'!E:E,'Internal Staffing Calculator'!C:C,"")</f>
        <v/>
      </c>
      <c r="H17798" s="932" t="str">
        <f t="array" ref="H17798">if(F17798&lt;&gt;"", iferror(index('Internal Staffing Calculator'!B$8:B23500,match(F17798,'Internal Staffing Calculator'!E$8:E23500,0)), "Not In Budget"),"")</f>
        <v/>
      </c>
      <c r="I17798" s="184"/>
      <c r="J17798" s="184"/>
      <c r="K17798" s="184"/>
      <c r="L17798" s="183"/>
    </row>
    <row r="17799">
      <c r="A17799" s="454"/>
      <c r="B17799" s="927"/>
      <c r="C17799" s="580"/>
      <c r="D17799" s="939"/>
      <c r="E17799" s="940"/>
      <c r="F17799" s="941"/>
      <c r="G17799" s="937" t="str">
        <f t="array" ref="G17799">xlookup(F17799,'Internal Staffing Calculator'!E:E,'Internal Staffing Calculator'!C:C,"")</f>
        <v/>
      </c>
      <c r="H17799" s="932" t="str">
        <f t="array" ref="H17799">if(F17799&lt;&gt;"", iferror(index('Internal Staffing Calculator'!B$8:B23500,match(F17799,'Internal Staffing Calculator'!E$8:E23500,0)), "Not In Budget"),"")</f>
        <v/>
      </c>
      <c r="I17799" s="184"/>
      <c r="J17799" s="184"/>
      <c r="K17799" s="184"/>
      <c r="L17799" s="183"/>
    </row>
    <row r="17800">
      <c r="A17800" s="454"/>
      <c r="B17800" s="927"/>
      <c r="C17800" s="580"/>
      <c r="D17800" s="939"/>
      <c r="E17800" s="940"/>
      <c r="F17800" s="941"/>
      <c r="G17800" s="937" t="str">
        <f t="array" ref="G17800">xlookup(F17800,'Internal Staffing Calculator'!E:E,'Internal Staffing Calculator'!C:C,"")</f>
        <v/>
      </c>
      <c r="H17800" s="932" t="str">
        <f t="array" ref="H17800">if(F17800&lt;&gt;"", iferror(index('Internal Staffing Calculator'!B$8:B23500,match(F17800,'Internal Staffing Calculator'!E$8:E23500,0)), "Not In Budget"),"")</f>
        <v/>
      </c>
      <c r="I17800" s="184"/>
      <c r="J17800" s="184"/>
      <c r="K17800" s="184"/>
      <c r="L17800" s="183"/>
    </row>
    <row r="17801">
      <c r="A17801" s="454"/>
      <c r="B17801" s="927"/>
      <c r="C17801" s="580"/>
      <c r="D17801" s="939"/>
      <c r="E17801" s="940"/>
      <c r="F17801" s="941"/>
      <c r="G17801" s="937" t="str">
        <f t="array" ref="G17801">xlookup(F17801,'Internal Staffing Calculator'!E:E,'Internal Staffing Calculator'!C:C,"")</f>
        <v/>
      </c>
      <c r="H17801" s="932" t="str">
        <f t="array" ref="H17801">if(F17801&lt;&gt;"", iferror(index('Internal Staffing Calculator'!B$8:B23500,match(F17801,'Internal Staffing Calculator'!E$8:E23500,0)), "Not In Budget"),"")</f>
        <v/>
      </c>
      <c r="I17801" s="184"/>
      <c r="J17801" s="184"/>
      <c r="K17801" s="184"/>
      <c r="L17801" s="183"/>
    </row>
    <row r="17802">
      <c r="A17802" s="454"/>
      <c r="B17802" s="927"/>
      <c r="C17802" s="580"/>
      <c r="D17802" s="939"/>
      <c r="E17802" s="940"/>
      <c r="F17802" s="941"/>
      <c r="G17802" s="937" t="str">
        <f t="array" ref="G17802">xlookup(F17802,'Internal Staffing Calculator'!E:E,'Internal Staffing Calculator'!C:C,"")</f>
        <v/>
      </c>
      <c r="H17802" s="932" t="str">
        <f t="array" ref="H17802">if(F17802&lt;&gt;"", iferror(index('Internal Staffing Calculator'!B$8:B23500,match(F17802,'Internal Staffing Calculator'!E$8:E23500,0)), "Not In Budget"),"")</f>
        <v/>
      </c>
      <c r="I17802" s="184"/>
      <c r="J17802" s="184"/>
      <c r="K17802" s="184"/>
      <c r="L17802" s="183"/>
    </row>
    <row r="17803">
      <c r="A17803" s="454"/>
      <c r="B17803" s="927"/>
      <c r="C17803" s="580"/>
      <c r="D17803" s="939"/>
      <c r="E17803" s="940"/>
      <c r="F17803" s="941"/>
      <c r="G17803" s="937" t="str">
        <f t="array" ref="G17803">xlookup(F17803,'Internal Staffing Calculator'!E:E,'Internal Staffing Calculator'!C:C,"")</f>
        <v/>
      </c>
      <c r="H17803" s="932" t="str">
        <f t="array" ref="H17803">if(F17803&lt;&gt;"", iferror(index('Internal Staffing Calculator'!B$8:B23500,match(F17803,'Internal Staffing Calculator'!E$8:E23500,0)), "Not In Budget"),"")</f>
        <v/>
      </c>
      <c r="I17803" s="184"/>
      <c r="J17803" s="184"/>
      <c r="K17803" s="184"/>
      <c r="L17803" s="183"/>
    </row>
    <row r="17804">
      <c r="A17804" s="454"/>
      <c r="B17804" s="927"/>
      <c r="C17804" s="580"/>
      <c r="D17804" s="939"/>
      <c r="E17804" s="940"/>
      <c r="F17804" s="941"/>
      <c r="G17804" s="937" t="str">
        <f t="array" ref="G17804">xlookup(F17804,'Internal Staffing Calculator'!E:E,'Internal Staffing Calculator'!C:C,"")</f>
        <v/>
      </c>
      <c r="H17804" s="932" t="str">
        <f t="array" ref="H17804">if(F17804&lt;&gt;"", iferror(index('Internal Staffing Calculator'!B$8:B23500,match(F17804,'Internal Staffing Calculator'!E$8:E23500,0)), "Not In Budget"),"")</f>
        <v/>
      </c>
      <c r="I17804" s="184"/>
      <c r="J17804" s="184"/>
      <c r="K17804" s="184"/>
      <c r="L17804" s="183"/>
    </row>
    <row r="17805">
      <c r="A17805" s="454"/>
      <c r="B17805" s="927"/>
      <c r="C17805" s="580"/>
      <c r="D17805" s="939"/>
      <c r="E17805" s="940"/>
      <c r="F17805" s="941"/>
      <c r="G17805" s="937" t="str">
        <f t="array" ref="G17805">xlookup(F17805,'Internal Staffing Calculator'!E:E,'Internal Staffing Calculator'!C:C,"")</f>
        <v/>
      </c>
      <c r="H17805" s="932" t="str">
        <f t="array" ref="H17805">if(F17805&lt;&gt;"", iferror(index('Internal Staffing Calculator'!B$8:B23500,match(F17805,'Internal Staffing Calculator'!E$8:E23500,0)), "Not In Budget"),"")</f>
        <v/>
      </c>
      <c r="I17805" s="184"/>
      <c r="J17805" s="184"/>
      <c r="K17805" s="184"/>
      <c r="L17805" s="183"/>
    </row>
    <row r="17806">
      <c r="A17806" s="454"/>
      <c r="B17806" s="927"/>
      <c r="C17806" s="580"/>
      <c r="D17806" s="939"/>
      <c r="E17806" s="940"/>
      <c r="F17806" s="941"/>
      <c r="G17806" s="937" t="str">
        <f t="array" ref="G17806">xlookup(F17806,'Internal Staffing Calculator'!E:E,'Internal Staffing Calculator'!C:C,"")</f>
        <v/>
      </c>
      <c r="H17806" s="932" t="str">
        <f t="array" ref="H17806">if(F17806&lt;&gt;"", iferror(index('Internal Staffing Calculator'!B$8:B23500,match(F17806,'Internal Staffing Calculator'!E$8:E23500,0)), "Not In Budget"),"")</f>
        <v/>
      </c>
      <c r="I17806" s="184"/>
      <c r="J17806" s="184"/>
      <c r="K17806" s="184"/>
      <c r="L17806" s="183"/>
    </row>
    <row r="17807">
      <c r="A17807" s="454"/>
      <c r="B17807" s="927"/>
      <c r="C17807" s="580"/>
      <c r="D17807" s="939"/>
      <c r="E17807" s="940"/>
      <c r="F17807" s="941"/>
      <c r="G17807" s="937" t="str">
        <f t="array" ref="G17807">xlookup(F17807,'Internal Staffing Calculator'!E:E,'Internal Staffing Calculator'!C:C,"")</f>
        <v/>
      </c>
      <c r="H17807" s="932" t="str">
        <f t="array" ref="H17807">if(F17807&lt;&gt;"", iferror(index('Internal Staffing Calculator'!B$8:B23500,match(F17807,'Internal Staffing Calculator'!E$8:E23500,0)), "Not In Budget"),"")</f>
        <v/>
      </c>
      <c r="I17807" s="184"/>
      <c r="J17807" s="184"/>
      <c r="K17807" s="184"/>
      <c r="L17807" s="183"/>
    </row>
    <row r="17808">
      <c r="A17808" s="454"/>
      <c r="B17808" s="927"/>
      <c r="C17808" s="580"/>
      <c r="D17808" s="939"/>
      <c r="E17808" s="940"/>
      <c r="F17808" s="941"/>
      <c r="G17808" s="937" t="str">
        <f t="array" ref="G17808">xlookup(F17808,'Internal Staffing Calculator'!E:E,'Internal Staffing Calculator'!C:C,"")</f>
        <v/>
      </c>
      <c r="H17808" s="932" t="str">
        <f t="array" ref="H17808">if(F17808&lt;&gt;"", iferror(index('Internal Staffing Calculator'!B$8:B23500,match(F17808,'Internal Staffing Calculator'!E$8:E23500,0)), "Not In Budget"),"")</f>
        <v/>
      </c>
      <c r="I17808" s="184"/>
      <c r="J17808" s="184"/>
      <c r="K17808" s="184"/>
      <c r="L17808" s="183"/>
    </row>
    <row r="17809">
      <c r="A17809" s="454"/>
      <c r="B17809" s="927"/>
      <c r="C17809" s="580"/>
      <c r="D17809" s="939"/>
      <c r="E17809" s="940"/>
      <c r="F17809" s="941"/>
      <c r="G17809" s="937" t="str">
        <f t="array" ref="G17809">xlookup(F17809,'Internal Staffing Calculator'!E:E,'Internal Staffing Calculator'!C:C,"")</f>
        <v/>
      </c>
      <c r="H17809" s="932" t="str">
        <f t="array" ref="H17809">if(F17809&lt;&gt;"", iferror(index('Internal Staffing Calculator'!B$8:B23500,match(F17809,'Internal Staffing Calculator'!E$8:E23500,0)), "Not In Budget"),"")</f>
        <v/>
      </c>
      <c r="I17809" s="184"/>
      <c r="J17809" s="184"/>
      <c r="K17809" s="184"/>
      <c r="L17809" s="183"/>
    </row>
    <row r="17810">
      <c r="A17810" s="454"/>
      <c r="B17810" s="927"/>
      <c r="C17810" s="580"/>
      <c r="D17810" s="939"/>
      <c r="E17810" s="940"/>
      <c r="F17810" s="941"/>
      <c r="G17810" s="937" t="str">
        <f t="array" ref="G17810">xlookup(F17810,'Internal Staffing Calculator'!E:E,'Internal Staffing Calculator'!C:C,"")</f>
        <v/>
      </c>
      <c r="H17810" s="932" t="str">
        <f t="array" ref="H17810">if(F17810&lt;&gt;"", iferror(index('Internal Staffing Calculator'!B$8:B23500,match(F17810,'Internal Staffing Calculator'!E$8:E23500,0)), "Not In Budget"),"")</f>
        <v/>
      </c>
      <c r="I17810" s="184"/>
      <c r="J17810" s="184"/>
      <c r="K17810" s="184"/>
      <c r="L17810" s="183"/>
    </row>
    <row r="17811">
      <c r="A17811" s="454"/>
      <c r="B17811" s="927"/>
      <c r="C17811" s="580"/>
      <c r="D17811" s="939"/>
      <c r="E17811" s="940"/>
      <c r="F17811" s="941"/>
      <c r="G17811" s="937" t="str">
        <f t="array" ref="G17811">xlookup(F17811,'Internal Staffing Calculator'!E:E,'Internal Staffing Calculator'!C:C,"")</f>
        <v/>
      </c>
      <c r="H17811" s="932" t="str">
        <f t="array" ref="H17811">if(F17811&lt;&gt;"", iferror(index('Internal Staffing Calculator'!B$8:B23500,match(F17811,'Internal Staffing Calculator'!E$8:E23500,0)), "Not In Budget"),"")</f>
        <v/>
      </c>
      <c r="I17811" s="184"/>
      <c r="J17811" s="184"/>
      <c r="K17811" s="184"/>
      <c r="L17811" s="183"/>
    </row>
    <row r="17812">
      <c r="A17812" s="454"/>
      <c r="B17812" s="927"/>
      <c r="C17812" s="580"/>
      <c r="D17812" s="939"/>
      <c r="E17812" s="940"/>
      <c r="F17812" s="941"/>
      <c r="G17812" s="937" t="str">
        <f t="array" ref="G17812">xlookup(F17812,'Internal Staffing Calculator'!E:E,'Internal Staffing Calculator'!C:C,"")</f>
        <v/>
      </c>
      <c r="H17812" s="932" t="str">
        <f t="array" ref="H17812">if(F17812&lt;&gt;"", iferror(index('Internal Staffing Calculator'!B$8:B23500,match(F17812,'Internal Staffing Calculator'!E$8:E23500,0)), "Not In Budget"),"")</f>
        <v/>
      </c>
      <c r="I17812" s="184"/>
      <c r="J17812" s="184"/>
      <c r="K17812" s="184"/>
      <c r="L17812" s="183"/>
    </row>
    <row r="17813">
      <c r="A17813" s="454"/>
      <c r="B17813" s="927"/>
      <c r="C17813" s="580"/>
      <c r="D17813" s="939"/>
      <c r="E17813" s="940"/>
      <c r="F17813" s="941"/>
      <c r="G17813" s="937" t="str">
        <f t="array" ref="G17813">xlookup(F17813,'Internal Staffing Calculator'!E:E,'Internal Staffing Calculator'!C:C,"")</f>
        <v/>
      </c>
      <c r="H17813" s="932" t="str">
        <f t="array" ref="H17813">if(F17813&lt;&gt;"", iferror(index('Internal Staffing Calculator'!B$8:B23500,match(F17813,'Internal Staffing Calculator'!E$8:E23500,0)), "Not In Budget"),"")</f>
        <v/>
      </c>
      <c r="I17813" s="184"/>
      <c r="J17813" s="184"/>
      <c r="K17813" s="184"/>
      <c r="L17813" s="183"/>
    </row>
    <row r="17814">
      <c r="A17814" s="454"/>
      <c r="B17814" s="927"/>
      <c r="C17814" s="580"/>
      <c r="D17814" s="939"/>
      <c r="E17814" s="940"/>
      <c r="F17814" s="941"/>
      <c r="G17814" s="937" t="str">
        <f t="array" ref="G17814">xlookup(F17814,'Internal Staffing Calculator'!E:E,'Internal Staffing Calculator'!C:C,"")</f>
        <v/>
      </c>
      <c r="H17814" s="932" t="str">
        <f t="array" ref="H17814">if(F17814&lt;&gt;"", iferror(index('Internal Staffing Calculator'!B$8:B23500,match(F17814,'Internal Staffing Calculator'!E$8:E23500,0)), "Not In Budget"),"")</f>
        <v/>
      </c>
      <c r="I17814" s="184"/>
      <c r="J17814" s="184"/>
      <c r="K17814" s="184"/>
      <c r="L17814" s="183"/>
    </row>
    <row r="17815">
      <c r="A17815" s="454"/>
      <c r="B17815" s="927"/>
      <c r="C17815" s="580"/>
      <c r="D17815" s="939"/>
      <c r="E17815" s="940"/>
      <c r="F17815" s="941"/>
      <c r="G17815" s="937" t="str">
        <f t="array" ref="G17815">xlookup(F17815,'Internal Staffing Calculator'!E:E,'Internal Staffing Calculator'!C:C,"")</f>
        <v/>
      </c>
      <c r="H17815" s="932" t="str">
        <f t="array" ref="H17815">if(F17815&lt;&gt;"", iferror(index('Internal Staffing Calculator'!B$8:B23500,match(F17815,'Internal Staffing Calculator'!E$8:E23500,0)), "Not In Budget"),"")</f>
        <v/>
      </c>
      <c r="I17815" s="184"/>
      <c r="J17815" s="184"/>
      <c r="K17815" s="184"/>
      <c r="L17815" s="183"/>
    </row>
    <row r="17816">
      <c r="A17816" s="454"/>
      <c r="B17816" s="927"/>
      <c r="C17816" s="580"/>
      <c r="D17816" s="939"/>
      <c r="E17816" s="940"/>
      <c r="F17816" s="941"/>
      <c r="G17816" s="937" t="str">
        <f t="array" ref="G17816">xlookup(F17816,'Internal Staffing Calculator'!E:E,'Internal Staffing Calculator'!C:C,"")</f>
        <v/>
      </c>
      <c r="H17816" s="932" t="str">
        <f t="array" ref="H17816">if(F17816&lt;&gt;"", iferror(index('Internal Staffing Calculator'!B$8:B23500,match(F17816,'Internal Staffing Calculator'!E$8:E23500,0)), "Not In Budget"),"")</f>
        <v/>
      </c>
      <c r="I17816" s="184"/>
      <c r="J17816" s="184"/>
      <c r="K17816" s="184"/>
      <c r="L17816" s="183"/>
    </row>
    <row r="17817">
      <c r="A17817" s="454"/>
      <c r="B17817" s="927"/>
      <c r="C17817" s="580"/>
      <c r="D17817" s="939"/>
      <c r="E17817" s="940"/>
      <c r="F17817" s="941"/>
      <c r="G17817" s="937" t="str">
        <f t="array" ref="G17817">xlookup(F17817,'Internal Staffing Calculator'!E:E,'Internal Staffing Calculator'!C:C,"")</f>
        <v/>
      </c>
      <c r="H17817" s="932" t="str">
        <f t="array" ref="H17817">if(F17817&lt;&gt;"", iferror(index('Internal Staffing Calculator'!B$8:B23500,match(F17817,'Internal Staffing Calculator'!E$8:E23500,0)), "Not In Budget"),"")</f>
        <v/>
      </c>
      <c r="I17817" s="184"/>
      <c r="J17817" s="184"/>
      <c r="K17817" s="184"/>
      <c r="L17817" s="183"/>
    </row>
    <row r="17818">
      <c r="A17818" s="454"/>
      <c r="B17818" s="927"/>
      <c r="C17818" s="580"/>
      <c r="D17818" s="939"/>
      <c r="E17818" s="940"/>
      <c r="F17818" s="941"/>
      <c r="G17818" s="937" t="str">
        <f t="array" ref="G17818">xlookup(F17818,'Internal Staffing Calculator'!E:E,'Internal Staffing Calculator'!C:C,"")</f>
        <v/>
      </c>
      <c r="H17818" s="932" t="str">
        <f t="array" ref="H17818">if(F17818&lt;&gt;"", iferror(index('Internal Staffing Calculator'!B$8:B23500,match(F17818,'Internal Staffing Calculator'!E$8:E23500,0)), "Not In Budget"),"")</f>
        <v/>
      </c>
      <c r="I17818" s="184"/>
      <c r="J17818" s="184"/>
      <c r="K17818" s="184"/>
      <c r="L17818" s="183"/>
    </row>
    <row r="17819">
      <c r="A17819" s="454"/>
      <c r="B17819" s="927"/>
      <c r="C17819" s="580"/>
      <c r="D17819" s="939"/>
      <c r="E17819" s="940"/>
      <c r="F17819" s="941"/>
      <c r="G17819" s="937" t="str">
        <f t="array" ref="G17819">xlookup(F17819,'Internal Staffing Calculator'!E:E,'Internal Staffing Calculator'!C:C,"")</f>
        <v/>
      </c>
      <c r="H17819" s="932" t="str">
        <f t="array" ref="H17819">if(F17819&lt;&gt;"", iferror(index('Internal Staffing Calculator'!B$8:B23500,match(F17819,'Internal Staffing Calculator'!E$8:E23500,0)), "Not In Budget"),"")</f>
        <v/>
      </c>
      <c r="I17819" s="184"/>
      <c r="J17819" s="184"/>
      <c r="K17819" s="184"/>
      <c r="L17819" s="183"/>
    </row>
    <row r="17820">
      <c r="A17820" s="454"/>
      <c r="B17820" s="927"/>
      <c r="C17820" s="580"/>
      <c r="D17820" s="939"/>
      <c r="E17820" s="940"/>
      <c r="F17820" s="941"/>
      <c r="G17820" s="937" t="str">
        <f t="array" ref="G17820">xlookup(F17820,'Internal Staffing Calculator'!E:E,'Internal Staffing Calculator'!C:C,"")</f>
        <v/>
      </c>
      <c r="H17820" s="932" t="str">
        <f t="array" ref="H17820">if(F17820&lt;&gt;"", iferror(index('Internal Staffing Calculator'!B$8:B23500,match(F17820,'Internal Staffing Calculator'!E$8:E23500,0)), "Not In Budget"),"")</f>
        <v/>
      </c>
      <c r="I17820" s="184"/>
      <c r="J17820" s="184"/>
      <c r="K17820" s="184"/>
      <c r="L17820" s="183"/>
    </row>
    <row r="17821">
      <c r="A17821" s="454"/>
      <c r="B17821" s="927"/>
      <c r="C17821" s="580"/>
      <c r="D17821" s="939"/>
      <c r="E17821" s="940"/>
      <c r="F17821" s="941"/>
      <c r="G17821" s="937" t="str">
        <f t="array" ref="G17821">xlookup(F17821,'Internal Staffing Calculator'!E:E,'Internal Staffing Calculator'!C:C,"")</f>
        <v/>
      </c>
      <c r="H17821" s="932" t="str">
        <f t="array" ref="H17821">if(F17821&lt;&gt;"", iferror(index('Internal Staffing Calculator'!B$8:B23500,match(F17821,'Internal Staffing Calculator'!E$8:E23500,0)), "Not In Budget"),"")</f>
        <v/>
      </c>
      <c r="I17821" s="184"/>
      <c r="J17821" s="184"/>
      <c r="K17821" s="184"/>
      <c r="L17821" s="183"/>
    </row>
    <row r="17822">
      <c r="A17822" s="454"/>
      <c r="B17822" s="927"/>
      <c r="C17822" s="580"/>
      <c r="D17822" s="939"/>
      <c r="E17822" s="940"/>
      <c r="F17822" s="941"/>
      <c r="G17822" s="937" t="str">
        <f t="array" ref="G17822">xlookup(F17822,'Internal Staffing Calculator'!E:E,'Internal Staffing Calculator'!C:C,"")</f>
        <v/>
      </c>
      <c r="H17822" s="932" t="str">
        <f t="array" ref="H17822">if(F17822&lt;&gt;"", iferror(index('Internal Staffing Calculator'!B$8:B23500,match(F17822,'Internal Staffing Calculator'!E$8:E23500,0)), "Not In Budget"),"")</f>
        <v/>
      </c>
      <c r="I17822" s="184"/>
      <c r="J17822" s="184"/>
      <c r="K17822" s="184"/>
      <c r="L17822" s="183"/>
    </row>
    <row r="17823">
      <c r="A17823" s="454"/>
      <c r="B17823" s="927"/>
      <c r="C17823" s="580"/>
      <c r="D17823" s="939"/>
      <c r="E17823" s="940"/>
      <c r="F17823" s="941"/>
      <c r="G17823" s="937" t="str">
        <f t="array" ref="G17823">xlookup(F17823,'Internal Staffing Calculator'!E:E,'Internal Staffing Calculator'!C:C,"")</f>
        <v/>
      </c>
      <c r="H17823" s="932" t="str">
        <f t="array" ref="H17823">if(F17823&lt;&gt;"", iferror(index('Internal Staffing Calculator'!B$8:B23500,match(F17823,'Internal Staffing Calculator'!E$8:E23500,0)), "Not In Budget"),"")</f>
        <v/>
      </c>
      <c r="I17823" s="184"/>
      <c r="J17823" s="184"/>
      <c r="K17823" s="184"/>
      <c r="L17823" s="183"/>
    </row>
    <row r="17824">
      <c r="A17824" s="454"/>
      <c r="B17824" s="927"/>
      <c r="C17824" s="580"/>
      <c r="D17824" s="939"/>
      <c r="E17824" s="940"/>
      <c r="F17824" s="941"/>
      <c r="G17824" s="937" t="str">
        <f t="array" ref="G17824">xlookup(F17824,'Internal Staffing Calculator'!E:E,'Internal Staffing Calculator'!C:C,"")</f>
        <v/>
      </c>
      <c r="H17824" s="932" t="str">
        <f t="array" ref="H17824">if(F17824&lt;&gt;"", iferror(index('Internal Staffing Calculator'!B$8:B23500,match(F17824,'Internal Staffing Calculator'!E$8:E23500,0)), "Not In Budget"),"")</f>
        <v/>
      </c>
      <c r="I17824" s="184"/>
      <c r="J17824" s="184"/>
      <c r="K17824" s="184"/>
      <c r="L17824" s="183"/>
    </row>
    <row r="17825">
      <c r="A17825" s="454"/>
      <c r="B17825" s="927"/>
      <c r="C17825" s="580"/>
      <c r="D17825" s="939"/>
      <c r="E17825" s="940"/>
      <c r="F17825" s="941"/>
      <c r="G17825" s="937" t="str">
        <f t="array" ref="G17825">xlookup(F17825,'Internal Staffing Calculator'!E:E,'Internal Staffing Calculator'!C:C,"")</f>
        <v/>
      </c>
      <c r="H17825" s="932" t="str">
        <f t="array" ref="H17825">if(F17825&lt;&gt;"", iferror(index('Internal Staffing Calculator'!B$8:B23500,match(F17825,'Internal Staffing Calculator'!E$8:E23500,0)), "Not In Budget"),"")</f>
        <v/>
      </c>
      <c r="I17825" s="184"/>
      <c r="J17825" s="184"/>
      <c r="K17825" s="184"/>
      <c r="L17825" s="183"/>
    </row>
    <row r="17826">
      <c r="A17826" s="454"/>
      <c r="B17826" s="927"/>
      <c r="C17826" s="580"/>
      <c r="D17826" s="939"/>
      <c r="E17826" s="940"/>
      <c r="F17826" s="941"/>
      <c r="G17826" s="937" t="str">
        <f t="array" ref="G17826">xlookup(F17826,'Internal Staffing Calculator'!E:E,'Internal Staffing Calculator'!C:C,"")</f>
        <v/>
      </c>
      <c r="H17826" s="932" t="str">
        <f t="array" ref="H17826">if(F17826&lt;&gt;"", iferror(index('Internal Staffing Calculator'!B$8:B23500,match(F17826,'Internal Staffing Calculator'!E$8:E23500,0)), "Not In Budget"),"")</f>
        <v/>
      </c>
      <c r="I17826" s="184"/>
      <c r="J17826" s="184"/>
      <c r="K17826" s="184"/>
      <c r="L17826" s="183"/>
    </row>
    <row r="17827">
      <c r="A17827" s="454"/>
      <c r="B17827" s="927"/>
      <c r="C17827" s="580"/>
      <c r="D17827" s="939"/>
      <c r="E17827" s="940"/>
      <c r="F17827" s="941"/>
      <c r="G17827" s="937" t="str">
        <f t="array" ref="G17827">xlookup(F17827,'Internal Staffing Calculator'!E:E,'Internal Staffing Calculator'!C:C,"")</f>
        <v/>
      </c>
      <c r="H17827" s="932" t="str">
        <f t="array" ref="H17827">if(F17827&lt;&gt;"", iferror(index('Internal Staffing Calculator'!B$8:B23500,match(F17827,'Internal Staffing Calculator'!E$8:E23500,0)), "Not In Budget"),"")</f>
        <v/>
      </c>
      <c r="I17827" s="184"/>
      <c r="J17827" s="184"/>
      <c r="K17827" s="184"/>
      <c r="L17827" s="183"/>
    </row>
    <row r="17828">
      <c r="A17828" s="454"/>
      <c r="B17828" s="927"/>
      <c r="C17828" s="580"/>
      <c r="D17828" s="939"/>
      <c r="E17828" s="940"/>
      <c r="F17828" s="941"/>
      <c r="G17828" s="937" t="str">
        <f t="array" ref="G17828">xlookup(F17828,'Internal Staffing Calculator'!E:E,'Internal Staffing Calculator'!C:C,"")</f>
        <v/>
      </c>
      <c r="H17828" s="932" t="str">
        <f t="array" ref="H17828">if(F17828&lt;&gt;"", iferror(index('Internal Staffing Calculator'!B$8:B23500,match(F17828,'Internal Staffing Calculator'!E$8:E23500,0)), "Not In Budget"),"")</f>
        <v/>
      </c>
      <c r="I17828" s="184"/>
      <c r="J17828" s="184"/>
      <c r="K17828" s="184"/>
      <c r="L17828" s="183"/>
    </row>
    <row r="17829">
      <c r="A17829" s="454"/>
      <c r="B17829" s="927"/>
      <c r="C17829" s="580"/>
      <c r="D17829" s="939"/>
      <c r="E17829" s="940"/>
      <c r="F17829" s="941"/>
      <c r="G17829" s="937" t="str">
        <f t="array" ref="G17829">xlookup(F17829,'Internal Staffing Calculator'!E:E,'Internal Staffing Calculator'!C:C,"")</f>
        <v/>
      </c>
      <c r="H17829" s="932" t="str">
        <f t="array" ref="H17829">if(F17829&lt;&gt;"", iferror(index('Internal Staffing Calculator'!B$8:B23500,match(F17829,'Internal Staffing Calculator'!E$8:E23500,0)), "Not In Budget"),"")</f>
        <v/>
      </c>
      <c r="I17829" s="184"/>
      <c r="J17829" s="184"/>
      <c r="K17829" s="184"/>
      <c r="L17829" s="183"/>
    </row>
    <row r="17830">
      <c r="A17830" s="454"/>
      <c r="B17830" s="927"/>
      <c r="C17830" s="580"/>
      <c r="D17830" s="939"/>
      <c r="E17830" s="940"/>
      <c r="F17830" s="941"/>
      <c r="G17830" s="937" t="str">
        <f t="array" ref="G17830">xlookup(F17830,'Internal Staffing Calculator'!E:E,'Internal Staffing Calculator'!C:C,"")</f>
        <v/>
      </c>
      <c r="H17830" s="932" t="str">
        <f t="array" ref="H17830">if(F17830&lt;&gt;"", iferror(index('Internal Staffing Calculator'!B$8:B23500,match(F17830,'Internal Staffing Calculator'!E$8:E23500,0)), "Not In Budget"),"")</f>
        <v/>
      </c>
      <c r="I17830" s="184"/>
      <c r="J17830" s="184"/>
      <c r="K17830" s="184"/>
      <c r="L17830" s="183"/>
    </row>
    <row r="17831">
      <c r="A17831" s="454"/>
      <c r="B17831" s="927"/>
      <c r="C17831" s="580"/>
      <c r="D17831" s="939"/>
      <c r="E17831" s="940"/>
      <c r="F17831" s="941"/>
      <c r="G17831" s="937" t="str">
        <f t="array" ref="G17831">xlookup(F17831,'Internal Staffing Calculator'!E:E,'Internal Staffing Calculator'!C:C,"")</f>
        <v/>
      </c>
      <c r="H17831" s="932" t="str">
        <f t="array" ref="H17831">if(F17831&lt;&gt;"", iferror(index('Internal Staffing Calculator'!B$8:B23500,match(F17831,'Internal Staffing Calculator'!E$8:E23500,0)), "Not In Budget"),"")</f>
        <v/>
      </c>
      <c r="I17831" s="184"/>
      <c r="J17831" s="184"/>
      <c r="K17831" s="184"/>
      <c r="L17831" s="183"/>
    </row>
    <row r="17832">
      <c r="A17832" s="454"/>
      <c r="B17832" s="927"/>
      <c r="C17832" s="580"/>
      <c r="D17832" s="939"/>
      <c r="E17832" s="940"/>
      <c r="F17832" s="941"/>
      <c r="G17832" s="937" t="str">
        <f t="array" ref="G17832">xlookup(F17832,'Internal Staffing Calculator'!E:E,'Internal Staffing Calculator'!C:C,"")</f>
        <v/>
      </c>
      <c r="H17832" s="932" t="str">
        <f t="array" ref="H17832">if(F17832&lt;&gt;"", iferror(index('Internal Staffing Calculator'!B$8:B23500,match(F17832,'Internal Staffing Calculator'!E$8:E23500,0)), "Not In Budget"),"")</f>
        <v/>
      </c>
      <c r="I17832" s="184"/>
      <c r="J17832" s="184"/>
      <c r="K17832" s="184"/>
      <c r="L17832" s="183"/>
    </row>
    <row r="17833">
      <c r="A17833" s="454"/>
      <c r="B17833" s="927"/>
      <c r="C17833" s="580"/>
      <c r="D17833" s="939"/>
      <c r="E17833" s="940"/>
      <c r="F17833" s="941"/>
      <c r="G17833" s="937" t="str">
        <f t="array" ref="G17833">xlookup(F17833,'Internal Staffing Calculator'!E:E,'Internal Staffing Calculator'!C:C,"")</f>
        <v/>
      </c>
      <c r="H17833" s="932" t="str">
        <f t="array" ref="H17833">if(F17833&lt;&gt;"", iferror(index('Internal Staffing Calculator'!B$8:B23500,match(F17833,'Internal Staffing Calculator'!E$8:E23500,0)), "Not In Budget"),"")</f>
        <v/>
      </c>
      <c r="I17833" s="184"/>
      <c r="J17833" s="184"/>
      <c r="K17833" s="184"/>
      <c r="L17833" s="183"/>
    </row>
    <row r="17834">
      <c r="A17834" s="454"/>
      <c r="B17834" s="927"/>
      <c r="C17834" s="580"/>
      <c r="D17834" s="939"/>
      <c r="E17834" s="940"/>
      <c r="F17834" s="941"/>
      <c r="G17834" s="937" t="str">
        <f t="array" ref="G17834">xlookup(F17834,'Internal Staffing Calculator'!E:E,'Internal Staffing Calculator'!C:C,"")</f>
        <v/>
      </c>
      <c r="H17834" s="932" t="str">
        <f t="array" ref="H17834">if(F17834&lt;&gt;"", iferror(index('Internal Staffing Calculator'!B$8:B23500,match(F17834,'Internal Staffing Calculator'!E$8:E23500,0)), "Not In Budget"),"")</f>
        <v/>
      </c>
      <c r="I17834" s="184"/>
      <c r="J17834" s="184"/>
      <c r="K17834" s="184"/>
      <c r="L17834" s="183"/>
    </row>
    <row r="17835">
      <c r="A17835" s="454"/>
      <c r="B17835" s="927"/>
      <c r="C17835" s="580"/>
      <c r="D17835" s="939"/>
      <c r="E17835" s="940"/>
      <c r="F17835" s="941"/>
      <c r="G17835" s="937" t="str">
        <f t="array" ref="G17835">xlookup(F17835,'Internal Staffing Calculator'!E:E,'Internal Staffing Calculator'!C:C,"")</f>
        <v/>
      </c>
      <c r="H17835" s="932" t="str">
        <f t="array" ref="H17835">if(F17835&lt;&gt;"", iferror(index('Internal Staffing Calculator'!B$8:B23500,match(F17835,'Internal Staffing Calculator'!E$8:E23500,0)), "Not In Budget"),"")</f>
        <v/>
      </c>
      <c r="I17835" s="184"/>
      <c r="J17835" s="184"/>
      <c r="K17835" s="184"/>
      <c r="L17835" s="183"/>
    </row>
    <row r="17836">
      <c r="A17836" s="454"/>
      <c r="B17836" s="927"/>
      <c r="C17836" s="580"/>
      <c r="D17836" s="939"/>
      <c r="E17836" s="940"/>
      <c r="F17836" s="941"/>
      <c r="G17836" s="937" t="str">
        <f t="array" ref="G17836">xlookup(F17836,'Internal Staffing Calculator'!E:E,'Internal Staffing Calculator'!C:C,"")</f>
        <v/>
      </c>
      <c r="H17836" s="932" t="str">
        <f t="array" ref="H17836">if(F17836&lt;&gt;"", iferror(index('Internal Staffing Calculator'!B$8:B23500,match(F17836,'Internal Staffing Calculator'!E$8:E23500,0)), "Not In Budget"),"")</f>
        <v/>
      </c>
      <c r="I17836" s="184"/>
      <c r="J17836" s="184"/>
      <c r="K17836" s="184"/>
      <c r="L17836" s="183"/>
    </row>
    <row r="17837">
      <c r="A17837" s="454"/>
      <c r="B17837" s="927"/>
      <c r="C17837" s="580"/>
      <c r="D17837" s="939"/>
      <c r="E17837" s="940"/>
      <c r="F17837" s="941"/>
      <c r="G17837" s="937" t="str">
        <f t="array" ref="G17837">xlookup(F17837,'Internal Staffing Calculator'!E:E,'Internal Staffing Calculator'!C:C,"")</f>
        <v/>
      </c>
      <c r="H17837" s="932" t="str">
        <f t="array" ref="H17837">if(F17837&lt;&gt;"", iferror(index('Internal Staffing Calculator'!B$8:B23500,match(F17837,'Internal Staffing Calculator'!E$8:E23500,0)), "Not In Budget"),"")</f>
        <v/>
      </c>
      <c r="I17837" s="184"/>
      <c r="J17837" s="184"/>
      <c r="K17837" s="184"/>
      <c r="L17837" s="183"/>
    </row>
    <row r="17838">
      <c r="A17838" s="454"/>
      <c r="B17838" s="927"/>
      <c r="C17838" s="580"/>
      <c r="D17838" s="939"/>
      <c r="E17838" s="940"/>
      <c r="F17838" s="941"/>
      <c r="G17838" s="937" t="str">
        <f t="array" ref="G17838">xlookup(F17838,'Internal Staffing Calculator'!E:E,'Internal Staffing Calculator'!C:C,"")</f>
        <v/>
      </c>
      <c r="H17838" s="932" t="str">
        <f t="array" ref="H17838">if(F17838&lt;&gt;"", iferror(index('Internal Staffing Calculator'!B$8:B23500,match(F17838,'Internal Staffing Calculator'!E$8:E23500,0)), "Not In Budget"),"")</f>
        <v/>
      </c>
      <c r="I17838" s="184"/>
      <c r="J17838" s="184"/>
      <c r="K17838" s="184"/>
      <c r="L17838" s="183"/>
    </row>
    <row r="17839">
      <c r="A17839" s="454"/>
      <c r="B17839" s="927"/>
      <c r="C17839" s="580"/>
      <c r="D17839" s="939"/>
      <c r="E17839" s="940"/>
      <c r="F17839" s="941"/>
      <c r="G17839" s="937" t="str">
        <f t="array" ref="G17839">xlookup(F17839,'Internal Staffing Calculator'!E:E,'Internal Staffing Calculator'!C:C,"")</f>
        <v/>
      </c>
      <c r="H17839" s="932" t="str">
        <f t="array" ref="H17839">if(F17839&lt;&gt;"", iferror(index('Internal Staffing Calculator'!B$8:B23500,match(F17839,'Internal Staffing Calculator'!E$8:E23500,0)), "Not In Budget"),"")</f>
        <v/>
      </c>
      <c r="I17839" s="184"/>
      <c r="J17839" s="184"/>
      <c r="K17839" s="184"/>
      <c r="L17839" s="183"/>
    </row>
    <row r="17840">
      <c r="A17840" s="454"/>
      <c r="B17840" s="927"/>
      <c r="C17840" s="580"/>
      <c r="D17840" s="939"/>
      <c r="E17840" s="940"/>
      <c r="F17840" s="941"/>
      <c r="G17840" s="937" t="str">
        <f t="array" ref="G17840">xlookup(F17840,'Internal Staffing Calculator'!E:E,'Internal Staffing Calculator'!C:C,"")</f>
        <v/>
      </c>
      <c r="H17840" s="932" t="str">
        <f t="array" ref="H17840">if(F17840&lt;&gt;"", iferror(index('Internal Staffing Calculator'!B$8:B23500,match(F17840,'Internal Staffing Calculator'!E$8:E23500,0)), "Not In Budget"),"")</f>
        <v/>
      </c>
      <c r="I17840" s="184"/>
      <c r="J17840" s="184"/>
      <c r="K17840" s="184"/>
      <c r="L17840" s="183"/>
    </row>
    <row r="17841">
      <c r="A17841" s="454"/>
      <c r="B17841" s="927"/>
      <c r="C17841" s="580"/>
      <c r="D17841" s="939"/>
      <c r="E17841" s="940"/>
      <c r="F17841" s="941"/>
      <c r="G17841" s="937" t="str">
        <f t="array" ref="G17841">xlookup(F17841,'Internal Staffing Calculator'!E:E,'Internal Staffing Calculator'!C:C,"")</f>
        <v/>
      </c>
      <c r="H17841" s="932" t="str">
        <f t="array" ref="H17841">if(F17841&lt;&gt;"", iferror(index('Internal Staffing Calculator'!B$8:B23500,match(F17841,'Internal Staffing Calculator'!E$8:E23500,0)), "Not In Budget"),"")</f>
        <v/>
      </c>
      <c r="I17841" s="184"/>
      <c r="J17841" s="184"/>
      <c r="K17841" s="184"/>
      <c r="L17841" s="183"/>
    </row>
    <row r="17842">
      <c r="A17842" s="454"/>
      <c r="B17842" s="927"/>
      <c r="C17842" s="580"/>
      <c r="D17842" s="939"/>
      <c r="E17842" s="940"/>
      <c r="F17842" s="941"/>
      <c r="G17842" s="937" t="str">
        <f t="array" ref="G17842">xlookup(F17842,'Internal Staffing Calculator'!E:E,'Internal Staffing Calculator'!C:C,"")</f>
        <v/>
      </c>
      <c r="H17842" s="932" t="str">
        <f t="array" ref="H17842">if(F17842&lt;&gt;"", iferror(index('Internal Staffing Calculator'!B$8:B23500,match(F17842,'Internal Staffing Calculator'!E$8:E23500,0)), "Not In Budget"),"")</f>
        <v/>
      </c>
      <c r="I17842" s="184"/>
      <c r="J17842" s="184"/>
      <c r="K17842" s="184"/>
      <c r="L17842" s="183"/>
    </row>
    <row r="17843">
      <c r="A17843" s="454"/>
      <c r="B17843" s="927"/>
      <c r="C17843" s="580"/>
      <c r="D17843" s="939"/>
      <c r="E17843" s="940"/>
      <c r="F17843" s="941"/>
      <c r="G17843" s="937" t="str">
        <f t="array" ref="G17843">xlookup(F17843,'Internal Staffing Calculator'!E:E,'Internal Staffing Calculator'!C:C,"")</f>
        <v/>
      </c>
      <c r="H17843" s="932" t="str">
        <f t="array" ref="H17843">if(F17843&lt;&gt;"", iferror(index('Internal Staffing Calculator'!B$8:B23500,match(F17843,'Internal Staffing Calculator'!E$8:E23500,0)), "Not In Budget"),"")</f>
        <v/>
      </c>
      <c r="I17843" s="184"/>
      <c r="J17843" s="184"/>
      <c r="K17843" s="184"/>
      <c r="L17843" s="183"/>
    </row>
    <row r="17844">
      <c r="A17844" s="454"/>
      <c r="B17844" s="927"/>
      <c r="C17844" s="580"/>
      <c r="D17844" s="939"/>
      <c r="E17844" s="940"/>
      <c r="F17844" s="941"/>
      <c r="G17844" s="937" t="str">
        <f t="array" ref="G17844">xlookup(F17844,'Internal Staffing Calculator'!E:E,'Internal Staffing Calculator'!C:C,"")</f>
        <v/>
      </c>
      <c r="H17844" s="932" t="str">
        <f t="array" ref="H17844">if(F17844&lt;&gt;"", iferror(index('Internal Staffing Calculator'!B$8:B23500,match(F17844,'Internal Staffing Calculator'!E$8:E23500,0)), "Not In Budget"),"")</f>
        <v/>
      </c>
      <c r="I17844" s="184"/>
      <c r="J17844" s="184"/>
      <c r="K17844" s="184"/>
      <c r="L17844" s="183"/>
    </row>
    <row r="17845">
      <c r="A17845" s="454"/>
      <c r="B17845" s="927"/>
      <c r="C17845" s="580"/>
      <c r="D17845" s="939"/>
      <c r="E17845" s="940"/>
      <c r="F17845" s="941"/>
      <c r="G17845" s="937" t="str">
        <f t="array" ref="G17845">xlookup(F17845,'Internal Staffing Calculator'!E:E,'Internal Staffing Calculator'!C:C,"")</f>
        <v/>
      </c>
      <c r="H17845" s="932" t="str">
        <f t="array" ref="H17845">if(F17845&lt;&gt;"", iferror(index('Internal Staffing Calculator'!B$8:B23500,match(F17845,'Internal Staffing Calculator'!E$8:E23500,0)), "Not In Budget"),"")</f>
        <v/>
      </c>
      <c r="I17845" s="184"/>
      <c r="J17845" s="184"/>
      <c r="K17845" s="184"/>
      <c r="L17845" s="183"/>
    </row>
    <row r="17846">
      <c r="A17846" s="454"/>
      <c r="B17846" s="927"/>
      <c r="C17846" s="580"/>
      <c r="D17846" s="939"/>
      <c r="E17846" s="940"/>
      <c r="F17846" s="941"/>
      <c r="G17846" s="937" t="str">
        <f t="array" ref="G17846">xlookup(F17846,'Internal Staffing Calculator'!E:E,'Internal Staffing Calculator'!C:C,"")</f>
        <v/>
      </c>
      <c r="H17846" s="932" t="str">
        <f t="array" ref="H17846">if(F17846&lt;&gt;"", iferror(index('Internal Staffing Calculator'!B$8:B23500,match(F17846,'Internal Staffing Calculator'!E$8:E23500,0)), "Not In Budget"),"")</f>
        <v/>
      </c>
      <c r="I17846" s="184"/>
      <c r="J17846" s="184"/>
      <c r="K17846" s="184"/>
      <c r="L17846" s="183"/>
    </row>
    <row r="17847">
      <c r="A17847" s="454"/>
      <c r="B17847" s="927"/>
      <c r="C17847" s="580"/>
      <c r="D17847" s="939"/>
      <c r="E17847" s="940"/>
      <c r="F17847" s="941"/>
      <c r="G17847" s="937" t="str">
        <f t="array" ref="G17847">xlookup(F17847,'Internal Staffing Calculator'!E:E,'Internal Staffing Calculator'!C:C,"")</f>
        <v/>
      </c>
      <c r="H17847" s="932" t="str">
        <f t="array" ref="H17847">if(F17847&lt;&gt;"", iferror(index('Internal Staffing Calculator'!B$8:B23500,match(F17847,'Internal Staffing Calculator'!E$8:E23500,0)), "Not In Budget"),"")</f>
        <v/>
      </c>
      <c r="I17847" s="184"/>
      <c r="J17847" s="184"/>
      <c r="K17847" s="184"/>
      <c r="L17847" s="183"/>
    </row>
    <row r="17848">
      <c r="A17848" s="454"/>
      <c r="B17848" s="927"/>
      <c r="C17848" s="580"/>
      <c r="D17848" s="939"/>
      <c r="E17848" s="940"/>
      <c r="F17848" s="941"/>
      <c r="G17848" s="937" t="str">
        <f t="array" ref="G17848">xlookup(F17848,'Internal Staffing Calculator'!E:E,'Internal Staffing Calculator'!C:C,"")</f>
        <v/>
      </c>
      <c r="H17848" s="932" t="str">
        <f t="array" ref="H17848">if(F17848&lt;&gt;"", iferror(index('Internal Staffing Calculator'!B$8:B23500,match(F17848,'Internal Staffing Calculator'!E$8:E23500,0)), "Not In Budget"),"")</f>
        <v/>
      </c>
      <c r="I17848" s="184"/>
      <c r="J17848" s="184"/>
      <c r="K17848" s="184"/>
      <c r="L17848" s="183"/>
    </row>
    <row r="17849">
      <c r="A17849" s="454"/>
      <c r="B17849" s="927"/>
      <c r="C17849" s="580"/>
      <c r="D17849" s="939"/>
      <c r="E17849" s="940"/>
      <c r="F17849" s="941"/>
      <c r="G17849" s="937" t="str">
        <f t="array" ref="G17849">xlookup(F17849,'Internal Staffing Calculator'!E:E,'Internal Staffing Calculator'!C:C,"")</f>
        <v/>
      </c>
      <c r="H17849" s="932" t="str">
        <f t="array" ref="H17849">if(F17849&lt;&gt;"", iferror(index('Internal Staffing Calculator'!B$8:B23500,match(F17849,'Internal Staffing Calculator'!E$8:E23500,0)), "Not In Budget"),"")</f>
        <v/>
      </c>
      <c r="I17849" s="184"/>
      <c r="J17849" s="184"/>
      <c r="K17849" s="184"/>
      <c r="L17849" s="183"/>
    </row>
    <row r="17850">
      <c r="A17850" s="454"/>
      <c r="B17850" s="927"/>
      <c r="C17850" s="580"/>
      <c r="D17850" s="939"/>
      <c r="E17850" s="940"/>
      <c r="F17850" s="941"/>
      <c r="G17850" s="937" t="str">
        <f t="array" ref="G17850">xlookup(F17850,'Internal Staffing Calculator'!E:E,'Internal Staffing Calculator'!C:C,"")</f>
        <v/>
      </c>
      <c r="H17850" s="932" t="str">
        <f t="array" ref="H17850">if(F17850&lt;&gt;"", iferror(index('Internal Staffing Calculator'!B$8:B23500,match(F17850,'Internal Staffing Calculator'!E$8:E23500,0)), "Not In Budget"),"")</f>
        <v/>
      </c>
      <c r="I17850" s="184"/>
      <c r="J17850" s="184"/>
      <c r="K17850" s="184"/>
      <c r="L17850" s="183"/>
    </row>
    <row r="17851">
      <c r="A17851" s="454"/>
      <c r="B17851" s="927"/>
      <c r="C17851" s="580"/>
      <c r="D17851" s="939"/>
      <c r="E17851" s="940"/>
      <c r="F17851" s="941"/>
      <c r="G17851" s="937" t="str">
        <f t="array" ref="G17851">xlookup(F17851,'Internal Staffing Calculator'!E:E,'Internal Staffing Calculator'!C:C,"")</f>
        <v/>
      </c>
      <c r="H17851" s="932" t="str">
        <f t="array" ref="H17851">if(F17851&lt;&gt;"", iferror(index('Internal Staffing Calculator'!B$8:B23500,match(F17851,'Internal Staffing Calculator'!E$8:E23500,0)), "Not In Budget"),"")</f>
        <v/>
      </c>
      <c r="I17851" s="184"/>
      <c r="J17851" s="184"/>
      <c r="K17851" s="184"/>
      <c r="L17851" s="183"/>
    </row>
    <row r="17852">
      <c r="A17852" s="454"/>
      <c r="B17852" s="927"/>
      <c r="C17852" s="580"/>
      <c r="D17852" s="939"/>
      <c r="E17852" s="940"/>
      <c r="F17852" s="941"/>
      <c r="G17852" s="937" t="str">
        <f t="array" ref="G17852">xlookup(F17852,'Internal Staffing Calculator'!E:E,'Internal Staffing Calculator'!C:C,"")</f>
        <v/>
      </c>
      <c r="H17852" s="932" t="str">
        <f t="array" ref="H17852">if(F17852&lt;&gt;"", iferror(index('Internal Staffing Calculator'!B$8:B23500,match(F17852,'Internal Staffing Calculator'!E$8:E23500,0)), "Not In Budget"),"")</f>
        <v/>
      </c>
      <c r="I17852" s="184"/>
      <c r="J17852" s="184"/>
      <c r="K17852" s="184"/>
      <c r="L17852" s="183"/>
    </row>
    <row r="17853">
      <c r="A17853" s="454"/>
      <c r="B17853" s="927"/>
      <c r="C17853" s="580"/>
      <c r="D17853" s="939"/>
      <c r="E17853" s="940"/>
      <c r="F17853" s="941"/>
      <c r="G17853" s="937" t="str">
        <f t="array" ref="G17853">xlookup(F17853,'Internal Staffing Calculator'!E:E,'Internal Staffing Calculator'!C:C,"")</f>
        <v/>
      </c>
      <c r="H17853" s="932" t="str">
        <f t="array" ref="H17853">if(F17853&lt;&gt;"", iferror(index('Internal Staffing Calculator'!B$8:B23500,match(F17853,'Internal Staffing Calculator'!E$8:E23500,0)), "Not In Budget"),"")</f>
        <v/>
      </c>
      <c r="I17853" s="184"/>
      <c r="J17853" s="184"/>
      <c r="K17853" s="184"/>
      <c r="L17853" s="183"/>
    </row>
    <row r="17854">
      <c r="A17854" s="454"/>
      <c r="B17854" s="927"/>
      <c r="C17854" s="580"/>
      <c r="D17854" s="939"/>
      <c r="E17854" s="940"/>
      <c r="F17854" s="941"/>
      <c r="G17854" s="937" t="str">
        <f t="array" ref="G17854">xlookup(F17854,'Internal Staffing Calculator'!E:E,'Internal Staffing Calculator'!C:C,"")</f>
        <v/>
      </c>
      <c r="H17854" s="932" t="str">
        <f t="array" ref="H17854">if(F17854&lt;&gt;"", iferror(index('Internal Staffing Calculator'!B$8:B23500,match(F17854,'Internal Staffing Calculator'!E$8:E23500,0)), "Not In Budget"),"")</f>
        <v/>
      </c>
      <c r="I17854" s="184"/>
      <c r="J17854" s="184"/>
      <c r="K17854" s="184"/>
      <c r="L17854" s="183"/>
    </row>
    <row r="17855">
      <c r="A17855" s="454"/>
      <c r="B17855" s="927"/>
      <c r="C17855" s="580"/>
      <c r="D17855" s="939"/>
      <c r="E17855" s="940"/>
      <c r="F17855" s="941"/>
      <c r="G17855" s="937" t="str">
        <f t="array" ref="G17855">xlookup(F17855,'Internal Staffing Calculator'!E:E,'Internal Staffing Calculator'!C:C,"")</f>
        <v/>
      </c>
      <c r="H17855" s="932" t="str">
        <f t="array" ref="H17855">if(F17855&lt;&gt;"", iferror(index('Internal Staffing Calculator'!B$8:B23500,match(F17855,'Internal Staffing Calculator'!E$8:E23500,0)), "Not In Budget"),"")</f>
        <v/>
      </c>
      <c r="I17855" s="184"/>
      <c r="J17855" s="184"/>
      <c r="K17855" s="184"/>
      <c r="L17855" s="183"/>
    </row>
    <row r="17856">
      <c r="A17856" s="454"/>
      <c r="B17856" s="927"/>
      <c r="C17856" s="580"/>
      <c r="D17856" s="939"/>
      <c r="E17856" s="940"/>
      <c r="F17856" s="941"/>
      <c r="G17856" s="937" t="str">
        <f t="array" ref="G17856">xlookup(F17856,'Internal Staffing Calculator'!E:E,'Internal Staffing Calculator'!C:C,"")</f>
        <v/>
      </c>
      <c r="H17856" s="932" t="str">
        <f t="array" ref="H17856">if(F17856&lt;&gt;"", iferror(index('Internal Staffing Calculator'!B$8:B23500,match(F17856,'Internal Staffing Calculator'!E$8:E23500,0)), "Not In Budget"),"")</f>
        <v/>
      </c>
      <c r="I17856" s="184"/>
      <c r="J17856" s="184"/>
      <c r="K17856" s="184"/>
      <c r="L17856" s="183"/>
    </row>
    <row r="17857">
      <c r="A17857" s="454"/>
      <c r="B17857" s="927"/>
      <c r="C17857" s="580"/>
      <c r="D17857" s="939"/>
      <c r="E17857" s="940"/>
      <c r="F17857" s="941"/>
      <c r="G17857" s="937" t="str">
        <f t="array" ref="G17857">xlookup(F17857,'Internal Staffing Calculator'!E:E,'Internal Staffing Calculator'!C:C,"")</f>
        <v/>
      </c>
      <c r="H17857" s="932" t="str">
        <f t="array" ref="H17857">if(F17857&lt;&gt;"", iferror(index('Internal Staffing Calculator'!B$8:B23500,match(F17857,'Internal Staffing Calculator'!E$8:E23500,0)), "Not In Budget"),"")</f>
        <v/>
      </c>
      <c r="I17857" s="184"/>
      <c r="J17857" s="184"/>
      <c r="K17857" s="184"/>
      <c r="L17857" s="183"/>
    </row>
    <row r="17858">
      <c r="A17858" s="454"/>
      <c r="B17858" s="927"/>
      <c r="C17858" s="580"/>
      <c r="D17858" s="939"/>
      <c r="E17858" s="940"/>
      <c r="F17858" s="941"/>
      <c r="G17858" s="937" t="str">
        <f t="array" ref="G17858">xlookup(F17858,'Internal Staffing Calculator'!E:E,'Internal Staffing Calculator'!C:C,"")</f>
        <v/>
      </c>
      <c r="H17858" s="932" t="str">
        <f t="array" ref="H17858">if(F17858&lt;&gt;"", iferror(index('Internal Staffing Calculator'!B$8:B23500,match(F17858,'Internal Staffing Calculator'!E$8:E23500,0)), "Not In Budget"),"")</f>
        <v/>
      </c>
      <c r="I17858" s="184"/>
      <c r="J17858" s="184"/>
      <c r="K17858" s="184"/>
      <c r="L17858" s="183"/>
    </row>
    <row r="17859">
      <c r="A17859" s="454"/>
      <c r="B17859" s="927"/>
      <c r="C17859" s="580"/>
      <c r="D17859" s="939"/>
      <c r="E17859" s="940"/>
      <c r="F17859" s="941"/>
      <c r="G17859" s="937" t="str">
        <f t="array" ref="G17859">xlookup(F17859,'Internal Staffing Calculator'!E:E,'Internal Staffing Calculator'!C:C,"")</f>
        <v/>
      </c>
      <c r="H17859" s="932" t="str">
        <f t="array" ref="H17859">if(F17859&lt;&gt;"", iferror(index('Internal Staffing Calculator'!B$8:B23500,match(F17859,'Internal Staffing Calculator'!E$8:E23500,0)), "Not In Budget"),"")</f>
        <v/>
      </c>
      <c r="I17859" s="184"/>
      <c r="J17859" s="184"/>
      <c r="K17859" s="184"/>
      <c r="L17859" s="183"/>
    </row>
    <row r="17860">
      <c r="A17860" s="454"/>
      <c r="B17860" s="927"/>
      <c r="C17860" s="580"/>
      <c r="D17860" s="939"/>
      <c r="E17860" s="940"/>
      <c r="F17860" s="941"/>
      <c r="G17860" s="937" t="str">
        <f t="array" ref="G17860">xlookup(F17860,'Internal Staffing Calculator'!E:E,'Internal Staffing Calculator'!C:C,"")</f>
        <v/>
      </c>
      <c r="H17860" s="932" t="str">
        <f t="array" ref="H17860">if(F17860&lt;&gt;"", iferror(index('Internal Staffing Calculator'!B$8:B23500,match(F17860,'Internal Staffing Calculator'!E$8:E23500,0)), "Not In Budget"),"")</f>
        <v/>
      </c>
      <c r="I17860" s="184"/>
      <c r="J17860" s="184"/>
      <c r="K17860" s="184"/>
      <c r="L17860" s="183"/>
    </row>
    <row r="17861">
      <c r="A17861" s="454"/>
      <c r="B17861" s="927"/>
      <c r="C17861" s="580"/>
      <c r="D17861" s="939"/>
      <c r="E17861" s="940"/>
      <c r="F17861" s="941"/>
      <c r="G17861" s="937" t="str">
        <f t="array" ref="G17861">xlookup(F17861,'Internal Staffing Calculator'!E:E,'Internal Staffing Calculator'!C:C,"")</f>
        <v/>
      </c>
      <c r="H17861" s="932" t="str">
        <f t="array" ref="H17861">if(F17861&lt;&gt;"", iferror(index('Internal Staffing Calculator'!B$8:B23500,match(F17861,'Internal Staffing Calculator'!E$8:E23500,0)), "Not In Budget"),"")</f>
        <v/>
      </c>
      <c r="I17861" s="184"/>
      <c r="J17861" s="184"/>
      <c r="K17861" s="184"/>
      <c r="L17861" s="183"/>
    </row>
    <row r="17862">
      <c r="A17862" s="454"/>
      <c r="B17862" s="927"/>
      <c r="C17862" s="580"/>
      <c r="D17862" s="939"/>
      <c r="E17862" s="940"/>
      <c r="F17862" s="941"/>
      <c r="G17862" s="937" t="str">
        <f t="array" ref="G17862">xlookup(F17862,'Internal Staffing Calculator'!E:E,'Internal Staffing Calculator'!C:C,"")</f>
        <v/>
      </c>
      <c r="H17862" s="932" t="str">
        <f t="array" ref="H17862">if(F17862&lt;&gt;"", iferror(index('Internal Staffing Calculator'!B$8:B23500,match(F17862,'Internal Staffing Calculator'!E$8:E23500,0)), "Not In Budget"),"")</f>
        <v/>
      </c>
      <c r="I17862" s="184"/>
      <c r="J17862" s="184"/>
      <c r="K17862" s="184"/>
      <c r="L17862" s="183"/>
    </row>
    <row r="17863">
      <c r="A17863" s="454"/>
      <c r="B17863" s="927"/>
      <c r="C17863" s="580"/>
      <c r="D17863" s="939"/>
      <c r="E17863" s="940"/>
      <c r="F17863" s="941"/>
      <c r="G17863" s="937" t="str">
        <f t="array" ref="G17863">xlookup(F17863,'Internal Staffing Calculator'!E:E,'Internal Staffing Calculator'!C:C,"")</f>
        <v/>
      </c>
      <c r="H17863" s="932" t="str">
        <f t="array" ref="H17863">if(F17863&lt;&gt;"", iferror(index('Internal Staffing Calculator'!B$8:B23500,match(F17863,'Internal Staffing Calculator'!E$8:E23500,0)), "Not In Budget"),"")</f>
        <v/>
      </c>
      <c r="I17863" s="184"/>
      <c r="J17863" s="184"/>
      <c r="K17863" s="184"/>
      <c r="L17863" s="183"/>
    </row>
    <row r="17864">
      <c r="A17864" s="454"/>
      <c r="B17864" s="927"/>
      <c r="C17864" s="580"/>
      <c r="D17864" s="939"/>
      <c r="E17864" s="940"/>
      <c r="F17864" s="941"/>
      <c r="G17864" s="937" t="str">
        <f t="array" ref="G17864">xlookup(F17864,'Internal Staffing Calculator'!E:E,'Internal Staffing Calculator'!C:C,"")</f>
        <v/>
      </c>
      <c r="H17864" s="932" t="str">
        <f t="array" ref="H17864">if(F17864&lt;&gt;"", iferror(index('Internal Staffing Calculator'!B$8:B23500,match(F17864,'Internal Staffing Calculator'!E$8:E23500,0)), "Not In Budget"),"")</f>
        <v/>
      </c>
      <c r="I17864" s="184"/>
      <c r="J17864" s="184"/>
      <c r="K17864" s="184"/>
      <c r="L17864" s="183"/>
    </row>
    <row r="17865">
      <c r="A17865" s="454"/>
      <c r="B17865" s="927"/>
      <c r="C17865" s="580"/>
      <c r="D17865" s="939"/>
      <c r="E17865" s="940"/>
      <c r="F17865" s="941"/>
      <c r="G17865" s="937" t="str">
        <f t="array" ref="G17865">xlookup(F17865,'Internal Staffing Calculator'!E:E,'Internal Staffing Calculator'!C:C,"")</f>
        <v/>
      </c>
      <c r="H17865" s="932" t="str">
        <f t="array" ref="H17865">if(F17865&lt;&gt;"", iferror(index('Internal Staffing Calculator'!B$8:B23500,match(F17865,'Internal Staffing Calculator'!E$8:E23500,0)), "Not In Budget"),"")</f>
        <v/>
      </c>
      <c r="I17865" s="184"/>
      <c r="J17865" s="184"/>
      <c r="K17865" s="184"/>
      <c r="L17865" s="183"/>
    </row>
    <row r="17866">
      <c r="A17866" s="454"/>
      <c r="B17866" s="927"/>
      <c r="C17866" s="580"/>
      <c r="D17866" s="939"/>
      <c r="E17866" s="940"/>
      <c r="F17866" s="941"/>
      <c r="G17866" s="937" t="str">
        <f t="array" ref="G17866">xlookup(F17866,'Internal Staffing Calculator'!E:E,'Internal Staffing Calculator'!C:C,"")</f>
        <v/>
      </c>
      <c r="H17866" s="932" t="str">
        <f t="array" ref="H17866">if(F17866&lt;&gt;"", iferror(index('Internal Staffing Calculator'!B$8:B23500,match(F17866,'Internal Staffing Calculator'!E$8:E23500,0)), "Not In Budget"),"")</f>
        <v/>
      </c>
      <c r="I17866" s="184"/>
      <c r="J17866" s="184"/>
      <c r="K17866" s="184"/>
      <c r="L17866" s="183"/>
    </row>
    <row r="17867">
      <c r="A17867" s="454"/>
      <c r="B17867" s="927"/>
      <c r="C17867" s="580"/>
      <c r="D17867" s="939"/>
      <c r="E17867" s="940"/>
      <c r="F17867" s="941"/>
      <c r="G17867" s="937" t="str">
        <f t="array" ref="G17867">xlookup(F17867,'Internal Staffing Calculator'!E:E,'Internal Staffing Calculator'!C:C,"")</f>
        <v/>
      </c>
      <c r="H17867" s="932" t="str">
        <f t="array" ref="H17867">if(F17867&lt;&gt;"", iferror(index('Internal Staffing Calculator'!B$8:B23500,match(F17867,'Internal Staffing Calculator'!E$8:E23500,0)), "Not In Budget"),"")</f>
        <v/>
      </c>
      <c r="I17867" s="184"/>
      <c r="J17867" s="184"/>
      <c r="K17867" s="184"/>
      <c r="L17867" s="183"/>
    </row>
    <row r="17868">
      <c r="A17868" s="454"/>
      <c r="B17868" s="927"/>
      <c r="C17868" s="580"/>
      <c r="D17868" s="939"/>
      <c r="E17868" s="940"/>
      <c r="F17868" s="941"/>
      <c r="G17868" s="937" t="str">
        <f t="array" ref="G17868">xlookup(F17868,'Internal Staffing Calculator'!E:E,'Internal Staffing Calculator'!C:C,"")</f>
        <v/>
      </c>
      <c r="H17868" s="932" t="str">
        <f t="array" ref="H17868">if(F17868&lt;&gt;"", iferror(index('Internal Staffing Calculator'!B$8:B23500,match(F17868,'Internal Staffing Calculator'!E$8:E23500,0)), "Not In Budget"),"")</f>
        <v/>
      </c>
      <c r="I17868" s="184"/>
      <c r="J17868" s="184"/>
      <c r="K17868" s="184"/>
      <c r="L17868" s="183"/>
    </row>
    <row r="17869">
      <c r="A17869" s="454"/>
      <c r="B17869" s="927"/>
      <c r="C17869" s="580"/>
      <c r="D17869" s="939"/>
      <c r="E17869" s="940"/>
      <c r="F17869" s="941"/>
      <c r="G17869" s="937" t="str">
        <f t="array" ref="G17869">xlookup(F17869,'Internal Staffing Calculator'!E:E,'Internal Staffing Calculator'!C:C,"")</f>
        <v/>
      </c>
      <c r="H17869" s="932" t="str">
        <f t="array" ref="H17869">if(F17869&lt;&gt;"", iferror(index('Internal Staffing Calculator'!B$8:B23500,match(F17869,'Internal Staffing Calculator'!E$8:E23500,0)), "Not In Budget"),"")</f>
        <v/>
      </c>
      <c r="I17869" s="184"/>
      <c r="J17869" s="184"/>
      <c r="K17869" s="184"/>
      <c r="L17869" s="183"/>
    </row>
    <row r="17870">
      <c r="A17870" s="454"/>
      <c r="B17870" s="927"/>
      <c r="C17870" s="580"/>
      <c r="D17870" s="939"/>
      <c r="E17870" s="940"/>
      <c r="F17870" s="941"/>
      <c r="G17870" s="937" t="str">
        <f t="array" ref="G17870">xlookup(F17870,'Internal Staffing Calculator'!E:E,'Internal Staffing Calculator'!C:C,"")</f>
        <v/>
      </c>
      <c r="H17870" s="932" t="str">
        <f t="array" ref="H17870">if(F17870&lt;&gt;"", iferror(index('Internal Staffing Calculator'!B$8:B23500,match(F17870,'Internal Staffing Calculator'!E$8:E23500,0)), "Not In Budget"),"")</f>
        <v/>
      </c>
      <c r="I17870" s="184"/>
      <c r="J17870" s="184"/>
      <c r="K17870" s="184"/>
      <c r="L17870" s="183"/>
    </row>
    <row r="17871">
      <c r="A17871" s="454"/>
      <c r="B17871" s="927"/>
      <c r="C17871" s="580"/>
      <c r="D17871" s="939"/>
      <c r="E17871" s="940"/>
      <c r="F17871" s="941"/>
      <c r="G17871" s="937" t="str">
        <f t="array" ref="G17871">xlookup(F17871,'Internal Staffing Calculator'!E:E,'Internal Staffing Calculator'!C:C,"")</f>
        <v/>
      </c>
      <c r="H17871" s="932" t="str">
        <f t="array" ref="H17871">if(F17871&lt;&gt;"", iferror(index('Internal Staffing Calculator'!B$8:B23500,match(F17871,'Internal Staffing Calculator'!E$8:E23500,0)), "Not In Budget"),"")</f>
        <v/>
      </c>
      <c r="I17871" s="184"/>
      <c r="J17871" s="184"/>
      <c r="K17871" s="184"/>
      <c r="L17871" s="183"/>
    </row>
    <row r="17872">
      <c r="A17872" s="454"/>
      <c r="B17872" s="927"/>
      <c r="C17872" s="580"/>
      <c r="D17872" s="939"/>
      <c r="E17872" s="940"/>
      <c r="F17872" s="941"/>
      <c r="G17872" s="937" t="str">
        <f t="array" ref="G17872">xlookup(F17872,'Internal Staffing Calculator'!E:E,'Internal Staffing Calculator'!C:C,"")</f>
        <v/>
      </c>
      <c r="H17872" s="932" t="str">
        <f t="array" ref="H17872">if(F17872&lt;&gt;"", iferror(index('Internal Staffing Calculator'!B$8:B23500,match(F17872,'Internal Staffing Calculator'!E$8:E23500,0)), "Not In Budget"),"")</f>
        <v/>
      </c>
      <c r="I17872" s="184"/>
      <c r="J17872" s="184"/>
      <c r="K17872" s="184"/>
      <c r="L17872" s="183"/>
    </row>
    <row r="17873">
      <c r="A17873" s="454"/>
      <c r="B17873" s="927"/>
      <c r="C17873" s="580"/>
      <c r="D17873" s="939"/>
      <c r="E17873" s="940"/>
      <c r="F17873" s="941"/>
      <c r="G17873" s="937" t="str">
        <f t="array" ref="G17873">xlookup(F17873,'Internal Staffing Calculator'!E:E,'Internal Staffing Calculator'!C:C,"")</f>
        <v/>
      </c>
      <c r="H17873" s="932" t="str">
        <f t="array" ref="H17873">if(F17873&lt;&gt;"", iferror(index('Internal Staffing Calculator'!B$8:B23500,match(F17873,'Internal Staffing Calculator'!E$8:E23500,0)), "Not In Budget"),"")</f>
        <v/>
      </c>
      <c r="I17873" s="184"/>
      <c r="J17873" s="184"/>
      <c r="K17873" s="184"/>
      <c r="L17873" s="183"/>
    </row>
    <row r="17874">
      <c r="A17874" s="454"/>
      <c r="B17874" s="927"/>
      <c r="C17874" s="580"/>
      <c r="D17874" s="939"/>
      <c r="E17874" s="940"/>
      <c r="F17874" s="941"/>
      <c r="G17874" s="937" t="str">
        <f t="array" ref="G17874">xlookup(F17874,'Internal Staffing Calculator'!E:E,'Internal Staffing Calculator'!C:C,"")</f>
        <v/>
      </c>
      <c r="H17874" s="932" t="str">
        <f t="array" ref="H17874">if(F17874&lt;&gt;"", iferror(index('Internal Staffing Calculator'!B$8:B23500,match(F17874,'Internal Staffing Calculator'!E$8:E23500,0)), "Not In Budget"),"")</f>
        <v/>
      </c>
      <c r="I17874" s="184"/>
      <c r="J17874" s="184"/>
      <c r="K17874" s="184"/>
      <c r="L17874" s="183"/>
    </row>
    <row r="17875">
      <c r="A17875" s="454"/>
      <c r="B17875" s="927"/>
      <c r="C17875" s="580"/>
      <c r="D17875" s="939"/>
      <c r="E17875" s="940"/>
      <c r="F17875" s="941"/>
      <c r="G17875" s="937" t="str">
        <f t="array" ref="G17875">xlookup(F17875,'Internal Staffing Calculator'!E:E,'Internal Staffing Calculator'!C:C,"")</f>
        <v/>
      </c>
      <c r="H17875" s="932" t="str">
        <f t="array" ref="H17875">if(F17875&lt;&gt;"", iferror(index('Internal Staffing Calculator'!B$8:B23500,match(F17875,'Internal Staffing Calculator'!E$8:E23500,0)), "Not In Budget"),"")</f>
        <v/>
      </c>
      <c r="I17875" s="184"/>
      <c r="J17875" s="184"/>
      <c r="K17875" s="184"/>
      <c r="L17875" s="183"/>
    </row>
    <row r="17876">
      <c r="A17876" s="454"/>
      <c r="B17876" s="927"/>
      <c r="C17876" s="580"/>
      <c r="D17876" s="939"/>
      <c r="E17876" s="940"/>
      <c r="F17876" s="941"/>
      <c r="G17876" s="937" t="str">
        <f t="array" ref="G17876">xlookup(F17876,'Internal Staffing Calculator'!E:E,'Internal Staffing Calculator'!C:C,"")</f>
        <v/>
      </c>
      <c r="H17876" s="932" t="str">
        <f t="array" ref="H17876">if(F17876&lt;&gt;"", iferror(index('Internal Staffing Calculator'!B$8:B23500,match(F17876,'Internal Staffing Calculator'!E$8:E23500,0)), "Not In Budget"),"")</f>
        <v/>
      </c>
      <c r="I17876" s="184"/>
      <c r="J17876" s="184"/>
      <c r="K17876" s="184"/>
      <c r="L17876" s="183"/>
    </row>
    <row r="17877">
      <c r="A17877" s="454"/>
      <c r="B17877" s="927"/>
      <c r="C17877" s="580"/>
      <c r="D17877" s="939"/>
      <c r="E17877" s="940"/>
      <c r="F17877" s="941"/>
      <c r="G17877" s="937" t="str">
        <f t="array" ref="G17877">xlookup(F17877,'Internal Staffing Calculator'!E:E,'Internal Staffing Calculator'!C:C,"")</f>
        <v/>
      </c>
      <c r="H17877" s="932" t="str">
        <f t="array" ref="H17877">if(F17877&lt;&gt;"", iferror(index('Internal Staffing Calculator'!B$8:B23500,match(F17877,'Internal Staffing Calculator'!E$8:E23500,0)), "Not In Budget"),"")</f>
        <v/>
      </c>
      <c r="I17877" s="184"/>
      <c r="J17877" s="184"/>
      <c r="K17877" s="184"/>
      <c r="L17877" s="183"/>
    </row>
    <row r="17878">
      <c r="A17878" s="454"/>
      <c r="B17878" s="927"/>
      <c r="C17878" s="580"/>
      <c r="D17878" s="939"/>
      <c r="E17878" s="940"/>
      <c r="F17878" s="941"/>
      <c r="G17878" s="937" t="str">
        <f t="array" ref="G17878">xlookup(F17878,'Internal Staffing Calculator'!E:E,'Internal Staffing Calculator'!C:C,"")</f>
        <v/>
      </c>
      <c r="H17878" s="932" t="str">
        <f t="array" ref="H17878">if(F17878&lt;&gt;"", iferror(index('Internal Staffing Calculator'!B$8:B23500,match(F17878,'Internal Staffing Calculator'!E$8:E23500,0)), "Not In Budget"),"")</f>
        <v/>
      </c>
      <c r="I17878" s="184"/>
      <c r="J17878" s="184"/>
      <c r="K17878" s="184"/>
      <c r="L17878" s="183"/>
    </row>
    <row r="17879">
      <c r="A17879" s="454"/>
      <c r="B17879" s="927"/>
      <c r="C17879" s="580"/>
      <c r="D17879" s="939"/>
      <c r="E17879" s="940"/>
      <c r="F17879" s="941"/>
      <c r="G17879" s="937" t="str">
        <f t="array" ref="G17879">xlookup(F17879,'Internal Staffing Calculator'!E:E,'Internal Staffing Calculator'!C:C,"")</f>
        <v/>
      </c>
      <c r="H17879" s="932" t="str">
        <f t="array" ref="H17879">if(F17879&lt;&gt;"", iferror(index('Internal Staffing Calculator'!B$8:B23500,match(F17879,'Internal Staffing Calculator'!E$8:E23500,0)), "Not In Budget"),"")</f>
        <v/>
      </c>
      <c r="I17879" s="184"/>
      <c r="J17879" s="184"/>
      <c r="K17879" s="184"/>
      <c r="L17879" s="183"/>
    </row>
    <row r="17880">
      <c r="A17880" s="454"/>
      <c r="B17880" s="927"/>
      <c r="C17880" s="580"/>
      <c r="D17880" s="939"/>
      <c r="E17880" s="940"/>
      <c r="F17880" s="941"/>
      <c r="G17880" s="937" t="str">
        <f t="array" ref="G17880">xlookup(F17880,'Internal Staffing Calculator'!E:E,'Internal Staffing Calculator'!C:C,"")</f>
        <v/>
      </c>
      <c r="H17880" s="932" t="str">
        <f t="array" ref="H17880">if(F17880&lt;&gt;"", iferror(index('Internal Staffing Calculator'!B$8:B23500,match(F17880,'Internal Staffing Calculator'!E$8:E23500,0)), "Not In Budget"),"")</f>
        <v/>
      </c>
      <c r="I17880" s="184"/>
      <c r="J17880" s="184"/>
      <c r="K17880" s="184"/>
      <c r="L17880" s="183"/>
    </row>
    <row r="17881">
      <c r="A17881" s="454"/>
      <c r="B17881" s="927"/>
      <c r="C17881" s="580"/>
      <c r="D17881" s="939"/>
      <c r="E17881" s="940"/>
      <c r="F17881" s="941"/>
      <c r="G17881" s="937" t="str">
        <f t="array" ref="G17881">xlookup(F17881,'Internal Staffing Calculator'!E:E,'Internal Staffing Calculator'!C:C,"")</f>
        <v/>
      </c>
      <c r="H17881" s="932" t="str">
        <f t="array" ref="H17881">if(F17881&lt;&gt;"", iferror(index('Internal Staffing Calculator'!B$8:B23500,match(F17881,'Internal Staffing Calculator'!E$8:E23500,0)), "Not In Budget"),"")</f>
        <v/>
      </c>
      <c r="I17881" s="184"/>
      <c r="J17881" s="184"/>
      <c r="K17881" s="184"/>
      <c r="L17881" s="183"/>
    </row>
    <row r="17882">
      <c r="A17882" s="454"/>
      <c r="B17882" s="927"/>
      <c r="C17882" s="580"/>
      <c r="D17882" s="939"/>
      <c r="E17882" s="940"/>
      <c r="F17882" s="941"/>
      <c r="G17882" s="937" t="str">
        <f t="array" ref="G17882">xlookup(F17882,'Internal Staffing Calculator'!E:E,'Internal Staffing Calculator'!C:C,"")</f>
        <v/>
      </c>
      <c r="H17882" s="932" t="str">
        <f t="array" ref="H17882">if(F17882&lt;&gt;"", iferror(index('Internal Staffing Calculator'!B$8:B23500,match(F17882,'Internal Staffing Calculator'!E$8:E23500,0)), "Not In Budget"),"")</f>
        <v/>
      </c>
      <c r="I17882" s="184"/>
      <c r="J17882" s="184"/>
      <c r="K17882" s="184"/>
      <c r="L17882" s="183"/>
    </row>
    <row r="17883">
      <c r="A17883" s="454"/>
      <c r="B17883" s="927"/>
      <c r="C17883" s="580"/>
      <c r="D17883" s="939"/>
      <c r="E17883" s="940"/>
      <c r="F17883" s="941"/>
      <c r="G17883" s="937" t="str">
        <f t="array" ref="G17883">xlookup(F17883,'Internal Staffing Calculator'!E:E,'Internal Staffing Calculator'!C:C,"")</f>
        <v/>
      </c>
      <c r="H17883" s="932" t="str">
        <f t="array" ref="H17883">if(F17883&lt;&gt;"", iferror(index('Internal Staffing Calculator'!B$8:B23500,match(F17883,'Internal Staffing Calculator'!E$8:E23500,0)), "Not In Budget"),"")</f>
        <v/>
      </c>
      <c r="I17883" s="184"/>
      <c r="J17883" s="184"/>
      <c r="K17883" s="184"/>
      <c r="L17883" s="183"/>
    </row>
    <row r="17884">
      <c r="A17884" s="454"/>
      <c r="B17884" s="927"/>
      <c r="C17884" s="580"/>
      <c r="D17884" s="939"/>
      <c r="E17884" s="940"/>
      <c r="F17884" s="941"/>
      <c r="G17884" s="937" t="str">
        <f t="array" ref="G17884">xlookup(F17884,'Internal Staffing Calculator'!E:E,'Internal Staffing Calculator'!C:C,"")</f>
        <v/>
      </c>
      <c r="H17884" s="932" t="str">
        <f t="array" ref="H17884">if(F17884&lt;&gt;"", iferror(index('Internal Staffing Calculator'!B$8:B23500,match(F17884,'Internal Staffing Calculator'!E$8:E23500,0)), "Not In Budget"),"")</f>
        <v/>
      </c>
      <c r="I17884" s="184"/>
      <c r="J17884" s="184"/>
      <c r="K17884" s="184"/>
      <c r="L17884" s="183"/>
    </row>
    <row r="17885">
      <c r="A17885" s="454"/>
      <c r="B17885" s="927"/>
      <c r="C17885" s="580"/>
      <c r="D17885" s="939"/>
      <c r="E17885" s="940"/>
      <c r="F17885" s="941"/>
      <c r="G17885" s="937" t="str">
        <f t="array" ref="G17885">xlookup(F17885,'Internal Staffing Calculator'!E:E,'Internal Staffing Calculator'!C:C,"")</f>
        <v/>
      </c>
      <c r="H17885" s="932" t="str">
        <f t="array" ref="H17885">if(F17885&lt;&gt;"", iferror(index('Internal Staffing Calculator'!B$8:B23500,match(F17885,'Internal Staffing Calculator'!E$8:E23500,0)), "Not In Budget"),"")</f>
        <v/>
      </c>
      <c r="I17885" s="184"/>
      <c r="J17885" s="184"/>
      <c r="K17885" s="184"/>
      <c r="L17885" s="183"/>
    </row>
    <row r="17886">
      <c r="A17886" s="454"/>
      <c r="B17886" s="927"/>
      <c r="C17886" s="580"/>
      <c r="D17886" s="939"/>
      <c r="E17886" s="940"/>
      <c r="F17886" s="941"/>
      <c r="G17886" s="937" t="str">
        <f t="array" ref="G17886">xlookup(F17886,'Internal Staffing Calculator'!E:E,'Internal Staffing Calculator'!C:C,"")</f>
        <v/>
      </c>
      <c r="H17886" s="932" t="str">
        <f t="array" ref="H17886">if(F17886&lt;&gt;"", iferror(index('Internal Staffing Calculator'!B$8:B23500,match(F17886,'Internal Staffing Calculator'!E$8:E23500,0)), "Not In Budget"),"")</f>
        <v/>
      </c>
      <c r="I17886" s="184"/>
      <c r="J17886" s="184"/>
      <c r="K17886" s="184"/>
      <c r="L17886" s="183"/>
    </row>
    <row r="17887">
      <c r="A17887" s="454"/>
      <c r="B17887" s="927"/>
      <c r="C17887" s="580"/>
      <c r="D17887" s="939"/>
      <c r="E17887" s="940"/>
      <c r="F17887" s="941"/>
      <c r="G17887" s="937" t="str">
        <f t="array" ref="G17887">xlookup(F17887,'Internal Staffing Calculator'!E:E,'Internal Staffing Calculator'!C:C,"")</f>
        <v/>
      </c>
      <c r="H17887" s="932" t="str">
        <f t="array" ref="H17887">if(F17887&lt;&gt;"", iferror(index('Internal Staffing Calculator'!B$8:B23500,match(F17887,'Internal Staffing Calculator'!E$8:E23500,0)), "Not In Budget"),"")</f>
        <v/>
      </c>
      <c r="I17887" s="184"/>
      <c r="J17887" s="184"/>
      <c r="K17887" s="184"/>
      <c r="L17887" s="183"/>
    </row>
    <row r="17888">
      <c r="A17888" s="454"/>
      <c r="B17888" s="927"/>
      <c r="C17888" s="580"/>
      <c r="D17888" s="939"/>
      <c r="E17888" s="940"/>
      <c r="F17888" s="941"/>
      <c r="G17888" s="937" t="str">
        <f t="array" ref="G17888">xlookup(F17888,'Internal Staffing Calculator'!E:E,'Internal Staffing Calculator'!C:C,"")</f>
        <v/>
      </c>
      <c r="H17888" s="932" t="str">
        <f t="array" ref="H17888">if(F17888&lt;&gt;"", iferror(index('Internal Staffing Calculator'!B$8:B23500,match(F17888,'Internal Staffing Calculator'!E$8:E23500,0)), "Not In Budget"),"")</f>
        <v/>
      </c>
      <c r="I17888" s="184"/>
      <c r="J17888" s="184"/>
      <c r="K17888" s="184"/>
      <c r="L17888" s="183"/>
    </row>
    <row r="17889">
      <c r="A17889" s="454"/>
      <c r="B17889" s="927"/>
      <c r="C17889" s="580"/>
      <c r="D17889" s="939"/>
      <c r="E17889" s="940"/>
      <c r="F17889" s="941"/>
      <c r="G17889" s="937" t="str">
        <f t="array" ref="G17889">xlookup(F17889,'Internal Staffing Calculator'!E:E,'Internal Staffing Calculator'!C:C,"")</f>
        <v/>
      </c>
      <c r="H17889" s="932" t="str">
        <f t="array" ref="H17889">if(F17889&lt;&gt;"", iferror(index('Internal Staffing Calculator'!B$8:B23500,match(F17889,'Internal Staffing Calculator'!E$8:E23500,0)), "Not In Budget"),"")</f>
        <v/>
      </c>
      <c r="I17889" s="184"/>
      <c r="J17889" s="184"/>
      <c r="K17889" s="184"/>
      <c r="L17889" s="183"/>
    </row>
    <row r="17890">
      <c r="A17890" s="454"/>
      <c r="B17890" s="927"/>
      <c r="C17890" s="580"/>
      <c r="D17890" s="939"/>
      <c r="E17890" s="940"/>
      <c r="F17890" s="941"/>
      <c r="G17890" s="937" t="str">
        <f t="array" ref="G17890">xlookup(F17890,'Internal Staffing Calculator'!E:E,'Internal Staffing Calculator'!C:C,"")</f>
        <v/>
      </c>
      <c r="H17890" s="932" t="str">
        <f t="array" ref="H17890">if(F17890&lt;&gt;"", iferror(index('Internal Staffing Calculator'!B$8:B23500,match(F17890,'Internal Staffing Calculator'!E$8:E23500,0)), "Not In Budget"),"")</f>
        <v/>
      </c>
      <c r="I17890" s="184"/>
      <c r="J17890" s="184"/>
      <c r="K17890" s="184"/>
      <c r="L17890" s="183"/>
    </row>
    <row r="17891">
      <c r="A17891" s="454"/>
      <c r="B17891" s="927"/>
      <c r="C17891" s="580"/>
      <c r="D17891" s="939"/>
      <c r="E17891" s="940"/>
      <c r="F17891" s="941"/>
      <c r="G17891" s="937" t="str">
        <f t="array" ref="G17891">xlookup(F17891,'Internal Staffing Calculator'!E:E,'Internal Staffing Calculator'!C:C,"")</f>
        <v/>
      </c>
      <c r="H17891" s="932" t="str">
        <f t="array" ref="H17891">if(F17891&lt;&gt;"", iferror(index('Internal Staffing Calculator'!B$8:B23500,match(F17891,'Internal Staffing Calculator'!E$8:E23500,0)), "Not In Budget"),"")</f>
        <v/>
      </c>
      <c r="I17891" s="184"/>
      <c r="J17891" s="184"/>
      <c r="K17891" s="184"/>
      <c r="L17891" s="183"/>
    </row>
    <row r="17892">
      <c r="A17892" s="454"/>
      <c r="B17892" s="927"/>
      <c r="C17892" s="580"/>
      <c r="D17892" s="939"/>
      <c r="E17892" s="940"/>
      <c r="F17892" s="941"/>
      <c r="G17892" s="937" t="str">
        <f t="array" ref="G17892">xlookup(F17892,'Internal Staffing Calculator'!E:E,'Internal Staffing Calculator'!C:C,"")</f>
        <v/>
      </c>
      <c r="H17892" s="932" t="str">
        <f t="array" ref="H17892">if(F17892&lt;&gt;"", iferror(index('Internal Staffing Calculator'!B$8:B23500,match(F17892,'Internal Staffing Calculator'!E$8:E23500,0)), "Not In Budget"),"")</f>
        <v/>
      </c>
      <c r="I17892" s="184"/>
      <c r="J17892" s="184"/>
      <c r="K17892" s="184"/>
      <c r="L17892" s="183"/>
    </row>
    <row r="17893">
      <c r="A17893" s="454"/>
      <c r="B17893" s="927"/>
      <c r="C17893" s="580"/>
      <c r="D17893" s="939"/>
      <c r="E17893" s="940"/>
      <c r="F17893" s="941"/>
      <c r="G17893" s="937" t="str">
        <f t="array" ref="G17893">xlookup(F17893,'Internal Staffing Calculator'!E:E,'Internal Staffing Calculator'!C:C,"")</f>
        <v/>
      </c>
      <c r="H17893" s="932" t="str">
        <f t="array" ref="H17893">if(F17893&lt;&gt;"", iferror(index('Internal Staffing Calculator'!B$8:B23500,match(F17893,'Internal Staffing Calculator'!E$8:E23500,0)), "Not In Budget"),"")</f>
        <v/>
      </c>
      <c r="I17893" s="184"/>
      <c r="J17893" s="184"/>
      <c r="K17893" s="184"/>
      <c r="L17893" s="183"/>
    </row>
    <row r="17894">
      <c r="A17894" s="454"/>
      <c r="B17894" s="927"/>
      <c r="C17894" s="580"/>
      <c r="D17894" s="939"/>
      <c r="E17894" s="940"/>
      <c r="F17894" s="941"/>
      <c r="G17894" s="937" t="str">
        <f t="array" ref="G17894">xlookup(F17894,'Internal Staffing Calculator'!E:E,'Internal Staffing Calculator'!C:C,"")</f>
        <v/>
      </c>
      <c r="H17894" s="932" t="str">
        <f t="array" ref="H17894">if(F17894&lt;&gt;"", iferror(index('Internal Staffing Calculator'!B$8:B23500,match(F17894,'Internal Staffing Calculator'!E$8:E23500,0)), "Not In Budget"),"")</f>
        <v/>
      </c>
      <c r="I17894" s="184"/>
      <c r="J17894" s="184"/>
      <c r="K17894" s="184"/>
      <c r="L17894" s="183"/>
    </row>
    <row r="17895">
      <c r="A17895" s="454"/>
      <c r="B17895" s="927"/>
      <c r="C17895" s="580"/>
      <c r="D17895" s="939"/>
      <c r="E17895" s="940"/>
      <c r="F17895" s="941"/>
      <c r="G17895" s="937" t="str">
        <f t="array" ref="G17895">xlookup(F17895,'Internal Staffing Calculator'!E:E,'Internal Staffing Calculator'!C:C,"")</f>
        <v/>
      </c>
      <c r="H17895" s="932" t="str">
        <f t="array" ref="H17895">if(F17895&lt;&gt;"", iferror(index('Internal Staffing Calculator'!B$8:B23500,match(F17895,'Internal Staffing Calculator'!E$8:E23500,0)), "Not In Budget"),"")</f>
        <v/>
      </c>
      <c r="I17895" s="184"/>
      <c r="J17895" s="184"/>
      <c r="K17895" s="184"/>
      <c r="L17895" s="183"/>
    </row>
    <row r="17896">
      <c r="A17896" s="454"/>
      <c r="B17896" s="927"/>
      <c r="C17896" s="580"/>
      <c r="D17896" s="939"/>
      <c r="E17896" s="940"/>
      <c r="F17896" s="941"/>
      <c r="G17896" s="937" t="str">
        <f t="array" ref="G17896">xlookup(F17896,'Internal Staffing Calculator'!E:E,'Internal Staffing Calculator'!C:C,"")</f>
        <v/>
      </c>
      <c r="H17896" s="932" t="str">
        <f t="array" ref="H17896">if(F17896&lt;&gt;"", iferror(index('Internal Staffing Calculator'!B$8:B23500,match(F17896,'Internal Staffing Calculator'!E$8:E23500,0)), "Not In Budget"),"")</f>
        <v/>
      </c>
      <c r="I17896" s="184"/>
      <c r="J17896" s="184"/>
      <c r="K17896" s="184"/>
      <c r="L17896" s="183"/>
    </row>
    <row r="17897">
      <c r="A17897" s="454"/>
      <c r="B17897" s="927"/>
      <c r="C17897" s="580"/>
      <c r="D17897" s="939"/>
      <c r="E17897" s="940"/>
      <c r="F17897" s="941"/>
      <c r="G17897" s="937" t="str">
        <f t="array" ref="G17897">xlookup(F17897,'Internal Staffing Calculator'!E:E,'Internal Staffing Calculator'!C:C,"")</f>
        <v/>
      </c>
      <c r="H17897" s="932" t="str">
        <f t="array" ref="H17897">if(F17897&lt;&gt;"", iferror(index('Internal Staffing Calculator'!B$8:B23500,match(F17897,'Internal Staffing Calculator'!E$8:E23500,0)), "Not In Budget"),"")</f>
        <v/>
      </c>
      <c r="I17897" s="184"/>
      <c r="J17897" s="184"/>
      <c r="K17897" s="184"/>
      <c r="L17897" s="183"/>
    </row>
    <row r="17898">
      <c r="A17898" s="454"/>
      <c r="B17898" s="927"/>
      <c r="C17898" s="580"/>
      <c r="D17898" s="939"/>
      <c r="E17898" s="940"/>
      <c r="F17898" s="941"/>
      <c r="G17898" s="937" t="str">
        <f t="array" ref="G17898">xlookup(F17898,'Internal Staffing Calculator'!E:E,'Internal Staffing Calculator'!C:C,"")</f>
        <v/>
      </c>
      <c r="H17898" s="932" t="str">
        <f t="array" ref="H17898">if(F17898&lt;&gt;"", iferror(index('Internal Staffing Calculator'!B$8:B23500,match(F17898,'Internal Staffing Calculator'!E$8:E23500,0)), "Not In Budget"),"")</f>
        <v/>
      </c>
      <c r="I17898" s="184"/>
      <c r="J17898" s="184"/>
      <c r="K17898" s="184"/>
      <c r="L17898" s="183"/>
    </row>
    <row r="17899">
      <c r="A17899" s="454"/>
      <c r="B17899" s="927"/>
      <c r="C17899" s="580"/>
      <c r="D17899" s="939"/>
      <c r="E17899" s="940"/>
      <c r="F17899" s="941"/>
      <c r="G17899" s="937" t="str">
        <f t="array" ref="G17899">xlookup(F17899,'Internal Staffing Calculator'!E:E,'Internal Staffing Calculator'!C:C,"")</f>
        <v/>
      </c>
      <c r="H17899" s="932" t="str">
        <f t="array" ref="H17899">if(F17899&lt;&gt;"", iferror(index('Internal Staffing Calculator'!B$8:B23500,match(F17899,'Internal Staffing Calculator'!E$8:E23500,0)), "Not In Budget"),"")</f>
        <v/>
      </c>
      <c r="I17899" s="184"/>
      <c r="J17899" s="184"/>
      <c r="K17899" s="184"/>
      <c r="L17899" s="183"/>
    </row>
    <row r="17900">
      <c r="A17900" s="454"/>
      <c r="B17900" s="927"/>
      <c r="C17900" s="580"/>
      <c r="D17900" s="939"/>
      <c r="E17900" s="940"/>
      <c r="F17900" s="941"/>
      <c r="G17900" s="937" t="str">
        <f t="array" ref="G17900">xlookup(F17900,'Internal Staffing Calculator'!E:E,'Internal Staffing Calculator'!C:C,"")</f>
        <v/>
      </c>
      <c r="H17900" s="932" t="str">
        <f t="array" ref="H17900">if(F17900&lt;&gt;"", iferror(index('Internal Staffing Calculator'!B$8:B23500,match(F17900,'Internal Staffing Calculator'!E$8:E23500,0)), "Not In Budget"),"")</f>
        <v/>
      </c>
      <c r="I17900" s="184"/>
      <c r="J17900" s="184"/>
      <c r="K17900" s="184"/>
      <c r="L17900" s="183"/>
    </row>
    <row r="17901">
      <c r="A17901" s="454"/>
      <c r="B17901" s="927"/>
      <c r="C17901" s="580"/>
      <c r="D17901" s="939"/>
      <c r="E17901" s="940"/>
      <c r="F17901" s="941"/>
      <c r="G17901" s="937" t="str">
        <f t="array" ref="G17901">xlookup(F17901,'Internal Staffing Calculator'!E:E,'Internal Staffing Calculator'!C:C,"")</f>
        <v/>
      </c>
      <c r="H17901" s="932" t="str">
        <f t="array" ref="H17901">if(F17901&lt;&gt;"", iferror(index('Internal Staffing Calculator'!B$8:B23500,match(F17901,'Internal Staffing Calculator'!E$8:E23500,0)), "Not In Budget"),"")</f>
        <v/>
      </c>
      <c r="I17901" s="184"/>
      <c r="J17901" s="184"/>
      <c r="K17901" s="184"/>
      <c r="L17901" s="183"/>
    </row>
    <row r="17902">
      <c r="A17902" s="454"/>
      <c r="B17902" s="927"/>
      <c r="C17902" s="580"/>
      <c r="D17902" s="939"/>
      <c r="E17902" s="940"/>
      <c r="F17902" s="941"/>
      <c r="G17902" s="937" t="str">
        <f t="array" ref="G17902">xlookup(F17902,'Internal Staffing Calculator'!E:E,'Internal Staffing Calculator'!C:C,"")</f>
        <v/>
      </c>
      <c r="H17902" s="932" t="str">
        <f t="array" ref="H17902">if(F17902&lt;&gt;"", iferror(index('Internal Staffing Calculator'!B$8:B23500,match(F17902,'Internal Staffing Calculator'!E$8:E23500,0)), "Not In Budget"),"")</f>
        <v/>
      </c>
      <c r="I17902" s="184"/>
      <c r="J17902" s="184"/>
      <c r="K17902" s="184"/>
      <c r="L17902" s="183"/>
    </row>
    <row r="17903">
      <c r="A17903" s="454"/>
      <c r="B17903" s="927"/>
      <c r="C17903" s="580"/>
      <c r="D17903" s="939"/>
      <c r="E17903" s="940"/>
      <c r="F17903" s="941"/>
      <c r="G17903" s="937" t="str">
        <f t="array" ref="G17903">xlookup(F17903,'Internal Staffing Calculator'!E:E,'Internal Staffing Calculator'!C:C,"")</f>
        <v/>
      </c>
      <c r="H17903" s="932" t="str">
        <f t="array" ref="H17903">if(F17903&lt;&gt;"", iferror(index('Internal Staffing Calculator'!B$8:B23500,match(F17903,'Internal Staffing Calculator'!E$8:E23500,0)), "Not In Budget"),"")</f>
        <v/>
      </c>
      <c r="I17903" s="184"/>
      <c r="J17903" s="184"/>
      <c r="K17903" s="184"/>
      <c r="L17903" s="183"/>
    </row>
    <row r="17904">
      <c r="A17904" s="454"/>
      <c r="B17904" s="927"/>
      <c r="C17904" s="580"/>
      <c r="D17904" s="939"/>
      <c r="E17904" s="940"/>
      <c r="F17904" s="941"/>
      <c r="G17904" s="937" t="str">
        <f t="array" ref="G17904">xlookup(F17904,'Internal Staffing Calculator'!E:E,'Internal Staffing Calculator'!C:C,"")</f>
        <v/>
      </c>
      <c r="H17904" s="932" t="str">
        <f t="array" ref="H17904">if(F17904&lt;&gt;"", iferror(index('Internal Staffing Calculator'!B$8:B23500,match(F17904,'Internal Staffing Calculator'!E$8:E23500,0)), "Not In Budget"),"")</f>
        <v/>
      </c>
      <c r="I17904" s="184"/>
      <c r="J17904" s="184"/>
      <c r="K17904" s="184"/>
      <c r="L17904" s="183"/>
    </row>
    <row r="17905">
      <c r="A17905" s="454"/>
      <c r="B17905" s="927"/>
      <c r="C17905" s="580"/>
      <c r="D17905" s="939"/>
      <c r="E17905" s="940"/>
      <c r="F17905" s="941"/>
      <c r="G17905" s="937" t="str">
        <f t="array" ref="G17905">xlookup(F17905,'Internal Staffing Calculator'!E:E,'Internal Staffing Calculator'!C:C,"")</f>
        <v/>
      </c>
      <c r="H17905" s="932" t="str">
        <f t="array" ref="H17905">if(F17905&lt;&gt;"", iferror(index('Internal Staffing Calculator'!B$8:B23500,match(F17905,'Internal Staffing Calculator'!E$8:E23500,0)), "Not In Budget"),"")</f>
        <v/>
      </c>
      <c r="I17905" s="184"/>
      <c r="J17905" s="184"/>
      <c r="K17905" s="184"/>
      <c r="L17905" s="183"/>
    </row>
    <row r="17906">
      <c r="A17906" s="454"/>
      <c r="B17906" s="927"/>
      <c r="C17906" s="580"/>
      <c r="D17906" s="939"/>
      <c r="E17906" s="940"/>
      <c r="F17906" s="941"/>
      <c r="G17906" s="937" t="str">
        <f t="array" ref="G17906">xlookup(F17906,'Internal Staffing Calculator'!E:E,'Internal Staffing Calculator'!C:C,"")</f>
        <v/>
      </c>
      <c r="H17906" s="932" t="str">
        <f t="array" ref="H17906">if(F17906&lt;&gt;"", iferror(index('Internal Staffing Calculator'!B$8:B23500,match(F17906,'Internal Staffing Calculator'!E$8:E23500,0)), "Not In Budget"),"")</f>
        <v/>
      </c>
      <c r="I17906" s="184"/>
      <c r="J17906" s="184"/>
      <c r="K17906" s="184"/>
      <c r="L17906" s="183"/>
    </row>
    <row r="17907">
      <c r="A17907" s="454"/>
      <c r="B17907" s="927"/>
      <c r="C17907" s="580"/>
      <c r="D17907" s="939"/>
      <c r="E17907" s="940"/>
      <c r="F17907" s="941"/>
      <c r="G17907" s="937" t="str">
        <f t="array" ref="G17907">xlookup(F17907,'Internal Staffing Calculator'!E:E,'Internal Staffing Calculator'!C:C,"")</f>
        <v/>
      </c>
      <c r="H17907" s="932" t="str">
        <f t="array" ref="H17907">if(F17907&lt;&gt;"", iferror(index('Internal Staffing Calculator'!B$8:B23500,match(F17907,'Internal Staffing Calculator'!E$8:E23500,0)), "Not In Budget"),"")</f>
        <v/>
      </c>
      <c r="I17907" s="184"/>
      <c r="J17907" s="184"/>
      <c r="K17907" s="184"/>
      <c r="L17907" s="183"/>
    </row>
    <row r="17908">
      <c r="A17908" s="454"/>
      <c r="B17908" s="927"/>
      <c r="C17908" s="580"/>
      <c r="D17908" s="939"/>
      <c r="E17908" s="940"/>
      <c r="F17908" s="941"/>
      <c r="G17908" s="937" t="str">
        <f t="array" ref="G17908">xlookup(F17908,'Internal Staffing Calculator'!E:E,'Internal Staffing Calculator'!C:C,"")</f>
        <v/>
      </c>
      <c r="H17908" s="932" t="str">
        <f t="array" ref="H17908">if(F17908&lt;&gt;"", iferror(index('Internal Staffing Calculator'!B$8:B23500,match(F17908,'Internal Staffing Calculator'!E$8:E23500,0)), "Not In Budget"),"")</f>
        <v/>
      </c>
      <c r="I17908" s="184"/>
      <c r="J17908" s="184"/>
      <c r="K17908" s="184"/>
      <c r="L17908" s="183"/>
    </row>
    <row r="17909">
      <c r="A17909" s="454"/>
      <c r="B17909" s="927"/>
      <c r="C17909" s="580"/>
      <c r="D17909" s="939"/>
      <c r="E17909" s="940"/>
      <c r="F17909" s="941"/>
      <c r="G17909" s="937" t="str">
        <f t="array" ref="G17909">xlookup(F17909,'Internal Staffing Calculator'!E:E,'Internal Staffing Calculator'!C:C,"")</f>
        <v/>
      </c>
      <c r="H17909" s="932" t="str">
        <f t="array" ref="H17909">if(F17909&lt;&gt;"", iferror(index('Internal Staffing Calculator'!B$8:B23500,match(F17909,'Internal Staffing Calculator'!E$8:E23500,0)), "Not In Budget"),"")</f>
        <v/>
      </c>
      <c r="I17909" s="184"/>
      <c r="J17909" s="184"/>
      <c r="K17909" s="184"/>
      <c r="L17909" s="183"/>
    </row>
    <row r="17910">
      <c r="A17910" s="454"/>
      <c r="B17910" s="927"/>
      <c r="C17910" s="580"/>
      <c r="D17910" s="939"/>
      <c r="E17910" s="940"/>
      <c r="F17910" s="941"/>
      <c r="G17910" s="937" t="str">
        <f t="array" ref="G17910">xlookup(F17910,'Internal Staffing Calculator'!E:E,'Internal Staffing Calculator'!C:C,"")</f>
        <v/>
      </c>
      <c r="H17910" s="932" t="str">
        <f t="array" ref="H17910">if(F17910&lt;&gt;"", iferror(index('Internal Staffing Calculator'!B$8:B23500,match(F17910,'Internal Staffing Calculator'!E$8:E23500,0)), "Not In Budget"),"")</f>
        <v/>
      </c>
      <c r="I17910" s="184"/>
      <c r="J17910" s="184"/>
      <c r="K17910" s="184"/>
      <c r="L17910" s="183"/>
    </row>
    <row r="17911">
      <c r="A17911" s="454"/>
      <c r="B17911" s="927"/>
      <c r="C17911" s="580"/>
      <c r="D17911" s="939"/>
      <c r="E17911" s="940"/>
      <c r="F17911" s="941"/>
      <c r="G17911" s="937" t="str">
        <f t="array" ref="G17911">xlookup(F17911,'Internal Staffing Calculator'!E:E,'Internal Staffing Calculator'!C:C,"")</f>
        <v/>
      </c>
      <c r="H17911" s="932" t="str">
        <f t="array" ref="H17911">if(F17911&lt;&gt;"", iferror(index('Internal Staffing Calculator'!B$8:B23500,match(F17911,'Internal Staffing Calculator'!E$8:E23500,0)), "Not In Budget"),"")</f>
        <v/>
      </c>
      <c r="I17911" s="184"/>
      <c r="J17911" s="184"/>
      <c r="K17911" s="184"/>
      <c r="L17911" s="183"/>
    </row>
    <row r="17912">
      <c r="A17912" s="454"/>
      <c r="B17912" s="927"/>
      <c r="C17912" s="580"/>
      <c r="D17912" s="939"/>
      <c r="E17912" s="940"/>
      <c r="F17912" s="941"/>
      <c r="G17912" s="937" t="str">
        <f t="array" ref="G17912">xlookup(F17912,'Internal Staffing Calculator'!E:E,'Internal Staffing Calculator'!C:C,"")</f>
        <v/>
      </c>
      <c r="H17912" s="932" t="str">
        <f t="array" ref="H17912">if(F17912&lt;&gt;"", iferror(index('Internal Staffing Calculator'!B$8:B23500,match(F17912,'Internal Staffing Calculator'!E$8:E23500,0)), "Not In Budget"),"")</f>
        <v/>
      </c>
      <c r="I17912" s="184"/>
      <c r="J17912" s="184"/>
      <c r="K17912" s="184"/>
      <c r="L17912" s="183"/>
    </row>
    <row r="17913">
      <c r="A17913" s="454"/>
      <c r="B17913" s="927"/>
      <c r="C17913" s="580"/>
      <c r="D17913" s="939"/>
      <c r="E17913" s="940"/>
      <c r="F17913" s="941"/>
      <c r="G17913" s="937" t="str">
        <f t="array" ref="G17913">xlookup(F17913,'Internal Staffing Calculator'!E:E,'Internal Staffing Calculator'!C:C,"")</f>
        <v/>
      </c>
      <c r="H17913" s="932" t="str">
        <f t="array" ref="H17913">if(F17913&lt;&gt;"", iferror(index('Internal Staffing Calculator'!B$8:B23500,match(F17913,'Internal Staffing Calculator'!E$8:E23500,0)), "Not In Budget"),"")</f>
        <v/>
      </c>
      <c r="I17913" s="184"/>
      <c r="J17913" s="184"/>
      <c r="K17913" s="184"/>
      <c r="L17913" s="183"/>
    </row>
    <row r="17914">
      <c r="A17914" s="454"/>
      <c r="B17914" s="927"/>
      <c r="C17914" s="580"/>
      <c r="D17914" s="939"/>
      <c r="E17914" s="940"/>
      <c r="F17914" s="941"/>
      <c r="G17914" s="937" t="str">
        <f t="array" ref="G17914">xlookup(F17914,'Internal Staffing Calculator'!E:E,'Internal Staffing Calculator'!C:C,"")</f>
        <v/>
      </c>
      <c r="H17914" s="932" t="str">
        <f t="array" ref="H17914">if(F17914&lt;&gt;"", iferror(index('Internal Staffing Calculator'!B$8:B23500,match(F17914,'Internal Staffing Calculator'!E$8:E23500,0)), "Not In Budget"),"")</f>
        <v/>
      </c>
      <c r="I17914" s="184"/>
      <c r="J17914" s="184"/>
      <c r="K17914" s="184"/>
      <c r="L17914" s="183"/>
    </row>
    <row r="17915">
      <c r="A17915" s="454"/>
      <c r="B17915" s="927"/>
      <c r="C17915" s="580"/>
      <c r="D17915" s="939"/>
      <c r="E17915" s="940"/>
      <c r="F17915" s="941"/>
      <c r="G17915" s="937" t="str">
        <f t="array" ref="G17915">xlookup(F17915,'Internal Staffing Calculator'!E:E,'Internal Staffing Calculator'!C:C,"")</f>
        <v/>
      </c>
      <c r="H17915" s="932" t="str">
        <f t="array" ref="H17915">if(F17915&lt;&gt;"", iferror(index('Internal Staffing Calculator'!B$8:B23500,match(F17915,'Internal Staffing Calculator'!E$8:E23500,0)), "Not In Budget"),"")</f>
        <v/>
      </c>
      <c r="I17915" s="184"/>
      <c r="J17915" s="184"/>
      <c r="K17915" s="184"/>
      <c r="L17915" s="183"/>
    </row>
    <row r="17916">
      <c r="A17916" s="454"/>
      <c r="B17916" s="927"/>
      <c r="C17916" s="580"/>
      <c r="D17916" s="939"/>
      <c r="E17916" s="940"/>
      <c r="F17916" s="941"/>
      <c r="G17916" s="937" t="str">
        <f t="array" ref="G17916">xlookup(F17916,'Internal Staffing Calculator'!E:E,'Internal Staffing Calculator'!C:C,"")</f>
        <v/>
      </c>
      <c r="H17916" s="932" t="str">
        <f t="array" ref="H17916">if(F17916&lt;&gt;"", iferror(index('Internal Staffing Calculator'!B$8:B23500,match(F17916,'Internal Staffing Calculator'!E$8:E23500,0)), "Not In Budget"),"")</f>
        <v/>
      </c>
      <c r="I17916" s="184"/>
      <c r="J17916" s="184"/>
      <c r="K17916" s="184"/>
      <c r="L17916" s="183"/>
    </row>
    <row r="17917">
      <c r="A17917" s="454"/>
      <c r="B17917" s="927"/>
      <c r="C17917" s="580"/>
      <c r="D17917" s="939"/>
      <c r="E17917" s="940"/>
      <c r="F17917" s="941"/>
      <c r="G17917" s="937" t="str">
        <f t="array" ref="G17917">xlookup(F17917,'Internal Staffing Calculator'!E:E,'Internal Staffing Calculator'!C:C,"")</f>
        <v/>
      </c>
      <c r="H17917" s="932" t="str">
        <f t="array" ref="H17917">if(F17917&lt;&gt;"", iferror(index('Internal Staffing Calculator'!B$8:B23500,match(F17917,'Internal Staffing Calculator'!E$8:E23500,0)), "Not In Budget"),"")</f>
        <v/>
      </c>
      <c r="I17917" s="184"/>
      <c r="J17917" s="184"/>
      <c r="K17917" s="184"/>
      <c r="L17917" s="183"/>
    </row>
    <row r="17918">
      <c r="A17918" s="454"/>
      <c r="B17918" s="927"/>
      <c r="C17918" s="580"/>
      <c r="D17918" s="939"/>
      <c r="E17918" s="940"/>
      <c r="F17918" s="941"/>
      <c r="G17918" s="937" t="str">
        <f t="array" ref="G17918">xlookup(F17918,'Internal Staffing Calculator'!E:E,'Internal Staffing Calculator'!C:C,"")</f>
        <v/>
      </c>
      <c r="H17918" s="932" t="str">
        <f t="array" ref="H17918">if(F17918&lt;&gt;"", iferror(index('Internal Staffing Calculator'!B$8:B23500,match(F17918,'Internal Staffing Calculator'!E$8:E23500,0)), "Not In Budget"),"")</f>
        <v/>
      </c>
      <c r="I17918" s="184"/>
      <c r="J17918" s="184"/>
      <c r="K17918" s="184"/>
      <c r="L17918" s="183"/>
    </row>
    <row r="17919">
      <c r="A17919" s="454"/>
      <c r="B17919" s="927"/>
      <c r="C17919" s="580"/>
      <c r="D17919" s="939"/>
      <c r="E17919" s="940"/>
      <c r="F17919" s="941"/>
      <c r="G17919" s="937" t="str">
        <f t="array" ref="G17919">xlookup(F17919,'Internal Staffing Calculator'!E:E,'Internal Staffing Calculator'!C:C,"")</f>
        <v/>
      </c>
      <c r="H17919" s="932" t="str">
        <f t="array" ref="H17919">if(F17919&lt;&gt;"", iferror(index('Internal Staffing Calculator'!B$8:B23500,match(F17919,'Internal Staffing Calculator'!E$8:E23500,0)), "Not In Budget"),"")</f>
        <v/>
      </c>
      <c r="I17919" s="184"/>
      <c r="J17919" s="184"/>
      <c r="K17919" s="184"/>
      <c r="L17919" s="183"/>
    </row>
    <row r="17920">
      <c r="A17920" s="454"/>
      <c r="B17920" s="927"/>
      <c r="C17920" s="580"/>
      <c r="D17920" s="939"/>
      <c r="E17920" s="940"/>
      <c r="F17920" s="941"/>
      <c r="G17920" s="937" t="str">
        <f t="array" ref="G17920">xlookup(F17920,'Internal Staffing Calculator'!E:E,'Internal Staffing Calculator'!C:C,"")</f>
        <v/>
      </c>
      <c r="H17920" s="932" t="str">
        <f t="array" ref="H17920">if(F17920&lt;&gt;"", iferror(index('Internal Staffing Calculator'!B$8:B23500,match(F17920,'Internal Staffing Calculator'!E$8:E23500,0)), "Not In Budget"),"")</f>
        <v/>
      </c>
      <c r="I17920" s="184"/>
      <c r="J17920" s="184"/>
      <c r="K17920" s="184"/>
      <c r="L17920" s="183"/>
    </row>
    <row r="17921">
      <c r="A17921" s="454"/>
      <c r="B17921" s="927"/>
      <c r="C17921" s="580"/>
      <c r="D17921" s="939"/>
      <c r="E17921" s="940"/>
      <c r="F17921" s="941"/>
      <c r="G17921" s="937" t="str">
        <f t="array" ref="G17921">xlookup(F17921,'Internal Staffing Calculator'!E:E,'Internal Staffing Calculator'!C:C,"")</f>
        <v/>
      </c>
      <c r="H17921" s="932" t="str">
        <f t="array" ref="H17921">if(F17921&lt;&gt;"", iferror(index('Internal Staffing Calculator'!B$8:B23500,match(F17921,'Internal Staffing Calculator'!E$8:E23500,0)), "Not In Budget"),"")</f>
        <v/>
      </c>
      <c r="I17921" s="184"/>
      <c r="J17921" s="184"/>
      <c r="K17921" s="184"/>
      <c r="L17921" s="183"/>
    </row>
    <row r="17922">
      <c r="A17922" s="454"/>
      <c r="B17922" s="927"/>
      <c r="C17922" s="580"/>
      <c r="D17922" s="939"/>
      <c r="E17922" s="940"/>
      <c r="F17922" s="941"/>
      <c r="G17922" s="937" t="str">
        <f t="array" ref="G17922">xlookup(F17922,'Internal Staffing Calculator'!E:E,'Internal Staffing Calculator'!C:C,"")</f>
        <v/>
      </c>
      <c r="H17922" s="932" t="str">
        <f t="array" ref="H17922">if(F17922&lt;&gt;"", iferror(index('Internal Staffing Calculator'!B$8:B23500,match(F17922,'Internal Staffing Calculator'!E$8:E23500,0)), "Not In Budget"),"")</f>
        <v/>
      </c>
      <c r="I17922" s="184"/>
      <c r="J17922" s="184"/>
      <c r="K17922" s="184"/>
      <c r="L17922" s="183"/>
    </row>
    <row r="17923">
      <c r="A17923" s="454"/>
      <c r="B17923" s="927"/>
      <c r="C17923" s="580"/>
      <c r="D17923" s="939"/>
      <c r="E17923" s="940"/>
      <c r="F17923" s="941"/>
      <c r="G17923" s="937" t="str">
        <f t="array" ref="G17923">xlookup(F17923,'Internal Staffing Calculator'!E:E,'Internal Staffing Calculator'!C:C,"")</f>
        <v/>
      </c>
      <c r="H17923" s="932" t="str">
        <f t="array" ref="H17923">if(F17923&lt;&gt;"", iferror(index('Internal Staffing Calculator'!B$8:B23500,match(F17923,'Internal Staffing Calculator'!E$8:E23500,0)), "Not In Budget"),"")</f>
        <v/>
      </c>
      <c r="I17923" s="184"/>
      <c r="J17923" s="184"/>
      <c r="K17923" s="184"/>
      <c r="L17923" s="183"/>
    </row>
    <row r="17924">
      <c r="A17924" s="454"/>
      <c r="B17924" s="927"/>
      <c r="C17924" s="580"/>
      <c r="D17924" s="939"/>
      <c r="E17924" s="940"/>
      <c r="F17924" s="941"/>
      <c r="G17924" s="937" t="str">
        <f t="array" ref="G17924">xlookup(F17924,'Internal Staffing Calculator'!E:E,'Internal Staffing Calculator'!C:C,"")</f>
        <v/>
      </c>
      <c r="H17924" s="932" t="str">
        <f t="array" ref="H17924">if(F17924&lt;&gt;"", iferror(index('Internal Staffing Calculator'!B$8:B23500,match(F17924,'Internal Staffing Calculator'!E$8:E23500,0)), "Not In Budget"),"")</f>
        <v/>
      </c>
      <c r="I17924" s="184"/>
      <c r="J17924" s="184"/>
      <c r="K17924" s="184"/>
      <c r="L17924" s="183"/>
    </row>
    <row r="17925">
      <c r="A17925" s="454"/>
      <c r="B17925" s="927"/>
      <c r="C17925" s="580"/>
      <c r="D17925" s="939"/>
      <c r="E17925" s="940"/>
      <c r="F17925" s="941"/>
      <c r="G17925" s="937" t="str">
        <f t="array" ref="G17925">xlookup(F17925,'Internal Staffing Calculator'!E:E,'Internal Staffing Calculator'!C:C,"")</f>
        <v/>
      </c>
      <c r="H17925" s="932" t="str">
        <f t="array" ref="H17925">if(F17925&lt;&gt;"", iferror(index('Internal Staffing Calculator'!B$8:B23500,match(F17925,'Internal Staffing Calculator'!E$8:E23500,0)), "Not In Budget"),"")</f>
        <v/>
      </c>
      <c r="I17925" s="184"/>
      <c r="J17925" s="184"/>
      <c r="K17925" s="184"/>
      <c r="L17925" s="183"/>
    </row>
    <row r="17926">
      <c r="A17926" s="454"/>
      <c r="B17926" s="927"/>
      <c r="C17926" s="580"/>
      <c r="D17926" s="939"/>
      <c r="E17926" s="940"/>
      <c r="F17926" s="941"/>
      <c r="G17926" s="937" t="str">
        <f t="array" ref="G17926">xlookup(F17926,'Internal Staffing Calculator'!E:E,'Internal Staffing Calculator'!C:C,"")</f>
        <v/>
      </c>
      <c r="H17926" s="932" t="str">
        <f t="array" ref="H17926">if(F17926&lt;&gt;"", iferror(index('Internal Staffing Calculator'!B$8:B23500,match(F17926,'Internal Staffing Calculator'!E$8:E23500,0)), "Not In Budget"),"")</f>
        <v/>
      </c>
      <c r="I17926" s="184"/>
      <c r="J17926" s="184"/>
      <c r="K17926" s="184"/>
      <c r="L17926" s="183"/>
    </row>
    <row r="17927">
      <c r="A17927" s="454"/>
      <c r="B17927" s="927"/>
      <c r="C17927" s="580"/>
      <c r="D17927" s="939"/>
      <c r="E17927" s="940"/>
      <c r="F17927" s="941"/>
      <c r="G17927" s="937" t="str">
        <f t="array" ref="G17927">xlookup(F17927,'Internal Staffing Calculator'!E:E,'Internal Staffing Calculator'!C:C,"")</f>
        <v/>
      </c>
      <c r="H17927" s="932" t="str">
        <f t="array" ref="H17927">if(F17927&lt;&gt;"", iferror(index('Internal Staffing Calculator'!B$8:B23500,match(F17927,'Internal Staffing Calculator'!E$8:E23500,0)), "Not In Budget"),"")</f>
        <v/>
      </c>
      <c r="I17927" s="184"/>
      <c r="J17927" s="184"/>
      <c r="K17927" s="184"/>
      <c r="L17927" s="183"/>
    </row>
    <row r="17928">
      <c r="A17928" s="454"/>
      <c r="B17928" s="927"/>
      <c r="C17928" s="580"/>
      <c r="D17928" s="939"/>
      <c r="E17928" s="940"/>
      <c r="F17928" s="941"/>
      <c r="G17928" s="937" t="str">
        <f t="array" ref="G17928">xlookup(F17928,'Internal Staffing Calculator'!E:E,'Internal Staffing Calculator'!C:C,"")</f>
        <v/>
      </c>
      <c r="H17928" s="932" t="str">
        <f t="array" ref="H17928">if(F17928&lt;&gt;"", iferror(index('Internal Staffing Calculator'!B$8:B23500,match(F17928,'Internal Staffing Calculator'!E$8:E23500,0)), "Not In Budget"),"")</f>
        <v/>
      </c>
      <c r="I17928" s="184"/>
      <c r="J17928" s="184"/>
      <c r="K17928" s="184"/>
      <c r="L17928" s="183"/>
    </row>
    <row r="17929">
      <c r="A17929" s="454"/>
      <c r="B17929" s="927"/>
      <c r="C17929" s="580"/>
      <c r="D17929" s="939"/>
      <c r="E17929" s="940"/>
      <c r="F17929" s="941"/>
      <c r="G17929" s="937" t="str">
        <f t="array" ref="G17929">xlookup(F17929,'Internal Staffing Calculator'!E:E,'Internal Staffing Calculator'!C:C,"")</f>
        <v/>
      </c>
      <c r="H17929" s="932" t="str">
        <f t="array" ref="H17929">if(F17929&lt;&gt;"", iferror(index('Internal Staffing Calculator'!B$8:B23500,match(F17929,'Internal Staffing Calculator'!E$8:E23500,0)), "Not In Budget"),"")</f>
        <v/>
      </c>
      <c r="I17929" s="184"/>
      <c r="J17929" s="184"/>
      <c r="K17929" s="184"/>
      <c r="L17929" s="183"/>
    </row>
    <row r="17930">
      <c r="A17930" s="454"/>
      <c r="B17930" s="927"/>
      <c r="C17930" s="580"/>
      <c r="D17930" s="939"/>
      <c r="E17930" s="940"/>
      <c r="F17930" s="941"/>
      <c r="G17930" s="937" t="str">
        <f t="array" ref="G17930">xlookup(F17930,'Internal Staffing Calculator'!E:E,'Internal Staffing Calculator'!C:C,"")</f>
        <v/>
      </c>
      <c r="H17930" s="932" t="str">
        <f t="array" ref="H17930">if(F17930&lt;&gt;"", iferror(index('Internal Staffing Calculator'!B$8:B23500,match(F17930,'Internal Staffing Calculator'!E$8:E23500,0)), "Not In Budget"),"")</f>
        <v/>
      </c>
      <c r="I17930" s="184"/>
      <c r="J17930" s="184"/>
      <c r="K17930" s="184"/>
      <c r="L17930" s="183"/>
    </row>
    <row r="17931">
      <c r="A17931" s="454"/>
      <c r="B17931" s="927"/>
      <c r="C17931" s="580"/>
      <c r="D17931" s="939"/>
      <c r="E17931" s="940"/>
      <c r="F17931" s="941"/>
      <c r="G17931" s="937" t="str">
        <f t="array" ref="G17931">xlookup(F17931,'Internal Staffing Calculator'!E:E,'Internal Staffing Calculator'!C:C,"")</f>
        <v/>
      </c>
      <c r="H17931" s="932" t="str">
        <f t="array" ref="H17931">if(F17931&lt;&gt;"", iferror(index('Internal Staffing Calculator'!B$8:B23500,match(F17931,'Internal Staffing Calculator'!E$8:E23500,0)), "Not In Budget"),"")</f>
        <v/>
      </c>
      <c r="I17931" s="184"/>
      <c r="J17931" s="184"/>
      <c r="K17931" s="184"/>
      <c r="L17931" s="183"/>
    </row>
    <row r="17932">
      <c r="A17932" s="454"/>
      <c r="B17932" s="927"/>
      <c r="C17932" s="580"/>
      <c r="D17932" s="939"/>
      <c r="E17932" s="940"/>
      <c r="F17932" s="941"/>
      <c r="G17932" s="937" t="str">
        <f t="array" ref="G17932">xlookup(F17932,'Internal Staffing Calculator'!E:E,'Internal Staffing Calculator'!C:C,"")</f>
        <v/>
      </c>
      <c r="H17932" s="932" t="str">
        <f t="array" ref="H17932">if(F17932&lt;&gt;"", iferror(index('Internal Staffing Calculator'!B$8:B23500,match(F17932,'Internal Staffing Calculator'!E$8:E23500,0)), "Not In Budget"),"")</f>
        <v/>
      </c>
      <c r="I17932" s="184"/>
      <c r="J17932" s="184"/>
      <c r="K17932" s="184"/>
      <c r="L17932" s="183"/>
    </row>
    <row r="17933">
      <c r="A17933" s="454"/>
      <c r="B17933" s="927"/>
      <c r="C17933" s="580"/>
      <c r="D17933" s="939"/>
      <c r="E17933" s="940"/>
      <c r="F17933" s="941"/>
      <c r="G17933" s="937" t="str">
        <f t="array" ref="G17933">xlookup(F17933,'Internal Staffing Calculator'!E:E,'Internal Staffing Calculator'!C:C,"")</f>
        <v/>
      </c>
      <c r="H17933" s="932" t="str">
        <f t="array" ref="H17933">if(F17933&lt;&gt;"", iferror(index('Internal Staffing Calculator'!B$8:B23500,match(F17933,'Internal Staffing Calculator'!E$8:E23500,0)), "Not In Budget"),"")</f>
        <v/>
      </c>
      <c r="I17933" s="184"/>
      <c r="J17933" s="184"/>
      <c r="K17933" s="184"/>
      <c r="L17933" s="183"/>
    </row>
    <row r="17934">
      <c r="A17934" s="454"/>
      <c r="B17934" s="927"/>
      <c r="C17934" s="580"/>
      <c r="D17934" s="939"/>
      <c r="E17934" s="940"/>
      <c r="F17934" s="941"/>
      <c r="G17934" s="937" t="str">
        <f t="array" ref="G17934">xlookup(F17934,'Internal Staffing Calculator'!E:E,'Internal Staffing Calculator'!C:C,"")</f>
        <v/>
      </c>
      <c r="H17934" s="932" t="str">
        <f t="array" ref="H17934">if(F17934&lt;&gt;"", iferror(index('Internal Staffing Calculator'!B$8:B23500,match(F17934,'Internal Staffing Calculator'!E$8:E23500,0)), "Not In Budget"),"")</f>
        <v/>
      </c>
      <c r="I17934" s="184"/>
      <c r="J17934" s="184"/>
      <c r="K17934" s="184"/>
      <c r="L17934" s="183"/>
    </row>
    <row r="17935">
      <c r="A17935" s="454"/>
      <c r="B17935" s="927"/>
      <c r="C17935" s="580"/>
      <c r="D17935" s="939"/>
      <c r="E17935" s="940"/>
      <c r="F17935" s="941"/>
      <c r="G17935" s="937" t="str">
        <f t="array" ref="G17935">xlookup(F17935,'Internal Staffing Calculator'!E:E,'Internal Staffing Calculator'!C:C,"")</f>
        <v/>
      </c>
      <c r="H17935" s="932" t="str">
        <f t="array" ref="H17935">if(F17935&lt;&gt;"", iferror(index('Internal Staffing Calculator'!B$8:B23500,match(F17935,'Internal Staffing Calculator'!E$8:E23500,0)), "Not In Budget"),"")</f>
        <v/>
      </c>
      <c r="I17935" s="184"/>
      <c r="J17935" s="184"/>
      <c r="K17935" s="184"/>
      <c r="L17935" s="183"/>
    </row>
    <row r="17936">
      <c r="A17936" s="454"/>
      <c r="B17936" s="927"/>
      <c r="C17936" s="580"/>
      <c r="D17936" s="939"/>
      <c r="E17936" s="940"/>
      <c r="F17936" s="941"/>
      <c r="G17936" s="937" t="str">
        <f t="array" ref="G17936">xlookup(F17936,'Internal Staffing Calculator'!E:E,'Internal Staffing Calculator'!C:C,"")</f>
        <v/>
      </c>
      <c r="H17936" s="932" t="str">
        <f t="array" ref="H17936">if(F17936&lt;&gt;"", iferror(index('Internal Staffing Calculator'!B$8:B23500,match(F17936,'Internal Staffing Calculator'!E$8:E23500,0)), "Not In Budget"),"")</f>
        <v/>
      </c>
      <c r="I17936" s="184"/>
      <c r="J17936" s="184"/>
      <c r="K17936" s="184"/>
      <c r="L17936" s="183"/>
    </row>
    <row r="17937">
      <c r="A17937" s="454"/>
      <c r="B17937" s="927"/>
      <c r="C17937" s="580"/>
      <c r="D17937" s="939"/>
      <c r="E17937" s="940"/>
      <c r="F17937" s="941"/>
      <c r="G17937" s="937" t="str">
        <f t="array" ref="G17937">xlookup(F17937,'Internal Staffing Calculator'!E:E,'Internal Staffing Calculator'!C:C,"")</f>
        <v/>
      </c>
      <c r="H17937" s="932" t="str">
        <f t="array" ref="H17937">if(F17937&lt;&gt;"", iferror(index('Internal Staffing Calculator'!B$8:B23500,match(F17937,'Internal Staffing Calculator'!E$8:E23500,0)), "Not In Budget"),"")</f>
        <v/>
      </c>
      <c r="I17937" s="184"/>
      <c r="J17937" s="184"/>
      <c r="K17937" s="184"/>
      <c r="L17937" s="183"/>
    </row>
    <row r="17938">
      <c r="A17938" s="454"/>
      <c r="B17938" s="927"/>
      <c r="C17938" s="580"/>
      <c r="D17938" s="939"/>
      <c r="E17938" s="940"/>
      <c r="F17938" s="941"/>
      <c r="G17938" s="937" t="str">
        <f t="array" ref="G17938">xlookup(F17938,'Internal Staffing Calculator'!E:E,'Internal Staffing Calculator'!C:C,"")</f>
        <v/>
      </c>
      <c r="H17938" s="932" t="str">
        <f t="array" ref="H17938">if(F17938&lt;&gt;"", iferror(index('Internal Staffing Calculator'!B$8:B23500,match(F17938,'Internal Staffing Calculator'!E$8:E23500,0)), "Not In Budget"),"")</f>
        <v/>
      </c>
      <c r="I17938" s="184"/>
      <c r="J17938" s="184"/>
      <c r="K17938" s="184"/>
      <c r="L17938" s="183"/>
    </row>
    <row r="17939">
      <c r="A17939" s="454"/>
      <c r="B17939" s="927"/>
      <c r="C17939" s="580"/>
      <c r="D17939" s="939"/>
      <c r="E17939" s="940"/>
      <c r="F17939" s="941"/>
      <c r="G17939" s="937" t="str">
        <f t="array" ref="G17939">xlookup(F17939,'Internal Staffing Calculator'!E:E,'Internal Staffing Calculator'!C:C,"")</f>
        <v/>
      </c>
      <c r="H17939" s="932" t="str">
        <f t="array" ref="H17939">if(F17939&lt;&gt;"", iferror(index('Internal Staffing Calculator'!B$8:B23500,match(F17939,'Internal Staffing Calculator'!E$8:E23500,0)), "Not In Budget"),"")</f>
        <v/>
      </c>
      <c r="I17939" s="184"/>
      <c r="J17939" s="184"/>
      <c r="K17939" s="184"/>
      <c r="L17939" s="183"/>
    </row>
    <row r="17940">
      <c r="A17940" s="454"/>
      <c r="B17940" s="927"/>
      <c r="C17940" s="580"/>
      <c r="D17940" s="939"/>
      <c r="E17940" s="940"/>
      <c r="F17940" s="941"/>
      <c r="G17940" s="937" t="str">
        <f t="array" ref="G17940">xlookup(F17940,'Internal Staffing Calculator'!E:E,'Internal Staffing Calculator'!C:C,"")</f>
        <v/>
      </c>
      <c r="H17940" s="932" t="str">
        <f t="array" ref="H17940">if(F17940&lt;&gt;"", iferror(index('Internal Staffing Calculator'!B$8:B23500,match(F17940,'Internal Staffing Calculator'!E$8:E23500,0)), "Not In Budget"),"")</f>
        <v/>
      </c>
      <c r="I17940" s="184"/>
      <c r="J17940" s="184"/>
      <c r="K17940" s="184"/>
      <c r="L17940" s="183"/>
    </row>
    <row r="17941">
      <c r="A17941" s="454"/>
      <c r="B17941" s="927"/>
      <c r="C17941" s="580"/>
      <c r="D17941" s="939"/>
      <c r="E17941" s="940"/>
      <c r="F17941" s="941"/>
      <c r="G17941" s="937" t="str">
        <f t="array" ref="G17941">xlookup(F17941,'Internal Staffing Calculator'!E:E,'Internal Staffing Calculator'!C:C,"")</f>
        <v/>
      </c>
      <c r="H17941" s="932" t="str">
        <f t="array" ref="H17941">if(F17941&lt;&gt;"", iferror(index('Internal Staffing Calculator'!B$8:B23500,match(F17941,'Internal Staffing Calculator'!E$8:E23500,0)), "Not In Budget"),"")</f>
        <v/>
      </c>
      <c r="I17941" s="184"/>
      <c r="J17941" s="184"/>
      <c r="K17941" s="184"/>
      <c r="L17941" s="183"/>
    </row>
    <row r="17942">
      <c r="A17942" s="454"/>
      <c r="B17942" s="927"/>
      <c r="C17942" s="580"/>
      <c r="D17942" s="939"/>
      <c r="E17942" s="940"/>
      <c r="F17942" s="941"/>
      <c r="G17942" s="937" t="str">
        <f t="array" ref="G17942">xlookup(F17942,'Internal Staffing Calculator'!E:E,'Internal Staffing Calculator'!C:C,"")</f>
        <v/>
      </c>
      <c r="H17942" s="932" t="str">
        <f t="array" ref="H17942">if(F17942&lt;&gt;"", iferror(index('Internal Staffing Calculator'!B$8:B23500,match(F17942,'Internal Staffing Calculator'!E$8:E23500,0)), "Not In Budget"),"")</f>
        <v/>
      </c>
      <c r="I17942" s="184"/>
      <c r="J17942" s="184"/>
      <c r="K17942" s="184"/>
      <c r="L17942" s="183"/>
    </row>
    <row r="17943">
      <c r="A17943" s="454"/>
      <c r="B17943" s="927"/>
      <c r="C17943" s="580"/>
      <c r="D17943" s="939"/>
      <c r="E17943" s="940"/>
      <c r="F17943" s="941"/>
      <c r="G17943" s="937" t="str">
        <f t="array" ref="G17943">xlookup(F17943,'Internal Staffing Calculator'!E:E,'Internal Staffing Calculator'!C:C,"")</f>
        <v/>
      </c>
      <c r="H17943" s="932" t="str">
        <f t="array" ref="H17943">if(F17943&lt;&gt;"", iferror(index('Internal Staffing Calculator'!B$8:B23500,match(F17943,'Internal Staffing Calculator'!E$8:E23500,0)), "Not In Budget"),"")</f>
        <v/>
      </c>
      <c r="I17943" s="184"/>
      <c r="J17943" s="184"/>
      <c r="K17943" s="184"/>
      <c r="L17943" s="183"/>
    </row>
    <row r="17944">
      <c r="A17944" s="454"/>
      <c r="B17944" s="927"/>
      <c r="C17944" s="580"/>
      <c r="D17944" s="939"/>
      <c r="E17944" s="940"/>
      <c r="F17944" s="941"/>
      <c r="G17944" s="937" t="str">
        <f t="array" ref="G17944">xlookup(F17944,'Internal Staffing Calculator'!E:E,'Internal Staffing Calculator'!C:C,"")</f>
        <v/>
      </c>
      <c r="H17944" s="932" t="str">
        <f t="array" ref="H17944">if(F17944&lt;&gt;"", iferror(index('Internal Staffing Calculator'!B$8:B23500,match(F17944,'Internal Staffing Calculator'!E$8:E23500,0)), "Not In Budget"),"")</f>
        <v/>
      </c>
      <c r="I17944" s="184"/>
      <c r="J17944" s="184"/>
      <c r="K17944" s="184"/>
      <c r="L17944" s="183"/>
    </row>
    <row r="17945">
      <c r="A17945" s="454"/>
      <c r="B17945" s="927"/>
      <c r="C17945" s="580"/>
      <c r="D17945" s="939"/>
      <c r="E17945" s="940"/>
      <c r="F17945" s="941"/>
      <c r="G17945" s="937" t="str">
        <f t="array" ref="G17945">xlookup(F17945,'Internal Staffing Calculator'!E:E,'Internal Staffing Calculator'!C:C,"")</f>
        <v/>
      </c>
      <c r="H17945" s="932" t="str">
        <f t="array" ref="H17945">if(F17945&lt;&gt;"", iferror(index('Internal Staffing Calculator'!B$8:B23500,match(F17945,'Internal Staffing Calculator'!E$8:E23500,0)), "Not In Budget"),"")</f>
        <v/>
      </c>
      <c r="I17945" s="184"/>
      <c r="J17945" s="184"/>
      <c r="K17945" s="184"/>
      <c r="L17945" s="183"/>
    </row>
    <row r="17946">
      <c r="A17946" s="454"/>
      <c r="B17946" s="927"/>
      <c r="C17946" s="580"/>
      <c r="D17946" s="939"/>
      <c r="E17946" s="940"/>
      <c r="F17946" s="941"/>
      <c r="G17946" s="937" t="str">
        <f t="array" ref="G17946">xlookup(F17946,'Internal Staffing Calculator'!E:E,'Internal Staffing Calculator'!C:C,"")</f>
        <v/>
      </c>
      <c r="H17946" s="932" t="str">
        <f t="array" ref="H17946">if(F17946&lt;&gt;"", iferror(index('Internal Staffing Calculator'!B$8:B23500,match(F17946,'Internal Staffing Calculator'!E$8:E23500,0)), "Not In Budget"),"")</f>
        <v/>
      </c>
      <c r="I17946" s="184"/>
      <c r="J17946" s="184"/>
      <c r="K17946" s="184"/>
      <c r="L17946" s="183"/>
    </row>
    <row r="17947">
      <c r="A17947" s="454"/>
      <c r="B17947" s="927"/>
      <c r="C17947" s="580"/>
      <c r="D17947" s="939"/>
      <c r="E17947" s="940"/>
      <c r="F17947" s="941"/>
      <c r="G17947" s="937" t="str">
        <f t="array" ref="G17947">xlookup(F17947,'Internal Staffing Calculator'!E:E,'Internal Staffing Calculator'!C:C,"")</f>
        <v/>
      </c>
      <c r="H17947" s="932" t="str">
        <f t="array" ref="H17947">if(F17947&lt;&gt;"", iferror(index('Internal Staffing Calculator'!B$8:B23500,match(F17947,'Internal Staffing Calculator'!E$8:E23500,0)), "Not In Budget"),"")</f>
        <v/>
      </c>
      <c r="I17947" s="184"/>
      <c r="J17947" s="184"/>
      <c r="K17947" s="184"/>
      <c r="L17947" s="183"/>
    </row>
    <row r="17948">
      <c r="A17948" s="454"/>
      <c r="B17948" s="927"/>
      <c r="C17948" s="580"/>
      <c r="D17948" s="939"/>
      <c r="E17948" s="940"/>
      <c r="F17948" s="941"/>
      <c r="G17948" s="937" t="str">
        <f t="array" ref="G17948">xlookup(F17948,'Internal Staffing Calculator'!E:E,'Internal Staffing Calculator'!C:C,"")</f>
        <v/>
      </c>
      <c r="H17948" s="932" t="str">
        <f t="array" ref="H17948">if(F17948&lt;&gt;"", iferror(index('Internal Staffing Calculator'!B$8:B23500,match(F17948,'Internal Staffing Calculator'!E$8:E23500,0)), "Not In Budget"),"")</f>
        <v/>
      </c>
      <c r="I17948" s="184"/>
      <c r="J17948" s="184"/>
      <c r="K17948" s="184"/>
      <c r="L17948" s="183"/>
    </row>
    <row r="17949">
      <c r="A17949" s="454"/>
      <c r="B17949" s="927"/>
      <c r="C17949" s="580"/>
      <c r="D17949" s="939"/>
      <c r="E17949" s="940"/>
      <c r="F17949" s="941"/>
      <c r="G17949" s="937" t="str">
        <f t="array" ref="G17949">xlookup(F17949,'Internal Staffing Calculator'!E:E,'Internal Staffing Calculator'!C:C,"")</f>
        <v/>
      </c>
      <c r="H17949" s="932" t="str">
        <f t="array" ref="H17949">if(F17949&lt;&gt;"", iferror(index('Internal Staffing Calculator'!B$8:B23500,match(F17949,'Internal Staffing Calculator'!E$8:E23500,0)), "Not In Budget"),"")</f>
        <v/>
      </c>
      <c r="I17949" s="184"/>
      <c r="J17949" s="184"/>
      <c r="K17949" s="184"/>
      <c r="L17949" s="183"/>
    </row>
    <row r="17950">
      <c r="A17950" s="454"/>
      <c r="B17950" s="927"/>
      <c r="C17950" s="580"/>
      <c r="D17950" s="939"/>
      <c r="E17950" s="940"/>
      <c r="F17950" s="941"/>
      <c r="G17950" s="937" t="str">
        <f t="array" ref="G17950">xlookup(F17950,'Internal Staffing Calculator'!E:E,'Internal Staffing Calculator'!C:C,"")</f>
        <v/>
      </c>
      <c r="H17950" s="932" t="str">
        <f t="array" ref="H17950">if(F17950&lt;&gt;"", iferror(index('Internal Staffing Calculator'!B$8:B23500,match(F17950,'Internal Staffing Calculator'!E$8:E23500,0)), "Not In Budget"),"")</f>
        <v/>
      </c>
      <c r="I17950" s="184"/>
      <c r="J17950" s="184"/>
      <c r="K17950" s="184"/>
      <c r="L17950" s="183"/>
    </row>
    <row r="17951">
      <c r="A17951" s="454"/>
      <c r="B17951" s="927"/>
      <c r="C17951" s="580"/>
      <c r="D17951" s="939"/>
      <c r="E17951" s="940"/>
      <c r="F17951" s="941"/>
      <c r="G17951" s="937" t="str">
        <f t="array" ref="G17951">xlookup(F17951,'Internal Staffing Calculator'!E:E,'Internal Staffing Calculator'!C:C,"")</f>
        <v/>
      </c>
      <c r="H17951" s="932" t="str">
        <f t="array" ref="H17951">if(F17951&lt;&gt;"", iferror(index('Internal Staffing Calculator'!B$8:B23500,match(F17951,'Internal Staffing Calculator'!E$8:E23500,0)), "Not In Budget"),"")</f>
        <v/>
      </c>
      <c r="I17951" s="184"/>
      <c r="J17951" s="184"/>
      <c r="K17951" s="184"/>
      <c r="L17951" s="183"/>
    </row>
    <row r="17952">
      <c r="A17952" s="454"/>
      <c r="B17952" s="927"/>
      <c r="C17952" s="580"/>
      <c r="D17952" s="939"/>
      <c r="E17952" s="940"/>
      <c r="F17952" s="941"/>
      <c r="G17952" s="937" t="str">
        <f t="array" ref="G17952">xlookup(F17952,'Internal Staffing Calculator'!E:E,'Internal Staffing Calculator'!C:C,"")</f>
        <v/>
      </c>
      <c r="H17952" s="932" t="str">
        <f t="array" ref="H17952">if(F17952&lt;&gt;"", iferror(index('Internal Staffing Calculator'!B$8:B23500,match(F17952,'Internal Staffing Calculator'!E$8:E23500,0)), "Not In Budget"),"")</f>
        <v/>
      </c>
      <c r="I17952" s="184"/>
      <c r="J17952" s="184"/>
      <c r="K17952" s="184"/>
      <c r="L17952" s="183"/>
    </row>
    <row r="17953">
      <c r="A17953" s="454"/>
      <c r="B17953" s="927"/>
      <c r="C17953" s="580"/>
      <c r="D17953" s="939"/>
      <c r="E17953" s="940"/>
      <c r="F17953" s="941"/>
      <c r="G17953" s="937" t="str">
        <f t="array" ref="G17953">xlookup(F17953,'Internal Staffing Calculator'!E:E,'Internal Staffing Calculator'!C:C,"")</f>
        <v/>
      </c>
      <c r="H17953" s="932" t="str">
        <f t="array" ref="H17953">if(F17953&lt;&gt;"", iferror(index('Internal Staffing Calculator'!B$8:B23500,match(F17953,'Internal Staffing Calculator'!E$8:E23500,0)), "Not In Budget"),"")</f>
        <v/>
      </c>
      <c r="I17953" s="184"/>
      <c r="J17953" s="184"/>
      <c r="K17953" s="184"/>
      <c r="L17953" s="183"/>
    </row>
    <row r="17954">
      <c r="A17954" s="454"/>
      <c r="B17954" s="927"/>
      <c r="C17954" s="580"/>
      <c r="D17954" s="939"/>
      <c r="E17954" s="940"/>
      <c r="F17954" s="941"/>
      <c r="G17954" s="937" t="str">
        <f t="array" ref="G17954">xlookup(F17954,'Internal Staffing Calculator'!E:E,'Internal Staffing Calculator'!C:C,"")</f>
        <v/>
      </c>
      <c r="H17954" s="932" t="str">
        <f t="array" ref="H17954">if(F17954&lt;&gt;"", iferror(index('Internal Staffing Calculator'!B$8:B23500,match(F17954,'Internal Staffing Calculator'!E$8:E23500,0)), "Not In Budget"),"")</f>
        <v/>
      </c>
      <c r="I17954" s="184"/>
      <c r="J17954" s="184"/>
      <c r="K17954" s="184"/>
      <c r="L17954" s="183"/>
    </row>
    <row r="17955">
      <c r="A17955" s="454"/>
      <c r="B17955" s="927"/>
      <c r="C17955" s="580"/>
      <c r="D17955" s="939"/>
      <c r="E17955" s="940"/>
      <c r="F17955" s="941"/>
      <c r="G17955" s="937" t="str">
        <f t="array" ref="G17955">xlookup(F17955,'Internal Staffing Calculator'!E:E,'Internal Staffing Calculator'!C:C,"")</f>
        <v/>
      </c>
      <c r="H17955" s="932" t="str">
        <f t="array" ref="H17955">if(F17955&lt;&gt;"", iferror(index('Internal Staffing Calculator'!B$8:B23500,match(F17955,'Internal Staffing Calculator'!E$8:E23500,0)), "Not In Budget"),"")</f>
        <v/>
      </c>
      <c r="I17955" s="184"/>
      <c r="J17955" s="184"/>
      <c r="K17955" s="184"/>
      <c r="L17955" s="183"/>
    </row>
    <row r="17956">
      <c r="A17956" s="454"/>
      <c r="B17956" s="927"/>
      <c r="C17956" s="580"/>
      <c r="D17956" s="939"/>
      <c r="E17956" s="940"/>
      <c r="F17956" s="941"/>
      <c r="G17956" s="937" t="str">
        <f t="array" ref="G17956">xlookup(F17956,'Internal Staffing Calculator'!E:E,'Internal Staffing Calculator'!C:C,"")</f>
        <v/>
      </c>
      <c r="H17956" s="932" t="str">
        <f t="array" ref="H17956">if(F17956&lt;&gt;"", iferror(index('Internal Staffing Calculator'!B$8:B23500,match(F17956,'Internal Staffing Calculator'!E$8:E23500,0)), "Not In Budget"),"")</f>
        <v/>
      </c>
      <c r="I17956" s="184"/>
      <c r="J17956" s="184"/>
      <c r="K17956" s="184"/>
      <c r="L17956" s="183"/>
    </row>
    <row r="17957">
      <c r="A17957" s="454"/>
      <c r="B17957" s="927"/>
      <c r="C17957" s="580"/>
      <c r="D17957" s="939"/>
      <c r="E17957" s="940"/>
      <c r="F17957" s="941"/>
      <c r="G17957" s="937" t="str">
        <f t="array" ref="G17957">xlookup(F17957,'Internal Staffing Calculator'!E:E,'Internal Staffing Calculator'!C:C,"")</f>
        <v/>
      </c>
      <c r="H17957" s="932" t="str">
        <f t="array" ref="H17957">if(F17957&lt;&gt;"", iferror(index('Internal Staffing Calculator'!B$8:B23500,match(F17957,'Internal Staffing Calculator'!E$8:E23500,0)), "Not In Budget"),"")</f>
        <v/>
      </c>
      <c r="I17957" s="184"/>
      <c r="J17957" s="184"/>
      <c r="K17957" s="184"/>
      <c r="L17957" s="183"/>
    </row>
    <row r="17958">
      <c r="A17958" s="454"/>
      <c r="B17958" s="927"/>
      <c r="C17958" s="580"/>
      <c r="D17958" s="939"/>
      <c r="E17958" s="940"/>
      <c r="F17958" s="941"/>
      <c r="G17958" s="937" t="str">
        <f t="array" ref="G17958">xlookup(F17958,'Internal Staffing Calculator'!E:E,'Internal Staffing Calculator'!C:C,"")</f>
        <v/>
      </c>
      <c r="H17958" s="932" t="str">
        <f t="array" ref="H17958">if(F17958&lt;&gt;"", iferror(index('Internal Staffing Calculator'!B$8:B23500,match(F17958,'Internal Staffing Calculator'!E$8:E23500,0)), "Not In Budget"),"")</f>
        <v/>
      </c>
      <c r="I17958" s="184"/>
      <c r="J17958" s="184"/>
      <c r="K17958" s="184"/>
      <c r="L17958" s="183"/>
    </row>
    <row r="17959">
      <c r="A17959" s="454"/>
      <c r="B17959" s="927"/>
      <c r="C17959" s="580"/>
      <c r="D17959" s="939"/>
      <c r="E17959" s="940"/>
      <c r="F17959" s="941"/>
      <c r="G17959" s="937" t="str">
        <f t="array" ref="G17959">xlookup(F17959,'Internal Staffing Calculator'!E:E,'Internal Staffing Calculator'!C:C,"")</f>
        <v/>
      </c>
      <c r="H17959" s="932" t="str">
        <f t="array" ref="H17959">if(F17959&lt;&gt;"", iferror(index('Internal Staffing Calculator'!B$8:B23500,match(F17959,'Internal Staffing Calculator'!E$8:E23500,0)), "Not In Budget"),"")</f>
        <v/>
      </c>
      <c r="I17959" s="184"/>
      <c r="J17959" s="184"/>
      <c r="K17959" s="184"/>
      <c r="L17959" s="183"/>
    </row>
    <row r="17960">
      <c r="A17960" s="454"/>
      <c r="B17960" s="927"/>
      <c r="C17960" s="580"/>
      <c r="D17960" s="939"/>
      <c r="E17960" s="940"/>
      <c r="F17960" s="941"/>
      <c r="G17960" s="937" t="str">
        <f t="array" ref="G17960">xlookup(F17960,'Internal Staffing Calculator'!E:E,'Internal Staffing Calculator'!C:C,"")</f>
        <v/>
      </c>
      <c r="H17960" s="932" t="str">
        <f t="array" ref="H17960">if(F17960&lt;&gt;"", iferror(index('Internal Staffing Calculator'!B$8:B23500,match(F17960,'Internal Staffing Calculator'!E$8:E23500,0)), "Not In Budget"),"")</f>
        <v/>
      </c>
      <c r="I17960" s="184"/>
      <c r="J17960" s="184"/>
      <c r="K17960" s="184"/>
      <c r="L17960" s="183"/>
    </row>
    <row r="17961">
      <c r="A17961" s="454"/>
      <c r="B17961" s="927"/>
      <c r="C17961" s="580"/>
      <c r="D17961" s="939"/>
      <c r="E17961" s="940"/>
      <c r="F17961" s="941"/>
      <c r="G17961" s="937" t="str">
        <f t="array" ref="G17961">xlookup(F17961,'Internal Staffing Calculator'!E:E,'Internal Staffing Calculator'!C:C,"")</f>
        <v/>
      </c>
      <c r="H17961" s="932" t="str">
        <f t="array" ref="H17961">if(F17961&lt;&gt;"", iferror(index('Internal Staffing Calculator'!B$8:B23500,match(F17961,'Internal Staffing Calculator'!E$8:E23500,0)), "Not In Budget"),"")</f>
        <v/>
      </c>
      <c r="I17961" s="184"/>
      <c r="J17961" s="184"/>
      <c r="K17961" s="184"/>
      <c r="L17961" s="183"/>
    </row>
    <row r="17962">
      <c r="A17962" s="454"/>
      <c r="B17962" s="927"/>
      <c r="C17962" s="580"/>
      <c r="D17962" s="939"/>
      <c r="E17962" s="940"/>
      <c r="F17962" s="941"/>
      <c r="G17962" s="937" t="str">
        <f t="array" ref="G17962">xlookup(F17962,'Internal Staffing Calculator'!E:E,'Internal Staffing Calculator'!C:C,"")</f>
        <v/>
      </c>
      <c r="H17962" s="932" t="str">
        <f t="array" ref="H17962">if(F17962&lt;&gt;"", iferror(index('Internal Staffing Calculator'!B$8:B23500,match(F17962,'Internal Staffing Calculator'!E$8:E23500,0)), "Not In Budget"),"")</f>
        <v/>
      </c>
      <c r="I17962" s="184"/>
      <c r="J17962" s="184"/>
      <c r="K17962" s="184"/>
      <c r="L17962" s="183"/>
    </row>
    <row r="17963">
      <c r="A17963" s="454"/>
      <c r="B17963" s="927"/>
      <c r="C17963" s="580"/>
      <c r="D17963" s="939"/>
      <c r="E17963" s="940"/>
      <c r="F17963" s="941"/>
      <c r="G17963" s="937" t="str">
        <f t="array" ref="G17963">xlookup(F17963,'Internal Staffing Calculator'!E:E,'Internal Staffing Calculator'!C:C,"")</f>
        <v/>
      </c>
      <c r="H17963" s="932" t="str">
        <f t="array" ref="H17963">if(F17963&lt;&gt;"", iferror(index('Internal Staffing Calculator'!B$8:B23500,match(F17963,'Internal Staffing Calculator'!E$8:E23500,0)), "Not In Budget"),"")</f>
        <v/>
      </c>
      <c r="I17963" s="184"/>
      <c r="J17963" s="184"/>
      <c r="K17963" s="184"/>
      <c r="L17963" s="183"/>
    </row>
    <row r="17964">
      <c r="A17964" s="454"/>
      <c r="B17964" s="927"/>
      <c r="C17964" s="580"/>
      <c r="D17964" s="939"/>
      <c r="E17964" s="940"/>
      <c r="F17964" s="941"/>
      <c r="G17964" s="937" t="str">
        <f t="array" ref="G17964">xlookup(F17964,'Internal Staffing Calculator'!E:E,'Internal Staffing Calculator'!C:C,"")</f>
        <v/>
      </c>
      <c r="H17964" s="932" t="str">
        <f t="array" ref="H17964">if(F17964&lt;&gt;"", iferror(index('Internal Staffing Calculator'!B$8:B23500,match(F17964,'Internal Staffing Calculator'!E$8:E23500,0)), "Not In Budget"),"")</f>
        <v/>
      </c>
      <c r="I17964" s="184"/>
      <c r="J17964" s="184"/>
      <c r="K17964" s="184"/>
      <c r="L17964" s="183"/>
    </row>
    <row r="17965">
      <c r="A17965" s="454"/>
      <c r="B17965" s="927"/>
      <c r="C17965" s="580"/>
      <c r="D17965" s="939"/>
      <c r="E17965" s="940"/>
      <c r="F17965" s="941"/>
      <c r="G17965" s="937" t="str">
        <f t="array" ref="G17965">xlookup(F17965,'Internal Staffing Calculator'!E:E,'Internal Staffing Calculator'!C:C,"")</f>
        <v/>
      </c>
      <c r="H17965" s="932" t="str">
        <f t="array" ref="H17965">if(F17965&lt;&gt;"", iferror(index('Internal Staffing Calculator'!B$8:B23500,match(F17965,'Internal Staffing Calculator'!E$8:E23500,0)), "Not In Budget"),"")</f>
        <v/>
      </c>
      <c r="I17965" s="184"/>
      <c r="J17965" s="184"/>
      <c r="K17965" s="184"/>
      <c r="L17965" s="183"/>
    </row>
    <row r="17966">
      <c r="A17966" s="454"/>
      <c r="B17966" s="927"/>
      <c r="C17966" s="580"/>
      <c r="D17966" s="939"/>
      <c r="E17966" s="940"/>
      <c r="F17966" s="941"/>
      <c r="G17966" s="937" t="str">
        <f t="array" ref="G17966">xlookup(F17966,'Internal Staffing Calculator'!E:E,'Internal Staffing Calculator'!C:C,"")</f>
        <v/>
      </c>
      <c r="H17966" s="932" t="str">
        <f t="array" ref="H17966">if(F17966&lt;&gt;"", iferror(index('Internal Staffing Calculator'!B$8:B23500,match(F17966,'Internal Staffing Calculator'!E$8:E23500,0)), "Not In Budget"),"")</f>
        <v/>
      </c>
      <c r="I17966" s="184"/>
      <c r="J17966" s="184"/>
      <c r="K17966" s="184"/>
      <c r="L17966" s="183"/>
    </row>
    <row r="17967">
      <c r="A17967" s="454"/>
      <c r="B17967" s="927"/>
      <c r="C17967" s="580"/>
      <c r="D17967" s="939"/>
      <c r="E17967" s="940"/>
      <c r="F17967" s="941"/>
      <c r="G17967" s="937" t="str">
        <f t="array" ref="G17967">xlookup(F17967,'Internal Staffing Calculator'!E:E,'Internal Staffing Calculator'!C:C,"")</f>
        <v/>
      </c>
      <c r="H17967" s="932" t="str">
        <f t="array" ref="H17967">if(F17967&lt;&gt;"", iferror(index('Internal Staffing Calculator'!B$8:B23500,match(F17967,'Internal Staffing Calculator'!E$8:E23500,0)), "Not In Budget"),"")</f>
        <v/>
      </c>
      <c r="I17967" s="184"/>
      <c r="J17967" s="184"/>
      <c r="K17967" s="184"/>
      <c r="L17967" s="183"/>
    </row>
    <row r="17968">
      <c r="A17968" s="454"/>
      <c r="B17968" s="927"/>
      <c r="C17968" s="580"/>
      <c r="D17968" s="939"/>
      <c r="E17968" s="940"/>
      <c r="F17968" s="941"/>
      <c r="G17968" s="937" t="str">
        <f t="array" ref="G17968">xlookup(F17968,'Internal Staffing Calculator'!E:E,'Internal Staffing Calculator'!C:C,"")</f>
        <v/>
      </c>
      <c r="H17968" s="932" t="str">
        <f t="array" ref="H17968">if(F17968&lt;&gt;"", iferror(index('Internal Staffing Calculator'!B$8:B23500,match(F17968,'Internal Staffing Calculator'!E$8:E23500,0)), "Not In Budget"),"")</f>
        <v/>
      </c>
      <c r="I17968" s="184"/>
      <c r="J17968" s="184"/>
      <c r="K17968" s="184"/>
      <c r="L17968" s="183"/>
    </row>
    <row r="17969">
      <c r="A17969" s="454"/>
      <c r="B17969" s="927"/>
      <c r="C17969" s="580"/>
      <c r="D17969" s="939"/>
      <c r="E17969" s="940"/>
      <c r="F17969" s="941"/>
      <c r="G17969" s="937" t="str">
        <f t="array" ref="G17969">xlookup(F17969,'Internal Staffing Calculator'!E:E,'Internal Staffing Calculator'!C:C,"")</f>
        <v/>
      </c>
      <c r="H17969" s="932" t="str">
        <f t="array" ref="H17969">if(F17969&lt;&gt;"", iferror(index('Internal Staffing Calculator'!B$8:B23500,match(F17969,'Internal Staffing Calculator'!E$8:E23500,0)), "Not In Budget"),"")</f>
        <v/>
      </c>
      <c r="I17969" s="184"/>
      <c r="J17969" s="184"/>
      <c r="K17969" s="184"/>
      <c r="L17969" s="183"/>
    </row>
    <row r="17970">
      <c r="A17970" s="454"/>
      <c r="B17970" s="927"/>
      <c r="C17970" s="580"/>
      <c r="D17970" s="939"/>
      <c r="E17970" s="940"/>
      <c r="F17970" s="941"/>
      <c r="G17970" s="937" t="str">
        <f t="array" ref="G17970">xlookup(F17970,'Internal Staffing Calculator'!E:E,'Internal Staffing Calculator'!C:C,"")</f>
        <v/>
      </c>
      <c r="H17970" s="932" t="str">
        <f t="array" ref="H17970">if(F17970&lt;&gt;"", iferror(index('Internal Staffing Calculator'!B$8:B23500,match(F17970,'Internal Staffing Calculator'!E$8:E23500,0)), "Not In Budget"),"")</f>
        <v/>
      </c>
      <c r="I17970" s="184"/>
      <c r="J17970" s="184"/>
      <c r="K17970" s="184"/>
      <c r="L17970" s="183"/>
    </row>
    <row r="17971">
      <c r="A17971" s="454"/>
      <c r="B17971" s="927"/>
      <c r="C17971" s="580"/>
      <c r="D17971" s="939"/>
      <c r="E17971" s="940"/>
      <c r="F17971" s="941"/>
      <c r="G17971" s="937" t="str">
        <f t="array" ref="G17971">xlookup(F17971,'Internal Staffing Calculator'!E:E,'Internal Staffing Calculator'!C:C,"")</f>
        <v/>
      </c>
      <c r="H17971" s="932" t="str">
        <f t="array" ref="H17971">if(F17971&lt;&gt;"", iferror(index('Internal Staffing Calculator'!B$8:B23500,match(F17971,'Internal Staffing Calculator'!E$8:E23500,0)), "Not In Budget"),"")</f>
        <v/>
      </c>
      <c r="I17971" s="184"/>
      <c r="J17971" s="184"/>
      <c r="K17971" s="184"/>
      <c r="L17971" s="183"/>
    </row>
    <row r="17972">
      <c r="A17972" s="454"/>
      <c r="B17972" s="927"/>
      <c r="C17972" s="580"/>
      <c r="D17972" s="939"/>
      <c r="E17972" s="940"/>
      <c r="F17972" s="941"/>
      <c r="G17972" s="937" t="str">
        <f t="array" ref="G17972">xlookup(F17972,'Internal Staffing Calculator'!E:E,'Internal Staffing Calculator'!C:C,"")</f>
        <v/>
      </c>
      <c r="H17972" s="932" t="str">
        <f t="array" ref="H17972">if(F17972&lt;&gt;"", iferror(index('Internal Staffing Calculator'!B$8:B23500,match(F17972,'Internal Staffing Calculator'!E$8:E23500,0)), "Not In Budget"),"")</f>
        <v/>
      </c>
      <c r="I17972" s="184"/>
      <c r="J17972" s="184"/>
      <c r="K17972" s="184"/>
      <c r="L17972" s="183"/>
    </row>
    <row r="17973">
      <c r="A17973" s="454"/>
      <c r="B17973" s="927"/>
      <c r="C17973" s="580"/>
      <c r="D17973" s="939"/>
      <c r="E17973" s="940"/>
      <c r="F17973" s="941"/>
      <c r="G17973" s="937" t="str">
        <f t="array" ref="G17973">xlookup(F17973,'Internal Staffing Calculator'!E:E,'Internal Staffing Calculator'!C:C,"")</f>
        <v/>
      </c>
      <c r="H17973" s="932" t="str">
        <f t="array" ref="H17973">if(F17973&lt;&gt;"", iferror(index('Internal Staffing Calculator'!B$8:B23500,match(F17973,'Internal Staffing Calculator'!E$8:E23500,0)), "Not In Budget"),"")</f>
        <v/>
      </c>
      <c r="I17973" s="184"/>
      <c r="J17973" s="184"/>
      <c r="K17973" s="184"/>
      <c r="L17973" s="183"/>
    </row>
    <row r="17974">
      <c r="A17974" s="454"/>
      <c r="B17974" s="927"/>
      <c r="C17974" s="580"/>
      <c r="D17974" s="939"/>
      <c r="E17974" s="940"/>
      <c r="F17974" s="941"/>
      <c r="G17974" s="937" t="str">
        <f t="array" ref="G17974">xlookup(F17974,'Internal Staffing Calculator'!E:E,'Internal Staffing Calculator'!C:C,"")</f>
        <v/>
      </c>
      <c r="H17974" s="932" t="str">
        <f t="array" ref="H17974">if(F17974&lt;&gt;"", iferror(index('Internal Staffing Calculator'!B$8:B23500,match(F17974,'Internal Staffing Calculator'!E$8:E23500,0)), "Not In Budget"),"")</f>
        <v/>
      </c>
      <c r="I17974" s="184"/>
      <c r="J17974" s="184"/>
      <c r="K17974" s="184"/>
      <c r="L17974" s="183"/>
    </row>
    <row r="17975">
      <c r="A17975" s="454"/>
      <c r="B17975" s="927"/>
      <c r="C17975" s="580"/>
      <c r="D17975" s="939"/>
      <c r="E17975" s="940"/>
      <c r="F17975" s="941"/>
      <c r="G17975" s="937" t="str">
        <f t="array" ref="G17975">xlookup(F17975,'Internal Staffing Calculator'!E:E,'Internal Staffing Calculator'!C:C,"")</f>
        <v/>
      </c>
      <c r="H17975" s="932" t="str">
        <f t="array" ref="H17975">if(F17975&lt;&gt;"", iferror(index('Internal Staffing Calculator'!B$8:B23500,match(F17975,'Internal Staffing Calculator'!E$8:E23500,0)), "Not In Budget"),"")</f>
        <v/>
      </c>
      <c r="I17975" s="184"/>
      <c r="J17975" s="184"/>
      <c r="K17975" s="184"/>
      <c r="L17975" s="183"/>
    </row>
    <row r="17976">
      <c r="A17976" s="454"/>
      <c r="B17976" s="927"/>
      <c r="C17976" s="580"/>
      <c r="D17976" s="939"/>
      <c r="E17976" s="940"/>
      <c r="F17976" s="941"/>
      <c r="G17976" s="937" t="str">
        <f t="array" ref="G17976">xlookup(F17976,'Internal Staffing Calculator'!E:E,'Internal Staffing Calculator'!C:C,"")</f>
        <v/>
      </c>
      <c r="H17976" s="932" t="str">
        <f t="array" ref="H17976">if(F17976&lt;&gt;"", iferror(index('Internal Staffing Calculator'!B$8:B23500,match(F17976,'Internal Staffing Calculator'!E$8:E23500,0)), "Not In Budget"),"")</f>
        <v/>
      </c>
      <c r="I17976" s="184"/>
      <c r="J17976" s="184"/>
      <c r="K17976" s="184"/>
      <c r="L17976" s="183"/>
    </row>
    <row r="17977">
      <c r="A17977" s="454"/>
      <c r="B17977" s="927"/>
      <c r="C17977" s="580"/>
      <c r="D17977" s="939"/>
      <c r="E17977" s="940"/>
      <c r="F17977" s="941"/>
      <c r="G17977" s="937" t="str">
        <f t="array" ref="G17977">xlookup(F17977,'Internal Staffing Calculator'!E:E,'Internal Staffing Calculator'!C:C,"")</f>
        <v/>
      </c>
      <c r="H17977" s="932" t="str">
        <f t="array" ref="H17977">if(F17977&lt;&gt;"", iferror(index('Internal Staffing Calculator'!B$8:B23500,match(F17977,'Internal Staffing Calculator'!E$8:E23500,0)), "Not In Budget"),"")</f>
        <v/>
      </c>
      <c r="I17977" s="184"/>
      <c r="J17977" s="184"/>
      <c r="K17977" s="184"/>
      <c r="L17977" s="183"/>
    </row>
    <row r="17978">
      <c r="A17978" s="454"/>
      <c r="B17978" s="927"/>
      <c r="C17978" s="580"/>
      <c r="D17978" s="939"/>
      <c r="E17978" s="940"/>
      <c r="F17978" s="941"/>
      <c r="G17978" s="937" t="str">
        <f t="array" ref="G17978">xlookup(F17978,'Internal Staffing Calculator'!E:E,'Internal Staffing Calculator'!C:C,"")</f>
        <v/>
      </c>
      <c r="H17978" s="932" t="str">
        <f t="array" ref="H17978">if(F17978&lt;&gt;"", iferror(index('Internal Staffing Calculator'!B$8:B23500,match(F17978,'Internal Staffing Calculator'!E$8:E23500,0)), "Not In Budget"),"")</f>
        <v/>
      </c>
      <c r="I17978" s="184"/>
      <c r="J17978" s="184"/>
      <c r="K17978" s="184"/>
      <c r="L17978" s="183"/>
    </row>
    <row r="17979">
      <c r="A17979" s="454"/>
      <c r="B17979" s="927"/>
      <c r="C17979" s="580"/>
      <c r="D17979" s="939"/>
      <c r="E17979" s="940"/>
      <c r="F17979" s="941"/>
      <c r="G17979" s="937" t="str">
        <f t="array" ref="G17979">xlookup(F17979,'Internal Staffing Calculator'!E:E,'Internal Staffing Calculator'!C:C,"")</f>
        <v/>
      </c>
      <c r="H17979" s="932" t="str">
        <f t="array" ref="H17979">if(F17979&lt;&gt;"", iferror(index('Internal Staffing Calculator'!B$8:B23500,match(F17979,'Internal Staffing Calculator'!E$8:E23500,0)), "Not In Budget"),"")</f>
        <v/>
      </c>
      <c r="I17979" s="184"/>
      <c r="J17979" s="184"/>
      <c r="K17979" s="184"/>
      <c r="L17979" s="183"/>
    </row>
    <row r="17980">
      <c r="A17980" s="454"/>
      <c r="B17980" s="927"/>
      <c r="C17980" s="580"/>
      <c r="D17980" s="939"/>
      <c r="E17980" s="940"/>
      <c r="F17980" s="941"/>
      <c r="G17980" s="937" t="str">
        <f t="array" ref="G17980">xlookup(F17980,'Internal Staffing Calculator'!E:E,'Internal Staffing Calculator'!C:C,"")</f>
        <v/>
      </c>
      <c r="H17980" s="932" t="str">
        <f t="array" ref="H17980">if(F17980&lt;&gt;"", iferror(index('Internal Staffing Calculator'!B$8:B23500,match(F17980,'Internal Staffing Calculator'!E$8:E23500,0)), "Not In Budget"),"")</f>
        <v/>
      </c>
      <c r="I17980" s="184"/>
      <c r="J17980" s="184"/>
      <c r="K17980" s="184"/>
      <c r="L17980" s="183"/>
    </row>
    <row r="17981">
      <c r="A17981" s="454"/>
      <c r="B17981" s="927"/>
      <c r="C17981" s="580"/>
      <c r="D17981" s="939"/>
      <c r="E17981" s="940"/>
      <c r="F17981" s="941"/>
      <c r="G17981" s="937" t="str">
        <f t="array" ref="G17981">xlookup(F17981,'Internal Staffing Calculator'!E:E,'Internal Staffing Calculator'!C:C,"")</f>
        <v/>
      </c>
      <c r="H17981" s="932" t="str">
        <f t="array" ref="H17981">if(F17981&lt;&gt;"", iferror(index('Internal Staffing Calculator'!B$8:B23500,match(F17981,'Internal Staffing Calculator'!E$8:E23500,0)), "Not In Budget"),"")</f>
        <v/>
      </c>
      <c r="I17981" s="184"/>
      <c r="J17981" s="184"/>
      <c r="K17981" s="184"/>
      <c r="L17981" s="183"/>
    </row>
    <row r="17982">
      <c r="A17982" s="454"/>
      <c r="B17982" s="927"/>
      <c r="C17982" s="580"/>
      <c r="D17982" s="939"/>
      <c r="E17982" s="940"/>
      <c r="F17982" s="941"/>
      <c r="G17982" s="937" t="str">
        <f t="array" ref="G17982">xlookup(F17982,'Internal Staffing Calculator'!E:E,'Internal Staffing Calculator'!C:C,"")</f>
        <v/>
      </c>
      <c r="H17982" s="932" t="str">
        <f t="array" ref="H17982">if(F17982&lt;&gt;"", iferror(index('Internal Staffing Calculator'!B$8:B23500,match(F17982,'Internal Staffing Calculator'!E$8:E23500,0)), "Not In Budget"),"")</f>
        <v/>
      </c>
      <c r="I17982" s="184"/>
      <c r="J17982" s="184"/>
      <c r="K17982" s="184"/>
      <c r="L17982" s="183"/>
    </row>
    <row r="17983">
      <c r="A17983" s="454"/>
      <c r="B17983" s="927"/>
      <c r="C17983" s="580"/>
      <c r="D17983" s="939"/>
      <c r="E17983" s="940"/>
      <c r="F17983" s="941"/>
      <c r="G17983" s="937" t="str">
        <f t="array" ref="G17983">xlookup(F17983,'Internal Staffing Calculator'!E:E,'Internal Staffing Calculator'!C:C,"")</f>
        <v/>
      </c>
      <c r="H17983" s="932" t="str">
        <f t="array" ref="H17983">if(F17983&lt;&gt;"", iferror(index('Internal Staffing Calculator'!B$8:B23500,match(F17983,'Internal Staffing Calculator'!E$8:E23500,0)), "Not In Budget"),"")</f>
        <v/>
      </c>
      <c r="I17983" s="184"/>
      <c r="J17983" s="184"/>
      <c r="K17983" s="184"/>
      <c r="L17983" s="183"/>
    </row>
    <row r="17984">
      <c r="A17984" s="454"/>
      <c r="B17984" s="927"/>
      <c r="C17984" s="580"/>
      <c r="D17984" s="939"/>
      <c r="E17984" s="940"/>
      <c r="F17984" s="941"/>
      <c r="G17984" s="937" t="str">
        <f t="array" ref="G17984">xlookup(F17984,'Internal Staffing Calculator'!E:E,'Internal Staffing Calculator'!C:C,"")</f>
        <v/>
      </c>
      <c r="H17984" s="932" t="str">
        <f t="array" ref="H17984">if(F17984&lt;&gt;"", iferror(index('Internal Staffing Calculator'!B$8:B23500,match(F17984,'Internal Staffing Calculator'!E$8:E23500,0)), "Not In Budget"),"")</f>
        <v/>
      </c>
      <c r="I17984" s="184"/>
      <c r="J17984" s="184"/>
      <c r="K17984" s="184"/>
      <c r="L17984" s="183"/>
    </row>
    <row r="17985">
      <c r="A17985" s="454"/>
      <c r="B17985" s="927"/>
      <c r="C17985" s="580"/>
      <c r="D17985" s="939"/>
      <c r="E17985" s="940"/>
      <c r="F17985" s="941"/>
      <c r="G17985" s="937" t="str">
        <f t="array" ref="G17985">xlookup(F17985,'Internal Staffing Calculator'!E:E,'Internal Staffing Calculator'!C:C,"")</f>
        <v/>
      </c>
      <c r="H17985" s="932" t="str">
        <f t="array" ref="H17985">if(F17985&lt;&gt;"", iferror(index('Internal Staffing Calculator'!B$8:B23500,match(F17985,'Internal Staffing Calculator'!E$8:E23500,0)), "Not In Budget"),"")</f>
        <v/>
      </c>
      <c r="I17985" s="184"/>
      <c r="J17985" s="184"/>
      <c r="K17985" s="184"/>
      <c r="L17985" s="183"/>
    </row>
    <row r="17986">
      <c r="A17986" s="454"/>
      <c r="B17986" s="927"/>
      <c r="C17986" s="580"/>
      <c r="D17986" s="939"/>
      <c r="E17986" s="940"/>
      <c r="F17986" s="941"/>
      <c r="G17986" s="937" t="str">
        <f t="array" ref="G17986">xlookup(F17986,'Internal Staffing Calculator'!E:E,'Internal Staffing Calculator'!C:C,"")</f>
        <v/>
      </c>
      <c r="H17986" s="932" t="str">
        <f t="array" ref="H17986">if(F17986&lt;&gt;"", iferror(index('Internal Staffing Calculator'!B$8:B23500,match(F17986,'Internal Staffing Calculator'!E$8:E23500,0)), "Not In Budget"),"")</f>
        <v/>
      </c>
      <c r="I17986" s="184"/>
      <c r="J17986" s="184"/>
      <c r="K17986" s="184"/>
      <c r="L17986" s="183"/>
    </row>
    <row r="17987">
      <c r="A17987" s="454"/>
      <c r="B17987" s="927"/>
      <c r="C17987" s="580"/>
      <c r="D17987" s="939"/>
      <c r="E17987" s="940"/>
      <c r="F17987" s="941"/>
      <c r="G17987" s="937" t="str">
        <f t="array" ref="G17987">xlookup(F17987,'Internal Staffing Calculator'!E:E,'Internal Staffing Calculator'!C:C,"")</f>
        <v/>
      </c>
      <c r="H17987" s="932" t="str">
        <f t="array" ref="H17987">if(F17987&lt;&gt;"", iferror(index('Internal Staffing Calculator'!B$8:B23500,match(F17987,'Internal Staffing Calculator'!E$8:E23500,0)), "Not In Budget"),"")</f>
        <v/>
      </c>
      <c r="I17987" s="184"/>
      <c r="J17987" s="184"/>
      <c r="K17987" s="184"/>
      <c r="L17987" s="183"/>
    </row>
    <row r="17988">
      <c r="A17988" s="454"/>
      <c r="B17988" s="927"/>
      <c r="C17988" s="580"/>
      <c r="D17988" s="939"/>
      <c r="E17988" s="940"/>
      <c r="F17988" s="941"/>
      <c r="G17988" s="937" t="str">
        <f t="array" ref="G17988">xlookup(F17988,'Internal Staffing Calculator'!E:E,'Internal Staffing Calculator'!C:C,"")</f>
        <v/>
      </c>
      <c r="H17988" s="932" t="str">
        <f t="array" ref="H17988">if(F17988&lt;&gt;"", iferror(index('Internal Staffing Calculator'!B$8:B23500,match(F17988,'Internal Staffing Calculator'!E$8:E23500,0)), "Not In Budget"),"")</f>
        <v/>
      </c>
      <c r="I17988" s="184"/>
      <c r="J17988" s="184"/>
      <c r="K17988" s="184"/>
      <c r="L17988" s="183"/>
    </row>
    <row r="17989">
      <c r="A17989" s="454"/>
      <c r="B17989" s="927"/>
      <c r="C17989" s="580"/>
      <c r="D17989" s="939"/>
      <c r="E17989" s="940"/>
      <c r="F17989" s="941"/>
      <c r="G17989" s="937" t="str">
        <f t="array" ref="G17989">xlookup(F17989,'Internal Staffing Calculator'!E:E,'Internal Staffing Calculator'!C:C,"")</f>
        <v/>
      </c>
      <c r="H17989" s="932" t="str">
        <f t="array" ref="H17989">if(F17989&lt;&gt;"", iferror(index('Internal Staffing Calculator'!B$8:B23500,match(F17989,'Internal Staffing Calculator'!E$8:E23500,0)), "Not In Budget"),"")</f>
        <v/>
      </c>
      <c r="I17989" s="184"/>
      <c r="J17989" s="184"/>
      <c r="K17989" s="184"/>
      <c r="L17989" s="183"/>
    </row>
    <row r="17990">
      <c r="A17990" s="454"/>
      <c r="B17990" s="927"/>
      <c r="C17990" s="580"/>
      <c r="D17990" s="939"/>
      <c r="E17990" s="940"/>
      <c r="F17990" s="941"/>
      <c r="G17990" s="937" t="str">
        <f t="array" ref="G17990">xlookup(F17990,'Internal Staffing Calculator'!E:E,'Internal Staffing Calculator'!C:C,"")</f>
        <v/>
      </c>
      <c r="H17990" s="932" t="str">
        <f t="array" ref="H17990">if(F17990&lt;&gt;"", iferror(index('Internal Staffing Calculator'!B$8:B23500,match(F17990,'Internal Staffing Calculator'!E$8:E23500,0)), "Not In Budget"),"")</f>
        <v/>
      </c>
      <c r="I17990" s="184"/>
      <c r="J17990" s="184"/>
      <c r="K17990" s="184"/>
      <c r="L17990" s="183"/>
    </row>
    <row r="17991">
      <c r="A17991" s="454"/>
      <c r="B17991" s="927"/>
      <c r="C17991" s="580"/>
      <c r="D17991" s="939"/>
      <c r="E17991" s="940"/>
      <c r="F17991" s="941"/>
      <c r="G17991" s="937" t="str">
        <f t="array" ref="G17991">xlookup(F17991,'Internal Staffing Calculator'!E:E,'Internal Staffing Calculator'!C:C,"")</f>
        <v/>
      </c>
      <c r="H17991" s="932" t="str">
        <f t="array" ref="H17991">if(F17991&lt;&gt;"", iferror(index('Internal Staffing Calculator'!B$8:B23500,match(F17991,'Internal Staffing Calculator'!E$8:E23500,0)), "Not In Budget"),"")</f>
        <v/>
      </c>
      <c r="I17991" s="184"/>
      <c r="J17991" s="184"/>
      <c r="K17991" s="184"/>
      <c r="L17991" s="183"/>
    </row>
    <row r="17992">
      <c r="A17992" s="454"/>
      <c r="B17992" s="927"/>
      <c r="C17992" s="580"/>
      <c r="D17992" s="939"/>
      <c r="E17992" s="940"/>
      <c r="F17992" s="941"/>
      <c r="G17992" s="937" t="str">
        <f t="array" ref="G17992">xlookup(F17992,'Internal Staffing Calculator'!E:E,'Internal Staffing Calculator'!C:C,"")</f>
        <v/>
      </c>
      <c r="H17992" s="932" t="str">
        <f t="array" ref="H17992">if(F17992&lt;&gt;"", iferror(index('Internal Staffing Calculator'!B$8:B23500,match(F17992,'Internal Staffing Calculator'!E$8:E23500,0)), "Not In Budget"),"")</f>
        <v/>
      </c>
      <c r="I17992" s="184"/>
      <c r="J17992" s="184"/>
      <c r="K17992" s="184"/>
      <c r="L17992" s="183"/>
    </row>
    <row r="17993">
      <c r="A17993" s="454"/>
      <c r="B17993" s="927"/>
      <c r="C17993" s="580"/>
      <c r="D17993" s="939"/>
      <c r="E17993" s="940"/>
      <c r="F17993" s="941"/>
      <c r="G17993" s="937" t="str">
        <f t="array" ref="G17993">xlookup(F17993,'Internal Staffing Calculator'!E:E,'Internal Staffing Calculator'!C:C,"")</f>
        <v/>
      </c>
      <c r="H17993" s="932" t="str">
        <f t="array" ref="H17993">if(F17993&lt;&gt;"", iferror(index('Internal Staffing Calculator'!B$8:B23500,match(F17993,'Internal Staffing Calculator'!E$8:E23500,0)), "Not In Budget"),"")</f>
        <v/>
      </c>
      <c r="I17993" s="184"/>
      <c r="J17993" s="184"/>
      <c r="K17993" s="184"/>
      <c r="L17993" s="183"/>
    </row>
    <row r="17994">
      <c r="A17994" s="454"/>
      <c r="B17994" s="927"/>
      <c r="C17994" s="580"/>
      <c r="D17994" s="939"/>
      <c r="E17994" s="940"/>
      <c r="F17994" s="941"/>
      <c r="G17994" s="937" t="str">
        <f t="array" ref="G17994">xlookup(F17994,'Internal Staffing Calculator'!E:E,'Internal Staffing Calculator'!C:C,"")</f>
        <v/>
      </c>
      <c r="H17994" s="932" t="str">
        <f t="array" ref="H17994">if(F17994&lt;&gt;"", iferror(index('Internal Staffing Calculator'!B$8:B23500,match(F17994,'Internal Staffing Calculator'!E$8:E23500,0)), "Not In Budget"),"")</f>
        <v/>
      </c>
      <c r="I17994" s="184"/>
      <c r="J17994" s="184"/>
      <c r="K17994" s="184"/>
      <c r="L17994" s="183"/>
    </row>
    <row r="17995">
      <c r="A17995" s="454"/>
      <c r="B17995" s="927"/>
      <c r="C17995" s="580"/>
      <c r="D17995" s="939"/>
      <c r="E17995" s="940"/>
      <c r="F17995" s="941"/>
      <c r="G17995" s="937" t="str">
        <f t="array" ref="G17995">xlookup(F17995,'Internal Staffing Calculator'!E:E,'Internal Staffing Calculator'!C:C,"")</f>
        <v/>
      </c>
      <c r="H17995" s="932" t="str">
        <f t="array" ref="H17995">if(F17995&lt;&gt;"", iferror(index('Internal Staffing Calculator'!B$8:B23500,match(F17995,'Internal Staffing Calculator'!E$8:E23500,0)), "Not In Budget"),"")</f>
        <v/>
      </c>
      <c r="I17995" s="184"/>
      <c r="J17995" s="184"/>
      <c r="K17995" s="184"/>
      <c r="L17995" s="183"/>
    </row>
    <row r="17996">
      <c r="A17996" s="454"/>
      <c r="B17996" s="927"/>
      <c r="C17996" s="580"/>
      <c r="D17996" s="939"/>
      <c r="E17996" s="940"/>
      <c r="F17996" s="941"/>
      <c r="G17996" s="937" t="str">
        <f t="array" ref="G17996">xlookup(F17996,'Internal Staffing Calculator'!E:E,'Internal Staffing Calculator'!C:C,"")</f>
        <v/>
      </c>
      <c r="H17996" s="932" t="str">
        <f t="array" ref="H17996">if(F17996&lt;&gt;"", iferror(index('Internal Staffing Calculator'!B$8:B23500,match(F17996,'Internal Staffing Calculator'!E$8:E23500,0)), "Not In Budget"),"")</f>
        <v/>
      </c>
      <c r="I17996" s="184"/>
      <c r="J17996" s="184"/>
      <c r="K17996" s="184"/>
      <c r="L17996" s="183"/>
    </row>
    <row r="17997">
      <c r="A17997" s="454"/>
      <c r="B17997" s="927"/>
      <c r="C17997" s="580"/>
      <c r="D17997" s="939"/>
      <c r="E17997" s="940"/>
      <c r="F17997" s="941"/>
      <c r="G17997" s="937" t="str">
        <f t="array" ref="G17997">xlookup(F17997,'Internal Staffing Calculator'!E:E,'Internal Staffing Calculator'!C:C,"")</f>
        <v/>
      </c>
      <c r="H17997" s="932" t="str">
        <f t="array" ref="H17997">if(F17997&lt;&gt;"", iferror(index('Internal Staffing Calculator'!B$8:B23500,match(F17997,'Internal Staffing Calculator'!E$8:E23500,0)), "Not In Budget"),"")</f>
        <v/>
      </c>
      <c r="I17997" s="184"/>
      <c r="J17997" s="184"/>
      <c r="K17997" s="184"/>
      <c r="L17997" s="183"/>
    </row>
    <row r="17998">
      <c r="A17998" s="454"/>
      <c r="B17998" s="927"/>
      <c r="C17998" s="580"/>
      <c r="D17998" s="939"/>
      <c r="E17998" s="940"/>
      <c r="F17998" s="941"/>
      <c r="G17998" s="937" t="str">
        <f t="array" ref="G17998">xlookup(F17998,'Internal Staffing Calculator'!E:E,'Internal Staffing Calculator'!C:C,"")</f>
        <v/>
      </c>
      <c r="H17998" s="932" t="str">
        <f t="array" ref="H17998">if(F17998&lt;&gt;"", iferror(index('Internal Staffing Calculator'!B$8:B23500,match(F17998,'Internal Staffing Calculator'!E$8:E23500,0)), "Not In Budget"),"")</f>
        <v/>
      </c>
      <c r="I17998" s="184"/>
      <c r="J17998" s="184"/>
      <c r="K17998" s="184"/>
      <c r="L17998" s="183"/>
    </row>
    <row r="17999">
      <c r="A17999" s="454"/>
      <c r="B17999" s="927"/>
      <c r="C17999" s="580"/>
      <c r="D17999" s="939"/>
      <c r="E17999" s="940"/>
      <c r="F17999" s="941"/>
      <c r="G17999" s="937" t="str">
        <f t="array" ref="G17999">xlookup(F17999,'Internal Staffing Calculator'!E:E,'Internal Staffing Calculator'!C:C,"")</f>
        <v/>
      </c>
      <c r="H17999" s="932" t="str">
        <f t="array" ref="H17999">if(F17999&lt;&gt;"", iferror(index('Internal Staffing Calculator'!B$8:B23500,match(F17999,'Internal Staffing Calculator'!E$8:E23500,0)), "Not In Budget"),"")</f>
        <v/>
      </c>
      <c r="I17999" s="184"/>
      <c r="J17999" s="184"/>
      <c r="K17999" s="184"/>
      <c r="L17999" s="183"/>
    </row>
    <row r="18000">
      <c r="A18000" s="454"/>
      <c r="B18000" s="927"/>
      <c r="C18000" s="580"/>
      <c r="D18000" s="939"/>
      <c r="E18000" s="940"/>
      <c r="F18000" s="941"/>
      <c r="G18000" s="937" t="str">
        <f t="array" ref="G18000">xlookup(F18000,'Internal Staffing Calculator'!E:E,'Internal Staffing Calculator'!C:C,"")</f>
        <v/>
      </c>
      <c r="H18000" s="932" t="str">
        <f t="array" ref="H18000">if(F18000&lt;&gt;"", iferror(index('Internal Staffing Calculator'!B$8:B23500,match(F18000,'Internal Staffing Calculator'!E$8:E23500,0)), "Not In Budget"),"")</f>
        <v/>
      </c>
      <c r="I18000" s="184"/>
      <c r="J18000" s="184"/>
      <c r="K18000" s="184"/>
      <c r="L18000" s="183"/>
    </row>
    <row r="18001">
      <c r="A18001" s="454"/>
      <c r="B18001" s="927"/>
      <c r="C18001" s="580"/>
      <c r="D18001" s="939"/>
      <c r="E18001" s="940"/>
      <c r="F18001" s="941"/>
      <c r="G18001" s="937" t="str">
        <f t="array" ref="G18001">xlookup(F18001,'Internal Staffing Calculator'!E:E,'Internal Staffing Calculator'!C:C,"")</f>
        <v/>
      </c>
      <c r="H18001" s="932" t="str">
        <f t="array" ref="H18001">if(F18001&lt;&gt;"", iferror(index('Internal Staffing Calculator'!B$8:B23500,match(F18001,'Internal Staffing Calculator'!E$8:E23500,0)), "Not In Budget"),"")</f>
        <v/>
      </c>
      <c r="I18001" s="184"/>
      <c r="J18001" s="184"/>
      <c r="K18001" s="184"/>
      <c r="L18001" s="183"/>
    </row>
    <row r="18002">
      <c r="A18002" s="454"/>
      <c r="B18002" s="927"/>
      <c r="C18002" s="580"/>
      <c r="D18002" s="939"/>
      <c r="E18002" s="940"/>
      <c r="F18002" s="941"/>
      <c r="G18002" s="937" t="str">
        <f t="array" ref="G18002">xlookup(F18002,'Internal Staffing Calculator'!E:E,'Internal Staffing Calculator'!C:C,"")</f>
        <v/>
      </c>
      <c r="H18002" s="932" t="str">
        <f t="array" ref="H18002">if(F18002&lt;&gt;"", iferror(index('Internal Staffing Calculator'!B$8:B23500,match(F18002,'Internal Staffing Calculator'!E$8:E23500,0)), "Not In Budget"),"")</f>
        <v/>
      </c>
      <c r="I18002" s="184"/>
      <c r="J18002" s="184"/>
      <c r="K18002" s="184"/>
      <c r="L18002" s="183"/>
    </row>
    <row r="18003">
      <c r="A18003" s="454"/>
      <c r="B18003" s="927"/>
      <c r="C18003" s="580"/>
      <c r="D18003" s="939"/>
      <c r="E18003" s="940"/>
      <c r="F18003" s="941"/>
      <c r="G18003" s="937" t="str">
        <f t="array" ref="G18003">xlookup(F18003,'Internal Staffing Calculator'!E:E,'Internal Staffing Calculator'!C:C,"")</f>
        <v/>
      </c>
      <c r="H18003" s="932" t="str">
        <f t="array" ref="H18003">if(F18003&lt;&gt;"", iferror(index('Internal Staffing Calculator'!B$8:B23500,match(F18003,'Internal Staffing Calculator'!E$8:E23500,0)), "Not In Budget"),"")</f>
        <v/>
      </c>
      <c r="I18003" s="184"/>
      <c r="J18003" s="184"/>
      <c r="K18003" s="184"/>
      <c r="L18003" s="183"/>
    </row>
    <row r="18004">
      <c r="A18004" s="454"/>
      <c r="B18004" s="927"/>
      <c r="C18004" s="580"/>
      <c r="D18004" s="939"/>
      <c r="E18004" s="940"/>
      <c r="F18004" s="941"/>
      <c r="G18004" s="937" t="str">
        <f t="array" ref="G18004">xlookup(F18004,'Internal Staffing Calculator'!E:E,'Internal Staffing Calculator'!C:C,"")</f>
        <v/>
      </c>
      <c r="H18004" s="932" t="str">
        <f t="array" ref="H18004">if(F18004&lt;&gt;"", iferror(index('Internal Staffing Calculator'!B$8:B23500,match(F18004,'Internal Staffing Calculator'!E$8:E23500,0)), "Not In Budget"),"")</f>
        <v/>
      </c>
      <c r="I18004" s="184"/>
      <c r="J18004" s="184"/>
      <c r="K18004" s="184"/>
      <c r="L18004" s="183"/>
    </row>
    <row r="18005">
      <c r="A18005" s="454"/>
      <c r="B18005" s="927"/>
      <c r="C18005" s="580"/>
      <c r="D18005" s="939"/>
      <c r="E18005" s="940"/>
      <c r="F18005" s="941"/>
      <c r="G18005" s="937" t="str">
        <f t="array" ref="G18005">xlookup(F18005,'Internal Staffing Calculator'!E:E,'Internal Staffing Calculator'!C:C,"")</f>
        <v/>
      </c>
      <c r="H18005" s="932" t="str">
        <f t="array" ref="H18005">if(F18005&lt;&gt;"", iferror(index('Internal Staffing Calculator'!B$8:B23500,match(F18005,'Internal Staffing Calculator'!E$8:E23500,0)), "Not In Budget"),"")</f>
        <v/>
      </c>
      <c r="I18005" s="184"/>
      <c r="J18005" s="184"/>
      <c r="K18005" s="184"/>
      <c r="L18005" s="183"/>
    </row>
    <row r="18006">
      <c r="A18006" s="454"/>
      <c r="B18006" s="927"/>
      <c r="C18006" s="580"/>
      <c r="D18006" s="939"/>
      <c r="E18006" s="940"/>
      <c r="F18006" s="941"/>
      <c r="G18006" s="937" t="str">
        <f t="array" ref="G18006">xlookup(F18006,'Internal Staffing Calculator'!E:E,'Internal Staffing Calculator'!C:C,"")</f>
        <v/>
      </c>
      <c r="H18006" s="932" t="str">
        <f t="array" ref="H18006">if(F18006&lt;&gt;"", iferror(index('Internal Staffing Calculator'!B$8:B23500,match(F18006,'Internal Staffing Calculator'!E$8:E23500,0)), "Not In Budget"),"")</f>
        <v/>
      </c>
      <c r="I18006" s="184"/>
      <c r="J18006" s="184"/>
      <c r="K18006" s="184"/>
      <c r="L18006" s="183"/>
    </row>
    <row r="18007">
      <c r="A18007" s="454"/>
      <c r="B18007" s="927"/>
      <c r="C18007" s="580"/>
      <c r="D18007" s="939"/>
      <c r="E18007" s="940"/>
      <c r="F18007" s="941"/>
      <c r="G18007" s="937" t="str">
        <f t="array" ref="G18007">xlookup(F18007,'Internal Staffing Calculator'!E:E,'Internal Staffing Calculator'!C:C,"")</f>
        <v/>
      </c>
      <c r="H18007" s="932" t="str">
        <f t="array" ref="H18007">if(F18007&lt;&gt;"", iferror(index('Internal Staffing Calculator'!B$8:B23500,match(F18007,'Internal Staffing Calculator'!E$8:E23500,0)), "Not In Budget"),"")</f>
        <v/>
      </c>
      <c r="I18007" s="184"/>
      <c r="J18007" s="184"/>
      <c r="K18007" s="184"/>
      <c r="L18007" s="183"/>
    </row>
    <row r="18008">
      <c r="A18008" s="454"/>
      <c r="B18008" s="927"/>
      <c r="C18008" s="580"/>
      <c r="D18008" s="939"/>
      <c r="E18008" s="940"/>
      <c r="F18008" s="941"/>
      <c r="G18008" s="937" t="str">
        <f t="array" ref="G18008">xlookup(F18008,'Internal Staffing Calculator'!E:E,'Internal Staffing Calculator'!C:C,"")</f>
        <v/>
      </c>
      <c r="H18008" s="932" t="str">
        <f t="array" ref="H18008">if(F18008&lt;&gt;"", iferror(index('Internal Staffing Calculator'!B$8:B23500,match(F18008,'Internal Staffing Calculator'!E$8:E23500,0)), "Not In Budget"),"")</f>
        <v/>
      </c>
      <c r="I18008" s="184"/>
      <c r="J18008" s="184"/>
      <c r="K18008" s="184"/>
      <c r="L18008" s="183"/>
    </row>
    <row r="18009">
      <c r="A18009" s="454"/>
      <c r="B18009" s="927"/>
      <c r="C18009" s="580"/>
      <c r="D18009" s="939"/>
      <c r="E18009" s="940"/>
      <c r="F18009" s="941"/>
      <c r="G18009" s="937" t="str">
        <f t="array" ref="G18009">xlookup(F18009,'Internal Staffing Calculator'!E:E,'Internal Staffing Calculator'!C:C,"")</f>
        <v/>
      </c>
      <c r="H18009" s="932" t="str">
        <f t="array" ref="H18009">if(F18009&lt;&gt;"", iferror(index('Internal Staffing Calculator'!B$8:B23500,match(F18009,'Internal Staffing Calculator'!E$8:E23500,0)), "Not In Budget"),"")</f>
        <v/>
      </c>
      <c r="I18009" s="184"/>
      <c r="J18009" s="184"/>
      <c r="K18009" s="184"/>
      <c r="L18009" s="183"/>
    </row>
    <row r="18010">
      <c r="A18010" s="454"/>
      <c r="B18010" s="927"/>
      <c r="C18010" s="580"/>
      <c r="D18010" s="939"/>
      <c r="E18010" s="940"/>
      <c r="F18010" s="941"/>
      <c r="G18010" s="937" t="str">
        <f t="array" ref="G18010">xlookup(F18010,'Internal Staffing Calculator'!E:E,'Internal Staffing Calculator'!C:C,"")</f>
        <v/>
      </c>
      <c r="H18010" s="932" t="str">
        <f t="array" ref="H18010">if(F18010&lt;&gt;"", iferror(index('Internal Staffing Calculator'!B$8:B23500,match(F18010,'Internal Staffing Calculator'!E$8:E23500,0)), "Not In Budget"),"")</f>
        <v/>
      </c>
      <c r="I18010" s="184"/>
      <c r="J18010" s="184"/>
      <c r="K18010" s="184"/>
      <c r="L18010" s="183"/>
    </row>
    <row r="18011">
      <c r="A18011" s="454"/>
      <c r="B18011" s="927"/>
      <c r="C18011" s="580"/>
      <c r="D18011" s="939"/>
      <c r="E18011" s="940"/>
      <c r="F18011" s="941"/>
      <c r="G18011" s="937" t="str">
        <f t="array" ref="G18011">xlookup(F18011,'Internal Staffing Calculator'!E:E,'Internal Staffing Calculator'!C:C,"")</f>
        <v/>
      </c>
      <c r="H18011" s="932" t="str">
        <f t="array" ref="H18011">if(F18011&lt;&gt;"", iferror(index('Internal Staffing Calculator'!B$8:B23500,match(F18011,'Internal Staffing Calculator'!E$8:E23500,0)), "Not In Budget"),"")</f>
        <v/>
      </c>
      <c r="I18011" s="184"/>
      <c r="J18011" s="184"/>
      <c r="K18011" s="184"/>
      <c r="L18011" s="183"/>
    </row>
    <row r="18012">
      <c r="A18012" s="454"/>
      <c r="B18012" s="927"/>
      <c r="C18012" s="580"/>
      <c r="D18012" s="939"/>
      <c r="E18012" s="940"/>
      <c r="F18012" s="941"/>
      <c r="G18012" s="937" t="str">
        <f t="array" ref="G18012">xlookup(F18012,'Internal Staffing Calculator'!E:E,'Internal Staffing Calculator'!C:C,"")</f>
        <v/>
      </c>
      <c r="H18012" s="932" t="str">
        <f t="array" ref="H18012">if(F18012&lt;&gt;"", iferror(index('Internal Staffing Calculator'!B$8:B23500,match(F18012,'Internal Staffing Calculator'!E$8:E23500,0)), "Not In Budget"),"")</f>
        <v/>
      </c>
      <c r="I18012" s="184"/>
      <c r="J18012" s="184"/>
      <c r="K18012" s="184"/>
      <c r="L18012" s="183"/>
    </row>
    <row r="18013">
      <c r="A18013" s="454"/>
      <c r="B18013" s="927"/>
      <c r="C18013" s="580"/>
      <c r="D18013" s="939"/>
      <c r="E18013" s="940"/>
      <c r="F18013" s="941"/>
      <c r="G18013" s="937" t="str">
        <f t="array" ref="G18013">xlookup(F18013,'Internal Staffing Calculator'!E:E,'Internal Staffing Calculator'!C:C,"")</f>
        <v/>
      </c>
      <c r="H18013" s="932" t="str">
        <f t="array" ref="H18013">if(F18013&lt;&gt;"", iferror(index('Internal Staffing Calculator'!B$8:B23500,match(F18013,'Internal Staffing Calculator'!E$8:E23500,0)), "Not In Budget"),"")</f>
        <v/>
      </c>
      <c r="I18013" s="184"/>
      <c r="J18013" s="184"/>
      <c r="K18013" s="184"/>
      <c r="L18013" s="183"/>
    </row>
    <row r="18014">
      <c r="A18014" s="454"/>
      <c r="B18014" s="927"/>
      <c r="C18014" s="580"/>
      <c r="D18014" s="939"/>
      <c r="E18014" s="940"/>
      <c r="F18014" s="941"/>
      <c r="G18014" s="937" t="str">
        <f t="array" ref="G18014">xlookup(F18014,'Internal Staffing Calculator'!E:E,'Internal Staffing Calculator'!C:C,"")</f>
        <v/>
      </c>
      <c r="H18014" s="932" t="str">
        <f t="array" ref="H18014">if(F18014&lt;&gt;"", iferror(index('Internal Staffing Calculator'!B$8:B23500,match(F18014,'Internal Staffing Calculator'!E$8:E23500,0)), "Not In Budget"),"")</f>
        <v/>
      </c>
      <c r="I18014" s="184"/>
      <c r="J18014" s="184"/>
      <c r="K18014" s="184"/>
      <c r="L18014" s="183"/>
    </row>
    <row r="18015">
      <c r="A18015" s="454"/>
      <c r="B18015" s="927"/>
      <c r="C18015" s="580"/>
      <c r="D18015" s="939"/>
      <c r="E18015" s="940"/>
      <c r="F18015" s="941"/>
      <c r="G18015" s="937" t="str">
        <f t="array" ref="G18015">xlookup(F18015,'Internal Staffing Calculator'!E:E,'Internal Staffing Calculator'!C:C,"")</f>
        <v/>
      </c>
      <c r="H18015" s="932" t="str">
        <f t="array" ref="H18015">if(F18015&lt;&gt;"", iferror(index('Internal Staffing Calculator'!B$8:B23500,match(F18015,'Internal Staffing Calculator'!E$8:E23500,0)), "Not In Budget"),"")</f>
        <v/>
      </c>
      <c r="I18015" s="184"/>
      <c r="J18015" s="184"/>
      <c r="K18015" s="184"/>
      <c r="L18015" s="183"/>
    </row>
    <row r="18016">
      <c r="A18016" s="454"/>
      <c r="B18016" s="927"/>
      <c r="C18016" s="580"/>
      <c r="D18016" s="939"/>
      <c r="E18016" s="940"/>
      <c r="F18016" s="941"/>
      <c r="G18016" s="937" t="str">
        <f t="array" ref="G18016">xlookup(F18016,'Internal Staffing Calculator'!E:E,'Internal Staffing Calculator'!C:C,"")</f>
        <v/>
      </c>
      <c r="H18016" s="932" t="str">
        <f t="array" ref="H18016">if(F18016&lt;&gt;"", iferror(index('Internal Staffing Calculator'!B$8:B23500,match(F18016,'Internal Staffing Calculator'!E$8:E23500,0)), "Not In Budget"),"")</f>
        <v/>
      </c>
      <c r="I18016" s="184"/>
      <c r="J18016" s="184"/>
      <c r="K18016" s="184"/>
      <c r="L18016" s="183"/>
    </row>
    <row r="18017">
      <c r="A18017" s="454"/>
      <c r="B18017" s="927"/>
      <c r="C18017" s="580"/>
      <c r="D18017" s="939"/>
      <c r="E18017" s="940"/>
      <c r="F18017" s="941"/>
      <c r="G18017" s="937" t="str">
        <f t="array" ref="G18017">xlookup(F18017,'Internal Staffing Calculator'!E:E,'Internal Staffing Calculator'!C:C,"")</f>
        <v/>
      </c>
      <c r="H18017" s="932" t="str">
        <f t="array" ref="H18017">if(F18017&lt;&gt;"", iferror(index('Internal Staffing Calculator'!B$8:B23500,match(F18017,'Internal Staffing Calculator'!E$8:E23500,0)), "Not In Budget"),"")</f>
        <v/>
      </c>
      <c r="I18017" s="184"/>
      <c r="J18017" s="184"/>
      <c r="K18017" s="184"/>
      <c r="L18017" s="183"/>
    </row>
    <row r="18018">
      <c r="A18018" s="454"/>
      <c r="B18018" s="927"/>
      <c r="C18018" s="580"/>
      <c r="D18018" s="939"/>
      <c r="E18018" s="940"/>
      <c r="F18018" s="941"/>
      <c r="G18018" s="937" t="str">
        <f t="array" ref="G18018">xlookup(F18018,'Internal Staffing Calculator'!E:E,'Internal Staffing Calculator'!C:C,"")</f>
        <v/>
      </c>
      <c r="H18018" s="932" t="str">
        <f t="array" ref="H18018">if(F18018&lt;&gt;"", iferror(index('Internal Staffing Calculator'!B$8:B23500,match(F18018,'Internal Staffing Calculator'!E$8:E23500,0)), "Not In Budget"),"")</f>
        <v/>
      </c>
      <c r="I18018" s="184"/>
      <c r="J18018" s="184"/>
      <c r="K18018" s="184"/>
      <c r="L18018" s="183"/>
    </row>
    <row r="18019">
      <c r="A18019" s="454"/>
      <c r="B18019" s="927"/>
      <c r="C18019" s="580"/>
      <c r="D18019" s="939"/>
      <c r="E18019" s="940"/>
      <c r="F18019" s="941"/>
      <c r="G18019" s="937" t="str">
        <f t="array" ref="G18019">xlookup(F18019,'Internal Staffing Calculator'!E:E,'Internal Staffing Calculator'!C:C,"")</f>
        <v/>
      </c>
      <c r="H18019" s="932" t="str">
        <f t="array" ref="H18019">if(F18019&lt;&gt;"", iferror(index('Internal Staffing Calculator'!B$8:B23500,match(F18019,'Internal Staffing Calculator'!E$8:E23500,0)), "Not In Budget"),"")</f>
        <v/>
      </c>
      <c r="I18019" s="184"/>
      <c r="J18019" s="184"/>
      <c r="K18019" s="184"/>
      <c r="L18019" s="183"/>
    </row>
    <row r="18020">
      <c r="A18020" s="454"/>
      <c r="B18020" s="927"/>
      <c r="C18020" s="580"/>
      <c r="D18020" s="939"/>
      <c r="E18020" s="940"/>
      <c r="F18020" s="941"/>
      <c r="G18020" s="937" t="str">
        <f t="array" ref="G18020">xlookup(F18020,'Internal Staffing Calculator'!E:E,'Internal Staffing Calculator'!C:C,"")</f>
        <v/>
      </c>
      <c r="H18020" s="932" t="str">
        <f t="array" ref="H18020">if(F18020&lt;&gt;"", iferror(index('Internal Staffing Calculator'!B$8:B23500,match(F18020,'Internal Staffing Calculator'!E$8:E23500,0)), "Not In Budget"),"")</f>
        <v/>
      </c>
      <c r="I18020" s="184"/>
      <c r="J18020" s="184"/>
      <c r="K18020" s="184"/>
      <c r="L18020" s="183"/>
    </row>
    <row r="18021">
      <c r="A18021" s="454"/>
      <c r="B18021" s="927"/>
      <c r="C18021" s="580"/>
      <c r="D18021" s="939"/>
      <c r="E18021" s="940"/>
      <c r="F18021" s="941"/>
      <c r="G18021" s="937" t="str">
        <f t="array" ref="G18021">xlookup(F18021,'Internal Staffing Calculator'!E:E,'Internal Staffing Calculator'!C:C,"")</f>
        <v/>
      </c>
      <c r="H18021" s="932" t="str">
        <f t="array" ref="H18021">if(F18021&lt;&gt;"", iferror(index('Internal Staffing Calculator'!B$8:B23500,match(F18021,'Internal Staffing Calculator'!E$8:E23500,0)), "Not In Budget"),"")</f>
        <v/>
      </c>
      <c r="I18021" s="184"/>
      <c r="J18021" s="184"/>
      <c r="K18021" s="184"/>
      <c r="L18021" s="183"/>
    </row>
    <row r="18022">
      <c r="A18022" s="454"/>
      <c r="B18022" s="927"/>
      <c r="C18022" s="580"/>
      <c r="D18022" s="939"/>
      <c r="E18022" s="940"/>
      <c r="F18022" s="941"/>
      <c r="G18022" s="937" t="str">
        <f t="array" ref="G18022">xlookup(F18022,'Internal Staffing Calculator'!E:E,'Internal Staffing Calculator'!C:C,"")</f>
        <v/>
      </c>
      <c r="H18022" s="932" t="str">
        <f t="array" ref="H18022">if(F18022&lt;&gt;"", iferror(index('Internal Staffing Calculator'!B$8:B23500,match(F18022,'Internal Staffing Calculator'!E$8:E23500,0)), "Not In Budget"),"")</f>
        <v/>
      </c>
      <c r="I18022" s="184"/>
      <c r="J18022" s="184"/>
      <c r="K18022" s="184"/>
      <c r="L18022" s="183"/>
    </row>
    <row r="18023">
      <c r="A18023" s="454"/>
      <c r="B18023" s="927"/>
      <c r="C18023" s="580"/>
      <c r="D18023" s="939"/>
      <c r="E18023" s="940"/>
      <c r="F18023" s="941"/>
      <c r="G18023" s="937" t="str">
        <f t="array" ref="G18023">xlookup(F18023,'Internal Staffing Calculator'!E:E,'Internal Staffing Calculator'!C:C,"")</f>
        <v/>
      </c>
      <c r="H18023" s="932" t="str">
        <f t="array" ref="H18023">if(F18023&lt;&gt;"", iferror(index('Internal Staffing Calculator'!B$8:B23500,match(F18023,'Internal Staffing Calculator'!E$8:E23500,0)), "Not In Budget"),"")</f>
        <v/>
      </c>
      <c r="I18023" s="184"/>
      <c r="J18023" s="184"/>
      <c r="K18023" s="184"/>
      <c r="L18023" s="183"/>
    </row>
    <row r="18024">
      <c r="A18024" s="454"/>
      <c r="B18024" s="927"/>
      <c r="C18024" s="580"/>
      <c r="D18024" s="939"/>
      <c r="E18024" s="940"/>
      <c r="F18024" s="941"/>
      <c r="G18024" s="937" t="str">
        <f t="array" ref="G18024">xlookup(F18024,'Internal Staffing Calculator'!E:E,'Internal Staffing Calculator'!C:C,"")</f>
        <v/>
      </c>
      <c r="H18024" s="932" t="str">
        <f t="array" ref="H18024">if(F18024&lt;&gt;"", iferror(index('Internal Staffing Calculator'!B$8:B23500,match(F18024,'Internal Staffing Calculator'!E$8:E23500,0)), "Not In Budget"),"")</f>
        <v/>
      </c>
      <c r="I18024" s="184"/>
      <c r="J18024" s="184"/>
      <c r="K18024" s="184"/>
      <c r="L18024" s="183"/>
    </row>
    <row r="18025">
      <c r="A18025" s="454"/>
      <c r="B18025" s="927"/>
      <c r="C18025" s="580"/>
      <c r="D18025" s="939"/>
      <c r="E18025" s="940"/>
      <c r="F18025" s="941"/>
      <c r="G18025" s="937" t="str">
        <f t="array" ref="G18025">xlookup(F18025,'Internal Staffing Calculator'!E:E,'Internal Staffing Calculator'!C:C,"")</f>
        <v/>
      </c>
      <c r="H18025" s="932" t="str">
        <f t="array" ref="H18025">if(F18025&lt;&gt;"", iferror(index('Internal Staffing Calculator'!B$8:B23500,match(F18025,'Internal Staffing Calculator'!E$8:E23500,0)), "Not In Budget"),"")</f>
        <v/>
      </c>
      <c r="I18025" s="184"/>
      <c r="J18025" s="184"/>
      <c r="K18025" s="184"/>
      <c r="L18025" s="183"/>
    </row>
    <row r="18026">
      <c r="A18026" s="454"/>
      <c r="B18026" s="927"/>
      <c r="C18026" s="580"/>
      <c r="D18026" s="939"/>
      <c r="E18026" s="940"/>
      <c r="F18026" s="941"/>
      <c r="G18026" s="937" t="str">
        <f t="array" ref="G18026">xlookup(F18026,'Internal Staffing Calculator'!E:E,'Internal Staffing Calculator'!C:C,"")</f>
        <v/>
      </c>
      <c r="H18026" s="932" t="str">
        <f t="array" ref="H18026">if(F18026&lt;&gt;"", iferror(index('Internal Staffing Calculator'!B$8:B23500,match(F18026,'Internal Staffing Calculator'!E$8:E23500,0)), "Not In Budget"),"")</f>
        <v/>
      </c>
      <c r="I18026" s="184"/>
      <c r="J18026" s="184"/>
      <c r="K18026" s="184"/>
      <c r="L18026" s="183"/>
    </row>
    <row r="18027">
      <c r="A18027" s="454"/>
      <c r="B18027" s="927"/>
      <c r="C18027" s="580"/>
      <c r="D18027" s="939"/>
      <c r="E18027" s="940"/>
      <c r="F18027" s="941"/>
      <c r="G18027" s="937" t="str">
        <f t="array" ref="G18027">xlookup(F18027,'Internal Staffing Calculator'!E:E,'Internal Staffing Calculator'!C:C,"")</f>
        <v/>
      </c>
      <c r="H18027" s="932" t="str">
        <f t="array" ref="H18027">if(F18027&lt;&gt;"", iferror(index('Internal Staffing Calculator'!B$8:B23500,match(F18027,'Internal Staffing Calculator'!E$8:E23500,0)), "Not In Budget"),"")</f>
        <v/>
      </c>
      <c r="I18027" s="184"/>
      <c r="J18027" s="184"/>
      <c r="K18027" s="184"/>
      <c r="L18027" s="183"/>
    </row>
    <row r="18028">
      <c r="A18028" s="454"/>
      <c r="B18028" s="927"/>
      <c r="C18028" s="580"/>
      <c r="D18028" s="939"/>
      <c r="E18028" s="940"/>
      <c r="F18028" s="941"/>
      <c r="G18028" s="937" t="str">
        <f t="array" ref="G18028">xlookup(F18028,'Internal Staffing Calculator'!E:E,'Internal Staffing Calculator'!C:C,"")</f>
        <v/>
      </c>
      <c r="H18028" s="932" t="str">
        <f t="array" ref="H18028">if(F18028&lt;&gt;"", iferror(index('Internal Staffing Calculator'!B$8:B23500,match(F18028,'Internal Staffing Calculator'!E$8:E23500,0)), "Not In Budget"),"")</f>
        <v/>
      </c>
      <c r="I18028" s="184"/>
      <c r="J18028" s="184"/>
      <c r="K18028" s="184"/>
      <c r="L18028" s="183"/>
    </row>
    <row r="18029">
      <c r="A18029" s="454"/>
      <c r="B18029" s="927"/>
      <c r="C18029" s="580"/>
      <c r="D18029" s="939"/>
      <c r="E18029" s="940"/>
      <c r="F18029" s="941"/>
      <c r="G18029" s="937" t="str">
        <f t="array" ref="G18029">xlookup(F18029,'Internal Staffing Calculator'!E:E,'Internal Staffing Calculator'!C:C,"")</f>
        <v/>
      </c>
      <c r="H18029" s="932" t="str">
        <f t="array" ref="H18029">if(F18029&lt;&gt;"", iferror(index('Internal Staffing Calculator'!B$8:B23500,match(F18029,'Internal Staffing Calculator'!E$8:E23500,0)), "Not In Budget"),"")</f>
        <v/>
      </c>
      <c r="I18029" s="184"/>
      <c r="J18029" s="184"/>
      <c r="K18029" s="184"/>
      <c r="L18029" s="183"/>
    </row>
    <row r="18030">
      <c r="A18030" s="454"/>
      <c r="B18030" s="927"/>
      <c r="C18030" s="580"/>
      <c r="D18030" s="939"/>
      <c r="E18030" s="940"/>
      <c r="F18030" s="941"/>
      <c r="G18030" s="937" t="str">
        <f t="array" ref="G18030">xlookup(F18030,'Internal Staffing Calculator'!E:E,'Internal Staffing Calculator'!C:C,"")</f>
        <v/>
      </c>
      <c r="H18030" s="932" t="str">
        <f t="array" ref="H18030">if(F18030&lt;&gt;"", iferror(index('Internal Staffing Calculator'!B$8:B23500,match(F18030,'Internal Staffing Calculator'!E$8:E23500,0)), "Not In Budget"),"")</f>
        <v/>
      </c>
      <c r="I18030" s="184"/>
      <c r="J18030" s="184"/>
      <c r="K18030" s="184"/>
      <c r="L18030" s="183"/>
    </row>
    <row r="18031">
      <c r="A18031" s="454"/>
      <c r="B18031" s="927"/>
      <c r="C18031" s="580"/>
      <c r="D18031" s="939"/>
      <c r="E18031" s="940"/>
      <c r="F18031" s="941"/>
      <c r="G18031" s="937" t="str">
        <f t="array" ref="G18031">xlookup(F18031,'Internal Staffing Calculator'!E:E,'Internal Staffing Calculator'!C:C,"")</f>
        <v/>
      </c>
      <c r="H18031" s="932" t="str">
        <f t="array" ref="H18031">if(F18031&lt;&gt;"", iferror(index('Internal Staffing Calculator'!B$8:B23500,match(F18031,'Internal Staffing Calculator'!E$8:E23500,0)), "Not In Budget"),"")</f>
        <v/>
      </c>
      <c r="I18031" s="184"/>
      <c r="J18031" s="184"/>
      <c r="K18031" s="184"/>
      <c r="L18031" s="183"/>
    </row>
    <row r="18032">
      <c r="A18032" s="454"/>
      <c r="B18032" s="927"/>
      <c r="C18032" s="580"/>
      <c r="D18032" s="939"/>
      <c r="E18032" s="940"/>
      <c r="F18032" s="941"/>
      <c r="G18032" s="937" t="str">
        <f t="array" ref="G18032">xlookup(F18032,'Internal Staffing Calculator'!E:E,'Internal Staffing Calculator'!C:C,"")</f>
        <v/>
      </c>
      <c r="H18032" s="932" t="str">
        <f t="array" ref="H18032">if(F18032&lt;&gt;"", iferror(index('Internal Staffing Calculator'!B$8:B23500,match(F18032,'Internal Staffing Calculator'!E$8:E23500,0)), "Not In Budget"),"")</f>
        <v/>
      </c>
      <c r="I18032" s="184"/>
      <c r="J18032" s="184"/>
      <c r="K18032" s="184"/>
      <c r="L18032" s="183"/>
    </row>
    <row r="18033">
      <c r="A18033" s="454"/>
      <c r="B18033" s="927"/>
      <c r="C18033" s="580"/>
      <c r="D18033" s="939"/>
      <c r="E18033" s="940"/>
      <c r="F18033" s="941"/>
      <c r="G18033" s="937" t="str">
        <f t="array" ref="G18033">xlookup(F18033,'Internal Staffing Calculator'!E:E,'Internal Staffing Calculator'!C:C,"")</f>
        <v/>
      </c>
      <c r="H18033" s="932" t="str">
        <f t="array" ref="H18033">if(F18033&lt;&gt;"", iferror(index('Internal Staffing Calculator'!B$8:B23500,match(F18033,'Internal Staffing Calculator'!E$8:E23500,0)), "Not In Budget"),"")</f>
        <v/>
      </c>
      <c r="I18033" s="184"/>
      <c r="J18033" s="184"/>
      <c r="K18033" s="184"/>
      <c r="L18033" s="183"/>
    </row>
    <row r="18034">
      <c r="A18034" s="454"/>
      <c r="B18034" s="927"/>
      <c r="C18034" s="580"/>
      <c r="D18034" s="939"/>
      <c r="E18034" s="940"/>
      <c r="F18034" s="941"/>
      <c r="G18034" s="937" t="str">
        <f t="array" ref="G18034">xlookup(F18034,'Internal Staffing Calculator'!E:E,'Internal Staffing Calculator'!C:C,"")</f>
        <v/>
      </c>
      <c r="H18034" s="932" t="str">
        <f t="array" ref="H18034">if(F18034&lt;&gt;"", iferror(index('Internal Staffing Calculator'!B$8:B23500,match(F18034,'Internal Staffing Calculator'!E$8:E23500,0)), "Not In Budget"),"")</f>
        <v/>
      </c>
      <c r="I18034" s="184"/>
      <c r="J18034" s="184"/>
      <c r="K18034" s="184"/>
      <c r="L18034" s="183"/>
    </row>
    <row r="18035">
      <c r="A18035" s="454"/>
      <c r="B18035" s="927"/>
      <c r="C18035" s="580"/>
      <c r="D18035" s="939"/>
      <c r="E18035" s="940"/>
      <c r="F18035" s="941"/>
      <c r="G18035" s="937" t="str">
        <f t="array" ref="G18035">xlookup(F18035,'Internal Staffing Calculator'!E:E,'Internal Staffing Calculator'!C:C,"")</f>
        <v/>
      </c>
      <c r="H18035" s="932" t="str">
        <f t="array" ref="H18035">if(F18035&lt;&gt;"", iferror(index('Internal Staffing Calculator'!B$8:B23500,match(F18035,'Internal Staffing Calculator'!E$8:E23500,0)), "Not In Budget"),"")</f>
        <v/>
      </c>
      <c r="I18035" s="184"/>
      <c r="J18035" s="184"/>
      <c r="K18035" s="184"/>
      <c r="L18035" s="183"/>
    </row>
    <row r="18036">
      <c r="A18036" s="454"/>
      <c r="B18036" s="927"/>
      <c r="C18036" s="580"/>
      <c r="D18036" s="939"/>
      <c r="E18036" s="940"/>
      <c r="F18036" s="941"/>
      <c r="G18036" s="937" t="str">
        <f t="array" ref="G18036">xlookup(F18036,'Internal Staffing Calculator'!E:E,'Internal Staffing Calculator'!C:C,"")</f>
        <v/>
      </c>
      <c r="H18036" s="932" t="str">
        <f t="array" ref="H18036">if(F18036&lt;&gt;"", iferror(index('Internal Staffing Calculator'!B$8:B23500,match(F18036,'Internal Staffing Calculator'!E$8:E23500,0)), "Not In Budget"),"")</f>
        <v/>
      </c>
      <c r="I18036" s="184"/>
      <c r="J18036" s="184"/>
      <c r="K18036" s="184"/>
      <c r="L18036" s="183"/>
    </row>
    <row r="18037">
      <c r="A18037" s="454"/>
      <c r="B18037" s="927"/>
      <c r="C18037" s="580"/>
      <c r="D18037" s="939"/>
      <c r="E18037" s="940"/>
      <c r="F18037" s="941"/>
      <c r="G18037" s="937" t="str">
        <f t="array" ref="G18037">xlookup(F18037,'Internal Staffing Calculator'!E:E,'Internal Staffing Calculator'!C:C,"")</f>
        <v/>
      </c>
      <c r="H18037" s="932" t="str">
        <f t="array" ref="H18037">if(F18037&lt;&gt;"", iferror(index('Internal Staffing Calculator'!B$8:B23500,match(F18037,'Internal Staffing Calculator'!E$8:E23500,0)), "Not In Budget"),"")</f>
        <v/>
      </c>
      <c r="I18037" s="184"/>
      <c r="J18037" s="184"/>
      <c r="K18037" s="184"/>
      <c r="L18037" s="183"/>
    </row>
    <row r="18038">
      <c r="A18038" s="454"/>
      <c r="B18038" s="927"/>
      <c r="C18038" s="580"/>
      <c r="D18038" s="939"/>
      <c r="E18038" s="940"/>
      <c r="F18038" s="941"/>
      <c r="G18038" s="937" t="str">
        <f t="array" ref="G18038">xlookup(F18038,'Internal Staffing Calculator'!E:E,'Internal Staffing Calculator'!C:C,"")</f>
        <v/>
      </c>
      <c r="H18038" s="932" t="str">
        <f t="array" ref="H18038">if(F18038&lt;&gt;"", iferror(index('Internal Staffing Calculator'!B$8:B23500,match(F18038,'Internal Staffing Calculator'!E$8:E23500,0)), "Not In Budget"),"")</f>
        <v/>
      </c>
      <c r="I18038" s="184"/>
      <c r="J18038" s="184"/>
      <c r="K18038" s="184"/>
      <c r="L18038" s="183"/>
    </row>
    <row r="18039">
      <c r="A18039" s="454"/>
      <c r="B18039" s="927"/>
      <c r="C18039" s="580"/>
      <c r="D18039" s="939"/>
      <c r="E18039" s="940"/>
      <c r="F18039" s="941"/>
      <c r="G18039" s="937" t="str">
        <f t="array" ref="G18039">xlookup(F18039,'Internal Staffing Calculator'!E:E,'Internal Staffing Calculator'!C:C,"")</f>
        <v/>
      </c>
      <c r="H18039" s="932" t="str">
        <f t="array" ref="H18039">if(F18039&lt;&gt;"", iferror(index('Internal Staffing Calculator'!B$8:B23500,match(F18039,'Internal Staffing Calculator'!E$8:E23500,0)), "Not In Budget"),"")</f>
        <v/>
      </c>
      <c r="I18039" s="184"/>
      <c r="J18039" s="184"/>
      <c r="K18039" s="184"/>
      <c r="L18039" s="183"/>
    </row>
    <row r="18040">
      <c r="A18040" s="454"/>
      <c r="B18040" s="927"/>
      <c r="C18040" s="580"/>
      <c r="D18040" s="939"/>
      <c r="E18040" s="940"/>
      <c r="F18040" s="941"/>
      <c r="G18040" s="937" t="str">
        <f t="array" ref="G18040">xlookup(F18040,'Internal Staffing Calculator'!E:E,'Internal Staffing Calculator'!C:C,"")</f>
        <v/>
      </c>
      <c r="H18040" s="932" t="str">
        <f t="array" ref="H18040">if(F18040&lt;&gt;"", iferror(index('Internal Staffing Calculator'!B$8:B23500,match(F18040,'Internal Staffing Calculator'!E$8:E23500,0)), "Not In Budget"),"")</f>
        <v/>
      </c>
      <c r="I18040" s="184"/>
      <c r="J18040" s="184"/>
      <c r="K18040" s="184"/>
      <c r="L18040" s="183"/>
    </row>
    <row r="18041">
      <c r="A18041" s="454"/>
      <c r="B18041" s="927"/>
      <c r="C18041" s="580"/>
      <c r="D18041" s="939"/>
      <c r="E18041" s="940"/>
      <c r="F18041" s="941"/>
      <c r="G18041" s="937" t="str">
        <f t="array" ref="G18041">xlookup(F18041,'Internal Staffing Calculator'!E:E,'Internal Staffing Calculator'!C:C,"")</f>
        <v/>
      </c>
      <c r="H18041" s="932" t="str">
        <f t="array" ref="H18041">if(F18041&lt;&gt;"", iferror(index('Internal Staffing Calculator'!B$8:B23500,match(F18041,'Internal Staffing Calculator'!E$8:E23500,0)), "Not In Budget"),"")</f>
        <v/>
      </c>
      <c r="I18041" s="184"/>
      <c r="J18041" s="184"/>
      <c r="K18041" s="184"/>
      <c r="L18041" s="183"/>
    </row>
    <row r="18042">
      <c r="A18042" s="454"/>
      <c r="B18042" s="927"/>
      <c r="C18042" s="580"/>
      <c r="D18042" s="939"/>
      <c r="E18042" s="940"/>
      <c r="F18042" s="941"/>
      <c r="G18042" s="937" t="str">
        <f t="array" ref="G18042">xlookup(F18042,'Internal Staffing Calculator'!E:E,'Internal Staffing Calculator'!C:C,"")</f>
        <v/>
      </c>
      <c r="H18042" s="932" t="str">
        <f t="array" ref="H18042">if(F18042&lt;&gt;"", iferror(index('Internal Staffing Calculator'!B$8:B23500,match(F18042,'Internal Staffing Calculator'!E$8:E23500,0)), "Not In Budget"),"")</f>
        <v/>
      </c>
      <c r="I18042" s="184"/>
      <c r="J18042" s="184"/>
      <c r="K18042" s="184"/>
      <c r="L18042" s="183"/>
    </row>
    <row r="18043">
      <c r="A18043" s="454"/>
      <c r="B18043" s="927"/>
      <c r="C18043" s="580"/>
      <c r="D18043" s="939"/>
      <c r="E18043" s="940"/>
      <c r="F18043" s="941"/>
      <c r="G18043" s="937" t="str">
        <f t="array" ref="G18043">xlookup(F18043,'Internal Staffing Calculator'!E:E,'Internal Staffing Calculator'!C:C,"")</f>
        <v/>
      </c>
      <c r="H18043" s="932" t="str">
        <f t="array" ref="H18043">if(F18043&lt;&gt;"", iferror(index('Internal Staffing Calculator'!B$8:B23500,match(F18043,'Internal Staffing Calculator'!E$8:E23500,0)), "Not In Budget"),"")</f>
        <v/>
      </c>
      <c r="I18043" s="184"/>
      <c r="J18043" s="184"/>
      <c r="K18043" s="184"/>
      <c r="L18043" s="183"/>
    </row>
    <row r="18044">
      <c r="A18044" s="454"/>
      <c r="B18044" s="927"/>
      <c r="C18044" s="580"/>
      <c r="D18044" s="939"/>
      <c r="E18044" s="940"/>
      <c r="F18044" s="941"/>
      <c r="G18044" s="937" t="str">
        <f t="array" ref="G18044">xlookup(F18044,'Internal Staffing Calculator'!E:E,'Internal Staffing Calculator'!C:C,"")</f>
        <v/>
      </c>
      <c r="H18044" s="932" t="str">
        <f t="array" ref="H18044">if(F18044&lt;&gt;"", iferror(index('Internal Staffing Calculator'!B$8:B23500,match(F18044,'Internal Staffing Calculator'!E$8:E23500,0)), "Not In Budget"),"")</f>
        <v/>
      </c>
      <c r="I18044" s="184"/>
      <c r="J18044" s="184"/>
      <c r="K18044" s="184"/>
      <c r="L18044" s="183"/>
    </row>
    <row r="18045">
      <c r="A18045" s="454"/>
      <c r="B18045" s="927"/>
      <c r="C18045" s="580"/>
      <c r="D18045" s="939"/>
      <c r="E18045" s="940"/>
      <c r="F18045" s="941"/>
      <c r="G18045" s="937" t="str">
        <f t="array" ref="G18045">xlookup(F18045,'Internal Staffing Calculator'!E:E,'Internal Staffing Calculator'!C:C,"")</f>
        <v/>
      </c>
      <c r="H18045" s="932" t="str">
        <f t="array" ref="H18045">if(F18045&lt;&gt;"", iferror(index('Internal Staffing Calculator'!B$8:B23500,match(F18045,'Internal Staffing Calculator'!E$8:E23500,0)), "Not In Budget"),"")</f>
        <v/>
      </c>
      <c r="I18045" s="184"/>
      <c r="J18045" s="184"/>
      <c r="K18045" s="184"/>
      <c r="L18045" s="183"/>
    </row>
    <row r="18046">
      <c r="A18046" s="454"/>
      <c r="B18046" s="927"/>
      <c r="C18046" s="580"/>
      <c r="D18046" s="939"/>
      <c r="E18046" s="940"/>
      <c r="F18046" s="941"/>
      <c r="G18046" s="937" t="str">
        <f t="array" ref="G18046">xlookup(F18046,'Internal Staffing Calculator'!E:E,'Internal Staffing Calculator'!C:C,"")</f>
        <v/>
      </c>
      <c r="H18046" s="932" t="str">
        <f t="array" ref="H18046">if(F18046&lt;&gt;"", iferror(index('Internal Staffing Calculator'!B$8:B23500,match(F18046,'Internal Staffing Calculator'!E$8:E23500,0)), "Not In Budget"),"")</f>
        <v/>
      </c>
      <c r="I18046" s="184"/>
      <c r="J18046" s="184"/>
      <c r="K18046" s="184"/>
      <c r="L18046" s="183"/>
    </row>
    <row r="18047">
      <c r="A18047" s="454"/>
      <c r="B18047" s="927"/>
      <c r="C18047" s="580"/>
      <c r="D18047" s="939"/>
      <c r="E18047" s="940"/>
      <c r="F18047" s="941"/>
      <c r="G18047" s="937" t="str">
        <f t="array" ref="G18047">xlookup(F18047,'Internal Staffing Calculator'!E:E,'Internal Staffing Calculator'!C:C,"")</f>
        <v/>
      </c>
      <c r="H18047" s="932" t="str">
        <f t="array" ref="H18047">if(F18047&lt;&gt;"", iferror(index('Internal Staffing Calculator'!B$8:B23500,match(F18047,'Internal Staffing Calculator'!E$8:E23500,0)), "Not In Budget"),"")</f>
        <v/>
      </c>
      <c r="I18047" s="184"/>
      <c r="J18047" s="184"/>
      <c r="K18047" s="184"/>
      <c r="L18047" s="183"/>
    </row>
    <row r="18048">
      <c r="A18048" s="454"/>
      <c r="B18048" s="927"/>
      <c r="C18048" s="580"/>
      <c r="D18048" s="939"/>
      <c r="E18048" s="940"/>
      <c r="F18048" s="941"/>
      <c r="G18048" s="937" t="str">
        <f t="array" ref="G18048">xlookup(F18048,'Internal Staffing Calculator'!E:E,'Internal Staffing Calculator'!C:C,"")</f>
        <v/>
      </c>
      <c r="H18048" s="932" t="str">
        <f t="array" ref="H18048">if(F18048&lt;&gt;"", iferror(index('Internal Staffing Calculator'!B$8:B23500,match(F18048,'Internal Staffing Calculator'!E$8:E23500,0)), "Not In Budget"),"")</f>
        <v/>
      </c>
      <c r="I18048" s="184"/>
      <c r="J18048" s="184"/>
      <c r="K18048" s="184"/>
      <c r="L18048" s="183"/>
    </row>
    <row r="18049">
      <c r="A18049" s="454"/>
      <c r="B18049" s="927"/>
      <c r="C18049" s="580"/>
      <c r="D18049" s="939"/>
      <c r="E18049" s="940"/>
      <c r="F18049" s="941"/>
      <c r="G18049" s="937" t="str">
        <f t="array" ref="G18049">xlookup(F18049,'Internal Staffing Calculator'!E:E,'Internal Staffing Calculator'!C:C,"")</f>
        <v/>
      </c>
      <c r="H18049" s="932" t="str">
        <f t="array" ref="H18049">if(F18049&lt;&gt;"", iferror(index('Internal Staffing Calculator'!B$8:B23500,match(F18049,'Internal Staffing Calculator'!E$8:E23500,0)), "Not In Budget"),"")</f>
        <v/>
      </c>
      <c r="I18049" s="184"/>
      <c r="J18049" s="184"/>
      <c r="K18049" s="184"/>
      <c r="L18049" s="183"/>
    </row>
    <row r="18050">
      <c r="A18050" s="454"/>
      <c r="B18050" s="927"/>
      <c r="C18050" s="580"/>
      <c r="D18050" s="939"/>
      <c r="E18050" s="940"/>
      <c r="F18050" s="941"/>
      <c r="G18050" s="937" t="str">
        <f t="array" ref="G18050">xlookup(F18050,'Internal Staffing Calculator'!E:E,'Internal Staffing Calculator'!C:C,"")</f>
        <v/>
      </c>
      <c r="H18050" s="932" t="str">
        <f t="array" ref="H18050">if(F18050&lt;&gt;"", iferror(index('Internal Staffing Calculator'!B$8:B23500,match(F18050,'Internal Staffing Calculator'!E$8:E23500,0)), "Not In Budget"),"")</f>
        <v/>
      </c>
      <c r="I18050" s="184"/>
      <c r="J18050" s="184"/>
      <c r="K18050" s="184"/>
      <c r="L18050" s="183"/>
    </row>
    <row r="18051">
      <c r="A18051" s="454"/>
      <c r="B18051" s="927"/>
      <c r="C18051" s="580"/>
      <c r="D18051" s="939"/>
      <c r="E18051" s="940"/>
      <c r="F18051" s="941"/>
      <c r="G18051" s="937" t="str">
        <f t="array" ref="G18051">xlookup(F18051,'Internal Staffing Calculator'!E:E,'Internal Staffing Calculator'!C:C,"")</f>
        <v/>
      </c>
      <c r="H18051" s="932" t="str">
        <f t="array" ref="H18051">if(F18051&lt;&gt;"", iferror(index('Internal Staffing Calculator'!B$8:B23500,match(F18051,'Internal Staffing Calculator'!E$8:E23500,0)), "Not In Budget"),"")</f>
        <v/>
      </c>
      <c r="I18051" s="184"/>
      <c r="J18051" s="184"/>
      <c r="K18051" s="184"/>
      <c r="L18051" s="183"/>
    </row>
    <row r="18052">
      <c r="A18052" s="454"/>
      <c r="B18052" s="927"/>
      <c r="C18052" s="580"/>
      <c r="D18052" s="939"/>
      <c r="E18052" s="940"/>
      <c r="F18052" s="941"/>
      <c r="G18052" s="937" t="str">
        <f t="array" ref="G18052">xlookup(F18052,'Internal Staffing Calculator'!E:E,'Internal Staffing Calculator'!C:C,"")</f>
        <v/>
      </c>
      <c r="H18052" s="932" t="str">
        <f t="array" ref="H18052">if(F18052&lt;&gt;"", iferror(index('Internal Staffing Calculator'!B$8:B23500,match(F18052,'Internal Staffing Calculator'!E$8:E23500,0)), "Not In Budget"),"")</f>
        <v/>
      </c>
      <c r="I18052" s="184"/>
      <c r="J18052" s="184"/>
      <c r="K18052" s="184"/>
      <c r="L18052" s="183"/>
    </row>
    <row r="18053">
      <c r="A18053" s="454"/>
      <c r="B18053" s="927"/>
      <c r="C18053" s="580"/>
      <c r="D18053" s="939"/>
      <c r="E18053" s="940"/>
      <c r="F18053" s="941"/>
      <c r="G18053" s="937" t="str">
        <f t="array" ref="G18053">xlookup(F18053,'Internal Staffing Calculator'!E:E,'Internal Staffing Calculator'!C:C,"")</f>
        <v/>
      </c>
      <c r="H18053" s="932" t="str">
        <f t="array" ref="H18053">if(F18053&lt;&gt;"", iferror(index('Internal Staffing Calculator'!B$8:B23500,match(F18053,'Internal Staffing Calculator'!E$8:E23500,0)), "Not In Budget"),"")</f>
        <v/>
      </c>
      <c r="I18053" s="184"/>
      <c r="J18053" s="184"/>
      <c r="K18053" s="184"/>
      <c r="L18053" s="183"/>
    </row>
    <row r="18054">
      <c r="A18054" s="454"/>
      <c r="B18054" s="927"/>
      <c r="C18054" s="580"/>
      <c r="D18054" s="939"/>
      <c r="E18054" s="940"/>
      <c r="F18054" s="941"/>
      <c r="G18054" s="937" t="str">
        <f t="array" ref="G18054">xlookup(F18054,'Internal Staffing Calculator'!E:E,'Internal Staffing Calculator'!C:C,"")</f>
        <v/>
      </c>
      <c r="H18054" s="932" t="str">
        <f t="array" ref="H18054">if(F18054&lt;&gt;"", iferror(index('Internal Staffing Calculator'!B$8:B23500,match(F18054,'Internal Staffing Calculator'!E$8:E23500,0)), "Not In Budget"),"")</f>
        <v/>
      </c>
      <c r="I18054" s="184"/>
      <c r="J18054" s="184"/>
      <c r="K18054" s="184"/>
      <c r="L18054" s="183"/>
    </row>
    <row r="18055">
      <c r="A18055" s="454"/>
      <c r="B18055" s="927"/>
      <c r="C18055" s="580"/>
      <c r="D18055" s="939"/>
      <c r="E18055" s="940"/>
      <c r="F18055" s="941"/>
      <c r="G18055" s="937" t="str">
        <f t="array" ref="G18055">xlookup(F18055,'Internal Staffing Calculator'!E:E,'Internal Staffing Calculator'!C:C,"")</f>
        <v/>
      </c>
      <c r="H18055" s="932" t="str">
        <f t="array" ref="H18055">if(F18055&lt;&gt;"", iferror(index('Internal Staffing Calculator'!B$8:B23500,match(F18055,'Internal Staffing Calculator'!E$8:E23500,0)), "Not In Budget"),"")</f>
        <v/>
      </c>
      <c r="I18055" s="184"/>
      <c r="J18055" s="184"/>
      <c r="K18055" s="184"/>
      <c r="L18055" s="183"/>
    </row>
    <row r="18056">
      <c r="A18056" s="454"/>
      <c r="B18056" s="927"/>
      <c r="C18056" s="580"/>
      <c r="D18056" s="939"/>
      <c r="E18056" s="940"/>
      <c r="F18056" s="941"/>
      <c r="G18056" s="937" t="str">
        <f t="array" ref="G18056">xlookup(F18056,'Internal Staffing Calculator'!E:E,'Internal Staffing Calculator'!C:C,"")</f>
        <v/>
      </c>
      <c r="H18056" s="932" t="str">
        <f t="array" ref="H18056">if(F18056&lt;&gt;"", iferror(index('Internal Staffing Calculator'!B$8:B23500,match(F18056,'Internal Staffing Calculator'!E$8:E23500,0)), "Not In Budget"),"")</f>
        <v/>
      </c>
      <c r="I18056" s="184"/>
      <c r="J18056" s="184"/>
      <c r="K18056" s="184"/>
      <c r="L18056" s="183"/>
    </row>
    <row r="18057">
      <c r="A18057" s="454"/>
      <c r="B18057" s="927"/>
      <c r="C18057" s="580"/>
      <c r="D18057" s="939"/>
      <c r="E18057" s="940"/>
      <c r="F18057" s="941"/>
      <c r="G18057" s="937" t="str">
        <f t="array" ref="G18057">xlookup(F18057,'Internal Staffing Calculator'!E:E,'Internal Staffing Calculator'!C:C,"")</f>
        <v/>
      </c>
      <c r="H18057" s="932" t="str">
        <f t="array" ref="H18057">if(F18057&lt;&gt;"", iferror(index('Internal Staffing Calculator'!B$8:B23500,match(F18057,'Internal Staffing Calculator'!E$8:E23500,0)), "Not In Budget"),"")</f>
        <v/>
      </c>
      <c r="I18057" s="184"/>
      <c r="J18057" s="184"/>
      <c r="K18057" s="184"/>
      <c r="L18057" s="183"/>
    </row>
    <row r="18058">
      <c r="A18058" s="454"/>
      <c r="B18058" s="927"/>
      <c r="C18058" s="580"/>
      <c r="D18058" s="939"/>
      <c r="E18058" s="940"/>
      <c r="F18058" s="941"/>
      <c r="G18058" s="937" t="str">
        <f t="array" ref="G18058">xlookup(F18058,'Internal Staffing Calculator'!E:E,'Internal Staffing Calculator'!C:C,"")</f>
        <v/>
      </c>
      <c r="H18058" s="932" t="str">
        <f t="array" ref="H18058">if(F18058&lt;&gt;"", iferror(index('Internal Staffing Calculator'!B$8:B23500,match(F18058,'Internal Staffing Calculator'!E$8:E23500,0)), "Not In Budget"),"")</f>
        <v/>
      </c>
      <c r="I18058" s="184"/>
      <c r="J18058" s="184"/>
      <c r="K18058" s="184"/>
      <c r="L18058" s="183"/>
    </row>
    <row r="18059">
      <c r="A18059" s="454"/>
      <c r="B18059" s="927"/>
      <c r="C18059" s="580"/>
      <c r="D18059" s="939"/>
      <c r="E18059" s="940"/>
      <c r="F18059" s="941"/>
      <c r="G18059" s="937" t="str">
        <f t="array" ref="G18059">xlookup(F18059,'Internal Staffing Calculator'!E:E,'Internal Staffing Calculator'!C:C,"")</f>
        <v/>
      </c>
      <c r="H18059" s="932" t="str">
        <f t="array" ref="H18059">if(F18059&lt;&gt;"", iferror(index('Internal Staffing Calculator'!B$8:B23500,match(F18059,'Internal Staffing Calculator'!E$8:E23500,0)), "Not In Budget"),"")</f>
        <v/>
      </c>
      <c r="I18059" s="184"/>
      <c r="J18059" s="184"/>
      <c r="K18059" s="184"/>
      <c r="L18059" s="183"/>
    </row>
    <row r="18060">
      <c r="A18060" s="454"/>
      <c r="B18060" s="927"/>
      <c r="C18060" s="580"/>
      <c r="D18060" s="939"/>
      <c r="E18060" s="940"/>
      <c r="F18060" s="941"/>
      <c r="G18060" s="937" t="str">
        <f t="array" ref="G18060">xlookup(F18060,'Internal Staffing Calculator'!E:E,'Internal Staffing Calculator'!C:C,"")</f>
        <v/>
      </c>
      <c r="H18060" s="932" t="str">
        <f t="array" ref="H18060">if(F18060&lt;&gt;"", iferror(index('Internal Staffing Calculator'!B$8:B23500,match(F18060,'Internal Staffing Calculator'!E$8:E23500,0)), "Not In Budget"),"")</f>
        <v/>
      </c>
      <c r="I18060" s="184"/>
      <c r="J18060" s="184"/>
      <c r="K18060" s="184"/>
      <c r="L18060" s="183"/>
    </row>
    <row r="18061">
      <c r="A18061" s="454"/>
      <c r="B18061" s="927"/>
      <c r="C18061" s="580"/>
      <c r="D18061" s="939"/>
      <c r="E18061" s="940"/>
      <c r="F18061" s="941"/>
      <c r="G18061" s="937" t="str">
        <f t="array" ref="G18061">xlookup(F18061,'Internal Staffing Calculator'!E:E,'Internal Staffing Calculator'!C:C,"")</f>
        <v/>
      </c>
      <c r="H18061" s="932" t="str">
        <f t="array" ref="H18061">if(F18061&lt;&gt;"", iferror(index('Internal Staffing Calculator'!B$8:B23500,match(F18061,'Internal Staffing Calculator'!E$8:E23500,0)), "Not In Budget"),"")</f>
        <v/>
      </c>
      <c r="I18061" s="184"/>
      <c r="J18061" s="184"/>
      <c r="K18061" s="184"/>
      <c r="L18061" s="183"/>
    </row>
    <row r="18062">
      <c r="A18062" s="454"/>
      <c r="B18062" s="927"/>
      <c r="C18062" s="580"/>
      <c r="D18062" s="939"/>
      <c r="E18062" s="940"/>
      <c r="F18062" s="941"/>
      <c r="G18062" s="937" t="str">
        <f t="array" ref="G18062">xlookup(F18062,'Internal Staffing Calculator'!E:E,'Internal Staffing Calculator'!C:C,"")</f>
        <v/>
      </c>
      <c r="H18062" s="932" t="str">
        <f t="array" ref="H18062">if(F18062&lt;&gt;"", iferror(index('Internal Staffing Calculator'!B$8:B23500,match(F18062,'Internal Staffing Calculator'!E$8:E23500,0)), "Not In Budget"),"")</f>
        <v/>
      </c>
      <c r="I18062" s="184"/>
      <c r="J18062" s="184"/>
      <c r="K18062" s="184"/>
      <c r="L18062" s="183"/>
    </row>
    <row r="18063">
      <c r="A18063" s="454"/>
      <c r="B18063" s="927"/>
      <c r="C18063" s="580"/>
      <c r="D18063" s="939"/>
      <c r="E18063" s="940"/>
      <c r="F18063" s="941"/>
      <c r="G18063" s="937" t="str">
        <f t="array" ref="G18063">xlookup(F18063,'Internal Staffing Calculator'!E:E,'Internal Staffing Calculator'!C:C,"")</f>
        <v/>
      </c>
      <c r="H18063" s="932" t="str">
        <f t="array" ref="H18063">if(F18063&lt;&gt;"", iferror(index('Internal Staffing Calculator'!B$8:B23500,match(F18063,'Internal Staffing Calculator'!E$8:E23500,0)), "Not In Budget"),"")</f>
        <v/>
      </c>
      <c r="I18063" s="184"/>
      <c r="J18063" s="184"/>
      <c r="K18063" s="184"/>
      <c r="L18063" s="183"/>
    </row>
    <row r="18064">
      <c r="A18064" s="454"/>
      <c r="B18064" s="927"/>
      <c r="C18064" s="580"/>
      <c r="D18064" s="939"/>
      <c r="E18064" s="940"/>
      <c r="F18064" s="941"/>
      <c r="G18064" s="937" t="str">
        <f t="array" ref="G18064">xlookup(F18064,'Internal Staffing Calculator'!E:E,'Internal Staffing Calculator'!C:C,"")</f>
        <v/>
      </c>
      <c r="H18064" s="932" t="str">
        <f t="array" ref="H18064">if(F18064&lt;&gt;"", iferror(index('Internal Staffing Calculator'!B$8:B23500,match(F18064,'Internal Staffing Calculator'!E$8:E23500,0)), "Not In Budget"),"")</f>
        <v/>
      </c>
      <c r="I18064" s="184"/>
      <c r="J18064" s="184"/>
      <c r="K18064" s="184"/>
      <c r="L18064" s="183"/>
    </row>
    <row r="18065">
      <c r="A18065" s="454"/>
      <c r="B18065" s="927"/>
      <c r="C18065" s="580"/>
      <c r="D18065" s="939"/>
      <c r="E18065" s="940"/>
      <c r="F18065" s="941"/>
      <c r="G18065" s="937" t="str">
        <f t="array" ref="G18065">xlookup(F18065,'Internal Staffing Calculator'!E:E,'Internal Staffing Calculator'!C:C,"")</f>
        <v/>
      </c>
      <c r="H18065" s="932" t="str">
        <f t="array" ref="H18065">if(F18065&lt;&gt;"", iferror(index('Internal Staffing Calculator'!B$8:B23500,match(F18065,'Internal Staffing Calculator'!E$8:E23500,0)), "Not In Budget"),"")</f>
        <v/>
      </c>
      <c r="I18065" s="184"/>
      <c r="J18065" s="184"/>
      <c r="K18065" s="184"/>
      <c r="L18065" s="183"/>
    </row>
    <row r="18066">
      <c r="A18066" s="454"/>
      <c r="B18066" s="927"/>
      <c r="C18066" s="580"/>
      <c r="D18066" s="939"/>
      <c r="E18066" s="940"/>
      <c r="F18066" s="941"/>
      <c r="G18066" s="937" t="str">
        <f t="array" ref="G18066">xlookup(F18066,'Internal Staffing Calculator'!E:E,'Internal Staffing Calculator'!C:C,"")</f>
        <v/>
      </c>
      <c r="H18066" s="932" t="str">
        <f t="array" ref="H18066">if(F18066&lt;&gt;"", iferror(index('Internal Staffing Calculator'!B$8:B23500,match(F18066,'Internal Staffing Calculator'!E$8:E23500,0)), "Not In Budget"),"")</f>
        <v/>
      </c>
      <c r="I18066" s="184"/>
      <c r="J18066" s="184"/>
      <c r="K18066" s="184"/>
      <c r="L18066" s="183"/>
    </row>
    <row r="18067">
      <c r="A18067" s="454"/>
      <c r="B18067" s="927"/>
      <c r="C18067" s="580"/>
      <c r="D18067" s="939"/>
      <c r="E18067" s="940"/>
      <c r="F18067" s="941"/>
      <c r="G18067" s="937" t="str">
        <f t="array" ref="G18067">xlookup(F18067,'Internal Staffing Calculator'!E:E,'Internal Staffing Calculator'!C:C,"")</f>
        <v/>
      </c>
      <c r="H18067" s="932" t="str">
        <f t="array" ref="H18067">if(F18067&lt;&gt;"", iferror(index('Internal Staffing Calculator'!B$8:B23500,match(F18067,'Internal Staffing Calculator'!E$8:E23500,0)), "Not In Budget"),"")</f>
        <v/>
      </c>
      <c r="I18067" s="184"/>
      <c r="J18067" s="184"/>
      <c r="K18067" s="184"/>
      <c r="L18067" s="183"/>
    </row>
    <row r="18068">
      <c r="A18068" s="454"/>
      <c r="B18068" s="927"/>
      <c r="C18068" s="580"/>
      <c r="D18068" s="939"/>
      <c r="E18068" s="940"/>
      <c r="F18068" s="941"/>
      <c r="G18068" s="937" t="str">
        <f t="array" ref="G18068">xlookup(F18068,'Internal Staffing Calculator'!E:E,'Internal Staffing Calculator'!C:C,"")</f>
        <v/>
      </c>
      <c r="H18068" s="932" t="str">
        <f t="array" ref="H18068">if(F18068&lt;&gt;"", iferror(index('Internal Staffing Calculator'!B$8:B23500,match(F18068,'Internal Staffing Calculator'!E$8:E23500,0)), "Not In Budget"),"")</f>
        <v/>
      </c>
      <c r="I18068" s="184"/>
      <c r="J18068" s="184"/>
      <c r="K18068" s="184"/>
      <c r="L18068" s="183"/>
    </row>
    <row r="18069">
      <c r="A18069" s="454"/>
      <c r="B18069" s="927"/>
      <c r="C18069" s="580"/>
      <c r="D18069" s="939"/>
      <c r="E18069" s="940"/>
      <c r="F18069" s="941"/>
      <c r="G18069" s="937" t="str">
        <f t="array" ref="G18069">xlookup(F18069,'Internal Staffing Calculator'!E:E,'Internal Staffing Calculator'!C:C,"")</f>
        <v/>
      </c>
      <c r="H18069" s="932" t="str">
        <f t="array" ref="H18069">if(F18069&lt;&gt;"", iferror(index('Internal Staffing Calculator'!B$8:B23500,match(F18069,'Internal Staffing Calculator'!E$8:E23500,0)), "Not In Budget"),"")</f>
        <v/>
      </c>
      <c r="I18069" s="184"/>
      <c r="J18069" s="184"/>
      <c r="K18069" s="184"/>
      <c r="L18069" s="183"/>
    </row>
    <row r="18070">
      <c r="A18070" s="454"/>
      <c r="B18070" s="927"/>
      <c r="C18070" s="580"/>
      <c r="D18070" s="939"/>
      <c r="E18070" s="940"/>
      <c r="F18070" s="941"/>
      <c r="G18070" s="937" t="str">
        <f t="array" ref="G18070">xlookup(F18070,'Internal Staffing Calculator'!E:E,'Internal Staffing Calculator'!C:C,"")</f>
        <v/>
      </c>
      <c r="H18070" s="932" t="str">
        <f t="array" ref="H18070">if(F18070&lt;&gt;"", iferror(index('Internal Staffing Calculator'!B$8:B23500,match(F18070,'Internal Staffing Calculator'!E$8:E23500,0)), "Not In Budget"),"")</f>
        <v/>
      </c>
      <c r="I18070" s="184"/>
      <c r="J18070" s="184"/>
      <c r="K18070" s="184"/>
      <c r="L18070" s="183"/>
    </row>
    <row r="18071">
      <c r="A18071" s="454"/>
      <c r="B18071" s="927"/>
      <c r="C18071" s="580"/>
      <c r="D18071" s="939"/>
      <c r="E18071" s="940"/>
      <c r="F18071" s="941"/>
      <c r="G18071" s="937" t="str">
        <f t="array" ref="G18071">xlookup(F18071,'Internal Staffing Calculator'!E:E,'Internal Staffing Calculator'!C:C,"")</f>
        <v/>
      </c>
      <c r="H18071" s="932" t="str">
        <f t="array" ref="H18071">if(F18071&lt;&gt;"", iferror(index('Internal Staffing Calculator'!B$8:B23500,match(F18071,'Internal Staffing Calculator'!E$8:E23500,0)), "Not In Budget"),"")</f>
        <v/>
      </c>
      <c r="I18071" s="184"/>
      <c r="J18071" s="184"/>
      <c r="K18071" s="184"/>
      <c r="L18071" s="183"/>
    </row>
    <row r="18072">
      <c r="A18072" s="454"/>
      <c r="B18072" s="927"/>
      <c r="C18072" s="580"/>
      <c r="D18072" s="939"/>
      <c r="E18072" s="940"/>
      <c r="F18072" s="941"/>
      <c r="G18072" s="937" t="str">
        <f t="array" ref="G18072">xlookup(F18072,'Internal Staffing Calculator'!E:E,'Internal Staffing Calculator'!C:C,"")</f>
        <v/>
      </c>
      <c r="H18072" s="932" t="str">
        <f t="array" ref="H18072">if(F18072&lt;&gt;"", iferror(index('Internal Staffing Calculator'!B$8:B23500,match(F18072,'Internal Staffing Calculator'!E$8:E23500,0)), "Not In Budget"),"")</f>
        <v/>
      </c>
      <c r="I18072" s="184"/>
      <c r="J18072" s="184"/>
      <c r="K18072" s="184"/>
      <c r="L18072" s="183"/>
    </row>
    <row r="18073">
      <c r="A18073" s="454"/>
      <c r="B18073" s="927"/>
      <c r="C18073" s="580"/>
      <c r="D18073" s="939"/>
      <c r="E18073" s="940"/>
      <c r="F18073" s="941"/>
      <c r="G18073" s="937" t="str">
        <f t="array" ref="G18073">xlookup(F18073,'Internal Staffing Calculator'!E:E,'Internal Staffing Calculator'!C:C,"")</f>
        <v/>
      </c>
      <c r="H18073" s="932" t="str">
        <f t="array" ref="H18073">if(F18073&lt;&gt;"", iferror(index('Internal Staffing Calculator'!B$8:B23500,match(F18073,'Internal Staffing Calculator'!E$8:E23500,0)), "Not In Budget"),"")</f>
        <v/>
      </c>
      <c r="I18073" s="184"/>
      <c r="J18073" s="184"/>
      <c r="K18073" s="184"/>
      <c r="L18073" s="183"/>
    </row>
    <row r="18074">
      <c r="A18074" s="454"/>
      <c r="B18074" s="927"/>
      <c r="C18074" s="580"/>
      <c r="D18074" s="939"/>
      <c r="E18074" s="940"/>
      <c r="F18074" s="941"/>
      <c r="G18074" s="937" t="str">
        <f t="array" ref="G18074">xlookup(F18074,'Internal Staffing Calculator'!E:E,'Internal Staffing Calculator'!C:C,"")</f>
        <v/>
      </c>
      <c r="H18074" s="932" t="str">
        <f t="array" ref="H18074">if(F18074&lt;&gt;"", iferror(index('Internal Staffing Calculator'!B$8:B23500,match(F18074,'Internal Staffing Calculator'!E$8:E23500,0)), "Not In Budget"),"")</f>
        <v/>
      </c>
      <c r="I18074" s="184"/>
      <c r="J18074" s="184"/>
      <c r="K18074" s="184"/>
      <c r="L18074" s="183"/>
    </row>
    <row r="18075">
      <c r="A18075" s="454"/>
      <c r="B18075" s="927"/>
      <c r="C18075" s="580"/>
      <c r="D18075" s="939"/>
      <c r="E18075" s="940"/>
      <c r="F18075" s="941"/>
      <c r="G18075" s="937" t="str">
        <f t="array" ref="G18075">xlookup(F18075,'Internal Staffing Calculator'!E:E,'Internal Staffing Calculator'!C:C,"")</f>
        <v/>
      </c>
      <c r="H18075" s="932" t="str">
        <f t="array" ref="H18075">if(F18075&lt;&gt;"", iferror(index('Internal Staffing Calculator'!B$8:B23500,match(F18075,'Internal Staffing Calculator'!E$8:E23500,0)), "Not In Budget"),"")</f>
        <v/>
      </c>
      <c r="I18075" s="184"/>
      <c r="J18075" s="184"/>
      <c r="K18075" s="184"/>
      <c r="L18075" s="183"/>
    </row>
    <row r="18076">
      <c r="A18076" s="454"/>
      <c r="B18076" s="927"/>
      <c r="C18076" s="580"/>
      <c r="D18076" s="939"/>
      <c r="E18076" s="940"/>
      <c r="F18076" s="941"/>
      <c r="G18076" s="937" t="str">
        <f t="array" ref="G18076">xlookup(F18076,'Internal Staffing Calculator'!E:E,'Internal Staffing Calculator'!C:C,"")</f>
        <v/>
      </c>
      <c r="H18076" s="932" t="str">
        <f t="array" ref="H18076">if(F18076&lt;&gt;"", iferror(index('Internal Staffing Calculator'!B$8:B23500,match(F18076,'Internal Staffing Calculator'!E$8:E23500,0)), "Not In Budget"),"")</f>
        <v/>
      </c>
      <c r="I18076" s="184"/>
      <c r="J18076" s="184"/>
      <c r="K18076" s="184"/>
      <c r="L18076" s="183"/>
    </row>
    <row r="18077">
      <c r="A18077" s="454"/>
      <c r="B18077" s="927"/>
      <c r="C18077" s="580"/>
      <c r="D18077" s="939"/>
      <c r="E18077" s="940"/>
      <c r="F18077" s="941"/>
      <c r="G18077" s="937" t="str">
        <f t="array" ref="G18077">xlookup(F18077,'Internal Staffing Calculator'!E:E,'Internal Staffing Calculator'!C:C,"")</f>
        <v/>
      </c>
      <c r="H18077" s="932" t="str">
        <f t="array" ref="H18077">if(F18077&lt;&gt;"", iferror(index('Internal Staffing Calculator'!B$8:B23500,match(F18077,'Internal Staffing Calculator'!E$8:E23500,0)), "Not In Budget"),"")</f>
        <v/>
      </c>
      <c r="I18077" s="184"/>
      <c r="J18077" s="184"/>
      <c r="K18077" s="184"/>
      <c r="L18077" s="183"/>
    </row>
    <row r="18078">
      <c r="A18078" s="454"/>
      <c r="B18078" s="927"/>
      <c r="C18078" s="580"/>
      <c r="D18078" s="939"/>
      <c r="E18078" s="940"/>
      <c r="F18078" s="941"/>
      <c r="G18078" s="937" t="str">
        <f t="array" ref="G18078">xlookup(F18078,'Internal Staffing Calculator'!E:E,'Internal Staffing Calculator'!C:C,"")</f>
        <v/>
      </c>
      <c r="H18078" s="932" t="str">
        <f t="array" ref="H18078">if(F18078&lt;&gt;"", iferror(index('Internal Staffing Calculator'!B$8:B23500,match(F18078,'Internal Staffing Calculator'!E$8:E23500,0)), "Not In Budget"),"")</f>
        <v/>
      </c>
      <c r="I18078" s="184"/>
      <c r="J18078" s="184"/>
      <c r="K18078" s="184"/>
      <c r="L18078" s="183"/>
    </row>
    <row r="18079">
      <c r="A18079" s="454"/>
      <c r="B18079" s="927"/>
      <c r="C18079" s="580"/>
      <c r="D18079" s="939"/>
      <c r="E18079" s="940"/>
      <c r="F18079" s="941"/>
      <c r="G18079" s="937" t="str">
        <f t="array" ref="G18079">xlookup(F18079,'Internal Staffing Calculator'!E:E,'Internal Staffing Calculator'!C:C,"")</f>
        <v/>
      </c>
      <c r="H18079" s="932" t="str">
        <f t="array" ref="H18079">if(F18079&lt;&gt;"", iferror(index('Internal Staffing Calculator'!B$8:B23500,match(F18079,'Internal Staffing Calculator'!E$8:E23500,0)), "Not In Budget"),"")</f>
        <v/>
      </c>
      <c r="I18079" s="184"/>
      <c r="J18079" s="184"/>
      <c r="K18079" s="184"/>
      <c r="L18079" s="183"/>
    </row>
    <row r="18080">
      <c r="A18080" s="454"/>
      <c r="B18080" s="927"/>
      <c r="C18080" s="580"/>
      <c r="D18080" s="939"/>
      <c r="E18080" s="940"/>
      <c r="F18080" s="941"/>
      <c r="G18080" s="937" t="str">
        <f t="array" ref="G18080">xlookup(F18080,'Internal Staffing Calculator'!E:E,'Internal Staffing Calculator'!C:C,"")</f>
        <v/>
      </c>
      <c r="H18080" s="932" t="str">
        <f t="array" ref="H18080">if(F18080&lt;&gt;"", iferror(index('Internal Staffing Calculator'!B$8:B23500,match(F18080,'Internal Staffing Calculator'!E$8:E23500,0)), "Not In Budget"),"")</f>
        <v/>
      </c>
      <c r="I18080" s="184"/>
      <c r="J18080" s="184"/>
      <c r="K18080" s="184"/>
      <c r="L18080" s="183"/>
    </row>
    <row r="18081">
      <c r="A18081" s="454"/>
      <c r="B18081" s="927"/>
      <c r="C18081" s="580"/>
      <c r="D18081" s="939"/>
      <c r="E18081" s="940"/>
      <c r="F18081" s="941"/>
      <c r="G18081" s="937" t="str">
        <f t="array" ref="G18081">xlookup(F18081,'Internal Staffing Calculator'!E:E,'Internal Staffing Calculator'!C:C,"")</f>
        <v/>
      </c>
      <c r="H18081" s="932" t="str">
        <f t="array" ref="H18081">if(F18081&lt;&gt;"", iferror(index('Internal Staffing Calculator'!B$8:B23500,match(F18081,'Internal Staffing Calculator'!E$8:E23500,0)), "Not In Budget"),"")</f>
        <v/>
      </c>
      <c r="I18081" s="184"/>
      <c r="J18081" s="184"/>
      <c r="K18081" s="184"/>
      <c r="L18081" s="183"/>
    </row>
    <row r="18082">
      <c r="A18082" s="454"/>
      <c r="B18082" s="927"/>
      <c r="C18082" s="580"/>
      <c r="D18082" s="939"/>
      <c r="E18082" s="940"/>
      <c r="F18082" s="941"/>
      <c r="G18082" s="937" t="str">
        <f t="array" ref="G18082">xlookup(F18082,'Internal Staffing Calculator'!E:E,'Internal Staffing Calculator'!C:C,"")</f>
        <v/>
      </c>
      <c r="H18082" s="932" t="str">
        <f t="array" ref="H18082">if(F18082&lt;&gt;"", iferror(index('Internal Staffing Calculator'!B$8:B23500,match(F18082,'Internal Staffing Calculator'!E$8:E23500,0)), "Not In Budget"),"")</f>
        <v/>
      </c>
      <c r="I18082" s="184"/>
      <c r="J18082" s="184"/>
      <c r="K18082" s="184"/>
      <c r="L18082" s="183"/>
    </row>
    <row r="18083">
      <c r="A18083" s="454"/>
      <c r="B18083" s="927"/>
      <c r="C18083" s="580"/>
      <c r="D18083" s="939"/>
      <c r="E18083" s="940"/>
      <c r="F18083" s="941"/>
      <c r="G18083" s="937" t="str">
        <f t="array" ref="G18083">xlookup(F18083,'Internal Staffing Calculator'!E:E,'Internal Staffing Calculator'!C:C,"")</f>
        <v/>
      </c>
      <c r="H18083" s="932" t="str">
        <f t="array" ref="H18083">if(F18083&lt;&gt;"", iferror(index('Internal Staffing Calculator'!B$8:B23500,match(F18083,'Internal Staffing Calculator'!E$8:E23500,0)), "Not In Budget"),"")</f>
        <v/>
      </c>
      <c r="I18083" s="184"/>
      <c r="J18083" s="184"/>
      <c r="K18083" s="184"/>
      <c r="L18083" s="183"/>
    </row>
    <row r="18084">
      <c r="A18084" s="454"/>
      <c r="B18084" s="927"/>
      <c r="C18084" s="580"/>
      <c r="D18084" s="939"/>
      <c r="E18084" s="940"/>
      <c r="F18084" s="941"/>
      <c r="G18084" s="937" t="str">
        <f t="array" ref="G18084">xlookup(F18084,'Internal Staffing Calculator'!E:E,'Internal Staffing Calculator'!C:C,"")</f>
        <v/>
      </c>
      <c r="H18084" s="932" t="str">
        <f t="array" ref="H18084">if(F18084&lt;&gt;"", iferror(index('Internal Staffing Calculator'!B$8:B23500,match(F18084,'Internal Staffing Calculator'!E$8:E23500,0)), "Not In Budget"),"")</f>
        <v/>
      </c>
      <c r="I18084" s="184"/>
      <c r="J18084" s="184"/>
      <c r="K18084" s="184"/>
      <c r="L18084" s="183"/>
    </row>
    <row r="18085">
      <c r="A18085" s="454"/>
      <c r="B18085" s="927"/>
      <c r="C18085" s="580"/>
      <c r="D18085" s="939"/>
      <c r="E18085" s="940"/>
      <c r="F18085" s="941"/>
      <c r="G18085" s="937" t="str">
        <f t="array" ref="G18085">xlookup(F18085,'Internal Staffing Calculator'!E:E,'Internal Staffing Calculator'!C:C,"")</f>
        <v/>
      </c>
      <c r="H18085" s="932" t="str">
        <f t="array" ref="H18085">if(F18085&lt;&gt;"", iferror(index('Internal Staffing Calculator'!B$8:B23500,match(F18085,'Internal Staffing Calculator'!E$8:E23500,0)), "Not In Budget"),"")</f>
        <v/>
      </c>
      <c r="I18085" s="184"/>
      <c r="J18085" s="184"/>
      <c r="K18085" s="184"/>
      <c r="L18085" s="183"/>
    </row>
    <row r="18086">
      <c r="A18086" s="454"/>
      <c r="B18086" s="927"/>
      <c r="C18086" s="580"/>
      <c r="D18086" s="939"/>
      <c r="E18086" s="940"/>
      <c r="F18086" s="941"/>
      <c r="G18086" s="937" t="str">
        <f t="array" ref="G18086">xlookup(F18086,'Internal Staffing Calculator'!E:E,'Internal Staffing Calculator'!C:C,"")</f>
        <v/>
      </c>
      <c r="H18086" s="932" t="str">
        <f t="array" ref="H18086">if(F18086&lt;&gt;"", iferror(index('Internal Staffing Calculator'!B$8:B23500,match(F18086,'Internal Staffing Calculator'!E$8:E23500,0)), "Not In Budget"),"")</f>
        <v/>
      </c>
      <c r="I18086" s="184"/>
      <c r="J18086" s="184"/>
      <c r="K18086" s="184"/>
      <c r="L18086" s="183"/>
    </row>
    <row r="18087">
      <c r="A18087" s="454"/>
      <c r="B18087" s="927"/>
      <c r="C18087" s="580"/>
      <c r="D18087" s="939"/>
      <c r="E18087" s="940"/>
      <c r="F18087" s="941"/>
      <c r="G18087" s="937" t="str">
        <f t="array" ref="G18087">xlookup(F18087,'Internal Staffing Calculator'!E:E,'Internal Staffing Calculator'!C:C,"")</f>
        <v/>
      </c>
      <c r="H18087" s="932" t="str">
        <f t="array" ref="H18087">if(F18087&lt;&gt;"", iferror(index('Internal Staffing Calculator'!B$8:B23500,match(F18087,'Internal Staffing Calculator'!E$8:E23500,0)), "Not In Budget"),"")</f>
        <v/>
      </c>
      <c r="I18087" s="184"/>
      <c r="J18087" s="184"/>
      <c r="K18087" s="184"/>
      <c r="L18087" s="183"/>
    </row>
    <row r="18088">
      <c r="A18088" s="454"/>
      <c r="B18088" s="927"/>
      <c r="C18088" s="580"/>
      <c r="D18088" s="939"/>
      <c r="E18088" s="940"/>
      <c r="F18088" s="941"/>
      <c r="G18088" s="937" t="str">
        <f t="array" ref="G18088">xlookup(F18088,'Internal Staffing Calculator'!E:E,'Internal Staffing Calculator'!C:C,"")</f>
        <v/>
      </c>
      <c r="H18088" s="932" t="str">
        <f t="array" ref="H18088">if(F18088&lt;&gt;"", iferror(index('Internal Staffing Calculator'!B$8:B23500,match(F18088,'Internal Staffing Calculator'!E$8:E23500,0)), "Not In Budget"),"")</f>
        <v/>
      </c>
      <c r="I18088" s="184"/>
      <c r="J18088" s="184"/>
      <c r="K18088" s="184"/>
      <c r="L18088" s="183"/>
    </row>
    <row r="18089">
      <c r="A18089" s="454"/>
      <c r="B18089" s="927"/>
      <c r="C18089" s="580"/>
      <c r="D18089" s="939"/>
      <c r="E18089" s="940"/>
      <c r="F18089" s="941"/>
      <c r="G18089" s="937" t="str">
        <f t="array" ref="G18089">xlookup(F18089,'Internal Staffing Calculator'!E:E,'Internal Staffing Calculator'!C:C,"")</f>
        <v/>
      </c>
      <c r="H18089" s="932" t="str">
        <f t="array" ref="H18089">if(F18089&lt;&gt;"", iferror(index('Internal Staffing Calculator'!B$8:B23500,match(F18089,'Internal Staffing Calculator'!E$8:E23500,0)), "Not In Budget"),"")</f>
        <v/>
      </c>
      <c r="I18089" s="184"/>
      <c r="J18089" s="184"/>
      <c r="K18089" s="184"/>
      <c r="L18089" s="183"/>
    </row>
    <row r="18090">
      <c r="A18090" s="454"/>
      <c r="B18090" s="927"/>
      <c r="C18090" s="580"/>
      <c r="D18090" s="939"/>
      <c r="E18090" s="940"/>
      <c r="F18090" s="941"/>
      <c r="G18090" s="937" t="str">
        <f t="array" ref="G18090">xlookup(F18090,'Internal Staffing Calculator'!E:E,'Internal Staffing Calculator'!C:C,"")</f>
        <v/>
      </c>
      <c r="H18090" s="932" t="str">
        <f t="array" ref="H18090">if(F18090&lt;&gt;"", iferror(index('Internal Staffing Calculator'!B$8:B23500,match(F18090,'Internal Staffing Calculator'!E$8:E23500,0)), "Not In Budget"),"")</f>
        <v/>
      </c>
      <c r="I18090" s="184"/>
      <c r="J18090" s="184"/>
      <c r="K18090" s="184"/>
      <c r="L18090" s="183"/>
    </row>
    <row r="18091">
      <c r="A18091" s="454"/>
      <c r="B18091" s="927"/>
      <c r="C18091" s="580"/>
      <c r="D18091" s="939"/>
      <c r="E18091" s="940"/>
      <c r="F18091" s="941"/>
      <c r="G18091" s="937" t="str">
        <f t="array" ref="G18091">xlookup(F18091,'Internal Staffing Calculator'!E:E,'Internal Staffing Calculator'!C:C,"")</f>
        <v/>
      </c>
      <c r="H18091" s="932" t="str">
        <f t="array" ref="H18091">if(F18091&lt;&gt;"", iferror(index('Internal Staffing Calculator'!B$8:B23500,match(F18091,'Internal Staffing Calculator'!E$8:E23500,0)), "Not In Budget"),"")</f>
        <v/>
      </c>
      <c r="I18091" s="184"/>
      <c r="J18091" s="184"/>
      <c r="K18091" s="184"/>
      <c r="L18091" s="183"/>
    </row>
    <row r="18092">
      <c r="A18092" s="454"/>
      <c r="B18092" s="927"/>
      <c r="C18092" s="580"/>
      <c r="D18092" s="939"/>
      <c r="E18092" s="940"/>
      <c r="F18092" s="941"/>
      <c r="G18092" s="937" t="str">
        <f t="array" ref="G18092">xlookup(F18092,'Internal Staffing Calculator'!E:E,'Internal Staffing Calculator'!C:C,"")</f>
        <v/>
      </c>
      <c r="H18092" s="932" t="str">
        <f t="array" ref="H18092">if(F18092&lt;&gt;"", iferror(index('Internal Staffing Calculator'!B$8:B23500,match(F18092,'Internal Staffing Calculator'!E$8:E23500,0)), "Not In Budget"),"")</f>
        <v/>
      </c>
      <c r="I18092" s="184"/>
      <c r="J18092" s="184"/>
      <c r="K18092" s="184"/>
      <c r="L18092" s="183"/>
    </row>
    <row r="18093">
      <c r="A18093" s="454"/>
      <c r="B18093" s="927"/>
      <c r="C18093" s="580"/>
      <c r="D18093" s="939"/>
      <c r="E18093" s="940"/>
      <c r="F18093" s="941"/>
      <c r="G18093" s="937" t="str">
        <f t="array" ref="G18093">xlookup(F18093,'Internal Staffing Calculator'!E:E,'Internal Staffing Calculator'!C:C,"")</f>
        <v/>
      </c>
      <c r="H18093" s="932" t="str">
        <f t="array" ref="H18093">if(F18093&lt;&gt;"", iferror(index('Internal Staffing Calculator'!B$8:B23500,match(F18093,'Internal Staffing Calculator'!E$8:E23500,0)), "Not In Budget"),"")</f>
        <v/>
      </c>
      <c r="I18093" s="184"/>
      <c r="J18093" s="184"/>
      <c r="K18093" s="184"/>
      <c r="L18093" s="183"/>
    </row>
    <row r="18094">
      <c r="A18094" s="454"/>
      <c r="B18094" s="927"/>
      <c r="C18094" s="580"/>
      <c r="D18094" s="939"/>
      <c r="E18094" s="940"/>
      <c r="F18094" s="941"/>
      <c r="G18094" s="937" t="str">
        <f t="array" ref="G18094">xlookup(F18094,'Internal Staffing Calculator'!E:E,'Internal Staffing Calculator'!C:C,"")</f>
        <v/>
      </c>
      <c r="H18094" s="932" t="str">
        <f t="array" ref="H18094">if(F18094&lt;&gt;"", iferror(index('Internal Staffing Calculator'!B$8:B23500,match(F18094,'Internal Staffing Calculator'!E$8:E23500,0)), "Not In Budget"),"")</f>
        <v/>
      </c>
      <c r="I18094" s="184"/>
      <c r="J18094" s="184"/>
      <c r="K18094" s="184"/>
      <c r="L18094" s="183"/>
    </row>
    <row r="18095">
      <c r="A18095" s="454"/>
      <c r="B18095" s="927"/>
      <c r="C18095" s="580"/>
      <c r="D18095" s="939"/>
      <c r="E18095" s="940"/>
      <c r="F18095" s="941"/>
      <c r="G18095" s="937" t="str">
        <f t="array" ref="G18095">xlookup(F18095,'Internal Staffing Calculator'!E:E,'Internal Staffing Calculator'!C:C,"")</f>
        <v/>
      </c>
      <c r="H18095" s="932" t="str">
        <f t="array" ref="H18095">if(F18095&lt;&gt;"", iferror(index('Internal Staffing Calculator'!B$8:B23500,match(F18095,'Internal Staffing Calculator'!E$8:E23500,0)), "Not In Budget"),"")</f>
        <v/>
      </c>
      <c r="I18095" s="184"/>
      <c r="J18095" s="184"/>
      <c r="K18095" s="184"/>
      <c r="L18095" s="183"/>
    </row>
    <row r="18096">
      <c r="A18096" s="454"/>
      <c r="B18096" s="927"/>
      <c r="C18096" s="580"/>
      <c r="D18096" s="939"/>
      <c r="E18096" s="940"/>
      <c r="F18096" s="941"/>
      <c r="G18096" s="937" t="str">
        <f t="array" ref="G18096">xlookup(F18096,'Internal Staffing Calculator'!E:E,'Internal Staffing Calculator'!C:C,"")</f>
        <v/>
      </c>
      <c r="H18096" s="932" t="str">
        <f t="array" ref="H18096">if(F18096&lt;&gt;"", iferror(index('Internal Staffing Calculator'!B$8:B23500,match(F18096,'Internal Staffing Calculator'!E$8:E23500,0)), "Not In Budget"),"")</f>
        <v/>
      </c>
      <c r="I18096" s="184"/>
      <c r="J18096" s="184"/>
      <c r="K18096" s="184"/>
      <c r="L18096" s="183"/>
    </row>
    <row r="18097">
      <c r="A18097" s="454"/>
      <c r="B18097" s="927"/>
      <c r="C18097" s="580"/>
      <c r="D18097" s="939"/>
      <c r="E18097" s="940"/>
      <c r="F18097" s="941"/>
      <c r="G18097" s="937" t="str">
        <f t="array" ref="G18097">xlookup(F18097,'Internal Staffing Calculator'!E:E,'Internal Staffing Calculator'!C:C,"")</f>
        <v/>
      </c>
      <c r="H18097" s="932" t="str">
        <f t="array" ref="H18097">if(F18097&lt;&gt;"", iferror(index('Internal Staffing Calculator'!B$8:B23500,match(F18097,'Internal Staffing Calculator'!E$8:E23500,0)), "Not In Budget"),"")</f>
        <v/>
      </c>
      <c r="I18097" s="184"/>
      <c r="J18097" s="184"/>
      <c r="K18097" s="184"/>
      <c r="L18097" s="183"/>
    </row>
    <row r="18098">
      <c r="A18098" s="454"/>
      <c r="B18098" s="927"/>
      <c r="C18098" s="580"/>
      <c r="D18098" s="939"/>
      <c r="E18098" s="940"/>
      <c r="F18098" s="941"/>
      <c r="G18098" s="937" t="str">
        <f t="array" ref="G18098">xlookup(F18098,'Internal Staffing Calculator'!E:E,'Internal Staffing Calculator'!C:C,"")</f>
        <v/>
      </c>
      <c r="H18098" s="932" t="str">
        <f t="array" ref="H18098">if(F18098&lt;&gt;"", iferror(index('Internal Staffing Calculator'!B$8:B23500,match(F18098,'Internal Staffing Calculator'!E$8:E23500,0)), "Not In Budget"),"")</f>
        <v/>
      </c>
      <c r="I18098" s="184"/>
      <c r="J18098" s="184"/>
      <c r="K18098" s="184"/>
      <c r="L18098" s="183"/>
    </row>
    <row r="18099">
      <c r="A18099" s="454"/>
      <c r="B18099" s="927"/>
      <c r="C18099" s="580"/>
      <c r="D18099" s="939"/>
      <c r="E18099" s="940"/>
      <c r="F18099" s="941"/>
      <c r="G18099" s="937" t="str">
        <f t="array" ref="G18099">xlookup(F18099,'Internal Staffing Calculator'!E:E,'Internal Staffing Calculator'!C:C,"")</f>
        <v/>
      </c>
      <c r="H18099" s="932" t="str">
        <f t="array" ref="H18099">if(F18099&lt;&gt;"", iferror(index('Internal Staffing Calculator'!B$8:B23500,match(F18099,'Internal Staffing Calculator'!E$8:E23500,0)), "Not In Budget"),"")</f>
        <v/>
      </c>
      <c r="I18099" s="184"/>
      <c r="J18099" s="184"/>
      <c r="K18099" s="184"/>
      <c r="L18099" s="183"/>
    </row>
    <row r="18100">
      <c r="A18100" s="454"/>
      <c r="B18100" s="927"/>
      <c r="C18100" s="580"/>
      <c r="D18100" s="939"/>
      <c r="E18100" s="940"/>
      <c r="F18100" s="941"/>
      <c r="G18100" s="937" t="str">
        <f t="array" ref="G18100">xlookup(F18100,'Internal Staffing Calculator'!E:E,'Internal Staffing Calculator'!C:C,"")</f>
        <v/>
      </c>
      <c r="H18100" s="932" t="str">
        <f t="array" ref="H18100">if(F18100&lt;&gt;"", iferror(index('Internal Staffing Calculator'!B$8:B23500,match(F18100,'Internal Staffing Calculator'!E$8:E23500,0)), "Not In Budget"),"")</f>
        <v/>
      </c>
      <c r="I18100" s="184"/>
      <c r="J18100" s="184"/>
      <c r="K18100" s="184"/>
      <c r="L18100" s="183"/>
    </row>
    <row r="18101">
      <c r="A18101" s="454"/>
      <c r="B18101" s="927"/>
      <c r="C18101" s="580"/>
      <c r="D18101" s="939"/>
      <c r="E18101" s="940"/>
      <c r="F18101" s="941"/>
      <c r="G18101" s="937" t="str">
        <f t="array" ref="G18101">xlookup(F18101,'Internal Staffing Calculator'!E:E,'Internal Staffing Calculator'!C:C,"")</f>
        <v/>
      </c>
      <c r="H18101" s="932" t="str">
        <f t="array" ref="H18101">if(F18101&lt;&gt;"", iferror(index('Internal Staffing Calculator'!B$8:B23500,match(F18101,'Internal Staffing Calculator'!E$8:E23500,0)), "Not In Budget"),"")</f>
        <v/>
      </c>
      <c r="I18101" s="184"/>
      <c r="J18101" s="184"/>
      <c r="K18101" s="184"/>
      <c r="L18101" s="183"/>
    </row>
    <row r="18102">
      <c r="A18102" s="454"/>
      <c r="B18102" s="927"/>
      <c r="C18102" s="580"/>
      <c r="D18102" s="939"/>
      <c r="E18102" s="940"/>
      <c r="F18102" s="941"/>
      <c r="G18102" s="937" t="str">
        <f t="array" ref="G18102">xlookup(F18102,'Internal Staffing Calculator'!E:E,'Internal Staffing Calculator'!C:C,"")</f>
        <v/>
      </c>
      <c r="H18102" s="932" t="str">
        <f t="array" ref="H18102">if(F18102&lt;&gt;"", iferror(index('Internal Staffing Calculator'!B$8:B23500,match(F18102,'Internal Staffing Calculator'!E$8:E23500,0)), "Not In Budget"),"")</f>
        <v/>
      </c>
      <c r="I18102" s="184"/>
      <c r="J18102" s="184"/>
      <c r="K18102" s="184"/>
      <c r="L18102" s="183"/>
    </row>
    <row r="18103">
      <c r="A18103" s="454"/>
      <c r="B18103" s="927"/>
      <c r="C18103" s="580"/>
      <c r="D18103" s="939"/>
      <c r="E18103" s="940"/>
      <c r="F18103" s="941"/>
      <c r="G18103" s="937" t="str">
        <f t="array" ref="G18103">xlookup(F18103,'Internal Staffing Calculator'!E:E,'Internal Staffing Calculator'!C:C,"")</f>
        <v/>
      </c>
      <c r="H18103" s="932" t="str">
        <f t="array" ref="H18103">if(F18103&lt;&gt;"", iferror(index('Internal Staffing Calculator'!B$8:B23500,match(F18103,'Internal Staffing Calculator'!E$8:E23500,0)), "Not In Budget"),"")</f>
        <v/>
      </c>
      <c r="I18103" s="184"/>
      <c r="J18103" s="184"/>
      <c r="K18103" s="184"/>
      <c r="L18103" s="183"/>
    </row>
    <row r="18104">
      <c r="A18104" s="454"/>
      <c r="B18104" s="927"/>
      <c r="C18104" s="580"/>
      <c r="D18104" s="939"/>
      <c r="E18104" s="940"/>
      <c r="F18104" s="941"/>
      <c r="G18104" s="937" t="str">
        <f t="array" ref="G18104">xlookup(F18104,'Internal Staffing Calculator'!E:E,'Internal Staffing Calculator'!C:C,"")</f>
        <v/>
      </c>
      <c r="H18104" s="932" t="str">
        <f t="array" ref="H18104">if(F18104&lt;&gt;"", iferror(index('Internal Staffing Calculator'!B$8:B23500,match(F18104,'Internal Staffing Calculator'!E$8:E23500,0)), "Not In Budget"),"")</f>
        <v/>
      </c>
      <c r="I18104" s="184"/>
      <c r="J18104" s="184"/>
      <c r="K18104" s="184"/>
      <c r="L18104" s="183"/>
    </row>
    <row r="18105">
      <c r="A18105" s="454"/>
      <c r="B18105" s="927"/>
      <c r="C18105" s="580"/>
      <c r="D18105" s="939"/>
      <c r="E18105" s="940"/>
      <c r="F18105" s="941"/>
      <c r="G18105" s="937" t="str">
        <f t="array" ref="G18105">xlookup(F18105,'Internal Staffing Calculator'!E:E,'Internal Staffing Calculator'!C:C,"")</f>
        <v/>
      </c>
      <c r="H18105" s="932" t="str">
        <f t="array" ref="H18105">if(F18105&lt;&gt;"", iferror(index('Internal Staffing Calculator'!B$8:B23500,match(F18105,'Internal Staffing Calculator'!E$8:E23500,0)), "Not In Budget"),"")</f>
        <v/>
      </c>
      <c r="I18105" s="184"/>
      <c r="J18105" s="184"/>
      <c r="K18105" s="184"/>
      <c r="L18105" s="183"/>
    </row>
    <row r="18106">
      <c r="A18106" s="454"/>
      <c r="B18106" s="927"/>
      <c r="C18106" s="580"/>
      <c r="D18106" s="939"/>
      <c r="E18106" s="940"/>
      <c r="F18106" s="941"/>
      <c r="G18106" s="937" t="str">
        <f t="array" ref="G18106">xlookup(F18106,'Internal Staffing Calculator'!E:E,'Internal Staffing Calculator'!C:C,"")</f>
        <v/>
      </c>
      <c r="H18106" s="932" t="str">
        <f t="array" ref="H18106">if(F18106&lt;&gt;"", iferror(index('Internal Staffing Calculator'!B$8:B23500,match(F18106,'Internal Staffing Calculator'!E$8:E23500,0)), "Not In Budget"),"")</f>
        <v/>
      </c>
      <c r="I18106" s="184"/>
      <c r="J18106" s="184"/>
      <c r="K18106" s="184"/>
      <c r="L18106" s="183"/>
    </row>
    <row r="18107">
      <c r="A18107" s="454"/>
      <c r="B18107" s="927"/>
      <c r="C18107" s="580"/>
      <c r="D18107" s="939"/>
      <c r="E18107" s="940"/>
      <c r="F18107" s="941"/>
      <c r="G18107" s="937" t="str">
        <f t="array" ref="G18107">xlookup(F18107,'Internal Staffing Calculator'!E:E,'Internal Staffing Calculator'!C:C,"")</f>
        <v/>
      </c>
      <c r="H18107" s="932" t="str">
        <f t="array" ref="H18107">if(F18107&lt;&gt;"", iferror(index('Internal Staffing Calculator'!B$8:B23500,match(F18107,'Internal Staffing Calculator'!E$8:E23500,0)), "Not In Budget"),"")</f>
        <v/>
      </c>
      <c r="I18107" s="184"/>
      <c r="J18107" s="184"/>
      <c r="K18107" s="184"/>
      <c r="L18107" s="183"/>
    </row>
    <row r="18108">
      <c r="A18108" s="454"/>
      <c r="B18108" s="927"/>
      <c r="C18108" s="580"/>
      <c r="D18108" s="939"/>
      <c r="E18108" s="940"/>
      <c r="F18108" s="941"/>
      <c r="G18108" s="937" t="str">
        <f t="array" ref="G18108">xlookup(F18108,'Internal Staffing Calculator'!E:E,'Internal Staffing Calculator'!C:C,"")</f>
        <v/>
      </c>
      <c r="H18108" s="932" t="str">
        <f t="array" ref="H18108">if(F18108&lt;&gt;"", iferror(index('Internal Staffing Calculator'!B$8:B23500,match(F18108,'Internal Staffing Calculator'!E$8:E23500,0)), "Not In Budget"),"")</f>
        <v/>
      </c>
      <c r="I18108" s="184"/>
      <c r="J18108" s="184"/>
      <c r="K18108" s="184"/>
      <c r="L18108" s="183"/>
    </row>
    <row r="18109">
      <c r="A18109" s="454"/>
      <c r="B18109" s="927"/>
      <c r="C18109" s="580"/>
      <c r="D18109" s="939"/>
      <c r="E18109" s="940"/>
      <c r="F18109" s="941"/>
      <c r="G18109" s="937" t="str">
        <f t="array" ref="G18109">xlookup(F18109,'Internal Staffing Calculator'!E:E,'Internal Staffing Calculator'!C:C,"")</f>
        <v/>
      </c>
      <c r="H18109" s="932" t="str">
        <f t="array" ref="H18109">if(F18109&lt;&gt;"", iferror(index('Internal Staffing Calculator'!B$8:B23500,match(F18109,'Internal Staffing Calculator'!E$8:E23500,0)), "Not In Budget"),"")</f>
        <v/>
      </c>
      <c r="I18109" s="184"/>
      <c r="J18109" s="184"/>
      <c r="K18109" s="184"/>
      <c r="L18109" s="183"/>
    </row>
    <row r="18110">
      <c r="A18110" s="454"/>
      <c r="B18110" s="927"/>
      <c r="C18110" s="580"/>
      <c r="D18110" s="939"/>
      <c r="E18110" s="940"/>
      <c r="F18110" s="941"/>
      <c r="G18110" s="937" t="str">
        <f t="array" ref="G18110">xlookup(F18110,'Internal Staffing Calculator'!E:E,'Internal Staffing Calculator'!C:C,"")</f>
        <v/>
      </c>
      <c r="H18110" s="932" t="str">
        <f t="array" ref="H18110">if(F18110&lt;&gt;"", iferror(index('Internal Staffing Calculator'!B$8:B23500,match(F18110,'Internal Staffing Calculator'!E$8:E23500,0)), "Not In Budget"),"")</f>
        <v/>
      </c>
      <c r="I18110" s="184"/>
      <c r="J18110" s="184"/>
      <c r="K18110" s="184"/>
      <c r="L18110" s="183"/>
    </row>
    <row r="18111">
      <c r="A18111" s="454"/>
      <c r="B18111" s="927"/>
      <c r="C18111" s="580"/>
      <c r="D18111" s="939"/>
      <c r="E18111" s="940"/>
      <c r="F18111" s="941"/>
      <c r="G18111" s="937" t="str">
        <f t="array" ref="G18111">xlookup(F18111,'Internal Staffing Calculator'!E:E,'Internal Staffing Calculator'!C:C,"")</f>
        <v/>
      </c>
      <c r="H18111" s="932" t="str">
        <f t="array" ref="H18111">if(F18111&lt;&gt;"", iferror(index('Internal Staffing Calculator'!B$8:B23500,match(F18111,'Internal Staffing Calculator'!E$8:E23500,0)), "Not In Budget"),"")</f>
        <v/>
      </c>
      <c r="I18111" s="184"/>
      <c r="J18111" s="184"/>
      <c r="K18111" s="184"/>
      <c r="L18111" s="183"/>
    </row>
    <row r="18112">
      <c r="A18112" s="454"/>
      <c r="B18112" s="927"/>
      <c r="C18112" s="580"/>
      <c r="D18112" s="939"/>
      <c r="E18112" s="940"/>
      <c r="F18112" s="941"/>
      <c r="G18112" s="937" t="str">
        <f t="array" ref="G18112">xlookup(F18112,'Internal Staffing Calculator'!E:E,'Internal Staffing Calculator'!C:C,"")</f>
        <v/>
      </c>
      <c r="H18112" s="932" t="str">
        <f t="array" ref="H18112">if(F18112&lt;&gt;"", iferror(index('Internal Staffing Calculator'!B$8:B23500,match(F18112,'Internal Staffing Calculator'!E$8:E23500,0)), "Not In Budget"),"")</f>
        <v/>
      </c>
      <c r="I18112" s="184"/>
      <c r="J18112" s="184"/>
      <c r="K18112" s="184"/>
      <c r="L18112" s="183"/>
    </row>
    <row r="18113">
      <c r="A18113" s="454"/>
      <c r="B18113" s="927"/>
      <c r="C18113" s="580"/>
      <c r="D18113" s="939"/>
      <c r="E18113" s="940"/>
      <c r="F18113" s="941"/>
      <c r="G18113" s="937" t="str">
        <f t="array" ref="G18113">xlookup(F18113,'Internal Staffing Calculator'!E:E,'Internal Staffing Calculator'!C:C,"")</f>
        <v/>
      </c>
      <c r="H18113" s="932" t="str">
        <f t="array" ref="H18113">if(F18113&lt;&gt;"", iferror(index('Internal Staffing Calculator'!B$8:B23500,match(F18113,'Internal Staffing Calculator'!E$8:E23500,0)), "Not In Budget"),"")</f>
        <v/>
      </c>
      <c r="I18113" s="184"/>
      <c r="J18113" s="184"/>
      <c r="K18113" s="184"/>
      <c r="L18113" s="183"/>
    </row>
    <row r="18114">
      <c r="A18114" s="454"/>
      <c r="B18114" s="927"/>
      <c r="C18114" s="580"/>
      <c r="D18114" s="939"/>
      <c r="E18114" s="940"/>
      <c r="F18114" s="941"/>
      <c r="G18114" s="937" t="str">
        <f t="array" ref="G18114">xlookup(F18114,'Internal Staffing Calculator'!E:E,'Internal Staffing Calculator'!C:C,"")</f>
        <v/>
      </c>
      <c r="H18114" s="932" t="str">
        <f t="array" ref="H18114">if(F18114&lt;&gt;"", iferror(index('Internal Staffing Calculator'!B$8:B23500,match(F18114,'Internal Staffing Calculator'!E$8:E23500,0)), "Not In Budget"),"")</f>
        <v/>
      </c>
      <c r="I18114" s="184"/>
      <c r="J18114" s="184"/>
      <c r="K18114" s="184"/>
      <c r="L18114" s="183"/>
    </row>
    <row r="18115">
      <c r="A18115" s="454"/>
      <c r="B18115" s="927"/>
      <c r="C18115" s="580"/>
      <c r="D18115" s="939"/>
      <c r="E18115" s="940"/>
      <c r="F18115" s="941"/>
      <c r="G18115" s="937" t="str">
        <f t="array" ref="G18115">xlookup(F18115,'Internal Staffing Calculator'!E:E,'Internal Staffing Calculator'!C:C,"")</f>
        <v/>
      </c>
      <c r="H18115" s="932" t="str">
        <f t="array" ref="H18115">if(F18115&lt;&gt;"", iferror(index('Internal Staffing Calculator'!B$8:B23500,match(F18115,'Internal Staffing Calculator'!E$8:E23500,0)), "Not In Budget"),"")</f>
        <v/>
      </c>
      <c r="I18115" s="184"/>
      <c r="J18115" s="184"/>
      <c r="K18115" s="184"/>
      <c r="L18115" s="183"/>
    </row>
    <row r="18116">
      <c r="A18116" s="454"/>
      <c r="B18116" s="927"/>
      <c r="C18116" s="580"/>
      <c r="D18116" s="939"/>
      <c r="E18116" s="940"/>
      <c r="F18116" s="941"/>
      <c r="G18116" s="937" t="str">
        <f t="array" ref="G18116">xlookup(F18116,'Internal Staffing Calculator'!E:E,'Internal Staffing Calculator'!C:C,"")</f>
        <v/>
      </c>
      <c r="H18116" s="932" t="str">
        <f t="array" ref="H18116">if(F18116&lt;&gt;"", iferror(index('Internal Staffing Calculator'!B$8:B23500,match(F18116,'Internal Staffing Calculator'!E$8:E23500,0)), "Not In Budget"),"")</f>
        <v/>
      </c>
      <c r="I18116" s="184"/>
      <c r="J18116" s="184"/>
      <c r="K18116" s="184"/>
      <c r="L18116" s="183"/>
    </row>
    <row r="18117">
      <c r="A18117" s="454"/>
      <c r="B18117" s="927"/>
      <c r="C18117" s="580"/>
      <c r="D18117" s="939"/>
      <c r="E18117" s="940"/>
      <c r="F18117" s="941"/>
      <c r="G18117" s="937" t="str">
        <f t="array" ref="G18117">xlookup(F18117,'Internal Staffing Calculator'!E:E,'Internal Staffing Calculator'!C:C,"")</f>
        <v/>
      </c>
      <c r="H18117" s="932" t="str">
        <f t="array" ref="H18117">if(F18117&lt;&gt;"", iferror(index('Internal Staffing Calculator'!B$8:B23500,match(F18117,'Internal Staffing Calculator'!E$8:E23500,0)), "Not In Budget"),"")</f>
        <v/>
      </c>
      <c r="I18117" s="184"/>
      <c r="J18117" s="184"/>
      <c r="K18117" s="184"/>
      <c r="L18117" s="183"/>
    </row>
    <row r="18118">
      <c r="A18118" s="454"/>
      <c r="B18118" s="927"/>
      <c r="C18118" s="580"/>
      <c r="D18118" s="939"/>
      <c r="E18118" s="940"/>
      <c r="F18118" s="941"/>
      <c r="G18118" s="937" t="str">
        <f t="array" ref="G18118">xlookup(F18118,'Internal Staffing Calculator'!E:E,'Internal Staffing Calculator'!C:C,"")</f>
        <v/>
      </c>
      <c r="H18118" s="932" t="str">
        <f t="array" ref="H18118">if(F18118&lt;&gt;"", iferror(index('Internal Staffing Calculator'!B$8:B23500,match(F18118,'Internal Staffing Calculator'!E$8:E23500,0)), "Not In Budget"),"")</f>
        <v/>
      </c>
      <c r="I18118" s="184"/>
      <c r="J18118" s="184"/>
      <c r="K18118" s="184"/>
      <c r="L18118" s="183"/>
    </row>
    <row r="18119">
      <c r="A18119" s="454"/>
      <c r="B18119" s="927"/>
      <c r="C18119" s="580"/>
      <c r="D18119" s="939"/>
      <c r="E18119" s="940"/>
      <c r="F18119" s="941"/>
      <c r="G18119" s="937" t="str">
        <f t="array" ref="G18119">xlookup(F18119,'Internal Staffing Calculator'!E:E,'Internal Staffing Calculator'!C:C,"")</f>
        <v/>
      </c>
      <c r="H18119" s="932" t="str">
        <f t="array" ref="H18119">if(F18119&lt;&gt;"", iferror(index('Internal Staffing Calculator'!B$8:B23500,match(F18119,'Internal Staffing Calculator'!E$8:E23500,0)), "Not In Budget"),"")</f>
        <v/>
      </c>
      <c r="I18119" s="184"/>
      <c r="J18119" s="184"/>
      <c r="K18119" s="184"/>
      <c r="L18119" s="183"/>
    </row>
    <row r="18120">
      <c r="A18120" s="454"/>
      <c r="B18120" s="927"/>
      <c r="C18120" s="580"/>
      <c r="D18120" s="939"/>
      <c r="E18120" s="940"/>
      <c r="F18120" s="941"/>
      <c r="G18120" s="937" t="str">
        <f t="array" ref="G18120">xlookup(F18120,'Internal Staffing Calculator'!E:E,'Internal Staffing Calculator'!C:C,"")</f>
        <v/>
      </c>
      <c r="H18120" s="932" t="str">
        <f t="array" ref="H18120">if(F18120&lt;&gt;"", iferror(index('Internal Staffing Calculator'!B$8:B23500,match(F18120,'Internal Staffing Calculator'!E$8:E23500,0)), "Not In Budget"),"")</f>
        <v/>
      </c>
      <c r="I18120" s="184"/>
      <c r="J18120" s="184"/>
      <c r="K18120" s="184"/>
      <c r="L18120" s="183"/>
    </row>
    <row r="18121">
      <c r="A18121" s="454"/>
      <c r="B18121" s="927"/>
      <c r="C18121" s="580"/>
      <c r="D18121" s="939"/>
      <c r="E18121" s="940"/>
      <c r="F18121" s="941"/>
      <c r="G18121" s="937" t="str">
        <f t="array" ref="G18121">xlookup(F18121,'Internal Staffing Calculator'!E:E,'Internal Staffing Calculator'!C:C,"")</f>
        <v/>
      </c>
      <c r="H18121" s="932" t="str">
        <f t="array" ref="H18121">if(F18121&lt;&gt;"", iferror(index('Internal Staffing Calculator'!B$8:B23500,match(F18121,'Internal Staffing Calculator'!E$8:E23500,0)), "Not In Budget"),"")</f>
        <v/>
      </c>
      <c r="I18121" s="184"/>
      <c r="J18121" s="184"/>
      <c r="K18121" s="184"/>
      <c r="L18121" s="183"/>
    </row>
    <row r="18122">
      <c r="A18122" s="454"/>
      <c r="B18122" s="927"/>
      <c r="C18122" s="580"/>
      <c r="D18122" s="939"/>
      <c r="E18122" s="940"/>
      <c r="F18122" s="941"/>
      <c r="G18122" s="937" t="str">
        <f t="array" ref="G18122">xlookup(F18122,'Internal Staffing Calculator'!E:E,'Internal Staffing Calculator'!C:C,"")</f>
        <v/>
      </c>
      <c r="H18122" s="932" t="str">
        <f t="array" ref="H18122">if(F18122&lt;&gt;"", iferror(index('Internal Staffing Calculator'!B$8:B23500,match(F18122,'Internal Staffing Calculator'!E$8:E23500,0)), "Not In Budget"),"")</f>
        <v/>
      </c>
      <c r="I18122" s="184"/>
      <c r="J18122" s="184"/>
      <c r="K18122" s="184"/>
      <c r="L18122" s="183"/>
    </row>
    <row r="18123">
      <c r="A18123" s="454"/>
      <c r="B18123" s="927"/>
      <c r="C18123" s="580"/>
      <c r="D18123" s="939"/>
      <c r="E18123" s="940"/>
      <c r="F18123" s="941"/>
      <c r="G18123" s="937" t="str">
        <f t="array" ref="G18123">xlookup(F18123,'Internal Staffing Calculator'!E:E,'Internal Staffing Calculator'!C:C,"")</f>
        <v/>
      </c>
      <c r="H18123" s="932" t="str">
        <f t="array" ref="H18123">if(F18123&lt;&gt;"", iferror(index('Internal Staffing Calculator'!B$8:B23500,match(F18123,'Internal Staffing Calculator'!E$8:E23500,0)), "Not In Budget"),"")</f>
        <v/>
      </c>
      <c r="I18123" s="184"/>
      <c r="J18123" s="184"/>
      <c r="K18123" s="184"/>
      <c r="L18123" s="183"/>
    </row>
    <row r="18124">
      <c r="A18124" s="454"/>
      <c r="B18124" s="927"/>
      <c r="C18124" s="580"/>
      <c r="D18124" s="939"/>
      <c r="E18124" s="940"/>
      <c r="F18124" s="941"/>
      <c r="G18124" s="937" t="str">
        <f t="array" ref="G18124">xlookup(F18124,'Internal Staffing Calculator'!E:E,'Internal Staffing Calculator'!C:C,"")</f>
        <v/>
      </c>
      <c r="H18124" s="932" t="str">
        <f t="array" ref="H18124">if(F18124&lt;&gt;"", iferror(index('Internal Staffing Calculator'!B$8:B23500,match(F18124,'Internal Staffing Calculator'!E$8:E23500,0)), "Not In Budget"),"")</f>
        <v/>
      </c>
      <c r="I18124" s="184"/>
      <c r="J18124" s="184"/>
      <c r="K18124" s="184"/>
      <c r="L18124" s="183"/>
    </row>
    <row r="18125">
      <c r="A18125" s="454"/>
      <c r="B18125" s="927"/>
      <c r="C18125" s="580"/>
      <c r="D18125" s="939"/>
      <c r="E18125" s="940"/>
      <c r="F18125" s="941"/>
      <c r="G18125" s="937" t="str">
        <f t="array" ref="G18125">xlookup(F18125,'Internal Staffing Calculator'!E:E,'Internal Staffing Calculator'!C:C,"")</f>
        <v/>
      </c>
      <c r="H18125" s="932" t="str">
        <f t="array" ref="H18125">if(F18125&lt;&gt;"", iferror(index('Internal Staffing Calculator'!B$8:B23500,match(F18125,'Internal Staffing Calculator'!E$8:E23500,0)), "Not In Budget"),"")</f>
        <v/>
      </c>
      <c r="I18125" s="184"/>
      <c r="J18125" s="184"/>
      <c r="K18125" s="184"/>
      <c r="L18125" s="183"/>
    </row>
    <row r="18126">
      <c r="A18126" s="454"/>
      <c r="B18126" s="927"/>
      <c r="C18126" s="580"/>
      <c r="D18126" s="939"/>
      <c r="E18126" s="940"/>
      <c r="F18126" s="941"/>
      <c r="G18126" s="937" t="str">
        <f t="array" ref="G18126">xlookup(F18126,'Internal Staffing Calculator'!E:E,'Internal Staffing Calculator'!C:C,"")</f>
        <v/>
      </c>
      <c r="H18126" s="932" t="str">
        <f t="array" ref="H18126">if(F18126&lt;&gt;"", iferror(index('Internal Staffing Calculator'!B$8:B23500,match(F18126,'Internal Staffing Calculator'!E$8:E23500,0)), "Not In Budget"),"")</f>
        <v/>
      </c>
      <c r="I18126" s="184"/>
      <c r="J18126" s="184"/>
      <c r="K18126" s="184"/>
      <c r="L18126" s="183"/>
    </row>
    <row r="18127">
      <c r="A18127" s="454"/>
      <c r="B18127" s="927"/>
      <c r="C18127" s="580"/>
      <c r="D18127" s="939"/>
      <c r="E18127" s="940"/>
      <c r="F18127" s="941"/>
      <c r="G18127" s="937" t="str">
        <f t="array" ref="G18127">xlookup(F18127,'Internal Staffing Calculator'!E:E,'Internal Staffing Calculator'!C:C,"")</f>
        <v/>
      </c>
      <c r="H18127" s="932" t="str">
        <f t="array" ref="H18127">if(F18127&lt;&gt;"", iferror(index('Internal Staffing Calculator'!B$8:B23500,match(F18127,'Internal Staffing Calculator'!E$8:E23500,0)), "Not In Budget"),"")</f>
        <v/>
      </c>
      <c r="I18127" s="184"/>
      <c r="J18127" s="184"/>
      <c r="K18127" s="184"/>
      <c r="L18127" s="183"/>
    </row>
    <row r="18128">
      <c r="A18128" s="454"/>
      <c r="B18128" s="927"/>
      <c r="C18128" s="580"/>
      <c r="D18128" s="939"/>
      <c r="E18128" s="940"/>
      <c r="F18128" s="941"/>
      <c r="G18128" s="937" t="str">
        <f t="array" ref="G18128">xlookup(F18128,'Internal Staffing Calculator'!E:E,'Internal Staffing Calculator'!C:C,"")</f>
        <v/>
      </c>
      <c r="H18128" s="932" t="str">
        <f t="array" ref="H18128">if(F18128&lt;&gt;"", iferror(index('Internal Staffing Calculator'!B$8:B23500,match(F18128,'Internal Staffing Calculator'!E$8:E23500,0)), "Not In Budget"),"")</f>
        <v/>
      </c>
      <c r="I18128" s="184"/>
      <c r="J18128" s="184"/>
      <c r="K18128" s="184"/>
      <c r="L18128" s="183"/>
    </row>
    <row r="18129">
      <c r="A18129" s="454"/>
      <c r="B18129" s="927"/>
      <c r="C18129" s="580"/>
      <c r="D18129" s="939"/>
      <c r="E18129" s="940"/>
      <c r="F18129" s="941"/>
      <c r="G18129" s="937" t="str">
        <f t="array" ref="G18129">xlookup(F18129,'Internal Staffing Calculator'!E:E,'Internal Staffing Calculator'!C:C,"")</f>
        <v/>
      </c>
      <c r="H18129" s="932" t="str">
        <f t="array" ref="H18129">if(F18129&lt;&gt;"", iferror(index('Internal Staffing Calculator'!B$8:B23500,match(F18129,'Internal Staffing Calculator'!E$8:E23500,0)), "Not In Budget"),"")</f>
        <v/>
      </c>
      <c r="I18129" s="184"/>
      <c r="J18129" s="184"/>
      <c r="K18129" s="184"/>
      <c r="L18129" s="183"/>
    </row>
    <row r="18130">
      <c r="A18130" s="454"/>
      <c r="B18130" s="927"/>
      <c r="C18130" s="580"/>
      <c r="D18130" s="939"/>
      <c r="E18130" s="940"/>
      <c r="F18130" s="941"/>
      <c r="G18130" s="937" t="str">
        <f t="array" ref="G18130">xlookup(F18130,'Internal Staffing Calculator'!E:E,'Internal Staffing Calculator'!C:C,"")</f>
        <v/>
      </c>
      <c r="H18130" s="932" t="str">
        <f t="array" ref="H18130">if(F18130&lt;&gt;"", iferror(index('Internal Staffing Calculator'!B$8:B23500,match(F18130,'Internal Staffing Calculator'!E$8:E23500,0)), "Not In Budget"),"")</f>
        <v/>
      </c>
      <c r="I18130" s="184"/>
      <c r="J18130" s="184"/>
      <c r="K18130" s="184"/>
      <c r="L18130" s="183"/>
    </row>
    <row r="18131">
      <c r="A18131" s="454"/>
      <c r="B18131" s="927"/>
      <c r="C18131" s="580"/>
      <c r="D18131" s="939"/>
      <c r="E18131" s="940"/>
      <c r="F18131" s="941"/>
      <c r="G18131" s="937" t="str">
        <f t="array" ref="G18131">xlookup(F18131,'Internal Staffing Calculator'!E:E,'Internal Staffing Calculator'!C:C,"")</f>
        <v/>
      </c>
      <c r="H18131" s="932" t="str">
        <f t="array" ref="H18131">if(F18131&lt;&gt;"", iferror(index('Internal Staffing Calculator'!B$8:B23500,match(F18131,'Internal Staffing Calculator'!E$8:E23500,0)), "Not In Budget"),"")</f>
        <v/>
      </c>
      <c r="I18131" s="184"/>
      <c r="J18131" s="184"/>
      <c r="K18131" s="184"/>
      <c r="L18131" s="183"/>
    </row>
    <row r="18132">
      <c r="A18132" s="454"/>
      <c r="B18132" s="927"/>
      <c r="C18132" s="580"/>
      <c r="D18132" s="939"/>
      <c r="E18132" s="940"/>
      <c r="F18132" s="941"/>
      <c r="G18132" s="937" t="str">
        <f t="array" ref="G18132">xlookup(F18132,'Internal Staffing Calculator'!E:E,'Internal Staffing Calculator'!C:C,"")</f>
        <v/>
      </c>
      <c r="H18132" s="932" t="str">
        <f t="array" ref="H18132">if(F18132&lt;&gt;"", iferror(index('Internal Staffing Calculator'!B$8:B23500,match(F18132,'Internal Staffing Calculator'!E$8:E23500,0)), "Not In Budget"),"")</f>
        <v/>
      </c>
      <c r="I18132" s="184"/>
      <c r="J18132" s="184"/>
      <c r="K18132" s="184"/>
      <c r="L18132" s="183"/>
    </row>
    <row r="18133">
      <c r="A18133" s="454"/>
      <c r="B18133" s="927"/>
      <c r="C18133" s="580"/>
      <c r="D18133" s="939"/>
      <c r="E18133" s="940"/>
      <c r="F18133" s="941"/>
      <c r="G18133" s="937" t="str">
        <f t="array" ref="G18133">xlookup(F18133,'Internal Staffing Calculator'!E:E,'Internal Staffing Calculator'!C:C,"")</f>
        <v/>
      </c>
      <c r="H18133" s="932" t="str">
        <f t="array" ref="H18133">if(F18133&lt;&gt;"", iferror(index('Internal Staffing Calculator'!B$8:B23500,match(F18133,'Internal Staffing Calculator'!E$8:E23500,0)), "Not In Budget"),"")</f>
        <v/>
      </c>
      <c r="I18133" s="184"/>
      <c r="J18133" s="184"/>
      <c r="K18133" s="184"/>
      <c r="L18133" s="183"/>
    </row>
    <row r="18134">
      <c r="A18134" s="454"/>
      <c r="B18134" s="927"/>
      <c r="C18134" s="580"/>
      <c r="D18134" s="939"/>
      <c r="E18134" s="940"/>
      <c r="F18134" s="941"/>
      <c r="G18134" s="937" t="str">
        <f t="array" ref="G18134">xlookup(F18134,'Internal Staffing Calculator'!E:E,'Internal Staffing Calculator'!C:C,"")</f>
        <v/>
      </c>
      <c r="H18134" s="932" t="str">
        <f t="array" ref="H18134">if(F18134&lt;&gt;"", iferror(index('Internal Staffing Calculator'!B$8:B23500,match(F18134,'Internal Staffing Calculator'!E$8:E23500,0)), "Not In Budget"),"")</f>
        <v/>
      </c>
      <c r="I18134" s="184"/>
      <c r="J18134" s="184"/>
      <c r="K18134" s="184"/>
      <c r="L18134" s="183"/>
    </row>
    <row r="18135">
      <c r="A18135" s="454"/>
      <c r="B18135" s="927"/>
      <c r="C18135" s="580"/>
      <c r="D18135" s="939"/>
      <c r="E18135" s="940"/>
      <c r="F18135" s="941"/>
      <c r="G18135" s="937" t="str">
        <f t="array" ref="G18135">xlookup(F18135,'Internal Staffing Calculator'!E:E,'Internal Staffing Calculator'!C:C,"")</f>
        <v/>
      </c>
      <c r="H18135" s="932" t="str">
        <f t="array" ref="H18135">if(F18135&lt;&gt;"", iferror(index('Internal Staffing Calculator'!B$8:B23500,match(F18135,'Internal Staffing Calculator'!E$8:E23500,0)), "Not In Budget"),"")</f>
        <v/>
      </c>
      <c r="I18135" s="184"/>
      <c r="J18135" s="184"/>
      <c r="K18135" s="184"/>
      <c r="L18135" s="183"/>
    </row>
    <row r="18136">
      <c r="A18136" s="454"/>
      <c r="B18136" s="927"/>
      <c r="C18136" s="580"/>
      <c r="D18136" s="939"/>
      <c r="E18136" s="940"/>
      <c r="F18136" s="941"/>
      <c r="G18136" s="937" t="str">
        <f t="array" ref="G18136">xlookup(F18136,'Internal Staffing Calculator'!E:E,'Internal Staffing Calculator'!C:C,"")</f>
        <v/>
      </c>
      <c r="H18136" s="932" t="str">
        <f t="array" ref="H18136">if(F18136&lt;&gt;"", iferror(index('Internal Staffing Calculator'!B$8:B23500,match(F18136,'Internal Staffing Calculator'!E$8:E23500,0)), "Not In Budget"),"")</f>
        <v/>
      </c>
      <c r="I18136" s="184"/>
      <c r="J18136" s="184"/>
      <c r="K18136" s="184"/>
      <c r="L18136" s="183"/>
    </row>
    <row r="18137">
      <c r="A18137" s="454"/>
      <c r="B18137" s="927"/>
      <c r="C18137" s="580"/>
      <c r="D18137" s="939"/>
      <c r="E18137" s="940"/>
      <c r="F18137" s="941"/>
      <c r="G18137" s="937" t="str">
        <f t="array" ref="G18137">xlookup(F18137,'Internal Staffing Calculator'!E:E,'Internal Staffing Calculator'!C:C,"")</f>
        <v/>
      </c>
      <c r="H18137" s="932" t="str">
        <f t="array" ref="H18137">if(F18137&lt;&gt;"", iferror(index('Internal Staffing Calculator'!B$8:B23500,match(F18137,'Internal Staffing Calculator'!E$8:E23500,0)), "Not In Budget"),"")</f>
        <v/>
      </c>
      <c r="I18137" s="184"/>
      <c r="J18137" s="184"/>
      <c r="K18137" s="184"/>
      <c r="L18137" s="183"/>
    </row>
    <row r="18138">
      <c r="A18138" s="454"/>
      <c r="B18138" s="927"/>
      <c r="C18138" s="580"/>
      <c r="D18138" s="939"/>
      <c r="E18138" s="940"/>
      <c r="F18138" s="941"/>
      <c r="G18138" s="937" t="str">
        <f t="array" ref="G18138">xlookup(F18138,'Internal Staffing Calculator'!E:E,'Internal Staffing Calculator'!C:C,"")</f>
        <v/>
      </c>
      <c r="H18138" s="932" t="str">
        <f t="array" ref="H18138">if(F18138&lt;&gt;"", iferror(index('Internal Staffing Calculator'!B$8:B23500,match(F18138,'Internal Staffing Calculator'!E$8:E23500,0)), "Not In Budget"),"")</f>
        <v/>
      </c>
      <c r="I18138" s="184"/>
      <c r="J18138" s="184"/>
      <c r="K18138" s="184"/>
      <c r="L18138" s="183"/>
    </row>
    <row r="18139">
      <c r="A18139" s="454"/>
      <c r="B18139" s="927"/>
      <c r="C18139" s="580"/>
      <c r="D18139" s="939"/>
      <c r="E18139" s="940"/>
      <c r="F18139" s="941"/>
      <c r="G18139" s="937" t="str">
        <f t="array" ref="G18139">xlookup(F18139,'Internal Staffing Calculator'!E:E,'Internal Staffing Calculator'!C:C,"")</f>
        <v/>
      </c>
      <c r="H18139" s="932" t="str">
        <f t="array" ref="H18139">if(F18139&lt;&gt;"", iferror(index('Internal Staffing Calculator'!B$8:B23500,match(F18139,'Internal Staffing Calculator'!E$8:E23500,0)), "Not In Budget"),"")</f>
        <v/>
      </c>
      <c r="I18139" s="184"/>
      <c r="J18139" s="184"/>
      <c r="K18139" s="184"/>
      <c r="L18139" s="183"/>
    </row>
    <row r="18140">
      <c r="A18140" s="454"/>
      <c r="B18140" s="927"/>
      <c r="C18140" s="580"/>
      <c r="D18140" s="939"/>
      <c r="E18140" s="940"/>
      <c r="F18140" s="941"/>
      <c r="G18140" s="937" t="str">
        <f t="array" ref="G18140">xlookup(F18140,'Internal Staffing Calculator'!E:E,'Internal Staffing Calculator'!C:C,"")</f>
        <v/>
      </c>
      <c r="H18140" s="932" t="str">
        <f t="array" ref="H18140">if(F18140&lt;&gt;"", iferror(index('Internal Staffing Calculator'!B$8:B23500,match(F18140,'Internal Staffing Calculator'!E$8:E23500,0)), "Not In Budget"),"")</f>
        <v/>
      </c>
      <c r="I18140" s="184"/>
      <c r="J18140" s="184"/>
      <c r="K18140" s="184"/>
      <c r="L18140" s="183"/>
    </row>
    <row r="18141">
      <c r="A18141" s="454"/>
      <c r="B18141" s="927"/>
      <c r="C18141" s="580"/>
      <c r="D18141" s="939"/>
      <c r="E18141" s="940"/>
      <c r="F18141" s="941"/>
      <c r="G18141" s="937" t="str">
        <f t="array" ref="G18141">xlookup(F18141,'Internal Staffing Calculator'!E:E,'Internal Staffing Calculator'!C:C,"")</f>
        <v/>
      </c>
      <c r="H18141" s="932" t="str">
        <f t="array" ref="H18141">if(F18141&lt;&gt;"", iferror(index('Internal Staffing Calculator'!B$8:B23500,match(F18141,'Internal Staffing Calculator'!E$8:E23500,0)), "Not In Budget"),"")</f>
        <v/>
      </c>
      <c r="I18141" s="184"/>
      <c r="J18141" s="184"/>
      <c r="K18141" s="184"/>
      <c r="L18141" s="183"/>
    </row>
    <row r="18142">
      <c r="A18142" s="454"/>
      <c r="B18142" s="927"/>
      <c r="C18142" s="580"/>
      <c r="D18142" s="939"/>
      <c r="E18142" s="940"/>
      <c r="F18142" s="941"/>
      <c r="G18142" s="937" t="str">
        <f t="array" ref="G18142">xlookup(F18142,'Internal Staffing Calculator'!E:E,'Internal Staffing Calculator'!C:C,"")</f>
        <v/>
      </c>
      <c r="H18142" s="932" t="str">
        <f t="array" ref="H18142">if(F18142&lt;&gt;"", iferror(index('Internal Staffing Calculator'!B$8:B23500,match(F18142,'Internal Staffing Calculator'!E$8:E23500,0)), "Not In Budget"),"")</f>
        <v/>
      </c>
      <c r="I18142" s="184"/>
      <c r="J18142" s="184"/>
      <c r="K18142" s="184"/>
      <c r="L18142" s="183"/>
    </row>
    <row r="18143">
      <c r="A18143" s="454"/>
      <c r="B18143" s="927"/>
      <c r="C18143" s="580"/>
      <c r="D18143" s="939"/>
      <c r="E18143" s="940"/>
      <c r="F18143" s="941"/>
      <c r="G18143" s="937" t="str">
        <f t="array" ref="G18143">xlookup(F18143,'Internal Staffing Calculator'!E:E,'Internal Staffing Calculator'!C:C,"")</f>
        <v/>
      </c>
      <c r="H18143" s="932" t="str">
        <f t="array" ref="H18143">if(F18143&lt;&gt;"", iferror(index('Internal Staffing Calculator'!B$8:B23500,match(F18143,'Internal Staffing Calculator'!E$8:E23500,0)), "Not In Budget"),"")</f>
        <v/>
      </c>
      <c r="I18143" s="184"/>
      <c r="J18143" s="184"/>
      <c r="K18143" s="184"/>
      <c r="L18143" s="183"/>
    </row>
    <row r="18144">
      <c r="A18144" s="454"/>
      <c r="B18144" s="927"/>
      <c r="C18144" s="580"/>
      <c r="D18144" s="939"/>
      <c r="E18144" s="940"/>
      <c r="F18144" s="941"/>
      <c r="G18144" s="937" t="str">
        <f t="array" ref="G18144">xlookup(F18144,'Internal Staffing Calculator'!E:E,'Internal Staffing Calculator'!C:C,"")</f>
        <v/>
      </c>
      <c r="H18144" s="932" t="str">
        <f t="array" ref="H18144">if(F18144&lt;&gt;"", iferror(index('Internal Staffing Calculator'!B$8:B23500,match(F18144,'Internal Staffing Calculator'!E$8:E23500,0)), "Not In Budget"),"")</f>
        <v/>
      </c>
      <c r="I18144" s="184"/>
      <c r="J18144" s="184"/>
      <c r="K18144" s="184"/>
      <c r="L18144" s="183"/>
    </row>
    <row r="18145">
      <c r="A18145" s="454"/>
      <c r="B18145" s="927"/>
      <c r="C18145" s="580"/>
      <c r="D18145" s="939"/>
      <c r="E18145" s="940"/>
      <c r="F18145" s="941"/>
      <c r="G18145" s="937" t="str">
        <f t="array" ref="G18145">xlookup(F18145,'Internal Staffing Calculator'!E:E,'Internal Staffing Calculator'!C:C,"")</f>
        <v/>
      </c>
      <c r="H18145" s="932" t="str">
        <f t="array" ref="H18145">if(F18145&lt;&gt;"", iferror(index('Internal Staffing Calculator'!B$8:B23500,match(F18145,'Internal Staffing Calculator'!E$8:E23500,0)), "Not In Budget"),"")</f>
        <v/>
      </c>
      <c r="I18145" s="184"/>
      <c r="J18145" s="184"/>
      <c r="K18145" s="184"/>
      <c r="L18145" s="183"/>
    </row>
    <row r="18146">
      <c r="A18146" s="454"/>
      <c r="B18146" s="927"/>
      <c r="C18146" s="580"/>
      <c r="D18146" s="939"/>
      <c r="E18146" s="940"/>
      <c r="F18146" s="941"/>
      <c r="G18146" s="937" t="str">
        <f t="array" ref="G18146">xlookup(F18146,'Internal Staffing Calculator'!E:E,'Internal Staffing Calculator'!C:C,"")</f>
        <v/>
      </c>
      <c r="H18146" s="932" t="str">
        <f t="array" ref="H18146">if(F18146&lt;&gt;"", iferror(index('Internal Staffing Calculator'!B$8:B23500,match(F18146,'Internal Staffing Calculator'!E$8:E23500,0)), "Not In Budget"),"")</f>
        <v/>
      </c>
      <c r="I18146" s="184"/>
      <c r="J18146" s="184"/>
      <c r="K18146" s="184"/>
      <c r="L18146" s="183"/>
    </row>
    <row r="18147">
      <c r="A18147" s="454"/>
      <c r="B18147" s="927"/>
      <c r="C18147" s="580"/>
      <c r="D18147" s="939"/>
      <c r="E18147" s="940"/>
      <c r="F18147" s="941"/>
      <c r="G18147" s="937" t="str">
        <f t="array" ref="G18147">xlookup(F18147,'Internal Staffing Calculator'!E:E,'Internal Staffing Calculator'!C:C,"")</f>
        <v/>
      </c>
      <c r="H18147" s="932" t="str">
        <f t="array" ref="H18147">if(F18147&lt;&gt;"", iferror(index('Internal Staffing Calculator'!B$8:B23500,match(F18147,'Internal Staffing Calculator'!E$8:E23500,0)), "Not In Budget"),"")</f>
        <v/>
      </c>
      <c r="I18147" s="184"/>
      <c r="J18147" s="184"/>
      <c r="K18147" s="184"/>
      <c r="L18147" s="183"/>
    </row>
    <row r="18148">
      <c r="A18148" s="454"/>
      <c r="B18148" s="927"/>
      <c r="C18148" s="580"/>
      <c r="D18148" s="939"/>
      <c r="E18148" s="940"/>
      <c r="F18148" s="941"/>
      <c r="G18148" s="937" t="str">
        <f t="array" ref="G18148">xlookup(F18148,'Internal Staffing Calculator'!E:E,'Internal Staffing Calculator'!C:C,"")</f>
        <v/>
      </c>
      <c r="H18148" s="932" t="str">
        <f t="array" ref="H18148">if(F18148&lt;&gt;"", iferror(index('Internal Staffing Calculator'!B$8:B23500,match(F18148,'Internal Staffing Calculator'!E$8:E23500,0)), "Not In Budget"),"")</f>
        <v/>
      </c>
      <c r="I18148" s="184"/>
      <c r="J18148" s="184"/>
      <c r="K18148" s="184"/>
      <c r="L18148" s="183"/>
    </row>
    <row r="18149">
      <c r="A18149" s="454"/>
      <c r="B18149" s="927"/>
      <c r="C18149" s="580"/>
      <c r="D18149" s="939"/>
      <c r="E18149" s="940"/>
      <c r="F18149" s="941"/>
      <c r="G18149" s="937" t="str">
        <f t="array" ref="G18149">xlookup(F18149,'Internal Staffing Calculator'!E:E,'Internal Staffing Calculator'!C:C,"")</f>
        <v/>
      </c>
      <c r="H18149" s="932" t="str">
        <f t="array" ref="H18149">if(F18149&lt;&gt;"", iferror(index('Internal Staffing Calculator'!B$8:B23500,match(F18149,'Internal Staffing Calculator'!E$8:E23500,0)), "Not In Budget"),"")</f>
        <v/>
      </c>
      <c r="I18149" s="184"/>
      <c r="J18149" s="184"/>
      <c r="K18149" s="184"/>
      <c r="L18149" s="183"/>
    </row>
    <row r="18150">
      <c r="A18150" s="454"/>
      <c r="B18150" s="927"/>
      <c r="C18150" s="580"/>
      <c r="D18150" s="939"/>
      <c r="E18150" s="940"/>
      <c r="F18150" s="941"/>
      <c r="G18150" s="937" t="str">
        <f t="array" ref="G18150">xlookup(F18150,'Internal Staffing Calculator'!E:E,'Internal Staffing Calculator'!C:C,"")</f>
        <v/>
      </c>
      <c r="H18150" s="932" t="str">
        <f t="array" ref="H18150">if(F18150&lt;&gt;"", iferror(index('Internal Staffing Calculator'!B$8:B23500,match(F18150,'Internal Staffing Calculator'!E$8:E23500,0)), "Not In Budget"),"")</f>
        <v/>
      </c>
      <c r="I18150" s="184"/>
      <c r="J18150" s="184"/>
      <c r="K18150" s="184"/>
      <c r="L18150" s="183"/>
    </row>
    <row r="18151">
      <c r="A18151" s="454"/>
      <c r="B18151" s="927"/>
      <c r="C18151" s="580"/>
      <c r="D18151" s="939"/>
      <c r="E18151" s="940"/>
      <c r="F18151" s="941"/>
      <c r="G18151" s="937" t="str">
        <f t="array" ref="G18151">xlookup(F18151,'Internal Staffing Calculator'!E:E,'Internal Staffing Calculator'!C:C,"")</f>
        <v/>
      </c>
      <c r="H18151" s="932" t="str">
        <f t="array" ref="H18151">if(F18151&lt;&gt;"", iferror(index('Internal Staffing Calculator'!B$8:B23500,match(F18151,'Internal Staffing Calculator'!E$8:E23500,0)), "Not In Budget"),"")</f>
        <v/>
      </c>
      <c r="I18151" s="184"/>
      <c r="J18151" s="184"/>
      <c r="K18151" s="184"/>
      <c r="L18151" s="183"/>
    </row>
    <row r="18152">
      <c r="A18152" s="454"/>
      <c r="B18152" s="927"/>
      <c r="C18152" s="580"/>
      <c r="D18152" s="939"/>
      <c r="E18152" s="940"/>
      <c r="F18152" s="941"/>
      <c r="G18152" s="937" t="str">
        <f t="array" ref="G18152">xlookup(F18152,'Internal Staffing Calculator'!E:E,'Internal Staffing Calculator'!C:C,"")</f>
        <v/>
      </c>
      <c r="H18152" s="932" t="str">
        <f t="array" ref="H18152">if(F18152&lt;&gt;"", iferror(index('Internal Staffing Calculator'!B$8:B23500,match(F18152,'Internal Staffing Calculator'!E$8:E23500,0)), "Not In Budget"),"")</f>
        <v/>
      </c>
      <c r="I18152" s="184"/>
      <c r="J18152" s="184"/>
      <c r="K18152" s="184"/>
      <c r="L18152" s="183"/>
    </row>
    <row r="18153">
      <c r="A18153" s="454"/>
      <c r="B18153" s="927"/>
      <c r="C18153" s="580"/>
      <c r="D18153" s="939"/>
      <c r="E18153" s="940"/>
      <c r="F18153" s="941"/>
      <c r="G18153" s="937" t="str">
        <f t="array" ref="G18153">xlookup(F18153,'Internal Staffing Calculator'!E:E,'Internal Staffing Calculator'!C:C,"")</f>
        <v/>
      </c>
      <c r="H18153" s="932" t="str">
        <f t="array" ref="H18153">if(F18153&lt;&gt;"", iferror(index('Internal Staffing Calculator'!B$8:B23500,match(F18153,'Internal Staffing Calculator'!E$8:E23500,0)), "Not In Budget"),"")</f>
        <v/>
      </c>
      <c r="I18153" s="184"/>
      <c r="J18153" s="184"/>
      <c r="K18153" s="184"/>
      <c r="L18153" s="183"/>
    </row>
    <row r="18154">
      <c r="A18154" s="454"/>
      <c r="B18154" s="927"/>
      <c r="C18154" s="580"/>
      <c r="D18154" s="939"/>
      <c r="E18154" s="940"/>
      <c r="F18154" s="941"/>
      <c r="G18154" s="937" t="str">
        <f t="array" ref="G18154">xlookup(F18154,'Internal Staffing Calculator'!E:E,'Internal Staffing Calculator'!C:C,"")</f>
        <v/>
      </c>
      <c r="H18154" s="932" t="str">
        <f t="array" ref="H18154">if(F18154&lt;&gt;"", iferror(index('Internal Staffing Calculator'!B$8:B23500,match(F18154,'Internal Staffing Calculator'!E$8:E23500,0)), "Not In Budget"),"")</f>
        <v/>
      </c>
      <c r="I18154" s="184"/>
      <c r="J18154" s="184"/>
      <c r="K18154" s="184"/>
      <c r="L18154" s="183"/>
    </row>
    <row r="18155">
      <c r="A18155" s="454"/>
      <c r="B18155" s="927"/>
      <c r="C18155" s="580"/>
      <c r="D18155" s="939"/>
      <c r="E18155" s="940"/>
      <c r="F18155" s="941"/>
      <c r="G18155" s="937" t="str">
        <f t="array" ref="G18155">xlookup(F18155,'Internal Staffing Calculator'!E:E,'Internal Staffing Calculator'!C:C,"")</f>
        <v/>
      </c>
      <c r="H18155" s="932" t="str">
        <f t="array" ref="H18155">if(F18155&lt;&gt;"", iferror(index('Internal Staffing Calculator'!B$8:B23500,match(F18155,'Internal Staffing Calculator'!E$8:E23500,0)), "Not In Budget"),"")</f>
        <v/>
      </c>
      <c r="I18155" s="184"/>
      <c r="J18155" s="184"/>
      <c r="K18155" s="184"/>
      <c r="L18155" s="183"/>
    </row>
    <row r="18156">
      <c r="A18156" s="454"/>
      <c r="B18156" s="927"/>
      <c r="C18156" s="580"/>
      <c r="D18156" s="939"/>
      <c r="E18156" s="940"/>
      <c r="F18156" s="941"/>
      <c r="G18156" s="937" t="str">
        <f t="array" ref="G18156">xlookup(F18156,'Internal Staffing Calculator'!E:E,'Internal Staffing Calculator'!C:C,"")</f>
        <v/>
      </c>
      <c r="H18156" s="932" t="str">
        <f t="array" ref="H18156">if(F18156&lt;&gt;"", iferror(index('Internal Staffing Calculator'!B$8:B23500,match(F18156,'Internal Staffing Calculator'!E$8:E23500,0)), "Not In Budget"),"")</f>
        <v/>
      </c>
      <c r="I18156" s="184"/>
      <c r="J18156" s="184"/>
      <c r="K18156" s="184"/>
      <c r="L18156" s="183"/>
    </row>
    <row r="18157">
      <c r="A18157" s="454"/>
      <c r="B18157" s="927"/>
      <c r="C18157" s="580"/>
      <c r="D18157" s="939"/>
      <c r="E18157" s="940"/>
      <c r="F18157" s="941"/>
      <c r="G18157" s="937" t="str">
        <f t="array" ref="G18157">xlookup(F18157,'Internal Staffing Calculator'!E:E,'Internal Staffing Calculator'!C:C,"")</f>
        <v/>
      </c>
      <c r="H18157" s="932" t="str">
        <f t="array" ref="H18157">if(F18157&lt;&gt;"", iferror(index('Internal Staffing Calculator'!B$8:B23500,match(F18157,'Internal Staffing Calculator'!E$8:E23500,0)), "Not In Budget"),"")</f>
        <v/>
      </c>
      <c r="I18157" s="184"/>
      <c r="J18157" s="184"/>
      <c r="K18157" s="184"/>
      <c r="L18157" s="183"/>
    </row>
    <row r="18158">
      <c r="A18158" s="454"/>
      <c r="B18158" s="927"/>
      <c r="C18158" s="580"/>
      <c r="D18158" s="939"/>
      <c r="E18158" s="940"/>
      <c r="F18158" s="941"/>
      <c r="G18158" s="937" t="str">
        <f t="array" ref="G18158">xlookup(F18158,'Internal Staffing Calculator'!E:E,'Internal Staffing Calculator'!C:C,"")</f>
        <v/>
      </c>
      <c r="H18158" s="932" t="str">
        <f t="array" ref="H18158">if(F18158&lt;&gt;"", iferror(index('Internal Staffing Calculator'!B$8:B23500,match(F18158,'Internal Staffing Calculator'!E$8:E23500,0)), "Not In Budget"),"")</f>
        <v/>
      </c>
      <c r="I18158" s="184"/>
      <c r="J18158" s="184"/>
      <c r="K18158" s="184"/>
      <c r="L18158" s="183"/>
    </row>
    <row r="18159">
      <c r="A18159" s="454"/>
      <c r="B18159" s="927"/>
      <c r="C18159" s="580"/>
      <c r="D18159" s="939"/>
      <c r="E18159" s="940"/>
      <c r="F18159" s="941"/>
      <c r="G18159" s="937" t="str">
        <f t="array" ref="G18159">xlookup(F18159,'Internal Staffing Calculator'!E:E,'Internal Staffing Calculator'!C:C,"")</f>
        <v/>
      </c>
      <c r="H18159" s="932" t="str">
        <f t="array" ref="H18159">if(F18159&lt;&gt;"", iferror(index('Internal Staffing Calculator'!B$8:B23500,match(F18159,'Internal Staffing Calculator'!E$8:E23500,0)), "Not In Budget"),"")</f>
        <v/>
      </c>
      <c r="I18159" s="184"/>
      <c r="J18159" s="184"/>
      <c r="K18159" s="184"/>
      <c r="L18159" s="183"/>
    </row>
    <row r="18160">
      <c r="A18160" s="454"/>
      <c r="B18160" s="927"/>
      <c r="C18160" s="580"/>
      <c r="D18160" s="939"/>
      <c r="E18160" s="940"/>
      <c r="F18160" s="941"/>
      <c r="G18160" s="937" t="str">
        <f t="array" ref="G18160">xlookup(F18160,'Internal Staffing Calculator'!E:E,'Internal Staffing Calculator'!C:C,"")</f>
        <v/>
      </c>
      <c r="H18160" s="932" t="str">
        <f t="array" ref="H18160">if(F18160&lt;&gt;"", iferror(index('Internal Staffing Calculator'!B$8:B23500,match(F18160,'Internal Staffing Calculator'!E$8:E23500,0)), "Not In Budget"),"")</f>
        <v/>
      </c>
      <c r="I18160" s="184"/>
      <c r="J18160" s="184"/>
      <c r="K18160" s="184"/>
      <c r="L18160" s="183"/>
    </row>
    <row r="18161">
      <c r="A18161" s="454"/>
      <c r="B18161" s="927"/>
      <c r="C18161" s="580"/>
      <c r="D18161" s="939"/>
      <c r="E18161" s="940"/>
      <c r="F18161" s="941"/>
      <c r="G18161" s="937" t="str">
        <f t="array" ref="G18161">xlookup(F18161,'Internal Staffing Calculator'!E:E,'Internal Staffing Calculator'!C:C,"")</f>
        <v/>
      </c>
      <c r="H18161" s="932" t="str">
        <f t="array" ref="H18161">if(F18161&lt;&gt;"", iferror(index('Internal Staffing Calculator'!B$8:B23500,match(F18161,'Internal Staffing Calculator'!E$8:E23500,0)), "Not In Budget"),"")</f>
        <v/>
      </c>
      <c r="I18161" s="184"/>
      <c r="J18161" s="184"/>
      <c r="K18161" s="184"/>
      <c r="L18161" s="183"/>
    </row>
    <row r="18162">
      <c r="A18162" s="454"/>
      <c r="B18162" s="927"/>
      <c r="C18162" s="580"/>
      <c r="D18162" s="939"/>
      <c r="E18162" s="940"/>
      <c r="F18162" s="941"/>
      <c r="G18162" s="937" t="str">
        <f t="array" ref="G18162">xlookup(F18162,'Internal Staffing Calculator'!E:E,'Internal Staffing Calculator'!C:C,"")</f>
        <v/>
      </c>
      <c r="H18162" s="932" t="str">
        <f t="array" ref="H18162">if(F18162&lt;&gt;"", iferror(index('Internal Staffing Calculator'!B$8:B23500,match(F18162,'Internal Staffing Calculator'!E$8:E23500,0)), "Not In Budget"),"")</f>
        <v/>
      </c>
      <c r="I18162" s="184"/>
      <c r="J18162" s="184"/>
      <c r="K18162" s="184"/>
      <c r="L18162" s="183"/>
    </row>
    <row r="18163">
      <c r="A18163" s="454"/>
      <c r="B18163" s="927"/>
      <c r="C18163" s="580"/>
      <c r="D18163" s="939"/>
      <c r="E18163" s="940"/>
      <c r="F18163" s="941"/>
      <c r="G18163" s="937" t="str">
        <f t="array" ref="G18163">xlookup(F18163,'Internal Staffing Calculator'!E:E,'Internal Staffing Calculator'!C:C,"")</f>
        <v/>
      </c>
      <c r="H18163" s="932" t="str">
        <f t="array" ref="H18163">if(F18163&lt;&gt;"", iferror(index('Internal Staffing Calculator'!B$8:B23500,match(F18163,'Internal Staffing Calculator'!E$8:E23500,0)), "Not In Budget"),"")</f>
        <v/>
      </c>
      <c r="I18163" s="184"/>
      <c r="J18163" s="184"/>
      <c r="K18163" s="184"/>
      <c r="L18163" s="183"/>
    </row>
    <row r="18164">
      <c r="A18164" s="454"/>
      <c r="B18164" s="927"/>
      <c r="C18164" s="580"/>
      <c r="D18164" s="939"/>
      <c r="E18164" s="940"/>
      <c r="F18164" s="941"/>
      <c r="G18164" s="937" t="str">
        <f t="array" ref="G18164">xlookup(F18164,'Internal Staffing Calculator'!E:E,'Internal Staffing Calculator'!C:C,"")</f>
        <v/>
      </c>
      <c r="H18164" s="932" t="str">
        <f t="array" ref="H18164">if(F18164&lt;&gt;"", iferror(index('Internal Staffing Calculator'!B$8:B23500,match(F18164,'Internal Staffing Calculator'!E$8:E23500,0)), "Not In Budget"),"")</f>
        <v/>
      </c>
      <c r="I18164" s="184"/>
      <c r="J18164" s="184"/>
      <c r="K18164" s="184"/>
      <c r="L18164" s="183"/>
    </row>
    <row r="18165">
      <c r="A18165" s="454"/>
      <c r="B18165" s="927"/>
      <c r="C18165" s="580"/>
      <c r="D18165" s="939"/>
      <c r="E18165" s="940"/>
      <c r="F18165" s="941"/>
      <c r="G18165" s="937" t="str">
        <f t="array" ref="G18165">xlookup(F18165,'Internal Staffing Calculator'!E:E,'Internal Staffing Calculator'!C:C,"")</f>
        <v/>
      </c>
      <c r="H18165" s="932" t="str">
        <f t="array" ref="H18165">if(F18165&lt;&gt;"", iferror(index('Internal Staffing Calculator'!B$8:B23500,match(F18165,'Internal Staffing Calculator'!E$8:E23500,0)), "Not In Budget"),"")</f>
        <v/>
      </c>
      <c r="I18165" s="184"/>
      <c r="J18165" s="184"/>
      <c r="K18165" s="184"/>
      <c r="L18165" s="183"/>
    </row>
    <row r="18166">
      <c r="A18166" s="454"/>
      <c r="B18166" s="927"/>
      <c r="C18166" s="580"/>
      <c r="D18166" s="939"/>
      <c r="E18166" s="940"/>
      <c r="F18166" s="941"/>
      <c r="G18166" s="937" t="str">
        <f t="array" ref="G18166">xlookup(F18166,'Internal Staffing Calculator'!E:E,'Internal Staffing Calculator'!C:C,"")</f>
        <v/>
      </c>
      <c r="H18166" s="932" t="str">
        <f t="array" ref="H18166">if(F18166&lt;&gt;"", iferror(index('Internal Staffing Calculator'!B$8:B23500,match(F18166,'Internal Staffing Calculator'!E$8:E23500,0)), "Not In Budget"),"")</f>
        <v/>
      </c>
      <c r="I18166" s="184"/>
      <c r="J18166" s="184"/>
      <c r="K18166" s="184"/>
      <c r="L18166" s="183"/>
    </row>
    <row r="18167">
      <c r="A18167" s="454"/>
      <c r="B18167" s="927"/>
      <c r="C18167" s="580"/>
      <c r="D18167" s="939"/>
      <c r="E18167" s="940"/>
      <c r="F18167" s="941"/>
      <c r="G18167" s="937" t="str">
        <f t="array" ref="G18167">xlookup(F18167,'Internal Staffing Calculator'!E:E,'Internal Staffing Calculator'!C:C,"")</f>
        <v/>
      </c>
      <c r="H18167" s="932" t="str">
        <f t="array" ref="H18167">if(F18167&lt;&gt;"", iferror(index('Internal Staffing Calculator'!B$8:B23500,match(F18167,'Internal Staffing Calculator'!E$8:E23500,0)), "Not In Budget"),"")</f>
        <v/>
      </c>
      <c r="I18167" s="184"/>
      <c r="J18167" s="184"/>
      <c r="K18167" s="184"/>
      <c r="L18167" s="183"/>
    </row>
    <row r="18168">
      <c r="A18168" s="454"/>
      <c r="B18168" s="927"/>
      <c r="C18168" s="580"/>
      <c r="D18168" s="939"/>
      <c r="E18168" s="940"/>
      <c r="F18168" s="941"/>
      <c r="G18168" s="937" t="str">
        <f t="array" ref="G18168">xlookup(F18168,'Internal Staffing Calculator'!E:E,'Internal Staffing Calculator'!C:C,"")</f>
        <v/>
      </c>
      <c r="H18168" s="932" t="str">
        <f t="array" ref="H18168">if(F18168&lt;&gt;"", iferror(index('Internal Staffing Calculator'!B$8:B23500,match(F18168,'Internal Staffing Calculator'!E$8:E23500,0)), "Not In Budget"),"")</f>
        <v/>
      </c>
      <c r="I18168" s="184"/>
      <c r="J18168" s="184"/>
      <c r="K18168" s="184"/>
      <c r="L18168" s="183"/>
    </row>
    <row r="18169">
      <c r="A18169" s="454"/>
      <c r="B18169" s="927"/>
      <c r="C18169" s="580"/>
      <c r="D18169" s="939"/>
      <c r="E18169" s="940"/>
      <c r="F18169" s="941"/>
      <c r="G18169" s="937" t="str">
        <f t="array" ref="G18169">xlookup(F18169,'Internal Staffing Calculator'!E:E,'Internal Staffing Calculator'!C:C,"")</f>
        <v/>
      </c>
      <c r="H18169" s="932" t="str">
        <f t="array" ref="H18169">if(F18169&lt;&gt;"", iferror(index('Internal Staffing Calculator'!B$8:B23500,match(F18169,'Internal Staffing Calculator'!E$8:E23500,0)), "Not In Budget"),"")</f>
        <v/>
      </c>
      <c r="I18169" s="184"/>
      <c r="J18169" s="184"/>
      <c r="K18169" s="184"/>
      <c r="L18169" s="183"/>
    </row>
    <row r="18170">
      <c r="A18170" s="454"/>
      <c r="B18170" s="927"/>
      <c r="C18170" s="580"/>
      <c r="D18170" s="939"/>
      <c r="E18170" s="940"/>
      <c r="F18170" s="941"/>
      <c r="G18170" s="937" t="str">
        <f t="array" ref="G18170">xlookup(F18170,'Internal Staffing Calculator'!E:E,'Internal Staffing Calculator'!C:C,"")</f>
        <v/>
      </c>
      <c r="H18170" s="932" t="str">
        <f t="array" ref="H18170">if(F18170&lt;&gt;"", iferror(index('Internal Staffing Calculator'!B$8:B23500,match(F18170,'Internal Staffing Calculator'!E$8:E23500,0)), "Not In Budget"),"")</f>
        <v/>
      </c>
      <c r="I18170" s="184"/>
      <c r="J18170" s="184"/>
      <c r="K18170" s="184"/>
      <c r="L18170" s="183"/>
    </row>
    <row r="18171">
      <c r="A18171" s="454"/>
      <c r="B18171" s="927"/>
      <c r="C18171" s="580"/>
      <c r="D18171" s="939"/>
      <c r="E18171" s="940"/>
      <c r="F18171" s="941"/>
      <c r="G18171" s="937" t="str">
        <f t="array" ref="G18171">xlookup(F18171,'Internal Staffing Calculator'!E:E,'Internal Staffing Calculator'!C:C,"")</f>
        <v/>
      </c>
      <c r="H18171" s="932" t="str">
        <f t="array" ref="H18171">if(F18171&lt;&gt;"", iferror(index('Internal Staffing Calculator'!B$8:B23500,match(F18171,'Internal Staffing Calculator'!E$8:E23500,0)), "Not In Budget"),"")</f>
        <v/>
      </c>
      <c r="I18171" s="184"/>
      <c r="J18171" s="184"/>
      <c r="K18171" s="184"/>
      <c r="L18171" s="183"/>
    </row>
    <row r="18172">
      <c r="A18172" s="454"/>
      <c r="B18172" s="927"/>
      <c r="C18172" s="580"/>
      <c r="D18172" s="939"/>
      <c r="E18172" s="940"/>
      <c r="F18172" s="941"/>
      <c r="G18172" s="937" t="str">
        <f t="array" ref="G18172">xlookup(F18172,'Internal Staffing Calculator'!E:E,'Internal Staffing Calculator'!C:C,"")</f>
        <v/>
      </c>
      <c r="H18172" s="932" t="str">
        <f t="array" ref="H18172">if(F18172&lt;&gt;"", iferror(index('Internal Staffing Calculator'!B$8:B23500,match(F18172,'Internal Staffing Calculator'!E$8:E23500,0)), "Not In Budget"),"")</f>
        <v/>
      </c>
      <c r="I18172" s="184"/>
      <c r="J18172" s="184"/>
      <c r="K18172" s="184"/>
      <c r="L18172" s="183"/>
    </row>
    <row r="18173">
      <c r="A18173" s="454"/>
      <c r="B18173" s="927"/>
      <c r="C18173" s="580"/>
      <c r="D18173" s="939"/>
      <c r="E18173" s="940"/>
      <c r="F18173" s="941"/>
      <c r="G18173" s="937" t="str">
        <f t="array" ref="G18173">xlookup(F18173,'Internal Staffing Calculator'!E:E,'Internal Staffing Calculator'!C:C,"")</f>
        <v/>
      </c>
      <c r="H18173" s="932" t="str">
        <f t="array" ref="H18173">if(F18173&lt;&gt;"", iferror(index('Internal Staffing Calculator'!B$8:B23500,match(F18173,'Internal Staffing Calculator'!E$8:E23500,0)), "Not In Budget"),"")</f>
        <v/>
      </c>
      <c r="I18173" s="184"/>
      <c r="J18173" s="184"/>
      <c r="K18173" s="184"/>
      <c r="L18173" s="183"/>
    </row>
    <row r="18174">
      <c r="A18174" s="454"/>
      <c r="B18174" s="927"/>
      <c r="C18174" s="580"/>
      <c r="D18174" s="939"/>
      <c r="E18174" s="940"/>
      <c r="F18174" s="941"/>
      <c r="G18174" s="937" t="str">
        <f t="array" ref="G18174">xlookup(F18174,'Internal Staffing Calculator'!E:E,'Internal Staffing Calculator'!C:C,"")</f>
        <v/>
      </c>
      <c r="H18174" s="932" t="str">
        <f t="array" ref="H18174">if(F18174&lt;&gt;"", iferror(index('Internal Staffing Calculator'!B$8:B23500,match(F18174,'Internal Staffing Calculator'!E$8:E23500,0)), "Not In Budget"),"")</f>
        <v/>
      </c>
      <c r="I18174" s="184"/>
      <c r="J18174" s="184"/>
      <c r="K18174" s="184"/>
      <c r="L18174" s="183"/>
    </row>
    <row r="18175">
      <c r="A18175" s="454"/>
      <c r="B18175" s="927"/>
      <c r="C18175" s="580"/>
      <c r="D18175" s="939"/>
      <c r="E18175" s="940"/>
      <c r="F18175" s="941"/>
      <c r="G18175" s="937" t="str">
        <f t="array" ref="G18175">xlookup(F18175,'Internal Staffing Calculator'!E:E,'Internal Staffing Calculator'!C:C,"")</f>
        <v/>
      </c>
      <c r="H18175" s="932" t="str">
        <f t="array" ref="H18175">if(F18175&lt;&gt;"", iferror(index('Internal Staffing Calculator'!B$8:B23500,match(F18175,'Internal Staffing Calculator'!E$8:E23500,0)), "Not In Budget"),"")</f>
        <v/>
      </c>
      <c r="I18175" s="184"/>
      <c r="J18175" s="184"/>
      <c r="K18175" s="184"/>
      <c r="L18175" s="183"/>
    </row>
    <row r="18176">
      <c r="A18176" s="454"/>
      <c r="B18176" s="927"/>
      <c r="C18176" s="580"/>
      <c r="D18176" s="939"/>
      <c r="E18176" s="940"/>
      <c r="F18176" s="941"/>
      <c r="G18176" s="937" t="str">
        <f t="array" ref="G18176">xlookup(F18176,'Internal Staffing Calculator'!E:E,'Internal Staffing Calculator'!C:C,"")</f>
        <v/>
      </c>
      <c r="H18176" s="932" t="str">
        <f t="array" ref="H18176">if(F18176&lt;&gt;"", iferror(index('Internal Staffing Calculator'!B$8:B23500,match(F18176,'Internal Staffing Calculator'!E$8:E23500,0)), "Not In Budget"),"")</f>
        <v/>
      </c>
      <c r="I18176" s="184"/>
      <c r="J18176" s="184"/>
      <c r="K18176" s="184"/>
      <c r="L18176" s="183"/>
    </row>
    <row r="18177">
      <c r="A18177" s="454"/>
      <c r="B18177" s="927"/>
      <c r="C18177" s="580"/>
      <c r="D18177" s="939"/>
      <c r="E18177" s="940"/>
      <c r="F18177" s="941"/>
      <c r="G18177" s="937" t="str">
        <f t="array" ref="G18177">xlookup(F18177,'Internal Staffing Calculator'!E:E,'Internal Staffing Calculator'!C:C,"")</f>
        <v/>
      </c>
      <c r="H18177" s="932" t="str">
        <f t="array" ref="H18177">if(F18177&lt;&gt;"", iferror(index('Internal Staffing Calculator'!B$8:B23500,match(F18177,'Internal Staffing Calculator'!E$8:E23500,0)), "Not In Budget"),"")</f>
        <v/>
      </c>
      <c r="I18177" s="184"/>
      <c r="J18177" s="184"/>
      <c r="K18177" s="184"/>
      <c r="L18177" s="183"/>
    </row>
    <row r="18178">
      <c r="A18178" s="454"/>
      <c r="B18178" s="927"/>
      <c r="C18178" s="580"/>
      <c r="D18178" s="939"/>
      <c r="E18178" s="940"/>
      <c r="F18178" s="941"/>
      <c r="G18178" s="937" t="str">
        <f t="array" ref="G18178">xlookup(F18178,'Internal Staffing Calculator'!E:E,'Internal Staffing Calculator'!C:C,"")</f>
        <v/>
      </c>
      <c r="H18178" s="932" t="str">
        <f t="array" ref="H18178">if(F18178&lt;&gt;"", iferror(index('Internal Staffing Calculator'!B$8:B23500,match(F18178,'Internal Staffing Calculator'!E$8:E23500,0)), "Not In Budget"),"")</f>
        <v/>
      </c>
      <c r="I18178" s="184"/>
      <c r="J18178" s="184"/>
      <c r="K18178" s="184"/>
      <c r="L18178" s="183"/>
    </row>
    <row r="18179">
      <c r="A18179" s="454"/>
      <c r="B18179" s="927"/>
      <c r="C18179" s="580"/>
      <c r="D18179" s="939"/>
      <c r="E18179" s="940"/>
      <c r="F18179" s="941"/>
      <c r="G18179" s="937" t="str">
        <f t="array" ref="G18179">xlookup(F18179,'Internal Staffing Calculator'!E:E,'Internal Staffing Calculator'!C:C,"")</f>
        <v/>
      </c>
      <c r="H18179" s="932" t="str">
        <f t="array" ref="H18179">if(F18179&lt;&gt;"", iferror(index('Internal Staffing Calculator'!B$8:B23500,match(F18179,'Internal Staffing Calculator'!E$8:E23500,0)), "Not In Budget"),"")</f>
        <v/>
      </c>
      <c r="I18179" s="184"/>
      <c r="J18179" s="184"/>
      <c r="K18179" s="184"/>
      <c r="L18179" s="183"/>
    </row>
    <row r="18180">
      <c r="A18180" s="454"/>
      <c r="B18180" s="927"/>
      <c r="C18180" s="580"/>
      <c r="D18180" s="939"/>
      <c r="E18180" s="940"/>
      <c r="F18180" s="941"/>
      <c r="G18180" s="937" t="str">
        <f t="array" ref="G18180">xlookup(F18180,'Internal Staffing Calculator'!E:E,'Internal Staffing Calculator'!C:C,"")</f>
        <v/>
      </c>
      <c r="H18180" s="932" t="str">
        <f t="array" ref="H18180">if(F18180&lt;&gt;"", iferror(index('Internal Staffing Calculator'!B$8:B23500,match(F18180,'Internal Staffing Calculator'!E$8:E23500,0)), "Not In Budget"),"")</f>
        <v/>
      </c>
      <c r="I18180" s="184"/>
      <c r="J18180" s="184"/>
      <c r="K18180" s="184"/>
      <c r="L18180" s="183"/>
    </row>
    <row r="18181">
      <c r="A18181" s="454"/>
      <c r="B18181" s="927"/>
      <c r="C18181" s="580"/>
      <c r="D18181" s="939"/>
      <c r="E18181" s="940"/>
      <c r="F18181" s="941"/>
      <c r="G18181" s="937" t="str">
        <f t="array" ref="G18181">xlookup(F18181,'Internal Staffing Calculator'!E:E,'Internal Staffing Calculator'!C:C,"")</f>
        <v/>
      </c>
      <c r="H18181" s="932" t="str">
        <f t="array" ref="H18181">if(F18181&lt;&gt;"", iferror(index('Internal Staffing Calculator'!B$8:B23500,match(F18181,'Internal Staffing Calculator'!E$8:E23500,0)), "Not In Budget"),"")</f>
        <v/>
      </c>
      <c r="I18181" s="184"/>
      <c r="J18181" s="184"/>
      <c r="K18181" s="184"/>
      <c r="L18181" s="183"/>
    </row>
    <row r="18182">
      <c r="A18182" s="454"/>
      <c r="B18182" s="927"/>
      <c r="C18182" s="580"/>
      <c r="D18182" s="939"/>
      <c r="E18182" s="940"/>
      <c r="F18182" s="941"/>
      <c r="G18182" s="937" t="str">
        <f t="array" ref="G18182">xlookup(F18182,'Internal Staffing Calculator'!E:E,'Internal Staffing Calculator'!C:C,"")</f>
        <v/>
      </c>
      <c r="H18182" s="932" t="str">
        <f t="array" ref="H18182">if(F18182&lt;&gt;"", iferror(index('Internal Staffing Calculator'!B$8:B23500,match(F18182,'Internal Staffing Calculator'!E$8:E23500,0)), "Not In Budget"),"")</f>
        <v/>
      </c>
      <c r="I18182" s="184"/>
      <c r="J18182" s="184"/>
      <c r="K18182" s="184"/>
      <c r="L18182" s="183"/>
    </row>
    <row r="18183">
      <c r="A18183" s="454"/>
      <c r="B18183" s="927"/>
      <c r="C18183" s="580"/>
      <c r="D18183" s="939"/>
      <c r="E18183" s="940"/>
      <c r="F18183" s="941"/>
      <c r="G18183" s="937" t="str">
        <f t="array" ref="G18183">xlookup(F18183,'Internal Staffing Calculator'!E:E,'Internal Staffing Calculator'!C:C,"")</f>
        <v/>
      </c>
      <c r="H18183" s="932" t="str">
        <f t="array" ref="H18183">if(F18183&lt;&gt;"", iferror(index('Internal Staffing Calculator'!B$8:B23500,match(F18183,'Internal Staffing Calculator'!E$8:E23500,0)), "Not In Budget"),"")</f>
        <v/>
      </c>
      <c r="I18183" s="184"/>
      <c r="J18183" s="184"/>
      <c r="K18183" s="184"/>
      <c r="L18183" s="183"/>
    </row>
    <row r="18184">
      <c r="A18184" s="454"/>
      <c r="B18184" s="927"/>
      <c r="C18184" s="580"/>
      <c r="D18184" s="939"/>
      <c r="E18184" s="940"/>
      <c r="F18184" s="941"/>
      <c r="G18184" s="937" t="str">
        <f t="array" ref="G18184">xlookup(F18184,'Internal Staffing Calculator'!E:E,'Internal Staffing Calculator'!C:C,"")</f>
        <v/>
      </c>
      <c r="H18184" s="932" t="str">
        <f t="array" ref="H18184">if(F18184&lt;&gt;"", iferror(index('Internal Staffing Calculator'!B$8:B23500,match(F18184,'Internal Staffing Calculator'!E$8:E23500,0)), "Not In Budget"),"")</f>
        <v/>
      </c>
      <c r="I18184" s="184"/>
      <c r="J18184" s="184"/>
      <c r="K18184" s="184"/>
      <c r="L18184" s="183"/>
    </row>
    <row r="18185">
      <c r="A18185" s="454"/>
      <c r="B18185" s="927"/>
      <c r="C18185" s="580"/>
      <c r="D18185" s="939"/>
      <c r="E18185" s="940"/>
      <c r="F18185" s="941"/>
      <c r="G18185" s="937" t="str">
        <f t="array" ref="G18185">xlookup(F18185,'Internal Staffing Calculator'!E:E,'Internal Staffing Calculator'!C:C,"")</f>
        <v/>
      </c>
      <c r="H18185" s="932" t="str">
        <f t="array" ref="H18185">if(F18185&lt;&gt;"", iferror(index('Internal Staffing Calculator'!B$8:B23500,match(F18185,'Internal Staffing Calculator'!E$8:E23500,0)), "Not In Budget"),"")</f>
        <v/>
      </c>
      <c r="I18185" s="184"/>
      <c r="J18185" s="184"/>
      <c r="K18185" s="184"/>
      <c r="L18185" s="183"/>
    </row>
    <row r="18186">
      <c r="A18186" s="454"/>
      <c r="B18186" s="927"/>
      <c r="C18186" s="580"/>
      <c r="D18186" s="939"/>
      <c r="E18186" s="940"/>
      <c r="F18186" s="941"/>
      <c r="G18186" s="937" t="str">
        <f t="array" ref="G18186">xlookup(F18186,'Internal Staffing Calculator'!E:E,'Internal Staffing Calculator'!C:C,"")</f>
        <v/>
      </c>
      <c r="H18186" s="932" t="str">
        <f t="array" ref="H18186">if(F18186&lt;&gt;"", iferror(index('Internal Staffing Calculator'!B$8:B23500,match(F18186,'Internal Staffing Calculator'!E$8:E23500,0)), "Not In Budget"),"")</f>
        <v/>
      </c>
      <c r="I18186" s="184"/>
      <c r="J18186" s="184"/>
      <c r="K18186" s="184"/>
      <c r="L18186" s="183"/>
    </row>
    <row r="18187">
      <c r="A18187" s="454"/>
      <c r="B18187" s="927"/>
      <c r="C18187" s="580"/>
      <c r="D18187" s="939"/>
      <c r="E18187" s="940"/>
      <c r="F18187" s="941"/>
      <c r="G18187" s="937" t="str">
        <f t="array" ref="G18187">xlookup(F18187,'Internal Staffing Calculator'!E:E,'Internal Staffing Calculator'!C:C,"")</f>
        <v/>
      </c>
      <c r="H18187" s="932" t="str">
        <f t="array" ref="H18187">if(F18187&lt;&gt;"", iferror(index('Internal Staffing Calculator'!B$8:B23500,match(F18187,'Internal Staffing Calculator'!E$8:E23500,0)), "Not In Budget"),"")</f>
        <v/>
      </c>
      <c r="I18187" s="184"/>
      <c r="J18187" s="184"/>
      <c r="K18187" s="184"/>
      <c r="L18187" s="183"/>
    </row>
    <row r="18188">
      <c r="A18188" s="454"/>
      <c r="B18188" s="927"/>
      <c r="C18188" s="580"/>
      <c r="D18188" s="939"/>
      <c r="E18188" s="940"/>
      <c r="F18188" s="941"/>
      <c r="G18188" s="937" t="str">
        <f t="array" ref="G18188">xlookup(F18188,'Internal Staffing Calculator'!E:E,'Internal Staffing Calculator'!C:C,"")</f>
        <v/>
      </c>
      <c r="H18188" s="932" t="str">
        <f t="array" ref="H18188">if(F18188&lt;&gt;"", iferror(index('Internal Staffing Calculator'!B$8:B23500,match(F18188,'Internal Staffing Calculator'!E$8:E23500,0)), "Not In Budget"),"")</f>
        <v/>
      </c>
      <c r="I18188" s="184"/>
      <c r="J18188" s="184"/>
      <c r="K18188" s="184"/>
      <c r="L18188" s="183"/>
    </row>
    <row r="18189">
      <c r="A18189" s="454"/>
      <c r="B18189" s="927"/>
      <c r="C18189" s="580"/>
      <c r="D18189" s="939"/>
      <c r="E18189" s="940"/>
      <c r="F18189" s="941"/>
      <c r="G18189" s="937" t="str">
        <f t="array" ref="G18189">xlookup(F18189,'Internal Staffing Calculator'!E:E,'Internal Staffing Calculator'!C:C,"")</f>
        <v/>
      </c>
      <c r="H18189" s="932" t="str">
        <f t="array" ref="H18189">if(F18189&lt;&gt;"", iferror(index('Internal Staffing Calculator'!B$8:B23500,match(F18189,'Internal Staffing Calculator'!E$8:E23500,0)), "Not In Budget"),"")</f>
        <v/>
      </c>
      <c r="I18189" s="184"/>
      <c r="J18189" s="184"/>
      <c r="K18189" s="184"/>
      <c r="L18189" s="183"/>
    </row>
    <row r="18190">
      <c r="A18190" s="454"/>
      <c r="B18190" s="927"/>
      <c r="C18190" s="580"/>
      <c r="D18190" s="939"/>
      <c r="E18190" s="940"/>
      <c r="F18190" s="941"/>
      <c r="G18190" s="937" t="str">
        <f t="array" ref="G18190">xlookup(F18190,'Internal Staffing Calculator'!E:E,'Internal Staffing Calculator'!C:C,"")</f>
        <v/>
      </c>
      <c r="H18190" s="932" t="str">
        <f t="array" ref="H18190">if(F18190&lt;&gt;"", iferror(index('Internal Staffing Calculator'!B$8:B23500,match(F18190,'Internal Staffing Calculator'!E$8:E23500,0)), "Not In Budget"),"")</f>
        <v/>
      </c>
      <c r="I18190" s="184"/>
      <c r="J18190" s="184"/>
      <c r="K18190" s="184"/>
      <c r="L18190" s="183"/>
    </row>
    <row r="18191">
      <c r="A18191" s="454"/>
      <c r="B18191" s="927"/>
      <c r="C18191" s="580"/>
      <c r="D18191" s="939"/>
      <c r="E18191" s="940"/>
      <c r="F18191" s="941"/>
      <c r="G18191" s="937" t="str">
        <f t="array" ref="G18191">xlookup(F18191,'Internal Staffing Calculator'!E:E,'Internal Staffing Calculator'!C:C,"")</f>
        <v/>
      </c>
      <c r="H18191" s="932" t="str">
        <f t="array" ref="H18191">if(F18191&lt;&gt;"", iferror(index('Internal Staffing Calculator'!B$8:B23500,match(F18191,'Internal Staffing Calculator'!E$8:E23500,0)), "Not In Budget"),"")</f>
        <v/>
      </c>
      <c r="I18191" s="184"/>
      <c r="J18191" s="184"/>
      <c r="K18191" s="184"/>
      <c r="L18191" s="183"/>
    </row>
    <row r="18192">
      <c r="A18192" s="454"/>
      <c r="B18192" s="927"/>
      <c r="C18192" s="580"/>
      <c r="D18192" s="939"/>
      <c r="E18192" s="940"/>
      <c r="F18192" s="941"/>
      <c r="G18192" s="937" t="str">
        <f t="array" ref="G18192">xlookup(F18192,'Internal Staffing Calculator'!E:E,'Internal Staffing Calculator'!C:C,"")</f>
        <v/>
      </c>
      <c r="H18192" s="932" t="str">
        <f t="array" ref="H18192">if(F18192&lt;&gt;"", iferror(index('Internal Staffing Calculator'!B$8:B23500,match(F18192,'Internal Staffing Calculator'!E$8:E23500,0)), "Not In Budget"),"")</f>
        <v/>
      </c>
      <c r="I18192" s="184"/>
      <c r="J18192" s="184"/>
      <c r="K18192" s="184"/>
      <c r="L18192" s="183"/>
    </row>
    <row r="18193">
      <c r="A18193" s="454"/>
      <c r="B18193" s="927"/>
      <c r="C18193" s="580"/>
      <c r="D18193" s="939"/>
      <c r="E18193" s="940"/>
      <c r="F18193" s="941"/>
      <c r="G18193" s="937" t="str">
        <f t="array" ref="G18193">xlookup(F18193,'Internal Staffing Calculator'!E:E,'Internal Staffing Calculator'!C:C,"")</f>
        <v/>
      </c>
      <c r="H18193" s="932" t="str">
        <f t="array" ref="H18193">if(F18193&lt;&gt;"", iferror(index('Internal Staffing Calculator'!B$8:B23500,match(F18193,'Internal Staffing Calculator'!E$8:E23500,0)), "Not In Budget"),"")</f>
        <v/>
      </c>
      <c r="I18193" s="184"/>
      <c r="J18193" s="184"/>
      <c r="K18193" s="184"/>
      <c r="L18193" s="183"/>
    </row>
    <row r="18194">
      <c r="A18194" s="454"/>
      <c r="B18194" s="927"/>
      <c r="C18194" s="580"/>
      <c r="D18194" s="939"/>
      <c r="E18194" s="940"/>
      <c r="F18194" s="941"/>
      <c r="G18194" s="937" t="str">
        <f t="array" ref="G18194">xlookup(F18194,'Internal Staffing Calculator'!E:E,'Internal Staffing Calculator'!C:C,"")</f>
        <v/>
      </c>
      <c r="H18194" s="932" t="str">
        <f t="array" ref="H18194">if(F18194&lt;&gt;"", iferror(index('Internal Staffing Calculator'!B$8:B23500,match(F18194,'Internal Staffing Calculator'!E$8:E23500,0)), "Not In Budget"),"")</f>
        <v/>
      </c>
      <c r="I18194" s="184"/>
      <c r="J18194" s="184"/>
      <c r="K18194" s="184"/>
      <c r="L18194" s="183"/>
    </row>
    <row r="18195">
      <c r="A18195" s="454"/>
      <c r="B18195" s="927"/>
      <c r="C18195" s="580"/>
      <c r="D18195" s="939"/>
      <c r="E18195" s="940"/>
      <c r="F18195" s="941"/>
      <c r="G18195" s="937" t="str">
        <f t="array" ref="G18195">xlookup(F18195,'Internal Staffing Calculator'!E:E,'Internal Staffing Calculator'!C:C,"")</f>
        <v/>
      </c>
      <c r="H18195" s="932" t="str">
        <f t="array" ref="H18195">if(F18195&lt;&gt;"", iferror(index('Internal Staffing Calculator'!B$8:B23500,match(F18195,'Internal Staffing Calculator'!E$8:E23500,0)), "Not In Budget"),"")</f>
        <v/>
      </c>
      <c r="I18195" s="184"/>
      <c r="J18195" s="184"/>
      <c r="K18195" s="184"/>
      <c r="L18195" s="183"/>
    </row>
    <row r="18196">
      <c r="A18196" s="454"/>
      <c r="B18196" s="927"/>
      <c r="C18196" s="580"/>
      <c r="D18196" s="939"/>
      <c r="E18196" s="940"/>
      <c r="F18196" s="941"/>
      <c r="G18196" s="937" t="str">
        <f t="array" ref="G18196">xlookup(F18196,'Internal Staffing Calculator'!E:E,'Internal Staffing Calculator'!C:C,"")</f>
        <v/>
      </c>
      <c r="H18196" s="932" t="str">
        <f t="array" ref="H18196">if(F18196&lt;&gt;"", iferror(index('Internal Staffing Calculator'!B$8:B23500,match(F18196,'Internal Staffing Calculator'!E$8:E23500,0)), "Not In Budget"),"")</f>
        <v/>
      </c>
      <c r="I18196" s="184"/>
      <c r="J18196" s="184"/>
      <c r="K18196" s="184"/>
      <c r="L18196" s="183"/>
    </row>
    <row r="18197">
      <c r="A18197" s="454"/>
      <c r="B18197" s="927"/>
      <c r="C18197" s="580"/>
      <c r="D18197" s="939"/>
      <c r="E18197" s="940"/>
      <c r="F18197" s="941"/>
      <c r="G18197" s="937" t="str">
        <f t="array" ref="G18197">xlookup(F18197,'Internal Staffing Calculator'!E:E,'Internal Staffing Calculator'!C:C,"")</f>
        <v/>
      </c>
      <c r="H18197" s="932" t="str">
        <f t="array" ref="H18197">if(F18197&lt;&gt;"", iferror(index('Internal Staffing Calculator'!B$8:B23500,match(F18197,'Internal Staffing Calculator'!E$8:E23500,0)), "Not In Budget"),"")</f>
        <v/>
      </c>
      <c r="I18197" s="184"/>
      <c r="J18197" s="184"/>
      <c r="K18197" s="184"/>
      <c r="L18197" s="183"/>
    </row>
    <row r="18198">
      <c r="A18198" s="454"/>
      <c r="B18198" s="927"/>
      <c r="C18198" s="580"/>
      <c r="D18198" s="939"/>
      <c r="E18198" s="940"/>
      <c r="F18198" s="941"/>
      <c r="G18198" s="937" t="str">
        <f t="array" ref="G18198">xlookup(F18198,'Internal Staffing Calculator'!E:E,'Internal Staffing Calculator'!C:C,"")</f>
        <v/>
      </c>
      <c r="H18198" s="932" t="str">
        <f t="array" ref="H18198">if(F18198&lt;&gt;"", iferror(index('Internal Staffing Calculator'!B$8:B23500,match(F18198,'Internal Staffing Calculator'!E$8:E23500,0)), "Not In Budget"),"")</f>
        <v/>
      </c>
      <c r="I18198" s="184"/>
      <c r="J18198" s="184"/>
      <c r="K18198" s="184"/>
      <c r="L18198" s="183"/>
    </row>
    <row r="18199">
      <c r="A18199" s="454"/>
      <c r="B18199" s="927"/>
      <c r="C18199" s="580"/>
      <c r="D18199" s="939"/>
      <c r="E18199" s="940"/>
      <c r="F18199" s="941"/>
      <c r="G18199" s="937" t="str">
        <f t="array" ref="G18199">xlookup(F18199,'Internal Staffing Calculator'!E:E,'Internal Staffing Calculator'!C:C,"")</f>
        <v/>
      </c>
      <c r="H18199" s="932" t="str">
        <f t="array" ref="H18199">if(F18199&lt;&gt;"", iferror(index('Internal Staffing Calculator'!B$8:B23500,match(F18199,'Internal Staffing Calculator'!E$8:E23500,0)), "Not In Budget"),"")</f>
        <v/>
      </c>
      <c r="I18199" s="184"/>
      <c r="J18199" s="184"/>
      <c r="K18199" s="184"/>
      <c r="L18199" s="183"/>
    </row>
    <row r="18200">
      <c r="A18200" s="454"/>
      <c r="B18200" s="927"/>
      <c r="C18200" s="580"/>
      <c r="D18200" s="939"/>
      <c r="E18200" s="940"/>
      <c r="F18200" s="941"/>
      <c r="G18200" s="937" t="str">
        <f t="array" ref="G18200">xlookup(F18200,'Internal Staffing Calculator'!E:E,'Internal Staffing Calculator'!C:C,"")</f>
        <v/>
      </c>
      <c r="H18200" s="932" t="str">
        <f t="array" ref="H18200">if(F18200&lt;&gt;"", iferror(index('Internal Staffing Calculator'!B$8:B23500,match(F18200,'Internal Staffing Calculator'!E$8:E23500,0)), "Not In Budget"),"")</f>
        <v/>
      </c>
      <c r="I18200" s="184"/>
      <c r="J18200" s="184"/>
      <c r="K18200" s="184"/>
      <c r="L18200" s="183"/>
    </row>
    <row r="18201">
      <c r="A18201" s="454"/>
      <c r="B18201" s="927"/>
      <c r="C18201" s="580"/>
      <c r="D18201" s="939"/>
      <c r="E18201" s="940"/>
      <c r="F18201" s="941"/>
      <c r="G18201" s="937" t="str">
        <f t="array" ref="G18201">xlookup(F18201,'Internal Staffing Calculator'!E:E,'Internal Staffing Calculator'!C:C,"")</f>
        <v/>
      </c>
      <c r="H18201" s="932" t="str">
        <f t="array" ref="H18201">if(F18201&lt;&gt;"", iferror(index('Internal Staffing Calculator'!B$8:B23500,match(F18201,'Internal Staffing Calculator'!E$8:E23500,0)), "Not In Budget"),"")</f>
        <v/>
      </c>
      <c r="I18201" s="184"/>
      <c r="J18201" s="184"/>
      <c r="K18201" s="184"/>
      <c r="L18201" s="183"/>
    </row>
    <row r="18202">
      <c r="A18202" s="454"/>
      <c r="B18202" s="927"/>
      <c r="C18202" s="580"/>
      <c r="D18202" s="939"/>
      <c r="E18202" s="940"/>
      <c r="F18202" s="941"/>
      <c r="G18202" s="937" t="str">
        <f t="array" ref="G18202">xlookup(F18202,'Internal Staffing Calculator'!E:E,'Internal Staffing Calculator'!C:C,"")</f>
        <v/>
      </c>
      <c r="H18202" s="932" t="str">
        <f t="array" ref="H18202">if(F18202&lt;&gt;"", iferror(index('Internal Staffing Calculator'!B$8:B23500,match(F18202,'Internal Staffing Calculator'!E$8:E23500,0)), "Not In Budget"),"")</f>
        <v/>
      </c>
      <c r="I18202" s="184"/>
      <c r="J18202" s="184"/>
      <c r="K18202" s="184"/>
      <c r="L18202" s="183"/>
    </row>
    <row r="18203">
      <c r="A18203" s="454"/>
      <c r="B18203" s="927"/>
      <c r="C18203" s="580"/>
      <c r="D18203" s="939"/>
      <c r="E18203" s="940"/>
      <c r="F18203" s="941"/>
      <c r="G18203" s="937" t="str">
        <f t="array" ref="G18203">xlookup(F18203,'Internal Staffing Calculator'!E:E,'Internal Staffing Calculator'!C:C,"")</f>
        <v/>
      </c>
      <c r="H18203" s="932" t="str">
        <f t="array" ref="H18203">if(F18203&lt;&gt;"", iferror(index('Internal Staffing Calculator'!B$8:B23500,match(F18203,'Internal Staffing Calculator'!E$8:E23500,0)), "Not In Budget"),"")</f>
        <v/>
      </c>
      <c r="I18203" s="184"/>
      <c r="J18203" s="184"/>
      <c r="K18203" s="184"/>
      <c r="L18203" s="183"/>
    </row>
    <row r="18204">
      <c r="A18204" s="454"/>
      <c r="B18204" s="927"/>
      <c r="C18204" s="580"/>
      <c r="D18204" s="939"/>
      <c r="E18204" s="940"/>
      <c r="F18204" s="941"/>
      <c r="G18204" s="937" t="str">
        <f t="array" ref="G18204">xlookup(F18204,'Internal Staffing Calculator'!E:E,'Internal Staffing Calculator'!C:C,"")</f>
        <v/>
      </c>
      <c r="H18204" s="932" t="str">
        <f t="array" ref="H18204">if(F18204&lt;&gt;"", iferror(index('Internal Staffing Calculator'!B$8:B23500,match(F18204,'Internal Staffing Calculator'!E$8:E23500,0)), "Not In Budget"),"")</f>
        <v/>
      </c>
      <c r="I18204" s="184"/>
      <c r="J18204" s="184"/>
      <c r="K18204" s="184"/>
      <c r="L18204" s="183"/>
    </row>
    <row r="18205">
      <c r="A18205" s="454"/>
      <c r="B18205" s="927"/>
      <c r="C18205" s="580"/>
      <c r="D18205" s="939"/>
      <c r="E18205" s="940"/>
      <c r="F18205" s="941"/>
      <c r="G18205" s="937" t="str">
        <f t="array" ref="G18205">xlookup(F18205,'Internal Staffing Calculator'!E:E,'Internal Staffing Calculator'!C:C,"")</f>
        <v/>
      </c>
      <c r="H18205" s="932" t="str">
        <f t="array" ref="H18205">if(F18205&lt;&gt;"", iferror(index('Internal Staffing Calculator'!B$8:B23500,match(F18205,'Internal Staffing Calculator'!E$8:E23500,0)), "Not In Budget"),"")</f>
        <v/>
      </c>
      <c r="I18205" s="184"/>
      <c r="J18205" s="184"/>
      <c r="K18205" s="184"/>
      <c r="L18205" s="183"/>
    </row>
    <row r="18206">
      <c r="A18206" s="454"/>
      <c r="B18206" s="927"/>
      <c r="C18206" s="580"/>
      <c r="D18206" s="939"/>
      <c r="E18206" s="940"/>
      <c r="F18206" s="941"/>
      <c r="G18206" s="937" t="str">
        <f t="array" ref="G18206">xlookup(F18206,'Internal Staffing Calculator'!E:E,'Internal Staffing Calculator'!C:C,"")</f>
        <v/>
      </c>
      <c r="H18206" s="932" t="str">
        <f t="array" ref="H18206">if(F18206&lt;&gt;"", iferror(index('Internal Staffing Calculator'!B$8:B23500,match(F18206,'Internal Staffing Calculator'!E$8:E23500,0)), "Not In Budget"),"")</f>
        <v/>
      </c>
      <c r="I18206" s="184"/>
      <c r="J18206" s="184"/>
      <c r="K18206" s="184"/>
      <c r="L18206" s="183"/>
    </row>
    <row r="18207">
      <c r="A18207" s="454"/>
      <c r="B18207" s="927"/>
      <c r="C18207" s="580"/>
      <c r="D18207" s="939"/>
      <c r="E18207" s="940"/>
      <c r="F18207" s="941"/>
      <c r="G18207" s="937" t="str">
        <f t="array" ref="G18207">xlookup(F18207,'Internal Staffing Calculator'!E:E,'Internal Staffing Calculator'!C:C,"")</f>
        <v/>
      </c>
      <c r="H18207" s="932" t="str">
        <f t="array" ref="H18207">if(F18207&lt;&gt;"", iferror(index('Internal Staffing Calculator'!B$8:B23500,match(F18207,'Internal Staffing Calculator'!E$8:E23500,0)), "Not In Budget"),"")</f>
        <v/>
      </c>
      <c r="I18207" s="184"/>
      <c r="J18207" s="184"/>
      <c r="K18207" s="184"/>
      <c r="L18207" s="183"/>
    </row>
    <row r="18208">
      <c r="A18208" s="454"/>
      <c r="B18208" s="927"/>
      <c r="C18208" s="580"/>
      <c r="D18208" s="939"/>
      <c r="E18208" s="940"/>
      <c r="F18208" s="941"/>
      <c r="G18208" s="937" t="str">
        <f t="array" ref="G18208">xlookup(F18208,'Internal Staffing Calculator'!E:E,'Internal Staffing Calculator'!C:C,"")</f>
        <v/>
      </c>
      <c r="H18208" s="932" t="str">
        <f t="array" ref="H18208">if(F18208&lt;&gt;"", iferror(index('Internal Staffing Calculator'!B$8:B23500,match(F18208,'Internal Staffing Calculator'!E$8:E23500,0)), "Not In Budget"),"")</f>
        <v/>
      </c>
      <c r="I18208" s="184"/>
      <c r="J18208" s="184"/>
      <c r="K18208" s="184"/>
      <c r="L18208" s="183"/>
    </row>
    <row r="18209">
      <c r="A18209" s="454"/>
      <c r="B18209" s="927"/>
      <c r="C18209" s="580"/>
      <c r="D18209" s="939"/>
      <c r="E18209" s="940"/>
      <c r="F18209" s="941"/>
      <c r="G18209" s="937" t="str">
        <f t="array" ref="G18209">xlookup(F18209,'Internal Staffing Calculator'!E:E,'Internal Staffing Calculator'!C:C,"")</f>
        <v/>
      </c>
      <c r="H18209" s="932" t="str">
        <f t="array" ref="H18209">if(F18209&lt;&gt;"", iferror(index('Internal Staffing Calculator'!B$8:B23500,match(F18209,'Internal Staffing Calculator'!E$8:E23500,0)), "Not In Budget"),"")</f>
        <v/>
      </c>
      <c r="I18209" s="184"/>
      <c r="J18209" s="184"/>
      <c r="K18209" s="184"/>
      <c r="L18209" s="183"/>
    </row>
    <row r="18210">
      <c r="A18210" s="454"/>
      <c r="B18210" s="927"/>
      <c r="C18210" s="580"/>
      <c r="D18210" s="939"/>
      <c r="E18210" s="940"/>
      <c r="F18210" s="941"/>
      <c r="G18210" s="937" t="str">
        <f t="array" ref="G18210">xlookup(F18210,'Internal Staffing Calculator'!E:E,'Internal Staffing Calculator'!C:C,"")</f>
        <v/>
      </c>
      <c r="H18210" s="932" t="str">
        <f t="array" ref="H18210">if(F18210&lt;&gt;"", iferror(index('Internal Staffing Calculator'!B$8:B23500,match(F18210,'Internal Staffing Calculator'!E$8:E23500,0)), "Not In Budget"),"")</f>
        <v/>
      </c>
      <c r="I18210" s="184"/>
      <c r="J18210" s="184"/>
      <c r="K18210" s="184"/>
      <c r="L18210" s="183"/>
    </row>
    <row r="18211">
      <c r="A18211" s="454"/>
      <c r="B18211" s="927"/>
      <c r="C18211" s="580"/>
      <c r="D18211" s="939"/>
      <c r="E18211" s="940"/>
      <c r="F18211" s="941"/>
      <c r="G18211" s="937" t="str">
        <f t="array" ref="G18211">xlookup(F18211,'Internal Staffing Calculator'!E:E,'Internal Staffing Calculator'!C:C,"")</f>
        <v/>
      </c>
      <c r="H18211" s="932" t="str">
        <f t="array" ref="H18211">if(F18211&lt;&gt;"", iferror(index('Internal Staffing Calculator'!B$8:B23500,match(F18211,'Internal Staffing Calculator'!E$8:E23500,0)), "Not In Budget"),"")</f>
        <v/>
      </c>
      <c r="I18211" s="184"/>
      <c r="J18211" s="184"/>
      <c r="K18211" s="184"/>
      <c r="L18211" s="183"/>
    </row>
    <row r="18212">
      <c r="A18212" s="454"/>
      <c r="B18212" s="927"/>
      <c r="C18212" s="580"/>
      <c r="D18212" s="939"/>
      <c r="E18212" s="940"/>
      <c r="F18212" s="941"/>
      <c r="G18212" s="937" t="str">
        <f t="array" ref="G18212">xlookup(F18212,'Internal Staffing Calculator'!E:E,'Internal Staffing Calculator'!C:C,"")</f>
        <v/>
      </c>
      <c r="H18212" s="932" t="str">
        <f t="array" ref="H18212">if(F18212&lt;&gt;"", iferror(index('Internal Staffing Calculator'!B$8:B23500,match(F18212,'Internal Staffing Calculator'!E$8:E23500,0)), "Not In Budget"),"")</f>
        <v/>
      </c>
      <c r="I18212" s="184"/>
      <c r="J18212" s="184"/>
      <c r="K18212" s="184"/>
      <c r="L18212" s="183"/>
    </row>
    <row r="18213">
      <c r="A18213" s="454"/>
      <c r="B18213" s="927"/>
      <c r="C18213" s="580"/>
      <c r="D18213" s="939"/>
      <c r="E18213" s="940"/>
      <c r="F18213" s="941"/>
      <c r="G18213" s="937" t="str">
        <f t="array" ref="G18213">xlookup(F18213,'Internal Staffing Calculator'!E:E,'Internal Staffing Calculator'!C:C,"")</f>
        <v/>
      </c>
      <c r="H18213" s="932" t="str">
        <f t="array" ref="H18213">if(F18213&lt;&gt;"", iferror(index('Internal Staffing Calculator'!B$8:B23500,match(F18213,'Internal Staffing Calculator'!E$8:E23500,0)), "Not In Budget"),"")</f>
        <v/>
      </c>
      <c r="I18213" s="184"/>
      <c r="J18213" s="184"/>
      <c r="K18213" s="184"/>
      <c r="L18213" s="183"/>
    </row>
    <row r="18214">
      <c r="A18214" s="454"/>
      <c r="B18214" s="927"/>
      <c r="C18214" s="580"/>
      <c r="D18214" s="939"/>
      <c r="E18214" s="940"/>
      <c r="F18214" s="941"/>
      <c r="G18214" s="937" t="str">
        <f t="array" ref="G18214">xlookup(F18214,'Internal Staffing Calculator'!E:E,'Internal Staffing Calculator'!C:C,"")</f>
        <v/>
      </c>
      <c r="H18214" s="932" t="str">
        <f t="array" ref="H18214">if(F18214&lt;&gt;"", iferror(index('Internal Staffing Calculator'!B$8:B23500,match(F18214,'Internal Staffing Calculator'!E$8:E23500,0)), "Not In Budget"),"")</f>
        <v/>
      </c>
      <c r="I18214" s="184"/>
      <c r="J18214" s="184"/>
      <c r="K18214" s="184"/>
      <c r="L18214" s="183"/>
    </row>
    <row r="18215">
      <c r="A18215" s="454"/>
      <c r="B18215" s="927"/>
      <c r="C18215" s="580"/>
      <c r="D18215" s="939"/>
      <c r="E18215" s="940"/>
      <c r="F18215" s="941"/>
      <c r="G18215" s="937" t="str">
        <f t="array" ref="G18215">xlookup(F18215,'Internal Staffing Calculator'!E:E,'Internal Staffing Calculator'!C:C,"")</f>
        <v/>
      </c>
      <c r="H18215" s="932" t="str">
        <f t="array" ref="H18215">if(F18215&lt;&gt;"", iferror(index('Internal Staffing Calculator'!B$8:B23500,match(F18215,'Internal Staffing Calculator'!E$8:E23500,0)), "Not In Budget"),"")</f>
        <v/>
      </c>
      <c r="I18215" s="184"/>
      <c r="J18215" s="184"/>
      <c r="K18215" s="184"/>
      <c r="L18215" s="183"/>
    </row>
    <row r="18216">
      <c r="A18216" s="454"/>
      <c r="B18216" s="927"/>
      <c r="C18216" s="580"/>
      <c r="D18216" s="939"/>
      <c r="E18216" s="940"/>
      <c r="F18216" s="941"/>
      <c r="G18216" s="937" t="str">
        <f t="array" ref="G18216">xlookup(F18216,'Internal Staffing Calculator'!E:E,'Internal Staffing Calculator'!C:C,"")</f>
        <v/>
      </c>
      <c r="H18216" s="932" t="str">
        <f t="array" ref="H18216">if(F18216&lt;&gt;"", iferror(index('Internal Staffing Calculator'!B$8:B23500,match(F18216,'Internal Staffing Calculator'!E$8:E23500,0)), "Not In Budget"),"")</f>
        <v/>
      </c>
      <c r="I18216" s="184"/>
      <c r="J18216" s="184"/>
      <c r="K18216" s="184"/>
      <c r="L18216" s="183"/>
    </row>
    <row r="18217">
      <c r="A18217" s="454"/>
      <c r="B18217" s="927"/>
      <c r="C18217" s="580"/>
      <c r="D18217" s="939"/>
      <c r="E18217" s="940"/>
      <c r="F18217" s="941"/>
      <c r="G18217" s="937" t="str">
        <f t="array" ref="G18217">xlookup(F18217,'Internal Staffing Calculator'!E:E,'Internal Staffing Calculator'!C:C,"")</f>
        <v/>
      </c>
      <c r="H18217" s="932" t="str">
        <f t="array" ref="H18217">if(F18217&lt;&gt;"", iferror(index('Internal Staffing Calculator'!B$8:B23500,match(F18217,'Internal Staffing Calculator'!E$8:E23500,0)), "Not In Budget"),"")</f>
        <v/>
      </c>
      <c r="I18217" s="184"/>
      <c r="J18217" s="184"/>
      <c r="K18217" s="184"/>
      <c r="L18217" s="183"/>
    </row>
    <row r="18218">
      <c r="A18218" s="454"/>
      <c r="B18218" s="927"/>
      <c r="C18218" s="580"/>
      <c r="D18218" s="939"/>
      <c r="E18218" s="940"/>
      <c r="F18218" s="941"/>
      <c r="G18218" s="937" t="str">
        <f t="array" ref="G18218">xlookup(F18218,'Internal Staffing Calculator'!E:E,'Internal Staffing Calculator'!C:C,"")</f>
        <v/>
      </c>
      <c r="H18218" s="932" t="str">
        <f t="array" ref="H18218">if(F18218&lt;&gt;"", iferror(index('Internal Staffing Calculator'!B$8:B23500,match(F18218,'Internal Staffing Calculator'!E$8:E23500,0)), "Not In Budget"),"")</f>
        <v/>
      </c>
      <c r="I18218" s="184"/>
      <c r="J18218" s="184"/>
      <c r="K18218" s="184"/>
      <c r="L18218" s="183"/>
    </row>
    <row r="18219">
      <c r="A18219" s="454"/>
      <c r="B18219" s="927"/>
      <c r="C18219" s="580"/>
      <c r="D18219" s="939"/>
      <c r="E18219" s="940"/>
      <c r="F18219" s="941"/>
      <c r="G18219" s="937" t="str">
        <f t="array" ref="G18219">xlookup(F18219,'Internal Staffing Calculator'!E:E,'Internal Staffing Calculator'!C:C,"")</f>
        <v/>
      </c>
      <c r="H18219" s="932" t="str">
        <f t="array" ref="H18219">if(F18219&lt;&gt;"", iferror(index('Internal Staffing Calculator'!B$8:B23500,match(F18219,'Internal Staffing Calculator'!E$8:E23500,0)), "Not In Budget"),"")</f>
        <v/>
      </c>
      <c r="I18219" s="184"/>
      <c r="J18219" s="184"/>
      <c r="K18219" s="184"/>
      <c r="L18219" s="183"/>
    </row>
    <row r="18220">
      <c r="A18220" s="454"/>
      <c r="B18220" s="927"/>
      <c r="C18220" s="580"/>
      <c r="D18220" s="939"/>
      <c r="E18220" s="940"/>
      <c r="F18220" s="941"/>
      <c r="G18220" s="937" t="str">
        <f t="array" ref="G18220">xlookup(F18220,'Internal Staffing Calculator'!E:E,'Internal Staffing Calculator'!C:C,"")</f>
        <v/>
      </c>
      <c r="H18220" s="932" t="str">
        <f t="array" ref="H18220">if(F18220&lt;&gt;"", iferror(index('Internal Staffing Calculator'!B$8:B23500,match(F18220,'Internal Staffing Calculator'!E$8:E23500,0)), "Not In Budget"),"")</f>
        <v/>
      </c>
      <c r="I18220" s="184"/>
      <c r="J18220" s="184"/>
      <c r="K18220" s="184"/>
      <c r="L18220" s="183"/>
    </row>
    <row r="18221">
      <c r="A18221" s="454"/>
      <c r="B18221" s="927"/>
      <c r="C18221" s="580"/>
      <c r="D18221" s="939"/>
      <c r="E18221" s="940"/>
      <c r="F18221" s="941"/>
      <c r="G18221" s="937" t="str">
        <f t="array" ref="G18221">xlookup(F18221,'Internal Staffing Calculator'!E:E,'Internal Staffing Calculator'!C:C,"")</f>
        <v/>
      </c>
      <c r="H18221" s="932" t="str">
        <f t="array" ref="H18221">if(F18221&lt;&gt;"", iferror(index('Internal Staffing Calculator'!B$8:B23500,match(F18221,'Internal Staffing Calculator'!E$8:E23500,0)), "Not In Budget"),"")</f>
        <v/>
      </c>
      <c r="I18221" s="184"/>
      <c r="J18221" s="184"/>
      <c r="K18221" s="184"/>
      <c r="L18221" s="183"/>
    </row>
    <row r="18222">
      <c r="A18222" s="454"/>
      <c r="B18222" s="927"/>
      <c r="C18222" s="580"/>
      <c r="D18222" s="939"/>
      <c r="E18222" s="940"/>
      <c r="F18222" s="941"/>
      <c r="G18222" s="937" t="str">
        <f t="array" ref="G18222">xlookup(F18222,'Internal Staffing Calculator'!E:E,'Internal Staffing Calculator'!C:C,"")</f>
        <v/>
      </c>
      <c r="H18222" s="932" t="str">
        <f t="array" ref="H18222">if(F18222&lt;&gt;"", iferror(index('Internal Staffing Calculator'!B$8:B23500,match(F18222,'Internal Staffing Calculator'!E$8:E23500,0)), "Not In Budget"),"")</f>
        <v/>
      </c>
      <c r="I18222" s="184"/>
      <c r="J18222" s="184"/>
      <c r="K18222" s="184"/>
      <c r="L18222" s="183"/>
    </row>
    <row r="18223">
      <c r="A18223" s="454"/>
      <c r="B18223" s="927"/>
      <c r="C18223" s="580"/>
      <c r="D18223" s="939"/>
      <c r="E18223" s="940"/>
      <c r="F18223" s="941"/>
      <c r="G18223" s="937" t="str">
        <f t="array" ref="G18223">xlookup(F18223,'Internal Staffing Calculator'!E:E,'Internal Staffing Calculator'!C:C,"")</f>
        <v/>
      </c>
      <c r="H18223" s="932" t="str">
        <f t="array" ref="H18223">if(F18223&lt;&gt;"", iferror(index('Internal Staffing Calculator'!B$8:B23500,match(F18223,'Internal Staffing Calculator'!E$8:E23500,0)), "Not In Budget"),"")</f>
        <v/>
      </c>
      <c r="I18223" s="184"/>
      <c r="J18223" s="184"/>
      <c r="K18223" s="184"/>
      <c r="L18223" s="183"/>
    </row>
    <row r="18224">
      <c r="A18224" s="454"/>
      <c r="B18224" s="927"/>
      <c r="C18224" s="580"/>
      <c r="D18224" s="939"/>
      <c r="E18224" s="940"/>
      <c r="F18224" s="941"/>
      <c r="G18224" s="937" t="str">
        <f t="array" ref="G18224">xlookup(F18224,'Internal Staffing Calculator'!E:E,'Internal Staffing Calculator'!C:C,"")</f>
        <v/>
      </c>
      <c r="H18224" s="932" t="str">
        <f t="array" ref="H18224">if(F18224&lt;&gt;"", iferror(index('Internal Staffing Calculator'!B$8:B23500,match(F18224,'Internal Staffing Calculator'!E$8:E23500,0)), "Not In Budget"),"")</f>
        <v/>
      </c>
      <c r="I18224" s="184"/>
      <c r="J18224" s="184"/>
      <c r="K18224" s="184"/>
      <c r="L18224" s="183"/>
    </row>
    <row r="18225">
      <c r="A18225" s="454"/>
      <c r="B18225" s="927"/>
      <c r="C18225" s="580"/>
      <c r="D18225" s="939"/>
      <c r="E18225" s="940"/>
      <c r="F18225" s="941"/>
      <c r="G18225" s="937" t="str">
        <f t="array" ref="G18225">xlookup(F18225,'Internal Staffing Calculator'!E:E,'Internal Staffing Calculator'!C:C,"")</f>
        <v/>
      </c>
      <c r="H18225" s="932" t="str">
        <f t="array" ref="H18225">if(F18225&lt;&gt;"", iferror(index('Internal Staffing Calculator'!B$8:B23500,match(F18225,'Internal Staffing Calculator'!E$8:E23500,0)), "Not In Budget"),"")</f>
        <v/>
      </c>
      <c r="I18225" s="184"/>
      <c r="J18225" s="184"/>
      <c r="K18225" s="184"/>
      <c r="L18225" s="183"/>
    </row>
    <row r="18226">
      <c r="A18226" s="454"/>
      <c r="B18226" s="927"/>
      <c r="C18226" s="580"/>
      <c r="D18226" s="939"/>
      <c r="E18226" s="940"/>
      <c r="F18226" s="941"/>
      <c r="G18226" s="937" t="str">
        <f t="array" ref="G18226">xlookup(F18226,'Internal Staffing Calculator'!E:E,'Internal Staffing Calculator'!C:C,"")</f>
        <v/>
      </c>
      <c r="H18226" s="932" t="str">
        <f t="array" ref="H18226">if(F18226&lt;&gt;"", iferror(index('Internal Staffing Calculator'!B$8:B23500,match(F18226,'Internal Staffing Calculator'!E$8:E23500,0)), "Not In Budget"),"")</f>
        <v/>
      </c>
      <c r="I18226" s="184"/>
      <c r="J18226" s="184"/>
      <c r="K18226" s="184"/>
      <c r="L18226" s="183"/>
    </row>
    <row r="18227">
      <c r="A18227" s="454"/>
      <c r="B18227" s="927"/>
      <c r="C18227" s="580"/>
      <c r="D18227" s="939"/>
      <c r="E18227" s="940"/>
      <c r="F18227" s="941"/>
      <c r="G18227" s="937" t="str">
        <f t="array" ref="G18227">xlookup(F18227,'Internal Staffing Calculator'!E:E,'Internal Staffing Calculator'!C:C,"")</f>
        <v/>
      </c>
      <c r="H18227" s="932" t="str">
        <f t="array" ref="H18227">if(F18227&lt;&gt;"", iferror(index('Internal Staffing Calculator'!B$8:B23500,match(F18227,'Internal Staffing Calculator'!E$8:E23500,0)), "Not In Budget"),"")</f>
        <v/>
      </c>
      <c r="I18227" s="184"/>
      <c r="J18227" s="184"/>
      <c r="K18227" s="184"/>
      <c r="L18227" s="183"/>
    </row>
    <row r="18228">
      <c r="A18228" s="454"/>
      <c r="B18228" s="927"/>
      <c r="C18228" s="580"/>
      <c r="D18228" s="939"/>
      <c r="E18228" s="940"/>
      <c r="F18228" s="941"/>
      <c r="G18228" s="937" t="str">
        <f t="array" ref="G18228">xlookup(F18228,'Internal Staffing Calculator'!E:E,'Internal Staffing Calculator'!C:C,"")</f>
        <v/>
      </c>
      <c r="H18228" s="932" t="str">
        <f t="array" ref="H18228">if(F18228&lt;&gt;"", iferror(index('Internal Staffing Calculator'!B$8:B23500,match(F18228,'Internal Staffing Calculator'!E$8:E23500,0)), "Not In Budget"),"")</f>
        <v/>
      </c>
      <c r="I18228" s="184"/>
      <c r="J18228" s="184"/>
      <c r="K18228" s="184"/>
      <c r="L18228" s="183"/>
    </row>
    <row r="18229">
      <c r="A18229" s="454"/>
      <c r="B18229" s="927"/>
      <c r="C18229" s="580"/>
      <c r="D18229" s="939"/>
      <c r="E18229" s="940"/>
      <c r="F18229" s="941"/>
      <c r="G18229" s="937" t="str">
        <f t="array" ref="G18229">xlookup(F18229,'Internal Staffing Calculator'!E:E,'Internal Staffing Calculator'!C:C,"")</f>
        <v/>
      </c>
      <c r="H18229" s="932" t="str">
        <f t="array" ref="H18229">if(F18229&lt;&gt;"", iferror(index('Internal Staffing Calculator'!B$8:B23500,match(F18229,'Internal Staffing Calculator'!E$8:E23500,0)), "Not In Budget"),"")</f>
        <v/>
      </c>
      <c r="I18229" s="184"/>
      <c r="J18229" s="184"/>
      <c r="K18229" s="184"/>
      <c r="L18229" s="183"/>
    </row>
    <row r="18230">
      <c r="A18230" s="454"/>
      <c r="B18230" s="927"/>
      <c r="C18230" s="580"/>
      <c r="D18230" s="939"/>
      <c r="E18230" s="940"/>
      <c r="F18230" s="941"/>
      <c r="G18230" s="937" t="str">
        <f t="array" ref="G18230">xlookup(F18230,'Internal Staffing Calculator'!E:E,'Internal Staffing Calculator'!C:C,"")</f>
        <v/>
      </c>
      <c r="H18230" s="932" t="str">
        <f t="array" ref="H18230">if(F18230&lt;&gt;"", iferror(index('Internal Staffing Calculator'!B$8:B23500,match(F18230,'Internal Staffing Calculator'!E$8:E23500,0)), "Not In Budget"),"")</f>
        <v/>
      </c>
      <c r="I18230" s="184"/>
      <c r="J18230" s="184"/>
      <c r="K18230" s="184"/>
      <c r="L18230" s="183"/>
    </row>
    <row r="18231">
      <c r="A18231" s="454"/>
      <c r="B18231" s="927"/>
      <c r="C18231" s="580"/>
      <c r="D18231" s="939"/>
      <c r="E18231" s="940"/>
      <c r="F18231" s="941"/>
      <c r="G18231" s="937" t="str">
        <f t="array" ref="G18231">xlookup(F18231,'Internal Staffing Calculator'!E:E,'Internal Staffing Calculator'!C:C,"")</f>
        <v/>
      </c>
      <c r="H18231" s="932" t="str">
        <f t="array" ref="H18231">if(F18231&lt;&gt;"", iferror(index('Internal Staffing Calculator'!B$8:B23500,match(F18231,'Internal Staffing Calculator'!E$8:E23500,0)), "Not In Budget"),"")</f>
        <v/>
      </c>
      <c r="I18231" s="184"/>
      <c r="J18231" s="184"/>
      <c r="K18231" s="184"/>
      <c r="L18231" s="183"/>
    </row>
    <row r="18232">
      <c r="A18232" s="454"/>
      <c r="B18232" s="927"/>
      <c r="C18232" s="580"/>
      <c r="D18232" s="939"/>
      <c r="E18232" s="940"/>
      <c r="F18232" s="941"/>
      <c r="G18232" s="937" t="str">
        <f t="array" ref="G18232">xlookup(F18232,'Internal Staffing Calculator'!E:E,'Internal Staffing Calculator'!C:C,"")</f>
        <v/>
      </c>
      <c r="H18232" s="932" t="str">
        <f t="array" ref="H18232">if(F18232&lt;&gt;"", iferror(index('Internal Staffing Calculator'!B$8:B23500,match(F18232,'Internal Staffing Calculator'!E$8:E23500,0)), "Not In Budget"),"")</f>
        <v/>
      </c>
      <c r="I18232" s="184"/>
      <c r="J18232" s="184"/>
      <c r="K18232" s="184"/>
      <c r="L18232" s="183"/>
    </row>
    <row r="18233">
      <c r="A18233" s="454"/>
      <c r="B18233" s="927"/>
      <c r="C18233" s="580"/>
      <c r="D18233" s="939"/>
      <c r="E18233" s="940"/>
      <c r="F18233" s="941"/>
      <c r="G18233" s="937" t="str">
        <f t="array" ref="G18233">xlookup(F18233,'Internal Staffing Calculator'!E:E,'Internal Staffing Calculator'!C:C,"")</f>
        <v/>
      </c>
      <c r="H18233" s="932" t="str">
        <f t="array" ref="H18233">if(F18233&lt;&gt;"", iferror(index('Internal Staffing Calculator'!B$8:B23500,match(F18233,'Internal Staffing Calculator'!E$8:E23500,0)), "Not In Budget"),"")</f>
        <v/>
      </c>
      <c r="I18233" s="184"/>
      <c r="J18233" s="184"/>
      <c r="K18233" s="184"/>
      <c r="L18233" s="183"/>
    </row>
    <row r="18234">
      <c r="A18234" s="454"/>
      <c r="B18234" s="927"/>
      <c r="C18234" s="580"/>
      <c r="D18234" s="939"/>
      <c r="E18234" s="940"/>
      <c r="F18234" s="941"/>
      <c r="G18234" s="937" t="str">
        <f t="array" ref="G18234">xlookup(F18234,'Internal Staffing Calculator'!E:E,'Internal Staffing Calculator'!C:C,"")</f>
        <v/>
      </c>
      <c r="H18234" s="932" t="str">
        <f t="array" ref="H18234">if(F18234&lt;&gt;"", iferror(index('Internal Staffing Calculator'!B$8:B23500,match(F18234,'Internal Staffing Calculator'!E$8:E23500,0)), "Not In Budget"),"")</f>
        <v/>
      </c>
      <c r="I18234" s="184"/>
      <c r="J18234" s="184"/>
      <c r="K18234" s="184"/>
      <c r="L18234" s="183"/>
    </row>
    <row r="18235">
      <c r="A18235" s="454"/>
      <c r="B18235" s="927"/>
      <c r="C18235" s="580"/>
      <c r="D18235" s="939"/>
      <c r="E18235" s="940"/>
      <c r="F18235" s="941"/>
      <c r="G18235" s="937" t="str">
        <f t="array" ref="G18235">xlookup(F18235,'Internal Staffing Calculator'!E:E,'Internal Staffing Calculator'!C:C,"")</f>
        <v/>
      </c>
      <c r="H18235" s="932" t="str">
        <f t="array" ref="H18235">if(F18235&lt;&gt;"", iferror(index('Internal Staffing Calculator'!B$8:B23500,match(F18235,'Internal Staffing Calculator'!E$8:E23500,0)), "Not In Budget"),"")</f>
        <v/>
      </c>
      <c r="I18235" s="184"/>
      <c r="J18235" s="184"/>
      <c r="K18235" s="184"/>
      <c r="L18235" s="183"/>
    </row>
    <row r="18236">
      <c r="A18236" s="454"/>
      <c r="B18236" s="927"/>
      <c r="C18236" s="580"/>
      <c r="D18236" s="939"/>
      <c r="E18236" s="940"/>
      <c r="F18236" s="941"/>
      <c r="G18236" s="937" t="str">
        <f t="array" ref="G18236">xlookup(F18236,'Internal Staffing Calculator'!E:E,'Internal Staffing Calculator'!C:C,"")</f>
        <v/>
      </c>
      <c r="H18236" s="932" t="str">
        <f t="array" ref="H18236">if(F18236&lt;&gt;"", iferror(index('Internal Staffing Calculator'!B$8:B23500,match(F18236,'Internal Staffing Calculator'!E$8:E23500,0)), "Not In Budget"),"")</f>
        <v/>
      </c>
      <c r="I18236" s="184"/>
      <c r="J18236" s="184"/>
      <c r="K18236" s="184"/>
      <c r="L18236" s="183"/>
    </row>
    <row r="18237">
      <c r="A18237" s="454"/>
      <c r="B18237" s="927"/>
      <c r="C18237" s="580"/>
      <c r="D18237" s="939"/>
      <c r="E18237" s="940"/>
      <c r="F18237" s="941"/>
      <c r="G18237" s="937" t="str">
        <f t="array" ref="G18237">xlookup(F18237,'Internal Staffing Calculator'!E:E,'Internal Staffing Calculator'!C:C,"")</f>
        <v/>
      </c>
      <c r="H18237" s="932" t="str">
        <f t="array" ref="H18237">if(F18237&lt;&gt;"", iferror(index('Internal Staffing Calculator'!B$8:B23500,match(F18237,'Internal Staffing Calculator'!E$8:E23500,0)), "Not In Budget"),"")</f>
        <v/>
      </c>
      <c r="I18237" s="184"/>
      <c r="J18237" s="184"/>
      <c r="K18237" s="184"/>
      <c r="L18237" s="183"/>
    </row>
    <row r="18238">
      <c r="A18238" s="454"/>
      <c r="B18238" s="927"/>
      <c r="C18238" s="580"/>
      <c r="D18238" s="939"/>
      <c r="E18238" s="940"/>
      <c r="F18238" s="941"/>
      <c r="G18238" s="937" t="str">
        <f t="array" ref="G18238">xlookup(F18238,'Internal Staffing Calculator'!E:E,'Internal Staffing Calculator'!C:C,"")</f>
        <v/>
      </c>
      <c r="H18238" s="932" t="str">
        <f t="array" ref="H18238">if(F18238&lt;&gt;"", iferror(index('Internal Staffing Calculator'!B$8:B23500,match(F18238,'Internal Staffing Calculator'!E$8:E23500,0)), "Not In Budget"),"")</f>
        <v/>
      </c>
      <c r="I18238" s="184"/>
      <c r="J18238" s="184"/>
      <c r="K18238" s="184"/>
      <c r="L18238" s="183"/>
    </row>
    <row r="18239">
      <c r="A18239" s="454"/>
      <c r="B18239" s="927"/>
      <c r="C18239" s="580"/>
      <c r="D18239" s="939"/>
      <c r="E18239" s="940"/>
      <c r="F18239" s="941"/>
      <c r="G18239" s="937" t="str">
        <f t="array" ref="G18239">xlookup(F18239,'Internal Staffing Calculator'!E:E,'Internal Staffing Calculator'!C:C,"")</f>
        <v/>
      </c>
      <c r="H18239" s="932" t="str">
        <f t="array" ref="H18239">if(F18239&lt;&gt;"", iferror(index('Internal Staffing Calculator'!B$8:B23500,match(F18239,'Internal Staffing Calculator'!E$8:E23500,0)), "Not In Budget"),"")</f>
        <v/>
      </c>
      <c r="I18239" s="184"/>
      <c r="J18239" s="184"/>
      <c r="K18239" s="184"/>
      <c r="L18239" s="183"/>
    </row>
    <row r="18240">
      <c r="A18240" s="454"/>
      <c r="B18240" s="927"/>
      <c r="C18240" s="580"/>
      <c r="D18240" s="939"/>
      <c r="E18240" s="940"/>
      <c r="F18240" s="941"/>
      <c r="G18240" s="937" t="str">
        <f t="array" ref="G18240">xlookup(F18240,'Internal Staffing Calculator'!E:E,'Internal Staffing Calculator'!C:C,"")</f>
        <v/>
      </c>
      <c r="H18240" s="932" t="str">
        <f t="array" ref="H18240">if(F18240&lt;&gt;"", iferror(index('Internal Staffing Calculator'!B$8:B23500,match(F18240,'Internal Staffing Calculator'!E$8:E23500,0)), "Not In Budget"),"")</f>
        <v/>
      </c>
      <c r="I18240" s="184"/>
      <c r="J18240" s="184"/>
      <c r="K18240" s="184"/>
      <c r="L18240" s="183"/>
    </row>
    <row r="18241">
      <c r="A18241" s="454"/>
      <c r="B18241" s="927"/>
      <c r="C18241" s="580"/>
      <c r="D18241" s="939"/>
      <c r="E18241" s="940"/>
      <c r="F18241" s="941"/>
      <c r="G18241" s="937" t="str">
        <f t="array" ref="G18241">xlookup(F18241,'Internal Staffing Calculator'!E:E,'Internal Staffing Calculator'!C:C,"")</f>
        <v/>
      </c>
      <c r="H18241" s="932" t="str">
        <f t="array" ref="H18241">if(F18241&lt;&gt;"", iferror(index('Internal Staffing Calculator'!B$8:B23500,match(F18241,'Internal Staffing Calculator'!E$8:E23500,0)), "Not In Budget"),"")</f>
        <v/>
      </c>
      <c r="I18241" s="184"/>
      <c r="J18241" s="184"/>
      <c r="K18241" s="184"/>
      <c r="L18241" s="183"/>
    </row>
    <row r="18242">
      <c r="A18242" s="454"/>
      <c r="B18242" s="927"/>
      <c r="C18242" s="580"/>
      <c r="D18242" s="939"/>
      <c r="E18242" s="940"/>
      <c r="F18242" s="941"/>
      <c r="G18242" s="937" t="str">
        <f t="array" ref="G18242">xlookup(F18242,'Internal Staffing Calculator'!E:E,'Internal Staffing Calculator'!C:C,"")</f>
        <v/>
      </c>
      <c r="H18242" s="932" t="str">
        <f t="array" ref="H18242">if(F18242&lt;&gt;"", iferror(index('Internal Staffing Calculator'!B$8:B23500,match(F18242,'Internal Staffing Calculator'!E$8:E23500,0)), "Not In Budget"),"")</f>
        <v/>
      </c>
      <c r="I18242" s="184"/>
      <c r="J18242" s="184"/>
      <c r="K18242" s="184"/>
      <c r="L18242" s="183"/>
    </row>
    <row r="18243">
      <c r="A18243" s="454"/>
      <c r="B18243" s="927"/>
      <c r="C18243" s="580"/>
      <c r="D18243" s="939"/>
      <c r="E18243" s="940"/>
      <c r="F18243" s="941"/>
      <c r="G18243" s="937" t="str">
        <f t="array" ref="G18243">xlookup(F18243,'Internal Staffing Calculator'!E:E,'Internal Staffing Calculator'!C:C,"")</f>
        <v/>
      </c>
      <c r="H18243" s="932" t="str">
        <f t="array" ref="H18243">if(F18243&lt;&gt;"", iferror(index('Internal Staffing Calculator'!B$8:B23500,match(F18243,'Internal Staffing Calculator'!E$8:E23500,0)), "Not In Budget"),"")</f>
        <v/>
      </c>
      <c r="I18243" s="184"/>
      <c r="J18243" s="184"/>
      <c r="K18243" s="184"/>
      <c r="L18243" s="183"/>
    </row>
    <row r="18244">
      <c r="A18244" s="454"/>
      <c r="B18244" s="927"/>
      <c r="C18244" s="580"/>
      <c r="D18244" s="939"/>
      <c r="E18244" s="940"/>
      <c r="F18244" s="941"/>
      <c r="G18244" s="937" t="str">
        <f t="array" ref="G18244">xlookup(F18244,'Internal Staffing Calculator'!E:E,'Internal Staffing Calculator'!C:C,"")</f>
        <v/>
      </c>
      <c r="H18244" s="932" t="str">
        <f t="array" ref="H18244">if(F18244&lt;&gt;"", iferror(index('Internal Staffing Calculator'!B$8:B23500,match(F18244,'Internal Staffing Calculator'!E$8:E23500,0)), "Not In Budget"),"")</f>
        <v/>
      </c>
      <c r="I18244" s="184"/>
      <c r="J18244" s="184"/>
      <c r="K18244" s="184"/>
      <c r="L18244" s="183"/>
    </row>
    <row r="18245">
      <c r="A18245" s="454"/>
      <c r="B18245" s="927"/>
      <c r="C18245" s="580"/>
      <c r="D18245" s="939"/>
      <c r="E18245" s="940"/>
      <c r="F18245" s="941"/>
      <c r="G18245" s="937" t="str">
        <f t="array" ref="G18245">xlookup(F18245,'Internal Staffing Calculator'!E:E,'Internal Staffing Calculator'!C:C,"")</f>
        <v/>
      </c>
      <c r="H18245" s="932" t="str">
        <f t="array" ref="H18245">if(F18245&lt;&gt;"", iferror(index('Internal Staffing Calculator'!B$8:B23500,match(F18245,'Internal Staffing Calculator'!E$8:E23500,0)), "Not In Budget"),"")</f>
        <v/>
      </c>
      <c r="I18245" s="184"/>
      <c r="J18245" s="184"/>
      <c r="K18245" s="184"/>
      <c r="L18245" s="183"/>
    </row>
    <row r="18246">
      <c r="A18246" s="454"/>
      <c r="B18246" s="927"/>
      <c r="C18246" s="580"/>
      <c r="D18246" s="939"/>
      <c r="E18246" s="940"/>
      <c r="F18246" s="941"/>
      <c r="G18246" s="937" t="str">
        <f t="array" ref="G18246">xlookup(F18246,'Internal Staffing Calculator'!E:E,'Internal Staffing Calculator'!C:C,"")</f>
        <v/>
      </c>
      <c r="H18246" s="932" t="str">
        <f t="array" ref="H18246">if(F18246&lt;&gt;"", iferror(index('Internal Staffing Calculator'!B$8:B23500,match(F18246,'Internal Staffing Calculator'!E$8:E23500,0)), "Not In Budget"),"")</f>
        <v/>
      </c>
      <c r="I18246" s="184"/>
      <c r="J18246" s="184"/>
      <c r="K18246" s="184"/>
      <c r="L18246" s="183"/>
    </row>
    <row r="18247">
      <c r="A18247" s="454"/>
      <c r="B18247" s="927"/>
      <c r="C18247" s="580"/>
      <c r="D18247" s="939"/>
      <c r="E18247" s="940"/>
      <c r="F18247" s="941"/>
      <c r="G18247" s="937" t="str">
        <f t="array" ref="G18247">xlookup(F18247,'Internal Staffing Calculator'!E:E,'Internal Staffing Calculator'!C:C,"")</f>
        <v/>
      </c>
      <c r="H18247" s="932" t="str">
        <f t="array" ref="H18247">if(F18247&lt;&gt;"", iferror(index('Internal Staffing Calculator'!B$8:B23500,match(F18247,'Internal Staffing Calculator'!E$8:E23500,0)), "Not In Budget"),"")</f>
        <v/>
      </c>
      <c r="I18247" s="184"/>
      <c r="J18247" s="184"/>
      <c r="K18247" s="184"/>
      <c r="L18247" s="183"/>
    </row>
    <row r="18248">
      <c r="A18248" s="454"/>
      <c r="B18248" s="927"/>
      <c r="C18248" s="580"/>
      <c r="D18248" s="939"/>
      <c r="E18248" s="940"/>
      <c r="F18248" s="941"/>
      <c r="G18248" s="937" t="str">
        <f t="array" ref="G18248">xlookup(F18248,'Internal Staffing Calculator'!E:E,'Internal Staffing Calculator'!C:C,"")</f>
        <v/>
      </c>
      <c r="H18248" s="932" t="str">
        <f t="array" ref="H18248">if(F18248&lt;&gt;"", iferror(index('Internal Staffing Calculator'!B$8:B23500,match(F18248,'Internal Staffing Calculator'!E$8:E23500,0)), "Not In Budget"),"")</f>
        <v/>
      </c>
      <c r="I18248" s="184"/>
      <c r="J18248" s="184"/>
      <c r="K18248" s="184"/>
      <c r="L18248" s="183"/>
    </row>
    <row r="18249">
      <c r="A18249" s="454"/>
      <c r="B18249" s="927"/>
      <c r="C18249" s="580"/>
      <c r="D18249" s="939"/>
      <c r="E18249" s="940"/>
      <c r="F18249" s="941"/>
      <c r="G18249" s="937" t="str">
        <f t="array" ref="G18249">xlookup(F18249,'Internal Staffing Calculator'!E:E,'Internal Staffing Calculator'!C:C,"")</f>
        <v/>
      </c>
      <c r="H18249" s="932" t="str">
        <f t="array" ref="H18249">if(F18249&lt;&gt;"", iferror(index('Internal Staffing Calculator'!B$8:B23500,match(F18249,'Internal Staffing Calculator'!E$8:E23500,0)), "Not In Budget"),"")</f>
        <v/>
      </c>
      <c r="I18249" s="184"/>
      <c r="J18249" s="184"/>
      <c r="K18249" s="184"/>
      <c r="L18249" s="183"/>
    </row>
    <row r="18250">
      <c r="A18250" s="454"/>
      <c r="B18250" s="927"/>
      <c r="C18250" s="580"/>
      <c r="D18250" s="939"/>
      <c r="E18250" s="940"/>
      <c r="F18250" s="941"/>
      <c r="G18250" s="937" t="str">
        <f t="array" ref="G18250">xlookup(F18250,'Internal Staffing Calculator'!E:E,'Internal Staffing Calculator'!C:C,"")</f>
        <v/>
      </c>
      <c r="H18250" s="932" t="str">
        <f t="array" ref="H18250">if(F18250&lt;&gt;"", iferror(index('Internal Staffing Calculator'!B$8:B23500,match(F18250,'Internal Staffing Calculator'!E$8:E23500,0)), "Not In Budget"),"")</f>
        <v/>
      </c>
      <c r="I18250" s="184"/>
      <c r="J18250" s="184"/>
      <c r="K18250" s="184"/>
      <c r="L18250" s="183"/>
    </row>
    <row r="18251">
      <c r="A18251" s="454"/>
      <c r="B18251" s="927"/>
      <c r="C18251" s="580"/>
      <c r="D18251" s="939"/>
      <c r="E18251" s="940"/>
      <c r="F18251" s="941"/>
      <c r="G18251" s="937" t="str">
        <f t="array" ref="G18251">xlookup(F18251,'Internal Staffing Calculator'!E:E,'Internal Staffing Calculator'!C:C,"")</f>
        <v/>
      </c>
      <c r="H18251" s="932" t="str">
        <f t="array" ref="H18251">if(F18251&lt;&gt;"", iferror(index('Internal Staffing Calculator'!B$8:B23500,match(F18251,'Internal Staffing Calculator'!E$8:E23500,0)), "Not In Budget"),"")</f>
        <v/>
      </c>
      <c r="I18251" s="184"/>
      <c r="J18251" s="184"/>
      <c r="K18251" s="184"/>
      <c r="L18251" s="183"/>
    </row>
    <row r="18252">
      <c r="A18252" s="454"/>
      <c r="B18252" s="927"/>
      <c r="C18252" s="580"/>
      <c r="D18252" s="939"/>
      <c r="E18252" s="940"/>
      <c r="F18252" s="941"/>
      <c r="G18252" s="937" t="str">
        <f t="array" ref="G18252">xlookup(F18252,'Internal Staffing Calculator'!E:E,'Internal Staffing Calculator'!C:C,"")</f>
        <v/>
      </c>
      <c r="H18252" s="932" t="str">
        <f t="array" ref="H18252">if(F18252&lt;&gt;"", iferror(index('Internal Staffing Calculator'!B$8:B23500,match(F18252,'Internal Staffing Calculator'!E$8:E23500,0)), "Not In Budget"),"")</f>
        <v/>
      </c>
      <c r="I18252" s="184"/>
      <c r="J18252" s="184"/>
      <c r="K18252" s="184"/>
      <c r="L18252" s="183"/>
    </row>
    <row r="18253">
      <c r="A18253" s="454"/>
      <c r="B18253" s="927"/>
      <c r="C18253" s="580"/>
      <c r="D18253" s="939"/>
      <c r="E18253" s="940"/>
      <c r="F18253" s="941"/>
      <c r="G18253" s="937" t="str">
        <f t="array" ref="G18253">xlookup(F18253,'Internal Staffing Calculator'!E:E,'Internal Staffing Calculator'!C:C,"")</f>
        <v/>
      </c>
      <c r="H18253" s="932" t="str">
        <f t="array" ref="H18253">if(F18253&lt;&gt;"", iferror(index('Internal Staffing Calculator'!B$8:B23500,match(F18253,'Internal Staffing Calculator'!E$8:E23500,0)), "Not In Budget"),"")</f>
        <v/>
      </c>
      <c r="I18253" s="184"/>
      <c r="J18253" s="184"/>
      <c r="K18253" s="184"/>
      <c r="L18253" s="183"/>
    </row>
    <row r="18254">
      <c r="A18254" s="454"/>
      <c r="B18254" s="927"/>
      <c r="C18254" s="580"/>
      <c r="D18254" s="939"/>
      <c r="E18254" s="940"/>
      <c r="F18254" s="941"/>
      <c r="G18254" s="937" t="str">
        <f t="array" ref="G18254">xlookup(F18254,'Internal Staffing Calculator'!E:E,'Internal Staffing Calculator'!C:C,"")</f>
        <v/>
      </c>
      <c r="H18254" s="932" t="str">
        <f t="array" ref="H18254">if(F18254&lt;&gt;"", iferror(index('Internal Staffing Calculator'!B$8:B23500,match(F18254,'Internal Staffing Calculator'!E$8:E23500,0)), "Not In Budget"),"")</f>
        <v/>
      </c>
      <c r="I18254" s="184"/>
      <c r="J18254" s="184"/>
      <c r="K18254" s="184"/>
      <c r="L18254" s="183"/>
    </row>
    <row r="18255">
      <c r="A18255" s="454"/>
      <c r="B18255" s="927"/>
      <c r="C18255" s="580"/>
      <c r="D18255" s="939"/>
      <c r="E18255" s="940"/>
      <c r="F18255" s="941"/>
      <c r="G18255" s="937" t="str">
        <f t="array" ref="G18255">xlookup(F18255,'Internal Staffing Calculator'!E:E,'Internal Staffing Calculator'!C:C,"")</f>
        <v/>
      </c>
      <c r="H18255" s="932" t="str">
        <f t="array" ref="H18255">if(F18255&lt;&gt;"", iferror(index('Internal Staffing Calculator'!B$8:B23500,match(F18255,'Internal Staffing Calculator'!E$8:E23500,0)), "Not In Budget"),"")</f>
        <v/>
      </c>
      <c r="I18255" s="184"/>
      <c r="J18255" s="184"/>
      <c r="K18255" s="184"/>
      <c r="L18255" s="183"/>
    </row>
    <row r="18256">
      <c r="A18256" s="454"/>
      <c r="B18256" s="927"/>
      <c r="C18256" s="580"/>
      <c r="D18256" s="939"/>
      <c r="E18256" s="940"/>
      <c r="F18256" s="941"/>
      <c r="G18256" s="937" t="str">
        <f t="array" ref="G18256">xlookup(F18256,'Internal Staffing Calculator'!E:E,'Internal Staffing Calculator'!C:C,"")</f>
        <v/>
      </c>
      <c r="H18256" s="932" t="str">
        <f t="array" ref="H18256">if(F18256&lt;&gt;"", iferror(index('Internal Staffing Calculator'!B$8:B23500,match(F18256,'Internal Staffing Calculator'!E$8:E23500,0)), "Not In Budget"),"")</f>
        <v/>
      </c>
      <c r="I18256" s="184"/>
      <c r="J18256" s="184"/>
      <c r="K18256" s="184"/>
      <c r="L18256" s="183"/>
    </row>
    <row r="18257">
      <c r="A18257" s="454"/>
      <c r="B18257" s="927"/>
      <c r="C18257" s="580"/>
      <c r="D18257" s="939"/>
      <c r="E18257" s="940"/>
      <c r="F18257" s="941"/>
      <c r="G18257" s="937" t="str">
        <f t="array" ref="G18257">xlookup(F18257,'Internal Staffing Calculator'!E:E,'Internal Staffing Calculator'!C:C,"")</f>
        <v/>
      </c>
      <c r="H18257" s="932" t="str">
        <f t="array" ref="H18257">if(F18257&lt;&gt;"", iferror(index('Internal Staffing Calculator'!B$8:B23500,match(F18257,'Internal Staffing Calculator'!E$8:E23500,0)), "Not In Budget"),"")</f>
        <v/>
      </c>
      <c r="I18257" s="184"/>
      <c r="J18257" s="184"/>
      <c r="K18257" s="184"/>
      <c r="L18257" s="183"/>
    </row>
    <row r="18258">
      <c r="A18258" s="454"/>
      <c r="B18258" s="927"/>
      <c r="C18258" s="580"/>
      <c r="D18258" s="939"/>
      <c r="E18258" s="940"/>
      <c r="F18258" s="941"/>
      <c r="G18258" s="937" t="str">
        <f t="array" ref="G18258">xlookup(F18258,'Internal Staffing Calculator'!E:E,'Internal Staffing Calculator'!C:C,"")</f>
        <v/>
      </c>
      <c r="H18258" s="932" t="str">
        <f t="array" ref="H18258">if(F18258&lt;&gt;"", iferror(index('Internal Staffing Calculator'!B$8:B23500,match(F18258,'Internal Staffing Calculator'!E$8:E23500,0)), "Not In Budget"),"")</f>
        <v/>
      </c>
      <c r="I18258" s="184"/>
      <c r="J18258" s="184"/>
      <c r="K18258" s="184"/>
      <c r="L18258" s="183"/>
    </row>
    <row r="18259">
      <c r="A18259" s="454"/>
      <c r="B18259" s="927"/>
      <c r="C18259" s="580"/>
      <c r="D18259" s="939"/>
      <c r="E18259" s="940"/>
      <c r="F18259" s="941"/>
      <c r="G18259" s="937" t="str">
        <f t="array" ref="G18259">xlookup(F18259,'Internal Staffing Calculator'!E:E,'Internal Staffing Calculator'!C:C,"")</f>
        <v/>
      </c>
      <c r="H18259" s="932" t="str">
        <f t="array" ref="H18259">if(F18259&lt;&gt;"", iferror(index('Internal Staffing Calculator'!B$8:B23500,match(F18259,'Internal Staffing Calculator'!E$8:E23500,0)), "Not In Budget"),"")</f>
        <v/>
      </c>
      <c r="I18259" s="184"/>
      <c r="J18259" s="184"/>
      <c r="K18259" s="184"/>
      <c r="L18259" s="183"/>
    </row>
    <row r="18260">
      <c r="A18260" s="454"/>
      <c r="B18260" s="927"/>
      <c r="C18260" s="580"/>
      <c r="D18260" s="939"/>
      <c r="E18260" s="940"/>
      <c r="F18260" s="941"/>
      <c r="G18260" s="937" t="str">
        <f t="array" ref="G18260">xlookup(F18260,'Internal Staffing Calculator'!E:E,'Internal Staffing Calculator'!C:C,"")</f>
        <v/>
      </c>
      <c r="H18260" s="932" t="str">
        <f t="array" ref="H18260">if(F18260&lt;&gt;"", iferror(index('Internal Staffing Calculator'!B$8:B23500,match(F18260,'Internal Staffing Calculator'!E$8:E23500,0)), "Not In Budget"),"")</f>
        <v/>
      </c>
      <c r="I18260" s="184"/>
      <c r="J18260" s="184"/>
      <c r="K18260" s="184"/>
      <c r="L18260" s="183"/>
    </row>
    <row r="18261">
      <c r="A18261" s="454"/>
      <c r="B18261" s="927"/>
      <c r="C18261" s="580"/>
      <c r="D18261" s="939"/>
      <c r="E18261" s="940"/>
      <c r="F18261" s="941"/>
      <c r="G18261" s="937" t="str">
        <f t="array" ref="G18261">xlookup(F18261,'Internal Staffing Calculator'!E:E,'Internal Staffing Calculator'!C:C,"")</f>
        <v/>
      </c>
      <c r="H18261" s="932" t="str">
        <f t="array" ref="H18261">if(F18261&lt;&gt;"", iferror(index('Internal Staffing Calculator'!B$8:B23500,match(F18261,'Internal Staffing Calculator'!E$8:E23500,0)), "Not In Budget"),"")</f>
        <v/>
      </c>
      <c r="I18261" s="184"/>
      <c r="J18261" s="184"/>
      <c r="K18261" s="184"/>
      <c r="L18261" s="183"/>
    </row>
    <row r="18262">
      <c r="A18262" s="454"/>
      <c r="B18262" s="927"/>
      <c r="C18262" s="580"/>
      <c r="D18262" s="939"/>
      <c r="E18262" s="940"/>
      <c r="F18262" s="941"/>
      <c r="G18262" s="937" t="str">
        <f t="array" ref="G18262">xlookup(F18262,'Internal Staffing Calculator'!E:E,'Internal Staffing Calculator'!C:C,"")</f>
        <v/>
      </c>
      <c r="H18262" s="932" t="str">
        <f t="array" ref="H18262">if(F18262&lt;&gt;"", iferror(index('Internal Staffing Calculator'!B$8:B23500,match(F18262,'Internal Staffing Calculator'!E$8:E23500,0)), "Not In Budget"),"")</f>
        <v/>
      </c>
      <c r="I18262" s="184"/>
      <c r="J18262" s="184"/>
      <c r="K18262" s="184"/>
      <c r="L18262" s="183"/>
    </row>
    <row r="18263">
      <c r="A18263" s="454"/>
      <c r="B18263" s="927"/>
      <c r="C18263" s="580"/>
      <c r="D18263" s="939"/>
      <c r="E18263" s="940"/>
      <c r="F18263" s="941"/>
      <c r="G18263" s="937" t="str">
        <f t="array" ref="G18263">xlookup(F18263,'Internal Staffing Calculator'!E:E,'Internal Staffing Calculator'!C:C,"")</f>
        <v/>
      </c>
      <c r="H18263" s="932" t="str">
        <f t="array" ref="H18263">if(F18263&lt;&gt;"", iferror(index('Internal Staffing Calculator'!B$8:B23500,match(F18263,'Internal Staffing Calculator'!E$8:E23500,0)), "Not In Budget"),"")</f>
        <v/>
      </c>
      <c r="I18263" s="184"/>
      <c r="J18263" s="184"/>
      <c r="K18263" s="184"/>
      <c r="L18263" s="183"/>
    </row>
    <row r="18264">
      <c r="A18264" s="454"/>
      <c r="B18264" s="927"/>
      <c r="C18264" s="580"/>
      <c r="D18264" s="939"/>
      <c r="E18264" s="940"/>
      <c r="F18264" s="941"/>
      <c r="G18264" s="937" t="str">
        <f t="array" ref="G18264">xlookup(F18264,'Internal Staffing Calculator'!E:E,'Internal Staffing Calculator'!C:C,"")</f>
        <v/>
      </c>
      <c r="H18264" s="932" t="str">
        <f t="array" ref="H18264">if(F18264&lt;&gt;"", iferror(index('Internal Staffing Calculator'!B$8:B23500,match(F18264,'Internal Staffing Calculator'!E$8:E23500,0)), "Not In Budget"),"")</f>
        <v/>
      </c>
      <c r="I18264" s="184"/>
      <c r="J18264" s="184"/>
      <c r="K18264" s="184"/>
      <c r="L18264" s="183"/>
    </row>
    <row r="18265">
      <c r="A18265" s="454"/>
      <c r="B18265" s="927"/>
      <c r="C18265" s="580"/>
      <c r="D18265" s="939"/>
      <c r="E18265" s="940"/>
      <c r="F18265" s="941"/>
      <c r="G18265" s="937" t="str">
        <f t="array" ref="G18265">xlookup(F18265,'Internal Staffing Calculator'!E:E,'Internal Staffing Calculator'!C:C,"")</f>
        <v/>
      </c>
      <c r="H18265" s="932" t="str">
        <f t="array" ref="H18265">if(F18265&lt;&gt;"", iferror(index('Internal Staffing Calculator'!B$8:B23500,match(F18265,'Internal Staffing Calculator'!E$8:E23500,0)), "Not In Budget"),"")</f>
        <v/>
      </c>
      <c r="I18265" s="184"/>
      <c r="J18265" s="184"/>
      <c r="K18265" s="184"/>
      <c r="L18265" s="183"/>
    </row>
    <row r="18266">
      <c r="A18266" s="454"/>
      <c r="B18266" s="927"/>
      <c r="C18266" s="580"/>
      <c r="D18266" s="939"/>
      <c r="E18266" s="940"/>
      <c r="F18266" s="941"/>
      <c r="G18266" s="937" t="str">
        <f t="array" ref="G18266">xlookup(F18266,'Internal Staffing Calculator'!E:E,'Internal Staffing Calculator'!C:C,"")</f>
        <v/>
      </c>
      <c r="H18266" s="932" t="str">
        <f t="array" ref="H18266">if(F18266&lt;&gt;"", iferror(index('Internal Staffing Calculator'!B$8:B23500,match(F18266,'Internal Staffing Calculator'!E$8:E23500,0)), "Not In Budget"),"")</f>
        <v/>
      </c>
      <c r="I18266" s="184"/>
      <c r="J18266" s="184"/>
      <c r="K18266" s="184"/>
      <c r="L18266" s="183"/>
    </row>
    <row r="18267">
      <c r="A18267" s="454"/>
      <c r="B18267" s="927"/>
      <c r="C18267" s="580"/>
      <c r="D18267" s="939"/>
      <c r="E18267" s="940"/>
      <c r="F18267" s="941"/>
      <c r="G18267" s="937" t="str">
        <f t="array" ref="G18267">xlookup(F18267,'Internal Staffing Calculator'!E:E,'Internal Staffing Calculator'!C:C,"")</f>
        <v/>
      </c>
      <c r="H18267" s="932" t="str">
        <f t="array" ref="H18267">if(F18267&lt;&gt;"", iferror(index('Internal Staffing Calculator'!B$8:B23500,match(F18267,'Internal Staffing Calculator'!E$8:E23500,0)), "Not In Budget"),"")</f>
        <v/>
      </c>
      <c r="I18267" s="184"/>
      <c r="J18267" s="184"/>
      <c r="K18267" s="184"/>
      <c r="L18267" s="183"/>
    </row>
    <row r="18268">
      <c r="A18268" s="454"/>
      <c r="B18268" s="927"/>
      <c r="C18268" s="580"/>
      <c r="D18268" s="939"/>
      <c r="E18268" s="940"/>
      <c r="F18268" s="941"/>
      <c r="G18268" s="937" t="str">
        <f t="array" ref="G18268">xlookup(F18268,'Internal Staffing Calculator'!E:E,'Internal Staffing Calculator'!C:C,"")</f>
        <v/>
      </c>
      <c r="H18268" s="932" t="str">
        <f t="array" ref="H18268">if(F18268&lt;&gt;"", iferror(index('Internal Staffing Calculator'!B$8:B23500,match(F18268,'Internal Staffing Calculator'!E$8:E23500,0)), "Not In Budget"),"")</f>
        <v/>
      </c>
      <c r="I18268" s="184"/>
      <c r="J18268" s="184"/>
      <c r="K18268" s="184"/>
      <c r="L18268" s="183"/>
    </row>
    <row r="18269">
      <c r="A18269" s="454"/>
      <c r="B18269" s="927"/>
      <c r="C18269" s="580"/>
      <c r="D18269" s="939"/>
      <c r="E18269" s="940"/>
      <c r="F18269" s="941"/>
      <c r="G18269" s="937" t="str">
        <f t="array" ref="G18269">xlookup(F18269,'Internal Staffing Calculator'!E:E,'Internal Staffing Calculator'!C:C,"")</f>
        <v/>
      </c>
      <c r="H18269" s="932" t="str">
        <f t="array" ref="H18269">if(F18269&lt;&gt;"", iferror(index('Internal Staffing Calculator'!B$8:B23500,match(F18269,'Internal Staffing Calculator'!E$8:E23500,0)), "Not In Budget"),"")</f>
        <v/>
      </c>
      <c r="I18269" s="184"/>
      <c r="J18269" s="184"/>
      <c r="K18269" s="184"/>
      <c r="L18269" s="183"/>
    </row>
    <row r="18270">
      <c r="A18270" s="454"/>
      <c r="B18270" s="927"/>
      <c r="C18270" s="580"/>
      <c r="D18270" s="939"/>
      <c r="E18270" s="940"/>
      <c r="F18270" s="941"/>
      <c r="G18270" s="937" t="str">
        <f t="array" ref="G18270">xlookup(F18270,'Internal Staffing Calculator'!E:E,'Internal Staffing Calculator'!C:C,"")</f>
        <v/>
      </c>
      <c r="H18270" s="932" t="str">
        <f t="array" ref="H18270">if(F18270&lt;&gt;"", iferror(index('Internal Staffing Calculator'!B$8:B23500,match(F18270,'Internal Staffing Calculator'!E$8:E23500,0)), "Not In Budget"),"")</f>
        <v/>
      </c>
      <c r="I18270" s="184"/>
      <c r="J18270" s="184"/>
      <c r="K18270" s="184"/>
      <c r="L18270" s="183"/>
    </row>
    <row r="18271">
      <c r="A18271" s="454"/>
      <c r="B18271" s="927"/>
      <c r="C18271" s="580"/>
      <c r="D18271" s="939"/>
      <c r="E18271" s="940"/>
      <c r="F18271" s="941"/>
      <c r="G18271" s="937" t="str">
        <f t="array" ref="G18271">xlookup(F18271,'Internal Staffing Calculator'!E:E,'Internal Staffing Calculator'!C:C,"")</f>
        <v/>
      </c>
      <c r="H18271" s="932" t="str">
        <f t="array" ref="H18271">if(F18271&lt;&gt;"", iferror(index('Internal Staffing Calculator'!B$8:B23500,match(F18271,'Internal Staffing Calculator'!E$8:E23500,0)), "Not In Budget"),"")</f>
        <v/>
      </c>
      <c r="I18271" s="184"/>
      <c r="J18271" s="184"/>
      <c r="K18271" s="184"/>
      <c r="L18271" s="183"/>
    </row>
    <row r="18272">
      <c r="A18272" s="454"/>
      <c r="B18272" s="927"/>
      <c r="C18272" s="580"/>
      <c r="D18272" s="939"/>
      <c r="E18272" s="940"/>
      <c r="F18272" s="941"/>
      <c r="G18272" s="937" t="str">
        <f t="array" ref="G18272">xlookup(F18272,'Internal Staffing Calculator'!E:E,'Internal Staffing Calculator'!C:C,"")</f>
        <v/>
      </c>
      <c r="H18272" s="932" t="str">
        <f t="array" ref="H18272">if(F18272&lt;&gt;"", iferror(index('Internal Staffing Calculator'!B$8:B23500,match(F18272,'Internal Staffing Calculator'!E$8:E23500,0)), "Not In Budget"),"")</f>
        <v/>
      </c>
      <c r="I18272" s="184"/>
      <c r="J18272" s="184"/>
      <c r="K18272" s="184"/>
      <c r="L18272" s="183"/>
    </row>
    <row r="18273">
      <c r="A18273" s="454"/>
      <c r="B18273" s="927"/>
      <c r="C18273" s="580"/>
      <c r="D18273" s="939"/>
      <c r="E18273" s="940"/>
      <c r="F18273" s="941"/>
      <c r="G18273" s="937" t="str">
        <f t="array" ref="G18273">xlookup(F18273,'Internal Staffing Calculator'!E:E,'Internal Staffing Calculator'!C:C,"")</f>
        <v/>
      </c>
      <c r="H18273" s="932" t="str">
        <f t="array" ref="H18273">if(F18273&lt;&gt;"", iferror(index('Internal Staffing Calculator'!B$8:B23500,match(F18273,'Internal Staffing Calculator'!E$8:E23500,0)), "Not In Budget"),"")</f>
        <v/>
      </c>
      <c r="I18273" s="184"/>
      <c r="J18273" s="184"/>
      <c r="K18273" s="184"/>
      <c r="L18273" s="183"/>
    </row>
    <row r="18274">
      <c r="A18274" s="454"/>
      <c r="B18274" s="927"/>
      <c r="C18274" s="580"/>
      <c r="D18274" s="939"/>
      <c r="E18274" s="940"/>
      <c r="F18274" s="941"/>
      <c r="G18274" s="937" t="str">
        <f t="array" ref="G18274">xlookup(F18274,'Internal Staffing Calculator'!E:E,'Internal Staffing Calculator'!C:C,"")</f>
        <v/>
      </c>
      <c r="H18274" s="932" t="str">
        <f t="array" ref="H18274">if(F18274&lt;&gt;"", iferror(index('Internal Staffing Calculator'!B$8:B23500,match(F18274,'Internal Staffing Calculator'!E$8:E23500,0)), "Not In Budget"),"")</f>
        <v/>
      </c>
      <c r="I18274" s="184"/>
      <c r="J18274" s="184"/>
      <c r="K18274" s="184"/>
      <c r="L18274" s="183"/>
    </row>
    <row r="18275">
      <c r="A18275" s="454"/>
      <c r="B18275" s="927"/>
      <c r="C18275" s="580"/>
      <c r="D18275" s="939"/>
      <c r="E18275" s="940"/>
      <c r="F18275" s="941"/>
      <c r="G18275" s="937" t="str">
        <f t="array" ref="G18275">xlookup(F18275,'Internal Staffing Calculator'!E:E,'Internal Staffing Calculator'!C:C,"")</f>
        <v/>
      </c>
      <c r="H18275" s="932" t="str">
        <f t="array" ref="H18275">if(F18275&lt;&gt;"", iferror(index('Internal Staffing Calculator'!B$8:B23500,match(F18275,'Internal Staffing Calculator'!E$8:E23500,0)), "Not In Budget"),"")</f>
        <v/>
      </c>
      <c r="I18275" s="184"/>
      <c r="J18275" s="184"/>
      <c r="K18275" s="184"/>
      <c r="L18275" s="183"/>
    </row>
    <row r="18276">
      <c r="A18276" s="454"/>
      <c r="B18276" s="927"/>
      <c r="C18276" s="580"/>
      <c r="D18276" s="939"/>
      <c r="E18276" s="940"/>
      <c r="F18276" s="941"/>
      <c r="G18276" s="937" t="str">
        <f t="array" ref="G18276">xlookup(F18276,'Internal Staffing Calculator'!E:E,'Internal Staffing Calculator'!C:C,"")</f>
        <v/>
      </c>
      <c r="H18276" s="932" t="str">
        <f t="array" ref="H18276">if(F18276&lt;&gt;"", iferror(index('Internal Staffing Calculator'!B$8:B23500,match(F18276,'Internal Staffing Calculator'!E$8:E23500,0)), "Not In Budget"),"")</f>
        <v/>
      </c>
      <c r="I18276" s="184"/>
      <c r="J18276" s="184"/>
      <c r="K18276" s="184"/>
      <c r="L18276" s="183"/>
    </row>
    <row r="18277">
      <c r="A18277" s="454"/>
      <c r="B18277" s="927"/>
      <c r="C18277" s="580"/>
      <c r="D18277" s="939"/>
      <c r="E18277" s="940"/>
      <c r="F18277" s="941"/>
      <c r="G18277" s="937" t="str">
        <f t="array" ref="G18277">xlookup(F18277,'Internal Staffing Calculator'!E:E,'Internal Staffing Calculator'!C:C,"")</f>
        <v/>
      </c>
      <c r="H18277" s="932" t="str">
        <f t="array" ref="H18277">if(F18277&lt;&gt;"", iferror(index('Internal Staffing Calculator'!B$8:B23500,match(F18277,'Internal Staffing Calculator'!E$8:E23500,0)), "Not In Budget"),"")</f>
        <v/>
      </c>
      <c r="I18277" s="184"/>
      <c r="J18277" s="184"/>
      <c r="K18277" s="184"/>
      <c r="L18277" s="183"/>
    </row>
    <row r="18278">
      <c r="A18278" s="454"/>
      <c r="B18278" s="927"/>
      <c r="C18278" s="580"/>
      <c r="D18278" s="939"/>
      <c r="E18278" s="940"/>
      <c r="F18278" s="941"/>
      <c r="G18278" s="937" t="str">
        <f t="array" ref="G18278">xlookup(F18278,'Internal Staffing Calculator'!E:E,'Internal Staffing Calculator'!C:C,"")</f>
        <v/>
      </c>
      <c r="H18278" s="932" t="str">
        <f t="array" ref="H18278">if(F18278&lt;&gt;"", iferror(index('Internal Staffing Calculator'!B$8:B23500,match(F18278,'Internal Staffing Calculator'!E$8:E23500,0)), "Not In Budget"),"")</f>
        <v/>
      </c>
      <c r="I18278" s="184"/>
      <c r="J18278" s="184"/>
      <c r="K18278" s="184"/>
      <c r="L18278" s="183"/>
    </row>
    <row r="18279">
      <c r="A18279" s="454"/>
      <c r="B18279" s="927"/>
      <c r="C18279" s="580"/>
      <c r="D18279" s="939"/>
      <c r="E18279" s="940"/>
      <c r="F18279" s="941"/>
      <c r="G18279" s="937" t="str">
        <f t="array" ref="G18279">xlookup(F18279,'Internal Staffing Calculator'!E:E,'Internal Staffing Calculator'!C:C,"")</f>
        <v/>
      </c>
      <c r="H18279" s="932" t="str">
        <f t="array" ref="H18279">if(F18279&lt;&gt;"", iferror(index('Internal Staffing Calculator'!B$8:B23500,match(F18279,'Internal Staffing Calculator'!E$8:E23500,0)), "Not In Budget"),"")</f>
        <v/>
      </c>
      <c r="I18279" s="184"/>
      <c r="J18279" s="184"/>
      <c r="K18279" s="184"/>
      <c r="L18279" s="183"/>
    </row>
    <row r="18280">
      <c r="A18280" s="454"/>
      <c r="B18280" s="927"/>
      <c r="C18280" s="580"/>
      <c r="D18280" s="939"/>
      <c r="E18280" s="940"/>
      <c r="F18280" s="941"/>
      <c r="G18280" s="937" t="str">
        <f t="array" ref="G18280">xlookup(F18280,'Internal Staffing Calculator'!E:E,'Internal Staffing Calculator'!C:C,"")</f>
        <v/>
      </c>
      <c r="H18280" s="932" t="str">
        <f t="array" ref="H18280">if(F18280&lt;&gt;"", iferror(index('Internal Staffing Calculator'!B$8:B23500,match(F18280,'Internal Staffing Calculator'!E$8:E23500,0)), "Not In Budget"),"")</f>
        <v/>
      </c>
      <c r="I18280" s="184"/>
      <c r="J18280" s="184"/>
      <c r="K18280" s="184"/>
      <c r="L18280" s="183"/>
    </row>
    <row r="18281">
      <c r="A18281" s="454"/>
      <c r="B18281" s="927"/>
      <c r="C18281" s="580"/>
      <c r="D18281" s="939"/>
      <c r="E18281" s="940"/>
      <c r="F18281" s="941"/>
      <c r="G18281" s="937" t="str">
        <f t="array" ref="G18281">xlookup(F18281,'Internal Staffing Calculator'!E:E,'Internal Staffing Calculator'!C:C,"")</f>
        <v/>
      </c>
      <c r="H18281" s="932" t="str">
        <f t="array" ref="H18281">if(F18281&lt;&gt;"", iferror(index('Internal Staffing Calculator'!B$8:B23500,match(F18281,'Internal Staffing Calculator'!E$8:E23500,0)), "Not In Budget"),"")</f>
        <v/>
      </c>
      <c r="I18281" s="184"/>
      <c r="J18281" s="184"/>
      <c r="K18281" s="184"/>
      <c r="L18281" s="183"/>
    </row>
    <row r="18282">
      <c r="A18282" s="454"/>
      <c r="B18282" s="927"/>
      <c r="C18282" s="580"/>
      <c r="D18282" s="939"/>
      <c r="E18282" s="940"/>
      <c r="F18282" s="941"/>
      <c r="G18282" s="937" t="str">
        <f t="array" ref="G18282">xlookup(F18282,'Internal Staffing Calculator'!E:E,'Internal Staffing Calculator'!C:C,"")</f>
        <v/>
      </c>
      <c r="H18282" s="932" t="str">
        <f t="array" ref="H18282">if(F18282&lt;&gt;"", iferror(index('Internal Staffing Calculator'!B$8:B23500,match(F18282,'Internal Staffing Calculator'!E$8:E23500,0)), "Not In Budget"),"")</f>
        <v/>
      </c>
      <c r="I18282" s="184"/>
      <c r="J18282" s="184"/>
      <c r="K18282" s="184"/>
      <c r="L18282" s="183"/>
    </row>
    <row r="18283">
      <c r="A18283" s="454"/>
      <c r="B18283" s="927"/>
      <c r="C18283" s="580"/>
      <c r="D18283" s="939"/>
      <c r="E18283" s="940"/>
      <c r="F18283" s="941"/>
      <c r="G18283" s="937" t="str">
        <f t="array" ref="G18283">xlookup(F18283,'Internal Staffing Calculator'!E:E,'Internal Staffing Calculator'!C:C,"")</f>
        <v/>
      </c>
      <c r="H18283" s="932" t="str">
        <f t="array" ref="H18283">if(F18283&lt;&gt;"", iferror(index('Internal Staffing Calculator'!B$8:B23500,match(F18283,'Internal Staffing Calculator'!E$8:E23500,0)), "Not In Budget"),"")</f>
        <v/>
      </c>
      <c r="I18283" s="184"/>
      <c r="J18283" s="184"/>
      <c r="K18283" s="184"/>
      <c r="L18283" s="183"/>
    </row>
    <row r="18284">
      <c r="A18284" s="454"/>
      <c r="B18284" s="927"/>
      <c r="C18284" s="580"/>
      <c r="D18284" s="939"/>
      <c r="E18284" s="940"/>
      <c r="F18284" s="941"/>
      <c r="G18284" s="937" t="str">
        <f t="array" ref="G18284">xlookup(F18284,'Internal Staffing Calculator'!E:E,'Internal Staffing Calculator'!C:C,"")</f>
        <v/>
      </c>
      <c r="H18284" s="932" t="str">
        <f t="array" ref="H18284">if(F18284&lt;&gt;"", iferror(index('Internal Staffing Calculator'!B$8:B23500,match(F18284,'Internal Staffing Calculator'!E$8:E23500,0)), "Not In Budget"),"")</f>
        <v/>
      </c>
      <c r="I18284" s="184"/>
      <c r="J18284" s="184"/>
      <c r="K18284" s="184"/>
      <c r="L18284" s="183"/>
    </row>
    <row r="18285">
      <c r="A18285" s="454"/>
      <c r="B18285" s="927"/>
      <c r="C18285" s="580"/>
      <c r="D18285" s="939"/>
      <c r="E18285" s="940"/>
      <c r="F18285" s="941"/>
      <c r="G18285" s="937" t="str">
        <f t="array" ref="G18285">xlookup(F18285,'Internal Staffing Calculator'!E:E,'Internal Staffing Calculator'!C:C,"")</f>
        <v/>
      </c>
      <c r="H18285" s="932" t="str">
        <f t="array" ref="H18285">if(F18285&lt;&gt;"", iferror(index('Internal Staffing Calculator'!B$8:B23500,match(F18285,'Internal Staffing Calculator'!E$8:E23500,0)), "Not In Budget"),"")</f>
        <v/>
      </c>
      <c r="I18285" s="184"/>
      <c r="J18285" s="184"/>
      <c r="K18285" s="184"/>
      <c r="L18285" s="183"/>
    </row>
    <row r="18286">
      <c r="A18286" s="454"/>
      <c r="B18286" s="927"/>
      <c r="C18286" s="580"/>
      <c r="D18286" s="939"/>
      <c r="E18286" s="940"/>
      <c r="F18286" s="941"/>
      <c r="G18286" s="937" t="str">
        <f t="array" ref="G18286">xlookup(F18286,'Internal Staffing Calculator'!E:E,'Internal Staffing Calculator'!C:C,"")</f>
        <v/>
      </c>
      <c r="H18286" s="932" t="str">
        <f t="array" ref="H18286">if(F18286&lt;&gt;"", iferror(index('Internal Staffing Calculator'!B$8:B23500,match(F18286,'Internal Staffing Calculator'!E$8:E23500,0)), "Not In Budget"),"")</f>
        <v/>
      </c>
      <c r="I18286" s="184"/>
      <c r="J18286" s="184"/>
      <c r="K18286" s="184"/>
      <c r="L18286" s="183"/>
    </row>
    <row r="18287">
      <c r="A18287" s="454"/>
      <c r="B18287" s="927"/>
      <c r="C18287" s="580"/>
      <c r="D18287" s="939"/>
      <c r="E18287" s="940"/>
      <c r="F18287" s="941"/>
      <c r="G18287" s="937" t="str">
        <f t="array" ref="G18287">xlookup(F18287,'Internal Staffing Calculator'!E:E,'Internal Staffing Calculator'!C:C,"")</f>
        <v/>
      </c>
      <c r="H18287" s="932" t="str">
        <f t="array" ref="H18287">if(F18287&lt;&gt;"", iferror(index('Internal Staffing Calculator'!B$8:B23500,match(F18287,'Internal Staffing Calculator'!E$8:E23500,0)), "Not In Budget"),"")</f>
        <v/>
      </c>
      <c r="I18287" s="184"/>
      <c r="J18287" s="184"/>
      <c r="K18287" s="184"/>
      <c r="L18287" s="183"/>
    </row>
    <row r="18288">
      <c r="A18288" s="454"/>
      <c r="B18288" s="927"/>
      <c r="C18288" s="580"/>
      <c r="D18288" s="939"/>
      <c r="E18288" s="940"/>
      <c r="F18288" s="941"/>
      <c r="G18288" s="937" t="str">
        <f t="array" ref="G18288">xlookup(F18288,'Internal Staffing Calculator'!E:E,'Internal Staffing Calculator'!C:C,"")</f>
        <v/>
      </c>
      <c r="H18288" s="932" t="str">
        <f t="array" ref="H18288">if(F18288&lt;&gt;"", iferror(index('Internal Staffing Calculator'!B$8:B23500,match(F18288,'Internal Staffing Calculator'!E$8:E23500,0)), "Not In Budget"),"")</f>
        <v/>
      </c>
      <c r="I18288" s="184"/>
      <c r="J18288" s="184"/>
      <c r="K18288" s="184"/>
      <c r="L18288" s="183"/>
    </row>
    <row r="18289">
      <c r="A18289" s="454"/>
      <c r="B18289" s="927"/>
      <c r="C18289" s="580"/>
      <c r="D18289" s="939"/>
      <c r="E18289" s="940"/>
      <c r="F18289" s="941"/>
      <c r="G18289" s="937" t="str">
        <f t="array" ref="G18289">xlookup(F18289,'Internal Staffing Calculator'!E:E,'Internal Staffing Calculator'!C:C,"")</f>
        <v/>
      </c>
      <c r="H18289" s="932" t="str">
        <f t="array" ref="H18289">if(F18289&lt;&gt;"", iferror(index('Internal Staffing Calculator'!B$8:B23500,match(F18289,'Internal Staffing Calculator'!E$8:E23500,0)), "Not In Budget"),"")</f>
        <v/>
      </c>
      <c r="I18289" s="184"/>
      <c r="J18289" s="184"/>
      <c r="K18289" s="184"/>
      <c r="L18289" s="183"/>
    </row>
    <row r="18290">
      <c r="A18290" s="454"/>
      <c r="B18290" s="927"/>
      <c r="C18290" s="580"/>
      <c r="D18290" s="939"/>
      <c r="E18290" s="940"/>
      <c r="F18290" s="941"/>
      <c r="G18290" s="937" t="str">
        <f t="array" ref="G18290">xlookup(F18290,'Internal Staffing Calculator'!E:E,'Internal Staffing Calculator'!C:C,"")</f>
        <v/>
      </c>
      <c r="H18290" s="932" t="str">
        <f t="array" ref="H18290">if(F18290&lt;&gt;"", iferror(index('Internal Staffing Calculator'!B$8:B23500,match(F18290,'Internal Staffing Calculator'!E$8:E23500,0)), "Not In Budget"),"")</f>
        <v/>
      </c>
      <c r="I18290" s="184"/>
      <c r="J18290" s="184"/>
      <c r="K18290" s="184"/>
      <c r="L18290" s="183"/>
    </row>
    <row r="18291">
      <c r="A18291" s="454"/>
      <c r="B18291" s="927"/>
      <c r="C18291" s="580"/>
      <c r="D18291" s="939"/>
      <c r="E18291" s="940"/>
      <c r="F18291" s="941"/>
      <c r="G18291" s="937" t="str">
        <f t="array" ref="G18291">xlookup(F18291,'Internal Staffing Calculator'!E:E,'Internal Staffing Calculator'!C:C,"")</f>
        <v/>
      </c>
      <c r="H18291" s="932" t="str">
        <f t="array" ref="H18291">if(F18291&lt;&gt;"", iferror(index('Internal Staffing Calculator'!B$8:B23500,match(F18291,'Internal Staffing Calculator'!E$8:E23500,0)), "Not In Budget"),"")</f>
        <v/>
      </c>
      <c r="I18291" s="184"/>
      <c r="J18291" s="184"/>
      <c r="K18291" s="184"/>
      <c r="L18291" s="183"/>
    </row>
    <row r="18292">
      <c r="A18292" s="454"/>
      <c r="B18292" s="927"/>
      <c r="C18292" s="580"/>
      <c r="D18292" s="939"/>
      <c r="E18292" s="940"/>
      <c r="F18292" s="941"/>
      <c r="G18292" s="937" t="str">
        <f t="array" ref="G18292">xlookup(F18292,'Internal Staffing Calculator'!E:E,'Internal Staffing Calculator'!C:C,"")</f>
        <v/>
      </c>
      <c r="H18292" s="932" t="str">
        <f t="array" ref="H18292">if(F18292&lt;&gt;"", iferror(index('Internal Staffing Calculator'!B$8:B23500,match(F18292,'Internal Staffing Calculator'!E$8:E23500,0)), "Not In Budget"),"")</f>
        <v/>
      </c>
      <c r="I18292" s="184"/>
      <c r="J18292" s="184"/>
      <c r="K18292" s="184"/>
      <c r="L18292" s="183"/>
    </row>
    <row r="18293">
      <c r="A18293" s="454"/>
      <c r="B18293" s="927"/>
      <c r="C18293" s="580"/>
      <c r="D18293" s="939"/>
      <c r="E18293" s="940"/>
      <c r="F18293" s="941"/>
      <c r="G18293" s="937" t="str">
        <f t="array" ref="G18293">xlookup(F18293,'Internal Staffing Calculator'!E:E,'Internal Staffing Calculator'!C:C,"")</f>
        <v/>
      </c>
      <c r="H18293" s="932" t="str">
        <f t="array" ref="H18293">if(F18293&lt;&gt;"", iferror(index('Internal Staffing Calculator'!B$8:B23500,match(F18293,'Internal Staffing Calculator'!E$8:E23500,0)), "Not In Budget"),"")</f>
        <v/>
      </c>
      <c r="I18293" s="184"/>
      <c r="J18293" s="184"/>
      <c r="K18293" s="184"/>
      <c r="L18293" s="183"/>
    </row>
    <row r="18294">
      <c r="A18294" s="454"/>
      <c r="B18294" s="927"/>
      <c r="C18294" s="580"/>
      <c r="D18294" s="939"/>
      <c r="E18294" s="940"/>
      <c r="F18294" s="941"/>
      <c r="G18294" s="937" t="str">
        <f t="array" ref="G18294">xlookup(F18294,'Internal Staffing Calculator'!E:E,'Internal Staffing Calculator'!C:C,"")</f>
        <v/>
      </c>
      <c r="H18294" s="932" t="str">
        <f t="array" ref="H18294">if(F18294&lt;&gt;"", iferror(index('Internal Staffing Calculator'!B$8:B23500,match(F18294,'Internal Staffing Calculator'!E$8:E23500,0)), "Not In Budget"),"")</f>
        <v/>
      </c>
      <c r="I18294" s="184"/>
      <c r="J18294" s="184"/>
      <c r="K18294" s="184"/>
      <c r="L18294" s="183"/>
    </row>
    <row r="18295">
      <c r="A18295" s="454"/>
      <c r="B18295" s="927"/>
      <c r="C18295" s="580"/>
      <c r="D18295" s="939"/>
      <c r="E18295" s="940"/>
      <c r="F18295" s="941"/>
      <c r="G18295" s="937" t="str">
        <f t="array" ref="G18295">xlookup(F18295,'Internal Staffing Calculator'!E:E,'Internal Staffing Calculator'!C:C,"")</f>
        <v/>
      </c>
      <c r="H18295" s="932" t="str">
        <f t="array" ref="H18295">if(F18295&lt;&gt;"", iferror(index('Internal Staffing Calculator'!B$8:B23500,match(F18295,'Internal Staffing Calculator'!E$8:E23500,0)), "Not In Budget"),"")</f>
        <v/>
      </c>
      <c r="I18295" s="184"/>
      <c r="J18295" s="184"/>
      <c r="K18295" s="184"/>
      <c r="L18295" s="183"/>
    </row>
    <row r="18296">
      <c r="A18296" s="454"/>
      <c r="B18296" s="927"/>
      <c r="C18296" s="580"/>
      <c r="D18296" s="939"/>
      <c r="E18296" s="940"/>
      <c r="F18296" s="941"/>
      <c r="G18296" s="937" t="str">
        <f t="array" ref="G18296">xlookup(F18296,'Internal Staffing Calculator'!E:E,'Internal Staffing Calculator'!C:C,"")</f>
        <v/>
      </c>
      <c r="H18296" s="932" t="str">
        <f t="array" ref="H18296">if(F18296&lt;&gt;"", iferror(index('Internal Staffing Calculator'!B$8:B23500,match(F18296,'Internal Staffing Calculator'!E$8:E23500,0)), "Not In Budget"),"")</f>
        <v/>
      </c>
      <c r="I18296" s="184"/>
      <c r="J18296" s="184"/>
      <c r="K18296" s="184"/>
      <c r="L18296" s="183"/>
    </row>
    <row r="18297">
      <c r="A18297" s="454"/>
      <c r="B18297" s="927"/>
      <c r="C18297" s="580"/>
      <c r="D18297" s="939"/>
      <c r="E18297" s="940"/>
      <c r="F18297" s="941"/>
      <c r="G18297" s="937" t="str">
        <f t="array" ref="G18297">xlookup(F18297,'Internal Staffing Calculator'!E:E,'Internal Staffing Calculator'!C:C,"")</f>
        <v/>
      </c>
      <c r="H18297" s="932" t="str">
        <f t="array" ref="H18297">if(F18297&lt;&gt;"", iferror(index('Internal Staffing Calculator'!B$8:B23500,match(F18297,'Internal Staffing Calculator'!E$8:E23500,0)), "Not In Budget"),"")</f>
        <v/>
      </c>
      <c r="I18297" s="184"/>
      <c r="J18297" s="184"/>
      <c r="K18297" s="184"/>
      <c r="L18297" s="183"/>
    </row>
    <row r="18298">
      <c r="A18298" s="454"/>
      <c r="B18298" s="927"/>
      <c r="C18298" s="580"/>
      <c r="D18298" s="939"/>
      <c r="E18298" s="940"/>
      <c r="F18298" s="941"/>
      <c r="G18298" s="937" t="str">
        <f t="array" ref="G18298">xlookup(F18298,'Internal Staffing Calculator'!E:E,'Internal Staffing Calculator'!C:C,"")</f>
        <v/>
      </c>
      <c r="H18298" s="932" t="str">
        <f t="array" ref="H18298">if(F18298&lt;&gt;"", iferror(index('Internal Staffing Calculator'!B$8:B23500,match(F18298,'Internal Staffing Calculator'!E$8:E23500,0)), "Not In Budget"),"")</f>
        <v/>
      </c>
      <c r="I18298" s="184"/>
      <c r="J18298" s="184"/>
      <c r="K18298" s="184"/>
      <c r="L18298" s="183"/>
    </row>
    <row r="18299">
      <c r="A18299" s="454"/>
      <c r="B18299" s="927"/>
      <c r="C18299" s="580"/>
      <c r="D18299" s="939"/>
      <c r="E18299" s="940"/>
      <c r="F18299" s="941"/>
      <c r="G18299" s="937" t="str">
        <f t="array" ref="G18299">xlookup(F18299,'Internal Staffing Calculator'!E:E,'Internal Staffing Calculator'!C:C,"")</f>
        <v/>
      </c>
      <c r="H18299" s="932" t="str">
        <f t="array" ref="H18299">if(F18299&lt;&gt;"", iferror(index('Internal Staffing Calculator'!B$8:B23500,match(F18299,'Internal Staffing Calculator'!E$8:E23500,0)), "Not In Budget"),"")</f>
        <v/>
      </c>
      <c r="I18299" s="184"/>
      <c r="J18299" s="184"/>
      <c r="K18299" s="184"/>
      <c r="L18299" s="183"/>
    </row>
    <row r="18300">
      <c r="A18300" s="454"/>
      <c r="B18300" s="927"/>
      <c r="C18300" s="580"/>
      <c r="D18300" s="939"/>
      <c r="E18300" s="940"/>
      <c r="F18300" s="941"/>
      <c r="G18300" s="937" t="str">
        <f t="array" ref="G18300">xlookup(F18300,'Internal Staffing Calculator'!E:E,'Internal Staffing Calculator'!C:C,"")</f>
        <v/>
      </c>
      <c r="H18300" s="932" t="str">
        <f t="array" ref="H18300">if(F18300&lt;&gt;"", iferror(index('Internal Staffing Calculator'!B$8:B23500,match(F18300,'Internal Staffing Calculator'!E$8:E23500,0)), "Not In Budget"),"")</f>
        <v/>
      </c>
      <c r="I18300" s="184"/>
      <c r="J18300" s="184"/>
      <c r="K18300" s="184"/>
      <c r="L18300" s="183"/>
    </row>
    <row r="18301">
      <c r="A18301" s="454"/>
      <c r="B18301" s="927"/>
      <c r="C18301" s="580"/>
      <c r="D18301" s="939"/>
      <c r="E18301" s="940"/>
      <c r="F18301" s="941"/>
      <c r="G18301" s="937" t="str">
        <f t="array" ref="G18301">xlookup(F18301,'Internal Staffing Calculator'!E:E,'Internal Staffing Calculator'!C:C,"")</f>
        <v/>
      </c>
      <c r="H18301" s="932" t="str">
        <f t="array" ref="H18301">if(F18301&lt;&gt;"", iferror(index('Internal Staffing Calculator'!B$8:B23500,match(F18301,'Internal Staffing Calculator'!E$8:E23500,0)), "Not In Budget"),"")</f>
        <v/>
      </c>
      <c r="I18301" s="184"/>
      <c r="J18301" s="184"/>
      <c r="K18301" s="184"/>
      <c r="L18301" s="183"/>
    </row>
    <row r="18302">
      <c r="A18302" s="454"/>
      <c r="B18302" s="927"/>
      <c r="C18302" s="580"/>
      <c r="D18302" s="939"/>
      <c r="E18302" s="940"/>
      <c r="F18302" s="941"/>
      <c r="G18302" s="937" t="str">
        <f t="array" ref="G18302">xlookup(F18302,'Internal Staffing Calculator'!E:E,'Internal Staffing Calculator'!C:C,"")</f>
        <v/>
      </c>
      <c r="H18302" s="932" t="str">
        <f t="array" ref="H18302">if(F18302&lt;&gt;"", iferror(index('Internal Staffing Calculator'!B$8:B23500,match(F18302,'Internal Staffing Calculator'!E$8:E23500,0)), "Not In Budget"),"")</f>
        <v/>
      </c>
      <c r="I18302" s="184"/>
      <c r="J18302" s="184"/>
      <c r="K18302" s="184"/>
      <c r="L18302" s="183"/>
    </row>
    <row r="18303">
      <c r="A18303" s="454"/>
      <c r="B18303" s="927"/>
      <c r="C18303" s="580"/>
      <c r="D18303" s="939"/>
      <c r="E18303" s="940"/>
      <c r="F18303" s="941"/>
      <c r="G18303" s="937" t="str">
        <f t="array" ref="G18303">xlookup(F18303,'Internal Staffing Calculator'!E:E,'Internal Staffing Calculator'!C:C,"")</f>
        <v/>
      </c>
      <c r="H18303" s="932" t="str">
        <f t="array" ref="H18303">if(F18303&lt;&gt;"", iferror(index('Internal Staffing Calculator'!B$8:B23500,match(F18303,'Internal Staffing Calculator'!E$8:E23500,0)), "Not In Budget"),"")</f>
        <v/>
      </c>
      <c r="I18303" s="184"/>
      <c r="J18303" s="184"/>
      <c r="K18303" s="184"/>
      <c r="L18303" s="183"/>
    </row>
    <row r="18304">
      <c r="A18304" s="454"/>
      <c r="B18304" s="927"/>
      <c r="C18304" s="580"/>
      <c r="D18304" s="939"/>
      <c r="E18304" s="940"/>
      <c r="F18304" s="941"/>
      <c r="G18304" s="937" t="str">
        <f t="array" ref="G18304">xlookup(F18304,'Internal Staffing Calculator'!E:E,'Internal Staffing Calculator'!C:C,"")</f>
        <v/>
      </c>
      <c r="H18304" s="932" t="str">
        <f t="array" ref="H18304">if(F18304&lt;&gt;"", iferror(index('Internal Staffing Calculator'!B$8:B23500,match(F18304,'Internal Staffing Calculator'!E$8:E23500,0)), "Not In Budget"),"")</f>
        <v/>
      </c>
      <c r="I18304" s="184"/>
      <c r="J18304" s="184"/>
      <c r="K18304" s="184"/>
      <c r="L18304" s="183"/>
    </row>
    <row r="18305">
      <c r="A18305" s="454"/>
      <c r="B18305" s="927"/>
      <c r="C18305" s="580"/>
      <c r="D18305" s="939"/>
      <c r="E18305" s="940"/>
      <c r="F18305" s="941"/>
      <c r="G18305" s="937" t="str">
        <f t="array" ref="G18305">xlookup(F18305,'Internal Staffing Calculator'!E:E,'Internal Staffing Calculator'!C:C,"")</f>
        <v/>
      </c>
      <c r="H18305" s="932" t="str">
        <f t="array" ref="H18305">if(F18305&lt;&gt;"", iferror(index('Internal Staffing Calculator'!B$8:B23500,match(F18305,'Internal Staffing Calculator'!E$8:E23500,0)), "Not In Budget"),"")</f>
        <v/>
      </c>
      <c r="I18305" s="184"/>
      <c r="J18305" s="184"/>
      <c r="K18305" s="184"/>
      <c r="L18305" s="183"/>
    </row>
    <row r="18306">
      <c r="A18306" s="454"/>
      <c r="B18306" s="927"/>
      <c r="C18306" s="580"/>
      <c r="D18306" s="939"/>
      <c r="E18306" s="940"/>
      <c r="F18306" s="941"/>
      <c r="G18306" s="937" t="str">
        <f t="array" ref="G18306">xlookup(F18306,'Internal Staffing Calculator'!E:E,'Internal Staffing Calculator'!C:C,"")</f>
        <v/>
      </c>
      <c r="H18306" s="932" t="str">
        <f t="array" ref="H18306">if(F18306&lt;&gt;"", iferror(index('Internal Staffing Calculator'!B$8:B23500,match(F18306,'Internal Staffing Calculator'!E$8:E23500,0)), "Not In Budget"),"")</f>
        <v/>
      </c>
      <c r="I18306" s="184"/>
      <c r="J18306" s="184"/>
      <c r="K18306" s="184"/>
      <c r="L18306" s="183"/>
    </row>
    <row r="18307">
      <c r="A18307" s="454"/>
      <c r="B18307" s="927"/>
      <c r="C18307" s="580"/>
      <c r="D18307" s="939"/>
      <c r="E18307" s="940"/>
      <c r="F18307" s="941"/>
      <c r="G18307" s="937" t="str">
        <f t="array" ref="G18307">xlookup(F18307,'Internal Staffing Calculator'!E:E,'Internal Staffing Calculator'!C:C,"")</f>
        <v/>
      </c>
      <c r="H18307" s="932" t="str">
        <f t="array" ref="H18307">if(F18307&lt;&gt;"", iferror(index('Internal Staffing Calculator'!B$8:B23500,match(F18307,'Internal Staffing Calculator'!E$8:E23500,0)), "Not In Budget"),"")</f>
        <v/>
      </c>
      <c r="I18307" s="184"/>
      <c r="J18307" s="184"/>
      <c r="K18307" s="184"/>
      <c r="L18307" s="183"/>
    </row>
    <row r="18308">
      <c r="A18308" s="454"/>
      <c r="B18308" s="927"/>
      <c r="C18308" s="580"/>
      <c r="D18308" s="939"/>
      <c r="E18308" s="940"/>
      <c r="F18308" s="941"/>
      <c r="G18308" s="937" t="str">
        <f t="array" ref="G18308">xlookup(F18308,'Internal Staffing Calculator'!E:E,'Internal Staffing Calculator'!C:C,"")</f>
        <v/>
      </c>
      <c r="H18308" s="932" t="str">
        <f t="array" ref="H18308">if(F18308&lt;&gt;"", iferror(index('Internal Staffing Calculator'!B$8:B23500,match(F18308,'Internal Staffing Calculator'!E$8:E23500,0)), "Not In Budget"),"")</f>
        <v/>
      </c>
      <c r="I18308" s="184"/>
      <c r="J18308" s="184"/>
      <c r="K18308" s="184"/>
      <c r="L18308" s="183"/>
    </row>
    <row r="18309">
      <c r="A18309" s="454"/>
      <c r="B18309" s="927"/>
      <c r="C18309" s="580"/>
      <c r="D18309" s="939"/>
      <c r="E18309" s="940"/>
      <c r="F18309" s="941"/>
      <c r="G18309" s="937" t="str">
        <f t="array" ref="G18309">xlookup(F18309,'Internal Staffing Calculator'!E:E,'Internal Staffing Calculator'!C:C,"")</f>
        <v/>
      </c>
      <c r="H18309" s="932" t="str">
        <f t="array" ref="H18309">if(F18309&lt;&gt;"", iferror(index('Internal Staffing Calculator'!B$8:B23500,match(F18309,'Internal Staffing Calculator'!E$8:E23500,0)), "Not In Budget"),"")</f>
        <v/>
      </c>
      <c r="I18309" s="184"/>
      <c r="J18309" s="184"/>
      <c r="K18309" s="184"/>
      <c r="L18309" s="183"/>
    </row>
    <row r="18310">
      <c r="A18310" s="454"/>
      <c r="B18310" s="927"/>
      <c r="C18310" s="580"/>
      <c r="D18310" s="939"/>
      <c r="E18310" s="940"/>
      <c r="F18310" s="941"/>
      <c r="G18310" s="937" t="str">
        <f t="array" ref="G18310">xlookup(F18310,'Internal Staffing Calculator'!E:E,'Internal Staffing Calculator'!C:C,"")</f>
        <v/>
      </c>
      <c r="H18310" s="932" t="str">
        <f t="array" ref="H18310">if(F18310&lt;&gt;"", iferror(index('Internal Staffing Calculator'!B$8:B23500,match(F18310,'Internal Staffing Calculator'!E$8:E23500,0)), "Not In Budget"),"")</f>
        <v/>
      </c>
      <c r="I18310" s="184"/>
      <c r="J18310" s="184"/>
      <c r="K18310" s="184"/>
      <c r="L18310" s="183"/>
    </row>
    <row r="18311">
      <c r="A18311" s="454"/>
      <c r="B18311" s="927"/>
      <c r="C18311" s="580"/>
      <c r="D18311" s="939"/>
      <c r="E18311" s="940"/>
      <c r="F18311" s="941"/>
      <c r="G18311" s="937" t="str">
        <f t="array" ref="G18311">xlookup(F18311,'Internal Staffing Calculator'!E:E,'Internal Staffing Calculator'!C:C,"")</f>
        <v/>
      </c>
      <c r="H18311" s="932" t="str">
        <f t="array" ref="H18311">if(F18311&lt;&gt;"", iferror(index('Internal Staffing Calculator'!B$8:B23500,match(F18311,'Internal Staffing Calculator'!E$8:E23500,0)), "Not In Budget"),"")</f>
        <v/>
      </c>
      <c r="I18311" s="184"/>
      <c r="J18311" s="184"/>
      <c r="K18311" s="184"/>
      <c r="L18311" s="183"/>
    </row>
    <row r="18312">
      <c r="A18312" s="454"/>
      <c r="B18312" s="927"/>
      <c r="C18312" s="580"/>
      <c r="D18312" s="939"/>
      <c r="E18312" s="940"/>
      <c r="F18312" s="941"/>
      <c r="G18312" s="937" t="str">
        <f t="array" ref="G18312">xlookup(F18312,'Internal Staffing Calculator'!E:E,'Internal Staffing Calculator'!C:C,"")</f>
        <v/>
      </c>
      <c r="H18312" s="932" t="str">
        <f t="array" ref="H18312">if(F18312&lt;&gt;"", iferror(index('Internal Staffing Calculator'!B$8:B23500,match(F18312,'Internal Staffing Calculator'!E$8:E23500,0)), "Not In Budget"),"")</f>
        <v/>
      </c>
      <c r="I18312" s="184"/>
      <c r="J18312" s="184"/>
      <c r="K18312" s="184"/>
      <c r="L18312" s="183"/>
    </row>
    <row r="18313">
      <c r="A18313" s="454"/>
      <c r="B18313" s="927"/>
      <c r="C18313" s="580"/>
      <c r="D18313" s="939"/>
      <c r="E18313" s="940"/>
      <c r="F18313" s="941"/>
      <c r="G18313" s="937" t="str">
        <f t="array" ref="G18313">xlookup(F18313,'Internal Staffing Calculator'!E:E,'Internal Staffing Calculator'!C:C,"")</f>
        <v/>
      </c>
      <c r="H18313" s="932" t="str">
        <f t="array" ref="H18313">if(F18313&lt;&gt;"", iferror(index('Internal Staffing Calculator'!B$8:B23500,match(F18313,'Internal Staffing Calculator'!E$8:E23500,0)), "Not In Budget"),"")</f>
        <v/>
      </c>
      <c r="I18313" s="184"/>
      <c r="J18313" s="184"/>
      <c r="K18313" s="184"/>
      <c r="L18313" s="183"/>
    </row>
    <row r="18314">
      <c r="A18314" s="454"/>
      <c r="B18314" s="927"/>
      <c r="C18314" s="580"/>
      <c r="D18314" s="939"/>
      <c r="E18314" s="940"/>
      <c r="F18314" s="941"/>
      <c r="G18314" s="937" t="str">
        <f t="array" ref="G18314">xlookup(F18314,'Internal Staffing Calculator'!E:E,'Internal Staffing Calculator'!C:C,"")</f>
        <v/>
      </c>
      <c r="H18314" s="932" t="str">
        <f t="array" ref="H18314">if(F18314&lt;&gt;"", iferror(index('Internal Staffing Calculator'!B$8:B23500,match(F18314,'Internal Staffing Calculator'!E$8:E23500,0)), "Not In Budget"),"")</f>
        <v/>
      </c>
      <c r="I18314" s="184"/>
      <c r="J18314" s="184"/>
      <c r="K18314" s="184"/>
      <c r="L18314" s="183"/>
    </row>
    <row r="18315">
      <c r="A18315" s="454"/>
      <c r="B18315" s="927"/>
      <c r="C18315" s="580"/>
      <c r="D18315" s="939"/>
      <c r="E18315" s="940"/>
      <c r="F18315" s="941"/>
      <c r="G18315" s="937" t="str">
        <f t="array" ref="G18315">xlookup(F18315,'Internal Staffing Calculator'!E:E,'Internal Staffing Calculator'!C:C,"")</f>
        <v/>
      </c>
      <c r="H18315" s="932" t="str">
        <f t="array" ref="H18315">if(F18315&lt;&gt;"", iferror(index('Internal Staffing Calculator'!B$8:B23500,match(F18315,'Internal Staffing Calculator'!E$8:E23500,0)), "Not In Budget"),"")</f>
        <v/>
      </c>
      <c r="I18315" s="184"/>
      <c r="J18315" s="184"/>
      <c r="K18315" s="184"/>
      <c r="L18315" s="183"/>
    </row>
    <row r="18316">
      <c r="A18316" s="454"/>
      <c r="B18316" s="927"/>
      <c r="C18316" s="580"/>
      <c r="D18316" s="939"/>
      <c r="E18316" s="940"/>
      <c r="F18316" s="941"/>
      <c r="G18316" s="937" t="str">
        <f t="array" ref="G18316">xlookup(F18316,'Internal Staffing Calculator'!E:E,'Internal Staffing Calculator'!C:C,"")</f>
        <v/>
      </c>
      <c r="H18316" s="932" t="str">
        <f t="array" ref="H18316">if(F18316&lt;&gt;"", iferror(index('Internal Staffing Calculator'!B$8:B23500,match(F18316,'Internal Staffing Calculator'!E$8:E23500,0)), "Not In Budget"),"")</f>
        <v/>
      </c>
      <c r="I18316" s="184"/>
      <c r="J18316" s="184"/>
      <c r="K18316" s="184"/>
      <c r="L18316" s="183"/>
    </row>
    <row r="18317">
      <c r="A18317" s="454"/>
      <c r="B18317" s="927"/>
      <c r="C18317" s="580"/>
      <c r="D18317" s="939"/>
      <c r="E18317" s="940"/>
      <c r="F18317" s="941"/>
      <c r="G18317" s="937" t="str">
        <f t="array" ref="G18317">xlookup(F18317,'Internal Staffing Calculator'!E:E,'Internal Staffing Calculator'!C:C,"")</f>
        <v/>
      </c>
      <c r="H18317" s="932" t="str">
        <f t="array" ref="H18317">if(F18317&lt;&gt;"", iferror(index('Internal Staffing Calculator'!B$8:B23500,match(F18317,'Internal Staffing Calculator'!E$8:E23500,0)), "Not In Budget"),"")</f>
        <v/>
      </c>
      <c r="I18317" s="184"/>
      <c r="J18317" s="184"/>
      <c r="K18317" s="184"/>
      <c r="L18317" s="183"/>
    </row>
    <row r="18318">
      <c r="A18318" s="454"/>
      <c r="B18318" s="927"/>
      <c r="C18318" s="580"/>
      <c r="D18318" s="939"/>
      <c r="E18318" s="940"/>
      <c r="F18318" s="941"/>
      <c r="G18318" s="937" t="str">
        <f t="array" ref="G18318">xlookup(F18318,'Internal Staffing Calculator'!E:E,'Internal Staffing Calculator'!C:C,"")</f>
        <v/>
      </c>
      <c r="H18318" s="932" t="str">
        <f t="array" ref="H18318">if(F18318&lt;&gt;"", iferror(index('Internal Staffing Calculator'!B$8:B23500,match(F18318,'Internal Staffing Calculator'!E$8:E23500,0)), "Not In Budget"),"")</f>
        <v/>
      </c>
      <c r="I18318" s="184"/>
      <c r="J18318" s="184"/>
      <c r="K18318" s="184"/>
      <c r="L18318" s="183"/>
    </row>
    <row r="18319">
      <c r="A18319" s="454"/>
      <c r="B18319" s="927"/>
      <c r="C18319" s="580"/>
      <c r="D18319" s="939"/>
      <c r="E18319" s="940"/>
      <c r="F18319" s="941"/>
      <c r="G18319" s="937" t="str">
        <f t="array" ref="G18319">xlookup(F18319,'Internal Staffing Calculator'!E:E,'Internal Staffing Calculator'!C:C,"")</f>
        <v/>
      </c>
      <c r="H18319" s="932" t="str">
        <f t="array" ref="H18319">if(F18319&lt;&gt;"", iferror(index('Internal Staffing Calculator'!B$8:B23500,match(F18319,'Internal Staffing Calculator'!E$8:E23500,0)), "Not In Budget"),"")</f>
        <v/>
      </c>
      <c r="I18319" s="184"/>
      <c r="J18319" s="184"/>
      <c r="K18319" s="184"/>
      <c r="L18319" s="183"/>
    </row>
    <row r="18320">
      <c r="A18320" s="454"/>
      <c r="B18320" s="927"/>
      <c r="C18320" s="580"/>
      <c r="D18320" s="939"/>
      <c r="E18320" s="940"/>
      <c r="F18320" s="941"/>
      <c r="G18320" s="937" t="str">
        <f t="array" ref="G18320">xlookup(F18320,'Internal Staffing Calculator'!E:E,'Internal Staffing Calculator'!C:C,"")</f>
        <v/>
      </c>
      <c r="H18320" s="932" t="str">
        <f t="array" ref="H18320">if(F18320&lt;&gt;"", iferror(index('Internal Staffing Calculator'!B$8:B23500,match(F18320,'Internal Staffing Calculator'!E$8:E23500,0)), "Not In Budget"),"")</f>
        <v/>
      </c>
      <c r="I18320" s="184"/>
      <c r="J18320" s="184"/>
      <c r="K18320" s="184"/>
      <c r="L18320" s="183"/>
    </row>
    <row r="18321">
      <c r="A18321" s="454"/>
      <c r="B18321" s="927"/>
      <c r="C18321" s="580"/>
      <c r="D18321" s="939"/>
      <c r="E18321" s="940"/>
      <c r="F18321" s="941"/>
      <c r="G18321" s="937" t="str">
        <f t="array" ref="G18321">xlookup(F18321,'Internal Staffing Calculator'!E:E,'Internal Staffing Calculator'!C:C,"")</f>
        <v/>
      </c>
      <c r="H18321" s="932" t="str">
        <f t="array" ref="H18321">if(F18321&lt;&gt;"", iferror(index('Internal Staffing Calculator'!B$8:B23500,match(F18321,'Internal Staffing Calculator'!E$8:E23500,0)), "Not In Budget"),"")</f>
        <v/>
      </c>
      <c r="I18321" s="184"/>
      <c r="J18321" s="184"/>
      <c r="K18321" s="184"/>
      <c r="L18321" s="183"/>
    </row>
    <row r="18322">
      <c r="A18322" s="454"/>
      <c r="B18322" s="927"/>
      <c r="C18322" s="580"/>
      <c r="D18322" s="939"/>
      <c r="E18322" s="940"/>
      <c r="F18322" s="941"/>
      <c r="G18322" s="937" t="str">
        <f t="array" ref="G18322">xlookup(F18322,'Internal Staffing Calculator'!E:E,'Internal Staffing Calculator'!C:C,"")</f>
        <v/>
      </c>
      <c r="H18322" s="932" t="str">
        <f t="array" ref="H18322">if(F18322&lt;&gt;"", iferror(index('Internal Staffing Calculator'!B$8:B23500,match(F18322,'Internal Staffing Calculator'!E$8:E23500,0)), "Not In Budget"),"")</f>
        <v/>
      </c>
      <c r="I18322" s="184"/>
      <c r="J18322" s="184"/>
      <c r="K18322" s="184"/>
      <c r="L18322" s="183"/>
    </row>
    <row r="18323">
      <c r="A18323" s="454"/>
      <c r="B18323" s="927"/>
      <c r="C18323" s="580"/>
      <c r="D18323" s="939"/>
      <c r="E18323" s="940"/>
      <c r="F18323" s="941"/>
      <c r="G18323" s="937" t="str">
        <f t="array" ref="G18323">xlookup(F18323,'Internal Staffing Calculator'!E:E,'Internal Staffing Calculator'!C:C,"")</f>
        <v/>
      </c>
      <c r="H18323" s="932" t="str">
        <f t="array" ref="H18323">if(F18323&lt;&gt;"", iferror(index('Internal Staffing Calculator'!B$8:B23500,match(F18323,'Internal Staffing Calculator'!E$8:E23500,0)), "Not In Budget"),"")</f>
        <v/>
      </c>
      <c r="I18323" s="184"/>
      <c r="J18323" s="184"/>
      <c r="K18323" s="184"/>
      <c r="L18323" s="183"/>
    </row>
    <row r="18324">
      <c r="A18324" s="454"/>
      <c r="B18324" s="927"/>
      <c r="C18324" s="580"/>
      <c r="D18324" s="939"/>
      <c r="E18324" s="940"/>
      <c r="F18324" s="941"/>
      <c r="G18324" s="937" t="str">
        <f t="array" ref="G18324">xlookup(F18324,'Internal Staffing Calculator'!E:E,'Internal Staffing Calculator'!C:C,"")</f>
        <v/>
      </c>
      <c r="H18324" s="932" t="str">
        <f t="array" ref="H18324">if(F18324&lt;&gt;"", iferror(index('Internal Staffing Calculator'!B$8:B23500,match(F18324,'Internal Staffing Calculator'!E$8:E23500,0)), "Not In Budget"),"")</f>
        <v/>
      </c>
      <c r="I18324" s="184"/>
      <c r="J18324" s="184"/>
      <c r="K18324" s="184"/>
      <c r="L18324" s="183"/>
    </row>
    <row r="18325">
      <c r="A18325" s="454"/>
      <c r="B18325" s="927"/>
      <c r="C18325" s="580"/>
      <c r="D18325" s="939"/>
      <c r="E18325" s="940"/>
      <c r="F18325" s="941"/>
      <c r="G18325" s="937" t="str">
        <f t="array" ref="G18325">xlookup(F18325,'Internal Staffing Calculator'!E:E,'Internal Staffing Calculator'!C:C,"")</f>
        <v/>
      </c>
      <c r="H18325" s="932" t="str">
        <f t="array" ref="H18325">if(F18325&lt;&gt;"", iferror(index('Internal Staffing Calculator'!B$8:B23500,match(F18325,'Internal Staffing Calculator'!E$8:E23500,0)), "Not In Budget"),"")</f>
        <v/>
      </c>
      <c r="I18325" s="184"/>
      <c r="J18325" s="184"/>
      <c r="K18325" s="184"/>
      <c r="L18325" s="183"/>
    </row>
    <row r="18326">
      <c r="A18326" s="454"/>
      <c r="B18326" s="927"/>
      <c r="C18326" s="580"/>
      <c r="D18326" s="939"/>
      <c r="E18326" s="940"/>
      <c r="F18326" s="941"/>
      <c r="G18326" s="937" t="str">
        <f t="array" ref="G18326">xlookup(F18326,'Internal Staffing Calculator'!E:E,'Internal Staffing Calculator'!C:C,"")</f>
        <v/>
      </c>
      <c r="H18326" s="932" t="str">
        <f t="array" ref="H18326">if(F18326&lt;&gt;"", iferror(index('Internal Staffing Calculator'!B$8:B23500,match(F18326,'Internal Staffing Calculator'!E$8:E23500,0)), "Not In Budget"),"")</f>
        <v/>
      </c>
      <c r="I18326" s="184"/>
      <c r="J18326" s="184"/>
      <c r="K18326" s="184"/>
      <c r="L18326" s="183"/>
    </row>
    <row r="18327">
      <c r="A18327" s="454"/>
      <c r="B18327" s="927"/>
      <c r="C18327" s="580"/>
      <c r="D18327" s="939"/>
      <c r="E18327" s="940"/>
      <c r="F18327" s="941"/>
      <c r="G18327" s="937" t="str">
        <f t="array" ref="G18327">xlookup(F18327,'Internal Staffing Calculator'!E:E,'Internal Staffing Calculator'!C:C,"")</f>
        <v/>
      </c>
      <c r="H18327" s="932" t="str">
        <f t="array" ref="H18327">if(F18327&lt;&gt;"", iferror(index('Internal Staffing Calculator'!B$8:B23500,match(F18327,'Internal Staffing Calculator'!E$8:E23500,0)), "Not In Budget"),"")</f>
        <v/>
      </c>
      <c r="I18327" s="184"/>
      <c r="J18327" s="184"/>
      <c r="K18327" s="184"/>
      <c r="L18327" s="183"/>
    </row>
    <row r="18328">
      <c r="A18328" s="454"/>
      <c r="B18328" s="927"/>
      <c r="C18328" s="580"/>
      <c r="D18328" s="939"/>
      <c r="E18328" s="940"/>
      <c r="F18328" s="941"/>
      <c r="G18328" s="937" t="str">
        <f t="array" ref="G18328">xlookup(F18328,'Internal Staffing Calculator'!E:E,'Internal Staffing Calculator'!C:C,"")</f>
        <v/>
      </c>
      <c r="H18328" s="932" t="str">
        <f t="array" ref="H18328">if(F18328&lt;&gt;"", iferror(index('Internal Staffing Calculator'!B$8:B23500,match(F18328,'Internal Staffing Calculator'!E$8:E23500,0)), "Not In Budget"),"")</f>
        <v/>
      </c>
      <c r="I18328" s="184"/>
      <c r="J18328" s="184"/>
      <c r="K18328" s="184"/>
      <c r="L18328" s="183"/>
    </row>
    <row r="18329">
      <c r="A18329" s="454"/>
      <c r="B18329" s="927"/>
      <c r="C18329" s="580"/>
      <c r="D18329" s="939"/>
      <c r="E18329" s="940"/>
      <c r="F18329" s="941"/>
      <c r="G18329" s="937" t="str">
        <f t="array" ref="G18329">xlookup(F18329,'Internal Staffing Calculator'!E:E,'Internal Staffing Calculator'!C:C,"")</f>
        <v/>
      </c>
      <c r="H18329" s="932" t="str">
        <f t="array" ref="H18329">if(F18329&lt;&gt;"", iferror(index('Internal Staffing Calculator'!B$8:B23500,match(F18329,'Internal Staffing Calculator'!E$8:E23500,0)), "Not In Budget"),"")</f>
        <v/>
      </c>
      <c r="I18329" s="184"/>
      <c r="J18329" s="184"/>
      <c r="K18329" s="184"/>
      <c r="L18329" s="183"/>
    </row>
    <row r="18330">
      <c r="A18330" s="454"/>
      <c r="B18330" s="927"/>
      <c r="C18330" s="580"/>
      <c r="D18330" s="939"/>
      <c r="E18330" s="940"/>
      <c r="F18330" s="941"/>
      <c r="G18330" s="937" t="str">
        <f t="array" ref="G18330">xlookup(F18330,'Internal Staffing Calculator'!E:E,'Internal Staffing Calculator'!C:C,"")</f>
        <v/>
      </c>
      <c r="H18330" s="932" t="str">
        <f t="array" ref="H18330">if(F18330&lt;&gt;"", iferror(index('Internal Staffing Calculator'!B$8:B23500,match(F18330,'Internal Staffing Calculator'!E$8:E23500,0)), "Not In Budget"),"")</f>
        <v/>
      </c>
      <c r="I18330" s="184"/>
      <c r="J18330" s="184"/>
      <c r="K18330" s="184"/>
      <c r="L18330" s="183"/>
    </row>
    <row r="18331">
      <c r="A18331" s="454"/>
      <c r="B18331" s="927"/>
      <c r="C18331" s="580"/>
      <c r="D18331" s="939"/>
      <c r="E18331" s="940"/>
      <c r="F18331" s="941"/>
      <c r="G18331" s="937" t="str">
        <f t="array" ref="G18331">xlookup(F18331,'Internal Staffing Calculator'!E:E,'Internal Staffing Calculator'!C:C,"")</f>
        <v/>
      </c>
      <c r="H18331" s="932" t="str">
        <f t="array" ref="H18331">if(F18331&lt;&gt;"", iferror(index('Internal Staffing Calculator'!B$8:B23500,match(F18331,'Internal Staffing Calculator'!E$8:E23500,0)), "Not In Budget"),"")</f>
        <v/>
      </c>
      <c r="I18331" s="184"/>
      <c r="J18331" s="184"/>
      <c r="K18331" s="184"/>
      <c r="L18331" s="183"/>
    </row>
    <row r="18332">
      <c r="A18332" s="454"/>
      <c r="B18332" s="927"/>
      <c r="C18332" s="580"/>
      <c r="D18332" s="939"/>
      <c r="E18332" s="940"/>
      <c r="F18332" s="941"/>
      <c r="G18332" s="937" t="str">
        <f t="array" ref="G18332">xlookup(F18332,'Internal Staffing Calculator'!E:E,'Internal Staffing Calculator'!C:C,"")</f>
        <v/>
      </c>
      <c r="H18332" s="932" t="str">
        <f t="array" ref="H18332">if(F18332&lt;&gt;"", iferror(index('Internal Staffing Calculator'!B$8:B23500,match(F18332,'Internal Staffing Calculator'!E$8:E23500,0)), "Not In Budget"),"")</f>
        <v/>
      </c>
      <c r="I18332" s="184"/>
      <c r="J18332" s="184"/>
      <c r="K18332" s="184"/>
      <c r="L18332" s="183"/>
    </row>
    <row r="18333">
      <c r="A18333" s="454"/>
      <c r="B18333" s="927"/>
      <c r="C18333" s="580"/>
      <c r="D18333" s="939"/>
      <c r="E18333" s="940"/>
      <c r="F18333" s="941"/>
      <c r="G18333" s="937" t="str">
        <f t="array" ref="G18333">xlookup(F18333,'Internal Staffing Calculator'!E:E,'Internal Staffing Calculator'!C:C,"")</f>
        <v/>
      </c>
      <c r="H18333" s="932" t="str">
        <f t="array" ref="H18333">if(F18333&lt;&gt;"", iferror(index('Internal Staffing Calculator'!B$8:B23500,match(F18333,'Internal Staffing Calculator'!E$8:E23500,0)), "Not In Budget"),"")</f>
        <v/>
      </c>
      <c r="I18333" s="184"/>
      <c r="J18333" s="184"/>
      <c r="K18333" s="184"/>
      <c r="L18333" s="183"/>
    </row>
    <row r="18334">
      <c r="A18334" s="454"/>
      <c r="B18334" s="927"/>
      <c r="C18334" s="580"/>
      <c r="D18334" s="939"/>
      <c r="E18334" s="940"/>
      <c r="F18334" s="941"/>
      <c r="G18334" s="937" t="str">
        <f t="array" ref="G18334">xlookup(F18334,'Internal Staffing Calculator'!E:E,'Internal Staffing Calculator'!C:C,"")</f>
        <v/>
      </c>
      <c r="H18334" s="932" t="str">
        <f t="array" ref="H18334">if(F18334&lt;&gt;"", iferror(index('Internal Staffing Calculator'!B$8:B23500,match(F18334,'Internal Staffing Calculator'!E$8:E23500,0)), "Not In Budget"),"")</f>
        <v/>
      </c>
      <c r="I18334" s="184"/>
      <c r="J18334" s="184"/>
      <c r="K18334" s="184"/>
      <c r="L18334" s="183"/>
    </row>
    <row r="18335">
      <c r="A18335" s="454"/>
      <c r="B18335" s="927"/>
      <c r="C18335" s="580"/>
      <c r="D18335" s="939"/>
      <c r="E18335" s="940"/>
      <c r="F18335" s="941"/>
      <c r="G18335" s="937" t="str">
        <f t="array" ref="G18335">xlookup(F18335,'Internal Staffing Calculator'!E:E,'Internal Staffing Calculator'!C:C,"")</f>
        <v/>
      </c>
      <c r="H18335" s="932" t="str">
        <f t="array" ref="H18335">if(F18335&lt;&gt;"", iferror(index('Internal Staffing Calculator'!B$8:B23500,match(F18335,'Internal Staffing Calculator'!E$8:E23500,0)), "Not In Budget"),"")</f>
        <v/>
      </c>
      <c r="I18335" s="184"/>
      <c r="J18335" s="184"/>
      <c r="K18335" s="184"/>
      <c r="L18335" s="183"/>
    </row>
    <row r="18336">
      <c r="A18336" s="454"/>
      <c r="B18336" s="927"/>
      <c r="C18336" s="580"/>
      <c r="D18336" s="939"/>
      <c r="E18336" s="940"/>
      <c r="F18336" s="941"/>
      <c r="G18336" s="937" t="str">
        <f t="array" ref="G18336">xlookup(F18336,'Internal Staffing Calculator'!E:E,'Internal Staffing Calculator'!C:C,"")</f>
        <v/>
      </c>
      <c r="H18336" s="932" t="str">
        <f t="array" ref="H18336">if(F18336&lt;&gt;"", iferror(index('Internal Staffing Calculator'!B$8:B23500,match(F18336,'Internal Staffing Calculator'!E$8:E23500,0)), "Not In Budget"),"")</f>
        <v/>
      </c>
      <c r="I18336" s="184"/>
      <c r="J18336" s="184"/>
      <c r="K18336" s="184"/>
      <c r="L18336" s="183"/>
    </row>
    <row r="18337">
      <c r="A18337" s="454"/>
      <c r="B18337" s="927"/>
      <c r="C18337" s="580"/>
      <c r="D18337" s="939"/>
      <c r="E18337" s="940"/>
      <c r="F18337" s="941"/>
      <c r="G18337" s="937" t="str">
        <f t="array" ref="G18337">xlookup(F18337,'Internal Staffing Calculator'!E:E,'Internal Staffing Calculator'!C:C,"")</f>
        <v/>
      </c>
      <c r="H18337" s="932" t="str">
        <f t="array" ref="H18337">if(F18337&lt;&gt;"", iferror(index('Internal Staffing Calculator'!B$8:B23500,match(F18337,'Internal Staffing Calculator'!E$8:E23500,0)), "Not In Budget"),"")</f>
        <v/>
      </c>
      <c r="I18337" s="184"/>
      <c r="J18337" s="184"/>
      <c r="K18337" s="184"/>
      <c r="L18337" s="183"/>
    </row>
    <row r="18338">
      <c r="A18338" s="454"/>
      <c r="B18338" s="927"/>
      <c r="C18338" s="580"/>
      <c r="D18338" s="939"/>
      <c r="E18338" s="940"/>
      <c r="F18338" s="941"/>
      <c r="G18338" s="937" t="str">
        <f t="array" ref="G18338">xlookup(F18338,'Internal Staffing Calculator'!E:E,'Internal Staffing Calculator'!C:C,"")</f>
        <v/>
      </c>
      <c r="H18338" s="932" t="str">
        <f t="array" ref="H18338">if(F18338&lt;&gt;"", iferror(index('Internal Staffing Calculator'!B$8:B23500,match(F18338,'Internal Staffing Calculator'!E$8:E23500,0)), "Not In Budget"),"")</f>
        <v/>
      </c>
      <c r="I18338" s="184"/>
      <c r="J18338" s="184"/>
      <c r="K18338" s="184"/>
      <c r="L18338" s="183"/>
    </row>
    <row r="18339">
      <c r="A18339" s="454"/>
      <c r="B18339" s="927"/>
      <c r="C18339" s="580"/>
      <c r="D18339" s="939"/>
      <c r="E18339" s="940"/>
      <c r="F18339" s="941"/>
      <c r="G18339" s="937" t="str">
        <f t="array" ref="G18339">xlookup(F18339,'Internal Staffing Calculator'!E:E,'Internal Staffing Calculator'!C:C,"")</f>
        <v/>
      </c>
      <c r="H18339" s="932" t="str">
        <f t="array" ref="H18339">if(F18339&lt;&gt;"", iferror(index('Internal Staffing Calculator'!B$8:B23500,match(F18339,'Internal Staffing Calculator'!E$8:E23500,0)), "Not In Budget"),"")</f>
        <v/>
      </c>
      <c r="I18339" s="184"/>
      <c r="J18339" s="184"/>
      <c r="K18339" s="184"/>
      <c r="L18339" s="183"/>
    </row>
    <row r="18340">
      <c r="A18340" s="454"/>
      <c r="B18340" s="927"/>
      <c r="C18340" s="580"/>
      <c r="D18340" s="939"/>
      <c r="E18340" s="940"/>
      <c r="F18340" s="941"/>
      <c r="G18340" s="937" t="str">
        <f t="array" ref="G18340">xlookup(F18340,'Internal Staffing Calculator'!E:E,'Internal Staffing Calculator'!C:C,"")</f>
        <v/>
      </c>
      <c r="H18340" s="932" t="str">
        <f t="array" ref="H18340">if(F18340&lt;&gt;"", iferror(index('Internal Staffing Calculator'!B$8:B23500,match(F18340,'Internal Staffing Calculator'!E$8:E23500,0)), "Not In Budget"),"")</f>
        <v/>
      </c>
      <c r="I18340" s="184"/>
      <c r="J18340" s="184"/>
      <c r="K18340" s="184"/>
      <c r="L18340" s="183"/>
    </row>
    <row r="18341">
      <c r="A18341" s="454"/>
      <c r="B18341" s="927"/>
      <c r="C18341" s="580"/>
      <c r="D18341" s="939"/>
      <c r="E18341" s="940"/>
      <c r="F18341" s="941"/>
      <c r="G18341" s="937" t="str">
        <f t="array" ref="G18341">xlookup(F18341,'Internal Staffing Calculator'!E:E,'Internal Staffing Calculator'!C:C,"")</f>
        <v/>
      </c>
      <c r="H18341" s="932" t="str">
        <f t="array" ref="H18341">if(F18341&lt;&gt;"", iferror(index('Internal Staffing Calculator'!B$8:B23500,match(F18341,'Internal Staffing Calculator'!E$8:E23500,0)), "Not In Budget"),"")</f>
        <v/>
      </c>
      <c r="I18341" s="184"/>
      <c r="J18341" s="184"/>
      <c r="K18341" s="184"/>
      <c r="L18341" s="183"/>
    </row>
    <row r="18342">
      <c r="A18342" s="454"/>
      <c r="B18342" s="927"/>
      <c r="C18342" s="580"/>
      <c r="D18342" s="939"/>
      <c r="E18342" s="940"/>
      <c r="F18342" s="941"/>
      <c r="G18342" s="937" t="str">
        <f t="array" ref="G18342">xlookup(F18342,'Internal Staffing Calculator'!E:E,'Internal Staffing Calculator'!C:C,"")</f>
        <v/>
      </c>
      <c r="H18342" s="932" t="str">
        <f t="array" ref="H18342">if(F18342&lt;&gt;"", iferror(index('Internal Staffing Calculator'!B$8:B23500,match(F18342,'Internal Staffing Calculator'!E$8:E23500,0)), "Not In Budget"),"")</f>
        <v/>
      </c>
      <c r="I18342" s="184"/>
      <c r="J18342" s="184"/>
      <c r="K18342" s="184"/>
      <c r="L18342" s="183"/>
    </row>
    <row r="18343">
      <c r="A18343" s="454"/>
      <c r="B18343" s="927"/>
      <c r="C18343" s="580"/>
      <c r="D18343" s="939"/>
      <c r="E18343" s="940"/>
      <c r="F18343" s="941"/>
      <c r="G18343" s="937" t="str">
        <f t="array" ref="G18343">xlookup(F18343,'Internal Staffing Calculator'!E:E,'Internal Staffing Calculator'!C:C,"")</f>
        <v/>
      </c>
      <c r="H18343" s="932" t="str">
        <f t="array" ref="H18343">if(F18343&lt;&gt;"", iferror(index('Internal Staffing Calculator'!B$8:B23500,match(F18343,'Internal Staffing Calculator'!E$8:E23500,0)), "Not In Budget"),"")</f>
        <v/>
      </c>
      <c r="I18343" s="184"/>
      <c r="J18343" s="184"/>
      <c r="K18343" s="184"/>
      <c r="L18343" s="183"/>
    </row>
    <row r="18344">
      <c r="A18344" s="454"/>
      <c r="B18344" s="927"/>
      <c r="C18344" s="580"/>
      <c r="D18344" s="939"/>
      <c r="E18344" s="940"/>
      <c r="F18344" s="941"/>
      <c r="G18344" s="937" t="str">
        <f t="array" ref="G18344">xlookup(F18344,'Internal Staffing Calculator'!E:E,'Internal Staffing Calculator'!C:C,"")</f>
        <v/>
      </c>
      <c r="H18344" s="932" t="str">
        <f t="array" ref="H18344">if(F18344&lt;&gt;"", iferror(index('Internal Staffing Calculator'!B$8:B23500,match(F18344,'Internal Staffing Calculator'!E$8:E23500,0)), "Not In Budget"),"")</f>
        <v/>
      </c>
      <c r="I18344" s="184"/>
      <c r="J18344" s="184"/>
      <c r="K18344" s="184"/>
      <c r="L18344" s="183"/>
    </row>
    <row r="18345">
      <c r="A18345" s="454"/>
      <c r="B18345" s="927"/>
      <c r="C18345" s="580"/>
      <c r="D18345" s="939"/>
      <c r="E18345" s="940"/>
      <c r="F18345" s="941"/>
      <c r="G18345" s="937" t="str">
        <f t="array" ref="G18345">xlookup(F18345,'Internal Staffing Calculator'!E:E,'Internal Staffing Calculator'!C:C,"")</f>
        <v/>
      </c>
      <c r="H18345" s="932" t="str">
        <f t="array" ref="H18345">if(F18345&lt;&gt;"", iferror(index('Internal Staffing Calculator'!B$8:B23500,match(F18345,'Internal Staffing Calculator'!E$8:E23500,0)), "Not In Budget"),"")</f>
        <v/>
      </c>
      <c r="I18345" s="184"/>
      <c r="J18345" s="184"/>
      <c r="K18345" s="184"/>
      <c r="L18345" s="183"/>
    </row>
    <row r="18346">
      <c r="A18346" s="454"/>
      <c r="B18346" s="927"/>
      <c r="C18346" s="580"/>
      <c r="D18346" s="939"/>
      <c r="E18346" s="940"/>
      <c r="F18346" s="941"/>
      <c r="G18346" s="937" t="str">
        <f t="array" ref="G18346">xlookup(F18346,'Internal Staffing Calculator'!E:E,'Internal Staffing Calculator'!C:C,"")</f>
        <v/>
      </c>
      <c r="H18346" s="932" t="str">
        <f t="array" ref="H18346">if(F18346&lt;&gt;"", iferror(index('Internal Staffing Calculator'!B$8:B23500,match(F18346,'Internal Staffing Calculator'!E$8:E23500,0)), "Not In Budget"),"")</f>
        <v/>
      </c>
      <c r="I18346" s="184"/>
      <c r="J18346" s="184"/>
      <c r="K18346" s="184"/>
      <c r="L18346" s="183"/>
    </row>
    <row r="18347">
      <c r="A18347" s="454"/>
      <c r="B18347" s="927"/>
      <c r="C18347" s="580"/>
      <c r="D18347" s="939"/>
      <c r="E18347" s="940"/>
      <c r="F18347" s="941"/>
      <c r="G18347" s="937" t="str">
        <f t="array" ref="G18347">xlookup(F18347,'Internal Staffing Calculator'!E:E,'Internal Staffing Calculator'!C:C,"")</f>
        <v/>
      </c>
      <c r="H18347" s="932" t="str">
        <f t="array" ref="H18347">if(F18347&lt;&gt;"", iferror(index('Internal Staffing Calculator'!B$8:B23500,match(F18347,'Internal Staffing Calculator'!E$8:E23500,0)), "Not In Budget"),"")</f>
        <v/>
      </c>
      <c r="I18347" s="184"/>
      <c r="J18347" s="184"/>
      <c r="K18347" s="184"/>
      <c r="L18347" s="183"/>
    </row>
    <row r="18348">
      <c r="A18348" s="454"/>
      <c r="B18348" s="927"/>
      <c r="C18348" s="580"/>
      <c r="D18348" s="939"/>
      <c r="E18348" s="940"/>
      <c r="F18348" s="941"/>
      <c r="G18348" s="937" t="str">
        <f t="array" ref="G18348">xlookup(F18348,'Internal Staffing Calculator'!E:E,'Internal Staffing Calculator'!C:C,"")</f>
        <v/>
      </c>
      <c r="H18348" s="932" t="str">
        <f t="array" ref="H18348">if(F18348&lt;&gt;"", iferror(index('Internal Staffing Calculator'!B$8:B23500,match(F18348,'Internal Staffing Calculator'!E$8:E23500,0)), "Not In Budget"),"")</f>
        <v/>
      </c>
      <c r="I18348" s="184"/>
      <c r="J18348" s="184"/>
      <c r="K18348" s="184"/>
      <c r="L18348" s="183"/>
    </row>
    <row r="18349">
      <c r="A18349" s="454"/>
      <c r="B18349" s="927"/>
      <c r="C18349" s="580"/>
      <c r="D18349" s="939"/>
      <c r="E18349" s="940"/>
      <c r="F18349" s="941"/>
      <c r="G18349" s="937" t="str">
        <f t="array" ref="G18349">xlookup(F18349,'Internal Staffing Calculator'!E:E,'Internal Staffing Calculator'!C:C,"")</f>
        <v/>
      </c>
      <c r="H18349" s="932" t="str">
        <f t="array" ref="H18349">if(F18349&lt;&gt;"", iferror(index('Internal Staffing Calculator'!B$8:B23500,match(F18349,'Internal Staffing Calculator'!E$8:E23500,0)), "Not In Budget"),"")</f>
        <v/>
      </c>
      <c r="I18349" s="184"/>
      <c r="J18349" s="184"/>
      <c r="K18349" s="184"/>
      <c r="L18349" s="183"/>
    </row>
    <row r="18350">
      <c r="A18350" s="454"/>
      <c r="B18350" s="927"/>
      <c r="C18350" s="580"/>
      <c r="D18350" s="939"/>
      <c r="E18350" s="940"/>
      <c r="F18350" s="941"/>
      <c r="G18350" s="937" t="str">
        <f t="array" ref="G18350">xlookup(F18350,'Internal Staffing Calculator'!E:E,'Internal Staffing Calculator'!C:C,"")</f>
        <v/>
      </c>
      <c r="H18350" s="932" t="str">
        <f t="array" ref="H18350">if(F18350&lt;&gt;"", iferror(index('Internal Staffing Calculator'!B$8:B23500,match(F18350,'Internal Staffing Calculator'!E$8:E23500,0)), "Not In Budget"),"")</f>
        <v/>
      </c>
      <c r="I18350" s="184"/>
      <c r="J18350" s="184"/>
      <c r="K18350" s="184"/>
      <c r="L18350" s="183"/>
    </row>
    <row r="18351">
      <c r="A18351" s="454"/>
      <c r="B18351" s="927"/>
      <c r="C18351" s="580"/>
      <c r="D18351" s="939"/>
      <c r="E18351" s="940"/>
      <c r="F18351" s="941"/>
      <c r="G18351" s="937" t="str">
        <f t="array" ref="G18351">xlookup(F18351,'Internal Staffing Calculator'!E:E,'Internal Staffing Calculator'!C:C,"")</f>
        <v/>
      </c>
      <c r="H18351" s="932" t="str">
        <f t="array" ref="H18351">if(F18351&lt;&gt;"", iferror(index('Internal Staffing Calculator'!B$8:B23500,match(F18351,'Internal Staffing Calculator'!E$8:E23500,0)), "Not In Budget"),"")</f>
        <v/>
      </c>
      <c r="I18351" s="184"/>
      <c r="J18351" s="184"/>
      <c r="K18351" s="184"/>
      <c r="L18351" s="183"/>
    </row>
    <row r="18352">
      <c r="A18352" s="454"/>
      <c r="B18352" s="927"/>
      <c r="C18352" s="580"/>
      <c r="D18352" s="939"/>
      <c r="E18352" s="940"/>
      <c r="F18352" s="941"/>
      <c r="G18352" s="937" t="str">
        <f t="array" ref="G18352">xlookup(F18352,'Internal Staffing Calculator'!E:E,'Internal Staffing Calculator'!C:C,"")</f>
        <v/>
      </c>
      <c r="H18352" s="932" t="str">
        <f t="array" ref="H18352">if(F18352&lt;&gt;"", iferror(index('Internal Staffing Calculator'!B$8:B23500,match(F18352,'Internal Staffing Calculator'!E$8:E23500,0)), "Not In Budget"),"")</f>
        <v/>
      </c>
      <c r="I18352" s="184"/>
      <c r="J18352" s="184"/>
      <c r="K18352" s="184"/>
      <c r="L18352" s="183"/>
    </row>
    <row r="18353">
      <c r="A18353" s="454"/>
      <c r="B18353" s="927"/>
      <c r="C18353" s="580"/>
      <c r="D18353" s="939"/>
      <c r="E18353" s="940"/>
      <c r="F18353" s="941"/>
      <c r="G18353" s="937" t="str">
        <f t="array" ref="G18353">xlookup(F18353,'Internal Staffing Calculator'!E:E,'Internal Staffing Calculator'!C:C,"")</f>
        <v/>
      </c>
      <c r="H18353" s="932" t="str">
        <f t="array" ref="H18353">if(F18353&lt;&gt;"", iferror(index('Internal Staffing Calculator'!B$8:B23500,match(F18353,'Internal Staffing Calculator'!E$8:E23500,0)), "Not In Budget"),"")</f>
        <v/>
      </c>
      <c r="I18353" s="184"/>
      <c r="J18353" s="184"/>
      <c r="K18353" s="184"/>
      <c r="L18353" s="183"/>
    </row>
    <row r="18354">
      <c r="A18354" s="454"/>
      <c r="B18354" s="927"/>
      <c r="C18354" s="580"/>
      <c r="D18354" s="939"/>
      <c r="E18354" s="940"/>
      <c r="F18354" s="941"/>
      <c r="G18354" s="937" t="str">
        <f t="array" ref="G18354">xlookup(F18354,'Internal Staffing Calculator'!E:E,'Internal Staffing Calculator'!C:C,"")</f>
        <v/>
      </c>
      <c r="H18354" s="932" t="str">
        <f t="array" ref="H18354">if(F18354&lt;&gt;"", iferror(index('Internal Staffing Calculator'!B$8:B23500,match(F18354,'Internal Staffing Calculator'!E$8:E23500,0)), "Not In Budget"),"")</f>
        <v/>
      </c>
      <c r="I18354" s="184"/>
      <c r="J18354" s="184"/>
      <c r="K18354" s="184"/>
      <c r="L18354" s="183"/>
    </row>
    <row r="18355">
      <c r="A18355" s="454"/>
      <c r="B18355" s="927"/>
      <c r="C18355" s="580"/>
      <c r="D18355" s="939"/>
      <c r="E18355" s="940"/>
      <c r="F18355" s="941"/>
      <c r="G18355" s="937" t="str">
        <f t="array" ref="G18355">xlookup(F18355,'Internal Staffing Calculator'!E:E,'Internal Staffing Calculator'!C:C,"")</f>
        <v/>
      </c>
      <c r="H18355" s="932" t="str">
        <f t="array" ref="H18355">if(F18355&lt;&gt;"", iferror(index('Internal Staffing Calculator'!B$8:B23500,match(F18355,'Internal Staffing Calculator'!E$8:E23500,0)), "Not In Budget"),"")</f>
        <v/>
      </c>
      <c r="I18355" s="184"/>
      <c r="J18355" s="184"/>
      <c r="K18355" s="184"/>
      <c r="L18355" s="183"/>
    </row>
    <row r="18356">
      <c r="A18356" s="454"/>
      <c r="B18356" s="927"/>
      <c r="C18356" s="580"/>
      <c r="D18356" s="939"/>
      <c r="E18356" s="940"/>
      <c r="F18356" s="941"/>
      <c r="G18356" s="937" t="str">
        <f t="array" ref="G18356">xlookup(F18356,'Internal Staffing Calculator'!E:E,'Internal Staffing Calculator'!C:C,"")</f>
        <v/>
      </c>
      <c r="H18356" s="932" t="str">
        <f t="array" ref="H18356">if(F18356&lt;&gt;"", iferror(index('Internal Staffing Calculator'!B$8:B23500,match(F18356,'Internal Staffing Calculator'!E$8:E23500,0)), "Not In Budget"),"")</f>
        <v/>
      </c>
      <c r="I18356" s="184"/>
      <c r="J18356" s="184"/>
      <c r="K18356" s="184"/>
      <c r="L18356" s="183"/>
    </row>
    <row r="18357">
      <c r="A18357" s="454"/>
      <c r="B18357" s="927"/>
      <c r="C18357" s="580"/>
      <c r="D18357" s="939"/>
      <c r="E18357" s="940"/>
      <c r="F18357" s="941"/>
      <c r="G18357" s="937" t="str">
        <f t="array" ref="G18357">xlookup(F18357,'Internal Staffing Calculator'!E:E,'Internal Staffing Calculator'!C:C,"")</f>
        <v/>
      </c>
      <c r="H18357" s="932" t="str">
        <f t="array" ref="H18357">if(F18357&lt;&gt;"", iferror(index('Internal Staffing Calculator'!B$8:B23500,match(F18357,'Internal Staffing Calculator'!E$8:E23500,0)), "Not In Budget"),"")</f>
        <v/>
      </c>
      <c r="I18357" s="184"/>
      <c r="J18357" s="184"/>
      <c r="K18357" s="184"/>
      <c r="L18357" s="183"/>
    </row>
    <row r="18358">
      <c r="A18358" s="454"/>
      <c r="B18358" s="927"/>
      <c r="C18358" s="580"/>
      <c r="D18358" s="939"/>
      <c r="E18358" s="940"/>
      <c r="F18358" s="941"/>
      <c r="G18358" s="937" t="str">
        <f t="array" ref="G18358">xlookup(F18358,'Internal Staffing Calculator'!E:E,'Internal Staffing Calculator'!C:C,"")</f>
        <v/>
      </c>
      <c r="H18358" s="932" t="str">
        <f t="array" ref="H18358">if(F18358&lt;&gt;"", iferror(index('Internal Staffing Calculator'!B$8:B23500,match(F18358,'Internal Staffing Calculator'!E$8:E23500,0)), "Not In Budget"),"")</f>
        <v/>
      </c>
      <c r="I18358" s="184"/>
      <c r="J18358" s="184"/>
      <c r="K18358" s="184"/>
      <c r="L18358" s="183"/>
    </row>
    <row r="18359">
      <c r="A18359" s="454"/>
      <c r="B18359" s="927"/>
      <c r="C18359" s="580"/>
      <c r="D18359" s="939"/>
      <c r="E18359" s="940"/>
      <c r="F18359" s="941"/>
      <c r="G18359" s="937" t="str">
        <f t="array" ref="G18359">xlookup(F18359,'Internal Staffing Calculator'!E:E,'Internal Staffing Calculator'!C:C,"")</f>
        <v/>
      </c>
      <c r="H18359" s="932" t="str">
        <f t="array" ref="H18359">if(F18359&lt;&gt;"", iferror(index('Internal Staffing Calculator'!B$8:B23500,match(F18359,'Internal Staffing Calculator'!E$8:E23500,0)), "Not In Budget"),"")</f>
        <v/>
      </c>
      <c r="I18359" s="184"/>
      <c r="J18359" s="184"/>
      <c r="K18359" s="184"/>
      <c r="L18359" s="183"/>
    </row>
    <row r="18360">
      <c r="A18360" s="454"/>
      <c r="B18360" s="927"/>
      <c r="C18360" s="580"/>
      <c r="D18360" s="939"/>
      <c r="E18360" s="940"/>
      <c r="F18360" s="941"/>
      <c r="G18360" s="937" t="str">
        <f t="array" ref="G18360">xlookup(F18360,'Internal Staffing Calculator'!E:E,'Internal Staffing Calculator'!C:C,"")</f>
        <v/>
      </c>
      <c r="H18360" s="932" t="str">
        <f t="array" ref="H18360">if(F18360&lt;&gt;"", iferror(index('Internal Staffing Calculator'!B$8:B23500,match(F18360,'Internal Staffing Calculator'!E$8:E23500,0)), "Not In Budget"),"")</f>
        <v/>
      </c>
      <c r="I18360" s="184"/>
      <c r="J18360" s="184"/>
      <c r="K18360" s="184"/>
      <c r="L18360" s="183"/>
    </row>
    <row r="18361">
      <c r="A18361" s="454"/>
      <c r="B18361" s="927"/>
      <c r="C18361" s="580"/>
      <c r="D18361" s="939"/>
      <c r="E18361" s="940"/>
      <c r="F18361" s="941"/>
      <c r="G18361" s="937" t="str">
        <f t="array" ref="G18361">xlookup(F18361,'Internal Staffing Calculator'!E:E,'Internal Staffing Calculator'!C:C,"")</f>
        <v/>
      </c>
      <c r="H18361" s="932" t="str">
        <f t="array" ref="H18361">if(F18361&lt;&gt;"", iferror(index('Internal Staffing Calculator'!B$8:B23500,match(F18361,'Internal Staffing Calculator'!E$8:E23500,0)), "Not In Budget"),"")</f>
        <v/>
      </c>
      <c r="I18361" s="184"/>
      <c r="J18361" s="184"/>
      <c r="K18361" s="184"/>
      <c r="L18361" s="183"/>
    </row>
    <row r="18362">
      <c r="A18362" s="454"/>
      <c r="B18362" s="927"/>
      <c r="C18362" s="580"/>
      <c r="D18362" s="939"/>
      <c r="E18362" s="940"/>
      <c r="F18362" s="941"/>
      <c r="G18362" s="937" t="str">
        <f t="array" ref="G18362">xlookup(F18362,'Internal Staffing Calculator'!E:E,'Internal Staffing Calculator'!C:C,"")</f>
        <v/>
      </c>
      <c r="H18362" s="932" t="str">
        <f t="array" ref="H18362">if(F18362&lt;&gt;"", iferror(index('Internal Staffing Calculator'!B$8:B23500,match(F18362,'Internal Staffing Calculator'!E$8:E23500,0)), "Not In Budget"),"")</f>
        <v/>
      </c>
      <c r="I18362" s="184"/>
      <c r="J18362" s="184"/>
      <c r="K18362" s="184"/>
      <c r="L18362" s="183"/>
    </row>
    <row r="18363">
      <c r="A18363" s="454"/>
      <c r="B18363" s="927"/>
      <c r="C18363" s="580"/>
      <c r="D18363" s="939"/>
      <c r="E18363" s="940"/>
      <c r="F18363" s="941"/>
      <c r="G18363" s="937" t="str">
        <f t="array" ref="G18363">xlookup(F18363,'Internal Staffing Calculator'!E:E,'Internal Staffing Calculator'!C:C,"")</f>
        <v/>
      </c>
      <c r="H18363" s="932" t="str">
        <f t="array" ref="H18363">if(F18363&lt;&gt;"", iferror(index('Internal Staffing Calculator'!B$8:B23500,match(F18363,'Internal Staffing Calculator'!E$8:E23500,0)), "Not In Budget"),"")</f>
        <v/>
      </c>
      <c r="I18363" s="184"/>
      <c r="J18363" s="184"/>
      <c r="K18363" s="184"/>
      <c r="L18363" s="183"/>
    </row>
    <row r="18364">
      <c r="A18364" s="454"/>
      <c r="B18364" s="927"/>
      <c r="C18364" s="580"/>
      <c r="D18364" s="939"/>
      <c r="E18364" s="940"/>
      <c r="F18364" s="941"/>
      <c r="G18364" s="937" t="str">
        <f t="array" ref="G18364">xlookup(F18364,'Internal Staffing Calculator'!E:E,'Internal Staffing Calculator'!C:C,"")</f>
        <v/>
      </c>
      <c r="H18364" s="932" t="str">
        <f t="array" ref="H18364">if(F18364&lt;&gt;"", iferror(index('Internal Staffing Calculator'!B$8:B23500,match(F18364,'Internal Staffing Calculator'!E$8:E23500,0)), "Not In Budget"),"")</f>
        <v/>
      </c>
      <c r="I18364" s="184"/>
      <c r="J18364" s="184"/>
      <c r="K18364" s="184"/>
      <c r="L18364" s="183"/>
    </row>
    <row r="18365">
      <c r="A18365" s="454"/>
      <c r="B18365" s="927"/>
      <c r="C18365" s="580"/>
      <c r="D18365" s="939"/>
      <c r="E18365" s="940"/>
      <c r="F18365" s="941"/>
      <c r="G18365" s="937" t="str">
        <f t="array" ref="G18365">xlookup(F18365,'Internal Staffing Calculator'!E:E,'Internal Staffing Calculator'!C:C,"")</f>
        <v/>
      </c>
      <c r="H18365" s="932" t="str">
        <f t="array" ref="H18365">if(F18365&lt;&gt;"", iferror(index('Internal Staffing Calculator'!B$8:B23500,match(F18365,'Internal Staffing Calculator'!E$8:E23500,0)), "Not In Budget"),"")</f>
        <v/>
      </c>
      <c r="I18365" s="184"/>
      <c r="J18365" s="184"/>
      <c r="K18365" s="184"/>
      <c r="L18365" s="183"/>
    </row>
    <row r="18366">
      <c r="A18366" s="454"/>
      <c r="B18366" s="927"/>
      <c r="C18366" s="580"/>
      <c r="D18366" s="939"/>
      <c r="E18366" s="940"/>
      <c r="F18366" s="941"/>
      <c r="G18366" s="937" t="str">
        <f t="array" ref="G18366">xlookup(F18366,'Internal Staffing Calculator'!E:E,'Internal Staffing Calculator'!C:C,"")</f>
        <v/>
      </c>
      <c r="H18366" s="932" t="str">
        <f t="array" ref="H18366">if(F18366&lt;&gt;"", iferror(index('Internal Staffing Calculator'!B$8:B23500,match(F18366,'Internal Staffing Calculator'!E$8:E23500,0)), "Not In Budget"),"")</f>
        <v/>
      </c>
      <c r="I18366" s="184"/>
      <c r="J18366" s="184"/>
      <c r="K18366" s="184"/>
      <c r="L18366" s="183"/>
    </row>
    <row r="18367">
      <c r="A18367" s="454"/>
      <c r="B18367" s="927"/>
      <c r="C18367" s="580"/>
      <c r="D18367" s="939"/>
      <c r="E18367" s="940"/>
      <c r="F18367" s="941"/>
      <c r="G18367" s="937" t="str">
        <f t="array" ref="G18367">xlookup(F18367,'Internal Staffing Calculator'!E:E,'Internal Staffing Calculator'!C:C,"")</f>
        <v/>
      </c>
      <c r="H18367" s="932" t="str">
        <f t="array" ref="H18367">if(F18367&lt;&gt;"", iferror(index('Internal Staffing Calculator'!B$8:B23500,match(F18367,'Internal Staffing Calculator'!E$8:E23500,0)), "Not In Budget"),"")</f>
        <v/>
      </c>
      <c r="I18367" s="184"/>
      <c r="J18367" s="184"/>
      <c r="K18367" s="184"/>
      <c r="L18367" s="183"/>
    </row>
    <row r="18368">
      <c r="A18368" s="454"/>
      <c r="B18368" s="927"/>
      <c r="C18368" s="580"/>
      <c r="D18368" s="939"/>
      <c r="E18368" s="940"/>
      <c r="F18368" s="941"/>
      <c r="G18368" s="937" t="str">
        <f t="array" ref="G18368">xlookup(F18368,'Internal Staffing Calculator'!E:E,'Internal Staffing Calculator'!C:C,"")</f>
        <v/>
      </c>
      <c r="H18368" s="932" t="str">
        <f t="array" ref="H18368">if(F18368&lt;&gt;"", iferror(index('Internal Staffing Calculator'!B$8:B23500,match(F18368,'Internal Staffing Calculator'!E$8:E23500,0)), "Not In Budget"),"")</f>
        <v/>
      </c>
      <c r="I18368" s="184"/>
      <c r="J18368" s="184"/>
      <c r="K18368" s="184"/>
      <c r="L18368" s="183"/>
    </row>
    <row r="18369">
      <c r="A18369" s="454"/>
      <c r="B18369" s="927"/>
      <c r="C18369" s="580"/>
      <c r="D18369" s="939"/>
      <c r="E18369" s="940"/>
      <c r="F18369" s="941"/>
      <c r="G18369" s="937" t="str">
        <f t="array" ref="G18369">xlookup(F18369,'Internal Staffing Calculator'!E:E,'Internal Staffing Calculator'!C:C,"")</f>
        <v/>
      </c>
      <c r="H18369" s="932" t="str">
        <f t="array" ref="H18369">if(F18369&lt;&gt;"", iferror(index('Internal Staffing Calculator'!B$8:B23500,match(F18369,'Internal Staffing Calculator'!E$8:E23500,0)), "Not In Budget"),"")</f>
        <v/>
      </c>
      <c r="I18369" s="184"/>
      <c r="J18369" s="184"/>
      <c r="K18369" s="184"/>
      <c r="L18369" s="183"/>
    </row>
    <row r="18370">
      <c r="A18370" s="454"/>
      <c r="B18370" s="927"/>
      <c r="C18370" s="580"/>
      <c r="D18370" s="939"/>
      <c r="E18370" s="940"/>
      <c r="F18370" s="941"/>
      <c r="G18370" s="937" t="str">
        <f t="array" ref="G18370">xlookup(F18370,'Internal Staffing Calculator'!E:E,'Internal Staffing Calculator'!C:C,"")</f>
        <v/>
      </c>
      <c r="H18370" s="932" t="str">
        <f t="array" ref="H18370">if(F18370&lt;&gt;"", iferror(index('Internal Staffing Calculator'!B$8:B23500,match(F18370,'Internal Staffing Calculator'!E$8:E23500,0)), "Not In Budget"),"")</f>
        <v/>
      </c>
      <c r="I18370" s="184"/>
      <c r="J18370" s="184"/>
      <c r="K18370" s="184"/>
      <c r="L18370" s="183"/>
    </row>
    <row r="18371">
      <c r="A18371" s="454"/>
      <c r="B18371" s="927"/>
      <c r="C18371" s="580"/>
      <c r="D18371" s="939"/>
      <c r="E18371" s="940"/>
      <c r="F18371" s="941"/>
      <c r="G18371" s="937" t="str">
        <f t="array" ref="G18371">xlookup(F18371,'Internal Staffing Calculator'!E:E,'Internal Staffing Calculator'!C:C,"")</f>
        <v/>
      </c>
      <c r="H18371" s="932" t="str">
        <f t="array" ref="H18371">if(F18371&lt;&gt;"", iferror(index('Internal Staffing Calculator'!B$8:B23500,match(F18371,'Internal Staffing Calculator'!E$8:E23500,0)), "Not In Budget"),"")</f>
        <v/>
      </c>
      <c r="I18371" s="184"/>
      <c r="J18371" s="184"/>
      <c r="K18371" s="184"/>
      <c r="L18371" s="183"/>
    </row>
    <row r="18372">
      <c r="A18372" s="454"/>
      <c r="B18372" s="927"/>
      <c r="C18372" s="580"/>
      <c r="D18372" s="939"/>
      <c r="E18372" s="940"/>
      <c r="F18372" s="941"/>
      <c r="G18372" s="937" t="str">
        <f t="array" ref="G18372">xlookup(F18372,'Internal Staffing Calculator'!E:E,'Internal Staffing Calculator'!C:C,"")</f>
        <v/>
      </c>
      <c r="H18372" s="932" t="str">
        <f t="array" ref="H18372">if(F18372&lt;&gt;"", iferror(index('Internal Staffing Calculator'!B$8:B23500,match(F18372,'Internal Staffing Calculator'!E$8:E23500,0)), "Not In Budget"),"")</f>
        <v/>
      </c>
      <c r="I18372" s="184"/>
      <c r="J18372" s="184"/>
      <c r="K18372" s="184"/>
      <c r="L18372" s="183"/>
    </row>
    <row r="18373">
      <c r="A18373" s="454"/>
      <c r="B18373" s="927"/>
      <c r="C18373" s="580"/>
      <c r="D18373" s="939"/>
      <c r="E18373" s="940"/>
      <c r="F18373" s="941"/>
      <c r="G18373" s="937" t="str">
        <f t="array" ref="G18373">xlookup(F18373,'Internal Staffing Calculator'!E:E,'Internal Staffing Calculator'!C:C,"")</f>
        <v/>
      </c>
      <c r="H18373" s="932" t="str">
        <f t="array" ref="H18373">if(F18373&lt;&gt;"", iferror(index('Internal Staffing Calculator'!B$8:B23500,match(F18373,'Internal Staffing Calculator'!E$8:E23500,0)), "Not In Budget"),"")</f>
        <v/>
      </c>
      <c r="I18373" s="184"/>
      <c r="J18373" s="184"/>
      <c r="K18373" s="184"/>
      <c r="L18373" s="183"/>
    </row>
    <row r="18374">
      <c r="A18374" s="454"/>
      <c r="B18374" s="927"/>
      <c r="C18374" s="580"/>
      <c r="D18374" s="939"/>
      <c r="E18374" s="940"/>
      <c r="F18374" s="941"/>
      <c r="G18374" s="937" t="str">
        <f t="array" ref="G18374">xlookup(F18374,'Internal Staffing Calculator'!E:E,'Internal Staffing Calculator'!C:C,"")</f>
        <v/>
      </c>
      <c r="H18374" s="932" t="str">
        <f t="array" ref="H18374">if(F18374&lt;&gt;"", iferror(index('Internal Staffing Calculator'!B$8:B23500,match(F18374,'Internal Staffing Calculator'!E$8:E23500,0)), "Not In Budget"),"")</f>
        <v/>
      </c>
      <c r="I18374" s="184"/>
      <c r="J18374" s="184"/>
      <c r="K18374" s="184"/>
      <c r="L18374" s="183"/>
    </row>
    <row r="18375">
      <c r="A18375" s="454"/>
      <c r="B18375" s="927"/>
      <c r="C18375" s="580"/>
      <c r="D18375" s="939"/>
      <c r="E18375" s="940"/>
      <c r="F18375" s="941"/>
      <c r="G18375" s="937" t="str">
        <f t="array" ref="G18375">xlookup(F18375,'Internal Staffing Calculator'!E:E,'Internal Staffing Calculator'!C:C,"")</f>
        <v/>
      </c>
      <c r="H18375" s="932" t="str">
        <f t="array" ref="H18375">if(F18375&lt;&gt;"", iferror(index('Internal Staffing Calculator'!B$8:B23500,match(F18375,'Internal Staffing Calculator'!E$8:E23500,0)), "Not In Budget"),"")</f>
        <v/>
      </c>
      <c r="I18375" s="184"/>
      <c r="J18375" s="184"/>
      <c r="K18375" s="184"/>
      <c r="L18375" s="183"/>
    </row>
    <row r="18376">
      <c r="A18376" s="454"/>
      <c r="B18376" s="927"/>
      <c r="C18376" s="580"/>
      <c r="D18376" s="939"/>
      <c r="E18376" s="940"/>
      <c r="F18376" s="941"/>
      <c r="G18376" s="937" t="str">
        <f t="array" ref="G18376">xlookup(F18376,'Internal Staffing Calculator'!E:E,'Internal Staffing Calculator'!C:C,"")</f>
        <v/>
      </c>
      <c r="H18376" s="932" t="str">
        <f t="array" ref="H18376">if(F18376&lt;&gt;"", iferror(index('Internal Staffing Calculator'!B$8:B23500,match(F18376,'Internal Staffing Calculator'!E$8:E23500,0)), "Not In Budget"),"")</f>
        <v/>
      </c>
      <c r="I18376" s="184"/>
      <c r="J18376" s="184"/>
      <c r="K18376" s="184"/>
      <c r="L18376" s="183"/>
    </row>
    <row r="18377">
      <c r="A18377" s="454"/>
      <c r="B18377" s="927"/>
      <c r="C18377" s="580"/>
      <c r="D18377" s="939"/>
      <c r="E18377" s="940"/>
      <c r="F18377" s="941"/>
      <c r="G18377" s="937" t="str">
        <f t="array" ref="G18377">xlookup(F18377,'Internal Staffing Calculator'!E:E,'Internal Staffing Calculator'!C:C,"")</f>
        <v/>
      </c>
      <c r="H18377" s="932" t="str">
        <f t="array" ref="H18377">if(F18377&lt;&gt;"", iferror(index('Internal Staffing Calculator'!B$8:B23500,match(F18377,'Internal Staffing Calculator'!E$8:E23500,0)), "Not In Budget"),"")</f>
        <v/>
      </c>
      <c r="I18377" s="184"/>
      <c r="J18377" s="184"/>
      <c r="K18377" s="184"/>
      <c r="L18377" s="183"/>
    </row>
    <row r="18378">
      <c r="A18378" s="454"/>
      <c r="B18378" s="927"/>
      <c r="C18378" s="580"/>
      <c r="D18378" s="939"/>
      <c r="E18378" s="940"/>
      <c r="F18378" s="941"/>
      <c r="G18378" s="937" t="str">
        <f t="array" ref="G18378">xlookup(F18378,'Internal Staffing Calculator'!E:E,'Internal Staffing Calculator'!C:C,"")</f>
        <v/>
      </c>
      <c r="H18378" s="932" t="str">
        <f t="array" ref="H18378">if(F18378&lt;&gt;"", iferror(index('Internal Staffing Calculator'!B$8:B23500,match(F18378,'Internal Staffing Calculator'!E$8:E23500,0)), "Not In Budget"),"")</f>
        <v/>
      </c>
      <c r="I18378" s="184"/>
      <c r="J18378" s="184"/>
      <c r="K18378" s="184"/>
      <c r="L18378" s="183"/>
    </row>
    <row r="18379">
      <c r="A18379" s="454"/>
      <c r="B18379" s="927"/>
      <c r="C18379" s="580"/>
      <c r="D18379" s="939"/>
      <c r="E18379" s="940"/>
      <c r="F18379" s="941"/>
      <c r="G18379" s="937" t="str">
        <f t="array" ref="G18379">xlookup(F18379,'Internal Staffing Calculator'!E:E,'Internal Staffing Calculator'!C:C,"")</f>
        <v/>
      </c>
      <c r="H18379" s="932" t="str">
        <f t="array" ref="H18379">if(F18379&lt;&gt;"", iferror(index('Internal Staffing Calculator'!B$8:B23500,match(F18379,'Internal Staffing Calculator'!E$8:E23500,0)), "Not In Budget"),"")</f>
        <v/>
      </c>
      <c r="I18379" s="184"/>
      <c r="J18379" s="184"/>
      <c r="K18379" s="184"/>
      <c r="L18379" s="183"/>
    </row>
    <row r="18380">
      <c r="A18380" s="454"/>
      <c r="B18380" s="927"/>
      <c r="C18380" s="580"/>
      <c r="D18380" s="939"/>
      <c r="E18380" s="940"/>
      <c r="F18380" s="941"/>
      <c r="G18380" s="937" t="str">
        <f t="array" ref="G18380">xlookup(F18380,'Internal Staffing Calculator'!E:E,'Internal Staffing Calculator'!C:C,"")</f>
        <v/>
      </c>
      <c r="H18380" s="932" t="str">
        <f t="array" ref="H18380">if(F18380&lt;&gt;"", iferror(index('Internal Staffing Calculator'!B$8:B23500,match(F18380,'Internal Staffing Calculator'!E$8:E23500,0)), "Not In Budget"),"")</f>
        <v/>
      </c>
      <c r="I18380" s="184"/>
      <c r="J18380" s="184"/>
      <c r="K18380" s="184"/>
      <c r="L18380" s="183"/>
    </row>
    <row r="18381">
      <c r="A18381" s="454"/>
      <c r="B18381" s="927"/>
      <c r="C18381" s="580"/>
      <c r="D18381" s="939"/>
      <c r="E18381" s="940"/>
      <c r="F18381" s="941"/>
      <c r="G18381" s="937" t="str">
        <f t="array" ref="G18381">xlookup(F18381,'Internal Staffing Calculator'!E:E,'Internal Staffing Calculator'!C:C,"")</f>
        <v/>
      </c>
      <c r="H18381" s="932" t="str">
        <f t="array" ref="H18381">if(F18381&lt;&gt;"", iferror(index('Internal Staffing Calculator'!B$8:B23500,match(F18381,'Internal Staffing Calculator'!E$8:E23500,0)), "Not In Budget"),"")</f>
        <v/>
      </c>
      <c r="I18381" s="184"/>
      <c r="J18381" s="184"/>
      <c r="K18381" s="184"/>
      <c r="L18381" s="183"/>
    </row>
    <row r="18382">
      <c r="A18382" s="454"/>
      <c r="B18382" s="927"/>
      <c r="C18382" s="580"/>
      <c r="D18382" s="939"/>
      <c r="E18382" s="940"/>
      <c r="F18382" s="941"/>
      <c r="G18382" s="937" t="str">
        <f t="array" ref="G18382">xlookup(F18382,'Internal Staffing Calculator'!E:E,'Internal Staffing Calculator'!C:C,"")</f>
        <v/>
      </c>
      <c r="H18382" s="932" t="str">
        <f t="array" ref="H18382">if(F18382&lt;&gt;"", iferror(index('Internal Staffing Calculator'!B$8:B23500,match(F18382,'Internal Staffing Calculator'!E$8:E23500,0)), "Not In Budget"),"")</f>
        <v/>
      </c>
      <c r="I18382" s="184"/>
      <c r="J18382" s="184"/>
      <c r="K18382" s="184"/>
      <c r="L18382" s="183"/>
    </row>
    <row r="18383">
      <c r="A18383" s="454"/>
      <c r="B18383" s="927"/>
      <c r="C18383" s="580"/>
      <c r="D18383" s="939"/>
      <c r="E18383" s="940"/>
      <c r="F18383" s="941"/>
      <c r="G18383" s="937" t="str">
        <f t="array" ref="G18383">xlookup(F18383,'Internal Staffing Calculator'!E:E,'Internal Staffing Calculator'!C:C,"")</f>
        <v/>
      </c>
      <c r="H18383" s="932" t="str">
        <f t="array" ref="H18383">if(F18383&lt;&gt;"", iferror(index('Internal Staffing Calculator'!B$8:B23500,match(F18383,'Internal Staffing Calculator'!E$8:E23500,0)), "Not In Budget"),"")</f>
        <v/>
      </c>
      <c r="I18383" s="184"/>
      <c r="J18383" s="184"/>
      <c r="K18383" s="184"/>
      <c r="L18383" s="183"/>
    </row>
    <row r="18384">
      <c r="A18384" s="454"/>
      <c r="B18384" s="927"/>
      <c r="C18384" s="580"/>
      <c r="D18384" s="939"/>
      <c r="E18384" s="940"/>
      <c r="F18384" s="941"/>
      <c r="G18384" s="937" t="str">
        <f t="array" ref="G18384">xlookup(F18384,'Internal Staffing Calculator'!E:E,'Internal Staffing Calculator'!C:C,"")</f>
        <v/>
      </c>
      <c r="H18384" s="932" t="str">
        <f t="array" ref="H18384">if(F18384&lt;&gt;"", iferror(index('Internal Staffing Calculator'!B$8:B23500,match(F18384,'Internal Staffing Calculator'!E$8:E23500,0)), "Not In Budget"),"")</f>
        <v/>
      </c>
      <c r="I18384" s="184"/>
      <c r="J18384" s="184"/>
      <c r="K18384" s="184"/>
      <c r="L18384" s="183"/>
    </row>
    <row r="18385">
      <c r="A18385" s="454"/>
      <c r="B18385" s="927"/>
      <c r="C18385" s="580"/>
      <c r="D18385" s="939"/>
      <c r="E18385" s="940"/>
      <c r="F18385" s="941"/>
      <c r="G18385" s="937" t="str">
        <f t="array" ref="G18385">xlookup(F18385,'Internal Staffing Calculator'!E:E,'Internal Staffing Calculator'!C:C,"")</f>
        <v/>
      </c>
      <c r="H18385" s="932" t="str">
        <f t="array" ref="H18385">if(F18385&lt;&gt;"", iferror(index('Internal Staffing Calculator'!B$8:B23500,match(F18385,'Internal Staffing Calculator'!E$8:E23500,0)), "Not In Budget"),"")</f>
        <v/>
      </c>
      <c r="I18385" s="184"/>
      <c r="J18385" s="184"/>
      <c r="K18385" s="184"/>
      <c r="L18385" s="183"/>
    </row>
    <row r="18386">
      <c r="A18386" s="454"/>
      <c r="B18386" s="927"/>
      <c r="C18386" s="580"/>
      <c r="D18386" s="939"/>
      <c r="E18386" s="940"/>
      <c r="F18386" s="941"/>
      <c r="G18386" s="937" t="str">
        <f t="array" ref="G18386">xlookup(F18386,'Internal Staffing Calculator'!E:E,'Internal Staffing Calculator'!C:C,"")</f>
        <v/>
      </c>
      <c r="H18386" s="932" t="str">
        <f t="array" ref="H18386">if(F18386&lt;&gt;"", iferror(index('Internal Staffing Calculator'!B$8:B23500,match(F18386,'Internal Staffing Calculator'!E$8:E23500,0)), "Not In Budget"),"")</f>
        <v/>
      </c>
      <c r="I18386" s="184"/>
      <c r="J18386" s="184"/>
      <c r="K18386" s="184"/>
      <c r="L18386" s="183"/>
    </row>
    <row r="18387">
      <c r="A18387" s="454"/>
      <c r="B18387" s="927"/>
      <c r="C18387" s="580"/>
      <c r="D18387" s="939"/>
      <c r="E18387" s="940"/>
      <c r="F18387" s="941"/>
      <c r="G18387" s="937" t="str">
        <f t="array" ref="G18387">xlookup(F18387,'Internal Staffing Calculator'!E:E,'Internal Staffing Calculator'!C:C,"")</f>
        <v/>
      </c>
      <c r="H18387" s="932" t="str">
        <f t="array" ref="H18387">if(F18387&lt;&gt;"", iferror(index('Internal Staffing Calculator'!B$8:B23500,match(F18387,'Internal Staffing Calculator'!E$8:E23500,0)), "Not In Budget"),"")</f>
        <v/>
      </c>
      <c r="I18387" s="184"/>
      <c r="J18387" s="184"/>
      <c r="K18387" s="184"/>
      <c r="L18387" s="183"/>
    </row>
    <row r="18388">
      <c r="A18388" s="454"/>
      <c r="B18388" s="927"/>
      <c r="C18388" s="580"/>
      <c r="D18388" s="939"/>
      <c r="E18388" s="940"/>
      <c r="F18388" s="941"/>
      <c r="G18388" s="937" t="str">
        <f t="array" ref="G18388">xlookup(F18388,'Internal Staffing Calculator'!E:E,'Internal Staffing Calculator'!C:C,"")</f>
        <v/>
      </c>
      <c r="H18388" s="932" t="str">
        <f t="array" ref="H18388">if(F18388&lt;&gt;"", iferror(index('Internal Staffing Calculator'!B$8:B23500,match(F18388,'Internal Staffing Calculator'!E$8:E23500,0)), "Not In Budget"),"")</f>
        <v/>
      </c>
      <c r="I18388" s="184"/>
      <c r="J18388" s="184"/>
      <c r="K18388" s="184"/>
      <c r="L18388" s="183"/>
    </row>
    <row r="18389">
      <c r="A18389" s="454"/>
      <c r="B18389" s="927"/>
      <c r="C18389" s="580"/>
      <c r="D18389" s="939"/>
      <c r="E18389" s="940"/>
      <c r="F18389" s="941"/>
      <c r="G18389" s="937" t="str">
        <f t="array" ref="G18389">xlookup(F18389,'Internal Staffing Calculator'!E:E,'Internal Staffing Calculator'!C:C,"")</f>
        <v/>
      </c>
      <c r="H18389" s="932" t="str">
        <f t="array" ref="H18389">if(F18389&lt;&gt;"", iferror(index('Internal Staffing Calculator'!B$8:B23500,match(F18389,'Internal Staffing Calculator'!E$8:E23500,0)), "Not In Budget"),"")</f>
        <v/>
      </c>
      <c r="I18389" s="184"/>
      <c r="J18389" s="184"/>
      <c r="K18389" s="184"/>
      <c r="L18389" s="183"/>
    </row>
    <row r="18390">
      <c r="A18390" s="454"/>
      <c r="B18390" s="927"/>
      <c r="C18390" s="580"/>
      <c r="D18390" s="939"/>
      <c r="E18390" s="940"/>
      <c r="F18390" s="941"/>
      <c r="G18390" s="937" t="str">
        <f t="array" ref="G18390">xlookup(F18390,'Internal Staffing Calculator'!E:E,'Internal Staffing Calculator'!C:C,"")</f>
        <v/>
      </c>
      <c r="H18390" s="932" t="str">
        <f t="array" ref="H18390">if(F18390&lt;&gt;"", iferror(index('Internal Staffing Calculator'!B$8:B23500,match(F18390,'Internal Staffing Calculator'!E$8:E23500,0)), "Not In Budget"),"")</f>
        <v/>
      </c>
      <c r="I18390" s="184"/>
      <c r="J18390" s="184"/>
      <c r="K18390" s="184"/>
      <c r="L18390" s="183"/>
    </row>
    <row r="18391">
      <c r="A18391" s="454"/>
      <c r="B18391" s="927"/>
      <c r="C18391" s="580"/>
      <c r="D18391" s="939"/>
      <c r="E18391" s="940"/>
      <c r="F18391" s="941"/>
      <c r="G18391" s="937" t="str">
        <f t="array" ref="G18391">xlookup(F18391,'Internal Staffing Calculator'!E:E,'Internal Staffing Calculator'!C:C,"")</f>
        <v/>
      </c>
      <c r="H18391" s="932" t="str">
        <f t="array" ref="H18391">if(F18391&lt;&gt;"", iferror(index('Internal Staffing Calculator'!B$8:B23500,match(F18391,'Internal Staffing Calculator'!E$8:E23500,0)), "Not In Budget"),"")</f>
        <v/>
      </c>
      <c r="I18391" s="184"/>
      <c r="J18391" s="184"/>
      <c r="K18391" s="184"/>
      <c r="L18391" s="183"/>
    </row>
    <row r="18392">
      <c r="A18392" s="454"/>
      <c r="B18392" s="927"/>
      <c r="C18392" s="580"/>
      <c r="D18392" s="939"/>
      <c r="E18392" s="940"/>
      <c r="F18392" s="941"/>
      <c r="G18392" s="937" t="str">
        <f t="array" ref="G18392">xlookup(F18392,'Internal Staffing Calculator'!E:E,'Internal Staffing Calculator'!C:C,"")</f>
        <v/>
      </c>
      <c r="H18392" s="932" t="str">
        <f t="array" ref="H18392">if(F18392&lt;&gt;"", iferror(index('Internal Staffing Calculator'!B$8:B23500,match(F18392,'Internal Staffing Calculator'!E$8:E23500,0)), "Not In Budget"),"")</f>
        <v/>
      </c>
      <c r="I18392" s="184"/>
      <c r="J18392" s="184"/>
      <c r="K18392" s="184"/>
      <c r="L18392" s="183"/>
    </row>
    <row r="18393">
      <c r="A18393" s="454"/>
      <c r="B18393" s="927"/>
      <c r="C18393" s="580"/>
      <c r="D18393" s="939"/>
      <c r="E18393" s="940"/>
      <c r="F18393" s="941"/>
      <c r="G18393" s="937" t="str">
        <f t="array" ref="G18393">xlookup(F18393,'Internal Staffing Calculator'!E:E,'Internal Staffing Calculator'!C:C,"")</f>
        <v/>
      </c>
      <c r="H18393" s="932" t="str">
        <f t="array" ref="H18393">if(F18393&lt;&gt;"", iferror(index('Internal Staffing Calculator'!B$8:B23500,match(F18393,'Internal Staffing Calculator'!E$8:E23500,0)), "Not In Budget"),"")</f>
        <v/>
      </c>
      <c r="I18393" s="184"/>
      <c r="J18393" s="184"/>
      <c r="K18393" s="184"/>
      <c r="L18393" s="183"/>
    </row>
    <row r="18394">
      <c r="A18394" s="454"/>
      <c r="B18394" s="927"/>
      <c r="C18394" s="580"/>
      <c r="D18394" s="939"/>
      <c r="E18394" s="940"/>
      <c r="F18394" s="941"/>
      <c r="G18394" s="937" t="str">
        <f t="array" ref="G18394">xlookup(F18394,'Internal Staffing Calculator'!E:E,'Internal Staffing Calculator'!C:C,"")</f>
        <v/>
      </c>
      <c r="H18394" s="932" t="str">
        <f t="array" ref="H18394">if(F18394&lt;&gt;"", iferror(index('Internal Staffing Calculator'!B$8:B23500,match(F18394,'Internal Staffing Calculator'!E$8:E23500,0)), "Not In Budget"),"")</f>
        <v/>
      </c>
      <c r="I18394" s="184"/>
      <c r="J18394" s="184"/>
      <c r="K18394" s="184"/>
      <c r="L18394" s="183"/>
    </row>
    <row r="18395">
      <c r="A18395" s="454"/>
      <c r="B18395" s="927"/>
      <c r="C18395" s="580"/>
      <c r="D18395" s="939"/>
      <c r="E18395" s="940"/>
      <c r="F18395" s="941"/>
      <c r="G18395" s="937" t="str">
        <f t="array" ref="G18395">xlookup(F18395,'Internal Staffing Calculator'!E:E,'Internal Staffing Calculator'!C:C,"")</f>
        <v/>
      </c>
      <c r="H18395" s="932" t="str">
        <f t="array" ref="H18395">if(F18395&lt;&gt;"", iferror(index('Internal Staffing Calculator'!B$8:B23500,match(F18395,'Internal Staffing Calculator'!E$8:E23500,0)), "Not In Budget"),"")</f>
        <v/>
      </c>
      <c r="I18395" s="184"/>
      <c r="J18395" s="184"/>
      <c r="K18395" s="184"/>
      <c r="L18395" s="183"/>
    </row>
    <row r="18396">
      <c r="A18396" s="454"/>
      <c r="B18396" s="927"/>
      <c r="C18396" s="580"/>
      <c r="D18396" s="939"/>
      <c r="E18396" s="940"/>
      <c r="F18396" s="941"/>
      <c r="G18396" s="937" t="str">
        <f t="array" ref="G18396">xlookup(F18396,'Internal Staffing Calculator'!E:E,'Internal Staffing Calculator'!C:C,"")</f>
        <v/>
      </c>
      <c r="H18396" s="932" t="str">
        <f t="array" ref="H18396">if(F18396&lt;&gt;"", iferror(index('Internal Staffing Calculator'!B$8:B23500,match(F18396,'Internal Staffing Calculator'!E$8:E23500,0)), "Not In Budget"),"")</f>
        <v/>
      </c>
      <c r="I18396" s="184"/>
      <c r="J18396" s="184"/>
      <c r="K18396" s="184"/>
      <c r="L18396" s="183"/>
    </row>
    <row r="18397">
      <c r="A18397" s="454"/>
      <c r="B18397" s="927"/>
      <c r="C18397" s="580"/>
      <c r="D18397" s="939"/>
      <c r="E18397" s="940"/>
      <c r="F18397" s="941"/>
      <c r="G18397" s="937" t="str">
        <f t="array" ref="G18397">xlookup(F18397,'Internal Staffing Calculator'!E:E,'Internal Staffing Calculator'!C:C,"")</f>
        <v/>
      </c>
      <c r="H18397" s="932" t="str">
        <f t="array" ref="H18397">if(F18397&lt;&gt;"", iferror(index('Internal Staffing Calculator'!B$8:B23500,match(F18397,'Internal Staffing Calculator'!E$8:E23500,0)), "Not In Budget"),"")</f>
        <v/>
      </c>
      <c r="I18397" s="184"/>
      <c r="J18397" s="184"/>
      <c r="K18397" s="184"/>
      <c r="L18397" s="183"/>
    </row>
    <row r="18398">
      <c r="A18398" s="454"/>
      <c r="B18398" s="927"/>
      <c r="C18398" s="580"/>
      <c r="D18398" s="939"/>
      <c r="E18398" s="940"/>
      <c r="F18398" s="941"/>
      <c r="G18398" s="937" t="str">
        <f t="array" ref="G18398">xlookup(F18398,'Internal Staffing Calculator'!E:E,'Internal Staffing Calculator'!C:C,"")</f>
        <v/>
      </c>
      <c r="H18398" s="932" t="str">
        <f t="array" ref="H18398">if(F18398&lt;&gt;"", iferror(index('Internal Staffing Calculator'!B$8:B23500,match(F18398,'Internal Staffing Calculator'!E$8:E23500,0)), "Not In Budget"),"")</f>
        <v/>
      </c>
      <c r="I18398" s="184"/>
      <c r="J18398" s="184"/>
      <c r="K18398" s="184"/>
      <c r="L18398" s="183"/>
    </row>
    <row r="18399">
      <c r="A18399" s="454"/>
      <c r="B18399" s="927"/>
      <c r="C18399" s="580"/>
      <c r="D18399" s="939"/>
      <c r="E18399" s="940"/>
      <c r="F18399" s="941"/>
      <c r="G18399" s="937" t="str">
        <f t="array" ref="G18399">xlookup(F18399,'Internal Staffing Calculator'!E:E,'Internal Staffing Calculator'!C:C,"")</f>
        <v/>
      </c>
      <c r="H18399" s="932" t="str">
        <f t="array" ref="H18399">if(F18399&lt;&gt;"", iferror(index('Internal Staffing Calculator'!B$8:B23500,match(F18399,'Internal Staffing Calculator'!E$8:E23500,0)), "Not In Budget"),"")</f>
        <v/>
      </c>
      <c r="I18399" s="184"/>
      <c r="J18399" s="184"/>
      <c r="K18399" s="184"/>
      <c r="L18399" s="183"/>
    </row>
    <row r="18400">
      <c r="A18400" s="454"/>
      <c r="B18400" s="927"/>
      <c r="C18400" s="580"/>
      <c r="D18400" s="939"/>
      <c r="E18400" s="940"/>
      <c r="F18400" s="941"/>
      <c r="G18400" s="937" t="str">
        <f t="array" ref="G18400">xlookup(F18400,'Internal Staffing Calculator'!E:E,'Internal Staffing Calculator'!C:C,"")</f>
        <v/>
      </c>
      <c r="H18400" s="932" t="str">
        <f t="array" ref="H18400">if(F18400&lt;&gt;"", iferror(index('Internal Staffing Calculator'!B$8:B23500,match(F18400,'Internal Staffing Calculator'!E$8:E23500,0)), "Not In Budget"),"")</f>
        <v/>
      </c>
      <c r="I18400" s="184"/>
      <c r="J18400" s="184"/>
      <c r="K18400" s="184"/>
      <c r="L18400" s="183"/>
    </row>
    <row r="18401">
      <c r="A18401" s="454"/>
      <c r="B18401" s="927"/>
      <c r="C18401" s="580"/>
      <c r="D18401" s="939"/>
      <c r="E18401" s="940"/>
      <c r="F18401" s="941"/>
      <c r="G18401" s="937" t="str">
        <f t="array" ref="G18401">xlookup(F18401,'Internal Staffing Calculator'!E:E,'Internal Staffing Calculator'!C:C,"")</f>
        <v/>
      </c>
      <c r="H18401" s="932" t="str">
        <f t="array" ref="H18401">if(F18401&lt;&gt;"", iferror(index('Internal Staffing Calculator'!B$8:B23500,match(F18401,'Internal Staffing Calculator'!E$8:E23500,0)), "Not In Budget"),"")</f>
        <v/>
      </c>
      <c r="I18401" s="184"/>
      <c r="J18401" s="184"/>
      <c r="K18401" s="184"/>
      <c r="L18401" s="183"/>
    </row>
    <row r="18402">
      <c r="A18402" s="454"/>
      <c r="B18402" s="927"/>
      <c r="C18402" s="580"/>
      <c r="D18402" s="939"/>
      <c r="E18402" s="940"/>
      <c r="F18402" s="941"/>
      <c r="G18402" s="937" t="str">
        <f t="array" ref="G18402">xlookup(F18402,'Internal Staffing Calculator'!E:E,'Internal Staffing Calculator'!C:C,"")</f>
        <v/>
      </c>
      <c r="H18402" s="932" t="str">
        <f t="array" ref="H18402">if(F18402&lt;&gt;"", iferror(index('Internal Staffing Calculator'!B$8:B23500,match(F18402,'Internal Staffing Calculator'!E$8:E23500,0)), "Not In Budget"),"")</f>
        <v/>
      </c>
      <c r="I18402" s="184"/>
      <c r="J18402" s="184"/>
      <c r="K18402" s="184"/>
      <c r="L18402" s="183"/>
    </row>
    <row r="18403">
      <c r="A18403" s="454"/>
      <c r="B18403" s="927"/>
      <c r="C18403" s="580"/>
      <c r="D18403" s="939"/>
      <c r="E18403" s="940"/>
      <c r="F18403" s="941"/>
      <c r="G18403" s="937" t="str">
        <f t="array" ref="G18403">xlookup(F18403,'Internal Staffing Calculator'!E:E,'Internal Staffing Calculator'!C:C,"")</f>
        <v/>
      </c>
      <c r="H18403" s="932" t="str">
        <f t="array" ref="H18403">if(F18403&lt;&gt;"", iferror(index('Internal Staffing Calculator'!B$8:B23500,match(F18403,'Internal Staffing Calculator'!E$8:E23500,0)), "Not In Budget"),"")</f>
        <v/>
      </c>
      <c r="I18403" s="184"/>
      <c r="J18403" s="184"/>
      <c r="K18403" s="184"/>
      <c r="L18403" s="183"/>
    </row>
    <row r="18404">
      <c r="A18404" s="454"/>
      <c r="B18404" s="927"/>
      <c r="C18404" s="580"/>
      <c r="D18404" s="939"/>
      <c r="E18404" s="940"/>
      <c r="F18404" s="941"/>
      <c r="G18404" s="937" t="str">
        <f t="array" ref="G18404">xlookup(F18404,'Internal Staffing Calculator'!E:E,'Internal Staffing Calculator'!C:C,"")</f>
        <v/>
      </c>
      <c r="H18404" s="932" t="str">
        <f t="array" ref="H18404">if(F18404&lt;&gt;"", iferror(index('Internal Staffing Calculator'!B$8:B23500,match(F18404,'Internal Staffing Calculator'!E$8:E23500,0)), "Not In Budget"),"")</f>
        <v/>
      </c>
      <c r="I18404" s="184"/>
      <c r="J18404" s="184"/>
      <c r="K18404" s="184"/>
      <c r="L18404" s="183"/>
    </row>
    <row r="18405">
      <c r="A18405" s="454"/>
      <c r="B18405" s="927"/>
      <c r="C18405" s="580"/>
      <c r="D18405" s="939"/>
      <c r="E18405" s="940"/>
      <c r="F18405" s="941"/>
      <c r="G18405" s="937" t="str">
        <f t="array" ref="G18405">xlookup(F18405,'Internal Staffing Calculator'!E:E,'Internal Staffing Calculator'!C:C,"")</f>
        <v/>
      </c>
      <c r="H18405" s="932" t="str">
        <f t="array" ref="H18405">if(F18405&lt;&gt;"", iferror(index('Internal Staffing Calculator'!B$8:B23500,match(F18405,'Internal Staffing Calculator'!E$8:E23500,0)), "Not In Budget"),"")</f>
        <v/>
      </c>
      <c r="I18405" s="184"/>
      <c r="J18405" s="184"/>
      <c r="K18405" s="184"/>
      <c r="L18405" s="183"/>
    </row>
    <row r="18406">
      <c r="A18406" s="454"/>
      <c r="B18406" s="927"/>
      <c r="C18406" s="580"/>
      <c r="D18406" s="939"/>
      <c r="E18406" s="940"/>
      <c r="F18406" s="941"/>
      <c r="G18406" s="937" t="str">
        <f t="array" ref="G18406">xlookup(F18406,'Internal Staffing Calculator'!E:E,'Internal Staffing Calculator'!C:C,"")</f>
        <v/>
      </c>
      <c r="H18406" s="932" t="str">
        <f t="array" ref="H18406">if(F18406&lt;&gt;"", iferror(index('Internal Staffing Calculator'!B$8:B23500,match(F18406,'Internal Staffing Calculator'!E$8:E23500,0)), "Not In Budget"),"")</f>
        <v/>
      </c>
      <c r="I18406" s="184"/>
      <c r="J18406" s="184"/>
      <c r="K18406" s="184"/>
      <c r="L18406" s="183"/>
    </row>
    <row r="18407">
      <c r="A18407" s="454"/>
      <c r="B18407" s="927"/>
      <c r="C18407" s="580"/>
      <c r="D18407" s="939"/>
      <c r="E18407" s="940"/>
      <c r="F18407" s="941"/>
      <c r="G18407" s="937" t="str">
        <f t="array" ref="G18407">xlookup(F18407,'Internal Staffing Calculator'!E:E,'Internal Staffing Calculator'!C:C,"")</f>
        <v/>
      </c>
      <c r="H18407" s="932" t="str">
        <f t="array" ref="H18407">if(F18407&lt;&gt;"", iferror(index('Internal Staffing Calculator'!B$8:B23500,match(F18407,'Internal Staffing Calculator'!E$8:E23500,0)), "Not In Budget"),"")</f>
        <v/>
      </c>
      <c r="I18407" s="184"/>
      <c r="J18407" s="184"/>
      <c r="K18407" s="184"/>
      <c r="L18407" s="183"/>
    </row>
    <row r="18408">
      <c r="A18408" s="454"/>
      <c r="B18408" s="927"/>
      <c r="C18408" s="580"/>
      <c r="D18408" s="939"/>
      <c r="E18408" s="940"/>
      <c r="F18408" s="941"/>
      <c r="G18408" s="937" t="str">
        <f t="array" ref="G18408">xlookup(F18408,'Internal Staffing Calculator'!E:E,'Internal Staffing Calculator'!C:C,"")</f>
        <v/>
      </c>
      <c r="H18408" s="932" t="str">
        <f t="array" ref="H18408">if(F18408&lt;&gt;"", iferror(index('Internal Staffing Calculator'!B$8:B23500,match(F18408,'Internal Staffing Calculator'!E$8:E23500,0)), "Not In Budget"),"")</f>
        <v/>
      </c>
      <c r="I18408" s="184"/>
      <c r="J18408" s="184"/>
      <c r="K18408" s="184"/>
      <c r="L18408" s="183"/>
    </row>
    <row r="18409">
      <c r="A18409" s="454"/>
      <c r="B18409" s="927"/>
      <c r="C18409" s="580"/>
      <c r="D18409" s="939"/>
      <c r="E18409" s="940"/>
      <c r="F18409" s="941"/>
      <c r="G18409" s="937" t="str">
        <f t="array" ref="G18409">xlookup(F18409,'Internal Staffing Calculator'!E:E,'Internal Staffing Calculator'!C:C,"")</f>
        <v/>
      </c>
      <c r="H18409" s="932" t="str">
        <f t="array" ref="H18409">if(F18409&lt;&gt;"", iferror(index('Internal Staffing Calculator'!B$8:B23500,match(F18409,'Internal Staffing Calculator'!E$8:E23500,0)), "Not In Budget"),"")</f>
        <v/>
      </c>
      <c r="I18409" s="184"/>
      <c r="J18409" s="184"/>
      <c r="K18409" s="184"/>
      <c r="L18409" s="183"/>
    </row>
    <row r="18410">
      <c r="A18410" s="454"/>
      <c r="B18410" s="927"/>
      <c r="C18410" s="580"/>
      <c r="D18410" s="939"/>
      <c r="E18410" s="940"/>
      <c r="F18410" s="941"/>
      <c r="G18410" s="937" t="str">
        <f t="array" ref="G18410">xlookup(F18410,'Internal Staffing Calculator'!E:E,'Internal Staffing Calculator'!C:C,"")</f>
        <v/>
      </c>
      <c r="H18410" s="932" t="str">
        <f t="array" ref="H18410">if(F18410&lt;&gt;"", iferror(index('Internal Staffing Calculator'!B$8:B23500,match(F18410,'Internal Staffing Calculator'!E$8:E23500,0)), "Not In Budget"),"")</f>
        <v/>
      </c>
      <c r="I18410" s="184"/>
      <c r="J18410" s="184"/>
      <c r="K18410" s="184"/>
      <c r="L18410" s="183"/>
    </row>
    <row r="18411">
      <c r="A18411" s="454"/>
      <c r="B18411" s="927"/>
      <c r="C18411" s="580"/>
      <c r="D18411" s="939"/>
      <c r="E18411" s="940"/>
      <c r="F18411" s="941"/>
      <c r="G18411" s="937" t="str">
        <f t="array" ref="G18411">xlookup(F18411,'Internal Staffing Calculator'!E:E,'Internal Staffing Calculator'!C:C,"")</f>
        <v/>
      </c>
      <c r="H18411" s="932" t="str">
        <f t="array" ref="H18411">if(F18411&lt;&gt;"", iferror(index('Internal Staffing Calculator'!B$8:B23500,match(F18411,'Internal Staffing Calculator'!E$8:E23500,0)), "Not In Budget"),"")</f>
        <v/>
      </c>
      <c r="I18411" s="184"/>
      <c r="J18411" s="184"/>
      <c r="K18411" s="184"/>
      <c r="L18411" s="183"/>
    </row>
    <row r="18412">
      <c r="A18412" s="454"/>
      <c r="B18412" s="927"/>
      <c r="C18412" s="580"/>
      <c r="D18412" s="939"/>
      <c r="E18412" s="940"/>
      <c r="F18412" s="941"/>
      <c r="G18412" s="937" t="str">
        <f t="array" ref="G18412">xlookup(F18412,'Internal Staffing Calculator'!E:E,'Internal Staffing Calculator'!C:C,"")</f>
        <v/>
      </c>
      <c r="H18412" s="932" t="str">
        <f t="array" ref="H18412">if(F18412&lt;&gt;"", iferror(index('Internal Staffing Calculator'!B$8:B23500,match(F18412,'Internal Staffing Calculator'!E$8:E23500,0)), "Not In Budget"),"")</f>
        <v/>
      </c>
      <c r="I18412" s="184"/>
      <c r="J18412" s="184"/>
      <c r="K18412" s="184"/>
      <c r="L18412" s="183"/>
    </row>
    <row r="18413">
      <c r="A18413" s="454"/>
      <c r="B18413" s="927"/>
      <c r="C18413" s="580"/>
      <c r="D18413" s="939"/>
      <c r="E18413" s="940"/>
      <c r="F18413" s="941"/>
      <c r="G18413" s="937" t="str">
        <f t="array" ref="G18413">xlookup(F18413,'Internal Staffing Calculator'!E:E,'Internal Staffing Calculator'!C:C,"")</f>
        <v/>
      </c>
      <c r="H18413" s="932" t="str">
        <f t="array" ref="H18413">if(F18413&lt;&gt;"", iferror(index('Internal Staffing Calculator'!B$8:B23500,match(F18413,'Internal Staffing Calculator'!E$8:E23500,0)), "Not In Budget"),"")</f>
        <v/>
      </c>
      <c r="I18413" s="184"/>
      <c r="J18413" s="184"/>
      <c r="K18413" s="184"/>
      <c r="L18413" s="183"/>
    </row>
    <row r="18414">
      <c r="A18414" s="454"/>
      <c r="B18414" s="927"/>
      <c r="C18414" s="580"/>
      <c r="D18414" s="939"/>
      <c r="E18414" s="940"/>
      <c r="F18414" s="941"/>
      <c r="G18414" s="937" t="str">
        <f t="array" ref="G18414">xlookup(F18414,'Internal Staffing Calculator'!E:E,'Internal Staffing Calculator'!C:C,"")</f>
        <v/>
      </c>
      <c r="H18414" s="932" t="str">
        <f t="array" ref="H18414">if(F18414&lt;&gt;"", iferror(index('Internal Staffing Calculator'!B$8:B23500,match(F18414,'Internal Staffing Calculator'!E$8:E23500,0)), "Not In Budget"),"")</f>
        <v/>
      </c>
      <c r="I18414" s="184"/>
      <c r="J18414" s="184"/>
      <c r="K18414" s="184"/>
      <c r="L18414" s="183"/>
    </row>
    <row r="18415">
      <c r="A18415" s="454"/>
      <c r="B18415" s="927"/>
      <c r="C18415" s="580"/>
      <c r="D18415" s="939"/>
      <c r="E18415" s="940"/>
      <c r="F18415" s="941"/>
      <c r="G18415" s="937" t="str">
        <f t="array" ref="G18415">xlookup(F18415,'Internal Staffing Calculator'!E:E,'Internal Staffing Calculator'!C:C,"")</f>
        <v/>
      </c>
      <c r="H18415" s="932" t="str">
        <f t="array" ref="H18415">if(F18415&lt;&gt;"", iferror(index('Internal Staffing Calculator'!B$8:B23500,match(F18415,'Internal Staffing Calculator'!E$8:E23500,0)), "Not In Budget"),"")</f>
        <v/>
      </c>
      <c r="I18415" s="184"/>
      <c r="J18415" s="184"/>
      <c r="K18415" s="184"/>
      <c r="L18415" s="183"/>
    </row>
    <row r="18416">
      <c r="A18416" s="454"/>
      <c r="B18416" s="927"/>
      <c r="C18416" s="580"/>
      <c r="D18416" s="939"/>
      <c r="E18416" s="940"/>
      <c r="F18416" s="941"/>
      <c r="G18416" s="937" t="str">
        <f t="array" ref="G18416">xlookup(F18416,'Internal Staffing Calculator'!E:E,'Internal Staffing Calculator'!C:C,"")</f>
        <v/>
      </c>
      <c r="H18416" s="932" t="str">
        <f t="array" ref="H18416">if(F18416&lt;&gt;"", iferror(index('Internal Staffing Calculator'!B$8:B23500,match(F18416,'Internal Staffing Calculator'!E$8:E23500,0)), "Not In Budget"),"")</f>
        <v/>
      </c>
      <c r="I18416" s="184"/>
      <c r="J18416" s="184"/>
      <c r="K18416" s="184"/>
      <c r="L18416" s="183"/>
    </row>
    <row r="18417">
      <c r="A18417" s="454"/>
      <c r="B18417" s="927"/>
      <c r="C18417" s="580"/>
      <c r="D18417" s="939"/>
      <c r="E18417" s="940"/>
      <c r="F18417" s="941"/>
      <c r="G18417" s="937" t="str">
        <f t="array" ref="G18417">xlookup(F18417,'Internal Staffing Calculator'!E:E,'Internal Staffing Calculator'!C:C,"")</f>
        <v/>
      </c>
      <c r="H18417" s="932" t="str">
        <f t="array" ref="H18417">if(F18417&lt;&gt;"", iferror(index('Internal Staffing Calculator'!B$8:B23500,match(F18417,'Internal Staffing Calculator'!E$8:E23500,0)), "Not In Budget"),"")</f>
        <v/>
      </c>
      <c r="I18417" s="184"/>
      <c r="J18417" s="184"/>
      <c r="K18417" s="184"/>
      <c r="L18417" s="183"/>
    </row>
    <row r="18418">
      <c r="A18418" s="454"/>
      <c r="B18418" s="927"/>
      <c r="C18418" s="580"/>
      <c r="D18418" s="939"/>
      <c r="E18418" s="940"/>
      <c r="F18418" s="941"/>
      <c r="G18418" s="937" t="str">
        <f t="array" ref="G18418">xlookup(F18418,'Internal Staffing Calculator'!E:E,'Internal Staffing Calculator'!C:C,"")</f>
        <v/>
      </c>
      <c r="H18418" s="932" t="str">
        <f t="array" ref="H18418">if(F18418&lt;&gt;"", iferror(index('Internal Staffing Calculator'!B$8:B23500,match(F18418,'Internal Staffing Calculator'!E$8:E23500,0)), "Not In Budget"),"")</f>
        <v/>
      </c>
      <c r="I18418" s="184"/>
      <c r="J18418" s="184"/>
      <c r="K18418" s="184"/>
      <c r="L18418" s="183"/>
    </row>
    <row r="18419">
      <c r="A18419" s="454"/>
      <c r="B18419" s="927"/>
      <c r="C18419" s="580"/>
      <c r="D18419" s="939"/>
      <c r="E18419" s="940"/>
      <c r="F18419" s="941"/>
      <c r="G18419" s="937" t="str">
        <f t="array" ref="G18419">xlookup(F18419,'Internal Staffing Calculator'!E:E,'Internal Staffing Calculator'!C:C,"")</f>
        <v/>
      </c>
      <c r="H18419" s="932" t="str">
        <f t="array" ref="H18419">if(F18419&lt;&gt;"", iferror(index('Internal Staffing Calculator'!B$8:B23500,match(F18419,'Internal Staffing Calculator'!E$8:E23500,0)), "Not In Budget"),"")</f>
        <v/>
      </c>
      <c r="I18419" s="184"/>
      <c r="J18419" s="184"/>
      <c r="K18419" s="184"/>
      <c r="L18419" s="183"/>
    </row>
    <row r="18420">
      <c r="A18420" s="454"/>
      <c r="B18420" s="927"/>
      <c r="C18420" s="580"/>
      <c r="D18420" s="939"/>
      <c r="E18420" s="940"/>
      <c r="F18420" s="941"/>
      <c r="G18420" s="937" t="str">
        <f t="array" ref="G18420">xlookup(F18420,'Internal Staffing Calculator'!E:E,'Internal Staffing Calculator'!C:C,"")</f>
        <v/>
      </c>
      <c r="H18420" s="932" t="str">
        <f t="array" ref="H18420">if(F18420&lt;&gt;"", iferror(index('Internal Staffing Calculator'!B$8:B23500,match(F18420,'Internal Staffing Calculator'!E$8:E23500,0)), "Not In Budget"),"")</f>
        <v/>
      </c>
      <c r="I18420" s="184"/>
      <c r="J18420" s="184"/>
      <c r="K18420" s="184"/>
      <c r="L18420" s="183"/>
    </row>
    <row r="18421">
      <c r="A18421" s="454"/>
      <c r="B18421" s="927"/>
      <c r="C18421" s="580"/>
      <c r="D18421" s="939"/>
      <c r="E18421" s="940"/>
      <c r="F18421" s="941"/>
      <c r="G18421" s="937" t="str">
        <f t="array" ref="G18421">xlookup(F18421,'Internal Staffing Calculator'!E:E,'Internal Staffing Calculator'!C:C,"")</f>
        <v/>
      </c>
      <c r="H18421" s="932" t="str">
        <f t="array" ref="H18421">if(F18421&lt;&gt;"", iferror(index('Internal Staffing Calculator'!B$8:B23500,match(F18421,'Internal Staffing Calculator'!E$8:E23500,0)), "Not In Budget"),"")</f>
        <v/>
      </c>
      <c r="I18421" s="184"/>
      <c r="J18421" s="184"/>
      <c r="K18421" s="184"/>
      <c r="L18421" s="183"/>
    </row>
    <row r="18422">
      <c r="A18422" s="454"/>
      <c r="B18422" s="927"/>
      <c r="C18422" s="580"/>
      <c r="D18422" s="939"/>
      <c r="E18422" s="940"/>
      <c r="F18422" s="941"/>
      <c r="G18422" s="937" t="str">
        <f t="array" ref="G18422">xlookup(F18422,'Internal Staffing Calculator'!E:E,'Internal Staffing Calculator'!C:C,"")</f>
        <v/>
      </c>
      <c r="H18422" s="932" t="str">
        <f t="array" ref="H18422">if(F18422&lt;&gt;"", iferror(index('Internal Staffing Calculator'!B$8:B23500,match(F18422,'Internal Staffing Calculator'!E$8:E23500,0)), "Not In Budget"),"")</f>
        <v/>
      </c>
      <c r="I18422" s="184"/>
      <c r="J18422" s="184"/>
      <c r="K18422" s="184"/>
      <c r="L18422" s="183"/>
    </row>
    <row r="18423">
      <c r="A18423" s="454"/>
      <c r="B18423" s="927"/>
      <c r="C18423" s="580"/>
      <c r="D18423" s="939"/>
      <c r="E18423" s="940"/>
      <c r="F18423" s="941"/>
      <c r="G18423" s="937" t="str">
        <f t="array" ref="G18423">xlookup(F18423,'Internal Staffing Calculator'!E:E,'Internal Staffing Calculator'!C:C,"")</f>
        <v/>
      </c>
      <c r="H18423" s="932" t="str">
        <f t="array" ref="H18423">if(F18423&lt;&gt;"", iferror(index('Internal Staffing Calculator'!B$8:B23500,match(F18423,'Internal Staffing Calculator'!E$8:E23500,0)), "Not In Budget"),"")</f>
        <v/>
      </c>
      <c r="I18423" s="184"/>
      <c r="J18423" s="184"/>
      <c r="K18423" s="184"/>
      <c r="L18423" s="183"/>
    </row>
    <row r="18424">
      <c r="A18424" s="454"/>
      <c r="B18424" s="927"/>
      <c r="C18424" s="580"/>
      <c r="D18424" s="939"/>
      <c r="E18424" s="940"/>
      <c r="F18424" s="941"/>
      <c r="G18424" s="937" t="str">
        <f t="array" ref="G18424">xlookup(F18424,'Internal Staffing Calculator'!E:E,'Internal Staffing Calculator'!C:C,"")</f>
        <v/>
      </c>
      <c r="H18424" s="932" t="str">
        <f t="array" ref="H18424">if(F18424&lt;&gt;"", iferror(index('Internal Staffing Calculator'!B$8:B23500,match(F18424,'Internal Staffing Calculator'!E$8:E23500,0)), "Not In Budget"),"")</f>
        <v/>
      </c>
      <c r="I18424" s="184"/>
      <c r="J18424" s="184"/>
      <c r="K18424" s="184"/>
      <c r="L18424" s="183"/>
    </row>
    <row r="18425">
      <c r="A18425" s="454"/>
      <c r="B18425" s="927"/>
      <c r="C18425" s="580"/>
      <c r="D18425" s="939"/>
      <c r="E18425" s="940"/>
      <c r="F18425" s="941"/>
      <c r="G18425" s="937" t="str">
        <f t="array" ref="G18425">xlookup(F18425,'Internal Staffing Calculator'!E:E,'Internal Staffing Calculator'!C:C,"")</f>
        <v/>
      </c>
      <c r="H18425" s="932" t="str">
        <f t="array" ref="H18425">if(F18425&lt;&gt;"", iferror(index('Internal Staffing Calculator'!B$8:B23500,match(F18425,'Internal Staffing Calculator'!E$8:E23500,0)), "Not In Budget"),"")</f>
        <v/>
      </c>
      <c r="I18425" s="184"/>
      <c r="J18425" s="184"/>
      <c r="K18425" s="184"/>
      <c r="L18425" s="183"/>
    </row>
    <row r="18426">
      <c r="A18426" s="454"/>
      <c r="B18426" s="927"/>
      <c r="C18426" s="580"/>
      <c r="D18426" s="939"/>
      <c r="E18426" s="940"/>
      <c r="F18426" s="941"/>
      <c r="G18426" s="937" t="str">
        <f t="array" ref="G18426">xlookup(F18426,'Internal Staffing Calculator'!E:E,'Internal Staffing Calculator'!C:C,"")</f>
        <v/>
      </c>
      <c r="H18426" s="932" t="str">
        <f t="array" ref="H18426">if(F18426&lt;&gt;"", iferror(index('Internal Staffing Calculator'!B$8:B23500,match(F18426,'Internal Staffing Calculator'!E$8:E23500,0)), "Not In Budget"),"")</f>
        <v/>
      </c>
      <c r="I18426" s="184"/>
      <c r="J18426" s="184"/>
      <c r="K18426" s="184"/>
      <c r="L18426" s="183"/>
    </row>
    <row r="18427">
      <c r="A18427" s="454"/>
      <c r="B18427" s="927"/>
      <c r="C18427" s="580"/>
      <c r="D18427" s="939"/>
      <c r="E18427" s="940"/>
      <c r="F18427" s="941"/>
      <c r="G18427" s="937" t="str">
        <f t="array" ref="G18427">xlookup(F18427,'Internal Staffing Calculator'!E:E,'Internal Staffing Calculator'!C:C,"")</f>
        <v/>
      </c>
      <c r="H18427" s="932" t="str">
        <f t="array" ref="H18427">if(F18427&lt;&gt;"", iferror(index('Internal Staffing Calculator'!B$8:B23500,match(F18427,'Internal Staffing Calculator'!E$8:E23500,0)), "Not In Budget"),"")</f>
        <v/>
      </c>
      <c r="I18427" s="184"/>
      <c r="J18427" s="184"/>
      <c r="K18427" s="184"/>
      <c r="L18427" s="183"/>
    </row>
    <row r="18428">
      <c r="A18428" s="454"/>
      <c r="B18428" s="927"/>
      <c r="C18428" s="580"/>
      <c r="D18428" s="939"/>
      <c r="E18428" s="940"/>
      <c r="F18428" s="941"/>
      <c r="G18428" s="937" t="str">
        <f t="array" ref="G18428">xlookup(F18428,'Internal Staffing Calculator'!E:E,'Internal Staffing Calculator'!C:C,"")</f>
        <v/>
      </c>
      <c r="H18428" s="932" t="str">
        <f t="array" ref="H18428">if(F18428&lt;&gt;"", iferror(index('Internal Staffing Calculator'!B$8:B23500,match(F18428,'Internal Staffing Calculator'!E$8:E23500,0)), "Not In Budget"),"")</f>
        <v/>
      </c>
      <c r="I18428" s="184"/>
      <c r="J18428" s="184"/>
      <c r="K18428" s="184"/>
      <c r="L18428" s="183"/>
    </row>
    <row r="18429">
      <c r="A18429" s="454"/>
      <c r="B18429" s="927"/>
      <c r="C18429" s="580"/>
      <c r="D18429" s="939"/>
      <c r="E18429" s="940"/>
      <c r="F18429" s="941"/>
      <c r="G18429" s="937" t="str">
        <f t="array" ref="G18429">xlookup(F18429,'Internal Staffing Calculator'!E:E,'Internal Staffing Calculator'!C:C,"")</f>
        <v/>
      </c>
      <c r="H18429" s="932" t="str">
        <f t="array" ref="H18429">if(F18429&lt;&gt;"", iferror(index('Internal Staffing Calculator'!B$8:B23500,match(F18429,'Internal Staffing Calculator'!E$8:E23500,0)), "Not In Budget"),"")</f>
        <v/>
      </c>
      <c r="I18429" s="184"/>
      <c r="J18429" s="184"/>
      <c r="K18429" s="184"/>
      <c r="L18429" s="183"/>
    </row>
    <row r="18430">
      <c r="A18430" s="454"/>
      <c r="B18430" s="927"/>
      <c r="C18430" s="580"/>
      <c r="D18430" s="939"/>
      <c r="E18430" s="940"/>
      <c r="F18430" s="941"/>
      <c r="G18430" s="937" t="str">
        <f t="array" ref="G18430">xlookup(F18430,'Internal Staffing Calculator'!E:E,'Internal Staffing Calculator'!C:C,"")</f>
        <v/>
      </c>
      <c r="H18430" s="932" t="str">
        <f t="array" ref="H18430">if(F18430&lt;&gt;"", iferror(index('Internal Staffing Calculator'!B$8:B23500,match(F18430,'Internal Staffing Calculator'!E$8:E23500,0)), "Not In Budget"),"")</f>
        <v/>
      </c>
      <c r="I18430" s="184"/>
      <c r="J18430" s="184"/>
      <c r="K18430" s="184"/>
      <c r="L18430" s="183"/>
    </row>
    <row r="18431">
      <c r="A18431" s="454"/>
      <c r="B18431" s="927"/>
      <c r="C18431" s="580"/>
      <c r="D18431" s="939"/>
      <c r="E18431" s="940"/>
      <c r="F18431" s="941"/>
      <c r="G18431" s="937" t="str">
        <f t="array" ref="G18431">xlookup(F18431,'Internal Staffing Calculator'!E:E,'Internal Staffing Calculator'!C:C,"")</f>
        <v/>
      </c>
      <c r="H18431" s="932" t="str">
        <f t="array" ref="H18431">if(F18431&lt;&gt;"", iferror(index('Internal Staffing Calculator'!B$8:B23500,match(F18431,'Internal Staffing Calculator'!E$8:E23500,0)), "Not In Budget"),"")</f>
        <v/>
      </c>
      <c r="I18431" s="184"/>
      <c r="J18431" s="184"/>
      <c r="K18431" s="184"/>
      <c r="L18431" s="183"/>
    </row>
    <row r="18432">
      <c r="A18432" s="454"/>
      <c r="B18432" s="927"/>
      <c r="C18432" s="580"/>
      <c r="D18432" s="939"/>
      <c r="E18432" s="940"/>
      <c r="F18432" s="941"/>
      <c r="G18432" s="937" t="str">
        <f t="array" ref="G18432">xlookup(F18432,'Internal Staffing Calculator'!E:E,'Internal Staffing Calculator'!C:C,"")</f>
        <v/>
      </c>
      <c r="H18432" s="932" t="str">
        <f t="array" ref="H18432">if(F18432&lt;&gt;"", iferror(index('Internal Staffing Calculator'!B$8:B23500,match(F18432,'Internal Staffing Calculator'!E$8:E23500,0)), "Not In Budget"),"")</f>
        <v/>
      </c>
      <c r="I18432" s="184"/>
      <c r="J18432" s="184"/>
      <c r="K18432" s="184"/>
      <c r="L18432" s="183"/>
    </row>
    <row r="18433">
      <c r="A18433" s="454"/>
      <c r="B18433" s="927"/>
      <c r="C18433" s="580"/>
      <c r="D18433" s="939"/>
      <c r="E18433" s="940"/>
      <c r="F18433" s="941"/>
      <c r="G18433" s="937" t="str">
        <f t="array" ref="G18433">xlookup(F18433,'Internal Staffing Calculator'!E:E,'Internal Staffing Calculator'!C:C,"")</f>
        <v/>
      </c>
      <c r="H18433" s="932" t="str">
        <f t="array" ref="H18433">if(F18433&lt;&gt;"", iferror(index('Internal Staffing Calculator'!B$8:B23500,match(F18433,'Internal Staffing Calculator'!E$8:E23500,0)), "Not In Budget"),"")</f>
        <v/>
      </c>
      <c r="I18433" s="184"/>
      <c r="J18433" s="184"/>
      <c r="K18433" s="184"/>
      <c r="L18433" s="183"/>
    </row>
    <row r="18434">
      <c r="A18434" s="454"/>
      <c r="B18434" s="927"/>
      <c r="C18434" s="580"/>
      <c r="D18434" s="939"/>
      <c r="E18434" s="940"/>
      <c r="F18434" s="941"/>
      <c r="G18434" s="937" t="str">
        <f t="array" ref="G18434">xlookup(F18434,'Internal Staffing Calculator'!E:E,'Internal Staffing Calculator'!C:C,"")</f>
        <v/>
      </c>
      <c r="H18434" s="932" t="str">
        <f t="array" ref="H18434">if(F18434&lt;&gt;"", iferror(index('Internal Staffing Calculator'!B$8:B23500,match(F18434,'Internal Staffing Calculator'!E$8:E23500,0)), "Not In Budget"),"")</f>
        <v/>
      </c>
      <c r="I18434" s="184"/>
      <c r="J18434" s="184"/>
      <c r="K18434" s="184"/>
      <c r="L18434" s="183"/>
    </row>
    <row r="18435">
      <c r="A18435" s="454"/>
      <c r="B18435" s="927"/>
      <c r="C18435" s="580"/>
      <c r="D18435" s="939"/>
      <c r="E18435" s="940"/>
      <c r="F18435" s="941"/>
      <c r="G18435" s="937" t="str">
        <f t="array" ref="G18435">xlookup(F18435,'Internal Staffing Calculator'!E:E,'Internal Staffing Calculator'!C:C,"")</f>
        <v/>
      </c>
      <c r="H18435" s="932" t="str">
        <f t="array" ref="H18435">if(F18435&lt;&gt;"", iferror(index('Internal Staffing Calculator'!B$8:B23500,match(F18435,'Internal Staffing Calculator'!E$8:E23500,0)), "Not In Budget"),"")</f>
        <v/>
      </c>
      <c r="I18435" s="184"/>
      <c r="J18435" s="184"/>
      <c r="K18435" s="184"/>
      <c r="L18435" s="183"/>
    </row>
    <row r="18436">
      <c r="A18436" s="454"/>
      <c r="B18436" s="927"/>
      <c r="C18436" s="580"/>
      <c r="D18436" s="939"/>
      <c r="E18436" s="940"/>
      <c r="F18436" s="941"/>
      <c r="G18436" s="937" t="str">
        <f t="array" ref="G18436">xlookup(F18436,'Internal Staffing Calculator'!E:E,'Internal Staffing Calculator'!C:C,"")</f>
        <v/>
      </c>
      <c r="H18436" s="932" t="str">
        <f t="array" ref="H18436">if(F18436&lt;&gt;"", iferror(index('Internal Staffing Calculator'!B$8:B23500,match(F18436,'Internal Staffing Calculator'!E$8:E23500,0)), "Not In Budget"),"")</f>
        <v/>
      </c>
      <c r="I18436" s="184"/>
      <c r="J18436" s="184"/>
      <c r="K18436" s="184"/>
      <c r="L18436" s="183"/>
    </row>
    <row r="18437">
      <c r="A18437" s="454"/>
      <c r="B18437" s="927"/>
      <c r="C18437" s="580"/>
      <c r="D18437" s="939"/>
      <c r="E18437" s="940"/>
      <c r="F18437" s="941"/>
      <c r="G18437" s="937" t="str">
        <f t="array" ref="G18437">xlookup(F18437,'Internal Staffing Calculator'!E:E,'Internal Staffing Calculator'!C:C,"")</f>
        <v/>
      </c>
      <c r="H18437" s="932" t="str">
        <f t="array" ref="H18437">if(F18437&lt;&gt;"", iferror(index('Internal Staffing Calculator'!B$8:B23500,match(F18437,'Internal Staffing Calculator'!E$8:E23500,0)), "Not In Budget"),"")</f>
        <v/>
      </c>
      <c r="I18437" s="184"/>
      <c r="J18437" s="184"/>
      <c r="K18437" s="184"/>
      <c r="L18437" s="183"/>
    </row>
    <row r="18438">
      <c r="A18438" s="454"/>
      <c r="B18438" s="927"/>
      <c r="C18438" s="580"/>
      <c r="D18438" s="939"/>
      <c r="E18438" s="940"/>
      <c r="F18438" s="941"/>
      <c r="G18438" s="937" t="str">
        <f t="array" ref="G18438">xlookup(F18438,'Internal Staffing Calculator'!E:E,'Internal Staffing Calculator'!C:C,"")</f>
        <v/>
      </c>
      <c r="H18438" s="932" t="str">
        <f t="array" ref="H18438">if(F18438&lt;&gt;"", iferror(index('Internal Staffing Calculator'!B$8:B23500,match(F18438,'Internal Staffing Calculator'!E$8:E23500,0)), "Not In Budget"),"")</f>
        <v/>
      </c>
      <c r="I18438" s="184"/>
      <c r="J18438" s="184"/>
      <c r="K18438" s="184"/>
      <c r="L18438" s="183"/>
    </row>
    <row r="18439">
      <c r="A18439" s="454"/>
      <c r="B18439" s="927"/>
      <c r="C18439" s="580"/>
      <c r="D18439" s="939"/>
      <c r="E18439" s="940"/>
      <c r="F18439" s="941"/>
      <c r="G18439" s="937" t="str">
        <f t="array" ref="G18439">xlookup(F18439,'Internal Staffing Calculator'!E:E,'Internal Staffing Calculator'!C:C,"")</f>
        <v/>
      </c>
      <c r="H18439" s="932" t="str">
        <f t="array" ref="H18439">if(F18439&lt;&gt;"", iferror(index('Internal Staffing Calculator'!B$8:B23500,match(F18439,'Internal Staffing Calculator'!E$8:E23500,0)), "Not In Budget"),"")</f>
        <v/>
      </c>
      <c r="I18439" s="184"/>
      <c r="J18439" s="184"/>
      <c r="K18439" s="184"/>
      <c r="L18439" s="183"/>
    </row>
    <row r="18440">
      <c r="A18440" s="454"/>
      <c r="B18440" s="927"/>
      <c r="C18440" s="580"/>
      <c r="D18440" s="939"/>
      <c r="E18440" s="940"/>
      <c r="F18440" s="941"/>
      <c r="G18440" s="937" t="str">
        <f t="array" ref="G18440">xlookup(F18440,'Internal Staffing Calculator'!E:E,'Internal Staffing Calculator'!C:C,"")</f>
        <v/>
      </c>
      <c r="H18440" s="932" t="str">
        <f t="array" ref="H18440">if(F18440&lt;&gt;"", iferror(index('Internal Staffing Calculator'!B$8:B23500,match(F18440,'Internal Staffing Calculator'!E$8:E23500,0)), "Not In Budget"),"")</f>
        <v/>
      </c>
      <c r="I18440" s="184"/>
      <c r="J18440" s="184"/>
      <c r="K18440" s="184"/>
      <c r="L18440" s="183"/>
    </row>
    <row r="18441">
      <c r="A18441" s="454"/>
      <c r="B18441" s="927"/>
      <c r="C18441" s="580"/>
      <c r="D18441" s="939"/>
      <c r="E18441" s="940"/>
      <c r="F18441" s="941"/>
      <c r="G18441" s="937" t="str">
        <f t="array" ref="G18441">xlookup(F18441,'Internal Staffing Calculator'!E:E,'Internal Staffing Calculator'!C:C,"")</f>
        <v/>
      </c>
      <c r="H18441" s="932" t="str">
        <f t="array" ref="H18441">if(F18441&lt;&gt;"", iferror(index('Internal Staffing Calculator'!B$8:B23500,match(F18441,'Internal Staffing Calculator'!E$8:E23500,0)), "Not In Budget"),"")</f>
        <v/>
      </c>
      <c r="I18441" s="184"/>
      <c r="J18441" s="184"/>
      <c r="K18441" s="184"/>
      <c r="L18441" s="183"/>
    </row>
    <row r="18442">
      <c r="A18442" s="454"/>
      <c r="B18442" s="927"/>
      <c r="C18442" s="580"/>
      <c r="D18442" s="939"/>
      <c r="E18442" s="940"/>
      <c r="F18442" s="941"/>
      <c r="G18442" s="937" t="str">
        <f t="array" ref="G18442">xlookup(F18442,'Internal Staffing Calculator'!E:E,'Internal Staffing Calculator'!C:C,"")</f>
        <v/>
      </c>
      <c r="H18442" s="932" t="str">
        <f t="array" ref="H18442">if(F18442&lt;&gt;"", iferror(index('Internal Staffing Calculator'!B$8:B23500,match(F18442,'Internal Staffing Calculator'!E$8:E23500,0)), "Not In Budget"),"")</f>
        <v/>
      </c>
      <c r="I18442" s="184"/>
      <c r="J18442" s="184"/>
      <c r="K18442" s="184"/>
      <c r="L18442" s="183"/>
    </row>
    <row r="18443">
      <c r="A18443" s="454"/>
      <c r="B18443" s="927"/>
      <c r="C18443" s="580"/>
      <c r="D18443" s="939"/>
      <c r="E18443" s="940"/>
      <c r="F18443" s="941"/>
      <c r="G18443" s="937" t="str">
        <f t="array" ref="G18443">xlookup(F18443,'Internal Staffing Calculator'!E:E,'Internal Staffing Calculator'!C:C,"")</f>
        <v/>
      </c>
      <c r="H18443" s="932" t="str">
        <f t="array" ref="H18443">if(F18443&lt;&gt;"", iferror(index('Internal Staffing Calculator'!B$8:B23500,match(F18443,'Internal Staffing Calculator'!E$8:E23500,0)), "Not In Budget"),"")</f>
        <v/>
      </c>
      <c r="I18443" s="184"/>
      <c r="J18443" s="184"/>
      <c r="K18443" s="184"/>
      <c r="L18443" s="183"/>
    </row>
    <row r="18444">
      <c r="A18444" s="454"/>
      <c r="B18444" s="927"/>
      <c r="C18444" s="580"/>
      <c r="D18444" s="939"/>
      <c r="E18444" s="940"/>
      <c r="F18444" s="941"/>
      <c r="G18444" s="937" t="str">
        <f t="array" ref="G18444">xlookup(F18444,'Internal Staffing Calculator'!E:E,'Internal Staffing Calculator'!C:C,"")</f>
        <v/>
      </c>
      <c r="H18444" s="932" t="str">
        <f t="array" ref="H18444">if(F18444&lt;&gt;"", iferror(index('Internal Staffing Calculator'!B$8:B23500,match(F18444,'Internal Staffing Calculator'!E$8:E23500,0)), "Not In Budget"),"")</f>
        <v/>
      </c>
      <c r="I18444" s="184"/>
      <c r="J18444" s="184"/>
      <c r="K18444" s="184"/>
      <c r="L18444" s="183"/>
    </row>
    <row r="18445">
      <c r="A18445" s="454"/>
      <c r="B18445" s="927"/>
      <c r="C18445" s="580"/>
      <c r="D18445" s="939"/>
      <c r="E18445" s="940"/>
      <c r="F18445" s="941"/>
      <c r="G18445" s="937" t="str">
        <f t="array" ref="G18445">xlookup(F18445,'Internal Staffing Calculator'!E:E,'Internal Staffing Calculator'!C:C,"")</f>
        <v/>
      </c>
      <c r="H18445" s="932" t="str">
        <f t="array" ref="H18445">if(F18445&lt;&gt;"", iferror(index('Internal Staffing Calculator'!B$8:B23500,match(F18445,'Internal Staffing Calculator'!E$8:E23500,0)), "Not In Budget"),"")</f>
        <v/>
      </c>
      <c r="I18445" s="184"/>
      <c r="J18445" s="184"/>
      <c r="K18445" s="184"/>
      <c r="L18445" s="183"/>
    </row>
    <row r="18446">
      <c r="A18446" s="454"/>
      <c r="B18446" s="927"/>
      <c r="C18446" s="580"/>
      <c r="D18446" s="939"/>
      <c r="E18446" s="940"/>
      <c r="F18446" s="941"/>
      <c r="G18446" s="937" t="str">
        <f t="array" ref="G18446">xlookup(F18446,'Internal Staffing Calculator'!E:E,'Internal Staffing Calculator'!C:C,"")</f>
        <v/>
      </c>
      <c r="H18446" s="932" t="str">
        <f t="array" ref="H18446">if(F18446&lt;&gt;"", iferror(index('Internal Staffing Calculator'!B$8:B23500,match(F18446,'Internal Staffing Calculator'!E$8:E23500,0)), "Not In Budget"),"")</f>
        <v/>
      </c>
      <c r="I18446" s="184"/>
      <c r="J18446" s="184"/>
      <c r="K18446" s="184"/>
      <c r="L18446" s="183"/>
    </row>
    <row r="18447">
      <c r="A18447" s="454"/>
      <c r="B18447" s="927"/>
      <c r="C18447" s="580"/>
      <c r="D18447" s="939"/>
      <c r="E18447" s="940"/>
      <c r="F18447" s="941"/>
      <c r="G18447" s="937" t="str">
        <f t="array" ref="G18447">xlookup(F18447,'Internal Staffing Calculator'!E:E,'Internal Staffing Calculator'!C:C,"")</f>
        <v/>
      </c>
      <c r="H18447" s="932" t="str">
        <f t="array" ref="H18447">if(F18447&lt;&gt;"", iferror(index('Internal Staffing Calculator'!B$8:B23500,match(F18447,'Internal Staffing Calculator'!E$8:E23500,0)), "Not In Budget"),"")</f>
        <v/>
      </c>
      <c r="I18447" s="184"/>
      <c r="J18447" s="184"/>
      <c r="K18447" s="184"/>
      <c r="L18447" s="183"/>
    </row>
    <row r="18448">
      <c r="A18448" s="454"/>
      <c r="B18448" s="927"/>
      <c r="C18448" s="580"/>
      <c r="D18448" s="939"/>
      <c r="E18448" s="940"/>
      <c r="F18448" s="941"/>
      <c r="G18448" s="937" t="str">
        <f t="array" ref="G18448">xlookup(F18448,'Internal Staffing Calculator'!E:E,'Internal Staffing Calculator'!C:C,"")</f>
        <v/>
      </c>
      <c r="H18448" s="932" t="str">
        <f t="array" ref="H18448">if(F18448&lt;&gt;"", iferror(index('Internal Staffing Calculator'!B$8:B23500,match(F18448,'Internal Staffing Calculator'!E$8:E23500,0)), "Not In Budget"),"")</f>
        <v/>
      </c>
      <c r="I18448" s="184"/>
      <c r="J18448" s="184"/>
      <c r="K18448" s="184"/>
      <c r="L18448" s="183"/>
    </row>
    <row r="18449">
      <c r="A18449" s="454"/>
      <c r="B18449" s="927"/>
      <c r="C18449" s="580"/>
      <c r="D18449" s="939"/>
      <c r="E18449" s="940"/>
      <c r="F18449" s="941"/>
      <c r="G18449" s="937" t="str">
        <f t="array" ref="G18449">xlookup(F18449,'Internal Staffing Calculator'!E:E,'Internal Staffing Calculator'!C:C,"")</f>
        <v/>
      </c>
      <c r="H18449" s="932" t="str">
        <f t="array" ref="H18449">if(F18449&lt;&gt;"", iferror(index('Internal Staffing Calculator'!B$8:B23500,match(F18449,'Internal Staffing Calculator'!E$8:E23500,0)), "Not In Budget"),"")</f>
        <v/>
      </c>
      <c r="I18449" s="184"/>
      <c r="J18449" s="184"/>
      <c r="K18449" s="184"/>
      <c r="L18449" s="183"/>
    </row>
    <row r="18450">
      <c r="A18450" s="454"/>
      <c r="B18450" s="927"/>
      <c r="C18450" s="580"/>
      <c r="D18450" s="939"/>
      <c r="E18450" s="940"/>
      <c r="F18450" s="941"/>
      <c r="G18450" s="937" t="str">
        <f t="array" ref="G18450">xlookup(F18450,'Internal Staffing Calculator'!E:E,'Internal Staffing Calculator'!C:C,"")</f>
        <v/>
      </c>
      <c r="H18450" s="932" t="str">
        <f t="array" ref="H18450">if(F18450&lt;&gt;"", iferror(index('Internal Staffing Calculator'!B$8:B23500,match(F18450,'Internal Staffing Calculator'!E$8:E23500,0)), "Not In Budget"),"")</f>
        <v/>
      </c>
      <c r="I18450" s="184"/>
      <c r="J18450" s="184"/>
      <c r="K18450" s="184"/>
      <c r="L18450" s="183"/>
    </row>
    <row r="18451">
      <c r="A18451" s="454"/>
      <c r="B18451" s="927"/>
      <c r="C18451" s="580"/>
      <c r="D18451" s="939"/>
      <c r="E18451" s="940"/>
      <c r="F18451" s="941"/>
      <c r="G18451" s="937" t="str">
        <f t="array" ref="G18451">xlookup(F18451,'Internal Staffing Calculator'!E:E,'Internal Staffing Calculator'!C:C,"")</f>
        <v/>
      </c>
      <c r="H18451" s="932" t="str">
        <f t="array" ref="H18451">if(F18451&lt;&gt;"", iferror(index('Internal Staffing Calculator'!B$8:B23500,match(F18451,'Internal Staffing Calculator'!E$8:E23500,0)), "Not In Budget"),"")</f>
        <v/>
      </c>
      <c r="I18451" s="184"/>
      <c r="J18451" s="184"/>
      <c r="K18451" s="184"/>
      <c r="L18451" s="183"/>
    </row>
    <row r="18452">
      <c r="A18452" s="454"/>
      <c r="B18452" s="927"/>
      <c r="C18452" s="580"/>
      <c r="D18452" s="939"/>
      <c r="E18452" s="940"/>
      <c r="F18452" s="941"/>
      <c r="G18452" s="937" t="str">
        <f t="array" ref="G18452">xlookup(F18452,'Internal Staffing Calculator'!E:E,'Internal Staffing Calculator'!C:C,"")</f>
        <v/>
      </c>
      <c r="H18452" s="932" t="str">
        <f t="array" ref="H18452">if(F18452&lt;&gt;"", iferror(index('Internal Staffing Calculator'!B$8:B23500,match(F18452,'Internal Staffing Calculator'!E$8:E23500,0)), "Not In Budget"),"")</f>
        <v/>
      </c>
      <c r="I18452" s="184"/>
      <c r="J18452" s="184"/>
      <c r="K18452" s="184"/>
      <c r="L18452" s="183"/>
    </row>
    <row r="18453">
      <c r="A18453" s="454"/>
      <c r="B18453" s="927"/>
      <c r="C18453" s="580"/>
      <c r="D18453" s="939"/>
      <c r="E18453" s="940"/>
      <c r="F18453" s="941"/>
      <c r="G18453" s="937" t="str">
        <f t="array" ref="G18453">xlookup(F18453,'Internal Staffing Calculator'!E:E,'Internal Staffing Calculator'!C:C,"")</f>
        <v/>
      </c>
      <c r="H18453" s="932" t="str">
        <f t="array" ref="H18453">if(F18453&lt;&gt;"", iferror(index('Internal Staffing Calculator'!B$8:B23500,match(F18453,'Internal Staffing Calculator'!E$8:E23500,0)), "Not In Budget"),"")</f>
        <v/>
      </c>
      <c r="I18453" s="184"/>
      <c r="J18453" s="184"/>
      <c r="K18453" s="184"/>
      <c r="L18453" s="183"/>
    </row>
    <row r="18454">
      <c r="A18454" s="454"/>
      <c r="B18454" s="927"/>
      <c r="C18454" s="580"/>
      <c r="D18454" s="939"/>
      <c r="E18454" s="940"/>
      <c r="F18454" s="941"/>
      <c r="G18454" s="937" t="str">
        <f t="array" ref="G18454">xlookup(F18454,'Internal Staffing Calculator'!E:E,'Internal Staffing Calculator'!C:C,"")</f>
        <v/>
      </c>
      <c r="H18454" s="932" t="str">
        <f t="array" ref="H18454">if(F18454&lt;&gt;"", iferror(index('Internal Staffing Calculator'!B$8:B23500,match(F18454,'Internal Staffing Calculator'!E$8:E23500,0)), "Not In Budget"),"")</f>
        <v/>
      </c>
      <c r="I18454" s="184"/>
      <c r="J18454" s="184"/>
      <c r="K18454" s="184"/>
      <c r="L18454" s="183"/>
    </row>
    <row r="18455">
      <c r="A18455" s="454"/>
      <c r="B18455" s="927"/>
      <c r="C18455" s="580"/>
      <c r="D18455" s="939"/>
      <c r="E18455" s="940"/>
      <c r="F18455" s="941"/>
      <c r="G18455" s="937" t="str">
        <f t="array" ref="G18455">xlookup(F18455,'Internal Staffing Calculator'!E:E,'Internal Staffing Calculator'!C:C,"")</f>
        <v/>
      </c>
      <c r="H18455" s="932" t="str">
        <f t="array" ref="H18455">if(F18455&lt;&gt;"", iferror(index('Internal Staffing Calculator'!B$8:B23500,match(F18455,'Internal Staffing Calculator'!E$8:E23500,0)), "Not In Budget"),"")</f>
        <v/>
      </c>
      <c r="I18455" s="184"/>
      <c r="J18455" s="184"/>
      <c r="K18455" s="184"/>
      <c r="L18455" s="183"/>
    </row>
    <row r="18456">
      <c r="A18456" s="454"/>
      <c r="B18456" s="927"/>
      <c r="C18456" s="580"/>
      <c r="D18456" s="939"/>
      <c r="E18456" s="940"/>
      <c r="F18456" s="941"/>
      <c r="G18456" s="937" t="str">
        <f t="array" ref="G18456">xlookup(F18456,'Internal Staffing Calculator'!E:E,'Internal Staffing Calculator'!C:C,"")</f>
        <v/>
      </c>
      <c r="H18456" s="932" t="str">
        <f t="array" ref="H18456">if(F18456&lt;&gt;"", iferror(index('Internal Staffing Calculator'!B$8:B23500,match(F18456,'Internal Staffing Calculator'!E$8:E23500,0)), "Not In Budget"),"")</f>
        <v/>
      </c>
      <c r="I18456" s="184"/>
      <c r="J18456" s="184"/>
      <c r="K18456" s="184"/>
      <c r="L18456" s="183"/>
    </row>
    <row r="18457">
      <c r="A18457" s="454"/>
      <c r="B18457" s="927"/>
      <c r="C18457" s="580"/>
      <c r="D18457" s="939"/>
      <c r="E18457" s="940"/>
      <c r="F18457" s="941"/>
      <c r="G18457" s="937" t="str">
        <f t="array" ref="G18457">xlookup(F18457,'Internal Staffing Calculator'!E:E,'Internal Staffing Calculator'!C:C,"")</f>
        <v/>
      </c>
      <c r="H18457" s="932" t="str">
        <f t="array" ref="H18457">if(F18457&lt;&gt;"", iferror(index('Internal Staffing Calculator'!B$8:B23500,match(F18457,'Internal Staffing Calculator'!E$8:E23500,0)), "Not In Budget"),"")</f>
        <v/>
      </c>
      <c r="I18457" s="184"/>
      <c r="J18457" s="184"/>
      <c r="K18457" s="184"/>
      <c r="L18457" s="183"/>
    </row>
    <row r="18458">
      <c r="A18458" s="454"/>
      <c r="B18458" s="927"/>
      <c r="C18458" s="580"/>
      <c r="D18458" s="939"/>
      <c r="E18458" s="940"/>
      <c r="F18458" s="941"/>
      <c r="G18458" s="937" t="str">
        <f t="array" ref="G18458">xlookup(F18458,'Internal Staffing Calculator'!E:E,'Internal Staffing Calculator'!C:C,"")</f>
        <v/>
      </c>
      <c r="H18458" s="932" t="str">
        <f t="array" ref="H18458">if(F18458&lt;&gt;"", iferror(index('Internal Staffing Calculator'!B$8:B23500,match(F18458,'Internal Staffing Calculator'!E$8:E23500,0)), "Not In Budget"),"")</f>
        <v/>
      </c>
      <c r="I18458" s="184"/>
      <c r="J18458" s="184"/>
      <c r="K18458" s="184"/>
      <c r="L18458" s="183"/>
    </row>
    <row r="18459">
      <c r="A18459" s="454"/>
      <c r="B18459" s="927"/>
      <c r="C18459" s="580"/>
      <c r="D18459" s="939"/>
      <c r="E18459" s="940"/>
      <c r="F18459" s="941"/>
      <c r="G18459" s="937" t="str">
        <f t="array" ref="G18459">xlookup(F18459,'Internal Staffing Calculator'!E:E,'Internal Staffing Calculator'!C:C,"")</f>
        <v/>
      </c>
      <c r="H18459" s="932" t="str">
        <f t="array" ref="H18459">if(F18459&lt;&gt;"", iferror(index('Internal Staffing Calculator'!B$8:B23500,match(F18459,'Internal Staffing Calculator'!E$8:E23500,0)), "Not In Budget"),"")</f>
        <v/>
      </c>
      <c r="I18459" s="184"/>
      <c r="J18459" s="184"/>
      <c r="K18459" s="184"/>
      <c r="L18459" s="183"/>
    </row>
    <row r="18460">
      <c r="A18460" s="454"/>
      <c r="B18460" s="927"/>
      <c r="C18460" s="580"/>
      <c r="D18460" s="939"/>
      <c r="E18460" s="940"/>
      <c r="F18460" s="941"/>
      <c r="G18460" s="937" t="str">
        <f t="array" ref="G18460">xlookup(F18460,'Internal Staffing Calculator'!E:E,'Internal Staffing Calculator'!C:C,"")</f>
        <v/>
      </c>
      <c r="H18460" s="932" t="str">
        <f t="array" ref="H18460">if(F18460&lt;&gt;"", iferror(index('Internal Staffing Calculator'!B$8:B23500,match(F18460,'Internal Staffing Calculator'!E$8:E23500,0)), "Not In Budget"),"")</f>
        <v/>
      </c>
      <c r="I18460" s="184"/>
      <c r="J18460" s="184"/>
      <c r="K18460" s="184"/>
      <c r="L18460" s="183"/>
    </row>
    <row r="18461">
      <c r="A18461" s="454"/>
      <c r="B18461" s="927"/>
      <c r="C18461" s="580"/>
      <c r="D18461" s="939"/>
      <c r="E18461" s="940"/>
      <c r="F18461" s="941"/>
      <c r="G18461" s="937" t="str">
        <f t="array" ref="G18461">xlookup(F18461,'Internal Staffing Calculator'!E:E,'Internal Staffing Calculator'!C:C,"")</f>
        <v/>
      </c>
      <c r="H18461" s="932" t="str">
        <f t="array" ref="H18461">if(F18461&lt;&gt;"", iferror(index('Internal Staffing Calculator'!B$8:B23500,match(F18461,'Internal Staffing Calculator'!E$8:E23500,0)), "Not In Budget"),"")</f>
        <v/>
      </c>
      <c r="I18461" s="184"/>
      <c r="J18461" s="184"/>
      <c r="K18461" s="184"/>
      <c r="L18461" s="183"/>
    </row>
    <row r="18462">
      <c r="A18462" s="454"/>
      <c r="B18462" s="927"/>
      <c r="C18462" s="580"/>
      <c r="D18462" s="939"/>
      <c r="E18462" s="940"/>
      <c r="F18462" s="941"/>
      <c r="G18462" s="937" t="str">
        <f t="array" ref="G18462">xlookup(F18462,'Internal Staffing Calculator'!E:E,'Internal Staffing Calculator'!C:C,"")</f>
        <v/>
      </c>
      <c r="H18462" s="932" t="str">
        <f t="array" ref="H18462">if(F18462&lt;&gt;"", iferror(index('Internal Staffing Calculator'!B$8:B23500,match(F18462,'Internal Staffing Calculator'!E$8:E23500,0)), "Not In Budget"),"")</f>
        <v/>
      </c>
      <c r="I18462" s="184"/>
      <c r="J18462" s="184"/>
      <c r="K18462" s="184"/>
      <c r="L18462" s="183"/>
    </row>
    <row r="18463">
      <c r="A18463" s="454"/>
      <c r="B18463" s="927"/>
      <c r="C18463" s="580"/>
      <c r="D18463" s="939"/>
      <c r="E18463" s="940"/>
      <c r="F18463" s="941"/>
      <c r="G18463" s="937" t="str">
        <f t="array" ref="G18463">xlookup(F18463,'Internal Staffing Calculator'!E:E,'Internal Staffing Calculator'!C:C,"")</f>
        <v/>
      </c>
      <c r="H18463" s="932" t="str">
        <f t="array" ref="H18463">if(F18463&lt;&gt;"", iferror(index('Internal Staffing Calculator'!B$8:B23500,match(F18463,'Internal Staffing Calculator'!E$8:E23500,0)), "Not In Budget"),"")</f>
        <v/>
      </c>
      <c r="I18463" s="184"/>
      <c r="J18463" s="184"/>
      <c r="K18463" s="184"/>
      <c r="L18463" s="183"/>
    </row>
    <row r="18464">
      <c r="A18464" s="454"/>
      <c r="B18464" s="927"/>
      <c r="C18464" s="580"/>
      <c r="D18464" s="939"/>
      <c r="E18464" s="940"/>
      <c r="F18464" s="941"/>
      <c r="G18464" s="937" t="str">
        <f t="array" ref="G18464">xlookup(F18464,'Internal Staffing Calculator'!E:E,'Internal Staffing Calculator'!C:C,"")</f>
        <v/>
      </c>
      <c r="H18464" s="932" t="str">
        <f t="array" ref="H18464">if(F18464&lt;&gt;"", iferror(index('Internal Staffing Calculator'!B$8:B23500,match(F18464,'Internal Staffing Calculator'!E$8:E23500,0)), "Not In Budget"),"")</f>
        <v/>
      </c>
      <c r="I18464" s="184"/>
      <c r="J18464" s="184"/>
      <c r="K18464" s="184"/>
      <c r="L18464" s="183"/>
    </row>
    <row r="18465">
      <c r="A18465" s="454"/>
      <c r="B18465" s="927"/>
      <c r="C18465" s="580"/>
      <c r="D18465" s="939"/>
      <c r="E18465" s="940"/>
      <c r="F18465" s="941"/>
      <c r="G18465" s="937" t="str">
        <f t="array" ref="G18465">xlookup(F18465,'Internal Staffing Calculator'!E:E,'Internal Staffing Calculator'!C:C,"")</f>
        <v/>
      </c>
      <c r="H18465" s="932" t="str">
        <f t="array" ref="H18465">if(F18465&lt;&gt;"", iferror(index('Internal Staffing Calculator'!B$8:B23500,match(F18465,'Internal Staffing Calculator'!E$8:E23500,0)), "Not In Budget"),"")</f>
        <v/>
      </c>
      <c r="I18465" s="184"/>
      <c r="J18465" s="184"/>
      <c r="K18465" s="184"/>
      <c r="L18465" s="183"/>
    </row>
    <row r="18466">
      <c r="A18466" s="454"/>
      <c r="B18466" s="927"/>
      <c r="C18466" s="580"/>
      <c r="D18466" s="939"/>
      <c r="E18466" s="940"/>
      <c r="F18466" s="941"/>
      <c r="G18466" s="937" t="str">
        <f t="array" ref="G18466">xlookup(F18466,'Internal Staffing Calculator'!E:E,'Internal Staffing Calculator'!C:C,"")</f>
        <v/>
      </c>
      <c r="H18466" s="932" t="str">
        <f t="array" ref="H18466">if(F18466&lt;&gt;"", iferror(index('Internal Staffing Calculator'!B$8:B23500,match(F18466,'Internal Staffing Calculator'!E$8:E23500,0)), "Not In Budget"),"")</f>
        <v/>
      </c>
      <c r="I18466" s="184"/>
      <c r="J18466" s="184"/>
      <c r="K18466" s="184"/>
      <c r="L18466" s="183"/>
    </row>
    <row r="18467">
      <c r="A18467" s="454"/>
      <c r="B18467" s="927"/>
      <c r="C18467" s="580"/>
      <c r="D18467" s="939"/>
      <c r="E18467" s="940"/>
      <c r="F18467" s="941"/>
      <c r="G18467" s="937" t="str">
        <f t="array" ref="G18467">xlookup(F18467,'Internal Staffing Calculator'!E:E,'Internal Staffing Calculator'!C:C,"")</f>
        <v/>
      </c>
      <c r="H18467" s="932" t="str">
        <f t="array" ref="H18467">if(F18467&lt;&gt;"", iferror(index('Internal Staffing Calculator'!B$8:B23500,match(F18467,'Internal Staffing Calculator'!E$8:E23500,0)), "Not In Budget"),"")</f>
        <v/>
      </c>
      <c r="I18467" s="184"/>
      <c r="J18467" s="184"/>
      <c r="K18467" s="184"/>
      <c r="L18467" s="183"/>
    </row>
    <row r="18468">
      <c r="A18468" s="454"/>
      <c r="B18468" s="927"/>
      <c r="C18468" s="580"/>
      <c r="D18468" s="939"/>
      <c r="E18468" s="940"/>
      <c r="F18468" s="941"/>
      <c r="G18468" s="937" t="str">
        <f t="array" ref="G18468">xlookup(F18468,'Internal Staffing Calculator'!E:E,'Internal Staffing Calculator'!C:C,"")</f>
        <v/>
      </c>
      <c r="H18468" s="932" t="str">
        <f t="array" ref="H18468">if(F18468&lt;&gt;"", iferror(index('Internal Staffing Calculator'!B$8:B23500,match(F18468,'Internal Staffing Calculator'!E$8:E23500,0)), "Not In Budget"),"")</f>
        <v/>
      </c>
      <c r="I18468" s="184"/>
      <c r="J18468" s="184"/>
      <c r="K18468" s="184"/>
      <c r="L18468" s="183"/>
    </row>
    <row r="18469">
      <c r="A18469" s="454"/>
      <c r="B18469" s="927"/>
      <c r="C18469" s="580"/>
      <c r="D18469" s="939"/>
      <c r="E18469" s="940"/>
      <c r="F18469" s="941"/>
      <c r="G18469" s="937" t="str">
        <f t="array" ref="G18469">xlookup(F18469,'Internal Staffing Calculator'!E:E,'Internal Staffing Calculator'!C:C,"")</f>
        <v/>
      </c>
      <c r="H18469" s="932" t="str">
        <f t="array" ref="H18469">if(F18469&lt;&gt;"", iferror(index('Internal Staffing Calculator'!B$8:B23500,match(F18469,'Internal Staffing Calculator'!E$8:E23500,0)), "Not In Budget"),"")</f>
        <v/>
      </c>
      <c r="I18469" s="184"/>
      <c r="J18469" s="184"/>
      <c r="K18469" s="184"/>
      <c r="L18469" s="183"/>
    </row>
    <row r="18470">
      <c r="A18470" s="454"/>
      <c r="B18470" s="927"/>
      <c r="C18470" s="580"/>
      <c r="D18470" s="939"/>
      <c r="E18470" s="940"/>
      <c r="F18470" s="941"/>
      <c r="G18470" s="937" t="str">
        <f t="array" ref="G18470">xlookup(F18470,'Internal Staffing Calculator'!E:E,'Internal Staffing Calculator'!C:C,"")</f>
        <v/>
      </c>
      <c r="H18470" s="932" t="str">
        <f t="array" ref="H18470">if(F18470&lt;&gt;"", iferror(index('Internal Staffing Calculator'!B$8:B23500,match(F18470,'Internal Staffing Calculator'!E$8:E23500,0)), "Not In Budget"),"")</f>
        <v/>
      </c>
      <c r="I18470" s="184"/>
      <c r="J18470" s="184"/>
      <c r="K18470" s="184"/>
      <c r="L18470" s="183"/>
    </row>
    <row r="18471">
      <c r="A18471" s="454"/>
      <c r="B18471" s="927"/>
      <c r="C18471" s="580"/>
      <c r="D18471" s="939"/>
      <c r="E18471" s="940"/>
      <c r="F18471" s="941"/>
      <c r="G18471" s="937" t="str">
        <f t="array" ref="G18471">xlookup(F18471,'Internal Staffing Calculator'!E:E,'Internal Staffing Calculator'!C:C,"")</f>
        <v/>
      </c>
      <c r="H18471" s="932" t="str">
        <f t="array" ref="H18471">if(F18471&lt;&gt;"", iferror(index('Internal Staffing Calculator'!B$8:B23500,match(F18471,'Internal Staffing Calculator'!E$8:E23500,0)), "Not In Budget"),"")</f>
        <v/>
      </c>
      <c r="I18471" s="184"/>
      <c r="J18471" s="184"/>
      <c r="K18471" s="184"/>
      <c r="L18471" s="183"/>
    </row>
    <row r="18472">
      <c r="A18472" s="454"/>
      <c r="B18472" s="927"/>
      <c r="C18472" s="580"/>
      <c r="D18472" s="939"/>
      <c r="E18472" s="940"/>
      <c r="F18472" s="941"/>
      <c r="G18472" s="937" t="str">
        <f t="array" ref="G18472">xlookup(F18472,'Internal Staffing Calculator'!E:E,'Internal Staffing Calculator'!C:C,"")</f>
        <v/>
      </c>
      <c r="H18472" s="932" t="str">
        <f t="array" ref="H18472">if(F18472&lt;&gt;"", iferror(index('Internal Staffing Calculator'!B$8:B23500,match(F18472,'Internal Staffing Calculator'!E$8:E23500,0)), "Not In Budget"),"")</f>
        <v/>
      </c>
      <c r="I18472" s="184"/>
      <c r="J18472" s="184"/>
      <c r="K18472" s="184"/>
      <c r="L18472" s="183"/>
    </row>
    <row r="18473">
      <c r="A18473" s="454"/>
      <c r="B18473" s="927"/>
      <c r="C18473" s="580"/>
      <c r="D18473" s="939"/>
      <c r="E18473" s="940"/>
      <c r="F18473" s="941"/>
      <c r="G18473" s="937" t="str">
        <f t="array" ref="G18473">xlookup(F18473,'Internal Staffing Calculator'!E:E,'Internal Staffing Calculator'!C:C,"")</f>
        <v/>
      </c>
      <c r="H18473" s="932" t="str">
        <f t="array" ref="H18473">if(F18473&lt;&gt;"", iferror(index('Internal Staffing Calculator'!B$8:B23500,match(F18473,'Internal Staffing Calculator'!E$8:E23500,0)), "Not In Budget"),"")</f>
        <v/>
      </c>
      <c r="I18473" s="184"/>
      <c r="J18473" s="184"/>
      <c r="K18473" s="184"/>
      <c r="L18473" s="183"/>
    </row>
    <row r="18474">
      <c r="A18474" s="454"/>
      <c r="B18474" s="927"/>
      <c r="C18474" s="580"/>
      <c r="D18474" s="939"/>
      <c r="E18474" s="940"/>
      <c r="F18474" s="941"/>
      <c r="G18474" s="937" t="str">
        <f t="array" ref="G18474">xlookup(F18474,'Internal Staffing Calculator'!E:E,'Internal Staffing Calculator'!C:C,"")</f>
        <v/>
      </c>
      <c r="H18474" s="932" t="str">
        <f t="array" ref="H18474">if(F18474&lt;&gt;"", iferror(index('Internal Staffing Calculator'!B$8:B23500,match(F18474,'Internal Staffing Calculator'!E$8:E23500,0)), "Not In Budget"),"")</f>
        <v/>
      </c>
      <c r="I18474" s="184"/>
      <c r="J18474" s="184"/>
      <c r="K18474" s="184"/>
      <c r="L18474" s="183"/>
    </row>
    <row r="18475">
      <c r="A18475" s="454"/>
      <c r="B18475" s="927"/>
      <c r="C18475" s="580"/>
      <c r="D18475" s="939"/>
      <c r="E18475" s="940"/>
      <c r="F18475" s="941"/>
      <c r="G18475" s="937" t="str">
        <f t="array" ref="G18475">xlookup(F18475,'Internal Staffing Calculator'!E:E,'Internal Staffing Calculator'!C:C,"")</f>
        <v/>
      </c>
      <c r="H18475" s="932" t="str">
        <f t="array" ref="H18475">if(F18475&lt;&gt;"", iferror(index('Internal Staffing Calculator'!B$8:B23500,match(F18475,'Internal Staffing Calculator'!E$8:E23500,0)), "Not In Budget"),"")</f>
        <v/>
      </c>
      <c r="I18475" s="184"/>
      <c r="J18475" s="184"/>
      <c r="K18475" s="184"/>
      <c r="L18475" s="183"/>
    </row>
    <row r="18476">
      <c r="A18476" s="454"/>
      <c r="B18476" s="927"/>
      <c r="C18476" s="580"/>
      <c r="D18476" s="939"/>
      <c r="E18476" s="940"/>
      <c r="F18476" s="941"/>
      <c r="G18476" s="937" t="str">
        <f t="array" ref="G18476">xlookup(F18476,'Internal Staffing Calculator'!E:E,'Internal Staffing Calculator'!C:C,"")</f>
        <v/>
      </c>
      <c r="H18476" s="932" t="str">
        <f t="array" ref="H18476">if(F18476&lt;&gt;"", iferror(index('Internal Staffing Calculator'!B$8:B23500,match(F18476,'Internal Staffing Calculator'!E$8:E23500,0)), "Not In Budget"),"")</f>
        <v/>
      </c>
      <c r="I18476" s="184"/>
      <c r="J18476" s="184"/>
      <c r="K18476" s="184"/>
      <c r="L18476" s="183"/>
    </row>
    <row r="18477">
      <c r="A18477" s="454"/>
      <c r="B18477" s="927"/>
      <c r="C18477" s="580"/>
      <c r="D18477" s="939"/>
      <c r="E18477" s="940"/>
      <c r="F18477" s="941"/>
      <c r="G18477" s="937" t="str">
        <f t="array" ref="G18477">xlookup(F18477,'Internal Staffing Calculator'!E:E,'Internal Staffing Calculator'!C:C,"")</f>
        <v/>
      </c>
      <c r="H18477" s="932" t="str">
        <f t="array" ref="H18477">if(F18477&lt;&gt;"", iferror(index('Internal Staffing Calculator'!B$8:B23500,match(F18477,'Internal Staffing Calculator'!E$8:E23500,0)), "Not In Budget"),"")</f>
        <v/>
      </c>
      <c r="I18477" s="184"/>
      <c r="J18477" s="184"/>
      <c r="K18477" s="184"/>
      <c r="L18477" s="183"/>
    </row>
    <row r="18478">
      <c r="A18478" s="454"/>
      <c r="B18478" s="927"/>
      <c r="C18478" s="580"/>
      <c r="D18478" s="939"/>
      <c r="E18478" s="940"/>
      <c r="F18478" s="941"/>
      <c r="G18478" s="937" t="str">
        <f t="array" ref="G18478">xlookup(F18478,'Internal Staffing Calculator'!E:E,'Internal Staffing Calculator'!C:C,"")</f>
        <v/>
      </c>
      <c r="H18478" s="932" t="str">
        <f t="array" ref="H18478">if(F18478&lt;&gt;"", iferror(index('Internal Staffing Calculator'!B$8:B23500,match(F18478,'Internal Staffing Calculator'!E$8:E23500,0)), "Not In Budget"),"")</f>
        <v/>
      </c>
      <c r="I18478" s="184"/>
      <c r="J18478" s="184"/>
      <c r="K18478" s="184"/>
      <c r="L18478" s="183"/>
    </row>
    <row r="18479">
      <c r="A18479" s="454"/>
      <c r="B18479" s="927"/>
      <c r="C18479" s="580"/>
      <c r="D18479" s="939"/>
      <c r="E18479" s="940"/>
      <c r="F18479" s="941"/>
      <c r="G18479" s="937" t="str">
        <f t="array" ref="G18479">xlookup(F18479,'Internal Staffing Calculator'!E:E,'Internal Staffing Calculator'!C:C,"")</f>
        <v/>
      </c>
      <c r="H18479" s="932" t="str">
        <f t="array" ref="H18479">if(F18479&lt;&gt;"", iferror(index('Internal Staffing Calculator'!B$8:B23500,match(F18479,'Internal Staffing Calculator'!E$8:E23500,0)), "Not In Budget"),"")</f>
        <v/>
      </c>
      <c r="I18479" s="184"/>
      <c r="J18479" s="184"/>
      <c r="K18479" s="184"/>
      <c r="L18479" s="183"/>
    </row>
    <row r="18480">
      <c r="A18480" s="454"/>
      <c r="B18480" s="927"/>
      <c r="C18480" s="580"/>
      <c r="D18480" s="939"/>
      <c r="E18480" s="940"/>
      <c r="F18480" s="941"/>
      <c r="G18480" s="937" t="str">
        <f t="array" ref="G18480">xlookup(F18480,'Internal Staffing Calculator'!E:E,'Internal Staffing Calculator'!C:C,"")</f>
        <v/>
      </c>
      <c r="H18480" s="932" t="str">
        <f t="array" ref="H18480">if(F18480&lt;&gt;"", iferror(index('Internal Staffing Calculator'!B$8:B23500,match(F18480,'Internal Staffing Calculator'!E$8:E23500,0)), "Not In Budget"),"")</f>
        <v/>
      </c>
      <c r="I18480" s="184"/>
      <c r="J18480" s="184"/>
      <c r="K18480" s="184"/>
      <c r="L18480" s="183"/>
    </row>
    <row r="18481">
      <c r="A18481" s="454"/>
      <c r="B18481" s="927"/>
      <c r="C18481" s="580"/>
      <c r="D18481" s="939"/>
      <c r="E18481" s="940"/>
      <c r="F18481" s="941"/>
      <c r="G18481" s="937" t="str">
        <f t="array" ref="G18481">xlookup(F18481,'Internal Staffing Calculator'!E:E,'Internal Staffing Calculator'!C:C,"")</f>
        <v/>
      </c>
      <c r="H18481" s="932" t="str">
        <f t="array" ref="H18481">if(F18481&lt;&gt;"", iferror(index('Internal Staffing Calculator'!B$8:B23500,match(F18481,'Internal Staffing Calculator'!E$8:E23500,0)), "Not In Budget"),"")</f>
        <v/>
      </c>
      <c r="I18481" s="184"/>
      <c r="J18481" s="184"/>
      <c r="K18481" s="184"/>
      <c r="L18481" s="183"/>
    </row>
    <row r="18482">
      <c r="A18482" s="454"/>
      <c r="B18482" s="927"/>
      <c r="C18482" s="580"/>
      <c r="D18482" s="939"/>
      <c r="E18482" s="940"/>
      <c r="F18482" s="941"/>
      <c r="G18482" s="937" t="str">
        <f t="array" ref="G18482">xlookup(F18482,'Internal Staffing Calculator'!E:E,'Internal Staffing Calculator'!C:C,"")</f>
        <v/>
      </c>
      <c r="H18482" s="932" t="str">
        <f t="array" ref="H18482">if(F18482&lt;&gt;"", iferror(index('Internal Staffing Calculator'!B$8:B23500,match(F18482,'Internal Staffing Calculator'!E$8:E23500,0)), "Not In Budget"),"")</f>
        <v/>
      </c>
      <c r="I18482" s="184"/>
      <c r="J18482" s="184"/>
      <c r="K18482" s="184"/>
      <c r="L18482" s="183"/>
    </row>
    <row r="18483">
      <c r="A18483" s="454"/>
      <c r="B18483" s="927"/>
      <c r="C18483" s="580"/>
      <c r="D18483" s="939"/>
      <c r="E18483" s="940"/>
      <c r="F18483" s="941"/>
      <c r="G18483" s="937" t="str">
        <f t="array" ref="G18483">xlookup(F18483,'Internal Staffing Calculator'!E:E,'Internal Staffing Calculator'!C:C,"")</f>
        <v/>
      </c>
      <c r="H18483" s="932" t="str">
        <f t="array" ref="H18483">if(F18483&lt;&gt;"", iferror(index('Internal Staffing Calculator'!B$8:B23500,match(F18483,'Internal Staffing Calculator'!E$8:E23500,0)), "Not In Budget"),"")</f>
        <v/>
      </c>
      <c r="I18483" s="184"/>
      <c r="J18483" s="184"/>
      <c r="K18483" s="184"/>
      <c r="L18483" s="183"/>
    </row>
    <row r="18484">
      <c r="A18484" s="454"/>
      <c r="B18484" s="927"/>
      <c r="C18484" s="580"/>
      <c r="D18484" s="939"/>
      <c r="E18484" s="940"/>
      <c r="F18484" s="941"/>
      <c r="G18484" s="937" t="str">
        <f t="array" ref="G18484">xlookup(F18484,'Internal Staffing Calculator'!E:E,'Internal Staffing Calculator'!C:C,"")</f>
        <v/>
      </c>
      <c r="H18484" s="932" t="str">
        <f t="array" ref="H18484">if(F18484&lt;&gt;"", iferror(index('Internal Staffing Calculator'!B$8:B23500,match(F18484,'Internal Staffing Calculator'!E$8:E23500,0)), "Not In Budget"),"")</f>
        <v/>
      </c>
      <c r="I18484" s="184"/>
      <c r="J18484" s="184"/>
      <c r="K18484" s="184"/>
      <c r="L18484" s="183"/>
    </row>
    <row r="18485">
      <c r="A18485" s="454"/>
      <c r="B18485" s="927"/>
      <c r="C18485" s="580"/>
      <c r="D18485" s="939"/>
      <c r="E18485" s="940"/>
      <c r="F18485" s="941"/>
      <c r="G18485" s="937" t="str">
        <f t="array" ref="G18485">xlookup(F18485,'Internal Staffing Calculator'!E:E,'Internal Staffing Calculator'!C:C,"")</f>
        <v/>
      </c>
      <c r="H18485" s="932" t="str">
        <f t="array" ref="H18485">if(F18485&lt;&gt;"", iferror(index('Internal Staffing Calculator'!B$8:B23500,match(F18485,'Internal Staffing Calculator'!E$8:E23500,0)), "Not In Budget"),"")</f>
        <v/>
      </c>
      <c r="I18485" s="184"/>
      <c r="J18485" s="184"/>
      <c r="K18485" s="184"/>
      <c r="L18485" s="183"/>
    </row>
    <row r="18486">
      <c r="A18486" s="454"/>
      <c r="B18486" s="927"/>
      <c r="C18486" s="580"/>
      <c r="D18486" s="939"/>
      <c r="E18486" s="940"/>
      <c r="F18486" s="941"/>
      <c r="G18486" s="937" t="str">
        <f t="array" ref="G18486">xlookup(F18486,'Internal Staffing Calculator'!E:E,'Internal Staffing Calculator'!C:C,"")</f>
        <v/>
      </c>
      <c r="H18486" s="932" t="str">
        <f t="array" ref="H18486">if(F18486&lt;&gt;"", iferror(index('Internal Staffing Calculator'!B$8:B23500,match(F18486,'Internal Staffing Calculator'!E$8:E23500,0)), "Not In Budget"),"")</f>
        <v/>
      </c>
      <c r="I18486" s="184"/>
      <c r="J18486" s="184"/>
      <c r="K18486" s="184"/>
      <c r="L18486" s="183"/>
    </row>
    <row r="18487">
      <c r="A18487" s="454"/>
      <c r="B18487" s="927"/>
      <c r="C18487" s="580"/>
      <c r="D18487" s="939"/>
      <c r="E18487" s="940"/>
      <c r="F18487" s="941"/>
      <c r="G18487" s="937" t="str">
        <f t="array" ref="G18487">xlookup(F18487,'Internal Staffing Calculator'!E:E,'Internal Staffing Calculator'!C:C,"")</f>
        <v/>
      </c>
      <c r="H18487" s="932" t="str">
        <f t="array" ref="H18487">if(F18487&lt;&gt;"", iferror(index('Internal Staffing Calculator'!B$8:B23500,match(F18487,'Internal Staffing Calculator'!E$8:E23500,0)), "Not In Budget"),"")</f>
        <v/>
      </c>
      <c r="I18487" s="184"/>
      <c r="J18487" s="184"/>
      <c r="K18487" s="184"/>
      <c r="L18487" s="183"/>
    </row>
    <row r="18488">
      <c r="A18488" s="454"/>
      <c r="B18488" s="927"/>
      <c r="C18488" s="580"/>
      <c r="D18488" s="939"/>
      <c r="E18488" s="940"/>
      <c r="F18488" s="941"/>
      <c r="G18488" s="937" t="str">
        <f t="array" ref="G18488">xlookup(F18488,'Internal Staffing Calculator'!E:E,'Internal Staffing Calculator'!C:C,"")</f>
        <v/>
      </c>
      <c r="H18488" s="932" t="str">
        <f t="array" ref="H18488">if(F18488&lt;&gt;"", iferror(index('Internal Staffing Calculator'!B$8:B23500,match(F18488,'Internal Staffing Calculator'!E$8:E23500,0)), "Not In Budget"),"")</f>
        <v/>
      </c>
      <c r="I18488" s="184"/>
      <c r="J18488" s="184"/>
      <c r="K18488" s="184"/>
      <c r="L18488" s="183"/>
    </row>
    <row r="18489">
      <c r="A18489" s="454"/>
      <c r="B18489" s="927"/>
      <c r="C18489" s="580"/>
      <c r="D18489" s="939"/>
      <c r="E18489" s="940"/>
      <c r="F18489" s="941"/>
      <c r="G18489" s="937" t="str">
        <f t="array" ref="G18489">xlookup(F18489,'Internal Staffing Calculator'!E:E,'Internal Staffing Calculator'!C:C,"")</f>
        <v/>
      </c>
      <c r="H18489" s="932" t="str">
        <f t="array" ref="H18489">if(F18489&lt;&gt;"", iferror(index('Internal Staffing Calculator'!B$8:B23500,match(F18489,'Internal Staffing Calculator'!E$8:E23500,0)), "Not In Budget"),"")</f>
        <v/>
      </c>
      <c r="I18489" s="184"/>
      <c r="J18489" s="184"/>
      <c r="K18489" s="184"/>
      <c r="L18489" s="183"/>
    </row>
    <row r="18490">
      <c r="A18490" s="454"/>
      <c r="B18490" s="927"/>
      <c r="C18490" s="580"/>
      <c r="D18490" s="939"/>
      <c r="E18490" s="940"/>
      <c r="F18490" s="941"/>
      <c r="G18490" s="937" t="str">
        <f t="array" ref="G18490">xlookup(F18490,'Internal Staffing Calculator'!E:E,'Internal Staffing Calculator'!C:C,"")</f>
        <v/>
      </c>
      <c r="H18490" s="932" t="str">
        <f t="array" ref="H18490">if(F18490&lt;&gt;"", iferror(index('Internal Staffing Calculator'!B$8:B23500,match(F18490,'Internal Staffing Calculator'!E$8:E23500,0)), "Not In Budget"),"")</f>
        <v/>
      </c>
      <c r="I18490" s="184"/>
      <c r="J18490" s="184"/>
      <c r="K18490" s="184"/>
      <c r="L18490" s="183"/>
    </row>
    <row r="18491">
      <c r="A18491" s="454"/>
      <c r="B18491" s="927"/>
      <c r="C18491" s="580"/>
      <c r="D18491" s="939"/>
      <c r="E18491" s="940"/>
      <c r="F18491" s="941"/>
      <c r="G18491" s="937" t="str">
        <f t="array" ref="G18491">xlookup(F18491,'Internal Staffing Calculator'!E:E,'Internal Staffing Calculator'!C:C,"")</f>
        <v/>
      </c>
      <c r="H18491" s="932" t="str">
        <f t="array" ref="H18491">if(F18491&lt;&gt;"", iferror(index('Internal Staffing Calculator'!B$8:B23500,match(F18491,'Internal Staffing Calculator'!E$8:E23500,0)), "Not In Budget"),"")</f>
        <v/>
      </c>
      <c r="I18491" s="184"/>
      <c r="J18491" s="184"/>
      <c r="K18491" s="184"/>
      <c r="L18491" s="183"/>
    </row>
    <row r="18492">
      <c r="A18492" s="454"/>
      <c r="B18492" s="927"/>
      <c r="C18492" s="580"/>
      <c r="D18492" s="939"/>
      <c r="E18492" s="940"/>
      <c r="F18492" s="941"/>
      <c r="G18492" s="937" t="str">
        <f t="array" ref="G18492">xlookup(F18492,'Internal Staffing Calculator'!E:E,'Internal Staffing Calculator'!C:C,"")</f>
        <v/>
      </c>
      <c r="H18492" s="932" t="str">
        <f t="array" ref="H18492">if(F18492&lt;&gt;"", iferror(index('Internal Staffing Calculator'!B$8:B23500,match(F18492,'Internal Staffing Calculator'!E$8:E23500,0)), "Not In Budget"),"")</f>
        <v/>
      </c>
      <c r="I18492" s="184"/>
      <c r="J18492" s="184"/>
      <c r="K18492" s="184"/>
      <c r="L18492" s="183"/>
    </row>
    <row r="18493">
      <c r="A18493" s="454"/>
      <c r="B18493" s="927"/>
      <c r="C18493" s="580"/>
      <c r="D18493" s="939"/>
      <c r="E18493" s="940"/>
      <c r="F18493" s="941"/>
      <c r="G18493" s="937" t="str">
        <f t="array" ref="G18493">xlookup(F18493,'Internal Staffing Calculator'!E:E,'Internal Staffing Calculator'!C:C,"")</f>
        <v/>
      </c>
      <c r="H18493" s="932" t="str">
        <f t="array" ref="H18493">if(F18493&lt;&gt;"", iferror(index('Internal Staffing Calculator'!B$8:B23500,match(F18493,'Internal Staffing Calculator'!E$8:E23500,0)), "Not In Budget"),"")</f>
        <v/>
      </c>
      <c r="I18493" s="184"/>
      <c r="J18493" s="184"/>
      <c r="K18493" s="184"/>
      <c r="L18493" s="183"/>
    </row>
    <row r="18494">
      <c r="A18494" s="454"/>
      <c r="B18494" s="927"/>
      <c r="C18494" s="580"/>
      <c r="D18494" s="939"/>
      <c r="E18494" s="940"/>
      <c r="F18494" s="941"/>
      <c r="G18494" s="937" t="str">
        <f t="array" ref="G18494">xlookup(F18494,'Internal Staffing Calculator'!E:E,'Internal Staffing Calculator'!C:C,"")</f>
        <v/>
      </c>
      <c r="H18494" s="932" t="str">
        <f t="array" ref="H18494">if(F18494&lt;&gt;"", iferror(index('Internal Staffing Calculator'!B$8:B23500,match(F18494,'Internal Staffing Calculator'!E$8:E23500,0)), "Not In Budget"),"")</f>
        <v/>
      </c>
      <c r="I18494" s="184"/>
      <c r="J18494" s="184"/>
      <c r="K18494" s="184"/>
      <c r="L18494" s="183"/>
    </row>
    <row r="18495">
      <c r="A18495" s="454"/>
      <c r="B18495" s="927"/>
      <c r="C18495" s="580"/>
      <c r="D18495" s="939"/>
      <c r="E18495" s="940"/>
      <c r="F18495" s="941"/>
      <c r="G18495" s="937" t="str">
        <f t="array" ref="G18495">xlookup(F18495,'Internal Staffing Calculator'!E:E,'Internal Staffing Calculator'!C:C,"")</f>
        <v/>
      </c>
      <c r="H18495" s="932" t="str">
        <f t="array" ref="H18495">if(F18495&lt;&gt;"", iferror(index('Internal Staffing Calculator'!B$8:B23500,match(F18495,'Internal Staffing Calculator'!E$8:E23500,0)), "Not In Budget"),"")</f>
        <v/>
      </c>
      <c r="I18495" s="184"/>
      <c r="J18495" s="184"/>
      <c r="K18495" s="184"/>
      <c r="L18495" s="183"/>
    </row>
    <row r="18496">
      <c r="A18496" s="454"/>
      <c r="B18496" s="927"/>
      <c r="C18496" s="580"/>
      <c r="D18496" s="939"/>
      <c r="E18496" s="940"/>
      <c r="F18496" s="941"/>
      <c r="G18496" s="937" t="str">
        <f t="array" ref="G18496">xlookup(F18496,'Internal Staffing Calculator'!E:E,'Internal Staffing Calculator'!C:C,"")</f>
        <v/>
      </c>
      <c r="H18496" s="932" t="str">
        <f t="array" ref="H18496">if(F18496&lt;&gt;"", iferror(index('Internal Staffing Calculator'!B$8:B23500,match(F18496,'Internal Staffing Calculator'!E$8:E23500,0)), "Not In Budget"),"")</f>
        <v/>
      </c>
      <c r="I18496" s="184"/>
      <c r="J18496" s="184"/>
      <c r="K18496" s="184"/>
      <c r="L18496" s="183"/>
    </row>
    <row r="18497">
      <c r="A18497" s="454"/>
      <c r="B18497" s="927"/>
      <c r="C18497" s="580"/>
      <c r="D18497" s="939"/>
      <c r="E18497" s="940"/>
      <c r="F18497" s="941"/>
      <c r="G18497" s="937" t="str">
        <f t="array" ref="G18497">xlookup(F18497,'Internal Staffing Calculator'!E:E,'Internal Staffing Calculator'!C:C,"")</f>
        <v/>
      </c>
      <c r="H18497" s="932" t="str">
        <f t="array" ref="H18497">if(F18497&lt;&gt;"", iferror(index('Internal Staffing Calculator'!B$8:B23500,match(F18497,'Internal Staffing Calculator'!E$8:E23500,0)), "Not In Budget"),"")</f>
        <v/>
      </c>
      <c r="I18497" s="184"/>
      <c r="J18497" s="184"/>
      <c r="K18497" s="184"/>
      <c r="L18497" s="183"/>
    </row>
    <row r="18498">
      <c r="A18498" s="454"/>
      <c r="B18498" s="927"/>
      <c r="C18498" s="580"/>
      <c r="D18498" s="939"/>
      <c r="E18498" s="940"/>
      <c r="F18498" s="941"/>
      <c r="G18498" s="937" t="str">
        <f t="array" ref="G18498">xlookup(F18498,'Internal Staffing Calculator'!E:E,'Internal Staffing Calculator'!C:C,"")</f>
        <v/>
      </c>
      <c r="H18498" s="932" t="str">
        <f t="array" ref="H18498">if(F18498&lt;&gt;"", iferror(index('Internal Staffing Calculator'!B$8:B23500,match(F18498,'Internal Staffing Calculator'!E$8:E23500,0)), "Not In Budget"),"")</f>
        <v/>
      </c>
      <c r="I18498" s="184"/>
      <c r="J18498" s="184"/>
      <c r="K18498" s="184"/>
      <c r="L18498" s="183"/>
    </row>
    <row r="18499">
      <c r="A18499" s="454"/>
      <c r="B18499" s="927"/>
      <c r="C18499" s="580"/>
      <c r="D18499" s="939"/>
      <c r="E18499" s="940"/>
      <c r="F18499" s="941"/>
      <c r="G18499" s="937" t="str">
        <f t="array" ref="G18499">xlookup(F18499,'Internal Staffing Calculator'!E:E,'Internal Staffing Calculator'!C:C,"")</f>
        <v/>
      </c>
      <c r="H18499" s="932" t="str">
        <f t="array" ref="H18499">if(F18499&lt;&gt;"", iferror(index('Internal Staffing Calculator'!B$8:B23500,match(F18499,'Internal Staffing Calculator'!E$8:E23500,0)), "Not In Budget"),"")</f>
        <v/>
      </c>
      <c r="I18499" s="184"/>
      <c r="J18499" s="184"/>
      <c r="K18499" s="184"/>
      <c r="L18499" s="183"/>
    </row>
    <row r="18500">
      <c r="A18500" s="454"/>
      <c r="B18500" s="927"/>
      <c r="C18500" s="580"/>
      <c r="D18500" s="939"/>
      <c r="E18500" s="940"/>
      <c r="F18500" s="941"/>
      <c r="G18500" s="937" t="str">
        <f t="array" ref="G18500">xlookup(F18500,'Internal Staffing Calculator'!E:E,'Internal Staffing Calculator'!C:C,"")</f>
        <v/>
      </c>
      <c r="H18500" s="932" t="str">
        <f t="array" ref="H18500">if(F18500&lt;&gt;"", iferror(index('Internal Staffing Calculator'!B$8:B23500,match(F18500,'Internal Staffing Calculator'!E$8:E23500,0)), "Not In Budget"),"")</f>
        <v/>
      </c>
      <c r="I18500" s="184"/>
      <c r="J18500" s="184"/>
      <c r="K18500" s="184"/>
      <c r="L18500" s="183"/>
    </row>
    <row r="18501">
      <c r="A18501" s="454"/>
      <c r="B18501" s="927"/>
      <c r="C18501" s="580"/>
      <c r="D18501" s="939"/>
      <c r="E18501" s="940"/>
      <c r="F18501" s="941"/>
      <c r="G18501" s="937" t="str">
        <f t="array" ref="G18501">xlookup(F18501,'Internal Staffing Calculator'!E:E,'Internal Staffing Calculator'!C:C,"")</f>
        <v/>
      </c>
      <c r="H18501" s="932" t="str">
        <f t="array" ref="H18501">if(F18501&lt;&gt;"", iferror(index('Internal Staffing Calculator'!B$8:B23500,match(F18501,'Internal Staffing Calculator'!E$8:E23500,0)), "Not In Budget"),"")</f>
        <v/>
      </c>
      <c r="I18501" s="184"/>
      <c r="J18501" s="184"/>
      <c r="K18501" s="184"/>
      <c r="L18501" s="183"/>
    </row>
    <row r="18502">
      <c r="A18502" s="454"/>
      <c r="B18502" s="927"/>
      <c r="C18502" s="580"/>
      <c r="D18502" s="939"/>
      <c r="E18502" s="940"/>
      <c r="F18502" s="941"/>
      <c r="G18502" s="937" t="str">
        <f t="array" ref="G18502">xlookup(F18502,'Internal Staffing Calculator'!E:E,'Internal Staffing Calculator'!C:C,"")</f>
        <v/>
      </c>
      <c r="H18502" s="932" t="str">
        <f t="array" ref="H18502">if(F18502&lt;&gt;"", iferror(index('Internal Staffing Calculator'!B$8:B23500,match(F18502,'Internal Staffing Calculator'!E$8:E23500,0)), "Not In Budget"),"")</f>
        <v/>
      </c>
      <c r="I18502" s="184"/>
      <c r="J18502" s="184"/>
      <c r="K18502" s="184"/>
      <c r="L18502" s="183"/>
    </row>
    <row r="18503">
      <c r="A18503" s="454"/>
      <c r="B18503" s="927"/>
      <c r="C18503" s="580"/>
      <c r="D18503" s="939"/>
      <c r="E18503" s="940"/>
      <c r="F18503" s="941"/>
      <c r="G18503" s="937" t="str">
        <f t="array" ref="G18503">xlookup(F18503,'Internal Staffing Calculator'!E:E,'Internal Staffing Calculator'!C:C,"")</f>
        <v/>
      </c>
      <c r="H18503" s="932" t="str">
        <f t="array" ref="H18503">if(F18503&lt;&gt;"", iferror(index('Internal Staffing Calculator'!B$8:B23500,match(F18503,'Internal Staffing Calculator'!E$8:E23500,0)), "Not In Budget"),"")</f>
        <v/>
      </c>
      <c r="I18503" s="184"/>
      <c r="J18503" s="184"/>
      <c r="K18503" s="184"/>
      <c r="L18503" s="183"/>
    </row>
    <row r="18504">
      <c r="A18504" s="454"/>
      <c r="B18504" s="927"/>
      <c r="C18504" s="580"/>
      <c r="D18504" s="939"/>
      <c r="E18504" s="940"/>
      <c r="F18504" s="941"/>
      <c r="G18504" s="937" t="str">
        <f t="array" ref="G18504">xlookup(F18504,'Internal Staffing Calculator'!E:E,'Internal Staffing Calculator'!C:C,"")</f>
        <v/>
      </c>
      <c r="H18504" s="932" t="str">
        <f t="array" ref="H18504">if(F18504&lt;&gt;"", iferror(index('Internal Staffing Calculator'!B$8:B23500,match(F18504,'Internal Staffing Calculator'!E$8:E23500,0)), "Not In Budget"),"")</f>
        <v/>
      </c>
      <c r="I18504" s="184"/>
      <c r="J18504" s="184"/>
      <c r="K18504" s="184"/>
      <c r="L18504" s="183"/>
    </row>
    <row r="18505">
      <c r="A18505" s="454"/>
      <c r="B18505" s="927"/>
      <c r="C18505" s="580"/>
      <c r="D18505" s="939"/>
      <c r="E18505" s="940"/>
      <c r="F18505" s="941"/>
      <c r="G18505" s="937" t="str">
        <f t="array" ref="G18505">xlookup(F18505,'Internal Staffing Calculator'!E:E,'Internal Staffing Calculator'!C:C,"")</f>
        <v/>
      </c>
      <c r="H18505" s="932" t="str">
        <f t="array" ref="H18505">if(F18505&lt;&gt;"", iferror(index('Internal Staffing Calculator'!B$8:B23500,match(F18505,'Internal Staffing Calculator'!E$8:E23500,0)), "Not In Budget"),"")</f>
        <v/>
      </c>
      <c r="I18505" s="184"/>
      <c r="J18505" s="184"/>
      <c r="K18505" s="184"/>
      <c r="L18505" s="183"/>
    </row>
    <row r="18506">
      <c r="A18506" s="454"/>
      <c r="B18506" s="927"/>
      <c r="C18506" s="580"/>
      <c r="D18506" s="939"/>
      <c r="E18506" s="940"/>
      <c r="F18506" s="941"/>
      <c r="G18506" s="937" t="str">
        <f t="array" ref="G18506">xlookup(F18506,'Internal Staffing Calculator'!E:E,'Internal Staffing Calculator'!C:C,"")</f>
        <v/>
      </c>
      <c r="H18506" s="932" t="str">
        <f t="array" ref="H18506">if(F18506&lt;&gt;"", iferror(index('Internal Staffing Calculator'!B$8:B23500,match(F18506,'Internal Staffing Calculator'!E$8:E23500,0)), "Not In Budget"),"")</f>
        <v/>
      </c>
      <c r="I18506" s="184"/>
      <c r="J18506" s="184"/>
      <c r="K18506" s="184"/>
      <c r="L18506" s="183"/>
    </row>
    <row r="18507">
      <c r="A18507" s="454"/>
      <c r="B18507" s="927"/>
      <c r="C18507" s="580"/>
      <c r="D18507" s="939"/>
      <c r="E18507" s="940"/>
      <c r="F18507" s="941"/>
      <c r="G18507" s="937" t="str">
        <f t="array" ref="G18507">xlookup(F18507,'Internal Staffing Calculator'!E:E,'Internal Staffing Calculator'!C:C,"")</f>
        <v/>
      </c>
      <c r="H18507" s="932" t="str">
        <f t="array" ref="H18507">if(F18507&lt;&gt;"", iferror(index('Internal Staffing Calculator'!B$8:B23500,match(F18507,'Internal Staffing Calculator'!E$8:E23500,0)), "Not In Budget"),"")</f>
        <v/>
      </c>
      <c r="I18507" s="184"/>
      <c r="J18507" s="184"/>
      <c r="K18507" s="184"/>
      <c r="L18507" s="183"/>
    </row>
    <row r="18508">
      <c r="A18508" s="454"/>
      <c r="B18508" s="927"/>
      <c r="C18508" s="580"/>
      <c r="D18508" s="939"/>
      <c r="E18508" s="940"/>
      <c r="F18508" s="941"/>
      <c r="G18508" s="937" t="str">
        <f t="array" ref="G18508">xlookup(F18508,'Internal Staffing Calculator'!E:E,'Internal Staffing Calculator'!C:C,"")</f>
        <v/>
      </c>
      <c r="H18508" s="932" t="str">
        <f t="array" ref="H18508">if(F18508&lt;&gt;"", iferror(index('Internal Staffing Calculator'!B$8:B23500,match(F18508,'Internal Staffing Calculator'!E$8:E23500,0)), "Not In Budget"),"")</f>
        <v/>
      </c>
      <c r="I18508" s="184"/>
      <c r="J18508" s="184"/>
      <c r="K18508" s="184"/>
      <c r="L18508" s="183"/>
    </row>
    <row r="18509">
      <c r="A18509" s="454"/>
      <c r="B18509" s="927"/>
      <c r="C18509" s="580"/>
      <c r="D18509" s="939"/>
      <c r="E18509" s="940"/>
      <c r="F18509" s="941"/>
      <c r="G18509" s="937" t="str">
        <f t="array" ref="G18509">xlookup(F18509,'Internal Staffing Calculator'!E:E,'Internal Staffing Calculator'!C:C,"")</f>
        <v/>
      </c>
      <c r="H18509" s="932" t="str">
        <f t="array" ref="H18509">if(F18509&lt;&gt;"", iferror(index('Internal Staffing Calculator'!B$8:B23500,match(F18509,'Internal Staffing Calculator'!E$8:E23500,0)), "Not In Budget"),"")</f>
        <v/>
      </c>
      <c r="I18509" s="184"/>
      <c r="J18509" s="184"/>
      <c r="K18509" s="184"/>
      <c r="L18509" s="183"/>
    </row>
    <row r="18510">
      <c r="A18510" s="454"/>
      <c r="B18510" s="927"/>
      <c r="C18510" s="580"/>
      <c r="D18510" s="939"/>
      <c r="E18510" s="940"/>
      <c r="F18510" s="941"/>
      <c r="G18510" s="937" t="str">
        <f t="array" ref="G18510">xlookup(F18510,'Internal Staffing Calculator'!E:E,'Internal Staffing Calculator'!C:C,"")</f>
        <v/>
      </c>
      <c r="H18510" s="932" t="str">
        <f t="array" ref="H18510">if(F18510&lt;&gt;"", iferror(index('Internal Staffing Calculator'!B$8:B23500,match(F18510,'Internal Staffing Calculator'!E$8:E23500,0)), "Not In Budget"),"")</f>
        <v/>
      </c>
      <c r="I18510" s="184"/>
      <c r="J18510" s="184"/>
      <c r="K18510" s="184"/>
      <c r="L18510" s="183"/>
    </row>
    <row r="18511">
      <c r="A18511" s="454"/>
      <c r="B18511" s="927"/>
      <c r="C18511" s="580"/>
      <c r="D18511" s="939"/>
      <c r="E18511" s="940"/>
      <c r="F18511" s="941"/>
      <c r="G18511" s="937" t="str">
        <f t="array" ref="G18511">xlookup(F18511,'Internal Staffing Calculator'!E:E,'Internal Staffing Calculator'!C:C,"")</f>
        <v/>
      </c>
      <c r="H18511" s="932" t="str">
        <f t="array" ref="H18511">if(F18511&lt;&gt;"", iferror(index('Internal Staffing Calculator'!B$8:B23500,match(F18511,'Internal Staffing Calculator'!E$8:E23500,0)), "Not In Budget"),"")</f>
        <v/>
      </c>
      <c r="I18511" s="184"/>
      <c r="J18511" s="184"/>
      <c r="K18511" s="184"/>
      <c r="L18511" s="183"/>
    </row>
    <row r="18512">
      <c r="A18512" s="454"/>
      <c r="B18512" s="927"/>
      <c r="C18512" s="580"/>
      <c r="D18512" s="939"/>
      <c r="E18512" s="940"/>
      <c r="F18512" s="941"/>
      <c r="G18512" s="937" t="str">
        <f t="array" ref="G18512">xlookup(F18512,'Internal Staffing Calculator'!E:E,'Internal Staffing Calculator'!C:C,"")</f>
        <v/>
      </c>
      <c r="H18512" s="932" t="str">
        <f t="array" ref="H18512">if(F18512&lt;&gt;"", iferror(index('Internal Staffing Calculator'!B$8:B23500,match(F18512,'Internal Staffing Calculator'!E$8:E23500,0)), "Not In Budget"),"")</f>
        <v/>
      </c>
      <c r="I18512" s="184"/>
      <c r="J18512" s="184"/>
      <c r="K18512" s="184"/>
      <c r="L18512" s="183"/>
    </row>
    <row r="18513">
      <c r="A18513" s="454"/>
      <c r="B18513" s="927"/>
      <c r="C18513" s="580"/>
      <c r="D18513" s="939"/>
      <c r="E18513" s="940"/>
      <c r="F18513" s="941"/>
      <c r="G18513" s="937" t="str">
        <f t="array" ref="G18513">xlookup(F18513,'Internal Staffing Calculator'!E:E,'Internal Staffing Calculator'!C:C,"")</f>
        <v/>
      </c>
      <c r="H18513" s="932" t="str">
        <f t="array" ref="H18513">if(F18513&lt;&gt;"", iferror(index('Internal Staffing Calculator'!B$8:B23500,match(F18513,'Internal Staffing Calculator'!E$8:E23500,0)), "Not In Budget"),"")</f>
        <v/>
      </c>
      <c r="I18513" s="184"/>
      <c r="J18513" s="184"/>
      <c r="K18513" s="184"/>
      <c r="L18513" s="183"/>
    </row>
    <row r="18514">
      <c r="A18514" s="454"/>
      <c r="B18514" s="927"/>
      <c r="C18514" s="580"/>
      <c r="D18514" s="939"/>
      <c r="E18514" s="940"/>
      <c r="F18514" s="941"/>
      <c r="G18514" s="937" t="str">
        <f t="array" ref="G18514">xlookup(F18514,'Internal Staffing Calculator'!E:E,'Internal Staffing Calculator'!C:C,"")</f>
        <v/>
      </c>
      <c r="H18514" s="932" t="str">
        <f t="array" ref="H18514">if(F18514&lt;&gt;"", iferror(index('Internal Staffing Calculator'!B$8:B23500,match(F18514,'Internal Staffing Calculator'!E$8:E23500,0)), "Not In Budget"),"")</f>
        <v/>
      </c>
      <c r="I18514" s="184"/>
      <c r="J18514" s="184"/>
      <c r="K18514" s="184"/>
      <c r="L18514" s="183"/>
    </row>
    <row r="18515">
      <c r="A18515" s="454"/>
      <c r="B18515" s="927"/>
      <c r="C18515" s="580"/>
      <c r="D18515" s="939"/>
      <c r="E18515" s="940"/>
      <c r="F18515" s="941"/>
      <c r="G18515" s="937" t="str">
        <f t="array" ref="G18515">xlookup(F18515,'Internal Staffing Calculator'!E:E,'Internal Staffing Calculator'!C:C,"")</f>
        <v/>
      </c>
      <c r="H18515" s="932" t="str">
        <f t="array" ref="H18515">if(F18515&lt;&gt;"", iferror(index('Internal Staffing Calculator'!B$8:B23500,match(F18515,'Internal Staffing Calculator'!E$8:E23500,0)), "Not In Budget"),"")</f>
        <v/>
      </c>
      <c r="I18515" s="184"/>
      <c r="J18515" s="184"/>
      <c r="K18515" s="184"/>
      <c r="L18515" s="183"/>
    </row>
    <row r="18516">
      <c r="A18516" s="454"/>
      <c r="B18516" s="927"/>
      <c r="C18516" s="580"/>
      <c r="D18516" s="939"/>
      <c r="E18516" s="940"/>
      <c r="F18516" s="941"/>
      <c r="G18516" s="937" t="str">
        <f t="array" ref="G18516">xlookup(F18516,'Internal Staffing Calculator'!E:E,'Internal Staffing Calculator'!C:C,"")</f>
        <v/>
      </c>
      <c r="H18516" s="932" t="str">
        <f t="array" ref="H18516">if(F18516&lt;&gt;"", iferror(index('Internal Staffing Calculator'!B$8:B23500,match(F18516,'Internal Staffing Calculator'!E$8:E23500,0)), "Not In Budget"),"")</f>
        <v/>
      </c>
      <c r="I18516" s="184"/>
      <c r="J18516" s="184"/>
      <c r="K18516" s="184"/>
      <c r="L18516" s="183"/>
    </row>
    <row r="18517">
      <c r="A18517" s="454"/>
      <c r="B18517" s="927"/>
      <c r="C18517" s="580"/>
      <c r="D18517" s="939"/>
      <c r="E18517" s="940"/>
      <c r="F18517" s="941"/>
      <c r="G18517" s="937" t="str">
        <f t="array" ref="G18517">xlookup(F18517,'Internal Staffing Calculator'!E:E,'Internal Staffing Calculator'!C:C,"")</f>
        <v/>
      </c>
      <c r="H18517" s="932" t="str">
        <f t="array" ref="H18517">if(F18517&lt;&gt;"", iferror(index('Internal Staffing Calculator'!B$8:B23500,match(F18517,'Internal Staffing Calculator'!E$8:E23500,0)), "Not In Budget"),"")</f>
        <v/>
      </c>
      <c r="I18517" s="184"/>
      <c r="J18517" s="184"/>
      <c r="K18517" s="184"/>
      <c r="L18517" s="183"/>
    </row>
    <row r="18518">
      <c r="A18518" s="454"/>
      <c r="B18518" s="927"/>
      <c r="C18518" s="580"/>
      <c r="D18518" s="939"/>
      <c r="E18518" s="940"/>
      <c r="F18518" s="941"/>
      <c r="G18518" s="937" t="str">
        <f t="array" ref="G18518">xlookup(F18518,'Internal Staffing Calculator'!E:E,'Internal Staffing Calculator'!C:C,"")</f>
        <v/>
      </c>
      <c r="H18518" s="932" t="str">
        <f t="array" ref="H18518">if(F18518&lt;&gt;"", iferror(index('Internal Staffing Calculator'!B$8:B23500,match(F18518,'Internal Staffing Calculator'!E$8:E23500,0)), "Not In Budget"),"")</f>
        <v/>
      </c>
      <c r="I18518" s="184"/>
      <c r="J18518" s="184"/>
      <c r="K18518" s="184"/>
      <c r="L18518" s="183"/>
    </row>
    <row r="18519">
      <c r="A18519" s="454"/>
      <c r="B18519" s="927"/>
      <c r="C18519" s="580"/>
      <c r="D18519" s="939"/>
      <c r="E18519" s="940"/>
      <c r="F18519" s="941"/>
      <c r="G18519" s="937" t="str">
        <f t="array" ref="G18519">xlookup(F18519,'Internal Staffing Calculator'!E:E,'Internal Staffing Calculator'!C:C,"")</f>
        <v/>
      </c>
      <c r="H18519" s="932" t="str">
        <f t="array" ref="H18519">if(F18519&lt;&gt;"", iferror(index('Internal Staffing Calculator'!B$8:B23500,match(F18519,'Internal Staffing Calculator'!E$8:E23500,0)), "Not In Budget"),"")</f>
        <v/>
      </c>
      <c r="I18519" s="184"/>
      <c r="J18519" s="184"/>
      <c r="K18519" s="184"/>
      <c r="L18519" s="183"/>
    </row>
    <row r="18520">
      <c r="A18520" s="454"/>
      <c r="B18520" s="927"/>
      <c r="C18520" s="580"/>
      <c r="D18520" s="939"/>
      <c r="E18520" s="940"/>
      <c r="F18520" s="941"/>
      <c r="G18520" s="937" t="str">
        <f t="array" ref="G18520">xlookup(F18520,'Internal Staffing Calculator'!E:E,'Internal Staffing Calculator'!C:C,"")</f>
        <v/>
      </c>
      <c r="H18520" s="932" t="str">
        <f t="array" ref="H18520">if(F18520&lt;&gt;"", iferror(index('Internal Staffing Calculator'!B$8:B23500,match(F18520,'Internal Staffing Calculator'!E$8:E23500,0)), "Not In Budget"),"")</f>
        <v/>
      </c>
      <c r="I18520" s="184"/>
      <c r="J18520" s="184"/>
      <c r="K18520" s="184"/>
      <c r="L18520" s="183"/>
    </row>
    <row r="18521">
      <c r="A18521" s="454"/>
      <c r="B18521" s="927"/>
      <c r="C18521" s="580"/>
      <c r="D18521" s="939"/>
      <c r="E18521" s="940"/>
      <c r="F18521" s="941"/>
      <c r="G18521" s="937" t="str">
        <f t="array" ref="G18521">xlookup(F18521,'Internal Staffing Calculator'!E:E,'Internal Staffing Calculator'!C:C,"")</f>
        <v/>
      </c>
      <c r="H18521" s="932" t="str">
        <f t="array" ref="H18521">if(F18521&lt;&gt;"", iferror(index('Internal Staffing Calculator'!B$8:B23500,match(F18521,'Internal Staffing Calculator'!E$8:E23500,0)), "Not In Budget"),"")</f>
        <v/>
      </c>
      <c r="I18521" s="184"/>
      <c r="J18521" s="184"/>
      <c r="K18521" s="184"/>
      <c r="L18521" s="183"/>
    </row>
    <row r="18522">
      <c r="A18522" s="454"/>
      <c r="B18522" s="927"/>
      <c r="C18522" s="580"/>
      <c r="D18522" s="939"/>
      <c r="E18522" s="940"/>
      <c r="F18522" s="941"/>
      <c r="G18522" s="937" t="str">
        <f t="array" ref="G18522">xlookup(F18522,'Internal Staffing Calculator'!E:E,'Internal Staffing Calculator'!C:C,"")</f>
        <v/>
      </c>
      <c r="H18522" s="932" t="str">
        <f t="array" ref="H18522">if(F18522&lt;&gt;"", iferror(index('Internal Staffing Calculator'!B$8:B23500,match(F18522,'Internal Staffing Calculator'!E$8:E23500,0)), "Not In Budget"),"")</f>
        <v/>
      </c>
      <c r="I18522" s="184"/>
      <c r="J18522" s="184"/>
      <c r="K18522" s="184"/>
      <c r="L18522" s="183"/>
    </row>
    <row r="18523">
      <c r="A18523" s="454"/>
      <c r="B18523" s="927"/>
      <c r="C18523" s="580"/>
      <c r="D18523" s="939"/>
      <c r="E18523" s="940"/>
      <c r="F18523" s="941"/>
      <c r="G18523" s="937" t="str">
        <f t="array" ref="G18523">xlookup(F18523,'Internal Staffing Calculator'!E:E,'Internal Staffing Calculator'!C:C,"")</f>
        <v/>
      </c>
      <c r="H18523" s="932" t="str">
        <f t="array" ref="H18523">if(F18523&lt;&gt;"", iferror(index('Internal Staffing Calculator'!B$8:B23500,match(F18523,'Internal Staffing Calculator'!E$8:E23500,0)), "Not In Budget"),"")</f>
        <v/>
      </c>
      <c r="I18523" s="184"/>
      <c r="J18523" s="184"/>
      <c r="K18523" s="184"/>
      <c r="L18523" s="183"/>
    </row>
    <row r="18524">
      <c r="A18524" s="454"/>
      <c r="B18524" s="927"/>
      <c r="C18524" s="580"/>
      <c r="D18524" s="939"/>
      <c r="E18524" s="940"/>
      <c r="F18524" s="941"/>
      <c r="G18524" s="937" t="str">
        <f t="array" ref="G18524">xlookup(F18524,'Internal Staffing Calculator'!E:E,'Internal Staffing Calculator'!C:C,"")</f>
        <v/>
      </c>
      <c r="H18524" s="932" t="str">
        <f t="array" ref="H18524">if(F18524&lt;&gt;"", iferror(index('Internal Staffing Calculator'!B$8:B23500,match(F18524,'Internal Staffing Calculator'!E$8:E23500,0)), "Not In Budget"),"")</f>
        <v/>
      </c>
      <c r="I18524" s="184"/>
      <c r="J18524" s="184"/>
      <c r="K18524" s="184"/>
      <c r="L18524" s="183"/>
    </row>
    <row r="18525">
      <c r="A18525" s="454"/>
      <c r="B18525" s="927"/>
      <c r="C18525" s="580"/>
      <c r="D18525" s="939"/>
      <c r="E18525" s="940"/>
      <c r="F18525" s="941"/>
      <c r="G18525" s="937" t="str">
        <f t="array" ref="G18525">xlookup(F18525,'Internal Staffing Calculator'!E:E,'Internal Staffing Calculator'!C:C,"")</f>
        <v/>
      </c>
      <c r="H18525" s="932" t="str">
        <f t="array" ref="H18525">if(F18525&lt;&gt;"", iferror(index('Internal Staffing Calculator'!B$8:B23500,match(F18525,'Internal Staffing Calculator'!E$8:E23500,0)), "Not In Budget"),"")</f>
        <v/>
      </c>
      <c r="I18525" s="184"/>
      <c r="J18525" s="184"/>
      <c r="K18525" s="184"/>
      <c r="L18525" s="183"/>
    </row>
    <row r="18526">
      <c r="A18526" s="454"/>
      <c r="B18526" s="927"/>
      <c r="C18526" s="580"/>
      <c r="D18526" s="939"/>
      <c r="E18526" s="940"/>
      <c r="F18526" s="941"/>
      <c r="G18526" s="937" t="str">
        <f t="array" ref="G18526">xlookup(F18526,'Internal Staffing Calculator'!E:E,'Internal Staffing Calculator'!C:C,"")</f>
        <v/>
      </c>
      <c r="H18526" s="932" t="str">
        <f t="array" ref="H18526">if(F18526&lt;&gt;"", iferror(index('Internal Staffing Calculator'!B$8:B23500,match(F18526,'Internal Staffing Calculator'!E$8:E23500,0)), "Not In Budget"),"")</f>
        <v/>
      </c>
      <c r="I18526" s="184"/>
      <c r="J18526" s="184"/>
      <c r="K18526" s="184"/>
      <c r="L18526" s="183"/>
    </row>
    <row r="18527">
      <c r="A18527" s="454"/>
      <c r="B18527" s="927"/>
      <c r="C18527" s="580"/>
      <c r="D18527" s="939"/>
      <c r="E18527" s="940"/>
      <c r="F18527" s="941"/>
      <c r="G18527" s="937" t="str">
        <f t="array" ref="G18527">xlookup(F18527,'Internal Staffing Calculator'!E:E,'Internal Staffing Calculator'!C:C,"")</f>
        <v/>
      </c>
      <c r="H18527" s="932" t="str">
        <f t="array" ref="H18527">if(F18527&lt;&gt;"", iferror(index('Internal Staffing Calculator'!B$8:B23500,match(F18527,'Internal Staffing Calculator'!E$8:E23500,0)), "Not In Budget"),"")</f>
        <v/>
      </c>
      <c r="I18527" s="184"/>
      <c r="J18527" s="184"/>
      <c r="K18527" s="184"/>
      <c r="L18527" s="183"/>
    </row>
    <row r="18528">
      <c r="A18528" s="454"/>
      <c r="B18528" s="927"/>
      <c r="C18528" s="580"/>
      <c r="D18528" s="939"/>
      <c r="E18528" s="940"/>
      <c r="F18528" s="941"/>
      <c r="G18528" s="937" t="str">
        <f t="array" ref="G18528">xlookup(F18528,'Internal Staffing Calculator'!E:E,'Internal Staffing Calculator'!C:C,"")</f>
        <v/>
      </c>
      <c r="H18528" s="932" t="str">
        <f t="array" ref="H18528">if(F18528&lt;&gt;"", iferror(index('Internal Staffing Calculator'!B$8:B23500,match(F18528,'Internal Staffing Calculator'!E$8:E23500,0)), "Not In Budget"),"")</f>
        <v/>
      </c>
      <c r="I18528" s="184"/>
      <c r="J18528" s="184"/>
      <c r="K18528" s="184"/>
      <c r="L18528" s="183"/>
    </row>
    <row r="18529">
      <c r="A18529" s="454"/>
      <c r="B18529" s="927"/>
      <c r="C18529" s="580"/>
      <c r="D18529" s="939"/>
      <c r="E18529" s="940"/>
      <c r="F18529" s="941"/>
      <c r="G18529" s="937" t="str">
        <f t="array" ref="G18529">xlookup(F18529,'Internal Staffing Calculator'!E:E,'Internal Staffing Calculator'!C:C,"")</f>
        <v/>
      </c>
      <c r="H18529" s="932" t="str">
        <f t="array" ref="H18529">if(F18529&lt;&gt;"", iferror(index('Internal Staffing Calculator'!B$8:B23500,match(F18529,'Internal Staffing Calculator'!E$8:E23500,0)), "Not In Budget"),"")</f>
        <v/>
      </c>
      <c r="I18529" s="184"/>
      <c r="J18529" s="184"/>
      <c r="K18529" s="184"/>
      <c r="L18529" s="183"/>
    </row>
    <row r="18530">
      <c r="A18530" s="454"/>
      <c r="B18530" s="927"/>
      <c r="C18530" s="580"/>
      <c r="D18530" s="939"/>
      <c r="E18530" s="940"/>
      <c r="F18530" s="941"/>
      <c r="G18530" s="937" t="str">
        <f t="array" ref="G18530">xlookup(F18530,'Internal Staffing Calculator'!E:E,'Internal Staffing Calculator'!C:C,"")</f>
        <v/>
      </c>
      <c r="H18530" s="932" t="str">
        <f t="array" ref="H18530">if(F18530&lt;&gt;"", iferror(index('Internal Staffing Calculator'!B$8:B23500,match(F18530,'Internal Staffing Calculator'!E$8:E23500,0)), "Not In Budget"),"")</f>
        <v/>
      </c>
      <c r="I18530" s="184"/>
      <c r="J18530" s="184"/>
      <c r="K18530" s="184"/>
      <c r="L18530" s="183"/>
    </row>
    <row r="18531">
      <c r="A18531" s="454"/>
      <c r="B18531" s="927"/>
      <c r="C18531" s="580"/>
      <c r="D18531" s="939"/>
      <c r="E18531" s="940"/>
      <c r="F18531" s="941"/>
      <c r="G18531" s="937" t="str">
        <f t="array" ref="G18531">xlookup(F18531,'Internal Staffing Calculator'!E:E,'Internal Staffing Calculator'!C:C,"")</f>
        <v/>
      </c>
      <c r="H18531" s="932" t="str">
        <f t="array" ref="H18531">if(F18531&lt;&gt;"", iferror(index('Internal Staffing Calculator'!B$8:B23500,match(F18531,'Internal Staffing Calculator'!E$8:E23500,0)), "Not In Budget"),"")</f>
        <v/>
      </c>
      <c r="I18531" s="184"/>
      <c r="J18531" s="184"/>
      <c r="K18531" s="184"/>
      <c r="L18531" s="183"/>
    </row>
    <row r="18532">
      <c r="A18532" s="454"/>
      <c r="B18532" s="927"/>
      <c r="C18532" s="580"/>
      <c r="D18532" s="939"/>
      <c r="E18532" s="940"/>
      <c r="F18532" s="941"/>
      <c r="G18532" s="937" t="str">
        <f t="array" ref="G18532">xlookup(F18532,'Internal Staffing Calculator'!E:E,'Internal Staffing Calculator'!C:C,"")</f>
        <v/>
      </c>
      <c r="H18532" s="932" t="str">
        <f t="array" ref="H18532">if(F18532&lt;&gt;"", iferror(index('Internal Staffing Calculator'!B$8:B23500,match(F18532,'Internal Staffing Calculator'!E$8:E23500,0)), "Not In Budget"),"")</f>
        <v/>
      </c>
      <c r="I18532" s="184"/>
      <c r="J18532" s="184"/>
      <c r="K18532" s="184"/>
      <c r="L18532" s="183"/>
    </row>
    <row r="18533">
      <c r="A18533" s="454"/>
      <c r="B18533" s="927"/>
      <c r="C18533" s="580"/>
      <c r="D18533" s="939"/>
      <c r="E18533" s="940"/>
      <c r="F18533" s="941"/>
      <c r="G18533" s="937" t="str">
        <f t="array" ref="G18533">xlookup(F18533,'Internal Staffing Calculator'!E:E,'Internal Staffing Calculator'!C:C,"")</f>
        <v/>
      </c>
      <c r="H18533" s="932" t="str">
        <f t="array" ref="H18533">if(F18533&lt;&gt;"", iferror(index('Internal Staffing Calculator'!B$8:B23500,match(F18533,'Internal Staffing Calculator'!E$8:E23500,0)), "Not In Budget"),"")</f>
        <v/>
      </c>
      <c r="I18533" s="184"/>
      <c r="J18533" s="184"/>
      <c r="K18533" s="184"/>
      <c r="L18533" s="183"/>
    </row>
    <row r="18534">
      <c r="A18534" s="454"/>
      <c r="B18534" s="927"/>
      <c r="C18534" s="580"/>
      <c r="D18534" s="939"/>
      <c r="E18534" s="940"/>
      <c r="F18534" s="941"/>
      <c r="G18534" s="937" t="str">
        <f t="array" ref="G18534">xlookup(F18534,'Internal Staffing Calculator'!E:E,'Internal Staffing Calculator'!C:C,"")</f>
        <v/>
      </c>
      <c r="H18534" s="932" t="str">
        <f t="array" ref="H18534">if(F18534&lt;&gt;"", iferror(index('Internal Staffing Calculator'!B$8:B23500,match(F18534,'Internal Staffing Calculator'!E$8:E23500,0)), "Not In Budget"),"")</f>
        <v/>
      </c>
      <c r="I18534" s="184"/>
      <c r="J18534" s="184"/>
      <c r="K18534" s="184"/>
      <c r="L18534" s="183"/>
    </row>
    <row r="18535">
      <c r="A18535" s="454"/>
      <c r="B18535" s="927"/>
      <c r="C18535" s="580"/>
      <c r="D18535" s="939"/>
      <c r="E18535" s="940"/>
      <c r="F18535" s="941"/>
      <c r="G18535" s="937" t="str">
        <f t="array" ref="G18535">xlookup(F18535,'Internal Staffing Calculator'!E:E,'Internal Staffing Calculator'!C:C,"")</f>
        <v/>
      </c>
      <c r="H18535" s="932" t="str">
        <f t="array" ref="H18535">if(F18535&lt;&gt;"", iferror(index('Internal Staffing Calculator'!B$8:B23500,match(F18535,'Internal Staffing Calculator'!E$8:E23500,0)), "Not In Budget"),"")</f>
        <v/>
      </c>
      <c r="I18535" s="184"/>
      <c r="J18535" s="184"/>
      <c r="K18535" s="184"/>
      <c r="L18535" s="183"/>
    </row>
    <row r="18536">
      <c r="A18536" s="454"/>
      <c r="B18536" s="927"/>
      <c r="C18536" s="580"/>
      <c r="D18536" s="939"/>
      <c r="E18536" s="940"/>
      <c r="F18536" s="941"/>
      <c r="G18536" s="937" t="str">
        <f t="array" ref="G18536">xlookup(F18536,'Internal Staffing Calculator'!E:E,'Internal Staffing Calculator'!C:C,"")</f>
        <v/>
      </c>
      <c r="H18536" s="932" t="str">
        <f t="array" ref="H18536">if(F18536&lt;&gt;"", iferror(index('Internal Staffing Calculator'!B$8:B23500,match(F18536,'Internal Staffing Calculator'!E$8:E23500,0)), "Not In Budget"),"")</f>
        <v/>
      </c>
      <c r="I18536" s="184"/>
      <c r="J18536" s="184"/>
      <c r="K18536" s="184"/>
      <c r="L18536" s="183"/>
    </row>
    <row r="18537">
      <c r="A18537" s="454"/>
      <c r="B18537" s="927"/>
      <c r="C18537" s="580"/>
      <c r="D18537" s="939"/>
      <c r="E18537" s="940"/>
      <c r="F18537" s="941"/>
      <c r="G18537" s="937" t="str">
        <f t="array" ref="G18537">xlookup(F18537,'Internal Staffing Calculator'!E:E,'Internal Staffing Calculator'!C:C,"")</f>
        <v/>
      </c>
      <c r="H18537" s="932" t="str">
        <f t="array" ref="H18537">if(F18537&lt;&gt;"", iferror(index('Internal Staffing Calculator'!B$8:B23500,match(F18537,'Internal Staffing Calculator'!E$8:E23500,0)), "Not In Budget"),"")</f>
        <v/>
      </c>
      <c r="I18537" s="184"/>
      <c r="J18537" s="184"/>
      <c r="K18537" s="184"/>
      <c r="L18537" s="183"/>
    </row>
    <row r="18538">
      <c r="A18538" s="454"/>
      <c r="B18538" s="927"/>
      <c r="C18538" s="580"/>
      <c r="D18538" s="939"/>
      <c r="E18538" s="940"/>
      <c r="F18538" s="941"/>
      <c r="G18538" s="937" t="str">
        <f t="array" ref="G18538">xlookup(F18538,'Internal Staffing Calculator'!E:E,'Internal Staffing Calculator'!C:C,"")</f>
        <v/>
      </c>
      <c r="H18538" s="932" t="str">
        <f t="array" ref="H18538">if(F18538&lt;&gt;"", iferror(index('Internal Staffing Calculator'!B$8:B23500,match(F18538,'Internal Staffing Calculator'!E$8:E23500,0)), "Not In Budget"),"")</f>
        <v/>
      </c>
      <c r="I18538" s="184"/>
      <c r="J18538" s="184"/>
      <c r="K18538" s="184"/>
      <c r="L18538" s="183"/>
    </row>
    <row r="18539">
      <c r="A18539" s="454"/>
      <c r="B18539" s="927"/>
      <c r="C18539" s="580"/>
      <c r="D18539" s="939"/>
      <c r="E18539" s="940"/>
      <c r="F18539" s="941"/>
      <c r="G18539" s="937" t="str">
        <f t="array" ref="G18539">xlookup(F18539,'Internal Staffing Calculator'!E:E,'Internal Staffing Calculator'!C:C,"")</f>
        <v/>
      </c>
      <c r="H18539" s="932" t="str">
        <f t="array" ref="H18539">if(F18539&lt;&gt;"", iferror(index('Internal Staffing Calculator'!B$8:B23500,match(F18539,'Internal Staffing Calculator'!E$8:E23500,0)), "Not In Budget"),"")</f>
        <v/>
      </c>
      <c r="I18539" s="184"/>
      <c r="J18539" s="184"/>
      <c r="K18539" s="184"/>
      <c r="L18539" s="183"/>
    </row>
    <row r="18540">
      <c r="A18540" s="454"/>
      <c r="B18540" s="927"/>
      <c r="C18540" s="580"/>
      <c r="D18540" s="939"/>
      <c r="E18540" s="940"/>
      <c r="F18540" s="941"/>
      <c r="G18540" s="937" t="str">
        <f t="array" ref="G18540">xlookup(F18540,'Internal Staffing Calculator'!E:E,'Internal Staffing Calculator'!C:C,"")</f>
        <v/>
      </c>
      <c r="H18540" s="932" t="str">
        <f t="array" ref="H18540">if(F18540&lt;&gt;"", iferror(index('Internal Staffing Calculator'!B$8:B23500,match(F18540,'Internal Staffing Calculator'!E$8:E23500,0)), "Not In Budget"),"")</f>
        <v/>
      </c>
      <c r="I18540" s="184"/>
      <c r="J18540" s="184"/>
      <c r="K18540" s="184"/>
      <c r="L18540" s="183"/>
    </row>
    <row r="18541">
      <c r="A18541" s="454"/>
      <c r="B18541" s="927"/>
      <c r="C18541" s="580"/>
      <c r="D18541" s="939"/>
      <c r="E18541" s="940"/>
      <c r="F18541" s="941"/>
      <c r="G18541" s="937" t="str">
        <f t="array" ref="G18541">xlookup(F18541,'Internal Staffing Calculator'!E:E,'Internal Staffing Calculator'!C:C,"")</f>
        <v/>
      </c>
      <c r="H18541" s="932" t="str">
        <f t="array" ref="H18541">if(F18541&lt;&gt;"", iferror(index('Internal Staffing Calculator'!B$8:B23500,match(F18541,'Internal Staffing Calculator'!E$8:E23500,0)), "Not In Budget"),"")</f>
        <v/>
      </c>
      <c r="I18541" s="184"/>
      <c r="J18541" s="184"/>
      <c r="K18541" s="184"/>
      <c r="L18541" s="183"/>
    </row>
    <row r="18542">
      <c r="A18542" s="454"/>
      <c r="B18542" s="927"/>
      <c r="C18542" s="580"/>
      <c r="D18542" s="939"/>
      <c r="E18542" s="940"/>
      <c r="F18542" s="941"/>
      <c r="G18542" s="937" t="str">
        <f t="array" ref="G18542">xlookup(F18542,'Internal Staffing Calculator'!E:E,'Internal Staffing Calculator'!C:C,"")</f>
        <v/>
      </c>
      <c r="H18542" s="932" t="str">
        <f t="array" ref="H18542">if(F18542&lt;&gt;"", iferror(index('Internal Staffing Calculator'!B$8:B23500,match(F18542,'Internal Staffing Calculator'!E$8:E23500,0)), "Not In Budget"),"")</f>
        <v/>
      </c>
      <c r="I18542" s="184"/>
      <c r="J18542" s="184"/>
      <c r="K18542" s="184"/>
      <c r="L18542" s="183"/>
    </row>
    <row r="18543">
      <c r="A18543" s="454"/>
      <c r="B18543" s="927"/>
      <c r="C18543" s="580"/>
      <c r="D18543" s="939"/>
      <c r="E18543" s="940"/>
      <c r="F18543" s="941"/>
      <c r="G18543" s="937" t="str">
        <f t="array" ref="G18543">xlookup(F18543,'Internal Staffing Calculator'!E:E,'Internal Staffing Calculator'!C:C,"")</f>
        <v/>
      </c>
      <c r="H18543" s="932" t="str">
        <f t="array" ref="H18543">if(F18543&lt;&gt;"", iferror(index('Internal Staffing Calculator'!B$8:B23500,match(F18543,'Internal Staffing Calculator'!E$8:E23500,0)), "Not In Budget"),"")</f>
        <v/>
      </c>
      <c r="I18543" s="184"/>
      <c r="J18543" s="184"/>
      <c r="K18543" s="184"/>
      <c r="L18543" s="183"/>
    </row>
    <row r="18544">
      <c r="A18544" s="454"/>
      <c r="B18544" s="927"/>
      <c r="C18544" s="580"/>
      <c r="D18544" s="939"/>
      <c r="E18544" s="940"/>
      <c r="F18544" s="941"/>
      <c r="G18544" s="937" t="str">
        <f t="array" ref="G18544">xlookup(F18544,'Internal Staffing Calculator'!E:E,'Internal Staffing Calculator'!C:C,"")</f>
        <v/>
      </c>
      <c r="H18544" s="932" t="str">
        <f t="array" ref="H18544">if(F18544&lt;&gt;"", iferror(index('Internal Staffing Calculator'!B$8:B23500,match(F18544,'Internal Staffing Calculator'!E$8:E23500,0)), "Not In Budget"),"")</f>
        <v/>
      </c>
      <c r="I18544" s="184"/>
      <c r="J18544" s="184"/>
      <c r="K18544" s="184"/>
      <c r="L18544" s="183"/>
    </row>
    <row r="18545">
      <c r="A18545" s="454"/>
      <c r="B18545" s="927"/>
      <c r="C18545" s="580"/>
      <c r="D18545" s="939"/>
      <c r="E18545" s="940"/>
      <c r="F18545" s="941"/>
      <c r="G18545" s="937" t="str">
        <f t="array" ref="G18545">xlookup(F18545,'Internal Staffing Calculator'!E:E,'Internal Staffing Calculator'!C:C,"")</f>
        <v/>
      </c>
      <c r="H18545" s="932" t="str">
        <f t="array" ref="H18545">if(F18545&lt;&gt;"", iferror(index('Internal Staffing Calculator'!B$8:B23500,match(F18545,'Internal Staffing Calculator'!E$8:E23500,0)), "Not In Budget"),"")</f>
        <v/>
      </c>
      <c r="I18545" s="184"/>
      <c r="J18545" s="184"/>
      <c r="K18545" s="184"/>
      <c r="L18545" s="183"/>
    </row>
    <row r="18546">
      <c r="A18546" s="454"/>
      <c r="B18546" s="927"/>
      <c r="C18546" s="580"/>
      <c r="D18546" s="939"/>
      <c r="E18546" s="940"/>
      <c r="F18546" s="941"/>
      <c r="G18546" s="937" t="str">
        <f t="array" ref="G18546">xlookup(F18546,'Internal Staffing Calculator'!E:E,'Internal Staffing Calculator'!C:C,"")</f>
        <v/>
      </c>
      <c r="H18546" s="932" t="str">
        <f t="array" ref="H18546">if(F18546&lt;&gt;"", iferror(index('Internal Staffing Calculator'!B$8:B23500,match(F18546,'Internal Staffing Calculator'!E$8:E23500,0)), "Not In Budget"),"")</f>
        <v/>
      </c>
      <c r="I18546" s="184"/>
      <c r="J18546" s="184"/>
      <c r="K18546" s="184"/>
      <c r="L18546" s="183"/>
    </row>
    <row r="18547">
      <c r="A18547" s="454"/>
      <c r="B18547" s="927"/>
      <c r="C18547" s="580"/>
      <c r="D18547" s="939"/>
      <c r="E18547" s="940"/>
      <c r="F18547" s="941"/>
      <c r="G18547" s="937" t="str">
        <f t="array" ref="G18547">xlookup(F18547,'Internal Staffing Calculator'!E:E,'Internal Staffing Calculator'!C:C,"")</f>
        <v/>
      </c>
      <c r="H18547" s="932" t="str">
        <f t="array" ref="H18547">if(F18547&lt;&gt;"", iferror(index('Internal Staffing Calculator'!B$8:B23500,match(F18547,'Internal Staffing Calculator'!E$8:E23500,0)), "Not In Budget"),"")</f>
        <v/>
      </c>
      <c r="I18547" s="184"/>
      <c r="J18547" s="184"/>
      <c r="K18547" s="184"/>
      <c r="L18547" s="183"/>
    </row>
    <row r="18548">
      <c r="A18548" s="454"/>
      <c r="B18548" s="927"/>
      <c r="C18548" s="580"/>
      <c r="D18548" s="939"/>
      <c r="E18548" s="940"/>
      <c r="F18548" s="941"/>
      <c r="G18548" s="937" t="str">
        <f t="array" ref="G18548">xlookup(F18548,'Internal Staffing Calculator'!E:E,'Internal Staffing Calculator'!C:C,"")</f>
        <v/>
      </c>
      <c r="H18548" s="932" t="str">
        <f t="array" ref="H18548">if(F18548&lt;&gt;"", iferror(index('Internal Staffing Calculator'!B$8:B23500,match(F18548,'Internal Staffing Calculator'!E$8:E23500,0)), "Not In Budget"),"")</f>
        <v/>
      </c>
      <c r="I18548" s="184"/>
      <c r="J18548" s="184"/>
      <c r="K18548" s="184"/>
      <c r="L18548" s="183"/>
    </row>
    <row r="18549">
      <c r="A18549" s="454"/>
      <c r="B18549" s="927"/>
      <c r="C18549" s="580"/>
      <c r="D18549" s="939"/>
      <c r="E18549" s="940"/>
      <c r="F18549" s="941"/>
      <c r="G18549" s="937" t="str">
        <f t="array" ref="G18549">xlookup(F18549,'Internal Staffing Calculator'!E:E,'Internal Staffing Calculator'!C:C,"")</f>
        <v/>
      </c>
      <c r="H18549" s="932" t="str">
        <f t="array" ref="H18549">if(F18549&lt;&gt;"", iferror(index('Internal Staffing Calculator'!B$8:B23500,match(F18549,'Internal Staffing Calculator'!E$8:E23500,0)), "Not In Budget"),"")</f>
        <v/>
      </c>
      <c r="I18549" s="184"/>
      <c r="J18549" s="184"/>
      <c r="K18549" s="184"/>
      <c r="L18549" s="183"/>
    </row>
    <row r="18550">
      <c r="A18550" s="454"/>
      <c r="B18550" s="927"/>
      <c r="C18550" s="580"/>
      <c r="D18550" s="939"/>
      <c r="E18550" s="940"/>
      <c r="F18550" s="941"/>
      <c r="G18550" s="937" t="str">
        <f t="array" ref="G18550">xlookup(F18550,'Internal Staffing Calculator'!E:E,'Internal Staffing Calculator'!C:C,"")</f>
        <v/>
      </c>
      <c r="H18550" s="932" t="str">
        <f t="array" ref="H18550">if(F18550&lt;&gt;"", iferror(index('Internal Staffing Calculator'!B$8:B23500,match(F18550,'Internal Staffing Calculator'!E$8:E23500,0)), "Not In Budget"),"")</f>
        <v/>
      </c>
      <c r="I18550" s="184"/>
      <c r="J18550" s="184"/>
      <c r="K18550" s="184"/>
      <c r="L18550" s="183"/>
    </row>
    <row r="18551">
      <c r="A18551" s="454"/>
      <c r="B18551" s="927"/>
      <c r="C18551" s="580"/>
      <c r="D18551" s="939"/>
      <c r="E18551" s="940"/>
      <c r="F18551" s="941"/>
      <c r="G18551" s="937" t="str">
        <f t="array" ref="G18551">xlookup(F18551,'Internal Staffing Calculator'!E:E,'Internal Staffing Calculator'!C:C,"")</f>
        <v/>
      </c>
      <c r="H18551" s="932" t="str">
        <f t="array" ref="H18551">if(F18551&lt;&gt;"", iferror(index('Internal Staffing Calculator'!B$8:B23500,match(F18551,'Internal Staffing Calculator'!E$8:E23500,0)), "Not In Budget"),"")</f>
        <v/>
      </c>
      <c r="I18551" s="184"/>
      <c r="J18551" s="184"/>
      <c r="K18551" s="184"/>
      <c r="L18551" s="183"/>
    </row>
    <row r="18552">
      <c r="A18552" s="454"/>
      <c r="B18552" s="927"/>
      <c r="C18552" s="580"/>
      <c r="D18552" s="939"/>
      <c r="E18552" s="940"/>
      <c r="F18552" s="941"/>
      <c r="G18552" s="937" t="str">
        <f t="array" ref="G18552">xlookup(F18552,'Internal Staffing Calculator'!E:E,'Internal Staffing Calculator'!C:C,"")</f>
        <v/>
      </c>
      <c r="H18552" s="932" t="str">
        <f t="array" ref="H18552">if(F18552&lt;&gt;"", iferror(index('Internal Staffing Calculator'!B$8:B23500,match(F18552,'Internal Staffing Calculator'!E$8:E23500,0)), "Not In Budget"),"")</f>
        <v/>
      </c>
      <c r="I18552" s="184"/>
      <c r="J18552" s="184"/>
      <c r="K18552" s="184"/>
      <c r="L18552" s="183"/>
    </row>
    <row r="18553">
      <c r="A18553" s="454"/>
      <c r="B18553" s="927"/>
      <c r="C18553" s="580"/>
      <c r="D18553" s="939"/>
      <c r="E18553" s="940"/>
      <c r="F18553" s="941"/>
      <c r="G18553" s="937" t="str">
        <f t="array" ref="G18553">xlookup(F18553,'Internal Staffing Calculator'!E:E,'Internal Staffing Calculator'!C:C,"")</f>
        <v/>
      </c>
      <c r="H18553" s="932" t="str">
        <f t="array" ref="H18553">if(F18553&lt;&gt;"", iferror(index('Internal Staffing Calculator'!B$8:B23500,match(F18553,'Internal Staffing Calculator'!E$8:E23500,0)), "Not In Budget"),"")</f>
        <v/>
      </c>
      <c r="I18553" s="184"/>
      <c r="J18553" s="184"/>
      <c r="K18553" s="184"/>
      <c r="L18553" s="183"/>
    </row>
    <row r="18554">
      <c r="A18554" s="454"/>
      <c r="B18554" s="927"/>
      <c r="C18554" s="580"/>
      <c r="D18554" s="939"/>
      <c r="E18554" s="940"/>
      <c r="F18554" s="941"/>
      <c r="G18554" s="937" t="str">
        <f t="array" ref="G18554">xlookup(F18554,'Internal Staffing Calculator'!E:E,'Internal Staffing Calculator'!C:C,"")</f>
        <v/>
      </c>
      <c r="H18554" s="932" t="str">
        <f t="array" ref="H18554">if(F18554&lt;&gt;"", iferror(index('Internal Staffing Calculator'!B$8:B23500,match(F18554,'Internal Staffing Calculator'!E$8:E23500,0)), "Not In Budget"),"")</f>
        <v/>
      </c>
      <c r="I18554" s="184"/>
      <c r="J18554" s="184"/>
      <c r="K18554" s="184"/>
      <c r="L18554" s="183"/>
    </row>
    <row r="18555">
      <c r="A18555" s="454"/>
      <c r="B18555" s="927"/>
      <c r="C18555" s="580"/>
      <c r="D18555" s="939"/>
      <c r="E18555" s="940"/>
      <c r="F18555" s="941"/>
      <c r="G18555" s="937" t="str">
        <f t="array" ref="G18555">xlookup(F18555,'Internal Staffing Calculator'!E:E,'Internal Staffing Calculator'!C:C,"")</f>
        <v/>
      </c>
      <c r="H18555" s="932" t="str">
        <f t="array" ref="H18555">if(F18555&lt;&gt;"", iferror(index('Internal Staffing Calculator'!B$8:B23500,match(F18555,'Internal Staffing Calculator'!E$8:E23500,0)), "Not In Budget"),"")</f>
        <v/>
      </c>
      <c r="I18555" s="184"/>
      <c r="J18555" s="184"/>
      <c r="K18555" s="184"/>
      <c r="L18555" s="183"/>
    </row>
    <row r="18556">
      <c r="A18556" s="454"/>
      <c r="B18556" s="927"/>
      <c r="C18556" s="580"/>
      <c r="D18556" s="939"/>
      <c r="E18556" s="940"/>
      <c r="F18556" s="941"/>
      <c r="G18556" s="937" t="str">
        <f t="array" ref="G18556">xlookup(F18556,'Internal Staffing Calculator'!E:E,'Internal Staffing Calculator'!C:C,"")</f>
        <v/>
      </c>
      <c r="H18556" s="932" t="str">
        <f t="array" ref="H18556">if(F18556&lt;&gt;"", iferror(index('Internal Staffing Calculator'!B$8:B23500,match(F18556,'Internal Staffing Calculator'!E$8:E23500,0)), "Not In Budget"),"")</f>
        <v/>
      </c>
      <c r="I18556" s="184"/>
      <c r="J18556" s="184"/>
      <c r="K18556" s="184"/>
      <c r="L18556" s="183"/>
    </row>
    <row r="18557">
      <c r="A18557" s="454"/>
      <c r="B18557" s="927"/>
      <c r="C18557" s="580"/>
      <c r="D18557" s="939"/>
      <c r="E18557" s="940"/>
      <c r="F18557" s="941"/>
      <c r="G18557" s="937" t="str">
        <f t="array" ref="G18557">xlookup(F18557,'Internal Staffing Calculator'!E:E,'Internal Staffing Calculator'!C:C,"")</f>
        <v/>
      </c>
      <c r="H18557" s="932" t="str">
        <f t="array" ref="H18557">if(F18557&lt;&gt;"", iferror(index('Internal Staffing Calculator'!B$8:B23500,match(F18557,'Internal Staffing Calculator'!E$8:E23500,0)), "Not In Budget"),"")</f>
        <v/>
      </c>
      <c r="I18557" s="184"/>
      <c r="J18557" s="184"/>
      <c r="K18557" s="184"/>
      <c r="L18557" s="183"/>
    </row>
    <row r="18558">
      <c r="A18558" s="454"/>
      <c r="B18558" s="927"/>
      <c r="C18558" s="580"/>
      <c r="D18558" s="939"/>
      <c r="E18558" s="940"/>
      <c r="F18558" s="941"/>
      <c r="G18558" s="937" t="str">
        <f t="array" ref="G18558">xlookup(F18558,'Internal Staffing Calculator'!E:E,'Internal Staffing Calculator'!C:C,"")</f>
        <v/>
      </c>
      <c r="H18558" s="932" t="str">
        <f t="array" ref="H18558">if(F18558&lt;&gt;"", iferror(index('Internal Staffing Calculator'!B$8:B23500,match(F18558,'Internal Staffing Calculator'!E$8:E23500,0)), "Not In Budget"),"")</f>
        <v/>
      </c>
      <c r="I18558" s="184"/>
      <c r="J18558" s="184"/>
      <c r="K18558" s="184"/>
      <c r="L18558" s="183"/>
    </row>
    <row r="18559">
      <c r="A18559" s="454"/>
      <c r="B18559" s="927"/>
      <c r="C18559" s="580"/>
      <c r="D18559" s="939"/>
      <c r="E18559" s="940"/>
      <c r="F18559" s="941"/>
      <c r="G18559" s="937" t="str">
        <f t="array" ref="G18559">xlookup(F18559,'Internal Staffing Calculator'!E:E,'Internal Staffing Calculator'!C:C,"")</f>
        <v/>
      </c>
      <c r="H18559" s="932" t="str">
        <f t="array" ref="H18559">if(F18559&lt;&gt;"", iferror(index('Internal Staffing Calculator'!B$8:B23500,match(F18559,'Internal Staffing Calculator'!E$8:E23500,0)), "Not In Budget"),"")</f>
        <v/>
      </c>
      <c r="I18559" s="184"/>
      <c r="J18559" s="184"/>
      <c r="K18559" s="184"/>
      <c r="L18559" s="183"/>
    </row>
    <row r="18560">
      <c r="A18560" s="454"/>
      <c r="B18560" s="927"/>
      <c r="C18560" s="580"/>
      <c r="D18560" s="939"/>
      <c r="E18560" s="940"/>
      <c r="F18560" s="941"/>
      <c r="G18560" s="937" t="str">
        <f t="array" ref="G18560">xlookup(F18560,'Internal Staffing Calculator'!E:E,'Internal Staffing Calculator'!C:C,"")</f>
        <v/>
      </c>
      <c r="H18560" s="932" t="str">
        <f t="array" ref="H18560">if(F18560&lt;&gt;"", iferror(index('Internal Staffing Calculator'!B$8:B23500,match(F18560,'Internal Staffing Calculator'!E$8:E23500,0)), "Not In Budget"),"")</f>
        <v/>
      </c>
      <c r="I18560" s="184"/>
      <c r="J18560" s="184"/>
      <c r="K18560" s="184"/>
      <c r="L18560" s="183"/>
    </row>
    <row r="18561">
      <c r="A18561" s="454"/>
      <c r="B18561" s="927"/>
      <c r="C18561" s="580"/>
      <c r="D18561" s="939"/>
      <c r="E18561" s="940"/>
      <c r="F18561" s="941"/>
      <c r="G18561" s="937" t="str">
        <f t="array" ref="G18561">xlookup(F18561,'Internal Staffing Calculator'!E:E,'Internal Staffing Calculator'!C:C,"")</f>
        <v/>
      </c>
      <c r="H18561" s="932" t="str">
        <f t="array" ref="H18561">if(F18561&lt;&gt;"", iferror(index('Internal Staffing Calculator'!B$8:B23500,match(F18561,'Internal Staffing Calculator'!E$8:E23500,0)), "Not In Budget"),"")</f>
        <v/>
      </c>
      <c r="I18561" s="184"/>
      <c r="J18561" s="184"/>
      <c r="K18561" s="184"/>
      <c r="L18561" s="183"/>
    </row>
    <row r="18562">
      <c r="A18562" s="454"/>
      <c r="B18562" s="927"/>
      <c r="C18562" s="580"/>
      <c r="D18562" s="939"/>
      <c r="E18562" s="940"/>
      <c r="F18562" s="941"/>
      <c r="G18562" s="937" t="str">
        <f t="array" ref="G18562">xlookup(F18562,'Internal Staffing Calculator'!E:E,'Internal Staffing Calculator'!C:C,"")</f>
        <v/>
      </c>
      <c r="H18562" s="932" t="str">
        <f t="array" ref="H18562">if(F18562&lt;&gt;"", iferror(index('Internal Staffing Calculator'!B$8:B23500,match(F18562,'Internal Staffing Calculator'!E$8:E23500,0)), "Not In Budget"),"")</f>
        <v/>
      </c>
      <c r="I18562" s="184"/>
      <c r="J18562" s="184"/>
      <c r="K18562" s="184"/>
      <c r="L18562" s="183"/>
    </row>
    <row r="18563">
      <c r="A18563" s="454"/>
      <c r="B18563" s="927"/>
      <c r="C18563" s="580"/>
      <c r="D18563" s="939"/>
      <c r="E18563" s="940"/>
      <c r="F18563" s="941"/>
      <c r="G18563" s="937" t="str">
        <f t="array" ref="G18563">xlookup(F18563,'Internal Staffing Calculator'!E:E,'Internal Staffing Calculator'!C:C,"")</f>
        <v/>
      </c>
      <c r="H18563" s="932" t="str">
        <f t="array" ref="H18563">if(F18563&lt;&gt;"", iferror(index('Internal Staffing Calculator'!B$8:B23500,match(F18563,'Internal Staffing Calculator'!E$8:E23500,0)), "Not In Budget"),"")</f>
        <v/>
      </c>
      <c r="I18563" s="184"/>
      <c r="J18563" s="184"/>
      <c r="K18563" s="184"/>
      <c r="L18563" s="183"/>
    </row>
    <row r="18564">
      <c r="A18564" s="454"/>
      <c r="B18564" s="927"/>
      <c r="C18564" s="580"/>
      <c r="D18564" s="939"/>
      <c r="E18564" s="940"/>
      <c r="F18564" s="941"/>
      <c r="G18564" s="937" t="str">
        <f t="array" ref="G18564">xlookup(F18564,'Internal Staffing Calculator'!E:E,'Internal Staffing Calculator'!C:C,"")</f>
        <v/>
      </c>
      <c r="H18564" s="932" t="str">
        <f t="array" ref="H18564">if(F18564&lt;&gt;"", iferror(index('Internal Staffing Calculator'!B$8:B23500,match(F18564,'Internal Staffing Calculator'!E$8:E23500,0)), "Not In Budget"),"")</f>
        <v/>
      </c>
      <c r="I18564" s="184"/>
      <c r="J18564" s="184"/>
      <c r="K18564" s="184"/>
      <c r="L18564" s="183"/>
    </row>
    <row r="18565">
      <c r="A18565" s="454"/>
      <c r="B18565" s="927"/>
      <c r="C18565" s="580"/>
      <c r="D18565" s="939"/>
      <c r="E18565" s="940"/>
      <c r="F18565" s="941"/>
      <c r="G18565" s="937" t="str">
        <f t="array" ref="G18565">xlookup(F18565,'Internal Staffing Calculator'!E:E,'Internal Staffing Calculator'!C:C,"")</f>
        <v/>
      </c>
      <c r="H18565" s="932" t="str">
        <f t="array" ref="H18565">if(F18565&lt;&gt;"", iferror(index('Internal Staffing Calculator'!B$8:B23500,match(F18565,'Internal Staffing Calculator'!E$8:E23500,0)), "Not In Budget"),"")</f>
        <v/>
      </c>
      <c r="I18565" s="184"/>
      <c r="J18565" s="184"/>
      <c r="K18565" s="184"/>
      <c r="L18565" s="183"/>
    </row>
    <row r="18566">
      <c r="A18566" s="454"/>
      <c r="B18566" s="927"/>
      <c r="C18566" s="580"/>
      <c r="D18566" s="939"/>
      <c r="E18566" s="940"/>
      <c r="F18566" s="941"/>
      <c r="G18566" s="937" t="str">
        <f t="array" ref="G18566">xlookup(F18566,'Internal Staffing Calculator'!E:E,'Internal Staffing Calculator'!C:C,"")</f>
        <v/>
      </c>
      <c r="H18566" s="932" t="str">
        <f t="array" ref="H18566">if(F18566&lt;&gt;"", iferror(index('Internal Staffing Calculator'!B$8:B23500,match(F18566,'Internal Staffing Calculator'!E$8:E23500,0)), "Not In Budget"),"")</f>
        <v/>
      </c>
      <c r="I18566" s="184"/>
      <c r="J18566" s="184"/>
      <c r="K18566" s="184"/>
      <c r="L18566" s="183"/>
    </row>
    <row r="18567">
      <c r="A18567" s="454"/>
      <c r="B18567" s="927"/>
      <c r="C18567" s="580"/>
      <c r="D18567" s="939"/>
      <c r="E18567" s="940"/>
      <c r="F18567" s="941"/>
      <c r="G18567" s="937" t="str">
        <f t="array" ref="G18567">xlookup(F18567,'Internal Staffing Calculator'!E:E,'Internal Staffing Calculator'!C:C,"")</f>
        <v/>
      </c>
      <c r="H18567" s="932" t="str">
        <f t="array" ref="H18567">if(F18567&lt;&gt;"", iferror(index('Internal Staffing Calculator'!B$8:B23500,match(F18567,'Internal Staffing Calculator'!E$8:E23500,0)), "Not In Budget"),"")</f>
        <v/>
      </c>
      <c r="I18567" s="184"/>
      <c r="J18567" s="184"/>
      <c r="K18567" s="184"/>
      <c r="L18567" s="183"/>
    </row>
    <row r="18568">
      <c r="A18568" s="454"/>
      <c r="B18568" s="927"/>
      <c r="C18568" s="580"/>
      <c r="D18568" s="939"/>
      <c r="E18568" s="940"/>
      <c r="F18568" s="941"/>
      <c r="G18568" s="937" t="str">
        <f t="array" ref="G18568">xlookup(F18568,'Internal Staffing Calculator'!E:E,'Internal Staffing Calculator'!C:C,"")</f>
        <v/>
      </c>
      <c r="H18568" s="932" t="str">
        <f t="array" ref="H18568">if(F18568&lt;&gt;"", iferror(index('Internal Staffing Calculator'!B$8:B23500,match(F18568,'Internal Staffing Calculator'!E$8:E23500,0)), "Not In Budget"),"")</f>
        <v/>
      </c>
      <c r="I18568" s="184"/>
      <c r="J18568" s="184"/>
      <c r="K18568" s="184"/>
      <c r="L18568" s="183"/>
    </row>
    <row r="18569">
      <c r="A18569" s="454"/>
      <c r="B18569" s="927"/>
      <c r="C18569" s="580"/>
      <c r="D18569" s="939"/>
      <c r="E18569" s="940"/>
      <c r="F18569" s="941"/>
      <c r="G18569" s="937" t="str">
        <f t="array" ref="G18569">xlookup(F18569,'Internal Staffing Calculator'!E:E,'Internal Staffing Calculator'!C:C,"")</f>
        <v/>
      </c>
      <c r="H18569" s="932" t="str">
        <f t="array" ref="H18569">if(F18569&lt;&gt;"", iferror(index('Internal Staffing Calculator'!B$8:B23500,match(F18569,'Internal Staffing Calculator'!E$8:E23500,0)), "Not In Budget"),"")</f>
        <v/>
      </c>
      <c r="I18569" s="184"/>
      <c r="J18569" s="184"/>
      <c r="K18569" s="184"/>
      <c r="L18569" s="183"/>
    </row>
    <row r="18570">
      <c r="A18570" s="454"/>
      <c r="B18570" s="927"/>
      <c r="C18570" s="580"/>
      <c r="D18570" s="939"/>
      <c r="E18570" s="940"/>
      <c r="F18570" s="941"/>
      <c r="G18570" s="937" t="str">
        <f t="array" ref="G18570">xlookup(F18570,'Internal Staffing Calculator'!E:E,'Internal Staffing Calculator'!C:C,"")</f>
        <v/>
      </c>
      <c r="H18570" s="932" t="str">
        <f t="array" ref="H18570">if(F18570&lt;&gt;"", iferror(index('Internal Staffing Calculator'!B$8:B23500,match(F18570,'Internal Staffing Calculator'!E$8:E23500,0)), "Not In Budget"),"")</f>
        <v/>
      </c>
      <c r="I18570" s="184"/>
      <c r="J18570" s="184"/>
      <c r="K18570" s="184"/>
      <c r="L18570" s="183"/>
    </row>
    <row r="18571">
      <c r="A18571" s="454"/>
      <c r="B18571" s="927"/>
      <c r="C18571" s="580"/>
      <c r="D18571" s="939"/>
      <c r="E18571" s="940"/>
      <c r="F18571" s="941"/>
      <c r="G18571" s="937" t="str">
        <f t="array" ref="G18571">xlookup(F18571,'Internal Staffing Calculator'!E:E,'Internal Staffing Calculator'!C:C,"")</f>
        <v/>
      </c>
      <c r="H18571" s="932" t="str">
        <f t="array" ref="H18571">if(F18571&lt;&gt;"", iferror(index('Internal Staffing Calculator'!B$8:B23500,match(F18571,'Internal Staffing Calculator'!E$8:E23500,0)), "Not In Budget"),"")</f>
        <v/>
      </c>
      <c r="I18571" s="184"/>
      <c r="J18571" s="184"/>
      <c r="K18571" s="184"/>
      <c r="L18571" s="183"/>
    </row>
    <row r="18572">
      <c r="A18572" s="454"/>
      <c r="B18572" s="927"/>
      <c r="C18572" s="580"/>
      <c r="D18572" s="939"/>
      <c r="E18572" s="940"/>
      <c r="F18572" s="941"/>
      <c r="G18572" s="937" t="str">
        <f t="array" ref="G18572">xlookup(F18572,'Internal Staffing Calculator'!E:E,'Internal Staffing Calculator'!C:C,"")</f>
        <v/>
      </c>
      <c r="H18572" s="932" t="str">
        <f t="array" ref="H18572">if(F18572&lt;&gt;"", iferror(index('Internal Staffing Calculator'!B$8:B23500,match(F18572,'Internal Staffing Calculator'!E$8:E23500,0)), "Not In Budget"),"")</f>
        <v/>
      </c>
      <c r="I18572" s="184"/>
      <c r="J18572" s="184"/>
      <c r="K18572" s="184"/>
      <c r="L18572" s="183"/>
    </row>
    <row r="18573">
      <c r="A18573" s="454"/>
      <c r="B18573" s="927"/>
      <c r="C18573" s="580"/>
      <c r="D18573" s="939"/>
      <c r="E18573" s="940"/>
      <c r="F18573" s="941"/>
      <c r="G18573" s="937" t="str">
        <f t="array" ref="G18573">xlookup(F18573,'Internal Staffing Calculator'!E:E,'Internal Staffing Calculator'!C:C,"")</f>
        <v/>
      </c>
      <c r="H18573" s="932" t="str">
        <f t="array" ref="H18573">if(F18573&lt;&gt;"", iferror(index('Internal Staffing Calculator'!B$8:B23500,match(F18573,'Internal Staffing Calculator'!E$8:E23500,0)), "Not In Budget"),"")</f>
        <v/>
      </c>
      <c r="I18573" s="184"/>
      <c r="J18573" s="184"/>
      <c r="K18573" s="184"/>
      <c r="L18573" s="183"/>
    </row>
    <row r="18574">
      <c r="A18574" s="454"/>
      <c r="B18574" s="927"/>
      <c r="C18574" s="580"/>
      <c r="D18574" s="939"/>
      <c r="E18574" s="940"/>
      <c r="F18574" s="941"/>
      <c r="G18574" s="937" t="str">
        <f t="array" ref="G18574">xlookup(F18574,'Internal Staffing Calculator'!E:E,'Internal Staffing Calculator'!C:C,"")</f>
        <v/>
      </c>
      <c r="H18574" s="932" t="str">
        <f t="array" ref="H18574">if(F18574&lt;&gt;"", iferror(index('Internal Staffing Calculator'!B$8:B23500,match(F18574,'Internal Staffing Calculator'!E$8:E23500,0)), "Not In Budget"),"")</f>
        <v/>
      </c>
      <c r="I18574" s="184"/>
      <c r="J18574" s="184"/>
      <c r="K18574" s="184"/>
      <c r="L18574" s="183"/>
    </row>
    <row r="18575">
      <c r="A18575" s="454"/>
      <c r="B18575" s="927"/>
      <c r="C18575" s="580"/>
      <c r="D18575" s="939"/>
      <c r="E18575" s="940"/>
      <c r="F18575" s="941"/>
      <c r="G18575" s="937" t="str">
        <f t="array" ref="G18575">xlookup(F18575,'Internal Staffing Calculator'!E:E,'Internal Staffing Calculator'!C:C,"")</f>
        <v/>
      </c>
      <c r="H18575" s="932" t="str">
        <f t="array" ref="H18575">if(F18575&lt;&gt;"", iferror(index('Internal Staffing Calculator'!B$8:B23500,match(F18575,'Internal Staffing Calculator'!E$8:E23500,0)), "Not In Budget"),"")</f>
        <v/>
      </c>
      <c r="I18575" s="184"/>
      <c r="J18575" s="184"/>
      <c r="K18575" s="184"/>
      <c r="L18575" s="183"/>
    </row>
    <row r="18576">
      <c r="A18576" s="454"/>
      <c r="B18576" s="927"/>
      <c r="C18576" s="580"/>
      <c r="D18576" s="939"/>
      <c r="E18576" s="940"/>
      <c r="F18576" s="941"/>
      <c r="G18576" s="937" t="str">
        <f t="array" ref="G18576">xlookup(F18576,'Internal Staffing Calculator'!E:E,'Internal Staffing Calculator'!C:C,"")</f>
        <v/>
      </c>
      <c r="H18576" s="932" t="str">
        <f t="array" ref="H18576">if(F18576&lt;&gt;"", iferror(index('Internal Staffing Calculator'!B$8:B23500,match(F18576,'Internal Staffing Calculator'!E$8:E23500,0)), "Not In Budget"),"")</f>
        <v/>
      </c>
      <c r="I18576" s="184"/>
      <c r="J18576" s="184"/>
      <c r="K18576" s="184"/>
      <c r="L18576" s="183"/>
    </row>
    <row r="18577">
      <c r="A18577" s="454"/>
      <c r="B18577" s="927"/>
      <c r="C18577" s="580"/>
      <c r="D18577" s="939"/>
      <c r="E18577" s="940"/>
      <c r="F18577" s="941"/>
      <c r="G18577" s="937" t="str">
        <f t="array" ref="G18577">xlookup(F18577,'Internal Staffing Calculator'!E:E,'Internal Staffing Calculator'!C:C,"")</f>
        <v/>
      </c>
      <c r="H18577" s="932" t="str">
        <f t="array" ref="H18577">if(F18577&lt;&gt;"", iferror(index('Internal Staffing Calculator'!B$8:B23500,match(F18577,'Internal Staffing Calculator'!E$8:E23500,0)), "Not In Budget"),"")</f>
        <v/>
      </c>
      <c r="I18577" s="184"/>
      <c r="J18577" s="184"/>
      <c r="K18577" s="184"/>
      <c r="L18577" s="183"/>
    </row>
    <row r="18578">
      <c r="A18578" s="454"/>
      <c r="B18578" s="927"/>
      <c r="C18578" s="580"/>
      <c r="D18578" s="939"/>
      <c r="E18578" s="940"/>
      <c r="F18578" s="941"/>
      <c r="G18578" s="937" t="str">
        <f t="array" ref="G18578">xlookup(F18578,'Internal Staffing Calculator'!E:E,'Internal Staffing Calculator'!C:C,"")</f>
        <v/>
      </c>
      <c r="H18578" s="932" t="str">
        <f t="array" ref="H18578">if(F18578&lt;&gt;"", iferror(index('Internal Staffing Calculator'!B$8:B23500,match(F18578,'Internal Staffing Calculator'!E$8:E23500,0)), "Not In Budget"),"")</f>
        <v/>
      </c>
      <c r="I18578" s="184"/>
      <c r="J18578" s="184"/>
      <c r="K18578" s="184"/>
      <c r="L18578" s="183"/>
    </row>
    <row r="18579">
      <c r="A18579" s="454"/>
      <c r="B18579" s="927"/>
      <c r="C18579" s="580"/>
      <c r="D18579" s="939"/>
      <c r="E18579" s="940"/>
      <c r="F18579" s="941"/>
      <c r="G18579" s="937" t="str">
        <f t="array" ref="G18579">xlookup(F18579,'Internal Staffing Calculator'!E:E,'Internal Staffing Calculator'!C:C,"")</f>
        <v/>
      </c>
      <c r="H18579" s="932" t="str">
        <f t="array" ref="H18579">if(F18579&lt;&gt;"", iferror(index('Internal Staffing Calculator'!B$8:B23500,match(F18579,'Internal Staffing Calculator'!E$8:E23500,0)), "Not In Budget"),"")</f>
        <v/>
      </c>
      <c r="I18579" s="184"/>
      <c r="J18579" s="184"/>
      <c r="K18579" s="184"/>
      <c r="L18579" s="183"/>
    </row>
    <row r="18580">
      <c r="A18580" s="454"/>
      <c r="B18580" s="927"/>
      <c r="C18580" s="580"/>
      <c r="D18580" s="939"/>
      <c r="E18580" s="940"/>
      <c r="F18580" s="941"/>
      <c r="G18580" s="937" t="str">
        <f t="array" ref="G18580">xlookup(F18580,'Internal Staffing Calculator'!E:E,'Internal Staffing Calculator'!C:C,"")</f>
        <v/>
      </c>
      <c r="H18580" s="932" t="str">
        <f t="array" ref="H18580">if(F18580&lt;&gt;"", iferror(index('Internal Staffing Calculator'!B$8:B23500,match(F18580,'Internal Staffing Calculator'!E$8:E23500,0)), "Not In Budget"),"")</f>
        <v/>
      </c>
      <c r="I18580" s="184"/>
      <c r="J18580" s="184"/>
      <c r="K18580" s="184"/>
      <c r="L18580" s="183"/>
    </row>
    <row r="18581">
      <c r="A18581" s="454"/>
      <c r="B18581" s="927"/>
      <c r="C18581" s="580"/>
      <c r="D18581" s="939"/>
      <c r="E18581" s="940"/>
      <c r="F18581" s="941"/>
      <c r="G18581" s="937" t="str">
        <f t="array" ref="G18581">xlookup(F18581,'Internal Staffing Calculator'!E:E,'Internal Staffing Calculator'!C:C,"")</f>
        <v/>
      </c>
      <c r="H18581" s="932" t="str">
        <f t="array" ref="H18581">if(F18581&lt;&gt;"", iferror(index('Internal Staffing Calculator'!B$8:B23500,match(F18581,'Internal Staffing Calculator'!E$8:E23500,0)), "Not In Budget"),"")</f>
        <v/>
      </c>
      <c r="I18581" s="184"/>
      <c r="J18581" s="184"/>
      <c r="K18581" s="184"/>
      <c r="L18581" s="183"/>
    </row>
    <row r="18582">
      <c r="A18582" s="454"/>
      <c r="B18582" s="927"/>
      <c r="C18582" s="580"/>
      <c r="D18582" s="939"/>
      <c r="E18582" s="940"/>
      <c r="F18582" s="941"/>
      <c r="G18582" s="937" t="str">
        <f t="array" ref="G18582">xlookup(F18582,'Internal Staffing Calculator'!E:E,'Internal Staffing Calculator'!C:C,"")</f>
        <v/>
      </c>
      <c r="H18582" s="932" t="str">
        <f t="array" ref="H18582">if(F18582&lt;&gt;"", iferror(index('Internal Staffing Calculator'!B$8:B23500,match(F18582,'Internal Staffing Calculator'!E$8:E23500,0)), "Not In Budget"),"")</f>
        <v/>
      </c>
      <c r="I18582" s="184"/>
      <c r="J18582" s="184"/>
      <c r="K18582" s="184"/>
      <c r="L18582" s="183"/>
    </row>
    <row r="18583">
      <c r="A18583" s="454"/>
      <c r="B18583" s="927"/>
      <c r="C18583" s="580"/>
      <c r="D18583" s="939"/>
      <c r="E18583" s="940"/>
      <c r="F18583" s="941"/>
      <c r="G18583" s="937" t="str">
        <f t="array" ref="G18583">xlookup(F18583,'Internal Staffing Calculator'!E:E,'Internal Staffing Calculator'!C:C,"")</f>
        <v/>
      </c>
      <c r="H18583" s="932" t="str">
        <f t="array" ref="H18583">if(F18583&lt;&gt;"", iferror(index('Internal Staffing Calculator'!B$8:B23500,match(F18583,'Internal Staffing Calculator'!E$8:E23500,0)), "Not In Budget"),"")</f>
        <v/>
      </c>
      <c r="I18583" s="184"/>
      <c r="J18583" s="184"/>
      <c r="K18583" s="184"/>
      <c r="L18583" s="183"/>
    </row>
    <row r="18584">
      <c r="A18584" s="454"/>
      <c r="B18584" s="927"/>
      <c r="C18584" s="580"/>
      <c r="D18584" s="939"/>
      <c r="E18584" s="940"/>
      <c r="F18584" s="941"/>
      <c r="G18584" s="937" t="str">
        <f t="array" ref="G18584">xlookup(F18584,'Internal Staffing Calculator'!E:E,'Internal Staffing Calculator'!C:C,"")</f>
        <v/>
      </c>
      <c r="H18584" s="932" t="str">
        <f t="array" ref="H18584">if(F18584&lt;&gt;"", iferror(index('Internal Staffing Calculator'!B$8:B23500,match(F18584,'Internal Staffing Calculator'!E$8:E23500,0)), "Not In Budget"),"")</f>
        <v/>
      </c>
      <c r="I18584" s="184"/>
      <c r="J18584" s="184"/>
      <c r="K18584" s="184"/>
      <c r="L18584" s="183"/>
    </row>
    <row r="18585">
      <c r="A18585" s="454"/>
      <c r="B18585" s="927"/>
      <c r="C18585" s="580"/>
      <c r="D18585" s="939"/>
      <c r="E18585" s="940"/>
      <c r="F18585" s="941"/>
      <c r="G18585" s="937" t="str">
        <f t="array" ref="G18585">xlookup(F18585,'Internal Staffing Calculator'!E:E,'Internal Staffing Calculator'!C:C,"")</f>
        <v/>
      </c>
      <c r="H18585" s="932" t="str">
        <f t="array" ref="H18585">if(F18585&lt;&gt;"", iferror(index('Internal Staffing Calculator'!B$8:B23500,match(F18585,'Internal Staffing Calculator'!E$8:E23500,0)), "Not In Budget"),"")</f>
        <v/>
      </c>
      <c r="I18585" s="184"/>
      <c r="J18585" s="184"/>
      <c r="K18585" s="184"/>
      <c r="L18585" s="183"/>
    </row>
    <row r="18586">
      <c r="A18586" s="454"/>
      <c r="B18586" s="927"/>
      <c r="C18586" s="580"/>
      <c r="D18586" s="939"/>
      <c r="E18586" s="940"/>
      <c r="F18586" s="941"/>
      <c r="G18586" s="937" t="str">
        <f t="array" ref="G18586">xlookup(F18586,'Internal Staffing Calculator'!E:E,'Internal Staffing Calculator'!C:C,"")</f>
        <v/>
      </c>
      <c r="H18586" s="932" t="str">
        <f t="array" ref="H18586">if(F18586&lt;&gt;"", iferror(index('Internal Staffing Calculator'!B$8:B23500,match(F18586,'Internal Staffing Calculator'!E$8:E23500,0)), "Not In Budget"),"")</f>
        <v/>
      </c>
      <c r="I18586" s="184"/>
      <c r="J18586" s="184"/>
      <c r="K18586" s="184"/>
      <c r="L18586" s="183"/>
    </row>
    <row r="18587">
      <c r="A18587" s="454"/>
      <c r="B18587" s="927"/>
      <c r="C18587" s="580"/>
      <c r="D18587" s="939"/>
      <c r="E18587" s="940"/>
      <c r="F18587" s="941"/>
      <c r="G18587" s="937" t="str">
        <f t="array" ref="G18587">xlookup(F18587,'Internal Staffing Calculator'!E:E,'Internal Staffing Calculator'!C:C,"")</f>
        <v/>
      </c>
      <c r="H18587" s="932" t="str">
        <f t="array" ref="H18587">if(F18587&lt;&gt;"", iferror(index('Internal Staffing Calculator'!B$8:B23500,match(F18587,'Internal Staffing Calculator'!E$8:E23500,0)), "Not In Budget"),"")</f>
        <v/>
      </c>
      <c r="I18587" s="184"/>
      <c r="J18587" s="184"/>
      <c r="K18587" s="184"/>
      <c r="L18587" s="183"/>
    </row>
    <row r="18588">
      <c r="A18588" s="454"/>
      <c r="B18588" s="927"/>
      <c r="C18588" s="580"/>
      <c r="D18588" s="939"/>
      <c r="E18588" s="940"/>
      <c r="F18588" s="941"/>
      <c r="G18588" s="937" t="str">
        <f t="array" ref="G18588">xlookup(F18588,'Internal Staffing Calculator'!E:E,'Internal Staffing Calculator'!C:C,"")</f>
        <v/>
      </c>
      <c r="H18588" s="932" t="str">
        <f t="array" ref="H18588">if(F18588&lt;&gt;"", iferror(index('Internal Staffing Calculator'!B$8:B23500,match(F18588,'Internal Staffing Calculator'!E$8:E23500,0)), "Not In Budget"),"")</f>
        <v/>
      </c>
      <c r="I18588" s="184"/>
      <c r="J18588" s="184"/>
      <c r="K18588" s="184"/>
      <c r="L18588" s="183"/>
    </row>
    <row r="18589">
      <c r="A18589" s="454"/>
      <c r="B18589" s="927"/>
      <c r="C18589" s="580"/>
      <c r="D18589" s="939"/>
      <c r="E18589" s="940"/>
      <c r="F18589" s="941"/>
      <c r="G18589" s="937" t="str">
        <f t="array" ref="G18589">xlookup(F18589,'Internal Staffing Calculator'!E:E,'Internal Staffing Calculator'!C:C,"")</f>
        <v/>
      </c>
      <c r="H18589" s="932" t="str">
        <f t="array" ref="H18589">if(F18589&lt;&gt;"", iferror(index('Internal Staffing Calculator'!B$8:B23500,match(F18589,'Internal Staffing Calculator'!E$8:E23500,0)), "Not In Budget"),"")</f>
        <v/>
      </c>
      <c r="I18589" s="184"/>
      <c r="J18589" s="184"/>
      <c r="K18589" s="184"/>
      <c r="L18589" s="183"/>
    </row>
    <row r="18590">
      <c r="A18590" s="454"/>
      <c r="B18590" s="927"/>
      <c r="C18590" s="580"/>
      <c r="D18590" s="939"/>
      <c r="E18590" s="940"/>
      <c r="F18590" s="941"/>
      <c r="G18590" s="937" t="str">
        <f t="array" ref="G18590">xlookup(F18590,'Internal Staffing Calculator'!E:E,'Internal Staffing Calculator'!C:C,"")</f>
        <v/>
      </c>
      <c r="H18590" s="932" t="str">
        <f t="array" ref="H18590">if(F18590&lt;&gt;"", iferror(index('Internal Staffing Calculator'!B$8:B23500,match(F18590,'Internal Staffing Calculator'!E$8:E23500,0)), "Not In Budget"),"")</f>
        <v/>
      </c>
      <c r="I18590" s="184"/>
      <c r="J18590" s="184"/>
      <c r="K18590" s="184"/>
      <c r="L18590" s="183"/>
    </row>
    <row r="18591">
      <c r="A18591" s="454"/>
      <c r="B18591" s="927"/>
      <c r="C18591" s="580"/>
      <c r="D18591" s="939"/>
      <c r="E18591" s="940"/>
      <c r="F18591" s="941"/>
      <c r="G18591" s="937" t="str">
        <f t="array" ref="G18591">xlookup(F18591,'Internal Staffing Calculator'!E:E,'Internal Staffing Calculator'!C:C,"")</f>
        <v/>
      </c>
      <c r="H18591" s="932" t="str">
        <f t="array" ref="H18591">if(F18591&lt;&gt;"", iferror(index('Internal Staffing Calculator'!B$8:B23500,match(F18591,'Internal Staffing Calculator'!E$8:E23500,0)), "Not In Budget"),"")</f>
        <v/>
      </c>
      <c r="I18591" s="184"/>
      <c r="J18591" s="184"/>
      <c r="K18591" s="184"/>
      <c r="L18591" s="183"/>
    </row>
    <row r="18592">
      <c r="A18592" s="454"/>
      <c r="B18592" s="927"/>
      <c r="C18592" s="580"/>
      <c r="D18592" s="939"/>
      <c r="E18592" s="940"/>
      <c r="F18592" s="941"/>
      <c r="G18592" s="937" t="str">
        <f t="array" ref="G18592">xlookup(F18592,'Internal Staffing Calculator'!E:E,'Internal Staffing Calculator'!C:C,"")</f>
        <v/>
      </c>
      <c r="H18592" s="932" t="str">
        <f t="array" ref="H18592">if(F18592&lt;&gt;"", iferror(index('Internal Staffing Calculator'!B$8:B23500,match(F18592,'Internal Staffing Calculator'!E$8:E23500,0)), "Not In Budget"),"")</f>
        <v/>
      </c>
      <c r="I18592" s="184"/>
      <c r="J18592" s="184"/>
      <c r="K18592" s="184"/>
      <c r="L18592" s="183"/>
    </row>
    <row r="18593">
      <c r="A18593" s="454"/>
      <c r="B18593" s="927"/>
      <c r="C18593" s="580"/>
      <c r="D18593" s="939"/>
      <c r="E18593" s="940"/>
      <c r="F18593" s="941"/>
      <c r="G18593" s="937" t="str">
        <f t="array" ref="G18593">xlookup(F18593,'Internal Staffing Calculator'!E:E,'Internal Staffing Calculator'!C:C,"")</f>
        <v/>
      </c>
      <c r="H18593" s="932" t="str">
        <f t="array" ref="H18593">if(F18593&lt;&gt;"", iferror(index('Internal Staffing Calculator'!B$8:B23500,match(F18593,'Internal Staffing Calculator'!E$8:E23500,0)), "Not In Budget"),"")</f>
        <v/>
      </c>
      <c r="I18593" s="184"/>
      <c r="J18593" s="184"/>
      <c r="K18593" s="184"/>
      <c r="L18593" s="183"/>
    </row>
    <row r="18594">
      <c r="A18594" s="454"/>
      <c r="B18594" s="927"/>
      <c r="C18594" s="580"/>
      <c r="D18594" s="939"/>
      <c r="E18594" s="940"/>
      <c r="F18594" s="941"/>
      <c r="G18594" s="937" t="str">
        <f t="array" ref="G18594">xlookup(F18594,'Internal Staffing Calculator'!E:E,'Internal Staffing Calculator'!C:C,"")</f>
        <v/>
      </c>
      <c r="H18594" s="932" t="str">
        <f t="array" ref="H18594">if(F18594&lt;&gt;"", iferror(index('Internal Staffing Calculator'!B$8:B23500,match(F18594,'Internal Staffing Calculator'!E$8:E23500,0)), "Not In Budget"),"")</f>
        <v/>
      </c>
      <c r="I18594" s="184"/>
      <c r="J18594" s="184"/>
      <c r="K18594" s="184"/>
      <c r="L18594" s="183"/>
    </row>
    <row r="18595">
      <c r="A18595" s="454"/>
      <c r="B18595" s="927"/>
      <c r="C18595" s="580"/>
      <c r="D18595" s="939"/>
      <c r="E18595" s="940"/>
      <c r="F18595" s="941"/>
      <c r="G18595" s="937" t="str">
        <f t="array" ref="G18595">xlookup(F18595,'Internal Staffing Calculator'!E:E,'Internal Staffing Calculator'!C:C,"")</f>
        <v/>
      </c>
      <c r="H18595" s="932" t="str">
        <f t="array" ref="H18595">if(F18595&lt;&gt;"", iferror(index('Internal Staffing Calculator'!B$8:B23500,match(F18595,'Internal Staffing Calculator'!E$8:E23500,0)), "Not In Budget"),"")</f>
        <v/>
      </c>
      <c r="I18595" s="184"/>
      <c r="J18595" s="184"/>
      <c r="K18595" s="184"/>
      <c r="L18595" s="183"/>
    </row>
    <row r="18596">
      <c r="A18596" s="454"/>
      <c r="B18596" s="927"/>
      <c r="C18596" s="580"/>
      <c r="D18596" s="939"/>
      <c r="E18596" s="940"/>
      <c r="F18596" s="941"/>
      <c r="G18596" s="937" t="str">
        <f t="array" ref="G18596">xlookup(F18596,'Internal Staffing Calculator'!E:E,'Internal Staffing Calculator'!C:C,"")</f>
        <v/>
      </c>
      <c r="H18596" s="932" t="str">
        <f t="array" ref="H18596">if(F18596&lt;&gt;"", iferror(index('Internal Staffing Calculator'!B$8:B23500,match(F18596,'Internal Staffing Calculator'!E$8:E23500,0)), "Not In Budget"),"")</f>
        <v/>
      </c>
      <c r="I18596" s="184"/>
      <c r="J18596" s="184"/>
      <c r="K18596" s="184"/>
      <c r="L18596" s="183"/>
    </row>
    <row r="18597">
      <c r="A18597" s="454"/>
      <c r="B18597" s="927"/>
      <c r="C18597" s="580"/>
      <c r="D18597" s="939"/>
      <c r="E18597" s="940"/>
      <c r="F18597" s="941"/>
      <c r="G18597" s="937" t="str">
        <f t="array" ref="G18597">xlookup(F18597,'Internal Staffing Calculator'!E:E,'Internal Staffing Calculator'!C:C,"")</f>
        <v/>
      </c>
      <c r="H18597" s="932" t="str">
        <f t="array" ref="H18597">if(F18597&lt;&gt;"", iferror(index('Internal Staffing Calculator'!B$8:B23500,match(F18597,'Internal Staffing Calculator'!E$8:E23500,0)), "Not In Budget"),"")</f>
        <v/>
      </c>
      <c r="I18597" s="184"/>
      <c r="J18597" s="184"/>
      <c r="K18597" s="184"/>
      <c r="L18597" s="183"/>
    </row>
    <row r="18598">
      <c r="A18598" s="454"/>
      <c r="B18598" s="927"/>
      <c r="C18598" s="580"/>
      <c r="D18598" s="939"/>
      <c r="E18598" s="940"/>
      <c r="F18598" s="941"/>
      <c r="G18598" s="937" t="str">
        <f t="array" ref="G18598">xlookup(F18598,'Internal Staffing Calculator'!E:E,'Internal Staffing Calculator'!C:C,"")</f>
        <v/>
      </c>
      <c r="H18598" s="932" t="str">
        <f t="array" ref="H18598">if(F18598&lt;&gt;"", iferror(index('Internal Staffing Calculator'!B$8:B23500,match(F18598,'Internal Staffing Calculator'!E$8:E23500,0)), "Not In Budget"),"")</f>
        <v/>
      </c>
      <c r="I18598" s="184"/>
      <c r="J18598" s="184"/>
      <c r="K18598" s="184"/>
      <c r="L18598" s="183"/>
    </row>
    <row r="18599">
      <c r="A18599" s="454"/>
      <c r="B18599" s="927"/>
      <c r="C18599" s="580"/>
      <c r="D18599" s="939"/>
      <c r="E18599" s="940"/>
      <c r="F18599" s="941"/>
      <c r="G18599" s="937" t="str">
        <f t="array" ref="G18599">xlookup(F18599,'Internal Staffing Calculator'!E:E,'Internal Staffing Calculator'!C:C,"")</f>
        <v/>
      </c>
      <c r="H18599" s="932" t="str">
        <f t="array" ref="H18599">if(F18599&lt;&gt;"", iferror(index('Internal Staffing Calculator'!B$8:B23500,match(F18599,'Internal Staffing Calculator'!E$8:E23500,0)), "Not In Budget"),"")</f>
        <v/>
      </c>
      <c r="I18599" s="184"/>
      <c r="J18599" s="184"/>
      <c r="K18599" s="184"/>
      <c r="L18599" s="183"/>
    </row>
    <row r="18600">
      <c r="A18600" s="454"/>
      <c r="B18600" s="927"/>
      <c r="C18600" s="580"/>
      <c r="D18600" s="939"/>
      <c r="E18600" s="940"/>
      <c r="F18600" s="941"/>
      <c r="G18600" s="937" t="str">
        <f t="array" ref="G18600">xlookup(F18600,'Internal Staffing Calculator'!E:E,'Internal Staffing Calculator'!C:C,"")</f>
        <v/>
      </c>
      <c r="H18600" s="932" t="str">
        <f t="array" ref="H18600">if(F18600&lt;&gt;"", iferror(index('Internal Staffing Calculator'!B$8:B23500,match(F18600,'Internal Staffing Calculator'!E$8:E23500,0)), "Not In Budget"),"")</f>
        <v/>
      </c>
      <c r="I18600" s="184"/>
      <c r="J18600" s="184"/>
      <c r="K18600" s="184"/>
      <c r="L18600" s="183"/>
    </row>
    <row r="18601">
      <c r="A18601" s="454"/>
      <c r="B18601" s="927"/>
      <c r="C18601" s="580"/>
      <c r="D18601" s="939"/>
      <c r="E18601" s="940"/>
      <c r="F18601" s="941"/>
      <c r="G18601" s="937" t="str">
        <f t="array" ref="G18601">xlookup(F18601,'Internal Staffing Calculator'!E:E,'Internal Staffing Calculator'!C:C,"")</f>
        <v/>
      </c>
      <c r="H18601" s="932" t="str">
        <f t="array" ref="H18601">if(F18601&lt;&gt;"", iferror(index('Internal Staffing Calculator'!B$8:B23500,match(F18601,'Internal Staffing Calculator'!E$8:E23500,0)), "Not In Budget"),"")</f>
        <v/>
      </c>
      <c r="I18601" s="184"/>
      <c r="J18601" s="184"/>
      <c r="K18601" s="184"/>
      <c r="L18601" s="183"/>
    </row>
    <row r="18602">
      <c r="A18602" s="454"/>
      <c r="B18602" s="927"/>
      <c r="C18602" s="580"/>
      <c r="D18602" s="939"/>
      <c r="E18602" s="940"/>
      <c r="F18602" s="941"/>
      <c r="G18602" s="937" t="str">
        <f t="array" ref="G18602">xlookup(F18602,'Internal Staffing Calculator'!E:E,'Internal Staffing Calculator'!C:C,"")</f>
        <v/>
      </c>
      <c r="H18602" s="932" t="str">
        <f t="array" ref="H18602">if(F18602&lt;&gt;"", iferror(index('Internal Staffing Calculator'!B$8:B23500,match(F18602,'Internal Staffing Calculator'!E$8:E23500,0)), "Not In Budget"),"")</f>
        <v/>
      </c>
      <c r="I18602" s="184"/>
      <c r="J18602" s="184"/>
      <c r="K18602" s="184"/>
      <c r="L18602" s="183"/>
    </row>
    <row r="18603">
      <c r="A18603" s="454"/>
      <c r="B18603" s="927"/>
      <c r="C18603" s="580"/>
      <c r="D18603" s="939"/>
      <c r="E18603" s="940"/>
      <c r="F18603" s="941"/>
      <c r="G18603" s="937" t="str">
        <f t="array" ref="G18603">xlookup(F18603,'Internal Staffing Calculator'!E:E,'Internal Staffing Calculator'!C:C,"")</f>
        <v/>
      </c>
      <c r="H18603" s="932" t="str">
        <f t="array" ref="H18603">if(F18603&lt;&gt;"", iferror(index('Internal Staffing Calculator'!B$8:B23500,match(F18603,'Internal Staffing Calculator'!E$8:E23500,0)), "Not In Budget"),"")</f>
        <v/>
      </c>
      <c r="I18603" s="184"/>
      <c r="J18603" s="184"/>
      <c r="K18603" s="184"/>
      <c r="L18603" s="183"/>
    </row>
    <row r="18604">
      <c r="A18604" s="454"/>
      <c r="B18604" s="927"/>
      <c r="C18604" s="580"/>
      <c r="D18604" s="939"/>
      <c r="E18604" s="940"/>
      <c r="F18604" s="941"/>
      <c r="G18604" s="937" t="str">
        <f t="array" ref="G18604">xlookup(F18604,'Internal Staffing Calculator'!E:E,'Internal Staffing Calculator'!C:C,"")</f>
        <v/>
      </c>
      <c r="H18604" s="932" t="str">
        <f t="array" ref="H18604">if(F18604&lt;&gt;"", iferror(index('Internal Staffing Calculator'!B$8:B23500,match(F18604,'Internal Staffing Calculator'!E$8:E23500,0)), "Not In Budget"),"")</f>
        <v/>
      </c>
      <c r="I18604" s="184"/>
      <c r="J18604" s="184"/>
      <c r="K18604" s="184"/>
      <c r="L18604" s="183"/>
    </row>
    <row r="18605">
      <c r="A18605" s="454"/>
      <c r="B18605" s="927"/>
      <c r="C18605" s="580"/>
      <c r="D18605" s="939"/>
      <c r="E18605" s="940"/>
      <c r="F18605" s="941"/>
      <c r="G18605" s="937" t="str">
        <f t="array" ref="G18605">xlookup(F18605,'Internal Staffing Calculator'!E:E,'Internal Staffing Calculator'!C:C,"")</f>
        <v/>
      </c>
      <c r="H18605" s="932" t="str">
        <f t="array" ref="H18605">if(F18605&lt;&gt;"", iferror(index('Internal Staffing Calculator'!B$8:B23500,match(F18605,'Internal Staffing Calculator'!E$8:E23500,0)), "Not In Budget"),"")</f>
        <v/>
      </c>
      <c r="I18605" s="184"/>
      <c r="J18605" s="184"/>
      <c r="K18605" s="184"/>
      <c r="L18605" s="183"/>
    </row>
    <row r="18606">
      <c r="A18606" s="454"/>
      <c r="B18606" s="927"/>
      <c r="C18606" s="580"/>
      <c r="D18606" s="939"/>
      <c r="E18606" s="940"/>
      <c r="F18606" s="941"/>
      <c r="G18606" s="937" t="str">
        <f t="array" ref="G18606">xlookup(F18606,'Internal Staffing Calculator'!E:E,'Internal Staffing Calculator'!C:C,"")</f>
        <v/>
      </c>
      <c r="H18606" s="932" t="str">
        <f t="array" ref="H18606">if(F18606&lt;&gt;"", iferror(index('Internal Staffing Calculator'!B$8:B23500,match(F18606,'Internal Staffing Calculator'!E$8:E23500,0)), "Not In Budget"),"")</f>
        <v/>
      </c>
      <c r="I18606" s="184"/>
      <c r="J18606" s="184"/>
      <c r="K18606" s="184"/>
      <c r="L18606" s="183"/>
    </row>
    <row r="18607">
      <c r="A18607" s="454"/>
      <c r="B18607" s="927"/>
      <c r="C18607" s="580"/>
      <c r="D18607" s="939"/>
      <c r="E18607" s="940"/>
      <c r="F18607" s="941"/>
      <c r="G18607" s="937" t="str">
        <f t="array" ref="G18607">xlookup(F18607,'Internal Staffing Calculator'!E:E,'Internal Staffing Calculator'!C:C,"")</f>
        <v/>
      </c>
      <c r="H18607" s="932" t="str">
        <f t="array" ref="H18607">if(F18607&lt;&gt;"", iferror(index('Internal Staffing Calculator'!B$8:B23500,match(F18607,'Internal Staffing Calculator'!E$8:E23500,0)), "Not In Budget"),"")</f>
        <v/>
      </c>
      <c r="I18607" s="184"/>
      <c r="J18607" s="184"/>
      <c r="K18607" s="184"/>
      <c r="L18607" s="183"/>
    </row>
    <row r="18608">
      <c r="A18608" s="454"/>
      <c r="B18608" s="927"/>
      <c r="C18608" s="580"/>
      <c r="D18608" s="939"/>
      <c r="E18608" s="940"/>
      <c r="F18608" s="941"/>
      <c r="G18608" s="937" t="str">
        <f t="array" ref="G18608">xlookup(F18608,'Internal Staffing Calculator'!E:E,'Internal Staffing Calculator'!C:C,"")</f>
        <v/>
      </c>
      <c r="H18608" s="932" t="str">
        <f t="array" ref="H18608">if(F18608&lt;&gt;"", iferror(index('Internal Staffing Calculator'!B$8:B23500,match(F18608,'Internal Staffing Calculator'!E$8:E23500,0)), "Not In Budget"),"")</f>
        <v/>
      </c>
      <c r="I18608" s="184"/>
      <c r="J18608" s="184"/>
      <c r="K18608" s="184"/>
      <c r="L18608" s="183"/>
    </row>
    <row r="18609">
      <c r="A18609" s="454"/>
      <c r="B18609" s="927"/>
      <c r="C18609" s="580"/>
      <c r="D18609" s="939"/>
      <c r="E18609" s="940"/>
      <c r="F18609" s="941"/>
      <c r="G18609" s="937" t="str">
        <f t="array" ref="G18609">xlookup(F18609,'Internal Staffing Calculator'!E:E,'Internal Staffing Calculator'!C:C,"")</f>
        <v/>
      </c>
      <c r="H18609" s="932" t="str">
        <f t="array" ref="H18609">if(F18609&lt;&gt;"", iferror(index('Internal Staffing Calculator'!B$8:B23500,match(F18609,'Internal Staffing Calculator'!E$8:E23500,0)), "Not In Budget"),"")</f>
        <v/>
      </c>
      <c r="I18609" s="184"/>
      <c r="J18609" s="184"/>
      <c r="K18609" s="184"/>
      <c r="L18609" s="183"/>
    </row>
    <row r="18610">
      <c r="A18610" s="454"/>
      <c r="B18610" s="927"/>
      <c r="C18610" s="580"/>
      <c r="D18610" s="939"/>
      <c r="E18610" s="940"/>
      <c r="F18610" s="941"/>
      <c r="G18610" s="937" t="str">
        <f t="array" ref="G18610">xlookup(F18610,'Internal Staffing Calculator'!E:E,'Internal Staffing Calculator'!C:C,"")</f>
        <v/>
      </c>
      <c r="H18610" s="932" t="str">
        <f t="array" ref="H18610">if(F18610&lt;&gt;"", iferror(index('Internal Staffing Calculator'!B$8:B23500,match(F18610,'Internal Staffing Calculator'!E$8:E23500,0)), "Not In Budget"),"")</f>
        <v/>
      </c>
      <c r="I18610" s="184"/>
      <c r="J18610" s="184"/>
      <c r="K18610" s="184"/>
      <c r="L18610" s="183"/>
    </row>
    <row r="18611">
      <c r="A18611" s="454"/>
      <c r="B18611" s="927"/>
      <c r="C18611" s="580"/>
      <c r="D18611" s="939"/>
      <c r="E18611" s="940"/>
      <c r="F18611" s="941"/>
      <c r="G18611" s="937" t="str">
        <f t="array" ref="G18611">xlookup(F18611,'Internal Staffing Calculator'!E:E,'Internal Staffing Calculator'!C:C,"")</f>
        <v/>
      </c>
      <c r="H18611" s="932" t="str">
        <f t="array" ref="H18611">if(F18611&lt;&gt;"", iferror(index('Internal Staffing Calculator'!B$8:B23500,match(F18611,'Internal Staffing Calculator'!E$8:E23500,0)), "Not In Budget"),"")</f>
        <v/>
      </c>
      <c r="I18611" s="184"/>
      <c r="J18611" s="184"/>
      <c r="K18611" s="184"/>
      <c r="L18611" s="183"/>
    </row>
    <row r="18612">
      <c r="A18612" s="454"/>
      <c r="B18612" s="927"/>
      <c r="C18612" s="580"/>
      <c r="D18612" s="939"/>
      <c r="E18612" s="940"/>
      <c r="F18612" s="941"/>
      <c r="G18612" s="937" t="str">
        <f t="array" ref="G18612">xlookup(F18612,'Internal Staffing Calculator'!E:E,'Internal Staffing Calculator'!C:C,"")</f>
        <v/>
      </c>
      <c r="H18612" s="932" t="str">
        <f t="array" ref="H18612">if(F18612&lt;&gt;"", iferror(index('Internal Staffing Calculator'!B$8:B23500,match(F18612,'Internal Staffing Calculator'!E$8:E23500,0)), "Not In Budget"),"")</f>
        <v/>
      </c>
      <c r="I18612" s="184"/>
      <c r="J18612" s="184"/>
      <c r="K18612" s="184"/>
      <c r="L18612" s="183"/>
    </row>
    <row r="18613">
      <c r="A18613" s="454"/>
      <c r="B18613" s="927"/>
      <c r="C18613" s="580"/>
      <c r="D18613" s="939"/>
      <c r="E18613" s="940"/>
      <c r="F18613" s="941"/>
      <c r="G18613" s="937" t="str">
        <f t="array" ref="G18613">xlookup(F18613,'Internal Staffing Calculator'!E:E,'Internal Staffing Calculator'!C:C,"")</f>
        <v/>
      </c>
      <c r="H18613" s="932" t="str">
        <f t="array" ref="H18613">if(F18613&lt;&gt;"", iferror(index('Internal Staffing Calculator'!B$8:B23500,match(F18613,'Internal Staffing Calculator'!E$8:E23500,0)), "Not In Budget"),"")</f>
        <v/>
      </c>
      <c r="I18613" s="184"/>
      <c r="J18613" s="184"/>
      <c r="K18613" s="184"/>
      <c r="L18613" s="183"/>
    </row>
    <row r="18614">
      <c r="A18614" s="454"/>
      <c r="B18614" s="927"/>
      <c r="C18614" s="580"/>
      <c r="D18614" s="939"/>
      <c r="E18614" s="940"/>
      <c r="F18614" s="941"/>
      <c r="G18614" s="937" t="str">
        <f t="array" ref="G18614">xlookup(F18614,'Internal Staffing Calculator'!E:E,'Internal Staffing Calculator'!C:C,"")</f>
        <v/>
      </c>
      <c r="H18614" s="932" t="str">
        <f t="array" ref="H18614">if(F18614&lt;&gt;"", iferror(index('Internal Staffing Calculator'!B$8:B23500,match(F18614,'Internal Staffing Calculator'!E$8:E23500,0)), "Not In Budget"),"")</f>
        <v/>
      </c>
      <c r="I18614" s="184"/>
      <c r="J18614" s="184"/>
      <c r="K18614" s="184"/>
      <c r="L18614" s="183"/>
    </row>
    <row r="18615">
      <c r="A18615" s="454"/>
      <c r="B18615" s="927"/>
      <c r="C18615" s="580"/>
      <c r="D18615" s="939"/>
      <c r="E18615" s="940"/>
      <c r="F18615" s="941"/>
      <c r="G18615" s="937" t="str">
        <f t="array" ref="G18615">xlookup(F18615,'Internal Staffing Calculator'!E:E,'Internal Staffing Calculator'!C:C,"")</f>
        <v/>
      </c>
      <c r="H18615" s="932" t="str">
        <f t="array" ref="H18615">if(F18615&lt;&gt;"", iferror(index('Internal Staffing Calculator'!B$8:B23500,match(F18615,'Internal Staffing Calculator'!E$8:E23500,0)), "Not In Budget"),"")</f>
        <v/>
      </c>
      <c r="I18615" s="184"/>
      <c r="J18615" s="184"/>
      <c r="K18615" s="184"/>
      <c r="L18615" s="183"/>
    </row>
    <row r="18616">
      <c r="A18616" s="454"/>
      <c r="B18616" s="927"/>
      <c r="C18616" s="580"/>
      <c r="D18616" s="939"/>
      <c r="E18616" s="940"/>
      <c r="F18616" s="941"/>
      <c r="G18616" s="937" t="str">
        <f t="array" ref="G18616">xlookup(F18616,'Internal Staffing Calculator'!E:E,'Internal Staffing Calculator'!C:C,"")</f>
        <v/>
      </c>
      <c r="H18616" s="932" t="str">
        <f t="array" ref="H18616">if(F18616&lt;&gt;"", iferror(index('Internal Staffing Calculator'!B$8:B23500,match(F18616,'Internal Staffing Calculator'!E$8:E23500,0)), "Not In Budget"),"")</f>
        <v/>
      </c>
      <c r="I18616" s="184"/>
      <c r="J18616" s="184"/>
      <c r="K18616" s="184"/>
      <c r="L18616" s="183"/>
    </row>
    <row r="18617">
      <c r="A18617" s="454"/>
      <c r="B18617" s="927"/>
      <c r="C18617" s="580"/>
      <c r="D18617" s="939"/>
      <c r="E18617" s="940"/>
      <c r="F18617" s="941"/>
      <c r="G18617" s="937" t="str">
        <f t="array" ref="G18617">xlookup(F18617,'Internal Staffing Calculator'!E:E,'Internal Staffing Calculator'!C:C,"")</f>
        <v/>
      </c>
      <c r="H18617" s="932" t="str">
        <f t="array" ref="H18617">if(F18617&lt;&gt;"", iferror(index('Internal Staffing Calculator'!B$8:B23500,match(F18617,'Internal Staffing Calculator'!E$8:E23500,0)), "Not In Budget"),"")</f>
        <v/>
      </c>
      <c r="I18617" s="184"/>
      <c r="J18617" s="184"/>
      <c r="K18617" s="184"/>
      <c r="L18617" s="183"/>
    </row>
    <row r="18618">
      <c r="A18618" s="454"/>
      <c r="B18618" s="927"/>
      <c r="C18618" s="580"/>
      <c r="D18618" s="939"/>
      <c r="E18618" s="940"/>
      <c r="F18618" s="941"/>
      <c r="G18618" s="937" t="str">
        <f t="array" ref="G18618">xlookup(F18618,'Internal Staffing Calculator'!E:E,'Internal Staffing Calculator'!C:C,"")</f>
        <v/>
      </c>
      <c r="H18618" s="932" t="str">
        <f t="array" ref="H18618">if(F18618&lt;&gt;"", iferror(index('Internal Staffing Calculator'!B$8:B23500,match(F18618,'Internal Staffing Calculator'!E$8:E23500,0)), "Not In Budget"),"")</f>
        <v/>
      </c>
      <c r="I18618" s="184"/>
      <c r="J18618" s="184"/>
      <c r="K18618" s="184"/>
      <c r="L18618" s="183"/>
    </row>
    <row r="18619">
      <c r="A18619" s="454"/>
      <c r="B18619" s="927"/>
      <c r="C18619" s="580"/>
      <c r="D18619" s="939"/>
      <c r="E18619" s="940"/>
      <c r="F18619" s="941"/>
      <c r="G18619" s="937" t="str">
        <f t="array" ref="G18619">xlookup(F18619,'Internal Staffing Calculator'!E:E,'Internal Staffing Calculator'!C:C,"")</f>
        <v/>
      </c>
      <c r="H18619" s="932" t="str">
        <f t="array" ref="H18619">if(F18619&lt;&gt;"", iferror(index('Internal Staffing Calculator'!B$8:B23500,match(F18619,'Internal Staffing Calculator'!E$8:E23500,0)), "Not In Budget"),"")</f>
        <v/>
      </c>
      <c r="I18619" s="184"/>
      <c r="J18619" s="184"/>
      <c r="K18619" s="184"/>
      <c r="L18619" s="183"/>
    </row>
    <row r="18620">
      <c r="A18620" s="454"/>
      <c r="B18620" s="927"/>
      <c r="C18620" s="580"/>
      <c r="D18620" s="939"/>
      <c r="E18620" s="940"/>
      <c r="F18620" s="941"/>
      <c r="G18620" s="937" t="str">
        <f t="array" ref="G18620">xlookup(F18620,'Internal Staffing Calculator'!E:E,'Internal Staffing Calculator'!C:C,"")</f>
        <v/>
      </c>
      <c r="H18620" s="932" t="str">
        <f t="array" ref="H18620">if(F18620&lt;&gt;"", iferror(index('Internal Staffing Calculator'!B$8:B23500,match(F18620,'Internal Staffing Calculator'!E$8:E23500,0)), "Not In Budget"),"")</f>
        <v/>
      </c>
      <c r="I18620" s="184"/>
      <c r="J18620" s="184"/>
      <c r="K18620" s="184"/>
      <c r="L18620" s="183"/>
    </row>
    <row r="18621">
      <c r="A18621" s="454"/>
      <c r="B18621" s="927"/>
      <c r="C18621" s="580"/>
      <c r="D18621" s="939"/>
      <c r="E18621" s="940"/>
      <c r="F18621" s="941"/>
      <c r="G18621" s="937" t="str">
        <f t="array" ref="G18621">xlookup(F18621,'Internal Staffing Calculator'!E:E,'Internal Staffing Calculator'!C:C,"")</f>
        <v/>
      </c>
      <c r="H18621" s="932" t="str">
        <f t="array" ref="H18621">if(F18621&lt;&gt;"", iferror(index('Internal Staffing Calculator'!B$8:B23500,match(F18621,'Internal Staffing Calculator'!E$8:E23500,0)), "Not In Budget"),"")</f>
        <v/>
      </c>
      <c r="I18621" s="184"/>
      <c r="J18621" s="184"/>
      <c r="K18621" s="184"/>
      <c r="L18621" s="183"/>
    </row>
    <row r="18622">
      <c r="A18622" s="454"/>
      <c r="B18622" s="927"/>
      <c r="C18622" s="580"/>
      <c r="D18622" s="939"/>
      <c r="E18622" s="940"/>
      <c r="F18622" s="941"/>
      <c r="G18622" s="937" t="str">
        <f t="array" ref="G18622">xlookup(F18622,'Internal Staffing Calculator'!E:E,'Internal Staffing Calculator'!C:C,"")</f>
        <v/>
      </c>
      <c r="H18622" s="932" t="str">
        <f t="array" ref="H18622">if(F18622&lt;&gt;"", iferror(index('Internal Staffing Calculator'!B$8:B23500,match(F18622,'Internal Staffing Calculator'!E$8:E23500,0)), "Not In Budget"),"")</f>
        <v/>
      </c>
      <c r="I18622" s="184"/>
      <c r="J18622" s="184"/>
      <c r="K18622" s="184"/>
      <c r="L18622" s="183"/>
    </row>
    <row r="18623">
      <c r="A18623" s="454"/>
      <c r="B18623" s="927"/>
      <c r="C18623" s="580"/>
      <c r="D18623" s="939"/>
      <c r="E18623" s="940"/>
      <c r="F18623" s="941"/>
      <c r="G18623" s="937" t="str">
        <f t="array" ref="G18623">xlookup(F18623,'Internal Staffing Calculator'!E:E,'Internal Staffing Calculator'!C:C,"")</f>
        <v/>
      </c>
      <c r="H18623" s="932" t="str">
        <f t="array" ref="H18623">if(F18623&lt;&gt;"", iferror(index('Internal Staffing Calculator'!B$8:B23500,match(F18623,'Internal Staffing Calculator'!E$8:E23500,0)), "Not In Budget"),"")</f>
        <v/>
      </c>
      <c r="I18623" s="184"/>
      <c r="J18623" s="184"/>
      <c r="K18623" s="184"/>
      <c r="L18623" s="183"/>
    </row>
    <row r="18624">
      <c r="A18624" s="454"/>
      <c r="B18624" s="927"/>
      <c r="C18624" s="580"/>
      <c r="D18624" s="939"/>
      <c r="E18624" s="940"/>
      <c r="F18624" s="941"/>
      <c r="G18624" s="937" t="str">
        <f t="array" ref="G18624">xlookup(F18624,'Internal Staffing Calculator'!E:E,'Internal Staffing Calculator'!C:C,"")</f>
        <v/>
      </c>
      <c r="H18624" s="932" t="str">
        <f t="array" ref="H18624">if(F18624&lt;&gt;"", iferror(index('Internal Staffing Calculator'!B$8:B23500,match(F18624,'Internal Staffing Calculator'!E$8:E23500,0)), "Not In Budget"),"")</f>
        <v/>
      </c>
      <c r="I18624" s="184"/>
      <c r="J18624" s="184"/>
      <c r="K18624" s="184"/>
      <c r="L18624" s="183"/>
    </row>
    <row r="18625">
      <c r="A18625" s="454"/>
      <c r="B18625" s="927"/>
      <c r="C18625" s="580"/>
      <c r="D18625" s="939"/>
      <c r="E18625" s="940"/>
      <c r="F18625" s="941"/>
      <c r="G18625" s="937" t="str">
        <f t="array" ref="G18625">xlookup(F18625,'Internal Staffing Calculator'!E:E,'Internal Staffing Calculator'!C:C,"")</f>
        <v/>
      </c>
      <c r="H18625" s="932" t="str">
        <f t="array" ref="H18625">if(F18625&lt;&gt;"", iferror(index('Internal Staffing Calculator'!B$8:B23500,match(F18625,'Internal Staffing Calculator'!E$8:E23500,0)), "Not In Budget"),"")</f>
        <v/>
      </c>
      <c r="I18625" s="184"/>
      <c r="J18625" s="184"/>
      <c r="K18625" s="184"/>
      <c r="L18625" s="183"/>
    </row>
    <row r="18626">
      <c r="A18626" s="454"/>
      <c r="B18626" s="927"/>
      <c r="C18626" s="580"/>
      <c r="D18626" s="939"/>
      <c r="E18626" s="940"/>
      <c r="F18626" s="941"/>
      <c r="G18626" s="937" t="str">
        <f t="array" ref="G18626">xlookup(F18626,'Internal Staffing Calculator'!E:E,'Internal Staffing Calculator'!C:C,"")</f>
        <v/>
      </c>
      <c r="H18626" s="932" t="str">
        <f t="array" ref="H18626">if(F18626&lt;&gt;"", iferror(index('Internal Staffing Calculator'!B$8:B23500,match(F18626,'Internal Staffing Calculator'!E$8:E23500,0)), "Not In Budget"),"")</f>
        <v/>
      </c>
      <c r="I18626" s="184"/>
      <c r="J18626" s="184"/>
      <c r="K18626" s="184"/>
      <c r="L18626" s="183"/>
    </row>
    <row r="18627">
      <c r="A18627" s="454"/>
      <c r="B18627" s="927"/>
      <c r="C18627" s="580"/>
      <c r="D18627" s="939"/>
      <c r="E18627" s="940"/>
      <c r="F18627" s="941"/>
      <c r="G18627" s="937" t="str">
        <f t="array" ref="G18627">xlookup(F18627,'Internal Staffing Calculator'!E:E,'Internal Staffing Calculator'!C:C,"")</f>
        <v/>
      </c>
      <c r="H18627" s="932" t="str">
        <f t="array" ref="H18627">if(F18627&lt;&gt;"", iferror(index('Internal Staffing Calculator'!B$8:B23500,match(F18627,'Internal Staffing Calculator'!E$8:E23500,0)), "Not In Budget"),"")</f>
        <v/>
      </c>
      <c r="I18627" s="184"/>
      <c r="J18627" s="184"/>
      <c r="K18627" s="184"/>
      <c r="L18627" s="183"/>
    </row>
    <row r="18628">
      <c r="A18628" s="454"/>
      <c r="B18628" s="927"/>
      <c r="C18628" s="580"/>
      <c r="D18628" s="939"/>
      <c r="E18628" s="940"/>
      <c r="F18628" s="941"/>
      <c r="G18628" s="937" t="str">
        <f t="array" ref="G18628">xlookup(F18628,'Internal Staffing Calculator'!E:E,'Internal Staffing Calculator'!C:C,"")</f>
        <v/>
      </c>
      <c r="H18628" s="932" t="str">
        <f t="array" ref="H18628">if(F18628&lt;&gt;"", iferror(index('Internal Staffing Calculator'!B$8:B23500,match(F18628,'Internal Staffing Calculator'!E$8:E23500,0)), "Not In Budget"),"")</f>
        <v/>
      </c>
      <c r="I18628" s="184"/>
      <c r="J18628" s="184"/>
      <c r="K18628" s="184"/>
      <c r="L18628" s="183"/>
    </row>
    <row r="18629">
      <c r="A18629" s="454"/>
      <c r="B18629" s="927"/>
      <c r="C18629" s="580"/>
      <c r="D18629" s="939"/>
      <c r="E18629" s="940"/>
      <c r="F18629" s="941"/>
      <c r="G18629" s="937" t="str">
        <f t="array" ref="G18629">xlookup(F18629,'Internal Staffing Calculator'!E:E,'Internal Staffing Calculator'!C:C,"")</f>
        <v/>
      </c>
      <c r="H18629" s="932" t="str">
        <f t="array" ref="H18629">if(F18629&lt;&gt;"", iferror(index('Internal Staffing Calculator'!B$8:B23500,match(F18629,'Internal Staffing Calculator'!E$8:E23500,0)), "Not In Budget"),"")</f>
        <v/>
      </c>
      <c r="I18629" s="184"/>
      <c r="J18629" s="184"/>
      <c r="K18629" s="184"/>
      <c r="L18629" s="183"/>
    </row>
    <row r="18630">
      <c r="A18630" s="454"/>
      <c r="B18630" s="927"/>
      <c r="C18630" s="580"/>
      <c r="D18630" s="939"/>
      <c r="E18630" s="940"/>
      <c r="F18630" s="941"/>
      <c r="G18630" s="937" t="str">
        <f t="array" ref="G18630">xlookup(F18630,'Internal Staffing Calculator'!E:E,'Internal Staffing Calculator'!C:C,"")</f>
        <v/>
      </c>
      <c r="H18630" s="932" t="str">
        <f t="array" ref="H18630">if(F18630&lt;&gt;"", iferror(index('Internal Staffing Calculator'!B$8:B23500,match(F18630,'Internal Staffing Calculator'!E$8:E23500,0)), "Not In Budget"),"")</f>
        <v/>
      </c>
      <c r="I18630" s="184"/>
      <c r="J18630" s="184"/>
      <c r="K18630" s="184"/>
      <c r="L18630" s="183"/>
    </row>
    <row r="18631">
      <c r="A18631" s="454"/>
      <c r="B18631" s="927"/>
      <c r="C18631" s="580"/>
      <c r="D18631" s="939"/>
      <c r="E18631" s="940"/>
      <c r="F18631" s="941"/>
      <c r="G18631" s="937" t="str">
        <f t="array" ref="G18631">xlookup(F18631,'Internal Staffing Calculator'!E:E,'Internal Staffing Calculator'!C:C,"")</f>
        <v/>
      </c>
      <c r="H18631" s="932" t="str">
        <f t="array" ref="H18631">if(F18631&lt;&gt;"", iferror(index('Internal Staffing Calculator'!B$8:B23500,match(F18631,'Internal Staffing Calculator'!E$8:E23500,0)), "Not In Budget"),"")</f>
        <v/>
      </c>
      <c r="I18631" s="184"/>
      <c r="J18631" s="184"/>
      <c r="K18631" s="184"/>
      <c r="L18631" s="183"/>
    </row>
    <row r="18632">
      <c r="A18632" s="454"/>
      <c r="B18632" s="927"/>
      <c r="C18632" s="580"/>
      <c r="D18632" s="939"/>
      <c r="E18632" s="940"/>
      <c r="F18632" s="941"/>
      <c r="G18632" s="937" t="str">
        <f t="array" ref="G18632">xlookup(F18632,'Internal Staffing Calculator'!E:E,'Internal Staffing Calculator'!C:C,"")</f>
        <v/>
      </c>
      <c r="H18632" s="932" t="str">
        <f t="array" ref="H18632">if(F18632&lt;&gt;"", iferror(index('Internal Staffing Calculator'!B$8:B23500,match(F18632,'Internal Staffing Calculator'!E$8:E23500,0)), "Not In Budget"),"")</f>
        <v/>
      </c>
      <c r="I18632" s="184"/>
      <c r="J18632" s="184"/>
      <c r="K18632" s="184"/>
      <c r="L18632" s="183"/>
    </row>
    <row r="18633">
      <c r="A18633" s="454"/>
      <c r="B18633" s="927"/>
      <c r="C18633" s="580"/>
      <c r="D18633" s="939"/>
      <c r="E18633" s="940"/>
      <c r="F18633" s="941"/>
      <c r="G18633" s="937" t="str">
        <f t="array" ref="G18633">xlookup(F18633,'Internal Staffing Calculator'!E:E,'Internal Staffing Calculator'!C:C,"")</f>
        <v/>
      </c>
      <c r="H18633" s="932" t="str">
        <f t="array" ref="H18633">if(F18633&lt;&gt;"", iferror(index('Internal Staffing Calculator'!B$8:B23500,match(F18633,'Internal Staffing Calculator'!E$8:E23500,0)), "Not In Budget"),"")</f>
        <v/>
      </c>
      <c r="I18633" s="184"/>
      <c r="J18633" s="184"/>
      <c r="K18633" s="184"/>
      <c r="L18633" s="183"/>
    </row>
    <row r="18634">
      <c r="A18634" s="454"/>
      <c r="B18634" s="927"/>
      <c r="C18634" s="580"/>
      <c r="D18634" s="939"/>
      <c r="E18634" s="940"/>
      <c r="F18634" s="941"/>
      <c r="G18634" s="937" t="str">
        <f t="array" ref="G18634">xlookup(F18634,'Internal Staffing Calculator'!E:E,'Internal Staffing Calculator'!C:C,"")</f>
        <v/>
      </c>
      <c r="H18634" s="932" t="str">
        <f t="array" ref="H18634">if(F18634&lt;&gt;"", iferror(index('Internal Staffing Calculator'!B$8:B23500,match(F18634,'Internal Staffing Calculator'!E$8:E23500,0)), "Not In Budget"),"")</f>
        <v/>
      </c>
      <c r="I18634" s="184"/>
      <c r="J18634" s="184"/>
      <c r="K18634" s="184"/>
      <c r="L18634" s="183"/>
    </row>
    <row r="18635">
      <c r="A18635" s="454"/>
      <c r="B18635" s="927"/>
      <c r="C18635" s="580"/>
      <c r="D18635" s="939"/>
      <c r="E18635" s="940"/>
      <c r="F18635" s="941"/>
      <c r="G18635" s="937" t="str">
        <f t="array" ref="G18635">xlookup(F18635,'Internal Staffing Calculator'!E:E,'Internal Staffing Calculator'!C:C,"")</f>
        <v/>
      </c>
      <c r="H18635" s="932" t="str">
        <f t="array" ref="H18635">if(F18635&lt;&gt;"", iferror(index('Internal Staffing Calculator'!B$8:B23500,match(F18635,'Internal Staffing Calculator'!E$8:E23500,0)), "Not In Budget"),"")</f>
        <v/>
      </c>
      <c r="I18635" s="184"/>
      <c r="J18635" s="184"/>
      <c r="K18635" s="184"/>
      <c r="L18635" s="183"/>
    </row>
    <row r="18636">
      <c r="A18636" s="454"/>
      <c r="B18636" s="927"/>
      <c r="C18636" s="580"/>
      <c r="D18636" s="939"/>
      <c r="E18636" s="940"/>
      <c r="F18636" s="941"/>
      <c r="G18636" s="937" t="str">
        <f t="array" ref="G18636">xlookup(F18636,'Internal Staffing Calculator'!E:E,'Internal Staffing Calculator'!C:C,"")</f>
        <v/>
      </c>
      <c r="H18636" s="932" t="str">
        <f t="array" ref="H18636">if(F18636&lt;&gt;"", iferror(index('Internal Staffing Calculator'!B$8:B23500,match(F18636,'Internal Staffing Calculator'!E$8:E23500,0)), "Not In Budget"),"")</f>
        <v/>
      </c>
      <c r="I18636" s="184"/>
      <c r="J18636" s="184"/>
      <c r="K18636" s="184"/>
      <c r="L18636" s="183"/>
    </row>
    <row r="18637">
      <c r="A18637" s="454"/>
      <c r="B18637" s="927"/>
      <c r="C18637" s="580"/>
      <c r="D18637" s="939"/>
      <c r="E18637" s="940"/>
      <c r="F18637" s="941"/>
      <c r="G18637" s="937" t="str">
        <f t="array" ref="G18637">xlookup(F18637,'Internal Staffing Calculator'!E:E,'Internal Staffing Calculator'!C:C,"")</f>
        <v/>
      </c>
      <c r="H18637" s="932" t="str">
        <f t="array" ref="H18637">if(F18637&lt;&gt;"", iferror(index('Internal Staffing Calculator'!B$8:B23500,match(F18637,'Internal Staffing Calculator'!E$8:E23500,0)), "Not In Budget"),"")</f>
        <v/>
      </c>
      <c r="I18637" s="184"/>
      <c r="J18637" s="184"/>
      <c r="K18637" s="184"/>
      <c r="L18637" s="183"/>
    </row>
    <row r="18638">
      <c r="A18638" s="454"/>
      <c r="B18638" s="927"/>
      <c r="C18638" s="580"/>
      <c r="D18638" s="939"/>
      <c r="E18638" s="940"/>
      <c r="F18638" s="941"/>
      <c r="G18638" s="937" t="str">
        <f t="array" ref="G18638">xlookup(F18638,'Internal Staffing Calculator'!E:E,'Internal Staffing Calculator'!C:C,"")</f>
        <v/>
      </c>
      <c r="H18638" s="932" t="str">
        <f t="array" ref="H18638">if(F18638&lt;&gt;"", iferror(index('Internal Staffing Calculator'!B$8:B23500,match(F18638,'Internal Staffing Calculator'!E$8:E23500,0)), "Not In Budget"),"")</f>
        <v/>
      </c>
      <c r="I18638" s="184"/>
      <c r="J18638" s="184"/>
      <c r="K18638" s="184"/>
      <c r="L18638" s="183"/>
    </row>
    <row r="18639">
      <c r="A18639" s="454"/>
      <c r="B18639" s="927"/>
      <c r="C18639" s="580"/>
      <c r="D18639" s="939"/>
      <c r="E18639" s="940"/>
      <c r="F18639" s="941"/>
      <c r="G18639" s="937" t="str">
        <f t="array" ref="G18639">xlookup(F18639,'Internal Staffing Calculator'!E:E,'Internal Staffing Calculator'!C:C,"")</f>
        <v/>
      </c>
      <c r="H18639" s="932" t="str">
        <f t="array" ref="H18639">if(F18639&lt;&gt;"", iferror(index('Internal Staffing Calculator'!B$8:B23500,match(F18639,'Internal Staffing Calculator'!E$8:E23500,0)), "Not In Budget"),"")</f>
        <v/>
      </c>
      <c r="I18639" s="184"/>
      <c r="J18639" s="184"/>
      <c r="K18639" s="184"/>
      <c r="L18639" s="183"/>
    </row>
    <row r="18640">
      <c r="A18640" s="454"/>
      <c r="B18640" s="927"/>
      <c r="C18640" s="580"/>
      <c r="D18640" s="939"/>
      <c r="E18640" s="940"/>
      <c r="F18640" s="941"/>
      <c r="G18640" s="937" t="str">
        <f t="array" ref="G18640">xlookup(F18640,'Internal Staffing Calculator'!E:E,'Internal Staffing Calculator'!C:C,"")</f>
        <v/>
      </c>
      <c r="H18640" s="932" t="str">
        <f t="array" ref="H18640">if(F18640&lt;&gt;"", iferror(index('Internal Staffing Calculator'!B$8:B23500,match(F18640,'Internal Staffing Calculator'!E$8:E23500,0)), "Not In Budget"),"")</f>
        <v/>
      </c>
      <c r="I18640" s="184"/>
      <c r="J18640" s="184"/>
      <c r="K18640" s="184"/>
      <c r="L18640" s="183"/>
    </row>
    <row r="18641">
      <c r="A18641" s="454"/>
      <c r="B18641" s="927"/>
      <c r="C18641" s="580"/>
      <c r="D18641" s="939"/>
      <c r="E18641" s="940"/>
      <c r="F18641" s="941"/>
      <c r="G18641" s="937" t="str">
        <f t="array" ref="G18641">xlookup(F18641,'Internal Staffing Calculator'!E:E,'Internal Staffing Calculator'!C:C,"")</f>
        <v/>
      </c>
      <c r="H18641" s="932" t="str">
        <f t="array" ref="H18641">if(F18641&lt;&gt;"", iferror(index('Internal Staffing Calculator'!B$8:B23500,match(F18641,'Internal Staffing Calculator'!E$8:E23500,0)), "Not In Budget"),"")</f>
        <v/>
      </c>
      <c r="I18641" s="184"/>
      <c r="J18641" s="184"/>
      <c r="K18641" s="184"/>
      <c r="L18641" s="183"/>
    </row>
    <row r="18642">
      <c r="A18642" s="454"/>
      <c r="B18642" s="927"/>
      <c r="C18642" s="580"/>
      <c r="D18642" s="939"/>
      <c r="E18642" s="940"/>
      <c r="F18642" s="941"/>
      <c r="G18642" s="937" t="str">
        <f t="array" ref="G18642">xlookup(F18642,'Internal Staffing Calculator'!E:E,'Internal Staffing Calculator'!C:C,"")</f>
        <v/>
      </c>
      <c r="H18642" s="932" t="str">
        <f t="array" ref="H18642">if(F18642&lt;&gt;"", iferror(index('Internal Staffing Calculator'!B$8:B23500,match(F18642,'Internal Staffing Calculator'!E$8:E23500,0)), "Not In Budget"),"")</f>
        <v/>
      </c>
      <c r="I18642" s="184"/>
      <c r="J18642" s="184"/>
      <c r="K18642" s="184"/>
      <c r="L18642" s="183"/>
    </row>
    <row r="18643">
      <c r="A18643" s="454"/>
      <c r="B18643" s="927"/>
      <c r="C18643" s="580"/>
      <c r="D18643" s="939"/>
      <c r="E18643" s="940"/>
      <c r="F18643" s="941"/>
      <c r="G18643" s="937" t="str">
        <f t="array" ref="G18643">xlookup(F18643,'Internal Staffing Calculator'!E:E,'Internal Staffing Calculator'!C:C,"")</f>
        <v/>
      </c>
      <c r="H18643" s="932" t="str">
        <f t="array" ref="H18643">if(F18643&lt;&gt;"", iferror(index('Internal Staffing Calculator'!B$8:B23500,match(F18643,'Internal Staffing Calculator'!E$8:E23500,0)), "Not In Budget"),"")</f>
        <v/>
      </c>
      <c r="I18643" s="184"/>
      <c r="J18643" s="184"/>
      <c r="K18643" s="184"/>
      <c r="L18643" s="183"/>
    </row>
    <row r="18644">
      <c r="A18644" s="454"/>
      <c r="B18644" s="927"/>
      <c r="C18644" s="580"/>
      <c r="D18644" s="939"/>
      <c r="E18644" s="940"/>
      <c r="F18644" s="941"/>
      <c r="G18644" s="937" t="str">
        <f t="array" ref="G18644">xlookup(F18644,'Internal Staffing Calculator'!E:E,'Internal Staffing Calculator'!C:C,"")</f>
        <v/>
      </c>
      <c r="H18644" s="932" t="str">
        <f t="array" ref="H18644">if(F18644&lt;&gt;"", iferror(index('Internal Staffing Calculator'!B$8:B23500,match(F18644,'Internal Staffing Calculator'!E$8:E23500,0)), "Not In Budget"),"")</f>
        <v/>
      </c>
      <c r="I18644" s="184"/>
      <c r="J18644" s="184"/>
      <c r="K18644" s="184"/>
      <c r="L18644" s="183"/>
    </row>
    <row r="18645">
      <c r="A18645" s="454"/>
      <c r="B18645" s="927"/>
      <c r="C18645" s="580"/>
      <c r="D18645" s="939"/>
      <c r="E18645" s="940"/>
      <c r="F18645" s="941"/>
      <c r="G18645" s="937" t="str">
        <f t="array" ref="G18645">xlookup(F18645,'Internal Staffing Calculator'!E:E,'Internal Staffing Calculator'!C:C,"")</f>
        <v/>
      </c>
      <c r="H18645" s="932" t="str">
        <f t="array" ref="H18645">if(F18645&lt;&gt;"", iferror(index('Internal Staffing Calculator'!B$8:B23500,match(F18645,'Internal Staffing Calculator'!E$8:E23500,0)), "Not In Budget"),"")</f>
        <v/>
      </c>
      <c r="I18645" s="184"/>
      <c r="J18645" s="184"/>
      <c r="K18645" s="184"/>
      <c r="L18645" s="183"/>
    </row>
    <row r="18646">
      <c r="A18646" s="454"/>
      <c r="B18646" s="927"/>
      <c r="C18646" s="580"/>
      <c r="D18646" s="939"/>
      <c r="E18646" s="940"/>
      <c r="F18646" s="941"/>
      <c r="G18646" s="937" t="str">
        <f t="array" ref="G18646">xlookup(F18646,'Internal Staffing Calculator'!E:E,'Internal Staffing Calculator'!C:C,"")</f>
        <v/>
      </c>
      <c r="H18646" s="932" t="str">
        <f t="array" ref="H18646">if(F18646&lt;&gt;"", iferror(index('Internal Staffing Calculator'!B$8:B23500,match(F18646,'Internal Staffing Calculator'!E$8:E23500,0)), "Not In Budget"),"")</f>
        <v/>
      </c>
      <c r="I18646" s="184"/>
      <c r="J18646" s="184"/>
      <c r="K18646" s="184"/>
      <c r="L18646" s="183"/>
    </row>
    <row r="18647">
      <c r="A18647" s="454"/>
      <c r="B18647" s="927"/>
      <c r="C18647" s="580"/>
      <c r="D18647" s="939"/>
      <c r="E18647" s="940"/>
      <c r="F18647" s="941"/>
      <c r="G18647" s="937" t="str">
        <f t="array" ref="G18647">xlookup(F18647,'Internal Staffing Calculator'!E:E,'Internal Staffing Calculator'!C:C,"")</f>
        <v/>
      </c>
      <c r="H18647" s="932" t="str">
        <f t="array" ref="H18647">if(F18647&lt;&gt;"", iferror(index('Internal Staffing Calculator'!B$8:B23500,match(F18647,'Internal Staffing Calculator'!E$8:E23500,0)), "Not In Budget"),"")</f>
        <v/>
      </c>
      <c r="I18647" s="184"/>
      <c r="J18647" s="184"/>
      <c r="K18647" s="184"/>
      <c r="L18647" s="183"/>
    </row>
    <row r="18648">
      <c r="A18648" s="454"/>
      <c r="B18648" s="927"/>
      <c r="C18648" s="580"/>
      <c r="D18648" s="939"/>
      <c r="E18648" s="940"/>
      <c r="F18648" s="941"/>
      <c r="G18648" s="937" t="str">
        <f t="array" ref="G18648">xlookup(F18648,'Internal Staffing Calculator'!E:E,'Internal Staffing Calculator'!C:C,"")</f>
        <v/>
      </c>
      <c r="H18648" s="932" t="str">
        <f t="array" ref="H18648">if(F18648&lt;&gt;"", iferror(index('Internal Staffing Calculator'!B$8:B23500,match(F18648,'Internal Staffing Calculator'!E$8:E23500,0)), "Not In Budget"),"")</f>
        <v/>
      </c>
      <c r="I18648" s="184"/>
      <c r="J18648" s="184"/>
      <c r="K18648" s="184"/>
      <c r="L18648" s="183"/>
    </row>
    <row r="18649">
      <c r="A18649" s="454"/>
      <c r="B18649" s="927"/>
      <c r="C18649" s="580"/>
      <c r="D18649" s="939"/>
      <c r="E18649" s="940"/>
      <c r="F18649" s="941"/>
      <c r="G18649" s="937" t="str">
        <f t="array" ref="G18649">xlookup(F18649,'Internal Staffing Calculator'!E:E,'Internal Staffing Calculator'!C:C,"")</f>
        <v/>
      </c>
      <c r="H18649" s="932" t="str">
        <f t="array" ref="H18649">if(F18649&lt;&gt;"", iferror(index('Internal Staffing Calculator'!B$8:B23500,match(F18649,'Internal Staffing Calculator'!E$8:E23500,0)), "Not In Budget"),"")</f>
        <v/>
      </c>
      <c r="I18649" s="184"/>
      <c r="J18649" s="184"/>
      <c r="K18649" s="184"/>
      <c r="L18649" s="183"/>
    </row>
    <row r="18650">
      <c r="A18650" s="454"/>
      <c r="B18650" s="927"/>
      <c r="C18650" s="580"/>
      <c r="D18650" s="939"/>
      <c r="E18650" s="940"/>
      <c r="F18650" s="941"/>
      <c r="G18650" s="937" t="str">
        <f t="array" ref="G18650">xlookup(F18650,'Internal Staffing Calculator'!E:E,'Internal Staffing Calculator'!C:C,"")</f>
        <v/>
      </c>
      <c r="H18650" s="932" t="str">
        <f t="array" ref="H18650">if(F18650&lt;&gt;"", iferror(index('Internal Staffing Calculator'!B$8:B23500,match(F18650,'Internal Staffing Calculator'!E$8:E23500,0)), "Not In Budget"),"")</f>
        <v/>
      </c>
      <c r="I18650" s="184"/>
      <c r="J18650" s="184"/>
      <c r="K18650" s="184"/>
      <c r="L18650" s="183"/>
    </row>
    <row r="18651">
      <c r="A18651" s="454"/>
      <c r="B18651" s="927"/>
      <c r="C18651" s="580"/>
      <c r="D18651" s="939"/>
      <c r="E18651" s="940"/>
      <c r="F18651" s="941"/>
      <c r="G18651" s="937" t="str">
        <f t="array" ref="G18651">xlookup(F18651,'Internal Staffing Calculator'!E:E,'Internal Staffing Calculator'!C:C,"")</f>
        <v/>
      </c>
      <c r="H18651" s="932" t="str">
        <f t="array" ref="H18651">if(F18651&lt;&gt;"", iferror(index('Internal Staffing Calculator'!B$8:B23500,match(F18651,'Internal Staffing Calculator'!E$8:E23500,0)), "Not In Budget"),"")</f>
        <v/>
      </c>
      <c r="I18651" s="184"/>
      <c r="J18651" s="184"/>
      <c r="K18651" s="184"/>
      <c r="L18651" s="183"/>
    </row>
    <row r="18652">
      <c r="A18652" s="454"/>
      <c r="B18652" s="927"/>
      <c r="C18652" s="580"/>
      <c r="D18652" s="939"/>
      <c r="E18652" s="940"/>
      <c r="F18652" s="941"/>
      <c r="G18652" s="937" t="str">
        <f t="array" ref="G18652">xlookup(F18652,'Internal Staffing Calculator'!E:E,'Internal Staffing Calculator'!C:C,"")</f>
        <v/>
      </c>
      <c r="H18652" s="932" t="str">
        <f t="array" ref="H18652">if(F18652&lt;&gt;"", iferror(index('Internal Staffing Calculator'!B$8:B23500,match(F18652,'Internal Staffing Calculator'!E$8:E23500,0)), "Not In Budget"),"")</f>
        <v/>
      </c>
      <c r="I18652" s="184"/>
      <c r="J18652" s="184"/>
      <c r="K18652" s="184"/>
      <c r="L18652" s="183"/>
    </row>
    <row r="18653">
      <c r="A18653" s="454"/>
      <c r="B18653" s="927"/>
      <c r="C18653" s="580"/>
      <c r="D18653" s="939"/>
      <c r="E18653" s="940"/>
      <c r="F18653" s="941"/>
      <c r="G18653" s="937" t="str">
        <f t="array" ref="G18653">xlookup(F18653,'Internal Staffing Calculator'!E:E,'Internal Staffing Calculator'!C:C,"")</f>
        <v/>
      </c>
      <c r="H18653" s="932" t="str">
        <f t="array" ref="H18653">if(F18653&lt;&gt;"", iferror(index('Internal Staffing Calculator'!B$8:B23500,match(F18653,'Internal Staffing Calculator'!E$8:E23500,0)), "Not In Budget"),"")</f>
        <v/>
      </c>
      <c r="I18653" s="184"/>
      <c r="J18653" s="184"/>
      <c r="K18653" s="184"/>
      <c r="L18653" s="183"/>
    </row>
    <row r="18654">
      <c r="A18654" s="454"/>
      <c r="B18654" s="927"/>
      <c r="C18654" s="580"/>
      <c r="D18654" s="939"/>
      <c r="E18654" s="940"/>
      <c r="F18654" s="941"/>
      <c r="G18654" s="937" t="str">
        <f t="array" ref="G18654">xlookup(F18654,'Internal Staffing Calculator'!E:E,'Internal Staffing Calculator'!C:C,"")</f>
        <v/>
      </c>
      <c r="H18654" s="932" t="str">
        <f t="array" ref="H18654">if(F18654&lt;&gt;"", iferror(index('Internal Staffing Calculator'!B$8:B23500,match(F18654,'Internal Staffing Calculator'!E$8:E23500,0)), "Not In Budget"),"")</f>
        <v/>
      </c>
      <c r="I18654" s="184"/>
      <c r="J18654" s="184"/>
      <c r="K18654" s="184"/>
      <c r="L18654" s="183"/>
    </row>
    <row r="18655">
      <c r="A18655" s="454"/>
      <c r="B18655" s="927"/>
      <c r="C18655" s="580"/>
      <c r="D18655" s="939"/>
      <c r="E18655" s="940"/>
      <c r="F18655" s="941"/>
      <c r="G18655" s="937" t="str">
        <f t="array" ref="G18655">xlookup(F18655,'Internal Staffing Calculator'!E:E,'Internal Staffing Calculator'!C:C,"")</f>
        <v/>
      </c>
      <c r="H18655" s="932" t="str">
        <f t="array" ref="H18655">if(F18655&lt;&gt;"", iferror(index('Internal Staffing Calculator'!B$8:B23500,match(F18655,'Internal Staffing Calculator'!E$8:E23500,0)), "Not In Budget"),"")</f>
        <v/>
      </c>
      <c r="I18655" s="184"/>
      <c r="J18655" s="184"/>
      <c r="K18655" s="184"/>
      <c r="L18655" s="183"/>
    </row>
    <row r="18656">
      <c r="A18656" s="454"/>
      <c r="B18656" s="927"/>
      <c r="C18656" s="580"/>
      <c r="D18656" s="939"/>
      <c r="E18656" s="940"/>
      <c r="F18656" s="941"/>
      <c r="G18656" s="937" t="str">
        <f t="array" ref="G18656">xlookup(F18656,'Internal Staffing Calculator'!E:E,'Internal Staffing Calculator'!C:C,"")</f>
        <v/>
      </c>
      <c r="H18656" s="932" t="str">
        <f t="array" ref="H18656">if(F18656&lt;&gt;"", iferror(index('Internal Staffing Calculator'!B$8:B23500,match(F18656,'Internal Staffing Calculator'!E$8:E23500,0)), "Not In Budget"),"")</f>
        <v/>
      </c>
      <c r="I18656" s="184"/>
      <c r="J18656" s="184"/>
      <c r="K18656" s="184"/>
      <c r="L18656" s="183"/>
    </row>
    <row r="18657">
      <c r="A18657" s="454"/>
      <c r="B18657" s="927"/>
      <c r="C18657" s="580"/>
      <c r="D18657" s="939"/>
      <c r="E18657" s="940"/>
      <c r="F18657" s="941"/>
      <c r="G18657" s="937" t="str">
        <f t="array" ref="G18657">xlookup(F18657,'Internal Staffing Calculator'!E:E,'Internal Staffing Calculator'!C:C,"")</f>
        <v/>
      </c>
      <c r="H18657" s="932" t="str">
        <f t="array" ref="H18657">if(F18657&lt;&gt;"", iferror(index('Internal Staffing Calculator'!B$8:B23500,match(F18657,'Internal Staffing Calculator'!E$8:E23500,0)), "Not In Budget"),"")</f>
        <v/>
      </c>
      <c r="I18657" s="184"/>
      <c r="J18657" s="184"/>
      <c r="K18657" s="184"/>
      <c r="L18657" s="183"/>
    </row>
    <row r="18658">
      <c r="A18658" s="454"/>
      <c r="B18658" s="927"/>
      <c r="C18658" s="580"/>
      <c r="D18658" s="939"/>
      <c r="E18658" s="940"/>
      <c r="F18658" s="941"/>
      <c r="G18658" s="937" t="str">
        <f t="array" ref="G18658">xlookup(F18658,'Internal Staffing Calculator'!E:E,'Internal Staffing Calculator'!C:C,"")</f>
        <v/>
      </c>
      <c r="H18658" s="932" t="str">
        <f t="array" ref="H18658">if(F18658&lt;&gt;"", iferror(index('Internal Staffing Calculator'!B$8:B23500,match(F18658,'Internal Staffing Calculator'!E$8:E23500,0)), "Not In Budget"),"")</f>
        <v/>
      </c>
      <c r="I18658" s="184"/>
      <c r="J18658" s="184"/>
      <c r="K18658" s="184"/>
      <c r="L18658" s="183"/>
    </row>
    <row r="18659">
      <c r="A18659" s="454"/>
      <c r="B18659" s="927"/>
      <c r="C18659" s="580"/>
      <c r="D18659" s="939"/>
      <c r="E18659" s="940"/>
      <c r="F18659" s="941"/>
      <c r="G18659" s="937" t="str">
        <f t="array" ref="G18659">xlookup(F18659,'Internal Staffing Calculator'!E:E,'Internal Staffing Calculator'!C:C,"")</f>
        <v/>
      </c>
      <c r="H18659" s="932" t="str">
        <f t="array" ref="H18659">if(F18659&lt;&gt;"", iferror(index('Internal Staffing Calculator'!B$8:B23500,match(F18659,'Internal Staffing Calculator'!E$8:E23500,0)), "Not In Budget"),"")</f>
        <v/>
      </c>
      <c r="I18659" s="184"/>
      <c r="J18659" s="184"/>
      <c r="K18659" s="184"/>
      <c r="L18659" s="183"/>
    </row>
    <row r="18660">
      <c r="A18660" s="454"/>
      <c r="B18660" s="927"/>
      <c r="C18660" s="580"/>
      <c r="D18660" s="939"/>
      <c r="E18660" s="940"/>
      <c r="F18660" s="941"/>
      <c r="G18660" s="937" t="str">
        <f t="array" ref="G18660">xlookup(F18660,'Internal Staffing Calculator'!E:E,'Internal Staffing Calculator'!C:C,"")</f>
        <v/>
      </c>
      <c r="H18660" s="932" t="str">
        <f t="array" ref="H18660">if(F18660&lt;&gt;"", iferror(index('Internal Staffing Calculator'!B$8:B23500,match(F18660,'Internal Staffing Calculator'!E$8:E23500,0)), "Not In Budget"),"")</f>
        <v/>
      </c>
      <c r="I18660" s="184"/>
      <c r="J18660" s="184"/>
      <c r="K18660" s="184"/>
      <c r="L18660" s="183"/>
    </row>
    <row r="18661">
      <c r="A18661" s="454"/>
      <c r="B18661" s="927"/>
      <c r="C18661" s="580"/>
      <c r="D18661" s="939"/>
      <c r="E18661" s="940"/>
      <c r="F18661" s="941"/>
      <c r="G18661" s="937" t="str">
        <f t="array" ref="G18661">xlookup(F18661,'Internal Staffing Calculator'!E:E,'Internal Staffing Calculator'!C:C,"")</f>
        <v/>
      </c>
      <c r="H18661" s="932" t="str">
        <f t="array" ref="H18661">if(F18661&lt;&gt;"", iferror(index('Internal Staffing Calculator'!B$8:B23500,match(F18661,'Internal Staffing Calculator'!E$8:E23500,0)), "Not In Budget"),"")</f>
        <v/>
      </c>
      <c r="I18661" s="184"/>
      <c r="J18661" s="184"/>
      <c r="K18661" s="184"/>
      <c r="L18661" s="183"/>
    </row>
    <row r="18662">
      <c r="A18662" s="454"/>
      <c r="B18662" s="927"/>
      <c r="C18662" s="580"/>
      <c r="D18662" s="939"/>
      <c r="E18662" s="940"/>
      <c r="F18662" s="941"/>
      <c r="G18662" s="937" t="str">
        <f t="array" ref="G18662">xlookup(F18662,'Internal Staffing Calculator'!E:E,'Internal Staffing Calculator'!C:C,"")</f>
        <v/>
      </c>
      <c r="H18662" s="932" t="str">
        <f t="array" ref="H18662">if(F18662&lt;&gt;"", iferror(index('Internal Staffing Calculator'!B$8:B23500,match(F18662,'Internal Staffing Calculator'!E$8:E23500,0)), "Not In Budget"),"")</f>
        <v/>
      </c>
      <c r="I18662" s="184"/>
      <c r="J18662" s="184"/>
      <c r="K18662" s="184"/>
      <c r="L18662" s="183"/>
    </row>
    <row r="18663">
      <c r="A18663" s="454"/>
      <c r="B18663" s="927"/>
      <c r="C18663" s="580"/>
      <c r="D18663" s="939"/>
      <c r="E18663" s="940"/>
      <c r="F18663" s="941"/>
      <c r="G18663" s="937" t="str">
        <f t="array" ref="G18663">xlookup(F18663,'Internal Staffing Calculator'!E:E,'Internal Staffing Calculator'!C:C,"")</f>
        <v/>
      </c>
      <c r="H18663" s="932" t="str">
        <f t="array" ref="H18663">if(F18663&lt;&gt;"", iferror(index('Internal Staffing Calculator'!B$8:B23500,match(F18663,'Internal Staffing Calculator'!E$8:E23500,0)), "Not In Budget"),"")</f>
        <v/>
      </c>
      <c r="I18663" s="184"/>
      <c r="J18663" s="184"/>
      <c r="K18663" s="184"/>
      <c r="L18663" s="183"/>
    </row>
    <row r="18664">
      <c r="A18664" s="454"/>
      <c r="B18664" s="927"/>
      <c r="C18664" s="580"/>
      <c r="D18664" s="939"/>
      <c r="E18664" s="940"/>
      <c r="F18664" s="941"/>
      <c r="G18664" s="937" t="str">
        <f t="array" ref="G18664">xlookup(F18664,'Internal Staffing Calculator'!E:E,'Internal Staffing Calculator'!C:C,"")</f>
        <v/>
      </c>
      <c r="H18664" s="932" t="str">
        <f t="array" ref="H18664">if(F18664&lt;&gt;"", iferror(index('Internal Staffing Calculator'!B$8:B23500,match(F18664,'Internal Staffing Calculator'!E$8:E23500,0)), "Not In Budget"),"")</f>
        <v/>
      </c>
      <c r="I18664" s="184"/>
      <c r="J18664" s="184"/>
      <c r="K18664" s="184"/>
      <c r="L18664" s="183"/>
    </row>
    <row r="18665">
      <c r="A18665" s="454"/>
      <c r="B18665" s="927"/>
      <c r="C18665" s="580"/>
      <c r="D18665" s="939"/>
      <c r="E18665" s="940"/>
      <c r="F18665" s="941"/>
      <c r="G18665" s="937" t="str">
        <f t="array" ref="G18665">xlookup(F18665,'Internal Staffing Calculator'!E:E,'Internal Staffing Calculator'!C:C,"")</f>
        <v/>
      </c>
      <c r="H18665" s="932" t="str">
        <f t="array" ref="H18665">if(F18665&lt;&gt;"", iferror(index('Internal Staffing Calculator'!B$8:B23500,match(F18665,'Internal Staffing Calculator'!E$8:E23500,0)), "Not In Budget"),"")</f>
        <v/>
      </c>
      <c r="I18665" s="184"/>
      <c r="J18665" s="184"/>
      <c r="K18665" s="184"/>
      <c r="L18665" s="183"/>
    </row>
    <row r="18666">
      <c r="A18666" s="454"/>
      <c r="B18666" s="927"/>
      <c r="C18666" s="580"/>
      <c r="D18666" s="939"/>
      <c r="E18666" s="940"/>
      <c r="F18666" s="941"/>
      <c r="G18666" s="937" t="str">
        <f t="array" ref="G18666">xlookup(F18666,'Internal Staffing Calculator'!E:E,'Internal Staffing Calculator'!C:C,"")</f>
        <v/>
      </c>
      <c r="H18666" s="932" t="str">
        <f t="array" ref="H18666">if(F18666&lt;&gt;"", iferror(index('Internal Staffing Calculator'!B$8:B23500,match(F18666,'Internal Staffing Calculator'!E$8:E23500,0)), "Not In Budget"),"")</f>
        <v/>
      </c>
      <c r="I18666" s="184"/>
      <c r="J18666" s="184"/>
      <c r="K18666" s="184"/>
      <c r="L18666" s="183"/>
    </row>
    <row r="18667">
      <c r="A18667" s="454"/>
      <c r="B18667" s="927"/>
      <c r="C18667" s="580"/>
      <c r="D18667" s="939"/>
      <c r="E18667" s="940"/>
      <c r="F18667" s="941"/>
      <c r="G18667" s="937" t="str">
        <f t="array" ref="G18667">xlookup(F18667,'Internal Staffing Calculator'!E:E,'Internal Staffing Calculator'!C:C,"")</f>
        <v/>
      </c>
      <c r="H18667" s="932" t="str">
        <f t="array" ref="H18667">if(F18667&lt;&gt;"", iferror(index('Internal Staffing Calculator'!B$8:B23500,match(F18667,'Internal Staffing Calculator'!E$8:E23500,0)), "Not In Budget"),"")</f>
        <v/>
      </c>
      <c r="I18667" s="184"/>
      <c r="J18667" s="184"/>
      <c r="K18667" s="184"/>
      <c r="L18667" s="183"/>
    </row>
    <row r="18668">
      <c r="A18668" s="454"/>
      <c r="B18668" s="927"/>
      <c r="C18668" s="580"/>
      <c r="D18668" s="939"/>
      <c r="E18668" s="940"/>
      <c r="F18668" s="941"/>
      <c r="G18668" s="937" t="str">
        <f t="array" ref="G18668">xlookup(F18668,'Internal Staffing Calculator'!E:E,'Internal Staffing Calculator'!C:C,"")</f>
        <v/>
      </c>
      <c r="H18668" s="932" t="str">
        <f t="array" ref="H18668">if(F18668&lt;&gt;"", iferror(index('Internal Staffing Calculator'!B$8:B23500,match(F18668,'Internal Staffing Calculator'!E$8:E23500,0)), "Not In Budget"),"")</f>
        <v/>
      </c>
      <c r="I18668" s="184"/>
      <c r="J18668" s="184"/>
      <c r="K18668" s="184"/>
      <c r="L18668" s="183"/>
    </row>
    <row r="18669">
      <c r="A18669" s="454"/>
      <c r="B18669" s="927"/>
      <c r="C18669" s="580"/>
      <c r="D18669" s="939"/>
      <c r="E18669" s="940"/>
      <c r="F18669" s="941"/>
      <c r="G18669" s="937" t="str">
        <f t="array" ref="G18669">xlookup(F18669,'Internal Staffing Calculator'!E:E,'Internal Staffing Calculator'!C:C,"")</f>
        <v/>
      </c>
      <c r="H18669" s="932" t="str">
        <f t="array" ref="H18669">if(F18669&lt;&gt;"", iferror(index('Internal Staffing Calculator'!B$8:B23500,match(F18669,'Internal Staffing Calculator'!E$8:E23500,0)), "Not In Budget"),"")</f>
        <v/>
      </c>
      <c r="I18669" s="184"/>
      <c r="J18669" s="184"/>
      <c r="K18669" s="184"/>
      <c r="L18669" s="183"/>
    </row>
    <row r="18670">
      <c r="A18670" s="454"/>
      <c r="B18670" s="927"/>
      <c r="C18670" s="580"/>
      <c r="D18670" s="939"/>
      <c r="E18670" s="940"/>
      <c r="F18670" s="941"/>
      <c r="G18670" s="937" t="str">
        <f t="array" ref="G18670">xlookup(F18670,'Internal Staffing Calculator'!E:E,'Internal Staffing Calculator'!C:C,"")</f>
        <v/>
      </c>
      <c r="H18670" s="932" t="str">
        <f t="array" ref="H18670">if(F18670&lt;&gt;"", iferror(index('Internal Staffing Calculator'!B$8:B23500,match(F18670,'Internal Staffing Calculator'!E$8:E23500,0)), "Not In Budget"),"")</f>
        <v/>
      </c>
      <c r="I18670" s="184"/>
      <c r="J18670" s="184"/>
      <c r="K18670" s="184"/>
      <c r="L18670" s="183"/>
    </row>
    <row r="18671">
      <c r="A18671" s="454"/>
      <c r="B18671" s="927"/>
      <c r="C18671" s="580"/>
      <c r="D18671" s="939"/>
      <c r="E18671" s="940"/>
      <c r="F18671" s="941"/>
      <c r="G18671" s="937" t="str">
        <f t="array" ref="G18671">xlookup(F18671,'Internal Staffing Calculator'!E:E,'Internal Staffing Calculator'!C:C,"")</f>
        <v/>
      </c>
      <c r="H18671" s="932" t="str">
        <f t="array" ref="H18671">if(F18671&lt;&gt;"", iferror(index('Internal Staffing Calculator'!B$8:B23500,match(F18671,'Internal Staffing Calculator'!E$8:E23500,0)), "Not In Budget"),"")</f>
        <v/>
      </c>
      <c r="I18671" s="184"/>
      <c r="J18671" s="184"/>
      <c r="K18671" s="184"/>
      <c r="L18671" s="183"/>
    </row>
    <row r="18672">
      <c r="A18672" s="454"/>
      <c r="B18672" s="927"/>
      <c r="C18672" s="580"/>
      <c r="D18672" s="939"/>
      <c r="E18672" s="940"/>
      <c r="F18672" s="941"/>
      <c r="G18672" s="937" t="str">
        <f t="array" ref="G18672">xlookup(F18672,'Internal Staffing Calculator'!E:E,'Internal Staffing Calculator'!C:C,"")</f>
        <v/>
      </c>
      <c r="H18672" s="932" t="str">
        <f t="array" ref="H18672">if(F18672&lt;&gt;"", iferror(index('Internal Staffing Calculator'!B$8:B23500,match(F18672,'Internal Staffing Calculator'!E$8:E23500,0)), "Not In Budget"),"")</f>
        <v/>
      </c>
      <c r="I18672" s="184"/>
      <c r="J18672" s="184"/>
      <c r="K18672" s="184"/>
      <c r="L18672" s="183"/>
    </row>
    <row r="18673">
      <c r="A18673" s="454"/>
      <c r="B18673" s="927"/>
      <c r="C18673" s="580"/>
      <c r="D18673" s="939"/>
      <c r="E18673" s="940"/>
      <c r="F18673" s="941"/>
      <c r="G18673" s="937" t="str">
        <f t="array" ref="G18673">xlookup(F18673,'Internal Staffing Calculator'!E:E,'Internal Staffing Calculator'!C:C,"")</f>
        <v/>
      </c>
      <c r="H18673" s="932" t="str">
        <f t="array" ref="H18673">if(F18673&lt;&gt;"", iferror(index('Internal Staffing Calculator'!B$8:B23500,match(F18673,'Internal Staffing Calculator'!E$8:E23500,0)), "Not In Budget"),"")</f>
        <v/>
      </c>
      <c r="I18673" s="184"/>
      <c r="J18673" s="184"/>
      <c r="K18673" s="184"/>
      <c r="L18673" s="183"/>
    </row>
    <row r="18674">
      <c r="A18674" s="454"/>
      <c r="B18674" s="927"/>
      <c r="C18674" s="580"/>
      <c r="D18674" s="939"/>
      <c r="E18674" s="940"/>
      <c r="F18674" s="941"/>
      <c r="G18674" s="937" t="str">
        <f t="array" ref="G18674">xlookup(F18674,'Internal Staffing Calculator'!E:E,'Internal Staffing Calculator'!C:C,"")</f>
        <v/>
      </c>
      <c r="H18674" s="932" t="str">
        <f t="array" ref="H18674">if(F18674&lt;&gt;"", iferror(index('Internal Staffing Calculator'!B$8:B23500,match(F18674,'Internal Staffing Calculator'!E$8:E23500,0)), "Not In Budget"),"")</f>
        <v/>
      </c>
      <c r="I18674" s="184"/>
      <c r="J18674" s="184"/>
      <c r="K18674" s="184"/>
      <c r="L18674" s="183"/>
    </row>
    <row r="18675">
      <c r="A18675" s="454"/>
      <c r="B18675" s="927"/>
      <c r="C18675" s="580"/>
      <c r="D18675" s="939"/>
      <c r="E18675" s="940"/>
      <c r="F18675" s="941"/>
      <c r="G18675" s="937" t="str">
        <f t="array" ref="G18675">xlookup(F18675,'Internal Staffing Calculator'!E:E,'Internal Staffing Calculator'!C:C,"")</f>
        <v/>
      </c>
      <c r="H18675" s="932" t="str">
        <f t="array" ref="H18675">if(F18675&lt;&gt;"", iferror(index('Internal Staffing Calculator'!B$8:B23500,match(F18675,'Internal Staffing Calculator'!E$8:E23500,0)), "Not In Budget"),"")</f>
        <v/>
      </c>
      <c r="I18675" s="184"/>
      <c r="J18675" s="184"/>
      <c r="K18675" s="184"/>
      <c r="L18675" s="183"/>
    </row>
    <row r="18676">
      <c r="A18676" s="454"/>
      <c r="B18676" s="927"/>
      <c r="C18676" s="580"/>
      <c r="D18676" s="939"/>
      <c r="E18676" s="940"/>
      <c r="F18676" s="941"/>
      <c r="G18676" s="937" t="str">
        <f t="array" ref="G18676">xlookup(F18676,'Internal Staffing Calculator'!E:E,'Internal Staffing Calculator'!C:C,"")</f>
        <v/>
      </c>
      <c r="H18676" s="932" t="str">
        <f t="array" ref="H18676">if(F18676&lt;&gt;"", iferror(index('Internal Staffing Calculator'!B$8:B23500,match(F18676,'Internal Staffing Calculator'!E$8:E23500,0)), "Not In Budget"),"")</f>
        <v/>
      </c>
      <c r="I18676" s="184"/>
      <c r="J18676" s="184"/>
      <c r="K18676" s="184"/>
      <c r="L18676" s="183"/>
    </row>
    <row r="18677">
      <c r="A18677" s="454"/>
      <c r="B18677" s="927"/>
      <c r="C18677" s="580"/>
      <c r="D18677" s="939"/>
      <c r="E18677" s="940"/>
      <c r="F18677" s="941"/>
      <c r="G18677" s="937" t="str">
        <f t="array" ref="G18677">xlookup(F18677,'Internal Staffing Calculator'!E:E,'Internal Staffing Calculator'!C:C,"")</f>
        <v/>
      </c>
      <c r="H18677" s="932" t="str">
        <f t="array" ref="H18677">if(F18677&lt;&gt;"", iferror(index('Internal Staffing Calculator'!B$8:B23500,match(F18677,'Internal Staffing Calculator'!E$8:E23500,0)), "Not In Budget"),"")</f>
        <v/>
      </c>
      <c r="I18677" s="184"/>
      <c r="J18677" s="184"/>
      <c r="K18677" s="184"/>
      <c r="L18677" s="183"/>
    </row>
    <row r="18678">
      <c r="A18678" s="454"/>
      <c r="B18678" s="927"/>
      <c r="C18678" s="580"/>
      <c r="D18678" s="939"/>
      <c r="E18678" s="940"/>
      <c r="F18678" s="941"/>
      <c r="G18678" s="937" t="str">
        <f t="array" ref="G18678">xlookup(F18678,'Internal Staffing Calculator'!E:E,'Internal Staffing Calculator'!C:C,"")</f>
        <v/>
      </c>
      <c r="H18678" s="932" t="str">
        <f t="array" ref="H18678">if(F18678&lt;&gt;"", iferror(index('Internal Staffing Calculator'!B$8:B23500,match(F18678,'Internal Staffing Calculator'!E$8:E23500,0)), "Not In Budget"),"")</f>
        <v/>
      </c>
      <c r="I18678" s="184"/>
      <c r="J18678" s="184"/>
      <c r="K18678" s="184"/>
      <c r="L18678" s="183"/>
    </row>
    <row r="18679">
      <c r="A18679" s="454"/>
      <c r="B18679" s="927"/>
      <c r="C18679" s="580"/>
      <c r="D18679" s="939"/>
      <c r="E18679" s="940"/>
      <c r="F18679" s="941"/>
      <c r="G18679" s="937" t="str">
        <f t="array" ref="G18679">xlookup(F18679,'Internal Staffing Calculator'!E:E,'Internal Staffing Calculator'!C:C,"")</f>
        <v/>
      </c>
      <c r="H18679" s="932" t="str">
        <f t="array" ref="H18679">if(F18679&lt;&gt;"", iferror(index('Internal Staffing Calculator'!B$8:B23500,match(F18679,'Internal Staffing Calculator'!E$8:E23500,0)), "Not In Budget"),"")</f>
        <v/>
      </c>
      <c r="I18679" s="184"/>
      <c r="J18679" s="184"/>
      <c r="K18679" s="184"/>
      <c r="L18679" s="183"/>
    </row>
    <row r="18680">
      <c r="A18680" s="454"/>
      <c r="B18680" s="927"/>
      <c r="C18680" s="580"/>
      <c r="D18680" s="939"/>
      <c r="E18680" s="940"/>
      <c r="F18680" s="941"/>
      <c r="G18680" s="937" t="str">
        <f t="array" ref="G18680">xlookup(F18680,'Internal Staffing Calculator'!E:E,'Internal Staffing Calculator'!C:C,"")</f>
        <v/>
      </c>
      <c r="H18680" s="932" t="str">
        <f t="array" ref="H18680">if(F18680&lt;&gt;"", iferror(index('Internal Staffing Calculator'!B$8:B23500,match(F18680,'Internal Staffing Calculator'!E$8:E23500,0)), "Not In Budget"),"")</f>
        <v/>
      </c>
      <c r="I18680" s="184"/>
      <c r="J18680" s="184"/>
      <c r="K18680" s="184"/>
      <c r="L18680" s="183"/>
    </row>
    <row r="18681">
      <c r="A18681" s="454"/>
      <c r="B18681" s="927"/>
      <c r="C18681" s="580"/>
      <c r="D18681" s="939"/>
      <c r="E18681" s="940"/>
      <c r="F18681" s="941"/>
      <c r="G18681" s="937" t="str">
        <f t="array" ref="G18681">xlookup(F18681,'Internal Staffing Calculator'!E:E,'Internal Staffing Calculator'!C:C,"")</f>
        <v/>
      </c>
      <c r="H18681" s="932" t="str">
        <f t="array" ref="H18681">if(F18681&lt;&gt;"", iferror(index('Internal Staffing Calculator'!B$8:B23500,match(F18681,'Internal Staffing Calculator'!E$8:E23500,0)), "Not In Budget"),"")</f>
        <v/>
      </c>
      <c r="I18681" s="184"/>
      <c r="J18681" s="184"/>
      <c r="K18681" s="184"/>
      <c r="L18681" s="183"/>
    </row>
    <row r="18682">
      <c r="A18682" s="454"/>
      <c r="B18682" s="927"/>
      <c r="C18682" s="580"/>
      <c r="D18682" s="939"/>
      <c r="E18682" s="940"/>
      <c r="F18682" s="941"/>
      <c r="G18682" s="937" t="str">
        <f t="array" ref="G18682">xlookup(F18682,'Internal Staffing Calculator'!E:E,'Internal Staffing Calculator'!C:C,"")</f>
        <v/>
      </c>
      <c r="H18682" s="932" t="str">
        <f t="array" ref="H18682">if(F18682&lt;&gt;"", iferror(index('Internal Staffing Calculator'!B$8:B23500,match(F18682,'Internal Staffing Calculator'!E$8:E23500,0)), "Not In Budget"),"")</f>
        <v/>
      </c>
      <c r="I18682" s="184"/>
      <c r="J18682" s="184"/>
      <c r="K18682" s="184"/>
      <c r="L18682" s="183"/>
    </row>
    <row r="18683">
      <c r="A18683" s="454"/>
      <c r="B18683" s="927"/>
      <c r="C18683" s="580"/>
      <c r="D18683" s="939"/>
      <c r="E18683" s="940"/>
      <c r="F18683" s="941"/>
      <c r="G18683" s="937" t="str">
        <f t="array" ref="G18683">xlookup(F18683,'Internal Staffing Calculator'!E:E,'Internal Staffing Calculator'!C:C,"")</f>
        <v/>
      </c>
      <c r="H18683" s="932" t="str">
        <f t="array" ref="H18683">if(F18683&lt;&gt;"", iferror(index('Internal Staffing Calculator'!B$8:B23500,match(F18683,'Internal Staffing Calculator'!E$8:E23500,0)), "Not In Budget"),"")</f>
        <v/>
      </c>
      <c r="I18683" s="184"/>
      <c r="J18683" s="184"/>
      <c r="K18683" s="184"/>
      <c r="L18683" s="183"/>
    </row>
    <row r="18684">
      <c r="A18684" s="454"/>
      <c r="B18684" s="927"/>
      <c r="C18684" s="580"/>
      <c r="D18684" s="939"/>
      <c r="E18684" s="940"/>
      <c r="F18684" s="941"/>
      <c r="G18684" s="937" t="str">
        <f t="array" ref="G18684">xlookup(F18684,'Internal Staffing Calculator'!E:E,'Internal Staffing Calculator'!C:C,"")</f>
        <v/>
      </c>
      <c r="H18684" s="932" t="str">
        <f t="array" ref="H18684">if(F18684&lt;&gt;"", iferror(index('Internal Staffing Calculator'!B$8:B23500,match(F18684,'Internal Staffing Calculator'!E$8:E23500,0)), "Not In Budget"),"")</f>
        <v/>
      </c>
      <c r="I18684" s="184"/>
      <c r="J18684" s="184"/>
      <c r="K18684" s="184"/>
      <c r="L18684" s="183"/>
    </row>
    <row r="18685">
      <c r="A18685" s="454"/>
      <c r="B18685" s="927"/>
      <c r="C18685" s="580"/>
      <c r="D18685" s="939"/>
      <c r="E18685" s="940"/>
      <c r="F18685" s="941"/>
      <c r="G18685" s="937" t="str">
        <f t="array" ref="G18685">xlookup(F18685,'Internal Staffing Calculator'!E:E,'Internal Staffing Calculator'!C:C,"")</f>
        <v/>
      </c>
      <c r="H18685" s="932" t="str">
        <f t="array" ref="H18685">if(F18685&lt;&gt;"", iferror(index('Internal Staffing Calculator'!B$8:B23500,match(F18685,'Internal Staffing Calculator'!E$8:E23500,0)), "Not In Budget"),"")</f>
        <v/>
      </c>
      <c r="I18685" s="184"/>
      <c r="J18685" s="184"/>
      <c r="K18685" s="184"/>
      <c r="L18685" s="183"/>
    </row>
    <row r="18686">
      <c r="A18686" s="454"/>
      <c r="B18686" s="927"/>
      <c r="C18686" s="580"/>
      <c r="D18686" s="939"/>
      <c r="E18686" s="940"/>
      <c r="F18686" s="941"/>
      <c r="G18686" s="937" t="str">
        <f t="array" ref="G18686">xlookup(F18686,'Internal Staffing Calculator'!E:E,'Internal Staffing Calculator'!C:C,"")</f>
        <v/>
      </c>
      <c r="H18686" s="932" t="str">
        <f t="array" ref="H18686">if(F18686&lt;&gt;"", iferror(index('Internal Staffing Calculator'!B$8:B23500,match(F18686,'Internal Staffing Calculator'!E$8:E23500,0)), "Not In Budget"),"")</f>
        <v/>
      </c>
      <c r="I18686" s="184"/>
      <c r="J18686" s="184"/>
      <c r="K18686" s="184"/>
      <c r="L18686" s="183"/>
    </row>
    <row r="18687">
      <c r="A18687" s="454"/>
      <c r="B18687" s="927"/>
      <c r="C18687" s="580"/>
      <c r="D18687" s="939"/>
      <c r="E18687" s="940"/>
      <c r="F18687" s="941"/>
      <c r="G18687" s="937" t="str">
        <f t="array" ref="G18687">xlookup(F18687,'Internal Staffing Calculator'!E:E,'Internal Staffing Calculator'!C:C,"")</f>
        <v/>
      </c>
      <c r="H18687" s="932" t="str">
        <f t="array" ref="H18687">if(F18687&lt;&gt;"", iferror(index('Internal Staffing Calculator'!B$8:B23500,match(F18687,'Internal Staffing Calculator'!E$8:E23500,0)), "Not In Budget"),"")</f>
        <v/>
      </c>
      <c r="I18687" s="184"/>
      <c r="J18687" s="184"/>
      <c r="K18687" s="184"/>
      <c r="L18687" s="183"/>
    </row>
    <row r="18688">
      <c r="A18688" s="454"/>
      <c r="B18688" s="927"/>
      <c r="C18688" s="580"/>
      <c r="D18688" s="939"/>
      <c r="E18688" s="940"/>
      <c r="F18688" s="941"/>
      <c r="G18688" s="937" t="str">
        <f t="array" ref="G18688">xlookup(F18688,'Internal Staffing Calculator'!E:E,'Internal Staffing Calculator'!C:C,"")</f>
        <v/>
      </c>
      <c r="H18688" s="932" t="str">
        <f t="array" ref="H18688">if(F18688&lt;&gt;"", iferror(index('Internal Staffing Calculator'!B$8:B23500,match(F18688,'Internal Staffing Calculator'!E$8:E23500,0)), "Not In Budget"),"")</f>
        <v/>
      </c>
      <c r="I18688" s="184"/>
      <c r="J18688" s="184"/>
      <c r="K18688" s="184"/>
      <c r="L18688" s="183"/>
    </row>
    <row r="18689">
      <c r="A18689" s="454"/>
      <c r="B18689" s="927"/>
      <c r="C18689" s="580"/>
      <c r="D18689" s="939"/>
      <c r="E18689" s="940"/>
      <c r="F18689" s="941"/>
      <c r="G18689" s="937" t="str">
        <f t="array" ref="G18689">xlookup(F18689,'Internal Staffing Calculator'!E:E,'Internal Staffing Calculator'!C:C,"")</f>
        <v/>
      </c>
      <c r="H18689" s="932" t="str">
        <f t="array" ref="H18689">if(F18689&lt;&gt;"", iferror(index('Internal Staffing Calculator'!B$8:B23500,match(F18689,'Internal Staffing Calculator'!E$8:E23500,0)), "Not In Budget"),"")</f>
        <v/>
      </c>
      <c r="I18689" s="184"/>
      <c r="J18689" s="184"/>
      <c r="K18689" s="184"/>
      <c r="L18689" s="183"/>
    </row>
    <row r="18690">
      <c r="A18690" s="454"/>
      <c r="B18690" s="927"/>
      <c r="C18690" s="580"/>
      <c r="D18690" s="939"/>
      <c r="E18690" s="940"/>
      <c r="F18690" s="941"/>
      <c r="G18690" s="937" t="str">
        <f t="array" ref="G18690">xlookup(F18690,'Internal Staffing Calculator'!E:E,'Internal Staffing Calculator'!C:C,"")</f>
        <v/>
      </c>
      <c r="H18690" s="932" t="str">
        <f t="array" ref="H18690">if(F18690&lt;&gt;"", iferror(index('Internal Staffing Calculator'!B$8:B23500,match(F18690,'Internal Staffing Calculator'!E$8:E23500,0)), "Not In Budget"),"")</f>
        <v/>
      </c>
      <c r="I18690" s="184"/>
      <c r="J18690" s="184"/>
      <c r="K18690" s="184"/>
      <c r="L18690" s="183"/>
    </row>
    <row r="18691">
      <c r="A18691" s="454"/>
      <c r="B18691" s="927"/>
      <c r="C18691" s="580"/>
      <c r="D18691" s="939"/>
      <c r="E18691" s="940"/>
      <c r="F18691" s="941"/>
      <c r="G18691" s="937" t="str">
        <f t="array" ref="G18691">xlookup(F18691,'Internal Staffing Calculator'!E:E,'Internal Staffing Calculator'!C:C,"")</f>
        <v/>
      </c>
      <c r="H18691" s="932" t="str">
        <f t="array" ref="H18691">if(F18691&lt;&gt;"", iferror(index('Internal Staffing Calculator'!B$8:B23500,match(F18691,'Internal Staffing Calculator'!E$8:E23500,0)), "Not In Budget"),"")</f>
        <v/>
      </c>
      <c r="I18691" s="184"/>
      <c r="J18691" s="184"/>
      <c r="K18691" s="184"/>
      <c r="L18691" s="183"/>
    </row>
    <row r="18692">
      <c r="A18692" s="454"/>
      <c r="B18692" s="927"/>
      <c r="C18692" s="580"/>
      <c r="D18692" s="939"/>
      <c r="E18692" s="940"/>
      <c r="F18692" s="941"/>
      <c r="G18692" s="937" t="str">
        <f t="array" ref="G18692">xlookup(F18692,'Internal Staffing Calculator'!E:E,'Internal Staffing Calculator'!C:C,"")</f>
        <v/>
      </c>
      <c r="H18692" s="932" t="str">
        <f t="array" ref="H18692">if(F18692&lt;&gt;"", iferror(index('Internal Staffing Calculator'!B$8:B23500,match(F18692,'Internal Staffing Calculator'!E$8:E23500,0)), "Not In Budget"),"")</f>
        <v/>
      </c>
      <c r="I18692" s="184"/>
      <c r="J18692" s="184"/>
      <c r="K18692" s="184"/>
      <c r="L18692" s="183"/>
    </row>
    <row r="18693">
      <c r="A18693" s="454"/>
      <c r="B18693" s="927"/>
      <c r="C18693" s="580"/>
      <c r="D18693" s="939"/>
      <c r="E18693" s="940"/>
      <c r="F18693" s="941"/>
      <c r="G18693" s="937" t="str">
        <f t="array" ref="G18693">xlookup(F18693,'Internal Staffing Calculator'!E:E,'Internal Staffing Calculator'!C:C,"")</f>
        <v/>
      </c>
      <c r="H18693" s="932" t="str">
        <f t="array" ref="H18693">if(F18693&lt;&gt;"", iferror(index('Internal Staffing Calculator'!B$8:B23500,match(F18693,'Internal Staffing Calculator'!E$8:E23500,0)), "Not In Budget"),"")</f>
        <v/>
      </c>
      <c r="I18693" s="184"/>
      <c r="J18693" s="184"/>
      <c r="K18693" s="184"/>
      <c r="L18693" s="183"/>
    </row>
    <row r="18694">
      <c r="A18694" s="454"/>
      <c r="B18694" s="927"/>
      <c r="C18694" s="580"/>
      <c r="D18694" s="939"/>
      <c r="E18694" s="940"/>
      <c r="F18694" s="941"/>
      <c r="G18694" s="937" t="str">
        <f t="array" ref="G18694">xlookup(F18694,'Internal Staffing Calculator'!E:E,'Internal Staffing Calculator'!C:C,"")</f>
        <v/>
      </c>
      <c r="H18694" s="932" t="str">
        <f t="array" ref="H18694">if(F18694&lt;&gt;"", iferror(index('Internal Staffing Calculator'!B$8:B23500,match(F18694,'Internal Staffing Calculator'!E$8:E23500,0)), "Not In Budget"),"")</f>
        <v/>
      </c>
      <c r="I18694" s="184"/>
      <c r="J18694" s="184"/>
      <c r="K18694" s="184"/>
      <c r="L18694" s="183"/>
    </row>
    <row r="18695">
      <c r="A18695" s="454"/>
      <c r="B18695" s="927"/>
      <c r="C18695" s="580"/>
      <c r="D18695" s="939"/>
      <c r="E18695" s="940"/>
      <c r="F18695" s="941"/>
      <c r="G18695" s="937" t="str">
        <f t="array" ref="G18695">xlookup(F18695,'Internal Staffing Calculator'!E:E,'Internal Staffing Calculator'!C:C,"")</f>
        <v/>
      </c>
      <c r="H18695" s="932" t="str">
        <f t="array" ref="H18695">if(F18695&lt;&gt;"", iferror(index('Internal Staffing Calculator'!B$8:B23500,match(F18695,'Internal Staffing Calculator'!E$8:E23500,0)), "Not In Budget"),"")</f>
        <v/>
      </c>
      <c r="I18695" s="184"/>
      <c r="J18695" s="184"/>
      <c r="K18695" s="184"/>
      <c r="L18695" s="183"/>
    </row>
    <row r="18696">
      <c r="A18696" s="454"/>
      <c r="B18696" s="927"/>
      <c r="C18696" s="580"/>
      <c r="D18696" s="939"/>
      <c r="E18696" s="940"/>
      <c r="F18696" s="941"/>
      <c r="G18696" s="937" t="str">
        <f t="array" ref="G18696">xlookup(F18696,'Internal Staffing Calculator'!E:E,'Internal Staffing Calculator'!C:C,"")</f>
        <v/>
      </c>
      <c r="H18696" s="932" t="str">
        <f t="array" ref="H18696">if(F18696&lt;&gt;"", iferror(index('Internal Staffing Calculator'!B$8:B23500,match(F18696,'Internal Staffing Calculator'!E$8:E23500,0)), "Not In Budget"),"")</f>
        <v/>
      </c>
      <c r="I18696" s="184"/>
      <c r="J18696" s="184"/>
      <c r="K18696" s="184"/>
      <c r="L18696" s="183"/>
    </row>
    <row r="18697">
      <c r="A18697" s="454"/>
      <c r="B18697" s="927"/>
      <c r="C18697" s="580"/>
      <c r="D18697" s="939"/>
      <c r="E18697" s="940"/>
      <c r="F18697" s="941"/>
      <c r="G18697" s="937" t="str">
        <f t="array" ref="G18697">xlookup(F18697,'Internal Staffing Calculator'!E:E,'Internal Staffing Calculator'!C:C,"")</f>
        <v/>
      </c>
      <c r="H18697" s="932" t="str">
        <f t="array" ref="H18697">if(F18697&lt;&gt;"", iferror(index('Internal Staffing Calculator'!B$8:B23500,match(F18697,'Internal Staffing Calculator'!E$8:E23500,0)), "Not In Budget"),"")</f>
        <v/>
      </c>
      <c r="I18697" s="184"/>
      <c r="J18697" s="184"/>
      <c r="K18697" s="184"/>
      <c r="L18697" s="183"/>
    </row>
    <row r="18698">
      <c r="A18698" s="454"/>
      <c r="B18698" s="927"/>
      <c r="C18698" s="580"/>
      <c r="D18698" s="939"/>
      <c r="E18698" s="940"/>
      <c r="F18698" s="941"/>
      <c r="G18698" s="937" t="str">
        <f t="array" ref="G18698">xlookup(F18698,'Internal Staffing Calculator'!E:E,'Internal Staffing Calculator'!C:C,"")</f>
        <v/>
      </c>
      <c r="H18698" s="932" t="str">
        <f t="array" ref="H18698">if(F18698&lt;&gt;"", iferror(index('Internal Staffing Calculator'!B$8:B23500,match(F18698,'Internal Staffing Calculator'!E$8:E23500,0)), "Not In Budget"),"")</f>
        <v/>
      </c>
      <c r="I18698" s="184"/>
      <c r="J18698" s="184"/>
      <c r="K18698" s="184"/>
      <c r="L18698" s="183"/>
    </row>
    <row r="18699">
      <c r="A18699" s="454"/>
      <c r="B18699" s="927"/>
      <c r="C18699" s="580"/>
      <c r="D18699" s="939"/>
      <c r="E18699" s="940"/>
      <c r="F18699" s="941"/>
      <c r="G18699" s="937" t="str">
        <f t="array" ref="G18699">xlookup(F18699,'Internal Staffing Calculator'!E:E,'Internal Staffing Calculator'!C:C,"")</f>
        <v/>
      </c>
      <c r="H18699" s="932" t="str">
        <f t="array" ref="H18699">if(F18699&lt;&gt;"", iferror(index('Internal Staffing Calculator'!B$8:B23500,match(F18699,'Internal Staffing Calculator'!E$8:E23500,0)), "Not In Budget"),"")</f>
        <v/>
      </c>
      <c r="I18699" s="184"/>
      <c r="J18699" s="184"/>
      <c r="K18699" s="184"/>
      <c r="L18699" s="183"/>
    </row>
    <row r="18700">
      <c r="A18700" s="454"/>
      <c r="B18700" s="927"/>
      <c r="C18700" s="580"/>
      <c r="D18700" s="939"/>
      <c r="E18700" s="940"/>
      <c r="F18700" s="941"/>
      <c r="G18700" s="937" t="str">
        <f t="array" ref="G18700">xlookup(F18700,'Internal Staffing Calculator'!E:E,'Internal Staffing Calculator'!C:C,"")</f>
        <v/>
      </c>
      <c r="H18700" s="932" t="str">
        <f t="array" ref="H18700">if(F18700&lt;&gt;"", iferror(index('Internal Staffing Calculator'!B$8:B23500,match(F18700,'Internal Staffing Calculator'!E$8:E23500,0)), "Not In Budget"),"")</f>
        <v/>
      </c>
      <c r="I18700" s="184"/>
      <c r="J18700" s="184"/>
      <c r="K18700" s="184"/>
      <c r="L18700" s="183"/>
    </row>
    <row r="18701">
      <c r="A18701" s="454"/>
      <c r="B18701" s="927"/>
      <c r="C18701" s="580"/>
      <c r="D18701" s="939"/>
      <c r="E18701" s="940"/>
      <c r="F18701" s="941"/>
      <c r="G18701" s="937" t="str">
        <f t="array" ref="G18701">xlookup(F18701,'Internal Staffing Calculator'!E:E,'Internal Staffing Calculator'!C:C,"")</f>
        <v/>
      </c>
      <c r="H18701" s="932" t="str">
        <f t="array" ref="H18701">if(F18701&lt;&gt;"", iferror(index('Internal Staffing Calculator'!B$8:B23500,match(F18701,'Internal Staffing Calculator'!E$8:E23500,0)), "Not In Budget"),"")</f>
        <v/>
      </c>
      <c r="I18701" s="184"/>
      <c r="J18701" s="184"/>
      <c r="K18701" s="184"/>
      <c r="L18701" s="183"/>
    </row>
    <row r="18702">
      <c r="A18702" s="454"/>
      <c r="B18702" s="927"/>
      <c r="C18702" s="580"/>
      <c r="D18702" s="939"/>
      <c r="E18702" s="940"/>
      <c r="F18702" s="941"/>
      <c r="G18702" s="937" t="str">
        <f t="array" ref="G18702">xlookup(F18702,'Internal Staffing Calculator'!E:E,'Internal Staffing Calculator'!C:C,"")</f>
        <v/>
      </c>
      <c r="H18702" s="932" t="str">
        <f t="array" ref="H18702">if(F18702&lt;&gt;"", iferror(index('Internal Staffing Calculator'!B$8:B23500,match(F18702,'Internal Staffing Calculator'!E$8:E23500,0)), "Not In Budget"),"")</f>
        <v/>
      </c>
      <c r="I18702" s="184"/>
      <c r="J18702" s="184"/>
      <c r="K18702" s="184"/>
      <c r="L18702" s="183"/>
    </row>
    <row r="18703">
      <c r="A18703" s="454"/>
      <c r="B18703" s="927"/>
      <c r="C18703" s="580"/>
      <c r="D18703" s="939"/>
      <c r="E18703" s="940"/>
      <c r="F18703" s="941"/>
      <c r="G18703" s="937" t="str">
        <f t="array" ref="G18703">xlookup(F18703,'Internal Staffing Calculator'!E:E,'Internal Staffing Calculator'!C:C,"")</f>
        <v/>
      </c>
      <c r="H18703" s="932" t="str">
        <f t="array" ref="H18703">if(F18703&lt;&gt;"", iferror(index('Internal Staffing Calculator'!B$8:B23500,match(F18703,'Internal Staffing Calculator'!E$8:E23500,0)), "Not In Budget"),"")</f>
        <v/>
      </c>
      <c r="I18703" s="184"/>
      <c r="J18703" s="184"/>
      <c r="K18703" s="184"/>
      <c r="L18703" s="183"/>
    </row>
    <row r="18704">
      <c r="A18704" s="454"/>
      <c r="B18704" s="927"/>
      <c r="C18704" s="580"/>
      <c r="D18704" s="939"/>
      <c r="E18704" s="940"/>
      <c r="F18704" s="941"/>
      <c r="G18704" s="937" t="str">
        <f t="array" ref="G18704">xlookup(F18704,'Internal Staffing Calculator'!E:E,'Internal Staffing Calculator'!C:C,"")</f>
        <v/>
      </c>
      <c r="H18704" s="932" t="str">
        <f t="array" ref="H18704">if(F18704&lt;&gt;"", iferror(index('Internal Staffing Calculator'!B$8:B23500,match(F18704,'Internal Staffing Calculator'!E$8:E23500,0)), "Not In Budget"),"")</f>
        <v/>
      </c>
      <c r="I18704" s="184"/>
      <c r="J18704" s="184"/>
      <c r="K18704" s="184"/>
      <c r="L18704" s="183"/>
    </row>
    <row r="18705">
      <c r="A18705" s="454"/>
      <c r="B18705" s="927"/>
      <c r="C18705" s="580"/>
      <c r="D18705" s="939"/>
      <c r="E18705" s="940"/>
      <c r="F18705" s="941"/>
      <c r="G18705" s="937" t="str">
        <f t="array" ref="G18705">xlookup(F18705,'Internal Staffing Calculator'!E:E,'Internal Staffing Calculator'!C:C,"")</f>
        <v/>
      </c>
      <c r="H18705" s="932" t="str">
        <f t="array" ref="H18705">if(F18705&lt;&gt;"", iferror(index('Internal Staffing Calculator'!B$8:B23500,match(F18705,'Internal Staffing Calculator'!E$8:E23500,0)), "Not In Budget"),"")</f>
        <v/>
      </c>
      <c r="I18705" s="184"/>
      <c r="J18705" s="184"/>
      <c r="K18705" s="184"/>
      <c r="L18705" s="183"/>
    </row>
    <row r="18706">
      <c r="A18706" s="454"/>
      <c r="B18706" s="927"/>
      <c r="C18706" s="580"/>
      <c r="D18706" s="939"/>
      <c r="E18706" s="940"/>
      <c r="F18706" s="941"/>
      <c r="G18706" s="937" t="str">
        <f t="array" ref="G18706">xlookup(F18706,'Internal Staffing Calculator'!E:E,'Internal Staffing Calculator'!C:C,"")</f>
        <v/>
      </c>
      <c r="H18706" s="932" t="str">
        <f t="array" ref="H18706">if(F18706&lt;&gt;"", iferror(index('Internal Staffing Calculator'!B$8:B23500,match(F18706,'Internal Staffing Calculator'!E$8:E23500,0)), "Not In Budget"),"")</f>
        <v/>
      </c>
      <c r="I18706" s="184"/>
      <c r="J18706" s="184"/>
      <c r="K18706" s="184"/>
      <c r="L18706" s="183"/>
    </row>
    <row r="18707">
      <c r="A18707" s="454"/>
      <c r="B18707" s="927"/>
      <c r="C18707" s="580"/>
      <c r="D18707" s="939"/>
      <c r="E18707" s="940"/>
      <c r="F18707" s="941"/>
      <c r="G18707" s="937" t="str">
        <f t="array" ref="G18707">xlookup(F18707,'Internal Staffing Calculator'!E:E,'Internal Staffing Calculator'!C:C,"")</f>
        <v/>
      </c>
      <c r="H18707" s="932" t="str">
        <f t="array" ref="H18707">if(F18707&lt;&gt;"", iferror(index('Internal Staffing Calculator'!B$8:B23500,match(F18707,'Internal Staffing Calculator'!E$8:E23500,0)), "Not In Budget"),"")</f>
        <v/>
      </c>
      <c r="I18707" s="184"/>
      <c r="J18707" s="184"/>
      <c r="K18707" s="184"/>
      <c r="L18707" s="183"/>
    </row>
    <row r="18708">
      <c r="A18708" s="454"/>
      <c r="B18708" s="927"/>
      <c r="C18708" s="580"/>
      <c r="D18708" s="939"/>
      <c r="E18708" s="940"/>
      <c r="F18708" s="941"/>
      <c r="G18708" s="937" t="str">
        <f t="array" ref="G18708">xlookup(F18708,'Internal Staffing Calculator'!E:E,'Internal Staffing Calculator'!C:C,"")</f>
        <v/>
      </c>
      <c r="H18708" s="932" t="str">
        <f t="array" ref="H18708">if(F18708&lt;&gt;"", iferror(index('Internal Staffing Calculator'!B$8:B23500,match(F18708,'Internal Staffing Calculator'!E$8:E23500,0)), "Not In Budget"),"")</f>
        <v/>
      </c>
      <c r="I18708" s="184"/>
      <c r="J18708" s="184"/>
      <c r="K18708" s="184"/>
      <c r="L18708" s="183"/>
    </row>
    <row r="18709">
      <c r="A18709" s="454"/>
      <c r="B18709" s="927"/>
      <c r="C18709" s="580"/>
      <c r="D18709" s="939"/>
      <c r="E18709" s="940"/>
      <c r="F18709" s="941"/>
      <c r="G18709" s="937" t="str">
        <f t="array" ref="G18709">xlookup(F18709,'Internal Staffing Calculator'!E:E,'Internal Staffing Calculator'!C:C,"")</f>
        <v/>
      </c>
      <c r="H18709" s="932" t="str">
        <f t="array" ref="H18709">if(F18709&lt;&gt;"", iferror(index('Internal Staffing Calculator'!B$8:B23500,match(F18709,'Internal Staffing Calculator'!E$8:E23500,0)), "Not In Budget"),"")</f>
        <v/>
      </c>
      <c r="I18709" s="184"/>
      <c r="J18709" s="184"/>
      <c r="K18709" s="184"/>
      <c r="L18709" s="183"/>
    </row>
    <row r="18710">
      <c r="A18710" s="454"/>
      <c r="B18710" s="927"/>
      <c r="C18710" s="580"/>
      <c r="D18710" s="939"/>
      <c r="E18710" s="940"/>
      <c r="F18710" s="941"/>
      <c r="G18710" s="937" t="str">
        <f t="array" ref="G18710">xlookup(F18710,'Internal Staffing Calculator'!E:E,'Internal Staffing Calculator'!C:C,"")</f>
        <v/>
      </c>
      <c r="H18710" s="932" t="str">
        <f t="array" ref="H18710">if(F18710&lt;&gt;"", iferror(index('Internal Staffing Calculator'!B$8:B23500,match(F18710,'Internal Staffing Calculator'!E$8:E23500,0)), "Not In Budget"),"")</f>
        <v/>
      </c>
      <c r="I18710" s="184"/>
      <c r="J18710" s="184"/>
      <c r="K18710" s="184"/>
      <c r="L18710" s="183"/>
    </row>
    <row r="18711">
      <c r="A18711" s="454"/>
      <c r="B18711" s="927"/>
      <c r="C18711" s="580"/>
      <c r="D18711" s="939"/>
      <c r="E18711" s="940"/>
      <c r="F18711" s="941"/>
      <c r="G18711" s="937" t="str">
        <f t="array" ref="G18711">xlookup(F18711,'Internal Staffing Calculator'!E:E,'Internal Staffing Calculator'!C:C,"")</f>
        <v/>
      </c>
      <c r="H18711" s="932" t="str">
        <f t="array" ref="H18711">if(F18711&lt;&gt;"", iferror(index('Internal Staffing Calculator'!B$8:B23500,match(F18711,'Internal Staffing Calculator'!E$8:E23500,0)), "Not In Budget"),"")</f>
        <v/>
      </c>
      <c r="I18711" s="184"/>
      <c r="J18711" s="184"/>
      <c r="K18711" s="184"/>
      <c r="L18711" s="183"/>
    </row>
    <row r="18712">
      <c r="A18712" s="454"/>
      <c r="B18712" s="927"/>
      <c r="C18712" s="580"/>
      <c r="D18712" s="939"/>
      <c r="E18712" s="940"/>
      <c r="F18712" s="941"/>
      <c r="G18712" s="937" t="str">
        <f t="array" ref="G18712">xlookup(F18712,'Internal Staffing Calculator'!E:E,'Internal Staffing Calculator'!C:C,"")</f>
        <v/>
      </c>
      <c r="H18712" s="932" t="str">
        <f t="array" ref="H18712">if(F18712&lt;&gt;"", iferror(index('Internal Staffing Calculator'!B$8:B23500,match(F18712,'Internal Staffing Calculator'!E$8:E23500,0)), "Not In Budget"),"")</f>
        <v/>
      </c>
      <c r="I18712" s="184"/>
      <c r="J18712" s="184"/>
      <c r="K18712" s="184"/>
      <c r="L18712" s="183"/>
    </row>
    <row r="18713">
      <c r="A18713" s="454"/>
      <c r="B18713" s="927"/>
      <c r="C18713" s="580"/>
      <c r="D18713" s="939"/>
      <c r="E18713" s="940"/>
      <c r="F18713" s="941"/>
      <c r="G18713" s="937" t="str">
        <f t="array" ref="G18713">xlookup(F18713,'Internal Staffing Calculator'!E:E,'Internal Staffing Calculator'!C:C,"")</f>
        <v/>
      </c>
      <c r="H18713" s="932" t="str">
        <f t="array" ref="H18713">if(F18713&lt;&gt;"", iferror(index('Internal Staffing Calculator'!B$8:B23500,match(F18713,'Internal Staffing Calculator'!E$8:E23500,0)), "Not In Budget"),"")</f>
        <v/>
      </c>
      <c r="I18713" s="184"/>
      <c r="J18713" s="184"/>
      <c r="K18713" s="184"/>
      <c r="L18713" s="183"/>
    </row>
    <row r="18714">
      <c r="A18714" s="454"/>
      <c r="B18714" s="927"/>
      <c r="C18714" s="580"/>
      <c r="D18714" s="939"/>
      <c r="E18714" s="940"/>
      <c r="F18714" s="941"/>
      <c r="G18714" s="937" t="str">
        <f t="array" ref="G18714">xlookup(F18714,'Internal Staffing Calculator'!E:E,'Internal Staffing Calculator'!C:C,"")</f>
        <v/>
      </c>
      <c r="H18714" s="932" t="str">
        <f t="array" ref="H18714">if(F18714&lt;&gt;"", iferror(index('Internal Staffing Calculator'!B$8:B23500,match(F18714,'Internal Staffing Calculator'!E$8:E23500,0)), "Not In Budget"),"")</f>
        <v/>
      </c>
      <c r="I18714" s="184"/>
      <c r="J18714" s="184"/>
      <c r="K18714" s="184"/>
      <c r="L18714" s="183"/>
    </row>
    <row r="18715">
      <c r="A18715" s="454"/>
      <c r="B18715" s="927"/>
      <c r="C18715" s="580"/>
      <c r="D18715" s="939"/>
      <c r="E18715" s="940"/>
      <c r="F18715" s="941"/>
      <c r="G18715" s="937" t="str">
        <f t="array" ref="G18715">xlookup(F18715,'Internal Staffing Calculator'!E:E,'Internal Staffing Calculator'!C:C,"")</f>
        <v/>
      </c>
      <c r="H18715" s="932" t="str">
        <f t="array" ref="H18715">if(F18715&lt;&gt;"", iferror(index('Internal Staffing Calculator'!B$8:B23500,match(F18715,'Internal Staffing Calculator'!E$8:E23500,0)), "Not In Budget"),"")</f>
        <v/>
      </c>
      <c r="I18715" s="184"/>
      <c r="J18715" s="184"/>
      <c r="K18715" s="184"/>
      <c r="L18715" s="183"/>
    </row>
    <row r="18716">
      <c r="A18716" s="454"/>
      <c r="B18716" s="927"/>
      <c r="C18716" s="580"/>
      <c r="D18716" s="939"/>
      <c r="E18716" s="940"/>
      <c r="F18716" s="941"/>
      <c r="G18716" s="937" t="str">
        <f t="array" ref="G18716">xlookup(F18716,'Internal Staffing Calculator'!E:E,'Internal Staffing Calculator'!C:C,"")</f>
        <v/>
      </c>
      <c r="H18716" s="932" t="str">
        <f t="array" ref="H18716">if(F18716&lt;&gt;"", iferror(index('Internal Staffing Calculator'!B$8:B23500,match(F18716,'Internal Staffing Calculator'!E$8:E23500,0)), "Not In Budget"),"")</f>
        <v/>
      </c>
      <c r="I18716" s="184"/>
      <c r="J18716" s="184"/>
      <c r="K18716" s="184"/>
      <c r="L18716" s="183"/>
    </row>
    <row r="18717">
      <c r="A18717" s="454"/>
      <c r="B18717" s="927"/>
      <c r="C18717" s="580"/>
      <c r="D18717" s="939"/>
      <c r="E18717" s="940"/>
      <c r="F18717" s="941"/>
      <c r="G18717" s="937" t="str">
        <f t="array" ref="G18717">xlookup(F18717,'Internal Staffing Calculator'!E:E,'Internal Staffing Calculator'!C:C,"")</f>
        <v/>
      </c>
      <c r="H18717" s="932" t="str">
        <f t="array" ref="H18717">if(F18717&lt;&gt;"", iferror(index('Internal Staffing Calculator'!B$8:B23500,match(F18717,'Internal Staffing Calculator'!E$8:E23500,0)), "Not In Budget"),"")</f>
        <v/>
      </c>
      <c r="I18717" s="184"/>
      <c r="J18717" s="184"/>
      <c r="K18717" s="184"/>
      <c r="L18717" s="183"/>
    </row>
    <row r="18718">
      <c r="A18718" s="454"/>
      <c r="B18718" s="927"/>
      <c r="C18718" s="580"/>
      <c r="D18718" s="939"/>
      <c r="E18718" s="940"/>
      <c r="F18718" s="941"/>
      <c r="G18718" s="937" t="str">
        <f t="array" ref="G18718">xlookup(F18718,'Internal Staffing Calculator'!E:E,'Internal Staffing Calculator'!C:C,"")</f>
        <v/>
      </c>
      <c r="H18718" s="932" t="str">
        <f t="array" ref="H18718">if(F18718&lt;&gt;"", iferror(index('Internal Staffing Calculator'!B$8:B23500,match(F18718,'Internal Staffing Calculator'!E$8:E23500,0)), "Not In Budget"),"")</f>
        <v/>
      </c>
      <c r="I18718" s="184"/>
      <c r="J18718" s="184"/>
      <c r="K18718" s="184"/>
      <c r="L18718" s="183"/>
    </row>
    <row r="18719">
      <c r="A18719" s="454"/>
      <c r="B18719" s="927"/>
      <c r="C18719" s="580"/>
      <c r="D18719" s="939"/>
      <c r="E18719" s="940"/>
      <c r="F18719" s="941"/>
      <c r="G18719" s="937" t="str">
        <f t="array" ref="G18719">xlookup(F18719,'Internal Staffing Calculator'!E:E,'Internal Staffing Calculator'!C:C,"")</f>
        <v/>
      </c>
      <c r="H18719" s="932" t="str">
        <f t="array" ref="H18719">if(F18719&lt;&gt;"", iferror(index('Internal Staffing Calculator'!B$8:B23500,match(F18719,'Internal Staffing Calculator'!E$8:E23500,0)), "Not In Budget"),"")</f>
        <v/>
      </c>
      <c r="I18719" s="184"/>
      <c r="J18719" s="184"/>
      <c r="K18719" s="184"/>
      <c r="L18719" s="183"/>
    </row>
    <row r="18720">
      <c r="A18720" s="454"/>
      <c r="B18720" s="927"/>
      <c r="C18720" s="580"/>
      <c r="D18720" s="939"/>
      <c r="E18720" s="940"/>
      <c r="F18720" s="941"/>
      <c r="G18720" s="937" t="str">
        <f t="array" ref="G18720">xlookup(F18720,'Internal Staffing Calculator'!E:E,'Internal Staffing Calculator'!C:C,"")</f>
        <v/>
      </c>
      <c r="H18720" s="932" t="str">
        <f t="array" ref="H18720">if(F18720&lt;&gt;"", iferror(index('Internal Staffing Calculator'!B$8:B23500,match(F18720,'Internal Staffing Calculator'!E$8:E23500,0)), "Not In Budget"),"")</f>
        <v/>
      </c>
      <c r="I18720" s="184"/>
      <c r="J18720" s="184"/>
      <c r="K18720" s="184"/>
      <c r="L18720" s="183"/>
    </row>
    <row r="18721">
      <c r="A18721" s="454"/>
      <c r="B18721" s="927"/>
      <c r="C18721" s="580"/>
      <c r="D18721" s="939"/>
      <c r="E18721" s="940"/>
      <c r="F18721" s="941"/>
      <c r="G18721" s="937" t="str">
        <f t="array" ref="G18721">xlookup(F18721,'Internal Staffing Calculator'!E:E,'Internal Staffing Calculator'!C:C,"")</f>
        <v/>
      </c>
      <c r="H18721" s="932" t="str">
        <f t="array" ref="H18721">if(F18721&lt;&gt;"", iferror(index('Internal Staffing Calculator'!B$8:B23500,match(F18721,'Internal Staffing Calculator'!E$8:E23500,0)), "Not In Budget"),"")</f>
        <v/>
      </c>
      <c r="I18721" s="184"/>
      <c r="J18721" s="184"/>
      <c r="K18721" s="184"/>
      <c r="L18721" s="183"/>
    </row>
    <row r="18722">
      <c r="A18722" s="454"/>
      <c r="B18722" s="927"/>
      <c r="C18722" s="580"/>
      <c r="D18722" s="939"/>
      <c r="E18722" s="940"/>
      <c r="F18722" s="941"/>
      <c r="G18722" s="937" t="str">
        <f t="array" ref="G18722">xlookup(F18722,'Internal Staffing Calculator'!E:E,'Internal Staffing Calculator'!C:C,"")</f>
        <v/>
      </c>
      <c r="H18722" s="932" t="str">
        <f t="array" ref="H18722">if(F18722&lt;&gt;"", iferror(index('Internal Staffing Calculator'!B$8:B23500,match(F18722,'Internal Staffing Calculator'!E$8:E23500,0)), "Not In Budget"),"")</f>
        <v/>
      </c>
      <c r="I18722" s="184"/>
      <c r="J18722" s="184"/>
      <c r="K18722" s="184"/>
      <c r="L18722" s="183"/>
    </row>
    <row r="18723">
      <c r="A18723" s="454"/>
      <c r="B18723" s="927"/>
      <c r="C18723" s="580"/>
      <c r="D18723" s="939"/>
      <c r="E18723" s="940"/>
      <c r="F18723" s="941"/>
      <c r="G18723" s="937" t="str">
        <f t="array" ref="G18723">xlookup(F18723,'Internal Staffing Calculator'!E:E,'Internal Staffing Calculator'!C:C,"")</f>
        <v/>
      </c>
      <c r="H18723" s="932" t="str">
        <f t="array" ref="H18723">if(F18723&lt;&gt;"", iferror(index('Internal Staffing Calculator'!B$8:B23500,match(F18723,'Internal Staffing Calculator'!E$8:E23500,0)), "Not In Budget"),"")</f>
        <v/>
      </c>
      <c r="I18723" s="184"/>
      <c r="J18723" s="184"/>
      <c r="K18723" s="184"/>
      <c r="L18723" s="183"/>
    </row>
    <row r="18724">
      <c r="A18724" s="454"/>
      <c r="B18724" s="927"/>
      <c r="C18724" s="580"/>
      <c r="D18724" s="939"/>
      <c r="E18724" s="940"/>
      <c r="F18724" s="941"/>
      <c r="G18724" s="937" t="str">
        <f t="array" ref="G18724">xlookup(F18724,'Internal Staffing Calculator'!E:E,'Internal Staffing Calculator'!C:C,"")</f>
        <v/>
      </c>
      <c r="H18724" s="932" t="str">
        <f t="array" ref="H18724">if(F18724&lt;&gt;"", iferror(index('Internal Staffing Calculator'!B$8:B23500,match(F18724,'Internal Staffing Calculator'!E$8:E23500,0)), "Not In Budget"),"")</f>
        <v/>
      </c>
      <c r="I18724" s="184"/>
      <c r="J18724" s="184"/>
      <c r="K18724" s="184"/>
      <c r="L18724" s="183"/>
    </row>
    <row r="18725">
      <c r="A18725" s="454"/>
      <c r="B18725" s="927"/>
      <c r="C18725" s="580"/>
      <c r="D18725" s="939"/>
      <c r="E18725" s="940"/>
      <c r="F18725" s="941"/>
      <c r="G18725" s="937" t="str">
        <f t="array" ref="G18725">xlookup(F18725,'Internal Staffing Calculator'!E:E,'Internal Staffing Calculator'!C:C,"")</f>
        <v/>
      </c>
      <c r="H18725" s="932" t="str">
        <f t="array" ref="H18725">if(F18725&lt;&gt;"", iferror(index('Internal Staffing Calculator'!B$8:B23500,match(F18725,'Internal Staffing Calculator'!E$8:E23500,0)), "Not In Budget"),"")</f>
        <v/>
      </c>
      <c r="I18725" s="184"/>
      <c r="J18725" s="184"/>
      <c r="K18725" s="184"/>
      <c r="L18725" s="183"/>
    </row>
    <row r="18726">
      <c r="A18726" s="454"/>
      <c r="B18726" s="927"/>
      <c r="C18726" s="580"/>
      <c r="D18726" s="939"/>
      <c r="E18726" s="940"/>
      <c r="F18726" s="941"/>
      <c r="G18726" s="937" t="str">
        <f t="array" ref="G18726">xlookup(F18726,'Internal Staffing Calculator'!E:E,'Internal Staffing Calculator'!C:C,"")</f>
        <v/>
      </c>
      <c r="H18726" s="932" t="str">
        <f t="array" ref="H18726">if(F18726&lt;&gt;"", iferror(index('Internal Staffing Calculator'!B$8:B23500,match(F18726,'Internal Staffing Calculator'!E$8:E23500,0)), "Not In Budget"),"")</f>
        <v/>
      </c>
      <c r="I18726" s="184"/>
      <c r="J18726" s="184"/>
      <c r="K18726" s="184"/>
      <c r="L18726" s="183"/>
    </row>
    <row r="18727">
      <c r="A18727" s="454"/>
      <c r="B18727" s="927"/>
      <c r="C18727" s="580"/>
      <c r="D18727" s="939"/>
      <c r="E18727" s="940"/>
      <c r="F18727" s="941"/>
      <c r="G18727" s="937" t="str">
        <f t="array" ref="G18727">xlookup(F18727,'Internal Staffing Calculator'!E:E,'Internal Staffing Calculator'!C:C,"")</f>
        <v/>
      </c>
      <c r="H18727" s="932" t="str">
        <f t="array" ref="H18727">if(F18727&lt;&gt;"", iferror(index('Internal Staffing Calculator'!B$8:B23500,match(F18727,'Internal Staffing Calculator'!E$8:E23500,0)), "Not In Budget"),"")</f>
        <v/>
      </c>
      <c r="I18727" s="184"/>
      <c r="J18727" s="184"/>
      <c r="K18727" s="184"/>
      <c r="L18727" s="183"/>
    </row>
    <row r="18728">
      <c r="A18728" s="454"/>
      <c r="B18728" s="927"/>
      <c r="C18728" s="580"/>
      <c r="D18728" s="939"/>
      <c r="E18728" s="940"/>
      <c r="F18728" s="941"/>
      <c r="G18728" s="937" t="str">
        <f t="array" ref="G18728">xlookup(F18728,'Internal Staffing Calculator'!E:E,'Internal Staffing Calculator'!C:C,"")</f>
        <v/>
      </c>
      <c r="H18728" s="932" t="str">
        <f t="array" ref="H18728">if(F18728&lt;&gt;"", iferror(index('Internal Staffing Calculator'!B$8:B23500,match(F18728,'Internal Staffing Calculator'!E$8:E23500,0)), "Not In Budget"),"")</f>
        <v/>
      </c>
      <c r="I18728" s="184"/>
      <c r="J18728" s="184"/>
      <c r="K18728" s="184"/>
      <c r="L18728" s="183"/>
    </row>
    <row r="18729">
      <c r="A18729" s="454"/>
      <c r="B18729" s="927"/>
      <c r="C18729" s="580"/>
      <c r="D18729" s="939"/>
      <c r="E18729" s="940"/>
      <c r="F18729" s="941"/>
      <c r="G18729" s="937" t="str">
        <f t="array" ref="G18729">xlookup(F18729,'Internal Staffing Calculator'!E:E,'Internal Staffing Calculator'!C:C,"")</f>
        <v/>
      </c>
      <c r="H18729" s="932" t="str">
        <f t="array" ref="H18729">if(F18729&lt;&gt;"", iferror(index('Internal Staffing Calculator'!B$8:B23500,match(F18729,'Internal Staffing Calculator'!E$8:E23500,0)), "Not In Budget"),"")</f>
        <v/>
      </c>
      <c r="I18729" s="184"/>
      <c r="J18729" s="184"/>
      <c r="K18729" s="184"/>
      <c r="L18729" s="183"/>
    </row>
    <row r="18730">
      <c r="A18730" s="454"/>
      <c r="B18730" s="927"/>
      <c r="C18730" s="580"/>
      <c r="D18730" s="939"/>
      <c r="E18730" s="940"/>
      <c r="F18730" s="941"/>
      <c r="G18730" s="937" t="str">
        <f t="array" ref="G18730">xlookup(F18730,'Internal Staffing Calculator'!E:E,'Internal Staffing Calculator'!C:C,"")</f>
        <v/>
      </c>
      <c r="H18730" s="932" t="str">
        <f t="array" ref="H18730">if(F18730&lt;&gt;"", iferror(index('Internal Staffing Calculator'!B$8:B23500,match(F18730,'Internal Staffing Calculator'!E$8:E23500,0)), "Not In Budget"),"")</f>
        <v/>
      </c>
      <c r="I18730" s="184"/>
      <c r="J18730" s="184"/>
      <c r="K18730" s="184"/>
      <c r="L18730" s="183"/>
    </row>
    <row r="18731">
      <c r="A18731" s="454"/>
      <c r="B18731" s="927"/>
      <c r="C18731" s="580"/>
      <c r="D18731" s="939"/>
      <c r="E18731" s="940"/>
      <c r="F18731" s="941"/>
      <c r="G18731" s="937" t="str">
        <f t="array" ref="G18731">xlookup(F18731,'Internal Staffing Calculator'!E:E,'Internal Staffing Calculator'!C:C,"")</f>
        <v/>
      </c>
      <c r="H18731" s="932" t="str">
        <f t="array" ref="H18731">if(F18731&lt;&gt;"", iferror(index('Internal Staffing Calculator'!B$8:B23500,match(F18731,'Internal Staffing Calculator'!E$8:E23500,0)), "Not In Budget"),"")</f>
        <v/>
      </c>
      <c r="I18731" s="184"/>
      <c r="J18731" s="184"/>
      <c r="K18731" s="184"/>
      <c r="L18731" s="183"/>
    </row>
    <row r="18732">
      <c r="A18732" s="454"/>
      <c r="B18732" s="927"/>
      <c r="C18732" s="580"/>
      <c r="D18732" s="939"/>
      <c r="E18732" s="940"/>
      <c r="F18732" s="941"/>
      <c r="G18732" s="937" t="str">
        <f t="array" ref="G18732">xlookup(F18732,'Internal Staffing Calculator'!E:E,'Internal Staffing Calculator'!C:C,"")</f>
        <v/>
      </c>
      <c r="H18732" s="932" t="str">
        <f t="array" ref="H18732">if(F18732&lt;&gt;"", iferror(index('Internal Staffing Calculator'!B$8:B23500,match(F18732,'Internal Staffing Calculator'!E$8:E23500,0)), "Not In Budget"),"")</f>
        <v/>
      </c>
      <c r="I18732" s="184"/>
      <c r="J18732" s="184"/>
      <c r="K18732" s="184"/>
      <c r="L18732" s="183"/>
    </row>
    <row r="18733">
      <c r="A18733" s="454"/>
      <c r="B18733" s="927"/>
      <c r="C18733" s="580"/>
      <c r="D18733" s="939"/>
      <c r="E18733" s="940"/>
      <c r="F18733" s="941"/>
      <c r="G18733" s="937" t="str">
        <f t="array" ref="G18733">xlookup(F18733,'Internal Staffing Calculator'!E:E,'Internal Staffing Calculator'!C:C,"")</f>
        <v/>
      </c>
      <c r="H18733" s="932" t="str">
        <f t="array" ref="H18733">if(F18733&lt;&gt;"", iferror(index('Internal Staffing Calculator'!B$8:B23500,match(F18733,'Internal Staffing Calculator'!E$8:E23500,0)), "Not In Budget"),"")</f>
        <v/>
      </c>
      <c r="I18733" s="184"/>
      <c r="J18733" s="184"/>
      <c r="K18733" s="184"/>
      <c r="L18733" s="183"/>
    </row>
    <row r="18734">
      <c r="A18734" s="454"/>
      <c r="B18734" s="927"/>
      <c r="C18734" s="580"/>
      <c r="D18734" s="939"/>
      <c r="E18734" s="940"/>
      <c r="F18734" s="941"/>
      <c r="G18734" s="937" t="str">
        <f t="array" ref="G18734">xlookup(F18734,'Internal Staffing Calculator'!E:E,'Internal Staffing Calculator'!C:C,"")</f>
        <v/>
      </c>
      <c r="H18734" s="932" t="str">
        <f t="array" ref="H18734">if(F18734&lt;&gt;"", iferror(index('Internal Staffing Calculator'!B$8:B23500,match(F18734,'Internal Staffing Calculator'!E$8:E23500,0)), "Not In Budget"),"")</f>
        <v/>
      </c>
      <c r="I18734" s="184"/>
      <c r="J18734" s="184"/>
      <c r="K18734" s="184"/>
      <c r="L18734" s="183"/>
    </row>
    <row r="18735">
      <c r="A18735" s="454"/>
      <c r="B18735" s="927"/>
      <c r="C18735" s="580"/>
      <c r="D18735" s="939"/>
      <c r="E18735" s="940"/>
      <c r="F18735" s="941"/>
      <c r="G18735" s="937" t="str">
        <f t="array" ref="G18735">xlookup(F18735,'Internal Staffing Calculator'!E:E,'Internal Staffing Calculator'!C:C,"")</f>
        <v/>
      </c>
      <c r="H18735" s="932" t="str">
        <f t="array" ref="H18735">if(F18735&lt;&gt;"", iferror(index('Internal Staffing Calculator'!B$8:B23500,match(F18735,'Internal Staffing Calculator'!E$8:E23500,0)), "Not In Budget"),"")</f>
        <v/>
      </c>
      <c r="I18735" s="184"/>
      <c r="J18735" s="184"/>
      <c r="K18735" s="184"/>
      <c r="L18735" s="183"/>
    </row>
    <row r="18736">
      <c r="A18736" s="454"/>
      <c r="B18736" s="927"/>
      <c r="C18736" s="580"/>
      <c r="D18736" s="939"/>
      <c r="E18736" s="940"/>
      <c r="F18736" s="941"/>
      <c r="G18736" s="937" t="str">
        <f t="array" ref="G18736">xlookup(F18736,'Internal Staffing Calculator'!E:E,'Internal Staffing Calculator'!C:C,"")</f>
        <v/>
      </c>
      <c r="H18736" s="932" t="str">
        <f t="array" ref="H18736">if(F18736&lt;&gt;"", iferror(index('Internal Staffing Calculator'!B$8:B23500,match(F18736,'Internal Staffing Calculator'!E$8:E23500,0)), "Not In Budget"),"")</f>
        <v/>
      </c>
      <c r="I18736" s="184"/>
      <c r="J18736" s="184"/>
      <c r="K18736" s="184"/>
      <c r="L18736" s="183"/>
    </row>
    <row r="18737">
      <c r="A18737" s="454"/>
      <c r="B18737" s="927"/>
      <c r="C18737" s="580"/>
      <c r="D18737" s="939"/>
      <c r="E18737" s="940"/>
      <c r="F18737" s="941"/>
      <c r="G18737" s="937" t="str">
        <f t="array" ref="G18737">xlookup(F18737,'Internal Staffing Calculator'!E:E,'Internal Staffing Calculator'!C:C,"")</f>
        <v/>
      </c>
      <c r="H18737" s="932" t="str">
        <f t="array" ref="H18737">if(F18737&lt;&gt;"", iferror(index('Internal Staffing Calculator'!B$8:B23500,match(F18737,'Internal Staffing Calculator'!E$8:E23500,0)), "Not In Budget"),"")</f>
        <v/>
      </c>
      <c r="I18737" s="184"/>
      <c r="J18737" s="184"/>
      <c r="K18737" s="184"/>
      <c r="L18737" s="183"/>
    </row>
    <row r="18738">
      <c r="A18738" s="454"/>
      <c r="B18738" s="927"/>
      <c r="C18738" s="580"/>
      <c r="D18738" s="939"/>
      <c r="E18738" s="940"/>
      <c r="F18738" s="941"/>
      <c r="G18738" s="937" t="str">
        <f t="array" ref="G18738">xlookup(F18738,'Internal Staffing Calculator'!E:E,'Internal Staffing Calculator'!C:C,"")</f>
        <v/>
      </c>
      <c r="H18738" s="932" t="str">
        <f t="array" ref="H18738">if(F18738&lt;&gt;"", iferror(index('Internal Staffing Calculator'!B$8:B23500,match(F18738,'Internal Staffing Calculator'!E$8:E23500,0)), "Not In Budget"),"")</f>
        <v/>
      </c>
      <c r="I18738" s="184"/>
      <c r="J18738" s="184"/>
      <c r="K18738" s="184"/>
      <c r="L18738" s="183"/>
    </row>
    <row r="18739">
      <c r="A18739" s="454"/>
      <c r="B18739" s="927"/>
      <c r="C18739" s="580"/>
      <c r="D18739" s="939"/>
      <c r="E18739" s="940"/>
      <c r="F18739" s="941"/>
      <c r="G18739" s="937" t="str">
        <f t="array" ref="G18739">xlookup(F18739,'Internal Staffing Calculator'!E:E,'Internal Staffing Calculator'!C:C,"")</f>
        <v/>
      </c>
      <c r="H18739" s="932" t="str">
        <f t="array" ref="H18739">if(F18739&lt;&gt;"", iferror(index('Internal Staffing Calculator'!B$8:B23500,match(F18739,'Internal Staffing Calculator'!E$8:E23500,0)), "Not In Budget"),"")</f>
        <v/>
      </c>
      <c r="I18739" s="184"/>
      <c r="J18739" s="184"/>
      <c r="K18739" s="184"/>
      <c r="L18739" s="183"/>
    </row>
    <row r="18740">
      <c r="A18740" s="454"/>
      <c r="B18740" s="927"/>
      <c r="C18740" s="580"/>
      <c r="D18740" s="939"/>
      <c r="E18740" s="940"/>
      <c r="F18740" s="941"/>
      <c r="G18740" s="937" t="str">
        <f t="array" ref="G18740">xlookup(F18740,'Internal Staffing Calculator'!E:E,'Internal Staffing Calculator'!C:C,"")</f>
        <v/>
      </c>
      <c r="H18740" s="932" t="str">
        <f t="array" ref="H18740">if(F18740&lt;&gt;"", iferror(index('Internal Staffing Calculator'!B$8:B23500,match(F18740,'Internal Staffing Calculator'!E$8:E23500,0)), "Not In Budget"),"")</f>
        <v/>
      </c>
      <c r="I18740" s="184"/>
      <c r="J18740" s="184"/>
      <c r="K18740" s="184"/>
      <c r="L18740" s="183"/>
    </row>
    <row r="18741">
      <c r="A18741" s="454"/>
      <c r="B18741" s="927"/>
      <c r="C18741" s="580"/>
      <c r="D18741" s="939"/>
      <c r="E18741" s="940"/>
      <c r="F18741" s="941"/>
      <c r="G18741" s="937" t="str">
        <f t="array" ref="G18741">xlookup(F18741,'Internal Staffing Calculator'!E:E,'Internal Staffing Calculator'!C:C,"")</f>
        <v/>
      </c>
      <c r="H18741" s="932" t="str">
        <f t="array" ref="H18741">if(F18741&lt;&gt;"", iferror(index('Internal Staffing Calculator'!B$8:B23500,match(F18741,'Internal Staffing Calculator'!E$8:E23500,0)), "Not In Budget"),"")</f>
        <v/>
      </c>
      <c r="I18741" s="184"/>
      <c r="J18741" s="184"/>
      <c r="K18741" s="184"/>
      <c r="L18741" s="183"/>
    </row>
    <row r="18742">
      <c r="A18742" s="454"/>
      <c r="B18742" s="927"/>
      <c r="C18742" s="580"/>
      <c r="D18742" s="939"/>
      <c r="E18742" s="940"/>
      <c r="F18742" s="941"/>
      <c r="G18742" s="937" t="str">
        <f t="array" ref="G18742">xlookup(F18742,'Internal Staffing Calculator'!E:E,'Internal Staffing Calculator'!C:C,"")</f>
        <v/>
      </c>
      <c r="H18742" s="932" t="str">
        <f t="array" ref="H18742">if(F18742&lt;&gt;"", iferror(index('Internal Staffing Calculator'!B$8:B23500,match(F18742,'Internal Staffing Calculator'!E$8:E23500,0)), "Not In Budget"),"")</f>
        <v/>
      </c>
      <c r="I18742" s="184"/>
      <c r="J18742" s="184"/>
      <c r="K18742" s="184"/>
      <c r="L18742" s="183"/>
    </row>
    <row r="18743">
      <c r="A18743" s="454"/>
      <c r="B18743" s="927"/>
      <c r="C18743" s="580"/>
      <c r="D18743" s="939"/>
      <c r="E18743" s="940"/>
      <c r="F18743" s="941"/>
      <c r="G18743" s="937" t="str">
        <f t="array" ref="G18743">xlookup(F18743,'Internal Staffing Calculator'!E:E,'Internal Staffing Calculator'!C:C,"")</f>
        <v/>
      </c>
      <c r="H18743" s="932" t="str">
        <f t="array" ref="H18743">if(F18743&lt;&gt;"", iferror(index('Internal Staffing Calculator'!B$8:B23500,match(F18743,'Internal Staffing Calculator'!E$8:E23500,0)), "Not In Budget"),"")</f>
        <v/>
      </c>
      <c r="I18743" s="184"/>
      <c r="J18743" s="184"/>
      <c r="K18743" s="184"/>
      <c r="L18743" s="183"/>
    </row>
    <row r="18744">
      <c r="A18744" s="454"/>
      <c r="B18744" s="927"/>
      <c r="C18744" s="580"/>
      <c r="D18744" s="939"/>
      <c r="E18744" s="940"/>
      <c r="F18744" s="941"/>
      <c r="G18744" s="937" t="str">
        <f t="array" ref="G18744">xlookup(F18744,'Internal Staffing Calculator'!E:E,'Internal Staffing Calculator'!C:C,"")</f>
        <v/>
      </c>
      <c r="H18744" s="932" t="str">
        <f t="array" ref="H18744">if(F18744&lt;&gt;"", iferror(index('Internal Staffing Calculator'!B$8:B23500,match(F18744,'Internal Staffing Calculator'!E$8:E23500,0)), "Not In Budget"),"")</f>
        <v/>
      </c>
      <c r="I18744" s="184"/>
      <c r="J18744" s="184"/>
      <c r="K18744" s="184"/>
      <c r="L18744" s="183"/>
    </row>
    <row r="18745">
      <c r="A18745" s="454"/>
      <c r="B18745" s="927"/>
      <c r="C18745" s="580"/>
      <c r="D18745" s="939"/>
      <c r="E18745" s="940"/>
      <c r="F18745" s="941"/>
      <c r="G18745" s="937" t="str">
        <f t="array" ref="G18745">xlookup(F18745,'Internal Staffing Calculator'!E:E,'Internal Staffing Calculator'!C:C,"")</f>
        <v/>
      </c>
      <c r="H18745" s="932" t="str">
        <f t="array" ref="H18745">if(F18745&lt;&gt;"", iferror(index('Internal Staffing Calculator'!B$8:B23500,match(F18745,'Internal Staffing Calculator'!E$8:E23500,0)), "Not In Budget"),"")</f>
        <v/>
      </c>
      <c r="I18745" s="184"/>
      <c r="J18745" s="184"/>
      <c r="K18745" s="184"/>
      <c r="L18745" s="183"/>
    </row>
    <row r="18746">
      <c r="A18746" s="454"/>
      <c r="B18746" s="927"/>
      <c r="C18746" s="580"/>
      <c r="D18746" s="939"/>
      <c r="E18746" s="940"/>
      <c r="F18746" s="941"/>
      <c r="G18746" s="937" t="str">
        <f t="array" ref="G18746">xlookup(F18746,'Internal Staffing Calculator'!E:E,'Internal Staffing Calculator'!C:C,"")</f>
        <v/>
      </c>
      <c r="H18746" s="932" t="str">
        <f t="array" ref="H18746">if(F18746&lt;&gt;"", iferror(index('Internal Staffing Calculator'!B$8:B23500,match(F18746,'Internal Staffing Calculator'!E$8:E23500,0)), "Not In Budget"),"")</f>
        <v/>
      </c>
      <c r="I18746" s="184"/>
      <c r="J18746" s="184"/>
      <c r="K18746" s="184"/>
      <c r="L18746" s="183"/>
    </row>
    <row r="18747">
      <c r="A18747" s="454"/>
      <c r="B18747" s="927"/>
      <c r="C18747" s="580"/>
      <c r="D18747" s="939"/>
      <c r="E18747" s="940"/>
      <c r="F18747" s="941"/>
      <c r="G18747" s="937" t="str">
        <f t="array" ref="G18747">xlookup(F18747,'Internal Staffing Calculator'!E:E,'Internal Staffing Calculator'!C:C,"")</f>
        <v/>
      </c>
      <c r="H18747" s="932" t="str">
        <f t="array" ref="H18747">if(F18747&lt;&gt;"", iferror(index('Internal Staffing Calculator'!B$8:B23500,match(F18747,'Internal Staffing Calculator'!E$8:E23500,0)), "Not In Budget"),"")</f>
        <v/>
      </c>
      <c r="I18747" s="184"/>
      <c r="J18747" s="184"/>
      <c r="K18747" s="184"/>
      <c r="L18747" s="183"/>
    </row>
    <row r="18748">
      <c r="A18748" s="454"/>
      <c r="B18748" s="927"/>
      <c r="C18748" s="580"/>
      <c r="D18748" s="939"/>
      <c r="E18748" s="940"/>
      <c r="F18748" s="941"/>
      <c r="G18748" s="937" t="str">
        <f t="array" ref="G18748">xlookup(F18748,'Internal Staffing Calculator'!E:E,'Internal Staffing Calculator'!C:C,"")</f>
        <v/>
      </c>
      <c r="H18748" s="932" t="str">
        <f t="array" ref="H18748">if(F18748&lt;&gt;"", iferror(index('Internal Staffing Calculator'!B$8:B23500,match(F18748,'Internal Staffing Calculator'!E$8:E23500,0)), "Not In Budget"),"")</f>
        <v/>
      </c>
      <c r="I18748" s="184"/>
      <c r="J18748" s="184"/>
      <c r="K18748" s="184"/>
      <c r="L18748" s="183"/>
    </row>
    <row r="18749">
      <c r="A18749" s="454"/>
      <c r="B18749" s="927"/>
      <c r="C18749" s="580"/>
      <c r="D18749" s="939"/>
      <c r="E18749" s="940"/>
      <c r="F18749" s="941"/>
      <c r="G18749" s="937" t="str">
        <f t="array" ref="G18749">xlookup(F18749,'Internal Staffing Calculator'!E:E,'Internal Staffing Calculator'!C:C,"")</f>
        <v/>
      </c>
      <c r="H18749" s="932" t="str">
        <f t="array" ref="H18749">if(F18749&lt;&gt;"", iferror(index('Internal Staffing Calculator'!B$8:B23500,match(F18749,'Internal Staffing Calculator'!E$8:E23500,0)), "Not In Budget"),"")</f>
        <v/>
      </c>
      <c r="I18749" s="184"/>
      <c r="J18749" s="184"/>
      <c r="K18749" s="184"/>
      <c r="L18749" s="183"/>
    </row>
    <row r="18750">
      <c r="A18750" s="454"/>
      <c r="B18750" s="927"/>
      <c r="C18750" s="580"/>
      <c r="D18750" s="939"/>
      <c r="E18750" s="940"/>
      <c r="F18750" s="941"/>
      <c r="G18750" s="937" t="str">
        <f t="array" ref="G18750">xlookup(F18750,'Internal Staffing Calculator'!E:E,'Internal Staffing Calculator'!C:C,"")</f>
        <v/>
      </c>
      <c r="H18750" s="932" t="str">
        <f t="array" ref="H18750">if(F18750&lt;&gt;"", iferror(index('Internal Staffing Calculator'!B$8:B23500,match(F18750,'Internal Staffing Calculator'!E$8:E23500,0)), "Not In Budget"),"")</f>
        <v/>
      </c>
      <c r="I18750" s="184"/>
      <c r="J18750" s="184"/>
      <c r="K18750" s="184"/>
      <c r="L18750" s="183"/>
    </row>
    <row r="18751">
      <c r="A18751" s="454"/>
      <c r="B18751" s="927"/>
      <c r="C18751" s="580"/>
      <c r="D18751" s="939"/>
      <c r="E18751" s="940"/>
      <c r="F18751" s="941"/>
      <c r="G18751" s="937" t="str">
        <f t="array" ref="G18751">xlookup(F18751,'Internal Staffing Calculator'!E:E,'Internal Staffing Calculator'!C:C,"")</f>
        <v/>
      </c>
      <c r="H18751" s="932" t="str">
        <f t="array" ref="H18751">if(F18751&lt;&gt;"", iferror(index('Internal Staffing Calculator'!B$8:B23500,match(F18751,'Internal Staffing Calculator'!E$8:E23500,0)), "Not In Budget"),"")</f>
        <v/>
      </c>
      <c r="I18751" s="184"/>
      <c r="J18751" s="184"/>
      <c r="K18751" s="184"/>
      <c r="L18751" s="183"/>
    </row>
    <row r="18752">
      <c r="A18752" s="454"/>
      <c r="B18752" s="927"/>
      <c r="C18752" s="580"/>
      <c r="D18752" s="939"/>
      <c r="E18752" s="940"/>
      <c r="F18752" s="941"/>
      <c r="G18752" s="937" t="str">
        <f t="array" ref="G18752">xlookup(F18752,'Internal Staffing Calculator'!E:E,'Internal Staffing Calculator'!C:C,"")</f>
        <v/>
      </c>
      <c r="H18752" s="932" t="str">
        <f t="array" ref="H18752">if(F18752&lt;&gt;"", iferror(index('Internal Staffing Calculator'!B$8:B23500,match(F18752,'Internal Staffing Calculator'!E$8:E23500,0)), "Not In Budget"),"")</f>
        <v/>
      </c>
      <c r="I18752" s="184"/>
      <c r="J18752" s="184"/>
      <c r="K18752" s="184"/>
      <c r="L18752" s="183"/>
    </row>
    <row r="18753">
      <c r="A18753" s="454"/>
      <c r="B18753" s="927"/>
      <c r="C18753" s="580"/>
      <c r="D18753" s="939"/>
      <c r="E18753" s="940"/>
      <c r="F18753" s="941"/>
      <c r="G18753" s="937" t="str">
        <f t="array" ref="G18753">xlookup(F18753,'Internal Staffing Calculator'!E:E,'Internal Staffing Calculator'!C:C,"")</f>
        <v/>
      </c>
      <c r="H18753" s="932" t="str">
        <f t="array" ref="H18753">if(F18753&lt;&gt;"", iferror(index('Internal Staffing Calculator'!B$8:B23500,match(F18753,'Internal Staffing Calculator'!E$8:E23500,0)), "Not In Budget"),"")</f>
        <v/>
      </c>
      <c r="I18753" s="184"/>
      <c r="J18753" s="184"/>
      <c r="K18753" s="184"/>
      <c r="L18753" s="183"/>
    </row>
    <row r="18754">
      <c r="A18754" s="454"/>
      <c r="B18754" s="927"/>
      <c r="C18754" s="580"/>
      <c r="D18754" s="939"/>
      <c r="E18754" s="940"/>
      <c r="F18754" s="941"/>
      <c r="G18754" s="937" t="str">
        <f t="array" ref="G18754">xlookup(F18754,'Internal Staffing Calculator'!E:E,'Internal Staffing Calculator'!C:C,"")</f>
        <v/>
      </c>
      <c r="H18754" s="932" t="str">
        <f t="array" ref="H18754">if(F18754&lt;&gt;"", iferror(index('Internal Staffing Calculator'!B$8:B23500,match(F18754,'Internal Staffing Calculator'!E$8:E23500,0)), "Not In Budget"),"")</f>
        <v/>
      </c>
      <c r="I18754" s="184"/>
      <c r="J18754" s="184"/>
      <c r="K18754" s="184"/>
      <c r="L18754" s="183"/>
    </row>
    <row r="18755">
      <c r="A18755" s="454"/>
      <c r="B18755" s="927"/>
      <c r="C18755" s="580"/>
      <c r="D18755" s="939"/>
      <c r="E18755" s="940"/>
      <c r="F18755" s="941"/>
      <c r="G18755" s="937" t="str">
        <f t="array" ref="G18755">xlookup(F18755,'Internal Staffing Calculator'!E:E,'Internal Staffing Calculator'!C:C,"")</f>
        <v/>
      </c>
      <c r="H18755" s="932" t="str">
        <f t="array" ref="H18755">if(F18755&lt;&gt;"", iferror(index('Internal Staffing Calculator'!B$8:B23500,match(F18755,'Internal Staffing Calculator'!E$8:E23500,0)), "Not In Budget"),"")</f>
        <v/>
      </c>
      <c r="I18755" s="184"/>
      <c r="J18755" s="184"/>
      <c r="K18755" s="184"/>
      <c r="L18755" s="183"/>
    </row>
    <row r="18756">
      <c r="A18756" s="454"/>
      <c r="B18756" s="927"/>
      <c r="C18756" s="580"/>
      <c r="D18756" s="939"/>
      <c r="E18756" s="940"/>
      <c r="F18756" s="941"/>
      <c r="G18756" s="937" t="str">
        <f t="array" ref="G18756">xlookup(F18756,'Internal Staffing Calculator'!E:E,'Internal Staffing Calculator'!C:C,"")</f>
        <v/>
      </c>
      <c r="H18756" s="932" t="str">
        <f t="array" ref="H18756">if(F18756&lt;&gt;"", iferror(index('Internal Staffing Calculator'!B$8:B23500,match(F18756,'Internal Staffing Calculator'!E$8:E23500,0)), "Not In Budget"),"")</f>
        <v/>
      </c>
      <c r="I18756" s="184"/>
      <c r="J18756" s="184"/>
      <c r="K18756" s="184"/>
      <c r="L18756" s="183"/>
    </row>
    <row r="18757">
      <c r="A18757" s="454"/>
      <c r="B18757" s="927"/>
      <c r="C18757" s="580"/>
      <c r="D18757" s="939"/>
      <c r="E18757" s="940"/>
      <c r="F18757" s="941"/>
      <c r="G18757" s="937" t="str">
        <f t="array" ref="G18757">xlookup(F18757,'Internal Staffing Calculator'!E:E,'Internal Staffing Calculator'!C:C,"")</f>
        <v/>
      </c>
      <c r="H18757" s="932" t="str">
        <f t="array" ref="H18757">if(F18757&lt;&gt;"", iferror(index('Internal Staffing Calculator'!B$8:B23500,match(F18757,'Internal Staffing Calculator'!E$8:E23500,0)), "Not In Budget"),"")</f>
        <v/>
      </c>
      <c r="I18757" s="184"/>
      <c r="J18757" s="184"/>
      <c r="K18757" s="184"/>
      <c r="L18757" s="183"/>
    </row>
    <row r="18758">
      <c r="A18758" s="454"/>
      <c r="B18758" s="927"/>
      <c r="C18758" s="580"/>
      <c r="D18758" s="939"/>
      <c r="E18758" s="940"/>
      <c r="F18758" s="941"/>
      <c r="G18758" s="937" t="str">
        <f t="array" ref="G18758">xlookup(F18758,'Internal Staffing Calculator'!E:E,'Internal Staffing Calculator'!C:C,"")</f>
        <v/>
      </c>
      <c r="H18758" s="932" t="str">
        <f t="array" ref="H18758">if(F18758&lt;&gt;"", iferror(index('Internal Staffing Calculator'!B$8:B23500,match(F18758,'Internal Staffing Calculator'!E$8:E23500,0)), "Not In Budget"),"")</f>
        <v/>
      </c>
      <c r="I18758" s="184"/>
      <c r="J18758" s="184"/>
      <c r="K18758" s="184"/>
      <c r="L18758" s="183"/>
    </row>
    <row r="18759">
      <c r="A18759" s="454"/>
      <c r="B18759" s="927"/>
      <c r="C18759" s="580"/>
      <c r="D18759" s="939"/>
      <c r="E18759" s="940"/>
      <c r="F18759" s="941"/>
      <c r="G18759" s="937" t="str">
        <f t="array" ref="G18759">xlookup(F18759,'Internal Staffing Calculator'!E:E,'Internal Staffing Calculator'!C:C,"")</f>
        <v/>
      </c>
      <c r="H18759" s="932" t="str">
        <f t="array" ref="H18759">if(F18759&lt;&gt;"", iferror(index('Internal Staffing Calculator'!B$8:B23500,match(F18759,'Internal Staffing Calculator'!E$8:E23500,0)), "Not In Budget"),"")</f>
        <v/>
      </c>
      <c r="I18759" s="184"/>
      <c r="J18759" s="184"/>
      <c r="K18759" s="184"/>
      <c r="L18759" s="183"/>
    </row>
    <row r="18760">
      <c r="A18760" s="454"/>
      <c r="B18760" s="927"/>
      <c r="C18760" s="580"/>
      <c r="D18760" s="939"/>
      <c r="E18760" s="940"/>
      <c r="F18760" s="941"/>
      <c r="G18760" s="937" t="str">
        <f t="array" ref="G18760">xlookup(F18760,'Internal Staffing Calculator'!E:E,'Internal Staffing Calculator'!C:C,"")</f>
        <v/>
      </c>
      <c r="H18760" s="932" t="str">
        <f t="array" ref="H18760">if(F18760&lt;&gt;"", iferror(index('Internal Staffing Calculator'!B$8:B23500,match(F18760,'Internal Staffing Calculator'!E$8:E23500,0)), "Not In Budget"),"")</f>
        <v/>
      </c>
      <c r="I18760" s="184"/>
      <c r="J18760" s="184"/>
      <c r="K18760" s="184"/>
      <c r="L18760" s="183"/>
    </row>
    <row r="18761">
      <c r="A18761" s="454"/>
      <c r="B18761" s="927"/>
      <c r="C18761" s="580"/>
      <c r="D18761" s="939"/>
      <c r="E18761" s="940"/>
      <c r="F18761" s="941"/>
      <c r="G18761" s="937" t="str">
        <f t="array" ref="G18761">xlookup(F18761,'Internal Staffing Calculator'!E:E,'Internal Staffing Calculator'!C:C,"")</f>
        <v/>
      </c>
      <c r="H18761" s="932" t="str">
        <f t="array" ref="H18761">if(F18761&lt;&gt;"", iferror(index('Internal Staffing Calculator'!B$8:B23500,match(F18761,'Internal Staffing Calculator'!E$8:E23500,0)), "Not In Budget"),"")</f>
        <v/>
      </c>
      <c r="I18761" s="184"/>
      <c r="J18761" s="184"/>
      <c r="K18761" s="184"/>
      <c r="L18761" s="183"/>
    </row>
    <row r="18762">
      <c r="A18762" s="454"/>
      <c r="B18762" s="927"/>
      <c r="C18762" s="580"/>
      <c r="D18762" s="939"/>
      <c r="E18762" s="940"/>
      <c r="F18762" s="941"/>
      <c r="G18762" s="937" t="str">
        <f t="array" ref="G18762">xlookup(F18762,'Internal Staffing Calculator'!E:E,'Internal Staffing Calculator'!C:C,"")</f>
        <v/>
      </c>
      <c r="H18762" s="932" t="str">
        <f t="array" ref="H18762">if(F18762&lt;&gt;"", iferror(index('Internal Staffing Calculator'!B$8:B23500,match(F18762,'Internal Staffing Calculator'!E$8:E23500,0)), "Not In Budget"),"")</f>
        <v/>
      </c>
      <c r="I18762" s="184"/>
      <c r="J18762" s="184"/>
      <c r="K18762" s="184"/>
      <c r="L18762" s="183"/>
    </row>
    <row r="18763">
      <c r="A18763" s="454"/>
      <c r="B18763" s="927"/>
      <c r="C18763" s="580"/>
      <c r="D18763" s="939"/>
      <c r="E18763" s="940"/>
      <c r="F18763" s="941"/>
      <c r="G18763" s="937" t="str">
        <f t="array" ref="G18763">xlookup(F18763,'Internal Staffing Calculator'!E:E,'Internal Staffing Calculator'!C:C,"")</f>
        <v/>
      </c>
      <c r="H18763" s="932" t="str">
        <f t="array" ref="H18763">if(F18763&lt;&gt;"", iferror(index('Internal Staffing Calculator'!B$8:B23500,match(F18763,'Internal Staffing Calculator'!E$8:E23500,0)), "Not In Budget"),"")</f>
        <v/>
      </c>
      <c r="I18763" s="184"/>
      <c r="J18763" s="184"/>
      <c r="K18763" s="184"/>
      <c r="L18763" s="183"/>
    </row>
    <row r="18764">
      <c r="A18764" s="454"/>
      <c r="B18764" s="927"/>
      <c r="C18764" s="580"/>
      <c r="D18764" s="939"/>
      <c r="E18764" s="940"/>
      <c r="F18764" s="941"/>
      <c r="G18764" s="937" t="str">
        <f t="array" ref="G18764">xlookup(F18764,'Internal Staffing Calculator'!E:E,'Internal Staffing Calculator'!C:C,"")</f>
        <v/>
      </c>
      <c r="H18764" s="932" t="str">
        <f t="array" ref="H18764">if(F18764&lt;&gt;"", iferror(index('Internal Staffing Calculator'!B$8:B23500,match(F18764,'Internal Staffing Calculator'!E$8:E23500,0)), "Not In Budget"),"")</f>
        <v/>
      </c>
      <c r="I18764" s="184"/>
      <c r="J18764" s="184"/>
      <c r="K18764" s="184"/>
      <c r="L18764" s="183"/>
    </row>
    <row r="18765">
      <c r="A18765" s="454"/>
      <c r="B18765" s="927"/>
      <c r="C18765" s="580"/>
      <c r="D18765" s="939"/>
      <c r="E18765" s="940"/>
      <c r="F18765" s="941"/>
      <c r="G18765" s="937" t="str">
        <f t="array" ref="G18765">xlookup(F18765,'Internal Staffing Calculator'!E:E,'Internal Staffing Calculator'!C:C,"")</f>
        <v/>
      </c>
      <c r="H18765" s="932" t="str">
        <f t="array" ref="H18765">if(F18765&lt;&gt;"", iferror(index('Internal Staffing Calculator'!B$8:B23500,match(F18765,'Internal Staffing Calculator'!E$8:E23500,0)), "Not In Budget"),"")</f>
        <v/>
      </c>
      <c r="I18765" s="184"/>
      <c r="J18765" s="184"/>
      <c r="K18765" s="184"/>
      <c r="L18765" s="183"/>
    </row>
    <row r="18766">
      <c r="A18766" s="454"/>
      <c r="B18766" s="927"/>
      <c r="C18766" s="580"/>
      <c r="D18766" s="939"/>
      <c r="E18766" s="940"/>
      <c r="F18766" s="941"/>
      <c r="G18766" s="937" t="str">
        <f t="array" ref="G18766">xlookup(F18766,'Internal Staffing Calculator'!E:E,'Internal Staffing Calculator'!C:C,"")</f>
        <v/>
      </c>
      <c r="H18766" s="932" t="str">
        <f t="array" ref="H18766">if(F18766&lt;&gt;"", iferror(index('Internal Staffing Calculator'!B$8:B23500,match(F18766,'Internal Staffing Calculator'!E$8:E23500,0)), "Not In Budget"),"")</f>
        <v/>
      </c>
      <c r="I18766" s="184"/>
      <c r="J18766" s="184"/>
      <c r="K18766" s="184"/>
      <c r="L18766" s="183"/>
    </row>
    <row r="18767">
      <c r="A18767" s="454"/>
      <c r="B18767" s="927"/>
      <c r="C18767" s="580"/>
      <c r="D18767" s="939"/>
      <c r="E18767" s="940"/>
      <c r="F18767" s="941"/>
      <c r="G18767" s="937" t="str">
        <f t="array" ref="G18767">xlookup(F18767,'Internal Staffing Calculator'!E:E,'Internal Staffing Calculator'!C:C,"")</f>
        <v/>
      </c>
      <c r="H18767" s="932" t="str">
        <f t="array" ref="H18767">if(F18767&lt;&gt;"", iferror(index('Internal Staffing Calculator'!B$8:B23500,match(F18767,'Internal Staffing Calculator'!E$8:E23500,0)), "Not In Budget"),"")</f>
        <v/>
      </c>
      <c r="I18767" s="184"/>
      <c r="J18767" s="184"/>
      <c r="K18767" s="184"/>
      <c r="L18767" s="183"/>
    </row>
    <row r="18768">
      <c r="A18768" s="454"/>
      <c r="B18768" s="927"/>
      <c r="C18768" s="580"/>
      <c r="D18768" s="939"/>
      <c r="E18768" s="940"/>
      <c r="F18768" s="941"/>
      <c r="G18768" s="937" t="str">
        <f t="array" ref="G18768">xlookup(F18768,'Internal Staffing Calculator'!E:E,'Internal Staffing Calculator'!C:C,"")</f>
        <v/>
      </c>
      <c r="H18768" s="932" t="str">
        <f t="array" ref="H18768">if(F18768&lt;&gt;"", iferror(index('Internal Staffing Calculator'!B$8:B23500,match(F18768,'Internal Staffing Calculator'!E$8:E23500,0)), "Not In Budget"),"")</f>
        <v/>
      </c>
      <c r="I18768" s="184"/>
      <c r="J18768" s="184"/>
      <c r="K18768" s="184"/>
      <c r="L18768" s="183"/>
    </row>
    <row r="18769">
      <c r="A18769" s="454"/>
      <c r="B18769" s="927"/>
      <c r="C18769" s="580"/>
      <c r="D18769" s="939"/>
      <c r="E18769" s="940"/>
      <c r="F18769" s="941"/>
      <c r="G18769" s="937" t="str">
        <f t="array" ref="G18769">xlookup(F18769,'Internal Staffing Calculator'!E:E,'Internal Staffing Calculator'!C:C,"")</f>
        <v/>
      </c>
      <c r="H18769" s="932" t="str">
        <f t="array" ref="H18769">if(F18769&lt;&gt;"", iferror(index('Internal Staffing Calculator'!B$8:B23500,match(F18769,'Internal Staffing Calculator'!E$8:E23500,0)), "Not In Budget"),"")</f>
        <v/>
      </c>
      <c r="I18769" s="184"/>
      <c r="J18769" s="184"/>
      <c r="K18769" s="184"/>
      <c r="L18769" s="183"/>
    </row>
    <row r="18770">
      <c r="A18770" s="454"/>
      <c r="B18770" s="927"/>
      <c r="C18770" s="580"/>
      <c r="D18770" s="939"/>
      <c r="E18770" s="940"/>
      <c r="F18770" s="941"/>
      <c r="G18770" s="937" t="str">
        <f t="array" ref="G18770">xlookup(F18770,'Internal Staffing Calculator'!E:E,'Internal Staffing Calculator'!C:C,"")</f>
        <v/>
      </c>
      <c r="H18770" s="932" t="str">
        <f t="array" ref="H18770">if(F18770&lt;&gt;"", iferror(index('Internal Staffing Calculator'!B$8:B23500,match(F18770,'Internal Staffing Calculator'!E$8:E23500,0)), "Not In Budget"),"")</f>
        <v/>
      </c>
      <c r="I18770" s="184"/>
      <c r="J18770" s="184"/>
      <c r="K18770" s="184"/>
      <c r="L18770" s="183"/>
    </row>
    <row r="18771">
      <c r="A18771" s="454"/>
      <c r="B18771" s="927"/>
      <c r="C18771" s="580"/>
      <c r="D18771" s="939"/>
      <c r="E18771" s="940"/>
      <c r="F18771" s="941"/>
      <c r="G18771" s="937" t="str">
        <f t="array" ref="G18771">xlookup(F18771,'Internal Staffing Calculator'!E:E,'Internal Staffing Calculator'!C:C,"")</f>
        <v/>
      </c>
      <c r="H18771" s="932" t="str">
        <f t="array" ref="H18771">if(F18771&lt;&gt;"", iferror(index('Internal Staffing Calculator'!B$8:B23500,match(F18771,'Internal Staffing Calculator'!E$8:E23500,0)), "Not In Budget"),"")</f>
        <v/>
      </c>
      <c r="I18771" s="184"/>
      <c r="J18771" s="184"/>
      <c r="K18771" s="184"/>
      <c r="L18771" s="183"/>
    </row>
    <row r="18772">
      <c r="A18772" s="454"/>
      <c r="B18772" s="927"/>
      <c r="C18772" s="580"/>
      <c r="D18772" s="939"/>
      <c r="E18772" s="940"/>
      <c r="F18772" s="941"/>
      <c r="G18772" s="937" t="str">
        <f t="array" ref="G18772">xlookup(F18772,'Internal Staffing Calculator'!E:E,'Internal Staffing Calculator'!C:C,"")</f>
        <v/>
      </c>
      <c r="H18772" s="932" t="str">
        <f t="array" ref="H18772">if(F18772&lt;&gt;"", iferror(index('Internal Staffing Calculator'!B$8:B23500,match(F18772,'Internal Staffing Calculator'!E$8:E23500,0)), "Not In Budget"),"")</f>
        <v/>
      </c>
      <c r="I18772" s="184"/>
      <c r="J18772" s="184"/>
      <c r="K18772" s="184"/>
      <c r="L18772" s="183"/>
    </row>
    <row r="18773">
      <c r="A18773" s="454"/>
      <c r="B18773" s="927"/>
      <c r="C18773" s="580"/>
      <c r="D18773" s="939"/>
      <c r="E18773" s="940"/>
      <c r="F18773" s="941"/>
      <c r="G18773" s="937" t="str">
        <f t="array" ref="G18773">xlookup(F18773,'Internal Staffing Calculator'!E:E,'Internal Staffing Calculator'!C:C,"")</f>
        <v/>
      </c>
      <c r="H18773" s="932" t="str">
        <f t="array" ref="H18773">if(F18773&lt;&gt;"", iferror(index('Internal Staffing Calculator'!B$8:B23500,match(F18773,'Internal Staffing Calculator'!E$8:E23500,0)), "Not In Budget"),"")</f>
        <v/>
      </c>
      <c r="I18773" s="184"/>
      <c r="J18773" s="184"/>
      <c r="K18773" s="184"/>
      <c r="L18773" s="183"/>
    </row>
    <row r="18774">
      <c r="A18774" s="454"/>
      <c r="B18774" s="927"/>
      <c r="C18774" s="580"/>
      <c r="D18774" s="939"/>
      <c r="E18774" s="940"/>
      <c r="F18774" s="941"/>
      <c r="G18774" s="937" t="str">
        <f t="array" ref="G18774">xlookup(F18774,'Internal Staffing Calculator'!E:E,'Internal Staffing Calculator'!C:C,"")</f>
        <v/>
      </c>
      <c r="H18774" s="932" t="str">
        <f t="array" ref="H18774">if(F18774&lt;&gt;"", iferror(index('Internal Staffing Calculator'!B$8:B23500,match(F18774,'Internal Staffing Calculator'!E$8:E23500,0)), "Not In Budget"),"")</f>
        <v/>
      </c>
      <c r="I18774" s="184"/>
      <c r="J18774" s="184"/>
      <c r="K18774" s="184"/>
      <c r="L18774" s="183"/>
    </row>
    <row r="18775">
      <c r="A18775" s="454"/>
      <c r="B18775" s="927"/>
      <c r="C18775" s="580"/>
      <c r="D18775" s="939"/>
      <c r="E18775" s="940"/>
      <c r="F18775" s="941"/>
      <c r="G18775" s="937" t="str">
        <f t="array" ref="G18775">xlookup(F18775,'Internal Staffing Calculator'!E:E,'Internal Staffing Calculator'!C:C,"")</f>
        <v/>
      </c>
      <c r="H18775" s="932" t="str">
        <f t="array" ref="H18775">if(F18775&lt;&gt;"", iferror(index('Internal Staffing Calculator'!B$8:B23500,match(F18775,'Internal Staffing Calculator'!E$8:E23500,0)), "Not In Budget"),"")</f>
        <v/>
      </c>
      <c r="I18775" s="184"/>
      <c r="J18775" s="184"/>
      <c r="K18775" s="184"/>
      <c r="L18775" s="183"/>
    </row>
    <row r="18776">
      <c r="A18776" s="454"/>
      <c r="B18776" s="927"/>
      <c r="C18776" s="580"/>
      <c r="D18776" s="939"/>
      <c r="E18776" s="940"/>
      <c r="F18776" s="941"/>
      <c r="G18776" s="937" t="str">
        <f t="array" ref="G18776">xlookup(F18776,'Internal Staffing Calculator'!E:E,'Internal Staffing Calculator'!C:C,"")</f>
        <v/>
      </c>
      <c r="H18776" s="932" t="str">
        <f t="array" ref="H18776">if(F18776&lt;&gt;"", iferror(index('Internal Staffing Calculator'!B$8:B23500,match(F18776,'Internal Staffing Calculator'!E$8:E23500,0)), "Not In Budget"),"")</f>
        <v/>
      </c>
      <c r="I18776" s="184"/>
      <c r="J18776" s="184"/>
      <c r="K18776" s="184"/>
      <c r="L18776" s="183"/>
    </row>
    <row r="18777">
      <c r="A18777" s="454"/>
      <c r="B18777" s="927"/>
      <c r="C18777" s="580"/>
      <c r="D18777" s="939"/>
      <c r="E18777" s="940"/>
      <c r="F18777" s="941"/>
      <c r="G18777" s="937" t="str">
        <f t="array" ref="G18777">xlookup(F18777,'Internal Staffing Calculator'!E:E,'Internal Staffing Calculator'!C:C,"")</f>
        <v/>
      </c>
      <c r="H18777" s="932" t="str">
        <f t="array" ref="H18777">if(F18777&lt;&gt;"", iferror(index('Internal Staffing Calculator'!B$8:B23500,match(F18777,'Internal Staffing Calculator'!E$8:E23500,0)), "Not In Budget"),"")</f>
        <v/>
      </c>
      <c r="I18777" s="184"/>
      <c r="J18777" s="184"/>
      <c r="K18777" s="184"/>
      <c r="L18777" s="183"/>
    </row>
    <row r="18778">
      <c r="A18778" s="454"/>
      <c r="B18778" s="927"/>
      <c r="C18778" s="580"/>
      <c r="D18778" s="939"/>
      <c r="E18778" s="940"/>
      <c r="F18778" s="941"/>
      <c r="G18778" s="937" t="str">
        <f t="array" ref="G18778">xlookup(F18778,'Internal Staffing Calculator'!E:E,'Internal Staffing Calculator'!C:C,"")</f>
        <v/>
      </c>
      <c r="H18778" s="932" t="str">
        <f t="array" ref="H18778">if(F18778&lt;&gt;"", iferror(index('Internal Staffing Calculator'!B$8:B23500,match(F18778,'Internal Staffing Calculator'!E$8:E23500,0)), "Not In Budget"),"")</f>
        <v/>
      </c>
      <c r="I18778" s="184"/>
      <c r="J18778" s="184"/>
      <c r="K18778" s="184"/>
      <c r="L18778" s="183"/>
    </row>
    <row r="18779">
      <c r="A18779" s="454"/>
      <c r="B18779" s="927"/>
      <c r="C18779" s="580"/>
      <c r="D18779" s="939"/>
      <c r="E18779" s="940"/>
      <c r="F18779" s="941"/>
      <c r="G18779" s="937" t="str">
        <f t="array" ref="G18779">xlookup(F18779,'Internal Staffing Calculator'!E:E,'Internal Staffing Calculator'!C:C,"")</f>
        <v/>
      </c>
      <c r="H18779" s="932" t="str">
        <f t="array" ref="H18779">if(F18779&lt;&gt;"", iferror(index('Internal Staffing Calculator'!B$8:B23500,match(F18779,'Internal Staffing Calculator'!E$8:E23500,0)), "Not In Budget"),"")</f>
        <v/>
      </c>
      <c r="I18779" s="184"/>
      <c r="J18779" s="184"/>
      <c r="K18779" s="184"/>
      <c r="L18779" s="183"/>
    </row>
    <row r="18780">
      <c r="A18780" s="454"/>
      <c r="B18780" s="927"/>
      <c r="C18780" s="580"/>
      <c r="D18780" s="939"/>
      <c r="E18780" s="940"/>
      <c r="F18780" s="941"/>
      <c r="G18780" s="937" t="str">
        <f t="array" ref="G18780">xlookup(F18780,'Internal Staffing Calculator'!E:E,'Internal Staffing Calculator'!C:C,"")</f>
        <v/>
      </c>
      <c r="H18780" s="932" t="str">
        <f t="array" ref="H18780">if(F18780&lt;&gt;"", iferror(index('Internal Staffing Calculator'!B$8:B23500,match(F18780,'Internal Staffing Calculator'!E$8:E23500,0)), "Not In Budget"),"")</f>
        <v/>
      </c>
      <c r="I18780" s="184"/>
      <c r="J18780" s="184"/>
      <c r="K18780" s="184"/>
      <c r="L18780" s="183"/>
    </row>
    <row r="18781">
      <c r="A18781" s="454"/>
      <c r="B18781" s="927"/>
      <c r="C18781" s="580"/>
      <c r="D18781" s="939"/>
      <c r="E18781" s="940"/>
      <c r="F18781" s="941"/>
      <c r="G18781" s="937" t="str">
        <f t="array" ref="G18781">xlookup(F18781,'Internal Staffing Calculator'!E:E,'Internal Staffing Calculator'!C:C,"")</f>
        <v/>
      </c>
      <c r="H18781" s="932" t="str">
        <f t="array" ref="H18781">if(F18781&lt;&gt;"", iferror(index('Internal Staffing Calculator'!B$8:B23500,match(F18781,'Internal Staffing Calculator'!E$8:E23500,0)), "Not In Budget"),"")</f>
        <v/>
      </c>
      <c r="I18781" s="184"/>
      <c r="J18781" s="184"/>
      <c r="K18781" s="184"/>
      <c r="L18781" s="183"/>
    </row>
    <row r="18782">
      <c r="A18782" s="454"/>
      <c r="B18782" s="927"/>
      <c r="C18782" s="580"/>
      <c r="D18782" s="939"/>
      <c r="E18782" s="940"/>
      <c r="F18782" s="941"/>
      <c r="G18782" s="937" t="str">
        <f t="array" ref="G18782">xlookup(F18782,'Internal Staffing Calculator'!E:E,'Internal Staffing Calculator'!C:C,"")</f>
        <v/>
      </c>
      <c r="H18782" s="932" t="str">
        <f t="array" ref="H18782">if(F18782&lt;&gt;"", iferror(index('Internal Staffing Calculator'!B$8:B23500,match(F18782,'Internal Staffing Calculator'!E$8:E23500,0)), "Not In Budget"),"")</f>
        <v/>
      </c>
      <c r="I18782" s="184"/>
      <c r="J18782" s="184"/>
      <c r="K18782" s="184"/>
      <c r="L18782" s="183"/>
    </row>
    <row r="18783">
      <c r="A18783" s="454"/>
      <c r="B18783" s="927"/>
      <c r="C18783" s="580"/>
      <c r="D18783" s="939"/>
      <c r="E18783" s="940"/>
      <c r="F18783" s="941"/>
      <c r="G18783" s="937" t="str">
        <f t="array" ref="G18783">xlookup(F18783,'Internal Staffing Calculator'!E:E,'Internal Staffing Calculator'!C:C,"")</f>
        <v/>
      </c>
      <c r="H18783" s="932" t="str">
        <f t="array" ref="H18783">if(F18783&lt;&gt;"", iferror(index('Internal Staffing Calculator'!B$8:B23500,match(F18783,'Internal Staffing Calculator'!E$8:E23500,0)), "Not In Budget"),"")</f>
        <v/>
      </c>
      <c r="I18783" s="184"/>
      <c r="J18783" s="184"/>
      <c r="K18783" s="184"/>
      <c r="L18783" s="183"/>
    </row>
    <row r="18784">
      <c r="A18784" s="454"/>
      <c r="B18784" s="927"/>
      <c r="C18784" s="580"/>
      <c r="D18784" s="939"/>
      <c r="E18784" s="940"/>
      <c r="F18784" s="941"/>
      <c r="G18784" s="937" t="str">
        <f t="array" ref="G18784">xlookup(F18784,'Internal Staffing Calculator'!E:E,'Internal Staffing Calculator'!C:C,"")</f>
        <v/>
      </c>
      <c r="H18784" s="932" t="str">
        <f t="array" ref="H18784">if(F18784&lt;&gt;"", iferror(index('Internal Staffing Calculator'!B$8:B23500,match(F18784,'Internal Staffing Calculator'!E$8:E23500,0)), "Not In Budget"),"")</f>
        <v/>
      </c>
      <c r="I18784" s="184"/>
      <c r="J18784" s="184"/>
      <c r="K18784" s="184"/>
      <c r="L18784" s="183"/>
    </row>
    <row r="18785">
      <c r="A18785" s="454"/>
      <c r="B18785" s="927"/>
      <c r="C18785" s="580"/>
      <c r="D18785" s="939"/>
      <c r="E18785" s="940"/>
      <c r="F18785" s="941"/>
      <c r="G18785" s="937" t="str">
        <f t="array" ref="G18785">xlookup(F18785,'Internal Staffing Calculator'!E:E,'Internal Staffing Calculator'!C:C,"")</f>
        <v/>
      </c>
      <c r="H18785" s="932" t="str">
        <f t="array" ref="H18785">if(F18785&lt;&gt;"", iferror(index('Internal Staffing Calculator'!B$8:B23500,match(F18785,'Internal Staffing Calculator'!E$8:E23500,0)), "Not In Budget"),"")</f>
        <v/>
      </c>
      <c r="I18785" s="184"/>
      <c r="J18785" s="184"/>
      <c r="K18785" s="184"/>
      <c r="L18785" s="183"/>
    </row>
    <row r="18786">
      <c r="A18786" s="454"/>
      <c r="B18786" s="927"/>
      <c r="C18786" s="580"/>
      <c r="D18786" s="939"/>
      <c r="E18786" s="940"/>
      <c r="F18786" s="941"/>
      <c r="G18786" s="937" t="str">
        <f t="array" ref="G18786">xlookup(F18786,'Internal Staffing Calculator'!E:E,'Internal Staffing Calculator'!C:C,"")</f>
        <v/>
      </c>
      <c r="H18786" s="932" t="str">
        <f t="array" ref="H18786">if(F18786&lt;&gt;"", iferror(index('Internal Staffing Calculator'!B$8:B23500,match(F18786,'Internal Staffing Calculator'!E$8:E23500,0)), "Not In Budget"),"")</f>
        <v/>
      </c>
      <c r="I18786" s="184"/>
      <c r="J18786" s="184"/>
      <c r="K18786" s="184"/>
      <c r="L18786" s="183"/>
    </row>
    <row r="18787">
      <c r="A18787" s="454"/>
      <c r="B18787" s="927"/>
      <c r="C18787" s="580"/>
      <c r="D18787" s="939"/>
      <c r="E18787" s="940"/>
      <c r="F18787" s="941"/>
      <c r="G18787" s="937" t="str">
        <f t="array" ref="G18787">xlookup(F18787,'Internal Staffing Calculator'!E:E,'Internal Staffing Calculator'!C:C,"")</f>
        <v/>
      </c>
      <c r="H18787" s="932" t="str">
        <f t="array" ref="H18787">if(F18787&lt;&gt;"", iferror(index('Internal Staffing Calculator'!B$8:B23500,match(F18787,'Internal Staffing Calculator'!E$8:E23500,0)), "Not In Budget"),"")</f>
        <v/>
      </c>
      <c r="I18787" s="184"/>
      <c r="J18787" s="184"/>
      <c r="K18787" s="184"/>
      <c r="L18787" s="183"/>
    </row>
    <row r="18788">
      <c r="A18788" s="454"/>
      <c r="B18788" s="927"/>
      <c r="C18788" s="580"/>
      <c r="D18788" s="939"/>
      <c r="E18788" s="940"/>
      <c r="F18788" s="941"/>
      <c r="G18788" s="937" t="str">
        <f t="array" ref="G18788">xlookup(F18788,'Internal Staffing Calculator'!E:E,'Internal Staffing Calculator'!C:C,"")</f>
        <v/>
      </c>
      <c r="H18788" s="932" t="str">
        <f t="array" ref="H18788">if(F18788&lt;&gt;"", iferror(index('Internal Staffing Calculator'!B$8:B23500,match(F18788,'Internal Staffing Calculator'!E$8:E23500,0)), "Not In Budget"),"")</f>
        <v/>
      </c>
      <c r="I18788" s="184"/>
      <c r="J18788" s="184"/>
      <c r="K18788" s="184"/>
      <c r="L18788" s="183"/>
    </row>
    <row r="18789">
      <c r="A18789" s="454"/>
      <c r="B18789" s="927"/>
      <c r="C18789" s="580"/>
      <c r="D18789" s="939"/>
      <c r="E18789" s="940"/>
      <c r="F18789" s="941"/>
      <c r="G18789" s="937" t="str">
        <f t="array" ref="G18789">xlookup(F18789,'Internal Staffing Calculator'!E:E,'Internal Staffing Calculator'!C:C,"")</f>
        <v/>
      </c>
      <c r="H18789" s="932" t="str">
        <f t="array" ref="H18789">if(F18789&lt;&gt;"", iferror(index('Internal Staffing Calculator'!B$8:B23500,match(F18789,'Internal Staffing Calculator'!E$8:E23500,0)), "Not In Budget"),"")</f>
        <v/>
      </c>
      <c r="I18789" s="184"/>
      <c r="J18789" s="184"/>
      <c r="K18789" s="184"/>
      <c r="L18789" s="183"/>
    </row>
    <row r="18790">
      <c r="A18790" s="454"/>
      <c r="B18790" s="927"/>
      <c r="C18790" s="580"/>
      <c r="D18790" s="939"/>
      <c r="E18790" s="940"/>
      <c r="F18790" s="941"/>
      <c r="G18790" s="937" t="str">
        <f t="array" ref="G18790">xlookup(F18790,'Internal Staffing Calculator'!E:E,'Internal Staffing Calculator'!C:C,"")</f>
        <v/>
      </c>
      <c r="H18790" s="932" t="str">
        <f t="array" ref="H18790">if(F18790&lt;&gt;"", iferror(index('Internal Staffing Calculator'!B$8:B23500,match(F18790,'Internal Staffing Calculator'!E$8:E23500,0)), "Not In Budget"),"")</f>
        <v/>
      </c>
      <c r="I18790" s="184"/>
      <c r="J18790" s="184"/>
      <c r="K18790" s="184"/>
      <c r="L18790" s="183"/>
    </row>
    <row r="18791">
      <c r="A18791" s="454"/>
      <c r="B18791" s="927"/>
      <c r="C18791" s="580"/>
      <c r="D18791" s="939"/>
      <c r="E18791" s="940"/>
      <c r="F18791" s="941"/>
      <c r="G18791" s="937" t="str">
        <f t="array" ref="G18791">xlookup(F18791,'Internal Staffing Calculator'!E:E,'Internal Staffing Calculator'!C:C,"")</f>
        <v/>
      </c>
      <c r="H18791" s="932" t="str">
        <f t="array" ref="H18791">if(F18791&lt;&gt;"", iferror(index('Internal Staffing Calculator'!B$8:B23500,match(F18791,'Internal Staffing Calculator'!E$8:E23500,0)), "Not In Budget"),"")</f>
        <v/>
      </c>
      <c r="I18791" s="184"/>
      <c r="J18791" s="184"/>
      <c r="K18791" s="184"/>
      <c r="L18791" s="183"/>
    </row>
    <row r="18792">
      <c r="A18792" s="454"/>
      <c r="B18792" s="927"/>
      <c r="C18792" s="580"/>
      <c r="D18792" s="939"/>
      <c r="E18792" s="940"/>
      <c r="F18792" s="941"/>
      <c r="G18792" s="937" t="str">
        <f t="array" ref="G18792">xlookup(F18792,'Internal Staffing Calculator'!E:E,'Internal Staffing Calculator'!C:C,"")</f>
        <v/>
      </c>
      <c r="H18792" s="932" t="str">
        <f t="array" ref="H18792">if(F18792&lt;&gt;"", iferror(index('Internal Staffing Calculator'!B$8:B23500,match(F18792,'Internal Staffing Calculator'!E$8:E23500,0)), "Not In Budget"),"")</f>
        <v/>
      </c>
      <c r="I18792" s="184"/>
      <c r="J18792" s="184"/>
      <c r="K18792" s="184"/>
      <c r="L18792" s="183"/>
    </row>
    <row r="18793">
      <c r="A18793" s="454"/>
      <c r="B18793" s="927"/>
      <c r="C18793" s="580"/>
      <c r="D18793" s="939"/>
      <c r="E18793" s="940"/>
      <c r="F18793" s="941"/>
      <c r="G18793" s="937" t="str">
        <f t="array" ref="G18793">xlookup(F18793,'Internal Staffing Calculator'!E:E,'Internal Staffing Calculator'!C:C,"")</f>
        <v/>
      </c>
      <c r="H18793" s="932" t="str">
        <f t="array" ref="H18793">if(F18793&lt;&gt;"", iferror(index('Internal Staffing Calculator'!B$8:B23500,match(F18793,'Internal Staffing Calculator'!E$8:E23500,0)), "Not In Budget"),"")</f>
        <v/>
      </c>
      <c r="I18793" s="184"/>
      <c r="J18793" s="184"/>
      <c r="K18793" s="184"/>
      <c r="L18793" s="183"/>
    </row>
    <row r="18794">
      <c r="A18794" s="454"/>
      <c r="B18794" s="927"/>
      <c r="C18794" s="580"/>
      <c r="D18794" s="939"/>
      <c r="E18794" s="940"/>
      <c r="F18794" s="941"/>
      <c r="G18794" s="937" t="str">
        <f t="array" ref="G18794">xlookup(F18794,'Internal Staffing Calculator'!E:E,'Internal Staffing Calculator'!C:C,"")</f>
        <v/>
      </c>
      <c r="H18794" s="932" t="str">
        <f t="array" ref="H18794">if(F18794&lt;&gt;"", iferror(index('Internal Staffing Calculator'!B$8:B23500,match(F18794,'Internal Staffing Calculator'!E$8:E23500,0)), "Not In Budget"),"")</f>
        <v/>
      </c>
      <c r="I18794" s="184"/>
      <c r="J18794" s="184"/>
      <c r="K18794" s="184"/>
      <c r="L18794" s="183"/>
    </row>
    <row r="18795">
      <c r="A18795" s="454"/>
      <c r="B18795" s="927"/>
      <c r="C18795" s="580"/>
      <c r="D18795" s="939"/>
      <c r="E18795" s="940"/>
      <c r="F18795" s="941"/>
      <c r="G18795" s="937" t="str">
        <f t="array" ref="G18795">xlookup(F18795,'Internal Staffing Calculator'!E:E,'Internal Staffing Calculator'!C:C,"")</f>
        <v/>
      </c>
      <c r="H18795" s="932" t="str">
        <f t="array" ref="H18795">if(F18795&lt;&gt;"", iferror(index('Internal Staffing Calculator'!B$8:B23500,match(F18795,'Internal Staffing Calculator'!E$8:E23500,0)), "Not In Budget"),"")</f>
        <v/>
      </c>
      <c r="I18795" s="184"/>
      <c r="J18795" s="184"/>
      <c r="K18795" s="184"/>
      <c r="L18795" s="183"/>
    </row>
    <row r="18796">
      <c r="A18796" s="454"/>
      <c r="B18796" s="927"/>
      <c r="C18796" s="580"/>
      <c r="D18796" s="939"/>
      <c r="E18796" s="940"/>
      <c r="F18796" s="941"/>
      <c r="G18796" s="937" t="str">
        <f t="array" ref="G18796">xlookup(F18796,'Internal Staffing Calculator'!E:E,'Internal Staffing Calculator'!C:C,"")</f>
        <v/>
      </c>
      <c r="H18796" s="932" t="str">
        <f t="array" ref="H18796">if(F18796&lt;&gt;"", iferror(index('Internal Staffing Calculator'!B$8:B23500,match(F18796,'Internal Staffing Calculator'!E$8:E23500,0)), "Not In Budget"),"")</f>
        <v/>
      </c>
      <c r="I18796" s="184"/>
      <c r="J18796" s="184"/>
      <c r="K18796" s="184"/>
      <c r="L18796" s="183"/>
    </row>
    <row r="18797">
      <c r="A18797" s="454"/>
      <c r="B18797" s="927"/>
      <c r="C18797" s="580"/>
      <c r="D18797" s="939"/>
      <c r="E18797" s="940"/>
      <c r="F18797" s="941"/>
      <c r="G18797" s="937" t="str">
        <f t="array" ref="G18797">xlookup(F18797,'Internal Staffing Calculator'!E:E,'Internal Staffing Calculator'!C:C,"")</f>
        <v/>
      </c>
      <c r="H18797" s="932" t="str">
        <f t="array" ref="H18797">if(F18797&lt;&gt;"", iferror(index('Internal Staffing Calculator'!B$8:B23500,match(F18797,'Internal Staffing Calculator'!E$8:E23500,0)), "Not In Budget"),"")</f>
        <v/>
      </c>
      <c r="I18797" s="184"/>
      <c r="J18797" s="184"/>
      <c r="K18797" s="184"/>
      <c r="L18797" s="183"/>
    </row>
    <row r="18798">
      <c r="A18798" s="454"/>
      <c r="B18798" s="927"/>
      <c r="C18798" s="580"/>
      <c r="D18798" s="939"/>
      <c r="E18798" s="940"/>
      <c r="F18798" s="941"/>
      <c r="G18798" s="937" t="str">
        <f t="array" ref="G18798">xlookup(F18798,'Internal Staffing Calculator'!E:E,'Internal Staffing Calculator'!C:C,"")</f>
        <v/>
      </c>
      <c r="H18798" s="932" t="str">
        <f t="array" ref="H18798">if(F18798&lt;&gt;"", iferror(index('Internal Staffing Calculator'!B$8:B23500,match(F18798,'Internal Staffing Calculator'!E$8:E23500,0)), "Not In Budget"),"")</f>
        <v/>
      </c>
      <c r="I18798" s="184"/>
      <c r="J18798" s="184"/>
      <c r="K18798" s="184"/>
      <c r="L18798" s="183"/>
    </row>
    <row r="18799">
      <c r="A18799" s="454"/>
      <c r="B18799" s="927"/>
      <c r="C18799" s="580"/>
      <c r="D18799" s="939"/>
      <c r="E18799" s="940"/>
      <c r="F18799" s="941"/>
      <c r="G18799" s="937" t="str">
        <f t="array" ref="G18799">xlookup(F18799,'Internal Staffing Calculator'!E:E,'Internal Staffing Calculator'!C:C,"")</f>
        <v/>
      </c>
      <c r="H18799" s="932" t="str">
        <f t="array" ref="H18799">if(F18799&lt;&gt;"", iferror(index('Internal Staffing Calculator'!B$8:B23500,match(F18799,'Internal Staffing Calculator'!E$8:E23500,0)), "Not In Budget"),"")</f>
        <v/>
      </c>
      <c r="I18799" s="184"/>
      <c r="J18799" s="184"/>
      <c r="K18799" s="184"/>
      <c r="L18799" s="183"/>
    </row>
    <row r="18800">
      <c r="A18800" s="454"/>
      <c r="B18800" s="927"/>
      <c r="C18800" s="580"/>
      <c r="D18800" s="939"/>
      <c r="E18800" s="940"/>
      <c r="F18800" s="941"/>
      <c r="G18800" s="937" t="str">
        <f t="array" ref="G18800">xlookup(F18800,'Internal Staffing Calculator'!E:E,'Internal Staffing Calculator'!C:C,"")</f>
        <v/>
      </c>
      <c r="H18800" s="932" t="str">
        <f t="array" ref="H18800">if(F18800&lt;&gt;"", iferror(index('Internal Staffing Calculator'!B$8:B23500,match(F18800,'Internal Staffing Calculator'!E$8:E23500,0)), "Not In Budget"),"")</f>
        <v/>
      </c>
      <c r="I18800" s="184"/>
      <c r="J18800" s="184"/>
      <c r="K18800" s="184"/>
      <c r="L18800" s="183"/>
    </row>
    <row r="18801">
      <c r="A18801" s="454"/>
      <c r="B18801" s="927"/>
      <c r="C18801" s="580"/>
      <c r="D18801" s="939"/>
      <c r="E18801" s="940"/>
      <c r="F18801" s="941"/>
      <c r="G18801" s="937" t="str">
        <f t="array" ref="G18801">xlookup(F18801,'Internal Staffing Calculator'!E:E,'Internal Staffing Calculator'!C:C,"")</f>
        <v/>
      </c>
      <c r="H18801" s="932" t="str">
        <f t="array" ref="H18801">if(F18801&lt;&gt;"", iferror(index('Internal Staffing Calculator'!B$8:B23500,match(F18801,'Internal Staffing Calculator'!E$8:E23500,0)), "Not In Budget"),"")</f>
        <v/>
      </c>
      <c r="I18801" s="184"/>
      <c r="J18801" s="184"/>
      <c r="K18801" s="184"/>
      <c r="L18801" s="183"/>
    </row>
    <row r="18802">
      <c r="A18802" s="454"/>
      <c r="B18802" s="927"/>
      <c r="C18802" s="580"/>
      <c r="D18802" s="939"/>
      <c r="E18802" s="940"/>
      <c r="F18802" s="941"/>
      <c r="G18802" s="937" t="str">
        <f t="array" ref="G18802">xlookup(F18802,'Internal Staffing Calculator'!E:E,'Internal Staffing Calculator'!C:C,"")</f>
        <v/>
      </c>
      <c r="H18802" s="932" t="str">
        <f t="array" ref="H18802">if(F18802&lt;&gt;"", iferror(index('Internal Staffing Calculator'!B$8:B23500,match(F18802,'Internal Staffing Calculator'!E$8:E23500,0)), "Not In Budget"),"")</f>
        <v/>
      </c>
      <c r="I18802" s="184"/>
      <c r="J18802" s="184"/>
      <c r="K18802" s="184"/>
      <c r="L18802" s="183"/>
    </row>
    <row r="18803">
      <c r="A18803" s="454"/>
      <c r="B18803" s="927"/>
      <c r="C18803" s="580"/>
      <c r="D18803" s="939"/>
      <c r="E18803" s="940"/>
      <c r="F18803" s="941"/>
      <c r="G18803" s="937" t="str">
        <f t="array" ref="G18803">xlookup(F18803,'Internal Staffing Calculator'!E:E,'Internal Staffing Calculator'!C:C,"")</f>
        <v/>
      </c>
      <c r="H18803" s="932" t="str">
        <f t="array" ref="H18803">if(F18803&lt;&gt;"", iferror(index('Internal Staffing Calculator'!B$8:B23500,match(F18803,'Internal Staffing Calculator'!E$8:E23500,0)), "Not In Budget"),"")</f>
        <v/>
      </c>
      <c r="I18803" s="184"/>
      <c r="J18803" s="184"/>
      <c r="K18803" s="184"/>
      <c r="L18803" s="183"/>
    </row>
    <row r="18804">
      <c r="A18804" s="454"/>
      <c r="B18804" s="927"/>
      <c r="C18804" s="580"/>
      <c r="D18804" s="939"/>
      <c r="E18804" s="940"/>
      <c r="F18804" s="941"/>
      <c r="G18804" s="937" t="str">
        <f t="array" ref="G18804">xlookup(F18804,'Internal Staffing Calculator'!E:E,'Internal Staffing Calculator'!C:C,"")</f>
        <v/>
      </c>
      <c r="H18804" s="932" t="str">
        <f t="array" ref="H18804">if(F18804&lt;&gt;"", iferror(index('Internal Staffing Calculator'!B$8:B23500,match(F18804,'Internal Staffing Calculator'!E$8:E23500,0)), "Not In Budget"),"")</f>
        <v/>
      </c>
      <c r="I18804" s="184"/>
      <c r="J18804" s="184"/>
      <c r="K18804" s="184"/>
      <c r="L18804" s="183"/>
    </row>
    <row r="18805">
      <c r="A18805" s="454"/>
      <c r="B18805" s="927"/>
      <c r="C18805" s="580"/>
      <c r="D18805" s="939"/>
      <c r="E18805" s="940"/>
      <c r="F18805" s="941"/>
      <c r="G18805" s="937" t="str">
        <f t="array" ref="G18805">xlookup(F18805,'Internal Staffing Calculator'!E:E,'Internal Staffing Calculator'!C:C,"")</f>
        <v/>
      </c>
      <c r="H18805" s="932" t="str">
        <f t="array" ref="H18805">if(F18805&lt;&gt;"", iferror(index('Internal Staffing Calculator'!B$8:B23500,match(F18805,'Internal Staffing Calculator'!E$8:E23500,0)), "Not In Budget"),"")</f>
        <v/>
      </c>
      <c r="I18805" s="184"/>
      <c r="J18805" s="184"/>
      <c r="K18805" s="184"/>
      <c r="L18805" s="183"/>
    </row>
    <row r="18806">
      <c r="A18806" s="454"/>
      <c r="B18806" s="927"/>
      <c r="C18806" s="580"/>
      <c r="D18806" s="939"/>
      <c r="E18806" s="940"/>
      <c r="F18806" s="941"/>
      <c r="G18806" s="937" t="str">
        <f t="array" ref="G18806">xlookup(F18806,'Internal Staffing Calculator'!E:E,'Internal Staffing Calculator'!C:C,"")</f>
        <v/>
      </c>
      <c r="H18806" s="932" t="str">
        <f t="array" ref="H18806">if(F18806&lt;&gt;"", iferror(index('Internal Staffing Calculator'!B$8:B23500,match(F18806,'Internal Staffing Calculator'!E$8:E23500,0)), "Not In Budget"),"")</f>
        <v/>
      </c>
      <c r="I18806" s="184"/>
      <c r="J18806" s="184"/>
      <c r="K18806" s="184"/>
      <c r="L18806" s="183"/>
    </row>
    <row r="18807">
      <c r="A18807" s="454"/>
      <c r="B18807" s="927"/>
      <c r="C18807" s="580"/>
      <c r="D18807" s="939"/>
      <c r="E18807" s="940"/>
      <c r="F18807" s="941"/>
      <c r="G18807" s="937" t="str">
        <f t="array" ref="G18807">xlookup(F18807,'Internal Staffing Calculator'!E:E,'Internal Staffing Calculator'!C:C,"")</f>
        <v/>
      </c>
      <c r="H18807" s="932" t="str">
        <f t="array" ref="H18807">if(F18807&lt;&gt;"", iferror(index('Internal Staffing Calculator'!B$8:B23500,match(F18807,'Internal Staffing Calculator'!E$8:E23500,0)), "Not In Budget"),"")</f>
        <v/>
      </c>
      <c r="I18807" s="184"/>
      <c r="J18807" s="184"/>
      <c r="K18807" s="184"/>
      <c r="L18807" s="183"/>
    </row>
    <row r="18808">
      <c r="A18808" s="454"/>
      <c r="B18808" s="927"/>
      <c r="C18808" s="580"/>
      <c r="D18808" s="939"/>
      <c r="E18808" s="940"/>
      <c r="F18808" s="941"/>
      <c r="G18808" s="937" t="str">
        <f t="array" ref="G18808">xlookup(F18808,'Internal Staffing Calculator'!E:E,'Internal Staffing Calculator'!C:C,"")</f>
        <v/>
      </c>
      <c r="H18808" s="932" t="str">
        <f t="array" ref="H18808">if(F18808&lt;&gt;"", iferror(index('Internal Staffing Calculator'!B$8:B23500,match(F18808,'Internal Staffing Calculator'!E$8:E23500,0)), "Not In Budget"),"")</f>
        <v/>
      </c>
      <c r="I18808" s="184"/>
      <c r="J18808" s="184"/>
      <c r="K18808" s="184"/>
      <c r="L18808" s="183"/>
    </row>
    <row r="18809">
      <c r="A18809" s="454"/>
      <c r="B18809" s="927"/>
      <c r="C18809" s="580"/>
      <c r="D18809" s="939"/>
      <c r="E18809" s="940"/>
      <c r="F18809" s="941"/>
      <c r="G18809" s="937" t="str">
        <f t="array" ref="G18809">xlookup(F18809,'Internal Staffing Calculator'!E:E,'Internal Staffing Calculator'!C:C,"")</f>
        <v/>
      </c>
      <c r="H18809" s="932" t="str">
        <f t="array" ref="H18809">if(F18809&lt;&gt;"", iferror(index('Internal Staffing Calculator'!B$8:B23500,match(F18809,'Internal Staffing Calculator'!E$8:E23500,0)), "Not In Budget"),"")</f>
        <v/>
      </c>
      <c r="I18809" s="184"/>
      <c r="J18809" s="184"/>
      <c r="K18809" s="184"/>
      <c r="L18809" s="183"/>
    </row>
    <row r="18810">
      <c r="A18810" s="454"/>
      <c r="B18810" s="927"/>
      <c r="C18810" s="580"/>
      <c r="D18810" s="939"/>
      <c r="E18810" s="940"/>
      <c r="F18810" s="941"/>
      <c r="G18810" s="937" t="str">
        <f t="array" ref="G18810">xlookup(F18810,'Internal Staffing Calculator'!E:E,'Internal Staffing Calculator'!C:C,"")</f>
        <v/>
      </c>
      <c r="H18810" s="932" t="str">
        <f t="array" ref="H18810">if(F18810&lt;&gt;"", iferror(index('Internal Staffing Calculator'!B$8:B23500,match(F18810,'Internal Staffing Calculator'!E$8:E23500,0)), "Not In Budget"),"")</f>
        <v/>
      </c>
      <c r="I18810" s="184"/>
      <c r="J18810" s="184"/>
      <c r="K18810" s="184"/>
      <c r="L18810" s="183"/>
    </row>
    <row r="18811">
      <c r="A18811" s="454"/>
      <c r="B18811" s="927"/>
      <c r="C18811" s="580"/>
      <c r="D18811" s="939"/>
      <c r="E18811" s="940"/>
      <c r="F18811" s="941"/>
      <c r="G18811" s="937" t="str">
        <f t="array" ref="G18811">xlookup(F18811,'Internal Staffing Calculator'!E:E,'Internal Staffing Calculator'!C:C,"")</f>
        <v/>
      </c>
      <c r="H18811" s="932" t="str">
        <f t="array" ref="H18811">if(F18811&lt;&gt;"", iferror(index('Internal Staffing Calculator'!B$8:B23500,match(F18811,'Internal Staffing Calculator'!E$8:E23500,0)), "Not In Budget"),"")</f>
        <v/>
      </c>
      <c r="I18811" s="184"/>
      <c r="J18811" s="184"/>
      <c r="K18811" s="184"/>
      <c r="L18811" s="183"/>
    </row>
    <row r="18812">
      <c r="A18812" s="454"/>
      <c r="B18812" s="927"/>
      <c r="C18812" s="580"/>
      <c r="D18812" s="939"/>
      <c r="E18812" s="940"/>
      <c r="F18812" s="941"/>
      <c r="G18812" s="937" t="str">
        <f t="array" ref="G18812">xlookup(F18812,'Internal Staffing Calculator'!E:E,'Internal Staffing Calculator'!C:C,"")</f>
        <v/>
      </c>
      <c r="H18812" s="932" t="str">
        <f t="array" ref="H18812">if(F18812&lt;&gt;"", iferror(index('Internal Staffing Calculator'!B$8:B23500,match(F18812,'Internal Staffing Calculator'!E$8:E23500,0)), "Not In Budget"),"")</f>
        <v/>
      </c>
      <c r="I18812" s="184"/>
      <c r="J18812" s="184"/>
      <c r="K18812" s="184"/>
      <c r="L18812" s="183"/>
    </row>
    <row r="18813">
      <c r="A18813" s="454"/>
      <c r="B18813" s="927"/>
      <c r="C18813" s="580"/>
      <c r="D18813" s="939"/>
      <c r="E18813" s="940"/>
      <c r="F18813" s="941"/>
      <c r="G18813" s="937" t="str">
        <f t="array" ref="G18813">xlookup(F18813,'Internal Staffing Calculator'!E:E,'Internal Staffing Calculator'!C:C,"")</f>
        <v/>
      </c>
      <c r="H18813" s="932" t="str">
        <f t="array" ref="H18813">if(F18813&lt;&gt;"", iferror(index('Internal Staffing Calculator'!B$8:B23500,match(F18813,'Internal Staffing Calculator'!E$8:E23500,0)), "Not In Budget"),"")</f>
        <v/>
      </c>
      <c r="I18813" s="184"/>
      <c r="J18813" s="184"/>
      <c r="K18813" s="184"/>
      <c r="L18813" s="183"/>
    </row>
    <row r="18814">
      <c r="A18814" s="454"/>
      <c r="B18814" s="927"/>
      <c r="C18814" s="580"/>
      <c r="D18814" s="939"/>
      <c r="E18814" s="940"/>
      <c r="F18814" s="941"/>
      <c r="G18814" s="937" t="str">
        <f t="array" ref="G18814">xlookup(F18814,'Internal Staffing Calculator'!E:E,'Internal Staffing Calculator'!C:C,"")</f>
        <v/>
      </c>
      <c r="H18814" s="932" t="str">
        <f t="array" ref="H18814">if(F18814&lt;&gt;"", iferror(index('Internal Staffing Calculator'!B$8:B23500,match(F18814,'Internal Staffing Calculator'!E$8:E23500,0)), "Not In Budget"),"")</f>
        <v/>
      </c>
      <c r="I18814" s="184"/>
      <c r="J18814" s="184"/>
      <c r="K18814" s="184"/>
      <c r="L18814" s="183"/>
    </row>
    <row r="18815">
      <c r="A18815" s="454"/>
      <c r="B18815" s="927"/>
      <c r="C18815" s="580"/>
      <c r="D18815" s="939"/>
      <c r="E18815" s="940"/>
      <c r="F18815" s="941"/>
      <c r="G18815" s="937" t="str">
        <f t="array" ref="G18815">xlookup(F18815,'Internal Staffing Calculator'!E:E,'Internal Staffing Calculator'!C:C,"")</f>
        <v/>
      </c>
      <c r="H18815" s="932" t="str">
        <f t="array" ref="H18815">if(F18815&lt;&gt;"", iferror(index('Internal Staffing Calculator'!B$8:B23500,match(F18815,'Internal Staffing Calculator'!E$8:E23500,0)), "Not In Budget"),"")</f>
        <v/>
      </c>
      <c r="I18815" s="184"/>
      <c r="J18815" s="184"/>
      <c r="K18815" s="184"/>
      <c r="L18815" s="183"/>
    </row>
    <row r="18816">
      <c r="A18816" s="454"/>
      <c r="B18816" s="927"/>
      <c r="C18816" s="580"/>
      <c r="D18816" s="939"/>
      <c r="E18816" s="940"/>
      <c r="F18816" s="941"/>
      <c r="G18816" s="937" t="str">
        <f t="array" ref="G18816">xlookup(F18816,'Internal Staffing Calculator'!E:E,'Internal Staffing Calculator'!C:C,"")</f>
        <v/>
      </c>
      <c r="H18816" s="932" t="str">
        <f t="array" ref="H18816">if(F18816&lt;&gt;"", iferror(index('Internal Staffing Calculator'!B$8:B23500,match(F18816,'Internal Staffing Calculator'!E$8:E23500,0)), "Not In Budget"),"")</f>
        <v/>
      </c>
      <c r="I18816" s="184"/>
      <c r="J18816" s="184"/>
      <c r="K18816" s="184"/>
      <c r="L18816" s="183"/>
    </row>
    <row r="18817">
      <c r="A18817" s="454"/>
      <c r="B18817" s="927"/>
      <c r="C18817" s="580"/>
      <c r="D18817" s="939"/>
      <c r="E18817" s="940"/>
      <c r="F18817" s="941"/>
      <c r="G18817" s="937" t="str">
        <f t="array" ref="G18817">xlookup(F18817,'Internal Staffing Calculator'!E:E,'Internal Staffing Calculator'!C:C,"")</f>
        <v/>
      </c>
      <c r="H18817" s="932" t="str">
        <f t="array" ref="H18817">if(F18817&lt;&gt;"", iferror(index('Internal Staffing Calculator'!B$8:B23500,match(F18817,'Internal Staffing Calculator'!E$8:E23500,0)), "Not In Budget"),"")</f>
        <v/>
      </c>
      <c r="I18817" s="184"/>
      <c r="J18817" s="184"/>
      <c r="K18817" s="184"/>
      <c r="L18817" s="183"/>
    </row>
    <row r="18818">
      <c r="A18818" s="454"/>
      <c r="B18818" s="927"/>
      <c r="C18818" s="580"/>
      <c r="D18818" s="939"/>
      <c r="E18818" s="940"/>
      <c r="F18818" s="941"/>
      <c r="G18818" s="937" t="str">
        <f t="array" ref="G18818">xlookup(F18818,'Internal Staffing Calculator'!E:E,'Internal Staffing Calculator'!C:C,"")</f>
        <v/>
      </c>
      <c r="H18818" s="932" t="str">
        <f t="array" ref="H18818">if(F18818&lt;&gt;"", iferror(index('Internal Staffing Calculator'!B$8:B23500,match(F18818,'Internal Staffing Calculator'!E$8:E23500,0)), "Not In Budget"),"")</f>
        <v/>
      </c>
      <c r="I18818" s="184"/>
      <c r="J18818" s="184"/>
      <c r="K18818" s="184"/>
      <c r="L18818" s="183"/>
    </row>
    <row r="18819">
      <c r="A18819" s="454"/>
      <c r="B18819" s="927"/>
      <c r="C18819" s="580"/>
      <c r="D18819" s="939"/>
      <c r="E18819" s="940"/>
      <c r="F18819" s="941"/>
      <c r="G18819" s="937" t="str">
        <f t="array" ref="G18819">xlookup(F18819,'Internal Staffing Calculator'!E:E,'Internal Staffing Calculator'!C:C,"")</f>
        <v/>
      </c>
      <c r="H18819" s="932" t="str">
        <f t="array" ref="H18819">if(F18819&lt;&gt;"", iferror(index('Internal Staffing Calculator'!B$8:B23500,match(F18819,'Internal Staffing Calculator'!E$8:E23500,0)), "Not In Budget"),"")</f>
        <v/>
      </c>
      <c r="I18819" s="184"/>
      <c r="J18819" s="184"/>
      <c r="K18819" s="184"/>
      <c r="L18819" s="183"/>
    </row>
    <row r="18820">
      <c r="A18820" s="454"/>
      <c r="B18820" s="927"/>
      <c r="C18820" s="580"/>
      <c r="D18820" s="939"/>
      <c r="E18820" s="940"/>
      <c r="F18820" s="941"/>
      <c r="G18820" s="937" t="str">
        <f t="array" ref="G18820">xlookup(F18820,'Internal Staffing Calculator'!E:E,'Internal Staffing Calculator'!C:C,"")</f>
        <v/>
      </c>
      <c r="H18820" s="932" t="str">
        <f t="array" ref="H18820">if(F18820&lt;&gt;"", iferror(index('Internal Staffing Calculator'!B$8:B23500,match(F18820,'Internal Staffing Calculator'!E$8:E23500,0)), "Not In Budget"),"")</f>
        <v/>
      </c>
      <c r="I18820" s="184"/>
      <c r="J18820" s="184"/>
      <c r="K18820" s="184"/>
      <c r="L18820" s="183"/>
    </row>
    <row r="18821">
      <c r="A18821" s="454"/>
      <c r="B18821" s="927"/>
      <c r="C18821" s="580"/>
      <c r="D18821" s="939"/>
      <c r="E18821" s="940"/>
      <c r="F18821" s="941"/>
      <c r="G18821" s="937" t="str">
        <f t="array" ref="G18821">xlookup(F18821,'Internal Staffing Calculator'!E:E,'Internal Staffing Calculator'!C:C,"")</f>
        <v/>
      </c>
      <c r="H18821" s="932" t="str">
        <f t="array" ref="H18821">if(F18821&lt;&gt;"", iferror(index('Internal Staffing Calculator'!B$8:B23500,match(F18821,'Internal Staffing Calculator'!E$8:E23500,0)), "Not In Budget"),"")</f>
        <v/>
      </c>
      <c r="I18821" s="184"/>
      <c r="J18821" s="184"/>
      <c r="K18821" s="184"/>
      <c r="L18821" s="183"/>
    </row>
    <row r="18822">
      <c r="A18822" s="454"/>
      <c r="B18822" s="927"/>
      <c r="C18822" s="580"/>
      <c r="D18822" s="939"/>
      <c r="E18822" s="940"/>
      <c r="F18822" s="941"/>
      <c r="G18822" s="937" t="str">
        <f t="array" ref="G18822">xlookup(F18822,'Internal Staffing Calculator'!E:E,'Internal Staffing Calculator'!C:C,"")</f>
        <v/>
      </c>
      <c r="H18822" s="932" t="str">
        <f t="array" ref="H18822">if(F18822&lt;&gt;"", iferror(index('Internal Staffing Calculator'!B$8:B23500,match(F18822,'Internal Staffing Calculator'!E$8:E23500,0)), "Not In Budget"),"")</f>
        <v/>
      </c>
      <c r="I18822" s="184"/>
      <c r="J18822" s="184"/>
      <c r="K18822" s="184"/>
      <c r="L18822" s="183"/>
    </row>
    <row r="18823">
      <c r="A18823" s="454"/>
      <c r="B18823" s="927"/>
      <c r="C18823" s="580"/>
      <c r="D18823" s="939"/>
      <c r="E18823" s="940"/>
      <c r="F18823" s="941"/>
      <c r="G18823" s="937" t="str">
        <f t="array" ref="G18823">xlookup(F18823,'Internal Staffing Calculator'!E:E,'Internal Staffing Calculator'!C:C,"")</f>
        <v/>
      </c>
      <c r="H18823" s="932" t="str">
        <f t="array" ref="H18823">if(F18823&lt;&gt;"", iferror(index('Internal Staffing Calculator'!B$8:B23500,match(F18823,'Internal Staffing Calculator'!E$8:E23500,0)), "Not In Budget"),"")</f>
        <v/>
      </c>
      <c r="I18823" s="184"/>
      <c r="J18823" s="184"/>
      <c r="K18823" s="184"/>
      <c r="L18823" s="183"/>
    </row>
    <row r="18824">
      <c r="A18824" s="454"/>
      <c r="B18824" s="927"/>
      <c r="C18824" s="580"/>
      <c r="D18824" s="939"/>
      <c r="E18824" s="940"/>
      <c r="F18824" s="941"/>
      <c r="G18824" s="937" t="str">
        <f t="array" ref="G18824">xlookup(F18824,'Internal Staffing Calculator'!E:E,'Internal Staffing Calculator'!C:C,"")</f>
        <v/>
      </c>
      <c r="H18824" s="932" t="str">
        <f t="array" ref="H18824">if(F18824&lt;&gt;"", iferror(index('Internal Staffing Calculator'!B$8:B23500,match(F18824,'Internal Staffing Calculator'!E$8:E23500,0)), "Not In Budget"),"")</f>
        <v/>
      </c>
      <c r="I18824" s="184"/>
      <c r="J18824" s="184"/>
      <c r="K18824" s="184"/>
      <c r="L18824" s="183"/>
    </row>
    <row r="18825">
      <c r="A18825" s="454"/>
      <c r="B18825" s="927"/>
      <c r="C18825" s="580"/>
      <c r="D18825" s="939"/>
      <c r="E18825" s="940"/>
      <c r="F18825" s="941"/>
      <c r="G18825" s="937" t="str">
        <f t="array" ref="G18825">xlookup(F18825,'Internal Staffing Calculator'!E:E,'Internal Staffing Calculator'!C:C,"")</f>
        <v/>
      </c>
      <c r="H18825" s="932" t="str">
        <f t="array" ref="H18825">if(F18825&lt;&gt;"", iferror(index('Internal Staffing Calculator'!B$8:B23500,match(F18825,'Internal Staffing Calculator'!E$8:E23500,0)), "Not In Budget"),"")</f>
        <v/>
      </c>
      <c r="I18825" s="184"/>
      <c r="J18825" s="184"/>
      <c r="K18825" s="184"/>
      <c r="L18825" s="183"/>
    </row>
    <row r="18826">
      <c r="A18826" s="454"/>
      <c r="B18826" s="927"/>
      <c r="C18826" s="580"/>
      <c r="D18826" s="939"/>
      <c r="E18826" s="940"/>
      <c r="F18826" s="941"/>
      <c r="G18826" s="937" t="str">
        <f t="array" ref="G18826">xlookup(F18826,'Internal Staffing Calculator'!E:E,'Internal Staffing Calculator'!C:C,"")</f>
        <v/>
      </c>
      <c r="H18826" s="932" t="str">
        <f t="array" ref="H18826">if(F18826&lt;&gt;"", iferror(index('Internal Staffing Calculator'!B$8:B23500,match(F18826,'Internal Staffing Calculator'!E$8:E23500,0)), "Not In Budget"),"")</f>
        <v/>
      </c>
      <c r="I18826" s="184"/>
      <c r="J18826" s="184"/>
      <c r="K18826" s="184"/>
      <c r="L18826" s="183"/>
    </row>
    <row r="18827">
      <c r="A18827" s="454"/>
      <c r="B18827" s="927"/>
      <c r="C18827" s="580"/>
      <c r="D18827" s="939"/>
      <c r="E18827" s="940"/>
      <c r="F18827" s="941"/>
      <c r="G18827" s="937" t="str">
        <f t="array" ref="G18827">xlookup(F18827,'Internal Staffing Calculator'!E:E,'Internal Staffing Calculator'!C:C,"")</f>
        <v/>
      </c>
      <c r="H18827" s="932" t="str">
        <f t="array" ref="H18827">if(F18827&lt;&gt;"", iferror(index('Internal Staffing Calculator'!B$8:B23500,match(F18827,'Internal Staffing Calculator'!E$8:E23500,0)), "Not In Budget"),"")</f>
        <v/>
      </c>
      <c r="I18827" s="184"/>
      <c r="J18827" s="184"/>
      <c r="K18827" s="184"/>
      <c r="L18827" s="183"/>
    </row>
    <row r="18828">
      <c r="A18828" s="454"/>
      <c r="B18828" s="927"/>
      <c r="C18828" s="580"/>
      <c r="D18828" s="939"/>
      <c r="E18828" s="940"/>
      <c r="F18828" s="941"/>
      <c r="G18828" s="937" t="str">
        <f t="array" ref="G18828">xlookup(F18828,'Internal Staffing Calculator'!E:E,'Internal Staffing Calculator'!C:C,"")</f>
        <v/>
      </c>
      <c r="H18828" s="932" t="str">
        <f t="array" ref="H18828">if(F18828&lt;&gt;"", iferror(index('Internal Staffing Calculator'!B$8:B23500,match(F18828,'Internal Staffing Calculator'!E$8:E23500,0)), "Not In Budget"),"")</f>
        <v/>
      </c>
      <c r="I18828" s="184"/>
      <c r="J18828" s="184"/>
      <c r="K18828" s="184"/>
      <c r="L18828" s="183"/>
    </row>
    <row r="18829">
      <c r="A18829" s="454"/>
      <c r="B18829" s="927"/>
      <c r="C18829" s="580"/>
      <c r="D18829" s="939"/>
      <c r="E18829" s="940"/>
      <c r="F18829" s="941"/>
      <c r="G18829" s="937" t="str">
        <f t="array" ref="G18829">xlookup(F18829,'Internal Staffing Calculator'!E:E,'Internal Staffing Calculator'!C:C,"")</f>
        <v/>
      </c>
      <c r="H18829" s="932" t="str">
        <f t="array" ref="H18829">if(F18829&lt;&gt;"", iferror(index('Internal Staffing Calculator'!B$8:B23500,match(F18829,'Internal Staffing Calculator'!E$8:E23500,0)), "Not In Budget"),"")</f>
        <v/>
      </c>
      <c r="I18829" s="184"/>
      <c r="J18829" s="184"/>
      <c r="K18829" s="184"/>
      <c r="L18829" s="183"/>
    </row>
    <row r="18830">
      <c r="A18830" s="454"/>
      <c r="B18830" s="927"/>
      <c r="C18830" s="580"/>
      <c r="D18830" s="939"/>
      <c r="E18830" s="940"/>
      <c r="F18830" s="941"/>
      <c r="G18830" s="937" t="str">
        <f t="array" ref="G18830">xlookup(F18830,'Internal Staffing Calculator'!E:E,'Internal Staffing Calculator'!C:C,"")</f>
        <v/>
      </c>
      <c r="H18830" s="932" t="str">
        <f t="array" ref="H18830">if(F18830&lt;&gt;"", iferror(index('Internal Staffing Calculator'!B$8:B23500,match(F18830,'Internal Staffing Calculator'!E$8:E23500,0)), "Not In Budget"),"")</f>
        <v/>
      </c>
      <c r="I18830" s="184"/>
      <c r="J18830" s="184"/>
      <c r="K18830" s="184"/>
      <c r="L18830" s="183"/>
    </row>
    <row r="18831">
      <c r="A18831" s="454"/>
      <c r="B18831" s="927"/>
      <c r="C18831" s="580"/>
      <c r="D18831" s="939"/>
      <c r="E18831" s="940"/>
      <c r="F18831" s="941"/>
      <c r="G18831" s="937" t="str">
        <f t="array" ref="G18831">xlookup(F18831,'Internal Staffing Calculator'!E:E,'Internal Staffing Calculator'!C:C,"")</f>
        <v/>
      </c>
      <c r="H18831" s="932" t="str">
        <f t="array" ref="H18831">if(F18831&lt;&gt;"", iferror(index('Internal Staffing Calculator'!B$8:B23500,match(F18831,'Internal Staffing Calculator'!E$8:E23500,0)), "Not In Budget"),"")</f>
        <v/>
      </c>
      <c r="I18831" s="184"/>
      <c r="J18831" s="184"/>
      <c r="K18831" s="184"/>
      <c r="L18831" s="183"/>
    </row>
    <row r="18832">
      <c r="A18832" s="454"/>
      <c r="B18832" s="927"/>
      <c r="C18832" s="580"/>
      <c r="D18832" s="939"/>
      <c r="E18832" s="940"/>
      <c r="F18832" s="941"/>
      <c r="G18832" s="937" t="str">
        <f t="array" ref="G18832">xlookup(F18832,'Internal Staffing Calculator'!E:E,'Internal Staffing Calculator'!C:C,"")</f>
        <v/>
      </c>
      <c r="H18832" s="932" t="str">
        <f t="array" ref="H18832">if(F18832&lt;&gt;"", iferror(index('Internal Staffing Calculator'!B$8:B23500,match(F18832,'Internal Staffing Calculator'!E$8:E23500,0)), "Not In Budget"),"")</f>
        <v/>
      </c>
      <c r="I18832" s="184"/>
      <c r="J18832" s="184"/>
      <c r="K18832" s="184"/>
      <c r="L18832" s="183"/>
    </row>
    <row r="18833">
      <c r="A18833" s="454"/>
      <c r="B18833" s="927"/>
      <c r="C18833" s="580"/>
      <c r="D18833" s="939"/>
      <c r="E18833" s="940"/>
      <c r="F18833" s="941"/>
      <c r="G18833" s="937" t="str">
        <f t="array" ref="G18833">xlookup(F18833,'Internal Staffing Calculator'!E:E,'Internal Staffing Calculator'!C:C,"")</f>
        <v/>
      </c>
      <c r="H18833" s="932" t="str">
        <f t="array" ref="H18833">if(F18833&lt;&gt;"", iferror(index('Internal Staffing Calculator'!B$8:B23500,match(F18833,'Internal Staffing Calculator'!E$8:E23500,0)), "Not In Budget"),"")</f>
        <v/>
      </c>
      <c r="I18833" s="184"/>
      <c r="J18833" s="184"/>
      <c r="K18833" s="184"/>
      <c r="L18833" s="183"/>
    </row>
    <row r="18834">
      <c r="A18834" s="454"/>
      <c r="B18834" s="927"/>
      <c r="C18834" s="580"/>
      <c r="D18834" s="939"/>
      <c r="E18834" s="940"/>
      <c r="F18834" s="941"/>
      <c r="G18834" s="937" t="str">
        <f t="array" ref="G18834">xlookup(F18834,'Internal Staffing Calculator'!E:E,'Internal Staffing Calculator'!C:C,"")</f>
        <v/>
      </c>
      <c r="H18834" s="932" t="str">
        <f t="array" ref="H18834">if(F18834&lt;&gt;"", iferror(index('Internal Staffing Calculator'!B$8:B23500,match(F18834,'Internal Staffing Calculator'!E$8:E23500,0)), "Not In Budget"),"")</f>
        <v/>
      </c>
      <c r="I18834" s="184"/>
      <c r="J18834" s="184"/>
      <c r="K18834" s="184"/>
      <c r="L18834" s="183"/>
    </row>
    <row r="18835">
      <c r="A18835" s="454"/>
      <c r="B18835" s="927"/>
      <c r="C18835" s="580"/>
      <c r="D18835" s="939"/>
      <c r="E18835" s="940"/>
      <c r="F18835" s="941"/>
      <c r="G18835" s="937" t="str">
        <f t="array" ref="G18835">xlookup(F18835,'Internal Staffing Calculator'!E:E,'Internal Staffing Calculator'!C:C,"")</f>
        <v/>
      </c>
      <c r="H18835" s="932" t="str">
        <f t="array" ref="H18835">if(F18835&lt;&gt;"", iferror(index('Internal Staffing Calculator'!B$8:B23500,match(F18835,'Internal Staffing Calculator'!E$8:E23500,0)), "Not In Budget"),"")</f>
        <v/>
      </c>
      <c r="I18835" s="184"/>
      <c r="J18835" s="184"/>
      <c r="K18835" s="184"/>
      <c r="L18835" s="183"/>
    </row>
    <row r="18836">
      <c r="A18836" s="454"/>
      <c r="B18836" s="927"/>
      <c r="C18836" s="580"/>
      <c r="D18836" s="939"/>
      <c r="E18836" s="940"/>
      <c r="F18836" s="941"/>
      <c r="G18836" s="937" t="str">
        <f t="array" ref="G18836">xlookup(F18836,'Internal Staffing Calculator'!E:E,'Internal Staffing Calculator'!C:C,"")</f>
        <v/>
      </c>
      <c r="H18836" s="932" t="str">
        <f t="array" ref="H18836">if(F18836&lt;&gt;"", iferror(index('Internal Staffing Calculator'!B$8:B23500,match(F18836,'Internal Staffing Calculator'!E$8:E23500,0)), "Not In Budget"),"")</f>
        <v/>
      </c>
      <c r="I18836" s="184"/>
      <c r="J18836" s="184"/>
      <c r="K18836" s="184"/>
      <c r="L18836" s="183"/>
    </row>
    <row r="18837">
      <c r="A18837" s="454"/>
      <c r="B18837" s="927"/>
      <c r="C18837" s="580"/>
      <c r="D18837" s="939"/>
      <c r="E18837" s="940"/>
      <c r="F18837" s="941"/>
      <c r="G18837" s="937" t="str">
        <f t="array" ref="G18837">xlookup(F18837,'Internal Staffing Calculator'!E:E,'Internal Staffing Calculator'!C:C,"")</f>
        <v/>
      </c>
      <c r="H18837" s="932" t="str">
        <f t="array" ref="H18837">if(F18837&lt;&gt;"", iferror(index('Internal Staffing Calculator'!B$8:B23500,match(F18837,'Internal Staffing Calculator'!E$8:E23500,0)), "Not In Budget"),"")</f>
        <v/>
      </c>
      <c r="I18837" s="184"/>
      <c r="J18837" s="184"/>
      <c r="K18837" s="184"/>
      <c r="L18837" s="183"/>
    </row>
    <row r="18838">
      <c r="A18838" s="454"/>
      <c r="B18838" s="927"/>
      <c r="C18838" s="580"/>
      <c r="D18838" s="939"/>
      <c r="E18838" s="940"/>
      <c r="F18838" s="941"/>
      <c r="G18838" s="937" t="str">
        <f t="array" ref="G18838">xlookup(F18838,'Internal Staffing Calculator'!E:E,'Internal Staffing Calculator'!C:C,"")</f>
        <v/>
      </c>
      <c r="H18838" s="932" t="str">
        <f t="array" ref="H18838">if(F18838&lt;&gt;"", iferror(index('Internal Staffing Calculator'!B$8:B23500,match(F18838,'Internal Staffing Calculator'!E$8:E23500,0)), "Not In Budget"),"")</f>
        <v/>
      </c>
      <c r="I18838" s="184"/>
      <c r="J18838" s="184"/>
      <c r="K18838" s="184"/>
      <c r="L18838" s="183"/>
    </row>
    <row r="18839">
      <c r="A18839" s="454"/>
      <c r="B18839" s="927"/>
      <c r="C18839" s="580"/>
      <c r="D18839" s="939"/>
      <c r="E18839" s="940"/>
      <c r="F18839" s="941"/>
      <c r="G18839" s="937" t="str">
        <f t="array" ref="G18839">xlookup(F18839,'Internal Staffing Calculator'!E:E,'Internal Staffing Calculator'!C:C,"")</f>
        <v/>
      </c>
      <c r="H18839" s="932" t="str">
        <f t="array" ref="H18839">if(F18839&lt;&gt;"", iferror(index('Internal Staffing Calculator'!B$8:B23500,match(F18839,'Internal Staffing Calculator'!E$8:E23500,0)), "Not In Budget"),"")</f>
        <v/>
      </c>
      <c r="I18839" s="184"/>
      <c r="J18839" s="184"/>
      <c r="K18839" s="184"/>
      <c r="L18839" s="183"/>
    </row>
    <row r="18840">
      <c r="A18840" s="454"/>
      <c r="B18840" s="927"/>
      <c r="C18840" s="580"/>
      <c r="D18840" s="939"/>
      <c r="E18840" s="940"/>
      <c r="F18840" s="941"/>
      <c r="G18840" s="937" t="str">
        <f t="array" ref="G18840">xlookup(F18840,'Internal Staffing Calculator'!E:E,'Internal Staffing Calculator'!C:C,"")</f>
        <v/>
      </c>
      <c r="H18840" s="932" t="str">
        <f t="array" ref="H18840">if(F18840&lt;&gt;"", iferror(index('Internal Staffing Calculator'!B$8:B23500,match(F18840,'Internal Staffing Calculator'!E$8:E23500,0)), "Not In Budget"),"")</f>
        <v/>
      </c>
      <c r="I18840" s="184"/>
      <c r="J18840" s="184"/>
      <c r="K18840" s="184"/>
      <c r="L18840" s="183"/>
    </row>
    <row r="18841">
      <c r="A18841" s="454"/>
      <c r="B18841" s="927"/>
      <c r="C18841" s="580"/>
      <c r="D18841" s="939"/>
      <c r="E18841" s="940"/>
      <c r="F18841" s="941"/>
      <c r="G18841" s="937" t="str">
        <f t="array" ref="G18841">xlookup(F18841,'Internal Staffing Calculator'!E:E,'Internal Staffing Calculator'!C:C,"")</f>
        <v/>
      </c>
      <c r="H18841" s="932" t="str">
        <f t="array" ref="H18841">if(F18841&lt;&gt;"", iferror(index('Internal Staffing Calculator'!B$8:B23500,match(F18841,'Internal Staffing Calculator'!E$8:E23500,0)), "Not In Budget"),"")</f>
        <v/>
      </c>
      <c r="I18841" s="184"/>
      <c r="J18841" s="184"/>
      <c r="K18841" s="184"/>
      <c r="L18841" s="183"/>
    </row>
    <row r="18842">
      <c r="A18842" s="454"/>
      <c r="B18842" s="927"/>
      <c r="C18842" s="580"/>
      <c r="D18842" s="939"/>
      <c r="E18842" s="940"/>
      <c r="F18842" s="941"/>
      <c r="G18842" s="937" t="str">
        <f t="array" ref="G18842">xlookup(F18842,'Internal Staffing Calculator'!E:E,'Internal Staffing Calculator'!C:C,"")</f>
        <v/>
      </c>
      <c r="H18842" s="932" t="str">
        <f t="array" ref="H18842">if(F18842&lt;&gt;"", iferror(index('Internal Staffing Calculator'!B$8:B23500,match(F18842,'Internal Staffing Calculator'!E$8:E23500,0)), "Not In Budget"),"")</f>
        <v/>
      </c>
      <c r="I18842" s="184"/>
      <c r="J18842" s="184"/>
      <c r="K18842" s="184"/>
      <c r="L18842" s="183"/>
    </row>
    <row r="18843">
      <c r="A18843" s="454"/>
      <c r="B18843" s="927"/>
      <c r="C18843" s="580"/>
      <c r="D18843" s="939"/>
      <c r="E18843" s="940"/>
      <c r="F18843" s="941"/>
      <c r="G18843" s="937" t="str">
        <f t="array" ref="G18843">xlookup(F18843,'Internal Staffing Calculator'!E:E,'Internal Staffing Calculator'!C:C,"")</f>
        <v/>
      </c>
      <c r="H18843" s="932" t="str">
        <f t="array" ref="H18843">if(F18843&lt;&gt;"", iferror(index('Internal Staffing Calculator'!B$8:B23500,match(F18843,'Internal Staffing Calculator'!E$8:E23500,0)), "Not In Budget"),"")</f>
        <v/>
      </c>
      <c r="I18843" s="184"/>
      <c r="J18843" s="184"/>
      <c r="K18843" s="184"/>
      <c r="L18843" s="183"/>
    </row>
    <row r="18844">
      <c r="A18844" s="454"/>
      <c r="B18844" s="927"/>
      <c r="C18844" s="580"/>
      <c r="D18844" s="939"/>
      <c r="E18844" s="940"/>
      <c r="F18844" s="941"/>
      <c r="G18844" s="937" t="str">
        <f t="array" ref="G18844">xlookup(F18844,'Internal Staffing Calculator'!E:E,'Internal Staffing Calculator'!C:C,"")</f>
        <v/>
      </c>
      <c r="H18844" s="932" t="str">
        <f t="array" ref="H18844">if(F18844&lt;&gt;"", iferror(index('Internal Staffing Calculator'!B$8:B23500,match(F18844,'Internal Staffing Calculator'!E$8:E23500,0)), "Not In Budget"),"")</f>
        <v/>
      </c>
      <c r="I18844" s="184"/>
      <c r="J18844" s="184"/>
      <c r="K18844" s="184"/>
      <c r="L18844" s="183"/>
    </row>
    <row r="18845">
      <c r="A18845" s="454"/>
      <c r="B18845" s="927"/>
      <c r="C18845" s="580"/>
      <c r="D18845" s="939"/>
      <c r="E18845" s="940"/>
      <c r="F18845" s="941"/>
      <c r="G18845" s="937" t="str">
        <f t="array" ref="G18845">xlookup(F18845,'Internal Staffing Calculator'!E:E,'Internal Staffing Calculator'!C:C,"")</f>
        <v/>
      </c>
      <c r="H18845" s="932" t="str">
        <f t="array" ref="H18845">if(F18845&lt;&gt;"", iferror(index('Internal Staffing Calculator'!B$8:B23500,match(F18845,'Internal Staffing Calculator'!E$8:E23500,0)), "Not In Budget"),"")</f>
        <v/>
      </c>
      <c r="I18845" s="184"/>
      <c r="J18845" s="184"/>
      <c r="K18845" s="184"/>
      <c r="L18845" s="183"/>
    </row>
    <row r="18846">
      <c r="A18846" s="454"/>
      <c r="B18846" s="927"/>
      <c r="C18846" s="580"/>
      <c r="D18846" s="939"/>
      <c r="E18846" s="940"/>
      <c r="F18846" s="941"/>
      <c r="G18846" s="937" t="str">
        <f t="array" ref="G18846">xlookup(F18846,'Internal Staffing Calculator'!E:E,'Internal Staffing Calculator'!C:C,"")</f>
        <v/>
      </c>
      <c r="H18846" s="932" t="str">
        <f t="array" ref="H18846">if(F18846&lt;&gt;"", iferror(index('Internal Staffing Calculator'!B$8:B23500,match(F18846,'Internal Staffing Calculator'!E$8:E23500,0)), "Not In Budget"),"")</f>
        <v/>
      </c>
      <c r="I18846" s="184"/>
      <c r="J18846" s="184"/>
      <c r="K18846" s="184"/>
      <c r="L18846" s="183"/>
    </row>
    <row r="18847">
      <c r="A18847" s="454"/>
      <c r="B18847" s="927"/>
      <c r="C18847" s="580"/>
      <c r="D18847" s="939"/>
      <c r="E18847" s="940"/>
      <c r="F18847" s="941"/>
      <c r="G18847" s="937" t="str">
        <f t="array" ref="G18847">xlookup(F18847,'Internal Staffing Calculator'!E:E,'Internal Staffing Calculator'!C:C,"")</f>
        <v/>
      </c>
      <c r="H18847" s="932" t="str">
        <f t="array" ref="H18847">if(F18847&lt;&gt;"", iferror(index('Internal Staffing Calculator'!B$8:B23500,match(F18847,'Internal Staffing Calculator'!E$8:E23500,0)), "Not In Budget"),"")</f>
        <v/>
      </c>
      <c r="I18847" s="184"/>
      <c r="J18847" s="184"/>
      <c r="K18847" s="184"/>
      <c r="L18847" s="183"/>
    </row>
    <row r="18848">
      <c r="A18848" s="454"/>
      <c r="B18848" s="927"/>
      <c r="C18848" s="580"/>
      <c r="D18848" s="939"/>
      <c r="E18848" s="940"/>
      <c r="F18848" s="941"/>
      <c r="G18848" s="937" t="str">
        <f t="array" ref="G18848">xlookup(F18848,'Internal Staffing Calculator'!E:E,'Internal Staffing Calculator'!C:C,"")</f>
        <v/>
      </c>
      <c r="H18848" s="932" t="str">
        <f t="array" ref="H18848">if(F18848&lt;&gt;"", iferror(index('Internal Staffing Calculator'!B$8:B23500,match(F18848,'Internal Staffing Calculator'!E$8:E23500,0)), "Not In Budget"),"")</f>
        <v/>
      </c>
      <c r="I18848" s="184"/>
      <c r="J18848" s="184"/>
      <c r="K18848" s="184"/>
      <c r="L18848" s="183"/>
    </row>
    <row r="18849">
      <c r="A18849" s="454"/>
      <c r="B18849" s="927"/>
      <c r="C18849" s="580"/>
      <c r="D18849" s="939"/>
      <c r="E18849" s="940"/>
      <c r="F18849" s="941"/>
      <c r="G18849" s="937" t="str">
        <f t="array" ref="G18849">xlookup(F18849,'Internal Staffing Calculator'!E:E,'Internal Staffing Calculator'!C:C,"")</f>
        <v/>
      </c>
      <c r="H18849" s="932" t="str">
        <f t="array" ref="H18849">if(F18849&lt;&gt;"", iferror(index('Internal Staffing Calculator'!B$8:B23500,match(F18849,'Internal Staffing Calculator'!E$8:E23500,0)), "Not In Budget"),"")</f>
        <v/>
      </c>
      <c r="I18849" s="184"/>
      <c r="J18849" s="184"/>
      <c r="K18849" s="184"/>
      <c r="L18849" s="183"/>
    </row>
    <row r="18850">
      <c r="A18850" s="454"/>
      <c r="B18850" s="927"/>
      <c r="C18850" s="580"/>
      <c r="D18850" s="939"/>
      <c r="E18850" s="940"/>
      <c r="F18850" s="941"/>
      <c r="G18850" s="937" t="str">
        <f t="array" ref="G18850">xlookup(F18850,'Internal Staffing Calculator'!E:E,'Internal Staffing Calculator'!C:C,"")</f>
        <v/>
      </c>
      <c r="H18850" s="932" t="str">
        <f t="array" ref="H18850">if(F18850&lt;&gt;"", iferror(index('Internal Staffing Calculator'!B$8:B23500,match(F18850,'Internal Staffing Calculator'!E$8:E23500,0)), "Not In Budget"),"")</f>
        <v/>
      </c>
      <c r="I18850" s="184"/>
      <c r="J18850" s="184"/>
      <c r="K18850" s="184"/>
      <c r="L18850" s="183"/>
    </row>
    <row r="18851">
      <c r="A18851" s="454"/>
      <c r="B18851" s="927"/>
      <c r="C18851" s="580"/>
      <c r="D18851" s="939"/>
      <c r="E18851" s="940"/>
      <c r="F18851" s="941"/>
      <c r="G18851" s="937" t="str">
        <f t="array" ref="G18851">xlookup(F18851,'Internal Staffing Calculator'!E:E,'Internal Staffing Calculator'!C:C,"")</f>
        <v/>
      </c>
      <c r="H18851" s="932" t="str">
        <f t="array" ref="H18851">if(F18851&lt;&gt;"", iferror(index('Internal Staffing Calculator'!B$8:B23500,match(F18851,'Internal Staffing Calculator'!E$8:E23500,0)), "Not In Budget"),"")</f>
        <v/>
      </c>
      <c r="I18851" s="184"/>
      <c r="J18851" s="184"/>
      <c r="K18851" s="184"/>
      <c r="L18851" s="183"/>
    </row>
    <row r="18852">
      <c r="A18852" s="454"/>
      <c r="B18852" s="927"/>
      <c r="C18852" s="580"/>
      <c r="D18852" s="939"/>
      <c r="E18852" s="940"/>
      <c r="F18852" s="941"/>
      <c r="G18852" s="937" t="str">
        <f t="array" ref="G18852">xlookup(F18852,'Internal Staffing Calculator'!E:E,'Internal Staffing Calculator'!C:C,"")</f>
        <v/>
      </c>
      <c r="H18852" s="932" t="str">
        <f t="array" ref="H18852">if(F18852&lt;&gt;"", iferror(index('Internal Staffing Calculator'!B$8:B23500,match(F18852,'Internal Staffing Calculator'!E$8:E23500,0)), "Not In Budget"),"")</f>
        <v/>
      </c>
      <c r="I18852" s="184"/>
      <c r="J18852" s="184"/>
      <c r="K18852" s="184"/>
      <c r="L18852" s="183"/>
    </row>
    <row r="18853">
      <c r="A18853" s="454"/>
      <c r="B18853" s="927"/>
      <c r="C18853" s="580"/>
      <c r="D18853" s="939"/>
      <c r="E18853" s="940"/>
      <c r="F18853" s="941"/>
      <c r="G18853" s="937" t="str">
        <f t="array" ref="G18853">xlookup(F18853,'Internal Staffing Calculator'!E:E,'Internal Staffing Calculator'!C:C,"")</f>
        <v/>
      </c>
      <c r="H18853" s="932" t="str">
        <f t="array" ref="H18853">if(F18853&lt;&gt;"", iferror(index('Internal Staffing Calculator'!B$8:B23500,match(F18853,'Internal Staffing Calculator'!E$8:E23500,0)), "Not In Budget"),"")</f>
        <v/>
      </c>
      <c r="I18853" s="184"/>
      <c r="J18853" s="184"/>
      <c r="K18853" s="184"/>
      <c r="L18853" s="183"/>
    </row>
    <row r="18854">
      <c r="A18854" s="454"/>
      <c r="B18854" s="927"/>
      <c r="C18854" s="580"/>
      <c r="D18854" s="939"/>
      <c r="E18854" s="940"/>
      <c r="F18854" s="941"/>
      <c r="G18854" s="937" t="str">
        <f t="array" ref="G18854">xlookup(F18854,'Internal Staffing Calculator'!E:E,'Internal Staffing Calculator'!C:C,"")</f>
        <v/>
      </c>
      <c r="H18854" s="932" t="str">
        <f t="array" ref="H18854">if(F18854&lt;&gt;"", iferror(index('Internal Staffing Calculator'!B$8:B23500,match(F18854,'Internal Staffing Calculator'!E$8:E23500,0)), "Not In Budget"),"")</f>
        <v/>
      </c>
      <c r="I18854" s="184"/>
      <c r="J18854" s="184"/>
      <c r="K18854" s="184"/>
      <c r="L18854" s="183"/>
    </row>
    <row r="18855">
      <c r="A18855" s="454"/>
      <c r="B18855" s="927"/>
      <c r="C18855" s="580"/>
      <c r="D18855" s="939"/>
      <c r="E18855" s="940"/>
      <c r="F18855" s="941"/>
      <c r="G18855" s="937" t="str">
        <f t="array" ref="G18855">xlookup(F18855,'Internal Staffing Calculator'!E:E,'Internal Staffing Calculator'!C:C,"")</f>
        <v/>
      </c>
      <c r="H18855" s="932" t="str">
        <f t="array" ref="H18855">if(F18855&lt;&gt;"", iferror(index('Internal Staffing Calculator'!B$8:B23500,match(F18855,'Internal Staffing Calculator'!E$8:E23500,0)), "Not In Budget"),"")</f>
        <v/>
      </c>
      <c r="I18855" s="184"/>
      <c r="J18855" s="184"/>
      <c r="K18855" s="184"/>
      <c r="L18855" s="183"/>
    </row>
    <row r="18856">
      <c r="A18856" s="454"/>
      <c r="B18856" s="927"/>
      <c r="C18856" s="580"/>
      <c r="D18856" s="939"/>
      <c r="E18856" s="940"/>
      <c r="F18856" s="941"/>
      <c r="G18856" s="937" t="str">
        <f t="array" ref="G18856">xlookup(F18856,'Internal Staffing Calculator'!E:E,'Internal Staffing Calculator'!C:C,"")</f>
        <v/>
      </c>
      <c r="H18856" s="932" t="str">
        <f t="array" ref="H18856">if(F18856&lt;&gt;"", iferror(index('Internal Staffing Calculator'!B$8:B23500,match(F18856,'Internal Staffing Calculator'!E$8:E23500,0)), "Not In Budget"),"")</f>
        <v/>
      </c>
      <c r="I18856" s="184"/>
      <c r="J18856" s="184"/>
      <c r="K18856" s="184"/>
      <c r="L18856" s="183"/>
    </row>
    <row r="18857">
      <c r="A18857" s="454"/>
      <c r="B18857" s="927"/>
      <c r="C18857" s="580"/>
      <c r="D18857" s="939"/>
      <c r="E18857" s="940"/>
      <c r="F18857" s="941"/>
      <c r="G18857" s="937" t="str">
        <f t="array" ref="G18857">xlookup(F18857,'Internal Staffing Calculator'!E:E,'Internal Staffing Calculator'!C:C,"")</f>
        <v/>
      </c>
      <c r="H18857" s="932" t="str">
        <f t="array" ref="H18857">if(F18857&lt;&gt;"", iferror(index('Internal Staffing Calculator'!B$8:B23500,match(F18857,'Internal Staffing Calculator'!E$8:E23500,0)), "Not In Budget"),"")</f>
        <v/>
      </c>
      <c r="I18857" s="184"/>
      <c r="J18857" s="184"/>
      <c r="K18857" s="184"/>
      <c r="L18857" s="183"/>
    </row>
    <row r="18858">
      <c r="A18858" s="454"/>
      <c r="B18858" s="927"/>
      <c r="C18858" s="580"/>
      <c r="D18858" s="939"/>
      <c r="E18858" s="940"/>
      <c r="F18858" s="941"/>
      <c r="G18858" s="937" t="str">
        <f t="array" ref="G18858">xlookup(F18858,'Internal Staffing Calculator'!E:E,'Internal Staffing Calculator'!C:C,"")</f>
        <v/>
      </c>
      <c r="H18858" s="932" t="str">
        <f t="array" ref="H18858">if(F18858&lt;&gt;"", iferror(index('Internal Staffing Calculator'!B$8:B23500,match(F18858,'Internal Staffing Calculator'!E$8:E23500,0)), "Not In Budget"),"")</f>
        <v/>
      </c>
      <c r="I18858" s="184"/>
      <c r="J18858" s="184"/>
      <c r="K18858" s="184"/>
      <c r="L18858" s="183"/>
    </row>
    <row r="18859">
      <c r="A18859" s="454"/>
      <c r="B18859" s="927"/>
      <c r="C18859" s="580"/>
      <c r="D18859" s="939"/>
      <c r="E18859" s="940"/>
      <c r="F18859" s="941"/>
      <c r="G18859" s="937" t="str">
        <f t="array" ref="G18859">xlookup(F18859,'Internal Staffing Calculator'!E:E,'Internal Staffing Calculator'!C:C,"")</f>
        <v/>
      </c>
      <c r="H18859" s="932" t="str">
        <f t="array" ref="H18859">if(F18859&lt;&gt;"", iferror(index('Internal Staffing Calculator'!B$8:B23500,match(F18859,'Internal Staffing Calculator'!E$8:E23500,0)), "Not In Budget"),"")</f>
        <v/>
      </c>
      <c r="I18859" s="184"/>
      <c r="J18859" s="184"/>
      <c r="K18859" s="184"/>
      <c r="L18859" s="183"/>
    </row>
    <row r="18860">
      <c r="A18860" s="454"/>
      <c r="B18860" s="927"/>
      <c r="C18860" s="580"/>
      <c r="D18860" s="939"/>
      <c r="E18860" s="940"/>
      <c r="F18860" s="941"/>
      <c r="G18860" s="937" t="str">
        <f t="array" ref="G18860">xlookup(F18860,'Internal Staffing Calculator'!E:E,'Internal Staffing Calculator'!C:C,"")</f>
        <v/>
      </c>
      <c r="H18860" s="932" t="str">
        <f t="array" ref="H18860">if(F18860&lt;&gt;"", iferror(index('Internal Staffing Calculator'!B$8:B23500,match(F18860,'Internal Staffing Calculator'!E$8:E23500,0)), "Not In Budget"),"")</f>
        <v/>
      </c>
      <c r="I18860" s="184"/>
      <c r="J18860" s="184"/>
      <c r="K18860" s="184"/>
      <c r="L18860" s="183"/>
    </row>
    <row r="18861">
      <c r="A18861" s="454"/>
      <c r="B18861" s="927"/>
      <c r="C18861" s="580"/>
      <c r="D18861" s="939"/>
      <c r="E18861" s="940"/>
      <c r="F18861" s="941"/>
      <c r="G18861" s="937" t="str">
        <f t="array" ref="G18861">xlookup(F18861,'Internal Staffing Calculator'!E:E,'Internal Staffing Calculator'!C:C,"")</f>
        <v/>
      </c>
      <c r="H18861" s="932" t="str">
        <f t="array" ref="H18861">if(F18861&lt;&gt;"", iferror(index('Internal Staffing Calculator'!B$8:B23500,match(F18861,'Internal Staffing Calculator'!E$8:E23500,0)), "Not In Budget"),"")</f>
        <v/>
      </c>
      <c r="I18861" s="184"/>
      <c r="J18861" s="184"/>
      <c r="K18861" s="184"/>
      <c r="L18861" s="183"/>
    </row>
    <row r="18862">
      <c r="A18862" s="454"/>
      <c r="B18862" s="927"/>
      <c r="C18862" s="580"/>
      <c r="D18862" s="939"/>
      <c r="E18862" s="940"/>
      <c r="F18862" s="941"/>
      <c r="G18862" s="937" t="str">
        <f t="array" ref="G18862">xlookup(F18862,'Internal Staffing Calculator'!E:E,'Internal Staffing Calculator'!C:C,"")</f>
        <v/>
      </c>
      <c r="H18862" s="932" t="str">
        <f t="array" ref="H18862">if(F18862&lt;&gt;"", iferror(index('Internal Staffing Calculator'!B$8:B23500,match(F18862,'Internal Staffing Calculator'!E$8:E23500,0)), "Not In Budget"),"")</f>
        <v/>
      </c>
      <c r="I18862" s="184"/>
      <c r="J18862" s="184"/>
      <c r="K18862" s="184"/>
      <c r="L18862" s="183"/>
    </row>
    <row r="18863">
      <c r="A18863" s="454"/>
      <c r="B18863" s="927"/>
      <c r="C18863" s="580"/>
      <c r="D18863" s="939"/>
      <c r="E18863" s="940"/>
      <c r="F18863" s="941"/>
      <c r="G18863" s="937" t="str">
        <f t="array" ref="G18863">xlookup(F18863,'Internal Staffing Calculator'!E:E,'Internal Staffing Calculator'!C:C,"")</f>
        <v/>
      </c>
      <c r="H18863" s="932" t="str">
        <f t="array" ref="H18863">if(F18863&lt;&gt;"", iferror(index('Internal Staffing Calculator'!B$8:B23500,match(F18863,'Internal Staffing Calculator'!E$8:E23500,0)), "Not In Budget"),"")</f>
        <v/>
      </c>
      <c r="I18863" s="184"/>
      <c r="J18863" s="184"/>
      <c r="K18863" s="184"/>
      <c r="L18863" s="183"/>
    </row>
    <row r="18864">
      <c r="A18864" s="454"/>
      <c r="B18864" s="927"/>
      <c r="C18864" s="580"/>
      <c r="D18864" s="939"/>
      <c r="E18864" s="940"/>
      <c r="F18864" s="941"/>
      <c r="G18864" s="937" t="str">
        <f t="array" ref="G18864">xlookup(F18864,'Internal Staffing Calculator'!E:E,'Internal Staffing Calculator'!C:C,"")</f>
        <v/>
      </c>
      <c r="H18864" s="932" t="str">
        <f t="array" ref="H18864">if(F18864&lt;&gt;"", iferror(index('Internal Staffing Calculator'!B$8:B23500,match(F18864,'Internal Staffing Calculator'!E$8:E23500,0)), "Not In Budget"),"")</f>
        <v/>
      </c>
      <c r="I18864" s="184"/>
      <c r="J18864" s="184"/>
      <c r="K18864" s="184"/>
      <c r="L18864" s="183"/>
    </row>
    <row r="18865">
      <c r="A18865" s="454"/>
      <c r="B18865" s="927"/>
      <c r="C18865" s="580"/>
      <c r="D18865" s="939"/>
      <c r="E18865" s="940"/>
      <c r="F18865" s="941"/>
      <c r="G18865" s="937" t="str">
        <f t="array" ref="G18865">xlookup(F18865,'Internal Staffing Calculator'!E:E,'Internal Staffing Calculator'!C:C,"")</f>
        <v/>
      </c>
      <c r="H18865" s="932" t="str">
        <f t="array" ref="H18865">if(F18865&lt;&gt;"", iferror(index('Internal Staffing Calculator'!B$8:B23500,match(F18865,'Internal Staffing Calculator'!E$8:E23500,0)), "Not In Budget"),"")</f>
        <v/>
      </c>
      <c r="I18865" s="184"/>
      <c r="J18865" s="184"/>
      <c r="K18865" s="184"/>
      <c r="L18865" s="183"/>
    </row>
    <row r="18866">
      <c r="A18866" s="454"/>
      <c r="B18866" s="927"/>
      <c r="C18866" s="580"/>
      <c r="D18866" s="939"/>
      <c r="E18866" s="940"/>
      <c r="F18866" s="941"/>
      <c r="G18866" s="937" t="str">
        <f t="array" ref="G18866">xlookup(F18866,'Internal Staffing Calculator'!E:E,'Internal Staffing Calculator'!C:C,"")</f>
        <v/>
      </c>
      <c r="H18866" s="932" t="str">
        <f t="array" ref="H18866">if(F18866&lt;&gt;"", iferror(index('Internal Staffing Calculator'!B$8:B23500,match(F18866,'Internal Staffing Calculator'!E$8:E23500,0)), "Not In Budget"),"")</f>
        <v/>
      </c>
      <c r="I18866" s="184"/>
      <c r="J18866" s="184"/>
      <c r="K18866" s="184"/>
      <c r="L18866" s="183"/>
    </row>
    <row r="18867">
      <c r="A18867" s="454"/>
      <c r="B18867" s="927"/>
      <c r="C18867" s="580"/>
      <c r="D18867" s="939"/>
      <c r="E18867" s="940"/>
      <c r="F18867" s="941"/>
      <c r="G18867" s="937" t="str">
        <f t="array" ref="G18867">xlookup(F18867,'Internal Staffing Calculator'!E:E,'Internal Staffing Calculator'!C:C,"")</f>
        <v/>
      </c>
      <c r="H18867" s="932" t="str">
        <f t="array" ref="H18867">if(F18867&lt;&gt;"", iferror(index('Internal Staffing Calculator'!B$8:B23500,match(F18867,'Internal Staffing Calculator'!E$8:E23500,0)), "Not In Budget"),"")</f>
        <v/>
      </c>
      <c r="I18867" s="184"/>
      <c r="J18867" s="184"/>
      <c r="K18867" s="184"/>
      <c r="L18867" s="183"/>
    </row>
    <row r="18868">
      <c r="A18868" s="454"/>
      <c r="B18868" s="927"/>
      <c r="C18868" s="580"/>
      <c r="D18868" s="939"/>
      <c r="E18868" s="940"/>
      <c r="F18868" s="941"/>
      <c r="G18868" s="937" t="str">
        <f t="array" ref="G18868">xlookup(F18868,'Internal Staffing Calculator'!E:E,'Internal Staffing Calculator'!C:C,"")</f>
        <v/>
      </c>
      <c r="H18868" s="932" t="str">
        <f t="array" ref="H18868">if(F18868&lt;&gt;"", iferror(index('Internal Staffing Calculator'!B$8:B23500,match(F18868,'Internal Staffing Calculator'!E$8:E23500,0)), "Not In Budget"),"")</f>
        <v/>
      </c>
      <c r="I18868" s="184"/>
      <c r="J18868" s="184"/>
      <c r="K18868" s="184"/>
      <c r="L18868" s="183"/>
    </row>
    <row r="18869">
      <c r="A18869" s="454"/>
      <c r="B18869" s="927"/>
      <c r="C18869" s="580"/>
      <c r="D18869" s="939"/>
      <c r="E18869" s="940"/>
      <c r="F18869" s="941"/>
      <c r="G18869" s="937" t="str">
        <f t="array" ref="G18869">xlookup(F18869,'Internal Staffing Calculator'!E:E,'Internal Staffing Calculator'!C:C,"")</f>
        <v/>
      </c>
      <c r="H18869" s="932" t="str">
        <f t="array" ref="H18869">if(F18869&lt;&gt;"", iferror(index('Internal Staffing Calculator'!B$8:B23500,match(F18869,'Internal Staffing Calculator'!E$8:E23500,0)), "Not In Budget"),"")</f>
        <v/>
      </c>
      <c r="I18869" s="184"/>
      <c r="J18869" s="184"/>
      <c r="K18869" s="184"/>
      <c r="L18869" s="183"/>
    </row>
    <row r="18870">
      <c r="A18870" s="454"/>
      <c r="B18870" s="927"/>
      <c r="C18870" s="580"/>
      <c r="D18870" s="939"/>
      <c r="E18870" s="940"/>
      <c r="F18870" s="941"/>
      <c r="G18870" s="937" t="str">
        <f t="array" ref="G18870">xlookup(F18870,'Internal Staffing Calculator'!E:E,'Internal Staffing Calculator'!C:C,"")</f>
        <v/>
      </c>
      <c r="H18870" s="932" t="str">
        <f t="array" ref="H18870">if(F18870&lt;&gt;"", iferror(index('Internal Staffing Calculator'!B$8:B23500,match(F18870,'Internal Staffing Calculator'!E$8:E23500,0)), "Not In Budget"),"")</f>
        <v/>
      </c>
      <c r="I18870" s="184"/>
      <c r="J18870" s="184"/>
      <c r="K18870" s="184"/>
      <c r="L18870" s="183"/>
    </row>
    <row r="18871">
      <c r="A18871" s="454"/>
      <c r="B18871" s="927"/>
      <c r="C18871" s="580"/>
      <c r="D18871" s="939"/>
      <c r="E18871" s="940"/>
      <c r="F18871" s="941"/>
      <c r="G18871" s="937" t="str">
        <f t="array" ref="G18871">xlookup(F18871,'Internal Staffing Calculator'!E:E,'Internal Staffing Calculator'!C:C,"")</f>
        <v/>
      </c>
      <c r="H18871" s="932" t="str">
        <f t="array" ref="H18871">if(F18871&lt;&gt;"", iferror(index('Internal Staffing Calculator'!B$8:B23500,match(F18871,'Internal Staffing Calculator'!E$8:E23500,0)), "Not In Budget"),"")</f>
        <v/>
      </c>
      <c r="I18871" s="184"/>
      <c r="J18871" s="184"/>
      <c r="K18871" s="184"/>
      <c r="L18871" s="183"/>
    </row>
    <row r="18872">
      <c r="A18872" s="454"/>
      <c r="B18872" s="927"/>
      <c r="C18872" s="580"/>
      <c r="D18872" s="939"/>
      <c r="E18872" s="940"/>
      <c r="F18872" s="941"/>
      <c r="G18872" s="937" t="str">
        <f t="array" ref="G18872">xlookup(F18872,'Internal Staffing Calculator'!E:E,'Internal Staffing Calculator'!C:C,"")</f>
        <v/>
      </c>
      <c r="H18872" s="932" t="str">
        <f t="array" ref="H18872">if(F18872&lt;&gt;"", iferror(index('Internal Staffing Calculator'!B$8:B23500,match(F18872,'Internal Staffing Calculator'!E$8:E23500,0)), "Not In Budget"),"")</f>
        <v/>
      </c>
      <c r="I18872" s="184"/>
      <c r="J18872" s="184"/>
      <c r="K18872" s="184"/>
      <c r="L18872" s="183"/>
    </row>
    <row r="18873">
      <c r="A18873" s="454"/>
      <c r="B18873" s="927"/>
      <c r="C18873" s="580"/>
      <c r="D18873" s="939"/>
      <c r="E18873" s="940"/>
      <c r="F18873" s="941"/>
      <c r="G18873" s="937" t="str">
        <f t="array" ref="G18873">xlookup(F18873,'Internal Staffing Calculator'!E:E,'Internal Staffing Calculator'!C:C,"")</f>
        <v/>
      </c>
      <c r="H18873" s="932" t="str">
        <f t="array" ref="H18873">if(F18873&lt;&gt;"", iferror(index('Internal Staffing Calculator'!B$8:B23500,match(F18873,'Internal Staffing Calculator'!E$8:E23500,0)), "Not In Budget"),"")</f>
        <v/>
      </c>
      <c r="I18873" s="184"/>
      <c r="J18873" s="184"/>
      <c r="K18873" s="184"/>
      <c r="L18873" s="183"/>
    </row>
    <row r="18874">
      <c r="A18874" s="454"/>
      <c r="B18874" s="927"/>
      <c r="C18874" s="580"/>
      <c r="D18874" s="939"/>
      <c r="E18874" s="940"/>
      <c r="F18874" s="941"/>
      <c r="G18874" s="937" t="str">
        <f t="array" ref="G18874">xlookup(F18874,'Internal Staffing Calculator'!E:E,'Internal Staffing Calculator'!C:C,"")</f>
        <v/>
      </c>
      <c r="H18874" s="932" t="str">
        <f t="array" ref="H18874">if(F18874&lt;&gt;"", iferror(index('Internal Staffing Calculator'!B$8:B23500,match(F18874,'Internal Staffing Calculator'!E$8:E23500,0)), "Not In Budget"),"")</f>
        <v/>
      </c>
      <c r="I18874" s="184"/>
      <c r="J18874" s="184"/>
      <c r="K18874" s="184"/>
      <c r="L18874" s="183"/>
    </row>
    <row r="18875">
      <c r="A18875" s="454"/>
      <c r="B18875" s="927"/>
      <c r="C18875" s="580"/>
      <c r="D18875" s="939"/>
      <c r="E18875" s="940"/>
      <c r="F18875" s="941"/>
      <c r="G18875" s="937" t="str">
        <f t="array" ref="G18875">xlookup(F18875,'Internal Staffing Calculator'!E:E,'Internal Staffing Calculator'!C:C,"")</f>
        <v/>
      </c>
      <c r="H18875" s="932" t="str">
        <f t="array" ref="H18875">if(F18875&lt;&gt;"", iferror(index('Internal Staffing Calculator'!B$8:B23500,match(F18875,'Internal Staffing Calculator'!E$8:E23500,0)), "Not In Budget"),"")</f>
        <v/>
      </c>
      <c r="I18875" s="184"/>
      <c r="J18875" s="184"/>
      <c r="K18875" s="184"/>
      <c r="L18875" s="183"/>
    </row>
    <row r="18876">
      <c r="A18876" s="454"/>
      <c r="B18876" s="927"/>
      <c r="C18876" s="580"/>
      <c r="D18876" s="939"/>
      <c r="E18876" s="940"/>
      <c r="F18876" s="941"/>
      <c r="G18876" s="937" t="str">
        <f t="array" ref="G18876">xlookup(F18876,'Internal Staffing Calculator'!E:E,'Internal Staffing Calculator'!C:C,"")</f>
        <v/>
      </c>
      <c r="H18876" s="932" t="str">
        <f t="array" ref="H18876">if(F18876&lt;&gt;"", iferror(index('Internal Staffing Calculator'!B$8:B23500,match(F18876,'Internal Staffing Calculator'!E$8:E23500,0)), "Not In Budget"),"")</f>
        <v/>
      </c>
      <c r="I18876" s="184"/>
      <c r="J18876" s="184"/>
      <c r="K18876" s="184"/>
      <c r="L18876" s="183"/>
    </row>
    <row r="18877">
      <c r="A18877" s="454"/>
      <c r="B18877" s="927"/>
      <c r="C18877" s="580"/>
      <c r="D18877" s="939"/>
      <c r="E18877" s="940"/>
      <c r="F18877" s="941"/>
      <c r="G18877" s="937" t="str">
        <f t="array" ref="G18877">xlookup(F18877,'Internal Staffing Calculator'!E:E,'Internal Staffing Calculator'!C:C,"")</f>
        <v/>
      </c>
      <c r="H18877" s="932" t="str">
        <f t="array" ref="H18877">if(F18877&lt;&gt;"", iferror(index('Internal Staffing Calculator'!B$8:B23500,match(F18877,'Internal Staffing Calculator'!E$8:E23500,0)), "Not In Budget"),"")</f>
        <v/>
      </c>
      <c r="I18877" s="184"/>
      <c r="J18877" s="184"/>
      <c r="K18877" s="184"/>
      <c r="L18877" s="183"/>
    </row>
    <row r="18878">
      <c r="A18878" s="454"/>
      <c r="B18878" s="927"/>
      <c r="C18878" s="580"/>
      <c r="D18878" s="939"/>
      <c r="E18878" s="940"/>
      <c r="F18878" s="941"/>
      <c r="G18878" s="937" t="str">
        <f t="array" ref="G18878">xlookup(F18878,'Internal Staffing Calculator'!E:E,'Internal Staffing Calculator'!C:C,"")</f>
        <v/>
      </c>
      <c r="H18878" s="932" t="str">
        <f t="array" ref="H18878">if(F18878&lt;&gt;"", iferror(index('Internal Staffing Calculator'!B$8:B23500,match(F18878,'Internal Staffing Calculator'!E$8:E23500,0)), "Not In Budget"),"")</f>
        <v/>
      </c>
      <c r="I18878" s="184"/>
      <c r="J18878" s="184"/>
      <c r="K18878" s="184"/>
      <c r="L18878" s="183"/>
    </row>
    <row r="18879">
      <c r="A18879" s="454"/>
      <c r="B18879" s="927"/>
      <c r="C18879" s="580"/>
      <c r="D18879" s="939"/>
      <c r="E18879" s="940"/>
      <c r="F18879" s="941"/>
      <c r="G18879" s="937" t="str">
        <f t="array" ref="G18879">xlookup(F18879,'Internal Staffing Calculator'!E:E,'Internal Staffing Calculator'!C:C,"")</f>
        <v/>
      </c>
      <c r="H18879" s="932" t="str">
        <f t="array" ref="H18879">if(F18879&lt;&gt;"", iferror(index('Internal Staffing Calculator'!B$8:B23500,match(F18879,'Internal Staffing Calculator'!E$8:E23500,0)), "Not In Budget"),"")</f>
        <v/>
      </c>
      <c r="I18879" s="184"/>
      <c r="J18879" s="184"/>
      <c r="K18879" s="184"/>
      <c r="L18879" s="183"/>
    </row>
    <row r="18880">
      <c r="A18880" s="454"/>
      <c r="B18880" s="927"/>
      <c r="C18880" s="580"/>
      <c r="D18880" s="939"/>
      <c r="E18880" s="940"/>
      <c r="F18880" s="941"/>
      <c r="G18880" s="937" t="str">
        <f t="array" ref="G18880">xlookup(F18880,'Internal Staffing Calculator'!E:E,'Internal Staffing Calculator'!C:C,"")</f>
        <v/>
      </c>
      <c r="H18880" s="932" t="str">
        <f t="array" ref="H18880">if(F18880&lt;&gt;"", iferror(index('Internal Staffing Calculator'!B$8:B23500,match(F18880,'Internal Staffing Calculator'!E$8:E23500,0)), "Not In Budget"),"")</f>
        <v/>
      </c>
      <c r="I18880" s="184"/>
      <c r="J18880" s="184"/>
      <c r="K18880" s="184"/>
      <c r="L18880" s="183"/>
    </row>
    <row r="18881">
      <c r="A18881" s="454"/>
      <c r="B18881" s="927"/>
      <c r="C18881" s="580"/>
      <c r="D18881" s="939"/>
      <c r="E18881" s="940"/>
      <c r="F18881" s="941"/>
      <c r="G18881" s="937" t="str">
        <f t="array" ref="G18881">xlookup(F18881,'Internal Staffing Calculator'!E:E,'Internal Staffing Calculator'!C:C,"")</f>
        <v/>
      </c>
      <c r="H18881" s="932" t="str">
        <f t="array" ref="H18881">if(F18881&lt;&gt;"", iferror(index('Internal Staffing Calculator'!B$8:B23500,match(F18881,'Internal Staffing Calculator'!E$8:E23500,0)), "Not In Budget"),"")</f>
        <v/>
      </c>
      <c r="I18881" s="184"/>
      <c r="J18881" s="184"/>
      <c r="K18881" s="184"/>
      <c r="L18881" s="183"/>
    </row>
    <row r="18882">
      <c r="A18882" s="454"/>
      <c r="B18882" s="927"/>
      <c r="C18882" s="580"/>
      <c r="D18882" s="939"/>
      <c r="E18882" s="940"/>
      <c r="F18882" s="941"/>
      <c r="G18882" s="937" t="str">
        <f t="array" ref="G18882">xlookup(F18882,'Internal Staffing Calculator'!E:E,'Internal Staffing Calculator'!C:C,"")</f>
        <v/>
      </c>
      <c r="H18882" s="932" t="str">
        <f t="array" ref="H18882">if(F18882&lt;&gt;"", iferror(index('Internal Staffing Calculator'!B$8:B23500,match(F18882,'Internal Staffing Calculator'!E$8:E23500,0)), "Not In Budget"),"")</f>
        <v/>
      </c>
      <c r="I18882" s="184"/>
      <c r="J18882" s="184"/>
      <c r="K18882" s="184"/>
      <c r="L18882" s="183"/>
    </row>
    <row r="18883">
      <c r="A18883" s="454"/>
      <c r="B18883" s="927"/>
      <c r="C18883" s="580"/>
      <c r="D18883" s="939"/>
      <c r="E18883" s="940"/>
      <c r="F18883" s="941"/>
      <c r="G18883" s="937" t="str">
        <f t="array" ref="G18883">xlookup(F18883,'Internal Staffing Calculator'!E:E,'Internal Staffing Calculator'!C:C,"")</f>
        <v/>
      </c>
      <c r="H18883" s="932" t="str">
        <f t="array" ref="H18883">if(F18883&lt;&gt;"", iferror(index('Internal Staffing Calculator'!B$8:B23500,match(F18883,'Internal Staffing Calculator'!E$8:E23500,0)), "Not In Budget"),"")</f>
        <v/>
      </c>
      <c r="I18883" s="184"/>
      <c r="J18883" s="184"/>
      <c r="K18883" s="184"/>
      <c r="L18883" s="183"/>
    </row>
    <row r="18884">
      <c r="A18884" s="454"/>
      <c r="B18884" s="927"/>
      <c r="C18884" s="580"/>
      <c r="D18884" s="939"/>
      <c r="E18884" s="940"/>
      <c r="F18884" s="941"/>
      <c r="G18884" s="937" t="str">
        <f t="array" ref="G18884">xlookup(F18884,'Internal Staffing Calculator'!E:E,'Internal Staffing Calculator'!C:C,"")</f>
        <v/>
      </c>
      <c r="H18884" s="932" t="str">
        <f t="array" ref="H18884">if(F18884&lt;&gt;"", iferror(index('Internal Staffing Calculator'!B$8:B23500,match(F18884,'Internal Staffing Calculator'!E$8:E23500,0)), "Not In Budget"),"")</f>
        <v/>
      </c>
      <c r="I18884" s="184"/>
      <c r="J18884" s="184"/>
      <c r="K18884" s="184"/>
      <c r="L18884" s="183"/>
    </row>
    <row r="18885">
      <c r="A18885" s="454"/>
      <c r="B18885" s="927"/>
      <c r="C18885" s="580"/>
      <c r="D18885" s="939"/>
      <c r="E18885" s="940"/>
      <c r="F18885" s="941"/>
      <c r="G18885" s="937" t="str">
        <f t="array" ref="G18885">xlookup(F18885,'Internal Staffing Calculator'!E:E,'Internal Staffing Calculator'!C:C,"")</f>
        <v/>
      </c>
      <c r="H18885" s="932" t="str">
        <f t="array" ref="H18885">if(F18885&lt;&gt;"", iferror(index('Internal Staffing Calculator'!B$8:B23500,match(F18885,'Internal Staffing Calculator'!E$8:E23500,0)), "Not In Budget"),"")</f>
        <v/>
      </c>
      <c r="I18885" s="184"/>
      <c r="J18885" s="184"/>
      <c r="K18885" s="184"/>
      <c r="L18885" s="183"/>
    </row>
    <row r="18886">
      <c r="A18886" s="454"/>
      <c r="B18886" s="927"/>
      <c r="C18886" s="580"/>
      <c r="D18886" s="939"/>
      <c r="E18886" s="940"/>
      <c r="F18886" s="941"/>
      <c r="G18886" s="937" t="str">
        <f t="array" ref="G18886">xlookup(F18886,'Internal Staffing Calculator'!E:E,'Internal Staffing Calculator'!C:C,"")</f>
        <v/>
      </c>
      <c r="H18886" s="932" t="str">
        <f t="array" ref="H18886">if(F18886&lt;&gt;"", iferror(index('Internal Staffing Calculator'!B$8:B23500,match(F18886,'Internal Staffing Calculator'!E$8:E23500,0)), "Not In Budget"),"")</f>
        <v/>
      </c>
      <c r="I18886" s="184"/>
      <c r="J18886" s="184"/>
      <c r="K18886" s="184"/>
      <c r="L18886" s="183"/>
    </row>
    <row r="18887">
      <c r="A18887" s="454"/>
      <c r="B18887" s="927"/>
      <c r="C18887" s="580"/>
      <c r="D18887" s="939"/>
      <c r="E18887" s="940"/>
      <c r="F18887" s="941"/>
      <c r="G18887" s="937" t="str">
        <f t="array" ref="G18887">xlookup(F18887,'Internal Staffing Calculator'!E:E,'Internal Staffing Calculator'!C:C,"")</f>
        <v/>
      </c>
      <c r="H18887" s="932" t="str">
        <f t="array" ref="H18887">if(F18887&lt;&gt;"", iferror(index('Internal Staffing Calculator'!B$8:B23500,match(F18887,'Internal Staffing Calculator'!E$8:E23500,0)), "Not In Budget"),"")</f>
        <v/>
      </c>
      <c r="I18887" s="184"/>
      <c r="J18887" s="184"/>
      <c r="K18887" s="184"/>
      <c r="L18887" s="183"/>
    </row>
    <row r="18888">
      <c r="A18888" s="454"/>
      <c r="B18888" s="927"/>
      <c r="C18888" s="580"/>
      <c r="D18888" s="939"/>
      <c r="E18888" s="940"/>
      <c r="F18888" s="941"/>
      <c r="G18888" s="937" t="str">
        <f t="array" ref="G18888">xlookup(F18888,'Internal Staffing Calculator'!E:E,'Internal Staffing Calculator'!C:C,"")</f>
        <v/>
      </c>
      <c r="H18888" s="932" t="str">
        <f t="array" ref="H18888">if(F18888&lt;&gt;"", iferror(index('Internal Staffing Calculator'!B$8:B23500,match(F18888,'Internal Staffing Calculator'!E$8:E23500,0)), "Not In Budget"),"")</f>
        <v/>
      </c>
      <c r="I18888" s="184"/>
      <c r="J18888" s="184"/>
      <c r="K18888" s="184"/>
      <c r="L18888" s="183"/>
    </row>
    <row r="18889">
      <c r="A18889" s="454"/>
      <c r="B18889" s="927"/>
      <c r="C18889" s="580"/>
      <c r="D18889" s="939"/>
      <c r="E18889" s="940"/>
      <c r="F18889" s="941"/>
      <c r="G18889" s="937" t="str">
        <f t="array" ref="G18889">xlookup(F18889,'Internal Staffing Calculator'!E:E,'Internal Staffing Calculator'!C:C,"")</f>
        <v/>
      </c>
      <c r="H18889" s="932" t="str">
        <f t="array" ref="H18889">if(F18889&lt;&gt;"", iferror(index('Internal Staffing Calculator'!B$8:B23500,match(F18889,'Internal Staffing Calculator'!E$8:E23500,0)), "Not In Budget"),"")</f>
        <v/>
      </c>
      <c r="I18889" s="184"/>
      <c r="J18889" s="184"/>
      <c r="K18889" s="184"/>
      <c r="L18889" s="183"/>
    </row>
    <row r="18890">
      <c r="A18890" s="454"/>
      <c r="B18890" s="927"/>
      <c r="C18890" s="580"/>
      <c r="D18890" s="939"/>
      <c r="E18890" s="940"/>
      <c r="F18890" s="941"/>
      <c r="G18890" s="937" t="str">
        <f t="array" ref="G18890">xlookup(F18890,'Internal Staffing Calculator'!E:E,'Internal Staffing Calculator'!C:C,"")</f>
        <v/>
      </c>
      <c r="H18890" s="932" t="str">
        <f t="array" ref="H18890">if(F18890&lt;&gt;"", iferror(index('Internal Staffing Calculator'!B$8:B23500,match(F18890,'Internal Staffing Calculator'!E$8:E23500,0)), "Not In Budget"),"")</f>
        <v/>
      </c>
      <c r="I18890" s="184"/>
      <c r="J18890" s="184"/>
      <c r="K18890" s="184"/>
      <c r="L18890" s="183"/>
    </row>
    <row r="18891">
      <c r="A18891" s="454"/>
      <c r="B18891" s="927"/>
      <c r="C18891" s="580"/>
      <c r="D18891" s="939"/>
      <c r="E18891" s="940"/>
      <c r="F18891" s="941"/>
      <c r="G18891" s="937" t="str">
        <f t="array" ref="G18891">xlookup(F18891,'Internal Staffing Calculator'!E:E,'Internal Staffing Calculator'!C:C,"")</f>
        <v/>
      </c>
      <c r="H18891" s="932" t="str">
        <f t="array" ref="H18891">if(F18891&lt;&gt;"", iferror(index('Internal Staffing Calculator'!B$8:B23500,match(F18891,'Internal Staffing Calculator'!E$8:E23500,0)), "Not In Budget"),"")</f>
        <v/>
      </c>
      <c r="I18891" s="184"/>
      <c r="J18891" s="184"/>
      <c r="K18891" s="184"/>
      <c r="L18891" s="183"/>
    </row>
    <row r="18892">
      <c r="A18892" s="454"/>
      <c r="B18892" s="927"/>
      <c r="C18892" s="580"/>
      <c r="D18892" s="939"/>
      <c r="E18892" s="940"/>
      <c r="F18892" s="941"/>
      <c r="G18892" s="937" t="str">
        <f t="array" ref="G18892">xlookup(F18892,'Internal Staffing Calculator'!E:E,'Internal Staffing Calculator'!C:C,"")</f>
        <v/>
      </c>
      <c r="H18892" s="932" t="str">
        <f t="array" ref="H18892">if(F18892&lt;&gt;"", iferror(index('Internal Staffing Calculator'!B$8:B23500,match(F18892,'Internal Staffing Calculator'!E$8:E23500,0)), "Not In Budget"),"")</f>
        <v/>
      </c>
      <c r="I18892" s="184"/>
      <c r="J18892" s="184"/>
      <c r="K18892" s="184"/>
      <c r="L18892" s="183"/>
    </row>
    <row r="18893">
      <c r="A18893" s="454"/>
      <c r="B18893" s="927"/>
      <c r="C18893" s="580"/>
      <c r="D18893" s="939"/>
      <c r="E18893" s="940"/>
      <c r="F18893" s="941"/>
      <c r="G18893" s="937" t="str">
        <f t="array" ref="G18893">xlookup(F18893,'Internal Staffing Calculator'!E:E,'Internal Staffing Calculator'!C:C,"")</f>
        <v/>
      </c>
      <c r="H18893" s="932" t="str">
        <f t="array" ref="H18893">if(F18893&lt;&gt;"", iferror(index('Internal Staffing Calculator'!B$8:B23500,match(F18893,'Internal Staffing Calculator'!E$8:E23500,0)), "Not In Budget"),"")</f>
        <v/>
      </c>
      <c r="I18893" s="184"/>
      <c r="J18893" s="184"/>
      <c r="K18893" s="184"/>
      <c r="L18893" s="183"/>
    </row>
    <row r="18894">
      <c r="A18894" s="454"/>
      <c r="B18894" s="927"/>
      <c r="C18894" s="580"/>
      <c r="D18894" s="939"/>
      <c r="E18894" s="940"/>
      <c r="F18894" s="941"/>
      <c r="G18894" s="937" t="str">
        <f t="array" ref="G18894">xlookup(F18894,'Internal Staffing Calculator'!E:E,'Internal Staffing Calculator'!C:C,"")</f>
        <v/>
      </c>
      <c r="H18894" s="932" t="str">
        <f t="array" ref="H18894">if(F18894&lt;&gt;"", iferror(index('Internal Staffing Calculator'!B$8:B23500,match(F18894,'Internal Staffing Calculator'!E$8:E23500,0)), "Not In Budget"),"")</f>
        <v/>
      </c>
      <c r="I18894" s="184"/>
      <c r="J18894" s="184"/>
      <c r="K18894" s="184"/>
      <c r="L18894" s="183"/>
    </row>
    <row r="18895">
      <c r="A18895" s="454"/>
      <c r="B18895" s="927"/>
      <c r="C18895" s="580"/>
      <c r="D18895" s="939"/>
      <c r="E18895" s="940"/>
      <c r="F18895" s="941"/>
      <c r="G18895" s="937" t="str">
        <f t="array" ref="G18895">xlookup(F18895,'Internal Staffing Calculator'!E:E,'Internal Staffing Calculator'!C:C,"")</f>
        <v/>
      </c>
      <c r="H18895" s="932" t="str">
        <f t="array" ref="H18895">if(F18895&lt;&gt;"", iferror(index('Internal Staffing Calculator'!B$8:B23500,match(F18895,'Internal Staffing Calculator'!E$8:E23500,0)), "Not In Budget"),"")</f>
        <v/>
      </c>
      <c r="I18895" s="184"/>
      <c r="J18895" s="184"/>
      <c r="K18895" s="184"/>
      <c r="L18895" s="183"/>
    </row>
    <row r="18896">
      <c r="A18896" s="454"/>
      <c r="B18896" s="927"/>
      <c r="C18896" s="580"/>
      <c r="D18896" s="939"/>
      <c r="E18896" s="940"/>
      <c r="F18896" s="941"/>
      <c r="G18896" s="937" t="str">
        <f t="array" ref="G18896">xlookup(F18896,'Internal Staffing Calculator'!E:E,'Internal Staffing Calculator'!C:C,"")</f>
        <v/>
      </c>
      <c r="H18896" s="932" t="str">
        <f t="array" ref="H18896">if(F18896&lt;&gt;"", iferror(index('Internal Staffing Calculator'!B$8:B23500,match(F18896,'Internal Staffing Calculator'!E$8:E23500,0)), "Not In Budget"),"")</f>
        <v/>
      </c>
      <c r="I18896" s="184"/>
      <c r="J18896" s="184"/>
      <c r="K18896" s="184"/>
      <c r="L18896" s="183"/>
    </row>
    <row r="18897">
      <c r="A18897" s="454"/>
      <c r="B18897" s="927"/>
      <c r="C18897" s="580"/>
      <c r="D18897" s="939"/>
      <c r="E18897" s="940"/>
      <c r="F18897" s="941"/>
      <c r="G18897" s="937" t="str">
        <f t="array" ref="G18897">xlookup(F18897,'Internal Staffing Calculator'!E:E,'Internal Staffing Calculator'!C:C,"")</f>
        <v/>
      </c>
      <c r="H18897" s="932" t="str">
        <f t="array" ref="H18897">if(F18897&lt;&gt;"", iferror(index('Internal Staffing Calculator'!B$8:B23500,match(F18897,'Internal Staffing Calculator'!E$8:E23500,0)), "Not In Budget"),"")</f>
        <v/>
      </c>
      <c r="I18897" s="184"/>
      <c r="J18897" s="184"/>
      <c r="K18897" s="184"/>
      <c r="L18897" s="183"/>
    </row>
    <row r="18898">
      <c r="A18898" s="454"/>
      <c r="B18898" s="927"/>
      <c r="C18898" s="580"/>
      <c r="D18898" s="939"/>
      <c r="E18898" s="940"/>
      <c r="F18898" s="941"/>
      <c r="G18898" s="937" t="str">
        <f t="array" ref="G18898">xlookup(F18898,'Internal Staffing Calculator'!E:E,'Internal Staffing Calculator'!C:C,"")</f>
        <v/>
      </c>
      <c r="H18898" s="932" t="str">
        <f t="array" ref="H18898">if(F18898&lt;&gt;"", iferror(index('Internal Staffing Calculator'!B$8:B23500,match(F18898,'Internal Staffing Calculator'!E$8:E23500,0)), "Not In Budget"),"")</f>
        <v/>
      </c>
      <c r="I18898" s="184"/>
      <c r="J18898" s="184"/>
      <c r="K18898" s="184"/>
      <c r="L18898" s="183"/>
    </row>
    <row r="18899">
      <c r="A18899" s="454"/>
      <c r="B18899" s="927"/>
      <c r="C18899" s="580"/>
      <c r="D18899" s="939"/>
      <c r="E18899" s="940"/>
      <c r="F18899" s="941"/>
      <c r="G18899" s="937" t="str">
        <f t="array" ref="G18899">xlookup(F18899,'Internal Staffing Calculator'!E:E,'Internal Staffing Calculator'!C:C,"")</f>
        <v/>
      </c>
      <c r="H18899" s="932" t="str">
        <f t="array" ref="H18899">if(F18899&lt;&gt;"", iferror(index('Internal Staffing Calculator'!B$8:B23500,match(F18899,'Internal Staffing Calculator'!E$8:E23500,0)), "Not In Budget"),"")</f>
        <v/>
      </c>
      <c r="I18899" s="184"/>
      <c r="J18899" s="184"/>
      <c r="K18899" s="184"/>
      <c r="L18899" s="183"/>
    </row>
    <row r="18900">
      <c r="A18900" s="454"/>
      <c r="B18900" s="927"/>
      <c r="C18900" s="580"/>
      <c r="D18900" s="939"/>
      <c r="E18900" s="940"/>
      <c r="F18900" s="941"/>
      <c r="G18900" s="937" t="str">
        <f t="array" ref="G18900">xlookup(F18900,'Internal Staffing Calculator'!E:E,'Internal Staffing Calculator'!C:C,"")</f>
        <v/>
      </c>
      <c r="H18900" s="932" t="str">
        <f t="array" ref="H18900">if(F18900&lt;&gt;"", iferror(index('Internal Staffing Calculator'!B$8:B23500,match(F18900,'Internal Staffing Calculator'!E$8:E23500,0)), "Not In Budget"),"")</f>
        <v/>
      </c>
      <c r="I18900" s="184"/>
      <c r="J18900" s="184"/>
      <c r="K18900" s="184"/>
      <c r="L18900" s="183"/>
    </row>
    <row r="18901">
      <c r="A18901" s="454"/>
      <c r="B18901" s="927"/>
      <c r="C18901" s="580"/>
      <c r="D18901" s="939"/>
      <c r="E18901" s="940"/>
      <c r="F18901" s="941"/>
      <c r="G18901" s="937" t="str">
        <f t="array" ref="G18901">xlookup(F18901,'Internal Staffing Calculator'!E:E,'Internal Staffing Calculator'!C:C,"")</f>
        <v/>
      </c>
      <c r="H18901" s="932" t="str">
        <f t="array" ref="H18901">if(F18901&lt;&gt;"", iferror(index('Internal Staffing Calculator'!B$8:B23500,match(F18901,'Internal Staffing Calculator'!E$8:E23500,0)), "Not In Budget"),"")</f>
        <v/>
      </c>
      <c r="I18901" s="184"/>
      <c r="J18901" s="184"/>
      <c r="K18901" s="184"/>
      <c r="L18901" s="183"/>
    </row>
    <row r="18902">
      <c r="A18902" s="454"/>
      <c r="B18902" s="927"/>
      <c r="C18902" s="580"/>
      <c r="D18902" s="939"/>
      <c r="E18902" s="940"/>
      <c r="F18902" s="941"/>
      <c r="G18902" s="937" t="str">
        <f t="array" ref="G18902">xlookup(F18902,'Internal Staffing Calculator'!E:E,'Internal Staffing Calculator'!C:C,"")</f>
        <v/>
      </c>
      <c r="H18902" s="932" t="str">
        <f t="array" ref="H18902">if(F18902&lt;&gt;"", iferror(index('Internal Staffing Calculator'!B$8:B23500,match(F18902,'Internal Staffing Calculator'!E$8:E23500,0)), "Not In Budget"),"")</f>
        <v/>
      </c>
      <c r="I18902" s="184"/>
      <c r="J18902" s="184"/>
      <c r="K18902" s="184"/>
      <c r="L18902" s="183"/>
    </row>
    <row r="18903">
      <c r="A18903" s="454"/>
      <c r="B18903" s="927"/>
      <c r="C18903" s="580"/>
      <c r="D18903" s="939"/>
      <c r="E18903" s="940"/>
      <c r="F18903" s="941"/>
      <c r="G18903" s="937" t="str">
        <f t="array" ref="G18903">xlookup(F18903,'Internal Staffing Calculator'!E:E,'Internal Staffing Calculator'!C:C,"")</f>
        <v/>
      </c>
      <c r="H18903" s="932" t="str">
        <f t="array" ref="H18903">if(F18903&lt;&gt;"", iferror(index('Internal Staffing Calculator'!B$8:B23500,match(F18903,'Internal Staffing Calculator'!E$8:E23500,0)), "Not In Budget"),"")</f>
        <v/>
      </c>
      <c r="I18903" s="184"/>
      <c r="J18903" s="184"/>
      <c r="K18903" s="184"/>
      <c r="L18903" s="183"/>
    </row>
    <row r="18904">
      <c r="A18904" s="454"/>
      <c r="B18904" s="927"/>
      <c r="C18904" s="580"/>
      <c r="D18904" s="939"/>
      <c r="E18904" s="940"/>
      <c r="F18904" s="941"/>
      <c r="G18904" s="937" t="str">
        <f t="array" ref="G18904">xlookup(F18904,'Internal Staffing Calculator'!E:E,'Internal Staffing Calculator'!C:C,"")</f>
        <v/>
      </c>
      <c r="H18904" s="932" t="str">
        <f t="array" ref="H18904">if(F18904&lt;&gt;"", iferror(index('Internal Staffing Calculator'!B$8:B23500,match(F18904,'Internal Staffing Calculator'!E$8:E23500,0)), "Not In Budget"),"")</f>
        <v/>
      </c>
      <c r="I18904" s="184"/>
      <c r="J18904" s="184"/>
      <c r="K18904" s="184"/>
      <c r="L18904" s="183"/>
    </row>
    <row r="18905">
      <c r="A18905" s="454"/>
      <c r="B18905" s="927"/>
      <c r="C18905" s="580"/>
      <c r="D18905" s="939"/>
      <c r="E18905" s="940"/>
      <c r="F18905" s="941"/>
      <c r="G18905" s="937" t="str">
        <f t="array" ref="G18905">xlookup(F18905,'Internal Staffing Calculator'!E:E,'Internal Staffing Calculator'!C:C,"")</f>
        <v/>
      </c>
      <c r="H18905" s="932" t="str">
        <f t="array" ref="H18905">if(F18905&lt;&gt;"", iferror(index('Internal Staffing Calculator'!B$8:B23500,match(F18905,'Internal Staffing Calculator'!E$8:E23500,0)), "Not In Budget"),"")</f>
        <v/>
      </c>
      <c r="I18905" s="184"/>
      <c r="J18905" s="184"/>
      <c r="K18905" s="184"/>
      <c r="L18905" s="183"/>
    </row>
    <row r="18906">
      <c r="A18906" s="454"/>
      <c r="B18906" s="927"/>
      <c r="C18906" s="580"/>
      <c r="D18906" s="939"/>
      <c r="E18906" s="940"/>
      <c r="F18906" s="941"/>
      <c r="G18906" s="937" t="str">
        <f t="array" ref="G18906">xlookup(F18906,'Internal Staffing Calculator'!E:E,'Internal Staffing Calculator'!C:C,"")</f>
        <v/>
      </c>
      <c r="H18906" s="932" t="str">
        <f t="array" ref="H18906">if(F18906&lt;&gt;"", iferror(index('Internal Staffing Calculator'!B$8:B23500,match(F18906,'Internal Staffing Calculator'!E$8:E23500,0)), "Not In Budget"),"")</f>
        <v/>
      </c>
      <c r="I18906" s="184"/>
      <c r="J18906" s="184"/>
      <c r="K18906" s="184"/>
      <c r="L18906" s="183"/>
    </row>
    <row r="18907">
      <c r="A18907" s="454"/>
      <c r="B18907" s="927"/>
      <c r="C18907" s="580"/>
      <c r="D18907" s="939"/>
      <c r="E18907" s="940"/>
      <c r="F18907" s="941"/>
      <c r="G18907" s="937" t="str">
        <f t="array" ref="G18907">xlookup(F18907,'Internal Staffing Calculator'!E:E,'Internal Staffing Calculator'!C:C,"")</f>
        <v/>
      </c>
      <c r="H18907" s="932" t="str">
        <f t="array" ref="H18907">if(F18907&lt;&gt;"", iferror(index('Internal Staffing Calculator'!B$8:B23500,match(F18907,'Internal Staffing Calculator'!E$8:E23500,0)), "Not In Budget"),"")</f>
        <v/>
      </c>
      <c r="I18907" s="184"/>
      <c r="J18907" s="184"/>
      <c r="K18907" s="184"/>
      <c r="L18907" s="183"/>
    </row>
    <row r="18908">
      <c r="A18908" s="454"/>
      <c r="B18908" s="927"/>
      <c r="C18908" s="580"/>
      <c r="D18908" s="939"/>
      <c r="E18908" s="940"/>
      <c r="F18908" s="941"/>
      <c r="G18908" s="937" t="str">
        <f t="array" ref="G18908">xlookup(F18908,'Internal Staffing Calculator'!E:E,'Internal Staffing Calculator'!C:C,"")</f>
        <v/>
      </c>
      <c r="H18908" s="932" t="str">
        <f t="array" ref="H18908">if(F18908&lt;&gt;"", iferror(index('Internal Staffing Calculator'!B$8:B23500,match(F18908,'Internal Staffing Calculator'!E$8:E23500,0)), "Not In Budget"),"")</f>
        <v/>
      </c>
      <c r="I18908" s="184"/>
      <c r="J18908" s="184"/>
      <c r="K18908" s="184"/>
      <c r="L18908" s="183"/>
    </row>
    <row r="18909">
      <c r="A18909" s="454"/>
      <c r="B18909" s="927"/>
      <c r="C18909" s="580"/>
      <c r="D18909" s="939"/>
      <c r="E18909" s="940"/>
      <c r="F18909" s="941"/>
      <c r="G18909" s="937" t="str">
        <f t="array" ref="G18909">xlookup(F18909,'Internal Staffing Calculator'!E:E,'Internal Staffing Calculator'!C:C,"")</f>
        <v/>
      </c>
      <c r="H18909" s="932" t="str">
        <f t="array" ref="H18909">if(F18909&lt;&gt;"", iferror(index('Internal Staffing Calculator'!B$8:B23500,match(F18909,'Internal Staffing Calculator'!E$8:E23500,0)), "Not In Budget"),"")</f>
        <v/>
      </c>
      <c r="I18909" s="184"/>
      <c r="J18909" s="184"/>
      <c r="K18909" s="184"/>
      <c r="L18909" s="183"/>
    </row>
    <row r="18910">
      <c r="A18910" s="454"/>
      <c r="B18910" s="927"/>
      <c r="C18910" s="580"/>
      <c r="D18910" s="939"/>
      <c r="E18910" s="940"/>
      <c r="F18910" s="941"/>
      <c r="G18910" s="937" t="str">
        <f t="array" ref="G18910">xlookup(F18910,'Internal Staffing Calculator'!E:E,'Internal Staffing Calculator'!C:C,"")</f>
        <v/>
      </c>
      <c r="H18910" s="932" t="str">
        <f t="array" ref="H18910">if(F18910&lt;&gt;"", iferror(index('Internal Staffing Calculator'!B$8:B23500,match(F18910,'Internal Staffing Calculator'!E$8:E23500,0)), "Not In Budget"),"")</f>
        <v/>
      </c>
      <c r="I18910" s="184"/>
      <c r="J18910" s="184"/>
      <c r="K18910" s="184"/>
      <c r="L18910" s="183"/>
    </row>
    <row r="18911">
      <c r="A18911" s="454"/>
      <c r="B18911" s="927"/>
      <c r="C18911" s="580"/>
      <c r="D18911" s="939"/>
      <c r="E18911" s="940"/>
      <c r="F18911" s="941"/>
      <c r="G18911" s="937" t="str">
        <f t="array" ref="G18911">xlookup(F18911,'Internal Staffing Calculator'!E:E,'Internal Staffing Calculator'!C:C,"")</f>
        <v/>
      </c>
      <c r="H18911" s="932" t="str">
        <f t="array" ref="H18911">if(F18911&lt;&gt;"", iferror(index('Internal Staffing Calculator'!B$8:B23500,match(F18911,'Internal Staffing Calculator'!E$8:E23500,0)), "Not In Budget"),"")</f>
        <v/>
      </c>
      <c r="I18911" s="184"/>
      <c r="J18911" s="184"/>
      <c r="K18911" s="184"/>
      <c r="L18911" s="183"/>
    </row>
    <row r="18912">
      <c r="A18912" s="454"/>
      <c r="B18912" s="927"/>
      <c r="C18912" s="580"/>
      <c r="D18912" s="939"/>
      <c r="E18912" s="940"/>
      <c r="F18912" s="941"/>
      <c r="G18912" s="937" t="str">
        <f t="array" ref="G18912">xlookup(F18912,'Internal Staffing Calculator'!E:E,'Internal Staffing Calculator'!C:C,"")</f>
        <v/>
      </c>
      <c r="H18912" s="932" t="str">
        <f t="array" ref="H18912">if(F18912&lt;&gt;"", iferror(index('Internal Staffing Calculator'!B$8:B23500,match(F18912,'Internal Staffing Calculator'!E$8:E23500,0)), "Not In Budget"),"")</f>
        <v/>
      </c>
      <c r="I18912" s="184"/>
      <c r="J18912" s="184"/>
      <c r="K18912" s="184"/>
      <c r="L18912" s="183"/>
    </row>
    <row r="18913">
      <c r="A18913" s="454"/>
      <c r="B18913" s="927"/>
      <c r="C18913" s="580"/>
      <c r="D18913" s="939"/>
      <c r="E18913" s="940"/>
      <c r="F18913" s="941"/>
      <c r="G18913" s="937" t="str">
        <f t="array" ref="G18913">xlookup(F18913,'Internal Staffing Calculator'!E:E,'Internal Staffing Calculator'!C:C,"")</f>
        <v/>
      </c>
      <c r="H18913" s="932" t="str">
        <f t="array" ref="H18913">if(F18913&lt;&gt;"", iferror(index('Internal Staffing Calculator'!B$8:B23500,match(F18913,'Internal Staffing Calculator'!E$8:E23500,0)), "Not In Budget"),"")</f>
        <v/>
      </c>
      <c r="I18913" s="184"/>
      <c r="J18913" s="184"/>
      <c r="K18913" s="184"/>
      <c r="L18913" s="183"/>
    </row>
    <row r="18914">
      <c r="A18914" s="454"/>
      <c r="B18914" s="927"/>
      <c r="C18914" s="580"/>
      <c r="D18914" s="939"/>
      <c r="E18914" s="940"/>
      <c r="F18914" s="941"/>
      <c r="G18914" s="937" t="str">
        <f t="array" ref="G18914">xlookup(F18914,'Internal Staffing Calculator'!E:E,'Internal Staffing Calculator'!C:C,"")</f>
        <v/>
      </c>
      <c r="H18914" s="932" t="str">
        <f t="array" ref="H18914">if(F18914&lt;&gt;"", iferror(index('Internal Staffing Calculator'!B$8:B23500,match(F18914,'Internal Staffing Calculator'!E$8:E23500,0)), "Not In Budget"),"")</f>
        <v/>
      </c>
      <c r="I18914" s="184"/>
      <c r="J18914" s="184"/>
      <c r="K18914" s="184"/>
      <c r="L18914" s="183"/>
    </row>
    <row r="18915">
      <c r="A18915" s="454"/>
      <c r="B18915" s="927"/>
      <c r="C18915" s="580"/>
      <c r="D18915" s="939"/>
      <c r="E18915" s="940"/>
      <c r="F18915" s="941"/>
      <c r="G18915" s="937" t="str">
        <f t="array" ref="G18915">xlookup(F18915,'Internal Staffing Calculator'!E:E,'Internal Staffing Calculator'!C:C,"")</f>
        <v/>
      </c>
      <c r="H18915" s="932" t="str">
        <f t="array" ref="H18915">if(F18915&lt;&gt;"", iferror(index('Internal Staffing Calculator'!B$8:B23500,match(F18915,'Internal Staffing Calculator'!E$8:E23500,0)), "Not In Budget"),"")</f>
        <v/>
      </c>
      <c r="I18915" s="184"/>
      <c r="J18915" s="184"/>
      <c r="K18915" s="184"/>
      <c r="L18915" s="183"/>
    </row>
    <row r="18916">
      <c r="A18916" s="454"/>
      <c r="B18916" s="927"/>
      <c r="C18916" s="580"/>
      <c r="D18916" s="939"/>
      <c r="E18916" s="940"/>
      <c r="F18916" s="941"/>
      <c r="G18916" s="937" t="str">
        <f t="array" ref="G18916">xlookup(F18916,'Internal Staffing Calculator'!E:E,'Internal Staffing Calculator'!C:C,"")</f>
        <v/>
      </c>
      <c r="H18916" s="932" t="str">
        <f t="array" ref="H18916">if(F18916&lt;&gt;"", iferror(index('Internal Staffing Calculator'!B$8:B23500,match(F18916,'Internal Staffing Calculator'!E$8:E23500,0)), "Not In Budget"),"")</f>
        <v/>
      </c>
      <c r="I18916" s="184"/>
      <c r="J18916" s="184"/>
      <c r="K18916" s="184"/>
      <c r="L18916" s="183"/>
    </row>
    <row r="18917">
      <c r="A18917" s="454"/>
      <c r="B18917" s="927"/>
      <c r="C18917" s="580"/>
      <c r="D18917" s="939"/>
      <c r="E18917" s="940"/>
      <c r="F18917" s="941"/>
      <c r="G18917" s="937" t="str">
        <f t="array" ref="G18917">xlookup(F18917,'Internal Staffing Calculator'!E:E,'Internal Staffing Calculator'!C:C,"")</f>
        <v/>
      </c>
      <c r="H18917" s="932" t="str">
        <f t="array" ref="H18917">if(F18917&lt;&gt;"", iferror(index('Internal Staffing Calculator'!B$8:B23500,match(F18917,'Internal Staffing Calculator'!E$8:E23500,0)), "Not In Budget"),"")</f>
        <v/>
      </c>
      <c r="I18917" s="184"/>
      <c r="J18917" s="184"/>
      <c r="K18917" s="184"/>
      <c r="L18917" s="183"/>
    </row>
    <row r="18918">
      <c r="A18918" s="454"/>
      <c r="B18918" s="927"/>
      <c r="C18918" s="580"/>
      <c r="D18918" s="939"/>
      <c r="E18918" s="940"/>
      <c r="F18918" s="941"/>
      <c r="G18918" s="937" t="str">
        <f t="array" ref="G18918">xlookup(F18918,'Internal Staffing Calculator'!E:E,'Internal Staffing Calculator'!C:C,"")</f>
        <v/>
      </c>
      <c r="H18918" s="932" t="str">
        <f t="array" ref="H18918">if(F18918&lt;&gt;"", iferror(index('Internal Staffing Calculator'!B$8:B23500,match(F18918,'Internal Staffing Calculator'!E$8:E23500,0)), "Not In Budget"),"")</f>
        <v/>
      </c>
      <c r="I18918" s="184"/>
      <c r="J18918" s="184"/>
      <c r="K18918" s="184"/>
      <c r="L18918" s="183"/>
    </row>
    <row r="18919">
      <c r="A18919" s="454"/>
      <c r="B18919" s="927"/>
      <c r="C18919" s="580"/>
      <c r="D18919" s="939"/>
      <c r="E18919" s="940"/>
      <c r="F18919" s="941"/>
      <c r="G18919" s="937" t="str">
        <f t="array" ref="G18919">xlookup(F18919,'Internal Staffing Calculator'!E:E,'Internal Staffing Calculator'!C:C,"")</f>
        <v/>
      </c>
      <c r="H18919" s="932" t="str">
        <f t="array" ref="H18919">if(F18919&lt;&gt;"", iferror(index('Internal Staffing Calculator'!B$8:B23500,match(F18919,'Internal Staffing Calculator'!E$8:E23500,0)), "Not In Budget"),"")</f>
        <v/>
      </c>
      <c r="I18919" s="184"/>
      <c r="J18919" s="184"/>
      <c r="K18919" s="184"/>
      <c r="L18919" s="183"/>
    </row>
    <row r="18920">
      <c r="A18920" s="454"/>
      <c r="B18920" s="927"/>
      <c r="C18920" s="580"/>
      <c r="D18920" s="939"/>
      <c r="E18920" s="940"/>
      <c r="F18920" s="941"/>
      <c r="G18920" s="937" t="str">
        <f t="array" ref="G18920">xlookup(F18920,'Internal Staffing Calculator'!E:E,'Internal Staffing Calculator'!C:C,"")</f>
        <v/>
      </c>
      <c r="H18920" s="932" t="str">
        <f t="array" ref="H18920">if(F18920&lt;&gt;"", iferror(index('Internal Staffing Calculator'!B$8:B23500,match(F18920,'Internal Staffing Calculator'!E$8:E23500,0)), "Not In Budget"),"")</f>
        <v/>
      </c>
      <c r="I18920" s="184"/>
      <c r="J18920" s="184"/>
      <c r="K18920" s="184"/>
      <c r="L18920" s="183"/>
    </row>
    <row r="18921">
      <c r="A18921" s="454"/>
      <c r="B18921" s="927"/>
      <c r="C18921" s="580"/>
      <c r="D18921" s="939"/>
      <c r="E18921" s="940"/>
      <c r="F18921" s="941"/>
      <c r="G18921" s="937" t="str">
        <f t="array" ref="G18921">xlookup(F18921,'Internal Staffing Calculator'!E:E,'Internal Staffing Calculator'!C:C,"")</f>
        <v/>
      </c>
      <c r="H18921" s="932" t="str">
        <f t="array" ref="H18921">if(F18921&lt;&gt;"", iferror(index('Internal Staffing Calculator'!B$8:B23500,match(F18921,'Internal Staffing Calculator'!E$8:E23500,0)), "Not In Budget"),"")</f>
        <v/>
      </c>
      <c r="I18921" s="184"/>
      <c r="J18921" s="184"/>
      <c r="K18921" s="184"/>
      <c r="L18921" s="183"/>
    </row>
    <row r="18922">
      <c r="A18922" s="454"/>
      <c r="B18922" s="927"/>
      <c r="C18922" s="580"/>
      <c r="D18922" s="939"/>
      <c r="E18922" s="940"/>
      <c r="F18922" s="941"/>
      <c r="G18922" s="937" t="str">
        <f t="array" ref="G18922">xlookup(F18922,'Internal Staffing Calculator'!E:E,'Internal Staffing Calculator'!C:C,"")</f>
        <v/>
      </c>
      <c r="H18922" s="932" t="str">
        <f t="array" ref="H18922">if(F18922&lt;&gt;"", iferror(index('Internal Staffing Calculator'!B$8:B23500,match(F18922,'Internal Staffing Calculator'!E$8:E23500,0)), "Not In Budget"),"")</f>
        <v/>
      </c>
      <c r="I18922" s="184"/>
      <c r="J18922" s="184"/>
      <c r="K18922" s="184"/>
      <c r="L18922" s="183"/>
    </row>
    <row r="18923">
      <c r="A18923" s="454"/>
      <c r="B18923" s="927"/>
      <c r="C18923" s="580"/>
      <c r="D18923" s="939"/>
      <c r="E18923" s="940"/>
      <c r="F18923" s="941"/>
      <c r="G18923" s="937" t="str">
        <f t="array" ref="G18923">xlookup(F18923,'Internal Staffing Calculator'!E:E,'Internal Staffing Calculator'!C:C,"")</f>
        <v/>
      </c>
      <c r="H18923" s="932" t="str">
        <f t="array" ref="H18923">if(F18923&lt;&gt;"", iferror(index('Internal Staffing Calculator'!B$8:B23500,match(F18923,'Internal Staffing Calculator'!E$8:E23500,0)), "Not In Budget"),"")</f>
        <v/>
      </c>
      <c r="I18923" s="184"/>
      <c r="J18923" s="184"/>
      <c r="K18923" s="184"/>
      <c r="L18923" s="183"/>
    </row>
    <row r="18924">
      <c r="A18924" s="454"/>
      <c r="B18924" s="927"/>
      <c r="C18924" s="580"/>
      <c r="D18924" s="939"/>
      <c r="E18924" s="940"/>
      <c r="F18924" s="941"/>
      <c r="G18924" s="937" t="str">
        <f t="array" ref="G18924">xlookup(F18924,'Internal Staffing Calculator'!E:E,'Internal Staffing Calculator'!C:C,"")</f>
        <v/>
      </c>
      <c r="H18924" s="932" t="str">
        <f t="array" ref="H18924">if(F18924&lt;&gt;"", iferror(index('Internal Staffing Calculator'!B$8:B23500,match(F18924,'Internal Staffing Calculator'!E$8:E23500,0)), "Not In Budget"),"")</f>
        <v/>
      </c>
      <c r="I18924" s="184"/>
      <c r="J18924" s="184"/>
      <c r="K18924" s="184"/>
      <c r="L18924" s="183"/>
    </row>
    <row r="18925">
      <c r="A18925" s="454"/>
      <c r="B18925" s="927"/>
      <c r="C18925" s="580"/>
      <c r="D18925" s="939"/>
      <c r="E18925" s="940"/>
      <c r="F18925" s="941"/>
      <c r="G18925" s="937" t="str">
        <f t="array" ref="G18925">xlookup(F18925,'Internal Staffing Calculator'!E:E,'Internal Staffing Calculator'!C:C,"")</f>
        <v/>
      </c>
      <c r="H18925" s="932" t="str">
        <f t="array" ref="H18925">if(F18925&lt;&gt;"", iferror(index('Internal Staffing Calculator'!B$8:B23500,match(F18925,'Internal Staffing Calculator'!E$8:E23500,0)), "Not In Budget"),"")</f>
        <v/>
      </c>
      <c r="I18925" s="184"/>
      <c r="J18925" s="184"/>
      <c r="K18925" s="184"/>
      <c r="L18925" s="183"/>
    </row>
    <row r="18926">
      <c r="A18926" s="454"/>
      <c r="B18926" s="927"/>
      <c r="C18926" s="580"/>
      <c r="D18926" s="939"/>
      <c r="E18926" s="940"/>
      <c r="F18926" s="941"/>
      <c r="G18926" s="937" t="str">
        <f t="array" ref="G18926">xlookup(F18926,'Internal Staffing Calculator'!E:E,'Internal Staffing Calculator'!C:C,"")</f>
        <v/>
      </c>
      <c r="H18926" s="932" t="str">
        <f t="array" ref="H18926">if(F18926&lt;&gt;"", iferror(index('Internal Staffing Calculator'!B$8:B23500,match(F18926,'Internal Staffing Calculator'!E$8:E23500,0)), "Not In Budget"),"")</f>
        <v/>
      </c>
      <c r="I18926" s="184"/>
      <c r="J18926" s="184"/>
      <c r="K18926" s="184"/>
      <c r="L18926" s="183"/>
    </row>
    <row r="18927">
      <c r="A18927" s="454"/>
      <c r="B18927" s="927"/>
      <c r="C18927" s="580"/>
      <c r="D18927" s="939"/>
      <c r="E18927" s="940"/>
      <c r="F18927" s="941"/>
      <c r="G18927" s="937" t="str">
        <f t="array" ref="G18927">xlookup(F18927,'Internal Staffing Calculator'!E:E,'Internal Staffing Calculator'!C:C,"")</f>
        <v/>
      </c>
      <c r="H18927" s="932" t="str">
        <f t="array" ref="H18927">if(F18927&lt;&gt;"", iferror(index('Internal Staffing Calculator'!B$8:B23500,match(F18927,'Internal Staffing Calculator'!E$8:E23500,0)), "Not In Budget"),"")</f>
        <v/>
      </c>
      <c r="I18927" s="184"/>
      <c r="J18927" s="184"/>
      <c r="K18927" s="184"/>
      <c r="L18927" s="183"/>
    </row>
    <row r="18928">
      <c r="A18928" s="454"/>
      <c r="B18928" s="927"/>
      <c r="C18928" s="580"/>
      <c r="D18928" s="939"/>
      <c r="E18928" s="940"/>
      <c r="F18928" s="941"/>
      <c r="G18928" s="937" t="str">
        <f t="array" ref="G18928">xlookup(F18928,'Internal Staffing Calculator'!E:E,'Internal Staffing Calculator'!C:C,"")</f>
        <v/>
      </c>
      <c r="H18928" s="932" t="str">
        <f t="array" ref="H18928">if(F18928&lt;&gt;"", iferror(index('Internal Staffing Calculator'!B$8:B23500,match(F18928,'Internal Staffing Calculator'!E$8:E23500,0)), "Not In Budget"),"")</f>
        <v/>
      </c>
      <c r="I18928" s="184"/>
      <c r="J18928" s="184"/>
      <c r="K18928" s="184"/>
      <c r="L18928" s="183"/>
    </row>
    <row r="18929">
      <c r="A18929" s="454"/>
      <c r="B18929" s="927"/>
      <c r="C18929" s="580"/>
      <c r="D18929" s="939"/>
      <c r="E18929" s="940"/>
      <c r="F18929" s="941"/>
      <c r="G18929" s="937" t="str">
        <f t="array" ref="G18929">xlookup(F18929,'Internal Staffing Calculator'!E:E,'Internal Staffing Calculator'!C:C,"")</f>
        <v/>
      </c>
      <c r="H18929" s="932" t="str">
        <f t="array" ref="H18929">if(F18929&lt;&gt;"", iferror(index('Internal Staffing Calculator'!B$8:B23500,match(F18929,'Internal Staffing Calculator'!E$8:E23500,0)), "Not In Budget"),"")</f>
        <v/>
      </c>
      <c r="I18929" s="184"/>
      <c r="J18929" s="184"/>
      <c r="K18929" s="184"/>
      <c r="L18929" s="183"/>
    </row>
    <row r="18930">
      <c r="A18930" s="454"/>
      <c r="B18930" s="927"/>
      <c r="C18930" s="580"/>
      <c r="D18930" s="939"/>
      <c r="E18930" s="940"/>
      <c r="F18930" s="941"/>
      <c r="G18930" s="937" t="str">
        <f t="array" ref="G18930">xlookup(F18930,'Internal Staffing Calculator'!E:E,'Internal Staffing Calculator'!C:C,"")</f>
        <v/>
      </c>
      <c r="H18930" s="932" t="str">
        <f t="array" ref="H18930">if(F18930&lt;&gt;"", iferror(index('Internal Staffing Calculator'!B$8:B23500,match(F18930,'Internal Staffing Calculator'!E$8:E23500,0)), "Not In Budget"),"")</f>
        <v/>
      </c>
      <c r="I18930" s="184"/>
      <c r="J18930" s="184"/>
      <c r="K18930" s="184"/>
      <c r="L18930" s="183"/>
    </row>
    <row r="18931">
      <c r="A18931" s="454"/>
      <c r="B18931" s="927"/>
      <c r="C18931" s="580"/>
      <c r="D18931" s="939"/>
      <c r="E18931" s="940"/>
      <c r="F18931" s="941"/>
      <c r="G18931" s="937" t="str">
        <f t="array" ref="G18931">xlookup(F18931,'Internal Staffing Calculator'!E:E,'Internal Staffing Calculator'!C:C,"")</f>
        <v/>
      </c>
      <c r="H18931" s="932" t="str">
        <f t="array" ref="H18931">if(F18931&lt;&gt;"", iferror(index('Internal Staffing Calculator'!B$8:B23500,match(F18931,'Internal Staffing Calculator'!E$8:E23500,0)), "Not In Budget"),"")</f>
        <v/>
      </c>
      <c r="I18931" s="184"/>
      <c r="J18931" s="184"/>
      <c r="K18931" s="184"/>
      <c r="L18931" s="183"/>
    </row>
    <row r="18932">
      <c r="A18932" s="454"/>
      <c r="B18932" s="927"/>
      <c r="C18932" s="580"/>
      <c r="D18932" s="939"/>
      <c r="E18932" s="940"/>
      <c r="F18932" s="941"/>
      <c r="G18932" s="937" t="str">
        <f t="array" ref="G18932">xlookup(F18932,'Internal Staffing Calculator'!E:E,'Internal Staffing Calculator'!C:C,"")</f>
        <v/>
      </c>
      <c r="H18932" s="932" t="str">
        <f t="array" ref="H18932">if(F18932&lt;&gt;"", iferror(index('Internal Staffing Calculator'!B$8:B23500,match(F18932,'Internal Staffing Calculator'!E$8:E23500,0)), "Not In Budget"),"")</f>
        <v/>
      </c>
      <c r="I18932" s="184"/>
      <c r="J18932" s="184"/>
      <c r="K18932" s="184"/>
      <c r="L18932" s="183"/>
    </row>
    <row r="18933">
      <c r="A18933" s="454"/>
      <c r="B18933" s="927"/>
      <c r="C18933" s="580"/>
      <c r="D18933" s="939"/>
      <c r="E18933" s="940"/>
      <c r="F18933" s="941"/>
      <c r="G18933" s="937" t="str">
        <f t="array" ref="G18933">xlookup(F18933,'Internal Staffing Calculator'!E:E,'Internal Staffing Calculator'!C:C,"")</f>
        <v/>
      </c>
      <c r="H18933" s="932" t="str">
        <f t="array" ref="H18933">if(F18933&lt;&gt;"", iferror(index('Internal Staffing Calculator'!B$8:B23500,match(F18933,'Internal Staffing Calculator'!E$8:E23500,0)), "Not In Budget"),"")</f>
        <v/>
      </c>
      <c r="I18933" s="184"/>
      <c r="J18933" s="184"/>
      <c r="K18933" s="184"/>
      <c r="L18933" s="183"/>
    </row>
    <row r="18934">
      <c r="A18934" s="454"/>
      <c r="B18934" s="927"/>
      <c r="C18934" s="580"/>
      <c r="D18934" s="939"/>
      <c r="E18934" s="940"/>
      <c r="F18934" s="941"/>
      <c r="G18934" s="937" t="str">
        <f t="array" ref="G18934">xlookup(F18934,'Internal Staffing Calculator'!E:E,'Internal Staffing Calculator'!C:C,"")</f>
        <v/>
      </c>
      <c r="H18934" s="932" t="str">
        <f t="array" ref="H18934">if(F18934&lt;&gt;"", iferror(index('Internal Staffing Calculator'!B$8:B23500,match(F18934,'Internal Staffing Calculator'!E$8:E23500,0)), "Not In Budget"),"")</f>
        <v/>
      </c>
      <c r="I18934" s="184"/>
      <c r="J18934" s="184"/>
      <c r="K18934" s="184"/>
      <c r="L18934" s="183"/>
    </row>
    <row r="18935">
      <c r="A18935" s="454"/>
      <c r="B18935" s="927"/>
      <c r="C18935" s="580"/>
      <c r="D18935" s="939"/>
      <c r="E18935" s="940"/>
      <c r="F18935" s="941"/>
      <c r="G18935" s="937" t="str">
        <f t="array" ref="G18935">xlookup(F18935,'Internal Staffing Calculator'!E:E,'Internal Staffing Calculator'!C:C,"")</f>
        <v/>
      </c>
      <c r="H18935" s="932" t="str">
        <f t="array" ref="H18935">if(F18935&lt;&gt;"", iferror(index('Internal Staffing Calculator'!B$8:B23500,match(F18935,'Internal Staffing Calculator'!E$8:E23500,0)), "Not In Budget"),"")</f>
        <v/>
      </c>
      <c r="I18935" s="184"/>
      <c r="J18935" s="184"/>
      <c r="K18935" s="184"/>
      <c r="L18935" s="183"/>
    </row>
    <row r="18936">
      <c r="A18936" s="454"/>
      <c r="B18936" s="927"/>
      <c r="C18936" s="580"/>
      <c r="D18936" s="939"/>
      <c r="E18936" s="940"/>
      <c r="F18936" s="941"/>
      <c r="G18936" s="937" t="str">
        <f t="array" ref="G18936">xlookup(F18936,'Internal Staffing Calculator'!E:E,'Internal Staffing Calculator'!C:C,"")</f>
        <v/>
      </c>
      <c r="H18936" s="932" t="str">
        <f t="array" ref="H18936">if(F18936&lt;&gt;"", iferror(index('Internal Staffing Calculator'!B$8:B23500,match(F18936,'Internal Staffing Calculator'!E$8:E23500,0)), "Not In Budget"),"")</f>
        <v/>
      </c>
      <c r="I18936" s="184"/>
      <c r="J18936" s="184"/>
      <c r="K18936" s="184"/>
      <c r="L18936" s="183"/>
    </row>
    <row r="18937">
      <c r="A18937" s="454"/>
      <c r="B18937" s="927"/>
      <c r="C18937" s="580"/>
      <c r="D18937" s="939"/>
      <c r="E18937" s="940"/>
      <c r="F18937" s="941"/>
      <c r="G18937" s="937" t="str">
        <f t="array" ref="G18937">xlookup(F18937,'Internal Staffing Calculator'!E:E,'Internal Staffing Calculator'!C:C,"")</f>
        <v/>
      </c>
      <c r="H18937" s="932" t="str">
        <f t="array" ref="H18937">if(F18937&lt;&gt;"", iferror(index('Internal Staffing Calculator'!B$8:B23500,match(F18937,'Internal Staffing Calculator'!E$8:E23500,0)), "Not In Budget"),"")</f>
        <v/>
      </c>
      <c r="I18937" s="184"/>
      <c r="J18937" s="184"/>
      <c r="K18937" s="184"/>
      <c r="L18937" s="183"/>
    </row>
    <row r="18938">
      <c r="A18938" s="454"/>
      <c r="B18938" s="927"/>
      <c r="C18938" s="580"/>
      <c r="D18938" s="939"/>
      <c r="E18938" s="940"/>
      <c r="F18938" s="941"/>
      <c r="G18938" s="937" t="str">
        <f t="array" ref="G18938">xlookup(F18938,'Internal Staffing Calculator'!E:E,'Internal Staffing Calculator'!C:C,"")</f>
        <v/>
      </c>
      <c r="H18938" s="932" t="str">
        <f t="array" ref="H18938">if(F18938&lt;&gt;"", iferror(index('Internal Staffing Calculator'!B$8:B23500,match(F18938,'Internal Staffing Calculator'!E$8:E23500,0)), "Not In Budget"),"")</f>
        <v/>
      </c>
      <c r="I18938" s="184"/>
      <c r="J18938" s="184"/>
      <c r="K18938" s="184"/>
      <c r="L18938" s="183"/>
    </row>
    <row r="18939">
      <c r="A18939" s="454"/>
      <c r="B18939" s="927"/>
      <c r="C18939" s="580"/>
      <c r="D18939" s="939"/>
      <c r="E18939" s="940"/>
      <c r="F18939" s="941"/>
      <c r="G18939" s="937" t="str">
        <f t="array" ref="G18939">xlookup(F18939,'Internal Staffing Calculator'!E:E,'Internal Staffing Calculator'!C:C,"")</f>
        <v/>
      </c>
      <c r="H18939" s="932" t="str">
        <f t="array" ref="H18939">if(F18939&lt;&gt;"", iferror(index('Internal Staffing Calculator'!B$8:B23500,match(F18939,'Internal Staffing Calculator'!E$8:E23500,0)), "Not In Budget"),"")</f>
        <v/>
      </c>
      <c r="I18939" s="184"/>
      <c r="J18939" s="184"/>
      <c r="K18939" s="184"/>
      <c r="L18939" s="183"/>
    </row>
    <row r="18940">
      <c r="A18940" s="454"/>
      <c r="B18940" s="927"/>
      <c r="C18940" s="580"/>
      <c r="D18940" s="939"/>
      <c r="E18940" s="940"/>
      <c r="F18940" s="941"/>
      <c r="G18940" s="937" t="str">
        <f t="array" ref="G18940">xlookup(F18940,'Internal Staffing Calculator'!E:E,'Internal Staffing Calculator'!C:C,"")</f>
        <v/>
      </c>
      <c r="H18940" s="932" t="str">
        <f t="array" ref="H18940">if(F18940&lt;&gt;"", iferror(index('Internal Staffing Calculator'!B$8:B23500,match(F18940,'Internal Staffing Calculator'!E$8:E23500,0)), "Not In Budget"),"")</f>
        <v/>
      </c>
      <c r="I18940" s="184"/>
      <c r="J18940" s="184"/>
      <c r="K18940" s="184"/>
      <c r="L18940" s="183"/>
    </row>
    <row r="18941">
      <c r="A18941" s="454"/>
      <c r="B18941" s="927"/>
      <c r="C18941" s="580"/>
      <c r="D18941" s="939"/>
      <c r="E18941" s="940"/>
      <c r="F18941" s="941"/>
      <c r="G18941" s="937" t="str">
        <f t="array" ref="G18941">xlookup(F18941,'Internal Staffing Calculator'!E:E,'Internal Staffing Calculator'!C:C,"")</f>
        <v/>
      </c>
      <c r="H18941" s="932" t="str">
        <f t="array" ref="H18941">if(F18941&lt;&gt;"", iferror(index('Internal Staffing Calculator'!B$8:B23500,match(F18941,'Internal Staffing Calculator'!E$8:E23500,0)), "Not In Budget"),"")</f>
        <v/>
      </c>
      <c r="I18941" s="184"/>
      <c r="J18941" s="184"/>
      <c r="K18941" s="184"/>
      <c r="L18941" s="183"/>
    </row>
    <row r="18942">
      <c r="A18942" s="454"/>
      <c r="B18942" s="927"/>
      <c r="C18942" s="580"/>
      <c r="D18942" s="939"/>
      <c r="E18942" s="940"/>
      <c r="F18942" s="941"/>
      <c r="G18942" s="937" t="str">
        <f t="array" ref="G18942">xlookup(F18942,'Internal Staffing Calculator'!E:E,'Internal Staffing Calculator'!C:C,"")</f>
        <v/>
      </c>
      <c r="H18942" s="932" t="str">
        <f t="array" ref="H18942">if(F18942&lt;&gt;"", iferror(index('Internal Staffing Calculator'!B$8:B23500,match(F18942,'Internal Staffing Calculator'!E$8:E23500,0)), "Not In Budget"),"")</f>
        <v/>
      </c>
      <c r="I18942" s="184"/>
      <c r="J18942" s="184"/>
      <c r="K18942" s="184"/>
      <c r="L18942" s="183"/>
    </row>
    <row r="18943">
      <c r="A18943" s="454"/>
      <c r="B18943" s="927"/>
      <c r="C18943" s="580"/>
      <c r="D18943" s="939"/>
      <c r="E18943" s="940"/>
      <c r="F18943" s="941"/>
      <c r="G18943" s="937" t="str">
        <f t="array" ref="G18943">xlookup(F18943,'Internal Staffing Calculator'!E:E,'Internal Staffing Calculator'!C:C,"")</f>
        <v/>
      </c>
      <c r="H18943" s="932" t="str">
        <f t="array" ref="H18943">if(F18943&lt;&gt;"", iferror(index('Internal Staffing Calculator'!B$8:B23500,match(F18943,'Internal Staffing Calculator'!E$8:E23500,0)), "Not In Budget"),"")</f>
        <v/>
      </c>
      <c r="I18943" s="184"/>
      <c r="J18943" s="184"/>
      <c r="K18943" s="184"/>
      <c r="L18943" s="183"/>
    </row>
    <row r="18944">
      <c r="A18944" s="454"/>
      <c r="B18944" s="927"/>
      <c r="C18944" s="580"/>
      <c r="D18944" s="939"/>
      <c r="E18944" s="940"/>
      <c r="F18944" s="941"/>
      <c r="G18944" s="937" t="str">
        <f t="array" ref="G18944">xlookup(F18944,'Internal Staffing Calculator'!E:E,'Internal Staffing Calculator'!C:C,"")</f>
        <v/>
      </c>
      <c r="H18944" s="932" t="str">
        <f t="array" ref="H18944">if(F18944&lt;&gt;"", iferror(index('Internal Staffing Calculator'!B$8:B23500,match(F18944,'Internal Staffing Calculator'!E$8:E23500,0)), "Not In Budget"),"")</f>
        <v/>
      </c>
      <c r="I18944" s="184"/>
      <c r="J18944" s="184"/>
      <c r="K18944" s="184"/>
      <c r="L18944" s="183"/>
    </row>
    <row r="18945">
      <c r="A18945" s="454"/>
      <c r="B18945" s="927"/>
      <c r="C18945" s="580"/>
      <c r="D18945" s="939"/>
      <c r="E18945" s="940"/>
      <c r="F18945" s="941"/>
      <c r="G18945" s="937" t="str">
        <f t="array" ref="G18945">xlookup(F18945,'Internal Staffing Calculator'!E:E,'Internal Staffing Calculator'!C:C,"")</f>
        <v/>
      </c>
      <c r="H18945" s="932" t="str">
        <f t="array" ref="H18945">if(F18945&lt;&gt;"", iferror(index('Internal Staffing Calculator'!B$8:B23500,match(F18945,'Internal Staffing Calculator'!E$8:E23500,0)), "Not In Budget"),"")</f>
        <v/>
      </c>
      <c r="I18945" s="184"/>
      <c r="J18945" s="184"/>
      <c r="K18945" s="184"/>
      <c r="L18945" s="183"/>
    </row>
    <row r="18946">
      <c r="A18946" s="454"/>
      <c r="B18946" s="927"/>
      <c r="C18946" s="580"/>
      <c r="D18946" s="939"/>
      <c r="E18946" s="940"/>
      <c r="F18946" s="941"/>
      <c r="G18946" s="937" t="str">
        <f t="array" ref="G18946">xlookup(F18946,'Internal Staffing Calculator'!E:E,'Internal Staffing Calculator'!C:C,"")</f>
        <v/>
      </c>
      <c r="H18946" s="932" t="str">
        <f t="array" ref="H18946">if(F18946&lt;&gt;"", iferror(index('Internal Staffing Calculator'!B$8:B23500,match(F18946,'Internal Staffing Calculator'!E$8:E23500,0)), "Not In Budget"),"")</f>
        <v/>
      </c>
      <c r="I18946" s="184"/>
      <c r="J18946" s="184"/>
      <c r="K18946" s="184"/>
      <c r="L18946" s="183"/>
    </row>
    <row r="18947">
      <c r="A18947" s="454"/>
      <c r="B18947" s="927"/>
      <c r="C18947" s="580"/>
      <c r="D18947" s="939"/>
      <c r="E18947" s="940"/>
      <c r="F18947" s="941"/>
      <c r="G18947" s="937" t="str">
        <f t="array" ref="G18947">xlookup(F18947,'Internal Staffing Calculator'!E:E,'Internal Staffing Calculator'!C:C,"")</f>
        <v/>
      </c>
      <c r="H18947" s="932" t="str">
        <f t="array" ref="H18947">if(F18947&lt;&gt;"", iferror(index('Internal Staffing Calculator'!B$8:B23500,match(F18947,'Internal Staffing Calculator'!E$8:E23500,0)), "Not In Budget"),"")</f>
        <v/>
      </c>
      <c r="I18947" s="184"/>
      <c r="J18947" s="184"/>
      <c r="K18947" s="184"/>
      <c r="L18947" s="183"/>
    </row>
    <row r="18948">
      <c r="A18948" s="454"/>
      <c r="B18948" s="927"/>
      <c r="C18948" s="580"/>
      <c r="D18948" s="939"/>
      <c r="E18948" s="940"/>
      <c r="F18948" s="941"/>
      <c r="G18948" s="937" t="str">
        <f t="array" ref="G18948">xlookup(F18948,'Internal Staffing Calculator'!E:E,'Internal Staffing Calculator'!C:C,"")</f>
        <v/>
      </c>
      <c r="H18948" s="932" t="str">
        <f t="array" ref="H18948">if(F18948&lt;&gt;"", iferror(index('Internal Staffing Calculator'!B$8:B23500,match(F18948,'Internal Staffing Calculator'!E$8:E23500,0)), "Not In Budget"),"")</f>
        <v/>
      </c>
      <c r="I18948" s="184"/>
      <c r="J18948" s="184"/>
      <c r="K18948" s="184"/>
      <c r="L18948" s="183"/>
    </row>
    <row r="18949">
      <c r="A18949" s="454"/>
      <c r="B18949" s="927"/>
      <c r="C18949" s="580"/>
      <c r="D18949" s="939"/>
      <c r="E18949" s="940"/>
      <c r="F18949" s="941"/>
      <c r="G18949" s="937" t="str">
        <f t="array" ref="G18949">xlookup(F18949,'Internal Staffing Calculator'!E:E,'Internal Staffing Calculator'!C:C,"")</f>
        <v/>
      </c>
      <c r="H18949" s="932" t="str">
        <f t="array" ref="H18949">if(F18949&lt;&gt;"", iferror(index('Internal Staffing Calculator'!B$8:B23500,match(F18949,'Internal Staffing Calculator'!E$8:E23500,0)), "Not In Budget"),"")</f>
        <v/>
      </c>
      <c r="I18949" s="184"/>
      <c r="J18949" s="184"/>
      <c r="K18949" s="184"/>
      <c r="L18949" s="183"/>
    </row>
    <row r="18950">
      <c r="A18950" s="454"/>
      <c r="B18950" s="927"/>
      <c r="C18950" s="580"/>
      <c r="D18950" s="939"/>
      <c r="E18950" s="940"/>
      <c r="F18950" s="941"/>
      <c r="G18950" s="937" t="str">
        <f t="array" ref="G18950">xlookup(F18950,'Internal Staffing Calculator'!E:E,'Internal Staffing Calculator'!C:C,"")</f>
        <v/>
      </c>
      <c r="H18950" s="932" t="str">
        <f t="array" ref="H18950">if(F18950&lt;&gt;"", iferror(index('Internal Staffing Calculator'!B$8:B23500,match(F18950,'Internal Staffing Calculator'!E$8:E23500,0)), "Not In Budget"),"")</f>
        <v/>
      </c>
      <c r="I18950" s="184"/>
      <c r="J18950" s="184"/>
      <c r="K18950" s="184"/>
      <c r="L18950" s="183"/>
    </row>
    <row r="18951">
      <c r="A18951" s="454"/>
      <c r="B18951" s="927"/>
      <c r="C18951" s="580"/>
      <c r="D18951" s="939"/>
      <c r="E18951" s="940"/>
      <c r="F18951" s="941"/>
      <c r="G18951" s="937" t="str">
        <f t="array" ref="G18951">xlookup(F18951,'Internal Staffing Calculator'!E:E,'Internal Staffing Calculator'!C:C,"")</f>
        <v/>
      </c>
      <c r="H18951" s="932" t="str">
        <f t="array" ref="H18951">if(F18951&lt;&gt;"", iferror(index('Internal Staffing Calculator'!B$8:B23500,match(F18951,'Internal Staffing Calculator'!E$8:E23500,0)), "Not In Budget"),"")</f>
        <v/>
      </c>
      <c r="I18951" s="184"/>
      <c r="J18951" s="184"/>
      <c r="K18951" s="184"/>
      <c r="L18951" s="183"/>
    </row>
    <row r="18952">
      <c r="A18952" s="454"/>
      <c r="B18952" s="927"/>
      <c r="C18952" s="580"/>
      <c r="D18952" s="939"/>
      <c r="E18952" s="940"/>
      <c r="F18952" s="941"/>
      <c r="G18952" s="937" t="str">
        <f t="array" ref="G18952">xlookup(F18952,'Internal Staffing Calculator'!E:E,'Internal Staffing Calculator'!C:C,"")</f>
        <v/>
      </c>
      <c r="H18952" s="932" t="str">
        <f t="array" ref="H18952">if(F18952&lt;&gt;"", iferror(index('Internal Staffing Calculator'!B$8:B23500,match(F18952,'Internal Staffing Calculator'!E$8:E23500,0)), "Not In Budget"),"")</f>
        <v/>
      </c>
      <c r="I18952" s="184"/>
      <c r="J18952" s="184"/>
      <c r="K18952" s="184"/>
      <c r="L18952" s="183"/>
    </row>
    <row r="18953">
      <c r="A18953" s="454"/>
      <c r="B18953" s="927"/>
      <c r="C18953" s="580"/>
      <c r="D18953" s="939"/>
      <c r="E18953" s="940"/>
      <c r="F18953" s="941"/>
      <c r="G18953" s="937" t="str">
        <f t="array" ref="G18953">xlookup(F18953,'Internal Staffing Calculator'!E:E,'Internal Staffing Calculator'!C:C,"")</f>
        <v/>
      </c>
      <c r="H18953" s="932" t="str">
        <f t="array" ref="H18953">if(F18953&lt;&gt;"", iferror(index('Internal Staffing Calculator'!B$8:B23500,match(F18953,'Internal Staffing Calculator'!E$8:E23500,0)), "Not In Budget"),"")</f>
        <v/>
      </c>
      <c r="I18953" s="184"/>
      <c r="J18953" s="184"/>
      <c r="K18953" s="184"/>
      <c r="L18953" s="183"/>
    </row>
    <row r="18954">
      <c r="A18954" s="454"/>
      <c r="B18954" s="927"/>
      <c r="C18954" s="580"/>
      <c r="D18954" s="939"/>
      <c r="E18954" s="940"/>
      <c r="F18954" s="941"/>
      <c r="G18954" s="937" t="str">
        <f t="array" ref="G18954">xlookup(F18954,'Internal Staffing Calculator'!E:E,'Internal Staffing Calculator'!C:C,"")</f>
        <v/>
      </c>
      <c r="H18954" s="932" t="str">
        <f t="array" ref="H18954">if(F18954&lt;&gt;"", iferror(index('Internal Staffing Calculator'!B$8:B23500,match(F18954,'Internal Staffing Calculator'!E$8:E23500,0)), "Not In Budget"),"")</f>
        <v/>
      </c>
      <c r="I18954" s="184"/>
      <c r="J18954" s="184"/>
      <c r="K18954" s="184"/>
      <c r="L18954" s="183"/>
    </row>
    <row r="18955">
      <c r="A18955" s="454"/>
      <c r="B18955" s="927"/>
      <c r="C18955" s="580"/>
      <c r="D18955" s="939"/>
      <c r="E18955" s="940"/>
      <c r="F18955" s="941"/>
      <c r="G18955" s="937" t="str">
        <f t="array" ref="G18955">xlookup(F18955,'Internal Staffing Calculator'!E:E,'Internal Staffing Calculator'!C:C,"")</f>
        <v/>
      </c>
      <c r="H18955" s="932" t="str">
        <f t="array" ref="H18955">if(F18955&lt;&gt;"", iferror(index('Internal Staffing Calculator'!B$8:B23500,match(F18955,'Internal Staffing Calculator'!E$8:E23500,0)), "Not In Budget"),"")</f>
        <v/>
      </c>
      <c r="I18955" s="184"/>
      <c r="J18955" s="184"/>
      <c r="K18955" s="184"/>
      <c r="L18955" s="183"/>
    </row>
    <row r="18956">
      <c r="A18956" s="454"/>
      <c r="B18956" s="927"/>
      <c r="C18956" s="580"/>
      <c r="D18956" s="939"/>
      <c r="E18956" s="940"/>
      <c r="F18956" s="941"/>
      <c r="G18956" s="937" t="str">
        <f t="array" ref="G18956">xlookup(F18956,'Internal Staffing Calculator'!E:E,'Internal Staffing Calculator'!C:C,"")</f>
        <v/>
      </c>
      <c r="H18956" s="932" t="str">
        <f t="array" ref="H18956">if(F18956&lt;&gt;"", iferror(index('Internal Staffing Calculator'!B$8:B23500,match(F18956,'Internal Staffing Calculator'!E$8:E23500,0)), "Not In Budget"),"")</f>
        <v/>
      </c>
      <c r="I18956" s="184"/>
      <c r="J18956" s="184"/>
      <c r="K18956" s="184"/>
      <c r="L18956" s="183"/>
    </row>
    <row r="18957">
      <c r="A18957" s="454"/>
      <c r="B18957" s="927"/>
      <c r="C18957" s="580"/>
      <c r="D18957" s="939"/>
      <c r="E18957" s="940"/>
      <c r="F18957" s="941"/>
      <c r="G18957" s="937" t="str">
        <f t="array" ref="G18957">xlookup(F18957,'Internal Staffing Calculator'!E:E,'Internal Staffing Calculator'!C:C,"")</f>
        <v/>
      </c>
      <c r="H18957" s="932" t="str">
        <f t="array" ref="H18957">if(F18957&lt;&gt;"", iferror(index('Internal Staffing Calculator'!B$8:B23500,match(F18957,'Internal Staffing Calculator'!E$8:E23500,0)), "Not In Budget"),"")</f>
        <v/>
      </c>
      <c r="I18957" s="184"/>
      <c r="J18957" s="184"/>
      <c r="K18957" s="184"/>
      <c r="L18957" s="183"/>
    </row>
    <row r="18958">
      <c r="A18958" s="454"/>
      <c r="B18958" s="927"/>
      <c r="C18958" s="580"/>
      <c r="D18958" s="939"/>
      <c r="E18958" s="940"/>
      <c r="F18958" s="941"/>
      <c r="G18958" s="937" t="str">
        <f t="array" ref="G18958">xlookup(F18958,'Internal Staffing Calculator'!E:E,'Internal Staffing Calculator'!C:C,"")</f>
        <v/>
      </c>
      <c r="H18958" s="932" t="str">
        <f t="array" ref="H18958">if(F18958&lt;&gt;"", iferror(index('Internal Staffing Calculator'!B$8:B23500,match(F18958,'Internal Staffing Calculator'!E$8:E23500,0)), "Not In Budget"),"")</f>
        <v/>
      </c>
      <c r="I18958" s="184"/>
      <c r="J18958" s="184"/>
      <c r="K18958" s="184"/>
      <c r="L18958" s="183"/>
    </row>
    <row r="18959">
      <c r="A18959" s="454"/>
      <c r="B18959" s="927"/>
      <c r="C18959" s="580"/>
      <c r="D18959" s="939"/>
      <c r="E18959" s="940"/>
      <c r="F18959" s="941"/>
      <c r="G18959" s="937" t="str">
        <f t="array" ref="G18959">xlookup(F18959,'Internal Staffing Calculator'!E:E,'Internal Staffing Calculator'!C:C,"")</f>
        <v/>
      </c>
      <c r="H18959" s="932" t="str">
        <f t="array" ref="H18959">if(F18959&lt;&gt;"", iferror(index('Internal Staffing Calculator'!B$8:B23500,match(F18959,'Internal Staffing Calculator'!E$8:E23500,0)), "Not In Budget"),"")</f>
        <v/>
      </c>
      <c r="I18959" s="184"/>
      <c r="J18959" s="184"/>
      <c r="K18959" s="184"/>
      <c r="L18959" s="183"/>
    </row>
    <row r="18960">
      <c r="A18960" s="454"/>
      <c r="B18960" s="927"/>
      <c r="C18960" s="580"/>
      <c r="D18960" s="939"/>
      <c r="E18960" s="940"/>
      <c r="F18960" s="941"/>
      <c r="G18960" s="937" t="str">
        <f t="array" ref="G18960">xlookup(F18960,'Internal Staffing Calculator'!E:E,'Internal Staffing Calculator'!C:C,"")</f>
        <v/>
      </c>
      <c r="H18960" s="932" t="str">
        <f t="array" ref="H18960">if(F18960&lt;&gt;"", iferror(index('Internal Staffing Calculator'!B$8:B23500,match(F18960,'Internal Staffing Calculator'!E$8:E23500,0)), "Not In Budget"),"")</f>
        <v/>
      </c>
      <c r="I18960" s="184"/>
      <c r="J18960" s="184"/>
      <c r="K18960" s="184"/>
      <c r="L18960" s="183"/>
    </row>
    <row r="18961">
      <c r="A18961" s="454"/>
      <c r="B18961" s="927"/>
      <c r="C18961" s="580"/>
      <c r="D18961" s="939"/>
      <c r="E18961" s="940"/>
      <c r="F18961" s="941"/>
      <c r="G18961" s="937" t="str">
        <f t="array" ref="G18961">xlookup(F18961,'Internal Staffing Calculator'!E:E,'Internal Staffing Calculator'!C:C,"")</f>
        <v/>
      </c>
      <c r="H18961" s="932" t="str">
        <f t="array" ref="H18961">if(F18961&lt;&gt;"", iferror(index('Internal Staffing Calculator'!B$8:B23500,match(F18961,'Internal Staffing Calculator'!E$8:E23500,0)), "Not In Budget"),"")</f>
        <v/>
      </c>
      <c r="I18961" s="184"/>
      <c r="J18961" s="184"/>
      <c r="K18961" s="184"/>
      <c r="L18961" s="183"/>
    </row>
    <row r="18962">
      <c r="A18962" s="454"/>
      <c r="B18962" s="927"/>
      <c r="C18962" s="580"/>
      <c r="D18962" s="939"/>
      <c r="E18962" s="940"/>
      <c r="F18962" s="941"/>
      <c r="G18962" s="937" t="str">
        <f t="array" ref="G18962">xlookup(F18962,'Internal Staffing Calculator'!E:E,'Internal Staffing Calculator'!C:C,"")</f>
        <v/>
      </c>
      <c r="H18962" s="932" t="str">
        <f t="array" ref="H18962">if(F18962&lt;&gt;"", iferror(index('Internal Staffing Calculator'!B$8:B23500,match(F18962,'Internal Staffing Calculator'!E$8:E23500,0)), "Not In Budget"),"")</f>
        <v/>
      </c>
      <c r="I18962" s="184"/>
      <c r="J18962" s="184"/>
      <c r="K18962" s="184"/>
      <c r="L18962" s="183"/>
    </row>
    <row r="18963">
      <c r="A18963" s="454"/>
      <c r="B18963" s="927"/>
      <c r="C18963" s="580"/>
      <c r="D18963" s="939"/>
      <c r="E18963" s="940"/>
      <c r="F18963" s="941"/>
      <c r="G18963" s="937" t="str">
        <f t="array" ref="G18963">xlookup(F18963,'Internal Staffing Calculator'!E:E,'Internal Staffing Calculator'!C:C,"")</f>
        <v/>
      </c>
      <c r="H18963" s="932" t="str">
        <f t="array" ref="H18963">if(F18963&lt;&gt;"", iferror(index('Internal Staffing Calculator'!B$8:B23500,match(F18963,'Internal Staffing Calculator'!E$8:E23500,0)), "Not In Budget"),"")</f>
        <v/>
      </c>
      <c r="I18963" s="184"/>
      <c r="J18963" s="184"/>
      <c r="K18963" s="184"/>
      <c r="L18963" s="183"/>
    </row>
    <row r="18964">
      <c r="A18964" s="454"/>
      <c r="B18964" s="927"/>
      <c r="C18964" s="580"/>
      <c r="D18964" s="939"/>
      <c r="E18964" s="940"/>
      <c r="F18964" s="941"/>
      <c r="G18964" s="937" t="str">
        <f t="array" ref="G18964">xlookup(F18964,'Internal Staffing Calculator'!E:E,'Internal Staffing Calculator'!C:C,"")</f>
        <v/>
      </c>
      <c r="H18964" s="932" t="str">
        <f t="array" ref="H18964">if(F18964&lt;&gt;"", iferror(index('Internal Staffing Calculator'!B$8:B23500,match(F18964,'Internal Staffing Calculator'!E$8:E23500,0)), "Not In Budget"),"")</f>
        <v/>
      </c>
      <c r="I18964" s="184"/>
      <c r="J18964" s="184"/>
      <c r="K18964" s="184"/>
      <c r="L18964" s="183"/>
    </row>
    <row r="18965">
      <c r="A18965" s="454"/>
      <c r="B18965" s="927"/>
      <c r="C18965" s="580"/>
      <c r="D18965" s="939"/>
      <c r="E18965" s="940"/>
      <c r="F18965" s="941"/>
      <c r="G18965" s="937" t="str">
        <f t="array" ref="G18965">xlookup(F18965,'Internal Staffing Calculator'!E:E,'Internal Staffing Calculator'!C:C,"")</f>
        <v/>
      </c>
      <c r="H18965" s="932" t="str">
        <f t="array" ref="H18965">if(F18965&lt;&gt;"", iferror(index('Internal Staffing Calculator'!B$8:B23500,match(F18965,'Internal Staffing Calculator'!E$8:E23500,0)), "Not In Budget"),"")</f>
        <v/>
      </c>
      <c r="I18965" s="184"/>
      <c r="J18965" s="184"/>
      <c r="K18965" s="184"/>
      <c r="L18965" s="183"/>
    </row>
    <row r="18966">
      <c r="A18966" s="454"/>
      <c r="B18966" s="927"/>
      <c r="C18966" s="580"/>
      <c r="D18966" s="939"/>
      <c r="E18966" s="940"/>
      <c r="F18966" s="941"/>
      <c r="G18966" s="937" t="str">
        <f t="array" ref="G18966">xlookup(F18966,'Internal Staffing Calculator'!E:E,'Internal Staffing Calculator'!C:C,"")</f>
        <v/>
      </c>
      <c r="H18966" s="932" t="str">
        <f t="array" ref="H18966">if(F18966&lt;&gt;"", iferror(index('Internal Staffing Calculator'!B$8:B23500,match(F18966,'Internal Staffing Calculator'!E$8:E23500,0)), "Not In Budget"),"")</f>
        <v/>
      </c>
      <c r="I18966" s="184"/>
      <c r="J18966" s="184"/>
      <c r="K18966" s="184"/>
      <c r="L18966" s="183"/>
    </row>
    <row r="18967">
      <c r="A18967" s="454"/>
      <c r="B18967" s="927"/>
      <c r="C18967" s="580"/>
      <c r="D18967" s="939"/>
      <c r="E18967" s="940"/>
      <c r="F18967" s="941"/>
      <c r="G18967" s="937" t="str">
        <f t="array" ref="G18967">xlookup(F18967,'Internal Staffing Calculator'!E:E,'Internal Staffing Calculator'!C:C,"")</f>
        <v/>
      </c>
      <c r="H18967" s="932" t="str">
        <f t="array" ref="H18967">if(F18967&lt;&gt;"", iferror(index('Internal Staffing Calculator'!B$8:B23500,match(F18967,'Internal Staffing Calculator'!E$8:E23500,0)), "Not In Budget"),"")</f>
        <v/>
      </c>
      <c r="I18967" s="184"/>
      <c r="J18967" s="184"/>
      <c r="K18967" s="184"/>
      <c r="L18967" s="183"/>
    </row>
    <row r="18968">
      <c r="A18968" s="454"/>
      <c r="B18968" s="927"/>
      <c r="C18968" s="580"/>
      <c r="D18968" s="939"/>
      <c r="E18968" s="940"/>
      <c r="F18968" s="941"/>
      <c r="G18968" s="937" t="str">
        <f t="array" ref="G18968">xlookup(F18968,'Internal Staffing Calculator'!E:E,'Internal Staffing Calculator'!C:C,"")</f>
        <v/>
      </c>
      <c r="H18968" s="932" t="str">
        <f t="array" ref="H18968">if(F18968&lt;&gt;"", iferror(index('Internal Staffing Calculator'!B$8:B23500,match(F18968,'Internal Staffing Calculator'!E$8:E23500,0)), "Not In Budget"),"")</f>
        <v/>
      </c>
      <c r="I18968" s="184"/>
      <c r="J18968" s="184"/>
      <c r="K18968" s="184"/>
      <c r="L18968" s="183"/>
    </row>
    <row r="18969">
      <c r="A18969" s="454"/>
      <c r="B18969" s="927"/>
      <c r="C18969" s="580"/>
      <c r="D18969" s="939"/>
      <c r="E18969" s="940"/>
      <c r="F18969" s="941"/>
      <c r="G18969" s="937" t="str">
        <f t="array" ref="G18969">xlookup(F18969,'Internal Staffing Calculator'!E:E,'Internal Staffing Calculator'!C:C,"")</f>
        <v/>
      </c>
      <c r="H18969" s="932" t="str">
        <f t="array" ref="H18969">if(F18969&lt;&gt;"", iferror(index('Internal Staffing Calculator'!B$8:B23500,match(F18969,'Internal Staffing Calculator'!E$8:E23500,0)), "Not In Budget"),"")</f>
        <v/>
      </c>
      <c r="I18969" s="184"/>
      <c r="J18969" s="184"/>
      <c r="K18969" s="184"/>
      <c r="L18969" s="183"/>
    </row>
    <row r="18970">
      <c r="A18970" s="454"/>
      <c r="B18970" s="927"/>
      <c r="C18970" s="580"/>
      <c r="D18970" s="939"/>
      <c r="E18970" s="940"/>
      <c r="F18970" s="941"/>
      <c r="G18970" s="937" t="str">
        <f t="array" ref="G18970">xlookup(F18970,'Internal Staffing Calculator'!E:E,'Internal Staffing Calculator'!C:C,"")</f>
        <v/>
      </c>
      <c r="H18970" s="932" t="str">
        <f t="array" ref="H18970">if(F18970&lt;&gt;"", iferror(index('Internal Staffing Calculator'!B$8:B23500,match(F18970,'Internal Staffing Calculator'!E$8:E23500,0)), "Not In Budget"),"")</f>
        <v/>
      </c>
      <c r="I18970" s="184"/>
      <c r="J18970" s="184"/>
      <c r="K18970" s="184"/>
      <c r="L18970" s="183"/>
    </row>
    <row r="18971">
      <c r="A18971" s="454"/>
      <c r="B18971" s="927"/>
      <c r="C18971" s="580"/>
      <c r="D18971" s="939"/>
      <c r="E18971" s="940"/>
      <c r="F18971" s="941"/>
      <c r="G18971" s="937" t="str">
        <f t="array" ref="G18971">xlookup(F18971,'Internal Staffing Calculator'!E:E,'Internal Staffing Calculator'!C:C,"")</f>
        <v/>
      </c>
      <c r="H18971" s="932" t="str">
        <f t="array" ref="H18971">if(F18971&lt;&gt;"", iferror(index('Internal Staffing Calculator'!B$8:B23500,match(F18971,'Internal Staffing Calculator'!E$8:E23500,0)), "Not In Budget"),"")</f>
        <v/>
      </c>
      <c r="I18971" s="184"/>
      <c r="J18971" s="184"/>
      <c r="K18971" s="184"/>
      <c r="L18971" s="183"/>
    </row>
    <row r="18972">
      <c r="A18972" s="454"/>
      <c r="B18972" s="927"/>
      <c r="C18972" s="580"/>
      <c r="D18972" s="939"/>
      <c r="E18972" s="940"/>
      <c r="F18972" s="941"/>
      <c r="G18972" s="937" t="str">
        <f t="array" ref="G18972">xlookup(F18972,'Internal Staffing Calculator'!E:E,'Internal Staffing Calculator'!C:C,"")</f>
        <v/>
      </c>
      <c r="H18972" s="932" t="str">
        <f t="array" ref="H18972">if(F18972&lt;&gt;"", iferror(index('Internal Staffing Calculator'!B$8:B23500,match(F18972,'Internal Staffing Calculator'!E$8:E23500,0)), "Not In Budget"),"")</f>
        <v/>
      </c>
      <c r="I18972" s="184"/>
      <c r="J18972" s="184"/>
      <c r="K18972" s="184"/>
      <c r="L18972" s="183"/>
    </row>
    <row r="18973">
      <c r="A18973" s="454"/>
      <c r="B18973" s="927"/>
      <c r="C18973" s="580"/>
      <c r="D18973" s="939"/>
      <c r="E18973" s="940"/>
      <c r="F18973" s="941"/>
      <c r="G18973" s="937" t="str">
        <f t="array" ref="G18973">xlookup(F18973,'Internal Staffing Calculator'!E:E,'Internal Staffing Calculator'!C:C,"")</f>
        <v/>
      </c>
      <c r="H18973" s="932" t="str">
        <f t="array" ref="H18973">if(F18973&lt;&gt;"", iferror(index('Internal Staffing Calculator'!B$8:B23500,match(F18973,'Internal Staffing Calculator'!E$8:E23500,0)), "Not In Budget"),"")</f>
        <v/>
      </c>
      <c r="I18973" s="184"/>
      <c r="J18973" s="184"/>
      <c r="K18973" s="184"/>
      <c r="L18973" s="183"/>
    </row>
    <row r="18974">
      <c r="A18974" s="454"/>
      <c r="B18974" s="927"/>
      <c r="C18974" s="580"/>
      <c r="D18974" s="939"/>
      <c r="E18974" s="940"/>
      <c r="F18974" s="941"/>
      <c r="G18974" s="937" t="str">
        <f t="array" ref="G18974">xlookup(F18974,'Internal Staffing Calculator'!E:E,'Internal Staffing Calculator'!C:C,"")</f>
        <v/>
      </c>
      <c r="H18974" s="932" t="str">
        <f t="array" ref="H18974">if(F18974&lt;&gt;"", iferror(index('Internal Staffing Calculator'!B$8:B23500,match(F18974,'Internal Staffing Calculator'!E$8:E23500,0)), "Not In Budget"),"")</f>
        <v/>
      </c>
      <c r="I18974" s="184"/>
      <c r="J18974" s="184"/>
      <c r="K18974" s="184"/>
      <c r="L18974" s="183"/>
    </row>
    <row r="18975">
      <c r="A18975" s="454"/>
      <c r="B18975" s="927"/>
      <c r="C18975" s="580"/>
      <c r="D18975" s="939"/>
      <c r="E18975" s="940"/>
      <c r="F18975" s="941"/>
      <c r="G18975" s="937" t="str">
        <f t="array" ref="G18975">xlookup(F18975,'Internal Staffing Calculator'!E:E,'Internal Staffing Calculator'!C:C,"")</f>
        <v/>
      </c>
      <c r="H18975" s="932" t="str">
        <f t="array" ref="H18975">if(F18975&lt;&gt;"", iferror(index('Internal Staffing Calculator'!B$8:B23500,match(F18975,'Internal Staffing Calculator'!E$8:E23500,0)), "Not In Budget"),"")</f>
        <v/>
      </c>
      <c r="I18975" s="184"/>
      <c r="J18975" s="184"/>
      <c r="K18975" s="184"/>
      <c r="L18975" s="183"/>
    </row>
    <row r="18976">
      <c r="A18976" s="454"/>
      <c r="B18976" s="927"/>
      <c r="C18976" s="580"/>
      <c r="D18976" s="939"/>
      <c r="E18976" s="940"/>
      <c r="F18976" s="941"/>
      <c r="G18976" s="937" t="str">
        <f t="array" ref="G18976">xlookup(F18976,'Internal Staffing Calculator'!E:E,'Internal Staffing Calculator'!C:C,"")</f>
        <v/>
      </c>
      <c r="H18976" s="932" t="str">
        <f t="array" ref="H18976">if(F18976&lt;&gt;"", iferror(index('Internal Staffing Calculator'!B$8:B23500,match(F18976,'Internal Staffing Calculator'!E$8:E23500,0)), "Not In Budget"),"")</f>
        <v/>
      </c>
      <c r="I18976" s="184"/>
      <c r="J18976" s="184"/>
      <c r="K18976" s="184"/>
      <c r="L18976" s="183"/>
    </row>
    <row r="18977">
      <c r="A18977" s="454"/>
      <c r="B18977" s="927"/>
      <c r="C18977" s="580"/>
      <c r="D18977" s="939"/>
      <c r="E18977" s="940"/>
      <c r="F18977" s="941"/>
      <c r="G18977" s="937" t="str">
        <f t="array" ref="G18977">xlookup(F18977,'Internal Staffing Calculator'!E:E,'Internal Staffing Calculator'!C:C,"")</f>
        <v/>
      </c>
      <c r="H18977" s="932" t="str">
        <f t="array" ref="H18977">if(F18977&lt;&gt;"", iferror(index('Internal Staffing Calculator'!B$8:B23500,match(F18977,'Internal Staffing Calculator'!E$8:E23500,0)), "Not In Budget"),"")</f>
        <v/>
      </c>
      <c r="I18977" s="184"/>
      <c r="J18977" s="184"/>
      <c r="K18977" s="184"/>
      <c r="L18977" s="183"/>
    </row>
    <row r="18978">
      <c r="A18978" s="454"/>
      <c r="B18978" s="927"/>
      <c r="C18978" s="580"/>
      <c r="D18978" s="939"/>
      <c r="E18978" s="940"/>
      <c r="F18978" s="941"/>
      <c r="G18978" s="937" t="str">
        <f t="array" ref="G18978">xlookup(F18978,'Internal Staffing Calculator'!E:E,'Internal Staffing Calculator'!C:C,"")</f>
        <v/>
      </c>
      <c r="H18978" s="932" t="str">
        <f t="array" ref="H18978">if(F18978&lt;&gt;"", iferror(index('Internal Staffing Calculator'!B$8:B23500,match(F18978,'Internal Staffing Calculator'!E$8:E23500,0)), "Not In Budget"),"")</f>
        <v/>
      </c>
      <c r="I18978" s="184"/>
      <c r="J18978" s="184"/>
      <c r="K18978" s="184"/>
      <c r="L18978" s="183"/>
    </row>
    <row r="18979">
      <c r="A18979" s="454"/>
      <c r="B18979" s="927"/>
      <c r="C18979" s="580"/>
      <c r="D18979" s="939"/>
      <c r="E18979" s="940"/>
      <c r="F18979" s="941"/>
      <c r="G18979" s="937" t="str">
        <f t="array" ref="G18979">xlookup(F18979,'Internal Staffing Calculator'!E:E,'Internal Staffing Calculator'!C:C,"")</f>
        <v/>
      </c>
      <c r="H18979" s="932" t="str">
        <f t="array" ref="H18979">if(F18979&lt;&gt;"", iferror(index('Internal Staffing Calculator'!B$8:B23500,match(F18979,'Internal Staffing Calculator'!E$8:E23500,0)), "Not In Budget"),"")</f>
        <v/>
      </c>
      <c r="I18979" s="184"/>
      <c r="J18979" s="184"/>
      <c r="K18979" s="184"/>
      <c r="L18979" s="183"/>
    </row>
    <row r="18980">
      <c r="A18980" s="454"/>
      <c r="B18980" s="927"/>
      <c r="C18980" s="580"/>
      <c r="D18980" s="939"/>
      <c r="E18980" s="940"/>
      <c r="F18980" s="941"/>
      <c r="G18980" s="937" t="str">
        <f t="array" ref="G18980">xlookup(F18980,'Internal Staffing Calculator'!E:E,'Internal Staffing Calculator'!C:C,"")</f>
        <v/>
      </c>
      <c r="H18980" s="932" t="str">
        <f t="array" ref="H18980">if(F18980&lt;&gt;"", iferror(index('Internal Staffing Calculator'!B$8:B23500,match(F18980,'Internal Staffing Calculator'!E$8:E23500,0)), "Not In Budget"),"")</f>
        <v/>
      </c>
      <c r="I18980" s="184"/>
      <c r="J18980" s="184"/>
      <c r="K18980" s="184"/>
      <c r="L18980" s="183"/>
    </row>
    <row r="18981">
      <c r="A18981" s="454"/>
      <c r="B18981" s="927"/>
      <c r="C18981" s="580"/>
      <c r="D18981" s="939"/>
      <c r="E18981" s="940"/>
      <c r="F18981" s="941"/>
      <c r="G18981" s="937" t="str">
        <f t="array" ref="G18981">xlookup(F18981,'Internal Staffing Calculator'!E:E,'Internal Staffing Calculator'!C:C,"")</f>
        <v/>
      </c>
      <c r="H18981" s="932" t="str">
        <f t="array" ref="H18981">if(F18981&lt;&gt;"", iferror(index('Internal Staffing Calculator'!B$8:B23500,match(F18981,'Internal Staffing Calculator'!E$8:E23500,0)), "Not In Budget"),"")</f>
        <v/>
      </c>
      <c r="I18981" s="184"/>
      <c r="J18981" s="184"/>
      <c r="K18981" s="184"/>
      <c r="L18981" s="183"/>
    </row>
    <row r="18982">
      <c r="A18982" s="454"/>
      <c r="B18982" s="927"/>
      <c r="C18982" s="580"/>
      <c r="D18982" s="939"/>
      <c r="E18982" s="940"/>
      <c r="F18982" s="941"/>
      <c r="G18982" s="937" t="str">
        <f t="array" ref="G18982">xlookup(F18982,'Internal Staffing Calculator'!E:E,'Internal Staffing Calculator'!C:C,"")</f>
        <v/>
      </c>
      <c r="H18982" s="932" t="str">
        <f t="array" ref="H18982">if(F18982&lt;&gt;"", iferror(index('Internal Staffing Calculator'!B$8:B23500,match(F18982,'Internal Staffing Calculator'!E$8:E23500,0)), "Not In Budget"),"")</f>
        <v/>
      </c>
      <c r="I18982" s="184"/>
      <c r="J18982" s="184"/>
      <c r="K18982" s="184"/>
      <c r="L18982" s="183"/>
    </row>
    <row r="18983">
      <c r="A18983" s="454"/>
      <c r="B18983" s="927"/>
      <c r="C18983" s="580"/>
      <c r="D18983" s="939"/>
      <c r="E18983" s="940"/>
      <c r="F18983" s="941"/>
      <c r="G18983" s="937" t="str">
        <f t="array" ref="G18983">xlookup(F18983,'Internal Staffing Calculator'!E:E,'Internal Staffing Calculator'!C:C,"")</f>
        <v/>
      </c>
      <c r="H18983" s="932" t="str">
        <f t="array" ref="H18983">if(F18983&lt;&gt;"", iferror(index('Internal Staffing Calculator'!B$8:B23500,match(F18983,'Internal Staffing Calculator'!E$8:E23500,0)), "Not In Budget"),"")</f>
        <v/>
      </c>
      <c r="I18983" s="184"/>
      <c r="J18983" s="184"/>
      <c r="K18983" s="184"/>
      <c r="L18983" s="183"/>
    </row>
    <row r="18984">
      <c r="A18984" s="454"/>
      <c r="B18984" s="927"/>
      <c r="C18984" s="580"/>
      <c r="D18984" s="939"/>
      <c r="E18984" s="940"/>
      <c r="F18984" s="941"/>
      <c r="G18984" s="937" t="str">
        <f t="array" ref="G18984">xlookup(F18984,'Internal Staffing Calculator'!E:E,'Internal Staffing Calculator'!C:C,"")</f>
        <v/>
      </c>
      <c r="H18984" s="932" t="str">
        <f t="array" ref="H18984">if(F18984&lt;&gt;"", iferror(index('Internal Staffing Calculator'!B$8:B23500,match(F18984,'Internal Staffing Calculator'!E$8:E23500,0)), "Not In Budget"),"")</f>
        <v/>
      </c>
      <c r="I18984" s="184"/>
      <c r="J18984" s="184"/>
      <c r="K18984" s="184"/>
      <c r="L18984" s="183"/>
    </row>
    <row r="18985">
      <c r="A18985" s="454"/>
      <c r="B18985" s="927"/>
      <c r="C18985" s="580"/>
      <c r="D18985" s="939"/>
      <c r="E18985" s="940"/>
      <c r="F18985" s="941"/>
      <c r="G18985" s="937" t="str">
        <f t="array" ref="G18985">xlookup(F18985,'Internal Staffing Calculator'!E:E,'Internal Staffing Calculator'!C:C,"")</f>
        <v/>
      </c>
      <c r="H18985" s="932" t="str">
        <f t="array" ref="H18985">if(F18985&lt;&gt;"", iferror(index('Internal Staffing Calculator'!B$8:B23500,match(F18985,'Internal Staffing Calculator'!E$8:E23500,0)), "Not In Budget"),"")</f>
        <v/>
      </c>
      <c r="I18985" s="184"/>
      <c r="J18985" s="184"/>
      <c r="K18985" s="184"/>
      <c r="L18985" s="183"/>
    </row>
    <row r="18986">
      <c r="A18986" s="454"/>
      <c r="B18986" s="927"/>
      <c r="C18986" s="580"/>
      <c r="D18986" s="939"/>
      <c r="E18986" s="940"/>
      <c r="F18986" s="941"/>
      <c r="G18986" s="937" t="str">
        <f t="array" ref="G18986">xlookup(F18986,'Internal Staffing Calculator'!E:E,'Internal Staffing Calculator'!C:C,"")</f>
        <v/>
      </c>
      <c r="H18986" s="932" t="str">
        <f t="array" ref="H18986">if(F18986&lt;&gt;"", iferror(index('Internal Staffing Calculator'!B$8:B23500,match(F18986,'Internal Staffing Calculator'!E$8:E23500,0)), "Not In Budget"),"")</f>
        <v/>
      </c>
      <c r="I18986" s="184"/>
      <c r="J18986" s="184"/>
      <c r="K18986" s="184"/>
      <c r="L18986" s="183"/>
    </row>
    <row r="18987">
      <c r="A18987" s="454"/>
      <c r="B18987" s="927"/>
      <c r="C18987" s="580"/>
      <c r="D18987" s="939"/>
      <c r="E18987" s="940"/>
      <c r="F18987" s="941"/>
      <c r="G18987" s="937" t="str">
        <f t="array" ref="G18987">xlookup(F18987,'Internal Staffing Calculator'!E:E,'Internal Staffing Calculator'!C:C,"")</f>
        <v/>
      </c>
      <c r="H18987" s="932" t="str">
        <f t="array" ref="H18987">if(F18987&lt;&gt;"", iferror(index('Internal Staffing Calculator'!B$8:B23500,match(F18987,'Internal Staffing Calculator'!E$8:E23500,0)), "Not In Budget"),"")</f>
        <v/>
      </c>
      <c r="I18987" s="184"/>
      <c r="J18987" s="184"/>
      <c r="K18987" s="184"/>
      <c r="L18987" s="183"/>
    </row>
    <row r="18988">
      <c r="A18988" s="454"/>
      <c r="B18988" s="927"/>
      <c r="C18988" s="580"/>
      <c r="D18988" s="939"/>
      <c r="E18988" s="940"/>
      <c r="F18988" s="941"/>
      <c r="G18988" s="937" t="str">
        <f t="array" ref="G18988">xlookup(F18988,'Internal Staffing Calculator'!E:E,'Internal Staffing Calculator'!C:C,"")</f>
        <v/>
      </c>
      <c r="H18988" s="932" t="str">
        <f t="array" ref="H18988">if(F18988&lt;&gt;"", iferror(index('Internal Staffing Calculator'!B$8:B23500,match(F18988,'Internal Staffing Calculator'!E$8:E23500,0)), "Not In Budget"),"")</f>
        <v/>
      </c>
      <c r="I18988" s="184"/>
      <c r="J18988" s="184"/>
      <c r="K18988" s="184"/>
      <c r="L18988" s="183"/>
    </row>
    <row r="18989">
      <c r="A18989" s="454"/>
      <c r="B18989" s="927"/>
      <c r="C18989" s="580"/>
      <c r="D18989" s="939"/>
      <c r="E18989" s="940"/>
      <c r="F18989" s="941"/>
      <c r="G18989" s="937" t="str">
        <f t="array" ref="G18989">xlookup(F18989,'Internal Staffing Calculator'!E:E,'Internal Staffing Calculator'!C:C,"")</f>
        <v/>
      </c>
      <c r="H18989" s="932" t="str">
        <f t="array" ref="H18989">if(F18989&lt;&gt;"", iferror(index('Internal Staffing Calculator'!B$8:B23500,match(F18989,'Internal Staffing Calculator'!E$8:E23500,0)), "Not In Budget"),"")</f>
        <v/>
      </c>
      <c r="I18989" s="184"/>
      <c r="J18989" s="184"/>
      <c r="K18989" s="184"/>
      <c r="L18989" s="183"/>
    </row>
    <row r="18990">
      <c r="A18990" s="454"/>
      <c r="B18990" s="927"/>
      <c r="C18990" s="580"/>
      <c r="D18990" s="939"/>
      <c r="E18990" s="940"/>
      <c r="F18990" s="941"/>
      <c r="G18990" s="937" t="str">
        <f t="array" ref="G18990">xlookup(F18990,'Internal Staffing Calculator'!E:E,'Internal Staffing Calculator'!C:C,"")</f>
        <v/>
      </c>
      <c r="H18990" s="932" t="str">
        <f t="array" ref="H18990">if(F18990&lt;&gt;"", iferror(index('Internal Staffing Calculator'!B$8:B23500,match(F18990,'Internal Staffing Calculator'!E$8:E23500,0)), "Not In Budget"),"")</f>
        <v/>
      </c>
      <c r="I18990" s="184"/>
      <c r="J18990" s="184"/>
      <c r="K18990" s="184"/>
      <c r="L18990" s="183"/>
    </row>
    <row r="18991">
      <c r="A18991" s="454"/>
      <c r="B18991" s="927"/>
      <c r="C18991" s="580"/>
      <c r="D18991" s="939"/>
      <c r="E18991" s="940"/>
      <c r="F18991" s="941"/>
      <c r="G18991" s="937" t="str">
        <f t="array" ref="G18991">xlookup(F18991,'Internal Staffing Calculator'!E:E,'Internal Staffing Calculator'!C:C,"")</f>
        <v/>
      </c>
      <c r="H18991" s="932" t="str">
        <f t="array" ref="H18991">if(F18991&lt;&gt;"", iferror(index('Internal Staffing Calculator'!B$8:B23500,match(F18991,'Internal Staffing Calculator'!E$8:E23500,0)), "Not In Budget"),"")</f>
        <v/>
      </c>
      <c r="I18991" s="184"/>
      <c r="J18991" s="184"/>
      <c r="K18991" s="184"/>
      <c r="L18991" s="183"/>
    </row>
    <row r="18992">
      <c r="A18992" s="454"/>
      <c r="B18992" s="927"/>
      <c r="C18992" s="580"/>
      <c r="D18992" s="939"/>
      <c r="E18992" s="940"/>
      <c r="F18992" s="941"/>
      <c r="G18992" s="937" t="str">
        <f t="array" ref="G18992">xlookup(F18992,'Internal Staffing Calculator'!E:E,'Internal Staffing Calculator'!C:C,"")</f>
        <v/>
      </c>
      <c r="H18992" s="932" t="str">
        <f t="array" ref="H18992">if(F18992&lt;&gt;"", iferror(index('Internal Staffing Calculator'!B$8:B23500,match(F18992,'Internal Staffing Calculator'!E$8:E23500,0)), "Not In Budget"),"")</f>
        <v/>
      </c>
      <c r="I18992" s="184"/>
      <c r="J18992" s="184"/>
      <c r="K18992" s="184"/>
      <c r="L18992" s="183"/>
    </row>
    <row r="18993">
      <c r="A18993" s="454"/>
      <c r="B18993" s="927"/>
      <c r="C18993" s="580"/>
      <c r="D18993" s="939"/>
      <c r="E18993" s="940"/>
      <c r="F18993" s="941"/>
      <c r="G18993" s="937" t="str">
        <f t="array" ref="G18993">xlookup(F18993,'Internal Staffing Calculator'!E:E,'Internal Staffing Calculator'!C:C,"")</f>
        <v/>
      </c>
      <c r="H18993" s="932" t="str">
        <f t="array" ref="H18993">if(F18993&lt;&gt;"", iferror(index('Internal Staffing Calculator'!B$8:B23500,match(F18993,'Internal Staffing Calculator'!E$8:E23500,0)), "Not In Budget"),"")</f>
        <v/>
      </c>
      <c r="I18993" s="184"/>
      <c r="J18993" s="184"/>
      <c r="K18993" s="184"/>
      <c r="L18993" s="183"/>
    </row>
    <row r="18994">
      <c r="A18994" s="454"/>
      <c r="B18994" s="927"/>
      <c r="C18994" s="580"/>
      <c r="D18994" s="939"/>
      <c r="E18994" s="940"/>
      <c r="F18994" s="941"/>
      <c r="G18994" s="937" t="str">
        <f t="array" ref="G18994">xlookup(F18994,'Internal Staffing Calculator'!E:E,'Internal Staffing Calculator'!C:C,"")</f>
        <v/>
      </c>
      <c r="H18994" s="932" t="str">
        <f t="array" ref="H18994">if(F18994&lt;&gt;"", iferror(index('Internal Staffing Calculator'!B$8:B23500,match(F18994,'Internal Staffing Calculator'!E$8:E23500,0)), "Not In Budget"),"")</f>
        <v/>
      </c>
      <c r="I18994" s="184"/>
      <c r="J18994" s="184"/>
      <c r="K18994" s="184"/>
      <c r="L18994" s="183"/>
    </row>
    <row r="18995">
      <c r="A18995" s="454"/>
      <c r="B18995" s="927"/>
      <c r="C18995" s="580"/>
      <c r="D18995" s="939"/>
      <c r="E18995" s="940"/>
      <c r="F18995" s="941"/>
      <c r="G18995" s="937" t="str">
        <f t="array" ref="G18995">xlookup(F18995,'Internal Staffing Calculator'!E:E,'Internal Staffing Calculator'!C:C,"")</f>
        <v/>
      </c>
      <c r="H18995" s="932" t="str">
        <f t="array" ref="H18995">if(F18995&lt;&gt;"", iferror(index('Internal Staffing Calculator'!B$8:B23500,match(F18995,'Internal Staffing Calculator'!E$8:E23500,0)), "Not In Budget"),"")</f>
        <v/>
      </c>
      <c r="I18995" s="184"/>
      <c r="J18995" s="184"/>
      <c r="K18995" s="184"/>
      <c r="L18995" s="183"/>
    </row>
    <row r="18996">
      <c r="A18996" s="454"/>
      <c r="B18996" s="927"/>
      <c r="C18996" s="580"/>
      <c r="D18996" s="939"/>
      <c r="E18996" s="940"/>
      <c r="F18996" s="941"/>
      <c r="G18996" s="937" t="str">
        <f t="array" ref="G18996">xlookup(F18996,'Internal Staffing Calculator'!E:E,'Internal Staffing Calculator'!C:C,"")</f>
        <v/>
      </c>
      <c r="H18996" s="932" t="str">
        <f t="array" ref="H18996">if(F18996&lt;&gt;"", iferror(index('Internal Staffing Calculator'!B$8:B23500,match(F18996,'Internal Staffing Calculator'!E$8:E23500,0)), "Not In Budget"),"")</f>
        <v/>
      </c>
      <c r="I18996" s="184"/>
      <c r="J18996" s="184"/>
      <c r="K18996" s="184"/>
      <c r="L18996" s="183"/>
    </row>
    <row r="18997">
      <c r="A18997" s="454"/>
      <c r="B18997" s="927"/>
      <c r="C18997" s="580"/>
      <c r="D18997" s="939"/>
      <c r="E18997" s="940"/>
      <c r="F18997" s="941"/>
      <c r="G18997" s="937" t="str">
        <f t="array" ref="G18997">xlookup(F18997,'Internal Staffing Calculator'!E:E,'Internal Staffing Calculator'!C:C,"")</f>
        <v/>
      </c>
      <c r="H18997" s="932" t="str">
        <f t="array" ref="H18997">if(F18997&lt;&gt;"", iferror(index('Internal Staffing Calculator'!B$8:B23500,match(F18997,'Internal Staffing Calculator'!E$8:E23500,0)), "Not In Budget"),"")</f>
        <v/>
      </c>
      <c r="I18997" s="184"/>
      <c r="J18997" s="184"/>
      <c r="K18997" s="184"/>
      <c r="L18997" s="183"/>
    </row>
    <row r="18998">
      <c r="A18998" s="454"/>
      <c r="B18998" s="927"/>
      <c r="C18998" s="580"/>
      <c r="D18998" s="939"/>
      <c r="E18998" s="940"/>
      <c r="F18998" s="941"/>
      <c r="G18998" s="937" t="str">
        <f t="array" ref="G18998">xlookup(F18998,'Internal Staffing Calculator'!E:E,'Internal Staffing Calculator'!C:C,"")</f>
        <v/>
      </c>
      <c r="H18998" s="932" t="str">
        <f t="array" ref="H18998">if(F18998&lt;&gt;"", iferror(index('Internal Staffing Calculator'!B$8:B23500,match(F18998,'Internal Staffing Calculator'!E$8:E23500,0)), "Not In Budget"),"")</f>
        <v/>
      </c>
      <c r="I18998" s="184"/>
      <c r="J18998" s="184"/>
      <c r="K18998" s="184"/>
      <c r="L18998" s="183"/>
    </row>
    <row r="18999">
      <c r="A18999" s="454"/>
      <c r="B18999" s="927"/>
      <c r="C18999" s="580"/>
      <c r="D18999" s="939"/>
      <c r="E18999" s="940"/>
      <c r="F18999" s="941"/>
      <c r="G18999" s="937" t="str">
        <f t="array" ref="G18999">xlookup(F18999,'Internal Staffing Calculator'!E:E,'Internal Staffing Calculator'!C:C,"")</f>
        <v/>
      </c>
      <c r="H18999" s="932" t="str">
        <f t="array" ref="H18999">if(F18999&lt;&gt;"", iferror(index('Internal Staffing Calculator'!B$8:B23500,match(F18999,'Internal Staffing Calculator'!E$8:E23500,0)), "Not In Budget"),"")</f>
        <v/>
      </c>
      <c r="I18999" s="184"/>
      <c r="J18999" s="184"/>
      <c r="K18999" s="184"/>
      <c r="L18999" s="183"/>
    </row>
    <row r="19000">
      <c r="A19000" s="454"/>
      <c r="B19000" s="927"/>
      <c r="C19000" s="580"/>
      <c r="D19000" s="939"/>
      <c r="E19000" s="940"/>
      <c r="F19000" s="941"/>
      <c r="G19000" s="937" t="str">
        <f t="array" ref="G19000">xlookup(F19000,'Internal Staffing Calculator'!E:E,'Internal Staffing Calculator'!C:C,"")</f>
        <v/>
      </c>
      <c r="H19000" s="932" t="str">
        <f t="array" ref="H19000">if(F19000&lt;&gt;"", iferror(index('Internal Staffing Calculator'!B$8:B23500,match(F19000,'Internal Staffing Calculator'!E$8:E23500,0)), "Not In Budget"),"")</f>
        <v/>
      </c>
      <c r="I19000" s="184"/>
      <c r="J19000" s="184"/>
      <c r="K19000" s="184"/>
      <c r="L19000" s="183"/>
    </row>
    <row r="19001">
      <c r="A19001" s="454"/>
      <c r="B19001" s="927"/>
      <c r="C19001" s="580"/>
      <c r="D19001" s="939"/>
      <c r="E19001" s="940"/>
      <c r="F19001" s="941"/>
      <c r="G19001" s="937" t="str">
        <f t="array" ref="G19001">xlookup(F19001,'Internal Staffing Calculator'!E:E,'Internal Staffing Calculator'!C:C,"")</f>
        <v/>
      </c>
      <c r="H19001" s="932" t="str">
        <f t="array" ref="H19001">if(F19001&lt;&gt;"", iferror(index('Internal Staffing Calculator'!B$8:B23500,match(F19001,'Internal Staffing Calculator'!E$8:E23500,0)), "Not In Budget"),"")</f>
        <v/>
      </c>
      <c r="I19001" s="184"/>
      <c r="J19001" s="184"/>
      <c r="K19001" s="184"/>
      <c r="L19001" s="183"/>
    </row>
    <row r="19002">
      <c r="A19002" s="454"/>
      <c r="B19002" s="927"/>
      <c r="C19002" s="580"/>
      <c r="D19002" s="939"/>
      <c r="E19002" s="940"/>
      <c r="F19002" s="941"/>
      <c r="G19002" s="937" t="str">
        <f t="array" ref="G19002">xlookup(F19002,'Internal Staffing Calculator'!E:E,'Internal Staffing Calculator'!C:C,"")</f>
        <v/>
      </c>
      <c r="H19002" s="932" t="str">
        <f t="array" ref="H19002">if(F19002&lt;&gt;"", iferror(index('Internal Staffing Calculator'!B$8:B23500,match(F19002,'Internal Staffing Calculator'!E$8:E23500,0)), "Not In Budget"),"")</f>
        <v/>
      </c>
      <c r="I19002" s="184"/>
      <c r="J19002" s="184"/>
      <c r="K19002" s="184"/>
      <c r="L19002" s="183"/>
    </row>
    <row r="19003">
      <c r="A19003" s="454"/>
      <c r="B19003" s="927"/>
      <c r="C19003" s="580"/>
      <c r="D19003" s="939"/>
      <c r="E19003" s="940"/>
      <c r="F19003" s="941"/>
      <c r="G19003" s="937" t="str">
        <f t="array" ref="G19003">xlookup(F19003,'Internal Staffing Calculator'!E:E,'Internal Staffing Calculator'!C:C,"")</f>
        <v/>
      </c>
      <c r="H19003" s="932" t="str">
        <f t="array" ref="H19003">if(F19003&lt;&gt;"", iferror(index('Internal Staffing Calculator'!B$8:B23500,match(F19003,'Internal Staffing Calculator'!E$8:E23500,0)), "Not In Budget"),"")</f>
        <v/>
      </c>
      <c r="I19003" s="184"/>
      <c r="J19003" s="184"/>
      <c r="K19003" s="184"/>
      <c r="L19003" s="183"/>
    </row>
    <row r="19004">
      <c r="A19004" s="454"/>
      <c r="B19004" s="927"/>
      <c r="C19004" s="580"/>
      <c r="D19004" s="939"/>
      <c r="E19004" s="940"/>
      <c r="F19004" s="941"/>
      <c r="G19004" s="937" t="str">
        <f t="array" ref="G19004">xlookup(F19004,'Internal Staffing Calculator'!E:E,'Internal Staffing Calculator'!C:C,"")</f>
        <v/>
      </c>
      <c r="H19004" s="932" t="str">
        <f t="array" ref="H19004">if(F19004&lt;&gt;"", iferror(index('Internal Staffing Calculator'!B$8:B23500,match(F19004,'Internal Staffing Calculator'!E$8:E23500,0)), "Not In Budget"),"")</f>
        <v/>
      </c>
      <c r="I19004" s="184"/>
      <c r="J19004" s="184"/>
      <c r="K19004" s="184"/>
      <c r="L19004" s="183"/>
    </row>
    <row r="19005">
      <c r="A19005" s="454"/>
      <c r="B19005" s="927"/>
      <c r="C19005" s="580"/>
      <c r="D19005" s="939"/>
      <c r="E19005" s="940"/>
      <c r="F19005" s="941"/>
      <c r="G19005" s="937" t="str">
        <f t="array" ref="G19005">xlookup(F19005,'Internal Staffing Calculator'!E:E,'Internal Staffing Calculator'!C:C,"")</f>
        <v/>
      </c>
      <c r="H19005" s="932" t="str">
        <f t="array" ref="H19005">if(F19005&lt;&gt;"", iferror(index('Internal Staffing Calculator'!B$8:B23500,match(F19005,'Internal Staffing Calculator'!E$8:E23500,0)), "Not In Budget"),"")</f>
        <v/>
      </c>
      <c r="I19005" s="184"/>
      <c r="J19005" s="184"/>
      <c r="K19005" s="184"/>
      <c r="L19005" s="183"/>
    </row>
    <row r="19006">
      <c r="A19006" s="454"/>
      <c r="B19006" s="927"/>
      <c r="C19006" s="580"/>
      <c r="D19006" s="939"/>
      <c r="E19006" s="940"/>
      <c r="F19006" s="941"/>
      <c r="G19006" s="937" t="str">
        <f t="array" ref="G19006">xlookup(F19006,'Internal Staffing Calculator'!E:E,'Internal Staffing Calculator'!C:C,"")</f>
        <v/>
      </c>
      <c r="H19006" s="932" t="str">
        <f t="array" ref="H19006">if(F19006&lt;&gt;"", iferror(index('Internal Staffing Calculator'!B$8:B23500,match(F19006,'Internal Staffing Calculator'!E$8:E23500,0)), "Not In Budget"),"")</f>
        <v/>
      </c>
      <c r="I19006" s="184"/>
      <c r="J19006" s="184"/>
      <c r="K19006" s="184"/>
      <c r="L19006" s="183"/>
    </row>
    <row r="19007">
      <c r="A19007" s="454"/>
      <c r="B19007" s="927"/>
      <c r="C19007" s="580"/>
      <c r="D19007" s="939"/>
      <c r="E19007" s="940"/>
      <c r="F19007" s="941"/>
      <c r="G19007" s="937" t="str">
        <f t="array" ref="G19007">xlookup(F19007,'Internal Staffing Calculator'!E:E,'Internal Staffing Calculator'!C:C,"")</f>
        <v/>
      </c>
      <c r="H19007" s="932" t="str">
        <f t="array" ref="H19007">if(F19007&lt;&gt;"", iferror(index('Internal Staffing Calculator'!B$8:B23500,match(F19007,'Internal Staffing Calculator'!E$8:E23500,0)), "Not In Budget"),"")</f>
        <v/>
      </c>
      <c r="I19007" s="184"/>
      <c r="J19007" s="184"/>
      <c r="K19007" s="184"/>
      <c r="L19007" s="183"/>
    </row>
    <row r="19008">
      <c r="A19008" s="454"/>
      <c r="B19008" s="927"/>
      <c r="C19008" s="580"/>
      <c r="D19008" s="939"/>
      <c r="E19008" s="940"/>
      <c r="F19008" s="941"/>
      <c r="G19008" s="937" t="str">
        <f t="array" ref="G19008">xlookup(F19008,'Internal Staffing Calculator'!E:E,'Internal Staffing Calculator'!C:C,"")</f>
        <v/>
      </c>
      <c r="H19008" s="932" t="str">
        <f t="array" ref="H19008">if(F19008&lt;&gt;"", iferror(index('Internal Staffing Calculator'!B$8:B23500,match(F19008,'Internal Staffing Calculator'!E$8:E23500,0)), "Not In Budget"),"")</f>
        <v/>
      </c>
      <c r="I19008" s="184"/>
      <c r="J19008" s="184"/>
      <c r="K19008" s="184"/>
      <c r="L19008" s="183"/>
    </row>
    <row r="19009">
      <c r="A19009" s="454"/>
      <c r="B19009" s="927"/>
      <c r="C19009" s="580"/>
      <c r="D19009" s="939"/>
      <c r="E19009" s="940"/>
      <c r="F19009" s="941"/>
      <c r="G19009" s="937" t="str">
        <f t="array" ref="G19009">xlookup(F19009,'Internal Staffing Calculator'!E:E,'Internal Staffing Calculator'!C:C,"")</f>
        <v/>
      </c>
      <c r="H19009" s="932" t="str">
        <f t="array" ref="H19009">if(F19009&lt;&gt;"", iferror(index('Internal Staffing Calculator'!B$8:B23500,match(F19009,'Internal Staffing Calculator'!E$8:E23500,0)), "Not In Budget"),"")</f>
        <v/>
      </c>
      <c r="I19009" s="184"/>
      <c r="J19009" s="184"/>
      <c r="K19009" s="184"/>
      <c r="L19009" s="183"/>
    </row>
    <row r="19010">
      <c r="A19010" s="454"/>
      <c r="B19010" s="927"/>
      <c r="C19010" s="580"/>
      <c r="D19010" s="939"/>
      <c r="E19010" s="940"/>
      <c r="F19010" s="941"/>
      <c r="G19010" s="937" t="str">
        <f t="array" ref="G19010">xlookup(F19010,'Internal Staffing Calculator'!E:E,'Internal Staffing Calculator'!C:C,"")</f>
        <v/>
      </c>
      <c r="H19010" s="932" t="str">
        <f t="array" ref="H19010">if(F19010&lt;&gt;"", iferror(index('Internal Staffing Calculator'!B$8:B23500,match(F19010,'Internal Staffing Calculator'!E$8:E23500,0)), "Not In Budget"),"")</f>
        <v/>
      </c>
      <c r="I19010" s="184"/>
      <c r="J19010" s="184"/>
      <c r="K19010" s="184"/>
      <c r="L19010" s="183"/>
    </row>
    <row r="19011">
      <c r="A19011" s="454"/>
      <c r="B19011" s="927"/>
      <c r="C19011" s="580"/>
      <c r="D19011" s="939"/>
      <c r="E19011" s="940"/>
      <c r="F19011" s="941"/>
      <c r="G19011" s="937" t="str">
        <f t="array" ref="G19011">xlookup(F19011,'Internal Staffing Calculator'!E:E,'Internal Staffing Calculator'!C:C,"")</f>
        <v/>
      </c>
      <c r="H19011" s="932" t="str">
        <f t="array" ref="H19011">if(F19011&lt;&gt;"", iferror(index('Internal Staffing Calculator'!B$8:B23500,match(F19011,'Internal Staffing Calculator'!E$8:E23500,0)), "Not In Budget"),"")</f>
        <v/>
      </c>
      <c r="I19011" s="184"/>
      <c r="J19011" s="184"/>
      <c r="K19011" s="184"/>
      <c r="L19011" s="183"/>
    </row>
    <row r="19012">
      <c r="A19012" s="454"/>
      <c r="B19012" s="927"/>
      <c r="C19012" s="580"/>
      <c r="D19012" s="939"/>
      <c r="E19012" s="940"/>
      <c r="F19012" s="941"/>
      <c r="G19012" s="937" t="str">
        <f t="array" ref="G19012">xlookup(F19012,'Internal Staffing Calculator'!E:E,'Internal Staffing Calculator'!C:C,"")</f>
        <v/>
      </c>
      <c r="H19012" s="932" t="str">
        <f t="array" ref="H19012">if(F19012&lt;&gt;"", iferror(index('Internal Staffing Calculator'!B$8:B23500,match(F19012,'Internal Staffing Calculator'!E$8:E23500,0)), "Not In Budget"),"")</f>
        <v/>
      </c>
      <c r="I19012" s="184"/>
      <c r="J19012" s="184"/>
      <c r="K19012" s="184"/>
      <c r="L19012" s="183"/>
    </row>
    <row r="19013">
      <c r="A19013" s="454"/>
      <c r="B19013" s="927"/>
      <c r="C19013" s="580"/>
      <c r="D19013" s="939"/>
      <c r="E19013" s="940"/>
      <c r="F19013" s="941"/>
      <c r="G19013" s="937" t="str">
        <f t="array" ref="G19013">xlookup(F19013,'Internal Staffing Calculator'!E:E,'Internal Staffing Calculator'!C:C,"")</f>
        <v/>
      </c>
      <c r="H19013" s="932" t="str">
        <f t="array" ref="H19013">if(F19013&lt;&gt;"", iferror(index('Internal Staffing Calculator'!B$8:B23500,match(F19013,'Internal Staffing Calculator'!E$8:E23500,0)), "Not In Budget"),"")</f>
        <v/>
      </c>
      <c r="I19013" s="184"/>
      <c r="J19013" s="184"/>
      <c r="K19013" s="184"/>
      <c r="L19013" s="183"/>
    </row>
    <row r="19014">
      <c r="A19014" s="454"/>
      <c r="B19014" s="927"/>
      <c r="C19014" s="580"/>
      <c r="D19014" s="939"/>
      <c r="E19014" s="940"/>
      <c r="F19014" s="941"/>
      <c r="G19014" s="937" t="str">
        <f t="array" ref="G19014">xlookup(F19014,'Internal Staffing Calculator'!E:E,'Internal Staffing Calculator'!C:C,"")</f>
        <v/>
      </c>
      <c r="H19014" s="932" t="str">
        <f t="array" ref="H19014">if(F19014&lt;&gt;"", iferror(index('Internal Staffing Calculator'!B$8:B23500,match(F19014,'Internal Staffing Calculator'!E$8:E23500,0)), "Not In Budget"),"")</f>
        <v/>
      </c>
      <c r="I19014" s="184"/>
      <c r="J19014" s="184"/>
      <c r="K19014" s="184"/>
      <c r="L19014" s="183"/>
    </row>
    <row r="19015">
      <c r="A19015" s="454"/>
      <c r="B19015" s="927"/>
      <c r="C19015" s="580"/>
      <c r="D19015" s="939"/>
      <c r="E19015" s="940"/>
      <c r="F19015" s="941"/>
      <c r="G19015" s="937" t="str">
        <f t="array" ref="G19015">xlookup(F19015,'Internal Staffing Calculator'!E:E,'Internal Staffing Calculator'!C:C,"")</f>
        <v/>
      </c>
      <c r="H19015" s="932" t="str">
        <f t="array" ref="H19015">if(F19015&lt;&gt;"", iferror(index('Internal Staffing Calculator'!B$8:B23500,match(F19015,'Internal Staffing Calculator'!E$8:E23500,0)), "Not In Budget"),"")</f>
        <v/>
      </c>
      <c r="I19015" s="184"/>
      <c r="J19015" s="184"/>
      <c r="K19015" s="184"/>
      <c r="L19015" s="183"/>
    </row>
    <row r="19016">
      <c r="A19016" s="454"/>
      <c r="B19016" s="927"/>
      <c r="C19016" s="580"/>
      <c r="D19016" s="939"/>
      <c r="E19016" s="940"/>
      <c r="F19016" s="941"/>
      <c r="G19016" s="937" t="str">
        <f t="array" ref="G19016">xlookup(F19016,'Internal Staffing Calculator'!E:E,'Internal Staffing Calculator'!C:C,"")</f>
        <v/>
      </c>
      <c r="H19016" s="932" t="str">
        <f t="array" ref="H19016">if(F19016&lt;&gt;"", iferror(index('Internal Staffing Calculator'!B$8:B23500,match(F19016,'Internal Staffing Calculator'!E$8:E23500,0)), "Not In Budget"),"")</f>
        <v/>
      </c>
      <c r="I19016" s="184"/>
      <c r="J19016" s="184"/>
      <c r="K19016" s="184"/>
      <c r="L19016" s="183"/>
    </row>
    <row r="19017">
      <c r="A19017" s="454"/>
      <c r="B19017" s="927"/>
      <c r="C19017" s="580"/>
      <c r="D19017" s="939"/>
      <c r="E19017" s="940"/>
      <c r="F19017" s="941"/>
      <c r="G19017" s="937" t="str">
        <f t="array" ref="G19017">xlookup(F19017,'Internal Staffing Calculator'!E:E,'Internal Staffing Calculator'!C:C,"")</f>
        <v/>
      </c>
      <c r="H19017" s="932" t="str">
        <f t="array" ref="H19017">if(F19017&lt;&gt;"", iferror(index('Internal Staffing Calculator'!B$8:B23500,match(F19017,'Internal Staffing Calculator'!E$8:E23500,0)), "Not In Budget"),"")</f>
        <v/>
      </c>
      <c r="I19017" s="184"/>
      <c r="J19017" s="184"/>
      <c r="K19017" s="184"/>
      <c r="L19017" s="183"/>
    </row>
    <row r="19018">
      <c r="A19018" s="454"/>
      <c r="B19018" s="927"/>
      <c r="C19018" s="580"/>
      <c r="D19018" s="939"/>
      <c r="E19018" s="940"/>
      <c r="F19018" s="941"/>
      <c r="G19018" s="937" t="str">
        <f t="array" ref="G19018">xlookup(F19018,'Internal Staffing Calculator'!E:E,'Internal Staffing Calculator'!C:C,"")</f>
        <v/>
      </c>
      <c r="H19018" s="932" t="str">
        <f t="array" ref="H19018">if(F19018&lt;&gt;"", iferror(index('Internal Staffing Calculator'!B$8:B23500,match(F19018,'Internal Staffing Calculator'!E$8:E23500,0)), "Not In Budget"),"")</f>
        <v/>
      </c>
      <c r="I19018" s="184"/>
      <c r="J19018" s="184"/>
      <c r="K19018" s="184"/>
      <c r="L19018" s="183"/>
    </row>
    <row r="19019">
      <c r="A19019" s="454"/>
      <c r="B19019" s="927"/>
      <c r="C19019" s="580"/>
      <c r="D19019" s="939"/>
      <c r="E19019" s="940"/>
      <c r="F19019" s="941"/>
      <c r="G19019" s="937" t="str">
        <f t="array" ref="G19019">xlookup(F19019,'Internal Staffing Calculator'!E:E,'Internal Staffing Calculator'!C:C,"")</f>
        <v/>
      </c>
      <c r="H19019" s="932" t="str">
        <f t="array" ref="H19019">if(F19019&lt;&gt;"", iferror(index('Internal Staffing Calculator'!B$8:B23500,match(F19019,'Internal Staffing Calculator'!E$8:E23500,0)), "Not In Budget"),"")</f>
        <v/>
      </c>
      <c r="I19019" s="184"/>
      <c r="J19019" s="184"/>
      <c r="K19019" s="184"/>
      <c r="L19019" s="183"/>
    </row>
    <row r="19020">
      <c r="A19020" s="454"/>
      <c r="B19020" s="927"/>
      <c r="C19020" s="580"/>
      <c r="D19020" s="939"/>
      <c r="E19020" s="940"/>
      <c r="F19020" s="941"/>
      <c r="G19020" s="937" t="str">
        <f t="array" ref="G19020">xlookup(F19020,'Internal Staffing Calculator'!E:E,'Internal Staffing Calculator'!C:C,"")</f>
        <v/>
      </c>
      <c r="H19020" s="932" t="str">
        <f t="array" ref="H19020">if(F19020&lt;&gt;"", iferror(index('Internal Staffing Calculator'!B$8:B23500,match(F19020,'Internal Staffing Calculator'!E$8:E23500,0)), "Not In Budget"),"")</f>
        <v/>
      </c>
      <c r="I19020" s="184"/>
      <c r="J19020" s="184"/>
      <c r="K19020" s="184"/>
      <c r="L19020" s="183"/>
    </row>
    <row r="19021">
      <c r="A19021" s="454"/>
      <c r="B19021" s="927"/>
      <c r="C19021" s="580"/>
      <c r="D19021" s="939"/>
      <c r="E19021" s="940"/>
      <c r="F19021" s="941"/>
      <c r="G19021" s="937" t="str">
        <f t="array" ref="G19021">xlookup(F19021,'Internal Staffing Calculator'!E:E,'Internal Staffing Calculator'!C:C,"")</f>
        <v/>
      </c>
      <c r="H19021" s="932" t="str">
        <f t="array" ref="H19021">if(F19021&lt;&gt;"", iferror(index('Internal Staffing Calculator'!B$8:B23500,match(F19021,'Internal Staffing Calculator'!E$8:E23500,0)), "Not In Budget"),"")</f>
        <v/>
      </c>
      <c r="I19021" s="184"/>
      <c r="J19021" s="184"/>
      <c r="K19021" s="184"/>
      <c r="L19021" s="183"/>
    </row>
    <row r="19022">
      <c r="A19022" s="454"/>
      <c r="B19022" s="927"/>
      <c r="C19022" s="580"/>
      <c r="D19022" s="939"/>
      <c r="E19022" s="940"/>
      <c r="F19022" s="941"/>
      <c r="G19022" s="937" t="str">
        <f t="array" ref="G19022">xlookup(F19022,'Internal Staffing Calculator'!E:E,'Internal Staffing Calculator'!C:C,"")</f>
        <v/>
      </c>
      <c r="H19022" s="932" t="str">
        <f t="array" ref="H19022">if(F19022&lt;&gt;"", iferror(index('Internal Staffing Calculator'!B$8:B23500,match(F19022,'Internal Staffing Calculator'!E$8:E23500,0)), "Not In Budget"),"")</f>
        <v/>
      </c>
      <c r="I19022" s="184"/>
      <c r="J19022" s="184"/>
      <c r="K19022" s="184"/>
      <c r="L19022" s="183"/>
    </row>
    <row r="19023">
      <c r="A19023" s="454"/>
      <c r="B19023" s="927"/>
      <c r="C19023" s="580"/>
      <c r="D19023" s="939"/>
      <c r="E19023" s="940"/>
      <c r="F19023" s="941"/>
      <c r="G19023" s="937" t="str">
        <f t="array" ref="G19023">xlookup(F19023,'Internal Staffing Calculator'!E:E,'Internal Staffing Calculator'!C:C,"")</f>
        <v/>
      </c>
      <c r="H19023" s="932" t="str">
        <f t="array" ref="H19023">if(F19023&lt;&gt;"", iferror(index('Internal Staffing Calculator'!B$8:B23500,match(F19023,'Internal Staffing Calculator'!E$8:E23500,0)), "Not In Budget"),"")</f>
        <v/>
      </c>
      <c r="I19023" s="184"/>
      <c r="J19023" s="184"/>
      <c r="K19023" s="184"/>
      <c r="L19023" s="183"/>
    </row>
    <row r="19024">
      <c r="A19024" s="454"/>
      <c r="B19024" s="927"/>
      <c r="C19024" s="580"/>
      <c r="D19024" s="939"/>
      <c r="E19024" s="940"/>
      <c r="F19024" s="941"/>
      <c r="G19024" s="937" t="str">
        <f t="array" ref="G19024">xlookup(F19024,'Internal Staffing Calculator'!E:E,'Internal Staffing Calculator'!C:C,"")</f>
        <v/>
      </c>
      <c r="H19024" s="932" t="str">
        <f t="array" ref="H19024">if(F19024&lt;&gt;"", iferror(index('Internal Staffing Calculator'!B$8:B23500,match(F19024,'Internal Staffing Calculator'!E$8:E23500,0)), "Not In Budget"),"")</f>
        <v/>
      </c>
      <c r="I19024" s="184"/>
      <c r="J19024" s="184"/>
      <c r="K19024" s="184"/>
      <c r="L19024" s="183"/>
    </row>
    <row r="19025">
      <c r="A19025" s="454"/>
      <c r="B19025" s="927"/>
      <c r="C19025" s="580"/>
      <c r="D19025" s="939"/>
      <c r="E19025" s="940"/>
      <c r="F19025" s="941"/>
      <c r="G19025" s="937" t="str">
        <f t="array" ref="G19025">xlookup(F19025,'Internal Staffing Calculator'!E:E,'Internal Staffing Calculator'!C:C,"")</f>
        <v/>
      </c>
      <c r="H19025" s="932" t="str">
        <f t="array" ref="H19025">if(F19025&lt;&gt;"", iferror(index('Internal Staffing Calculator'!B$8:B23500,match(F19025,'Internal Staffing Calculator'!E$8:E23500,0)), "Not In Budget"),"")</f>
        <v/>
      </c>
      <c r="I19025" s="184"/>
      <c r="J19025" s="184"/>
      <c r="K19025" s="184"/>
      <c r="L19025" s="183"/>
    </row>
    <row r="19026">
      <c r="A19026" s="454"/>
      <c r="B19026" s="927"/>
      <c r="C19026" s="580"/>
      <c r="D19026" s="939"/>
      <c r="E19026" s="940"/>
      <c r="F19026" s="941"/>
      <c r="G19026" s="937" t="str">
        <f t="array" ref="G19026">xlookup(F19026,'Internal Staffing Calculator'!E:E,'Internal Staffing Calculator'!C:C,"")</f>
        <v/>
      </c>
      <c r="H19026" s="932" t="str">
        <f t="array" ref="H19026">if(F19026&lt;&gt;"", iferror(index('Internal Staffing Calculator'!B$8:B23500,match(F19026,'Internal Staffing Calculator'!E$8:E23500,0)), "Not In Budget"),"")</f>
        <v/>
      </c>
      <c r="I19026" s="184"/>
      <c r="J19026" s="184"/>
      <c r="K19026" s="184"/>
      <c r="L19026" s="183"/>
    </row>
    <row r="19027">
      <c r="A19027" s="454"/>
      <c r="B19027" s="927"/>
      <c r="C19027" s="580"/>
      <c r="D19027" s="939"/>
      <c r="E19027" s="940"/>
      <c r="F19027" s="941"/>
      <c r="G19027" s="937" t="str">
        <f t="array" ref="G19027">xlookup(F19027,'Internal Staffing Calculator'!E:E,'Internal Staffing Calculator'!C:C,"")</f>
        <v/>
      </c>
      <c r="H19027" s="932" t="str">
        <f t="array" ref="H19027">if(F19027&lt;&gt;"", iferror(index('Internal Staffing Calculator'!B$8:B23500,match(F19027,'Internal Staffing Calculator'!E$8:E23500,0)), "Not In Budget"),"")</f>
        <v/>
      </c>
      <c r="I19027" s="184"/>
      <c r="J19027" s="184"/>
      <c r="K19027" s="184"/>
      <c r="L19027" s="183"/>
    </row>
    <row r="19028">
      <c r="A19028" s="454"/>
      <c r="B19028" s="927"/>
      <c r="C19028" s="580"/>
      <c r="D19028" s="939"/>
      <c r="E19028" s="940"/>
      <c r="F19028" s="941"/>
      <c r="G19028" s="937" t="str">
        <f t="array" ref="G19028">xlookup(F19028,'Internal Staffing Calculator'!E:E,'Internal Staffing Calculator'!C:C,"")</f>
        <v/>
      </c>
      <c r="H19028" s="932" t="str">
        <f t="array" ref="H19028">if(F19028&lt;&gt;"", iferror(index('Internal Staffing Calculator'!B$8:B23500,match(F19028,'Internal Staffing Calculator'!E$8:E23500,0)), "Not In Budget"),"")</f>
        <v/>
      </c>
      <c r="I19028" s="184"/>
      <c r="J19028" s="184"/>
      <c r="K19028" s="184"/>
      <c r="L19028" s="183"/>
    </row>
    <row r="19029">
      <c r="A19029" s="454"/>
      <c r="B19029" s="927"/>
      <c r="C19029" s="580"/>
      <c r="D19029" s="939"/>
      <c r="E19029" s="940"/>
      <c r="F19029" s="941"/>
      <c r="G19029" s="937" t="str">
        <f t="array" ref="G19029">xlookup(F19029,'Internal Staffing Calculator'!E:E,'Internal Staffing Calculator'!C:C,"")</f>
        <v/>
      </c>
      <c r="H19029" s="932" t="str">
        <f t="array" ref="H19029">if(F19029&lt;&gt;"", iferror(index('Internal Staffing Calculator'!B$8:B23500,match(F19029,'Internal Staffing Calculator'!E$8:E23500,0)), "Not In Budget"),"")</f>
        <v/>
      </c>
      <c r="I19029" s="184"/>
      <c r="J19029" s="184"/>
      <c r="K19029" s="184"/>
      <c r="L19029" s="183"/>
    </row>
    <row r="19030">
      <c r="A19030" s="454"/>
      <c r="B19030" s="927"/>
      <c r="C19030" s="580"/>
      <c r="D19030" s="939"/>
      <c r="E19030" s="940"/>
      <c r="F19030" s="941"/>
      <c r="G19030" s="937" t="str">
        <f t="array" ref="G19030">xlookup(F19030,'Internal Staffing Calculator'!E:E,'Internal Staffing Calculator'!C:C,"")</f>
        <v/>
      </c>
      <c r="H19030" s="932" t="str">
        <f t="array" ref="H19030">if(F19030&lt;&gt;"", iferror(index('Internal Staffing Calculator'!B$8:B23500,match(F19030,'Internal Staffing Calculator'!E$8:E23500,0)), "Not In Budget"),"")</f>
        <v/>
      </c>
      <c r="I19030" s="184"/>
      <c r="J19030" s="184"/>
      <c r="K19030" s="184"/>
      <c r="L19030" s="183"/>
    </row>
    <row r="19031">
      <c r="A19031" s="454"/>
      <c r="B19031" s="927"/>
      <c r="C19031" s="580"/>
      <c r="D19031" s="939"/>
      <c r="E19031" s="940"/>
      <c r="F19031" s="941"/>
      <c r="G19031" s="937" t="str">
        <f t="array" ref="G19031">xlookup(F19031,'Internal Staffing Calculator'!E:E,'Internal Staffing Calculator'!C:C,"")</f>
        <v/>
      </c>
      <c r="H19031" s="932" t="str">
        <f t="array" ref="H19031">if(F19031&lt;&gt;"", iferror(index('Internal Staffing Calculator'!B$8:B23500,match(F19031,'Internal Staffing Calculator'!E$8:E23500,0)), "Not In Budget"),"")</f>
        <v/>
      </c>
      <c r="I19031" s="184"/>
      <c r="J19031" s="184"/>
      <c r="K19031" s="184"/>
      <c r="L19031" s="183"/>
    </row>
    <row r="19032">
      <c r="A19032" s="454"/>
      <c r="B19032" s="927"/>
      <c r="C19032" s="580"/>
      <c r="D19032" s="939"/>
      <c r="E19032" s="940"/>
      <c r="F19032" s="941"/>
      <c r="G19032" s="937" t="str">
        <f t="array" ref="G19032">xlookup(F19032,'Internal Staffing Calculator'!E:E,'Internal Staffing Calculator'!C:C,"")</f>
        <v/>
      </c>
      <c r="H19032" s="932" t="str">
        <f t="array" ref="H19032">if(F19032&lt;&gt;"", iferror(index('Internal Staffing Calculator'!B$8:B23500,match(F19032,'Internal Staffing Calculator'!E$8:E23500,0)), "Not In Budget"),"")</f>
        <v/>
      </c>
      <c r="I19032" s="184"/>
      <c r="J19032" s="184"/>
      <c r="K19032" s="184"/>
      <c r="L19032" s="183"/>
    </row>
    <row r="19033">
      <c r="A19033" s="454"/>
      <c r="B19033" s="927"/>
      <c r="C19033" s="580"/>
      <c r="D19033" s="939"/>
      <c r="E19033" s="940"/>
      <c r="F19033" s="941"/>
      <c r="G19033" s="937" t="str">
        <f t="array" ref="G19033">xlookup(F19033,'Internal Staffing Calculator'!E:E,'Internal Staffing Calculator'!C:C,"")</f>
        <v/>
      </c>
      <c r="H19033" s="932" t="str">
        <f t="array" ref="H19033">if(F19033&lt;&gt;"", iferror(index('Internal Staffing Calculator'!B$8:B23500,match(F19033,'Internal Staffing Calculator'!E$8:E23500,0)), "Not In Budget"),"")</f>
        <v/>
      </c>
      <c r="I19033" s="184"/>
      <c r="J19033" s="184"/>
      <c r="K19033" s="184"/>
      <c r="L19033" s="183"/>
    </row>
    <row r="19034">
      <c r="A19034" s="454"/>
      <c r="B19034" s="927"/>
      <c r="C19034" s="580"/>
      <c r="D19034" s="939"/>
      <c r="E19034" s="940"/>
      <c r="F19034" s="941"/>
      <c r="G19034" s="937" t="str">
        <f t="array" ref="G19034">xlookup(F19034,'Internal Staffing Calculator'!E:E,'Internal Staffing Calculator'!C:C,"")</f>
        <v/>
      </c>
      <c r="H19034" s="932" t="str">
        <f t="array" ref="H19034">if(F19034&lt;&gt;"", iferror(index('Internal Staffing Calculator'!B$8:B23500,match(F19034,'Internal Staffing Calculator'!E$8:E23500,0)), "Not In Budget"),"")</f>
        <v/>
      </c>
      <c r="I19034" s="184"/>
      <c r="J19034" s="184"/>
      <c r="K19034" s="184"/>
      <c r="L19034" s="183"/>
    </row>
    <row r="19035">
      <c r="A19035" s="454"/>
      <c r="B19035" s="927"/>
      <c r="C19035" s="580"/>
      <c r="D19035" s="939"/>
      <c r="E19035" s="940"/>
      <c r="F19035" s="941"/>
      <c r="G19035" s="937" t="str">
        <f t="array" ref="G19035">xlookup(F19035,'Internal Staffing Calculator'!E:E,'Internal Staffing Calculator'!C:C,"")</f>
        <v/>
      </c>
      <c r="H19035" s="932" t="str">
        <f t="array" ref="H19035">if(F19035&lt;&gt;"", iferror(index('Internal Staffing Calculator'!B$8:B23500,match(F19035,'Internal Staffing Calculator'!E$8:E23500,0)), "Not In Budget"),"")</f>
        <v/>
      </c>
      <c r="I19035" s="184"/>
      <c r="J19035" s="184"/>
      <c r="K19035" s="184"/>
      <c r="L19035" s="183"/>
    </row>
    <row r="19036">
      <c r="A19036" s="454"/>
      <c r="B19036" s="927"/>
      <c r="C19036" s="580"/>
      <c r="D19036" s="939"/>
      <c r="E19036" s="940"/>
      <c r="F19036" s="941"/>
      <c r="G19036" s="937" t="str">
        <f t="array" ref="G19036">xlookup(F19036,'Internal Staffing Calculator'!E:E,'Internal Staffing Calculator'!C:C,"")</f>
        <v/>
      </c>
      <c r="H19036" s="932" t="str">
        <f t="array" ref="H19036">if(F19036&lt;&gt;"", iferror(index('Internal Staffing Calculator'!B$8:B23500,match(F19036,'Internal Staffing Calculator'!E$8:E23500,0)), "Not In Budget"),"")</f>
        <v/>
      </c>
      <c r="I19036" s="184"/>
      <c r="J19036" s="184"/>
      <c r="K19036" s="184"/>
      <c r="L19036" s="183"/>
    </row>
    <row r="19037">
      <c r="A19037" s="454"/>
      <c r="B19037" s="927"/>
      <c r="C19037" s="580"/>
      <c r="D19037" s="939"/>
      <c r="E19037" s="940"/>
      <c r="F19037" s="941"/>
      <c r="G19037" s="937" t="str">
        <f t="array" ref="G19037">xlookup(F19037,'Internal Staffing Calculator'!E:E,'Internal Staffing Calculator'!C:C,"")</f>
        <v/>
      </c>
      <c r="H19037" s="932" t="str">
        <f t="array" ref="H19037">if(F19037&lt;&gt;"", iferror(index('Internal Staffing Calculator'!B$8:B23500,match(F19037,'Internal Staffing Calculator'!E$8:E23500,0)), "Not In Budget"),"")</f>
        <v/>
      </c>
      <c r="I19037" s="184"/>
      <c r="J19037" s="184"/>
      <c r="K19037" s="184"/>
      <c r="L19037" s="183"/>
    </row>
    <row r="19038">
      <c r="A19038" s="454"/>
      <c r="B19038" s="927"/>
      <c r="C19038" s="580"/>
      <c r="D19038" s="939"/>
      <c r="E19038" s="940"/>
      <c r="F19038" s="941"/>
      <c r="G19038" s="937" t="str">
        <f t="array" ref="G19038">xlookup(F19038,'Internal Staffing Calculator'!E:E,'Internal Staffing Calculator'!C:C,"")</f>
        <v/>
      </c>
      <c r="H19038" s="932" t="str">
        <f t="array" ref="H19038">if(F19038&lt;&gt;"", iferror(index('Internal Staffing Calculator'!B$8:B23500,match(F19038,'Internal Staffing Calculator'!E$8:E23500,0)), "Not In Budget"),"")</f>
        <v/>
      </c>
      <c r="I19038" s="184"/>
      <c r="J19038" s="184"/>
      <c r="K19038" s="184"/>
      <c r="L19038" s="183"/>
    </row>
    <row r="19039">
      <c r="A19039" s="454"/>
      <c r="B19039" s="927"/>
      <c r="C19039" s="580"/>
      <c r="D19039" s="939"/>
      <c r="E19039" s="940"/>
      <c r="F19039" s="941"/>
      <c r="G19039" s="937" t="str">
        <f t="array" ref="G19039">xlookup(F19039,'Internal Staffing Calculator'!E:E,'Internal Staffing Calculator'!C:C,"")</f>
        <v/>
      </c>
      <c r="H19039" s="932" t="str">
        <f t="array" ref="H19039">if(F19039&lt;&gt;"", iferror(index('Internal Staffing Calculator'!B$8:B23500,match(F19039,'Internal Staffing Calculator'!E$8:E23500,0)), "Not In Budget"),"")</f>
        <v/>
      </c>
      <c r="I19039" s="184"/>
      <c r="J19039" s="184"/>
      <c r="K19039" s="184"/>
      <c r="L19039" s="183"/>
    </row>
    <row r="19040">
      <c r="A19040" s="454"/>
      <c r="B19040" s="927"/>
      <c r="C19040" s="580"/>
      <c r="D19040" s="939"/>
      <c r="E19040" s="940"/>
      <c r="F19040" s="941"/>
      <c r="G19040" s="937" t="str">
        <f t="array" ref="G19040">xlookup(F19040,'Internal Staffing Calculator'!E:E,'Internal Staffing Calculator'!C:C,"")</f>
        <v/>
      </c>
      <c r="H19040" s="932" t="str">
        <f t="array" ref="H19040">if(F19040&lt;&gt;"", iferror(index('Internal Staffing Calculator'!B$8:B23500,match(F19040,'Internal Staffing Calculator'!E$8:E23500,0)), "Not In Budget"),"")</f>
        <v/>
      </c>
      <c r="I19040" s="184"/>
      <c r="J19040" s="184"/>
      <c r="K19040" s="184"/>
      <c r="L19040" s="183"/>
    </row>
    <row r="19041">
      <c r="A19041" s="454"/>
      <c r="B19041" s="927"/>
      <c r="C19041" s="580"/>
      <c r="D19041" s="939"/>
      <c r="E19041" s="940"/>
      <c r="F19041" s="941"/>
      <c r="G19041" s="937" t="str">
        <f t="array" ref="G19041">xlookup(F19041,'Internal Staffing Calculator'!E:E,'Internal Staffing Calculator'!C:C,"")</f>
        <v/>
      </c>
      <c r="H19041" s="932" t="str">
        <f t="array" ref="H19041">if(F19041&lt;&gt;"", iferror(index('Internal Staffing Calculator'!B$8:B23500,match(F19041,'Internal Staffing Calculator'!E$8:E23500,0)), "Not In Budget"),"")</f>
        <v/>
      </c>
      <c r="I19041" s="184"/>
      <c r="J19041" s="184"/>
      <c r="K19041" s="184"/>
      <c r="L19041" s="183"/>
    </row>
    <row r="19042">
      <c r="A19042" s="454"/>
      <c r="B19042" s="927"/>
      <c r="C19042" s="580"/>
      <c r="D19042" s="939"/>
      <c r="E19042" s="940"/>
      <c r="F19042" s="941"/>
      <c r="G19042" s="937" t="str">
        <f t="array" ref="G19042">xlookup(F19042,'Internal Staffing Calculator'!E:E,'Internal Staffing Calculator'!C:C,"")</f>
        <v/>
      </c>
      <c r="H19042" s="932" t="str">
        <f t="array" ref="H19042">if(F19042&lt;&gt;"", iferror(index('Internal Staffing Calculator'!B$8:B23500,match(F19042,'Internal Staffing Calculator'!E$8:E23500,0)), "Not In Budget"),"")</f>
        <v/>
      </c>
      <c r="I19042" s="184"/>
      <c r="J19042" s="184"/>
      <c r="K19042" s="184"/>
      <c r="L19042" s="183"/>
    </row>
    <row r="19043">
      <c r="A19043" s="454"/>
      <c r="B19043" s="927"/>
      <c r="C19043" s="580"/>
      <c r="D19043" s="939"/>
      <c r="E19043" s="940"/>
      <c r="F19043" s="941"/>
      <c r="G19043" s="937" t="str">
        <f t="array" ref="G19043">xlookup(F19043,'Internal Staffing Calculator'!E:E,'Internal Staffing Calculator'!C:C,"")</f>
        <v/>
      </c>
      <c r="H19043" s="932" t="str">
        <f t="array" ref="H19043">if(F19043&lt;&gt;"", iferror(index('Internal Staffing Calculator'!B$8:B23500,match(F19043,'Internal Staffing Calculator'!E$8:E23500,0)), "Not In Budget"),"")</f>
        <v/>
      </c>
      <c r="I19043" s="184"/>
      <c r="J19043" s="184"/>
      <c r="K19043" s="184"/>
      <c r="L19043" s="183"/>
    </row>
    <row r="19044">
      <c r="A19044" s="454"/>
      <c r="B19044" s="927"/>
      <c r="C19044" s="580"/>
      <c r="D19044" s="939"/>
      <c r="E19044" s="940"/>
      <c r="F19044" s="941"/>
      <c r="G19044" s="937" t="str">
        <f t="array" ref="G19044">xlookup(F19044,'Internal Staffing Calculator'!E:E,'Internal Staffing Calculator'!C:C,"")</f>
        <v/>
      </c>
      <c r="H19044" s="932" t="str">
        <f t="array" ref="H19044">if(F19044&lt;&gt;"", iferror(index('Internal Staffing Calculator'!B$8:B23500,match(F19044,'Internal Staffing Calculator'!E$8:E23500,0)), "Not In Budget"),"")</f>
        <v/>
      </c>
      <c r="I19044" s="184"/>
      <c r="J19044" s="184"/>
      <c r="K19044" s="184"/>
      <c r="L19044" s="183"/>
    </row>
    <row r="19045">
      <c r="A19045" s="454"/>
      <c r="B19045" s="927"/>
      <c r="C19045" s="580"/>
      <c r="D19045" s="939"/>
      <c r="E19045" s="940"/>
      <c r="F19045" s="941"/>
      <c r="G19045" s="937" t="str">
        <f t="array" ref="G19045">xlookup(F19045,'Internal Staffing Calculator'!E:E,'Internal Staffing Calculator'!C:C,"")</f>
        <v/>
      </c>
      <c r="H19045" s="932" t="str">
        <f t="array" ref="H19045">if(F19045&lt;&gt;"", iferror(index('Internal Staffing Calculator'!B$8:B23500,match(F19045,'Internal Staffing Calculator'!E$8:E23500,0)), "Not In Budget"),"")</f>
        <v/>
      </c>
      <c r="I19045" s="184"/>
      <c r="J19045" s="184"/>
      <c r="K19045" s="184"/>
      <c r="L19045" s="183"/>
    </row>
    <row r="19046">
      <c r="A19046" s="454"/>
      <c r="B19046" s="927"/>
      <c r="C19046" s="580"/>
      <c r="D19046" s="939"/>
      <c r="E19046" s="940"/>
      <c r="F19046" s="941"/>
      <c r="G19046" s="937" t="str">
        <f t="array" ref="G19046">xlookup(F19046,'Internal Staffing Calculator'!E:E,'Internal Staffing Calculator'!C:C,"")</f>
        <v/>
      </c>
      <c r="H19046" s="932" t="str">
        <f t="array" ref="H19046">if(F19046&lt;&gt;"", iferror(index('Internal Staffing Calculator'!B$8:B23500,match(F19046,'Internal Staffing Calculator'!E$8:E23500,0)), "Not In Budget"),"")</f>
        <v/>
      </c>
      <c r="I19046" s="184"/>
      <c r="J19046" s="184"/>
      <c r="K19046" s="184"/>
      <c r="L19046" s="183"/>
    </row>
    <row r="19047">
      <c r="A19047" s="454"/>
      <c r="B19047" s="927"/>
      <c r="C19047" s="580"/>
      <c r="D19047" s="939"/>
      <c r="E19047" s="940"/>
      <c r="F19047" s="941"/>
      <c r="G19047" s="937" t="str">
        <f t="array" ref="G19047">xlookup(F19047,'Internal Staffing Calculator'!E:E,'Internal Staffing Calculator'!C:C,"")</f>
        <v/>
      </c>
      <c r="H19047" s="932" t="str">
        <f t="array" ref="H19047">if(F19047&lt;&gt;"", iferror(index('Internal Staffing Calculator'!B$8:B23500,match(F19047,'Internal Staffing Calculator'!E$8:E23500,0)), "Not In Budget"),"")</f>
        <v/>
      </c>
      <c r="I19047" s="184"/>
      <c r="J19047" s="184"/>
      <c r="K19047" s="184"/>
      <c r="L19047" s="183"/>
    </row>
    <row r="19048">
      <c r="A19048" s="454"/>
      <c r="B19048" s="927"/>
      <c r="C19048" s="580"/>
      <c r="D19048" s="939"/>
      <c r="E19048" s="940"/>
      <c r="F19048" s="941"/>
      <c r="G19048" s="937" t="str">
        <f t="array" ref="G19048">xlookup(F19048,'Internal Staffing Calculator'!E:E,'Internal Staffing Calculator'!C:C,"")</f>
        <v/>
      </c>
      <c r="H19048" s="932" t="str">
        <f t="array" ref="H19048">if(F19048&lt;&gt;"", iferror(index('Internal Staffing Calculator'!B$8:B23500,match(F19048,'Internal Staffing Calculator'!E$8:E23500,0)), "Not In Budget"),"")</f>
        <v/>
      </c>
      <c r="I19048" s="184"/>
      <c r="J19048" s="184"/>
      <c r="K19048" s="184"/>
      <c r="L19048" s="183"/>
    </row>
    <row r="19049">
      <c r="A19049" s="454"/>
      <c r="B19049" s="927"/>
      <c r="C19049" s="580"/>
      <c r="D19049" s="939"/>
      <c r="E19049" s="940"/>
      <c r="F19049" s="941"/>
      <c r="G19049" s="937" t="str">
        <f t="array" ref="G19049">xlookup(F19049,'Internal Staffing Calculator'!E:E,'Internal Staffing Calculator'!C:C,"")</f>
        <v/>
      </c>
      <c r="H19049" s="932" t="str">
        <f t="array" ref="H19049">if(F19049&lt;&gt;"", iferror(index('Internal Staffing Calculator'!B$8:B23500,match(F19049,'Internal Staffing Calculator'!E$8:E23500,0)), "Not In Budget"),"")</f>
        <v/>
      </c>
      <c r="I19049" s="184"/>
      <c r="J19049" s="184"/>
      <c r="K19049" s="184"/>
      <c r="L19049" s="183"/>
    </row>
    <row r="19050">
      <c r="A19050" s="454"/>
      <c r="B19050" s="927"/>
      <c r="C19050" s="580"/>
      <c r="D19050" s="939"/>
      <c r="E19050" s="940"/>
      <c r="F19050" s="941"/>
      <c r="G19050" s="937" t="str">
        <f t="array" ref="G19050">xlookup(F19050,'Internal Staffing Calculator'!E:E,'Internal Staffing Calculator'!C:C,"")</f>
        <v/>
      </c>
      <c r="H19050" s="932" t="str">
        <f t="array" ref="H19050">if(F19050&lt;&gt;"", iferror(index('Internal Staffing Calculator'!B$8:B23500,match(F19050,'Internal Staffing Calculator'!E$8:E23500,0)), "Not In Budget"),"")</f>
        <v/>
      </c>
      <c r="I19050" s="184"/>
      <c r="J19050" s="184"/>
      <c r="K19050" s="184"/>
      <c r="L19050" s="183"/>
    </row>
    <row r="19051">
      <c r="A19051" s="454"/>
      <c r="B19051" s="927"/>
      <c r="C19051" s="580"/>
      <c r="D19051" s="939"/>
      <c r="E19051" s="940"/>
      <c r="F19051" s="941"/>
      <c r="G19051" s="937" t="str">
        <f t="array" ref="G19051">xlookup(F19051,'Internal Staffing Calculator'!E:E,'Internal Staffing Calculator'!C:C,"")</f>
        <v/>
      </c>
      <c r="H19051" s="932" t="str">
        <f t="array" ref="H19051">if(F19051&lt;&gt;"", iferror(index('Internal Staffing Calculator'!B$8:B23500,match(F19051,'Internal Staffing Calculator'!E$8:E23500,0)), "Not In Budget"),"")</f>
        <v/>
      </c>
      <c r="I19051" s="184"/>
      <c r="J19051" s="184"/>
      <c r="K19051" s="184"/>
      <c r="L19051" s="183"/>
    </row>
    <row r="19052">
      <c r="A19052" s="454"/>
      <c r="B19052" s="927"/>
      <c r="C19052" s="580"/>
      <c r="D19052" s="939"/>
      <c r="E19052" s="940"/>
      <c r="F19052" s="941"/>
      <c r="G19052" s="937" t="str">
        <f t="array" ref="G19052">xlookup(F19052,'Internal Staffing Calculator'!E:E,'Internal Staffing Calculator'!C:C,"")</f>
        <v/>
      </c>
      <c r="H19052" s="932" t="str">
        <f t="array" ref="H19052">if(F19052&lt;&gt;"", iferror(index('Internal Staffing Calculator'!B$8:B23500,match(F19052,'Internal Staffing Calculator'!E$8:E23500,0)), "Not In Budget"),"")</f>
        <v/>
      </c>
      <c r="I19052" s="184"/>
      <c r="J19052" s="184"/>
      <c r="K19052" s="184"/>
      <c r="L19052" s="183"/>
    </row>
    <row r="19053">
      <c r="A19053" s="454"/>
      <c r="B19053" s="927"/>
      <c r="C19053" s="580"/>
      <c r="D19053" s="939"/>
      <c r="E19053" s="940"/>
      <c r="F19053" s="941"/>
      <c r="G19053" s="937" t="str">
        <f t="array" ref="G19053">xlookup(F19053,'Internal Staffing Calculator'!E:E,'Internal Staffing Calculator'!C:C,"")</f>
        <v/>
      </c>
      <c r="H19053" s="932" t="str">
        <f t="array" ref="H19053">if(F19053&lt;&gt;"", iferror(index('Internal Staffing Calculator'!B$8:B23500,match(F19053,'Internal Staffing Calculator'!E$8:E23500,0)), "Not In Budget"),"")</f>
        <v/>
      </c>
      <c r="I19053" s="184"/>
      <c r="J19053" s="184"/>
      <c r="K19053" s="184"/>
      <c r="L19053" s="183"/>
    </row>
    <row r="19054">
      <c r="A19054" s="454"/>
      <c r="B19054" s="927"/>
      <c r="C19054" s="580"/>
      <c r="D19054" s="939"/>
      <c r="E19054" s="940"/>
      <c r="F19054" s="941"/>
      <c r="G19054" s="937" t="str">
        <f t="array" ref="G19054">xlookup(F19054,'Internal Staffing Calculator'!E:E,'Internal Staffing Calculator'!C:C,"")</f>
        <v/>
      </c>
      <c r="H19054" s="932" t="str">
        <f t="array" ref="H19054">if(F19054&lt;&gt;"", iferror(index('Internal Staffing Calculator'!B$8:B23500,match(F19054,'Internal Staffing Calculator'!E$8:E23500,0)), "Not In Budget"),"")</f>
        <v/>
      </c>
      <c r="I19054" s="184"/>
      <c r="J19054" s="184"/>
      <c r="K19054" s="184"/>
      <c r="L19054" s="183"/>
    </row>
    <row r="19055">
      <c r="A19055" s="454"/>
      <c r="B19055" s="927"/>
      <c r="C19055" s="580"/>
      <c r="D19055" s="939"/>
      <c r="E19055" s="940"/>
      <c r="F19055" s="941"/>
      <c r="G19055" s="937" t="str">
        <f t="array" ref="G19055">xlookup(F19055,'Internal Staffing Calculator'!E:E,'Internal Staffing Calculator'!C:C,"")</f>
        <v/>
      </c>
      <c r="H19055" s="932" t="str">
        <f t="array" ref="H19055">if(F19055&lt;&gt;"", iferror(index('Internal Staffing Calculator'!B$8:B23500,match(F19055,'Internal Staffing Calculator'!E$8:E23500,0)), "Not In Budget"),"")</f>
        <v/>
      </c>
      <c r="I19055" s="184"/>
      <c r="J19055" s="184"/>
      <c r="K19055" s="184"/>
      <c r="L19055" s="183"/>
    </row>
    <row r="19056">
      <c r="A19056" s="454"/>
      <c r="B19056" s="927"/>
      <c r="C19056" s="580"/>
      <c r="D19056" s="939"/>
      <c r="E19056" s="940"/>
      <c r="F19056" s="941"/>
      <c r="G19056" s="937" t="str">
        <f t="array" ref="G19056">xlookup(F19056,'Internal Staffing Calculator'!E:E,'Internal Staffing Calculator'!C:C,"")</f>
        <v/>
      </c>
      <c r="H19056" s="932" t="str">
        <f t="array" ref="H19056">if(F19056&lt;&gt;"", iferror(index('Internal Staffing Calculator'!B$8:B23500,match(F19056,'Internal Staffing Calculator'!E$8:E23500,0)), "Not In Budget"),"")</f>
        <v/>
      </c>
      <c r="I19056" s="184"/>
      <c r="J19056" s="184"/>
      <c r="K19056" s="184"/>
      <c r="L19056" s="183"/>
    </row>
    <row r="19057">
      <c r="A19057" s="454"/>
      <c r="B19057" s="927"/>
      <c r="C19057" s="580"/>
      <c r="D19057" s="939"/>
      <c r="E19057" s="940"/>
      <c r="F19057" s="941"/>
      <c r="G19057" s="937" t="str">
        <f t="array" ref="G19057">xlookup(F19057,'Internal Staffing Calculator'!E:E,'Internal Staffing Calculator'!C:C,"")</f>
        <v/>
      </c>
      <c r="H19057" s="932" t="str">
        <f t="array" ref="H19057">if(F19057&lt;&gt;"", iferror(index('Internal Staffing Calculator'!B$8:B23500,match(F19057,'Internal Staffing Calculator'!E$8:E23500,0)), "Not In Budget"),"")</f>
        <v/>
      </c>
      <c r="I19057" s="184"/>
      <c r="J19057" s="184"/>
      <c r="K19057" s="184"/>
      <c r="L19057" s="183"/>
    </row>
    <row r="19058">
      <c r="A19058" s="454"/>
      <c r="B19058" s="927"/>
      <c r="C19058" s="580"/>
      <c r="D19058" s="939"/>
      <c r="E19058" s="940"/>
      <c r="F19058" s="941"/>
      <c r="G19058" s="937" t="str">
        <f t="array" ref="G19058">xlookup(F19058,'Internal Staffing Calculator'!E:E,'Internal Staffing Calculator'!C:C,"")</f>
        <v/>
      </c>
      <c r="H19058" s="932" t="str">
        <f t="array" ref="H19058">if(F19058&lt;&gt;"", iferror(index('Internal Staffing Calculator'!B$8:B23500,match(F19058,'Internal Staffing Calculator'!E$8:E23500,0)), "Not In Budget"),"")</f>
        <v/>
      </c>
      <c r="I19058" s="184"/>
      <c r="J19058" s="184"/>
      <c r="K19058" s="184"/>
      <c r="L19058" s="183"/>
    </row>
    <row r="19059">
      <c r="A19059" s="454"/>
      <c r="B19059" s="927"/>
      <c r="C19059" s="580"/>
      <c r="D19059" s="939"/>
      <c r="E19059" s="940"/>
      <c r="F19059" s="941"/>
      <c r="G19059" s="937" t="str">
        <f t="array" ref="G19059">xlookup(F19059,'Internal Staffing Calculator'!E:E,'Internal Staffing Calculator'!C:C,"")</f>
        <v/>
      </c>
      <c r="H19059" s="932" t="str">
        <f t="array" ref="H19059">if(F19059&lt;&gt;"", iferror(index('Internal Staffing Calculator'!B$8:B23500,match(F19059,'Internal Staffing Calculator'!E$8:E23500,0)), "Not In Budget"),"")</f>
        <v/>
      </c>
      <c r="I19059" s="184"/>
      <c r="J19059" s="184"/>
      <c r="K19059" s="184"/>
      <c r="L19059" s="183"/>
    </row>
    <row r="19060">
      <c r="A19060" s="454"/>
      <c r="B19060" s="927"/>
      <c r="C19060" s="580"/>
      <c r="D19060" s="939"/>
      <c r="E19060" s="940"/>
      <c r="F19060" s="941"/>
      <c r="G19060" s="937" t="str">
        <f t="array" ref="G19060">xlookup(F19060,'Internal Staffing Calculator'!E:E,'Internal Staffing Calculator'!C:C,"")</f>
        <v/>
      </c>
      <c r="H19060" s="932" t="str">
        <f t="array" ref="H19060">if(F19060&lt;&gt;"", iferror(index('Internal Staffing Calculator'!B$8:B23500,match(F19060,'Internal Staffing Calculator'!E$8:E23500,0)), "Not In Budget"),"")</f>
        <v/>
      </c>
      <c r="I19060" s="184"/>
      <c r="J19060" s="184"/>
      <c r="K19060" s="184"/>
      <c r="L19060" s="183"/>
    </row>
    <row r="19061">
      <c r="A19061" s="454"/>
      <c r="B19061" s="927"/>
      <c r="C19061" s="580"/>
      <c r="D19061" s="939"/>
      <c r="E19061" s="940"/>
      <c r="F19061" s="941"/>
      <c r="G19061" s="937" t="str">
        <f t="array" ref="G19061">xlookup(F19061,'Internal Staffing Calculator'!E:E,'Internal Staffing Calculator'!C:C,"")</f>
        <v/>
      </c>
      <c r="H19061" s="932" t="str">
        <f t="array" ref="H19061">if(F19061&lt;&gt;"", iferror(index('Internal Staffing Calculator'!B$8:B23500,match(F19061,'Internal Staffing Calculator'!E$8:E23500,0)), "Not In Budget"),"")</f>
        <v/>
      </c>
      <c r="I19061" s="184"/>
      <c r="J19061" s="184"/>
      <c r="K19061" s="184"/>
      <c r="L19061" s="183"/>
    </row>
    <row r="19062">
      <c r="A19062" s="454"/>
      <c r="B19062" s="927"/>
      <c r="C19062" s="580"/>
      <c r="D19062" s="939"/>
      <c r="E19062" s="940"/>
      <c r="F19062" s="941"/>
      <c r="G19062" s="937" t="str">
        <f t="array" ref="G19062">xlookup(F19062,'Internal Staffing Calculator'!E:E,'Internal Staffing Calculator'!C:C,"")</f>
        <v/>
      </c>
      <c r="H19062" s="932" t="str">
        <f t="array" ref="H19062">if(F19062&lt;&gt;"", iferror(index('Internal Staffing Calculator'!B$8:B23500,match(F19062,'Internal Staffing Calculator'!E$8:E23500,0)), "Not In Budget"),"")</f>
        <v/>
      </c>
      <c r="I19062" s="184"/>
      <c r="J19062" s="184"/>
      <c r="K19062" s="184"/>
      <c r="L19062" s="183"/>
    </row>
    <row r="19063">
      <c r="A19063" s="454"/>
      <c r="B19063" s="927"/>
      <c r="C19063" s="580"/>
      <c r="D19063" s="939"/>
      <c r="E19063" s="940"/>
      <c r="F19063" s="941"/>
      <c r="G19063" s="937" t="str">
        <f t="array" ref="G19063">xlookup(F19063,'Internal Staffing Calculator'!E:E,'Internal Staffing Calculator'!C:C,"")</f>
        <v/>
      </c>
      <c r="H19063" s="932" t="str">
        <f t="array" ref="H19063">if(F19063&lt;&gt;"", iferror(index('Internal Staffing Calculator'!B$8:B23500,match(F19063,'Internal Staffing Calculator'!E$8:E23500,0)), "Not In Budget"),"")</f>
        <v/>
      </c>
      <c r="I19063" s="184"/>
      <c r="J19063" s="184"/>
      <c r="K19063" s="184"/>
      <c r="L19063" s="183"/>
    </row>
    <row r="19064">
      <c r="A19064" s="454"/>
      <c r="B19064" s="927"/>
      <c r="C19064" s="580"/>
      <c r="D19064" s="939"/>
      <c r="E19064" s="940"/>
      <c r="F19064" s="941"/>
      <c r="G19064" s="937" t="str">
        <f t="array" ref="G19064">xlookup(F19064,'Internal Staffing Calculator'!E:E,'Internal Staffing Calculator'!C:C,"")</f>
        <v/>
      </c>
      <c r="H19064" s="932" t="str">
        <f t="array" ref="H19064">if(F19064&lt;&gt;"", iferror(index('Internal Staffing Calculator'!B$8:B23500,match(F19064,'Internal Staffing Calculator'!E$8:E23500,0)), "Not In Budget"),"")</f>
        <v/>
      </c>
      <c r="I19064" s="184"/>
      <c r="J19064" s="184"/>
      <c r="K19064" s="184"/>
      <c r="L19064" s="183"/>
    </row>
    <row r="19065">
      <c r="A19065" s="454"/>
      <c r="B19065" s="927"/>
      <c r="C19065" s="580"/>
      <c r="D19065" s="939"/>
      <c r="E19065" s="940"/>
      <c r="F19065" s="941"/>
      <c r="G19065" s="937" t="str">
        <f t="array" ref="G19065">xlookup(F19065,'Internal Staffing Calculator'!E:E,'Internal Staffing Calculator'!C:C,"")</f>
        <v/>
      </c>
      <c r="H19065" s="932" t="str">
        <f t="array" ref="H19065">if(F19065&lt;&gt;"", iferror(index('Internal Staffing Calculator'!B$8:B23500,match(F19065,'Internal Staffing Calculator'!E$8:E23500,0)), "Not In Budget"),"")</f>
        <v/>
      </c>
      <c r="I19065" s="184"/>
      <c r="J19065" s="184"/>
      <c r="K19065" s="184"/>
      <c r="L19065" s="183"/>
    </row>
    <row r="19066">
      <c r="A19066" s="454"/>
      <c r="B19066" s="927"/>
      <c r="C19066" s="580"/>
      <c r="D19066" s="939"/>
      <c r="E19066" s="940"/>
      <c r="F19066" s="941"/>
      <c r="G19066" s="937" t="str">
        <f t="array" ref="G19066">xlookup(F19066,'Internal Staffing Calculator'!E:E,'Internal Staffing Calculator'!C:C,"")</f>
        <v/>
      </c>
      <c r="H19066" s="932" t="str">
        <f t="array" ref="H19066">if(F19066&lt;&gt;"", iferror(index('Internal Staffing Calculator'!B$8:B23500,match(F19066,'Internal Staffing Calculator'!E$8:E23500,0)), "Not In Budget"),"")</f>
        <v/>
      </c>
      <c r="I19066" s="184"/>
      <c r="J19066" s="184"/>
      <c r="K19066" s="184"/>
      <c r="L19066" s="183"/>
    </row>
    <row r="19067">
      <c r="A19067" s="454"/>
      <c r="B19067" s="927"/>
      <c r="C19067" s="580"/>
      <c r="D19067" s="939"/>
      <c r="E19067" s="940"/>
      <c r="F19067" s="941"/>
      <c r="G19067" s="937" t="str">
        <f t="array" ref="G19067">xlookup(F19067,'Internal Staffing Calculator'!E:E,'Internal Staffing Calculator'!C:C,"")</f>
        <v/>
      </c>
      <c r="H19067" s="932" t="str">
        <f t="array" ref="H19067">if(F19067&lt;&gt;"", iferror(index('Internal Staffing Calculator'!B$8:B23500,match(F19067,'Internal Staffing Calculator'!E$8:E23500,0)), "Not In Budget"),"")</f>
        <v/>
      </c>
      <c r="I19067" s="184"/>
      <c r="J19067" s="184"/>
      <c r="K19067" s="184"/>
      <c r="L19067" s="183"/>
    </row>
    <row r="19068">
      <c r="A19068" s="454"/>
      <c r="B19068" s="927"/>
      <c r="C19068" s="580"/>
      <c r="D19068" s="939"/>
      <c r="E19068" s="940"/>
      <c r="F19068" s="941"/>
      <c r="G19068" s="937" t="str">
        <f t="array" ref="G19068">xlookup(F19068,'Internal Staffing Calculator'!E:E,'Internal Staffing Calculator'!C:C,"")</f>
        <v/>
      </c>
      <c r="H19068" s="932" t="str">
        <f t="array" ref="H19068">if(F19068&lt;&gt;"", iferror(index('Internal Staffing Calculator'!B$8:B23500,match(F19068,'Internal Staffing Calculator'!E$8:E23500,0)), "Not In Budget"),"")</f>
        <v/>
      </c>
      <c r="I19068" s="184"/>
      <c r="J19068" s="184"/>
      <c r="K19068" s="184"/>
      <c r="L19068" s="183"/>
    </row>
    <row r="19069">
      <c r="A19069" s="454"/>
      <c r="B19069" s="927"/>
      <c r="C19069" s="580"/>
      <c r="D19069" s="939"/>
      <c r="E19069" s="940"/>
      <c r="F19069" s="941"/>
      <c r="G19069" s="937" t="str">
        <f t="array" ref="G19069">xlookup(F19069,'Internal Staffing Calculator'!E:E,'Internal Staffing Calculator'!C:C,"")</f>
        <v/>
      </c>
      <c r="H19069" s="932" t="str">
        <f t="array" ref="H19069">if(F19069&lt;&gt;"", iferror(index('Internal Staffing Calculator'!B$8:B23500,match(F19069,'Internal Staffing Calculator'!E$8:E23500,0)), "Not In Budget"),"")</f>
        <v/>
      </c>
      <c r="I19069" s="184"/>
      <c r="J19069" s="184"/>
      <c r="K19069" s="184"/>
      <c r="L19069" s="183"/>
    </row>
    <row r="19070">
      <c r="A19070" s="454"/>
      <c r="B19070" s="927"/>
      <c r="C19070" s="580"/>
      <c r="D19070" s="939"/>
      <c r="E19070" s="940"/>
      <c r="F19070" s="941"/>
      <c r="G19070" s="937" t="str">
        <f t="array" ref="G19070">xlookup(F19070,'Internal Staffing Calculator'!E:E,'Internal Staffing Calculator'!C:C,"")</f>
        <v/>
      </c>
      <c r="H19070" s="932" t="str">
        <f t="array" ref="H19070">if(F19070&lt;&gt;"", iferror(index('Internal Staffing Calculator'!B$8:B23500,match(F19070,'Internal Staffing Calculator'!E$8:E23500,0)), "Not In Budget"),"")</f>
        <v/>
      </c>
      <c r="I19070" s="184"/>
      <c r="J19070" s="184"/>
      <c r="K19070" s="184"/>
      <c r="L19070" s="183"/>
    </row>
    <row r="19071">
      <c r="A19071" s="454"/>
      <c r="B19071" s="927"/>
      <c r="C19071" s="580"/>
      <c r="D19071" s="939"/>
      <c r="E19071" s="940"/>
      <c r="F19071" s="941"/>
      <c r="G19071" s="937" t="str">
        <f t="array" ref="G19071">xlookup(F19071,'Internal Staffing Calculator'!E:E,'Internal Staffing Calculator'!C:C,"")</f>
        <v/>
      </c>
      <c r="H19071" s="932" t="str">
        <f t="array" ref="H19071">if(F19071&lt;&gt;"", iferror(index('Internal Staffing Calculator'!B$8:B23500,match(F19071,'Internal Staffing Calculator'!E$8:E23500,0)), "Not In Budget"),"")</f>
        <v/>
      </c>
      <c r="I19071" s="184"/>
      <c r="J19071" s="184"/>
      <c r="K19071" s="184"/>
      <c r="L19071" s="183"/>
    </row>
    <row r="19072">
      <c r="A19072" s="454"/>
      <c r="B19072" s="927"/>
      <c r="C19072" s="580"/>
      <c r="D19072" s="939"/>
      <c r="E19072" s="940"/>
      <c r="F19072" s="941"/>
      <c r="G19072" s="937" t="str">
        <f t="array" ref="G19072">xlookup(F19072,'Internal Staffing Calculator'!E:E,'Internal Staffing Calculator'!C:C,"")</f>
        <v/>
      </c>
      <c r="H19072" s="932" t="str">
        <f t="array" ref="H19072">if(F19072&lt;&gt;"", iferror(index('Internal Staffing Calculator'!B$8:B23500,match(F19072,'Internal Staffing Calculator'!E$8:E23500,0)), "Not In Budget"),"")</f>
        <v/>
      </c>
      <c r="I19072" s="184"/>
      <c r="J19072" s="184"/>
      <c r="K19072" s="184"/>
      <c r="L19072" s="183"/>
    </row>
    <row r="19073">
      <c r="A19073" s="454"/>
      <c r="B19073" s="927"/>
      <c r="C19073" s="580"/>
      <c r="D19073" s="939"/>
      <c r="E19073" s="940"/>
      <c r="F19073" s="941"/>
      <c r="G19073" s="937" t="str">
        <f t="array" ref="G19073">xlookup(F19073,'Internal Staffing Calculator'!E:E,'Internal Staffing Calculator'!C:C,"")</f>
        <v/>
      </c>
      <c r="H19073" s="932" t="str">
        <f t="array" ref="H19073">if(F19073&lt;&gt;"", iferror(index('Internal Staffing Calculator'!B$8:B23500,match(F19073,'Internal Staffing Calculator'!E$8:E23500,0)), "Not In Budget"),"")</f>
        <v/>
      </c>
      <c r="I19073" s="184"/>
      <c r="J19073" s="184"/>
      <c r="K19073" s="184"/>
      <c r="L19073" s="183"/>
    </row>
    <row r="19074">
      <c r="A19074" s="454"/>
      <c r="B19074" s="927"/>
      <c r="C19074" s="580"/>
      <c r="D19074" s="939"/>
      <c r="E19074" s="940"/>
      <c r="F19074" s="941"/>
      <c r="G19074" s="937" t="str">
        <f t="array" ref="G19074">xlookup(F19074,'Internal Staffing Calculator'!E:E,'Internal Staffing Calculator'!C:C,"")</f>
        <v/>
      </c>
      <c r="H19074" s="932" t="str">
        <f t="array" ref="H19074">if(F19074&lt;&gt;"", iferror(index('Internal Staffing Calculator'!B$8:B23500,match(F19074,'Internal Staffing Calculator'!E$8:E23500,0)), "Not In Budget"),"")</f>
        <v/>
      </c>
      <c r="I19074" s="184"/>
      <c r="J19074" s="184"/>
      <c r="K19074" s="184"/>
      <c r="L19074" s="183"/>
    </row>
    <row r="19075">
      <c r="A19075" s="454"/>
      <c r="B19075" s="927"/>
      <c r="C19075" s="580"/>
      <c r="D19075" s="939"/>
      <c r="E19075" s="940"/>
      <c r="F19075" s="941"/>
      <c r="G19075" s="937" t="str">
        <f t="array" ref="G19075">xlookup(F19075,'Internal Staffing Calculator'!E:E,'Internal Staffing Calculator'!C:C,"")</f>
        <v/>
      </c>
      <c r="H19075" s="932" t="str">
        <f t="array" ref="H19075">if(F19075&lt;&gt;"", iferror(index('Internal Staffing Calculator'!B$8:B23500,match(F19075,'Internal Staffing Calculator'!E$8:E23500,0)), "Not In Budget"),"")</f>
        <v/>
      </c>
      <c r="I19075" s="184"/>
      <c r="J19075" s="184"/>
      <c r="K19075" s="184"/>
      <c r="L19075" s="183"/>
    </row>
    <row r="19076">
      <c r="A19076" s="454"/>
      <c r="B19076" s="927"/>
      <c r="C19076" s="580"/>
      <c r="D19076" s="939"/>
      <c r="E19076" s="940"/>
      <c r="F19076" s="941"/>
      <c r="G19076" s="937" t="str">
        <f t="array" ref="G19076">xlookup(F19076,'Internal Staffing Calculator'!E:E,'Internal Staffing Calculator'!C:C,"")</f>
        <v/>
      </c>
      <c r="H19076" s="932" t="str">
        <f t="array" ref="H19076">if(F19076&lt;&gt;"", iferror(index('Internal Staffing Calculator'!B$8:B23500,match(F19076,'Internal Staffing Calculator'!E$8:E23500,0)), "Not In Budget"),"")</f>
        <v/>
      </c>
      <c r="I19076" s="184"/>
      <c r="J19076" s="184"/>
      <c r="K19076" s="184"/>
      <c r="L19076" s="183"/>
    </row>
    <row r="19077">
      <c r="A19077" s="454"/>
      <c r="B19077" s="927"/>
      <c r="C19077" s="580"/>
      <c r="D19077" s="939"/>
      <c r="E19077" s="940"/>
      <c r="F19077" s="941"/>
      <c r="G19077" s="937" t="str">
        <f t="array" ref="G19077">xlookup(F19077,'Internal Staffing Calculator'!E:E,'Internal Staffing Calculator'!C:C,"")</f>
        <v/>
      </c>
      <c r="H19077" s="932" t="str">
        <f t="array" ref="H19077">if(F19077&lt;&gt;"", iferror(index('Internal Staffing Calculator'!B$8:B23500,match(F19077,'Internal Staffing Calculator'!E$8:E23500,0)), "Not In Budget"),"")</f>
        <v/>
      </c>
      <c r="I19077" s="184"/>
      <c r="J19077" s="184"/>
      <c r="K19077" s="184"/>
      <c r="L19077" s="183"/>
    </row>
    <row r="19078">
      <c r="A19078" s="454"/>
      <c r="B19078" s="927"/>
      <c r="C19078" s="580"/>
      <c r="D19078" s="939"/>
      <c r="E19078" s="940"/>
      <c r="F19078" s="941"/>
      <c r="G19078" s="937" t="str">
        <f t="array" ref="G19078">xlookup(F19078,'Internal Staffing Calculator'!E:E,'Internal Staffing Calculator'!C:C,"")</f>
        <v/>
      </c>
      <c r="H19078" s="932" t="str">
        <f t="array" ref="H19078">if(F19078&lt;&gt;"", iferror(index('Internal Staffing Calculator'!B$8:B23500,match(F19078,'Internal Staffing Calculator'!E$8:E23500,0)), "Not In Budget"),"")</f>
        <v/>
      </c>
      <c r="I19078" s="184"/>
      <c r="J19078" s="184"/>
      <c r="K19078" s="184"/>
      <c r="L19078" s="183"/>
    </row>
    <row r="19079">
      <c r="A19079" s="454"/>
      <c r="B19079" s="927"/>
      <c r="C19079" s="580"/>
      <c r="D19079" s="939"/>
      <c r="E19079" s="940"/>
      <c r="F19079" s="941"/>
      <c r="G19079" s="937" t="str">
        <f t="array" ref="G19079">xlookup(F19079,'Internal Staffing Calculator'!E:E,'Internal Staffing Calculator'!C:C,"")</f>
        <v/>
      </c>
      <c r="H19079" s="932" t="str">
        <f t="array" ref="H19079">if(F19079&lt;&gt;"", iferror(index('Internal Staffing Calculator'!B$8:B23500,match(F19079,'Internal Staffing Calculator'!E$8:E23500,0)), "Not In Budget"),"")</f>
        <v/>
      </c>
      <c r="I19079" s="184"/>
      <c r="J19079" s="184"/>
      <c r="K19079" s="184"/>
      <c r="L19079" s="183"/>
    </row>
    <row r="19080">
      <c r="A19080" s="454"/>
      <c r="B19080" s="927"/>
      <c r="C19080" s="580"/>
      <c r="D19080" s="939"/>
      <c r="E19080" s="940"/>
      <c r="F19080" s="941"/>
      <c r="G19080" s="937" t="str">
        <f t="array" ref="G19080">xlookup(F19080,'Internal Staffing Calculator'!E:E,'Internal Staffing Calculator'!C:C,"")</f>
        <v/>
      </c>
      <c r="H19080" s="932" t="str">
        <f t="array" ref="H19080">if(F19080&lt;&gt;"", iferror(index('Internal Staffing Calculator'!B$8:B23500,match(F19080,'Internal Staffing Calculator'!E$8:E23500,0)), "Not In Budget"),"")</f>
        <v/>
      </c>
      <c r="I19080" s="184"/>
      <c r="J19080" s="184"/>
      <c r="K19080" s="184"/>
      <c r="L19080" s="183"/>
    </row>
    <row r="19081">
      <c r="A19081" s="454"/>
      <c r="B19081" s="927"/>
      <c r="C19081" s="580"/>
      <c r="D19081" s="939"/>
      <c r="E19081" s="940"/>
      <c r="F19081" s="941"/>
      <c r="G19081" s="937" t="str">
        <f t="array" ref="G19081">xlookup(F19081,'Internal Staffing Calculator'!E:E,'Internal Staffing Calculator'!C:C,"")</f>
        <v/>
      </c>
      <c r="H19081" s="932" t="str">
        <f t="array" ref="H19081">if(F19081&lt;&gt;"", iferror(index('Internal Staffing Calculator'!B$8:B23500,match(F19081,'Internal Staffing Calculator'!E$8:E23500,0)), "Not In Budget"),"")</f>
        <v/>
      </c>
      <c r="I19081" s="184"/>
      <c r="J19081" s="184"/>
      <c r="K19081" s="184"/>
      <c r="L19081" s="183"/>
    </row>
    <row r="19082">
      <c r="A19082" s="454"/>
      <c r="B19082" s="927"/>
      <c r="C19082" s="580"/>
      <c r="D19082" s="939"/>
      <c r="E19082" s="940"/>
      <c r="F19082" s="941"/>
      <c r="G19082" s="937" t="str">
        <f t="array" ref="G19082">xlookup(F19082,'Internal Staffing Calculator'!E:E,'Internal Staffing Calculator'!C:C,"")</f>
        <v/>
      </c>
      <c r="H19082" s="932" t="str">
        <f t="array" ref="H19082">if(F19082&lt;&gt;"", iferror(index('Internal Staffing Calculator'!B$8:B23500,match(F19082,'Internal Staffing Calculator'!E$8:E23500,0)), "Not In Budget"),"")</f>
        <v/>
      </c>
      <c r="I19082" s="184"/>
      <c r="J19082" s="184"/>
      <c r="K19082" s="184"/>
      <c r="L19082" s="183"/>
    </row>
    <row r="19083">
      <c r="A19083" s="454"/>
      <c r="B19083" s="927"/>
      <c r="C19083" s="580"/>
      <c r="D19083" s="939"/>
      <c r="E19083" s="940"/>
      <c r="F19083" s="941"/>
      <c r="G19083" s="937" t="str">
        <f t="array" ref="G19083">xlookup(F19083,'Internal Staffing Calculator'!E:E,'Internal Staffing Calculator'!C:C,"")</f>
        <v/>
      </c>
      <c r="H19083" s="932" t="str">
        <f t="array" ref="H19083">if(F19083&lt;&gt;"", iferror(index('Internal Staffing Calculator'!B$8:B23500,match(F19083,'Internal Staffing Calculator'!E$8:E23500,0)), "Not In Budget"),"")</f>
        <v/>
      </c>
      <c r="I19083" s="184"/>
      <c r="J19083" s="184"/>
      <c r="K19083" s="184"/>
      <c r="L19083" s="183"/>
    </row>
    <row r="19084">
      <c r="A19084" s="454"/>
      <c r="B19084" s="927"/>
      <c r="C19084" s="580"/>
      <c r="D19084" s="939"/>
      <c r="E19084" s="940"/>
      <c r="F19084" s="941"/>
      <c r="G19084" s="937" t="str">
        <f t="array" ref="G19084">xlookup(F19084,'Internal Staffing Calculator'!E:E,'Internal Staffing Calculator'!C:C,"")</f>
        <v/>
      </c>
      <c r="H19084" s="932" t="str">
        <f t="array" ref="H19084">if(F19084&lt;&gt;"", iferror(index('Internal Staffing Calculator'!B$8:B23500,match(F19084,'Internal Staffing Calculator'!E$8:E23500,0)), "Not In Budget"),"")</f>
        <v/>
      </c>
      <c r="I19084" s="184"/>
      <c r="J19084" s="184"/>
      <c r="K19084" s="184"/>
      <c r="L19084" s="183"/>
    </row>
    <row r="19085">
      <c r="A19085" s="454"/>
      <c r="B19085" s="927"/>
      <c r="C19085" s="580"/>
      <c r="D19085" s="939"/>
      <c r="E19085" s="940"/>
      <c r="F19085" s="941"/>
      <c r="G19085" s="937" t="str">
        <f t="array" ref="G19085">xlookup(F19085,'Internal Staffing Calculator'!E:E,'Internal Staffing Calculator'!C:C,"")</f>
        <v/>
      </c>
      <c r="H19085" s="932" t="str">
        <f t="array" ref="H19085">if(F19085&lt;&gt;"", iferror(index('Internal Staffing Calculator'!B$8:B23500,match(F19085,'Internal Staffing Calculator'!E$8:E23500,0)), "Not In Budget"),"")</f>
        <v/>
      </c>
      <c r="I19085" s="184"/>
      <c r="J19085" s="184"/>
      <c r="K19085" s="184"/>
      <c r="L19085" s="183"/>
    </row>
    <row r="19086">
      <c r="A19086" s="454"/>
      <c r="B19086" s="927"/>
      <c r="C19086" s="580"/>
      <c r="D19086" s="939"/>
      <c r="E19086" s="940"/>
      <c r="F19086" s="941"/>
      <c r="G19086" s="937" t="str">
        <f t="array" ref="G19086">xlookup(F19086,'Internal Staffing Calculator'!E:E,'Internal Staffing Calculator'!C:C,"")</f>
        <v/>
      </c>
      <c r="H19086" s="932" t="str">
        <f t="array" ref="H19086">if(F19086&lt;&gt;"", iferror(index('Internal Staffing Calculator'!B$8:B23500,match(F19086,'Internal Staffing Calculator'!E$8:E23500,0)), "Not In Budget"),"")</f>
        <v/>
      </c>
      <c r="I19086" s="184"/>
      <c r="J19086" s="184"/>
      <c r="K19086" s="184"/>
      <c r="L19086" s="183"/>
    </row>
    <row r="19087">
      <c r="A19087" s="454"/>
      <c r="B19087" s="927"/>
      <c r="C19087" s="580"/>
      <c r="D19087" s="939"/>
      <c r="E19087" s="940"/>
      <c r="F19087" s="941"/>
      <c r="G19087" s="937" t="str">
        <f t="array" ref="G19087">xlookup(F19087,'Internal Staffing Calculator'!E:E,'Internal Staffing Calculator'!C:C,"")</f>
        <v/>
      </c>
      <c r="H19087" s="932" t="str">
        <f t="array" ref="H19087">if(F19087&lt;&gt;"", iferror(index('Internal Staffing Calculator'!B$8:B23500,match(F19087,'Internal Staffing Calculator'!E$8:E23500,0)), "Not In Budget"),"")</f>
        <v/>
      </c>
      <c r="I19087" s="184"/>
      <c r="J19087" s="184"/>
      <c r="K19087" s="184"/>
      <c r="L19087" s="183"/>
    </row>
    <row r="19088">
      <c r="A19088" s="454"/>
      <c r="B19088" s="927"/>
      <c r="C19088" s="580"/>
      <c r="D19088" s="939"/>
      <c r="E19088" s="940"/>
      <c r="F19088" s="941"/>
      <c r="G19088" s="937" t="str">
        <f t="array" ref="G19088">xlookup(F19088,'Internal Staffing Calculator'!E:E,'Internal Staffing Calculator'!C:C,"")</f>
        <v/>
      </c>
      <c r="H19088" s="932" t="str">
        <f t="array" ref="H19088">if(F19088&lt;&gt;"", iferror(index('Internal Staffing Calculator'!B$8:B23500,match(F19088,'Internal Staffing Calculator'!E$8:E23500,0)), "Not In Budget"),"")</f>
        <v/>
      </c>
      <c r="I19088" s="184"/>
      <c r="J19088" s="184"/>
      <c r="K19088" s="184"/>
      <c r="L19088" s="183"/>
    </row>
    <row r="19089">
      <c r="A19089" s="454"/>
      <c r="B19089" s="927"/>
      <c r="C19089" s="580"/>
      <c r="D19089" s="939"/>
      <c r="E19089" s="940"/>
      <c r="F19089" s="941"/>
      <c r="G19089" s="937" t="str">
        <f t="array" ref="G19089">xlookup(F19089,'Internal Staffing Calculator'!E:E,'Internal Staffing Calculator'!C:C,"")</f>
        <v/>
      </c>
      <c r="H19089" s="932" t="str">
        <f t="array" ref="H19089">if(F19089&lt;&gt;"", iferror(index('Internal Staffing Calculator'!B$8:B23500,match(F19089,'Internal Staffing Calculator'!E$8:E23500,0)), "Not In Budget"),"")</f>
        <v/>
      </c>
      <c r="I19089" s="184"/>
      <c r="J19089" s="184"/>
      <c r="K19089" s="184"/>
      <c r="L19089" s="183"/>
    </row>
    <row r="19090">
      <c r="A19090" s="454"/>
      <c r="B19090" s="927"/>
      <c r="C19090" s="580"/>
      <c r="D19090" s="939"/>
      <c r="E19090" s="940"/>
      <c r="F19090" s="941"/>
      <c r="G19090" s="937" t="str">
        <f t="array" ref="G19090">xlookup(F19090,'Internal Staffing Calculator'!E:E,'Internal Staffing Calculator'!C:C,"")</f>
        <v/>
      </c>
      <c r="H19090" s="932" t="str">
        <f t="array" ref="H19090">if(F19090&lt;&gt;"", iferror(index('Internal Staffing Calculator'!B$8:B23500,match(F19090,'Internal Staffing Calculator'!E$8:E23500,0)), "Not In Budget"),"")</f>
        <v/>
      </c>
      <c r="I19090" s="184"/>
      <c r="J19090" s="184"/>
      <c r="K19090" s="184"/>
      <c r="L19090" s="183"/>
    </row>
    <row r="19091">
      <c r="A19091" s="454"/>
      <c r="B19091" s="927"/>
      <c r="C19091" s="580"/>
      <c r="D19091" s="939"/>
      <c r="E19091" s="940"/>
      <c r="F19091" s="941"/>
      <c r="G19091" s="937" t="str">
        <f t="array" ref="G19091">xlookup(F19091,'Internal Staffing Calculator'!E:E,'Internal Staffing Calculator'!C:C,"")</f>
        <v/>
      </c>
      <c r="H19091" s="932" t="str">
        <f t="array" ref="H19091">if(F19091&lt;&gt;"", iferror(index('Internal Staffing Calculator'!B$8:B23500,match(F19091,'Internal Staffing Calculator'!E$8:E23500,0)), "Not In Budget"),"")</f>
        <v/>
      </c>
      <c r="I19091" s="184"/>
      <c r="J19091" s="184"/>
      <c r="K19091" s="184"/>
      <c r="L19091" s="183"/>
    </row>
    <row r="19092">
      <c r="A19092" s="454"/>
      <c r="B19092" s="927"/>
      <c r="C19092" s="580"/>
      <c r="D19092" s="939"/>
      <c r="E19092" s="940"/>
      <c r="F19092" s="941"/>
      <c r="G19092" s="937" t="str">
        <f t="array" ref="G19092">xlookup(F19092,'Internal Staffing Calculator'!E:E,'Internal Staffing Calculator'!C:C,"")</f>
        <v/>
      </c>
      <c r="H19092" s="932" t="str">
        <f t="array" ref="H19092">if(F19092&lt;&gt;"", iferror(index('Internal Staffing Calculator'!B$8:B23500,match(F19092,'Internal Staffing Calculator'!E$8:E23500,0)), "Not In Budget"),"")</f>
        <v/>
      </c>
      <c r="I19092" s="184"/>
      <c r="J19092" s="184"/>
      <c r="K19092" s="184"/>
      <c r="L19092" s="183"/>
    </row>
    <row r="19093">
      <c r="A19093" s="454"/>
      <c r="B19093" s="927"/>
      <c r="C19093" s="580"/>
      <c r="D19093" s="939"/>
      <c r="E19093" s="940"/>
      <c r="F19093" s="941"/>
      <c r="G19093" s="937" t="str">
        <f t="array" ref="G19093">xlookup(F19093,'Internal Staffing Calculator'!E:E,'Internal Staffing Calculator'!C:C,"")</f>
        <v/>
      </c>
      <c r="H19093" s="932" t="str">
        <f t="array" ref="H19093">if(F19093&lt;&gt;"", iferror(index('Internal Staffing Calculator'!B$8:B23500,match(F19093,'Internal Staffing Calculator'!E$8:E23500,0)), "Not In Budget"),"")</f>
        <v/>
      </c>
      <c r="I19093" s="184"/>
      <c r="J19093" s="184"/>
      <c r="K19093" s="184"/>
      <c r="L19093" s="183"/>
    </row>
    <row r="19094">
      <c r="A19094" s="454"/>
      <c r="B19094" s="927"/>
      <c r="C19094" s="580"/>
      <c r="D19094" s="939"/>
      <c r="E19094" s="940"/>
      <c r="F19094" s="941"/>
      <c r="G19094" s="937" t="str">
        <f t="array" ref="G19094">xlookup(F19094,'Internal Staffing Calculator'!E:E,'Internal Staffing Calculator'!C:C,"")</f>
        <v/>
      </c>
      <c r="H19094" s="932" t="str">
        <f t="array" ref="H19094">if(F19094&lt;&gt;"", iferror(index('Internal Staffing Calculator'!B$8:B23500,match(F19094,'Internal Staffing Calculator'!E$8:E23500,0)), "Not In Budget"),"")</f>
        <v/>
      </c>
      <c r="I19094" s="184"/>
      <c r="J19094" s="184"/>
      <c r="K19094" s="184"/>
      <c r="L19094" s="183"/>
    </row>
    <row r="19095">
      <c r="A19095" s="454"/>
      <c r="B19095" s="927"/>
      <c r="C19095" s="580"/>
      <c r="D19095" s="939"/>
      <c r="E19095" s="940"/>
      <c r="F19095" s="941"/>
      <c r="G19095" s="937" t="str">
        <f t="array" ref="G19095">xlookup(F19095,'Internal Staffing Calculator'!E:E,'Internal Staffing Calculator'!C:C,"")</f>
        <v/>
      </c>
      <c r="H19095" s="932" t="str">
        <f t="array" ref="H19095">if(F19095&lt;&gt;"", iferror(index('Internal Staffing Calculator'!B$8:B23500,match(F19095,'Internal Staffing Calculator'!E$8:E23500,0)), "Not In Budget"),"")</f>
        <v/>
      </c>
      <c r="I19095" s="184"/>
      <c r="J19095" s="184"/>
      <c r="K19095" s="184"/>
      <c r="L19095" s="183"/>
    </row>
    <row r="19096">
      <c r="A19096" s="454"/>
      <c r="B19096" s="927"/>
      <c r="C19096" s="580"/>
      <c r="D19096" s="939"/>
      <c r="E19096" s="940"/>
      <c r="F19096" s="941"/>
      <c r="G19096" s="937" t="str">
        <f t="array" ref="G19096">xlookup(F19096,'Internal Staffing Calculator'!E:E,'Internal Staffing Calculator'!C:C,"")</f>
        <v/>
      </c>
      <c r="H19096" s="932" t="str">
        <f t="array" ref="H19096">if(F19096&lt;&gt;"", iferror(index('Internal Staffing Calculator'!B$8:B23500,match(F19096,'Internal Staffing Calculator'!E$8:E23500,0)), "Not In Budget"),"")</f>
        <v/>
      </c>
      <c r="I19096" s="184"/>
      <c r="J19096" s="184"/>
      <c r="K19096" s="184"/>
      <c r="L19096" s="183"/>
    </row>
    <row r="19097">
      <c r="A19097" s="454"/>
      <c r="B19097" s="927"/>
      <c r="C19097" s="580"/>
      <c r="D19097" s="939"/>
      <c r="E19097" s="940"/>
      <c r="F19097" s="941"/>
      <c r="G19097" s="937" t="str">
        <f t="array" ref="G19097">xlookup(F19097,'Internal Staffing Calculator'!E:E,'Internal Staffing Calculator'!C:C,"")</f>
        <v/>
      </c>
      <c r="H19097" s="932" t="str">
        <f t="array" ref="H19097">if(F19097&lt;&gt;"", iferror(index('Internal Staffing Calculator'!B$8:B23500,match(F19097,'Internal Staffing Calculator'!E$8:E23500,0)), "Not In Budget"),"")</f>
        <v/>
      </c>
      <c r="I19097" s="184"/>
      <c r="J19097" s="184"/>
      <c r="K19097" s="184"/>
      <c r="L19097" s="183"/>
    </row>
    <row r="19098">
      <c r="A19098" s="454"/>
      <c r="B19098" s="927"/>
      <c r="C19098" s="580"/>
      <c r="D19098" s="939"/>
      <c r="E19098" s="940"/>
      <c r="F19098" s="941"/>
      <c r="G19098" s="937" t="str">
        <f t="array" ref="G19098">xlookup(F19098,'Internal Staffing Calculator'!E:E,'Internal Staffing Calculator'!C:C,"")</f>
        <v/>
      </c>
      <c r="H19098" s="932" t="str">
        <f t="array" ref="H19098">if(F19098&lt;&gt;"", iferror(index('Internal Staffing Calculator'!B$8:B23500,match(F19098,'Internal Staffing Calculator'!E$8:E23500,0)), "Not In Budget"),"")</f>
        <v/>
      </c>
      <c r="I19098" s="184"/>
      <c r="J19098" s="184"/>
      <c r="K19098" s="184"/>
      <c r="L19098" s="183"/>
    </row>
    <row r="19099">
      <c r="A19099" s="454"/>
      <c r="B19099" s="927"/>
      <c r="C19099" s="580"/>
      <c r="D19099" s="939"/>
      <c r="E19099" s="940"/>
      <c r="F19099" s="941"/>
      <c r="G19099" s="937" t="str">
        <f t="array" ref="G19099">xlookup(F19099,'Internal Staffing Calculator'!E:E,'Internal Staffing Calculator'!C:C,"")</f>
        <v/>
      </c>
      <c r="H19099" s="932" t="str">
        <f t="array" ref="H19099">if(F19099&lt;&gt;"", iferror(index('Internal Staffing Calculator'!B$8:B23500,match(F19099,'Internal Staffing Calculator'!E$8:E23500,0)), "Not In Budget"),"")</f>
        <v/>
      </c>
      <c r="I19099" s="184"/>
      <c r="J19099" s="184"/>
      <c r="K19099" s="184"/>
      <c r="L19099" s="183"/>
    </row>
    <row r="19100">
      <c r="A19100" s="454"/>
      <c r="B19100" s="927"/>
      <c r="C19100" s="580"/>
      <c r="D19100" s="939"/>
      <c r="E19100" s="940"/>
      <c r="F19100" s="941"/>
      <c r="G19100" s="937" t="str">
        <f t="array" ref="G19100">xlookup(F19100,'Internal Staffing Calculator'!E:E,'Internal Staffing Calculator'!C:C,"")</f>
        <v/>
      </c>
      <c r="H19100" s="932" t="str">
        <f t="array" ref="H19100">if(F19100&lt;&gt;"", iferror(index('Internal Staffing Calculator'!B$8:B23500,match(F19100,'Internal Staffing Calculator'!E$8:E23500,0)), "Not In Budget"),"")</f>
        <v/>
      </c>
      <c r="I19100" s="184"/>
      <c r="J19100" s="184"/>
      <c r="K19100" s="184"/>
      <c r="L19100" s="183"/>
    </row>
    <row r="19101">
      <c r="A19101" s="454"/>
      <c r="B19101" s="927"/>
      <c r="C19101" s="580"/>
      <c r="D19101" s="939"/>
      <c r="E19101" s="940"/>
      <c r="F19101" s="941"/>
      <c r="G19101" s="937" t="str">
        <f t="array" ref="G19101">xlookup(F19101,'Internal Staffing Calculator'!E:E,'Internal Staffing Calculator'!C:C,"")</f>
        <v/>
      </c>
      <c r="H19101" s="932" t="str">
        <f t="array" ref="H19101">if(F19101&lt;&gt;"", iferror(index('Internal Staffing Calculator'!B$8:B23500,match(F19101,'Internal Staffing Calculator'!E$8:E23500,0)), "Not In Budget"),"")</f>
        <v/>
      </c>
      <c r="I19101" s="184"/>
      <c r="J19101" s="184"/>
      <c r="K19101" s="184"/>
      <c r="L19101" s="183"/>
    </row>
    <row r="19102">
      <c r="A19102" s="454"/>
      <c r="B19102" s="927"/>
      <c r="C19102" s="580"/>
      <c r="D19102" s="939"/>
      <c r="E19102" s="940"/>
      <c r="F19102" s="941"/>
      <c r="G19102" s="937" t="str">
        <f t="array" ref="G19102">xlookup(F19102,'Internal Staffing Calculator'!E:E,'Internal Staffing Calculator'!C:C,"")</f>
        <v/>
      </c>
      <c r="H19102" s="932" t="str">
        <f t="array" ref="H19102">if(F19102&lt;&gt;"", iferror(index('Internal Staffing Calculator'!B$8:B23500,match(F19102,'Internal Staffing Calculator'!E$8:E23500,0)), "Not In Budget"),"")</f>
        <v/>
      </c>
      <c r="I19102" s="184"/>
      <c r="J19102" s="184"/>
      <c r="K19102" s="184"/>
      <c r="L19102" s="183"/>
    </row>
    <row r="19103">
      <c r="A19103" s="454"/>
      <c r="B19103" s="927"/>
      <c r="C19103" s="580"/>
      <c r="D19103" s="939"/>
      <c r="E19103" s="940"/>
      <c r="F19103" s="941"/>
      <c r="G19103" s="937" t="str">
        <f t="array" ref="G19103">xlookup(F19103,'Internal Staffing Calculator'!E:E,'Internal Staffing Calculator'!C:C,"")</f>
        <v/>
      </c>
      <c r="H19103" s="932" t="str">
        <f t="array" ref="H19103">if(F19103&lt;&gt;"", iferror(index('Internal Staffing Calculator'!B$8:B23500,match(F19103,'Internal Staffing Calculator'!E$8:E23500,0)), "Not In Budget"),"")</f>
        <v/>
      </c>
      <c r="I19103" s="184"/>
      <c r="J19103" s="184"/>
      <c r="K19103" s="184"/>
      <c r="L19103" s="183"/>
    </row>
    <row r="19104">
      <c r="A19104" s="454"/>
      <c r="B19104" s="927"/>
      <c r="C19104" s="580"/>
      <c r="D19104" s="939"/>
      <c r="E19104" s="940"/>
      <c r="F19104" s="941"/>
      <c r="G19104" s="937" t="str">
        <f t="array" ref="G19104">xlookup(F19104,'Internal Staffing Calculator'!E:E,'Internal Staffing Calculator'!C:C,"")</f>
        <v/>
      </c>
      <c r="H19104" s="932" t="str">
        <f t="array" ref="H19104">if(F19104&lt;&gt;"", iferror(index('Internal Staffing Calculator'!B$8:B23500,match(F19104,'Internal Staffing Calculator'!E$8:E23500,0)), "Not In Budget"),"")</f>
        <v/>
      </c>
      <c r="I19104" s="184"/>
      <c r="J19104" s="184"/>
      <c r="K19104" s="184"/>
      <c r="L19104" s="183"/>
    </row>
    <row r="19105">
      <c r="A19105" s="454"/>
      <c r="B19105" s="927"/>
      <c r="C19105" s="580"/>
      <c r="D19105" s="939"/>
      <c r="E19105" s="940"/>
      <c r="F19105" s="941"/>
      <c r="G19105" s="937" t="str">
        <f t="array" ref="G19105">xlookup(F19105,'Internal Staffing Calculator'!E:E,'Internal Staffing Calculator'!C:C,"")</f>
        <v/>
      </c>
      <c r="H19105" s="932" t="str">
        <f t="array" ref="H19105">if(F19105&lt;&gt;"", iferror(index('Internal Staffing Calculator'!B$8:B23500,match(F19105,'Internal Staffing Calculator'!E$8:E23500,0)), "Not In Budget"),"")</f>
        <v/>
      </c>
      <c r="I19105" s="184"/>
      <c r="J19105" s="184"/>
      <c r="K19105" s="184"/>
      <c r="L19105" s="183"/>
    </row>
    <row r="19106">
      <c r="A19106" s="454"/>
      <c r="B19106" s="927"/>
      <c r="C19106" s="580"/>
      <c r="D19106" s="939"/>
      <c r="E19106" s="940"/>
      <c r="F19106" s="941"/>
      <c r="G19106" s="937" t="str">
        <f t="array" ref="G19106">xlookup(F19106,'Internal Staffing Calculator'!E:E,'Internal Staffing Calculator'!C:C,"")</f>
        <v/>
      </c>
      <c r="H19106" s="932" t="str">
        <f t="array" ref="H19106">if(F19106&lt;&gt;"", iferror(index('Internal Staffing Calculator'!B$8:B23500,match(F19106,'Internal Staffing Calculator'!E$8:E23500,0)), "Not In Budget"),"")</f>
        <v/>
      </c>
      <c r="I19106" s="184"/>
      <c r="J19106" s="184"/>
      <c r="K19106" s="184"/>
      <c r="L19106" s="183"/>
    </row>
    <row r="19107">
      <c r="A19107" s="454"/>
      <c r="B19107" s="927"/>
      <c r="C19107" s="580"/>
      <c r="D19107" s="939"/>
      <c r="E19107" s="940"/>
      <c r="F19107" s="941"/>
      <c r="G19107" s="937" t="str">
        <f t="array" ref="G19107">xlookup(F19107,'Internal Staffing Calculator'!E:E,'Internal Staffing Calculator'!C:C,"")</f>
        <v/>
      </c>
      <c r="H19107" s="932" t="str">
        <f t="array" ref="H19107">if(F19107&lt;&gt;"", iferror(index('Internal Staffing Calculator'!B$8:B23500,match(F19107,'Internal Staffing Calculator'!E$8:E23500,0)), "Not In Budget"),"")</f>
        <v/>
      </c>
      <c r="I19107" s="184"/>
      <c r="J19107" s="184"/>
      <c r="K19107" s="184"/>
      <c r="L19107" s="183"/>
    </row>
    <row r="19108">
      <c r="A19108" s="454"/>
      <c r="B19108" s="927"/>
      <c r="C19108" s="580"/>
      <c r="D19108" s="939"/>
      <c r="E19108" s="940"/>
      <c r="F19108" s="941"/>
      <c r="G19108" s="937" t="str">
        <f t="array" ref="G19108">xlookup(F19108,'Internal Staffing Calculator'!E:E,'Internal Staffing Calculator'!C:C,"")</f>
        <v/>
      </c>
      <c r="H19108" s="932" t="str">
        <f t="array" ref="H19108">if(F19108&lt;&gt;"", iferror(index('Internal Staffing Calculator'!B$8:B23500,match(F19108,'Internal Staffing Calculator'!E$8:E23500,0)), "Not In Budget"),"")</f>
        <v/>
      </c>
      <c r="I19108" s="184"/>
      <c r="J19108" s="184"/>
      <c r="K19108" s="184"/>
      <c r="L19108" s="183"/>
    </row>
    <row r="19109">
      <c r="A19109" s="454"/>
      <c r="B19109" s="927"/>
      <c r="C19109" s="580"/>
      <c r="D19109" s="939"/>
      <c r="E19109" s="940"/>
      <c r="F19109" s="941"/>
      <c r="G19109" s="937" t="str">
        <f t="array" ref="G19109">xlookup(F19109,'Internal Staffing Calculator'!E:E,'Internal Staffing Calculator'!C:C,"")</f>
        <v/>
      </c>
      <c r="H19109" s="932" t="str">
        <f t="array" ref="H19109">if(F19109&lt;&gt;"", iferror(index('Internal Staffing Calculator'!B$8:B23500,match(F19109,'Internal Staffing Calculator'!E$8:E23500,0)), "Not In Budget"),"")</f>
        <v/>
      </c>
      <c r="I19109" s="184"/>
      <c r="J19109" s="184"/>
      <c r="K19109" s="184"/>
      <c r="L19109" s="183"/>
    </row>
    <row r="19110">
      <c r="A19110" s="454"/>
      <c r="B19110" s="927"/>
      <c r="C19110" s="580"/>
      <c r="D19110" s="939"/>
      <c r="E19110" s="940"/>
      <c r="F19110" s="941"/>
      <c r="G19110" s="937" t="str">
        <f t="array" ref="G19110">xlookup(F19110,'Internal Staffing Calculator'!E:E,'Internal Staffing Calculator'!C:C,"")</f>
        <v/>
      </c>
      <c r="H19110" s="932" t="str">
        <f t="array" ref="H19110">if(F19110&lt;&gt;"", iferror(index('Internal Staffing Calculator'!B$8:B23500,match(F19110,'Internal Staffing Calculator'!E$8:E23500,0)), "Not In Budget"),"")</f>
        <v/>
      </c>
      <c r="I19110" s="184"/>
      <c r="J19110" s="184"/>
      <c r="K19110" s="184"/>
      <c r="L19110" s="183"/>
    </row>
    <row r="19111">
      <c r="A19111" s="454"/>
      <c r="B19111" s="927"/>
      <c r="C19111" s="580"/>
      <c r="D19111" s="939"/>
      <c r="E19111" s="940"/>
      <c r="F19111" s="941"/>
      <c r="G19111" s="937" t="str">
        <f t="array" ref="G19111">xlookup(F19111,'Internal Staffing Calculator'!E:E,'Internal Staffing Calculator'!C:C,"")</f>
        <v/>
      </c>
      <c r="H19111" s="932" t="str">
        <f t="array" ref="H19111">if(F19111&lt;&gt;"", iferror(index('Internal Staffing Calculator'!B$8:B23500,match(F19111,'Internal Staffing Calculator'!E$8:E23500,0)), "Not In Budget"),"")</f>
        <v/>
      </c>
      <c r="I19111" s="184"/>
      <c r="J19111" s="184"/>
      <c r="K19111" s="184"/>
      <c r="L19111" s="183"/>
    </row>
    <row r="19112">
      <c r="A19112" s="454"/>
      <c r="B19112" s="927"/>
      <c r="C19112" s="580"/>
      <c r="D19112" s="939"/>
      <c r="E19112" s="940"/>
      <c r="F19112" s="941"/>
      <c r="G19112" s="937" t="str">
        <f t="array" ref="G19112">xlookup(F19112,'Internal Staffing Calculator'!E:E,'Internal Staffing Calculator'!C:C,"")</f>
        <v/>
      </c>
      <c r="H19112" s="932" t="str">
        <f t="array" ref="H19112">if(F19112&lt;&gt;"", iferror(index('Internal Staffing Calculator'!B$8:B23500,match(F19112,'Internal Staffing Calculator'!E$8:E23500,0)), "Not In Budget"),"")</f>
        <v/>
      </c>
      <c r="I19112" s="184"/>
      <c r="J19112" s="184"/>
      <c r="K19112" s="184"/>
      <c r="L19112" s="183"/>
    </row>
    <row r="19113">
      <c r="A19113" s="454"/>
      <c r="B19113" s="927"/>
      <c r="C19113" s="580"/>
      <c r="D19113" s="939"/>
      <c r="E19113" s="940"/>
      <c r="F19113" s="941"/>
      <c r="G19113" s="937" t="str">
        <f t="array" ref="G19113">xlookup(F19113,'Internal Staffing Calculator'!E:E,'Internal Staffing Calculator'!C:C,"")</f>
        <v/>
      </c>
      <c r="H19113" s="932" t="str">
        <f t="array" ref="H19113">if(F19113&lt;&gt;"", iferror(index('Internal Staffing Calculator'!B$8:B23500,match(F19113,'Internal Staffing Calculator'!E$8:E23500,0)), "Not In Budget"),"")</f>
        <v/>
      </c>
      <c r="I19113" s="184"/>
      <c r="J19113" s="184"/>
      <c r="K19113" s="184"/>
      <c r="L19113" s="183"/>
    </row>
    <row r="19114">
      <c r="A19114" s="454"/>
      <c r="B19114" s="927"/>
      <c r="C19114" s="580"/>
      <c r="D19114" s="939"/>
      <c r="E19114" s="940"/>
      <c r="F19114" s="941"/>
      <c r="G19114" s="937" t="str">
        <f t="array" ref="G19114">xlookup(F19114,'Internal Staffing Calculator'!E:E,'Internal Staffing Calculator'!C:C,"")</f>
        <v/>
      </c>
      <c r="H19114" s="932" t="str">
        <f t="array" ref="H19114">if(F19114&lt;&gt;"", iferror(index('Internal Staffing Calculator'!B$8:B23500,match(F19114,'Internal Staffing Calculator'!E$8:E23500,0)), "Not In Budget"),"")</f>
        <v/>
      </c>
      <c r="I19114" s="184"/>
      <c r="J19114" s="184"/>
      <c r="K19114" s="184"/>
      <c r="L19114" s="183"/>
    </row>
    <row r="19115">
      <c r="A19115" s="454"/>
      <c r="B19115" s="927"/>
      <c r="C19115" s="580"/>
      <c r="D19115" s="939"/>
      <c r="E19115" s="940"/>
      <c r="F19115" s="941"/>
      <c r="G19115" s="937" t="str">
        <f t="array" ref="G19115">xlookup(F19115,'Internal Staffing Calculator'!E:E,'Internal Staffing Calculator'!C:C,"")</f>
        <v/>
      </c>
      <c r="H19115" s="932" t="str">
        <f t="array" ref="H19115">if(F19115&lt;&gt;"", iferror(index('Internal Staffing Calculator'!B$8:B23500,match(F19115,'Internal Staffing Calculator'!E$8:E23500,0)), "Not In Budget"),"")</f>
        <v/>
      </c>
      <c r="I19115" s="184"/>
      <c r="J19115" s="184"/>
      <c r="K19115" s="184"/>
      <c r="L19115" s="183"/>
    </row>
    <row r="19116">
      <c r="A19116" s="454"/>
      <c r="B19116" s="927"/>
      <c r="C19116" s="580"/>
      <c r="D19116" s="939"/>
      <c r="E19116" s="940"/>
      <c r="F19116" s="941"/>
      <c r="G19116" s="937" t="str">
        <f t="array" ref="G19116">xlookup(F19116,'Internal Staffing Calculator'!E:E,'Internal Staffing Calculator'!C:C,"")</f>
        <v/>
      </c>
      <c r="H19116" s="932" t="str">
        <f t="array" ref="H19116">if(F19116&lt;&gt;"", iferror(index('Internal Staffing Calculator'!B$8:B23500,match(F19116,'Internal Staffing Calculator'!E$8:E23500,0)), "Not In Budget"),"")</f>
        <v/>
      </c>
      <c r="I19116" s="184"/>
      <c r="J19116" s="184"/>
      <c r="K19116" s="184"/>
      <c r="L19116" s="183"/>
    </row>
    <row r="19117">
      <c r="A19117" s="454"/>
      <c r="B19117" s="927"/>
      <c r="C19117" s="580"/>
      <c r="D19117" s="939"/>
      <c r="E19117" s="940"/>
      <c r="F19117" s="941"/>
      <c r="G19117" s="937" t="str">
        <f t="array" ref="G19117">xlookup(F19117,'Internal Staffing Calculator'!E:E,'Internal Staffing Calculator'!C:C,"")</f>
        <v/>
      </c>
      <c r="H19117" s="932" t="str">
        <f t="array" ref="H19117">if(F19117&lt;&gt;"", iferror(index('Internal Staffing Calculator'!B$8:B23500,match(F19117,'Internal Staffing Calculator'!E$8:E23500,0)), "Not In Budget"),"")</f>
        <v/>
      </c>
      <c r="I19117" s="184"/>
      <c r="J19117" s="184"/>
      <c r="K19117" s="184"/>
      <c r="L19117" s="183"/>
    </row>
    <row r="19118">
      <c r="A19118" s="454"/>
      <c r="B19118" s="927"/>
      <c r="C19118" s="580"/>
      <c r="D19118" s="939"/>
      <c r="E19118" s="940"/>
      <c r="F19118" s="941"/>
      <c r="G19118" s="937" t="str">
        <f t="array" ref="G19118">xlookup(F19118,'Internal Staffing Calculator'!E:E,'Internal Staffing Calculator'!C:C,"")</f>
        <v/>
      </c>
      <c r="H19118" s="932" t="str">
        <f t="array" ref="H19118">if(F19118&lt;&gt;"", iferror(index('Internal Staffing Calculator'!B$8:B23500,match(F19118,'Internal Staffing Calculator'!E$8:E23500,0)), "Not In Budget"),"")</f>
        <v/>
      </c>
      <c r="I19118" s="184"/>
      <c r="J19118" s="184"/>
      <c r="K19118" s="184"/>
      <c r="L19118" s="183"/>
    </row>
    <row r="19119">
      <c r="A19119" s="454"/>
      <c r="B19119" s="927"/>
      <c r="C19119" s="580"/>
      <c r="D19119" s="939"/>
      <c r="E19119" s="940"/>
      <c r="F19119" s="941"/>
      <c r="G19119" s="937" t="str">
        <f t="array" ref="G19119">xlookup(F19119,'Internal Staffing Calculator'!E:E,'Internal Staffing Calculator'!C:C,"")</f>
        <v/>
      </c>
      <c r="H19119" s="932" t="str">
        <f t="array" ref="H19119">if(F19119&lt;&gt;"", iferror(index('Internal Staffing Calculator'!B$8:B23500,match(F19119,'Internal Staffing Calculator'!E$8:E23500,0)), "Not In Budget"),"")</f>
        <v/>
      </c>
      <c r="I19119" s="184"/>
      <c r="J19119" s="184"/>
      <c r="K19119" s="184"/>
      <c r="L19119" s="183"/>
    </row>
    <row r="19120">
      <c r="A19120" s="454"/>
      <c r="B19120" s="927"/>
      <c r="C19120" s="580"/>
      <c r="D19120" s="939"/>
      <c r="E19120" s="940"/>
      <c r="F19120" s="941"/>
      <c r="G19120" s="937" t="str">
        <f t="array" ref="G19120">xlookup(F19120,'Internal Staffing Calculator'!E:E,'Internal Staffing Calculator'!C:C,"")</f>
        <v/>
      </c>
      <c r="H19120" s="932" t="str">
        <f t="array" ref="H19120">if(F19120&lt;&gt;"", iferror(index('Internal Staffing Calculator'!B$8:B23500,match(F19120,'Internal Staffing Calculator'!E$8:E23500,0)), "Not In Budget"),"")</f>
        <v/>
      </c>
      <c r="I19120" s="184"/>
      <c r="J19120" s="184"/>
      <c r="K19120" s="184"/>
      <c r="L19120" s="183"/>
    </row>
    <row r="19121">
      <c r="A19121" s="454"/>
      <c r="B19121" s="927"/>
      <c r="C19121" s="580"/>
      <c r="D19121" s="939"/>
      <c r="E19121" s="940"/>
      <c r="F19121" s="941"/>
      <c r="G19121" s="937" t="str">
        <f t="array" ref="G19121">xlookup(F19121,'Internal Staffing Calculator'!E:E,'Internal Staffing Calculator'!C:C,"")</f>
        <v/>
      </c>
      <c r="H19121" s="932" t="str">
        <f t="array" ref="H19121">if(F19121&lt;&gt;"", iferror(index('Internal Staffing Calculator'!B$8:B23500,match(F19121,'Internal Staffing Calculator'!E$8:E23500,0)), "Not In Budget"),"")</f>
        <v/>
      </c>
      <c r="I19121" s="184"/>
      <c r="J19121" s="184"/>
      <c r="K19121" s="184"/>
      <c r="L19121" s="183"/>
    </row>
    <row r="19122">
      <c r="A19122" s="454"/>
      <c r="B19122" s="927"/>
      <c r="C19122" s="580"/>
      <c r="D19122" s="939"/>
      <c r="E19122" s="940"/>
      <c r="F19122" s="941"/>
      <c r="G19122" s="937" t="str">
        <f t="array" ref="G19122">xlookup(F19122,'Internal Staffing Calculator'!E:E,'Internal Staffing Calculator'!C:C,"")</f>
        <v/>
      </c>
      <c r="H19122" s="932" t="str">
        <f t="array" ref="H19122">if(F19122&lt;&gt;"", iferror(index('Internal Staffing Calculator'!B$8:B23500,match(F19122,'Internal Staffing Calculator'!E$8:E23500,0)), "Not In Budget"),"")</f>
        <v/>
      </c>
      <c r="I19122" s="184"/>
      <c r="J19122" s="184"/>
      <c r="K19122" s="184"/>
      <c r="L19122" s="183"/>
    </row>
    <row r="19123">
      <c r="A19123" s="454"/>
      <c r="B19123" s="927"/>
      <c r="C19123" s="580"/>
      <c r="D19123" s="939"/>
      <c r="E19123" s="940"/>
      <c r="F19123" s="941"/>
      <c r="G19123" s="937" t="str">
        <f t="array" ref="G19123">xlookup(F19123,'Internal Staffing Calculator'!E:E,'Internal Staffing Calculator'!C:C,"")</f>
        <v/>
      </c>
      <c r="H19123" s="932" t="str">
        <f t="array" ref="H19123">if(F19123&lt;&gt;"", iferror(index('Internal Staffing Calculator'!B$8:B23500,match(F19123,'Internal Staffing Calculator'!E$8:E23500,0)), "Not In Budget"),"")</f>
        <v/>
      </c>
      <c r="I19123" s="184"/>
      <c r="J19123" s="184"/>
      <c r="K19123" s="184"/>
      <c r="L19123" s="183"/>
    </row>
    <row r="19124">
      <c r="A19124" s="454"/>
      <c r="B19124" s="927"/>
      <c r="C19124" s="580"/>
      <c r="D19124" s="939"/>
      <c r="E19124" s="940"/>
      <c r="F19124" s="941"/>
      <c r="G19124" s="937" t="str">
        <f t="array" ref="G19124">xlookup(F19124,'Internal Staffing Calculator'!E:E,'Internal Staffing Calculator'!C:C,"")</f>
        <v/>
      </c>
      <c r="H19124" s="932" t="str">
        <f t="array" ref="H19124">if(F19124&lt;&gt;"", iferror(index('Internal Staffing Calculator'!B$8:B23500,match(F19124,'Internal Staffing Calculator'!E$8:E23500,0)), "Not In Budget"),"")</f>
        <v/>
      </c>
      <c r="I19124" s="184"/>
      <c r="J19124" s="184"/>
      <c r="K19124" s="184"/>
      <c r="L19124" s="183"/>
    </row>
    <row r="19125">
      <c r="A19125" s="454"/>
      <c r="B19125" s="927"/>
      <c r="C19125" s="580"/>
      <c r="D19125" s="939"/>
      <c r="E19125" s="940"/>
      <c r="F19125" s="941"/>
      <c r="G19125" s="937" t="str">
        <f t="array" ref="G19125">xlookup(F19125,'Internal Staffing Calculator'!E:E,'Internal Staffing Calculator'!C:C,"")</f>
        <v/>
      </c>
      <c r="H19125" s="932" t="str">
        <f t="array" ref="H19125">if(F19125&lt;&gt;"", iferror(index('Internal Staffing Calculator'!B$8:B23500,match(F19125,'Internal Staffing Calculator'!E$8:E23500,0)), "Not In Budget"),"")</f>
        <v/>
      </c>
      <c r="I19125" s="184"/>
      <c r="J19125" s="184"/>
      <c r="K19125" s="184"/>
      <c r="L19125" s="183"/>
    </row>
    <row r="19126">
      <c r="A19126" s="454"/>
      <c r="B19126" s="927"/>
      <c r="C19126" s="580"/>
      <c r="D19126" s="939"/>
      <c r="E19126" s="940"/>
      <c r="F19126" s="941"/>
      <c r="G19126" s="937" t="str">
        <f t="array" ref="G19126">xlookup(F19126,'Internal Staffing Calculator'!E:E,'Internal Staffing Calculator'!C:C,"")</f>
        <v/>
      </c>
      <c r="H19126" s="932" t="str">
        <f t="array" ref="H19126">if(F19126&lt;&gt;"", iferror(index('Internal Staffing Calculator'!B$8:B23500,match(F19126,'Internal Staffing Calculator'!E$8:E23500,0)), "Not In Budget"),"")</f>
        <v/>
      </c>
      <c r="I19126" s="184"/>
      <c r="J19126" s="184"/>
      <c r="K19126" s="184"/>
      <c r="L19126" s="183"/>
    </row>
    <row r="19127">
      <c r="A19127" s="454"/>
      <c r="B19127" s="927"/>
      <c r="C19127" s="580"/>
      <c r="D19127" s="939"/>
      <c r="E19127" s="940"/>
      <c r="F19127" s="941"/>
      <c r="G19127" s="937" t="str">
        <f t="array" ref="G19127">xlookup(F19127,'Internal Staffing Calculator'!E:E,'Internal Staffing Calculator'!C:C,"")</f>
        <v/>
      </c>
      <c r="H19127" s="932" t="str">
        <f t="array" ref="H19127">if(F19127&lt;&gt;"", iferror(index('Internal Staffing Calculator'!B$8:B23500,match(F19127,'Internal Staffing Calculator'!E$8:E23500,0)), "Not In Budget"),"")</f>
        <v/>
      </c>
      <c r="I19127" s="184"/>
      <c r="J19127" s="184"/>
      <c r="K19127" s="184"/>
      <c r="L19127" s="183"/>
    </row>
    <row r="19128">
      <c r="A19128" s="454"/>
      <c r="B19128" s="927"/>
      <c r="C19128" s="580"/>
      <c r="D19128" s="939"/>
      <c r="E19128" s="940"/>
      <c r="F19128" s="941"/>
      <c r="G19128" s="937" t="str">
        <f t="array" ref="G19128">xlookup(F19128,'Internal Staffing Calculator'!E:E,'Internal Staffing Calculator'!C:C,"")</f>
        <v/>
      </c>
      <c r="H19128" s="932" t="str">
        <f t="array" ref="H19128">if(F19128&lt;&gt;"", iferror(index('Internal Staffing Calculator'!B$8:B23500,match(F19128,'Internal Staffing Calculator'!E$8:E23500,0)), "Not In Budget"),"")</f>
        <v/>
      </c>
      <c r="I19128" s="184"/>
      <c r="J19128" s="184"/>
      <c r="K19128" s="184"/>
      <c r="L19128" s="183"/>
    </row>
    <row r="19129">
      <c r="A19129" s="454"/>
      <c r="B19129" s="927"/>
      <c r="C19129" s="580"/>
      <c r="D19129" s="939"/>
      <c r="E19129" s="940"/>
      <c r="F19129" s="941"/>
      <c r="G19129" s="937" t="str">
        <f t="array" ref="G19129">xlookup(F19129,'Internal Staffing Calculator'!E:E,'Internal Staffing Calculator'!C:C,"")</f>
        <v/>
      </c>
      <c r="H19129" s="932" t="str">
        <f t="array" ref="H19129">if(F19129&lt;&gt;"", iferror(index('Internal Staffing Calculator'!B$8:B23500,match(F19129,'Internal Staffing Calculator'!E$8:E23500,0)), "Not In Budget"),"")</f>
        <v/>
      </c>
      <c r="I19129" s="184"/>
      <c r="J19129" s="184"/>
      <c r="K19129" s="184"/>
      <c r="L19129" s="183"/>
    </row>
    <row r="19130">
      <c r="A19130" s="454"/>
      <c r="B19130" s="927"/>
      <c r="C19130" s="580"/>
      <c r="D19130" s="939"/>
      <c r="E19130" s="940"/>
      <c r="F19130" s="941"/>
      <c r="G19130" s="937" t="str">
        <f t="array" ref="G19130">xlookup(F19130,'Internal Staffing Calculator'!E:E,'Internal Staffing Calculator'!C:C,"")</f>
        <v/>
      </c>
      <c r="H19130" s="932" t="str">
        <f t="array" ref="H19130">if(F19130&lt;&gt;"", iferror(index('Internal Staffing Calculator'!B$8:B23500,match(F19130,'Internal Staffing Calculator'!E$8:E23500,0)), "Not In Budget"),"")</f>
        <v/>
      </c>
      <c r="I19130" s="184"/>
      <c r="J19130" s="184"/>
      <c r="K19130" s="184"/>
      <c r="L19130" s="183"/>
    </row>
    <row r="19131">
      <c r="A19131" s="454"/>
      <c r="B19131" s="927"/>
      <c r="C19131" s="580"/>
      <c r="D19131" s="939"/>
      <c r="E19131" s="940"/>
      <c r="F19131" s="941"/>
      <c r="G19131" s="937" t="str">
        <f t="array" ref="G19131">xlookup(F19131,'Internal Staffing Calculator'!E:E,'Internal Staffing Calculator'!C:C,"")</f>
        <v/>
      </c>
      <c r="H19131" s="932" t="str">
        <f t="array" ref="H19131">if(F19131&lt;&gt;"", iferror(index('Internal Staffing Calculator'!B$8:B23500,match(F19131,'Internal Staffing Calculator'!E$8:E23500,0)), "Not In Budget"),"")</f>
        <v/>
      </c>
      <c r="I19131" s="184"/>
      <c r="J19131" s="184"/>
      <c r="K19131" s="184"/>
      <c r="L19131" s="183"/>
    </row>
    <row r="19132">
      <c r="A19132" s="454"/>
      <c r="B19132" s="927"/>
      <c r="C19132" s="580"/>
      <c r="D19132" s="939"/>
      <c r="E19132" s="940"/>
      <c r="F19132" s="941"/>
      <c r="G19132" s="937" t="str">
        <f t="array" ref="G19132">xlookup(F19132,'Internal Staffing Calculator'!E:E,'Internal Staffing Calculator'!C:C,"")</f>
        <v/>
      </c>
      <c r="H19132" s="932" t="str">
        <f t="array" ref="H19132">if(F19132&lt;&gt;"", iferror(index('Internal Staffing Calculator'!B$8:B23500,match(F19132,'Internal Staffing Calculator'!E$8:E23500,0)), "Not In Budget"),"")</f>
        <v/>
      </c>
      <c r="I19132" s="184"/>
      <c r="J19132" s="184"/>
      <c r="K19132" s="184"/>
      <c r="L19132" s="183"/>
    </row>
    <row r="19133">
      <c r="A19133" s="454"/>
      <c r="B19133" s="927"/>
      <c r="C19133" s="580"/>
      <c r="D19133" s="939"/>
      <c r="E19133" s="940"/>
      <c r="F19133" s="941"/>
      <c r="G19133" s="937" t="str">
        <f t="array" ref="G19133">xlookup(F19133,'Internal Staffing Calculator'!E:E,'Internal Staffing Calculator'!C:C,"")</f>
        <v/>
      </c>
      <c r="H19133" s="932" t="str">
        <f t="array" ref="H19133">if(F19133&lt;&gt;"", iferror(index('Internal Staffing Calculator'!B$8:B23500,match(F19133,'Internal Staffing Calculator'!E$8:E23500,0)), "Not In Budget"),"")</f>
        <v/>
      </c>
      <c r="I19133" s="184"/>
      <c r="J19133" s="184"/>
      <c r="K19133" s="184"/>
      <c r="L19133" s="183"/>
    </row>
    <row r="19134">
      <c r="A19134" s="454"/>
      <c r="B19134" s="927"/>
      <c r="C19134" s="580"/>
      <c r="D19134" s="939"/>
      <c r="E19134" s="940"/>
      <c r="F19134" s="941"/>
      <c r="G19134" s="937" t="str">
        <f t="array" ref="G19134">xlookup(F19134,'Internal Staffing Calculator'!E:E,'Internal Staffing Calculator'!C:C,"")</f>
        <v/>
      </c>
      <c r="H19134" s="932" t="str">
        <f t="array" ref="H19134">if(F19134&lt;&gt;"", iferror(index('Internal Staffing Calculator'!B$8:B23500,match(F19134,'Internal Staffing Calculator'!E$8:E23500,0)), "Not In Budget"),"")</f>
        <v/>
      </c>
      <c r="I19134" s="184"/>
      <c r="J19134" s="184"/>
      <c r="K19134" s="184"/>
      <c r="L19134" s="183"/>
    </row>
    <row r="19135">
      <c r="A19135" s="454"/>
      <c r="B19135" s="927"/>
      <c r="C19135" s="580"/>
      <c r="D19135" s="939"/>
      <c r="E19135" s="940"/>
      <c r="F19135" s="941"/>
      <c r="G19135" s="937" t="str">
        <f t="array" ref="G19135">xlookup(F19135,'Internal Staffing Calculator'!E:E,'Internal Staffing Calculator'!C:C,"")</f>
        <v/>
      </c>
      <c r="H19135" s="932" t="str">
        <f t="array" ref="H19135">if(F19135&lt;&gt;"", iferror(index('Internal Staffing Calculator'!B$8:B23500,match(F19135,'Internal Staffing Calculator'!E$8:E23500,0)), "Not In Budget"),"")</f>
        <v/>
      </c>
      <c r="I19135" s="184"/>
      <c r="J19135" s="184"/>
      <c r="K19135" s="184"/>
      <c r="L19135" s="183"/>
    </row>
    <row r="19136">
      <c r="A19136" s="454"/>
      <c r="B19136" s="927"/>
      <c r="C19136" s="580"/>
      <c r="D19136" s="939"/>
      <c r="E19136" s="940"/>
      <c r="F19136" s="941"/>
      <c r="G19136" s="937" t="str">
        <f t="array" ref="G19136">xlookup(F19136,'Internal Staffing Calculator'!E:E,'Internal Staffing Calculator'!C:C,"")</f>
        <v/>
      </c>
      <c r="H19136" s="932" t="str">
        <f t="array" ref="H19136">if(F19136&lt;&gt;"", iferror(index('Internal Staffing Calculator'!B$8:B23500,match(F19136,'Internal Staffing Calculator'!E$8:E23500,0)), "Not In Budget"),"")</f>
        <v/>
      </c>
      <c r="I19136" s="184"/>
      <c r="J19136" s="184"/>
      <c r="K19136" s="184"/>
      <c r="L19136" s="183"/>
    </row>
    <row r="19137">
      <c r="A19137" s="454"/>
      <c r="B19137" s="927"/>
      <c r="C19137" s="580"/>
      <c r="D19137" s="939"/>
      <c r="E19137" s="940"/>
      <c r="F19137" s="941"/>
      <c r="G19137" s="937" t="str">
        <f t="array" ref="G19137">xlookup(F19137,'Internal Staffing Calculator'!E:E,'Internal Staffing Calculator'!C:C,"")</f>
        <v/>
      </c>
      <c r="H19137" s="932" t="str">
        <f t="array" ref="H19137">if(F19137&lt;&gt;"", iferror(index('Internal Staffing Calculator'!B$8:B23500,match(F19137,'Internal Staffing Calculator'!E$8:E23500,0)), "Not In Budget"),"")</f>
        <v/>
      </c>
      <c r="I19137" s="184"/>
      <c r="J19137" s="184"/>
      <c r="K19137" s="184"/>
      <c r="L19137" s="183"/>
    </row>
    <row r="19138">
      <c r="A19138" s="454"/>
      <c r="B19138" s="927"/>
      <c r="C19138" s="580"/>
      <c r="D19138" s="939"/>
      <c r="E19138" s="940"/>
      <c r="F19138" s="941"/>
      <c r="G19138" s="937" t="str">
        <f t="array" ref="G19138">xlookup(F19138,'Internal Staffing Calculator'!E:E,'Internal Staffing Calculator'!C:C,"")</f>
        <v/>
      </c>
      <c r="H19138" s="932" t="str">
        <f t="array" ref="H19138">if(F19138&lt;&gt;"", iferror(index('Internal Staffing Calculator'!B$8:B23500,match(F19138,'Internal Staffing Calculator'!E$8:E23500,0)), "Not In Budget"),"")</f>
        <v/>
      </c>
      <c r="I19138" s="184"/>
      <c r="J19138" s="184"/>
      <c r="K19138" s="184"/>
      <c r="L19138" s="183"/>
    </row>
    <row r="19139">
      <c r="A19139" s="454"/>
      <c r="B19139" s="927"/>
      <c r="C19139" s="580"/>
      <c r="D19139" s="939"/>
      <c r="E19139" s="940"/>
      <c r="F19139" s="941"/>
      <c r="G19139" s="937" t="str">
        <f t="array" ref="G19139">xlookup(F19139,'Internal Staffing Calculator'!E:E,'Internal Staffing Calculator'!C:C,"")</f>
        <v/>
      </c>
      <c r="H19139" s="932" t="str">
        <f t="array" ref="H19139">if(F19139&lt;&gt;"", iferror(index('Internal Staffing Calculator'!B$8:B23500,match(F19139,'Internal Staffing Calculator'!E$8:E23500,0)), "Not In Budget"),"")</f>
        <v/>
      </c>
      <c r="I19139" s="184"/>
      <c r="J19139" s="184"/>
      <c r="K19139" s="184"/>
      <c r="L19139" s="183"/>
    </row>
    <row r="19140">
      <c r="A19140" s="454"/>
      <c r="B19140" s="927"/>
      <c r="C19140" s="580"/>
      <c r="D19140" s="939"/>
      <c r="E19140" s="940"/>
      <c r="F19140" s="941"/>
      <c r="G19140" s="937" t="str">
        <f t="array" ref="G19140">xlookup(F19140,'Internal Staffing Calculator'!E:E,'Internal Staffing Calculator'!C:C,"")</f>
        <v/>
      </c>
      <c r="H19140" s="932" t="str">
        <f t="array" ref="H19140">if(F19140&lt;&gt;"", iferror(index('Internal Staffing Calculator'!B$8:B23500,match(F19140,'Internal Staffing Calculator'!E$8:E23500,0)), "Not In Budget"),"")</f>
        <v/>
      </c>
      <c r="I19140" s="184"/>
      <c r="J19140" s="184"/>
      <c r="K19140" s="184"/>
      <c r="L19140" s="183"/>
    </row>
    <row r="19141">
      <c r="A19141" s="454"/>
      <c r="B19141" s="927"/>
      <c r="C19141" s="580"/>
      <c r="D19141" s="939"/>
      <c r="E19141" s="940"/>
      <c r="F19141" s="941"/>
      <c r="G19141" s="937" t="str">
        <f t="array" ref="G19141">xlookup(F19141,'Internal Staffing Calculator'!E:E,'Internal Staffing Calculator'!C:C,"")</f>
        <v/>
      </c>
      <c r="H19141" s="932" t="str">
        <f t="array" ref="H19141">if(F19141&lt;&gt;"", iferror(index('Internal Staffing Calculator'!B$8:B23500,match(F19141,'Internal Staffing Calculator'!E$8:E23500,0)), "Not In Budget"),"")</f>
        <v/>
      </c>
      <c r="I19141" s="184"/>
      <c r="J19141" s="184"/>
      <c r="K19141" s="184"/>
      <c r="L19141" s="183"/>
    </row>
    <row r="19142">
      <c r="A19142" s="454"/>
      <c r="B19142" s="927"/>
      <c r="C19142" s="580"/>
      <c r="D19142" s="939"/>
      <c r="E19142" s="940"/>
      <c r="F19142" s="941"/>
      <c r="G19142" s="937" t="str">
        <f t="array" ref="G19142">xlookup(F19142,'Internal Staffing Calculator'!E:E,'Internal Staffing Calculator'!C:C,"")</f>
        <v/>
      </c>
      <c r="H19142" s="932" t="str">
        <f t="array" ref="H19142">if(F19142&lt;&gt;"", iferror(index('Internal Staffing Calculator'!B$8:B23500,match(F19142,'Internal Staffing Calculator'!E$8:E23500,0)), "Not In Budget"),"")</f>
        <v/>
      </c>
      <c r="I19142" s="184"/>
      <c r="J19142" s="184"/>
      <c r="K19142" s="184"/>
      <c r="L19142" s="183"/>
    </row>
    <row r="19143">
      <c r="A19143" s="454"/>
      <c r="B19143" s="927"/>
      <c r="C19143" s="580"/>
      <c r="D19143" s="939"/>
      <c r="E19143" s="940"/>
      <c r="F19143" s="941"/>
      <c r="G19143" s="937" t="str">
        <f t="array" ref="G19143">xlookup(F19143,'Internal Staffing Calculator'!E:E,'Internal Staffing Calculator'!C:C,"")</f>
        <v/>
      </c>
      <c r="H19143" s="932" t="str">
        <f t="array" ref="H19143">if(F19143&lt;&gt;"", iferror(index('Internal Staffing Calculator'!B$8:B23500,match(F19143,'Internal Staffing Calculator'!E$8:E23500,0)), "Not In Budget"),"")</f>
        <v/>
      </c>
      <c r="I19143" s="184"/>
      <c r="J19143" s="184"/>
      <c r="K19143" s="184"/>
      <c r="L19143" s="183"/>
    </row>
    <row r="19144">
      <c r="A19144" s="454"/>
      <c r="B19144" s="927"/>
      <c r="C19144" s="580"/>
      <c r="D19144" s="939"/>
      <c r="E19144" s="940"/>
      <c r="F19144" s="941"/>
      <c r="G19144" s="937" t="str">
        <f t="array" ref="G19144">xlookup(F19144,'Internal Staffing Calculator'!E:E,'Internal Staffing Calculator'!C:C,"")</f>
        <v/>
      </c>
      <c r="H19144" s="932" t="str">
        <f t="array" ref="H19144">if(F19144&lt;&gt;"", iferror(index('Internal Staffing Calculator'!B$8:B23500,match(F19144,'Internal Staffing Calculator'!E$8:E23500,0)), "Not In Budget"),"")</f>
        <v/>
      </c>
      <c r="I19144" s="184"/>
      <c r="J19144" s="184"/>
      <c r="K19144" s="184"/>
      <c r="L19144" s="183"/>
    </row>
    <row r="19145">
      <c r="A19145" s="454"/>
      <c r="B19145" s="927"/>
      <c r="C19145" s="580"/>
      <c r="D19145" s="939"/>
      <c r="E19145" s="940"/>
      <c r="F19145" s="941"/>
      <c r="G19145" s="937" t="str">
        <f t="array" ref="G19145">xlookup(F19145,'Internal Staffing Calculator'!E:E,'Internal Staffing Calculator'!C:C,"")</f>
        <v/>
      </c>
      <c r="H19145" s="932" t="str">
        <f t="array" ref="H19145">if(F19145&lt;&gt;"", iferror(index('Internal Staffing Calculator'!B$8:B23500,match(F19145,'Internal Staffing Calculator'!E$8:E23500,0)), "Not In Budget"),"")</f>
        <v/>
      </c>
      <c r="I19145" s="184"/>
      <c r="J19145" s="184"/>
      <c r="K19145" s="184"/>
      <c r="L19145" s="183"/>
    </row>
    <row r="19146">
      <c r="A19146" s="454"/>
      <c r="B19146" s="927"/>
      <c r="C19146" s="580"/>
      <c r="D19146" s="939"/>
      <c r="E19146" s="940"/>
      <c r="F19146" s="941"/>
      <c r="G19146" s="937" t="str">
        <f t="array" ref="G19146">xlookup(F19146,'Internal Staffing Calculator'!E:E,'Internal Staffing Calculator'!C:C,"")</f>
        <v/>
      </c>
      <c r="H19146" s="932" t="str">
        <f t="array" ref="H19146">if(F19146&lt;&gt;"", iferror(index('Internal Staffing Calculator'!B$8:B23500,match(F19146,'Internal Staffing Calculator'!E$8:E23500,0)), "Not In Budget"),"")</f>
        <v/>
      </c>
      <c r="I19146" s="184"/>
      <c r="J19146" s="184"/>
      <c r="K19146" s="184"/>
      <c r="L19146" s="183"/>
    </row>
    <row r="19147">
      <c r="A19147" s="454"/>
      <c r="B19147" s="927"/>
      <c r="C19147" s="580"/>
      <c r="D19147" s="939"/>
      <c r="E19147" s="940"/>
      <c r="F19147" s="941"/>
      <c r="G19147" s="937" t="str">
        <f t="array" ref="G19147">xlookup(F19147,'Internal Staffing Calculator'!E:E,'Internal Staffing Calculator'!C:C,"")</f>
        <v/>
      </c>
      <c r="H19147" s="932" t="str">
        <f t="array" ref="H19147">if(F19147&lt;&gt;"", iferror(index('Internal Staffing Calculator'!B$8:B23500,match(F19147,'Internal Staffing Calculator'!E$8:E23500,0)), "Not In Budget"),"")</f>
        <v/>
      </c>
      <c r="I19147" s="184"/>
      <c r="J19147" s="184"/>
      <c r="K19147" s="184"/>
      <c r="L19147" s="183"/>
    </row>
    <row r="19148">
      <c r="A19148" s="454"/>
      <c r="B19148" s="927"/>
      <c r="C19148" s="580"/>
      <c r="D19148" s="939"/>
      <c r="E19148" s="940"/>
      <c r="F19148" s="941"/>
      <c r="G19148" s="937" t="str">
        <f t="array" ref="G19148">xlookup(F19148,'Internal Staffing Calculator'!E:E,'Internal Staffing Calculator'!C:C,"")</f>
        <v/>
      </c>
      <c r="H19148" s="932" t="str">
        <f t="array" ref="H19148">if(F19148&lt;&gt;"", iferror(index('Internal Staffing Calculator'!B$8:B23500,match(F19148,'Internal Staffing Calculator'!E$8:E23500,0)), "Not In Budget"),"")</f>
        <v/>
      </c>
      <c r="I19148" s="184"/>
      <c r="J19148" s="184"/>
      <c r="K19148" s="184"/>
      <c r="L19148" s="183"/>
    </row>
    <row r="19149">
      <c r="A19149" s="454"/>
      <c r="B19149" s="927"/>
      <c r="C19149" s="580"/>
      <c r="D19149" s="939"/>
      <c r="E19149" s="940"/>
      <c r="F19149" s="941"/>
      <c r="G19149" s="937" t="str">
        <f t="array" ref="G19149">xlookup(F19149,'Internal Staffing Calculator'!E:E,'Internal Staffing Calculator'!C:C,"")</f>
        <v/>
      </c>
      <c r="H19149" s="932" t="str">
        <f t="array" ref="H19149">if(F19149&lt;&gt;"", iferror(index('Internal Staffing Calculator'!B$8:B23500,match(F19149,'Internal Staffing Calculator'!E$8:E23500,0)), "Not In Budget"),"")</f>
        <v/>
      </c>
      <c r="I19149" s="184"/>
      <c r="J19149" s="184"/>
      <c r="K19149" s="184"/>
      <c r="L19149" s="183"/>
    </row>
    <row r="19150">
      <c r="A19150" s="454"/>
      <c r="B19150" s="927"/>
      <c r="C19150" s="580"/>
      <c r="D19150" s="939"/>
      <c r="E19150" s="940"/>
      <c r="F19150" s="941"/>
      <c r="G19150" s="937" t="str">
        <f t="array" ref="G19150">xlookup(F19150,'Internal Staffing Calculator'!E:E,'Internal Staffing Calculator'!C:C,"")</f>
        <v/>
      </c>
      <c r="H19150" s="932" t="str">
        <f t="array" ref="H19150">if(F19150&lt;&gt;"", iferror(index('Internal Staffing Calculator'!B$8:B23500,match(F19150,'Internal Staffing Calculator'!E$8:E23500,0)), "Not In Budget"),"")</f>
        <v/>
      </c>
      <c r="I19150" s="184"/>
      <c r="J19150" s="184"/>
      <c r="K19150" s="184"/>
      <c r="L19150" s="183"/>
    </row>
    <row r="19151">
      <c r="A19151" s="454"/>
      <c r="B19151" s="927"/>
      <c r="C19151" s="580"/>
      <c r="D19151" s="939"/>
      <c r="E19151" s="940"/>
      <c r="F19151" s="941"/>
      <c r="G19151" s="937" t="str">
        <f t="array" ref="G19151">xlookup(F19151,'Internal Staffing Calculator'!E:E,'Internal Staffing Calculator'!C:C,"")</f>
        <v/>
      </c>
      <c r="H19151" s="932" t="str">
        <f t="array" ref="H19151">if(F19151&lt;&gt;"", iferror(index('Internal Staffing Calculator'!B$8:B23500,match(F19151,'Internal Staffing Calculator'!E$8:E23500,0)), "Not In Budget"),"")</f>
        <v/>
      </c>
      <c r="I19151" s="184"/>
      <c r="J19151" s="184"/>
      <c r="K19151" s="184"/>
      <c r="L19151" s="183"/>
    </row>
    <row r="19152">
      <c r="A19152" s="454"/>
      <c r="B19152" s="927"/>
      <c r="C19152" s="580"/>
      <c r="D19152" s="939"/>
      <c r="E19152" s="940"/>
      <c r="F19152" s="941"/>
      <c r="G19152" s="937" t="str">
        <f t="array" ref="G19152">xlookup(F19152,'Internal Staffing Calculator'!E:E,'Internal Staffing Calculator'!C:C,"")</f>
        <v/>
      </c>
      <c r="H19152" s="932" t="str">
        <f t="array" ref="H19152">if(F19152&lt;&gt;"", iferror(index('Internal Staffing Calculator'!B$8:B23500,match(F19152,'Internal Staffing Calculator'!E$8:E23500,0)), "Not In Budget"),"")</f>
        <v/>
      </c>
      <c r="I19152" s="184"/>
      <c r="J19152" s="184"/>
      <c r="K19152" s="184"/>
      <c r="L19152" s="183"/>
    </row>
    <row r="19153">
      <c r="A19153" s="454"/>
      <c r="B19153" s="927"/>
      <c r="C19153" s="580"/>
      <c r="D19153" s="939"/>
      <c r="E19153" s="940"/>
      <c r="F19153" s="941"/>
      <c r="G19153" s="937" t="str">
        <f t="array" ref="G19153">xlookup(F19153,'Internal Staffing Calculator'!E:E,'Internal Staffing Calculator'!C:C,"")</f>
        <v/>
      </c>
      <c r="H19153" s="932" t="str">
        <f t="array" ref="H19153">if(F19153&lt;&gt;"", iferror(index('Internal Staffing Calculator'!B$8:B23500,match(F19153,'Internal Staffing Calculator'!E$8:E23500,0)), "Not In Budget"),"")</f>
        <v/>
      </c>
      <c r="I19153" s="184"/>
      <c r="J19153" s="184"/>
      <c r="K19153" s="184"/>
      <c r="L19153" s="183"/>
    </row>
    <row r="19154">
      <c r="A19154" s="454"/>
      <c r="B19154" s="927"/>
      <c r="C19154" s="580"/>
      <c r="D19154" s="939"/>
      <c r="E19154" s="940"/>
      <c r="F19154" s="941"/>
      <c r="G19154" s="937" t="str">
        <f t="array" ref="G19154">xlookup(F19154,'Internal Staffing Calculator'!E:E,'Internal Staffing Calculator'!C:C,"")</f>
        <v/>
      </c>
      <c r="H19154" s="932" t="str">
        <f t="array" ref="H19154">if(F19154&lt;&gt;"", iferror(index('Internal Staffing Calculator'!B$8:B23500,match(F19154,'Internal Staffing Calculator'!E$8:E23500,0)), "Not In Budget"),"")</f>
        <v/>
      </c>
      <c r="I19154" s="184"/>
      <c r="J19154" s="184"/>
      <c r="K19154" s="184"/>
      <c r="L19154" s="183"/>
    </row>
    <row r="19155">
      <c r="A19155" s="454"/>
      <c r="B19155" s="927"/>
      <c r="C19155" s="580"/>
      <c r="D19155" s="939"/>
      <c r="E19155" s="940"/>
      <c r="F19155" s="941"/>
      <c r="G19155" s="937" t="str">
        <f t="array" ref="G19155">xlookup(F19155,'Internal Staffing Calculator'!E:E,'Internal Staffing Calculator'!C:C,"")</f>
        <v/>
      </c>
      <c r="H19155" s="932" t="str">
        <f t="array" ref="H19155">if(F19155&lt;&gt;"", iferror(index('Internal Staffing Calculator'!B$8:B23500,match(F19155,'Internal Staffing Calculator'!E$8:E23500,0)), "Not In Budget"),"")</f>
        <v/>
      </c>
      <c r="I19155" s="184"/>
      <c r="J19155" s="184"/>
      <c r="K19155" s="184"/>
      <c r="L19155" s="183"/>
    </row>
    <row r="19156">
      <c r="A19156" s="454"/>
      <c r="B19156" s="927"/>
      <c r="C19156" s="580"/>
      <c r="D19156" s="939"/>
      <c r="E19156" s="940"/>
      <c r="F19156" s="941"/>
      <c r="G19156" s="937" t="str">
        <f t="array" ref="G19156">xlookup(F19156,'Internal Staffing Calculator'!E:E,'Internal Staffing Calculator'!C:C,"")</f>
        <v/>
      </c>
      <c r="H19156" s="932" t="str">
        <f t="array" ref="H19156">if(F19156&lt;&gt;"", iferror(index('Internal Staffing Calculator'!B$8:B23500,match(F19156,'Internal Staffing Calculator'!E$8:E23500,0)), "Not In Budget"),"")</f>
        <v/>
      </c>
      <c r="I19156" s="184"/>
      <c r="J19156" s="184"/>
      <c r="K19156" s="184"/>
      <c r="L19156" s="183"/>
    </row>
    <row r="19157">
      <c r="A19157" s="454"/>
      <c r="B19157" s="927"/>
      <c r="C19157" s="580"/>
      <c r="D19157" s="939"/>
      <c r="E19157" s="940"/>
      <c r="F19157" s="941"/>
      <c r="G19157" s="937" t="str">
        <f t="array" ref="G19157">xlookup(F19157,'Internal Staffing Calculator'!E:E,'Internal Staffing Calculator'!C:C,"")</f>
        <v/>
      </c>
      <c r="H19157" s="932" t="str">
        <f t="array" ref="H19157">if(F19157&lt;&gt;"", iferror(index('Internal Staffing Calculator'!B$8:B23500,match(F19157,'Internal Staffing Calculator'!E$8:E23500,0)), "Not In Budget"),"")</f>
        <v/>
      </c>
      <c r="I19157" s="184"/>
      <c r="J19157" s="184"/>
      <c r="K19157" s="184"/>
      <c r="L19157" s="183"/>
    </row>
    <row r="19158">
      <c r="A19158" s="454"/>
      <c r="B19158" s="927"/>
      <c r="C19158" s="580"/>
      <c r="D19158" s="939"/>
      <c r="E19158" s="940"/>
      <c r="F19158" s="941"/>
      <c r="G19158" s="937" t="str">
        <f t="array" ref="G19158">xlookup(F19158,'Internal Staffing Calculator'!E:E,'Internal Staffing Calculator'!C:C,"")</f>
        <v/>
      </c>
      <c r="H19158" s="932" t="str">
        <f t="array" ref="H19158">if(F19158&lt;&gt;"", iferror(index('Internal Staffing Calculator'!B$8:B23500,match(F19158,'Internal Staffing Calculator'!E$8:E23500,0)), "Not In Budget"),"")</f>
        <v/>
      </c>
      <c r="I19158" s="184"/>
      <c r="J19158" s="184"/>
      <c r="K19158" s="184"/>
      <c r="L19158" s="183"/>
    </row>
    <row r="19159">
      <c r="A19159" s="454"/>
      <c r="B19159" s="927"/>
      <c r="C19159" s="580"/>
      <c r="D19159" s="939"/>
      <c r="E19159" s="940"/>
      <c r="F19159" s="941"/>
      <c r="G19159" s="937" t="str">
        <f t="array" ref="G19159">xlookup(F19159,'Internal Staffing Calculator'!E:E,'Internal Staffing Calculator'!C:C,"")</f>
        <v/>
      </c>
      <c r="H19159" s="932" t="str">
        <f t="array" ref="H19159">if(F19159&lt;&gt;"", iferror(index('Internal Staffing Calculator'!B$8:B23500,match(F19159,'Internal Staffing Calculator'!E$8:E23500,0)), "Not In Budget"),"")</f>
        <v/>
      </c>
      <c r="I19159" s="184"/>
      <c r="J19159" s="184"/>
      <c r="K19159" s="184"/>
      <c r="L19159" s="183"/>
    </row>
    <row r="19160">
      <c r="A19160" s="454"/>
      <c r="B19160" s="927"/>
      <c r="C19160" s="580"/>
      <c r="D19160" s="939"/>
      <c r="E19160" s="940"/>
      <c r="F19160" s="941"/>
      <c r="G19160" s="937" t="str">
        <f t="array" ref="G19160">xlookup(F19160,'Internal Staffing Calculator'!E:E,'Internal Staffing Calculator'!C:C,"")</f>
        <v/>
      </c>
      <c r="H19160" s="932" t="str">
        <f t="array" ref="H19160">if(F19160&lt;&gt;"", iferror(index('Internal Staffing Calculator'!B$8:B23500,match(F19160,'Internal Staffing Calculator'!E$8:E23500,0)), "Not In Budget"),"")</f>
        <v/>
      </c>
      <c r="I19160" s="184"/>
      <c r="J19160" s="184"/>
      <c r="K19160" s="184"/>
      <c r="L19160" s="183"/>
    </row>
    <row r="19161">
      <c r="A19161" s="454"/>
      <c r="B19161" s="927"/>
      <c r="C19161" s="580"/>
      <c r="D19161" s="939"/>
      <c r="E19161" s="940"/>
      <c r="F19161" s="941"/>
      <c r="G19161" s="937" t="str">
        <f t="array" ref="G19161">xlookup(F19161,'Internal Staffing Calculator'!E:E,'Internal Staffing Calculator'!C:C,"")</f>
        <v/>
      </c>
      <c r="H19161" s="932" t="str">
        <f t="array" ref="H19161">if(F19161&lt;&gt;"", iferror(index('Internal Staffing Calculator'!B$8:B23500,match(F19161,'Internal Staffing Calculator'!E$8:E23500,0)), "Not In Budget"),"")</f>
        <v/>
      </c>
      <c r="I19161" s="184"/>
      <c r="J19161" s="184"/>
      <c r="K19161" s="184"/>
      <c r="L19161" s="183"/>
    </row>
    <row r="19162">
      <c r="A19162" s="454"/>
      <c r="B19162" s="927"/>
      <c r="C19162" s="580"/>
      <c r="D19162" s="939"/>
      <c r="E19162" s="940"/>
      <c r="F19162" s="941"/>
      <c r="G19162" s="937" t="str">
        <f t="array" ref="G19162">xlookup(F19162,'Internal Staffing Calculator'!E:E,'Internal Staffing Calculator'!C:C,"")</f>
        <v/>
      </c>
      <c r="H19162" s="932" t="str">
        <f t="array" ref="H19162">if(F19162&lt;&gt;"", iferror(index('Internal Staffing Calculator'!B$8:B23500,match(F19162,'Internal Staffing Calculator'!E$8:E23500,0)), "Not In Budget"),"")</f>
        <v/>
      </c>
      <c r="I19162" s="184"/>
      <c r="J19162" s="184"/>
      <c r="K19162" s="184"/>
      <c r="L19162" s="183"/>
    </row>
    <row r="19163">
      <c r="A19163" s="454"/>
      <c r="B19163" s="927"/>
      <c r="C19163" s="580"/>
      <c r="D19163" s="939"/>
      <c r="E19163" s="940"/>
      <c r="F19163" s="941"/>
      <c r="G19163" s="937" t="str">
        <f t="array" ref="G19163">xlookup(F19163,'Internal Staffing Calculator'!E:E,'Internal Staffing Calculator'!C:C,"")</f>
        <v/>
      </c>
      <c r="H19163" s="932" t="str">
        <f t="array" ref="H19163">if(F19163&lt;&gt;"", iferror(index('Internal Staffing Calculator'!B$8:B23500,match(F19163,'Internal Staffing Calculator'!E$8:E23500,0)), "Not In Budget"),"")</f>
        <v/>
      </c>
      <c r="I19163" s="184"/>
      <c r="J19163" s="184"/>
      <c r="K19163" s="184"/>
      <c r="L19163" s="183"/>
    </row>
    <row r="19164">
      <c r="A19164" s="454"/>
      <c r="B19164" s="927"/>
      <c r="C19164" s="580"/>
      <c r="D19164" s="939"/>
      <c r="E19164" s="940"/>
      <c r="F19164" s="941"/>
      <c r="G19164" s="937" t="str">
        <f t="array" ref="G19164">xlookup(F19164,'Internal Staffing Calculator'!E:E,'Internal Staffing Calculator'!C:C,"")</f>
        <v/>
      </c>
      <c r="H19164" s="932" t="str">
        <f t="array" ref="H19164">if(F19164&lt;&gt;"", iferror(index('Internal Staffing Calculator'!B$8:B23500,match(F19164,'Internal Staffing Calculator'!E$8:E23500,0)), "Not In Budget"),"")</f>
        <v/>
      </c>
      <c r="I19164" s="184"/>
      <c r="J19164" s="184"/>
      <c r="K19164" s="184"/>
      <c r="L19164" s="183"/>
    </row>
    <row r="19165">
      <c r="A19165" s="454"/>
      <c r="B19165" s="927"/>
      <c r="C19165" s="580"/>
      <c r="D19165" s="939"/>
      <c r="E19165" s="940"/>
      <c r="F19165" s="941"/>
      <c r="G19165" s="937" t="str">
        <f t="array" ref="G19165">xlookup(F19165,'Internal Staffing Calculator'!E:E,'Internal Staffing Calculator'!C:C,"")</f>
        <v/>
      </c>
      <c r="H19165" s="932" t="str">
        <f t="array" ref="H19165">if(F19165&lt;&gt;"", iferror(index('Internal Staffing Calculator'!B$8:B23500,match(F19165,'Internal Staffing Calculator'!E$8:E23500,0)), "Not In Budget"),"")</f>
        <v/>
      </c>
      <c r="I19165" s="184"/>
      <c r="J19165" s="184"/>
      <c r="K19165" s="184"/>
      <c r="L19165" s="183"/>
    </row>
    <row r="19166">
      <c r="A19166" s="454"/>
      <c r="B19166" s="927"/>
      <c r="C19166" s="580"/>
      <c r="D19166" s="939"/>
      <c r="E19166" s="940"/>
      <c r="F19166" s="941"/>
      <c r="G19166" s="937" t="str">
        <f t="array" ref="G19166">xlookup(F19166,'Internal Staffing Calculator'!E:E,'Internal Staffing Calculator'!C:C,"")</f>
        <v/>
      </c>
      <c r="H19166" s="932" t="str">
        <f t="array" ref="H19166">if(F19166&lt;&gt;"", iferror(index('Internal Staffing Calculator'!B$8:B23500,match(F19166,'Internal Staffing Calculator'!E$8:E23500,0)), "Not In Budget"),"")</f>
        <v/>
      </c>
      <c r="I19166" s="184"/>
      <c r="J19166" s="184"/>
      <c r="K19166" s="184"/>
      <c r="L19166" s="183"/>
    </row>
    <row r="19167">
      <c r="A19167" s="454"/>
      <c r="B19167" s="927"/>
      <c r="C19167" s="580"/>
      <c r="D19167" s="939"/>
      <c r="E19167" s="940"/>
      <c r="F19167" s="941"/>
      <c r="G19167" s="937" t="str">
        <f t="array" ref="G19167">xlookup(F19167,'Internal Staffing Calculator'!E:E,'Internal Staffing Calculator'!C:C,"")</f>
        <v/>
      </c>
      <c r="H19167" s="932" t="str">
        <f t="array" ref="H19167">if(F19167&lt;&gt;"", iferror(index('Internal Staffing Calculator'!B$8:B23500,match(F19167,'Internal Staffing Calculator'!E$8:E23500,0)), "Not In Budget"),"")</f>
        <v/>
      </c>
      <c r="I19167" s="184"/>
      <c r="J19167" s="184"/>
      <c r="K19167" s="184"/>
      <c r="L19167" s="183"/>
    </row>
    <row r="19168">
      <c r="A19168" s="454"/>
      <c r="B19168" s="927"/>
      <c r="C19168" s="580"/>
      <c r="D19168" s="939"/>
      <c r="E19168" s="940"/>
      <c r="F19168" s="941"/>
      <c r="G19168" s="937" t="str">
        <f t="array" ref="G19168">xlookup(F19168,'Internal Staffing Calculator'!E:E,'Internal Staffing Calculator'!C:C,"")</f>
        <v/>
      </c>
      <c r="H19168" s="932" t="str">
        <f t="array" ref="H19168">if(F19168&lt;&gt;"", iferror(index('Internal Staffing Calculator'!B$8:B23500,match(F19168,'Internal Staffing Calculator'!E$8:E23500,0)), "Not In Budget"),"")</f>
        <v/>
      </c>
      <c r="I19168" s="184"/>
      <c r="J19168" s="184"/>
      <c r="K19168" s="184"/>
      <c r="L19168" s="183"/>
    </row>
    <row r="19169">
      <c r="A19169" s="454"/>
      <c r="B19169" s="927"/>
      <c r="C19169" s="580"/>
      <c r="D19169" s="939"/>
      <c r="E19169" s="940"/>
      <c r="F19169" s="941"/>
      <c r="G19169" s="937" t="str">
        <f t="array" ref="G19169">xlookup(F19169,'Internal Staffing Calculator'!E:E,'Internal Staffing Calculator'!C:C,"")</f>
        <v/>
      </c>
      <c r="H19169" s="932" t="str">
        <f t="array" ref="H19169">if(F19169&lt;&gt;"", iferror(index('Internal Staffing Calculator'!B$8:B23500,match(F19169,'Internal Staffing Calculator'!E$8:E23500,0)), "Not In Budget"),"")</f>
        <v/>
      </c>
      <c r="I19169" s="184"/>
      <c r="J19169" s="184"/>
      <c r="K19169" s="184"/>
      <c r="L19169" s="183"/>
    </row>
    <row r="19170">
      <c r="A19170" s="454"/>
      <c r="B19170" s="927"/>
      <c r="C19170" s="580"/>
      <c r="D19170" s="939"/>
      <c r="E19170" s="940"/>
      <c r="F19170" s="941"/>
      <c r="G19170" s="937" t="str">
        <f t="array" ref="G19170">xlookup(F19170,'Internal Staffing Calculator'!E:E,'Internal Staffing Calculator'!C:C,"")</f>
        <v/>
      </c>
      <c r="H19170" s="932" t="str">
        <f t="array" ref="H19170">if(F19170&lt;&gt;"", iferror(index('Internal Staffing Calculator'!B$8:B23500,match(F19170,'Internal Staffing Calculator'!E$8:E23500,0)), "Not In Budget"),"")</f>
        <v/>
      </c>
      <c r="I19170" s="184"/>
      <c r="J19170" s="184"/>
      <c r="K19170" s="184"/>
      <c r="L19170" s="183"/>
    </row>
    <row r="19171">
      <c r="A19171" s="454"/>
      <c r="B19171" s="927"/>
      <c r="C19171" s="580"/>
      <c r="D19171" s="939"/>
      <c r="E19171" s="940"/>
      <c r="F19171" s="941"/>
      <c r="G19171" s="937" t="str">
        <f t="array" ref="G19171">xlookup(F19171,'Internal Staffing Calculator'!E:E,'Internal Staffing Calculator'!C:C,"")</f>
        <v/>
      </c>
      <c r="H19171" s="932" t="str">
        <f t="array" ref="H19171">if(F19171&lt;&gt;"", iferror(index('Internal Staffing Calculator'!B$8:B23500,match(F19171,'Internal Staffing Calculator'!E$8:E23500,0)), "Not In Budget"),"")</f>
        <v/>
      </c>
      <c r="I19171" s="184"/>
      <c r="J19171" s="184"/>
      <c r="K19171" s="184"/>
      <c r="L19171" s="183"/>
    </row>
    <row r="19172">
      <c r="A19172" s="454"/>
      <c r="B19172" s="927"/>
      <c r="C19172" s="580"/>
      <c r="D19172" s="939"/>
      <c r="E19172" s="940"/>
      <c r="F19172" s="941"/>
      <c r="G19172" s="937" t="str">
        <f t="array" ref="G19172">xlookup(F19172,'Internal Staffing Calculator'!E:E,'Internal Staffing Calculator'!C:C,"")</f>
        <v/>
      </c>
      <c r="H19172" s="932" t="str">
        <f t="array" ref="H19172">if(F19172&lt;&gt;"", iferror(index('Internal Staffing Calculator'!B$8:B23500,match(F19172,'Internal Staffing Calculator'!E$8:E23500,0)), "Not In Budget"),"")</f>
        <v/>
      </c>
      <c r="I19172" s="184"/>
      <c r="J19172" s="184"/>
      <c r="K19172" s="184"/>
      <c r="L19172" s="183"/>
    </row>
    <row r="19173">
      <c r="A19173" s="454"/>
      <c r="B19173" s="927"/>
      <c r="C19173" s="580"/>
      <c r="D19173" s="939"/>
      <c r="E19173" s="940"/>
      <c r="F19173" s="941"/>
      <c r="G19173" s="937" t="str">
        <f t="array" ref="G19173">xlookup(F19173,'Internal Staffing Calculator'!E:E,'Internal Staffing Calculator'!C:C,"")</f>
        <v/>
      </c>
      <c r="H19173" s="932" t="str">
        <f t="array" ref="H19173">if(F19173&lt;&gt;"", iferror(index('Internal Staffing Calculator'!B$8:B23500,match(F19173,'Internal Staffing Calculator'!E$8:E23500,0)), "Not In Budget"),"")</f>
        <v/>
      </c>
      <c r="I19173" s="184"/>
      <c r="J19173" s="184"/>
      <c r="K19173" s="184"/>
      <c r="L19173" s="183"/>
    </row>
    <row r="19174">
      <c r="A19174" s="454"/>
      <c r="B19174" s="927"/>
      <c r="C19174" s="580"/>
      <c r="D19174" s="939"/>
      <c r="E19174" s="940"/>
      <c r="F19174" s="941"/>
      <c r="G19174" s="937" t="str">
        <f t="array" ref="G19174">xlookup(F19174,'Internal Staffing Calculator'!E:E,'Internal Staffing Calculator'!C:C,"")</f>
        <v/>
      </c>
      <c r="H19174" s="932" t="str">
        <f t="array" ref="H19174">if(F19174&lt;&gt;"", iferror(index('Internal Staffing Calculator'!B$8:B23500,match(F19174,'Internal Staffing Calculator'!E$8:E23500,0)), "Not In Budget"),"")</f>
        <v/>
      </c>
      <c r="I19174" s="184"/>
      <c r="J19174" s="184"/>
      <c r="K19174" s="184"/>
      <c r="L19174" s="183"/>
    </row>
    <row r="19175">
      <c r="A19175" s="454"/>
      <c r="B19175" s="927"/>
      <c r="C19175" s="580"/>
      <c r="D19175" s="939"/>
      <c r="E19175" s="940"/>
      <c r="F19175" s="941"/>
      <c r="G19175" s="937" t="str">
        <f t="array" ref="G19175">xlookup(F19175,'Internal Staffing Calculator'!E:E,'Internal Staffing Calculator'!C:C,"")</f>
        <v/>
      </c>
      <c r="H19175" s="932" t="str">
        <f t="array" ref="H19175">if(F19175&lt;&gt;"", iferror(index('Internal Staffing Calculator'!B$8:B23500,match(F19175,'Internal Staffing Calculator'!E$8:E23500,0)), "Not In Budget"),"")</f>
        <v/>
      </c>
      <c r="I19175" s="184"/>
      <c r="J19175" s="184"/>
      <c r="K19175" s="184"/>
      <c r="L19175" s="183"/>
    </row>
    <row r="19176">
      <c r="A19176" s="454"/>
      <c r="B19176" s="927"/>
      <c r="C19176" s="580"/>
      <c r="D19176" s="939"/>
      <c r="E19176" s="940"/>
      <c r="F19176" s="941"/>
      <c r="G19176" s="937" t="str">
        <f t="array" ref="G19176">xlookup(F19176,'Internal Staffing Calculator'!E:E,'Internal Staffing Calculator'!C:C,"")</f>
        <v/>
      </c>
      <c r="H19176" s="932" t="str">
        <f t="array" ref="H19176">if(F19176&lt;&gt;"", iferror(index('Internal Staffing Calculator'!B$8:B23500,match(F19176,'Internal Staffing Calculator'!E$8:E23500,0)), "Not In Budget"),"")</f>
        <v/>
      </c>
      <c r="I19176" s="184"/>
      <c r="J19176" s="184"/>
      <c r="K19176" s="184"/>
      <c r="L19176" s="183"/>
    </row>
    <row r="19177">
      <c r="A19177" s="454"/>
      <c r="B19177" s="927"/>
      <c r="C19177" s="580"/>
      <c r="D19177" s="939"/>
      <c r="E19177" s="940"/>
      <c r="F19177" s="941"/>
      <c r="G19177" s="937" t="str">
        <f t="array" ref="G19177">xlookup(F19177,'Internal Staffing Calculator'!E:E,'Internal Staffing Calculator'!C:C,"")</f>
        <v/>
      </c>
      <c r="H19177" s="932" t="str">
        <f t="array" ref="H19177">if(F19177&lt;&gt;"", iferror(index('Internal Staffing Calculator'!B$8:B23500,match(F19177,'Internal Staffing Calculator'!E$8:E23500,0)), "Not In Budget"),"")</f>
        <v/>
      </c>
      <c r="I19177" s="184"/>
      <c r="J19177" s="184"/>
      <c r="K19177" s="184"/>
      <c r="L19177" s="183"/>
    </row>
    <row r="19178">
      <c r="A19178" s="454"/>
      <c r="B19178" s="927"/>
      <c r="C19178" s="580"/>
      <c r="D19178" s="939"/>
      <c r="E19178" s="940"/>
      <c r="F19178" s="941"/>
      <c r="G19178" s="937" t="str">
        <f t="array" ref="G19178">xlookup(F19178,'Internal Staffing Calculator'!E:E,'Internal Staffing Calculator'!C:C,"")</f>
        <v/>
      </c>
      <c r="H19178" s="932" t="str">
        <f t="array" ref="H19178">if(F19178&lt;&gt;"", iferror(index('Internal Staffing Calculator'!B$8:B23500,match(F19178,'Internal Staffing Calculator'!E$8:E23500,0)), "Not In Budget"),"")</f>
        <v/>
      </c>
      <c r="I19178" s="184"/>
      <c r="J19178" s="184"/>
      <c r="K19178" s="184"/>
      <c r="L19178" s="183"/>
    </row>
    <row r="19179">
      <c r="A19179" s="454"/>
      <c r="B19179" s="927"/>
      <c r="C19179" s="580"/>
      <c r="D19179" s="939"/>
      <c r="E19179" s="940"/>
      <c r="F19179" s="941"/>
      <c r="G19179" s="937" t="str">
        <f t="array" ref="G19179">xlookup(F19179,'Internal Staffing Calculator'!E:E,'Internal Staffing Calculator'!C:C,"")</f>
        <v/>
      </c>
      <c r="H19179" s="932" t="str">
        <f t="array" ref="H19179">if(F19179&lt;&gt;"", iferror(index('Internal Staffing Calculator'!B$8:B23500,match(F19179,'Internal Staffing Calculator'!E$8:E23500,0)), "Not In Budget"),"")</f>
        <v/>
      </c>
      <c r="I19179" s="184"/>
      <c r="J19179" s="184"/>
      <c r="K19179" s="184"/>
      <c r="L19179" s="183"/>
    </row>
    <row r="19180">
      <c r="A19180" s="454"/>
      <c r="B19180" s="927"/>
      <c r="C19180" s="580"/>
      <c r="D19180" s="939"/>
      <c r="E19180" s="940"/>
      <c r="F19180" s="941"/>
      <c r="G19180" s="937" t="str">
        <f t="array" ref="G19180">xlookup(F19180,'Internal Staffing Calculator'!E:E,'Internal Staffing Calculator'!C:C,"")</f>
        <v/>
      </c>
      <c r="H19180" s="932" t="str">
        <f t="array" ref="H19180">if(F19180&lt;&gt;"", iferror(index('Internal Staffing Calculator'!B$8:B23500,match(F19180,'Internal Staffing Calculator'!E$8:E23500,0)), "Not In Budget"),"")</f>
        <v/>
      </c>
      <c r="I19180" s="184"/>
      <c r="J19180" s="184"/>
      <c r="K19180" s="184"/>
      <c r="L19180" s="183"/>
    </row>
    <row r="19181">
      <c r="A19181" s="454"/>
      <c r="B19181" s="927"/>
      <c r="C19181" s="580"/>
      <c r="D19181" s="939"/>
      <c r="E19181" s="940"/>
      <c r="F19181" s="941"/>
      <c r="G19181" s="937" t="str">
        <f t="array" ref="G19181">xlookup(F19181,'Internal Staffing Calculator'!E:E,'Internal Staffing Calculator'!C:C,"")</f>
        <v/>
      </c>
      <c r="H19181" s="932" t="str">
        <f t="array" ref="H19181">if(F19181&lt;&gt;"", iferror(index('Internal Staffing Calculator'!B$8:B23500,match(F19181,'Internal Staffing Calculator'!E$8:E23500,0)), "Not In Budget"),"")</f>
        <v/>
      </c>
      <c r="I19181" s="184"/>
      <c r="J19181" s="184"/>
      <c r="K19181" s="184"/>
      <c r="L19181" s="183"/>
    </row>
    <row r="19182">
      <c r="A19182" s="454"/>
      <c r="B19182" s="927"/>
      <c r="C19182" s="580"/>
      <c r="D19182" s="939"/>
      <c r="E19182" s="940"/>
      <c r="F19182" s="941"/>
      <c r="G19182" s="937" t="str">
        <f t="array" ref="G19182">xlookup(F19182,'Internal Staffing Calculator'!E:E,'Internal Staffing Calculator'!C:C,"")</f>
        <v/>
      </c>
      <c r="H19182" s="932" t="str">
        <f t="array" ref="H19182">if(F19182&lt;&gt;"", iferror(index('Internal Staffing Calculator'!B$8:B23500,match(F19182,'Internal Staffing Calculator'!E$8:E23500,0)), "Not In Budget"),"")</f>
        <v/>
      </c>
      <c r="I19182" s="184"/>
      <c r="J19182" s="184"/>
      <c r="K19182" s="184"/>
      <c r="L19182" s="183"/>
    </row>
    <row r="19183">
      <c r="A19183" s="454"/>
      <c r="B19183" s="927"/>
      <c r="C19183" s="580"/>
      <c r="D19183" s="939"/>
      <c r="E19183" s="940"/>
      <c r="F19183" s="941"/>
      <c r="G19183" s="937" t="str">
        <f t="array" ref="G19183">xlookup(F19183,'Internal Staffing Calculator'!E:E,'Internal Staffing Calculator'!C:C,"")</f>
        <v/>
      </c>
      <c r="H19183" s="932" t="str">
        <f t="array" ref="H19183">if(F19183&lt;&gt;"", iferror(index('Internal Staffing Calculator'!B$8:B23500,match(F19183,'Internal Staffing Calculator'!E$8:E23500,0)), "Not In Budget"),"")</f>
        <v/>
      </c>
      <c r="I19183" s="184"/>
      <c r="J19183" s="184"/>
      <c r="K19183" s="184"/>
      <c r="L19183" s="183"/>
    </row>
    <row r="19184">
      <c r="A19184" s="454"/>
      <c r="B19184" s="927"/>
      <c r="C19184" s="580"/>
      <c r="D19184" s="939"/>
      <c r="E19184" s="940"/>
      <c r="F19184" s="941"/>
      <c r="G19184" s="937" t="str">
        <f t="array" ref="G19184">xlookup(F19184,'Internal Staffing Calculator'!E:E,'Internal Staffing Calculator'!C:C,"")</f>
        <v/>
      </c>
      <c r="H19184" s="932" t="str">
        <f t="array" ref="H19184">if(F19184&lt;&gt;"", iferror(index('Internal Staffing Calculator'!B$8:B23500,match(F19184,'Internal Staffing Calculator'!E$8:E23500,0)), "Not In Budget"),"")</f>
        <v/>
      </c>
      <c r="I19184" s="184"/>
      <c r="J19184" s="184"/>
      <c r="K19184" s="184"/>
      <c r="L19184" s="183"/>
    </row>
    <row r="19185">
      <c r="A19185" s="454"/>
      <c r="B19185" s="927"/>
      <c r="C19185" s="580"/>
      <c r="D19185" s="939"/>
      <c r="E19185" s="940"/>
      <c r="F19185" s="941"/>
      <c r="G19185" s="937" t="str">
        <f t="array" ref="G19185">xlookup(F19185,'Internal Staffing Calculator'!E:E,'Internal Staffing Calculator'!C:C,"")</f>
        <v/>
      </c>
      <c r="H19185" s="932" t="str">
        <f t="array" ref="H19185">if(F19185&lt;&gt;"", iferror(index('Internal Staffing Calculator'!B$8:B23500,match(F19185,'Internal Staffing Calculator'!E$8:E23500,0)), "Not In Budget"),"")</f>
        <v/>
      </c>
      <c r="I19185" s="184"/>
      <c r="J19185" s="184"/>
      <c r="K19185" s="184"/>
      <c r="L19185" s="183"/>
    </row>
    <row r="19186">
      <c r="A19186" s="454"/>
      <c r="B19186" s="927"/>
      <c r="C19186" s="580"/>
      <c r="D19186" s="939"/>
      <c r="E19186" s="940"/>
      <c r="F19186" s="941"/>
      <c r="G19186" s="937" t="str">
        <f t="array" ref="G19186">xlookup(F19186,'Internal Staffing Calculator'!E:E,'Internal Staffing Calculator'!C:C,"")</f>
        <v/>
      </c>
      <c r="H19186" s="932" t="str">
        <f t="array" ref="H19186">if(F19186&lt;&gt;"", iferror(index('Internal Staffing Calculator'!B$8:B23500,match(F19186,'Internal Staffing Calculator'!E$8:E23500,0)), "Not In Budget"),"")</f>
        <v/>
      </c>
      <c r="I19186" s="184"/>
      <c r="J19186" s="184"/>
      <c r="K19186" s="184"/>
      <c r="L19186" s="183"/>
    </row>
    <row r="19187">
      <c r="A19187" s="454"/>
      <c r="B19187" s="927"/>
      <c r="C19187" s="580"/>
      <c r="D19187" s="939"/>
      <c r="E19187" s="940"/>
      <c r="F19187" s="941"/>
      <c r="G19187" s="937" t="str">
        <f t="array" ref="G19187">xlookup(F19187,'Internal Staffing Calculator'!E:E,'Internal Staffing Calculator'!C:C,"")</f>
        <v/>
      </c>
      <c r="H19187" s="932" t="str">
        <f t="array" ref="H19187">if(F19187&lt;&gt;"", iferror(index('Internal Staffing Calculator'!B$8:B23500,match(F19187,'Internal Staffing Calculator'!E$8:E23500,0)), "Not In Budget"),"")</f>
        <v/>
      </c>
      <c r="I19187" s="184"/>
      <c r="J19187" s="184"/>
      <c r="K19187" s="184"/>
      <c r="L19187" s="183"/>
    </row>
    <row r="19188">
      <c r="A19188" s="454"/>
      <c r="B19188" s="927"/>
      <c r="C19188" s="580"/>
      <c r="D19188" s="939"/>
      <c r="E19188" s="940"/>
      <c r="F19188" s="941"/>
      <c r="G19188" s="937" t="str">
        <f t="array" ref="G19188">xlookup(F19188,'Internal Staffing Calculator'!E:E,'Internal Staffing Calculator'!C:C,"")</f>
        <v/>
      </c>
      <c r="H19188" s="932" t="str">
        <f t="array" ref="H19188">if(F19188&lt;&gt;"", iferror(index('Internal Staffing Calculator'!B$8:B23500,match(F19188,'Internal Staffing Calculator'!E$8:E23500,0)), "Not In Budget"),"")</f>
        <v/>
      </c>
      <c r="I19188" s="184"/>
      <c r="J19188" s="184"/>
      <c r="K19188" s="184"/>
      <c r="L19188" s="183"/>
    </row>
    <row r="19189">
      <c r="A19189" s="454"/>
      <c r="B19189" s="927"/>
      <c r="C19189" s="580"/>
      <c r="D19189" s="939"/>
      <c r="E19189" s="940"/>
      <c r="F19189" s="941"/>
      <c r="G19189" s="937" t="str">
        <f t="array" ref="G19189">xlookup(F19189,'Internal Staffing Calculator'!E:E,'Internal Staffing Calculator'!C:C,"")</f>
        <v/>
      </c>
      <c r="H19189" s="932" t="str">
        <f t="array" ref="H19189">if(F19189&lt;&gt;"", iferror(index('Internal Staffing Calculator'!B$8:B23500,match(F19189,'Internal Staffing Calculator'!E$8:E23500,0)), "Not In Budget"),"")</f>
        <v/>
      </c>
      <c r="I19189" s="184"/>
      <c r="J19189" s="184"/>
      <c r="K19189" s="184"/>
      <c r="L19189" s="183"/>
    </row>
    <row r="19190">
      <c r="A19190" s="454"/>
      <c r="B19190" s="927"/>
      <c r="C19190" s="580"/>
      <c r="D19190" s="939"/>
      <c r="E19190" s="940"/>
      <c r="F19190" s="941"/>
      <c r="G19190" s="937" t="str">
        <f t="array" ref="G19190">xlookup(F19190,'Internal Staffing Calculator'!E:E,'Internal Staffing Calculator'!C:C,"")</f>
        <v/>
      </c>
      <c r="H19190" s="932" t="str">
        <f t="array" ref="H19190">if(F19190&lt;&gt;"", iferror(index('Internal Staffing Calculator'!B$8:B23500,match(F19190,'Internal Staffing Calculator'!E$8:E23500,0)), "Not In Budget"),"")</f>
        <v/>
      </c>
      <c r="I19190" s="184"/>
      <c r="J19190" s="184"/>
      <c r="K19190" s="184"/>
      <c r="L19190" s="183"/>
    </row>
    <row r="19191">
      <c r="A19191" s="454"/>
      <c r="B19191" s="927"/>
      <c r="C19191" s="580"/>
      <c r="D19191" s="939"/>
      <c r="E19191" s="940"/>
      <c r="F19191" s="941"/>
      <c r="G19191" s="937" t="str">
        <f t="array" ref="G19191">xlookup(F19191,'Internal Staffing Calculator'!E:E,'Internal Staffing Calculator'!C:C,"")</f>
        <v/>
      </c>
      <c r="H19191" s="932" t="str">
        <f t="array" ref="H19191">if(F19191&lt;&gt;"", iferror(index('Internal Staffing Calculator'!B$8:B23500,match(F19191,'Internal Staffing Calculator'!E$8:E23500,0)), "Not In Budget"),"")</f>
        <v/>
      </c>
      <c r="I19191" s="184"/>
      <c r="J19191" s="184"/>
      <c r="K19191" s="184"/>
      <c r="L19191" s="183"/>
    </row>
    <row r="19192">
      <c r="A19192" s="454"/>
      <c r="B19192" s="927"/>
      <c r="C19192" s="580"/>
      <c r="D19192" s="939"/>
      <c r="E19192" s="940"/>
      <c r="F19192" s="941"/>
      <c r="G19192" s="937" t="str">
        <f t="array" ref="G19192">xlookup(F19192,'Internal Staffing Calculator'!E:E,'Internal Staffing Calculator'!C:C,"")</f>
        <v/>
      </c>
      <c r="H19192" s="932" t="str">
        <f t="array" ref="H19192">if(F19192&lt;&gt;"", iferror(index('Internal Staffing Calculator'!B$8:B23500,match(F19192,'Internal Staffing Calculator'!E$8:E23500,0)), "Not In Budget"),"")</f>
        <v/>
      </c>
      <c r="I19192" s="184"/>
      <c r="J19192" s="184"/>
      <c r="K19192" s="184"/>
      <c r="L19192" s="183"/>
    </row>
    <row r="19193">
      <c r="A19193" s="454"/>
      <c r="B19193" s="927"/>
      <c r="C19193" s="580"/>
      <c r="D19193" s="939"/>
      <c r="E19193" s="940"/>
      <c r="F19193" s="941"/>
      <c r="G19193" s="937" t="str">
        <f t="array" ref="G19193">xlookup(F19193,'Internal Staffing Calculator'!E:E,'Internal Staffing Calculator'!C:C,"")</f>
        <v/>
      </c>
      <c r="H19193" s="932" t="str">
        <f t="array" ref="H19193">if(F19193&lt;&gt;"", iferror(index('Internal Staffing Calculator'!B$8:B23500,match(F19193,'Internal Staffing Calculator'!E$8:E23500,0)), "Not In Budget"),"")</f>
        <v/>
      </c>
      <c r="I19193" s="184"/>
      <c r="J19193" s="184"/>
      <c r="K19193" s="184"/>
      <c r="L19193" s="183"/>
    </row>
    <row r="19194">
      <c r="A19194" s="454"/>
      <c r="B19194" s="927"/>
      <c r="C19194" s="580"/>
      <c r="D19194" s="939"/>
      <c r="E19194" s="940"/>
      <c r="F19194" s="941"/>
      <c r="G19194" s="937" t="str">
        <f t="array" ref="G19194">xlookup(F19194,'Internal Staffing Calculator'!E:E,'Internal Staffing Calculator'!C:C,"")</f>
        <v/>
      </c>
      <c r="H19194" s="932" t="str">
        <f t="array" ref="H19194">if(F19194&lt;&gt;"", iferror(index('Internal Staffing Calculator'!B$8:B23500,match(F19194,'Internal Staffing Calculator'!E$8:E23500,0)), "Not In Budget"),"")</f>
        <v/>
      </c>
      <c r="I19194" s="184"/>
      <c r="J19194" s="184"/>
      <c r="K19194" s="184"/>
      <c r="L19194" s="183"/>
    </row>
    <row r="19195">
      <c r="A19195" s="454"/>
      <c r="B19195" s="927"/>
      <c r="C19195" s="580"/>
      <c r="D19195" s="939"/>
      <c r="E19195" s="940"/>
      <c r="F19195" s="941"/>
      <c r="G19195" s="937" t="str">
        <f t="array" ref="G19195">xlookup(F19195,'Internal Staffing Calculator'!E:E,'Internal Staffing Calculator'!C:C,"")</f>
        <v/>
      </c>
      <c r="H19195" s="932" t="str">
        <f t="array" ref="H19195">if(F19195&lt;&gt;"", iferror(index('Internal Staffing Calculator'!B$8:B23500,match(F19195,'Internal Staffing Calculator'!E$8:E23500,0)), "Not In Budget"),"")</f>
        <v/>
      </c>
      <c r="I19195" s="184"/>
      <c r="J19195" s="184"/>
      <c r="K19195" s="184"/>
      <c r="L19195" s="183"/>
    </row>
    <row r="19196">
      <c r="A19196" s="454"/>
      <c r="B19196" s="927"/>
      <c r="C19196" s="580"/>
      <c r="D19196" s="939"/>
      <c r="E19196" s="940"/>
      <c r="F19196" s="941"/>
      <c r="G19196" s="937" t="str">
        <f t="array" ref="G19196">xlookup(F19196,'Internal Staffing Calculator'!E:E,'Internal Staffing Calculator'!C:C,"")</f>
        <v/>
      </c>
      <c r="H19196" s="932" t="str">
        <f t="array" ref="H19196">if(F19196&lt;&gt;"", iferror(index('Internal Staffing Calculator'!B$8:B23500,match(F19196,'Internal Staffing Calculator'!E$8:E23500,0)), "Not In Budget"),"")</f>
        <v/>
      </c>
      <c r="I19196" s="184"/>
      <c r="J19196" s="184"/>
      <c r="K19196" s="184"/>
      <c r="L19196" s="183"/>
    </row>
    <row r="19197">
      <c r="A19197" s="454"/>
      <c r="B19197" s="927"/>
      <c r="C19197" s="580"/>
      <c r="D19197" s="939"/>
      <c r="E19197" s="940"/>
      <c r="F19197" s="941"/>
      <c r="G19197" s="937" t="str">
        <f t="array" ref="G19197">xlookup(F19197,'Internal Staffing Calculator'!E:E,'Internal Staffing Calculator'!C:C,"")</f>
        <v/>
      </c>
      <c r="H19197" s="932" t="str">
        <f t="array" ref="H19197">if(F19197&lt;&gt;"", iferror(index('Internal Staffing Calculator'!B$8:B23500,match(F19197,'Internal Staffing Calculator'!E$8:E23500,0)), "Not In Budget"),"")</f>
        <v/>
      </c>
      <c r="I19197" s="184"/>
      <c r="J19197" s="184"/>
      <c r="K19197" s="184"/>
      <c r="L19197" s="183"/>
    </row>
    <row r="19198">
      <c r="A19198" s="454"/>
      <c r="B19198" s="927"/>
      <c r="C19198" s="580"/>
      <c r="D19198" s="939"/>
      <c r="E19198" s="940"/>
      <c r="F19198" s="941"/>
      <c r="G19198" s="937" t="str">
        <f t="array" ref="G19198">xlookup(F19198,'Internal Staffing Calculator'!E:E,'Internal Staffing Calculator'!C:C,"")</f>
        <v/>
      </c>
      <c r="H19198" s="932" t="str">
        <f t="array" ref="H19198">if(F19198&lt;&gt;"", iferror(index('Internal Staffing Calculator'!B$8:B23500,match(F19198,'Internal Staffing Calculator'!E$8:E23500,0)), "Not In Budget"),"")</f>
        <v/>
      </c>
      <c r="I19198" s="184"/>
      <c r="J19198" s="184"/>
      <c r="K19198" s="184"/>
      <c r="L19198" s="183"/>
    </row>
    <row r="19199">
      <c r="A19199" s="454"/>
      <c r="B19199" s="927"/>
      <c r="C19199" s="580"/>
      <c r="D19199" s="939"/>
      <c r="E19199" s="940"/>
      <c r="F19199" s="941"/>
      <c r="G19199" s="937" t="str">
        <f t="array" ref="G19199">xlookup(F19199,'Internal Staffing Calculator'!E:E,'Internal Staffing Calculator'!C:C,"")</f>
        <v/>
      </c>
      <c r="H19199" s="932" t="str">
        <f t="array" ref="H19199">if(F19199&lt;&gt;"", iferror(index('Internal Staffing Calculator'!B$8:B23500,match(F19199,'Internal Staffing Calculator'!E$8:E23500,0)), "Not In Budget"),"")</f>
        <v/>
      </c>
      <c r="I19199" s="184"/>
      <c r="J19199" s="184"/>
      <c r="K19199" s="184"/>
      <c r="L19199" s="183"/>
    </row>
    <row r="19200">
      <c r="A19200" s="454"/>
      <c r="B19200" s="927"/>
      <c r="C19200" s="580"/>
      <c r="D19200" s="939"/>
      <c r="E19200" s="940"/>
      <c r="F19200" s="941"/>
      <c r="G19200" s="937" t="str">
        <f t="array" ref="G19200">xlookup(F19200,'Internal Staffing Calculator'!E:E,'Internal Staffing Calculator'!C:C,"")</f>
        <v/>
      </c>
      <c r="H19200" s="932" t="str">
        <f t="array" ref="H19200">if(F19200&lt;&gt;"", iferror(index('Internal Staffing Calculator'!B$8:B23500,match(F19200,'Internal Staffing Calculator'!E$8:E23500,0)), "Not In Budget"),"")</f>
        <v/>
      </c>
      <c r="I19200" s="184"/>
      <c r="J19200" s="184"/>
      <c r="K19200" s="184"/>
      <c r="L19200" s="183"/>
    </row>
    <row r="19201">
      <c r="A19201" s="454"/>
      <c r="B19201" s="927"/>
      <c r="C19201" s="580"/>
      <c r="D19201" s="939"/>
      <c r="E19201" s="940"/>
      <c r="F19201" s="941"/>
      <c r="G19201" s="937" t="str">
        <f t="array" ref="G19201">xlookup(F19201,'Internal Staffing Calculator'!E:E,'Internal Staffing Calculator'!C:C,"")</f>
        <v/>
      </c>
      <c r="H19201" s="932" t="str">
        <f t="array" ref="H19201">if(F19201&lt;&gt;"", iferror(index('Internal Staffing Calculator'!B$8:B23500,match(F19201,'Internal Staffing Calculator'!E$8:E23500,0)), "Not In Budget"),"")</f>
        <v/>
      </c>
      <c r="I19201" s="184"/>
      <c r="J19201" s="184"/>
      <c r="K19201" s="184"/>
      <c r="L19201" s="183"/>
    </row>
    <row r="19202">
      <c r="A19202" s="454"/>
      <c r="B19202" s="927"/>
      <c r="C19202" s="580"/>
      <c r="D19202" s="939"/>
      <c r="E19202" s="940"/>
      <c r="F19202" s="941"/>
      <c r="G19202" s="937" t="str">
        <f t="array" ref="G19202">xlookup(F19202,'Internal Staffing Calculator'!E:E,'Internal Staffing Calculator'!C:C,"")</f>
        <v/>
      </c>
      <c r="H19202" s="932" t="str">
        <f t="array" ref="H19202">if(F19202&lt;&gt;"", iferror(index('Internal Staffing Calculator'!B$8:B23500,match(F19202,'Internal Staffing Calculator'!E$8:E23500,0)), "Not In Budget"),"")</f>
        <v/>
      </c>
      <c r="I19202" s="184"/>
      <c r="J19202" s="184"/>
      <c r="K19202" s="184"/>
      <c r="L19202" s="183"/>
    </row>
    <row r="19203">
      <c r="A19203" s="454"/>
      <c r="B19203" s="927"/>
      <c r="C19203" s="580"/>
      <c r="D19203" s="939"/>
      <c r="E19203" s="940"/>
      <c r="F19203" s="941"/>
      <c r="G19203" s="937" t="str">
        <f t="array" ref="G19203">xlookup(F19203,'Internal Staffing Calculator'!E:E,'Internal Staffing Calculator'!C:C,"")</f>
        <v/>
      </c>
      <c r="H19203" s="932" t="str">
        <f t="array" ref="H19203">if(F19203&lt;&gt;"", iferror(index('Internal Staffing Calculator'!B$8:B23500,match(F19203,'Internal Staffing Calculator'!E$8:E23500,0)), "Not In Budget"),"")</f>
        <v/>
      </c>
      <c r="I19203" s="184"/>
      <c r="J19203" s="184"/>
      <c r="K19203" s="184"/>
      <c r="L19203" s="183"/>
    </row>
    <row r="19204">
      <c r="A19204" s="454"/>
      <c r="B19204" s="927"/>
      <c r="C19204" s="580"/>
      <c r="D19204" s="939"/>
      <c r="E19204" s="940"/>
      <c r="F19204" s="941"/>
      <c r="G19204" s="937" t="str">
        <f t="array" ref="G19204">xlookup(F19204,'Internal Staffing Calculator'!E:E,'Internal Staffing Calculator'!C:C,"")</f>
        <v/>
      </c>
      <c r="H19204" s="932" t="str">
        <f t="array" ref="H19204">if(F19204&lt;&gt;"", iferror(index('Internal Staffing Calculator'!B$8:B23500,match(F19204,'Internal Staffing Calculator'!E$8:E23500,0)), "Not In Budget"),"")</f>
        <v/>
      </c>
      <c r="I19204" s="184"/>
      <c r="J19204" s="184"/>
      <c r="K19204" s="184"/>
      <c r="L19204" s="183"/>
    </row>
    <row r="19205">
      <c r="A19205" s="454"/>
      <c r="B19205" s="927"/>
      <c r="C19205" s="580"/>
      <c r="D19205" s="939"/>
      <c r="E19205" s="940"/>
      <c r="F19205" s="941"/>
      <c r="G19205" s="937" t="str">
        <f t="array" ref="G19205">xlookup(F19205,'Internal Staffing Calculator'!E:E,'Internal Staffing Calculator'!C:C,"")</f>
        <v/>
      </c>
      <c r="H19205" s="932" t="str">
        <f t="array" ref="H19205">if(F19205&lt;&gt;"", iferror(index('Internal Staffing Calculator'!B$8:B23500,match(F19205,'Internal Staffing Calculator'!E$8:E23500,0)), "Not In Budget"),"")</f>
        <v/>
      </c>
      <c r="I19205" s="184"/>
      <c r="J19205" s="184"/>
      <c r="K19205" s="184"/>
      <c r="L19205" s="183"/>
    </row>
    <row r="19206">
      <c r="A19206" s="454"/>
      <c r="B19206" s="927"/>
      <c r="C19206" s="580"/>
      <c r="D19206" s="939"/>
      <c r="E19206" s="940"/>
      <c r="F19206" s="941"/>
      <c r="G19206" s="937" t="str">
        <f t="array" ref="G19206">xlookup(F19206,'Internal Staffing Calculator'!E:E,'Internal Staffing Calculator'!C:C,"")</f>
        <v/>
      </c>
      <c r="H19206" s="932" t="str">
        <f t="array" ref="H19206">if(F19206&lt;&gt;"", iferror(index('Internal Staffing Calculator'!B$8:B23500,match(F19206,'Internal Staffing Calculator'!E$8:E23500,0)), "Not In Budget"),"")</f>
        <v/>
      </c>
      <c r="I19206" s="184"/>
      <c r="J19206" s="184"/>
      <c r="K19206" s="184"/>
      <c r="L19206" s="183"/>
    </row>
    <row r="19207">
      <c r="A19207" s="454"/>
      <c r="B19207" s="927"/>
      <c r="C19207" s="580"/>
      <c r="D19207" s="939"/>
      <c r="E19207" s="940"/>
      <c r="F19207" s="941"/>
      <c r="G19207" s="937" t="str">
        <f t="array" ref="G19207">xlookup(F19207,'Internal Staffing Calculator'!E:E,'Internal Staffing Calculator'!C:C,"")</f>
        <v/>
      </c>
      <c r="H19207" s="932" t="str">
        <f t="array" ref="H19207">if(F19207&lt;&gt;"", iferror(index('Internal Staffing Calculator'!B$8:B23500,match(F19207,'Internal Staffing Calculator'!E$8:E23500,0)), "Not In Budget"),"")</f>
        <v/>
      </c>
      <c r="I19207" s="184"/>
      <c r="J19207" s="184"/>
      <c r="K19207" s="184"/>
      <c r="L19207" s="183"/>
    </row>
    <row r="19208">
      <c r="A19208" s="454"/>
      <c r="B19208" s="927"/>
      <c r="C19208" s="580"/>
      <c r="D19208" s="939"/>
      <c r="E19208" s="940"/>
      <c r="F19208" s="941"/>
      <c r="G19208" s="937" t="str">
        <f t="array" ref="G19208">xlookup(F19208,'Internal Staffing Calculator'!E:E,'Internal Staffing Calculator'!C:C,"")</f>
        <v/>
      </c>
      <c r="H19208" s="932" t="str">
        <f t="array" ref="H19208">if(F19208&lt;&gt;"", iferror(index('Internal Staffing Calculator'!B$8:B23500,match(F19208,'Internal Staffing Calculator'!E$8:E23500,0)), "Not In Budget"),"")</f>
        <v/>
      </c>
      <c r="I19208" s="184"/>
      <c r="J19208" s="184"/>
      <c r="K19208" s="184"/>
      <c r="L19208" s="183"/>
    </row>
    <row r="19209">
      <c r="A19209" s="454"/>
      <c r="B19209" s="927"/>
      <c r="C19209" s="580"/>
      <c r="D19209" s="939"/>
      <c r="E19209" s="940"/>
      <c r="F19209" s="941"/>
      <c r="G19209" s="937" t="str">
        <f t="array" ref="G19209">xlookup(F19209,'Internal Staffing Calculator'!E:E,'Internal Staffing Calculator'!C:C,"")</f>
        <v/>
      </c>
      <c r="H19209" s="932" t="str">
        <f t="array" ref="H19209">if(F19209&lt;&gt;"", iferror(index('Internal Staffing Calculator'!B$8:B23500,match(F19209,'Internal Staffing Calculator'!E$8:E23500,0)), "Not In Budget"),"")</f>
        <v/>
      </c>
      <c r="I19209" s="184"/>
      <c r="J19209" s="184"/>
      <c r="K19209" s="184"/>
      <c r="L19209" s="183"/>
    </row>
    <row r="19210">
      <c r="A19210" s="454"/>
      <c r="B19210" s="927"/>
      <c r="C19210" s="580"/>
      <c r="D19210" s="939"/>
      <c r="E19210" s="940"/>
      <c r="F19210" s="941"/>
      <c r="G19210" s="937" t="str">
        <f t="array" ref="G19210">xlookup(F19210,'Internal Staffing Calculator'!E:E,'Internal Staffing Calculator'!C:C,"")</f>
        <v/>
      </c>
      <c r="H19210" s="932" t="str">
        <f t="array" ref="H19210">if(F19210&lt;&gt;"", iferror(index('Internal Staffing Calculator'!B$8:B23500,match(F19210,'Internal Staffing Calculator'!E$8:E23500,0)), "Not In Budget"),"")</f>
        <v/>
      </c>
      <c r="I19210" s="184"/>
      <c r="J19210" s="184"/>
      <c r="K19210" s="184"/>
      <c r="L19210" s="183"/>
    </row>
    <row r="19211">
      <c r="A19211" s="454"/>
      <c r="B19211" s="927"/>
      <c r="C19211" s="580"/>
      <c r="D19211" s="939"/>
      <c r="E19211" s="940"/>
      <c r="F19211" s="941"/>
      <c r="G19211" s="937" t="str">
        <f t="array" ref="G19211">xlookup(F19211,'Internal Staffing Calculator'!E:E,'Internal Staffing Calculator'!C:C,"")</f>
        <v/>
      </c>
      <c r="H19211" s="932" t="str">
        <f t="array" ref="H19211">if(F19211&lt;&gt;"", iferror(index('Internal Staffing Calculator'!B$8:B23500,match(F19211,'Internal Staffing Calculator'!E$8:E23500,0)), "Not In Budget"),"")</f>
        <v/>
      </c>
      <c r="I19211" s="184"/>
      <c r="J19211" s="184"/>
      <c r="K19211" s="184"/>
      <c r="L19211" s="183"/>
    </row>
    <row r="19212">
      <c r="A19212" s="454"/>
      <c r="B19212" s="927"/>
      <c r="C19212" s="580"/>
      <c r="D19212" s="939"/>
      <c r="E19212" s="940"/>
      <c r="F19212" s="941"/>
      <c r="G19212" s="937" t="str">
        <f t="array" ref="G19212">xlookup(F19212,'Internal Staffing Calculator'!E:E,'Internal Staffing Calculator'!C:C,"")</f>
        <v/>
      </c>
      <c r="H19212" s="932" t="str">
        <f t="array" ref="H19212">if(F19212&lt;&gt;"", iferror(index('Internal Staffing Calculator'!B$8:B23500,match(F19212,'Internal Staffing Calculator'!E$8:E23500,0)), "Not In Budget"),"")</f>
        <v/>
      </c>
      <c r="I19212" s="184"/>
      <c r="J19212" s="184"/>
      <c r="K19212" s="184"/>
      <c r="L19212" s="183"/>
    </row>
    <row r="19213">
      <c r="A19213" s="454"/>
      <c r="B19213" s="927"/>
      <c r="C19213" s="580"/>
      <c r="D19213" s="939"/>
      <c r="E19213" s="940"/>
      <c r="F19213" s="941"/>
      <c r="G19213" s="937" t="str">
        <f t="array" ref="G19213">xlookup(F19213,'Internal Staffing Calculator'!E:E,'Internal Staffing Calculator'!C:C,"")</f>
        <v/>
      </c>
      <c r="H19213" s="932" t="str">
        <f t="array" ref="H19213">if(F19213&lt;&gt;"", iferror(index('Internal Staffing Calculator'!B$8:B23500,match(F19213,'Internal Staffing Calculator'!E$8:E23500,0)), "Not In Budget"),"")</f>
        <v/>
      </c>
      <c r="I19213" s="184"/>
      <c r="J19213" s="184"/>
      <c r="K19213" s="184"/>
      <c r="L19213" s="183"/>
    </row>
    <row r="19214">
      <c r="A19214" s="454"/>
      <c r="B19214" s="927"/>
      <c r="C19214" s="580"/>
      <c r="D19214" s="939"/>
      <c r="E19214" s="940"/>
      <c r="F19214" s="941"/>
      <c r="G19214" s="937" t="str">
        <f t="array" ref="G19214">xlookup(F19214,'Internal Staffing Calculator'!E:E,'Internal Staffing Calculator'!C:C,"")</f>
        <v/>
      </c>
      <c r="H19214" s="932" t="str">
        <f t="array" ref="H19214">if(F19214&lt;&gt;"", iferror(index('Internal Staffing Calculator'!B$8:B23500,match(F19214,'Internal Staffing Calculator'!E$8:E23500,0)), "Not In Budget"),"")</f>
        <v/>
      </c>
      <c r="I19214" s="184"/>
      <c r="J19214" s="184"/>
      <c r="K19214" s="184"/>
      <c r="L19214" s="183"/>
    </row>
    <row r="19215">
      <c r="A19215" s="454"/>
      <c r="B19215" s="927"/>
      <c r="C19215" s="580"/>
      <c r="D19215" s="939"/>
      <c r="E19215" s="940"/>
      <c r="F19215" s="941"/>
      <c r="G19215" s="937" t="str">
        <f t="array" ref="G19215">xlookup(F19215,'Internal Staffing Calculator'!E:E,'Internal Staffing Calculator'!C:C,"")</f>
        <v/>
      </c>
      <c r="H19215" s="932" t="str">
        <f t="array" ref="H19215">if(F19215&lt;&gt;"", iferror(index('Internal Staffing Calculator'!B$8:B23500,match(F19215,'Internal Staffing Calculator'!E$8:E23500,0)), "Not In Budget"),"")</f>
        <v/>
      </c>
      <c r="I19215" s="184"/>
      <c r="J19215" s="184"/>
      <c r="K19215" s="184"/>
      <c r="L19215" s="183"/>
    </row>
    <row r="19216">
      <c r="A19216" s="454"/>
      <c r="B19216" s="927"/>
      <c r="C19216" s="580"/>
      <c r="D19216" s="939"/>
      <c r="E19216" s="940"/>
      <c r="F19216" s="941"/>
      <c r="G19216" s="937" t="str">
        <f t="array" ref="G19216">xlookup(F19216,'Internal Staffing Calculator'!E:E,'Internal Staffing Calculator'!C:C,"")</f>
        <v/>
      </c>
      <c r="H19216" s="932" t="str">
        <f t="array" ref="H19216">if(F19216&lt;&gt;"", iferror(index('Internal Staffing Calculator'!B$8:B23500,match(F19216,'Internal Staffing Calculator'!E$8:E23500,0)), "Not In Budget"),"")</f>
        <v/>
      </c>
      <c r="I19216" s="184"/>
      <c r="J19216" s="184"/>
      <c r="K19216" s="184"/>
      <c r="L19216" s="183"/>
    </row>
    <row r="19217">
      <c r="A19217" s="454"/>
      <c r="B19217" s="927"/>
      <c r="C19217" s="580"/>
      <c r="D19217" s="939"/>
      <c r="E19217" s="940"/>
      <c r="F19217" s="941"/>
      <c r="G19217" s="937" t="str">
        <f t="array" ref="G19217">xlookup(F19217,'Internal Staffing Calculator'!E:E,'Internal Staffing Calculator'!C:C,"")</f>
        <v/>
      </c>
      <c r="H19217" s="932" t="str">
        <f t="array" ref="H19217">if(F19217&lt;&gt;"", iferror(index('Internal Staffing Calculator'!B$8:B23500,match(F19217,'Internal Staffing Calculator'!E$8:E23500,0)), "Not In Budget"),"")</f>
        <v/>
      </c>
      <c r="I19217" s="184"/>
      <c r="J19217" s="184"/>
      <c r="K19217" s="184"/>
      <c r="L19217" s="183"/>
    </row>
    <row r="19218">
      <c r="A19218" s="454"/>
      <c r="B19218" s="927"/>
      <c r="C19218" s="580"/>
      <c r="D19218" s="939"/>
      <c r="E19218" s="940"/>
      <c r="F19218" s="941"/>
      <c r="G19218" s="937" t="str">
        <f t="array" ref="G19218">xlookup(F19218,'Internal Staffing Calculator'!E:E,'Internal Staffing Calculator'!C:C,"")</f>
        <v/>
      </c>
      <c r="H19218" s="932" t="str">
        <f t="array" ref="H19218">if(F19218&lt;&gt;"", iferror(index('Internal Staffing Calculator'!B$8:B23500,match(F19218,'Internal Staffing Calculator'!E$8:E23500,0)), "Not In Budget"),"")</f>
        <v/>
      </c>
      <c r="I19218" s="184"/>
      <c r="J19218" s="184"/>
      <c r="K19218" s="184"/>
      <c r="L19218" s="183"/>
    </row>
    <row r="19219">
      <c r="A19219" s="454"/>
      <c r="B19219" s="927"/>
      <c r="C19219" s="580"/>
      <c r="D19219" s="939"/>
      <c r="E19219" s="940"/>
      <c r="F19219" s="941"/>
      <c r="G19219" s="937" t="str">
        <f t="array" ref="G19219">xlookup(F19219,'Internal Staffing Calculator'!E:E,'Internal Staffing Calculator'!C:C,"")</f>
        <v/>
      </c>
      <c r="H19219" s="932" t="str">
        <f t="array" ref="H19219">if(F19219&lt;&gt;"", iferror(index('Internal Staffing Calculator'!B$8:B23500,match(F19219,'Internal Staffing Calculator'!E$8:E23500,0)), "Not In Budget"),"")</f>
        <v/>
      </c>
      <c r="I19219" s="184"/>
      <c r="J19219" s="184"/>
      <c r="K19219" s="184"/>
      <c r="L19219" s="183"/>
    </row>
    <row r="19220">
      <c r="A19220" s="454"/>
      <c r="B19220" s="927"/>
      <c r="C19220" s="580"/>
      <c r="D19220" s="939"/>
      <c r="E19220" s="940"/>
      <c r="F19220" s="941"/>
      <c r="G19220" s="937" t="str">
        <f t="array" ref="G19220">xlookup(F19220,'Internal Staffing Calculator'!E:E,'Internal Staffing Calculator'!C:C,"")</f>
        <v/>
      </c>
      <c r="H19220" s="932" t="str">
        <f t="array" ref="H19220">if(F19220&lt;&gt;"", iferror(index('Internal Staffing Calculator'!B$8:B23500,match(F19220,'Internal Staffing Calculator'!E$8:E23500,0)), "Not In Budget"),"")</f>
        <v/>
      </c>
      <c r="I19220" s="184"/>
      <c r="J19220" s="184"/>
      <c r="K19220" s="184"/>
      <c r="L19220" s="183"/>
    </row>
    <row r="19221">
      <c r="A19221" s="454"/>
      <c r="B19221" s="927"/>
      <c r="C19221" s="580"/>
      <c r="D19221" s="939"/>
      <c r="E19221" s="940"/>
      <c r="F19221" s="941"/>
      <c r="G19221" s="937" t="str">
        <f t="array" ref="G19221">xlookup(F19221,'Internal Staffing Calculator'!E:E,'Internal Staffing Calculator'!C:C,"")</f>
        <v/>
      </c>
      <c r="H19221" s="932" t="str">
        <f t="array" ref="H19221">if(F19221&lt;&gt;"", iferror(index('Internal Staffing Calculator'!B$8:B23500,match(F19221,'Internal Staffing Calculator'!E$8:E23500,0)), "Not In Budget"),"")</f>
        <v/>
      </c>
      <c r="I19221" s="184"/>
      <c r="J19221" s="184"/>
      <c r="K19221" s="184"/>
      <c r="L19221" s="183"/>
    </row>
    <row r="19222">
      <c r="A19222" s="454"/>
      <c r="B19222" s="927"/>
      <c r="C19222" s="580"/>
      <c r="D19222" s="939"/>
      <c r="E19222" s="940"/>
      <c r="F19222" s="941"/>
      <c r="G19222" s="937" t="str">
        <f t="array" ref="G19222">xlookup(F19222,'Internal Staffing Calculator'!E:E,'Internal Staffing Calculator'!C:C,"")</f>
        <v/>
      </c>
      <c r="H19222" s="932" t="str">
        <f t="array" ref="H19222">if(F19222&lt;&gt;"", iferror(index('Internal Staffing Calculator'!B$8:B23500,match(F19222,'Internal Staffing Calculator'!E$8:E23500,0)), "Not In Budget"),"")</f>
        <v/>
      </c>
      <c r="I19222" s="184"/>
      <c r="J19222" s="184"/>
      <c r="K19222" s="184"/>
      <c r="L19222" s="183"/>
    </row>
    <row r="19223">
      <c r="A19223" s="454"/>
      <c r="B19223" s="927"/>
      <c r="C19223" s="580"/>
      <c r="D19223" s="939"/>
      <c r="E19223" s="940"/>
      <c r="F19223" s="941"/>
      <c r="G19223" s="937" t="str">
        <f t="array" ref="G19223">xlookup(F19223,'Internal Staffing Calculator'!E:E,'Internal Staffing Calculator'!C:C,"")</f>
        <v/>
      </c>
      <c r="H19223" s="932" t="str">
        <f t="array" ref="H19223">if(F19223&lt;&gt;"", iferror(index('Internal Staffing Calculator'!B$8:B23500,match(F19223,'Internal Staffing Calculator'!E$8:E23500,0)), "Not In Budget"),"")</f>
        <v/>
      </c>
      <c r="I19223" s="184"/>
      <c r="J19223" s="184"/>
      <c r="K19223" s="184"/>
      <c r="L19223" s="183"/>
    </row>
    <row r="19224">
      <c r="A19224" s="454"/>
      <c r="B19224" s="927"/>
      <c r="C19224" s="580"/>
      <c r="D19224" s="939"/>
      <c r="E19224" s="940"/>
      <c r="F19224" s="941"/>
      <c r="G19224" s="937" t="str">
        <f t="array" ref="G19224">xlookup(F19224,'Internal Staffing Calculator'!E:E,'Internal Staffing Calculator'!C:C,"")</f>
        <v/>
      </c>
      <c r="H19224" s="932" t="str">
        <f t="array" ref="H19224">if(F19224&lt;&gt;"", iferror(index('Internal Staffing Calculator'!B$8:B23500,match(F19224,'Internal Staffing Calculator'!E$8:E23500,0)), "Not In Budget"),"")</f>
        <v/>
      </c>
      <c r="I19224" s="184"/>
      <c r="J19224" s="184"/>
      <c r="K19224" s="184"/>
      <c r="L19224" s="183"/>
    </row>
    <row r="19225">
      <c r="A19225" s="454"/>
      <c r="B19225" s="927"/>
      <c r="C19225" s="580"/>
      <c r="D19225" s="939"/>
      <c r="E19225" s="940"/>
      <c r="F19225" s="941"/>
      <c r="G19225" s="937" t="str">
        <f t="array" ref="G19225">xlookup(F19225,'Internal Staffing Calculator'!E:E,'Internal Staffing Calculator'!C:C,"")</f>
        <v/>
      </c>
      <c r="H19225" s="932" t="str">
        <f t="array" ref="H19225">if(F19225&lt;&gt;"", iferror(index('Internal Staffing Calculator'!B$8:B23500,match(F19225,'Internal Staffing Calculator'!E$8:E23500,0)), "Not In Budget"),"")</f>
        <v/>
      </c>
      <c r="I19225" s="184"/>
      <c r="J19225" s="184"/>
      <c r="K19225" s="184"/>
      <c r="L19225" s="183"/>
    </row>
    <row r="19226">
      <c r="A19226" s="454"/>
      <c r="B19226" s="927"/>
      <c r="C19226" s="580"/>
      <c r="D19226" s="939"/>
      <c r="E19226" s="940"/>
      <c r="F19226" s="941"/>
      <c r="G19226" s="937" t="str">
        <f t="array" ref="G19226">xlookup(F19226,'Internal Staffing Calculator'!E:E,'Internal Staffing Calculator'!C:C,"")</f>
        <v/>
      </c>
      <c r="H19226" s="932" t="str">
        <f t="array" ref="H19226">if(F19226&lt;&gt;"", iferror(index('Internal Staffing Calculator'!B$8:B23500,match(F19226,'Internal Staffing Calculator'!E$8:E23500,0)), "Not In Budget"),"")</f>
        <v/>
      </c>
      <c r="I19226" s="184"/>
      <c r="J19226" s="184"/>
      <c r="K19226" s="184"/>
      <c r="L19226" s="183"/>
    </row>
    <row r="19227">
      <c r="A19227" s="454"/>
      <c r="B19227" s="927"/>
      <c r="C19227" s="580"/>
      <c r="D19227" s="939"/>
      <c r="E19227" s="940"/>
      <c r="F19227" s="941"/>
      <c r="G19227" s="937" t="str">
        <f t="array" ref="G19227">xlookup(F19227,'Internal Staffing Calculator'!E:E,'Internal Staffing Calculator'!C:C,"")</f>
        <v/>
      </c>
      <c r="H19227" s="932" t="str">
        <f t="array" ref="H19227">if(F19227&lt;&gt;"", iferror(index('Internal Staffing Calculator'!B$8:B23500,match(F19227,'Internal Staffing Calculator'!E$8:E23500,0)), "Not In Budget"),"")</f>
        <v/>
      </c>
      <c r="I19227" s="184"/>
      <c r="J19227" s="184"/>
      <c r="K19227" s="184"/>
      <c r="L19227" s="183"/>
    </row>
    <row r="19228">
      <c r="A19228" s="454"/>
      <c r="B19228" s="927"/>
      <c r="C19228" s="580"/>
      <c r="D19228" s="939"/>
      <c r="E19228" s="940"/>
      <c r="F19228" s="941"/>
      <c r="G19228" s="937" t="str">
        <f t="array" ref="G19228">xlookup(F19228,'Internal Staffing Calculator'!E:E,'Internal Staffing Calculator'!C:C,"")</f>
        <v/>
      </c>
      <c r="H19228" s="932" t="str">
        <f t="array" ref="H19228">if(F19228&lt;&gt;"", iferror(index('Internal Staffing Calculator'!B$8:B23500,match(F19228,'Internal Staffing Calculator'!E$8:E23500,0)), "Not In Budget"),"")</f>
        <v/>
      </c>
      <c r="I19228" s="184"/>
      <c r="J19228" s="184"/>
      <c r="K19228" s="184"/>
      <c r="L19228" s="183"/>
    </row>
    <row r="19229">
      <c r="A19229" s="454"/>
      <c r="B19229" s="927"/>
      <c r="C19229" s="580"/>
      <c r="D19229" s="939"/>
      <c r="E19229" s="940"/>
      <c r="F19229" s="941"/>
      <c r="G19229" s="937" t="str">
        <f t="array" ref="G19229">xlookup(F19229,'Internal Staffing Calculator'!E:E,'Internal Staffing Calculator'!C:C,"")</f>
        <v/>
      </c>
      <c r="H19229" s="932" t="str">
        <f t="array" ref="H19229">if(F19229&lt;&gt;"", iferror(index('Internal Staffing Calculator'!B$8:B23500,match(F19229,'Internal Staffing Calculator'!E$8:E23500,0)), "Not In Budget"),"")</f>
        <v/>
      </c>
      <c r="I19229" s="184"/>
      <c r="J19229" s="184"/>
      <c r="K19229" s="184"/>
      <c r="L19229" s="183"/>
    </row>
    <row r="19230">
      <c r="A19230" s="454"/>
      <c r="B19230" s="927"/>
      <c r="C19230" s="580"/>
      <c r="D19230" s="939"/>
      <c r="E19230" s="940"/>
      <c r="F19230" s="941"/>
      <c r="G19230" s="937" t="str">
        <f t="array" ref="G19230">xlookup(F19230,'Internal Staffing Calculator'!E:E,'Internal Staffing Calculator'!C:C,"")</f>
        <v/>
      </c>
      <c r="H19230" s="932" t="str">
        <f t="array" ref="H19230">if(F19230&lt;&gt;"", iferror(index('Internal Staffing Calculator'!B$8:B23500,match(F19230,'Internal Staffing Calculator'!E$8:E23500,0)), "Not In Budget"),"")</f>
        <v/>
      </c>
      <c r="I19230" s="184"/>
      <c r="J19230" s="184"/>
      <c r="K19230" s="184"/>
      <c r="L19230" s="183"/>
    </row>
    <row r="19231">
      <c r="A19231" s="454"/>
      <c r="B19231" s="927"/>
      <c r="C19231" s="580"/>
      <c r="D19231" s="939"/>
      <c r="E19231" s="940"/>
      <c r="F19231" s="941"/>
      <c r="G19231" s="937" t="str">
        <f t="array" ref="G19231">xlookup(F19231,'Internal Staffing Calculator'!E:E,'Internal Staffing Calculator'!C:C,"")</f>
        <v/>
      </c>
      <c r="H19231" s="932" t="str">
        <f t="array" ref="H19231">if(F19231&lt;&gt;"", iferror(index('Internal Staffing Calculator'!B$8:B23500,match(F19231,'Internal Staffing Calculator'!E$8:E23500,0)), "Not In Budget"),"")</f>
        <v/>
      </c>
      <c r="I19231" s="184"/>
      <c r="J19231" s="184"/>
      <c r="K19231" s="184"/>
      <c r="L19231" s="183"/>
    </row>
    <row r="19232">
      <c r="A19232" s="454"/>
      <c r="B19232" s="927"/>
      <c r="C19232" s="580"/>
      <c r="D19232" s="939"/>
      <c r="E19232" s="940"/>
      <c r="F19232" s="941"/>
      <c r="G19232" s="937" t="str">
        <f t="array" ref="G19232">xlookup(F19232,'Internal Staffing Calculator'!E:E,'Internal Staffing Calculator'!C:C,"")</f>
        <v/>
      </c>
      <c r="H19232" s="932" t="str">
        <f t="array" ref="H19232">if(F19232&lt;&gt;"", iferror(index('Internal Staffing Calculator'!B$8:B23500,match(F19232,'Internal Staffing Calculator'!E$8:E23500,0)), "Not In Budget"),"")</f>
        <v/>
      </c>
      <c r="I19232" s="184"/>
      <c r="J19232" s="184"/>
      <c r="K19232" s="184"/>
      <c r="L19232" s="183"/>
    </row>
    <row r="19233">
      <c r="A19233" s="454"/>
      <c r="B19233" s="927"/>
      <c r="C19233" s="580"/>
      <c r="D19233" s="939"/>
      <c r="E19233" s="940"/>
      <c r="F19233" s="941"/>
      <c r="G19233" s="937" t="str">
        <f t="array" ref="G19233">xlookup(F19233,'Internal Staffing Calculator'!E:E,'Internal Staffing Calculator'!C:C,"")</f>
        <v/>
      </c>
      <c r="H19233" s="932" t="str">
        <f t="array" ref="H19233">if(F19233&lt;&gt;"", iferror(index('Internal Staffing Calculator'!B$8:B23500,match(F19233,'Internal Staffing Calculator'!E$8:E23500,0)), "Not In Budget"),"")</f>
        <v/>
      </c>
      <c r="I19233" s="184"/>
      <c r="J19233" s="184"/>
      <c r="K19233" s="184"/>
      <c r="L19233" s="183"/>
    </row>
    <row r="19234">
      <c r="A19234" s="454"/>
      <c r="B19234" s="927"/>
      <c r="C19234" s="580"/>
      <c r="D19234" s="939"/>
      <c r="E19234" s="940"/>
      <c r="F19234" s="941"/>
      <c r="G19234" s="937" t="str">
        <f t="array" ref="G19234">xlookup(F19234,'Internal Staffing Calculator'!E:E,'Internal Staffing Calculator'!C:C,"")</f>
        <v/>
      </c>
      <c r="H19234" s="932" t="str">
        <f t="array" ref="H19234">if(F19234&lt;&gt;"", iferror(index('Internal Staffing Calculator'!B$8:B23500,match(F19234,'Internal Staffing Calculator'!E$8:E23500,0)), "Not In Budget"),"")</f>
        <v/>
      </c>
      <c r="I19234" s="184"/>
      <c r="J19234" s="184"/>
      <c r="K19234" s="184"/>
      <c r="L19234" s="183"/>
    </row>
    <row r="19235">
      <c r="A19235" s="454"/>
      <c r="B19235" s="927"/>
      <c r="C19235" s="580"/>
      <c r="D19235" s="939"/>
      <c r="E19235" s="940"/>
      <c r="F19235" s="941"/>
      <c r="G19235" s="937" t="str">
        <f t="array" ref="G19235">xlookup(F19235,'Internal Staffing Calculator'!E:E,'Internal Staffing Calculator'!C:C,"")</f>
        <v/>
      </c>
      <c r="H19235" s="932" t="str">
        <f t="array" ref="H19235">if(F19235&lt;&gt;"", iferror(index('Internal Staffing Calculator'!B$8:B23500,match(F19235,'Internal Staffing Calculator'!E$8:E23500,0)), "Not In Budget"),"")</f>
        <v/>
      </c>
      <c r="I19235" s="184"/>
      <c r="J19235" s="184"/>
      <c r="K19235" s="184"/>
      <c r="L19235" s="183"/>
    </row>
    <row r="19236">
      <c r="A19236" s="454"/>
      <c r="B19236" s="927"/>
      <c r="C19236" s="580"/>
      <c r="D19236" s="939"/>
      <c r="E19236" s="940"/>
      <c r="F19236" s="941"/>
      <c r="G19236" s="937" t="str">
        <f t="array" ref="G19236">xlookup(F19236,'Internal Staffing Calculator'!E:E,'Internal Staffing Calculator'!C:C,"")</f>
        <v/>
      </c>
      <c r="H19236" s="932" t="str">
        <f t="array" ref="H19236">if(F19236&lt;&gt;"", iferror(index('Internal Staffing Calculator'!B$8:B23500,match(F19236,'Internal Staffing Calculator'!E$8:E23500,0)), "Not In Budget"),"")</f>
        <v/>
      </c>
      <c r="I19236" s="184"/>
      <c r="J19236" s="184"/>
      <c r="K19236" s="184"/>
      <c r="L19236" s="183"/>
    </row>
    <row r="19237">
      <c r="A19237" s="454"/>
      <c r="B19237" s="927"/>
      <c r="C19237" s="580"/>
      <c r="D19237" s="939"/>
      <c r="E19237" s="940"/>
      <c r="F19237" s="941"/>
      <c r="G19237" s="937" t="str">
        <f t="array" ref="G19237">xlookup(F19237,'Internal Staffing Calculator'!E:E,'Internal Staffing Calculator'!C:C,"")</f>
        <v/>
      </c>
      <c r="H19237" s="932" t="str">
        <f t="array" ref="H19237">if(F19237&lt;&gt;"", iferror(index('Internal Staffing Calculator'!B$8:B23500,match(F19237,'Internal Staffing Calculator'!E$8:E23500,0)), "Not In Budget"),"")</f>
        <v/>
      </c>
      <c r="I19237" s="184"/>
      <c r="J19237" s="184"/>
      <c r="K19237" s="184"/>
      <c r="L19237" s="183"/>
    </row>
    <row r="19238">
      <c r="A19238" s="454"/>
      <c r="B19238" s="927"/>
      <c r="C19238" s="580"/>
      <c r="D19238" s="939"/>
      <c r="E19238" s="940"/>
      <c r="F19238" s="941"/>
      <c r="G19238" s="937" t="str">
        <f t="array" ref="G19238">xlookup(F19238,'Internal Staffing Calculator'!E:E,'Internal Staffing Calculator'!C:C,"")</f>
        <v/>
      </c>
      <c r="H19238" s="932" t="str">
        <f t="array" ref="H19238">if(F19238&lt;&gt;"", iferror(index('Internal Staffing Calculator'!B$8:B23500,match(F19238,'Internal Staffing Calculator'!E$8:E23500,0)), "Not In Budget"),"")</f>
        <v/>
      </c>
      <c r="I19238" s="184"/>
      <c r="J19238" s="184"/>
      <c r="K19238" s="184"/>
      <c r="L19238" s="183"/>
    </row>
    <row r="19239">
      <c r="A19239" s="454"/>
      <c r="B19239" s="927"/>
      <c r="C19239" s="580"/>
      <c r="D19239" s="939"/>
      <c r="E19239" s="940"/>
      <c r="F19239" s="941"/>
      <c r="G19239" s="937" t="str">
        <f t="array" ref="G19239">xlookup(F19239,'Internal Staffing Calculator'!E:E,'Internal Staffing Calculator'!C:C,"")</f>
        <v/>
      </c>
      <c r="H19239" s="932" t="str">
        <f t="array" ref="H19239">if(F19239&lt;&gt;"", iferror(index('Internal Staffing Calculator'!B$8:B23500,match(F19239,'Internal Staffing Calculator'!E$8:E23500,0)), "Not In Budget"),"")</f>
        <v/>
      </c>
      <c r="I19239" s="184"/>
      <c r="J19239" s="184"/>
      <c r="K19239" s="184"/>
      <c r="L19239" s="183"/>
    </row>
    <row r="19240">
      <c r="A19240" s="454"/>
      <c r="B19240" s="927"/>
      <c r="C19240" s="580"/>
      <c r="D19240" s="939"/>
      <c r="E19240" s="940"/>
      <c r="F19240" s="941"/>
      <c r="G19240" s="937" t="str">
        <f t="array" ref="G19240">xlookup(F19240,'Internal Staffing Calculator'!E:E,'Internal Staffing Calculator'!C:C,"")</f>
        <v/>
      </c>
      <c r="H19240" s="932" t="str">
        <f t="array" ref="H19240">if(F19240&lt;&gt;"", iferror(index('Internal Staffing Calculator'!B$8:B23500,match(F19240,'Internal Staffing Calculator'!E$8:E23500,0)), "Not In Budget"),"")</f>
        <v/>
      </c>
      <c r="I19240" s="184"/>
      <c r="J19240" s="184"/>
      <c r="K19240" s="184"/>
      <c r="L19240" s="183"/>
    </row>
    <row r="19241">
      <c r="A19241" s="454"/>
      <c r="B19241" s="927"/>
      <c r="C19241" s="580"/>
      <c r="D19241" s="939"/>
      <c r="E19241" s="940"/>
      <c r="F19241" s="941"/>
      <c r="G19241" s="937" t="str">
        <f t="array" ref="G19241">xlookup(F19241,'Internal Staffing Calculator'!E:E,'Internal Staffing Calculator'!C:C,"")</f>
        <v/>
      </c>
      <c r="H19241" s="932" t="str">
        <f t="array" ref="H19241">if(F19241&lt;&gt;"", iferror(index('Internal Staffing Calculator'!B$8:B23500,match(F19241,'Internal Staffing Calculator'!E$8:E23500,0)), "Not In Budget"),"")</f>
        <v/>
      </c>
      <c r="I19241" s="184"/>
      <c r="J19241" s="184"/>
      <c r="K19241" s="184"/>
      <c r="L19241" s="183"/>
    </row>
    <row r="19242">
      <c r="A19242" s="454"/>
      <c r="B19242" s="927"/>
      <c r="C19242" s="580"/>
      <c r="D19242" s="939"/>
      <c r="E19242" s="940"/>
      <c r="F19242" s="941"/>
      <c r="G19242" s="937" t="str">
        <f t="array" ref="G19242">xlookup(F19242,'Internal Staffing Calculator'!E:E,'Internal Staffing Calculator'!C:C,"")</f>
        <v/>
      </c>
      <c r="H19242" s="932" t="str">
        <f t="array" ref="H19242">if(F19242&lt;&gt;"", iferror(index('Internal Staffing Calculator'!B$8:B23500,match(F19242,'Internal Staffing Calculator'!E$8:E23500,0)), "Not In Budget"),"")</f>
        <v/>
      </c>
      <c r="I19242" s="184"/>
      <c r="J19242" s="184"/>
      <c r="K19242" s="184"/>
      <c r="L19242" s="183"/>
    </row>
    <row r="19243">
      <c r="A19243" s="454"/>
      <c r="B19243" s="927"/>
      <c r="C19243" s="580"/>
      <c r="D19243" s="939"/>
      <c r="E19243" s="940"/>
      <c r="F19243" s="941"/>
      <c r="G19243" s="937" t="str">
        <f t="array" ref="G19243">xlookup(F19243,'Internal Staffing Calculator'!E:E,'Internal Staffing Calculator'!C:C,"")</f>
        <v/>
      </c>
      <c r="H19243" s="932" t="str">
        <f t="array" ref="H19243">if(F19243&lt;&gt;"", iferror(index('Internal Staffing Calculator'!B$8:B23500,match(F19243,'Internal Staffing Calculator'!E$8:E23500,0)), "Not In Budget"),"")</f>
        <v/>
      </c>
      <c r="I19243" s="184"/>
      <c r="J19243" s="184"/>
      <c r="K19243" s="184"/>
      <c r="L19243" s="183"/>
    </row>
    <row r="19244">
      <c r="A19244" s="454"/>
      <c r="B19244" s="927"/>
      <c r="C19244" s="580"/>
      <c r="D19244" s="939"/>
      <c r="E19244" s="940"/>
      <c r="F19244" s="941"/>
      <c r="G19244" s="937" t="str">
        <f t="array" ref="G19244">xlookup(F19244,'Internal Staffing Calculator'!E:E,'Internal Staffing Calculator'!C:C,"")</f>
        <v/>
      </c>
      <c r="H19244" s="932" t="str">
        <f t="array" ref="H19244">if(F19244&lt;&gt;"", iferror(index('Internal Staffing Calculator'!B$8:B23500,match(F19244,'Internal Staffing Calculator'!E$8:E23500,0)), "Not In Budget"),"")</f>
        <v/>
      </c>
      <c r="I19244" s="184"/>
      <c r="J19244" s="184"/>
      <c r="K19244" s="184"/>
      <c r="L19244" s="183"/>
    </row>
    <row r="19245">
      <c r="A19245" s="454"/>
      <c r="B19245" s="927"/>
      <c r="C19245" s="580"/>
      <c r="D19245" s="939"/>
      <c r="E19245" s="940"/>
      <c r="F19245" s="941"/>
      <c r="G19245" s="937" t="str">
        <f t="array" ref="G19245">xlookup(F19245,'Internal Staffing Calculator'!E:E,'Internal Staffing Calculator'!C:C,"")</f>
        <v/>
      </c>
      <c r="H19245" s="932" t="str">
        <f t="array" ref="H19245">if(F19245&lt;&gt;"", iferror(index('Internal Staffing Calculator'!B$8:B23500,match(F19245,'Internal Staffing Calculator'!E$8:E23500,0)), "Not In Budget"),"")</f>
        <v/>
      </c>
      <c r="I19245" s="184"/>
      <c r="J19245" s="184"/>
      <c r="K19245" s="184"/>
      <c r="L19245" s="183"/>
    </row>
    <row r="19246">
      <c r="A19246" s="454"/>
      <c r="B19246" s="927"/>
      <c r="C19246" s="580"/>
      <c r="D19246" s="939"/>
      <c r="E19246" s="940"/>
      <c r="F19246" s="941"/>
      <c r="G19246" s="937" t="str">
        <f t="array" ref="G19246">xlookup(F19246,'Internal Staffing Calculator'!E:E,'Internal Staffing Calculator'!C:C,"")</f>
        <v/>
      </c>
      <c r="H19246" s="932" t="str">
        <f t="array" ref="H19246">if(F19246&lt;&gt;"", iferror(index('Internal Staffing Calculator'!B$8:B23500,match(F19246,'Internal Staffing Calculator'!E$8:E23500,0)), "Not In Budget"),"")</f>
        <v/>
      </c>
      <c r="I19246" s="184"/>
      <c r="J19246" s="184"/>
      <c r="K19246" s="184"/>
      <c r="L19246" s="183"/>
    </row>
    <row r="19247">
      <c r="A19247" s="454"/>
      <c r="B19247" s="927"/>
      <c r="C19247" s="580"/>
      <c r="D19247" s="939"/>
      <c r="E19247" s="940"/>
      <c r="F19247" s="941"/>
      <c r="G19247" s="937" t="str">
        <f t="array" ref="G19247">xlookup(F19247,'Internal Staffing Calculator'!E:E,'Internal Staffing Calculator'!C:C,"")</f>
        <v/>
      </c>
      <c r="H19247" s="932" t="str">
        <f t="array" ref="H19247">if(F19247&lt;&gt;"", iferror(index('Internal Staffing Calculator'!B$8:B23500,match(F19247,'Internal Staffing Calculator'!E$8:E23500,0)), "Not In Budget"),"")</f>
        <v/>
      </c>
      <c r="I19247" s="184"/>
      <c r="J19247" s="184"/>
      <c r="K19247" s="184"/>
      <c r="L19247" s="183"/>
    </row>
    <row r="19248">
      <c r="A19248" s="454"/>
      <c r="B19248" s="927"/>
      <c r="C19248" s="580"/>
      <c r="D19248" s="939"/>
      <c r="E19248" s="940"/>
      <c r="F19248" s="941"/>
      <c r="G19248" s="937" t="str">
        <f t="array" ref="G19248">xlookup(F19248,'Internal Staffing Calculator'!E:E,'Internal Staffing Calculator'!C:C,"")</f>
        <v/>
      </c>
      <c r="H19248" s="932" t="str">
        <f t="array" ref="H19248">if(F19248&lt;&gt;"", iferror(index('Internal Staffing Calculator'!B$8:B23500,match(F19248,'Internal Staffing Calculator'!E$8:E23500,0)), "Not In Budget"),"")</f>
        <v/>
      </c>
      <c r="I19248" s="184"/>
      <c r="J19248" s="184"/>
      <c r="K19248" s="184"/>
      <c r="L19248" s="183"/>
    </row>
    <row r="19249">
      <c r="A19249" s="454"/>
      <c r="B19249" s="927"/>
      <c r="C19249" s="580"/>
      <c r="D19249" s="939"/>
      <c r="E19249" s="940"/>
      <c r="F19249" s="941"/>
      <c r="G19249" s="937" t="str">
        <f t="array" ref="G19249">xlookup(F19249,'Internal Staffing Calculator'!E:E,'Internal Staffing Calculator'!C:C,"")</f>
        <v/>
      </c>
      <c r="H19249" s="932" t="str">
        <f t="array" ref="H19249">if(F19249&lt;&gt;"", iferror(index('Internal Staffing Calculator'!B$8:B23500,match(F19249,'Internal Staffing Calculator'!E$8:E23500,0)), "Not In Budget"),"")</f>
        <v/>
      </c>
      <c r="I19249" s="184"/>
      <c r="J19249" s="184"/>
      <c r="K19249" s="184"/>
      <c r="L19249" s="183"/>
    </row>
    <row r="19250">
      <c r="A19250" s="454"/>
      <c r="B19250" s="927"/>
      <c r="C19250" s="580"/>
      <c r="D19250" s="939"/>
      <c r="E19250" s="940"/>
      <c r="F19250" s="941"/>
      <c r="G19250" s="937" t="str">
        <f t="array" ref="G19250">xlookup(F19250,'Internal Staffing Calculator'!E:E,'Internal Staffing Calculator'!C:C,"")</f>
        <v/>
      </c>
      <c r="H19250" s="932" t="str">
        <f t="array" ref="H19250">if(F19250&lt;&gt;"", iferror(index('Internal Staffing Calculator'!B$8:B23500,match(F19250,'Internal Staffing Calculator'!E$8:E23500,0)), "Not In Budget"),"")</f>
        <v/>
      </c>
      <c r="I19250" s="184"/>
      <c r="J19250" s="184"/>
      <c r="K19250" s="184"/>
      <c r="L19250" s="183"/>
    </row>
    <row r="19251">
      <c r="A19251" s="454"/>
      <c r="B19251" s="927"/>
      <c r="C19251" s="580"/>
      <c r="D19251" s="939"/>
      <c r="E19251" s="940"/>
      <c r="F19251" s="941"/>
      <c r="G19251" s="937" t="str">
        <f t="array" ref="G19251">xlookup(F19251,'Internal Staffing Calculator'!E:E,'Internal Staffing Calculator'!C:C,"")</f>
        <v/>
      </c>
      <c r="H19251" s="932" t="str">
        <f t="array" ref="H19251">if(F19251&lt;&gt;"", iferror(index('Internal Staffing Calculator'!B$8:B23500,match(F19251,'Internal Staffing Calculator'!E$8:E23500,0)), "Not In Budget"),"")</f>
        <v/>
      </c>
      <c r="I19251" s="184"/>
      <c r="J19251" s="184"/>
      <c r="K19251" s="184"/>
      <c r="L19251" s="183"/>
    </row>
    <row r="19252">
      <c r="A19252" s="454"/>
      <c r="B19252" s="927"/>
      <c r="C19252" s="580"/>
      <c r="D19252" s="939"/>
      <c r="E19252" s="940"/>
      <c r="F19252" s="941"/>
      <c r="G19252" s="937" t="str">
        <f t="array" ref="G19252">xlookup(F19252,'Internal Staffing Calculator'!E:E,'Internal Staffing Calculator'!C:C,"")</f>
        <v/>
      </c>
      <c r="H19252" s="932" t="str">
        <f t="array" ref="H19252">if(F19252&lt;&gt;"", iferror(index('Internal Staffing Calculator'!B$8:B23500,match(F19252,'Internal Staffing Calculator'!E$8:E23500,0)), "Not In Budget"),"")</f>
        <v/>
      </c>
      <c r="I19252" s="184"/>
      <c r="J19252" s="184"/>
      <c r="K19252" s="184"/>
      <c r="L19252" s="183"/>
    </row>
    <row r="19253">
      <c r="A19253" s="454"/>
      <c r="B19253" s="927"/>
      <c r="C19253" s="580"/>
      <c r="D19253" s="939"/>
      <c r="E19253" s="940"/>
      <c r="F19253" s="941"/>
      <c r="G19253" s="937" t="str">
        <f t="array" ref="G19253">xlookup(F19253,'Internal Staffing Calculator'!E:E,'Internal Staffing Calculator'!C:C,"")</f>
        <v/>
      </c>
      <c r="H19253" s="932" t="str">
        <f t="array" ref="H19253">if(F19253&lt;&gt;"", iferror(index('Internal Staffing Calculator'!B$8:B23500,match(F19253,'Internal Staffing Calculator'!E$8:E23500,0)), "Not In Budget"),"")</f>
        <v/>
      </c>
      <c r="I19253" s="184"/>
      <c r="J19253" s="184"/>
      <c r="K19253" s="184"/>
      <c r="L19253" s="183"/>
    </row>
    <row r="19254">
      <c r="A19254" s="454"/>
      <c r="B19254" s="927"/>
      <c r="C19254" s="580"/>
      <c r="D19254" s="939"/>
      <c r="E19254" s="940"/>
      <c r="F19254" s="941"/>
      <c r="G19254" s="937" t="str">
        <f t="array" ref="G19254">xlookup(F19254,'Internal Staffing Calculator'!E:E,'Internal Staffing Calculator'!C:C,"")</f>
        <v/>
      </c>
      <c r="H19254" s="932" t="str">
        <f t="array" ref="H19254">if(F19254&lt;&gt;"", iferror(index('Internal Staffing Calculator'!B$8:B23500,match(F19254,'Internal Staffing Calculator'!E$8:E23500,0)), "Not In Budget"),"")</f>
        <v/>
      </c>
      <c r="I19254" s="184"/>
      <c r="J19254" s="184"/>
      <c r="K19254" s="184"/>
      <c r="L19254" s="183"/>
    </row>
    <row r="19255">
      <c r="A19255" s="454"/>
      <c r="B19255" s="927"/>
      <c r="C19255" s="580"/>
      <c r="D19255" s="939"/>
      <c r="E19255" s="940"/>
      <c r="F19255" s="941"/>
      <c r="G19255" s="937" t="str">
        <f t="array" ref="G19255">xlookup(F19255,'Internal Staffing Calculator'!E:E,'Internal Staffing Calculator'!C:C,"")</f>
        <v/>
      </c>
      <c r="H19255" s="932" t="str">
        <f t="array" ref="H19255">if(F19255&lt;&gt;"", iferror(index('Internal Staffing Calculator'!B$8:B23500,match(F19255,'Internal Staffing Calculator'!E$8:E23500,0)), "Not In Budget"),"")</f>
        <v/>
      </c>
      <c r="I19255" s="184"/>
      <c r="J19255" s="184"/>
      <c r="K19255" s="184"/>
      <c r="L19255" s="183"/>
    </row>
    <row r="19256">
      <c r="A19256" s="454"/>
      <c r="B19256" s="927"/>
      <c r="C19256" s="580"/>
      <c r="D19256" s="939"/>
      <c r="E19256" s="940"/>
      <c r="F19256" s="941"/>
      <c r="G19256" s="937" t="str">
        <f t="array" ref="G19256">xlookup(F19256,'Internal Staffing Calculator'!E:E,'Internal Staffing Calculator'!C:C,"")</f>
        <v/>
      </c>
      <c r="H19256" s="932" t="str">
        <f t="array" ref="H19256">if(F19256&lt;&gt;"", iferror(index('Internal Staffing Calculator'!B$8:B23500,match(F19256,'Internal Staffing Calculator'!E$8:E23500,0)), "Not In Budget"),"")</f>
        <v/>
      </c>
      <c r="I19256" s="184"/>
      <c r="J19256" s="184"/>
      <c r="K19256" s="184"/>
      <c r="L19256" s="183"/>
    </row>
    <row r="19257">
      <c r="A19257" s="454"/>
      <c r="B19257" s="927"/>
      <c r="C19257" s="580"/>
      <c r="D19257" s="939"/>
      <c r="E19257" s="940"/>
      <c r="F19257" s="941"/>
      <c r="G19257" s="937" t="str">
        <f t="array" ref="G19257">xlookup(F19257,'Internal Staffing Calculator'!E:E,'Internal Staffing Calculator'!C:C,"")</f>
        <v/>
      </c>
      <c r="H19257" s="932" t="str">
        <f t="array" ref="H19257">if(F19257&lt;&gt;"", iferror(index('Internal Staffing Calculator'!B$8:B23500,match(F19257,'Internal Staffing Calculator'!E$8:E23500,0)), "Not In Budget"),"")</f>
        <v/>
      </c>
      <c r="I19257" s="184"/>
      <c r="J19257" s="184"/>
      <c r="K19257" s="184"/>
      <c r="L19257" s="183"/>
    </row>
    <row r="19258">
      <c r="A19258" s="454"/>
      <c r="B19258" s="927"/>
      <c r="C19258" s="580"/>
      <c r="D19258" s="939"/>
      <c r="E19258" s="940"/>
      <c r="F19258" s="941"/>
      <c r="G19258" s="937" t="str">
        <f t="array" ref="G19258">xlookup(F19258,'Internal Staffing Calculator'!E:E,'Internal Staffing Calculator'!C:C,"")</f>
        <v/>
      </c>
      <c r="H19258" s="932" t="str">
        <f t="array" ref="H19258">if(F19258&lt;&gt;"", iferror(index('Internal Staffing Calculator'!B$8:B23500,match(F19258,'Internal Staffing Calculator'!E$8:E23500,0)), "Not In Budget"),"")</f>
        <v/>
      </c>
      <c r="I19258" s="184"/>
      <c r="J19258" s="184"/>
      <c r="K19258" s="184"/>
      <c r="L19258" s="183"/>
    </row>
    <row r="19259">
      <c r="A19259" s="454"/>
      <c r="B19259" s="927"/>
      <c r="C19259" s="580"/>
      <c r="D19259" s="939"/>
      <c r="E19259" s="940"/>
      <c r="F19259" s="941"/>
      <c r="G19259" s="937" t="str">
        <f t="array" ref="G19259">xlookup(F19259,'Internal Staffing Calculator'!E:E,'Internal Staffing Calculator'!C:C,"")</f>
        <v/>
      </c>
      <c r="H19259" s="932" t="str">
        <f t="array" ref="H19259">if(F19259&lt;&gt;"", iferror(index('Internal Staffing Calculator'!B$8:B23500,match(F19259,'Internal Staffing Calculator'!E$8:E23500,0)), "Not In Budget"),"")</f>
        <v/>
      </c>
      <c r="I19259" s="184"/>
      <c r="J19259" s="184"/>
      <c r="K19259" s="184"/>
      <c r="L19259" s="183"/>
    </row>
    <row r="19260">
      <c r="A19260" s="454"/>
      <c r="B19260" s="927"/>
      <c r="C19260" s="580"/>
      <c r="D19260" s="939"/>
      <c r="E19260" s="940"/>
      <c r="F19260" s="941"/>
      <c r="G19260" s="937" t="str">
        <f t="array" ref="G19260">xlookup(F19260,'Internal Staffing Calculator'!E:E,'Internal Staffing Calculator'!C:C,"")</f>
        <v/>
      </c>
      <c r="H19260" s="932" t="str">
        <f t="array" ref="H19260">if(F19260&lt;&gt;"", iferror(index('Internal Staffing Calculator'!B$8:B23500,match(F19260,'Internal Staffing Calculator'!E$8:E23500,0)), "Not In Budget"),"")</f>
        <v/>
      </c>
      <c r="I19260" s="184"/>
      <c r="J19260" s="184"/>
      <c r="K19260" s="184"/>
      <c r="L19260" s="183"/>
    </row>
    <row r="19261">
      <c r="A19261" s="454"/>
      <c r="B19261" s="927"/>
      <c r="C19261" s="580"/>
      <c r="D19261" s="939"/>
      <c r="E19261" s="940"/>
      <c r="F19261" s="941"/>
      <c r="G19261" s="937" t="str">
        <f t="array" ref="G19261">xlookup(F19261,'Internal Staffing Calculator'!E:E,'Internal Staffing Calculator'!C:C,"")</f>
        <v/>
      </c>
      <c r="H19261" s="932" t="str">
        <f t="array" ref="H19261">if(F19261&lt;&gt;"", iferror(index('Internal Staffing Calculator'!B$8:B23500,match(F19261,'Internal Staffing Calculator'!E$8:E23500,0)), "Not In Budget"),"")</f>
        <v/>
      </c>
      <c r="I19261" s="184"/>
      <c r="J19261" s="184"/>
      <c r="K19261" s="184"/>
      <c r="L19261" s="183"/>
    </row>
    <row r="19262">
      <c r="A19262" s="454"/>
      <c r="B19262" s="927"/>
      <c r="C19262" s="580"/>
      <c r="D19262" s="939"/>
      <c r="E19262" s="940"/>
      <c r="F19262" s="941"/>
      <c r="G19262" s="937" t="str">
        <f t="array" ref="G19262">xlookup(F19262,'Internal Staffing Calculator'!E:E,'Internal Staffing Calculator'!C:C,"")</f>
        <v/>
      </c>
      <c r="H19262" s="932" t="str">
        <f t="array" ref="H19262">if(F19262&lt;&gt;"", iferror(index('Internal Staffing Calculator'!B$8:B23500,match(F19262,'Internal Staffing Calculator'!E$8:E23500,0)), "Not In Budget"),"")</f>
        <v/>
      </c>
      <c r="I19262" s="184"/>
      <c r="J19262" s="184"/>
      <c r="K19262" s="184"/>
      <c r="L19262" s="183"/>
    </row>
    <row r="19263">
      <c r="A19263" s="454"/>
      <c r="B19263" s="927"/>
      <c r="C19263" s="580"/>
      <c r="D19263" s="939"/>
      <c r="E19263" s="940"/>
      <c r="F19263" s="941"/>
      <c r="G19263" s="937" t="str">
        <f t="array" ref="G19263">xlookup(F19263,'Internal Staffing Calculator'!E:E,'Internal Staffing Calculator'!C:C,"")</f>
        <v/>
      </c>
      <c r="H19263" s="932" t="str">
        <f t="array" ref="H19263">if(F19263&lt;&gt;"", iferror(index('Internal Staffing Calculator'!B$8:B23500,match(F19263,'Internal Staffing Calculator'!E$8:E23500,0)), "Not In Budget"),"")</f>
        <v/>
      </c>
      <c r="I19263" s="184"/>
      <c r="J19263" s="184"/>
      <c r="K19263" s="184"/>
      <c r="L19263" s="183"/>
    </row>
    <row r="19264">
      <c r="A19264" s="454"/>
      <c r="B19264" s="927"/>
      <c r="C19264" s="580"/>
      <c r="D19264" s="939"/>
      <c r="E19264" s="940"/>
      <c r="F19264" s="941"/>
      <c r="G19264" s="937" t="str">
        <f t="array" ref="G19264">xlookup(F19264,'Internal Staffing Calculator'!E:E,'Internal Staffing Calculator'!C:C,"")</f>
        <v/>
      </c>
      <c r="H19264" s="932" t="str">
        <f t="array" ref="H19264">if(F19264&lt;&gt;"", iferror(index('Internal Staffing Calculator'!B$8:B23500,match(F19264,'Internal Staffing Calculator'!E$8:E23500,0)), "Not In Budget"),"")</f>
        <v/>
      </c>
      <c r="I19264" s="184"/>
      <c r="J19264" s="184"/>
      <c r="K19264" s="184"/>
      <c r="L19264" s="183"/>
    </row>
    <row r="19265">
      <c r="A19265" s="454"/>
      <c r="B19265" s="927"/>
      <c r="C19265" s="580"/>
      <c r="D19265" s="939"/>
      <c r="E19265" s="940"/>
      <c r="F19265" s="941"/>
      <c r="G19265" s="937" t="str">
        <f t="array" ref="G19265">xlookup(F19265,'Internal Staffing Calculator'!E:E,'Internal Staffing Calculator'!C:C,"")</f>
        <v/>
      </c>
      <c r="H19265" s="932" t="str">
        <f t="array" ref="H19265">if(F19265&lt;&gt;"", iferror(index('Internal Staffing Calculator'!B$8:B23500,match(F19265,'Internal Staffing Calculator'!E$8:E23500,0)), "Not In Budget"),"")</f>
        <v/>
      </c>
      <c r="I19265" s="184"/>
      <c r="J19265" s="184"/>
      <c r="K19265" s="184"/>
      <c r="L19265" s="183"/>
    </row>
    <row r="19266">
      <c r="A19266" s="454"/>
      <c r="B19266" s="927"/>
      <c r="C19266" s="580"/>
      <c r="D19266" s="939"/>
      <c r="E19266" s="940"/>
      <c r="F19266" s="941"/>
      <c r="G19266" s="937" t="str">
        <f t="array" ref="G19266">xlookup(F19266,'Internal Staffing Calculator'!E:E,'Internal Staffing Calculator'!C:C,"")</f>
        <v/>
      </c>
      <c r="H19266" s="932" t="str">
        <f t="array" ref="H19266">if(F19266&lt;&gt;"", iferror(index('Internal Staffing Calculator'!B$8:B23500,match(F19266,'Internal Staffing Calculator'!E$8:E23500,0)), "Not In Budget"),"")</f>
        <v/>
      </c>
      <c r="I19266" s="184"/>
      <c r="J19266" s="184"/>
      <c r="K19266" s="184"/>
      <c r="L19266" s="183"/>
    </row>
    <row r="19267">
      <c r="A19267" s="454"/>
      <c r="B19267" s="927"/>
      <c r="C19267" s="580"/>
      <c r="D19267" s="939"/>
      <c r="E19267" s="940"/>
      <c r="F19267" s="941"/>
      <c r="G19267" s="937" t="str">
        <f t="array" ref="G19267">xlookup(F19267,'Internal Staffing Calculator'!E:E,'Internal Staffing Calculator'!C:C,"")</f>
        <v/>
      </c>
      <c r="H19267" s="932" t="str">
        <f t="array" ref="H19267">if(F19267&lt;&gt;"", iferror(index('Internal Staffing Calculator'!B$8:B23500,match(F19267,'Internal Staffing Calculator'!E$8:E23500,0)), "Not In Budget"),"")</f>
        <v/>
      </c>
      <c r="I19267" s="184"/>
      <c r="J19267" s="184"/>
      <c r="K19267" s="184"/>
      <c r="L19267" s="183"/>
    </row>
    <row r="19268">
      <c r="A19268" s="454"/>
      <c r="B19268" s="927"/>
      <c r="C19268" s="580"/>
      <c r="D19268" s="939"/>
      <c r="E19268" s="940"/>
      <c r="F19268" s="941"/>
      <c r="G19268" s="937" t="str">
        <f t="array" ref="G19268">xlookup(F19268,'Internal Staffing Calculator'!E:E,'Internal Staffing Calculator'!C:C,"")</f>
        <v/>
      </c>
      <c r="H19268" s="932" t="str">
        <f t="array" ref="H19268">if(F19268&lt;&gt;"", iferror(index('Internal Staffing Calculator'!B$8:B23500,match(F19268,'Internal Staffing Calculator'!E$8:E23500,0)), "Not In Budget"),"")</f>
        <v/>
      </c>
      <c r="I19268" s="184"/>
      <c r="J19268" s="184"/>
      <c r="K19268" s="184"/>
      <c r="L19268" s="183"/>
    </row>
    <row r="19269">
      <c r="A19269" s="454"/>
      <c r="B19269" s="927"/>
      <c r="C19269" s="580"/>
      <c r="D19269" s="939"/>
      <c r="E19269" s="940"/>
      <c r="F19269" s="941"/>
      <c r="G19269" s="937" t="str">
        <f t="array" ref="G19269">xlookup(F19269,'Internal Staffing Calculator'!E:E,'Internal Staffing Calculator'!C:C,"")</f>
        <v/>
      </c>
      <c r="H19269" s="932" t="str">
        <f t="array" ref="H19269">if(F19269&lt;&gt;"", iferror(index('Internal Staffing Calculator'!B$8:B23500,match(F19269,'Internal Staffing Calculator'!E$8:E23500,0)), "Not In Budget"),"")</f>
        <v/>
      </c>
      <c r="I19269" s="184"/>
      <c r="J19269" s="184"/>
      <c r="K19269" s="184"/>
      <c r="L19269" s="183"/>
    </row>
    <row r="19270">
      <c r="A19270" s="454"/>
      <c r="B19270" s="927"/>
      <c r="C19270" s="580"/>
      <c r="D19270" s="939"/>
      <c r="E19270" s="940"/>
      <c r="F19270" s="941"/>
      <c r="G19270" s="937" t="str">
        <f t="array" ref="G19270">xlookup(F19270,'Internal Staffing Calculator'!E:E,'Internal Staffing Calculator'!C:C,"")</f>
        <v/>
      </c>
      <c r="H19270" s="932" t="str">
        <f t="array" ref="H19270">if(F19270&lt;&gt;"", iferror(index('Internal Staffing Calculator'!B$8:B23500,match(F19270,'Internal Staffing Calculator'!E$8:E23500,0)), "Not In Budget"),"")</f>
        <v/>
      </c>
      <c r="I19270" s="184"/>
      <c r="J19270" s="184"/>
      <c r="K19270" s="184"/>
      <c r="L19270" s="183"/>
    </row>
    <row r="19271">
      <c r="A19271" s="454"/>
      <c r="B19271" s="927"/>
      <c r="C19271" s="580"/>
      <c r="D19271" s="939"/>
      <c r="E19271" s="940"/>
      <c r="F19271" s="941"/>
      <c r="G19271" s="937" t="str">
        <f t="array" ref="G19271">xlookup(F19271,'Internal Staffing Calculator'!E:E,'Internal Staffing Calculator'!C:C,"")</f>
        <v/>
      </c>
      <c r="H19271" s="932" t="str">
        <f t="array" ref="H19271">if(F19271&lt;&gt;"", iferror(index('Internal Staffing Calculator'!B$8:B23500,match(F19271,'Internal Staffing Calculator'!E$8:E23500,0)), "Not In Budget"),"")</f>
        <v/>
      </c>
      <c r="I19271" s="184"/>
      <c r="J19271" s="184"/>
      <c r="K19271" s="184"/>
      <c r="L19271" s="183"/>
    </row>
    <row r="19272">
      <c r="A19272" s="454"/>
      <c r="B19272" s="927"/>
      <c r="C19272" s="580"/>
      <c r="D19272" s="939"/>
      <c r="E19272" s="940"/>
      <c r="F19272" s="941"/>
      <c r="G19272" s="937" t="str">
        <f t="array" ref="G19272">xlookup(F19272,'Internal Staffing Calculator'!E:E,'Internal Staffing Calculator'!C:C,"")</f>
        <v/>
      </c>
      <c r="H19272" s="932" t="str">
        <f t="array" ref="H19272">if(F19272&lt;&gt;"", iferror(index('Internal Staffing Calculator'!B$8:B23500,match(F19272,'Internal Staffing Calculator'!E$8:E23500,0)), "Not In Budget"),"")</f>
        <v/>
      </c>
      <c r="I19272" s="184"/>
      <c r="J19272" s="184"/>
      <c r="K19272" s="184"/>
      <c r="L19272" s="183"/>
    </row>
    <row r="19273">
      <c r="A19273" s="454"/>
      <c r="B19273" s="927"/>
      <c r="C19273" s="580"/>
      <c r="D19273" s="939"/>
      <c r="E19273" s="940"/>
      <c r="F19273" s="941"/>
      <c r="G19273" s="937" t="str">
        <f t="array" ref="G19273">xlookup(F19273,'Internal Staffing Calculator'!E:E,'Internal Staffing Calculator'!C:C,"")</f>
        <v/>
      </c>
      <c r="H19273" s="932" t="str">
        <f t="array" ref="H19273">if(F19273&lt;&gt;"", iferror(index('Internal Staffing Calculator'!B$8:B23500,match(F19273,'Internal Staffing Calculator'!E$8:E23500,0)), "Not In Budget"),"")</f>
        <v/>
      </c>
      <c r="I19273" s="184"/>
      <c r="J19273" s="184"/>
      <c r="K19273" s="184"/>
      <c r="L19273" s="183"/>
    </row>
    <row r="19274">
      <c r="A19274" s="454"/>
      <c r="B19274" s="927"/>
      <c r="C19274" s="580"/>
      <c r="D19274" s="939"/>
      <c r="E19274" s="940"/>
      <c r="F19274" s="941"/>
      <c r="G19274" s="937" t="str">
        <f t="array" ref="G19274">xlookup(F19274,'Internal Staffing Calculator'!E:E,'Internal Staffing Calculator'!C:C,"")</f>
        <v/>
      </c>
      <c r="H19274" s="932" t="str">
        <f t="array" ref="H19274">if(F19274&lt;&gt;"", iferror(index('Internal Staffing Calculator'!B$8:B23500,match(F19274,'Internal Staffing Calculator'!E$8:E23500,0)), "Not In Budget"),"")</f>
        <v/>
      </c>
      <c r="I19274" s="184"/>
      <c r="J19274" s="184"/>
      <c r="K19274" s="184"/>
      <c r="L19274" s="183"/>
    </row>
    <row r="19275">
      <c r="A19275" s="454"/>
      <c r="B19275" s="927"/>
      <c r="C19275" s="580"/>
      <c r="D19275" s="939"/>
      <c r="E19275" s="940"/>
      <c r="F19275" s="941"/>
      <c r="G19275" s="937" t="str">
        <f t="array" ref="G19275">xlookup(F19275,'Internal Staffing Calculator'!E:E,'Internal Staffing Calculator'!C:C,"")</f>
        <v/>
      </c>
      <c r="H19275" s="932" t="str">
        <f t="array" ref="H19275">if(F19275&lt;&gt;"", iferror(index('Internal Staffing Calculator'!B$8:B23500,match(F19275,'Internal Staffing Calculator'!E$8:E23500,0)), "Not In Budget"),"")</f>
        <v/>
      </c>
      <c r="I19275" s="184"/>
      <c r="J19275" s="184"/>
      <c r="K19275" s="184"/>
      <c r="L19275" s="183"/>
    </row>
    <row r="19276">
      <c r="A19276" s="454"/>
      <c r="B19276" s="927"/>
      <c r="C19276" s="580"/>
      <c r="D19276" s="939"/>
      <c r="E19276" s="940"/>
      <c r="F19276" s="941"/>
      <c r="G19276" s="937" t="str">
        <f t="array" ref="G19276">xlookup(F19276,'Internal Staffing Calculator'!E:E,'Internal Staffing Calculator'!C:C,"")</f>
        <v/>
      </c>
      <c r="H19276" s="932" t="str">
        <f t="array" ref="H19276">if(F19276&lt;&gt;"", iferror(index('Internal Staffing Calculator'!B$8:B23500,match(F19276,'Internal Staffing Calculator'!E$8:E23500,0)), "Not In Budget"),"")</f>
        <v/>
      </c>
      <c r="I19276" s="184"/>
      <c r="J19276" s="184"/>
      <c r="K19276" s="184"/>
      <c r="L19276" s="183"/>
    </row>
    <row r="19277">
      <c r="A19277" s="454"/>
      <c r="B19277" s="927"/>
      <c r="C19277" s="580"/>
      <c r="D19277" s="939"/>
      <c r="E19277" s="940"/>
      <c r="F19277" s="941"/>
      <c r="G19277" s="937" t="str">
        <f t="array" ref="G19277">xlookup(F19277,'Internal Staffing Calculator'!E:E,'Internal Staffing Calculator'!C:C,"")</f>
        <v/>
      </c>
      <c r="H19277" s="932" t="str">
        <f t="array" ref="H19277">if(F19277&lt;&gt;"", iferror(index('Internal Staffing Calculator'!B$8:B23500,match(F19277,'Internal Staffing Calculator'!E$8:E23500,0)), "Not In Budget"),"")</f>
        <v/>
      </c>
      <c r="I19277" s="184"/>
      <c r="J19277" s="184"/>
      <c r="K19277" s="184"/>
      <c r="L19277" s="183"/>
    </row>
    <row r="19278">
      <c r="A19278" s="454"/>
      <c r="B19278" s="927"/>
      <c r="C19278" s="580"/>
      <c r="D19278" s="939"/>
      <c r="E19278" s="940"/>
      <c r="F19278" s="941"/>
      <c r="G19278" s="937" t="str">
        <f t="array" ref="G19278">xlookup(F19278,'Internal Staffing Calculator'!E:E,'Internal Staffing Calculator'!C:C,"")</f>
        <v/>
      </c>
      <c r="H19278" s="932" t="str">
        <f t="array" ref="H19278">if(F19278&lt;&gt;"", iferror(index('Internal Staffing Calculator'!B$8:B23500,match(F19278,'Internal Staffing Calculator'!E$8:E23500,0)), "Not In Budget"),"")</f>
        <v/>
      </c>
      <c r="I19278" s="184"/>
      <c r="J19278" s="184"/>
      <c r="K19278" s="184"/>
      <c r="L19278" s="183"/>
    </row>
    <row r="19279">
      <c r="A19279" s="454"/>
      <c r="B19279" s="927"/>
      <c r="C19279" s="580"/>
      <c r="D19279" s="939"/>
      <c r="E19279" s="940"/>
      <c r="F19279" s="941"/>
      <c r="G19279" s="937" t="str">
        <f t="array" ref="G19279">xlookup(F19279,'Internal Staffing Calculator'!E:E,'Internal Staffing Calculator'!C:C,"")</f>
        <v/>
      </c>
      <c r="H19279" s="932" t="str">
        <f t="array" ref="H19279">if(F19279&lt;&gt;"", iferror(index('Internal Staffing Calculator'!B$8:B23500,match(F19279,'Internal Staffing Calculator'!E$8:E23500,0)), "Not In Budget"),"")</f>
        <v/>
      </c>
      <c r="I19279" s="184"/>
      <c r="J19279" s="184"/>
      <c r="K19279" s="184"/>
      <c r="L19279" s="183"/>
    </row>
    <row r="19280">
      <c r="A19280" s="454"/>
      <c r="B19280" s="927"/>
      <c r="C19280" s="580"/>
      <c r="D19280" s="939"/>
      <c r="E19280" s="940"/>
      <c r="F19280" s="941"/>
      <c r="G19280" s="937" t="str">
        <f t="array" ref="G19280">xlookup(F19280,'Internal Staffing Calculator'!E:E,'Internal Staffing Calculator'!C:C,"")</f>
        <v/>
      </c>
      <c r="H19280" s="932" t="str">
        <f t="array" ref="H19280">if(F19280&lt;&gt;"", iferror(index('Internal Staffing Calculator'!B$8:B23500,match(F19280,'Internal Staffing Calculator'!E$8:E23500,0)), "Not In Budget"),"")</f>
        <v/>
      </c>
      <c r="I19280" s="184"/>
      <c r="J19280" s="184"/>
      <c r="K19280" s="184"/>
      <c r="L19280" s="183"/>
    </row>
    <row r="19281">
      <c r="A19281" s="454"/>
      <c r="B19281" s="927"/>
      <c r="C19281" s="580"/>
      <c r="D19281" s="939"/>
      <c r="E19281" s="940"/>
      <c r="F19281" s="941"/>
      <c r="G19281" s="937" t="str">
        <f t="array" ref="G19281">xlookup(F19281,'Internal Staffing Calculator'!E:E,'Internal Staffing Calculator'!C:C,"")</f>
        <v/>
      </c>
      <c r="H19281" s="932" t="str">
        <f t="array" ref="H19281">if(F19281&lt;&gt;"", iferror(index('Internal Staffing Calculator'!B$8:B23500,match(F19281,'Internal Staffing Calculator'!E$8:E23500,0)), "Not In Budget"),"")</f>
        <v/>
      </c>
      <c r="I19281" s="184"/>
      <c r="J19281" s="184"/>
      <c r="K19281" s="184"/>
      <c r="L19281" s="183"/>
    </row>
    <row r="19282">
      <c r="A19282" s="454"/>
      <c r="B19282" s="927"/>
      <c r="C19282" s="580"/>
      <c r="D19282" s="939"/>
      <c r="E19282" s="940"/>
      <c r="F19282" s="941"/>
      <c r="G19282" s="937" t="str">
        <f t="array" ref="G19282">xlookup(F19282,'Internal Staffing Calculator'!E:E,'Internal Staffing Calculator'!C:C,"")</f>
        <v/>
      </c>
      <c r="H19282" s="932" t="str">
        <f t="array" ref="H19282">if(F19282&lt;&gt;"", iferror(index('Internal Staffing Calculator'!B$8:B23500,match(F19282,'Internal Staffing Calculator'!E$8:E23500,0)), "Not In Budget"),"")</f>
        <v/>
      </c>
      <c r="I19282" s="184"/>
      <c r="J19282" s="184"/>
      <c r="K19282" s="184"/>
      <c r="L19282" s="183"/>
    </row>
    <row r="19283">
      <c r="A19283" s="454"/>
      <c r="B19283" s="927"/>
      <c r="C19283" s="580"/>
      <c r="D19283" s="939"/>
      <c r="E19283" s="940"/>
      <c r="F19283" s="941"/>
      <c r="G19283" s="937" t="str">
        <f t="array" ref="G19283">xlookup(F19283,'Internal Staffing Calculator'!E:E,'Internal Staffing Calculator'!C:C,"")</f>
        <v/>
      </c>
      <c r="H19283" s="932" t="str">
        <f t="array" ref="H19283">if(F19283&lt;&gt;"", iferror(index('Internal Staffing Calculator'!B$8:B23500,match(F19283,'Internal Staffing Calculator'!E$8:E23500,0)), "Not In Budget"),"")</f>
        <v/>
      </c>
      <c r="I19283" s="184"/>
      <c r="J19283" s="184"/>
      <c r="K19283" s="184"/>
      <c r="L19283" s="183"/>
    </row>
    <row r="19284">
      <c r="A19284" s="454"/>
      <c r="B19284" s="927"/>
      <c r="C19284" s="580"/>
      <c r="D19284" s="939"/>
      <c r="E19284" s="940"/>
      <c r="F19284" s="941"/>
      <c r="G19284" s="937" t="str">
        <f t="array" ref="G19284">xlookup(F19284,'Internal Staffing Calculator'!E:E,'Internal Staffing Calculator'!C:C,"")</f>
        <v/>
      </c>
      <c r="H19284" s="932" t="str">
        <f t="array" ref="H19284">if(F19284&lt;&gt;"", iferror(index('Internal Staffing Calculator'!B$8:B23500,match(F19284,'Internal Staffing Calculator'!E$8:E23500,0)), "Not In Budget"),"")</f>
        <v/>
      </c>
      <c r="I19284" s="184"/>
      <c r="J19284" s="184"/>
      <c r="K19284" s="184"/>
      <c r="L19284" s="183"/>
    </row>
    <row r="19285">
      <c r="A19285" s="454"/>
      <c r="B19285" s="927"/>
      <c r="C19285" s="580"/>
      <c r="D19285" s="939"/>
      <c r="E19285" s="940"/>
      <c r="F19285" s="941"/>
      <c r="G19285" s="937" t="str">
        <f t="array" ref="G19285">xlookup(F19285,'Internal Staffing Calculator'!E:E,'Internal Staffing Calculator'!C:C,"")</f>
        <v/>
      </c>
      <c r="H19285" s="932" t="str">
        <f t="array" ref="H19285">if(F19285&lt;&gt;"", iferror(index('Internal Staffing Calculator'!B$8:B23500,match(F19285,'Internal Staffing Calculator'!E$8:E23500,0)), "Not In Budget"),"")</f>
        <v/>
      </c>
      <c r="I19285" s="184"/>
      <c r="J19285" s="184"/>
      <c r="K19285" s="184"/>
      <c r="L19285" s="183"/>
    </row>
    <row r="19286">
      <c r="A19286" s="454"/>
      <c r="B19286" s="927"/>
      <c r="C19286" s="580"/>
      <c r="D19286" s="939"/>
      <c r="E19286" s="940"/>
      <c r="F19286" s="941"/>
      <c r="G19286" s="937" t="str">
        <f t="array" ref="G19286">xlookup(F19286,'Internal Staffing Calculator'!E:E,'Internal Staffing Calculator'!C:C,"")</f>
        <v/>
      </c>
      <c r="H19286" s="932" t="str">
        <f t="array" ref="H19286">if(F19286&lt;&gt;"", iferror(index('Internal Staffing Calculator'!B$8:B23500,match(F19286,'Internal Staffing Calculator'!E$8:E23500,0)), "Not In Budget"),"")</f>
        <v/>
      </c>
      <c r="I19286" s="184"/>
      <c r="J19286" s="184"/>
      <c r="K19286" s="184"/>
      <c r="L19286" s="183"/>
    </row>
    <row r="19287">
      <c r="A19287" s="454"/>
      <c r="B19287" s="927"/>
      <c r="C19287" s="580"/>
      <c r="D19287" s="939"/>
      <c r="E19287" s="940"/>
      <c r="F19287" s="941"/>
      <c r="G19287" s="937" t="str">
        <f t="array" ref="G19287">xlookup(F19287,'Internal Staffing Calculator'!E:E,'Internal Staffing Calculator'!C:C,"")</f>
        <v/>
      </c>
      <c r="H19287" s="932" t="str">
        <f t="array" ref="H19287">if(F19287&lt;&gt;"", iferror(index('Internal Staffing Calculator'!B$8:B23500,match(F19287,'Internal Staffing Calculator'!E$8:E23500,0)), "Not In Budget"),"")</f>
        <v/>
      </c>
      <c r="I19287" s="184"/>
      <c r="J19287" s="184"/>
      <c r="K19287" s="184"/>
      <c r="L19287" s="183"/>
    </row>
    <row r="19288">
      <c r="A19288" s="454"/>
      <c r="B19288" s="927"/>
      <c r="C19288" s="580"/>
      <c r="D19288" s="939"/>
      <c r="E19288" s="940"/>
      <c r="F19288" s="941"/>
      <c r="G19288" s="937" t="str">
        <f t="array" ref="G19288">xlookup(F19288,'Internal Staffing Calculator'!E:E,'Internal Staffing Calculator'!C:C,"")</f>
        <v/>
      </c>
      <c r="H19288" s="932" t="str">
        <f t="array" ref="H19288">if(F19288&lt;&gt;"", iferror(index('Internal Staffing Calculator'!B$8:B23500,match(F19288,'Internal Staffing Calculator'!E$8:E23500,0)), "Not In Budget"),"")</f>
        <v/>
      </c>
      <c r="I19288" s="184"/>
      <c r="J19288" s="184"/>
      <c r="K19288" s="184"/>
      <c r="L19288" s="183"/>
    </row>
    <row r="19289">
      <c r="A19289" s="454"/>
      <c r="B19289" s="927"/>
      <c r="C19289" s="580"/>
      <c r="D19289" s="939"/>
      <c r="E19289" s="940"/>
      <c r="F19289" s="941"/>
      <c r="G19289" s="937" t="str">
        <f t="array" ref="G19289">xlookup(F19289,'Internal Staffing Calculator'!E:E,'Internal Staffing Calculator'!C:C,"")</f>
        <v/>
      </c>
      <c r="H19289" s="932" t="str">
        <f t="array" ref="H19289">if(F19289&lt;&gt;"", iferror(index('Internal Staffing Calculator'!B$8:B23500,match(F19289,'Internal Staffing Calculator'!E$8:E23500,0)), "Not In Budget"),"")</f>
        <v/>
      </c>
      <c r="I19289" s="184"/>
      <c r="J19289" s="184"/>
      <c r="K19289" s="184"/>
      <c r="L19289" s="183"/>
    </row>
    <row r="19290">
      <c r="A19290" s="454"/>
      <c r="B19290" s="927"/>
      <c r="C19290" s="580"/>
      <c r="D19290" s="939"/>
      <c r="E19290" s="940"/>
      <c r="F19290" s="941"/>
      <c r="G19290" s="937" t="str">
        <f t="array" ref="G19290">xlookup(F19290,'Internal Staffing Calculator'!E:E,'Internal Staffing Calculator'!C:C,"")</f>
        <v/>
      </c>
      <c r="H19290" s="932" t="str">
        <f t="array" ref="H19290">if(F19290&lt;&gt;"", iferror(index('Internal Staffing Calculator'!B$8:B23500,match(F19290,'Internal Staffing Calculator'!E$8:E23500,0)), "Not In Budget"),"")</f>
        <v/>
      </c>
      <c r="I19290" s="184"/>
      <c r="J19290" s="184"/>
      <c r="K19290" s="184"/>
      <c r="L19290" s="183"/>
    </row>
    <row r="19291">
      <c r="A19291" s="454"/>
      <c r="B19291" s="927"/>
      <c r="C19291" s="580"/>
      <c r="D19291" s="939"/>
      <c r="E19291" s="940"/>
      <c r="F19291" s="941"/>
      <c r="G19291" s="937" t="str">
        <f t="array" ref="G19291">xlookup(F19291,'Internal Staffing Calculator'!E:E,'Internal Staffing Calculator'!C:C,"")</f>
        <v/>
      </c>
      <c r="H19291" s="932" t="str">
        <f t="array" ref="H19291">if(F19291&lt;&gt;"", iferror(index('Internal Staffing Calculator'!B$8:B23500,match(F19291,'Internal Staffing Calculator'!E$8:E23500,0)), "Not In Budget"),"")</f>
        <v/>
      </c>
      <c r="I19291" s="184"/>
      <c r="J19291" s="184"/>
      <c r="K19291" s="184"/>
      <c r="L19291" s="183"/>
    </row>
    <row r="19292">
      <c r="A19292" s="454"/>
      <c r="B19292" s="927"/>
      <c r="C19292" s="580"/>
      <c r="D19292" s="939"/>
      <c r="E19292" s="940"/>
      <c r="F19292" s="941"/>
      <c r="G19292" s="937" t="str">
        <f t="array" ref="G19292">xlookup(F19292,'Internal Staffing Calculator'!E:E,'Internal Staffing Calculator'!C:C,"")</f>
        <v/>
      </c>
      <c r="H19292" s="932" t="str">
        <f t="array" ref="H19292">if(F19292&lt;&gt;"", iferror(index('Internal Staffing Calculator'!B$8:B23500,match(F19292,'Internal Staffing Calculator'!E$8:E23500,0)), "Not In Budget"),"")</f>
        <v/>
      </c>
      <c r="I19292" s="184"/>
      <c r="J19292" s="184"/>
      <c r="K19292" s="184"/>
      <c r="L19292" s="183"/>
    </row>
    <row r="19293">
      <c r="A19293" s="454"/>
      <c r="B19293" s="927"/>
      <c r="C19293" s="580"/>
      <c r="D19293" s="939"/>
      <c r="E19293" s="940"/>
      <c r="F19293" s="941"/>
      <c r="G19293" s="937" t="str">
        <f t="array" ref="G19293">xlookup(F19293,'Internal Staffing Calculator'!E:E,'Internal Staffing Calculator'!C:C,"")</f>
        <v/>
      </c>
      <c r="H19293" s="932" t="str">
        <f t="array" ref="H19293">if(F19293&lt;&gt;"", iferror(index('Internal Staffing Calculator'!B$8:B23500,match(F19293,'Internal Staffing Calculator'!E$8:E23500,0)), "Not In Budget"),"")</f>
        <v/>
      </c>
      <c r="I19293" s="184"/>
      <c r="J19293" s="184"/>
      <c r="K19293" s="184"/>
      <c r="L19293" s="183"/>
    </row>
    <row r="19294">
      <c r="A19294" s="454"/>
      <c r="B19294" s="927"/>
      <c r="C19294" s="580"/>
      <c r="D19294" s="939"/>
      <c r="E19294" s="940"/>
      <c r="F19294" s="941"/>
      <c r="G19294" s="937" t="str">
        <f t="array" ref="G19294">xlookup(F19294,'Internal Staffing Calculator'!E:E,'Internal Staffing Calculator'!C:C,"")</f>
        <v/>
      </c>
      <c r="H19294" s="932" t="str">
        <f t="array" ref="H19294">if(F19294&lt;&gt;"", iferror(index('Internal Staffing Calculator'!B$8:B23500,match(F19294,'Internal Staffing Calculator'!E$8:E23500,0)), "Not In Budget"),"")</f>
        <v/>
      </c>
      <c r="I19294" s="184"/>
      <c r="J19294" s="184"/>
      <c r="K19294" s="184"/>
      <c r="L19294" s="183"/>
    </row>
    <row r="19295">
      <c r="A19295" s="454"/>
      <c r="B19295" s="927"/>
      <c r="C19295" s="580"/>
      <c r="D19295" s="939"/>
      <c r="E19295" s="940"/>
      <c r="F19295" s="941"/>
      <c r="G19295" s="937" t="str">
        <f t="array" ref="G19295">xlookup(F19295,'Internal Staffing Calculator'!E:E,'Internal Staffing Calculator'!C:C,"")</f>
        <v/>
      </c>
      <c r="H19295" s="932" t="str">
        <f t="array" ref="H19295">if(F19295&lt;&gt;"", iferror(index('Internal Staffing Calculator'!B$8:B23500,match(F19295,'Internal Staffing Calculator'!E$8:E23500,0)), "Not In Budget"),"")</f>
        <v/>
      </c>
      <c r="I19295" s="184"/>
      <c r="J19295" s="184"/>
      <c r="K19295" s="184"/>
      <c r="L19295" s="183"/>
    </row>
    <row r="19296">
      <c r="A19296" s="454"/>
      <c r="B19296" s="927"/>
      <c r="C19296" s="580"/>
      <c r="D19296" s="939"/>
      <c r="E19296" s="940"/>
      <c r="F19296" s="941"/>
      <c r="G19296" s="937" t="str">
        <f t="array" ref="G19296">xlookup(F19296,'Internal Staffing Calculator'!E:E,'Internal Staffing Calculator'!C:C,"")</f>
        <v/>
      </c>
      <c r="H19296" s="932" t="str">
        <f t="array" ref="H19296">if(F19296&lt;&gt;"", iferror(index('Internal Staffing Calculator'!B$8:B23500,match(F19296,'Internal Staffing Calculator'!E$8:E23500,0)), "Not In Budget"),"")</f>
        <v/>
      </c>
      <c r="I19296" s="184"/>
      <c r="J19296" s="184"/>
      <c r="K19296" s="184"/>
      <c r="L19296" s="183"/>
    </row>
    <row r="19297">
      <c r="A19297" s="454"/>
      <c r="B19297" s="927"/>
      <c r="C19297" s="580"/>
      <c r="D19297" s="939"/>
      <c r="E19297" s="940"/>
      <c r="F19297" s="941"/>
      <c r="G19297" s="937" t="str">
        <f t="array" ref="G19297">xlookup(F19297,'Internal Staffing Calculator'!E:E,'Internal Staffing Calculator'!C:C,"")</f>
        <v/>
      </c>
      <c r="H19297" s="932" t="str">
        <f t="array" ref="H19297">if(F19297&lt;&gt;"", iferror(index('Internal Staffing Calculator'!B$8:B23500,match(F19297,'Internal Staffing Calculator'!E$8:E23500,0)), "Not In Budget"),"")</f>
        <v/>
      </c>
      <c r="I19297" s="184"/>
      <c r="J19297" s="184"/>
      <c r="K19297" s="184"/>
      <c r="L19297" s="183"/>
    </row>
    <row r="19298">
      <c r="A19298" s="454"/>
      <c r="B19298" s="927"/>
      <c r="C19298" s="580"/>
      <c r="D19298" s="939"/>
      <c r="E19298" s="940"/>
      <c r="F19298" s="941"/>
      <c r="G19298" s="937" t="str">
        <f t="array" ref="G19298">xlookup(F19298,'Internal Staffing Calculator'!E:E,'Internal Staffing Calculator'!C:C,"")</f>
        <v/>
      </c>
      <c r="H19298" s="932" t="str">
        <f t="array" ref="H19298">if(F19298&lt;&gt;"", iferror(index('Internal Staffing Calculator'!B$8:B23500,match(F19298,'Internal Staffing Calculator'!E$8:E23500,0)), "Not In Budget"),"")</f>
        <v/>
      </c>
      <c r="I19298" s="184"/>
      <c r="J19298" s="184"/>
      <c r="K19298" s="184"/>
      <c r="L19298" s="183"/>
    </row>
    <row r="19299">
      <c r="A19299" s="454"/>
      <c r="B19299" s="927"/>
      <c r="C19299" s="580"/>
      <c r="D19299" s="939"/>
      <c r="E19299" s="940"/>
      <c r="F19299" s="941"/>
      <c r="G19299" s="937" t="str">
        <f t="array" ref="G19299">xlookup(F19299,'Internal Staffing Calculator'!E:E,'Internal Staffing Calculator'!C:C,"")</f>
        <v/>
      </c>
      <c r="H19299" s="932" t="str">
        <f t="array" ref="H19299">if(F19299&lt;&gt;"", iferror(index('Internal Staffing Calculator'!B$8:B23500,match(F19299,'Internal Staffing Calculator'!E$8:E23500,0)), "Not In Budget"),"")</f>
        <v/>
      </c>
      <c r="I19299" s="184"/>
      <c r="J19299" s="184"/>
      <c r="K19299" s="184"/>
      <c r="L19299" s="183"/>
    </row>
    <row r="19300">
      <c r="A19300" s="454"/>
      <c r="B19300" s="927"/>
      <c r="C19300" s="580"/>
      <c r="D19300" s="939"/>
      <c r="E19300" s="940"/>
      <c r="F19300" s="941"/>
      <c r="G19300" s="937" t="str">
        <f t="array" ref="G19300">xlookup(F19300,'Internal Staffing Calculator'!E:E,'Internal Staffing Calculator'!C:C,"")</f>
        <v/>
      </c>
      <c r="H19300" s="932" t="str">
        <f t="array" ref="H19300">if(F19300&lt;&gt;"", iferror(index('Internal Staffing Calculator'!B$8:B23500,match(F19300,'Internal Staffing Calculator'!E$8:E23500,0)), "Not In Budget"),"")</f>
        <v/>
      </c>
      <c r="I19300" s="184"/>
      <c r="J19300" s="184"/>
      <c r="K19300" s="184"/>
      <c r="L19300" s="183"/>
    </row>
    <row r="19301">
      <c r="A19301" s="454"/>
      <c r="B19301" s="927"/>
      <c r="C19301" s="580"/>
      <c r="D19301" s="939"/>
      <c r="E19301" s="940"/>
      <c r="F19301" s="941"/>
      <c r="G19301" s="937" t="str">
        <f t="array" ref="G19301">xlookup(F19301,'Internal Staffing Calculator'!E:E,'Internal Staffing Calculator'!C:C,"")</f>
        <v/>
      </c>
      <c r="H19301" s="932" t="str">
        <f t="array" ref="H19301">if(F19301&lt;&gt;"", iferror(index('Internal Staffing Calculator'!B$8:B23500,match(F19301,'Internal Staffing Calculator'!E$8:E23500,0)), "Not In Budget"),"")</f>
        <v/>
      </c>
      <c r="I19301" s="184"/>
      <c r="J19301" s="184"/>
      <c r="K19301" s="184"/>
      <c r="L19301" s="183"/>
    </row>
    <row r="19302">
      <c r="A19302" s="454"/>
      <c r="B19302" s="927"/>
      <c r="C19302" s="580"/>
      <c r="D19302" s="939"/>
      <c r="E19302" s="940"/>
      <c r="F19302" s="941"/>
      <c r="G19302" s="937" t="str">
        <f t="array" ref="G19302">xlookup(F19302,'Internal Staffing Calculator'!E:E,'Internal Staffing Calculator'!C:C,"")</f>
        <v/>
      </c>
      <c r="H19302" s="932" t="str">
        <f t="array" ref="H19302">if(F19302&lt;&gt;"", iferror(index('Internal Staffing Calculator'!B$8:B23500,match(F19302,'Internal Staffing Calculator'!E$8:E23500,0)), "Not In Budget"),"")</f>
        <v/>
      </c>
      <c r="I19302" s="184"/>
      <c r="J19302" s="184"/>
      <c r="K19302" s="184"/>
      <c r="L19302" s="183"/>
    </row>
    <row r="19303">
      <c r="A19303" s="454"/>
      <c r="B19303" s="927"/>
      <c r="C19303" s="580"/>
      <c r="D19303" s="939"/>
      <c r="E19303" s="940"/>
      <c r="F19303" s="941"/>
      <c r="G19303" s="937" t="str">
        <f t="array" ref="G19303">xlookup(F19303,'Internal Staffing Calculator'!E:E,'Internal Staffing Calculator'!C:C,"")</f>
        <v/>
      </c>
      <c r="H19303" s="932" t="str">
        <f t="array" ref="H19303">if(F19303&lt;&gt;"", iferror(index('Internal Staffing Calculator'!B$8:B23500,match(F19303,'Internal Staffing Calculator'!E$8:E23500,0)), "Not In Budget"),"")</f>
        <v/>
      </c>
      <c r="I19303" s="184"/>
      <c r="J19303" s="184"/>
      <c r="K19303" s="184"/>
      <c r="L19303" s="183"/>
    </row>
    <row r="19304">
      <c r="A19304" s="454"/>
      <c r="B19304" s="927"/>
      <c r="C19304" s="580"/>
      <c r="D19304" s="939"/>
      <c r="E19304" s="940"/>
      <c r="F19304" s="941"/>
      <c r="G19304" s="937" t="str">
        <f t="array" ref="G19304">xlookup(F19304,'Internal Staffing Calculator'!E:E,'Internal Staffing Calculator'!C:C,"")</f>
        <v/>
      </c>
      <c r="H19304" s="932" t="str">
        <f t="array" ref="H19304">if(F19304&lt;&gt;"", iferror(index('Internal Staffing Calculator'!B$8:B23500,match(F19304,'Internal Staffing Calculator'!E$8:E23500,0)), "Not In Budget"),"")</f>
        <v/>
      </c>
      <c r="I19304" s="184"/>
      <c r="J19304" s="184"/>
      <c r="K19304" s="184"/>
      <c r="L19304" s="183"/>
    </row>
    <row r="19305">
      <c r="A19305" s="454"/>
      <c r="B19305" s="927"/>
      <c r="C19305" s="580"/>
      <c r="D19305" s="939"/>
      <c r="E19305" s="940"/>
      <c r="F19305" s="941"/>
      <c r="G19305" s="937" t="str">
        <f t="array" ref="G19305">xlookup(F19305,'Internal Staffing Calculator'!E:E,'Internal Staffing Calculator'!C:C,"")</f>
        <v/>
      </c>
      <c r="H19305" s="932" t="str">
        <f t="array" ref="H19305">if(F19305&lt;&gt;"", iferror(index('Internal Staffing Calculator'!B$8:B23500,match(F19305,'Internal Staffing Calculator'!E$8:E23500,0)), "Not In Budget"),"")</f>
        <v/>
      </c>
      <c r="I19305" s="184"/>
      <c r="J19305" s="184"/>
      <c r="K19305" s="184"/>
      <c r="L19305" s="183"/>
    </row>
    <row r="19306">
      <c r="A19306" s="454"/>
      <c r="B19306" s="927"/>
      <c r="C19306" s="580"/>
      <c r="D19306" s="939"/>
      <c r="E19306" s="940"/>
      <c r="F19306" s="941"/>
      <c r="G19306" s="937" t="str">
        <f t="array" ref="G19306">xlookup(F19306,'Internal Staffing Calculator'!E:E,'Internal Staffing Calculator'!C:C,"")</f>
        <v/>
      </c>
      <c r="H19306" s="932" t="str">
        <f t="array" ref="H19306">if(F19306&lt;&gt;"", iferror(index('Internal Staffing Calculator'!B$8:B23500,match(F19306,'Internal Staffing Calculator'!E$8:E23500,0)), "Not In Budget"),"")</f>
        <v/>
      </c>
      <c r="I19306" s="184"/>
      <c r="J19306" s="184"/>
      <c r="K19306" s="184"/>
      <c r="L19306" s="183"/>
    </row>
    <row r="19307">
      <c r="A19307" s="454"/>
      <c r="B19307" s="927"/>
      <c r="C19307" s="580"/>
      <c r="D19307" s="939"/>
      <c r="E19307" s="940"/>
      <c r="F19307" s="941"/>
      <c r="G19307" s="937" t="str">
        <f t="array" ref="G19307">xlookup(F19307,'Internal Staffing Calculator'!E:E,'Internal Staffing Calculator'!C:C,"")</f>
        <v/>
      </c>
      <c r="H19307" s="932" t="str">
        <f t="array" ref="H19307">if(F19307&lt;&gt;"", iferror(index('Internal Staffing Calculator'!B$8:B23500,match(F19307,'Internal Staffing Calculator'!E$8:E23500,0)), "Not In Budget"),"")</f>
        <v/>
      </c>
      <c r="I19307" s="184"/>
      <c r="J19307" s="184"/>
      <c r="K19307" s="184"/>
      <c r="L19307" s="183"/>
    </row>
    <row r="19308">
      <c r="A19308" s="454"/>
      <c r="B19308" s="927"/>
      <c r="C19308" s="580"/>
      <c r="D19308" s="939"/>
      <c r="E19308" s="940"/>
      <c r="F19308" s="941"/>
      <c r="G19308" s="937" t="str">
        <f t="array" ref="G19308">xlookup(F19308,'Internal Staffing Calculator'!E:E,'Internal Staffing Calculator'!C:C,"")</f>
        <v/>
      </c>
      <c r="H19308" s="932" t="str">
        <f t="array" ref="H19308">if(F19308&lt;&gt;"", iferror(index('Internal Staffing Calculator'!B$8:B23500,match(F19308,'Internal Staffing Calculator'!E$8:E23500,0)), "Not In Budget"),"")</f>
        <v/>
      </c>
      <c r="I19308" s="184"/>
      <c r="J19308" s="184"/>
      <c r="K19308" s="184"/>
      <c r="L19308" s="183"/>
    </row>
    <row r="19309">
      <c r="A19309" s="454"/>
      <c r="B19309" s="927"/>
      <c r="C19309" s="580"/>
      <c r="D19309" s="939"/>
      <c r="E19309" s="940"/>
      <c r="F19309" s="941"/>
      <c r="G19309" s="937" t="str">
        <f t="array" ref="G19309">xlookup(F19309,'Internal Staffing Calculator'!E:E,'Internal Staffing Calculator'!C:C,"")</f>
        <v/>
      </c>
      <c r="H19309" s="932" t="str">
        <f t="array" ref="H19309">if(F19309&lt;&gt;"", iferror(index('Internal Staffing Calculator'!B$8:B23500,match(F19309,'Internal Staffing Calculator'!E$8:E23500,0)), "Not In Budget"),"")</f>
        <v/>
      </c>
      <c r="I19309" s="184"/>
      <c r="J19309" s="184"/>
      <c r="K19309" s="184"/>
      <c r="L19309" s="183"/>
    </row>
    <row r="19310">
      <c r="A19310" s="454"/>
      <c r="B19310" s="927"/>
      <c r="C19310" s="580"/>
      <c r="D19310" s="939"/>
      <c r="E19310" s="940"/>
      <c r="F19310" s="941"/>
      <c r="G19310" s="937" t="str">
        <f t="array" ref="G19310">xlookup(F19310,'Internal Staffing Calculator'!E:E,'Internal Staffing Calculator'!C:C,"")</f>
        <v/>
      </c>
      <c r="H19310" s="932" t="str">
        <f t="array" ref="H19310">if(F19310&lt;&gt;"", iferror(index('Internal Staffing Calculator'!B$8:B23500,match(F19310,'Internal Staffing Calculator'!E$8:E23500,0)), "Not In Budget"),"")</f>
        <v/>
      </c>
      <c r="I19310" s="184"/>
      <c r="J19310" s="184"/>
      <c r="K19310" s="184"/>
      <c r="L19310" s="183"/>
    </row>
    <row r="19311">
      <c r="A19311" s="454"/>
      <c r="B19311" s="927"/>
      <c r="C19311" s="580"/>
      <c r="D19311" s="939"/>
      <c r="E19311" s="940"/>
      <c r="F19311" s="941"/>
      <c r="G19311" s="937" t="str">
        <f t="array" ref="G19311">xlookup(F19311,'Internal Staffing Calculator'!E:E,'Internal Staffing Calculator'!C:C,"")</f>
        <v/>
      </c>
      <c r="H19311" s="932" t="str">
        <f t="array" ref="H19311">if(F19311&lt;&gt;"", iferror(index('Internal Staffing Calculator'!B$8:B23500,match(F19311,'Internal Staffing Calculator'!E$8:E23500,0)), "Not In Budget"),"")</f>
        <v/>
      </c>
      <c r="I19311" s="184"/>
      <c r="J19311" s="184"/>
      <c r="K19311" s="184"/>
      <c r="L19311" s="183"/>
    </row>
    <row r="19312">
      <c r="A19312" s="454"/>
      <c r="B19312" s="927"/>
      <c r="C19312" s="580"/>
      <c r="D19312" s="939"/>
      <c r="E19312" s="940"/>
      <c r="F19312" s="941"/>
      <c r="G19312" s="937" t="str">
        <f t="array" ref="G19312">xlookup(F19312,'Internal Staffing Calculator'!E:E,'Internal Staffing Calculator'!C:C,"")</f>
        <v/>
      </c>
      <c r="H19312" s="932" t="str">
        <f t="array" ref="H19312">if(F19312&lt;&gt;"", iferror(index('Internal Staffing Calculator'!B$8:B23500,match(F19312,'Internal Staffing Calculator'!E$8:E23500,0)), "Not In Budget"),"")</f>
        <v/>
      </c>
      <c r="I19312" s="184"/>
      <c r="J19312" s="184"/>
      <c r="K19312" s="184"/>
      <c r="L19312" s="183"/>
    </row>
    <row r="19313">
      <c r="A19313" s="454"/>
      <c r="B19313" s="927"/>
      <c r="C19313" s="580"/>
      <c r="D19313" s="939"/>
      <c r="E19313" s="940"/>
      <c r="F19313" s="941"/>
      <c r="G19313" s="937" t="str">
        <f t="array" ref="G19313">xlookup(F19313,'Internal Staffing Calculator'!E:E,'Internal Staffing Calculator'!C:C,"")</f>
        <v/>
      </c>
      <c r="H19313" s="932" t="str">
        <f t="array" ref="H19313">if(F19313&lt;&gt;"", iferror(index('Internal Staffing Calculator'!B$8:B23500,match(F19313,'Internal Staffing Calculator'!E$8:E23500,0)), "Not In Budget"),"")</f>
        <v/>
      </c>
      <c r="I19313" s="184"/>
      <c r="J19313" s="184"/>
      <c r="K19313" s="184"/>
      <c r="L19313" s="183"/>
    </row>
    <row r="19314">
      <c r="A19314" s="454"/>
      <c r="B19314" s="927"/>
      <c r="C19314" s="580"/>
      <c r="D19314" s="939"/>
      <c r="E19314" s="940"/>
      <c r="F19314" s="941"/>
      <c r="G19314" s="937" t="str">
        <f t="array" ref="G19314">xlookup(F19314,'Internal Staffing Calculator'!E:E,'Internal Staffing Calculator'!C:C,"")</f>
        <v/>
      </c>
      <c r="H19314" s="932" t="str">
        <f t="array" ref="H19314">if(F19314&lt;&gt;"", iferror(index('Internal Staffing Calculator'!B$8:B23500,match(F19314,'Internal Staffing Calculator'!E$8:E23500,0)), "Not In Budget"),"")</f>
        <v/>
      </c>
      <c r="I19314" s="184"/>
      <c r="J19314" s="184"/>
      <c r="K19314" s="184"/>
      <c r="L19314" s="183"/>
    </row>
    <row r="19315">
      <c r="A19315" s="454"/>
      <c r="B19315" s="927"/>
      <c r="C19315" s="580"/>
      <c r="D19315" s="939"/>
      <c r="E19315" s="940"/>
      <c r="F19315" s="941"/>
      <c r="G19315" s="937" t="str">
        <f t="array" ref="G19315">xlookup(F19315,'Internal Staffing Calculator'!E:E,'Internal Staffing Calculator'!C:C,"")</f>
        <v/>
      </c>
      <c r="H19315" s="932" t="str">
        <f t="array" ref="H19315">if(F19315&lt;&gt;"", iferror(index('Internal Staffing Calculator'!B$8:B23500,match(F19315,'Internal Staffing Calculator'!E$8:E23500,0)), "Not In Budget"),"")</f>
        <v/>
      </c>
      <c r="I19315" s="184"/>
      <c r="J19315" s="184"/>
      <c r="K19315" s="184"/>
      <c r="L19315" s="183"/>
    </row>
    <row r="19316">
      <c r="A19316" s="454"/>
      <c r="B19316" s="927"/>
      <c r="C19316" s="580"/>
      <c r="D19316" s="939"/>
      <c r="E19316" s="940"/>
      <c r="F19316" s="941"/>
      <c r="G19316" s="937" t="str">
        <f t="array" ref="G19316">xlookup(F19316,'Internal Staffing Calculator'!E:E,'Internal Staffing Calculator'!C:C,"")</f>
        <v/>
      </c>
      <c r="H19316" s="932" t="str">
        <f t="array" ref="H19316">if(F19316&lt;&gt;"", iferror(index('Internal Staffing Calculator'!B$8:B23500,match(F19316,'Internal Staffing Calculator'!E$8:E23500,0)), "Not In Budget"),"")</f>
        <v/>
      </c>
      <c r="I19316" s="184"/>
      <c r="J19316" s="184"/>
      <c r="K19316" s="184"/>
      <c r="L19316" s="183"/>
    </row>
    <row r="19317">
      <c r="A19317" s="454"/>
      <c r="B19317" s="927"/>
      <c r="C19317" s="580"/>
      <c r="D19317" s="939"/>
      <c r="E19317" s="940"/>
      <c r="F19317" s="941"/>
      <c r="G19317" s="937" t="str">
        <f t="array" ref="G19317">xlookup(F19317,'Internal Staffing Calculator'!E:E,'Internal Staffing Calculator'!C:C,"")</f>
        <v/>
      </c>
      <c r="H19317" s="932" t="str">
        <f t="array" ref="H19317">if(F19317&lt;&gt;"", iferror(index('Internal Staffing Calculator'!B$8:B23500,match(F19317,'Internal Staffing Calculator'!E$8:E23500,0)), "Not In Budget"),"")</f>
        <v/>
      </c>
      <c r="I19317" s="184"/>
      <c r="J19317" s="184"/>
      <c r="K19317" s="184"/>
      <c r="L19317" s="183"/>
    </row>
    <row r="19318">
      <c r="A19318" s="454"/>
      <c r="B19318" s="927"/>
      <c r="C19318" s="580"/>
      <c r="D19318" s="939"/>
      <c r="E19318" s="940"/>
      <c r="F19318" s="941"/>
      <c r="G19318" s="937" t="str">
        <f t="array" ref="G19318">xlookup(F19318,'Internal Staffing Calculator'!E:E,'Internal Staffing Calculator'!C:C,"")</f>
        <v/>
      </c>
      <c r="H19318" s="932" t="str">
        <f t="array" ref="H19318">if(F19318&lt;&gt;"", iferror(index('Internal Staffing Calculator'!B$8:B23500,match(F19318,'Internal Staffing Calculator'!E$8:E23500,0)), "Not In Budget"),"")</f>
        <v/>
      </c>
      <c r="I19318" s="184"/>
      <c r="J19318" s="184"/>
      <c r="K19318" s="184"/>
      <c r="L19318" s="183"/>
    </row>
    <row r="19319">
      <c r="A19319" s="454"/>
      <c r="B19319" s="927"/>
      <c r="C19319" s="580"/>
      <c r="D19319" s="939"/>
      <c r="E19319" s="940"/>
      <c r="F19319" s="941"/>
      <c r="G19319" s="937" t="str">
        <f t="array" ref="G19319">xlookup(F19319,'Internal Staffing Calculator'!E:E,'Internal Staffing Calculator'!C:C,"")</f>
        <v/>
      </c>
      <c r="H19319" s="932" t="str">
        <f t="array" ref="H19319">if(F19319&lt;&gt;"", iferror(index('Internal Staffing Calculator'!B$8:B23500,match(F19319,'Internal Staffing Calculator'!E$8:E23500,0)), "Not In Budget"),"")</f>
        <v/>
      </c>
      <c r="I19319" s="184"/>
      <c r="J19319" s="184"/>
      <c r="K19319" s="184"/>
      <c r="L19319" s="183"/>
    </row>
    <row r="19320">
      <c r="A19320" s="454"/>
      <c r="B19320" s="927"/>
      <c r="C19320" s="580"/>
      <c r="D19320" s="939"/>
      <c r="E19320" s="940"/>
      <c r="F19320" s="941"/>
      <c r="G19320" s="937" t="str">
        <f t="array" ref="G19320">xlookup(F19320,'Internal Staffing Calculator'!E:E,'Internal Staffing Calculator'!C:C,"")</f>
        <v/>
      </c>
      <c r="H19320" s="932" t="str">
        <f t="array" ref="H19320">if(F19320&lt;&gt;"", iferror(index('Internal Staffing Calculator'!B$8:B23500,match(F19320,'Internal Staffing Calculator'!E$8:E23500,0)), "Not In Budget"),"")</f>
        <v/>
      </c>
      <c r="I19320" s="184"/>
      <c r="J19320" s="184"/>
      <c r="K19320" s="184"/>
      <c r="L19320" s="183"/>
    </row>
    <row r="19321">
      <c r="A19321" s="454"/>
      <c r="B19321" s="927"/>
      <c r="C19321" s="580"/>
      <c r="D19321" s="939"/>
      <c r="E19321" s="940"/>
      <c r="F19321" s="941"/>
      <c r="G19321" s="937" t="str">
        <f t="array" ref="G19321">xlookup(F19321,'Internal Staffing Calculator'!E:E,'Internal Staffing Calculator'!C:C,"")</f>
        <v/>
      </c>
      <c r="H19321" s="932" t="str">
        <f t="array" ref="H19321">if(F19321&lt;&gt;"", iferror(index('Internal Staffing Calculator'!B$8:B23500,match(F19321,'Internal Staffing Calculator'!E$8:E23500,0)), "Not In Budget"),"")</f>
        <v/>
      </c>
      <c r="I19321" s="184"/>
      <c r="J19321" s="184"/>
      <c r="K19321" s="184"/>
      <c r="L19321" s="183"/>
    </row>
    <row r="19322">
      <c r="A19322" s="454"/>
      <c r="B19322" s="927"/>
      <c r="C19322" s="580"/>
      <c r="D19322" s="939"/>
      <c r="E19322" s="940"/>
      <c r="F19322" s="941"/>
      <c r="G19322" s="937" t="str">
        <f t="array" ref="G19322">xlookup(F19322,'Internal Staffing Calculator'!E:E,'Internal Staffing Calculator'!C:C,"")</f>
        <v/>
      </c>
      <c r="H19322" s="932" t="str">
        <f t="array" ref="H19322">if(F19322&lt;&gt;"", iferror(index('Internal Staffing Calculator'!B$8:B23500,match(F19322,'Internal Staffing Calculator'!E$8:E23500,0)), "Not In Budget"),"")</f>
        <v/>
      </c>
      <c r="I19322" s="184"/>
      <c r="J19322" s="184"/>
      <c r="K19322" s="184"/>
      <c r="L19322" s="183"/>
    </row>
    <row r="19323">
      <c r="A19323" s="454"/>
      <c r="B19323" s="927"/>
      <c r="C19323" s="580"/>
      <c r="D19323" s="939"/>
      <c r="E19323" s="940"/>
      <c r="F19323" s="941"/>
      <c r="G19323" s="937" t="str">
        <f t="array" ref="G19323">xlookup(F19323,'Internal Staffing Calculator'!E:E,'Internal Staffing Calculator'!C:C,"")</f>
        <v/>
      </c>
      <c r="H19323" s="932" t="str">
        <f t="array" ref="H19323">if(F19323&lt;&gt;"", iferror(index('Internal Staffing Calculator'!B$8:B23500,match(F19323,'Internal Staffing Calculator'!E$8:E23500,0)), "Not In Budget"),"")</f>
        <v/>
      </c>
      <c r="I19323" s="184"/>
      <c r="J19323" s="184"/>
      <c r="K19323" s="184"/>
      <c r="L19323" s="183"/>
    </row>
    <row r="19324">
      <c r="A19324" s="454"/>
      <c r="B19324" s="927"/>
      <c r="C19324" s="580"/>
      <c r="D19324" s="939"/>
      <c r="E19324" s="940"/>
      <c r="F19324" s="941"/>
      <c r="G19324" s="937" t="str">
        <f t="array" ref="G19324">xlookup(F19324,'Internal Staffing Calculator'!E:E,'Internal Staffing Calculator'!C:C,"")</f>
        <v/>
      </c>
      <c r="H19324" s="932" t="str">
        <f t="array" ref="H19324">if(F19324&lt;&gt;"", iferror(index('Internal Staffing Calculator'!B$8:B23500,match(F19324,'Internal Staffing Calculator'!E$8:E23500,0)), "Not In Budget"),"")</f>
        <v/>
      </c>
      <c r="I19324" s="184"/>
      <c r="J19324" s="184"/>
      <c r="K19324" s="184"/>
      <c r="L19324" s="183"/>
    </row>
    <row r="19325">
      <c r="A19325" s="454"/>
      <c r="B19325" s="927"/>
      <c r="C19325" s="580"/>
      <c r="D19325" s="939"/>
      <c r="E19325" s="940"/>
      <c r="F19325" s="941"/>
      <c r="G19325" s="937" t="str">
        <f t="array" ref="G19325">xlookup(F19325,'Internal Staffing Calculator'!E:E,'Internal Staffing Calculator'!C:C,"")</f>
        <v/>
      </c>
      <c r="H19325" s="932" t="str">
        <f t="array" ref="H19325">if(F19325&lt;&gt;"", iferror(index('Internal Staffing Calculator'!B$8:B23500,match(F19325,'Internal Staffing Calculator'!E$8:E23500,0)), "Not In Budget"),"")</f>
        <v/>
      </c>
      <c r="I19325" s="184"/>
      <c r="J19325" s="184"/>
      <c r="K19325" s="184"/>
      <c r="L19325" s="183"/>
    </row>
    <row r="19326">
      <c r="A19326" s="454"/>
      <c r="B19326" s="927"/>
      <c r="C19326" s="580"/>
      <c r="D19326" s="939"/>
      <c r="E19326" s="940"/>
      <c r="F19326" s="941"/>
      <c r="G19326" s="937" t="str">
        <f t="array" ref="G19326">xlookup(F19326,'Internal Staffing Calculator'!E:E,'Internal Staffing Calculator'!C:C,"")</f>
        <v/>
      </c>
      <c r="H19326" s="932" t="str">
        <f t="array" ref="H19326">if(F19326&lt;&gt;"", iferror(index('Internal Staffing Calculator'!B$8:B23500,match(F19326,'Internal Staffing Calculator'!E$8:E23500,0)), "Not In Budget"),"")</f>
        <v/>
      </c>
      <c r="I19326" s="184"/>
      <c r="J19326" s="184"/>
      <c r="K19326" s="184"/>
      <c r="L19326" s="183"/>
    </row>
    <row r="19327">
      <c r="A19327" s="454"/>
      <c r="B19327" s="927"/>
      <c r="C19327" s="580"/>
      <c r="D19327" s="939"/>
      <c r="E19327" s="940"/>
      <c r="F19327" s="941"/>
      <c r="G19327" s="937" t="str">
        <f t="array" ref="G19327">xlookup(F19327,'Internal Staffing Calculator'!E:E,'Internal Staffing Calculator'!C:C,"")</f>
        <v/>
      </c>
      <c r="H19327" s="932" t="str">
        <f t="array" ref="H19327">if(F19327&lt;&gt;"", iferror(index('Internal Staffing Calculator'!B$8:B23500,match(F19327,'Internal Staffing Calculator'!E$8:E23500,0)), "Not In Budget"),"")</f>
        <v/>
      </c>
      <c r="I19327" s="184"/>
      <c r="J19327" s="184"/>
      <c r="K19327" s="184"/>
      <c r="L19327" s="183"/>
    </row>
    <row r="19328">
      <c r="A19328" s="454"/>
      <c r="B19328" s="927"/>
      <c r="C19328" s="580"/>
      <c r="D19328" s="939"/>
      <c r="E19328" s="940"/>
      <c r="F19328" s="941"/>
      <c r="G19328" s="937" t="str">
        <f t="array" ref="G19328">xlookup(F19328,'Internal Staffing Calculator'!E:E,'Internal Staffing Calculator'!C:C,"")</f>
        <v/>
      </c>
      <c r="H19328" s="932" t="str">
        <f t="array" ref="H19328">if(F19328&lt;&gt;"", iferror(index('Internal Staffing Calculator'!B$8:B23500,match(F19328,'Internal Staffing Calculator'!E$8:E23500,0)), "Not In Budget"),"")</f>
        <v/>
      </c>
      <c r="I19328" s="184"/>
      <c r="J19328" s="184"/>
      <c r="K19328" s="184"/>
      <c r="L19328" s="183"/>
    </row>
    <row r="19329">
      <c r="A19329" s="454"/>
      <c r="B19329" s="927"/>
      <c r="C19329" s="580"/>
      <c r="D19329" s="939"/>
      <c r="E19329" s="940"/>
      <c r="F19329" s="941"/>
      <c r="G19329" s="937" t="str">
        <f t="array" ref="G19329">xlookup(F19329,'Internal Staffing Calculator'!E:E,'Internal Staffing Calculator'!C:C,"")</f>
        <v/>
      </c>
      <c r="H19329" s="932" t="str">
        <f t="array" ref="H19329">if(F19329&lt;&gt;"", iferror(index('Internal Staffing Calculator'!B$8:B23500,match(F19329,'Internal Staffing Calculator'!E$8:E23500,0)), "Not In Budget"),"")</f>
        <v/>
      </c>
      <c r="I19329" s="184"/>
      <c r="J19329" s="184"/>
      <c r="K19329" s="184"/>
      <c r="L19329" s="183"/>
    </row>
    <row r="19330">
      <c r="A19330" s="454"/>
      <c r="B19330" s="927"/>
      <c r="C19330" s="580"/>
      <c r="D19330" s="939"/>
      <c r="E19330" s="940"/>
      <c r="F19330" s="941"/>
      <c r="G19330" s="937" t="str">
        <f t="array" ref="G19330">xlookup(F19330,'Internal Staffing Calculator'!E:E,'Internal Staffing Calculator'!C:C,"")</f>
        <v/>
      </c>
      <c r="H19330" s="932" t="str">
        <f t="array" ref="H19330">if(F19330&lt;&gt;"", iferror(index('Internal Staffing Calculator'!B$8:B23500,match(F19330,'Internal Staffing Calculator'!E$8:E23500,0)), "Not In Budget"),"")</f>
        <v/>
      </c>
      <c r="I19330" s="184"/>
      <c r="J19330" s="184"/>
      <c r="K19330" s="184"/>
      <c r="L19330" s="183"/>
    </row>
    <row r="19331">
      <c r="A19331" s="454"/>
      <c r="B19331" s="927"/>
      <c r="C19331" s="580"/>
      <c r="D19331" s="939"/>
      <c r="E19331" s="940"/>
      <c r="F19331" s="941"/>
      <c r="G19331" s="937" t="str">
        <f t="array" ref="G19331">xlookup(F19331,'Internal Staffing Calculator'!E:E,'Internal Staffing Calculator'!C:C,"")</f>
        <v/>
      </c>
      <c r="H19331" s="932" t="str">
        <f t="array" ref="H19331">if(F19331&lt;&gt;"", iferror(index('Internal Staffing Calculator'!B$8:B23500,match(F19331,'Internal Staffing Calculator'!E$8:E23500,0)), "Not In Budget"),"")</f>
        <v/>
      </c>
      <c r="I19331" s="184"/>
      <c r="J19331" s="184"/>
      <c r="K19331" s="184"/>
      <c r="L19331" s="183"/>
    </row>
    <row r="19332">
      <c r="A19332" s="454"/>
      <c r="B19332" s="927"/>
      <c r="C19332" s="580"/>
      <c r="D19332" s="939"/>
      <c r="E19332" s="940"/>
      <c r="F19332" s="941"/>
      <c r="G19332" s="937" t="str">
        <f t="array" ref="G19332">xlookup(F19332,'Internal Staffing Calculator'!E:E,'Internal Staffing Calculator'!C:C,"")</f>
        <v/>
      </c>
      <c r="H19332" s="932" t="str">
        <f t="array" ref="H19332">if(F19332&lt;&gt;"", iferror(index('Internal Staffing Calculator'!B$8:B23500,match(F19332,'Internal Staffing Calculator'!E$8:E23500,0)), "Not In Budget"),"")</f>
        <v/>
      </c>
      <c r="I19332" s="184"/>
      <c r="J19332" s="184"/>
      <c r="K19332" s="184"/>
      <c r="L19332" s="183"/>
    </row>
    <row r="19333">
      <c r="A19333" s="454"/>
      <c r="B19333" s="927"/>
      <c r="C19333" s="580"/>
      <c r="D19333" s="939"/>
      <c r="E19333" s="940"/>
      <c r="F19333" s="941"/>
      <c r="G19333" s="937" t="str">
        <f t="array" ref="G19333">xlookup(F19333,'Internal Staffing Calculator'!E:E,'Internal Staffing Calculator'!C:C,"")</f>
        <v/>
      </c>
      <c r="H19333" s="932" t="str">
        <f t="array" ref="H19333">if(F19333&lt;&gt;"", iferror(index('Internal Staffing Calculator'!B$8:B23500,match(F19333,'Internal Staffing Calculator'!E$8:E23500,0)), "Not In Budget"),"")</f>
        <v/>
      </c>
      <c r="I19333" s="184"/>
      <c r="J19333" s="184"/>
      <c r="K19333" s="184"/>
      <c r="L19333" s="183"/>
    </row>
    <row r="19334">
      <c r="A19334" s="454"/>
      <c r="B19334" s="927"/>
      <c r="C19334" s="580"/>
      <c r="D19334" s="939"/>
      <c r="E19334" s="940"/>
      <c r="F19334" s="941"/>
      <c r="G19334" s="937" t="str">
        <f t="array" ref="G19334">xlookup(F19334,'Internal Staffing Calculator'!E:E,'Internal Staffing Calculator'!C:C,"")</f>
        <v/>
      </c>
      <c r="H19334" s="932" t="str">
        <f t="array" ref="H19334">if(F19334&lt;&gt;"", iferror(index('Internal Staffing Calculator'!B$8:B23500,match(F19334,'Internal Staffing Calculator'!E$8:E23500,0)), "Not In Budget"),"")</f>
        <v/>
      </c>
      <c r="I19334" s="184"/>
      <c r="J19334" s="184"/>
      <c r="K19334" s="184"/>
      <c r="L19334" s="183"/>
    </row>
    <row r="19335">
      <c r="A19335" s="454"/>
      <c r="B19335" s="927"/>
      <c r="C19335" s="580"/>
      <c r="D19335" s="939"/>
      <c r="E19335" s="940"/>
      <c r="F19335" s="941"/>
      <c r="G19335" s="937" t="str">
        <f t="array" ref="G19335">xlookup(F19335,'Internal Staffing Calculator'!E:E,'Internal Staffing Calculator'!C:C,"")</f>
        <v/>
      </c>
      <c r="H19335" s="932" t="str">
        <f t="array" ref="H19335">if(F19335&lt;&gt;"", iferror(index('Internal Staffing Calculator'!B$8:B23500,match(F19335,'Internal Staffing Calculator'!E$8:E23500,0)), "Not In Budget"),"")</f>
        <v/>
      </c>
      <c r="I19335" s="184"/>
      <c r="J19335" s="184"/>
      <c r="K19335" s="184"/>
      <c r="L19335" s="183"/>
    </row>
    <row r="19336">
      <c r="A19336" s="454"/>
      <c r="B19336" s="927"/>
      <c r="C19336" s="580"/>
      <c r="D19336" s="939"/>
      <c r="E19336" s="940"/>
      <c r="F19336" s="941"/>
      <c r="G19336" s="937" t="str">
        <f t="array" ref="G19336">xlookup(F19336,'Internal Staffing Calculator'!E:E,'Internal Staffing Calculator'!C:C,"")</f>
        <v/>
      </c>
      <c r="H19336" s="932" t="str">
        <f t="array" ref="H19336">if(F19336&lt;&gt;"", iferror(index('Internal Staffing Calculator'!B$8:B23500,match(F19336,'Internal Staffing Calculator'!E$8:E23500,0)), "Not In Budget"),"")</f>
        <v/>
      </c>
      <c r="I19336" s="184"/>
      <c r="J19336" s="184"/>
      <c r="K19336" s="184"/>
      <c r="L19336" s="183"/>
    </row>
    <row r="19337">
      <c r="A19337" s="454"/>
      <c r="B19337" s="927"/>
      <c r="C19337" s="580"/>
      <c r="D19337" s="939"/>
      <c r="E19337" s="940"/>
      <c r="F19337" s="941"/>
      <c r="G19337" s="937" t="str">
        <f t="array" ref="G19337">xlookup(F19337,'Internal Staffing Calculator'!E:E,'Internal Staffing Calculator'!C:C,"")</f>
        <v/>
      </c>
      <c r="H19337" s="932" t="str">
        <f t="array" ref="H19337">if(F19337&lt;&gt;"", iferror(index('Internal Staffing Calculator'!B$8:B23500,match(F19337,'Internal Staffing Calculator'!E$8:E23500,0)), "Not In Budget"),"")</f>
        <v/>
      </c>
      <c r="I19337" s="184"/>
      <c r="J19337" s="184"/>
      <c r="K19337" s="184"/>
      <c r="L19337" s="183"/>
    </row>
    <row r="19338">
      <c r="A19338" s="454"/>
      <c r="B19338" s="927"/>
      <c r="C19338" s="580"/>
      <c r="D19338" s="939"/>
      <c r="E19338" s="940"/>
      <c r="F19338" s="941"/>
      <c r="G19338" s="937" t="str">
        <f t="array" ref="G19338">xlookup(F19338,'Internal Staffing Calculator'!E:E,'Internal Staffing Calculator'!C:C,"")</f>
        <v/>
      </c>
      <c r="H19338" s="932" t="str">
        <f t="array" ref="H19338">if(F19338&lt;&gt;"", iferror(index('Internal Staffing Calculator'!B$8:B23500,match(F19338,'Internal Staffing Calculator'!E$8:E23500,0)), "Not In Budget"),"")</f>
        <v/>
      </c>
      <c r="I19338" s="184"/>
      <c r="J19338" s="184"/>
      <c r="K19338" s="184"/>
      <c r="L19338" s="183"/>
    </row>
    <row r="19339">
      <c r="A19339" s="454"/>
      <c r="B19339" s="927"/>
      <c r="C19339" s="580"/>
      <c r="D19339" s="939"/>
      <c r="E19339" s="940"/>
      <c r="F19339" s="941"/>
      <c r="G19339" s="937" t="str">
        <f t="array" ref="G19339">xlookup(F19339,'Internal Staffing Calculator'!E:E,'Internal Staffing Calculator'!C:C,"")</f>
        <v/>
      </c>
      <c r="H19339" s="932" t="str">
        <f t="array" ref="H19339">if(F19339&lt;&gt;"", iferror(index('Internal Staffing Calculator'!B$8:B23500,match(F19339,'Internal Staffing Calculator'!E$8:E23500,0)), "Not In Budget"),"")</f>
        <v/>
      </c>
      <c r="I19339" s="184"/>
      <c r="J19339" s="184"/>
      <c r="K19339" s="184"/>
      <c r="L19339" s="183"/>
    </row>
    <row r="19340">
      <c r="A19340" s="454"/>
      <c r="B19340" s="927"/>
      <c r="C19340" s="580"/>
      <c r="D19340" s="939"/>
      <c r="E19340" s="940"/>
      <c r="F19340" s="941"/>
      <c r="G19340" s="937" t="str">
        <f t="array" ref="G19340">xlookup(F19340,'Internal Staffing Calculator'!E:E,'Internal Staffing Calculator'!C:C,"")</f>
        <v/>
      </c>
      <c r="H19340" s="932" t="str">
        <f t="array" ref="H19340">if(F19340&lt;&gt;"", iferror(index('Internal Staffing Calculator'!B$8:B23500,match(F19340,'Internal Staffing Calculator'!E$8:E23500,0)), "Not In Budget"),"")</f>
        <v/>
      </c>
      <c r="I19340" s="184"/>
      <c r="J19340" s="184"/>
      <c r="K19340" s="184"/>
      <c r="L19340" s="183"/>
    </row>
    <row r="19341">
      <c r="A19341" s="454"/>
      <c r="B19341" s="927"/>
      <c r="C19341" s="580"/>
      <c r="D19341" s="939"/>
      <c r="E19341" s="940"/>
      <c r="F19341" s="941"/>
      <c r="G19341" s="937" t="str">
        <f t="array" ref="G19341">xlookup(F19341,'Internal Staffing Calculator'!E:E,'Internal Staffing Calculator'!C:C,"")</f>
        <v/>
      </c>
      <c r="H19341" s="932" t="str">
        <f t="array" ref="H19341">if(F19341&lt;&gt;"", iferror(index('Internal Staffing Calculator'!B$8:B23500,match(F19341,'Internal Staffing Calculator'!E$8:E23500,0)), "Not In Budget"),"")</f>
        <v/>
      </c>
      <c r="I19341" s="184"/>
      <c r="J19341" s="184"/>
      <c r="K19341" s="184"/>
      <c r="L19341" s="183"/>
    </row>
    <row r="19342">
      <c r="A19342" s="454"/>
      <c r="B19342" s="927"/>
      <c r="C19342" s="580"/>
      <c r="D19342" s="939"/>
      <c r="E19342" s="940"/>
      <c r="F19342" s="941"/>
      <c r="G19342" s="937" t="str">
        <f t="array" ref="G19342">xlookup(F19342,'Internal Staffing Calculator'!E:E,'Internal Staffing Calculator'!C:C,"")</f>
        <v/>
      </c>
      <c r="H19342" s="932" t="str">
        <f t="array" ref="H19342">if(F19342&lt;&gt;"", iferror(index('Internal Staffing Calculator'!B$8:B23500,match(F19342,'Internal Staffing Calculator'!E$8:E23500,0)), "Not In Budget"),"")</f>
        <v/>
      </c>
      <c r="I19342" s="184"/>
      <c r="J19342" s="184"/>
      <c r="K19342" s="184"/>
      <c r="L19342" s="183"/>
    </row>
    <row r="19343">
      <c r="A19343" s="454"/>
      <c r="B19343" s="927"/>
      <c r="C19343" s="580"/>
      <c r="D19343" s="939"/>
      <c r="E19343" s="940"/>
      <c r="F19343" s="941"/>
      <c r="G19343" s="937" t="str">
        <f t="array" ref="G19343">xlookup(F19343,'Internal Staffing Calculator'!E:E,'Internal Staffing Calculator'!C:C,"")</f>
        <v/>
      </c>
      <c r="H19343" s="932" t="str">
        <f t="array" ref="H19343">if(F19343&lt;&gt;"", iferror(index('Internal Staffing Calculator'!B$8:B23500,match(F19343,'Internal Staffing Calculator'!E$8:E23500,0)), "Not In Budget"),"")</f>
        <v/>
      </c>
      <c r="I19343" s="184"/>
      <c r="J19343" s="184"/>
      <c r="K19343" s="184"/>
      <c r="L19343" s="183"/>
    </row>
    <row r="19344">
      <c r="A19344" s="454"/>
      <c r="B19344" s="927"/>
      <c r="C19344" s="580"/>
      <c r="D19344" s="939"/>
      <c r="E19344" s="940"/>
      <c r="F19344" s="941"/>
      <c r="G19344" s="937" t="str">
        <f t="array" ref="G19344">xlookup(F19344,'Internal Staffing Calculator'!E:E,'Internal Staffing Calculator'!C:C,"")</f>
        <v/>
      </c>
      <c r="H19344" s="932" t="str">
        <f t="array" ref="H19344">if(F19344&lt;&gt;"", iferror(index('Internal Staffing Calculator'!B$8:B23500,match(F19344,'Internal Staffing Calculator'!E$8:E23500,0)), "Not In Budget"),"")</f>
        <v/>
      </c>
      <c r="I19344" s="184"/>
      <c r="J19344" s="184"/>
      <c r="K19344" s="184"/>
      <c r="L19344" s="183"/>
    </row>
    <row r="19345">
      <c r="A19345" s="454"/>
      <c r="B19345" s="927"/>
      <c r="C19345" s="580"/>
      <c r="D19345" s="939"/>
      <c r="E19345" s="940"/>
      <c r="F19345" s="941"/>
      <c r="G19345" s="937" t="str">
        <f t="array" ref="G19345">xlookup(F19345,'Internal Staffing Calculator'!E:E,'Internal Staffing Calculator'!C:C,"")</f>
        <v/>
      </c>
      <c r="H19345" s="932" t="str">
        <f t="array" ref="H19345">if(F19345&lt;&gt;"", iferror(index('Internal Staffing Calculator'!B$8:B23500,match(F19345,'Internal Staffing Calculator'!E$8:E23500,0)), "Not In Budget"),"")</f>
        <v/>
      </c>
      <c r="I19345" s="184"/>
      <c r="J19345" s="184"/>
      <c r="K19345" s="184"/>
      <c r="L19345" s="183"/>
    </row>
    <row r="19346">
      <c r="A19346" s="454"/>
      <c r="B19346" s="927"/>
      <c r="C19346" s="580"/>
      <c r="D19346" s="939"/>
      <c r="E19346" s="940"/>
      <c r="F19346" s="941"/>
      <c r="G19346" s="937" t="str">
        <f t="array" ref="G19346">xlookup(F19346,'Internal Staffing Calculator'!E:E,'Internal Staffing Calculator'!C:C,"")</f>
        <v/>
      </c>
      <c r="H19346" s="932" t="str">
        <f t="array" ref="H19346">if(F19346&lt;&gt;"", iferror(index('Internal Staffing Calculator'!B$8:B23500,match(F19346,'Internal Staffing Calculator'!E$8:E23500,0)), "Not In Budget"),"")</f>
        <v/>
      </c>
      <c r="I19346" s="184"/>
      <c r="J19346" s="184"/>
      <c r="K19346" s="184"/>
      <c r="L19346" s="183"/>
    </row>
    <row r="19347">
      <c r="A19347" s="454"/>
      <c r="B19347" s="927"/>
      <c r="C19347" s="580"/>
      <c r="D19347" s="939"/>
      <c r="E19347" s="940"/>
      <c r="F19347" s="941"/>
      <c r="G19347" s="937" t="str">
        <f t="array" ref="G19347">xlookup(F19347,'Internal Staffing Calculator'!E:E,'Internal Staffing Calculator'!C:C,"")</f>
        <v/>
      </c>
      <c r="H19347" s="932" t="str">
        <f t="array" ref="H19347">if(F19347&lt;&gt;"", iferror(index('Internal Staffing Calculator'!B$8:B23500,match(F19347,'Internal Staffing Calculator'!E$8:E23500,0)), "Not In Budget"),"")</f>
        <v/>
      </c>
      <c r="I19347" s="184"/>
      <c r="J19347" s="184"/>
      <c r="K19347" s="184"/>
      <c r="L19347" s="183"/>
    </row>
    <row r="19348">
      <c r="A19348" s="454"/>
      <c r="B19348" s="927"/>
      <c r="C19348" s="580"/>
      <c r="D19348" s="939"/>
      <c r="E19348" s="940"/>
      <c r="F19348" s="941"/>
      <c r="G19348" s="937" t="str">
        <f t="array" ref="G19348">xlookup(F19348,'Internal Staffing Calculator'!E:E,'Internal Staffing Calculator'!C:C,"")</f>
        <v/>
      </c>
      <c r="H19348" s="932" t="str">
        <f t="array" ref="H19348">if(F19348&lt;&gt;"", iferror(index('Internal Staffing Calculator'!B$8:B23500,match(F19348,'Internal Staffing Calculator'!E$8:E23500,0)), "Not In Budget"),"")</f>
        <v/>
      </c>
      <c r="I19348" s="184"/>
      <c r="J19348" s="184"/>
      <c r="K19348" s="184"/>
      <c r="L19348" s="183"/>
    </row>
    <row r="19349">
      <c r="A19349" s="454"/>
      <c r="B19349" s="927"/>
      <c r="C19349" s="580"/>
      <c r="D19349" s="939"/>
      <c r="E19349" s="940"/>
      <c r="F19349" s="941"/>
      <c r="G19349" s="937" t="str">
        <f t="array" ref="G19349">xlookup(F19349,'Internal Staffing Calculator'!E:E,'Internal Staffing Calculator'!C:C,"")</f>
        <v/>
      </c>
      <c r="H19349" s="932" t="str">
        <f t="array" ref="H19349">if(F19349&lt;&gt;"", iferror(index('Internal Staffing Calculator'!B$8:B23500,match(F19349,'Internal Staffing Calculator'!E$8:E23500,0)), "Not In Budget"),"")</f>
        <v/>
      </c>
      <c r="I19349" s="184"/>
      <c r="J19349" s="184"/>
      <c r="K19349" s="184"/>
      <c r="L19349" s="183"/>
    </row>
    <row r="19350">
      <c r="A19350" s="454"/>
      <c r="B19350" s="927"/>
      <c r="C19350" s="580"/>
      <c r="D19350" s="939"/>
      <c r="E19350" s="940"/>
      <c r="F19350" s="941"/>
      <c r="G19350" s="937" t="str">
        <f t="array" ref="G19350">xlookup(F19350,'Internal Staffing Calculator'!E:E,'Internal Staffing Calculator'!C:C,"")</f>
        <v/>
      </c>
      <c r="H19350" s="932" t="str">
        <f t="array" ref="H19350">if(F19350&lt;&gt;"", iferror(index('Internal Staffing Calculator'!B$8:B23500,match(F19350,'Internal Staffing Calculator'!E$8:E23500,0)), "Not In Budget"),"")</f>
        <v/>
      </c>
      <c r="I19350" s="184"/>
      <c r="J19350" s="184"/>
      <c r="K19350" s="184"/>
      <c r="L19350" s="183"/>
    </row>
    <row r="19351">
      <c r="A19351" s="454"/>
      <c r="B19351" s="927"/>
      <c r="C19351" s="580"/>
      <c r="D19351" s="939"/>
      <c r="E19351" s="940"/>
      <c r="F19351" s="941"/>
      <c r="G19351" s="937" t="str">
        <f t="array" ref="G19351">xlookup(F19351,'Internal Staffing Calculator'!E:E,'Internal Staffing Calculator'!C:C,"")</f>
        <v/>
      </c>
      <c r="H19351" s="932" t="str">
        <f t="array" ref="H19351">if(F19351&lt;&gt;"", iferror(index('Internal Staffing Calculator'!B$8:B23500,match(F19351,'Internal Staffing Calculator'!E$8:E23500,0)), "Not In Budget"),"")</f>
        <v/>
      </c>
      <c r="I19351" s="184"/>
      <c r="J19351" s="184"/>
      <c r="K19351" s="184"/>
      <c r="L19351" s="183"/>
    </row>
    <row r="19352">
      <c r="A19352" s="454"/>
      <c r="B19352" s="927"/>
      <c r="C19352" s="580"/>
      <c r="D19352" s="939"/>
      <c r="E19352" s="940"/>
      <c r="F19352" s="941"/>
      <c r="G19352" s="937" t="str">
        <f t="array" ref="G19352">xlookup(F19352,'Internal Staffing Calculator'!E:E,'Internal Staffing Calculator'!C:C,"")</f>
        <v/>
      </c>
      <c r="H19352" s="932" t="str">
        <f t="array" ref="H19352">if(F19352&lt;&gt;"", iferror(index('Internal Staffing Calculator'!B$8:B23500,match(F19352,'Internal Staffing Calculator'!E$8:E23500,0)), "Not In Budget"),"")</f>
        <v/>
      </c>
      <c r="I19352" s="184"/>
      <c r="J19352" s="184"/>
      <c r="K19352" s="184"/>
      <c r="L19352" s="183"/>
    </row>
    <row r="19353">
      <c r="A19353" s="454"/>
      <c r="B19353" s="927"/>
      <c r="C19353" s="580"/>
      <c r="D19353" s="939"/>
      <c r="E19353" s="940"/>
      <c r="F19353" s="941"/>
      <c r="G19353" s="937" t="str">
        <f t="array" ref="G19353">xlookup(F19353,'Internal Staffing Calculator'!E:E,'Internal Staffing Calculator'!C:C,"")</f>
        <v/>
      </c>
      <c r="H19353" s="932" t="str">
        <f t="array" ref="H19353">if(F19353&lt;&gt;"", iferror(index('Internal Staffing Calculator'!B$8:B23500,match(F19353,'Internal Staffing Calculator'!E$8:E23500,0)), "Not In Budget"),"")</f>
        <v/>
      </c>
      <c r="I19353" s="184"/>
      <c r="J19353" s="184"/>
      <c r="K19353" s="184"/>
      <c r="L19353" s="183"/>
    </row>
    <row r="19354">
      <c r="A19354" s="454"/>
      <c r="B19354" s="927"/>
      <c r="C19354" s="580"/>
      <c r="D19354" s="939"/>
      <c r="E19354" s="940"/>
      <c r="F19354" s="941"/>
      <c r="G19354" s="937" t="str">
        <f t="array" ref="G19354">xlookup(F19354,'Internal Staffing Calculator'!E:E,'Internal Staffing Calculator'!C:C,"")</f>
        <v/>
      </c>
      <c r="H19354" s="932" t="str">
        <f t="array" ref="H19354">if(F19354&lt;&gt;"", iferror(index('Internal Staffing Calculator'!B$8:B23500,match(F19354,'Internal Staffing Calculator'!E$8:E23500,0)), "Not In Budget"),"")</f>
        <v/>
      </c>
      <c r="I19354" s="184"/>
      <c r="J19354" s="184"/>
      <c r="K19354" s="184"/>
      <c r="L19354" s="183"/>
    </row>
    <row r="19355">
      <c r="A19355" s="454"/>
      <c r="B19355" s="927"/>
      <c r="C19355" s="580"/>
      <c r="D19355" s="939"/>
      <c r="E19355" s="940"/>
      <c r="F19355" s="941"/>
      <c r="G19355" s="937" t="str">
        <f t="array" ref="G19355">xlookup(F19355,'Internal Staffing Calculator'!E:E,'Internal Staffing Calculator'!C:C,"")</f>
        <v/>
      </c>
      <c r="H19355" s="932" t="str">
        <f t="array" ref="H19355">if(F19355&lt;&gt;"", iferror(index('Internal Staffing Calculator'!B$8:B23500,match(F19355,'Internal Staffing Calculator'!E$8:E23500,0)), "Not In Budget"),"")</f>
        <v/>
      </c>
      <c r="I19355" s="184"/>
      <c r="J19355" s="184"/>
      <c r="K19355" s="184"/>
      <c r="L19355" s="183"/>
    </row>
    <row r="19356">
      <c r="A19356" s="454"/>
      <c r="B19356" s="927"/>
      <c r="C19356" s="580"/>
      <c r="D19356" s="939"/>
      <c r="E19356" s="940"/>
      <c r="F19356" s="941"/>
      <c r="G19356" s="937" t="str">
        <f t="array" ref="G19356">xlookup(F19356,'Internal Staffing Calculator'!E:E,'Internal Staffing Calculator'!C:C,"")</f>
        <v/>
      </c>
      <c r="H19356" s="932" t="str">
        <f t="array" ref="H19356">if(F19356&lt;&gt;"", iferror(index('Internal Staffing Calculator'!B$8:B23500,match(F19356,'Internal Staffing Calculator'!E$8:E23500,0)), "Not In Budget"),"")</f>
        <v/>
      </c>
      <c r="I19356" s="184"/>
      <c r="J19356" s="184"/>
      <c r="K19356" s="184"/>
      <c r="L19356" s="183"/>
    </row>
    <row r="19357">
      <c r="A19357" s="454"/>
      <c r="B19357" s="927"/>
      <c r="C19357" s="580"/>
      <c r="D19357" s="939"/>
      <c r="E19357" s="940"/>
      <c r="F19357" s="941"/>
      <c r="G19357" s="937" t="str">
        <f t="array" ref="G19357">xlookup(F19357,'Internal Staffing Calculator'!E:E,'Internal Staffing Calculator'!C:C,"")</f>
        <v/>
      </c>
      <c r="H19357" s="932" t="str">
        <f t="array" ref="H19357">if(F19357&lt;&gt;"", iferror(index('Internal Staffing Calculator'!B$8:B23500,match(F19357,'Internal Staffing Calculator'!E$8:E23500,0)), "Not In Budget"),"")</f>
        <v/>
      </c>
      <c r="I19357" s="184"/>
      <c r="J19357" s="184"/>
      <c r="K19357" s="184"/>
      <c r="L19357" s="183"/>
    </row>
    <row r="19358">
      <c r="A19358" s="454"/>
      <c r="B19358" s="927"/>
      <c r="C19358" s="580"/>
      <c r="D19358" s="939"/>
      <c r="E19358" s="940"/>
      <c r="F19358" s="941"/>
      <c r="G19358" s="937" t="str">
        <f t="array" ref="G19358">xlookup(F19358,'Internal Staffing Calculator'!E:E,'Internal Staffing Calculator'!C:C,"")</f>
        <v/>
      </c>
      <c r="H19358" s="932" t="str">
        <f t="array" ref="H19358">if(F19358&lt;&gt;"", iferror(index('Internal Staffing Calculator'!B$8:B23500,match(F19358,'Internal Staffing Calculator'!E$8:E23500,0)), "Not In Budget"),"")</f>
        <v/>
      </c>
      <c r="I19358" s="184"/>
      <c r="J19358" s="184"/>
      <c r="K19358" s="184"/>
      <c r="L19358" s="183"/>
    </row>
    <row r="19359">
      <c r="A19359" s="454"/>
      <c r="B19359" s="927"/>
      <c r="C19359" s="580"/>
      <c r="D19359" s="939"/>
      <c r="E19359" s="940"/>
      <c r="F19359" s="941"/>
      <c r="G19359" s="937" t="str">
        <f t="array" ref="G19359">xlookup(F19359,'Internal Staffing Calculator'!E:E,'Internal Staffing Calculator'!C:C,"")</f>
        <v/>
      </c>
      <c r="H19359" s="932" t="str">
        <f t="array" ref="H19359">if(F19359&lt;&gt;"", iferror(index('Internal Staffing Calculator'!B$8:B23500,match(F19359,'Internal Staffing Calculator'!E$8:E23500,0)), "Not In Budget"),"")</f>
        <v/>
      </c>
      <c r="I19359" s="184"/>
      <c r="J19359" s="184"/>
      <c r="K19359" s="184"/>
      <c r="L19359" s="183"/>
    </row>
    <row r="19360">
      <c r="A19360" s="454"/>
      <c r="B19360" s="927"/>
      <c r="C19360" s="580"/>
      <c r="D19360" s="939"/>
      <c r="E19360" s="940"/>
      <c r="F19360" s="941"/>
      <c r="G19360" s="937" t="str">
        <f t="array" ref="G19360">xlookup(F19360,'Internal Staffing Calculator'!E:E,'Internal Staffing Calculator'!C:C,"")</f>
        <v/>
      </c>
      <c r="H19360" s="932" t="str">
        <f t="array" ref="H19360">if(F19360&lt;&gt;"", iferror(index('Internal Staffing Calculator'!B$8:B23500,match(F19360,'Internal Staffing Calculator'!E$8:E23500,0)), "Not In Budget"),"")</f>
        <v/>
      </c>
      <c r="I19360" s="184"/>
      <c r="J19360" s="184"/>
      <c r="K19360" s="184"/>
      <c r="L19360" s="183"/>
    </row>
    <row r="19361">
      <c r="A19361" s="454"/>
      <c r="B19361" s="927"/>
      <c r="C19361" s="580"/>
      <c r="D19361" s="939"/>
      <c r="E19361" s="940"/>
      <c r="F19361" s="941"/>
      <c r="G19361" s="937" t="str">
        <f t="array" ref="G19361">xlookup(F19361,'Internal Staffing Calculator'!E:E,'Internal Staffing Calculator'!C:C,"")</f>
        <v/>
      </c>
      <c r="H19361" s="932" t="str">
        <f t="array" ref="H19361">if(F19361&lt;&gt;"", iferror(index('Internal Staffing Calculator'!B$8:B23500,match(F19361,'Internal Staffing Calculator'!E$8:E23500,0)), "Not In Budget"),"")</f>
        <v/>
      </c>
      <c r="I19361" s="184"/>
      <c r="J19361" s="184"/>
      <c r="K19361" s="184"/>
      <c r="L19361" s="183"/>
    </row>
    <row r="19362">
      <c r="A19362" s="454"/>
      <c r="B19362" s="927"/>
      <c r="C19362" s="580"/>
      <c r="D19362" s="939"/>
      <c r="E19362" s="940"/>
      <c r="F19362" s="941"/>
      <c r="G19362" s="937" t="str">
        <f t="array" ref="G19362">xlookup(F19362,'Internal Staffing Calculator'!E:E,'Internal Staffing Calculator'!C:C,"")</f>
        <v/>
      </c>
      <c r="H19362" s="932" t="str">
        <f t="array" ref="H19362">if(F19362&lt;&gt;"", iferror(index('Internal Staffing Calculator'!B$8:B23500,match(F19362,'Internal Staffing Calculator'!E$8:E23500,0)), "Not In Budget"),"")</f>
        <v/>
      </c>
      <c r="I19362" s="184"/>
      <c r="J19362" s="184"/>
      <c r="K19362" s="184"/>
      <c r="L19362" s="183"/>
    </row>
    <row r="19363">
      <c r="A19363" s="454"/>
      <c r="B19363" s="927"/>
      <c r="C19363" s="580"/>
      <c r="D19363" s="939"/>
      <c r="E19363" s="940"/>
      <c r="F19363" s="941"/>
      <c r="G19363" s="937" t="str">
        <f t="array" ref="G19363">xlookup(F19363,'Internal Staffing Calculator'!E:E,'Internal Staffing Calculator'!C:C,"")</f>
        <v/>
      </c>
      <c r="H19363" s="932" t="str">
        <f t="array" ref="H19363">if(F19363&lt;&gt;"", iferror(index('Internal Staffing Calculator'!B$8:B23500,match(F19363,'Internal Staffing Calculator'!E$8:E23500,0)), "Not In Budget"),"")</f>
        <v/>
      </c>
      <c r="I19363" s="184"/>
      <c r="J19363" s="184"/>
      <c r="K19363" s="184"/>
      <c r="L19363" s="183"/>
    </row>
    <row r="19364">
      <c r="A19364" s="454"/>
      <c r="B19364" s="927"/>
      <c r="C19364" s="580"/>
      <c r="D19364" s="939"/>
      <c r="E19364" s="940"/>
      <c r="F19364" s="941"/>
      <c r="G19364" s="937" t="str">
        <f t="array" ref="G19364">xlookup(F19364,'Internal Staffing Calculator'!E:E,'Internal Staffing Calculator'!C:C,"")</f>
        <v/>
      </c>
      <c r="H19364" s="932" t="str">
        <f t="array" ref="H19364">if(F19364&lt;&gt;"", iferror(index('Internal Staffing Calculator'!B$8:B23500,match(F19364,'Internal Staffing Calculator'!E$8:E23500,0)), "Not In Budget"),"")</f>
        <v/>
      </c>
      <c r="I19364" s="184"/>
      <c r="J19364" s="184"/>
      <c r="K19364" s="184"/>
      <c r="L19364" s="183"/>
    </row>
    <row r="19365">
      <c r="A19365" s="454"/>
      <c r="B19365" s="927"/>
      <c r="C19365" s="580"/>
      <c r="D19365" s="939"/>
      <c r="E19365" s="940"/>
      <c r="F19365" s="941"/>
      <c r="G19365" s="937" t="str">
        <f t="array" ref="G19365">xlookup(F19365,'Internal Staffing Calculator'!E:E,'Internal Staffing Calculator'!C:C,"")</f>
        <v/>
      </c>
      <c r="H19365" s="932" t="str">
        <f t="array" ref="H19365">if(F19365&lt;&gt;"", iferror(index('Internal Staffing Calculator'!B$8:B23500,match(F19365,'Internal Staffing Calculator'!E$8:E23500,0)), "Not In Budget"),"")</f>
        <v/>
      </c>
      <c r="I19365" s="184"/>
      <c r="J19365" s="184"/>
      <c r="K19365" s="184"/>
      <c r="L19365" s="183"/>
    </row>
    <row r="19366">
      <c r="A19366" s="454"/>
      <c r="B19366" s="927"/>
      <c r="C19366" s="580"/>
      <c r="D19366" s="939"/>
      <c r="E19366" s="940"/>
      <c r="F19366" s="941"/>
      <c r="G19366" s="937" t="str">
        <f t="array" ref="G19366">xlookup(F19366,'Internal Staffing Calculator'!E:E,'Internal Staffing Calculator'!C:C,"")</f>
        <v/>
      </c>
      <c r="H19366" s="932" t="str">
        <f t="array" ref="H19366">if(F19366&lt;&gt;"", iferror(index('Internal Staffing Calculator'!B$8:B23500,match(F19366,'Internal Staffing Calculator'!E$8:E23500,0)), "Not In Budget"),"")</f>
        <v/>
      </c>
      <c r="I19366" s="184"/>
      <c r="J19366" s="184"/>
      <c r="K19366" s="184"/>
      <c r="L19366" s="183"/>
    </row>
    <row r="19367">
      <c r="A19367" s="454"/>
      <c r="B19367" s="927"/>
      <c r="C19367" s="580"/>
      <c r="D19367" s="939"/>
      <c r="E19367" s="940"/>
      <c r="F19367" s="941"/>
      <c r="G19367" s="937" t="str">
        <f t="array" ref="G19367">xlookup(F19367,'Internal Staffing Calculator'!E:E,'Internal Staffing Calculator'!C:C,"")</f>
        <v/>
      </c>
      <c r="H19367" s="932" t="str">
        <f t="array" ref="H19367">if(F19367&lt;&gt;"", iferror(index('Internal Staffing Calculator'!B$8:B23500,match(F19367,'Internal Staffing Calculator'!E$8:E23500,0)), "Not In Budget"),"")</f>
        <v/>
      </c>
      <c r="I19367" s="184"/>
      <c r="J19367" s="184"/>
      <c r="K19367" s="184"/>
      <c r="L19367" s="183"/>
    </row>
    <row r="19368">
      <c r="A19368" s="454"/>
      <c r="B19368" s="927"/>
      <c r="C19368" s="580"/>
      <c r="D19368" s="939"/>
      <c r="E19368" s="940"/>
      <c r="F19368" s="941"/>
      <c r="G19368" s="937" t="str">
        <f t="array" ref="G19368">xlookup(F19368,'Internal Staffing Calculator'!E:E,'Internal Staffing Calculator'!C:C,"")</f>
        <v/>
      </c>
      <c r="H19368" s="932" t="str">
        <f t="array" ref="H19368">if(F19368&lt;&gt;"", iferror(index('Internal Staffing Calculator'!B$8:B23500,match(F19368,'Internal Staffing Calculator'!E$8:E23500,0)), "Not In Budget"),"")</f>
        <v/>
      </c>
      <c r="I19368" s="184"/>
      <c r="J19368" s="184"/>
      <c r="K19368" s="184"/>
      <c r="L19368" s="183"/>
    </row>
    <row r="19369">
      <c r="A19369" s="454"/>
      <c r="B19369" s="927"/>
      <c r="C19369" s="580"/>
      <c r="D19369" s="939"/>
      <c r="E19369" s="940"/>
      <c r="F19369" s="941"/>
      <c r="G19369" s="937" t="str">
        <f t="array" ref="G19369">xlookup(F19369,'Internal Staffing Calculator'!E:E,'Internal Staffing Calculator'!C:C,"")</f>
        <v/>
      </c>
      <c r="H19369" s="932" t="str">
        <f t="array" ref="H19369">if(F19369&lt;&gt;"", iferror(index('Internal Staffing Calculator'!B$8:B23500,match(F19369,'Internal Staffing Calculator'!E$8:E23500,0)), "Not In Budget"),"")</f>
        <v/>
      </c>
      <c r="I19369" s="184"/>
      <c r="J19369" s="184"/>
      <c r="K19369" s="184"/>
      <c r="L19369" s="183"/>
    </row>
    <row r="19370">
      <c r="A19370" s="454"/>
      <c r="B19370" s="927"/>
      <c r="C19370" s="580"/>
      <c r="D19370" s="939"/>
      <c r="E19370" s="940"/>
      <c r="F19370" s="941"/>
      <c r="G19370" s="937" t="str">
        <f t="array" ref="G19370">xlookup(F19370,'Internal Staffing Calculator'!E:E,'Internal Staffing Calculator'!C:C,"")</f>
        <v/>
      </c>
      <c r="H19370" s="932" t="str">
        <f t="array" ref="H19370">if(F19370&lt;&gt;"", iferror(index('Internal Staffing Calculator'!B$8:B23500,match(F19370,'Internal Staffing Calculator'!E$8:E23500,0)), "Not In Budget"),"")</f>
        <v/>
      </c>
      <c r="I19370" s="184"/>
      <c r="J19370" s="184"/>
      <c r="K19370" s="184"/>
      <c r="L19370" s="183"/>
    </row>
    <row r="19371">
      <c r="A19371" s="454"/>
      <c r="B19371" s="927"/>
      <c r="C19371" s="580"/>
      <c r="D19371" s="939"/>
      <c r="E19371" s="940"/>
      <c r="F19371" s="941"/>
      <c r="G19371" s="937" t="str">
        <f t="array" ref="G19371">xlookup(F19371,'Internal Staffing Calculator'!E:E,'Internal Staffing Calculator'!C:C,"")</f>
        <v/>
      </c>
      <c r="H19371" s="932" t="str">
        <f t="array" ref="H19371">if(F19371&lt;&gt;"", iferror(index('Internal Staffing Calculator'!B$8:B23500,match(F19371,'Internal Staffing Calculator'!E$8:E23500,0)), "Not In Budget"),"")</f>
        <v/>
      </c>
      <c r="I19371" s="184"/>
      <c r="J19371" s="184"/>
      <c r="K19371" s="184"/>
      <c r="L19371" s="183"/>
    </row>
    <row r="19372">
      <c r="A19372" s="454"/>
      <c r="B19372" s="927"/>
      <c r="C19372" s="580"/>
      <c r="D19372" s="939"/>
      <c r="E19372" s="940"/>
      <c r="F19372" s="941"/>
      <c r="G19372" s="937" t="str">
        <f t="array" ref="G19372">xlookup(F19372,'Internal Staffing Calculator'!E:E,'Internal Staffing Calculator'!C:C,"")</f>
        <v/>
      </c>
      <c r="H19372" s="932" t="str">
        <f t="array" ref="H19372">if(F19372&lt;&gt;"", iferror(index('Internal Staffing Calculator'!B$8:B23500,match(F19372,'Internal Staffing Calculator'!E$8:E23500,0)), "Not In Budget"),"")</f>
        <v/>
      </c>
      <c r="I19372" s="184"/>
      <c r="J19372" s="184"/>
      <c r="K19372" s="184"/>
      <c r="L19372" s="183"/>
    </row>
    <row r="19373">
      <c r="A19373" s="454"/>
      <c r="B19373" s="927"/>
      <c r="C19373" s="580"/>
      <c r="D19373" s="939"/>
      <c r="E19373" s="940"/>
      <c r="F19373" s="941"/>
      <c r="G19373" s="937" t="str">
        <f t="array" ref="G19373">xlookup(F19373,'Internal Staffing Calculator'!E:E,'Internal Staffing Calculator'!C:C,"")</f>
        <v/>
      </c>
      <c r="H19373" s="932" t="str">
        <f t="array" ref="H19373">if(F19373&lt;&gt;"", iferror(index('Internal Staffing Calculator'!B$8:B23500,match(F19373,'Internal Staffing Calculator'!E$8:E23500,0)), "Not In Budget"),"")</f>
        <v/>
      </c>
      <c r="I19373" s="184"/>
      <c r="J19373" s="184"/>
      <c r="K19373" s="184"/>
      <c r="L19373" s="183"/>
    </row>
    <row r="19374">
      <c r="A19374" s="454"/>
      <c r="B19374" s="927"/>
      <c r="C19374" s="580"/>
      <c r="D19374" s="939"/>
      <c r="E19374" s="940"/>
      <c r="F19374" s="941"/>
      <c r="G19374" s="937" t="str">
        <f t="array" ref="G19374">xlookup(F19374,'Internal Staffing Calculator'!E:E,'Internal Staffing Calculator'!C:C,"")</f>
        <v/>
      </c>
      <c r="H19374" s="932" t="str">
        <f t="array" ref="H19374">if(F19374&lt;&gt;"", iferror(index('Internal Staffing Calculator'!B$8:B23500,match(F19374,'Internal Staffing Calculator'!E$8:E23500,0)), "Not In Budget"),"")</f>
        <v/>
      </c>
      <c r="I19374" s="184"/>
      <c r="J19374" s="184"/>
      <c r="K19374" s="184"/>
      <c r="L19374" s="183"/>
    </row>
    <row r="19375">
      <c r="A19375" s="454"/>
      <c r="B19375" s="927"/>
      <c r="C19375" s="580"/>
      <c r="D19375" s="939"/>
      <c r="E19375" s="940"/>
      <c r="F19375" s="941"/>
      <c r="G19375" s="937" t="str">
        <f t="array" ref="G19375">xlookup(F19375,'Internal Staffing Calculator'!E:E,'Internal Staffing Calculator'!C:C,"")</f>
        <v/>
      </c>
      <c r="H19375" s="932" t="str">
        <f t="array" ref="H19375">if(F19375&lt;&gt;"", iferror(index('Internal Staffing Calculator'!B$8:B23500,match(F19375,'Internal Staffing Calculator'!E$8:E23500,0)), "Not In Budget"),"")</f>
        <v/>
      </c>
      <c r="I19375" s="184"/>
      <c r="J19375" s="184"/>
      <c r="K19375" s="184"/>
      <c r="L19375" s="183"/>
    </row>
    <row r="19376">
      <c r="A19376" s="454"/>
      <c r="B19376" s="927"/>
      <c r="C19376" s="580"/>
      <c r="D19376" s="939"/>
      <c r="E19376" s="940"/>
      <c r="F19376" s="941"/>
      <c r="G19376" s="937" t="str">
        <f t="array" ref="G19376">xlookup(F19376,'Internal Staffing Calculator'!E:E,'Internal Staffing Calculator'!C:C,"")</f>
        <v/>
      </c>
      <c r="H19376" s="932" t="str">
        <f t="array" ref="H19376">if(F19376&lt;&gt;"", iferror(index('Internal Staffing Calculator'!B$8:B23500,match(F19376,'Internal Staffing Calculator'!E$8:E23500,0)), "Not In Budget"),"")</f>
        <v/>
      </c>
      <c r="I19376" s="184"/>
      <c r="J19376" s="184"/>
      <c r="K19376" s="184"/>
      <c r="L19376" s="183"/>
    </row>
    <row r="19377">
      <c r="A19377" s="454"/>
      <c r="B19377" s="927"/>
      <c r="C19377" s="580"/>
      <c r="D19377" s="939"/>
      <c r="E19377" s="940"/>
      <c r="F19377" s="941"/>
      <c r="G19377" s="937" t="str">
        <f t="array" ref="G19377">xlookup(F19377,'Internal Staffing Calculator'!E:E,'Internal Staffing Calculator'!C:C,"")</f>
        <v/>
      </c>
      <c r="H19377" s="932" t="str">
        <f t="array" ref="H19377">if(F19377&lt;&gt;"", iferror(index('Internal Staffing Calculator'!B$8:B23500,match(F19377,'Internal Staffing Calculator'!E$8:E23500,0)), "Not In Budget"),"")</f>
        <v/>
      </c>
      <c r="I19377" s="184"/>
      <c r="J19377" s="184"/>
      <c r="K19377" s="184"/>
      <c r="L19377" s="183"/>
    </row>
    <row r="19378">
      <c r="A19378" s="454"/>
      <c r="B19378" s="927"/>
      <c r="C19378" s="580"/>
      <c r="D19378" s="939"/>
      <c r="E19378" s="940"/>
      <c r="F19378" s="941"/>
      <c r="G19378" s="937" t="str">
        <f t="array" ref="G19378">xlookup(F19378,'Internal Staffing Calculator'!E:E,'Internal Staffing Calculator'!C:C,"")</f>
        <v/>
      </c>
      <c r="H19378" s="932" t="str">
        <f t="array" ref="H19378">if(F19378&lt;&gt;"", iferror(index('Internal Staffing Calculator'!B$8:B23500,match(F19378,'Internal Staffing Calculator'!E$8:E23500,0)), "Not In Budget"),"")</f>
        <v/>
      </c>
      <c r="I19378" s="184"/>
      <c r="J19378" s="184"/>
      <c r="K19378" s="184"/>
      <c r="L19378" s="183"/>
    </row>
    <row r="19379">
      <c r="A19379" s="454"/>
      <c r="B19379" s="927"/>
      <c r="C19379" s="580"/>
      <c r="D19379" s="939"/>
      <c r="E19379" s="940"/>
      <c r="F19379" s="941"/>
      <c r="G19379" s="937" t="str">
        <f t="array" ref="G19379">xlookup(F19379,'Internal Staffing Calculator'!E:E,'Internal Staffing Calculator'!C:C,"")</f>
        <v/>
      </c>
      <c r="H19379" s="932" t="str">
        <f t="array" ref="H19379">if(F19379&lt;&gt;"", iferror(index('Internal Staffing Calculator'!B$8:B23500,match(F19379,'Internal Staffing Calculator'!E$8:E23500,0)), "Not In Budget"),"")</f>
        <v/>
      </c>
      <c r="I19379" s="184"/>
      <c r="J19379" s="184"/>
      <c r="K19379" s="184"/>
      <c r="L19379" s="183"/>
    </row>
    <row r="19380">
      <c r="A19380" s="454"/>
      <c r="B19380" s="927"/>
      <c r="C19380" s="580"/>
      <c r="D19380" s="939"/>
      <c r="E19380" s="940"/>
      <c r="F19380" s="941"/>
      <c r="G19380" s="937" t="str">
        <f t="array" ref="G19380">xlookup(F19380,'Internal Staffing Calculator'!E:E,'Internal Staffing Calculator'!C:C,"")</f>
        <v/>
      </c>
      <c r="H19380" s="932" t="str">
        <f t="array" ref="H19380">if(F19380&lt;&gt;"", iferror(index('Internal Staffing Calculator'!B$8:B23500,match(F19380,'Internal Staffing Calculator'!E$8:E23500,0)), "Not In Budget"),"")</f>
        <v/>
      </c>
      <c r="I19380" s="184"/>
      <c r="J19380" s="184"/>
      <c r="K19380" s="184"/>
      <c r="L19380" s="183"/>
    </row>
    <row r="19381">
      <c r="A19381" s="454"/>
      <c r="B19381" s="927"/>
      <c r="C19381" s="580"/>
      <c r="D19381" s="939"/>
      <c r="E19381" s="940"/>
      <c r="F19381" s="941"/>
      <c r="G19381" s="937" t="str">
        <f t="array" ref="G19381">xlookup(F19381,'Internal Staffing Calculator'!E:E,'Internal Staffing Calculator'!C:C,"")</f>
        <v/>
      </c>
      <c r="H19381" s="932" t="str">
        <f t="array" ref="H19381">if(F19381&lt;&gt;"", iferror(index('Internal Staffing Calculator'!B$8:B23500,match(F19381,'Internal Staffing Calculator'!E$8:E23500,0)), "Not In Budget"),"")</f>
        <v/>
      </c>
      <c r="I19381" s="184"/>
      <c r="J19381" s="184"/>
      <c r="K19381" s="184"/>
      <c r="L19381" s="183"/>
    </row>
    <row r="19382">
      <c r="A19382" s="454"/>
      <c r="B19382" s="927"/>
      <c r="C19382" s="580"/>
      <c r="D19382" s="939"/>
      <c r="E19382" s="940"/>
      <c r="F19382" s="941"/>
      <c r="G19382" s="937" t="str">
        <f t="array" ref="G19382">xlookup(F19382,'Internal Staffing Calculator'!E:E,'Internal Staffing Calculator'!C:C,"")</f>
        <v/>
      </c>
      <c r="H19382" s="932" t="str">
        <f t="array" ref="H19382">if(F19382&lt;&gt;"", iferror(index('Internal Staffing Calculator'!B$8:B23500,match(F19382,'Internal Staffing Calculator'!E$8:E23500,0)), "Not In Budget"),"")</f>
        <v/>
      </c>
      <c r="I19382" s="184"/>
      <c r="J19382" s="184"/>
      <c r="K19382" s="184"/>
      <c r="L19382" s="183"/>
    </row>
    <row r="19383">
      <c r="A19383" s="454"/>
      <c r="B19383" s="927"/>
      <c r="C19383" s="580"/>
      <c r="D19383" s="939"/>
      <c r="E19383" s="940"/>
      <c r="F19383" s="941"/>
      <c r="G19383" s="937" t="str">
        <f t="array" ref="G19383">xlookup(F19383,'Internal Staffing Calculator'!E:E,'Internal Staffing Calculator'!C:C,"")</f>
        <v/>
      </c>
      <c r="H19383" s="932" t="str">
        <f t="array" ref="H19383">if(F19383&lt;&gt;"", iferror(index('Internal Staffing Calculator'!B$8:B23500,match(F19383,'Internal Staffing Calculator'!E$8:E23500,0)), "Not In Budget"),"")</f>
        <v/>
      </c>
      <c r="I19383" s="184"/>
      <c r="J19383" s="184"/>
      <c r="K19383" s="184"/>
      <c r="L19383" s="183"/>
    </row>
    <row r="19384">
      <c r="A19384" s="454"/>
      <c r="B19384" s="927"/>
      <c r="C19384" s="580"/>
      <c r="D19384" s="939"/>
      <c r="E19384" s="940"/>
      <c r="F19384" s="941"/>
      <c r="G19384" s="937" t="str">
        <f t="array" ref="G19384">xlookup(F19384,'Internal Staffing Calculator'!E:E,'Internal Staffing Calculator'!C:C,"")</f>
        <v/>
      </c>
      <c r="H19384" s="932" t="str">
        <f t="array" ref="H19384">if(F19384&lt;&gt;"", iferror(index('Internal Staffing Calculator'!B$8:B23500,match(F19384,'Internal Staffing Calculator'!E$8:E23500,0)), "Not In Budget"),"")</f>
        <v/>
      </c>
      <c r="I19384" s="184"/>
      <c r="J19384" s="184"/>
      <c r="K19384" s="184"/>
      <c r="L19384" s="183"/>
    </row>
    <row r="19385">
      <c r="A19385" s="454"/>
      <c r="B19385" s="927"/>
      <c r="C19385" s="580"/>
      <c r="D19385" s="939"/>
      <c r="E19385" s="940"/>
      <c r="F19385" s="941"/>
      <c r="G19385" s="937" t="str">
        <f t="array" ref="G19385">xlookup(F19385,'Internal Staffing Calculator'!E:E,'Internal Staffing Calculator'!C:C,"")</f>
        <v/>
      </c>
      <c r="H19385" s="932" t="str">
        <f t="array" ref="H19385">if(F19385&lt;&gt;"", iferror(index('Internal Staffing Calculator'!B$8:B23500,match(F19385,'Internal Staffing Calculator'!E$8:E23500,0)), "Not In Budget"),"")</f>
        <v/>
      </c>
      <c r="I19385" s="184"/>
      <c r="J19385" s="184"/>
      <c r="K19385" s="184"/>
      <c r="L19385" s="183"/>
    </row>
    <row r="19386">
      <c r="A19386" s="454"/>
      <c r="B19386" s="927"/>
      <c r="C19386" s="580"/>
      <c r="D19386" s="939"/>
      <c r="E19386" s="940"/>
      <c r="F19386" s="941"/>
      <c r="G19386" s="937" t="str">
        <f t="array" ref="G19386">xlookup(F19386,'Internal Staffing Calculator'!E:E,'Internal Staffing Calculator'!C:C,"")</f>
        <v/>
      </c>
      <c r="H19386" s="932" t="str">
        <f t="array" ref="H19386">if(F19386&lt;&gt;"", iferror(index('Internal Staffing Calculator'!B$8:B23500,match(F19386,'Internal Staffing Calculator'!E$8:E23500,0)), "Not In Budget"),"")</f>
        <v/>
      </c>
      <c r="I19386" s="184"/>
      <c r="J19386" s="184"/>
      <c r="K19386" s="184"/>
      <c r="L19386" s="183"/>
    </row>
    <row r="19387">
      <c r="A19387" s="454"/>
      <c r="B19387" s="927"/>
      <c r="C19387" s="580"/>
      <c r="D19387" s="939"/>
      <c r="E19387" s="940"/>
      <c r="F19387" s="941"/>
      <c r="G19387" s="937" t="str">
        <f t="array" ref="G19387">xlookup(F19387,'Internal Staffing Calculator'!E:E,'Internal Staffing Calculator'!C:C,"")</f>
        <v/>
      </c>
      <c r="H19387" s="932" t="str">
        <f t="array" ref="H19387">if(F19387&lt;&gt;"", iferror(index('Internal Staffing Calculator'!B$8:B23500,match(F19387,'Internal Staffing Calculator'!E$8:E23500,0)), "Not In Budget"),"")</f>
        <v/>
      </c>
      <c r="I19387" s="184"/>
      <c r="J19387" s="184"/>
      <c r="K19387" s="184"/>
      <c r="L19387" s="183"/>
    </row>
    <row r="19388">
      <c r="A19388" s="454"/>
      <c r="B19388" s="927"/>
      <c r="C19388" s="580"/>
      <c r="D19388" s="939"/>
      <c r="E19388" s="940"/>
      <c r="F19388" s="941"/>
      <c r="G19388" s="937" t="str">
        <f t="array" ref="G19388">xlookup(F19388,'Internal Staffing Calculator'!E:E,'Internal Staffing Calculator'!C:C,"")</f>
        <v/>
      </c>
      <c r="H19388" s="932" t="str">
        <f t="array" ref="H19388">if(F19388&lt;&gt;"", iferror(index('Internal Staffing Calculator'!B$8:B23500,match(F19388,'Internal Staffing Calculator'!E$8:E23500,0)), "Not In Budget"),"")</f>
        <v/>
      </c>
      <c r="I19388" s="184"/>
      <c r="J19388" s="184"/>
      <c r="K19388" s="184"/>
      <c r="L19388" s="183"/>
    </row>
    <row r="19389">
      <c r="A19389" s="454"/>
      <c r="B19389" s="927"/>
      <c r="C19389" s="580"/>
      <c r="D19389" s="939"/>
      <c r="E19389" s="940"/>
      <c r="F19389" s="941"/>
      <c r="G19389" s="937" t="str">
        <f t="array" ref="G19389">xlookup(F19389,'Internal Staffing Calculator'!E:E,'Internal Staffing Calculator'!C:C,"")</f>
        <v/>
      </c>
      <c r="H19389" s="932" t="str">
        <f t="array" ref="H19389">if(F19389&lt;&gt;"", iferror(index('Internal Staffing Calculator'!B$8:B23500,match(F19389,'Internal Staffing Calculator'!E$8:E23500,0)), "Not In Budget"),"")</f>
        <v/>
      </c>
      <c r="I19389" s="184"/>
      <c r="J19389" s="184"/>
      <c r="K19389" s="184"/>
      <c r="L19389" s="183"/>
    </row>
    <row r="19390">
      <c r="A19390" s="454"/>
      <c r="B19390" s="927"/>
      <c r="C19390" s="580"/>
      <c r="D19390" s="939"/>
      <c r="E19390" s="940"/>
      <c r="F19390" s="941"/>
      <c r="G19390" s="937" t="str">
        <f t="array" ref="G19390">xlookup(F19390,'Internal Staffing Calculator'!E:E,'Internal Staffing Calculator'!C:C,"")</f>
        <v/>
      </c>
      <c r="H19390" s="932" t="str">
        <f t="array" ref="H19390">if(F19390&lt;&gt;"", iferror(index('Internal Staffing Calculator'!B$8:B23500,match(F19390,'Internal Staffing Calculator'!E$8:E23500,0)), "Not In Budget"),"")</f>
        <v/>
      </c>
      <c r="I19390" s="184"/>
      <c r="J19390" s="184"/>
      <c r="K19390" s="184"/>
      <c r="L19390" s="183"/>
    </row>
    <row r="19391">
      <c r="A19391" s="454"/>
      <c r="B19391" s="927"/>
      <c r="C19391" s="580"/>
      <c r="D19391" s="939"/>
      <c r="E19391" s="940"/>
      <c r="F19391" s="941"/>
      <c r="G19391" s="937" t="str">
        <f t="array" ref="G19391">xlookup(F19391,'Internal Staffing Calculator'!E:E,'Internal Staffing Calculator'!C:C,"")</f>
        <v/>
      </c>
      <c r="H19391" s="932" t="str">
        <f t="array" ref="H19391">if(F19391&lt;&gt;"", iferror(index('Internal Staffing Calculator'!B$8:B23500,match(F19391,'Internal Staffing Calculator'!E$8:E23500,0)), "Not In Budget"),"")</f>
        <v/>
      </c>
      <c r="I19391" s="184"/>
      <c r="J19391" s="184"/>
      <c r="K19391" s="184"/>
      <c r="L19391" s="183"/>
    </row>
    <row r="19392">
      <c r="A19392" s="454"/>
      <c r="B19392" s="927"/>
      <c r="C19392" s="580"/>
      <c r="D19392" s="939"/>
      <c r="E19392" s="940"/>
      <c r="F19392" s="941"/>
      <c r="G19392" s="937" t="str">
        <f t="array" ref="G19392">xlookup(F19392,'Internal Staffing Calculator'!E:E,'Internal Staffing Calculator'!C:C,"")</f>
        <v/>
      </c>
      <c r="H19392" s="932" t="str">
        <f t="array" ref="H19392">if(F19392&lt;&gt;"", iferror(index('Internal Staffing Calculator'!B$8:B23500,match(F19392,'Internal Staffing Calculator'!E$8:E23500,0)), "Not In Budget"),"")</f>
        <v/>
      </c>
      <c r="I19392" s="184"/>
      <c r="J19392" s="184"/>
      <c r="K19392" s="184"/>
      <c r="L19392" s="183"/>
    </row>
    <row r="19393">
      <c r="A19393" s="454"/>
      <c r="B19393" s="927"/>
      <c r="C19393" s="580"/>
      <c r="D19393" s="939"/>
      <c r="E19393" s="940"/>
      <c r="F19393" s="941"/>
      <c r="G19393" s="937" t="str">
        <f t="array" ref="G19393">xlookup(F19393,'Internal Staffing Calculator'!E:E,'Internal Staffing Calculator'!C:C,"")</f>
        <v/>
      </c>
      <c r="H19393" s="932" t="str">
        <f t="array" ref="H19393">if(F19393&lt;&gt;"", iferror(index('Internal Staffing Calculator'!B$8:B23500,match(F19393,'Internal Staffing Calculator'!E$8:E23500,0)), "Not In Budget"),"")</f>
        <v/>
      </c>
      <c r="I19393" s="184"/>
      <c r="J19393" s="184"/>
      <c r="K19393" s="184"/>
      <c r="L19393" s="183"/>
    </row>
    <row r="19394">
      <c r="A19394" s="454"/>
      <c r="B19394" s="927"/>
      <c r="C19394" s="580"/>
      <c r="D19394" s="939"/>
      <c r="E19394" s="940"/>
      <c r="F19394" s="941"/>
      <c r="G19394" s="937" t="str">
        <f t="array" ref="G19394">xlookup(F19394,'Internal Staffing Calculator'!E:E,'Internal Staffing Calculator'!C:C,"")</f>
        <v/>
      </c>
      <c r="H19394" s="932" t="str">
        <f t="array" ref="H19394">if(F19394&lt;&gt;"", iferror(index('Internal Staffing Calculator'!B$8:B23500,match(F19394,'Internal Staffing Calculator'!E$8:E23500,0)), "Not In Budget"),"")</f>
        <v/>
      </c>
      <c r="I19394" s="184"/>
      <c r="J19394" s="184"/>
      <c r="K19394" s="184"/>
      <c r="L19394" s="183"/>
    </row>
    <row r="19395">
      <c r="A19395" s="454"/>
      <c r="B19395" s="927"/>
      <c r="C19395" s="580"/>
      <c r="D19395" s="939"/>
      <c r="E19395" s="940"/>
      <c r="F19395" s="941"/>
      <c r="G19395" s="937" t="str">
        <f t="array" ref="G19395">xlookup(F19395,'Internal Staffing Calculator'!E:E,'Internal Staffing Calculator'!C:C,"")</f>
        <v/>
      </c>
      <c r="H19395" s="932" t="str">
        <f t="array" ref="H19395">if(F19395&lt;&gt;"", iferror(index('Internal Staffing Calculator'!B$8:B23500,match(F19395,'Internal Staffing Calculator'!E$8:E23500,0)), "Not In Budget"),"")</f>
        <v/>
      </c>
      <c r="I19395" s="184"/>
      <c r="J19395" s="184"/>
      <c r="K19395" s="184"/>
      <c r="L19395" s="183"/>
    </row>
    <row r="19396">
      <c r="A19396" s="454"/>
      <c r="B19396" s="927"/>
      <c r="C19396" s="580"/>
      <c r="D19396" s="939"/>
      <c r="E19396" s="940"/>
      <c r="F19396" s="941"/>
      <c r="G19396" s="937" t="str">
        <f t="array" ref="G19396">xlookup(F19396,'Internal Staffing Calculator'!E:E,'Internal Staffing Calculator'!C:C,"")</f>
        <v/>
      </c>
      <c r="H19396" s="932" t="str">
        <f t="array" ref="H19396">if(F19396&lt;&gt;"", iferror(index('Internal Staffing Calculator'!B$8:B23500,match(F19396,'Internal Staffing Calculator'!E$8:E23500,0)), "Not In Budget"),"")</f>
        <v/>
      </c>
      <c r="I19396" s="184"/>
      <c r="J19396" s="184"/>
      <c r="K19396" s="184"/>
      <c r="L19396" s="183"/>
    </row>
    <row r="19397">
      <c r="A19397" s="454"/>
      <c r="B19397" s="927"/>
      <c r="C19397" s="580"/>
      <c r="D19397" s="939"/>
      <c r="E19397" s="940"/>
      <c r="F19397" s="941"/>
      <c r="G19397" s="937" t="str">
        <f t="array" ref="G19397">xlookup(F19397,'Internal Staffing Calculator'!E:E,'Internal Staffing Calculator'!C:C,"")</f>
        <v/>
      </c>
      <c r="H19397" s="932" t="str">
        <f t="array" ref="H19397">if(F19397&lt;&gt;"", iferror(index('Internal Staffing Calculator'!B$8:B23500,match(F19397,'Internal Staffing Calculator'!E$8:E23500,0)), "Not In Budget"),"")</f>
        <v/>
      </c>
      <c r="I19397" s="184"/>
      <c r="J19397" s="184"/>
      <c r="K19397" s="184"/>
      <c r="L19397" s="183"/>
    </row>
    <row r="19398">
      <c r="A19398" s="454"/>
      <c r="B19398" s="927"/>
      <c r="C19398" s="580"/>
      <c r="D19398" s="939"/>
      <c r="E19398" s="940"/>
      <c r="F19398" s="941"/>
      <c r="G19398" s="937" t="str">
        <f t="array" ref="G19398">xlookup(F19398,'Internal Staffing Calculator'!E:E,'Internal Staffing Calculator'!C:C,"")</f>
        <v/>
      </c>
      <c r="H19398" s="932" t="str">
        <f t="array" ref="H19398">if(F19398&lt;&gt;"", iferror(index('Internal Staffing Calculator'!B$8:B23500,match(F19398,'Internal Staffing Calculator'!E$8:E23500,0)), "Not In Budget"),"")</f>
        <v/>
      </c>
      <c r="I19398" s="184"/>
      <c r="J19398" s="184"/>
      <c r="K19398" s="184"/>
      <c r="L19398" s="183"/>
    </row>
    <row r="19399">
      <c r="A19399" s="454"/>
      <c r="B19399" s="927"/>
      <c r="C19399" s="580"/>
      <c r="D19399" s="939"/>
      <c r="E19399" s="940"/>
      <c r="F19399" s="941"/>
      <c r="G19399" s="937" t="str">
        <f t="array" ref="G19399">xlookup(F19399,'Internal Staffing Calculator'!E:E,'Internal Staffing Calculator'!C:C,"")</f>
        <v/>
      </c>
      <c r="H19399" s="932" t="str">
        <f t="array" ref="H19399">if(F19399&lt;&gt;"", iferror(index('Internal Staffing Calculator'!B$8:B23500,match(F19399,'Internal Staffing Calculator'!E$8:E23500,0)), "Not In Budget"),"")</f>
        <v/>
      </c>
      <c r="I19399" s="184"/>
      <c r="J19399" s="184"/>
      <c r="K19399" s="184"/>
      <c r="L19399" s="183"/>
    </row>
    <row r="19400">
      <c r="A19400" s="454"/>
      <c r="B19400" s="927"/>
      <c r="C19400" s="580"/>
      <c r="D19400" s="939"/>
      <c r="E19400" s="940"/>
      <c r="F19400" s="941"/>
      <c r="G19400" s="937" t="str">
        <f t="array" ref="G19400">xlookup(F19400,'Internal Staffing Calculator'!E:E,'Internal Staffing Calculator'!C:C,"")</f>
        <v/>
      </c>
      <c r="H19400" s="932" t="str">
        <f t="array" ref="H19400">if(F19400&lt;&gt;"", iferror(index('Internal Staffing Calculator'!B$8:B23500,match(F19400,'Internal Staffing Calculator'!E$8:E23500,0)), "Not In Budget"),"")</f>
        <v/>
      </c>
      <c r="I19400" s="184"/>
      <c r="J19400" s="184"/>
      <c r="K19400" s="184"/>
      <c r="L19400" s="183"/>
    </row>
    <row r="19401">
      <c r="A19401" s="454"/>
      <c r="B19401" s="927"/>
      <c r="C19401" s="580"/>
      <c r="D19401" s="939"/>
      <c r="E19401" s="940"/>
      <c r="F19401" s="941"/>
      <c r="G19401" s="937" t="str">
        <f t="array" ref="G19401">xlookup(F19401,'Internal Staffing Calculator'!E:E,'Internal Staffing Calculator'!C:C,"")</f>
        <v/>
      </c>
      <c r="H19401" s="932" t="str">
        <f t="array" ref="H19401">if(F19401&lt;&gt;"", iferror(index('Internal Staffing Calculator'!B$8:B23500,match(F19401,'Internal Staffing Calculator'!E$8:E23500,0)), "Not In Budget"),"")</f>
        <v/>
      </c>
      <c r="I19401" s="184"/>
      <c r="J19401" s="184"/>
      <c r="K19401" s="184"/>
      <c r="L19401" s="183"/>
    </row>
    <row r="19402">
      <c r="A19402" s="454"/>
      <c r="B19402" s="927"/>
      <c r="C19402" s="580"/>
      <c r="D19402" s="939"/>
      <c r="E19402" s="940"/>
      <c r="F19402" s="941"/>
      <c r="G19402" s="937" t="str">
        <f t="array" ref="G19402">xlookup(F19402,'Internal Staffing Calculator'!E:E,'Internal Staffing Calculator'!C:C,"")</f>
        <v/>
      </c>
      <c r="H19402" s="932" t="str">
        <f t="array" ref="H19402">if(F19402&lt;&gt;"", iferror(index('Internal Staffing Calculator'!B$8:B23500,match(F19402,'Internal Staffing Calculator'!E$8:E23500,0)), "Not In Budget"),"")</f>
        <v/>
      </c>
      <c r="I19402" s="184"/>
      <c r="J19402" s="184"/>
      <c r="K19402" s="184"/>
      <c r="L19402" s="183"/>
    </row>
    <row r="19403">
      <c r="A19403" s="454"/>
      <c r="B19403" s="927"/>
      <c r="C19403" s="580"/>
      <c r="D19403" s="939"/>
      <c r="E19403" s="940"/>
      <c r="F19403" s="941"/>
      <c r="G19403" s="937" t="str">
        <f t="array" ref="G19403">xlookup(F19403,'Internal Staffing Calculator'!E:E,'Internal Staffing Calculator'!C:C,"")</f>
        <v/>
      </c>
      <c r="H19403" s="932" t="str">
        <f t="array" ref="H19403">if(F19403&lt;&gt;"", iferror(index('Internal Staffing Calculator'!B$8:B23500,match(F19403,'Internal Staffing Calculator'!E$8:E23500,0)), "Not In Budget"),"")</f>
        <v/>
      </c>
      <c r="I19403" s="184"/>
      <c r="J19403" s="184"/>
      <c r="K19403" s="184"/>
      <c r="L19403" s="183"/>
    </row>
    <row r="19404">
      <c r="A19404" s="454"/>
      <c r="B19404" s="927"/>
      <c r="C19404" s="580"/>
      <c r="D19404" s="939"/>
      <c r="E19404" s="940"/>
      <c r="F19404" s="941"/>
      <c r="G19404" s="937" t="str">
        <f t="array" ref="G19404">xlookup(F19404,'Internal Staffing Calculator'!E:E,'Internal Staffing Calculator'!C:C,"")</f>
        <v/>
      </c>
      <c r="H19404" s="932" t="str">
        <f t="array" ref="H19404">if(F19404&lt;&gt;"", iferror(index('Internal Staffing Calculator'!B$8:B23500,match(F19404,'Internal Staffing Calculator'!E$8:E23500,0)), "Not In Budget"),"")</f>
        <v/>
      </c>
      <c r="I19404" s="184"/>
      <c r="J19404" s="184"/>
      <c r="K19404" s="184"/>
      <c r="L19404" s="183"/>
    </row>
    <row r="19405">
      <c r="A19405" s="454"/>
      <c r="B19405" s="927"/>
      <c r="C19405" s="580"/>
      <c r="D19405" s="939"/>
      <c r="E19405" s="940"/>
      <c r="F19405" s="941"/>
      <c r="G19405" s="937" t="str">
        <f t="array" ref="G19405">xlookup(F19405,'Internal Staffing Calculator'!E:E,'Internal Staffing Calculator'!C:C,"")</f>
        <v/>
      </c>
      <c r="H19405" s="932" t="str">
        <f t="array" ref="H19405">if(F19405&lt;&gt;"", iferror(index('Internal Staffing Calculator'!B$8:B23500,match(F19405,'Internal Staffing Calculator'!E$8:E23500,0)), "Not In Budget"),"")</f>
        <v/>
      </c>
      <c r="I19405" s="184"/>
      <c r="J19405" s="184"/>
      <c r="K19405" s="184"/>
      <c r="L19405" s="183"/>
    </row>
    <row r="19406">
      <c r="A19406" s="454"/>
      <c r="B19406" s="927"/>
      <c r="C19406" s="580"/>
      <c r="D19406" s="939"/>
      <c r="E19406" s="940"/>
      <c r="F19406" s="941"/>
      <c r="G19406" s="937" t="str">
        <f t="array" ref="G19406">xlookup(F19406,'Internal Staffing Calculator'!E:E,'Internal Staffing Calculator'!C:C,"")</f>
        <v/>
      </c>
      <c r="H19406" s="932" t="str">
        <f t="array" ref="H19406">if(F19406&lt;&gt;"", iferror(index('Internal Staffing Calculator'!B$8:B23500,match(F19406,'Internal Staffing Calculator'!E$8:E23500,0)), "Not In Budget"),"")</f>
        <v/>
      </c>
      <c r="I19406" s="184"/>
      <c r="J19406" s="184"/>
      <c r="K19406" s="184"/>
      <c r="L19406" s="183"/>
    </row>
    <row r="19407">
      <c r="A19407" s="454"/>
      <c r="B19407" s="927"/>
      <c r="C19407" s="580"/>
      <c r="D19407" s="939"/>
      <c r="E19407" s="940"/>
      <c r="F19407" s="941"/>
      <c r="G19407" s="937" t="str">
        <f t="array" ref="G19407">xlookup(F19407,'Internal Staffing Calculator'!E:E,'Internal Staffing Calculator'!C:C,"")</f>
        <v/>
      </c>
      <c r="H19407" s="932" t="str">
        <f t="array" ref="H19407">if(F19407&lt;&gt;"", iferror(index('Internal Staffing Calculator'!B$8:B23500,match(F19407,'Internal Staffing Calculator'!E$8:E23500,0)), "Not In Budget"),"")</f>
        <v/>
      </c>
      <c r="I19407" s="184"/>
      <c r="J19407" s="184"/>
      <c r="K19407" s="184"/>
      <c r="L19407" s="183"/>
    </row>
    <row r="19408">
      <c r="A19408" s="454"/>
      <c r="B19408" s="927"/>
      <c r="C19408" s="580"/>
      <c r="D19408" s="939"/>
      <c r="E19408" s="940"/>
      <c r="F19408" s="941"/>
      <c r="G19408" s="937" t="str">
        <f t="array" ref="G19408">xlookup(F19408,'Internal Staffing Calculator'!E:E,'Internal Staffing Calculator'!C:C,"")</f>
        <v/>
      </c>
      <c r="H19408" s="932" t="str">
        <f t="array" ref="H19408">if(F19408&lt;&gt;"", iferror(index('Internal Staffing Calculator'!B$8:B23500,match(F19408,'Internal Staffing Calculator'!E$8:E23500,0)), "Not In Budget"),"")</f>
        <v/>
      </c>
      <c r="I19408" s="184"/>
      <c r="J19408" s="184"/>
      <c r="K19408" s="184"/>
      <c r="L19408" s="183"/>
    </row>
    <row r="19409">
      <c r="A19409" s="454"/>
      <c r="B19409" s="927"/>
      <c r="C19409" s="580"/>
      <c r="D19409" s="939"/>
      <c r="E19409" s="940"/>
      <c r="F19409" s="941"/>
      <c r="G19409" s="937" t="str">
        <f t="array" ref="G19409">xlookup(F19409,'Internal Staffing Calculator'!E:E,'Internal Staffing Calculator'!C:C,"")</f>
        <v/>
      </c>
      <c r="H19409" s="932" t="str">
        <f t="array" ref="H19409">if(F19409&lt;&gt;"", iferror(index('Internal Staffing Calculator'!B$8:B23500,match(F19409,'Internal Staffing Calculator'!E$8:E23500,0)), "Not In Budget"),"")</f>
        <v/>
      </c>
      <c r="I19409" s="184"/>
      <c r="J19409" s="184"/>
      <c r="K19409" s="184"/>
      <c r="L19409" s="183"/>
    </row>
    <row r="19410">
      <c r="A19410" s="454"/>
      <c r="B19410" s="927"/>
      <c r="C19410" s="580"/>
      <c r="D19410" s="939"/>
      <c r="E19410" s="940"/>
      <c r="F19410" s="941"/>
      <c r="G19410" s="937" t="str">
        <f t="array" ref="G19410">xlookup(F19410,'Internal Staffing Calculator'!E:E,'Internal Staffing Calculator'!C:C,"")</f>
        <v/>
      </c>
      <c r="H19410" s="932" t="str">
        <f t="array" ref="H19410">if(F19410&lt;&gt;"", iferror(index('Internal Staffing Calculator'!B$8:B23500,match(F19410,'Internal Staffing Calculator'!E$8:E23500,0)), "Not In Budget"),"")</f>
        <v/>
      </c>
      <c r="I19410" s="184"/>
      <c r="J19410" s="184"/>
      <c r="K19410" s="184"/>
      <c r="L19410" s="183"/>
    </row>
    <row r="19411">
      <c r="A19411" s="454"/>
      <c r="B19411" s="927"/>
      <c r="C19411" s="580"/>
      <c r="D19411" s="939"/>
      <c r="E19411" s="940"/>
      <c r="F19411" s="941"/>
      <c r="G19411" s="937" t="str">
        <f t="array" ref="G19411">xlookup(F19411,'Internal Staffing Calculator'!E:E,'Internal Staffing Calculator'!C:C,"")</f>
        <v/>
      </c>
      <c r="H19411" s="932" t="str">
        <f t="array" ref="H19411">if(F19411&lt;&gt;"", iferror(index('Internal Staffing Calculator'!B$8:B23500,match(F19411,'Internal Staffing Calculator'!E$8:E23500,0)), "Not In Budget"),"")</f>
        <v/>
      </c>
      <c r="I19411" s="184"/>
      <c r="J19411" s="184"/>
      <c r="K19411" s="184"/>
      <c r="L19411" s="183"/>
    </row>
    <row r="19412">
      <c r="A19412" s="454"/>
      <c r="B19412" s="927"/>
      <c r="C19412" s="580"/>
      <c r="D19412" s="939"/>
      <c r="E19412" s="940"/>
      <c r="F19412" s="941"/>
      <c r="G19412" s="937" t="str">
        <f t="array" ref="G19412">xlookup(F19412,'Internal Staffing Calculator'!E:E,'Internal Staffing Calculator'!C:C,"")</f>
        <v/>
      </c>
      <c r="H19412" s="932" t="str">
        <f t="array" ref="H19412">if(F19412&lt;&gt;"", iferror(index('Internal Staffing Calculator'!B$8:B23500,match(F19412,'Internal Staffing Calculator'!E$8:E23500,0)), "Not In Budget"),"")</f>
        <v/>
      </c>
      <c r="I19412" s="184"/>
      <c r="J19412" s="184"/>
      <c r="K19412" s="184"/>
      <c r="L19412" s="183"/>
    </row>
    <row r="19413">
      <c r="A19413" s="454"/>
      <c r="B19413" s="927"/>
      <c r="C19413" s="580"/>
      <c r="D19413" s="939"/>
      <c r="E19413" s="940"/>
      <c r="F19413" s="941"/>
      <c r="G19413" s="937" t="str">
        <f t="array" ref="G19413">xlookup(F19413,'Internal Staffing Calculator'!E:E,'Internal Staffing Calculator'!C:C,"")</f>
        <v/>
      </c>
      <c r="H19413" s="932" t="str">
        <f t="array" ref="H19413">if(F19413&lt;&gt;"", iferror(index('Internal Staffing Calculator'!B$8:B23500,match(F19413,'Internal Staffing Calculator'!E$8:E23500,0)), "Not In Budget"),"")</f>
        <v/>
      </c>
      <c r="I19413" s="184"/>
      <c r="J19413" s="184"/>
      <c r="K19413" s="184"/>
      <c r="L19413" s="183"/>
    </row>
    <row r="19414">
      <c r="A19414" s="454"/>
      <c r="B19414" s="927"/>
      <c r="C19414" s="580"/>
      <c r="D19414" s="939"/>
      <c r="E19414" s="940"/>
      <c r="F19414" s="941"/>
      <c r="G19414" s="937" t="str">
        <f t="array" ref="G19414">xlookup(F19414,'Internal Staffing Calculator'!E:E,'Internal Staffing Calculator'!C:C,"")</f>
        <v/>
      </c>
      <c r="H19414" s="932" t="str">
        <f t="array" ref="H19414">if(F19414&lt;&gt;"", iferror(index('Internal Staffing Calculator'!B$8:B23500,match(F19414,'Internal Staffing Calculator'!E$8:E23500,0)), "Not In Budget"),"")</f>
        <v/>
      </c>
      <c r="I19414" s="184"/>
      <c r="J19414" s="184"/>
      <c r="K19414" s="184"/>
      <c r="L19414" s="183"/>
    </row>
    <row r="19415">
      <c r="A19415" s="454"/>
      <c r="B19415" s="927"/>
      <c r="C19415" s="580"/>
      <c r="D19415" s="939"/>
      <c r="E19415" s="940"/>
      <c r="F19415" s="941"/>
      <c r="G19415" s="937" t="str">
        <f t="array" ref="G19415">xlookup(F19415,'Internal Staffing Calculator'!E:E,'Internal Staffing Calculator'!C:C,"")</f>
        <v/>
      </c>
      <c r="H19415" s="932" t="str">
        <f t="array" ref="H19415">if(F19415&lt;&gt;"", iferror(index('Internal Staffing Calculator'!B$8:B23500,match(F19415,'Internal Staffing Calculator'!E$8:E23500,0)), "Not In Budget"),"")</f>
        <v/>
      </c>
      <c r="I19415" s="184"/>
      <c r="J19415" s="184"/>
      <c r="K19415" s="184"/>
      <c r="L19415" s="183"/>
    </row>
    <row r="19416">
      <c r="A19416" s="454"/>
      <c r="B19416" s="927"/>
      <c r="C19416" s="580"/>
      <c r="D19416" s="939"/>
      <c r="E19416" s="940"/>
      <c r="F19416" s="941"/>
      <c r="G19416" s="937" t="str">
        <f t="array" ref="G19416">xlookup(F19416,'Internal Staffing Calculator'!E:E,'Internal Staffing Calculator'!C:C,"")</f>
        <v/>
      </c>
      <c r="H19416" s="932" t="str">
        <f t="array" ref="H19416">if(F19416&lt;&gt;"", iferror(index('Internal Staffing Calculator'!B$8:B23500,match(F19416,'Internal Staffing Calculator'!E$8:E23500,0)), "Not In Budget"),"")</f>
        <v/>
      </c>
      <c r="I19416" s="184"/>
      <c r="J19416" s="184"/>
      <c r="K19416" s="184"/>
      <c r="L19416" s="183"/>
    </row>
    <row r="19417">
      <c r="A19417" s="454"/>
      <c r="B19417" s="927"/>
      <c r="C19417" s="580"/>
      <c r="D19417" s="939"/>
      <c r="E19417" s="940"/>
      <c r="F19417" s="941"/>
      <c r="G19417" s="937" t="str">
        <f t="array" ref="G19417">xlookup(F19417,'Internal Staffing Calculator'!E:E,'Internal Staffing Calculator'!C:C,"")</f>
        <v/>
      </c>
      <c r="H19417" s="932" t="str">
        <f t="array" ref="H19417">if(F19417&lt;&gt;"", iferror(index('Internal Staffing Calculator'!B$8:B23500,match(F19417,'Internal Staffing Calculator'!E$8:E23500,0)), "Not In Budget"),"")</f>
        <v/>
      </c>
      <c r="I19417" s="184"/>
      <c r="J19417" s="184"/>
      <c r="K19417" s="184"/>
      <c r="L19417" s="183"/>
    </row>
    <row r="19418">
      <c r="A19418" s="454"/>
      <c r="B19418" s="927"/>
      <c r="C19418" s="580"/>
      <c r="D19418" s="939"/>
      <c r="E19418" s="940"/>
      <c r="F19418" s="941"/>
      <c r="G19418" s="937" t="str">
        <f t="array" ref="G19418">xlookup(F19418,'Internal Staffing Calculator'!E:E,'Internal Staffing Calculator'!C:C,"")</f>
        <v/>
      </c>
      <c r="H19418" s="932" t="str">
        <f t="array" ref="H19418">if(F19418&lt;&gt;"", iferror(index('Internal Staffing Calculator'!B$8:B23500,match(F19418,'Internal Staffing Calculator'!E$8:E23500,0)), "Not In Budget"),"")</f>
        <v/>
      </c>
      <c r="I19418" s="184"/>
      <c r="J19418" s="184"/>
      <c r="K19418" s="184"/>
      <c r="L19418" s="183"/>
    </row>
    <row r="19419">
      <c r="A19419" s="454"/>
      <c r="B19419" s="927"/>
      <c r="C19419" s="580"/>
      <c r="D19419" s="939"/>
      <c r="E19419" s="940"/>
      <c r="F19419" s="941"/>
      <c r="G19419" s="937" t="str">
        <f t="array" ref="G19419">xlookup(F19419,'Internal Staffing Calculator'!E:E,'Internal Staffing Calculator'!C:C,"")</f>
        <v/>
      </c>
      <c r="H19419" s="932" t="str">
        <f t="array" ref="H19419">if(F19419&lt;&gt;"", iferror(index('Internal Staffing Calculator'!B$8:B23500,match(F19419,'Internal Staffing Calculator'!E$8:E23500,0)), "Not In Budget"),"")</f>
        <v/>
      </c>
      <c r="I19419" s="184"/>
      <c r="J19419" s="184"/>
      <c r="K19419" s="184"/>
      <c r="L19419" s="183"/>
    </row>
    <row r="19420">
      <c r="A19420" s="454"/>
      <c r="B19420" s="927"/>
      <c r="C19420" s="580"/>
      <c r="D19420" s="939"/>
      <c r="E19420" s="940"/>
      <c r="F19420" s="941"/>
      <c r="G19420" s="937" t="str">
        <f t="array" ref="G19420">xlookup(F19420,'Internal Staffing Calculator'!E:E,'Internal Staffing Calculator'!C:C,"")</f>
        <v/>
      </c>
      <c r="H19420" s="932" t="str">
        <f t="array" ref="H19420">if(F19420&lt;&gt;"", iferror(index('Internal Staffing Calculator'!B$8:B23500,match(F19420,'Internal Staffing Calculator'!E$8:E23500,0)), "Not In Budget"),"")</f>
        <v/>
      </c>
      <c r="I19420" s="184"/>
      <c r="J19420" s="184"/>
      <c r="K19420" s="184"/>
      <c r="L19420" s="183"/>
    </row>
    <row r="19421">
      <c r="A19421" s="454"/>
      <c r="B19421" s="927"/>
      <c r="C19421" s="580"/>
      <c r="D19421" s="939"/>
      <c r="E19421" s="940"/>
      <c r="F19421" s="941"/>
      <c r="G19421" s="937" t="str">
        <f t="array" ref="G19421">xlookup(F19421,'Internal Staffing Calculator'!E:E,'Internal Staffing Calculator'!C:C,"")</f>
        <v/>
      </c>
      <c r="H19421" s="932" t="str">
        <f t="array" ref="H19421">if(F19421&lt;&gt;"", iferror(index('Internal Staffing Calculator'!B$8:B23500,match(F19421,'Internal Staffing Calculator'!E$8:E23500,0)), "Not In Budget"),"")</f>
        <v/>
      </c>
      <c r="I19421" s="184"/>
      <c r="J19421" s="184"/>
      <c r="K19421" s="184"/>
      <c r="L19421" s="183"/>
    </row>
    <row r="19422">
      <c r="A19422" s="454"/>
      <c r="B19422" s="927"/>
      <c r="C19422" s="580"/>
      <c r="D19422" s="939"/>
      <c r="E19422" s="940"/>
      <c r="F19422" s="941"/>
      <c r="G19422" s="937" t="str">
        <f t="array" ref="G19422">xlookup(F19422,'Internal Staffing Calculator'!E:E,'Internal Staffing Calculator'!C:C,"")</f>
        <v/>
      </c>
      <c r="H19422" s="932" t="str">
        <f t="array" ref="H19422">if(F19422&lt;&gt;"", iferror(index('Internal Staffing Calculator'!B$8:B23500,match(F19422,'Internal Staffing Calculator'!E$8:E23500,0)), "Not In Budget"),"")</f>
        <v/>
      </c>
      <c r="I19422" s="184"/>
      <c r="J19422" s="184"/>
      <c r="K19422" s="184"/>
      <c r="L19422" s="183"/>
    </row>
    <row r="19423">
      <c r="A19423" s="454"/>
      <c r="B19423" s="927"/>
      <c r="C19423" s="580"/>
      <c r="D19423" s="939"/>
      <c r="E19423" s="940"/>
      <c r="F19423" s="941"/>
      <c r="G19423" s="937" t="str">
        <f t="array" ref="G19423">xlookup(F19423,'Internal Staffing Calculator'!E:E,'Internal Staffing Calculator'!C:C,"")</f>
        <v/>
      </c>
      <c r="H19423" s="932" t="str">
        <f t="array" ref="H19423">if(F19423&lt;&gt;"", iferror(index('Internal Staffing Calculator'!B$8:B23500,match(F19423,'Internal Staffing Calculator'!E$8:E23500,0)), "Not In Budget"),"")</f>
        <v/>
      </c>
      <c r="I19423" s="184"/>
      <c r="J19423" s="184"/>
      <c r="K19423" s="184"/>
      <c r="L19423" s="183"/>
    </row>
    <row r="19424">
      <c r="A19424" s="454"/>
      <c r="B19424" s="927"/>
      <c r="C19424" s="580"/>
      <c r="D19424" s="939"/>
      <c r="E19424" s="940"/>
      <c r="F19424" s="941"/>
      <c r="G19424" s="937" t="str">
        <f t="array" ref="G19424">xlookup(F19424,'Internal Staffing Calculator'!E:E,'Internal Staffing Calculator'!C:C,"")</f>
        <v/>
      </c>
      <c r="H19424" s="932" t="str">
        <f t="array" ref="H19424">if(F19424&lt;&gt;"", iferror(index('Internal Staffing Calculator'!B$8:B23500,match(F19424,'Internal Staffing Calculator'!E$8:E23500,0)), "Not In Budget"),"")</f>
        <v/>
      </c>
      <c r="I19424" s="184"/>
      <c r="J19424" s="184"/>
      <c r="K19424" s="184"/>
      <c r="L19424" s="183"/>
    </row>
    <row r="19425">
      <c r="A19425" s="454"/>
      <c r="B19425" s="927"/>
      <c r="C19425" s="580"/>
      <c r="D19425" s="939"/>
      <c r="E19425" s="940"/>
      <c r="F19425" s="941"/>
      <c r="G19425" s="937" t="str">
        <f t="array" ref="G19425">xlookup(F19425,'Internal Staffing Calculator'!E:E,'Internal Staffing Calculator'!C:C,"")</f>
        <v/>
      </c>
      <c r="H19425" s="932" t="str">
        <f t="array" ref="H19425">if(F19425&lt;&gt;"", iferror(index('Internal Staffing Calculator'!B$8:B23500,match(F19425,'Internal Staffing Calculator'!E$8:E23500,0)), "Not In Budget"),"")</f>
        <v/>
      </c>
      <c r="I19425" s="184"/>
      <c r="J19425" s="184"/>
      <c r="K19425" s="184"/>
      <c r="L19425" s="183"/>
    </row>
    <row r="19426">
      <c r="A19426" s="454"/>
      <c r="B19426" s="927"/>
      <c r="C19426" s="580"/>
      <c r="D19426" s="939"/>
      <c r="E19426" s="940"/>
      <c r="F19426" s="941"/>
      <c r="G19426" s="937" t="str">
        <f t="array" ref="G19426">xlookup(F19426,'Internal Staffing Calculator'!E:E,'Internal Staffing Calculator'!C:C,"")</f>
        <v/>
      </c>
      <c r="H19426" s="932" t="str">
        <f t="array" ref="H19426">if(F19426&lt;&gt;"", iferror(index('Internal Staffing Calculator'!B$8:B23500,match(F19426,'Internal Staffing Calculator'!E$8:E23500,0)), "Not In Budget"),"")</f>
        <v/>
      </c>
      <c r="I19426" s="184"/>
      <c r="J19426" s="184"/>
      <c r="K19426" s="184"/>
      <c r="L19426" s="183"/>
    </row>
    <row r="19427">
      <c r="A19427" s="454"/>
      <c r="B19427" s="927"/>
      <c r="C19427" s="580"/>
      <c r="D19427" s="939"/>
      <c r="E19427" s="940"/>
      <c r="F19427" s="941"/>
      <c r="G19427" s="937" t="str">
        <f t="array" ref="G19427">xlookup(F19427,'Internal Staffing Calculator'!E:E,'Internal Staffing Calculator'!C:C,"")</f>
        <v/>
      </c>
      <c r="H19427" s="932" t="str">
        <f t="array" ref="H19427">if(F19427&lt;&gt;"", iferror(index('Internal Staffing Calculator'!B$8:B23500,match(F19427,'Internal Staffing Calculator'!E$8:E23500,0)), "Not In Budget"),"")</f>
        <v/>
      </c>
      <c r="I19427" s="184"/>
      <c r="J19427" s="184"/>
      <c r="K19427" s="184"/>
      <c r="L19427" s="183"/>
    </row>
    <row r="19428">
      <c r="A19428" s="454"/>
      <c r="B19428" s="927"/>
      <c r="C19428" s="580"/>
      <c r="D19428" s="939"/>
      <c r="E19428" s="940"/>
      <c r="F19428" s="941"/>
      <c r="G19428" s="937" t="str">
        <f t="array" ref="G19428">xlookup(F19428,'Internal Staffing Calculator'!E:E,'Internal Staffing Calculator'!C:C,"")</f>
        <v/>
      </c>
      <c r="H19428" s="932" t="str">
        <f t="array" ref="H19428">if(F19428&lt;&gt;"", iferror(index('Internal Staffing Calculator'!B$8:B23500,match(F19428,'Internal Staffing Calculator'!E$8:E23500,0)), "Not In Budget"),"")</f>
        <v/>
      </c>
      <c r="I19428" s="184"/>
      <c r="J19428" s="184"/>
      <c r="K19428" s="184"/>
      <c r="L19428" s="183"/>
    </row>
    <row r="19429">
      <c r="A19429" s="454"/>
      <c r="B19429" s="927"/>
      <c r="C19429" s="580"/>
      <c r="D19429" s="939"/>
      <c r="E19429" s="940"/>
      <c r="F19429" s="941"/>
      <c r="G19429" s="937" t="str">
        <f t="array" ref="G19429">xlookup(F19429,'Internal Staffing Calculator'!E:E,'Internal Staffing Calculator'!C:C,"")</f>
        <v/>
      </c>
      <c r="H19429" s="932" t="str">
        <f t="array" ref="H19429">if(F19429&lt;&gt;"", iferror(index('Internal Staffing Calculator'!B$8:B23500,match(F19429,'Internal Staffing Calculator'!E$8:E23500,0)), "Not In Budget"),"")</f>
        <v/>
      </c>
      <c r="I19429" s="184"/>
      <c r="J19429" s="184"/>
      <c r="K19429" s="184"/>
      <c r="L19429" s="183"/>
    </row>
    <row r="19430">
      <c r="A19430" s="454"/>
      <c r="B19430" s="927"/>
      <c r="C19430" s="580"/>
      <c r="D19430" s="939"/>
      <c r="E19430" s="940"/>
      <c r="F19430" s="941"/>
      <c r="G19430" s="937" t="str">
        <f t="array" ref="G19430">xlookup(F19430,'Internal Staffing Calculator'!E:E,'Internal Staffing Calculator'!C:C,"")</f>
        <v/>
      </c>
      <c r="H19430" s="932" t="str">
        <f t="array" ref="H19430">if(F19430&lt;&gt;"", iferror(index('Internal Staffing Calculator'!B$8:B23500,match(F19430,'Internal Staffing Calculator'!E$8:E23500,0)), "Not In Budget"),"")</f>
        <v/>
      </c>
      <c r="I19430" s="184"/>
      <c r="J19430" s="184"/>
      <c r="K19430" s="184"/>
      <c r="L19430" s="183"/>
    </row>
    <row r="19431">
      <c r="A19431" s="454"/>
      <c r="B19431" s="927"/>
      <c r="C19431" s="580"/>
      <c r="D19431" s="939"/>
      <c r="E19431" s="940"/>
      <c r="F19431" s="941"/>
      <c r="G19431" s="937" t="str">
        <f t="array" ref="G19431">xlookup(F19431,'Internal Staffing Calculator'!E:E,'Internal Staffing Calculator'!C:C,"")</f>
        <v/>
      </c>
      <c r="H19431" s="932" t="str">
        <f t="array" ref="H19431">if(F19431&lt;&gt;"", iferror(index('Internal Staffing Calculator'!B$8:B23500,match(F19431,'Internal Staffing Calculator'!E$8:E23500,0)), "Not In Budget"),"")</f>
        <v/>
      </c>
      <c r="I19431" s="184"/>
      <c r="J19431" s="184"/>
      <c r="K19431" s="184"/>
      <c r="L19431" s="183"/>
    </row>
    <row r="19432">
      <c r="A19432" s="454"/>
      <c r="B19432" s="927"/>
      <c r="C19432" s="580"/>
      <c r="D19432" s="939"/>
      <c r="E19432" s="940"/>
      <c r="F19432" s="941"/>
      <c r="G19432" s="937" t="str">
        <f t="array" ref="G19432">xlookup(F19432,'Internal Staffing Calculator'!E:E,'Internal Staffing Calculator'!C:C,"")</f>
        <v/>
      </c>
      <c r="H19432" s="932" t="str">
        <f t="array" ref="H19432">if(F19432&lt;&gt;"", iferror(index('Internal Staffing Calculator'!B$8:B23500,match(F19432,'Internal Staffing Calculator'!E$8:E23500,0)), "Not In Budget"),"")</f>
        <v/>
      </c>
      <c r="I19432" s="184"/>
      <c r="J19432" s="184"/>
      <c r="K19432" s="184"/>
      <c r="L19432" s="183"/>
    </row>
    <row r="19433">
      <c r="A19433" s="454"/>
      <c r="B19433" s="927"/>
      <c r="C19433" s="580"/>
      <c r="D19433" s="939"/>
      <c r="E19433" s="940"/>
      <c r="F19433" s="941"/>
      <c r="G19433" s="937" t="str">
        <f t="array" ref="G19433">xlookup(F19433,'Internal Staffing Calculator'!E:E,'Internal Staffing Calculator'!C:C,"")</f>
        <v/>
      </c>
      <c r="H19433" s="932" t="str">
        <f t="array" ref="H19433">if(F19433&lt;&gt;"", iferror(index('Internal Staffing Calculator'!B$8:B23500,match(F19433,'Internal Staffing Calculator'!E$8:E23500,0)), "Not In Budget"),"")</f>
        <v/>
      </c>
      <c r="I19433" s="184"/>
      <c r="J19433" s="184"/>
      <c r="K19433" s="184"/>
      <c r="L19433" s="183"/>
    </row>
    <row r="19434">
      <c r="A19434" s="454"/>
      <c r="B19434" s="927"/>
      <c r="C19434" s="580"/>
      <c r="D19434" s="939"/>
      <c r="E19434" s="940"/>
      <c r="F19434" s="941"/>
      <c r="G19434" s="937" t="str">
        <f t="array" ref="G19434">xlookup(F19434,'Internal Staffing Calculator'!E:E,'Internal Staffing Calculator'!C:C,"")</f>
        <v/>
      </c>
      <c r="H19434" s="932" t="str">
        <f t="array" ref="H19434">if(F19434&lt;&gt;"", iferror(index('Internal Staffing Calculator'!B$8:B23500,match(F19434,'Internal Staffing Calculator'!E$8:E23500,0)), "Not In Budget"),"")</f>
        <v/>
      </c>
      <c r="I19434" s="184"/>
      <c r="J19434" s="184"/>
      <c r="K19434" s="184"/>
      <c r="L19434" s="183"/>
    </row>
    <row r="19435">
      <c r="A19435" s="454"/>
      <c r="B19435" s="927"/>
      <c r="C19435" s="580"/>
      <c r="D19435" s="939"/>
      <c r="E19435" s="940"/>
      <c r="F19435" s="941"/>
      <c r="G19435" s="937" t="str">
        <f t="array" ref="G19435">xlookup(F19435,'Internal Staffing Calculator'!E:E,'Internal Staffing Calculator'!C:C,"")</f>
        <v/>
      </c>
      <c r="H19435" s="932" t="str">
        <f t="array" ref="H19435">if(F19435&lt;&gt;"", iferror(index('Internal Staffing Calculator'!B$8:B23500,match(F19435,'Internal Staffing Calculator'!E$8:E23500,0)), "Not In Budget"),"")</f>
        <v/>
      </c>
      <c r="I19435" s="184"/>
      <c r="J19435" s="184"/>
      <c r="K19435" s="184"/>
      <c r="L19435" s="183"/>
    </row>
    <row r="19436">
      <c r="A19436" s="454"/>
      <c r="B19436" s="927"/>
      <c r="C19436" s="580"/>
      <c r="D19436" s="939"/>
      <c r="E19436" s="940"/>
      <c r="F19436" s="941"/>
      <c r="G19436" s="937" t="str">
        <f t="array" ref="G19436">xlookup(F19436,'Internal Staffing Calculator'!E:E,'Internal Staffing Calculator'!C:C,"")</f>
        <v/>
      </c>
      <c r="H19436" s="932" t="str">
        <f t="array" ref="H19436">if(F19436&lt;&gt;"", iferror(index('Internal Staffing Calculator'!B$8:B23500,match(F19436,'Internal Staffing Calculator'!E$8:E23500,0)), "Not In Budget"),"")</f>
        <v/>
      </c>
      <c r="I19436" s="184"/>
      <c r="J19436" s="184"/>
      <c r="K19436" s="184"/>
      <c r="L19436" s="183"/>
    </row>
    <row r="19437">
      <c r="A19437" s="454"/>
      <c r="B19437" s="927"/>
      <c r="C19437" s="580"/>
      <c r="D19437" s="939"/>
      <c r="E19437" s="940"/>
      <c r="F19437" s="941"/>
      <c r="G19437" s="937" t="str">
        <f t="array" ref="G19437">xlookup(F19437,'Internal Staffing Calculator'!E:E,'Internal Staffing Calculator'!C:C,"")</f>
        <v/>
      </c>
      <c r="H19437" s="932" t="str">
        <f t="array" ref="H19437">if(F19437&lt;&gt;"", iferror(index('Internal Staffing Calculator'!B$8:B23500,match(F19437,'Internal Staffing Calculator'!E$8:E23500,0)), "Not In Budget"),"")</f>
        <v/>
      </c>
      <c r="I19437" s="184"/>
      <c r="J19437" s="184"/>
      <c r="K19437" s="184"/>
      <c r="L19437" s="183"/>
    </row>
    <row r="19438">
      <c r="A19438" s="454"/>
      <c r="B19438" s="927"/>
      <c r="C19438" s="580"/>
      <c r="D19438" s="939"/>
      <c r="E19438" s="940"/>
      <c r="F19438" s="941"/>
      <c r="G19438" s="937" t="str">
        <f t="array" ref="G19438">xlookup(F19438,'Internal Staffing Calculator'!E:E,'Internal Staffing Calculator'!C:C,"")</f>
        <v/>
      </c>
      <c r="H19438" s="932" t="str">
        <f t="array" ref="H19438">if(F19438&lt;&gt;"", iferror(index('Internal Staffing Calculator'!B$8:B23500,match(F19438,'Internal Staffing Calculator'!E$8:E23500,0)), "Not In Budget"),"")</f>
        <v/>
      </c>
      <c r="I19438" s="184"/>
      <c r="J19438" s="184"/>
      <c r="K19438" s="184"/>
      <c r="L19438" s="183"/>
    </row>
    <row r="19439">
      <c r="A19439" s="454"/>
      <c r="B19439" s="927"/>
      <c r="C19439" s="580"/>
      <c r="D19439" s="939"/>
      <c r="E19439" s="940"/>
      <c r="F19439" s="941"/>
      <c r="G19439" s="937" t="str">
        <f t="array" ref="G19439">xlookup(F19439,'Internal Staffing Calculator'!E:E,'Internal Staffing Calculator'!C:C,"")</f>
        <v/>
      </c>
      <c r="H19439" s="932" t="str">
        <f t="array" ref="H19439">if(F19439&lt;&gt;"", iferror(index('Internal Staffing Calculator'!B$8:B23500,match(F19439,'Internal Staffing Calculator'!E$8:E23500,0)), "Not In Budget"),"")</f>
        <v/>
      </c>
      <c r="I19439" s="184"/>
      <c r="J19439" s="184"/>
      <c r="K19439" s="184"/>
      <c r="L19439" s="183"/>
    </row>
    <row r="19440">
      <c r="A19440" s="454"/>
      <c r="B19440" s="927"/>
      <c r="C19440" s="580"/>
      <c r="D19440" s="939"/>
      <c r="E19440" s="940"/>
      <c r="F19440" s="941"/>
      <c r="G19440" s="937" t="str">
        <f t="array" ref="G19440">xlookup(F19440,'Internal Staffing Calculator'!E:E,'Internal Staffing Calculator'!C:C,"")</f>
        <v/>
      </c>
      <c r="H19440" s="932" t="str">
        <f t="array" ref="H19440">if(F19440&lt;&gt;"", iferror(index('Internal Staffing Calculator'!B$8:B23500,match(F19440,'Internal Staffing Calculator'!E$8:E23500,0)), "Not In Budget"),"")</f>
        <v/>
      </c>
      <c r="I19440" s="184"/>
      <c r="J19440" s="184"/>
      <c r="K19440" s="184"/>
      <c r="L19440" s="183"/>
    </row>
    <row r="19441">
      <c r="A19441" s="454"/>
      <c r="B19441" s="927"/>
      <c r="C19441" s="580"/>
      <c r="D19441" s="939"/>
      <c r="E19441" s="940"/>
      <c r="F19441" s="941"/>
      <c r="G19441" s="937" t="str">
        <f t="array" ref="G19441">xlookup(F19441,'Internal Staffing Calculator'!E:E,'Internal Staffing Calculator'!C:C,"")</f>
        <v/>
      </c>
      <c r="H19441" s="932" t="str">
        <f t="array" ref="H19441">if(F19441&lt;&gt;"", iferror(index('Internal Staffing Calculator'!B$8:B23500,match(F19441,'Internal Staffing Calculator'!E$8:E23500,0)), "Not In Budget"),"")</f>
        <v/>
      </c>
      <c r="I19441" s="184"/>
      <c r="J19441" s="184"/>
      <c r="K19441" s="184"/>
      <c r="L19441" s="183"/>
    </row>
    <row r="19442">
      <c r="A19442" s="454"/>
      <c r="B19442" s="927"/>
      <c r="C19442" s="580"/>
      <c r="D19442" s="939"/>
      <c r="E19442" s="940"/>
      <c r="F19442" s="941"/>
      <c r="G19442" s="937" t="str">
        <f t="array" ref="G19442">xlookup(F19442,'Internal Staffing Calculator'!E:E,'Internal Staffing Calculator'!C:C,"")</f>
        <v/>
      </c>
      <c r="H19442" s="932" t="str">
        <f t="array" ref="H19442">if(F19442&lt;&gt;"", iferror(index('Internal Staffing Calculator'!B$8:B23500,match(F19442,'Internal Staffing Calculator'!E$8:E23500,0)), "Not In Budget"),"")</f>
        <v/>
      </c>
      <c r="I19442" s="184"/>
      <c r="J19442" s="184"/>
      <c r="K19442" s="184"/>
      <c r="L19442" s="183"/>
    </row>
    <row r="19443">
      <c r="A19443" s="454"/>
      <c r="B19443" s="927"/>
      <c r="C19443" s="580"/>
      <c r="D19443" s="939"/>
      <c r="E19443" s="940"/>
      <c r="F19443" s="941"/>
      <c r="G19443" s="937" t="str">
        <f t="array" ref="G19443">xlookup(F19443,'Internal Staffing Calculator'!E:E,'Internal Staffing Calculator'!C:C,"")</f>
        <v/>
      </c>
      <c r="H19443" s="932" t="str">
        <f t="array" ref="H19443">if(F19443&lt;&gt;"", iferror(index('Internal Staffing Calculator'!B$8:B23500,match(F19443,'Internal Staffing Calculator'!E$8:E23500,0)), "Not In Budget"),"")</f>
        <v/>
      </c>
      <c r="I19443" s="184"/>
      <c r="J19443" s="184"/>
      <c r="K19443" s="184"/>
      <c r="L19443" s="183"/>
    </row>
    <row r="19444">
      <c r="A19444" s="454"/>
      <c r="B19444" s="927"/>
      <c r="C19444" s="580"/>
      <c r="D19444" s="939"/>
      <c r="E19444" s="940"/>
      <c r="F19444" s="941"/>
      <c r="G19444" s="937" t="str">
        <f t="array" ref="G19444">xlookup(F19444,'Internal Staffing Calculator'!E:E,'Internal Staffing Calculator'!C:C,"")</f>
        <v/>
      </c>
      <c r="H19444" s="932" t="str">
        <f t="array" ref="H19444">if(F19444&lt;&gt;"", iferror(index('Internal Staffing Calculator'!B$8:B23500,match(F19444,'Internal Staffing Calculator'!E$8:E23500,0)), "Not In Budget"),"")</f>
        <v/>
      </c>
      <c r="I19444" s="184"/>
      <c r="J19444" s="184"/>
      <c r="K19444" s="184"/>
      <c r="L19444" s="183"/>
    </row>
    <row r="19445">
      <c r="A19445" s="454"/>
      <c r="B19445" s="927"/>
      <c r="C19445" s="580"/>
      <c r="D19445" s="939"/>
      <c r="E19445" s="940"/>
      <c r="F19445" s="941"/>
      <c r="G19445" s="937" t="str">
        <f t="array" ref="G19445">xlookup(F19445,'Internal Staffing Calculator'!E:E,'Internal Staffing Calculator'!C:C,"")</f>
        <v/>
      </c>
      <c r="H19445" s="932" t="str">
        <f t="array" ref="H19445">if(F19445&lt;&gt;"", iferror(index('Internal Staffing Calculator'!B$8:B23500,match(F19445,'Internal Staffing Calculator'!E$8:E23500,0)), "Not In Budget"),"")</f>
        <v/>
      </c>
      <c r="I19445" s="184"/>
      <c r="J19445" s="184"/>
      <c r="K19445" s="184"/>
      <c r="L19445" s="183"/>
    </row>
    <row r="19446">
      <c r="A19446" s="454"/>
      <c r="B19446" s="927"/>
      <c r="C19446" s="580"/>
      <c r="D19446" s="939"/>
      <c r="E19446" s="940"/>
      <c r="F19446" s="941"/>
      <c r="G19446" s="937" t="str">
        <f t="array" ref="G19446">xlookup(F19446,'Internal Staffing Calculator'!E:E,'Internal Staffing Calculator'!C:C,"")</f>
        <v/>
      </c>
      <c r="H19446" s="932" t="str">
        <f t="array" ref="H19446">if(F19446&lt;&gt;"", iferror(index('Internal Staffing Calculator'!B$8:B23500,match(F19446,'Internal Staffing Calculator'!E$8:E23500,0)), "Not In Budget"),"")</f>
        <v/>
      </c>
      <c r="I19446" s="184"/>
      <c r="J19446" s="184"/>
      <c r="K19446" s="184"/>
      <c r="L19446" s="183"/>
    </row>
    <row r="19447">
      <c r="A19447" s="454"/>
      <c r="B19447" s="927"/>
      <c r="C19447" s="580"/>
      <c r="D19447" s="939"/>
      <c r="E19447" s="940"/>
      <c r="F19447" s="941"/>
      <c r="G19447" s="937" t="str">
        <f t="array" ref="G19447">xlookup(F19447,'Internal Staffing Calculator'!E:E,'Internal Staffing Calculator'!C:C,"")</f>
        <v/>
      </c>
      <c r="H19447" s="932" t="str">
        <f t="array" ref="H19447">if(F19447&lt;&gt;"", iferror(index('Internal Staffing Calculator'!B$8:B23500,match(F19447,'Internal Staffing Calculator'!E$8:E23500,0)), "Not In Budget"),"")</f>
        <v/>
      </c>
      <c r="I19447" s="184"/>
      <c r="J19447" s="184"/>
      <c r="K19447" s="184"/>
      <c r="L19447" s="183"/>
    </row>
    <row r="19448">
      <c r="A19448" s="454"/>
      <c r="B19448" s="927"/>
      <c r="C19448" s="580"/>
      <c r="D19448" s="939"/>
      <c r="E19448" s="940"/>
      <c r="F19448" s="941"/>
      <c r="G19448" s="937" t="str">
        <f t="array" ref="G19448">xlookup(F19448,'Internal Staffing Calculator'!E:E,'Internal Staffing Calculator'!C:C,"")</f>
        <v/>
      </c>
      <c r="H19448" s="932" t="str">
        <f t="array" ref="H19448">if(F19448&lt;&gt;"", iferror(index('Internal Staffing Calculator'!B$8:B23500,match(F19448,'Internal Staffing Calculator'!E$8:E23500,0)), "Not In Budget"),"")</f>
        <v/>
      </c>
      <c r="I19448" s="184"/>
      <c r="J19448" s="184"/>
      <c r="K19448" s="184"/>
      <c r="L19448" s="183"/>
    </row>
    <row r="19449">
      <c r="A19449" s="454"/>
      <c r="B19449" s="927"/>
      <c r="C19449" s="580"/>
      <c r="D19449" s="939"/>
      <c r="E19449" s="940"/>
      <c r="F19449" s="941"/>
      <c r="G19449" s="937" t="str">
        <f t="array" ref="G19449">xlookup(F19449,'Internal Staffing Calculator'!E:E,'Internal Staffing Calculator'!C:C,"")</f>
        <v/>
      </c>
      <c r="H19449" s="932" t="str">
        <f t="array" ref="H19449">if(F19449&lt;&gt;"", iferror(index('Internal Staffing Calculator'!B$8:B23500,match(F19449,'Internal Staffing Calculator'!E$8:E23500,0)), "Not In Budget"),"")</f>
        <v/>
      </c>
      <c r="I19449" s="184"/>
      <c r="J19449" s="184"/>
      <c r="K19449" s="184"/>
      <c r="L19449" s="183"/>
    </row>
    <row r="19450">
      <c r="A19450" s="454"/>
      <c r="B19450" s="927"/>
      <c r="C19450" s="580"/>
      <c r="D19450" s="939"/>
      <c r="E19450" s="940"/>
      <c r="F19450" s="941"/>
      <c r="G19450" s="937" t="str">
        <f t="array" ref="G19450">xlookup(F19450,'Internal Staffing Calculator'!E:E,'Internal Staffing Calculator'!C:C,"")</f>
        <v/>
      </c>
      <c r="H19450" s="932" t="str">
        <f t="array" ref="H19450">if(F19450&lt;&gt;"", iferror(index('Internal Staffing Calculator'!B$8:B23500,match(F19450,'Internal Staffing Calculator'!E$8:E23500,0)), "Not In Budget"),"")</f>
        <v/>
      </c>
      <c r="I19450" s="184"/>
      <c r="J19450" s="184"/>
      <c r="K19450" s="184"/>
      <c r="L19450" s="183"/>
    </row>
    <row r="19451">
      <c r="A19451" s="454"/>
      <c r="B19451" s="927"/>
      <c r="C19451" s="580"/>
      <c r="D19451" s="939"/>
      <c r="E19451" s="940"/>
      <c r="F19451" s="941"/>
      <c r="G19451" s="937" t="str">
        <f t="array" ref="G19451">xlookup(F19451,'Internal Staffing Calculator'!E:E,'Internal Staffing Calculator'!C:C,"")</f>
        <v/>
      </c>
      <c r="H19451" s="932" t="str">
        <f t="array" ref="H19451">if(F19451&lt;&gt;"", iferror(index('Internal Staffing Calculator'!B$8:B23500,match(F19451,'Internal Staffing Calculator'!E$8:E23500,0)), "Not In Budget"),"")</f>
        <v/>
      </c>
      <c r="I19451" s="184"/>
      <c r="J19451" s="184"/>
      <c r="K19451" s="184"/>
      <c r="L19451" s="183"/>
    </row>
    <row r="19452">
      <c r="A19452" s="454"/>
      <c r="B19452" s="927"/>
      <c r="C19452" s="580"/>
      <c r="D19452" s="939"/>
      <c r="E19452" s="940"/>
      <c r="F19452" s="941"/>
      <c r="G19452" s="937" t="str">
        <f t="array" ref="G19452">xlookup(F19452,'Internal Staffing Calculator'!E:E,'Internal Staffing Calculator'!C:C,"")</f>
        <v/>
      </c>
      <c r="H19452" s="932" t="str">
        <f t="array" ref="H19452">if(F19452&lt;&gt;"", iferror(index('Internal Staffing Calculator'!B$8:B23500,match(F19452,'Internal Staffing Calculator'!E$8:E23500,0)), "Not In Budget"),"")</f>
        <v/>
      </c>
      <c r="I19452" s="184"/>
      <c r="J19452" s="184"/>
      <c r="K19452" s="184"/>
      <c r="L19452" s="183"/>
    </row>
    <row r="19453">
      <c r="A19453" s="454"/>
      <c r="B19453" s="927"/>
      <c r="C19453" s="580"/>
      <c r="D19453" s="939"/>
      <c r="E19453" s="940"/>
      <c r="F19453" s="941"/>
      <c r="G19453" s="937" t="str">
        <f t="array" ref="G19453">xlookup(F19453,'Internal Staffing Calculator'!E:E,'Internal Staffing Calculator'!C:C,"")</f>
        <v/>
      </c>
      <c r="H19453" s="932" t="str">
        <f t="array" ref="H19453">if(F19453&lt;&gt;"", iferror(index('Internal Staffing Calculator'!B$8:B23500,match(F19453,'Internal Staffing Calculator'!E$8:E23500,0)), "Not In Budget"),"")</f>
        <v/>
      </c>
      <c r="I19453" s="184"/>
      <c r="J19453" s="184"/>
      <c r="K19453" s="184"/>
      <c r="L19453" s="183"/>
    </row>
    <row r="19454">
      <c r="A19454" s="454"/>
      <c r="B19454" s="927"/>
      <c r="C19454" s="580"/>
      <c r="D19454" s="939"/>
      <c r="E19454" s="940"/>
      <c r="F19454" s="941"/>
      <c r="G19454" s="937" t="str">
        <f t="array" ref="G19454">xlookup(F19454,'Internal Staffing Calculator'!E:E,'Internal Staffing Calculator'!C:C,"")</f>
        <v/>
      </c>
      <c r="H19454" s="932" t="str">
        <f t="array" ref="H19454">if(F19454&lt;&gt;"", iferror(index('Internal Staffing Calculator'!B$8:B23500,match(F19454,'Internal Staffing Calculator'!E$8:E23500,0)), "Not In Budget"),"")</f>
        <v/>
      </c>
      <c r="I19454" s="184"/>
      <c r="J19454" s="184"/>
      <c r="K19454" s="184"/>
      <c r="L19454" s="183"/>
    </row>
    <row r="19455">
      <c r="A19455" s="454"/>
      <c r="B19455" s="927"/>
      <c r="C19455" s="580"/>
      <c r="D19455" s="939"/>
      <c r="E19455" s="940"/>
      <c r="F19455" s="941"/>
      <c r="G19455" s="937" t="str">
        <f t="array" ref="G19455">xlookup(F19455,'Internal Staffing Calculator'!E:E,'Internal Staffing Calculator'!C:C,"")</f>
        <v/>
      </c>
      <c r="H19455" s="932" t="str">
        <f t="array" ref="H19455">if(F19455&lt;&gt;"", iferror(index('Internal Staffing Calculator'!B$8:B23500,match(F19455,'Internal Staffing Calculator'!E$8:E23500,0)), "Not In Budget"),"")</f>
        <v/>
      </c>
      <c r="I19455" s="184"/>
      <c r="J19455" s="184"/>
      <c r="K19455" s="184"/>
      <c r="L19455" s="183"/>
    </row>
    <row r="19456">
      <c r="A19456" s="454"/>
      <c r="B19456" s="927"/>
      <c r="C19456" s="580"/>
      <c r="D19456" s="939"/>
      <c r="E19456" s="940"/>
      <c r="F19456" s="941"/>
      <c r="G19456" s="937" t="str">
        <f t="array" ref="G19456">xlookup(F19456,'Internal Staffing Calculator'!E:E,'Internal Staffing Calculator'!C:C,"")</f>
        <v/>
      </c>
      <c r="H19456" s="932" t="str">
        <f t="array" ref="H19456">if(F19456&lt;&gt;"", iferror(index('Internal Staffing Calculator'!B$8:B23500,match(F19456,'Internal Staffing Calculator'!E$8:E23500,0)), "Not In Budget"),"")</f>
        <v/>
      </c>
      <c r="I19456" s="184"/>
      <c r="J19456" s="184"/>
      <c r="K19456" s="184"/>
      <c r="L19456" s="183"/>
    </row>
    <row r="19457">
      <c r="A19457" s="454"/>
      <c r="B19457" s="927"/>
      <c r="C19457" s="580"/>
      <c r="D19457" s="939"/>
      <c r="E19457" s="940"/>
      <c r="F19457" s="941"/>
      <c r="G19457" s="937" t="str">
        <f t="array" ref="G19457">xlookup(F19457,'Internal Staffing Calculator'!E:E,'Internal Staffing Calculator'!C:C,"")</f>
        <v/>
      </c>
      <c r="H19457" s="932" t="str">
        <f t="array" ref="H19457">if(F19457&lt;&gt;"", iferror(index('Internal Staffing Calculator'!B$8:B23500,match(F19457,'Internal Staffing Calculator'!E$8:E23500,0)), "Not In Budget"),"")</f>
        <v/>
      </c>
      <c r="I19457" s="184"/>
      <c r="J19457" s="184"/>
      <c r="K19457" s="184"/>
      <c r="L19457" s="183"/>
    </row>
    <row r="19458">
      <c r="A19458" s="454"/>
      <c r="B19458" s="927"/>
      <c r="C19458" s="580"/>
      <c r="D19458" s="939"/>
      <c r="E19458" s="940"/>
      <c r="F19458" s="941"/>
      <c r="G19458" s="937" t="str">
        <f t="array" ref="G19458">xlookup(F19458,'Internal Staffing Calculator'!E:E,'Internal Staffing Calculator'!C:C,"")</f>
        <v/>
      </c>
      <c r="H19458" s="932" t="str">
        <f t="array" ref="H19458">if(F19458&lt;&gt;"", iferror(index('Internal Staffing Calculator'!B$8:B23500,match(F19458,'Internal Staffing Calculator'!E$8:E23500,0)), "Not In Budget"),"")</f>
        <v/>
      </c>
      <c r="I19458" s="184"/>
      <c r="J19458" s="184"/>
      <c r="K19458" s="184"/>
      <c r="L19458" s="183"/>
    </row>
    <row r="19459">
      <c r="A19459" s="454"/>
      <c r="B19459" s="927"/>
      <c r="C19459" s="580"/>
      <c r="D19459" s="939"/>
      <c r="E19459" s="940"/>
      <c r="F19459" s="941"/>
      <c r="G19459" s="937" t="str">
        <f t="array" ref="G19459">xlookup(F19459,'Internal Staffing Calculator'!E:E,'Internal Staffing Calculator'!C:C,"")</f>
        <v/>
      </c>
      <c r="H19459" s="932" t="str">
        <f t="array" ref="H19459">if(F19459&lt;&gt;"", iferror(index('Internal Staffing Calculator'!B$8:B23500,match(F19459,'Internal Staffing Calculator'!E$8:E23500,0)), "Not In Budget"),"")</f>
        <v/>
      </c>
      <c r="I19459" s="184"/>
      <c r="J19459" s="184"/>
      <c r="K19459" s="184"/>
      <c r="L19459" s="183"/>
    </row>
    <row r="19460">
      <c r="A19460" s="454"/>
      <c r="B19460" s="927"/>
      <c r="C19460" s="580"/>
      <c r="D19460" s="939"/>
      <c r="E19460" s="940"/>
      <c r="F19460" s="941"/>
      <c r="G19460" s="937" t="str">
        <f t="array" ref="G19460">xlookup(F19460,'Internal Staffing Calculator'!E:E,'Internal Staffing Calculator'!C:C,"")</f>
        <v/>
      </c>
      <c r="H19460" s="932" t="str">
        <f t="array" ref="H19460">if(F19460&lt;&gt;"", iferror(index('Internal Staffing Calculator'!B$8:B23500,match(F19460,'Internal Staffing Calculator'!E$8:E23500,0)), "Not In Budget"),"")</f>
        <v/>
      </c>
      <c r="I19460" s="184"/>
      <c r="J19460" s="184"/>
      <c r="K19460" s="184"/>
      <c r="L19460" s="183"/>
    </row>
    <row r="19461">
      <c r="A19461" s="454"/>
      <c r="B19461" s="927"/>
      <c r="C19461" s="580"/>
      <c r="D19461" s="939"/>
      <c r="E19461" s="940"/>
      <c r="F19461" s="941"/>
      <c r="G19461" s="937" t="str">
        <f t="array" ref="G19461">xlookup(F19461,'Internal Staffing Calculator'!E:E,'Internal Staffing Calculator'!C:C,"")</f>
        <v/>
      </c>
      <c r="H19461" s="932" t="str">
        <f t="array" ref="H19461">if(F19461&lt;&gt;"", iferror(index('Internal Staffing Calculator'!B$8:B23500,match(F19461,'Internal Staffing Calculator'!E$8:E23500,0)), "Not In Budget"),"")</f>
        <v/>
      </c>
      <c r="I19461" s="184"/>
      <c r="J19461" s="184"/>
      <c r="K19461" s="184"/>
      <c r="L19461" s="183"/>
    </row>
    <row r="19462">
      <c r="A19462" s="454"/>
      <c r="B19462" s="927"/>
      <c r="C19462" s="580"/>
      <c r="D19462" s="939"/>
      <c r="E19462" s="940"/>
      <c r="F19462" s="941"/>
      <c r="G19462" s="937" t="str">
        <f t="array" ref="G19462">xlookup(F19462,'Internal Staffing Calculator'!E:E,'Internal Staffing Calculator'!C:C,"")</f>
        <v/>
      </c>
      <c r="H19462" s="932" t="str">
        <f t="array" ref="H19462">if(F19462&lt;&gt;"", iferror(index('Internal Staffing Calculator'!B$8:B23500,match(F19462,'Internal Staffing Calculator'!E$8:E23500,0)), "Not In Budget"),"")</f>
        <v/>
      </c>
      <c r="I19462" s="184"/>
      <c r="J19462" s="184"/>
      <c r="K19462" s="184"/>
      <c r="L19462" s="183"/>
    </row>
    <row r="19463">
      <c r="A19463" s="454"/>
      <c r="B19463" s="927"/>
      <c r="C19463" s="580"/>
      <c r="D19463" s="939"/>
      <c r="E19463" s="940"/>
      <c r="F19463" s="941"/>
      <c r="G19463" s="937" t="str">
        <f t="array" ref="G19463">xlookup(F19463,'Internal Staffing Calculator'!E:E,'Internal Staffing Calculator'!C:C,"")</f>
        <v/>
      </c>
      <c r="H19463" s="932" t="str">
        <f t="array" ref="H19463">if(F19463&lt;&gt;"", iferror(index('Internal Staffing Calculator'!B$8:B23500,match(F19463,'Internal Staffing Calculator'!E$8:E23500,0)), "Not In Budget"),"")</f>
        <v/>
      </c>
      <c r="I19463" s="184"/>
      <c r="J19463" s="184"/>
      <c r="K19463" s="184"/>
      <c r="L19463" s="183"/>
    </row>
    <row r="19464">
      <c r="A19464" s="454"/>
      <c r="B19464" s="927"/>
      <c r="C19464" s="580"/>
      <c r="D19464" s="939"/>
      <c r="E19464" s="940"/>
      <c r="F19464" s="941"/>
      <c r="G19464" s="937" t="str">
        <f t="array" ref="G19464">xlookup(F19464,'Internal Staffing Calculator'!E:E,'Internal Staffing Calculator'!C:C,"")</f>
        <v/>
      </c>
      <c r="H19464" s="932" t="str">
        <f t="array" ref="H19464">if(F19464&lt;&gt;"", iferror(index('Internal Staffing Calculator'!B$8:B23500,match(F19464,'Internal Staffing Calculator'!E$8:E23500,0)), "Not In Budget"),"")</f>
        <v/>
      </c>
      <c r="I19464" s="184"/>
      <c r="J19464" s="184"/>
      <c r="K19464" s="184"/>
      <c r="L19464" s="183"/>
    </row>
    <row r="19465">
      <c r="A19465" s="454"/>
      <c r="B19465" s="927"/>
      <c r="C19465" s="580"/>
      <c r="D19465" s="939"/>
      <c r="E19465" s="940"/>
      <c r="F19465" s="941"/>
      <c r="G19465" s="937" t="str">
        <f t="array" ref="G19465">xlookup(F19465,'Internal Staffing Calculator'!E:E,'Internal Staffing Calculator'!C:C,"")</f>
        <v/>
      </c>
      <c r="H19465" s="932" t="str">
        <f t="array" ref="H19465">if(F19465&lt;&gt;"", iferror(index('Internal Staffing Calculator'!B$8:B23500,match(F19465,'Internal Staffing Calculator'!E$8:E23500,0)), "Not In Budget"),"")</f>
        <v/>
      </c>
      <c r="I19465" s="184"/>
      <c r="J19465" s="184"/>
      <c r="K19465" s="184"/>
      <c r="L19465" s="183"/>
    </row>
    <row r="19466">
      <c r="A19466" s="454"/>
      <c r="B19466" s="927"/>
      <c r="C19466" s="580"/>
      <c r="D19466" s="939"/>
      <c r="E19466" s="940"/>
      <c r="F19466" s="941"/>
      <c r="G19466" s="937" t="str">
        <f t="array" ref="G19466">xlookup(F19466,'Internal Staffing Calculator'!E:E,'Internal Staffing Calculator'!C:C,"")</f>
        <v/>
      </c>
      <c r="H19466" s="932" t="str">
        <f t="array" ref="H19466">if(F19466&lt;&gt;"", iferror(index('Internal Staffing Calculator'!B$8:B23500,match(F19466,'Internal Staffing Calculator'!E$8:E23500,0)), "Not In Budget"),"")</f>
        <v/>
      </c>
      <c r="I19466" s="184"/>
      <c r="J19466" s="184"/>
      <c r="K19466" s="184"/>
      <c r="L19466" s="183"/>
    </row>
    <row r="19467">
      <c r="A19467" s="454"/>
      <c r="B19467" s="927"/>
      <c r="C19467" s="580"/>
      <c r="D19467" s="939"/>
      <c r="E19467" s="940"/>
      <c r="F19467" s="941"/>
      <c r="G19467" s="937" t="str">
        <f t="array" ref="G19467">xlookup(F19467,'Internal Staffing Calculator'!E:E,'Internal Staffing Calculator'!C:C,"")</f>
        <v/>
      </c>
      <c r="H19467" s="932" t="str">
        <f t="array" ref="H19467">if(F19467&lt;&gt;"", iferror(index('Internal Staffing Calculator'!B$8:B23500,match(F19467,'Internal Staffing Calculator'!E$8:E23500,0)), "Not In Budget"),"")</f>
        <v/>
      </c>
      <c r="I19467" s="184"/>
      <c r="J19467" s="184"/>
      <c r="K19467" s="184"/>
      <c r="L19467" s="183"/>
    </row>
    <row r="19468">
      <c r="A19468" s="454"/>
      <c r="B19468" s="927"/>
      <c r="C19468" s="580"/>
      <c r="D19468" s="939"/>
      <c r="E19468" s="940"/>
      <c r="F19468" s="941"/>
      <c r="G19468" s="937" t="str">
        <f t="array" ref="G19468">xlookup(F19468,'Internal Staffing Calculator'!E:E,'Internal Staffing Calculator'!C:C,"")</f>
        <v/>
      </c>
      <c r="H19468" s="932" t="str">
        <f t="array" ref="H19468">if(F19468&lt;&gt;"", iferror(index('Internal Staffing Calculator'!B$8:B23500,match(F19468,'Internal Staffing Calculator'!E$8:E23500,0)), "Not In Budget"),"")</f>
        <v/>
      </c>
      <c r="I19468" s="184"/>
      <c r="J19468" s="184"/>
      <c r="K19468" s="184"/>
      <c r="L19468" s="183"/>
    </row>
    <row r="19469">
      <c r="A19469" s="454"/>
      <c r="B19469" s="927"/>
      <c r="C19469" s="580"/>
      <c r="D19469" s="939"/>
      <c r="E19469" s="940"/>
      <c r="F19469" s="941"/>
      <c r="G19469" s="937" t="str">
        <f t="array" ref="G19469">xlookup(F19469,'Internal Staffing Calculator'!E:E,'Internal Staffing Calculator'!C:C,"")</f>
        <v/>
      </c>
      <c r="H19469" s="932" t="str">
        <f t="array" ref="H19469">if(F19469&lt;&gt;"", iferror(index('Internal Staffing Calculator'!B$8:B23500,match(F19469,'Internal Staffing Calculator'!E$8:E23500,0)), "Not In Budget"),"")</f>
        <v/>
      </c>
      <c r="I19469" s="184"/>
      <c r="J19469" s="184"/>
      <c r="K19469" s="184"/>
      <c r="L19469" s="183"/>
    </row>
    <row r="19470">
      <c r="A19470" s="454"/>
      <c r="B19470" s="927"/>
      <c r="C19470" s="580"/>
      <c r="D19470" s="939"/>
      <c r="E19470" s="940"/>
      <c r="F19470" s="941"/>
      <c r="G19470" s="937" t="str">
        <f t="array" ref="G19470">xlookup(F19470,'Internal Staffing Calculator'!E:E,'Internal Staffing Calculator'!C:C,"")</f>
        <v/>
      </c>
      <c r="H19470" s="932" t="str">
        <f t="array" ref="H19470">if(F19470&lt;&gt;"", iferror(index('Internal Staffing Calculator'!B$8:B23500,match(F19470,'Internal Staffing Calculator'!E$8:E23500,0)), "Not In Budget"),"")</f>
        <v/>
      </c>
      <c r="I19470" s="184"/>
      <c r="J19470" s="184"/>
      <c r="K19470" s="184"/>
      <c r="L19470" s="183"/>
    </row>
    <row r="19471">
      <c r="A19471" s="454"/>
      <c r="B19471" s="927"/>
      <c r="C19471" s="580"/>
      <c r="D19471" s="939"/>
      <c r="E19471" s="940"/>
      <c r="F19471" s="941"/>
      <c r="G19471" s="937" t="str">
        <f t="array" ref="G19471">xlookup(F19471,'Internal Staffing Calculator'!E:E,'Internal Staffing Calculator'!C:C,"")</f>
        <v/>
      </c>
      <c r="H19471" s="932" t="str">
        <f t="array" ref="H19471">if(F19471&lt;&gt;"", iferror(index('Internal Staffing Calculator'!B$8:B23500,match(F19471,'Internal Staffing Calculator'!E$8:E23500,0)), "Not In Budget"),"")</f>
        <v/>
      </c>
      <c r="I19471" s="184"/>
      <c r="J19471" s="184"/>
      <c r="K19471" s="184"/>
      <c r="L19471" s="183"/>
    </row>
    <row r="19472">
      <c r="A19472" s="454"/>
      <c r="B19472" s="927"/>
      <c r="C19472" s="580"/>
      <c r="D19472" s="939"/>
      <c r="E19472" s="940"/>
      <c r="F19472" s="941"/>
      <c r="G19472" s="937" t="str">
        <f t="array" ref="G19472">xlookup(F19472,'Internal Staffing Calculator'!E:E,'Internal Staffing Calculator'!C:C,"")</f>
        <v/>
      </c>
      <c r="H19472" s="932" t="str">
        <f t="array" ref="H19472">if(F19472&lt;&gt;"", iferror(index('Internal Staffing Calculator'!B$8:B23500,match(F19472,'Internal Staffing Calculator'!E$8:E23500,0)), "Not In Budget"),"")</f>
        <v/>
      </c>
      <c r="I19472" s="184"/>
      <c r="J19472" s="184"/>
      <c r="K19472" s="184"/>
      <c r="L19472" s="183"/>
    </row>
    <row r="19473">
      <c r="A19473" s="454"/>
      <c r="B19473" s="927"/>
      <c r="C19473" s="580"/>
      <c r="D19473" s="939"/>
      <c r="E19473" s="940"/>
      <c r="F19473" s="941"/>
      <c r="G19473" s="937" t="str">
        <f t="array" ref="G19473">xlookup(F19473,'Internal Staffing Calculator'!E:E,'Internal Staffing Calculator'!C:C,"")</f>
        <v/>
      </c>
      <c r="H19473" s="932" t="str">
        <f t="array" ref="H19473">if(F19473&lt;&gt;"", iferror(index('Internal Staffing Calculator'!B$8:B23500,match(F19473,'Internal Staffing Calculator'!E$8:E23500,0)), "Not In Budget"),"")</f>
        <v/>
      </c>
      <c r="I19473" s="184"/>
      <c r="J19473" s="184"/>
      <c r="K19473" s="184"/>
      <c r="L19473" s="183"/>
    </row>
    <row r="19474">
      <c r="A19474" s="454"/>
      <c r="B19474" s="927"/>
      <c r="C19474" s="580"/>
      <c r="D19474" s="939"/>
      <c r="E19474" s="940"/>
      <c r="F19474" s="941"/>
      <c r="G19474" s="937" t="str">
        <f t="array" ref="G19474">xlookup(F19474,'Internal Staffing Calculator'!E:E,'Internal Staffing Calculator'!C:C,"")</f>
        <v/>
      </c>
      <c r="H19474" s="932" t="str">
        <f t="array" ref="H19474">if(F19474&lt;&gt;"", iferror(index('Internal Staffing Calculator'!B$8:B23500,match(F19474,'Internal Staffing Calculator'!E$8:E23500,0)), "Not In Budget"),"")</f>
        <v/>
      </c>
      <c r="I19474" s="184"/>
      <c r="J19474" s="184"/>
      <c r="K19474" s="184"/>
      <c r="L19474" s="183"/>
    </row>
    <row r="19475">
      <c r="A19475" s="454"/>
      <c r="B19475" s="927"/>
      <c r="C19475" s="580"/>
      <c r="D19475" s="939"/>
      <c r="E19475" s="940"/>
      <c r="F19475" s="941"/>
      <c r="G19475" s="937" t="str">
        <f t="array" ref="G19475">xlookup(F19475,'Internal Staffing Calculator'!E:E,'Internal Staffing Calculator'!C:C,"")</f>
        <v/>
      </c>
      <c r="H19475" s="932" t="str">
        <f t="array" ref="H19475">if(F19475&lt;&gt;"", iferror(index('Internal Staffing Calculator'!B$8:B23500,match(F19475,'Internal Staffing Calculator'!E$8:E23500,0)), "Not In Budget"),"")</f>
        <v/>
      </c>
      <c r="I19475" s="184"/>
      <c r="J19475" s="184"/>
      <c r="K19475" s="184"/>
      <c r="L19475" s="183"/>
    </row>
    <row r="19476">
      <c r="A19476" s="454"/>
      <c r="B19476" s="927"/>
      <c r="C19476" s="580"/>
      <c r="D19476" s="939"/>
      <c r="E19476" s="940"/>
      <c r="F19476" s="941"/>
      <c r="G19476" s="937" t="str">
        <f t="array" ref="G19476">xlookup(F19476,'Internal Staffing Calculator'!E:E,'Internal Staffing Calculator'!C:C,"")</f>
        <v/>
      </c>
      <c r="H19476" s="932" t="str">
        <f t="array" ref="H19476">if(F19476&lt;&gt;"", iferror(index('Internal Staffing Calculator'!B$8:B23500,match(F19476,'Internal Staffing Calculator'!E$8:E23500,0)), "Not In Budget"),"")</f>
        <v/>
      </c>
      <c r="I19476" s="184"/>
      <c r="J19476" s="184"/>
      <c r="K19476" s="184"/>
      <c r="L19476" s="183"/>
    </row>
    <row r="19477">
      <c r="A19477" s="454"/>
      <c r="B19477" s="927"/>
      <c r="C19477" s="580"/>
      <c r="D19477" s="939"/>
      <c r="E19477" s="940"/>
      <c r="F19477" s="941"/>
      <c r="G19477" s="937" t="str">
        <f t="array" ref="G19477">xlookup(F19477,'Internal Staffing Calculator'!E:E,'Internal Staffing Calculator'!C:C,"")</f>
        <v/>
      </c>
      <c r="H19477" s="932" t="str">
        <f t="array" ref="H19477">if(F19477&lt;&gt;"", iferror(index('Internal Staffing Calculator'!B$8:B23500,match(F19477,'Internal Staffing Calculator'!E$8:E23500,0)), "Not In Budget"),"")</f>
        <v/>
      </c>
      <c r="I19477" s="184"/>
      <c r="J19477" s="184"/>
      <c r="K19477" s="184"/>
      <c r="L19477" s="183"/>
    </row>
    <row r="19478">
      <c r="A19478" s="454"/>
      <c r="B19478" s="927"/>
      <c r="C19478" s="580"/>
      <c r="D19478" s="939"/>
      <c r="E19478" s="940"/>
      <c r="F19478" s="941"/>
      <c r="G19478" s="937" t="str">
        <f t="array" ref="G19478">xlookup(F19478,'Internal Staffing Calculator'!E:E,'Internal Staffing Calculator'!C:C,"")</f>
        <v/>
      </c>
      <c r="H19478" s="932" t="str">
        <f t="array" ref="H19478">if(F19478&lt;&gt;"", iferror(index('Internal Staffing Calculator'!B$8:B23500,match(F19478,'Internal Staffing Calculator'!E$8:E23500,0)), "Not In Budget"),"")</f>
        <v/>
      </c>
      <c r="I19478" s="184"/>
      <c r="J19478" s="184"/>
      <c r="K19478" s="184"/>
      <c r="L19478" s="183"/>
    </row>
    <row r="19479">
      <c r="A19479" s="454"/>
      <c r="B19479" s="927"/>
      <c r="C19479" s="580"/>
      <c r="D19479" s="939"/>
      <c r="E19479" s="940"/>
      <c r="F19479" s="941"/>
      <c r="G19479" s="937" t="str">
        <f t="array" ref="G19479">xlookup(F19479,'Internal Staffing Calculator'!E:E,'Internal Staffing Calculator'!C:C,"")</f>
        <v/>
      </c>
      <c r="H19479" s="932" t="str">
        <f t="array" ref="H19479">if(F19479&lt;&gt;"", iferror(index('Internal Staffing Calculator'!B$8:B23500,match(F19479,'Internal Staffing Calculator'!E$8:E23500,0)), "Not In Budget"),"")</f>
        <v/>
      </c>
      <c r="I19479" s="184"/>
      <c r="J19479" s="184"/>
      <c r="K19479" s="184"/>
      <c r="L19479" s="183"/>
    </row>
    <row r="19480">
      <c r="A19480" s="454"/>
      <c r="B19480" s="927"/>
      <c r="C19480" s="580"/>
      <c r="D19480" s="939"/>
      <c r="E19480" s="940"/>
      <c r="F19480" s="941"/>
      <c r="G19480" s="937" t="str">
        <f t="array" ref="G19480">xlookup(F19480,'Internal Staffing Calculator'!E:E,'Internal Staffing Calculator'!C:C,"")</f>
        <v/>
      </c>
      <c r="H19480" s="932" t="str">
        <f t="array" ref="H19480">if(F19480&lt;&gt;"", iferror(index('Internal Staffing Calculator'!B$8:B23500,match(F19480,'Internal Staffing Calculator'!E$8:E23500,0)), "Not In Budget"),"")</f>
        <v/>
      </c>
      <c r="I19480" s="184"/>
      <c r="J19480" s="184"/>
      <c r="K19480" s="184"/>
      <c r="L19480" s="183"/>
    </row>
    <row r="19481">
      <c r="A19481" s="454"/>
      <c r="B19481" s="927"/>
      <c r="C19481" s="580"/>
      <c r="D19481" s="939"/>
      <c r="E19481" s="940"/>
      <c r="F19481" s="941"/>
      <c r="G19481" s="937" t="str">
        <f t="array" ref="G19481">xlookup(F19481,'Internal Staffing Calculator'!E:E,'Internal Staffing Calculator'!C:C,"")</f>
        <v/>
      </c>
      <c r="H19481" s="932" t="str">
        <f t="array" ref="H19481">if(F19481&lt;&gt;"", iferror(index('Internal Staffing Calculator'!B$8:B23500,match(F19481,'Internal Staffing Calculator'!E$8:E23500,0)), "Not In Budget"),"")</f>
        <v/>
      </c>
      <c r="I19481" s="184"/>
      <c r="J19481" s="184"/>
      <c r="K19481" s="184"/>
      <c r="L19481" s="183"/>
    </row>
    <row r="19482">
      <c r="A19482" s="454"/>
      <c r="B19482" s="927"/>
      <c r="C19482" s="580"/>
      <c r="D19482" s="939"/>
      <c r="E19482" s="940"/>
      <c r="F19482" s="941"/>
      <c r="G19482" s="937" t="str">
        <f t="array" ref="G19482">xlookup(F19482,'Internal Staffing Calculator'!E:E,'Internal Staffing Calculator'!C:C,"")</f>
        <v/>
      </c>
      <c r="H19482" s="932" t="str">
        <f t="array" ref="H19482">if(F19482&lt;&gt;"", iferror(index('Internal Staffing Calculator'!B$8:B23500,match(F19482,'Internal Staffing Calculator'!E$8:E23500,0)), "Not In Budget"),"")</f>
        <v/>
      </c>
      <c r="I19482" s="184"/>
      <c r="J19482" s="184"/>
      <c r="K19482" s="184"/>
      <c r="L19482" s="183"/>
    </row>
    <row r="19483">
      <c r="A19483" s="454"/>
      <c r="B19483" s="927"/>
      <c r="C19483" s="580"/>
      <c r="D19483" s="939"/>
      <c r="E19483" s="940"/>
      <c r="F19483" s="941"/>
      <c r="G19483" s="937" t="str">
        <f t="array" ref="G19483">xlookup(F19483,'Internal Staffing Calculator'!E:E,'Internal Staffing Calculator'!C:C,"")</f>
        <v/>
      </c>
      <c r="H19483" s="932" t="str">
        <f t="array" ref="H19483">if(F19483&lt;&gt;"", iferror(index('Internal Staffing Calculator'!B$8:B23500,match(F19483,'Internal Staffing Calculator'!E$8:E23500,0)), "Not In Budget"),"")</f>
        <v/>
      </c>
      <c r="I19483" s="184"/>
      <c r="J19483" s="184"/>
      <c r="K19483" s="184"/>
      <c r="L19483" s="183"/>
    </row>
    <row r="19484">
      <c r="A19484" s="454"/>
      <c r="B19484" s="927"/>
      <c r="C19484" s="580"/>
      <c r="D19484" s="939"/>
      <c r="E19484" s="940"/>
      <c r="F19484" s="941"/>
      <c r="G19484" s="937" t="str">
        <f t="array" ref="G19484">xlookup(F19484,'Internal Staffing Calculator'!E:E,'Internal Staffing Calculator'!C:C,"")</f>
        <v/>
      </c>
      <c r="H19484" s="932" t="str">
        <f t="array" ref="H19484">if(F19484&lt;&gt;"", iferror(index('Internal Staffing Calculator'!B$8:B23500,match(F19484,'Internal Staffing Calculator'!E$8:E23500,0)), "Not In Budget"),"")</f>
        <v/>
      </c>
      <c r="I19484" s="184"/>
      <c r="J19484" s="184"/>
      <c r="K19484" s="184"/>
      <c r="L19484" s="183"/>
    </row>
    <row r="19485">
      <c r="A19485" s="454"/>
      <c r="B19485" s="927"/>
      <c r="C19485" s="580"/>
      <c r="D19485" s="939"/>
      <c r="E19485" s="940"/>
      <c r="F19485" s="941"/>
      <c r="G19485" s="937" t="str">
        <f t="array" ref="G19485">xlookup(F19485,'Internal Staffing Calculator'!E:E,'Internal Staffing Calculator'!C:C,"")</f>
        <v/>
      </c>
      <c r="H19485" s="932" t="str">
        <f t="array" ref="H19485">if(F19485&lt;&gt;"", iferror(index('Internal Staffing Calculator'!B$8:B23500,match(F19485,'Internal Staffing Calculator'!E$8:E23500,0)), "Not In Budget"),"")</f>
        <v/>
      </c>
      <c r="I19485" s="184"/>
      <c r="J19485" s="184"/>
      <c r="K19485" s="184"/>
      <c r="L19485" s="183"/>
    </row>
    <row r="19486">
      <c r="A19486" s="454"/>
      <c r="B19486" s="927"/>
      <c r="C19486" s="580"/>
      <c r="D19486" s="939"/>
      <c r="E19486" s="940"/>
      <c r="F19486" s="941"/>
      <c r="G19486" s="937" t="str">
        <f t="array" ref="G19486">xlookup(F19486,'Internal Staffing Calculator'!E:E,'Internal Staffing Calculator'!C:C,"")</f>
        <v/>
      </c>
      <c r="H19486" s="932" t="str">
        <f t="array" ref="H19486">if(F19486&lt;&gt;"", iferror(index('Internal Staffing Calculator'!B$8:B23500,match(F19486,'Internal Staffing Calculator'!E$8:E23500,0)), "Not In Budget"),"")</f>
        <v/>
      </c>
      <c r="I19486" s="184"/>
      <c r="J19486" s="184"/>
      <c r="K19486" s="184"/>
      <c r="L19486" s="183"/>
    </row>
    <row r="19487">
      <c r="A19487" s="454"/>
      <c r="B19487" s="927"/>
      <c r="C19487" s="580"/>
      <c r="D19487" s="939"/>
      <c r="E19487" s="940"/>
      <c r="F19487" s="941"/>
      <c r="G19487" s="937" t="str">
        <f t="array" ref="G19487">xlookup(F19487,'Internal Staffing Calculator'!E:E,'Internal Staffing Calculator'!C:C,"")</f>
        <v/>
      </c>
      <c r="H19487" s="932" t="str">
        <f t="array" ref="H19487">if(F19487&lt;&gt;"", iferror(index('Internal Staffing Calculator'!B$8:B23500,match(F19487,'Internal Staffing Calculator'!E$8:E23500,0)), "Not In Budget"),"")</f>
        <v/>
      </c>
      <c r="I19487" s="184"/>
      <c r="J19487" s="184"/>
      <c r="K19487" s="184"/>
      <c r="L19487" s="183"/>
    </row>
    <row r="19488">
      <c r="A19488" s="454"/>
      <c r="B19488" s="927"/>
      <c r="C19488" s="580"/>
      <c r="D19488" s="939"/>
      <c r="E19488" s="940"/>
      <c r="F19488" s="941"/>
      <c r="G19488" s="937" t="str">
        <f t="array" ref="G19488">xlookup(F19488,'Internal Staffing Calculator'!E:E,'Internal Staffing Calculator'!C:C,"")</f>
        <v/>
      </c>
      <c r="H19488" s="932" t="str">
        <f t="array" ref="H19488">if(F19488&lt;&gt;"", iferror(index('Internal Staffing Calculator'!B$8:B23500,match(F19488,'Internal Staffing Calculator'!E$8:E23500,0)), "Not In Budget"),"")</f>
        <v/>
      </c>
      <c r="I19488" s="184"/>
      <c r="J19488" s="184"/>
      <c r="K19488" s="184"/>
      <c r="L19488" s="183"/>
    </row>
    <row r="19489">
      <c r="A19489" s="454"/>
      <c r="B19489" s="927"/>
      <c r="C19489" s="580"/>
      <c r="D19489" s="939"/>
      <c r="E19489" s="940"/>
      <c r="F19489" s="941"/>
      <c r="G19489" s="937" t="str">
        <f t="array" ref="G19489">xlookup(F19489,'Internal Staffing Calculator'!E:E,'Internal Staffing Calculator'!C:C,"")</f>
        <v/>
      </c>
      <c r="H19489" s="932" t="str">
        <f t="array" ref="H19489">if(F19489&lt;&gt;"", iferror(index('Internal Staffing Calculator'!B$8:B23500,match(F19489,'Internal Staffing Calculator'!E$8:E23500,0)), "Not In Budget"),"")</f>
        <v/>
      </c>
      <c r="I19489" s="184"/>
      <c r="J19489" s="184"/>
      <c r="K19489" s="184"/>
      <c r="L19489" s="183"/>
    </row>
    <row r="19490">
      <c r="A19490" s="454"/>
      <c r="B19490" s="927"/>
      <c r="C19490" s="580"/>
      <c r="D19490" s="939"/>
      <c r="E19490" s="940"/>
      <c r="F19490" s="941"/>
      <c r="G19490" s="937" t="str">
        <f t="array" ref="G19490">xlookup(F19490,'Internal Staffing Calculator'!E:E,'Internal Staffing Calculator'!C:C,"")</f>
        <v/>
      </c>
      <c r="H19490" s="932" t="str">
        <f t="array" ref="H19490">if(F19490&lt;&gt;"", iferror(index('Internal Staffing Calculator'!B$8:B23500,match(F19490,'Internal Staffing Calculator'!E$8:E23500,0)), "Not In Budget"),"")</f>
        <v/>
      </c>
      <c r="I19490" s="184"/>
      <c r="J19490" s="184"/>
      <c r="K19490" s="184"/>
      <c r="L19490" s="183"/>
    </row>
    <row r="19491">
      <c r="A19491" s="454"/>
      <c r="B19491" s="927"/>
      <c r="C19491" s="580"/>
      <c r="D19491" s="939"/>
      <c r="E19491" s="940"/>
      <c r="F19491" s="941"/>
      <c r="G19491" s="937" t="str">
        <f t="array" ref="G19491">xlookup(F19491,'Internal Staffing Calculator'!E:E,'Internal Staffing Calculator'!C:C,"")</f>
        <v/>
      </c>
      <c r="H19491" s="932" t="str">
        <f t="array" ref="H19491">if(F19491&lt;&gt;"", iferror(index('Internal Staffing Calculator'!B$8:B23500,match(F19491,'Internal Staffing Calculator'!E$8:E23500,0)), "Not In Budget"),"")</f>
        <v/>
      </c>
      <c r="I19491" s="184"/>
      <c r="J19491" s="184"/>
      <c r="K19491" s="184"/>
      <c r="L19491" s="183"/>
    </row>
    <row r="19492">
      <c r="A19492" s="454"/>
      <c r="B19492" s="927"/>
      <c r="C19492" s="580"/>
      <c r="D19492" s="939"/>
      <c r="E19492" s="940"/>
      <c r="F19492" s="941"/>
      <c r="G19492" s="937" t="str">
        <f t="array" ref="G19492">xlookup(F19492,'Internal Staffing Calculator'!E:E,'Internal Staffing Calculator'!C:C,"")</f>
        <v/>
      </c>
      <c r="H19492" s="932" t="str">
        <f t="array" ref="H19492">if(F19492&lt;&gt;"", iferror(index('Internal Staffing Calculator'!B$8:B23500,match(F19492,'Internal Staffing Calculator'!E$8:E23500,0)), "Not In Budget"),"")</f>
        <v/>
      </c>
      <c r="I19492" s="184"/>
      <c r="J19492" s="184"/>
      <c r="K19492" s="184"/>
      <c r="L19492" s="183"/>
    </row>
    <row r="19493">
      <c r="A19493" s="454"/>
      <c r="B19493" s="927"/>
      <c r="C19493" s="580"/>
      <c r="D19493" s="939"/>
      <c r="E19493" s="940"/>
      <c r="F19493" s="941"/>
      <c r="G19493" s="937" t="str">
        <f t="array" ref="G19493">xlookup(F19493,'Internal Staffing Calculator'!E:E,'Internal Staffing Calculator'!C:C,"")</f>
        <v/>
      </c>
      <c r="H19493" s="932" t="str">
        <f t="array" ref="H19493">if(F19493&lt;&gt;"", iferror(index('Internal Staffing Calculator'!B$8:B23500,match(F19493,'Internal Staffing Calculator'!E$8:E23500,0)), "Not In Budget"),"")</f>
        <v/>
      </c>
      <c r="I19493" s="184"/>
      <c r="J19493" s="184"/>
      <c r="K19493" s="184"/>
      <c r="L19493" s="183"/>
    </row>
    <row r="19494">
      <c r="A19494" s="454"/>
      <c r="B19494" s="927"/>
      <c r="C19494" s="580"/>
      <c r="D19494" s="939"/>
      <c r="E19494" s="940"/>
      <c r="F19494" s="941"/>
      <c r="G19494" s="937" t="str">
        <f t="array" ref="G19494">xlookup(F19494,'Internal Staffing Calculator'!E:E,'Internal Staffing Calculator'!C:C,"")</f>
        <v/>
      </c>
      <c r="H19494" s="932" t="str">
        <f t="array" ref="H19494">if(F19494&lt;&gt;"", iferror(index('Internal Staffing Calculator'!B$8:B23500,match(F19494,'Internal Staffing Calculator'!E$8:E23500,0)), "Not In Budget"),"")</f>
        <v/>
      </c>
      <c r="I19494" s="184"/>
      <c r="J19494" s="184"/>
      <c r="K19494" s="184"/>
      <c r="L19494" s="183"/>
    </row>
    <row r="19495">
      <c r="A19495" s="454"/>
      <c r="B19495" s="927"/>
      <c r="C19495" s="580"/>
      <c r="D19495" s="939"/>
      <c r="E19495" s="940"/>
      <c r="F19495" s="941"/>
      <c r="G19495" s="937" t="str">
        <f t="array" ref="G19495">xlookup(F19495,'Internal Staffing Calculator'!E:E,'Internal Staffing Calculator'!C:C,"")</f>
        <v/>
      </c>
      <c r="H19495" s="932" t="str">
        <f t="array" ref="H19495">if(F19495&lt;&gt;"", iferror(index('Internal Staffing Calculator'!B$8:B23500,match(F19495,'Internal Staffing Calculator'!E$8:E23500,0)), "Not In Budget"),"")</f>
        <v/>
      </c>
      <c r="I19495" s="184"/>
      <c r="J19495" s="184"/>
      <c r="K19495" s="184"/>
      <c r="L19495" s="183"/>
    </row>
    <row r="19496">
      <c r="A19496" s="454"/>
      <c r="B19496" s="927"/>
      <c r="C19496" s="580"/>
      <c r="D19496" s="939"/>
      <c r="E19496" s="940"/>
      <c r="F19496" s="941"/>
      <c r="G19496" s="937" t="str">
        <f t="array" ref="G19496">xlookup(F19496,'Internal Staffing Calculator'!E:E,'Internal Staffing Calculator'!C:C,"")</f>
        <v/>
      </c>
      <c r="H19496" s="932" t="str">
        <f t="array" ref="H19496">if(F19496&lt;&gt;"", iferror(index('Internal Staffing Calculator'!B$8:B23500,match(F19496,'Internal Staffing Calculator'!E$8:E23500,0)), "Not In Budget"),"")</f>
        <v/>
      </c>
      <c r="I19496" s="184"/>
      <c r="J19496" s="184"/>
      <c r="K19496" s="184"/>
      <c r="L19496" s="183"/>
    </row>
    <row r="19497">
      <c r="A19497" s="454"/>
      <c r="B19497" s="927"/>
      <c r="C19497" s="580"/>
      <c r="D19497" s="939"/>
      <c r="E19497" s="940"/>
      <c r="F19497" s="941"/>
      <c r="G19497" s="937" t="str">
        <f t="array" ref="G19497">xlookup(F19497,'Internal Staffing Calculator'!E:E,'Internal Staffing Calculator'!C:C,"")</f>
        <v/>
      </c>
      <c r="H19497" s="932" t="str">
        <f t="array" ref="H19497">if(F19497&lt;&gt;"", iferror(index('Internal Staffing Calculator'!B$8:B23500,match(F19497,'Internal Staffing Calculator'!E$8:E23500,0)), "Not In Budget"),"")</f>
        <v/>
      </c>
      <c r="I19497" s="184"/>
      <c r="J19497" s="184"/>
      <c r="K19497" s="184"/>
      <c r="L19497" s="183"/>
    </row>
    <row r="19498">
      <c r="A19498" s="454"/>
      <c r="B19498" s="927"/>
      <c r="C19498" s="580"/>
      <c r="D19498" s="939"/>
      <c r="E19498" s="940"/>
      <c r="F19498" s="941"/>
      <c r="G19498" s="937" t="str">
        <f t="array" ref="G19498">xlookup(F19498,'Internal Staffing Calculator'!E:E,'Internal Staffing Calculator'!C:C,"")</f>
        <v/>
      </c>
      <c r="H19498" s="932" t="str">
        <f t="array" ref="H19498">if(F19498&lt;&gt;"", iferror(index('Internal Staffing Calculator'!B$8:B23500,match(F19498,'Internal Staffing Calculator'!E$8:E23500,0)), "Not In Budget"),"")</f>
        <v/>
      </c>
      <c r="I19498" s="184"/>
      <c r="J19498" s="184"/>
      <c r="K19498" s="184"/>
      <c r="L19498" s="183"/>
    </row>
    <row r="19499">
      <c r="A19499" s="454"/>
      <c r="B19499" s="927"/>
      <c r="C19499" s="580"/>
      <c r="D19499" s="939"/>
      <c r="E19499" s="940"/>
      <c r="F19499" s="941"/>
      <c r="G19499" s="937" t="str">
        <f t="array" ref="G19499">xlookup(F19499,'Internal Staffing Calculator'!E:E,'Internal Staffing Calculator'!C:C,"")</f>
        <v/>
      </c>
      <c r="H19499" s="932" t="str">
        <f t="array" ref="H19499">if(F19499&lt;&gt;"", iferror(index('Internal Staffing Calculator'!B$8:B23500,match(F19499,'Internal Staffing Calculator'!E$8:E23500,0)), "Not In Budget"),"")</f>
        <v/>
      </c>
      <c r="I19499" s="184"/>
      <c r="J19499" s="184"/>
      <c r="K19499" s="184"/>
      <c r="L19499" s="183"/>
    </row>
    <row r="19500">
      <c r="A19500" s="454"/>
      <c r="B19500" s="927"/>
      <c r="C19500" s="580"/>
      <c r="D19500" s="939"/>
      <c r="E19500" s="940"/>
      <c r="F19500" s="941"/>
      <c r="G19500" s="937" t="str">
        <f t="array" ref="G19500">xlookup(F19500,'Internal Staffing Calculator'!E:E,'Internal Staffing Calculator'!C:C,"")</f>
        <v/>
      </c>
      <c r="H19500" s="932" t="str">
        <f t="array" ref="H19500">if(F19500&lt;&gt;"", iferror(index('Internal Staffing Calculator'!B$8:B23500,match(F19500,'Internal Staffing Calculator'!E$8:E23500,0)), "Not In Budget"),"")</f>
        <v/>
      </c>
      <c r="I19500" s="184"/>
      <c r="J19500" s="184"/>
      <c r="K19500" s="184"/>
      <c r="L19500" s="183"/>
    </row>
    <row r="19501">
      <c r="A19501" s="454"/>
      <c r="B19501" s="927"/>
      <c r="C19501" s="580"/>
      <c r="D19501" s="939"/>
      <c r="E19501" s="940"/>
      <c r="F19501" s="941"/>
      <c r="G19501" s="937" t="str">
        <f t="array" ref="G19501">xlookup(F19501,'Internal Staffing Calculator'!E:E,'Internal Staffing Calculator'!C:C,"")</f>
        <v/>
      </c>
      <c r="H19501" s="932" t="str">
        <f t="array" ref="H19501">if(F19501&lt;&gt;"", iferror(index('Internal Staffing Calculator'!B$8:B23500,match(F19501,'Internal Staffing Calculator'!E$8:E23500,0)), "Not In Budget"),"")</f>
        <v/>
      </c>
      <c r="I19501" s="184"/>
      <c r="J19501" s="184"/>
      <c r="K19501" s="184"/>
      <c r="L19501" s="183"/>
    </row>
    <row r="19502">
      <c r="A19502" s="454"/>
      <c r="B19502" s="927"/>
      <c r="C19502" s="580"/>
      <c r="D19502" s="939"/>
      <c r="E19502" s="940"/>
      <c r="F19502" s="941"/>
      <c r="G19502" s="937" t="str">
        <f t="array" ref="G19502">xlookup(F19502,'Internal Staffing Calculator'!E:E,'Internal Staffing Calculator'!C:C,"")</f>
        <v/>
      </c>
      <c r="H19502" s="932" t="str">
        <f t="array" ref="H19502">if(F19502&lt;&gt;"", iferror(index('Internal Staffing Calculator'!B$8:B23500,match(F19502,'Internal Staffing Calculator'!E$8:E23500,0)), "Not In Budget"),"")</f>
        <v/>
      </c>
      <c r="I19502" s="184"/>
      <c r="J19502" s="184"/>
      <c r="K19502" s="184"/>
      <c r="L19502" s="183"/>
    </row>
    <row r="19503">
      <c r="A19503" s="454"/>
      <c r="B19503" s="927"/>
      <c r="C19503" s="580"/>
      <c r="D19503" s="939"/>
      <c r="E19503" s="940"/>
      <c r="F19503" s="941"/>
      <c r="G19503" s="937" t="str">
        <f t="array" ref="G19503">xlookup(F19503,'Internal Staffing Calculator'!E:E,'Internal Staffing Calculator'!C:C,"")</f>
        <v/>
      </c>
      <c r="H19503" s="932" t="str">
        <f t="array" ref="H19503">if(F19503&lt;&gt;"", iferror(index('Internal Staffing Calculator'!B$8:B23500,match(F19503,'Internal Staffing Calculator'!E$8:E23500,0)), "Not In Budget"),"")</f>
        <v/>
      </c>
      <c r="I19503" s="184"/>
      <c r="J19503" s="184"/>
      <c r="K19503" s="184"/>
      <c r="L19503" s="183"/>
    </row>
    <row r="19504">
      <c r="A19504" s="454"/>
      <c r="B19504" s="927"/>
      <c r="C19504" s="580"/>
      <c r="D19504" s="939"/>
      <c r="E19504" s="940"/>
      <c r="F19504" s="941"/>
      <c r="G19504" s="937" t="str">
        <f t="array" ref="G19504">xlookup(F19504,'Internal Staffing Calculator'!E:E,'Internal Staffing Calculator'!C:C,"")</f>
        <v/>
      </c>
      <c r="H19504" s="932" t="str">
        <f t="array" ref="H19504">if(F19504&lt;&gt;"", iferror(index('Internal Staffing Calculator'!B$8:B23500,match(F19504,'Internal Staffing Calculator'!E$8:E23500,0)), "Not In Budget"),"")</f>
        <v/>
      </c>
      <c r="I19504" s="184"/>
      <c r="J19504" s="184"/>
      <c r="K19504" s="184"/>
      <c r="L19504" s="183"/>
    </row>
    <row r="19505">
      <c r="A19505" s="454"/>
      <c r="B19505" s="927"/>
      <c r="C19505" s="580"/>
      <c r="D19505" s="939"/>
      <c r="E19505" s="940"/>
      <c r="F19505" s="941"/>
      <c r="G19505" s="937" t="str">
        <f t="array" ref="G19505">xlookup(F19505,'Internal Staffing Calculator'!E:E,'Internal Staffing Calculator'!C:C,"")</f>
        <v/>
      </c>
      <c r="H19505" s="932" t="str">
        <f t="array" ref="H19505">if(F19505&lt;&gt;"", iferror(index('Internal Staffing Calculator'!B$8:B23500,match(F19505,'Internal Staffing Calculator'!E$8:E23500,0)), "Not In Budget"),"")</f>
        <v/>
      </c>
      <c r="I19505" s="184"/>
      <c r="J19505" s="184"/>
      <c r="K19505" s="184"/>
      <c r="L19505" s="183"/>
    </row>
    <row r="19506">
      <c r="A19506" s="454"/>
      <c r="B19506" s="927"/>
      <c r="C19506" s="580"/>
      <c r="D19506" s="939"/>
      <c r="E19506" s="940"/>
      <c r="F19506" s="941"/>
      <c r="G19506" s="937" t="str">
        <f t="array" ref="G19506">xlookup(F19506,'Internal Staffing Calculator'!E:E,'Internal Staffing Calculator'!C:C,"")</f>
        <v/>
      </c>
      <c r="H19506" s="932" t="str">
        <f t="array" ref="H19506">if(F19506&lt;&gt;"", iferror(index('Internal Staffing Calculator'!B$8:B23500,match(F19506,'Internal Staffing Calculator'!E$8:E23500,0)), "Not In Budget"),"")</f>
        <v/>
      </c>
      <c r="I19506" s="184"/>
      <c r="J19506" s="184"/>
      <c r="K19506" s="184"/>
      <c r="L19506" s="183"/>
    </row>
    <row r="19507">
      <c r="A19507" s="454"/>
      <c r="B19507" s="927"/>
      <c r="C19507" s="580"/>
      <c r="D19507" s="939"/>
      <c r="E19507" s="940"/>
      <c r="F19507" s="941"/>
      <c r="G19507" s="937" t="str">
        <f t="array" ref="G19507">xlookup(F19507,'Internal Staffing Calculator'!E:E,'Internal Staffing Calculator'!C:C,"")</f>
        <v/>
      </c>
      <c r="H19507" s="932" t="str">
        <f t="array" ref="H19507">if(F19507&lt;&gt;"", iferror(index('Internal Staffing Calculator'!B$8:B23500,match(F19507,'Internal Staffing Calculator'!E$8:E23500,0)), "Not In Budget"),"")</f>
        <v/>
      </c>
      <c r="I19507" s="184"/>
      <c r="J19507" s="184"/>
      <c r="K19507" s="184"/>
      <c r="L19507" s="183"/>
    </row>
    <row r="19508">
      <c r="A19508" s="454"/>
      <c r="B19508" s="927"/>
      <c r="C19508" s="580"/>
      <c r="D19508" s="939"/>
      <c r="E19508" s="940"/>
      <c r="F19508" s="941"/>
      <c r="G19508" s="937" t="str">
        <f t="array" ref="G19508">xlookup(F19508,'Internal Staffing Calculator'!E:E,'Internal Staffing Calculator'!C:C,"")</f>
        <v/>
      </c>
      <c r="H19508" s="932" t="str">
        <f t="array" ref="H19508">if(F19508&lt;&gt;"", iferror(index('Internal Staffing Calculator'!B$8:B23500,match(F19508,'Internal Staffing Calculator'!E$8:E23500,0)), "Not In Budget"),"")</f>
        <v/>
      </c>
      <c r="I19508" s="184"/>
      <c r="J19508" s="184"/>
      <c r="K19508" s="184"/>
      <c r="L19508" s="183"/>
    </row>
    <row r="19509">
      <c r="A19509" s="454"/>
      <c r="B19509" s="927"/>
      <c r="C19509" s="580"/>
      <c r="D19509" s="939"/>
      <c r="E19509" s="940"/>
      <c r="F19509" s="941"/>
      <c r="G19509" s="937" t="str">
        <f t="array" ref="G19509">xlookup(F19509,'Internal Staffing Calculator'!E:E,'Internal Staffing Calculator'!C:C,"")</f>
        <v/>
      </c>
      <c r="H19509" s="932" t="str">
        <f t="array" ref="H19509">if(F19509&lt;&gt;"", iferror(index('Internal Staffing Calculator'!B$8:B23500,match(F19509,'Internal Staffing Calculator'!E$8:E23500,0)), "Not In Budget"),"")</f>
        <v/>
      </c>
      <c r="I19509" s="184"/>
      <c r="J19509" s="184"/>
      <c r="K19509" s="184"/>
      <c r="L19509" s="183"/>
    </row>
    <row r="19510">
      <c r="A19510" s="454"/>
      <c r="B19510" s="927"/>
      <c r="C19510" s="580"/>
      <c r="D19510" s="939"/>
      <c r="E19510" s="940"/>
      <c r="F19510" s="941"/>
      <c r="G19510" s="937" t="str">
        <f t="array" ref="G19510">xlookup(F19510,'Internal Staffing Calculator'!E:E,'Internal Staffing Calculator'!C:C,"")</f>
        <v/>
      </c>
      <c r="H19510" s="932" t="str">
        <f t="array" ref="H19510">if(F19510&lt;&gt;"", iferror(index('Internal Staffing Calculator'!B$8:B23500,match(F19510,'Internal Staffing Calculator'!E$8:E23500,0)), "Not In Budget"),"")</f>
        <v/>
      </c>
      <c r="I19510" s="184"/>
      <c r="J19510" s="184"/>
      <c r="K19510" s="184"/>
      <c r="L19510" s="183"/>
    </row>
    <row r="19511">
      <c r="A19511" s="454"/>
      <c r="B19511" s="927"/>
      <c r="C19511" s="580"/>
      <c r="D19511" s="939"/>
      <c r="E19511" s="940"/>
      <c r="F19511" s="941"/>
      <c r="G19511" s="937" t="str">
        <f t="array" ref="G19511">xlookup(F19511,'Internal Staffing Calculator'!E:E,'Internal Staffing Calculator'!C:C,"")</f>
        <v/>
      </c>
      <c r="H19511" s="932" t="str">
        <f t="array" ref="H19511">if(F19511&lt;&gt;"", iferror(index('Internal Staffing Calculator'!B$8:B23500,match(F19511,'Internal Staffing Calculator'!E$8:E23500,0)), "Not In Budget"),"")</f>
        <v/>
      </c>
      <c r="I19511" s="184"/>
      <c r="J19511" s="184"/>
      <c r="K19511" s="184"/>
      <c r="L19511" s="183"/>
    </row>
    <row r="19512">
      <c r="A19512" s="454"/>
      <c r="B19512" s="927"/>
      <c r="C19512" s="580"/>
      <c r="D19512" s="939"/>
      <c r="E19512" s="940"/>
      <c r="F19512" s="941"/>
      <c r="G19512" s="937" t="str">
        <f t="array" ref="G19512">xlookup(F19512,'Internal Staffing Calculator'!E:E,'Internal Staffing Calculator'!C:C,"")</f>
        <v/>
      </c>
      <c r="H19512" s="932" t="str">
        <f t="array" ref="H19512">if(F19512&lt;&gt;"", iferror(index('Internal Staffing Calculator'!B$8:B23500,match(F19512,'Internal Staffing Calculator'!E$8:E23500,0)), "Not In Budget"),"")</f>
        <v/>
      </c>
      <c r="I19512" s="184"/>
      <c r="J19512" s="184"/>
      <c r="K19512" s="184"/>
      <c r="L19512" s="183"/>
    </row>
    <row r="19513">
      <c r="A19513" s="454"/>
      <c r="B19513" s="927"/>
      <c r="C19513" s="580"/>
      <c r="D19513" s="939"/>
      <c r="E19513" s="940"/>
      <c r="F19513" s="941"/>
      <c r="G19513" s="937" t="str">
        <f t="array" ref="G19513">xlookup(F19513,'Internal Staffing Calculator'!E:E,'Internal Staffing Calculator'!C:C,"")</f>
        <v/>
      </c>
      <c r="H19513" s="932" t="str">
        <f t="array" ref="H19513">if(F19513&lt;&gt;"", iferror(index('Internal Staffing Calculator'!B$8:B23500,match(F19513,'Internal Staffing Calculator'!E$8:E23500,0)), "Not In Budget"),"")</f>
        <v/>
      </c>
      <c r="I19513" s="184"/>
      <c r="J19513" s="184"/>
      <c r="K19513" s="184"/>
      <c r="L19513" s="183"/>
    </row>
    <row r="19514">
      <c r="A19514" s="454"/>
      <c r="B19514" s="927"/>
      <c r="C19514" s="580"/>
      <c r="D19514" s="939"/>
      <c r="E19514" s="940"/>
      <c r="F19514" s="941"/>
      <c r="G19514" s="937" t="str">
        <f t="array" ref="G19514">xlookup(F19514,'Internal Staffing Calculator'!E:E,'Internal Staffing Calculator'!C:C,"")</f>
        <v/>
      </c>
      <c r="H19514" s="932" t="str">
        <f t="array" ref="H19514">if(F19514&lt;&gt;"", iferror(index('Internal Staffing Calculator'!B$8:B23500,match(F19514,'Internal Staffing Calculator'!E$8:E23500,0)), "Not In Budget"),"")</f>
        <v/>
      </c>
      <c r="I19514" s="184"/>
      <c r="J19514" s="184"/>
      <c r="K19514" s="184"/>
      <c r="L19514" s="183"/>
    </row>
    <row r="19515">
      <c r="A19515" s="454"/>
      <c r="B19515" s="927"/>
      <c r="C19515" s="580"/>
      <c r="D19515" s="939"/>
      <c r="E19515" s="940"/>
      <c r="F19515" s="941"/>
      <c r="G19515" s="937" t="str">
        <f t="array" ref="G19515">xlookup(F19515,'Internal Staffing Calculator'!E:E,'Internal Staffing Calculator'!C:C,"")</f>
        <v/>
      </c>
      <c r="H19515" s="932" t="str">
        <f t="array" ref="H19515">if(F19515&lt;&gt;"", iferror(index('Internal Staffing Calculator'!B$8:B23500,match(F19515,'Internal Staffing Calculator'!E$8:E23500,0)), "Not In Budget"),"")</f>
        <v/>
      </c>
      <c r="I19515" s="184"/>
      <c r="J19515" s="184"/>
      <c r="K19515" s="184"/>
      <c r="L19515" s="183"/>
    </row>
    <row r="19516">
      <c r="A19516" s="454"/>
      <c r="B19516" s="927"/>
      <c r="C19516" s="580"/>
      <c r="D19516" s="939"/>
      <c r="E19516" s="940"/>
      <c r="F19516" s="941"/>
      <c r="G19516" s="937" t="str">
        <f t="array" ref="G19516">xlookup(F19516,'Internal Staffing Calculator'!E:E,'Internal Staffing Calculator'!C:C,"")</f>
        <v/>
      </c>
      <c r="H19516" s="932" t="str">
        <f t="array" ref="H19516">if(F19516&lt;&gt;"", iferror(index('Internal Staffing Calculator'!B$8:B23500,match(F19516,'Internal Staffing Calculator'!E$8:E23500,0)), "Not In Budget"),"")</f>
        <v/>
      </c>
      <c r="I19516" s="184"/>
      <c r="J19516" s="184"/>
      <c r="K19516" s="184"/>
      <c r="L19516" s="183"/>
    </row>
    <row r="19517">
      <c r="A19517" s="454"/>
      <c r="B19517" s="927"/>
      <c r="C19517" s="580"/>
      <c r="D19517" s="939"/>
      <c r="E19517" s="940"/>
      <c r="F19517" s="941"/>
      <c r="G19517" s="937" t="str">
        <f t="array" ref="G19517">xlookup(F19517,'Internal Staffing Calculator'!E:E,'Internal Staffing Calculator'!C:C,"")</f>
        <v/>
      </c>
      <c r="H19517" s="932" t="str">
        <f t="array" ref="H19517">if(F19517&lt;&gt;"", iferror(index('Internal Staffing Calculator'!B$8:B23500,match(F19517,'Internal Staffing Calculator'!E$8:E23500,0)), "Not In Budget"),"")</f>
        <v/>
      </c>
      <c r="I19517" s="184"/>
      <c r="J19517" s="184"/>
      <c r="K19517" s="184"/>
      <c r="L19517" s="183"/>
    </row>
    <row r="19518">
      <c r="A19518" s="454"/>
      <c r="B19518" s="927"/>
      <c r="C19518" s="580"/>
      <c r="D19518" s="939"/>
      <c r="E19518" s="940"/>
      <c r="F19518" s="941"/>
      <c r="G19518" s="937" t="str">
        <f t="array" ref="G19518">xlookup(F19518,'Internal Staffing Calculator'!E:E,'Internal Staffing Calculator'!C:C,"")</f>
        <v/>
      </c>
      <c r="H19518" s="932" t="str">
        <f t="array" ref="H19518">if(F19518&lt;&gt;"", iferror(index('Internal Staffing Calculator'!B$8:B23500,match(F19518,'Internal Staffing Calculator'!E$8:E23500,0)), "Not In Budget"),"")</f>
        <v/>
      </c>
      <c r="I19518" s="184"/>
      <c r="J19518" s="184"/>
      <c r="K19518" s="184"/>
      <c r="L19518" s="183"/>
    </row>
    <row r="19519">
      <c r="A19519" s="454"/>
      <c r="B19519" s="927"/>
      <c r="C19519" s="580"/>
      <c r="D19519" s="939"/>
      <c r="E19519" s="940"/>
      <c r="F19519" s="941"/>
      <c r="G19519" s="937" t="str">
        <f t="array" ref="G19519">xlookup(F19519,'Internal Staffing Calculator'!E:E,'Internal Staffing Calculator'!C:C,"")</f>
        <v/>
      </c>
      <c r="H19519" s="932" t="str">
        <f t="array" ref="H19519">if(F19519&lt;&gt;"", iferror(index('Internal Staffing Calculator'!B$8:B23500,match(F19519,'Internal Staffing Calculator'!E$8:E23500,0)), "Not In Budget"),"")</f>
        <v/>
      </c>
      <c r="I19519" s="184"/>
      <c r="J19519" s="184"/>
      <c r="K19519" s="184"/>
      <c r="L19519" s="183"/>
    </row>
    <row r="19520">
      <c r="A19520" s="454"/>
      <c r="B19520" s="927"/>
      <c r="C19520" s="580"/>
      <c r="D19520" s="939"/>
      <c r="E19520" s="940"/>
      <c r="F19520" s="941"/>
      <c r="G19520" s="937" t="str">
        <f t="array" ref="G19520">xlookup(F19520,'Internal Staffing Calculator'!E:E,'Internal Staffing Calculator'!C:C,"")</f>
        <v/>
      </c>
      <c r="H19520" s="932" t="str">
        <f t="array" ref="H19520">if(F19520&lt;&gt;"", iferror(index('Internal Staffing Calculator'!B$8:B23500,match(F19520,'Internal Staffing Calculator'!E$8:E23500,0)), "Not In Budget"),"")</f>
        <v/>
      </c>
      <c r="I19520" s="184"/>
      <c r="J19520" s="184"/>
      <c r="K19520" s="184"/>
      <c r="L19520" s="183"/>
    </row>
    <row r="19521">
      <c r="A19521" s="454"/>
      <c r="B19521" s="927"/>
      <c r="C19521" s="580"/>
      <c r="D19521" s="939"/>
      <c r="E19521" s="940"/>
      <c r="F19521" s="941"/>
      <c r="G19521" s="937" t="str">
        <f t="array" ref="G19521">xlookup(F19521,'Internal Staffing Calculator'!E:E,'Internal Staffing Calculator'!C:C,"")</f>
        <v/>
      </c>
      <c r="H19521" s="932" t="str">
        <f t="array" ref="H19521">if(F19521&lt;&gt;"", iferror(index('Internal Staffing Calculator'!B$8:B23500,match(F19521,'Internal Staffing Calculator'!E$8:E23500,0)), "Not In Budget"),"")</f>
        <v/>
      </c>
      <c r="I19521" s="184"/>
      <c r="J19521" s="184"/>
      <c r="K19521" s="184"/>
      <c r="L19521" s="183"/>
    </row>
    <row r="19522">
      <c r="A19522" s="454"/>
      <c r="B19522" s="927"/>
      <c r="C19522" s="580"/>
      <c r="D19522" s="939"/>
      <c r="E19522" s="940"/>
      <c r="F19522" s="941"/>
      <c r="G19522" s="937" t="str">
        <f t="array" ref="G19522">xlookup(F19522,'Internal Staffing Calculator'!E:E,'Internal Staffing Calculator'!C:C,"")</f>
        <v/>
      </c>
      <c r="H19522" s="932" t="str">
        <f t="array" ref="H19522">if(F19522&lt;&gt;"", iferror(index('Internal Staffing Calculator'!B$8:B23500,match(F19522,'Internal Staffing Calculator'!E$8:E23500,0)), "Not In Budget"),"")</f>
        <v/>
      </c>
      <c r="I19522" s="184"/>
      <c r="J19522" s="184"/>
      <c r="K19522" s="184"/>
      <c r="L19522" s="183"/>
    </row>
    <row r="19523">
      <c r="A19523" s="454"/>
      <c r="B19523" s="927"/>
      <c r="C19523" s="580"/>
      <c r="D19523" s="939"/>
      <c r="E19523" s="940"/>
      <c r="F19523" s="941"/>
      <c r="G19523" s="937" t="str">
        <f t="array" ref="G19523">xlookup(F19523,'Internal Staffing Calculator'!E:E,'Internal Staffing Calculator'!C:C,"")</f>
        <v/>
      </c>
      <c r="H19523" s="932" t="str">
        <f t="array" ref="H19523">if(F19523&lt;&gt;"", iferror(index('Internal Staffing Calculator'!B$8:B23500,match(F19523,'Internal Staffing Calculator'!E$8:E23500,0)), "Not In Budget"),"")</f>
        <v/>
      </c>
      <c r="I19523" s="184"/>
      <c r="J19523" s="184"/>
      <c r="K19523" s="184"/>
      <c r="L19523" s="183"/>
    </row>
    <row r="19524">
      <c r="A19524" s="454"/>
      <c r="B19524" s="927"/>
      <c r="C19524" s="580"/>
      <c r="D19524" s="939"/>
      <c r="E19524" s="940"/>
      <c r="F19524" s="941"/>
      <c r="G19524" s="937" t="str">
        <f t="array" ref="G19524">xlookup(F19524,'Internal Staffing Calculator'!E:E,'Internal Staffing Calculator'!C:C,"")</f>
        <v/>
      </c>
      <c r="H19524" s="932" t="str">
        <f t="array" ref="H19524">if(F19524&lt;&gt;"", iferror(index('Internal Staffing Calculator'!B$8:B23500,match(F19524,'Internal Staffing Calculator'!E$8:E23500,0)), "Not In Budget"),"")</f>
        <v/>
      </c>
      <c r="I19524" s="184"/>
      <c r="J19524" s="184"/>
      <c r="K19524" s="184"/>
      <c r="L19524" s="183"/>
    </row>
    <row r="19525">
      <c r="A19525" s="454"/>
      <c r="B19525" s="927"/>
      <c r="C19525" s="580"/>
      <c r="D19525" s="939"/>
      <c r="E19525" s="940"/>
      <c r="F19525" s="941"/>
      <c r="G19525" s="937" t="str">
        <f t="array" ref="G19525">xlookup(F19525,'Internal Staffing Calculator'!E:E,'Internal Staffing Calculator'!C:C,"")</f>
        <v/>
      </c>
      <c r="H19525" s="932" t="str">
        <f t="array" ref="H19525">if(F19525&lt;&gt;"", iferror(index('Internal Staffing Calculator'!B$8:B23500,match(F19525,'Internal Staffing Calculator'!E$8:E23500,0)), "Not In Budget"),"")</f>
        <v/>
      </c>
      <c r="I19525" s="184"/>
      <c r="J19525" s="184"/>
      <c r="K19525" s="184"/>
      <c r="L19525" s="183"/>
    </row>
    <row r="19526">
      <c r="A19526" s="454"/>
      <c r="B19526" s="927"/>
      <c r="C19526" s="580"/>
      <c r="D19526" s="939"/>
      <c r="E19526" s="940"/>
      <c r="F19526" s="941"/>
      <c r="G19526" s="937" t="str">
        <f t="array" ref="G19526">xlookup(F19526,'Internal Staffing Calculator'!E:E,'Internal Staffing Calculator'!C:C,"")</f>
        <v/>
      </c>
      <c r="H19526" s="932" t="str">
        <f t="array" ref="H19526">if(F19526&lt;&gt;"", iferror(index('Internal Staffing Calculator'!B$8:B23500,match(F19526,'Internal Staffing Calculator'!E$8:E23500,0)), "Not In Budget"),"")</f>
        <v/>
      </c>
      <c r="I19526" s="184"/>
      <c r="J19526" s="184"/>
      <c r="K19526" s="184"/>
      <c r="L19526" s="183"/>
    </row>
    <row r="19527">
      <c r="A19527" s="454"/>
      <c r="B19527" s="927"/>
      <c r="C19527" s="580"/>
      <c r="D19527" s="939"/>
      <c r="E19527" s="940"/>
      <c r="F19527" s="941"/>
      <c r="G19527" s="937" t="str">
        <f t="array" ref="G19527">xlookup(F19527,'Internal Staffing Calculator'!E:E,'Internal Staffing Calculator'!C:C,"")</f>
        <v/>
      </c>
      <c r="H19527" s="932" t="str">
        <f t="array" ref="H19527">if(F19527&lt;&gt;"", iferror(index('Internal Staffing Calculator'!B$8:B23500,match(F19527,'Internal Staffing Calculator'!E$8:E23500,0)), "Not In Budget"),"")</f>
        <v/>
      </c>
      <c r="I19527" s="184"/>
      <c r="J19527" s="184"/>
      <c r="K19527" s="184"/>
      <c r="L19527" s="183"/>
    </row>
    <row r="19528">
      <c r="A19528" s="454"/>
      <c r="B19528" s="927"/>
      <c r="C19528" s="580"/>
      <c r="D19528" s="939"/>
      <c r="E19528" s="940"/>
      <c r="F19528" s="941"/>
      <c r="G19528" s="937" t="str">
        <f t="array" ref="G19528">xlookup(F19528,'Internal Staffing Calculator'!E:E,'Internal Staffing Calculator'!C:C,"")</f>
        <v/>
      </c>
      <c r="H19528" s="932" t="str">
        <f t="array" ref="H19528">if(F19528&lt;&gt;"", iferror(index('Internal Staffing Calculator'!B$8:B23500,match(F19528,'Internal Staffing Calculator'!E$8:E23500,0)), "Not In Budget"),"")</f>
        <v/>
      </c>
      <c r="I19528" s="184"/>
      <c r="J19528" s="184"/>
      <c r="K19528" s="184"/>
      <c r="L19528" s="183"/>
    </row>
    <row r="19529">
      <c r="A19529" s="454"/>
      <c r="B19529" s="927"/>
      <c r="C19529" s="580"/>
      <c r="D19529" s="939"/>
      <c r="E19529" s="940"/>
      <c r="F19529" s="941"/>
      <c r="G19529" s="937" t="str">
        <f t="array" ref="G19529">xlookup(F19529,'Internal Staffing Calculator'!E:E,'Internal Staffing Calculator'!C:C,"")</f>
        <v/>
      </c>
      <c r="H19529" s="932" t="str">
        <f t="array" ref="H19529">if(F19529&lt;&gt;"", iferror(index('Internal Staffing Calculator'!B$8:B23500,match(F19529,'Internal Staffing Calculator'!E$8:E23500,0)), "Not In Budget"),"")</f>
        <v/>
      </c>
      <c r="I19529" s="184"/>
      <c r="J19529" s="184"/>
      <c r="K19529" s="184"/>
      <c r="L19529" s="183"/>
    </row>
    <row r="19530">
      <c r="A19530" s="454"/>
      <c r="B19530" s="927"/>
      <c r="C19530" s="580"/>
      <c r="D19530" s="939"/>
      <c r="E19530" s="940"/>
      <c r="F19530" s="941"/>
      <c r="G19530" s="937" t="str">
        <f t="array" ref="G19530">xlookup(F19530,'Internal Staffing Calculator'!E:E,'Internal Staffing Calculator'!C:C,"")</f>
        <v/>
      </c>
      <c r="H19530" s="932" t="str">
        <f t="array" ref="H19530">if(F19530&lt;&gt;"", iferror(index('Internal Staffing Calculator'!B$8:B23500,match(F19530,'Internal Staffing Calculator'!E$8:E23500,0)), "Not In Budget"),"")</f>
        <v/>
      </c>
      <c r="I19530" s="184"/>
      <c r="J19530" s="184"/>
      <c r="K19530" s="184"/>
      <c r="L19530" s="183"/>
    </row>
    <row r="19531">
      <c r="A19531" s="454"/>
      <c r="B19531" s="927"/>
      <c r="C19531" s="580"/>
      <c r="D19531" s="939"/>
      <c r="E19531" s="940"/>
      <c r="F19531" s="941"/>
      <c r="G19531" s="937" t="str">
        <f t="array" ref="G19531">xlookup(F19531,'Internal Staffing Calculator'!E:E,'Internal Staffing Calculator'!C:C,"")</f>
        <v/>
      </c>
      <c r="H19531" s="932" t="str">
        <f t="array" ref="H19531">if(F19531&lt;&gt;"", iferror(index('Internal Staffing Calculator'!B$8:B23500,match(F19531,'Internal Staffing Calculator'!E$8:E23500,0)), "Not In Budget"),"")</f>
        <v/>
      </c>
      <c r="I19531" s="184"/>
      <c r="J19531" s="184"/>
      <c r="K19531" s="184"/>
      <c r="L19531" s="183"/>
    </row>
    <row r="19532">
      <c r="A19532" s="454"/>
      <c r="B19532" s="927"/>
      <c r="C19532" s="580"/>
      <c r="D19532" s="939"/>
      <c r="E19532" s="940"/>
      <c r="F19532" s="941"/>
      <c r="G19532" s="937" t="str">
        <f t="array" ref="G19532">xlookup(F19532,'Internal Staffing Calculator'!E:E,'Internal Staffing Calculator'!C:C,"")</f>
        <v/>
      </c>
      <c r="H19532" s="932" t="str">
        <f t="array" ref="H19532">if(F19532&lt;&gt;"", iferror(index('Internal Staffing Calculator'!B$8:B23500,match(F19532,'Internal Staffing Calculator'!E$8:E23500,0)), "Not In Budget"),"")</f>
        <v/>
      </c>
      <c r="I19532" s="184"/>
      <c r="J19532" s="184"/>
      <c r="K19532" s="184"/>
      <c r="L19532" s="183"/>
    </row>
    <row r="19533">
      <c r="A19533" s="454"/>
      <c r="B19533" s="927"/>
      <c r="C19533" s="580"/>
      <c r="D19533" s="939"/>
      <c r="E19533" s="940"/>
      <c r="F19533" s="941"/>
      <c r="G19533" s="937" t="str">
        <f t="array" ref="G19533">xlookup(F19533,'Internal Staffing Calculator'!E:E,'Internal Staffing Calculator'!C:C,"")</f>
        <v/>
      </c>
      <c r="H19533" s="932" t="str">
        <f t="array" ref="H19533">if(F19533&lt;&gt;"", iferror(index('Internal Staffing Calculator'!B$8:B23500,match(F19533,'Internal Staffing Calculator'!E$8:E23500,0)), "Not In Budget"),"")</f>
        <v/>
      </c>
      <c r="I19533" s="184"/>
      <c r="J19533" s="184"/>
      <c r="K19533" s="184"/>
      <c r="L19533" s="183"/>
    </row>
    <row r="19534">
      <c r="A19534" s="454"/>
      <c r="B19534" s="927"/>
      <c r="C19534" s="580"/>
      <c r="D19534" s="939"/>
      <c r="E19534" s="940"/>
      <c r="F19534" s="941"/>
      <c r="G19534" s="937" t="str">
        <f t="array" ref="G19534">xlookup(F19534,'Internal Staffing Calculator'!E:E,'Internal Staffing Calculator'!C:C,"")</f>
        <v/>
      </c>
      <c r="H19534" s="932" t="str">
        <f t="array" ref="H19534">if(F19534&lt;&gt;"", iferror(index('Internal Staffing Calculator'!B$8:B23500,match(F19534,'Internal Staffing Calculator'!E$8:E23500,0)), "Not In Budget"),"")</f>
        <v/>
      </c>
      <c r="I19534" s="184"/>
      <c r="J19534" s="184"/>
      <c r="K19534" s="184"/>
      <c r="L19534" s="183"/>
    </row>
    <row r="19535">
      <c r="A19535" s="454"/>
      <c r="B19535" s="927"/>
      <c r="C19535" s="580"/>
      <c r="D19535" s="939"/>
      <c r="E19535" s="940"/>
      <c r="F19535" s="941"/>
      <c r="G19535" s="937" t="str">
        <f t="array" ref="G19535">xlookup(F19535,'Internal Staffing Calculator'!E:E,'Internal Staffing Calculator'!C:C,"")</f>
        <v/>
      </c>
      <c r="H19535" s="932" t="str">
        <f t="array" ref="H19535">if(F19535&lt;&gt;"", iferror(index('Internal Staffing Calculator'!B$8:B23500,match(F19535,'Internal Staffing Calculator'!E$8:E23500,0)), "Not In Budget"),"")</f>
        <v/>
      </c>
      <c r="I19535" s="184"/>
      <c r="J19535" s="184"/>
      <c r="K19535" s="184"/>
      <c r="L19535" s="183"/>
    </row>
    <row r="19536">
      <c r="A19536" s="454"/>
      <c r="B19536" s="927"/>
      <c r="C19536" s="580"/>
      <c r="D19536" s="939"/>
      <c r="E19536" s="940"/>
      <c r="F19536" s="941"/>
      <c r="G19536" s="937" t="str">
        <f t="array" ref="G19536">xlookup(F19536,'Internal Staffing Calculator'!E:E,'Internal Staffing Calculator'!C:C,"")</f>
        <v/>
      </c>
      <c r="H19536" s="932" t="str">
        <f t="array" ref="H19536">if(F19536&lt;&gt;"", iferror(index('Internal Staffing Calculator'!B$8:B23500,match(F19536,'Internal Staffing Calculator'!E$8:E23500,0)), "Not In Budget"),"")</f>
        <v/>
      </c>
      <c r="I19536" s="184"/>
      <c r="J19536" s="184"/>
      <c r="K19536" s="184"/>
      <c r="L19536" s="183"/>
    </row>
    <row r="19537">
      <c r="A19537" s="454"/>
      <c r="B19537" s="927"/>
      <c r="C19537" s="580"/>
      <c r="D19537" s="939"/>
      <c r="E19537" s="940"/>
      <c r="F19537" s="941"/>
      <c r="G19537" s="937" t="str">
        <f t="array" ref="G19537">xlookup(F19537,'Internal Staffing Calculator'!E:E,'Internal Staffing Calculator'!C:C,"")</f>
        <v/>
      </c>
      <c r="H19537" s="932" t="str">
        <f t="array" ref="H19537">if(F19537&lt;&gt;"", iferror(index('Internal Staffing Calculator'!B$8:B23500,match(F19537,'Internal Staffing Calculator'!E$8:E23500,0)), "Not In Budget"),"")</f>
        <v/>
      </c>
      <c r="I19537" s="184"/>
      <c r="J19537" s="184"/>
      <c r="K19537" s="184"/>
      <c r="L19537" s="183"/>
    </row>
    <row r="19538">
      <c r="A19538" s="454"/>
      <c r="B19538" s="927"/>
      <c r="C19538" s="580"/>
      <c r="D19538" s="939"/>
      <c r="E19538" s="940"/>
      <c r="F19538" s="941"/>
      <c r="G19538" s="937" t="str">
        <f t="array" ref="G19538">xlookup(F19538,'Internal Staffing Calculator'!E:E,'Internal Staffing Calculator'!C:C,"")</f>
        <v/>
      </c>
      <c r="H19538" s="932" t="str">
        <f t="array" ref="H19538">if(F19538&lt;&gt;"", iferror(index('Internal Staffing Calculator'!B$8:B23500,match(F19538,'Internal Staffing Calculator'!E$8:E23500,0)), "Not In Budget"),"")</f>
        <v/>
      </c>
      <c r="I19538" s="184"/>
      <c r="J19538" s="184"/>
      <c r="K19538" s="184"/>
      <c r="L19538" s="183"/>
    </row>
    <row r="19539">
      <c r="A19539" s="454"/>
      <c r="B19539" s="927"/>
      <c r="C19539" s="580"/>
      <c r="D19539" s="939"/>
      <c r="E19539" s="940"/>
      <c r="F19539" s="941"/>
      <c r="G19539" s="937" t="str">
        <f t="array" ref="G19539">xlookup(F19539,'Internal Staffing Calculator'!E:E,'Internal Staffing Calculator'!C:C,"")</f>
        <v/>
      </c>
      <c r="H19539" s="932" t="str">
        <f t="array" ref="H19539">if(F19539&lt;&gt;"", iferror(index('Internal Staffing Calculator'!B$8:B23500,match(F19539,'Internal Staffing Calculator'!E$8:E23500,0)), "Not In Budget"),"")</f>
        <v/>
      </c>
      <c r="I19539" s="184"/>
      <c r="J19539" s="184"/>
      <c r="K19539" s="184"/>
      <c r="L19539" s="183"/>
    </row>
    <row r="19540">
      <c r="A19540" s="454"/>
      <c r="B19540" s="927"/>
      <c r="C19540" s="580"/>
      <c r="D19540" s="939"/>
      <c r="E19540" s="940"/>
      <c r="F19540" s="941"/>
      <c r="G19540" s="937" t="str">
        <f t="array" ref="G19540">xlookup(F19540,'Internal Staffing Calculator'!E:E,'Internal Staffing Calculator'!C:C,"")</f>
        <v/>
      </c>
      <c r="H19540" s="932" t="str">
        <f t="array" ref="H19540">if(F19540&lt;&gt;"", iferror(index('Internal Staffing Calculator'!B$8:B23500,match(F19540,'Internal Staffing Calculator'!E$8:E23500,0)), "Not In Budget"),"")</f>
        <v/>
      </c>
      <c r="I19540" s="184"/>
      <c r="J19540" s="184"/>
      <c r="K19540" s="184"/>
      <c r="L19540" s="183"/>
    </row>
    <row r="19541">
      <c r="A19541" s="454"/>
      <c r="B19541" s="927"/>
      <c r="C19541" s="580"/>
      <c r="D19541" s="939"/>
      <c r="E19541" s="940"/>
      <c r="F19541" s="941"/>
      <c r="G19541" s="937" t="str">
        <f t="array" ref="G19541">xlookup(F19541,'Internal Staffing Calculator'!E:E,'Internal Staffing Calculator'!C:C,"")</f>
        <v/>
      </c>
      <c r="H19541" s="932" t="str">
        <f t="array" ref="H19541">if(F19541&lt;&gt;"", iferror(index('Internal Staffing Calculator'!B$8:B23500,match(F19541,'Internal Staffing Calculator'!E$8:E23500,0)), "Not In Budget"),"")</f>
        <v/>
      </c>
      <c r="I19541" s="184"/>
      <c r="J19541" s="184"/>
      <c r="K19541" s="184"/>
      <c r="L19541" s="183"/>
    </row>
    <row r="19542">
      <c r="A19542" s="454"/>
      <c r="B19542" s="927"/>
      <c r="C19542" s="580"/>
      <c r="D19542" s="939"/>
      <c r="E19542" s="940"/>
      <c r="F19542" s="941"/>
      <c r="G19542" s="937" t="str">
        <f t="array" ref="G19542">xlookup(F19542,'Internal Staffing Calculator'!E:E,'Internal Staffing Calculator'!C:C,"")</f>
        <v/>
      </c>
      <c r="H19542" s="932" t="str">
        <f t="array" ref="H19542">if(F19542&lt;&gt;"", iferror(index('Internal Staffing Calculator'!B$8:B23500,match(F19542,'Internal Staffing Calculator'!E$8:E23500,0)), "Not In Budget"),"")</f>
        <v/>
      </c>
      <c r="I19542" s="184"/>
      <c r="J19542" s="184"/>
      <c r="K19542" s="184"/>
      <c r="L19542" s="183"/>
    </row>
    <row r="19543">
      <c r="A19543" s="454"/>
      <c r="B19543" s="927"/>
      <c r="C19543" s="580"/>
      <c r="D19543" s="939"/>
      <c r="E19543" s="940"/>
      <c r="F19543" s="941"/>
      <c r="G19543" s="937" t="str">
        <f t="array" ref="G19543">xlookup(F19543,'Internal Staffing Calculator'!E:E,'Internal Staffing Calculator'!C:C,"")</f>
        <v/>
      </c>
      <c r="H19543" s="932" t="str">
        <f t="array" ref="H19543">if(F19543&lt;&gt;"", iferror(index('Internal Staffing Calculator'!B$8:B23500,match(F19543,'Internal Staffing Calculator'!E$8:E23500,0)), "Not In Budget"),"")</f>
        <v/>
      </c>
      <c r="I19543" s="184"/>
      <c r="J19543" s="184"/>
      <c r="K19543" s="184"/>
      <c r="L19543" s="183"/>
    </row>
    <row r="19544">
      <c r="A19544" s="454"/>
      <c r="B19544" s="927"/>
      <c r="C19544" s="580"/>
      <c r="D19544" s="939"/>
      <c r="E19544" s="940"/>
      <c r="F19544" s="941"/>
      <c r="G19544" s="937" t="str">
        <f t="array" ref="G19544">xlookup(F19544,'Internal Staffing Calculator'!E:E,'Internal Staffing Calculator'!C:C,"")</f>
        <v/>
      </c>
      <c r="H19544" s="932" t="str">
        <f t="array" ref="H19544">if(F19544&lt;&gt;"", iferror(index('Internal Staffing Calculator'!B$8:B23500,match(F19544,'Internal Staffing Calculator'!E$8:E23500,0)), "Not In Budget"),"")</f>
        <v/>
      </c>
      <c r="I19544" s="184"/>
      <c r="J19544" s="184"/>
      <c r="K19544" s="184"/>
      <c r="L19544" s="183"/>
    </row>
    <row r="19545">
      <c r="A19545" s="454"/>
      <c r="B19545" s="927"/>
      <c r="C19545" s="580"/>
      <c r="D19545" s="939"/>
      <c r="E19545" s="940"/>
      <c r="F19545" s="941"/>
      <c r="G19545" s="937" t="str">
        <f t="array" ref="G19545">xlookup(F19545,'Internal Staffing Calculator'!E:E,'Internal Staffing Calculator'!C:C,"")</f>
        <v/>
      </c>
      <c r="H19545" s="932" t="str">
        <f t="array" ref="H19545">if(F19545&lt;&gt;"", iferror(index('Internal Staffing Calculator'!B$8:B23500,match(F19545,'Internal Staffing Calculator'!E$8:E23500,0)), "Not In Budget"),"")</f>
        <v/>
      </c>
      <c r="I19545" s="184"/>
      <c r="J19545" s="184"/>
      <c r="K19545" s="184"/>
      <c r="L19545" s="183"/>
    </row>
    <row r="19546">
      <c r="A19546" s="454"/>
      <c r="B19546" s="927"/>
      <c r="C19546" s="580"/>
      <c r="D19546" s="939"/>
      <c r="E19546" s="940"/>
      <c r="F19546" s="941"/>
      <c r="G19546" s="937" t="str">
        <f t="array" ref="G19546">xlookup(F19546,'Internal Staffing Calculator'!E:E,'Internal Staffing Calculator'!C:C,"")</f>
        <v/>
      </c>
      <c r="H19546" s="932" t="str">
        <f t="array" ref="H19546">if(F19546&lt;&gt;"", iferror(index('Internal Staffing Calculator'!B$8:B23500,match(F19546,'Internal Staffing Calculator'!E$8:E23500,0)), "Not In Budget"),"")</f>
        <v/>
      </c>
      <c r="I19546" s="184"/>
      <c r="J19546" s="184"/>
      <c r="K19546" s="184"/>
      <c r="L19546" s="183"/>
    </row>
    <row r="19547">
      <c r="A19547" s="454"/>
      <c r="B19547" s="927"/>
      <c r="C19547" s="580"/>
      <c r="D19547" s="939"/>
      <c r="E19547" s="940"/>
      <c r="F19547" s="941"/>
      <c r="G19547" s="937" t="str">
        <f t="array" ref="G19547">xlookup(F19547,'Internal Staffing Calculator'!E:E,'Internal Staffing Calculator'!C:C,"")</f>
        <v/>
      </c>
      <c r="H19547" s="932" t="str">
        <f t="array" ref="H19547">if(F19547&lt;&gt;"", iferror(index('Internal Staffing Calculator'!B$8:B23500,match(F19547,'Internal Staffing Calculator'!E$8:E23500,0)), "Not In Budget"),"")</f>
        <v/>
      </c>
      <c r="I19547" s="184"/>
      <c r="J19547" s="184"/>
      <c r="K19547" s="184"/>
      <c r="L19547" s="183"/>
    </row>
    <row r="19548">
      <c r="A19548" s="454"/>
      <c r="B19548" s="927"/>
      <c r="C19548" s="580"/>
      <c r="D19548" s="939"/>
      <c r="E19548" s="940"/>
      <c r="F19548" s="941"/>
      <c r="G19548" s="937" t="str">
        <f t="array" ref="G19548">xlookup(F19548,'Internal Staffing Calculator'!E:E,'Internal Staffing Calculator'!C:C,"")</f>
        <v/>
      </c>
      <c r="H19548" s="932" t="str">
        <f t="array" ref="H19548">if(F19548&lt;&gt;"", iferror(index('Internal Staffing Calculator'!B$8:B23500,match(F19548,'Internal Staffing Calculator'!E$8:E23500,0)), "Not In Budget"),"")</f>
        <v/>
      </c>
      <c r="I19548" s="184"/>
      <c r="J19548" s="184"/>
      <c r="K19548" s="184"/>
      <c r="L19548" s="183"/>
    </row>
    <row r="19549">
      <c r="A19549" s="454"/>
      <c r="B19549" s="927"/>
      <c r="C19549" s="580"/>
      <c r="D19549" s="939"/>
      <c r="E19549" s="940"/>
      <c r="F19549" s="941"/>
      <c r="G19549" s="937" t="str">
        <f t="array" ref="G19549">xlookup(F19549,'Internal Staffing Calculator'!E:E,'Internal Staffing Calculator'!C:C,"")</f>
        <v/>
      </c>
      <c r="H19549" s="932" t="str">
        <f t="array" ref="H19549">if(F19549&lt;&gt;"", iferror(index('Internal Staffing Calculator'!B$8:B23500,match(F19549,'Internal Staffing Calculator'!E$8:E23500,0)), "Not In Budget"),"")</f>
        <v/>
      </c>
      <c r="I19549" s="184"/>
      <c r="J19549" s="184"/>
      <c r="K19549" s="184"/>
      <c r="L19549" s="183"/>
    </row>
    <row r="19550">
      <c r="A19550" s="454"/>
      <c r="B19550" s="927"/>
      <c r="C19550" s="580"/>
      <c r="D19550" s="939"/>
      <c r="E19550" s="940"/>
      <c r="F19550" s="941"/>
      <c r="G19550" s="937" t="str">
        <f t="array" ref="G19550">xlookup(F19550,'Internal Staffing Calculator'!E:E,'Internal Staffing Calculator'!C:C,"")</f>
        <v/>
      </c>
      <c r="H19550" s="932" t="str">
        <f t="array" ref="H19550">if(F19550&lt;&gt;"", iferror(index('Internal Staffing Calculator'!B$8:B23500,match(F19550,'Internal Staffing Calculator'!E$8:E23500,0)), "Not In Budget"),"")</f>
        <v/>
      </c>
      <c r="I19550" s="184"/>
      <c r="J19550" s="184"/>
      <c r="K19550" s="184"/>
      <c r="L19550" s="183"/>
    </row>
    <row r="19551">
      <c r="A19551" s="454"/>
      <c r="B19551" s="927"/>
      <c r="C19551" s="580"/>
      <c r="D19551" s="939"/>
      <c r="E19551" s="940"/>
      <c r="F19551" s="941"/>
      <c r="G19551" s="937" t="str">
        <f t="array" ref="G19551">xlookup(F19551,'Internal Staffing Calculator'!E:E,'Internal Staffing Calculator'!C:C,"")</f>
        <v/>
      </c>
      <c r="H19551" s="932" t="str">
        <f t="array" ref="H19551">if(F19551&lt;&gt;"", iferror(index('Internal Staffing Calculator'!B$8:B23500,match(F19551,'Internal Staffing Calculator'!E$8:E23500,0)), "Not In Budget"),"")</f>
        <v/>
      </c>
      <c r="I19551" s="184"/>
      <c r="J19551" s="184"/>
      <c r="K19551" s="184"/>
      <c r="L19551" s="183"/>
    </row>
    <row r="19552">
      <c r="A19552" s="454"/>
      <c r="B19552" s="927"/>
      <c r="C19552" s="580"/>
      <c r="D19552" s="939"/>
      <c r="E19552" s="940"/>
      <c r="F19552" s="941"/>
      <c r="G19552" s="937" t="str">
        <f t="array" ref="G19552">xlookup(F19552,'Internal Staffing Calculator'!E:E,'Internal Staffing Calculator'!C:C,"")</f>
        <v/>
      </c>
      <c r="H19552" s="932" t="str">
        <f t="array" ref="H19552">if(F19552&lt;&gt;"", iferror(index('Internal Staffing Calculator'!B$8:B23500,match(F19552,'Internal Staffing Calculator'!E$8:E23500,0)), "Not In Budget"),"")</f>
        <v/>
      </c>
      <c r="I19552" s="184"/>
      <c r="J19552" s="184"/>
      <c r="K19552" s="184"/>
      <c r="L19552" s="183"/>
    </row>
    <row r="19553">
      <c r="A19553" s="454"/>
      <c r="B19553" s="927"/>
      <c r="C19553" s="580"/>
      <c r="D19553" s="939"/>
      <c r="E19553" s="940"/>
      <c r="F19553" s="941"/>
      <c r="G19553" s="937" t="str">
        <f t="array" ref="G19553">xlookup(F19553,'Internal Staffing Calculator'!E:E,'Internal Staffing Calculator'!C:C,"")</f>
        <v/>
      </c>
      <c r="H19553" s="932" t="str">
        <f t="array" ref="H19553">if(F19553&lt;&gt;"", iferror(index('Internal Staffing Calculator'!B$8:B23500,match(F19553,'Internal Staffing Calculator'!E$8:E23500,0)), "Not In Budget"),"")</f>
        <v/>
      </c>
      <c r="I19553" s="184"/>
      <c r="J19553" s="184"/>
      <c r="K19553" s="184"/>
      <c r="L19553" s="183"/>
    </row>
    <row r="19554">
      <c r="A19554" s="454"/>
      <c r="B19554" s="927"/>
      <c r="C19554" s="580"/>
      <c r="D19554" s="939"/>
      <c r="E19554" s="940"/>
      <c r="F19554" s="941"/>
      <c r="G19554" s="937" t="str">
        <f t="array" ref="G19554">xlookup(F19554,'Internal Staffing Calculator'!E:E,'Internal Staffing Calculator'!C:C,"")</f>
        <v/>
      </c>
      <c r="H19554" s="932" t="str">
        <f t="array" ref="H19554">if(F19554&lt;&gt;"", iferror(index('Internal Staffing Calculator'!B$8:B23500,match(F19554,'Internal Staffing Calculator'!E$8:E23500,0)), "Not In Budget"),"")</f>
        <v/>
      </c>
      <c r="I19554" s="184"/>
      <c r="J19554" s="184"/>
      <c r="K19554" s="184"/>
      <c r="L19554" s="183"/>
    </row>
    <row r="19555">
      <c r="A19555" s="454"/>
      <c r="B19555" s="927"/>
      <c r="C19555" s="580"/>
      <c r="D19555" s="939"/>
      <c r="E19555" s="940"/>
      <c r="F19555" s="941"/>
      <c r="G19555" s="937" t="str">
        <f t="array" ref="G19555">xlookup(F19555,'Internal Staffing Calculator'!E:E,'Internal Staffing Calculator'!C:C,"")</f>
        <v/>
      </c>
      <c r="H19555" s="932" t="str">
        <f t="array" ref="H19555">if(F19555&lt;&gt;"", iferror(index('Internal Staffing Calculator'!B$8:B23500,match(F19555,'Internal Staffing Calculator'!E$8:E23500,0)), "Not In Budget"),"")</f>
        <v/>
      </c>
      <c r="I19555" s="184"/>
      <c r="J19555" s="184"/>
      <c r="K19555" s="184"/>
      <c r="L19555" s="183"/>
    </row>
    <row r="19556">
      <c r="A19556" s="454"/>
      <c r="B19556" s="927"/>
      <c r="C19556" s="580"/>
      <c r="D19556" s="939"/>
      <c r="E19556" s="940"/>
      <c r="F19556" s="941"/>
      <c r="G19556" s="937" t="str">
        <f t="array" ref="G19556">xlookup(F19556,'Internal Staffing Calculator'!E:E,'Internal Staffing Calculator'!C:C,"")</f>
        <v/>
      </c>
      <c r="H19556" s="932" t="str">
        <f t="array" ref="H19556">if(F19556&lt;&gt;"", iferror(index('Internal Staffing Calculator'!B$8:B23500,match(F19556,'Internal Staffing Calculator'!E$8:E23500,0)), "Not In Budget"),"")</f>
        <v/>
      </c>
      <c r="I19556" s="184"/>
      <c r="J19556" s="184"/>
      <c r="K19556" s="184"/>
      <c r="L19556" s="183"/>
    </row>
    <row r="19557">
      <c r="A19557" s="454"/>
      <c r="B19557" s="927"/>
      <c r="C19557" s="580"/>
      <c r="D19557" s="939"/>
      <c r="E19557" s="940"/>
      <c r="F19557" s="941"/>
      <c r="G19557" s="937" t="str">
        <f t="array" ref="G19557">xlookup(F19557,'Internal Staffing Calculator'!E:E,'Internal Staffing Calculator'!C:C,"")</f>
        <v/>
      </c>
      <c r="H19557" s="932" t="str">
        <f t="array" ref="H19557">if(F19557&lt;&gt;"", iferror(index('Internal Staffing Calculator'!B$8:B23500,match(F19557,'Internal Staffing Calculator'!E$8:E23500,0)), "Not In Budget"),"")</f>
        <v/>
      </c>
      <c r="I19557" s="184"/>
      <c r="J19557" s="184"/>
      <c r="K19557" s="184"/>
      <c r="L19557" s="183"/>
    </row>
    <row r="19558">
      <c r="A19558" s="454"/>
      <c r="B19558" s="927"/>
      <c r="C19558" s="580"/>
      <c r="D19558" s="939"/>
      <c r="E19558" s="940"/>
      <c r="F19558" s="941"/>
      <c r="G19558" s="937" t="str">
        <f t="array" ref="G19558">xlookup(F19558,'Internal Staffing Calculator'!E:E,'Internal Staffing Calculator'!C:C,"")</f>
        <v/>
      </c>
      <c r="H19558" s="932" t="str">
        <f t="array" ref="H19558">if(F19558&lt;&gt;"", iferror(index('Internal Staffing Calculator'!B$8:B23500,match(F19558,'Internal Staffing Calculator'!E$8:E23500,0)), "Not In Budget"),"")</f>
        <v/>
      </c>
      <c r="I19558" s="184"/>
      <c r="J19558" s="184"/>
      <c r="K19558" s="184"/>
      <c r="L19558" s="183"/>
    </row>
    <row r="19559">
      <c r="A19559" s="454"/>
      <c r="B19559" s="927"/>
      <c r="C19559" s="580"/>
      <c r="D19559" s="939"/>
      <c r="E19559" s="940"/>
      <c r="F19559" s="941"/>
      <c r="G19559" s="937" t="str">
        <f t="array" ref="G19559">xlookup(F19559,'Internal Staffing Calculator'!E:E,'Internal Staffing Calculator'!C:C,"")</f>
        <v/>
      </c>
      <c r="H19559" s="932" t="str">
        <f t="array" ref="H19559">if(F19559&lt;&gt;"", iferror(index('Internal Staffing Calculator'!B$8:B23500,match(F19559,'Internal Staffing Calculator'!E$8:E23500,0)), "Not In Budget"),"")</f>
        <v/>
      </c>
      <c r="I19559" s="184"/>
      <c r="J19559" s="184"/>
      <c r="K19559" s="184"/>
      <c r="L19559" s="183"/>
    </row>
    <row r="19560">
      <c r="A19560" s="454"/>
      <c r="B19560" s="927"/>
      <c r="C19560" s="580"/>
      <c r="D19560" s="939"/>
      <c r="E19560" s="940"/>
      <c r="F19560" s="941"/>
      <c r="G19560" s="937" t="str">
        <f t="array" ref="G19560">xlookup(F19560,'Internal Staffing Calculator'!E:E,'Internal Staffing Calculator'!C:C,"")</f>
        <v/>
      </c>
      <c r="H19560" s="932" t="str">
        <f t="array" ref="H19560">if(F19560&lt;&gt;"", iferror(index('Internal Staffing Calculator'!B$8:B23500,match(F19560,'Internal Staffing Calculator'!E$8:E23500,0)), "Not In Budget"),"")</f>
        <v/>
      </c>
      <c r="I19560" s="184"/>
      <c r="J19560" s="184"/>
      <c r="K19560" s="184"/>
      <c r="L19560" s="183"/>
    </row>
    <row r="19561">
      <c r="A19561" s="454"/>
      <c r="B19561" s="927"/>
      <c r="C19561" s="580"/>
      <c r="D19561" s="939"/>
      <c r="E19561" s="940"/>
      <c r="F19561" s="941"/>
      <c r="G19561" s="937" t="str">
        <f t="array" ref="G19561">xlookup(F19561,'Internal Staffing Calculator'!E:E,'Internal Staffing Calculator'!C:C,"")</f>
        <v/>
      </c>
      <c r="H19561" s="932" t="str">
        <f t="array" ref="H19561">if(F19561&lt;&gt;"", iferror(index('Internal Staffing Calculator'!B$8:B23500,match(F19561,'Internal Staffing Calculator'!E$8:E23500,0)), "Not In Budget"),"")</f>
        <v/>
      </c>
      <c r="I19561" s="184"/>
      <c r="J19561" s="184"/>
      <c r="K19561" s="184"/>
      <c r="L19561" s="183"/>
    </row>
    <row r="19562">
      <c r="A19562" s="454"/>
      <c r="B19562" s="927"/>
      <c r="C19562" s="580"/>
      <c r="D19562" s="939"/>
      <c r="E19562" s="940"/>
      <c r="F19562" s="941"/>
      <c r="G19562" s="937" t="str">
        <f t="array" ref="G19562">xlookup(F19562,'Internal Staffing Calculator'!E:E,'Internal Staffing Calculator'!C:C,"")</f>
        <v/>
      </c>
      <c r="H19562" s="932" t="str">
        <f t="array" ref="H19562">if(F19562&lt;&gt;"", iferror(index('Internal Staffing Calculator'!B$8:B23500,match(F19562,'Internal Staffing Calculator'!E$8:E23500,0)), "Not In Budget"),"")</f>
        <v/>
      </c>
      <c r="I19562" s="184"/>
      <c r="J19562" s="184"/>
      <c r="K19562" s="184"/>
      <c r="L19562" s="183"/>
    </row>
    <row r="19563">
      <c r="A19563" s="454"/>
      <c r="B19563" s="927"/>
      <c r="C19563" s="580"/>
      <c r="D19563" s="939"/>
      <c r="E19563" s="940"/>
      <c r="F19563" s="941"/>
      <c r="G19563" s="937" t="str">
        <f t="array" ref="G19563">xlookup(F19563,'Internal Staffing Calculator'!E:E,'Internal Staffing Calculator'!C:C,"")</f>
        <v/>
      </c>
      <c r="H19563" s="932" t="str">
        <f t="array" ref="H19563">if(F19563&lt;&gt;"", iferror(index('Internal Staffing Calculator'!B$8:B23500,match(F19563,'Internal Staffing Calculator'!E$8:E23500,0)), "Not In Budget"),"")</f>
        <v/>
      </c>
      <c r="I19563" s="184"/>
      <c r="J19563" s="184"/>
      <c r="K19563" s="184"/>
      <c r="L19563" s="183"/>
    </row>
    <row r="19564">
      <c r="A19564" s="454"/>
      <c r="B19564" s="927"/>
      <c r="C19564" s="580"/>
      <c r="D19564" s="939"/>
      <c r="E19564" s="940"/>
      <c r="F19564" s="941"/>
      <c r="G19564" s="937" t="str">
        <f t="array" ref="G19564">xlookup(F19564,'Internal Staffing Calculator'!E:E,'Internal Staffing Calculator'!C:C,"")</f>
        <v/>
      </c>
      <c r="H19564" s="932" t="str">
        <f t="array" ref="H19564">if(F19564&lt;&gt;"", iferror(index('Internal Staffing Calculator'!B$8:B23500,match(F19564,'Internal Staffing Calculator'!E$8:E23500,0)), "Not In Budget"),"")</f>
        <v/>
      </c>
      <c r="I19564" s="184"/>
      <c r="J19564" s="184"/>
      <c r="K19564" s="184"/>
      <c r="L19564" s="183"/>
    </row>
    <row r="19565">
      <c r="A19565" s="454"/>
      <c r="B19565" s="927"/>
      <c r="C19565" s="580"/>
      <c r="D19565" s="939"/>
      <c r="E19565" s="940"/>
      <c r="F19565" s="941"/>
      <c r="G19565" s="937" t="str">
        <f t="array" ref="G19565">xlookup(F19565,'Internal Staffing Calculator'!E:E,'Internal Staffing Calculator'!C:C,"")</f>
        <v/>
      </c>
      <c r="H19565" s="932" t="str">
        <f t="array" ref="H19565">if(F19565&lt;&gt;"", iferror(index('Internal Staffing Calculator'!B$8:B23500,match(F19565,'Internal Staffing Calculator'!E$8:E23500,0)), "Not In Budget"),"")</f>
        <v/>
      </c>
      <c r="I19565" s="184"/>
      <c r="J19565" s="184"/>
      <c r="K19565" s="184"/>
      <c r="L19565" s="183"/>
    </row>
    <row r="19566">
      <c r="A19566" s="454"/>
      <c r="B19566" s="927"/>
      <c r="C19566" s="580"/>
      <c r="D19566" s="939"/>
      <c r="E19566" s="940"/>
      <c r="F19566" s="941"/>
      <c r="G19566" s="937" t="str">
        <f t="array" ref="G19566">xlookup(F19566,'Internal Staffing Calculator'!E:E,'Internal Staffing Calculator'!C:C,"")</f>
        <v/>
      </c>
      <c r="H19566" s="932" t="str">
        <f t="array" ref="H19566">if(F19566&lt;&gt;"", iferror(index('Internal Staffing Calculator'!B$8:B23500,match(F19566,'Internal Staffing Calculator'!E$8:E23500,0)), "Not In Budget"),"")</f>
        <v/>
      </c>
      <c r="I19566" s="184"/>
      <c r="J19566" s="184"/>
      <c r="K19566" s="184"/>
      <c r="L19566" s="183"/>
    </row>
    <row r="19567">
      <c r="A19567" s="454"/>
      <c r="B19567" s="927"/>
      <c r="C19567" s="580"/>
      <c r="D19567" s="939"/>
      <c r="E19567" s="940"/>
      <c r="F19567" s="941"/>
      <c r="G19567" s="937" t="str">
        <f t="array" ref="G19567">xlookup(F19567,'Internal Staffing Calculator'!E:E,'Internal Staffing Calculator'!C:C,"")</f>
        <v/>
      </c>
      <c r="H19567" s="932" t="str">
        <f t="array" ref="H19567">if(F19567&lt;&gt;"", iferror(index('Internal Staffing Calculator'!B$8:B23500,match(F19567,'Internal Staffing Calculator'!E$8:E23500,0)), "Not In Budget"),"")</f>
        <v/>
      </c>
      <c r="I19567" s="184"/>
      <c r="J19567" s="184"/>
      <c r="K19567" s="184"/>
      <c r="L19567" s="183"/>
    </row>
    <row r="19568">
      <c r="A19568" s="454"/>
      <c r="B19568" s="927"/>
      <c r="C19568" s="580"/>
      <c r="D19568" s="939"/>
      <c r="E19568" s="940"/>
      <c r="F19568" s="941"/>
      <c r="G19568" s="937" t="str">
        <f t="array" ref="G19568">xlookup(F19568,'Internal Staffing Calculator'!E:E,'Internal Staffing Calculator'!C:C,"")</f>
        <v/>
      </c>
      <c r="H19568" s="932" t="str">
        <f t="array" ref="H19568">if(F19568&lt;&gt;"", iferror(index('Internal Staffing Calculator'!B$8:B23500,match(F19568,'Internal Staffing Calculator'!E$8:E23500,0)), "Not In Budget"),"")</f>
        <v/>
      </c>
      <c r="I19568" s="184"/>
      <c r="J19568" s="184"/>
      <c r="K19568" s="184"/>
      <c r="L19568" s="183"/>
    </row>
    <row r="19569">
      <c r="A19569" s="454"/>
      <c r="B19569" s="927"/>
      <c r="C19569" s="580"/>
      <c r="D19569" s="939"/>
      <c r="E19569" s="940"/>
      <c r="F19569" s="941"/>
      <c r="G19569" s="937" t="str">
        <f t="array" ref="G19569">xlookup(F19569,'Internal Staffing Calculator'!E:E,'Internal Staffing Calculator'!C:C,"")</f>
        <v/>
      </c>
      <c r="H19569" s="932" t="str">
        <f t="array" ref="H19569">if(F19569&lt;&gt;"", iferror(index('Internal Staffing Calculator'!B$8:B23500,match(F19569,'Internal Staffing Calculator'!E$8:E23500,0)), "Not In Budget"),"")</f>
        <v/>
      </c>
      <c r="I19569" s="184"/>
      <c r="J19569" s="184"/>
      <c r="K19569" s="184"/>
      <c r="L19569" s="183"/>
    </row>
    <row r="19570">
      <c r="A19570" s="454"/>
      <c r="B19570" s="927"/>
      <c r="C19570" s="580"/>
      <c r="D19570" s="939"/>
      <c r="E19570" s="940"/>
      <c r="F19570" s="941"/>
      <c r="G19570" s="937" t="str">
        <f t="array" ref="G19570">xlookup(F19570,'Internal Staffing Calculator'!E:E,'Internal Staffing Calculator'!C:C,"")</f>
        <v/>
      </c>
      <c r="H19570" s="932" t="str">
        <f t="array" ref="H19570">if(F19570&lt;&gt;"", iferror(index('Internal Staffing Calculator'!B$8:B23500,match(F19570,'Internal Staffing Calculator'!E$8:E23500,0)), "Not In Budget"),"")</f>
        <v/>
      </c>
      <c r="I19570" s="184"/>
      <c r="J19570" s="184"/>
      <c r="K19570" s="184"/>
      <c r="L19570" s="183"/>
    </row>
    <row r="19571">
      <c r="A19571" s="454"/>
      <c r="B19571" s="927"/>
      <c r="C19571" s="580"/>
      <c r="D19571" s="939"/>
      <c r="E19571" s="940"/>
      <c r="F19571" s="941"/>
      <c r="G19571" s="937" t="str">
        <f t="array" ref="G19571">xlookup(F19571,'Internal Staffing Calculator'!E:E,'Internal Staffing Calculator'!C:C,"")</f>
        <v/>
      </c>
      <c r="H19571" s="932" t="str">
        <f t="array" ref="H19571">if(F19571&lt;&gt;"", iferror(index('Internal Staffing Calculator'!B$8:B23500,match(F19571,'Internal Staffing Calculator'!E$8:E23500,0)), "Not In Budget"),"")</f>
        <v/>
      </c>
      <c r="I19571" s="184"/>
      <c r="J19571" s="184"/>
      <c r="K19571" s="184"/>
      <c r="L19571" s="183"/>
    </row>
    <row r="19572">
      <c r="A19572" s="454"/>
      <c r="B19572" s="927"/>
      <c r="C19572" s="580"/>
      <c r="D19572" s="939"/>
      <c r="E19572" s="940"/>
      <c r="F19572" s="941"/>
      <c r="G19572" s="937" t="str">
        <f t="array" ref="G19572">xlookup(F19572,'Internal Staffing Calculator'!E:E,'Internal Staffing Calculator'!C:C,"")</f>
        <v/>
      </c>
      <c r="H19572" s="932" t="str">
        <f t="array" ref="H19572">if(F19572&lt;&gt;"", iferror(index('Internal Staffing Calculator'!B$8:B23500,match(F19572,'Internal Staffing Calculator'!E$8:E23500,0)), "Not In Budget"),"")</f>
        <v/>
      </c>
      <c r="I19572" s="184"/>
      <c r="J19572" s="184"/>
      <c r="K19572" s="184"/>
      <c r="L19572" s="183"/>
    </row>
    <row r="19573">
      <c r="A19573" s="454"/>
      <c r="B19573" s="927"/>
      <c r="C19573" s="580"/>
      <c r="D19573" s="939"/>
      <c r="E19573" s="940"/>
      <c r="F19573" s="941"/>
      <c r="G19573" s="937" t="str">
        <f t="array" ref="G19573">xlookup(F19573,'Internal Staffing Calculator'!E:E,'Internal Staffing Calculator'!C:C,"")</f>
        <v/>
      </c>
      <c r="H19573" s="932" t="str">
        <f t="array" ref="H19573">if(F19573&lt;&gt;"", iferror(index('Internal Staffing Calculator'!B$8:B23500,match(F19573,'Internal Staffing Calculator'!E$8:E23500,0)), "Not In Budget"),"")</f>
        <v/>
      </c>
      <c r="I19573" s="184"/>
      <c r="J19573" s="184"/>
      <c r="K19573" s="184"/>
      <c r="L19573" s="183"/>
    </row>
    <row r="19574">
      <c r="A19574" s="454"/>
      <c r="B19574" s="927"/>
      <c r="C19574" s="580"/>
      <c r="D19574" s="939"/>
      <c r="E19574" s="940"/>
      <c r="F19574" s="941"/>
      <c r="G19574" s="937" t="str">
        <f t="array" ref="G19574">xlookup(F19574,'Internal Staffing Calculator'!E:E,'Internal Staffing Calculator'!C:C,"")</f>
        <v/>
      </c>
      <c r="H19574" s="932" t="str">
        <f t="array" ref="H19574">if(F19574&lt;&gt;"", iferror(index('Internal Staffing Calculator'!B$8:B23500,match(F19574,'Internal Staffing Calculator'!E$8:E23500,0)), "Not In Budget"),"")</f>
        <v/>
      </c>
      <c r="I19574" s="184"/>
      <c r="J19574" s="184"/>
      <c r="K19574" s="184"/>
      <c r="L19574" s="183"/>
    </row>
    <row r="19575">
      <c r="A19575" s="454"/>
      <c r="B19575" s="927"/>
      <c r="C19575" s="580"/>
      <c r="D19575" s="939"/>
      <c r="E19575" s="940"/>
      <c r="F19575" s="941"/>
      <c r="G19575" s="937" t="str">
        <f t="array" ref="G19575">xlookup(F19575,'Internal Staffing Calculator'!E:E,'Internal Staffing Calculator'!C:C,"")</f>
        <v/>
      </c>
      <c r="H19575" s="932" t="str">
        <f t="array" ref="H19575">if(F19575&lt;&gt;"", iferror(index('Internal Staffing Calculator'!B$8:B23500,match(F19575,'Internal Staffing Calculator'!E$8:E23500,0)), "Not In Budget"),"")</f>
        <v/>
      </c>
      <c r="I19575" s="184"/>
      <c r="J19575" s="184"/>
      <c r="K19575" s="184"/>
      <c r="L19575" s="183"/>
    </row>
    <row r="19576">
      <c r="A19576" s="454"/>
      <c r="B19576" s="927"/>
      <c r="C19576" s="580"/>
      <c r="D19576" s="939"/>
      <c r="E19576" s="940"/>
      <c r="F19576" s="941"/>
      <c r="G19576" s="937" t="str">
        <f t="array" ref="G19576">xlookup(F19576,'Internal Staffing Calculator'!E:E,'Internal Staffing Calculator'!C:C,"")</f>
        <v/>
      </c>
      <c r="H19576" s="932" t="str">
        <f t="array" ref="H19576">if(F19576&lt;&gt;"", iferror(index('Internal Staffing Calculator'!B$8:B23500,match(F19576,'Internal Staffing Calculator'!E$8:E23500,0)), "Not In Budget"),"")</f>
        <v/>
      </c>
      <c r="I19576" s="184"/>
      <c r="J19576" s="184"/>
      <c r="K19576" s="184"/>
      <c r="L19576" s="183"/>
    </row>
    <row r="19577">
      <c r="A19577" s="454"/>
      <c r="B19577" s="927"/>
      <c r="C19577" s="580"/>
      <c r="D19577" s="939"/>
      <c r="E19577" s="940"/>
      <c r="F19577" s="941"/>
      <c r="G19577" s="937" t="str">
        <f t="array" ref="G19577">xlookup(F19577,'Internal Staffing Calculator'!E:E,'Internal Staffing Calculator'!C:C,"")</f>
        <v/>
      </c>
      <c r="H19577" s="932" t="str">
        <f t="array" ref="H19577">if(F19577&lt;&gt;"", iferror(index('Internal Staffing Calculator'!B$8:B23500,match(F19577,'Internal Staffing Calculator'!E$8:E23500,0)), "Not In Budget"),"")</f>
        <v/>
      </c>
      <c r="I19577" s="184"/>
      <c r="J19577" s="184"/>
      <c r="K19577" s="184"/>
      <c r="L19577" s="183"/>
    </row>
    <row r="19578">
      <c r="A19578" s="454"/>
      <c r="B19578" s="927"/>
      <c r="C19578" s="580"/>
      <c r="D19578" s="939"/>
      <c r="E19578" s="940"/>
      <c r="F19578" s="941"/>
      <c r="G19578" s="937" t="str">
        <f t="array" ref="G19578">xlookup(F19578,'Internal Staffing Calculator'!E:E,'Internal Staffing Calculator'!C:C,"")</f>
        <v/>
      </c>
      <c r="H19578" s="932" t="str">
        <f t="array" ref="H19578">if(F19578&lt;&gt;"", iferror(index('Internal Staffing Calculator'!B$8:B23500,match(F19578,'Internal Staffing Calculator'!E$8:E23500,0)), "Not In Budget"),"")</f>
        <v/>
      </c>
      <c r="I19578" s="184"/>
      <c r="J19578" s="184"/>
      <c r="K19578" s="184"/>
      <c r="L19578" s="183"/>
    </row>
    <row r="19579">
      <c r="A19579" s="454"/>
      <c r="B19579" s="927"/>
      <c r="C19579" s="580"/>
      <c r="D19579" s="939"/>
      <c r="E19579" s="940"/>
      <c r="F19579" s="941"/>
      <c r="G19579" s="937" t="str">
        <f t="array" ref="G19579">xlookup(F19579,'Internal Staffing Calculator'!E:E,'Internal Staffing Calculator'!C:C,"")</f>
        <v/>
      </c>
      <c r="H19579" s="932" t="str">
        <f t="array" ref="H19579">if(F19579&lt;&gt;"", iferror(index('Internal Staffing Calculator'!B$8:B23500,match(F19579,'Internal Staffing Calculator'!E$8:E23500,0)), "Not In Budget"),"")</f>
        <v/>
      </c>
      <c r="I19579" s="184"/>
      <c r="J19579" s="184"/>
      <c r="K19579" s="184"/>
      <c r="L19579" s="183"/>
    </row>
    <row r="19580">
      <c r="A19580" s="454"/>
      <c r="B19580" s="927"/>
      <c r="C19580" s="580"/>
      <c r="D19580" s="939"/>
      <c r="E19580" s="940"/>
      <c r="F19580" s="941"/>
      <c r="G19580" s="937" t="str">
        <f t="array" ref="G19580">xlookup(F19580,'Internal Staffing Calculator'!E:E,'Internal Staffing Calculator'!C:C,"")</f>
        <v/>
      </c>
      <c r="H19580" s="932" t="str">
        <f t="array" ref="H19580">if(F19580&lt;&gt;"", iferror(index('Internal Staffing Calculator'!B$8:B23500,match(F19580,'Internal Staffing Calculator'!E$8:E23500,0)), "Not In Budget"),"")</f>
        <v/>
      </c>
      <c r="I19580" s="184"/>
      <c r="J19580" s="184"/>
      <c r="K19580" s="184"/>
      <c r="L19580" s="183"/>
    </row>
    <row r="19581">
      <c r="A19581" s="454"/>
      <c r="B19581" s="927"/>
      <c r="C19581" s="580"/>
      <c r="D19581" s="939"/>
      <c r="E19581" s="940"/>
      <c r="F19581" s="941"/>
      <c r="G19581" s="937" t="str">
        <f t="array" ref="G19581">xlookup(F19581,'Internal Staffing Calculator'!E:E,'Internal Staffing Calculator'!C:C,"")</f>
        <v/>
      </c>
      <c r="H19581" s="932" t="str">
        <f t="array" ref="H19581">if(F19581&lt;&gt;"", iferror(index('Internal Staffing Calculator'!B$8:B23500,match(F19581,'Internal Staffing Calculator'!E$8:E23500,0)), "Not In Budget"),"")</f>
        <v/>
      </c>
      <c r="I19581" s="184"/>
      <c r="J19581" s="184"/>
      <c r="K19581" s="184"/>
      <c r="L19581" s="183"/>
    </row>
    <row r="19582">
      <c r="A19582" s="454"/>
      <c r="B19582" s="927"/>
      <c r="C19582" s="580"/>
      <c r="D19582" s="939"/>
      <c r="E19582" s="940"/>
      <c r="F19582" s="941"/>
      <c r="G19582" s="937" t="str">
        <f t="array" ref="G19582">xlookup(F19582,'Internal Staffing Calculator'!E:E,'Internal Staffing Calculator'!C:C,"")</f>
        <v/>
      </c>
      <c r="H19582" s="932" t="str">
        <f t="array" ref="H19582">if(F19582&lt;&gt;"", iferror(index('Internal Staffing Calculator'!B$8:B23500,match(F19582,'Internal Staffing Calculator'!E$8:E23500,0)), "Not In Budget"),"")</f>
        <v/>
      </c>
      <c r="I19582" s="184"/>
      <c r="J19582" s="184"/>
      <c r="K19582" s="184"/>
      <c r="L19582" s="183"/>
    </row>
    <row r="19583">
      <c r="A19583" s="454"/>
      <c r="B19583" s="927"/>
      <c r="C19583" s="580"/>
      <c r="D19583" s="939"/>
      <c r="E19583" s="940"/>
      <c r="F19583" s="941"/>
      <c r="G19583" s="937" t="str">
        <f t="array" ref="G19583">xlookup(F19583,'Internal Staffing Calculator'!E:E,'Internal Staffing Calculator'!C:C,"")</f>
        <v/>
      </c>
      <c r="H19583" s="932" t="str">
        <f t="array" ref="H19583">if(F19583&lt;&gt;"", iferror(index('Internal Staffing Calculator'!B$8:B23500,match(F19583,'Internal Staffing Calculator'!E$8:E23500,0)), "Not In Budget"),"")</f>
        <v/>
      </c>
      <c r="I19583" s="184"/>
      <c r="J19583" s="184"/>
      <c r="K19583" s="184"/>
      <c r="L19583" s="183"/>
    </row>
    <row r="19584">
      <c r="A19584" s="454"/>
      <c r="B19584" s="927"/>
      <c r="C19584" s="580"/>
      <c r="D19584" s="939"/>
      <c r="E19584" s="940"/>
      <c r="F19584" s="941"/>
      <c r="G19584" s="937" t="str">
        <f t="array" ref="G19584">xlookup(F19584,'Internal Staffing Calculator'!E:E,'Internal Staffing Calculator'!C:C,"")</f>
        <v/>
      </c>
      <c r="H19584" s="932" t="str">
        <f t="array" ref="H19584">if(F19584&lt;&gt;"", iferror(index('Internal Staffing Calculator'!B$8:B23500,match(F19584,'Internal Staffing Calculator'!E$8:E23500,0)), "Not In Budget"),"")</f>
        <v/>
      </c>
      <c r="I19584" s="184"/>
      <c r="J19584" s="184"/>
      <c r="K19584" s="184"/>
      <c r="L19584" s="183"/>
    </row>
    <row r="19585">
      <c r="A19585" s="454"/>
      <c r="B19585" s="927"/>
      <c r="C19585" s="580"/>
      <c r="D19585" s="939"/>
      <c r="E19585" s="940"/>
      <c r="F19585" s="941"/>
      <c r="G19585" s="937" t="str">
        <f t="array" ref="G19585">xlookup(F19585,'Internal Staffing Calculator'!E:E,'Internal Staffing Calculator'!C:C,"")</f>
        <v/>
      </c>
      <c r="H19585" s="932" t="str">
        <f t="array" ref="H19585">if(F19585&lt;&gt;"", iferror(index('Internal Staffing Calculator'!B$8:B23500,match(F19585,'Internal Staffing Calculator'!E$8:E23500,0)), "Not In Budget"),"")</f>
        <v/>
      </c>
      <c r="I19585" s="184"/>
      <c r="J19585" s="184"/>
      <c r="K19585" s="184"/>
      <c r="L19585" s="183"/>
    </row>
    <row r="19586">
      <c r="A19586" s="454"/>
      <c r="B19586" s="927"/>
      <c r="C19586" s="580"/>
      <c r="D19586" s="939"/>
      <c r="E19586" s="940"/>
      <c r="F19586" s="941"/>
      <c r="G19586" s="937" t="str">
        <f t="array" ref="G19586">xlookup(F19586,'Internal Staffing Calculator'!E:E,'Internal Staffing Calculator'!C:C,"")</f>
        <v/>
      </c>
      <c r="H19586" s="932" t="str">
        <f t="array" ref="H19586">if(F19586&lt;&gt;"", iferror(index('Internal Staffing Calculator'!B$8:B23500,match(F19586,'Internal Staffing Calculator'!E$8:E23500,0)), "Not In Budget"),"")</f>
        <v/>
      </c>
      <c r="I19586" s="184"/>
      <c r="J19586" s="184"/>
      <c r="K19586" s="184"/>
      <c r="L19586" s="183"/>
    </row>
    <row r="19587">
      <c r="A19587" s="454"/>
      <c r="B19587" s="927"/>
      <c r="C19587" s="580"/>
      <c r="D19587" s="939"/>
      <c r="E19587" s="940"/>
      <c r="F19587" s="941"/>
      <c r="G19587" s="937" t="str">
        <f t="array" ref="G19587">xlookup(F19587,'Internal Staffing Calculator'!E:E,'Internal Staffing Calculator'!C:C,"")</f>
        <v/>
      </c>
      <c r="H19587" s="932" t="str">
        <f t="array" ref="H19587">if(F19587&lt;&gt;"", iferror(index('Internal Staffing Calculator'!B$8:B23500,match(F19587,'Internal Staffing Calculator'!E$8:E23500,0)), "Not In Budget"),"")</f>
        <v/>
      </c>
      <c r="I19587" s="184"/>
      <c r="J19587" s="184"/>
      <c r="K19587" s="184"/>
      <c r="L19587" s="183"/>
    </row>
    <row r="19588">
      <c r="A19588" s="454"/>
      <c r="B19588" s="927"/>
      <c r="C19588" s="580"/>
      <c r="D19588" s="939"/>
      <c r="E19588" s="940"/>
      <c r="F19588" s="941"/>
      <c r="G19588" s="937" t="str">
        <f t="array" ref="G19588">xlookup(F19588,'Internal Staffing Calculator'!E:E,'Internal Staffing Calculator'!C:C,"")</f>
        <v/>
      </c>
      <c r="H19588" s="932" t="str">
        <f t="array" ref="H19588">if(F19588&lt;&gt;"", iferror(index('Internal Staffing Calculator'!B$8:B23500,match(F19588,'Internal Staffing Calculator'!E$8:E23500,0)), "Not In Budget"),"")</f>
        <v/>
      </c>
      <c r="I19588" s="184"/>
      <c r="J19588" s="184"/>
      <c r="K19588" s="184"/>
      <c r="L19588" s="183"/>
    </row>
    <row r="19589">
      <c r="A19589" s="454"/>
      <c r="B19589" s="927"/>
      <c r="C19589" s="580"/>
      <c r="D19589" s="939"/>
      <c r="E19589" s="940"/>
      <c r="F19589" s="941"/>
      <c r="G19589" s="937" t="str">
        <f t="array" ref="G19589">xlookup(F19589,'Internal Staffing Calculator'!E:E,'Internal Staffing Calculator'!C:C,"")</f>
        <v/>
      </c>
      <c r="H19589" s="932" t="str">
        <f t="array" ref="H19589">if(F19589&lt;&gt;"", iferror(index('Internal Staffing Calculator'!B$8:B23500,match(F19589,'Internal Staffing Calculator'!E$8:E23500,0)), "Not In Budget"),"")</f>
        <v/>
      </c>
      <c r="I19589" s="184"/>
      <c r="J19589" s="184"/>
      <c r="K19589" s="184"/>
      <c r="L19589" s="183"/>
    </row>
    <row r="19590">
      <c r="A19590" s="454"/>
      <c r="B19590" s="927"/>
      <c r="C19590" s="580"/>
      <c r="D19590" s="939"/>
      <c r="E19590" s="940"/>
      <c r="F19590" s="941"/>
      <c r="G19590" s="937" t="str">
        <f t="array" ref="G19590">xlookup(F19590,'Internal Staffing Calculator'!E:E,'Internal Staffing Calculator'!C:C,"")</f>
        <v/>
      </c>
      <c r="H19590" s="932" t="str">
        <f t="array" ref="H19590">if(F19590&lt;&gt;"", iferror(index('Internal Staffing Calculator'!B$8:B23500,match(F19590,'Internal Staffing Calculator'!E$8:E23500,0)), "Not In Budget"),"")</f>
        <v/>
      </c>
      <c r="I19590" s="184"/>
      <c r="J19590" s="184"/>
      <c r="K19590" s="184"/>
      <c r="L19590" s="183"/>
    </row>
    <row r="19591">
      <c r="A19591" s="454"/>
      <c r="B19591" s="927"/>
      <c r="C19591" s="580"/>
      <c r="D19591" s="939"/>
      <c r="E19591" s="940"/>
      <c r="F19591" s="941"/>
      <c r="G19591" s="937" t="str">
        <f t="array" ref="G19591">xlookup(F19591,'Internal Staffing Calculator'!E:E,'Internal Staffing Calculator'!C:C,"")</f>
        <v/>
      </c>
      <c r="H19591" s="932" t="str">
        <f t="array" ref="H19591">if(F19591&lt;&gt;"", iferror(index('Internal Staffing Calculator'!B$8:B23500,match(F19591,'Internal Staffing Calculator'!E$8:E23500,0)), "Not In Budget"),"")</f>
        <v/>
      </c>
      <c r="I19591" s="184"/>
      <c r="J19591" s="184"/>
      <c r="K19591" s="184"/>
      <c r="L19591" s="183"/>
    </row>
    <row r="19592">
      <c r="A19592" s="454"/>
      <c r="B19592" s="927"/>
      <c r="C19592" s="580"/>
      <c r="D19592" s="939"/>
      <c r="E19592" s="940"/>
      <c r="F19592" s="941"/>
      <c r="G19592" s="937" t="str">
        <f t="array" ref="G19592">xlookup(F19592,'Internal Staffing Calculator'!E:E,'Internal Staffing Calculator'!C:C,"")</f>
        <v/>
      </c>
      <c r="H19592" s="932" t="str">
        <f t="array" ref="H19592">if(F19592&lt;&gt;"", iferror(index('Internal Staffing Calculator'!B$8:B23500,match(F19592,'Internal Staffing Calculator'!E$8:E23500,0)), "Not In Budget"),"")</f>
        <v/>
      </c>
      <c r="I19592" s="184"/>
      <c r="J19592" s="184"/>
      <c r="K19592" s="184"/>
      <c r="L19592" s="183"/>
    </row>
    <row r="19593">
      <c r="A19593" s="454"/>
      <c r="B19593" s="927"/>
      <c r="C19593" s="580"/>
      <c r="D19593" s="939"/>
      <c r="E19593" s="940"/>
      <c r="F19593" s="941"/>
      <c r="G19593" s="937" t="str">
        <f t="array" ref="G19593">xlookup(F19593,'Internal Staffing Calculator'!E:E,'Internal Staffing Calculator'!C:C,"")</f>
        <v/>
      </c>
      <c r="H19593" s="932" t="str">
        <f t="array" ref="H19593">if(F19593&lt;&gt;"", iferror(index('Internal Staffing Calculator'!B$8:B23500,match(F19593,'Internal Staffing Calculator'!E$8:E23500,0)), "Not In Budget"),"")</f>
        <v/>
      </c>
      <c r="I19593" s="184"/>
      <c r="J19593" s="184"/>
      <c r="K19593" s="184"/>
      <c r="L19593" s="183"/>
    </row>
    <row r="19594">
      <c r="A19594" s="454"/>
      <c r="B19594" s="927"/>
      <c r="C19594" s="580"/>
      <c r="D19594" s="939"/>
      <c r="E19594" s="940"/>
      <c r="F19594" s="941"/>
      <c r="G19594" s="937" t="str">
        <f t="array" ref="G19594">xlookup(F19594,'Internal Staffing Calculator'!E:E,'Internal Staffing Calculator'!C:C,"")</f>
        <v/>
      </c>
      <c r="H19594" s="932" t="str">
        <f t="array" ref="H19594">if(F19594&lt;&gt;"", iferror(index('Internal Staffing Calculator'!B$8:B23500,match(F19594,'Internal Staffing Calculator'!E$8:E23500,0)), "Not In Budget"),"")</f>
        <v/>
      </c>
      <c r="I19594" s="184"/>
      <c r="J19594" s="184"/>
      <c r="K19594" s="184"/>
      <c r="L19594" s="183"/>
    </row>
    <row r="19595">
      <c r="A19595" s="454"/>
      <c r="B19595" s="927"/>
      <c r="C19595" s="580"/>
      <c r="D19595" s="939"/>
      <c r="E19595" s="940"/>
      <c r="F19595" s="941"/>
      <c r="G19595" s="937" t="str">
        <f t="array" ref="G19595">xlookup(F19595,'Internal Staffing Calculator'!E:E,'Internal Staffing Calculator'!C:C,"")</f>
        <v/>
      </c>
      <c r="H19595" s="932" t="str">
        <f t="array" ref="H19595">if(F19595&lt;&gt;"", iferror(index('Internal Staffing Calculator'!B$8:B23500,match(F19595,'Internal Staffing Calculator'!E$8:E23500,0)), "Not In Budget"),"")</f>
        <v/>
      </c>
      <c r="I19595" s="184"/>
      <c r="J19595" s="184"/>
      <c r="K19595" s="184"/>
      <c r="L19595" s="183"/>
    </row>
    <row r="19596">
      <c r="A19596" s="454"/>
      <c r="B19596" s="927"/>
      <c r="C19596" s="580"/>
      <c r="D19596" s="939"/>
      <c r="E19596" s="940"/>
      <c r="F19596" s="941"/>
      <c r="G19596" s="937" t="str">
        <f t="array" ref="G19596">xlookup(F19596,'Internal Staffing Calculator'!E:E,'Internal Staffing Calculator'!C:C,"")</f>
        <v/>
      </c>
      <c r="H19596" s="932" t="str">
        <f t="array" ref="H19596">if(F19596&lt;&gt;"", iferror(index('Internal Staffing Calculator'!B$8:B23500,match(F19596,'Internal Staffing Calculator'!E$8:E23500,0)), "Not In Budget"),"")</f>
        <v/>
      </c>
      <c r="I19596" s="184"/>
      <c r="J19596" s="184"/>
      <c r="K19596" s="184"/>
      <c r="L19596" s="183"/>
    </row>
    <row r="19597">
      <c r="A19597" s="454"/>
      <c r="B19597" s="927"/>
      <c r="C19597" s="580"/>
      <c r="D19597" s="939"/>
      <c r="E19597" s="940"/>
      <c r="F19597" s="941"/>
      <c r="G19597" s="937" t="str">
        <f t="array" ref="G19597">xlookup(F19597,'Internal Staffing Calculator'!E:E,'Internal Staffing Calculator'!C:C,"")</f>
        <v/>
      </c>
      <c r="H19597" s="932" t="str">
        <f t="array" ref="H19597">if(F19597&lt;&gt;"", iferror(index('Internal Staffing Calculator'!B$8:B23500,match(F19597,'Internal Staffing Calculator'!E$8:E23500,0)), "Not In Budget"),"")</f>
        <v/>
      </c>
      <c r="I19597" s="184"/>
      <c r="J19597" s="184"/>
      <c r="K19597" s="184"/>
      <c r="L19597" s="183"/>
    </row>
    <row r="19598">
      <c r="A19598" s="454"/>
      <c r="B19598" s="927"/>
      <c r="C19598" s="580"/>
      <c r="D19598" s="939"/>
      <c r="E19598" s="940"/>
      <c r="F19598" s="941"/>
      <c r="G19598" s="937" t="str">
        <f t="array" ref="G19598">xlookup(F19598,'Internal Staffing Calculator'!E:E,'Internal Staffing Calculator'!C:C,"")</f>
        <v/>
      </c>
      <c r="H19598" s="932" t="str">
        <f t="array" ref="H19598">if(F19598&lt;&gt;"", iferror(index('Internal Staffing Calculator'!B$8:B23500,match(F19598,'Internal Staffing Calculator'!E$8:E23500,0)), "Not In Budget"),"")</f>
        <v/>
      </c>
      <c r="I19598" s="184"/>
      <c r="J19598" s="184"/>
      <c r="K19598" s="184"/>
      <c r="L19598" s="183"/>
    </row>
    <row r="19599">
      <c r="A19599" s="454"/>
      <c r="B19599" s="927"/>
      <c r="C19599" s="580"/>
      <c r="D19599" s="939"/>
      <c r="E19599" s="940"/>
      <c r="F19599" s="941"/>
      <c r="G19599" s="937" t="str">
        <f t="array" ref="G19599">xlookup(F19599,'Internal Staffing Calculator'!E:E,'Internal Staffing Calculator'!C:C,"")</f>
        <v/>
      </c>
      <c r="H19599" s="932" t="str">
        <f t="array" ref="H19599">if(F19599&lt;&gt;"", iferror(index('Internal Staffing Calculator'!B$8:B23500,match(F19599,'Internal Staffing Calculator'!E$8:E23500,0)), "Not In Budget"),"")</f>
        <v/>
      </c>
      <c r="I19599" s="184"/>
      <c r="J19599" s="184"/>
      <c r="K19599" s="184"/>
      <c r="L19599" s="183"/>
    </row>
    <row r="19600">
      <c r="A19600" s="454"/>
      <c r="B19600" s="927"/>
      <c r="C19600" s="580"/>
      <c r="D19600" s="939"/>
      <c r="E19600" s="940"/>
      <c r="F19600" s="941"/>
      <c r="G19600" s="937" t="str">
        <f t="array" ref="G19600">xlookup(F19600,'Internal Staffing Calculator'!E:E,'Internal Staffing Calculator'!C:C,"")</f>
        <v/>
      </c>
      <c r="H19600" s="932" t="str">
        <f t="array" ref="H19600">if(F19600&lt;&gt;"", iferror(index('Internal Staffing Calculator'!B$8:B23500,match(F19600,'Internal Staffing Calculator'!E$8:E23500,0)), "Not In Budget"),"")</f>
        <v/>
      </c>
      <c r="I19600" s="184"/>
      <c r="J19600" s="184"/>
      <c r="K19600" s="184"/>
      <c r="L19600" s="183"/>
    </row>
    <row r="19601">
      <c r="A19601" s="454"/>
      <c r="B19601" s="927"/>
      <c r="C19601" s="580"/>
      <c r="D19601" s="939"/>
      <c r="E19601" s="940"/>
      <c r="F19601" s="941"/>
      <c r="G19601" s="937" t="str">
        <f t="array" ref="G19601">xlookup(F19601,'Internal Staffing Calculator'!E:E,'Internal Staffing Calculator'!C:C,"")</f>
        <v/>
      </c>
      <c r="H19601" s="932" t="str">
        <f t="array" ref="H19601">if(F19601&lt;&gt;"", iferror(index('Internal Staffing Calculator'!B$8:B23500,match(F19601,'Internal Staffing Calculator'!E$8:E23500,0)), "Not In Budget"),"")</f>
        <v/>
      </c>
      <c r="I19601" s="184"/>
      <c r="J19601" s="184"/>
      <c r="K19601" s="184"/>
      <c r="L19601" s="183"/>
    </row>
    <row r="19602">
      <c r="A19602" s="454"/>
      <c r="B19602" s="927"/>
      <c r="C19602" s="580"/>
      <c r="D19602" s="939"/>
      <c r="E19602" s="940"/>
      <c r="F19602" s="941"/>
      <c r="G19602" s="937" t="str">
        <f t="array" ref="G19602">xlookup(F19602,'Internal Staffing Calculator'!E:E,'Internal Staffing Calculator'!C:C,"")</f>
        <v/>
      </c>
      <c r="H19602" s="932" t="str">
        <f t="array" ref="H19602">if(F19602&lt;&gt;"", iferror(index('Internal Staffing Calculator'!B$8:B23500,match(F19602,'Internal Staffing Calculator'!E$8:E23500,0)), "Not In Budget"),"")</f>
        <v/>
      </c>
      <c r="I19602" s="184"/>
      <c r="J19602" s="184"/>
      <c r="K19602" s="184"/>
      <c r="L19602" s="183"/>
    </row>
    <row r="19603">
      <c r="A19603" s="454"/>
      <c r="B19603" s="927"/>
      <c r="C19603" s="580"/>
      <c r="D19603" s="939"/>
      <c r="E19603" s="940"/>
      <c r="F19603" s="941"/>
      <c r="G19603" s="937" t="str">
        <f t="array" ref="G19603">xlookup(F19603,'Internal Staffing Calculator'!E:E,'Internal Staffing Calculator'!C:C,"")</f>
        <v/>
      </c>
      <c r="H19603" s="932" t="str">
        <f t="array" ref="H19603">if(F19603&lt;&gt;"", iferror(index('Internal Staffing Calculator'!B$8:B23500,match(F19603,'Internal Staffing Calculator'!E$8:E23500,0)), "Not In Budget"),"")</f>
        <v/>
      </c>
      <c r="I19603" s="184"/>
      <c r="J19603" s="184"/>
      <c r="K19603" s="184"/>
      <c r="L19603" s="183"/>
    </row>
    <row r="19604">
      <c r="A19604" s="454"/>
      <c r="B19604" s="927"/>
      <c r="C19604" s="580"/>
      <c r="D19604" s="939"/>
      <c r="E19604" s="940"/>
      <c r="F19604" s="941"/>
      <c r="G19604" s="937" t="str">
        <f t="array" ref="G19604">xlookup(F19604,'Internal Staffing Calculator'!E:E,'Internal Staffing Calculator'!C:C,"")</f>
        <v/>
      </c>
      <c r="H19604" s="932" t="str">
        <f t="array" ref="H19604">if(F19604&lt;&gt;"", iferror(index('Internal Staffing Calculator'!B$8:B23500,match(F19604,'Internal Staffing Calculator'!E$8:E23500,0)), "Not In Budget"),"")</f>
        <v/>
      </c>
      <c r="I19604" s="184"/>
      <c r="J19604" s="184"/>
      <c r="K19604" s="184"/>
      <c r="L19604" s="183"/>
    </row>
    <row r="19605">
      <c r="A19605" s="454"/>
      <c r="B19605" s="927"/>
      <c r="C19605" s="580"/>
      <c r="D19605" s="939"/>
      <c r="E19605" s="940"/>
      <c r="F19605" s="941"/>
      <c r="G19605" s="937" t="str">
        <f t="array" ref="G19605">xlookup(F19605,'Internal Staffing Calculator'!E:E,'Internal Staffing Calculator'!C:C,"")</f>
        <v/>
      </c>
      <c r="H19605" s="932" t="str">
        <f t="array" ref="H19605">if(F19605&lt;&gt;"", iferror(index('Internal Staffing Calculator'!B$8:B23500,match(F19605,'Internal Staffing Calculator'!E$8:E23500,0)), "Not In Budget"),"")</f>
        <v/>
      </c>
      <c r="I19605" s="184"/>
      <c r="J19605" s="184"/>
      <c r="K19605" s="184"/>
      <c r="L19605" s="183"/>
    </row>
    <row r="19606">
      <c r="A19606" s="454"/>
      <c r="B19606" s="927"/>
      <c r="C19606" s="580"/>
      <c r="D19606" s="939"/>
      <c r="E19606" s="940"/>
      <c r="F19606" s="941"/>
      <c r="G19606" s="937" t="str">
        <f t="array" ref="G19606">xlookup(F19606,'Internal Staffing Calculator'!E:E,'Internal Staffing Calculator'!C:C,"")</f>
        <v/>
      </c>
      <c r="H19606" s="932" t="str">
        <f t="array" ref="H19606">if(F19606&lt;&gt;"", iferror(index('Internal Staffing Calculator'!B$8:B23500,match(F19606,'Internal Staffing Calculator'!E$8:E23500,0)), "Not In Budget"),"")</f>
        <v/>
      </c>
      <c r="I19606" s="184"/>
      <c r="J19606" s="184"/>
      <c r="K19606" s="184"/>
      <c r="L19606" s="183"/>
    </row>
    <row r="19607">
      <c r="A19607" s="454"/>
      <c r="B19607" s="927"/>
      <c r="C19607" s="580"/>
      <c r="D19607" s="939"/>
      <c r="E19607" s="940"/>
      <c r="F19607" s="941"/>
      <c r="G19607" s="937" t="str">
        <f t="array" ref="G19607">xlookup(F19607,'Internal Staffing Calculator'!E:E,'Internal Staffing Calculator'!C:C,"")</f>
        <v/>
      </c>
      <c r="H19607" s="932" t="str">
        <f t="array" ref="H19607">if(F19607&lt;&gt;"", iferror(index('Internal Staffing Calculator'!B$8:B23500,match(F19607,'Internal Staffing Calculator'!E$8:E23500,0)), "Not In Budget"),"")</f>
        <v/>
      </c>
      <c r="I19607" s="184"/>
      <c r="J19607" s="184"/>
      <c r="K19607" s="184"/>
      <c r="L19607" s="183"/>
    </row>
    <row r="19608">
      <c r="A19608" s="454"/>
      <c r="B19608" s="927"/>
      <c r="C19608" s="580"/>
      <c r="D19608" s="939"/>
      <c r="E19608" s="940"/>
      <c r="F19608" s="941"/>
      <c r="G19608" s="937" t="str">
        <f t="array" ref="G19608">xlookup(F19608,'Internal Staffing Calculator'!E:E,'Internal Staffing Calculator'!C:C,"")</f>
        <v/>
      </c>
      <c r="H19608" s="932" t="str">
        <f t="array" ref="H19608">if(F19608&lt;&gt;"", iferror(index('Internal Staffing Calculator'!B$8:B23500,match(F19608,'Internal Staffing Calculator'!E$8:E23500,0)), "Not In Budget"),"")</f>
        <v/>
      </c>
      <c r="I19608" s="184"/>
      <c r="J19608" s="184"/>
      <c r="K19608" s="184"/>
      <c r="L19608" s="183"/>
    </row>
    <row r="19609">
      <c r="A19609" s="454"/>
      <c r="B19609" s="927"/>
      <c r="C19609" s="580"/>
      <c r="D19609" s="939"/>
      <c r="E19609" s="940"/>
      <c r="F19609" s="941"/>
      <c r="G19609" s="937" t="str">
        <f t="array" ref="G19609">xlookup(F19609,'Internal Staffing Calculator'!E:E,'Internal Staffing Calculator'!C:C,"")</f>
        <v/>
      </c>
      <c r="H19609" s="932" t="str">
        <f t="array" ref="H19609">if(F19609&lt;&gt;"", iferror(index('Internal Staffing Calculator'!B$8:B23500,match(F19609,'Internal Staffing Calculator'!E$8:E23500,0)), "Not In Budget"),"")</f>
        <v/>
      </c>
      <c r="I19609" s="184"/>
      <c r="J19609" s="184"/>
      <c r="K19609" s="184"/>
      <c r="L19609" s="183"/>
    </row>
    <row r="19610">
      <c r="A19610" s="454"/>
      <c r="B19610" s="927"/>
      <c r="C19610" s="580"/>
      <c r="D19610" s="939"/>
      <c r="E19610" s="940"/>
      <c r="F19610" s="941"/>
      <c r="G19610" s="937" t="str">
        <f t="array" ref="G19610">xlookup(F19610,'Internal Staffing Calculator'!E:E,'Internal Staffing Calculator'!C:C,"")</f>
        <v/>
      </c>
      <c r="H19610" s="932" t="str">
        <f t="array" ref="H19610">if(F19610&lt;&gt;"", iferror(index('Internal Staffing Calculator'!B$8:B23500,match(F19610,'Internal Staffing Calculator'!E$8:E23500,0)), "Not In Budget"),"")</f>
        <v/>
      </c>
      <c r="I19610" s="184"/>
      <c r="J19610" s="184"/>
      <c r="K19610" s="184"/>
      <c r="L19610" s="183"/>
    </row>
    <row r="19611">
      <c r="A19611" s="454"/>
      <c r="B19611" s="927"/>
      <c r="C19611" s="580"/>
      <c r="D19611" s="939"/>
      <c r="E19611" s="940"/>
      <c r="F19611" s="941"/>
      <c r="G19611" s="937" t="str">
        <f t="array" ref="G19611">xlookup(F19611,'Internal Staffing Calculator'!E:E,'Internal Staffing Calculator'!C:C,"")</f>
        <v/>
      </c>
      <c r="H19611" s="932" t="str">
        <f t="array" ref="H19611">if(F19611&lt;&gt;"", iferror(index('Internal Staffing Calculator'!B$8:B23500,match(F19611,'Internal Staffing Calculator'!E$8:E23500,0)), "Not In Budget"),"")</f>
        <v/>
      </c>
      <c r="I19611" s="184"/>
      <c r="J19611" s="184"/>
      <c r="K19611" s="184"/>
      <c r="L19611" s="183"/>
    </row>
    <row r="19612">
      <c r="A19612" s="454"/>
      <c r="B19612" s="927"/>
      <c r="C19612" s="580"/>
      <c r="D19612" s="939"/>
      <c r="E19612" s="940"/>
      <c r="F19612" s="941"/>
      <c r="G19612" s="937" t="str">
        <f t="array" ref="G19612">xlookup(F19612,'Internal Staffing Calculator'!E:E,'Internal Staffing Calculator'!C:C,"")</f>
        <v/>
      </c>
      <c r="H19612" s="932" t="str">
        <f t="array" ref="H19612">if(F19612&lt;&gt;"", iferror(index('Internal Staffing Calculator'!B$8:B23500,match(F19612,'Internal Staffing Calculator'!E$8:E23500,0)), "Not In Budget"),"")</f>
        <v/>
      </c>
      <c r="I19612" s="184"/>
      <c r="J19612" s="184"/>
      <c r="K19612" s="184"/>
      <c r="L19612" s="183"/>
    </row>
    <row r="19613">
      <c r="A19613" s="454"/>
      <c r="B19613" s="927"/>
      <c r="C19613" s="580"/>
      <c r="D19613" s="939"/>
      <c r="E19613" s="940"/>
      <c r="F19613" s="941"/>
      <c r="G19613" s="937" t="str">
        <f t="array" ref="G19613">xlookup(F19613,'Internal Staffing Calculator'!E:E,'Internal Staffing Calculator'!C:C,"")</f>
        <v/>
      </c>
      <c r="H19613" s="932" t="str">
        <f t="array" ref="H19613">if(F19613&lt;&gt;"", iferror(index('Internal Staffing Calculator'!B$8:B23500,match(F19613,'Internal Staffing Calculator'!E$8:E23500,0)), "Not In Budget"),"")</f>
        <v/>
      </c>
      <c r="I19613" s="184"/>
      <c r="J19613" s="184"/>
      <c r="K19613" s="184"/>
      <c r="L19613" s="183"/>
    </row>
    <row r="19614">
      <c r="A19614" s="454"/>
      <c r="B19614" s="927"/>
      <c r="C19614" s="580"/>
      <c r="D19614" s="939"/>
      <c r="E19614" s="940"/>
      <c r="F19614" s="941"/>
      <c r="G19614" s="937" t="str">
        <f t="array" ref="G19614">xlookup(F19614,'Internal Staffing Calculator'!E:E,'Internal Staffing Calculator'!C:C,"")</f>
        <v/>
      </c>
      <c r="H19614" s="932" t="str">
        <f t="array" ref="H19614">if(F19614&lt;&gt;"", iferror(index('Internal Staffing Calculator'!B$8:B23500,match(F19614,'Internal Staffing Calculator'!E$8:E23500,0)), "Not In Budget"),"")</f>
        <v/>
      </c>
      <c r="I19614" s="184"/>
      <c r="J19614" s="184"/>
      <c r="K19614" s="184"/>
      <c r="L19614" s="183"/>
    </row>
    <row r="19615">
      <c r="A19615" s="454"/>
      <c r="B19615" s="927"/>
      <c r="C19615" s="580"/>
      <c r="D19615" s="939"/>
      <c r="E19615" s="940"/>
      <c r="F19615" s="941"/>
      <c r="G19615" s="937" t="str">
        <f t="array" ref="G19615">xlookup(F19615,'Internal Staffing Calculator'!E:E,'Internal Staffing Calculator'!C:C,"")</f>
        <v/>
      </c>
      <c r="H19615" s="932" t="str">
        <f t="array" ref="H19615">if(F19615&lt;&gt;"", iferror(index('Internal Staffing Calculator'!B$8:B23500,match(F19615,'Internal Staffing Calculator'!E$8:E23500,0)), "Not In Budget"),"")</f>
        <v/>
      </c>
      <c r="I19615" s="184"/>
      <c r="J19615" s="184"/>
      <c r="K19615" s="184"/>
      <c r="L19615" s="183"/>
    </row>
    <row r="19616">
      <c r="A19616" s="454"/>
      <c r="B19616" s="927"/>
      <c r="C19616" s="580"/>
      <c r="D19616" s="939"/>
      <c r="E19616" s="940"/>
      <c r="F19616" s="941"/>
      <c r="G19616" s="937" t="str">
        <f t="array" ref="G19616">xlookup(F19616,'Internal Staffing Calculator'!E:E,'Internal Staffing Calculator'!C:C,"")</f>
        <v/>
      </c>
      <c r="H19616" s="932" t="str">
        <f t="array" ref="H19616">if(F19616&lt;&gt;"", iferror(index('Internal Staffing Calculator'!B$8:B23500,match(F19616,'Internal Staffing Calculator'!E$8:E23500,0)), "Not In Budget"),"")</f>
        <v/>
      </c>
      <c r="I19616" s="184"/>
      <c r="J19616" s="184"/>
      <c r="K19616" s="184"/>
      <c r="L19616" s="183"/>
    </row>
    <row r="19617">
      <c r="A19617" s="454"/>
      <c r="B19617" s="927"/>
      <c r="C19617" s="580"/>
      <c r="D19617" s="939"/>
      <c r="E19617" s="940"/>
      <c r="F19617" s="941"/>
      <c r="G19617" s="937" t="str">
        <f t="array" ref="G19617">xlookup(F19617,'Internal Staffing Calculator'!E:E,'Internal Staffing Calculator'!C:C,"")</f>
        <v/>
      </c>
      <c r="H19617" s="932" t="str">
        <f t="array" ref="H19617">if(F19617&lt;&gt;"", iferror(index('Internal Staffing Calculator'!B$8:B23500,match(F19617,'Internal Staffing Calculator'!E$8:E23500,0)), "Not In Budget"),"")</f>
        <v/>
      </c>
      <c r="I19617" s="184"/>
      <c r="J19617" s="184"/>
      <c r="K19617" s="184"/>
      <c r="L19617" s="183"/>
    </row>
    <row r="19618">
      <c r="A19618" s="454"/>
      <c r="B19618" s="927"/>
      <c r="C19618" s="580"/>
      <c r="D19618" s="939"/>
      <c r="E19618" s="940"/>
      <c r="F19618" s="941"/>
      <c r="G19618" s="937" t="str">
        <f t="array" ref="G19618">xlookup(F19618,'Internal Staffing Calculator'!E:E,'Internal Staffing Calculator'!C:C,"")</f>
        <v/>
      </c>
      <c r="H19618" s="932" t="str">
        <f t="array" ref="H19618">if(F19618&lt;&gt;"", iferror(index('Internal Staffing Calculator'!B$8:B23500,match(F19618,'Internal Staffing Calculator'!E$8:E23500,0)), "Not In Budget"),"")</f>
        <v/>
      </c>
      <c r="I19618" s="184"/>
      <c r="J19618" s="184"/>
      <c r="K19618" s="184"/>
      <c r="L19618" s="183"/>
    </row>
    <row r="19619">
      <c r="A19619" s="454"/>
      <c r="B19619" s="927"/>
      <c r="C19619" s="580"/>
      <c r="D19619" s="939"/>
      <c r="E19619" s="940"/>
      <c r="F19619" s="941"/>
      <c r="G19619" s="937" t="str">
        <f t="array" ref="G19619">xlookup(F19619,'Internal Staffing Calculator'!E:E,'Internal Staffing Calculator'!C:C,"")</f>
        <v/>
      </c>
      <c r="H19619" s="932" t="str">
        <f t="array" ref="H19619">if(F19619&lt;&gt;"", iferror(index('Internal Staffing Calculator'!B$8:B23500,match(F19619,'Internal Staffing Calculator'!E$8:E23500,0)), "Not In Budget"),"")</f>
        <v/>
      </c>
      <c r="I19619" s="184"/>
      <c r="J19619" s="184"/>
      <c r="K19619" s="184"/>
      <c r="L19619" s="183"/>
    </row>
    <row r="19620">
      <c r="A19620" s="454"/>
      <c r="B19620" s="927"/>
      <c r="C19620" s="580"/>
      <c r="D19620" s="939"/>
      <c r="E19620" s="940"/>
      <c r="F19620" s="941"/>
      <c r="G19620" s="937" t="str">
        <f t="array" ref="G19620">xlookup(F19620,'Internal Staffing Calculator'!E:E,'Internal Staffing Calculator'!C:C,"")</f>
        <v/>
      </c>
      <c r="H19620" s="932" t="str">
        <f t="array" ref="H19620">if(F19620&lt;&gt;"", iferror(index('Internal Staffing Calculator'!B$8:B23500,match(F19620,'Internal Staffing Calculator'!E$8:E23500,0)), "Not In Budget"),"")</f>
        <v/>
      </c>
      <c r="I19620" s="184"/>
      <c r="J19620" s="184"/>
      <c r="K19620" s="184"/>
      <c r="L19620" s="183"/>
    </row>
    <row r="19621">
      <c r="A19621" s="454"/>
      <c r="B19621" s="927"/>
      <c r="C19621" s="580"/>
      <c r="D19621" s="939"/>
      <c r="E19621" s="940"/>
      <c r="F19621" s="941"/>
      <c r="G19621" s="937" t="str">
        <f t="array" ref="G19621">xlookup(F19621,'Internal Staffing Calculator'!E:E,'Internal Staffing Calculator'!C:C,"")</f>
        <v/>
      </c>
      <c r="H19621" s="932" t="str">
        <f t="array" ref="H19621">if(F19621&lt;&gt;"", iferror(index('Internal Staffing Calculator'!B$8:B23500,match(F19621,'Internal Staffing Calculator'!E$8:E23500,0)), "Not In Budget"),"")</f>
        <v/>
      </c>
      <c r="I19621" s="184"/>
      <c r="J19621" s="184"/>
      <c r="K19621" s="184"/>
      <c r="L19621" s="183"/>
    </row>
    <row r="19622">
      <c r="A19622" s="454"/>
      <c r="B19622" s="927"/>
      <c r="C19622" s="580"/>
      <c r="D19622" s="939"/>
      <c r="E19622" s="940"/>
      <c r="F19622" s="941"/>
      <c r="G19622" s="937" t="str">
        <f t="array" ref="G19622">xlookup(F19622,'Internal Staffing Calculator'!E:E,'Internal Staffing Calculator'!C:C,"")</f>
        <v/>
      </c>
      <c r="H19622" s="932" t="str">
        <f t="array" ref="H19622">if(F19622&lt;&gt;"", iferror(index('Internal Staffing Calculator'!B$8:B23500,match(F19622,'Internal Staffing Calculator'!E$8:E23500,0)), "Not In Budget"),"")</f>
        <v/>
      </c>
      <c r="I19622" s="184"/>
      <c r="J19622" s="184"/>
      <c r="K19622" s="184"/>
      <c r="L19622" s="183"/>
    </row>
    <row r="19623">
      <c r="A19623" s="454"/>
      <c r="B19623" s="927"/>
      <c r="C19623" s="580"/>
      <c r="D19623" s="939"/>
      <c r="E19623" s="940"/>
      <c r="F19623" s="941"/>
      <c r="G19623" s="937" t="str">
        <f t="array" ref="G19623">xlookup(F19623,'Internal Staffing Calculator'!E:E,'Internal Staffing Calculator'!C:C,"")</f>
        <v/>
      </c>
      <c r="H19623" s="932" t="str">
        <f t="array" ref="H19623">if(F19623&lt;&gt;"", iferror(index('Internal Staffing Calculator'!B$8:B23500,match(F19623,'Internal Staffing Calculator'!E$8:E23500,0)), "Not In Budget"),"")</f>
        <v/>
      </c>
      <c r="I19623" s="184"/>
      <c r="J19623" s="184"/>
      <c r="K19623" s="184"/>
      <c r="L19623" s="183"/>
    </row>
    <row r="19624">
      <c r="A19624" s="454"/>
      <c r="B19624" s="927"/>
      <c r="C19624" s="580"/>
      <c r="D19624" s="939"/>
      <c r="E19624" s="940"/>
      <c r="F19624" s="941"/>
      <c r="G19624" s="937" t="str">
        <f t="array" ref="G19624">xlookup(F19624,'Internal Staffing Calculator'!E:E,'Internal Staffing Calculator'!C:C,"")</f>
        <v/>
      </c>
      <c r="H19624" s="932" t="str">
        <f t="array" ref="H19624">if(F19624&lt;&gt;"", iferror(index('Internal Staffing Calculator'!B$8:B23500,match(F19624,'Internal Staffing Calculator'!E$8:E23500,0)), "Not In Budget"),"")</f>
        <v/>
      </c>
      <c r="I19624" s="184"/>
      <c r="J19624" s="184"/>
      <c r="K19624" s="184"/>
      <c r="L19624" s="183"/>
    </row>
    <row r="19625">
      <c r="A19625" s="454"/>
      <c r="B19625" s="927"/>
      <c r="C19625" s="580"/>
      <c r="D19625" s="939"/>
      <c r="E19625" s="940"/>
      <c r="F19625" s="941"/>
      <c r="G19625" s="937" t="str">
        <f t="array" ref="G19625">xlookup(F19625,'Internal Staffing Calculator'!E:E,'Internal Staffing Calculator'!C:C,"")</f>
        <v/>
      </c>
      <c r="H19625" s="932" t="str">
        <f t="array" ref="H19625">if(F19625&lt;&gt;"", iferror(index('Internal Staffing Calculator'!B$8:B23500,match(F19625,'Internal Staffing Calculator'!E$8:E23500,0)), "Not In Budget"),"")</f>
        <v/>
      </c>
      <c r="I19625" s="184"/>
      <c r="J19625" s="184"/>
      <c r="K19625" s="184"/>
      <c r="L19625" s="183"/>
    </row>
    <row r="19626">
      <c r="A19626" s="454"/>
      <c r="B19626" s="927"/>
      <c r="C19626" s="580"/>
      <c r="D19626" s="939"/>
      <c r="E19626" s="940"/>
      <c r="F19626" s="941"/>
      <c r="G19626" s="937" t="str">
        <f t="array" ref="G19626">xlookup(F19626,'Internal Staffing Calculator'!E:E,'Internal Staffing Calculator'!C:C,"")</f>
        <v/>
      </c>
      <c r="H19626" s="932" t="str">
        <f t="array" ref="H19626">if(F19626&lt;&gt;"", iferror(index('Internal Staffing Calculator'!B$8:B23500,match(F19626,'Internal Staffing Calculator'!E$8:E23500,0)), "Not In Budget"),"")</f>
        <v/>
      </c>
      <c r="I19626" s="184"/>
      <c r="J19626" s="184"/>
      <c r="K19626" s="184"/>
      <c r="L19626" s="183"/>
    </row>
    <row r="19627">
      <c r="A19627" s="454"/>
      <c r="B19627" s="927"/>
      <c r="C19627" s="580"/>
      <c r="D19627" s="939"/>
      <c r="E19627" s="940"/>
      <c r="F19627" s="941"/>
      <c r="G19627" s="937" t="str">
        <f t="array" ref="G19627">xlookup(F19627,'Internal Staffing Calculator'!E:E,'Internal Staffing Calculator'!C:C,"")</f>
        <v/>
      </c>
      <c r="H19627" s="932" t="str">
        <f t="array" ref="H19627">if(F19627&lt;&gt;"", iferror(index('Internal Staffing Calculator'!B$8:B23500,match(F19627,'Internal Staffing Calculator'!E$8:E23500,0)), "Not In Budget"),"")</f>
        <v/>
      </c>
      <c r="I19627" s="184"/>
      <c r="J19627" s="184"/>
      <c r="K19627" s="184"/>
      <c r="L19627" s="183"/>
    </row>
    <row r="19628">
      <c r="A19628" s="454"/>
      <c r="B19628" s="927"/>
      <c r="C19628" s="580"/>
      <c r="D19628" s="939"/>
      <c r="E19628" s="940"/>
      <c r="F19628" s="941"/>
      <c r="G19628" s="937" t="str">
        <f t="array" ref="G19628">xlookup(F19628,'Internal Staffing Calculator'!E:E,'Internal Staffing Calculator'!C:C,"")</f>
        <v/>
      </c>
      <c r="H19628" s="932" t="str">
        <f t="array" ref="H19628">if(F19628&lt;&gt;"", iferror(index('Internal Staffing Calculator'!B$8:B23500,match(F19628,'Internal Staffing Calculator'!E$8:E23500,0)), "Not In Budget"),"")</f>
        <v/>
      </c>
      <c r="I19628" s="184"/>
      <c r="J19628" s="184"/>
      <c r="K19628" s="184"/>
      <c r="L19628" s="183"/>
    </row>
    <row r="19629">
      <c r="A19629" s="454"/>
      <c r="B19629" s="927"/>
      <c r="C19629" s="580"/>
      <c r="D19629" s="939"/>
      <c r="E19629" s="940"/>
      <c r="F19629" s="941"/>
      <c r="G19629" s="937" t="str">
        <f t="array" ref="G19629">xlookup(F19629,'Internal Staffing Calculator'!E:E,'Internal Staffing Calculator'!C:C,"")</f>
        <v/>
      </c>
      <c r="H19629" s="932" t="str">
        <f t="array" ref="H19629">if(F19629&lt;&gt;"", iferror(index('Internal Staffing Calculator'!B$8:B23500,match(F19629,'Internal Staffing Calculator'!E$8:E23500,0)), "Not In Budget"),"")</f>
        <v/>
      </c>
      <c r="I19629" s="184"/>
      <c r="J19629" s="184"/>
      <c r="K19629" s="184"/>
      <c r="L19629" s="183"/>
    </row>
    <row r="19630">
      <c r="A19630" s="454"/>
      <c r="B19630" s="927"/>
      <c r="C19630" s="580"/>
      <c r="D19630" s="939"/>
      <c r="E19630" s="940"/>
      <c r="F19630" s="941"/>
      <c r="G19630" s="937" t="str">
        <f t="array" ref="G19630">xlookup(F19630,'Internal Staffing Calculator'!E:E,'Internal Staffing Calculator'!C:C,"")</f>
        <v/>
      </c>
      <c r="H19630" s="932" t="str">
        <f t="array" ref="H19630">if(F19630&lt;&gt;"", iferror(index('Internal Staffing Calculator'!B$8:B23500,match(F19630,'Internal Staffing Calculator'!E$8:E23500,0)), "Not In Budget"),"")</f>
        <v/>
      </c>
      <c r="I19630" s="184"/>
      <c r="J19630" s="184"/>
      <c r="K19630" s="184"/>
      <c r="L19630" s="183"/>
    </row>
    <row r="19631">
      <c r="A19631" s="454"/>
      <c r="B19631" s="927"/>
      <c r="C19631" s="580"/>
      <c r="D19631" s="939"/>
      <c r="E19631" s="940"/>
      <c r="F19631" s="941"/>
      <c r="G19631" s="937" t="str">
        <f t="array" ref="G19631">xlookup(F19631,'Internal Staffing Calculator'!E:E,'Internal Staffing Calculator'!C:C,"")</f>
        <v/>
      </c>
      <c r="H19631" s="932" t="str">
        <f t="array" ref="H19631">if(F19631&lt;&gt;"", iferror(index('Internal Staffing Calculator'!B$8:B23500,match(F19631,'Internal Staffing Calculator'!E$8:E23500,0)), "Not In Budget"),"")</f>
        <v/>
      </c>
      <c r="I19631" s="184"/>
      <c r="J19631" s="184"/>
      <c r="K19631" s="184"/>
      <c r="L19631" s="183"/>
    </row>
    <row r="19632">
      <c r="A19632" s="454"/>
      <c r="B19632" s="927"/>
      <c r="C19632" s="580"/>
      <c r="D19632" s="939"/>
      <c r="E19632" s="940"/>
      <c r="F19632" s="941"/>
      <c r="G19632" s="937" t="str">
        <f t="array" ref="G19632">xlookup(F19632,'Internal Staffing Calculator'!E:E,'Internal Staffing Calculator'!C:C,"")</f>
        <v/>
      </c>
      <c r="H19632" s="932" t="str">
        <f t="array" ref="H19632">if(F19632&lt;&gt;"", iferror(index('Internal Staffing Calculator'!B$8:B23500,match(F19632,'Internal Staffing Calculator'!E$8:E23500,0)), "Not In Budget"),"")</f>
        <v/>
      </c>
      <c r="I19632" s="184"/>
      <c r="J19632" s="184"/>
      <c r="K19632" s="184"/>
      <c r="L19632" s="183"/>
    </row>
    <row r="19633">
      <c r="A19633" s="454"/>
      <c r="B19633" s="927"/>
      <c r="C19633" s="580"/>
      <c r="D19633" s="939"/>
      <c r="E19633" s="940"/>
      <c r="F19633" s="941"/>
      <c r="G19633" s="937" t="str">
        <f t="array" ref="G19633">xlookup(F19633,'Internal Staffing Calculator'!E:E,'Internal Staffing Calculator'!C:C,"")</f>
        <v/>
      </c>
      <c r="H19633" s="932" t="str">
        <f t="array" ref="H19633">if(F19633&lt;&gt;"", iferror(index('Internal Staffing Calculator'!B$8:B23500,match(F19633,'Internal Staffing Calculator'!E$8:E23500,0)), "Not In Budget"),"")</f>
        <v/>
      </c>
      <c r="I19633" s="184"/>
      <c r="J19633" s="184"/>
      <c r="K19633" s="184"/>
      <c r="L19633" s="183"/>
    </row>
    <row r="19634">
      <c r="A19634" s="454"/>
      <c r="B19634" s="927"/>
      <c r="C19634" s="580"/>
      <c r="D19634" s="939"/>
      <c r="E19634" s="940"/>
      <c r="F19634" s="941"/>
      <c r="G19634" s="937" t="str">
        <f t="array" ref="G19634">xlookup(F19634,'Internal Staffing Calculator'!E:E,'Internal Staffing Calculator'!C:C,"")</f>
        <v/>
      </c>
      <c r="H19634" s="932" t="str">
        <f t="array" ref="H19634">if(F19634&lt;&gt;"", iferror(index('Internal Staffing Calculator'!B$8:B23500,match(F19634,'Internal Staffing Calculator'!E$8:E23500,0)), "Not In Budget"),"")</f>
        <v/>
      </c>
      <c r="I19634" s="184"/>
      <c r="J19634" s="184"/>
      <c r="K19634" s="184"/>
      <c r="L19634" s="183"/>
    </row>
    <row r="19635">
      <c r="A19635" s="454"/>
      <c r="B19635" s="927"/>
      <c r="C19635" s="580"/>
      <c r="D19635" s="939"/>
      <c r="E19635" s="940"/>
      <c r="F19635" s="941"/>
      <c r="G19635" s="937" t="str">
        <f t="array" ref="G19635">xlookup(F19635,'Internal Staffing Calculator'!E:E,'Internal Staffing Calculator'!C:C,"")</f>
        <v/>
      </c>
      <c r="H19635" s="932" t="str">
        <f t="array" ref="H19635">if(F19635&lt;&gt;"", iferror(index('Internal Staffing Calculator'!B$8:B23500,match(F19635,'Internal Staffing Calculator'!E$8:E23500,0)), "Not In Budget"),"")</f>
        <v/>
      </c>
      <c r="I19635" s="184"/>
      <c r="J19635" s="184"/>
      <c r="K19635" s="184"/>
      <c r="L19635" s="183"/>
    </row>
    <row r="19636">
      <c r="A19636" s="454"/>
      <c r="B19636" s="927"/>
      <c r="C19636" s="580"/>
      <c r="D19636" s="939"/>
      <c r="E19636" s="940"/>
      <c r="F19636" s="941"/>
      <c r="G19636" s="937" t="str">
        <f t="array" ref="G19636">xlookup(F19636,'Internal Staffing Calculator'!E:E,'Internal Staffing Calculator'!C:C,"")</f>
        <v/>
      </c>
      <c r="H19636" s="932" t="str">
        <f t="array" ref="H19636">if(F19636&lt;&gt;"", iferror(index('Internal Staffing Calculator'!B$8:B23500,match(F19636,'Internal Staffing Calculator'!E$8:E23500,0)), "Not In Budget"),"")</f>
        <v/>
      </c>
      <c r="I19636" s="184"/>
      <c r="J19636" s="184"/>
      <c r="K19636" s="184"/>
      <c r="L19636" s="183"/>
    </row>
    <row r="19637">
      <c r="A19637" s="454"/>
      <c r="B19637" s="927"/>
      <c r="C19637" s="580"/>
      <c r="D19637" s="939"/>
      <c r="E19637" s="940"/>
      <c r="F19637" s="941"/>
      <c r="G19637" s="937" t="str">
        <f t="array" ref="G19637">xlookup(F19637,'Internal Staffing Calculator'!E:E,'Internal Staffing Calculator'!C:C,"")</f>
        <v/>
      </c>
      <c r="H19637" s="932" t="str">
        <f t="array" ref="H19637">if(F19637&lt;&gt;"", iferror(index('Internal Staffing Calculator'!B$8:B23500,match(F19637,'Internal Staffing Calculator'!E$8:E23500,0)), "Not In Budget"),"")</f>
        <v/>
      </c>
      <c r="I19637" s="184"/>
      <c r="J19637" s="184"/>
      <c r="K19637" s="184"/>
      <c r="L19637" s="183"/>
    </row>
    <row r="19638">
      <c r="A19638" s="454"/>
      <c r="B19638" s="927"/>
      <c r="C19638" s="580"/>
      <c r="D19638" s="939"/>
      <c r="E19638" s="940"/>
      <c r="F19638" s="941"/>
      <c r="G19638" s="937" t="str">
        <f t="array" ref="G19638">xlookup(F19638,'Internal Staffing Calculator'!E:E,'Internal Staffing Calculator'!C:C,"")</f>
        <v/>
      </c>
      <c r="H19638" s="932" t="str">
        <f t="array" ref="H19638">if(F19638&lt;&gt;"", iferror(index('Internal Staffing Calculator'!B$8:B23500,match(F19638,'Internal Staffing Calculator'!E$8:E23500,0)), "Not In Budget"),"")</f>
        <v/>
      </c>
      <c r="I19638" s="184"/>
      <c r="J19638" s="184"/>
      <c r="K19638" s="184"/>
      <c r="L19638" s="183"/>
    </row>
    <row r="19639">
      <c r="A19639" s="454"/>
      <c r="B19639" s="927"/>
      <c r="C19639" s="580"/>
      <c r="D19639" s="939"/>
      <c r="E19639" s="940"/>
      <c r="F19639" s="941"/>
      <c r="G19639" s="937" t="str">
        <f t="array" ref="G19639">xlookup(F19639,'Internal Staffing Calculator'!E:E,'Internal Staffing Calculator'!C:C,"")</f>
        <v/>
      </c>
      <c r="H19639" s="932" t="str">
        <f t="array" ref="H19639">if(F19639&lt;&gt;"", iferror(index('Internal Staffing Calculator'!B$8:B23500,match(F19639,'Internal Staffing Calculator'!E$8:E23500,0)), "Not In Budget"),"")</f>
        <v/>
      </c>
      <c r="I19639" s="184"/>
      <c r="J19639" s="184"/>
      <c r="K19639" s="184"/>
      <c r="L19639" s="183"/>
    </row>
    <row r="19640">
      <c r="A19640" s="454"/>
      <c r="B19640" s="927"/>
      <c r="C19640" s="580"/>
      <c r="D19640" s="939"/>
      <c r="E19640" s="940"/>
      <c r="F19640" s="941"/>
      <c r="G19640" s="937" t="str">
        <f t="array" ref="G19640">xlookup(F19640,'Internal Staffing Calculator'!E:E,'Internal Staffing Calculator'!C:C,"")</f>
        <v/>
      </c>
      <c r="H19640" s="932" t="str">
        <f t="array" ref="H19640">if(F19640&lt;&gt;"", iferror(index('Internal Staffing Calculator'!B$8:B23500,match(F19640,'Internal Staffing Calculator'!E$8:E23500,0)), "Not In Budget"),"")</f>
        <v/>
      </c>
      <c r="I19640" s="184"/>
      <c r="J19640" s="184"/>
      <c r="K19640" s="184"/>
      <c r="L19640" s="183"/>
    </row>
    <row r="19641">
      <c r="A19641" s="454"/>
      <c r="B19641" s="927"/>
      <c r="C19641" s="580"/>
      <c r="D19641" s="939"/>
      <c r="E19641" s="940"/>
      <c r="F19641" s="941"/>
      <c r="G19641" s="937" t="str">
        <f t="array" ref="G19641">xlookup(F19641,'Internal Staffing Calculator'!E:E,'Internal Staffing Calculator'!C:C,"")</f>
        <v/>
      </c>
      <c r="H19641" s="932" t="str">
        <f t="array" ref="H19641">if(F19641&lt;&gt;"", iferror(index('Internal Staffing Calculator'!B$8:B23500,match(F19641,'Internal Staffing Calculator'!E$8:E23500,0)), "Not In Budget"),"")</f>
        <v/>
      </c>
      <c r="I19641" s="184"/>
      <c r="J19641" s="184"/>
      <c r="K19641" s="184"/>
      <c r="L19641" s="183"/>
    </row>
    <row r="19642">
      <c r="A19642" s="454"/>
      <c r="B19642" s="927"/>
      <c r="C19642" s="580"/>
      <c r="D19642" s="939"/>
      <c r="E19642" s="940"/>
      <c r="F19642" s="941"/>
      <c r="G19642" s="937" t="str">
        <f t="array" ref="G19642">xlookup(F19642,'Internal Staffing Calculator'!E:E,'Internal Staffing Calculator'!C:C,"")</f>
        <v/>
      </c>
      <c r="H19642" s="932" t="str">
        <f t="array" ref="H19642">if(F19642&lt;&gt;"", iferror(index('Internal Staffing Calculator'!B$8:B23500,match(F19642,'Internal Staffing Calculator'!E$8:E23500,0)), "Not In Budget"),"")</f>
        <v/>
      </c>
      <c r="I19642" s="184"/>
      <c r="J19642" s="184"/>
      <c r="K19642" s="184"/>
      <c r="L19642" s="183"/>
    </row>
    <row r="19643">
      <c r="A19643" s="454"/>
      <c r="B19643" s="927"/>
      <c r="C19643" s="580"/>
      <c r="D19643" s="939"/>
      <c r="E19643" s="940"/>
      <c r="F19643" s="941"/>
      <c r="G19643" s="937" t="str">
        <f t="array" ref="G19643">xlookup(F19643,'Internal Staffing Calculator'!E:E,'Internal Staffing Calculator'!C:C,"")</f>
        <v/>
      </c>
      <c r="H19643" s="932" t="str">
        <f t="array" ref="H19643">if(F19643&lt;&gt;"", iferror(index('Internal Staffing Calculator'!B$8:B23500,match(F19643,'Internal Staffing Calculator'!E$8:E23500,0)), "Not In Budget"),"")</f>
        <v/>
      </c>
      <c r="I19643" s="184"/>
      <c r="J19643" s="184"/>
      <c r="K19643" s="184"/>
      <c r="L19643" s="183"/>
    </row>
    <row r="19644">
      <c r="A19644" s="454"/>
      <c r="B19644" s="927"/>
      <c r="C19644" s="580"/>
      <c r="D19644" s="939"/>
      <c r="E19644" s="940"/>
      <c r="F19644" s="941"/>
      <c r="G19644" s="937" t="str">
        <f t="array" ref="G19644">xlookup(F19644,'Internal Staffing Calculator'!E:E,'Internal Staffing Calculator'!C:C,"")</f>
        <v/>
      </c>
      <c r="H19644" s="932" t="str">
        <f t="array" ref="H19644">if(F19644&lt;&gt;"", iferror(index('Internal Staffing Calculator'!B$8:B23500,match(F19644,'Internal Staffing Calculator'!E$8:E23500,0)), "Not In Budget"),"")</f>
        <v/>
      </c>
      <c r="I19644" s="184"/>
      <c r="J19644" s="184"/>
      <c r="K19644" s="184"/>
      <c r="L19644" s="183"/>
    </row>
    <row r="19645">
      <c r="A19645" s="454"/>
      <c r="B19645" s="927"/>
      <c r="C19645" s="580"/>
      <c r="D19645" s="939"/>
      <c r="E19645" s="940"/>
      <c r="F19645" s="941"/>
      <c r="G19645" s="937" t="str">
        <f t="array" ref="G19645">xlookup(F19645,'Internal Staffing Calculator'!E:E,'Internal Staffing Calculator'!C:C,"")</f>
        <v/>
      </c>
      <c r="H19645" s="932" t="str">
        <f t="array" ref="H19645">if(F19645&lt;&gt;"", iferror(index('Internal Staffing Calculator'!B$8:B23500,match(F19645,'Internal Staffing Calculator'!E$8:E23500,0)), "Not In Budget"),"")</f>
        <v/>
      </c>
      <c r="I19645" s="184"/>
      <c r="J19645" s="184"/>
      <c r="K19645" s="184"/>
      <c r="L19645" s="183"/>
    </row>
    <row r="19646">
      <c r="A19646" s="454"/>
      <c r="B19646" s="927"/>
      <c r="C19646" s="580"/>
      <c r="D19646" s="939"/>
      <c r="E19646" s="940"/>
      <c r="F19646" s="941"/>
      <c r="G19646" s="937" t="str">
        <f t="array" ref="G19646">xlookup(F19646,'Internal Staffing Calculator'!E:E,'Internal Staffing Calculator'!C:C,"")</f>
        <v/>
      </c>
      <c r="H19646" s="932" t="str">
        <f t="array" ref="H19646">if(F19646&lt;&gt;"", iferror(index('Internal Staffing Calculator'!B$8:B23500,match(F19646,'Internal Staffing Calculator'!E$8:E23500,0)), "Not In Budget"),"")</f>
        <v/>
      </c>
      <c r="I19646" s="184"/>
      <c r="J19646" s="184"/>
      <c r="K19646" s="184"/>
      <c r="L19646" s="183"/>
    </row>
    <row r="19647">
      <c r="A19647" s="454"/>
      <c r="B19647" s="927"/>
      <c r="C19647" s="580"/>
      <c r="D19647" s="939"/>
      <c r="E19647" s="940"/>
      <c r="F19647" s="941"/>
      <c r="G19647" s="937" t="str">
        <f t="array" ref="G19647">xlookup(F19647,'Internal Staffing Calculator'!E:E,'Internal Staffing Calculator'!C:C,"")</f>
        <v/>
      </c>
      <c r="H19647" s="932" t="str">
        <f t="array" ref="H19647">if(F19647&lt;&gt;"", iferror(index('Internal Staffing Calculator'!B$8:B23500,match(F19647,'Internal Staffing Calculator'!E$8:E23500,0)), "Not In Budget"),"")</f>
        <v/>
      </c>
      <c r="I19647" s="184"/>
      <c r="J19647" s="184"/>
      <c r="K19647" s="184"/>
      <c r="L19647" s="183"/>
    </row>
    <row r="19648">
      <c r="A19648" s="454"/>
      <c r="B19648" s="927"/>
      <c r="C19648" s="580"/>
      <c r="D19648" s="939"/>
      <c r="E19648" s="940"/>
      <c r="F19648" s="941"/>
      <c r="G19648" s="937" t="str">
        <f t="array" ref="G19648">xlookup(F19648,'Internal Staffing Calculator'!E:E,'Internal Staffing Calculator'!C:C,"")</f>
        <v/>
      </c>
      <c r="H19648" s="932" t="str">
        <f t="array" ref="H19648">if(F19648&lt;&gt;"", iferror(index('Internal Staffing Calculator'!B$8:B23500,match(F19648,'Internal Staffing Calculator'!E$8:E23500,0)), "Not In Budget"),"")</f>
        <v/>
      </c>
      <c r="I19648" s="184"/>
      <c r="J19648" s="184"/>
      <c r="K19648" s="184"/>
      <c r="L19648" s="183"/>
    </row>
    <row r="19649">
      <c r="A19649" s="454"/>
      <c r="B19649" s="927"/>
      <c r="C19649" s="580"/>
      <c r="D19649" s="939"/>
      <c r="E19649" s="940"/>
      <c r="F19649" s="941"/>
      <c r="G19649" s="937" t="str">
        <f t="array" ref="G19649">xlookup(F19649,'Internal Staffing Calculator'!E:E,'Internal Staffing Calculator'!C:C,"")</f>
        <v/>
      </c>
      <c r="H19649" s="932" t="str">
        <f t="array" ref="H19649">if(F19649&lt;&gt;"", iferror(index('Internal Staffing Calculator'!B$8:B23500,match(F19649,'Internal Staffing Calculator'!E$8:E23500,0)), "Not In Budget"),"")</f>
        <v/>
      </c>
      <c r="I19649" s="184"/>
      <c r="J19649" s="184"/>
      <c r="K19649" s="184"/>
      <c r="L19649" s="183"/>
    </row>
    <row r="19650">
      <c r="A19650" s="454"/>
      <c r="B19650" s="927"/>
      <c r="C19650" s="580"/>
      <c r="D19650" s="939"/>
      <c r="E19650" s="940"/>
      <c r="F19650" s="941"/>
      <c r="G19650" s="937" t="str">
        <f t="array" ref="G19650">xlookup(F19650,'Internal Staffing Calculator'!E:E,'Internal Staffing Calculator'!C:C,"")</f>
        <v/>
      </c>
      <c r="H19650" s="932" t="str">
        <f t="array" ref="H19650">if(F19650&lt;&gt;"", iferror(index('Internal Staffing Calculator'!B$8:B23500,match(F19650,'Internal Staffing Calculator'!E$8:E23500,0)), "Not In Budget"),"")</f>
        <v/>
      </c>
      <c r="I19650" s="184"/>
      <c r="J19650" s="184"/>
      <c r="K19650" s="184"/>
      <c r="L19650" s="183"/>
    </row>
    <row r="19651">
      <c r="A19651" s="454"/>
      <c r="B19651" s="927"/>
      <c r="C19651" s="580"/>
      <c r="D19651" s="939"/>
      <c r="E19651" s="940"/>
      <c r="F19651" s="941"/>
      <c r="G19651" s="937" t="str">
        <f t="array" ref="G19651">xlookup(F19651,'Internal Staffing Calculator'!E:E,'Internal Staffing Calculator'!C:C,"")</f>
        <v/>
      </c>
      <c r="H19651" s="932" t="str">
        <f t="array" ref="H19651">if(F19651&lt;&gt;"", iferror(index('Internal Staffing Calculator'!B$8:B23500,match(F19651,'Internal Staffing Calculator'!E$8:E23500,0)), "Not In Budget"),"")</f>
        <v/>
      </c>
      <c r="I19651" s="184"/>
      <c r="J19651" s="184"/>
      <c r="K19651" s="184"/>
      <c r="L19651" s="183"/>
    </row>
    <row r="19652">
      <c r="A19652" s="454"/>
      <c r="B19652" s="927"/>
      <c r="C19652" s="580"/>
      <c r="D19652" s="939"/>
      <c r="E19652" s="940"/>
      <c r="F19652" s="941"/>
      <c r="G19652" s="937" t="str">
        <f t="array" ref="G19652">xlookup(F19652,'Internal Staffing Calculator'!E:E,'Internal Staffing Calculator'!C:C,"")</f>
        <v/>
      </c>
      <c r="H19652" s="932" t="str">
        <f t="array" ref="H19652">if(F19652&lt;&gt;"", iferror(index('Internal Staffing Calculator'!B$8:B23500,match(F19652,'Internal Staffing Calculator'!E$8:E23500,0)), "Not In Budget"),"")</f>
        <v/>
      </c>
      <c r="I19652" s="184"/>
      <c r="J19652" s="184"/>
      <c r="K19652" s="184"/>
      <c r="L19652" s="183"/>
    </row>
    <row r="19653">
      <c r="A19653" s="454"/>
      <c r="B19653" s="927"/>
      <c r="C19653" s="580"/>
      <c r="D19653" s="939"/>
      <c r="E19653" s="940"/>
      <c r="F19653" s="941"/>
      <c r="G19653" s="937" t="str">
        <f t="array" ref="G19653">xlookup(F19653,'Internal Staffing Calculator'!E:E,'Internal Staffing Calculator'!C:C,"")</f>
        <v/>
      </c>
      <c r="H19653" s="932" t="str">
        <f t="array" ref="H19653">if(F19653&lt;&gt;"", iferror(index('Internal Staffing Calculator'!B$8:B23500,match(F19653,'Internal Staffing Calculator'!E$8:E23500,0)), "Not In Budget"),"")</f>
        <v/>
      </c>
      <c r="I19653" s="184"/>
      <c r="J19653" s="184"/>
      <c r="K19653" s="184"/>
      <c r="L19653" s="183"/>
    </row>
    <row r="19654">
      <c r="A19654" s="454"/>
      <c r="B19654" s="927"/>
      <c r="C19654" s="580"/>
      <c r="D19654" s="939"/>
      <c r="E19654" s="940"/>
      <c r="F19654" s="941"/>
      <c r="G19654" s="937" t="str">
        <f t="array" ref="G19654">xlookup(F19654,'Internal Staffing Calculator'!E:E,'Internal Staffing Calculator'!C:C,"")</f>
        <v/>
      </c>
      <c r="H19654" s="932" t="str">
        <f t="array" ref="H19654">if(F19654&lt;&gt;"", iferror(index('Internal Staffing Calculator'!B$8:B23500,match(F19654,'Internal Staffing Calculator'!E$8:E23500,0)), "Not In Budget"),"")</f>
        <v/>
      </c>
      <c r="I19654" s="184"/>
      <c r="J19654" s="184"/>
      <c r="K19654" s="184"/>
      <c r="L19654" s="183"/>
    </row>
    <row r="19655">
      <c r="A19655" s="454"/>
      <c r="B19655" s="927"/>
      <c r="C19655" s="580"/>
      <c r="D19655" s="939"/>
      <c r="E19655" s="940"/>
      <c r="F19655" s="941"/>
      <c r="G19655" s="937" t="str">
        <f t="array" ref="G19655">xlookup(F19655,'Internal Staffing Calculator'!E:E,'Internal Staffing Calculator'!C:C,"")</f>
        <v/>
      </c>
      <c r="H19655" s="932" t="str">
        <f t="array" ref="H19655">if(F19655&lt;&gt;"", iferror(index('Internal Staffing Calculator'!B$8:B23500,match(F19655,'Internal Staffing Calculator'!E$8:E23500,0)), "Not In Budget"),"")</f>
        <v/>
      </c>
      <c r="I19655" s="184"/>
      <c r="J19655" s="184"/>
      <c r="K19655" s="184"/>
      <c r="L19655" s="183"/>
    </row>
    <row r="19656">
      <c r="A19656" s="454"/>
      <c r="B19656" s="927"/>
      <c r="C19656" s="580"/>
      <c r="D19656" s="939"/>
      <c r="E19656" s="940"/>
      <c r="F19656" s="941"/>
      <c r="G19656" s="937" t="str">
        <f t="array" ref="G19656">xlookup(F19656,'Internal Staffing Calculator'!E:E,'Internal Staffing Calculator'!C:C,"")</f>
        <v/>
      </c>
      <c r="H19656" s="932" t="str">
        <f t="array" ref="H19656">if(F19656&lt;&gt;"", iferror(index('Internal Staffing Calculator'!B$8:B23500,match(F19656,'Internal Staffing Calculator'!E$8:E23500,0)), "Not In Budget"),"")</f>
        <v/>
      </c>
      <c r="I19656" s="184"/>
      <c r="J19656" s="184"/>
      <c r="K19656" s="184"/>
      <c r="L19656" s="183"/>
    </row>
    <row r="19657">
      <c r="A19657" s="454"/>
      <c r="B19657" s="927"/>
      <c r="C19657" s="580"/>
      <c r="D19657" s="939"/>
      <c r="E19657" s="940"/>
      <c r="F19657" s="941"/>
      <c r="G19657" s="937" t="str">
        <f t="array" ref="G19657">xlookup(F19657,'Internal Staffing Calculator'!E:E,'Internal Staffing Calculator'!C:C,"")</f>
        <v/>
      </c>
      <c r="H19657" s="932" t="str">
        <f t="array" ref="H19657">if(F19657&lt;&gt;"", iferror(index('Internal Staffing Calculator'!B$8:B23500,match(F19657,'Internal Staffing Calculator'!E$8:E23500,0)), "Not In Budget"),"")</f>
        <v/>
      </c>
      <c r="I19657" s="184"/>
      <c r="J19657" s="184"/>
      <c r="K19657" s="184"/>
      <c r="L19657" s="183"/>
    </row>
    <row r="19658">
      <c r="A19658" s="454"/>
      <c r="B19658" s="927"/>
      <c r="C19658" s="580"/>
      <c r="D19658" s="939"/>
      <c r="E19658" s="940"/>
      <c r="F19658" s="941"/>
      <c r="G19658" s="937" t="str">
        <f t="array" ref="G19658">xlookup(F19658,'Internal Staffing Calculator'!E:E,'Internal Staffing Calculator'!C:C,"")</f>
        <v/>
      </c>
      <c r="H19658" s="932" t="str">
        <f t="array" ref="H19658">if(F19658&lt;&gt;"", iferror(index('Internal Staffing Calculator'!B$8:B23500,match(F19658,'Internal Staffing Calculator'!E$8:E23500,0)), "Not In Budget"),"")</f>
        <v/>
      </c>
      <c r="I19658" s="184"/>
      <c r="J19658" s="184"/>
      <c r="K19658" s="184"/>
      <c r="L19658" s="183"/>
    </row>
    <row r="19659">
      <c r="A19659" s="454"/>
      <c r="B19659" s="927"/>
      <c r="C19659" s="580"/>
      <c r="D19659" s="939"/>
      <c r="E19659" s="940"/>
      <c r="F19659" s="941"/>
      <c r="G19659" s="937" t="str">
        <f t="array" ref="G19659">xlookup(F19659,'Internal Staffing Calculator'!E:E,'Internal Staffing Calculator'!C:C,"")</f>
        <v/>
      </c>
      <c r="H19659" s="932" t="str">
        <f t="array" ref="H19659">if(F19659&lt;&gt;"", iferror(index('Internal Staffing Calculator'!B$8:B23500,match(F19659,'Internal Staffing Calculator'!E$8:E23500,0)), "Not In Budget"),"")</f>
        <v/>
      </c>
      <c r="I19659" s="184"/>
      <c r="J19659" s="184"/>
      <c r="K19659" s="184"/>
      <c r="L19659" s="183"/>
    </row>
    <row r="19660">
      <c r="A19660" s="454"/>
      <c r="B19660" s="927"/>
      <c r="C19660" s="580"/>
      <c r="D19660" s="939"/>
      <c r="E19660" s="940"/>
      <c r="F19660" s="941"/>
      <c r="G19660" s="937" t="str">
        <f t="array" ref="G19660">xlookup(F19660,'Internal Staffing Calculator'!E:E,'Internal Staffing Calculator'!C:C,"")</f>
        <v/>
      </c>
      <c r="H19660" s="932" t="str">
        <f t="array" ref="H19660">if(F19660&lt;&gt;"", iferror(index('Internal Staffing Calculator'!B$8:B23500,match(F19660,'Internal Staffing Calculator'!E$8:E23500,0)), "Not In Budget"),"")</f>
        <v/>
      </c>
      <c r="I19660" s="184"/>
      <c r="J19660" s="184"/>
      <c r="K19660" s="184"/>
      <c r="L19660" s="183"/>
    </row>
    <row r="19661">
      <c r="A19661" s="454"/>
      <c r="B19661" s="927"/>
      <c r="C19661" s="580"/>
      <c r="D19661" s="939"/>
      <c r="E19661" s="940"/>
      <c r="F19661" s="941"/>
      <c r="G19661" s="937" t="str">
        <f t="array" ref="G19661">xlookup(F19661,'Internal Staffing Calculator'!E:E,'Internal Staffing Calculator'!C:C,"")</f>
        <v/>
      </c>
      <c r="H19661" s="932" t="str">
        <f t="array" ref="H19661">if(F19661&lt;&gt;"", iferror(index('Internal Staffing Calculator'!B$8:B23500,match(F19661,'Internal Staffing Calculator'!E$8:E23500,0)), "Not In Budget"),"")</f>
        <v/>
      </c>
      <c r="I19661" s="184"/>
      <c r="J19661" s="184"/>
      <c r="K19661" s="184"/>
      <c r="L19661" s="183"/>
    </row>
    <row r="19662">
      <c r="A19662" s="454"/>
      <c r="B19662" s="927"/>
      <c r="C19662" s="580"/>
      <c r="D19662" s="939"/>
      <c r="E19662" s="940"/>
      <c r="F19662" s="941"/>
      <c r="G19662" s="937" t="str">
        <f t="array" ref="G19662">xlookup(F19662,'Internal Staffing Calculator'!E:E,'Internal Staffing Calculator'!C:C,"")</f>
        <v/>
      </c>
      <c r="H19662" s="932" t="str">
        <f t="array" ref="H19662">if(F19662&lt;&gt;"", iferror(index('Internal Staffing Calculator'!B$8:B23500,match(F19662,'Internal Staffing Calculator'!E$8:E23500,0)), "Not In Budget"),"")</f>
        <v/>
      </c>
      <c r="I19662" s="184"/>
      <c r="J19662" s="184"/>
      <c r="K19662" s="184"/>
      <c r="L19662" s="183"/>
    </row>
    <row r="19663">
      <c r="A19663" s="454"/>
      <c r="B19663" s="927"/>
      <c r="C19663" s="580"/>
      <c r="D19663" s="939"/>
      <c r="E19663" s="940"/>
      <c r="F19663" s="941"/>
      <c r="G19663" s="937" t="str">
        <f t="array" ref="G19663">xlookup(F19663,'Internal Staffing Calculator'!E:E,'Internal Staffing Calculator'!C:C,"")</f>
        <v/>
      </c>
      <c r="H19663" s="932" t="str">
        <f t="array" ref="H19663">if(F19663&lt;&gt;"", iferror(index('Internal Staffing Calculator'!B$8:B23500,match(F19663,'Internal Staffing Calculator'!E$8:E23500,0)), "Not In Budget"),"")</f>
        <v/>
      </c>
      <c r="I19663" s="184"/>
      <c r="J19663" s="184"/>
      <c r="K19663" s="184"/>
      <c r="L19663" s="183"/>
    </row>
    <row r="19664">
      <c r="A19664" s="454"/>
      <c r="B19664" s="927"/>
      <c r="C19664" s="580"/>
      <c r="D19664" s="939"/>
      <c r="E19664" s="940"/>
      <c r="F19664" s="941"/>
      <c r="G19664" s="937" t="str">
        <f t="array" ref="G19664">xlookup(F19664,'Internal Staffing Calculator'!E:E,'Internal Staffing Calculator'!C:C,"")</f>
        <v/>
      </c>
      <c r="H19664" s="932" t="str">
        <f t="array" ref="H19664">if(F19664&lt;&gt;"", iferror(index('Internal Staffing Calculator'!B$8:B23500,match(F19664,'Internal Staffing Calculator'!E$8:E23500,0)), "Not In Budget"),"")</f>
        <v/>
      </c>
      <c r="I19664" s="184"/>
      <c r="J19664" s="184"/>
      <c r="K19664" s="184"/>
      <c r="L19664" s="183"/>
    </row>
    <row r="19665">
      <c r="A19665" s="454"/>
      <c r="B19665" s="927"/>
      <c r="C19665" s="580"/>
      <c r="D19665" s="939"/>
      <c r="E19665" s="940"/>
      <c r="F19665" s="941"/>
      <c r="G19665" s="937" t="str">
        <f t="array" ref="G19665">xlookup(F19665,'Internal Staffing Calculator'!E:E,'Internal Staffing Calculator'!C:C,"")</f>
        <v/>
      </c>
      <c r="H19665" s="932" t="str">
        <f t="array" ref="H19665">if(F19665&lt;&gt;"", iferror(index('Internal Staffing Calculator'!B$8:B23500,match(F19665,'Internal Staffing Calculator'!E$8:E23500,0)), "Not In Budget"),"")</f>
        <v/>
      </c>
      <c r="I19665" s="184"/>
      <c r="J19665" s="184"/>
      <c r="K19665" s="184"/>
      <c r="L19665" s="183"/>
    </row>
    <row r="19666">
      <c r="A19666" s="454"/>
      <c r="B19666" s="927"/>
      <c r="C19666" s="580"/>
      <c r="D19666" s="939"/>
      <c r="E19666" s="940"/>
      <c r="F19666" s="941"/>
      <c r="G19666" s="937" t="str">
        <f t="array" ref="G19666">xlookup(F19666,'Internal Staffing Calculator'!E:E,'Internal Staffing Calculator'!C:C,"")</f>
        <v/>
      </c>
      <c r="H19666" s="932" t="str">
        <f t="array" ref="H19666">if(F19666&lt;&gt;"", iferror(index('Internal Staffing Calculator'!B$8:B23500,match(F19666,'Internal Staffing Calculator'!E$8:E23500,0)), "Not In Budget"),"")</f>
        <v/>
      </c>
      <c r="I19666" s="184"/>
      <c r="J19666" s="184"/>
      <c r="K19666" s="184"/>
      <c r="L19666" s="183"/>
    </row>
    <row r="19667">
      <c r="A19667" s="454"/>
      <c r="B19667" s="927"/>
      <c r="C19667" s="580"/>
      <c r="D19667" s="939"/>
      <c r="E19667" s="940"/>
      <c r="F19667" s="941"/>
      <c r="G19667" s="937" t="str">
        <f t="array" ref="G19667">xlookup(F19667,'Internal Staffing Calculator'!E:E,'Internal Staffing Calculator'!C:C,"")</f>
        <v/>
      </c>
      <c r="H19667" s="932" t="str">
        <f t="array" ref="H19667">if(F19667&lt;&gt;"", iferror(index('Internal Staffing Calculator'!B$8:B23500,match(F19667,'Internal Staffing Calculator'!E$8:E23500,0)), "Not In Budget"),"")</f>
        <v/>
      </c>
      <c r="I19667" s="184"/>
      <c r="J19667" s="184"/>
      <c r="K19667" s="184"/>
      <c r="L19667" s="183"/>
    </row>
    <row r="19668">
      <c r="A19668" s="454"/>
      <c r="B19668" s="927"/>
      <c r="C19668" s="580"/>
      <c r="D19668" s="939"/>
      <c r="E19668" s="940"/>
      <c r="F19668" s="941"/>
      <c r="G19668" s="937" t="str">
        <f t="array" ref="G19668">xlookup(F19668,'Internal Staffing Calculator'!E:E,'Internal Staffing Calculator'!C:C,"")</f>
        <v/>
      </c>
      <c r="H19668" s="932" t="str">
        <f t="array" ref="H19668">if(F19668&lt;&gt;"", iferror(index('Internal Staffing Calculator'!B$8:B23500,match(F19668,'Internal Staffing Calculator'!E$8:E23500,0)), "Not In Budget"),"")</f>
        <v/>
      </c>
      <c r="I19668" s="184"/>
      <c r="J19668" s="184"/>
      <c r="K19668" s="184"/>
      <c r="L19668" s="183"/>
    </row>
    <row r="19669">
      <c r="A19669" s="454"/>
      <c r="B19669" s="927"/>
      <c r="C19669" s="580"/>
      <c r="D19669" s="939"/>
      <c r="E19669" s="940"/>
      <c r="F19669" s="941"/>
      <c r="G19669" s="937" t="str">
        <f t="array" ref="G19669">xlookup(F19669,'Internal Staffing Calculator'!E:E,'Internal Staffing Calculator'!C:C,"")</f>
        <v/>
      </c>
      <c r="H19669" s="932" t="str">
        <f t="array" ref="H19669">if(F19669&lt;&gt;"", iferror(index('Internal Staffing Calculator'!B$8:B23500,match(F19669,'Internal Staffing Calculator'!E$8:E23500,0)), "Not In Budget"),"")</f>
        <v/>
      </c>
      <c r="I19669" s="184"/>
      <c r="J19669" s="184"/>
      <c r="K19669" s="184"/>
      <c r="L19669" s="183"/>
    </row>
    <row r="19670">
      <c r="A19670" s="454"/>
      <c r="B19670" s="927"/>
      <c r="C19670" s="580"/>
      <c r="D19670" s="939"/>
      <c r="E19670" s="940"/>
      <c r="F19670" s="941"/>
      <c r="G19670" s="937" t="str">
        <f t="array" ref="G19670">xlookup(F19670,'Internal Staffing Calculator'!E:E,'Internal Staffing Calculator'!C:C,"")</f>
        <v/>
      </c>
      <c r="H19670" s="932" t="str">
        <f t="array" ref="H19670">if(F19670&lt;&gt;"", iferror(index('Internal Staffing Calculator'!B$8:B23500,match(F19670,'Internal Staffing Calculator'!E$8:E23500,0)), "Not In Budget"),"")</f>
        <v/>
      </c>
      <c r="I19670" s="184"/>
      <c r="J19670" s="184"/>
      <c r="K19670" s="184"/>
      <c r="L19670" s="183"/>
    </row>
    <row r="19671">
      <c r="A19671" s="454"/>
      <c r="B19671" s="927"/>
      <c r="C19671" s="580"/>
      <c r="D19671" s="939"/>
      <c r="E19671" s="940"/>
      <c r="F19671" s="941"/>
      <c r="G19671" s="937" t="str">
        <f t="array" ref="G19671">xlookup(F19671,'Internal Staffing Calculator'!E:E,'Internal Staffing Calculator'!C:C,"")</f>
        <v/>
      </c>
      <c r="H19671" s="932" t="str">
        <f t="array" ref="H19671">if(F19671&lt;&gt;"", iferror(index('Internal Staffing Calculator'!B$8:B23500,match(F19671,'Internal Staffing Calculator'!E$8:E23500,0)), "Not In Budget"),"")</f>
        <v/>
      </c>
      <c r="I19671" s="184"/>
      <c r="J19671" s="184"/>
      <c r="K19671" s="184"/>
      <c r="L19671" s="183"/>
    </row>
    <row r="19672">
      <c r="A19672" s="454"/>
      <c r="B19672" s="927"/>
      <c r="C19672" s="580"/>
      <c r="D19672" s="939"/>
      <c r="E19672" s="940"/>
      <c r="F19672" s="941"/>
      <c r="G19672" s="937" t="str">
        <f t="array" ref="G19672">xlookup(F19672,'Internal Staffing Calculator'!E:E,'Internal Staffing Calculator'!C:C,"")</f>
        <v/>
      </c>
      <c r="H19672" s="932" t="str">
        <f t="array" ref="H19672">if(F19672&lt;&gt;"", iferror(index('Internal Staffing Calculator'!B$8:B23500,match(F19672,'Internal Staffing Calculator'!E$8:E23500,0)), "Not In Budget"),"")</f>
        <v/>
      </c>
      <c r="I19672" s="184"/>
      <c r="J19672" s="184"/>
      <c r="K19672" s="184"/>
      <c r="L19672" s="183"/>
    </row>
    <row r="19673">
      <c r="A19673" s="454"/>
      <c r="B19673" s="927"/>
      <c r="C19673" s="580"/>
      <c r="D19673" s="939"/>
      <c r="E19673" s="940"/>
      <c r="F19673" s="941"/>
      <c r="G19673" s="937" t="str">
        <f t="array" ref="G19673">xlookup(F19673,'Internal Staffing Calculator'!E:E,'Internal Staffing Calculator'!C:C,"")</f>
        <v/>
      </c>
      <c r="H19673" s="932" t="str">
        <f t="array" ref="H19673">if(F19673&lt;&gt;"", iferror(index('Internal Staffing Calculator'!B$8:B23500,match(F19673,'Internal Staffing Calculator'!E$8:E23500,0)), "Not In Budget"),"")</f>
        <v/>
      </c>
      <c r="I19673" s="184"/>
      <c r="J19673" s="184"/>
      <c r="K19673" s="184"/>
      <c r="L19673" s="183"/>
    </row>
    <row r="19674">
      <c r="A19674" s="454"/>
      <c r="B19674" s="927"/>
      <c r="C19674" s="580"/>
      <c r="D19674" s="939"/>
      <c r="E19674" s="940"/>
      <c r="F19674" s="941"/>
      <c r="G19674" s="937" t="str">
        <f t="array" ref="G19674">xlookup(F19674,'Internal Staffing Calculator'!E:E,'Internal Staffing Calculator'!C:C,"")</f>
        <v/>
      </c>
      <c r="H19674" s="932" t="str">
        <f t="array" ref="H19674">if(F19674&lt;&gt;"", iferror(index('Internal Staffing Calculator'!B$8:B23500,match(F19674,'Internal Staffing Calculator'!E$8:E23500,0)), "Not In Budget"),"")</f>
        <v/>
      </c>
      <c r="I19674" s="184"/>
      <c r="J19674" s="184"/>
      <c r="K19674" s="184"/>
      <c r="L19674" s="183"/>
    </row>
    <row r="19675">
      <c r="A19675" s="454"/>
      <c r="B19675" s="927"/>
      <c r="C19675" s="580"/>
      <c r="D19675" s="939"/>
      <c r="E19675" s="940"/>
      <c r="F19675" s="941"/>
      <c r="G19675" s="937" t="str">
        <f t="array" ref="G19675">xlookup(F19675,'Internal Staffing Calculator'!E:E,'Internal Staffing Calculator'!C:C,"")</f>
        <v/>
      </c>
      <c r="H19675" s="932" t="str">
        <f t="array" ref="H19675">if(F19675&lt;&gt;"", iferror(index('Internal Staffing Calculator'!B$8:B23500,match(F19675,'Internal Staffing Calculator'!E$8:E23500,0)), "Not In Budget"),"")</f>
        <v/>
      </c>
      <c r="I19675" s="184"/>
      <c r="J19675" s="184"/>
      <c r="K19675" s="184"/>
      <c r="L19675" s="183"/>
    </row>
    <row r="19676">
      <c r="A19676" s="454"/>
      <c r="B19676" s="927"/>
      <c r="C19676" s="580"/>
      <c r="D19676" s="939"/>
      <c r="E19676" s="940"/>
      <c r="F19676" s="941"/>
      <c r="G19676" s="937" t="str">
        <f t="array" ref="G19676">xlookup(F19676,'Internal Staffing Calculator'!E:E,'Internal Staffing Calculator'!C:C,"")</f>
        <v/>
      </c>
      <c r="H19676" s="932" t="str">
        <f t="array" ref="H19676">if(F19676&lt;&gt;"", iferror(index('Internal Staffing Calculator'!B$8:B23500,match(F19676,'Internal Staffing Calculator'!E$8:E23500,0)), "Not In Budget"),"")</f>
        <v/>
      </c>
      <c r="I19676" s="184"/>
      <c r="J19676" s="184"/>
      <c r="K19676" s="184"/>
      <c r="L19676" s="183"/>
    </row>
    <row r="19677">
      <c r="A19677" s="454"/>
      <c r="B19677" s="927"/>
      <c r="C19677" s="580"/>
      <c r="D19677" s="939"/>
      <c r="E19677" s="940"/>
      <c r="F19677" s="941"/>
      <c r="G19677" s="937" t="str">
        <f t="array" ref="G19677">xlookup(F19677,'Internal Staffing Calculator'!E:E,'Internal Staffing Calculator'!C:C,"")</f>
        <v/>
      </c>
      <c r="H19677" s="932" t="str">
        <f t="array" ref="H19677">if(F19677&lt;&gt;"", iferror(index('Internal Staffing Calculator'!B$8:B23500,match(F19677,'Internal Staffing Calculator'!E$8:E23500,0)), "Not In Budget"),"")</f>
        <v/>
      </c>
      <c r="I19677" s="184"/>
      <c r="J19677" s="184"/>
      <c r="K19677" s="184"/>
      <c r="L19677" s="183"/>
    </row>
    <row r="19678">
      <c r="A19678" s="454"/>
      <c r="B19678" s="927"/>
      <c r="C19678" s="580"/>
      <c r="D19678" s="939"/>
      <c r="E19678" s="940"/>
      <c r="F19678" s="941"/>
      <c r="G19678" s="937" t="str">
        <f t="array" ref="G19678">xlookup(F19678,'Internal Staffing Calculator'!E:E,'Internal Staffing Calculator'!C:C,"")</f>
        <v/>
      </c>
      <c r="H19678" s="932" t="str">
        <f t="array" ref="H19678">if(F19678&lt;&gt;"", iferror(index('Internal Staffing Calculator'!B$8:B23500,match(F19678,'Internal Staffing Calculator'!E$8:E23500,0)), "Not In Budget"),"")</f>
        <v/>
      </c>
      <c r="I19678" s="184"/>
      <c r="J19678" s="184"/>
      <c r="K19678" s="184"/>
      <c r="L19678" s="183"/>
    </row>
    <row r="19679">
      <c r="A19679" s="454"/>
      <c r="B19679" s="927"/>
      <c r="C19679" s="580"/>
      <c r="D19679" s="939"/>
      <c r="E19679" s="940"/>
      <c r="F19679" s="941"/>
      <c r="G19679" s="937" t="str">
        <f t="array" ref="G19679">xlookup(F19679,'Internal Staffing Calculator'!E:E,'Internal Staffing Calculator'!C:C,"")</f>
        <v/>
      </c>
      <c r="H19679" s="932" t="str">
        <f t="array" ref="H19679">if(F19679&lt;&gt;"", iferror(index('Internal Staffing Calculator'!B$8:B23500,match(F19679,'Internal Staffing Calculator'!E$8:E23500,0)), "Not In Budget"),"")</f>
        <v/>
      </c>
      <c r="I19679" s="184"/>
      <c r="J19679" s="184"/>
      <c r="K19679" s="184"/>
      <c r="L19679" s="183"/>
    </row>
    <row r="19680">
      <c r="A19680" s="454"/>
      <c r="B19680" s="927"/>
      <c r="C19680" s="580"/>
      <c r="D19680" s="939"/>
      <c r="E19680" s="940"/>
      <c r="F19680" s="941"/>
      <c r="G19680" s="937" t="str">
        <f t="array" ref="G19680">xlookup(F19680,'Internal Staffing Calculator'!E:E,'Internal Staffing Calculator'!C:C,"")</f>
        <v/>
      </c>
      <c r="H19680" s="932" t="str">
        <f t="array" ref="H19680">if(F19680&lt;&gt;"", iferror(index('Internal Staffing Calculator'!B$8:B23500,match(F19680,'Internal Staffing Calculator'!E$8:E23500,0)), "Not In Budget"),"")</f>
        <v/>
      </c>
      <c r="I19680" s="184"/>
      <c r="J19680" s="184"/>
      <c r="K19680" s="184"/>
      <c r="L19680" s="183"/>
    </row>
    <row r="19681">
      <c r="A19681" s="454"/>
      <c r="B19681" s="927"/>
      <c r="C19681" s="580"/>
      <c r="D19681" s="939"/>
      <c r="E19681" s="940"/>
      <c r="F19681" s="941"/>
      <c r="G19681" s="937" t="str">
        <f t="array" ref="G19681">xlookup(F19681,'Internal Staffing Calculator'!E:E,'Internal Staffing Calculator'!C:C,"")</f>
        <v/>
      </c>
      <c r="H19681" s="932" t="str">
        <f t="array" ref="H19681">if(F19681&lt;&gt;"", iferror(index('Internal Staffing Calculator'!B$8:B23500,match(F19681,'Internal Staffing Calculator'!E$8:E23500,0)), "Not In Budget"),"")</f>
        <v/>
      </c>
      <c r="I19681" s="184"/>
      <c r="J19681" s="184"/>
      <c r="K19681" s="184"/>
      <c r="L19681" s="183"/>
    </row>
    <row r="19682">
      <c r="A19682" s="454"/>
      <c r="B19682" s="927"/>
      <c r="C19682" s="580"/>
      <c r="D19682" s="939"/>
      <c r="E19682" s="940"/>
      <c r="F19682" s="941"/>
      <c r="G19682" s="937" t="str">
        <f t="array" ref="G19682">xlookup(F19682,'Internal Staffing Calculator'!E:E,'Internal Staffing Calculator'!C:C,"")</f>
        <v/>
      </c>
      <c r="H19682" s="932" t="str">
        <f t="array" ref="H19682">if(F19682&lt;&gt;"", iferror(index('Internal Staffing Calculator'!B$8:B23500,match(F19682,'Internal Staffing Calculator'!E$8:E23500,0)), "Not In Budget"),"")</f>
        <v/>
      </c>
      <c r="I19682" s="184"/>
      <c r="J19682" s="184"/>
      <c r="K19682" s="184"/>
      <c r="L19682" s="183"/>
    </row>
    <row r="19683">
      <c r="A19683" s="454"/>
      <c r="B19683" s="927"/>
      <c r="C19683" s="580"/>
      <c r="D19683" s="939"/>
      <c r="E19683" s="940"/>
      <c r="F19683" s="941"/>
      <c r="G19683" s="937" t="str">
        <f t="array" ref="G19683">xlookup(F19683,'Internal Staffing Calculator'!E:E,'Internal Staffing Calculator'!C:C,"")</f>
        <v/>
      </c>
      <c r="H19683" s="932" t="str">
        <f t="array" ref="H19683">if(F19683&lt;&gt;"", iferror(index('Internal Staffing Calculator'!B$8:B23500,match(F19683,'Internal Staffing Calculator'!E$8:E23500,0)), "Not In Budget"),"")</f>
        <v/>
      </c>
      <c r="I19683" s="184"/>
      <c r="J19683" s="184"/>
      <c r="K19683" s="184"/>
      <c r="L19683" s="183"/>
    </row>
    <row r="19684">
      <c r="A19684" s="454"/>
      <c r="B19684" s="927"/>
      <c r="C19684" s="580"/>
      <c r="D19684" s="939"/>
      <c r="E19684" s="940"/>
      <c r="F19684" s="941"/>
      <c r="G19684" s="937" t="str">
        <f t="array" ref="G19684">xlookup(F19684,'Internal Staffing Calculator'!E:E,'Internal Staffing Calculator'!C:C,"")</f>
        <v/>
      </c>
      <c r="H19684" s="932" t="str">
        <f t="array" ref="H19684">if(F19684&lt;&gt;"", iferror(index('Internal Staffing Calculator'!B$8:B23500,match(F19684,'Internal Staffing Calculator'!E$8:E23500,0)), "Not In Budget"),"")</f>
        <v/>
      </c>
      <c r="I19684" s="184"/>
      <c r="J19684" s="184"/>
      <c r="K19684" s="184"/>
      <c r="L19684" s="183"/>
    </row>
    <row r="19685">
      <c r="A19685" s="454"/>
      <c r="B19685" s="927"/>
      <c r="C19685" s="580"/>
      <c r="D19685" s="939"/>
      <c r="E19685" s="940"/>
      <c r="F19685" s="941"/>
      <c r="G19685" s="937" t="str">
        <f t="array" ref="G19685">xlookup(F19685,'Internal Staffing Calculator'!E:E,'Internal Staffing Calculator'!C:C,"")</f>
        <v/>
      </c>
      <c r="H19685" s="932" t="str">
        <f t="array" ref="H19685">if(F19685&lt;&gt;"", iferror(index('Internal Staffing Calculator'!B$8:B23500,match(F19685,'Internal Staffing Calculator'!E$8:E23500,0)), "Not In Budget"),"")</f>
        <v/>
      </c>
      <c r="I19685" s="184"/>
      <c r="J19685" s="184"/>
      <c r="K19685" s="184"/>
      <c r="L19685" s="183"/>
    </row>
    <row r="19686">
      <c r="A19686" s="454"/>
      <c r="B19686" s="927"/>
      <c r="C19686" s="580"/>
      <c r="D19686" s="939"/>
      <c r="E19686" s="940"/>
      <c r="F19686" s="941"/>
      <c r="G19686" s="937" t="str">
        <f t="array" ref="G19686">xlookup(F19686,'Internal Staffing Calculator'!E:E,'Internal Staffing Calculator'!C:C,"")</f>
        <v/>
      </c>
      <c r="H19686" s="932" t="str">
        <f t="array" ref="H19686">if(F19686&lt;&gt;"", iferror(index('Internal Staffing Calculator'!B$8:B23500,match(F19686,'Internal Staffing Calculator'!E$8:E23500,0)), "Not In Budget"),"")</f>
        <v/>
      </c>
      <c r="I19686" s="184"/>
      <c r="J19686" s="184"/>
      <c r="K19686" s="184"/>
      <c r="L19686" s="183"/>
    </row>
    <row r="19687">
      <c r="A19687" s="454"/>
      <c r="B19687" s="927"/>
      <c r="C19687" s="580"/>
      <c r="D19687" s="939"/>
      <c r="E19687" s="940"/>
      <c r="F19687" s="941"/>
      <c r="G19687" s="937" t="str">
        <f t="array" ref="G19687">xlookup(F19687,'Internal Staffing Calculator'!E:E,'Internal Staffing Calculator'!C:C,"")</f>
        <v/>
      </c>
      <c r="H19687" s="932" t="str">
        <f t="array" ref="H19687">if(F19687&lt;&gt;"", iferror(index('Internal Staffing Calculator'!B$8:B23500,match(F19687,'Internal Staffing Calculator'!E$8:E23500,0)), "Not In Budget"),"")</f>
        <v/>
      </c>
      <c r="I19687" s="184"/>
      <c r="J19687" s="184"/>
      <c r="K19687" s="184"/>
      <c r="L19687" s="183"/>
    </row>
    <row r="19688">
      <c r="A19688" s="454"/>
      <c r="B19688" s="927"/>
      <c r="C19688" s="580"/>
      <c r="D19688" s="939"/>
      <c r="E19688" s="940"/>
      <c r="F19688" s="941"/>
      <c r="G19688" s="937" t="str">
        <f t="array" ref="G19688">xlookup(F19688,'Internal Staffing Calculator'!E:E,'Internal Staffing Calculator'!C:C,"")</f>
        <v/>
      </c>
      <c r="H19688" s="932" t="str">
        <f t="array" ref="H19688">if(F19688&lt;&gt;"", iferror(index('Internal Staffing Calculator'!B$8:B23500,match(F19688,'Internal Staffing Calculator'!E$8:E23500,0)), "Not In Budget"),"")</f>
        <v/>
      </c>
      <c r="I19688" s="184"/>
      <c r="J19688" s="184"/>
      <c r="K19688" s="184"/>
      <c r="L19688" s="183"/>
    </row>
    <row r="19689">
      <c r="A19689" s="454"/>
      <c r="B19689" s="927"/>
      <c r="C19689" s="580"/>
      <c r="D19689" s="939"/>
      <c r="E19689" s="940"/>
      <c r="F19689" s="941"/>
      <c r="G19689" s="937" t="str">
        <f t="array" ref="G19689">xlookup(F19689,'Internal Staffing Calculator'!E:E,'Internal Staffing Calculator'!C:C,"")</f>
        <v/>
      </c>
      <c r="H19689" s="932" t="str">
        <f t="array" ref="H19689">if(F19689&lt;&gt;"", iferror(index('Internal Staffing Calculator'!B$8:B23500,match(F19689,'Internal Staffing Calculator'!E$8:E23500,0)), "Not In Budget"),"")</f>
        <v/>
      </c>
      <c r="I19689" s="184"/>
      <c r="J19689" s="184"/>
      <c r="K19689" s="184"/>
      <c r="L19689" s="183"/>
    </row>
    <row r="19690">
      <c r="A19690" s="454"/>
      <c r="B19690" s="927"/>
      <c r="C19690" s="580"/>
      <c r="D19690" s="939"/>
      <c r="E19690" s="940"/>
      <c r="F19690" s="941"/>
      <c r="G19690" s="937" t="str">
        <f t="array" ref="G19690">xlookup(F19690,'Internal Staffing Calculator'!E:E,'Internal Staffing Calculator'!C:C,"")</f>
        <v/>
      </c>
      <c r="H19690" s="932" t="str">
        <f t="array" ref="H19690">if(F19690&lt;&gt;"", iferror(index('Internal Staffing Calculator'!B$8:B23500,match(F19690,'Internal Staffing Calculator'!E$8:E23500,0)), "Not In Budget"),"")</f>
        <v/>
      </c>
      <c r="I19690" s="184"/>
      <c r="J19690" s="184"/>
      <c r="K19690" s="184"/>
      <c r="L19690" s="183"/>
    </row>
    <row r="19691">
      <c r="A19691" s="454"/>
      <c r="B19691" s="927"/>
      <c r="C19691" s="580"/>
      <c r="D19691" s="939"/>
      <c r="E19691" s="940"/>
      <c r="F19691" s="941"/>
      <c r="G19691" s="937" t="str">
        <f t="array" ref="G19691">xlookup(F19691,'Internal Staffing Calculator'!E:E,'Internal Staffing Calculator'!C:C,"")</f>
        <v/>
      </c>
      <c r="H19691" s="932" t="str">
        <f t="array" ref="H19691">if(F19691&lt;&gt;"", iferror(index('Internal Staffing Calculator'!B$8:B23500,match(F19691,'Internal Staffing Calculator'!E$8:E23500,0)), "Not In Budget"),"")</f>
        <v/>
      </c>
      <c r="I19691" s="184"/>
      <c r="J19691" s="184"/>
      <c r="K19691" s="184"/>
      <c r="L19691" s="183"/>
    </row>
    <row r="19692">
      <c r="A19692" s="454"/>
      <c r="B19692" s="927"/>
      <c r="C19692" s="580"/>
      <c r="D19692" s="939"/>
      <c r="E19692" s="940"/>
      <c r="F19692" s="941"/>
      <c r="G19692" s="937" t="str">
        <f t="array" ref="G19692">xlookup(F19692,'Internal Staffing Calculator'!E:E,'Internal Staffing Calculator'!C:C,"")</f>
        <v/>
      </c>
      <c r="H19692" s="932" t="str">
        <f t="array" ref="H19692">if(F19692&lt;&gt;"", iferror(index('Internal Staffing Calculator'!B$8:B23500,match(F19692,'Internal Staffing Calculator'!E$8:E23500,0)), "Not In Budget"),"")</f>
        <v/>
      </c>
      <c r="I19692" s="184"/>
      <c r="J19692" s="184"/>
      <c r="K19692" s="184"/>
      <c r="L19692" s="183"/>
    </row>
    <row r="19693">
      <c r="A19693" s="454"/>
      <c r="B19693" s="927"/>
      <c r="C19693" s="580"/>
      <c r="D19693" s="939"/>
      <c r="E19693" s="940"/>
      <c r="F19693" s="941"/>
      <c r="G19693" s="937" t="str">
        <f t="array" ref="G19693">xlookup(F19693,'Internal Staffing Calculator'!E:E,'Internal Staffing Calculator'!C:C,"")</f>
        <v/>
      </c>
      <c r="H19693" s="932" t="str">
        <f t="array" ref="H19693">if(F19693&lt;&gt;"", iferror(index('Internal Staffing Calculator'!B$8:B23500,match(F19693,'Internal Staffing Calculator'!E$8:E23500,0)), "Not In Budget"),"")</f>
        <v/>
      </c>
      <c r="I19693" s="184"/>
      <c r="J19693" s="184"/>
      <c r="K19693" s="184"/>
      <c r="L19693" s="183"/>
    </row>
    <row r="19694">
      <c r="A19694" s="454"/>
      <c r="B19694" s="927"/>
      <c r="C19694" s="580"/>
      <c r="D19694" s="939"/>
      <c r="E19694" s="940"/>
      <c r="F19694" s="941"/>
      <c r="G19694" s="937" t="str">
        <f t="array" ref="G19694">xlookup(F19694,'Internal Staffing Calculator'!E:E,'Internal Staffing Calculator'!C:C,"")</f>
        <v/>
      </c>
      <c r="H19694" s="932" t="str">
        <f t="array" ref="H19694">if(F19694&lt;&gt;"", iferror(index('Internal Staffing Calculator'!B$8:B23500,match(F19694,'Internal Staffing Calculator'!E$8:E23500,0)), "Not In Budget"),"")</f>
        <v/>
      </c>
      <c r="I19694" s="184"/>
      <c r="J19694" s="184"/>
      <c r="K19694" s="184"/>
      <c r="L19694" s="183"/>
    </row>
    <row r="19695">
      <c r="A19695" s="454"/>
      <c r="B19695" s="927"/>
      <c r="C19695" s="580"/>
      <c r="D19695" s="939"/>
      <c r="E19695" s="940"/>
      <c r="F19695" s="941"/>
      <c r="G19695" s="937" t="str">
        <f t="array" ref="G19695">xlookup(F19695,'Internal Staffing Calculator'!E:E,'Internal Staffing Calculator'!C:C,"")</f>
        <v/>
      </c>
      <c r="H19695" s="932" t="str">
        <f t="array" ref="H19695">if(F19695&lt;&gt;"", iferror(index('Internal Staffing Calculator'!B$8:B23500,match(F19695,'Internal Staffing Calculator'!E$8:E23500,0)), "Not In Budget"),"")</f>
        <v/>
      </c>
      <c r="I19695" s="184"/>
      <c r="J19695" s="184"/>
      <c r="K19695" s="184"/>
      <c r="L19695" s="183"/>
    </row>
    <row r="19696">
      <c r="A19696" s="454"/>
      <c r="B19696" s="927"/>
      <c r="C19696" s="580"/>
      <c r="D19696" s="939"/>
      <c r="E19696" s="940"/>
      <c r="F19696" s="941"/>
      <c r="G19696" s="937" t="str">
        <f t="array" ref="G19696">xlookup(F19696,'Internal Staffing Calculator'!E:E,'Internal Staffing Calculator'!C:C,"")</f>
        <v/>
      </c>
      <c r="H19696" s="932" t="str">
        <f t="array" ref="H19696">if(F19696&lt;&gt;"", iferror(index('Internal Staffing Calculator'!B$8:B23500,match(F19696,'Internal Staffing Calculator'!E$8:E23500,0)), "Not In Budget"),"")</f>
        <v/>
      </c>
      <c r="I19696" s="184"/>
      <c r="J19696" s="184"/>
      <c r="K19696" s="184"/>
      <c r="L19696" s="183"/>
    </row>
    <row r="19697">
      <c r="A19697" s="454"/>
      <c r="B19697" s="927"/>
      <c r="C19697" s="580"/>
      <c r="D19697" s="939"/>
      <c r="E19697" s="940"/>
      <c r="F19697" s="941"/>
      <c r="G19697" s="937" t="str">
        <f t="array" ref="G19697">xlookup(F19697,'Internal Staffing Calculator'!E:E,'Internal Staffing Calculator'!C:C,"")</f>
        <v/>
      </c>
      <c r="H19697" s="932" t="str">
        <f t="array" ref="H19697">if(F19697&lt;&gt;"", iferror(index('Internal Staffing Calculator'!B$8:B23500,match(F19697,'Internal Staffing Calculator'!E$8:E23500,0)), "Not In Budget"),"")</f>
        <v/>
      </c>
      <c r="I19697" s="184"/>
      <c r="J19697" s="184"/>
      <c r="K19697" s="184"/>
      <c r="L19697" s="183"/>
    </row>
    <row r="19698">
      <c r="A19698" s="454"/>
      <c r="B19698" s="927"/>
      <c r="C19698" s="580"/>
      <c r="D19698" s="939"/>
      <c r="E19698" s="940"/>
      <c r="F19698" s="941"/>
      <c r="G19698" s="937" t="str">
        <f t="array" ref="G19698">xlookup(F19698,'Internal Staffing Calculator'!E:E,'Internal Staffing Calculator'!C:C,"")</f>
        <v/>
      </c>
      <c r="H19698" s="932" t="str">
        <f t="array" ref="H19698">if(F19698&lt;&gt;"", iferror(index('Internal Staffing Calculator'!B$8:B23500,match(F19698,'Internal Staffing Calculator'!E$8:E23500,0)), "Not In Budget"),"")</f>
        <v/>
      </c>
      <c r="I19698" s="184"/>
      <c r="J19698" s="184"/>
      <c r="K19698" s="184"/>
      <c r="L19698" s="183"/>
    </row>
    <row r="19699">
      <c r="A19699" s="454"/>
      <c r="B19699" s="927"/>
      <c r="C19699" s="580"/>
      <c r="D19699" s="939"/>
      <c r="E19699" s="940"/>
      <c r="F19699" s="941"/>
      <c r="G19699" s="937" t="str">
        <f t="array" ref="G19699">xlookup(F19699,'Internal Staffing Calculator'!E:E,'Internal Staffing Calculator'!C:C,"")</f>
        <v/>
      </c>
      <c r="H19699" s="932" t="str">
        <f t="array" ref="H19699">if(F19699&lt;&gt;"", iferror(index('Internal Staffing Calculator'!B$8:B23500,match(F19699,'Internal Staffing Calculator'!E$8:E23500,0)), "Not In Budget"),"")</f>
        <v/>
      </c>
      <c r="I19699" s="184"/>
      <c r="J19699" s="184"/>
      <c r="K19699" s="184"/>
      <c r="L19699" s="183"/>
    </row>
    <row r="19700">
      <c r="A19700" s="454"/>
      <c r="B19700" s="927"/>
      <c r="C19700" s="580"/>
      <c r="D19700" s="939"/>
      <c r="E19700" s="940"/>
      <c r="F19700" s="941"/>
      <c r="G19700" s="937" t="str">
        <f t="array" ref="G19700">xlookup(F19700,'Internal Staffing Calculator'!E:E,'Internal Staffing Calculator'!C:C,"")</f>
        <v/>
      </c>
      <c r="H19700" s="932" t="str">
        <f t="array" ref="H19700">if(F19700&lt;&gt;"", iferror(index('Internal Staffing Calculator'!B$8:B23500,match(F19700,'Internal Staffing Calculator'!E$8:E23500,0)), "Not In Budget"),"")</f>
        <v/>
      </c>
      <c r="I19700" s="184"/>
      <c r="J19700" s="184"/>
      <c r="K19700" s="184"/>
      <c r="L19700" s="183"/>
    </row>
    <row r="19701">
      <c r="A19701" s="454"/>
      <c r="B19701" s="927"/>
      <c r="C19701" s="580"/>
      <c r="D19701" s="939"/>
      <c r="E19701" s="940"/>
      <c r="F19701" s="941"/>
      <c r="G19701" s="937" t="str">
        <f t="array" ref="G19701">xlookup(F19701,'Internal Staffing Calculator'!E:E,'Internal Staffing Calculator'!C:C,"")</f>
        <v/>
      </c>
      <c r="H19701" s="932" t="str">
        <f t="array" ref="H19701">if(F19701&lt;&gt;"", iferror(index('Internal Staffing Calculator'!B$8:B23500,match(F19701,'Internal Staffing Calculator'!E$8:E23500,0)), "Not In Budget"),"")</f>
        <v/>
      </c>
      <c r="I19701" s="184"/>
      <c r="J19701" s="184"/>
      <c r="K19701" s="184"/>
      <c r="L19701" s="183"/>
    </row>
    <row r="19702">
      <c r="A19702" s="454"/>
      <c r="B19702" s="927"/>
      <c r="C19702" s="580"/>
      <c r="D19702" s="939"/>
      <c r="E19702" s="940"/>
      <c r="F19702" s="941"/>
      <c r="G19702" s="937" t="str">
        <f t="array" ref="G19702">xlookup(F19702,'Internal Staffing Calculator'!E:E,'Internal Staffing Calculator'!C:C,"")</f>
        <v/>
      </c>
      <c r="H19702" s="932" t="str">
        <f t="array" ref="H19702">if(F19702&lt;&gt;"", iferror(index('Internal Staffing Calculator'!B$8:B23500,match(F19702,'Internal Staffing Calculator'!E$8:E23500,0)), "Not In Budget"),"")</f>
        <v/>
      </c>
      <c r="I19702" s="184"/>
      <c r="J19702" s="184"/>
      <c r="K19702" s="184"/>
      <c r="L19702" s="183"/>
    </row>
    <row r="19703">
      <c r="A19703" s="454"/>
      <c r="B19703" s="927"/>
      <c r="C19703" s="580"/>
      <c r="D19703" s="939"/>
      <c r="E19703" s="940"/>
      <c r="F19703" s="941"/>
      <c r="G19703" s="937" t="str">
        <f t="array" ref="G19703">xlookup(F19703,'Internal Staffing Calculator'!E:E,'Internal Staffing Calculator'!C:C,"")</f>
        <v/>
      </c>
      <c r="H19703" s="932" t="str">
        <f t="array" ref="H19703">if(F19703&lt;&gt;"", iferror(index('Internal Staffing Calculator'!B$8:B23500,match(F19703,'Internal Staffing Calculator'!E$8:E23500,0)), "Not In Budget"),"")</f>
        <v/>
      </c>
      <c r="I19703" s="184"/>
      <c r="J19703" s="184"/>
      <c r="K19703" s="184"/>
      <c r="L19703" s="183"/>
    </row>
    <row r="19704">
      <c r="A19704" s="454"/>
      <c r="B19704" s="927"/>
      <c r="C19704" s="580"/>
      <c r="D19704" s="939"/>
      <c r="E19704" s="940"/>
      <c r="F19704" s="941"/>
      <c r="G19704" s="937" t="str">
        <f t="array" ref="G19704">xlookup(F19704,'Internal Staffing Calculator'!E:E,'Internal Staffing Calculator'!C:C,"")</f>
        <v/>
      </c>
      <c r="H19704" s="932" t="str">
        <f t="array" ref="H19704">if(F19704&lt;&gt;"", iferror(index('Internal Staffing Calculator'!B$8:B23500,match(F19704,'Internal Staffing Calculator'!E$8:E23500,0)), "Not In Budget"),"")</f>
        <v/>
      </c>
      <c r="I19704" s="184"/>
      <c r="J19704" s="184"/>
      <c r="K19704" s="184"/>
      <c r="L19704" s="183"/>
    </row>
    <row r="19705">
      <c r="A19705" s="454"/>
      <c r="B19705" s="927"/>
      <c r="C19705" s="580"/>
      <c r="D19705" s="939"/>
      <c r="E19705" s="940"/>
      <c r="F19705" s="941"/>
      <c r="G19705" s="937" t="str">
        <f t="array" ref="G19705">xlookup(F19705,'Internal Staffing Calculator'!E:E,'Internal Staffing Calculator'!C:C,"")</f>
        <v/>
      </c>
      <c r="H19705" s="932" t="str">
        <f t="array" ref="H19705">if(F19705&lt;&gt;"", iferror(index('Internal Staffing Calculator'!B$8:B23500,match(F19705,'Internal Staffing Calculator'!E$8:E23500,0)), "Not In Budget"),"")</f>
        <v/>
      </c>
      <c r="I19705" s="184"/>
      <c r="J19705" s="184"/>
      <c r="K19705" s="184"/>
      <c r="L19705" s="183"/>
    </row>
    <row r="19706">
      <c r="A19706" s="454"/>
      <c r="B19706" s="927"/>
      <c r="C19706" s="580"/>
      <c r="D19706" s="939"/>
      <c r="E19706" s="940"/>
      <c r="F19706" s="941"/>
      <c r="G19706" s="937" t="str">
        <f t="array" ref="G19706">xlookup(F19706,'Internal Staffing Calculator'!E:E,'Internal Staffing Calculator'!C:C,"")</f>
        <v/>
      </c>
      <c r="H19706" s="932" t="str">
        <f t="array" ref="H19706">if(F19706&lt;&gt;"", iferror(index('Internal Staffing Calculator'!B$8:B23500,match(F19706,'Internal Staffing Calculator'!E$8:E23500,0)), "Not In Budget"),"")</f>
        <v/>
      </c>
      <c r="I19706" s="184"/>
      <c r="J19706" s="184"/>
      <c r="K19706" s="184"/>
      <c r="L19706" s="183"/>
    </row>
    <row r="19707">
      <c r="A19707" s="454"/>
      <c r="B19707" s="927"/>
      <c r="C19707" s="580"/>
      <c r="D19707" s="939"/>
      <c r="E19707" s="940"/>
      <c r="F19707" s="941"/>
      <c r="G19707" s="937" t="str">
        <f t="array" ref="G19707">xlookup(F19707,'Internal Staffing Calculator'!E:E,'Internal Staffing Calculator'!C:C,"")</f>
        <v/>
      </c>
      <c r="H19707" s="932" t="str">
        <f t="array" ref="H19707">if(F19707&lt;&gt;"", iferror(index('Internal Staffing Calculator'!B$8:B23500,match(F19707,'Internal Staffing Calculator'!E$8:E23500,0)), "Not In Budget"),"")</f>
        <v/>
      </c>
      <c r="I19707" s="184"/>
      <c r="J19707" s="184"/>
      <c r="K19707" s="184"/>
      <c r="L19707" s="183"/>
    </row>
    <row r="19708">
      <c r="A19708" s="454"/>
      <c r="B19708" s="927"/>
      <c r="C19708" s="580"/>
      <c r="D19708" s="939"/>
      <c r="E19708" s="940"/>
      <c r="F19708" s="941"/>
      <c r="G19708" s="937" t="str">
        <f t="array" ref="G19708">xlookup(F19708,'Internal Staffing Calculator'!E:E,'Internal Staffing Calculator'!C:C,"")</f>
        <v/>
      </c>
      <c r="H19708" s="932" t="str">
        <f t="array" ref="H19708">if(F19708&lt;&gt;"", iferror(index('Internal Staffing Calculator'!B$8:B23500,match(F19708,'Internal Staffing Calculator'!E$8:E23500,0)), "Not In Budget"),"")</f>
        <v/>
      </c>
      <c r="I19708" s="184"/>
      <c r="J19708" s="184"/>
      <c r="K19708" s="184"/>
      <c r="L19708" s="183"/>
    </row>
    <row r="19709">
      <c r="A19709" s="454"/>
      <c r="B19709" s="927"/>
      <c r="C19709" s="580"/>
      <c r="D19709" s="939"/>
      <c r="E19709" s="940"/>
      <c r="F19709" s="941"/>
      <c r="G19709" s="937" t="str">
        <f t="array" ref="G19709">xlookup(F19709,'Internal Staffing Calculator'!E:E,'Internal Staffing Calculator'!C:C,"")</f>
        <v/>
      </c>
      <c r="H19709" s="932" t="str">
        <f t="array" ref="H19709">if(F19709&lt;&gt;"", iferror(index('Internal Staffing Calculator'!B$8:B23500,match(F19709,'Internal Staffing Calculator'!E$8:E23500,0)), "Not In Budget"),"")</f>
        <v/>
      </c>
      <c r="I19709" s="184"/>
      <c r="J19709" s="184"/>
      <c r="K19709" s="184"/>
      <c r="L19709" s="183"/>
    </row>
    <row r="19710">
      <c r="A19710" s="454"/>
      <c r="B19710" s="927"/>
      <c r="C19710" s="580"/>
      <c r="D19710" s="939"/>
      <c r="E19710" s="940"/>
      <c r="F19710" s="941"/>
      <c r="G19710" s="937" t="str">
        <f t="array" ref="G19710">xlookup(F19710,'Internal Staffing Calculator'!E:E,'Internal Staffing Calculator'!C:C,"")</f>
        <v/>
      </c>
      <c r="H19710" s="932" t="str">
        <f t="array" ref="H19710">if(F19710&lt;&gt;"", iferror(index('Internal Staffing Calculator'!B$8:B23500,match(F19710,'Internal Staffing Calculator'!E$8:E23500,0)), "Not In Budget"),"")</f>
        <v/>
      </c>
      <c r="I19710" s="184"/>
      <c r="J19710" s="184"/>
      <c r="K19710" s="184"/>
      <c r="L19710" s="183"/>
    </row>
    <row r="19711">
      <c r="A19711" s="454"/>
      <c r="B19711" s="927"/>
      <c r="C19711" s="580"/>
      <c r="D19711" s="939"/>
      <c r="E19711" s="940"/>
      <c r="F19711" s="941"/>
      <c r="G19711" s="937" t="str">
        <f t="array" ref="G19711">xlookup(F19711,'Internal Staffing Calculator'!E:E,'Internal Staffing Calculator'!C:C,"")</f>
        <v/>
      </c>
      <c r="H19711" s="932" t="str">
        <f t="array" ref="H19711">if(F19711&lt;&gt;"", iferror(index('Internal Staffing Calculator'!B$8:B23500,match(F19711,'Internal Staffing Calculator'!E$8:E23500,0)), "Not In Budget"),"")</f>
        <v/>
      </c>
      <c r="I19711" s="184"/>
      <c r="J19711" s="184"/>
      <c r="K19711" s="184"/>
      <c r="L19711" s="183"/>
    </row>
    <row r="19712">
      <c r="A19712" s="454"/>
      <c r="B19712" s="927"/>
      <c r="C19712" s="580"/>
      <c r="D19712" s="939"/>
      <c r="E19712" s="940"/>
      <c r="F19712" s="941"/>
      <c r="G19712" s="937" t="str">
        <f t="array" ref="G19712">xlookup(F19712,'Internal Staffing Calculator'!E:E,'Internal Staffing Calculator'!C:C,"")</f>
        <v/>
      </c>
      <c r="H19712" s="932" t="str">
        <f t="array" ref="H19712">if(F19712&lt;&gt;"", iferror(index('Internal Staffing Calculator'!B$8:B23500,match(F19712,'Internal Staffing Calculator'!E$8:E23500,0)), "Not In Budget"),"")</f>
        <v/>
      </c>
      <c r="I19712" s="184"/>
      <c r="J19712" s="184"/>
      <c r="K19712" s="184"/>
      <c r="L19712" s="183"/>
    </row>
    <row r="19713">
      <c r="A19713" s="454"/>
      <c r="B19713" s="927"/>
      <c r="C19713" s="580"/>
      <c r="D19713" s="939"/>
      <c r="E19713" s="940"/>
      <c r="F19713" s="941"/>
      <c r="G19713" s="937" t="str">
        <f t="array" ref="G19713">xlookup(F19713,'Internal Staffing Calculator'!E:E,'Internal Staffing Calculator'!C:C,"")</f>
        <v/>
      </c>
      <c r="H19713" s="932" t="str">
        <f t="array" ref="H19713">if(F19713&lt;&gt;"", iferror(index('Internal Staffing Calculator'!B$8:B23500,match(F19713,'Internal Staffing Calculator'!E$8:E23500,0)), "Not In Budget"),"")</f>
        <v/>
      </c>
      <c r="I19713" s="184"/>
      <c r="J19713" s="184"/>
      <c r="K19713" s="184"/>
      <c r="L19713" s="183"/>
    </row>
    <row r="19714">
      <c r="A19714" s="454"/>
      <c r="B19714" s="927"/>
      <c r="C19714" s="580"/>
      <c r="D19714" s="939"/>
      <c r="E19714" s="940"/>
      <c r="F19714" s="941"/>
      <c r="G19714" s="937" t="str">
        <f t="array" ref="G19714">xlookup(F19714,'Internal Staffing Calculator'!E:E,'Internal Staffing Calculator'!C:C,"")</f>
        <v/>
      </c>
      <c r="H19714" s="932" t="str">
        <f t="array" ref="H19714">if(F19714&lt;&gt;"", iferror(index('Internal Staffing Calculator'!B$8:B23500,match(F19714,'Internal Staffing Calculator'!E$8:E23500,0)), "Not In Budget"),"")</f>
        <v/>
      </c>
      <c r="I19714" s="184"/>
      <c r="J19714" s="184"/>
      <c r="K19714" s="184"/>
      <c r="L19714" s="183"/>
    </row>
    <row r="19715">
      <c r="A19715" s="454"/>
      <c r="B19715" s="927"/>
      <c r="C19715" s="580"/>
      <c r="D19715" s="939"/>
      <c r="E19715" s="940"/>
      <c r="F19715" s="941"/>
      <c r="G19715" s="937" t="str">
        <f t="array" ref="G19715">xlookup(F19715,'Internal Staffing Calculator'!E:E,'Internal Staffing Calculator'!C:C,"")</f>
        <v/>
      </c>
      <c r="H19715" s="932" t="str">
        <f t="array" ref="H19715">if(F19715&lt;&gt;"", iferror(index('Internal Staffing Calculator'!B$8:B23500,match(F19715,'Internal Staffing Calculator'!E$8:E23500,0)), "Not In Budget"),"")</f>
        <v/>
      </c>
      <c r="I19715" s="184"/>
      <c r="J19715" s="184"/>
      <c r="K19715" s="184"/>
      <c r="L19715" s="183"/>
    </row>
    <row r="19716">
      <c r="A19716" s="454"/>
      <c r="B19716" s="927"/>
      <c r="C19716" s="580"/>
      <c r="D19716" s="939"/>
      <c r="E19716" s="940"/>
      <c r="F19716" s="941"/>
      <c r="G19716" s="937" t="str">
        <f t="array" ref="G19716">xlookup(F19716,'Internal Staffing Calculator'!E:E,'Internal Staffing Calculator'!C:C,"")</f>
        <v/>
      </c>
      <c r="H19716" s="932" t="str">
        <f t="array" ref="H19716">if(F19716&lt;&gt;"", iferror(index('Internal Staffing Calculator'!B$8:B23500,match(F19716,'Internal Staffing Calculator'!E$8:E23500,0)), "Not In Budget"),"")</f>
        <v/>
      </c>
      <c r="I19716" s="184"/>
      <c r="J19716" s="184"/>
      <c r="K19716" s="184"/>
      <c r="L19716" s="183"/>
    </row>
    <row r="19717">
      <c r="A19717" s="454"/>
      <c r="B19717" s="927"/>
      <c r="C19717" s="580"/>
      <c r="D19717" s="939"/>
      <c r="E19717" s="940"/>
      <c r="F19717" s="941"/>
      <c r="G19717" s="937" t="str">
        <f t="array" ref="G19717">xlookup(F19717,'Internal Staffing Calculator'!E:E,'Internal Staffing Calculator'!C:C,"")</f>
        <v/>
      </c>
      <c r="H19717" s="932" t="str">
        <f t="array" ref="H19717">if(F19717&lt;&gt;"", iferror(index('Internal Staffing Calculator'!B$8:B23500,match(F19717,'Internal Staffing Calculator'!E$8:E23500,0)), "Not In Budget"),"")</f>
        <v/>
      </c>
      <c r="I19717" s="184"/>
      <c r="J19717" s="184"/>
      <c r="K19717" s="184"/>
      <c r="L19717" s="183"/>
    </row>
    <row r="19718">
      <c r="A19718" s="454"/>
      <c r="B19718" s="927"/>
      <c r="C19718" s="580"/>
      <c r="D19718" s="939"/>
      <c r="E19718" s="940"/>
      <c r="F19718" s="941"/>
      <c r="G19718" s="937" t="str">
        <f t="array" ref="G19718">xlookup(F19718,'Internal Staffing Calculator'!E:E,'Internal Staffing Calculator'!C:C,"")</f>
        <v/>
      </c>
      <c r="H19718" s="932" t="str">
        <f t="array" ref="H19718">if(F19718&lt;&gt;"", iferror(index('Internal Staffing Calculator'!B$8:B23500,match(F19718,'Internal Staffing Calculator'!E$8:E23500,0)), "Not In Budget"),"")</f>
        <v/>
      </c>
      <c r="I19718" s="184"/>
      <c r="J19718" s="184"/>
      <c r="K19718" s="184"/>
      <c r="L19718" s="183"/>
    </row>
    <row r="19719">
      <c r="A19719" s="454"/>
      <c r="B19719" s="927"/>
      <c r="C19719" s="580"/>
      <c r="D19719" s="939"/>
      <c r="E19719" s="940"/>
      <c r="F19719" s="941"/>
      <c r="G19719" s="937" t="str">
        <f t="array" ref="G19719">xlookup(F19719,'Internal Staffing Calculator'!E:E,'Internal Staffing Calculator'!C:C,"")</f>
        <v/>
      </c>
      <c r="H19719" s="932" t="str">
        <f t="array" ref="H19719">if(F19719&lt;&gt;"", iferror(index('Internal Staffing Calculator'!B$8:B23500,match(F19719,'Internal Staffing Calculator'!E$8:E23500,0)), "Not In Budget"),"")</f>
        <v/>
      </c>
      <c r="I19719" s="184"/>
      <c r="J19719" s="184"/>
      <c r="K19719" s="184"/>
      <c r="L19719" s="183"/>
    </row>
    <row r="19720">
      <c r="A19720" s="454"/>
      <c r="B19720" s="927"/>
      <c r="C19720" s="580"/>
      <c r="D19720" s="939"/>
      <c r="E19720" s="940"/>
      <c r="F19720" s="941"/>
      <c r="G19720" s="937" t="str">
        <f t="array" ref="G19720">xlookup(F19720,'Internal Staffing Calculator'!E:E,'Internal Staffing Calculator'!C:C,"")</f>
        <v/>
      </c>
      <c r="H19720" s="932" t="str">
        <f t="array" ref="H19720">if(F19720&lt;&gt;"", iferror(index('Internal Staffing Calculator'!B$8:B23500,match(F19720,'Internal Staffing Calculator'!E$8:E23500,0)), "Not In Budget"),"")</f>
        <v/>
      </c>
      <c r="I19720" s="184"/>
      <c r="J19720" s="184"/>
      <c r="K19720" s="184"/>
      <c r="L19720" s="183"/>
    </row>
    <row r="19721">
      <c r="A19721" s="454"/>
      <c r="B19721" s="927"/>
      <c r="C19721" s="580"/>
      <c r="D19721" s="939"/>
      <c r="E19721" s="940"/>
      <c r="F19721" s="941"/>
      <c r="G19721" s="937" t="str">
        <f t="array" ref="G19721">xlookup(F19721,'Internal Staffing Calculator'!E:E,'Internal Staffing Calculator'!C:C,"")</f>
        <v/>
      </c>
      <c r="H19721" s="932" t="str">
        <f t="array" ref="H19721">if(F19721&lt;&gt;"", iferror(index('Internal Staffing Calculator'!B$8:B23500,match(F19721,'Internal Staffing Calculator'!E$8:E23500,0)), "Not In Budget"),"")</f>
        <v/>
      </c>
      <c r="I19721" s="184"/>
      <c r="J19721" s="184"/>
      <c r="K19721" s="184"/>
      <c r="L19721" s="183"/>
    </row>
    <row r="19722">
      <c r="A19722" s="454"/>
      <c r="B19722" s="927"/>
      <c r="C19722" s="580"/>
      <c r="D19722" s="939"/>
      <c r="E19722" s="940"/>
      <c r="F19722" s="941"/>
      <c r="G19722" s="937" t="str">
        <f t="array" ref="G19722">xlookup(F19722,'Internal Staffing Calculator'!E:E,'Internal Staffing Calculator'!C:C,"")</f>
        <v/>
      </c>
      <c r="H19722" s="932" t="str">
        <f t="array" ref="H19722">if(F19722&lt;&gt;"", iferror(index('Internal Staffing Calculator'!B$8:B23500,match(F19722,'Internal Staffing Calculator'!E$8:E23500,0)), "Not In Budget"),"")</f>
        <v/>
      </c>
      <c r="I19722" s="184"/>
      <c r="J19722" s="184"/>
      <c r="K19722" s="184"/>
      <c r="L19722" s="183"/>
    </row>
    <row r="19723">
      <c r="A19723" s="454"/>
      <c r="B19723" s="927"/>
      <c r="C19723" s="580"/>
      <c r="D19723" s="939"/>
      <c r="E19723" s="940"/>
      <c r="F19723" s="941"/>
      <c r="G19723" s="937" t="str">
        <f t="array" ref="G19723">xlookup(F19723,'Internal Staffing Calculator'!E:E,'Internal Staffing Calculator'!C:C,"")</f>
        <v/>
      </c>
      <c r="H19723" s="932" t="str">
        <f t="array" ref="H19723">if(F19723&lt;&gt;"", iferror(index('Internal Staffing Calculator'!B$8:B23500,match(F19723,'Internal Staffing Calculator'!E$8:E23500,0)), "Not In Budget"),"")</f>
        <v/>
      </c>
      <c r="I19723" s="184"/>
      <c r="J19723" s="184"/>
      <c r="K19723" s="184"/>
      <c r="L19723" s="183"/>
    </row>
    <row r="19724">
      <c r="A19724" s="454"/>
      <c r="B19724" s="927"/>
      <c r="C19724" s="580"/>
      <c r="D19724" s="939"/>
      <c r="E19724" s="940"/>
      <c r="F19724" s="941"/>
      <c r="G19724" s="937" t="str">
        <f t="array" ref="G19724">xlookup(F19724,'Internal Staffing Calculator'!E:E,'Internal Staffing Calculator'!C:C,"")</f>
        <v/>
      </c>
      <c r="H19724" s="932" t="str">
        <f t="array" ref="H19724">if(F19724&lt;&gt;"", iferror(index('Internal Staffing Calculator'!B$8:B23500,match(F19724,'Internal Staffing Calculator'!E$8:E23500,0)), "Not In Budget"),"")</f>
        <v/>
      </c>
      <c r="I19724" s="184"/>
      <c r="J19724" s="184"/>
      <c r="K19724" s="184"/>
      <c r="L19724" s="183"/>
    </row>
    <row r="19725">
      <c r="A19725" s="454"/>
      <c r="B19725" s="927"/>
      <c r="C19725" s="580"/>
      <c r="D19725" s="939"/>
      <c r="E19725" s="940"/>
      <c r="F19725" s="941"/>
      <c r="G19725" s="937" t="str">
        <f t="array" ref="G19725">xlookup(F19725,'Internal Staffing Calculator'!E:E,'Internal Staffing Calculator'!C:C,"")</f>
        <v/>
      </c>
      <c r="H19725" s="932" t="str">
        <f t="array" ref="H19725">if(F19725&lt;&gt;"", iferror(index('Internal Staffing Calculator'!B$8:B23500,match(F19725,'Internal Staffing Calculator'!E$8:E23500,0)), "Not In Budget"),"")</f>
        <v/>
      </c>
      <c r="I19725" s="184"/>
      <c r="J19725" s="184"/>
      <c r="K19725" s="184"/>
      <c r="L19725" s="183"/>
    </row>
    <row r="19726">
      <c r="A19726" s="454"/>
      <c r="B19726" s="927"/>
      <c r="C19726" s="580"/>
      <c r="D19726" s="939"/>
      <c r="E19726" s="940"/>
      <c r="F19726" s="941"/>
      <c r="G19726" s="937" t="str">
        <f t="array" ref="G19726">xlookup(F19726,'Internal Staffing Calculator'!E:E,'Internal Staffing Calculator'!C:C,"")</f>
        <v/>
      </c>
      <c r="H19726" s="932" t="str">
        <f t="array" ref="H19726">if(F19726&lt;&gt;"", iferror(index('Internal Staffing Calculator'!B$8:B23500,match(F19726,'Internal Staffing Calculator'!E$8:E23500,0)), "Not In Budget"),"")</f>
        <v/>
      </c>
      <c r="I19726" s="184"/>
      <c r="J19726" s="184"/>
      <c r="K19726" s="184"/>
      <c r="L19726" s="183"/>
    </row>
    <row r="19727">
      <c r="A19727" s="454"/>
      <c r="B19727" s="927"/>
      <c r="C19727" s="580"/>
      <c r="D19727" s="939"/>
      <c r="E19727" s="940"/>
      <c r="F19727" s="941"/>
      <c r="G19727" s="937" t="str">
        <f t="array" ref="G19727">xlookup(F19727,'Internal Staffing Calculator'!E:E,'Internal Staffing Calculator'!C:C,"")</f>
        <v/>
      </c>
      <c r="H19727" s="932" t="str">
        <f t="array" ref="H19727">if(F19727&lt;&gt;"", iferror(index('Internal Staffing Calculator'!B$8:B23500,match(F19727,'Internal Staffing Calculator'!E$8:E23500,0)), "Not In Budget"),"")</f>
        <v/>
      </c>
      <c r="I19727" s="184"/>
      <c r="J19727" s="184"/>
      <c r="K19727" s="184"/>
      <c r="L19727" s="183"/>
    </row>
    <row r="19728">
      <c r="A19728" s="454"/>
      <c r="B19728" s="927"/>
      <c r="C19728" s="580"/>
      <c r="D19728" s="939"/>
      <c r="E19728" s="940"/>
      <c r="F19728" s="941"/>
      <c r="G19728" s="937" t="str">
        <f t="array" ref="G19728">xlookup(F19728,'Internal Staffing Calculator'!E:E,'Internal Staffing Calculator'!C:C,"")</f>
        <v/>
      </c>
      <c r="H19728" s="932" t="str">
        <f t="array" ref="H19728">if(F19728&lt;&gt;"", iferror(index('Internal Staffing Calculator'!B$8:B23500,match(F19728,'Internal Staffing Calculator'!E$8:E23500,0)), "Not In Budget"),"")</f>
        <v/>
      </c>
      <c r="I19728" s="184"/>
      <c r="J19728" s="184"/>
      <c r="K19728" s="184"/>
      <c r="L19728" s="183"/>
    </row>
    <row r="19729">
      <c r="A19729" s="454"/>
      <c r="B19729" s="927"/>
      <c r="C19729" s="580"/>
      <c r="D19729" s="939"/>
      <c r="E19729" s="940"/>
      <c r="F19729" s="941"/>
      <c r="G19729" s="937" t="str">
        <f t="array" ref="G19729">xlookup(F19729,'Internal Staffing Calculator'!E:E,'Internal Staffing Calculator'!C:C,"")</f>
        <v/>
      </c>
      <c r="H19729" s="932" t="str">
        <f t="array" ref="H19729">if(F19729&lt;&gt;"", iferror(index('Internal Staffing Calculator'!B$8:B23500,match(F19729,'Internal Staffing Calculator'!E$8:E23500,0)), "Not In Budget"),"")</f>
        <v/>
      </c>
      <c r="I19729" s="184"/>
      <c r="J19729" s="184"/>
      <c r="K19729" s="184"/>
      <c r="L19729" s="183"/>
    </row>
    <row r="19730">
      <c r="A19730" s="454"/>
      <c r="B19730" s="927"/>
      <c r="C19730" s="580"/>
      <c r="D19730" s="939"/>
      <c r="E19730" s="940"/>
      <c r="F19730" s="941"/>
      <c r="G19730" s="937" t="str">
        <f t="array" ref="G19730">xlookup(F19730,'Internal Staffing Calculator'!E:E,'Internal Staffing Calculator'!C:C,"")</f>
        <v/>
      </c>
      <c r="H19730" s="932" t="str">
        <f t="array" ref="H19730">if(F19730&lt;&gt;"", iferror(index('Internal Staffing Calculator'!B$8:B23500,match(F19730,'Internal Staffing Calculator'!E$8:E23500,0)), "Not In Budget"),"")</f>
        <v/>
      </c>
      <c r="I19730" s="184"/>
      <c r="J19730" s="184"/>
      <c r="K19730" s="184"/>
      <c r="L19730" s="183"/>
    </row>
    <row r="19731">
      <c r="A19731" s="454"/>
      <c r="B19731" s="927"/>
      <c r="C19731" s="580"/>
      <c r="D19731" s="939"/>
      <c r="E19731" s="940"/>
      <c r="F19731" s="941"/>
      <c r="G19731" s="937" t="str">
        <f t="array" ref="G19731">xlookup(F19731,'Internal Staffing Calculator'!E:E,'Internal Staffing Calculator'!C:C,"")</f>
        <v/>
      </c>
      <c r="H19731" s="932" t="str">
        <f t="array" ref="H19731">if(F19731&lt;&gt;"", iferror(index('Internal Staffing Calculator'!B$8:B23500,match(F19731,'Internal Staffing Calculator'!E$8:E23500,0)), "Not In Budget"),"")</f>
        <v/>
      </c>
      <c r="I19731" s="184"/>
      <c r="J19731" s="184"/>
      <c r="K19731" s="184"/>
      <c r="L19731" s="183"/>
    </row>
    <row r="19732">
      <c r="A19732" s="454"/>
      <c r="B19732" s="927"/>
      <c r="C19732" s="580"/>
      <c r="D19732" s="939"/>
      <c r="E19732" s="940"/>
      <c r="F19732" s="941"/>
      <c r="G19732" s="937" t="str">
        <f t="array" ref="G19732">xlookup(F19732,'Internal Staffing Calculator'!E:E,'Internal Staffing Calculator'!C:C,"")</f>
        <v/>
      </c>
      <c r="H19732" s="932" t="str">
        <f t="array" ref="H19732">if(F19732&lt;&gt;"", iferror(index('Internal Staffing Calculator'!B$8:B23500,match(F19732,'Internal Staffing Calculator'!E$8:E23500,0)), "Not In Budget"),"")</f>
        <v/>
      </c>
      <c r="I19732" s="184"/>
      <c r="J19732" s="184"/>
      <c r="K19732" s="184"/>
      <c r="L19732" s="183"/>
    </row>
    <row r="19733">
      <c r="A19733" s="454"/>
      <c r="B19733" s="927"/>
      <c r="C19733" s="580"/>
      <c r="D19733" s="939"/>
      <c r="E19733" s="940"/>
      <c r="F19733" s="941"/>
      <c r="G19733" s="937" t="str">
        <f t="array" ref="G19733">xlookup(F19733,'Internal Staffing Calculator'!E:E,'Internal Staffing Calculator'!C:C,"")</f>
        <v/>
      </c>
      <c r="H19733" s="932" t="str">
        <f t="array" ref="H19733">if(F19733&lt;&gt;"", iferror(index('Internal Staffing Calculator'!B$8:B23500,match(F19733,'Internal Staffing Calculator'!E$8:E23500,0)), "Not In Budget"),"")</f>
        <v/>
      </c>
      <c r="I19733" s="184"/>
      <c r="J19733" s="184"/>
      <c r="K19733" s="184"/>
      <c r="L19733" s="183"/>
    </row>
    <row r="19734">
      <c r="A19734" s="454"/>
      <c r="B19734" s="927"/>
      <c r="C19734" s="580"/>
      <c r="D19734" s="939"/>
      <c r="E19734" s="940"/>
      <c r="F19734" s="941"/>
      <c r="G19734" s="937" t="str">
        <f t="array" ref="G19734">xlookup(F19734,'Internal Staffing Calculator'!E:E,'Internal Staffing Calculator'!C:C,"")</f>
        <v/>
      </c>
      <c r="H19734" s="932" t="str">
        <f t="array" ref="H19734">if(F19734&lt;&gt;"", iferror(index('Internal Staffing Calculator'!B$8:B23500,match(F19734,'Internal Staffing Calculator'!E$8:E23500,0)), "Not In Budget"),"")</f>
        <v/>
      </c>
      <c r="I19734" s="184"/>
      <c r="J19734" s="184"/>
      <c r="K19734" s="184"/>
      <c r="L19734" s="183"/>
    </row>
    <row r="19735">
      <c r="A19735" s="454"/>
      <c r="B19735" s="927"/>
      <c r="C19735" s="580"/>
      <c r="D19735" s="939"/>
      <c r="E19735" s="940"/>
      <c r="F19735" s="941"/>
      <c r="G19735" s="937" t="str">
        <f t="array" ref="G19735">xlookup(F19735,'Internal Staffing Calculator'!E:E,'Internal Staffing Calculator'!C:C,"")</f>
        <v/>
      </c>
      <c r="H19735" s="932" t="str">
        <f t="array" ref="H19735">if(F19735&lt;&gt;"", iferror(index('Internal Staffing Calculator'!B$8:B23500,match(F19735,'Internal Staffing Calculator'!E$8:E23500,0)), "Not In Budget"),"")</f>
        <v/>
      </c>
      <c r="I19735" s="184"/>
      <c r="J19735" s="184"/>
      <c r="K19735" s="184"/>
      <c r="L19735" s="183"/>
    </row>
    <row r="19736">
      <c r="A19736" s="454"/>
      <c r="B19736" s="927"/>
      <c r="C19736" s="580"/>
      <c r="D19736" s="939"/>
      <c r="E19736" s="940"/>
      <c r="F19736" s="941"/>
      <c r="G19736" s="937" t="str">
        <f t="array" ref="G19736">xlookup(F19736,'Internal Staffing Calculator'!E:E,'Internal Staffing Calculator'!C:C,"")</f>
        <v/>
      </c>
      <c r="H19736" s="932" t="str">
        <f t="array" ref="H19736">if(F19736&lt;&gt;"", iferror(index('Internal Staffing Calculator'!B$8:B23500,match(F19736,'Internal Staffing Calculator'!E$8:E23500,0)), "Not In Budget"),"")</f>
        <v/>
      </c>
      <c r="I19736" s="184"/>
      <c r="J19736" s="184"/>
      <c r="K19736" s="184"/>
      <c r="L19736" s="183"/>
    </row>
    <row r="19737">
      <c r="A19737" s="454"/>
      <c r="B19737" s="927"/>
      <c r="C19737" s="580"/>
      <c r="D19737" s="939"/>
      <c r="E19737" s="940"/>
      <c r="F19737" s="941"/>
      <c r="G19737" s="937" t="str">
        <f t="array" ref="G19737">xlookup(F19737,'Internal Staffing Calculator'!E:E,'Internal Staffing Calculator'!C:C,"")</f>
        <v/>
      </c>
      <c r="H19737" s="932" t="str">
        <f t="array" ref="H19737">if(F19737&lt;&gt;"", iferror(index('Internal Staffing Calculator'!B$8:B23500,match(F19737,'Internal Staffing Calculator'!E$8:E23500,0)), "Not In Budget"),"")</f>
        <v/>
      </c>
      <c r="I19737" s="184"/>
      <c r="J19737" s="184"/>
      <c r="K19737" s="184"/>
      <c r="L19737" s="183"/>
    </row>
    <row r="19738">
      <c r="A19738" s="454"/>
      <c r="B19738" s="927"/>
      <c r="C19738" s="580"/>
      <c r="D19738" s="939"/>
      <c r="E19738" s="940"/>
      <c r="F19738" s="941"/>
      <c r="G19738" s="937" t="str">
        <f t="array" ref="G19738">xlookup(F19738,'Internal Staffing Calculator'!E:E,'Internal Staffing Calculator'!C:C,"")</f>
        <v/>
      </c>
      <c r="H19738" s="932" t="str">
        <f t="array" ref="H19738">if(F19738&lt;&gt;"", iferror(index('Internal Staffing Calculator'!B$8:B23500,match(F19738,'Internal Staffing Calculator'!E$8:E23500,0)), "Not In Budget"),"")</f>
        <v/>
      </c>
      <c r="I19738" s="184"/>
      <c r="J19738" s="184"/>
      <c r="K19738" s="184"/>
      <c r="L19738" s="183"/>
    </row>
    <row r="19739">
      <c r="A19739" s="454"/>
      <c r="B19739" s="927"/>
      <c r="C19739" s="580"/>
      <c r="D19739" s="939"/>
      <c r="E19739" s="940"/>
      <c r="F19739" s="941"/>
      <c r="G19739" s="937" t="str">
        <f t="array" ref="G19739">xlookup(F19739,'Internal Staffing Calculator'!E:E,'Internal Staffing Calculator'!C:C,"")</f>
        <v/>
      </c>
      <c r="H19739" s="932" t="str">
        <f t="array" ref="H19739">if(F19739&lt;&gt;"", iferror(index('Internal Staffing Calculator'!B$8:B23500,match(F19739,'Internal Staffing Calculator'!E$8:E23500,0)), "Not In Budget"),"")</f>
        <v/>
      </c>
      <c r="I19739" s="184"/>
      <c r="J19739" s="184"/>
      <c r="K19739" s="184"/>
      <c r="L19739" s="183"/>
    </row>
    <row r="19740">
      <c r="A19740" s="454"/>
      <c r="B19740" s="927"/>
      <c r="C19740" s="580"/>
      <c r="D19740" s="939"/>
      <c r="E19740" s="940"/>
      <c r="F19740" s="941"/>
      <c r="G19740" s="937" t="str">
        <f t="array" ref="G19740">xlookup(F19740,'Internal Staffing Calculator'!E:E,'Internal Staffing Calculator'!C:C,"")</f>
        <v/>
      </c>
      <c r="H19740" s="932" t="str">
        <f t="array" ref="H19740">if(F19740&lt;&gt;"", iferror(index('Internal Staffing Calculator'!B$8:B23500,match(F19740,'Internal Staffing Calculator'!E$8:E23500,0)), "Not In Budget"),"")</f>
        <v/>
      </c>
      <c r="I19740" s="184"/>
      <c r="J19740" s="184"/>
      <c r="K19740" s="184"/>
      <c r="L19740" s="183"/>
    </row>
    <row r="19741">
      <c r="A19741" s="454"/>
      <c r="B19741" s="927"/>
      <c r="C19741" s="580"/>
      <c r="D19741" s="939"/>
      <c r="E19741" s="940"/>
      <c r="F19741" s="941"/>
      <c r="G19741" s="937" t="str">
        <f t="array" ref="G19741">xlookup(F19741,'Internal Staffing Calculator'!E:E,'Internal Staffing Calculator'!C:C,"")</f>
        <v/>
      </c>
      <c r="H19741" s="932" t="str">
        <f t="array" ref="H19741">if(F19741&lt;&gt;"", iferror(index('Internal Staffing Calculator'!B$8:B23500,match(F19741,'Internal Staffing Calculator'!E$8:E23500,0)), "Not In Budget"),"")</f>
        <v/>
      </c>
      <c r="I19741" s="184"/>
      <c r="J19741" s="184"/>
      <c r="K19741" s="184"/>
      <c r="L19741" s="183"/>
    </row>
    <row r="19742">
      <c r="A19742" s="454"/>
      <c r="B19742" s="927"/>
      <c r="C19742" s="580"/>
      <c r="D19742" s="939"/>
      <c r="E19742" s="940"/>
      <c r="F19742" s="941"/>
      <c r="G19742" s="937" t="str">
        <f t="array" ref="G19742">xlookup(F19742,'Internal Staffing Calculator'!E:E,'Internal Staffing Calculator'!C:C,"")</f>
        <v/>
      </c>
      <c r="H19742" s="932" t="str">
        <f t="array" ref="H19742">if(F19742&lt;&gt;"", iferror(index('Internal Staffing Calculator'!B$8:B23500,match(F19742,'Internal Staffing Calculator'!E$8:E23500,0)), "Not In Budget"),"")</f>
        <v/>
      </c>
      <c r="I19742" s="184"/>
      <c r="J19742" s="184"/>
      <c r="K19742" s="184"/>
      <c r="L19742" s="183"/>
    </row>
    <row r="19743">
      <c r="A19743" s="454"/>
      <c r="B19743" s="927"/>
      <c r="C19743" s="580"/>
      <c r="D19743" s="939"/>
      <c r="E19743" s="940"/>
      <c r="F19743" s="941"/>
      <c r="G19743" s="937" t="str">
        <f t="array" ref="G19743">xlookup(F19743,'Internal Staffing Calculator'!E:E,'Internal Staffing Calculator'!C:C,"")</f>
        <v/>
      </c>
      <c r="H19743" s="932" t="str">
        <f t="array" ref="H19743">if(F19743&lt;&gt;"", iferror(index('Internal Staffing Calculator'!B$8:B23500,match(F19743,'Internal Staffing Calculator'!E$8:E23500,0)), "Not In Budget"),"")</f>
        <v/>
      </c>
      <c r="I19743" s="184"/>
      <c r="J19743" s="184"/>
      <c r="K19743" s="184"/>
      <c r="L19743" s="183"/>
    </row>
    <row r="19744">
      <c r="A19744" s="454"/>
      <c r="B19744" s="927"/>
      <c r="C19744" s="580"/>
      <c r="D19744" s="939"/>
      <c r="E19744" s="940"/>
      <c r="F19744" s="941"/>
      <c r="G19744" s="937" t="str">
        <f t="array" ref="G19744">xlookup(F19744,'Internal Staffing Calculator'!E:E,'Internal Staffing Calculator'!C:C,"")</f>
        <v/>
      </c>
      <c r="H19744" s="932" t="str">
        <f t="array" ref="H19744">if(F19744&lt;&gt;"", iferror(index('Internal Staffing Calculator'!B$8:B23500,match(F19744,'Internal Staffing Calculator'!E$8:E23500,0)), "Not In Budget"),"")</f>
        <v/>
      </c>
      <c r="I19744" s="184"/>
      <c r="J19744" s="184"/>
      <c r="K19744" s="184"/>
      <c r="L19744" s="183"/>
    </row>
    <row r="19745">
      <c r="A19745" s="454"/>
      <c r="B19745" s="927"/>
      <c r="C19745" s="580"/>
      <c r="D19745" s="939"/>
      <c r="E19745" s="940"/>
      <c r="F19745" s="941"/>
      <c r="G19745" s="937" t="str">
        <f t="array" ref="G19745">xlookup(F19745,'Internal Staffing Calculator'!E:E,'Internal Staffing Calculator'!C:C,"")</f>
        <v/>
      </c>
      <c r="H19745" s="932" t="str">
        <f t="array" ref="H19745">if(F19745&lt;&gt;"", iferror(index('Internal Staffing Calculator'!B$8:B23500,match(F19745,'Internal Staffing Calculator'!E$8:E23500,0)), "Not In Budget"),"")</f>
        <v/>
      </c>
      <c r="I19745" s="184"/>
      <c r="J19745" s="184"/>
      <c r="K19745" s="184"/>
      <c r="L19745" s="183"/>
    </row>
    <row r="19746">
      <c r="A19746" s="454"/>
      <c r="B19746" s="927"/>
      <c r="C19746" s="580"/>
      <c r="D19746" s="939"/>
      <c r="E19746" s="940"/>
      <c r="F19746" s="941"/>
      <c r="G19746" s="937" t="str">
        <f t="array" ref="G19746">xlookup(F19746,'Internal Staffing Calculator'!E:E,'Internal Staffing Calculator'!C:C,"")</f>
        <v/>
      </c>
      <c r="H19746" s="932" t="str">
        <f t="array" ref="H19746">if(F19746&lt;&gt;"", iferror(index('Internal Staffing Calculator'!B$8:B23500,match(F19746,'Internal Staffing Calculator'!E$8:E23500,0)), "Not In Budget"),"")</f>
        <v/>
      </c>
      <c r="I19746" s="184"/>
      <c r="J19746" s="184"/>
      <c r="K19746" s="184"/>
      <c r="L19746" s="183"/>
    </row>
    <row r="19747">
      <c r="A19747" s="454"/>
      <c r="B19747" s="927"/>
      <c r="C19747" s="580"/>
      <c r="D19747" s="939"/>
      <c r="E19747" s="940"/>
      <c r="F19747" s="941"/>
      <c r="G19747" s="937" t="str">
        <f t="array" ref="G19747">xlookup(F19747,'Internal Staffing Calculator'!E:E,'Internal Staffing Calculator'!C:C,"")</f>
        <v/>
      </c>
      <c r="H19747" s="932" t="str">
        <f t="array" ref="H19747">if(F19747&lt;&gt;"", iferror(index('Internal Staffing Calculator'!B$8:B23500,match(F19747,'Internal Staffing Calculator'!E$8:E23500,0)), "Not In Budget"),"")</f>
        <v/>
      </c>
      <c r="I19747" s="184"/>
      <c r="J19747" s="184"/>
      <c r="K19747" s="184"/>
      <c r="L19747" s="183"/>
    </row>
    <row r="19748">
      <c r="A19748" s="454"/>
      <c r="B19748" s="927"/>
      <c r="C19748" s="580"/>
      <c r="D19748" s="939"/>
      <c r="E19748" s="940"/>
      <c r="F19748" s="941"/>
      <c r="G19748" s="937" t="str">
        <f t="array" ref="G19748">xlookup(F19748,'Internal Staffing Calculator'!E:E,'Internal Staffing Calculator'!C:C,"")</f>
        <v/>
      </c>
      <c r="H19748" s="932" t="str">
        <f t="array" ref="H19748">if(F19748&lt;&gt;"", iferror(index('Internal Staffing Calculator'!B$8:B23500,match(F19748,'Internal Staffing Calculator'!E$8:E23500,0)), "Not In Budget"),"")</f>
        <v/>
      </c>
      <c r="I19748" s="184"/>
      <c r="J19748" s="184"/>
      <c r="K19748" s="184"/>
      <c r="L19748" s="183"/>
    </row>
    <row r="19749">
      <c r="A19749" s="454"/>
      <c r="B19749" s="927"/>
      <c r="C19749" s="580"/>
      <c r="D19749" s="939"/>
      <c r="E19749" s="940"/>
      <c r="F19749" s="941"/>
      <c r="G19749" s="937" t="str">
        <f t="array" ref="G19749">xlookup(F19749,'Internal Staffing Calculator'!E:E,'Internal Staffing Calculator'!C:C,"")</f>
        <v/>
      </c>
      <c r="H19749" s="932" t="str">
        <f t="array" ref="H19749">if(F19749&lt;&gt;"", iferror(index('Internal Staffing Calculator'!B$8:B23500,match(F19749,'Internal Staffing Calculator'!E$8:E23500,0)), "Not In Budget"),"")</f>
        <v/>
      </c>
      <c r="I19749" s="184"/>
      <c r="J19749" s="184"/>
      <c r="K19749" s="184"/>
      <c r="L19749" s="183"/>
    </row>
    <row r="19750">
      <c r="A19750" s="454"/>
      <c r="B19750" s="927"/>
      <c r="C19750" s="580"/>
      <c r="D19750" s="939"/>
      <c r="E19750" s="940"/>
      <c r="F19750" s="941"/>
      <c r="G19750" s="937" t="str">
        <f t="array" ref="G19750">xlookup(F19750,'Internal Staffing Calculator'!E:E,'Internal Staffing Calculator'!C:C,"")</f>
        <v/>
      </c>
      <c r="H19750" s="932" t="str">
        <f t="array" ref="H19750">if(F19750&lt;&gt;"", iferror(index('Internal Staffing Calculator'!B$8:B23500,match(F19750,'Internal Staffing Calculator'!E$8:E23500,0)), "Not In Budget"),"")</f>
        <v/>
      </c>
      <c r="I19750" s="184"/>
      <c r="J19750" s="184"/>
      <c r="K19750" s="184"/>
      <c r="L19750" s="183"/>
    </row>
    <row r="19751">
      <c r="A19751" s="454"/>
      <c r="B19751" s="927"/>
      <c r="C19751" s="580"/>
      <c r="D19751" s="939"/>
      <c r="E19751" s="940"/>
      <c r="F19751" s="941"/>
      <c r="G19751" s="937" t="str">
        <f t="array" ref="G19751">xlookup(F19751,'Internal Staffing Calculator'!E:E,'Internal Staffing Calculator'!C:C,"")</f>
        <v/>
      </c>
      <c r="H19751" s="932" t="str">
        <f t="array" ref="H19751">if(F19751&lt;&gt;"", iferror(index('Internal Staffing Calculator'!B$8:B23500,match(F19751,'Internal Staffing Calculator'!E$8:E23500,0)), "Not In Budget"),"")</f>
        <v/>
      </c>
      <c r="I19751" s="184"/>
      <c r="J19751" s="184"/>
      <c r="K19751" s="184"/>
      <c r="L19751" s="183"/>
    </row>
    <row r="19752">
      <c r="A19752" s="454"/>
      <c r="B19752" s="927"/>
      <c r="C19752" s="580"/>
      <c r="D19752" s="939"/>
      <c r="E19752" s="940"/>
      <c r="F19752" s="941"/>
      <c r="G19752" s="937" t="str">
        <f t="array" ref="G19752">xlookup(F19752,'Internal Staffing Calculator'!E:E,'Internal Staffing Calculator'!C:C,"")</f>
        <v/>
      </c>
      <c r="H19752" s="932" t="str">
        <f t="array" ref="H19752">if(F19752&lt;&gt;"", iferror(index('Internal Staffing Calculator'!B$8:B23500,match(F19752,'Internal Staffing Calculator'!E$8:E23500,0)), "Not In Budget"),"")</f>
        <v/>
      </c>
      <c r="I19752" s="184"/>
      <c r="J19752" s="184"/>
      <c r="K19752" s="184"/>
      <c r="L19752" s="183"/>
    </row>
    <row r="19753">
      <c r="A19753" s="454"/>
      <c r="B19753" s="927"/>
      <c r="C19753" s="580"/>
      <c r="D19753" s="939"/>
      <c r="E19753" s="940"/>
      <c r="F19753" s="941"/>
      <c r="G19753" s="937" t="str">
        <f t="array" ref="G19753">xlookup(F19753,'Internal Staffing Calculator'!E:E,'Internal Staffing Calculator'!C:C,"")</f>
        <v/>
      </c>
      <c r="H19753" s="932" t="str">
        <f t="array" ref="H19753">if(F19753&lt;&gt;"", iferror(index('Internal Staffing Calculator'!B$8:B23500,match(F19753,'Internal Staffing Calculator'!E$8:E23500,0)), "Not In Budget"),"")</f>
        <v/>
      </c>
      <c r="I19753" s="184"/>
      <c r="J19753" s="184"/>
      <c r="K19753" s="184"/>
      <c r="L19753" s="183"/>
    </row>
    <row r="19754">
      <c r="A19754" s="454"/>
      <c r="B19754" s="927"/>
      <c r="C19754" s="580"/>
      <c r="D19754" s="939"/>
      <c r="E19754" s="940"/>
      <c r="F19754" s="941"/>
      <c r="G19754" s="937" t="str">
        <f t="array" ref="G19754">xlookup(F19754,'Internal Staffing Calculator'!E:E,'Internal Staffing Calculator'!C:C,"")</f>
        <v/>
      </c>
      <c r="H19754" s="932" t="str">
        <f t="array" ref="H19754">if(F19754&lt;&gt;"", iferror(index('Internal Staffing Calculator'!B$8:B23500,match(F19754,'Internal Staffing Calculator'!E$8:E23500,0)), "Not In Budget"),"")</f>
        <v/>
      </c>
      <c r="I19754" s="184"/>
      <c r="J19754" s="184"/>
      <c r="K19754" s="184"/>
      <c r="L19754" s="183"/>
    </row>
    <row r="19755">
      <c r="A19755" s="454"/>
      <c r="B19755" s="927"/>
      <c r="C19755" s="580"/>
      <c r="D19755" s="939"/>
      <c r="E19755" s="940"/>
      <c r="F19755" s="941"/>
      <c r="G19755" s="937" t="str">
        <f t="array" ref="G19755">xlookup(F19755,'Internal Staffing Calculator'!E:E,'Internal Staffing Calculator'!C:C,"")</f>
        <v/>
      </c>
      <c r="H19755" s="932" t="str">
        <f t="array" ref="H19755">if(F19755&lt;&gt;"", iferror(index('Internal Staffing Calculator'!B$8:B23500,match(F19755,'Internal Staffing Calculator'!E$8:E23500,0)), "Not In Budget"),"")</f>
        <v/>
      </c>
      <c r="I19755" s="184"/>
      <c r="J19755" s="184"/>
      <c r="K19755" s="184"/>
      <c r="L19755" s="183"/>
    </row>
    <row r="19756">
      <c r="A19756" s="454"/>
      <c r="B19756" s="927"/>
      <c r="C19756" s="580"/>
      <c r="D19756" s="939"/>
      <c r="E19756" s="940"/>
      <c r="F19756" s="941"/>
      <c r="G19756" s="937" t="str">
        <f t="array" ref="G19756">xlookup(F19756,'Internal Staffing Calculator'!E:E,'Internal Staffing Calculator'!C:C,"")</f>
        <v/>
      </c>
      <c r="H19756" s="932" t="str">
        <f t="array" ref="H19756">if(F19756&lt;&gt;"", iferror(index('Internal Staffing Calculator'!B$8:B23500,match(F19756,'Internal Staffing Calculator'!E$8:E23500,0)), "Not In Budget"),"")</f>
        <v/>
      </c>
      <c r="I19756" s="184"/>
      <c r="J19756" s="184"/>
      <c r="K19756" s="184"/>
      <c r="L19756" s="183"/>
    </row>
    <row r="19757">
      <c r="A19757" s="454"/>
      <c r="B19757" s="927"/>
      <c r="C19757" s="580"/>
      <c r="D19757" s="939"/>
      <c r="E19757" s="940"/>
      <c r="F19757" s="941"/>
      <c r="G19757" s="937" t="str">
        <f t="array" ref="G19757">xlookup(F19757,'Internal Staffing Calculator'!E:E,'Internal Staffing Calculator'!C:C,"")</f>
        <v/>
      </c>
      <c r="H19757" s="932" t="str">
        <f t="array" ref="H19757">if(F19757&lt;&gt;"", iferror(index('Internal Staffing Calculator'!B$8:B23500,match(F19757,'Internal Staffing Calculator'!E$8:E23500,0)), "Not In Budget"),"")</f>
        <v/>
      </c>
      <c r="I19757" s="184"/>
      <c r="J19757" s="184"/>
      <c r="K19757" s="184"/>
      <c r="L19757" s="183"/>
    </row>
    <row r="19758">
      <c r="A19758" s="454"/>
      <c r="B19758" s="927"/>
      <c r="C19758" s="580"/>
      <c r="D19758" s="939"/>
      <c r="E19758" s="940"/>
      <c r="F19758" s="941"/>
      <c r="G19758" s="937" t="str">
        <f t="array" ref="G19758">xlookup(F19758,'Internal Staffing Calculator'!E:E,'Internal Staffing Calculator'!C:C,"")</f>
        <v/>
      </c>
      <c r="H19758" s="932" t="str">
        <f t="array" ref="H19758">if(F19758&lt;&gt;"", iferror(index('Internal Staffing Calculator'!B$8:B23500,match(F19758,'Internal Staffing Calculator'!E$8:E23500,0)), "Not In Budget"),"")</f>
        <v/>
      </c>
      <c r="I19758" s="184"/>
      <c r="J19758" s="184"/>
      <c r="K19758" s="184"/>
      <c r="L19758" s="183"/>
    </row>
    <row r="19759">
      <c r="A19759" s="454"/>
      <c r="B19759" s="927"/>
      <c r="C19759" s="580"/>
      <c r="D19759" s="939"/>
      <c r="E19759" s="940"/>
      <c r="F19759" s="941"/>
      <c r="G19759" s="937" t="str">
        <f t="array" ref="G19759">xlookup(F19759,'Internal Staffing Calculator'!E:E,'Internal Staffing Calculator'!C:C,"")</f>
        <v/>
      </c>
      <c r="H19759" s="932" t="str">
        <f t="array" ref="H19759">if(F19759&lt;&gt;"", iferror(index('Internal Staffing Calculator'!B$8:B23500,match(F19759,'Internal Staffing Calculator'!E$8:E23500,0)), "Not In Budget"),"")</f>
        <v/>
      </c>
      <c r="I19759" s="184"/>
      <c r="J19759" s="184"/>
      <c r="K19759" s="184"/>
      <c r="L19759" s="183"/>
    </row>
    <row r="19760">
      <c r="A19760" s="454"/>
      <c r="B19760" s="927"/>
      <c r="C19760" s="580"/>
      <c r="D19760" s="939"/>
      <c r="E19760" s="940"/>
      <c r="F19760" s="941"/>
      <c r="G19760" s="937" t="str">
        <f t="array" ref="G19760">xlookup(F19760,'Internal Staffing Calculator'!E:E,'Internal Staffing Calculator'!C:C,"")</f>
        <v/>
      </c>
      <c r="H19760" s="932" t="str">
        <f t="array" ref="H19760">if(F19760&lt;&gt;"", iferror(index('Internal Staffing Calculator'!B$8:B23500,match(F19760,'Internal Staffing Calculator'!E$8:E23500,0)), "Not In Budget"),"")</f>
        <v/>
      </c>
      <c r="I19760" s="184"/>
      <c r="J19760" s="184"/>
      <c r="K19760" s="184"/>
      <c r="L19760" s="183"/>
    </row>
    <row r="19761">
      <c r="A19761" s="454"/>
      <c r="B19761" s="927"/>
      <c r="C19761" s="580"/>
      <c r="D19761" s="939"/>
      <c r="E19761" s="940"/>
      <c r="F19761" s="941"/>
      <c r="G19761" s="937" t="str">
        <f t="array" ref="G19761">xlookup(F19761,'Internal Staffing Calculator'!E:E,'Internal Staffing Calculator'!C:C,"")</f>
        <v/>
      </c>
      <c r="H19761" s="932" t="str">
        <f t="array" ref="H19761">if(F19761&lt;&gt;"", iferror(index('Internal Staffing Calculator'!B$8:B23500,match(F19761,'Internal Staffing Calculator'!E$8:E23500,0)), "Not In Budget"),"")</f>
        <v/>
      </c>
      <c r="I19761" s="184"/>
      <c r="J19761" s="184"/>
      <c r="K19761" s="184"/>
      <c r="L19761" s="183"/>
    </row>
    <row r="19762">
      <c r="A19762" s="454"/>
      <c r="B19762" s="927"/>
      <c r="C19762" s="580"/>
      <c r="D19762" s="939"/>
      <c r="E19762" s="940"/>
      <c r="F19762" s="941"/>
      <c r="G19762" s="937" t="str">
        <f t="array" ref="G19762">xlookup(F19762,'Internal Staffing Calculator'!E:E,'Internal Staffing Calculator'!C:C,"")</f>
        <v/>
      </c>
      <c r="H19762" s="932" t="str">
        <f t="array" ref="H19762">if(F19762&lt;&gt;"", iferror(index('Internal Staffing Calculator'!B$8:B23500,match(F19762,'Internal Staffing Calculator'!E$8:E23500,0)), "Not In Budget"),"")</f>
        <v/>
      </c>
      <c r="I19762" s="184"/>
      <c r="J19762" s="184"/>
      <c r="K19762" s="184"/>
      <c r="L19762" s="183"/>
    </row>
    <row r="19763">
      <c r="A19763" s="454"/>
      <c r="B19763" s="927"/>
      <c r="C19763" s="580"/>
      <c r="D19763" s="939"/>
      <c r="E19763" s="940"/>
      <c r="F19763" s="941"/>
      <c r="G19763" s="937" t="str">
        <f t="array" ref="G19763">xlookup(F19763,'Internal Staffing Calculator'!E:E,'Internal Staffing Calculator'!C:C,"")</f>
        <v/>
      </c>
      <c r="H19763" s="932" t="str">
        <f t="array" ref="H19763">if(F19763&lt;&gt;"", iferror(index('Internal Staffing Calculator'!B$8:B23500,match(F19763,'Internal Staffing Calculator'!E$8:E23500,0)), "Not In Budget"),"")</f>
        <v/>
      </c>
      <c r="I19763" s="184"/>
      <c r="J19763" s="184"/>
      <c r="K19763" s="184"/>
      <c r="L19763" s="183"/>
    </row>
    <row r="19764">
      <c r="A19764" s="454"/>
      <c r="B19764" s="927"/>
      <c r="C19764" s="580"/>
      <c r="D19764" s="939"/>
      <c r="E19764" s="940"/>
      <c r="F19764" s="941"/>
      <c r="G19764" s="937" t="str">
        <f t="array" ref="G19764">xlookup(F19764,'Internal Staffing Calculator'!E:E,'Internal Staffing Calculator'!C:C,"")</f>
        <v/>
      </c>
      <c r="H19764" s="932" t="str">
        <f t="array" ref="H19764">if(F19764&lt;&gt;"", iferror(index('Internal Staffing Calculator'!B$8:B23500,match(F19764,'Internal Staffing Calculator'!E$8:E23500,0)), "Not In Budget"),"")</f>
        <v/>
      </c>
      <c r="I19764" s="184"/>
      <c r="J19764" s="184"/>
      <c r="K19764" s="184"/>
      <c r="L19764" s="183"/>
    </row>
    <row r="19765">
      <c r="A19765" s="454"/>
      <c r="B19765" s="927"/>
      <c r="C19765" s="580"/>
      <c r="D19765" s="939"/>
      <c r="E19765" s="940"/>
      <c r="F19765" s="941"/>
      <c r="G19765" s="937" t="str">
        <f t="array" ref="G19765">xlookup(F19765,'Internal Staffing Calculator'!E:E,'Internal Staffing Calculator'!C:C,"")</f>
        <v/>
      </c>
      <c r="H19765" s="932" t="str">
        <f t="array" ref="H19765">if(F19765&lt;&gt;"", iferror(index('Internal Staffing Calculator'!B$8:B23500,match(F19765,'Internal Staffing Calculator'!E$8:E23500,0)), "Not In Budget"),"")</f>
        <v/>
      </c>
      <c r="I19765" s="184"/>
      <c r="J19765" s="184"/>
      <c r="K19765" s="184"/>
      <c r="L19765" s="183"/>
    </row>
    <row r="19766">
      <c r="A19766" s="454"/>
      <c r="B19766" s="927"/>
      <c r="C19766" s="580"/>
      <c r="D19766" s="939"/>
      <c r="E19766" s="940"/>
      <c r="F19766" s="941"/>
      <c r="G19766" s="937" t="str">
        <f t="array" ref="G19766">xlookup(F19766,'Internal Staffing Calculator'!E:E,'Internal Staffing Calculator'!C:C,"")</f>
        <v/>
      </c>
      <c r="H19766" s="932" t="str">
        <f t="array" ref="H19766">if(F19766&lt;&gt;"", iferror(index('Internal Staffing Calculator'!B$8:B23500,match(F19766,'Internal Staffing Calculator'!E$8:E23500,0)), "Not In Budget"),"")</f>
        <v/>
      </c>
      <c r="I19766" s="184"/>
      <c r="J19766" s="184"/>
      <c r="K19766" s="184"/>
      <c r="L19766" s="183"/>
    </row>
    <row r="19767">
      <c r="A19767" s="454"/>
      <c r="B19767" s="927"/>
      <c r="C19767" s="580"/>
      <c r="D19767" s="939"/>
      <c r="E19767" s="940"/>
      <c r="F19767" s="941"/>
      <c r="G19767" s="937" t="str">
        <f t="array" ref="G19767">xlookup(F19767,'Internal Staffing Calculator'!E:E,'Internal Staffing Calculator'!C:C,"")</f>
        <v/>
      </c>
      <c r="H19767" s="932" t="str">
        <f t="array" ref="H19767">if(F19767&lt;&gt;"", iferror(index('Internal Staffing Calculator'!B$8:B23500,match(F19767,'Internal Staffing Calculator'!E$8:E23500,0)), "Not In Budget"),"")</f>
        <v/>
      </c>
      <c r="I19767" s="184"/>
      <c r="J19767" s="184"/>
      <c r="K19767" s="184"/>
      <c r="L19767" s="183"/>
    </row>
    <row r="19768">
      <c r="A19768" s="454"/>
      <c r="B19768" s="927"/>
      <c r="C19768" s="580"/>
      <c r="D19768" s="939"/>
      <c r="E19768" s="940"/>
      <c r="F19768" s="941"/>
      <c r="G19768" s="937" t="str">
        <f t="array" ref="G19768">xlookup(F19768,'Internal Staffing Calculator'!E:E,'Internal Staffing Calculator'!C:C,"")</f>
        <v/>
      </c>
      <c r="H19768" s="932" t="str">
        <f t="array" ref="H19768">if(F19768&lt;&gt;"", iferror(index('Internal Staffing Calculator'!B$8:B23500,match(F19768,'Internal Staffing Calculator'!E$8:E23500,0)), "Not In Budget"),"")</f>
        <v/>
      </c>
      <c r="I19768" s="184"/>
      <c r="J19768" s="184"/>
      <c r="K19768" s="184"/>
      <c r="L19768" s="183"/>
    </row>
    <row r="19769">
      <c r="A19769" s="454"/>
      <c r="B19769" s="927"/>
      <c r="C19769" s="580"/>
      <c r="D19769" s="939"/>
      <c r="E19769" s="940"/>
      <c r="F19769" s="941"/>
      <c r="G19769" s="937" t="str">
        <f t="array" ref="G19769">xlookup(F19769,'Internal Staffing Calculator'!E:E,'Internal Staffing Calculator'!C:C,"")</f>
        <v/>
      </c>
      <c r="H19769" s="932" t="str">
        <f t="array" ref="H19769">if(F19769&lt;&gt;"", iferror(index('Internal Staffing Calculator'!B$8:B23500,match(F19769,'Internal Staffing Calculator'!E$8:E23500,0)), "Not In Budget"),"")</f>
        <v/>
      </c>
      <c r="I19769" s="184"/>
      <c r="J19769" s="184"/>
      <c r="K19769" s="184"/>
      <c r="L19769" s="183"/>
    </row>
    <row r="19770">
      <c r="A19770" s="454"/>
      <c r="B19770" s="927"/>
      <c r="C19770" s="580"/>
      <c r="D19770" s="939"/>
      <c r="E19770" s="940"/>
      <c r="F19770" s="941"/>
      <c r="G19770" s="937" t="str">
        <f t="array" ref="G19770">xlookup(F19770,'Internal Staffing Calculator'!E:E,'Internal Staffing Calculator'!C:C,"")</f>
        <v/>
      </c>
      <c r="H19770" s="932" t="str">
        <f t="array" ref="H19770">if(F19770&lt;&gt;"", iferror(index('Internal Staffing Calculator'!B$8:B23500,match(F19770,'Internal Staffing Calculator'!E$8:E23500,0)), "Not In Budget"),"")</f>
        <v/>
      </c>
      <c r="I19770" s="184"/>
      <c r="J19770" s="184"/>
      <c r="K19770" s="184"/>
      <c r="L19770" s="183"/>
    </row>
    <row r="19771">
      <c r="A19771" s="454"/>
      <c r="B19771" s="927"/>
      <c r="C19771" s="580"/>
      <c r="D19771" s="939"/>
      <c r="E19771" s="940"/>
      <c r="F19771" s="941"/>
      <c r="G19771" s="937" t="str">
        <f t="array" ref="G19771">xlookup(F19771,'Internal Staffing Calculator'!E:E,'Internal Staffing Calculator'!C:C,"")</f>
        <v/>
      </c>
      <c r="H19771" s="932" t="str">
        <f t="array" ref="H19771">if(F19771&lt;&gt;"", iferror(index('Internal Staffing Calculator'!B$8:B23500,match(F19771,'Internal Staffing Calculator'!E$8:E23500,0)), "Not In Budget"),"")</f>
        <v/>
      </c>
      <c r="I19771" s="184"/>
      <c r="J19771" s="184"/>
      <c r="K19771" s="184"/>
      <c r="L19771" s="183"/>
    </row>
    <row r="19772">
      <c r="A19772" s="454"/>
      <c r="B19772" s="927"/>
      <c r="C19772" s="580"/>
      <c r="D19772" s="939"/>
      <c r="E19772" s="940"/>
      <c r="F19772" s="941"/>
      <c r="G19772" s="937" t="str">
        <f t="array" ref="G19772">xlookup(F19772,'Internal Staffing Calculator'!E:E,'Internal Staffing Calculator'!C:C,"")</f>
        <v/>
      </c>
      <c r="H19772" s="932" t="str">
        <f t="array" ref="H19772">if(F19772&lt;&gt;"", iferror(index('Internal Staffing Calculator'!B$8:B23500,match(F19772,'Internal Staffing Calculator'!E$8:E23500,0)), "Not In Budget"),"")</f>
        <v/>
      </c>
      <c r="I19772" s="184"/>
      <c r="J19772" s="184"/>
      <c r="K19772" s="184"/>
      <c r="L19772" s="183"/>
    </row>
    <row r="19773">
      <c r="A19773" s="454"/>
      <c r="B19773" s="927"/>
      <c r="C19773" s="580"/>
      <c r="D19773" s="939"/>
      <c r="E19773" s="940"/>
      <c r="F19773" s="941"/>
      <c r="G19773" s="937" t="str">
        <f t="array" ref="G19773">xlookup(F19773,'Internal Staffing Calculator'!E:E,'Internal Staffing Calculator'!C:C,"")</f>
        <v/>
      </c>
      <c r="H19773" s="932" t="str">
        <f t="array" ref="H19773">if(F19773&lt;&gt;"", iferror(index('Internal Staffing Calculator'!B$8:B23500,match(F19773,'Internal Staffing Calculator'!E$8:E23500,0)), "Not In Budget"),"")</f>
        <v/>
      </c>
      <c r="I19773" s="184"/>
      <c r="J19773" s="184"/>
      <c r="K19773" s="184"/>
      <c r="L19773" s="183"/>
    </row>
    <row r="19774">
      <c r="A19774" s="454"/>
      <c r="B19774" s="927"/>
      <c r="C19774" s="580"/>
      <c r="D19774" s="939"/>
      <c r="E19774" s="940"/>
      <c r="F19774" s="941"/>
      <c r="G19774" s="937" t="str">
        <f t="array" ref="G19774">xlookup(F19774,'Internal Staffing Calculator'!E:E,'Internal Staffing Calculator'!C:C,"")</f>
        <v/>
      </c>
      <c r="H19774" s="932" t="str">
        <f t="array" ref="H19774">if(F19774&lt;&gt;"", iferror(index('Internal Staffing Calculator'!B$8:B23500,match(F19774,'Internal Staffing Calculator'!E$8:E23500,0)), "Not In Budget"),"")</f>
        <v/>
      </c>
      <c r="I19774" s="184"/>
      <c r="J19774" s="184"/>
      <c r="K19774" s="184"/>
      <c r="L19774" s="183"/>
    </row>
    <row r="19775">
      <c r="A19775" s="454"/>
      <c r="B19775" s="927"/>
      <c r="C19775" s="580"/>
      <c r="D19775" s="939"/>
      <c r="E19775" s="940"/>
      <c r="F19775" s="941"/>
      <c r="G19775" s="937" t="str">
        <f t="array" ref="G19775">xlookup(F19775,'Internal Staffing Calculator'!E:E,'Internal Staffing Calculator'!C:C,"")</f>
        <v/>
      </c>
      <c r="H19775" s="932" t="str">
        <f t="array" ref="H19775">if(F19775&lt;&gt;"", iferror(index('Internal Staffing Calculator'!B$8:B23500,match(F19775,'Internal Staffing Calculator'!E$8:E23500,0)), "Not In Budget"),"")</f>
        <v/>
      </c>
      <c r="I19775" s="184"/>
      <c r="J19775" s="184"/>
      <c r="K19775" s="184"/>
      <c r="L19775" s="183"/>
    </row>
    <row r="19776">
      <c r="A19776" s="454"/>
      <c r="B19776" s="927"/>
      <c r="C19776" s="580"/>
      <c r="D19776" s="939"/>
      <c r="E19776" s="940"/>
      <c r="F19776" s="941"/>
      <c r="G19776" s="937" t="str">
        <f t="array" ref="G19776">xlookup(F19776,'Internal Staffing Calculator'!E:E,'Internal Staffing Calculator'!C:C,"")</f>
        <v/>
      </c>
      <c r="H19776" s="932" t="str">
        <f t="array" ref="H19776">if(F19776&lt;&gt;"", iferror(index('Internal Staffing Calculator'!B$8:B23500,match(F19776,'Internal Staffing Calculator'!E$8:E23500,0)), "Not In Budget"),"")</f>
        <v/>
      </c>
      <c r="I19776" s="184"/>
      <c r="J19776" s="184"/>
      <c r="K19776" s="184"/>
      <c r="L19776" s="183"/>
    </row>
    <row r="19777">
      <c r="A19777" s="454"/>
      <c r="B19777" s="927"/>
      <c r="C19777" s="580"/>
      <c r="D19777" s="939"/>
      <c r="E19777" s="940"/>
      <c r="F19777" s="941"/>
      <c r="G19777" s="937" t="str">
        <f t="array" ref="G19777">xlookup(F19777,'Internal Staffing Calculator'!E:E,'Internal Staffing Calculator'!C:C,"")</f>
        <v/>
      </c>
      <c r="H19777" s="932" t="str">
        <f t="array" ref="H19777">if(F19777&lt;&gt;"", iferror(index('Internal Staffing Calculator'!B$8:B23500,match(F19777,'Internal Staffing Calculator'!E$8:E23500,0)), "Not In Budget"),"")</f>
        <v/>
      </c>
      <c r="I19777" s="184"/>
      <c r="J19777" s="184"/>
      <c r="K19777" s="184"/>
      <c r="L19777" s="183"/>
    </row>
    <row r="19778">
      <c r="A19778" s="454"/>
      <c r="B19778" s="927"/>
      <c r="C19778" s="580"/>
      <c r="D19778" s="939"/>
      <c r="E19778" s="940"/>
      <c r="F19778" s="941"/>
      <c r="G19778" s="937" t="str">
        <f t="array" ref="G19778">xlookup(F19778,'Internal Staffing Calculator'!E:E,'Internal Staffing Calculator'!C:C,"")</f>
        <v/>
      </c>
      <c r="H19778" s="932" t="str">
        <f t="array" ref="H19778">if(F19778&lt;&gt;"", iferror(index('Internal Staffing Calculator'!B$8:B23500,match(F19778,'Internal Staffing Calculator'!E$8:E23500,0)), "Not In Budget"),"")</f>
        <v/>
      </c>
      <c r="I19778" s="184"/>
      <c r="J19778" s="184"/>
      <c r="K19778" s="184"/>
      <c r="L19778" s="183"/>
    </row>
    <row r="19779">
      <c r="A19779" s="454"/>
      <c r="B19779" s="927"/>
      <c r="C19779" s="580"/>
      <c r="D19779" s="939"/>
      <c r="E19779" s="940"/>
      <c r="F19779" s="941"/>
      <c r="G19779" s="937" t="str">
        <f t="array" ref="G19779">xlookup(F19779,'Internal Staffing Calculator'!E:E,'Internal Staffing Calculator'!C:C,"")</f>
        <v/>
      </c>
      <c r="H19779" s="932" t="str">
        <f t="array" ref="H19779">if(F19779&lt;&gt;"", iferror(index('Internal Staffing Calculator'!B$8:B23500,match(F19779,'Internal Staffing Calculator'!E$8:E23500,0)), "Not In Budget"),"")</f>
        <v/>
      </c>
      <c r="I19779" s="184"/>
      <c r="J19779" s="184"/>
      <c r="K19779" s="184"/>
      <c r="L19779" s="183"/>
    </row>
    <row r="19780">
      <c r="A19780" s="454"/>
      <c r="B19780" s="927"/>
      <c r="C19780" s="580"/>
      <c r="D19780" s="939"/>
      <c r="E19780" s="940"/>
      <c r="F19780" s="941"/>
      <c r="G19780" s="937" t="str">
        <f t="array" ref="G19780">xlookup(F19780,'Internal Staffing Calculator'!E:E,'Internal Staffing Calculator'!C:C,"")</f>
        <v/>
      </c>
      <c r="H19780" s="932" t="str">
        <f t="array" ref="H19780">if(F19780&lt;&gt;"", iferror(index('Internal Staffing Calculator'!B$8:B23500,match(F19780,'Internal Staffing Calculator'!E$8:E23500,0)), "Not In Budget"),"")</f>
        <v/>
      </c>
      <c r="I19780" s="184"/>
      <c r="J19780" s="184"/>
      <c r="K19780" s="184"/>
      <c r="L19780" s="183"/>
    </row>
    <row r="19781">
      <c r="A19781" s="454"/>
      <c r="B19781" s="927"/>
      <c r="C19781" s="580"/>
      <c r="D19781" s="939"/>
      <c r="E19781" s="940"/>
      <c r="F19781" s="941"/>
      <c r="G19781" s="937" t="str">
        <f t="array" ref="G19781">xlookup(F19781,'Internal Staffing Calculator'!E:E,'Internal Staffing Calculator'!C:C,"")</f>
        <v/>
      </c>
      <c r="H19781" s="932" t="str">
        <f t="array" ref="H19781">if(F19781&lt;&gt;"", iferror(index('Internal Staffing Calculator'!B$8:B23500,match(F19781,'Internal Staffing Calculator'!E$8:E23500,0)), "Not In Budget"),"")</f>
        <v/>
      </c>
      <c r="I19781" s="184"/>
      <c r="J19781" s="184"/>
      <c r="K19781" s="184"/>
      <c r="L19781" s="183"/>
    </row>
    <row r="19782">
      <c r="A19782" s="454"/>
      <c r="B19782" s="927"/>
      <c r="C19782" s="580"/>
      <c r="D19782" s="939"/>
      <c r="E19782" s="940"/>
      <c r="F19782" s="941"/>
      <c r="G19782" s="937" t="str">
        <f t="array" ref="G19782">xlookup(F19782,'Internal Staffing Calculator'!E:E,'Internal Staffing Calculator'!C:C,"")</f>
        <v/>
      </c>
      <c r="H19782" s="932" t="str">
        <f t="array" ref="H19782">if(F19782&lt;&gt;"", iferror(index('Internal Staffing Calculator'!B$8:B23500,match(F19782,'Internal Staffing Calculator'!E$8:E23500,0)), "Not In Budget"),"")</f>
        <v/>
      </c>
      <c r="I19782" s="184"/>
      <c r="J19782" s="184"/>
      <c r="K19782" s="184"/>
      <c r="L19782" s="183"/>
    </row>
    <row r="19783">
      <c r="A19783" s="454"/>
      <c r="B19783" s="927"/>
      <c r="C19783" s="580"/>
      <c r="D19783" s="939"/>
      <c r="E19783" s="940"/>
      <c r="F19783" s="941"/>
      <c r="G19783" s="937" t="str">
        <f t="array" ref="G19783">xlookup(F19783,'Internal Staffing Calculator'!E:E,'Internal Staffing Calculator'!C:C,"")</f>
        <v/>
      </c>
      <c r="H19783" s="932" t="str">
        <f t="array" ref="H19783">if(F19783&lt;&gt;"", iferror(index('Internal Staffing Calculator'!B$8:B23500,match(F19783,'Internal Staffing Calculator'!E$8:E23500,0)), "Not In Budget"),"")</f>
        <v/>
      </c>
      <c r="I19783" s="184"/>
      <c r="J19783" s="184"/>
      <c r="K19783" s="184"/>
      <c r="L19783" s="183"/>
    </row>
    <row r="19784">
      <c r="A19784" s="454"/>
      <c r="B19784" s="927"/>
      <c r="C19784" s="580"/>
      <c r="D19784" s="939"/>
      <c r="E19784" s="940"/>
      <c r="F19784" s="941"/>
      <c r="G19784" s="937" t="str">
        <f t="array" ref="G19784">xlookup(F19784,'Internal Staffing Calculator'!E:E,'Internal Staffing Calculator'!C:C,"")</f>
        <v/>
      </c>
      <c r="H19784" s="932" t="str">
        <f t="array" ref="H19784">if(F19784&lt;&gt;"", iferror(index('Internal Staffing Calculator'!B$8:B23500,match(F19784,'Internal Staffing Calculator'!E$8:E23500,0)), "Not In Budget"),"")</f>
        <v/>
      </c>
      <c r="I19784" s="184"/>
      <c r="J19784" s="184"/>
      <c r="K19784" s="184"/>
      <c r="L19784" s="183"/>
    </row>
    <row r="19785">
      <c r="A19785" s="454"/>
      <c r="B19785" s="927"/>
      <c r="C19785" s="580"/>
      <c r="D19785" s="939"/>
      <c r="E19785" s="940"/>
      <c r="F19785" s="941"/>
      <c r="G19785" s="937" t="str">
        <f t="array" ref="G19785">xlookup(F19785,'Internal Staffing Calculator'!E:E,'Internal Staffing Calculator'!C:C,"")</f>
        <v/>
      </c>
      <c r="H19785" s="932" t="str">
        <f t="array" ref="H19785">if(F19785&lt;&gt;"", iferror(index('Internal Staffing Calculator'!B$8:B23500,match(F19785,'Internal Staffing Calculator'!E$8:E23500,0)), "Not In Budget"),"")</f>
        <v/>
      </c>
      <c r="I19785" s="184"/>
      <c r="J19785" s="184"/>
      <c r="K19785" s="184"/>
      <c r="L19785" s="183"/>
    </row>
    <row r="19786">
      <c r="A19786" s="454"/>
      <c r="B19786" s="927"/>
      <c r="C19786" s="580"/>
      <c r="D19786" s="939"/>
      <c r="E19786" s="940"/>
      <c r="F19786" s="941"/>
      <c r="G19786" s="937" t="str">
        <f t="array" ref="G19786">xlookup(F19786,'Internal Staffing Calculator'!E:E,'Internal Staffing Calculator'!C:C,"")</f>
        <v/>
      </c>
      <c r="H19786" s="932" t="str">
        <f t="array" ref="H19786">if(F19786&lt;&gt;"", iferror(index('Internal Staffing Calculator'!B$8:B23500,match(F19786,'Internal Staffing Calculator'!E$8:E23500,0)), "Not In Budget"),"")</f>
        <v/>
      </c>
      <c r="I19786" s="184"/>
      <c r="J19786" s="184"/>
      <c r="K19786" s="184"/>
      <c r="L19786" s="183"/>
    </row>
    <row r="19787">
      <c r="A19787" s="454"/>
      <c r="B19787" s="927"/>
      <c r="C19787" s="580"/>
      <c r="D19787" s="939"/>
      <c r="E19787" s="940"/>
      <c r="F19787" s="941"/>
      <c r="G19787" s="937" t="str">
        <f t="array" ref="G19787">xlookup(F19787,'Internal Staffing Calculator'!E:E,'Internal Staffing Calculator'!C:C,"")</f>
        <v/>
      </c>
      <c r="H19787" s="932" t="str">
        <f t="array" ref="H19787">if(F19787&lt;&gt;"", iferror(index('Internal Staffing Calculator'!B$8:B23500,match(F19787,'Internal Staffing Calculator'!E$8:E23500,0)), "Not In Budget"),"")</f>
        <v/>
      </c>
      <c r="I19787" s="184"/>
      <c r="J19787" s="184"/>
      <c r="K19787" s="184"/>
      <c r="L19787" s="183"/>
    </row>
    <row r="19788">
      <c r="A19788" s="454"/>
      <c r="B19788" s="927"/>
      <c r="C19788" s="580"/>
      <c r="D19788" s="939"/>
      <c r="E19788" s="940"/>
      <c r="F19788" s="941"/>
      <c r="G19788" s="937" t="str">
        <f t="array" ref="G19788">xlookup(F19788,'Internal Staffing Calculator'!E:E,'Internal Staffing Calculator'!C:C,"")</f>
        <v/>
      </c>
      <c r="H19788" s="932" t="str">
        <f t="array" ref="H19788">if(F19788&lt;&gt;"", iferror(index('Internal Staffing Calculator'!B$8:B23500,match(F19788,'Internal Staffing Calculator'!E$8:E23500,0)), "Not In Budget"),"")</f>
        <v/>
      </c>
      <c r="I19788" s="184"/>
      <c r="J19788" s="184"/>
      <c r="K19788" s="184"/>
      <c r="L19788" s="183"/>
    </row>
    <row r="19789">
      <c r="A19789" s="454"/>
      <c r="B19789" s="927"/>
      <c r="C19789" s="580"/>
      <c r="D19789" s="939"/>
      <c r="E19789" s="940"/>
      <c r="F19789" s="941"/>
      <c r="G19789" s="937" t="str">
        <f t="array" ref="G19789">xlookup(F19789,'Internal Staffing Calculator'!E:E,'Internal Staffing Calculator'!C:C,"")</f>
        <v/>
      </c>
      <c r="H19789" s="932" t="str">
        <f t="array" ref="H19789">if(F19789&lt;&gt;"", iferror(index('Internal Staffing Calculator'!B$8:B23500,match(F19789,'Internal Staffing Calculator'!E$8:E23500,0)), "Not In Budget"),"")</f>
        <v/>
      </c>
      <c r="I19789" s="184"/>
      <c r="J19789" s="184"/>
      <c r="K19789" s="184"/>
      <c r="L19789" s="183"/>
    </row>
    <row r="19790">
      <c r="A19790" s="454"/>
      <c r="B19790" s="927"/>
      <c r="C19790" s="580"/>
      <c r="D19790" s="939"/>
      <c r="E19790" s="940"/>
      <c r="F19790" s="941"/>
      <c r="G19790" s="937" t="str">
        <f t="array" ref="G19790">xlookup(F19790,'Internal Staffing Calculator'!E:E,'Internal Staffing Calculator'!C:C,"")</f>
        <v/>
      </c>
      <c r="H19790" s="932" t="str">
        <f t="array" ref="H19790">if(F19790&lt;&gt;"", iferror(index('Internal Staffing Calculator'!B$8:B23500,match(F19790,'Internal Staffing Calculator'!E$8:E23500,0)), "Not In Budget"),"")</f>
        <v/>
      </c>
      <c r="I19790" s="184"/>
      <c r="J19790" s="184"/>
      <c r="K19790" s="184"/>
      <c r="L19790" s="183"/>
    </row>
    <row r="19791">
      <c r="A19791" s="454"/>
      <c r="B19791" s="927"/>
      <c r="C19791" s="580"/>
      <c r="D19791" s="939"/>
      <c r="E19791" s="940"/>
      <c r="F19791" s="941"/>
      <c r="G19791" s="937" t="str">
        <f t="array" ref="G19791">xlookup(F19791,'Internal Staffing Calculator'!E:E,'Internal Staffing Calculator'!C:C,"")</f>
        <v/>
      </c>
      <c r="H19791" s="932" t="str">
        <f t="array" ref="H19791">if(F19791&lt;&gt;"", iferror(index('Internal Staffing Calculator'!B$8:B23500,match(F19791,'Internal Staffing Calculator'!E$8:E23500,0)), "Not In Budget"),"")</f>
        <v/>
      </c>
      <c r="I19791" s="184"/>
      <c r="J19791" s="184"/>
      <c r="K19791" s="184"/>
      <c r="L19791" s="183"/>
    </row>
    <row r="19792">
      <c r="A19792" s="454"/>
      <c r="B19792" s="927"/>
      <c r="C19792" s="580"/>
      <c r="D19792" s="939"/>
      <c r="E19792" s="940"/>
      <c r="F19792" s="941"/>
      <c r="G19792" s="937" t="str">
        <f t="array" ref="G19792">xlookup(F19792,'Internal Staffing Calculator'!E:E,'Internal Staffing Calculator'!C:C,"")</f>
        <v/>
      </c>
      <c r="H19792" s="932" t="str">
        <f t="array" ref="H19792">if(F19792&lt;&gt;"", iferror(index('Internal Staffing Calculator'!B$8:B23500,match(F19792,'Internal Staffing Calculator'!E$8:E23500,0)), "Not In Budget"),"")</f>
        <v/>
      </c>
      <c r="I19792" s="184"/>
      <c r="J19792" s="184"/>
      <c r="K19792" s="184"/>
      <c r="L19792" s="183"/>
    </row>
    <row r="19793">
      <c r="A19793" s="454"/>
      <c r="B19793" s="927"/>
      <c r="C19793" s="580"/>
      <c r="D19793" s="939"/>
      <c r="E19793" s="940"/>
      <c r="F19793" s="941"/>
      <c r="G19793" s="937" t="str">
        <f t="array" ref="G19793">xlookup(F19793,'Internal Staffing Calculator'!E:E,'Internal Staffing Calculator'!C:C,"")</f>
        <v/>
      </c>
      <c r="H19793" s="932" t="str">
        <f t="array" ref="H19793">if(F19793&lt;&gt;"", iferror(index('Internal Staffing Calculator'!B$8:B23500,match(F19793,'Internal Staffing Calculator'!E$8:E23500,0)), "Not In Budget"),"")</f>
        <v/>
      </c>
      <c r="I19793" s="184"/>
      <c r="J19793" s="184"/>
      <c r="K19793" s="184"/>
      <c r="L19793" s="183"/>
    </row>
    <row r="19794">
      <c r="A19794" s="454"/>
      <c r="B19794" s="927"/>
      <c r="C19794" s="580"/>
      <c r="D19794" s="939"/>
      <c r="E19794" s="940"/>
      <c r="F19794" s="941"/>
      <c r="G19794" s="937" t="str">
        <f t="array" ref="G19794">xlookup(F19794,'Internal Staffing Calculator'!E:E,'Internal Staffing Calculator'!C:C,"")</f>
        <v/>
      </c>
      <c r="H19794" s="932" t="str">
        <f t="array" ref="H19794">if(F19794&lt;&gt;"", iferror(index('Internal Staffing Calculator'!B$8:B23500,match(F19794,'Internal Staffing Calculator'!E$8:E23500,0)), "Not In Budget"),"")</f>
        <v/>
      </c>
      <c r="I19794" s="184"/>
      <c r="J19794" s="184"/>
      <c r="K19794" s="184"/>
      <c r="L19794" s="183"/>
    </row>
    <row r="19795">
      <c r="A19795" s="454"/>
      <c r="B19795" s="927"/>
      <c r="C19795" s="580"/>
      <c r="D19795" s="939"/>
      <c r="E19795" s="940"/>
      <c r="F19795" s="941"/>
      <c r="G19795" s="937" t="str">
        <f t="array" ref="G19795">xlookup(F19795,'Internal Staffing Calculator'!E:E,'Internal Staffing Calculator'!C:C,"")</f>
        <v/>
      </c>
      <c r="H19795" s="932" t="str">
        <f t="array" ref="H19795">if(F19795&lt;&gt;"", iferror(index('Internal Staffing Calculator'!B$8:B23500,match(F19795,'Internal Staffing Calculator'!E$8:E23500,0)), "Not In Budget"),"")</f>
        <v/>
      </c>
      <c r="I19795" s="184"/>
      <c r="J19795" s="184"/>
      <c r="K19795" s="184"/>
      <c r="L19795" s="183"/>
    </row>
    <row r="19796">
      <c r="A19796" s="454"/>
      <c r="B19796" s="927"/>
      <c r="C19796" s="580"/>
      <c r="D19796" s="939"/>
      <c r="E19796" s="940"/>
      <c r="F19796" s="941"/>
      <c r="G19796" s="937" t="str">
        <f t="array" ref="G19796">xlookup(F19796,'Internal Staffing Calculator'!E:E,'Internal Staffing Calculator'!C:C,"")</f>
        <v/>
      </c>
      <c r="H19796" s="932" t="str">
        <f t="array" ref="H19796">if(F19796&lt;&gt;"", iferror(index('Internal Staffing Calculator'!B$8:B23500,match(F19796,'Internal Staffing Calculator'!E$8:E23500,0)), "Not In Budget"),"")</f>
        <v/>
      </c>
      <c r="I19796" s="184"/>
      <c r="J19796" s="184"/>
      <c r="K19796" s="184"/>
      <c r="L19796" s="183"/>
    </row>
    <row r="19797">
      <c r="A19797" s="454"/>
      <c r="B19797" s="927"/>
      <c r="C19797" s="580"/>
      <c r="D19797" s="939"/>
      <c r="E19797" s="940"/>
      <c r="F19797" s="941"/>
      <c r="G19797" s="937" t="str">
        <f t="array" ref="G19797">xlookup(F19797,'Internal Staffing Calculator'!E:E,'Internal Staffing Calculator'!C:C,"")</f>
        <v/>
      </c>
      <c r="H19797" s="932" t="str">
        <f t="array" ref="H19797">if(F19797&lt;&gt;"", iferror(index('Internal Staffing Calculator'!B$8:B23500,match(F19797,'Internal Staffing Calculator'!E$8:E23500,0)), "Not In Budget"),"")</f>
        <v/>
      </c>
      <c r="I19797" s="184"/>
      <c r="J19797" s="184"/>
      <c r="K19797" s="184"/>
      <c r="L19797" s="183"/>
    </row>
    <row r="19798">
      <c r="A19798" s="454"/>
      <c r="B19798" s="927"/>
      <c r="C19798" s="580"/>
      <c r="D19798" s="939"/>
      <c r="E19798" s="940"/>
      <c r="F19798" s="941"/>
      <c r="G19798" s="937" t="str">
        <f t="array" ref="G19798">xlookup(F19798,'Internal Staffing Calculator'!E:E,'Internal Staffing Calculator'!C:C,"")</f>
        <v/>
      </c>
      <c r="H19798" s="932" t="str">
        <f t="array" ref="H19798">if(F19798&lt;&gt;"", iferror(index('Internal Staffing Calculator'!B$8:B23500,match(F19798,'Internal Staffing Calculator'!E$8:E23500,0)), "Not In Budget"),"")</f>
        <v/>
      </c>
      <c r="I19798" s="184"/>
      <c r="J19798" s="184"/>
      <c r="K19798" s="184"/>
      <c r="L19798" s="183"/>
    </row>
    <row r="19799">
      <c r="A19799" s="454"/>
      <c r="B19799" s="927"/>
      <c r="C19799" s="580"/>
      <c r="D19799" s="939"/>
      <c r="E19799" s="940"/>
      <c r="F19799" s="941"/>
      <c r="G19799" s="937" t="str">
        <f t="array" ref="G19799">xlookup(F19799,'Internal Staffing Calculator'!E:E,'Internal Staffing Calculator'!C:C,"")</f>
        <v/>
      </c>
      <c r="H19799" s="932" t="str">
        <f t="array" ref="H19799">if(F19799&lt;&gt;"", iferror(index('Internal Staffing Calculator'!B$8:B23500,match(F19799,'Internal Staffing Calculator'!E$8:E23500,0)), "Not In Budget"),"")</f>
        <v/>
      </c>
      <c r="I19799" s="184"/>
      <c r="J19799" s="184"/>
      <c r="K19799" s="184"/>
      <c r="L19799" s="183"/>
    </row>
    <row r="19800">
      <c r="A19800" s="454"/>
      <c r="B19800" s="927"/>
      <c r="C19800" s="580"/>
      <c r="D19800" s="939"/>
      <c r="E19800" s="940"/>
      <c r="F19800" s="941"/>
      <c r="G19800" s="937" t="str">
        <f t="array" ref="G19800">xlookup(F19800,'Internal Staffing Calculator'!E:E,'Internal Staffing Calculator'!C:C,"")</f>
        <v/>
      </c>
      <c r="H19800" s="932" t="str">
        <f t="array" ref="H19800">if(F19800&lt;&gt;"", iferror(index('Internal Staffing Calculator'!B$8:B23500,match(F19800,'Internal Staffing Calculator'!E$8:E23500,0)), "Not In Budget"),"")</f>
        <v/>
      </c>
      <c r="I19800" s="184"/>
      <c r="J19800" s="184"/>
      <c r="K19800" s="184"/>
      <c r="L19800" s="183"/>
    </row>
    <row r="19801">
      <c r="A19801" s="454"/>
      <c r="B19801" s="927"/>
      <c r="C19801" s="580"/>
      <c r="D19801" s="939"/>
      <c r="E19801" s="940"/>
      <c r="F19801" s="941"/>
      <c r="G19801" s="937" t="str">
        <f t="array" ref="G19801">xlookup(F19801,'Internal Staffing Calculator'!E:E,'Internal Staffing Calculator'!C:C,"")</f>
        <v/>
      </c>
      <c r="H19801" s="932" t="str">
        <f t="array" ref="H19801">if(F19801&lt;&gt;"", iferror(index('Internal Staffing Calculator'!B$8:B23500,match(F19801,'Internal Staffing Calculator'!E$8:E23500,0)), "Not In Budget"),"")</f>
        <v/>
      </c>
      <c r="I19801" s="184"/>
      <c r="J19801" s="184"/>
      <c r="K19801" s="184"/>
      <c r="L19801" s="183"/>
    </row>
    <row r="19802">
      <c r="A19802" s="454"/>
      <c r="B19802" s="927"/>
      <c r="C19802" s="580"/>
      <c r="D19802" s="939"/>
      <c r="E19802" s="940"/>
      <c r="F19802" s="941"/>
      <c r="G19802" s="937" t="str">
        <f t="array" ref="G19802">xlookup(F19802,'Internal Staffing Calculator'!E:E,'Internal Staffing Calculator'!C:C,"")</f>
        <v/>
      </c>
      <c r="H19802" s="932" t="str">
        <f t="array" ref="H19802">if(F19802&lt;&gt;"", iferror(index('Internal Staffing Calculator'!B$8:B23500,match(F19802,'Internal Staffing Calculator'!E$8:E23500,0)), "Not In Budget"),"")</f>
        <v/>
      </c>
      <c r="I19802" s="184"/>
      <c r="J19802" s="184"/>
      <c r="K19802" s="184"/>
      <c r="L19802" s="183"/>
    </row>
    <row r="19803">
      <c r="A19803" s="454"/>
      <c r="B19803" s="927"/>
      <c r="C19803" s="580"/>
      <c r="D19803" s="939"/>
      <c r="E19803" s="940"/>
      <c r="F19803" s="941"/>
      <c r="G19803" s="937" t="str">
        <f t="array" ref="G19803">xlookup(F19803,'Internal Staffing Calculator'!E:E,'Internal Staffing Calculator'!C:C,"")</f>
        <v/>
      </c>
      <c r="H19803" s="932" t="str">
        <f t="array" ref="H19803">if(F19803&lt;&gt;"", iferror(index('Internal Staffing Calculator'!B$8:B23500,match(F19803,'Internal Staffing Calculator'!E$8:E23500,0)), "Not In Budget"),"")</f>
        <v/>
      </c>
      <c r="I19803" s="184"/>
      <c r="J19803" s="184"/>
      <c r="K19803" s="184"/>
      <c r="L19803" s="183"/>
    </row>
    <row r="19804">
      <c r="A19804" s="454"/>
      <c r="B19804" s="927"/>
      <c r="C19804" s="580"/>
      <c r="D19804" s="939"/>
      <c r="E19804" s="940"/>
      <c r="F19804" s="941"/>
      <c r="G19804" s="937" t="str">
        <f t="array" ref="G19804">xlookup(F19804,'Internal Staffing Calculator'!E:E,'Internal Staffing Calculator'!C:C,"")</f>
        <v/>
      </c>
      <c r="H19804" s="932" t="str">
        <f t="array" ref="H19804">if(F19804&lt;&gt;"", iferror(index('Internal Staffing Calculator'!B$8:B23500,match(F19804,'Internal Staffing Calculator'!E$8:E23500,0)), "Not In Budget"),"")</f>
        <v/>
      </c>
      <c r="I19804" s="184"/>
      <c r="J19804" s="184"/>
      <c r="K19804" s="184"/>
      <c r="L19804" s="183"/>
    </row>
    <row r="19805">
      <c r="A19805" s="454"/>
      <c r="B19805" s="927"/>
      <c r="C19805" s="580"/>
      <c r="D19805" s="939"/>
      <c r="E19805" s="940"/>
      <c r="F19805" s="941"/>
      <c r="G19805" s="937" t="str">
        <f t="array" ref="G19805">xlookup(F19805,'Internal Staffing Calculator'!E:E,'Internal Staffing Calculator'!C:C,"")</f>
        <v/>
      </c>
      <c r="H19805" s="932" t="str">
        <f t="array" ref="H19805">if(F19805&lt;&gt;"", iferror(index('Internal Staffing Calculator'!B$8:B23500,match(F19805,'Internal Staffing Calculator'!E$8:E23500,0)), "Not In Budget"),"")</f>
        <v/>
      </c>
      <c r="I19805" s="184"/>
      <c r="J19805" s="184"/>
      <c r="K19805" s="184"/>
      <c r="L19805" s="183"/>
    </row>
    <row r="19806">
      <c r="A19806" s="454"/>
      <c r="B19806" s="927"/>
      <c r="C19806" s="580"/>
      <c r="D19806" s="939"/>
      <c r="E19806" s="940"/>
      <c r="F19806" s="941"/>
      <c r="G19806" s="937" t="str">
        <f t="array" ref="G19806">xlookup(F19806,'Internal Staffing Calculator'!E:E,'Internal Staffing Calculator'!C:C,"")</f>
        <v/>
      </c>
      <c r="H19806" s="932" t="str">
        <f t="array" ref="H19806">if(F19806&lt;&gt;"", iferror(index('Internal Staffing Calculator'!B$8:B23500,match(F19806,'Internal Staffing Calculator'!E$8:E23500,0)), "Not In Budget"),"")</f>
        <v/>
      </c>
      <c r="I19806" s="184"/>
      <c r="J19806" s="184"/>
      <c r="K19806" s="184"/>
      <c r="L19806" s="183"/>
    </row>
    <row r="19807">
      <c r="A19807" s="454"/>
      <c r="B19807" s="927"/>
      <c r="C19807" s="580"/>
      <c r="D19807" s="939"/>
      <c r="E19807" s="940"/>
      <c r="F19807" s="941"/>
      <c r="G19807" s="937" t="str">
        <f t="array" ref="G19807">xlookup(F19807,'Internal Staffing Calculator'!E:E,'Internal Staffing Calculator'!C:C,"")</f>
        <v/>
      </c>
      <c r="H19807" s="932" t="str">
        <f t="array" ref="H19807">if(F19807&lt;&gt;"", iferror(index('Internal Staffing Calculator'!B$8:B23500,match(F19807,'Internal Staffing Calculator'!E$8:E23500,0)), "Not In Budget"),"")</f>
        <v/>
      </c>
      <c r="I19807" s="184"/>
      <c r="J19807" s="184"/>
      <c r="K19807" s="184"/>
      <c r="L19807" s="183"/>
    </row>
    <row r="19808">
      <c r="A19808" s="454"/>
      <c r="B19808" s="927"/>
      <c r="C19808" s="580"/>
      <c r="D19808" s="939"/>
      <c r="E19808" s="940"/>
      <c r="F19808" s="941"/>
      <c r="G19808" s="937" t="str">
        <f t="array" ref="G19808">xlookup(F19808,'Internal Staffing Calculator'!E:E,'Internal Staffing Calculator'!C:C,"")</f>
        <v/>
      </c>
      <c r="H19808" s="932" t="str">
        <f t="array" ref="H19808">if(F19808&lt;&gt;"", iferror(index('Internal Staffing Calculator'!B$8:B23500,match(F19808,'Internal Staffing Calculator'!E$8:E23500,0)), "Not In Budget"),"")</f>
        <v/>
      </c>
      <c r="I19808" s="184"/>
      <c r="J19808" s="184"/>
      <c r="K19808" s="184"/>
      <c r="L19808" s="183"/>
    </row>
    <row r="19809">
      <c r="A19809" s="454"/>
      <c r="B19809" s="927"/>
      <c r="C19809" s="580"/>
      <c r="D19809" s="939"/>
      <c r="E19809" s="940"/>
      <c r="F19809" s="941"/>
      <c r="G19809" s="937" t="str">
        <f t="array" ref="G19809">xlookup(F19809,'Internal Staffing Calculator'!E:E,'Internal Staffing Calculator'!C:C,"")</f>
        <v/>
      </c>
      <c r="H19809" s="932" t="str">
        <f t="array" ref="H19809">if(F19809&lt;&gt;"", iferror(index('Internal Staffing Calculator'!B$8:B23500,match(F19809,'Internal Staffing Calculator'!E$8:E23500,0)), "Not In Budget"),"")</f>
        <v/>
      </c>
      <c r="I19809" s="184"/>
      <c r="J19809" s="184"/>
      <c r="K19809" s="184"/>
      <c r="L19809" s="183"/>
    </row>
    <row r="19810">
      <c r="A19810" s="454"/>
      <c r="B19810" s="927"/>
      <c r="C19810" s="580"/>
      <c r="D19810" s="939"/>
      <c r="E19810" s="940"/>
      <c r="F19810" s="941"/>
      <c r="G19810" s="937" t="str">
        <f t="array" ref="G19810">xlookup(F19810,'Internal Staffing Calculator'!E:E,'Internal Staffing Calculator'!C:C,"")</f>
        <v/>
      </c>
      <c r="H19810" s="932" t="str">
        <f t="array" ref="H19810">if(F19810&lt;&gt;"", iferror(index('Internal Staffing Calculator'!B$8:B23500,match(F19810,'Internal Staffing Calculator'!E$8:E23500,0)), "Not In Budget"),"")</f>
        <v/>
      </c>
      <c r="I19810" s="184"/>
      <c r="J19810" s="184"/>
      <c r="K19810" s="184"/>
      <c r="L19810" s="183"/>
    </row>
    <row r="19811">
      <c r="A19811" s="454"/>
      <c r="B19811" s="927"/>
      <c r="C19811" s="580"/>
      <c r="D19811" s="939"/>
      <c r="E19811" s="940"/>
      <c r="F19811" s="941"/>
      <c r="G19811" s="937" t="str">
        <f t="array" ref="G19811">xlookup(F19811,'Internal Staffing Calculator'!E:E,'Internal Staffing Calculator'!C:C,"")</f>
        <v/>
      </c>
      <c r="H19811" s="932" t="str">
        <f t="array" ref="H19811">if(F19811&lt;&gt;"", iferror(index('Internal Staffing Calculator'!B$8:B23500,match(F19811,'Internal Staffing Calculator'!E$8:E23500,0)), "Not In Budget"),"")</f>
        <v/>
      </c>
      <c r="I19811" s="184"/>
      <c r="J19811" s="184"/>
      <c r="K19811" s="184"/>
      <c r="L19811" s="183"/>
    </row>
    <row r="19812">
      <c r="A19812" s="454"/>
      <c r="B19812" s="927"/>
      <c r="C19812" s="580"/>
      <c r="D19812" s="939"/>
      <c r="E19812" s="940"/>
      <c r="F19812" s="941"/>
      <c r="G19812" s="937" t="str">
        <f t="array" ref="G19812">xlookup(F19812,'Internal Staffing Calculator'!E:E,'Internal Staffing Calculator'!C:C,"")</f>
        <v/>
      </c>
      <c r="H19812" s="932" t="str">
        <f t="array" ref="H19812">if(F19812&lt;&gt;"", iferror(index('Internal Staffing Calculator'!B$8:B23500,match(F19812,'Internal Staffing Calculator'!E$8:E23500,0)), "Not In Budget"),"")</f>
        <v/>
      </c>
      <c r="I19812" s="184"/>
      <c r="J19812" s="184"/>
      <c r="K19812" s="184"/>
      <c r="L19812" s="183"/>
    </row>
    <row r="19813">
      <c r="A19813" s="454"/>
      <c r="B19813" s="927"/>
      <c r="C19813" s="580"/>
      <c r="D19813" s="939"/>
      <c r="E19813" s="940"/>
      <c r="F19813" s="941"/>
      <c r="G19813" s="937" t="str">
        <f t="array" ref="G19813">xlookup(F19813,'Internal Staffing Calculator'!E:E,'Internal Staffing Calculator'!C:C,"")</f>
        <v/>
      </c>
      <c r="H19813" s="932" t="str">
        <f t="array" ref="H19813">if(F19813&lt;&gt;"", iferror(index('Internal Staffing Calculator'!B$8:B23500,match(F19813,'Internal Staffing Calculator'!E$8:E23500,0)), "Not In Budget"),"")</f>
        <v/>
      </c>
      <c r="I19813" s="184"/>
      <c r="J19813" s="184"/>
      <c r="K19813" s="184"/>
      <c r="L19813" s="183"/>
    </row>
    <row r="19814">
      <c r="A19814" s="454"/>
      <c r="B19814" s="927"/>
      <c r="C19814" s="580"/>
      <c r="D19814" s="939"/>
      <c r="E19814" s="940"/>
      <c r="F19814" s="941"/>
      <c r="G19814" s="937" t="str">
        <f t="array" ref="G19814">xlookup(F19814,'Internal Staffing Calculator'!E:E,'Internal Staffing Calculator'!C:C,"")</f>
        <v/>
      </c>
      <c r="H19814" s="932" t="str">
        <f t="array" ref="H19814">if(F19814&lt;&gt;"", iferror(index('Internal Staffing Calculator'!B$8:B23500,match(F19814,'Internal Staffing Calculator'!E$8:E23500,0)), "Not In Budget"),"")</f>
        <v/>
      </c>
      <c r="I19814" s="184"/>
      <c r="J19814" s="184"/>
      <c r="K19814" s="184"/>
      <c r="L19814" s="183"/>
    </row>
    <row r="19815">
      <c r="A19815" s="454"/>
      <c r="B19815" s="927"/>
      <c r="C19815" s="580"/>
      <c r="D19815" s="939"/>
      <c r="E19815" s="940"/>
      <c r="F19815" s="941"/>
      <c r="G19815" s="937" t="str">
        <f t="array" ref="G19815">xlookup(F19815,'Internal Staffing Calculator'!E:E,'Internal Staffing Calculator'!C:C,"")</f>
        <v/>
      </c>
      <c r="H19815" s="932" t="str">
        <f t="array" ref="H19815">if(F19815&lt;&gt;"", iferror(index('Internal Staffing Calculator'!B$8:B23500,match(F19815,'Internal Staffing Calculator'!E$8:E23500,0)), "Not In Budget"),"")</f>
        <v/>
      </c>
      <c r="I19815" s="184"/>
      <c r="J19815" s="184"/>
      <c r="K19815" s="184"/>
      <c r="L19815" s="183"/>
    </row>
    <row r="19816">
      <c r="A19816" s="454"/>
      <c r="B19816" s="927"/>
      <c r="C19816" s="580"/>
      <c r="D19816" s="939"/>
      <c r="E19816" s="940"/>
      <c r="F19816" s="941"/>
      <c r="G19816" s="937" t="str">
        <f t="array" ref="G19816">xlookup(F19816,'Internal Staffing Calculator'!E:E,'Internal Staffing Calculator'!C:C,"")</f>
        <v/>
      </c>
      <c r="H19816" s="932" t="str">
        <f t="array" ref="H19816">if(F19816&lt;&gt;"", iferror(index('Internal Staffing Calculator'!B$8:B23500,match(F19816,'Internal Staffing Calculator'!E$8:E23500,0)), "Not In Budget"),"")</f>
        <v/>
      </c>
      <c r="I19816" s="184"/>
      <c r="J19816" s="184"/>
      <c r="K19816" s="184"/>
      <c r="L19816" s="183"/>
    </row>
    <row r="19817">
      <c r="A19817" s="454"/>
      <c r="B19817" s="927"/>
      <c r="C19817" s="580"/>
      <c r="D19817" s="939"/>
      <c r="E19817" s="940"/>
      <c r="F19817" s="941"/>
      <c r="G19817" s="937" t="str">
        <f t="array" ref="G19817">xlookup(F19817,'Internal Staffing Calculator'!E:E,'Internal Staffing Calculator'!C:C,"")</f>
        <v/>
      </c>
      <c r="H19817" s="932" t="str">
        <f t="array" ref="H19817">if(F19817&lt;&gt;"", iferror(index('Internal Staffing Calculator'!B$8:B23500,match(F19817,'Internal Staffing Calculator'!E$8:E23500,0)), "Not In Budget"),"")</f>
        <v/>
      </c>
      <c r="I19817" s="184"/>
      <c r="J19817" s="184"/>
      <c r="K19817" s="184"/>
      <c r="L19817" s="183"/>
    </row>
    <row r="19818">
      <c r="A19818" s="454"/>
      <c r="B19818" s="927"/>
      <c r="C19818" s="580"/>
      <c r="D19818" s="939"/>
      <c r="E19818" s="940"/>
      <c r="F19818" s="941"/>
      <c r="G19818" s="937" t="str">
        <f t="array" ref="G19818">xlookup(F19818,'Internal Staffing Calculator'!E:E,'Internal Staffing Calculator'!C:C,"")</f>
        <v/>
      </c>
      <c r="H19818" s="932" t="str">
        <f t="array" ref="H19818">if(F19818&lt;&gt;"", iferror(index('Internal Staffing Calculator'!B$8:B23500,match(F19818,'Internal Staffing Calculator'!E$8:E23500,0)), "Not In Budget"),"")</f>
        <v/>
      </c>
      <c r="I19818" s="184"/>
      <c r="J19818" s="184"/>
      <c r="K19818" s="184"/>
      <c r="L19818" s="183"/>
    </row>
    <row r="19819">
      <c r="A19819" s="454"/>
      <c r="B19819" s="927"/>
      <c r="C19819" s="580"/>
      <c r="D19819" s="939"/>
      <c r="E19819" s="940"/>
      <c r="F19819" s="941"/>
      <c r="G19819" s="937" t="str">
        <f t="array" ref="G19819">xlookup(F19819,'Internal Staffing Calculator'!E:E,'Internal Staffing Calculator'!C:C,"")</f>
        <v/>
      </c>
      <c r="H19819" s="932" t="str">
        <f t="array" ref="H19819">if(F19819&lt;&gt;"", iferror(index('Internal Staffing Calculator'!B$8:B23500,match(F19819,'Internal Staffing Calculator'!E$8:E23500,0)), "Not In Budget"),"")</f>
        <v/>
      </c>
      <c r="I19819" s="184"/>
      <c r="J19819" s="184"/>
      <c r="K19819" s="184"/>
      <c r="L19819" s="183"/>
    </row>
    <row r="19820">
      <c r="A19820" s="454"/>
      <c r="B19820" s="927"/>
      <c r="C19820" s="580"/>
      <c r="D19820" s="939"/>
      <c r="E19820" s="940"/>
      <c r="F19820" s="941"/>
      <c r="G19820" s="937" t="str">
        <f t="array" ref="G19820">xlookup(F19820,'Internal Staffing Calculator'!E:E,'Internal Staffing Calculator'!C:C,"")</f>
        <v/>
      </c>
      <c r="H19820" s="932" t="str">
        <f t="array" ref="H19820">if(F19820&lt;&gt;"", iferror(index('Internal Staffing Calculator'!B$8:B23500,match(F19820,'Internal Staffing Calculator'!E$8:E23500,0)), "Not In Budget"),"")</f>
        <v/>
      </c>
      <c r="I19820" s="184"/>
      <c r="J19820" s="184"/>
      <c r="K19820" s="184"/>
      <c r="L19820" s="183"/>
    </row>
    <row r="19821">
      <c r="A19821" s="454"/>
      <c r="B19821" s="927"/>
      <c r="C19821" s="580"/>
      <c r="D19821" s="939"/>
      <c r="E19821" s="940"/>
      <c r="F19821" s="941"/>
      <c r="G19821" s="937" t="str">
        <f t="array" ref="G19821">xlookup(F19821,'Internal Staffing Calculator'!E:E,'Internal Staffing Calculator'!C:C,"")</f>
        <v/>
      </c>
      <c r="H19821" s="932" t="str">
        <f t="array" ref="H19821">if(F19821&lt;&gt;"", iferror(index('Internal Staffing Calculator'!B$8:B23500,match(F19821,'Internal Staffing Calculator'!E$8:E23500,0)), "Not In Budget"),"")</f>
        <v/>
      </c>
      <c r="I19821" s="184"/>
      <c r="J19821" s="184"/>
      <c r="K19821" s="184"/>
      <c r="L19821" s="183"/>
    </row>
    <row r="19822">
      <c r="A19822" s="454"/>
      <c r="B19822" s="927"/>
      <c r="C19822" s="580"/>
      <c r="D19822" s="939"/>
      <c r="E19822" s="940"/>
      <c r="F19822" s="941"/>
      <c r="G19822" s="937" t="str">
        <f t="array" ref="G19822">xlookup(F19822,'Internal Staffing Calculator'!E:E,'Internal Staffing Calculator'!C:C,"")</f>
        <v/>
      </c>
      <c r="H19822" s="932" t="str">
        <f t="array" ref="H19822">if(F19822&lt;&gt;"", iferror(index('Internal Staffing Calculator'!B$8:B23500,match(F19822,'Internal Staffing Calculator'!E$8:E23500,0)), "Not In Budget"),"")</f>
        <v/>
      </c>
      <c r="I19822" s="184"/>
      <c r="J19822" s="184"/>
      <c r="K19822" s="184"/>
      <c r="L19822" s="183"/>
    </row>
    <row r="19823">
      <c r="A19823" s="454"/>
      <c r="B19823" s="927"/>
      <c r="C19823" s="580"/>
      <c r="D19823" s="939"/>
      <c r="E19823" s="940"/>
      <c r="F19823" s="941"/>
      <c r="G19823" s="937" t="str">
        <f t="array" ref="G19823">xlookup(F19823,'Internal Staffing Calculator'!E:E,'Internal Staffing Calculator'!C:C,"")</f>
        <v/>
      </c>
      <c r="H19823" s="932" t="str">
        <f t="array" ref="H19823">if(F19823&lt;&gt;"", iferror(index('Internal Staffing Calculator'!B$8:B23500,match(F19823,'Internal Staffing Calculator'!E$8:E23500,0)), "Not In Budget"),"")</f>
        <v/>
      </c>
      <c r="I19823" s="184"/>
      <c r="J19823" s="184"/>
      <c r="K19823" s="184"/>
      <c r="L19823" s="183"/>
    </row>
    <row r="19824">
      <c r="A19824" s="454"/>
      <c r="B19824" s="927"/>
      <c r="C19824" s="580"/>
      <c r="D19824" s="939"/>
      <c r="E19824" s="940"/>
      <c r="F19824" s="941"/>
      <c r="G19824" s="937" t="str">
        <f t="array" ref="G19824">xlookup(F19824,'Internal Staffing Calculator'!E:E,'Internal Staffing Calculator'!C:C,"")</f>
        <v/>
      </c>
      <c r="H19824" s="932" t="str">
        <f t="array" ref="H19824">if(F19824&lt;&gt;"", iferror(index('Internal Staffing Calculator'!B$8:B23500,match(F19824,'Internal Staffing Calculator'!E$8:E23500,0)), "Not In Budget"),"")</f>
        <v/>
      </c>
      <c r="I19824" s="184"/>
      <c r="J19824" s="184"/>
      <c r="K19824" s="184"/>
      <c r="L19824" s="183"/>
    </row>
    <row r="19825">
      <c r="A19825" s="454"/>
      <c r="B19825" s="927"/>
      <c r="C19825" s="580"/>
      <c r="D19825" s="939"/>
      <c r="E19825" s="940"/>
      <c r="F19825" s="941"/>
      <c r="G19825" s="937" t="str">
        <f t="array" ref="G19825">xlookup(F19825,'Internal Staffing Calculator'!E:E,'Internal Staffing Calculator'!C:C,"")</f>
        <v/>
      </c>
      <c r="H19825" s="932" t="str">
        <f t="array" ref="H19825">if(F19825&lt;&gt;"", iferror(index('Internal Staffing Calculator'!B$8:B23500,match(F19825,'Internal Staffing Calculator'!E$8:E23500,0)), "Not In Budget"),"")</f>
        <v/>
      </c>
      <c r="I19825" s="184"/>
      <c r="J19825" s="184"/>
      <c r="K19825" s="184"/>
      <c r="L19825" s="183"/>
    </row>
    <row r="19826">
      <c r="A19826" s="454"/>
      <c r="B19826" s="927"/>
      <c r="C19826" s="580"/>
      <c r="D19826" s="939"/>
      <c r="E19826" s="940"/>
      <c r="F19826" s="941"/>
      <c r="G19826" s="937" t="str">
        <f t="array" ref="G19826">xlookup(F19826,'Internal Staffing Calculator'!E:E,'Internal Staffing Calculator'!C:C,"")</f>
        <v/>
      </c>
      <c r="H19826" s="932" t="str">
        <f t="array" ref="H19826">if(F19826&lt;&gt;"", iferror(index('Internal Staffing Calculator'!B$8:B23500,match(F19826,'Internal Staffing Calculator'!E$8:E23500,0)), "Not In Budget"),"")</f>
        <v/>
      </c>
      <c r="I19826" s="184"/>
      <c r="J19826" s="184"/>
      <c r="K19826" s="184"/>
      <c r="L19826" s="183"/>
    </row>
    <row r="19827">
      <c r="A19827" s="454"/>
      <c r="B19827" s="927"/>
      <c r="C19827" s="580"/>
      <c r="D19827" s="939"/>
      <c r="E19827" s="940"/>
      <c r="F19827" s="941"/>
      <c r="G19827" s="937" t="str">
        <f t="array" ref="G19827">xlookup(F19827,'Internal Staffing Calculator'!E:E,'Internal Staffing Calculator'!C:C,"")</f>
        <v/>
      </c>
      <c r="H19827" s="932" t="str">
        <f t="array" ref="H19827">if(F19827&lt;&gt;"", iferror(index('Internal Staffing Calculator'!B$8:B23500,match(F19827,'Internal Staffing Calculator'!E$8:E23500,0)), "Not In Budget"),"")</f>
        <v/>
      </c>
      <c r="I19827" s="184"/>
      <c r="J19827" s="184"/>
      <c r="K19827" s="184"/>
      <c r="L19827" s="183"/>
    </row>
    <row r="19828">
      <c r="A19828" s="454"/>
      <c r="B19828" s="927"/>
      <c r="C19828" s="580"/>
      <c r="D19828" s="939"/>
      <c r="E19828" s="940"/>
      <c r="F19828" s="941"/>
      <c r="G19828" s="937" t="str">
        <f t="array" ref="G19828">xlookup(F19828,'Internal Staffing Calculator'!E:E,'Internal Staffing Calculator'!C:C,"")</f>
        <v/>
      </c>
      <c r="H19828" s="932" t="str">
        <f t="array" ref="H19828">if(F19828&lt;&gt;"", iferror(index('Internal Staffing Calculator'!B$8:B23500,match(F19828,'Internal Staffing Calculator'!E$8:E23500,0)), "Not In Budget"),"")</f>
        <v/>
      </c>
      <c r="I19828" s="184"/>
      <c r="J19828" s="184"/>
      <c r="K19828" s="184"/>
      <c r="L19828" s="183"/>
    </row>
    <row r="19829">
      <c r="A19829" s="454"/>
      <c r="B19829" s="927"/>
      <c r="C19829" s="580"/>
      <c r="D19829" s="939"/>
      <c r="E19829" s="940"/>
      <c r="F19829" s="941"/>
      <c r="G19829" s="937" t="str">
        <f t="array" ref="G19829">xlookup(F19829,'Internal Staffing Calculator'!E:E,'Internal Staffing Calculator'!C:C,"")</f>
        <v/>
      </c>
      <c r="H19829" s="932" t="str">
        <f t="array" ref="H19829">if(F19829&lt;&gt;"", iferror(index('Internal Staffing Calculator'!B$8:B23500,match(F19829,'Internal Staffing Calculator'!E$8:E23500,0)), "Not In Budget"),"")</f>
        <v/>
      </c>
      <c r="I19829" s="184"/>
      <c r="J19829" s="184"/>
      <c r="K19829" s="184"/>
      <c r="L19829" s="183"/>
    </row>
    <row r="19830">
      <c r="A19830" s="454"/>
      <c r="B19830" s="927"/>
      <c r="C19830" s="580"/>
      <c r="D19830" s="939"/>
      <c r="E19830" s="940"/>
      <c r="F19830" s="941"/>
      <c r="G19830" s="937" t="str">
        <f t="array" ref="G19830">xlookup(F19830,'Internal Staffing Calculator'!E:E,'Internal Staffing Calculator'!C:C,"")</f>
        <v/>
      </c>
      <c r="H19830" s="932" t="str">
        <f t="array" ref="H19830">if(F19830&lt;&gt;"", iferror(index('Internal Staffing Calculator'!B$8:B23500,match(F19830,'Internal Staffing Calculator'!E$8:E23500,0)), "Not In Budget"),"")</f>
        <v/>
      </c>
      <c r="I19830" s="184"/>
      <c r="J19830" s="184"/>
      <c r="K19830" s="184"/>
      <c r="L19830" s="183"/>
    </row>
    <row r="19831">
      <c r="A19831" s="454"/>
      <c r="B19831" s="927"/>
      <c r="C19831" s="580"/>
      <c r="D19831" s="939"/>
      <c r="E19831" s="940"/>
      <c r="F19831" s="941"/>
      <c r="G19831" s="937" t="str">
        <f t="array" ref="G19831">xlookup(F19831,'Internal Staffing Calculator'!E:E,'Internal Staffing Calculator'!C:C,"")</f>
        <v/>
      </c>
      <c r="H19831" s="932" t="str">
        <f t="array" ref="H19831">if(F19831&lt;&gt;"", iferror(index('Internal Staffing Calculator'!B$8:B23500,match(F19831,'Internal Staffing Calculator'!E$8:E23500,0)), "Not In Budget"),"")</f>
        <v/>
      </c>
      <c r="I19831" s="184"/>
      <c r="J19831" s="184"/>
      <c r="K19831" s="184"/>
      <c r="L19831" s="183"/>
    </row>
    <row r="19832">
      <c r="A19832" s="454"/>
      <c r="B19832" s="927"/>
      <c r="C19832" s="580"/>
      <c r="D19832" s="939"/>
      <c r="E19832" s="940"/>
      <c r="F19832" s="941"/>
      <c r="G19832" s="937" t="str">
        <f t="array" ref="G19832">xlookup(F19832,'Internal Staffing Calculator'!E:E,'Internal Staffing Calculator'!C:C,"")</f>
        <v/>
      </c>
      <c r="H19832" s="932" t="str">
        <f t="array" ref="H19832">if(F19832&lt;&gt;"", iferror(index('Internal Staffing Calculator'!B$8:B23500,match(F19832,'Internal Staffing Calculator'!E$8:E23500,0)), "Not In Budget"),"")</f>
        <v/>
      </c>
      <c r="I19832" s="184"/>
      <c r="J19832" s="184"/>
      <c r="K19832" s="184"/>
      <c r="L19832" s="183"/>
    </row>
    <row r="19833">
      <c r="A19833" s="454"/>
      <c r="B19833" s="927"/>
      <c r="C19833" s="580"/>
      <c r="D19833" s="939"/>
      <c r="E19833" s="940"/>
      <c r="F19833" s="941"/>
      <c r="G19833" s="937" t="str">
        <f t="array" ref="G19833">xlookup(F19833,'Internal Staffing Calculator'!E:E,'Internal Staffing Calculator'!C:C,"")</f>
        <v/>
      </c>
      <c r="H19833" s="932" t="str">
        <f t="array" ref="H19833">if(F19833&lt;&gt;"", iferror(index('Internal Staffing Calculator'!B$8:B23500,match(F19833,'Internal Staffing Calculator'!E$8:E23500,0)), "Not In Budget"),"")</f>
        <v/>
      </c>
      <c r="I19833" s="184"/>
      <c r="J19833" s="184"/>
      <c r="K19833" s="184"/>
      <c r="L19833" s="183"/>
    </row>
    <row r="19834">
      <c r="A19834" s="454"/>
      <c r="B19834" s="927"/>
      <c r="C19834" s="580"/>
      <c r="D19834" s="939"/>
      <c r="E19834" s="940"/>
      <c r="F19834" s="941"/>
      <c r="G19834" s="937" t="str">
        <f t="array" ref="G19834">xlookup(F19834,'Internal Staffing Calculator'!E:E,'Internal Staffing Calculator'!C:C,"")</f>
        <v/>
      </c>
      <c r="H19834" s="932" t="str">
        <f t="array" ref="H19834">if(F19834&lt;&gt;"", iferror(index('Internal Staffing Calculator'!B$8:B23500,match(F19834,'Internal Staffing Calculator'!E$8:E23500,0)), "Not In Budget"),"")</f>
        <v/>
      </c>
      <c r="I19834" s="184"/>
      <c r="J19834" s="184"/>
      <c r="K19834" s="184"/>
      <c r="L19834" s="183"/>
    </row>
    <row r="19835">
      <c r="A19835" s="454"/>
      <c r="B19835" s="927"/>
      <c r="C19835" s="580"/>
      <c r="D19835" s="939"/>
      <c r="E19835" s="940"/>
      <c r="F19835" s="941"/>
      <c r="G19835" s="937" t="str">
        <f t="array" ref="G19835">xlookup(F19835,'Internal Staffing Calculator'!E:E,'Internal Staffing Calculator'!C:C,"")</f>
        <v/>
      </c>
      <c r="H19835" s="932" t="str">
        <f t="array" ref="H19835">if(F19835&lt;&gt;"", iferror(index('Internal Staffing Calculator'!B$8:B23500,match(F19835,'Internal Staffing Calculator'!E$8:E23500,0)), "Not In Budget"),"")</f>
        <v/>
      </c>
      <c r="I19835" s="184"/>
      <c r="J19835" s="184"/>
      <c r="K19835" s="184"/>
      <c r="L19835" s="183"/>
    </row>
    <row r="19836">
      <c r="A19836" s="454"/>
      <c r="B19836" s="927"/>
      <c r="C19836" s="580"/>
      <c r="D19836" s="939"/>
      <c r="E19836" s="940"/>
      <c r="F19836" s="941"/>
      <c r="G19836" s="937" t="str">
        <f t="array" ref="G19836">xlookup(F19836,'Internal Staffing Calculator'!E:E,'Internal Staffing Calculator'!C:C,"")</f>
        <v/>
      </c>
      <c r="H19836" s="932" t="str">
        <f t="array" ref="H19836">if(F19836&lt;&gt;"", iferror(index('Internal Staffing Calculator'!B$8:B23500,match(F19836,'Internal Staffing Calculator'!E$8:E23500,0)), "Not In Budget"),"")</f>
        <v/>
      </c>
      <c r="I19836" s="184"/>
      <c r="J19836" s="184"/>
      <c r="K19836" s="184"/>
      <c r="L19836" s="183"/>
    </row>
    <row r="19837">
      <c r="A19837" s="454"/>
      <c r="B19837" s="927"/>
      <c r="C19837" s="580"/>
      <c r="D19837" s="939"/>
      <c r="E19837" s="940"/>
      <c r="F19837" s="941"/>
      <c r="G19837" s="937" t="str">
        <f t="array" ref="G19837">xlookup(F19837,'Internal Staffing Calculator'!E:E,'Internal Staffing Calculator'!C:C,"")</f>
        <v/>
      </c>
      <c r="H19837" s="932" t="str">
        <f t="array" ref="H19837">if(F19837&lt;&gt;"", iferror(index('Internal Staffing Calculator'!B$8:B23500,match(F19837,'Internal Staffing Calculator'!E$8:E23500,0)), "Not In Budget"),"")</f>
        <v/>
      </c>
      <c r="I19837" s="184"/>
      <c r="J19837" s="184"/>
      <c r="K19837" s="184"/>
      <c r="L19837" s="183"/>
    </row>
    <row r="19838">
      <c r="A19838" s="454"/>
      <c r="B19838" s="927"/>
      <c r="C19838" s="580"/>
      <c r="D19838" s="939"/>
      <c r="E19838" s="940"/>
      <c r="F19838" s="941"/>
      <c r="G19838" s="937" t="str">
        <f t="array" ref="G19838">xlookup(F19838,'Internal Staffing Calculator'!E:E,'Internal Staffing Calculator'!C:C,"")</f>
        <v/>
      </c>
      <c r="H19838" s="932" t="str">
        <f t="array" ref="H19838">if(F19838&lt;&gt;"", iferror(index('Internal Staffing Calculator'!B$8:B23500,match(F19838,'Internal Staffing Calculator'!E$8:E23500,0)), "Not In Budget"),"")</f>
        <v/>
      </c>
      <c r="I19838" s="184"/>
      <c r="J19838" s="184"/>
      <c r="K19838" s="184"/>
      <c r="L19838" s="183"/>
    </row>
    <row r="19839">
      <c r="A19839" s="454"/>
      <c r="B19839" s="927"/>
      <c r="C19839" s="580"/>
      <c r="D19839" s="939"/>
      <c r="E19839" s="940"/>
      <c r="F19839" s="941"/>
      <c r="G19839" s="937" t="str">
        <f t="array" ref="G19839">xlookup(F19839,'Internal Staffing Calculator'!E:E,'Internal Staffing Calculator'!C:C,"")</f>
        <v/>
      </c>
      <c r="H19839" s="932" t="str">
        <f t="array" ref="H19839">if(F19839&lt;&gt;"", iferror(index('Internal Staffing Calculator'!B$8:B23500,match(F19839,'Internal Staffing Calculator'!E$8:E23500,0)), "Not In Budget"),"")</f>
        <v/>
      </c>
      <c r="I19839" s="184"/>
      <c r="J19839" s="184"/>
      <c r="K19839" s="184"/>
      <c r="L19839" s="183"/>
    </row>
    <row r="19840">
      <c r="A19840" s="454"/>
      <c r="B19840" s="927"/>
      <c r="C19840" s="580"/>
      <c r="D19840" s="939"/>
      <c r="E19840" s="940"/>
      <c r="F19840" s="941"/>
      <c r="G19840" s="937" t="str">
        <f t="array" ref="G19840">xlookup(F19840,'Internal Staffing Calculator'!E:E,'Internal Staffing Calculator'!C:C,"")</f>
        <v/>
      </c>
      <c r="H19840" s="932" t="str">
        <f t="array" ref="H19840">if(F19840&lt;&gt;"", iferror(index('Internal Staffing Calculator'!B$8:B23500,match(F19840,'Internal Staffing Calculator'!E$8:E23500,0)), "Not In Budget"),"")</f>
        <v/>
      </c>
      <c r="I19840" s="184"/>
      <c r="J19840" s="184"/>
      <c r="K19840" s="184"/>
      <c r="L19840" s="183"/>
    </row>
    <row r="19841">
      <c r="A19841" s="454"/>
      <c r="B19841" s="927"/>
      <c r="C19841" s="580"/>
      <c r="D19841" s="939"/>
      <c r="E19841" s="940"/>
      <c r="F19841" s="941"/>
      <c r="G19841" s="937" t="str">
        <f t="array" ref="G19841">xlookup(F19841,'Internal Staffing Calculator'!E:E,'Internal Staffing Calculator'!C:C,"")</f>
        <v/>
      </c>
      <c r="H19841" s="932" t="str">
        <f t="array" ref="H19841">if(F19841&lt;&gt;"", iferror(index('Internal Staffing Calculator'!B$8:B23500,match(F19841,'Internal Staffing Calculator'!E$8:E23500,0)), "Not In Budget"),"")</f>
        <v/>
      </c>
      <c r="I19841" s="184"/>
      <c r="J19841" s="184"/>
      <c r="K19841" s="184"/>
      <c r="L19841" s="183"/>
    </row>
    <row r="19842">
      <c r="A19842" s="454"/>
      <c r="B19842" s="927"/>
      <c r="C19842" s="580"/>
      <c r="D19842" s="939"/>
      <c r="E19842" s="940"/>
      <c r="F19842" s="941"/>
      <c r="G19842" s="937" t="str">
        <f t="array" ref="G19842">xlookup(F19842,'Internal Staffing Calculator'!E:E,'Internal Staffing Calculator'!C:C,"")</f>
        <v/>
      </c>
      <c r="H19842" s="932" t="str">
        <f t="array" ref="H19842">if(F19842&lt;&gt;"", iferror(index('Internal Staffing Calculator'!B$8:B23500,match(F19842,'Internal Staffing Calculator'!E$8:E23500,0)), "Not In Budget"),"")</f>
        <v/>
      </c>
      <c r="I19842" s="184"/>
      <c r="J19842" s="184"/>
      <c r="K19842" s="184"/>
      <c r="L19842" s="183"/>
    </row>
    <row r="19843">
      <c r="A19843" s="454"/>
      <c r="B19843" s="927"/>
      <c r="C19843" s="580"/>
      <c r="D19843" s="939"/>
      <c r="E19843" s="940"/>
      <c r="F19843" s="941"/>
      <c r="G19843" s="937" t="str">
        <f t="array" ref="G19843">xlookup(F19843,'Internal Staffing Calculator'!E:E,'Internal Staffing Calculator'!C:C,"")</f>
        <v/>
      </c>
      <c r="H19843" s="932" t="str">
        <f t="array" ref="H19843">if(F19843&lt;&gt;"", iferror(index('Internal Staffing Calculator'!B$8:B23500,match(F19843,'Internal Staffing Calculator'!E$8:E23500,0)), "Not In Budget"),"")</f>
        <v/>
      </c>
      <c r="I19843" s="184"/>
      <c r="J19843" s="184"/>
      <c r="K19843" s="184"/>
      <c r="L19843" s="183"/>
    </row>
    <row r="19844">
      <c r="A19844" s="454"/>
      <c r="B19844" s="927"/>
      <c r="C19844" s="580"/>
      <c r="D19844" s="939"/>
      <c r="E19844" s="940"/>
      <c r="F19844" s="941"/>
      <c r="G19844" s="937" t="str">
        <f t="array" ref="G19844">xlookup(F19844,'Internal Staffing Calculator'!E:E,'Internal Staffing Calculator'!C:C,"")</f>
        <v/>
      </c>
      <c r="H19844" s="932" t="str">
        <f t="array" ref="H19844">if(F19844&lt;&gt;"", iferror(index('Internal Staffing Calculator'!B$8:B23500,match(F19844,'Internal Staffing Calculator'!E$8:E23500,0)), "Not In Budget"),"")</f>
        <v/>
      </c>
      <c r="I19844" s="184"/>
      <c r="J19844" s="184"/>
      <c r="K19844" s="184"/>
      <c r="L19844" s="183"/>
    </row>
    <row r="19845">
      <c r="A19845" s="454"/>
      <c r="B19845" s="927"/>
      <c r="C19845" s="580"/>
      <c r="D19845" s="939"/>
      <c r="E19845" s="940"/>
      <c r="F19845" s="941"/>
      <c r="G19845" s="937" t="str">
        <f t="array" ref="G19845">xlookup(F19845,'Internal Staffing Calculator'!E:E,'Internal Staffing Calculator'!C:C,"")</f>
        <v/>
      </c>
      <c r="H19845" s="932" t="str">
        <f t="array" ref="H19845">if(F19845&lt;&gt;"", iferror(index('Internal Staffing Calculator'!B$8:B23500,match(F19845,'Internal Staffing Calculator'!E$8:E23500,0)), "Not In Budget"),"")</f>
        <v/>
      </c>
      <c r="I19845" s="184"/>
      <c r="J19845" s="184"/>
      <c r="K19845" s="184"/>
      <c r="L19845" s="183"/>
    </row>
    <row r="19846">
      <c r="A19846" s="454"/>
      <c r="B19846" s="927"/>
      <c r="C19846" s="580"/>
      <c r="D19846" s="939"/>
      <c r="E19846" s="940"/>
      <c r="F19846" s="941"/>
      <c r="G19846" s="937" t="str">
        <f t="array" ref="G19846">xlookup(F19846,'Internal Staffing Calculator'!E:E,'Internal Staffing Calculator'!C:C,"")</f>
        <v/>
      </c>
      <c r="H19846" s="932" t="str">
        <f t="array" ref="H19846">if(F19846&lt;&gt;"", iferror(index('Internal Staffing Calculator'!B$8:B23500,match(F19846,'Internal Staffing Calculator'!E$8:E23500,0)), "Not In Budget"),"")</f>
        <v/>
      </c>
      <c r="I19846" s="184"/>
      <c r="J19846" s="184"/>
      <c r="K19846" s="184"/>
      <c r="L19846" s="183"/>
    </row>
    <row r="19847">
      <c r="A19847" s="454"/>
      <c r="B19847" s="927"/>
      <c r="C19847" s="580"/>
      <c r="D19847" s="939"/>
      <c r="E19847" s="940"/>
      <c r="F19847" s="941"/>
      <c r="G19847" s="937" t="str">
        <f t="array" ref="G19847">xlookup(F19847,'Internal Staffing Calculator'!E:E,'Internal Staffing Calculator'!C:C,"")</f>
        <v/>
      </c>
      <c r="H19847" s="932" t="str">
        <f t="array" ref="H19847">if(F19847&lt;&gt;"", iferror(index('Internal Staffing Calculator'!B$8:B23500,match(F19847,'Internal Staffing Calculator'!E$8:E23500,0)), "Not In Budget"),"")</f>
        <v/>
      </c>
      <c r="I19847" s="184"/>
      <c r="J19847" s="184"/>
      <c r="K19847" s="184"/>
      <c r="L19847" s="183"/>
    </row>
    <row r="19848">
      <c r="A19848" s="454"/>
      <c r="B19848" s="927"/>
      <c r="C19848" s="580"/>
      <c r="D19848" s="939"/>
      <c r="E19848" s="940"/>
      <c r="F19848" s="941"/>
      <c r="G19848" s="937" t="str">
        <f t="array" ref="G19848">xlookup(F19848,'Internal Staffing Calculator'!E:E,'Internal Staffing Calculator'!C:C,"")</f>
        <v/>
      </c>
      <c r="H19848" s="932" t="str">
        <f t="array" ref="H19848">if(F19848&lt;&gt;"", iferror(index('Internal Staffing Calculator'!B$8:B23500,match(F19848,'Internal Staffing Calculator'!E$8:E23500,0)), "Not In Budget"),"")</f>
        <v/>
      </c>
      <c r="I19848" s="184"/>
      <c r="J19848" s="184"/>
      <c r="K19848" s="184"/>
      <c r="L19848" s="183"/>
    </row>
    <row r="19849">
      <c r="A19849" s="454"/>
      <c r="B19849" s="927"/>
      <c r="C19849" s="580"/>
      <c r="D19849" s="939"/>
      <c r="E19849" s="940"/>
      <c r="F19849" s="941"/>
      <c r="G19849" s="937" t="str">
        <f t="array" ref="G19849">xlookup(F19849,'Internal Staffing Calculator'!E:E,'Internal Staffing Calculator'!C:C,"")</f>
        <v/>
      </c>
      <c r="H19849" s="932" t="str">
        <f t="array" ref="H19849">if(F19849&lt;&gt;"", iferror(index('Internal Staffing Calculator'!B$8:B23500,match(F19849,'Internal Staffing Calculator'!E$8:E23500,0)), "Not In Budget"),"")</f>
        <v/>
      </c>
      <c r="I19849" s="184"/>
      <c r="J19849" s="184"/>
      <c r="K19849" s="184"/>
      <c r="L19849" s="183"/>
    </row>
    <row r="19850">
      <c r="A19850" s="454"/>
      <c r="B19850" s="927"/>
      <c r="C19850" s="580"/>
      <c r="D19850" s="939"/>
      <c r="E19850" s="940"/>
      <c r="F19850" s="941"/>
      <c r="G19850" s="937" t="str">
        <f t="array" ref="G19850">xlookup(F19850,'Internal Staffing Calculator'!E:E,'Internal Staffing Calculator'!C:C,"")</f>
        <v/>
      </c>
      <c r="H19850" s="932" t="str">
        <f t="array" ref="H19850">if(F19850&lt;&gt;"", iferror(index('Internal Staffing Calculator'!B$8:B23500,match(F19850,'Internal Staffing Calculator'!E$8:E23500,0)), "Not In Budget"),"")</f>
        <v/>
      </c>
      <c r="I19850" s="184"/>
      <c r="J19850" s="184"/>
      <c r="K19850" s="184"/>
      <c r="L19850" s="183"/>
    </row>
    <row r="19851">
      <c r="A19851" s="454"/>
      <c r="B19851" s="927"/>
      <c r="C19851" s="580"/>
      <c r="D19851" s="939"/>
      <c r="E19851" s="940"/>
      <c r="F19851" s="941"/>
      <c r="G19851" s="937" t="str">
        <f t="array" ref="G19851">xlookup(F19851,'Internal Staffing Calculator'!E:E,'Internal Staffing Calculator'!C:C,"")</f>
        <v/>
      </c>
      <c r="H19851" s="932" t="str">
        <f t="array" ref="H19851">if(F19851&lt;&gt;"", iferror(index('Internal Staffing Calculator'!B$8:B23500,match(F19851,'Internal Staffing Calculator'!E$8:E23500,0)), "Not In Budget"),"")</f>
        <v/>
      </c>
      <c r="I19851" s="184"/>
      <c r="J19851" s="184"/>
      <c r="K19851" s="184"/>
      <c r="L19851" s="183"/>
    </row>
    <row r="19852">
      <c r="A19852" s="454"/>
      <c r="B19852" s="927"/>
      <c r="C19852" s="580"/>
      <c r="D19852" s="939"/>
      <c r="E19852" s="940"/>
      <c r="F19852" s="941"/>
      <c r="G19852" s="937" t="str">
        <f t="array" ref="G19852">xlookup(F19852,'Internal Staffing Calculator'!E:E,'Internal Staffing Calculator'!C:C,"")</f>
        <v/>
      </c>
      <c r="H19852" s="932" t="str">
        <f t="array" ref="H19852">if(F19852&lt;&gt;"", iferror(index('Internal Staffing Calculator'!B$8:B23500,match(F19852,'Internal Staffing Calculator'!E$8:E23500,0)), "Not In Budget"),"")</f>
        <v/>
      </c>
      <c r="I19852" s="184"/>
      <c r="J19852" s="184"/>
      <c r="K19852" s="184"/>
      <c r="L19852" s="183"/>
    </row>
    <row r="19853">
      <c r="A19853" s="454"/>
      <c r="B19853" s="927"/>
      <c r="C19853" s="580"/>
      <c r="D19853" s="939"/>
      <c r="E19853" s="940"/>
      <c r="F19853" s="941"/>
      <c r="G19853" s="937" t="str">
        <f t="array" ref="G19853">xlookup(F19853,'Internal Staffing Calculator'!E:E,'Internal Staffing Calculator'!C:C,"")</f>
        <v/>
      </c>
      <c r="H19853" s="932" t="str">
        <f t="array" ref="H19853">if(F19853&lt;&gt;"", iferror(index('Internal Staffing Calculator'!B$8:B23500,match(F19853,'Internal Staffing Calculator'!E$8:E23500,0)), "Not In Budget"),"")</f>
        <v/>
      </c>
      <c r="I19853" s="184"/>
      <c r="J19853" s="184"/>
      <c r="K19853" s="184"/>
      <c r="L19853" s="183"/>
    </row>
    <row r="19854">
      <c r="A19854" s="454"/>
      <c r="B19854" s="927"/>
      <c r="C19854" s="580"/>
      <c r="D19854" s="939"/>
      <c r="E19854" s="940"/>
      <c r="F19854" s="941"/>
      <c r="G19854" s="937" t="str">
        <f t="array" ref="G19854">xlookup(F19854,'Internal Staffing Calculator'!E:E,'Internal Staffing Calculator'!C:C,"")</f>
        <v/>
      </c>
      <c r="H19854" s="932" t="str">
        <f t="array" ref="H19854">if(F19854&lt;&gt;"", iferror(index('Internal Staffing Calculator'!B$8:B23500,match(F19854,'Internal Staffing Calculator'!E$8:E23500,0)), "Not In Budget"),"")</f>
        <v/>
      </c>
      <c r="I19854" s="184"/>
      <c r="J19854" s="184"/>
      <c r="K19854" s="184"/>
      <c r="L19854" s="183"/>
    </row>
    <row r="19855">
      <c r="A19855" s="454"/>
      <c r="B19855" s="927"/>
      <c r="C19855" s="580"/>
      <c r="D19855" s="939"/>
      <c r="E19855" s="940"/>
      <c r="F19855" s="941"/>
      <c r="G19855" s="937" t="str">
        <f t="array" ref="G19855">xlookup(F19855,'Internal Staffing Calculator'!E:E,'Internal Staffing Calculator'!C:C,"")</f>
        <v/>
      </c>
      <c r="H19855" s="932" t="str">
        <f t="array" ref="H19855">if(F19855&lt;&gt;"", iferror(index('Internal Staffing Calculator'!B$8:B23500,match(F19855,'Internal Staffing Calculator'!E$8:E23500,0)), "Not In Budget"),"")</f>
        <v/>
      </c>
      <c r="I19855" s="184"/>
      <c r="J19855" s="184"/>
      <c r="K19855" s="184"/>
      <c r="L19855" s="183"/>
    </row>
    <row r="19856">
      <c r="A19856" s="454"/>
      <c r="B19856" s="927"/>
      <c r="C19856" s="580"/>
      <c r="D19856" s="939"/>
      <c r="E19856" s="940"/>
      <c r="F19856" s="941"/>
      <c r="G19856" s="937" t="str">
        <f t="array" ref="G19856">xlookup(F19856,'Internal Staffing Calculator'!E:E,'Internal Staffing Calculator'!C:C,"")</f>
        <v/>
      </c>
      <c r="H19856" s="932" t="str">
        <f t="array" ref="H19856">if(F19856&lt;&gt;"", iferror(index('Internal Staffing Calculator'!B$8:B23500,match(F19856,'Internal Staffing Calculator'!E$8:E23500,0)), "Not In Budget"),"")</f>
        <v/>
      </c>
      <c r="I19856" s="184"/>
      <c r="J19856" s="184"/>
      <c r="K19856" s="184"/>
      <c r="L19856" s="183"/>
    </row>
    <row r="19857">
      <c r="A19857" s="454"/>
      <c r="B19857" s="927"/>
      <c r="C19857" s="580"/>
      <c r="D19857" s="939"/>
      <c r="E19857" s="940"/>
      <c r="F19857" s="941"/>
      <c r="G19857" s="937" t="str">
        <f t="array" ref="G19857">xlookup(F19857,'Internal Staffing Calculator'!E:E,'Internal Staffing Calculator'!C:C,"")</f>
        <v/>
      </c>
      <c r="H19857" s="932" t="str">
        <f t="array" ref="H19857">if(F19857&lt;&gt;"", iferror(index('Internal Staffing Calculator'!B$8:B23500,match(F19857,'Internal Staffing Calculator'!E$8:E23500,0)), "Not In Budget"),"")</f>
        <v/>
      </c>
      <c r="I19857" s="184"/>
      <c r="J19857" s="184"/>
      <c r="K19857" s="184"/>
      <c r="L19857" s="183"/>
    </row>
    <row r="19858">
      <c r="A19858" s="454"/>
      <c r="B19858" s="927"/>
      <c r="C19858" s="580"/>
      <c r="D19858" s="939"/>
      <c r="E19858" s="940"/>
      <c r="F19858" s="941"/>
      <c r="G19858" s="937" t="str">
        <f t="array" ref="G19858">xlookup(F19858,'Internal Staffing Calculator'!E:E,'Internal Staffing Calculator'!C:C,"")</f>
        <v/>
      </c>
      <c r="H19858" s="932" t="str">
        <f t="array" ref="H19858">if(F19858&lt;&gt;"", iferror(index('Internal Staffing Calculator'!B$8:B23500,match(F19858,'Internal Staffing Calculator'!E$8:E23500,0)), "Not In Budget"),"")</f>
        <v/>
      </c>
      <c r="I19858" s="184"/>
      <c r="J19858" s="184"/>
      <c r="K19858" s="184"/>
      <c r="L19858" s="183"/>
    </row>
    <row r="19859">
      <c r="A19859" s="454"/>
      <c r="B19859" s="927"/>
      <c r="C19859" s="580"/>
      <c r="D19859" s="939"/>
      <c r="E19859" s="940"/>
      <c r="F19859" s="941"/>
      <c r="G19859" s="937" t="str">
        <f t="array" ref="G19859">xlookup(F19859,'Internal Staffing Calculator'!E:E,'Internal Staffing Calculator'!C:C,"")</f>
        <v/>
      </c>
      <c r="H19859" s="932" t="str">
        <f t="array" ref="H19859">if(F19859&lt;&gt;"", iferror(index('Internal Staffing Calculator'!B$8:B23500,match(F19859,'Internal Staffing Calculator'!E$8:E23500,0)), "Not In Budget"),"")</f>
        <v/>
      </c>
      <c r="I19859" s="184"/>
      <c r="J19859" s="184"/>
      <c r="K19859" s="184"/>
      <c r="L19859" s="183"/>
    </row>
    <row r="19860">
      <c r="A19860" s="454"/>
      <c r="B19860" s="927"/>
      <c r="C19860" s="580"/>
      <c r="D19860" s="939"/>
      <c r="E19860" s="940"/>
      <c r="F19860" s="941"/>
      <c r="G19860" s="937" t="str">
        <f t="array" ref="G19860">xlookup(F19860,'Internal Staffing Calculator'!E:E,'Internal Staffing Calculator'!C:C,"")</f>
        <v/>
      </c>
      <c r="H19860" s="932" t="str">
        <f t="array" ref="H19860">if(F19860&lt;&gt;"", iferror(index('Internal Staffing Calculator'!B$8:B23500,match(F19860,'Internal Staffing Calculator'!E$8:E23500,0)), "Not In Budget"),"")</f>
        <v/>
      </c>
      <c r="I19860" s="184"/>
      <c r="J19860" s="184"/>
      <c r="K19860" s="184"/>
      <c r="L19860" s="183"/>
    </row>
    <row r="19861">
      <c r="A19861" s="454"/>
      <c r="B19861" s="927"/>
      <c r="C19861" s="580"/>
      <c r="D19861" s="939"/>
      <c r="E19861" s="940"/>
      <c r="F19861" s="941"/>
      <c r="G19861" s="937" t="str">
        <f t="array" ref="G19861">xlookup(F19861,'Internal Staffing Calculator'!E:E,'Internal Staffing Calculator'!C:C,"")</f>
        <v/>
      </c>
      <c r="H19861" s="932" t="str">
        <f t="array" ref="H19861">if(F19861&lt;&gt;"", iferror(index('Internal Staffing Calculator'!B$8:B23500,match(F19861,'Internal Staffing Calculator'!E$8:E23500,0)), "Not In Budget"),"")</f>
        <v/>
      </c>
      <c r="I19861" s="184"/>
      <c r="J19861" s="184"/>
      <c r="K19861" s="184"/>
      <c r="L19861" s="183"/>
    </row>
    <row r="19862">
      <c r="A19862" s="454"/>
      <c r="B19862" s="927"/>
      <c r="C19862" s="580"/>
      <c r="D19862" s="939"/>
      <c r="E19862" s="940"/>
      <c r="F19862" s="941"/>
      <c r="G19862" s="937" t="str">
        <f t="array" ref="G19862">xlookup(F19862,'Internal Staffing Calculator'!E:E,'Internal Staffing Calculator'!C:C,"")</f>
        <v/>
      </c>
      <c r="H19862" s="932" t="str">
        <f t="array" ref="H19862">if(F19862&lt;&gt;"", iferror(index('Internal Staffing Calculator'!B$8:B23500,match(F19862,'Internal Staffing Calculator'!E$8:E23500,0)), "Not In Budget"),"")</f>
        <v/>
      </c>
      <c r="I19862" s="184"/>
      <c r="J19862" s="184"/>
      <c r="K19862" s="184"/>
      <c r="L19862" s="183"/>
    </row>
    <row r="19863">
      <c r="A19863" s="454"/>
      <c r="B19863" s="927"/>
      <c r="C19863" s="580"/>
      <c r="D19863" s="939"/>
      <c r="E19863" s="940"/>
      <c r="F19863" s="941"/>
      <c r="G19863" s="937" t="str">
        <f t="array" ref="G19863">xlookup(F19863,'Internal Staffing Calculator'!E:E,'Internal Staffing Calculator'!C:C,"")</f>
        <v/>
      </c>
      <c r="H19863" s="932" t="str">
        <f t="array" ref="H19863">if(F19863&lt;&gt;"", iferror(index('Internal Staffing Calculator'!B$8:B23500,match(F19863,'Internal Staffing Calculator'!E$8:E23500,0)), "Not In Budget"),"")</f>
        <v/>
      </c>
      <c r="I19863" s="184"/>
      <c r="J19863" s="184"/>
      <c r="K19863" s="184"/>
      <c r="L19863" s="183"/>
    </row>
    <row r="19864">
      <c r="A19864" s="454"/>
      <c r="B19864" s="927"/>
      <c r="C19864" s="580"/>
      <c r="D19864" s="939"/>
      <c r="E19864" s="940"/>
      <c r="F19864" s="941"/>
      <c r="G19864" s="937" t="str">
        <f t="array" ref="G19864">xlookup(F19864,'Internal Staffing Calculator'!E:E,'Internal Staffing Calculator'!C:C,"")</f>
        <v/>
      </c>
      <c r="H19864" s="932" t="str">
        <f t="array" ref="H19864">if(F19864&lt;&gt;"", iferror(index('Internal Staffing Calculator'!B$8:B23500,match(F19864,'Internal Staffing Calculator'!E$8:E23500,0)), "Not In Budget"),"")</f>
        <v/>
      </c>
      <c r="I19864" s="184"/>
      <c r="J19864" s="184"/>
      <c r="K19864" s="184"/>
      <c r="L19864" s="183"/>
    </row>
    <row r="19865">
      <c r="A19865" s="454"/>
      <c r="B19865" s="927"/>
      <c r="C19865" s="580"/>
      <c r="D19865" s="939"/>
      <c r="E19865" s="940"/>
      <c r="F19865" s="941"/>
      <c r="G19865" s="937" t="str">
        <f t="array" ref="G19865">xlookup(F19865,'Internal Staffing Calculator'!E:E,'Internal Staffing Calculator'!C:C,"")</f>
        <v/>
      </c>
      <c r="H19865" s="932" t="str">
        <f t="array" ref="H19865">if(F19865&lt;&gt;"", iferror(index('Internal Staffing Calculator'!B$8:B23500,match(F19865,'Internal Staffing Calculator'!E$8:E23500,0)), "Not In Budget"),"")</f>
        <v/>
      </c>
      <c r="I19865" s="184"/>
      <c r="J19865" s="184"/>
      <c r="K19865" s="184"/>
      <c r="L19865" s="183"/>
    </row>
    <row r="19866">
      <c r="A19866" s="454"/>
      <c r="B19866" s="927"/>
      <c r="C19866" s="580"/>
      <c r="D19866" s="939"/>
      <c r="E19866" s="940"/>
      <c r="F19866" s="941"/>
      <c r="G19866" s="937" t="str">
        <f t="array" ref="G19866">xlookup(F19866,'Internal Staffing Calculator'!E:E,'Internal Staffing Calculator'!C:C,"")</f>
        <v/>
      </c>
      <c r="H19866" s="932" t="str">
        <f t="array" ref="H19866">if(F19866&lt;&gt;"", iferror(index('Internal Staffing Calculator'!B$8:B23500,match(F19866,'Internal Staffing Calculator'!E$8:E23500,0)), "Not In Budget"),"")</f>
        <v/>
      </c>
      <c r="I19866" s="184"/>
      <c r="J19866" s="184"/>
      <c r="K19866" s="184"/>
      <c r="L19866" s="183"/>
    </row>
    <row r="19867">
      <c r="A19867" s="454"/>
      <c r="B19867" s="927"/>
      <c r="C19867" s="580"/>
      <c r="D19867" s="939"/>
      <c r="E19867" s="940"/>
      <c r="F19867" s="941"/>
      <c r="G19867" s="937" t="str">
        <f t="array" ref="G19867">xlookup(F19867,'Internal Staffing Calculator'!E:E,'Internal Staffing Calculator'!C:C,"")</f>
        <v/>
      </c>
      <c r="H19867" s="932" t="str">
        <f t="array" ref="H19867">if(F19867&lt;&gt;"", iferror(index('Internal Staffing Calculator'!B$8:B23500,match(F19867,'Internal Staffing Calculator'!E$8:E23500,0)), "Not In Budget"),"")</f>
        <v/>
      </c>
      <c r="I19867" s="184"/>
      <c r="J19867" s="184"/>
      <c r="K19867" s="184"/>
      <c r="L19867" s="183"/>
    </row>
    <row r="19868">
      <c r="A19868" s="454"/>
      <c r="B19868" s="927"/>
      <c r="C19868" s="580"/>
      <c r="D19868" s="939"/>
      <c r="E19868" s="940"/>
      <c r="F19868" s="941"/>
      <c r="G19868" s="937" t="str">
        <f t="array" ref="G19868">xlookup(F19868,'Internal Staffing Calculator'!E:E,'Internal Staffing Calculator'!C:C,"")</f>
        <v/>
      </c>
      <c r="H19868" s="932" t="str">
        <f t="array" ref="H19868">if(F19868&lt;&gt;"", iferror(index('Internal Staffing Calculator'!B$8:B23500,match(F19868,'Internal Staffing Calculator'!E$8:E23500,0)), "Not In Budget"),"")</f>
        <v/>
      </c>
      <c r="I19868" s="184"/>
      <c r="J19868" s="184"/>
      <c r="K19868" s="184"/>
      <c r="L19868" s="183"/>
    </row>
    <row r="19869">
      <c r="A19869" s="454"/>
      <c r="B19869" s="927"/>
      <c r="C19869" s="580"/>
      <c r="D19869" s="939"/>
      <c r="E19869" s="940"/>
      <c r="F19869" s="941"/>
      <c r="G19869" s="937" t="str">
        <f t="array" ref="G19869">xlookup(F19869,'Internal Staffing Calculator'!E:E,'Internal Staffing Calculator'!C:C,"")</f>
        <v/>
      </c>
      <c r="H19869" s="932" t="str">
        <f t="array" ref="H19869">if(F19869&lt;&gt;"", iferror(index('Internal Staffing Calculator'!B$8:B23500,match(F19869,'Internal Staffing Calculator'!E$8:E23500,0)), "Not In Budget"),"")</f>
        <v/>
      </c>
      <c r="I19869" s="184"/>
      <c r="J19869" s="184"/>
      <c r="K19869" s="184"/>
      <c r="L19869" s="183"/>
    </row>
    <row r="19870">
      <c r="A19870" s="454"/>
      <c r="B19870" s="927"/>
      <c r="C19870" s="580"/>
      <c r="D19870" s="939"/>
      <c r="E19870" s="940"/>
      <c r="F19870" s="941"/>
      <c r="G19870" s="937" t="str">
        <f t="array" ref="G19870">xlookup(F19870,'Internal Staffing Calculator'!E:E,'Internal Staffing Calculator'!C:C,"")</f>
        <v/>
      </c>
      <c r="H19870" s="932" t="str">
        <f t="array" ref="H19870">if(F19870&lt;&gt;"", iferror(index('Internal Staffing Calculator'!B$8:B23500,match(F19870,'Internal Staffing Calculator'!E$8:E23500,0)), "Not In Budget"),"")</f>
        <v/>
      </c>
      <c r="I19870" s="184"/>
      <c r="J19870" s="184"/>
      <c r="K19870" s="184"/>
      <c r="L19870" s="183"/>
    </row>
    <row r="19871">
      <c r="A19871" s="454"/>
      <c r="B19871" s="927"/>
      <c r="C19871" s="580"/>
      <c r="D19871" s="939"/>
      <c r="E19871" s="940"/>
      <c r="F19871" s="941"/>
      <c r="G19871" s="937" t="str">
        <f t="array" ref="G19871">xlookup(F19871,'Internal Staffing Calculator'!E:E,'Internal Staffing Calculator'!C:C,"")</f>
        <v/>
      </c>
      <c r="H19871" s="932" t="str">
        <f t="array" ref="H19871">if(F19871&lt;&gt;"", iferror(index('Internal Staffing Calculator'!B$8:B23500,match(F19871,'Internal Staffing Calculator'!E$8:E23500,0)), "Not In Budget"),"")</f>
        <v/>
      </c>
      <c r="I19871" s="184"/>
      <c r="J19871" s="184"/>
      <c r="K19871" s="184"/>
      <c r="L19871" s="183"/>
    </row>
    <row r="19872">
      <c r="A19872" s="454"/>
      <c r="B19872" s="927"/>
      <c r="C19872" s="580"/>
      <c r="D19872" s="939"/>
      <c r="E19872" s="940"/>
      <c r="F19872" s="941"/>
      <c r="G19872" s="937" t="str">
        <f t="array" ref="G19872">xlookup(F19872,'Internal Staffing Calculator'!E:E,'Internal Staffing Calculator'!C:C,"")</f>
        <v/>
      </c>
      <c r="H19872" s="932" t="str">
        <f t="array" ref="H19872">if(F19872&lt;&gt;"", iferror(index('Internal Staffing Calculator'!B$8:B23500,match(F19872,'Internal Staffing Calculator'!E$8:E23500,0)), "Not In Budget"),"")</f>
        <v/>
      </c>
      <c r="I19872" s="184"/>
      <c r="J19872" s="184"/>
      <c r="K19872" s="184"/>
      <c r="L19872" s="183"/>
    </row>
    <row r="19873">
      <c r="A19873" s="454"/>
      <c r="B19873" s="927"/>
      <c r="C19873" s="580"/>
      <c r="D19873" s="939"/>
      <c r="E19873" s="940"/>
      <c r="F19873" s="941"/>
      <c r="G19873" s="937" t="str">
        <f t="array" ref="G19873">xlookup(F19873,'Internal Staffing Calculator'!E:E,'Internal Staffing Calculator'!C:C,"")</f>
        <v/>
      </c>
      <c r="H19873" s="932" t="str">
        <f t="array" ref="H19873">if(F19873&lt;&gt;"", iferror(index('Internal Staffing Calculator'!B$8:B23500,match(F19873,'Internal Staffing Calculator'!E$8:E23500,0)), "Not In Budget"),"")</f>
        <v/>
      </c>
      <c r="I19873" s="184"/>
      <c r="J19873" s="184"/>
      <c r="K19873" s="184"/>
      <c r="L19873" s="183"/>
    </row>
    <row r="19874">
      <c r="A19874" s="454"/>
      <c r="B19874" s="927"/>
      <c r="C19874" s="580"/>
      <c r="D19874" s="939"/>
      <c r="E19874" s="940"/>
      <c r="F19874" s="941"/>
      <c r="G19874" s="937" t="str">
        <f t="array" ref="G19874">xlookup(F19874,'Internal Staffing Calculator'!E:E,'Internal Staffing Calculator'!C:C,"")</f>
        <v/>
      </c>
      <c r="H19874" s="932" t="str">
        <f t="array" ref="H19874">if(F19874&lt;&gt;"", iferror(index('Internal Staffing Calculator'!B$8:B23500,match(F19874,'Internal Staffing Calculator'!E$8:E23500,0)), "Not In Budget"),"")</f>
        <v/>
      </c>
      <c r="I19874" s="184"/>
      <c r="J19874" s="184"/>
      <c r="K19874" s="184"/>
      <c r="L19874" s="183"/>
    </row>
    <row r="19875">
      <c r="A19875" s="454"/>
      <c r="B19875" s="927"/>
      <c r="C19875" s="580"/>
      <c r="D19875" s="939"/>
      <c r="E19875" s="940"/>
      <c r="F19875" s="941"/>
      <c r="G19875" s="937" t="str">
        <f t="array" ref="G19875">xlookup(F19875,'Internal Staffing Calculator'!E:E,'Internal Staffing Calculator'!C:C,"")</f>
        <v/>
      </c>
      <c r="H19875" s="932" t="str">
        <f t="array" ref="H19875">if(F19875&lt;&gt;"", iferror(index('Internal Staffing Calculator'!B$8:B23500,match(F19875,'Internal Staffing Calculator'!E$8:E23500,0)), "Not In Budget"),"")</f>
        <v/>
      </c>
      <c r="I19875" s="184"/>
      <c r="J19875" s="184"/>
      <c r="K19875" s="184"/>
      <c r="L19875" s="183"/>
    </row>
    <row r="19876">
      <c r="A19876" s="454"/>
      <c r="B19876" s="927"/>
      <c r="C19876" s="580"/>
      <c r="D19876" s="939"/>
      <c r="E19876" s="940"/>
      <c r="F19876" s="941"/>
      <c r="G19876" s="937" t="str">
        <f t="array" ref="G19876">xlookup(F19876,'Internal Staffing Calculator'!E:E,'Internal Staffing Calculator'!C:C,"")</f>
        <v/>
      </c>
      <c r="H19876" s="932" t="str">
        <f t="array" ref="H19876">if(F19876&lt;&gt;"", iferror(index('Internal Staffing Calculator'!B$8:B23500,match(F19876,'Internal Staffing Calculator'!E$8:E23500,0)), "Not In Budget"),"")</f>
        <v/>
      </c>
      <c r="I19876" s="184"/>
      <c r="J19876" s="184"/>
      <c r="K19876" s="184"/>
      <c r="L19876" s="183"/>
    </row>
    <row r="19877">
      <c r="A19877" s="454"/>
      <c r="B19877" s="927"/>
      <c r="C19877" s="580"/>
      <c r="D19877" s="939"/>
      <c r="E19877" s="940"/>
      <c r="F19877" s="941"/>
      <c r="G19877" s="937" t="str">
        <f t="array" ref="G19877">xlookup(F19877,'Internal Staffing Calculator'!E:E,'Internal Staffing Calculator'!C:C,"")</f>
        <v/>
      </c>
      <c r="H19877" s="932" t="str">
        <f t="array" ref="H19877">if(F19877&lt;&gt;"", iferror(index('Internal Staffing Calculator'!B$8:B23500,match(F19877,'Internal Staffing Calculator'!E$8:E23500,0)), "Not In Budget"),"")</f>
        <v/>
      </c>
      <c r="I19877" s="184"/>
      <c r="J19877" s="184"/>
      <c r="K19877" s="184"/>
      <c r="L19877" s="183"/>
    </row>
    <row r="19878">
      <c r="A19878" s="454"/>
      <c r="B19878" s="927"/>
      <c r="C19878" s="580"/>
      <c r="D19878" s="939"/>
      <c r="E19878" s="940"/>
      <c r="F19878" s="941"/>
      <c r="G19878" s="937" t="str">
        <f t="array" ref="G19878">xlookup(F19878,'Internal Staffing Calculator'!E:E,'Internal Staffing Calculator'!C:C,"")</f>
        <v/>
      </c>
      <c r="H19878" s="932" t="str">
        <f t="array" ref="H19878">if(F19878&lt;&gt;"", iferror(index('Internal Staffing Calculator'!B$8:B23500,match(F19878,'Internal Staffing Calculator'!E$8:E23500,0)), "Not In Budget"),"")</f>
        <v/>
      </c>
      <c r="I19878" s="184"/>
      <c r="J19878" s="184"/>
      <c r="K19878" s="184"/>
      <c r="L19878" s="183"/>
    </row>
    <row r="19879">
      <c r="A19879" s="454"/>
      <c r="B19879" s="927"/>
      <c r="C19879" s="580"/>
      <c r="D19879" s="939"/>
      <c r="E19879" s="940"/>
      <c r="F19879" s="941"/>
      <c r="G19879" s="937" t="str">
        <f t="array" ref="G19879">xlookup(F19879,'Internal Staffing Calculator'!E:E,'Internal Staffing Calculator'!C:C,"")</f>
        <v/>
      </c>
      <c r="H19879" s="932" t="str">
        <f t="array" ref="H19879">if(F19879&lt;&gt;"", iferror(index('Internal Staffing Calculator'!B$8:B23500,match(F19879,'Internal Staffing Calculator'!E$8:E23500,0)), "Not In Budget"),"")</f>
        <v/>
      </c>
      <c r="I19879" s="184"/>
      <c r="J19879" s="184"/>
      <c r="K19879" s="184"/>
      <c r="L19879" s="183"/>
    </row>
    <row r="19880">
      <c r="A19880" s="454"/>
      <c r="B19880" s="927"/>
      <c r="C19880" s="580"/>
      <c r="D19880" s="939"/>
      <c r="E19880" s="940"/>
      <c r="F19880" s="941"/>
      <c r="G19880" s="937" t="str">
        <f t="array" ref="G19880">xlookup(F19880,'Internal Staffing Calculator'!E:E,'Internal Staffing Calculator'!C:C,"")</f>
        <v/>
      </c>
      <c r="H19880" s="932" t="str">
        <f t="array" ref="H19880">if(F19880&lt;&gt;"", iferror(index('Internal Staffing Calculator'!B$8:B23500,match(F19880,'Internal Staffing Calculator'!E$8:E23500,0)), "Not In Budget"),"")</f>
        <v/>
      </c>
      <c r="I19880" s="184"/>
      <c r="J19880" s="184"/>
      <c r="K19880" s="184"/>
      <c r="L19880" s="183"/>
    </row>
    <row r="19881">
      <c r="A19881" s="454"/>
      <c r="B19881" s="927"/>
      <c r="C19881" s="580"/>
      <c r="D19881" s="939"/>
      <c r="E19881" s="940"/>
      <c r="F19881" s="941"/>
      <c r="G19881" s="937" t="str">
        <f t="array" ref="G19881">xlookup(F19881,'Internal Staffing Calculator'!E:E,'Internal Staffing Calculator'!C:C,"")</f>
        <v/>
      </c>
      <c r="H19881" s="932" t="str">
        <f t="array" ref="H19881">if(F19881&lt;&gt;"", iferror(index('Internal Staffing Calculator'!B$8:B23500,match(F19881,'Internal Staffing Calculator'!E$8:E23500,0)), "Not In Budget"),"")</f>
        <v/>
      </c>
      <c r="I19881" s="184"/>
      <c r="J19881" s="184"/>
      <c r="K19881" s="184"/>
      <c r="L19881" s="183"/>
    </row>
    <row r="19882">
      <c r="A19882" s="454"/>
      <c r="B19882" s="927"/>
      <c r="C19882" s="580"/>
      <c r="D19882" s="939"/>
      <c r="E19882" s="940"/>
      <c r="F19882" s="941"/>
      <c r="G19882" s="937" t="str">
        <f t="array" ref="G19882">xlookup(F19882,'Internal Staffing Calculator'!E:E,'Internal Staffing Calculator'!C:C,"")</f>
        <v/>
      </c>
      <c r="H19882" s="932" t="str">
        <f t="array" ref="H19882">if(F19882&lt;&gt;"", iferror(index('Internal Staffing Calculator'!B$8:B23500,match(F19882,'Internal Staffing Calculator'!E$8:E23500,0)), "Not In Budget"),"")</f>
        <v/>
      </c>
      <c r="I19882" s="184"/>
      <c r="J19882" s="184"/>
      <c r="K19882" s="184"/>
      <c r="L19882" s="183"/>
    </row>
    <row r="19883">
      <c r="A19883" s="454"/>
      <c r="B19883" s="927"/>
      <c r="C19883" s="580"/>
      <c r="D19883" s="939"/>
      <c r="E19883" s="940"/>
      <c r="F19883" s="941"/>
      <c r="G19883" s="937" t="str">
        <f t="array" ref="G19883">xlookup(F19883,'Internal Staffing Calculator'!E:E,'Internal Staffing Calculator'!C:C,"")</f>
        <v/>
      </c>
      <c r="H19883" s="932" t="str">
        <f t="array" ref="H19883">if(F19883&lt;&gt;"", iferror(index('Internal Staffing Calculator'!B$8:B23500,match(F19883,'Internal Staffing Calculator'!E$8:E23500,0)), "Not In Budget"),"")</f>
        <v/>
      </c>
      <c r="I19883" s="184"/>
      <c r="J19883" s="184"/>
      <c r="K19883" s="184"/>
      <c r="L19883" s="183"/>
    </row>
    <row r="19884">
      <c r="A19884" s="454"/>
      <c r="B19884" s="927"/>
      <c r="C19884" s="580"/>
      <c r="D19884" s="939"/>
      <c r="E19884" s="940"/>
      <c r="F19884" s="941"/>
      <c r="G19884" s="937" t="str">
        <f t="array" ref="G19884">xlookup(F19884,'Internal Staffing Calculator'!E:E,'Internal Staffing Calculator'!C:C,"")</f>
        <v/>
      </c>
      <c r="H19884" s="932" t="str">
        <f t="array" ref="H19884">if(F19884&lt;&gt;"", iferror(index('Internal Staffing Calculator'!B$8:B23500,match(F19884,'Internal Staffing Calculator'!E$8:E23500,0)), "Not In Budget"),"")</f>
        <v/>
      </c>
      <c r="I19884" s="184"/>
      <c r="J19884" s="184"/>
      <c r="K19884" s="184"/>
      <c r="L19884" s="183"/>
    </row>
    <row r="19885">
      <c r="A19885" s="454"/>
      <c r="B19885" s="927"/>
      <c r="C19885" s="580"/>
      <c r="D19885" s="939"/>
      <c r="E19885" s="940"/>
      <c r="F19885" s="941"/>
      <c r="G19885" s="937" t="str">
        <f t="array" ref="G19885">xlookup(F19885,'Internal Staffing Calculator'!E:E,'Internal Staffing Calculator'!C:C,"")</f>
        <v/>
      </c>
      <c r="H19885" s="932" t="str">
        <f t="array" ref="H19885">if(F19885&lt;&gt;"", iferror(index('Internal Staffing Calculator'!B$8:B23500,match(F19885,'Internal Staffing Calculator'!E$8:E23500,0)), "Not In Budget"),"")</f>
        <v/>
      </c>
      <c r="I19885" s="184"/>
      <c r="J19885" s="184"/>
      <c r="K19885" s="184"/>
      <c r="L19885" s="183"/>
    </row>
    <row r="19886">
      <c r="A19886" s="454"/>
      <c r="B19886" s="927"/>
      <c r="C19886" s="580"/>
      <c r="D19886" s="939"/>
      <c r="E19886" s="940"/>
      <c r="F19886" s="941"/>
      <c r="G19886" s="937" t="str">
        <f t="array" ref="G19886">xlookup(F19886,'Internal Staffing Calculator'!E:E,'Internal Staffing Calculator'!C:C,"")</f>
        <v/>
      </c>
      <c r="H19886" s="932" t="str">
        <f t="array" ref="H19886">if(F19886&lt;&gt;"", iferror(index('Internal Staffing Calculator'!B$8:B23500,match(F19886,'Internal Staffing Calculator'!E$8:E23500,0)), "Not In Budget"),"")</f>
        <v/>
      </c>
      <c r="I19886" s="184"/>
      <c r="J19886" s="184"/>
      <c r="K19886" s="184"/>
      <c r="L19886" s="183"/>
    </row>
    <row r="19887">
      <c r="A19887" s="454"/>
      <c r="B19887" s="927"/>
      <c r="C19887" s="580"/>
      <c r="D19887" s="939"/>
      <c r="E19887" s="940"/>
      <c r="F19887" s="941"/>
      <c r="G19887" s="937" t="str">
        <f t="array" ref="G19887">xlookup(F19887,'Internal Staffing Calculator'!E:E,'Internal Staffing Calculator'!C:C,"")</f>
        <v/>
      </c>
      <c r="H19887" s="932" t="str">
        <f t="array" ref="H19887">if(F19887&lt;&gt;"", iferror(index('Internal Staffing Calculator'!B$8:B23500,match(F19887,'Internal Staffing Calculator'!E$8:E23500,0)), "Not In Budget"),"")</f>
        <v/>
      </c>
      <c r="I19887" s="184"/>
      <c r="J19887" s="184"/>
      <c r="K19887" s="184"/>
      <c r="L19887" s="183"/>
    </row>
    <row r="19888">
      <c r="A19888" s="454"/>
      <c r="B19888" s="927"/>
      <c r="C19888" s="580"/>
      <c r="D19888" s="939"/>
      <c r="E19888" s="940"/>
      <c r="F19888" s="941"/>
      <c r="G19888" s="937" t="str">
        <f t="array" ref="G19888">xlookup(F19888,'Internal Staffing Calculator'!E:E,'Internal Staffing Calculator'!C:C,"")</f>
        <v/>
      </c>
      <c r="H19888" s="932" t="str">
        <f t="array" ref="H19888">if(F19888&lt;&gt;"", iferror(index('Internal Staffing Calculator'!B$8:B23500,match(F19888,'Internal Staffing Calculator'!E$8:E23500,0)), "Not In Budget"),"")</f>
        <v/>
      </c>
      <c r="I19888" s="184"/>
      <c r="J19888" s="184"/>
      <c r="K19888" s="184"/>
      <c r="L19888" s="183"/>
    </row>
    <row r="19889">
      <c r="A19889" s="454"/>
      <c r="B19889" s="927"/>
      <c r="C19889" s="580"/>
      <c r="D19889" s="939"/>
      <c r="E19889" s="940"/>
      <c r="F19889" s="941"/>
      <c r="G19889" s="937" t="str">
        <f t="array" ref="G19889">xlookup(F19889,'Internal Staffing Calculator'!E:E,'Internal Staffing Calculator'!C:C,"")</f>
        <v/>
      </c>
      <c r="H19889" s="932" t="str">
        <f t="array" ref="H19889">if(F19889&lt;&gt;"", iferror(index('Internal Staffing Calculator'!B$8:B23500,match(F19889,'Internal Staffing Calculator'!E$8:E23500,0)), "Not In Budget"),"")</f>
        <v/>
      </c>
      <c r="I19889" s="184"/>
      <c r="J19889" s="184"/>
      <c r="K19889" s="184"/>
      <c r="L19889" s="183"/>
    </row>
    <row r="19890">
      <c r="A19890" s="454"/>
      <c r="B19890" s="927"/>
      <c r="C19890" s="580"/>
      <c r="D19890" s="939"/>
      <c r="E19890" s="940"/>
      <c r="F19890" s="941"/>
      <c r="G19890" s="937" t="str">
        <f t="array" ref="G19890">xlookup(F19890,'Internal Staffing Calculator'!E:E,'Internal Staffing Calculator'!C:C,"")</f>
        <v/>
      </c>
      <c r="H19890" s="932" t="str">
        <f t="array" ref="H19890">if(F19890&lt;&gt;"", iferror(index('Internal Staffing Calculator'!B$8:B23500,match(F19890,'Internal Staffing Calculator'!E$8:E23500,0)), "Not In Budget"),"")</f>
        <v/>
      </c>
      <c r="I19890" s="184"/>
      <c r="J19890" s="184"/>
      <c r="K19890" s="184"/>
      <c r="L19890" s="183"/>
    </row>
    <row r="19891">
      <c r="A19891" s="454"/>
      <c r="B19891" s="927"/>
      <c r="C19891" s="580"/>
      <c r="D19891" s="939"/>
      <c r="E19891" s="940"/>
      <c r="F19891" s="941"/>
      <c r="G19891" s="937" t="str">
        <f t="array" ref="G19891">xlookup(F19891,'Internal Staffing Calculator'!E:E,'Internal Staffing Calculator'!C:C,"")</f>
        <v/>
      </c>
      <c r="H19891" s="932" t="str">
        <f t="array" ref="H19891">if(F19891&lt;&gt;"", iferror(index('Internal Staffing Calculator'!B$8:B23500,match(F19891,'Internal Staffing Calculator'!E$8:E23500,0)), "Not In Budget"),"")</f>
        <v/>
      </c>
      <c r="I19891" s="184"/>
      <c r="J19891" s="184"/>
      <c r="K19891" s="184"/>
      <c r="L19891" s="183"/>
    </row>
    <row r="19892">
      <c r="A19892" s="454"/>
      <c r="B19892" s="927"/>
      <c r="C19892" s="580"/>
      <c r="D19892" s="939"/>
      <c r="E19892" s="940"/>
      <c r="F19892" s="941"/>
      <c r="G19892" s="937" t="str">
        <f t="array" ref="G19892">xlookup(F19892,'Internal Staffing Calculator'!E:E,'Internal Staffing Calculator'!C:C,"")</f>
        <v/>
      </c>
      <c r="H19892" s="932" t="str">
        <f t="array" ref="H19892">if(F19892&lt;&gt;"", iferror(index('Internal Staffing Calculator'!B$8:B23500,match(F19892,'Internal Staffing Calculator'!E$8:E23500,0)), "Not In Budget"),"")</f>
        <v/>
      </c>
      <c r="I19892" s="184"/>
      <c r="J19892" s="184"/>
      <c r="K19892" s="184"/>
      <c r="L19892" s="183"/>
    </row>
    <row r="19893">
      <c r="A19893" s="454"/>
      <c r="B19893" s="927"/>
      <c r="C19893" s="580"/>
      <c r="D19893" s="939"/>
      <c r="E19893" s="940"/>
      <c r="F19893" s="941"/>
      <c r="G19893" s="937" t="str">
        <f t="array" ref="G19893">xlookup(F19893,'Internal Staffing Calculator'!E:E,'Internal Staffing Calculator'!C:C,"")</f>
        <v/>
      </c>
      <c r="H19893" s="932" t="str">
        <f t="array" ref="H19893">if(F19893&lt;&gt;"", iferror(index('Internal Staffing Calculator'!B$8:B23500,match(F19893,'Internal Staffing Calculator'!E$8:E23500,0)), "Not In Budget"),"")</f>
        <v/>
      </c>
      <c r="I19893" s="184"/>
      <c r="J19893" s="184"/>
      <c r="K19893" s="184"/>
      <c r="L19893" s="183"/>
    </row>
    <row r="19894">
      <c r="A19894" s="454"/>
      <c r="B19894" s="927"/>
      <c r="C19894" s="580"/>
      <c r="D19894" s="939"/>
      <c r="E19894" s="940"/>
      <c r="F19894" s="941"/>
      <c r="G19894" s="937" t="str">
        <f t="array" ref="G19894">xlookup(F19894,'Internal Staffing Calculator'!E:E,'Internal Staffing Calculator'!C:C,"")</f>
        <v/>
      </c>
      <c r="H19894" s="932" t="str">
        <f t="array" ref="H19894">if(F19894&lt;&gt;"", iferror(index('Internal Staffing Calculator'!B$8:B23500,match(F19894,'Internal Staffing Calculator'!E$8:E23500,0)), "Not In Budget"),"")</f>
        <v/>
      </c>
      <c r="I19894" s="184"/>
      <c r="J19894" s="184"/>
      <c r="K19894" s="184"/>
      <c r="L19894" s="183"/>
    </row>
    <row r="19895">
      <c r="A19895" s="454"/>
      <c r="B19895" s="927"/>
      <c r="C19895" s="580"/>
      <c r="D19895" s="939"/>
      <c r="E19895" s="940"/>
      <c r="F19895" s="941"/>
      <c r="G19895" s="937" t="str">
        <f t="array" ref="G19895">xlookup(F19895,'Internal Staffing Calculator'!E:E,'Internal Staffing Calculator'!C:C,"")</f>
        <v/>
      </c>
      <c r="H19895" s="932" t="str">
        <f t="array" ref="H19895">if(F19895&lt;&gt;"", iferror(index('Internal Staffing Calculator'!B$8:B23500,match(F19895,'Internal Staffing Calculator'!E$8:E23500,0)), "Not In Budget"),"")</f>
        <v/>
      </c>
      <c r="I19895" s="184"/>
      <c r="J19895" s="184"/>
      <c r="K19895" s="184"/>
      <c r="L19895" s="183"/>
    </row>
    <row r="19896">
      <c r="A19896" s="454"/>
      <c r="B19896" s="927"/>
      <c r="C19896" s="580"/>
      <c r="D19896" s="939"/>
      <c r="E19896" s="940"/>
      <c r="F19896" s="941"/>
      <c r="G19896" s="937" t="str">
        <f t="array" ref="G19896">xlookup(F19896,'Internal Staffing Calculator'!E:E,'Internal Staffing Calculator'!C:C,"")</f>
        <v/>
      </c>
      <c r="H19896" s="932" t="str">
        <f t="array" ref="H19896">if(F19896&lt;&gt;"", iferror(index('Internal Staffing Calculator'!B$8:B23500,match(F19896,'Internal Staffing Calculator'!E$8:E23500,0)), "Not In Budget"),"")</f>
        <v/>
      </c>
      <c r="I19896" s="184"/>
      <c r="J19896" s="184"/>
      <c r="K19896" s="184"/>
      <c r="L19896" s="183"/>
    </row>
    <row r="19897">
      <c r="A19897" s="454"/>
      <c r="B19897" s="927"/>
      <c r="C19897" s="580"/>
      <c r="D19897" s="939"/>
      <c r="E19897" s="940"/>
      <c r="F19897" s="941"/>
      <c r="G19897" s="937" t="str">
        <f t="array" ref="G19897">xlookup(F19897,'Internal Staffing Calculator'!E:E,'Internal Staffing Calculator'!C:C,"")</f>
        <v/>
      </c>
      <c r="H19897" s="932" t="str">
        <f t="array" ref="H19897">if(F19897&lt;&gt;"", iferror(index('Internal Staffing Calculator'!B$8:B23500,match(F19897,'Internal Staffing Calculator'!E$8:E23500,0)), "Not In Budget"),"")</f>
        <v/>
      </c>
      <c r="I19897" s="184"/>
      <c r="J19897" s="184"/>
      <c r="K19897" s="184"/>
      <c r="L19897" s="183"/>
    </row>
    <row r="19898">
      <c r="A19898" s="454"/>
      <c r="B19898" s="927"/>
      <c r="C19898" s="580"/>
      <c r="D19898" s="939"/>
      <c r="E19898" s="940"/>
      <c r="F19898" s="941"/>
      <c r="G19898" s="937" t="str">
        <f t="array" ref="G19898">xlookup(F19898,'Internal Staffing Calculator'!E:E,'Internal Staffing Calculator'!C:C,"")</f>
        <v/>
      </c>
      <c r="H19898" s="932" t="str">
        <f t="array" ref="H19898">if(F19898&lt;&gt;"", iferror(index('Internal Staffing Calculator'!B$8:B23500,match(F19898,'Internal Staffing Calculator'!E$8:E23500,0)), "Not In Budget"),"")</f>
        <v/>
      </c>
      <c r="I19898" s="184"/>
      <c r="J19898" s="184"/>
      <c r="K19898" s="184"/>
      <c r="L19898" s="183"/>
    </row>
    <row r="19899">
      <c r="A19899" s="454"/>
      <c r="B19899" s="927"/>
      <c r="C19899" s="580"/>
      <c r="D19899" s="939"/>
      <c r="E19899" s="940"/>
      <c r="F19899" s="941"/>
      <c r="G19899" s="937" t="str">
        <f t="array" ref="G19899">xlookup(F19899,'Internal Staffing Calculator'!E:E,'Internal Staffing Calculator'!C:C,"")</f>
        <v/>
      </c>
      <c r="H19899" s="932" t="str">
        <f t="array" ref="H19899">if(F19899&lt;&gt;"", iferror(index('Internal Staffing Calculator'!B$8:B23500,match(F19899,'Internal Staffing Calculator'!E$8:E23500,0)), "Not In Budget"),"")</f>
        <v/>
      </c>
      <c r="I19899" s="184"/>
      <c r="J19899" s="184"/>
      <c r="K19899" s="184"/>
      <c r="L19899" s="183"/>
    </row>
    <row r="19900">
      <c r="A19900" s="454"/>
      <c r="B19900" s="927"/>
      <c r="C19900" s="580"/>
      <c r="D19900" s="939"/>
      <c r="E19900" s="940"/>
      <c r="F19900" s="941"/>
      <c r="G19900" s="937" t="str">
        <f t="array" ref="G19900">xlookup(F19900,'Internal Staffing Calculator'!E:E,'Internal Staffing Calculator'!C:C,"")</f>
        <v/>
      </c>
      <c r="H19900" s="932" t="str">
        <f t="array" ref="H19900">if(F19900&lt;&gt;"", iferror(index('Internal Staffing Calculator'!B$8:B23500,match(F19900,'Internal Staffing Calculator'!E$8:E23500,0)), "Not In Budget"),"")</f>
        <v/>
      </c>
      <c r="I19900" s="184"/>
      <c r="J19900" s="184"/>
      <c r="K19900" s="184"/>
      <c r="L19900" s="183"/>
    </row>
    <row r="19901">
      <c r="A19901" s="454"/>
      <c r="B19901" s="927"/>
      <c r="C19901" s="580"/>
      <c r="D19901" s="939"/>
      <c r="E19901" s="940"/>
      <c r="F19901" s="941"/>
      <c r="G19901" s="937" t="str">
        <f t="array" ref="G19901">xlookup(F19901,'Internal Staffing Calculator'!E:E,'Internal Staffing Calculator'!C:C,"")</f>
        <v/>
      </c>
      <c r="H19901" s="932" t="str">
        <f t="array" ref="H19901">if(F19901&lt;&gt;"", iferror(index('Internal Staffing Calculator'!B$8:B23500,match(F19901,'Internal Staffing Calculator'!E$8:E23500,0)), "Not In Budget"),"")</f>
        <v/>
      </c>
      <c r="I19901" s="184"/>
      <c r="J19901" s="184"/>
      <c r="K19901" s="184"/>
      <c r="L19901" s="183"/>
    </row>
    <row r="19902">
      <c r="A19902" s="454"/>
      <c r="B19902" s="927"/>
      <c r="C19902" s="580"/>
      <c r="D19902" s="939"/>
      <c r="E19902" s="940"/>
      <c r="F19902" s="941"/>
      <c r="G19902" s="937" t="str">
        <f t="array" ref="G19902">xlookup(F19902,'Internal Staffing Calculator'!E:E,'Internal Staffing Calculator'!C:C,"")</f>
        <v/>
      </c>
      <c r="H19902" s="932" t="str">
        <f t="array" ref="H19902">if(F19902&lt;&gt;"", iferror(index('Internal Staffing Calculator'!B$8:B23500,match(F19902,'Internal Staffing Calculator'!E$8:E23500,0)), "Not In Budget"),"")</f>
        <v/>
      </c>
      <c r="I19902" s="184"/>
      <c r="J19902" s="184"/>
      <c r="K19902" s="184"/>
      <c r="L19902" s="183"/>
    </row>
    <row r="19903">
      <c r="A19903" s="454"/>
      <c r="B19903" s="927"/>
      <c r="C19903" s="580"/>
      <c r="D19903" s="939"/>
      <c r="E19903" s="940"/>
      <c r="F19903" s="941"/>
      <c r="G19903" s="937" t="str">
        <f t="array" ref="G19903">xlookup(F19903,'Internal Staffing Calculator'!E:E,'Internal Staffing Calculator'!C:C,"")</f>
        <v/>
      </c>
      <c r="H19903" s="932" t="str">
        <f t="array" ref="H19903">if(F19903&lt;&gt;"", iferror(index('Internal Staffing Calculator'!B$8:B23500,match(F19903,'Internal Staffing Calculator'!E$8:E23500,0)), "Not In Budget"),"")</f>
        <v/>
      </c>
      <c r="I19903" s="184"/>
      <c r="J19903" s="184"/>
      <c r="K19903" s="184"/>
      <c r="L19903" s="183"/>
    </row>
    <row r="19904">
      <c r="A19904" s="454"/>
      <c r="B19904" s="927"/>
      <c r="C19904" s="580"/>
      <c r="D19904" s="939"/>
      <c r="E19904" s="940"/>
      <c r="F19904" s="941"/>
      <c r="G19904" s="937" t="str">
        <f t="array" ref="G19904">xlookup(F19904,'Internal Staffing Calculator'!E:E,'Internal Staffing Calculator'!C:C,"")</f>
        <v/>
      </c>
      <c r="H19904" s="932" t="str">
        <f t="array" ref="H19904">if(F19904&lt;&gt;"", iferror(index('Internal Staffing Calculator'!B$8:B23500,match(F19904,'Internal Staffing Calculator'!E$8:E23500,0)), "Not In Budget"),"")</f>
        <v/>
      </c>
      <c r="I19904" s="184"/>
      <c r="J19904" s="184"/>
      <c r="K19904" s="184"/>
      <c r="L19904" s="183"/>
    </row>
    <row r="19905">
      <c r="A19905" s="454"/>
      <c r="B19905" s="927"/>
      <c r="C19905" s="580"/>
      <c r="D19905" s="939"/>
      <c r="E19905" s="940"/>
      <c r="F19905" s="941"/>
      <c r="G19905" s="937" t="str">
        <f t="array" ref="G19905">xlookup(F19905,'Internal Staffing Calculator'!E:E,'Internal Staffing Calculator'!C:C,"")</f>
        <v/>
      </c>
      <c r="H19905" s="932" t="str">
        <f t="array" ref="H19905">if(F19905&lt;&gt;"", iferror(index('Internal Staffing Calculator'!B$8:B23500,match(F19905,'Internal Staffing Calculator'!E$8:E23500,0)), "Not In Budget"),"")</f>
        <v/>
      </c>
      <c r="I19905" s="184"/>
      <c r="J19905" s="184"/>
      <c r="K19905" s="184"/>
      <c r="L19905" s="183"/>
    </row>
    <row r="19906">
      <c r="A19906" s="454"/>
      <c r="B19906" s="927"/>
      <c r="C19906" s="580"/>
      <c r="D19906" s="939"/>
      <c r="E19906" s="940"/>
      <c r="F19906" s="941"/>
      <c r="G19906" s="937" t="str">
        <f t="array" ref="G19906">xlookup(F19906,'Internal Staffing Calculator'!E:E,'Internal Staffing Calculator'!C:C,"")</f>
        <v/>
      </c>
      <c r="H19906" s="932" t="str">
        <f t="array" ref="H19906">if(F19906&lt;&gt;"", iferror(index('Internal Staffing Calculator'!B$8:B23500,match(F19906,'Internal Staffing Calculator'!E$8:E23500,0)), "Not In Budget"),"")</f>
        <v/>
      </c>
      <c r="I19906" s="184"/>
      <c r="J19906" s="184"/>
      <c r="K19906" s="184"/>
      <c r="L19906" s="183"/>
    </row>
    <row r="19907">
      <c r="A19907" s="454"/>
      <c r="B19907" s="927"/>
      <c r="C19907" s="580"/>
      <c r="D19907" s="939"/>
      <c r="E19907" s="940"/>
      <c r="F19907" s="941"/>
      <c r="G19907" s="937" t="str">
        <f t="array" ref="G19907">xlookup(F19907,'Internal Staffing Calculator'!E:E,'Internal Staffing Calculator'!C:C,"")</f>
        <v/>
      </c>
      <c r="H19907" s="932" t="str">
        <f t="array" ref="H19907">if(F19907&lt;&gt;"", iferror(index('Internal Staffing Calculator'!B$8:B23500,match(F19907,'Internal Staffing Calculator'!E$8:E23500,0)), "Not In Budget"),"")</f>
        <v/>
      </c>
      <c r="I19907" s="184"/>
      <c r="J19907" s="184"/>
      <c r="K19907" s="184"/>
      <c r="L19907" s="183"/>
    </row>
    <row r="19908">
      <c r="A19908" s="454"/>
      <c r="B19908" s="927"/>
      <c r="C19908" s="580"/>
      <c r="D19908" s="939"/>
      <c r="E19908" s="940"/>
      <c r="F19908" s="941"/>
      <c r="G19908" s="937" t="str">
        <f t="array" ref="G19908">xlookup(F19908,'Internal Staffing Calculator'!E:E,'Internal Staffing Calculator'!C:C,"")</f>
        <v/>
      </c>
      <c r="H19908" s="932" t="str">
        <f t="array" ref="H19908">if(F19908&lt;&gt;"", iferror(index('Internal Staffing Calculator'!B$8:B23500,match(F19908,'Internal Staffing Calculator'!E$8:E23500,0)), "Not In Budget"),"")</f>
        <v/>
      </c>
      <c r="I19908" s="184"/>
      <c r="J19908" s="184"/>
      <c r="K19908" s="184"/>
      <c r="L19908" s="183"/>
    </row>
    <row r="19909">
      <c r="A19909" s="454"/>
      <c r="B19909" s="927"/>
      <c r="C19909" s="580"/>
      <c r="D19909" s="939"/>
      <c r="E19909" s="940"/>
      <c r="F19909" s="941"/>
      <c r="G19909" s="937" t="str">
        <f t="array" ref="G19909">xlookup(F19909,'Internal Staffing Calculator'!E:E,'Internal Staffing Calculator'!C:C,"")</f>
        <v/>
      </c>
      <c r="H19909" s="932" t="str">
        <f t="array" ref="H19909">if(F19909&lt;&gt;"", iferror(index('Internal Staffing Calculator'!B$8:B23500,match(F19909,'Internal Staffing Calculator'!E$8:E23500,0)), "Not In Budget"),"")</f>
        <v/>
      </c>
      <c r="I19909" s="184"/>
      <c r="J19909" s="184"/>
      <c r="K19909" s="184"/>
      <c r="L19909" s="183"/>
    </row>
    <row r="19910">
      <c r="A19910" s="454"/>
      <c r="B19910" s="927"/>
      <c r="C19910" s="580"/>
      <c r="D19910" s="939"/>
      <c r="E19910" s="940"/>
      <c r="F19910" s="941"/>
      <c r="G19910" s="937" t="str">
        <f t="array" ref="G19910">xlookup(F19910,'Internal Staffing Calculator'!E:E,'Internal Staffing Calculator'!C:C,"")</f>
        <v/>
      </c>
      <c r="H19910" s="932" t="str">
        <f t="array" ref="H19910">if(F19910&lt;&gt;"", iferror(index('Internal Staffing Calculator'!B$8:B23500,match(F19910,'Internal Staffing Calculator'!E$8:E23500,0)), "Not In Budget"),"")</f>
        <v/>
      </c>
      <c r="I19910" s="184"/>
      <c r="J19910" s="184"/>
      <c r="K19910" s="184"/>
      <c r="L19910" s="183"/>
    </row>
    <row r="19911">
      <c r="A19911" s="454"/>
      <c r="B19911" s="927"/>
      <c r="C19911" s="580"/>
      <c r="D19911" s="939"/>
      <c r="E19911" s="940"/>
      <c r="F19911" s="941"/>
      <c r="G19911" s="937" t="str">
        <f t="array" ref="G19911">xlookup(F19911,'Internal Staffing Calculator'!E:E,'Internal Staffing Calculator'!C:C,"")</f>
        <v/>
      </c>
      <c r="H19911" s="932" t="str">
        <f t="array" ref="H19911">if(F19911&lt;&gt;"", iferror(index('Internal Staffing Calculator'!B$8:B23500,match(F19911,'Internal Staffing Calculator'!E$8:E23500,0)), "Not In Budget"),"")</f>
        <v/>
      </c>
      <c r="I19911" s="184"/>
      <c r="J19911" s="184"/>
      <c r="K19911" s="184"/>
      <c r="L19911" s="183"/>
    </row>
    <row r="19912">
      <c r="A19912" s="454"/>
      <c r="B19912" s="927"/>
      <c r="C19912" s="580"/>
      <c r="D19912" s="939"/>
      <c r="E19912" s="940"/>
      <c r="F19912" s="941"/>
      <c r="G19912" s="937" t="str">
        <f t="array" ref="G19912">xlookup(F19912,'Internal Staffing Calculator'!E:E,'Internal Staffing Calculator'!C:C,"")</f>
        <v/>
      </c>
      <c r="H19912" s="932" t="str">
        <f t="array" ref="H19912">if(F19912&lt;&gt;"", iferror(index('Internal Staffing Calculator'!B$8:B23500,match(F19912,'Internal Staffing Calculator'!E$8:E23500,0)), "Not In Budget"),"")</f>
        <v/>
      </c>
      <c r="I19912" s="184"/>
      <c r="J19912" s="184"/>
      <c r="K19912" s="184"/>
      <c r="L19912" s="183"/>
    </row>
    <row r="19913">
      <c r="A19913" s="454"/>
      <c r="B19913" s="927"/>
      <c r="C19913" s="580"/>
      <c r="D19913" s="939"/>
      <c r="E19913" s="940"/>
      <c r="F19913" s="941"/>
      <c r="G19913" s="937" t="str">
        <f t="array" ref="G19913">xlookup(F19913,'Internal Staffing Calculator'!E:E,'Internal Staffing Calculator'!C:C,"")</f>
        <v/>
      </c>
      <c r="H19913" s="932" t="str">
        <f t="array" ref="H19913">if(F19913&lt;&gt;"", iferror(index('Internal Staffing Calculator'!B$8:B23500,match(F19913,'Internal Staffing Calculator'!E$8:E23500,0)), "Not In Budget"),"")</f>
        <v/>
      </c>
      <c r="I19913" s="184"/>
      <c r="J19913" s="184"/>
      <c r="K19913" s="184"/>
      <c r="L19913" s="183"/>
    </row>
    <row r="19914">
      <c r="A19914" s="454"/>
      <c r="B19914" s="927"/>
      <c r="C19914" s="580"/>
      <c r="D19914" s="939"/>
      <c r="E19914" s="940"/>
      <c r="F19914" s="941"/>
      <c r="G19914" s="937" t="str">
        <f t="array" ref="G19914">xlookup(F19914,'Internal Staffing Calculator'!E:E,'Internal Staffing Calculator'!C:C,"")</f>
        <v/>
      </c>
      <c r="H19914" s="932" t="str">
        <f t="array" ref="H19914">if(F19914&lt;&gt;"", iferror(index('Internal Staffing Calculator'!B$8:B23500,match(F19914,'Internal Staffing Calculator'!E$8:E23500,0)), "Not In Budget"),"")</f>
        <v/>
      </c>
      <c r="I19914" s="184"/>
      <c r="J19914" s="184"/>
      <c r="K19914" s="184"/>
      <c r="L19914" s="183"/>
    </row>
    <row r="19915">
      <c r="A19915" s="454"/>
      <c r="B19915" s="927"/>
      <c r="C19915" s="580"/>
      <c r="D19915" s="939"/>
      <c r="E19915" s="940"/>
      <c r="F19915" s="941"/>
      <c r="G19915" s="937" t="str">
        <f t="array" ref="G19915">xlookup(F19915,'Internal Staffing Calculator'!E:E,'Internal Staffing Calculator'!C:C,"")</f>
        <v/>
      </c>
      <c r="H19915" s="932" t="str">
        <f t="array" ref="H19915">if(F19915&lt;&gt;"", iferror(index('Internal Staffing Calculator'!B$8:B23500,match(F19915,'Internal Staffing Calculator'!E$8:E23500,0)), "Not In Budget"),"")</f>
        <v/>
      </c>
      <c r="I19915" s="184"/>
      <c r="J19915" s="184"/>
      <c r="K19915" s="184"/>
      <c r="L19915" s="183"/>
    </row>
    <row r="19916">
      <c r="A19916" s="454"/>
      <c r="B19916" s="927"/>
      <c r="C19916" s="580"/>
      <c r="D19916" s="939"/>
      <c r="E19916" s="940"/>
      <c r="F19916" s="941"/>
      <c r="G19916" s="937" t="str">
        <f t="array" ref="G19916">xlookup(F19916,'Internal Staffing Calculator'!E:E,'Internal Staffing Calculator'!C:C,"")</f>
        <v/>
      </c>
      <c r="H19916" s="932" t="str">
        <f t="array" ref="H19916">if(F19916&lt;&gt;"", iferror(index('Internal Staffing Calculator'!B$8:B23500,match(F19916,'Internal Staffing Calculator'!E$8:E23500,0)), "Not In Budget"),"")</f>
        <v/>
      </c>
      <c r="I19916" s="184"/>
      <c r="J19916" s="184"/>
      <c r="K19916" s="184"/>
      <c r="L19916" s="183"/>
    </row>
    <row r="19917">
      <c r="A19917" s="454"/>
      <c r="B19917" s="927"/>
      <c r="C19917" s="580"/>
      <c r="D19917" s="939"/>
      <c r="E19917" s="940"/>
      <c r="F19917" s="941"/>
      <c r="G19917" s="937" t="str">
        <f t="array" ref="G19917">xlookup(F19917,'Internal Staffing Calculator'!E:E,'Internal Staffing Calculator'!C:C,"")</f>
        <v/>
      </c>
      <c r="H19917" s="932" t="str">
        <f t="array" ref="H19917">if(F19917&lt;&gt;"", iferror(index('Internal Staffing Calculator'!B$8:B23500,match(F19917,'Internal Staffing Calculator'!E$8:E23500,0)), "Not In Budget"),"")</f>
        <v/>
      </c>
      <c r="I19917" s="184"/>
      <c r="J19917" s="184"/>
      <c r="K19917" s="184"/>
      <c r="L19917" s="183"/>
    </row>
    <row r="19918">
      <c r="A19918" s="454"/>
      <c r="B19918" s="927"/>
      <c r="C19918" s="580"/>
      <c r="D19918" s="939"/>
      <c r="E19918" s="940"/>
      <c r="F19918" s="941"/>
      <c r="G19918" s="937" t="str">
        <f t="array" ref="G19918">xlookup(F19918,'Internal Staffing Calculator'!E:E,'Internal Staffing Calculator'!C:C,"")</f>
        <v/>
      </c>
      <c r="H19918" s="932" t="str">
        <f t="array" ref="H19918">if(F19918&lt;&gt;"", iferror(index('Internal Staffing Calculator'!B$8:B23500,match(F19918,'Internal Staffing Calculator'!E$8:E23500,0)), "Not In Budget"),"")</f>
        <v/>
      </c>
      <c r="I19918" s="184"/>
      <c r="J19918" s="184"/>
      <c r="K19918" s="184"/>
      <c r="L19918" s="183"/>
    </row>
    <row r="19919">
      <c r="A19919" s="454"/>
      <c r="B19919" s="927"/>
      <c r="C19919" s="580"/>
      <c r="D19919" s="939"/>
      <c r="E19919" s="940"/>
      <c r="F19919" s="941"/>
      <c r="G19919" s="937" t="str">
        <f t="array" ref="G19919">xlookup(F19919,'Internal Staffing Calculator'!E:E,'Internal Staffing Calculator'!C:C,"")</f>
        <v/>
      </c>
      <c r="H19919" s="932" t="str">
        <f t="array" ref="H19919">if(F19919&lt;&gt;"", iferror(index('Internal Staffing Calculator'!B$8:B23500,match(F19919,'Internal Staffing Calculator'!E$8:E23500,0)), "Not In Budget"),"")</f>
        <v/>
      </c>
      <c r="I19919" s="184"/>
      <c r="J19919" s="184"/>
      <c r="K19919" s="184"/>
      <c r="L19919" s="183"/>
    </row>
    <row r="19920">
      <c r="A19920" s="454"/>
      <c r="B19920" s="927"/>
      <c r="C19920" s="580"/>
      <c r="D19920" s="939"/>
      <c r="E19920" s="940"/>
      <c r="F19920" s="941"/>
      <c r="G19920" s="937" t="str">
        <f t="array" ref="G19920">xlookup(F19920,'Internal Staffing Calculator'!E:E,'Internal Staffing Calculator'!C:C,"")</f>
        <v/>
      </c>
      <c r="H19920" s="932" t="str">
        <f t="array" ref="H19920">if(F19920&lt;&gt;"", iferror(index('Internal Staffing Calculator'!B$8:B23500,match(F19920,'Internal Staffing Calculator'!E$8:E23500,0)), "Not In Budget"),"")</f>
        <v/>
      </c>
      <c r="I19920" s="184"/>
      <c r="J19920" s="184"/>
      <c r="K19920" s="184"/>
      <c r="L19920" s="183"/>
    </row>
    <row r="19921">
      <c r="A19921" s="454"/>
      <c r="B19921" s="927"/>
      <c r="C19921" s="580"/>
      <c r="D19921" s="939"/>
      <c r="E19921" s="940"/>
      <c r="F19921" s="941"/>
      <c r="G19921" s="937" t="str">
        <f t="array" ref="G19921">xlookup(F19921,'Internal Staffing Calculator'!E:E,'Internal Staffing Calculator'!C:C,"")</f>
        <v/>
      </c>
      <c r="H19921" s="932" t="str">
        <f t="array" ref="H19921">if(F19921&lt;&gt;"", iferror(index('Internal Staffing Calculator'!B$8:B23500,match(F19921,'Internal Staffing Calculator'!E$8:E23500,0)), "Not In Budget"),"")</f>
        <v/>
      </c>
      <c r="I19921" s="184"/>
      <c r="J19921" s="184"/>
      <c r="K19921" s="184"/>
      <c r="L19921" s="183"/>
    </row>
    <row r="19922">
      <c r="A19922" s="454"/>
      <c r="B19922" s="927"/>
      <c r="C19922" s="580"/>
      <c r="D19922" s="939"/>
      <c r="E19922" s="940"/>
      <c r="F19922" s="941"/>
      <c r="G19922" s="937" t="str">
        <f t="array" ref="G19922">xlookup(F19922,'Internal Staffing Calculator'!E:E,'Internal Staffing Calculator'!C:C,"")</f>
        <v/>
      </c>
      <c r="H19922" s="932" t="str">
        <f t="array" ref="H19922">if(F19922&lt;&gt;"", iferror(index('Internal Staffing Calculator'!B$8:B23500,match(F19922,'Internal Staffing Calculator'!E$8:E23500,0)), "Not In Budget"),"")</f>
        <v/>
      </c>
      <c r="I19922" s="184"/>
      <c r="J19922" s="184"/>
      <c r="K19922" s="184"/>
      <c r="L19922" s="183"/>
    </row>
    <row r="19923">
      <c r="A19923" s="454"/>
      <c r="B19923" s="927"/>
      <c r="C19923" s="580"/>
      <c r="D19923" s="939"/>
      <c r="E19923" s="940"/>
      <c r="F19923" s="941"/>
      <c r="G19923" s="937" t="str">
        <f t="array" ref="G19923">xlookup(F19923,'Internal Staffing Calculator'!E:E,'Internal Staffing Calculator'!C:C,"")</f>
        <v/>
      </c>
      <c r="H19923" s="932" t="str">
        <f t="array" ref="H19923">if(F19923&lt;&gt;"", iferror(index('Internal Staffing Calculator'!B$8:B23500,match(F19923,'Internal Staffing Calculator'!E$8:E23500,0)), "Not In Budget"),"")</f>
        <v/>
      </c>
      <c r="I19923" s="184"/>
      <c r="J19923" s="184"/>
      <c r="K19923" s="184"/>
      <c r="L19923" s="183"/>
    </row>
    <row r="19924">
      <c r="A19924" s="454"/>
      <c r="B19924" s="927"/>
      <c r="C19924" s="580"/>
      <c r="D19924" s="939"/>
      <c r="E19924" s="940"/>
      <c r="F19924" s="941"/>
      <c r="G19924" s="937" t="str">
        <f t="array" ref="G19924">xlookup(F19924,'Internal Staffing Calculator'!E:E,'Internal Staffing Calculator'!C:C,"")</f>
        <v/>
      </c>
      <c r="H19924" s="932" t="str">
        <f t="array" ref="H19924">if(F19924&lt;&gt;"", iferror(index('Internal Staffing Calculator'!B$8:B23500,match(F19924,'Internal Staffing Calculator'!E$8:E23500,0)), "Not In Budget"),"")</f>
        <v/>
      </c>
      <c r="I19924" s="184"/>
      <c r="J19924" s="184"/>
      <c r="K19924" s="184"/>
      <c r="L19924" s="183"/>
    </row>
    <row r="19925">
      <c r="A19925" s="454"/>
      <c r="B19925" s="927"/>
      <c r="C19925" s="580"/>
      <c r="D19925" s="939"/>
      <c r="E19925" s="940"/>
      <c r="F19925" s="941"/>
      <c r="G19925" s="937" t="str">
        <f t="array" ref="G19925">xlookup(F19925,'Internal Staffing Calculator'!E:E,'Internal Staffing Calculator'!C:C,"")</f>
        <v/>
      </c>
      <c r="H19925" s="932" t="str">
        <f t="array" ref="H19925">if(F19925&lt;&gt;"", iferror(index('Internal Staffing Calculator'!B$8:B23500,match(F19925,'Internal Staffing Calculator'!E$8:E23500,0)), "Not In Budget"),"")</f>
        <v/>
      </c>
      <c r="I19925" s="184"/>
      <c r="J19925" s="184"/>
      <c r="K19925" s="184"/>
      <c r="L19925" s="183"/>
    </row>
    <row r="19926">
      <c r="A19926" s="454"/>
      <c r="B19926" s="927"/>
      <c r="C19926" s="580"/>
      <c r="D19926" s="939"/>
      <c r="E19926" s="940"/>
      <c r="F19926" s="941"/>
      <c r="G19926" s="937" t="str">
        <f t="array" ref="G19926">xlookup(F19926,'Internal Staffing Calculator'!E:E,'Internal Staffing Calculator'!C:C,"")</f>
        <v/>
      </c>
      <c r="H19926" s="932" t="str">
        <f t="array" ref="H19926">if(F19926&lt;&gt;"", iferror(index('Internal Staffing Calculator'!B$8:B23500,match(F19926,'Internal Staffing Calculator'!E$8:E23500,0)), "Not In Budget"),"")</f>
        <v/>
      </c>
      <c r="I19926" s="184"/>
      <c r="J19926" s="184"/>
      <c r="K19926" s="184"/>
      <c r="L19926" s="183"/>
    </row>
    <row r="19927">
      <c r="A19927" s="454"/>
      <c r="B19927" s="927"/>
      <c r="C19927" s="580"/>
      <c r="D19927" s="939"/>
      <c r="E19927" s="940"/>
      <c r="F19927" s="941"/>
      <c r="G19927" s="937" t="str">
        <f t="array" ref="G19927">xlookup(F19927,'Internal Staffing Calculator'!E:E,'Internal Staffing Calculator'!C:C,"")</f>
        <v/>
      </c>
      <c r="H19927" s="932" t="str">
        <f t="array" ref="H19927">if(F19927&lt;&gt;"", iferror(index('Internal Staffing Calculator'!B$8:B23500,match(F19927,'Internal Staffing Calculator'!E$8:E23500,0)), "Not In Budget"),"")</f>
        <v/>
      </c>
      <c r="I19927" s="184"/>
      <c r="J19927" s="184"/>
      <c r="K19927" s="184"/>
      <c r="L19927" s="183"/>
    </row>
    <row r="19928">
      <c r="A19928" s="454"/>
      <c r="B19928" s="927"/>
      <c r="C19928" s="580"/>
      <c r="D19928" s="939"/>
      <c r="E19928" s="940"/>
      <c r="F19928" s="941"/>
      <c r="G19928" s="937" t="str">
        <f t="array" ref="G19928">xlookup(F19928,'Internal Staffing Calculator'!E:E,'Internal Staffing Calculator'!C:C,"")</f>
        <v/>
      </c>
      <c r="H19928" s="932" t="str">
        <f t="array" ref="H19928">if(F19928&lt;&gt;"", iferror(index('Internal Staffing Calculator'!B$8:B23500,match(F19928,'Internal Staffing Calculator'!E$8:E23500,0)), "Not In Budget"),"")</f>
        <v/>
      </c>
      <c r="I19928" s="184"/>
      <c r="J19928" s="184"/>
      <c r="K19928" s="184"/>
      <c r="L19928" s="183"/>
    </row>
    <row r="19929">
      <c r="A19929" s="454"/>
      <c r="B19929" s="927"/>
      <c r="C19929" s="580"/>
      <c r="D19929" s="939"/>
      <c r="E19929" s="940"/>
      <c r="F19929" s="941"/>
      <c r="G19929" s="937" t="str">
        <f t="array" ref="G19929">xlookup(F19929,'Internal Staffing Calculator'!E:E,'Internal Staffing Calculator'!C:C,"")</f>
        <v/>
      </c>
      <c r="H19929" s="932" t="str">
        <f t="array" ref="H19929">if(F19929&lt;&gt;"", iferror(index('Internal Staffing Calculator'!B$8:B23500,match(F19929,'Internal Staffing Calculator'!E$8:E23500,0)), "Not In Budget"),"")</f>
        <v/>
      </c>
      <c r="I19929" s="184"/>
      <c r="J19929" s="184"/>
      <c r="K19929" s="184"/>
      <c r="L19929" s="183"/>
    </row>
    <row r="19930">
      <c r="A19930" s="454"/>
      <c r="B19930" s="927"/>
      <c r="C19930" s="580"/>
      <c r="D19930" s="939"/>
      <c r="E19930" s="940"/>
      <c r="F19930" s="941"/>
      <c r="G19930" s="937" t="str">
        <f t="array" ref="G19930">xlookup(F19930,'Internal Staffing Calculator'!E:E,'Internal Staffing Calculator'!C:C,"")</f>
        <v/>
      </c>
      <c r="H19930" s="932" t="str">
        <f t="array" ref="H19930">if(F19930&lt;&gt;"", iferror(index('Internal Staffing Calculator'!B$8:B23500,match(F19930,'Internal Staffing Calculator'!E$8:E23500,0)), "Not In Budget"),"")</f>
        <v/>
      </c>
      <c r="I19930" s="184"/>
      <c r="J19930" s="184"/>
      <c r="K19930" s="184"/>
      <c r="L19930" s="183"/>
    </row>
    <row r="19931">
      <c r="A19931" s="454"/>
      <c r="B19931" s="927"/>
      <c r="C19931" s="580"/>
      <c r="D19931" s="939"/>
      <c r="E19931" s="940"/>
      <c r="F19931" s="941"/>
      <c r="G19931" s="937" t="str">
        <f t="array" ref="G19931">xlookup(F19931,'Internal Staffing Calculator'!E:E,'Internal Staffing Calculator'!C:C,"")</f>
        <v/>
      </c>
      <c r="H19931" s="932" t="str">
        <f t="array" ref="H19931">if(F19931&lt;&gt;"", iferror(index('Internal Staffing Calculator'!B$8:B23500,match(F19931,'Internal Staffing Calculator'!E$8:E23500,0)), "Not In Budget"),"")</f>
        <v/>
      </c>
      <c r="I19931" s="184"/>
      <c r="J19931" s="184"/>
      <c r="K19931" s="184"/>
      <c r="L19931" s="183"/>
    </row>
    <row r="19932">
      <c r="A19932" s="454"/>
      <c r="B19932" s="927"/>
      <c r="C19932" s="580"/>
      <c r="D19932" s="939"/>
      <c r="E19932" s="940"/>
      <c r="F19932" s="941"/>
      <c r="G19932" s="937" t="str">
        <f t="array" ref="G19932">xlookup(F19932,'Internal Staffing Calculator'!E:E,'Internal Staffing Calculator'!C:C,"")</f>
        <v/>
      </c>
      <c r="H19932" s="932" t="str">
        <f t="array" ref="H19932">if(F19932&lt;&gt;"", iferror(index('Internal Staffing Calculator'!B$8:B23500,match(F19932,'Internal Staffing Calculator'!E$8:E23500,0)), "Not In Budget"),"")</f>
        <v/>
      </c>
      <c r="I19932" s="184"/>
      <c r="J19932" s="184"/>
      <c r="K19932" s="184"/>
      <c r="L19932" s="183"/>
    </row>
    <row r="19933">
      <c r="A19933" s="454"/>
      <c r="B19933" s="927"/>
      <c r="C19933" s="580"/>
      <c r="D19933" s="939"/>
      <c r="E19933" s="940"/>
      <c r="F19933" s="941"/>
      <c r="G19933" s="937" t="str">
        <f t="array" ref="G19933">xlookup(F19933,'Internal Staffing Calculator'!E:E,'Internal Staffing Calculator'!C:C,"")</f>
        <v/>
      </c>
      <c r="H19933" s="932" t="str">
        <f t="array" ref="H19933">if(F19933&lt;&gt;"", iferror(index('Internal Staffing Calculator'!B$8:B23500,match(F19933,'Internal Staffing Calculator'!E$8:E23500,0)), "Not In Budget"),"")</f>
        <v/>
      </c>
      <c r="I19933" s="184"/>
      <c r="J19933" s="184"/>
      <c r="K19933" s="184"/>
      <c r="L19933" s="183"/>
    </row>
    <row r="19934">
      <c r="A19934" s="454"/>
      <c r="B19934" s="927"/>
      <c r="C19934" s="580"/>
      <c r="D19934" s="939"/>
      <c r="E19934" s="940"/>
      <c r="F19934" s="941"/>
      <c r="G19934" s="937" t="str">
        <f t="array" ref="G19934">xlookup(F19934,'Internal Staffing Calculator'!E:E,'Internal Staffing Calculator'!C:C,"")</f>
        <v/>
      </c>
      <c r="H19934" s="932" t="str">
        <f t="array" ref="H19934">if(F19934&lt;&gt;"", iferror(index('Internal Staffing Calculator'!B$8:B23500,match(F19934,'Internal Staffing Calculator'!E$8:E23500,0)), "Not In Budget"),"")</f>
        <v/>
      </c>
      <c r="I19934" s="184"/>
      <c r="J19934" s="184"/>
      <c r="K19934" s="184"/>
      <c r="L19934" s="183"/>
    </row>
    <row r="19935">
      <c r="A19935" s="454"/>
      <c r="B19935" s="927"/>
      <c r="C19935" s="580"/>
      <c r="D19935" s="939"/>
      <c r="E19935" s="940"/>
      <c r="F19935" s="941"/>
      <c r="G19935" s="937" t="str">
        <f t="array" ref="G19935">xlookup(F19935,'Internal Staffing Calculator'!E:E,'Internal Staffing Calculator'!C:C,"")</f>
        <v/>
      </c>
      <c r="H19935" s="932" t="str">
        <f t="array" ref="H19935">if(F19935&lt;&gt;"", iferror(index('Internal Staffing Calculator'!B$8:B23500,match(F19935,'Internal Staffing Calculator'!E$8:E23500,0)), "Not In Budget"),"")</f>
        <v/>
      </c>
      <c r="I19935" s="184"/>
      <c r="J19935" s="184"/>
      <c r="K19935" s="184"/>
      <c r="L19935" s="183"/>
    </row>
    <row r="19936">
      <c r="A19936" s="454"/>
      <c r="B19936" s="927"/>
      <c r="C19936" s="580"/>
      <c r="D19936" s="939"/>
      <c r="E19936" s="940"/>
      <c r="F19936" s="941"/>
      <c r="G19936" s="937" t="str">
        <f t="array" ref="G19936">xlookup(F19936,'Internal Staffing Calculator'!E:E,'Internal Staffing Calculator'!C:C,"")</f>
        <v/>
      </c>
      <c r="H19936" s="932" t="str">
        <f t="array" ref="H19936">if(F19936&lt;&gt;"", iferror(index('Internal Staffing Calculator'!B$8:B23500,match(F19936,'Internal Staffing Calculator'!E$8:E23500,0)), "Not In Budget"),"")</f>
        <v/>
      </c>
      <c r="I19936" s="184"/>
      <c r="J19936" s="184"/>
      <c r="K19936" s="184"/>
      <c r="L19936" s="183"/>
    </row>
    <row r="19937">
      <c r="A19937" s="454"/>
      <c r="B19937" s="927"/>
      <c r="C19937" s="580"/>
      <c r="D19937" s="939"/>
      <c r="E19937" s="940"/>
      <c r="F19937" s="941"/>
      <c r="G19937" s="937" t="str">
        <f t="array" ref="G19937">xlookup(F19937,'Internal Staffing Calculator'!E:E,'Internal Staffing Calculator'!C:C,"")</f>
        <v/>
      </c>
      <c r="H19937" s="932" t="str">
        <f t="array" ref="H19937">if(F19937&lt;&gt;"", iferror(index('Internal Staffing Calculator'!B$8:B23500,match(F19937,'Internal Staffing Calculator'!E$8:E23500,0)), "Not In Budget"),"")</f>
        <v/>
      </c>
      <c r="I19937" s="184"/>
      <c r="J19937" s="184"/>
      <c r="K19937" s="184"/>
      <c r="L19937" s="183"/>
    </row>
    <row r="19938">
      <c r="A19938" s="454"/>
      <c r="B19938" s="927"/>
      <c r="C19938" s="580"/>
      <c r="D19938" s="939"/>
      <c r="E19938" s="940"/>
      <c r="F19938" s="941"/>
      <c r="G19938" s="937" t="str">
        <f t="array" ref="G19938">xlookup(F19938,'Internal Staffing Calculator'!E:E,'Internal Staffing Calculator'!C:C,"")</f>
        <v/>
      </c>
      <c r="H19938" s="932" t="str">
        <f t="array" ref="H19938">if(F19938&lt;&gt;"", iferror(index('Internal Staffing Calculator'!B$8:B23500,match(F19938,'Internal Staffing Calculator'!E$8:E23500,0)), "Not In Budget"),"")</f>
        <v/>
      </c>
      <c r="I19938" s="184"/>
      <c r="J19938" s="184"/>
      <c r="K19938" s="184"/>
      <c r="L19938" s="183"/>
    </row>
    <row r="19939">
      <c r="A19939" s="454"/>
      <c r="B19939" s="927"/>
      <c r="C19939" s="580"/>
      <c r="D19939" s="939"/>
      <c r="E19939" s="940"/>
      <c r="F19939" s="941"/>
      <c r="G19939" s="937" t="str">
        <f t="array" ref="G19939">xlookup(F19939,'Internal Staffing Calculator'!E:E,'Internal Staffing Calculator'!C:C,"")</f>
        <v/>
      </c>
      <c r="H19939" s="932" t="str">
        <f t="array" ref="H19939">if(F19939&lt;&gt;"", iferror(index('Internal Staffing Calculator'!B$8:B23500,match(F19939,'Internal Staffing Calculator'!E$8:E23500,0)), "Not In Budget"),"")</f>
        <v/>
      </c>
      <c r="I19939" s="184"/>
      <c r="J19939" s="184"/>
      <c r="K19939" s="184"/>
      <c r="L19939" s="183"/>
    </row>
    <row r="19940">
      <c r="A19940" s="454"/>
      <c r="B19940" s="927"/>
      <c r="C19940" s="580"/>
      <c r="D19940" s="939"/>
      <c r="E19940" s="940"/>
      <c r="F19940" s="941"/>
      <c r="G19940" s="937" t="str">
        <f t="array" ref="G19940">xlookup(F19940,'Internal Staffing Calculator'!E:E,'Internal Staffing Calculator'!C:C,"")</f>
        <v/>
      </c>
      <c r="H19940" s="932" t="str">
        <f t="array" ref="H19940">if(F19940&lt;&gt;"", iferror(index('Internal Staffing Calculator'!B$8:B23500,match(F19940,'Internal Staffing Calculator'!E$8:E23500,0)), "Not In Budget"),"")</f>
        <v/>
      </c>
      <c r="I19940" s="184"/>
      <c r="J19940" s="184"/>
      <c r="K19940" s="184"/>
      <c r="L19940" s="183"/>
    </row>
    <row r="19941">
      <c r="A19941" s="454"/>
      <c r="B19941" s="927"/>
      <c r="C19941" s="580"/>
      <c r="D19941" s="939"/>
      <c r="E19941" s="940"/>
      <c r="F19941" s="941"/>
      <c r="G19941" s="937" t="str">
        <f t="array" ref="G19941">xlookup(F19941,'Internal Staffing Calculator'!E:E,'Internal Staffing Calculator'!C:C,"")</f>
        <v/>
      </c>
      <c r="H19941" s="932" t="str">
        <f t="array" ref="H19941">if(F19941&lt;&gt;"", iferror(index('Internal Staffing Calculator'!B$8:B23500,match(F19941,'Internal Staffing Calculator'!E$8:E23500,0)), "Not In Budget"),"")</f>
        <v/>
      </c>
      <c r="I19941" s="184"/>
      <c r="J19941" s="184"/>
      <c r="K19941" s="184"/>
      <c r="L19941" s="183"/>
    </row>
    <row r="19942">
      <c r="A19942" s="454"/>
      <c r="B19942" s="927"/>
      <c r="C19942" s="580"/>
      <c r="D19942" s="939"/>
      <c r="E19942" s="940"/>
      <c r="F19942" s="941"/>
      <c r="G19942" s="937" t="str">
        <f t="array" ref="G19942">xlookup(F19942,'Internal Staffing Calculator'!E:E,'Internal Staffing Calculator'!C:C,"")</f>
        <v/>
      </c>
      <c r="H19942" s="932" t="str">
        <f t="array" ref="H19942">if(F19942&lt;&gt;"", iferror(index('Internal Staffing Calculator'!B$8:B23500,match(F19942,'Internal Staffing Calculator'!E$8:E23500,0)), "Not In Budget"),"")</f>
        <v/>
      </c>
      <c r="I19942" s="184"/>
      <c r="J19942" s="184"/>
      <c r="K19942" s="184"/>
      <c r="L19942" s="183"/>
    </row>
    <row r="19943">
      <c r="A19943" s="454"/>
      <c r="B19943" s="927"/>
      <c r="C19943" s="580"/>
      <c r="D19943" s="939"/>
      <c r="E19943" s="940"/>
      <c r="F19943" s="941"/>
      <c r="G19943" s="937" t="str">
        <f t="array" ref="G19943">xlookup(F19943,'Internal Staffing Calculator'!E:E,'Internal Staffing Calculator'!C:C,"")</f>
        <v/>
      </c>
      <c r="H19943" s="932" t="str">
        <f t="array" ref="H19943">if(F19943&lt;&gt;"", iferror(index('Internal Staffing Calculator'!B$8:B23500,match(F19943,'Internal Staffing Calculator'!E$8:E23500,0)), "Not In Budget"),"")</f>
        <v/>
      </c>
      <c r="I19943" s="184"/>
      <c r="J19943" s="184"/>
      <c r="K19943" s="184"/>
      <c r="L19943" s="183"/>
    </row>
    <row r="19944">
      <c r="A19944" s="454"/>
      <c r="B19944" s="927"/>
      <c r="C19944" s="580"/>
      <c r="D19944" s="939"/>
      <c r="E19944" s="940"/>
      <c r="F19944" s="941"/>
      <c r="G19944" s="937" t="str">
        <f t="array" ref="G19944">xlookup(F19944,'Internal Staffing Calculator'!E:E,'Internal Staffing Calculator'!C:C,"")</f>
        <v/>
      </c>
      <c r="H19944" s="932" t="str">
        <f t="array" ref="H19944">if(F19944&lt;&gt;"", iferror(index('Internal Staffing Calculator'!B$8:B23500,match(F19944,'Internal Staffing Calculator'!E$8:E23500,0)), "Not In Budget"),"")</f>
        <v/>
      </c>
      <c r="I19944" s="184"/>
      <c r="J19944" s="184"/>
      <c r="K19944" s="184"/>
      <c r="L19944" s="183"/>
    </row>
    <row r="19945">
      <c r="A19945" s="454"/>
      <c r="B19945" s="927"/>
      <c r="C19945" s="580"/>
      <c r="D19945" s="939"/>
      <c r="E19945" s="940"/>
      <c r="F19945" s="941"/>
      <c r="G19945" s="937" t="str">
        <f t="array" ref="G19945">xlookup(F19945,'Internal Staffing Calculator'!E:E,'Internal Staffing Calculator'!C:C,"")</f>
        <v/>
      </c>
      <c r="H19945" s="932" t="str">
        <f t="array" ref="H19945">if(F19945&lt;&gt;"", iferror(index('Internal Staffing Calculator'!B$8:B23500,match(F19945,'Internal Staffing Calculator'!E$8:E23500,0)), "Not In Budget"),"")</f>
        <v/>
      </c>
      <c r="I19945" s="184"/>
      <c r="J19945" s="184"/>
      <c r="K19945" s="184"/>
      <c r="L19945" s="183"/>
    </row>
    <row r="19946">
      <c r="A19946" s="454"/>
      <c r="B19946" s="927"/>
      <c r="C19946" s="580"/>
      <c r="D19946" s="939"/>
      <c r="E19946" s="940"/>
      <c r="F19946" s="941"/>
      <c r="G19946" s="937" t="str">
        <f t="array" ref="G19946">xlookup(F19946,'Internal Staffing Calculator'!E:E,'Internal Staffing Calculator'!C:C,"")</f>
        <v/>
      </c>
      <c r="H19946" s="932" t="str">
        <f t="array" ref="H19946">if(F19946&lt;&gt;"", iferror(index('Internal Staffing Calculator'!B$8:B23500,match(F19946,'Internal Staffing Calculator'!E$8:E23500,0)), "Not In Budget"),"")</f>
        <v/>
      </c>
      <c r="I19946" s="184"/>
      <c r="J19946" s="184"/>
      <c r="K19946" s="184"/>
      <c r="L19946" s="183"/>
    </row>
    <row r="19947">
      <c r="A19947" s="454"/>
      <c r="B19947" s="927"/>
      <c r="C19947" s="580"/>
      <c r="D19947" s="939"/>
      <c r="E19947" s="940"/>
      <c r="F19947" s="941"/>
      <c r="G19947" s="937" t="str">
        <f t="array" ref="G19947">xlookup(F19947,'Internal Staffing Calculator'!E:E,'Internal Staffing Calculator'!C:C,"")</f>
        <v/>
      </c>
      <c r="H19947" s="932" t="str">
        <f t="array" ref="H19947">if(F19947&lt;&gt;"", iferror(index('Internal Staffing Calculator'!B$8:B23500,match(F19947,'Internal Staffing Calculator'!E$8:E23500,0)), "Not In Budget"),"")</f>
        <v/>
      </c>
      <c r="I19947" s="184"/>
      <c r="J19947" s="184"/>
      <c r="K19947" s="184"/>
      <c r="L19947" s="183"/>
    </row>
    <row r="19948">
      <c r="A19948" s="454"/>
      <c r="B19948" s="927"/>
      <c r="C19948" s="580"/>
      <c r="D19948" s="939"/>
      <c r="E19948" s="940"/>
      <c r="F19948" s="941"/>
      <c r="G19948" s="937" t="str">
        <f t="array" ref="G19948">xlookup(F19948,'Internal Staffing Calculator'!E:E,'Internal Staffing Calculator'!C:C,"")</f>
        <v/>
      </c>
      <c r="H19948" s="932" t="str">
        <f t="array" ref="H19948">if(F19948&lt;&gt;"", iferror(index('Internal Staffing Calculator'!B$8:B23500,match(F19948,'Internal Staffing Calculator'!E$8:E23500,0)), "Not In Budget"),"")</f>
        <v/>
      </c>
      <c r="I19948" s="184"/>
      <c r="J19948" s="184"/>
      <c r="K19948" s="184"/>
      <c r="L19948" s="183"/>
    </row>
    <row r="19949">
      <c r="A19949" s="454"/>
      <c r="B19949" s="927"/>
      <c r="C19949" s="580"/>
      <c r="D19949" s="939"/>
      <c r="E19949" s="940"/>
      <c r="F19949" s="941"/>
      <c r="G19949" s="937" t="str">
        <f t="array" ref="G19949">xlookup(F19949,'Internal Staffing Calculator'!E:E,'Internal Staffing Calculator'!C:C,"")</f>
        <v/>
      </c>
      <c r="H19949" s="932" t="str">
        <f t="array" ref="H19949">if(F19949&lt;&gt;"", iferror(index('Internal Staffing Calculator'!B$8:B23500,match(F19949,'Internal Staffing Calculator'!E$8:E23500,0)), "Not In Budget"),"")</f>
        <v/>
      </c>
      <c r="I19949" s="184"/>
      <c r="J19949" s="184"/>
      <c r="K19949" s="184"/>
      <c r="L19949" s="183"/>
    </row>
    <row r="19950">
      <c r="A19950" s="454"/>
      <c r="B19950" s="927"/>
      <c r="C19950" s="580"/>
      <c r="D19950" s="939"/>
      <c r="E19950" s="940"/>
      <c r="F19950" s="941"/>
      <c r="G19950" s="937" t="str">
        <f t="array" ref="G19950">xlookup(F19950,'Internal Staffing Calculator'!E:E,'Internal Staffing Calculator'!C:C,"")</f>
        <v/>
      </c>
      <c r="H19950" s="932" t="str">
        <f t="array" ref="H19950">if(F19950&lt;&gt;"", iferror(index('Internal Staffing Calculator'!B$8:B23500,match(F19950,'Internal Staffing Calculator'!E$8:E23500,0)), "Not In Budget"),"")</f>
        <v/>
      </c>
      <c r="I19950" s="184"/>
      <c r="J19950" s="184"/>
      <c r="K19950" s="184"/>
      <c r="L19950" s="183"/>
    </row>
    <row r="19951">
      <c r="A19951" s="454"/>
      <c r="B19951" s="927"/>
      <c r="C19951" s="580"/>
      <c r="D19951" s="939"/>
      <c r="E19951" s="940"/>
      <c r="F19951" s="941"/>
      <c r="G19951" s="937" t="str">
        <f t="array" ref="G19951">xlookup(F19951,'Internal Staffing Calculator'!E:E,'Internal Staffing Calculator'!C:C,"")</f>
        <v/>
      </c>
      <c r="H19951" s="932" t="str">
        <f t="array" ref="H19951">if(F19951&lt;&gt;"", iferror(index('Internal Staffing Calculator'!B$8:B23500,match(F19951,'Internal Staffing Calculator'!E$8:E23500,0)), "Not In Budget"),"")</f>
        <v/>
      </c>
      <c r="I19951" s="184"/>
      <c r="J19951" s="184"/>
      <c r="K19951" s="184"/>
      <c r="L19951" s="183"/>
    </row>
    <row r="19952">
      <c r="A19952" s="454"/>
      <c r="B19952" s="927"/>
      <c r="C19952" s="580"/>
      <c r="D19952" s="939"/>
      <c r="E19952" s="940"/>
      <c r="F19952" s="941"/>
      <c r="G19952" s="937" t="str">
        <f t="array" ref="G19952">xlookup(F19952,'Internal Staffing Calculator'!E:E,'Internal Staffing Calculator'!C:C,"")</f>
        <v/>
      </c>
      <c r="H19952" s="932" t="str">
        <f t="array" ref="H19952">if(F19952&lt;&gt;"", iferror(index('Internal Staffing Calculator'!B$8:B23500,match(F19952,'Internal Staffing Calculator'!E$8:E23500,0)), "Not In Budget"),"")</f>
        <v/>
      </c>
      <c r="I19952" s="184"/>
      <c r="J19952" s="184"/>
      <c r="K19952" s="184"/>
      <c r="L19952" s="183"/>
    </row>
    <row r="19953">
      <c r="A19953" s="454"/>
      <c r="B19953" s="927"/>
      <c r="C19953" s="580"/>
      <c r="D19953" s="939"/>
      <c r="E19953" s="940"/>
      <c r="F19953" s="941"/>
      <c r="G19953" s="937" t="str">
        <f t="array" ref="G19953">xlookup(F19953,'Internal Staffing Calculator'!E:E,'Internal Staffing Calculator'!C:C,"")</f>
        <v/>
      </c>
      <c r="H19953" s="932" t="str">
        <f t="array" ref="H19953">if(F19953&lt;&gt;"", iferror(index('Internal Staffing Calculator'!B$8:B23500,match(F19953,'Internal Staffing Calculator'!E$8:E23500,0)), "Not In Budget"),"")</f>
        <v/>
      </c>
      <c r="I19953" s="184"/>
      <c r="J19953" s="184"/>
      <c r="K19953" s="184"/>
      <c r="L19953" s="183"/>
    </row>
    <row r="19954">
      <c r="A19954" s="454"/>
      <c r="B19954" s="927"/>
      <c r="C19954" s="580"/>
      <c r="D19954" s="939"/>
      <c r="E19954" s="940"/>
      <c r="F19954" s="941"/>
      <c r="G19954" s="937" t="str">
        <f t="array" ref="G19954">xlookup(F19954,'Internal Staffing Calculator'!E:E,'Internal Staffing Calculator'!C:C,"")</f>
        <v/>
      </c>
      <c r="H19954" s="932" t="str">
        <f t="array" ref="H19954">if(F19954&lt;&gt;"", iferror(index('Internal Staffing Calculator'!B$8:B23500,match(F19954,'Internal Staffing Calculator'!E$8:E23500,0)), "Not In Budget"),"")</f>
        <v/>
      </c>
      <c r="I19954" s="184"/>
      <c r="J19954" s="184"/>
      <c r="K19954" s="184"/>
      <c r="L19954" s="183"/>
    </row>
    <row r="19955">
      <c r="A19955" s="454"/>
      <c r="B19955" s="927"/>
      <c r="C19955" s="580"/>
      <c r="D19955" s="939"/>
      <c r="E19955" s="940"/>
      <c r="F19955" s="941"/>
      <c r="G19955" s="937" t="str">
        <f t="array" ref="G19955">xlookup(F19955,'Internal Staffing Calculator'!E:E,'Internal Staffing Calculator'!C:C,"")</f>
        <v/>
      </c>
      <c r="H19955" s="932" t="str">
        <f t="array" ref="H19955">if(F19955&lt;&gt;"", iferror(index('Internal Staffing Calculator'!B$8:B23500,match(F19955,'Internal Staffing Calculator'!E$8:E23500,0)), "Not In Budget"),"")</f>
        <v/>
      </c>
      <c r="I19955" s="184"/>
      <c r="J19955" s="184"/>
      <c r="K19955" s="184"/>
      <c r="L19955" s="183"/>
    </row>
    <row r="19956">
      <c r="A19956" s="454"/>
      <c r="B19956" s="927"/>
      <c r="C19956" s="580"/>
      <c r="D19956" s="939"/>
      <c r="E19956" s="940"/>
      <c r="F19956" s="941"/>
      <c r="G19956" s="937" t="str">
        <f t="array" ref="G19956">xlookup(F19956,'Internal Staffing Calculator'!E:E,'Internal Staffing Calculator'!C:C,"")</f>
        <v/>
      </c>
      <c r="H19956" s="932" t="str">
        <f t="array" ref="H19956">if(F19956&lt;&gt;"", iferror(index('Internal Staffing Calculator'!B$8:B23500,match(F19956,'Internal Staffing Calculator'!E$8:E23500,0)), "Not In Budget"),"")</f>
        <v/>
      </c>
      <c r="I19956" s="184"/>
      <c r="J19956" s="184"/>
      <c r="K19956" s="184"/>
      <c r="L19956" s="183"/>
    </row>
    <row r="19957">
      <c r="A19957" s="454"/>
      <c r="B19957" s="927"/>
      <c r="C19957" s="580"/>
      <c r="D19957" s="939"/>
      <c r="E19957" s="940"/>
      <c r="F19957" s="941"/>
      <c r="G19957" s="937" t="str">
        <f t="array" ref="G19957">xlookup(F19957,'Internal Staffing Calculator'!E:E,'Internal Staffing Calculator'!C:C,"")</f>
        <v/>
      </c>
      <c r="H19957" s="932" t="str">
        <f t="array" ref="H19957">if(F19957&lt;&gt;"", iferror(index('Internal Staffing Calculator'!B$8:B23500,match(F19957,'Internal Staffing Calculator'!E$8:E23500,0)), "Not In Budget"),"")</f>
        <v/>
      </c>
      <c r="I19957" s="184"/>
      <c r="J19957" s="184"/>
      <c r="K19957" s="184"/>
      <c r="L19957" s="183"/>
    </row>
    <row r="19958">
      <c r="A19958" s="454"/>
      <c r="B19958" s="927"/>
      <c r="C19958" s="580"/>
      <c r="D19958" s="939"/>
      <c r="E19958" s="940"/>
      <c r="F19958" s="941"/>
      <c r="G19958" s="937" t="str">
        <f t="array" ref="G19958">xlookup(F19958,'Internal Staffing Calculator'!E:E,'Internal Staffing Calculator'!C:C,"")</f>
        <v/>
      </c>
      <c r="H19958" s="932" t="str">
        <f t="array" ref="H19958">if(F19958&lt;&gt;"", iferror(index('Internal Staffing Calculator'!B$8:B23500,match(F19958,'Internal Staffing Calculator'!E$8:E23500,0)), "Not In Budget"),"")</f>
        <v/>
      </c>
      <c r="I19958" s="184"/>
      <c r="J19958" s="184"/>
      <c r="K19958" s="184"/>
      <c r="L19958" s="183"/>
    </row>
    <row r="19959">
      <c r="A19959" s="454"/>
      <c r="B19959" s="927"/>
      <c r="C19959" s="580"/>
      <c r="D19959" s="939"/>
      <c r="E19959" s="940"/>
      <c r="F19959" s="941"/>
      <c r="G19959" s="937" t="str">
        <f t="array" ref="G19959">xlookup(F19959,'Internal Staffing Calculator'!E:E,'Internal Staffing Calculator'!C:C,"")</f>
        <v/>
      </c>
      <c r="H19959" s="932" t="str">
        <f t="array" ref="H19959">if(F19959&lt;&gt;"", iferror(index('Internal Staffing Calculator'!B$8:B23500,match(F19959,'Internal Staffing Calculator'!E$8:E23500,0)), "Not In Budget"),"")</f>
        <v/>
      </c>
      <c r="I19959" s="184"/>
      <c r="J19959" s="184"/>
      <c r="K19959" s="184"/>
      <c r="L19959" s="183"/>
    </row>
    <row r="19960">
      <c r="A19960" s="454"/>
      <c r="B19960" s="927"/>
      <c r="C19960" s="580"/>
      <c r="D19960" s="939"/>
      <c r="E19960" s="940"/>
      <c r="F19960" s="941"/>
      <c r="G19960" s="937" t="str">
        <f t="array" ref="G19960">xlookup(F19960,'Internal Staffing Calculator'!E:E,'Internal Staffing Calculator'!C:C,"")</f>
        <v/>
      </c>
      <c r="H19960" s="932" t="str">
        <f t="array" ref="H19960">if(F19960&lt;&gt;"", iferror(index('Internal Staffing Calculator'!B$8:B23500,match(F19960,'Internal Staffing Calculator'!E$8:E23500,0)), "Not In Budget"),"")</f>
        <v/>
      </c>
      <c r="I19960" s="184"/>
      <c r="J19960" s="184"/>
      <c r="K19960" s="184"/>
      <c r="L19960" s="183"/>
    </row>
    <row r="19961">
      <c r="A19961" s="454"/>
      <c r="B19961" s="927"/>
      <c r="C19961" s="580"/>
      <c r="D19961" s="939"/>
      <c r="E19961" s="940"/>
      <c r="F19961" s="941"/>
      <c r="G19961" s="937" t="str">
        <f t="array" ref="G19961">xlookup(F19961,'Internal Staffing Calculator'!E:E,'Internal Staffing Calculator'!C:C,"")</f>
        <v/>
      </c>
      <c r="H19961" s="932" t="str">
        <f t="array" ref="H19961">if(F19961&lt;&gt;"", iferror(index('Internal Staffing Calculator'!B$8:B23500,match(F19961,'Internal Staffing Calculator'!E$8:E23500,0)), "Not In Budget"),"")</f>
        <v/>
      </c>
      <c r="I19961" s="184"/>
      <c r="J19961" s="184"/>
      <c r="K19961" s="184"/>
      <c r="L19961" s="183"/>
    </row>
    <row r="19962">
      <c r="A19962" s="454"/>
      <c r="B19962" s="927"/>
      <c r="C19962" s="580"/>
      <c r="D19962" s="939"/>
      <c r="E19962" s="940"/>
      <c r="F19962" s="941"/>
      <c r="G19962" s="937" t="str">
        <f t="array" ref="G19962">xlookup(F19962,'Internal Staffing Calculator'!E:E,'Internal Staffing Calculator'!C:C,"")</f>
        <v/>
      </c>
      <c r="H19962" s="932" t="str">
        <f t="array" ref="H19962">if(F19962&lt;&gt;"", iferror(index('Internal Staffing Calculator'!B$8:B23500,match(F19962,'Internal Staffing Calculator'!E$8:E23500,0)), "Not In Budget"),"")</f>
        <v/>
      </c>
      <c r="I19962" s="184"/>
      <c r="J19962" s="184"/>
      <c r="K19962" s="184"/>
      <c r="L19962" s="183"/>
    </row>
    <row r="19963">
      <c r="A19963" s="454"/>
      <c r="B19963" s="927"/>
      <c r="C19963" s="580"/>
      <c r="D19963" s="939"/>
      <c r="E19963" s="940"/>
      <c r="F19963" s="941"/>
      <c r="G19963" s="937" t="str">
        <f t="array" ref="G19963">xlookup(F19963,'Internal Staffing Calculator'!E:E,'Internal Staffing Calculator'!C:C,"")</f>
        <v/>
      </c>
      <c r="H19963" s="932" t="str">
        <f t="array" ref="H19963">if(F19963&lt;&gt;"", iferror(index('Internal Staffing Calculator'!B$8:B23500,match(F19963,'Internal Staffing Calculator'!E$8:E23500,0)), "Not In Budget"),"")</f>
        <v/>
      </c>
      <c r="I19963" s="184"/>
      <c r="J19963" s="184"/>
      <c r="K19963" s="184"/>
      <c r="L19963" s="183"/>
    </row>
    <row r="19964">
      <c r="A19964" s="454"/>
      <c r="B19964" s="927"/>
      <c r="C19964" s="580"/>
      <c r="D19964" s="939"/>
      <c r="E19964" s="940"/>
      <c r="F19964" s="941"/>
      <c r="G19964" s="937" t="str">
        <f t="array" ref="G19964">xlookup(F19964,'Internal Staffing Calculator'!E:E,'Internal Staffing Calculator'!C:C,"")</f>
        <v/>
      </c>
      <c r="H19964" s="932" t="str">
        <f t="array" ref="H19964">if(F19964&lt;&gt;"", iferror(index('Internal Staffing Calculator'!B$8:B23500,match(F19964,'Internal Staffing Calculator'!E$8:E23500,0)), "Not In Budget"),"")</f>
        <v/>
      </c>
      <c r="I19964" s="184"/>
      <c r="J19964" s="184"/>
      <c r="K19964" s="184"/>
      <c r="L19964" s="183"/>
    </row>
    <row r="19965">
      <c r="A19965" s="454"/>
      <c r="B19965" s="927"/>
      <c r="C19965" s="580"/>
      <c r="D19965" s="939"/>
      <c r="E19965" s="940"/>
      <c r="F19965" s="941"/>
      <c r="G19965" s="937" t="str">
        <f t="array" ref="G19965">xlookup(F19965,'Internal Staffing Calculator'!E:E,'Internal Staffing Calculator'!C:C,"")</f>
        <v/>
      </c>
      <c r="H19965" s="932" t="str">
        <f t="array" ref="H19965">if(F19965&lt;&gt;"", iferror(index('Internal Staffing Calculator'!B$8:B23500,match(F19965,'Internal Staffing Calculator'!E$8:E23500,0)), "Not In Budget"),"")</f>
        <v/>
      </c>
      <c r="I19965" s="184"/>
      <c r="J19965" s="184"/>
      <c r="K19965" s="184"/>
      <c r="L19965" s="183"/>
    </row>
    <row r="19966">
      <c r="A19966" s="454"/>
      <c r="B19966" s="927"/>
      <c r="C19966" s="580"/>
      <c r="D19966" s="939"/>
      <c r="E19966" s="940"/>
      <c r="F19966" s="941"/>
      <c r="G19966" s="937" t="str">
        <f t="array" ref="G19966">xlookup(F19966,'Internal Staffing Calculator'!E:E,'Internal Staffing Calculator'!C:C,"")</f>
        <v/>
      </c>
      <c r="H19966" s="932" t="str">
        <f t="array" ref="H19966">if(F19966&lt;&gt;"", iferror(index('Internal Staffing Calculator'!B$8:B23500,match(F19966,'Internal Staffing Calculator'!E$8:E23500,0)), "Not In Budget"),"")</f>
        <v/>
      </c>
      <c r="I19966" s="184"/>
      <c r="J19966" s="184"/>
      <c r="K19966" s="184"/>
      <c r="L19966" s="183"/>
    </row>
    <row r="19967">
      <c r="A19967" s="454"/>
      <c r="B19967" s="927"/>
      <c r="C19967" s="580"/>
      <c r="D19967" s="939"/>
      <c r="E19967" s="940"/>
      <c r="F19967" s="941"/>
      <c r="G19967" s="937" t="str">
        <f t="array" ref="G19967">xlookup(F19967,'Internal Staffing Calculator'!E:E,'Internal Staffing Calculator'!C:C,"")</f>
        <v/>
      </c>
      <c r="H19967" s="932" t="str">
        <f t="array" ref="H19967">if(F19967&lt;&gt;"", iferror(index('Internal Staffing Calculator'!B$8:B23500,match(F19967,'Internal Staffing Calculator'!E$8:E23500,0)), "Not In Budget"),"")</f>
        <v/>
      </c>
      <c r="I19967" s="184"/>
      <c r="J19967" s="184"/>
      <c r="K19967" s="184"/>
      <c r="L19967" s="183"/>
    </row>
    <row r="19968">
      <c r="A19968" s="454"/>
      <c r="B19968" s="927"/>
      <c r="C19968" s="580"/>
      <c r="D19968" s="939"/>
      <c r="E19968" s="940"/>
      <c r="F19968" s="941"/>
      <c r="G19968" s="937" t="str">
        <f t="array" ref="G19968">xlookup(F19968,'Internal Staffing Calculator'!E:E,'Internal Staffing Calculator'!C:C,"")</f>
        <v/>
      </c>
      <c r="H19968" s="932" t="str">
        <f t="array" ref="H19968">if(F19968&lt;&gt;"", iferror(index('Internal Staffing Calculator'!B$8:B23500,match(F19968,'Internal Staffing Calculator'!E$8:E23500,0)), "Not In Budget"),"")</f>
        <v/>
      </c>
      <c r="I19968" s="184"/>
      <c r="J19968" s="184"/>
      <c r="K19968" s="184"/>
      <c r="L19968" s="183"/>
    </row>
    <row r="19969">
      <c r="A19969" s="454"/>
      <c r="B19969" s="927"/>
      <c r="C19969" s="580"/>
      <c r="D19969" s="939"/>
      <c r="E19969" s="940"/>
      <c r="F19969" s="941"/>
      <c r="G19969" s="937" t="str">
        <f t="array" ref="G19969">xlookup(F19969,'Internal Staffing Calculator'!E:E,'Internal Staffing Calculator'!C:C,"")</f>
        <v/>
      </c>
      <c r="H19969" s="932" t="str">
        <f t="array" ref="H19969">if(F19969&lt;&gt;"", iferror(index('Internal Staffing Calculator'!B$8:B23500,match(F19969,'Internal Staffing Calculator'!E$8:E23500,0)), "Not In Budget"),"")</f>
        <v/>
      </c>
      <c r="I19969" s="184"/>
      <c r="J19969" s="184"/>
      <c r="K19969" s="184"/>
      <c r="L19969" s="183"/>
    </row>
    <row r="19970">
      <c r="A19970" s="454"/>
      <c r="B19970" s="927"/>
      <c r="C19970" s="580"/>
      <c r="D19970" s="939"/>
      <c r="E19970" s="940"/>
      <c r="F19970" s="941"/>
      <c r="G19970" s="937" t="str">
        <f t="array" ref="G19970">xlookup(F19970,'Internal Staffing Calculator'!E:E,'Internal Staffing Calculator'!C:C,"")</f>
        <v/>
      </c>
      <c r="H19970" s="932" t="str">
        <f t="array" ref="H19970">if(F19970&lt;&gt;"", iferror(index('Internal Staffing Calculator'!B$8:B23500,match(F19970,'Internal Staffing Calculator'!E$8:E23500,0)), "Not In Budget"),"")</f>
        <v/>
      </c>
      <c r="I19970" s="184"/>
      <c r="J19970" s="184"/>
      <c r="K19970" s="184"/>
      <c r="L19970" s="183"/>
    </row>
    <row r="19971">
      <c r="A19971" s="454"/>
      <c r="B19971" s="927"/>
      <c r="C19971" s="580"/>
      <c r="D19971" s="939"/>
      <c r="E19971" s="940"/>
      <c r="F19971" s="941"/>
      <c r="G19971" s="937" t="str">
        <f t="array" ref="G19971">xlookup(F19971,'Internal Staffing Calculator'!E:E,'Internal Staffing Calculator'!C:C,"")</f>
        <v/>
      </c>
      <c r="H19971" s="932" t="str">
        <f t="array" ref="H19971">if(F19971&lt;&gt;"", iferror(index('Internal Staffing Calculator'!B$8:B23500,match(F19971,'Internal Staffing Calculator'!E$8:E23500,0)), "Not In Budget"),"")</f>
        <v/>
      </c>
      <c r="I19971" s="184"/>
      <c r="J19971" s="184"/>
      <c r="K19971" s="184"/>
      <c r="L19971" s="183"/>
    </row>
    <row r="19972">
      <c r="A19972" s="454"/>
      <c r="B19972" s="927"/>
      <c r="C19972" s="580"/>
      <c r="D19972" s="939"/>
      <c r="E19972" s="940"/>
      <c r="F19972" s="941"/>
      <c r="G19972" s="937" t="str">
        <f t="array" ref="G19972">xlookup(F19972,'Internal Staffing Calculator'!E:E,'Internal Staffing Calculator'!C:C,"")</f>
        <v/>
      </c>
      <c r="H19972" s="932" t="str">
        <f t="array" ref="H19972">if(F19972&lt;&gt;"", iferror(index('Internal Staffing Calculator'!B$8:B23500,match(F19972,'Internal Staffing Calculator'!E$8:E23500,0)), "Not In Budget"),"")</f>
        <v/>
      </c>
      <c r="I19972" s="184"/>
      <c r="J19972" s="184"/>
      <c r="K19972" s="184"/>
      <c r="L19972" s="183"/>
    </row>
    <row r="19973">
      <c r="A19973" s="454"/>
      <c r="B19973" s="927"/>
      <c r="C19973" s="580"/>
      <c r="D19973" s="939"/>
      <c r="E19973" s="940"/>
      <c r="F19973" s="941"/>
      <c r="G19973" s="937" t="str">
        <f t="array" ref="G19973">xlookup(F19973,'Internal Staffing Calculator'!E:E,'Internal Staffing Calculator'!C:C,"")</f>
        <v/>
      </c>
      <c r="H19973" s="932" t="str">
        <f t="array" ref="H19973">if(F19973&lt;&gt;"", iferror(index('Internal Staffing Calculator'!B$8:B23500,match(F19973,'Internal Staffing Calculator'!E$8:E23500,0)), "Not In Budget"),"")</f>
        <v/>
      </c>
      <c r="I19973" s="184"/>
      <c r="J19973" s="184"/>
      <c r="K19973" s="184"/>
      <c r="L19973" s="183"/>
    </row>
    <row r="19974">
      <c r="A19974" s="454"/>
      <c r="B19974" s="927"/>
      <c r="C19974" s="580"/>
      <c r="D19974" s="939"/>
      <c r="E19974" s="940"/>
      <c r="F19974" s="941"/>
      <c r="G19974" s="937" t="str">
        <f t="array" ref="G19974">xlookup(F19974,'Internal Staffing Calculator'!E:E,'Internal Staffing Calculator'!C:C,"")</f>
        <v/>
      </c>
      <c r="H19974" s="932" t="str">
        <f t="array" ref="H19974">if(F19974&lt;&gt;"", iferror(index('Internal Staffing Calculator'!B$8:B23500,match(F19974,'Internal Staffing Calculator'!E$8:E23500,0)), "Not In Budget"),"")</f>
        <v/>
      </c>
      <c r="I19974" s="184"/>
      <c r="J19974" s="184"/>
      <c r="K19974" s="184"/>
      <c r="L19974" s="183"/>
    </row>
    <row r="19975">
      <c r="A19975" s="454"/>
      <c r="B19975" s="927"/>
      <c r="C19975" s="580"/>
      <c r="D19975" s="939"/>
      <c r="E19975" s="940"/>
      <c r="F19975" s="941"/>
      <c r="G19975" s="937" t="str">
        <f t="array" ref="G19975">xlookup(F19975,'Internal Staffing Calculator'!E:E,'Internal Staffing Calculator'!C:C,"")</f>
        <v/>
      </c>
      <c r="H19975" s="932" t="str">
        <f t="array" ref="H19975">if(F19975&lt;&gt;"", iferror(index('Internal Staffing Calculator'!B$8:B23500,match(F19975,'Internal Staffing Calculator'!E$8:E23500,0)), "Not In Budget"),"")</f>
        <v/>
      </c>
      <c r="I19975" s="184"/>
      <c r="J19975" s="184"/>
      <c r="K19975" s="184"/>
      <c r="L19975" s="183"/>
    </row>
    <row r="19976">
      <c r="A19976" s="454"/>
      <c r="B19976" s="927"/>
      <c r="C19976" s="580"/>
      <c r="D19976" s="939"/>
      <c r="E19976" s="940"/>
      <c r="F19976" s="941"/>
      <c r="G19976" s="937" t="str">
        <f t="array" ref="G19976">xlookup(F19976,'Internal Staffing Calculator'!E:E,'Internal Staffing Calculator'!C:C,"")</f>
        <v/>
      </c>
      <c r="H19976" s="932" t="str">
        <f t="array" ref="H19976">if(F19976&lt;&gt;"", iferror(index('Internal Staffing Calculator'!B$8:B23500,match(F19976,'Internal Staffing Calculator'!E$8:E23500,0)), "Not In Budget"),"")</f>
        <v/>
      </c>
      <c r="I19976" s="184"/>
      <c r="J19976" s="184"/>
      <c r="K19976" s="184"/>
      <c r="L19976" s="183"/>
    </row>
    <row r="19977">
      <c r="A19977" s="454"/>
      <c r="B19977" s="927"/>
      <c r="C19977" s="580"/>
      <c r="D19977" s="939"/>
      <c r="E19977" s="940"/>
      <c r="F19977" s="941"/>
      <c r="G19977" s="937" t="str">
        <f t="array" ref="G19977">xlookup(F19977,'Internal Staffing Calculator'!E:E,'Internal Staffing Calculator'!C:C,"")</f>
        <v/>
      </c>
      <c r="H19977" s="932" t="str">
        <f t="array" ref="H19977">if(F19977&lt;&gt;"", iferror(index('Internal Staffing Calculator'!B$8:B23500,match(F19977,'Internal Staffing Calculator'!E$8:E23500,0)), "Not In Budget"),"")</f>
        <v/>
      </c>
      <c r="I19977" s="184"/>
      <c r="J19977" s="184"/>
      <c r="K19977" s="184"/>
      <c r="L19977" s="183"/>
    </row>
    <row r="19978">
      <c r="A19978" s="454"/>
      <c r="B19978" s="927"/>
      <c r="C19978" s="580"/>
      <c r="D19978" s="939"/>
      <c r="E19978" s="940"/>
      <c r="F19978" s="941"/>
      <c r="G19978" s="937" t="str">
        <f t="array" ref="G19978">xlookup(F19978,'Internal Staffing Calculator'!E:E,'Internal Staffing Calculator'!C:C,"")</f>
        <v/>
      </c>
      <c r="H19978" s="932" t="str">
        <f t="array" ref="H19978">if(F19978&lt;&gt;"", iferror(index('Internal Staffing Calculator'!B$8:B23500,match(F19978,'Internal Staffing Calculator'!E$8:E23500,0)), "Not In Budget"),"")</f>
        <v/>
      </c>
      <c r="I19978" s="184"/>
      <c r="J19978" s="184"/>
      <c r="K19978" s="184"/>
      <c r="L19978" s="183"/>
    </row>
    <row r="19979">
      <c r="A19979" s="454"/>
      <c r="B19979" s="927"/>
      <c r="C19979" s="580"/>
      <c r="D19979" s="939"/>
      <c r="E19979" s="940"/>
      <c r="F19979" s="941"/>
      <c r="G19979" s="937" t="str">
        <f t="array" ref="G19979">xlookup(F19979,'Internal Staffing Calculator'!E:E,'Internal Staffing Calculator'!C:C,"")</f>
        <v/>
      </c>
      <c r="H19979" s="932" t="str">
        <f t="array" ref="H19979">if(F19979&lt;&gt;"", iferror(index('Internal Staffing Calculator'!B$8:B23500,match(F19979,'Internal Staffing Calculator'!E$8:E23500,0)), "Not In Budget"),"")</f>
        <v/>
      </c>
      <c r="I19979" s="184"/>
      <c r="J19979" s="184"/>
      <c r="K19979" s="184"/>
      <c r="L19979" s="183"/>
    </row>
    <row r="19980">
      <c r="A19980" s="454"/>
      <c r="B19980" s="927"/>
      <c r="C19980" s="580"/>
      <c r="D19980" s="939"/>
      <c r="E19980" s="940"/>
      <c r="F19980" s="941"/>
      <c r="G19980" s="937" t="str">
        <f t="array" ref="G19980">xlookup(F19980,'Internal Staffing Calculator'!E:E,'Internal Staffing Calculator'!C:C,"")</f>
        <v/>
      </c>
      <c r="H19980" s="932" t="str">
        <f t="array" ref="H19980">if(F19980&lt;&gt;"", iferror(index('Internal Staffing Calculator'!B$8:B23500,match(F19980,'Internal Staffing Calculator'!E$8:E23500,0)), "Not In Budget"),"")</f>
        <v/>
      </c>
      <c r="I19980" s="184"/>
      <c r="J19980" s="184"/>
      <c r="K19980" s="184"/>
      <c r="L19980" s="183"/>
    </row>
    <row r="19981">
      <c r="A19981" s="454"/>
      <c r="B19981" s="927"/>
      <c r="C19981" s="580"/>
      <c r="D19981" s="939"/>
      <c r="E19981" s="940"/>
      <c r="F19981" s="941"/>
      <c r="G19981" s="937" t="str">
        <f t="array" ref="G19981">xlookup(F19981,'Internal Staffing Calculator'!E:E,'Internal Staffing Calculator'!C:C,"")</f>
        <v/>
      </c>
      <c r="H19981" s="932" t="str">
        <f t="array" ref="H19981">if(F19981&lt;&gt;"", iferror(index('Internal Staffing Calculator'!B$8:B23500,match(F19981,'Internal Staffing Calculator'!E$8:E23500,0)), "Not In Budget"),"")</f>
        <v/>
      </c>
      <c r="I19981" s="184"/>
      <c r="J19981" s="184"/>
      <c r="K19981" s="184"/>
      <c r="L19981" s="183"/>
    </row>
    <row r="19982">
      <c r="A19982" s="454"/>
      <c r="B19982" s="927"/>
      <c r="C19982" s="580"/>
      <c r="D19982" s="939"/>
      <c r="E19982" s="940"/>
      <c r="F19982" s="941"/>
      <c r="G19982" s="937" t="str">
        <f t="array" ref="G19982">xlookup(F19982,'Internal Staffing Calculator'!E:E,'Internal Staffing Calculator'!C:C,"")</f>
        <v/>
      </c>
      <c r="H19982" s="932" t="str">
        <f t="array" ref="H19982">if(F19982&lt;&gt;"", iferror(index('Internal Staffing Calculator'!B$8:B23500,match(F19982,'Internal Staffing Calculator'!E$8:E23500,0)), "Not In Budget"),"")</f>
        <v/>
      </c>
      <c r="I19982" s="184"/>
      <c r="J19982" s="184"/>
      <c r="K19982" s="184"/>
      <c r="L19982" s="183"/>
    </row>
    <row r="19983">
      <c r="A19983" s="454"/>
      <c r="B19983" s="927"/>
      <c r="C19983" s="580"/>
      <c r="D19983" s="939"/>
      <c r="E19983" s="940"/>
      <c r="F19983" s="941"/>
      <c r="G19983" s="937" t="str">
        <f t="array" ref="G19983">xlookup(F19983,'Internal Staffing Calculator'!E:E,'Internal Staffing Calculator'!C:C,"")</f>
        <v/>
      </c>
      <c r="H19983" s="932" t="str">
        <f t="array" ref="H19983">if(F19983&lt;&gt;"", iferror(index('Internal Staffing Calculator'!B$8:B23500,match(F19983,'Internal Staffing Calculator'!E$8:E23500,0)), "Not In Budget"),"")</f>
        <v/>
      </c>
      <c r="I19983" s="184"/>
      <c r="J19983" s="184"/>
      <c r="K19983" s="184"/>
      <c r="L19983" s="183"/>
    </row>
    <row r="19984">
      <c r="A19984" s="454"/>
      <c r="B19984" s="927"/>
      <c r="C19984" s="580"/>
      <c r="D19984" s="939"/>
      <c r="E19984" s="940"/>
      <c r="F19984" s="941"/>
      <c r="G19984" s="937" t="str">
        <f t="array" ref="G19984">xlookup(F19984,'Internal Staffing Calculator'!E:E,'Internal Staffing Calculator'!C:C,"")</f>
        <v/>
      </c>
      <c r="H19984" s="932" t="str">
        <f t="array" ref="H19984">if(F19984&lt;&gt;"", iferror(index('Internal Staffing Calculator'!B$8:B23500,match(F19984,'Internal Staffing Calculator'!E$8:E23500,0)), "Not In Budget"),"")</f>
        <v/>
      </c>
      <c r="I19984" s="184"/>
      <c r="J19984" s="184"/>
      <c r="K19984" s="184"/>
      <c r="L19984" s="183"/>
    </row>
    <row r="19985">
      <c r="A19985" s="454"/>
      <c r="B19985" s="927"/>
      <c r="C19985" s="580"/>
      <c r="D19985" s="939"/>
      <c r="E19985" s="940"/>
      <c r="F19985" s="941"/>
      <c r="G19985" s="937" t="str">
        <f t="array" ref="G19985">xlookup(F19985,'Internal Staffing Calculator'!E:E,'Internal Staffing Calculator'!C:C,"")</f>
        <v/>
      </c>
      <c r="H19985" s="932" t="str">
        <f t="array" ref="H19985">if(F19985&lt;&gt;"", iferror(index('Internal Staffing Calculator'!B$8:B23500,match(F19985,'Internal Staffing Calculator'!E$8:E23500,0)), "Not In Budget"),"")</f>
        <v/>
      </c>
      <c r="I19985" s="184"/>
      <c r="J19985" s="184"/>
      <c r="K19985" s="184"/>
      <c r="L19985" s="183"/>
    </row>
    <row r="19986">
      <c r="A19986" s="454"/>
      <c r="B19986" s="927"/>
      <c r="C19986" s="580"/>
      <c r="D19986" s="939"/>
      <c r="E19986" s="940"/>
      <c r="F19986" s="941"/>
      <c r="G19986" s="937" t="str">
        <f t="array" ref="G19986">xlookup(F19986,'Internal Staffing Calculator'!E:E,'Internal Staffing Calculator'!C:C,"")</f>
        <v/>
      </c>
      <c r="H19986" s="932" t="str">
        <f t="array" ref="H19986">if(F19986&lt;&gt;"", iferror(index('Internal Staffing Calculator'!B$8:B23500,match(F19986,'Internal Staffing Calculator'!E$8:E23500,0)), "Not In Budget"),"")</f>
        <v/>
      </c>
      <c r="I19986" s="184"/>
      <c r="J19986" s="184"/>
      <c r="K19986" s="184"/>
      <c r="L19986" s="183"/>
    </row>
    <row r="19987">
      <c r="A19987" s="454"/>
      <c r="B19987" s="927"/>
      <c r="C19987" s="580"/>
      <c r="D19987" s="939"/>
      <c r="E19987" s="940"/>
      <c r="F19987" s="941"/>
      <c r="G19987" s="937" t="str">
        <f t="array" ref="G19987">xlookup(F19987,'Internal Staffing Calculator'!E:E,'Internal Staffing Calculator'!C:C,"")</f>
        <v/>
      </c>
      <c r="H19987" s="932" t="str">
        <f t="array" ref="H19987">if(F19987&lt;&gt;"", iferror(index('Internal Staffing Calculator'!B$8:B23500,match(F19987,'Internal Staffing Calculator'!E$8:E23500,0)), "Not In Budget"),"")</f>
        <v/>
      </c>
      <c r="I19987" s="184"/>
      <c r="J19987" s="184"/>
      <c r="K19987" s="184"/>
      <c r="L19987" s="183"/>
    </row>
    <row r="19988">
      <c r="A19988" s="454"/>
      <c r="B19988" s="927"/>
      <c r="C19988" s="580"/>
      <c r="D19988" s="939"/>
      <c r="E19988" s="940"/>
      <c r="F19988" s="941"/>
      <c r="G19988" s="937" t="str">
        <f t="array" ref="G19988">xlookup(F19988,'Internal Staffing Calculator'!E:E,'Internal Staffing Calculator'!C:C,"")</f>
        <v/>
      </c>
      <c r="H19988" s="932" t="str">
        <f t="array" ref="H19988">if(F19988&lt;&gt;"", iferror(index('Internal Staffing Calculator'!B$8:B23500,match(F19988,'Internal Staffing Calculator'!E$8:E23500,0)), "Not In Budget"),"")</f>
        <v/>
      </c>
      <c r="I19988" s="184"/>
      <c r="J19988" s="184"/>
      <c r="K19988" s="184"/>
      <c r="L19988" s="183"/>
    </row>
    <row r="19989">
      <c r="A19989" s="454"/>
      <c r="B19989" s="927"/>
      <c r="C19989" s="580"/>
      <c r="D19989" s="939"/>
      <c r="E19989" s="940"/>
      <c r="F19989" s="941"/>
      <c r="G19989" s="937" t="str">
        <f t="array" ref="G19989">xlookup(F19989,'Internal Staffing Calculator'!E:E,'Internal Staffing Calculator'!C:C,"")</f>
        <v/>
      </c>
      <c r="H19989" s="932" t="str">
        <f t="array" ref="H19989">if(F19989&lt;&gt;"", iferror(index('Internal Staffing Calculator'!B$8:B23500,match(F19989,'Internal Staffing Calculator'!E$8:E23500,0)), "Not In Budget"),"")</f>
        <v/>
      </c>
      <c r="I19989" s="184"/>
      <c r="J19989" s="184"/>
      <c r="K19989" s="184"/>
      <c r="L19989" s="183"/>
    </row>
    <row r="19990">
      <c r="A19990" s="454"/>
      <c r="B19990" s="927"/>
      <c r="C19990" s="580"/>
      <c r="D19990" s="939"/>
      <c r="E19990" s="940"/>
      <c r="F19990" s="941"/>
      <c r="G19990" s="937" t="str">
        <f t="array" ref="G19990">xlookup(F19990,'Internal Staffing Calculator'!E:E,'Internal Staffing Calculator'!C:C,"")</f>
        <v/>
      </c>
      <c r="H19990" s="932" t="str">
        <f t="array" ref="H19990">if(F19990&lt;&gt;"", iferror(index('Internal Staffing Calculator'!B$8:B23500,match(F19990,'Internal Staffing Calculator'!E$8:E23500,0)), "Not In Budget"),"")</f>
        <v/>
      </c>
      <c r="I19990" s="184"/>
      <c r="J19990" s="184"/>
      <c r="K19990" s="184"/>
      <c r="L19990" s="183"/>
    </row>
    <row r="19991">
      <c r="A19991" s="454"/>
      <c r="B19991" s="927"/>
      <c r="C19991" s="580"/>
      <c r="D19991" s="939"/>
      <c r="E19991" s="940"/>
      <c r="F19991" s="941"/>
      <c r="G19991" s="937" t="str">
        <f t="array" ref="G19991">xlookup(F19991,'Internal Staffing Calculator'!E:E,'Internal Staffing Calculator'!C:C,"")</f>
        <v/>
      </c>
      <c r="H19991" s="932" t="str">
        <f t="array" ref="H19991">if(F19991&lt;&gt;"", iferror(index('Internal Staffing Calculator'!B$8:B23500,match(F19991,'Internal Staffing Calculator'!E$8:E23500,0)), "Not In Budget"),"")</f>
        <v/>
      </c>
      <c r="I19991" s="184"/>
      <c r="J19991" s="184"/>
      <c r="K19991" s="184"/>
      <c r="L19991" s="183"/>
    </row>
    <row r="19992">
      <c r="A19992" s="454"/>
      <c r="B19992" s="927"/>
      <c r="C19992" s="580"/>
      <c r="D19992" s="939"/>
      <c r="E19992" s="940"/>
      <c r="F19992" s="941"/>
      <c r="G19992" s="937" t="str">
        <f t="array" ref="G19992">xlookup(F19992,'Internal Staffing Calculator'!E:E,'Internal Staffing Calculator'!C:C,"")</f>
        <v/>
      </c>
      <c r="H19992" s="932" t="str">
        <f t="array" ref="H19992">if(F19992&lt;&gt;"", iferror(index('Internal Staffing Calculator'!B$8:B23500,match(F19992,'Internal Staffing Calculator'!E$8:E23500,0)), "Not In Budget"),"")</f>
        <v/>
      </c>
      <c r="I19992" s="184"/>
      <c r="J19992" s="184"/>
      <c r="K19992" s="184"/>
      <c r="L19992" s="183"/>
    </row>
    <row r="19993">
      <c r="A19993" s="454"/>
      <c r="B19993" s="927"/>
      <c r="C19993" s="580"/>
      <c r="D19993" s="939"/>
      <c r="E19993" s="940"/>
      <c r="F19993" s="941"/>
      <c r="G19993" s="937" t="str">
        <f t="array" ref="G19993">xlookup(F19993,'Internal Staffing Calculator'!E:E,'Internal Staffing Calculator'!C:C,"")</f>
        <v/>
      </c>
      <c r="H19993" s="932" t="str">
        <f t="array" ref="H19993">if(F19993&lt;&gt;"", iferror(index('Internal Staffing Calculator'!B$8:B23500,match(F19993,'Internal Staffing Calculator'!E$8:E23500,0)), "Not In Budget"),"")</f>
        <v/>
      </c>
      <c r="I19993" s="184"/>
      <c r="J19993" s="184"/>
      <c r="K19993" s="184"/>
      <c r="L19993" s="183"/>
    </row>
    <row r="19994">
      <c r="A19994" s="454"/>
      <c r="B19994" s="927"/>
      <c r="C19994" s="580"/>
      <c r="D19994" s="939"/>
      <c r="E19994" s="940"/>
      <c r="F19994" s="941"/>
      <c r="G19994" s="937" t="str">
        <f t="array" ref="G19994">xlookup(F19994,'Internal Staffing Calculator'!E:E,'Internal Staffing Calculator'!C:C,"")</f>
        <v/>
      </c>
      <c r="H19994" s="932" t="str">
        <f t="array" ref="H19994">if(F19994&lt;&gt;"", iferror(index('Internal Staffing Calculator'!B$8:B23500,match(F19994,'Internal Staffing Calculator'!E$8:E23500,0)), "Not In Budget"),"")</f>
        <v/>
      </c>
      <c r="I19994" s="184"/>
      <c r="J19994" s="184"/>
      <c r="K19994" s="184"/>
      <c r="L19994" s="183"/>
    </row>
    <row r="19995">
      <c r="A19995" s="454"/>
      <c r="B19995" s="927"/>
      <c r="C19995" s="580"/>
      <c r="D19995" s="939"/>
      <c r="E19995" s="940"/>
      <c r="F19995" s="941"/>
      <c r="G19995" s="937" t="str">
        <f t="array" ref="G19995">xlookup(F19995,'Internal Staffing Calculator'!E:E,'Internal Staffing Calculator'!C:C,"")</f>
        <v/>
      </c>
      <c r="H19995" s="932" t="str">
        <f t="array" ref="H19995">if(F19995&lt;&gt;"", iferror(index('Internal Staffing Calculator'!B$8:B23500,match(F19995,'Internal Staffing Calculator'!E$8:E23500,0)), "Not In Budget"),"")</f>
        <v/>
      </c>
      <c r="I19995" s="184"/>
      <c r="J19995" s="184"/>
      <c r="K19995" s="184"/>
      <c r="L19995" s="183"/>
    </row>
    <row r="19996">
      <c r="A19996" s="454"/>
      <c r="B19996" s="927"/>
      <c r="C19996" s="580"/>
      <c r="D19996" s="939"/>
      <c r="E19996" s="940"/>
      <c r="F19996" s="941"/>
      <c r="G19996" s="937" t="str">
        <f t="array" ref="G19996">xlookup(F19996,'Internal Staffing Calculator'!E:E,'Internal Staffing Calculator'!C:C,"")</f>
        <v/>
      </c>
      <c r="H19996" s="932" t="str">
        <f t="array" ref="H19996">if(F19996&lt;&gt;"", iferror(index('Internal Staffing Calculator'!B$8:B23500,match(F19996,'Internal Staffing Calculator'!E$8:E23500,0)), "Not In Budget"),"")</f>
        <v/>
      </c>
      <c r="I19996" s="184"/>
      <c r="J19996" s="184"/>
      <c r="K19996" s="184"/>
      <c r="L19996" s="183"/>
    </row>
    <row r="19997">
      <c r="A19997" s="454"/>
      <c r="B19997" s="927"/>
      <c r="C19997" s="580"/>
      <c r="D19997" s="939"/>
      <c r="E19997" s="940"/>
      <c r="F19997" s="941"/>
      <c r="G19997" s="937" t="str">
        <f t="array" ref="G19997">xlookup(F19997,'Internal Staffing Calculator'!E:E,'Internal Staffing Calculator'!C:C,"")</f>
        <v/>
      </c>
      <c r="H19997" s="932" t="str">
        <f t="array" ref="H19997">if(F19997&lt;&gt;"", iferror(index('Internal Staffing Calculator'!B$8:B23500,match(F19997,'Internal Staffing Calculator'!E$8:E23500,0)), "Not In Budget"),"")</f>
        <v/>
      </c>
      <c r="I19997" s="184"/>
      <c r="J19997" s="184"/>
      <c r="K19997" s="184"/>
      <c r="L19997" s="183"/>
    </row>
    <row r="19998">
      <c r="A19998" s="454"/>
      <c r="B19998" s="927"/>
      <c r="C19998" s="580"/>
      <c r="D19998" s="939"/>
      <c r="E19998" s="940"/>
      <c r="F19998" s="941"/>
      <c r="G19998" s="937" t="str">
        <f t="array" ref="G19998">xlookup(F19998,'Internal Staffing Calculator'!E:E,'Internal Staffing Calculator'!C:C,"")</f>
        <v/>
      </c>
      <c r="H19998" s="932" t="str">
        <f t="array" ref="H19998">if(F19998&lt;&gt;"", iferror(index('Internal Staffing Calculator'!B$8:B23500,match(F19998,'Internal Staffing Calculator'!E$8:E23500,0)), "Not In Budget"),"")</f>
        <v/>
      </c>
      <c r="I19998" s="184"/>
      <c r="J19998" s="184"/>
      <c r="K19998" s="184"/>
      <c r="L19998" s="183"/>
    </row>
    <row r="19999">
      <c r="A19999" s="454"/>
      <c r="B19999" s="927"/>
      <c r="C19999" s="580"/>
      <c r="D19999" s="939"/>
      <c r="E19999" s="940"/>
      <c r="F19999" s="941"/>
      <c r="G19999" s="937" t="str">
        <f t="array" ref="G19999">xlookup(F19999,'Internal Staffing Calculator'!E:E,'Internal Staffing Calculator'!C:C,"")</f>
        <v/>
      </c>
      <c r="H19999" s="932" t="str">
        <f t="array" ref="H19999">if(F19999&lt;&gt;"", iferror(index('Internal Staffing Calculator'!B$8:B23500,match(F19999,'Internal Staffing Calculator'!E$8:E23500,0)), "Not In Budget"),"")</f>
        <v/>
      </c>
      <c r="I19999" s="184"/>
      <c r="J19999" s="184"/>
      <c r="K19999" s="184"/>
      <c r="L19999" s="183"/>
    </row>
    <row r="20000">
      <c r="A20000" s="454"/>
      <c r="B20000" s="927"/>
      <c r="C20000" s="580"/>
      <c r="D20000" s="939"/>
      <c r="E20000" s="940"/>
      <c r="F20000" s="941"/>
      <c r="G20000" s="937" t="str">
        <f t="array" ref="G20000">xlookup(F20000,'Internal Staffing Calculator'!E:E,'Internal Staffing Calculator'!C:C,"")</f>
        <v/>
      </c>
      <c r="H20000" s="932" t="str">
        <f t="array" ref="H20000">if(F20000&lt;&gt;"", iferror(index('Internal Staffing Calculator'!B$8:B23500,match(F20000,'Internal Staffing Calculator'!E$8:E23500,0)), "Not In Budget"),"")</f>
        <v/>
      </c>
      <c r="I20000" s="184"/>
      <c r="J20000" s="184"/>
      <c r="K20000" s="184"/>
      <c r="L20000" s="183"/>
    </row>
    <row r="20001">
      <c r="A20001" s="454"/>
      <c r="B20001" s="927"/>
      <c r="C20001" s="580"/>
      <c r="D20001" s="939"/>
      <c r="E20001" s="940"/>
      <c r="F20001" s="941"/>
      <c r="G20001" s="937" t="str">
        <f t="array" ref="G20001">xlookup(F20001,'Internal Staffing Calculator'!E:E,'Internal Staffing Calculator'!C:C,"")</f>
        <v/>
      </c>
      <c r="H20001" s="932" t="str">
        <f t="array" ref="H20001">if(F20001&lt;&gt;"", iferror(index('Internal Staffing Calculator'!B$8:B23500,match(F20001,'Internal Staffing Calculator'!E$8:E23500,0)), "Not In Budget"),"")</f>
        <v/>
      </c>
      <c r="I20001" s="184"/>
      <c r="J20001" s="184"/>
      <c r="K20001" s="184"/>
      <c r="L20001" s="183"/>
    </row>
    <row r="20002">
      <c r="A20002" s="454"/>
      <c r="B20002" s="927"/>
      <c r="C20002" s="580"/>
      <c r="D20002" s="939"/>
      <c r="E20002" s="940"/>
      <c r="F20002" s="941"/>
      <c r="G20002" s="937" t="str">
        <f t="array" ref="G20002">xlookup(F20002,'Internal Staffing Calculator'!E:E,'Internal Staffing Calculator'!C:C,"")</f>
        <v/>
      </c>
      <c r="H20002" s="932" t="str">
        <f t="array" ref="H20002">if(F20002&lt;&gt;"", iferror(index('Internal Staffing Calculator'!B$8:B23500,match(F20002,'Internal Staffing Calculator'!E$8:E23500,0)), "Not In Budget"),"")</f>
        <v/>
      </c>
      <c r="I20002" s="184"/>
      <c r="J20002" s="184"/>
      <c r="K20002" s="184"/>
      <c r="L20002" s="183"/>
    </row>
    <row r="20003">
      <c r="A20003" s="454"/>
      <c r="B20003" s="927"/>
      <c r="C20003" s="580"/>
      <c r="D20003" s="939"/>
      <c r="E20003" s="940"/>
      <c r="F20003" s="941"/>
      <c r="G20003" s="937" t="str">
        <f t="array" ref="G20003">xlookup(F20003,'Internal Staffing Calculator'!E:E,'Internal Staffing Calculator'!C:C,"")</f>
        <v/>
      </c>
      <c r="H20003" s="932" t="str">
        <f t="array" ref="H20003">if(F20003&lt;&gt;"", iferror(index('Internal Staffing Calculator'!B$8:B23500,match(F20003,'Internal Staffing Calculator'!E$8:E23500,0)), "Not In Budget"),"")</f>
        <v/>
      </c>
      <c r="I20003" s="184"/>
      <c r="J20003" s="184"/>
      <c r="K20003" s="184"/>
      <c r="L20003" s="183"/>
    </row>
    <row r="20004">
      <c r="A20004" s="454"/>
      <c r="B20004" s="927"/>
      <c r="C20004" s="580"/>
      <c r="D20004" s="939"/>
      <c r="E20004" s="940"/>
      <c r="F20004" s="941"/>
      <c r="G20004" s="937" t="str">
        <f t="array" ref="G20004">xlookup(F20004,'Internal Staffing Calculator'!E:E,'Internal Staffing Calculator'!C:C,"")</f>
        <v/>
      </c>
      <c r="H20004" s="932" t="str">
        <f t="array" ref="H20004">if(F20004&lt;&gt;"", iferror(index('Internal Staffing Calculator'!B$8:B23500,match(F20004,'Internal Staffing Calculator'!E$8:E23500,0)), "Not In Budget"),"")</f>
        <v/>
      </c>
      <c r="I20004" s="184"/>
      <c r="J20004" s="184"/>
      <c r="K20004" s="184"/>
      <c r="L20004" s="183"/>
    </row>
    <row r="20005">
      <c r="A20005" s="454"/>
      <c r="B20005" s="927"/>
      <c r="C20005" s="580"/>
      <c r="D20005" s="939"/>
      <c r="E20005" s="940"/>
      <c r="F20005" s="941"/>
      <c r="G20005" s="937" t="str">
        <f t="array" ref="G20005">xlookup(F20005,'Internal Staffing Calculator'!E:E,'Internal Staffing Calculator'!C:C,"")</f>
        <v/>
      </c>
      <c r="H20005" s="932" t="str">
        <f t="array" ref="H20005">if(F20005&lt;&gt;"", iferror(index('Internal Staffing Calculator'!B$8:B23500,match(F20005,'Internal Staffing Calculator'!E$8:E23500,0)), "Not In Budget"),"")</f>
        <v/>
      </c>
      <c r="I20005" s="184"/>
      <c r="J20005" s="184"/>
      <c r="K20005" s="184"/>
      <c r="L20005" s="183"/>
    </row>
    <row r="20006">
      <c r="A20006" s="454"/>
      <c r="B20006" s="927"/>
      <c r="C20006" s="580"/>
      <c r="D20006" s="939"/>
      <c r="E20006" s="940"/>
      <c r="F20006" s="941"/>
      <c r="G20006" s="937" t="str">
        <f t="array" ref="G20006">xlookup(F20006,'Internal Staffing Calculator'!E:E,'Internal Staffing Calculator'!C:C,"")</f>
        <v/>
      </c>
      <c r="H20006" s="932" t="str">
        <f t="array" ref="H20006">if(F20006&lt;&gt;"", iferror(index('Internal Staffing Calculator'!B$8:B23500,match(F20006,'Internal Staffing Calculator'!E$8:E23500,0)), "Not In Budget"),"")</f>
        <v/>
      </c>
      <c r="I20006" s="184"/>
      <c r="J20006" s="184"/>
      <c r="K20006" s="184"/>
      <c r="L20006" s="183"/>
    </row>
    <row r="20007">
      <c r="A20007" s="454"/>
      <c r="B20007" s="927"/>
      <c r="C20007" s="580"/>
      <c r="D20007" s="939"/>
      <c r="E20007" s="940"/>
      <c r="F20007" s="941"/>
      <c r="G20007" s="937" t="str">
        <f t="array" ref="G20007">xlookup(F20007,'Internal Staffing Calculator'!E:E,'Internal Staffing Calculator'!C:C,"")</f>
        <v/>
      </c>
      <c r="H20007" s="932" t="str">
        <f t="array" ref="H20007">if(F20007&lt;&gt;"", iferror(index('Internal Staffing Calculator'!B$8:B23500,match(F20007,'Internal Staffing Calculator'!E$8:E23500,0)), "Not In Budget"),"")</f>
        <v/>
      </c>
      <c r="I20007" s="184"/>
      <c r="J20007" s="184"/>
      <c r="K20007" s="184"/>
      <c r="L20007" s="183"/>
    </row>
    <row r="20008">
      <c r="A20008" s="454"/>
      <c r="B20008" s="927"/>
      <c r="C20008" s="580"/>
      <c r="D20008" s="939"/>
      <c r="E20008" s="940"/>
      <c r="F20008" s="941"/>
      <c r="G20008" s="937" t="str">
        <f t="array" ref="G20008">xlookup(F20008,'Internal Staffing Calculator'!E:E,'Internal Staffing Calculator'!C:C,"")</f>
        <v/>
      </c>
      <c r="H20008" s="932" t="str">
        <f t="array" ref="H20008">if(F20008&lt;&gt;"", iferror(index('Internal Staffing Calculator'!B$8:B23500,match(F20008,'Internal Staffing Calculator'!E$8:E23500,0)), "Not In Budget"),"")</f>
        <v/>
      </c>
      <c r="I20008" s="184"/>
      <c r="J20008" s="184"/>
      <c r="K20008" s="184"/>
      <c r="L20008" s="183"/>
    </row>
    <row r="20009">
      <c r="A20009" s="454"/>
      <c r="B20009" s="927"/>
      <c r="C20009" s="580"/>
      <c r="D20009" s="939"/>
      <c r="E20009" s="940"/>
      <c r="F20009" s="941"/>
      <c r="G20009" s="937" t="str">
        <f t="array" ref="G20009">xlookup(F20009,'Internal Staffing Calculator'!E:E,'Internal Staffing Calculator'!C:C,"")</f>
        <v/>
      </c>
      <c r="H20009" s="932" t="str">
        <f t="array" ref="H20009">if(F20009&lt;&gt;"", iferror(index('Internal Staffing Calculator'!B$8:B23500,match(F20009,'Internal Staffing Calculator'!E$8:E23500,0)), "Not In Budget"),"")</f>
        <v/>
      </c>
      <c r="I20009" s="184"/>
      <c r="J20009" s="184"/>
      <c r="K20009" s="184"/>
      <c r="L20009" s="183"/>
    </row>
    <row r="20010">
      <c r="A20010" s="454"/>
      <c r="B20010" s="927"/>
      <c r="C20010" s="580"/>
      <c r="D20010" s="939"/>
      <c r="E20010" s="940"/>
      <c r="F20010" s="941"/>
      <c r="G20010" s="937" t="str">
        <f t="array" ref="G20010">xlookup(F20010,'Internal Staffing Calculator'!E:E,'Internal Staffing Calculator'!C:C,"")</f>
        <v/>
      </c>
      <c r="H20010" s="932" t="str">
        <f t="array" ref="H20010">if(F20010&lt;&gt;"", iferror(index('Internal Staffing Calculator'!B$8:B23500,match(F20010,'Internal Staffing Calculator'!E$8:E23500,0)), "Not In Budget"),"")</f>
        <v/>
      </c>
      <c r="I20010" s="184"/>
      <c r="J20010" s="184"/>
      <c r="K20010" s="184"/>
      <c r="L20010" s="183"/>
    </row>
    <row r="20011">
      <c r="A20011" s="454"/>
      <c r="B20011" s="927"/>
      <c r="C20011" s="580"/>
      <c r="D20011" s="939"/>
      <c r="E20011" s="940"/>
      <c r="F20011" s="941"/>
      <c r="G20011" s="937" t="str">
        <f t="array" ref="G20011">xlookup(F20011,'Internal Staffing Calculator'!E:E,'Internal Staffing Calculator'!C:C,"")</f>
        <v/>
      </c>
      <c r="H20011" s="932" t="str">
        <f t="array" ref="H20011">if(F20011&lt;&gt;"", iferror(index('Internal Staffing Calculator'!B$8:B23500,match(F20011,'Internal Staffing Calculator'!E$8:E23500,0)), "Not In Budget"),"")</f>
        <v/>
      </c>
      <c r="I20011" s="184"/>
      <c r="J20011" s="184"/>
      <c r="K20011" s="184"/>
      <c r="L20011" s="183"/>
    </row>
    <row r="20012">
      <c r="A20012" s="454"/>
      <c r="B20012" s="927"/>
      <c r="C20012" s="580"/>
      <c r="D20012" s="939"/>
      <c r="E20012" s="940"/>
      <c r="F20012" s="941"/>
      <c r="G20012" s="937" t="str">
        <f t="array" ref="G20012">xlookup(F20012,'Internal Staffing Calculator'!E:E,'Internal Staffing Calculator'!C:C,"")</f>
        <v/>
      </c>
      <c r="H20012" s="932" t="str">
        <f t="array" ref="H20012">if(F20012&lt;&gt;"", iferror(index('Internal Staffing Calculator'!B$8:B23500,match(F20012,'Internal Staffing Calculator'!E$8:E23500,0)), "Not In Budget"),"")</f>
        <v/>
      </c>
      <c r="I20012" s="184"/>
      <c r="J20012" s="184"/>
      <c r="K20012" s="184"/>
      <c r="L20012" s="183"/>
    </row>
    <row r="20013">
      <c r="A20013" s="454"/>
      <c r="B20013" s="927"/>
      <c r="C20013" s="580"/>
      <c r="D20013" s="939"/>
      <c r="E20013" s="940"/>
      <c r="F20013" s="941"/>
      <c r="G20013" s="937" t="str">
        <f t="array" ref="G20013">xlookup(F20013,'Internal Staffing Calculator'!E:E,'Internal Staffing Calculator'!C:C,"")</f>
        <v/>
      </c>
      <c r="H20013" s="932" t="str">
        <f t="array" ref="H20013">if(F20013&lt;&gt;"", iferror(index('Internal Staffing Calculator'!B$8:B23500,match(F20013,'Internal Staffing Calculator'!E$8:E23500,0)), "Not In Budget"),"")</f>
        <v/>
      </c>
      <c r="I20013" s="184"/>
      <c r="J20013" s="184"/>
      <c r="K20013" s="184"/>
      <c r="L20013" s="183"/>
    </row>
    <row r="20014">
      <c r="A20014" s="454"/>
      <c r="B20014" s="927"/>
      <c r="C20014" s="580"/>
      <c r="D20014" s="939"/>
      <c r="E20014" s="940"/>
      <c r="F20014" s="941"/>
      <c r="G20014" s="937" t="str">
        <f t="array" ref="G20014">xlookup(F20014,'Internal Staffing Calculator'!E:E,'Internal Staffing Calculator'!C:C,"")</f>
        <v/>
      </c>
      <c r="H20014" s="932" t="str">
        <f t="array" ref="H20014">if(F20014&lt;&gt;"", iferror(index('Internal Staffing Calculator'!B$8:B23500,match(F20014,'Internal Staffing Calculator'!E$8:E23500,0)), "Not In Budget"),"")</f>
        <v/>
      </c>
      <c r="I20014" s="184"/>
      <c r="J20014" s="184"/>
      <c r="K20014" s="184"/>
      <c r="L20014" s="183"/>
    </row>
    <row r="20015">
      <c r="A20015" s="454"/>
      <c r="B20015" s="927"/>
      <c r="C20015" s="580"/>
      <c r="D20015" s="939"/>
      <c r="E20015" s="940"/>
      <c r="F20015" s="941"/>
      <c r="G20015" s="937" t="str">
        <f t="array" ref="G20015">xlookup(F20015,'Internal Staffing Calculator'!E:E,'Internal Staffing Calculator'!C:C,"")</f>
        <v/>
      </c>
      <c r="H20015" s="932" t="str">
        <f t="array" ref="H20015">if(F20015&lt;&gt;"", iferror(index('Internal Staffing Calculator'!B$8:B23500,match(F20015,'Internal Staffing Calculator'!E$8:E23500,0)), "Not In Budget"),"")</f>
        <v/>
      </c>
      <c r="I20015" s="184"/>
      <c r="J20015" s="184"/>
      <c r="K20015" s="184"/>
      <c r="L20015" s="183"/>
    </row>
    <row r="20016">
      <c r="A20016" s="454"/>
      <c r="B20016" s="927"/>
      <c r="C20016" s="580"/>
      <c r="D20016" s="939"/>
      <c r="E20016" s="940"/>
      <c r="F20016" s="941"/>
      <c r="G20016" s="937" t="str">
        <f t="array" ref="G20016">xlookup(F20016,'Internal Staffing Calculator'!E:E,'Internal Staffing Calculator'!C:C,"")</f>
        <v/>
      </c>
      <c r="H20016" s="932" t="str">
        <f t="array" ref="H20016">if(F20016&lt;&gt;"", iferror(index('Internal Staffing Calculator'!B$8:B23500,match(F20016,'Internal Staffing Calculator'!E$8:E23500,0)), "Not In Budget"),"")</f>
        <v/>
      </c>
      <c r="I20016" s="184"/>
      <c r="J20016" s="184"/>
      <c r="K20016" s="184"/>
      <c r="L20016" s="183"/>
    </row>
    <row r="20017">
      <c r="A20017" s="454"/>
      <c r="B20017" s="927"/>
      <c r="C20017" s="580"/>
      <c r="D20017" s="939"/>
      <c r="E20017" s="940"/>
      <c r="F20017" s="941"/>
      <c r="G20017" s="937" t="str">
        <f t="array" ref="G20017">xlookup(F20017,'Internal Staffing Calculator'!E:E,'Internal Staffing Calculator'!C:C,"")</f>
        <v/>
      </c>
      <c r="H20017" s="932" t="str">
        <f t="array" ref="H20017">if(F20017&lt;&gt;"", iferror(index('Internal Staffing Calculator'!B$8:B23500,match(F20017,'Internal Staffing Calculator'!E$8:E23500,0)), "Not In Budget"),"")</f>
        <v/>
      </c>
      <c r="I20017" s="184"/>
      <c r="J20017" s="184"/>
      <c r="K20017" s="184"/>
      <c r="L20017" s="183"/>
    </row>
    <row r="20018">
      <c r="A20018" s="454"/>
      <c r="B20018" s="927"/>
      <c r="C20018" s="580"/>
      <c r="D20018" s="939"/>
      <c r="E20018" s="940"/>
      <c r="F20018" s="941"/>
      <c r="G20018" s="937" t="str">
        <f t="array" ref="G20018">xlookup(F20018,'Internal Staffing Calculator'!E:E,'Internal Staffing Calculator'!C:C,"")</f>
        <v/>
      </c>
      <c r="H20018" s="932" t="str">
        <f t="array" ref="H20018">if(F20018&lt;&gt;"", iferror(index('Internal Staffing Calculator'!B$8:B23500,match(F20018,'Internal Staffing Calculator'!E$8:E23500,0)), "Not In Budget"),"")</f>
        <v/>
      </c>
      <c r="I20018" s="184"/>
      <c r="J20018" s="184"/>
      <c r="K20018" s="184"/>
      <c r="L20018" s="183"/>
    </row>
    <row r="20019">
      <c r="A20019" s="454"/>
      <c r="B20019" s="927"/>
      <c r="C20019" s="580"/>
      <c r="D20019" s="939"/>
      <c r="E20019" s="940"/>
      <c r="F20019" s="941"/>
      <c r="G20019" s="937" t="str">
        <f t="array" ref="G20019">xlookup(F20019,'Internal Staffing Calculator'!E:E,'Internal Staffing Calculator'!C:C,"")</f>
        <v/>
      </c>
      <c r="H20019" s="932" t="str">
        <f t="array" ref="H20019">if(F20019&lt;&gt;"", iferror(index('Internal Staffing Calculator'!B$8:B23500,match(F20019,'Internal Staffing Calculator'!E$8:E23500,0)), "Not In Budget"),"")</f>
        <v/>
      </c>
      <c r="I20019" s="184"/>
      <c r="J20019" s="184"/>
      <c r="K20019" s="184"/>
      <c r="L20019" s="183"/>
    </row>
    <row r="20020">
      <c r="A20020" s="454"/>
      <c r="B20020" s="927"/>
      <c r="C20020" s="580"/>
      <c r="D20020" s="939"/>
      <c r="E20020" s="940"/>
      <c r="F20020" s="941"/>
      <c r="G20020" s="937" t="str">
        <f t="array" ref="G20020">xlookup(F20020,'Internal Staffing Calculator'!E:E,'Internal Staffing Calculator'!C:C,"")</f>
        <v/>
      </c>
      <c r="H20020" s="932" t="str">
        <f t="array" ref="H20020">if(F20020&lt;&gt;"", iferror(index('Internal Staffing Calculator'!B$8:B23500,match(F20020,'Internal Staffing Calculator'!E$8:E23500,0)), "Not In Budget"),"")</f>
        <v/>
      </c>
      <c r="I20020" s="184"/>
      <c r="J20020" s="184"/>
      <c r="K20020" s="184"/>
      <c r="L20020" s="183"/>
    </row>
    <row r="20021">
      <c r="A20021" s="454"/>
      <c r="B20021" s="927"/>
      <c r="C20021" s="580"/>
      <c r="D20021" s="939"/>
      <c r="E20021" s="940"/>
      <c r="F20021" s="941"/>
      <c r="G20021" s="937" t="str">
        <f t="array" ref="G20021">xlookup(F20021,'Internal Staffing Calculator'!E:E,'Internal Staffing Calculator'!C:C,"")</f>
        <v/>
      </c>
      <c r="H20021" s="932" t="str">
        <f t="array" ref="H20021">if(F20021&lt;&gt;"", iferror(index('Internal Staffing Calculator'!B$8:B23500,match(F20021,'Internal Staffing Calculator'!E$8:E23500,0)), "Not In Budget"),"")</f>
        <v/>
      </c>
      <c r="I20021" s="184"/>
      <c r="J20021" s="184"/>
      <c r="K20021" s="184"/>
      <c r="L20021" s="183"/>
    </row>
    <row r="20022">
      <c r="A20022" s="454"/>
      <c r="B20022" s="927"/>
      <c r="C20022" s="580"/>
      <c r="D20022" s="939"/>
      <c r="E20022" s="940"/>
      <c r="F20022" s="941"/>
      <c r="G20022" s="937" t="str">
        <f t="array" ref="G20022">xlookup(F20022,'Internal Staffing Calculator'!E:E,'Internal Staffing Calculator'!C:C,"")</f>
        <v/>
      </c>
      <c r="H20022" s="932" t="str">
        <f t="array" ref="H20022">if(F20022&lt;&gt;"", iferror(index('Internal Staffing Calculator'!B$8:B23500,match(F20022,'Internal Staffing Calculator'!E$8:E23500,0)), "Not In Budget"),"")</f>
        <v/>
      </c>
      <c r="I20022" s="184"/>
      <c r="J20022" s="184"/>
      <c r="K20022" s="184"/>
      <c r="L20022" s="183"/>
    </row>
    <row r="20023">
      <c r="A20023" s="454"/>
      <c r="B20023" s="927"/>
      <c r="C20023" s="580"/>
      <c r="D20023" s="939"/>
      <c r="E20023" s="940"/>
      <c r="F20023" s="941"/>
      <c r="G20023" s="937" t="str">
        <f t="array" ref="G20023">xlookup(F20023,'Internal Staffing Calculator'!E:E,'Internal Staffing Calculator'!C:C,"")</f>
        <v/>
      </c>
      <c r="H20023" s="932" t="str">
        <f t="array" ref="H20023">if(F20023&lt;&gt;"", iferror(index('Internal Staffing Calculator'!B$8:B23500,match(F20023,'Internal Staffing Calculator'!E$8:E23500,0)), "Not In Budget"),"")</f>
        <v/>
      </c>
      <c r="I20023" s="184"/>
      <c r="J20023" s="184"/>
      <c r="K20023" s="184"/>
      <c r="L20023" s="183"/>
    </row>
    <row r="20024">
      <c r="A20024" s="454"/>
      <c r="B20024" s="927"/>
      <c r="C20024" s="580"/>
      <c r="D20024" s="939"/>
      <c r="E20024" s="940"/>
      <c r="F20024" s="941"/>
      <c r="G20024" s="937" t="str">
        <f t="array" ref="G20024">xlookup(F20024,'Internal Staffing Calculator'!E:E,'Internal Staffing Calculator'!C:C,"")</f>
        <v/>
      </c>
      <c r="H20024" s="932" t="str">
        <f t="array" ref="H20024">if(F20024&lt;&gt;"", iferror(index('Internal Staffing Calculator'!B$8:B23500,match(F20024,'Internal Staffing Calculator'!E$8:E23500,0)), "Not In Budget"),"")</f>
        <v/>
      </c>
      <c r="I20024" s="184"/>
      <c r="J20024" s="184"/>
      <c r="K20024" s="184"/>
      <c r="L20024" s="183"/>
    </row>
    <row r="20025">
      <c r="A20025" s="454"/>
      <c r="B20025" s="927"/>
      <c r="C20025" s="580"/>
      <c r="D20025" s="939"/>
      <c r="E20025" s="940"/>
      <c r="F20025" s="941"/>
      <c r="G20025" s="937" t="str">
        <f t="array" ref="G20025">xlookup(F20025,'Internal Staffing Calculator'!E:E,'Internal Staffing Calculator'!C:C,"")</f>
        <v/>
      </c>
      <c r="H20025" s="932" t="str">
        <f t="array" ref="H20025">if(F20025&lt;&gt;"", iferror(index('Internal Staffing Calculator'!B$8:B23500,match(F20025,'Internal Staffing Calculator'!E$8:E23500,0)), "Not In Budget"),"")</f>
        <v/>
      </c>
      <c r="I20025" s="184"/>
      <c r="J20025" s="184"/>
      <c r="K20025" s="184"/>
      <c r="L20025" s="183"/>
    </row>
    <row r="20026">
      <c r="A20026" s="454"/>
      <c r="B20026" s="927"/>
      <c r="C20026" s="580"/>
      <c r="D20026" s="939"/>
      <c r="E20026" s="940"/>
      <c r="F20026" s="941"/>
      <c r="G20026" s="937" t="str">
        <f t="array" ref="G20026">xlookup(F20026,'Internal Staffing Calculator'!E:E,'Internal Staffing Calculator'!C:C,"")</f>
        <v/>
      </c>
      <c r="H20026" s="932" t="str">
        <f t="array" ref="H20026">if(F20026&lt;&gt;"", iferror(index('Internal Staffing Calculator'!B$8:B23500,match(F20026,'Internal Staffing Calculator'!E$8:E23500,0)), "Not In Budget"),"")</f>
        <v/>
      </c>
      <c r="I20026" s="184"/>
      <c r="J20026" s="184"/>
      <c r="K20026" s="184"/>
      <c r="L20026" s="183"/>
    </row>
    <row r="20027">
      <c r="A20027" s="454"/>
      <c r="B20027" s="927"/>
      <c r="C20027" s="580"/>
      <c r="D20027" s="939"/>
      <c r="E20027" s="940"/>
      <c r="F20027" s="941"/>
      <c r="G20027" s="937" t="str">
        <f t="array" ref="G20027">xlookup(F20027,'Internal Staffing Calculator'!E:E,'Internal Staffing Calculator'!C:C,"")</f>
        <v/>
      </c>
      <c r="H20027" s="932" t="str">
        <f t="array" ref="H20027">if(F20027&lt;&gt;"", iferror(index('Internal Staffing Calculator'!B$8:B23500,match(F20027,'Internal Staffing Calculator'!E$8:E23500,0)), "Not In Budget"),"")</f>
        <v/>
      </c>
      <c r="I20027" s="184"/>
      <c r="J20027" s="184"/>
      <c r="K20027" s="184"/>
      <c r="L20027" s="183"/>
    </row>
    <row r="20028">
      <c r="A20028" s="454"/>
      <c r="B20028" s="927"/>
      <c r="C20028" s="580"/>
      <c r="D20028" s="939"/>
      <c r="E20028" s="940"/>
      <c r="F20028" s="941"/>
      <c r="G20028" s="937" t="str">
        <f t="array" ref="G20028">xlookup(F20028,'Internal Staffing Calculator'!E:E,'Internal Staffing Calculator'!C:C,"")</f>
        <v/>
      </c>
      <c r="H20028" s="932" t="str">
        <f t="array" ref="H20028">if(F20028&lt;&gt;"", iferror(index('Internal Staffing Calculator'!B$8:B23500,match(F20028,'Internal Staffing Calculator'!E$8:E23500,0)), "Not In Budget"),"")</f>
        <v/>
      </c>
      <c r="I20028" s="184"/>
      <c r="J20028" s="184"/>
      <c r="K20028" s="184"/>
      <c r="L20028" s="183"/>
    </row>
    <row r="20029">
      <c r="A20029" s="454"/>
      <c r="B20029" s="927"/>
      <c r="C20029" s="580"/>
      <c r="D20029" s="939"/>
      <c r="E20029" s="940"/>
      <c r="F20029" s="941"/>
      <c r="G20029" s="937" t="str">
        <f t="array" ref="G20029">xlookup(F20029,'Internal Staffing Calculator'!E:E,'Internal Staffing Calculator'!C:C,"")</f>
        <v/>
      </c>
      <c r="H20029" s="932" t="str">
        <f t="array" ref="H20029">if(F20029&lt;&gt;"", iferror(index('Internal Staffing Calculator'!B$8:B23500,match(F20029,'Internal Staffing Calculator'!E$8:E23500,0)), "Not In Budget"),"")</f>
        <v/>
      </c>
      <c r="I20029" s="184"/>
      <c r="J20029" s="184"/>
      <c r="K20029" s="184"/>
      <c r="L20029" s="183"/>
    </row>
    <row r="20030">
      <c r="A20030" s="454"/>
      <c r="B20030" s="927"/>
      <c r="C20030" s="580"/>
      <c r="D20030" s="939"/>
      <c r="E20030" s="940"/>
      <c r="F20030" s="941"/>
      <c r="G20030" s="937" t="str">
        <f t="array" ref="G20030">xlookup(F20030,'Internal Staffing Calculator'!E:E,'Internal Staffing Calculator'!C:C,"")</f>
        <v/>
      </c>
      <c r="H20030" s="932" t="str">
        <f t="array" ref="H20030">if(F20030&lt;&gt;"", iferror(index('Internal Staffing Calculator'!B$8:B23500,match(F20030,'Internal Staffing Calculator'!E$8:E23500,0)), "Not In Budget"),"")</f>
        <v/>
      </c>
      <c r="I20030" s="184"/>
      <c r="J20030" s="184"/>
      <c r="K20030" s="184"/>
      <c r="L20030" s="183"/>
    </row>
    <row r="20031">
      <c r="A20031" s="454"/>
      <c r="B20031" s="927"/>
      <c r="C20031" s="580"/>
      <c r="D20031" s="939"/>
      <c r="E20031" s="940"/>
      <c r="F20031" s="941"/>
      <c r="G20031" s="937" t="str">
        <f t="array" ref="G20031">xlookup(F20031,'Internal Staffing Calculator'!E:E,'Internal Staffing Calculator'!C:C,"")</f>
        <v/>
      </c>
      <c r="H20031" s="932" t="str">
        <f t="array" ref="H20031">if(F20031&lt;&gt;"", iferror(index('Internal Staffing Calculator'!B$8:B23500,match(F20031,'Internal Staffing Calculator'!E$8:E23500,0)), "Not In Budget"),"")</f>
        <v/>
      </c>
      <c r="I20031" s="184"/>
      <c r="J20031" s="184"/>
      <c r="K20031" s="184"/>
      <c r="L20031" s="183"/>
    </row>
    <row r="20032">
      <c r="A20032" s="454"/>
      <c r="B20032" s="927"/>
      <c r="C20032" s="580"/>
      <c r="D20032" s="939"/>
      <c r="E20032" s="940"/>
      <c r="F20032" s="941"/>
      <c r="G20032" s="937" t="str">
        <f t="array" ref="G20032">xlookup(F20032,'Internal Staffing Calculator'!E:E,'Internal Staffing Calculator'!C:C,"")</f>
        <v/>
      </c>
      <c r="H20032" s="932" t="str">
        <f t="array" ref="H20032">if(F20032&lt;&gt;"", iferror(index('Internal Staffing Calculator'!B$8:B23500,match(F20032,'Internal Staffing Calculator'!E$8:E23500,0)), "Not In Budget"),"")</f>
        <v/>
      </c>
      <c r="I20032" s="184"/>
      <c r="J20032" s="184"/>
      <c r="K20032" s="184"/>
      <c r="L20032" s="183"/>
    </row>
    <row r="20033">
      <c r="A20033" s="454"/>
      <c r="B20033" s="927"/>
      <c r="C20033" s="580"/>
      <c r="D20033" s="939"/>
      <c r="E20033" s="940"/>
      <c r="F20033" s="941"/>
      <c r="G20033" s="937" t="str">
        <f t="array" ref="G20033">xlookup(F20033,'Internal Staffing Calculator'!E:E,'Internal Staffing Calculator'!C:C,"")</f>
        <v/>
      </c>
      <c r="H20033" s="932" t="str">
        <f t="array" ref="H20033">if(F20033&lt;&gt;"", iferror(index('Internal Staffing Calculator'!B$8:B23500,match(F20033,'Internal Staffing Calculator'!E$8:E23500,0)), "Not In Budget"),"")</f>
        <v/>
      </c>
      <c r="I20033" s="184"/>
      <c r="J20033" s="184"/>
      <c r="K20033" s="184"/>
      <c r="L20033" s="183"/>
    </row>
    <row r="20034">
      <c r="A20034" s="454"/>
      <c r="B20034" s="927"/>
      <c r="C20034" s="580"/>
      <c r="D20034" s="939"/>
      <c r="E20034" s="940"/>
      <c r="F20034" s="941"/>
      <c r="G20034" s="937" t="str">
        <f t="array" ref="G20034">xlookup(F20034,'Internal Staffing Calculator'!E:E,'Internal Staffing Calculator'!C:C,"")</f>
        <v/>
      </c>
      <c r="H20034" s="932" t="str">
        <f t="array" ref="H20034">if(F20034&lt;&gt;"", iferror(index('Internal Staffing Calculator'!B$8:B23500,match(F20034,'Internal Staffing Calculator'!E$8:E23500,0)), "Not In Budget"),"")</f>
        <v/>
      </c>
      <c r="I20034" s="184"/>
      <c r="J20034" s="184"/>
      <c r="K20034" s="184"/>
      <c r="L20034" s="183"/>
    </row>
    <row r="20035">
      <c r="A20035" s="454"/>
      <c r="B20035" s="927"/>
      <c r="C20035" s="580"/>
      <c r="D20035" s="939"/>
      <c r="E20035" s="940"/>
      <c r="F20035" s="941"/>
      <c r="G20035" s="937" t="str">
        <f t="array" ref="G20035">xlookup(F20035,'Internal Staffing Calculator'!E:E,'Internal Staffing Calculator'!C:C,"")</f>
        <v/>
      </c>
      <c r="H20035" s="932" t="str">
        <f t="array" ref="H20035">if(F20035&lt;&gt;"", iferror(index('Internal Staffing Calculator'!B$8:B23500,match(F20035,'Internal Staffing Calculator'!E$8:E23500,0)), "Not In Budget"),"")</f>
        <v/>
      </c>
      <c r="I20035" s="184"/>
      <c r="J20035" s="184"/>
      <c r="K20035" s="184"/>
      <c r="L20035" s="183"/>
    </row>
    <row r="20036">
      <c r="A20036" s="454"/>
      <c r="B20036" s="927"/>
      <c r="C20036" s="580"/>
      <c r="D20036" s="939"/>
      <c r="E20036" s="940"/>
      <c r="F20036" s="941"/>
      <c r="G20036" s="937" t="str">
        <f t="array" ref="G20036">xlookup(F20036,'Internal Staffing Calculator'!E:E,'Internal Staffing Calculator'!C:C,"")</f>
        <v/>
      </c>
      <c r="H20036" s="932" t="str">
        <f t="array" ref="H20036">if(F20036&lt;&gt;"", iferror(index('Internal Staffing Calculator'!B$8:B23500,match(F20036,'Internal Staffing Calculator'!E$8:E23500,0)), "Not In Budget"),"")</f>
        <v/>
      </c>
      <c r="I20036" s="184"/>
      <c r="J20036" s="184"/>
      <c r="K20036" s="184"/>
      <c r="L20036" s="183"/>
    </row>
    <row r="20037">
      <c r="A20037" s="454"/>
      <c r="B20037" s="927"/>
      <c r="C20037" s="580"/>
      <c r="D20037" s="939"/>
      <c r="E20037" s="940"/>
      <c r="F20037" s="941"/>
      <c r="G20037" s="937" t="str">
        <f t="array" ref="G20037">xlookup(F20037,'Internal Staffing Calculator'!E:E,'Internal Staffing Calculator'!C:C,"")</f>
        <v/>
      </c>
      <c r="H20037" s="932" t="str">
        <f t="array" ref="H20037">if(F20037&lt;&gt;"", iferror(index('Internal Staffing Calculator'!B$8:B23500,match(F20037,'Internal Staffing Calculator'!E$8:E23500,0)), "Not In Budget"),"")</f>
        <v/>
      </c>
      <c r="I20037" s="184"/>
      <c r="J20037" s="184"/>
      <c r="K20037" s="184"/>
      <c r="L20037" s="183"/>
    </row>
    <row r="20038">
      <c r="A20038" s="454"/>
      <c r="B20038" s="927"/>
      <c r="C20038" s="580"/>
      <c r="D20038" s="939"/>
      <c r="E20038" s="940"/>
      <c r="F20038" s="941"/>
      <c r="G20038" s="937" t="str">
        <f t="array" ref="G20038">xlookup(F20038,'Internal Staffing Calculator'!E:E,'Internal Staffing Calculator'!C:C,"")</f>
        <v/>
      </c>
      <c r="H20038" s="932" t="str">
        <f t="array" ref="H20038">if(F20038&lt;&gt;"", iferror(index('Internal Staffing Calculator'!B$8:B23500,match(F20038,'Internal Staffing Calculator'!E$8:E23500,0)), "Not In Budget"),"")</f>
        <v/>
      </c>
      <c r="I20038" s="184"/>
      <c r="J20038" s="184"/>
      <c r="K20038" s="184"/>
      <c r="L20038" s="183"/>
    </row>
    <row r="20039">
      <c r="A20039" s="454"/>
      <c r="B20039" s="927"/>
      <c r="C20039" s="580"/>
      <c r="D20039" s="939"/>
      <c r="E20039" s="940"/>
      <c r="F20039" s="941"/>
      <c r="G20039" s="937" t="str">
        <f t="array" ref="G20039">xlookup(F20039,'Internal Staffing Calculator'!E:E,'Internal Staffing Calculator'!C:C,"")</f>
        <v/>
      </c>
      <c r="H20039" s="932" t="str">
        <f t="array" ref="H20039">if(F20039&lt;&gt;"", iferror(index('Internal Staffing Calculator'!B$8:B23500,match(F20039,'Internal Staffing Calculator'!E$8:E23500,0)), "Not In Budget"),"")</f>
        <v/>
      </c>
      <c r="I20039" s="184"/>
      <c r="J20039" s="184"/>
      <c r="K20039" s="184"/>
      <c r="L20039" s="183"/>
    </row>
    <row r="20040">
      <c r="A20040" s="454"/>
      <c r="B20040" s="927"/>
      <c r="C20040" s="580"/>
      <c r="D20040" s="939"/>
      <c r="E20040" s="940"/>
      <c r="F20040" s="941"/>
      <c r="G20040" s="937" t="str">
        <f t="array" ref="G20040">xlookup(F20040,'Internal Staffing Calculator'!E:E,'Internal Staffing Calculator'!C:C,"")</f>
        <v/>
      </c>
      <c r="H20040" s="932" t="str">
        <f t="array" ref="H20040">if(F20040&lt;&gt;"", iferror(index('Internal Staffing Calculator'!B$8:B23500,match(F20040,'Internal Staffing Calculator'!E$8:E23500,0)), "Not In Budget"),"")</f>
        <v/>
      </c>
      <c r="I20040" s="184"/>
      <c r="J20040" s="184"/>
      <c r="K20040" s="184"/>
      <c r="L20040" s="183"/>
    </row>
    <row r="20041">
      <c r="A20041" s="454"/>
      <c r="B20041" s="927"/>
      <c r="C20041" s="580"/>
      <c r="D20041" s="939"/>
      <c r="E20041" s="940"/>
      <c r="F20041" s="941"/>
      <c r="G20041" s="937" t="str">
        <f t="array" ref="G20041">xlookup(F20041,'Internal Staffing Calculator'!E:E,'Internal Staffing Calculator'!C:C,"")</f>
        <v/>
      </c>
      <c r="H20041" s="932" t="str">
        <f t="array" ref="H20041">if(F20041&lt;&gt;"", iferror(index('Internal Staffing Calculator'!B$8:B23500,match(F20041,'Internal Staffing Calculator'!E$8:E23500,0)), "Not In Budget"),"")</f>
        <v/>
      </c>
      <c r="I20041" s="184"/>
      <c r="J20041" s="184"/>
      <c r="K20041" s="184"/>
      <c r="L20041" s="183"/>
    </row>
    <row r="20042">
      <c r="A20042" s="454"/>
      <c r="B20042" s="927"/>
      <c r="C20042" s="580"/>
      <c r="D20042" s="939"/>
      <c r="E20042" s="940"/>
      <c r="F20042" s="941"/>
      <c r="G20042" s="937" t="str">
        <f t="array" ref="G20042">xlookup(F20042,'Internal Staffing Calculator'!E:E,'Internal Staffing Calculator'!C:C,"")</f>
        <v/>
      </c>
      <c r="H20042" s="932" t="str">
        <f t="array" ref="H20042">if(F20042&lt;&gt;"", iferror(index('Internal Staffing Calculator'!B$8:B23500,match(F20042,'Internal Staffing Calculator'!E$8:E23500,0)), "Not In Budget"),"")</f>
        <v/>
      </c>
      <c r="I20042" s="184"/>
      <c r="J20042" s="184"/>
      <c r="K20042" s="184"/>
      <c r="L20042" s="183"/>
    </row>
    <row r="20043">
      <c r="A20043" s="454"/>
      <c r="B20043" s="927"/>
      <c r="C20043" s="580"/>
      <c r="D20043" s="939"/>
      <c r="E20043" s="940"/>
      <c r="F20043" s="941"/>
      <c r="G20043" s="937" t="str">
        <f t="array" ref="G20043">xlookup(F20043,'Internal Staffing Calculator'!E:E,'Internal Staffing Calculator'!C:C,"")</f>
        <v/>
      </c>
      <c r="H20043" s="932" t="str">
        <f t="array" ref="H20043">if(F20043&lt;&gt;"", iferror(index('Internal Staffing Calculator'!B$8:B23500,match(F20043,'Internal Staffing Calculator'!E$8:E23500,0)), "Not In Budget"),"")</f>
        <v/>
      </c>
      <c r="I20043" s="184"/>
      <c r="J20043" s="184"/>
      <c r="K20043" s="184"/>
      <c r="L20043" s="183"/>
    </row>
    <row r="20044">
      <c r="A20044" s="454"/>
      <c r="B20044" s="927"/>
      <c r="C20044" s="580"/>
      <c r="D20044" s="939"/>
      <c r="E20044" s="940"/>
      <c r="F20044" s="941"/>
      <c r="G20044" s="937" t="str">
        <f t="array" ref="G20044">xlookup(F20044,'Internal Staffing Calculator'!E:E,'Internal Staffing Calculator'!C:C,"")</f>
        <v/>
      </c>
      <c r="H20044" s="932" t="str">
        <f t="array" ref="H20044">if(F20044&lt;&gt;"", iferror(index('Internal Staffing Calculator'!B$8:B23500,match(F20044,'Internal Staffing Calculator'!E$8:E23500,0)), "Not In Budget"),"")</f>
        <v/>
      </c>
      <c r="I20044" s="184"/>
      <c r="J20044" s="184"/>
      <c r="K20044" s="184"/>
      <c r="L20044" s="183"/>
    </row>
    <row r="20045">
      <c r="A20045" s="454"/>
      <c r="B20045" s="927"/>
      <c r="C20045" s="580"/>
      <c r="D20045" s="939"/>
      <c r="E20045" s="940"/>
      <c r="F20045" s="941"/>
      <c r="G20045" s="937" t="str">
        <f t="array" ref="G20045">xlookup(F20045,'Internal Staffing Calculator'!E:E,'Internal Staffing Calculator'!C:C,"")</f>
        <v/>
      </c>
      <c r="H20045" s="932" t="str">
        <f t="array" ref="H20045">if(F20045&lt;&gt;"", iferror(index('Internal Staffing Calculator'!B$8:B23500,match(F20045,'Internal Staffing Calculator'!E$8:E23500,0)), "Not In Budget"),"")</f>
        <v/>
      </c>
      <c r="I20045" s="184"/>
      <c r="J20045" s="184"/>
      <c r="K20045" s="184"/>
      <c r="L20045" s="183"/>
    </row>
    <row r="20046">
      <c r="A20046" s="454"/>
      <c r="B20046" s="927"/>
      <c r="C20046" s="580"/>
      <c r="D20046" s="939"/>
      <c r="E20046" s="940"/>
      <c r="F20046" s="941"/>
      <c r="G20046" s="937" t="str">
        <f t="array" ref="G20046">xlookup(F20046,'Internal Staffing Calculator'!E:E,'Internal Staffing Calculator'!C:C,"")</f>
        <v/>
      </c>
      <c r="H20046" s="932" t="str">
        <f t="array" ref="H20046">if(F20046&lt;&gt;"", iferror(index('Internal Staffing Calculator'!B$8:B23500,match(F20046,'Internal Staffing Calculator'!E$8:E23500,0)), "Not In Budget"),"")</f>
        <v/>
      </c>
      <c r="I20046" s="184"/>
      <c r="J20046" s="184"/>
      <c r="K20046" s="184"/>
      <c r="L20046" s="183"/>
    </row>
    <row r="20047">
      <c r="A20047" s="454"/>
      <c r="B20047" s="927"/>
      <c r="C20047" s="580"/>
      <c r="D20047" s="939"/>
      <c r="E20047" s="940"/>
      <c r="F20047" s="941"/>
      <c r="G20047" s="937" t="str">
        <f t="array" ref="G20047">xlookup(F20047,'Internal Staffing Calculator'!E:E,'Internal Staffing Calculator'!C:C,"")</f>
        <v/>
      </c>
      <c r="H20047" s="932" t="str">
        <f t="array" ref="H20047">if(F20047&lt;&gt;"", iferror(index('Internal Staffing Calculator'!B$8:B23500,match(F20047,'Internal Staffing Calculator'!E$8:E23500,0)), "Not In Budget"),"")</f>
        <v/>
      </c>
      <c r="I20047" s="184"/>
      <c r="J20047" s="184"/>
      <c r="K20047" s="184"/>
      <c r="L20047" s="183"/>
    </row>
    <row r="20048">
      <c r="A20048" s="454"/>
      <c r="B20048" s="927"/>
      <c r="C20048" s="580"/>
      <c r="D20048" s="939"/>
      <c r="E20048" s="940"/>
      <c r="F20048" s="941"/>
      <c r="G20048" s="937" t="str">
        <f t="array" ref="G20048">xlookup(F20048,'Internal Staffing Calculator'!E:E,'Internal Staffing Calculator'!C:C,"")</f>
        <v/>
      </c>
      <c r="H20048" s="932" t="str">
        <f t="array" ref="H20048">if(F20048&lt;&gt;"", iferror(index('Internal Staffing Calculator'!B$8:B23500,match(F20048,'Internal Staffing Calculator'!E$8:E23500,0)), "Not In Budget"),"")</f>
        <v/>
      </c>
      <c r="I20048" s="184"/>
      <c r="J20048" s="184"/>
      <c r="K20048" s="184"/>
      <c r="L20048" s="183"/>
    </row>
    <row r="20049">
      <c r="A20049" s="454"/>
      <c r="B20049" s="927"/>
      <c r="C20049" s="580"/>
      <c r="D20049" s="939"/>
      <c r="E20049" s="940"/>
      <c r="F20049" s="941"/>
      <c r="G20049" s="937" t="str">
        <f t="array" ref="G20049">xlookup(F20049,'Internal Staffing Calculator'!E:E,'Internal Staffing Calculator'!C:C,"")</f>
        <v/>
      </c>
      <c r="H20049" s="932" t="str">
        <f t="array" ref="H20049">if(F20049&lt;&gt;"", iferror(index('Internal Staffing Calculator'!B$8:B23500,match(F20049,'Internal Staffing Calculator'!E$8:E23500,0)), "Not In Budget"),"")</f>
        <v/>
      </c>
      <c r="I20049" s="184"/>
      <c r="J20049" s="184"/>
      <c r="K20049" s="184"/>
      <c r="L20049" s="183"/>
    </row>
    <row r="20050">
      <c r="A20050" s="454"/>
      <c r="B20050" s="927"/>
      <c r="C20050" s="580"/>
      <c r="D20050" s="939"/>
      <c r="E20050" s="940"/>
      <c r="F20050" s="941"/>
      <c r="G20050" s="937" t="str">
        <f t="array" ref="G20050">xlookup(F20050,'Internal Staffing Calculator'!E:E,'Internal Staffing Calculator'!C:C,"")</f>
        <v/>
      </c>
      <c r="H20050" s="932" t="str">
        <f t="array" ref="H20050">if(F20050&lt;&gt;"", iferror(index('Internal Staffing Calculator'!B$8:B23500,match(F20050,'Internal Staffing Calculator'!E$8:E23500,0)), "Not In Budget"),"")</f>
        <v/>
      </c>
      <c r="I20050" s="184"/>
      <c r="J20050" s="184"/>
      <c r="K20050" s="184"/>
      <c r="L20050" s="183"/>
    </row>
    <row r="20051">
      <c r="A20051" s="454"/>
      <c r="B20051" s="927"/>
      <c r="C20051" s="580"/>
      <c r="D20051" s="939"/>
      <c r="E20051" s="940"/>
      <c r="F20051" s="941"/>
      <c r="G20051" s="937" t="str">
        <f t="array" ref="G20051">xlookup(F20051,'Internal Staffing Calculator'!E:E,'Internal Staffing Calculator'!C:C,"")</f>
        <v/>
      </c>
      <c r="H20051" s="932" t="str">
        <f t="array" ref="H20051">if(F20051&lt;&gt;"", iferror(index('Internal Staffing Calculator'!B$8:B23500,match(F20051,'Internal Staffing Calculator'!E$8:E23500,0)), "Not In Budget"),"")</f>
        <v/>
      </c>
      <c r="I20051" s="184"/>
      <c r="J20051" s="184"/>
      <c r="K20051" s="184"/>
      <c r="L20051" s="183"/>
    </row>
    <row r="20052">
      <c r="A20052" s="454"/>
      <c r="B20052" s="927"/>
      <c r="C20052" s="580"/>
      <c r="D20052" s="939"/>
      <c r="E20052" s="940"/>
      <c r="F20052" s="941"/>
      <c r="G20052" s="937" t="str">
        <f t="array" ref="G20052">xlookup(F20052,'Internal Staffing Calculator'!E:E,'Internal Staffing Calculator'!C:C,"")</f>
        <v/>
      </c>
      <c r="H20052" s="932" t="str">
        <f t="array" ref="H20052">if(F20052&lt;&gt;"", iferror(index('Internal Staffing Calculator'!B$8:B23500,match(F20052,'Internal Staffing Calculator'!E$8:E23500,0)), "Not In Budget"),"")</f>
        <v/>
      </c>
      <c r="I20052" s="184"/>
      <c r="J20052" s="184"/>
      <c r="K20052" s="184"/>
      <c r="L20052" s="183"/>
    </row>
    <row r="20053">
      <c r="A20053" s="454"/>
      <c r="B20053" s="927"/>
      <c r="C20053" s="580"/>
      <c r="D20053" s="939"/>
      <c r="E20053" s="940"/>
      <c r="F20053" s="941"/>
      <c r="G20053" s="937" t="str">
        <f t="array" ref="G20053">xlookup(F20053,'Internal Staffing Calculator'!E:E,'Internal Staffing Calculator'!C:C,"")</f>
        <v/>
      </c>
      <c r="H20053" s="932" t="str">
        <f t="array" ref="H20053">if(F20053&lt;&gt;"", iferror(index('Internal Staffing Calculator'!B$8:B23500,match(F20053,'Internal Staffing Calculator'!E$8:E23500,0)), "Not In Budget"),"")</f>
        <v/>
      </c>
      <c r="I20053" s="184"/>
      <c r="J20053" s="184"/>
      <c r="K20053" s="184"/>
      <c r="L20053" s="183"/>
    </row>
    <row r="20054">
      <c r="A20054" s="454"/>
      <c r="B20054" s="927"/>
      <c r="C20054" s="580"/>
      <c r="D20054" s="939"/>
      <c r="E20054" s="940"/>
      <c r="F20054" s="941"/>
      <c r="G20054" s="937" t="str">
        <f t="array" ref="G20054">xlookup(F20054,'Internal Staffing Calculator'!E:E,'Internal Staffing Calculator'!C:C,"")</f>
        <v/>
      </c>
      <c r="H20054" s="932" t="str">
        <f t="array" ref="H20054">if(F20054&lt;&gt;"", iferror(index('Internal Staffing Calculator'!B$8:B23500,match(F20054,'Internal Staffing Calculator'!E$8:E23500,0)), "Not In Budget"),"")</f>
        <v/>
      </c>
      <c r="I20054" s="184"/>
      <c r="J20054" s="184"/>
      <c r="K20054" s="184"/>
      <c r="L20054" s="183"/>
    </row>
    <row r="20055">
      <c r="A20055" s="454"/>
      <c r="B20055" s="927"/>
      <c r="C20055" s="580"/>
      <c r="D20055" s="939"/>
      <c r="E20055" s="940"/>
      <c r="F20055" s="941"/>
      <c r="G20055" s="937" t="str">
        <f t="array" ref="G20055">xlookup(F20055,'Internal Staffing Calculator'!E:E,'Internal Staffing Calculator'!C:C,"")</f>
        <v/>
      </c>
      <c r="H20055" s="932" t="str">
        <f t="array" ref="H20055">if(F20055&lt;&gt;"", iferror(index('Internal Staffing Calculator'!B$8:B23500,match(F20055,'Internal Staffing Calculator'!E$8:E23500,0)), "Not In Budget"),"")</f>
        <v/>
      </c>
      <c r="I20055" s="184"/>
      <c r="J20055" s="184"/>
      <c r="K20055" s="184"/>
      <c r="L20055" s="183"/>
    </row>
    <row r="20056">
      <c r="A20056" s="454"/>
      <c r="B20056" s="927"/>
      <c r="C20056" s="580"/>
      <c r="D20056" s="939"/>
      <c r="E20056" s="940"/>
      <c r="F20056" s="941"/>
      <c r="G20056" s="937" t="str">
        <f t="array" ref="G20056">xlookup(F20056,'Internal Staffing Calculator'!E:E,'Internal Staffing Calculator'!C:C,"")</f>
        <v/>
      </c>
      <c r="H20056" s="932" t="str">
        <f t="array" ref="H20056">if(F20056&lt;&gt;"", iferror(index('Internal Staffing Calculator'!B$8:B23500,match(F20056,'Internal Staffing Calculator'!E$8:E23500,0)), "Not In Budget"),"")</f>
        <v/>
      </c>
      <c r="I20056" s="184"/>
      <c r="J20056" s="184"/>
      <c r="K20056" s="184"/>
      <c r="L20056" s="183"/>
    </row>
    <row r="20057">
      <c r="A20057" s="454"/>
      <c r="B20057" s="927"/>
      <c r="C20057" s="580"/>
      <c r="D20057" s="939"/>
      <c r="E20057" s="940"/>
      <c r="F20057" s="941"/>
      <c r="G20057" s="937" t="str">
        <f t="array" ref="G20057">xlookup(F20057,'Internal Staffing Calculator'!E:E,'Internal Staffing Calculator'!C:C,"")</f>
        <v/>
      </c>
      <c r="H20057" s="932" t="str">
        <f t="array" ref="H20057">if(F20057&lt;&gt;"", iferror(index('Internal Staffing Calculator'!B$8:B23500,match(F20057,'Internal Staffing Calculator'!E$8:E23500,0)), "Not In Budget"),"")</f>
        <v/>
      </c>
      <c r="I20057" s="184"/>
      <c r="J20057" s="184"/>
      <c r="K20057" s="184"/>
      <c r="L20057" s="183"/>
    </row>
    <row r="20058">
      <c r="A20058" s="454"/>
      <c r="B20058" s="927"/>
      <c r="C20058" s="580"/>
      <c r="D20058" s="939"/>
      <c r="E20058" s="940"/>
      <c r="F20058" s="941"/>
      <c r="G20058" s="937" t="str">
        <f t="array" ref="G20058">xlookup(F20058,'Internal Staffing Calculator'!E:E,'Internal Staffing Calculator'!C:C,"")</f>
        <v/>
      </c>
      <c r="H20058" s="932" t="str">
        <f t="array" ref="H20058">if(F20058&lt;&gt;"", iferror(index('Internal Staffing Calculator'!B$8:B23500,match(F20058,'Internal Staffing Calculator'!E$8:E23500,0)), "Not In Budget"),"")</f>
        <v/>
      </c>
      <c r="I20058" s="184"/>
      <c r="J20058" s="184"/>
      <c r="K20058" s="184"/>
      <c r="L20058" s="183"/>
    </row>
    <row r="20059">
      <c r="A20059" s="454"/>
      <c r="B20059" s="927"/>
      <c r="C20059" s="580"/>
      <c r="D20059" s="939"/>
      <c r="E20059" s="940"/>
      <c r="F20059" s="941"/>
      <c r="G20059" s="937" t="str">
        <f t="array" ref="G20059">xlookup(F20059,'Internal Staffing Calculator'!E:E,'Internal Staffing Calculator'!C:C,"")</f>
        <v/>
      </c>
      <c r="H20059" s="932" t="str">
        <f t="array" ref="H20059">if(F20059&lt;&gt;"", iferror(index('Internal Staffing Calculator'!B$8:B23500,match(F20059,'Internal Staffing Calculator'!E$8:E23500,0)), "Not In Budget"),"")</f>
        <v/>
      </c>
      <c r="I20059" s="184"/>
      <c r="J20059" s="184"/>
      <c r="K20059" s="184"/>
      <c r="L20059" s="183"/>
    </row>
    <row r="20060">
      <c r="A20060" s="454"/>
      <c r="B20060" s="927"/>
      <c r="C20060" s="580"/>
      <c r="D20060" s="939"/>
      <c r="E20060" s="940"/>
      <c r="F20060" s="941"/>
      <c r="G20060" s="937" t="str">
        <f t="array" ref="G20060">xlookup(F20060,'Internal Staffing Calculator'!E:E,'Internal Staffing Calculator'!C:C,"")</f>
        <v/>
      </c>
      <c r="H20060" s="932" t="str">
        <f t="array" ref="H20060">if(F20060&lt;&gt;"", iferror(index('Internal Staffing Calculator'!B$8:B23500,match(F20060,'Internal Staffing Calculator'!E$8:E23500,0)), "Not In Budget"),"")</f>
        <v/>
      </c>
      <c r="I20060" s="184"/>
      <c r="J20060" s="184"/>
      <c r="K20060" s="184"/>
      <c r="L20060" s="183"/>
    </row>
    <row r="20061">
      <c r="A20061" s="454"/>
      <c r="B20061" s="927"/>
      <c r="C20061" s="580"/>
      <c r="D20061" s="939"/>
      <c r="E20061" s="940"/>
      <c r="F20061" s="941"/>
      <c r="G20061" s="937" t="str">
        <f t="array" ref="G20061">xlookup(F20061,'Internal Staffing Calculator'!E:E,'Internal Staffing Calculator'!C:C,"")</f>
        <v/>
      </c>
      <c r="H20061" s="932" t="str">
        <f t="array" ref="H20061">if(F20061&lt;&gt;"", iferror(index('Internal Staffing Calculator'!B$8:B23500,match(F20061,'Internal Staffing Calculator'!E$8:E23500,0)), "Not In Budget"),"")</f>
        <v/>
      </c>
      <c r="I20061" s="184"/>
      <c r="J20061" s="184"/>
      <c r="K20061" s="184"/>
      <c r="L20061" s="183"/>
    </row>
    <row r="20062">
      <c r="A20062" s="454"/>
      <c r="B20062" s="927"/>
      <c r="C20062" s="580"/>
      <c r="D20062" s="939"/>
      <c r="E20062" s="940"/>
      <c r="F20062" s="941"/>
      <c r="G20062" s="937" t="str">
        <f t="array" ref="G20062">xlookup(F20062,'Internal Staffing Calculator'!E:E,'Internal Staffing Calculator'!C:C,"")</f>
        <v/>
      </c>
      <c r="H20062" s="932" t="str">
        <f t="array" ref="H20062">if(F20062&lt;&gt;"", iferror(index('Internal Staffing Calculator'!B$8:B23500,match(F20062,'Internal Staffing Calculator'!E$8:E23500,0)), "Not In Budget"),"")</f>
        <v/>
      </c>
      <c r="I20062" s="184"/>
      <c r="J20062" s="184"/>
      <c r="K20062" s="184"/>
      <c r="L20062" s="183"/>
    </row>
    <row r="20063">
      <c r="A20063" s="454"/>
      <c r="B20063" s="927"/>
      <c r="C20063" s="580"/>
      <c r="D20063" s="939"/>
      <c r="E20063" s="940"/>
      <c r="F20063" s="941"/>
      <c r="G20063" s="937" t="str">
        <f t="array" ref="G20063">xlookup(F20063,'Internal Staffing Calculator'!E:E,'Internal Staffing Calculator'!C:C,"")</f>
        <v/>
      </c>
      <c r="H20063" s="932" t="str">
        <f t="array" ref="H20063">if(F20063&lt;&gt;"", iferror(index('Internal Staffing Calculator'!B$8:B23500,match(F20063,'Internal Staffing Calculator'!E$8:E23500,0)), "Not In Budget"),"")</f>
        <v/>
      </c>
      <c r="I20063" s="184"/>
      <c r="J20063" s="184"/>
      <c r="K20063" s="184"/>
      <c r="L20063" s="183"/>
    </row>
    <row r="20064">
      <c r="A20064" s="454"/>
      <c r="B20064" s="927"/>
      <c r="C20064" s="580"/>
      <c r="D20064" s="939"/>
      <c r="E20064" s="940"/>
      <c r="F20064" s="941"/>
      <c r="G20064" s="937" t="str">
        <f t="array" ref="G20064">xlookup(F20064,'Internal Staffing Calculator'!E:E,'Internal Staffing Calculator'!C:C,"")</f>
        <v/>
      </c>
      <c r="H20064" s="932" t="str">
        <f t="array" ref="H20064">if(F20064&lt;&gt;"", iferror(index('Internal Staffing Calculator'!B$8:B23500,match(F20064,'Internal Staffing Calculator'!E$8:E23500,0)), "Not In Budget"),"")</f>
        <v/>
      </c>
      <c r="I20064" s="184"/>
      <c r="J20064" s="184"/>
      <c r="K20064" s="184"/>
      <c r="L20064" s="183"/>
    </row>
    <row r="20065">
      <c r="A20065" s="454"/>
      <c r="B20065" s="927"/>
      <c r="C20065" s="580"/>
      <c r="D20065" s="939"/>
      <c r="E20065" s="940"/>
      <c r="F20065" s="941"/>
      <c r="G20065" s="937" t="str">
        <f t="array" ref="G20065">xlookup(F20065,'Internal Staffing Calculator'!E:E,'Internal Staffing Calculator'!C:C,"")</f>
        <v/>
      </c>
      <c r="H20065" s="932" t="str">
        <f t="array" ref="H20065">if(F20065&lt;&gt;"", iferror(index('Internal Staffing Calculator'!B$8:B23500,match(F20065,'Internal Staffing Calculator'!E$8:E23500,0)), "Not In Budget"),"")</f>
        <v/>
      </c>
      <c r="I20065" s="184"/>
      <c r="J20065" s="184"/>
      <c r="K20065" s="184"/>
      <c r="L20065" s="183"/>
    </row>
    <row r="20066">
      <c r="A20066" s="454"/>
      <c r="B20066" s="927"/>
      <c r="C20066" s="580"/>
      <c r="D20066" s="939"/>
      <c r="E20066" s="940"/>
      <c r="F20066" s="941"/>
      <c r="G20066" s="937" t="str">
        <f t="array" ref="G20066">xlookup(F20066,'Internal Staffing Calculator'!E:E,'Internal Staffing Calculator'!C:C,"")</f>
        <v/>
      </c>
      <c r="H20066" s="932" t="str">
        <f t="array" ref="H20066">if(F20066&lt;&gt;"", iferror(index('Internal Staffing Calculator'!B$8:B23500,match(F20066,'Internal Staffing Calculator'!E$8:E23500,0)), "Not In Budget"),"")</f>
        <v/>
      </c>
      <c r="I20066" s="184"/>
      <c r="J20066" s="184"/>
      <c r="K20066" s="184"/>
      <c r="L20066" s="183"/>
    </row>
    <row r="20067">
      <c r="A20067" s="454"/>
      <c r="B20067" s="927"/>
      <c r="C20067" s="580"/>
      <c r="D20067" s="939"/>
      <c r="E20067" s="940"/>
      <c r="F20067" s="941"/>
      <c r="G20067" s="937" t="str">
        <f t="array" ref="G20067">xlookup(F20067,'Internal Staffing Calculator'!E:E,'Internal Staffing Calculator'!C:C,"")</f>
        <v/>
      </c>
      <c r="H20067" s="932" t="str">
        <f t="array" ref="H20067">if(F20067&lt;&gt;"", iferror(index('Internal Staffing Calculator'!B$8:B23500,match(F20067,'Internal Staffing Calculator'!E$8:E23500,0)), "Not In Budget"),"")</f>
        <v/>
      </c>
      <c r="I20067" s="184"/>
      <c r="J20067" s="184"/>
      <c r="K20067" s="184"/>
      <c r="L20067" s="183"/>
    </row>
    <row r="20068">
      <c r="A20068" s="454"/>
      <c r="B20068" s="927"/>
      <c r="C20068" s="580"/>
      <c r="D20068" s="939"/>
      <c r="E20068" s="940"/>
      <c r="F20068" s="941"/>
      <c r="G20068" s="937" t="str">
        <f t="array" ref="G20068">xlookup(F20068,'Internal Staffing Calculator'!E:E,'Internal Staffing Calculator'!C:C,"")</f>
        <v/>
      </c>
      <c r="H20068" s="932" t="str">
        <f t="array" ref="H20068">if(F20068&lt;&gt;"", iferror(index('Internal Staffing Calculator'!B$8:B23500,match(F20068,'Internal Staffing Calculator'!E$8:E23500,0)), "Not In Budget"),"")</f>
        <v/>
      </c>
      <c r="I20068" s="184"/>
      <c r="J20068" s="184"/>
      <c r="K20068" s="184"/>
      <c r="L20068" s="183"/>
    </row>
    <row r="20069">
      <c r="A20069" s="454"/>
      <c r="B20069" s="927"/>
      <c r="C20069" s="580"/>
      <c r="D20069" s="939"/>
      <c r="E20069" s="940"/>
      <c r="F20069" s="941"/>
      <c r="G20069" s="937" t="str">
        <f t="array" ref="G20069">xlookup(F20069,'Internal Staffing Calculator'!E:E,'Internal Staffing Calculator'!C:C,"")</f>
        <v/>
      </c>
      <c r="H20069" s="932" t="str">
        <f t="array" ref="H20069">if(F20069&lt;&gt;"", iferror(index('Internal Staffing Calculator'!B$8:B23500,match(F20069,'Internal Staffing Calculator'!E$8:E23500,0)), "Not In Budget"),"")</f>
        <v/>
      </c>
      <c r="I20069" s="184"/>
      <c r="J20069" s="184"/>
      <c r="K20069" s="184"/>
      <c r="L20069" s="183"/>
    </row>
    <row r="20070">
      <c r="A20070" s="454"/>
      <c r="B20070" s="927"/>
      <c r="C20070" s="580"/>
      <c r="D20070" s="939"/>
      <c r="E20070" s="940"/>
      <c r="F20070" s="941"/>
      <c r="G20070" s="937" t="str">
        <f t="array" ref="G20070">xlookup(F20070,'Internal Staffing Calculator'!E:E,'Internal Staffing Calculator'!C:C,"")</f>
        <v/>
      </c>
      <c r="H20070" s="932" t="str">
        <f t="array" ref="H20070">if(F20070&lt;&gt;"", iferror(index('Internal Staffing Calculator'!B$8:B23500,match(F20070,'Internal Staffing Calculator'!E$8:E23500,0)), "Not In Budget"),"")</f>
        <v/>
      </c>
      <c r="I20070" s="184"/>
      <c r="J20070" s="184"/>
      <c r="K20070" s="184"/>
      <c r="L20070" s="183"/>
    </row>
    <row r="20071">
      <c r="A20071" s="454"/>
      <c r="B20071" s="927"/>
      <c r="C20071" s="580"/>
      <c r="D20071" s="939"/>
      <c r="E20071" s="940"/>
      <c r="F20071" s="941"/>
      <c r="G20071" s="937" t="str">
        <f t="array" ref="G20071">xlookup(F20071,'Internal Staffing Calculator'!E:E,'Internal Staffing Calculator'!C:C,"")</f>
        <v/>
      </c>
      <c r="H20071" s="932" t="str">
        <f t="array" ref="H20071">if(F20071&lt;&gt;"", iferror(index('Internal Staffing Calculator'!B$8:B23500,match(F20071,'Internal Staffing Calculator'!E$8:E23500,0)), "Not In Budget"),"")</f>
        <v/>
      </c>
      <c r="I20071" s="184"/>
      <c r="J20071" s="184"/>
      <c r="K20071" s="184"/>
      <c r="L20071" s="183"/>
    </row>
    <row r="20072">
      <c r="A20072" s="454"/>
      <c r="B20072" s="927"/>
      <c r="C20072" s="580"/>
      <c r="D20072" s="939"/>
      <c r="E20072" s="940"/>
      <c r="F20072" s="941"/>
      <c r="G20072" s="937" t="str">
        <f t="array" ref="G20072">xlookup(F20072,'Internal Staffing Calculator'!E:E,'Internal Staffing Calculator'!C:C,"")</f>
        <v/>
      </c>
      <c r="H20072" s="932" t="str">
        <f t="array" ref="H20072">if(F20072&lt;&gt;"", iferror(index('Internal Staffing Calculator'!B$8:B23500,match(F20072,'Internal Staffing Calculator'!E$8:E23500,0)), "Not In Budget"),"")</f>
        <v/>
      </c>
      <c r="I20072" s="184"/>
      <c r="J20072" s="184"/>
      <c r="K20072" s="184"/>
      <c r="L20072" s="183"/>
    </row>
    <row r="20073">
      <c r="A20073" s="454"/>
      <c r="B20073" s="927"/>
      <c r="C20073" s="580"/>
      <c r="D20073" s="939"/>
      <c r="E20073" s="940"/>
      <c r="F20073" s="941"/>
      <c r="G20073" s="937" t="str">
        <f t="array" ref="G20073">xlookup(F20073,'Internal Staffing Calculator'!E:E,'Internal Staffing Calculator'!C:C,"")</f>
        <v/>
      </c>
      <c r="H20073" s="932" t="str">
        <f t="array" ref="H20073">if(F20073&lt;&gt;"", iferror(index('Internal Staffing Calculator'!B$8:B23500,match(F20073,'Internal Staffing Calculator'!E$8:E23500,0)), "Not In Budget"),"")</f>
        <v/>
      </c>
      <c r="I20073" s="184"/>
      <c r="J20073" s="184"/>
      <c r="K20073" s="184"/>
      <c r="L20073" s="183"/>
    </row>
    <row r="20074">
      <c r="A20074" s="454"/>
      <c r="B20074" s="927"/>
      <c r="C20074" s="580"/>
      <c r="D20074" s="939"/>
      <c r="E20074" s="940"/>
      <c r="F20074" s="941"/>
      <c r="G20074" s="937" t="str">
        <f t="array" ref="G20074">xlookup(F20074,'Internal Staffing Calculator'!E:E,'Internal Staffing Calculator'!C:C,"")</f>
        <v/>
      </c>
      <c r="H20074" s="932" t="str">
        <f t="array" ref="H20074">if(F20074&lt;&gt;"", iferror(index('Internal Staffing Calculator'!B$8:B23500,match(F20074,'Internal Staffing Calculator'!E$8:E23500,0)), "Not In Budget"),"")</f>
        <v/>
      </c>
      <c r="I20074" s="184"/>
      <c r="J20074" s="184"/>
      <c r="K20074" s="184"/>
      <c r="L20074" s="183"/>
    </row>
    <row r="20075">
      <c r="A20075" s="454"/>
      <c r="B20075" s="927"/>
      <c r="C20075" s="580"/>
      <c r="D20075" s="939"/>
      <c r="E20075" s="940"/>
      <c r="F20075" s="941"/>
      <c r="G20075" s="937" t="str">
        <f t="array" ref="G20075">xlookup(F20075,'Internal Staffing Calculator'!E:E,'Internal Staffing Calculator'!C:C,"")</f>
        <v/>
      </c>
      <c r="H20075" s="932" t="str">
        <f t="array" ref="H20075">if(F20075&lt;&gt;"", iferror(index('Internal Staffing Calculator'!B$8:B23500,match(F20075,'Internal Staffing Calculator'!E$8:E23500,0)), "Not In Budget"),"")</f>
        <v/>
      </c>
      <c r="I20075" s="184"/>
      <c r="J20075" s="184"/>
      <c r="K20075" s="184"/>
      <c r="L20075" s="183"/>
    </row>
    <row r="20076">
      <c r="A20076" s="454"/>
      <c r="B20076" s="927"/>
      <c r="C20076" s="580"/>
      <c r="D20076" s="939"/>
      <c r="E20076" s="940"/>
      <c r="F20076" s="941"/>
      <c r="G20076" s="937" t="str">
        <f t="array" ref="G20076">xlookup(F20076,'Internal Staffing Calculator'!E:E,'Internal Staffing Calculator'!C:C,"")</f>
        <v/>
      </c>
      <c r="H20076" s="932" t="str">
        <f t="array" ref="H20076">if(F20076&lt;&gt;"", iferror(index('Internal Staffing Calculator'!B$8:B23500,match(F20076,'Internal Staffing Calculator'!E$8:E23500,0)), "Not In Budget"),"")</f>
        <v/>
      </c>
      <c r="I20076" s="184"/>
      <c r="J20076" s="184"/>
      <c r="K20076" s="184"/>
      <c r="L20076" s="183"/>
    </row>
    <row r="20077">
      <c r="A20077" s="454"/>
      <c r="B20077" s="927"/>
      <c r="C20077" s="580"/>
      <c r="D20077" s="939"/>
      <c r="E20077" s="940"/>
      <c r="F20077" s="941"/>
      <c r="G20077" s="937" t="str">
        <f t="array" ref="G20077">xlookup(F20077,'Internal Staffing Calculator'!E:E,'Internal Staffing Calculator'!C:C,"")</f>
        <v/>
      </c>
      <c r="H20077" s="932" t="str">
        <f t="array" ref="H20077">if(F20077&lt;&gt;"", iferror(index('Internal Staffing Calculator'!B$8:B23500,match(F20077,'Internal Staffing Calculator'!E$8:E23500,0)), "Not In Budget"),"")</f>
        <v/>
      </c>
      <c r="I20077" s="184"/>
      <c r="J20077" s="184"/>
      <c r="K20077" s="184"/>
      <c r="L20077" s="183"/>
    </row>
    <row r="20078">
      <c r="A20078" s="454"/>
      <c r="B20078" s="927"/>
      <c r="C20078" s="580"/>
      <c r="D20078" s="939"/>
      <c r="E20078" s="940"/>
      <c r="F20078" s="941"/>
      <c r="G20078" s="937" t="str">
        <f t="array" ref="G20078">xlookup(F20078,'Internal Staffing Calculator'!E:E,'Internal Staffing Calculator'!C:C,"")</f>
        <v/>
      </c>
      <c r="H20078" s="932" t="str">
        <f t="array" ref="H20078">if(F20078&lt;&gt;"", iferror(index('Internal Staffing Calculator'!B$8:B23500,match(F20078,'Internal Staffing Calculator'!E$8:E23500,0)), "Not In Budget"),"")</f>
        <v/>
      </c>
      <c r="I20078" s="184"/>
      <c r="J20078" s="184"/>
      <c r="K20078" s="184"/>
      <c r="L20078" s="183"/>
    </row>
    <row r="20079">
      <c r="A20079" s="454"/>
      <c r="B20079" s="927"/>
      <c r="C20079" s="580"/>
      <c r="D20079" s="939"/>
      <c r="E20079" s="940"/>
      <c r="F20079" s="941"/>
      <c r="G20079" s="937" t="str">
        <f t="array" ref="G20079">xlookup(F20079,'Internal Staffing Calculator'!E:E,'Internal Staffing Calculator'!C:C,"")</f>
        <v/>
      </c>
      <c r="H20079" s="932" t="str">
        <f t="array" ref="H20079">if(F20079&lt;&gt;"", iferror(index('Internal Staffing Calculator'!B$8:B23500,match(F20079,'Internal Staffing Calculator'!E$8:E23500,0)), "Not In Budget"),"")</f>
        <v/>
      </c>
      <c r="I20079" s="184"/>
      <c r="J20079" s="184"/>
      <c r="K20079" s="184"/>
      <c r="L20079" s="183"/>
    </row>
    <row r="20080">
      <c r="A20080" s="454"/>
      <c r="B20080" s="927"/>
      <c r="C20080" s="580"/>
      <c r="D20080" s="939"/>
      <c r="E20080" s="940"/>
      <c r="F20080" s="941"/>
      <c r="G20080" s="937" t="str">
        <f t="array" ref="G20080">xlookup(F20080,'Internal Staffing Calculator'!E:E,'Internal Staffing Calculator'!C:C,"")</f>
        <v/>
      </c>
      <c r="H20080" s="932" t="str">
        <f t="array" ref="H20080">if(F20080&lt;&gt;"", iferror(index('Internal Staffing Calculator'!B$8:B23500,match(F20080,'Internal Staffing Calculator'!E$8:E23500,0)), "Not In Budget"),"")</f>
        <v/>
      </c>
      <c r="I20080" s="184"/>
      <c r="J20080" s="184"/>
      <c r="K20080" s="184"/>
      <c r="L20080" s="183"/>
    </row>
    <row r="20081">
      <c r="A20081" s="454"/>
      <c r="B20081" s="927"/>
      <c r="C20081" s="580"/>
      <c r="D20081" s="939"/>
      <c r="E20081" s="940"/>
      <c r="F20081" s="941"/>
      <c r="G20081" s="937" t="str">
        <f t="array" ref="G20081">xlookup(F20081,'Internal Staffing Calculator'!E:E,'Internal Staffing Calculator'!C:C,"")</f>
        <v/>
      </c>
      <c r="H20081" s="932" t="str">
        <f t="array" ref="H20081">if(F20081&lt;&gt;"", iferror(index('Internal Staffing Calculator'!B$8:B23500,match(F20081,'Internal Staffing Calculator'!E$8:E23500,0)), "Not In Budget"),"")</f>
        <v/>
      </c>
      <c r="I20081" s="184"/>
      <c r="J20081" s="184"/>
      <c r="K20081" s="184"/>
      <c r="L20081" s="183"/>
    </row>
    <row r="20082">
      <c r="A20082" s="454"/>
      <c r="B20082" s="927"/>
      <c r="C20082" s="580"/>
      <c r="D20082" s="939"/>
      <c r="E20082" s="940"/>
      <c r="F20082" s="941"/>
      <c r="G20082" s="937" t="str">
        <f t="array" ref="G20082">xlookup(F20082,'Internal Staffing Calculator'!E:E,'Internal Staffing Calculator'!C:C,"")</f>
        <v/>
      </c>
      <c r="H20082" s="932" t="str">
        <f t="array" ref="H20082">if(F20082&lt;&gt;"", iferror(index('Internal Staffing Calculator'!B$8:B23500,match(F20082,'Internal Staffing Calculator'!E$8:E23500,0)), "Not In Budget"),"")</f>
        <v/>
      </c>
      <c r="I20082" s="184"/>
      <c r="J20082" s="184"/>
      <c r="K20082" s="184"/>
      <c r="L20082" s="183"/>
    </row>
    <row r="20083">
      <c r="A20083" s="454"/>
      <c r="B20083" s="927"/>
      <c r="C20083" s="580"/>
      <c r="D20083" s="939"/>
      <c r="E20083" s="940"/>
      <c r="F20083" s="941"/>
      <c r="G20083" s="937" t="str">
        <f t="array" ref="G20083">xlookup(F20083,'Internal Staffing Calculator'!E:E,'Internal Staffing Calculator'!C:C,"")</f>
        <v/>
      </c>
      <c r="H20083" s="932" t="str">
        <f t="array" ref="H20083">if(F20083&lt;&gt;"", iferror(index('Internal Staffing Calculator'!B$8:B23500,match(F20083,'Internal Staffing Calculator'!E$8:E23500,0)), "Not In Budget"),"")</f>
        <v/>
      </c>
      <c r="I20083" s="184"/>
      <c r="J20083" s="184"/>
      <c r="K20083" s="184"/>
      <c r="L20083" s="183"/>
    </row>
    <row r="20084">
      <c r="A20084" s="454"/>
      <c r="B20084" s="927"/>
      <c r="C20084" s="580"/>
      <c r="D20084" s="939"/>
      <c r="E20084" s="940"/>
      <c r="F20084" s="941"/>
      <c r="G20084" s="937" t="str">
        <f t="array" ref="G20084">xlookup(F20084,'Internal Staffing Calculator'!E:E,'Internal Staffing Calculator'!C:C,"")</f>
        <v/>
      </c>
      <c r="H20084" s="932" t="str">
        <f t="array" ref="H20084">if(F20084&lt;&gt;"", iferror(index('Internal Staffing Calculator'!B$8:B23500,match(F20084,'Internal Staffing Calculator'!E$8:E23500,0)), "Not In Budget"),"")</f>
        <v/>
      </c>
      <c r="I20084" s="184"/>
      <c r="J20084" s="184"/>
      <c r="K20084" s="184"/>
      <c r="L20084" s="183"/>
    </row>
    <row r="20085">
      <c r="A20085" s="454"/>
      <c r="B20085" s="927"/>
      <c r="C20085" s="580"/>
      <c r="D20085" s="939"/>
      <c r="E20085" s="940"/>
      <c r="F20085" s="941"/>
      <c r="G20085" s="937" t="str">
        <f t="array" ref="G20085">xlookup(F20085,'Internal Staffing Calculator'!E:E,'Internal Staffing Calculator'!C:C,"")</f>
        <v/>
      </c>
      <c r="H20085" s="932" t="str">
        <f t="array" ref="H20085">if(F20085&lt;&gt;"", iferror(index('Internal Staffing Calculator'!B$8:B23500,match(F20085,'Internal Staffing Calculator'!E$8:E23500,0)), "Not In Budget"),"")</f>
        <v/>
      </c>
      <c r="I20085" s="184"/>
      <c r="J20085" s="184"/>
      <c r="K20085" s="184"/>
      <c r="L20085" s="183"/>
    </row>
    <row r="20086">
      <c r="A20086" s="454"/>
      <c r="B20086" s="927"/>
      <c r="C20086" s="580"/>
      <c r="D20086" s="939"/>
      <c r="E20086" s="940"/>
      <c r="F20086" s="941"/>
      <c r="G20086" s="937" t="str">
        <f t="array" ref="G20086">xlookup(F20086,'Internal Staffing Calculator'!E:E,'Internal Staffing Calculator'!C:C,"")</f>
        <v/>
      </c>
      <c r="H20086" s="932" t="str">
        <f t="array" ref="H20086">if(F20086&lt;&gt;"", iferror(index('Internal Staffing Calculator'!B$8:B23500,match(F20086,'Internal Staffing Calculator'!E$8:E23500,0)), "Not In Budget"),"")</f>
        <v/>
      </c>
      <c r="I20086" s="184"/>
      <c r="J20086" s="184"/>
      <c r="K20086" s="184"/>
      <c r="L20086" s="183"/>
    </row>
    <row r="20087">
      <c r="A20087" s="454"/>
      <c r="B20087" s="927"/>
      <c r="C20087" s="580"/>
      <c r="D20087" s="939"/>
      <c r="E20087" s="940"/>
      <c r="F20087" s="941"/>
      <c r="G20087" s="937" t="str">
        <f t="array" ref="G20087">xlookup(F20087,'Internal Staffing Calculator'!E:E,'Internal Staffing Calculator'!C:C,"")</f>
        <v/>
      </c>
      <c r="H20087" s="932" t="str">
        <f t="array" ref="H20087">if(F20087&lt;&gt;"", iferror(index('Internal Staffing Calculator'!B$8:B23500,match(F20087,'Internal Staffing Calculator'!E$8:E23500,0)), "Not In Budget"),"")</f>
        <v/>
      </c>
      <c r="I20087" s="184"/>
      <c r="J20087" s="184"/>
      <c r="K20087" s="184"/>
      <c r="L20087" s="183"/>
    </row>
    <row r="20088">
      <c r="A20088" s="454"/>
      <c r="B20088" s="927"/>
      <c r="C20088" s="580"/>
      <c r="D20088" s="939"/>
      <c r="E20088" s="940"/>
      <c r="F20088" s="941"/>
      <c r="G20088" s="937" t="str">
        <f t="array" ref="G20088">xlookup(F20088,'Internal Staffing Calculator'!E:E,'Internal Staffing Calculator'!C:C,"")</f>
        <v/>
      </c>
      <c r="H20088" s="932" t="str">
        <f t="array" ref="H20088">if(F20088&lt;&gt;"", iferror(index('Internal Staffing Calculator'!B$8:B23500,match(F20088,'Internal Staffing Calculator'!E$8:E23500,0)), "Not In Budget"),"")</f>
        <v/>
      </c>
      <c r="I20088" s="184"/>
      <c r="J20088" s="184"/>
      <c r="K20088" s="184"/>
      <c r="L20088" s="183"/>
    </row>
    <row r="20089">
      <c r="A20089" s="454"/>
      <c r="B20089" s="927"/>
      <c r="C20089" s="580"/>
      <c r="D20089" s="939"/>
      <c r="E20089" s="940"/>
      <c r="F20089" s="941"/>
      <c r="G20089" s="937" t="str">
        <f t="array" ref="G20089">xlookup(F20089,'Internal Staffing Calculator'!E:E,'Internal Staffing Calculator'!C:C,"")</f>
        <v/>
      </c>
      <c r="H20089" s="932" t="str">
        <f t="array" ref="H20089">if(F20089&lt;&gt;"", iferror(index('Internal Staffing Calculator'!B$8:B23500,match(F20089,'Internal Staffing Calculator'!E$8:E23500,0)), "Not In Budget"),"")</f>
        <v/>
      </c>
      <c r="I20089" s="184"/>
      <c r="J20089" s="184"/>
      <c r="K20089" s="184"/>
      <c r="L20089" s="183"/>
    </row>
    <row r="20090">
      <c r="A20090" s="454"/>
      <c r="B20090" s="927"/>
      <c r="C20090" s="580"/>
      <c r="D20090" s="939"/>
      <c r="E20090" s="940"/>
      <c r="F20090" s="941"/>
      <c r="G20090" s="937" t="str">
        <f t="array" ref="G20090">xlookup(F20090,'Internal Staffing Calculator'!E:E,'Internal Staffing Calculator'!C:C,"")</f>
        <v/>
      </c>
      <c r="H20090" s="932" t="str">
        <f t="array" ref="H20090">if(F20090&lt;&gt;"", iferror(index('Internal Staffing Calculator'!B$8:B23500,match(F20090,'Internal Staffing Calculator'!E$8:E23500,0)), "Not In Budget"),"")</f>
        <v/>
      </c>
      <c r="I20090" s="184"/>
      <c r="J20090" s="184"/>
      <c r="K20090" s="184"/>
      <c r="L20090" s="183"/>
    </row>
    <row r="20091">
      <c r="A20091" s="454"/>
      <c r="B20091" s="927"/>
      <c r="C20091" s="580"/>
      <c r="D20091" s="939"/>
      <c r="E20091" s="940"/>
      <c r="F20091" s="941"/>
      <c r="G20091" s="937" t="str">
        <f t="array" ref="G20091">xlookup(F20091,'Internal Staffing Calculator'!E:E,'Internal Staffing Calculator'!C:C,"")</f>
        <v/>
      </c>
      <c r="H20091" s="932" t="str">
        <f t="array" ref="H20091">if(F20091&lt;&gt;"", iferror(index('Internal Staffing Calculator'!B$8:B23500,match(F20091,'Internal Staffing Calculator'!E$8:E23500,0)), "Not In Budget"),"")</f>
        <v/>
      </c>
      <c r="I20091" s="184"/>
      <c r="J20091" s="184"/>
      <c r="K20091" s="184"/>
      <c r="L20091" s="183"/>
    </row>
    <row r="20092">
      <c r="A20092" s="454"/>
      <c r="B20092" s="927"/>
      <c r="C20092" s="580"/>
      <c r="D20092" s="939"/>
      <c r="E20092" s="940"/>
      <c r="F20092" s="941"/>
      <c r="G20092" s="937" t="str">
        <f t="array" ref="G20092">xlookup(F20092,'Internal Staffing Calculator'!E:E,'Internal Staffing Calculator'!C:C,"")</f>
        <v/>
      </c>
      <c r="H20092" s="932" t="str">
        <f t="array" ref="H20092">if(F20092&lt;&gt;"", iferror(index('Internal Staffing Calculator'!B$8:B23500,match(F20092,'Internal Staffing Calculator'!E$8:E23500,0)), "Not In Budget"),"")</f>
        <v/>
      </c>
      <c r="I20092" s="184"/>
      <c r="J20092" s="184"/>
      <c r="K20092" s="184"/>
      <c r="L20092" s="183"/>
    </row>
    <row r="20093">
      <c r="A20093" s="454"/>
      <c r="B20093" s="927"/>
      <c r="C20093" s="580"/>
      <c r="D20093" s="939"/>
      <c r="E20093" s="940"/>
      <c r="F20093" s="941"/>
      <c r="G20093" s="937" t="str">
        <f t="array" ref="G20093">xlookup(F20093,'Internal Staffing Calculator'!E:E,'Internal Staffing Calculator'!C:C,"")</f>
        <v/>
      </c>
      <c r="H20093" s="932" t="str">
        <f t="array" ref="H20093">if(F20093&lt;&gt;"", iferror(index('Internal Staffing Calculator'!B$8:B23500,match(F20093,'Internal Staffing Calculator'!E$8:E23500,0)), "Not In Budget"),"")</f>
        <v/>
      </c>
      <c r="I20093" s="184"/>
      <c r="J20093" s="184"/>
      <c r="K20093" s="184"/>
      <c r="L20093" s="183"/>
    </row>
    <row r="20094">
      <c r="A20094" s="454"/>
      <c r="B20094" s="927"/>
      <c r="C20094" s="580"/>
      <c r="D20094" s="939"/>
      <c r="E20094" s="940"/>
      <c r="F20094" s="941"/>
      <c r="G20094" s="937" t="str">
        <f t="array" ref="G20094">xlookup(F20094,'Internal Staffing Calculator'!E:E,'Internal Staffing Calculator'!C:C,"")</f>
        <v/>
      </c>
      <c r="H20094" s="932" t="str">
        <f t="array" ref="H20094">if(F20094&lt;&gt;"", iferror(index('Internal Staffing Calculator'!B$8:B23500,match(F20094,'Internal Staffing Calculator'!E$8:E23500,0)), "Not In Budget"),"")</f>
        <v/>
      </c>
      <c r="I20094" s="184"/>
      <c r="J20094" s="184"/>
      <c r="K20094" s="184"/>
      <c r="L20094" s="183"/>
    </row>
    <row r="20095">
      <c r="A20095" s="454"/>
      <c r="B20095" s="927"/>
      <c r="C20095" s="580"/>
      <c r="D20095" s="939"/>
      <c r="E20095" s="940"/>
      <c r="F20095" s="941"/>
      <c r="G20095" s="937" t="str">
        <f t="array" ref="G20095">xlookup(F20095,'Internal Staffing Calculator'!E:E,'Internal Staffing Calculator'!C:C,"")</f>
        <v/>
      </c>
      <c r="H20095" s="932" t="str">
        <f t="array" ref="H20095">if(F20095&lt;&gt;"", iferror(index('Internal Staffing Calculator'!B$8:B23500,match(F20095,'Internal Staffing Calculator'!E$8:E23500,0)), "Not In Budget"),"")</f>
        <v/>
      </c>
      <c r="I20095" s="184"/>
      <c r="J20095" s="184"/>
      <c r="K20095" s="184"/>
      <c r="L20095" s="183"/>
    </row>
    <row r="20096">
      <c r="A20096" s="454"/>
      <c r="B20096" s="927"/>
      <c r="C20096" s="580"/>
      <c r="D20096" s="939"/>
      <c r="E20096" s="940"/>
      <c r="F20096" s="941"/>
      <c r="G20096" s="937" t="str">
        <f t="array" ref="G20096">xlookup(F20096,'Internal Staffing Calculator'!E:E,'Internal Staffing Calculator'!C:C,"")</f>
        <v/>
      </c>
      <c r="H20096" s="932" t="str">
        <f t="array" ref="H20096">if(F20096&lt;&gt;"", iferror(index('Internal Staffing Calculator'!B$8:B23500,match(F20096,'Internal Staffing Calculator'!E$8:E23500,0)), "Not In Budget"),"")</f>
        <v/>
      </c>
      <c r="I20096" s="184"/>
      <c r="J20096" s="184"/>
      <c r="K20096" s="184"/>
      <c r="L20096" s="183"/>
    </row>
    <row r="20097">
      <c r="A20097" s="454"/>
      <c r="B20097" s="927"/>
      <c r="C20097" s="580"/>
      <c r="D20097" s="939"/>
      <c r="E20097" s="940"/>
      <c r="F20097" s="941"/>
      <c r="G20097" s="937" t="str">
        <f t="array" ref="G20097">xlookup(F20097,'Internal Staffing Calculator'!E:E,'Internal Staffing Calculator'!C:C,"")</f>
        <v/>
      </c>
      <c r="H20097" s="932" t="str">
        <f t="array" ref="H20097">if(F20097&lt;&gt;"", iferror(index('Internal Staffing Calculator'!B$8:B23500,match(F20097,'Internal Staffing Calculator'!E$8:E23500,0)), "Not In Budget"),"")</f>
        <v/>
      </c>
      <c r="I20097" s="184"/>
      <c r="J20097" s="184"/>
      <c r="K20097" s="184"/>
      <c r="L20097" s="183"/>
    </row>
    <row r="20098">
      <c r="A20098" s="454"/>
      <c r="B20098" s="927"/>
      <c r="C20098" s="580"/>
      <c r="D20098" s="939"/>
      <c r="E20098" s="940"/>
      <c r="F20098" s="941"/>
      <c r="G20098" s="937" t="str">
        <f t="array" ref="G20098">xlookup(F20098,'Internal Staffing Calculator'!E:E,'Internal Staffing Calculator'!C:C,"")</f>
        <v/>
      </c>
      <c r="H20098" s="932" t="str">
        <f t="array" ref="H20098">if(F20098&lt;&gt;"", iferror(index('Internal Staffing Calculator'!B$8:B23500,match(F20098,'Internal Staffing Calculator'!E$8:E23500,0)), "Not In Budget"),"")</f>
        <v/>
      </c>
      <c r="I20098" s="184"/>
      <c r="J20098" s="184"/>
      <c r="K20098" s="184"/>
      <c r="L20098" s="183"/>
    </row>
    <row r="20099">
      <c r="A20099" s="454"/>
      <c r="B20099" s="927"/>
      <c r="C20099" s="580"/>
      <c r="D20099" s="939"/>
      <c r="E20099" s="940"/>
      <c r="F20099" s="941"/>
      <c r="G20099" s="937" t="str">
        <f t="array" ref="G20099">xlookup(F20099,'Internal Staffing Calculator'!E:E,'Internal Staffing Calculator'!C:C,"")</f>
        <v/>
      </c>
      <c r="H20099" s="932" t="str">
        <f t="array" ref="H20099">if(F20099&lt;&gt;"", iferror(index('Internal Staffing Calculator'!B$8:B23500,match(F20099,'Internal Staffing Calculator'!E$8:E23500,0)), "Not In Budget"),"")</f>
        <v/>
      </c>
      <c r="I20099" s="184"/>
      <c r="J20099" s="184"/>
      <c r="K20099" s="184"/>
      <c r="L20099" s="183"/>
    </row>
    <row r="20100">
      <c r="A20100" s="454"/>
      <c r="B20100" s="927"/>
      <c r="C20100" s="580"/>
      <c r="D20100" s="939"/>
      <c r="E20100" s="940"/>
      <c r="F20100" s="941"/>
      <c r="G20100" s="937" t="str">
        <f t="array" ref="G20100">xlookup(F20100,'Internal Staffing Calculator'!E:E,'Internal Staffing Calculator'!C:C,"")</f>
        <v/>
      </c>
      <c r="H20100" s="932" t="str">
        <f t="array" ref="H20100">if(F20100&lt;&gt;"", iferror(index('Internal Staffing Calculator'!B$8:B23500,match(F20100,'Internal Staffing Calculator'!E$8:E23500,0)), "Not In Budget"),"")</f>
        <v/>
      </c>
      <c r="I20100" s="184"/>
      <c r="J20100" s="184"/>
      <c r="K20100" s="184"/>
      <c r="L20100" s="183"/>
    </row>
    <row r="20101">
      <c r="A20101" s="454"/>
      <c r="B20101" s="927"/>
      <c r="C20101" s="580"/>
      <c r="D20101" s="939"/>
      <c r="E20101" s="940"/>
      <c r="F20101" s="941"/>
      <c r="G20101" s="937" t="str">
        <f t="array" ref="G20101">xlookup(F20101,'Internal Staffing Calculator'!E:E,'Internal Staffing Calculator'!C:C,"")</f>
        <v/>
      </c>
      <c r="H20101" s="932" t="str">
        <f t="array" ref="H20101">if(F20101&lt;&gt;"", iferror(index('Internal Staffing Calculator'!B$8:B23500,match(F20101,'Internal Staffing Calculator'!E$8:E23500,0)), "Not In Budget"),"")</f>
        <v/>
      </c>
      <c r="I20101" s="184"/>
      <c r="J20101" s="184"/>
      <c r="K20101" s="184"/>
      <c r="L20101" s="183"/>
    </row>
    <row r="20102">
      <c r="A20102" s="454"/>
      <c r="B20102" s="927"/>
      <c r="C20102" s="580"/>
      <c r="D20102" s="939"/>
      <c r="E20102" s="940"/>
      <c r="F20102" s="941"/>
      <c r="G20102" s="937" t="str">
        <f t="array" ref="G20102">xlookup(F20102,'Internal Staffing Calculator'!E:E,'Internal Staffing Calculator'!C:C,"")</f>
        <v/>
      </c>
      <c r="H20102" s="932" t="str">
        <f t="array" ref="H20102">if(F20102&lt;&gt;"", iferror(index('Internal Staffing Calculator'!B$8:B23500,match(F20102,'Internal Staffing Calculator'!E$8:E23500,0)), "Not In Budget"),"")</f>
        <v/>
      </c>
      <c r="I20102" s="184"/>
      <c r="J20102" s="184"/>
      <c r="K20102" s="184"/>
      <c r="L20102" s="183"/>
    </row>
    <row r="20103">
      <c r="A20103" s="454"/>
      <c r="B20103" s="927"/>
      <c r="C20103" s="580"/>
      <c r="D20103" s="939"/>
      <c r="E20103" s="940"/>
      <c r="F20103" s="941"/>
      <c r="G20103" s="937" t="str">
        <f t="array" ref="G20103">xlookup(F20103,'Internal Staffing Calculator'!E:E,'Internal Staffing Calculator'!C:C,"")</f>
        <v/>
      </c>
      <c r="H20103" s="932" t="str">
        <f t="array" ref="H20103">if(F20103&lt;&gt;"", iferror(index('Internal Staffing Calculator'!B$8:B23500,match(F20103,'Internal Staffing Calculator'!E$8:E23500,0)), "Not In Budget"),"")</f>
        <v/>
      </c>
      <c r="I20103" s="184"/>
      <c r="J20103" s="184"/>
      <c r="K20103" s="184"/>
      <c r="L20103" s="183"/>
    </row>
    <row r="20104">
      <c r="A20104" s="454"/>
      <c r="B20104" s="927"/>
      <c r="C20104" s="580"/>
      <c r="D20104" s="939"/>
      <c r="E20104" s="940"/>
      <c r="F20104" s="941"/>
      <c r="G20104" s="937" t="str">
        <f t="array" ref="G20104">xlookup(F20104,'Internal Staffing Calculator'!E:E,'Internal Staffing Calculator'!C:C,"")</f>
        <v/>
      </c>
      <c r="H20104" s="932" t="str">
        <f t="array" ref="H20104">if(F20104&lt;&gt;"", iferror(index('Internal Staffing Calculator'!B$8:B23500,match(F20104,'Internal Staffing Calculator'!E$8:E23500,0)), "Not In Budget"),"")</f>
        <v/>
      </c>
      <c r="I20104" s="184"/>
      <c r="J20104" s="184"/>
      <c r="K20104" s="184"/>
      <c r="L20104" s="183"/>
    </row>
    <row r="20105">
      <c r="A20105" s="454"/>
      <c r="B20105" s="927"/>
      <c r="C20105" s="580"/>
      <c r="D20105" s="939"/>
      <c r="E20105" s="940"/>
      <c r="F20105" s="941"/>
      <c r="G20105" s="937" t="str">
        <f t="array" ref="G20105">xlookup(F20105,'Internal Staffing Calculator'!E:E,'Internal Staffing Calculator'!C:C,"")</f>
        <v/>
      </c>
      <c r="H20105" s="932" t="str">
        <f t="array" ref="H20105">if(F20105&lt;&gt;"", iferror(index('Internal Staffing Calculator'!B$8:B23500,match(F20105,'Internal Staffing Calculator'!E$8:E23500,0)), "Not In Budget"),"")</f>
        <v/>
      </c>
      <c r="I20105" s="184"/>
      <c r="J20105" s="184"/>
      <c r="K20105" s="184"/>
      <c r="L20105" s="183"/>
    </row>
    <row r="20106">
      <c r="A20106" s="454"/>
      <c r="B20106" s="927"/>
      <c r="C20106" s="580"/>
      <c r="D20106" s="939"/>
      <c r="E20106" s="940"/>
      <c r="F20106" s="941"/>
      <c r="G20106" s="937" t="str">
        <f t="array" ref="G20106">xlookup(F20106,'Internal Staffing Calculator'!E:E,'Internal Staffing Calculator'!C:C,"")</f>
        <v/>
      </c>
      <c r="H20106" s="932" t="str">
        <f t="array" ref="H20106">if(F20106&lt;&gt;"", iferror(index('Internal Staffing Calculator'!B$8:B23500,match(F20106,'Internal Staffing Calculator'!E$8:E23500,0)), "Not In Budget"),"")</f>
        <v/>
      </c>
      <c r="I20106" s="184"/>
      <c r="J20106" s="184"/>
      <c r="K20106" s="184"/>
      <c r="L20106" s="183"/>
    </row>
    <row r="20107">
      <c r="A20107" s="454"/>
      <c r="B20107" s="927"/>
      <c r="C20107" s="580"/>
      <c r="D20107" s="939"/>
      <c r="E20107" s="940"/>
      <c r="F20107" s="941"/>
      <c r="G20107" s="937" t="str">
        <f t="array" ref="G20107">xlookup(F20107,'Internal Staffing Calculator'!E:E,'Internal Staffing Calculator'!C:C,"")</f>
        <v/>
      </c>
      <c r="H20107" s="932" t="str">
        <f t="array" ref="H20107">if(F20107&lt;&gt;"", iferror(index('Internal Staffing Calculator'!B$8:B23500,match(F20107,'Internal Staffing Calculator'!E$8:E23500,0)), "Not In Budget"),"")</f>
        <v/>
      </c>
      <c r="I20107" s="184"/>
      <c r="J20107" s="184"/>
      <c r="K20107" s="184"/>
      <c r="L20107" s="183"/>
    </row>
    <row r="20108">
      <c r="A20108" s="454"/>
      <c r="B20108" s="927"/>
      <c r="C20108" s="580"/>
      <c r="D20108" s="939"/>
      <c r="E20108" s="940"/>
      <c r="F20108" s="941"/>
      <c r="G20108" s="937" t="str">
        <f t="array" ref="G20108">xlookup(F20108,'Internal Staffing Calculator'!E:E,'Internal Staffing Calculator'!C:C,"")</f>
        <v/>
      </c>
      <c r="H20108" s="932" t="str">
        <f t="array" ref="H20108">if(F20108&lt;&gt;"", iferror(index('Internal Staffing Calculator'!B$8:B23500,match(F20108,'Internal Staffing Calculator'!E$8:E23500,0)), "Not In Budget"),"")</f>
        <v/>
      </c>
      <c r="I20108" s="184"/>
      <c r="J20108" s="184"/>
      <c r="K20108" s="184"/>
      <c r="L20108" s="183"/>
    </row>
    <row r="20109">
      <c r="A20109" s="454"/>
      <c r="B20109" s="927"/>
      <c r="C20109" s="580"/>
      <c r="D20109" s="939"/>
      <c r="E20109" s="940"/>
      <c r="F20109" s="941"/>
      <c r="G20109" s="937" t="str">
        <f t="array" ref="G20109">xlookup(F20109,'Internal Staffing Calculator'!E:E,'Internal Staffing Calculator'!C:C,"")</f>
        <v/>
      </c>
      <c r="H20109" s="932" t="str">
        <f t="array" ref="H20109">if(F20109&lt;&gt;"", iferror(index('Internal Staffing Calculator'!B$8:B23500,match(F20109,'Internal Staffing Calculator'!E$8:E23500,0)), "Not In Budget"),"")</f>
        <v/>
      </c>
      <c r="I20109" s="184"/>
      <c r="J20109" s="184"/>
      <c r="K20109" s="184"/>
      <c r="L20109" s="183"/>
    </row>
    <row r="20110">
      <c r="A20110" s="454"/>
      <c r="B20110" s="927"/>
      <c r="C20110" s="580"/>
      <c r="D20110" s="939"/>
      <c r="E20110" s="940"/>
      <c r="F20110" s="941"/>
      <c r="G20110" s="937" t="str">
        <f t="array" ref="G20110">xlookup(F20110,'Internal Staffing Calculator'!E:E,'Internal Staffing Calculator'!C:C,"")</f>
        <v/>
      </c>
      <c r="H20110" s="932" t="str">
        <f t="array" ref="H20110">if(F20110&lt;&gt;"", iferror(index('Internal Staffing Calculator'!B$8:B23500,match(F20110,'Internal Staffing Calculator'!E$8:E23500,0)), "Not In Budget"),"")</f>
        <v/>
      </c>
      <c r="I20110" s="184"/>
      <c r="J20110" s="184"/>
      <c r="K20110" s="184"/>
      <c r="L20110" s="183"/>
    </row>
    <row r="20111">
      <c r="A20111" s="454"/>
      <c r="B20111" s="927"/>
      <c r="C20111" s="580"/>
      <c r="D20111" s="939"/>
      <c r="E20111" s="940"/>
      <c r="F20111" s="941"/>
      <c r="G20111" s="937" t="str">
        <f t="array" ref="G20111">xlookup(F20111,'Internal Staffing Calculator'!E:E,'Internal Staffing Calculator'!C:C,"")</f>
        <v/>
      </c>
      <c r="H20111" s="932" t="str">
        <f t="array" ref="H20111">if(F20111&lt;&gt;"", iferror(index('Internal Staffing Calculator'!B$8:B23500,match(F20111,'Internal Staffing Calculator'!E$8:E23500,0)), "Not In Budget"),"")</f>
        <v/>
      </c>
      <c r="I20111" s="184"/>
      <c r="J20111" s="184"/>
      <c r="K20111" s="184"/>
      <c r="L20111" s="183"/>
    </row>
    <row r="20112">
      <c r="A20112" s="454"/>
      <c r="B20112" s="927"/>
      <c r="C20112" s="580"/>
      <c r="D20112" s="939"/>
      <c r="E20112" s="940"/>
      <c r="F20112" s="941"/>
      <c r="G20112" s="937" t="str">
        <f t="array" ref="G20112">xlookup(F20112,'Internal Staffing Calculator'!E:E,'Internal Staffing Calculator'!C:C,"")</f>
        <v/>
      </c>
      <c r="H20112" s="932" t="str">
        <f t="array" ref="H20112">if(F20112&lt;&gt;"", iferror(index('Internal Staffing Calculator'!B$8:B23500,match(F20112,'Internal Staffing Calculator'!E$8:E23500,0)), "Not In Budget"),"")</f>
        <v/>
      </c>
      <c r="I20112" s="184"/>
      <c r="J20112" s="184"/>
      <c r="K20112" s="184"/>
      <c r="L20112" s="183"/>
    </row>
    <row r="20113">
      <c r="A20113" s="454"/>
      <c r="B20113" s="927"/>
      <c r="C20113" s="580"/>
      <c r="D20113" s="939"/>
      <c r="E20113" s="940"/>
      <c r="F20113" s="941"/>
      <c r="G20113" s="937" t="str">
        <f t="array" ref="G20113">xlookup(F20113,'Internal Staffing Calculator'!E:E,'Internal Staffing Calculator'!C:C,"")</f>
        <v/>
      </c>
      <c r="H20113" s="932" t="str">
        <f t="array" ref="H20113">if(F20113&lt;&gt;"", iferror(index('Internal Staffing Calculator'!B$8:B23500,match(F20113,'Internal Staffing Calculator'!E$8:E23500,0)), "Not In Budget"),"")</f>
        <v/>
      </c>
      <c r="I20113" s="184"/>
      <c r="J20113" s="184"/>
      <c r="K20113" s="184"/>
      <c r="L20113" s="183"/>
    </row>
    <row r="20114">
      <c r="A20114" s="454"/>
      <c r="B20114" s="927"/>
      <c r="C20114" s="580"/>
      <c r="D20114" s="939"/>
      <c r="E20114" s="940"/>
      <c r="F20114" s="941"/>
      <c r="G20114" s="937" t="str">
        <f t="array" ref="G20114">xlookup(F20114,'Internal Staffing Calculator'!E:E,'Internal Staffing Calculator'!C:C,"")</f>
        <v/>
      </c>
      <c r="H20114" s="932" t="str">
        <f t="array" ref="H20114">if(F20114&lt;&gt;"", iferror(index('Internal Staffing Calculator'!B$8:B23500,match(F20114,'Internal Staffing Calculator'!E$8:E23500,0)), "Not In Budget"),"")</f>
        <v/>
      </c>
      <c r="I20114" s="184"/>
      <c r="J20114" s="184"/>
      <c r="K20114" s="184"/>
      <c r="L20114" s="183"/>
    </row>
    <row r="20115">
      <c r="A20115" s="454"/>
      <c r="B20115" s="927"/>
      <c r="C20115" s="580"/>
      <c r="D20115" s="939"/>
      <c r="E20115" s="940"/>
      <c r="F20115" s="941"/>
      <c r="G20115" s="937" t="str">
        <f t="array" ref="G20115">xlookup(F20115,'Internal Staffing Calculator'!E:E,'Internal Staffing Calculator'!C:C,"")</f>
        <v/>
      </c>
      <c r="H20115" s="932" t="str">
        <f t="array" ref="H20115">if(F20115&lt;&gt;"", iferror(index('Internal Staffing Calculator'!B$8:B23500,match(F20115,'Internal Staffing Calculator'!E$8:E23500,0)), "Not In Budget"),"")</f>
        <v/>
      </c>
      <c r="I20115" s="184"/>
      <c r="J20115" s="184"/>
      <c r="K20115" s="184"/>
      <c r="L20115" s="183"/>
    </row>
    <row r="20116">
      <c r="A20116" s="454"/>
      <c r="B20116" s="927"/>
      <c r="C20116" s="580"/>
      <c r="D20116" s="939"/>
      <c r="E20116" s="940"/>
      <c r="F20116" s="941"/>
      <c r="G20116" s="937" t="str">
        <f t="array" ref="G20116">xlookup(F20116,'Internal Staffing Calculator'!E:E,'Internal Staffing Calculator'!C:C,"")</f>
        <v/>
      </c>
      <c r="H20116" s="932" t="str">
        <f t="array" ref="H20116">if(F20116&lt;&gt;"", iferror(index('Internal Staffing Calculator'!B$8:B23500,match(F20116,'Internal Staffing Calculator'!E$8:E23500,0)), "Not In Budget"),"")</f>
        <v/>
      </c>
      <c r="I20116" s="184"/>
      <c r="J20116" s="184"/>
      <c r="K20116" s="184"/>
      <c r="L20116" s="183"/>
    </row>
    <row r="20117">
      <c r="A20117" s="454"/>
      <c r="B20117" s="927"/>
      <c r="C20117" s="580"/>
      <c r="D20117" s="939"/>
      <c r="E20117" s="940"/>
      <c r="F20117" s="941"/>
      <c r="G20117" s="937" t="str">
        <f t="array" ref="G20117">xlookup(F20117,'Internal Staffing Calculator'!E:E,'Internal Staffing Calculator'!C:C,"")</f>
        <v/>
      </c>
      <c r="H20117" s="932" t="str">
        <f t="array" ref="H20117">if(F20117&lt;&gt;"", iferror(index('Internal Staffing Calculator'!B$8:B23500,match(F20117,'Internal Staffing Calculator'!E$8:E23500,0)), "Not In Budget"),"")</f>
        <v/>
      </c>
      <c r="I20117" s="184"/>
      <c r="J20117" s="184"/>
      <c r="K20117" s="184"/>
      <c r="L20117" s="183"/>
    </row>
    <row r="20118">
      <c r="A20118" s="454"/>
      <c r="B20118" s="927"/>
      <c r="C20118" s="580"/>
      <c r="D20118" s="939"/>
      <c r="E20118" s="940"/>
      <c r="F20118" s="941"/>
      <c r="G20118" s="937" t="str">
        <f t="array" ref="G20118">xlookup(F20118,'Internal Staffing Calculator'!E:E,'Internal Staffing Calculator'!C:C,"")</f>
        <v/>
      </c>
      <c r="H20118" s="932" t="str">
        <f t="array" ref="H20118">if(F20118&lt;&gt;"", iferror(index('Internal Staffing Calculator'!B$8:B23500,match(F20118,'Internal Staffing Calculator'!E$8:E23500,0)), "Not In Budget"),"")</f>
        <v/>
      </c>
      <c r="I20118" s="184"/>
      <c r="J20118" s="184"/>
      <c r="K20118" s="184"/>
      <c r="L20118" s="183"/>
    </row>
    <row r="20119">
      <c r="A20119" s="454"/>
      <c r="B20119" s="927"/>
      <c r="C20119" s="580"/>
      <c r="D20119" s="939"/>
      <c r="E20119" s="940"/>
      <c r="F20119" s="941"/>
      <c r="G20119" s="937" t="str">
        <f t="array" ref="G20119">xlookup(F20119,'Internal Staffing Calculator'!E:E,'Internal Staffing Calculator'!C:C,"")</f>
        <v/>
      </c>
      <c r="H20119" s="932" t="str">
        <f t="array" ref="H20119">if(F20119&lt;&gt;"", iferror(index('Internal Staffing Calculator'!B$8:B23500,match(F20119,'Internal Staffing Calculator'!E$8:E23500,0)), "Not In Budget"),"")</f>
        <v/>
      </c>
      <c r="I20119" s="184"/>
      <c r="J20119" s="184"/>
      <c r="K20119" s="184"/>
      <c r="L20119" s="183"/>
    </row>
    <row r="20120">
      <c r="A20120" s="454"/>
      <c r="B20120" s="927"/>
      <c r="C20120" s="580"/>
      <c r="D20120" s="939"/>
      <c r="E20120" s="940"/>
      <c r="F20120" s="941"/>
      <c r="G20120" s="937" t="str">
        <f t="array" ref="G20120">xlookup(F20120,'Internal Staffing Calculator'!E:E,'Internal Staffing Calculator'!C:C,"")</f>
        <v/>
      </c>
      <c r="H20120" s="932" t="str">
        <f t="array" ref="H20120">if(F20120&lt;&gt;"", iferror(index('Internal Staffing Calculator'!B$8:B23500,match(F20120,'Internal Staffing Calculator'!E$8:E23500,0)), "Not In Budget"),"")</f>
        <v/>
      </c>
      <c r="I20120" s="184"/>
      <c r="J20120" s="184"/>
      <c r="K20120" s="184"/>
      <c r="L20120" s="183"/>
    </row>
    <row r="20121">
      <c r="A20121" s="454"/>
      <c r="B20121" s="927"/>
      <c r="C20121" s="580"/>
      <c r="D20121" s="939"/>
      <c r="E20121" s="940"/>
      <c r="F20121" s="941"/>
      <c r="G20121" s="937" t="str">
        <f t="array" ref="G20121">xlookup(F20121,'Internal Staffing Calculator'!E:E,'Internal Staffing Calculator'!C:C,"")</f>
        <v/>
      </c>
      <c r="H20121" s="932" t="str">
        <f t="array" ref="H20121">if(F20121&lt;&gt;"", iferror(index('Internal Staffing Calculator'!B$8:B23500,match(F20121,'Internal Staffing Calculator'!E$8:E23500,0)), "Not In Budget"),"")</f>
        <v/>
      </c>
      <c r="I20121" s="184"/>
      <c r="J20121" s="184"/>
      <c r="K20121" s="184"/>
      <c r="L20121" s="183"/>
    </row>
    <row r="20122">
      <c r="A20122" s="454"/>
      <c r="B20122" s="927"/>
      <c r="C20122" s="580"/>
      <c r="D20122" s="939"/>
      <c r="E20122" s="940"/>
      <c r="F20122" s="941"/>
      <c r="G20122" s="937" t="str">
        <f t="array" ref="G20122">xlookup(F20122,'Internal Staffing Calculator'!E:E,'Internal Staffing Calculator'!C:C,"")</f>
        <v/>
      </c>
      <c r="H20122" s="932" t="str">
        <f t="array" ref="H20122">if(F20122&lt;&gt;"", iferror(index('Internal Staffing Calculator'!B$8:B23500,match(F20122,'Internal Staffing Calculator'!E$8:E23500,0)), "Not In Budget"),"")</f>
        <v/>
      </c>
      <c r="I20122" s="184"/>
      <c r="J20122" s="184"/>
      <c r="K20122" s="184"/>
      <c r="L20122" s="183"/>
    </row>
    <row r="20123">
      <c r="A20123" s="454"/>
      <c r="B20123" s="927"/>
      <c r="C20123" s="580"/>
      <c r="D20123" s="939"/>
      <c r="E20123" s="940"/>
      <c r="F20123" s="941"/>
      <c r="G20123" s="937" t="str">
        <f t="array" ref="G20123">xlookup(F20123,'Internal Staffing Calculator'!E:E,'Internal Staffing Calculator'!C:C,"")</f>
        <v/>
      </c>
      <c r="H20123" s="932" t="str">
        <f t="array" ref="H20123">if(F20123&lt;&gt;"", iferror(index('Internal Staffing Calculator'!B$8:B23500,match(F20123,'Internal Staffing Calculator'!E$8:E23500,0)), "Not In Budget"),"")</f>
        <v/>
      </c>
      <c r="I20123" s="184"/>
      <c r="J20123" s="184"/>
      <c r="K20123" s="184"/>
      <c r="L20123" s="183"/>
    </row>
    <row r="20124">
      <c r="A20124" s="454"/>
      <c r="B20124" s="927"/>
      <c r="C20124" s="580"/>
      <c r="D20124" s="939"/>
      <c r="E20124" s="940"/>
      <c r="F20124" s="941"/>
      <c r="G20124" s="937" t="str">
        <f t="array" ref="G20124">xlookup(F20124,'Internal Staffing Calculator'!E:E,'Internal Staffing Calculator'!C:C,"")</f>
        <v/>
      </c>
      <c r="H20124" s="932" t="str">
        <f t="array" ref="H20124">if(F20124&lt;&gt;"", iferror(index('Internal Staffing Calculator'!B$8:B23500,match(F20124,'Internal Staffing Calculator'!E$8:E23500,0)), "Not In Budget"),"")</f>
        <v/>
      </c>
      <c r="I20124" s="184"/>
      <c r="J20124" s="184"/>
      <c r="K20124" s="184"/>
      <c r="L20124" s="183"/>
    </row>
    <row r="20125">
      <c r="A20125" s="454"/>
      <c r="B20125" s="927"/>
      <c r="C20125" s="580"/>
      <c r="D20125" s="939"/>
      <c r="E20125" s="940"/>
      <c r="F20125" s="941"/>
      <c r="G20125" s="937" t="str">
        <f t="array" ref="G20125">xlookup(F20125,'Internal Staffing Calculator'!E:E,'Internal Staffing Calculator'!C:C,"")</f>
        <v/>
      </c>
      <c r="H20125" s="932" t="str">
        <f t="array" ref="H20125">if(F20125&lt;&gt;"", iferror(index('Internal Staffing Calculator'!B$8:B23500,match(F20125,'Internal Staffing Calculator'!E$8:E23500,0)), "Not In Budget"),"")</f>
        <v/>
      </c>
      <c r="I20125" s="184"/>
      <c r="J20125" s="184"/>
      <c r="K20125" s="184"/>
      <c r="L20125" s="183"/>
    </row>
    <row r="20126">
      <c r="A20126" s="454"/>
      <c r="B20126" s="927"/>
      <c r="C20126" s="580"/>
      <c r="D20126" s="939"/>
      <c r="E20126" s="940"/>
      <c r="F20126" s="941"/>
      <c r="G20126" s="937" t="str">
        <f t="array" ref="G20126">xlookup(F20126,'Internal Staffing Calculator'!E:E,'Internal Staffing Calculator'!C:C,"")</f>
        <v/>
      </c>
      <c r="H20126" s="932" t="str">
        <f t="array" ref="H20126">if(F20126&lt;&gt;"", iferror(index('Internal Staffing Calculator'!B$8:B23500,match(F20126,'Internal Staffing Calculator'!E$8:E23500,0)), "Not In Budget"),"")</f>
        <v/>
      </c>
      <c r="I20126" s="184"/>
      <c r="J20126" s="184"/>
      <c r="K20126" s="184"/>
      <c r="L20126" s="183"/>
    </row>
    <row r="20127">
      <c r="A20127" s="454"/>
      <c r="B20127" s="927"/>
      <c r="C20127" s="580"/>
      <c r="D20127" s="939"/>
      <c r="E20127" s="940"/>
      <c r="F20127" s="941"/>
      <c r="G20127" s="937" t="str">
        <f t="array" ref="G20127">xlookup(F20127,'Internal Staffing Calculator'!E:E,'Internal Staffing Calculator'!C:C,"")</f>
        <v/>
      </c>
      <c r="H20127" s="932" t="str">
        <f t="array" ref="H20127">if(F20127&lt;&gt;"", iferror(index('Internal Staffing Calculator'!B$8:B23500,match(F20127,'Internal Staffing Calculator'!E$8:E23500,0)), "Not In Budget"),"")</f>
        <v/>
      </c>
      <c r="I20127" s="184"/>
      <c r="J20127" s="184"/>
      <c r="K20127" s="184"/>
      <c r="L20127" s="183"/>
    </row>
    <row r="20128">
      <c r="A20128" s="454"/>
      <c r="B20128" s="927"/>
      <c r="C20128" s="580"/>
      <c r="D20128" s="939"/>
      <c r="E20128" s="940"/>
      <c r="F20128" s="941"/>
      <c r="G20128" s="937" t="str">
        <f t="array" ref="G20128">xlookup(F20128,'Internal Staffing Calculator'!E:E,'Internal Staffing Calculator'!C:C,"")</f>
        <v/>
      </c>
      <c r="H20128" s="932" t="str">
        <f t="array" ref="H20128">if(F20128&lt;&gt;"", iferror(index('Internal Staffing Calculator'!B$8:B23500,match(F20128,'Internal Staffing Calculator'!E$8:E23500,0)), "Not In Budget"),"")</f>
        <v/>
      </c>
      <c r="I20128" s="184"/>
      <c r="J20128" s="184"/>
      <c r="K20128" s="184"/>
      <c r="L20128" s="183"/>
    </row>
    <row r="20129">
      <c r="A20129" s="454"/>
      <c r="B20129" s="927"/>
      <c r="C20129" s="580"/>
      <c r="D20129" s="939"/>
      <c r="E20129" s="940"/>
      <c r="F20129" s="941"/>
      <c r="G20129" s="937" t="str">
        <f t="array" ref="G20129">xlookup(F20129,'Internal Staffing Calculator'!E:E,'Internal Staffing Calculator'!C:C,"")</f>
        <v/>
      </c>
      <c r="H20129" s="932" t="str">
        <f t="array" ref="H20129">if(F20129&lt;&gt;"", iferror(index('Internal Staffing Calculator'!B$8:B23500,match(F20129,'Internal Staffing Calculator'!E$8:E23500,0)), "Not In Budget"),"")</f>
        <v/>
      </c>
      <c r="I20129" s="184"/>
      <c r="J20129" s="184"/>
      <c r="K20129" s="184"/>
      <c r="L20129" s="183"/>
    </row>
    <row r="20130">
      <c r="A20130" s="454"/>
      <c r="B20130" s="927"/>
      <c r="C20130" s="580"/>
      <c r="D20130" s="939"/>
      <c r="E20130" s="940"/>
      <c r="F20130" s="941"/>
      <c r="G20130" s="937" t="str">
        <f t="array" ref="G20130">xlookup(F20130,'Internal Staffing Calculator'!E:E,'Internal Staffing Calculator'!C:C,"")</f>
        <v/>
      </c>
      <c r="H20130" s="932" t="str">
        <f t="array" ref="H20130">if(F20130&lt;&gt;"", iferror(index('Internal Staffing Calculator'!B$8:B23500,match(F20130,'Internal Staffing Calculator'!E$8:E23500,0)), "Not In Budget"),"")</f>
        <v/>
      </c>
      <c r="I20130" s="184"/>
      <c r="J20130" s="184"/>
      <c r="K20130" s="184"/>
      <c r="L20130" s="183"/>
    </row>
    <row r="20131">
      <c r="A20131" s="454"/>
      <c r="B20131" s="927"/>
      <c r="C20131" s="580"/>
      <c r="D20131" s="939"/>
      <c r="E20131" s="940"/>
      <c r="F20131" s="941"/>
      <c r="G20131" s="937" t="str">
        <f t="array" ref="G20131">xlookup(F20131,'Internal Staffing Calculator'!E:E,'Internal Staffing Calculator'!C:C,"")</f>
        <v/>
      </c>
      <c r="H20131" s="932" t="str">
        <f t="array" ref="H20131">if(F20131&lt;&gt;"", iferror(index('Internal Staffing Calculator'!B$8:B23500,match(F20131,'Internal Staffing Calculator'!E$8:E23500,0)), "Not In Budget"),"")</f>
        <v/>
      </c>
      <c r="I20131" s="184"/>
      <c r="J20131" s="184"/>
      <c r="K20131" s="184"/>
      <c r="L20131" s="183"/>
    </row>
    <row r="20132">
      <c r="A20132" s="454"/>
      <c r="B20132" s="927"/>
      <c r="C20132" s="580"/>
      <c r="D20132" s="939"/>
      <c r="E20132" s="940"/>
      <c r="F20132" s="941"/>
      <c r="G20132" s="937" t="str">
        <f t="array" ref="G20132">xlookup(F20132,'Internal Staffing Calculator'!E:E,'Internal Staffing Calculator'!C:C,"")</f>
        <v/>
      </c>
      <c r="H20132" s="932" t="str">
        <f t="array" ref="H20132">if(F20132&lt;&gt;"", iferror(index('Internal Staffing Calculator'!B$8:B23500,match(F20132,'Internal Staffing Calculator'!E$8:E23500,0)), "Not In Budget"),"")</f>
        <v/>
      </c>
      <c r="I20132" s="184"/>
      <c r="J20132" s="184"/>
      <c r="K20132" s="184"/>
      <c r="L20132" s="183"/>
    </row>
    <row r="20133">
      <c r="A20133" s="454"/>
      <c r="B20133" s="927"/>
      <c r="C20133" s="580"/>
      <c r="D20133" s="939"/>
      <c r="E20133" s="940"/>
      <c r="F20133" s="941"/>
      <c r="G20133" s="937" t="str">
        <f t="array" ref="G20133">xlookup(F20133,'Internal Staffing Calculator'!E:E,'Internal Staffing Calculator'!C:C,"")</f>
        <v/>
      </c>
      <c r="H20133" s="932" t="str">
        <f t="array" ref="H20133">if(F20133&lt;&gt;"", iferror(index('Internal Staffing Calculator'!B$8:B23500,match(F20133,'Internal Staffing Calculator'!E$8:E23500,0)), "Not In Budget"),"")</f>
        <v/>
      </c>
      <c r="I20133" s="184"/>
      <c r="J20133" s="184"/>
      <c r="K20133" s="184"/>
      <c r="L20133" s="183"/>
    </row>
    <row r="20134">
      <c r="A20134" s="454"/>
      <c r="B20134" s="927"/>
      <c r="C20134" s="580"/>
      <c r="D20134" s="939"/>
      <c r="E20134" s="940"/>
      <c r="F20134" s="941"/>
      <c r="G20134" s="937" t="str">
        <f t="array" ref="G20134">xlookup(F20134,'Internal Staffing Calculator'!E:E,'Internal Staffing Calculator'!C:C,"")</f>
        <v/>
      </c>
      <c r="H20134" s="932" t="str">
        <f t="array" ref="H20134">if(F20134&lt;&gt;"", iferror(index('Internal Staffing Calculator'!B$8:B23500,match(F20134,'Internal Staffing Calculator'!E$8:E23500,0)), "Not In Budget"),"")</f>
        <v/>
      </c>
      <c r="I20134" s="184"/>
      <c r="J20134" s="184"/>
      <c r="K20134" s="184"/>
      <c r="L20134" s="183"/>
    </row>
    <row r="20135">
      <c r="A20135" s="454"/>
      <c r="B20135" s="927"/>
      <c r="C20135" s="580"/>
      <c r="D20135" s="939"/>
      <c r="E20135" s="940"/>
      <c r="F20135" s="941"/>
      <c r="G20135" s="937" t="str">
        <f t="array" ref="G20135">xlookup(F20135,'Internal Staffing Calculator'!E:E,'Internal Staffing Calculator'!C:C,"")</f>
        <v/>
      </c>
      <c r="H20135" s="932" t="str">
        <f t="array" ref="H20135">if(F20135&lt;&gt;"", iferror(index('Internal Staffing Calculator'!B$8:B23500,match(F20135,'Internal Staffing Calculator'!E$8:E23500,0)), "Not In Budget"),"")</f>
        <v/>
      </c>
      <c r="I20135" s="184"/>
      <c r="J20135" s="184"/>
      <c r="K20135" s="184"/>
      <c r="L20135" s="183"/>
    </row>
    <row r="20136">
      <c r="A20136" s="454"/>
      <c r="B20136" s="927"/>
      <c r="C20136" s="580"/>
      <c r="D20136" s="939"/>
      <c r="E20136" s="940"/>
      <c r="F20136" s="941"/>
      <c r="G20136" s="937" t="str">
        <f t="array" ref="G20136">xlookup(F20136,'Internal Staffing Calculator'!E:E,'Internal Staffing Calculator'!C:C,"")</f>
        <v/>
      </c>
      <c r="H20136" s="932" t="str">
        <f t="array" ref="H20136">if(F20136&lt;&gt;"", iferror(index('Internal Staffing Calculator'!B$8:B23500,match(F20136,'Internal Staffing Calculator'!E$8:E23500,0)), "Not In Budget"),"")</f>
        <v/>
      </c>
      <c r="I20136" s="184"/>
      <c r="J20136" s="184"/>
      <c r="K20136" s="184"/>
      <c r="L20136" s="183"/>
    </row>
    <row r="20137">
      <c r="A20137" s="454"/>
      <c r="B20137" s="927"/>
      <c r="C20137" s="580"/>
      <c r="D20137" s="939"/>
      <c r="E20137" s="940"/>
      <c r="F20137" s="941"/>
      <c r="G20137" s="937" t="str">
        <f t="array" ref="G20137">xlookup(F20137,'Internal Staffing Calculator'!E:E,'Internal Staffing Calculator'!C:C,"")</f>
        <v/>
      </c>
      <c r="H20137" s="932" t="str">
        <f t="array" ref="H20137">if(F20137&lt;&gt;"", iferror(index('Internal Staffing Calculator'!B$8:B23500,match(F20137,'Internal Staffing Calculator'!E$8:E23500,0)), "Not In Budget"),"")</f>
        <v/>
      </c>
      <c r="I20137" s="184"/>
      <c r="J20137" s="184"/>
      <c r="K20137" s="184"/>
      <c r="L20137" s="183"/>
    </row>
    <row r="20138">
      <c r="A20138" s="454"/>
      <c r="B20138" s="927"/>
      <c r="C20138" s="580"/>
      <c r="D20138" s="939"/>
      <c r="E20138" s="940"/>
      <c r="F20138" s="941"/>
      <c r="G20138" s="937" t="str">
        <f t="array" ref="G20138">xlookup(F20138,'Internal Staffing Calculator'!E:E,'Internal Staffing Calculator'!C:C,"")</f>
        <v/>
      </c>
      <c r="H20138" s="932" t="str">
        <f t="array" ref="H20138">if(F20138&lt;&gt;"", iferror(index('Internal Staffing Calculator'!B$8:B23500,match(F20138,'Internal Staffing Calculator'!E$8:E23500,0)), "Not In Budget"),"")</f>
        <v/>
      </c>
      <c r="I20138" s="184"/>
      <c r="J20138" s="184"/>
      <c r="K20138" s="184"/>
      <c r="L20138" s="183"/>
    </row>
    <row r="20139">
      <c r="A20139" s="454"/>
      <c r="B20139" s="927"/>
      <c r="C20139" s="580"/>
      <c r="D20139" s="939"/>
      <c r="E20139" s="940"/>
      <c r="F20139" s="941"/>
      <c r="G20139" s="937" t="str">
        <f t="array" ref="G20139">xlookup(F20139,'Internal Staffing Calculator'!E:E,'Internal Staffing Calculator'!C:C,"")</f>
        <v/>
      </c>
      <c r="H20139" s="932" t="str">
        <f t="array" ref="H20139">if(F20139&lt;&gt;"", iferror(index('Internal Staffing Calculator'!B$8:B23500,match(F20139,'Internal Staffing Calculator'!E$8:E23500,0)), "Not In Budget"),"")</f>
        <v/>
      </c>
      <c r="I20139" s="184"/>
      <c r="J20139" s="184"/>
      <c r="K20139" s="184"/>
      <c r="L20139" s="183"/>
    </row>
    <row r="20140">
      <c r="A20140" s="454"/>
      <c r="B20140" s="927"/>
      <c r="C20140" s="580"/>
      <c r="D20140" s="939"/>
      <c r="E20140" s="940"/>
      <c r="F20140" s="941"/>
      <c r="G20140" s="937" t="str">
        <f t="array" ref="G20140">xlookup(F20140,'Internal Staffing Calculator'!E:E,'Internal Staffing Calculator'!C:C,"")</f>
        <v/>
      </c>
      <c r="H20140" s="932" t="str">
        <f t="array" ref="H20140">if(F20140&lt;&gt;"", iferror(index('Internal Staffing Calculator'!B$8:B23500,match(F20140,'Internal Staffing Calculator'!E$8:E23500,0)), "Not In Budget"),"")</f>
        <v/>
      </c>
      <c r="I20140" s="184"/>
      <c r="J20140" s="184"/>
      <c r="K20140" s="184"/>
      <c r="L20140" s="183"/>
    </row>
    <row r="20141">
      <c r="A20141" s="454"/>
      <c r="B20141" s="927"/>
      <c r="C20141" s="580"/>
      <c r="D20141" s="939"/>
      <c r="E20141" s="940"/>
      <c r="F20141" s="941"/>
      <c r="G20141" s="937" t="str">
        <f t="array" ref="G20141">xlookup(F20141,'Internal Staffing Calculator'!E:E,'Internal Staffing Calculator'!C:C,"")</f>
        <v/>
      </c>
      <c r="H20141" s="932" t="str">
        <f t="array" ref="H20141">if(F20141&lt;&gt;"", iferror(index('Internal Staffing Calculator'!B$8:B23500,match(F20141,'Internal Staffing Calculator'!E$8:E23500,0)), "Not In Budget"),"")</f>
        <v/>
      </c>
      <c r="I20141" s="184"/>
      <c r="J20141" s="184"/>
      <c r="K20141" s="184"/>
      <c r="L20141" s="183"/>
    </row>
    <row r="20142">
      <c r="A20142" s="454"/>
      <c r="B20142" s="927"/>
      <c r="C20142" s="580"/>
      <c r="D20142" s="939"/>
      <c r="E20142" s="940"/>
      <c r="F20142" s="941"/>
      <c r="G20142" s="937" t="str">
        <f t="array" ref="G20142">xlookup(F20142,'Internal Staffing Calculator'!E:E,'Internal Staffing Calculator'!C:C,"")</f>
        <v/>
      </c>
      <c r="H20142" s="932" t="str">
        <f t="array" ref="H20142">if(F20142&lt;&gt;"", iferror(index('Internal Staffing Calculator'!B$8:B23500,match(F20142,'Internal Staffing Calculator'!E$8:E23500,0)), "Not In Budget"),"")</f>
        <v/>
      </c>
      <c r="I20142" s="184"/>
      <c r="J20142" s="184"/>
      <c r="K20142" s="184"/>
      <c r="L20142" s="183"/>
    </row>
    <row r="20143">
      <c r="A20143" s="454"/>
      <c r="B20143" s="927"/>
      <c r="C20143" s="580"/>
      <c r="D20143" s="939"/>
      <c r="E20143" s="940"/>
      <c r="F20143" s="941"/>
      <c r="G20143" s="937" t="str">
        <f t="array" ref="G20143">xlookup(F20143,'Internal Staffing Calculator'!E:E,'Internal Staffing Calculator'!C:C,"")</f>
        <v/>
      </c>
      <c r="H20143" s="932" t="str">
        <f t="array" ref="H20143">if(F20143&lt;&gt;"", iferror(index('Internal Staffing Calculator'!B$8:B23500,match(F20143,'Internal Staffing Calculator'!E$8:E23500,0)), "Not In Budget"),"")</f>
        <v/>
      </c>
      <c r="I20143" s="184"/>
      <c r="J20143" s="184"/>
      <c r="K20143" s="184"/>
      <c r="L20143" s="183"/>
    </row>
    <row r="20144">
      <c r="A20144" s="454"/>
      <c r="B20144" s="927"/>
      <c r="C20144" s="580"/>
      <c r="D20144" s="939"/>
      <c r="E20144" s="940"/>
      <c r="F20144" s="941"/>
      <c r="G20144" s="937" t="str">
        <f t="array" ref="G20144">xlookup(F20144,'Internal Staffing Calculator'!E:E,'Internal Staffing Calculator'!C:C,"")</f>
        <v/>
      </c>
      <c r="H20144" s="932" t="str">
        <f t="array" ref="H20144">if(F20144&lt;&gt;"", iferror(index('Internal Staffing Calculator'!B$8:B23500,match(F20144,'Internal Staffing Calculator'!E$8:E23500,0)), "Not In Budget"),"")</f>
        <v/>
      </c>
      <c r="I20144" s="184"/>
      <c r="J20144" s="184"/>
      <c r="K20144" s="184"/>
      <c r="L20144" s="183"/>
    </row>
    <row r="20145">
      <c r="A20145" s="454"/>
      <c r="B20145" s="927"/>
      <c r="C20145" s="580"/>
      <c r="D20145" s="939"/>
      <c r="E20145" s="940"/>
      <c r="F20145" s="941"/>
      <c r="G20145" s="937" t="str">
        <f t="array" ref="G20145">xlookup(F20145,'Internal Staffing Calculator'!E:E,'Internal Staffing Calculator'!C:C,"")</f>
        <v/>
      </c>
      <c r="H20145" s="932" t="str">
        <f t="array" ref="H20145">if(F20145&lt;&gt;"", iferror(index('Internal Staffing Calculator'!B$8:B23500,match(F20145,'Internal Staffing Calculator'!E$8:E23500,0)), "Not In Budget"),"")</f>
        <v/>
      </c>
      <c r="I20145" s="184"/>
      <c r="J20145" s="184"/>
      <c r="K20145" s="184"/>
      <c r="L20145" s="183"/>
    </row>
    <row r="20146">
      <c r="A20146" s="454"/>
      <c r="B20146" s="927"/>
      <c r="C20146" s="580"/>
      <c r="D20146" s="939"/>
      <c r="E20146" s="940"/>
      <c r="F20146" s="941"/>
      <c r="G20146" s="937" t="str">
        <f t="array" ref="G20146">xlookup(F20146,'Internal Staffing Calculator'!E:E,'Internal Staffing Calculator'!C:C,"")</f>
        <v/>
      </c>
      <c r="H20146" s="932" t="str">
        <f t="array" ref="H20146">if(F20146&lt;&gt;"", iferror(index('Internal Staffing Calculator'!B$8:B23500,match(F20146,'Internal Staffing Calculator'!E$8:E23500,0)), "Not In Budget"),"")</f>
        <v/>
      </c>
      <c r="I20146" s="184"/>
      <c r="J20146" s="184"/>
      <c r="K20146" s="184"/>
      <c r="L20146" s="183"/>
    </row>
    <row r="20147">
      <c r="A20147" s="454"/>
      <c r="B20147" s="927"/>
      <c r="C20147" s="580"/>
      <c r="D20147" s="939"/>
      <c r="E20147" s="940"/>
      <c r="F20147" s="941"/>
      <c r="G20147" s="937" t="str">
        <f t="array" ref="G20147">xlookup(F20147,'Internal Staffing Calculator'!E:E,'Internal Staffing Calculator'!C:C,"")</f>
        <v/>
      </c>
      <c r="H20147" s="932" t="str">
        <f t="array" ref="H20147">if(F20147&lt;&gt;"", iferror(index('Internal Staffing Calculator'!B$8:B23500,match(F20147,'Internal Staffing Calculator'!E$8:E23500,0)), "Not In Budget"),"")</f>
        <v/>
      </c>
      <c r="I20147" s="184"/>
      <c r="J20147" s="184"/>
      <c r="K20147" s="184"/>
      <c r="L20147" s="183"/>
    </row>
    <row r="20148">
      <c r="A20148" s="454"/>
      <c r="B20148" s="927"/>
      <c r="C20148" s="580"/>
      <c r="D20148" s="939"/>
      <c r="E20148" s="940"/>
      <c r="F20148" s="941"/>
      <c r="G20148" s="937" t="str">
        <f t="array" ref="G20148">xlookup(F20148,'Internal Staffing Calculator'!E:E,'Internal Staffing Calculator'!C:C,"")</f>
        <v/>
      </c>
      <c r="H20148" s="932" t="str">
        <f t="array" ref="H20148">if(F20148&lt;&gt;"", iferror(index('Internal Staffing Calculator'!B$8:B23500,match(F20148,'Internal Staffing Calculator'!E$8:E23500,0)), "Not In Budget"),"")</f>
        <v/>
      </c>
      <c r="I20148" s="184"/>
      <c r="J20148" s="184"/>
      <c r="K20148" s="184"/>
      <c r="L20148" s="183"/>
    </row>
    <row r="20149">
      <c r="A20149" s="454"/>
      <c r="B20149" s="927"/>
      <c r="C20149" s="580"/>
      <c r="D20149" s="939"/>
      <c r="E20149" s="940"/>
      <c r="F20149" s="941"/>
      <c r="G20149" s="937" t="str">
        <f t="array" ref="G20149">xlookup(F20149,'Internal Staffing Calculator'!E:E,'Internal Staffing Calculator'!C:C,"")</f>
        <v/>
      </c>
      <c r="H20149" s="932" t="str">
        <f t="array" ref="H20149">if(F20149&lt;&gt;"", iferror(index('Internal Staffing Calculator'!B$8:B23500,match(F20149,'Internal Staffing Calculator'!E$8:E23500,0)), "Not In Budget"),"")</f>
        <v/>
      </c>
      <c r="I20149" s="184"/>
      <c r="J20149" s="184"/>
      <c r="K20149" s="184"/>
      <c r="L20149" s="183"/>
    </row>
    <row r="20150">
      <c r="A20150" s="454"/>
      <c r="B20150" s="927"/>
      <c r="C20150" s="580"/>
      <c r="D20150" s="939"/>
      <c r="E20150" s="940"/>
      <c r="F20150" s="941"/>
      <c r="G20150" s="937" t="str">
        <f t="array" ref="G20150">xlookup(F20150,'Internal Staffing Calculator'!E:E,'Internal Staffing Calculator'!C:C,"")</f>
        <v/>
      </c>
      <c r="H20150" s="932" t="str">
        <f t="array" ref="H20150">if(F20150&lt;&gt;"", iferror(index('Internal Staffing Calculator'!B$8:B23500,match(F20150,'Internal Staffing Calculator'!E$8:E23500,0)), "Not In Budget"),"")</f>
        <v/>
      </c>
      <c r="I20150" s="184"/>
      <c r="J20150" s="184"/>
      <c r="K20150" s="184"/>
      <c r="L20150" s="183"/>
    </row>
    <row r="20151">
      <c r="A20151" s="454"/>
      <c r="B20151" s="927"/>
      <c r="C20151" s="580"/>
      <c r="D20151" s="939"/>
      <c r="E20151" s="940"/>
      <c r="F20151" s="941"/>
      <c r="G20151" s="937" t="str">
        <f t="array" ref="G20151">xlookup(F20151,'Internal Staffing Calculator'!E:E,'Internal Staffing Calculator'!C:C,"")</f>
        <v/>
      </c>
      <c r="H20151" s="932" t="str">
        <f t="array" ref="H20151">if(F20151&lt;&gt;"", iferror(index('Internal Staffing Calculator'!B$8:B23500,match(F20151,'Internal Staffing Calculator'!E$8:E23500,0)), "Not In Budget"),"")</f>
        <v/>
      </c>
      <c r="I20151" s="184"/>
      <c r="J20151" s="184"/>
      <c r="K20151" s="184"/>
      <c r="L20151" s="183"/>
    </row>
    <row r="20152">
      <c r="A20152" s="454"/>
      <c r="B20152" s="927"/>
      <c r="C20152" s="580"/>
      <c r="D20152" s="939"/>
      <c r="E20152" s="940"/>
      <c r="F20152" s="941"/>
      <c r="G20152" s="937" t="str">
        <f t="array" ref="G20152">xlookup(F20152,'Internal Staffing Calculator'!E:E,'Internal Staffing Calculator'!C:C,"")</f>
        <v/>
      </c>
      <c r="H20152" s="932" t="str">
        <f t="array" ref="H20152">if(F20152&lt;&gt;"", iferror(index('Internal Staffing Calculator'!B$8:B23500,match(F20152,'Internal Staffing Calculator'!E$8:E23500,0)), "Not In Budget"),"")</f>
        <v/>
      </c>
      <c r="I20152" s="184"/>
      <c r="J20152" s="184"/>
      <c r="K20152" s="184"/>
      <c r="L20152" s="183"/>
    </row>
    <row r="20153">
      <c r="A20153" s="454"/>
      <c r="B20153" s="927"/>
      <c r="C20153" s="580"/>
      <c r="D20153" s="939"/>
      <c r="E20153" s="940"/>
      <c r="F20153" s="941"/>
      <c r="G20153" s="937" t="str">
        <f t="array" ref="G20153">xlookup(F20153,'Internal Staffing Calculator'!E:E,'Internal Staffing Calculator'!C:C,"")</f>
        <v/>
      </c>
      <c r="H20153" s="932" t="str">
        <f t="array" ref="H20153">if(F20153&lt;&gt;"", iferror(index('Internal Staffing Calculator'!B$8:B23500,match(F20153,'Internal Staffing Calculator'!E$8:E23500,0)), "Not In Budget"),"")</f>
        <v/>
      </c>
      <c r="I20153" s="184"/>
      <c r="J20153" s="184"/>
      <c r="K20153" s="184"/>
      <c r="L20153" s="183"/>
    </row>
    <row r="20154">
      <c r="A20154" s="454"/>
      <c r="B20154" s="927"/>
      <c r="C20154" s="580"/>
      <c r="D20154" s="939"/>
      <c r="E20154" s="940"/>
      <c r="F20154" s="941"/>
      <c r="G20154" s="937" t="str">
        <f t="array" ref="G20154">xlookup(F20154,'Internal Staffing Calculator'!E:E,'Internal Staffing Calculator'!C:C,"")</f>
        <v/>
      </c>
      <c r="H20154" s="932" t="str">
        <f t="array" ref="H20154">if(F20154&lt;&gt;"", iferror(index('Internal Staffing Calculator'!B$8:B23500,match(F20154,'Internal Staffing Calculator'!E$8:E23500,0)), "Not In Budget"),"")</f>
        <v/>
      </c>
      <c r="I20154" s="184"/>
      <c r="J20154" s="184"/>
      <c r="K20154" s="184"/>
      <c r="L20154" s="183"/>
    </row>
    <row r="20155">
      <c r="A20155" s="454"/>
      <c r="B20155" s="927"/>
      <c r="C20155" s="580"/>
      <c r="D20155" s="939"/>
      <c r="E20155" s="940"/>
      <c r="F20155" s="941"/>
      <c r="G20155" s="937" t="str">
        <f t="array" ref="G20155">xlookup(F20155,'Internal Staffing Calculator'!E:E,'Internal Staffing Calculator'!C:C,"")</f>
        <v/>
      </c>
      <c r="H20155" s="932" t="str">
        <f t="array" ref="H20155">if(F20155&lt;&gt;"", iferror(index('Internal Staffing Calculator'!B$8:B23500,match(F20155,'Internal Staffing Calculator'!E$8:E23500,0)), "Not In Budget"),"")</f>
        <v/>
      </c>
      <c r="I20155" s="184"/>
      <c r="J20155" s="184"/>
      <c r="K20155" s="184"/>
      <c r="L20155" s="183"/>
    </row>
    <row r="20156">
      <c r="A20156" s="454"/>
      <c r="B20156" s="927"/>
      <c r="C20156" s="580"/>
      <c r="D20156" s="939"/>
      <c r="E20156" s="940"/>
      <c r="F20156" s="941"/>
      <c r="G20156" s="937" t="str">
        <f t="array" ref="G20156">xlookup(F20156,'Internal Staffing Calculator'!E:E,'Internal Staffing Calculator'!C:C,"")</f>
        <v/>
      </c>
      <c r="H20156" s="932" t="str">
        <f t="array" ref="H20156">if(F20156&lt;&gt;"", iferror(index('Internal Staffing Calculator'!B$8:B23500,match(F20156,'Internal Staffing Calculator'!E$8:E23500,0)), "Not In Budget"),"")</f>
        <v/>
      </c>
      <c r="I20156" s="184"/>
      <c r="J20156" s="184"/>
      <c r="K20156" s="184"/>
      <c r="L20156" s="183"/>
    </row>
    <row r="20157">
      <c r="A20157" s="454"/>
      <c r="B20157" s="927"/>
      <c r="C20157" s="580"/>
      <c r="D20157" s="939"/>
      <c r="E20157" s="940"/>
      <c r="F20157" s="941"/>
      <c r="G20157" s="937" t="str">
        <f t="array" ref="G20157">xlookup(F20157,'Internal Staffing Calculator'!E:E,'Internal Staffing Calculator'!C:C,"")</f>
        <v/>
      </c>
      <c r="H20157" s="932" t="str">
        <f t="array" ref="H20157">if(F20157&lt;&gt;"", iferror(index('Internal Staffing Calculator'!B$8:B23500,match(F20157,'Internal Staffing Calculator'!E$8:E23500,0)), "Not In Budget"),"")</f>
        <v/>
      </c>
      <c r="I20157" s="184"/>
      <c r="J20157" s="184"/>
      <c r="K20157" s="184"/>
      <c r="L20157" s="183"/>
    </row>
    <row r="20158">
      <c r="A20158" s="454"/>
      <c r="B20158" s="927"/>
      <c r="C20158" s="580"/>
      <c r="D20158" s="939"/>
      <c r="E20158" s="940"/>
      <c r="F20158" s="941"/>
      <c r="G20158" s="937" t="str">
        <f t="array" ref="G20158">xlookup(F20158,'Internal Staffing Calculator'!E:E,'Internal Staffing Calculator'!C:C,"")</f>
        <v/>
      </c>
      <c r="H20158" s="932" t="str">
        <f t="array" ref="H20158">if(F20158&lt;&gt;"", iferror(index('Internal Staffing Calculator'!B$8:B23500,match(F20158,'Internal Staffing Calculator'!E$8:E23500,0)), "Not In Budget"),"")</f>
        <v/>
      </c>
      <c r="I20158" s="184"/>
      <c r="J20158" s="184"/>
      <c r="K20158" s="184"/>
      <c r="L20158" s="183"/>
    </row>
    <row r="20159">
      <c r="A20159" s="454"/>
      <c r="B20159" s="927"/>
      <c r="C20159" s="580"/>
      <c r="D20159" s="939"/>
      <c r="E20159" s="940"/>
      <c r="F20159" s="941"/>
      <c r="G20159" s="937" t="str">
        <f t="array" ref="G20159">xlookup(F20159,'Internal Staffing Calculator'!E:E,'Internal Staffing Calculator'!C:C,"")</f>
        <v/>
      </c>
      <c r="H20159" s="932" t="str">
        <f t="array" ref="H20159">if(F20159&lt;&gt;"", iferror(index('Internal Staffing Calculator'!B$8:B23500,match(F20159,'Internal Staffing Calculator'!E$8:E23500,0)), "Not In Budget"),"")</f>
        <v/>
      </c>
      <c r="I20159" s="184"/>
      <c r="J20159" s="184"/>
      <c r="K20159" s="184"/>
      <c r="L20159" s="183"/>
    </row>
    <row r="20160">
      <c r="A20160" s="454"/>
      <c r="B20160" s="927"/>
      <c r="C20160" s="580"/>
      <c r="D20160" s="939"/>
      <c r="E20160" s="940"/>
      <c r="F20160" s="941"/>
      <c r="G20160" s="937" t="str">
        <f t="array" ref="G20160">xlookup(F20160,'Internal Staffing Calculator'!E:E,'Internal Staffing Calculator'!C:C,"")</f>
        <v/>
      </c>
      <c r="H20160" s="932" t="str">
        <f t="array" ref="H20160">if(F20160&lt;&gt;"", iferror(index('Internal Staffing Calculator'!B$8:B23500,match(F20160,'Internal Staffing Calculator'!E$8:E23500,0)), "Not In Budget"),"")</f>
        <v/>
      </c>
      <c r="I20160" s="184"/>
      <c r="J20160" s="184"/>
      <c r="K20160" s="184"/>
      <c r="L20160" s="183"/>
    </row>
    <row r="20161">
      <c r="A20161" s="454"/>
      <c r="B20161" s="927"/>
      <c r="C20161" s="580"/>
      <c r="D20161" s="939"/>
      <c r="E20161" s="940"/>
      <c r="F20161" s="941"/>
      <c r="G20161" s="937" t="str">
        <f t="array" ref="G20161">xlookup(F20161,'Internal Staffing Calculator'!E:E,'Internal Staffing Calculator'!C:C,"")</f>
        <v/>
      </c>
      <c r="H20161" s="932" t="str">
        <f t="array" ref="H20161">if(F20161&lt;&gt;"", iferror(index('Internal Staffing Calculator'!B$8:B23500,match(F20161,'Internal Staffing Calculator'!E$8:E23500,0)), "Not In Budget"),"")</f>
        <v/>
      </c>
      <c r="I20161" s="184"/>
      <c r="J20161" s="184"/>
      <c r="K20161" s="184"/>
      <c r="L20161" s="183"/>
    </row>
    <row r="20162">
      <c r="A20162" s="454"/>
      <c r="B20162" s="927"/>
      <c r="C20162" s="580"/>
      <c r="D20162" s="939"/>
      <c r="E20162" s="940"/>
      <c r="F20162" s="941"/>
      <c r="G20162" s="937" t="str">
        <f t="array" ref="G20162">xlookup(F20162,'Internal Staffing Calculator'!E:E,'Internal Staffing Calculator'!C:C,"")</f>
        <v/>
      </c>
      <c r="H20162" s="932" t="str">
        <f t="array" ref="H20162">if(F20162&lt;&gt;"", iferror(index('Internal Staffing Calculator'!B$8:B23500,match(F20162,'Internal Staffing Calculator'!E$8:E23500,0)), "Not In Budget"),"")</f>
        <v/>
      </c>
      <c r="I20162" s="184"/>
      <c r="J20162" s="184"/>
      <c r="K20162" s="184"/>
      <c r="L20162" s="183"/>
    </row>
    <row r="20163">
      <c r="A20163" s="454"/>
      <c r="B20163" s="927"/>
      <c r="C20163" s="580"/>
      <c r="D20163" s="939"/>
      <c r="E20163" s="940"/>
      <c r="F20163" s="941"/>
      <c r="G20163" s="937" t="str">
        <f t="array" ref="G20163">xlookup(F20163,'Internal Staffing Calculator'!E:E,'Internal Staffing Calculator'!C:C,"")</f>
        <v/>
      </c>
      <c r="H20163" s="932" t="str">
        <f t="array" ref="H20163">if(F20163&lt;&gt;"", iferror(index('Internal Staffing Calculator'!B$8:B23500,match(F20163,'Internal Staffing Calculator'!E$8:E23500,0)), "Not In Budget"),"")</f>
        <v/>
      </c>
      <c r="I20163" s="184"/>
      <c r="J20163" s="184"/>
      <c r="K20163" s="184"/>
      <c r="L20163" s="183"/>
    </row>
    <row r="20164">
      <c r="A20164" s="454"/>
      <c r="B20164" s="927"/>
      <c r="C20164" s="580"/>
      <c r="D20164" s="939"/>
      <c r="E20164" s="940"/>
      <c r="F20164" s="941"/>
      <c r="G20164" s="937" t="str">
        <f t="array" ref="G20164">xlookup(F20164,'Internal Staffing Calculator'!E:E,'Internal Staffing Calculator'!C:C,"")</f>
        <v/>
      </c>
      <c r="H20164" s="932" t="str">
        <f t="array" ref="H20164">if(F20164&lt;&gt;"", iferror(index('Internal Staffing Calculator'!B$8:B23500,match(F20164,'Internal Staffing Calculator'!E$8:E23500,0)), "Not In Budget"),"")</f>
        <v/>
      </c>
      <c r="I20164" s="184"/>
      <c r="J20164" s="184"/>
      <c r="K20164" s="184"/>
      <c r="L20164" s="183"/>
    </row>
    <row r="20165">
      <c r="A20165" s="454"/>
      <c r="B20165" s="927"/>
      <c r="C20165" s="580"/>
      <c r="D20165" s="939"/>
      <c r="E20165" s="940"/>
      <c r="F20165" s="941"/>
      <c r="G20165" s="937" t="str">
        <f t="array" ref="G20165">xlookup(F20165,'Internal Staffing Calculator'!E:E,'Internal Staffing Calculator'!C:C,"")</f>
        <v/>
      </c>
      <c r="H20165" s="932" t="str">
        <f t="array" ref="H20165">if(F20165&lt;&gt;"", iferror(index('Internal Staffing Calculator'!B$8:B23500,match(F20165,'Internal Staffing Calculator'!E$8:E23500,0)), "Not In Budget"),"")</f>
        <v/>
      </c>
      <c r="I20165" s="184"/>
      <c r="J20165" s="184"/>
      <c r="K20165" s="184"/>
      <c r="L20165" s="183"/>
    </row>
    <row r="20166">
      <c r="A20166" s="454"/>
      <c r="B20166" s="927"/>
      <c r="C20166" s="580"/>
      <c r="D20166" s="939"/>
      <c r="E20166" s="940"/>
      <c r="F20166" s="941"/>
      <c r="G20166" s="937" t="str">
        <f t="array" ref="G20166">xlookup(F20166,'Internal Staffing Calculator'!E:E,'Internal Staffing Calculator'!C:C,"")</f>
        <v/>
      </c>
      <c r="H20166" s="932" t="str">
        <f t="array" ref="H20166">if(F20166&lt;&gt;"", iferror(index('Internal Staffing Calculator'!B$8:B23500,match(F20166,'Internal Staffing Calculator'!E$8:E23500,0)), "Not In Budget"),"")</f>
        <v/>
      </c>
      <c r="I20166" s="184"/>
      <c r="J20166" s="184"/>
      <c r="K20166" s="184"/>
      <c r="L20166" s="183"/>
    </row>
    <row r="20167">
      <c r="A20167" s="454"/>
      <c r="B20167" s="927"/>
      <c r="C20167" s="580"/>
      <c r="D20167" s="939"/>
      <c r="E20167" s="940"/>
      <c r="F20167" s="941"/>
      <c r="G20167" s="937" t="str">
        <f t="array" ref="G20167">xlookup(F20167,'Internal Staffing Calculator'!E:E,'Internal Staffing Calculator'!C:C,"")</f>
        <v/>
      </c>
      <c r="H20167" s="932" t="str">
        <f t="array" ref="H20167">if(F20167&lt;&gt;"", iferror(index('Internal Staffing Calculator'!B$8:B23500,match(F20167,'Internal Staffing Calculator'!E$8:E23500,0)), "Not In Budget"),"")</f>
        <v/>
      </c>
      <c r="I20167" s="184"/>
      <c r="J20167" s="184"/>
      <c r="K20167" s="184"/>
      <c r="L20167" s="183"/>
    </row>
    <row r="20168">
      <c r="A20168" s="454"/>
      <c r="B20168" s="927"/>
      <c r="C20168" s="580"/>
      <c r="D20168" s="939"/>
      <c r="E20168" s="940"/>
      <c r="F20168" s="941"/>
      <c r="G20168" s="937" t="str">
        <f t="array" ref="G20168">xlookup(F20168,'Internal Staffing Calculator'!E:E,'Internal Staffing Calculator'!C:C,"")</f>
        <v/>
      </c>
      <c r="H20168" s="932" t="str">
        <f t="array" ref="H20168">if(F20168&lt;&gt;"", iferror(index('Internal Staffing Calculator'!B$8:B23500,match(F20168,'Internal Staffing Calculator'!E$8:E23500,0)), "Not In Budget"),"")</f>
        <v/>
      </c>
      <c r="I20168" s="184"/>
      <c r="J20168" s="184"/>
      <c r="K20168" s="184"/>
      <c r="L20168" s="183"/>
    </row>
    <row r="20169">
      <c r="A20169" s="454"/>
      <c r="B20169" s="927"/>
      <c r="C20169" s="580"/>
      <c r="D20169" s="939"/>
      <c r="E20169" s="940"/>
      <c r="F20169" s="941"/>
      <c r="G20169" s="937" t="str">
        <f t="array" ref="G20169">xlookup(F20169,'Internal Staffing Calculator'!E:E,'Internal Staffing Calculator'!C:C,"")</f>
        <v/>
      </c>
      <c r="H20169" s="932" t="str">
        <f t="array" ref="H20169">if(F20169&lt;&gt;"", iferror(index('Internal Staffing Calculator'!B$8:B23500,match(F20169,'Internal Staffing Calculator'!E$8:E23500,0)), "Not In Budget"),"")</f>
        <v/>
      </c>
      <c r="I20169" s="184"/>
      <c r="J20169" s="184"/>
      <c r="K20169" s="184"/>
      <c r="L20169" s="183"/>
    </row>
    <row r="20170">
      <c r="A20170" s="454"/>
      <c r="B20170" s="927"/>
      <c r="C20170" s="580"/>
      <c r="D20170" s="939"/>
      <c r="E20170" s="940"/>
      <c r="F20170" s="941"/>
      <c r="G20170" s="937" t="str">
        <f t="array" ref="G20170">xlookup(F20170,'Internal Staffing Calculator'!E:E,'Internal Staffing Calculator'!C:C,"")</f>
        <v/>
      </c>
      <c r="H20170" s="932" t="str">
        <f t="array" ref="H20170">if(F20170&lt;&gt;"", iferror(index('Internal Staffing Calculator'!B$8:B23500,match(F20170,'Internal Staffing Calculator'!E$8:E23500,0)), "Not In Budget"),"")</f>
        <v/>
      </c>
      <c r="I20170" s="184"/>
      <c r="J20170" s="184"/>
      <c r="K20170" s="184"/>
      <c r="L20170" s="183"/>
    </row>
    <row r="20171">
      <c r="A20171" s="454"/>
      <c r="B20171" s="927"/>
      <c r="C20171" s="580"/>
      <c r="D20171" s="939"/>
      <c r="E20171" s="940"/>
      <c r="F20171" s="941"/>
      <c r="G20171" s="937" t="str">
        <f t="array" ref="G20171">xlookup(F20171,'Internal Staffing Calculator'!E:E,'Internal Staffing Calculator'!C:C,"")</f>
        <v/>
      </c>
      <c r="H20171" s="932" t="str">
        <f t="array" ref="H20171">if(F20171&lt;&gt;"", iferror(index('Internal Staffing Calculator'!B$8:B23500,match(F20171,'Internal Staffing Calculator'!E$8:E23500,0)), "Not In Budget"),"")</f>
        <v/>
      </c>
      <c r="I20171" s="184"/>
      <c r="J20171" s="184"/>
      <c r="K20171" s="184"/>
      <c r="L20171" s="183"/>
    </row>
    <row r="20172">
      <c r="A20172" s="454"/>
      <c r="B20172" s="927"/>
      <c r="C20172" s="580"/>
      <c r="D20172" s="939"/>
      <c r="E20172" s="940"/>
      <c r="F20172" s="941"/>
      <c r="G20172" s="937" t="str">
        <f t="array" ref="G20172">xlookup(F20172,'Internal Staffing Calculator'!E:E,'Internal Staffing Calculator'!C:C,"")</f>
        <v/>
      </c>
      <c r="H20172" s="932" t="str">
        <f t="array" ref="H20172">if(F20172&lt;&gt;"", iferror(index('Internal Staffing Calculator'!B$8:B23500,match(F20172,'Internal Staffing Calculator'!E$8:E23500,0)), "Not In Budget"),"")</f>
        <v/>
      </c>
      <c r="I20172" s="184"/>
      <c r="J20172" s="184"/>
      <c r="K20172" s="184"/>
      <c r="L20172" s="183"/>
    </row>
    <row r="20173">
      <c r="A20173" s="454"/>
      <c r="B20173" s="927"/>
      <c r="C20173" s="580"/>
      <c r="D20173" s="939"/>
      <c r="E20173" s="940"/>
      <c r="F20173" s="941"/>
      <c r="G20173" s="937" t="str">
        <f t="array" ref="G20173">xlookup(F20173,'Internal Staffing Calculator'!E:E,'Internal Staffing Calculator'!C:C,"")</f>
        <v/>
      </c>
      <c r="H20173" s="932" t="str">
        <f t="array" ref="H20173">if(F20173&lt;&gt;"", iferror(index('Internal Staffing Calculator'!B$8:B23500,match(F20173,'Internal Staffing Calculator'!E$8:E23500,0)), "Not In Budget"),"")</f>
        <v/>
      </c>
      <c r="I20173" s="184"/>
      <c r="J20173" s="184"/>
      <c r="K20173" s="184"/>
      <c r="L20173" s="183"/>
    </row>
    <row r="20174">
      <c r="A20174" s="454"/>
      <c r="B20174" s="927"/>
      <c r="C20174" s="580"/>
      <c r="D20174" s="939"/>
      <c r="E20174" s="940"/>
      <c r="F20174" s="941"/>
      <c r="G20174" s="937" t="str">
        <f t="array" ref="G20174">xlookup(F20174,'Internal Staffing Calculator'!E:E,'Internal Staffing Calculator'!C:C,"")</f>
        <v/>
      </c>
      <c r="H20174" s="932" t="str">
        <f t="array" ref="H20174">if(F20174&lt;&gt;"", iferror(index('Internal Staffing Calculator'!B$8:B23500,match(F20174,'Internal Staffing Calculator'!E$8:E23500,0)), "Not In Budget"),"")</f>
        <v/>
      </c>
      <c r="I20174" s="184"/>
      <c r="J20174" s="184"/>
      <c r="K20174" s="184"/>
      <c r="L20174" s="183"/>
    </row>
    <row r="20175">
      <c r="A20175" s="454"/>
      <c r="B20175" s="927"/>
      <c r="C20175" s="580"/>
      <c r="D20175" s="939"/>
      <c r="E20175" s="940"/>
      <c r="F20175" s="941"/>
      <c r="G20175" s="937" t="str">
        <f t="array" ref="G20175">xlookup(F20175,'Internal Staffing Calculator'!E:E,'Internal Staffing Calculator'!C:C,"")</f>
        <v/>
      </c>
      <c r="H20175" s="932" t="str">
        <f t="array" ref="H20175">if(F20175&lt;&gt;"", iferror(index('Internal Staffing Calculator'!B$8:B23500,match(F20175,'Internal Staffing Calculator'!E$8:E23500,0)), "Not In Budget"),"")</f>
        <v/>
      </c>
      <c r="I20175" s="184"/>
      <c r="J20175" s="184"/>
      <c r="K20175" s="184"/>
      <c r="L20175" s="183"/>
    </row>
    <row r="20176">
      <c r="A20176" s="454"/>
      <c r="B20176" s="927"/>
      <c r="C20176" s="580"/>
      <c r="D20176" s="939"/>
      <c r="E20176" s="940"/>
      <c r="F20176" s="941"/>
      <c r="G20176" s="937" t="str">
        <f t="array" ref="G20176">xlookup(F20176,'Internal Staffing Calculator'!E:E,'Internal Staffing Calculator'!C:C,"")</f>
        <v/>
      </c>
      <c r="H20176" s="932" t="str">
        <f t="array" ref="H20176">if(F20176&lt;&gt;"", iferror(index('Internal Staffing Calculator'!B$8:B23500,match(F20176,'Internal Staffing Calculator'!E$8:E23500,0)), "Not In Budget"),"")</f>
        <v/>
      </c>
      <c r="I20176" s="184"/>
      <c r="J20176" s="184"/>
      <c r="K20176" s="184"/>
      <c r="L20176" s="183"/>
    </row>
    <row r="20177">
      <c r="A20177" s="454"/>
      <c r="B20177" s="927"/>
      <c r="C20177" s="580"/>
      <c r="D20177" s="939"/>
      <c r="E20177" s="940"/>
      <c r="F20177" s="941"/>
      <c r="G20177" s="937" t="str">
        <f t="array" ref="G20177">xlookup(F20177,'Internal Staffing Calculator'!E:E,'Internal Staffing Calculator'!C:C,"")</f>
        <v/>
      </c>
      <c r="H20177" s="932" t="str">
        <f t="array" ref="H20177">if(F20177&lt;&gt;"", iferror(index('Internal Staffing Calculator'!B$8:B23500,match(F20177,'Internal Staffing Calculator'!E$8:E23500,0)), "Not In Budget"),"")</f>
        <v/>
      </c>
      <c r="I20177" s="184"/>
      <c r="J20177" s="184"/>
      <c r="K20177" s="184"/>
      <c r="L20177" s="183"/>
    </row>
    <row r="20178">
      <c r="A20178" s="454"/>
      <c r="B20178" s="927"/>
      <c r="C20178" s="580"/>
      <c r="D20178" s="939"/>
      <c r="E20178" s="940"/>
      <c r="F20178" s="941"/>
      <c r="G20178" s="937" t="str">
        <f t="array" ref="G20178">xlookup(F20178,'Internal Staffing Calculator'!E:E,'Internal Staffing Calculator'!C:C,"")</f>
        <v/>
      </c>
      <c r="H20178" s="932" t="str">
        <f t="array" ref="H20178">if(F20178&lt;&gt;"", iferror(index('Internal Staffing Calculator'!B$8:B23500,match(F20178,'Internal Staffing Calculator'!E$8:E23500,0)), "Not In Budget"),"")</f>
        <v/>
      </c>
      <c r="I20178" s="184"/>
      <c r="J20178" s="184"/>
      <c r="K20178" s="184"/>
      <c r="L20178" s="183"/>
    </row>
    <row r="20179">
      <c r="A20179" s="454"/>
      <c r="B20179" s="927"/>
      <c r="C20179" s="580"/>
      <c r="D20179" s="939"/>
      <c r="E20179" s="940"/>
      <c r="F20179" s="941"/>
      <c r="G20179" s="937" t="str">
        <f t="array" ref="G20179">xlookup(F20179,'Internal Staffing Calculator'!E:E,'Internal Staffing Calculator'!C:C,"")</f>
        <v/>
      </c>
      <c r="H20179" s="932" t="str">
        <f t="array" ref="H20179">if(F20179&lt;&gt;"", iferror(index('Internal Staffing Calculator'!B$8:B23500,match(F20179,'Internal Staffing Calculator'!E$8:E23500,0)), "Not In Budget"),"")</f>
        <v/>
      </c>
      <c r="I20179" s="184"/>
      <c r="J20179" s="184"/>
      <c r="K20179" s="184"/>
      <c r="L20179" s="183"/>
    </row>
    <row r="20180">
      <c r="A20180" s="454"/>
      <c r="B20180" s="927"/>
      <c r="C20180" s="580"/>
      <c r="D20180" s="939"/>
      <c r="E20180" s="940"/>
      <c r="F20180" s="941"/>
      <c r="G20180" s="937" t="str">
        <f t="array" ref="G20180">xlookup(F20180,'Internal Staffing Calculator'!E:E,'Internal Staffing Calculator'!C:C,"")</f>
        <v/>
      </c>
      <c r="H20180" s="932" t="str">
        <f t="array" ref="H20180">if(F20180&lt;&gt;"", iferror(index('Internal Staffing Calculator'!B$8:B23500,match(F20180,'Internal Staffing Calculator'!E$8:E23500,0)), "Not In Budget"),"")</f>
        <v/>
      </c>
      <c r="I20180" s="184"/>
      <c r="J20180" s="184"/>
      <c r="K20180" s="184"/>
      <c r="L20180" s="183"/>
    </row>
    <row r="20181">
      <c r="A20181" s="454"/>
      <c r="B20181" s="927"/>
      <c r="C20181" s="580"/>
      <c r="D20181" s="939"/>
      <c r="E20181" s="940"/>
      <c r="F20181" s="941"/>
      <c r="G20181" s="937" t="str">
        <f t="array" ref="G20181">xlookup(F20181,'Internal Staffing Calculator'!E:E,'Internal Staffing Calculator'!C:C,"")</f>
        <v/>
      </c>
      <c r="H20181" s="932" t="str">
        <f t="array" ref="H20181">if(F20181&lt;&gt;"", iferror(index('Internal Staffing Calculator'!B$8:B23500,match(F20181,'Internal Staffing Calculator'!E$8:E23500,0)), "Not In Budget"),"")</f>
        <v/>
      </c>
      <c r="I20181" s="184"/>
      <c r="J20181" s="184"/>
      <c r="K20181" s="184"/>
      <c r="L20181" s="183"/>
    </row>
    <row r="20182">
      <c r="A20182" s="454"/>
      <c r="B20182" s="927"/>
      <c r="C20182" s="580"/>
      <c r="D20182" s="939"/>
      <c r="E20182" s="940"/>
      <c r="F20182" s="941"/>
      <c r="G20182" s="937" t="str">
        <f t="array" ref="G20182">xlookup(F20182,'Internal Staffing Calculator'!E:E,'Internal Staffing Calculator'!C:C,"")</f>
        <v/>
      </c>
      <c r="H20182" s="932" t="str">
        <f t="array" ref="H20182">if(F20182&lt;&gt;"", iferror(index('Internal Staffing Calculator'!B$8:B23500,match(F20182,'Internal Staffing Calculator'!E$8:E23500,0)), "Not In Budget"),"")</f>
        <v/>
      </c>
      <c r="I20182" s="184"/>
      <c r="J20182" s="184"/>
      <c r="K20182" s="184"/>
      <c r="L20182" s="183"/>
    </row>
    <row r="20183">
      <c r="A20183" s="454"/>
      <c r="B20183" s="927"/>
      <c r="C20183" s="580"/>
      <c r="D20183" s="939"/>
      <c r="E20183" s="940"/>
      <c r="F20183" s="941"/>
      <c r="G20183" s="937" t="str">
        <f t="array" ref="G20183">xlookup(F20183,'Internal Staffing Calculator'!E:E,'Internal Staffing Calculator'!C:C,"")</f>
        <v/>
      </c>
      <c r="H20183" s="932" t="str">
        <f t="array" ref="H20183">if(F20183&lt;&gt;"", iferror(index('Internal Staffing Calculator'!B$8:B23500,match(F20183,'Internal Staffing Calculator'!E$8:E23500,0)), "Not In Budget"),"")</f>
        <v/>
      </c>
      <c r="I20183" s="184"/>
      <c r="J20183" s="184"/>
      <c r="K20183" s="184"/>
      <c r="L20183" s="183"/>
    </row>
    <row r="20184">
      <c r="A20184" s="454"/>
      <c r="B20184" s="927"/>
      <c r="C20184" s="580"/>
      <c r="D20184" s="939"/>
      <c r="E20184" s="940"/>
      <c r="F20184" s="941"/>
      <c r="G20184" s="937" t="str">
        <f t="array" ref="G20184">xlookup(F20184,'Internal Staffing Calculator'!E:E,'Internal Staffing Calculator'!C:C,"")</f>
        <v/>
      </c>
      <c r="H20184" s="932" t="str">
        <f t="array" ref="H20184">if(F20184&lt;&gt;"", iferror(index('Internal Staffing Calculator'!B$8:B23500,match(F20184,'Internal Staffing Calculator'!E$8:E23500,0)), "Not In Budget"),"")</f>
        <v/>
      </c>
      <c r="I20184" s="184"/>
      <c r="J20184" s="184"/>
      <c r="K20184" s="184"/>
      <c r="L20184" s="183"/>
    </row>
    <row r="20185">
      <c r="A20185" s="454"/>
      <c r="B20185" s="927"/>
      <c r="C20185" s="580"/>
      <c r="D20185" s="939"/>
      <c r="E20185" s="940"/>
      <c r="F20185" s="941"/>
      <c r="G20185" s="937" t="str">
        <f t="array" ref="G20185">xlookup(F20185,'Internal Staffing Calculator'!E:E,'Internal Staffing Calculator'!C:C,"")</f>
        <v/>
      </c>
      <c r="H20185" s="932" t="str">
        <f t="array" ref="H20185">if(F20185&lt;&gt;"", iferror(index('Internal Staffing Calculator'!B$8:B23500,match(F20185,'Internal Staffing Calculator'!E$8:E23500,0)), "Not In Budget"),"")</f>
        <v/>
      </c>
      <c r="I20185" s="184"/>
      <c r="J20185" s="184"/>
      <c r="K20185" s="184"/>
      <c r="L20185" s="183"/>
    </row>
    <row r="20186">
      <c r="A20186" s="454"/>
      <c r="B20186" s="927"/>
      <c r="C20186" s="580"/>
      <c r="D20186" s="939"/>
      <c r="E20186" s="940"/>
      <c r="F20186" s="941"/>
      <c r="G20186" s="937" t="str">
        <f t="array" ref="G20186">xlookup(F20186,'Internal Staffing Calculator'!E:E,'Internal Staffing Calculator'!C:C,"")</f>
        <v/>
      </c>
      <c r="H20186" s="932" t="str">
        <f t="array" ref="H20186">if(F20186&lt;&gt;"", iferror(index('Internal Staffing Calculator'!B$8:B23500,match(F20186,'Internal Staffing Calculator'!E$8:E23500,0)), "Not In Budget"),"")</f>
        <v/>
      </c>
      <c r="I20186" s="184"/>
      <c r="J20186" s="184"/>
      <c r="K20186" s="184"/>
      <c r="L20186" s="183"/>
    </row>
    <row r="20187">
      <c r="A20187" s="454"/>
      <c r="B20187" s="927"/>
      <c r="C20187" s="580"/>
      <c r="D20187" s="939"/>
      <c r="E20187" s="940"/>
      <c r="F20187" s="941"/>
      <c r="G20187" s="937" t="str">
        <f t="array" ref="G20187">xlookup(F20187,'Internal Staffing Calculator'!E:E,'Internal Staffing Calculator'!C:C,"")</f>
        <v/>
      </c>
      <c r="H20187" s="932" t="str">
        <f t="array" ref="H20187">if(F20187&lt;&gt;"", iferror(index('Internal Staffing Calculator'!B$8:B23500,match(F20187,'Internal Staffing Calculator'!E$8:E23500,0)), "Not In Budget"),"")</f>
        <v/>
      </c>
      <c r="I20187" s="184"/>
      <c r="J20187" s="184"/>
      <c r="K20187" s="184"/>
      <c r="L20187" s="183"/>
    </row>
    <row r="20188">
      <c r="A20188" s="454"/>
      <c r="B20188" s="927"/>
      <c r="C20188" s="580"/>
      <c r="D20188" s="939"/>
      <c r="E20188" s="940"/>
      <c r="F20188" s="941"/>
      <c r="G20188" s="937" t="str">
        <f t="array" ref="G20188">xlookup(F20188,'Internal Staffing Calculator'!E:E,'Internal Staffing Calculator'!C:C,"")</f>
        <v/>
      </c>
      <c r="H20188" s="932" t="str">
        <f t="array" ref="H20188">if(F20188&lt;&gt;"", iferror(index('Internal Staffing Calculator'!B$8:B23500,match(F20188,'Internal Staffing Calculator'!E$8:E23500,0)), "Not In Budget"),"")</f>
        <v/>
      </c>
      <c r="I20188" s="184"/>
      <c r="J20188" s="184"/>
      <c r="K20188" s="184"/>
      <c r="L20188" s="183"/>
    </row>
    <row r="20189">
      <c r="A20189" s="454"/>
      <c r="B20189" s="927"/>
      <c r="C20189" s="580"/>
      <c r="D20189" s="939"/>
      <c r="E20189" s="940"/>
      <c r="F20189" s="941"/>
      <c r="G20189" s="937" t="str">
        <f t="array" ref="G20189">xlookup(F20189,'Internal Staffing Calculator'!E:E,'Internal Staffing Calculator'!C:C,"")</f>
        <v/>
      </c>
      <c r="H20189" s="932" t="str">
        <f t="array" ref="H20189">if(F20189&lt;&gt;"", iferror(index('Internal Staffing Calculator'!B$8:B23500,match(F20189,'Internal Staffing Calculator'!E$8:E23500,0)), "Not In Budget"),"")</f>
        <v/>
      </c>
      <c r="I20189" s="184"/>
      <c r="J20189" s="184"/>
      <c r="K20189" s="184"/>
      <c r="L20189" s="183"/>
    </row>
    <row r="20190">
      <c r="A20190" s="454"/>
      <c r="B20190" s="927"/>
      <c r="C20190" s="580"/>
      <c r="D20190" s="939"/>
      <c r="E20190" s="940"/>
      <c r="F20190" s="941"/>
      <c r="G20190" s="937" t="str">
        <f t="array" ref="G20190">xlookup(F20190,'Internal Staffing Calculator'!E:E,'Internal Staffing Calculator'!C:C,"")</f>
        <v/>
      </c>
      <c r="H20190" s="932" t="str">
        <f t="array" ref="H20190">if(F20190&lt;&gt;"", iferror(index('Internal Staffing Calculator'!B$8:B23500,match(F20190,'Internal Staffing Calculator'!E$8:E23500,0)), "Not In Budget"),"")</f>
        <v/>
      </c>
      <c r="I20190" s="184"/>
      <c r="J20190" s="184"/>
      <c r="K20190" s="184"/>
      <c r="L20190" s="183"/>
    </row>
    <row r="20191">
      <c r="A20191" s="454"/>
      <c r="B20191" s="927"/>
      <c r="C20191" s="580"/>
      <c r="D20191" s="939"/>
      <c r="E20191" s="940"/>
      <c r="F20191" s="941"/>
      <c r="G20191" s="937" t="str">
        <f t="array" ref="G20191">xlookup(F20191,'Internal Staffing Calculator'!E:E,'Internal Staffing Calculator'!C:C,"")</f>
        <v/>
      </c>
      <c r="H20191" s="932" t="str">
        <f t="array" ref="H20191">if(F20191&lt;&gt;"", iferror(index('Internal Staffing Calculator'!B$8:B23500,match(F20191,'Internal Staffing Calculator'!E$8:E23500,0)), "Not In Budget"),"")</f>
        <v/>
      </c>
      <c r="I20191" s="184"/>
      <c r="J20191" s="184"/>
      <c r="K20191" s="184"/>
      <c r="L20191" s="183"/>
    </row>
    <row r="20192">
      <c r="A20192" s="454"/>
      <c r="B20192" s="927"/>
      <c r="C20192" s="580"/>
      <c r="D20192" s="939"/>
      <c r="E20192" s="940"/>
      <c r="F20192" s="941"/>
      <c r="G20192" s="937" t="str">
        <f t="array" ref="G20192">xlookup(F20192,'Internal Staffing Calculator'!E:E,'Internal Staffing Calculator'!C:C,"")</f>
        <v/>
      </c>
      <c r="H20192" s="932" t="str">
        <f t="array" ref="H20192">if(F20192&lt;&gt;"", iferror(index('Internal Staffing Calculator'!B$8:B23500,match(F20192,'Internal Staffing Calculator'!E$8:E23500,0)), "Not In Budget"),"")</f>
        <v/>
      </c>
      <c r="I20192" s="184"/>
      <c r="J20192" s="184"/>
      <c r="K20192" s="184"/>
      <c r="L20192" s="183"/>
    </row>
    <row r="20193">
      <c r="A20193" s="454"/>
      <c r="B20193" s="927"/>
      <c r="C20193" s="580"/>
      <c r="D20193" s="939"/>
      <c r="E20193" s="940"/>
      <c r="F20193" s="941"/>
      <c r="G20193" s="937" t="str">
        <f t="array" ref="G20193">xlookup(F20193,'Internal Staffing Calculator'!E:E,'Internal Staffing Calculator'!C:C,"")</f>
        <v/>
      </c>
      <c r="H20193" s="932" t="str">
        <f t="array" ref="H20193">if(F20193&lt;&gt;"", iferror(index('Internal Staffing Calculator'!B$8:B23500,match(F20193,'Internal Staffing Calculator'!E$8:E23500,0)), "Not In Budget"),"")</f>
        <v/>
      </c>
      <c r="I20193" s="184"/>
      <c r="J20193" s="184"/>
      <c r="K20193" s="184"/>
      <c r="L20193" s="183"/>
    </row>
    <row r="20194">
      <c r="A20194" s="454"/>
      <c r="B20194" s="927"/>
      <c r="C20194" s="580"/>
      <c r="D20194" s="939"/>
      <c r="E20194" s="940"/>
      <c r="F20194" s="941"/>
      <c r="G20194" s="937" t="str">
        <f t="array" ref="G20194">xlookup(F20194,'Internal Staffing Calculator'!E:E,'Internal Staffing Calculator'!C:C,"")</f>
        <v/>
      </c>
      <c r="H20194" s="932" t="str">
        <f t="array" ref="H20194">if(F20194&lt;&gt;"", iferror(index('Internal Staffing Calculator'!B$8:B23500,match(F20194,'Internal Staffing Calculator'!E$8:E23500,0)), "Not In Budget"),"")</f>
        <v/>
      </c>
      <c r="I20194" s="184"/>
      <c r="J20194" s="184"/>
      <c r="K20194" s="184"/>
      <c r="L20194" s="183"/>
    </row>
    <row r="20195">
      <c r="A20195" s="454"/>
      <c r="B20195" s="927"/>
      <c r="C20195" s="580"/>
      <c r="D20195" s="939"/>
      <c r="E20195" s="940"/>
      <c r="F20195" s="941"/>
      <c r="G20195" s="937" t="str">
        <f t="array" ref="G20195">xlookup(F20195,'Internal Staffing Calculator'!E:E,'Internal Staffing Calculator'!C:C,"")</f>
        <v/>
      </c>
      <c r="H20195" s="932" t="str">
        <f t="array" ref="H20195">if(F20195&lt;&gt;"", iferror(index('Internal Staffing Calculator'!B$8:B23500,match(F20195,'Internal Staffing Calculator'!E$8:E23500,0)), "Not In Budget"),"")</f>
        <v/>
      </c>
      <c r="I20195" s="184"/>
      <c r="J20195" s="184"/>
      <c r="K20195" s="184"/>
      <c r="L20195" s="183"/>
    </row>
    <row r="20196">
      <c r="A20196" s="454"/>
      <c r="B20196" s="927"/>
      <c r="C20196" s="580"/>
      <c r="D20196" s="939"/>
      <c r="E20196" s="940"/>
      <c r="F20196" s="941"/>
      <c r="G20196" s="937" t="str">
        <f t="array" ref="G20196">xlookup(F20196,'Internal Staffing Calculator'!E:E,'Internal Staffing Calculator'!C:C,"")</f>
        <v/>
      </c>
      <c r="H20196" s="932" t="str">
        <f t="array" ref="H20196">if(F20196&lt;&gt;"", iferror(index('Internal Staffing Calculator'!B$8:B23500,match(F20196,'Internal Staffing Calculator'!E$8:E23500,0)), "Not In Budget"),"")</f>
        <v/>
      </c>
      <c r="I20196" s="184"/>
      <c r="J20196" s="184"/>
      <c r="K20196" s="184"/>
      <c r="L20196" s="183"/>
    </row>
    <row r="20197">
      <c r="A20197" s="454"/>
      <c r="B20197" s="927"/>
      <c r="C20197" s="580"/>
      <c r="D20197" s="939"/>
      <c r="E20197" s="940"/>
      <c r="F20197" s="941"/>
      <c r="G20197" s="937" t="str">
        <f t="array" ref="G20197">xlookup(F20197,'Internal Staffing Calculator'!E:E,'Internal Staffing Calculator'!C:C,"")</f>
        <v/>
      </c>
      <c r="H20197" s="932" t="str">
        <f t="array" ref="H20197">if(F20197&lt;&gt;"", iferror(index('Internal Staffing Calculator'!B$8:B23500,match(F20197,'Internal Staffing Calculator'!E$8:E23500,0)), "Not In Budget"),"")</f>
        <v/>
      </c>
      <c r="I20197" s="184"/>
      <c r="J20197" s="184"/>
      <c r="K20197" s="184"/>
      <c r="L20197" s="183"/>
    </row>
    <row r="20198">
      <c r="A20198" s="454"/>
      <c r="B20198" s="927"/>
      <c r="C20198" s="580"/>
      <c r="D20198" s="939"/>
      <c r="E20198" s="940"/>
      <c r="F20198" s="941"/>
      <c r="G20198" s="937" t="str">
        <f t="array" ref="G20198">xlookup(F20198,'Internal Staffing Calculator'!E:E,'Internal Staffing Calculator'!C:C,"")</f>
        <v/>
      </c>
      <c r="H20198" s="932" t="str">
        <f t="array" ref="H20198">if(F20198&lt;&gt;"", iferror(index('Internal Staffing Calculator'!B$8:B23500,match(F20198,'Internal Staffing Calculator'!E$8:E23500,0)), "Not In Budget"),"")</f>
        <v/>
      </c>
      <c r="I20198" s="184"/>
      <c r="J20198" s="184"/>
      <c r="K20198" s="184"/>
      <c r="L20198" s="183"/>
    </row>
    <row r="20199">
      <c r="A20199" s="454"/>
      <c r="B20199" s="927"/>
      <c r="C20199" s="580"/>
      <c r="D20199" s="939"/>
      <c r="E20199" s="940"/>
      <c r="F20199" s="941"/>
      <c r="G20199" s="937" t="str">
        <f t="array" ref="G20199">xlookup(F20199,'Internal Staffing Calculator'!E:E,'Internal Staffing Calculator'!C:C,"")</f>
        <v/>
      </c>
      <c r="H20199" s="932" t="str">
        <f t="array" ref="H20199">if(F20199&lt;&gt;"", iferror(index('Internal Staffing Calculator'!B$8:B23500,match(F20199,'Internal Staffing Calculator'!E$8:E23500,0)), "Not In Budget"),"")</f>
        <v/>
      </c>
      <c r="I20199" s="184"/>
      <c r="J20199" s="184"/>
      <c r="K20199" s="184"/>
      <c r="L20199" s="183"/>
    </row>
    <row r="20200">
      <c r="A20200" s="454"/>
      <c r="B20200" s="927"/>
      <c r="C20200" s="580"/>
      <c r="D20200" s="939"/>
      <c r="E20200" s="940"/>
      <c r="F20200" s="941"/>
      <c r="G20200" s="937" t="str">
        <f t="array" ref="G20200">xlookup(F20200,'Internal Staffing Calculator'!E:E,'Internal Staffing Calculator'!C:C,"")</f>
        <v/>
      </c>
      <c r="H20200" s="932" t="str">
        <f t="array" ref="H20200">if(F20200&lt;&gt;"", iferror(index('Internal Staffing Calculator'!B$8:B23500,match(F20200,'Internal Staffing Calculator'!E$8:E23500,0)), "Not In Budget"),"")</f>
        <v/>
      </c>
      <c r="I20200" s="184"/>
      <c r="J20200" s="184"/>
      <c r="K20200" s="184"/>
      <c r="L20200" s="183"/>
    </row>
    <row r="20201">
      <c r="A20201" s="454"/>
      <c r="B20201" s="927"/>
      <c r="C20201" s="580"/>
      <c r="D20201" s="939"/>
      <c r="E20201" s="940"/>
      <c r="F20201" s="941"/>
      <c r="G20201" s="937" t="str">
        <f t="array" ref="G20201">xlookup(F20201,'Internal Staffing Calculator'!E:E,'Internal Staffing Calculator'!C:C,"")</f>
        <v/>
      </c>
      <c r="H20201" s="932" t="str">
        <f t="array" ref="H20201">if(F20201&lt;&gt;"", iferror(index('Internal Staffing Calculator'!B$8:B23500,match(F20201,'Internal Staffing Calculator'!E$8:E23500,0)), "Not In Budget"),"")</f>
        <v/>
      </c>
      <c r="I20201" s="184"/>
      <c r="J20201" s="184"/>
      <c r="K20201" s="184"/>
      <c r="L20201" s="183"/>
    </row>
    <row r="20202">
      <c r="A20202" s="454"/>
      <c r="B20202" s="927"/>
      <c r="C20202" s="580"/>
      <c r="D20202" s="939"/>
      <c r="E20202" s="940"/>
      <c r="F20202" s="941"/>
      <c r="G20202" s="937" t="str">
        <f t="array" ref="G20202">xlookup(F20202,'Internal Staffing Calculator'!E:E,'Internal Staffing Calculator'!C:C,"")</f>
        <v/>
      </c>
      <c r="H20202" s="932" t="str">
        <f t="array" ref="H20202">if(F20202&lt;&gt;"", iferror(index('Internal Staffing Calculator'!B$8:B23500,match(F20202,'Internal Staffing Calculator'!E$8:E23500,0)), "Not In Budget"),"")</f>
        <v/>
      </c>
      <c r="I20202" s="184"/>
      <c r="J20202" s="184"/>
      <c r="K20202" s="184"/>
      <c r="L20202" s="183"/>
    </row>
    <row r="20203">
      <c r="A20203" s="454"/>
      <c r="B20203" s="927"/>
      <c r="C20203" s="580"/>
      <c r="D20203" s="939"/>
      <c r="E20203" s="940"/>
      <c r="F20203" s="941"/>
      <c r="G20203" s="937" t="str">
        <f t="array" ref="G20203">xlookup(F20203,'Internal Staffing Calculator'!E:E,'Internal Staffing Calculator'!C:C,"")</f>
        <v/>
      </c>
      <c r="H20203" s="932" t="str">
        <f t="array" ref="H20203">if(F20203&lt;&gt;"", iferror(index('Internal Staffing Calculator'!B$8:B23500,match(F20203,'Internal Staffing Calculator'!E$8:E23500,0)), "Not In Budget"),"")</f>
        <v/>
      </c>
      <c r="I20203" s="184"/>
      <c r="J20203" s="184"/>
      <c r="K20203" s="184"/>
      <c r="L20203" s="183"/>
    </row>
    <row r="20204">
      <c r="A20204" s="454"/>
      <c r="B20204" s="927"/>
      <c r="C20204" s="580"/>
      <c r="D20204" s="939"/>
      <c r="E20204" s="940"/>
      <c r="F20204" s="941"/>
      <c r="G20204" s="937" t="str">
        <f t="array" ref="G20204">xlookup(F20204,'Internal Staffing Calculator'!E:E,'Internal Staffing Calculator'!C:C,"")</f>
        <v/>
      </c>
      <c r="H20204" s="932" t="str">
        <f t="array" ref="H20204">if(F20204&lt;&gt;"", iferror(index('Internal Staffing Calculator'!B$8:B23500,match(F20204,'Internal Staffing Calculator'!E$8:E23500,0)), "Not In Budget"),"")</f>
        <v/>
      </c>
      <c r="I20204" s="184"/>
      <c r="J20204" s="184"/>
      <c r="K20204" s="184"/>
      <c r="L20204" s="183"/>
    </row>
    <row r="20205">
      <c r="A20205" s="454"/>
      <c r="B20205" s="927"/>
      <c r="C20205" s="580"/>
      <c r="D20205" s="939"/>
      <c r="E20205" s="940"/>
      <c r="F20205" s="941"/>
      <c r="G20205" s="937" t="str">
        <f t="array" ref="G20205">xlookup(F20205,'Internal Staffing Calculator'!E:E,'Internal Staffing Calculator'!C:C,"")</f>
        <v/>
      </c>
      <c r="H20205" s="932" t="str">
        <f t="array" ref="H20205">if(F20205&lt;&gt;"", iferror(index('Internal Staffing Calculator'!B$8:B23500,match(F20205,'Internal Staffing Calculator'!E$8:E23500,0)), "Not In Budget"),"")</f>
        <v/>
      </c>
      <c r="I20205" s="184"/>
      <c r="J20205" s="184"/>
      <c r="K20205" s="184"/>
      <c r="L20205" s="183"/>
    </row>
    <row r="20206">
      <c r="A20206" s="454"/>
      <c r="B20206" s="927"/>
      <c r="C20206" s="580"/>
      <c r="D20206" s="939"/>
      <c r="E20206" s="940"/>
      <c r="F20206" s="941"/>
      <c r="G20206" s="937" t="str">
        <f t="array" ref="G20206">xlookup(F20206,'Internal Staffing Calculator'!E:E,'Internal Staffing Calculator'!C:C,"")</f>
        <v/>
      </c>
      <c r="H20206" s="932" t="str">
        <f t="array" ref="H20206">if(F20206&lt;&gt;"", iferror(index('Internal Staffing Calculator'!B$8:B23500,match(F20206,'Internal Staffing Calculator'!E$8:E23500,0)), "Not In Budget"),"")</f>
        <v/>
      </c>
      <c r="I20206" s="184"/>
      <c r="J20206" s="184"/>
      <c r="K20206" s="184"/>
      <c r="L20206" s="183"/>
    </row>
    <row r="20207">
      <c r="A20207" s="454"/>
      <c r="B20207" s="927"/>
      <c r="C20207" s="580"/>
      <c r="D20207" s="939"/>
      <c r="E20207" s="940"/>
      <c r="F20207" s="941"/>
      <c r="G20207" s="937" t="str">
        <f t="array" ref="G20207">xlookup(F20207,'Internal Staffing Calculator'!E:E,'Internal Staffing Calculator'!C:C,"")</f>
        <v/>
      </c>
      <c r="H20207" s="932" t="str">
        <f t="array" ref="H20207">if(F20207&lt;&gt;"", iferror(index('Internal Staffing Calculator'!B$8:B23500,match(F20207,'Internal Staffing Calculator'!E$8:E23500,0)), "Not In Budget"),"")</f>
        <v/>
      </c>
      <c r="I20207" s="184"/>
      <c r="J20207" s="184"/>
      <c r="K20207" s="184"/>
      <c r="L20207" s="183"/>
    </row>
    <row r="20208">
      <c r="A20208" s="454"/>
      <c r="B20208" s="927"/>
      <c r="C20208" s="580"/>
      <c r="D20208" s="939"/>
      <c r="E20208" s="940"/>
      <c r="F20208" s="941"/>
      <c r="G20208" s="937" t="str">
        <f t="array" ref="G20208">xlookup(F20208,'Internal Staffing Calculator'!E:E,'Internal Staffing Calculator'!C:C,"")</f>
        <v/>
      </c>
      <c r="H20208" s="932" t="str">
        <f t="array" ref="H20208">if(F20208&lt;&gt;"", iferror(index('Internal Staffing Calculator'!B$8:B23500,match(F20208,'Internal Staffing Calculator'!E$8:E23500,0)), "Not In Budget"),"")</f>
        <v/>
      </c>
      <c r="I20208" s="184"/>
      <c r="J20208" s="184"/>
      <c r="K20208" s="184"/>
      <c r="L20208" s="183"/>
    </row>
    <row r="20209">
      <c r="A20209" s="454"/>
      <c r="B20209" s="927"/>
      <c r="C20209" s="580"/>
      <c r="D20209" s="939"/>
      <c r="E20209" s="940"/>
      <c r="F20209" s="941"/>
      <c r="G20209" s="937" t="str">
        <f t="array" ref="G20209">xlookup(F20209,'Internal Staffing Calculator'!E:E,'Internal Staffing Calculator'!C:C,"")</f>
        <v/>
      </c>
      <c r="H20209" s="932" t="str">
        <f t="array" ref="H20209">if(F20209&lt;&gt;"", iferror(index('Internal Staffing Calculator'!B$8:B23500,match(F20209,'Internal Staffing Calculator'!E$8:E23500,0)), "Not In Budget"),"")</f>
        <v/>
      </c>
      <c r="I20209" s="184"/>
      <c r="J20209" s="184"/>
      <c r="K20209" s="184"/>
      <c r="L20209" s="183"/>
    </row>
    <row r="20210">
      <c r="A20210" s="454"/>
      <c r="B20210" s="927"/>
      <c r="C20210" s="580"/>
      <c r="D20210" s="939"/>
      <c r="E20210" s="940"/>
      <c r="F20210" s="941"/>
      <c r="G20210" s="937" t="str">
        <f t="array" ref="G20210">xlookup(F20210,'Internal Staffing Calculator'!E:E,'Internal Staffing Calculator'!C:C,"")</f>
        <v/>
      </c>
      <c r="H20210" s="932" t="str">
        <f t="array" ref="H20210">if(F20210&lt;&gt;"", iferror(index('Internal Staffing Calculator'!B$8:B23500,match(F20210,'Internal Staffing Calculator'!E$8:E23500,0)), "Not In Budget"),"")</f>
        <v/>
      </c>
      <c r="I20210" s="184"/>
      <c r="J20210" s="184"/>
      <c r="K20210" s="184"/>
      <c r="L20210" s="183"/>
    </row>
    <row r="20211">
      <c r="A20211" s="454"/>
      <c r="B20211" s="927"/>
      <c r="C20211" s="580"/>
      <c r="D20211" s="939"/>
      <c r="E20211" s="940"/>
      <c r="F20211" s="941"/>
      <c r="G20211" s="937" t="str">
        <f t="array" ref="G20211">xlookup(F20211,'Internal Staffing Calculator'!E:E,'Internal Staffing Calculator'!C:C,"")</f>
        <v/>
      </c>
      <c r="H20211" s="932" t="str">
        <f t="array" ref="H20211">if(F20211&lt;&gt;"", iferror(index('Internal Staffing Calculator'!B$8:B23500,match(F20211,'Internal Staffing Calculator'!E$8:E23500,0)), "Not In Budget"),"")</f>
        <v/>
      </c>
      <c r="I20211" s="184"/>
      <c r="J20211" s="184"/>
      <c r="K20211" s="184"/>
      <c r="L20211" s="183"/>
    </row>
    <row r="20212">
      <c r="A20212" s="454"/>
      <c r="B20212" s="927"/>
      <c r="C20212" s="580"/>
      <c r="D20212" s="939"/>
      <c r="E20212" s="940"/>
      <c r="F20212" s="941"/>
      <c r="G20212" s="937" t="str">
        <f t="array" ref="G20212">xlookup(F20212,'Internal Staffing Calculator'!E:E,'Internal Staffing Calculator'!C:C,"")</f>
        <v/>
      </c>
      <c r="H20212" s="932" t="str">
        <f t="array" ref="H20212">if(F20212&lt;&gt;"", iferror(index('Internal Staffing Calculator'!B$8:B23500,match(F20212,'Internal Staffing Calculator'!E$8:E23500,0)), "Not In Budget"),"")</f>
        <v/>
      </c>
      <c r="I20212" s="184"/>
      <c r="J20212" s="184"/>
      <c r="K20212" s="184"/>
      <c r="L20212" s="183"/>
    </row>
    <row r="20213">
      <c r="A20213" s="454"/>
      <c r="B20213" s="927"/>
      <c r="C20213" s="580"/>
      <c r="D20213" s="939"/>
      <c r="E20213" s="940"/>
      <c r="F20213" s="941"/>
      <c r="G20213" s="937" t="str">
        <f t="array" ref="G20213">xlookup(F20213,'Internal Staffing Calculator'!E:E,'Internal Staffing Calculator'!C:C,"")</f>
        <v/>
      </c>
      <c r="H20213" s="932" t="str">
        <f t="array" ref="H20213">if(F20213&lt;&gt;"", iferror(index('Internal Staffing Calculator'!B$8:B23500,match(F20213,'Internal Staffing Calculator'!E$8:E23500,0)), "Not In Budget"),"")</f>
        <v/>
      </c>
      <c r="I20213" s="184"/>
      <c r="J20213" s="184"/>
      <c r="K20213" s="184"/>
      <c r="L20213" s="183"/>
    </row>
    <row r="20214">
      <c r="A20214" s="454"/>
      <c r="B20214" s="927"/>
      <c r="C20214" s="580"/>
      <c r="D20214" s="939"/>
      <c r="E20214" s="940"/>
      <c r="F20214" s="941"/>
      <c r="G20214" s="937" t="str">
        <f t="array" ref="G20214">xlookup(F20214,'Internal Staffing Calculator'!E:E,'Internal Staffing Calculator'!C:C,"")</f>
        <v/>
      </c>
      <c r="H20214" s="932" t="str">
        <f t="array" ref="H20214">if(F20214&lt;&gt;"", iferror(index('Internal Staffing Calculator'!B$8:B23500,match(F20214,'Internal Staffing Calculator'!E$8:E23500,0)), "Not In Budget"),"")</f>
        <v/>
      </c>
      <c r="I20214" s="184"/>
      <c r="J20214" s="184"/>
      <c r="K20214" s="184"/>
      <c r="L20214" s="183"/>
    </row>
    <row r="20215">
      <c r="A20215" s="454"/>
      <c r="B20215" s="927"/>
      <c r="C20215" s="580"/>
      <c r="D20215" s="939"/>
      <c r="E20215" s="940"/>
      <c r="F20215" s="941"/>
      <c r="G20215" s="937" t="str">
        <f t="array" ref="G20215">xlookup(F20215,'Internal Staffing Calculator'!E:E,'Internal Staffing Calculator'!C:C,"")</f>
        <v/>
      </c>
      <c r="H20215" s="932" t="str">
        <f t="array" ref="H20215">if(F20215&lt;&gt;"", iferror(index('Internal Staffing Calculator'!B$8:B23500,match(F20215,'Internal Staffing Calculator'!E$8:E23500,0)), "Not In Budget"),"")</f>
        <v/>
      </c>
      <c r="I20215" s="184"/>
      <c r="J20215" s="184"/>
      <c r="K20215" s="184"/>
      <c r="L20215" s="183"/>
    </row>
    <row r="20216">
      <c r="A20216" s="454"/>
      <c r="B20216" s="927"/>
      <c r="C20216" s="580"/>
      <c r="D20216" s="939"/>
      <c r="E20216" s="940"/>
      <c r="F20216" s="941"/>
      <c r="G20216" s="937" t="str">
        <f t="array" ref="G20216">xlookup(F20216,'Internal Staffing Calculator'!E:E,'Internal Staffing Calculator'!C:C,"")</f>
        <v/>
      </c>
      <c r="H20216" s="932" t="str">
        <f t="array" ref="H20216">if(F20216&lt;&gt;"", iferror(index('Internal Staffing Calculator'!B$8:B23500,match(F20216,'Internal Staffing Calculator'!E$8:E23500,0)), "Not In Budget"),"")</f>
        <v/>
      </c>
      <c r="I20216" s="184"/>
      <c r="J20216" s="184"/>
      <c r="K20216" s="184"/>
      <c r="L20216" s="183"/>
    </row>
    <row r="20217">
      <c r="A20217" s="454"/>
      <c r="B20217" s="927"/>
      <c r="C20217" s="580"/>
      <c r="D20217" s="939"/>
      <c r="E20217" s="940"/>
      <c r="F20217" s="941"/>
      <c r="G20217" s="937" t="str">
        <f t="array" ref="G20217">xlookup(F20217,'Internal Staffing Calculator'!E:E,'Internal Staffing Calculator'!C:C,"")</f>
        <v/>
      </c>
      <c r="H20217" s="932" t="str">
        <f t="array" ref="H20217">if(F20217&lt;&gt;"", iferror(index('Internal Staffing Calculator'!B$8:B23500,match(F20217,'Internal Staffing Calculator'!E$8:E23500,0)), "Not In Budget"),"")</f>
        <v/>
      </c>
      <c r="I20217" s="184"/>
      <c r="J20217" s="184"/>
      <c r="K20217" s="184"/>
      <c r="L20217" s="183"/>
    </row>
    <row r="20218">
      <c r="A20218" s="454"/>
      <c r="B20218" s="927"/>
      <c r="C20218" s="580"/>
      <c r="D20218" s="939"/>
      <c r="E20218" s="940"/>
      <c r="F20218" s="941"/>
      <c r="G20218" s="937" t="str">
        <f t="array" ref="G20218">xlookup(F20218,'Internal Staffing Calculator'!E:E,'Internal Staffing Calculator'!C:C,"")</f>
        <v/>
      </c>
      <c r="H20218" s="932" t="str">
        <f t="array" ref="H20218">if(F20218&lt;&gt;"", iferror(index('Internal Staffing Calculator'!B$8:B23500,match(F20218,'Internal Staffing Calculator'!E$8:E23500,0)), "Not In Budget"),"")</f>
        <v/>
      </c>
      <c r="I20218" s="184"/>
      <c r="J20218" s="184"/>
      <c r="K20218" s="184"/>
      <c r="L20218" s="183"/>
    </row>
    <row r="20219">
      <c r="A20219" s="454"/>
      <c r="B20219" s="927"/>
      <c r="C20219" s="580"/>
      <c r="D20219" s="939"/>
      <c r="E20219" s="940"/>
      <c r="F20219" s="941"/>
      <c r="G20219" s="937" t="str">
        <f t="array" ref="G20219">xlookup(F20219,'Internal Staffing Calculator'!E:E,'Internal Staffing Calculator'!C:C,"")</f>
        <v/>
      </c>
      <c r="H20219" s="932" t="str">
        <f t="array" ref="H20219">if(F20219&lt;&gt;"", iferror(index('Internal Staffing Calculator'!B$8:B23500,match(F20219,'Internal Staffing Calculator'!E$8:E23500,0)), "Not In Budget"),"")</f>
        <v/>
      </c>
      <c r="I20219" s="184"/>
      <c r="J20219" s="184"/>
      <c r="K20219" s="184"/>
      <c r="L20219" s="183"/>
    </row>
    <row r="20220">
      <c r="A20220" s="454"/>
      <c r="B20220" s="927"/>
      <c r="C20220" s="580"/>
      <c r="D20220" s="939"/>
      <c r="E20220" s="940"/>
      <c r="F20220" s="941"/>
      <c r="G20220" s="937" t="str">
        <f t="array" ref="G20220">xlookup(F20220,'Internal Staffing Calculator'!E:E,'Internal Staffing Calculator'!C:C,"")</f>
        <v/>
      </c>
      <c r="H20220" s="932" t="str">
        <f t="array" ref="H20220">if(F20220&lt;&gt;"", iferror(index('Internal Staffing Calculator'!B$8:B23500,match(F20220,'Internal Staffing Calculator'!E$8:E23500,0)), "Not In Budget"),"")</f>
        <v/>
      </c>
      <c r="I20220" s="184"/>
      <c r="J20220" s="184"/>
      <c r="K20220" s="184"/>
      <c r="L20220" s="183"/>
    </row>
    <row r="20221">
      <c r="A20221" s="454"/>
      <c r="B20221" s="927"/>
      <c r="C20221" s="580"/>
      <c r="D20221" s="939"/>
      <c r="E20221" s="940"/>
      <c r="F20221" s="941"/>
      <c r="G20221" s="937" t="str">
        <f t="array" ref="G20221">xlookup(F20221,'Internal Staffing Calculator'!E:E,'Internal Staffing Calculator'!C:C,"")</f>
        <v/>
      </c>
      <c r="H20221" s="932" t="str">
        <f t="array" ref="H20221">if(F20221&lt;&gt;"", iferror(index('Internal Staffing Calculator'!B$8:B23500,match(F20221,'Internal Staffing Calculator'!E$8:E23500,0)), "Not In Budget"),"")</f>
        <v/>
      </c>
      <c r="I20221" s="184"/>
      <c r="J20221" s="184"/>
      <c r="K20221" s="184"/>
      <c r="L20221" s="183"/>
    </row>
    <row r="20222">
      <c r="A20222" s="454"/>
      <c r="B20222" s="927"/>
      <c r="C20222" s="580"/>
      <c r="D20222" s="939"/>
      <c r="E20222" s="940"/>
      <c r="F20222" s="941"/>
      <c r="G20222" s="937" t="str">
        <f t="array" ref="G20222">xlookup(F20222,'Internal Staffing Calculator'!E:E,'Internal Staffing Calculator'!C:C,"")</f>
        <v/>
      </c>
      <c r="H20222" s="932" t="str">
        <f t="array" ref="H20222">if(F20222&lt;&gt;"", iferror(index('Internal Staffing Calculator'!B$8:B23500,match(F20222,'Internal Staffing Calculator'!E$8:E23500,0)), "Not In Budget"),"")</f>
        <v/>
      </c>
      <c r="I20222" s="184"/>
      <c r="J20222" s="184"/>
      <c r="K20222" s="184"/>
      <c r="L20222" s="183"/>
    </row>
    <row r="20223">
      <c r="A20223" s="454"/>
      <c r="B20223" s="927"/>
      <c r="C20223" s="580"/>
      <c r="D20223" s="939"/>
      <c r="E20223" s="940"/>
      <c r="F20223" s="941"/>
      <c r="G20223" s="937" t="str">
        <f t="array" ref="G20223">xlookup(F20223,'Internal Staffing Calculator'!E:E,'Internal Staffing Calculator'!C:C,"")</f>
        <v/>
      </c>
      <c r="H20223" s="932" t="str">
        <f t="array" ref="H20223">if(F20223&lt;&gt;"", iferror(index('Internal Staffing Calculator'!B$8:B23500,match(F20223,'Internal Staffing Calculator'!E$8:E23500,0)), "Not In Budget"),"")</f>
        <v/>
      </c>
      <c r="I20223" s="184"/>
      <c r="J20223" s="184"/>
      <c r="K20223" s="184"/>
      <c r="L20223" s="183"/>
    </row>
    <row r="20224">
      <c r="A20224" s="454"/>
      <c r="B20224" s="927"/>
      <c r="C20224" s="580"/>
      <c r="D20224" s="939"/>
      <c r="E20224" s="940"/>
      <c r="F20224" s="941"/>
      <c r="G20224" s="937" t="str">
        <f t="array" ref="G20224">xlookup(F20224,'Internal Staffing Calculator'!E:E,'Internal Staffing Calculator'!C:C,"")</f>
        <v/>
      </c>
      <c r="H20224" s="932" t="str">
        <f t="array" ref="H20224">if(F20224&lt;&gt;"", iferror(index('Internal Staffing Calculator'!B$8:B23500,match(F20224,'Internal Staffing Calculator'!E$8:E23500,0)), "Not In Budget"),"")</f>
        <v/>
      </c>
      <c r="I20224" s="184"/>
      <c r="J20224" s="184"/>
      <c r="K20224" s="184"/>
      <c r="L20224" s="183"/>
    </row>
    <row r="20225">
      <c r="A20225" s="454"/>
      <c r="B20225" s="927"/>
      <c r="C20225" s="580"/>
      <c r="D20225" s="939"/>
      <c r="E20225" s="940"/>
      <c r="F20225" s="941"/>
      <c r="G20225" s="937" t="str">
        <f t="array" ref="G20225">xlookup(F20225,'Internal Staffing Calculator'!E:E,'Internal Staffing Calculator'!C:C,"")</f>
        <v/>
      </c>
      <c r="H20225" s="932" t="str">
        <f t="array" ref="H20225">if(F20225&lt;&gt;"", iferror(index('Internal Staffing Calculator'!B$8:B23500,match(F20225,'Internal Staffing Calculator'!E$8:E23500,0)), "Not In Budget"),"")</f>
        <v/>
      </c>
      <c r="I20225" s="184"/>
      <c r="J20225" s="184"/>
      <c r="K20225" s="184"/>
      <c r="L20225" s="183"/>
    </row>
    <row r="20226">
      <c r="A20226" s="454"/>
      <c r="B20226" s="927"/>
      <c r="C20226" s="580"/>
      <c r="D20226" s="939"/>
      <c r="E20226" s="940"/>
      <c r="F20226" s="941"/>
      <c r="G20226" s="937" t="str">
        <f t="array" ref="G20226">xlookup(F20226,'Internal Staffing Calculator'!E:E,'Internal Staffing Calculator'!C:C,"")</f>
        <v/>
      </c>
      <c r="H20226" s="932" t="str">
        <f t="array" ref="H20226">if(F20226&lt;&gt;"", iferror(index('Internal Staffing Calculator'!B$8:B23500,match(F20226,'Internal Staffing Calculator'!E$8:E23500,0)), "Not In Budget"),"")</f>
        <v/>
      </c>
      <c r="I20226" s="184"/>
      <c r="J20226" s="184"/>
      <c r="K20226" s="184"/>
      <c r="L20226" s="183"/>
    </row>
    <row r="20227">
      <c r="A20227" s="454"/>
      <c r="B20227" s="927"/>
      <c r="C20227" s="580"/>
      <c r="D20227" s="939"/>
      <c r="E20227" s="940"/>
      <c r="F20227" s="941"/>
      <c r="G20227" s="937" t="str">
        <f t="array" ref="G20227">xlookup(F20227,'Internal Staffing Calculator'!E:E,'Internal Staffing Calculator'!C:C,"")</f>
        <v/>
      </c>
      <c r="H20227" s="932" t="str">
        <f t="array" ref="H20227">if(F20227&lt;&gt;"", iferror(index('Internal Staffing Calculator'!B$8:B23500,match(F20227,'Internal Staffing Calculator'!E$8:E23500,0)), "Not In Budget"),"")</f>
        <v/>
      </c>
      <c r="I20227" s="184"/>
      <c r="J20227" s="184"/>
      <c r="K20227" s="184"/>
      <c r="L20227" s="183"/>
    </row>
    <row r="20228">
      <c r="A20228" s="454"/>
      <c r="B20228" s="927"/>
      <c r="C20228" s="580"/>
      <c r="D20228" s="939"/>
      <c r="E20228" s="940"/>
      <c r="F20228" s="941"/>
      <c r="G20228" s="937" t="str">
        <f t="array" ref="G20228">xlookup(F20228,'Internal Staffing Calculator'!E:E,'Internal Staffing Calculator'!C:C,"")</f>
        <v/>
      </c>
      <c r="H20228" s="932" t="str">
        <f t="array" ref="H20228">if(F20228&lt;&gt;"", iferror(index('Internal Staffing Calculator'!B$8:B23500,match(F20228,'Internal Staffing Calculator'!E$8:E23500,0)), "Not In Budget"),"")</f>
        <v/>
      </c>
      <c r="I20228" s="184"/>
      <c r="J20228" s="184"/>
      <c r="K20228" s="184"/>
      <c r="L20228" s="183"/>
    </row>
    <row r="20229">
      <c r="A20229" s="454"/>
      <c r="B20229" s="927"/>
      <c r="C20229" s="580"/>
      <c r="D20229" s="939"/>
      <c r="E20229" s="940"/>
      <c r="F20229" s="941"/>
      <c r="G20229" s="937" t="str">
        <f t="array" ref="G20229">xlookup(F20229,'Internal Staffing Calculator'!E:E,'Internal Staffing Calculator'!C:C,"")</f>
        <v/>
      </c>
      <c r="H20229" s="932" t="str">
        <f t="array" ref="H20229">if(F20229&lt;&gt;"", iferror(index('Internal Staffing Calculator'!B$8:B23500,match(F20229,'Internal Staffing Calculator'!E$8:E23500,0)), "Not In Budget"),"")</f>
        <v/>
      </c>
      <c r="I20229" s="184"/>
      <c r="J20229" s="184"/>
      <c r="K20229" s="184"/>
      <c r="L20229" s="183"/>
    </row>
    <row r="20230">
      <c r="A20230" s="454"/>
      <c r="B20230" s="927"/>
      <c r="C20230" s="580"/>
      <c r="D20230" s="939"/>
      <c r="E20230" s="940"/>
      <c r="F20230" s="941"/>
      <c r="G20230" s="937" t="str">
        <f t="array" ref="G20230">xlookup(F20230,'Internal Staffing Calculator'!E:E,'Internal Staffing Calculator'!C:C,"")</f>
        <v/>
      </c>
      <c r="H20230" s="932" t="str">
        <f t="array" ref="H20230">if(F20230&lt;&gt;"", iferror(index('Internal Staffing Calculator'!B$8:B23500,match(F20230,'Internal Staffing Calculator'!E$8:E23500,0)), "Not In Budget"),"")</f>
        <v/>
      </c>
      <c r="I20230" s="184"/>
      <c r="J20230" s="184"/>
      <c r="K20230" s="184"/>
      <c r="L20230" s="183"/>
    </row>
    <row r="20231">
      <c r="A20231" s="454"/>
      <c r="B20231" s="927"/>
      <c r="C20231" s="580"/>
      <c r="D20231" s="939"/>
      <c r="E20231" s="940"/>
      <c r="F20231" s="941"/>
      <c r="G20231" s="937" t="str">
        <f t="array" ref="G20231">xlookup(F20231,'Internal Staffing Calculator'!E:E,'Internal Staffing Calculator'!C:C,"")</f>
        <v/>
      </c>
      <c r="H20231" s="932" t="str">
        <f t="array" ref="H20231">if(F20231&lt;&gt;"", iferror(index('Internal Staffing Calculator'!B$8:B23500,match(F20231,'Internal Staffing Calculator'!E$8:E23500,0)), "Not In Budget"),"")</f>
        <v/>
      </c>
      <c r="I20231" s="184"/>
      <c r="J20231" s="184"/>
      <c r="K20231" s="184"/>
      <c r="L20231" s="183"/>
    </row>
    <row r="20232">
      <c r="A20232" s="454"/>
      <c r="B20232" s="927"/>
      <c r="C20232" s="580"/>
      <c r="D20232" s="939"/>
      <c r="E20232" s="940"/>
      <c r="F20232" s="941"/>
      <c r="G20232" s="937" t="str">
        <f t="array" ref="G20232">xlookup(F20232,'Internal Staffing Calculator'!E:E,'Internal Staffing Calculator'!C:C,"")</f>
        <v/>
      </c>
      <c r="H20232" s="932" t="str">
        <f t="array" ref="H20232">if(F20232&lt;&gt;"", iferror(index('Internal Staffing Calculator'!B$8:B23500,match(F20232,'Internal Staffing Calculator'!E$8:E23500,0)), "Not In Budget"),"")</f>
        <v/>
      </c>
      <c r="I20232" s="184"/>
      <c r="J20232" s="184"/>
      <c r="K20232" s="184"/>
      <c r="L20232" s="183"/>
    </row>
    <row r="20233">
      <c r="A20233" s="454"/>
      <c r="B20233" s="927"/>
      <c r="C20233" s="580"/>
      <c r="D20233" s="939"/>
      <c r="E20233" s="940"/>
      <c r="F20233" s="941"/>
      <c r="G20233" s="937" t="str">
        <f t="array" ref="G20233">xlookup(F20233,'Internal Staffing Calculator'!E:E,'Internal Staffing Calculator'!C:C,"")</f>
        <v/>
      </c>
      <c r="H20233" s="932" t="str">
        <f t="array" ref="H20233">if(F20233&lt;&gt;"", iferror(index('Internal Staffing Calculator'!B$8:B23500,match(F20233,'Internal Staffing Calculator'!E$8:E23500,0)), "Not In Budget"),"")</f>
        <v/>
      </c>
      <c r="I20233" s="184"/>
      <c r="J20233" s="184"/>
      <c r="K20233" s="184"/>
      <c r="L20233" s="183"/>
    </row>
    <row r="20234">
      <c r="A20234" s="454"/>
      <c r="B20234" s="927"/>
      <c r="C20234" s="580"/>
      <c r="D20234" s="939"/>
      <c r="E20234" s="940"/>
      <c r="F20234" s="941"/>
      <c r="G20234" s="937" t="str">
        <f t="array" ref="G20234">xlookup(F20234,'Internal Staffing Calculator'!E:E,'Internal Staffing Calculator'!C:C,"")</f>
        <v/>
      </c>
      <c r="H20234" s="932" t="str">
        <f t="array" ref="H20234">if(F20234&lt;&gt;"", iferror(index('Internal Staffing Calculator'!B$8:B23500,match(F20234,'Internal Staffing Calculator'!E$8:E23500,0)), "Not In Budget"),"")</f>
        <v/>
      </c>
      <c r="I20234" s="184"/>
      <c r="J20234" s="184"/>
      <c r="K20234" s="184"/>
      <c r="L20234" s="183"/>
    </row>
    <row r="20235">
      <c r="A20235" s="454"/>
      <c r="B20235" s="927"/>
      <c r="C20235" s="580"/>
      <c r="D20235" s="939"/>
      <c r="E20235" s="940"/>
      <c r="F20235" s="941"/>
      <c r="G20235" s="937" t="str">
        <f t="array" ref="G20235">xlookup(F20235,'Internal Staffing Calculator'!E:E,'Internal Staffing Calculator'!C:C,"")</f>
        <v/>
      </c>
      <c r="H20235" s="932" t="str">
        <f t="array" ref="H20235">if(F20235&lt;&gt;"", iferror(index('Internal Staffing Calculator'!B$8:B23500,match(F20235,'Internal Staffing Calculator'!E$8:E23500,0)), "Not In Budget"),"")</f>
        <v/>
      </c>
      <c r="I20235" s="184"/>
      <c r="J20235" s="184"/>
      <c r="K20235" s="184"/>
      <c r="L20235" s="183"/>
    </row>
    <row r="20236">
      <c r="A20236" s="454"/>
      <c r="B20236" s="927"/>
      <c r="C20236" s="580"/>
      <c r="D20236" s="939"/>
      <c r="E20236" s="940"/>
      <c r="F20236" s="941"/>
      <c r="G20236" s="937" t="str">
        <f t="array" ref="G20236">xlookup(F20236,'Internal Staffing Calculator'!E:E,'Internal Staffing Calculator'!C:C,"")</f>
        <v/>
      </c>
      <c r="H20236" s="932" t="str">
        <f t="array" ref="H20236">if(F20236&lt;&gt;"", iferror(index('Internal Staffing Calculator'!B$8:B23500,match(F20236,'Internal Staffing Calculator'!E$8:E23500,0)), "Not In Budget"),"")</f>
        <v/>
      </c>
      <c r="I20236" s="184"/>
      <c r="J20236" s="184"/>
      <c r="K20236" s="184"/>
      <c r="L20236" s="183"/>
    </row>
    <row r="20237">
      <c r="A20237" s="454"/>
      <c r="B20237" s="927"/>
      <c r="C20237" s="580"/>
      <c r="D20237" s="939"/>
      <c r="E20237" s="940"/>
      <c r="F20237" s="941"/>
      <c r="G20237" s="937" t="str">
        <f t="array" ref="G20237">xlookup(F20237,'Internal Staffing Calculator'!E:E,'Internal Staffing Calculator'!C:C,"")</f>
        <v/>
      </c>
      <c r="H20237" s="932" t="str">
        <f t="array" ref="H20237">if(F20237&lt;&gt;"", iferror(index('Internal Staffing Calculator'!B$8:B23500,match(F20237,'Internal Staffing Calculator'!E$8:E23500,0)), "Not In Budget"),"")</f>
        <v/>
      </c>
      <c r="I20237" s="184"/>
      <c r="J20237" s="184"/>
      <c r="K20237" s="184"/>
      <c r="L20237" s="183"/>
    </row>
    <row r="20238">
      <c r="A20238" s="454"/>
      <c r="B20238" s="927"/>
      <c r="C20238" s="580"/>
      <c r="D20238" s="939"/>
      <c r="E20238" s="940"/>
      <c r="F20238" s="941"/>
      <c r="G20238" s="937" t="str">
        <f t="array" ref="G20238">xlookup(F20238,'Internal Staffing Calculator'!E:E,'Internal Staffing Calculator'!C:C,"")</f>
        <v/>
      </c>
      <c r="H20238" s="932" t="str">
        <f t="array" ref="H20238">if(F20238&lt;&gt;"", iferror(index('Internal Staffing Calculator'!B$8:B23500,match(F20238,'Internal Staffing Calculator'!E$8:E23500,0)), "Not In Budget"),"")</f>
        <v/>
      </c>
      <c r="I20238" s="184"/>
      <c r="J20238" s="184"/>
      <c r="K20238" s="184"/>
      <c r="L20238" s="183"/>
    </row>
    <row r="20239">
      <c r="A20239" s="454"/>
      <c r="B20239" s="927"/>
      <c r="C20239" s="580"/>
      <c r="D20239" s="939"/>
      <c r="E20239" s="940"/>
      <c r="F20239" s="941"/>
      <c r="G20239" s="937" t="str">
        <f t="array" ref="G20239">xlookup(F20239,'Internal Staffing Calculator'!E:E,'Internal Staffing Calculator'!C:C,"")</f>
        <v/>
      </c>
      <c r="H20239" s="932" t="str">
        <f t="array" ref="H20239">if(F20239&lt;&gt;"", iferror(index('Internal Staffing Calculator'!B$8:B23500,match(F20239,'Internal Staffing Calculator'!E$8:E23500,0)), "Not In Budget"),"")</f>
        <v/>
      </c>
      <c r="I20239" s="184"/>
      <c r="J20239" s="184"/>
      <c r="K20239" s="184"/>
      <c r="L20239" s="183"/>
    </row>
    <row r="20240">
      <c r="A20240" s="454"/>
      <c r="B20240" s="927"/>
      <c r="C20240" s="580"/>
      <c r="D20240" s="939"/>
      <c r="E20240" s="940"/>
      <c r="F20240" s="941"/>
      <c r="G20240" s="937" t="str">
        <f t="array" ref="G20240">xlookup(F20240,'Internal Staffing Calculator'!E:E,'Internal Staffing Calculator'!C:C,"")</f>
        <v/>
      </c>
      <c r="H20240" s="932" t="str">
        <f t="array" ref="H20240">if(F20240&lt;&gt;"", iferror(index('Internal Staffing Calculator'!B$8:B23500,match(F20240,'Internal Staffing Calculator'!E$8:E23500,0)), "Not In Budget"),"")</f>
        <v/>
      </c>
      <c r="I20240" s="184"/>
      <c r="J20240" s="184"/>
      <c r="K20240" s="184"/>
      <c r="L20240" s="183"/>
    </row>
    <row r="20241">
      <c r="A20241" s="454"/>
      <c r="B20241" s="927"/>
      <c r="C20241" s="580"/>
      <c r="D20241" s="939"/>
      <c r="E20241" s="940"/>
      <c r="F20241" s="941"/>
      <c r="G20241" s="937" t="str">
        <f t="array" ref="G20241">xlookup(F20241,'Internal Staffing Calculator'!E:E,'Internal Staffing Calculator'!C:C,"")</f>
        <v/>
      </c>
      <c r="H20241" s="932" t="str">
        <f t="array" ref="H20241">if(F20241&lt;&gt;"", iferror(index('Internal Staffing Calculator'!B$8:B23500,match(F20241,'Internal Staffing Calculator'!E$8:E23500,0)), "Not In Budget"),"")</f>
        <v/>
      </c>
      <c r="I20241" s="184"/>
      <c r="J20241" s="184"/>
      <c r="K20241" s="184"/>
      <c r="L20241" s="183"/>
    </row>
    <row r="20242">
      <c r="A20242" s="454"/>
      <c r="B20242" s="927"/>
      <c r="C20242" s="580"/>
      <c r="D20242" s="939"/>
      <c r="E20242" s="940"/>
      <c r="F20242" s="941"/>
      <c r="G20242" s="937" t="str">
        <f t="array" ref="G20242">xlookup(F20242,'Internal Staffing Calculator'!E:E,'Internal Staffing Calculator'!C:C,"")</f>
        <v/>
      </c>
      <c r="H20242" s="932" t="str">
        <f t="array" ref="H20242">if(F20242&lt;&gt;"", iferror(index('Internal Staffing Calculator'!B$8:B23500,match(F20242,'Internal Staffing Calculator'!E$8:E23500,0)), "Not In Budget"),"")</f>
        <v/>
      </c>
      <c r="I20242" s="184"/>
      <c r="J20242" s="184"/>
      <c r="K20242" s="184"/>
      <c r="L20242" s="183"/>
    </row>
    <row r="20243">
      <c r="A20243" s="454"/>
      <c r="B20243" s="927"/>
      <c r="C20243" s="580"/>
      <c r="D20243" s="939"/>
      <c r="E20243" s="940"/>
      <c r="F20243" s="941"/>
      <c r="G20243" s="937" t="str">
        <f t="array" ref="G20243">xlookup(F20243,'Internal Staffing Calculator'!E:E,'Internal Staffing Calculator'!C:C,"")</f>
        <v/>
      </c>
      <c r="H20243" s="932" t="str">
        <f t="array" ref="H20243">if(F20243&lt;&gt;"", iferror(index('Internal Staffing Calculator'!B$8:B23500,match(F20243,'Internal Staffing Calculator'!E$8:E23500,0)), "Not In Budget"),"")</f>
        <v/>
      </c>
      <c r="I20243" s="184"/>
      <c r="J20243" s="184"/>
      <c r="K20243" s="184"/>
      <c r="L20243" s="183"/>
    </row>
    <row r="20244">
      <c r="A20244" s="454"/>
      <c r="B20244" s="927"/>
      <c r="C20244" s="580"/>
      <c r="D20244" s="939"/>
      <c r="E20244" s="940"/>
      <c r="F20244" s="941"/>
      <c r="G20244" s="937" t="str">
        <f t="array" ref="G20244">xlookup(F20244,'Internal Staffing Calculator'!E:E,'Internal Staffing Calculator'!C:C,"")</f>
        <v/>
      </c>
      <c r="H20244" s="932" t="str">
        <f t="array" ref="H20244">if(F20244&lt;&gt;"", iferror(index('Internal Staffing Calculator'!B$8:B23500,match(F20244,'Internal Staffing Calculator'!E$8:E23500,0)), "Not In Budget"),"")</f>
        <v/>
      </c>
      <c r="I20244" s="184"/>
      <c r="J20244" s="184"/>
      <c r="K20244" s="184"/>
      <c r="L20244" s="183"/>
    </row>
    <row r="20245">
      <c r="A20245" s="454"/>
      <c r="B20245" s="927"/>
      <c r="C20245" s="580"/>
      <c r="D20245" s="939"/>
      <c r="E20245" s="940"/>
      <c r="F20245" s="941"/>
      <c r="G20245" s="937" t="str">
        <f t="array" ref="G20245">xlookup(F20245,'Internal Staffing Calculator'!E:E,'Internal Staffing Calculator'!C:C,"")</f>
        <v/>
      </c>
      <c r="H20245" s="932" t="str">
        <f t="array" ref="H20245">if(F20245&lt;&gt;"", iferror(index('Internal Staffing Calculator'!B$8:B23500,match(F20245,'Internal Staffing Calculator'!E$8:E23500,0)), "Not In Budget"),"")</f>
        <v/>
      </c>
      <c r="I20245" s="184"/>
      <c r="J20245" s="184"/>
      <c r="K20245" s="184"/>
      <c r="L20245" s="183"/>
    </row>
    <row r="20246">
      <c r="A20246" s="454"/>
      <c r="B20246" s="927"/>
      <c r="C20246" s="580"/>
      <c r="D20246" s="939"/>
      <c r="E20246" s="940"/>
      <c r="F20246" s="941"/>
      <c r="G20246" s="937" t="str">
        <f t="array" ref="G20246">xlookup(F20246,'Internal Staffing Calculator'!E:E,'Internal Staffing Calculator'!C:C,"")</f>
        <v/>
      </c>
      <c r="H20246" s="932" t="str">
        <f t="array" ref="H20246">if(F20246&lt;&gt;"", iferror(index('Internal Staffing Calculator'!B$8:B23500,match(F20246,'Internal Staffing Calculator'!E$8:E23500,0)), "Not In Budget"),"")</f>
        <v/>
      </c>
      <c r="I20246" s="184"/>
      <c r="J20246" s="184"/>
      <c r="K20246" s="184"/>
      <c r="L20246" s="183"/>
    </row>
    <row r="20247">
      <c r="A20247" s="454"/>
      <c r="B20247" s="927"/>
      <c r="C20247" s="580"/>
      <c r="D20247" s="939"/>
      <c r="E20247" s="940"/>
      <c r="F20247" s="941"/>
      <c r="G20247" s="937" t="str">
        <f t="array" ref="G20247">xlookup(F20247,'Internal Staffing Calculator'!E:E,'Internal Staffing Calculator'!C:C,"")</f>
        <v/>
      </c>
      <c r="H20247" s="932" t="str">
        <f t="array" ref="H20247">if(F20247&lt;&gt;"", iferror(index('Internal Staffing Calculator'!B$8:B23500,match(F20247,'Internal Staffing Calculator'!E$8:E23500,0)), "Not In Budget"),"")</f>
        <v/>
      </c>
      <c r="I20247" s="184"/>
      <c r="J20247" s="184"/>
      <c r="K20247" s="184"/>
      <c r="L20247" s="183"/>
    </row>
    <row r="20248">
      <c r="A20248" s="454"/>
      <c r="B20248" s="927"/>
      <c r="C20248" s="580"/>
      <c r="D20248" s="939"/>
      <c r="E20248" s="940"/>
      <c r="F20248" s="941"/>
      <c r="G20248" s="937" t="str">
        <f t="array" ref="G20248">xlookup(F20248,'Internal Staffing Calculator'!E:E,'Internal Staffing Calculator'!C:C,"")</f>
        <v/>
      </c>
      <c r="H20248" s="932" t="str">
        <f t="array" ref="H20248">if(F20248&lt;&gt;"", iferror(index('Internal Staffing Calculator'!B$8:B23500,match(F20248,'Internal Staffing Calculator'!E$8:E23500,0)), "Not In Budget"),"")</f>
        <v/>
      </c>
      <c r="I20248" s="184"/>
      <c r="J20248" s="184"/>
      <c r="K20248" s="184"/>
      <c r="L20248" s="183"/>
    </row>
    <row r="20249">
      <c r="A20249" s="454"/>
      <c r="B20249" s="927"/>
      <c r="C20249" s="580"/>
      <c r="D20249" s="939"/>
      <c r="E20249" s="940"/>
      <c r="F20249" s="941"/>
      <c r="G20249" s="937" t="str">
        <f t="array" ref="G20249">xlookup(F20249,'Internal Staffing Calculator'!E:E,'Internal Staffing Calculator'!C:C,"")</f>
        <v/>
      </c>
      <c r="H20249" s="932" t="str">
        <f t="array" ref="H20249">if(F20249&lt;&gt;"", iferror(index('Internal Staffing Calculator'!B$8:B23500,match(F20249,'Internal Staffing Calculator'!E$8:E23500,0)), "Not In Budget"),"")</f>
        <v/>
      </c>
      <c r="I20249" s="184"/>
      <c r="J20249" s="184"/>
      <c r="K20249" s="184"/>
      <c r="L20249" s="183"/>
    </row>
    <row r="20250">
      <c r="A20250" s="454"/>
      <c r="B20250" s="927"/>
      <c r="C20250" s="580"/>
      <c r="D20250" s="939"/>
      <c r="E20250" s="940"/>
      <c r="F20250" s="941"/>
      <c r="G20250" s="937" t="str">
        <f t="array" ref="G20250">xlookup(F20250,'Internal Staffing Calculator'!E:E,'Internal Staffing Calculator'!C:C,"")</f>
        <v/>
      </c>
      <c r="H20250" s="932" t="str">
        <f t="array" ref="H20250">if(F20250&lt;&gt;"", iferror(index('Internal Staffing Calculator'!B$8:B23500,match(F20250,'Internal Staffing Calculator'!E$8:E23500,0)), "Not In Budget"),"")</f>
        <v/>
      </c>
      <c r="I20250" s="184"/>
      <c r="J20250" s="184"/>
      <c r="K20250" s="184"/>
      <c r="L20250" s="183"/>
    </row>
    <row r="20251">
      <c r="A20251" s="454"/>
      <c r="B20251" s="927"/>
      <c r="C20251" s="580"/>
      <c r="D20251" s="939"/>
      <c r="E20251" s="940"/>
      <c r="F20251" s="941"/>
      <c r="G20251" s="937" t="str">
        <f t="array" ref="G20251">xlookup(F20251,'Internal Staffing Calculator'!E:E,'Internal Staffing Calculator'!C:C,"")</f>
        <v/>
      </c>
      <c r="H20251" s="932" t="str">
        <f t="array" ref="H20251">if(F20251&lt;&gt;"", iferror(index('Internal Staffing Calculator'!B$8:B23500,match(F20251,'Internal Staffing Calculator'!E$8:E23500,0)), "Not In Budget"),"")</f>
        <v/>
      </c>
      <c r="I20251" s="184"/>
      <c r="J20251" s="184"/>
      <c r="K20251" s="184"/>
      <c r="L20251" s="183"/>
    </row>
    <row r="20252">
      <c r="A20252" s="454"/>
      <c r="B20252" s="927"/>
      <c r="C20252" s="580"/>
      <c r="D20252" s="939"/>
      <c r="E20252" s="940"/>
      <c r="F20252" s="941"/>
      <c r="G20252" s="937" t="str">
        <f t="array" ref="G20252">xlookup(F20252,'Internal Staffing Calculator'!E:E,'Internal Staffing Calculator'!C:C,"")</f>
        <v/>
      </c>
      <c r="H20252" s="932" t="str">
        <f t="array" ref="H20252">if(F20252&lt;&gt;"", iferror(index('Internal Staffing Calculator'!B$8:B23500,match(F20252,'Internal Staffing Calculator'!E$8:E23500,0)), "Not In Budget"),"")</f>
        <v/>
      </c>
      <c r="I20252" s="184"/>
      <c r="J20252" s="184"/>
      <c r="K20252" s="184"/>
      <c r="L20252" s="183"/>
    </row>
    <row r="20253">
      <c r="A20253" s="454"/>
      <c r="B20253" s="927"/>
      <c r="C20253" s="580"/>
      <c r="D20253" s="939"/>
      <c r="E20253" s="940"/>
      <c r="F20253" s="941"/>
      <c r="G20253" s="937" t="str">
        <f t="array" ref="G20253">xlookup(F20253,'Internal Staffing Calculator'!E:E,'Internal Staffing Calculator'!C:C,"")</f>
        <v/>
      </c>
      <c r="H20253" s="932" t="str">
        <f t="array" ref="H20253">if(F20253&lt;&gt;"", iferror(index('Internal Staffing Calculator'!B$8:B23500,match(F20253,'Internal Staffing Calculator'!E$8:E23500,0)), "Not In Budget"),"")</f>
        <v/>
      </c>
      <c r="I20253" s="184"/>
      <c r="J20253" s="184"/>
      <c r="K20253" s="184"/>
      <c r="L20253" s="183"/>
    </row>
    <row r="20254">
      <c r="A20254" s="454"/>
      <c r="B20254" s="927"/>
      <c r="C20254" s="580"/>
      <c r="D20254" s="939"/>
      <c r="E20254" s="940"/>
      <c r="F20254" s="941"/>
      <c r="G20254" s="937" t="str">
        <f t="array" ref="G20254">xlookup(F20254,'Internal Staffing Calculator'!E:E,'Internal Staffing Calculator'!C:C,"")</f>
        <v/>
      </c>
      <c r="H20254" s="932" t="str">
        <f t="array" ref="H20254">if(F20254&lt;&gt;"", iferror(index('Internal Staffing Calculator'!B$8:B23500,match(F20254,'Internal Staffing Calculator'!E$8:E23500,0)), "Not In Budget"),"")</f>
        <v/>
      </c>
      <c r="I20254" s="184"/>
      <c r="J20254" s="184"/>
      <c r="K20254" s="184"/>
      <c r="L20254" s="183"/>
    </row>
    <row r="20255">
      <c r="A20255" s="454"/>
      <c r="B20255" s="927"/>
      <c r="C20255" s="580"/>
      <c r="D20255" s="939"/>
      <c r="E20255" s="940"/>
      <c r="F20255" s="941"/>
      <c r="G20255" s="937" t="str">
        <f t="array" ref="G20255">xlookup(F20255,'Internal Staffing Calculator'!E:E,'Internal Staffing Calculator'!C:C,"")</f>
        <v/>
      </c>
      <c r="H20255" s="932" t="str">
        <f t="array" ref="H20255">if(F20255&lt;&gt;"", iferror(index('Internal Staffing Calculator'!B$8:B23500,match(F20255,'Internal Staffing Calculator'!E$8:E23500,0)), "Not In Budget"),"")</f>
        <v/>
      </c>
      <c r="I20255" s="184"/>
      <c r="J20255" s="184"/>
      <c r="K20255" s="184"/>
      <c r="L20255" s="183"/>
    </row>
    <row r="20256">
      <c r="A20256" s="454"/>
      <c r="B20256" s="927"/>
      <c r="C20256" s="580"/>
      <c r="D20256" s="939"/>
      <c r="E20256" s="940"/>
      <c r="F20256" s="941"/>
      <c r="G20256" s="937" t="str">
        <f t="array" ref="G20256">xlookup(F20256,'Internal Staffing Calculator'!E:E,'Internal Staffing Calculator'!C:C,"")</f>
        <v/>
      </c>
      <c r="H20256" s="932" t="str">
        <f t="array" ref="H20256">if(F20256&lt;&gt;"", iferror(index('Internal Staffing Calculator'!B$8:B23500,match(F20256,'Internal Staffing Calculator'!E$8:E23500,0)), "Not In Budget"),"")</f>
        <v/>
      </c>
      <c r="I20256" s="184"/>
      <c r="J20256" s="184"/>
      <c r="K20256" s="184"/>
      <c r="L20256" s="183"/>
    </row>
    <row r="20257">
      <c r="A20257" s="454"/>
      <c r="B20257" s="927"/>
      <c r="C20257" s="580"/>
      <c r="D20257" s="939"/>
      <c r="E20257" s="940"/>
      <c r="F20257" s="941"/>
      <c r="G20257" s="937" t="str">
        <f t="array" ref="G20257">xlookup(F20257,'Internal Staffing Calculator'!E:E,'Internal Staffing Calculator'!C:C,"")</f>
        <v/>
      </c>
      <c r="H20257" s="932" t="str">
        <f t="array" ref="H20257">if(F20257&lt;&gt;"", iferror(index('Internal Staffing Calculator'!B$8:B23500,match(F20257,'Internal Staffing Calculator'!E$8:E23500,0)), "Not In Budget"),"")</f>
        <v/>
      </c>
      <c r="I20257" s="184"/>
      <c r="J20257" s="184"/>
      <c r="K20257" s="184"/>
      <c r="L20257" s="183"/>
    </row>
    <row r="20258">
      <c r="A20258" s="454"/>
      <c r="B20258" s="927"/>
      <c r="C20258" s="580"/>
      <c r="D20258" s="939"/>
      <c r="E20258" s="940"/>
      <c r="F20258" s="941"/>
      <c r="G20258" s="937" t="str">
        <f t="array" ref="G20258">xlookup(F20258,'Internal Staffing Calculator'!E:E,'Internal Staffing Calculator'!C:C,"")</f>
        <v/>
      </c>
      <c r="H20258" s="932" t="str">
        <f t="array" ref="H20258">if(F20258&lt;&gt;"", iferror(index('Internal Staffing Calculator'!B$8:B23500,match(F20258,'Internal Staffing Calculator'!E$8:E23500,0)), "Not In Budget"),"")</f>
        <v/>
      </c>
      <c r="I20258" s="184"/>
      <c r="J20258" s="184"/>
      <c r="K20258" s="184"/>
      <c r="L20258" s="183"/>
    </row>
    <row r="20259">
      <c r="A20259" s="454"/>
      <c r="B20259" s="927"/>
      <c r="C20259" s="580"/>
      <c r="D20259" s="939"/>
      <c r="E20259" s="940"/>
      <c r="F20259" s="941"/>
      <c r="G20259" s="937" t="str">
        <f t="array" ref="G20259">xlookup(F20259,'Internal Staffing Calculator'!E:E,'Internal Staffing Calculator'!C:C,"")</f>
        <v/>
      </c>
      <c r="H20259" s="932" t="str">
        <f t="array" ref="H20259">if(F20259&lt;&gt;"", iferror(index('Internal Staffing Calculator'!B$8:B23500,match(F20259,'Internal Staffing Calculator'!E$8:E23500,0)), "Not In Budget"),"")</f>
        <v/>
      </c>
      <c r="I20259" s="184"/>
      <c r="J20259" s="184"/>
      <c r="K20259" s="184"/>
      <c r="L20259" s="183"/>
    </row>
    <row r="20260">
      <c r="A20260" s="454"/>
      <c r="B20260" s="927"/>
      <c r="C20260" s="580"/>
      <c r="D20260" s="939"/>
      <c r="E20260" s="940"/>
      <c r="F20260" s="941"/>
      <c r="G20260" s="937" t="str">
        <f t="array" ref="G20260">xlookup(F20260,'Internal Staffing Calculator'!E:E,'Internal Staffing Calculator'!C:C,"")</f>
        <v/>
      </c>
      <c r="H20260" s="932" t="str">
        <f t="array" ref="H20260">if(F20260&lt;&gt;"", iferror(index('Internal Staffing Calculator'!B$8:B23500,match(F20260,'Internal Staffing Calculator'!E$8:E23500,0)), "Not In Budget"),"")</f>
        <v/>
      </c>
      <c r="I20260" s="184"/>
      <c r="J20260" s="184"/>
      <c r="K20260" s="184"/>
      <c r="L20260" s="183"/>
    </row>
    <row r="20261">
      <c r="A20261" s="454"/>
      <c r="B20261" s="927"/>
      <c r="C20261" s="580"/>
      <c r="D20261" s="939"/>
      <c r="E20261" s="940"/>
      <c r="F20261" s="941"/>
      <c r="G20261" s="937" t="str">
        <f t="array" ref="G20261">xlookup(F20261,'Internal Staffing Calculator'!E:E,'Internal Staffing Calculator'!C:C,"")</f>
        <v/>
      </c>
      <c r="H20261" s="932" t="str">
        <f t="array" ref="H20261">if(F20261&lt;&gt;"", iferror(index('Internal Staffing Calculator'!B$8:B23500,match(F20261,'Internal Staffing Calculator'!E$8:E23500,0)), "Not In Budget"),"")</f>
        <v/>
      </c>
      <c r="I20261" s="184"/>
      <c r="J20261" s="184"/>
      <c r="K20261" s="184"/>
      <c r="L20261" s="183"/>
    </row>
    <row r="20262">
      <c r="A20262" s="454"/>
      <c r="B20262" s="927"/>
      <c r="C20262" s="580"/>
      <c r="D20262" s="939"/>
      <c r="E20262" s="940"/>
      <c r="F20262" s="941"/>
      <c r="G20262" s="937" t="str">
        <f t="array" ref="G20262">xlookup(F20262,'Internal Staffing Calculator'!E:E,'Internal Staffing Calculator'!C:C,"")</f>
        <v/>
      </c>
      <c r="H20262" s="932" t="str">
        <f t="array" ref="H20262">if(F20262&lt;&gt;"", iferror(index('Internal Staffing Calculator'!B$8:B23500,match(F20262,'Internal Staffing Calculator'!E$8:E23500,0)), "Not In Budget"),"")</f>
        <v/>
      </c>
      <c r="I20262" s="184"/>
      <c r="J20262" s="184"/>
      <c r="K20262" s="184"/>
      <c r="L20262" s="183"/>
    </row>
    <row r="20263">
      <c r="A20263" s="454"/>
      <c r="B20263" s="927"/>
      <c r="C20263" s="580"/>
      <c r="D20263" s="939"/>
      <c r="E20263" s="940"/>
      <c r="F20263" s="941"/>
      <c r="G20263" s="937" t="str">
        <f t="array" ref="G20263">xlookup(F20263,'Internal Staffing Calculator'!E:E,'Internal Staffing Calculator'!C:C,"")</f>
        <v/>
      </c>
      <c r="H20263" s="932" t="str">
        <f t="array" ref="H20263">if(F20263&lt;&gt;"", iferror(index('Internal Staffing Calculator'!B$8:B23500,match(F20263,'Internal Staffing Calculator'!E$8:E23500,0)), "Not In Budget"),"")</f>
        <v/>
      </c>
      <c r="I20263" s="184"/>
      <c r="J20263" s="184"/>
      <c r="K20263" s="184"/>
      <c r="L20263" s="183"/>
    </row>
    <row r="20264">
      <c r="A20264" s="454"/>
      <c r="B20264" s="927"/>
      <c r="C20264" s="580"/>
      <c r="D20264" s="939"/>
      <c r="E20264" s="940"/>
      <c r="F20264" s="941"/>
      <c r="G20264" s="937" t="str">
        <f t="array" ref="G20264">xlookup(F20264,'Internal Staffing Calculator'!E:E,'Internal Staffing Calculator'!C:C,"")</f>
        <v/>
      </c>
      <c r="H20264" s="932" t="str">
        <f t="array" ref="H20264">if(F20264&lt;&gt;"", iferror(index('Internal Staffing Calculator'!B$8:B23500,match(F20264,'Internal Staffing Calculator'!E$8:E23500,0)), "Not In Budget"),"")</f>
        <v/>
      </c>
      <c r="I20264" s="184"/>
      <c r="J20264" s="184"/>
      <c r="K20264" s="184"/>
      <c r="L20264" s="183"/>
    </row>
    <row r="20265">
      <c r="A20265" s="454"/>
      <c r="B20265" s="927"/>
      <c r="C20265" s="580"/>
      <c r="D20265" s="939"/>
      <c r="E20265" s="940"/>
      <c r="F20265" s="941"/>
      <c r="G20265" s="937" t="str">
        <f t="array" ref="G20265">xlookup(F20265,'Internal Staffing Calculator'!E:E,'Internal Staffing Calculator'!C:C,"")</f>
        <v/>
      </c>
      <c r="H20265" s="932" t="str">
        <f t="array" ref="H20265">if(F20265&lt;&gt;"", iferror(index('Internal Staffing Calculator'!B$8:B23500,match(F20265,'Internal Staffing Calculator'!E$8:E23500,0)), "Not In Budget"),"")</f>
        <v/>
      </c>
      <c r="I20265" s="184"/>
      <c r="J20265" s="184"/>
      <c r="K20265" s="184"/>
      <c r="L20265" s="183"/>
    </row>
    <row r="20266">
      <c r="A20266" s="454"/>
      <c r="B20266" s="927"/>
      <c r="C20266" s="580"/>
      <c r="D20266" s="939"/>
      <c r="E20266" s="940"/>
      <c r="F20266" s="941"/>
      <c r="G20266" s="937" t="str">
        <f t="array" ref="G20266">xlookup(F20266,'Internal Staffing Calculator'!E:E,'Internal Staffing Calculator'!C:C,"")</f>
        <v/>
      </c>
      <c r="H20266" s="932" t="str">
        <f t="array" ref="H20266">if(F20266&lt;&gt;"", iferror(index('Internal Staffing Calculator'!B$8:B23500,match(F20266,'Internal Staffing Calculator'!E$8:E23500,0)), "Not In Budget"),"")</f>
        <v/>
      </c>
      <c r="I20266" s="184"/>
      <c r="J20266" s="184"/>
      <c r="K20266" s="184"/>
      <c r="L20266" s="183"/>
    </row>
    <row r="20267">
      <c r="A20267" s="454"/>
      <c r="B20267" s="927"/>
      <c r="C20267" s="580"/>
      <c r="D20267" s="939"/>
      <c r="E20267" s="940"/>
      <c r="F20267" s="941"/>
      <c r="G20267" s="937" t="str">
        <f t="array" ref="G20267">xlookup(F20267,'Internal Staffing Calculator'!E:E,'Internal Staffing Calculator'!C:C,"")</f>
        <v/>
      </c>
      <c r="H20267" s="932" t="str">
        <f t="array" ref="H20267">if(F20267&lt;&gt;"", iferror(index('Internal Staffing Calculator'!B$8:B23500,match(F20267,'Internal Staffing Calculator'!E$8:E23500,0)), "Not In Budget"),"")</f>
        <v/>
      </c>
      <c r="I20267" s="184"/>
      <c r="J20267" s="184"/>
      <c r="K20267" s="184"/>
      <c r="L20267" s="183"/>
    </row>
    <row r="20268">
      <c r="A20268" s="454"/>
      <c r="B20268" s="927"/>
      <c r="C20268" s="580"/>
      <c r="D20268" s="939"/>
      <c r="E20268" s="940"/>
      <c r="F20268" s="941"/>
      <c r="G20268" s="937" t="str">
        <f t="array" ref="G20268">xlookup(F20268,'Internal Staffing Calculator'!E:E,'Internal Staffing Calculator'!C:C,"")</f>
        <v/>
      </c>
      <c r="H20268" s="932" t="str">
        <f t="array" ref="H20268">if(F20268&lt;&gt;"", iferror(index('Internal Staffing Calculator'!B$8:B23500,match(F20268,'Internal Staffing Calculator'!E$8:E23500,0)), "Not In Budget"),"")</f>
        <v/>
      </c>
      <c r="I20268" s="184"/>
      <c r="J20268" s="184"/>
      <c r="K20268" s="184"/>
      <c r="L20268" s="183"/>
    </row>
    <row r="20269">
      <c r="A20269" s="454"/>
      <c r="B20269" s="927"/>
      <c r="C20269" s="580"/>
      <c r="D20269" s="939"/>
      <c r="E20269" s="940"/>
      <c r="F20269" s="941"/>
      <c r="G20269" s="937" t="str">
        <f t="array" ref="G20269">xlookup(F20269,'Internal Staffing Calculator'!E:E,'Internal Staffing Calculator'!C:C,"")</f>
        <v/>
      </c>
      <c r="H20269" s="932" t="str">
        <f t="array" ref="H20269">if(F20269&lt;&gt;"", iferror(index('Internal Staffing Calculator'!B$8:B23500,match(F20269,'Internal Staffing Calculator'!E$8:E23500,0)), "Not In Budget"),"")</f>
        <v/>
      </c>
      <c r="I20269" s="184"/>
      <c r="J20269" s="184"/>
      <c r="K20269" s="184"/>
      <c r="L20269" s="183"/>
    </row>
    <row r="20270">
      <c r="A20270" s="454"/>
      <c r="B20270" s="927"/>
      <c r="C20270" s="580"/>
      <c r="D20270" s="939"/>
      <c r="E20270" s="940"/>
      <c r="F20270" s="941"/>
      <c r="G20270" s="937" t="str">
        <f t="array" ref="G20270">xlookup(F20270,'Internal Staffing Calculator'!E:E,'Internal Staffing Calculator'!C:C,"")</f>
        <v/>
      </c>
      <c r="H20270" s="932" t="str">
        <f t="array" ref="H20270">if(F20270&lt;&gt;"", iferror(index('Internal Staffing Calculator'!B$8:B23500,match(F20270,'Internal Staffing Calculator'!E$8:E23500,0)), "Not In Budget"),"")</f>
        <v/>
      </c>
      <c r="I20270" s="184"/>
      <c r="J20270" s="184"/>
      <c r="K20270" s="184"/>
      <c r="L20270" s="183"/>
    </row>
    <row r="20271">
      <c r="A20271" s="454"/>
      <c r="B20271" s="927"/>
      <c r="C20271" s="580"/>
      <c r="D20271" s="939"/>
      <c r="E20271" s="940"/>
      <c r="F20271" s="941"/>
      <c r="G20271" s="937" t="str">
        <f t="array" ref="G20271">xlookup(F20271,'Internal Staffing Calculator'!E:E,'Internal Staffing Calculator'!C:C,"")</f>
        <v/>
      </c>
      <c r="H20271" s="932" t="str">
        <f t="array" ref="H20271">if(F20271&lt;&gt;"", iferror(index('Internal Staffing Calculator'!B$8:B23500,match(F20271,'Internal Staffing Calculator'!E$8:E23500,0)), "Not In Budget"),"")</f>
        <v/>
      </c>
      <c r="I20271" s="184"/>
      <c r="J20271" s="184"/>
      <c r="K20271" s="184"/>
      <c r="L20271" s="183"/>
    </row>
    <row r="20272">
      <c r="A20272" s="454"/>
      <c r="B20272" s="927"/>
      <c r="C20272" s="580"/>
      <c r="D20272" s="939"/>
      <c r="E20272" s="940"/>
      <c r="F20272" s="941"/>
      <c r="G20272" s="937" t="str">
        <f t="array" ref="G20272">xlookup(F20272,'Internal Staffing Calculator'!E:E,'Internal Staffing Calculator'!C:C,"")</f>
        <v/>
      </c>
      <c r="H20272" s="932" t="str">
        <f t="array" ref="H20272">if(F20272&lt;&gt;"", iferror(index('Internal Staffing Calculator'!B$8:B23500,match(F20272,'Internal Staffing Calculator'!E$8:E23500,0)), "Not In Budget"),"")</f>
        <v/>
      </c>
      <c r="I20272" s="184"/>
      <c r="J20272" s="184"/>
      <c r="K20272" s="184"/>
      <c r="L20272" s="183"/>
    </row>
    <row r="20273">
      <c r="A20273" s="454"/>
      <c r="B20273" s="927"/>
      <c r="C20273" s="580"/>
      <c r="D20273" s="939"/>
      <c r="E20273" s="940"/>
      <c r="F20273" s="941"/>
      <c r="G20273" s="937" t="str">
        <f t="array" ref="G20273">xlookup(F20273,'Internal Staffing Calculator'!E:E,'Internal Staffing Calculator'!C:C,"")</f>
        <v/>
      </c>
      <c r="H20273" s="932" t="str">
        <f t="array" ref="H20273">if(F20273&lt;&gt;"", iferror(index('Internal Staffing Calculator'!B$8:B23500,match(F20273,'Internal Staffing Calculator'!E$8:E23500,0)), "Not In Budget"),"")</f>
        <v/>
      </c>
      <c r="I20273" s="184"/>
      <c r="J20273" s="184"/>
      <c r="K20273" s="184"/>
      <c r="L20273" s="183"/>
    </row>
    <row r="20274">
      <c r="A20274" s="454"/>
      <c r="B20274" s="927"/>
      <c r="C20274" s="580"/>
      <c r="D20274" s="939"/>
      <c r="E20274" s="940"/>
      <c r="F20274" s="941"/>
      <c r="G20274" s="937" t="str">
        <f t="array" ref="G20274">xlookup(F20274,'Internal Staffing Calculator'!E:E,'Internal Staffing Calculator'!C:C,"")</f>
        <v/>
      </c>
      <c r="H20274" s="932" t="str">
        <f t="array" ref="H20274">if(F20274&lt;&gt;"", iferror(index('Internal Staffing Calculator'!B$8:B23500,match(F20274,'Internal Staffing Calculator'!E$8:E23500,0)), "Not In Budget"),"")</f>
        <v/>
      </c>
      <c r="I20274" s="184"/>
      <c r="J20274" s="184"/>
      <c r="K20274" s="184"/>
      <c r="L20274" s="183"/>
    </row>
    <row r="20275">
      <c r="A20275" s="454"/>
      <c r="B20275" s="927"/>
      <c r="C20275" s="580"/>
      <c r="D20275" s="939"/>
      <c r="E20275" s="940"/>
      <c r="F20275" s="941"/>
      <c r="G20275" s="937" t="str">
        <f t="array" ref="G20275">xlookup(F20275,'Internal Staffing Calculator'!E:E,'Internal Staffing Calculator'!C:C,"")</f>
        <v/>
      </c>
      <c r="H20275" s="932" t="str">
        <f t="array" ref="H20275">if(F20275&lt;&gt;"", iferror(index('Internal Staffing Calculator'!B$8:B23500,match(F20275,'Internal Staffing Calculator'!E$8:E23500,0)), "Not In Budget"),"")</f>
        <v/>
      </c>
      <c r="I20275" s="184"/>
      <c r="J20275" s="184"/>
      <c r="K20275" s="184"/>
      <c r="L20275" s="183"/>
    </row>
    <row r="20276">
      <c r="A20276" s="454"/>
      <c r="B20276" s="927"/>
      <c r="C20276" s="580"/>
      <c r="D20276" s="939"/>
      <c r="E20276" s="940"/>
      <c r="F20276" s="941"/>
      <c r="G20276" s="937" t="str">
        <f t="array" ref="G20276">xlookup(F20276,'Internal Staffing Calculator'!E:E,'Internal Staffing Calculator'!C:C,"")</f>
        <v/>
      </c>
      <c r="H20276" s="932" t="str">
        <f t="array" ref="H20276">if(F20276&lt;&gt;"", iferror(index('Internal Staffing Calculator'!B$8:B23500,match(F20276,'Internal Staffing Calculator'!E$8:E23500,0)), "Not In Budget"),"")</f>
        <v/>
      </c>
      <c r="I20276" s="184"/>
      <c r="J20276" s="184"/>
      <c r="K20276" s="184"/>
      <c r="L20276" s="183"/>
    </row>
    <row r="20277">
      <c r="A20277" s="454"/>
      <c r="B20277" s="927"/>
      <c r="C20277" s="580"/>
      <c r="D20277" s="939"/>
      <c r="E20277" s="940"/>
      <c r="F20277" s="941"/>
      <c r="G20277" s="937" t="str">
        <f t="array" ref="G20277">xlookup(F20277,'Internal Staffing Calculator'!E:E,'Internal Staffing Calculator'!C:C,"")</f>
        <v/>
      </c>
      <c r="H20277" s="932" t="str">
        <f t="array" ref="H20277">if(F20277&lt;&gt;"", iferror(index('Internal Staffing Calculator'!B$8:B23500,match(F20277,'Internal Staffing Calculator'!E$8:E23500,0)), "Not In Budget"),"")</f>
        <v/>
      </c>
      <c r="I20277" s="184"/>
      <c r="J20277" s="184"/>
      <c r="K20277" s="184"/>
      <c r="L20277" s="183"/>
    </row>
    <row r="20278">
      <c r="A20278" s="454"/>
      <c r="B20278" s="927"/>
      <c r="C20278" s="580"/>
      <c r="D20278" s="939"/>
      <c r="E20278" s="940"/>
      <c r="F20278" s="941"/>
      <c r="G20278" s="937" t="str">
        <f t="array" ref="G20278">xlookup(F20278,'Internal Staffing Calculator'!E:E,'Internal Staffing Calculator'!C:C,"")</f>
        <v/>
      </c>
      <c r="H20278" s="932" t="str">
        <f t="array" ref="H20278">if(F20278&lt;&gt;"", iferror(index('Internal Staffing Calculator'!B$8:B23500,match(F20278,'Internal Staffing Calculator'!E$8:E23500,0)), "Not In Budget"),"")</f>
        <v/>
      </c>
      <c r="I20278" s="184"/>
      <c r="J20278" s="184"/>
      <c r="K20278" s="184"/>
      <c r="L20278" s="183"/>
    </row>
    <row r="20279">
      <c r="A20279" s="454"/>
      <c r="B20279" s="927"/>
      <c r="C20279" s="580"/>
      <c r="D20279" s="939"/>
      <c r="E20279" s="940"/>
      <c r="F20279" s="941"/>
      <c r="G20279" s="937" t="str">
        <f t="array" ref="G20279">xlookup(F20279,'Internal Staffing Calculator'!E:E,'Internal Staffing Calculator'!C:C,"")</f>
        <v/>
      </c>
      <c r="H20279" s="932" t="str">
        <f t="array" ref="H20279">if(F20279&lt;&gt;"", iferror(index('Internal Staffing Calculator'!B$8:B23500,match(F20279,'Internal Staffing Calculator'!E$8:E23500,0)), "Not In Budget"),"")</f>
        <v/>
      </c>
      <c r="I20279" s="184"/>
      <c r="J20279" s="184"/>
      <c r="K20279" s="184"/>
      <c r="L20279" s="183"/>
    </row>
    <row r="20280">
      <c r="A20280" s="454"/>
      <c r="B20280" s="927"/>
      <c r="C20280" s="580"/>
      <c r="D20280" s="939"/>
      <c r="E20280" s="940"/>
      <c r="F20280" s="941"/>
      <c r="G20280" s="937" t="str">
        <f t="array" ref="G20280">xlookup(F20280,'Internal Staffing Calculator'!E:E,'Internal Staffing Calculator'!C:C,"")</f>
        <v/>
      </c>
      <c r="H20280" s="932" t="str">
        <f t="array" ref="H20280">if(F20280&lt;&gt;"", iferror(index('Internal Staffing Calculator'!B$8:B23500,match(F20280,'Internal Staffing Calculator'!E$8:E23500,0)), "Not In Budget"),"")</f>
        <v/>
      </c>
      <c r="I20280" s="184"/>
      <c r="J20280" s="184"/>
      <c r="K20280" s="184"/>
      <c r="L20280" s="183"/>
    </row>
    <row r="20281">
      <c r="A20281" s="454"/>
      <c r="B20281" s="927"/>
      <c r="C20281" s="580"/>
      <c r="D20281" s="939"/>
      <c r="E20281" s="940"/>
      <c r="F20281" s="941"/>
      <c r="G20281" s="937" t="str">
        <f t="array" ref="G20281">xlookup(F20281,'Internal Staffing Calculator'!E:E,'Internal Staffing Calculator'!C:C,"")</f>
        <v/>
      </c>
      <c r="H20281" s="932" t="str">
        <f t="array" ref="H20281">if(F20281&lt;&gt;"", iferror(index('Internal Staffing Calculator'!B$8:B23500,match(F20281,'Internal Staffing Calculator'!E$8:E23500,0)), "Not In Budget"),"")</f>
        <v/>
      </c>
      <c r="I20281" s="184"/>
      <c r="J20281" s="184"/>
      <c r="K20281" s="184"/>
      <c r="L20281" s="183"/>
    </row>
    <row r="20282">
      <c r="A20282" s="454"/>
      <c r="B20282" s="927"/>
      <c r="C20282" s="580"/>
      <c r="D20282" s="939"/>
      <c r="E20282" s="940"/>
      <c r="F20282" s="941"/>
      <c r="G20282" s="937" t="str">
        <f t="array" ref="G20282">xlookup(F20282,'Internal Staffing Calculator'!E:E,'Internal Staffing Calculator'!C:C,"")</f>
        <v/>
      </c>
      <c r="H20282" s="932" t="str">
        <f t="array" ref="H20282">if(F20282&lt;&gt;"", iferror(index('Internal Staffing Calculator'!B$8:B23500,match(F20282,'Internal Staffing Calculator'!E$8:E23500,0)), "Not In Budget"),"")</f>
        <v/>
      </c>
      <c r="I20282" s="184"/>
      <c r="J20282" s="184"/>
      <c r="K20282" s="184"/>
      <c r="L20282" s="183"/>
    </row>
    <row r="20283">
      <c r="A20283" s="454"/>
      <c r="B20283" s="927"/>
      <c r="C20283" s="580"/>
      <c r="D20283" s="939"/>
      <c r="E20283" s="940"/>
      <c r="F20283" s="941"/>
      <c r="G20283" s="937" t="str">
        <f t="array" ref="G20283">xlookup(F20283,'Internal Staffing Calculator'!E:E,'Internal Staffing Calculator'!C:C,"")</f>
        <v/>
      </c>
      <c r="H20283" s="932" t="str">
        <f t="array" ref="H20283">if(F20283&lt;&gt;"", iferror(index('Internal Staffing Calculator'!B$8:B23500,match(F20283,'Internal Staffing Calculator'!E$8:E23500,0)), "Not In Budget"),"")</f>
        <v/>
      </c>
      <c r="I20283" s="184"/>
      <c r="J20283" s="184"/>
      <c r="K20283" s="184"/>
      <c r="L20283" s="183"/>
    </row>
    <row r="20284">
      <c r="A20284" s="454"/>
      <c r="B20284" s="927"/>
      <c r="C20284" s="580"/>
      <c r="D20284" s="939"/>
      <c r="E20284" s="940"/>
      <c r="F20284" s="941"/>
      <c r="G20284" s="937" t="str">
        <f t="array" ref="G20284">xlookup(F20284,'Internal Staffing Calculator'!E:E,'Internal Staffing Calculator'!C:C,"")</f>
        <v/>
      </c>
      <c r="H20284" s="932" t="str">
        <f t="array" ref="H20284">if(F20284&lt;&gt;"", iferror(index('Internal Staffing Calculator'!B$8:B23500,match(F20284,'Internal Staffing Calculator'!E$8:E23500,0)), "Not In Budget"),"")</f>
        <v/>
      </c>
      <c r="I20284" s="184"/>
      <c r="J20284" s="184"/>
      <c r="K20284" s="184"/>
      <c r="L20284" s="183"/>
    </row>
    <row r="20285">
      <c r="A20285" s="454"/>
      <c r="B20285" s="927"/>
      <c r="C20285" s="580"/>
      <c r="D20285" s="939"/>
      <c r="E20285" s="940"/>
      <c r="F20285" s="941"/>
      <c r="G20285" s="937" t="str">
        <f t="array" ref="G20285">xlookup(F20285,'Internal Staffing Calculator'!E:E,'Internal Staffing Calculator'!C:C,"")</f>
        <v/>
      </c>
      <c r="H20285" s="932" t="str">
        <f t="array" ref="H20285">if(F20285&lt;&gt;"", iferror(index('Internal Staffing Calculator'!B$8:B23500,match(F20285,'Internal Staffing Calculator'!E$8:E23500,0)), "Not In Budget"),"")</f>
        <v/>
      </c>
      <c r="I20285" s="184"/>
      <c r="J20285" s="184"/>
      <c r="K20285" s="184"/>
      <c r="L20285" s="183"/>
    </row>
    <row r="20286">
      <c r="A20286" s="454"/>
      <c r="B20286" s="927"/>
      <c r="C20286" s="580"/>
      <c r="D20286" s="939"/>
      <c r="E20286" s="940"/>
      <c r="F20286" s="941"/>
      <c r="G20286" s="937" t="str">
        <f t="array" ref="G20286">xlookup(F20286,'Internal Staffing Calculator'!E:E,'Internal Staffing Calculator'!C:C,"")</f>
        <v/>
      </c>
      <c r="H20286" s="932" t="str">
        <f t="array" ref="H20286">if(F20286&lt;&gt;"", iferror(index('Internal Staffing Calculator'!B$8:B23500,match(F20286,'Internal Staffing Calculator'!E$8:E23500,0)), "Not In Budget"),"")</f>
        <v/>
      </c>
      <c r="I20286" s="184"/>
      <c r="J20286" s="184"/>
      <c r="K20286" s="184"/>
      <c r="L20286" s="183"/>
    </row>
    <row r="20287">
      <c r="A20287" s="454"/>
      <c r="B20287" s="927"/>
      <c r="C20287" s="580"/>
      <c r="D20287" s="939"/>
      <c r="E20287" s="940"/>
      <c r="F20287" s="941"/>
      <c r="G20287" s="937" t="str">
        <f t="array" ref="G20287">xlookup(F20287,'Internal Staffing Calculator'!E:E,'Internal Staffing Calculator'!C:C,"")</f>
        <v/>
      </c>
      <c r="H20287" s="932" t="str">
        <f t="array" ref="H20287">if(F20287&lt;&gt;"", iferror(index('Internal Staffing Calculator'!B$8:B23500,match(F20287,'Internal Staffing Calculator'!E$8:E23500,0)), "Not In Budget"),"")</f>
        <v/>
      </c>
      <c r="I20287" s="184"/>
      <c r="J20287" s="184"/>
      <c r="K20287" s="184"/>
      <c r="L20287" s="183"/>
    </row>
    <row r="20288">
      <c r="A20288" s="454"/>
      <c r="B20288" s="927"/>
      <c r="C20288" s="580"/>
      <c r="D20288" s="939"/>
      <c r="E20288" s="940"/>
      <c r="F20288" s="941"/>
      <c r="G20288" s="937" t="str">
        <f t="array" ref="G20288">xlookup(F20288,'Internal Staffing Calculator'!E:E,'Internal Staffing Calculator'!C:C,"")</f>
        <v/>
      </c>
      <c r="H20288" s="932" t="str">
        <f t="array" ref="H20288">if(F20288&lt;&gt;"", iferror(index('Internal Staffing Calculator'!B$8:B23500,match(F20288,'Internal Staffing Calculator'!E$8:E23500,0)), "Not In Budget"),"")</f>
        <v/>
      </c>
      <c r="I20288" s="184"/>
      <c r="J20288" s="184"/>
      <c r="K20288" s="184"/>
      <c r="L20288" s="183"/>
    </row>
    <row r="20289">
      <c r="A20289" s="454"/>
      <c r="B20289" s="927"/>
      <c r="C20289" s="580"/>
      <c r="D20289" s="939"/>
      <c r="E20289" s="940"/>
      <c r="F20289" s="941"/>
      <c r="G20289" s="937" t="str">
        <f t="array" ref="G20289">xlookup(F20289,'Internal Staffing Calculator'!E:E,'Internal Staffing Calculator'!C:C,"")</f>
        <v/>
      </c>
      <c r="H20289" s="932" t="str">
        <f t="array" ref="H20289">if(F20289&lt;&gt;"", iferror(index('Internal Staffing Calculator'!B$8:B23500,match(F20289,'Internal Staffing Calculator'!E$8:E23500,0)), "Not In Budget"),"")</f>
        <v/>
      </c>
      <c r="I20289" s="184"/>
      <c r="J20289" s="184"/>
      <c r="K20289" s="184"/>
      <c r="L20289" s="183"/>
    </row>
    <row r="20290">
      <c r="A20290" s="454"/>
      <c r="B20290" s="927"/>
      <c r="C20290" s="580"/>
      <c r="D20290" s="939"/>
      <c r="E20290" s="940"/>
      <c r="F20290" s="941"/>
      <c r="G20290" s="937" t="str">
        <f t="array" ref="G20290">xlookup(F20290,'Internal Staffing Calculator'!E:E,'Internal Staffing Calculator'!C:C,"")</f>
        <v/>
      </c>
      <c r="H20290" s="932" t="str">
        <f t="array" ref="H20290">if(F20290&lt;&gt;"", iferror(index('Internal Staffing Calculator'!B$8:B23500,match(F20290,'Internal Staffing Calculator'!E$8:E23500,0)), "Not In Budget"),"")</f>
        <v/>
      </c>
      <c r="I20290" s="184"/>
      <c r="J20290" s="184"/>
      <c r="K20290" s="184"/>
      <c r="L20290" s="183"/>
    </row>
    <row r="20291">
      <c r="A20291" s="454"/>
      <c r="B20291" s="927"/>
      <c r="C20291" s="580"/>
      <c r="D20291" s="939"/>
      <c r="E20291" s="940"/>
      <c r="F20291" s="941"/>
      <c r="G20291" s="937" t="str">
        <f t="array" ref="G20291">xlookup(F20291,'Internal Staffing Calculator'!E:E,'Internal Staffing Calculator'!C:C,"")</f>
        <v/>
      </c>
      <c r="H20291" s="932" t="str">
        <f t="array" ref="H20291">if(F20291&lt;&gt;"", iferror(index('Internal Staffing Calculator'!B$8:B23500,match(F20291,'Internal Staffing Calculator'!E$8:E23500,0)), "Not In Budget"),"")</f>
        <v/>
      </c>
      <c r="I20291" s="184"/>
      <c r="J20291" s="184"/>
      <c r="K20291" s="184"/>
      <c r="L20291" s="183"/>
    </row>
    <row r="20292">
      <c r="A20292" s="454"/>
      <c r="B20292" s="927"/>
      <c r="C20292" s="580"/>
      <c r="D20292" s="939"/>
      <c r="E20292" s="940"/>
      <c r="F20292" s="941"/>
      <c r="G20292" s="937" t="str">
        <f t="array" ref="G20292">xlookup(F20292,'Internal Staffing Calculator'!E:E,'Internal Staffing Calculator'!C:C,"")</f>
        <v/>
      </c>
      <c r="H20292" s="932" t="str">
        <f t="array" ref="H20292">if(F20292&lt;&gt;"", iferror(index('Internal Staffing Calculator'!B$8:B23500,match(F20292,'Internal Staffing Calculator'!E$8:E23500,0)), "Not In Budget"),"")</f>
        <v/>
      </c>
      <c r="I20292" s="184"/>
      <c r="J20292" s="184"/>
      <c r="K20292" s="184"/>
      <c r="L20292" s="183"/>
    </row>
    <row r="20293">
      <c r="A20293" s="454"/>
      <c r="B20293" s="927"/>
      <c r="C20293" s="580"/>
      <c r="D20293" s="939"/>
      <c r="E20293" s="940"/>
      <c r="F20293" s="941"/>
      <c r="G20293" s="937" t="str">
        <f t="array" ref="G20293">xlookup(F20293,'Internal Staffing Calculator'!E:E,'Internal Staffing Calculator'!C:C,"")</f>
        <v/>
      </c>
      <c r="H20293" s="932" t="str">
        <f t="array" ref="H20293">if(F20293&lt;&gt;"", iferror(index('Internal Staffing Calculator'!B$8:B23500,match(F20293,'Internal Staffing Calculator'!E$8:E23500,0)), "Not In Budget"),"")</f>
        <v/>
      </c>
      <c r="I20293" s="184"/>
      <c r="J20293" s="184"/>
      <c r="K20293" s="184"/>
      <c r="L20293" s="183"/>
    </row>
    <row r="20294">
      <c r="A20294" s="454"/>
      <c r="B20294" s="927"/>
      <c r="C20294" s="580"/>
      <c r="D20294" s="939"/>
      <c r="E20294" s="940"/>
      <c r="F20294" s="941"/>
      <c r="G20294" s="937" t="str">
        <f t="array" ref="G20294">xlookup(F20294,'Internal Staffing Calculator'!E:E,'Internal Staffing Calculator'!C:C,"")</f>
        <v/>
      </c>
      <c r="H20294" s="932" t="str">
        <f t="array" ref="H20294">if(F20294&lt;&gt;"", iferror(index('Internal Staffing Calculator'!B$8:B23500,match(F20294,'Internal Staffing Calculator'!E$8:E23500,0)), "Not In Budget"),"")</f>
        <v/>
      </c>
      <c r="I20294" s="184"/>
      <c r="J20294" s="184"/>
      <c r="K20294" s="184"/>
      <c r="L20294" s="183"/>
    </row>
    <row r="20295">
      <c r="A20295" s="454"/>
      <c r="B20295" s="927"/>
      <c r="C20295" s="580"/>
      <c r="D20295" s="939"/>
      <c r="E20295" s="940"/>
      <c r="F20295" s="941"/>
      <c r="G20295" s="937" t="str">
        <f t="array" ref="G20295">xlookup(F20295,'Internal Staffing Calculator'!E:E,'Internal Staffing Calculator'!C:C,"")</f>
        <v/>
      </c>
      <c r="H20295" s="932" t="str">
        <f t="array" ref="H20295">if(F20295&lt;&gt;"", iferror(index('Internal Staffing Calculator'!B$8:B23500,match(F20295,'Internal Staffing Calculator'!E$8:E23500,0)), "Not In Budget"),"")</f>
        <v/>
      </c>
      <c r="I20295" s="184"/>
      <c r="J20295" s="184"/>
      <c r="K20295" s="184"/>
      <c r="L20295" s="183"/>
    </row>
    <row r="20296">
      <c r="A20296" s="454"/>
      <c r="B20296" s="927"/>
      <c r="C20296" s="580"/>
      <c r="D20296" s="939"/>
      <c r="E20296" s="940"/>
      <c r="F20296" s="941"/>
      <c r="G20296" s="937" t="str">
        <f t="array" ref="G20296">xlookup(F20296,'Internal Staffing Calculator'!E:E,'Internal Staffing Calculator'!C:C,"")</f>
        <v/>
      </c>
      <c r="H20296" s="932" t="str">
        <f t="array" ref="H20296">if(F20296&lt;&gt;"", iferror(index('Internal Staffing Calculator'!B$8:B23500,match(F20296,'Internal Staffing Calculator'!E$8:E23500,0)), "Not In Budget"),"")</f>
        <v/>
      </c>
      <c r="I20296" s="184"/>
      <c r="J20296" s="184"/>
      <c r="K20296" s="184"/>
      <c r="L20296" s="183"/>
    </row>
    <row r="20297">
      <c r="A20297" s="454"/>
      <c r="B20297" s="927"/>
      <c r="C20297" s="580"/>
      <c r="D20297" s="939"/>
      <c r="E20297" s="940"/>
      <c r="F20297" s="941"/>
      <c r="G20297" s="937" t="str">
        <f t="array" ref="G20297">xlookup(F20297,'Internal Staffing Calculator'!E:E,'Internal Staffing Calculator'!C:C,"")</f>
        <v/>
      </c>
      <c r="H20297" s="932" t="str">
        <f t="array" ref="H20297">if(F20297&lt;&gt;"", iferror(index('Internal Staffing Calculator'!B$8:B23500,match(F20297,'Internal Staffing Calculator'!E$8:E23500,0)), "Not In Budget"),"")</f>
        <v/>
      </c>
      <c r="I20297" s="184"/>
      <c r="J20297" s="184"/>
      <c r="K20297" s="184"/>
      <c r="L20297" s="183"/>
    </row>
    <row r="20298">
      <c r="A20298" s="454"/>
      <c r="B20298" s="927"/>
      <c r="C20298" s="580"/>
      <c r="D20298" s="939"/>
      <c r="E20298" s="940"/>
      <c r="F20298" s="941"/>
      <c r="G20298" s="937" t="str">
        <f t="array" ref="G20298">xlookup(F20298,'Internal Staffing Calculator'!E:E,'Internal Staffing Calculator'!C:C,"")</f>
        <v/>
      </c>
      <c r="H20298" s="932" t="str">
        <f t="array" ref="H20298">if(F20298&lt;&gt;"", iferror(index('Internal Staffing Calculator'!B$8:B23500,match(F20298,'Internal Staffing Calculator'!E$8:E23500,0)), "Not In Budget"),"")</f>
        <v/>
      </c>
      <c r="I20298" s="184"/>
      <c r="J20298" s="184"/>
      <c r="K20298" s="184"/>
      <c r="L20298" s="183"/>
    </row>
    <row r="20299">
      <c r="A20299" s="454"/>
      <c r="B20299" s="927"/>
      <c r="C20299" s="580"/>
      <c r="D20299" s="939"/>
      <c r="E20299" s="940"/>
      <c r="F20299" s="941"/>
      <c r="G20299" s="937" t="str">
        <f t="array" ref="G20299">xlookup(F20299,'Internal Staffing Calculator'!E:E,'Internal Staffing Calculator'!C:C,"")</f>
        <v/>
      </c>
      <c r="H20299" s="932" t="str">
        <f t="array" ref="H20299">if(F20299&lt;&gt;"", iferror(index('Internal Staffing Calculator'!B$8:B23500,match(F20299,'Internal Staffing Calculator'!E$8:E23500,0)), "Not In Budget"),"")</f>
        <v/>
      </c>
      <c r="I20299" s="184"/>
      <c r="J20299" s="184"/>
      <c r="K20299" s="184"/>
      <c r="L20299" s="183"/>
    </row>
    <row r="20300">
      <c r="A20300" s="454"/>
      <c r="B20300" s="927"/>
      <c r="C20300" s="580"/>
      <c r="D20300" s="939"/>
      <c r="E20300" s="940"/>
      <c r="F20300" s="941"/>
      <c r="G20300" s="937" t="str">
        <f t="array" ref="G20300">xlookup(F20300,'Internal Staffing Calculator'!E:E,'Internal Staffing Calculator'!C:C,"")</f>
        <v/>
      </c>
      <c r="H20300" s="932" t="str">
        <f t="array" ref="H20300">if(F20300&lt;&gt;"", iferror(index('Internal Staffing Calculator'!B$8:B23500,match(F20300,'Internal Staffing Calculator'!E$8:E23500,0)), "Not In Budget"),"")</f>
        <v/>
      </c>
      <c r="I20300" s="184"/>
      <c r="J20300" s="184"/>
      <c r="K20300" s="184"/>
      <c r="L20300" s="183"/>
    </row>
    <row r="20301">
      <c r="A20301" s="454"/>
      <c r="B20301" s="927"/>
      <c r="C20301" s="580"/>
      <c r="D20301" s="939"/>
      <c r="E20301" s="940"/>
      <c r="F20301" s="941"/>
      <c r="G20301" s="937" t="str">
        <f t="array" ref="G20301">xlookup(F20301,'Internal Staffing Calculator'!E:E,'Internal Staffing Calculator'!C:C,"")</f>
        <v/>
      </c>
      <c r="H20301" s="932" t="str">
        <f t="array" ref="H20301">if(F20301&lt;&gt;"", iferror(index('Internal Staffing Calculator'!B$8:B23500,match(F20301,'Internal Staffing Calculator'!E$8:E23500,0)), "Not In Budget"),"")</f>
        <v/>
      </c>
      <c r="I20301" s="184"/>
      <c r="J20301" s="184"/>
      <c r="K20301" s="184"/>
      <c r="L20301" s="183"/>
    </row>
    <row r="20302">
      <c r="A20302" s="454"/>
      <c r="B20302" s="927"/>
      <c r="C20302" s="580"/>
      <c r="D20302" s="939"/>
      <c r="E20302" s="940"/>
      <c r="F20302" s="941"/>
      <c r="G20302" s="937" t="str">
        <f t="array" ref="G20302">xlookup(F20302,'Internal Staffing Calculator'!E:E,'Internal Staffing Calculator'!C:C,"")</f>
        <v/>
      </c>
      <c r="H20302" s="932" t="str">
        <f t="array" ref="H20302">if(F20302&lt;&gt;"", iferror(index('Internal Staffing Calculator'!B$8:B23500,match(F20302,'Internal Staffing Calculator'!E$8:E23500,0)), "Not In Budget"),"")</f>
        <v/>
      </c>
      <c r="I20302" s="184"/>
      <c r="J20302" s="184"/>
      <c r="K20302" s="184"/>
      <c r="L20302" s="183"/>
    </row>
    <row r="20303">
      <c r="A20303" s="454"/>
      <c r="B20303" s="927"/>
      <c r="C20303" s="580"/>
      <c r="D20303" s="939"/>
      <c r="E20303" s="940"/>
      <c r="F20303" s="941"/>
      <c r="G20303" s="937" t="str">
        <f t="array" ref="G20303">xlookup(F20303,'Internal Staffing Calculator'!E:E,'Internal Staffing Calculator'!C:C,"")</f>
        <v/>
      </c>
      <c r="H20303" s="932" t="str">
        <f t="array" ref="H20303">if(F20303&lt;&gt;"", iferror(index('Internal Staffing Calculator'!B$8:B23500,match(F20303,'Internal Staffing Calculator'!E$8:E23500,0)), "Not In Budget"),"")</f>
        <v/>
      </c>
      <c r="I20303" s="184"/>
      <c r="J20303" s="184"/>
      <c r="K20303" s="184"/>
      <c r="L20303" s="183"/>
    </row>
    <row r="20304">
      <c r="A20304" s="454"/>
      <c r="B20304" s="927"/>
      <c r="C20304" s="580"/>
      <c r="D20304" s="939"/>
      <c r="E20304" s="940"/>
      <c r="F20304" s="941"/>
      <c r="G20304" s="937" t="str">
        <f t="array" ref="G20304">xlookup(F20304,'Internal Staffing Calculator'!E:E,'Internal Staffing Calculator'!C:C,"")</f>
        <v/>
      </c>
      <c r="H20304" s="932" t="str">
        <f t="array" ref="H20304">if(F20304&lt;&gt;"", iferror(index('Internal Staffing Calculator'!B$8:B23500,match(F20304,'Internal Staffing Calculator'!E$8:E23500,0)), "Not In Budget"),"")</f>
        <v/>
      </c>
      <c r="I20304" s="184"/>
      <c r="J20304" s="184"/>
      <c r="K20304" s="184"/>
      <c r="L20304" s="183"/>
    </row>
    <row r="20305">
      <c r="A20305" s="454"/>
      <c r="B20305" s="927"/>
      <c r="C20305" s="580"/>
      <c r="D20305" s="939"/>
      <c r="E20305" s="940"/>
      <c r="F20305" s="941"/>
      <c r="G20305" s="937" t="str">
        <f t="array" ref="G20305">xlookup(F20305,'Internal Staffing Calculator'!E:E,'Internal Staffing Calculator'!C:C,"")</f>
        <v/>
      </c>
      <c r="H20305" s="932" t="str">
        <f t="array" ref="H20305">if(F20305&lt;&gt;"", iferror(index('Internal Staffing Calculator'!B$8:B23500,match(F20305,'Internal Staffing Calculator'!E$8:E23500,0)), "Not In Budget"),"")</f>
        <v/>
      </c>
      <c r="I20305" s="184"/>
      <c r="J20305" s="184"/>
      <c r="K20305" s="184"/>
      <c r="L20305" s="183"/>
    </row>
    <row r="20306">
      <c r="A20306" s="454"/>
      <c r="B20306" s="927"/>
      <c r="C20306" s="580"/>
      <c r="D20306" s="939"/>
      <c r="E20306" s="940"/>
      <c r="F20306" s="941"/>
      <c r="G20306" s="937" t="str">
        <f t="array" ref="G20306">xlookup(F20306,'Internal Staffing Calculator'!E:E,'Internal Staffing Calculator'!C:C,"")</f>
        <v/>
      </c>
      <c r="H20306" s="932" t="str">
        <f t="array" ref="H20306">if(F20306&lt;&gt;"", iferror(index('Internal Staffing Calculator'!B$8:B23500,match(F20306,'Internal Staffing Calculator'!E$8:E23500,0)), "Not In Budget"),"")</f>
        <v/>
      </c>
      <c r="I20306" s="184"/>
      <c r="J20306" s="184"/>
      <c r="K20306" s="184"/>
      <c r="L20306" s="183"/>
    </row>
    <row r="20307">
      <c r="A20307" s="454"/>
      <c r="B20307" s="927"/>
      <c r="C20307" s="580"/>
      <c r="D20307" s="939"/>
      <c r="E20307" s="940"/>
      <c r="F20307" s="941"/>
      <c r="G20307" s="937" t="str">
        <f t="array" ref="G20307">xlookup(F20307,'Internal Staffing Calculator'!E:E,'Internal Staffing Calculator'!C:C,"")</f>
        <v/>
      </c>
      <c r="H20307" s="932" t="str">
        <f t="array" ref="H20307">if(F20307&lt;&gt;"", iferror(index('Internal Staffing Calculator'!B$8:B23500,match(F20307,'Internal Staffing Calculator'!E$8:E23500,0)), "Not In Budget"),"")</f>
        <v/>
      </c>
      <c r="I20307" s="184"/>
      <c r="J20307" s="184"/>
      <c r="K20307" s="184"/>
      <c r="L20307" s="183"/>
    </row>
    <row r="20308">
      <c r="A20308" s="454"/>
      <c r="B20308" s="927"/>
      <c r="C20308" s="580"/>
      <c r="D20308" s="939"/>
      <c r="E20308" s="940"/>
      <c r="F20308" s="941"/>
      <c r="G20308" s="937" t="str">
        <f t="array" ref="G20308">xlookup(F20308,'Internal Staffing Calculator'!E:E,'Internal Staffing Calculator'!C:C,"")</f>
        <v/>
      </c>
      <c r="H20308" s="932" t="str">
        <f t="array" ref="H20308">if(F20308&lt;&gt;"", iferror(index('Internal Staffing Calculator'!B$8:B23500,match(F20308,'Internal Staffing Calculator'!E$8:E23500,0)), "Not In Budget"),"")</f>
        <v/>
      </c>
      <c r="I20308" s="184"/>
      <c r="J20308" s="184"/>
      <c r="K20308" s="184"/>
      <c r="L20308" s="183"/>
    </row>
    <row r="20309">
      <c r="A20309" s="454"/>
      <c r="B20309" s="927"/>
      <c r="C20309" s="580"/>
      <c r="D20309" s="939"/>
      <c r="E20309" s="940"/>
      <c r="F20309" s="941"/>
      <c r="G20309" s="937" t="str">
        <f t="array" ref="G20309">xlookup(F20309,'Internal Staffing Calculator'!E:E,'Internal Staffing Calculator'!C:C,"")</f>
        <v/>
      </c>
      <c r="H20309" s="932" t="str">
        <f t="array" ref="H20309">if(F20309&lt;&gt;"", iferror(index('Internal Staffing Calculator'!B$8:B23500,match(F20309,'Internal Staffing Calculator'!E$8:E23500,0)), "Not In Budget"),"")</f>
        <v/>
      </c>
      <c r="I20309" s="184"/>
      <c r="J20309" s="184"/>
      <c r="K20309" s="184"/>
      <c r="L20309" s="183"/>
    </row>
    <row r="20310">
      <c r="A20310" s="454"/>
      <c r="B20310" s="927"/>
      <c r="C20310" s="580"/>
      <c r="D20310" s="939"/>
      <c r="E20310" s="940"/>
      <c r="F20310" s="941"/>
      <c r="G20310" s="937" t="str">
        <f t="array" ref="G20310">xlookup(F20310,'Internal Staffing Calculator'!E:E,'Internal Staffing Calculator'!C:C,"")</f>
        <v/>
      </c>
      <c r="H20310" s="932" t="str">
        <f t="array" ref="H20310">if(F20310&lt;&gt;"", iferror(index('Internal Staffing Calculator'!B$8:B23500,match(F20310,'Internal Staffing Calculator'!E$8:E23500,0)), "Not In Budget"),"")</f>
        <v/>
      </c>
      <c r="I20310" s="184"/>
      <c r="J20310" s="184"/>
      <c r="K20310" s="184"/>
      <c r="L20310" s="183"/>
    </row>
    <row r="20311">
      <c r="A20311" s="454"/>
      <c r="B20311" s="927"/>
      <c r="C20311" s="580"/>
      <c r="D20311" s="939"/>
      <c r="E20311" s="940"/>
      <c r="F20311" s="941"/>
      <c r="G20311" s="937" t="str">
        <f t="array" ref="G20311">xlookup(F20311,'Internal Staffing Calculator'!E:E,'Internal Staffing Calculator'!C:C,"")</f>
        <v/>
      </c>
      <c r="H20311" s="932" t="str">
        <f t="array" ref="H20311">if(F20311&lt;&gt;"", iferror(index('Internal Staffing Calculator'!B$8:B23500,match(F20311,'Internal Staffing Calculator'!E$8:E23500,0)), "Not In Budget"),"")</f>
        <v/>
      </c>
      <c r="I20311" s="184"/>
      <c r="J20311" s="184"/>
      <c r="K20311" s="184"/>
      <c r="L20311" s="183"/>
    </row>
    <row r="20312">
      <c r="A20312" s="454"/>
      <c r="B20312" s="927"/>
      <c r="C20312" s="580"/>
      <c r="D20312" s="939"/>
      <c r="E20312" s="940"/>
      <c r="F20312" s="941"/>
      <c r="G20312" s="937" t="str">
        <f t="array" ref="G20312">xlookup(F20312,'Internal Staffing Calculator'!E:E,'Internal Staffing Calculator'!C:C,"")</f>
        <v/>
      </c>
      <c r="H20312" s="932" t="str">
        <f t="array" ref="H20312">if(F20312&lt;&gt;"", iferror(index('Internal Staffing Calculator'!B$8:B23500,match(F20312,'Internal Staffing Calculator'!E$8:E23500,0)), "Not In Budget"),"")</f>
        <v/>
      </c>
      <c r="I20312" s="184"/>
      <c r="J20312" s="184"/>
      <c r="K20312" s="184"/>
      <c r="L20312" s="183"/>
    </row>
    <row r="20313">
      <c r="A20313" s="454"/>
      <c r="B20313" s="927"/>
      <c r="C20313" s="580"/>
      <c r="D20313" s="939"/>
      <c r="E20313" s="940"/>
      <c r="F20313" s="941"/>
      <c r="G20313" s="937" t="str">
        <f t="array" ref="G20313">xlookup(F20313,'Internal Staffing Calculator'!E:E,'Internal Staffing Calculator'!C:C,"")</f>
        <v/>
      </c>
      <c r="H20313" s="932" t="str">
        <f t="array" ref="H20313">if(F20313&lt;&gt;"", iferror(index('Internal Staffing Calculator'!B$8:B23500,match(F20313,'Internal Staffing Calculator'!E$8:E23500,0)), "Not In Budget"),"")</f>
        <v/>
      </c>
      <c r="I20313" s="184"/>
      <c r="J20313" s="184"/>
      <c r="K20313" s="184"/>
      <c r="L20313" s="183"/>
    </row>
    <row r="20314">
      <c r="A20314" s="454"/>
      <c r="B20314" s="927"/>
      <c r="C20314" s="580"/>
      <c r="D20314" s="939"/>
      <c r="E20314" s="940"/>
      <c r="F20314" s="941"/>
      <c r="G20314" s="937" t="str">
        <f t="array" ref="G20314">xlookup(F20314,'Internal Staffing Calculator'!E:E,'Internal Staffing Calculator'!C:C,"")</f>
        <v/>
      </c>
      <c r="H20314" s="932" t="str">
        <f t="array" ref="H20314">if(F20314&lt;&gt;"", iferror(index('Internal Staffing Calculator'!B$8:B23500,match(F20314,'Internal Staffing Calculator'!E$8:E23500,0)), "Not In Budget"),"")</f>
        <v/>
      </c>
      <c r="I20314" s="184"/>
      <c r="J20314" s="184"/>
      <c r="K20314" s="184"/>
      <c r="L20314" s="183"/>
    </row>
    <row r="20315">
      <c r="A20315" s="454"/>
      <c r="B20315" s="927"/>
      <c r="C20315" s="580"/>
      <c r="D20315" s="939"/>
      <c r="E20315" s="940"/>
      <c r="F20315" s="941"/>
      <c r="G20315" s="937" t="str">
        <f t="array" ref="G20315">xlookup(F20315,'Internal Staffing Calculator'!E:E,'Internal Staffing Calculator'!C:C,"")</f>
        <v/>
      </c>
      <c r="H20315" s="932" t="str">
        <f t="array" ref="H20315">if(F20315&lt;&gt;"", iferror(index('Internal Staffing Calculator'!B$8:B23500,match(F20315,'Internal Staffing Calculator'!E$8:E23500,0)), "Not In Budget"),"")</f>
        <v/>
      </c>
      <c r="I20315" s="184"/>
      <c r="J20315" s="184"/>
      <c r="K20315" s="184"/>
      <c r="L20315" s="183"/>
    </row>
    <row r="20316">
      <c r="A20316" s="454"/>
      <c r="B20316" s="927"/>
      <c r="C20316" s="580"/>
      <c r="D20316" s="939"/>
      <c r="E20316" s="940"/>
      <c r="F20316" s="941"/>
      <c r="G20316" s="937" t="str">
        <f t="array" ref="G20316">xlookup(F20316,'Internal Staffing Calculator'!E:E,'Internal Staffing Calculator'!C:C,"")</f>
        <v/>
      </c>
      <c r="H20316" s="932" t="str">
        <f t="array" ref="H20316">if(F20316&lt;&gt;"", iferror(index('Internal Staffing Calculator'!B$8:B23500,match(F20316,'Internal Staffing Calculator'!E$8:E23500,0)), "Not In Budget"),"")</f>
        <v/>
      </c>
      <c r="I20316" s="184"/>
      <c r="J20316" s="184"/>
      <c r="K20316" s="184"/>
      <c r="L20316" s="183"/>
    </row>
    <row r="20317">
      <c r="A20317" s="454"/>
      <c r="B20317" s="927"/>
      <c r="C20317" s="580"/>
      <c r="D20317" s="939"/>
      <c r="E20317" s="940"/>
      <c r="F20317" s="941"/>
      <c r="G20317" s="937" t="str">
        <f t="array" ref="G20317">xlookup(F20317,'Internal Staffing Calculator'!E:E,'Internal Staffing Calculator'!C:C,"")</f>
        <v/>
      </c>
      <c r="H20317" s="932" t="str">
        <f t="array" ref="H20317">if(F20317&lt;&gt;"", iferror(index('Internal Staffing Calculator'!B$8:B23500,match(F20317,'Internal Staffing Calculator'!E$8:E23500,0)), "Not In Budget"),"")</f>
        <v/>
      </c>
      <c r="I20317" s="184"/>
      <c r="J20317" s="184"/>
      <c r="K20317" s="184"/>
      <c r="L20317" s="183"/>
    </row>
    <row r="20318">
      <c r="A20318" s="454"/>
      <c r="B20318" s="927"/>
      <c r="C20318" s="580"/>
      <c r="D20318" s="939"/>
      <c r="E20318" s="940"/>
      <c r="F20318" s="941"/>
      <c r="G20318" s="937" t="str">
        <f t="array" ref="G20318">xlookup(F20318,'Internal Staffing Calculator'!E:E,'Internal Staffing Calculator'!C:C,"")</f>
        <v/>
      </c>
      <c r="H20318" s="932" t="str">
        <f t="array" ref="H20318">if(F20318&lt;&gt;"", iferror(index('Internal Staffing Calculator'!B$8:B23500,match(F20318,'Internal Staffing Calculator'!E$8:E23500,0)), "Not In Budget"),"")</f>
        <v/>
      </c>
      <c r="I20318" s="184"/>
      <c r="J20318" s="184"/>
      <c r="K20318" s="184"/>
      <c r="L20318" s="183"/>
    </row>
    <row r="20319">
      <c r="A20319" s="454"/>
      <c r="B20319" s="927"/>
      <c r="C20319" s="580"/>
      <c r="D20319" s="939"/>
      <c r="E20319" s="940"/>
      <c r="F20319" s="941"/>
      <c r="G20319" s="937" t="str">
        <f t="array" ref="G20319">xlookup(F20319,'Internal Staffing Calculator'!E:E,'Internal Staffing Calculator'!C:C,"")</f>
        <v/>
      </c>
      <c r="H20319" s="932" t="str">
        <f t="array" ref="H20319">if(F20319&lt;&gt;"", iferror(index('Internal Staffing Calculator'!B$8:B23500,match(F20319,'Internal Staffing Calculator'!E$8:E23500,0)), "Not In Budget"),"")</f>
        <v/>
      </c>
      <c r="I20319" s="184"/>
      <c r="J20319" s="184"/>
      <c r="K20319" s="184"/>
      <c r="L20319" s="183"/>
    </row>
    <row r="20320">
      <c r="A20320" s="454"/>
      <c r="B20320" s="927"/>
      <c r="C20320" s="580"/>
      <c r="D20320" s="939"/>
      <c r="E20320" s="940"/>
      <c r="F20320" s="941"/>
      <c r="G20320" s="937" t="str">
        <f t="array" ref="G20320">xlookup(F20320,'Internal Staffing Calculator'!E:E,'Internal Staffing Calculator'!C:C,"")</f>
        <v/>
      </c>
      <c r="H20320" s="932" t="str">
        <f t="array" ref="H20320">if(F20320&lt;&gt;"", iferror(index('Internal Staffing Calculator'!B$8:B23500,match(F20320,'Internal Staffing Calculator'!E$8:E23500,0)), "Not In Budget"),"")</f>
        <v/>
      </c>
      <c r="I20320" s="184"/>
      <c r="J20320" s="184"/>
      <c r="K20320" s="184"/>
      <c r="L20320" s="183"/>
    </row>
    <row r="20321">
      <c r="A20321" s="454"/>
      <c r="B20321" s="927"/>
      <c r="C20321" s="580"/>
      <c r="D20321" s="939"/>
      <c r="E20321" s="940"/>
      <c r="F20321" s="941"/>
      <c r="G20321" s="937" t="str">
        <f t="array" ref="G20321">xlookup(F20321,'Internal Staffing Calculator'!E:E,'Internal Staffing Calculator'!C:C,"")</f>
        <v/>
      </c>
      <c r="H20321" s="932" t="str">
        <f t="array" ref="H20321">if(F20321&lt;&gt;"", iferror(index('Internal Staffing Calculator'!B$8:B23500,match(F20321,'Internal Staffing Calculator'!E$8:E23500,0)), "Not In Budget"),"")</f>
        <v/>
      </c>
      <c r="I20321" s="184"/>
      <c r="J20321" s="184"/>
      <c r="K20321" s="184"/>
      <c r="L20321" s="183"/>
    </row>
    <row r="20322">
      <c r="A20322" s="454"/>
      <c r="B20322" s="927"/>
      <c r="C20322" s="580"/>
      <c r="D20322" s="939"/>
      <c r="E20322" s="940"/>
      <c r="F20322" s="941"/>
      <c r="G20322" s="937" t="str">
        <f t="array" ref="G20322">xlookup(F20322,'Internal Staffing Calculator'!E:E,'Internal Staffing Calculator'!C:C,"")</f>
        <v/>
      </c>
      <c r="H20322" s="932" t="str">
        <f t="array" ref="H20322">if(F20322&lt;&gt;"", iferror(index('Internal Staffing Calculator'!B$8:B23500,match(F20322,'Internal Staffing Calculator'!E$8:E23500,0)), "Not In Budget"),"")</f>
        <v/>
      </c>
      <c r="I20322" s="184"/>
      <c r="J20322" s="184"/>
      <c r="K20322" s="184"/>
      <c r="L20322" s="183"/>
    </row>
    <row r="20323">
      <c r="A20323" s="454"/>
      <c r="B20323" s="927"/>
      <c r="C20323" s="580"/>
      <c r="D20323" s="939"/>
      <c r="E20323" s="940"/>
      <c r="F20323" s="941"/>
      <c r="G20323" s="937" t="str">
        <f t="array" ref="G20323">xlookup(F20323,'Internal Staffing Calculator'!E:E,'Internal Staffing Calculator'!C:C,"")</f>
        <v/>
      </c>
      <c r="H20323" s="932" t="str">
        <f t="array" ref="H20323">if(F20323&lt;&gt;"", iferror(index('Internal Staffing Calculator'!B$8:B23500,match(F20323,'Internal Staffing Calculator'!E$8:E23500,0)), "Not In Budget"),"")</f>
        <v/>
      </c>
      <c r="I20323" s="184"/>
      <c r="J20323" s="184"/>
      <c r="K20323" s="184"/>
      <c r="L20323" s="183"/>
    </row>
    <row r="20324">
      <c r="A20324" s="454"/>
      <c r="B20324" s="927"/>
      <c r="C20324" s="580"/>
      <c r="D20324" s="939"/>
      <c r="E20324" s="940"/>
      <c r="F20324" s="941"/>
      <c r="G20324" s="937" t="str">
        <f t="array" ref="G20324">xlookup(F20324,'Internal Staffing Calculator'!E:E,'Internal Staffing Calculator'!C:C,"")</f>
        <v/>
      </c>
      <c r="H20324" s="932" t="str">
        <f t="array" ref="H20324">if(F20324&lt;&gt;"", iferror(index('Internal Staffing Calculator'!B$8:B23500,match(F20324,'Internal Staffing Calculator'!E$8:E23500,0)), "Not In Budget"),"")</f>
        <v/>
      </c>
      <c r="I20324" s="184"/>
      <c r="J20324" s="184"/>
      <c r="K20324" s="184"/>
      <c r="L20324" s="183"/>
    </row>
    <row r="20325">
      <c r="A20325" s="454"/>
      <c r="B20325" s="927"/>
      <c r="C20325" s="580"/>
      <c r="D20325" s="939"/>
      <c r="E20325" s="940"/>
      <c r="F20325" s="941"/>
      <c r="G20325" s="937" t="str">
        <f t="array" ref="G20325">xlookup(F20325,'Internal Staffing Calculator'!E:E,'Internal Staffing Calculator'!C:C,"")</f>
        <v/>
      </c>
      <c r="H20325" s="932" t="str">
        <f t="array" ref="H20325">if(F20325&lt;&gt;"", iferror(index('Internal Staffing Calculator'!B$8:B23500,match(F20325,'Internal Staffing Calculator'!E$8:E23500,0)), "Not In Budget"),"")</f>
        <v/>
      </c>
      <c r="I20325" s="184"/>
      <c r="J20325" s="184"/>
      <c r="K20325" s="184"/>
      <c r="L20325" s="183"/>
    </row>
    <row r="20326">
      <c r="A20326" s="454"/>
      <c r="B20326" s="927"/>
      <c r="C20326" s="580"/>
      <c r="D20326" s="939"/>
      <c r="E20326" s="940"/>
      <c r="F20326" s="941"/>
      <c r="G20326" s="937" t="str">
        <f t="array" ref="G20326">xlookup(F20326,'Internal Staffing Calculator'!E:E,'Internal Staffing Calculator'!C:C,"")</f>
        <v/>
      </c>
      <c r="H20326" s="932" t="str">
        <f t="array" ref="H20326">if(F20326&lt;&gt;"", iferror(index('Internal Staffing Calculator'!B$8:B23500,match(F20326,'Internal Staffing Calculator'!E$8:E23500,0)), "Not In Budget"),"")</f>
        <v/>
      </c>
      <c r="I20326" s="184"/>
      <c r="J20326" s="184"/>
      <c r="K20326" s="184"/>
      <c r="L20326" s="183"/>
    </row>
    <row r="20327">
      <c r="A20327" s="454"/>
      <c r="B20327" s="927"/>
      <c r="C20327" s="580"/>
      <c r="D20327" s="939"/>
      <c r="E20327" s="940"/>
      <c r="F20327" s="941"/>
      <c r="G20327" s="937" t="str">
        <f t="array" ref="G20327">xlookup(F20327,'Internal Staffing Calculator'!E:E,'Internal Staffing Calculator'!C:C,"")</f>
        <v/>
      </c>
      <c r="H20327" s="932" t="str">
        <f t="array" ref="H20327">if(F20327&lt;&gt;"", iferror(index('Internal Staffing Calculator'!B$8:B23500,match(F20327,'Internal Staffing Calculator'!E$8:E23500,0)), "Not In Budget"),"")</f>
        <v/>
      </c>
      <c r="I20327" s="184"/>
      <c r="J20327" s="184"/>
      <c r="K20327" s="184"/>
      <c r="L20327" s="183"/>
    </row>
    <row r="20328">
      <c r="A20328" s="454"/>
      <c r="B20328" s="927"/>
      <c r="C20328" s="580"/>
      <c r="D20328" s="939"/>
      <c r="E20328" s="940"/>
      <c r="F20328" s="941"/>
      <c r="G20328" s="937" t="str">
        <f t="array" ref="G20328">xlookup(F20328,'Internal Staffing Calculator'!E:E,'Internal Staffing Calculator'!C:C,"")</f>
        <v/>
      </c>
      <c r="H20328" s="932" t="str">
        <f t="array" ref="H20328">if(F20328&lt;&gt;"", iferror(index('Internal Staffing Calculator'!B$8:B23500,match(F20328,'Internal Staffing Calculator'!E$8:E23500,0)), "Not In Budget"),"")</f>
        <v/>
      </c>
      <c r="I20328" s="184"/>
      <c r="J20328" s="184"/>
      <c r="K20328" s="184"/>
      <c r="L20328" s="183"/>
    </row>
    <row r="20329">
      <c r="A20329" s="454"/>
      <c r="B20329" s="927"/>
      <c r="C20329" s="580"/>
      <c r="D20329" s="939"/>
      <c r="E20329" s="940"/>
      <c r="F20329" s="941"/>
      <c r="G20329" s="937" t="str">
        <f t="array" ref="G20329">xlookup(F20329,'Internal Staffing Calculator'!E:E,'Internal Staffing Calculator'!C:C,"")</f>
        <v/>
      </c>
      <c r="H20329" s="932" t="str">
        <f t="array" ref="H20329">if(F20329&lt;&gt;"", iferror(index('Internal Staffing Calculator'!B$8:B23500,match(F20329,'Internal Staffing Calculator'!E$8:E23500,0)), "Not In Budget"),"")</f>
        <v/>
      </c>
      <c r="I20329" s="184"/>
      <c r="J20329" s="184"/>
      <c r="K20329" s="184"/>
      <c r="L20329" s="183"/>
    </row>
    <row r="20330">
      <c r="A20330" s="454"/>
      <c r="B20330" s="927"/>
      <c r="C20330" s="580"/>
      <c r="D20330" s="939"/>
      <c r="E20330" s="940"/>
      <c r="F20330" s="941"/>
      <c r="G20330" s="937" t="str">
        <f t="array" ref="G20330">xlookup(F20330,'Internal Staffing Calculator'!E:E,'Internal Staffing Calculator'!C:C,"")</f>
        <v/>
      </c>
      <c r="H20330" s="932" t="str">
        <f t="array" ref="H20330">if(F20330&lt;&gt;"", iferror(index('Internal Staffing Calculator'!B$8:B23500,match(F20330,'Internal Staffing Calculator'!E$8:E23500,0)), "Not In Budget"),"")</f>
        <v/>
      </c>
      <c r="I20330" s="184"/>
      <c r="J20330" s="184"/>
      <c r="K20330" s="184"/>
      <c r="L20330" s="183"/>
    </row>
    <row r="20331">
      <c r="A20331" s="454"/>
      <c r="B20331" s="927"/>
      <c r="C20331" s="580"/>
      <c r="D20331" s="939"/>
      <c r="E20331" s="940"/>
      <c r="F20331" s="941"/>
      <c r="G20331" s="937" t="str">
        <f t="array" ref="G20331">xlookup(F20331,'Internal Staffing Calculator'!E:E,'Internal Staffing Calculator'!C:C,"")</f>
        <v/>
      </c>
      <c r="H20331" s="932" t="str">
        <f t="array" ref="H20331">if(F20331&lt;&gt;"", iferror(index('Internal Staffing Calculator'!B$8:B23500,match(F20331,'Internal Staffing Calculator'!E$8:E23500,0)), "Not In Budget"),"")</f>
        <v/>
      </c>
      <c r="I20331" s="184"/>
      <c r="J20331" s="184"/>
      <c r="K20331" s="184"/>
      <c r="L20331" s="183"/>
    </row>
    <row r="20332">
      <c r="A20332" s="454"/>
      <c r="B20332" s="927"/>
      <c r="C20332" s="580"/>
      <c r="D20332" s="939"/>
      <c r="E20332" s="940"/>
      <c r="F20332" s="941"/>
      <c r="G20332" s="937" t="str">
        <f t="array" ref="G20332">xlookup(F20332,'Internal Staffing Calculator'!E:E,'Internal Staffing Calculator'!C:C,"")</f>
        <v/>
      </c>
      <c r="H20332" s="932" t="str">
        <f t="array" ref="H20332">if(F20332&lt;&gt;"", iferror(index('Internal Staffing Calculator'!B$8:B23500,match(F20332,'Internal Staffing Calculator'!E$8:E23500,0)), "Not In Budget"),"")</f>
        <v/>
      </c>
      <c r="I20332" s="184"/>
      <c r="J20332" s="184"/>
      <c r="K20332" s="184"/>
      <c r="L20332" s="183"/>
    </row>
    <row r="20333">
      <c r="A20333" s="454"/>
      <c r="B20333" s="927"/>
      <c r="C20333" s="580"/>
      <c r="D20333" s="939"/>
      <c r="E20333" s="940"/>
      <c r="F20333" s="941"/>
      <c r="G20333" s="937" t="str">
        <f t="array" ref="G20333">xlookup(F20333,'Internal Staffing Calculator'!E:E,'Internal Staffing Calculator'!C:C,"")</f>
        <v/>
      </c>
      <c r="H20333" s="932" t="str">
        <f t="array" ref="H20333">if(F20333&lt;&gt;"", iferror(index('Internal Staffing Calculator'!B$8:B23500,match(F20333,'Internal Staffing Calculator'!E$8:E23500,0)), "Not In Budget"),"")</f>
        <v/>
      </c>
      <c r="I20333" s="184"/>
      <c r="J20333" s="184"/>
      <c r="K20333" s="184"/>
      <c r="L20333" s="183"/>
    </row>
    <row r="20334">
      <c r="A20334" s="454"/>
      <c r="B20334" s="927"/>
      <c r="C20334" s="580"/>
      <c r="D20334" s="939"/>
      <c r="E20334" s="940"/>
      <c r="F20334" s="941"/>
      <c r="G20334" s="937" t="str">
        <f t="array" ref="G20334">xlookup(F20334,'Internal Staffing Calculator'!E:E,'Internal Staffing Calculator'!C:C,"")</f>
        <v/>
      </c>
      <c r="H20334" s="932" t="str">
        <f t="array" ref="H20334">if(F20334&lt;&gt;"", iferror(index('Internal Staffing Calculator'!B$8:B23500,match(F20334,'Internal Staffing Calculator'!E$8:E23500,0)), "Not In Budget"),"")</f>
        <v/>
      </c>
      <c r="I20334" s="184"/>
      <c r="J20334" s="184"/>
      <c r="K20334" s="184"/>
      <c r="L20334" s="183"/>
    </row>
    <row r="20335">
      <c r="A20335" s="454"/>
      <c r="B20335" s="927"/>
      <c r="C20335" s="580"/>
      <c r="D20335" s="939"/>
      <c r="E20335" s="940"/>
      <c r="F20335" s="941"/>
      <c r="G20335" s="937" t="str">
        <f t="array" ref="G20335">xlookup(F20335,'Internal Staffing Calculator'!E:E,'Internal Staffing Calculator'!C:C,"")</f>
        <v/>
      </c>
      <c r="H20335" s="932" t="str">
        <f t="array" ref="H20335">if(F20335&lt;&gt;"", iferror(index('Internal Staffing Calculator'!B$8:B23500,match(F20335,'Internal Staffing Calculator'!E$8:E23500,0)), "Not In Budget"),"")</f>
        <v/>
      </c>
      <c r="I20335" s="184"/>
      <c r="J20335" s="184"/>
      <c r="K20335" s="184"/>
      <c r="L20335" s="183"/>
    </row>
    <row r="20336">
      <c r="A20336" s="454"/>
      <c r="B20336" s="927"/>
      <c r="C20336" s="580"/>
      <c r="D20336" s="939"/>
      <c r="E20336" s="940"/>
      <c r="F20336" s="941"/>
      <c r="G20336" s="937" t="str">
        <f t="array" ref="G20336">xlookup(F20336,'Internal Staffing Calculator'!E:E,'Internal Staffing Calculator'!C:C,"")</f>
        <v/>
      </c>
      <c r="H20336" s="932" t="str">
        <f t="array" ref="H20336">if(F20336&lt;&gt;"", iferror(index('Internal Staffing Calculator'!B$8:B23500,match(F20336,'Internal Staffing Calculator'!E$8:E23500,0)), "Not In Budget"),"")</f>
        <v/>
      </c>
      <c r="I20336" s="184"/>
      <c r="J20336" s="184"/>
      <c r="K20336" s="184"/>
      <c r="L20336" s="183"/>
    </row>
    <row r="20337">
      <c r="A20337" s="454"/>
      <c r="B20337" s="927"/>
      <c r="C20337" s="580"/>
      <c r="D20337" s="939"/>
      <c r="E20337" s="940"/>
      <c r="F20337" s="941"/>
      <c r="G20337" s="937" t="str">
        <f t="array" ref="G20337">xlookup(F20337,'Internal Staffing Calculator'!E:E,'Internal Staffing Calculator'!C:C,"")</f>
        <v/>
      </c>
      <c r="H20337" s="932" t="str">
        <f t="array" ref="H20337">if(F20337&lt;&gt;"", iferror(index('Internal Staffing Calculator'!B$8:B23500,match(F20337,'Internal Staffing Calculator'!E$8:E23500,0)), "Not In Budget"),"")</f>
        <v/>
      </c>
      <c r="I20337" s="184"/>
      <c r="J20337" s="184"/>
      <c r="K20337" s="184"/>
      <c r="L20337" s="183"/>
    </row>
    <row r="20338">
      <c r="A20338" s="454"/>
      <c r="B20338" s="927"/>
      <c r="C20338" s="580"/>
      <c r="D20338" s="939"/>
      <c r="E20338" s="940"/>
      <c r="F20338" s="941"/>
      <c r="G20338" s="937" t="str">
        <f t="array" ref="G20338">xlookup(F20338,'Internal Staffing Calculator'!E:E,'Internal Staffing Calculator'!C:C,"")</f>
        <v/>
      </c>
      <c r="H20338" s="932" t="str">
        <f t="array" ref="H20338">if(F20338&lt;&gt;"", iferror(index('Internal Staffing Calculator'!B$8:B23500,match(F20338,'Internal Staffing Calculator'!E$8:E23500,0)), "Not In Budget"),"")</f>
        <v/>
      </c>
      <c r="I20338" s="184"/>
      <c r="J20338" s="184"/>
      <c r="K20338" s="184"/>
      <c r="L20338" s="183"/>
    </row>
    <row r="20339">
      <c r="A20339" s="454"/>
      <c r="B20339" s="927"/>
      <c r="C20339" s="580"/>
      <c r="D20339" s="939"/>
      <c r="E20339" s="940"/>
      <c r="F20339" s="941"/>
      <c r="G20339" s="937" t="str">
        <f t="array" ref="G20339">xlookup(F20339,'Internal Staffing Calculator'!E:E,'Internal Staffing Calculator'!C:C,"")</f>
        <v/>
      </c>
      <c r="H20339" s="932" t="str">
        <f t="array" ref="H20339">if(F20339&lt;&gt;"", iferror(index('Internal Staffing Calculator'!B$8:B23500,match(F20339,'Internal Staffing Calculator'!E$8:E23500,0)), "Not In Budget"),"")</f>
        <v/>
      </c>
      <c r="I20339" s="184"/>
      <c r="J20339" s="184"/>
      <c r="K20339" s="184"/>
      <c r="L20339" s="183"/>
    </row>
    <row r="20340">
      <c r="A20340" s="454"/>
      <c r="B20340" s="927"/>
      <c r="C20340" s="580"/>
      <c r="D20340" s="939"/>
      <c r="E20340" s="940"/>
      <c r="F20340" s="941"/>
      <c r="G20340" s="937" t="str">
        <f t="array" ref="G20340">xlookup(F20340,'Internal Staffing Calculator'!E:E,'Internal Staffing Calculator'!C:C,"")</f>
        <v/>
      </c>
      <c r="H20340" s="932" t="str">
        <f t="array" ref="H20340">if(F20340&lt;&gt;"", iferror(index('Internal Staffing Calculator'!B$8:B23500,match(F20340,'Internal Staffing Calculator'!E$8:E23500,0)), "Not In Budget"),"")</f>
        <v/>
      </c>
      <c r="I20340" s="184"/>
      <c r="J20340" s="184"/>
      <c r="K20340" s="184"/>
      <c r="L20340" s="183"/>
    </row>
    <row r="20341">
      <c r="A20341" s="454"/>
      <c r="B20341" s="927"/>
      <c r="C20341" s="580"/>
      <c r="D20341" s="939"/>
      <c r="E20341" s="940"/>
      <c r="F20341" s="941"/>
      <c r="G20341" s="937" t="str">
        <f t="array" ref="G20341">xlookup(F20341,'Internal Staffing Calculator'!E:E,'Internal Staffing Calculator'!C:C,"")</f>
        <v/>
      </c>
      <c r="H20341" s="932" t="str">
        <f t="array" ref="H20341">if(F20341&lt;&gt;"", iferror(index('Internal Staffing Calculator'!B$8:B23500,match(F20341,'Internal Staffing Calculator'!E$8:E23500,0)), "Not In Budget"),"")</f>
        <v/>
      </c>
      <c r="I20341" s="184"/>
      <c r="J20341" s="184"/>
      <c r="K20341" s="184"/>
      <c r="L20341" s="183"/>
    </row>
    <row r="20342">
      <c r="A20342" s="454"/>
      <c r="B20342" s="927"/>
      <c r="C20342" s="580"/>
      <c r="D20342" s="939"/>
      <c r="E20342" s="940"/>
      <c r="F20342" s="941"/>
      <c r="G20342" s="937" t="str">
        <f t="array" ref="G20342">xlookup(F20342,'Internal Staffing Calculator'!E:E,'Internal Staffing Calculator'!C:C,"")</f>
        <v/>
      </c>
      <c r="H20342" s="932" t="str">
        <f t="array" ref="H20342">if(F20342&lt;&gt;"", iferror(index('Internal Staffing Calculator'!B$8:B23500,match(F20342,'Internal Staffing Calculator'!E$8:E23500,0)), "Not In Budget"),"")</f>
        <v/>
      </c>
      <c r="I20342" s="184"/>
      <c r="J20342" s="184"/>
      <c r="K20342" s="184"/>
      <c r="L20342" s="183"/>
    </row>
    <row r="20343">
      <c r="A20343" s="454"/>
      <c r="B20343" s="927"/>
      <c r="C20343" s="580"/>
      <c r="D20343" s="939"/>
      <c r="E20343" s="940"/>
      <c r="F20343" s="941"/>
      <c r="G20343" s="937" t="str">
        <f t="array" ref="G20343">xlookup(F20343,'Internal Staffing Calculator'!E:E,'Internal Staffing Calculator'!C:C,"")</f>
        <v/>
      </c>
      <c r="H20343" s="932" t="str">
        <f t="array" ref="H20343">if(F20343&lt;&gt;"", iferror(index('Internal Staffing Calculator'!B$8:B23500,match(F20343,'Internal Staffing Calculator'!E$8:E23500,0)), "Not In Budget"),"")</f>
        <v/>
      </c>
      <c r="I20343" s="184"/>
      <c r="J20343" s="184"/>
      <c r="K20343" s="184"/>
      <c r="L20343" s="183"/>
    </row>
    <row r="20344">
      <c r="A20344" s="454"/>
      <c r="B20344" s="927"/>
      <c r="C20344" s="580"/>
      <c r="D20344" s="939"/>
      <c r="E20344" s="940"/>
      <c r="F20344" s="941"/>
      <c r="G20344" s="937" t="str">
        <f t="array" ref="G20344">xlookup(F20344,'Internal Staffing Calculator'!E:E,'Internal Staffing Calculator'!C:C,"")</f>
        <v/>
      </c>
      <c r="H20344" s="932" t="str">
        <f t="array" ref="H20344">if(F20344&lt;&gt;"", iferror(index('Internal Staffing Calculator'!B$8:B23500,match(F20344,'Internal Staffing Calculator'!E$8:E23500,0)), "Not In Budget"),"")</f>
        <v/>
      </c>
      <c r="I20344" s="184"/>
      <c r="J20344" s="184"/>
      <c r="K20344" s="184"/>
      <c r="L20344" s="183"/>
    </row>
    <row r="20345">
      <c r="A20345" s="454"/>
      <c r="B20345" s="927"/>
      <c r="C20345" s="580"/>
      <c r="D20345" s="939"/>
      <c r="E20345" s="940"/>
      <c r="F20345" s="941"/>
      <c r="G20345" s="937" t="str">
        <f t="array" ref="G20345">xlookup(F20345,'Internal Staffing Calculator'!E:E,'Internal Staffing Calculator'!C:C,"")</f>
        <v/>
      </c>
      <c r="H20345" s="932" t="str">
        <f t="array" ref="H20345">if(F20345&lt;&gt;"", iferror(index('Internal Staffing Calculator'!B$8:B23500,match(F20345,'Internal Staffing Calculator'!E$8:E23500,0)), "Not In Budget"),"")</f>
        <v/>
      </c>
      <c r="I20345" s="184"/>
      <c r="J20345" s="184"/>
      <c r="K20345" s="184"/>
      <c r="L20345" s="183"/>
    </row>
    <row r="20346">
      <c r="A20346" s="454"/>
      <c r="B20346" s="927"/>
      <c r="C20346" s="580"/>
      <c r="D20346" s="939"/>
      <c r="E20346" s="940"/>
      <c r="F20346" s="941"/>
      <c r="G20346" s="937" t="str">
        <f t="array" ref="G20346">xlookup(F20346,'Internal Staffing Calculator'!E:E,'Internal Staffing Calculator'!C:C,"")</f>
        <v/>
      </c>
      <c r="H20346" s="932" t="str">
        <f t="array" ref="H20346">if(F20346&lt;&gt;"", iferror(index('Internal Staffing Calculator'!B$8:B23500,match(F20346,'Internal Staffing Calculator'!E$8:E23500,0)), "Not In Budget"),"")</f>
        <v/>
      </c>
      <c r="I20346" s="184"/>
      <c r="J20346" s="184"/>
      <c r="K20346" s="184"/>
      <c r="L20346" s="183"/>
    </row>
    <row r="20347">
      <c r="A20347" s="454"/>
      <c r="B20347" s="927"/>
      <c r="C20347" s="580"/>
      <c r="D20347" s="939"/>
      <c r="E20347" s="940"/>
      <c r="F20347" s="941"/>
      <c r="G20347" s="937" t="str">
        <f t="array" ref="G20347">xlookup(F20347,'Internal Staffing Calculator'!E:E,'Internal Staffing Calculator'!C:C,"")</f>
        <v/>
      </c>
      <c r="H20347" s="932" t="str">
        <f t="array" ref="H20347">if(F20347&lt;&gt;"", iferror(index('Internal Staffing Calculator'!B$8:B23500,match(F20347,'Internal Staffing Calculator'!E$8:E23500,0)), "Not In Budget"),"")</f>
        <v/>
      </c>
      <c r="I20347" s="184"/>
      <c r="J20347" s="184"/>
      <c r="K20347" s="184"/>
      <c r="L20347" s="183"/>
    </row>
    <row r="20348">
      <c r="A20348" s="454"/>
      <c r="B20348" s="927"/>
      <c r="C20348" s="580"/>
      <c r="D20348" s="939"/>
      <c r="E20348" s="940"/>
      <c r="F20348" s="941"/>
      <c r="G20348" s="937" t="str">
        <f t="array" ref="G20348">xlookup(F20348,'Internal Staffing Calculator'!E:E,'Internal Staffing Calculator'!C:C,"")</f>
        <v/>
      </c>
      <c r="H20348" s="932" t="str">
        <f t="array" ref="H20348">if(F20348&lt;&gt;"", iferror(index('Internal Staffing Calculator'!B$8:B23500,match(F20348,'Internal Staffing Calculator'!E$8:E23500,0)), "Not In Budget"),"")</f>
        <v/>
      </c>
      <c r="I20348" s="184"/>
      <c r="J20348" s="184"/>
      <c r="K20348" s="184"/>
      <c r="L20348" s="183"/>
    </row>
    <row r="20349">
      <c r="A20349" s="454"/>
      <c r="B20349" s="927"/>
      <c r="C20349" s="580"/>
      <c r="D20349" s="939"/>
      <c r="E20349" s="940"/>
      <c r="F20349" s="941"/>
      <c r="G20349" s="937" t="str">
        <f t="array" ref="G20349">xlookup(F20349,'Internal Staffing Calculator'!E:E,'Internal Staffing Calculator'!C:C,"")</f>
        <v/>
      </c>
      <c r="H20349" s="932" t="str">
        <f t="array" ref="H20349">if(F20349&lt;&gt;"", iferror(index('Internal Staffing Calculator'!B$8:B23500,match(F20349,'Internal Staffing Calculator'!E$8:E23500,0)), "Not In Budget"),"")</f>
        <v/>
      </c>
      <c r="I20349" s="184"/>
      <c r="J20349" s="184"/>
      <c r="K20349" s="184"/>
      <c r="L20349" s="183"/>
    </row>
    <row r="20350">
      <c r="A20350" s="454"/>
      <c r="B20350" s="927"/>
      <c r="C20350" s="580"/>
      <c r="D20350" s="939"/>
      <c r="E20350" s="940"/>
      <c r="F20350" s="941"/>
      <c r="G20350" s="937" t="str">
        <f t="array" ref="G20350">xlookup(F20350,'Internal Staffing Calculator'!E:E,'Internal Staffing Calculator'!C:C,"")</f>
        <v/>
      </c>
      <c r="H20350" s="932" t="str">
        <f t="array" ref="H20350">if(F20350&lt;&gt;"", iferror(index('Internal Staffing Calculator'!B$8:B23500,match(F20350,'Internal Staffing Calculator'!E$8:E23500,0)), "Not In Budget"),"")</f>
        <v/>
      </c>
      <c r="I20350" s="184"/>
      <c r="J20350" s="184"/>
      <c r="K20350" s="184"/>
      <c r="L20350" s="183"/>
    </row>
    <row r="20351">
      <c r="A20351" s="454"/>
      <c r="B20351" s="927"/>
      <c r="C20351" s="580"/>
      <c r="D20351" s="939"/>
      <c r="E20351" s="940"/>
      <c r="F20351" s="941"/>
      <c r="G20351" s="937" t="str">
        <f t="array" ref="G20351">xlookup(F20351,'Internal Staffing Calculator'!E:E,'Internal Staffing Calculator'!C:C,"")</f>
        <v/>
      </c>
      <c r="H20351" s="932" t="str">
        <f t="array" ref="H20351">if(F20351&lt;&gt;"", iferror(index('Internal Staffing Calculator'!B$8:B23500,match(F20351,'Internal Staffing Calculator'!E$8:E23500,0)), "Not In Budget"),"")</f>
        <v/>
      </c>
      <c r="I20351" s="184"/>
      <c r="J20351" s="184"/>
      <c r="K20351" s="184"/>
      <c r="L20351" s="183"/>
    </row>
    <row r="20352">
      <c r="A20352" s="454"/>
      <c r="B20352" s="927"/>
      <c r="C20352" s="580"/>
      <c r="D20352" s="939"/>
      <c r="E20352" s="940"/>
      <c r="F20352" s="941"/>
      <c r="G20352" s="937" t="str">
        <f t="array" ref="G20352">xlookup(F20352,'Internal Staffing Calculator'!E:E,'Internal Staffing Calculator'!C:C,"")</f>
        <v/>
      </c>
      <c r="H20352" s="932" t="str">
        <f t="array" ref="H20352">if(F20352&lt;&gt;"", iferror(index('Internal Staffing Calculator'!B$8:B23500,match(F20352,'Internal Staffing Calculator'!E$8:E23500,0)), "Not In Budget"),"")</f>
        <v/>
      </c>
      <c r="I20352" s="184"/>
      <c r="J20352" s="184"/>
      <c r="K20352" s="184"/>
      <c r="L20352" s="183"/>
    </row>
    <row r="20353">
      <c r="A20353" s="454"/>
      <c r="B20353" s="927"/>
      <c r="C20353" s="580"/>
      <c r="D20353" s="939"/>
      <c r="E20353" s="940"/>
      <c r="F20353" s="941"/>
      <c r="G20353" s="937" t="str">
        <f t="array" ref="G20353">xlookup(F20353,'Internal Staffing Calculator'!E:E,'Internal Staffing Calculator'!C:C,"")</f>
        <v/>
      </c>
      <c r="H20353" s="932" t="str">
        <f t="array" ref="H20353">if(F20353&lt;&gt;"", iferror(index('Internal Staffing Calculator'!B$8:B23500,match(F20353,'Internal Staffing Calculator'!E$8:E23500,0)), "Not In Budget"),"")</f>
        <v/>
      </c>
      <c r="I20353" s="184"/>
      <c r="J20353" s="184"/>
      <c r="K20353" s="184"/>
      <c r="L20353" s="183"/>
    </row>
    <row r="20354">
      <c r="A20354" s="454"/>
      <c r="B20354" s="927"/>
      <c r="C20354" s="580"/>
      <c r="D20354" s="939"/>
      <c r="E20354" s="940"/>
      <c r="F20354" s="941"/>
      <c r="G20354" s="937" t="str">
        <f t="array" ref="G20354">xlookup(F20354,'Internal Staffing Calculator'!E:E,'Internal Staffing Calculator'!C:C,"")</f>
        <v/>
      </c>
      <c r="H20354" s="932" t="str">
        <f t="array" ref="H20354">if(F20354&lt;&gt;"", iferror(index('Internal Staffing Calculator'!B$8:B23500,match(F20354,'Internal Staffing Calculator'!E$8:E23500,0)), "Not In Budget"),"")</f>
        <v/>
      </c>
      <c r="I20354" s="184"/>
      <c r="J20354" s="184"/>
      <c r="K20354" s="184"/>
      <c r="L20354" s="183"/>
    </row>
    <row r="20355">
      <c r="A20355" s="454"/>
      <c r="B20355" s="927"/>
      <c r="C20355" s="580"/>
      <c r="D20355" s="939"/>
      <c r="E20355" s="940"/>
      <c r="F20355" s="941"/>
      <c r="G20355" s="937" t="str">
        <f t="array" ref="G20355">xlookup(F20355,'Internal Staffing Calculator'!E:E,'Internal Staffing Calculator'!C:C,"")</f>
        <v/>
      </c>
      <c r="H20355" s="932" t="str">
        <f t="array" ref="H20355">if(F20355&lt;&gt;"", iferror(index('Internal Staffing Calculator'!B$8:B23500,match(F20355,'Internal Staffing Calculator'!E$8:E23500,0)), "Not In Budget"),"")</f>
        <v/>
      </c>
      <c r="I20355" s="184"/>
      <c r="J20355" s="184"/>
      <c r="K20355" s="184"/>
      <c r="L20355" s="183"/>
    </row>
    <row r="20356">
      <c r="A20356" s="454"/>
      <c r="B20356" s="927"/>
      <c r="C20356" s="580"/>
      <c r="D20356" s="939"/>
      <c r="E20356" s="940"/>
      <c r="F20356" s="941"/>
      <c r="G20356" s="937" t="str">
        <f t="array" ref="G20356">xlookup(F20356,'Internal Staffing Calculator'!E:E,'Internal Staffing Calculator'!C:C,"")</f>
        <v/>
      </c>
      <c r="H20356" s="932" t="str">
        <f t="array" ref="H20356">if(F20356&lt;&gt;"", iferror(index('Internal Staffing Calculator'!B$8:B23500,match(F20356,'Internal Staffing Calculator'!E$8:E23500,0)), "Not In Budget"),"")</f>
        <v/>
      </c>
      <c r="I20356" s="184"/>
      <c r="J20356" s="184"/>
      <c r="K20356" s="184"/>
      <c r="L20356" s="183"/>
    </row>
    <row r="20357">
      <c r="A20357" s="454"/>
      <c r="B20357" s="927"/>
      <c r="C20357" s="580"/>
      <c r="D20357" s="939"/>
      <c r="E20357" s="940"/>
      <c r="F20357" s="941"/>
      <c r="G20357" s="937" t="str">
        <f t="array" ref="G20357">xlookup(F20357,'Internal Staffing Calculator'!E:E,'Internal Staffing Calculator'!C:C,"")</f>
        <v/>
      </c>
      <c r="H20357" s="932" t="str">
        <f t="array" ref="H20357">if(F20357&lt;&gt;"", iferror(index('Internal Staffing Calculator'!B$8:B23500,match(F20357,'Internal Staffing Calculator'!E$8:E23500,0)), "Not In Budget"),"")</f>
        <v/>
      </c>
      <c r="I20357" s="184"/>
      <c r="J20357" s="184"/>
      <c r="K20357" s="184"/>
      <c r="L20357" s="183"/>
    </row>
    <row r="20358">
      <c r="A20358" s="454"/>
      <c r="B20358" s="927"/>
      <c r="C20358" s="580"/>
      <c r="D20358" s="939"/>
      <c r="E20358" s="940"/>
      <c r="F20358" s="941"/>
      <c r="G20358" s="937" t="str">
        <f t="array" ref="G20358">xlookup(F20358,'Internal Staffing Calculator'!E:E,'Internal Staffing Calculator'!C:C,"")</f>
        <v/>
      </c>
      <c r="H20358" s="932" t="str">
        <f t="array" ref="H20358">if(F20358&lt;&gt;"", iferror(index('Internal Staffing Calculator'!B$8:B23500,match(F20358,'Internal Staffing Calculator'!E$8:E23500,0)), "Not In Budget"),"")</f>
        <v/>
      </c>
      <c r="I20358" s="184"/>
      <c r="J20358" s="184"/>
      <c r="K20358" s="184"/>
      <c r="L20358" s="183"/>
    </row>
    <row r="20359">
      <c r="A20359" s="454"/>
      <c r="B20359" s="927"/>
      <c r="C20359" s="580"/>
      <c r="D20359" s="939"/>
      <c r="E20359" s="940"/>
      <c r="F20359" s="941"/>
      <c r="G20359" s="937" t="str">
        <f t="array" ref="G20359">xlookup(F20359,'Internal Staffing Calculator'!E:E,'Internal Staffing Calculator'!C:C,"")</f>
        <v/>
      </c>
      <c r="H20359" s="932" t="str">
        <f t="array" ref="H20359">if(F20359&lt;&gt;"", iferror(index('Internal Staffing Calculator'!B$8:B23500,match(F20359,'Internal Staffing Calculator'!E$8:E23500,0)), "Not In Budget"),"")</f>
        <v/>
      </c>
      <c r="I20359" s="184"/>
      <c r="J20359" s="184"/>
      <c r="K20359" s="184"/>
      <c r="L20359" s="183"/>
    </row>
    <row r="20360">
      <c r="A20360" s="454"/>
      <c r="B20360" s="927"/>
      <c r="C20360" s="580"/>
      <c r="D20360" s="939"/>
      <c r="E20360" s="940"/>
      <c r="F20360" s="941"/>
      <c r="G20360" s="937" t="str">
        <f t="array" ref="G20360">xlookup(F20360,'Internal Staffing Calculator'!E:E,'Internal Staffing Calculator'!C:C,"")</f>
        <v/>
      </c>
      <c r="H20360" s="932" t="str">
        <f t="array" ref="H20360">if(F20360&lt;&gt;"", iferror(index('Internal Staffing Calculator'!B$8:B23500,match(F20360,'Internal Staffing Calculator'!E$8:E23500,0)), "Not In Budget"),"")</f>
        <v/>
      </c>
      <c r="I20360" s="184"/>
      <c r="J20360" s="184"/>
      <c r="K20360" s="184"/>
      <c r="L20360" s="183"/>
    </row>
    <row r="20361">
      <c r="A20361" s="454"/>
      <c r="B20361" s="927"/>
      <c r="C20361" s="580"/>
      <c r="D20361" s="939"/>
      <c r="E20361" s="940"/>
      <c r="F20361" s="941"/>
      <c r="G20361" s="937" t="str">
        <f t="array" ref="G20361">xlookup(F20361,'Internal Staffing Calculator'!E:E,'Internal Staffing Calculator'!C:C,"")</f>
        <v/>
      </c>
      <c r="H20361" s="932" t="str">
        <f t="array" ref="H20361">if(F20361&lt;&gt;"", iferror(index('Internal Staffing Calculator'!B$8:B23500,match(F20361,'Internal Staffing Calculator'!E$8:E23500,0)), "Not In Budget"),"")</f>
        <v/>
      </c>
      <c r="I20361" s="184"/>
      <c r="J20361" s="184"/>
      <c r="K20361" s="184"/>
      <c r="L20361" s="183"/>
    </row>
    <row r="20362">
      <c r="A20362" s="454"/>
      <c r="B20362" s="927"/>
      <c r="C20362" s="580"/>
      <c r="D20362" s="939"/>
      <c r="E20362" s="940"/>
      <c r="F20362" s="941"/>
      <c r="G20362" s="937" t="str">
        <f t="array" ref="G20362">xlookup(F20362,'Internal Staffing Calculator'!E:E,'Internal Staffing Calculator'!C:C,"")</f>
        <v/>
      </c>
      <c r="H20362" s="932" t="str">
        <f t="array" ref="H20362">if(F20362&lt;&gt;"", iferror(index('Internal Staffing Calculator'!B$8:B23500,match(F20362,'Internal Staffing Calculator'!E$8:E23500,0)), "Not In Budget"),"")</f>
        <v/>
      </c>
      <c r="I20362" s="184"/>
      <c r="J20362" s="184"/>
      <c r="K20362" s="184"/>
      <c r="L20362" s="183"/>
    </row>
    <row r="20363">
      <c r="A20363" s="454"/>
      <c r="B20363" s="927"/>
      <c r="C20363" s="580"/>
      <c r="D20363" s="939"/>
      <c r="E20363" s="940"/>
      <c r="F20363" s="941"/>
      <c r="G20363" s="937" t="str">
        <f t="array" ref="G20363">xlookup(F20363,'Internal Staffing Calculator'!E:E,'Internal Staffing Calculator'!C:C,"")</f>
        <v/>
      </c>
      <c r="H20363" s="932" t="str">
        <f t="array" ref="H20363">if(F20363&lt;&gt;"", iferror(index('Internal Staffing Calculator'!B$8:B23500,match(F20363,'Internal Staffing Calculator'!E$8:E23500,0)), "Not In Budget"),"")</f>
        <v/>
      </c>
      <c r="I20363" s="184"/>
      <c r="J20363" s="184"/>
      <c r="K20363" s="184"/>
      <c r="L20363" s="183"/>
    </row>
    <row r="20364">
      <c r="A20364" s="454"/>
      <c r="B20364" s="927"/>
      <c r="C20364" s="580"/>
      <c r="D20364" s="939"/>
      <c r="E20364" s="940"/>
      <c r="F20364" s="941"/>
      <c r="G20364" s="937" t="str">
        <f t="array" ref="G20364">xlookup(F20364,'Internal Staffing Calculator'!E:E,'Internal Staffing Calculator'!C:C,"")</f>
        <v/>
      </c>
      <c r="H20364" s="932" t="str">
        <f t="array" ref="H20364">if(F20364&lt;&gt;"", iferror(index('Internal Staffing Calculator'!B$8:B23500,match(F20364,'Internal Staffing Calculator'!E$8:E23500,0)), "Not In Budget"),"")</f>
        <v/>
      </c>
      <c r="I20364" s="184"/>
      <c r="J20364" s="184"/>
      <c r="K20364" s="184"/>
      <c r="L20364" s="183"/>
    </row>
    <row r="20365">
      <c r="A20365" s="454"/>
      <c r="B20365" s="927"/>
      <c r="C20365" s="580"/>
      <c r="D20365" s="939"/>
      <c r="E20365" s="940"/>
      <c r="F20365" s="941"/>
      <c r="G20365" s="937" t="str">
        <f t="array" ref="G20365">xlookup(F20365,'Internal Staffing Calculator'!E:E,'Internal Staffing Calculator'!C:C,"")</f>
        <v/>
      </c>
      <c r="H20365" s="932" t="str">
        <f t="array" ref="H20365">if(F20365&lt;&gt;"", iferror(index('Internal Staffing Calculator'!B$8:B23500,match(F20365,'Internal Staffing Calculator'!E$8:E23500,0)), "Not In Budget"),"")</f>
        <v/>
      </c>
      <c r="I20365" s="184"/>
      <c r="J20365" s="184"/>
      <c r="K20365" s="184"/>
      <c r="L20365" s="183"/>
    </row>
    <row r="20366">
      <c r="A20366" s="454"/>
      <c r="B20366" s="927"/>
      <c r="C20366" s="580"/>
      <c r="D20366" s="939"/>
      <c r="E20366" s="940"/>
      <c r="F20366" s="941"/>
      <c r="G20366" s="937" t="str">
        <f t="array" ref="G20366">xlookup(F20366,'Internal Staffing Calculator'!E:E,'Internal Staffing Calculator'!C:C,"")</f>
        <v/>
      </c>
      <c r="H20366" s="932" t="str">
        <f t="array" ref="H20366">if(F20366&lt;&gt;"", iferror(index('Internal Staffing Calculator'!B$8:B23500,match(F20366,'Internal Staffing Calculator'!E$8:E23500,0)), "Not In Budget"),"")</f>
        <v/>
      </c>
      <c r="I20366" s="184"/>
      <c r="J20366" s="184"/>
      <c r="K20366" s="184"/>
      <c r="L20366" s="183"/>
    </row>
    <row r="20367">
      <c r="A20367" s="454"/>
      <c r="B20367" s="927"/>
      <c r="C20367" s="580"/>
      <c r="D20367" s="939"/>
      <c r="E20367" s="940"/>
      <c r="F20367" s="941"/>
      <c r="G20367" s="937" t="str">
        <f t="array" ref="G20367">xlookup(F20367,'Internal Staffing Calculator'!E:E,'Internal Staffing Calculator'!C:C,"")</f>
        <v/>
      </c>
      <c r="H20367" s="932" t="str">
        <f t="array" ref="H20367">if(F20367&lt;&gt;"", iferror(index('Internal Staffing Calculator'!B$8:B23500,match(F20367,'Internal Staffing Calculator'!E$8:E23500,0)), "Not In Budget"),"")</f>
        <v/>
      </c>
      <c r="I20367" s="184"/>
      <c r="J20367" s="184"/>
      <c r="K20367" s="184"/>
      <c r="L20367" s="183"/>
    </row>
    <row r="20368">
      <c r="A20368" s="454"/>
      <c r="B20368" s="927"/>
      <c r="C20368" s="580"/>
      <c r="D20368" s="939"/>
      <c r="E20368" s="940"/>
      <c r="F20368" s="941"/>
      <c r="G20368" s="937" t="str">
        <f t="array" ref="G20368">xlookup(F20368,'Internal Staffing Calculator'!E:E,'Internal Staffing Calculator'!C:C,"")</f>
        <v/>
      </c>
      <c r="H20368" s="932" t="str">
        <f t="array" ref="H20368">if(F20368&lt;&gt;"", iferror(index('Internal Staffing Calculator'!B$8:B23500,match(F20368,'Internal Staffing Calculator'!E$8:E23500,0)), "Not In Budget"),"")</f>
        <v/>
      </c>
      <c r="I20368" s="184"/>
      <c r="J20368" s="184"/>
      <c r="K20368" s="184"/>
      <c r="L20368" s="183"/>
    </row>
    <row r="20369">
      <c r="A20369" s="454"/>
      <c r="B20369" s="927"/>
      <c r="C20369" s="580"/>
      <c r="D20369" s="939"/>
      <c r="E20369" s="940"/>
      <c r="F20369" s="941"/>
      <c r="G20369" s="937" t="str">
        <f t="array" ref="G20369">xlookup(F20369,'Internal Staffing Calculator'!E:E,'Internal Staffing Calculator'!C:C,"")</f>
        <v/>
      </c>
      <c r="H20369" s="932" t="str">
        <f t="array" ref="H20369">if(F20369&lt;&gt;"", iferror(index('Internal Staffing Calculator'!B$8:B23500,match(F20369,'Internal Staffing Calculator'!E$8:E23500,0)), "Not In Budget"),"")</f>
        <v/>
      </c>
      <c r="I20369" s="184"/>
      <c r="J20369" s="184"/>
      <c r="K20369" s="184"/>
      <c r="L20369" s="183"/>
    </row>
    <row r="20370">
      <c r="A20370" s="454"/>
      <c r="B20370" s="927"/>
      <c r="C20370" s="580"/>
      <c r="D20370" s="939"/>
      <c r="E20370" s="940"/>
      <c r="F20370" s="941"/>
      <c r="G20370" s="937" t="str">
        <f t="array" ref="G20370">xlookup(F20370,'Internal Staffing Calculator'!E:E,'Internal Staffing Calculator'!C:C,"")</f>
        <v/>
      </c>
      <c r="H20370" s="932" t="str">
        <f t="array" ref="H20370">if(F20370&lt;&gt;"", iferror(index('Internal Staffing Calculator'!B$8:B23500,match(F20370,'Internal Staffing Calculator'!E$8:E23500,0)), "Not In Budget"),"")</f>
        <v/>
      </c>
      <c r="I20370" s="184"/>
      <c r="J20370" s="184"/>
      <c r="K20370" s="184"/>
      <c r="L20370" s="183"/>
    </row>
    <row r="20371">
      <c r="A20371" s="454"/>
      <c r="B20371" s="927"/>
      <c r="C20371" s="580"/>
      <c r="D20371" s="939"/>
      <c r="E20371" s="940"/>
      <c r="F20371" s="941"/>
      <c r="G20371" s="937" t="str">
        <f t="array" ref="G20371">xlookup(F20371,'Internal Staffing Calculator'!E:E,'Internal Staffing Calculator'!C:C,"")</f>
        <v/>
      </c>
      <c r="H20371" s="932" t="str">
        <f t="array" ref="H20371">if(F20371&lt;&gt;"", iferror(index('Internal Staffing Calculator'!B$8:B23500,match(F20371,'Internal Staffing Calculator'!E$8:E23500,0)), "Not In Budget"),"")</f>
        <v/>
      </c>
      <c r="I20371" s="184"/>
      <c r="J20371" s="184"/>
      <c r="K20371" s="184"/>
      <c r="L20371" s="183"/>
    </row>
    <row r="20372">
      <c r="A20372" s="454"/>
      <c r="B20372" s="927"/>
      <c r="C20372" s="580"/>
      <c r="D20372" s="939"/>
      <c r="E20372" s="940"/>
      <c r="F20372" s="941"/>
      <c r="G20372" s="937" t="str">
        <f t="array" ref="G20372">xlookup(F20372,'Internal Staffing Calculator'!E:E,'Internal Staffing Calculator'!C:C,"")</f>
        <v/>
      </c>
      <c r="H20372" s="932" t="str">
        <f t="array" ref="H20372">if(F20372&lt;&gt;"", iferror(index('Internal Staffing Calculator'!B$8:B23500,match(F20372,'Internal Staffing Calculator'!E$8:E23500,0)), "Not In Budget"),"")</f>
        <v/>
      </c>
      <c r="I20372" s="184"/>
      <c r="J20372" s="184"/>
      <c r="K20372" s="184"/>
      <c r="L20372" s="183"/>
    </row>
    <row r="20373">
      <c r="A20373" s="454"/>
      <c r="B20373" s="927"/>
      <c r="C20373" s="580"/>
      <c r="D20373" s="939"/>
      <c r="E20373" s="940"/>
      <c r="F20373" s="941"/>
      <c r="G20373" s="937" t="str">
        <f t="array" ref="G20373">xlookup(F20373,'Internal Staffing Calculator'!E:E,'Internal Staffing Calculator'!C:C,"")</f>
        <v/>
      </c>
      <c r="H20373" s="932" t="str">
        <f t="array" ref="H20373">if(F20373&lt;&gt;"", iferror(index('Internal Staffing Calculator'!B$8:B23500,match(F20373,'Internal Staffing Calculator'!E$8:E23500,0)), "Not In Budget"),"")</f>
        <v/>
      </c>
      <c r="I20373" s="184"/>
      <c r="J20373" s="184"/>
      <c r="K20373" s="184"/>
      <c r="L20373" s="183"/>
    </row>
    <row r="20374">
      <c r="A20374" s="454"/>
      <c r="B20374" s="927"/>
      <c r="C20374" s="580"/>
      <c r="D20374" s="939"/>
      <c r="E20374" s="940"/>
      <c r="F20374" s="941"/>
      <c r="G20374" s="937" t="str">
        <f t="array" ref="G20374">xlookup(F20374,'Internal Staffing Calculator'!E:E,'Internal Staffing Calculator'!C:C,"")</f>
        <v/>
      </c>
      <c r="H20374" s="932" t="str">
        <f t="array" ref="H20374">if(F20374&lt;&gt;"", iferror(index('Internal Staffing Calculator'!B$8:B23500,match(F20374,'Internal Staffing Calculator'!E$8:E23500,0)), "Not In Budget"),"")</f>
        <v/>
      </c>
      <c r="I20374" s="184"/>
      <c r="J20374" s="184"/>
      <c r="K20374" s="184"/>
      <c r="L20374" s="183"/>
    </row>
    <row r="20375">
      <c r="A20375" s="454"/>
      <c r="B20375" s="927"/>
      <c r="C20375" s="580"/>
      <c r="D20375" s="939"/>
      <c r="E20375" s="940"/>
      <c r="F20375" s="941"/>
      <c r="G20375" s="937" t="str">
        <f t="array" ref="G20375">xlookup(F20375,'Internal Staffing Calculator'!E:E,'Internal Staffing Calculator'!C:C,"")</f>
        <v/>
      </c>
      <c r="H20375" s="932" t="str">
        <f t="array" ref="H20375">if(F20375&lt;&gt;"", iferror(index('Internal Staffing Calculator'!B$8:B23500,match(F20375,'Internal Staffing Calculator'!E$8:E23500,0)), "Not In Budget"),"")</f>
        <v/>
      </c>
      <c r="I20375" s="184"/>
      <c r="J20375" s="184"/>
      <c r="K20375" s="184"/>
      <c r="L20375" s="183"/>
    </row>
    <row r="20376">
      <c r="A20376" s="454"/>
      <c r="B20376" s="927"/>
      <c r="C20376" s="580"/>
      <c r="D20376" s="939"/>
      <c r="E20376" s="940"/>
      <c r="F20376" s="941"/>
      <c r="G20376" s="937" t="str">
        <f t="array" ref="G20376">xlookup(F20376,'Internal Staffing Calculator'!E:E,'Internal Staffing Calculator'!C:C,"")</f>
        <v/>
      </c>
      <c r="H20376" s="932" t="str">
        <f t="array" ref="H20376">if(F20376&lt;&gt;"", iferror(index('Internal Staffing Calculator'!B$8:B23500,match(F20376,'Internal Staffing Calculator'!E$8:E23500,0)), "Not In Budget"),"")</f>
        <v/>
      </c>
      <c r="I20376" s="184"/>
      <c r="J20376" s="184"/>
      <c r="K20376" s="184"/>
      <c r="L20376" s="183"/>
    </row>
    <row r="20377">
      <c r="A20377" s="454"/>
      <c r="B20377" s="927"/>
      <c r="C20377" s="580"/>
      <c r="D20377" s="939"/>
      <c r="E20377" s="940"/>
      <c r="F20377" s="941"/>
      <c r="G20377" s="937" t="str">
        <f t="array" ref="G20377">xlookup(F20377,'Internal Staffing Calculator'!E:E,'Internal Staffing Calculator'!C:C,"")</f>
        <v/>
      </c>
      <c r="H20377" s="932" t="str">
        <f t="array" ref="H20377">if(F20377&lt;&gt;"", iferror(index('Internal Staffing Calculator'!B$8:B23500,match(F20377,'Internal Staffing Calculator'!E$8:E23500,0)), "Not In Budget"),"")</f>
        <v/>
      </c>
      <c r="I20377" s="184"/>
      <c r="J20377" s="184"/>
      <c r="K20377" s="184"/>
      <c r="L20377" s="183"/>
    </row>
    <row r="20378">
      <c r="A20378" s="454"/>
      <c r="B20378" s="927"/>
      <c r="C20378" s="580"/>
      <c r="D20378" s="939"/>
      <c r="E20378" s="940"/>
      <c r="F20378" s="941"/>
      <c r="G20378" s="937" t="str">
        <f t="array" ref="G20378">xlookup(F20378,'Internal Staffing Calculator'!E:E,'Internal Staffing Calculator'!C:C,"")</f>
        <v/>
      </c>
      <c r="H20378" s="932" t="str">
        <f t="array" ref="H20378">if(F20378&lt;&gt;"", iferror(index('Internal Staffing Calculator'!B$8:B23500,match(F20378,'Internal Staffing Calculator'!E$8:E23500,0)), "Not In Budget"),"")</f>
        <v/>
      </c>
      <c r="I20378" s="184"/>
      <c r="J20378" s="184"/>
      <c r="K20378" s="184"/>
      <c r="L20378" s="183"/>
    </row>
    <row r="20379">
      <c r="A20379" s="454"/>
      <c r="B20379" s="927"/>
      <c r="C20379" s="580"/>
      <c r="D20379" s="939"/>
      <c r="E20379" s="940"/>
      <c r="F20379" s="941"/>
      <c r="G20379" s="937" t="str">
        <f t="array" ref="G20379">xlookup(F20379,'Internal Staffing Calculator'!E:E,'Internal Staffing Calculator'!C:C,"")</f>
        <v/>
      </c>
      <c r="H20379" s="932" t="str">
        <f t="array" ref="H20379">if(F20379&lt;&gt;"", iferror(index('Internal Staffing Calculator'!B$8:B23500,match(F20379,'Internal Staffing Calculator'!E$8:E23500,0)), "Not In Budget"),"")</f>
        <v/>
      </c>
      <c r="I20379" s="184"/>
      <c r="J20379" s="184"/>
      <c r="K20379" s="184"/>
      <c r="L20379" s="183"/>
    </row>
    <row r="20380">
      <c r="A20380" s="454"/>
      <c r="B20380" s="927"/>
      <c r="C20380" s="580"/>
      <c r="D20380" s="939"/>
      <c r="E20380" s="940"/>
      <c r="F20380" s="941"/>
      <c r="G20380" s="937" t="str">
        <f t="array" ref="G20380">xlookup(F20380,'Internal Staffing Calculator'!E:E,'Internal Staffing Calculator'!C:C,"")</f>
        <v/>
      </c>
      <c r="H20380" s="932" t="str">
        <f t="array" ref="H20380">if(F20380&lt;&gt;"", iferror(index('Internal Staffing Calculator'!B$8:B23500,match(F20380,'Internal Staffing Calculator'!E$8:E23500,0)), "Not In Budget"),"")</f>
        <v/>
      </c>
      <c r="I20380" s="184"/>
      <c r="J20380" s="184"/>
      <c r="K20380" s="184"/>
      <c r="L20380" s="183"/>
    </row>
    <row r="20381">
      <c r="A20381" s="454"/>
      <c r="B20381" s="927"/>
      <c r="C20381" s="580"/>
      <c r="D20381" s="939"/>
      <c r="E20381" s="940"/>
      <c r="F20381" s="941"/>
      <c r="G20381" s="937" t="str">
        <f t="array" ref="G20381">xlookup(F20381,'Internal Staffing Calculator'!E:E,'Internal Staffing Calculator'!C:C,"")</f>
        <v/>
      </c>
      <c r="H20381" s="932" t="str">
        <f t="array" ref="H20381">if(F20381&lt;&gt;"", iferror(index('Internal Staffing Calculator'!B$8:B23500,match(F20381,'Internal Staffing Calculator'!E$8:E23500,0)), "Not In Budget"),"")</f>
        <v/>
      </c>
      <c r="I20381" s="184"/>
      <c r="J20381" s="184"/>
      <c r="K20381" s="184"/>
      <c r="L20381" s="183"/>
    </row>
    <row r="20382">
      <c r="A20382" s="454"/>
      <c r="B20382" s="927"/>
      <c r="C20382" s="580"/>
      <c r="D20382" s="939"/>
      <c r="E20382" s="940"/>
      <c r="F20382" s="941"/>
      <c r="G20382" s="937" t="str">
        <f t="array" ref="G20382">xlookup(F20382,'Internal Staffing Calculator'!E:E,'Internal Staffing Calculator'!C:C,"")</f>
        <v/>
      </c>
      <c r="H20382" s="932" t="str">
        <f t="array" ref="H20382">if(F20382&lt;&gt;"", iferror(index('Internal Staffing Calculator'!B$8:B23500,match(F20382,'Internal Staffing Calculator'!E$8:E23500,0)), "Not In Budget"),"")</f>
        <v/>
      </c>
      <c r="I20382" s="184"/>
      <c r="J20382" s="184"/>
      <c r="K20382" s="184"/>
      <c r="L20382" s="183"/>
    </row>
    <row r="20383">
      <c r="A20383" s="454"/>
      <c r="B20383" s="927"/>
      <c r="C20383" s="580"/>
      <c r="D20383" s="939"/>
      <c r="E20383" s="940"/>
      <c r="F20383" s="941"/>
      <c r="G20383" s="937" t="str">
        <f t="array" ref="G20383">xlookup(F20383,'Internal Staffing Calculator'!E:E,'Internal Staffing Calculator'!C:C,"")</f>
        <v/>
      </c>
      <c r="H20383" s="932" t="str">
        <f t="array" ref="H20383">if(F20383&lt;&gt;"", iferror(index('Internal Staffing Calculator'!B$8:B23500,match(F20383,'Internal Staffing Calculator'!E$8:E23500,0)), "Not In Budget"),"")</f>
        <v/>
      </c>
      <c r="I20383" s="184"/>
      <c r="J20383" s="184"/>
      <c r="K20383" s="184"/>
      <c r="L20383" s="183"/>
    </row>
    <row r="20384">
      <c r="A20384" s="454"/>
      <c r="B20384" s="927"/>
      <c r="C20384" s="580"/>
      <c r="D20384" s="939"/>
      <c r="E20384" s="940"/>
      <c r="F20384" s="941"/>
      <c r="G20384" s="937" t="str">
        <f t="array" ref="G20384">xlookup(F20384,'Internal Staffing Calculator'!E:E,'Internal Staffing Calculator'!C:C,"")</f>
        <v/>
      </c>
      <c r="H20384" s="932" t="str">
        <f t="array" ref="H20384">if(F20384&lt;&gt;"", iferror(index('Internal Staffing Calculator'!B$8:B23500,match(F20384,'Internal Staffing Calculator'!E$8:E23500,0)), "Not In Budget"),"")</f>
        <v/>
      </c>
      <c r="I20384" s="184"/>
      <c r="J20384" s="184"/>
      <c r="K20384" s="184"/>
      <c r="L20384" s="183"/>
    </row>
    <row r="20385">
      <c r="A20385" s="454"/>
      <c r="B20385" s="927"/>
      <c r="C20385" s="580"/>
      <c r="D20385" s="939"/>
      <c r="E20385" s="940"/>
      <c r="F20385" s="941"/>
      <c r="G20385" s="937" t="str">
        <f t="array" ref="G20385">xlookup(F20385,'Internal Staffing Calculator'!E:E,'Internal Staffing Calculator'!C:C,"")</f>
        <v/>
      </c>
      <c r="H20385" s="932" t="str">
        <f t="array" ref="H20385">if(F20385&lt;&gt;"", iferror(index('Internal Staffing Calculator'!B$8:B23500,match(F20385,'Internal Staffing Calculator'!E$8:E23500,0)), "Not In Budget"),"")</f>
        <v/>
      </c>
      <c r="I20385" s="184"/>
      <c r="J20385" s="184"/>
      <c r="K20385" s="184"/>
      <c r="L20385" s="183"/>
    </row>
    <row r="20386">
      <c r="A20386" s="454"/>
      <c r="B20386" s="927"/>
      <c r="C20386" s="580"/>
      <c r="D20386" s="939"/>
      <c r="E20386" s="940"/>
      <c r="F20386" s="941"/>
      <c r="G20386" s="937" t="str">
        <f t="array" ref="G20386">xlookup(F20386,'Internal Staffing Calculator'!E:E,'Internal Staffing Calculator'!C:C,"")</f>
        <v/>
      </c>
      <c r="H20386" s="932" t="str">
        <f t="array" ref="H20386">if(F20386&lt;&gt;"", iferror(index('Internal Staffing Calculator'!B$8:B23500,match(F20386,'Internal Staffing Calculator'!E$8:E23500,0)), "Not In Budget"),"")</f>
        <v/>
      </c>
      <c r="I20386" s="184"/>
      <c r="J20386" s="184"/>
      <c r="K20386" s="184"/>
      <c r="L20386" s="183"/>
    </row>
    <row r="20387">
      <c r="A20387" s="454"/>
      <c r="B20387" s="927"/>
      <c r="C20387" s="580"/>
      <c r="D20387" s="939"/>
      <c r="E20387" s="940"/>
      <c r="F20387" s="941"/>
      <c r="G20387" s="937" t="str">
        <f t="array" ref="G20387">xlookup(F20387,'Internal Staffing Calculator'!E:E,'Internal Staffing Calculator'!C:C,"")</f>
        <v/>
      </c>
      <c r="H20387" s="932" t="str">
        <f t="array" ref="H20387">if(F20387&lt;&gt;"", iferror(index('Internal Staffing Calculator'!B$8:B23500,match(F20387,'Internal Staffing Calculator'!E$8:E23500,0)), "Not In Budget"),"")</f>
        <v/>
      </c>
      <c r="I20387" s="184"/>
      <c r="J20387" s="184"/>
      <c r="K20387" s="184"/>
      <c r="L20387" s="183"/>
    </row>
    <row r="20388">
      <c r="A20388" s="454"/>
      <c r="B20388" s="927"/>
      <c r="C20388" s="580"/>
      <c r="D20388" s="939"/>
      <c r="E20388" s="940"/>
      <c r="F20388" s="941"/>
      <c r="G20388" s="937" t="str">
        <f t="array" ref="G20388">xlookup(F20388,'Internal Staffing Calculator'!E:E,'Internal Staffing Calculator'!C:C,"")</f>
        <v/>
      </c>
      <c r="H20388" s="932" t="str">
        <f t="array" ref="H20388">if(F20388&lt;&gt;"", iferror(index('Internal Staffing Calculator'!B$8:B23500,match(F20388,'Internal Staffing Calculator'!E$8:E23500,0)), "Not In Budget"),"")</f>
        <v/>
      </c>
      <c r="I20388" s="184"/>
      <c r="J20388" s="184"/>
      <c r="K20388" s="184"/>
      <c r="L20388" s="183"/>
    </row>
    <row r="20389">
      <c r="A20389" s="454"/>
      <c r="B20389" s="927"/>
      <c r="C20389" s="580"/>
      <c r="D20389" s="939"/>
      <c r="E20389" s="940"/>
      <c r="F20389" s="941"/>
      <c r="G20389" s="937" t="str">
        <f t="array" ref="G20389">xlookup(F20389,'Internal Staffing Calculator'!E:E,'Internal Staffing Calculator'!C:C,"")</f>
        <v/>
      </c>
      <c r="H20389" s="932" t="str">
        <f t="array" ref="H20389">if(F20389&lt;&gt;"", iferror(index('Internal Staffing Calculator'!B$8:B23500,match(F20389,'Internal Staffing Calculator'!E$8:E23500,0)), "Not In Budget"),"")</f>
        <v/>
      </c>
      <c r="I20389" s="184"/>
      <c r="J20389" s="184"/>
      <c r="K20389" s="184"/>
      <c r="L20389" s="183"/>
    </row>
    <row r="20390">
      <c r="A20390" s="454"/>
      <c r="B20390" s="927"/>
      <c r="C20390" s="580"/>
      <c r="D20390" s="939"/>
      <c r="E20390" s="940"/>
      <c r="F20390" s="941"/>
      <c r="G20390" s="937" t="str">
        <f t="array" ref="G20390">xlookup(F20390,'Internal Staffing Calculator'!E:E,'Internal Staffing Calculator'!C:C,"")</f>
        <v/>
      </c>
      <c r="H20390" s="932" t="str">
        <f t="array" ref="H20390">if(F20390&lt;&gt;"", iferror(index('Internal Staffing Calculator'!B$8:B23500,match(F20390,'Internal Staffing Calculator'!E$8:E23500,0)), "Not In Budget"),"")</f>
        <v/>
      </c>
      <c r="I20390" s="184"/>
      <c r="J20390" s="184"/>
      <c r="K20390" s="184"/>
      <c r="L20390" s="183"/>
    </row>
    <row r="20391">
      <c r="A20391" s="454"/>
      <c r="B20391" s="927"/>
      <c r="C20391" s="580"/>
      <c r="D20391" s="939"/>
      <c r="E20391" s="940"/>
      <c r="F20391" s="941"/>
      <c r="G20391" s="937" t="str">
        <f t="array" ref="G20391">xlookup(F20391,'Internal Staffing Calculator'!E:E,'Internal Staffing Calculator'!C:C,"")</f>
        <v/>
      </c>
      <c r="H20391" s="932" t="str">
        <f t="array" ref="H20391">if(F20391&lt;&gt;"", iferror(index('Internal Staffing Calculator'!B$8:B23500,match(F20391,'Internal Staffing Calculator'!E$8:E23500,0)), "Not In Budget"),"")</f>
        <v/>
      </c>
      <c r="I20391" s="184"/>
      <c r="J20391" s="184"/>
      <c r="K20391" s="184"/>
      <c r="L20391" s="183"/>
    </row>
    <row r="20392">
      <c r="A20392" s="454"/>
      <c r="B20392" s="927"/>
      <c r="C20392" s="580"/>
      <c r="D20392" s="939"/>
      <c r="E20392" s="940"/>
      <c r="F20392" s="941"/>
      <c r="G20392" s="937" t="str">
        <f t="array" ref="G20392">xlookup(F20392,'Internal Staffing Calculator'!E:E,'Internal Staffing Calculator'!C:C,"")</f>
        <v/>
      </c>
      <c r="H20392" s="932" t="str">
        <f t="array" ref="H20392">if(F20392&lt;&gt;"", iferror(index('Internal Staffing Calculator'!B$8:B23500,match(F20392,'Internal Staffing Calculator'!E$8:E23500,0)), "Not In Budget"),"")</f>
        <v/>
      </c>
      <c r="I20392" s="184"/>
      <c r="J20392" s="184"/>
      <c r="K20392" s="184"/>
      <c r="L20392" s="183"/>
    </row>
    <row r="20393">
      <c r="A20393" s="454"/>
      <c r="B20393" s="927"/>
      <c r="C20393" s="580"/>
      <c r="D20393" s="939"/>
      <c r="E20393" s="940"/>
      <c r="F20393" s="941"/>
      <c r="G20393" s="937" t="str">
        <f t="array" ref="G20393">xlookup(F20393,'Internal Staffing Calculator'!E:E,'Internal Staffing Calculator'!C:C,"")</f>
        <v/>
      </c>
      <c r="H20393" s="932" t="str">
        <f t="array" ref="H20393">if(F20393&lt;&gt;"", iferror(index('Internal Staffing Calculator'!B$8:B23500,match(F20393,'Internal Staffing Calculator'!E$8:E23500,0)), "Not In Budget"),"")</f>
        <v/>
      </c>
      <c r="I20393" s="184"/>
      <c r="J20393" s="184"/>
      <c r="K20393" s="184"/>
      <c r="L20393" s="183"/>
    </row>
    <row r="20394">
      <c r="A20394" s="454"/>
      <c r="B20394" s="927"/>
      <c r="C20394" s="580"/>
      <c r="D20394" s="939"/>
      <c r="E20394" s="940"/>
      <c r="F20394" s="941"/>
      <c r="G20394" s="937" t="str">
        <f t="array" ref="G20394">xlookup(F20394,'Internal Staffing Calculator'!E:E,'Internal Staffing Calculator'!C:C,"")</f>
        <v/>
      </c>
      <c r="H20394" s="932" t="str">
        <f t="array" ref="H20394">if(F20394&lt;&gt;"", iferror(index('Internal Staffing Calculator'!B$8:B23500,match(F20394,'Internal Staffing Calculator'!E$8:E23500,0)), "Not In Budget"),"")</f>
        <v/>
      </c>
      <c r="I20394" s="184"/>
      <c r="J20394" s="184"/>
      <c r="K20394" s="184"/>
      <c r="L20394" s="183"/>
    </row>
    <row r="20395">
      <c r="A20395" s="454"/>
      <c r="B20395" s="927"/>
      <c r="C20395" s="580"/>
      <c r="D20395" s="939"/>
      <c r="E20395" s="940"/>
      <c r="F20395" s="941"/>
      <c r="G20395" s="937" t="str">
        <f t="array" ref="G20395">xlookup(F20395,'Internal Staffing Calculator'!E:E,'Internal Staffing Calculator'!C:C,"")</f>
        <v/>
      </c>
      <c r="H20395" s="932" t="str">
        <f t="array" ref="H20395">if(F20395&lt;&gt;"", iferror(index('Internal Staffing Calculator'!B$8:B23500,match(F20395,'Internal Staffing Calculator'!E$8:E23500,0)), "Not In Budget"),"")</f>
        <v/>
      </c>
      <c r="I20395" s="184"/>
      <c r="J20395" s="184"/>
      <c r="K20395" s="184"/>
      <c r="L20395" s="183"/>
    </row>
    <row r="20396">
      <c r="A20396" s="454"/>
      <c r="B20396" s="927"/>
      <c r="C20396" s="580"/>
      <c r="D20396" s="939"/>
      <c r="E20396" s="940"/>
      <c r="F20396" s="941"/>
      <c r="G20396" s="937" t="str">
        <f t="array" ref="G20396">xlookup(F20396,'Internal Staffing Calculator'!E:E,'Internal Staffing Calculator'!C:C,"")</f>
        <v/>
      </c>
      <c r="H20396" s="932" t="str">
        <f t="array" ref="H20396">if(F20396&lt;&gt;"", iferror(index('Internal Staffing Calculator'!B$8:B23500,match(F20396,'Internal Staffing Calculator'!E$8:E23500,0)), "Not In Budget"),"")</f>
        <v/>
      </c>
      <c r="I20396" s="184"/>
      <c r="J20396" s="184"/>
      <c r="K20396" s="184"/>
      <c r="L20396" s="183"/>
    </row>
    <row r="20397">
      <c r="A20397" s="454"/>
      <c r="B20397" s="927"/>
      <c r="C20397" s="580"/>
      <c r="D20397" s="939"/>
      <c r="E20397" s="940"/>
      <c r="F20397" s="941"/>
      <c r="G20397" s="937" t="str">
        <f t="array" ref="G20397">xlookup(F20397,'Internal Staffing Calculator'!E:E,'Internal Staffing Calculator'!C:C,"")</f>
        <v/>
      </c>
      <c r="H20397" s="932" t="str">
        <f t="array" ref="H20397">if(F20397&lt;&gt;"", iferror(index('Internal Staffing Calculator'!B$8:B23500,match(F20397,'Internal Staffing Calculator'!E$8:E23500,0)), "Not In Budget"),"")</f>
        <v/>
      </c>
      <c r="I20397" s="184"/>
      <c r="J20397" s="184"/>
      <c r="K20397" s="184"/>
      <c r="L20397" s="183"/>
    </row>
    <row r="20398">
      <c r="A20398" s="454"/>
      <c r="B20398" s="927"/>
      <c r="C20398" s="580"/>
      <c r="D20398" s="939"/>
      <c r="E20398" s="940"/>
      <c r="F20398" s="941"/>
      <c r="G20398" s="937" t="str">
        <f t="array" ref="G20398">xlookup(F20398,'Internal Staffing Calculator'!E:E,'Internal Staffing Calculator'!C:C,"")</f>
        <v/>
      </c>
      <c r="H20398" s="932" t="str">
        <f t="array" ref="H20398">if(F20398&lt;&gt;"", iferror(index('Internal Staffing Calculator'!B$8:B23500,match(F20398,'Internal Staffing Calculator'!E$8:E23500,0)), "Not In Budget"),"")</f>
        <v/>
      </c>
      <c r="I20398" s="184"/>
      <c r="J20398" s="184"/>
      <c r="K20398" s="184"/>
      <c r="L20398" s="183"/>
    </row>
    <row r="20399">
      <c r="A20399" s="454"/>
      <c r="B20399" s="927"/>
      <c r="C20399" s="580"/>
      <c r="D20399" s="939"/>
      <c r="E20399" s="940"/>
      <c r="F20399" s="941"/>
      <c r="G20399" s="937" t="str">
        <f t="array" ref="G20399">xlookup(F20399,'Internal Staffing Calculator'!E:E,'Internal Staffing Calculator'!C:C,"")</f>
        <v/>
      </c>
      <c r="H20399" s="932" t="str">
        <f t="array" ref="H20399">if(F20399&lt;&gt;"", iferror(index('Internal Staffing Calculator'!B$8:B23500,match(F20399,'Internal Staffing Calculator'!E$8:E23500,0)), "Not In Budget"),"")</f>
        <v/>
      </c>
      <c r="I20399" s="184"/>
      <c r="J20399" s="184"/>
      <c r="K20399" s="184"/>
      <c r="L20399" s="183"/>
    </row>
    <row r="20400">
      <c r="A20400" s="454"/>
      <c r="B20400" s="927"/>
      <c r="C20400" s="580"/>
      <c r="D20400" s="939"/>
      <c r="E20400" s="940"/>
      <c r="F20400" s="941"/>
      <c r="G20400" s="937" t="str">
        <f t="array" ref="G20400">xlookup(F20400,'Internal Staffing Calculator'!E:E,'Internal Staffing Calculator'!C:C,"")</f>
        <v/>
      </c>
      <c r="H20400" s="932" t="str">
        <f t="array" ref="H20400">if(F20400&lt;&gt;"", iferror(index('Internal Staffing Calculator'!B$8:B23500,match(F20400,'Internal Staffing Calculator'!E$8:E23500,0)), "Not In Budget"),"")</f>
        <v/>
      </c>
      <c r="I20400" s="184"/>
      <c r="J20400" s="184"/>
      <c r="K20400" s="184"/>
      <c r="L20400" s="183"/>
    </row>
    <row r="20401">
      <c r="A20401" s="454"/>
      <c r="B20401" s="927"/>
      <c r="C20401" s="580"/>
      <c r="D20401" s="939"/>
      <c r="E20401" s="940"/>
      <c r="F20401" s="941"/>
      <c r="G20401" s="937" t="str">
        <f t="array" ref="G20401">xlookup(F20401,'Internal Staffing Calculator'!E:E,'Internal Staffing Calculator'!C:C,"")</f>
        <v/>
      </c>
      <c r="H20401" s="932" t="str">
        <f t="array" ref="H20401">if(F20401&lt;&gt;"", iferror(index('Internal Staffing Calculator'!B$8:B23500,match(F20401,'Internal Staffing Calculator'!E$8:E23500,0)), "Not In Budget"),"")</f>
        <v/>
      </c>
      <c r="I20401" s="184"/>
      <c r="J20401" s="184"/>
      <c r="K20401" s="184"/>
      <c r="L20401" s="183"/>
    </row>
    <row r="20402">
      <c r="A20402" s="454"/>
      <c r="B20402" s="927"/>
      <c r="C20402" s="580"/>
      <c r="D20402" s="939"/>
      <c r="E20402" s="940"/>
      <c r="F20402" s="941"/>
      <c r="G20402" s="937" t="str">
        <f t="array" ref="G20402">xlookup(F20402,'Internal Staffing Calculator'!E:E,'Internal Staffing Calculator'!C:C,"")</f>
        <v/>
      </c>
      <c r="H20402" s="932" t="str">
        <f t="array" ref="H20402">if(F20402&lt;&gt;"", iferror(index('Internal Staffing Calculator'!B$8:B23500,match(F20402,'Internal Staffing Calculator'!E$8:E23500,0)), "Not In Budget"),"")</f>
        <v/>
      </c>
      <c r="I20402" s="184"/>
      <c r="J20402" s="184"/>
      <c r="K20402" s="184"/>
      <c r="L20402" s="183"/>
    </row>
    <row r="20403">
      <c r="A20403" s="454"/>
      <c r="B20403" s="927"/>
      <c r="C20403" s="580"/>
      <c r="D20403" s="939"/>
      <c r="E20403" s="940"/>
      <c r="F20403" s="941"/>
      <c r="G20403" s="937" t="str">
        <f t="array" ref="G20403">xlookup(F20403,'Internal Staffing Calculator'!E:E,'Internal Staffing Calculator'!C:C,"")</f>
        <v/>
      </c>
      <c r="H20403" s="932" t="str">
        <f t="array" ref="H20403">if(F20403&lt;&gt;"", iferror(index('Internal Staffing Calculator'!B$8:B23500,match(F20403,'Internal Staffing Calculator'!E$8:E23500,0)), "Not In Budget"),"")</f>
        <v/>
      </c>
      <c r="I20403" s="184"/>
      <c r="J20403" s="184"/>
      <c r="K20403" s="184"/>
      <c r="L20403" s="183"/>
    </row>
    <row r="20404">
      <c r="A20404" s="454"/>
      <c r="B20404" s="927"/>
      <c r="C20404" s="580"/>
      <c r="D20404" s="939"/>
      <c r="E20404" s="940"/>
      <c r="F20404" s="941"/>
      <c r="G20404" s="937" t="str">
        <f t="array" ref="G20404">xlookup(F20404,'Internal Staffing Calculator'!E:E,'Internal Staffing Calculator'!C:C,"")</f>
        <v/>
      </c>
      <c r="H20404" s="932" t="str">
        <f t="array" ref="H20404">if(F20404&lt;&gt;"", iferror(index('Internal Staffing Calculator'!B$8:B23500,match(F20404,'Internal Staffing Calculator'!E$8:E23500,0)), "Not In Budget"),"")</f>
        <v/>
      </c>
      <c r="I20404" s="184"/>
      <c r="J20404" s="184"/>
      <c r="K20404" s="184"/>
      <c r="L20404" s="183"/>
    </row>
    <row r="20405">
      <c r="A20405" s="454"/>
      <c r="B20405" s="927"/>
      <c r="C20405" s="580"/>
      <c r="D20405" s="939"/>
      <c r="E20405" s="940"/>
      <c r="F20405" s="941"/>
      <c r="G20405" s="937" t="str">
        <f t="array" ref="G20405">xlookup(F20405,'Internal Staffing Calculator'!E:E,'Internal Staffing Calculator'!C:C,"")</f>
        <v/>
      </c>
      <c r="H20405" s="932" t="str">
        <f t="array" ref="H20405">if(F20405&lt;&gt;"", iferror(index('Internal Staffing Calculator'!B$8:B23500,match(F20405,'Internal Staffing Calculator'!E$8:E23500,0)), "Not In Budget"),"")</f>
        <v/>
      </c>
      <c r="I20405" s="184"/>
      <c r="J20405" s="184"/>
      <c r="K20405" s="184"/>
      <c r="L20405" s="183"/>
    </row>
    <row r="20406">
      <c r="A20406" s="454"/>
      <c r="B20406" s="927"/>
      <c r="C20406" s="580"/>
      <c r="D20406" s="939"/>
      <c r="E20406" s="940"/>
      <c r="F20406" s="941"/>
      <c r="G20406" s="937" t="str">
        <f t="array" ref="G20406">xlookup(F20406,'Internal Staffing Calculator'!E:E,'Internal Staffing Calculator'!C:C,"")</f>
        <v/>
      </c>
      <c r="H20406" s="932" t="str">
        <f t="array" ref="H20406">if(F20406&lt;&gt;"", iferror(index('Internal Staffing Calculator'!B$8:B23500,match(F20406,'Internal Staffing Calculator'!E$8:E23500,0)), "Not In Budget"),"")</f>
        <v/>
      </c>
      <c r="I20406" s="184"/>
      <c r="J20406" s="184"/>
      <c r="K20406" s="184"/>
      <c r="L20406" s="183"/>
    </row>
    <row r="20407">
      <c r="A20407" s="454"/>
      <c r="B20407" s="927"/>
      <c r="C20407" s="580"/>
      <c r="D20407" s="939"/>
      <c r="E20407" s="940"/>
      <c r="F20407" s="941"/>
      <c r="G20407" s="937" t="str">
        <f t="array" ref="G20407">xlookup(F20407,'Internal Staffing Calculator'!E:E,'Internal Staffing Calculator'!C:C,"")</f>
        <v/>
      </c>
      <c r="H20407" s="932" t="str">
        <f t="array" ref="H20407">if(F20407&lt;&gt;"", iferror(index('Internal Staffing Calculator'!B$8:B23500,match(F20407,'Internal Staffing Calculator'!E$8:E23500,0)), "Not In Budget"),"")</f>
        <v/>
      </c>
      <c r="I20407" s="184"/>
      <c r="J20407" s="184"/>
      <c r="K20407" s="184"/>
      <c r="L20407" s="183"/>
    </row>
    <row r="20408">
      <c r="A20408" s="454"/>
      <c r="B20408" s="927"/>
      <c r="C20408" s="580"/>
      <c r="D20408" s="939"/>
      <c r="E20408" s="940"/>
      <c r="F20408" s="941"/>
      <c r="G20408" s="937" t="str">
        <f t="array" ref="G20408">xlookup(F20408,'Internal Staffing Calculator'!E:E,'Internal Staffing Calculator'!C:C,"")</f>
        <v/>
      </c>
      <c r="H20408" s="932" t="str">
        <f t="array" ref="H20408">if(F20408&lt;&gt;"", iferror(index('Internal Staffing Calculator'!B$8:B23500,match(F20408,'Internal Staffing Calculator'!E$8:E23500,0)), "Not In Budget"),"")</f>
        <v/>
      </c>
      <c r="I20408" s="184"/>
      <c r="J20408" s="184"/>
      <c r="K20408" s="184"/>
      <c r="L20408" s="183"/>
    </row>
    <row r="20409">
      <c r="A20409" s="454"/>
      <c r="B20409" s="927"/>
      <c r="C20409" s="580"/>
      <c r="D20409" s="939"/>
      <c r="E20409" s="940"/>
      <c r="F20409" s="941"/>
      <c r="G20409" s="937" t="str">
        <f t="array" ref="G20409">xlookup(F20409,'Internal Staffing Calculator'!E:E,'Internal Staffing Calculator'!C:C,"")</f>
        <v/>
      </c>
      <c r="H20409" s="932" t="str">
        <f t="array" ref="H20409">if(F20409&lt;&gt;"", iferror(index('Internal Staffing Calculator'!B$8:B23500,match(F20409,'Internal Staffing Calculator'!E$8:E23500,0)), "Not In Budget"),"")</f>
        <v/>
      </c>
      <c r="I20409" s="184"/>
      <c r="J20409" s="184"/>
      <c r="K20409" s="184"/>
      <c r="L20409" s="183"/>
    </row>
    <row r="20410">
      <c r="A20410" s="454"/>
      <c r="B20410" s="927"/>
      <c r="C20410" s="580"/>
      <c r="D20410" s="939"/>
      <c r="E20410" s="940"/>
      <c r="F20410" s="941"/>
      <c r="G20410" s="937" t="str">
        <f t="array" ref="G20410">xlookup(F20410,'Internal Staffing Calculator'!E:E,'Internal Staffing Calculator'!C:C,"")</f>
        <v/>
      </c>
      <c r="H20410" s="932" t="str">
        <f t="array" ref="H20410">if(F20410&lt;&gt;"", iferror(index('Internal Staffing Calculator'!B$8:B23500,match(F20410,'Internal Staffing Calculator'!E$8:E23500,0)), "Not In Budget"),"")</f>
        <v/>
      </c>
      <c r="I20410" s="184"/>
      <c r="J20410" s="184"/>
      <c r="K20410" s="184"/>
      <c r="L20410" s="183"/>
    </row>
    <row r="20411">
      <c r="A20411" s="454"/>
      <c r="B20411" s="927"/>
      <c r="C20411" s="580"/>
      <c r="D20411" s="939"/>
      <c r="E20411" s="940"/>
      <c r="F20411" s="941"/>
      <c r="G20411" s="937" t="str">
        <f t="array" ref="G20411">xlookup(F20411,'Internal Staffing Calculator'!E:E,'Internal Staffing Calculator'!C:C,"")</f>
        <v/>
      </c>
      <c r="H20411" s="932" t="str">
        <f t="array" ref="H20411">if(F20411&lt;&gt;"", iferror(index('Internal Staffing Calculator'!B$8:B23500,match(F20411,'Internal Staffing Calculator'!E$8:E23500,0)), "Not In Budget"),"")</f>
        <v/>
      </c>
      <c r="I20411" s="184"/>
      <c r="J20411" s="184"/>
      <c r="K20411" s="184"/>
      <c r="L20411" s="183"/>
    </row>
    <row r="20412">
      <c r="A20412" s="454"/>
      <c r="B20412" s="927"/>
      <c r="C20412" s="580"/>
      <c r="D20412" s="939"/>
      <c r="E20412" s="940"/>
      <c r="F20412" s="941"/>
      <c r="G20412" s="937" t="str">
        <f t="array" ref="G20412">xlookup(F20412,'Internal Staffing Calculator'!E:E,'Internal Staffing Calculator'!C:C,"")</f>
        <v/>
      </c>
      <c r="H20412" s="932" t="str">
        <f t="array" ref="H20412">if(F20412&lt;&gt;"", iferror(index('Internal Staffing Calculator'!B$8:B23500,match(F20412,'Internal Staffing Calculator'!E$8:E23500,0)), "Not In Budget"),"")</f>
        <v/>
      </c>
      <c r="I20412" s="184"/>
      <c r="J20412" s="184"/>
      <c r="K20412" s="184"/>
      <c r="L20412" s="183"/>
    </row>
    <row r="20413">
      <c r="A20413" s="454"/>
      <c r="B20413" s="927"/>
      <c r="C20413" s="580"/>
      <c r="D20413" s="939"/>
      <c r="E20413" s="940"/>
      <c r="F20413" s="941"/>
      <c r="G20413" s="937" t="str">
        <f t="array" ref="G20413">xlookup(F20413,'Internal Staffing Calculator'!E:E,'Internal Staffing Calculator'!C:C,"")</f>
        <v/>
      </c>
      <c r="H20413" s="932" t="str">
        <f t="array" ref="H20413">if(F20413&lt;&gt;"", iferror(index('Internal Staffing Calculator'!B$8:B23500,match(F20413,'Internal Staffing Calculator'!E$8:E23500,0)), "Not In Budget"),"")</f>
        <v/>
      </c>
      <c r="I20413" s="184"/>
      <c r="J20413" s="184"/>
      <c r="K20413" s="184"/>
      <c r="L20413" s="183"/>
    </row>
    <row r="20414">
      <c r="A20414" s="454"/>
      <c r="B20414" s="927"/>
      <c r="C20414" s="580"/>
      <c r="D20414" s="939"/>
      <c r="E20414" s="940"/>
      <c r="F20414" s="941"/>
      <c r="G20414" s="937" t="str">
        <f t="array" ref="G20414">xlookup(F20414,'Internal Staffing Calculator'!E:E,'Internal Staffing Calculator'!C:C,"")</f>
        <v/>
      </c>
      <c r="H20414" s="932" t="str">
        <f t="array" ref="H20414">if(F20414&lt;&gt;"", iferror(index('Internal Staffing Calculator'!B$8:B23500,match(F20414,'Internal Staffing Calculator'!E$8:E23500,0)), "Not In Budget"),"")</f>
        <v/>
      </c>
      <c r="I20414" s="184"/>
      <c r="J20414" s="184"/>
      <c r="K20414" s="184"/>
      <c r="L20414" s="183"/>
    </row>
    <row r="20415">
      <c r="A20415" s="454"/>
      <c r="B20415" s="927"/>
      <c r="C20415" s="580"/>
      <c r="D20415" s="939"/>
      <c r="E20415" s="940"/>
      <c r="F20415" s="941"/>
      <c r="G20415" s="937" t="str">
        <f t="array" ref="G20415">xlookup(F20415,'Internal Staffing Calculator'!E:E,'Internal Staffing Calculator'!C:C,"")</f>
        <v/>
      </c>
      <c r="H20415" s="932" t="str">
        <f t="array" ref="H20415">if(F20415&lt;&gt;"", iferror(index('Internal Staffing Calculator'!B$8:B23500,match(F20415,'Internal Staffing Calculator'!E$8:E23500,0)), "Not In Budget"),"")</f>
        <v/>
      </c>
      <c r="I20415" s="184"/>
      <c r="J20415" s="184"/>
      <c r="K20415" s="184"/>
      <c r="L20415" s="183"/>
    </row>
    <row r="20416">
      <c r="A20416" s="454"/>
      <c r="B20416" s="927"/>
      <c r="C20416" s="580"/>
      <c r="D20416" s="939"/>
      <c r="E20416" s="940"/>
      <c r="F20416" s="941"/>
      <c r="G20416" s="937" t="str">
        <f t="array" ref="G20416">xlookup(F20416,'Internal Staffing Calculator'!E:E,'Internal Staffing Calculator'!C:C,"")</f>
        <v/>
      </c>
      <c r="H20416" s="932" t="str">
        <f t="array" ref="H20416">if(F20416&lt;&gt;"", iferror(index('Internal Staffing Calculator'!B$8:B23500,match(F20416,'Internal Staffing Calculator'!E$8:E23500,0)), "Not In Budget"),"")</f>
        <v/>
      </c>
      <c r="I20416" s="184"/>
      <c r="J20416" s="184"/>
      <c r="K20416" s="184"/>
      <c r="L20416" s="183"/>
    </row>
    <row r="20417">
      <c r="A20417" s="454"/>
      <c r="B20417" s="927"/>
      <c r="C20417" s="580"/>
      <c r="D20417" s="939"/>
      <c r="E20417" s="940"/>
      <c r="F20417" s="941"/>
      <c r="G20417" s="937" t="str">
        <f t="array" ref="G20417">xlookup(F20417,'Internal Staffing Calculator'!E:E,'Internal Staffing Calculator'!C:C,"")</f>
        <v/>
      </c>
      <c r="H20417" s="932" t="str">
        <f t="array" ref="H20417">if(F20417&lt;&gt;"", iferror(index('Internal Staffing Calculator'!B$8:B23500,match(F20417,'Internal Staffing Calculator'!E$8:E23500,0)), "Not In Budget"),"")</f>
        <v/>
      </c>
      <c r="I20417" s="184"/>
      <c r="J20417" s="184"/>
      <c r="K20417" s="184"/>
      <c r="L20417" s="183"/>
    </row>
    <row r="20418">
      <c r="A20418" s="454"/>
      <c r="B20418" s="927"/>
      <c r="C20418" s="580"/>
      <c r="D20418" s="939"/>
      <c r="E20418" s="940"/>
      <c r="F20418" s="941"/>
      <c r="G20418" s="937" t="str">
        <f t="array" ref="G20418">xlookup(F20418,'Internal Staffing Calculator'!E:E,'Internal Staffing Calculator'!C:C,"")</f>
        <v/>
      </c>
      <c r="H20418" s="932" t="str">
        <f t="array" ref="H20418">if(F20418&lt;&gt;"", iferror(index('Internal Staffing Calculator'!B$8:B23500,match(F20418,'Internal Staffing Calculator'!E$8:E23500,0)), "Not In Budget"),"")</f>
        <v/>
      </c>
      <c r="I20418" s="184"/>
      <c r="J20418" s="184"/>
      <c r="K20418" s="184"/>
      <c r="L20418" s="183"/>
    </row>
    <row r="20419">
      <c r="A20419" s="454"/>
      <c r="B20419" s="927"/>
      <c r="C20419" s="580"/>
      <c r="D20419" s="939"/>
      <c r="E20419" s="940"/>
      <c r="F20419" s="941"/>
      <c r="G20419" s="937" t="str">
        <f t="array" ref="G20419">xlookup(F20419,'Internal Staffing Calculator'!E:E,'Internal Staffing Calculator'!C:C,"")</f>
        <v/>
      </c>
      <c r="H20419" s="932" t="str">
        <f t="array" ref="H20419">if(F20419&lt;&gt;"", iferror(index('Internal Staffing Calculator'!B$8:B23500,match(F20419,'Internal Staffing Calculator'!E$8:E23500,0)), "Not In Budget"),"")</f>
        <v/>
      </c>
      <c r="I20419" s="184"/>
      <c r="J20419" s="184"/>
      <c r="K20419" s="184"/>
      <c r="L20419" s="183"/>
    </row>
    <row r="20420">
      <c r="A20420" s="454"/>
      <c r="B20420" s="927"/>
      <c r="C20420" s="580"/>
      <c r="D20420" s="939"/>
      <c r="E20420" s="940"/>
      <c r="F20420" s="941"/>
      <c r="G20420" s="937" t="str">
        <f t="array" ref="G20420">xlookup(F20420,'Internal Staffing Calculator'!E:E,'Internal Staffing Calculator'!C:C,"")</f>
        <v/>
      </c>
      <c r="H20420" s="932" t="str">
        <f t="array" ref="H20420">if(F20420&lt;&gt;"", iferror(index('Internal Staffing Calculator'!B$8:B23500,match(F20420,'Internal Staffing Calculator'!E$8:E23500,0)), "Not In Budget"),"")</f>
        <v/>
      </c>
      <c r="I20420" s="184"/>
      <c r="J20420" s="184"/>
      <c r="K20420" s="184"/>
      <c r="L20420" s="183"/>
    </row>
    <row r="20421">
      <c r="A20421" s="454"/>
      <c r="B20421" s="927"/>
      <c r="C20421" s="580"/>
      <c r="D20421" s="939"/>
      <c r="E20421" s="940"/>
      <c r="F20421" s="941"/>
      <c r="G20421" s="937" t="str">
        <f t="array" ref="G20421">xlookup(F20421,'Internal Staffing Calculator'!E:E,'Internal Staffing Calculator'!C:C,"")</f>
        <v/>
      </c>
      <c r="H20421" s="932" t="str">
        <f t="array" ref="H20421">if(F20421&lt;&gt;"", iferror(index('Internal Staffing Calculator'!B$8:B23500,match(F20421,'Internal Staffing Calculator'!E$8:E23500,0)), "Not In Budget"),"")</f>
        <v/>
      </c>
      <c r="I20421" s="184"/>
      <c r="J20421" s="184"/>
      <c r="K20421" s="184"/>
      <c r="L20421" s="183"/>
    </row>
    <row r="20422">
      <c r="A20422" s="454"/>
      <c r="B20422" s="927"/>
      <c r="C20422" s="580"/>
      <c r="D20422" s="939"/>
      <c r="E20422" s="940"/>
      <c r="F20422" s="941"/>
      <c r="G20422" s="937" t="str">
        <f t="array" ref="G20422">xlookup(F20422,'Internal Staffing Calculator'!E:E,'Internal Staffing Calculator'!C:C,"")</f>
        <v/>
      </c>
      <c r="H20422" s="932" t="str">
        <f t="array" ref="H20422">if(F20422&lt;&gt;"", iferror(index('Internal Staffing Calculator'!B$8:B23500,match(F20422,'Internal Staffing Calculator'!E$8:E23500,0)), "Not In Budget"),"")</f>
        <v/>
      </c>
      <c r="I20422" s="184"/>
      <c r="J20422" s="184"/>
      <c r="K20422" s="184"/>
      <c r="L20422" s="183"/>
    </row>
    <row r="20423">
      <c r="A20423" s="454"/>
      <c r="B20423" s="927"/>
      <c r="C20423" s="580"/>
      <c r="D20423" s="939"/>
      <c r="E20423" s="940"/>
      <c r="F20423" s="941"/>
      <c r="G20423" s="937" t="str">
        <f t="array" ref="G20423">xlookup(F20423,'Internal Staffing Calculator'!E:E,'Internal Staffing Calculator'!C:C,"")</f>
        <v/>
      </c>
      <c r="H20423" s="932" t="str">
        <f t="array" ref="H20423">if(F20423&lt;&gt;"", iferror(index('Internal Staffing Calculator'!B$8:B23500,match(F20423,'Internal Staffing Calculator'!E$8:E23500,0)), "Not In Budget"),"")</f>
        <v/>
      </c>
      <c r="I20423" s="184"/>
      <c r="J20423" s="184"/>
      <c r="K20423" s="184"/>
      <c r="L20423" s="183"/>
    </row>
    <row r="20424">
      <c r="A20424" s="454"/>
      <c r="B20424" s="927"/>
      <c r="C20424" s="580"/>
      <c r="D20424" s="939"/>
      <c r="E20424" s="940"/>
      <c r="F20424" s="941"/>
      <c r="G20424" s="937" t="str">
        <f t="array" ref="G20424">xlookup(F20424,'Internal Staffing Calculator'!E:E,'Internal Staffing Calculator'!C:C,"")</f>
        <v/>
      </c>
      <c r="H20424" s="932" t="str">
        <f t="array" ref="H20424">if(F20424&lt;&gt;"", iferror(index('Internal Staffing Calculator'!B$8:B23500,match(F20424,'Internal Staffing Calculator'!E$8:E23500,0)), "Not In Budget"),"")</f>
        <v/>
      </c>
      <c r="I20424" s="184"/>
      <c r="J20424" s="184"/>
      <c r="K20424" s="184"/>
      <c r="L20424" s="183"/>
    </row>
    <row r="20425">
      <c r="A20425" s="454"/>
      <c r="B20425" s="927"/>
      <c r="C20425" s="580"/>
      <c r="D20425" s="939"/>
      <c r="E20425" s="940"/>
      <c r="F20425" s="941"/>
      <c r="G20425" s="937" t="str">
        <f t="array" ref="G20425">xlookup(F20425,'Internal Staffing Calculator'!E:E,'Internal Staffing Calculator'!C:C,"")</f>
        <v/>
      </c>
      <c r="H20425" s="932" t="str">
        <f t="array" ref="H20425">if(F20425&lt;&gt;"", iferror(index('Internal Staffing Calculator'!B$8:B23500,match(F20425,'Internal Staffing Calculator'!E$8:E23500,0)), "Not In Budget"),"")</f>
        <v/>
      </c>
      <c r="I20425" s="184"/>
      <c r="J20425" s="184"/>
      <c r="K20425" s="184"/>
      <c r="L20425" s="183"/>
    </row>
    <row r="20426">
      <c r="A20426" s="454"/>
      <c r="B20426" s="927"/>
      <c r="C20426" s="580"/>
      <c r="D20426" s="939"/>
      <c r="E20426" s="940"/>
      <c r="F20426" s="941"/>
      <c r="G20426" s="937" t="str">
        <f t="array" ref="G20426">xlookup(F20426,'Internal Staffing Calculator'!E:E,'Internal Staffing Calculator'!C:C,"")</f>
        <v/>
      </c>
      <c r="H20426" s="932" t="str">
        <f t="array" ref="H20426">if(F20426&lt;&gt;"", iferror(index('Internal Staffing Calculator'!B$8:B23500,match(F20426,'Internal Staffing Calculator'!E$8:E23500,0)), "Not In Budget"),"")</f>
        <v/>
      </c>
      <c r="I20426" s="184"/>
      <c r="J20426" s="184"/>
      <c r="K20426" s="184"/>
      <c r="L20426" s="183"/>
    </row>
    <row r="20427">
      <c r="A20427" s="454"/>
      <c r="B20427" s="927"/>
      <c r="C20427" s="580"/>
      <c r="D20427" s="939"/>
      <c r="E20427" s="940"/>
      <c r="F20427" s="941"/>
      <c r="G20427" s="937" t="str">
        <f t="array" ref="G20427">xlookup(F20427,'Internal Staffing Calculator'!E:E,'Internal Staffing Calculator'!C:C,"")</f>
        <v/>
      </c>
      <c r="H20427" s="932" t="str">
        <f t="array" ref="H20427">if(F20427&lt;&gt;"", iferror(index('Internal Staffing Calculator'!B$8:B23500,match(F20427,'Internal Staffing Calculator'!E$8:E23500,0)), "Not In Budget"),"")</f>
        <v/>
      </c>
      <c r="I20427" s="184"/>
      <c r="J20427" s="184"/>
      <c r="K20427" s="184"/>
      <c r="L20427" s="183"/>
    </row>
    <row r="20428">
      <c r="A20428" s="454"/>
      <c r="B20428" s="927"/>
      <c r="C20428" s="580"/>
      <c r="D20428" s="939"/>
      <c r="E20428" s="940"/>
      <c r="F20428" s="941"/>
      <c r="G20428" s="937" t="str">
        <f t="array" ref="G20428">xlookup(F20428,'Internal Staffing Calculator'!E:E,'Internal Staffing Calculator'!C:C,"")</f>
        <v/>
      </c>
      <c r="H20428" s="932" t="str">
        <f t="array" ref="H20428">if(F20428&lt;&gt;"", iferror(index('Internal Staffing Calculator'!B$8:B23500,match(F20428,'Internal Staffing Calculator'!E$8:E23500,0)), "Not In Budget"),"")</f>
        <v/>
      </c>
      <c r="I20428" s="184"/>
      <c r="J20428" s="184"/>
      <c r="K20428" s="184"/>
      <c r="L20428" s="183"/>
    </row>
    <row r="20429">
      <c r="A20429" s="454"/>
      <c r="B20429" s="927"/>
      <c r="C20429" s="580"/>
      <c r="D20429" s="939"/>
      <c r="E20429" s="940"/>
      <c r="F20429" s="941"/>
      <c r="G20429" s="937" t="str">
        <f t="array" ref="G20429">xlookup(F20429,'Internal Staffing Calculator'!E:E,'Internal Staffing Calculator'!C:C,"")</f>
        <v/>
      </c>
      <c r="H20429" s="932" t="str">
        <f t="array" ref="H20429">if(F20429&lt;&gt;"", iferror(index('Internal Staffing Calculator'!B$8:B23500,match(F20429,'Internal Staffing Calculator'!E$8:E23500,0)), "Not In Budget"),"")</f>
        <v/>
      </c>
      <c r="I20429" s="184"/>
      <c r="J20429" s="184"/>
      <c r="K20429" s="184"/>
      <c r="L20429" s="183"/>
    </row>
    <row r="20430">
      <c r="A20430" s="454"/>
      <c r="B20430" s="927"/>
      <c r="C20430" s="580"/>
      <c r="D20430" s="939"/>
      <c r="E20430" s="940"/>
      <c r="F20430" s="941"/>
      <c r="G20430" s="937" t="str">
        <f t="array" ref="G20430">xlookup(F20430,'Internal Staffing Calculator'!E:E,'Internal Staffing Calculator'!C:C,"")</f>
        <v/>
      </c>
      <c r="H20430" s="932" t="str">
        <f t="array" ref="H20430">if(F20430&lt;&gt;"", iferror(index('Internal Staffing Calculator'!B$8:B23500,match(F20430,'Internal Staffing Calculator'!E$8:E23500,0)), "Not In Budget"),"")</f>
        <v/>
      </c>
      <c r="I20430" s="184"/>
      <c r="J20430" s="184"/>
      <c r="K20430" s="184"/>
      <c r="L20430" s="183"/>
    </row>
    <row r="20431">
      <c r="A20431" s="454"/>
      <c r="B20431" s="927"/>
      <c r="C20431" s="580"/>
      <c r="D20431" s="939"/>
      <c r="E20431" s="940"/>
      <c r="F20431" s="941"/>
      <c r="G20431" s="937" t="str">
        <f t="array" ref="G20431">xlookup(F20431,'Internal Staffing Calculator'!E:E,'Internal Staffing Calculator'!C:C,"")</f>
        <v/>
      </c>
      <c r="H20431" s="932" t="str">
        <f t="array" ref="H20431">if(F20431&lt;&gt;"", iferror(index('Internal Staffing Calculator'!B$8:B23500,match(F20431,'Internal Staffing Calculator'!E$8:E23500,0)), "Not In Budget"),"")</f>
        <v/>
      </c>
      <c r="I20431" s="184"/>
      <c r="J20431" s="184"/>
      <c r="K20431" s="184"/>
      <c r="L20431" s="183"/>
    </row>
    <row r="20432">
      <c r="A20432" s="454"/>
      <c r="B20432" s="927"/>
      <c r="C20432" s="580"/>
      <c r="D20432" s="939"/>
      <c r="E20432" s="940"/>
      <c r="F20432" s="941"/>
      <c r="G20432" s="937" t="str">
        <f t="array" ref="G20432">xlookup(F20432,'Internal Staffing Calculator'!E:E,'Internal Staffing Calculator'!C:C,"")</f>
        <v/>
      </c>
      <c r="H20432" s="932" t="str">
        <f t="array" ref="H20432">if(F20432&lt;&gt;"", iferror(index('Internal Staffing Calculator'!B$8:B23500,match(F20432,'Internal Staffing Calculator'!E$8:E23500,0)), "Not In Budget"),"")</f>
        <v/>
      </c>
      <c r="I20432" s="184"/>
      <c r="J20432" s="184"/>
      <c r="K20432" s="184"/>
      <c r="L20432" s="183"/>
    </row>
    <row r="20433">
      <c r="A20433" s="454"/>
      <c r="B20433" s="927"/>
      <c r="C20433" s="580"/>
      <c r="D20433" s="939"/>
      <c r="E20433" s="940"/>
      <c r="F20433" s="941"/>
      <c r="G20433" s="937" t="str">
        <f t="array" ref="G20433">xlookup(F20433,'Internal Staffing Calculator'!E:E,'Internal Staffing Calculator'!C:C,"")</f>
        <v/>
      </c>
      <c r="H20433" s="932" t="str">
        <f t="array" ref="H20433">if(F20433&lt;&gt;"", iferror(index('Internal Staffing Calculator'!B$8:B23500,match(F20433,'Internal Staffing Calculator'!E$8:E23500,0)), "Not In Budget"),"")</f>
        <v/>
      </c>
      <c r="I20433" s="184"/>
      <c r="J20433" s="184"/>
      <c r="K20433" s="184"/>
      <c r="L20433" s="183"/>
    </row>
    <row r="20434">
      <c r="A20434" s="454"/>
      <c r="B20434" s="927"/>
      <c r="C20434" s="580"/>
      <c r="D20434" s="939"/>
      <c r="E20434" s="940"/>
      <c r="F20434" s="941"/>
      <c r="G20434" s="937" t="str">
        <f t="array" ref="G20434">xlookup(F20434,'Internal Staffing Calculator'!E:E,'Internal Staffing Calculator'!C:C,"")</f>
        <v/>
      </c>
      <c r="H20434" s="932" t="str">
        <f t="array" ref="H20434">if(F20434&lt;&gt;"", iferror(index('Internal Staffing Calculator'!B$8:B23500,match(F20434,'Internal Staffing Calculator'!E$8:E23500,0)), "Not In Budget"),"")</f>
        <v/>
      </c>
      <c r="I20434" s="184"/>
      <c r="J20434" s="184"/>
      <c r="K20434" s="184"/>
      <c r="L20434" s="183"/>
    </row>
    <row r="20435">
      <c r="A20435" s="454"/>
      <c r="B20435" s="927"/>
      <c r="C20435" s="580"/>
      <c r="D20435" s="939"/>
      <c r="E20435" s="940"/>
      <c r="F20435" s="941"/>
      <c r="G20435" s="937" t="str">
        <f t="array" ref="G20435">xlookup(F20435,'Internal Staffing Calculator'!E:E,'Internal Staffing Calculator'!C:C,"")</f>
        <v/>
      </c>
      <c r="H20435" s="932" t="str">
        <f t="array" ref="H20435">if(F20435&lt;&gt;"", iferror(index('Internal Staffing Calculator'!B$8:B23500,match(F20435,'Internal Staffing Calculator'!E$8:E23500,0)), "Not In Budget"),"")</f>
        <v/>
      </c>
      <c r="I20435" s="184"/>
      <c r="J20435" s="184"/>
      <c r="K20435" s="184"/>
      <c r="L20435" s="183"/>
    </row>
    <row r="20436">
      <c r="A20436" s="454"/>
      <c r="B20436" s="927"/>
      <c r="C20436" s="580"/>
      <c r="D20436" s="939"/>
      <c r="E20436" s="940"/>
      <c r="F20436" s="941"/>
      <c r="G20436" s="937" t="str">
        <f t="array" ref="G20436">xlookup(F20436,'Internal Staffing Calculator'!E:E,'Internal Staffing Calculator'!C:C,"")</f>
        <v/>
      </c>
      <c r="H20436" s="932" t="str">
        <f t="array" ref="H20436">if(F20436&lt;&gt;"", iferror(index('Internal Staffing Calculator'!B$8:B23500,match(F20436,'Internal Staffing Calculator'!E$8:E23500,0)), "Not In Budget"),"")</f>
        <v/>
      </c>
      <c r="I20436" s="184"/>
      <c r="J20436" s="184"/>
      <c r="K20436" s="184"/>
      <c r="L20436" s="183"/>
    </row>
    <row r="20437">
      <c r="A20437" s="454"/>
      <c r="B20437" s="927"/>
      <c r="C20437" s="580"/>
      <c r="D20437" s="939"/>
      <c r="E20437" s="940"/>
      <c r="F20437" s="941"/>
      <c r="G20437" s="937" t="str">
        <f t="array" ref="G20437">xlookup(F20437,'Internal Staffing Calculator'!E:E,'Internal Staffing Calculator'!C:C,"")</f>
        <v/>
      </c>
      <c r="H20437" s="932" t="str">
        <f t="array" ref="H20437">if(F20437&lt;&gt;"", iferror(index('Internal Staffing Calculator'!B$8:B23500,match(F20437,'Internal Staffing Calculator'!E$8:E23500,0)), "Not In Budget"),"")</f>
        <v/>
      </c>
      <c r="I20437" s="184"/>
      <c r="J20437" s="184"/>
      <c r="K20437" s="184"/>
      <c r="L20437" s="183"/>
    </row>
    <row r="20438">
      <c r="A20438" s="454"/>
      <c r="B20438" s="927"/>
      <c r="C20438" s="580"/>
      <c r="D20438" s="939"/>
      <c r="E20438" s="940"/>
      <c r="F20438" s="941"/>
      <c r="G20438" s="937" t="str">
        <f t="array" ref="G20438">xlookup(F20438,'Internal Staffing Calculator'!E:E,'Internal Staffing Calculator'!C:C,"")</f>
        <v/>
      </c>
      <c r="H20438" s="932" t="str">
        <f t="array" ref="H20438">if(F20438&lt;&gt;"", iferror(index('Internal Staffing Calculator'!B$8:B23500,match(F20438,'Internal Staffing Calculator'!E$8:E23500,0)), "Not In Budget"),"")</f>
        <v/>
      </c>
      <c r="I20438" s="184"/>
      <c r="J20438" s="184"/>
      <c r="K20438" s="184"/>
      <c r="L20438" s="183"/>
    </row>
    <row r="20439">
      <c r="A20439" s="454"/>
      <c r="B20439" s="927"/>
      <c r="C20439" s="580"/>
      <c r="D20439" s="939"/>
      <c r="E20439" s="940"/>
      <c r="F20439" s="941"/>
      <c r="G20439" s="937" t="str">
        <f t="array" ref="G20439">xlookup(F20439,'Internal Staffing Calculator'!E:E,'Internal Staffing Calculator'!C:C,"")</f>
        <v/>
      </c>
      <c r="H20439" s="932" t="str">
        <f t="array" ref="H20439">if(F20439&lt;&gt;"", iferror(index('Internal Staffing Calculator'!B$8:B23500,match(F20439,'Internal Staffing Calculator'!E$8:E23500,0)), "Not In Budget"),"")</f>
        <v/>
      </c>
      <c r="I20439" s="184"/>
      <c r="J20439" s="184"/>
      <c r="K20439" s="184"/>
      <c r="L20439" s="183"/>
    </row>
    <row r="20440">
      <c r="A20440" s="454"/>
      <c r="B20440" s="927"/>
      <c r="C20440" s="580"/>
      <c r="D20440" s="939"/>
      <c r="E20440" s="940"/>
      <c r="F20440" s="941"/>
      <c r="G20440" s="937" t="str">
        <f t="array" ref="G20440">xlookup(F20440,'Internal Staffing Calculator'!E:E,'Internal Staffing Calculator'!C:C,"")</f>
        <v/>
      </c>
      <c r="H20440" s="932" t="str">
        <f t="array" ref="H20440">if(F20440&lt;&gt;"", iferror(index('Internal Staffing Calculator'!B$8:B23500,match(F20440,'Internal Staffing Calculator'!E$8:E23500,0)), "Not In Budget"),"")</f>
        <v/>
      </c>
      <c r="I20440" s="184"/>
      <c r="J20440" s="184"/>
      <c r="K20440" s="184"/>
      <c r="L20440" s="183"/>
    </row>
    <row r="20441">
      <c r="A20441" s="454"/>
      <c r="B20441" s="927"/>
      <c r="C20441" s="580"/>
      <c r="D20441" s="939"/>
      <c r="E20441" s="940"/>
      <c r="F20441" s="941"/>
      <c r="G20441" s="937" t="str">
        <f t="array" ref="G20441">xlookup(F20441,'Internal Staffing Calculator'!E:E,'Internal Staffing Calculator'!C:C,"")</f>
        <v/>
      </c>
      <c r="H20441" s="932" t="str">
        <f t="array" ref="H20441">if(F20441&lt;&gt;"", iferror(index('Internal Staffing Calculator'!B$8:B23500,match(F20441,'Internal Staffing Calculator'!E$8:E23500,0)), "Not In Budget"),"")</f>
        <v/>
      </c>
      <c r="I20441" s="184"/>
      <c r="J20441" s="184"/>
      <c r="K20441" s="184"/>
      <c r="L20441" s="183"/>
    </row>
    <row r="20442">
      <c r="A20442" s="454"/>
      <c r="B20442" s="927"/>
      <c r="C20442" s="580"/>
      <c r="D20442" s="939"/>
      <c r="E20442" s="940"/>
      <c r="F20442" s="941"/>
      <c r="G20442" s="937" t="str">
        <f t="array" ref="G20442">xlookup(F20442,'Internal Staffing Calculator'!E:E,'Internal Staffing Calculator'!C:C,"")</f>
        <v/>
      </c>
      <c r="H20442" s="932" t="str">
        <f t="array" ref="H20442">if(F20442&lt;&gt;"", iferror(index('Internal Staffing Calculator'!B$8:B23500,match(F20442,'Internal Staffing Calculator'!E$8:E23500,0)), "Not In Budget"),"")</f>
        <v/>
      </c>
      <c r="I20442" s="184"/>
      <c r="J20442" s="184"/>
      <c r="K20442" s="184"/>
      <c r="L20442" s="183"/>
    </row>
    <row r="20443">
      <c r="A20443" s="454"/>
      <c r="B20443" s="927"/>
      <c r="C20443" s="580"/>
      <c r="D20443" s="939"/>
      <c r="E20443" s="940"/>
      <c r="F20443" s="941"/>
      <c r="G20443" s="937" t="str">
        <f t="array" ref="G20443">xlookup(F20443,'Internal Staffing Calculator'!E:E,'Internal Staffing Calculator'!C:C,"")</f>
        <v/>
      </c>
      <c r="H20443" s="932" t="str">
        <f t="array" ref="H20443">if(F20443&lt;&gt;"", iferror(index('Internal Staffing Calculator'!B$8:B23500,match(F20443,'Internal Staffing Calculator'!E$8:E23500,0)), "Not In Budget"),"")</f>
        <v/>
      </c>
      <c r="I20443" s="184"/>
      <c r="J20443" s="184"/>
      <c r="K20443" s="184"/>
      <c r="L20443" s="183"/>
    </row>
    <row r="20444">
      <c r="A20444" s="454"/>
      <c r="B20444" s="927"/>
      <c r="C20444" s="580"/>
      <c r="D20444" s="939"/>
      <c r="E20444" s="940"/>
      <c r="F20444" s="941"/>
      <c r="G20444" s="937" t="str">
        <f t="array" ref="G20444">xlookup(F20444,'Internal Staffing Calculator'!E:E,'Internal Staffing Calculator'!C:C,"")</f>
        <v/>
      </c>
      <c r="H20444" s="932" t="str">
        <f t="array" ref="H20444">if(F20444&lt;&gt;"", iferror(index('Internal Staffing Calculator'!B$8:B23500,match(F20444,'Internal Staffing Calculator'!E$8:E23500,0)), "Not In Budget"),"")</f>
        <v/>
      </c>
      <c r="I20444" s="184"/>
      <c r="J20444" s="184"/>
      <c r="K20444" s="184"/>
      <c r="L20444" s="183"/>
    </row>
    <row r="20445">
      <c r="A20445" s="454"/>
      <c r="B20445" s="927"/>
      <c r="C20445" s="580"/>
      <c r="D20445" s="939"/>
      <c r="E20445" s="940"/>
      <c r="F20445" s="941"/>
      <c r="G20445" s="937" t="str">
        <f t="array" ref="G20445">xlookup(F20445,'Internal Staffing Calculator'!E:E,'Internal Staffing Calculator'!C:C,"")</f>
        <v/>
      </c>
      <c r="H20445" s="932" t="str">
        <f t="array" ref="H20445">if(F20445&lt;&gt;"", iferror(index('Internal Staffing Calculator'!B$8:B23500,match(F20445,'Internal Staffing Calculator'!E$8:E23500,0)), "Not In Budget"),"")</f>
        <v/>
      </c>
      <c r="I20445" s="184"/>
      <c r="J20445" s="184"/>
      <c r="K20445" s="184"/>
      <c r="L20445" s="183"/>
    </row>
    <row r="20446">
      <c r="A20446" s="454"/>
      <c r="B20446" s="927"/>
      <c r="C20446" s="580"/>
      <c r="D20446" s="939"/>
      <c r="E20446" s="940"/>
      <c r="F20446" s="941"/>
      <c r="G20446" s="937" t="str">
        <f t="array" ref="G20446">xlookup(F20446,'Internal Staffing Calculator'!E:E,'Internal Staffing Calculator'!C:C,"")</f>
        <v/>
      </c>
      <c r="H20446" s="932" t="str">
        <f t="array" ref="H20446">if(F20446&lt;&gt;"", iferror(index('Internal Staffing Calculator'!B$8:B23500,match(F20446,'Internal Staffing Calculator'!E$8:E23500,0)), "Not In Budget"),"")</f>
        <v/>
      </c>
      <c r="I20446" s="184"/>
      <c r="J20446" s="184"/>
      <c r="K20446" s="184"/>
      <c r="L20446" s="183"/>
    </row>
    <row r="20447">
      <c r="A20447" s="454"/>
      <c r="B20447" s="927"/>
      <c r="C20447" s="580"/>
      <c r="D20447" s="939"/>
      <c r="E20447" s="940"/>
      <c r="F20447" s="941"/>
      <c r="G20447" s="937" t="str">
        <f t="array" ref="G20447">xlookup(F20447,'Internal Staffing Calculator'!E:E,'Internal Staffing Calculator'!C:C,"")</f>
        <v/>
      </c>
      <c r="H20447" s="932" t="str">
        <f t="array" ref="H20447">if(F20447&lt;&gt;"", iferror(index('Internal Staffing Calculator'!B$8:B23500,match(F20447,'Internal Staffing Calculator'!E$8:E23500,0)), "Not In Budget"),"")</f>
        <v/>
      </c>
      <c r="I20447" s="184"/>
      <c r="J20447" s="184"/>
      <c r="K20447" s="184"/>
      <c r="L20447" s="183"/>
    </row>
    <row r="20448">
      <c r="A20448" s="454"/>
      <c r="B20448" s="927"/>
      <c r="C20448" s="580"/>
      <c r="D20448" s="939"/>
      <c r="E20448" s="940"/>
      <c r="F20448" s="941"/>
      <c r="G20448" s="937" t="str">
        <f t="array" ref="G20448">xlookup(F20448,'Internal Staffing Calculator'!E:E,'Internal Staffing Calculator'!C:C,"")</f>
        <v/>
      </c>
      <c r="H20448" s="932" t="str">
        <f t="array" ref="H20448">if(F20448&lt;&gt;"", iferror(index('Internal Staffing Calculator'!B$8:B23500,match(F20448,'Internal Staffing Calculator'!E$8:E23500,0)), "Not In Budget"),"")</f>
        <v/>
      </c>
      <c r="I20448" s="184"/>
      <c r="J20448" s="184"/>
      <c r="K20448" s="184"/>
      <c r="L20448" s="183"/>
    </row>
    <row r="20449">
      <c r="A20449" s="454"/>
      <c r="B20449" s="927"/>
      <c r="C20449" s="580"/>
      <c r="D20449" s="939"/>
      <c r="E20449" s="940"/>
      <c r="F20449" s="941"/>
      <c r="G20449" s="937" t="str">
        <f t="array" ref="G20449">xlookup(F20449,'Internal Staffing Calculator'!E:E,'Internal Staffing Calculator'!C:C,"")</f>
        <v/>
      </c>
      <c r="H20449" s="932" t="str">
        <f t="array" ref="H20449">if(F20449&lt;&gt;"", iferror(index('Internal Staffing Calculator'!B$8:B23500,match(F20449,'Internal Staffing Calculator'!E$8:E23500,0)), "Not In Budget"),"")</f>
        <v/>
      </c>
      <c r="I20449" s="184"/>
      <c r="J20449" s="184"/>
      <c r="K20449" s="184"/>
      <c r="L20449" s="183"/>
    </row>
    <row r="20450">
      <c r="A20450" s="454"/>
      <c r="B20450" s="927"/>
      <c r="C20450" s="580"/>
      <c r="D20450" s="939"/>
      <c r="E20450" s="940"/>
      <c r="F20450" s="941"/>
      <c r="G20450" s="937" t="str">
        <f t="array" ref="G20450">xlookup(F20450,'Internal Staffing Calculator'!E:E,'Internal Staffing Calculator'!C:C,"")</f>
        <v/>
      </c>
      <c r="H20450" s="932" t="str">
        <f t="array" ref="H20450">if(F20450&lt;&gt;"", iferror(index('Internal Staffing Calculator'!B$8:B23500,match(F20450,'Internal Staffing Calculator'!E$8:E23500,0)), "Not In Budget"),"")</f>
        <v/>
      </c>
      <c r="I20450" s="184"/>
      <c r="J20450" s="184"/>
      <c r="K20450" s="184"/>
      <c r="L20450" s="183"/>
    </row>
    <row r="20451">
      <c r="A20451" s="454"/>
      <c r="B20451" s="927"/>
      <c r="C20451" s="580"/>
      <c r="D20451" s="939"/>
      <c r="E20451" s="940"/>
      <c r="F20451" s="941"/>
      <c r="G20451" s="937" t="str">
        <f t="array" ref="G20451">xlookup(F20451,'Internal Staffing Calculator'!E:E,'Internal Staffing Calculator'!C:C,"")</f>
        <v/>
      </c>
      <c r="H20451" s="932" t="str">
        <f t="array" ref="H20451">if(F20451&lt;&gt;"", iferror(index('Internal Staffing Calculator'!B$8:B23500,match(F20451,'Internal Staffing Calculator'!E$8:E23500,0)), "Not In Budget"),"")</f>
        <v/>
      </c>
      <c r="I20451" s="184"/>
      <c r="J20451" s="184"/>
      <c r="K20451" s="184"/>
      <c r="L20451" s="183"/>
    </row>
    <row r="20452">
      <c r="A20452" s="454"/>
      <c r="B20452" s="927"/>
      <c r="C20452" s="580"/>
      <c r="D20452" s="939"/>
      <c r="E20452" s="940"/>
      <c r="F20452" s="941"/>
      <c r="G20452" s="937" t="str">
        <f t="array" ref="G20452">xlookup(F20452,'Internal Staffing Calculator'!E:E,'Internal Staffing Calculator'!C:C,"")</f>
        <v/>
      </c>
      <c r="H20452" s="932" t="str">
        <f t="array" ref="H20452">if(F20452&lt;&gt;"", iferror(index('Internal Staffing Calculator'!B$8:B23500,match(F20452,'Internal Staffing Calculator'!E$8:E23500,0)), "Not In Budget"),"")</f>
        <v/>
      </c>
      <c r="I20452" s="184"/>
      <c r="J20452" s="184"/>
      <c r="K20452" s="184"/>
      <c r="L20452" s="183"/>
    </row>
    <row r="20453">
      <c r="A20453" s="454"/>
      <c r="B20453" s="927"/>
      <c r="C20453" s="580"/>
      <c r="D20453" s="939"/>
      <c r="E20453" s="940"/>
      <c r="F20453" s="941"/>
      <c r="G20453" s="937" t="str">
        <f t="array" ref="G20453">xlookup(F20453,'Internal Staffing Calculator'!E:E,'Internal Staffing Calculator'!C:C,"")</f>
        <v/>
      </c>
      <c r="H20453" s="932" t="str">
        <f t="array" ref="H20453">if(F20453&lt;&gt;"", iferror(index('Internal Staffing Calculator'!B$8:B23500,match(F20453,'Internal Staffing Calculator'!E$8:E23500,0)), "Not In Budget"),"")</f>
        <v/>
      </c>
      <c r="I20453" s="184"/>
      <c r="J20453" s="184"/>
      <c r="K20453" s="184"/>
      <c r="L20453" s="183"/>
    </row>
    <row r="20454">
      <c r="A20454" s="454"/>
      <c r="B20454" s="927"/>
      <c r="C20454" s="580"/>
      <c r="D20454" s="939"/>
      <c r="E20454" s="940"/>
      <c r="F20454" s="941"/>
      <c r="G20454" s="937" t="str">
        <f t="array" ref="G20454">xlookup(F20454,'Internal Staffing Calculator'!E:E,'Internal Staffing Calculator'!C:C,"")</f>
        <v/>
      </c>
      <c r="H20454" s="932" t="str">
        <f t="array" ref="H20454">if(F20454&lt;&gt;"", iferror(index('Internal Staffing Calculator'!B$8:B23500,match(F20454,'Internal Staffing Calculator'!E$8:E23500,0)), "Not In Budget"),"")</f>
        <v/>
      </c>
      <c r="I20454" s="184"/>
      <c r="J20454" s="184"/>
      <c r="K20454" s="184"/>
      <c r="L20454" s="183"/>
    </row>
    <row r="20455">
      <c r="A20455" s="454"/>
      <c r="B20455" s="927"/>
      <c r="C20455" s="580"/>
      <c r="D20455" s="939"/>
      <c r="E20455" s="940"/>
      <c r="F20455" s="941"/>
      <c r="G20455" s="937" t="str">
        <f t="array" ref="G20455">xlookup(F20455,'Internal Staffing Calculator'!E:E,'Internal Staffing Calculator'!C:C,"")</f>
        <v/>
      </c>
      <c r="H20455" s="932" t="str">
        <f t="array" ref="H20455">if(F20455&lt;&gt;"", iferror(index('Internal Staffing Calculator'!B$8:B23500,match(F20455,'Internal Staffing Calculator'!E$8:E23500,0)), "Not In Budget"),"")</f>
        <v/>
      </c>
      <c r="I20455" s="184"/>
      <c r="J20455" s="184"/>
      <c r="K20455" s="184"/>
      <c r="L20455" s="183"/>
    </row>
    <row r="20456">
      <c r="A20456" s="454"/>
      <c r="B20456" s="927"/>
      <c r="C20456" s="580"/>
      <c r="D20456" s="939"/>
      <c r="E20456" s="940"/>
      <c r="F20456" s="941"/>
      <c r="G20456" s="937" t="str">
        <f t="array" ref="G20456">xlookup(F20456,'Internal Staffing Calculator'!E:E,'Internal Staffing Calculator'!C:C,"")</f>
        <v/>
      </c>
      <c r="H20456" s="932" t="str">
        <f t="array" ref="H20456">if(F20456&lt;&gt;"", iferror(index('Internal Staffing Calculator'!B$8:B23500,match(F20456,'Internal Staffing Calculator'!E$8:E23500,0)), "Not In Budget"),"")</f>
        <v/>
      </c>
      <c r="I20456" s="184"/>
      <c r="J20456" s="184"/>
      <c r="K20456" s="184"/>
      <c r="L20456" s="183"/>
    </row>
    <row r="20457">
      <c r="A20457" s="454"/>
      <c r="B20457" s="927"/>
      <c r="C20457" s="580"/>
      <c r="D20457" s="939"/>
      <c r="E20457" s="940"/>
      <c r="F20457" s="941"/>
      <c r="G20457" s="937" t="str">
        <f t="array" ref="G20457">xlookup(F20457,'Internal Staffing Calculator'!E:E,'Internal Staffing Calculator'!C:C,"")</f>
        <v/>
      </c>
      <c r="H20457" s="932" t="str">
        <f t="array" ref="H20457">if(F20457&lt;&gt;"", iferror(index('Internal Staffing Calculator'!B$8:B23500,match(F20457,'Internal Staffing Calculator'!E$8:E23500,0)), "Not In Budget"),"")</f>
        <v/>
      </c>
      <c r="I20457" s="184"/>
      <c r="J20457" s="184"/>
      <c r="K20457" s="184"/>
      <c r="L20457" s="183"/>
    </row>
    <row r="20458">
      <c r="A20458" s="454"/>
      <c r="B20458" s="927"/>
      <c r="C20458" s="580"/>
      <c r="D20458" s="939"/>
      <c r="E20458" s="940"/>
      <c r="F20458" s="941"/>
      <c r="G20458" s="937" t="str">
        <f t="array" ref="G20458">xlookup(F20458,'Internal Staffing Calculator'!E:E,'Internal Staffing Calculator'!C:C,"")</f>
        <v/>
      </c>
      <c r="H20458" s="932" t="str">
        <f t="array" ref="H20458">if(F20458&lt;&gt;"", iferror(index('Internal Staffing Calculator'!B$8:B23500,match(F20458,'Internal Staffing Calculator'!E$8:E23500,0)), "Not In Budget"),"")</f>
        <v/>
      </c>
      <c r="I20458" s="184"/>
      <c r="J20458" s="184"/>
      <c r="K20458" s="184"/>
      <c r="L20458" s="183"/>
    </row>
    <row r="20459">
      <c r="A20459" s="454"/>
      <c r="B20459" s="927"/>
      <c r="C20459" s="580"/>
      <c r="D20459" s="939"/>
      <c r="E20459" s="940"/>
      <c r="F20459" s="941"/>
      <c r="G20459" s="937" t="str">
        <f t="array" ref="G20459">xlookup(F20459,'Internal Staffing Calculator'!E:E,'Internal Staffing Calculator'!C:C,"")</f>
        <v/>
      </c>
      <c r="H20459" s="932" t="str">
        <f t="array" ref="H20459">if(F20459&lt;&gt;"", iferror(index('Internal Staffing Calculator'!B$8:B23500,match(F20459,'Internal Staffing Calculator'!E$8:E23500,0)), "Not In Budget"),"")</f>
        <v/>
      </c>
      <c r="I20459" s="184"/>
      <c r="J20459" s="184"/>
      <c r="K20459" s="184"/>
      <c r="L20459" s="183"/>
    </row>
    <row r="20460">
      <c r="A20460" s="454"/>
      <c r="B20460" s="927"/>
      <c r="C20460" s="580"/>
      <c r="D20460" s="939"/>
      <c r="E20460" s="940"/>
      <c r="F20460" s="941"/>
      <c r="G20460" s="937" t="str">
        <f t="array" ref="G20460">xlookup(F20460,'Internal Staffing Calculator'!E:E,'Internal Staffing Calculator'!C:C,"")</f>
        <v/>
      </c>
      <c r="H20460" s="932" t="str">
        <f t="array" ref="H20460">if(F20460&lt;&gt;"", iferror(index('Internal Staffing Calculator'!B$8:B23500,match(F20460,'Internal Staffing Calculator'!E$8:E23500,0)), "Not In Budget"),"")</f>
        <v/>
      </c>
      <c r="I20460" s="184"/>
      <c r="J20460" s="184"/>
      <c r="K20460" s="184"/>
      <c r="L20460" s="183"/>
    </row>
    <row r="20461">
      <c r="A20461" s="454"/>
      <c r="B20461" s="927"/>
      <c r="C20461" s="580"/>
      <c r="D20461" s="939"/>
      <c r="E20461" s="940"/>
      <c r="F20461" s="941"/>
      <c r="G20461" s="937" t="str">
        <f t="array" ref="G20461">xlookup(F20461,'Internal Staffing Calculator'!E:E,'Internal Staffing Calculator'!C:C,"")</f>
        <v/>
      </c>
      <c r="H20461" s="932" t="str">
        <f t="array" ref="H20461">if(F20461&lt;&gt;"", iferror(index('Internal Staffing Calculator'!B$8:B23500,match(F20461,'Internal Staffing Calculator'!E$8:E23500,0)), "Not In Budget"),"")</f>
        <v/>
      </c>
      <c r="I20461" s="184"/>
      <c r="J20461" s="184"/>
      <c r="K20461" s="184"/>
      <c r="L20461" s="183"/>
    </row>
    <row r="20462">
      <c r="A20462" s="454"/>
      <c r="B20462" s="927"/>
      <c r="C20462" s="580"/>
      <c r="D20462" s="939"/>
      <c r="E20462" s="940"/>
      <c r="F20462" s="941"/>
      <c r="G20462" s="937" t="str">
        <f t="array" ref="G20462">xlookup(F20462,'Internal Staffing Calculator'!E:E,'Internal Staffing Calculator'!C:C,"")</f>
        <v/>
      </c>
      <c r="H20462" s="932" t="str">
        <f t="array" ref="H20462">if(F20462&lt;&gt;"", iferror(index('Internal Staffing Calculator'!B$8:B23500,match(F20462,'Internal Staffing Calculator'!E$8:E23500,0)), "Not In Budget"),"")</f>
        <v/>
      </c>
      <c r="I20462" s="184"/>
      <c r="J20462" s="184"/>
      <c r="K20462" s="184"/>
      <c r="L20462" s="183"/>
    </row>
    <row r="20463">
      <c r="A20463" s="454"/>
      <c r="B20463" s="927"/>
      <c r="C20463" s="580"/>
      <c r="D20463" s="939"/>
      <c r="E20463" s="940"/>
      <c r="F20463" s="941"/>
      <c r="G20463" s="937" t="str">
        <f t="array" ref="G20463">xlookup(F20463,'Internal Staffing Calculator'!E:E,'Internal Staffing Calculator'!C:C,"")</f>
        <v/>
      </c>
      <c r="H20463" s="932" t="str">
        <f t="array" ref="H20463">if(F20463&lt;&gt;"", iferror(index('Internal Staffing Calculator'!B$8:B23500,match(F20463,'Internal Staffing Calculator'!E$8:E23500,0)), "Not In Budget"),"")</f>
        <v/>
      </c>
      <c r="I20463" s="184"/>
      <c r="J20463" s="184"/>
      <c r="K20463" s="184"/>
      <c r="L20463" s="183"/>
    </row>
    <row r="20464">
      <c r="A20464" s="454"/>
      <c r="B20464" s="927"/>
      <c r="C20464" s="580"/>
      <c r="D20464" s="939"/>
      <c r="E20464" s="940"/>
      <c r="F20464" s="941"/>
      <c r="G20464" s="937" t="str">
        <f t="array" ref="G20464">xlookup(F20464,'Internal Staffing Calculator'!E:E,'Internal Staffing Calculator'!C:C,"")</f>
        <v/>
      </c>
      <c r="H20464" s="932" t="str">
        <f t="array" ref="H20464">if(F20464&lt;&gt;"", iferror(index('Internal Staffing Calculator'!B$8:B23500,match(F20464,'Internal Staffing Calculator'!E$8:E23500,0)), "Not In Budget"),"")</f>
        <v/>
      </c>
      <c r="I20464" s="184"/>
      <c r="J20464" s="184"/>
      <c r="K20464" s="184"/>
      <c r="L20464" s="183"/>
    </row>
    <row r="20465">
      <c r="A20465" s="454"/>
      <c r="B20465" s="927"/>
      <c r="C20465" s="580"/>
      <c r="D20465" s="939"/>
      <c r="E20465" s="940"/>
      <c r="F20465" s="941"/>
      <c r="G20465" s="937" t="str">
        <f t="array" ref="G20465">xlookup(F20465,'Internal Staffing Calculator'!E:E,'Internal Staffing Calculator'!C:C,"")</f>
        <v/>
      </c>
      <c r="H20465" s="932" t="str">
        <f t="array" ref="H20465">if(F20465&lt;&gt;"", iferror(index('Internal Staffing Calculator'!B$8:B23500,match(F20465,'Internal Staffing Calculator'!E$8:E23500,0)), "Not In Budget"),"")</f>
        <v/>
      </c>
      <c r="I20465" s="184"/>
      <c r="J20465" s="184"/>
      <c r="K20465" s="184"/>
      <c r="L20465" s="183"/>
    </row>
    <row r="20466">
      <c r="A20466" s="454"/>
      <c r="B20466" s="927"/>
      <c r="C20466" s="580"/>
      <c r="D20466" s="939"/>
      <c r="E20466" s="940"/>
      <c r="F20466" s="941"/>
      <c r="G20466" s="937" t="str">
        <f t="array" ref="G20466">xlookup(F20466,'Internal Staffing Calculator'!E:E,'Internal Staffing Calculator'!C:C,"")</f>
        <v/>
      </c>
      <c r="H20466" s="932" t="str">
        <f t="array" ref="H20466">if(F20466&lt;&gt;"", iferror(index('Internal Staffing Calculator'!B$8:B23500,match(F20466,'Internal Staffing Calculator'!E$8:E23500,0)), "Not In Budget"),"")</f>
        <v/>
      </c>
      <c r="I20466" s="184"/>
      <c r="J20466" s="184"/>
      <c r="K20466" s="184"/>
      <c r="L20466" s="183"/>
    </row>
    <row r="20467">
      <c r="A20467" s="454"/>
      <c r="B20467" s="927"/>
      <c r="C20467" s="580"/>
      <c r="D20467" s="939"/>
      <c r="E20467" s="940"/>
      <c r="F20467" s="941"/>
      <c r="G20467" s="937" t="str">
        <f t="array" ref="G20467">xlookup(F20467,'Internal Staffing Calculator'!E:E,'Internal Staffing Calculator'!C:C,"")</f>
        <v/>
      </c>
      <c r="H20467" s="932" t="str">
        <f t="array" ref="H20467">if(F20467&lt;&gt;"", iferror(index('Internal Staffing Calculator'!B$8:B23500,match(F20467,'Internal Staffing Calculator'!E$8:E23500,0)), "Not In Budget"),"")</f>
        <v/>
      </c>
      <c r="I20467" s="184"/>
      <c r="J20467" s="184"/>
      <c r="K20467" s="184"/>
      <c r="L20467" s="183"/>
    </row>
    <row r="20468">
      <c r="A20468" s="454"/>
      <c r="B20468" s="927"/>
      <c r="C20468" s="580"/>
      <c r="D20468" s="939"/>
      <c r="E20468" s="940"/>
      <c r="F20468" s="941"/>
      <c r="G20468" s="937" t="str">
        <f t="array" ref="G20468">xlookup(F20468,'Internal Staffing Calculator'!E:E,'Internal Staffing Calculator'!C:C,"")</f>
        <v/>
      </c>
      <c r="H20468" s="932" t="str">
        <f t="array" ref="H20468">if(F20468&lt;&gt;"", iferror(index('Internal Staffing Calculator'!B$8:B23500,match(F20468,'Internal Staffing Calculator'!E$8:E23500,0)), "Not In Budget"),"")</f>
        <v/>
      </c>
      <c r="I20468" s="184"/>
      <c r="J20468" s="184"/>
      <c r="K20468" s="184"/>
      <c r="L20468" s="183"/>
    </row>
    <row r="20469">
      <c r="A20469" s="454"/>
      <c r="B20469" s="927"/>
      <c r="C20469" s="580"/>
      <c r="D20469" s="939"/>
      <c r="E20469" s="940"/>
      <c r="F20469" s="941"/>
      <c r="G20469" s="937" t="str">
        <f t="array" ref="G20469">xlookup(F20469,'Internal Staffing Calculator'!E:E,'Internal Staffing Calculator'!C:C,"")</f>
        <v/>
      </c>
      <c r="H20469" s="932" t="str">
        <f t="array" ref="H20469">if(F20469&lt;&gt;"", iferror(index('Internal Staffing Calculator'!B$8:B23500,match(F20469,'Internal Staffing Calculator'!E$8:E23500,0)), "Not In Budget"),"")</f>
        <v/>
      </c>
      <c r="I20469" s="184"/>
      <c r="J20469" s="184"/>
      <c r="K20469" s="184"/>
      <c r="L20469" s="183"/>
    </row>
    <row r="20470">
      <c r="A20470" s="454"/>
      <c r="B20470" s="927"/>
      <c r="C20470" s="580"/>
      <c r="D20470" s="939"/>
      <c r="E20470" s="940"/>
      <c r="F20470" s="941"/>
      <c r="G20470" s="937" t="str">
        <f t="array" ref="G20470">xlookup(F20470,'Internal Staffing Calculator'!E:E,'Internal Staffing Calculator'!C:C,"")</f>
        <v/>
      </c>
      <c r="H20470" s="932" t="str">
        <f t="array" ref="H20470">if(F20470&lt;&gt;"", iferror(index('Internal Staffing Calculator'!B$8:B23500,match(F20470,'Internal Staffing Calculator'!E$8:E23500,0)), "Not In Budget"),"")</f>
        <v/>
      </c>
      <c r="I20470" s="184"/>
      <c r="J20470" s="184"/>
      <c r="K20470" s="184"/>
      <c r="L20470" s="183"/>
    </row>
    <row r="20471">
      <c r="A20471" s="454"/>
      <c r="B20471" s="927"/>
      <c r="C20471" s="580"/>
      <c r="D20471" s="939"/>
      <c r="E20471" s="940"/>
      <c r="F20471" s="941"/>
      <c r="G20471" s="937" t="str">
        <f t="array" ref="G20471">xlookup(F20471,'Internal Staffing Calculator'!E:E,'Internal Staffing Calculator'!C:C,"")</f>
        <v/>
      </c>
      <c r="H20471" s="932" t="str">
        <f t="array" ref="H20471">if(F20471&lt;&gt;"", iferror(index('Internal Staffing Calculator'!B$8:B23500,match(F20471,'Internal Staffing Calculator'!E$8:E23500,0)), "Not In Budget"),"")</f>
        <v/>
      </c>
      <c r="I20471" s="184"/>
      <c r="J20471" s="184"/>
      <c r="K20471" s="184"/>
      <c r="L20471" s="183"/>
    </row>
    <row r="20472">
      <c r="A20472" s="454"/>
      <c r="B20472" s="927"/>
      <c r="C20472" s="580"/>
      <c r="D20472" s="939"/>
      <c r="E20472" s="940"/>
      <c r="F20472" s="941"/>
      <c r="G20472" s="937" t="str">
        <f t="array" ref="G20472">xlookup(F20472,'Internal Staffing Calculator'!E:E,'Internal Staffing Calculator'!C:C,"")</f>
        <v/>
      </c>
      <c r="H20472" s="932" t="str">
        <f t="array" ref="H20472">if(F20472&lt;&gt;"", iferror(index('Internal Staffing Calculator'!B$8:B23500,match(F20472,'Internal Staffing Calculator'!E$8:E23500,0)), "Not In Budget"),"")</f>
        <v/>
      </c>
      <c r="I20472" s="184"/>
      <c r="J20472" s="184"/>
      <c r="K20472" s="184"/>
      <c r="L20472" s="183"/>
    </row>
    <row r="20473">
      <c r="A20473" s="454"/>
      <c r="B20473" s="927"/>
      <c r="C20473" s="580"/>
      <c r="D20473" s="939"/>
      <c r="E20473" s="940"/>
      <c r="F20473" s="941"/>
      <c r="G20473" s="937" t="str">
        <f t="array" ref="G20473">xlookup(F20473,'Internal Staffing Calculator'!E:E,'Internal Staffing Calculator'!C:C,"")</f>
        <v/>
      </c>
      <c r="H20473" s="932" t="str">
        <f t="array" ref="H20473">if(F20473&lt;&gt;"", iferror(index('Internal Staffing Calculator'!B$8:B23500,match(F20473,'Internal Staffing Calculator'!E$8:E23500,0)), "Not In Budget"),"")</f>
        <v/>
      </c>
      <c r="I20473" s="184"/>
      <c r="J20473" s="184"/>
      <c r="K20473" s="184"/>
      <c r="L20473" s="183"/>
    </row>
    <row r="20474">
      <c r="A20474" s="454"/>
      <c r="B20474" s="927"/>
      <c r="C20474" s="580"/>
      <c r="D20474" s="939"/>
      <c r="E20474" s="940"/>
      <c r="F20474" s="941"/>
      <c r="G20474" s="937" t="str">
        <f t="array" ref="G20474">xlookup(F20474,'Internal Staffing Calculator'!E:E,'Internal Staffing Calculator'!C:C,"")</f>
        <v/>
      </c>
      <c r="H20474" s="932" t="str">
        <f t="array" ref="H20474">if(F20474&lt;&gt;"", iferror(index('Internal Staffing Calculator'!B$8:B23500,match(F20474,'Internal Staffing Calculator'!E$8:E23500,0)), "Not In Budget"),"")</f>
        <v/>
      </c>
      <c r="I20474" s="184"/>
      <c r="J20474" s="184"/>
      <c r="K20474" s="184"/>
      <c r="L20474" s="183"/>
    </row>
    <row r="20475">
      <c r="A20475" s="454"/>
      <c r="B20475" s="927"/>
      <c r="C20475" s="580"/>
      <c r="D20475" s="939"/>
      <c r="E20475" s="940"/>
      <c r="F20475" s="941"/>
      <c r="G20475" s="937" t="str">
        <f t="array" ref="G20475">xlookup(F20475,'Internal Staffing Calculator'!E:E,'Internal Staffing Calculator'!C:C,"")</f>
        <v/>
      </c>
      <c r="H20475" s="932" t="str">
        <f t="array" ref="H20475">if(F20475&lt;&gt;"", iferror(index('Internal Staffing Calculator'!B$8:B23500,match(F20475,'Internal Staffing Calculator'!E$8:E23500,0)), "Not In Budget"),"")</f>
        <v/>
      </c>
      <c r="I20475" s="184"/>
      <c r="J20475" s="184"/>
      <c r="K20475" s="184"/>
      <c r="L20475" s="183"/>
    </row>
    <row r="20476">
      <c r="A20476" s="454"/>
      <c r="B20476" s="927"/>
      <c r="C20476" s="580"/>
      <c r="D20476" s="939"/>
      <c r="E20476" s="940"/>
      <c r="F20476" s="941"/>
      <c r="G20476" s="937" t="str">
        <f t="array" ref="G20476">xlookup(F20476,'Internal Staffing Calculator'!E:E,'Internal Staffing Calculator'!C:C,"")</f>
        <v/>
      </c>
      <c r="H20476" s="932" t="str">
        <f t="array" ref="H20476">if(F20476&lt;&gt;"", iferror(index('Internal Staffing Calculator'!B$8:B23500,match(F20476,'Internal Staffing Calculator'!E$8:E23500,0)), "Not In Budget"),"")</f>
        <v/>
      </c>
      <c r="I20476" s="184"/>
      <c r="J20476" s="184"/>
      <c r="K20476" s="184"/>
      <c r="L20476" s="183"/>
    </row>
    <row r="20477">
      <c r="A20477" s="454"/>
      <c r="B20477" s="927"/>
      <c r="C20477" s="580"/>
      <c r="D20477" s="939"/>
      <c r="E20477" s="940"/>
      <c r="F20477" s="941"/>
      <c r="G20477" s="937" t="str">
        <f t="array" ref="G20477">xlookup(F20477,'Internal Staffing Calculator'!E:E,'Internal Staffing Calculator'!C:C,"")</f>
        <v/>
      </c>
      <c r="H20477" s="932" t="str">
        <f t="array" ref="H20477">if(F20477&lt;&gt;"", iferror(index('Internal Staffing Calculator'!B$8:B23500,match(F20477,'Internal Staffing Calculator'!E$8:E23500,0)), "Not In Budget"),"")</f>
        <v/>
      </c>
      <c r="I20477" s="184"/>
      <c r="J20477" s="184"/>
      <c r="K20477" s="184"/>
      <c r="L20477" s="183"/>
    </row>
    <row r="20478">
      <c r="A20478" s="454"/>
      <c r="B20478" s="927"/>
      <c r="C20478" s="580"/>
      <c r="D20478" s="939"/>
      <c r="E20478" s="940"/>
      <c r="F20478" s="941"/>
      <c r="G20478" s="937" t="str">
        <f t="array" ref="G20478">xlookup(F20478,'Internal Staffing Calculator'!E:E,'Internal Staffing Calculator'!C:C,"")</f>
        <v/>
      </c>
      <c r="H20478" s="932" t="str">
        <f t="array" ref="H20478">if(F20478&lt;&gt;"", iferror(index('Internal Staffing Calculator'!B$8:B23500,match(F20478,'Internal Staffing Calculator'!E$8:E23500,0)), "Not In Budget"),"")</f>
        <v/>
      </c>
      <c r="I20478" s="184"/>
      <c r="J20478" s="184"/>
      <c r="K20478" s="184"/>
      <c r="L20478" s="183"/>
    </row>
    <row r="20479">
      <c r="A20479" s="454"/>
      <c r="B20479" s="927"/>
      <c r="C20479" s="580"/>
      <c r="D20479" s="939"/>
      <c r="E20479" s="940"/>
      <c r="F20479" s="941"/>
      <c r="G20479" s="937" t="str">
        <f t="array" ref="G20479">xlookup(F20479,'Internal Staffing Calculator'!E:E,'Internal Staffing Calculator'!C:C,"")</f>
        <v/>
      </c>
      <c r="H20479" s="932" t="str">
        <f t="array" ref="H20479">if(F20479&lt;&gt;"", iferror(index('Internal Staffing Calculator'!B$8:B23500,match(F20479,'Internal Staffing Calculator'!E$8:E23500,0)), "Not In Budget"),"")</f>
        <v/>
      </c>
      <c r="I20479" s="184"/>
      <c r="J20479" s="184"/>
      <c r="K20479" s="184"/>
      <c r="L20479" s="183"/>
    </row>
    <row r="20480">
      <c r="A20480" s="454"/>
      <c r="B20480" s="927"/>
      <c r="C20480" s="580"/>
      <c r="D20480" s="939"/>
      <c r="E20480" s="940"/>
      <c r="F20480" s="941"/>
      <c r="G20480" s="937" t="str">
        <f t="array" ref="G20480">xlookup(F20480,'Internal Staffing Calculator'!E:E,'Internal Staffing Calculator'!C:C,"")</f>
        <v/>
      </c>
      <c r="H20480" s="932" t="str">
        <f t="array" ref="H20480">if(F20480&lt;&gt;"", iferror(index('Internal Staffing Calculator'!B$8:B23500,match(F20480,'Internal Staffing Calculator'!E$8:E23500,0)), "Not In Budget"),"")</f>
        <v/>
      </c>
      <c r="I20480" s="184"/>
      <c r="J20480" s="184"/>
      <c r="K20480" s="184"/>
      <c r="L20480" s="183"/>
    </row>
    <row r="20481">
      <c r="A20481" s="454"/>
      <c r="B20481" s="927"/>
      <c r="C20481" s="580"/>
      <c r="D20481" s="939"/>
      <c r="E20481" s="940"/>
      <c r="F20481" s="941"/>
      <c r="G20481" s="937" t="str">
        <f t="array" ref="G20481">xlookup(F20481,'Internal Staffing Calculator'!E:E,'Internal Staffing Calculator'!C:C,"")</f>
        <v/>
      </c>
      <c r="H20481" s="932" t="str">
        <f t="array" ref="H20481">if(F20481&lt;&gt;"", iferror(index('Internal Staffing Calculator'!B$8:B23500,match(F20481,'Internal Staffing Calculator'!E$8:E23500,0)), "Not In Budget"),"")</f>
        <v/>
      </c>
      <c r="I20481" s="184"/>
      <c r="J20481" s="184"/>
      <c r="K20481" s="184"/>
      <c r="L20481" s="183"/>
    </row>
    <row r="20482">
      <c r="A20482" s="454"/>
      <c r="B20482" s="927"/>
      <c r="C20482" s="580"/>
      <c r="D20482" s="939"/>
      <c r="E20482" s="940"/>
      <c r="F20482" s="941"/>
      <c r="G20482" s="937" t="str">
        <f t="array" ref="G20482">xlookup(F20482,'Internal Staffing Calculator'!E:E,'Internal Staffing Calculator'!C:C,"")</f>
        <v/>
      </c>
      <c r="H20482" s="932" t="str">
        <f t="array" ref="H20482">if(F20482&lt;&gt;"", iferror(index('Internal Staffing Calculator'!B$8:B23500,match(F20482,'Internal Staffing Calculator'!E$8:E23500,0)), "Not In Budget"),"")</f>
        <v/>
      </c>
      <c r="I20482" s="184"/>
      <c r="J20482" s="184"/>
      <c r="K20482" s="184"/>
      <c r="L20482" s="183"/>
    </row>
    <row r="20483">
      <c r="A20483" s="454"/>
      <c r="B20483" s="927"/>
      <c r="C20483" s="580"/>
      <c r="D20483" s="939"/>
      <c r="E20483" s="940"/>
      <c r="F20483" s="941"/>
      <c r="G20483" s="937" t="str">
        <f t="array" ref="G20483">xlookup(F20483,'Internal Staffing Calculator'!E:E,'Internal Staffing Calculator'!C:C,"")</f>
        <v/>
      </c>
      <c r="H20483" s="932" t="str">
        <f t="array" ref="H20483">if(F20483&lt;&gt;"", iferror(index('Internal Staffing Calculator'!B$8:B23500,match(F20483,'Internal Staffing Calculator'!E$8:E23500,0)), "Not In Budget"),"")</f>
        <v/>
      </c>
      <c r="I20483" s="184"/>
      <c r="J20483" s="184"/>
      <c r="K20483" s="184"/>
      <c r="L20483" s="183"/>
    </row>
    <row r="20484">
      <c r="A20484" s="454"/>
      <c r="B20484" s="927"/>
      <c r="C20484" s="580"/>
      <c r="D20484" s="939"/>
      <c r="E20484" s="940"/>
      <c r="F20484" s="941"/>
      <c r="G20484" s="937" t="str">
        <f t="array" ref="G20484">xlookup(F20484,'Internal Staffing Calculator'!E:E,'Internal Staffing Calculator'!C:C,"")</f>
        <v/>
      </c>
      <c r="H20484" s="932" t="str">
        <f t="array" ref="H20484">if(F20484&lt;&gt;"", iferror(index('Internal Staffing Calculator'!B$8:B23500,match(F20484,'Internal Staffing Calculator'!E$8:E23500,0)), "Not In Budget"),"")</f>
        <v/>
      </c>
      <c r="I20484" s="184"/>
      <c r="J20484" s="184"/>
      <c r="K20484" s="184"/>
      <c r="L20484" s="183"/>
    </row>
    <row r="20485">
      <c r="A20485" s="454"/>
      <c r="B20485" s="927"/>
      <c r="C20485" s="580"/>
      <c r="D20485" s="939"/>
      <c r="E20485" s="940"/>
      <c r="F20485" s="941"/>
      <c r="G20485" s="937" t="str">
        <f t="array" ref="G20485">xlookup(F20485,'Internal Staffing Calculator'!E:E,'Internal Staffing Calculator'!C:C,"")</f>
        <v/>
      </c>
      <c r="H20485" s="932" t="str">
        <f t="array" ref="H20485">if(F20485&lt;&gt;"", iferror(index('Internal Staffing Calculator'!B$8:B23500,match(F20485,'Internal Staffing Calculator'!E$8:E23500,0)), "Not In Budget"),"")</f>
        <v/>
      </c>
      <c r="I20485" s="184"/>
      <c r="J20485" s="184"/>
      <c r="K20485" s="184"/>
      <c r="L20485" s="183"/>
    </row>
    <row r="20486">
      <c r="A20486" s="454"/>
      <c r="B20486" s="927"/>
      <c r="C20486" s="580"/>
      <c r="D20486" s="939"/>
      <c r="E20486" s="940"/>
      <c r="F20486" s="941"/>
      <c r="G20486" s="937" t="str">
        <f t="array" ref="G20486">xlookup(F20486,'Internal Staffing Calculator'!E:E,'Internal Staffing Calculator'!C:C,"")</f>
        <v/>
      </c>
      <c r="H20486" s="932" t="str">
        <f t="array" ref="H20486">if(F20486&lt;&gt;"", iferror(index('Internal Staffing Calculator'!B$8:B23500,match(F20486,'Internal Staffing Calculator'!E$8:E23500,0)), "Not In Budget"),"")</f>
        <v/>
      </c>
      <c r="I20486" s="184"/>
      <c r="J20486" s="184"/>
      <c r="K20486" s="184"/>
      <c r="L20486" s="183"/>
    </row>
    <row r="20487">
      <c r="A20487" s="454"/>
      <c r="B20487" s="927"/>
      <c r="C20487" s="580"/>
      <c r="D20487" s="939"/>
      <c r="E20487" s="940"/>
      <c r="F20487" s="941"/>
      <c r="G20487" s="937" t="str">
        <f t="array" ref="G20487">xlookup(F20487,'Internal Staffing Calculator'!E:E,'Internal Staffing Calculator'!C:C,"")</f>
        <v/>
      </c>
      <c r="H20487" s="932" t="str">
        <f t="array" ref="H20487">if(F20487&lt;&gt;"", iferror(index('Internal Staffing Calculator'!B$8:B23500,match(F20487,'Internal Staffing Calculator'!E$8:E23500,0)), "Not In Budget"),"")</f>
        <v/>
      </c>
      <c r="I20487" s="184"/>
      <c r="J20487" s="184"/>
      <c r="K20487" s="184"/>
      <c r="L20487" s="183"/>
    </row>
    <row r="20488">
      <c r="A20488" s="454"/>
      <c r="B20488" s="927"/>
      <c r="C20488" s="580"/>
      <c r="D20488" s="939"/>
      <c r="E20488" s="940"/>
      <c r="F20488" s="941"/>
      <c r="G20488" s="937" t="str">
        <f t="array" ref="G20488">xlookup(F20488,'Internal Staffing Calculator'!E:E,'Internal Staffing Calculator'!C:C,"")</f>
        <v/>
      </c>
      <c r="H20488" s="932" t="str">
        <f t="array" ref="H20488">if(F20488&lt;&gt;"", iferror(index('Internal Staffing Calculator'!B$8:B23500,match(F20488,'Internal Staffing Calculator'!E$8:E23500,0)), "Not In Budget"),"")</f>
        <v/>
      </c>
      <c r="I20488" s="184"/>
      <c r="J20488" s="184"/>
      <c r="K20488" s="184"/>
      <c r="L20488" s="183"/>
    </row>
    <row r="20489">
      <c r="A20489" s="454"/>
      <c r="B20489" s="927"/>
      <c r="C20489" s="580"/>
      <c r="D20489" s="939"/>
      <c r="E20489" s="940"/>
      <c r="F20489" s="941"/>
      <c r="G20489" s="937" t="str">
        <f t="array" ref="G20489">xlookup(F20489,'Internal Staffing Calculator'!E:E,'Internal Staffing Calculator'!C:C,"")</f>
        <v/>
      </c>
      <c r="H20489" s="932" t="str">
        <f t="array" ref="H20489">if(F20489&lt;&gt;"", iferror(index('Internal Staffing Calculator'!B$8:B23500,match(F20489,'Internal Staffing Calculator'!E$8:E23500,0)), "Not In Budget"),"")</f>
        <v/>
      </c>
      <c r="I20489" s="184"/>
      <c r="J20489" s="184"/>
      <c r="K20489" s="184"/>
      <c r="L20489" s="183"/>
    </row>
    <row r="20490">
      <c r="A20490" s="454"/>
      <c r="B20490" s="927"/>
      <c r="C20490" s="580"/>
      <c r="D20490" s="939"/>
      <c r="E20490" s="940"/>
      <c r="F20490" s="941"/>
      <c r="G20490" s="937" t="str">
        <f t="array" ref="G20490">xlookup(F20490,'Internal Staffing Calculator'!E:E,'Internal Staffing Calculator'!C:C,"")</f>
        <v/>
      </c>
      <c r="H20490" s="932" t="str">
        <f t="array" ref="H20490">if(F20490&lt;&gt;"", iferror(index('Internal Staffing Calculator'!B$8:B23500,match(F20490,'Internal Staffing Calculator'!E$8:E23500,0)), "Not In Budget"),"")</f>
        <v/>
      </c>
      <c r="I20490" s="184"/>
      <c r="J20490" s="184"/>
      <c r="K20490" s="184"/>
      <c r="L20490" s="183"/>
    </row>
    <row r="20491">
      <c r="A20491" s="454"/>
      <c r="B20491" s="927"/>
      <c r="C20491" s="580"/>
      <c r="D20491" s="939"/>
      <c r="E20491" s="940"/>
      <c r="F20491" s="941"/>
      <c r="G20491" s="937" t="str">
        <f t="array" ref="G20491">xlookup(F20491,'Internal Staffing Calculator'!E:E,'Internal Staffing Calculator'!C:C,"")</f>
        <v/>
      </c>
      <c r="H20491" s="932" t="str">
        <f t="array" ref="H20491">if(F20491&lt;&gt;"", iferror(index('Internal Staffing Calculator'!B$8:B23500,match(F20491,'Internal Staffing Calculator'!E$8:E23500,0)), "Not In Budget"),"")</f>
        <v/>
      </c>
      <c r="I20491" s="184"/>
      <c r="J20491" s="184"/>
      <c r="K20491" s="184"/>
      <c r="L20491" s="183"/>
    </row>
    <row r="20492">
      <c r="A20492" s="454"/>
      <c r="B20492" s="927"/>
      <c r="C20492" s="580"/>
      <c r="D20492" s="939"/>
      <c r="E20492" s="940"/>
      <c r="F20492" s="941"/>
      <c r="G20492" s="937" t="str">
        <f t="array" ref="G20492">xlookup(F20492,'Internal Staffing Calculator'!E:E,'Internal Staffing Calculator'!C:C,"")</f>
        <v/>
      </c>
      <c r="H20492" s="932" t="str">
        <f t="array" ref="H20492">if(F20492&lt;&gt;"", iferror(index('Internal Staffing Calculator'!B$8:B23500,match(F20492,'Internal Staffing Calculator'!E$8:E23500,0)), "Not In Budget"),"")</f>
        <v/>
      </c>
      <c r="I20492" s="184"/>
      <c r="J20492" s="184"/>
      <c r="K20492" s="184"/>
      <c r="L20492" s="183"/>
    </row>
    <row r="20493">
      <c r="A20493" s="454"/>
      <c r="B20493" s="927"/>
      <c r="C20493" s="580"/>
      <c r="D20493" s="939"/>
      <c r="E20493" s="940"/>
      <c r="F20493" s="941"/>
      <c r="G20493" s="937" t="str">
        <f t="array" ref="G20493">xlookup(F20493,'Internal Staffing Calculator'!E:E,'Internal Staffing Calculator'!C:C,"")</f>
        <v/>
      </c>
      <c r="H20493" s="932" t="str">
        <f t="array" ref="H20493">if(F20493&lt;&gt;"", iferror(index('Internal Staffing Calculator'!B$8:B23500,match(F20493,'Internal Staffing Calculator'!E$8:E23500,0)), "Not In Budget"),"")</f>
        <v/>
      </c>
      <c r="I20493" s="184"/>
      <c r="J20493" s="184"/>
      <c r="K20493" s="184"/>
      <c r="L20493" s="183"/>
    </row>
    <row r="20494">
      <c r="A20494" s="454"/>
      <c r="B20494" s="927"/>
      <c r="C20494" s="580"/>
      <c r="D20494" s="939"/>
      <c r="E20494" s="940"/>
      <c r="F20494" s="941"/>
      <c r="G20494" s="937" t="str">
        <f t="array" ref="G20494">xlookup(F20494,'Internal Staffing Calculator'!E:E,'Internal Staffing Calculator'!C:C,"")</f>
        <v/>
      </c>
      <c r="H20494" s="932" t="str">
        <f t="array" ref="H20494">if(F20494&lt;&gt;"", iferror(index('Internal Staffing Calculator'!B$8:B23500,match(F20494,'Internal Staffing Calculator'!E$8:E23500,0)), "Not In Budget"),"")</f>
        <v/>
      </c>
      <c r="I20494" s="184"/>
      <c r="J20494" s="184"/>
      <c r="K20494" s="184"/>
      <c r="L20494" s="183"/>
    </row>
    <row r="20495">
      <c r="A20495" s="454"/>
      <c r="B20495" s="927"/>
      <c r="C20495" s="580"/>
      <c r="D20495" s="939"/>
      <c r="E20495" s="940"/>
      <c r="F20495" s="941"/>
      <c r="G20495" s="937" t="str">
        <f t="array" ref="G20495">xlookup(F20495,'Internal Staffing Calculator'!E:E,'Internal Staffing Calculator'!C:C,"")</f>
        <v/>
      </c>
      <c r="H20495" s="932" t="str">
        <f t="array" ref="H20495">if(F20495&lt;&gt;"", iferror(index('Internal Staffing Calculator'!B$8:B23500,match(F20495,'Internal Staffing Calculator'!E$8:E23500,0)), "Not In Budget"),"")</f>
        <v/>
      </c>
      <c r="I20495" s="184"/>
      <c r="J20495" s="184"/>
      <c r="K20495" s="184"/>
      <c r="L20495" s="183"/>
    </row>
    <row r="20496">
      <c r="A20496" s="454"/>
      <c r="B20496" s="927"/>
      <c r="C20496" s="580"/>
      <c r="D20496" s="939"/>
      <c r="E20496" s="940"/>
      <c r="F20496" s="941"/>
      <c r="G20496" s="937" t="str">
        <f t="array" ref="G20496">xlookup(F20496,'Internal Staffing Calculator'!E:E,'Internal Staffing Calculator'!C:C,"")</f>
        <v/>
      </c>
      <c r="H20496" s="932" t="str">
        <f t="array" ref="H20496">if(F20496&lt;&gt;"", iferror(index('Internal Staffing Calculator'!B$8:B23500,match(F20496,'Internal Staffing Calculator'!E$8:E23500,0)), "Not In Budget"),"")</f>
        <v/>
      </c>
      <c r="I20496" s="184"/>
      <c r="J20496" s="184"/>
      <c r="K20496" s="184"/>
      <c r="L20496" s="183"/>
    </row>
    <row r="20497">
      <c r="A20497" s="454"/>
      <c r="B20497" s="927"/>
      <c r="C20497" s="580"/>
      <c r="D20497" s="939"/>
      <c r="E20497" s="940"/>
      <c r="F20497" s="941"/>
      <c r="G20497" s="937" t="str">
        <f t="array" ref="G20497">xlookup(F20497,'Internal Staffing Calculator'!E:E,'Internal Staffing Calculator'!C:C,"")</f>
        <v/>
      </c>
      <c r="H20497" s="932" t="str">
        <f t="array" ref="H20497">if(F20497&lt;&gt;"", iferror(index('Internal Staffing Calculator'!B$8:B23500,match(F20497,'Internal Staffing Calculator'!E$8:E23500,0)), "Not In Budget"),"")</f>
        <v/>
      </c>
      <c r="I20497" s="184"/>
      <c r="J20497" s="184"/>
      <c r="K20497" s="184"/>
      <c r="L20497" s="183"/>
    </row>
    <row r="20498">
      <c r="A20498" s="454"/>
      <c r="B20498" s="927"/>
      <c r="C20498" s="580"/>
      <c r="D20498" s="939"/>
      <c r="E20498" s="940"/>
      <c r="F20498" s="941"/>
      <c r="G20498" s="937" t="str">
        <f t="array" ref="G20498">xlookup(F20498,'Internal Staffing Calculator'!E:E,'Internal Staffing Calculator'!C:C,"")</f>
        <v/>
      </c>
      <c r="H20498" s="932" t="str">
        <f t="array" ref="H20498">if(F20498&lt;&gt;"", iferror(index('Internal Staffing Calculator'!B$8:B23500,match(F20498,'Internal Staffing Calculator'!E$8:E23500,0)), "Not In Budget"),"")</f>
        <v/>
      </c>
      <c r="I20498" s="184"/>
      <c r="J20498" s="184"/>
      <c r="K20498" s="184"/>
      <c r="L20498" s="183"/>
    </row>
    <row r="20499">
      <c r="A20499" s="454"/>
      <c r="B20499" s="927"/>
      <c r="C20499" s="580"/>
      <c r="D20499" s="939"/>
      <c r="E20499" s="940"/>
      <c r="F20499" s="941"/>
      <c r="G20499" s="937" t="str">
        <f t="array" ref="G20499">xlookup(F20499,'Internal Staffing Calculator'!E:E,'Internal Staffing Calculator'!C:C,"")</f>
        <v/>
      </c>
      <c r="H20499" s="932" t="str">
        <f t="array" ref="H20499">if(F20499&lt;&gt;"", iferror(index('Internal Staffing Calculator'!B$8:B23500,match(F20499,'Internal Staffing Calculator'!E$8:E23500,0)), "Not In Budget"),"")</f>
        <v/>
      </c>
      <c r="I20499" s="184"/>
      <c r="J20499" s="184"/>
      <c r="K20499" s="184"/>
      <c r="L20499" s="183"/>
    </row>
    <row r="20500">
      <c r="A20500" s="454"/>
      <c r="B20500" s="927"/>
      <c r="C20500" s="580"/>
      <c r="D20500" s="939"/>
      <c r="E20500" s="940"/>
      <c r="F20500" s="941"/>
      <c r="G20500" s="937" t="str">
        <f t="array" ref="G20500">xlookup(F20500,'Internal Staffing Calculator'!E:E,'Internal Staffing Calculator'!C:C,"")</f>
        <v/>
      </c>
      <c r="H20500" s="932" t="str">
        <f t="array" ref="H20500">if(F20500&lt;&gt;"", iferror(index('Internal Staffing Calculator'!B$8:B23500,match(F20500,'Internal Staffing Calculator'!E$8:E23500,0)), "Not In Budget"),"")</f>
        <v/>
      </c>
      <c r="I20500" s="184"/>
      <c r="J20500" s="184"/>
      <c r="K20500" s="184"/>
      <c r="L20500" s="183"/>
    </row>
    <row r="20501">
      <c r="A20501" s="454"/>
      <c r="B20501" s="927"/>
      <c r="C20501" s="580"/>
      <c r="D20501" s="939"/>
      <c r="E20501" s="940"/>
      <c r="F20501" s="941"/>
      <c r="G20501" s="937" t="str">
        <f t="array" ref="G20501">xlookup(F20501,'Internal Staffing Calculator'!E:E,'Internal Staffing Calculator'!C:C,"")</f>
        <v/>
      </c>
      <c r="H20501" s="932" t="str">
        <f t="array" ref="H20501">if(F20501&lt;&gt;"", iferror(index('Internal Staffing Calculator'!B$8:B23500,match(F20501,'Internal Staffing Calculator'!E$8:E23500,0)), "Not In Budget"),"")</f>
        <v/>
      </c>
      <c r="I20501" s="184"/>
      <c r="J20501" s="184"/>
      <c r="K20501" s="184"/>
      <c r="L20501" s="183"/>
    </row>
    <row r="20502">
      <c r="A20502" s="454"/>
      <c r="B20502" s="927"/>
      <c r="C20502" s="580"/>
      <c r="D20502" s="939"/>
      <c r="E20502" s="940"/>
      <c r="F20502" s="941"/>
      <c r="G20502" s="937" t="str">
        <f t="array" ref="G20502">xlookup(F20502,'Internal Staffing Calculator'!E:E,'Internal Staffing Calculator'!C:C,"")</f>
        <v/>
      </c>
      <c r="H20502" s="932" t="str">
        <f t="array" ref="H20502">if(F20502&lt;&gt;"", iferror(index('Internal Staffing Calculator'!B$8:B23500,match(F20502,'Internal Staffing Calculator'!E$8:E23500,0)), "Not In Budget"),"")</f>
        <v/>
      </c>
      <c r="I20502" s="184"/>
      <c r="J20502" s="184"/>
      <c r="K20502" s="184"/>
      <c r="L20502" s="183"/>
    </row>
    <row r="20503">
      <c r="A20503" s="454"/>
      <c r="B20503" s="927"/>
      <c r="C20503" s="580"/>
      <c r="D20503" s="939"/>
      <c r="E20503" s="940"/>
      <c r="F20503" s="941"/>
      <c r="G20503" s="937" t="str">
        <f t="array" ref="G20503">xlookup(F20503,'Internal Staffing Calculator'!E:E,'Internal Staffing Calculator'!C:C,"")</f>
        <v/>
      </c>
      <c r="H20503" s="932" t="str">
        <f t="array" ref="H20503">if(F20503&lt;&gt;"", iferror(index('Internal Staffing Calculator'!B$8:B23500,match(F20503,'Internal Staffing Calculator'!E$8:E23500,0)), "Not In Budget"),"")</f>
        <v/>
      </c>
      <c r="I20503" s="184"/>
      <c r="J20503" s="184"/>
      <c r="K20503" s="184"/>
      <c r="L20503" s="183"/>
    </row>
    <row r="20504">
      <c r="A20504" s="454"/>
      <c r="B20504" s="927"/>
      <c r="C20504" s="580"/>
      <c r="D20504" s="939"/>
      <c r="E20504" s="940"/>
      <c r="F20504" s="941"/>
      <c r="G20504" s="937" t="str">
        <f t="array" ref="G20504">xlookup(F20504,'Internal Staffing Calculator'!E:E,'Internal Staffing Calculator'!C:C,"")</f>
        <v/>
      </c>
      <c r="H20504" s="932" t="str">
        <f t="array" ref="H20504">if(F20504&lt;&gt;"", iferror(index('Internal Staffing Calculator'!B$8:B23500,match(F20504,'Internal Staffing Calculator'!E$8:E23500,0)), "Not In Budget"),"")</f>
        <v/>
      </c>
      <c r="I20504" s="184"/>
      <c r="J20504" s="184"/>
      <c r="K20504" s="184"/>
      <c r="L20504" s="183"/>
    </row>
    <row r="20505">
      <c r="A20505" s="454"/>
      <c r="B20505" s="927"/>
      <c r="C20505" s="580"/>
      <c r="D20505" s="939"/>
      <c r="E20505" s="940"/>
      <c r="F20505" s="941"/>
      <c r="G20505" s="937" t="str">
        <f t="array" ref="G20505">xlookup(F20505,'Internal Staffing Calculator'!E:E,'Internal Staffing Calculator'!C:C,"")</f>
        <v/>
      </c>
      <c r="H20505" s="932" t="str">
        <f t="array" ref="H20505">if(F20505&lt;&gt;"", iferror(index('Internal Staffing Calculator'!B$8:B23500,match(F20505,'Internal Staffing Calculator'!E$8:E23500,0)), "Not In Budget"),"")</f>
        <v/>
      </c>
      <c r="I20505" s="184"/>
      <c r="J20505" s="184"/>
      <c r="K20505" s="184"/>
      <c r="L20505" s="183"/>
    </row>
    <row r="20506">
      <c r="A20506" s="454"/>
      <c r="B20506" s="927"/>
      <c r="C20506" s="580"/>
      <c r="D20506" s="939"/>
      <c r="E20506" s="940"/>
      <c r="F20506" s="941"/>
      <c r="G20506" s="937" t="str">
        <f t="array" ref="G20506">xlookup(F20506,'Internal Staffing Calculator'!E:E,'Internal Staffing Calculator'!C:C,"")</f>
        <v/>
      </c>
      <c r="H20506" s="932" t="str">
        <f t="array" ref="H20506">if(F20506&lt;&gt;"", iferror(index('Internal Staffing Calculator'!B$8:B23500,match(F20506,'Internal Staffing Calculator'!E$8:E23500,0)), "Not In Budget"),"")</f>
        <v/>
      </c>
      <c r="I20506" s="184"/>
      <c r="J20506" s="184"/>
      <c r="K20506" s="184"/>
      <c r="L20506" s="183"/>
    </row>
    <row r="20507">
      <c r="A20507" s="454"/>
      <c r="B20507" s="927"/>
      <c r="C20507" s="580"/>
      <c r="D20507" s="939"/>
      <c r="E20507" s="940"/>
      <c r="F20507" s="941"/>
      <c r="G20507" s="937" t="str">
        <f t="array" ref="G20507">xlookup(F20507,'Internal Staffing Calculator'!E:E,'Internal Staffing Calculator'!C:C,"")</f>
        <v/>
      </c>
      <c r="H20507" s="932" t="str">
        <f t="array" ref="H20507">if(F20507&lt;&gt;"", iferror(index('Internal Staffing Calculator'!B$8:B23500,match(F20507,'Internal Staffing Calculator'!E$8:E23500,0)), "Not In Budget"),"")</f>
        <v/>
      </c>
      <c r="I20507" s="184"/>
      <c r="J20507" s="184"/>
      <c r="K20507" s="184"/>
      <c r="L20507" s="183"/>
    </row>
    <row r="20508">
      <c r="A20508" s="454"/>
      <c r="B20508" s="927"/>
      <c r="C20508" s="580"/>
      <c r="D20508" s="939"/>
      <c r="E20508" s="940"/>
      <c r="F20508" s="941"/>
      <c r="G20508" s="937" t="str">
        <f t="array" ref="G20508">xlookup(F20508,'Internal Staffing Calculator'!E:E,'Internal Staffing Calculator'!C:C,"")</f>
        <v/>
      </c>
      <c r="H20508" s="932" t="str">
        <f t="array" ref="H20508">if(F20508&lt;&gt;"", iferror(index('Internal Staffing Calculator'!B$8:B23500,match(F20508,'Internal Staffing Calculator'!E$8:E23500,0)), "Not In Budget"),"")</f>
        <v/>
      </c>
      <c r="I20508" s="184"/>
      <c r="J20508" s="184"/>
      <c r="K20508" s="184"/>
      <c r="L20508" s="183"/>
    </row>
    <row r="20509">
      <c r="A20509" s="454"/>
      <c r="B20509" s="927"/>
      <c r="C20509" s="580"/>
      <c r="D20509" s="939"/>
      <c r="E20509" s="940"/>
      <c r="F20509" s="941"/>
      <c r="G20509" s="937" t="str">
        <f t="array" ref="G20509">xlookup(F20509,'Internal Staffing Calculator'!E:E,'Internal Staffing Calculator'!C:C,"")</f>
        <v/>
      </c>
      <c r="H20509" s="932" t="str">
        <f t="array" ref="H20509">if(F20509&lt;&gt;"", iferror(index('Internal Staffing Calculator'!B$8:B23500,match(F20509,'Internal Staffing Calculator'!E$8:E23500,0)), "Not In Budget"),"")</f>
        <v/>
      </c>
      <c r="I20509" s="184"/>
      <c r="J20509" s="184"/>
      <c r="K20509" s="184"/>
      <c r="L20509" s="183"/>
    </row>
    <row r="20510">
      <c r="A20510" s="454"/>
      <c r="B20510" s="927"/>
      <c r="C20510" s="580"/>
      <c r="D20510" s="939"/>
      <c r="E20510" s="940"/>
      <c r="F20510" s="941"/>
      <c r="G20510" s="937" t="str">
        <f t="array" ref="G20510">xlookup(F20510,'Internal Staffing Calculator'!E:E,'Internal Staffing Calculator'!C:C,"")</f>
        <v/>
      </c>
      <c r="H20510" s="932" t="str">
        <f t="array" ref="H20510">if(F20510&lt;&gt;"", iferror(index('Internal Staffing Calculator'!B$8:B23500,match(F20510,'Internal Staffing Calculator'!E$8:E23500,0)), "Not In Budget"),"")</f>
        <v/>
      </c>
      <c r="I20510" s="184"/>
      <c r="J20510" s="184"/>
      <c r="K20510" s="184"/>
      <c r="L20510" s="183"/>
    </row>
    <row r="20511">
      <c r="A20511" s="454"/>
      <c r="B20511" s="927"/>
      <c r="C20511" s="580"/>
      <c r="D20511" s="939"/>
      <c r="E20511" s="940"/>
      <c r="F20511" s="941"/>
      <c r="G20511" s="937" t="str">
        <f t="array" ref="G20511">xlookup(F20511,'Internal Staffing Calculator'!E:E,'Internal Staffing Calculator'!C:C,"")</f>
        <v/>
      </c>
      <c r="H20511" s="932" t="str">
        <f t="array" ref="H20511">if(F20511&lt;&gt;"", iferror(index('Internal Staffing Calculator'!B$8:B23500,match(F20511,'Internal Staffing Calculator'!E$8:E23500,0)), "Not In Budget"),"")</f>
        <v/>
      </c>
      <c r="I20511" s="184"/>
      <c r="J20511" s="184"/>
      <c r="K20511" s="184"/>
      <c r="L20511" s="183"/>
    </row>
    <row r="20512">
      <c r="A20512" s="454"/>
      <c r="B20512" s="927"/>
      <c r="C20512" s="580"/>
      <c r="D20512" s="939"/>
      <c r="E20512" s="940"/>
      <c r="F20512" s="941"/>
      <c r="G20512" s="937" t="str">
        <f t="array" ref="G20512">xlookup(F20512,'Internal Staffing Calculator'!E:E,'Internal Staffing Calculator'!C:C,"")</f>
        <v/>
      </c>
      <c r="H20512" s="932" t="str">
        <f t="array" ref="H20512">if(F20512&lt;&gt;"", iferror(index('Internal Staffing Calculator'!B$8:B23500,match(F20512,'Internal Staffing Calculator'!E$8:E23500,0)), "Not In Budget"),"")</f>
        <v/>
      </c>
      <c r="I20512" s="184"/>
      <c r="J20512" s="184"/>
      <c r="K20512" s="184"/>
      <c r="L20512" s="183"/>
    </row>
    <row r="20513">
      <c r="A20513" s="454"/>
      <c r="B20513" s="927"/>
      <c r="C20513" s="580"/>
      <c r="D20513" s="939"/>
      <c r="E20513" s="940"/>
      <c r="F20513" s="941"/>
      <c r="G20513" s="937" t="str">
        <f t="array" ref="G20513">xlookup(F20513,'Internal Staffing Calculator'!E:E,'Internal Staffing Calculator'!C:C,"")</f>
        <v/>
      </c>
      <c r="H20513" s="932" t="str">
        <f t="array" ref="H20513">if(F20513&lt;&gt;"", iferror(index('Internal Staffing Calculator'!B$8:B23500,match(F20513,'Internal Staffing Calculator'!E$8:E23500,0)), "Not In Budget"),"")</f>
        <v/>
      </c>
      <c r="I20513" s="184"/>
      <c r="J20513" s="184"/>
      <c r="K20513" s="184"/>
      <c r="L20513" s="183"/>
    </row>
    <row r="20514">
      <c r="A20514" s="454"/>
      <c r="B20514" s="927"/>
      <c r="C20514" s="580"/>
      <c r="D20514" s="939"/>
      <c r="E20514" s="940"/>
      <c r="F20514" s="941"/>
      <c r="G20514" s="937" t="str">
        <f t="array" ref="G20514">xlookup(F20514,'Internal Staffing Calculator'!E:E,'Internal Staffing Calculator'!C:C,"")</f>
        <v/>
      </c>
      <c r="H20514" s="932" t="str">
        <f t="array" ref="H20514">if(F20514&lt;&gt;"", iferror(index('Internal Staffing Calculator'!B$8:B23500,match(F20514,'Internal Staffing Calculator'!E$8:E23500,0)), "Not In Budget"),"")</f>
        <v/>
      </c>
      <c r="I20514" s="184"/>
      <c r="J20514" s="184"/>
      <c r="K20514" s="184"/>
      <c r="L20514" s="183"/>
    </row>
    <row r="20515">
      <c r="A20515" s="454"/>
      <c r="B20515" s="927"/>
      <c r="C20515" s="580"/>
      <c r="D20515" s="939"/>
      <c r="E20515" s="940"/>
      <c r="F20515" s="941"/>
      <c r="G20515" s="937" t="str">
        <f t="array" ref="G20515">xlookup(F20515,'Internal Staffing Calculator'!E:E,'Internal Staffing Calculator'!C:C,"")</f>
        <v/>
      </c>
      <c r="H20515" s="932" t="str">
        <f t="array" ref="H20515">if(F20515&lt;&gt;"", iferror(index('Internal Staffing Calculator'!B$8:B23500,match(F20515,'Internal Staffing Calculator'!E$8:E23500,0)), "Not In Budget"),"")</f>
        <v/>
      </c>
      <c r="I20515" s="184"/>
      <c r="J20515" s="184"/>
      <c r="K20515" s="184"/>
      <c r="L20515" s="183"/>
    </row>
    <row r="20516">
      <c r="A20516" s="454"/>
      <c r="B20516" s="927"/>
      <c r="C20516" s="580"/>
      <c r="D20516" s="939"/>
      <c r="E20516" s="940"/>
      <c r="F20516" s="941"/>
      <c r="G20516" s="937" t="str">
        <f t="array" ref="G20516">xlookup(F20516,'Internal Staffing Calculator'!E:E,'Internal Staffing Calculator'!C:C,"")</f>
        <v/>
      </c>
      <c r="H20516" s="932" t="str">
        <f t="array" ref="H20516">if(F20516&lt;&gt;"", iferror(index('Internal Staffing Calculator'!B$8:B23500,match(F20516,'Internal Staffing Calculator'!E$8:E23500,0)), "Not In Budget"),"")</f>
        <v/>
      </c>
      <c r="I20516" s="184"/>
      <c r="J20516" s="184"/>
      <c r="K20516" s="184"/>
      <c r="L20516" s="183"/>
    </row>
    <row r="20517">
      <c r="A20517" s="454"/>
      <c r="B20517" s="927"/>
      <c r="C20517" s="580"/>
      <c r="D20517" s="939"/>
      <c r="E20517" s="940"/>
      <c r="F20517" s="941"/>
      <c r="G20517" s="937" t="str">
        <f t="array" ref="G20517">xlookup(F20517,'Internal Staffing Calculator'!E:E,'Internal Staffing Calculator'!C:C,"")</f>
        <v/>
      </c>
      <c r="H20517" s="932" t="str">
        <f t="array" ref="H20517">if(F20517&lt;&gt;"", iferror(index('Internal Staffing Calculator'!B$8:B23500,match(F20517,'Internal Staffing Calculator'!E$8:E23500,0)), "Not In Budget"),"")</f>
        <v/>
      </c>
      <c r="I20517" s="184"/>
      <c r="J20517" s="184"/>
      <c r="K20517" s="184"/>
      <c r="L20517" s="183"/>
    </row>
    <row r="20518">
      <c r="A20518" s="454"/>
      <c r="B20518" s="927"/>
      <c r="C20518" s="580"/>
      <c r="D20518" s="939"/>
      <c r="E20518" s="940"/>
      <c r="F20518" s="941"/>
      <c r="G20518" s="937" t="str">
        <f t="array" ref="G20518">xlookup(F20518,'Internal Staffing Calculator'!E:E,'Internal Staffing Calculator'!C:C,"")</f>
        <v/>
      </c>
      <c r="H20518" s="932" t="str">
        <f t="array" ref="H20518">if(F20518&lt;&gt;"", iferror(index('Internal Staffing Calculator'!B$8:B23500,match(F20518,'Internal Staffing Calculator'!E$8:E23500,0)), "Not In Budget"),"")</f>
        <v/>
      </c>
      <c r="I20518" s="184"/>
      <c r="J20518" s="184"/>
      <c r="K20518" s="184"/>
      <c r="L20518" s="183"/>
    </row>
    <row r="20519">
      <c r="A20519" s="454"/>
      <c r="B20519" s="927"/>
      <c r="C20519" s="580"/>
      <c r="D20519" s="939"/>
      <c r="E20519" s="940"/>
      <c r="F20519" s="941"/>
      <c r="G20519" s="937" t="str">
        <f t="array" ref="G20519">xlookup(F20519,'Internal Staffing Calculator'!E:E,'Internal Staffing Calculator'!C:C,"")</f>
        <v/>
      </c>
      <c r="H20519" s="932" t="str">
        <f t="array" ref="H20519">if(F20519&lt;&gt;"", iferror(index('Internal Staffing Calculator'!B$8:B23500,match(F20519,'Internal Staffing Calculator'!E$8:E23500,0)), "Not In Budget"),"")</f>
        <v/>
      </c>
      <c r="I20519" s="184"/>
      <c r="J20519" s="184"/>
      <c r="K20519" s="184"/>
      <c r="L20519" s="183"/>
    </row>
    <row r="20520">
      <c r="A20520" s="454"/>
      <c r="B20520" s="927"/>
      <c r="C20520" s="580"/>
      <c r="D20520" s="939"/>
      <c r="E20520" s="940"/>
      <c r="F20520" s="941"/>
      <c r="G20520" s="937" t="str">
        <f t="array" ref="G20520">xlookup(F20520,'Internal Staffing Calculator'!E:E,'Internal Staffing Calculator'!C:C,"")</f>
        <v/>
      </c>
      <c r="H20520" s="932" t="str">
        <f t="array" ref="H20520">if(F20520&lt;&gt;"", iferror(index('Internal Staffing Calculator'!B$8:B23500,match(F20520,'Internal Staffing Calculator'!E$8:E23500,0)), "Not In Budget"),"")</f>
        <v/>
      </c>
      <c r="I20520" s="184"/>
      <c r="J20520" s="184"/>
      <c r="K20520" s="184"/>
      <c r="L20520" s="183"/>
    </row>
    <row r="20521">
      <c r="A20521" s="454"/>
      <c r="B20521" s="927"/>
      <c r="C20521" s="580"/>
      <c r="D20521" s="939"/>
      <c r="E20521" s="940"/>
      <c r="F20521" s="941"/>
      <c r="G20521" s="937" t="str">
        <f t="array" ref="G20521">xlookup(F20521,'Internal Staffing Calculator'!E:E,'Internal Staffing Calculator'!C:C,"")</f>
        <v/>
      </c>
      <c r="H20521" s="932" t="str">
        <f t="array" ref="H20521">if(F20521&lt;&gt;"", iferror(index('Internal Staffing Calculator'!B$8:B23500,match(F20521,'Internal Staffing Calculator'!E$8:E23500,0)), "Not In Budget"),"")</f>
        <v/>
      </c>
      <c r="I20521" s="184"/>
      <c r="J20521" s="184"/>
      <c r="K20521" s="184"/>
      <c r="L20521" s="183"/>
    </row>
    <row r="20522">
      <c r="A20522" s="454"/>
      <c r="B20522" s="927"/>
      <c r="C20522" s="580"/>
      <c r="D20522" s="939"/>
      <c r="E20522" s="940"/>
      <c r="F20522" s="941"/>
      <c r="G20522" s="937" t="str">
        <f t="array" ref="G20522">xlookup(F20522,'Internal Staffing Calculator'!E:E,'Internal Staffing Calculator'!C:C,"")</f>
        <v/>
      </c>
      <c r="H20522" s="932" t="str">
        <f t="array" ref="H20522">if(F20522&lt;&gt;"", iferror(index('Internal Staffing Calculator'!B$8:B23500,match(F20522,'Internal Staffing Calculator'!E$8:E23500,0)), "Not In Budget"),"")</f>
        <v/>
      </c>
      <c r="I20522" s="184"/>
      <c r="J20522" s="184"/>
      <c r="K20522" s="184"/>
      <c r="L20522" s="183"/>
    </row>
    <row r="20523">
      <c r="A20523" s="454"/>
      <c r="B20523" s="927"/>
      <c r="C20523" s="580"/>
      <c r="D20523" s="939"/>
      <c r="E20523" s="940"/>
      <c r="F20523" s="941"/>
      <c r="G20523" s="937" t="str">
        <f t="array" ref="G20523">xlookup(F20523,'Internal Staffing Calculator'!E:E,'Internal Staffing Calculator'!C:C,"")</f>
        <v/>
      </c>
      <c r="H20523" s="932" t="str">
        <f t="array" ref="H20523">if(F20523&lt;&gt;"", iferror(index('Internal Staffing Calculator'!B$8:B23500,match(F20523,'Internal Staffing Calculator'!E$8:E23500,0)), "Not In Budget"),"")</f>
        <v/>
      </c>
      <c r="I20523" s="184"/>
      <c r="J20523" s="184"/>
      <c r="K20523" s="184"/>
      <c r="L20523" s="183"/>
    </row>
    <row r="20524">
      <c r="A20524" s="454"/>
      <c r="B20524" s="927"/>
      <c r="C20524" s="580"/>
      <c r="D20524" s="939"/>
      <c r="E20524" s="940"/>
      <c r="F20524" s="941"/>
      <c r="G20524" s="937" t="str">
        <f t="array" ref="G20524">xlookup(F20524,'Internal Staffing Calculator'!E:E,'Internal Staffing Calculator'!C:C,"")</f>
        <v/>
      </c>
      <c r="H20524" s="932" t="str">
        <f t="array" ref="H20524">if(F20524&lt;&gt;"", iferror(index('Internal Staffing Calculator'!B$8:B23500,match(F20524,'Internal Staffing Calculator'!E$8:E23500,0)), "Not In Budget"),"")</f>
        <v/>
      </c>
      <c r="I20524" s="184"/>
      <c r="J20524" s="184"/>
      <c r="K20524" s="184"/>
      <c r="L20524" s="183"/>
    </row>
    <row r="20525">
      <c r="A20525" s="454"/>
      <c r="B20525" s="927"/>
      <c r="C20525" s="580"/>
      <c r="D20525" s="939"/>
      <c r="E20525" s="940"/>
      <c r="F20525" s="941"/>
      <c r="G20525" s="937" t="str">
        <f t="array" ref="G20525">xlookup(F20525,'Internal Staffing Calculator'!E:E,'Internal Staffing Calculator'!C:C,"")</f>
        <v/>
      </c>
      <c r="H20525" s="932" t="str">
        <f t="array" ref="H20525">if(F20525&lt;&gt;"", iferror(index('Internal Staffing Calculator'!B$8:B23500,match(F20525,'Internal Staffing Calculator'!E$8:E23500,0)), "Not In Budget"),"")</f>
        <v/>
      </c>
      <c r="I20525" s="184"/>
      <c r="J20525" s="184"/>
      <c r="K20525" s="184"/>
      <c r="L20525" s="183"/>
    </row>
    <row r="20526">
      <c r="A20526" s="454"/>
      <c r="B20526" s="927"/>
      <c r="C20526" s="580"/>
      <c r="D20526" s="939"/>
      <c r="E20526" s="940"/>
      <c r="F20526" s="941"/>
      <c r="G20526" s="937" t="str">
        <f t="array" ref="G20526">xlookup(F20526,'Internal Staffing Calculator'!E:E,'Internal Staffing Calculator'!C:C,"")</f>
        <v/>
      </c>
      <c r="H20526" s="932" t="str">
        <f t="array" ref="H20526">if(F20526&lt;&gt;"", iferror(index('Internal Staffing Calculator'!B$8:B23500,match(F20526,'Internal Staffing Calculator'!E$8:E23500,0)), "Not In Budget"),"")</f>
        <v/>
      </c>
      <c r="I20526" s="184"/>
      <c r="J20526" s="184"/>
      <c r="K20526" s="184"/>
      <c r="L20526" s="183"/>
    </row>
    <row r="20527">
      <c r="A20527" s="454"/>
      <c r="B20527" s="927"/>
      <c r="C20527" s="580"/>
      <c r="D20527" s="939"/>
      <c r="E20527" s="940"/>
      <c r="F20527" s="941"/>
      <c r="G20527" s="937" t="str">
        <f t="array" ref="G20527">xlookup(F20527,'Internal Staffing Calculator'!E:E,'Internal Staffing Calculator'!C:C,"")</f>
        <v/>
      </c>
      <c r="H20527" s="932" t="str">
        <f t="array" ref="H20527">if(F20527&lt;&gt;"", iferror(index('Internal Staffing Calculator'!B$8:B23500,match(F20527,'Internal Staffing Calculator'!E$8:E23500,0)), "Not In Budget"),"")</f>
        <v/>
      </c>
      <c r="I20527" s="184"/>
      <c r="J20527" s="184"/>
      <c r="K20527" s="184"/>
      <c r="L20527" s="183"/>
    </row>
    <row r="20528">
      <c r="A20528" s="454"/>
      <c r="B20528" s="927"/>
      <c r="C20528" s="580"/>
      <c r="D20528" s="939"/>
      <c r="E20528" s="940"/>
      <c r="F20528" s="941"/>
      <c r="G20528" s="937" t="str">
        <f t="array" ref="G20528">xlookup(F20528,'Internal Staffing Calculator'!E:E,'Internal Staffing Calculator'!C:C,"")</f>
        <v/>
      </c>
      <c r="H20528" s="932" t="str">
        <f t="array" ref="H20528">if(F20528&lt;&gt;"", iferror(index('Internal Staffing Calculator'!B$8:B23500,match(F20528,'Internal Staffing Calculator'!E$8:E23500,0)), "Not In Budget"),"")</f>
        <v/>
      </c>
      <c r="I20528" s="184"/>
      <c r="J20528" s="184"/>
      <c r="K20528" s="184"/>
      <c r="L20528" s="183"/>
    </row>
    <row r="20529">
      <c r="A20529" s="454"/>
      <c r="B20529" s="927"/>
      <c r="C20529" s="580"/>
      <c r="D20529" s="939"/>
      <c r="E20529" s="940"/>
      <c r="F20529" s="941"/>
      <c r="G20529" s="937" t="str">
        <f t="array" ref="G20529">xlookup(F20529,'Internal Staffing Calculator'!E:E,'Internal Staffing Calculator'!C:C,"")</f>
        <v/>
      </c>
      <c r="H20529" s="932" t="str">
        <f t="array" ref="H20529">if(F20529&lt;&gt;"", iferror(index('Internal Staffing Calculator'!B$8:B23500,match(F20529,'Internal Staffing Calculator'!E$8:E23500,0)), "Not In Budget"),"")</f>
        <v/>
      </c>
      <c r="I20529" s="184"/>
      <c r="J20529" s="184"/>
      <c r="K20529" s="184"/>
      <c r="L20529" s="183"/>
    </row>
    <row r="20530">
      <c r="A20530" s="454"/>
      <c r="B20530" s="927"/>
      <c r="C20530" s="580"/>
      <c r="D20530" s="939"/>
      <c r="E20530" s="940"/>
      <c r="F20530" s="941"/>
      <c r="G20530" s="937" t="str">
        <f t="array" ref="G20530">xlookup(F20530,'Internal Staffing Calculator'!E:E,'Internal Staffing Calculator'!C:C,"")</f>
        <v/>
      </c>
      <c r="H20530" s="932" t="str">
        <f t="array" ref="H20530">if(F20530&lt;&gt;"", iferror(index('Internal Staffing Calculator'!B$8:B23500,match(F20530,'Internal Staffing Calculator'!E$8:E23500,0)), "Not In Budget"),"")</f>
        <v/>
      </c>
      <c r="I20530" s="184"/>
      <c r="J20530" s="184"/>
      <c r="K20530" s="184"/>
      <c r="L20530" s="183"/>
    </row>
    <row r="20531">
      <c r="A20531" s="454"/>
      <c r="B20531" s="927"/>
      <c r="C20531" s="580"/>
      <c r="D20531" s="939"/>
      <c r="E20531" s="940"/>
      <c r="F20531" s="941"/>
      <c r="G20531" s="937" t="str">
        <f t="array" ref="G20531">xlookup(F20531,'Internal Staffing Calculator'!E:E,'Internal Staffing Calculator'!C:C,"")</f>
        <v/>
      </c>
      <c r="H20531" s="932" t="str">
        <f t="array" ref="H20531">if(F20531&lt;&gt;"", iferror(index('Internal Staffing Calculator'!B$8:B23500,match(F20531,'Internal Staffing Calculator'!E$8:E23500,0)), "Not In Budget"),"")</f>
        <v/>
      </c>
      <c r="I20531" s="184"/>
      <c r="J20531" s="184"/>
      <c r="K20531" s="184"/>
      <c r="L20531" s="183"/>
    </row>
    <row r="20532">
      <c r="A20532" s="454"/>
      <c r="B20532" s="927"/>
      <c r="C20532" s="580"/>
      <c r="D20532" s="939"/>
      <c r="E20532" s="940"/>
      <c r="F20532" s="941"/>
      <c r="G20532" s="937" t="str">
        <f t="array" ref="G20532">xlookup(F20532,'Internal Staffing Calculator'!E:E,'Internal Staffing Calculator'!C:C,"")</f>
        <v/>
      </c>
      <c r="H20532" s="932" t="str">
        <f t="array" ref="H20532">if(F20532&lt;&gt;"", iferror(index('Internal Staffing Calculator'!B$8:B23500,match(F20532,'Internal Staffing Calculator'!E$8:E23500,0)), "Not In Budget"),"")</f>
        <v/>
      </c>
      <c r="I20532" s="184"/>
      <c r="J20532" s="184"/>
      <c r="K20532" s="184"/>
      <c r="L20532" s="183"/>
    </row>
    <row r="20533">
      <c r="A20533" s="454"/>
      <c r="B20533" s="927"/>
      <c r="C20533" s="580"/>
      <c r="D20533" s="939"/>
      <c r="E20533" s="940"/>
      <c r="F20533" s="941"/>
      <c r="G20533" s="937" t="str">
        <f t="array" ref="G20533">xlookup(F20533,'Internal Staffing Calculator'!E:E,'Internal Staffing Calculator'!C:C,"")</f>
        <v/>
      </c>
      <c r="H20533" s="932" t="str">
        <f t="array" ref="H20533">if(F20533&lt;&gt;"", iferror(index('Internal Staffing Calculator'!B$8:B23500,match(F20533,'Internal Staffing Calculator'!E$8:E23500,0)), "Not In Budget"),"")</f>
        <v/>
      </c>
      <c r="I20533" s="184"/>
      <c r="J20533" s="184"/>
      <c r="K20533" s="184"/>
      <c r="L20533" s="183"/>
    </row>
    <row r="20534">
      <c r="A20534" s="454"/>
      <c r="B20534" s="927"/>
      <c r="C20534" s="580"/>
      <c r="D20534" s="939"/>
      <c r="E20534" s="940"/>
      <c r="F20534" s="941"/>
      <c r="G20534" s="937" t="str">
        <f t="array" ref="G20534">xlookup(F20534,'Internal Staffing Calculator'!E:E,'Internal Staffing Calculator'!C:C,"")</f>
        <v/>
      </c>
      <c r="H20534" s="932" t="str">
        <f t="array" ref="H20534">if(F20534&lt;&gt;"", iferror(index('Internal Staffing Calculator'!B$8:B23500,match(F20534,'Internal Staffing Calculator'!E$8:E23500,0)), "Not In Budget"),"")</f>
        <v/>
      </c>
      <c r="I20534" s="184"/>
      <c r="J20534" s="184"/>
      <c r="K20534" s="184"/>
      <c r="L20534" s="183"/>
    </row>
    <row r="20535">
      <c r="A20535" s="454"/>
      <c r="B20535" s="927"/>
      <c r="C20535" s="580"/>
      <c r="D20535" s="939"/>
      <c r="E20535" s="940"/>
      <c r="F20535" s="941"/>
      <c r="G20535" s="937" t="str">
        <f t="array" ref="G20535">xlookup(F20535,'Internal Staffing Calculator'!E:E,'Internal Staffing Calculator'!C:C,"")</f>
        <v/>
      </c>
      <c r="H20535" s="932" t="str">
        <f t="array" ref="H20535">if(F20535&lt;&gt;"", iferror(index('Internal Staffing Calculator'!B$8:B23500,match(F20535,'Internal Staffing Calculator'!E$8:E23500,0)), "Not In Budget"),"")</f>
        <v/>
      </c>
      <c r="I20535" s="184"/>
      <c r="J20535" s="184"/>
      <c r="K20535" s="184"/>
      <c r="L20535" s="183"/>
    </row>
    <row r="20536">
      <c r="A20536" s="454"/>
      <c r="B20536" s="927"/>
      <c r="C20536" s="580"/>
      <c r="D20536" s="939"/>
      <c r="E20536" s="940"/>
      <c r="F20536" s="941"/>
      <c r="G20536" s="937" t="str">
        <f t="array" ref="G20536">xlookup(F20536,'Internal Staffing Calculator'!E:E,'Internal Staffing Calculator'!C:C,"")</f>
        <v/>
      </c>
      <c r="H20536" s="932" t="str">
        <f t="array" ref="H20536">if(F20536&lt;&gt;"", iferror(index('Internal Staffing Calculator'!B$8:B23500,match(F20536,'Internal Staffing Calculator'!E$8:E23500,0)), "Not In Budget"),"")</f>
        <v/>
      </c>
      <c r="I20536" s="184"/>
      <c r="J20536" s="184"/>
      <c r="K20536" s="184"/>
      <c r="L20536" s="183"/>
    </row>
    <row r="20537">
      <c r="A20537" s="454"/>
      <c r="B20537" s="927"/>
      <c r="C20537" s="580"/>
      <c r="D20537" s="939"/>
      <c r="E20537" s="940"/>
      <c r="F20537" s="941"/>
      <c r="G20537" s="937" t="str">
        <f t="array" ref="G20537">xlookup(F20537,'Internal Staffing Calculator'!E:E,'Internal Staffing Calculator'!C:C,"")</f>
        <v/>
      </c>
      <c r="H20537" s="932" t="str">
        <f t="array" ref="H20537">if(F20537&lt;&gt;"", iferror(index('Internal Staffing Calculator'!B$8:B23500,match(F20537,'Internal Staffing Calculator'!E$8:E23500,0)), "Not In Budget"),"")</f>
        <v/>
      </c>
      <c r="I20537" s="184"/>
      <c r="J20537" s="184"/>
      <c r="K20537" s="184"/>
      <c r="L20537" s="183"/>
    </row>
    <row r="20538">
      <c r="A20538" s="454"/>
      <c r="B20538" s="927"/>
      <c r="C20538" s="580"/>
      <c r="D20538" s="939"/>
      <c r="E20538" s="940"/>
      <c r="F20538" s="941"/>
      <c r="G20538" s="937" t="str">
        <f t="array" ref="G20538">xlookup(F20538,'Internal Staffing Calculator'!E:E,'Internal Staffing Calculator'!C:C,"")</f>
        <v/>
      </c>
      <c r="H20538" s="932" t="str">
        <f t="array" ref="H20538">if(F20538&lt;&gt;"", iferror(index('Internal Staffing Calculator'!B$8:B23500,match(F20538,'Internal Staffing Calculator'!E$8:E23500,0)), "Not In Budget"),"")</f>
        <v/>
      </c>
      <c r="I20538" s="184"/>
      <c r="J20538" s="184"/>
      <c r="K20538" s="184"/>
      <c r="L20538" s="183"/>
    </row>
    <row r="20539">
      <c r="A20539" s="454"/>
      <c r="B20539" s="927"/>
      <c r="C20539" s="580"/>
      <c r="D20539" s="939"/>
      <c r="E20539" s="940"/>
      <c r="F20539" s="941"/>
      <c r="G20539" s="937" t="str">
        <f t="array" ref="G20539">xlookup(F20539,'Internal Staffing Calculator'!E:E,'Internal Staffing Calculator'!C:C,"")</f>
        <v/>
      </c>
      <c r="H20539" s="932" t="str">
        <f t="array" ref="H20539">if(F20539&lt;&gt;"", iferror(index('Internal Staffing Calculator'!B$8:B23500,match(F20539,'Internal Staffing Calculator'!E$8:E23500,0)), "Not In Budget"),"")</f>
        <v/>
      </c>
      <c r="I20539" s="184"/>
      <c r="J20539" s="184"/>
      <c r="K20539" s="184"/>
      <c r="L20539" s="183"/>
    </row>
    <row r="20540">
      <c r="A20540" s="454"/>
      <c r="B20540" s="927"/>
      <c r="C20540" s="580"/>
      <c r="D20540" s="939"/>
      <c r="E20540" s="940"/>
      <c r="F20540" s="941"/>
      <c r="G20540" s="937" t="str">
        <f t="array" ref="G20540">xlookup(F20540,'Internal Staffing Calculator'!E:E,'Internal Staffing Calculator'!C:C,"")</f>
        <v/>
      </c>
      <c r="H20540" s="932" t="str">
        <f t="array" ref="H20540">if(F20540&lt;&gt;"", iferror(index('Internal Staffing Calculator'!B$8:B23500,match(F20540,'Internal Staffing Calculator'!E$8:E23500,0)), "Not In Budget"),"")</f>
        <v/>
      </c>
      <c r="I20540" s="184"/>
      <c r="J20540" s="184"/>
      <c r="K20540" s="184"/>
      <c r="L20540" s="183"/>
    </row>
    <row r="20541">
      <c r="A20541" s="454"/>
      <c r="B20541" s="927"/>
      <c r="C20541" s="580"/>
      <c r="D20541" s="939"/>
      <c r="E20541" s="940"/>
      <c r="F20541" s="941"/>
      <c r="G20541" s="937" t="str">
        <f t="array" ref="G20541">xlookup(F20541,'Internal Staffing Calculator'!E:E,'Internal Staffing Calculator'!C:C,"")</f>
        <v/>
      </c>
      <c r="H20541" s="932" t="str">
        <f t="array" ref="H20541">if(F20541&lt;&gt;"", iferror(index('Internal Staffing Calculator'!B$8:B23500,match(F20541,'Internal Staffing Calculator'!E$8:E23500,0)), "Not In Budget"),"")</f>
        <v/>
      </c>
      <c r="I20541" s="184"/>
      <c r="J20541" s="184"/>
      <c r="K20541" s="184"/>
      <c r="L20541" s="183"/>
    </row>
    <row r="20542">
      <c r="A20542" s="454"/>
      <c r="B20542" s="927"/>
      <c r="C20542" s="580"/>
      <c r="D20542" s="939"/>
      <c r="E20542" s="940"/>
      <c r="F20542" s="941"/>
      <c r="G20542" s="937" t="str">
        <f t="array" ref="G20542">xlookup(F20542,'Internal Staffing Calculator'!E:E,'Internal Staffing Calculator'!C:C,"")</f>
        <v/>
      </c>
      <c r="H20542" s="932" t="str">
        <f t="array" ref="H20542">if(F20542&lt;&gt;"", iferror(index('Internal Staffing Calculator'!B$8:B23500,match(F20542,'Internal Staffing Calculator'!E$8:E23500,0)), "Not In Budget"),"")</f>
        <v/>
      </c>
      <c r="I20542" s="184"/>
      <c r="J20542" s="184"/>
      <c r="K20542" s="184"/>
      <c r="L20542" s="183"/>
    </row>
    <row r="20543">
      <c r="A20543" s="454"/>
      <c r="B20543" s="927"/>
      <c r="C20543" s="580"/>
      <c r="D20543" s="939"/>
      <c r="E20543" s="940"/>
      <c r="F20543" s="941"/>
      <c r="G20543" s="937" t="str">
        <f t="array" ref="G20543">xlookup(F20543,'Internal Staffing Calculator'!E:E,'Internal Staffing Calculator'!C:C,"")</f>
        <v/>
      </c>
      <c r="H20543" s="932" t="str">
        <f t="array" ref="H20543">if(F20543&lt;&gt;"", iferror(index('Internal Staffing Calculator'!B$8:B23500,match(F20543,'Internal Staffing Calculator'!E$8:E23500,0)), "Not In Budget"),"")</f>
        <v/>
      </c>
      <c r="I20543" s="184"/>
      <c r="J20543" s="184"/>
      <c r="K20543" s="184"/>
      <c r="L20543" s="183"/>
    </row>
    <row r="20544">
      <c r="A20544" s="454"/>
      <c r="B20544" s="927"/>
      <c r="C20544" s="580"/>
      <c r="D20544" s="939"/>
      <c r="E20544" s="940"/>
      <c r="F20544" s="941"/>
      <c r="G20544" s="937" t="str">
        <f t="array" ref="G20544">xlookup(F20544,'Internal Staffing Calculator'!E:E,'Internal Staffing Calculator'!C:C,"")</f>
        <v/>
      </c>
      <c r="H20544" s="932" t="str">
        <f t="array" ref="H20544">if(F20544&lt;&gt;"", iferror(index('Internal Staffing Calculator'!B$8:B23500,match(F20544,'Internal Staffing Calculator'!E$8:E23500,0)), "Not In Budget"),"")</f>
        <v/>
      </c>
      <c r="I20544" s="184"/>
      <c r="J20544" s="184"/>
      <c r="K20544" s="184"/>
      <c r="L20544" s="183"/>
    </row>
    <row r="20545">
      <c r="A20545" s="454"/>
      <c r="B20545" s="927"/>
      <c r="C20545" s="580"/>
      <c r="D20545" s="939"/>
      <c r="E20545" s="940"/>
      <c r="F20545" s="941"/>
      <c r="G20545" s="937" t="str">
        <f t="array" ref="G20545">xlookup(F20545,'Internal Staffing Calculator'!E:E,'Internal Staffing Calculator'!C:C,"")</f>
        <v/>
      </c>
      <c r="H20545" s="932" t="str">
        <f t="array" ref="H20545">if(F20545&lt;&gt;"", iferror(index('Internal Staffing Calculator'!B$8:B23500,match(F20545,'Internal Staffing Calculator'!E$8:E23500,0)), "Not In Budget"),"")</f>
        <v/>
      </c>
      <c r="I20545" s="184"/>
      <c r="J20545" s="184"/>
      <c r="K20545" s="184"/>
      <c r="L20545" s="183"/>
    </row>
    <row r="20546">
      <c r="A20546" s="454"/>
      <c r="B20546" s="927"/>
      <c r="C20546" s="580"/>
      <c r="D20546" s="939"/>
      <c r="E20546" s="940"/>
      <c r="F20546" s="941"/>
      <c r="G20546" s="937" t="str">
        <f t="array" ref="G20546">xlookup(F20546,'Internal Staffing Calculator'!E:E,'Internal Staffing Calculator'!C:C,"")</f>
        <v/>
      </c>
      <c r="H20546" s="932" t="str">
        <f t="array" ref="H20546">if(F20546&lt;&gt;"", iferror(index('Internal Staffing Calculator'!B$8:B23500,match(F20546,'Internal Staffing Calculator'!E$8:E23500,0)), "Not In Budget"),"")</f>
        <v/>
      </c>
      <c r="I20546" s="184"/>
      <c r="J20546" s="184"/>
      <c r="K20546" s="184"/>
      <c r="L20546" s="183"/>
    </row>
    <row r="20547">
      <c r="A20547" s="454"/>
      <c r="B20547" s="927"/>
      <c r="C20547" s="580"/>
      <c r="D20547" s="939"/>
      <c r="E20547" s="940"/>
      <c r="F20547" s="941"/>
      <c r="G20547" s="937" t="str">
        <f t="array" ref="G20547">xlookup(F20547,'Internal Staffing Calculator'!E:E,'Internal Staffing Calculator'!C:C,"")</f>
        <v/>
      </c>
      <c r="H20547" s="932" t="str">
        <f t="array" ref="H20547">if(F20547&lt;&gt;"", iferror(index('Internal Staffing Calculator'!B$8:B23500,match(F20547,'Internal Staffing Calculator'!E$8:E23500,0)), "Not In Budget"),"")</f>
        <v/>
      </c>
      <c r="I20547" s="184"/>
      <c r="J20547" s="184"/>
      <c r="K20547" s="184"/>
      <c r="L20547" s="183"/>
    </row>
    <row r="20548">
      <c r="A20548" s="454"/>
      <c r="B20548" s="927"/>
      <c r="C20548" s="580"/>
      <c r="D20548" s="939"/>
      <c r="E20548" s="940"/>
      <c r="F20548" s="941"/>
      <c r="G20548" s="937" t="str">
        <f t="array" ref="G20548">xlookup(F20548,'Internal Staffing Calculator'!E:E,'Internal Staffing Calculator'!C:C,"")</f>
        <v/>
      </c>
      <c r="H20548" s="932" t="str">
        <f t="array" ref="H20548">if(F20548&lt;&gt;"", iferror(index('Internal Staffing Calculator'!B$8:B23500,match(F20548,'Internal Staffing Calculator'!E$8:E23500,0)), "Not In Budget"),"")</f>
        <v/>
      </c>
      <c r="I20548" s="184"/>
      <c r="J20548" s="184"/>
      <c r="K20548" s="184"/>
      <c r="L20548" s="183"/>
    </row>
    <row r="20549">
      <c r="A20549" s="454"/>
      <c r="B20549" s="927"/>
      <c r="C20549" s="580"/>
      <c r="D20549" s="939"/>
      <c r="E20549" s="940"/>
      <c r="F20549" s="941"/>
      <c r="G20549" s="937" t="str">
        <f t="array" ref="G20549">xlookup(F20549,'Internal Staffing Calculator'!E:E,'Internal Staffing Calculator'!C:C,"")</f>
        <v/>
      </c>
      <c r="H20549" s="932" t="str">
        <f t="array" ref="H20549">if(F20549&lt;&gt;"", iferror(index('Internal Staffing Calculator'!B$8:B23500,match(F20549,'Internal Staffing Calculator'!E$8:E23500,0)), "Not In Budget"),"")</f>
        <v/>
      </c>
      <c r="I20549" s="184"/>
      <c r="J20549" s="184"/>
      <c r="K20549" s="184"/>
      <c r="L20549" s="183"/>
    </row>
    <row r="20550">
      <c r="A20550" s="454"/>
      <c r="B20550" s="927"/>
      <c r="C20550" s="580"/>
      <c r="D20550" s="939"/>
      <c r="E20550" s="940"/>
      <c r="F20550" s="941"/>
      <c r="G20550" s="937" t="str">
        <f t="array" ref="G20550">xlookup(F20550,'Internal Staffing Calculator'!E:E,'Internal Staffing Calculator'!C:C,"")</f>
        <v/>
      </c>
      <c r="H20550" s="932" t="str">
        <f t="array" ref="H20550">if(F20550&lt;&gt;"", iferror(index('Internal Staffing Calculator'!B$8:B23500,match(F20550,'Internal Staffing Calculator'!E$8:E23500,0)), "Not In Budget"),"")</f>
        <v/>
      </c>
      <c r="I20550" s="184"/>
      <c r="J20550" s="184"/>
      <c r="K20550" s="184"/>
      <c r="L20550" s="183"/>
    </row>
    <row r="20551">
      <c r="A20551" s="454"/>
      <c r="B20551" s="927"/>
      <c r="C20551" s="580"/>
      <c r="D20551" s="939"/>
      <c r="E20551" s="940"/>
      <c r="F20551" s="941"/>
      <c r="G20551" s="937" t="str">
        <f t="array" ref="G20551">xlookup(F20551,'Internal Staffing Calculator'!E:E,'Internal Staffing Calculator'!C:C,"")</f>
        <v/>
      </c>
      <c r="H20551" s="932" t="str">
        <f t="array" ref="H20551">if(F20551&lt;&gt;"", iferror(index('Internal Staffing Calculator'!B$8:B23500,match(F20551,'Internal Staffing Calculator'!E$8:E23500,0)), "Not In Budget"),"")</f>
        <v/>
      </c>
      <c r="I20551" s="184"/>
      <c r="J20551" s="184"/>
      <c r="K20551" s="184"/>
      <c r="L20551" s="183"/>
    </row>
    <row r="20552">
      <c r="A20552" s="454"/>
      <c r="B20552" s="927"/>
      <c r="C20552" s="580"/>
      <c r="D20552" s="939"/>
      <c r="E20552" s="940"/>
      <c r="F20552" s="941"/>
      <c r="G20552" s="937" t="str">
        <f t="array" ref="G20552">xlookup(F20552,'Internal Staffing Calculator'!E:E,'Internal Staffing Calculator'!C:C,"")</f>
        <v/>
      </c>
      <c r="H20552" s="932" t="str">
        <f t="array" ref="H20552">if(F20552&lt;&gt;"", iferror(index('Internal Staffing Calculator'!B$8:B23500,match(F20552,'Internal Staffing Calculator'!E$8:E23500,0)), "Not In Budget"),"")</f>
        <v/>
      </c>
      <c r="I20552" s="184"/>
      <c r="J20552" s="184"/>
      <c r="K20552" s="184"/>
      <c r="L20552" s="183"/>
    </row>
    <row r="20553">
      <c r="A20553" s="454"/>
      <c r="B20553" s="927"/>
      <c r="C20553" s="580"/>
      <c r="D20553" s="939"/>
      <c r="E20553" s="940"/>
      <c r="F20553" s="941"/>
      <c r="G20553" s="937" t="str">
        <f t="array" ref="G20553">xlookup(F20553,'Internal Staffing Calculator'!E:E,'Internal Staffing Calculator'!C:C,"")</f>
        <v/>
      </c>
      <c r="H20553" s="932" t="str">
        <f t="array" ref="H20553">if(F20553&lt;&gt;"", iferror(index('Internal Staffing Calculator'!B$8:B23500,match(F20553,'Internal Staffing Calculator'!E$8:E23500,0)), "Not In Budget"),"")</f>
        <v/>
      </c>
      <c r="I20553" s="184"/>
      <c r="J20553" s="184"/>
      <c r="K20553" s="184"/>
      <c r="L20553" s="183"/>
    </row>
    <row r="20554">
      <c r="A20554" s="454"/>
      <c r="B20554" s="927"/>
      <c r="C20554" s="580"/>
      <c r="D20554" s="939"/>
      <c r="E20554" s="940"/>
      <c r="F20554" s="941"/>
      <c r="G20554" s="937" t="str">
        <f t="array" ref="G20554">xlookup(F20554,'Internal Staffing Calculator'!E:E,'Internal Staffing Calculator'!C:C,"")</f>
        <v/>
      </c>
      <c r="H20554" s="932" t="str">
        <f t="array" ref="H20554">if(F20554&lt;&gt;"", iferror(index('Internal Staffing Calculator'!B$8:B23500,match(F20554,'Internal Staffing Calculator'!E$8:E23500,0)), "Not In Budget"),"")</f>
        <v/>
      </c>
      <c r="I20554" s="184"/>
      <c r="J20554" s="184"/>
      <c r="K20554" s="184"/>
      <c r="L20554" s="183"/>
    </row>
    <row r="20555">
      <c r="A20555" s="454"/>
      <c r="B20555" s="927"/>
      <c r="C20555" s="580"/>
      <c r="D20555" s="939"/>
      <c r="E20555" s="940"/>
      <c r="F20555" s="941"/>
      <c r="G20555" s="937" t="str">
        <f t="array" ref="G20555">xlookup(F20555,'Internal Staffing Calculator'!E:E,'Internal Staffing Calculator'!C:C,"")</f>
        <v/>
      </c>
      <c r="H20555" s="932" t="str">
        <f t="array" ref="H20555">if(F20555&lt;&gt;"", iferror(index('Internal Staffing Calculator'!B$8:B23500,match(F20555,'Internal Staffing Calculator'!E$8:E23500,0)), "Not In Budget"),"")</f>
        <v/>
      </c>
      <c r="I20555" s="184"/>
      <c r="J20555" s="184"/>
      <c r="K20555" s="184"/>
      <c r="L20555" s="183"/>
    </row>
    <row r="20556">
      <c r="A20556" s="454"/>
      <c r="B20556" s="927"/>
      <c r="C20556" s="580"/>
      <c r="D20556" s="939"/>
      <c r="E20556" s="940"/>
      <c r="F20556" s="941"/>
      <c r="G20556" s="937" t="str">
        <f t="array" ref="G20556">xlookup(F20556,'Internal Staffing Calculator'!E:E,'Internal Staffing Calculator'!C:C,"")</f>
        <v/>
      </c>
      <c r="H20556" s="932" t="str">
        <f t="array" ref="H20556">if(F20556&lt;&gt;"", iferror(index('Internal Staffing Calculator'!B$8:B23500,match(F20556,'Internal Staffing Calculator'!E$8:E23500,0)), "Not In Budget"),"")</f>
        <v/>
      </c>
      <c r="I20556" s="184"/>
      <c r="J20556" s="184"/>
      <c r="K20556" s="184"/>
      <c r="L20556" s="183"/>
    </row>
    <row r="20557">
      <c r="A20557" s="454"/>
      <c r="B20557" s="927"/>
      <c r="C20557" s="580"/>
      <c r="D20557" s="939"/>
      <c r="E20557" s="940"/>
      <c r="F20557" s="941"/>
      <c r="G20557" s="937" t="str">
        <f t="array" ref="G20557">xlookup(F20557,'Internal Staffing Calculator'!E:E,'Internal Staffing Calculator'!C:C,"")</f>
        <v/>
      </c>
      <c r="H20557" s="932" t="str">
        <f t="array" ref="H20557">if(F20557&lt;&gt;"", iferror(index('Internal Staffing Calculator'!B$8:B23500,match(F20557,'Internal Staffing Calculator'!E$8:E23500,0)), "Not In Budget"),"")</f>
        <v/>
      </c>
      <c r="I20557" s="184"/>
      <c r="J20557" s="184"/>
      <c r="K20557" s="184"/>
      <c r="L20557" s="183"/>
    </row>
    <row r="20558">
      <c r="A20558" s="454"/>
      <c r="B20558" s="927"/>
      <c r="C20558" s="580"/>
      <c r="D20558" s="939"/>
      <c r="E20558" s="940"/>
      <c r="F20558" s="941"/>
      <c r="G20558" s="937" t="str">
        <f t="array" ref="G20558">xlookup(F20558,'Internal Staffing Calculator'!E:E,'Internal Staffing Calculator'!C:C,"")</f>
        <v/>
      </c>
      <c r="H20558" s="932" t="str">
        <f t="array" ref="H20558">if(F20558&lt;&gt;"", iferror(index('Internal Staffing Calculator'!B$8:B23500,match(F20558,'Internal Staffing Calculator'!E$8:E23500,0)), "Not In Budget"),"")</f>
        <v/>
      </c>
      <c r="I20558" s="184"/>
      <c r="J20558" s="184"/>
      <c r="K20558" s="184"/>
      <c r="L20558" s="183"/>
    </row>
    <row r="20559">
      <c r="A20559" s="454"/>
      <c r="B20559" s="927"/>
      <c r="C20559" s="580"/>
      <c r="D20559" s="939"/>
      <c r="E20559" s="940"/>
      <c r="F20559" s="941"/>
      <c r="G20559" s="937" t="str">
        <f t="array" ref="G20559">xlookup(F20559,'Internal Staffing Calculator'!E:E,'Internal Staffing Calculator'!C:C,"")</f>
        <v/>
      </c>
      <c r="H20559" s="932" t="str">
        <f t="array" ref="H20559">if(F20559&lt;&gt;"", iferror(index('Internal Staffing Calculator'!B$8:B23500,match(F20559,'Internal Staffing Calculator'!E$8:E23500,0)), "Not In Budget"),"")</f>
        <v/>
      </c>
      <c r="I20559" s="184"/>
      <c r="J20559" s="184"/>
      <c r="K20559" s="184"/>
      <c r="L20559" s="183"/>
    </row>
    <row r="20560">
      <c r="A20560" s="454"/>
      <c r="B20560" s="927"/>
      <c r="C20560" s="580"/>
      <c r="D20560" s="939"/>
      <c r="E20560" s="940"/>
      <c r="F20560" s="941"/>
      <c r="G20560" s="937" t="str">
        <f t="array" ref="G20560">xlookup(F20560,'Internal Staffing Calculator'!E:E,'Internal Staffing Calculator'!C:C,"")</f>
        <v/>
      </c>
      <c r="H20560" s="932" t="str">
        <f t="array" ref="H20560">if(F20560&lt;&gt;"", iferror(index('Internal Staffing Calculator'!B$8:B23500,match(F20560,'Internal Staffing Calculator'!E$8:E23500,0)), "Not In Budget"),"")</f>
        <v/>
      </c>
      <c r="I20560" s="184"/>
      <c r="J20560" s="184"/>
      <c r="K20560" s="184"/>
      <c r="L20560" s="183"/>
    </row>
    <row r="20561">
      <c r="A20561" s="454"/>
      <c r="B20561" s="927"/>
      <c r="C20561" s="580"/>
      <c r="D20561" s="939"/>
      <c r="E20561" s="940"/>
      <c r="F20561" s="941"/>
      <c r="G20561" s="937" t="str">
        <f t="array" ref="G20561">xlookup(F20561,'Internal Staffing Calculator'!E:E,'Internal Staffing Calculator'!C:C,"")</f>
        <v/>
      </c>
      <c r="H20561" s="932" t="str">
        <f t="array" ref="H20561">if(F20561&lt;&gt;"", iferror(index('Internal Staffing Calculator'!B$8:B23500,match(F20561,'Internal Staffing Calculator'!E$8:E23500,0)), "Not In Budget"),"")</f>
        <v/>
      </c>
      <c r="I20561" s="184"/>
      <c r="J20561" s="184"/>
      <c r="K20561" s="184"/>
      <c r="L20561" s="183"/>
    </row>
    <row r="20562">
      <c r="A20562" s="454"/>
      <c r="B20562" s="927"/>
      <c r="C20562" s="580"/>
      <c r="D20562" s="939"/>
      <c r="E20562" s="940"/>
      <c r="F20562" s="941"/>
      <c r="G20562" s="937" t="str">
        <f t="array" ref="G20562">xlookup(F20562,'Internal Staffing Calculator'!E:E,'Internal Staffing Calculator'!C:C,"")</f>
        <v/>
      </c>
      <c r="H20562" s="932" t="str">
        <f t="array" ref="H20562">if(F20562&lt;&gt;"", iferror(index('Internal Staffing Calculator'!B$8:B23500,match(F20562,'Internal Staffing Calculator'!E$8:E23500,0)), "Not In Budget"),"")</f>
        <v/>
      </c>
      <c r="I20562" s="184"/>
      <c r="J20562" s="184"/>
      <c r="K20562" s="184"/>
      <c r="L20562" s="183"/>
    </row>
    <row r="20563">
      <c r="A20563" s="454"/>
      <c r="B20563" s="927"/>
      <c r="C20563" s="580"/>
      <c r="D20563" s="939"/>
      <c r="E20563" s="940"/>
      <c r="F20563" s="941"/>
      <c r="G20563" s="937" t="str">
        <f t="array" ref="G20563">xlookup(F20563,'Internal Staffing Calculator'!E:E,'Internal Staffing Calculator'!C:C,"")</f>
        <v/>
      </c>
      <c r="H20563" s="932" t="str">
        <f t="array" ref="H20563">if(F20563&lt;&gt;"", iferror(index('Internal Staffing Calculator'!B$8:B23500,match(F20563,'Internal Staffing Calculator'!E$8:E23500,0)), "Not In Budget"),"")</f>
        <v/>
      </c>
      <c r="I20563" s="184"/>
      <c r="J20563" s="184"/>
      <c r="K20563" s="184"/>
      <c r="L20563" s="183"/>
    </row>
    <row r="20564">
      <c r="A20564" s="454"/>
      <c r="B20564" s="927"/>
      <c r="C20564" s="580"/>
      <c r="D20564" s="939"/>
      <c r="E20564" s="940"/>
      <c r="F20564" s="941"/>
      <c r="G20564" s="937" t="str">
        <f t="array" ref="G20564">xlookup(F20564,'Internal Staffing Calculator'!E:E,'Internal Staffing Calculator'!C:C,"")</f>
        <v/>
      </c>
      <c r="H20564" s="932" t="str">
        <f t="array" ref="H20564">if(F20564&lt;&gt;"", iferror(index('Internal Staffing Calculator'!B$8:B23500,match(F20564,'Internal Staffing Calculator'!E$8:E23500,0)), "Not In Budget"),"")</f>
        <v/>
      </c>
      <c r="I20564" s="184"/>
      <c r="J20564" s="184"/>
      <c r="K20564" s="184"/>
      <c r="L20564" s="183"/>
    </row>
    <row r="20565">
      <c r="A20565" s="454"/>
      <c r="B20565" s="927"/>
      <c r="C20565" s="580"/>
      <c r="D20565" s="939"/>
      <c r="E20565" s="940"/>
      <c r="F20565" s="941"/>
      <c r="G20565" s="937" t="str">
        <f t="array" ref="G20565">xlookup(F20565,'Internal Staffing Calculator'!E:E,'Internal Staffing Calculator'!C:C,"")</f>
        <v/>
      </c>
      <c r="H20565" s="932" t="str">
        <f t="array" ref="H20565">if(F20565&lt;&gt;"", iferror(index('Internal Staffing Calculator'!B$8:B23500,match(F20565,'Internal Staffing Calculator'!E$8:E23500,0)), "Not In Budget"),"")</f>
        <v/>
      </c>
      <c r="I20565" s="184"/>
      <c r="J20565" s="184"/>
      <c r="K20565" s="184"/>
      <c r="L20565" s="183"/>
    </row>
    <row r="20566">
      <c r="A20566" s="454"/>
      <c r="B20566" s="927"/>
      <c r="C20566" s="580"/>
      <c r="D20566" s="939"/>
      <c r="E20566" s="940"/>
      <c r="F20566" s="941"/>
      <c r="G20566" s="937" t="str">
        <f t="array" ref="G20566">xlookup(F20566,'Internal Staffing Calculator'!E:E,'Internal Staffing Calculator'!C:C,"")</f>
        <v/>
      </c>
      <c r="H20566" s="932" t="str">
        <f t="array" ref="H20566">if(F20566&lt;&gt;"", iferror(index('Internal Staffing Calculator'!B$8:B23500,match(F20566,'Internal Staffing Calculator'!E$8:E23500,0)), "Not In Budget"),"")</f>
        <v/>
      </c>
      <c r="I20566" s="184"/>
      <c r="J20566" s="184"/>
      <c r="K20566" s="184"/>
      <c r="L20566" s="183"/>
    </row>
    <row r="20567">
      <c r="A20567" s="454"/>
      <c r="B20567" s="927"/>
      <c r="C20567" s="580"/>
      <c r="D20567" s="939"/>
      <c r="E20567" s="940"/>
      <c r="F20567" s="941"/>
      <c r="G20567" s="937" t="str">
        <f t="array" ref="G20567">xlookup(F20567,'Internal Staffing Calculator'!E:E,'Internal Staffing Calculator'!C:C,"")</f>
        <v/>
      </c>
      <c r="H20567" s="932" t="str">
        <f t="array" ref="H20567">if(F20567&lt;&gt;"", iferror(index('Internal Staffing Calculator'!B$8:B23500,match(F20567,'Internal Staffing Calculator'!E$8:E23500,0)), "Not In Budget"),"")</f>
        <v/>
      </c>
      <c r="I20567" s="184"/>
      <c r="J20567" s="184"/>
      <c r="K20567" s="184"/>
      <c r="L20567" s="183"/>
    </row>
    <row r="20568">
      <c r="A20568" s="454"/>
      <c r="B20568" s="927"/>
      <c r="C20568" s="580"/>
      <c r="D20568" s="939"/>
      <c r="E20568" s="940"/>
      <c r="F20568" s="941"/>
      <c r="G20568" s="937" t="str">
        <f t="array" ref="G20568">xlookup(F20568,'Internal Staffing Calculator'!E:E,'Internal Staffing Calculator'!C:C,"")</f>
        <v/>
      </c>
      <c r="H20568" s="932" t="str">
        <f t="array" ref="H20568">if(F20568&lt;&gt;"", iferror(index('Internal Staffing Calculator'!B$8:B23500,match(F20568,'Internal Staffing Calculator'!E$8:E23500,0)), "Not In Budget"),"")</f>
        <v/>
      </c>
      <c r="I20568" s="184"/>
      <c r="J20568" s="184"/>
      <c r="K20568" s="184"/>
      <c r="L20568" s="183"/>
    </row>
    <row r="20569">
      <c r="A20569" s="454"/>
      <c r="B20569" s="927"/>
      <c r="C20569" s="580"/>
      <c r="D20569" s="939"/>
      <c r="E20569" s="940"/>
      <c r="F20569" s="941"/>
      <c r="G20569" s="937" t="str">
        <f t="array" ref="G20569">xlookup(F20569,'Internal Staffing Calculator'!E:E,'Internal Staffing Calculator'!C:C,"")</f>
        <v/>
      </c>
      <c r="H20569" s="932" t="str">
        <f t="array" ref="H20569">if(F20569&lt;&gt;"", iferror(index('Internal Staffing Calculator'!B$8:B23500,match(F20569,'Internal Staffing Calculator'!E$8:E23500,0)), "Not In Budget"),"")</f>
        <v/>
      </c>
      <c r="I20569" s="184"/>
      <c r="J20569" s="184"/>
      <c r="K20569" s="184"/>
      <c r="L20569" s="183"/>
    </row>
    <row r="20570">
      <c r="A20570" s="454"/>
      <c r="B20570" s="927"/>
      <c r="C20570" s="580"/>
      <c r="D20570" s="939"/>
      <c r="E20570" s="940"/>
      <c r="F20570" s="941"/>
      <c r="G20570" s="937" t="str">
        <f t="array" ref="G20570">xlookup(F20570,'Internal Staffing Calculator'!E:E,'Internal Staffing Calculator'!C:C,"")</f>
        <v/>
      </c>
      <c r="H20570" s="932" t="str">
        <f t="array" ref="H20570">if(F20570&lt;&gt;"", iferror(index('Internal Staffing Calculator'!B$8:B23500,match(F20570,'Internal Staffing Calculator'!E$8:E23500,0)), "Not In Budget"),"")</f>
        <v/>
      </c>
      <c r="I20570" s="184"/>
      <c r="J20570" s="184"/>
      <c r="K20570" s="184"/>
      <c r="L20570" s="183"/>
    </row>
    <row r="20571">
      <c r="A20571" s="454"/>
      <c r="B20571" s="927"/>
      <c r="C20571" s="580"/>
      <c r="D20571" s="939"/>
      <c r="E20571" s="940"/>
      <c r="F20571" s="941"/>
      <c r="G20571" s="937" t="str">
        <f t="array" ref="G20571">xlookup(F20571,'Internal Staffing Calculator'!E:E,'Internal Staffing Calculator'!C:C,"")</f>
        <v/>
      </c>
      <c r="H20571" s="932" t="str">
        <f t="array" ref="H20571">if(F20571&lt;&gt;"", iferror(index('Internal Staffing Calculator'!B$8:B23500,match(F20571,'Internal Staffing Calculator'!E$8:E23500,0)), "Not In Budget"),"")</f>
        <v/>
      </c>
      <c r="I20571" s="184"/>
      <c r="J20571" s="184"/>
      <c r="K20571" s="184"/>
      <c r="L20571" s="183"/>
    </row>
    <row r="20572">
      <c r="A20572" s="454"/>
      <c r="B20572" s="927"/>
      <c r="C20572" s="580"/>
      <c r="D20572" s="939"/>
      <c r="E20572" s="940"/>
      <c r="F20572" s="941"/>
      <c r="G20572" s="937" t="str">
        <f t="array" ref="G20572">xlookup(F20572,'Internal Staffing Calculator'!E:E,'Internal Staffing Calculator'!C:C,"")</f>
        <v/>
      </c>
      <c r="H20572" s="932" t="str">
        <f t="array" ref="H20572">if(F20572&lt;&gt;"", iferror(index('Internal Staffing Calculator'!B$8:B23500,match(F20572,'Internal Staffing Calculator'!E$8:E23500,0)), "Not In Budget"),"")</f>
        <v/>
      </c>
      <c r="I20572" s="184"/>
      <c r="J20572" s="184"/>
      <c r="K20572" s="184"/>
      <c r="L20572" s="183"/>
    </row>
    <row r="20573">
      <c r="A20573" s="454"/>
      <c r="B20573" s="927"/>
      <c r="C20573" s="580"/>
      <c r="D20573" s="939"/>
      <c r="E20573" s="940"/>
      <c r="F20573" s="941"/>
      <c r="G20573" s="937" t="str">
        <f t="array" ref="G20573">xlookup(F20573,'Internal Staffing Calculator'!E:E,'Internal Staffing Calculator'!C:C,"")</f>
        <v/>
      </c>
      <c r="H20573" s="932" t="str">
        <f t="array" ref="H20573">if(F20573&lt;&gt;"", iferror(index('Internal Staffing Calculator'!B$8:B23500,match(F20573,'Internal Staffing Calculator'!E$8:E23500,0)), "Not In Budget"),"")</f>
        <v/>
      </c>
      <c r="I20573" s="184"/>
      <c r="J20573" s="184"/>
      <c r="K20573" s="184"/>
      <c r="L20573" s="183"/>
    </row>
    <row r="20574">
      <c r="A20574" s="454"/>
      <c r="B20574" s="927"/>
      <c r="C20574" s="580"/>
      <c r="D20574" s="939"/>
      <c r="E20574" s="940"/>
      <c r="F20574" s="941"/>
      <c r="G20574" s="937" t="str">
        <f t="array" ref="G20574">xlookup(F20574,'Internal Staffing Calculator'!E:E,'Internal Staffing Calculator'!C:C,"")</f>
        <v/>
      </c>
      <c r="H20574" s="932" t="str">
        <f t="array" ref="H20574">if(F20574&lt;&gt;"", iferror(index('Internal Staffing Calculator'!B$8:B23500,match(F20574,'Internal Staffing Calculator'!E$8:E23500,0)), "Not In Budget"),"")</f>
        <v/>
      </c>
      <c r="I20574" s="184"/>
      <c r="J20574" s="184"/>
      <c r="K20574" s="184"/>
      <c r="L20574" s="183"/>
    </row>
    <row r="20575">
      <c r="A20575" s="454"/>
      <c r="B20575" s="927"/>
      <c r="C20575" s="580"/>
      <c r="D20575" s="939"/>
      <c r="E20575" s="940"/>
      <c r="F20575" s="941"/>
      <c r="G20575" s="937" t="str">
        <f t="array" ref="G20575">xlookup(F20575,'Internal Staffing Calculator'!E:E,'Internal Staffing Calculator'!C:C,"")</f>
        <v/>
      </c>
      <c r="H20575" s="932" t="str">
        <f t="array" ref="H20575">if(F20575&lt;&gt;"", iferror(index('Internal Staffing Calculator'!B$8:B23500,match(F20575,'Internal Staffing Calculator'!E$8:E23500,0)), "Not In Budget"),"")</f>
        <v/>
      </c>
      <c r="I20575" s="184"/>
      <c r="J20575" s="184"/>
      <c r="K20575" s="184"/>
      <c r="L20575" s="183"/>
    </row>
    <row r="20576">
      <c r="A20576" s="454"/>
      <c r="B20576" s="927"/>
      <c r="C20576" s="580"/>
      <c r="D20576" s="939"/>
      <c r="E20576" s="940"/>
      <c r="F20576" s="941"/>
      <c r="G20576" s="937" t="str">
        <f t="array" ref="G20576">xlookup(F20576,'Internal Staffing Calculator'!E:E,'Internal Staffing Calculator'!C:C,"")</f>
        <v/>
      </c>
      <c r="H20576" s="932" t="str">
        <f t="array" ref="H20576">if(F20576&lt;&gt;"", iferror(index('Internal Staffing Calculator'!B$8:B23500,match(F20576,'Internal Staffing Calculator'!E$8:E23500,0)), "Not In Budget"),"")</f>
        <v/>
      </c>
      <c r="I20576" s="184"/>
      <c r="J20576" s="184"/>
      <c r="K20576" s="184"/>
      <c r="L20576" s="183"/>
    </row>
    <row r="20577">
      <c r="A20577" s="454"/>
      <c r="B20577" s="927"/>
      <c r="C20577" s="580"/>
      <c r="D20577" s="939"/>
      <c r="E20577" s="940"/>
      <c r="F20577" s="941"/>
      <c r="G20577" s="937" t="str">
        <f t="array" ref="G20577">xlookup(F20577,'Internal Staffing Calculator'!E:E,'Internal Staffing Calculator'!C:C,"")</f>
        <v/>
      </c>
      <c r="H20577" s="932" t="str">
        <f t="array" ref="H20577">if(F20577&lt;&gt;"", iferror(index('Internal Staffing Calculator'!B$8:B23500,match(F20577,'Internal Staffing Calculator'!E$8:E23500,0)), "Not In Budget"),"")</f>
        <v/>
      </c>
      <c r="I20577" s="184"/>
      <c r="J20577" s="184"/>
      <c r="K20577" s="184"/>
      <c r="L20577" s="183"/>
    </row>
    <row r="20578">
      <c r="A20578" s="454"/>
      <c r="B20578" s="927"/>
      <c r="C20578" s="580"/>
      <c r="D20578" s="939"/>
      <c r="E20578" s="940"/>
      <c r="F20578" s="941"/>
      <c r="G20578" s="937" t="str">
        <f t="array" ref="G20578">xlookup(F20578,'Internal Staffing Calculator'!E:E,'Internal Staffing Calculator'!C:C,"")</f>
        <v/>
      </c>
      <c r="H20578" s="932" t="str">
        <f t="array" ref="H20578">if(F20578&lt;&gt;"", iferror(index('Internal Staffing Calculator'!B$8:B23500,match(F20578,'Internal Staffing Calculator'!E$8:E23500,0)), "Not In Budget"),"")</f>
        <v/>
      </c>
      <c r="I20578" s="184"/>
      <c r="J20578" s="184"/>
      <c r="K20578" s="184"/>
      <c r="L20578" s="183"/>
    </row>
    <row r="20579">
      <c r="A20579" s="454"/>
      <c r="B20579" s="927"/>
      <c r="C20579" s="580"/>
      <c r="D20579" s="939"/>
      <c r="E20579" s="940"/>
      <c r="F20579" s="941"/>
      <c r="G20579" s="937" t="str">
        <f t="array" ref="G20579">xlookup(F20579,'Internal Staffing Calculator'!E:E,'Internal Staffing Calculator'!C:C,"")</f>
        <v/>
      </c>
      <c r="H20579" s="932" t="str">
        <f t="array" ref="H20579">if(F20579&lt;&gt;"", iferror(index('Internal Staffing Calculator'!B$8:B23500,match(F20579,'Internal Staffing Calculator'!E$8:E23500,0)), "Not In Budget"),"")</f>
        <v/>
      </c>
      <c r="I20579" s="184"/>
      <c r="J20579" s="184"/>
      <c r="K20579" s="184"/>
      <c r="L20579" s="183"/>
    </row>
    <row r="20580">
      <c r="A20580" s="454"/>
      <c r="B20580" s="927"/>
      <c r="C20580" s="580"/>
      <c r="D20580" s="939"/>
      <c r="E20580" s="940"/>
      <c r="F20580" s="941"/>
      <c r="G20580" s="937" t="str">
        <f t="array" ref="G20580">xlookup(F20580,'Internal Staffing Calculator'!E:E,'Internal Staffing Calculator'!C:C,"")</f>
        <v/>
      </c>
      <c r="H20580" s="932" t="str">
        <f t="array" ref="H20580">if(F20580&lt;&gt;"", iferror(index('Internal Staffing Calculator'!B$8:B23500,match(F20580,'Internal Staffing Calculator'!E$8:E23500,0)), "Not In Budget"),"")</f>
        <v/>
      </c>
      <c r="I20580" s="184"/>
      <c r="J20580" s="184"/>
      <c r="K20580" s="184"/>
      <c r="L20580" s="183"/>
    </row>
    <row r="20581">
      <c r="A20581" s="454"/>
      <c r="B20581" s="927"/>
      <c r="C20581" s="580"/>
      <c r="D20581" s="939"/>
      <c r="E20581" s="940"/>
      <c r="F20581" s="941"/>
      <c r="G20581" s="937" t="str">
        <f t="array" ref="G20581">xlookup(F20581,'Internal Staffing Calculator'!E:E,'Internal Staffing Calculator'!C:C,"")</f>
        <v/>
      </c>
      <c r="H20581" s="932" t="str">
        <f t="array" ref="H20581">if(F20581&lt;&gt;"", iferror(index('Internal Staffing Calculator'!B$8:B23500,match(F20581,'Internal Staffing Calculator'!E$8:E23500,0)), "Not In Budget"),"")</f>
        <v/>
      </c>
      <c r="I20581" s="184"/>
      <c r="J20581" s="184"/>
      <c r="K20581" s="184"/>
      <c r="L20581" s="183"/>
    </row>
    <row r="20582">
      <c r="A20582" s="454"/>
      <c r="B20582" s="927"/>
      <c r="C20582" s="580"/>
      <c r="D20582" s="939"/>
      <c r="E20582" s="940"/>
      <c r="F20582" s="941"/>
      <c r="G20582" s="937" t="str">
        <f t="array" ref="G20582">xlookup(F20582,'Internal Staffing Calculator'!E:E,'Internal Staffing Calculator'!C:C,"")</f>
        <v/>
      </c>
      <c r="H20582" s="932" t="str">
        <f t="array" ref="H20582">if(F20582&lt;&gt;"", iferror(index('Internal Staffing Calculator'!B$8:B23500,match(F20582,'Internal Staffing Calculator'!E$8:E23500,0)), "Not In Budget"),"")</f>
        <v/>
      </c>
      <c r="I20582" s="184"/>
      <c r="J20582" s="184"/>
      <c r="K20582" s="184"/>
      <c r="L20582" s="183"/>
    </row>
    <row r="20583">
      <c r="A20583" s="454"/>
      <c r="B20583" s="927"/>
      <c r="C20583" s="580"/>
      <c r="D20583" s="939"/>
      <c r="E20583" s="940"/>
      <c r="F20583" s="941"/>
      <c r="G20583" s="937" t="str">
        <f t="array" ref="G20583">xlookup(F20583,'Internal Staffing Calculator'!E:E,'Internal Staffing Calculator'!C:C,"")</f>
        <v/>
      </c>
      <c r="H20583" s="932" t="str">
        <f t="array" ref="H20583">if(F20583&lt;&gt;"", iferror(index('Internal Staffing Calculator'!B$8:B23500,match(F20583,'Internal Staffing Calculator'!E$8:E23500,0)), "Not In Budget"),"")</f>
        <v/>
      </c>
      <c r="I20583" s="184"/>
      <c r="J20583" s="184"/>
      <c r="K20583" s="184"/>
      <c r="L20583" s="183"/>
    </row>
    <row r="20584">
      <c r="A20584" s="454"/>
      <c r="B20584" s="927"/>
      <c r="C20584" s="580"/>
      <c r="D20584" s="939"/>
      <c r="E20584" s="940"/>
      <c r="F20584" s="941"/>
      <c r="G20584" s="937" t="str">
        <f t="array" ref="G20584">xlookup(F20584,'Internal Staffing Calculator'!E:E,'Internal Staffing Calculator'!C:C,"")</f>
        <v/>
      </c>
      <c r="H20584" s="932" t="str">
        <f t="array" ref="H20584">if(F20584&lt;&gt;"", iferror(index('Internal Staffing Calculator'!B$8:B23500,match(F20584,'Internal Staffing Calculator'!E$8:E23500,0)), "Not In Budget"),"")</f>
        <v/>
      </c>
      <c r="I20584" s="184"/>
      <c r="J20584" s="184"/>
      <c r="K20584" s="184"/>
      <c r="L20584" s="183"/>
    </row>
    <row r="20585">
      <c r="A20585" s="454"/>
      <c r="B20585" s="927"/>
      <c r="C20585" s="580"/>
      <c r="D20585" s="939"/>
      <c r="E20585" s="940"/>
      <c r="F20585" s="941"/>
      <c r="G20585" s="937" t="str">
        <f t="array" ref="G20585">xlookup(F20585,'Internal Staffing Calculator'!E:E,'Internal Staffing Calculator'!C:C,"")</f>
        <v/>
      </c>
      <c r="H20585" s="932" t="str">
        <f t="array" ref="H20585">if(F20585&lt;&gt;"", iferror(index('Internal Staffing Calculator'!B$8:B23500,match(F20585,'Internal Staffing Calculator'!E$8:E23500,0)), "Not In Budget"),"")</f>
        <v/>
      </c>
      <c r="I20585" s="184"/>
      <c r="J20585" s="184"/>
      <c r="K20585" s="184"/>
      <c r="L20585" s="183"/>
    </row>
    <row r="20586">
      <c r="A20586" s="454"/>
      <c r="B20586" s="927"/>
      <c r="C20586" s="580"/>
      <c r="D20586" s="939"/>
      <c r="E20586" s="940"/>
      <c r="F20586" s="941"/>
      <c r="G20586" s="937" t="str">
        <f t="array" ref="G20586">xlookup(F20586,'Internal Staffing Calculator'!E:E,'Internal Staffing Calculator'!C:C,"")</f>
        <v/>
      </c>
      <c r="H20586" s="932" t="str">
        <f t="array" ref="H20586">if(F20586&lt;&gt;"", iferror(index('Internal Staffing Calculator'!B$8:B23500,match(F20586,'Internal Staffing Calculator'!E$8:E23500,0)), "Not In Budget"),"")</f>
        <v/>
      </c>
      <c r="I20586" s="184"/>
      <c r="J20586" s="184"/>
      <c r="K20586" s="184"/>
      <c r="L20586" s="183"/>
    </row>
    <row r="20587">
      <c r="A20587" s="454"/>
      <c r="B20587" s="927"/>
      <c r="C20587" s="580"/>
      <c r="D20587" s="939"/>
      <c r="E20587" s="940"/>
      <c r="F20587" s="941"/>
      <c r="G20587" s="937" t="str">
        <f t="array" ref="G20587">xlookup(F20587,'Internal Staffing Calculator'!E:E,'Internal Staffing Calculator'!C:C,"")</f>
        <v/>
      </c>
      <c r="H20587" s="932" t="str">
        <f t="array" ref="H20587">if(F20587&lt;&gt;"", iferror(index('Internal Staffing Calculator'!B$8:B23500,match(F20587,'Internal Staffing Calculator'!E$8:E23500,0)), "Not In Budget"),"")</f>
        <v/>
      </c>
      <c r="I20587" s="184"/>
      <c r="J20587" s="184"/>
      <c r="K20587" s="184"/>
      <c r="L20587" s="183"/>
    </row>
    <row r="20588">
      <c r="A20588" s="454"/>
      <c r="B20588" s="927"/>
      <c r="C20588" s="580"/>
      <c r="D20588" s="939"/>
      <c r="E20588" s="940"/>
      <c r="F20588" s="941"/>
      <c r="G20588" s="937" t="str">
        <f t="array" ref="G20588">xlookup(F20588,'Internal Staffing Calculator'!E:E,'Internal Staffing Calculator'!C:C,"")</f>
        <v/>
      </c>
      <c r="H20588" s="932" t="str">
        <f t="array" ref="H20588">if(F20588&lt;&gt;"", iferror(index('Internal Staffing Calculator'!B$8:B23500,match(F20588,'Internal Staffing Calculator'!E$8:E23500,0)), "Not In Budget"),"")</f>
        <v/>
      </c>
      <c r="I20588" s="184"/>
      <c r="J20588" s="184"/>
      <c r="K20588" s="184"/>
      <c r="L20588" s="183"/>
    </row>
    <row r="20589">
      <c r="A20589" s="454"/>
      <c r="B20589" s="927"/>
      <c r="C20589" s="580"/>
      <c r="D20589" s="939"/>
      <c r="E20589" s="940"/>
      <c r="F20589" s="941"/>
      <c r="G20589" s="937" t="str">
        <f t="array" ref="G20589">xlookup(F20589,'Internal Staffing Calculator'!E:E,'Internal Staffing Calculator'!C:C,"")</f>
        <v/>
      </c>
      <c r="H20589" s="932" t="str">
        <f t="array" ref="H20589">if(F20589&lt;&gt;"", iferror(index('Internal Staffing Calculator'!B$8:B23500,match(F20589,'Internal Staffing Calculator'!E$8:E23500,0)), "Not In Budget"),"")</f>
        <v/>
      </c>
      <c r="I20589" s="184"/>
      <c r="J20589" s="184"/>
      <c r="K20589" s="184"/>
      <c r="L20589" s="183"/>
    </row>
    <row r="20590">
      <c r="A20590" s="454"/>
      <c r="B20590" s="927"/>
      <c r="C20590" s="580"/>
      <c r="D20590" s="939"/>
      <c r="E20590" s="940"/>
      <c r="F20590" s="941"/>
      <c r="G20590" s="937" t="str">
        <f t="array" ref="G20590">xlookup(F20590,'Internal Staffing Calculator'!E:E,'Internal Staffing Calculator'!C:C,"")</f>
        <v/>
      </c>
      <c r="H20590" s="932" t="str">
        <f t="array" ref="H20590">if(F20590&lt;&gt;"", iferror(index('Internal Staffing Calculator'!B$8:B23500,match(F20590,'Internal Staffing Calculator'!E$8:E23500,0)), "Not In Budget"),"")</f>
        <v/>
      </c>
      <c r="I20590" s="184"/>
      <c r="J20590" s="184"/>
      <c r="K20590" s="184"/>
      <c r="L20590" s="183"/>
    </row>
    <row r="20591">
      <c r="A20591" s="454"/>
      <c r="B20591" s="927"/>
      <c r="C20591" s="580"/>
      <c r="D20591" s="939"/>
      <c r="E20591" s="940"/>
      <c r="F20591" s="941"/>
      <c r="G20591" s="937" t="str">
        <f t="array" ref="G20591">xlookup(F20591,'Internal Staffing Calculator'!E:E,'Internal Staffing Calculator'!C:C,"")</f>
        <v/>
      </c>
      <c r="H20591" s="932" t="str">
        <f t="array" ref="H20591">if(F20591&lt;&gt;"", iferror(index('Internal Staffing Calculator'!B$8:B23500,match(F20591,'Internal Staffing Calculator'!E$8:E23500,0)), "Not In Budget"),"")</f>
        <v/>
      </c>
      <c r="I20591" s="184"/>
      <c r="J20591" s="184"/>
      <c r="K20591" s="184"/>
      <c r="L20591" s="183"/>
    </row>
    <row r="20592">
      <c r="A20592" s="454"/>
      <c r="B20592" s="927"/>
      <c r="C20592" s="580"/>
      <c r="D20592" s="939"/>
      <c r="E20592" s="940"/>
      <c r="F20592" s="941"/>
      <c r="G20592" s="937" t="str">
        <f t="array" ref="G20592">xlookup(F20592,'Internal Staffing Calculator'!E:E,'Internal Staffing Calculator'!C:C,"")</f>
        <v/>
      </c>
      <c r="H20592" s="932" t="str">
        <f t="array" ref="H20592">if(F20592&lt;&gt;"", iferror(index('Internal Staffing Calculator'!B$8:B23500,match(F20592,'Internal Staffing Calculator'!E$8:E23500,0)), "Not In Budget"),"")</f>
        <v/>
      </c>
      <c r="I20592" s="184"/>
      <c r="J20592" s="184"/>
      <c r="K20592" s="184"/>
      <c r="L20592" s="183"/>
    </row>
    <row r="20593">
      <c r="A20593" s="454"/>
      <c r="B20593" s="927"/>
      <c r="C20593" s="580"/>
      <c r="D20593" s="939"/>
      <c r="E20593" s="940"/>
      <c r="F20593" s="941"/>
      <c r="G20593" s="937" t="str">
        <f t="array" ref="G20593">xlookup(F20593,'Internal Staffing Calculator'!E:E,'Internal Staffing Calculator'!C:C,"")</f>
        <v/>
      </c>
      <c r="H20593" s="932" t="str">
        <f t="array" ref="H20593">if(F20593&lt;&gt;"", iferror(index('Internal Staffing Calculator'!B$8:B23500,match(F20593,'Internal Staffing Calculator'!E$8:E23500,0)), "Not In Budget"),"")</f>
        <v/>
      </c>
      <c r="I20593" s="184"/>
      <c r="J20593" s="184"/>
      <c r="K20593" s="184"/>
      <c r="L20593" s="183"/>
    </row>
    <row r="20594">
      <c r="A20594" s="454"/>
      <c r="B20594" s="927"/>
      <c r="C20594" s="580"/>
      <c r="D20594" s="939"/>
      <c r="E20594" s="940"/>
      <c r="F20594" s="941"/>
      <c r="G20594" s="937" t="str">
        <f t="array" ref="G20594">xlookup(F20594,'Internal Staffing Calculator'!E:E,'Internal Staffing Calculator'!C:C,"")</f>
        <v/>
      </c>
      <c r="H20594" s="932" t="str">
        <f t="array" ref="H20594">if(F20594&lt;&gt;"", iferror(index('Internal Staffing Calculator'!B$8:B23500,match(F20594,'Internal Staffing Calculator'!E$8:E23500,0)), "Not In Budget"),"")</f>
        <v/>
      </c>
      <c r="I20594" s="184"/>
      <c r="J20594" s="184"/>
      <c r="K20594" s="184"/>
      <c r="L20594" s="183"/>
    </row>
    <row r="20595">
      <c r="A20595" s="454"/>
      <c r="B20595" s="927"/>
      <c r="C20595" s="580"/>
      <c r="D20595" s="939"/>
      <c r="E20595" s="940"/>
      <c r="F20595" s="941"/>
      <c r="G20595" s="937" t="str">
        <f t="array" ref="G20595">xlookup(F20595,'Internal Staffing Calculator'!E:E,'Internal Staffing Calculator'!C:C,"")</f>
        <v/>
      </c>
      <c r="H20595" s="932" t="str">
        <f t="array" ref="H20595">if(F20595&lt;&gt;"", iferror(index('Internal Staffing Calculator'!B$8:B23500,match(F20595,'Internal Staffing Calculator'!E$8:E23500,0)), "Not In Budget"),"")</f>
        <v/>
      </c>
      <c r="I20595" s="184"/>
      <c r="J20595" s="184"/>
      <c r="K20595" s="184"/>
      <c r="L20595" s="183"/>
    </row>
    <row r="20596">
      <c r="A20596" s="454"/>
      <c r="B20596" s="927"/>
      <c r="C20596" s="580"/>
      <c r="D20596" s="939"/>
      <c r="E20596" s="940"/>
      <c r="F20596" s="941"/>
      <c r="G20596" s="937" t="str">
        <f t="array" ref="G20596">xlookup(F20596,'Internal Staffing Calculator'!E:E,'Internal Staffing Calculator'!C:C,"")</f>
        <v/>
      </c>
      <c r="H20596" s="932" t="str">
        <f t="array" ref="H20596">if(F20596&lt;&gt;"", iferror(index('Internal Staffing Calculator'!B$8:B23500,match(F20596,'Internal Staffing Calculator'!E$8:E23500,0)), "Not In Budget"),"")</f>
        <v/>
      </c>
      <c r="I20596" s="184"/>
      <c r="J20596" s="184"/>
      <c r="K20596" s="184"/>
      <c r="L20596" s="183"/>
    </row>
    <row r="20597">
      <c r="A20597" s="454"/>
      <c r="B20597" s="927"/>
      <c r="C20597" s="580"/>
      <c r="D20597" s="939"/>
      <c r="E20597" s="940"/>
      <c r="F20597" s="941"/>
      <c r="G20597" s="937" t="str">
        <f t="array" ref="G20597">xlookup(F20597,'Internal Staffing Calculator'!E:E,'Internal Staffing Calculator'!C:C,"")</f>
        <v/>
      </c>
      <c r="H20597" s="932" t="str">
        <f t="array" ref="H20597">if(F20597&lt;&gt;"", iferror(index('Internal Staffing Calculator'!B$8:B23500,match(F20597,'Internal Staffing Calculator'!E$8:E23500,0)), "Not In Budget"),"")</f>
        <v/>
      </c>
      <c r="I20597" s="184"/>
      <c r="J20597" s="184"/>
      <c r="K20597" s="184"/>
      <c r="L20597" s="183"/>
    </row>
    <row r="20598">
      <c r="A20598" s="454"/>
      <c r="B20598" s="927"/>
      <c r="C20598" s="580"/>
      <c r="D20598" s="939"/>
      <c r="E20598" s="940"/>
      <c r="F20598" s="941"/>
      <c r="G20598" s="937" t="str">
        <f t="array" ref="G20598">xlookup(F20598,'Internal Staffing Calculator'!E:E,'Internal Staffing Calculator'!C:C,"")</f>
        <v/>
      </c>
      <c r="H20598" s="932" t="str">
        <f t="array" ref="H20598">if(F20598&lt;&gt;"", iferror(index('Internal Staffing Calculator'!B$8:B23500,match(F20598,'Internal Staffing Calculator'!E$8:E23500,0)), "Not In Budget"),"")</f>
        <v/>
      </c>
      <c r="I20598" s="184"/>
      <c r="J20598" s="184"/>
      <c r="K20598" s="184"/>
      <c r="L20598" s="183"/>
    </row>
    <row r="20599">
      <c r="A20599" s="454"/>
      <c r="B20599" s="927"/>
      <c r="C20599" s="580"/>
      <c r="D20599" s="939"/>
      <c r="E20599" s="940"/>
      <c r="F20599" s="941"/>
      <c r="G20599" s="937" t="str">
        <f t="array" ref="G20599">xlookup(F20599,'Internal Staffing Calculator'!E:E,'Internal Staffing Calculator'!C:C,"")</f>
        <v/>
      </c>
      <c r="H20599" s="932" t="str">
        <f t="array" ref="H20599">if(F20599&lt;&gt;"", iferror(index('Internal Staffing Calculator'!B$8:B23500,match(F20599,'Internal Staffing Calculator'!E$8:E23500,0)), "Not In Budget"),"")</f>
        <v/>
      </c>
      <c r="I20599" s="184"/>
      <c r="J20599" s="184"/>
      <c r="K20599" s="184"/>
      <c r="L20599" s="183"/>
    </row>
    <row r="20600">
      <c r="A20600" s="454"/>
      <c r="B20600" s="927"/>
      <c r="C20600" s="580"/>
      <c r="D20600" s="939"/>
      <c r="E20600" s="940"/>
      <c r="F20600" s="941"/>
      <c r="G20600" s="937" t="str">
        <f t="array" ref="G20600">xlookup(F20600,'Internal Staffing Calculator'!E:E,'Internal Staffing Calculator'!C:C,"")</f>
        <v/>
      </c>
      <c r="H20600" s="932" t="str">
        <f t="array" ref="H20600">if(F20600&lt;&gt;"", iferror(index('Internal Staffing Calculator'!B$8:B23500,match(F20600,'Internal Staffing Calculator'!E$8:E23500,0)), "Not In Budget"),"")</f>
        <v/>
      </c>
      <c r="I20600" s="184"/>
      <c r="J20600" s="184"/>
      <c r="K20600" s="184"/>
      <c r="L20600" s="183"/>
    </row>
    <row r="20601">
      <c r="A20601" s="454"/>
      <c r="B20601" s="927"/>
      <c r="C20601" s="580"/>
      <c r="D20601" s="939"/>
      <c r="E20601" s="940"/>
      <c r="F20601" s="941"/>
      <c r="G20601" s="937" t="str">
        <f t="array" ref="G20601">xlookup(F20601,'Internal Staffing Calculator'!E:E,'Internal Staffing Calculator'!C:C,"")</f>
        <v/>
      </c>
      <c r="H20601" s="932" t="str">
        <f t="array" ref="H20601">if(F20601&lt;&gt;"", iferror(index('Internal Staffing Calculator'!B$8:B23500,match(F20601,'Internal Staffing Calculator'!E$8:E23500,0)), "Not In Budget"),"")</f>
        <v/>
      </c>
      <c r="I20601" s="184"/>
      <c r="J20601" s="184"/>
      <c r="K20601" s="184"/>
      <c r="L20601" s="183"/>
    </row>
    <row r="20602">
      <c r="A20602" s="454"/>
      <c r="B20602" s="927"/>
      <c r="C20602" s="580"/>
      <c r="D20602" s="939"/>
      <c r="E20602" s="940"/>
      <c r="F20602" s="941"/>
      <c r="G20602" s="937" t="str">
        <f t="array" ref="G20602">xlookup(F20602,'Internal Staffing Calculator'!E:E,'Internal Staffing Calculator'!C:C,"")</f>
        <v/>
      </c>
      <c r="H20602" s="932" t="str">
        <f t="array" ref="H20602">if(F20602&lt;&gt;"", iferror(index('Internal Staffing Calculator'!B$8:B23500,match(F20602,'Internal Staffing Calculator'!E$8:E23500,0)), "Not In Budget"),"")</f>
        <v/>
      </c>
      <c r="I20602" s="184"/>
      <c r="J20602" s="184"/>
      <c r="K20602" s="184"/>
      <c r="L20602" s="183"/>
    </row>
    <row r="20603">
      <c r="A20603" s="454"/>
      <c r="B20603" s="927"/>
      <c r="C20603" s="580"/>
      <c r="D20603" s="939"/>
      <c r="E20603" s="940"/>
      <c r="F20603" s="941"/>
      <c r="G20603" s="937" t="str">
        <f t="array" ref="G20603">xlookup(F20603,'Internal Staffing Calculator'!E:E,'Internal Staffing Calculator'!C:C,"")</f>
        <v/>
      </c>
      <c r="H20603" s="932" t="str">
        <f t="array" ref="H20603">if(F20603&lt;&gt;"", iferror(index('Internal Staffing Calculator'!B$8:B23500,match(F20603,'Internal Staffing Calculator'!E$8:E23500,0)), "Not In Budget"),"")</f>
        <v/>
      </c>
      <c r="I20603" s="184"/>
      <c r="J20603" s="184"/>
      <c r="K20603" s="184"/>
      <c r="L20603" s="183"/>
    </row>
    <row r="20604">
      <c r="A20604" s="454"/>
      <c r="B20604" s="927"/>
      <c r="C20604" s="580"/>
      <c r="D20604" s="939"/>
      <c r="E20604" s="940"/>
      <c r="F20604" s="941"/>
      <c r="G20604" s="937" t="str">
        <f t="array" ref="G20604">xlookup(F20604,'Internal Staffing Calculator'!E:E,'Internal Staffing Calculator'!C:C,"")</f>
        <v/>
      </c>
      <c r="H20604" s="932" t="str">
        <f t="array" ref="H20604">if(F20604&lt;&gt;"", iferror(index('Internal Staffing Calculator'!B$8:B23500,match(F20604,'Internal Staffing Calculator'!E$8:E23500,0)), "Not In Budget"),"")</f>
        <v/>
      </c>
      <c r="I20604" s="184"/>
      <c r="J20604" s="184"/>
      <c r="K20604" s="184"/>
      <c r="L20604" s="183"/>
    </row>
    <row r="20605">
      <c r="A20605" s="454"/>
      <c r="B20605" s="927"/>
      <c r="C20605" s="580"/>
      <c r="D20605" s="939"/>
      <c r="E20605" s="940"/>
      <c r="F20605" s="941"/>
      <c r="G20605" s="937" t="str">
        <f t="array" ref="G20605">xlookup(F20605,'Internal Staffing Calculator'!E:E,'Internal Staffing Calculator'!C:C,"")</f>
        <v/>
      </c>
      <c r="H20605" s="932" t="str">
        <f t="array" ref="H20605">if(F20605&lt;&gt;"", iferror(index('Internal Staffing Calculator'!B$8:B23500,match(F20605,'Internal Staffing Calculator'!E$8:E23500,0)), "Not In Budget"),"")</f>
        <v/>
      </c>
      <c r="I20605" s="184"/>
      <c r="J20605" s="184"/>
      <c r="K20605" s="184"/>
      <c r="L20605" s="183"/>
    </row>
    <row r="20606">
      <c r="A20606" s="454"/>
      <c r="B20606" s="927"/>
      <c r="C20606" s="580"/>
      <c r="D20606" s="939"/>
      <c r="E20606" s="940"/>
      <c r="F20606" s="941"/>
      <c r="G20606" s="937" t="str">
        <f t="array" ref="G20606">xlookup(F20606,'Internal Staffing Calculator'!E:E,'Internal Staffing Calculator'!C:C,"")</f>
        <v/>
      </c>
      <c r="H20606" s="932" t="str">
        <f t="array" ref="H20606">if(F20606&lt;&gt;"", iferror(index('Internal Staffing Calculator'!B$8:B23500,match(F20606,'Internal Staffing Calculator'!E$8:E23500,0)), "Not In Budget"),"")</f>
        <v/>
      </c>
      <c r="I20606" s="184"/>
      <c r="J20606" s="184"/>
      <c r="K20606" s="184"/>
      <c r="L20606" s="183"/>
    </row>
    <row r="20607">
      <c r="A20607" s="454"/>
      <c r="B20607" s="927"/>
      <c r="C20607" s="580"/>
      <c r="D20607" s="939"/>
      <c r="E20607" s="940"/>
      <c r="F20607" s="941"/>
      <c r="G20607" s="937" t="str">
        <f t="array" ref="G20607">xlookup(F20607,'Internal Staffing Calculator'!E:E,'Internal Staffing Calculator'!C:C,"")</f>
        <v/>
      </c>
      <c r="H20607" s="932" t="str">
        <f t="array" ref="H20607">if(F20607&lt;&gt;"", iferror(index('Internal Staffing Calculator'!B$8:B23500,match(F20607,'Internal Staffing Calculator'!E$8:E23500,0)), "Not In Budget"),"")</f>
        <v/>
      </c>
      <c r="I20607" s="184"/>
      <c r="J20607" s="184"/>
      <c r="K20607" s="184"/>
      <c r="L20607" s="183"/>
    </row>
    <row r="20608">
      <c r="A20608" s="454"/>
      <c r="B20608" s="927"/>
      <c r="C20608" s="580"/>
      <c r="D20608" s="939"/>
      <c r="E20608" s="940"/>
      <c r="F20608" s="941"/>
      <c r="G20608" s="937" t="str">
        <f t="array" ref="G20608">xlookup(F20608,'Internal Staffing Calculator'!E:E,'Internal Staffing Calculator'!C:C,"")</f>
        <v/>
      </c>
      <c r="H20608" s="932" t="str">
        <f t="array" ref="H20608">if(F20608&lt;&gt;"", iferror(index('Internal Staffing Calculator'!B$8:B23500,match(F20608,'Internal Staffing Calculator'!E$8:E23500,0)), "Not In Budget"),"")</f>
        <v/>
      </c>
      <c r="I20608" s="184"/>
      <c r="J20608" s="184"/>
      <c r="K20608" s="184"/>
      <c r="L20608" s="183"/>
    </row>
    <row r="20609">
      <c r="A20609" s="454"/>
      <c r="B20609" s="927"/>
      <c r="C20609" s="580"/>
      <c r="D20609" s="939"/>
      <c r="E20609" s="940"/>
      <c r="F20609" s="941"/>
      <c r="G20609" s="937" t="str">
        <f t="array" ref="G20609">xlookup(F20609,'Internal Staffing Calculator'!E:E,'Internal Staffing Calculator'!C:C,"")</f>
        <v/>
      </c>
      <c r="H20609" s="932" t="str">
        <f t="array" ref="H20609">if(F20609&lt;&gt;"", iferror(index('Internal Staffing Calculator'!B$8:B23500,match(F20609,'Internal Staffing Calculator'!E$8:E23500,0)), "Not In Budget"),"")</f>
        <v/>
      </c>
      <c r="I20609" s="184"/>
      <c r="J20609" s="184"/>
      <c r="K20609" s="184"/>
      <c r="L20609" s="183"/>
    </row>
    <row r="20610">
      <c r="A20610" s="454"/>
      <c r="B20610" s="927"/>
      <c r="C20610" s="580"/>
      <c r="D20610" s="939"/>
      <c r="E20610" s="940"/>
      <c r="F20610" s="941"/>
      <c r="G20610" s="937" t="str">
        <f t="array" ref="G20610">xlookup(F20610,'Internal Staffing Calculator'!E:E,'Internal Staffing Calculator'!C:C,"")</f>
        <v/>
      </c>
      <c r="H20610" s="932" t="str">
        <f t="array" ref="H20610">if(F20610&lt;&gt;"", iferror(index('Internal Staffing Calculator'!B$8:B23500,match(F20610,'Internal Staffing Calculator'!E$8:E23500,0)), "Not In Budget"),"")</f>
        <v/>
      </c>
      <c r="I20610" s="184"/>
      <c r="J20610" s="184"/>
      <c r="K20610" s="184"/>
      <c r="L20610" s="183"/>
    </row>
    <row r="20611">
      <c r="A20611" s="454"/>
      <c r="B20611" s="927"/>
      <c r="C20611" s="580"/>
      <c r="D20611" s="939"/>
      <c r="E20611" s="940"/>
      <c r="F20611" s="941"/>
      <c r="G20611" s="937" t="str">
        <f t="array" ref="G20611">xlookup(F20611,'Internal Staffing Calculator'!E:E,'Internal Staffing Calculator'!C:C,"")</f>
        <v/>
      </c>
      <c r="H20611" s="932" t="str">
        <f t="array" ref="H20611">if(F20611&lt;&gt;"", iferror(index('Internal Staffing Calculator'!B$8:B23500,match(F20611,'Internal Staffing Calculator'!E$8:E23500,0)), "Not In Budget"),"")</f>
        <v/>
      </c>
      <c r="I20611" s="184"/>
      <c r="J20611" s="184"/>
      <c r="K20611" s="184"/>
      <c r="L20611" s="183"/>
    </row>
    <row r="20612">
      <c r="A20612" s="454"/>
      <c r="B20612" s="927"/>
      <c r="C20612" s="580"/>
      <c r="D20612" s="939"/>
      <c r="E20612" s="940"/>
      <c r="F20612" s="941"/>
      <c r="G20612" s="937" t="str">
        <f t="array" ref="G20612">xlookup(F20612,'Internal Staffing Calculator'!E:E,'Internal Staffing Calculator'!C:C,"")</f>
        <v/>
      </c>
      <c r="H20612" s="932" t="str">
        <f t="array" ref="H20612">if(F20612&lt;&gt;"", iferror(index('Internal Staffing Calculator'!B$8:B23500,match(F20612,'Internal Staffing Calculator'!E$8:E23500,0)), "Not In Budget"),"")</f>
        <v/>
      </c>
      <c r="I20612" s="184"/>
      <c r="J20612" s="184"/>
      <c r="K20612" s="184"/>
      <c r="L20612" s="183"/>
    </row>
    <row r="20613">
      <c r="A20613" s="454"/>
      <c r="B20613" s="927"/>
      <c r="C20613" s="580"/>
      <c r="D20613" s="939"/>
      <c r="E20613" s="940"/>
      <c r="F20613" s="941"/>
      <c r="G20613" s="937" t="str">
        <f t="array" ref="G20613">xlookup(F20613,'Internal Staffing Calculator'!E:E,'Internal Staffing Calculator'!C:C,"")</f>
        <v/>
      </c>
      <c r="H20613" s="932" t="str">
        <f t="array" ref="H20613">if(F20613&lt;&gt;"", iferror(index('Internal Staffing Calculator'!B$8:B23500,match(F20613,'Internal Staffing Calculator'!E$8:E23500,0)), "Not In Budget"),"")</f>
        <v/>
      </c>
      <c r="I20613" s="184"/>
      <c r="J20613" s="184"/>
      <c r="K20613" s="184"/>
      <c r="L20613" s="183"/>
    </row>
    <row r="20614">
      <c r="A20614" s="454"/>
      <c r="B20614" s="927"/>
      <c r="C20614" s="580"/>
      <c r="D20614" s="939"/>
      <c r="E20614" s="940"/>
      <c r="F20614" s="941"/>
      <c r="G20614" s="937" t="str">
        <f t="array" ref="G20614">xlookup(F20614,'Internal Staffing Calculator'!E:E,'Internal Staffing Calculator'!C:C,"")</f>
        <v/>
      </c>
      <c r="H20614" s="932" t="str">
        <f t="array" ref="H20614">if(F20614&lt;&gt;"", iferror(index('Internal Staffing Calculator'!B$8:B23500,match(F20614,'Internal Staffing Calculator'!E$8:E23500,0)), "Not In Budget"),"")</f>
        <v/>
      </c>
      <c r="I20614" s="184"/>
      <c r="J20614" s="184"/>
      <c r="K20614" s="184"/>
      <c r="L20614" s="183"/>
    </row>
    <row r="20615">
      <c r="A20615" s="454"/>
      <c r="B20615" s="927"/>
      <c r="C20615" s="580"/>
      <c r="D20615" s="939"/>
      <c r="E20615" s="940"/>
      <c r="F20615" s="941"/>
      <c r="G20615" s="937" t="str">
        <f t="array" ref="G20615">xlookup(F20615,'Internal Staffing Calculator'!E:E,'Internal Staffing Calculator'!C:C,"")</f>
        <v/>
      </c>
      <c r="H20615" s="932" t="str">
        <f t="array" ref="H20615">if(F20615&lt;&gt;"", iferror(index('Internal Staffing Calculator'!B$8:B23500,match(F20615,'Internal Staffing Calculator'!E$8:E23500,0)), "Not In Budget"),"")</f>
        <v/>
      </c>
      <c r="I20615" s="184"/>
      <c r="J20615" s="184"/>
      <c r="K20615" s="184"/>
      <c r="L20615" s="183"/>
    </row>
    <row r="20616">
      <c r="A20616" s="454"/>
      <c r="B20616" s="927"/>
      <c r="C20616" s="580"/>
      <c r="D20616" s="939"/>
      <c r="E20616" s="940"/>
      <c r="F20616" s="941"/>
      <c r="G20616" s="937" t="str">
        <f t="array" ref="G20616">xlookup(F20616,'Internal Staffing Calculator'!E:E,'Internal Staffing Calculator'!C:C,"")</f>
        <v/>
      </c>
      <c r="H20616" s="932" t="str">
        <f t="array" ref="H20616">if(F20616&lt;&gt;"", iferror(index('Internal Staffing Calculator'!B$8:B23500,match(F20616,'Internal Staffing Calculator'!E$8:E23500,0)), "Not In Budget"),"")</f>
        <v/>
      </c>
      <c r="I20616" s="184"/>
      <c r="J20616" s="184"/>
      <c r="K20616" s="184"/>
      <c r="L20616" s="183"/>
    </row>
    <row r="20617">
      <c r="A20617" s="454"/>
      <c r="B20617" s="927"/>
      <c r="C20617" s="580"/>
      <c r="D20617" s="939"/>
      <c r="E20617" s="940"/>
      <c r="F20617" s="941"/>
      <c r="G20617" s="937" t="str">
        <f t="array" ref="G20617">xlookup(F20617,'Internal Staffing Calculator'!E:E,'Internal Staffing Calculator'!C:C,"")</f>
        <v/>
      </c>
      <c r="H20617" s="932" t="str">
        <f t="array" ref="H20617">if(F20617&lt;&gt;"", iferror(index('Internal Staffing Calculator'!B$8:B23500,match(F20617,'Internal Staffing Calculator'!E$8:E23500,0)), "Not In Budget"),"")</f>
        <v/>
      </c>
      <c r="I20617" s="184"/>
      <c r="J20617" s="184"/>
      <c r="K20617" s="184"/>
      <c r="L20617" s="183"/>
    </row>
    <row r="20618">
      <c r="A20618" s="454"/>
      <c r="B20618" s="927"/>
      <c r="C20618" s="580"/>
      <c r="D20618" s="939"/>
      <c r="E20618" s="940"/>
      <c r="F20618" s="941"/>
      <c r="G20618" s="937" t="str">
        <f t="array" ref="G20618">xlookup(F20618,'Internal Staffing Calculator'!E:E,'Internal Staffing Calculator'!C:C,"")</f>
        <v/>
      </c>
      <c r="H20618" s="932" t="str">
        <f t="array" ref="H20618">if(F20618&lt;&gt;"", iferror(index('Internal Staffing Calculator'!B$8:B23500,match(F20618,'Internal Staffing Calculator'!E$8:E23500,0)), "Not In Budget"),"")</f>
        <v/>
      </c>
      <c r="I20618" s="184"/>
      <c r="J20618" s="184"/>
      <c r="K20618" s="184"/>
      <c r="L20618" s="183"/>
    </row>
    <row r="20619">
      <c r="A20619" s="454"/>
      <c r="B20619" s="927"/>
      <c r="C20619" s="580"/>
      <c r="D20619" s="939"/>
      <c r="E20619" s="940"/>
      <c r="F20619" s="941"/>
      <c r="G20619" s="937" t="str">
        <f t="array" ref="G20619">xlookup(F20619,'Internal Staffing Calculator'!E:E,'Internal Staffing Calculator'!C:C,"")</f>
        <v/>
      </c>
      <c r="H20619" s="932" t="str">
        <f t="array" ref="H20619">if(F20619&lt;&gt;"", iferror(index('Internal Staffing Calculator'!B$8:B23500,match(F20619,'Internal Staffing Calculator'!E$8:E23500,0)), "Not In Budget"),"")</f>
        <v/>
      </c>
      <c r="I20619" s="184"/>
      <c r="J20619" s="184"/>
      <c r="K20619" s="184"/>
      <c r="L20619" s="183"/>
    </row>
    <row r="20620">
      <c r="A20620" s="454"/>
      <c r="B20620" s="927"/>
      <c r="C20620" s="580"/>
      <c r="D20620" s="939"/>
      <c r="E20620" s="940"/>
      <c r="F20620" s="941"/>
      <c r="G20620" s="937" t="str">
        <f t="array" ref="G20620">xlookup(F20620,'Internal Staffing Calculator'!E:E,'Internal Staffing Calculator'!C:C,"")</f>
        <v/>
      </c>
      <c r="H20620" s="932" t="str">
        <f t="array" ref="H20620">if(F20620&lt;&gt;"", iferror(index('Internal Staffing Calculator'!B$8:B23500,match(F20620,'Internal Staffing Calculator'!E$8:E23500,0)), "Not In Budget"),"")</f>
        <v/>
      </c>
      <c r="I20620" s="184"/>
      <c r="J20620" s="184"/>
      <c r="K20620" s="184"/>
      <c r="L20620" s="183"/>
    </row>
    <row r="20621">
      <c r="A20621" s="454"/>
      <c r="B20621" s="927"/>
      <c r="C20621" s="580"/>
      <c r="D20621" s="939"/>
      <c r="E20621" s="940"/>
      <c r="F20621" s="941"/>
      <c r="G20621" s="937" t="str">
        <f t="array" ref="G20621">xlookup(F20621,'Internal Staffing Calculator'!E:E,'Internal Staffing Calculator'!C:C,"")</f>
        <v/>
      </c>
      <c r="H20621" s="932" t="str">
        <f t="array" ref="H20621">if(F20621&lt;&gt;"", iferror(index('Internal Staffing Calculator'!B$8:B23500,match(F20621,'Internal Staffing Calculator'!E$8:E23500,0)), "Not In Budget"),"")</f>
        <v/>
      </c>
      <c r="I20621" s="184"/>
      <c r="J20621" s="184"/>
      <c r="K20621" s="184"/>
      <c r="L20621" s="183"/>
    </row>
    <row r="20622">
      <c r="A20622" s="454"/>
      <c r="B20622" s="927"/>
      <c r="C20622" s="580"/>
      <c r="D20622" s="939"/>
      <c r="E20622" s="940"/>
      <c r="F20622" s="941"/>
      <c r="G20622" s="937" t="str">
        <f t="array" ref="G20622">xlookup(F20622,'Internal Staffing Calculator'!E:E,'Internal Staffing Calculator'!C:C,"")</f>
        <v/>
      </c>
      <c r="H20622" s="932" t="str">
        <f t="array" ref="H20622">if(F20622&lt;&gt;"", iferror(index('Internal Staffing Calculator'!B$8:B23500,match(F20622,'Internal Staffing Calculator'!E$8:E23500,0)), "Not In Budget"),"")</f>
        <v/>
      </c>
      <c r="I20622" s="184"/>
      <c r="J20622" s="184"/>
      <c r="K20622" s="184"/>
      <c r="L20622" s="183"/>
    </row>
    <row r="20623">
      <c r="A20623" s="454"/>
      <c r="B20623" s="927"/>
      <c r="C20623" s="580"/>
      <c r="D20623" s="939"/>
      <c r="E20623" s="940"/>
      <c r="F20623" s="941"/>
      <c r="G20623" s="937" t="str">
        <f t="array" ref="G20623">xlookup(F20623,'Internal Staffing Calculator'!E:E,'Internal Staffing Calculator'!C:C,"")</f>
        <v/>
      </c>
      <c r="H20623" s="932" t="str">
        <f t="array" ref="H20623">if(F20623&lt;&gt;"", iferror(index('Internal Staffing Calculator'!B$8:B23500,match(F20623,'Internal Staffing Calculator'!E$8:E23500,0)), "Not In Budget"),"")</f>
        <v/>
      </c>
      <c r="I20623" s="184"/>
      <c r="J20623" s="184"/>
      <c r="K20623" s="184"/>
      <c r="L20623" s="183"/>
    </row>
    <row r="20624">
      <c r="A20624" s="454"/>
      <c r="B20624" s="927"/>
      <c r="C20624" s="580"/>
      <c r="D20624" s="939"/>
      <c r="E20624" s="940"/>
      <c r="F20624" s="941"/>
      <c r="G20624" s="937" t="str">
        <f t="array" ref="G20624">xlookup(F20624,'Internal Staffing Calculator'!E:E,'Internal Staffing Calculator'!C:C,"")</f>
        <v/>
      </c>
      <c r="H20624" s="932" t="str">
        <f t="array" ref="H20624">if(F20624&lt;&gt;"", iferror(index('Internal Staffing Calculator'!B$8:B23500,match(F20624,'Internal Staffing Calculator'!E$8:E23500,0)), "Not In Budget"),"")</f>
        <v/>
      </c>
      <c r="I20624" s="184"/>
      <c r="J20624" s="184"/>
      <c r="K20624" s="184"/>
      <c r="L20624" s="183"/>
    </row>
    <row r="20625">
      <c r="A20625" s="454"/>
      <c r="B20625" s="927"/>
      <c r="C20625" s="580"/>
      <c r="D20625" s="939"/>
      <c r="E20625" s="940"/>
      <c r="F20625" s="941"/>
      <c r="G20625" s="937" t="str">
        <f t="array" ref="G20625">xlookup(F20625,'Internal Staffing Calculator'!E:E,'Internal Staffing Calculator'!C:C,"")</f>
        <v/>
      </c>
      <c r="H20625" s="932" t="str">
        <f t="array" ref="H20625">if(F20625&lt;&gt;"", iferror(index('Internal Staffing Calculator'!B$8:B23500,match(F20625,'Internal Staffing Calculator'!E$8:E23500,0)), "Not In Budget"),"")</f>
        <v/>
      </c>
      <c r="I20625" s="184"/>
      <c r="J20625" s="184"/>
      <c r="K20625" s="184"/>
      <c r="L20625" s="183"/>
    </row>
    <row r="20626">
      <c r="A20626" s="454"/>
      <c r="B20626" s="927"/>
      <c r="C20626" s="580"/>
      <c r="D20626" s="939"/>
      <c r="E20626" s="940"/>
      <c r="F20626" s="941"/>
      <c r="G20626" s="937" t="str">
        <f t="array" ref="G20626">xlookup(F20626,'Internal Staffing Calculator'!E:E,'Internal Staffing Calculator'!C:C,"")</f>
        <v/>
      </c>
      <c r="H20626" s="932" t="str">
        <f t="array" ref="H20626">if(F20626&lt;&gt;"", iferror(index('Internal Staffing Calculator'!B$8:B23500,match(F20626,'Internal Staffing Calculator'!E$8:E23500,0)), "Not In Budget"),"")</f>
        <v/>
      </c>
      <c r="I20626" s="184"/>
      <c r="J20626" s="184"/>
      <c r="K20626" s="184"/>
      <c r="L20626" s="183"/>
    </row>
    <row r="20627">
      <c r="A20627" s="454"/>
      <c r="B20627" s="927"/>
      <c r="C20627" s="580"/>
      <c r="D20627" s="939"/>
      <c r="E20627" s="940"/>
      <c r="F20627" s="941"/>
      <c r="G20627" s="937" t="str">
        <f t="array" ref="G20627">xlookup(F20627,'Internal Staffing Calculator'!E:E,'Internal Staffing Calculator'!C:C,"")</f>
        <v/>
      </c>
      <c r="H20627" s="932" t="str">
        <f t="array" ref="H20627">if(F20627&lt;&gt;"", iferror(index('Internal Staffing Calculator'!B$8:B23500,match(F20627,'Internal Staffing Calculator'!E$8:E23500,0)), "Not In Budget"),"")</f>
        <v/>
      </c>
      <c r="I20627" s="184"/>
      <c r="J20627" s="184"/>
      <c r="K20627" s="184"/>
      <c r="L20627" s="183"/>
    </row>
    <row r="20628">
      <c r="A20628" s="454"/>
      <c r="B20628" s="927"/>
      <c r="C20628" s="580"/>
      <c r="D20628" s="939"/>
      <c r="E20628" s="940"/>
      <c r="F20628" s="941"/>
      <c r="G20628" s="937" t="str">
        <f t="array" ref="G20628">xlookup(F20628,'Internal Staffing Calculator'!E:E,'Internal Staffing Calculator'!C:C,"")</f>
        <v/>
      </c>
      <c r="H20628" s="932" t="str">
        <f t="array" ref="H20628">if(F20628&lt;&gt;"", iferror(index('Internal Staffing Calculator'!B$8:B23500,match(F20628,'Internal Staffing Calculator'!E$8:E23500,0)), "Not In Budget"),"")</f>
        <v/>
      </c>
      <c r="I20628" s="184"/>
      <c r="J20628" s="184"/>
      <c r="K20628" s="184"/>
      <c r="L20628" s="183"/>
    </row>
    <row r="20629">
      <c r="A20629" s="454"/>
      <c r="B20629" s="927"/>
      <c r="C20629" s="580"/>
      <c r="D20629" s="939"/>
      <c r="E20629" s="940"/>
      <c r="F20629" s="941"/>
      <c r="G20629" s="937" t="str">
        <f t="array" ref="G20629">xlookup(F20629,'Internal Staffing Calculator'!E:E,'Internal Staffing Calculator'!C:C,"")</f>
        <v/>
      </c>
      <c r="H20629" s="932" t="str">
        <f t="array" ref="H20629">if(F20629&lt;&gt;"", iferror(index('Internal Staffing Calculator'!B$8:B23500,match(F20629,'Internal Staffing Calculator'!E$8:E23500,0)), "Not In Budget"),"")</f>
        <v/>
      </c>
      <c r="I20629" s="184"/>
      <c r="J20629" s="184"/>
      <c r="K20629" s="184"/>
      <c r="L20629" s="183"/>
    </row>
    <row r="20630">
      <c r="A20630" s="454"/>
      <c r="B20630" s="927"/>
      <c r="C20630" s="580"/>
      <c r="D20630" s="939"/>
      <c r="E20630" s="940"/>
      <c r="F20630" s="941"/>
      <c r="G20630" s="937" t="str">
        <f t="array" ref="G20630">xlookup(F20630,'Internal Staffing Calculator'!E:E,'Internal Staffing Calculator'!C:C,"")</f>
        <v/>
      </c>
      <c r="H20630" s="932" t="str">
        <f t="array" ref="H20630">if(F20630&lt;&gt;"", iferror(index('Internal Staffing Calculator'!B$8:B23500,match(F20630,'Internal Staffing Calculator'!E$8:E23500,0)), "Not In Budget"),"")</f>
        <v/>
      </c>
      <c r="I20630" s="184"/>
      <c r="J20630" s="184"/>
      <c r="K20630" s="184"/>
      <c r="L20630" s="183"/>
    </row>
    <row r="20631">
      <c r="A20631" s="454"/>
      <c r="B20631" s="927"/>
      <c r="C20631" s="580"/>
      <c r="D20631" s="939"/>
      <c r="E20631" s="940"/>
      <c r="F20631" s="941"/>
      <c r="G20631" s="937" t="str">
        <f t="array" ref="G20631">xlookup(F20631,'Internal Staffing Calculator'!E:E,'Internal Staffing Calculator'!C:C,"")</f>
        <v/>
      </c>
      <c r="H20631" s="932" t="str">
        <f t="array" ref="H20631">if(F20631&lt;&gt;"", iferror(index('Internal Staffing Calculator'!B$8:B23500,match(F20631,'Internal Staffing Calculator'!E$8:E23500,0)), "Not In Budget"),"")</f>
        <v/>
      </c>
      <c r="I20631" s="184"/>
      <c r="J20631" s="184"/>
      <c r="K20631" s="184"/>
      <c r="L20631" s="183"/>
    </row>
    <row r="20632">
      <c r="A20632" s="454"/>
      <c r="B20632" s="927"/>
      <c r="C20632" s="580"/>
      <c r="D20632" s="939"/>
      <c r="E20632" s="940"/>
      <c r="F20632" s="941"/>
      <c r="G20632" s="937" t="str">
        <f t="array" ref="G20632">xlookup(F20632,'Internal Staffing Calculator'!E:E,'Internal Staffing Calculator'!C:C,"")</f>
        <v/>
      </c>
      <c r="H20632" s="932" t="str">
        <f t="array" ref="H20632">if(F20632&lt;&gt;"", iferror(index('Internal Staffing Calculator'!B$8:B23500,match(F20632,'Internal Staffing Calculator'!E$8:E23500,0)), "Not In Budget"),"")</f>
        <v/>
      </c>
      <c r="I20632" s="184"/>
      <c r="J20632" s="184"/>
      <c r="K20632" s="184"/>
      <c r="L20632" s="183"/>
    </row>
    <row r="20633">
      <c r="A20633" s="454"/>
      <c r="B20633" s="927"/>
      <c r="C20633" s="580"/>
      <c r="D20633" s="939"/>
      <c r="E20633" s="940"/>
      <c r="F20633" s="941"/>
      <c r="G20633" s="937" t="str">
        <f t="array" ref="G20633">xlookup(F20633,'Internal Staffing Calculator'!E:E,'Internal Staffing Calculator'!C:C,"")</f>
        <v/>
      </c>
      <c r="H20633" s="932" t="str">
        <f t="array" ref="H20633">if(F20633&lt;&gt;"", iferror(index('Internal Staffing Calculator'!B$8:B23500,match(F20633,'Internal Staffing Calculator'!E$8:E23500,0)), "Not In Budget"),"")</f>
        <v/>
      </c>
      <c r="I20633" s="184"/>
      <c r="J20633" s="184"/>
      <c r="K20633" s="184"/>
      <c r="L20633" s="183"/>
    </row>
    <row r="20634">
      <c r="A20634" s="454"/>
      <c r="B20634" s="927"/>
      <c r="C20634" s="580"/>
      <c r="D20634" s="939"/>
      <c r="E20634" s="940"/>
      <c r="F20634" s="941"/>
      <c r="G20634" s="937" t="str">
        <f t="array" ref="G20634">xlookup(F20634,'Internal Staffing Calculator'!E:E,'Internal Staffing Calculator'!C:C,"")</f>
        <v/>
      </c>
      <c r="H20634" s="932" t="str">
        <f t="array" ref="H20634">if(F20634&lt;&gt;"", iferror(index('Internal Staffing Calculator'!B$8:B23500,match(F20634,'Internal Staffing Calculator'!E$8:E23500,0)), "Not In Budget"),"")</f>
        <v/>
      </c>
      <c r="I20634" s="184"/>
      <c r="J20634" s="184"/>
      <c r="K20634" s="184"/>
      <c r="L20634" s="183"/>
    </row>
    <row r="20635">
      <c r="A20635" s="454"/>
      <c r="B20635" s="927"/>
      <c r="C20635" s="580"/>
      <c r="D20635" s="939"/>
      <c r="E20635" s="940"/>
      <c r="F20635" s="941"/>
      <c r="G20635" s="937" t="str">
        <f t="array" ref="G20635">xlookup(F20635,'Internal Staffing Calculator'!E:E,'Internal Staffing Calculator'!C:C,"")</f>
        <v/>
      </c>
      <c r="H20635" s="932" t="str">
        <f t="array" ref="H20635">if(F20635&lt;&gt;"", iferror(index('Internal Staffing Calculator'!B$8:B23500,match(F20635,'Internal Staffing Calculator'!E$8:E23500,0)), "Not In Budget"),"")</f>
        <v/>
      </c>
      <c r="I20635" s="184"/>
      <c r="J20635" s="184"/>
      <c r="K20635" s="184"/>
      <c r="L20635" s="183"/>
    </row>
    <row r="20636">
      <c r="A20636" s="454"/>
      <c r="B20636" s="927"/>
      <c r="C20636" s="580"/>
      <c r="D20636" s="939"/>
      <c r="E20636" s="940"/>
      <c r="F20636" s="941"/>
      <c r="G20636" s="937" t="str">
        <f t="array" ref="G20636">xlookup(F20636,'Internal Staffing Calculator'!E:E,'Internal Staffing Calculator'!C:C,"")</f>
        <v/>
      </c>
      <c r="H20636" s="932" t="str">
        <f t="array" ref="H20636">if(F20636&lt;&gt;"", iferror(index('Internal Staffing Calculator'!B$8:B23500,match(F20636,'Internal Staffing Calculator'!E$8:E23500,0)), "Not In Budget"),"")</f>
        <v/>
      </c>
      <c r="I20636" s="184"/>
      <c r="J20636" s="184"/>
      <c r="K20636" s="184"/>
      <c r="L20636" s="183"/>
    </row>
    <row r="20637">
      <c r="A20637" s="454"/>
      <c r="B20637" s="927"/>
      <c r="C20637" s="580"/>
      <c r="D20637" s="939"/>
      <c r="E20637" s="940"/>
      <c r="F20637" s="941"/>
      <c r="G20637" s="937" t="str">
        <f t="array" ref="G20637">xlookup(F20637,'Internal Staffing Calculator'!E:E,'Internal Staffing Calculator'!C:C,"")</f>
        <v/>
      </c>
      <c r="H20637" s="932" t="str">
        <f t="array" ref="H20637">if(F20637&lt;&gt;"", iferror(index('Internal Staffing Calculator'!B$8:B23500,match(F20637,'Internal Staffing Calculator'!E$8:E23500,0)), "Not In Budget"),"")</f>
        <v/>
      </c>
      <c r="I20637" s="184"/>
      <c r="J20637" s="184"/>
      <c r="K20637" s="184"/>
      <c r="L20637" s="183"/>
    </row>
    <row r="20638">
      <c r="A20638" s="454"/>
      <c r="B20638" s="927"/>
      <c r="C20638" s="580"/>
      <c r="D20638" s="939"/>
      <c r="E20638" s="940"/>
      <c r="F20638" s="941"/>
      <c r="G20638" s="937" t="str">
        <f t="array" ref="G20638">xlookup(F20638,'Internal Staffing Calculator'!E:E,'Internal Staffing Calculator'!C:C,"")</f>
        <v/>
      </c>
      <c r="H20638" s="932" t="str">
        <f t="array" ref="H20638">if(F20638&lt;&gt;"", iferror(index('Internal Staffing Calculator'!B$8:B23500,match(F20638,'Internal Staffing Calculator'!E$8:E23500,0)), "Not In Budget"),"")</f>
        <v/>
      </c>
      <c r="I20638" s="184"/>
      <c r="J20638" s="184"/>
      <c r="K20638" s="184"/>
      <c r="L20638" s="183"/>
    </row>
    <row r="20639">
      <c r="A20639" s="454"/>
      <c r="B20639" s="927"/>
      <c r="C20639" s="580"/>
      <c r="D20639" s="939"/>
      <c r="E20639" s="940"/>
      <c r="F20639" s="941"/>
      <c r="G20639" s="937" t="str">
        <f t="array" ref="G20639">xlookup(F20639,'Internal Staffing Calculator'!E:E,'Internal Staffing Calculator'!C:C,"")</f>
        <v/>
      </c>
      <c r="H20639" s="932" t="str">
        <f t="array" ref="H20639">if(F20639&lt;&gt;"", iferror(index('Internal Staffing Calculator'!B$8:B23500,match(F20639,'Internal Staffing Calculator'!E$8:E23500,0)), "Not In Budget"),"")</f>
        <v/>
      </c>
      <c r="I20639" s="184"/>
      <c r="J20639" s="184"/>
      <c r="K20639" s="184"/>
      <c r="L20639" s="183"/>
    </row>
    <row r="20640">
      <c r="A20640" s="454"/>
      <c r="B20640" s="927"/>
      <c r="C20640" s="580"/>
      <c r="D20640" s="939"/>
      <c r="E20640" s="940"/>
      <c r="F20640" s="941"/>
      <c r="G20640" s="937" t="str">
        <f t="array" ref="G20640">xlookup(F20640,'Internal Staffing Calculator'!E:E,'Internal Staffing Calculator'!C:C,"")</f>
        <v/>
      </c>
      <c r="H20640" s="932" t="str">
        <f t="array" ref="H20640">if(F20640&lt;&gt;"", iferror(index('Internal Staffing Calculator'!B$8:B23500,match(F20640,'Internal Staffing Calculator'!E$8:E23500,0)), "Not In Budget"),"")</f>
        <v/>
      </c>
      <c r="I20640" s="184"/>
      <c r="J20640" s="184"/>
      <c r="K20640" s="184"/>
      <c r="L20640" s="183"/>
    </row>
    <row r="20641">
      <c r="A20641" s="454"/>
      <c r="B20641" s="927"/>
      <c r="C20641" s="580"/>
      <c r="D20641" s="939"/>
      <c r="E20641" s="940"/>
      <c r="F20641" s="941"/>
      <c r="G20641" s="937" t="str">
        <f t="array" ref="G20641">xlookup(F20641,'Internal Staffing Calculator'!E:E,'Internal Staffing Calculator'!C:C,"")</f>
        <v/>
      </c>
      <c r="H20641" s="932" t="str">
        <f t="array" ref="H20641">if(F20641&lt;&gt;"", iferror(index('Internal Staffing Calculator'!B$8:B23500,match(F20641,'Internal Staffing Calculator'!E$8:E23500,0)), "Not In Budget"),"")</f>
        <v/>
      </c>
      <c r="I20641" s="184"/>
      <c r="J20641" s="184"/>
      <c r="K20641" s="184"/>
      <c r="L20641" s="183"/>
    </row>
    <row r="20642">
      <c r="A20642" s="454"/>
      <c r="B20642" s="927"/>
      <c r="C20642" s="580"/>
      <c r="D20642" s="939"/>
      <c r="E20642" s="940"/>
      <c r="F20642" s="941"/>
      <c r="G20642" s="937" t="str">
        <f t="array" ref="G20642">xlookup(F20642,'Internal Staffing Calculator'!E:E,'Internal Staffing Calculator'!C:C,"")</f>
        <v/>
      </c>
      <c r="H20642" s="932" t="str">
        <f t="array" ref="H20642">if(F20642&lt;&gt;"", iferror(index('Internal Staffing Calculator'!B$8:B23500,match(F20642,'Internal Staffing Calculator'!E$8:E23500,0)), "Not In Budget"),"")</f>
        <v/>
      </c>
      <c r="I20642" s="184"/>
      <c r="J20642" s="184"/>
      <c r="K20642" s="184"/>
      <c r="L20642" s="183"/>
    </row>
    <row r="20643">
      <c r="A20643" s="454"/>
      <c r="B20643" s="927"/>
      <c r="C20643" s="580"/>
      <c r="D20643" s="939"/>
      <c r="E20643" s="940"/>
      <c r="F20643" s="941"/>
      <c r="G20643" s="937" t="str">
        <f t="array" ref="G20643">xlookup(F20643,'Internal Staffing Calculator'!E:E,'Internal Staffing Calculator'!C:C,"")</f>
        <v/>
      </c>
      <c r="H20643" s="932" t="str">
        <f t="array" ref="H20643">if(F20643&lt;&gt;"", iferror(index('Internal Staffing Calculator'!B$8:B23500,match(F20643,'Internal Staffing Calculator'!E$8:E23500,0)), "Not In Budget"),"")</f>
        <v/>
      </c>
      <c r="I20643" s="184"/>
      <c r="J20643" s="184"/>
      <c r="K20643" s="184"/>
      <c r="L20643" s="183"/>
    </row>
    <row r="20644">
      <c r="A20644" s="454"/>
      <c r="B20644" s="927"/>
      <c r="C20644" s="580"/>
      <c r="D20644" s="939"/>
      <c r="E20644" s="940"/>
      <c r="F20644" s="941"/>
      <c r="G20644" s="937" t="str">
        <f t="array" ref="G20644">xlookup(F20644,'Internal Staffing Calculator'!E:E,'Internal Staffing Calculator'!C:C,"")</f>
        <v/>
      </c>
      <c r="H20644" s="932" t="str">
        <f t="array" ref="H20644">if(F20644&lt;&gt;"", iferror(index('Internal Staffing Calculator'!B$8:B23500,match(F20644,'Internal Staffing Calculator'!E$8:E23500,0)), "Not In Budget"),"")</f>
        <v/>
      </c>
      <c r="I20644" s="184"/>
      <c r="J20644" s="184"/>
      <c r="K20644" s="184"/>
      <c r="L20644" s="183"/>
    </row>
    <row r="20645">
      <c r="A20645" s="454"/>
      <c r="B20645" s="927"/>
      <c r="C20645" s="580"/>
      <c r="D20645" s="939"/>
      <c r="E20645" s="940"/>
      <c r="F20645" s="941"/>
      <c r="G20645" s="937" t="str">
        <f t="array" ref="G20645">xlookup(F20645,'Internal Staffing Calculator'!E:E,'Internal Staffing Calculator'!C:C,"")</f>
        <v/>
      </c>
      <c r="H20645" s="932" t="str">
        <f t="array" ref="H20645">if(F20645&lt;&gt;"", iferror(index('Internal Staffing Calculator'!B$8:B23500,match(F20645,'Internal Staffing Calculator'!E$8:E23500,0)), "Not In Budget"),"")</f>
        <v/>
      </c>
      <c r="I20645" s="184"/>
      <c r="J20645" s="184"/>
      <c r="K20645" s="184"/>
      <c r="L20645" s="183"/>
    </row>
    <row r="20646">
      <c r="A20646" s="454"/>
      <c r="B20646" s="927"/>
      <c r="C20646" s="580"/>
      <c r="D20646" s="939"/>
      <c r="E20646" s="940"/>
      <c r="F20646" s="941"/>
      <c r="G20646" s="937" t="str">
        <f t="array" ref="G20646">xlookup(F20646,'Internal Staffing Calculator'!E:E,'Internal Staffing Calculator'!C:C,"")</f>
        <v/>
      </c>
      <c r="H20646" s="932" t="str">
        <f t="array" ref="H20646">if(F20646&lt;&gt;"", iferror(index('Internal Staffing Calculator'!B$8:B23500,match(F20646,'Internal Staffing Calculator'!E$8:E23500,0)), "Not In Budget"),"")</f>
        <v/>
      </c>
      <c r="I20646" s="184"/>
      <c r="J20646" s="184"/>
      <c r="K20646" s="184"/>
      <c r="L20646" s="183"/>
    </row>
    <row r="20647">
      <c r="A20647" s="454"/>
      <c r="B20647" s="927"/>
      <c r="C20647" s="580"/>
      <c r="D20647" s="939"/>
      <c r="E20647" s="940"/>
      <c r="F20647" s="941"/>
      <c r="G20647" s="937" t="str">
        <f t="array" ref="G20647">xlookup(F20647,'Internal Staffing Calculator'!E:E,'Internal Staffing Calculator'!C:C,"")</f>
        <v/>
      </c>
      <c r="H20647" s="932" t="str">
        <f t="array" ref="H20647">if(F20647&lt;&gt;"", iferror(index('Internal Staffing Calculator'!B$8:B23500,match(F20647,'Internal Staffing Calculator'!E$8:E23500,0)), "Not In Budget"),"")</f>
        <v/>
      </c>
      <c r="I20647" s="184"/>
      <c r="J20647" s="184"/>
      <c r="K20647" s="184"/>
      <c r="L20647" s="183"/>
    </row>
    <row r="20648">
      <c r="A20648" s="454"/>
      <c r="B20648" s="927"/>
      <c r="C20648" s="580"/>
      <c r="D20648" s="939"/>
      <c r="E20648" s="940"/>
      <c r="F20648" s="941"/>
      <c r="G20648" s="937" t="str">
        <f t="array" ref="G20648">xlookup(F20648,'Internal Staffing Calculator'!E:E,'Internal Staffing Calculator'!C:C,"")</f>
        <v/>
      </c>
      <c r="H20648" s="932" t="str">
        <f t="array" ref="H20648">if(F20648&lt;&gt;"", iferror(index('Internal Staffing Calculator'!B$8:B23500,match(F20648,'Internal Staffing Calculator'!E$8:E23500,0)), "Not In Budget"),"")</f>
        <v/>
      </c>
      <c r="I20648" s="184"/>
      <c r="J20648" s="184"/>
      <c r="K20648" s="184"/>
      <c r="L20648" s="183"/>
    </row>
    <row r="20649">
      <c r="A20649" s="454"/>
      <c r="B20649" s="927"/>
      <c r="C20649" s="580"/>
      <c r="D20649" s="939"/>
      <c r="E20649" s="940"/>
      <c r="F20649" s="941"/>
      <c r="G20649" s="937" t="str">
        <f t="array" ref="G20649">xlookup(F20649,'Internal Staffing Calculator'!E:E,'Internal Staffing Calculator'!C:C,"")</f>
        <v/>
      </c>
      <c r="H20649" s="932" t="str">
        <f t="array" ref="H20649">if(F20649&lt;&gt;"", iferror(index('Internal Staffing Calculator'!B$8:B23500,match(F20649,'Internal Staffing Calculator'!E$8:E23500,0)), "Not In Budget"),"")</f>
        <v/>
      </c>
      <c r="I20649" s="184"/>
      <c r="J20649" s="184"/>
      <c r="K20649" s="184"/>
      <c r="L20649" s="183"/>
    </row>
    <row r="20650">
      <c r="A20650" s="454"/>
      <c r="B20650" s="927"/>
      <c r="C20650" s="580"/>
      <c r="D20650" s="939"/>
      <c r="E20650" s="940"/>
      <c r="F20650" s="941"/>
      <c r="G20650" s="937" t="str">
        <f t="array" ref="G20650">xlookup(F20650,'Internal Staffing Calculator'!E:E,'Internal Staffing Calculator'!C:C,"")</f>
        <v/>
      </c>
      <c r="H20650" s="932" t="str">
        <f t="array" ref="H20650">if(F20650&lt;&gt;"", iferror(index('Internal Staffing Calculator'!B$8:B23500,match(F20650,'Internal Staffing Calculator'!E$8:E23500,0)), "Not In Budget"),"")</f>
        <v/>
      </c>
      <c r="I20650" s="184"/>
      <c r="J20650" s="184"/>
      <c r="K20650" s="184"/>
      <c r="L20650" s="183"/>
    </row>
    <row r="20651">
      <c r="A20651" s="454"/>
      <c r="B20651" s="927"/>
      <c r="C20651" s="580"/>
      <c r="D20651" s="939"/>
      <c r="E20651" s="940"/>
      <c r="F20651" s="941"/>
      <c r="G20651" s="937" t="str">
        <f t="array" ref="G20651">xlookup(F20651,'Internal Staffing Calculator'!E:E,'Internal Staffing Calculator'!C:C,"")</f>
        <v/>
      </c>
      <c r="H20651" s="932" t="str">
        <f t="array" ref="H20651">if(F20651&lt;&gt;"", iferror(index('Internal Staffing Calculator'!B$8:B23500,match(F20651,'Internal Staffing Calculator'!E$8:E23500,0)), "Not In Budget"),"")</f>
        <v/>
      </c>
      <c r="I20651" s="184"/>
      <c r="J20651" s="184"/>
      <c r="K20651" s="184"/>
      <c r="L20651" s="183"/>
    </row>
    <row r="20652">
      <c r="A20652" s="454"/>
      <c r="B20652" s="927"/>
      <c r="C20652" s="580"/>
      <c r="D20652" s="939"/>
      <c r="E20652" s="940"/>
      <c r="F20652" s="941"/>
      <c r="G20652" s="937" t="str">
        <f t="array" ref="G20652">xlookup(F20652,'Internal Staffing Calculator'!E:E,'Internal Staffing Calculator'!C:C,"")</f>
        <v/>
      </c>
      <c r="H20652" s="932" t="str">
        <f t="array" ref="H20652">if(F20652&lt;&gt;"", iferror(index('Internal Staffing Calculator'!B$8:B23500,match(F20652,'Internal Staffing Calculator'!E$8:E23500,0)), "Not In Budget"),"")</f>
        <v/>
      </c>
      <c r="I20652" s="184"/>
      <c r="J20652" s="184"/>
      <c r="K20652" s="184"/>
      <c r="L20652" s="183"/>
    </row>
    <row r="20653">
      <c r="A20653" s="454"/>
      <c r="B20653" s="927"/>
      <c r="C20653" s="580"/>
      <c r="D20653" s="939"/>
      <c r="E20653" s="940"/>
      <c r="F20653" s="941"/>
      <c r="G20653" s="937" t="str">
        <f t="array" ref="G20653">xlookup(F20653,'Internal Staffing Calculator'!E:E,'Internal Staffing Calculator'!C:C,"")</f>
        <v/>
      </c>
      <c r="H20653" s="932" t="str">
        <f t="array" ref="H20653">if(F20653&lt;&gt;"", iferror(index('Internal Staffing Calculator'!B$8:B23500,match(F20653,'Internal Staffing Calculator'!E$8:E23500,0)), "Not In Budget"),"")</f>
        <v/>
      </c>
      <c r="I20653" s="184"/>
      <c r="J20653" s="184"/>
      <c r="K20653" s="184"/>
      <c r="L20653" s="183"/>
    </row>
    <row r="20654">
      <c r="A20654" s="454"/>
      <c r="B20654" s="927"/>
      <c r="C20654" s="580"/>
      <c r="D20654" s="939"/>
      <c r="E20654" s="940"/>
      <c r="F20654" s="941"/>
      <c r="G20654" s="937" t="str">
        <f t="array" ref="G20654">xlookup(F20654,'Internal Staffing Calculator'!E:E,'Internal Staffing Calculator'!C:C,"")</f>
        <v/>
      </c>
      <c r="H20654" s="932" t="str">
        <f t="array" ref="H20654">if(F20654&lt;&gt;"", iferror(index('Internal Staffing Calculator'!B$8:B23500,match(F20654,'Internal Staffing Calculator'!E$8:E23500,0)), "Not In Budget"),"")</f>
        <v/>
      </c>
      <c r="I20654" s="184"/>
      <c r="J20654" s="184"/>
      <c r="K20654" s="184"/>
      <c r="L20654" s="183"/>
    </row>
    <row r="20655">
      <c r="A20655" s="454"/>
      <c r="B20655" s="927"/>
      <c r="C20655" s="580"/>
      <c r="D20655" s="939"/>
      <c r="E20655" s="940"/>
      <c r="F20655" s="941"/>
      <c r="G20655" s="937" t="str">
        <f t="array" ref="G20655">xlookup(F20655,'Internal Staffing Calculator'!E:E,'Internal Staffing Calculator'!C:C,"")</f>
        <v/>
      </c>
      <c r="H20655" s="932" t="str">
        <f t="array" ref="H20655">if(F20655&lt;&gt;"", iferror(index('Internal Staffing Calculator'!B$8:B23500,match(F20655,'Internal Staffing Calculator'!E$8:E23500,0)), "Not In Budget"),"")</f>
        <v/>
      </c>
      <c r="I20655" s="184"/>
      <c r="J20655" s="184"/>
      <c r="K20655" s="184"/>
      <c r="L20655" s="183"/>
    </row>
    <row r="20656">
      <c r="A20656" s="454"/>
      <c r="B20656" s="927"/>
      <c r="C20656" s="580"/>
      <c r="D20656" s="939"/>
      <c r="E20656" s="940"/>
      <c r="F20656" s="941"/>
      <c r="G20656" s="937" t="str">
        <f t="array" ref="G20656">xlookup(F20656,'Internal Staffing Calculator'!E:E,'Internal Staffing Calculator'!C:C,"")</f>
        <v/>
      </c>
      <c r="H20656" s="932" t="str">
        <f t="array" ref="H20656">if(F20656&lt;&gt;"", iferror(index('Internal Staffing Calculator'!B$8:B23500,match(F20656,'Internal Staffing Calculator'!E$8:E23500,0)), "Not In Budget"),"")</f>
        <v/>
      </c>
      <c r="I20656" s="184"/>
      <c r="J20656" s="184"/>
      <c r="K20656" s="184"/>
      <c r="L20656" s="183"/>
    </row>
    <row r="20657">
      <c r="A20657" s="454"/>
      <c r="B20657" s="927"/>
      <c r="C20657" s="580"/>
      <c r="D20657" s="939"/>
      <c r="E20657" s="940"/>
      <c r="F20657" s="941"/>
      <c r="G20657" s="937" t="str">
        <f t="array" ref="G20657">xlookup(F20657,'Internal Staffing Calculator'!E:E,'Internal Staffing Calculator'!C:C,"")</f>
        <v/>
      </c>
      <c r="H20657" s="932" t="str">
        <f t="array" ref="H20657">if(F20657&lt;&gt;"", iferror(index('Internal Staffing Calculator'!B$8:B23500,match(F20657,'Internal Staffing Calculator'!E$8:E23500,0)), "Not In Budget"),"")</f>
        <v/>
      </c>
      <c r="I20657" s="184"/>
      <c r="J20657" s="184"/>
      <c r="K20657" s="184"/>
      <c r="L20657" s="183"/>
    </row>
    <row r="20658">
      <c r="A20658" s="454"/>
      <c r="B20658" s="927"/>
      <c r="C20658" s="580"/>
      <c r="D20658" s="939"/>
      <c r="E20658" s="940"/>
      <c r="F20658" s="941"/>
      <c r="G20658" s="937" t="str">
        <f t="array" ref="G20658">xlookup(F20658,'Internal Staffing Calculator'!E:E,'Internal Staffing Calculator'!C:C,"")</f>
        <v/>
      </c>
      <c r="H20658" s="932" t="str">
        <f t="array" ref="H20658">if(F20658&lt;&gt;"", iferror(index('Internal Staffing Calculator'!B$8:B23500,match(F20658,'Internal Staffing Calculator'!E$8:E23500,0)), "Not In Budget"),"")</f>
        <v/>
      </c>
      <c r="I20658" s="184"/>
      <c r="J20658" s="184"/>
      <c r="K20658" s="184"/>
      <c r="L20658" s="183"/>
    </row>
    <row r="20659">
      <c r="A20659" s="454"/>
      <c r="B20659" s="927"/>
      <c r="C20659" s="580"/>
      <c r="D20659" s="939"/>
      <c r="E20659" s="940"/>
      <c r="F20659" s="941"/>
      <c r="G20659" s="937" t="str">
        <f t="array" ref="G20659">xlookup(F20659,'Internal Staffing Calculator'!E:E,'Internal Staffing Calculator'!C:C,"")</f>
        <v/>
      </c>
      <c r="H20659" s="932" t="str">
        <f t="array" ref="H20659">if(F20659&lt;&gt;"", iferror(index('Internal Staffing Calculator'!B$8:B23500,match(F20659,'Internal Staffing Calculator'!E$8:E23500,0)), "Not In Budget"),"")</f>
        <v/>
      </c>
      <c r="I20659" s="184"/>
      <c r="J20659" s="184"/>
      <c r="K20659" s="184"/>
      <c r="L20659" s="183"/>
    </row>
    <row r="20660">
      <c r="A20660" s="454"/>
      <c r="B20660" s="927"/>
      <c r="C20660" s="580"/>
      <c r="D20660" s="939"/>
      <c r="E20660" s="940"/>
      <c r="F20660" s="941"/>
      <c r="G20660" s="937" t="str">
        <f t="array" ref="G20660">xlookup(F20660,'Internal Staffing Calculator'!E:E,'Internal Staffing Calculator'!C:C,"")</f>
        <v/>
      </c>
      <c r="H20660" s="932" t="str">
        <f t="array" ref="H20660">if(F20660&lt;&gt;"", iferror(index('Internal Staffing Calculator'!B$8:B23500,match(F20660,'Internal Staffing Calculator'!E$8:E23500,0)), "Not In Budget"),"")</f>
        <v/>
      </c>
      <c r="I20660" s="184"/>
      <c r="J20660" s="184"/>
      <c r="K20660" s="184"/>
      <c r="L20660" s="183"/>
    </row>
    <row r="20661">
      <c r="A20661" s="454"/>
      <c r="B20661" s="927"/>
      <c r="C20661" s="580"/>
      <c r="D20661" s="939"/>
      <c r="E20661" s="940"/>
      <c r="F20661" s="941"/>
      <c r="G20661" s="937" t="str">
        <f t="array" ref="G20661">xlookup(F20661,'Internal Staffing Calculator'!E:E,'Internal Staffing Calculator'!C:C,"")</f>
        <v/>
      </c>
      <c r="H20661" s="932" t="str">
        <f t="array" ref="H20661">if(F20661&lt;&gt;"", iferror(index('Internal Staffing Calculator'!B$8:B23500,match(F20661,'Internal Staffing Calculator'!E$8:E23500,0)), "Not In Budget"),"")</f>
        <v/>
      </c>
      <c r="I20661" s="184"/>
      <c r="J20661" s="184"/>
      <c r="K20661" s="184"/>
      <c r="L20661" s="183"/>
    </row>
    <row r="20662">
      <c r="A20662" s="454"/>
      <c r="B20662" s="927"/>
      <c r="C20662" s="580"/>
      <c r="D20662" s="939"/>
      <c r="E20662" s="940"/>
      <c r="F20662" s="941"/>
      <c r="G20662" s="937" t="str">
        <f t="array" ref="G20662">xlookup(F20662,'Internal Staffing Calculator'!E:E,'Internal Staffing Calculator'!C:C,"")</f>
        <v/>
      </c>
      <c r="H20662" s="932" t="str">
        <f t="array" ref="H20662">if(F20662&lt;&gt;"", iferror(index('Internal Staffing Calculator'!B$8:B23500,match(F20662,'Internal Staffing Calculator'!E$8:E23500,0)), "Not In Budget"),"")</f>
        <v/>
      </c>
      <c r="I20662" s="184"/>
      <c r="J20662" s="184"/>
      <c r="K20662" s="184"/>
      <c r="L20662" s="183"/>
    </row>
    <row r="20663">
      <c r="A20663" s="454"/>
      <c r="B20663" s="927"/>
      <c r="C20663" s="580"/>
      <c r="D20663" s="939"/>
      <c r="E20663" s="940"/>
      <c r="F20663" s="941"/>
      <c r="G20663" s="937" t="str">
        <f t="array" ref="G20663">xlookup(F20663,'Internal Staffing Calculator'!E:E,'Internal Staffing Calculator'!C:C,"")</f>
        <v/>
      </c>
      <c r="H20663" s="932" t="str">
        <f t="array" ref="H20663">if(F20663&lt;&gt;"", iferror(index('Internal Staffing Calculator'!B$8:B23500,match(F20663,'Internal Staffing Calculator'!E$8:E23500,0)), "Not In Budget"),"")</f>
        <v/>
      </c>
      <c r="I20663" s="184"/>
      <c r="J20663" s="184"/>
      <c r="K20663" s="184"/>
      <c r="L20663" s="183"/>
    </row>
    <row r="20664">
      <c r="A20664" s="454"/>
      <c r="B20664" s="927"/>
      <c r="C20664" s="580"/>
      <c r="D20664" s="939"/>
      <c r="E20664" s="940"/>
      <c r="F20664" s="941"/>
      <c r="G20664" s="937" t="str">
        <f t="array" ref="G20664">xlookup(F20664,'Internal Staffing Calculator'!E:E,'Internal Staffing Calculator'!C:C,"")</f>
        <v/>
      </c>
      <c r="H20664" s="932" t="str">
        <f t="array" ref="H20664">if(F20664&lt;&gt;"", iferror(index('Internal Staffing Calculator'!B$8:B23500,match(F20664,'Internal Staffing Calculator'!E$8:E23500,0)), "Not In Budget"),"")</f>
        <v/>
      </c>
      <c r="I20664" s="184"/>
      <c r="J20664" s="184"/>
      <c r="K20664" s="184"/>
      <c r="L20664" s="183"/>
    </row>
    <row r="20665">
      <c r="A20665" s="454"/>
      <c r="B20665" s="927"/>
      <c r="C20665" s="580"/>
      <c r="D20665" s="939"/>
      <c r="E20665" s="940"/>
      <c r="F20665" s="941"/>
      <c r="G20665" s="937" t="str">
        <f t="array" ref="G20665">xlookup(F20665,'Internal Staffing Calculator'!E:E,'Internal Staffing Calculator'!C:C,"")</f>
        <v/>
      </c>
      <c r="H20665" s="932" t="str">
        <f t="array" ref="H20665">if(F20665&lt;&gt;"", iferror(index('Internal Staffing Calculator'!B$8:B23500,match(F20665,'Internal Staffing Calculator'!E$8:E23500,0)), "Not In Budget"),"")</f>
        <v/>
      </c>
      <c r="I20665" s="184"/>
      <c r="J20665" s="184"/>
      <c r="K20665" s="184"/>
      <c r="L20665" s="183"/>
    </row>
    <row r="20666">
      <c r="A20666" s="454"/>
      <c r="B20666" s="927"/>
      <c r="C20666" s="580"/>
      <c r="D20666" s="939"/>
      <c r="E20666" s="940"/>
      <c r="F20666" s="941"/>
      <c r="G20666" s="937" t="str">
        <f t="array" ref="G20666">xlookup(F20666,'Internal Staffing Calculator'!E:E,'Internal Staffing Calculator'!C:C,"")</f>
        <v/>
      </c>
      <c r="H20666" s="932" t="str">
        <f t="array" ref="H20666">if(F20666&lt;&gt;"", iferror(index('Internal Staffing Calculator'!B$8:B23500,match(F20666,'Internal Staffing Calculator'!E$8:E23500,0)), "Not In Budget"),"")</f>
        <v/>
      </c>
      <c r="I20666" s="184"/>
      <c r="J20666" s="184"/>
      <c r="K20666" s="184"/>
      <c r="L20666" s="183"/>
    </row>
    <row r="20667">
      <c r="A20667" s="454"/>
      <c r="B20667" s="927"/>
      <c r="C20667" s="580"/>
      <c r="D20667" s="939"/>
      <c r="E20667" s="940"/>
      <c r="F20667" s="941"/>
      <c r="G20667" s="937" t="str">
        <f t="array" ref="G20667">xlookup(F20667,'Internal Staffing Calculator'!E:E,'Internal Staffing Calculator'!C:C,"")</f>
        <v/>
      </c>
      <c r="H20667" s="932" t="str">
        <f t="array" ref="H20667">if(F20667&lt;&gt;"", iferror(index('Internal Staffing Calculator'!B$8:B23500,match(F20667,'Internal Staffing Calculator'!E$8:E23500,0)), "Not In Budget"),"")</f>
        <v/>
      </c>
      <c r="I20667" s="184"/>
      <c r="J20667" s="184"/>
      <c r="K20667" s="184"/>
      <c r="L20667" s="183"/>
    </row>
    <row r="20668">
      <c r="A20668" s="454"/>
      <c r="B20668" s="927"/>
      <c r="C20668" s="580"/>
      <c r="D20668" s="939"/>
      <c r="E20668" s="940"/>
      <c r="F20668" s="941"/>
      <c r="G20668" s="937" t="str">
        <f t="array" ref="G20668">xlookup(F20668,'Internal Staffing Calculator'!E:E,'Internal Staffing Calculator'!C:C,"")</f>
        <v/>
      </c>
      <c r="H20668" s="932" t="str">
        <f t="array" ref="H20668">if(F20668&lt;&gt;"", iferror(index('Internal Staffing Calculator'!B$8:B23500,match(F20668,'Internal Staffing Calculator'!E$8:E23500,0)), "Not In Budget"),"")</f>
        <v/>
      </c>
      <c r="I20668" s="184"/>
      <c r="J20668" s="184"/>
      <c r="K20668" s="184"/>
      <c r="L20668" s="183"/>
    </row>
    <row r="20669">
      <c r="A20669" s="454"/>
      <c r="B20669" s="927"/>
      <c r="C20669" s="580"/>
      <c r="D20669" s="939"/>
      <c r="E20669" s="940"/>
      <c r="F20669" s="941"/>
      <c r="G20669" s="937" t="str">
        <f t="array" ref="G20669">xlookup(F20669,'Internal Staffing Calculator'!E:E,'Internal Staffing Calculator'!C:C,"")</f>
        <v/>
      </c>
      <c r="H20669" s="932" t="str">
        <f t="array" ref="H20669">if(F20669&lt;&gt;"", iferror(index('Internal Staffing Calculator'!B$8:B23500,match(F20669,'Internal Staffing Calculator'!E$8:E23500,0)), "Not In Budget"),"")</f>
        <v/>
      </c>
      <c r="I20669" s="184"/>
      <c r="J20669" s="184"/>
      <c r="K20669" s="184"/>
      <c r="L20669" s="183"/>
    </row>
    <row r="20670">
      <c r="A20670" s="454"/>
      <c r="B20670" s="927"/>
      <c r="C20670" s="580"/>
      <c r="D20670" s="939"/>
      <c r="E20670" s="940"/>
      <c r="F20670" s="941"/>
      <c r="G20670" s="937" t="str">
        <f t="array" ref="G20670">xlookup(F20670,'Internal Staffing Calculator'!E:E,'Internal Staffing Calculator'!C:C,"")</f>
        <v/>
      </c>
      <c r="H20670" s="932" t="str">
        <f t="array" ref="H20670">if(F20670&lt;&gt;"", iferror(index('Internal Staffing Calculator'!B$8:B23500,match(F20670,'Internal Staffing Calculator'!E$8:E23500,0)), "Not In Budget"),"")</f>
        <v/>
      </c>
      <c r="I20670" s="184"/>
      <c r="J20670" s="184"/>
      <c r="K20670" s="184"/>
      <c r="L20670" s="183"/>
    </row>
    <row r="20671">
      <c r="A20671" s="454"/>
      <c r="B20671" s="927"/>
      <c r="C20671" s="580"/>
      <c r="D20671" s="939"/>
      <c r="E20671" s="940"/>
      <c r="F20671" s="941"/>
      <c r="G20671" s="937" t="str">
        <f t="array" ref="G20671">xlookup(F20671,'Internal Staffing Calculator'!E:E,'Internal Staffing Calculator'!C:C,"")</f>
        <v/>
      </c>
      <c r="H20671" s="932" t="str">
        <f t="array" ref="H20671">if(F20671&lt;&gt;"", iferror(index('Internal Staffing Calculator'!B$8:B23500,match(F20671,'Internal Staffing Calculator'!E$8:E23500,0)), "Not In Budget"),"")</f>
        <v/>
      </c>
      <c r="I20671" s="184"/>
      <c r="J20671" s="184"/>
      <c r="K20671" s="184"/>
      <c r="L20671" s="183"/>
    </row>
    <row r="20672">
      <c r="A20672" s="454"/>
      <c r="B20672" s="927"/>
      <c r="C20672" s="580"/>
      <c r="D20672" s="939"/>
      <c r="E20672" s="940"/>
      <c r="F20672" s="941"/>
      <c r="G20672" s="937" t="str">
        <f t="array" ref="G20672">xlookup(F20672,'Internal Staffing Calculator'!E:E,'Internal Staffing Calculator'!C:C,"")</f>
        <v/>
      </c>
      <c r="H20672" s="932" t="str">
        <f t="array" ref="H20672">if(F20672&lt;&gt;"", iferror(index('Internal Staffing Calculator'!B$8:B23500,match(F20672,'Internal Staffing Calculator'!E$8:E23500,0)), "Not In Budget"),"")</f>
        <v/>
      </c>
      <c r="I20672" s="184"/>
      <c r="J20672" s="184"/>
      <c r="K20672" s="184"/>
      <c r="L20672" s="183"/>
    </row>
    <row r="20673">
      <c r="A20673" s="454"/>
      <c r="B20673" s="927"/>
      <c r="C20673" s="580"/>
      <c r="D20673" s="939"/>
      <c r="E20673" s="940"/>
      <c r="F20673" s="941"/>
      <c r="G20673" s="937" t="str">
        <f t="array" ref="G20673">xlookup(F20673,'Internal Staffing Calculator'!E:E,'Internal Staffing Calculator'!C:C,"")</f>
        <v/>
      </c>
      <c r="H20673" s="932" t="str">
        <f t="array" ref="H20673">if(F20673&lt;&gt;"", iferror(index('Internal Staffing Calculator'!B$8:B23500,match(F20673,'Internal Staffing Calculator'!E$8:E23500,0)), "Not In Budget"),"")</f>
        <v/>
      </c>
      <c r="I20673" s="184"/>
      <c r="J20673" s="184"/>
      <c r="K20673" s="184"/>
      <c r="L20673" s="183"/>
    </row>
    <row r="20674">
      <c r="A20674" s="454"/>
      <c r="B20674" s="927"/>
      <c r="C20674" s="580"/>
      <c r="D20674" s="939"/>
      <c r="E20674" s="940"/>
      <c r="F20674" s="941"/>
      <c r="G20674" s="937" t="str">
        <f t="array" ref="G20674">xlookup(F20674,'Internal Staffing Calculator'!E:E,'Internal Staffing Calculator'!C:C,"")</f>
        <v/>
      </c>
      <c r="H20674" s="932" t="str">
        <f t="array" ref="H20674">if(F20674&lt;&gt;"", iferror(index('Internal Staffing Calculator'!B$8:B23500,match(F20674,'Internal Staffing Calculator'!E$8:E23500,0)), "Not In Budget"),"")</f>
        <v/>
      </c>
      <c r="I20674" s="184"/>
      <c r="J20674" s="184"/>
      <c r="K20674" s="184"/>
      <c r="L20674" s="183"/>
    </row>
    <row r="20675">
      <c r="A20675" s="454"/>
      <c r="B20675" s="927"/>
      <c r="C20675" s="580"/>
      <c r="D20675" s="939"/>
      <c r="E20675" s="940"/>
      <c r="F20675" s="941"/>
      <c r="G20675" s="937" t="str">
        <f t="array" ref="G20675">xlookup(F20675,'Internal Staffing Calculator'!E:E,'Internal Staffing Calculator'!C:C,"")</f>
        <v/>
      </c>
      <c r="H20675" s="932" t="str">
        <f t="array" ref="H20675">if(F20675&lt;&gt;"", iferror(index('Internal Staffing Calculator'!B$8:B23500,match(F20675,'Internal Staffing Calculator'!E$8:E23500,0)), "Not In Budget"),"")</f>
        <v/>
      </c>
      <c r="I20675" s="184"/>
      <c r="J20675" s="184"/>
      <c r="K20675" s="184"/>
      <c r="L20675" s="183"/>
    </row>
    <row r="20676">
      <c r="A20676" s="454"/>
      <c r="B20676" s="927"/>
      <c r="C20676" s="580"/>
      <c r="D20676" s="939"/>
      <c r="E20676" s="940"/>
      <c r="F20676" s="941"/>
      <c r="G20676" s="937" t="str">
        <f t="array" ref="G20676">xlookup(F20676,'Internal Staffing Calculator'!E:E,'Internal Staffing Calculator'!C:C,"")</f>
        <v/>
      </c>
      <c r="H20676" s="932" t="str">
        <f t="array" ref="H20676">if(F20676&lt;&gt;"", iferror(index('Internal Staffing Calculator'!B$8:B23500,match(F20676,'Internal Staffing Calculator'!E$8:E23500,0)), "Not In Budget"),"")</f>
        <v/>
      </c>
      <c r="I20676" s="184"/>
      <c r="J20676" s="184"/>
      <c r="K20676" s="184"/>
      <c r="L20676" s="183"/>
    </row>
    <row r="20677">
      <c r="A20677" s="454"/>
      <c r="B20677" s="927"/>
      <c r="C20677" s="580"/>
      <c r="D20677" s="939"/>
      <c r="E20677" s="940"/>
      <c r="F20677" s="941"/>
      <c r="G20677" s="937" t="str">
        <f t="array" ref="G20677">xlookup(F20677,'Internal Staffing Calculator'!E:E,'Internal Staffing Calculator'!C:C,"")</f>
        <v/>
      </c>
      <c r="H20677" s="932" t="str">
        <f t="array" ref="H20677">if(F20677&lt;&gt;"", iferror(index('Internal Staffing Calculator'!B$8:B23500,match(F20677,'Internal Staffing Calculator'!E$8:E23500,0)), "Not In Budget"),"")</f>
        <v/>
      </c>
      <c r="I20677" s="184"/>
      <c r="J20677" s="184"/>
      <c r="K20677" s="184"/>
      <c r="L20677" s="183"/>
    </row>
    <row r="20678">
      <c r="A20678" s="454"/>
      <c r="B20678" s="927"/>
      <c r="C20678" s="580"/>
      <c r="D20678" s="939"/>
      <c r="E20678" s="940"/>
      <c r="F20678" s="941"/>
      <c r="G20678" s="937" t="str">
        <f t="array" ref="G20678">xlookup(F20678,'Internal Staffing Calculator'!E:E,'Internal Staffing Calculator'!C:C,"")</f>
        <v/>
      </c>
      <c r="H20678" s="932" t="str">
        <f t="array" ref="H20678">if(F20678&lt;&gt;"", iferror(index('Internal Staffing Calculator'!B$8:B23500,match(F20678,'Internal Staffing Calculator'!E$8:E23500,0)), "Not In Budget"),"")</f>
        <v/>
      </c>
      <c r="I20678" s="184"/>
      <c r="J20678" s="184"/>
      <c r="K20678" s="184"/>
      <c r="L20678" s="183"/>
    </row>
    <row r="20679">
      <c r="A20679" s="454"/>
      <c r="B20679" s="927"/>
      <c r="C20679" s="580"/>
      <c r="D20679" s="939"/>
      <c r="E20679" s="940"/>
      <c r="F20679" s="941"/>
      <c r="G20679" s="937" t="str">
        <f t="array" ref="G20679">xlookup(F20679,'Internal Staffing Calculator'!E:E,'Internal Staffing Calculator'!C:C,"")</f>
        <v/>
      </c>
      <c r="H20679" s="932" t="str">
        <f t="array" ref="H20679">if(F20679&lt;&gt;"", iferror(index('Internal Staffing Calculator'!B$8:B23500,match(F20679,'Internal Staffing Calculator'!E$8:E23500,0)), "Not In Budget"),"")</f>
        <v/>
      </c>
      <c r="I20679" s="184"/>
      <c r="J20679" s="184"/>
      <c r="K20679" s="184"/>
      <c r="L20679" s="183"/>
    </row>
    <row r="20680">
      <c r="A20680" s="454"/>
      <c r="B20680" s="927"/>
      <c r="C20680" s="580"/>
      <c r="D20680" s="939"/>
      <c r="E20680" s="940"/>
      <c r="F20680" s="941"/>
      <c r="G20680" s="937" t="str">
        <f t="array" ref="G20680">xlookup(F20680,'Internal Staffing Calculator'!E:E,'Internal Staffing Calculator'!C:C,"")</f>
        <v/>
      </c>
      <c r="H20680" s="932" t="str">
        <f t="array" ref="H20680">if(F20680&lt;&gt;"", iferror(index('Internal Staffing Calculator'!B$8:B23500,match(F20680,'Internal Staffing Calculator'!E$8:E23500,0)), "Not In Budget"),"")</f>
        <v/>
      </c>
      <c r="I20680" s="184"/>
      <c r="J20680" s="184"/>
      <c r="K20680" s="184"/>
      <c r="L20680" s="183"/>
    </row>
    <row r="20681">
      <c r="A20681" s="454"/>
      <c r="B20681" s="927"/>
      <c r="C20681" s="580"/>
      <c r="D20681" s="939"/>
      <c r="E20681" s="940"/>
      <c r="F20681" s="941"/>
      <c r="G20681" s="937" t="str">
        <f t="array" ref="G20681">xlookup(F20681,'Internal Staffing Calculator'!E:E,'Internal Staffing Calculator'!C:C,"")</f>
        <v/>
      </c>
      <c r="H20681" s="932" t="str">
        <f t="array" ref="H20681">if(F20681&lt;&gt;"", iferror(index('Internal Staffing Calculator'!B$8:B23500,match(F20681,'Internal Staffing Calculator'!E$8:E23500,0)), "Not In Budget"),"")</f>
        <v/>
      </c>
      <c r="I20681" s="184"/>
      <c r="J20681" s="184"/>
      <c r="K20681" s="184"/>
      <c r="L20681" s="183"/>
    </row>
    <row r="20682">
      <c r="A20682" s="454"/>
      <c r="B20682" s="927"/>
      <c r="C20682" s="580"/>
      <c r="D20682" s="939"/>
      <c r="E20682" s="940"/>
      <c r="F20682" s="941"/>
      <c r="G20682" s="937" t="str">
        <f t="array" ref="G20682">xlookup(F20682,'Internal Staffing Calculator'!E:E,'Internal Staffing Calculator'!C:C,"")</f>
        <v/>
      </c>
      <c r="H20682" s="932" t="str">
        <f t="array" ref="H20682">if(F20682&lt;&gt;"", iferror(index('Internal Staffing Calculator'!B$8:B23500,match(F20682,'Internal Staffing Calculator'!E$8:E23500,0)), "Not In Budget"),"")</f>
        <v/>
      </c>
      <c r="I20682" s="184"/>
      <c r="J20682" s="184"/>
      <c r="K20682" s="184"/>
      <c r="L20682" s="183"/>
    </row>
    <row r="20683">
      <c r="A20683" s="454"/>
      <c r="B20683" s="927"/>
      <c r="C20683" s="580"/>
      <c r="D20683" s="939"/>
      <c r="E20683" s="940"/>
      <c r="F20683" s="941"/>
      <c r="G20683" s="937" t="str">
        <f t="array" ref="G20683">xlookup(F20683,'Internal Staffing Calculator'!E:E,'Internal Staffing Calculator'!C:C,"")</f>
        <v/>
      </c>
      <c r="H20683" s="932" t="str">
        <f t="array" ref="H20683">if(F20683&lt;&gt;"", iferror(index('Internal Staffing Calculator'!B$8:B23500,match(F20683,'Internal Staffing Calculator'!E$8:E23500,0)), "Not In Budget"),"")</f>
        <v/>
      </c>
      <c r="I20683" s="184"/>
      <c r="J20683" s="184"/>
      <c r="K20683" s="184"/>
      <c r="L20683" s="183"/>
    </row>
    <row r="20684">
      <c r="A20684" s="454"/>
      <c r="B20684" s="927"/>
      <c r="C20684" s="580"/>
      <c r="D20684" s="939"/>
      <c r="E20684" s="940"/>
      <c r="F20684" s="941"/>
      <c r="G20684" s="937" t="str">
        <f t="array" ref="G20684">xlookup(F20684,'Internal Staffing Calculator'!E:E,'Internal Staffing Calculator'!C:C,"")</f>
        <v/>
      </c>
      <c r="H20684" s="932" t="str">
        <f t="array" ref="H20684">if(F20684&lt;&gt;"", iferror(index('Internal Staffing Calculator'!B$8:B23500,match(F20684,'Internal Staffing Calculator'!E$8:E23500,0)), "Not In Budget"),"")</f>
        <v/>
      </c>
      <c r="I20684" s="184"/>
      <c r="J20684" s="184"/>
      <c r="K20684" s="184"/>
      <c r="L20684" s="183"/>
    </row>
    <row r="20685">
      <c r="A20685" s="454"/>
      <c r="B20685" s="927"/>
      <c r="C20685" s="580"/>
      <c r="D20685" s="939"/>
      <c r="E20685" s="940"/>
      <c r="F20685" s="941"/>
      <c r="G20685" s="937" t="str">
        <f t="array" ref="G20685">xlookup(F20685,'Internal Staffing Calculator'!E:E,'Internal Staffing Calculator'!C:C,"")</f>
        <v/>
      </c>
      <c r="H20685" s="932" t="str">
        <f t="array" ref="H20685">if(F20685&lt;&gt;"", iferror(index('Internal Staffing Calculator'!B$8:B23500,match(F20685,'Internal Staffing Calculator'!E$8:E23500,0)), "Not In Budget"),"")</f>
        <v/>
      </c>
      <c r="I20685" s="184"/>
      <c r="J20685" s="184"/>
      <c r="K20685" s="184"/>
      <c r="L20685" s="183"/>
    </row>
    <row r="20686">
      <c r="A20686" s="454"/>
      <c r="B20686" s="927"/>
      <c r="C20686" s="580"/>
      <c r="D20686" s="939"/>
      <c r="E20686" s="940"/>
      <c r="F20686" s="941"/>
      <c r="G20686" s="937" t="str">
        <f t="array" ref="G20686">xlookup(F20686,'Internal Staffing Calculator'!E:E,'Internal Staffing Calculator'!C:C,"")</f>
        <v/>
      </c>
      <c r="H20686" s="932" t="str">
        <f t="array" ref="H20686">if(F20686&lt;&gt;"", iferror(index('Internal Staffing Calculator'!B$8:B23500,match(F20686,'Internal Staffing Calculator'!E$8:E23500,0)), "Not In Budget"),"")</f>
        <v/>
      </c>
      <c r="I20686" s="184"/>
      <c r="J20686" s="184"/>
      <c r="K20686" s="184"/>
      <c r="L20686" s="183"/>
    </row>
    <row r="20687">
      <c r="A20687" s="454"/>
      <c r="B20687" s="927"/>
      <c r="C20687" s="580"/>
      <c r="D20687" s="939"/>
      <c r="E20687" s="940"/>
      <c r="F20687" s="941"/>
      <c r="G20687" s="937" t="str">
        <f t="array" ref="G20687">xlookup(F20687,'Internal Staffing Calculator'!E:E,'Internal Staffing Calculator'!C:C,"")</f>
        <v/>
      </c>
      <c r="H20687" s="932" t="str">
        <f t="array" ref="H20687">if(F20687&lt;&gt;"", iferror(index('Internal Staffing Calculator'!B$8:B23500,match(F20687,'Internal Staffing Calculator'!E$8:E23500,0)), "Not In Budget"),"")</f>
        <v/>
      </c>
      <c r="I20687" s="184"/>
      <c r="J20687" s="184"/>
      <c r="K20687" s="184"/>
      <c r="L20687" s="183"/>
    </row>
    <row r="20688">
      <c r="A20688" s="454"/>
      <c r="B20688" s="927"/>
      <c r="C20688" s="580"/>
      <c r="D20688" s="939"/>
      <c r="E20688" s="940"/>
      <c r="F20688" s="941"/>
      <c r="G20688" s="937" t="str">
        <f t="array" ref="G20688">xlookup(F20688,'Internal Staffing Calculator'!E:E,'Internal Staffing Calculator'!C:C,"")</f>
        <v/>
      </c>
      <c r="H20688" s="932" t="str">
        <f t="array" ref="H20688">if(F20688&lt;&gt;"", iferror(index('Internal Staffing Calculator'!B$8:B23500,match(F20688,'Internal Staffing Calculator'!E$8:E23500,0)), "Not In Budget"),"")</f>
        <v/>
      </c>
      <c r="I20688" s="184"/>
      <c r="J20688" s="184"/>
      <c r="K20688" s="184"/>
      <c r="L20688" s="183"/>
    </row>
    <row r="20689">
      <c r="A20689" s="454"/>
      <c r="B20689" s="927"/>
      <c r="C20689" s="580"/>
      <c r="D20689" s="939"/>
      <c r="E20689" s="940"/>
      <c r="F20689" s="941"/>
      <c r="G20689" s="937" t="str">
        <f t="array" ref="G20689">xlookup(F20689,'Internal Staffing Calculator'!E:E,'Internal Staffing Calculator'!C:C,"")</f>
        <v/>
      </c>
      <c r="H20689" s="932" t="str">
        <f t="array" ref="H20689">if(F20689&lt;&gt;"", iferror(index('Internal Staffing Calculator'!B$8:B23500,match(F20689,'Internal Staffing Calculator'!E$8:E23500,0)), "Not In Budget"),"")</f>
        <v/>
      </c>
      <c r="I20689" s="184"/>
      <c r="J20689" s="184"/>
      <c r="K20689" s="184"/>
      <c r="L20689" s="183"/>
    </row>
    <row r="20690">
      <c r="A20690" s="454"/>
      <c r="B20690" s="927"/>
      <c r="C20690" s="580"/>
      <c r="D20690" s="939"/>
      <c r="E20690" s="940"/>
      <c r="F20690" s="941"/>
      <c r="G20690" s="937" t="str">
        <f t="array" ref="G20690">xlookup(F20690,'Internal Staffing Calculator'!E:E,'Internal Staffing Calculator'!C:C,"")</f>
        <v/>
      </c>
      <c r="H20690" s="932" t="str">
        <f t="array" ref="H20690">if(F20690&lt;&gt;"", iferror(index('Internal Staffing Calculator'!B$8:B23500,match(F20690,'Internal Staffing Calculator'!E$8:E23500,0)), "Not In Budget"),"")</f>
        <v/>
      </c>
      <c r="I20690" s="184"/>
      <c r="J20690" s="184"/>
      <c r="K20690" s="184"/>
      <c r="L20690" s="183"/>
    </row>
    <row r="20691">
      <c r="A20691" s="454"/>
      <c r="B20691" s="927"/>
      <c r="C20691" s="580"/>
      <c r="D20691" s="939"/>
      <c r="E20691" s="940"/>
      <c r="F20691" s="941"/>
      <c r="G20691" s="937" t="str">
        <f t="array" ref="G20691">xlookup(F20691,'Internal Staffing Calculator'!E:E,'Internal Staffing Calculator'!C:C,"")</f>
        <v/>
      </c>
      <c r="H20691" s="932" t="str">
        <f t="array" ref="H20691">if(F20691&lt;&gt;"", iferror(index('Internal Staffing Calculator'!B$8:B23500,match(F20691,'Internal Staffing Calculator'!E$8:E23500,0)), "Not In Budget"),"")</f>
        <v/>
      </c>
      <c r="I20691" s="184"/>
      <c r="J20691" s="184"/>
      <c r="K20691" s="184"/>
      <c r="L20691" s="183"/>
    </row>
    <row r="20692">
      <c r="A20692" s="454"/>
      <c r="B20692" s="927"/>
      <c r="C20692" s="580"/>
      <c r="D20692" s="939"/>
      <c r="E20692" s="940"/>
      <c r="F20692" s="941"/>
      <c r="G20692" s="937" t="str">
        <f t="array" ref="G20692">xlookup(F20692,'Internal Staffing Calculator'!E:E,'Internal Staffing Calculator'!C:C,"")</f>
        <v/>
      </c>
      <c r="H20692" s="932" t="str">
        <f t="array" ref="H20692">if(F20692&lt;&gt;"", iferror(index('Internal Staffing Calculator'!B$8:B23500,match(F20692,'Internal Staffing Calculator'!E$8:E23500,0)), "Not In Budget"),"")</f>
        <v/>
      </c>
      <c r="I20692" s="184"/>
      <c r="J20692" s="184"/>
      <c r="K20692" s="184"/>
      <c r="L20692" s="183"/>
    </row>
    <row r="20693">
      <c r="A20693" s="454"/>
      <c r="B20693" s="927"/>
      <c r="C20693" s="580"/>
      <c r="D20693" s="939"/>
      <c r="E20693" s="940"/>
      <c r="F20693" s="941"/>
      <c r="G20693" s="937" t="str">
        <f t="array" ref="G20693">xlookup(F20693,'Internal Staffing Calculator'!E:E,'Internal Staffing Calculator'!C:C,"")</f>
        <v/>
      </c>
      <c r="H20693" s="932" t="str">
        <f t="array" ref="H20693">if(F20693&lt;&gt;"", iferror(index('Internal Staffing Calculator'!B$8:B23500,match(F20693,'Internal Staffing Calculator'!E$8:E23500,0)), "Not In Budget"),"")</f>
        <v/>
      </c>
      <c r="I20693" s="184"/>
      <c r="J20693" s="184"/>
      <c r="K20693" s="184"/>
      <c r="L20693" s="183"/>
    </row>
    <row r="20694">
      <c r="A20694" s="454"/>
      <c r="B20694" s="927"/>
      <c r="C20694" s="580"/>
      <c r="D20694" s="939"/>
      <c r="E20694" s="940"/>
      <c r="F20694" s="941"/>
      <c r="G20694" s="937" t="str">
        <f t="array" ref="G20694">xlookup(F20694,'Internal Staffing Calculator'!E:E,'Internal Staffing Calculator'!C:C,"")</f>
        <v/>
      </c>
      <c r="H20694" s="932" t="str">
        <f t="array" ref="H20694">if(F20694&lt;&gt;"", iferror(index('Internal Staffing Calculator'!B$8:B23500,match(F20694,'Internal Staffing Calculator'!E$8:E23500,0)), "Not In Budget"),"")</f>
        <v/>
      </c>
      <c r="I20694" s="184"/>
      <c r="J20694" s="184"/>
      <c r="K20694" s="184"/>
      <c r="L20694" s="183"/>
    </row>
    <row r="20695">
      <c r="A20695" s="454"/>
      <c r="B20695" s="927"/>
      <c r="C20695" s="580"/>
      <c r="D20695" s="939"/>
      <c r="E20695" s="940"/>
      <c r="F20695" s="941"/>
      <c r="G20695" s="937" t="str">
        <f t="array" ref="G20695">xlookup(F20695,'Internal Staffing Calculator'!E:E,'Internal Staffing Calculator'!C:C,"")</f>
        <v/>
      </c>
      <c r="H20695" s="932" t="str">
        <f t="array" ref="H20695">if(F20695&lt;&gt;"", iferror(index('Internal Staffing Calculator'!B$8:B23500,match(F20695,'Internal Staffing Calculator'!E$8:E23500,0)), "Not In Budget"),"")</f>
        <v/>
      </c>
      <c r="I20695" s="184"/>
      <c r="J20695" s="184"/>
      <c r="K20695" s="184"/>
      <c r="L20695" s="183"/>
    </row>
    <row r="20696">
      <c r="A20696" s="454"/>
      <c r="B20696" s="927"/>
      <c r="C20696" s="580"/>
      <c r="D20696" s="939"/>
      <c r="E20696" s="940"/>
      <c r="F20696" s="941"/>
      <c r="G20696" s="937" t="str">
        <f t="array" ref="G20696">xlookup(F20696,'Internal Staffing Calculator'!E:E,'Internal Staffing Calculator'!C:C,"")</f>
        <v/>
      </c>
      <c r="H20696" s="932" t="str">
        <f t="array" ref="H20696">if(F20696&lt;&gt;"", iferror(index('Internal Staffing Calculator'!B$8:B23500,match(F20696,'Internal Staffing Calculator'!E$8:E23500,0)), "Not In Budget"),"")</f>
        <v/>
      </c>
      <c r="I20696" s="184"/>
      <c r="J20696" s="184"/>
      <c r="K20696" s="184"/>
      <c r="L20696" s="183"/>
    </row>
    <row r="20697">
      <c r="A20697" s="454"/>
      <c r="B20697" s="927"/>
      <c r="C20697" s="580"/>
      <c r="D20697" s="939"/>
      <c r="E20697" s="940"/>
      <c r="F20697" s="941"/>
      <c r="G20697" s="937" t="str">
        <f t="array" ref="G20697">xlookup(F20697,'Internal Staffing Calculator'!E:E,'Internal Staffing Calculator'!C:C,"")</f>
        <v/>
      </c>
      <c r="H20697" s="932" t="str">
        <f t="array" ref="H20697">if(F20697&lt;&gt;"", iferror(index('Internal Staffing Calculator'!B$8:B23500,match(F20697,'Internal Staffing Calculator'!E$8:E23500,0)), "Not In Budget"),"")</f>
        <v/>
      </c>
      <c r="I20697" s="184"/>
      <c r="J20697" s="184"/>
      <c r="K20697" s="184"/>
      <c r="L20697" s="183"/>
    </row>
    <row r="20698">
      <c r="A20698" s="454"/>
      <c r="B20698" s="927"/>
      <c r="C20698" s="580"/>
      <c r="D20698" s="939"/>
      <c r="E20698" s="940"/>
      <c r="F20698" s="941"/>
      <c r="G20698" s="937" t="str">
        <f t="array" ref="G20698">xlookup(F20698,'Internal Staffing Calculator'!E:E,'Internal Staffing Calculator'!C:C,"")</f>
        <v/>
      </c>
      <c r="H20698" s="932" t="str">
        <f t="array" ref="H20698">if(F20698&lt;&gt;"", iferror(index('Internal Staffing Calculator'!B$8:B23500,match(F20698,'Internal Staffing Calculator'!E$8:E23500,0)), "Not In Budget"),"")</f>
        <v/>
      </c>
      <c r="I20698" s="184"/>
      <c r="J20698" s="184"/>
      <c r="K20698" s="184"/>
      <c r="L20698" s="183"/>
    </row>
    <row r="20699">
      <c r="A20699" s="454"/>
      <c r="B20699" s="927"/>
      <c r="C20699" s="580"/>
      <c r="D20699" s="939"/>
      <c r="E20699" s="940"/>
      <c r="F20699" s="941"/>
      <c r="G20699" s="937" t="str">
        <f t="array" ref="G20699">xlookup(F20699,'Internal Staffing Calculator'!E:E,'Internal Staffing Calculator'!C:C,"")</f>
        <v/>
      </c>
      <c r="H20699" s="932" t="str">
        <f t="array" ref="H20699">if(F20699&lt;&gt;"", iferror(index('Internal Staffing Calculator'!B$8:B23500,match(F20699,'Internal Staffing Calculator'!E$8:E23500,0)), "Not In Budget"),"")</f>
        <v/>
      </c>
      <c r="I20699" s="184"/>
      <c r="J20699" s="184"/>
      <c r="K20699" s="184"/>
      <c r="L20699" s="183"/>
    </row>
    <row r="20700">
      <c r="A20700" s="454"/>
      <c r="B20700" s="927"/>
      <c r="C20700" s="580"/>
      <c r="D20700" s="939"/>
      <c r="E20700" s="940"/>
      <c r="F20700" s="941"/>
      <c r="G20700" s="937" t="str">
        <f t="array" ref="G20700">xlookup(F20700,'Internal Staffing Calculator'!E:E,'Internal Staffing Calculator'!C:C,"")</f>
        <v/>
      </c>
      <c r="H20700" s="932" t="str">
        <f t="array" ref="H20700">if(F20700&lt;&gt;"", iferror(index('Internal Staffing Calculator'!B$8:B23500,match(F20700,'Internal Staffing Calculator'!E$8:E23500,0)), "Not In Budget"),"")</f>
        <v/>
      </c>
      <c r="I20700" s="184"/>
      <c r="J20700" s="184"/>
      <c r="K20700" s="184"/>
      <c r="L20700" s="183"/>
    </row>
    <row r="20701">
      <c r="A20701" s="454"/>
      <c r="B20701" s="927"/>
      <c r="C20701" s="580"/>
      <c r="D20701" s="939"/>
      <c r="E20701" s="940"/>
      <c r="F20701" s="941"/>
      <c r="G20701" s="937" t="str">
        <f t="array" ref="G20701">xlookup(F20701,'Internal Staffing Calculator'!E:E,'Internal Staffing Calculator'!C:C,"")</f>
        <v/>
      </c>
      <c r="H20701" s="932" t="str">
        <f t="array" ref="H20701">if(F20701&lt;&gt;"", iferror(index('Internal Staffing Calculator'!B$8:B23500,match(F20701,'Internal Staffing Calculator'!E$8:E23500,0)), "Not In Budget"),"")</f>
        <v/>
      </c>
      <c r="I20701" s="184"/>
      <c r="J20701" s="184"/>
      <c r="K20701" s="184"/>
      <c r="L20701" s="183"/>
    </row>
    <row r="20702">
      <c r="A20702" s="454"/>
      <c r="B20702" s="927"/>
      <c r="C20702" s="580"/>
      <c r="D20702" s="939"/>
      <c r="E20702" s="940"/>
      <c r="F20702" s="941"/>
      <c r="G20702" s="937" t="str">
        <f t="array" ref="G20702">xlookup(F20702,'Internal Staffing Calculator'!E:E,'Internal Staffing Calculator'!C:C,"")</f>
        <v/>
      </c>
      <c r="H20702" s="932" t="str">
        <f t="array" ref="H20702">if(F20702&lt;&gt;"", iferror(index('Internal Staffing Calculator'!B$8:B23500,match(F20702,'Internal Staffing Calculator'!E$8:E23500,0)), "Not In Budget"),"")</f>
        <v/>
      </c>
      <c r="I20702" s="184"/>
      <c r="J20702" s="184"/>
      <c r="K20702" s="184"/>
      <c r="L20702" s="183"/>
    </row>
    <row r="20703">
      <c r="A20703" s="454"/>
      <c r="B20703" s="927"/>
      <c r="C20703" s="580"/>
      <c r="D20703" s="939"/>
      <c r="E20703" s="940"/>
      <c r="F20703" s="941"/>
      <c r="G20703" s="937" t="str">
        <f t="array" ref="G20703">xlookup(F20703,'Internal Staffing Calculator'!E:E,'Internal Staffing Calculator'!C:C,"")</f>
        <v/>
      </c>
      <c r="H20703" s="932" t="str">
        <f t="array" ref="H20703">if(F20703&lt;&gt;"", iferror(index('Internal Staffing Calculator'!B$8:B23500,match(F20703,'Internal Staffing Calculator'!E$8:E23500,0)), "Not In Budget"),"")</f>
        <v/>
      </c>
      <c r="I20703" s="184"/>
      <c r="J20703" s="184"/>
      <c r="K20703" s="184"/>
      <c r="L20703" s="183"/>
    </row>
    <row r="20704">
      <c r="A20704" s="454"/>
      <c r="B20704" s="927"/>
      <c r="C20704" s="580"/>
      <c r="D20704" s="939"/>
      <c r="E20704" s="940"/>
      <c r="F20704" s="941"/>
      <c r="G20704" s="937" t="str">
        <f t="array" ref="G20704">xlookup(F20704,'Internal Staffing Calculator'!E:E,'Internal Staffing Calculator'!C:C,"")</f>
        <v/>
      </c>
      <c r="H20704" s="932" t="str">
        <f t="array" ref="H20704">if(F20704&lt;&gt;"", iferror(index('Internal Staffing Calculator'!B$8:B23500,match(F20704,'Internal Staffing Calculator'!E$8:E23500,0)), "Not In Budget"),"")</f>
        <v/>
      </c>
      <c r="I20704" s="184"/>
      <c r="J20704" s="184"/>
      <c r="K20704" s="184"/>
      <c r="L20704" s="183"/>
    </row>
    <row r="20705">
      <c r="A20705" s="454"/>
      <c r="B20705" s="927"/>
      <c r="C20705" s="580"/>
      <c r="D20705" s="939"/>
      <c r="E20705" s="940"/>
      <c r="F20705" s="941"/>
      <c r="G20705" s="937" t="str">
        <f t="array" ref="G20705">xlookup(F20705,'Internal Staffing Calculator'!E:E,'Internal Staffing Calculator'!C:C,"")</f>
        <v/>
      </c>
      <c r="H20705" s="932" t="str">
        <f t="array" ref="H20705">if(F20705&lt;&gt;"", iferror(index('Internal Staffing Calculator'!B$8:B23500,match(F20705,'Internal Staffing Calculator'!E$8:E23500,0)), "Not In Budget"),"")</f>
        <v/>
      </c>
      <c r="I20705" s="184"/>
      <c r="J20705" s="184"/>
      <c r="K20705" s="184"/>
      <c r="L20705" s="183"/>
    </row>
    <row r="20706">
      <c r="A20706" s="454"/>
      <c r="B20706" s="927"/>
      <c r="C20706" s="580"/>
      <c r="D20706" s="939"/>
      <c r="E20706" s="940"/>
      <c r="F20706" s="941"/>
      <c r="G20706" s="937" t="str">
        <f t="array" ref="G20706">xlookup(F20706,'Internal Staffing Calculator'!E:E,'Internal Staffing Calculator'!C:C,"")</f>
        <v/>
      </c>
      <c r="H20706" s="932" t="str">
        <f t="array" ref="H20706">if(F20706&lt;&gt;"", iferror(index('Internal Staffing Calculator'!B$8:B23500,match(F20706,'Internal Staffing Calculator'!E$8:E23500,0)), "Not In Budget"),"")</f>
        <v/>
      </c>
      <c r="I20706" s="184"/>
      <c r="J20706" s="184"/>
      <c r="K20706" s="184"/>
      <c r="L20706" s="183"/>
    </row>
    <row r="20707">
      <c r="A20707" s="454"/>
      <c r="B20707" s="927"/>
      <c r="C20707" s="580"/>
      <c r="D20707" s="939"/>
      <c r="E20707" s="940"/>
      <c r="F20707" s="941"/>
      <c r="G20707" s="937" t="str">
        <f t="array" ref="G20707">xlookup(F20707,'Internal Staffing Calculator'!E:E,'Internal Staffing Calculator'!C:C,"")</f>
        <v/>
      </c>
      <c r="H20707" s="932" t="str">
        <f t="array" ref="H20707">if(F20707&lt;&gt;"", iferror(index('Internal Staffing Calculator'!B$8:B23500,match(F20707,'Internal Staffing Calculator'!E$8:E23500,0)), "Not In Budget"),"")</f>
        <v/>
      </c>
      <c r="I20707" s="184"/>
      <c r="J20707" s="184"/>
      <c r="K20707" s="184"/>
      <c r="L20707" s="183"/>
    </row>
    <row r="20708">
      <c r="A20708" s="454"/>
      <c r="B20708" s="927"/>
      <c r="C20708" s="580"/>
      <c r="D20708" s="939"/>
      <c r="E20708" s="940"/>
      <c r="F20708" s="941"/>
      <c r="G20708" s="937" t="str">
        <f t="array" ref="G20708">xlookup(F20708,'Internal Staffing Calculator'!E:E,'Internal Staffing Calculator'!C:C,"")</f>
        <v/>
      </c>
      <c r="H20708" s="932" t="str">
        <f t="array" ref="H20708">if(F20708&lt;&gt;"", iferror(index('Internal Staffing Calculator'!B$8:B23500,match(F20708,'Internal Staffing Calculator'!E$8:E23500,0)), "Not In Budget"),"")</f>
        <v/>
      </c>
      <c r="I20708" s="184"/>
      <c r="J20708" s="184"/>
      <c r="K20708" s="184"/>
      <c r="L20708" s="183"/>
    </row>
    <row r="20709">
      <c r="A20709" s="454"/>
      <c r="B20709" s="927"/>
      <c r="C20709" s="580"/>
      <c r="D20709" s="939"/>
      <c r="E20709" s="940"/>
      <c r="F20709" s="941"/>
      <c r="G20709" s="937" t="str">
        <f t="array" ref="G20709">xlookup(F20709,'Internal Staffing Calculator'!E:E,'Internal Staffing Calculator'!C:C,"")</f>
        <v/>
      </c>
      <c r="H20709" s="932" t="str">
        <f t="array" ref="H20709">if(F20709&lt;&gt;"", iferror(index('Internal Staffing Calculator'!B$8:B23500,match(F20709,'Internal Staffing Calculator'!E$8:E23500,0)), "Not In Budget"),"")</f>
        <v/>
      </c>
      <c r="I20709" s="184"/>
      <c r="J20709" s="184"/>
      <c r="K20709" s="184"/>
      <c r="L20709" s="183"/>
    </row>
    <row r="20710">
      <c r="A20710" s="454"/>
      <c r="B20710" s="927"/>
      <c r="C20710" s="580"/>
      <c r="D20710" s="939"/>
      <c r="E20710" s="940"/>
      <c r="F20710" s="941"/>
      <c r="G20710" s="937" t="str">
        <f t="array" ref="G20710">xlookup(F20710,'Internal Staffing Calculator'!E:E,'Internal Staffing Calculator'!C:C,"")</f>
        <v/>
      </c>
      <c r="H20710" s="932" t="str">
        <f t="array" ref="H20710">if(F20710&lt;&gt;"", iferror(index('Internal Staffing Calculator'!B$8:B23500,match(F20710,'Internal Staffing Calculator'!E$8:E23500,0)), "Not In Budget"),"")</f>
        <v/>
      </c>
      <c r="I20710" s="184"/>
      <c r="J20710" s="184"/>
      <c r="K20710" s="184"/>
      <c r="L20710" s="183"/>
    </row>
    <row r="20711">
      <c r="A20711" s="454"/>
      <c r="B20711" s="927"/>
      <c r="C20711" s="580"/>
      <c r="D20711" s="939"/>
      <c r="E20711" s="940"/>
      <c r="F20711" s="941"/>
      <c r="G20711" s="937" t="str">
        <f t="array" ref="G20711">xlookup(F20711,'Internal Staffing Calculator'!E:E,'Internal Staffing Calculator'!C:C,"")</f>
        <v/>
      </c>
      <c r="H20711" s="932" t="str">
        <f t="array" ref="H20711">if(F20711&lt;&gt;"", iferror(index('Internal Staffing Calculator'!B$8:B23500,match(F20711,'Internal Staffing Calculator'!E$8:E23500,0)), "Not In Budget"),"")</f>
        <v/>
      </c>
      <c r="I20711" s="184"/>
      <c r="J20711" s="184"/>
      <c r="K20711" s="184"/>
      <c r="L20711" s="183"/>
    </row>
    <row r="20712">
      <c r="A20712" s="454"/>
      <c r="B20712" s="927"/>
      <c r="C20712" s="580"/>
      <c r="D20712" s="939"/>
      <c r="E20712" s="940"/>
      <c r="F20712" s="941"/>
      <c r="G20712" s="937" t="str">
        <f t="array" ref="G20712">xlookup(F20712,'Internal Staffing Calculator'!E:E,'Internal Staffing Calculator'!C:C,"")</f>
        <v/>
      </c>
      <c r="H20712" s="932" t="str">
        <f t="array" ref="H20712">if(F20712&lt;&gt;"", iferror(index('Internal Staffing Calculator'!B$8:B23500,match(F20712,'Internal Staffing Calculator'!E$8:E23500,0)), "Not In Budget"),"")</f>
        <v/>
      </c>
      <c r="I20712" s="184"/>
      <c r="J20712" s="184"/>
      <c r="K20712" s="184"/>
      <c r="L20712" s="183"/>
    </row>
    <row r="20713">
      <c r="A20713" s="454"/>
      <c r="B20713" s="927"/>
      <c r="C20713" s="580"/>
      <c r="D20713" s="939"/>
      <c r="E20713" s="940"/>
      <c r="F20713" s="941"/>
      <c r="G20713" s="937" t="str">
        <f t="array" ref="G20713">xlookup(F20713,'Internal Staffing Calculator'!E:E,'Internal Staffing Calculator'!C:C,"")</f>
        <v/>
      </c>
      <c r="H20713" s="932" t="str">
        <f t="array" ref="H20713">if(F20713&lt;&gt;"", iferror(index('Internal Staffing Calculator'!B$8:B23500,match(F20713,'Internal Staffing Calculator'!E$8:E23500,0)), "Not In Budget"),"")</f>
        <v/>
      </c>
      <c r="I20713" s="184"/>
      <c r="J20713" s="184"/>
      <c r="K20713" s="184"/>
      <c r="L20713" s="183"/>
    </row>
    <row r="20714">
      <c r="A20714" s="454"/>
      <c r="B20714" s="927"/>
      <c r="C20714" s="580"/>
      <c r="D20714" s="939"/>
      <c r="E20714" s="940"/>
      <c r="F20714" s="941"/>
      <c r="G20714" s="937" t="str">
        <f t="array" ref="G20714">xlookup(F20714,'Internal Staffing Calculator'!E:E,'Internal Staffing Calculator'!C:C,"")</f>
        <v/>
      </c>
      <c r="H20714" s="932" t="str">
        <f t="array" ref="H20714">if(F20714&lt;&gt;"", iferror(index('Internal Staffing Calculator'!B$8:B23500,match(F20714,'Internal Staffing Calculator'!E$8:E23500,0)), "Not In Budget"),"")</f>
        <v/>
      </c>
      <c r="I20714" s="184"/>
      <c r="J20714" s="184"/>
      <c r="K20714" s="184"/>
      <c r="L20714" s="183"/>
    </row>
    <row r="20715">
      <c r="A20715" s="454"/>
      <c r="B20715" s="927"/>
      <c r="C20715" s="580"/>
      <c r="D20715" s="939"/>
      <c r="E20715" s="940"/>
      <c r="F20715" s="941"/>
      <c r="G20715" s="937" t="str">
        <f t="array" ref="G20715">xlookup(F20715,'Internal Staffing Calculator'!E:E,'Internal Staffing Calculator'!C:C,"")</f>
        <v/>
      </c>
      <c r="H20715" s="932" t="str">
        <f t="array" ref="H20715">if(F20715&lt;&gt;"", iferror(index('Internal Staffing Calculator'!B$8:B23500,match(F20715,'Internal Staffing Calculator'!E$8:E23500,0)), "Not In Budget"),"")</f>
        <v/>
      </c>
      <c r="I20715" s="184"/>
      <c r="J20715" s="184"/>
      <c r="K20715" s="184"/>
      <c r="L20715" s="183"/>
    </row>
    <row r="20716">
      <c r="A20716" s="454"/>
      <c r="B20716" s="927"/>
      <c r="C20716" s="580"/>
      <c r="D20716" s="939"/>
      <c r="E20716" s="940"/>
      <c r="F20716" s="941"/>
      <c r="G20716" s="937" t="str">
        <f t="array" ref="G20716">xlookup(F20716,'Internal Staffing Calculator'!E:E,'Internal Staffing Calculator'!C:C,"")</f>
        <v/>
      </c>
      <c r="H20716" s="932" t="str">
        <f t="array" ref="H20716">if(F20716&lt;&gt;"", iferror(index('Internal Staffing Calculator'!B$8:B23500,match(F20716,'Internal Staffing Calculator'!E$8:E23500,0)), "Not In Budget"),"")</f>
        <v/>
      </c>
      <c r="I20716" s="184"/>
      <c r="J20716" s="184"/>
      <c r="K20716" s="184"/>
      <c r="L20716" s="183"/>
    </row>
    <row r="20717">
      <c r="A20717" s="454"/>
      <c r="B20717" s="927"/>
      <c r="C20717" s="580"/>
      <c r="D20717" s="939"/>
      <c r="E20717" s="940"/>
      <c r="F20717" s="941"/>
      <c r="G20717" s="937" t="str">
        <f t="array" ref="G20717">xlookup(F20717,'Internal Staffing Calculator'!E:E,'Internal Staffing Calculator'!C:C,"")</f>
        <v/>
      </c>
      <c r="H20717" s="932" t="str">
        <f t="array" ref="H20717">if(F20717&lt;&gt;"", iferror(index('Internal Staffing Calculator'!B$8:B23500,match(F20717,'Internal Staffing Calculator'!E$8:E23500,0)), "Not In Budget"),"")</f>
        <v/>
      </c>
      <c r="I20717" s="184"/>
      <c r="J20717" s="184"/>
      <c r="K20717" s="184"/>
      <c r="L20717" s="183"/>
    </row>
    <row r="20718">
      <c r="A20718" s="454"/>
      <c r="B20718" s="927"/>
      <c r="C20718" s="580"/>
      <c r="D20718" s="939"/>
      <c r="E20718" s="940"/>
      <c r="F20718" s="941"/>
      <c r="G20718" s="937" t="str">
        <f t="array" ref="G20718">xlookup(F20718,'Internal Staffing Calculator'!E:E,'Internal Staffing Calculator'!C:C,"")</f>
        <v/>
      </c>
      <c r="H20718" s="932" t="str">
        <f t="array" ref="H20718">if(F20718&lt;&gt;"", iferror(index('Internal Staffing Calculator'!B$8:B23500,match(F20718,'Internal Staffing Calculator'!E$8:E23500,0)), "Not In Budget"),"")</f>
        <v/>
      </c>
      <c r="I20718" s="184"/>
      <c r="J20718" s="184"/>
      <c r="K20718" s="184"/>
      <c r="L20718" s="183"/>
    </row>
    <row r="20719">
      <c r="A20719" s="454"/>
      <c r="B20719" s="927"/>
      <c r="C20719" s="580"/>
      <c r="D20719" s="939"/>
      <c r="E20719" s="940"/>
      <c r="F20719" s="941"/>
      <c r="G20719" s="937" t="str">
        <f t="array" ref="G20719">xlookup(F20719,'Internal Staffing Calculator'!E:E,'Internal Staffing Calculator'!C:C,"")</f>
        <v/>
      </c>
      <c r="H20719" s="932" t="str">
        <f t="array" ref="H20719">if(F20719&lt;&gt;"", iferror(index('Internal Staffing Calculator'!B$8:B23500,match(F20719,'Internal Staffing Calculator'!E$8:E23500,0)), "Not In Budget"),"")</f>
        <v/>
      </c>
      <c r="I20719" s="184"/>
      <c r="J20719" s="184"/>
      <c r="K20719" s="184"/>
      <c r="L20719" s="183"/>
    </row>
    <row r="20720">
      <c r="A20720" s="454"/>
      <c r="B20720" s="927"/>
      <c r="C20720" s="580"/>
      <c r="D20720" s="939"/>
      <c r="E20720" s="940"/>
      <c r="F20720" s="941"/>
      <c r="G20720" s="937" t="str">
        <f t="array" ref="G20720">xlookup(F20720,'Internal Staffing Calculator'!E:E,'Internal Staffing Calculator'!C:C,"")</f>
        <v/>
      </c>
      <c r="H20720" s="932" t="str">
        <f t="array" ref="H20720">if(F20720&lt;&gt;"", iferror(index('Internal Staffing Calculator'!B$8:B23500,match(F20720,'Internal Staffing Calculator'!E$8:E23500,0)), "Not In Budget"),"")</f>
        <v/>
      </c>
      <c r="I20720" s="184"/>
      <c r="J20720" s="184"/>
      <c r="K20720" s="184"/>
      <c r="L20720" s="183"/>
    </row>
    <row r="20721">
      <c r="A20721" s="454"/>
      <c r="B20721" s="927"/>
      <c r="C20721" s="580"/>
      <c r="D20721" s="939"/>
      <c r="E20721" s="940"/>
      <c r="F20721" s="941"/>
      <c r="G20721" s="937" t="str">
        <f t="array" ref="G20721">xlookup(F20721,'Internal Staffing Calculator'!E:E,'Internal Staffing Calculator'!C:C,"")</f>
        <v/>
      </c>
      <c r="H20721" s="932" t="str">
        <f t="array" ref="H20721">if(F20721&lt;&gt;"", iferror(index('Internal Staffing Calculator'!B$8:B23500,match(F20721,'Internal Staffing Calculator'!E$8:E23500,0)), "Not In Budget"),"")</f>
        <v/>
      </c>
      <c r="I20721" s="184"/>
      <c r="J20721" s="184"/>
      <c r="K20721" s="184"/>
      <c r="L20721" s="183"/>
    </row>
    <row r="20722">
      <c r="A20722" s="454"/>
      <c r="B20722" s="927"/>
      <c r="C20722" s="580"/>
      <c r="D20722" s="939"/>
      <c r="E20722" s="940"/>
      <c r="F20722" s="941"/>
      <c r="G20722" s="937" t="str">
        <f t="array" ref="G20722">xlookup(F20722,'Internal Staffing Calculator'!E:E,'Internal Staffing Calculator'!C:C,"")</f>
        <v/>
      </c>
      <c r="H20722" s="932" t="str">
        <f t="array" ref="H20722">if(F20722&lt;&gt;"", iferror(index('Internal Staffing Calculator'!B$8:B23500,match(F20722,'Internal Staffing Calculator'!E$8:E23500,0)), "Not In Budget"),"")</f>
        <v/>
      </c>
      <c r="I20722" s="184"/>
      <c r="J20722" s="184"/>
      <c r="K20722" s="184"/>
      <c r="L20722" s="183"/>
    </row>
    <row r="20723">
      <c r="A20723" s="454"/>
      <c r="B20723" s="927"/>
      <c r="C20723" s="580"/>
      <c r="D20723" s="939"/>
      <c r="E20723" s="940"/>
      <c r="F20723" s="941"/>
      <c r="G20723" s="937" t="str">
        <f t="array" ref="G20723">xlookup(F20723,'Internal Staffing Calculator'!E:E,'Internal Staffing Calculator'!C:C,"")</f>
        <v/>
      </c>
      <c r="H20723" s="932" t="str">
        <f t="array" ref="H20723">if(F20723&lt;&gt;"", iferror(index('Internal Staffing Calculator'!B$8:B23500,match(F20723,'Internal Staffing Calculator'!E$8:E23500,0)), "Not In Budget"),"")</f>
        <v/>
      </c>
      <c r="I20723" s="184"/>
      <c r="J20723" s="184"/>
      <c r="K20723" s="184"/>
      <c r="L20723" s="183"/>
    </row>
    <row r="20724">
      <c r="A20724" s="454"/>
      <c r="B20724" s="927"/>
      <c r="C20724" s="580"/>
      <c r="D20724" s="939"/>
      <c r="E20724" s="940"/>
      <c r="F20724" s="941"/>
      <c r="G20724" s="937" t="str">
        <f t="array" ref="G20724">xlookup(F20724,'Internal Staffing Calculator'!E:E,'Internal Staffing Calculator'!C:C,"")</f>
        <v/>
      </c>
      <c r="H20724" s="932" t="str">
        <f t="array" ref="H20724">if(F20724&lt;&gt;"", iferror(index('Internal Staffing Calculator'!B$8:B23500,match(F20724,'Internal Staffing Calculator'!E$8:E23500,0)), "Not In Budget"),"")</f>
        <v/>
      </c>
      <c r="I20724" s="184"/>
      <c r="J20724" s="184"/>
      <c r="K20724" s="184"/>
      <c r="L20724" s="183"/>
    </row>
    <row r="20725">
      <c r="A20725" s="454"/>
      <c r="B20725" s="927"/>
      <c r="C20725" s="580"/>
      <c r="D20725" s="939"/>
      <c r="E20725" s="940"/>
      <c r="F20725" s="941"/>
      <c r="G20725" s="937" t="str">
        <f t="array" ref="G20725">xlookup(F20725,'Internal Staffing Calculator'!E:E,'Internal Staffing Calculator'!C:C,"")</f>
        <v/>
      </c>
      <c r="H20725" s="932" t="str">
        <f t="array" ref="H20725">if(F20725&lt;&gt;"", iferror(index('Internal Staffing Calculator'!B$8:B23500,match(F20725,'Internal Staffing Calculator'!E$8:E23500,0)), "Not In Budget"),"")</f>
        <v/>
      </c>
      <c r="I20725" s="184"/>
      <c r="J20725" s="184"/>
      <c r="K20725" s="184"/>
      <c r="L20725" s="183"/>
    </row>
    <row r="20726">
      <c r="A20726" s="454"/>
      <c r="B20726" s="927"/>
      <c r="C20726" s="580"/>
      <c r="D20726" s="939"/>
      <c r="E20726" s="940"/>
      <c r="F20726" s="941"/>
      <c r="G20726" s="937" t="str">
        <f t="array" ref="G20726">xlookup(F20726,'Internal Staffing Calculator'!E:E,'Internal Staffing Calculator'!C:C,"")</f>
        <v/>
      </c>
      <c r="H20726" s="932" t="str">
        <f t="array" ref="H20726">if(F20726&lt;&gt;"", iferror(index('Internal Staffing Calculator'!B$8:B23500,match(F20726,'Internal Staffing Calculator'!E$8:E23500,0)), "Not In Budget"),"")</f>
        <v/>
      </c>
      <c r="I20726" s="184"/>
      <c r="J20726" s="184"/>
      <c r="K20726" s="184"/>
      <c r="L20726" s="183"/>
    </row>
    <row r="20727">
      <c r="A20727" s="454"/>
      <c r="B20727" s="927"/>
      <c r="C20727" s="580"/>
      <c r="D20727" s="939"/>
      <c r="E20727" s="940"/>
      <c r="F20727" s="941"/>
      <c r="G20727" s="937" t="str">
        <f t="array" ref="G20727">xlookup(F20727,'Internal Staffing Calculator'!E:E,'Internal Staffing Calculator'!C:C,"")</f>
        <v/>
      </c>
      <c r="H20727" s="932" t="str">
        <f t="array" ref="H20727">if(F20727&lt;&gt;"", iferror(index('Internal Staffing Calculator'!B$8:B23500,match(F20727,'Internal Staffing Calculator'!E$8:E23500,0)), "Not In Budget"),"")</f>
        <v/>
      </c>
      <c r="I20727" s="184"/>
      <c r="J20727" s="184"/>
      <c r="K20727" s="184"/>
      <c r="L20727" s="183"/>
    </row>
    <row r="20728">
      <c r="A20728" s="454"/>
      <c r="B20728" s="927"/>
      <c r="C20728" s="580"/>
      <c r="D20728" s="939"/>
      <c r="E20728" s="940"/>
      <c r="F20728" s="941"/>
      <c r="G20728" s="937" t="str">
        <f t="array" ref="G20728">xlookup(F20728,'Internal Staffing Calculator'!E:E,'Internal Staffing Calculator'!C:C,"")</f>
        <v/>
      </c>
      <c r="H20728" s="932" t="str">
        <f t="array" ref="H20728">if(F20728&lt;&gt;"", iferror(index('Internal Staffing Calculator'!B$8:B23500,match(F20728,'Internal Staffing Calculator'!E$8:E23500,0)), "Not In Budget"),"")</f>
        <v/>
      </c>
      <c r="I20728" s="184"/>
      <c r="J20728" s="184"/>
      <c r="K20728" s="184"/>
      <c r="L20728" s="183"/>
    </row>
    <row r="20729">
      <c r="A20729" s="454"/>
      <c r="B20729" s="927"/>
      <c r="C20729" s="580"/>
      <c r="D20729" s="939"/>
      <c r="E20729" s="940"/>
      <c r="F20729" s="941"/>
      <c r="G20729" s="937" t="str">
        <f t="array" ref="G20729">xlookup(F20729,'Internal Staffing Calculator'!E:E,'Internal Staffing Calculator'!C:C,"")</f>
        <v/>
      </c>
      <c r="H20729" s="932" t="str">
        <f t="array" ref="H20729">if(F20729&lt;&gt;"", iferror(index('Internal Staffing Calculator'!B$8:B23500,match(F20729,'Internal Staffing Calculator'!E$8:E23500,0)), "Not In Budget"),"")</f>
        <v/>
      </c>
      <c r="I20729" s="184"/>
      <c r="J20729" s="184"/>
      <c r="K20729" s="184"/>
      <c r="L20729" s="183"/>
    </row>
    <row r="20730">
      <c r="A20730" s="454"/>
      <c r="B20730" s="927"/>
      <c r="C20730" s="580"/>
      <c r="D20730" s="939"/>
      <c r="E20730" s="940"/>
      <c r="F20730" s="941"/>
      <c r="G20730" s="937" t="str">
        <f t="array" ref="G20730">xlookup(F20730,'Internal Staffing Calculator'!E:E,'Internal Staffing Calculator'!C:C,"")</f>
        <v/>
      </c>
      <c r="H20730" s="932" t="str">
        <f t="array" ref="H20730">if(F20730&lt;&gt;"", iferror(index('Internal Staffing Calculator'!B$8:B23500,match(F20730,'Internal Staffing Calculator'!E$8:E23500,0)), "Not In Budget"),"")</f>
        <v/>
      </c>
      <c r="I20730" s="184"/>
      <c r="J20730" s="184"/>
      <c r="K20730" s="184"/>
      <c r="L20730" s="183"/>
    </row>
    <row r="20731">
      <c r="A20731" s="454"/>
      <c r="B20731" s="927"/>
      <c r="C20731" s="580"/>
      <c r="D20731" s="939"/>
      <c r="E20731" s="940"/>
      <c r="F20731" s="941"/>
      <c r="G20731" s="937" t="str">
        <f t="array" ref="G20731">xlookup(F20731,'Internal Staffing Calculator'!E:E,'Internal Staffing Calculator'!C:C,"")</f>
        <v/>
      </c>
      <c r="H20731" s="932" t="str">
        <f t="array" ref="H20731">if(F20731&lt;&gt;"", iferror(index('Internal Staffing Calculator'!B$8:B23500,match(F20731,'Internal Staffing Calculator'!E$8:E23500,0)), "Not In Budget"),"")</f>
        <v/>
      </c>
      <c r="I20731" s="184"/>
      <c r="J20731" s="184"/>
      <c r="K20731" s="184"/>
      <c r="L20731" s="183"/>
    </row>
    <row r="20732">
      <c r="A20732" s="454"/>
      <c r="B20732" s="927"/>
      <c r="C20732" s="580"/>
      <c r="D20732" s="939"/>
      <c r="E20732" s="940"/>
      <c r="F20732" s="941"/>
      <c r="G20732" s="937" t="str">
        <f t="array" ref="G20732">xlookup(F20732,'Internal Staffing Calculator'!E:E,'Internal Staffing Calculator'!C:C,"")</f>
        <v/>
      </c>
      <c r="H20732" s="932" t="str">
        <f t="array" ref="H20732">if(F20732&lt;&gt;"", iferror(index('Internal Staffing Calculator'!B$8:B23500,match(F20732,'Internal Staffing Calculator'!E$8:E23500,0)), "Not In Budget"),"")</f>
        <v/>
      </c>
      <c r="I20732" s="184"/>
      <c r="J20732" s="184"/>
      <c r="K20732" s="184"/>
      <c r="L20732" s="183"/>
    </row>
    <row r="20733">
      <c r="A20733" s="454"/>
      <c r="B20733" s="927"/>
      <c r="C20733" s="580"/>
      <c r="D20733" s="939"/>
      <c r="E20733" s="940"/>
      <c r="F20733" s="941"/>
      <c r="G20733" s="937" t="str">
        <f t="array" ref="G20733">xlookup(F20733,'Internal Staffing Calculator'!E:E,'Internal Staffing Calculator'!C:C,"")</f>
        <v/>
      </c>
      <c r="H20733" s="932" t="str">
        <f t="array" ref="H20733">if(F20733&lt;&gt;"", iferror(index('Internal Staffing Calculator'!B$8:B23500,match(F20733,'Internal Staffing Calculator'!E$8:E23500,0)), "Not In Budget"),"")</f>
        <v/>
      </c>
      <c r="I20733" s="184"/>
      <c r="J20733" s="184"/>
      <c r="K20733" s="184"/>
      <c r="L20733" s="183"/>
    </row>
    <row r="20734">
      <c r="A20734" s="454"/>
      <c r="B20734" s="927"/>
      <c r="C20734" s="580"/>
      <c r="D20734" s="939"/>
      <c r="E20734" s="940"/>
      <c r="F20734" s="941"/>
      <c r="G20734" s="937" t="str">
        <f t="array" ref="G20734">xlookup(F20734,'Internal Staffing Calculator'!E:E,'Internal Staffing Calculator'!C:C,"")</f>
        <v/>
      </c>
      <c r="H20734" s="932" t="str">
        <f t="array" ref="H20734">if(F20734&lt;&gt;"", iferror(index('Internal Staffing Calculator'!B$8:B23500,match(F20734,'Internal Staffing Calculator'!E$8:E23500,0)), "Not In Budget"),"")</f>
        <v/>
      </c>
      <c r="I20734" s="184"/>
      <c r="J20734" s="184"/>
      <c r="K20734" s="184"/>
      <c r="L20734" s="183"/>
    </row>
    <row r="20735">
      <c r="A20735" s="454"/>
      <c r="B20735" s="927"/>
      <c r="C20735" s="580"/>
      <c r="D20735" s="939"/>
      <c r="E20735" s="940"/>
      <c r="F20735" s="941"/>
      <c r="G20735" s="937" t="str">
        <f t="array" ref="G20735">xlookup(F20735,'Internal Staffing Calculator'!E:E,'Internal Staffing Calculator'!C:C,"")</f>
        <v/>
      </c>
      <c r="H20735" s="932" t="str">
        <f t="array" ref="H20735">if(F20735&lt;&gt;"", iferror(index('Internal Staffing Calculator'!B$8:B23500,match(F20735,'Internal Staffing Calculator'!E$8:E23500,0)), "Not In Budget"),"")</f>
        <v/>
      </c>
      <c r="I20735" s="184"/>
      <c r="J20735" s="184"/>
      <c r="K20735" s="184"/>
      <c r="L20735" s="183"/>
    </row>
    <row r="20736">
      <c r="A20736" s="454"/>
      <c r="B20736" s="927"/>
      <c r="C20736" s="580"/>
      <c r="D20736" s="939"/>
      <c r="E20736" s="940"/>
      <c r="F20736" s="941"/>
      <c r="G20736" s="937" t="str">
        <f t="array" ref="G20736">xlookup(F20736,'Internal Staffing Calculator'!E:E,'Internal Staffing Calculator'!C:C,"")</f>
        <v/>
      </c>
      <c r="H20736" s="932" t="str">
        <f t="array" ref="H20736">if(F20736&lt;&gt;"", iferror(index('Internal Staffing Calculator'!B$8:B23500,match(F20736,'Internal Staffing Calculator'!E$8:E23500,0)), "Not In Budget"),"")</f>
        <v/>
      </c>
      <c r="I20736" s="184"/>
      <c r="J20736" s="184"/>
      <c r="K20736" s="184"/>
      <c r="L20736" s="183"/>
    </row>
    <row r="20737">
      <c r="A20737" s="454"/>
      <c r="B20737" s="927"/>
      <c r="C20737" s="580"/>
      <c r="D20737" s="939"/>
      <c r="E20737" s="940"/>
      <c r="F20737" s="941"/>
      <c r="G20737" s="937" t="str">
        <f t="array" ref="G20737">xlookup(F20737,'Internal Staffing Calculator'!E:E,'Internal Staffing Calculator'!C:C,"")</f>
        <v/>
      </c>
      <c r="H20737" s="932" t="str">
        <f t="array" ref="H20737">if(F20737&lt;&gt;"", iferror(index('Internal Staffing Calculator'!B$8:B23500,match(F20737,'Internal Staffing Calculator'!E$8:E23500,0)), "Not In Budget"),"")</f>
        <v/>
      </c>
      <c r="I20737" s="184"/>
      <c r="J20737" s="184"/>
      <c r="K20737" s="184"/>
      <c r="L20737" s="183"/>
    </row>
    <row r="20738">
      <c r="A20738" s="454"/>
      <c r="B20738" s="927"/>
      <c r="C20738" s="580"/>
      <c r="D20738" s="939"/>
      <c r="E20738" s="940"/>
      <c r="F20738" s="941"/>
      <c r="G20738" s="937" t="str">
        <f t="array" ref="G20738">xlookup(F20738,'Internal Staffing Calculator'!E:E,'Internal Staffing Calculator'!C:C,"")</f>
        <v/>
      </c>
      <c r="H20738" s="932" t="str">
        <f t="array" ref="H20738">if(F20738&lt;&gt;"", iferror(index('Internal Staffing Calculator'!B$8:B23500,match(F20738,'Internal Staffing Calculator'!E$8:E23500,0)), "Not In Budget"),"")</f>
        <v/>
      </c>
      <c r="I20738" s="184"/>
      <c r="J20738" s="184"/>
      <c r="K20738" s="184"/>
      <c r="L20738" s="183"/>
    </row>
    <row r="20739">
      <c r="A20739" s="454"/>
      <c r="B20739" s="927"/>
      <c r="C20739" s="580"/>
      <c r="D20739" s="939"/>
      <c r="E20739" s="940"/>
      <c r="F20739" s="941"/>
      <c r="G20739" s="937" t="str">
        <f t="array" ref="G20739">xlookup(F20739,'Internal Staffing Calculator'!E:E,'Internal Staffing Calculator'!C:C,"")</f>
        <v/>
      </c>
      <c r="H20739" s="932" t="str">
        <f t="array" ref="H20739">if(F20739&lt;&gt;"", iferror(index('Internal Staffing Calculator'!B$8:B23500,match(F20739,'Internal Staffing Calculator'!E$8:E23500,0)), "Not In Budget"),"")</f>
        <v/>
      </c>
      <c r="I20739" s="184"/>
      <c r="J20739" s="184"/>
      <c r="K20739" s="184"/>
      <c r="L20739" s="183"/>
    </row>
    <row r="20740">
      <c r="A20740" s="454"/>
      <c r="B20740" s="927"/>
      <c r="C20740" s="580"/>
      <c r="D20740" s="939"/>
      <c r="E20740" s="940"/>
      <c r="F20740" s="941"/>
      <c r="G20740" s="937" t="str">
        <f t="array" ref="G20740">xlookup(F20740,'Internal Staffing Calculator'!E:E,'Internal Staffing Calculator'!C:C,"")</f>
        <v/>
      </c>
      <c r="H20740" s="932" t="str">
        <f t="array" ref="H20740">if(F20740&lt;&gt;"", iferror(index('Internal Staffing Calculator'!B$8:B23500,match(F20740,'Internal Staffing Calculator'!E$8:E23500,0)), "Not In Budget"),"")</f>
        <v/>
      </c>
      <c r="I20740" s="184"/>
      <c r="J20740" s="184"/>
      <c r="K20740" s="184"/>
      <c r="L20740" s="183"/>
    </row>
    <row r="20741">
      <c r="A20741" s="454"/>
      <c r="B20741" s="927"/>
      <c r="C20741" s="580"/>
      <c r="D20741" s="939"/>
      <c r="E20741" s="940"/>
      <c r="F20741" s="941"/>
      <c r="G20741" s="937" t="str">
        <f t="array" ref="G20741">xlookup(F20741,'Internal Staffing Calculator'!E:E,'Internal Staffing Calculator'!C:C,"")</f>
        <v/>
      </c>
      <c r="H20741" s="932" t="str">
        <f t="array" ref="H20741">if(F20741&lt;&gt;"", iferror(index('Internal Staffing Calculator'!B$8:B23500,match(F20741,'Internal Staffing Calculator'!E$8:E23500,0)), "Not In Budget"),"")</f>
        <v/>
      </c>
      <c r="I20741" s="184"/>
      <c r="J20741" s="184"/>
      <c r="K20741" s="184"/>
      <c r="L20741" s="183"/>
    </row>
    <row r="20742">
      <c r="A20742" s="454"/>
      <c r="B20742" s="927"/>
      <c r="C20742" s="580"/>
      <c r="D20742" s="939"/>
      <c r="E20742" s="940"/>
      <c r="F20742" s="941"/>
      <c r="G20742" s="937" t="str">
        <f t="array" ref="G20742">xlookup(F20742,'Internal Staffing Calculator'!E:E,'Internal Staffing Calculator'!C:C,"")</f>
        <v/>
      </c>
      <c r="H20742" s="932" t="str">
        <f t="array" ref="H20742">if(F20742&lt;&gt;"", iferror(index('Internal Staffing Calculator'!B$8:B23500,match(F20742,'Internal Staffing Calculator'!E$8:E23500,0)), "Not In Budget"),"")</f>
        <v/>
      </c>
      <c r="I20742" s="184"/>
      <c r="J20742" s="184"/>
      <c r="K20742" s="184"/>
      <c r="L20742" s="183"/>
    </row>
    <row r="20743">
      <c r="A20743" s="454"/>
      <c r="B20743" s="927"/>
      <c r="C20743" s="580"/>
      <c r="D20743" s="939"/>
      <c r="E20743" s="940"/>
      <c r="F20743" s="941"/>
      <c r="G20743" s="937" t="str">
        <f t="array" ref="G20743">xlookup(F20743,'Internal Staffing Calculator'!E:E,'Internal Staffing Calculator'!C:C,"")</f>
        <v/>
      </c>
      <c r="H20743" s="932" t="str">
        <f t="array" ref="H20743">if(F20743&lt;&gt;"", iferror(index('Internal Staffing Calculator'!B$8:B23500,match(F20743,'Internal Staffing Calculator'!E$8:E23500,0)), "Not In Budget"),"")</f>
        <v/>
      </c>
      <c r="I20743" s="184"/>
      <c r="J20743" s="184"/>
      <c r="K20743" s="184"/>
      <c r="L20743" s="183"/>
    </row>
    <row r="20744">
      <c r="A20744" s="454"/>
      <c r="B20744" s="927"/>
      <c r="C20744" s="580"/>
      <c r="D20744" s="939"/>
      <c r="E20744" s="940"/>
      <c r="F20744" s="941"/>
      <c r="G20744" s="937" t="str">
        <f t="array" ref="G20744">xlookup(F20744,'Internal Staffing Calculator'!E:E,'Internal Staffing Calculator'!C:C,"")</f>
        <v/>
      </c>
      <c r="H20744" s="932" t="str">
        <f t="array" ref="H20744">if(F20744&lt;&gt;"", iferror(index('Internal Staffing Calculator'!B$8:B23500,match(F20744,'Internal Staffing Calculator'!E$8:E23500,0)), "Not In Budget"),"")</f>
        <v/>
      </c>
      <c r="I20744" s="184"/>
      <c r="J20744" s="184"/>
      <c r="K20744" s="184"/>
      <c r="L20744" s="183"/>
    </row>
    <row r="20745">
      <c r="A20745" s="454"/>
      <c r="B20745" s="927"/>
      <c r="C20745" s="580"/>
      <c r="D20745" s="939"/>
      <c r="E20745" s="940"/>
      <c r="F20745" s="941"/>
      <c r="G20745" s="937" t="str">
        <f t="array" ref="G20745">xlookup(F20745,'Internal Staffing Calculator'!E:E,'Internal Staffing Calculator'!C:C,"")</f>
        <v/>
      </c>
      <c r="H20745" s="932" t="str">
        <f t="array" ref="H20745">if(F20745&lt;&gt;"", iferror(index('Internal Staffing Calculator'!B$8:B23500,match(F20745,'Internal Staffing Calculator'!E$8:E23500,0)), "Not In Budget"),"")</f>
        <v/>
      </c>
      <c r="I20745" s="184"/>
      <c r="J20745" s="184"/>
      <c r="K20745" s="184"/>
      <c r="L20745" s="183"/>
    </row>
    <row r="20746">
      <c r="A20746" s="454"/>
      <c r="B20746" s="927"/>
      <c r="C20746" s="580"/>
      <c r="D20746" s="939"/>
      <c r="E20746" s="940"/>
      <c r="F20746" s="941"/>
      <c r="G20746" s="937" t="str">
        <f t="array" ref="G20746">xlookup(F20746,'Internal Staffing Calculator'!E:E,'Internal Staffing Calculator'!C:C,"")</f>
        <v/>
      </c>
      <c r="H20746" s="932" t="str">
        <f t="array" ref="H20746">if(F20746&lt;&gt;"", iferror(index('Internal Staffing Calculator'!B$8:B23500,match(F20746,'Internal Staffing Calculator'!E$8:E23500,0)), "Not In Budget"),"")</f>
        <v/>
      </c>
      <c r="I20746" s="184"/>
      <c r="J20746" s="184"/>
      <c r="K20746" s="184"/>
      <c r="L20746" s="183"/>
    </row>
    <row r="20747">
      <c r="A20747" s="454"/>
      <c r="B20747" s="927"/>
      <c r="C20747" s="580"/>
      <c r="D20747" s="939"/>
      <c r="E20747" s="940"/>
      <c r="F20747" s="941"/>
      <c r="G20747" s="937" t="str">
        <f t="array" ref="G20747">xlookup(F20747,'Internal Staffing Calculator'!E:E,'Internal Staffing Calculator'!C:C,"")</f>
        <v/>
      </c>
      <c r="H20747" s="932" t="str">
        <f t="array" ref="H20747">if(F20747&lt;&gt;"", iferror(index('Internal Staffing Calculator'!B$8:B23500,match(F20747,'Internal Staffing Calculator'!E$8:E23500,0)), "Not In Budget"),"")</f>
        <v/>
      </c>
      <c r="I20747" s="184"/>
      <c r="J20747" s="184"/>
      <c r="K20747" s="184"/>
      <c r="L20747" s="183"/>
    </row>
    <row r="20748">
      <c r="A20748" s="454"/>
      <c r="B20748" s="927"/>
      <c r="C20748" s="580"/>
      <c r="D20748" s="939"/>
      <c r="E20748" s="940"/>
      <c r="F20748" s="941"/>
      <c r="G20748" s="937" t="str">
        <f t="array" ref="G20748">xlookup(F20748,'Internal Staffing Calculator'!E:E,'Internal Staffing Calculator'!C:C,"")</f>
        <v/>
      </c>
      <c r="H20748" s="932" t="str">
        <f t="array" ref="H20748">if(F20748&lt;&gt;"", iferror(index('Internal Staffing Calculator'!B$8:B23500,match(F20748,'Internal Staffing Calculator'!E$8:E23500,0)), "Not In Budget"),"")</f>
        <v/>
      </c>
      <c r="I20748" s="184"/>
      <c r="J20748" s="184"/>
      <c r="K20748" s="184"/>
      <c r="L20748" s="183"/>
    </row>
    <row r="20749">
      <c r="A20749" s="454"/>
      <c r="B20749" s="927"/>
      <c r="C20749" s="580"/>
      <c r="D20749" s="939"/>
      <c r="E20749" s="940"/>
      <c r="F20749" s="941"/>
      <c r="G20749" s="937" t="str">
        <f t="array" ref="G20749">xlookup(F20749,'Internal Staffing Calculator'!E:E,'Internal Staffing Calculator'!C:C,"")</f>
        <v/>
      </c>
      <c r="H20749" s="932" t="str">
        <f t="array" ref="H20749">if(F20749&lt;&gt;"", iferror(index('Internal Staffing Calculator'!B$8:B23500,match(F20749,'Internal Staffing Calculator'!E$8:E23500,0)), "Not In Budget"),"")</f>
        <v/>
      </c>
      <c r="I20749" s="184"/>
      <c r="J20749" s="184"/>
      <c r="K20749" s="184"/>
      <c r="L20749" s="183"/>
    </row>
    <row r="20750">
      <c r="A20750" s="454"/>
      <c r="B20750" s="927"/>
      <c r="C20750" s="580"/>
      <c r="D20750" s="939"/>
      <c r="E20750" s="940"/>
      <c r="F20750" s="941"/>
      <c r="G20750" s="937" t="str">
        <f t="array" ref="G20750">xlookup(F20750,'Internal Staffing Calculator'!E:E,'Internal Staffing Calculator'!C:C,"")</f>
        <v/>
      </c>
      <c r="H20750" s="932" t="str">
        <f t="array" ref="H20750">if(F20750&lt;&gt;"", iferror(index('Internal Staffing Calculator'!B$8:B23500,match(F20750,'Internal Staffing Calculator'!E$8:E23500,0)), "Not In Budget"),"")</f>
        <v/>
      </c>
      <c r="I20750" s="184"/>
      <c r="J20750" s="184"/>
      <c r="K20750" s="184"/>
      <c r="L20750" s="183"/>
    </row>
    <row r="20751">
      <c r="A20751" s="454"/>
      <c r="B20751" s="927"/>
      <c r="C20751" s="580"/>
      <c r="D20751" s="939"/>
      <c r="E20751" s="940"/>
      <c r="F20751" s="941"/>
      <c r="G20751" s="937" t="str">
        <f t="array" ref="G20751">xlookup(F20751,'Internal Staffing Calculator'!E:E,'Internal Staffing Calculator'!C:C,"")</f>
        <v/>
      </c>
      <c r="H20751" s="932" t="str">
        <f t="array" ref="H20751">if(F20751&lt;&gt;"", iferror(index('Internal Staffing Calculator'!B$8:B23500,match(F20751,'Internal Staffing Calculator'!E$8:E23500,0)), "Not In Budget"),"")</f>
        <v/>
      </c>
      <c r="I20751" s="184"/>
      <c r="J20751" s="184"/>
      <c r="K20751" s="184"/>
      <c r="L20751" s="183"/>
    </row>
    <row r="20752">
      <c r="A20752" s="454"/>
      <c r="B20752" s="927"/>
      <c r="C20752" s="580"/>
      <c r="D20752" s="939"/>
      <c r="E20752" s="940"/>
      <c r="F20752" s="941"/>
      <c r="G20752" s="937" t="str">
        <f t="array" ref="G20752">xlookup(F20752,'Internal Staffing Calculator'!E:E,'Internal Staffing Calculator'!C:C,"")</f>
        <v/>
      </c>
      <c r="H20752" s="932" t="str">
        <f t="array" ref="H20752">if(F20752&lt;&gt;"", iferror(index('Internal Staffing Calculator'!B$8:B23500,match(F20752,'Internal Staffing Calculator'!E$8:E23500,0)), "Not In Budget"),"")</f>
        <v/>
      </c>
      <c r="I20752" s="184"/>
      <c r="J20752" s="184"/>
      <c r="K20752" s="184"/>
      <c r="L20752" s="183"/>
    </row>
    <row r="20753">
      <c r="A20753" s="454"/>
      <c r="B20753" s="927"/>
      <c r="C20753" s="580"/>
      <c r="D20753" s="939"/>
      <c r="E20753" s="940"/>
      <c r="F20753" s="941"/>
      <c r="G20753" s="937" t="str">
        <f t="array" ref="G20753">xlookup(F20753,'Internal Staffing Calculator'!E:E,'Internal Staffing Calculator'!C:C,"")</f>
        <v/>
      </c>
      <c r="H20753" s="932" t="str">
        <f t="array" ref="H20753">if(F20753&lt;&gt;"", iferror(index('Internal Staffing Calculator'!B$8:B23500,match(F20753,'Internal Staffing Calculator'!E$8:E23500,0)), "Not In Budget"),"")</f>
        <v/>
      </c>
      <c r="I20753" s="184"/>
      <c r="J20753" s="184"/>
      <c r="K20753" s="184"/>
      <c r="L20753" s="183"/>
    </row>
    <row r="20754">
      <c r="A20754" s="454"/>
      <c r="B20754" s="927"/>
      <c r="C20754" s="580"/>
      <c r="D20754" s="939"/>
      <c r="E20754" s="940"/>
      <c r="F20754" s="941"/>
      <c r="G20754" s="937" t="str">
        <f t="array" ref="G20754">xlookup(F20754,'Internal Staffing Calculator'!E:E,'Internal Staffing Calculator'!C:C,"")</f>
        <v/>
      </c>
      <c r="H20754" s="932" t="str">
        <f t="array" ref="H20754">if(F20754&lt;&gt;"", iferror(index('Internal Staffing Calculator'!B$8:B23500,match(F20754,'Internal Staffing Calculator'!E$8:E23500,0)), "Not In Budget"),"")</f>
        <v/>
      </c>
      <c r="I20754" s="184"/>
      <c r="J20754" s="184"/>
      <c r="K20754" s="184"/>
      <c r="L20754" s="183"/>
    </row>
    <row r="20755">
      <c r="A20755" s="454"/>
      <c r="B20755" s="927"/>
      <c r="C20755" s="580"/>
      <c r="D20755" s="939"/>
      <c r="E20755" s="940"/>
      <c r="F20755" s="941"/>
      <c r="G20755" s="937" t="str">
        <f t="array" ref="G20755">xlookup(F20755,'Internal Staffing Calculator'!E:E,'Internal Staffing Calculator'!C:C,"")</f>
        <v/>
      </c>
      <c r="H20755" s="932" t="str">
        <f t="array" ref="H20755">if(F20755&lt;&gt;"", iferror(index('Internal Staffing Calculator'!B$8:B23500,match(F20755,'Internal Staffing Calculator'!E$8:E23500,0)), "Not In Budget"),"")</f>
        <v/>
      </c>
      <c r="I20755" s="184"/>
      <c r="J20755" s="184"/>
      <c r="K20755" s="184"/>
      <c r="L20755" s="183"/>
    </row>
    <row r="20756">
      <c r="A20756" s="454"/>
      <c r="B20756" s="927"/>
      <c r="C20756" s="580"/>
      <c r="D20756" s="939"/>
      <c r="E20756" s="940"/>
      <c r="F20756" s="941"/>
      <c r="G20756" s="937" t="str">
        <f t="array" ref="G20756">xlookup(F20756,'Internal Staffing Calculator'!E:E,'Internal Staffing Calculator'!C:C,"")</f>
        <v/>
      </c>
      <c r="H20756" s="932" t="str">
        <f t="array" ref="H20756">if(F20756&lt;&gt;"", iferror(index('Internal Staffing Calculator'!B$8:B23500,match(F20756,'Internal Staffing Calculator'!E$8:E23500,0)), "Not In Budget"),"")</f>
        <v/>
      </c>
      <c r="I20756" s="184"/>
      <c r="J20756" s="184"/>
      <c r="K20756" s="184"/>
      <c r="L20756" s="183"/>
    </row>
    <row r="20757">
      <c r="A20757" s="454"/>
      <c r="B20757" s="927"/>
      <c r="C20757" s="580"/>
      <c r="D20757" s="939"/>
      <c r="E20757" s="940"/>
      <c r="F20757" s="941"/>
      <c r="G20757" s="937" t="str">
        <f t="array" ref="G20757">xlookup(F20757,'Internal Staffing Calculator'!E:E,'Internal Staffing Calculator'!C:C,"")</f>
        <v/>
      </c>
      <c r="H20757" s="932" t="str">
        <f t="array" ref="H20757">if(F20757&lt;&gt;"", iferror(index('Internal Staffing Calculator'!B$8:B23500,match(F20757,'Internal Staffing Calculator'!E$8:E23500,0)), "Not In Budget"),"")</f>
        <v/>
      </c>
      <c r="I20757" s="184"/>
      <c r="J20757" s="184"/>
      <c r="K20757" s="184"/>
      <c r="L20757" s="183"/>
    </row>
    <row r="20758">
      <c r="A20758" s="454"/>
      <c r="B20758" s="927"/>
      <c r="C20758" s="580"/>
      <c r="D20758" s="939"/>
      <c r="E20758" s="940"/>
      <c r="F20758" s="941"/>
      <c r="G20758" s="937" t="str">
        <f t="array" ref="G20758">xlookup(F20758,'Internal Staffing Calculator'!E:E,'Internal Staffing Calculator'!C:C,"")</f>
        <v/>
      </c>
      <c r="H20758" s="932" t="str">
        <f t="array" ref="H20758">if(F20758&lt;&gt;"", iferror(index('Internal Staffing Calculator'!B$8:B23500,match(F20758,'Internal Staffing Calculator'!E$8:E23500,0)), "Not In Budget"),"")</f>
        <v/>
      </c>
      <c r="I20758" s="184"/>
      <c r="J20758" s="184"/>
      <c r="K20758" s="184"/>
      <c r="L20758" s="183"/>
    </row>
    <row r="20759">
      <c r="A20759" s="454"/>
      <c r="B20759" s="927"/>
      <c r="C20759" s="580"/>
      <c r="D20759" s="939"/>
      <c r="E20759" s="940"/>
      <c r="F20759" s="941"/>
      <c r="G20759" s="937" t="str">
        <f t="array" ref="G20759">xlookup(F20759,'Internal Staffing Calculator'!E:E,'Internal Staffing Calculator'!C:C,"")</f>
        <v/>
      </c>
      <c r="H20759" s="932" t="str">
        <f t="array" ref="H20759">if(F20759&lt;&gt;"", iferror(index('Internal Staffing Calculator'!B$8:B23500,match(F20759,'Internal Staffing Calculator'!E$8:E23500,0)), "Not In Budget"),"")</f>
        <v/>
      </c>
      <c r="I20759" s="184"/>
      <c r="J20759" s="184"/>
      <c r="K20759" s="184"/>
      <c r="L20759" s="183"/>
    </row>
    <row r="20760">
      <c r="A20760" s="454"/>
      <c r="B20760" s="927"/>
      <c r="C20760" s="580"/>
      <c r="D20760" s="939"/>
      <c r="E20760" s="940"/>
      <c r="F20760" s="941"/>
      <c r="G20760" s="937" t="str">
        <f t="array" ref="G20760">xlookup(F20760,'Internal Staffing Calculator'!E:E,'Internal Staffing Calculator'!C:C,"")</f>
        <v/>
      </c>
      <c r="H20760" s="932" t="str">
        <f t="array" ref="H20760">if(F20760&lt;&gt;"", iferror(index('Internal Staffing Calculator'!B$8:B23500,match(F20760,'Internal Staffing Calculator'!E$8:E23500,0)), "Not In Budget"),"")</f>
        <v/>
      </c>
      <c r="I20760" s="184"/>
      <c r="J20760" s="184"/>
      <c r="K20760" s="184"/>
      <c r="L20760" s="183"/>
    </row>
    <row r="20761">
      <c r="A20761" s="454"/>
      <c r="B20761" s="927"/>
      <c r="C20761" s="580"/>
      <c r="D20761" s="939"/>
      <c r="E20761" s="940"/>
      <c r="F20761" s="941"/>
      <c r="G20761" s="937" t="str">
        <f t="array" ref="G20761">xlookup(F20761,'Internal Staffing Calculator'!E:E,'Internal Staffing Calculator'!C:C,"")</f>
        <v/>
      </c>
      <c r="H20761" s="932" t="str">
        <f t="array" ref="H20761">if(F20761&lt;&gt;"", iferror(index('Internal Staffing Calculator'!B$8:B23500,match(F20761,'Internal Staffing Calculator'!E$8:E23500,0)), "Not In Budget"),"")</f>
        <v/>
      </c>
      <c r="I20761" s="184"/>
      <c r="J20761" s="184"/>
      <c r="K20761" s="184"/>
      <c r="L20761" s="183"/>
    </row>
    <row r="20762">
      <c r="A20762" s="454"/>
      <c r="B20762" s="927"/>
      <c r="C20762" s="580"/>
      <c r="D20762" s="939"/>
      <c r="E20762" s="940"/>
      <c r="F20762" s="941"/>
      <c r="G20762" s="937" t="str">
        <f t="array" ref="G20762">xlookup(F20762,'Internal Staffing Calculator'!E:E,'Internal Staffing Calculator'!C:C,"")</f>
        <v/>
      </c>
      <c r="H20762" s="932" t="str">
        <f t="array" ref="H20762">if(F20762&lt;&gt;"", iferror(index('Internal Staffing Calculator'!B$8:B23500,match(F20762,'Internal Staffing Calculator'!E$8:E23500,0)), "Not In Budget"),"")</f>
        <v/>
      </c>
      <c r="I20762" s="184"/>
      <c r="J20762" s="184"/>
      <c r="K20762" s="184"/>
      <c r="L20762" s="183"/>
    </row>
    <row r="20763">
      <c r="A20763" s="454"/>
      <c r="B20763" s="927"/>
      <c r="C20763" s="580"/>
      <c r="D20763" s="939"/>
      <c r="E20763" s="940"/>
      <c r="F20763" s="941"/>
      <c r="G20763" s="937" t="str">
        <f t="array" ref="G20763">xlookup(F20763,'Internal Staffing Calculator'!E:E,'Internal Staffing Calculator'!C:C,"")</f>
        <v/>
      </c>
      <c r="H20763" s="932" t="str">
        <f t="array" ref="H20763">if(F20763&lt;&gt;"", iferror(index('Internal Staffing Calculator'!B$8:B23500,match(F20763,'Internal Staffing Calculator'!E$8:E23500,0)), "Not In Budget"),"")</f>
        <v/>
      </c>
      <c r="I20763" s="184"/>
      <c r="J20763" s="184"/>
      <c r="K20763" s="184"/>
      <c r="L20763" s="183"/>
    </row>
    <row r="20764">
      <c r="A20764" s="454"/>
      <c r="B20764" s="927"/>
      <c r="C20764" s="580"/>
      <c r="D20764" s="939"/>
      <c r="E20764" s="940"/>
      <c r="F20764" s="941"/>
      <c r="G20764" s="937" t="str">
        <f t="array" ref="G20764">xlookup(F20764,'Internal Staffing Calculator'!E:E,'Internal Staffing Calculator'!C:C,"")</f>
        <v/>
      </c>
      <c r="H20764" s="932" t="str">
        <f t="array" ref="H20764">if(F20764&lt;&gt;"", iferror(index('Internal Staffing Calculator'!B$8:B23500,match(F20764,'Internal Staffing Calculator'!E$8:E23500,0)), "Not In Budget"),"")</f>
        <v/>
      </c>
      <c r="I20764" s="184"/>
      <c r="J20764" s="184"/>
      <c r="K20764" s="184"/>
      <c r="L20764" s="183"/>
    </row>
    <row r="20765">
      <c r="A20765" s="454"/>
      <c r="B20765" s="927"/>
      <c r="C20765" s="580"/>
      <c r="D20765" s="939"/>
      <c r="E20765" s="940"/>
      <c r="F20765" s="941"/>
      <c r="G20765" s="937" t="str">
        <f t="array" ref="G20765">xlookup(F20765,'Internal Staffing Calculator'!E:E,'Internal Staffing Calculator'!C:C,"")</f>
        <v/>
      </c>
      <c r="H20765" s="932" t="str">
        <f t="array" ref="H20765">if(F20765&lt;&gt;"", iferror(index('Internal Staffing Calculator'!B$8:B23500,match(F20765,'Internal Staffing Calculator'!E$8:E23500,0)), "Not In Budget"),"")</f>
        <v/>
      </c>
      <c r="I20765" s="184"/>
      <c r="J20765" s="184"/>
      <c r="K20765" s="184"/>
      <c r="L20765" s="183"/>
    </row>
    <row r="20766">
      <c r="A20766" s="454"/>
      <c r="B20766" s="927"/>
      <c r="C20766" s="580"/>
      <c r="D20766" s="939"/>
      <c r="E20766" s="940"/>
      <c r="F20766" s="941"/>
      <c r="G20766" s="937" t="str">
        <f t="array" ref="G20766">xlookup(F20766,'Internal Staffing Calculator'!E:E,'Internal Staffing Calculator'!C:C,"")</f>
        <v/>
      </c>
      <c r="H20766" s="932" t="str">
        <f t="array" ref="H20766">if(F20766&lt;&gt;"", iferror(index('Internal Staffing Calculator'!B$8:B23500,match(F20766,'Internal Staffing Calculator'!E$8:E23500,0)), "Not In Budget"),"")</f>
        <v/>
      </c>
      <c r="I20766" s="184"/>
      <c r="J20766" s="184"/>
      <c r="K20766" s="184"/>
      <c r="L20766" s="183"/>
    </row>
    <row r="20767">
      <c r="A20767" s="454"/>
      <c r="B20767" s="927"/>
      <c r="C20767" s="580"/>
      <c r="D20767" s="939"/>
      <c r="E20767" s="940"/>
      <c r="F20767" s="941"/>
      <c r="G20767" s="937" t="str">
        <f t="array" ref="G20767">xlookup(F20767,'Internal Staffing Calculator'!E:E,'Internal Staffing Calculator'!C:C,"")</f>
        <v/>
      </c>
      <c r="H20767" s="932" t="str">
        <f t="array" ref="H20767">if(F20767&lt;&gt;"", iferror(index('Internal Staffing Calculator'!B$8:B23500,match(F20767,'Internal Staffing Calculator'!E$8:E23500,0)), "Not In Budget"),"")</f>
        <v/>
      </c>
      <c r="I20767" s="184"/>
      <c r="J20767" s="184"/>
      <c r="K20767" s="184"/>
      <c r="L20767" s="183"/>
    </row>
    <row r="20768">
      <c r="A20768" s="454"/>
      <c r="B20768" s="927"/>
      <c r="C20768" s="580"/>
      <c r="D20768" s="939"/>
      <c r="E20768" s="940"/>
      <c r="F20768" s="941"/>
      <c r="G20768" s="937" t="str">
        <f t="array" ref="G20768">xlookup(F20768,'Internal Staffing Calculator'!E:E,'Internal Staffing Calculator'!C:C,"")</f>
        <v/>
      </c>
      <c r="H20768" s="932" t="str">
        <f t="array" ref="H20768">if(F20768&lt;&gt;"", iferror(index('Internal Staffing Calculator'!B$8:B23500,match(F20768,'Internal Staffing Calculator'!E$8:E23500,0)), "Not In Budget"),"")</f>
        <v/>
      </c>
      <c r="I20768" s="184"/>
      <c r="J20768" s="184"/>
      <c r="K20768" s="184"/>
      <c r="L20768" s="183"/>
    </row>
    <row r="20769">
      <c r="A20769" s="454"/>
      <c r="B20769" s="927"/>
      <c r="C20769" s="580"/>
      <c r="D20769" s="939"/>
      <c r="E20769" s="940"/>
      <c r="F20769" s="941"/>
      <c r="G20769" s="937" t="str">
        <f t="array" ref="G20769">xlookup(F20769,'Internal Staffing Calculator'!E:E,'Internal Staffing Calculator'!C:C,"")</f>
        <v/>
      </c>
      <c r="H20769" s="932" t="str">
        <f t="array" ref="H20769">if(F20769&lt;&gt;"", iferror(index('Internal Staffing Calculator'!B$8:B23500,match(F20769,'Internal Staffing Calculator'!E$8:E23500,0)), "Not In Budget"),"")</f>
        <v/>
      </c>
      <c r="I20769" s="184"/>
      <c r="J20769" s="184"/>
      <c r="K20769" s="184"/>
      <c r="L20769" s="183"/>
    </row>
    <row r="20770">
      <c r="A20770" s="454"/>
      <c r="B20770" s="927"/>
      <c r="C20770" s="580"/>
      <c r="D20770" s="939"/>
      <c r="E20770" s="940"/>
      <c r="F20770" s="941"/>
      <c r="G20770" s="937" t="str">
        <f t="array" ref="G20770">xlookup(F20770,'Internal Staffing Calculator'!E:E,'Internal Staffing Calculator'!C:C,"")</f>
        <v/>
      </c>
      <c r="H20770" s="932" t="str">
        <f t="array" ref="H20770">if(F20770&lt;&gt;"", iferror(index('Internal Staffing Calculator'!B$8:B23500,match(F20770,'Internal Staffing Calculator'!E$8:E23500,0)), "Not In Budget"),"")</f>
        <v/>
      </c>
      <c r="I20770" s="184"/>
      <c r="J20770" s="184"/>
      <c r="K20770" s="184"/>
      <c r="L20770" s="183"/>
    </row>
    <row r="20771">
      <c r="A20771" s="454"/>
      <c r="B20771" s="927"/>
      <c r="C20771" s="580"/>
      <c r="D20771" s="939"/>
      <c r="E20771" s="940"/>
      <c r="F20771" s="941"/>
      <c r="G20771" s="937" t="str">
        <f t="array" ref="G20771">xlookup(F20771,'Internal Staffing Calculator'!E:E,'Internal Staffing Calculator'!C:C,"")</f>
        <v/>
      </c>
      <c r="H20771" s="932" t="str">
        <f t="array" ref="H20771">if(F20771&lt;&gt;"", iferror(index('Internal Staffing Calculator'!B$8:B23500,match(F20771,'Internal Staffing Calculator'!E$8:E23500,0)), "Not In Budget"),"")</f>
        <v/>
      </c>
      <c r="I20771" s="184"/>
      <c r="J20771" s="184"/>
      <c r="K20771" s="184"/>
      <c r="L20771" s="183"/>
    </row>
    <row r="20772">
      <c r="A20772" s="454"/>
      <c r="B20772" s="927"/>
      <c r="C20772" s="580"/>
      <c r="D20772" s="939"/>
      <c r="E20772" s="940"/>
      <c r="F20772" s="941"/>
      <c r="G20772" s="937" t="str">
        <f t="array" ref="G20772">xlookup(F20772,'Internal Staffing Calculator'!E:E,'Internal Staffing Calculator'!C:C,"")</f>
        <v/>
      </c>
      <c r="H20772" s="932" t="str">
        <f t="array" ref="H20772">if(F20772&lt;&gt;"", iferror(index('Internal Staffing Calculator'!B$8:B23500,match(F20772,'Internal Staffing Calculator'!E$8:E23500,0)), "Not In Budget"),"")</f>
        <v/>
      </c>
      <c r="I20772" s="184"/>
      <c r="J20772" s="184"/>
      <c r="K20772" s="184"/>
      <c r="L20772" s="183"/>
    </row>
    <row r="20773">
      <c r="A20773" s="454"/>
      <c r="B20773" s="927"/>
      <c r="C20773" s="580"/>
      <c r="D20773" s="939"/>
      <c r="E20773" s="940"/>
      <c r="F20773" s="941"/>
      <c r="G20773" s="937" t="str">
        <f t="array" ref="G20773">xlookup(F20773,'Internal Staffing Calculator'!E:E,'Internal Staffing Calculator'!C:C,"")</f>
        <v/>
      </c>
      <c r="H20773" s="932" t="str">
        <f t="array" ref="H20773">if(F20773&lt;&gt;"", iferror(index('Internal Staffing Calculator'!B$8:B23500,match(F20773,'Internal Staffing Calculator'!E$8:E23500,0)), "Not In Budget"),"")</f>
        <v/>
      </c>
      <c r="I20773" s="184"/>
      <c r="J20773" s="184"/>
      <c r="K20773" s="184"/>
      <c r="L20773" s="183"/>
    </row>
    <row r="20774">
      <c r="A20774" s="454"/>
      <c r="B20774" s="927"/>
      <c r="C20774" s="580"/>
      <c r="D20774" s="939"/>
      <c r="E20774" s="940"/>
      <c r="F20774" s="941"/>
      <c r="G20774" s="937" t="str">
        <f t="array" ref="G20774">xlookup(F20774,'Internal Staffing Calculator'!E:E,'Internal Staffing Calculator'!C:C,"")</f>
        <v/>
      </c>
      <c r="H20774" s="932" t="str">
        <f t="array" ref="H20774">if(F20774&lt;&gt;"", iferror(index('Internal Staffing Calculator'!B$8:B23500,match(F20774,'Internal Staffing Calculator'!E$8:E23500,0)), "Not In Budget"),"")</f>
        <v/>
      </c>
      <c r="I20774" s="184"/>
      <c r="J20774" s="184"/>
      <c r="K20774" s="184"/>
      <c r="L20774" s="183"/>
    </row>
    <row r="20775">
      <c r="A20775" s="454"/>
      <c r="B20775" s="927"/>
      <c r="C20775" s="580"/>
      <c r="D20775" s="939"/>
      <c r="E20775" s="940"/>
      <c r="F20775" s="941"/>
      <c r="G20775" s="937" t="str">
        <f t="array" ref="G20775">xlookup(F20775,'Internal Staffing Calculator'!E:E,'Internal Staffing Calculator'!C:C,"")</f>
        <v/>
      </c>
      <c r="H20775" s="932" t="str">
        <f t="array" ref="H20775">if(F20775&lt;&gt;"", iferror(index('Internal Staffing Calculator'!B$8:B23500,match(F20775,'Internal Staffing Calculator'!E$8:E23500,0)), "Not In Budget"),"")</f>
        <v/>
      </c>
      <c r="I20775" s="184"/>
      <c r="J20775" s="184"/>
      <c r="K20775" s="184"/>
      <c r="L20775" s="183"/>
    </row>
    <row r="20776">
      <c r="A20776" s="454"/>
      <c r="B20776" s="927"/>
      <c r="C20776" s="580"/>
      <c r="D20776" s="939"/>
      <c r="E20776" s="940"/>
      <c r="F20776" s="941"/>
      <c r="G20776" s="937" t="str">
        <f t="array" ref="G20776">xlookup(F20776,'Internal Staffing Calculator'!E:E,'Internal Staffing Calculator'!C:C,"")</f>
        <v/>
      </c>
      <c r="H20776" s="932" t="str">
        <f t="array" ref="H20776">if(F20776&lt;&gt;"", iferror(index('Internal Staffing Calculator'!B$8:B23500,match(F20776,'Internal Staffing Calculator'!E$8:E23500,0)), "Not In Budget"),"")</f>
        <v/>
      </c>
      <c r="I20776" s="184"/>
      <c r="J20776" s="184"/>
      <c r="K20776" s="184"/>
      <c r="L20776" s="183"/>
    </row>
    <row r="20777">
      <c r="A20777" s="454"/>
      <c r="B20777" s="927"/>
      <c r="C20777" s="580"/>
      <c r="D20777" s="939"/>
      <c r="E20777" s="940"/>
      <c r="F20777" s="941"/>
      <c r="G20777" s="937" t="str">
        <f t="array" ref="G20777">xlookup(F20777,'Internal Staffing Calculator'!E:E,'Internal Staffing Calculator'!C:C,"")</f>
        <v/>
      </c>
      <c r="H20777" s="932" t="str">
        <f t="array" ref="H20777">if(F20777&lt;&gt;"", iferror(index('Internal Staffing Calculator'!B$8:B23500,match(F20777,'Internal Staffing Calculator'!E$8:E23500,0)), "Not In Budget"),"")</f>
        <v/>
      </c>
      <c r="I20777" s="184"/>
      <c r="J20777" s="184"/>
      <c r="K20777" s="184"/>
      <c r="L20777" s="183"/>
    </row>
    <row r="20778">
      <c r="A20778" s="454"/>
      <c r="B20778" s="927"/>
      <c r="C20778" s="580"/>
      <c r="D20778" s="939"/>
      <c r="E20778" s="940"/>
      <c r="F20778" s="941"/>
      <c r="G20778" s="937" t="str">
        <f t="array" ref="G20778">xlookup(F20778,'Internal Staffing Calculator'!E:E,'Internal Staffing Calculator'!C:C,"")</f>
        <v/>
      </c>
      <c r="H20778" s="932" t="str">
        <f t="array" ref="H20778">if(F20778&lt;&gt;"", iferror(index('Internal Staffing Calculator'!B$8:B23500,match(F20778,'Internal Staffing Calculator'!E$8:E23500,0)), "Not In Budget"),"")</f>
        <v/>
      </c>
      <c r="I20778" s="184"/>
      <c r="J20778" s="184"/>
      <c r="K20778" s="184"/>
      <c r="L20778" s="183"/>
    </row>
    <row r="20779">
      <c r="A20779" s="454"/>
      <c r="B20779" s="927"/>
      <c r="C20779" s="580"/>
      <c r="D20779" s="939"/>
      <c r="E20779" s="940"/>
      <c r="F20779" s="941"/>
      <c r="G20779" s="937" t="str">
        <f t="array" ref="G20779">xlookup(F20779,'Internal Staffing Calculator'!E:E,'Internal Staffing Calculator'!C:C,"")</f>
        <v/>
      </c>
      <c r="H20779" s="932" t="str">
        <f t="array" ref="H20779">if(F20779&lt;&gt;"", iferror(index('Internal Staffing Calculator'!B$8:B23500,match(F20779,'Internal Staffing Calculator'!E$8:E23500,0)), "Not In Budget"),"")</f>
        <v/>
      </c>
      <c r="I20779" s="184"/>
      <c r="J20779" s="184"/>
      <c r="K20779" s="184"/>
      <c r="L20779" s="183"/>
    </row>
    <row r="20780">
      <c r="A20780" s="454"/>
      <c r="B20780" s="927"/>
      <c r="C20780" s="580"/>
      <c r="D20780" s="939"/>
      <c r="E20780" s="940"/>
      <c r="F20780" s="941"/>
      <c r="G20780" s="937" t="str">
        <f t="array" ref="G20780">xlookup(F20780,'Internal Staffing Calculator'!E:E,'Internal Staffing Calculator'!C:C,"")</f>
        <v/>
      </c>
      <c r="H20780" s="932" t="str">
        <f t="array" ref="H20780">if(F20780&lt;&gt;"", iferror(index('Internal Staffing Calculator'!B$8:B23500,match(F20780,'Internal Staffing Calculator'!E$8:E23500,0)), "Not In Budget"),"")</f>
        <v/>
      </c>
      <c r="I20780" s="184"/>
      <c r="J20780" s="184"/>
      <c r="K20780" s="184"/>
      <c r="L20780" s="183"/>
    </row>
    <row r="20781">
      <c r="A20781" s="454"/>
      <c r="B20781" s="927"/>
      <c r="C20781" s="580"/>
      <c r="D20781" s="939"/>
      <c r="E20781" s="940"/>
      <c r="F20781" s="941"/>
      <c r="G20781" s="937" t="str">
        <f t="array" ref="G20781">xlookup(F20781,'Internal Staffing Calculator'!E:E,'Internal Staffing Calculator'!C:C,"")</f>
        <v/>
      </c>
      <c r="H20781" s="932" t="str">
        <f t="array" ref="H20781">if(F20781&lt;&gt;"", iferror(index('Internal Staffing Calculator'!B$8:B23500,match(F20781,'Internal Staffing Calculator'!E$8:E23500,0)), "Not In Budget"),"")</f>
        <v/>
      </c>
      <c r="I20781" s="184"/>
      <c r="J20781" s="184"/>
      <c r="K20781" s="184"/>
      <c r="L20781" s="183"/>
    </row>
    <row r="20782">
      <c r="A20782" s="454"/>
      <c r="B20782" s="927"/>
      <c r="C20782" s="580"/>
      <c r="D20782" s="939"/>
      <c r="E20782" s="940"/>
      <c r="F20782" s="941"/>
      <c r="G20782" s="937" t="str">
        <f t="array" ref="G20782">xlookup(F20782,'Internal Staffing Calculator'!E:E,'Internal Staffing Calculator'!C:C,"")</f>
        <v/>
      </c>
      <c r="H20782" s="932" t="str">
        <f t="array" ref="H20782">if(F20782&lt;&gt;"", iferror(index('Internal Staffing Calculator'!B$8:B23500,match(F20782,'Internal Staffing Calculator'!E$8:E23500,0)), "Not In Budget"),"")</f>
        <v/>
      </c>
      <c r="I20782" s="184"/>
      <c r="J20782" s="184"/>
      <c r="K20782" s="184"/>
      <c r="L20782" s="183"/>
    </row>
    <row r="20783">
      <c r="A20783" s="454"/>
      <c r="B20783" s="927"/>
      <c r="C20783" s="580"/>
      <c r="D20783" s="939"/>
      <c r="E20783" s="940"/>
      <c r="F20783" s="941"/>
      <c r="G20783" s="937" t="str">
        <f t="array" ref="G20783">xlookup(F20783,'Internal Staffing Calculator'!E:E,'Internal Staffing Calculator'!C:C,"")</f>
        <v/>
      </c>
      <c r="H20783" s="932" t="str">
        <f t="array" ref="H20783">if(F20783&lt;&gt;"", iferror(index('Internal Staffing Calculator'!B$8:B23500,match(F20783,'Internal Staffing Calculator'!E$8:E23500,0)), "Not In Budget"),"")</f>
        <v/>
      </c>
      <c r="I20783" s="184"/>
      <c r="J20783" s="184"/>
      <c r="K20783" s="184"/>
      <c r="L20783" s="183"/>
    </row>
    <row r="20784">
      <c r="A20784" s="454"/>
      <c r="B20784" s="927"/>
      <c r="C20784" s="580"/>
      <c r="D20784" s="939"/>
      <c r="E20784" s="940"/>
      <c r="F20784" s="941"/>
      <c r="G20784" s="937" t="str">
        <f t="array" ref="G20784">xlookup(F20784,'Internal Staffing Calculator'!E:E,'Internal Staffing Calculator'!C:C,"")</f>
        <v/>
      </c>
      <c r="H20784" s="932" t="str">
        <f t="array" ref="H20784">if(F20784&lt;&gt;"", iferror(index('Internal Staffing Calculator'!B$8:B23500,match(F20784,'Internal Staffing Calculator'!E$8:E23500,0)), "Not In Budget"),"")</f>
        <v/>
      </c>
      <c r="I20784" s="184"/>
      <c r="J20784" s="184"/>
      <c r="K20784" s="184"/>
      <c r="L20784" s="183"/>
    </row>
    <row r="20785">
      <c r="A20785" s="454"/>
      <c r="B20785" s="927"/>
      <c r="C20785" s="580"/>
      <c r="D20785" s="939"/>
      <c r="E20785" s="940"/>
      <c r="F20785" s="941"/>
      <c r="G20785" s="937" t="str">
        <f t="array" ref="G20785">xlookup(F20785,'Internal Staffing Calculator'!E:E,'Internal Staffing Calculator'!C:C,"")</f>
        <v/>
      </c>
      <c r="H20785" s="932" t="str">
        <f t="array" ref="H20785">if(F20785&lt;&gt;"", iferror(index('Internal Staffing Calculator'!B$8:B23500,match(F20785,'Internal Staffing Calculator'!E$8:E23500,0)), "Not In Budget"),"")</f>
        <v/>
      </c>
      <c r="I20785" s="184"/>
      <c r="J20785" s="184"/>
      <c r="K20785" s="184"/>
      <c r="L20785" s="183"/>
    </row>
    <row r="20786">
      <c r="A20786" s="454"/>
      <c r="B20786" s="927"/>
      <c r="C20786" s="580"/>
      <c r="D20786" s="939"/>
      <c r="E20786" s="940"/>
      <c r="F20786" s="941"/>
      <c r="G20786" s="937" t="str">
        <f t="array" ref="G20786">xlookup(F20786,'Internal Staffing Calculator'!E:E,'Internal Staffing Calculator'!C:C,"")</f>
        <v/>
      </c>
      <c r="H20786" s="932" t="str">
        <f t="array" ref="H20786">if(F20786&lt;&gt;"", iferror(index('Internal Staffing Calculator'!B$8:B23500,match(F20786,'Internal Staffing Calculator'!E$8:E23500,0)), "Not In Budget"),"")</f>
        <v/>
      </c>
      <c r="I20786" s="184"/>
      <c r="J20786" s="184"/>
      <c r="K20786" s="184"/>
      <c r="L20786" s="183"/>
    </row>
    <row r="20787">
      <c r="A20787" s="454"/>
      <c r="B20787" s="927"/>
      <c r="C20787" s="580"/>
      <c r="D20787" s="939"/>
      <c r="E20787" s="940"/>
      <c r="F20787" s="941"/>
      <c r="G20787" s="937" t="str">
        <f t="array" ref="G20787">xlookup(F20787,'Internal Staffing Calculator'!E:E,'Internal Staffing Calculator'!C:C,"")</f>
        <v/>
      </c>
      <c r="H20787" s="932" t="str">
        <f t="array" ref="H20787">if(F20787&lt;&gt;"", iferror(index('Internal Staffing Calculator'!B$8:B23500,match(F20787,'Internal Staffing Calculator'!E$8:E23500,0)), "Not In Budget"),"")</f>
        <v/>
      </c>
      <c r="I20787" s="184"/>
      <c r="J20787" s="184"/>
      <c r="K20787" s="184"/>
      <c r="L20787" s="183"/>
    </row>
    <row r="20788">
      <c r="A20788" s="454"/>
      <c r="B20788" s="927"/>
      <c r="C20788" s="580"/>
      <c r="D20788" s="939"/>
      <c r="E20788" s="940"/>
      <c r="F20788" s="941"/>
      <c r="G20788" s="937" t="str">
        <f t="array" ref="G20788">xlookup(F20788,'Internal Staffing Calculator'!E:E,'Internal Staffing Calculator'!C:C,"")</f>
        <v/>
      </c>
      <c r="H20788" s="932" t="str">
        <f t="array" ref="H20788">if(F20788&lt;&gt;"", iferror(index('Internal Staffing Calculator'!B$8:B23500,match(F20788,'Internal Staffing Calculator'!E$8:E23500,0)), "Not In Budget"),"")</f>
        <v/>
      </c>
      <c r="I20788" s="184"/>
      <c r="J20788" s="184"/>
      <c r="K20788" s="184"/>
      <c r="L20788" s="183"/>
    </row>
    <row r="20789">
      <c r="A20789" s="454"/>
      <c r="B20789" s="927"/>
      <c r="C20789" s="580"/>
      <c r="D20789" s="939"/>
      <c r="E20789" s="940"/>
      <c r="F20789" s="941"/>
      <c r="G20789" s="937" t="str">
        <f t="array" ref="G20789">xlookup(F20789,'Internal Staffing Calculator'!E:E,'Internal Staffing Calculator'!C:C,"")</f>
        <v/>
      </c>
      <c r="H20789" s="932" t="str">
        <f t="array" ref="H20789">if(F20789&lt;&gt;"", iferror(index('Internal Staffing Calculator'!B$8:B23500,match(F20789,'Internal Staffing Calculator'!E$8:E23500,0)), "Not In Budget"),"")</f>
        <v/>
      </c>
      <c r="I20789" s="184"/>
      <c r="J20789" s="184"/>
      <c r="K20789" s="184"/>
      <c r="L20789" s="183"/>
    </row>
    <row r="20790">
      <c r="A20790" s="454"/>
      <c r="B20790" s="927"/>
      <c r="C20790" s="580"/>
      <c r="D20790" s="939"/>
      <c r="E20790" s="940"/>
      <c r="F20790" s="941"/>
      <c r="G20790" s="937" t="str">
        <f t="array" ref="G20790">xlookup(F20790,'Internal Staffing Calculator'!E:E,'Internal Staffing Calculator'!C:C,"")</f>
        <v/>
      </c>
      <c r="H20790" s="932" t="str">
        <f t="array" ref="H20790">if(F20790&lt;&gt;"", iferror(index('Internal Staffing Calculator'!B$8:B23500,match(F20790,'Internal Staffing Calculator'!E$8:E23500,0)), "Not In Budget"),"")</f>
        <v/>
      </c>
      <c r="I20790" s="184"/>
      <c r="J20790" s="184"/>
      <c r="K20790" s="184"/>
      <c r="L20790" s="183"/>
    </row>
    <row r="20791">
      <c r="A20791" s="454"/>
      <c r="B20791" s="927"/>
      <c r="C20791" s="580"/>
      <c r="D20791" s="939"/>
      <c r="E20791" s="940"/>
      <c r="F20791" s="941"/>
      <c r="G20791" s="937" t="str">
        <f t="array" ref="G20791">xlookup(F20791,'Internal Staffing Calculator'!E:E,'Internal Staffing Calculator'!C:C,"")</f>
        <v/>
      </c>
      <c r="H20791" s="932" t="str">
        <f t="array" ref="H20791">if(F20791&lt;&gt;"", iferror(index('Internal Staffing Calculator'!B$8:B23500,match(F20791,'Internal Staffing Calculator'!E$8:E23500,0)), "Not In Budget"),"")</f>
        <v/>
      </c>
      <c r="I20791" s="184"/>
      <c r="J20791" s="184"/>
      <c r="K20791" s="184"/>
      <c r="L20791" s="183"/>
    </row>
    <row r="20792">
      <c r="A20792" s="454"/>
      <c r="B20792" s="927"/>
      <c r="C20792" s="580"/>
      <c r="D20792" s="939"/>
      <c r="E20792" s="940"/>
      <c r="F20792" s="941"/>
      <c r="G20792" s="937" t="str">
        <f t="array" ref="G20792">xlookup(F20792,'Internal Staffing Calculator'!E:E,'Internal Staffing Calculator'!C:C,"")</f>
        <v/>
      </c>
      <c r="H20792" s="932" t="str">
        <f t="array" ref="H20792">if(F20792&lt;&gt;"", iferror(index('Internal Staffing Calculator'!B$8:B23500,match(F20792,'Internal Staffing Calculator'!E$8:E23500,0)), "Not In Budget"),"")</f>
        <v/>
      </c>
      <c r="I20792" s="184"/>
      <c r="J20792" s="184"/>
      <c r="K20792" s="184"/>
      <c r="L20792" s="183"/>
    </row>
    <row r="20793">
      <c r="A20793" s="454"/>
      <c r="B20793" s="927"/>
      <c r="C20793" s="580"/>
      <c r="D20793" s="939"/>
      <c r="E20793" s="940"/>
      <c r="F20793" s="941"/>
      <c r="G20793" s="937" t="str">
        <f t="array" ref="G20793">xlookup(F20793,'Internal Staffing Calculator'!E:E,'Internal Staffing Calculator'!C:C,"")</f>
        <v/>
      </c>
      <c r="H20793" s="932" t="str">
        <f t="array" ref="H20793">if(F20793&lt;&gt;"", iferror(index('Internal Staffing Calculator'!B$8:B23500,match(F20793,'Internal Staffing Calculator'!E$8:E23500,0)), "Not In Budget"),"")</f>
        <v/>
      </c>
      <c r="I20793" s="184"/>
      <c r="J20793" s="184"/>
      <c r="K20793" s="184"/>
      <c r="L20793" s="183"/>
    </row>
    <row r="20794">
      <c r="A20794" s="454"/>
      <c r="B20794" s="927"/>
      <c r="C20794" s="580"/>
      <c r="D20794" s="939"/>
      <c r="E20794" s="940"/>
      <c r="F20794" s="941"/>
      <c r="G20794" s="937" t="str">
        <f t="array" ref="G20794">xlookup(F20794,'Internal Staffing Calculator'!E:E,'Internal Staffing Calculator'!C:C,"")</f>
        <v/>
      </c>
      <c r="H20794" s="932" t="str">
        <f t="array" ref="H20794">if(F20794&lt;&gt;"", iferror(index('Internal Staffing Calculator'!B$8:B23500,match(F20794,'Internal Staffing Calculator'!E$8:E23500,0)), "Not In Budget"),"")</f>
        <v/>
      </c>
      <c r="I20794" s="184"/>
      <c r="J20794" s="184"/>
      <c r="K20794" s="184"/>
      <c r="L20794" s="183"/>
    </row>
    <row r="20795">
      <c r="A20795" s="454"/>
      <c r="B20795" s="927"/>
      <c r="C20795" s="580"/>
      <c r="D20795" s="939"/>
      <c r="E20795" s="940"/>
      <c r="F20795" s="941"/>
      <c r="G20795" s="937" t="str">
        <f t="array" ref="G20795">xlookup(F20795,'Internal Staffing Calculator'!E:E,'Internal Staffing Calculator'!C:C,"")</f>
        <v/>
      </c>
      <c r="H20795" s="932" t="str">
        <f t="array" ref="H20795">if(F20795&lt;&gt;"", iferror(index('Internal Staffing Calculator'!B$8:B23500,match(F20795,'Internal Staffing Calculator'!E$8:E23500,0)), "Not In Budget"),"")</f>
        <v/>
      </c>
      <c r="I20795" s="184"/>
      <c r="J20795" s="184"/>
      <c r="K20795" s="184"/>
      <c r="L20795" s="183"/>
    </row>
    <row r="20796">
      <c r="A20796" s="454"/>
      <c r="B20796" s="927"/>
      <c r="C20796" s="580"/>
      <c r="D20796" s="939"/>
      <c r="E20796" s="940"/>
      <c r="F20796" s="941"/>
      <c r="G20796" s="937" t="str">
        <f t="array" ref="G20796">xlookup(F20796,'Internal Staffing Calculator'!E:E,'Internal Staffing Calculator'!C:C,"")</f>
        <v/>
      </c>
      <c r="H20796" s="932" t="str">
        <f t="array" ref="H20796">if(F20796&lt;&gt;"", iferror(index('Internal Staffing Calculator'!B$8:B23500,match(F20796,'Internal Staffing Calculator'!E$8:E23500,0)), "Not In Budget"),"")</f>
        <v/>
      </c>
      <c r="I20796" s="184"/>
      <c r="J20796" s="184"/>
      <c r="K20796" s="184"/>
      <c r="L20796" s="183"/>
    </row>
    <row r="20797">
      <c r="A20797" s="454"/>
      <c r="B20797" s="927"/>
      <c r="C20797" s="580"/>
      <c r="D20797" s="939"/>
      <c r="E20797" s="940"/>
      <c r="F20797" s="941"/>
      <c r="G20797" s="937" t="str">
        <f t="array" ref="G20797">xlookup(F20797,'Internal Staffing Calculator'!E:E,'Internal Staffing Calculator'!C:C,"")</f>
        <v/>
      </c>
      <c r="H20797" s="932" t="str">
        <f t="array" ref="H20797">if(F20797&lt;&gt;"", iferror(index('Internal Staffing Calculator'!B$8:B23500,match(F20797,'Internal Staffing Calculator'!E$8:E23500,0)), "Not In Budget"),"")</f>
        <v/>
      </c>
      <c r="I20797" s="184"/>
      <c r="J20797" s="184"/>
      <c r="K20797" s="184"/>
      <c r="L20797" s="183"/>
    </row>
    <row r="20798">
      <c r="A20798" s="454"/>
      <c r="B20798" s="927"/>
      <c r="C20798" s="580"/>
      <c r="D20798" s="939"/>
      <c r="E20798" s="940"/>
      <c r="F20798" s="941"/>
      <c r="G20798" s="937" t="str">
        <f t="array" ref="G20798">xlookup(F20798,'Internal Staffing Calculator'!E:E,'Internal Staffing Calculator'!C:C,"")</f>
        <v/>
      </c>
      <c r="H20798" s="932" t="str">
        <f t="array" ref="H20798">if(F20798&lt;&gt;"", iferror(index('Internal Staffing Calculator'!B$8:B23500,match(F20798,'Internal Staffing Calculator'!E$8:E23500,0)), "Not In Budget"),"")</f>
        <v/>
      </c>
      <c r="I20798" s="184"/>
      <c r="J20798" s="184"/>
      <c r="K20798" s="184"/>
      <c r="L20798" s="183"/>
    </row>
    <row r="20799">
      <c r="A20799" s="454"/>
      <c r="B20799" s="927"/>
      <c r="C20799" s="580"/>
      <c r="D20799" s="939"/>
      <c r="E20799" s="940"/>
      <c r="F20799" s="941"/>
      <c r="G20799" s="937" t="str">
        <f t="array" ref="G20799">xlookup(F20799,'Internal Staffing Calculator'!E:E,'Internal Staffing Calculator'!C:C,"")</f>
        <v/>
      </c>
      <c r="H20799" s="932" t="str">
        <f t="array" ref="H20799">if(F20799&lt;&gt;"", iferror(index('Internal Staffing Calculator'!B$8:B23500,match(F20799,'Internal Staffing Calculator'!E$8:E23500,0)), "Not In Budget"),"")</f>
        <v/>
      </c>
      <c r="I20799" s="184"/>
      <c r="J20799" s="184"/>
      <c r="K20799" s="184"/>
      <c r="L20799" s="183"/>
    </row>
    <row r="20800">
      <c r="A20800" s="454"/>
      <c r="B20800" s="927"/>
      <c r="C20800" s="580"/>
      <c r="D20800" s="939"/>
      <c r="E20800" s="940"/>
      <c r="F20800" s="941"/>
      <c r="G20800" s="937" t="str">
        <f t="array" ref="G20800">xlookup(F20800,'Internal Staffing Calculator'!E:E,'Internal Staffing Calculator'!C:C,"")</f>
        <v/>
      </c>
      <c r="H20800" s="932" t="str">
        <f t="array" ref="H20800">if(F20800&lt;&gt;"", iferror(index('Internal Staffing Calculator'!B$8:B23500,match(F20800,'Internal Staffing Calculator'!E$8:E23500,0)), "Not In Budget"),"")</f>
        <v/>
      </c>
      <c r="I20800" s="184"/>
      <c r="J20800" s="184"/>
      <c r="K20800" s="184"/>
      <c r="L20800" s="183"/>
    </row>
    <row r="20801">
      <c r="A20801" s="454"/>
      <c r="B20801" s="927"/>
      <c r="C20801" s="580"/>
      <c r="D20801" s="939"/>
      <c r="E20801" s="940"/>
      <c r="F20801" s="941"/>
      <c r="G20801" s="937" t="str">
        <f t="array" ref="G20801">xlookup(F20801,'Internal Staffing Calculator'!E:E,'Internal Staffing Calculator'!C:C,"")</f>
        <v/>
      </c>
      <c r="H20801" s="932" t="str">
        <f t="array" ref="H20801">if(F20801&lt;&gt;"", iferror(index('Internal Staffing Calculator'!B$8:B23500,match(F20801,'Internal Staffing Calculator'!E$8:E23500,0)), "Not In Budget"),"")</f>
        <v/>
      </c>
      <c r="I20801" s="184"/>
      <c r="J20801" s="184"/>
      <c r="K20801" s="184"/>
      <c r="L20801" s="183"/>
    </row>
    <row r="20802">
      <c r="A20802" s="454"/>
      <c r="B20802" s="927"/>
      <c r="C20802" s="580"/>
      <c r="D20802" s="939"/>
      <c r="E20802" s="940"/>
      <c r="F20802" s="941"/>
      <c r="G20802" s="937" t="str">
        <f t="array" ref="G20802">xlookup(F20802,'Internal Staffing Calculator'!E:E,'Internal Staffing Calculator'!C:C,"")</f>
        <v/>
      </c>
      <c r="H20802" s="932" t="str">
        <f t="array" ref="H20802">if(F20802&lt;&gt;"", iferror(index('Internal Staffing Calculator'!B$8:B23500,match(F20802,'Internal Staffing Calculator'!E$8:E23500,0)), "Not In Budget"),"")</f>
        <v/>
      </c>
      <c r="I20802" s="184"/>
      <c r="J20802" s="184"/>
      <c r="K20802" s="184"/>
      <c r="L20802" s="183"/>
    </row>
    <row r="20803">
      <c r="A20803" s="454"/>
      <c r="B20803" s="927"/>
      <c r="C20803" s="580"/>
      <c r="D20803" s="939"/>
      <c r="E20803" s="940"/>
      <c r="F20803" s="941"/>
      <c r="G20803" s="937" t="str">
        <f t="array" ref="G20803">xlookup(F20803,'Internal Staffing Calculator'!E:E,'Internal Staffing Calculator'!C:C,"")</f>
        <v/>
      </c>
      <c r="H20803" s="932" t="str">
        <f t="array" ref="H20803">if(F20803&lt;&gt;"", iferror(index('Internal Staffing Calculator'!B$8:B23500,match(F20803,'Internal Staffing Calculator'!E$8:E23500,0)), "Not In Budget"),"")</f>
        <v/>
      </c>
      <c r="I20803" s="184"/>
      <c r="J20803" s="184"/>
      <c r="K20803" s="184"/>
      <c r="L20803" s="183"/>
    </row>
    <row r="20804">
      <c r="A20804" s="454"/>
      <c r="B20804" s="927"/>
      <c r="C20804" s="580"/>
      <c r="D20804" s="939"/>
      <c r="E20804" s="940"/>
      <c r="F20804" s="941"/>
      <c r="G20804" s="937" t="str">
        <f t="array" ref="G20804">xlookup(F20804,'Internal Staffing Calculator'!E:E,'Internal Staffing Calculator'!C:C,"")</f>
        <v/>
      </c>
      <c r="H20804" s="932" t="str">
        <f t="array" ref="H20804">if(F20804&lt;&gt;"", iferror(index('Internal Staffing Calculator'!B$8:B23500,match(F20804,'Internal Staffing Calculator'!E$8:E23500,0)), "Not In Budget"),"")</f>
        <v/>
      </c>
      <c r="I20804" s="184"/>
      <c r="J20804" s="184"/>
      <c r="K20804" s="184"/>
      <c r="L20804" s="183"/>
    </row>
    <row r="20805">
      <c r="A20805" s="454"/>
      <c r="B20805" s="927"/>
      <c r="C20805" s="580"/>
      <c r="D20805" s="939"/>
      <c r="E20805" s="940"/>
      <c r="F20805" s="941"/>
      <c r="G20805" s="937" t="str">
        <f t="array" ref="G20805">xlookup(F20805,'Internal Staffing Calculator'!E:E,'Internal Staffing Calculator'!C:C,"")</f>
        <v/>
      </c>
      <c r="H20805" s="932" t="str">
        <f t="array" ref="H20805">if(F20805&lt;&gt;"", iferror(index('Internal Staffing Calculator'!B$8:B23500,match(F20805,'Internal Staffing Calculator'!E$8:E23500,0)), "Not In Budget"),"")</f>
        <v/>
      </c>
      <c r="I20805" s="184"/>
      <c r="J20805" s="184"/>
      <c r="K20805" s="184"/>
      <c r="L20805" s="183"/>
    </row>
    <row r="20806">
      <c r="A20806" s="454"/>
      <c r="B20806" s="927"/>
      <c r="C20806" s="580"/>
      <c r="D20806" s="939"/>
      <c r="E20806" s="940"/>
      <c r="F20806" s="941"/>
      <c r="G20806" s="937" t="str">
        <f t="array" ref="G20806">xlookup(F20806,'Internal Staffing Calculator'!E:E,'Internal Staffing Calculator'!C:C,"")</f>
        <v/>
      </c>
      <c r="H20806" s="932" t="str">
        <f t="array" ref="H20806">if(F20806&lt;&gt;"", iferror(index('Internal Staffing Calculator'!B$8:B23500,match(F20806,'Internal Staffing Calculator'!E$8:E23500,0)), "Not In Budget"),"")</f>
        <v/>
      </c>
      <c r="I20806" s="184"/>
      <c r="J20806" s="184"/>
      <c r="K20806" s="184"/>
      <c r="L20806" s="183"/>
    </row>
    <row r="20807">
      <c r="A20807" s="454"/>
      <c r="B20807" s="927"/>
      <c r="C20807" s="580"/>
      <c r="D20807" s="939"/>
      <c r="E20807" s="940"/>
      <c r="F20807" s="941"/>
      <c r="G20807" s="937" t="str">
        <f t="array" ref="G20807">xlookup(F20807,'Internal Staffing Calculator'!E:E,'Internal Staffing Calculator'!C:C,"")</f>
        <v/>
      </c>
      <c r="H20807" s="932" t="str">
        <f t="array" ref="H20807">if(F20807&lt;&gt;"", iferror(index('Internal Staffing Calculator'!B$8:B23500,match(F20807,'Internal Staffing Calculator'!E$8:E23500,0)), "Not In Budget"),"")</f>
        <v/>
      </c>
      <c r="I20807" s="184"/>
      <c r="J20807" s="184"/>
      <c r="K20807" s="184"/>
      <c r="L20807" s="183"/>
    </row>
    <row r="20808">
      <c r="A20808" s="454"/>
      <c r="B20808" s="927"/>
      <c r="C20808" s="580"/>
      <c r="D20808" s="939"/>
      <c r="E20808" s="940"/>
      <c r="F20808" s="941"/>
      <c r="G20808" s="937" t="str">
        <f t="array" ref="G20808">xlookup(F20808,'Internal Staffing Calculator'!E:E,'Internal Staffing Calculator'!C:C,"")</f>
        <v/>
      </c>
      <c r="H20808" s="932" t="str">
        <f t="array" ref="H20808">if(F20808&lt;&gt;"", iferror(index('Internal Staffing Calculator'!B$8:B23500,match(F20808,'Internal Staffing Calculator'!E$8:E23500,0)), "Not In Budget"),"")</f>
        <v/>
      </c>
      <c r="I20808" s="184"/>
      <c r="J20808" s="184"/>
      <c r="K20808" s="184"/>
      <c r="L20808" s="183"/>
    </row>
    <row r="20809">
      <c r="A20809" s="454"/>
      <c r="B20809" s="927"/>
      <c r="C20809" s="580"/>
      <c r="D20809" s="939"/>
      <c r="E20809" s="940"/>
      <c r="F20809" s="941"/>
      <c r="G20809" s="937" t="str">
        <f t="array" ref="G20809">xlookup(F20809,'Internal Staffing Calculator'!E:E,'Internal Staffing Calculator'!C:C,"")</f>
        <v/>
      </c>
      <c r="H20809" s="932" t="str">
        <f t="array" ref="H20809">if(F20809&lt;&gt;"", iferror(index('Internal Staffing Calculator'!B$8:B23500,match(F20809,'Internal Staffing Calculator'!E$8:E23500,0)), "Not In Budget"),"")</f>
        <v/>
      </c>
      <c r="I20809" s="184"/>
      <c r="J20809" s="184"/>
      <c r="K20809" s="184"/>
      <c r="L20809" s="183"/>
    </row>
    <row r="20810">
      <c r="A20810" s="454"/>
      <c r="B20810" s="927"/>
      <c r="C20810" s="580"/>
      <c r="D20810" s="939"/>
      <c r="E20810" s="940"/>
      <c r="F20810" s="941"/>
      <c r="G20810" s="937" t="str">
        <f t="array" ref="G20810">xlookup(F20810,'Internal Staffing Calculator'!E:E,'Internal Staffing Calculator'!C:C,"")</f>
        <v/>
      </c>
      <c r="H20810" s="932" t="str">
        <f t="array" ref="H20810">if(F20810&lt;&gt;"", iferror(index('Internal Staffing Calculator'!B$8:B23500,match(F20810,'Internal Staffing Calculator'!E$8:E23500,0)), "Not In Budget"),"")</f>
        <v/>
      </c>
      <c r="I20810" s="184"/>
      <c r="J20810" s="184"/>
      <c r="K20810" s="184"/>
      <c r="L20810" s="183"/>
    </row>
    <row r="20811">
      <c r="A20811" s="454"/>
      <c r="B20811" s="927"/>
      <c r="C20811" s="580"/>
      <c r="D20811" s="939"/>
      <c r="E20811" s="940"/>
      <c r="F20811" s="941"/>
      <c r="G20811" s="937" t="str">
        <f t="array" ref="G20811">xlookup(F20811,'Internal Staffing Calculator'!E:E,'Internal Staffing Calculator'!C:C,"")</f>
        <v/>
      </c>
      <c r="H20811" s="932" t="str">
        <f t="array" ref="H20811">if(F20811&lt;&gt;"", iferror(index('Internal Staffing Calculator'!B$8:B23500,match(F20811,'Internal Staffing Calculator'!E$8:E23500,0)), "Not In Budget"),"")</f>
        <v/>
      </c>
      <c r="I20811" s="184"/>
      <c r="J20811" s="184"/>
      <c r="K20811" s="184"/>
      <c r="L20811" s="183"/>
    </row>
    <row r="20812">
      <c r="A20812" s="454"/>
      <c r="B20812" s="927"/>
      <c r="C20812" s="580"/>
      <c r="D20812" s="939"/>
      <c r="E20812" s="940"/>
      <c r="F20812" s="941"/>
      <c r="G20812" s="937" t="str">
        <f t="array" ref="G20812">xlookup(F20812,'Internal Staffing Calculator'!E:E,'Internal Staffing Calculator'!C:C,"")</f>
        <v/>
      </c>
      <c r="H20812" s="932" t="str">
        <f t="array" ref="H20812">if(F20812&lt;&gt;"", iferror(index('Internal Staffing Calculator'!B$8:B23500,match(F20812,'Internal Staffing Calculator'!E$8:E23500,0)), "Not In Budget"),"")</f>
        <v/>
      </c>
      <c r="I20812" s="184"/>
      <c r="J20812" s="184"/>
      <c r="K20812" s="184"/>
      <c r="L20812" s="183"/>
    </row>
    <row r="20813">
      <c r="A20813" s="454"/>
      <c r="B20813" s="927"/>
      <c r="C20813" s="580"/>
      <c r="D20813" s="939"/>
      <c r="E20813" s="940"/>
      <c r="F20813" s="941"/>
      <c r="G20813" s="937" t="str">
        <f t="array" ref="G20813">xlookup(F20813,'Internal Staffing Calculator'!E:E,'Internal Staffing Calculator'!C:C,"")</f>
        <v/>
      </c>
      <c r="H20813" s="932" t="str">
        <f t="array" ref="H20813">if(F20813&lt;&gt;"", iferror(index('Internal Staffing Calculator'!B$8:B23500,match(F20813,'Internal Staffing Calculator'!E$8:E23500,0)), "Not In Budget"),"")</f>
        <v/>
      </c>
      <c r="I20813" s="184"/>
      <c r="J20813" s="184"/>
      <c r="K20813" s="184"/>
      <c r="L20813" s="183"/>
    </row>
    <row r="20814">
      <c r="A20814" s="454"/>
      <c r="B20814" s="927"/>
      <c r="C20814" s="580"/>
      <c r="D20814" s="939"/>
      <c r="E20814" s="940"/>
      <c r="F20814" s="941"/>
      <c r="G20814" s="937" t="str">
        <f t="array" ref="G20814">xlookup(F20814,'Internal Staffing Calculator'!E:E,'Internal Staffing Calculator'!C:C,"")</f>
        <v/>
      </c>
      <c r="H20814" s="932" t="str">
        <f t="array" ref="H20814">if(F20814&lt;&gt;"", iferror(index('Internal Staffing Calculator'!B$8:B23500,match(F20814,'Internal Staffing Calculator'!E$8:E23500,0)), "Not In Budget"),"")</f>
        <v/>
      </c>
      <c r="I20814" s="184"/>
      <c r="J20814" s="184"/>
      <c r="K20814" s="184"/>
      <c r="L20814" s="183"/>
    </row>
    <row r="20815">
      <c r="A20815" s="454"/>
      <c r="B20815" s="927"/>
      <c r="C20815" s="580"/>
      <c r="D20815" s="939"/>
      <c r="E20815" s="940"/>
      <c r="F20815" s="941"/>
      <c r="G20815" s="937" t="str">
        <f t="array" ref="G20815">xlookup(F20815,'Internal Staffing Calculator'!E:E,'Internal Staffing Calculator'!C:C,"")</f>
        <v/>
      </c>
      <c r="H20815" s="932" t="str">
        <f t="array" ref="H20815">if(F20815&lt;&gt;"", iferror(index('Internal Staffing Calculator'!B$8:B23500,match(F20815,'Internal Staffing Calculator'!E$8:E23500,0)), "Not In Budget"),"")</f>
        <v/>
      </c>
      <c r="I20815" s="184"/>
      <c r="J20815" s="184"/>
      <c r="K20815" s="184"/>
      <c r="L20815" s="183"/>
    </row>
    <row r="20816">
      <c r="A20816" s="454"/>
      <c r="B20816" s="927"/>
      <c r="C20816" s="580"/>
      <c r="D20816" s="939"/>
      <c r="E20816" s="940"/>
      <c r="F20816" s="941"/>
      <c r="G20816" s="937" t="str">
        <f t="array" ref="G20816">xlookup(F20816,'Internal Staffing Calculator'!E:E,'Internal Staffing Calculator'!C:C,"")</f>
        <v/>
      </c>
      <c r="H20816" s="932" t="str">
        <f t="array" ref="H20816">if(F20816&lt;&gt;"", iferror(index('Internal Staffing Calculator'!B$8:B23500,match(F20816,'Internal Staffing Calculator'!E$8:E23500,0)), "Not In Budget"),"")</f>
        <v/>
      </c>
      <c r="I20816" s="184"/>
      <c r="J20816" s="184"/>
      <c r="K20816" s="184"/>
      <c r="L20816" s="183"/>
    </row>
    <row r="20817">
      <c r="A20817" s="454"/>
      <c r="B20817" s="927"/>
      <c r="C20817" s="580"/>
      <c r="D20817" s="939"/>
      <c r="E20817" s="940"/>
      <c r="F20817" s="941"/>
      <c r="G20817" s="937" t="str">
        <f t="array" ref="G20817">xlookup(F20817,'Internal Staffing Calculator'!E:E,'Internal Staffing Calculator'!C:C,"")</f>
        <v/>
      </c>
      <c r="H20817" s="932" t="str">
        <f t="array" ref="H20817">if(F20817&lt;&gt;"", iferror(index('Internal Staffing Calculator'!B$8:B23500,match(F20817,'Internal Staffing Calculator'!E$8:E23500,0)), "Not In Budget"),"")</f>
        <v/>
      </c>
      <c r="I20817" s="184"/>
      <c r="J20817" s="184"/>
      <c r="K20817" s="184"/>
      <c r="L20817" s="183"/>
    </row>
    <row r="20818">
      <c r="A20818" s="454"/>
      <c r="B20818" s="927"/>
      <c r="C20818" s="580"/>
      <c r="D20818" s="939"/>
      <c r="E20818" s="940"/>
      <c r="F20818" s="941"/>
      <c r="G20818" s="937" t="str">
        <f t="array" ref="G20818">xlookup(F20818,'Internal Staffing Calculator'!E:E,'Internal Staffing Calculator'!C:C,"")</f>
        <v/>
      </c>
      <c r="H20818" s="932" t="str">
        <f t="array" ref="H20818">if(F20818&lt;&gt;"", iferror(index('Internal Staffing Calculator'!B$8:B23500,match(F20818,'Internal Staffing Calculator'!E$8:E23500,0)), "Not In Budget"),"")</f>
        <v/>
      </c>
      <c r="I20818" s="184"/>
      <c r="J20818" s="184"/>
      <c r="K20818" s="184"/>
      <c r="L20818" s="183"/>
    </row>
    <row r="20819">
      <c r="A20819" s="454"/>
      <c r="B20819" s="927"/>
      <c r="C20819" s="580"/>
      <c r="D20819" s="939"/>
      <c r="E20819" s="940"/>
      <c r="F20819" s="941"/>
      <c r="G20819" s="937" t="str">
        <f t="array" ref="G20819">xlookup(F20819,'Internal Staffing Calculator'!E:E,'Internal Staffing Calculator'!C:C,"")</f>
        <v/>
      </c>
      <c r="H20819" s="932" t="str">
        <f t="array" ref="H20819">if(F20819&lt;&gt;"", iferror(index('Internal Staffing Calculator'!B$8:B23500,match(F20819,'Internal Staffing Calculator'!E$8:E23500,0)), "Not In Budget"),"")</f>
        <v/>
      </c>
      <c r="I20819" s="184"/>
      <c r="J20819" s="184"/>
      <c r="K20819" s="184"/>
      <c r="L20819" s="183"/>
    </row>
    <row r="20820">
      <c r="A20820" s="454"/>
      <c r="B20820" s="927"/>
      <c r="C20820" s="580"/>
      <c r="D20820" s="939"/>
      <c r="E20820" s="940"/>
      <c r="F20820" s="941"/>
      <c r="G20820" s="937" t="str">
        <f t="array" ref="G20820">xlookup(F20820,'Internal Staffing Calculator'!E:E,'Internal Staffing Calculator'!C:C,"")</f>
        <v/>
      </c>
      <c r="H20820" s="932" t="str">
        <f t="array" ref="H20820">if(F20820&lt;&gt;"", iferror(index('Internal Staffing Calculator'!B$8:B23500,match(F20820,'Internal Staffing Calculator'!E$8:E23500,0)), "Not In Budget"),"")</f>
        <v/>
      </c>
      <c r="I20820" s="184"/>
      <c r="J20820" s="184"/>
      <c r="K20820" s="184"/>
      <c r="L20820" s="183"/>
    </row>
    <row r="20821">
      <c r="A20821" s="454"/>
      <c r="B20821" s="927"/>
      <c r="C20821" s="580"/>
      <c r="D20821" s="939"/>
      <c r="E20821" s="940"/>
      <c r="F20821" s="941"/>
      <c r="G20821" s="937" t="str">
        <f t="array" ref="G20821">xlookup(F20821,'Internal Staffing Calculator'!E:E,'Internal Staffing Calculator'!C:C,"")</f>
        <v/>
      </c>
      <c r="H20821" s="932" t="str">
        <f t="array" ref="H20821">if(F20821&lt;&gt;"", iferror(index('Internal Staffing Calculator'!B$8:B23500,match(F20821,'Internal Staffing Calculator'!E$8:E23500,0)), "Not In Budget"),"")</f>
        <v/>
      </c>
      <c r="I20821" s="184"/>
      <c r="J20821" s="184"/>
      <c r="K20821" s="184"/>
      <c r="L20821" s="183"/>
    </row>
    <row r="20822">
      <c r="A20822" s="454"/>
      <c r="B20822" s="927"/>
      <c r="C20822" s="580"/>
      <c r="D20822" s="939"/>
      <c r="E20822" s="940"/>
      <c r="F20822" s="941"/>
      <c r="G20822" s="937" t="str">
        <f t="array" ref="G20822">xlookup(F20822,'Internal Staffing Calculator'!E:E,'Internal Staffing Calculator'!C:C,"")</f>
        <v/>
      </c>
      <c r="H20822" s="932" t="str">
        <f t="array" ref="H20822">if(F20822&lt;&gt;"", iferror(index('Internal Staffing Calculator'!B$8:B23500,match(F20822,'Internal Staffing Calculator'!E$8:E23500,0)), "Not In Budget"),"")</f>
        <v/>
      </c>
      <c r="I20822" s="184"/>
      <c r="J20822" s="184"/>
      <c r="K20822" s="184"/>
      <c r="L20822" s="183"/>
    </row>
    <row r="20823">
      <c r="A20823" s="454"/>
      <c r="B20823" s="927"/>
      <c r="C20823" s="580"/>
      <c r="D20823" s="939"/>
      <c r="E20823" s="940"/>
      <c r="F20823" s="941"/>
      <c r="G20823" s="937" t="str">
        <f t="array" ref="G20823">xlookup(F20823,'Internal Staffing Calculator'!E:E,'Internal Staffing Calculator'!C:C,"")</f>
        <v/>
      </c>
      <c r="H20823" s="932" t="str">
        <f t="array" ref="H20823">if(F20823&lt;&gt;"", iferror(index('Internal Staffing Calculator'!B$8:B23500,match(F20823,'Internal Staffing Calculator'!E$8:E23500,0)), "Not In Budget"),"")</f>
        <v/>
      </c>
      <c r="I20823" s="184"/>
      <c r="J20823" s="184"/>
      <c r="K20823" s="184"/>
      <c r="L20823" s="183"/>
    </row>
    <row r="20824">
      <c r="A20824" s="454"/>
      <c r="B20824" s="927"/>
      <c r="C20824" s="580"/>
      <c r="D20824" s="939"/>
      <c r="E20824" s="940"/>
      <c r="F20824" s="941"/>
      <c r="G20824" s="937" t="str">
        <f t="array" ref="G20824">xlookup(F20824,'Internal Staffing Calculator'!E:E,'Internal Staffing Calculator'!C:C,"")</f>
        <v/>
      </c>
      <c r="H20824" s="932" t="str">
        <f t="array" ref="H20824">if(F20824&lt;&gt;"", iferror(index('Internal Staffing Calculator'!B$8:B23500,match(F20824,'Internal Staffing Calculator'!E$8:E23500,0)), "Not In Budget"),"")</f>
        <v/>
      </c>
      <c r="I20824" s="184"/>
      <c r="J20824" s="184"/>
      <c r="K20824" s="184"/>
      <c r="L20824" s="183"/>
    </row>
    <row r="20825">
      <c r="A20825" s="454"/>
      <c r="B20825" s="927"/>
      <c r="C20825" s="580"/>
      <c r="D20825" s="939"/>
      <c r="E20825" s="940"/>
      <c r="F20825" s="941"/>
      <c r="G20825" s="937" t="str">
        <f t="array" ref="G20825">xlookup(F20825,'Internal Staffing Calculator'!E:E,'Internal Staffing Calculator'!C:C,"")</f>
        <v/>
      </c>
      <c r="H20825" s="932" t="str">
        <f t="array" ref="H20825">if(F20825&lt;&gt;"", iferror(index('Internal Staffing Calculator'!B$8:B23500,match(F20825,'Internal Staffing Calculator'!E$8:E23500,0)), "Not In Budget"),"")</f>
        <v/>
      </c>
      <c r="I20825" s="184"/>
      <c r="J20825" s="184"/>
      <c r="K20825" s="184"/>
      <c r="L20825" s="183"/>
    </row>
    <row r="20826">
      <c r="A20826" s="454"/>
      <c r="B20826" s="927"/>
      <c r="C20826" s="580"/>
      <c r="D20826" s="939"/>
      <c r="E20826" s="940"/>
      <c r="F20826" s="941"/>
      <c r="G20826" s="937" t="str">
        <f t="array" ref="G20826">xlookup(F20826,'Internal Staffing Calculator'!E:E,'Internal Staffing Calculator'!C:C,"")</f>
        <v/>
      </c>
      <c r="H20826" s="932" t="str">
        <f t="array" ref="H20826">if(F20826&lt;&gt;"", iferror(index('Internal Staffing Calculator'!B$8:B23500,match(F20826,'Internal Staffing Calculator'!E$8:E23500,0)), "Not In Budget"),"")</f>
        <v/>
      </c>
      <c r="I20826" s="184"/>
      <c r="J20826" s="184"/>
      <c r="K20826" s="184"/>
      <c r="L20826" s="183"/>
    </row>
    <row r="20827">
      <c r="A20827" s="454"/>
      <c r="B20827" s="927"/>
      <c r="C20827" s="580"/>
      <c r="D20827" s="939"/>
      <c r="E20827" s="940"/>
      <c r="F20827" s="941"/>
      <c r="G20827" s="937" t="str">
        <f t="array" ref="G20827">xlookup(F20827,'Internal Staffing Calculator'!E:E,'Internal Staffing Calculator'!C:C,"")</f>
        <v/>
      </c>
      <c r="H20827" s="932" t="str">
        <f t="array" ref="H20827">if(F20827&lt;&gt;"", iferror(index('Internal Staffing Calculator'!B$8:B23500,match(F20827,'Internal Staffing Calculator'!E$8:E23500,0)), "Not In Budget"),"")</f>
        <v/>
      </c>
      <c r="I20827" s="184"/>
      <c r="J20827" s="184"/>
      <c r="K20827" s="184"/>
      <c r="L20827" s="183"/>
    </row>
    <row r="20828">
      <c r="A20828" s="454"/>
      <c r="B20828" s="927"/>
      <c r="C20828" s="580"/>
      <c r="D20828" s="939"/>
      <c r="E20828" s="940"/>
      <c r="F20828" s="941"/>
      <c r="G20828" s="937" t="str">
        <f t="array" ref="G20828">xlookup(F20828,'Internal Staffing Calculator'!E:E,'Internal Staffing Calculator'!C:C,"")</f>
        <v/>
      </c>
      <c r="H20828" s="932" t="str">
        <f t="array" ref="H20828">if(F20828&lt;&gt;"", iferror(index('Internal Staffing Calculator'!B$8:B23500,match(F20828,'Internal Staffing Calculator'!E$8:E23500,0)), "Not In Budget"),"")</f>
        <v/>
      </c>
      <c r="I20828" s="184"/>
      <c r="J20828" s="184"/>
      <c r="K20828" s="184"/>
      <c r="L20828" s="183"/>
    </row>
    <row r="20829">
      <c r="A20829" s="454"/>
      <c r="B20829" s="927"/>
      <c r="C20829" s="580"/>
      <c r="D20829" s="939"/>
      <c r="E20829" s="940"/>
      <c r="F20829" s="941"/>
      <c r="G20829" s="937" t="str">
        <f t="array" ref="G20829">xlookup(F20829,'Internal Staffing Calculator'!E:E,'Internal Staffing Calculator'!C:C,"")</f>
        <v/>
      </c>
      <c r="H20829" s="932" t="str">
        <f t="array" ref="H20829">if(F20829&lt;&gt;"", iferror(index('Internal Staffing Calculator'!B$8:B23500,match(F20829,'Internal Staffing Calculator'!E$8:E23500,0)), "Not In Budget"),"")</f>
        <v/>
      </c>
      <c r="I20829" s="184"/>
      <c r="J20829" s="184"/>
      <c r="K20829" s="184"/>
      <c r="L20829" s="183"/>
    </row>
    <row r="20830">
      <c r="A20830" s="454"/>
      <c r="B20830" s="927"/>
      <c r="C20830" s="580"/>
      <c r="D20830" s="939"/>
      <c r="E20830" s="940"/>
      <c r="F20830" s="941"/>
      <c r="G20830" s="937" t="str">
        <f t="array" ref="G20830">xlookup(F20830,'Internal Staffing Calculator'!E:E,'Internal Staffing Calculator'!C:C,"")</f>
        <v/>
      </c>
      <c r="H20830" s="932" t="str">
        <f t="array" ref="H20830">if(F20830&lt;&gt;"", iferror(index('Internal Staffing Calculator'!B$8:B23500,match(F20830,'Internal Staffing Calculator'!E$8:E23500,0)), "Not In Budget"),"")</f>
        <v/>
      </c>
      <c r="I20830" s="184"/>
      <c r="J20830" s="184"/>
      <c r="K20830" s="184"/>
      <c r="L20830" s="183"/>
    </row>
    <row r="20831">
      <c r="A20831" s="454"/>
      <c r="B20831" s="927"/>
      <c r="C20831" s="580"/>
      <c r="D20831" s="939"/>
      <c r="E20831" s="940"/>
      <c r="F20831" s="941"/>
      <c r="G20831" s="937" t="str">
        <f t="array" ref="G20831">xlookup(F20831,'Internal Staffing Calculator'!E:E,'Internal Staffing Calculator'!C:C,"")</f>
        <v/>
      </c>
      <c r="H20831" s="932" t="str">
        <f t="array" ref="H20831">if(F20831&lt;&gt;"", iferror(index('Internal Staffing Calculator'!B$8:B23500,match(F20831,'Internal Staffing Calculator'!E$8:E23500,0)), "Not In Budget"),"")</f>
        <v/>
      </c>
      <c r="I20831" s="184"/>
      <c r="J20831" s="184"/>
      <c r="K20831" s="184"/>
      <c r="L20831" s="183"/>
    </row>
    <row r="20832">
      <c r="A20832" s="454"/>
      <c r="B20832" s="927"/>
      <c r="C20832" s="580"/>
      <c r="D20832" s="939"/>
      <c r="E20832" s="940"/>
      <c r="F20832" s="941"/>
      <c r="G20832" s="937" t="str">
        <f t="array" ref="G20832">xlookup(F20832,'Internal Staffing Calculator'!E:E,'Internal Staffing Calculator'!C:C,"")</f>
        <v/>
      </c>
      <c r="H20832" s="932" t="str">
        <f t="array" ref="H20832">if(F20832&lt;&gt;"", iferror(index('Internal Staffing Calculator'!B$8:B23500,match(F20832,'Internal Staffing Calculator'!E$8:E23500,0)), "Not In Budget"),"")</f>
        <v/>
      </c>
      <c r="I20832" s="184"/>
      <c r="J20832" s="184"/>
      <c r="K20832" s="184"/>
      <c r="L20832" s="183"/>
    </row>
    <row r="20833">
      <c r="A20833" s="454"/>
      <c r="B20833" s="927"/>
      <c r="C20833" s="580"/>
      <c r="D20833" s="939"/>
      <c r="E20833" s="940"/>
      <c r="F20833" s="941"/>
      <c r="G20833" s="937" t="str">
        <f t="array" ref="G20833">xlookup(F20833,'Internal Staffing Calculator'!E:E,'Internal Staffing Calculator'!C:C,"")</f>
        <v/>
      </c>
      <c r="H20833" s="932" t="str">
        <f t="array" ref="H20833">if(F20833&lt;&gt;"", iferror(index('Internal Staffing Calculator'!B$8:B23500,match(F20833,'Internal Staffing Calculator'!E$8:E23500,0)), "Not In Budget"),"")</f>
        <v/>
      </c>
      <c r="I20833" s="184"/>
      <c r="J20833" s="184"/>
      <c r="K20833" s="184"/>
      <c r="L20833" s="183"/>
    </row>
    <row r="20834">
      <c r="A20834" s="454"/>
      <c r="B20834" s="927"/>
      <c r="C20834" s="580"/>
      <c r="D20834" s="939"/>
      <c r="E20834" s="940"/>
      <c r="F20834" s="941"/>
      <c r="G20834" s="937" t="str">
        <f t="array" ref="G20834">xlookup(F20834,'Internal Staffing Calculator'!E:E,'Internal Staffing Calculator'!C:C,"")</f>
        <v/>
      </c>
      <c r="H20834" s="932" t="str">
        <f t="array" ref="H20834">if(F20834&lt;&gt;"", iferror(index('Internal Staffing Calculator'!B$8:B23500,match(F20834,'Internal Staffing Calculator'!E$8:E23500,0)), "Not In Budget"),"")</f>
        <v/>
      </c>
      <c r="I20834" s="184"/>
      <c r="J20834" s="184"/>
      <c r="K20834" s="184"/>
      <c r="L20834" s="183"/>
    </row>
    <row r="20835">
      <c r="A20835" s="454"/>
      <c r="B20835" s="927"/>
      <c r="C20835" s="580"/>
      <c r="D20835" s="939"/>
      <c r="E20835" s="940"/>
      <c r="F20835" s="941"/>
      <c r="G20835" s="937" t="str">
        <f t="array" ref="G20835">xlookup(F20835,'Internal Staffing Calculator'!E:E,'Internal Staffing Calculator'!C:C,"")</f>
        <v/>
      </c>
      <c r="H20835" s="932" t="str">
        <f t="array" ref="H20835">if(F20835&lt;&gt;"", iferror(index('Internal Staffing Calculator'!B$8:B23500,match(F20835,'Internal Staffing Calculator'!E$8:E23500,0)), "Not In Budget"),"")</f>
        <v/>
      </c>
      <c r="I20835" s="184"/>
      <c r="J20835" s="184"/>
      <c r="K20835" s="184"/>
      <c r="L20835" s="183"/>
    </row>
    <row r="20836">
      <c r="A20836" s="454"/>
      <c r="B20836" s="927"/>
      <c r="C20836" s="580"/>
      <c r="D20836" s="939"/>
      <c r="E20836" s="940"/>
      <c r="F20836" s="941"/>
      <c r="G20836" s="937" t="str">
        <f t="array" ref="G20836">xlookup(F20836,'Internal Staffing Calculator'!E:E,'Internal Staffing Calculator'!C:C,"")</f>
        <v/>
      </c>
      <c r="H20836" s="932" t="str">
        <f t="array" ref="H20836">if(F20836&lt;&gt;"", iferror(index('Internal Staffing Calculator'!B$8:B23500,match(F20836,'Internal Staffing Calculator'!E$8:E23500,0)), "Not In Budget"),"")</f>
        <v/>
      </c>
      <c r="I20836" s="184"/>
      <c r="J20836" s="184"/>
      <c r="K20836" s="184"/>
      <c r="L20836" s="183"/>
    </row>
    <row r="20837">
      <c r="A20837" s="454"/>
      <c r="B20837" s="927"/>
      <c r="C20837" s="580"/>
      <c r="D20837" s="939"/>
      <c r="E20837" s="940"/>
      <c r="F20837" s="941"/>
      <c r="G20837" s="937" t="str">
        <f t="array" ref="G20837">xlookup(F20837,'Internal Staffing Calculator'!E:E,'Internal Staffing Calculator'!C:C,"")</f>
        <v/>
      </c>
      <c r="H20837" s="932" t="str">
        <f t="array" ref="H20837">if(F20837&lt;&gt;"", iferror(index('Internal Staffing Calculator'!B$8:B23500,match(F20837,'Internal Staffing Calculator'!E$8:E23500,0)), "Not In Budget"),"")</f>
        <v/>
      </c>
      <c r="I20837" s="184"/>
      <c r="J20837" s="184"/>
      <c r="K20837" s="184"/>
      <c r="L20837" s="183"/>
    </row>
    <row r="20838">
      <c r="A20838" s="454"/>
      <c r="B20838" s="927"/>
      <c r="C20838" s="580"/>
      <c r="D20838" s="939"/>
      <c r="E20838" s="940"/>
      <c r="F20838" s="941"/>
      <c r="G20838" s="937" t="str">
        <f t="array" ref="G20838">xlookup(F20838,'Internal Staffing Calculator'!E:E,'Internal Staffing Calculator'!C:C,"")</f>
        <v/>
      </c>
      <c r="H20838" s="932" t="str">
        <f t="array" ref="H20838">if(F20838&lt;&gt;"", iferror(index('Internal Staffing Calculator'!B$8:B23500,match(F20838,'Internal Staffing Calculator'!E$8:E23500,0)), "Not In Budget"),"")</f>
        <v/>
      </c>
      <c r="I20838" s="184"/>
      <c r="J20838" s="184"/>
      <c r="K20838" s="184"/>
      <c r="L20838" s="183"/>
    </row>
    <row r="20839">
      <c r="A20839" s="454"/>
      <c r="B20839" s="927"/>
      <c r="C20839" s="580"/>
      <c r="D20839" s="939"/>
      <c r="E20839" s="940"/>
      <c r="F20839" s="941"/>
      <c r="G20839" s="937" t="str">
        <f t="array" ref="G20839">xlookup(F20839,'Internal Staffing Calculator'!E:E,'Internal Staffing Calculator'!C:C,"")</f>
        <v/>
      </c>
      <c r="H20839" s="932" t="str">
        <f t="array" ref="H20839">if(F20839&lt;&gt;"", iferror(index('Internal Staffing Calculator'!B$8:B23500,match(F20839,'Internal Staffing Calculator'!E$8:E23500,0)), "Not In Budget"),"")</f>
        <v/>
      </c>
      <c r="I20839" s="184"/>
      <c r="J20839" s="184"/>
      <c r="K20839" s="184"/>
      <c r="L20839" s="183"/>
    </row>
    <row r="20840">
      <c r="A20840" s="454"/>
      <c r="B20840" s="927"/>
      <c r="C20840" s="580"/>
      <c r="D20840" s="939"/>
      <c r="E20840" s="940"/>
      <c r="F20840" s="941"/>
      <c r="G20840" s="937" t="str">
        <f t="array" ref="G20840">xlookup(F20840,'Internal Staffing Calculator'!E:E,'Internal Staffing Calculator'!C:C,"")</f>
        <v/>
      </c>
      <c r="H20840" s="932" t="str">
        <f t="array" ref="H20840">if(F20840&lt;&gt;"", iferror(index('Internal Staffing Calculator'!B$8:B23500,match(F20840,'Internal Staffing Calculator'!E$8:E23500,0)), "Not In Budget"),"")</f>
        <v/>
      </c>
      <c r="I20840" s="184"/>
      <c r="J20840" s="184"/>
      <c r="K20840" s="184"/>
      <c r="L20840" s="183"/>
    </row>
    <row r="20841">
      <c r="A20841" s="454"/>
      <c r="B20841" s="927"/>
      <c r="C20841" s="580"/>
      <c r="D20841" s="939"/>
      <c r="E20841" s="940"/>
      <c r="F20841" s="941"/>
      <c r="G20841" s="937" t="str">
        <f t="array" ref="G20841">xlookup(F20841,'Internal Staffing Calculator'!E:E,'Internal Staffing Calculator'!C:C,"")</f>
        <v/>
      </c>
      <c r="H20841" s="932" t="str">
        <f t="array" ref="H20841">if(F20841&lt;&gt;"", iferror(index('Internal Staffing Calculator'!B$8:B23500,match(F20841,'Internal Staffing Calculator'!E$8:E23500,0)), "Not In Budget"),"")</f>
        <v/>
      </c>
      <c r="I20841" s="184"/>
      <c r="J20841" s="184"/>
      <c r="K20841" s="184"/>
      <c r="L20841" s="183"/>
    </row>
    <row r="20842">
      <c r="A20842" s="454"/>
      <c r="B20842" s="927"/>
      <c r="C20842" s="580"/>
      <c r="D20842" s="939"/>
      <c r="E20842" s="940"/>
      <c r="F20842" s="941"/>
      <c r="G20842" s="937" t="str">
        <f t="array" ref="G20842">xlookup(F20842,'Internal Staffing Calculator'!E:E,'Internal Staffing Calculator'!C:C,"")</f>
        <v/>
      </c>
      <c r="H20842" s="932" t="str">
        <f t="array" ref="H20842">if(F20842&lt;&gt;"", iferror(index('Internal Staffing Calculator'!B$8:B23500,match(F20842,'Internal Staffing Calculator'!E$8:E23500,0)), "Not In Budget"),"")</f>
        <v/>
      </c>
      <c r="I20842" s="184"/>
      <c r="J20842" s="184"/>
      <c r="K20842" s="184"/>
      <c r="L20842" s="183"/>
    </row>
    <row r="20843">
      <c r="A20843" s="454"/>
      <c r="B20843" s="927"/>
      <c r="C20843" s="580"/>
      <c r="D20843" s="939"/>
      <c r="E20843" s="940"/>
      <c r="F20843" s="941"/>
      <c r="G20843" s="937" t="str">
        <f t="array" ref="G20843">xlookup(F20843,'Internal Staffing Calculator'!E:E,'Internal Staffing Calculator'!C:C,"")</f>
        <v/>
      </c>
      <c r="H20843" s="932" t="str">
        <f t="array" ref="H20843">if(F20843&lt;&gt;"", iferror(index('Internal Staffing Calculator'!B$8:B23500,match(F20843,'Internal Staffing Calculator'!E$8:E23500,0)), "Not In Budget"),"")</f>
        <v/>
      </c>
      <c r="I20843" s="184"/>
      <c r="J20843" s="184"/>
      <c r="K20843" s="184"/>
      <c r="L20843" s="183"/>
    </row>
    <row r="20844">
      <c r="A20844" s="454"/>
      <c r="B20844" s="927"/>
      <c r="C20844" s="580"/>
      <c r="D20844" s="939"/>
      <c r="E20844" s="940"/>
      <c r="F20844" s="941"/>
      <c r="G20844" s="937" t="str">
        <f t="array" ref="G20844">xlookup(F20844,'Internal Staffing Calculator'!E:E,'Internal Staffing Calculator'!C:C,"")</f>
        <v/>
      </c>
      <c r="H20844" s="932" t="str">
        <f t="array" ref="H20844">if(F20844&lt;&gt;"", iferror(index('Internal Staffing Calculator'!B$8:B23500,match(F20844,'Internal Staffing Calculator'!E$8:E23500,0)), "Not In Budget"),"")</f>
        <v/>
      </c>
      <c r="I20844" s="184"/>
      <c r="J20844" s="184"/>
      <c r="K20844" s="184"/>
      <c r="L20844" s="183"/>
    </row>
    <row r="20845">
      <c r="A20845" s="454"/>
      <c r="B20845" s="927"/>
      <c r="C20845" s="580"/>
      <c r="D20845" s="939"/>
      <c r="E20845" s="940"/>
      <c r="F20845" s="941"/>
      <c r="G20845" s="937" t="str">
        <f t="array" ref="G20845">xlookup(F20845,'Internal Staffing Calculator'!E:E,'Internal Staffing Calculator'!C:C,"")</f>
        <v/>
      </c>
      <c r="H20845" s="932" t="str">
        <f t="array" ref="H20845">if(F20845&lt;&gt;"", iferror(index('Internal Staffing Calculator'!B$8:B23500,match(F20845,'Internal Staffing Calculator'!E$8:E23500,0)), "Not In Budget"),"")</f>
        <v/>
      </c>
      <c r="I20845" s="184"/>
      <c r="J20845" s="184"/>
      <c r="K20845" s="184"/>
      <c r="L20845" s="183"/>
    </row>
    <row r="20846">
      <c r="A20846" s="454"/>
      <c r="B20846" s="927"/>
      <c r="C20846" s="580"/>
      <c r="D20846" s="939"/>
      <c r="E20846" s="940"/>
      <c r="F20846" s="941"/>
      <c r="G20846" s="937" t="str">
        <f t="array" ref="G20846">xlookup(F20846,'Internal Staffing Calculator'!E:E,'Internal Staffing Calculator'!C:C,"")</f>
        <v/>
      </c>
      <c r="H20846" s="932" t="str">
        <f t="array" ref="H20846">if(F20846&lt;&gt;"", iferror(index('Internal Staffing Calculator'!B$8:B23500,match(F20846,'Internal Staffing Calculator'!E$8:E23500,0)), "Not In Budget"),"")</f>
        <v/>
      </c>
      <c r="I20846" s="184"/>
      <c r="J20846" s="184"/>
      <c r="K20846" s="184"/>
      <c r="L20846" s="183"/>
    </row>
    <row r="20847">
      <c r="A20847" s="454"/>
      <c r="B20847" s="927"/>
      <c r="C20847" s="580"/>
      <c r="D20847" s="939"/>
      <c r="E20847" s="940"/>
      <c r="F20847" s="941"/>
      <c r="G20847" s="937" t="str">
        <f t="array" ref="G20847">xlookup(F20847,'Internal Staffing Calculator'!E:E,'Internal Staffing Calculator'!C:C,"")</f>
        <v/>
      </c>
      <c r="H20847" s="932" t="str">
        <f t="array" ref="H20847">if(F20847&lt;&gt;"", iferror(index('Internal Staffing Calculator'!B$8:B23500,match(F20847,'Internal Staffing Calculator'!E$8:E23500,0)), "Not In Budget"),"")</f>
        <v/>
      </c>
      <c r="I20847" s="184"/>
      <c r="J20847" s="184"/>
      <c r="K20847" s="184"/>
      <c r="L20847" s="183"/>
    </row>
    <row r="20848">
      <c r="A20848" s="454"/>
      <c r="B20848" s="927"/>
      <c r="C20848" s="580"/>
      <c r="D20848" s="939"/>
      <c r="E20848" s="940"/>
      <c r="F20848" s="941"/>
      <c r="G20848" s="937" t="str">
        <f t="array" ref="G20848">xlookup(F20848,'Internal Staffing Calculator'!E:E,'Internal Staffing Calculator'!C:C,"")</f>
        <v/>
      </c>
      <c r="H20848" s="932" t="str">
        <f t="array" ref="H20848">if(F20848&lt;&gt;"", iferror(index('Internal Staffing Calculator'!B$8:B23500,match(F20848,'Internal Staffing Calculator'!E$8:E23500,0)), "Not In Budget"),"")</f>
        <v/>
      </c>
      <c r="I20848" s="184"/>
      <c r="J20848" s="184"/>
      <c r="K20848" s="184"/>
      <c r="L20848" s="183"/>
    </row>
    <row r="20849">
      <c r="A20849" s="454"/>
      <c r="B20849" s="927"/>
      <c r="C20849" s="580"/>
      <c r="D20849" s="939"/>
      <c r="E20849" s="940"/>
      <c r="F20849" s="941"/>
      <c r="G20849" s="937" t="str">
        <f t="array" ref="G20849">xlookup(F20849,'Internal Staffing Calculator'!E:E,'Internal Staffing Calculator'!C:C,"")</f>
        <v/>
      </c>
      <c r="H20849" s="932" t="str">
        <f t="array" ref="H20849">if(F20849&lt;&gt;"", iferror(index('Internal Staffing Calculator'!B$8:B23500,match(F20849,'Internal Staffing Calculator'!E$8:E23500,0)), "Not In Budget"),"")</f>
        <v/>
      </c>
      <c r="I20849" s="184"/>
      <c r="J20849" s="184"/>
      <c r="K20849" s="184"/>
      <c r="L20849" s="183"/>
    </row>
    <row r="20850">
      <c r="A20850" s="454"/>
      <c r="B20850" s="927"/>
      <c r="C20850" s="580"/>
      <c r="D20850" s="939"/>
      <c r="E20850" s="940"/>
      <c r="F20850" s="941"/>
      <c r="G20850" s="937" t="str">
        <f t="array" ref="G20850">xlookup(F20850,'Internal Staffing Calculator'!E:E,'Internal Staffing Calculator'!C:C,"")</f>
        <v/>
      </c>
      <c r="H20850" s="932" t="str">
        <f t="array" ref="H20850">if(F20850&lt;&gt;"", iferror(index('Internal Staffing Calculator'!B$8:B23500,match(F20850,'Internal Staffing Calculator'!E$8:E23500,0)), "Not In Budget"),"")</f>
        <v/>
      </c>
      <c r="I20850" s="184"/>
      <c r="J20850" s="184"/>
      <c r="K20850" s="184"/>
      <c r="L20850" s="183"/>
    </row>
    <row r="20851">
      <c r="A20851" s="454"/>
      <c r="B20851" s="927"/>
      <c r="C20851" s="580"/>
      <c r="D20851" s="939"/>
      <c r="E20851" s="940"/>
      <c r="F20851" s="941"/>
      <c r="G20851" s="937" t="str">
        <f t="array" ref="G20851">xlookup(F20851,'Internal Staffing Calculator'!E:E,'Internal Staffing Calculator'!C:C,"")</f>
        <v/>
      </c>
      <c r="H20851" s="932" t="str">
        <f t="array" ref="H20851">if(F20851&lt;&gt;"", iferror(index('Internal Staffing Calculator'!B$8:B23500,match(F20851,'Internal Staffing Calculator'!E$8:E23500,0)), "Not In Budget"),"")</f>
        <v/>
      </c>
      <c r="I20851" s="184"/>
      <c r="J20851" s="184"/>
      <c r="K20851" s="184"/>
      <c r="L20851" s="183"/>
    </row>
    <row r="20852">
      <c r="A20852" s="454"/>
      <c r="B20852" s="927"/>
      <c r="C20852" s="580"/>
      <c r="D20852" s="939"/>
      <c r="E20852" s="940"/>
      <c r="F20852" s="941"/>
      <c r="G20852" s="937" t="str">
        <f t="array" ref="G20852">xlookup(F20852,'Internal Staffing Calculator'!E:E,'Internal Staffing Calculator'!C:C,"")</f>
        <v/>
      </c>
      <c r="H20852" s="932" t="str">
        <f t="array" ref="H20852">if(F20852&lt;&gt;"", iferror(index('Internal Staffing Calculator'!B$8:B23500,match(F20852,'Internal Staffing Calculator'!E$8:E23500,0)), "Not In Budget"),"")</f>
        <v/>
      </c>
      <c r="I20852" s="184"/>
      <c r="J20852" s="184"/>
      <c r="K20852" s="184"/>
      <c r="L20852" s="183"/>
    </row>
    <row r="20853">
      <c r="A20853" s="454"/>
      <c r="B20853" s="927"/>
      <c r="C20853" s="580"/>
      <c r="D20853" s="939"/>
      <c r="E20853" s="940"/>
      <c r="F20853" s="941"/>
      <c r="G20853" s="937" t="str">
        <f t="array" ref="G20853">xlookup(F20853,'Internal Staffing Calculator'!E:E,'Internal Staffing Calculator'!C:C,"")</f>
        <v/>
      </c>
      <c r="H20853" s="932" t="str">
        <f t="array" ref="H20853">if(F20853&lt;&gt;"", iferror(index('Internal Staffing Calculator'!B$8:B23500,match(F20853,'Internal Staffing Calculator'!E$8:E23500,0)), "Not In Budget"),"")</f>
        <v/>
      </c>
      <c r="I20853" s="184"/>
      <c r="J20853" s="184"/>
      <c r="K20853" s="184"/>
      <c r="L20853" s="183"/>
    </row>
    <row r="20854">
      <c r="A20854" s="454"/>
      <c r="B20854" s="927"/>
      <c r="C20854" s="580"/>
      <c r="D20854" s="939"/>
      <c r="E20854" s="940"/>
      <c r="F20854" s="941"/>
      <c r="G20854" s="937" t="str">
        <f t="array" ref="G20854">xlookup(F20854,'Internal Staffing Calculator'!E:E,'Internal Staffing Calculator'!C:C,"")</f>
        <v/>
      </c>
      <c r="H20854" s="932" t="str">
        <f t="array" ref="H20854">if(F20854&lt;&gt;"", iferror(index('Internal Staffing Calculator'!B$8:B23500,match(F20854,'Internal Staffing Calculator'!E$8:E23500,0)), "Not In Budget"),"")</f>
        <v/>
      </c>
      <c r="I20854" s="184"/>
      <c r="J20854" s="184"/>
      <c r="K20854" s="184"/>
      <c r="L20854" s="183"/>
    </row>
    <row r="20855">
      <c r="A20855" s="454"/>
      <c r="B20855" s="927"/>
      <c r="C20855" s="580"/>
      <c r="D20855" s="939"/>
      <c r="E20855" s="940"/>
      <c r="F20855" s="941"/>
      <c r="G20855" s="937" t="str">
        <f t="array" ref="G20855">xlookup(F20855,'Internal Staffing Calculator'!E:E,'Internal Staffing Calculator'!C:C,"")</f>
        <v/>
      </c>
      <c r="H20855" s="932" t="str">
        <f t="array" ref="H20855">if(F20855&lt;&gt;"", iferror(index('Internal Staffing Calculator'!B$8:B23500,match(F20855,'Internal Staffing Calculator'!E$8:E23500,0)), "Not In Budget"),"")</f>
        <v/>
      </c>
      <c r="I20855" s="184"/>
      <c r="J20855" s="184"/>
      <c r="K20855" s="184"/>
      <c r="L20855" s="183"/>
    </row>
    <row r="20856">
      <c r="A20856" s="454"/>
      <c r="B20856" s="927"/>
      <c r="C20856" s="580"/>
      <c r="D20856" s="939"/>
      <c r="E20856" s="940"/>
      <c r="F20856" s="941"/>
      <c r="G20856" s="937" t="str">
        <f t="array" ref="G20856">xlookup(F20856,'Internal Staffing Calculator'!E:E,'Internal Staffing Calculator'!C:C,"")</f>
        <v/>
      </c>
      <c r="H20856" s="932" t="str">
        <f t="array" ref="H20856">if(F20856&lt;&gt;"", iferror(index('Internal Staffing Calculator'!B$8:B23500,match(F20856,'Internal Staffing Calculator'!E$8:E23500,0)), "Not In Budget"),"")</f>
        <v/>
      </c>
      <c r="I20856" s="184"/>
      <c r="J20856" s="184"/>
      <c r="K20856" s="184"/>
      <c r="L20856" s="183"/>
    </row>
    <row r="20857">
      <c r="A20857" s="454"/>
      <c r="B20857" s="927"/>
      <c r="C20857" s="580"/>
      <c r="D20857" s="939"/>
      <c r="E20857" s="940"/>
      <c r="F20857" s="941"/>
      <c r="G20857" s="937" t="str">
        <f t="array" ref="G20857">xlookup(F20857,'Internal Staffing Calculator'!E:E,'Internal Staffing Calculator'!C:C,"")</f>
        <v/>
      </c>
      <c r="H20857" s="932" t="str">
        <f t="array" ref="H20857">if(F20857&lt;&gt;"", iferror(index('Internal Staffing Calculator'!B$8:B23500,match(F20857,'Internal Staffing Calculator'!E$8:E23500,0)), "Not In Budget"),"")</f>
        <v/>
      </c>
      <c r="I20857" s="184"/>
      <c r="J20857" s="184"/>
      <c r="K20857" s="184"/>
      <c r="L20857" s="183"/>
    </row>
    <row r="20858">
      <c r="A20858" s="454"/>
      <c r="B20858" s="927"/>
      <c r="C20858" s="580"/>
      <c r="D20858" s="939"/>
      <c r="E20858" s="940"/>
      <c r="F20858" s="941"/>
      <c r="G20858" s="937" t="str">
        <f t="array" ref="G20858">xlookup(F20858,'Internal Staffing Calculator'!E:E,'Internal Staffing Calculator'!C:C,"")</f>
        <v/>
      </c>
      <c r="H20858" s="932" t="str">
        <f t="array" ref="H20858">if(F20858&lt;&gt;"", iferror(index('Internal Staffing Calculator'!B$8:B23500,match(F20858,'Internal Staffing Calculator'!E$8:E23500,0)), "Not In Budget"),"")</f>
        <v/>
      </c>
      <c r="I20858" s="184"/>
      <c r="J20858" s="184"/>
      <c r="K20858" s="184"/>
      <c r="L20858" s="183"/>
    </row>
    <row r="20859">
      <c r="A20859" s="454"/>
      <c r="B20859" s="927"/>
      <c r="C20859" s="580"/>
      <c r="D20859" s="939"/>
      <c r="E20859" s="940"/>
      <c r="F20859" s="941"/>
      <c r="G20859" s="937" t="str">
        <f t="array" ref="G20859">xlookup(F20859,'Internal Staffing Calculator'!E:E,'Internal Staffing Calculator'!C:C,"")</f>
        <v/>
      </c>
      <c r="H20859" s="932" t="str">
        <f t="array" ref="H20859">if(F20859&lt;&gt;"", iferror(index('Internal Staffing Calculator'!B$8:B23500,match(F20859,'Internal Staffing Calculator'!E$8:E23500,0)), "Not In Budget"),"")</f>
        <v/>
      </c>
      <c r="I20859" s="184"/>
      <c r="J20859" s="184"/>
      <c r="K20859" s="184"/>
      <c r="L20859" s="183"/>
    </row>
    <row r="20860">
      <c r="A20860" s="454"/>
      <c r="B20860" s="927"/>
      <c r="C20860" s="580"/>
      <c r="D20860" s="939"/>
      <c r="E20860" s="940"/>
      <c r="F20860" s="941"/>
      <c r="G20860" s="937" t="str">
        <f t="array" ref="G20860">xlookup(F20860,'Internal Staffing Calculator'!E:E,'Internal Staffing Calculator'!C:C,"")</f>
        <v/>
      </c>
      <c r="H20860" s="932" t="str">
        <f t="array" ref="H20860">if(F20860&lt;&gt;"", iferror(index('Internal Staffing Calculator'!B$8:B23500,match(F20860,'Internal Staffing Calculator'!E$8:E23500,0)), "Not In Budget"),"")</f>
        <v/>
      </c>
      <c r="I20860" s="184"/>
      <c r="J20860" s="184"/>
      <c r="K20860" s="184"/>
      <c r="L20860" s="183"/>
    </row>
    <row r="20861">
      <c r="A20861" s="454"/>
      <c r="B20861" s="927"/>
      <c r="C20861" s="580"/>
      <c r="D20861" s="939"/>
      <c r="E20861" s="940"/>
      <c r="F20861" s="941"/>
      <c r="G20861" s="937" t="str">
        <f t="array" ref="G20861">xlookup(F20861,'Internal Staffing Calculator'!E:E,'Internal Staffing Calculator'!C:C,"")</f>
        <v/>
      </c>
      <c r="H20861" s="932" t="str">
        <f t="array" ref="H20861">if(F20861&lt;&gt;"", iferror(index('Internal Staffing Calculator'!B$8:B23500,match(F20861,'Internal Staffing Calculator'!E$8:E23500,0)), "Not In Budget"),"")</f>
        <v/>
      </c>
      <c r="I20861" s="184"/>
      <c r="J20861" s="184"/>
      <c r="K20861" s="184"/>
      <c r="L20861" s="183"/>
    </row>
    <row r="20862">
      <c r="A20862" s="454"/>
      <c r="B20862" s="927"/>
      <c r="C20862" s="580"/>
      <c r="D20862" s="939"/>
      <c r="E20862" s="940"/>
      <c r="F20862" s="941"/>
      <c r="G20862" s="937" t="str">
        <f t="array" ref="G20862">xlookup(F20862,'Internal Staffing Calculator'!E:E,'Internal Staffing Calculator'!C:C,"")</f>
        <v/>
      </c>
      <c r="H20862" s="932" t="str">
        <f t="array" ref="H20862">if(F20862&lt;&gt;"", iferror(index('Internal Staffing Calculator'!B$8:B23500,match(F20862,'Internal Staffing Calculator'!E$8:E23500,0)), "Not In Budget"),"")</f>
        <v/>
      </c>
      <c r="I20862" s="184"/>
      <c r="J20862" s="184"/>
      <c r="K20862" s="184"/>
      <c r="L20862" s="183"/>
    </row>
    <row r="20863">
      <c r="A20863" s="454"/>
      <c r="B20863" s="927"/>
      <c r="C20863" s="580"/>
      <c r="D20863" s="939"/>
      <c r="E20863" s="940"/>
      <c r="F20863" s="941"/>
      <c r="G20863" s="937" t="str">
        <f t="array" ref="G20863">xlookup(F20863,'Internal Staffing Calculator'!E:E,'Internal Staffing Calculator'!C:C,"")</f>
        <v/>
      </c>
      <c r="H20863" s="932" t="str">
        <f t="array" ref="H20863">if(F20863&lt;&gt;"", iferror(index('Internal Staffing Calculator'!B$8:B23500,match(F20863,'Internal Staffing Calculator'!E$8:E23500,0)), "Not In Budget"),"")</f>
        <v/>
      </c>
      <c r="I20863" s="184"/>
      <c r="J20863" s="184"/>
      <c r="K20863" s="184"/>
      <c r="L20863" s="183"/>
    </row>
    <row r="20864">
      <c r="A20864" s="454"/>
      <c r="B20864" s="927"/>
      <c r="C20864" s="580"/>
      <c r="D20864" s="939"/>
      <c r="E20864" s="940"/>
      <c r="F20864" s="941"/>
      <c r="G20864" s="937" t="str">
        <f t="array" ref="G20864">xlookup(F20864,'Internal Staffing Calculator'!E:E,'Internal Staffing Calculator'!C:C,"")</f>
        <v/>
      </c>
      <c r="H20864" s="932" t="str">
        <f t="array" ref="H20864">if(F20864&lt;&gt;"", iferror(index('Internal Staffing Calculator'!B$8:B23500,match(F20864,'Internal Staffing Calculator'!E$8:E23500,0)), "Not In Budget"),"")</f>
        <v/>
      </c>
      <c r="I20864" s="184"/>
      <c r="J20864" s="184"/>
      <c r="K20864" s="184"/>
      <c r="L20864" s="183"/>
    </row>
    <row r="20865">
      <c r="A20865" s="454"/>
      <c r="B20865" s="927"/>
      <c r="C20865" s="580"/>
      <c r="D20865" s="939"/>
      <c r="E20865" s="940"/>
      <c r="F20865" s="941"/>
      <c r="G20865" s="937" t="str">
        <f t="array" ref="G20865">xlookup(F20865,'Internal Staffing Calculator'!E:E,'Internal Staffing Calculator'!C:C,"")</f>
        <v/>
      </c>
      <c r="H20865" s="932" t="str">
        <f t="array" ref="H20865">if(F20865&lt;&gt;"", iferror(index('Internal Staffing Calculator'!B$8:B23500,match(F20865,'Internal Staffing Calculator'!E$8:E23500,0)), "Not In Budget"),"")</f>
        <v/>
      </c>
      <c r="I20865" s="184"/>
      <c r="J20865" s="184"/>
      <c r="K20865" s="184"/>
      <c r="L20865" s="183"/>
    </row>
    <row r="20866">
      <c r="A20866" s="454"/>
      <c r="B20866" s="927"/>
      <c r="C20866" s="580"/>
      <c r="D20866" s="939"/>
      <c r="E20866" s="940"/>
      <c r="F20866" s="941"/>
      <c r="G20866" s="937" t="str">
        <f t="array" ref="G20866">xlookup(F20866,'Internal Staffing Calculator'!E:E,'Internal Staffing Calculator'!C:C,"")</f>
        <v/>
      </c>
      <c r="H20866" s="932" t="str">
        <f t="array" ref="H20866">if(F20866&lt;&gt;"", iferror(index('Internal Staffing Calculator'!B$8:B23500,match(F20866,'Internal Staffing Calculator'!E$8:E23500,0)), "Not In Budget"),"")</f>
        <v/>
      </c>
      <c r="I20866" s="184"/>
      <c r="J20866" s="184"/>
      <c r="K20866" s="184"/>
      <c r="L20866" s="183"/>
    </row>
    <row r="20867">
      <c r="A20867" s="454"/>
      <c r="B20867" s="927"/>
      <c r="C20867" s="580"/>
      <c r="D20867" s="939"/>
      <c r="E20867" s="940"/>
      <c r="F20867" s="941"/>
      <c r="G20867" s="937" t="str">
        <f t="array" ref="G20867">xlookup(F20867,'Internal Staffing Calculator'!E:E,'Internal Staffing Calculator'!C:C,"")</f>
        <v/>
      </c>
      <c r="H20867" s="932" t="str">
        <f t="array" ref="H20867">if(F20867&lt;&gt;"", iferror(index('Internal Staffing Calculator'!B$8:B23500,match(F20867,'Internal Staffing Calculator'!E$8:E23500,0)), "Not In Budget"),"")</f>
        <v/>
      </c>
      <c r="I20867" s="184"/>
      <c r="J20867" s="184"/>
      <c r="K20867" s="184"/>
      <c r="L20867" s="183"/>
    </row>
    <row r="20868">
      <c r="A20868" s="454"/>
      <c r="B20868" s="927"/>
      <c r="C20868" s="580"/>
      <c r="D20868" s="939"/>
      <c r="E20868" s="940"/>
      <c r="F20868" s="941"/>
      <c r="G20868" s="937" t="str">
        <f t="array" ref="G20868">xlookup(F20868,'Internal Staffing Calculator'!E:E,'Internal Staffing Calculator'!C:C,"")</f>
        <v/>
      </c>
      <c r="H20868" s="932" t="str">
        <f t="array" ref="H20868">if(F20868&lt;&gt;"", iferror(index('Internal Staffing Calculator'!B$8:B23500,match(F20868,'Internal Staffing Calculator'!E$8:E23500,0)), "Not In Budget"),"")</f>
        <v/>
      </c>
      <c r="I20868" s="184"/>
      <c r="J20868" s="184"/>
      <c r="K20868" s="184"/>
      <c r="L20868" s="183"/>
    </row>
    <row r="20869">
      <c r="A20869" s="454"/>
      <c r="B20869" s="927"/>
      <c r="C20869" s="580"/>
      <c r="D20869" s="939"/>
      <c r="E20869" s="940"/>
      <c r="F20869" s="941"/>
      <c r="G20869" s="937" t="str">
        <f t="array" ref="G20869">xlookup(F20869,'Internal Staffing Calculator'!E:E,'Internal Staffing Calculator'!C:C,"")</f>
        <v/>
      </c>
      <c r="H20869" s="932" t="str">
        <f t="array" ref="H20869">if(F20869&lt;&gt;"", iferror(index('Internal Staffing Calculator'!B$8:B23500,match(F20869,'Internal Staffing Calculator'!E$8:E23500,0)), "Not In Budget"),"")</f>
        <v/>
      </c>
      <c r="I20869" s="184"/>
      <c r="J20869" s="184"/>
      <c r="K20869" s="184"/>
      <c r="L20869" s="183"/>
    </row>
    <row r="20870">
      <c r="A20870" s="454"/>
      <c r="B20870" s="927"/>
      <c r="C20870" s="580"/>
      <c r="D20870" s="939"/>
      <c r="E20870" s="940"/>
      <c r="F20870" s="941"/>
      <c r="G20870" s="937" t="str">
        <f t="array" ref="G20870">xlookup(F20870,'Internal Staffing Calculator'!E:E,'Internal Staffing Calculator'!C:C,"")</f>
        <v/>
      </c>
      <c r="H20870" s="932" t="str">
        <f t="array" ref="H20870">if(F20870&lt;&gt;"", iferror(index('Internal Staffing Calculator'!B$8:B23500,match(F20870,'Internal Staffing Calculator'!E$8:E23500,0)), "Not In Budget"),"")</f>
        <v/>
      </c>
      <c r="I20870" s="184"/>
      <c r="J20870" s="184"/>
      <c r="K20870" s="184"/>
      <c r="L20870" s="183"/>
    </row>
    <row r="20871">
      <c r="A20871" s="454"/>
      <c r="B20871" s="927"/>
      <c r="C20871" s="580"/>
      <c r="D20871" s="939"/>
      <c r="E20871" s="940"/>
      <c r="F20871" s="941"/>
      <c r="G20871" s="937" t="str">
        <f t="array" ref="G20871">xlookup(F20871,'Internal Staffing Calculator'!E:E,'Internal Staffing Calculator'!C:C,"")</f>
        <v/>
      </c>
      <c r="H20871" s="932" t="str">
        <f t="array" ref="H20871">if(F20871&lt;&gt;"", iferror(index('Internal Staffing Calculator'!B$8:B23500,match(F20871,'Internal Staffing Calculator'!E$8:E23500,0)), "Not In Budget"),"")</f>
        <v/>
      </c>
      <c r="I20871" s="184"/>
      <c r="J20871" s="184"/>
      <c r="K20871" s="184"/>
      <c r="L20871" s="183"/>
    </row>
    <row r="20872">
      <c r="A20872" s="454"/>
      <c r="B20872" s="927"/>
      <c r="C20872" s="580"/>
      <c r="D20872" s="939"/>
      <c r="E20872" s="940"/>
      <c r="F20872" s="941"/>
      <c r="G20872" s="937" t="str">
        <f t="array" ref="G20872">xlookup(F20872,'Internal Staffing Calculator'!E:E,'Internal Staffing Calculator'!C:C,"")</f>
        <v/>
      </c>
      <c r="H20872" s="932" t="str">
        <f t="array" ref="H20872">if(F20872&lt;&gt;"", iferror(index('Internal Staffing Calculator'!B$8:B23500,match(F20872,'Internal Staffing Calculator'!E$8:E23500,0)), "Not In Budget"),"")</f>
        <v/>
      </c>
      <c r="I20872" s="184"/>
      <c r="J20872" s="184"/>
      <c r="K20872" s="184"/>
      <c r="L20872" s="183"/>
    </row>
    <row r="20873">
      <c r="A20873" s="454"/>
      <c r="B20873" s="927"/>
      <c r="C20873" s="580"/>
      <c r="D20873" s="939"/>
      <c r="E20873" s="940"/>
      <c r="F20873" s="941"/>
      <c r="G20873" s="937" t="str">
        <f t="array" ref="G20873">xlookup(F20873,'Internal Staffing Calculator'!E:E,'Internal Staffing Calculator'!C:C,"")</f>
        <v/>
      </c>
      <c r="H20873" s="932" t="str">
        <f t="array" ref="H20873">if(F20873&lt;&gt;"", iferror(index('Internal Staffing Calculator'!B$8:B23500,match(F20873,'Internal Staffing Calculator'!E$8:E23500,0)), "Not In Budget"),"")</f>
        <v/>
      </c>
      <c r="I20873" s="184"/>
      <c r="J20873" s="184"/>
      <c r="K20873" s="184"/>
      <c r="L20873" s="183"/>
    </row>
    <row r="20874">
      <c r="A20874" s="454"/>
      <c r="B20874" s="927"/>
      <c r="C20874" s="580"/>
      <c r="D20874" s="939"/>
      <c r="E20874" s="940"/>
      <c r="F20874" s="941"/>
      <c r="G20874" s="937" t="str">
        <f t="array" ref="G20874">xlookup(F20874,'Internal Staffing Calculator'!E:E,'Internal Staffing Calculator'!C:C,"")</f>
        <v/>
      </c>
      <c r="H20874" s="932" t="str">
        <f t="array" ref="H20874">if(F20874&lt;&gt;"", iferror(index('Internal Staffing Calculator'!B$8:B23500,match(F20874,'Internal Staffing Calculator'!E$8:E23500,0)), "Not In Budget"),"")</f>
        <v/>
      </c>
      <c r="I20874" s="184"/>
      <c r="J20874" s="184"/>
      <c r="K20874" s="184"/>
      <c r="L20874" s="183"/>
    </row>
    <row r="20875">
      <c r="A20875" s="454"/>
      <c r="B20875" s="927"/>
      <c r="C20875" s="580"/>
      <c r="D20875" s="939"/>
      <c r="E20875" s="940"/>
      <c r="F20875" s="941"/>
      <c r="G20875" s="937" t="str">
        <f t="array" ref="G20875">xlookup(F20875,'Internal Staffing Calculator'!E:E,'Internal Staffing Calculator'!C:C,"")</f>
        <v/>
      </c>
      <c r="H20875" s="932" t="str">
        <f t="array" ref="H20875">if(F20875&lt;&gt;"", iferror(index('Internal Staffing Calculator'!B$8:B23500,match(F20875,'Internal Staffing Calculator'!E$8:E23500,0)), "Not In Budget"),"")</f>
        <v/>
      </c>
      <c r="I20875" s="184"/>
      <c r="J20875" s="184"/>
      <c r="K20875" s="184"/>
      <c r="L20875" s="183"/>
    </row>
    <row r="20876">
      <c r="A20876" s="454"/>
      <c r="B20876" s="927"/>
      <c r="C20876" s="580"/>
      <c r="D20876" s="939"/>
      <c r="E20876" s="940"/>
      <c r="F20876" s="941"/>
      <c r="G20876" s="937" t="str">
        <f t="array" ref="G20876">xlookup(F20876,'Internal Staffing Calculator'!E:E,'Internal Staffing Calculator'!C:C,"")</f>
        <v/>
      </c>
      <c r="H20876" s="932" t="str">
        <f t="array" ref="H20876">if(F20876&lt;&gt;"", iferror(index('Internal Staffing Calculator'!B$8:B23500,match(F20876,'Internal Staffing Calculator'!E$8:E23500,0)), "Not In Budget"),"")</f>
        <v/>
      </c>
      <c r="I20876" s="184"/>
      <c r="J20876" s="184"/>
      <c r="K20876" s="184"/>
      <c r="L20876" s="183"/>
    </row>
    <row r="20877">
      <c r="A20877" s="454"/>
      <c r="B20877" s="927"/>
      <c r="C20877" s="580"/>
      <c r="D20877" s="939"/>
      <c r="E20877" s="940"/>
      <c r="F20877" s="941"/>
      <c r="G20877" s="937" t="str">
        <f t="array" ref="G20877">xlookup(F20877,'Internal Staffing Calculator'!E:E,'Internal Staffing Calculator'!C:C,"")</f>
        <v/>
      </c>
      <c r="H20877" s="932" t="str">
        <f t="array" ref="H20877">if(F20877&lt;&gt;"", iferror(index('Internal Staffing Calculator'!B$8:B23500,match(F20877,'Internal Staffing Calculator'!E$8:E23500,0)), "Not In Budget"),"")</f>
        <v/>
      </c>
      <c r="I20877" s="184"/>
      <c r="J20877" s="184"/>
      <c r="K20877" s="184"/>
      <c r="L20877" s="183"/>
    </row>
    <row r="20878">
      <c r="A20878" s="454"/>
      <c r="B20878" s="927"/>
      <c r="C20878" s="580"/>
      <c r="D20878" s="939"/>
      <c r="E20878" s="940"/>
      <c r="F20878" s="941"/>
      <c r="G20878" s="937" t="str">
        <f t="array" ref="G20878">xlookup(F20878,'Internal Staffing Calculator'!E:E,'Internal Staffing Calculator'!C:C,"")</f>
        <v/>
      </c>
      <c r="H20878" s="932" t="str">
        <f t="array" ref="H20878">if(F20878&lt;&gt;"", iferror(index('Internal Staffing Calculator'!B$8:B23500,match(F20878,'Internal Staffing Calculator'!E$8:E23500,0)), "Not In Budget"),"")</f>
        <v/>
      </c>
      <c r="I20878" s="184"/>
      <c r="J20878" s="184"/>
      <c r="K20878" s="184"/>
      <c r="L20878" s="183"/>
    </row>
    <row r="20879">
      <c r="A20879" s="454"/>
      <c r="B20879" s="927"/>
      <c r="C20879" s="580"/>
      <c r="D20879" s="939"/>
      <c r="E20879" s="940"/>
      <c r="F20879" s="941"/>
      <c r="G20879" s="937" t="str">
        <f t="array" ref="G20879">xlookup(F20879,'Internal Staffing Calculator'!E:E,'Internal Staffing Calculator'!C:C,"")</f>
        <v/>
      </c>
      <c r="H20879" s="932" t="str">
        <f t="array" ref="H20879">if(F20879&lt;&gt;"", iferror(index('Internal Staffing Calculator'!B$8:B23500,match(F20879,'Internal Staffing Calculator'!E$8:E23500,0)), "Not In Budget"),"")</f>
        <v/>
      </c>
      <c r="I20879" s="184"/>
      <c r="J20879" s="184"/>
      <c r="K20879" s="184"/>
      <c r="L20879" s="183"/>
    </row>
    <row r="20880">
      <c r="A20880" s="454"/>
      <c r="B20880" s="927"/>
      <c r="C20880" s="580"/>
      <c r="D20880" s="939"/>
      <c r="E20880" s="940"/>
      <c r="F20880" s="941"/>
      <c r="G20880" s="937" t="str">
        <f t="array" ref="G20880">xlookup(F20880,'Internal Staffing Calculator'!E:E,'Internal Staffing Calculator'!C:C,"")</f>
        <v/>
      </c>
      <c r="H20880" s="932" t="str">
        <f t="array" ref="H20880">if(F20880&lt;&gt;"", iferror(index('Internal Staffing Calculator'!B$8:B23500,match(F20880,'Internal Staffing Calculator'!E$8:E23500,0)), "Not In Budget"),"")</f>
        <v/>
      </c>
      <c r="I20880" s="184"/>
      <c r="J20880" s="184"/>
      <c r="K20880" s="184"/>
      <c r="L20880" s="183"/>
    </row>
    <row r="20881">
      <c r="A20881" s="454"/>
      <c r="B20881" s="927"/>
      <c r="C20881" s="580"/>
      <c r="D20881" s="939"/>
      <c r="E20881" s="940"/>
      <c r="F20881" s="941"/>
      <c r="G20881" s="937" t="str">
        <f t="array" ref="G20881">xlookup(F20881,'Internal Staffing Calculator'!E:E,'Internal Staffing Calculator'!C:C,"")</f>
        <v/>
      </c>
      <c r="H20881" s="932" t="str">
        <f t="array" ref="H20881">if(F20881&lt;&gt;"", iferror(index('Internal Staffing Calculator'!B$8:B23500,match(F20881,'Internal Staffing Calculator'!E$8:E23500,0)), "Not In Budget"),"")</f>
        <v/>
      </c>
      <c r="I20881" s="184"/>
      <c r="J20881" s="184"/>
      <c r="K20881" s="184"/>
      <c r="L20881" s="183"/>
    </row>
    <row r="20882">
      <c r="A20882" s="454"/>
      <c r="B20882" s="927"/>
      <c r="C20882" s="580"/>
      <c r="D20882" s="939"/>
      <c r="E20882" s="940"/>
      <c r="F20882" s="941"/>
      <c r="G20882" s="937" t="str">
        <f t="array" ref="G20882">xlookup(F20882,'Internal Staffing Calculator'!E:E,'Internal Staffing Calculator'!C:C,"")</f>
        <v/>
      </c>
      <c r="H20882" s="932" t="str">
        <f t="array" ref="H20882">if(F20882&lt;&gt;"", iferror(index('Internal Staffing Calculator'!B$8:B23500,match(F20882,'Internal Staffing Calculator'!E$8:E23500,0)), "Not In Budget"),"")</f>
        <v/>
      </c>
      <c r="I20882" s="184"/>
      <c r="J20882" s="184"/>
      <c r="K20882" s="184"/>
      <c r="L20882" s="183"/>
    </row>
    <row r="20883">
      <c r="A20883" s="454"/>
      <c r="B20883" s="927"/>
      <c r="C20883" s="580"/>
      <c r="D20883" s="939"/>
      <c r="E20883" s="940"/>
      <c r="F20883" s="941"/>
      <c r="G20883" s="937" t="str">
        <f t="array" ref="G20883">xlookup(F20883,'Internal Staffing Calculator'!E:E,'Internal Staffing Calculator'!C:C,"")</f>
        <v/>
      </c>
      <c r="H20883" s="932" t="str">
        <f t="array" ref="H20883">if(F20883&lt;&gt;"", iferror(index('Internal Staffing Calculator'!B$8:B23500,match(F20883,'Internal Staffing Calculator'!E$8:E23500,0)), "Not In Budget"),"")</f>
        <v/>
      </c>
      <c r="I20883" s="184"/>
      <c r="J20883" s="184"/>
      <c r="K20883" s="184"/>
      <c r="L20883" s="183"/>
    </row>
    <row r="20884">
      <c r="A20884" s="454"/>
      <c r="B20884" s="927"/>
      <c r="C20884" s="580"/>
      <c r="D20884" s="939"/>
      <c r="E20884" s="940"/>
      <c r="F20884" s="941"/>
      <c r="G20884" s="937" t="str">
        <f t="array" ref="G20884">xlookup(F20884,'Internal Staffing Calculator'!E:E,'Internal Staffing Calculator'!C:C,"")</f>
        <v/>
      </c>
      <c r="H20884" s="932" t="str">
        <f t="array" ref="H20884">if(F20884&lt;&gt;"", iferror(index('Internal Staffing Calculator'!B$8:B23500,match(F20884,'Internal Staffing Calculator'!E$8:E23500,0)), "Not In Budget"),"")</f>
        <v/>
      </c>
      <c r="I20884" s="184"/>
      <c r="J20884" s="184"/>
      <c r="K20884" s="184"/>
      <c r="L20884" s="183"/>
    </row>
    <row r="20885">
      <c r="A20885" s="454"/>
      <c r="B20885" s="927"/>
      <c r="C20885" s="580"/>
      <c r="D20885" s="939"/>
      <c r="E20885" s="940"/>
      <c r="F20885" s="941"/>
      <c r="G20885" s="937" t="str">
        <f t="array" ref="G20885">xlookup(F20885,'Internal Staffing Calculator'!E:E,'Internal Staffing Calculator'!C:C,"")</f>
        <v/>
      </c>
      <c r="H20885" s="932" t="str">
        <f t="array" ref="H20885">if(F20885&lt;&gt;"", iferror(index('Internal Staffing Calculator'!B$8:B23500,match(F20885,'Internal Staffing Calculator'!E$8:E23500,0)), "Not In Budget"),"")</f>
        <v/>
      </c>
      <c r="I20885" s="184"/>
      <c r="J20885" s="184"/>
      <c r="K20885" s="184"/>
      <c r="L20885" s="183"/>
    </row>
    <row r="20886">
      <c r="A20886" s="454"/>
      <c r="B20886" s="927"/>
      <c r="C20886" s="580"/>
      <c r="D20886" s="939"/>
      <c r="E20886" s="940"/>
      <c r="F20886" s="941"/>
      <c r="G20886" s="937" t="str">
        <f t="array" ref="G20886">xlookup(F20886,'Internal Staffing Calculator'!E:E,'Internal Staffing Calculator'!C:C,"")</f>
        <v/>
      </c>
      <c r="H20886" s="932" t="str">
        <f t="array" ref="H20886">if(F20886&lt;&gt;"", iferror(index('Internal Staffing Calculator'!B$8:B23500,match(F20886,'Internal Staffing Calculator'!E$8:E23500,0)), "Not In Budget"),"")</f>
        <v/>
      </c>
      <c r="I20886" s="184"/>
      <c r="J20886" s="184"/>
      <c r="K20886" s="184"/>
      <c r="L20886" s="183"/>
    </row>
    <row r="20887">
      <c r="A20887" s="454"/>
      <c r="B20887" s="927"/>
      <c r="C20887" s="580"/>
      <c r="D20887" s="939"/>
      <c r="E20887" s="940"/>
      <c r="F20887" s="941"/>
      <c r="G20887" s="937" t="str">
        <f t="array" ref="G20887">xlookup(F20887,'Internal Staffing Calculator'!E:E,'Internal Staffing Calculator'!C:C,"")</f>
        <v/>
      </c>
      <c r="H20887" s="932" t="str">
        <f t="array" ref="H20887">if(F20887&lt;&gt;"", iferror(index('Internal Staffing Calculator'!B$8:B23500,match(F20887,'Internal Staffing Calculator'!E$8:E23500,0)), "Not In Budget"),"")</f>
        <v/>
      </c>
      <c r="I20887" s="184"/>
      <c r="J20887" s="184"/>
      <c r="K20887" s="184"/>
      <c r="L20887" s="183"/>
    </row>
    <row r="20888">
      <c r="A20888" s="454"/>
      <c r="B20888" s="927"/>
      <c r="C20888" s="580"/>
      <c r="D20888" s="939"/>
      <c r="E20888" s="940"/>
      <c r="F20888" s="941"/>
      <c r="G20888" s="937" t="str">
        <f t="array" ref="G20888">xlookup(F20888,'Internal Staffing Calculator'!E:E,'Internal Staffing Calculator'!C:C,"")</f>
        <v/>
      </c>
      <c r="H20888" s="932" t="str">
        <f t="array" ref="H20888">if(F20888&lt;&gt;"", iferror(index('Internal Staffing Calculator'!B$8:B23500,match(F20888,'Internal Staffing Calculator'!E$8:E23500,0)), "Not In Budget"),"")</f>
        <v/>
      </c>
      <c r="I20888" s="184"/>
      <c r="J20888" s="184"/>
      <c r="K20888" s="184"/>
      <c r="L20888" s="183"/>
    </row>
    <row r="20889">
      <c r="A20889" s="454"/>
      <c r="B20889" s="927"/>
      <c r="C20889" s="580"/>
      <c r="D20889" s="939"/>
      <c r="E20889" s="940"/>
      <c r="F20889" s="941"/>
      <c r="G20889" s="937" t="str">
        <f t="array" ref="G20889">xlookup(F20889,'Internal Staffing Calculator'!E:E,'Internal Staffing Calculator'!C:C,"")</f>
        <v/>
      </c>
      <c r="H20889" s="932" t="str">
        <f t="array" ref="H20889">if(F20889&lt;&gt;"", iferror(index('Internal Staffing Calculator'!B$8:B23500,match(F20889,'Internal Staffing Calculator'!E$8:E23500,0)), "Not In Budget"),"")</f>
        <v/>
      </c>
      <c r="I20889" s="184"/>
      <c r="J20889" s="184"/>
      <c r="K20889" s="184"/>
      <c r="L20889" s="183"/>
    </row>
    <row r="20890">
      <c r="A20890" s="454"/>
      <c r="B20890" s="927"/>
      <c r="C20890" s="580"/>
      <c r="D20890" s="939"/>
      <c r="E20890" s="940"/>
      <c r="F20890" s="941"/>
      <c r="G20890" s="937" t="str">
        <f t="array" ref="G20890">xlookup(F20890,'Internal Staffing Calculator'!E:E,'Internal Staffing Calculator'!C:C,"")</f>
        <v/>
      </c>
      <c r="H20890" s="932" t="str">
        <f t="array" ref="H20890">if(F20890&lt;&gt;"", iferror(index('Internal Staffing Calculator'!B$8:B23500,match(F20890,'Internal Staffing Calculator'!E$8:E23500,0)), "Not In Budget"),"")</f>
        <v/>
      </c>
      <c r="I20890" s="184"/>
      <c r="J20890" s="184"/>
      <c r="K20890" s="184"/>
      <c r="L20890" s="183"/>
    </row>
    <row r="20891">
      <c r="A20891" s="454"/>
      <c r="B20891" s="927"/>
      <c r="C20891" s="580"/>
      <c r="D20891" s="939"/>
      <c r="E20891" s="940"/>
      <c r="F20891" s="941"/>
      <c r="G20891" s="937" t="str">
        <f t="array" ref="G20891">xlookup(F20891,'Internal Staffing Calculator'!E:E,'Internal Staffing Calculator'!C:C,"")</f>
        <v/>
      </c>
      <c r="H20891" s="932" t="str">
        <f t="array" ref="H20891">if(F20891&lt;&gt;"", iferror(index('Internal Staffing Calculator'!B$8:B23500,match(F20891,'Internal Staffing Calculator'!E$8:E23500,0)), "Not In Budget"),"")</f>
        <v/>
      </c>
      <c r="I20891" s="184"/>
      <c r="J20891" s="184"/>
      <c r="K20891" s="184"/>
      <c r="L20891" s="183"/>
    </row>
    <row r="20892">
      <c r="A20892" s="454"/>
      <c r="B20892" s="927"/>
      <c r="C20892" s="580"/>
      <c r="D20892" s="939"/>
      <c r="E20892" s="940"/>
      <c r="F20892" s="941"/>
      <c r="G20892" s="937" t="str">
        <f t="array" ref="G20892">xlookup(F20892,'Internal Staffing Calculator'!E:E,'Internal Staffing Calculator'!C:C,"")</f>
        <v/>
      </c>
      <c r="H20892" s="932" t="str">
        <f t="array" ref="H20892">if(F20892&lt;&gt;"", iferror(index('Internal Staffing Calculator'!B$8:B23500,match(F20892,'Internal Staffing Calculator'!E$8:E23500,0)), "Not In Budget"),"")</f>
        <v/>
      </c>
      <c r="I20892" s="184"/>
      <c r="J20892" s="184"/>
      <c r="K20892" s="184"/>
      <c r="L20892" s="183"/>
    </row>
    <row r="20893">
      <c r="A20893" s="454"/>
      <c r="B20893" s="927"/>
      <c r="C20893" s="580"/>
      <c r="D20893" s="939"/>
      <c r="E20893" s="940"/>
      <c r="F20893" s="941"/>
      <c r="G20893" s="937" t="str">
        <f t="array" ref="G20893">xlookup(F20893,'Internal Staffing Calculator'!E:E,'Internal Staffing Calculator'!C:C,"")</f>
        <v/>
      </c>
      <c r="H20893" s="932" t="str">
        <f t="array" ref="H20893">if(F20893&lt;&gt;"", iferror(index('Internal Staffing Calculator'!B$8:B23500,match(F20893,'Internal Staffing Calculator'!E$8:E23500,0)), "Not In Budget"),"")</f>
        <v/>
      </c>
      <c r="I20893" s="184"/>
      <c r="J20893" s="184"/>
      <c r="K20893" s="184"/>
      <c r="L20893" s="183"/>
    </row>
    <row r="20894">
      <c r="A20894" s="454"/>
      <c r="B20894" s="927"/>
      <c r="C20894" s="580"/>
      <c r="D20894" s="939"/>
      <c r="E20894" s="940"/>
      <c r="F20894" s="941"/>
      <c r="G20894" s="937" t="str">
        <f t="array" ref="G20894">xlookup(F20894,'Internal Staffing Calculator'!E:E,'Internal Staffing Calculator'!C:C,"")</f>
        <v/>
      </c>
      <c r="H20894" s="932" t="str">
        <f t="array" ref="H20894">if(F20894&lt;&gt;"", iferror(index('Internal Staffing Calculator'!B$8:B23500,match(F20894,'Internal Staffing Calculator'!E$8:E23500,0)), "Not In Budget"),"")</f>
        <v/>
      </c>
      <c r="I20894" s="184"/>
      <c r="J20894" s="184"/>
      <c r="K20894" s="184"/>
      <c r="L20894" s="183"/>
    </row>
    <row r="20895">
      <c r="A20895" s="454"/>
      <c r="B20895" s="927"/>
      <c r="C20895" s="580"/>
      <c r="D20895" s="939"/>
      <c r="E20895" s="940"/>
      <c r="F20895" s="941"/>
      <c r="G20895" s="937" t="str">
        <f t="array" ref="G20895">xlookup(F20895,'Internal Staffing Calculator'!E:E,'Internal Staffing Calculator'!C:C,"")</f>
        <v/>
      </c>
      <c r="H20895" s="932" t="str">
        <f t="array" ref="H20895">if(F20895&lt;&gt;"", iferror(index('Internal Staffing Calculator'!B$8:B23500,match(F20895,'Internal Staffing Calculator'!E$8:E23500,0)), "Not In Budget"),"")</f>
        <v/>
      </c>
      <c r="I20895" s="184"/>
      <c r="J20895" s="184"/>
      <c r="K20895" s="184"/>
      <c r="L20895" s="183"/>
    </row>
    <row r="20896">
      <c r="A20896" s="454"/>
      <c r="B20896" s="927"/>
      <c r="C20896" s="580"/>
      <c r="D20896" s="939"/>
      <c r="E20896" s="940"/>
      <c r="F20896" s="941"/>
      <c r="G20896" s="937" t="str">
        <f t="array" ref="G20896">xlookup(F20896,'Internal Staffing Calculator'!E:E,'Internal Staffing Calculator'!C:C,"")</f>
        <v/>
      </c>
      <c r="H20896" s="932" t="str">
        <f t="array" ref="H20896">if(F20896&lt;&gt;"", iferror(index('Internal Staffing Calculator'!B$8:B23500,match(F20896,'Internal Staffing Calculator'!E$8:E23500,0)), "Not In Budget"),"")</f>
        <v/>
      </c>
      <c r="I20896" s="184"/>
      <c r="J20896" s="184"/>
      <c r="K20896" s="184"/>
      <c r="L20896" s="183"/>
    </row>
    <row r="20897">
      <c r="A20897" s="454"/>
      <c r="B20897" s="927"/>
      <c r="C20897" s="580"/>
      <c r="D20897" s="939"/>
      <c r="E20897" s="940"/>
      <c r="F20897" s="941"/>
      <c r="G20897" s="937" t="str">
        <f t="array" ref="G20897">xlookup(F20897,'Internal Staffing Calculator'!E:E,'Internal Staffing Calculator'!C:C,"")</f>
        <v/>
      </c>
      <c r="H20897" s="932" t="str">
        <f t="array" ref="H20897">if(F20897&lt;&gt;"", iferror(index('Internal Staffing Calculator'!B$8:B23500,match(F20897,'Internal Staffing Calculator'!E$8:E23500,0)), "Not In Budget"),"")</f>
        <v/>
      </c>
      <c r="I20897" s="184"/>
      <c r="J20897" s="184"/>
      <c r="K20897" s="184"/>
      <c r="L20897" s="183"/>
    </row>
    <row r="20898">
      <c r="A20898" s="454"/>
      <c r="B20898" s="927"/>
      <c r="C20898" s="580"/>
      <c r="D20898" s="939"/>
      <c r="E20898" s="940"/>
      <c r="F20898" s="941"/>
      <c r="G20898" s="937" t="str">
        <f t="array" ref="G20898">xlookup(F20898,'Internal Staffing Calculator'!E:E,'Internal Staffing Calculator'!C:C,"")</f>
        <v/>
      </c>
      <c r="H20898" s="932" t="str">
        <f t="array" ref="H20898">if(F20898&lt;&gt;"", iferror(index('Internal Staffing Calculator'!B$8:B23500,match(F20898,'Internal Staffing Calculator'!E$8:E23500,0)), "Not In Budget"),"")</f>
        <v/>
      </c>
      <c r="I20898" s="184"/>
      <c r="J20898" s="184"/>
      <c r="K20898" s="184"/>
      <c r="L20898" s="183"/>
    </row>
    <row r="20899">
      <c r="A20899" s="454"/>
      <c r="B20899" s="927"/>
      <c r="C20899" s="580"/>
      <c r="D20899" s="939"/>
      <c r="E20899" s="940"/>
      <c r="F20899" s="941"/>
      <c r="G20899" s="937" t="str">
        <f t="array" ref="G20899">xlookup(F20899,'Internal Staffing Calculator'!E:E,'Internal Staffing Calculator'!C:C,"")</f>
        <v/>
      </c>
      <c r="H20899" s="932" t="str">
        <f t="array" ref="H20899">if(F20899&lt;&gt;"", iferror(index('Internal Staffing Calculator'!B$8:B23500,match(F20899,'Internal Staffing Calculator'!E$8:E23500,0)), "Not In Budget"),"")</f>
        <v/>
      </c>
      <c r="I20899" s="184"/>
      <c r="J20899" s="184"/>
      <c r="K20899" s="184"/>
      <c r="L20899" s="183"/>
    </row>
    <row r="20900">
      <c r="A20900" s="454"/>
      <c r="B20900" s="927"/>
      <c r="C20900" s="580"/>
      <c r="D20900" s="939"/>
      <c r="E20900" s="940"/>
      <c r="F20900" s="941"/>
      <c r="G20900" s="937" t="str">
        <f t="array" ref="G20900">xlookup(F20900,'Internal Staffing Calculator'!E:E,'Internal Staffing Calculator'!C:C,"")</f>
        <v/>
      </c>
      <c r="H20900" s="932" t="str">
        <f t="array" ref="H20900">if(F20900&lt;&gt;"", iferror(index('Internal Staffing Calculator'!B$8:B23500,match(F20900,'Internal Staffing Calculator'!E$8:E23500,0)), "Not In Budget"),"")</f>
        <v/>
      </c>
      <c r="I20900" s="184"/>
      <c r="J20900" s="184"/>
      <c r="K20900" s="184"/>
      <c r="L20900" s="183"/>
    </row>
    <row r="20901">
      <c r="A20901" s="454"/>
      <c r="B20901" s="927"/>
      <c r="C20901" s="580"/>
      <c r="D20901" s="939"/>
      <c r="E20901" s="940"/>
      <c r="F20901" s="941"/>
      <c r="G20901" s="937" t="str">
        <f t="array" ref="G20901">xlookup(F20901,'Internal Staffing Calculator'!E:E,'Internal Staffing Calculator'!C:C,"")</f>
        <v/>
      </c>
      <c r="H20901" s="932" t="str">
        <f t="array" ref="H20901">if(F20901&lt;&gt;"", iferror(index('Internal Staffing Calculator'!B$8:B23500,match(F20901,'Internal Staffing Calculator'!E$8:E23500,0)), "Not In Budget"),"")</f>
        <v/>
      </c>
      <c r="I20901" s="184"/>
      <c r="J20901" s="184"/>
      <c r="K20901" s="184"/>
      <c r="L20901" s="183"/>
    </row>
    <row r="20902">
      <c r="A20902" s="454"/>
      <c r="B20902" s="927"/>
      <c r="C20902" s="580"/>
      <c r="D20902" s="939"/>
      <c r="E20902" s="940"/>
      <c r="F20902" s="941"/>
      <c r="G20902" s="937" t="str">
        <f t="array" ref="G20902">xlookup(F20902,'Internal Staffing Calculator'!E:E,'Internal Staffing Calculator'!C:C,"")</f>
        <v/>
      </c>
      <c r="H20902" s="932" t="str">
        <f t="array" ref="H20902">if(F20902&lt;&gt;"", iferror(index('Internal Staffing Calculator'!B$8:B23500,match(F20902,'Internal Staffing Calculator'!E$8:E23500,0)), "Not In Budget"),"")</f>
        <v/>
      </c>
      <c r="I20902" s="184"/>
      <c r="J20902" s="184"/>
      <c r="K20902" s="184"/>
      <c r="L20902" s="183"/>
    </row>
    <row r="20903">
      <c r="A20903" s="454"/>
      <c r="B20903" s="927"/>
      <c r="C20903" s="580"/>
      <c r="D20903" s="939"/>
      <c r="E20903" s="940"/>
      <c r="F20903" s="941"/>
      <c r="G20903" s="937" t="str">
        <f t="array" ref="G20903">xlookup(F20903,'Internal Staffing Calculator'!E:E,'Internal Staffing Calculator'!C:C,"")</f>
        <v/>
      </c>
      <c r="H20903" s="932" t="str">
        <f t="array" ref="H20903">if(F20903&lt;&gt;"", iferror(index('Internal Staffing Calculator'!B$8:B23500,match(F20903,'Internal Staffing Calculator'!E$8:E23500,0)), "Not In Budget"),"")</f>
        <v/>
      </c>
      <c r="I20903" s="184"/>
      <c r="J20903" s="184"/>
      <c r="K20903" s="184"/>
      <c r="L20903" s="183"/>
    </row>
    <row r="20904">
      <c r="A20904" s="454"/>
      <c r="B20904" s="927"/>
      <c r="C20904" s="580"/>
      <c r="D20904" s="939"/>
      <c r="E20904" s="940"/>
      <c r="F20904" s="941"/>
      <c r="G20904" s="937" t="str">
        <f t="array" ref="G20904">xlookup(F20904,'Internal Staffing Calculator'!E:E,'Internal Staffing Calculator'!C:C,"")</f>
        <v/>
      </c>
      <c r="H20904" s="932" t="str">
        <f t="array" ref="H20904">if(F20904&lt;&gt;"", iferror(index('Internal Staffing Calculator'!B$8:B23500,match(F20904,'Internal Staffing Calculator'!E$8:E23500,0)), "Not In Budget"),"")</f>
        <v/>
      </c>
      <c r="I20904" s="184"/>
      <c r="J20904" s="184"/>
      <c r="K20904" s="184"/>
      <c r="L20904" s="183"/>
    </row>
    <row r="20905">
      <c r="A20905" s="454"/>
      <c r="B20905" s="927"/>
      <c r="C20905" s="580"/>
      <c r="D20905" s="939"/>
      <c r="E20905" s="940"/>
      <c r="F20905" s="941"/>
      <c r="G20905" s="937" t="str">
        <f t="array" ref="G20905">xlookup(F20905,'Internal Staffing Calculator'!E:E,'Internal Staffing Calculator'!C:C,"")</f>
        <v/>
      </c>
      <c r="H20905" s="932" t="str">
        <f t="array" ref="H20905">if(F20905&lt;&gt;"", iferror(index('Internal Staffing Calculator'!B$8:B23500,match(F20905,'Internal Staffing Calculator'!E$8:E23500,0)), "Not In Budget"),"")</f>
        <v/>
      </c>
      <c r="I20905" s="184"/>
      <c r="J20905" s="184"/>
      <c r="K20905" s="184"/>
      <c r="L20905" s="183"/>
    </row>
    <row r="20906">
      <c r="A20906" s="454"/>
      <c r="B20906" s="927"/>
      <c r="C20906" s="580"/>
      <c r="D20906" s="939"/>
      <c r="E20906" s="940"/>
      <c r="F20906" s="941"/>
      <c r="G20906" s="937" t="str">
        <f t="array" ref="G20906">xlookup(F20906,'Internal Staffing Calculator'!E:E,'Internal Staffing Calculator'!C:C,"")</f>
        <v/>
      </c>
      <c r="H20906" s="932" t="str">
        <f t="array" ref="H20906">if(F20906&lt;&gt;"", iferror(index('Internal Staffing Calculator'!B$8:B23500,match(F20906,'Internal Staffing Calculator'!E$8:E23500,0)), "Not In Budget"),"")</f>
        <v/>
      </c>
      <c r="I20906" s="184"/>
      <c r="J20906" s="184"/>
      <c r="K20906" s="184"/>
      <c r="L20906" s="183"/>
    </row>
    <row r="20907">
      <c r="A20907" s="454"/>
      <c r="B20907" s="927"/>
      <c r="C20907" s="580"/>
      <c r="D20907" s="939"/>
      <c r="E20907" s="940"/>
      <c r="F20907" s="941"/>
      <c r="G20907" s="937" t="str">
        <f t="array" ref="G20907">xlookup(F20907,'Internal Staffing Calculator'!E:E,'Internal Staffing Calculator'!C:C,"")</f>
        <v/>
      </c>
      <c r="H20907" s="932" t="str">
        <f t="array" ref="H20907">if(F20907&lt;&gt;"", iferror(index('Internal Staffing Calculator'!B$8:B23500,match(F20907,'Internal Staffing Calculator'!E$8:E23500,0)), "Not In Budget"),"")</f>
        <v/>
      </c>
      <c r="I20907" s="184"/>
      <c r="J20907" s="184"/>
      <c r="K20907" s="184"/>
      <c r="L20907" s="183"/>
    </row>
    <row r="20908">
      <c r="A20908" s="454"/>
      <c r="B20908" s="927"/>
      <c r="C20908" s="580"/>
      <c r="D20908" s="939"/>
      <c r="E20908" s="940"/>
      <c r="F20908" s="941"/>
      <c r="G20908" s="937" t="str">
        <f t="array" ref="G20908">xlookup(F20908,'Internal Staffing Calculator'!E:E,'Internal Staffing Calculator'!C:C,"")</f>
        <v/>
      </c>
      <c r="H20908" s="932" t="str">
        <f t="array" ref="H20908">if(F20908&lt;&gt;"", iferror(index('Internal Staffing Calculator'!B$8:B23500,match(F20908,'Internal Staffing Calculator'!E$8:E23500,0)), "Not In Budget"),"")</f>
        <v/>
      </c>
      <c r="I20908" s="184"/>
      <c r="J20908" s="184"/>
      <c r="K20908" s="184"/>
      <c r="L20908" s="183"/>
    </row>
    <row r="20909">
      <c r="A20909" s="454"/>
      <c r="B20909" s="927"/>
      <c r="C20909" s="580"/>
      <c r="D20909" s="939"/>
      <c r="E20909" s="940"/>
      <c r="F20909" s="941"/>
      <c r="G20909" s="937" t="str">
        <f t="array" ref="G20909">xlookup(F20909,'Internal Staffing Calculator'!E:E,'Internal Staffing Calculator'!C:C,"")</f>
        <v/>
      </c>
      <c r="H20909" s="932" t="str">
        <f t="array" ref="H20909">if(F20909&lt;&gt;"", iferror(index('Internal Staffing Calculator'!B$8:B23500,match(F20909,'Internal Staffing Calculator'!E$8:E23500,0)), "Not In Budget"),"")</f>
        <v/>
      </c>
      <c r="I20909" s="184"/>
      <c r="J20909" s="184"/>
      <c r="K20909" s="184"/>
      <c r="L20909" s="183"/>
    </row>
    <row r="20910">
      <c r="A20910" s="454"/>
      <c r="B20910" s="927"/>
      <c r="C20910" s="580"/>
      <c r="D20910" s="939"/>
      <c r="E20910" s="940"/>
      <c r="F20910" s="941"/>
      <c r="G20910" s="937" t="str">
        <f t="array" ref="G20910">xlookup(F20910,'Internal Staffing Calculator'!E:E,'Internal Staffing Calculator'!C:C,"")</f>
        <v/>
      </c>
      <c r="H20910" s="932" t="str">
        <f t="array" ref="H20910">if(F20910&lt;&gt;"", iferror(index('Internal Staffing Calculator'!B$8:B23500,match(F20910,'Internal Staffing Calculator'!E$8:E23500,0)), "Not In Budget"),"")</f>
        <v/>
      </c>
      <c r="I20910" s="184"/>
      <c r="J20910" s="184"/>
      <c r="K20910" s="184"/>
      <c r="L20910" s="183"/>
    </row>
    <row r="20911">
      <c r="A20911" s="454"/>
      <c r="B20911" s="927"/>
      <c r="C20911" s="580"/>
      <c r="D20911" s="939"/>
      <c r="E20911" s="940"/>
      <c r="F20911" s="941"/>
      <c r="G20911" s="937" t="str">
        <f t="array" ref="G20911">xlookup(F20911,'Internal Staffing Calculator'!E:E,'Internal Staffing Calculator'!C:C,"")</f>
        <v/>
      </c>
      <c r="H20911" s="932" t="str">
        <f t="array" ref="H20911">if(F20911&lt;&gt;"", iferror(index('Internal Staffing Calculator'!B$8:B23500,match(F20911,'Internal Staffing Calculator'!E$8:E23500,0)), "Not In Budget"),"")</f>
        <v/>
      </c>
      <c r="I20911" s="184"/>
      <c r="J20911" s="184"/>
      <c r="K20911" s="184"/>
      <c r="L20911" s="183"/>
    </row>
    <row r="20912">
      <c r="A20912" s="454"/>
      <c r="B20912" s="927"/>
      <c r="C20912" s="580"/>
      <c r="D20912" s="939"/>
      <c r="E20912" s="940"/>
      <c r="F20912" s="941"/>
      <c r="G20912" s="937" t="str">
        <f t="array" ref="G20912">xlookup(F20912,'Internal Staffing Calculator'!E:E,'Internal Staffing Calculator'!C:C,"")</f>
        <v/>
      </c>
      <c r="H20912" s="932" t="str">
        <f t="array" ref="H20912">if(F20912&lt;&gt;"", iferror(index('Internal Staffing Calculator'!B$8:B23500,match(F20912,'Internal Staffing Calculator'!E$8:E23500,0)), "Not In Budget"),"")</f>
        <v/>
      </c>
      <c r="I20912" s="184"/>
      <c r="J20912" s="184"/>
      <c r="K20912" s="184"/>
      <c r="L20912" s="183"/>
    </row>
    <row r="20913">
      <c r="A20913" s="454"/>
      <c r="B20913" s="927"/>
      <c r="C20913" s="580"/>
      <c r="D20913" s="939"/>
      <c r="E20913" s="940"/>
      <c r="F20913" s="941"/>
      <c r="G20913" s="937" t="str">
        <f t="array" ref="G20913">xlookup(F20913,'Internal Staffing Calculator'!E:E,'Internal Staffing Calculator'!C:C,"")</f>
        <v/>
      </c>
      <c r="H20913" s="932" t="str">
        <f t="array" ref="H20913">if(F20913&lt;&gt;"", iferror(index('Internal Staffing Calculator'!B$8:B23500,match(F20913,'Internal Staffing Calculator'!E$8:E23500,0)), "Not In Budget"),"")</f>
        <v/>
      </c>
      <c r="I20913" s="184"/>
      <c r="J20913" s="184"/>
      <c r="K20913" s="184"/>
      <c r="L20913" s="183"/>
    </row>
    <row r="20914">
      <c r="A20914" s="454"/>
      <c r="B20914" s="927"/>
      <c r="C20914" s="580"/>
      <c r="D20914" s="939"/>
      <c r="E20914" s="940"/>
      <c r="F20914" s="941"/>
      <c r="G20914" s="937" t="str">
        <f t="array" ref="G20914">xlookup(F20914,'Internal Staffing Calculator'!E:E,'Internal Staffing Calculator'!C:C,"")</f>
        <v/>
      </c>
      <c r="H20914" s="932" t="str">
        <f t="array" ref="H20914">if(F20914&lt;&gt;"", iferror(index('Internal Staffing Calculator'!B$8:B23500,match(F20914,'Internal Staffing Calculator'!E$8:E23500,0)), "Not In Budget"),"")</f>
        <v/>
      </c>
      <c r="I20914" s="184"/>
      <c r="J20914" s="184"/>
      <c r="K20914" s="184"/>
      <c r="L20914" s="183"/>
    </row>
    <row r="20915">
      <c r="A20915" s="454"/>
      <c r="B20915" s="927"/>
      <c r="C20915" s="580"/>
      <c r="D20915" s="939"/>
      <c r="E20915" s="940"/>
      <c r="F20915" s="941"/>
      <c r="G20915" s="937" t="str">
        <f t="array" ref="G20915">xlookup(F20915,'Internal Staffing Calculator'!E:E,'Internal Staffing Calculator'!C:C,"")</f>
        <v/>
      </c>
      <c r="H20915" s="932" t="str">
        <f t="array" ref="H20915">if(F20915&lt;&gt;"", iferror(index('Internal Staffing Calculator'!B$8:B23500,match(F20915,'Internal Staffing Calculator'!E$8:E23500,0)), "Not In Budget"),"")</f>
        <v/>
      </c>
      <c r="I20915" s="184"/>
      <c r="J20915" s="184"/>
      <c r="K20915" s="184"/>
      <c r="L20915" s="183"/>
    </row>
    <row r="20916">
      <c r="A20916" s="454"/>
      <c r="B20916" s="927"/>
      <c r="C20916" s="580"/>
      <c r="D20916" s="939"/>
      <c r="E20916" s="940"/>
      <c r="F20916" s="941"/>
      <c r="G20916" s="937" t="str">
        <f t="array" ref="G20916">xlookup(F20916,'Internal Staffing Calculator'!E:E,'Internal Staffing Calculator'!C:C,"")</f>
        <v/>
      </c>
      <c r="H20916" s="932" t="str">
        <f t="array" ref="H20916">if(F20916&lt;&gt;"", iferror(index('Internal Staffing Calculator'!B$8:B23500,match(F20916,'Internal Staffing Calculator'!E$8:E23500,0)), "Not In Budget"),"")</f>
        <v/>
      </c>
      <c r="I20916" s="184"/>
      <c r="J20916" s="184"/>
      <c r="K20916" s="184"/>
      <c r="L20916" s="183"/>
    </row>
    <row r="20917">
      <c r="A20917" s="454"/>
      <c r="B20917" s="927"/>
      <c r="C20917" s="580"/>
      <c r="D20917" s="939"/>
      <c r="E20917" s="940"/>
      <c r="F20917" s="941"/>
      <c r="G20917" s="937" t="str">
        <f t="array" ref="G20917">xlookup(F20917,'Internal Staffing Calculator'!E:E,'Internal Staffing Calculator'!C:C,"")</f>
        <v/>
      </c>
      <c r="H20917" s="932" t="str">
        <f t="array" ref="H20917">if(F20917&lt;&gt;"", iferror(index('Internal Staffing Calculator'!B$8:B23500,match(F20917,'Internal Staffing Calculator'!E$8:E23500,0)), "Not In Budget"),"")</f>
        <v/>
      </c>
      <c r="I20917" s="184"/>
      <c r="J20917" s="184"/>
      <c r="K20917" s="184"/>
      <c r="L20917" s="183"/>
    </row>
    <row r="20918">
      <c r="A20918" s="454"/>
      <c r="B20918" s="927"/>
      <c r="C20918" s="580"/>
      <c r="D20918" s="939"/>
      <c r="E20918" s="940"/>
      <c r="F20918" s="941"/>
      <c r="G20918" s="937" t="str">
        <f t="array" ref="G20918">xlookup(F20918,'Internal Staffing Calculator'!E:E,'Internal Staffing Calculator'!C:C,"")</f>
        <v/>
      </c>
      <c r="H20918" s="932" t="str">
        <f t="array" ref="H20918">if(F20918&lt;&gt;"", iferror(index('Internal Staffing Calculator'!B$8:B23500,match(F20918,'Internal Staffing Calculator'!E$8:E23500,0)), "Not In Budget"),"")</f>
        <v/>
      </c>
      <c r="I20918" s="184"/>
      <c r="J20918" s="184"/>
      <c r="K20918" s="184"/>
      <c r="L20918" s="183"/>
    </row>
    <row r="20919">
      <c r="A20919" s="454"/>
      <c r="B20919" s="927"/>
      <c r="C20919" s="580"/>
      <c r="D20919" s="939"/>
      <c r="E20919" s="940"/>
      <c r="F20919" s="941"/>
      <c r="G20919" s="937" t="str">
        <f t="array" ref="G20919">xlookup(F20919,'Internal Staffing Calculator'!E:E,'Internal Staffing Calculator'!C:C,"")</f>
        <v/>
      </c>
      <c r="H20919" s="932" t="str">
        <f t="array" ref="H20919">if(F20919&lt;&gt;"", iferror(index('Internal Staffing Calculator'!B$8:B23500,match(F20919,'Internal Staffing Calculator'!E$8:E23500,0)), "Not In Budget"),"")</f>
        <v/>
      </c>
      <c r="I20919" s="184"/>
      <c r="J20919" s="184"/>
      <c r="K20919" s="184"/>
      <c r="L20919" s="183"/>
    </row>
    <row r="20920">
      <c r="A20920" s="454"/>
      <c r="B20920" s="927"/>
      <c r="C20920" s="580"/>
      <c r="D20920" s="939"/>
      <c r="E20920" s="940"/>
      <c r="F20920" s="941"/>
      <c r="G20920" s="937" t="str">
        <f t="array" ref="G20920">xlookup(F20920,'Internal Staffing Calculator'!E:E,'Internal Staffing Calculator'!C:C,"")</f>
        <v/>
      </c>
      <c r="H20920" s="932" t="str">
        <f t="array" ref="H20920">if(F20920&lt;&gt;"", iferror(index('Internal Staffing Calculator'!B$8:B23500,match(F20920,'Internal Staffing Calculator'!E$8:E23500,0)), "Not In Budget"),"")</f>
        <v/>
      </c>
      <c r="I20920" s="184"/>
      <c r="J20920" s="184"/>
      <c r="K20920" s="184"/>
      <c r="L20920" s="183"/>
    </row>
    <row r="20921">
      <c r="A20921" s="454"/>
      <c r="B20921" s="927"/>
      <c r="C20921" s="580"/>
      <c r="D20921" s="939"/>
      <c r="E20921" s="940"/>
      <c r="F20921" s="941"/>
      <c r="G20921" s="937" t="str">
        <f t="array" ref="G20921">xlookup(F20921,'Internal Staffing Calculator'!E:E,'Internal Staffing Calculator'!C:C,"")</f>
        <v/>
      </c>
      <c r="H20921" s="932" t="str">
        <f t="array" ref="H20921">if(F20921&lt;&gt;"", iferror(index('Internal Staffing Calculator'!B$8:B23500,match(F20921,'Internal Staffing Calculator'!E$8:E23500,0)), "Not In Budget"),"")</f>
        <v/>
      </c>
      <c r="I20921" s="184"/>
      <c r="J20921" s="184"/>
      <c r="K20921" s="184"/>
      <c r="L20921" s="183"/>
    </row>
    <row r="20922">
      <c r="A20922" s="454"/>
      <c r="B20922" s="927"/>
      <c r="C20922" s="580"/>
      <c r="D20922" s="939"/>
      <c r="E20922" s="940"/>
      <c r="F20922" s="941"/>
      <c r="G20922" s="937" t="str">
        <f t="array" ref="G20922">xlookup(F20922,'Internal Staffing Calculator'!E:E,'Internal Staffing Calculator'!C:C,"")</f>
        <v/>
      </c>
      <c r="H20922" s="932" t="str">
        <f t="array" ref="H20922">if(F20922&lt;&gt;"", iferror(index('Internal Staffing Calculator'!B$8:B23500,match(F20922,'Internal Staffing Calculator'!E$8:E23500,0)), "Not In Budget"),"")</f>
        <v/>
      </c>
      <c r="I20922" s="184"/>
      <c r="J20922" s="184"/>
      <c r="K20922" s="184"/>
      <c r="L20922" s="183"/>
    </row>
    <row r="20923">
      <c r="A20923" s="454"/>
      <c r="B20923" s="927"/>
      <c r="C20923" s="580"/>
      <c r="D20923" s="939"/>
      <c r="E20923" s="940"/>
      <c r="F20923" s="941"/>
      <c r="G20923" s="937" t="str">
        <f t="array" ref="G20923">xlookup(F20923,'Internal Staffing Calculator'!E:E,'Internal Staffing Calculator'!C:C,"")</f>
        <v/>
      </c>
      <c r="H20923" s="932" t="str">
        <f t="array" ref="H20923">if(F20923&lt;&gt;"", iferror(index('Internal Staffing Calculator'!B$8:B23500,match(F20923,'Internal Staffing Calculator'!E$8:E23500,0)), "Not In Budget"),"")</f>
        <v/>
      </c>
      <c r="I20923" s="184"/>
      <c r="J20923" s="184"/>
      <c r="K20923" s="184"/>
      <c r="L20923" s="183"/>
    </row>
    <row r="20924">
      <c r="A20924" s="454"/>
      <c r="B20924" s="927"/>
      <c r="C20924" s="580"/>
      <c r="D20924" s="939"/>
      <c r="E20924" s="940"/>
      <c r="F20924" s="941"/>
      <c r="G20924" s="937" t="str">
        <f t="array" ref="G20924">xlookup(F20924,'Internal Staffing Calculator'!E:E,'Internal Staffing Calculator'!C:C,"")</f>
        <v/>
      </c>
      <c r="H20924" s="932" t="str">
        <f t="array" ref="H20924">if(F20924&lt;&gt;"", iferror(index('Internal Staffing Calculator'!B$8:B23500,match(F20924,'Internal Staffing Calculator'!E$8:E23500,0)), "Not In Budget"),"")</f>
        <v/>
      </c>
      <c r="I20924" s="184"/>
      <c r="J20924" s="184"/>
      <c r="K20924" s="184"/>
      <c r="L20924" s="183"/>
    </row>
    <row r="20925">
      <c r="A20925" s="454"/>
      <c r="B20925" s="927"/>
      <c r="C20925" s="580"/>
      <c r="D20925" s="939"/>
      <c r="E20925" s="940"/>
      <c r="F20925" s="941"/>
      <c r="G20925" s="937" t="str">
        <f t="array" ref="G20925">xlookup(F20925,'Internal Staffing Calculator'!E:E,'Internal Staffing Calculator'!C:C,"")</f>
        <v/>
      </c>
      <c r="H20925" s="932" t="str">
        <f t="array" ref="H20925">if(F20925&lt;&gt;"", iferror(index('Internal Staffing Calculator'!B$8:B23500,match(F20925,'Internal Staffing Calculator'!E$8:E23500,0)), "Not In Budget"),"")</f>
        <v/>
      </c>
      <c r="I20925" s="184"/>
      <c r="J20925" s="184"/>
      <c r="K20925" s="184"/>
      <c r="L20925" s="183"/>
    </row>
    <row r="20926">
      <c r="A20926" s="454"/>
      <c r="B20926" s="927"/>
      <c r="C20926" s="580"/>
      <c r="D20926" s="939"/>
      <c r="E20926" s="940"/>
      <c r="F20926" s="941"/>
      <c r="G20926" s="937" t="str">
        <f t="array" ref="G20926">xlookup(F20926,'Internal Staffing Calculator'!E:E,'Internal Staffing Calculator'!C:C,"")</f>
        <v/>
      </c>
      <c r="H20926" s="932" t="str">
        <f t="array" ref="H20926">if(F20926&lt;&gt;"", iferror(index('Internal Staffing Calculator'!B$8:B23500,match(F20926,'Internal Staffing Calculator'!E$8:E23500,0)), "Not In Budget"),"")</f>
        <v/>
      </c>
      <c r="I20926" s="184"/>
      <c r="J20926" s="184"/>
      <c r="K20926" s="184"/>
      <c r="L20926" s="183"/>
    </row>
    <row r="20927">
      <c r="A20927" s="454"/>
      <c r="B20927" s="927"/>
      <c r="C20927" s="580"/>
      <c r="D20927" s="939"/>
      <c r="E20927" s="940"/>
      <c r="F20927" s="941"/>
      <c r="G20927" s="937" t="str">
        <f t="array" ref="G20927">xlookup(F20927,'Internal Staffing Calculator'!E:E,'Internal Staffing Calculator'!C:C,"")</f>
        <v/>
      </c>
      <c r="H20927" s="932" t="str">
        <f t="array" ref="H20927">if(F20927&lt;&gt;"", iferror(index('Internal Staffing Calculator'!B$8:B23500,match(F20927,'Internal Staffing Calculator'!E$8:E23500,0)), "Not In Budget"),"")</f>
        <v/>
      </c>
      <c r="I20927" s="184"/>
      <c r="J20927" s="184"/>
      <c r="K20927" s="184"/>
      <c r="L20927" s="183"/>
    </row>
    <row r="20928">
      <c r="A20928" s="454"/>
      <c r="B20928" s="927"/>
      <c r="C20928" s="580"/>
      <c r="D20928" s="939"/>
      <c r="E20928" s="940"/>
      <c r="F20928" s="941"/>
      <c r="G20928" s="937" t="str">
        <f t="array" ref="G20928">xlookup(F20928,'Internal Staffing Calculator'!E:E,'Internal Staffing Calculator'!C:C,"")</f>
        <v/>
      </c>
      <c r="H20928" s="932" t="str">
        <f t="array" ref="H20928">if(F20928&lt;&gt;"", iferror(index('Internal Staffing Calculator'!B$8:B23500,match(F20928,'Internal Staffing Calculator'!E$8:E23500,0)), "Not In Budget"),"")</f>
        <v/>
      </c>
      <c r="I20928" s="184"/>
      <c r="J20928" s="184"/>
      <c r="K20928" s="184"/>
      <c r="L20928" s="183"/>
    </row>
    <row r="20929">
      <c r="A20929" s="454"/>
      <c r="B20929" s="927"/>
      <c r="C20929" s="580"/>
      <c r="D20929" s="939"/>
      <c r="E20929" s="940"/>
      <c r="F20929" s="941"/>
      <c r="G20929" s="937" t="str">
        <f t="array" ref="G20929">xlookup(F20929,'Internal Staffing Calculator'!E:E,'Internal Staffing Calculator'!C:C,"")</f>
        <v/>
      </c>
      <c r="H20929" s="932" t="str">
        <f t="array" ref="H20929">if(F20929&lt;&gt;"", iferror(index('Internal Staffing Calculator'!B$8:B23500,match(F20929,'Internal Staffing Calculator'!E$8:E23500,0)), "Not In Budget"),"")</f>
        <v/>
      </c>
      <c r="I20929" s="184"/>
      <c r="J20929" s="184"/>
      <c r="K20929" s="184"/>
      <c r="L20929" s="183"/>
    </row>
    <row r="20930">
      <c r="A20930" s="454"/>
      <c r="B20930" s="927"/>
      <c r="C20930" s="580"/>
      <c r="D20930" s="939"/>
      <c r="E20930" s="940"/>
      <c r="F20930" s="941"/>
      <c r="G20930" s="937" t="str">
        <f t="array" ref="G20930">xlookup(F20930,'Internal Staffing Calculator'!E:E,'Internal Staffing Calculator'!C:C,"")</f>
        <v/>
      </c>
      <c r="H20930" s="932" t="str">
        <f t="array" ref="H20930">if(F20930&lt;&gt;"", iferror(index('Internal Staffing Calculator'!B$8:B23500,match(F20930,'Internal Staffing Calculator'!E$8:E23500,0)), "Not In Budget"),"")</f>
        <v/>
      </c>
      <c r="I20930" s="184"/>
      <c r="J20930" s="184"/>
      <c r="K20930" s="184"/>
      <c r="L20930" s="183"/>
    </row>
    <row r="20931">
      <c r="A20931" s="454"/>
      <c r="B20931" s="927"/>
      <c r="C20931" s="580"/>
      <c r="D20931" s="939"/>
      <c r="E20931" s="940"/>
      <c r="F20931" s="941"/>
      <c r="G20931" s="937" t="str">
        <f t="array" ref="G20931">xlookup(F20931,'Internal Staffing Calculator'!E:E,'Internal Staffing Calculator'!C:C,"")</f>
        <v/>
      </c>
      <c r="H20931" s="932" t="str">
        <f t="array" ref="H20931">if(F20931&lt;&gt;"", iferror(index('Internal Staffing Calculator'!B$8:B23500,match(F20931,'Internal Staffing Calculator'!E$8:E23500,0)), "Not In Budget"),"")</f>
        <v/>
      </c>
      <c r="I20931" s="184"/>
      <c r="J20931" s="184"/>
      <c r="K20931" s="184"/>
      <c r="L20931" s="183"/>
    </row>
    <row r="20932">
      <c r="A20932" s="454"/>
      <c r="B20932" s="927"/>
      <c r="C20932" s="580"/>
      <c r="D20932" s="939"/>
      <c r="E20932" s="940"/>
      <c r="F20932" s="941"/>
      <c r="G20932" s="937" t="str">
        <f t="array" ref="G20932">xlookup(F20932,'Internal Staffing Calculator'!E:E,'Internal Staffing Calculator'!C:C,"")</f>
        <v/>
      </c>
      <c r="H20932" s="932" t="str">
        <f t="array" ref="H20932">if(F20932&lt;&gt;"", iferror(index('Internal Staffing Calculator'!B$8:B23500,match(F20932,'Internal Staffing Calculator'!E$8:E23500,0)), "Not In Budget"),"")</f>
        <v/>
      </c>
      <c r="I20932" s="184"/>
      <c r="J20932" s="184"/>
      <c r="K20932" s="184"/>
      <c r="L20932" s="183"/>
    </row>
    <row r="20933">
      <c r="A20933" s="454"/>
      <c r="B20933" s="927"/>
      <c r="C20933" s="580"/>
      <c r="D20933" s="939"/>
      <c r="E20933" s="940"/>
      <c r="F20933" s="941"/>
      <c r="G20933" s="937" t="str">
        <f t="array" ref="G20933">xlookup(F20933,'Internal Staffing Calculator'!E:E,'Internal Staffing Calculator'!C:C,"")</f>
        <v/>
      </c>
      <c r="H20933" s="932" t="str">
        <f t="array" ref="H20933">if(F20933&lt;&gt;"", iferror(index('Internal Staffing Calculator'!B$8:B23500,match(F20933,'Internal Staffing Calculator'!E$8:E23500,0)), "Not In Budget"),"")</f>
        <v/>
      </c>
      <c r="I20933" s="184"/>
      <c r="J20933" s="184"/>
      <c r="K20933" s="184"/>
      <c r="L20933" s="183"/>
    </row>
    <row r="20934">
      <c r="A20934" s="454"/>
      <c r="B20934" s="927"/>
      <c r="C20934" s="580"/>
      <c r="D20934" s="939"/>
      <c r="E20934" s="940"/>
      <c r="F20934" s="941"/>
      <c r="G20934" s="937" t="str">
        <f t="array" ref="G20934">xlookup(F20934,'Internal Staffing Calculator'!E:E,'Internal Staffing Calculator'!C:C,"")</f>
        <v/>
      </c>
      <c r="H20934" s="932" t="str">
        <f t="array" ref="H20934">if(F20934&lt;&gt;"", iferror(index('Internal Staffing Calculator'!B$8:B23500,match(F20934,'Internal Staffing Calculator'!E$8:E23500,0)), "Not In Budget"),"")</f>
        <v/>
      </c>
      <c r="I20934" s="184"/>
      <c r="J20934" s="184"/>
      <c r="K20934" s="184"/>
      <c r="L20934" s="183"/>
    </row>
    <row r="20935">
      <c r="A20935" s="454"/>
      <c r="B20935" s="927"/>
      <c r="C20935" s="580"/>
      <c r="D20935" s="939"/>
      <c r="E20935" s="940"/>
      <c r="F20935" s="941"/>
      <c r="G20935" s="937" t="str">
        <f t="array" ref="G20935">xlookup(F20935,'Internal Staffing Calculator'!E:E,'Internal Staffing Calculator'!C:C,"")</f>
        <v/>
      </c>
      <c r="H20935" s="932" t="str">
        <f t="array" ref="H20935">if(F20935&lt;&gt;"", iferror(index('Internal Staffing Calculator'!B$8:B23500,match(F20935,'Internal Staffing Calculator'!E$8:E23500,0)), "Not In Budget"),"")</f>
        <v/>
      </c>
      <c r="I20935" s="184"/>
      <c r="J20935" s="184"/>
      <c r="K20935" s="184"/>
      <c r="L20935" s="183"/>
    </row>
    <row r="20936">
      <c r="A20936" s="454"/>
      <c r="B20936" s="927"/>
      <c r="C20936" s="580"/>
      <c r="D20936" s="939"/>
      <c r="E20936" s="940"/>
      <c r="F20936" s="941"/>
      <c r="G20936" s="937" t="str">
        <f t="array" ref="G20936">xlookup(F20936,'Internal Staffing Calculator'!E:E,'Internal Staffing Calculator'!C:C,"")</f>
        <v/>
      </c>
      <c r="H20936" s="932" t="str">
        <f t="array" ref="H20936">if(F20936&lt;&gt;"", iferror(index('Internal Staffing Calculator'!B$8:B23500,match(F20936,'Internal Staffing Calculator'!E$8:E23500,0)), "Not In Budget"),"")</f>
        <v/>
      </c>
      <c r="I20936" s="184"/>
      <c r="J20936" s="184"/>
      <c r="K20936" s="184"/>
      <c r="L20936" s="183"/>
    </row>
    <row r="20937">
      <c r="A20937" s="454"/>
      <c r="B20937" s="927"/>
      <c r="C20937" s="580"/>
      <c r="D20937" s="939"/>
      <c r="E20937" s="940"/>
      <c r="F20937" s="941"/>
      <c r="G20937" s="937" t="str">
        <f t="array" ref="G20937">xlookup(F20937,'Internal Staffing Calculator'!E:E,'Internal Staffing Calculator'!C:C,"")</f>
        <v/>
      </c>
      <c r="H20937" s="932" t="str">
        <f t="array" ref="H20937">if(F20937&lt;&gt;"", iferror(index('Internal Staffing Calculator'!B$8:B23500,match(F20937,'Internal Staffing Calculator'!E$8:E23500,0)), "Not In Budget"),"")</f>
        <v/>
      </c>
      <c r="I20937" s="184"/>
      <c r="J20937" s="184"/>
      <c r="K20937" s="184"/>
      <c r="L20937" s="183"/>
    </row>
    <row r="20938">
      <c r="A20938" s="454"/>
      <c r="B20938" s="927"/>
      <c r="C20938" s="580"/>
      <c r="D20938" s="939"/>
      <c r="E20938" s="940"/>
      <c r="F20938" s="941"/>
      <c r="G20938" s="937" t="str">
        <f t="array" ref="G20938">xlookup(F20938,'Internal Staffing Calculator'!E:E,'Internal Staffing Calculator'!C:C,"")</f>
        <v/>
      </c>
      <c r="H20938" s="932" t="str">
        <f t="array" ref="H20938">if(F20938&lt;&gt;"", iferror(index('Internal Staffing Calculator'!B$8:B23500,match(F20938,'Internal Staffing Calculator'!E$8:E23500,0)), "Not In Budget"),"")</f>
        <v/>
      </c>
      <c r="I20938" s="184"/>
      <c r="J20938" s="184"/>
      <c r="K20938" s="184"/>
      <c r="L20938" s="183"/>
    </row>
    <row r="20939">
      <c r="A20939" s="454"/>
      <c r="B20939" s="927"/>
      <c r="C20939" s="580"/>
      <c r="D20939" s="939"/>
      <c r="E20939" s="940"/>
      <c r="F20939" s="941"/>
      <c r="G20939" s="937" t="str">
        <f t="array" ref="G20939">xlookup(F20939,'Internal Staffing Calculator'!E:E,'Internal Staffing Calculator'!C:C,"")</f>
        <v/>
      </c>
      <c r="H20939" s="932" t="str">
        <f t="array" ref="H20939">if(F20939&lt;&gt;"", iferror(index('Internal Staffing Calculator'!B$8:B23500,match(F20939,'Internal Staffing Calculator'!E$8:E23500,0)), "Not In Budget"),"")</f>
        <v/>
      </c>
      <c r="I20939" s="184"/>
      <c r="J20939" s="184"/>
      <c r="K20939" s="184"/>
      <c r="L20939" s="183"/>
    </row>
    <row r="20940">
      <c r="A20940" s="454"/>
      <c r="B20940" s="927"/>
      <c r="C20940" s="580"/>
      <c r="D20940" s="939"/>
      <c r="E20940" s="940"/>
      <c r="F20940" s="941"/>
      <c r="G20940" s="937" t="str">
        <f t="array" ref="G20940">xlookup(F20940,'Internal Staffing Calculator'!E:E,'Internal Staffing Calculator'!C:C,"")</f>
        <v/>
      </c>
      <c r="H20940" s="932" t="str">
        <f t="array" ref="H20940">if(F20940&lt;&gt;"", iferror(index('Internal Staffing Calculator'!B$8:B23500,match(F20940,'Internal Staffing Calculator'!E$8:E23500,0)), "Not In Budget"),"")</f>
        <v/>
      </c>
      <c r="I20940" s="184"/>
      <c r="J20940" s="184"/>
      <c r="K20940" s="184"/>
      <c r="L20940" s="183"/>
    </row>
    <row r="20941">
      <c r="A20941" s="454"/>
      <c r="B20941" s="927"/>
      <c r="C20941" s="580"/>
      <c r="D20941" s="939"/>
      <c r="E20941" s="940"/>
      <c r="F20941" s="941"/>
      <c r="G20941" s="937" t="str">
        <f t="array" ref="G20941">xlookup(F20941,'Internal Staffing Calculator'!E:E,'Internal Staffing Calculator'!C:C,"")</f>
        <v/>
      </c>
      <c r="H20941" s="932" t="str">
        <f t="array" ref="H20941">if(F20941&lt;&gt;"", iferror(index('Internal Staffing Calculator'!B$8:B23500,match(F20941,'Internal Staffing Calculator'!E$8:E23500,0)), "Not In Budget"),"")</f>
        <v/>
      </c>
      <c r="I20941" s="184"/>
      <c r="J20941" s="184"/>
      <c r="K20941" s="184"/>
      <c r="L20941" s="183"/>
    </row>
    <row r="20942">
      <c r="A20942" s="454"/>
      <c r="B20942" s="927"/>
      <c r="C20942" s="580"/>
      <c r="D20942" s="939"/>
      <c r="E20942" s="940"/>
      <c r="F20942" s="941"/>
      <c r="G20942" s="937" t="str">
        <f t="array" ref="G20942">xlookup(F20942,'Internal Staffing Calculator'!E:E,'Internal Staffing Calculator'!C:C,"")</f>
        <v/>
      </c>
      <c r="H20942" s="932" t="str">
        <f t="array" ref="H20942">if(F20942&lt;&gt;"", iferror(index('Internal Staffing Calculator'!B$8:B23500,match(F20942,'Internal Staffing Calculator'!E$8:E23500,0)), "Not In Budget"),"")</f>
        <v/>
      </c>
      <c r="I20942" s="184"/>
      <c r="J20942" s="184"/>
      <c r="K20942" s="184"/>
      <c r="L20942" s="183"/>
    </row>
    <row r="20943">
      <c r="A20943" s="454"/>
      <c r="B20943" s="927"/>
      <c r="C20943" s="580"/>
      <c r="D20943" s="939"/>
      <c r="E20943" s="940"/>
      <c r="F20943" s="941"/>
      <c r="G20943" s="937" t="str">
        <f t="array" ref="G20943">xlookup(F20943,'Internal Staffing Calculator'!E:E,'Internal Staffing Calculator'!C:C,"")</f>
        <v/>
      </c>
      <c r="H20943" s="932" t="str">
        <f t="array" ref="H20943">if(F20943&lt;&gt;"", iferror(index('Internal Staffing Calculator'!B$8:B23500,match(F20943,'Internal Staffing Calculator'!E$8:E23500,0)), "Not In Budget"),"")</f>
        <v/>
      </c>
      <c r="I20943" s="184"/>
      <c r="J20943" s="184"/>
      <c r="K20943" s="184"/>
      <c r="L20943" s="183"/>
    </row>
    <row r="20944">
      <c r="A20944" s="454"/>
      <c r="B20944" s="927"/>
      <c r="C20944" s="580"/>
      <c r="D20944" s="939"/>
      <c r="E20944" s="940"/>
      <c r="F20944" s="941"/>
      <c r="G20944" s="937" t="str">
        <f t="array" ref="G20944">xlookup(F20944,'Internal Staffing Calculator'!E:E,'Internal Staffing Calculator'!C:C,"")</f>
        <v/>
      </c>
      <c r="H20944" s="932" t="str">
        <f t="array" ref="H20944">if(F20944&lt;&gt;"", iferror(index('Internal Staffing Calculator'!B$8:B23500,match(F20944,'Internal Staffing Calculator'!E$8:E23500,0)), "Not In Budget"),"")</f>
        <v/>
      </c>
      <c r="I20944" s="184"/>
      <c r="J20944" s="184"/>
      <c r="K20944" s="184"/>
      <c r="L20944" s="183"/>
    </row>
    <row r="20945">
      <c r="A20945" s="454"/>
      <c r="B20945" s="927"/>
      <c r="C20945" s="580"/>
      <c r="D20945" s="939"/>
      <c r="E20945" s="940"/>
      <c r="F20945" s="941"/>
      <c r="G20945" s="937" t="str">
        <f t="array" ref="G20945">xlookup(F20945,'Internal Staffing Calculator'!E:E,'Internal Staffing Calculator'!C:C,"")</f>
        <v/>
      </c>
      <c r="H20945" s="932" t="str">
        <f t="array" ref="H20945">if(F20945&lt;&gt;"", iferror(index('Internal Staffing Calculator'!B$8:B23500,match(F20945,'Internal Staffing Calculator'!E$8:E23500,0)), "Not In Budget"),"")</f>
        <v/>
      </c>
      <c r="I20945" s="184"/>
      <c r="J20945" s="184"/>
      <c r="K20945" s="184"/>
      <c r="L20945" s="183"/>
    </row>
    <row r="20946">
      <c r="A20946" s="454"/>
      <c r="B20946" s="927"/>
      <c r="C20946" s="580"/>
      <c r="D20946" s="939"/>
      <c r="E20946" s="940"/>
      <c r="F20946" s="941"/>
      <c r="G20946" s="937" t="str">
        <f t="array" ref="G20946">xlookup(F20946,'Internal Staffing Calculator'!E:E,'Internal Staffing Calculator'!C:C,"")</f>
        <v/>
      </c>
      <c r="H20946" s="932" t="str">
        <f t="array" ref="H20946">if(F20946&lt;&gt;"", iferror(index('Internal Staffing Calculator'!B$8:B23500,match(F20946,'Internal Staffing Calculator'!E$8:E23500,0)), "Not In Budget"),"")</f>
        <v/>
      </c>
      <c r="I20946" s="184"/>
      <c r="J20946" s="184"/>
      <c r="K20946" s="184"/>
      <c r="L20946" s="183"/>
    </row>
    <row r="20947">
      <c r="A20947" s="454"/>
      <c r="B20947" s="927"/>
      <c r="C20947" s="580"/>
      <c r="D20947" s="939"/>
      <c r="E20947" s="940"/>
      <c r="F20947" s="941"/>
      <c r="G20947" s="937" t="str">
        <f t="array" ref="G20947">xlookup(F20947,'Internal Staffing Calculator'!E:E,'Internal Staffing Calculator'!C:C,"")</f>
        <v/>
      </c>
      <c r="H20947" s="932" t="str">
        <f t="array" ref="H20947">if(F20947&lt;&gt;"", iferror(index('Internal Staffing Calculator'!B$8:B23500,match(F20947,'Internal Staffing Calculator'!E$8:E23500,0)), "Not In Budget"),"")</f>
        <v/>
      </c>
      <c r="I20947" s="184"/>
      <c r="J20947" s="184"/>
      <c r="K20947" s="184"/>
      <c r="L20947" s="183"/>
    </row>
    <row r="20948">
      <c r="A20948" s="454"/>
      <c r="B20948" s="927"/>
      <c r="C20948" s="580"/>
      <c r="D20948" s="939"/>
      <c r="E20948" s="940"/>
      <c r="F20948" s="941"/>
      <c r="G20948" s="937" t="str">
        <f t="array" ref="G20948">xlookup(F20948,'Internal Staffing Calculator'!E:E,'Internal Staffing Calculator'!C:C,"")</f>
        <v/>
      </c>
      <c r="H20948" s="932" t="str">
        <f t="array" ref="H20948">if(F20948&lt;&gt;"", iferror(index('Internal Staffing Calculator'!B$8:B23500,match(F20948,'Internal Staffing Calculator'!E$8:E23500,0)), "Not In Budget"),"")</f>
        <v/>
      </c>
      <c r="I20948" s="184"/>
      <c r="J20948" s="184"/>
      <c r="K20948" s="184"/>
      <c r="L20948" s="183"/>
    </row>
    <row r="20949">
      <c r="A20949" s="454"/>
      <c r="B20949" s="927"/>
      <c r="C20949" s="580"/>
      <c r="D20949" s="939"/>
      <c r="E20949" s="940"/>
      <c r="F20949" s="941"/>
      <c r="G20949" s="937" t="str">
        <f t="array" ref="G20949">xlookup(F20949,'Internal Staffing Calculator'!E:E,'Internal Staffing Calculator'!C:C,"")</f>
        <v/>
      </c>
      <c r="H20949" s="932" t="str">
        <f t="array" ref="H20949">if(F20949&lt;&gt;"", iferror(index('Internal Staffing Calculator'!B$8:B23500,match(F20949,'Internal Staffing Calculator'!E$8:E23500,0)), "Not In Budget"),"")</f>
        <v/>
      </c>
      <c r="I20949" s="184"/>
      <c r="J20949" s="184"/>
      <c r="K20949" s="184"/>
      <c r="L20949" s="183"/>
    </row>
    <row r="20950">
      <c r="A20950" s="454"/>
      <c r="B20950" s="927"/>
      <c r="C20950" s="580"/>
      <c r="D20950" s="939"/>
      <c r="E20950" s="940"/>
      <c r="F20950" s="941"/>
      <c r="G20950" s="937" t="str">
        <f t="array" ref="G20950">xlookup(F20950,'Internal Staffing Calculator'!E:E,'Internal Staffing Calculator'!C:C,"")</f>
        <v/>
      </c>
      <c r="H20950" s="932" t="str">
        <f t="array" ref="H20950">if(F20950&lt;&gt;"", iferror(index('Internal Staffing Calculator'!B$8:B23500,match(F20950,'Internal Staffing Calculator'!E$8:E23500,0)), "Not In Budget"),"")</f>
        <v/>
      </c>
      <c r="I20950" s="184"/>
      <c r="J20950" s="184"/>
      <c r="K20950" s="184"/>
      <c r="L20950" s="183"/>
    </row>
    <row r="20951">
      <c r="A20951" s="454"/>
      <c r="B20951" s="927"/>
      <c r="C20951" s="580"/>
      <c r="D20951" s="939"/>
      <c r="E20951" s="940"/>
      <c r="F20951" s="941"/>
      <c r="G20951" s="937" t="str">
        <f t="array" ref="G20951">xlookup(F20951,'Internal Staffing Calculator'!E:E,'Internal Staffing Calculator'!C:C,"")</f>
        <v/>
      </c>
      <c r="H20951" s="932" t="str">
        <f t="array" ref="H20951">if(F20951&lt;&gt;"", iferror(index('Internal Staffing Calculator'!B$8:B23500,match(F20951,'Internal Staffing Calculator'!E$8:E23500,0)), "Not In Budget"),"")</f>
        <v/>
      </c>
      <c r="I20951" s="184"/>
      <c r="J20951" s="184"/>
      <c r="K20951" s="184"/>
      <c r="L20951" s="183"/>
    </row>
    <row r="20952">
      <c r="A20952" s="454"/>
      <c r="B20952" s="927"/>
      <c r="C20952" s="580"/>
      <c r="D20952" s="939"/>
      <c r="E20952" s="940"/>
      <c r="F20952" s="941"/>
      <c r="G20952" s="937" t="str">
        <f t="array" ref="G20952">xlookup(F20952,'Internal Staffing Calculator'!E:E,'Internal Staffing Calculator'!C:C,"")</f>
        <v/>
      </c>
      <c r="H20952" s="932" t="str">
        <f t="array" ref="H20952">if(F20952&lt;&gt;"", iferror(index('Internal Staffing Calculator'!B$8:B23500,match(F20952,'Internal Staffing Calculator'!E$8:E23500,0)), "Not In Budget"),"")</f>
        <v/>
      </c>
      <c r="I20952" s="184"/>
      <c r="J20952" s="184"/>
      <c r="K20952" s="184"/>
      <c r="L20952" s="183"/>
    </row>
    <row r="20953">
      <c r="A20953" s="454"/>
      <c r="B20953" s="927"/>
      <c r="C20953" s="580"/>
      <c r="D20953" s="939"/>
      <c r="E20953" s="940"/>
      <c r="F20953" s="941"/>
      <c r="G20953" s="937" t="str">
        <f t="array" ref="G20953">xlookup(F20953,'Internal Staffing Calculator'!E:E,'Internal Staffing Calculator'!C:C,"")</f>
        <v/>
      </c>
      <c r="H20953" s="932" t="str">
        <f t="array" ref="H20953">if(F20953&lt;&gt;"", iferror(index('Internal Staffing Calculator'!B$8:B23500,match(F20953,'Internal Staffing Calculator'!E$8:E23500,0)), "Not In Budget"),"")</f>
        <v/>
      </c>
      <c r="I20953" s="184"/>
      <c r="J20953" s="184"/>
      <c r="K20953" s="184"/>
      <c r="L20953" s="183"/>
    </row>
    <row r="20954">
      <c r="A20954" s="454"/>
      <c r="B20954" s="927"/>
      <c r="C20954" s="580"/>
      <c r="D20954" s="939"/>
      <c r="E20954" s="940"/>
      <c r="F20954" s="941"/>
      <c r="G20954" s="937" t="str">
        <f t="array" ref="G20954">xlookup(F20954,'Internal Staffing Calculator'!E:E,'Internal Staffing Calculator'!C:C,"")</f>
        <v/>
      </c>
      <c r="H20954" s="932" t="str">
        <f t="array" ref="H20954">if(F20954&lt;&gt;"", iferror(index('Internal Staffing Calculator'!B$8:B23500,match(F20954,'Internal Staffing Calculator'!E$8:E23500,0)), "Not In Budget"),"")</f>
        <v/>
      </c>
      <c r="I20954" s="184"/>
      <c r="J20954" s="184"/>
      <c r="K20954" s="184"/>
      <c r="L20954" s="183"/>
    </row>
    <row r="20955">
      <c r="A20955" s="454"/>
      <c r="B20955" s="927"/>
      <c r="C20955" s="580"/>
      <c r="D20955" s="939"/>
      <c r="E20955" s="940"/>
      <c r="F20955" s="941"/>
      <c r="G20955" s="937" t="str">
        <f t="array" ref="G20955">xlookup(F20955,'Internal Staffing Calculator'!E:E,'Internal Staffing Calculator'!C:C,"")</f>
        <v/>
      </c>
      <c r="H20955" s="932" t="str">
        <f t="array" ref="H20955">if(F20955&lt;&gt;"", iferror(index('Internal Staffing Calculator'!B$8:B23500,match(F20955,'Internal Staffing Calculator'!E$8:E23500,0)), "Not In Budget"),"")</f>
        <v/>
      </c>
      <c r="I20955" s="184"/>
      <c r="J20955" s="184"/>
      <c r="K20955" s="184"/>
      <c r="L20955" s="183"/>
    </row>
    <row r="20956">
      <c r="A20956" s="454"/>
      <c r="B20956" s="927"/>
      <c r="C20956" s="580"/>
      <c r="D20956" s="939"/>
      <c r="E20956" s="940"/>
      <c r="F20956" s="941"/>
      <c r="G20956" s="937" t="str">
        <f t="array" ref="G20956">xlookup(F20956,'Internal Staffing Calculator'!E:E,'Internal Staffing Calculator'!C:C,"")</f>
        <v/>
      </c>
      <c r="H20956" s="932" t="str">
        <f t="array" ref="H20956">if(F20956&lt;&gt;"", iferror(index('Internal Staffing Calculator'!B$8:B23500,match(F20956,'Internal Staffing Calculator'!E$8:E23500,0)), "Not In Budget"),"")</f>
        <v/>
      </c>
      <c r="I20956" s="184"/>
      <c r="J20956" s="184"/>
      <c r="K20956" s="184"/>
      <c r="L20956" s="183"/>
    </row>
    <row r="20957">
      <c r="A20957" s="454"/>
      <c r="B20957" s="927"/>
      <c r="C20957" s="580"/>
      <c r="D20957" s="939"/>
      <c r="E20957" s="940"/>
      <c r="F20957" s="941"/>
      <c r="G20957" s="937" t="str">
        <f t="array" ref="G20957">xlookup(F20957,'Internal Staffing Calculator'!E:E,'Internal Staffing Calculator'!C:C,"")</f>
        <v/>
      </c>
      <c r="H20957" s="932" t="str">
        <f t="array" ref="H20957">if(F20957&lt;&gt;"", iferror(index('Internal Staffing Calculator'!B$8:B23500,match(F20957,'Internal Staffing Calculator'!E$8:E23500,0)), "Not In Budget"),"")</f>
        <v/>
      </c>
      <c r="I20957" s="184"/>
      <c r="J20957" s="184"/>
      <c r="K20957" s="184"/>
      <c r="L20957" s="183"/>
    </row>
    <row r="20958">
      <c r="A20958" s="454"/>
      <c r="B20958" s="927"/>
      <c r="C20958" s="580"/>
      <c r="D20958" s="939"/>
      <c r="E20958" s="940"/>
      <c r="F20958" s="941"/>
      <c r="G20958" s="937" t="str">
        <f t="array" ref="G20958">xlookup(F20958,'Internal Staffing Calculator'!E:E,'Internal Staffing Calculator'!C:C,"")</f>
        <v/>
      </c>
      <c r="H20958" s="932" t="str">
        <f t="array" ref="H20958">if(F20958&lt;&gt;"", iferror(index('Internal Staffing Calculator'!B$8:B23500,match(F20958,'Internal Staffing Calculator'!E$8:E23500,0)), "Not In Budget"),"")</f>
        <v/>
      </c>
      <c r="I20958" s="184"/>
      <c r="J20958" s="184"/>
      <c r="K20958" s="184"/>
      <c r="L20958" s="183"/>
    </row>
    <row r="20959">
      <c r="A20959" s="454"/>
      <c r="B20959" s="927"/>
      <c r="C20959" s="580"/>
      <c r="D20959" s="939"/>
      <c r="E20959" s="940"/>
      <c r="F20959" s="941"/>
      <c r="G20959" s="937" t="str">
        <f t="array" ref="G20959">xlookup(F20959,'Internal Staffing Calculator'!E:E,'Internal Staffing Calculator'!C:C,"")</f>
        <v/>
      </c>
      <c r="H20959" s="932" t="str">
        <f t="array" ref="H20959">if(F20959&lt;&gt;"", iferror(index('Internal Staffing Calculator'!B$8:B23500,match(F20959,'Internal Staffing Calculator'!E$8:E23500,0)), "Not In Budget"),"")</f>
        <v/>
      </c>
      <c r="I20959" s="184"/>
      <c r="J20959" s="184"/>
      <c r="K20959" s="184"/>
      <c r="L20959" s="183"/>
    </row>
    <row r="20960">
      <c r="A20960" s="454"/>
      <c r="B20960" s="927"/>
      <c r="C20960" s="580"/>
      <c r="D20960" s="939"/>
      <c r="E20960" s="940"/>
      <c r="F20960" s="941"/>
      <c r="G20960" s="937" t="str">
        <f t="array" ref="G20960">xlookup(F20960,'Internal Staffing Calculator'!E:E,'Internal Staffing Calculator'!C:C,"")</f>
        <v/>
      </c>
      <c r="H20960" s="932" t="str">
        <f t="array" ref="H20960">if(F20960&lt;&gt;"", iferror(index('Internal Staffing Calculator'!B$8:B23500,match(F20960,'Internal Staffing Calculator'!E$8:E23500,0)), "Not In Budget"),"")</f>
        <v/>
      </c>
      <c r="I20960" s="184"/>
      <c r="J20960" s="184"/>
      <c r="K20960" s="184"/>
      <c r="L20960" s="183"/>
    </row>
    <row r="20961">
      <c r="A20961" s="454"/>
      <c r="B20961" s="927"/>
      <c r="C20961" s="580"/>
      <c r="D20961" s="939"/>
      <c r="E20961" s="940"/>
      <c r="F20961" s="941"/>
      <c r="G20961" s="937" t="str">
        <f t="array" ref="G20961">xlookup(F20961,'Internal Staffing Calculator'!E:E,'Internal Staffing Calculator'!C:C,"")</f>
        <v/>
      </c>
      <c r="H20961" s="932" t="str">
        <f t="array" ref="H20961">if(F20961&lt;&gt;"", iferror(index('Internal Staffing Calculator'!B$8:B23500,match(F20961,'Internal Staffing Calculator'!E$8:E23500,0)), "Not In Budget"),"")</f>
        <v/>
      </c>
      <c r="I20961" s="184"/>
      <c r="J20961" s="184"/>
      <c r="K20961" s="184"/>
      <c r="L20961" s="183"/>
    </row>
    <row r="20962">
      <c r="A20962" s="454"/>
      <c r="B20962" s="927"/>
      <c r="C20962" s="580"/>
      <c r="D20962" s="939"/>
      <c r="E20962" s="940"/>
      <c r="F20962" s="941"/>
      <c r="G20962" s="937" t="str">
        <f t="array" ref="G20962">xlookup(F20962,'Internal Staffing Calculator'!E:E,'Internal Staffing Calculator'!C:C,"")</f>
        <v/>
      </c>
      <c r="H20962" s="932" t="str">
        <f t="array" ref="H20962">if(F20962&lt;&gt;"", iferror(index('Internal Staffing Calculator'!B$8:B23500,match(F20962,'Internal Staffing Calculator'!E$8:E23500,0)), "Not In Budget"),"")</f>
        <v/>
      </c>
      <c r="I20962" s="184"/>
      <c r="J20962" s="184"/>
      <c r="K20962" s="184"/>
      <c r="L20962" s="183"/>
    </row>
    <row r="20963">
      <c r="A20963" s="454"/>
      <c r="B20963" s="927"/>
      <c r="C20963" s="580"/>
      <c r="D20963" s="939"/>
      <c r="E20963" s="940"/>
      <c r="F20963" s="941"/>
      <c r="G20963" s="937" t="str">
        <f t="array" ref="G20963">xlookup(F20963,'Internal Staffing Calculator'!E:E,'Internal Staffing Calculator'!C:C,"")</f>
        <v/>
      </c>
      <c r="H20963" s="932" t="str">
        <f t="array" ref="H20963">if(F20963&lt;&gt;"", iferror(index('Internal Staffing Calculator'!B$8:B23500,match(F20963,'Internal Staffing Calculator'!E$8:E23500,0)), "Not In Budget"),"")</f>
        <v/>
      </c>
      <c r="I20963" s="184"/>
      <c r="J20963" s="184"/>
      <c r="K20963" s="184"/>
      <c r="L20963" s="183"/>
    </row>
    <row r="20964">
      <c r="A20964" s="454"/>
      <c r="B20964" s="927"/>
      <c r="C20964" s="580"/>
      <c r="D20964" s="939"/>
      <c r="E20964" s="940"/>
      <c r="F20964" s="941"/>
      <c r="G20964" s="937" t="str">
        <f t="array" ref="G20964">xlookup(F20964,'Internal Staffing Calculator'!E:E,'Internal Staffing Calculator'!C:C,"")</f>
        <v/>
      </c>
      <c r="H20964" s="932" t="str">
        <f t="array" ref="H20964">if(F20964&lt;&gt;"", iferror(index('Internal Staffing Calculator'!B$8:B23500,match(F20964,'Internal Staffing Calculator'!E$8:E23500,0)), "Not In Budget"),"")</f>
        <v/>
      </c>
      <c r="I20964" s="184"/>
      <c r="J20964" s="184"/>
      <c r="K20964" s="184"/>
      <c r="L20964" s="183"/>
    </row>
    <row r="20965">
      <c r="A20965" s="454"/>
      <c r="B20965" s="927"/>
      <c r="C20965" s="580"/>
      <c r="D20965" s="939"/>
      <c r="E20965" s="940"/>
      <c r="F20965" s="941"/>
      <c r="G20965" s="937" t="str">
        <f t="array" ref="G20965">xlookup(F20965,'Internal Staffing Calculator'!E:E,'Internal Staffing Calculator'!C:C,"")</f>
        <v/>
      </c>
      <c r="H20965" s="932" t="str">
        <f t="array" ref="H20965">if(F20965&lt;&gt;"", iferror(index('Internal Staffing Calculator'!B$8:B23500,match(F20965,'Internal Staffing Calculator'!E$8:E23500,0)), "Not In Budget"),"")</f>
        <v/>
      </c>
      <c r="I20965" s="184"/>
      <c r="J20965" s="184"/>
      <c r="K20965" s="184"/>
      <c r="L20965" s="183"/>
    </row>
    <row r="20966">
      <c r="A20966" s="454"/>
      <c r="B20966" s="927"/>
      <c r="C20966" s="580"/>
      <c r="D20966" s="939"/>
      <c r="E20966" s="940"/>
      <c r="F20966" s="941"/>
      <c r="G20966" s="937" t="str">
        <f t="array" ref="G20966">xlookup(F20966,'Internal Staffing Calculator'!E:E,'Internal Staffing Calculator'!C:C,"")</f>
        <v/>
      </c>
      <c r="H20966" s="932" t="str">
        <f t="array" ref="H20966">if(F20966&lt;&gt;"", iferror(index('Internal Staffing Calculator'!B$8:B23500,match(F20966,'Internal Staffing Calculator'!E$8:E23500,0)), "Not In Budget"),"")</f>
        <v/>
      </c>
      <c r="I20966" s="184"/>
      <c r="J20966" s="184"/>
      <c r="K20966" s="184"/>
      <c r="L20966" s="183"/>
    </row>
    <row r="20967">
      <c r="A20967" s="454"/>
      <c r="B20967" s="927"/>
      <c r="C20967" s="580"/>
      <c r="D20967" s="939"/>
      <c r="E20967" s="940"/>
      <c r="F20967" s="941"/>
      <c r="G20967" s="937" t="str">
        <f t="array" ref="G20967">xlookup(F20967,'Internal Staffing Calculator'!E:E,'Internal Staffing Calculator'!C:C,"")</f>
        <v/>
      </c>
      <c r="H20967" s="932" t="str">
        <f t="array" ref="H20967">if(F20967&lt;&gt;"", iferror(index('Internal Staffing Calculator'!B$8:B23500,match(F20967,'Internal Staffing Calculator'!E$8:E23500,0)), "Not In Budget"),"")</f>
        <v/>
      </c>
      <c r="I20967" s="184"/>
      <c r="J20967" s="184"/>
      <c r="K20967" s="184"/>
      <c r="L20967" s="183"/>
    </row>
    <row r="20968">
      <c r="A20968" s="454"/>
      <c r="B20968" s="927"/>
      <c r="C20968" s="580"/>
      <c r="D20968" s="939"/>
      <c r="E20968" s="940"/>
      <c r="F20968" s="941"/>
      <c r="G20968" s="937" t="str">
        <f t="array" ref="G20968">xlookup(F20968,'Internal Staffing Calculator'!E:E,'Internal Staffing Calculator'!C:C,"")</f>
        <v/>
      </c>
      <c r="H20968" s="932" t="str">
        <f t="array" ref="H20968">if(F20968&lt;&gt;"", iferror(index('Internal Staffing Calculator'!B$8:B23500,match(F20968,'Internal Staffing Calculator'!E$8:E23500,0)), "Not In Budget"),"")</f>
        <v/>
      </c>
      <c r="I20968" s="184"/>
      <c r="J20968" s="184"/>
      <c r="K20968" s="184"/>
      <c r="L20968" s="183"/>
    </row>
    <row r="20969">
      <c r="A20969" s="454"/>
      <c r="B20969" s="927"/>
      <c r="C20969" s="580"/>
      <c r="D20969" s="939"/>
      <c r="E20969" s="940"/>
      <c r="F20969" s="941"/>
      <c r="G20969" s="937" t="str">
        <f t="array" ref="G20969">xlookup(F20969,'Internal Staffing Calculator'!E:E,'Internal Staffing Calculator'!C:C,"")</f>
        <v/>
      </c>
      <c r="H20969" s="932" t="str">
        <f t="array" ref="H20969">if(F20969&lt;&gt;"", iferror(index('Internal Staffing Calculator'!B$8:B23500,match(F20969,'Internal Staffing Calculator'!E$8:E23500,0)), "Not In Budget"),"")</f>
        <v/>
      </c>
      <c r="I20969" s="184"/>
      <c r="J20969" s="184"/>
      <c r="K20969" s="184"/>
      <c r="L20969" s="183"/>
    </row>
    <row r="20970">
      <c r="A20970" s="454"/>
      <c r="B20970" s="927"/>
      <c r="C20970" s="580"/>
      <c r="D20970" s="939"/>
      <c r="E20970" s="940"/>
      <c r="F20970" s="941"/>
      <c r="G20970" s="937" t="str">
        <f t="array" ref="G20970">xlookup(F20970,'Internal Staffing Calculator'!E:E,'Internal Staffing Calculator'!C:C,"")</f>
        <v/>
      </c>
      <c r="H20970" s="932" t="str">
        <f t="array" ref="H20970">if(F20970&lt;&gt;"", iferror(index('Internal Staffing Calculator'!B$8:B23500,match(F20970,'Internal Staffing Calculator'!E$8:E23500,0)), "Not In Budget"),"")</f>
        <v/>
      </c>
      <c r="I20970" s="184"/>
      <c r="J20970" s="184"/>
      <c r="K20970" s="184"/>
      <c r="L20970" s="183"/>
    </row>
    <row r="20971">
      <c r="A20971" s="454"/>
      <c r="B20971" s="927"/>
      <c r="C20971" s="580"/>
      <c r="D20971" s="939"/>
      <c r="E20971" s="940"/>
      <c r="F20971" s="941"/>
      <c r="G20971" s="937" t="str">
        <f t="array" ref="G20971">xlookup(F20971,'Internal Staffing Calculator'!E:E,'Internal Staffing Calculator'!C:C,"")</f>
        <v/>
      </c>
      <c r="H20971" s="932" t="str">
        <f t="array" ref="H20971">if(F20971&lt;&gt;"", iferror(index('Internal Staffing Calculator'!B$8:B23500,match(F20971,'Internal Staffing Calculator'!E$8:E23500,0)), "Not In Budget"),"")</f>
        <v/>
      </c>
      <c r="I20971" s="184"/>
      <c r="J20971" s="184"/>
      <c r="K20971" s="184"/>
      <c r="L20971" s="183"/>
    </row>
    <row r="20972">
      <c r="A20972" s="454"/>
      <c r="B20972" s="927"/>
      <c r="C20972" s="580"/>
      <c r="D20972" s="939"/>
      <c r="E20972" s="940"/>
      <c r="F20972" s="941"/>
      <c r="G20972" s="937" t="str">
        <f t="array" ref="G20972">xlookup(F20972,'Internal Staffing Calculator'!E:E,'Internal Staffing Calculator'!C:C,"")</f>
        <v/>
      </c>
      <c r="H20972" s="932" t="str">
        <f t="array" ref="H20972">if(F20972&lt;&gt;"", iferror(index('Internal Staffing Calculator'!B$8:B23500,match(F20972,'Internal Staffing Calculator'!E$8:E23500,0)), "Not In Budget"),"")</f>
        <v/>
      </c>
      <c r="I20972" s="184"/>
      <c r="J20972" s="184"/>
      <c r="K20972" s="184"/>
      <c r="L20972" s="183"/>
    </row>
    <row r="20973">
      <c r="A20973" s="454"/>
      <c r="B20973" s="927"/>
      <c r="C20973" s="580"/>
      <c r="D20973" s="939"/>
      <c r="E20973" s="940"/>
      <c r="F20973" s="941"/>
      <c r="G20973" s="937" t="str">
        <f t="array" ref="G20973">xlookup(F20973,'Internal Staffing Calculator'!E:E,'Internal Staffing Calculator'!C:C,"")</f>
        <v/>
      </c>
      <c r="H20973" s="932" t="str">
        <f t="array" ref="H20973">if(F20973&lt;&gt;"", iferror(index('Internal Staffing Calculator'!B$8:B23500,match(F20973,'Internal Staffing Calculator'!E$8:E23500,0)), "Not In Budget"),"")</f>
        <v/>
      </c>
      <c r="I20973" s="184"/>
      <c r="J20973" s="184"/>
      <c r="K20973" s="184"/>
      <c r="L20973" s="183"/>
    </row>
    <row r="20974">
      <c r="A20974" s="454"/>
      <c r="B20974" s="927"/>
      <c r="C20974" s="580"/>
      <c r="D20974" s="939"/>
      <c r="E20974" s="940"/>
      <c r="F20974" s="941"/>
      <c r="G20974" s="937" t="str">
        <f t="array" ref="G20974">xlookup(F20974,'Internal Staffing Calculator'!E:E,'Internal Staffing Calculator'!C:C,"")</f>
        <v/>
      </c>
      <c r="H20974" s="932" t="str">
        <f t="array" ref="H20974">if(F20974&lt;&gt;"", iferror(index('Internal Staffing Calculator'!B$8:B23500,match(F20974,'Internal Staffing Calculator'!E$8:E23500,0)), "Not In Budget"),"")</f>
        <v/>
      </c>
      <c r="I20974" s="184"/>
      <c r="J20974" s="184"/>
      <c r="K20974" s="184"/>
      <c r="L20974" s="183"/>
    </row>
    <row r="20975">
      <c r="A20975" s="454"/>
      <c r="B20975" s="927"/>
      <c r="C20975" s="580"/>
      <c r="D20975" s="939"/>
      <c r="E20975" s="940"/>
      <c r="F20975" s="941"/>
      <c r="G20975" s="937" t="str">
        <f t="array" ref="G20975">xlookup(F20975,'Internal Staffing Calculator'!E:E,'Internal Staffing Calculator'!C:C,"")</f>
        <v/>
      </c>
      <c r="H20975" s="932" t="str">
        <f t="array" ref="H20975">if(F20975&lt;&gt;"", iferror(index('Internal Staffing Calculator'!B$8:B23500,match(F20975,'Internal Staffing Calculator'!E$8:E23500,0)), "Not In Budget"),"")</f>
        <v/>
      </c>
      <c r="I20975" s="184"/>
      <c r="J20975" s="184"/>
      <c r="K20975" s="184"/>
      <c r="L20975" s="183"/>
    </row>
    <row r="20976">
      <c r="A20976" s="454"/>
      <c r="B20976" s="927"/>
      <c r="C20976" s="580"/>
      <c r="D20976" s="939"/>
      <c r="E20976" s="940"/>
      <c r="F20976" s="941"/>
      <c r="G20976" s="937" t="str">
        <f t="array" ref="G20976">xlookup(F20976,'Internal Staffing Calculator'!E:E,'Internal Staffing Calculator'!C:C,"")</f>
        <v/>
      </c>
      <c r="H20976" s="932" t="str">
        <f t="array" ref="H20976">if(F20976&lt;&gt;"", iferror(index('Internal Staffing Calculator'!B$8:B23500,match(F20976,'Internal Staffing Calculator'!E$8:E23500,0)), "Not In Budget"),"")</f>
        <v/>
      </c>
      <c r="I20976" s="184"/>
      <c r="J20976" s="184"/>
      <c r="K20976" s="184"/>
      <c r="L20976" s="183"/>
    </row>
    <row r="20977">
      <c r="A20977" s="454"/>
      <c r="B20977" s="927"/>
      <c r="C20977" s="580"/>
      <c r="D20977" s="939"/>
      <c r="E20977" s="940"/>
      <c r="F20977" s="941"/>
      <c r="G20977" s="937" t="str">
        <f t="array" ref="G20977">xlookup(F20977,'Internal Staffing Calculator'!E:E,'Internal Staffing Calculator'!C:C,"")</f>
        <v/>
      </c>
      <c r="H20977" s="932" t="str">
        <f t="array" ref="H20977">if(F20977&lt;&gt;"", iferror(index('Internal Staffing Calculator'!B$8:B23500,match(F20977,'Internal Staffing Calculator'!E$8:E23500,0)), "Not In Budget"),"")</f>
        <v/>
      </c>
      <c r="I20977" s="184"/>
      <c r="J20977" s="184"/>
      <c r="K20977" s="184"/>
      <c r="L20977" s="183"/>
    </row>
    <row r="20978">
      <c r="A20978" s="454"/>
      <c r="B20978" s="927"/>
      <c r="C20978" s="580"/>
      <c r="D20978" s="939"/>
      <c r="E20978" s="940"/>
      <c r="F20978" s="941"/>
      <c r="G20978" s="937" t="str">
        <f t="array" ref="G20978">xlookup(F20978,'Internal Staffing Calculator'!E:E,'Internal Staffing Calculator'!C:C,"")</f>
        <v/>
      </c>
      <c r="H20978" s="932" t="str">
        <f t="array" ref="H20978">if(F20978&lt;&gt;"", iferror(index('Internal Staffing Calculator'!B$8:B23500,match(F20978,'Internal Staffing Calculator'!E$8:E23500,0)), "Not In Budget"),"")</f>
        <v/>
      </c>
      <c r="I20978" s="184"/>
      <c r="J20978" s="184"/>
      <c r="K20978" s="184"/>
      <c r="L20978" s="183"/>
    </row>
    <row r="20979">
      <c r="A20979" s="454"/>
      <c r="B20979" s="927"/>
      <c r="C20979" s="580"/>
      <c r="D20979" s="939"/>
      <c r="E20979" s="940"/>
      <c r="F20979" s="941"/>
      <c r="G20979" s="937" t="str">
        <f t="array" ref="G20979">xlookup(F20979,'Internal Staffing Calculator'!E:E,'Internal Staffing Calculator'!C:C,"")</f>
        <v/>
      </c>
      <c r="H20979" s="932" t="str">
        <f t="array" ref="H20979">if(F20979&lt;&gt;"", iferror(index('Internal Staffing Calculator'!B$8:B23500,match(F20979,'Internal Staffing Calculator'!E$8:E23500,0)), "Not In Budget"),"")</f>
        <v/>
      </c>
      <c r="I20979" s="184"/>
      <c r="J20979" s="184"/>
      <c r="K20979" s="184"/>
      <c r="L20979" s="183"/>
    </row>
    <row r="20980">
      <c r="A20980" s="454"/>
      <c r="B20980" s="927"/>
      <c r="C20980" s="580"/>
      <c r="D20980" s="939"/>
      <c r="E20980" s="940"/>
      <c r="F20980" s="941"/>
      <c r="G20980" s="937" t="str">
        <f t="array" ref="G20980">xlookup(F20980,'Internal Staffing Calculator'!E:E,'Internal Staffing Calculator'!C:C,"")</f>
        <v/>
      </c>
      <c r="H20980" s="932" t="str">
        <f t="array" ref="H20980">if(F20980&lt;&gt;"", iferror(index('Internal Staffing Calculator'!B$8:B23500,match(F20980,'Internal Staffing Calculator'!E$8:E23500,0)), "Not In Budget"),"")</f>
        <v/>
      </c>
      <c r="I20980" s="184"/>
      <c r="J20980" s="184"/>
      <c r="K20980" s="184"/>
      <c r="L20980" s="183"/>
    </row>
    <row r="20981">
      <c r="A20981" s="454"/>
      <c r="B20981" s="927"/>
      <c r="C20981" s="580"/>
      <c r="D20981" s="939"/>
      <c r="E20981" s="940"/>
      <c r="F20981" s="941"/>
      <c r="G20981" s="937" t="str">
        <f t="array" ref="G20981">xlookup(F20981,'Internal Staffing Calculator'!E:E,'Internal Staffing Calculator'!C:C,"")</f>
        <v/>
      </c>
      <c r="H20981" s="932" t="str">
        <f t="array" ref="H20981">if(F20981&lt;&gt;"", iferror(index('Internal Staffing Calculator'!B$8:B23500,match(F20981,'Internal Staffing Calculator'!E$8:E23500,0)), "Not In Budget"),"")</f>
        <v/>
      </c>
      <c r="I20981" s="184"/>
      <c r="J20981" s="184"/>
      <c r="K20981" s="184"/>
      <c r="L20981" s="183"/>
    </row>
    <row r="20982">
      <c r="A20982" s="454"/>
      <c r="B20982" s="927"/>
      <c r="C20982" s="580"/>
      <c r="D20982" s="939"/>
      <c r="E20982" s="940"/>
      <c r="F20982" s="941"/>
      <c r="G20982" s="937" t="str">
        <f t="array" ref="G20982">xlookup(F20982,'Internal Staffing Calculator'!E:E,'Internal Staffing Calculator'!C:C,"")</f>
        <v/>
      </c>
      <c r="H20982" s="932" t="str">
        <f t="array" ref="H20982">if(F20982&lt;&gt;"", iferror(index('Internal Staffing Calculator'!B$8:B23500,match(F20982,'Internal Staffing Calculator'!E$8:E23500,0)), "Not In Budget"),"")</f>
        <v/>
      </c>
      <c r="I20982" s="184"/>
      <c r="J20982" s="184"/>
      <c r="K20982" s="184"/>
      <c r="L20982" s="183"/>
    </row>
    <row r="20983">
      <c r="A20983" s="454"/>
      <c r="B20983" s="927"/>
      <c r="C20983" s="580"/>
      <c r="D20983" s="939"/>
      <c r="E20983" s="940"/>
      <c r="F20983" s="941"/>
      <c r="G20983" s="937" t="str">
        <f t="array" ref="G20983">xlookup(F20983,'Internal Staffing Calculator'!E:E,'Internal Staffing Calculator'!C:C,"")</f>
        <v/>
      </c>
      <c r="H20983" s="932" t="str">
        <f t="array" ref="H20983">if(F20983&lt;&gt;"", iferror(index('Internal Staffing Calculator'!B$8:B23500,match(F20983,'Internal Staffing Calculator'!E$8:E23500,0)), "Not In Budget"),"")</f>
        <v/>
      </c>
      <c r="I20983" s="184"/>
      <c r="J20983" s="184"/>
      <c r="K20983" s="184"/>
      <c r="L20983" s="183"/>
    </row>
    <row r="20984">
      <c r="A20984" s="454"/>
      <c r="B20984" s="927"/>
      <c r="C20984" s="580"/>
      <c r="D20984" s="939"/>
      <c r="E20984" s="940"/>
      <c r="F20984" s="941"/>
      <c r="G20984" s="937" t="str">
        <f t="array" ref="G20984">xlookup(F20984,'Internal Staffing Calculator'!E:E,'Internal Staffing Calculator'!C:C,"")</f>
        <v/>
      </c>
      <c r="H20984" s="932" t="str">
        <f t="array" ref="H20984">if(F20984&lt;&gt;"", iferror(index('Internal Staffing Calculator'!B$8:B23500,match(F20984,'Internal Staffing Calculator'!E$8:E23500,0)), "Not In Budget"),"")</f>
        <v/>
      </c>
      <c r="I20984" s="184"/>
      <c r="J20984" s="184"/>
      <c r="K20984" s="184"/>
      <c r="L20984" s="183"/>
    </row>
    <row r="20985">
      <c r="A20985" s="454"/>
      <c r="B20985" s="927"/>
      <c r="C20985" s="580"/>
      <c r="D20985" s="939"/>
      <c r="E20985" s="940"/>
      <c r="F20985" s="941"/>
      <c r="G20985" s="937" t="str">
        <f t="array" ref="G20985">xlookup(F20985,'Internal Staffing Calculator'!E:E,'Internal Staffing Calculator'!C:C,"")</f>
        <v/>
      </c>
      <c r="H20985" s="932" t="str">
        <f t="array" ref="H20985">if(F20985&lt;&gt;"", iferror(index('Internal Staffing Calculator'!B$8:B23500,match(F20985,'Internal Staffing Calculator'!E$8:E23500,0)), "Not In Budget"),"")</f>
        <v/>
      </c>
      <c r="I20985" s="184"/>
      <c r="J20985" s="184"/>
      <c r="K20985" s="184"/>
      <c r="L20985" s="183"/>
    </row>
    <row r="20986">
      <c r="A20986" s="454"/>
      <c r="B20986" s="927"/>
      <c r="C20986" s="580"/>
      <c r="D20986" s="939"/>
      <c r="E20986" s="940"/>
      <c r="F20986" s="941"/>
      <c r="G20986" s="937" t="str">
        <f t="array" ref="G20986">xlookup(F20986,'Internal Staffing Calculator'!E:E,'Internal Staffing Calculator'!C:C,"")</f>
        <v/>
      </c>
      <c r="H20986" s="932" t="str">
        <f t="array" ref="H20986">if(F20986&lt;&gt;"", iferror(index('Internal Staffing Calculator'!B$8:B23500,match(F20986,'Internal Staffing Calculator'!E$8:E23500,0)), "Not In Budget"),"")</f>
        <v/>
      </c>
      <c r="I20986" s="184"/>
      <c r="J20986" s="184"/>
      <c r="K20986" s="184"/>
      <c r="L20986" s="183"/>
    </row>
    <row r="20987">
      <c r="A20987" s="454"/>
      <c r="B20987" s="927"/>
      <c r="C20987" s="580"/>
      <c r="D20987" s="939"/>
      <c r="E20987" s="940"/>
      <c r="F20987" s="941"/>
      <c r="G20987" s="937" t="str">
        <f t="array" ref="G20987">xlookup(F20987,'Internal Staffing Calculator'!E:E,'Internal Staffing Calculator'!C:C,"")</f>
        <v/>
      </c>
      <c r="H20987" s="932" t="str">
        <f t="array" ref="H20987">if(F20987&lt;&gt;"", iferror(index('Internal Staffing Calculator'!B$8:B23500,match(F20987,'Internal Staffing Calculator'!E$8:E23500,0)), "Not In Budget"),"")</f>
        <v/>
      </c>
      <c r="I20987" s="184"/>
      <c r="J20987" s="184"/>
      <c r="K20987" s="184"/>
      <c r="L20987" s="183"/>
    </row>
    <row r="20988">
      <c r="A20988" s="454"/>
      <c r="B20988" s="927"/>
      <c r="C20988" s="580"/>
      <c r="D20988" s="939"/>
      <c r="E20988" s="940"/>
      <c r="F20988" s="941"/>
      <c r="G20988" s="937" t="str">
        <f t="array" ref="G20988">xlookup(F20988,'Internal Staffing Calculator'!E:E,'Internal Staffing Calculator'!C:C,"")</f>
        <v/>
      </c>
      <c r="H20988" s="932" t="str">
        <f t="array" ref="H20988">if(F20988&lt;&gt;"", iferror(index('Internal Staffing Calculator'!B$8:B23500,match(F20988,'Internal Staffing Calculator'!E$8:E23500,0)), "Not In Budget"),"")</f>
        <v/>
      </c>
      <c r="I20988" s="184"/>
      <c r="J20988" s="184"/>
      <c r="K20988" s="184"/>
      <c r="L20988" s="183"/>
    </row>
    <row r="20989">
      <c r="A20989" s="454"/>
      <c r="B20989" s="927"/>
      <c r="C20989" s="580"/>
      <c r="D20989" s="939"/>
      <c r="E20989" s="940"/>
      <c r="F20989" s="941"/>
      <c r="G20989" s="937" t="str">
        <f t="array" ref="G20989">xlookup(F20989,'Internal Staffing Calculator'!E:E,'Internal Staffing Calculator'!C:C,"")</f>
        <v/>
      </c>
      <c r="H20989" s="932" t="str">
        <f t="array" ref="H20989">if(F20989&lt;&gt;"", iferror(index('Internal Staffing Calculator'!B$8:B23500,match(F20989,'Internal Staffing Calculator'!E$8:E23500,0)), "Not In Budget"),"")</f>
        <v/>
      </c>
      <c r="I20989" s="184"/>
      <c r="J20989" s="184"/>
      <c r="K20989" s="184"/>
      <c r="L20989" s="183"/>
    </row>
    <row r="20990">
      <c r="A20990" s="454"/>
      <c r="B20990" s="927"/>
      <c r="C20990" s="580"/>
      <c r="D20990" s="939"/>
      <c r="E20990" s="940"/>
      <c r="F20990" s="941"/>
      <c r="G20990" s="937" t="str">
        <f t="array" ref="G20990">xlookup(F20990,'Internal Staffing Calculator'!E:E,'Internal Staffing Calculator'!C:C,"")</f>
        <v/>
      </c>
      <c r="H20990" s="932" t="str">
        <f t="array" ref="H20990">if(F20990&lt;&gt;"", iferror(index('Internal Staffing Calculator'!B$8:B23500,match(F20990,'Internal Staffing Calculator'!E$8:E23500,0)), "Not In Budget"),"")</f>
        <v/>
      </c>
      <c r="I20990" s="184"/>
      <c r="J20990" s="184"/>
      <c r="K20990" s="184"/>
      <c r="L20990" s="183"/>
    </row>
    <row r="20991">
      <c r="A20991" s="454"/>
      <c r="B20991" s="927"/>
      <c r="C20991" s="580"/>
      <c r="D20991" s="939"/>
      <c r="E20991" s="940"/>
      <c r="F20991" s="941"/>
      <c r="G20991" s="937" t="str">
        <f t="array" ref="G20991">xlookup(F20991,'Internal Staffing Calculator'!E:E,'Internal Staffing Calculator'!C:C,"")</f>
        <v/>
      </c>
      <c r="H20991" s="932" t="str">
        <f t="array" ref="H20991">if(F20991&lt;&gt;"", iferror(index('Internal Staffing Calculator'!B$8:B23500,match(F20991,'Internal Staffing Calculator'!E$8:E23500,0)), "Not In Budget"),"")</f>
        <v/>
      </c>
      <c r="I20991" s="184"/>
      <c r="J20991" s="184"/>
      <c r="K20991" s="184"/>
      <c r="L20991" s="183"/>
    </row>
    <row r="20992">
      <c r="A20992" s="454"/>
      <c r="B20992" s="927"/>
      <c r="C20992" s="580"/>
      <c r="D20992" s="939"/>
      <c r="E20992" s="940"/>
      <c r="F20992" s="941"/>
      <c r="G20992" s="937" t="str">
        <f t="array" ref="G20992">xlookup(F20992,'Internal Staffing Calculator'!E:E,'Internal Staffing Calculator'!C:C,"")</f>
        <v/>
      </c>
      <c r="H20992" s="932" t="str">
        <f t="array" ref="H20992">if(F20992&lt;&gt;"", iferror(index('Internal Staffing Calculator'!B$8:B23500,match(F20992,'Internal Staffing Calculator'!E$8:E23500,0)), "Not In Budget"),"")</f>
        <v/>
      </c>
      <c r="I20992" s="184"/>
      <c r="J20992" s="184"/>
      <c r="K20992" s="184"/>
      <c r="L20992" s="183"/>
    </row>
    <row r="20993">
      <c r="A20993" s="454"/>
      <c r="B20993" s="927"/>
      <c r="C20993" s="580"/>
      <c r="D20993" s="939"/>
      <c r="E20993" s="940"/>
      <c r="F20993" s="941"/>
      <c r="G20993" s="937" t="str">
        <f t="array" ref="G20993">xlookup(F20993,'Internal Staffing Calculator'!E:E,'Internal Staffing Calculator'!C:C,"")</f>
        <v/>
      </c>
      <c r="H20993" s="932" t="str">
        <f t="array" ref="H20993">if(F20993&lt;&gt;"", iferror(index('Internal Staffing Calculator'!B$8:B23500,match(F20993,'Internal Staffing Calculator'!E$8:E23500,0)), "Not In Budget"),"")</f>
        <v/>
      </c>
      <c r="I20993" s="184"/>
      <c r="J20993" s="184"/>
      <c r="K20993" s="184"/>
      <c r="L20993" s="183"/>
    </row>
    <row r="20994">
      <c r="A20994" s="454"/>
      <c r="B20994" s="927"/>
      <c r="C20994" s="580"/>
      <c r="D20994" s="939"/>
      <c r="E20994" s="940"/>
      <c r="F20994" s="941"/>
      <c r="G20994" s="937" t="str">
        <f t="array" ref="G20994">xlookup(F20994,'Internal Staffing Calculator'!E:E,'Internal Staffing Calculator'!C:C,"")</f>
        <v/>
      </c>
      <c r="H20994" s="932" t="str">
        <f t="array" ref="H20994">if(F20994&lt;&gt;"", iferror(index('Internal Staffing Calculator'!B$8:B23500,match(F20994,'Internal Staffing Calculator'!E$8:E23500,0)), "Not In Budget"),"")</f>
        <v/>
      </c>
      <c r="I20994" s="184"/>
      <c r="J20994" s="184"/>
      <c r="K20994" s="184"/>
      <c r="L20994" s="183"/>
    </row>
    <row r="20995">
      <c r="A20995" s="454"/>
      <c r="B20995" s="927"/>
      <c r="C20995" s="580"/>
      <c r="D20995" s="939"/>
      <c r="E20995" s="940"/>
      <c r="F20995" s="941"/>
      <c r="G20995" s="937" t="str">
        <f t="array" ref="G20995">xlookup(F20995,'Internal Staffing Calculator'!E:E,'Internal Staffing Calculator'!C:C,"")</f>
        <v/>
      </c>
      <c r="H20995" s="932" t="str">
        <f t="array" ref="H20995">if(F20995&lt;&gt;"", iferror(index('Internal Staffing Calculator'!B$8:B23500,match(F20995,'Internal Staffing Calculator'!E$8:E23500,0)), "Not In Budget"),"")</f>
        <v/>
      </c>
      <c r="I20995" s="184"/>
      <c r="J20995" s="184"/>
      <c r="K20995" s="184"/>
      <c r="L20995" s="183"/>
    </row>
    <row r="20996">
      <c r="A20996" s="454"/>
      <c r="B20996" s="927"/>
      <c r="C20996" s="580"/>
      <c r="D20996" s="939"/>
      <c r="E20996" s="940"/>
      <c r="F20996" s="941"/>
      <c r="G20996" s="937" t="str">
        <f t="array" ref="G20996">xlookup(F20996,'Internal Staffing Calculator'!E:E,'Internal Staffing Calculator'!C:C,"")</f>
        <v/>
      </c>
      <c r="H20996" s="932" t="str">
        <f t="array" ref="H20996">if(F20996&lt;&gt;"", iferror(index('Internal Staffing Calculator'!B$8:B23500,match(F20996,'Internal Staffing Calculator'!E$8:E23500,0)), "Not In Budget"),"")</f>
        <v/>
      </c>
      <c r="I20996" s="184"/>
      <c r="J20996" s="184"/>
      <c r="K20996" s="184"/>
      <c r="L20996" s="183"/>
    </row>
    <row r="20997">
      <c r="A20997" s="454"/>
      <c r="B20997" s="927"/>
      <c r="C20997" s="580"/>
      <c r="D20997" s="939"/>
      <c r="E20997" s="940"/>
      <c r="F20997" s="941"/>
      <c r="G20997" s="937" t="str">
        <f t="array" ref="G20997">xlookup(F20997,'Internal Staffing Calculator'!E:E,'Internal Staffing Calculator'!C:C,"")</f>
        <v/>
      </c>
      <c r="H20997" s="932" t="str">
        <f t="array" ref="H20997">if(F20997&lt;&gt;"", iferror(index('Internal Staffing Calculator'!B$8:B23500,match(F20997,'Internal Staffing Calculator'!E$8:E23500,0)), "Not In Budget"),"")</f>
        <v/>
      </c>
      <c r="I20997" s="184"/>
      <c r="J20997" s="184"/>
      <c r="K20997" s="184"/>
      <c r="L20997" s="183"/>
    </row>
    <row r="20998">
      <c r="A20998" s="454"/>
      <c r="B20998" s="927"/>
      <c r="C20998" s="580"/>
      <c r="D20998" s="939"/>
      <c r="E20998" s="940"/>
      <c r="F20998" s="941"/>
      <c r="G20998" s="937" t="str">
        <f t="array" ref="G20998">xlookup(F20998,'Internal Staffing Calculator'!E:E,'Internal Staffing Calculator'!C:C,"")</f>
        <v/>
      </c>
      <c r="H20998" s="932" t="str">
        <f t="array" ref="H20998">if(F20998&lt;&gt;"", iferror(index('Internal Staffing Calculator'!B$8:B23500,match(F20998,'Internal Staffing Calculator'!E$8:E23500,0)), "Not In Budget"),"")</f>
        <v/>
      </c>
      <c r="I20998" s="184"/>
      <c r="J20998" s="184"/>
      <c r="K20998" s="184"/>
      <c r="L20998" s="183"/>
    </row>
    <row r="20999">
      <c r="A20999" s="454"/>
      <c r="B20999" s="927"/>
      <c r="C20999" s="580"/>
      <c r="D20999" s="939"/>
      <c r="E20999" s="940"/>
      <c r="F20999" s="941"/>
      <c r="G20999" s="937" t="str">
        <f t="array" ref="G20999">xlookup(F20999,'Internal Staffing Calculator'!E:E,'Internal Staffing Calculator'!C:C,"")</f>
        <v/>
      </c>
      <c r="H20999" s="932" t="str">
        <f t="array" ref="H20999">if(F20999&lt;&gt;"", iferror(index('Internal Staffing Calculator'!B$8:B23500,match(F20999,'Internal Staffing Calculator'!E$8:E23500,0)), "Not In Budget"),"")</f>
        <v/>
      </c>
      <c r="I20999" s="184"/>
      <c r="J20999" s="184"/>
      <c r="K20999" s="184"/>
      <c r="L20999" s="183"/>
    </row>
    <row r="21000">
      <c r="A21000" s="454"/>
      <c r="B21000" s="927"/>
      <c r="C21000" s="580"/>
      <c r="D21000" s="939"/>
      <c r="E21000" s="940"/>
      <c r="F21000" s="941"/>
      <c r="G21000" s="937" t="str">
        <f t="array" ref="G21000">xlookup(F21000,'Internal Staffing Calculator'!E:E,'Internal Staffing Calculator'!C:C,"")</f>
        <v/>
      </c>
      <c r="H21000" s="932" t="str">
        <f t="array" ref="H21000">if(F21000&lt;&gt;"", iferror(index('Internal Staffing Calculator'!B$8:B23500,match(F21000,'Internal Staffing Calculator'!E$8:E23500,0)), "Not In Budget"),"")</f>
        <v/>
      </c>
      <c r="I21000" s="184"/>
      <c r="J21000" s="184"/>
      <c r="K21000" s="184"/>
      <c r="L21000" s="183"/>
    </row>
    <row r="21001">
      <c r="A21001" s="454"/>
      <c r="B21001" s="927"/>
      <c r="C21001" s="580"/>
      <c r="D21001" s="939"/>
      <c r="E21001" s="940"/>
      <c r="F21001" s="941"/>
      <c r="G21001" s="937" t="str">
        <f t="array" ref="G21001">xlookup(F21001,'Internal Staffing Calculator'!E:E,'Internal Staffing Calculator'!C:C,"")</f>
        <v/>
      </c>
      <c r="H21001" s="932" t="str">
        <f t="array" ref="H21001">if(F21001&lt;&gt;"", iferror(index('Internal Staffing Calculator'!B$8:B23500,match(F21001,'Internal Staffing Calculator'!E$8:E23500,0)), "Not In Budget"),"")</f>
        <v/>
      </c>
      <c r="I21001" s="184"/>
      <c r="J21001" s="184"/>
      <c r="K21001" s="184"/>
      <c r="L21001" s="183"/>
    </row>
    <row r="21002">
      <c r="A21002" s="454"/>
      <c r="B21002" s="927"/>
      <c r="C21002" s="580"/>
      <c r="D21002" s="939"/>
      <c r="E21002" s="940"/>
      <c r="F21002" s="941"/>
      <c r="G21002" s="937" t="str">
        <f t="array" ref="G21002">xlookup(F21002,'Internal Staffing Calculator'!E:E,'Internal Staffing Calculator'!C:C,"")</f>
        <v/>
      </c>
      <c r="H21002" s="932" t="str">
        <f t="array" ref="H21002">if(F21002&lt;&gt;"", iferror(index('Internal Staffing Calculator'!B$8:B23500,match(F21002,'Internal Staffing Calculator'!E$8:E23500,0)), "Not In Budget"),"")</f>
        <v/>
      </c>
      <c r="I21002" s="184"/>
      <c r="J21002" s="184"/>
      <c r="K21002" s="184"/>
      <c r="L21002" s="183"/>
    </row>
    <row r="21003">
      <c r="A21003" s="454"/>
      <c r="B21003" s="927"/>
      <c r="C21003" s="580"/>
      <c r="D21003" s="939"/>
      <c r="E21003" s="940"/>
      <c r="F21003" s="941"/>
      <c r="G21003" s="937" t="str">
        <f t="array" ref="G21003">xlookup(F21003,'Internal Staffing Calculator'!E:E,'Internal Staffing Calculator'!C:C,"")</f>
        <v/>
      </c>
      <c r="H21003" s="932" t="str">
        <f t="array" ref="H21003">if(F21003&lt;&gt;"", iferror(index('Internal Staffing Calculator'!B$8:B23500,match(F21003,'Internal Staffing Calculator'!E$8:E23500,0)), "Not In Budget"),"")</f>
        <v/>
      </c>
      <c r="I21003" s="184"/>
      <c r="J21003" s="184"/>
      <c r="K21003" s="184"/>
      <c r="L21003" s="183"/>
    </row>
    <row r="21004">
      <c r="A21004" s="454"/>
      <c r="B21004" s="927"/>
      <c r="C21004" s="580"/>
      <c r="D21004" s="939"/>
      <c r="E21004" s="940"/>
      <c r="F21004" s="941"/>
      <c r="G21004" s="937" t="str">
        <f t="array" ref="G21004">xlookup(F21004,'Internal Staffing Calculator'!E:E,'Internal Staffing Calculator'!C:C,"")</f>
        <v/>
      </c>
      <c r="H21004" s="932" t="str">
        <f t="array" ref="H21004">if(F21004&lt;&gt;"", iferror(index('Internal Staffing Calculator'!B$8:B23500,match(F21004,'Internal Staffing Calculator'!E$8:E23500,0)), "Not In Budget"),"")</f>
        <v/>
      </c>
      <c r="I21004" s="184"/>
      <c r="J21004" s="184"/>
      <c r="K21004" s="184"/>
      <c r="L21004" s="183"/>
    </row>
    <row r="21005">
      <c r="A21005" s="454"/>
      <c r="B21005" s="927"/>
      <c r="C21005" s="580"/>
      <c r="D21005" s="939"/>
      <c r="E21005" s="940"/>
      <c r="F21005" s="941"/>
      <c r="G21005" s="937" t="str">
        <f t="array" ref="G21005">xlookup(F21005,'Internal Staffing Calculator'!E:E,'Internal Staffing Calculator'!C:C,"")</f>
        <v/>
      </c>
      <c r="H21005" s="932" t="str">
        <f t="array" ref="H21005">if(F21005&lt;&gt;"", iferror(index('Internal Staffing Calculator'!B$8:B23500,match(F21005,'Internal Staffing Calculator'!E$8:E23500,0)), "Not In Budget"),"")</f>
        <v/>
      </c>
      <c r="I21005" s="184"/>
      <c r="J21005" s="184"/>
      <c r="K21005" s="184"/>
      <c r="L21005" s="183"/>
    </row>
    <row r="21006">
      <c r="A21006" s="454"/>
      <c r="B21006" s="927"/>
      <c r="C21006" s="580"/>
      <c r="D21006" s="939"/>
      <c r="E21006" s="940"/>
      <c r="F21006" s="941"/>
      <c r="G21006" s="937" t="str">
        <f t="array" ref="G21006">xlookup(F21006,'Internal Staffing Calculator'!E:E,'Internal Staffing Calculator'!C:C,"")</f>
        <v/>
      </c>
      <c r="H21006" s="932" t="str">
        <f t="array" ref="H21006">if(F21006&lt;&gt;"", iferror(index('Internal Staffing Calculator'!B$8:B23500,match(F21006,'Internal Staffing Calculator'!E$8:E23500,0)), "Not In Budget"),"")</f>
        <v/>
      </c>
      <c r="I21006" s="184"/>
      <c r="J21006" s="184"/>
      <c r="K21006" s="184"/>
      <c r="L21006" s="183"/>
    </row>
    <row r="21007">
      <c r="A21007" s="454"/>
      <c r="B21007" s="927"/>
      <c r="C21007" s="580"/>
      <c r="D21007" s="939"/>
      <c r="E21007" s="940"/>
      <c r="F21007" s="941"/>
      <c r="G21007" s="937" t="str">
        <f t="array" ref="G21007">xlookup(F21007,'Internal Staffing Calculator'!E:E,'Internal Staffing Calculator'!C:C,"")</f>
        <v/>
      </c>
      <c r="H21007" s="932" t="str">
        <f t="array" ref="H21007">if(F21007&lt;&gt;"", iferror(index('Internal Staffing Calculator'!B$8:B23500,match(F21007,'Internal Staffing Calculator'!E$8:E23500,0)), "Not In Budget"),"")</f>
        <v/>
      </c>
      <c r="I21007" s="184"/>
      <c r="J21007" s="184"/>
      <c r="K21007" s="184"/>
      <c r="L21007" s="183"/>
    </row>
    <row r="21008">
      <c r="A21008" s="454"/>
      <c r="B21008" s="927"/>
      <c r="C21008" s="580"/>
      <c r="D21008" s="939"/>
      <c r="E21008" s="940"/>
      <c r="F21008" s="941"/>
      <c r="G21008" s="937" t="str">
        <f t="array" ref="G21008">xlookup(F21008,'Internal Staffing Calculator'!E:E,'Internal Staffing Calculator'!C:C,"")</f>
        <v/>
      </c>
      <c r="H21008" s="932" t="str">
        <f t="array" ref="H21008">if(F21008&lt;&gt;"", iferror(index('Internal Staffing Calculator'!B$8:B23500,match(F21008,'Internal Staffing Calculator'!E$8:E23500,0)), "Not In Budget"),"")</f>
        <v/>
      </c>
      <c r="I21008" s="184"/>
      <c r="J21008" s="184"/>
      <c r="K21008" s="184"/>
      <c r="L21008" s="183"/>
    </row>
    <row r="21009">
      <c r="A21009" s="454"/>
      <c r="B21009" s="927"/>
      <c r="C21009" s="580"/>
      <c r="D21009" s="939"/>
      <c r="E21009" s="940"/>
      <c r="F21009" s="941"/>
      <c r="G21009" s="937" t="str">
        <f t="array" ref="G21009">xlookup(F21009,'Internal Staffing Calculator'!E:E,'Internal Staffing Calculator'!C:C,"")</f>
        <v/>
      </c>
      <c r="H21009" s="932" t="str">
        <f t="array" ref="H21009">if(F21009&lt;&gt;"", iferror(index('Internal Staffing Calculator'!B$8:B23500,match(F21009,'Internal Staffing Calculator'!E$8:E23500,0)), "Not In Budget"),"")</f>
        <v/>
      </c>
      <c r="I21009" s="184"/>
      <c r="J21009" s="184"/>
      <c r="K21009" s="184"/>
      <c r="L21009" s="183"/>
    </row>
    <row r="21010">
      <c r="A21010" s="454"/>
      <c r="B21010" s="927"/>
      <c r="C21010" s="580"/>
      <c r="D21010" s="939"/>
      <c r="E21010" s="940"/>
      <c r="F21010" s="941"/>
      <c r="G21010" s="937" t="str">
        <f t="array" ref="G21010">xlookup(F21010,'Internal Staffing Calculator'!E:E,'Internal Staffing Calculator'!C:C,"")</f>
        <v/>
      </c>
      <c r="H21010" s="932" t="str">
        <f t="array" ref="H21010">if(F21010&lt;&gt;"", iferror(index('Internal Staffing Calculator'!B$8:B23500,match(F21010,'Internal Staffing Calculator'!E$8:E23500,0)), "Not In Budget"),"")</f>
        <v/>
      </c>
      <c r="I21010" s="184"/>
      <c r="J21010" s="184"/>
      <c r="K21010" s="184"/>
      <c r="L21010" s="183"/>
    </row>
    <row r="21011">
      <c r="A21011" s="454"/>
      <c r="B21011" s="927"/>
      <c r="C21011" s="580"/>
      <c r="D21011" s="939"/>
      <c r="E21011" s="940"/>
      <c r="F21011" s="941"/>
      <c r="G21011" s="937" t="str">
        <f t="array" ref="G21011">xlookup(F21011,'Internal Staffing Calculator'!E:E,'Internal Staffing Calculator'!C:C,"")</f>
        <v/>
      </c>
      <c r="H21011" s="932" t="str">
        <f t="array" ref="H21011">if(F21011&lt;&gt;"", iferror(index('Internal Staffing Calculator'!B$8:B23500,match(F21011,'Internal Staffing Calculator'!E$8:E23500,0)), "Not In Budget"),"")</f>
        <v/>
      </c>
      <c r="I21011" s="184"/>
      <c r="J21011" s="184"/>
      <c r="K21011" s="184"/>
      <c r="L21011" s="183"/>
    </row>
    <row r="21012">
      <c r="A21012" s="454"/>
      <c r="B21012" s="927"/>
      <c r="C21012" s="580"/>
      <c r="D21012" s="939"/>
      <c r="E21012" s="940"/>
      <c r="F21012" s="941"/>
      <c r="G21012" s="937" t="str">
        <f t="array" ref="G21012">xlookup(F21012,'Internal Staffing Calculator'!E:E,'Internal Staffing Calculator'!C:C,"")</f>
        <v/>
      </c>
      <c r="H21012" s="932" t="str">
        <f t="array" ref="H21012">if(F21012&lt;&gt;"", iferror(index('Internal Staffing Calculator'!B$8:B23500,match(F21012,'Internal Staffing Calculator'!E$8:E23500,0)), "Not In Budget"),"")</f>
        <v/>
      </c>
      <c r="I21012" s="184"/>
      <c r="J21012" s="184"/>
      <c r="K21012" s="184"/>
      <c r="L21012" s="183"/>
    </row>
    <row r="21013">
      <c r="A21013" s="454"/>
      <c r="B21013" s="927"/>
      <c r="C21013" s="580"/>
      <c r="D21013" s="939"/>
      <c r="E21013" s="940"/>
      <c r="F21013" s="941"/>
      <c r="G21013" s="937" t="str">
        <f t="array" ref="G21013">xlookup(F21013,'Internal Staffing Calculator'!E:E,'Internal Staffing Calculator'!C:C,"")</f>
        <v/>
      </c>
      <c r="H21013" s="932" t="str">
        <f t="array" ref="H21013">if(F21013&lt;&gt;"", iferror(index('Internal Staffing Calculator'!B$8:B23500,match(F21013,'Internal Staffing Calculator'!E$8:E23500,0)), "Not In Budget"),"")</f>
        <v/>
      </c>
      <c r="I21013" s="184"/>
      <c r="J21013" s="184"/>
      <c r="K21013" s="184"/>
      <c r="L21013" s="183"/>
    </row>
    <row r="21014">
      <c r="A21014" s="454"/>
      <c r="B21014" s="927"/>
      <c r="C21014" s="580"/>
      <c r="D21014" s="939"/>
      <c r="E21014" s="940"/>
      <c r="F21014" s="941"/>
      <c r="G21014" s="937" t="str">
        <f t="array" ref="G21014">xlookup(F21014,'Internal Staffing Calculator'!E:E,'Internal Staffing Calculator'!C:C,"")</f>
        <v/>
      </c>
      <c r="H21014" s="932" t="str">
        <f t="array" ref="H21014">if(F21014&lt;&gt;"", iferror(index('Internal Staffing Calculator'!B$8:B23500,match(F21014,'Internal Staffing Calculator'!E$8:E23500,0)), "Not In Budget"),"")</f>
        <v/>
      </c>
      <c r="I21014" s="184"/>
      <c r="J21014" s="184"/>
      <c r="K21014" s="184"/>
      <c r="L21014" s="183"/>
    </row>
    <row r="21015">
      <c r="A21015" s="454"/>
      <c r="B21015" s="927"/>
      <c r="C21015" s="580"/>
      <c r="D21015" s="939"/>
      <c r="E21015" s="940"/>
      <c r="F21015" s="941"/>
      <c r="G21015" s="937" t="str">
        <f t="array" ref="G21015">xlookup(F21015,'Internal Staffing Calculator'!E:E,'Internal Staffing Calculator'!C:C,"")</f>
        <v/>
      </c>
      <c r="H21015" s="932" t="str">
        <f t="array" ref="H21015">if(F21015&lt;&gt;"", iferror(index('Internal Staffing Calculator'!B$8:B23500,match(F21015,'Internal Staffing Calculator'!E$8:E23500,0)), "Not In Budget"),"")</f>
        <v/>
      </c>
      <c r="I21015" s="184"/>
      <c r="J21015" s="184"/>
      <c r="K21015" s="184"/>
      <c r="L21015" s="183"/>
    </row>
    <row r="21016">
      <c r="A21016" s="454"/>
      <c r="B21016" s="927"/>
      <c r="C21016" s="580"/>
      <c r="D21016" s="939"/>
      <c r="E21016" s="940"/>
      <c r="F21016" s="941"/>
      <c r="G21016" s="937" t="str">
        <f t="array" ref="G21016">xlookup(F21016,'Internal Staffing Calculator'!E:E,'Internal Staffing Calculator'!C:C,"")</f>
        <v/>
      </c>
      <c r="H21016" s="932" t="str">
        <f t="array" ref="H21016">if(F21016&lt;&gt;"", iferror(index('Internal Staffing Calculator'!B$8:B23500,match(F21016,'Internal Staffing Calculator'!E$8:E23500,0)), "Not In Budget"),"")</f>
        <v/>
      </c>
      <c r="I21016" s="184"/>
      <c r="J21016" s="184"/>
      <c r="K21016" s="184"/>
      <c r="L21016" s="183"/>
    </row>
    <row r="21017">
      <c r="A21017" s="454"/>
      <c r="B21017" s="927"/>
      <c r="C21017" s="580"/>
      <c r="D21017" s="939"/>
      <c r="E21017" s="940"/>
      <c r="F21017" s="941"/>
      <c r="G21017" s="937" t="str">
        <f t="array" ref="G21017">xlookup(F21017,'Internal Staffing Calculator'!E:E,'Internal Staffing Calculator'!C:C,"")</f>
        <v/>
      </c>
      <c r="H21017" s="932" t="str">
        <f t="array" ref="H21017">if(F21017&lt;&gt;"", iferror(index('Internal Staffing Calculator'!B$8:B23500,match(F21017,'Internal Staffing Calculator'!E$8:E23500,0)), "Not In Budget"),"")</f>
        <v/>
      </c>
      <c r="I21017" s="184"/>
      <c r="J21017" s="184"/>
      <c r="K21017" s="184"/>
      <c r="L21017" s="183"/>
    </row>
    <row r="21018">
      <c r="A21018" s="454"/>
      <c r="B21018" s="927"/>
      <c r="C21018" s="580"/>
      <c r="D21018" s="939"/>
      <c r="E21018" s="940"/>
      <c r="F21018" s="941"/>
      <c r="G21018" s="937" t="str">
        <f t="array" ref="G21018">xlookup(F21018,'Internal Staffing Calculator'!E:E,'Internal Staffing Calculator'!C:C,"")</f>
        <v/>
      </c>
      <c r="H21018" s="932" t="str">
        <f t="array" ref="H21018">if(F21018&lt;&gt;"", iferror(index('Internal Staffing Calculator'!B$8:B23500,match(F21018,'Internal Staffing Calculator'!E$8:E23500,0)), "Not In Budget"),"")</f>
        <v/>
      </c>
      <c r="I21018" s="184"/>
      <c r="J21018" s="184"/>
      <c r="K21018" s="184"/>
      <c r="L21018" s="183"/>
    </row>
    <row r="21019">
      <c r="A21019" s="454"/>
      <c r="B21019" s="927"/>
      <c r="C21019" s="580"/>
      <c r="D21019" s="939"/>
      <c r="E21019" s="940"/>
      <c r="F21019" s="941"/>
      <c r="G21019" s="937" t="str">
        <f t="array" ref="G21019">xlookup(F21019,'Internal Staffing Calculator'!E:E,'Internal Staffing Calculator'!C:C,"")</f>
        <v/>
      </c>
      <c r="H21019" s="932" t="str">
        <f t="array" ref="H21019">if(F21019&lt;&gt;"", iferror(index('Internal Staffing Calculator'!B$8:B23500,match(F21019,'Internal Staffing Calculator'!E$8:E23500,0)), "Not In Budget"),"")</f>
        <v/>
      </c>
      <c r="I21019" s="184"/>
      <c r="J21019" s="184"/>
      <c r="K21019" s="184"/>
      <c r="L21019" s="183"/>
    </row>
    <row r="21020">
      <c r="A21020" s="454"/>
      <c r="B21020" s="927"/>
      <c r="C21020" s="580"/>
      <c r="D21020" s="939"/>
      <c r="E21020" s="940"/>
      <c r="F21020" s="941"/>
      <c r="G21020" s="937" t="str">
        <f t="array" ref="G21020">xlookup(F21020,'Internal Staffing Calculator'!E:E,'Internal Staffing Calculator'!C:C,"")</f>
        <v/>
      </c>
      <c r="H21020" s="932" t="str">
        <f t="array" ref="H21020">if(F21020&lt;&gt;"", iferror(index('Internal Staffing Calculator'!B$8:B23500,match(F21020,'Internal Staffing Calculator'!E$8:E23500,0)), "Not In Budget"),"")</f>
        <v/>
      </c>
      <c r="I21020" s="184"/>
      <c r="J21020" s="184"/>
      <c r="K21020" s="184"/>
      <c r="L21020" s="183"/>
    </row>
    <row r="21021">
      <c r="A21021" s="454"/>
      <c r="B21021" s="927"/>
      <c r="C21021" s="580"/>
      <c r="D21021" s="939"/>
      <c r="E21021" s="940"/>
      <c r="F21021" s="941"/>
      <c r="G21021" s="937" t="str">
        <f t="array" ref="G21021">xlookup(F21021,'Internal Staffing Calculator'!E:E,'Internal Staffing Calculator'!C:C,"")</f>
        <v/>
      </c>
      <c r="H21021" s="932" t="str">
        <f t="array" ref="H21021">if(F21021&lt;&gt;"", iferror(index('Internal Staffing Calculator'!B$8:B23500,match(F21021,'Internal Staffing Calculator'!E$8:E23500,0)), "Not In Budget"),"")</f>
        <v/>
      </c>
      <c r="I21021" s="184"/>
      <c r="J21021" s="184"/>
      <c r="K21021" s="184"/>
      <c r="L21021" s="183"/>
    </row>
    <row r="21022">
      <c r="A21022" s="454"/>
      <c r="B21022" s="927"/>
      <c r="C21022" s="580"/>
      <c r="D21022" s="939"/>
      <c r="E21022" s="940"/>
      <c r="F21022" s="941"/>
      <c r="G21022" s="937" t="str">
        <f t="array" ref="G21022">xlookup(F21022,'Internal Staffing Calculator'!E:E,'Internal Staffing Calculator'!C:C,"")</f>
        <v/>
      </c>
      <c r="H21022" s="932" t="str">
        <f t="array" ref="H21022">if(F21022&lt;&gt;"", iferror(index('Internal Staffing Calculator'!B$8:B23500,match(F21022,'Internal Staffing Calculator'!E$8:E23500,0)), "Not In Budget"),"")</f>
        <v/>
      </c>
      <c r="I21022" s="184"/>
      <c r="J21022" s="184"/>
      <c r="K21022" s="184"/>
      <c r="L21022" s="183"/>
    </row>
    <row r="21023">
      <c r="A21023" s="454"/>
      <c r="B21023" s="927"/>
      <c r="C21023" s="580"/>
      <c r="D21023" s="939"/>
      <c r="E21023" s="940"/>
      <c r="F21023" s="941"/>
      <c r="G21023" s="937" t="str">
        <f t="array" ref="G21023">xlookup(F21023,'Internal Staffing Calculator'!E:E,'Internal Staffing Calculator'!C:C,"")</f>
        <v/>
      </c>
      <c r="H21023" s="932" t="str">
        <f t="array" ref="H21023">if(F21023&lt;&gt;"", iferror(index('Internal Staffing Calculator'!B$8:B23500,match(F21023,'Internal Staffing Calculator'!E$8:E23500,0)), "Not In Budget"),"")</f>
        <v/>
      </c>
      <c r="I21023" s="184"/>
      <c r="J21023" s="184"/>
      <c r="K21023" s="184"/>
      <c r="L21023" s="183"/>
    </row>
    <row r="21024">
      <c r="A21024" s="454"/>
      <c r="B21024" s="927"/>
      <c r="C21024" s="580"/>
      <c r="D21024" s="939"/>
      <c r="E21024" s="940"/>
      <c r="F21024" s="941"/>
      <c r="G21024" s="937" t="str">
        <f t="array" ref="G21024">xlookup(F21024,'Internal Staffing Calculator'!E:E,'Internal Staffing Calculator'!C:C,"")</f>
        <v/>
      </c>
      <c r="H21024" s="932" t="str">
        <f t="array" ref="H21024">if(F21024&lt;&gt;"", iferror(index('Internal Staffing Calculator'!B$8:B23500,match(F21024,'Internal Staffing Calculator'!E$8:E23500,0)), "Not In Budget"),"")</f>
        <v/>
      </c>
      <c r="I21024" s="184"/>
      <c r="J21024" s="184"/>
      <c r="K21024" s="184"/>
      <c r="L21024" s="183"/>
    </row>
    <row r="21025">
      <c r="A21025" s="454"/>
      <c r="B21025" s="927"/>
      <c r="C21025" s="580"/>
      <c r="D21025" s="939"/>
      <c r="E21025" s="940"/>
      <c r="F21025" s="941"/>
      <c r="G21025" s="937" t="str">
        <f t="array" ref="G21025">xlookup(F21025,'Internal Staffing Calculator'!E:E,'Internal Staffing Calculator'!C:C,"")</f>
        <v/>
      </c>
      <c r="H21025" s="932" t="str">
        <f t="array" ref="H21025">if(F21025&lt;&gt;"", iferror(index('Internal Staffing Calculator'!B$8:B23500,match(F21025,'Internal Staffing Calculator'!E$8:E23500,0)), "Not In Budget"),"")</f>
        <v/>
      </c>
      <c r="I21025" s="184"/>
      <c r="J21025" s="184"/>
      <c r="K21025" s="184"/>
      <c r="L21025" s="183"/>
    </row>
    <row r="21026">
      <c r="A21026" s="454"/>
      <c r="B21026" s="927"/>
      <c r="C21026" s="580"/>
      <c r="D21026" s="939"/>
      <c r="E21026" s="940"/>
      <c r="F21026" s="941"/>
      <c r="G21026" s="937" t="str">
        <f t="array" ref="G21026">xlookup(F21026,'Internal Staffing Calculator'!E:E,'Internal Staffing Calculator'!C:C,"")</f>
        <v/>
      </c>
      <c r="H21026" s="932" t="str">
        <f t="array" ref="H21026">if(F21026&lt;&gt;"", iferror(index('Internal Staffing Calculator'!B$8:B23500,match(F21026,'Internal Staffing Calculator'!E$8:E23500,0)), "Not In Budget"),"")</f>
        <v/>
      </c>
      <c r="I21026" s="184"/>
      <c r="J21026" s="184"/>
      <c r="K21026" s="184"/>
      <c r="L21026" s="183"/>
    </row>
    <row r="21027">
      <c r="A21027" s="454"/>
      <c r="B21027" s="927"/>
      <c r="C21027" s="580"/>
      <c r="D21027" s="939"/>
      <c r="E21027" s="940"/>
      <c r="F21027" s="941"/>
      <c r="G21027" s="937" t="str">
        <f t="array" ref="G21027">xlookup(F21027,'Internal Staffing Calculator'!E:E,'Internal Staffing Calculator'!C:C,"")</f>
        <v/>
      </c>
      <c r="H21027" s="932" t="str">
        <f t="array" ref="H21027">if(F21027&lt;&gt;"", iferror(index('Internal Staffing Calculator'!B$8:B23500,match(F21027,'Internal Staffing Calculator'!E$8:E23500,0)), "Not In Budget"),"")</f>
        <v/>
      </c>
      <c r="I21027" s="184"/>
      <c r="J21027" s="184"/>
      <c r="K21027" s="184"/>
      <c r="L21027" s="183"/>
    </row>
    <row r="21028">
      <c r="A21028" s="454"/>
      <c r="B21028" s="927"/>
      <c r="C21028" s="580"/>
      <c r="D21028" s="939"/>
      <c r="E21028" s="940"/>
      <c r="F21028" s="941"/>
      <c r="G21028" s="937" t="str">
        <f t="array" ref="G21028">xlookup(F21028,'Internal Staffing Calculator'!E:E,'Internal Staffing Calculator'!C:C,"")</f>
        <v/>
      </c>
      <c r="H21028" s="932" t="str">
        <f t="array" ref="H21028">if(F21028&lt;&gt;"", iferror(index('Internal Staffing Calculator'!B$8:B23500,match(F21028,'Internal Staffing Calculator'!E$8:E23500,0)), "Not In Budget"),"")</f>
        <v/>
      </c>
      <c r="I21028" s="184"/>
      <c r="J21028" s="184"/>
      <c r="K21028" s="184"/>
      <c r="L21028" s="183"/>
    </row>
    <row r="21029">
      <c r="A21029" s="454"/>
      <c r="B21029" s="927"/>
      <c r="C21029" s="580"/>
      <c r="D21029" s="939"/>
      <c r="E21029" s="940"/>
      <c r="F21029" s="941"/>
      <c r="G21029" s="937" t="str">
        <f t="array" ref="G21029">xlookup(F21029,'Internal Staffing Calculator'!E:E,'Internal Staffing Calculator'!C:C,"")</f>
        <v/>
      </c>
      <c r="H21029" s="932" t="str">
        <f t="array" ref="H21029">if(F21029&lt;&gt;"", iferror(index('Internal Staffing Calculator'!B$8:B23500,match(F21029,'Internal Staffing Calculator'!E$8:E23500,0)), "Not In Budget"),"")</f>
        <v/>
      </c>
      <c r="I21029" s="184"/>
      <c r="J21029" s="184"/>
      <c r="K21029" s="184"/>
      <c r="L21029" s="183"/>
    </row>
    <row r="21030">
      <c r="A21030" s="454"/>
      <c r="B21030" s="927"/>
      <c r="C21030" s="580"/>
      <c r="D21030" s="939"/>
      <c r="E21030" s="940"/>
      <c r="F21030" s="941"/>
      <c r="G21030" s="937" t="str">
        <f t="array" ref="G21030">xlookup(F21030,'Internal Staffing Calculator'!E:E,'Internal Staffing Calculator'!C:C,"")</f>
        <v/>
      </c>
      <c r="H21030" s="932" t="str">
        <f t="array" ref="H21030">if(F21030&lt;&gt;"", iferror(index('Internal Staffing Calculator'!B$8:B23500,match(F21030,'Internal Staffing Calculator'!E$8:E23500,0)), "Not In Budget"),"")</f>
        <v/>
      </c>
      <c r="I21030" s="184"/>
      <c r="J21030" s="184"/>
      <c r="K21030" s="184"/>
      <c r="L21030" s="183"/>
    </row>
    <row r="21031">
      <c r="A21031" s="454"/>
      <c r="B21031" s="927"/>
      <c r="C21031" s="580"/>
      <c r="D21031" s="939"/>
      <c r="E21031" s="940"/>
      <c r="F21031" s="941"/>
      <c r="G21031" s="937" t="str">
        <f t="array" ref="G21031">xlookup(F21031,'Internal Staffing Calculator'!E:E,'Internal Staffing Calculator'!C:C,"")</f>
        <v/>
      </c>
      <c r="H21031" s="932" t="str">
        <f t="array" ref="H21031">if(F21031&lt;&gt;"", iferror(index('Internal Staffing Calculator'!B$8:B23500,match(F21031,'Internal Staffing Calculator'!E$8:E23500,0)), "Not In Budget"),"")</f>
        <v/>
      </c>
      <c r="I21031" s="184"/>
      <c r="J21031" s="184"/>
      <c r="K21031" s="184"/>
      <c r="L21031" s="183"/>
    </row>
    <row r="21032">
      <c r="A21032" s="454"/>
      <c r="B21032" s="927"/>
      <c r="C21032" s="580"/>
      <c r="D21032" s="939"/>
      <c r="E21032" s="940"/>
      <c r="F21032" s="941"/>
      <c r="G21032" s="937" t="str">
        <f t="array" ref="G21032">xlookup(F21032,'Internal Staffing Calculator'!E:E,'Internal Staffing Calculator'!C:C,"")</f>
        <v/>
      </c>
      <c r="H21032" s="932" t="str">
        <f t="array" ref="H21032">if(F21032&lt;&gt;"", iferror(index('Internal Staffing Calculator'!B$8:B23500,match(F21032,'Internal Staffing Calculator'!E$8:E23500,0)), "Not In Budget"),"")</f>
        <v/>
      </c>
      <c r="I21032" s="184"/>
      <c r="J21032" s="184"/>
      <c r="K21032" s="184"/>
      <c r="L21032" s="183"/>
    </row>
    <row r="21033">
      <c r="A21033" s="454"/>
      <c r="B21033" s="927"/>
      <c r="C21033" s="580"/>
      <c r="D21033" s="939"/>
      <c r="E21033" s="940"/>
      <c r="F21033" s="941"/>
      <c r="G21033" s="937" t="str">
        <f t="array" ref="G21033">xlookup(F21033,'Internal Staffing Calculator'!E:E,'Internal Staffing Calculator'!C:C,"")</f>
        <v/>
      </c>
      <c r="H21033" s="932" t="str">
        <f t="array" ref="H21033">if(F21033&lt;&gt;"", iferror(index('Internal Staffing Calculator'!B$8:B23500,match(F21033,'Internal Staffing Calculator'!E$8:E23500,0)), "Not In Budget"),"")</f>
        <v/>
      </c>
      <c r="I21033" s="184"/>
      <c r="J21033" s="184"/>
      <c r="K21033" s="184"/>
      <c r="L21033" s="183"/>
    </row>
    <row r="21034">
      <c r="A21034" s="454"/>
      <c r="B21034" s="927"/>
      <c r="C21034" s="580"/>
      <c r="D21034" s="939"/>
      <c r="E21034" s="940"/>
      <c r="F21034" s="941"/>
      <c r="G21034" s="937" t="str">
        <f t="array" ref="G21034">xlookup(F21034,'Internal Staffing Calculator'!E:E,'Internal Staffing Calculator'!C:C,"")</f>
        <v/>
      </c>
      <c r="H21034" s="932" t="str">
        <f t="array" ref="H21034">if(F21034&lt;&gt;"", iferror(index('Internal Staffing Calculator'!B$8:B23500,match(F21034,'Internal Staffing Calculator'!E$8:E23500,0)), "Not In Budget"),"")</f>
        <v/>
      </c>
      <c r="I21034" s="184"/>
      <c r="J21034" s="184"/>
      <c r="K21034" s="184"/>
      <c r="L21034" s="183"/>
    </row>
    <row r="21035">
      <c r="A21035" s="454"/>
      <c r="B21035" s="927"/>
      <c r="C21035" s="580"/>
      <c r="D21035" s="939"/>
      <c r="E21035" s="940"/>
      <c r="F21035" s="941"/>
      <c r="G21035" s="937" t="str">
        <f t="array" ref="G21035">xlookup(F21035,'Internal Staffing Calculator'!E:E,'Internal Staffing Calculator'!C:C,"")</f>
        <v/>
      </c>
      <c r="H21035" s="932" t="str">
        <f t="array" ref="H21035">if(F21035&lt;&gt;"", iferror(index('Internal Staffing Calculator'!B$8:B23500,match(F21035,'Internal Staffing Calculator'!E$8:E23500,0)), "Not In Budget"),"")</f>
        <v/>
      </c>
      <c r="I21035" s="184"/>
      <c r="J21035" s="184"/>
      <c r="K21035" s="184"/>
      <c r="L21035" s="183"/>
    </row>
    <row r="21036">
      <c r="A21036" s="454"/>
      <c r="B21036" s="927"/>
      <c r="C21036" s="580"/>
      <c r="D21036" s="939"/>
      <c r="E21036" s="940"/>
      <c r="F21036" s="941"/>
      <c r="G21036" s="937" t="str">
        <f t="array" ref="G21036">xlookup(F21036,'Internal Staffing Calculator'!E:E,'Internal Staffing Calculator'!C:C,"")</f>
        <v/>
      </c>
      <c r="H21036" s="932" t="str">
        <f t="array" ref="H21036">if(F21036&lt;&gt;"", iferror(index('Internal Staffing Calculator'!B$8:B23500,match(F21036,'Internal Staffing Calculator'!E$8:E23500,0)), "Not In Budget"),"")</f>
        <v/>
      </c>
      <c r="I21036" s="184"/>
      <c r="J21036" s="184"/>
      <c r="K21036" s="184"/>
      <c r="L21036" s="183"/>
    </row>
    <row r="21037">
      <c r="A21037" s="454"/>
      <c r="B21037" s="927"/>
      <c r="C21037" s="580"/>
      <c r="D21037" s="939"/>
      <c r="E21037" s="940"/>
      <c r="F21037" s="941"/>
      <c r="G21037" s="937" t="str">
        <f t="array" ref="G21037">xlookup(F21037,'Internal Staffing Calculator'!E:E,'Internal Staffing Calculator'!C:C,"")</f>
        <v/>
      </c>
      <c r="H21037" s="932" t="str">
        <f t="array" ref="H21037">if(F21037&lt;&gt;"", iferror(index('Internal Staffing Calculator'!B$8:B23500,match(F21037,'Internal Staffing Calculator'!E$8:E23500,0)), "Not In Budget"),"")</f>
        <v/>
      </c>
      <c r="I21037" s="184"/>
      <c r="J21037" s="184"/>
      <c r="K21037" s="184"/>
      <c r="L21037" s="183"/>
    </row>
    <row r="21038">
      <c r="A21038" s="454"/>
      <c r="B21038" s="927"/>
      <c r="C21038" s="580"/>
      <c r="D21038" s="939"/>
      <c r="E21038" s="940"/>
      <c r="F21038" s="941"/>
      <c r="G21038" s="937" t="str">
        <f t="array" ref="G21038">xlookup(F21038,'Internal Staffing Calculator'!E:E,'Internal Staffing Calculator'!C:C,"")</f>
        <v/>
      </c>
      <c r="H21038" s="932" t="str">
        <f t="array" ref="H21038">if(F21038&lt;&gt;"", iferror(index('Internal Staffing Calculator'!B$8:B23500,match(F21038,'Internal Staffing Calculator'!E$8:E23500,0)), "Not In Budget"),"")</f>
        <v/>
      </c>
      <c r="I21038" s="184"/>
      <c r="J21038" s="184"/>
      <c r="K21038" s="184"/>
      <c r="L21038" s="183"/>
    </row>
    <row r="21039">
      <c r="A21039" s="454"/>
      <c r="B21039" s="927"/>
      <c r="C21039" s="580"/>
      <c r="D21039" s="939"/>
      <c r="E21039" s="940"/>
      <c r="F21039" s="941"/>
      <c r="G21039" s="937" t="str">
        <f t="array" ref="G21039">xlookup(F21039,'Internal Staffing Calculator'!E:E,'Internal Staffing Calculator'!C:C,"")</f>
        <v/>
      </c>
      <c r="H21039" s="932" t="str">
        <f t="array" ref="H21039">if(F21039&lt;&gt;"", iferror(index('Internal Staffing Calculator'!B$8:B23500,match(F21039,'Internal Staffing Calculator'!E$8:E23500,0)), "Not In Budget"),"")</f>
        <v/>
      </c>
      <c r="I21039" s="184"/>
      <c r="J21039" s="184"/>
      <c r="K21039" s="184"/>
      <c r="L21039" s="183"/>
    </row>
    <row r="21040">
      <c r="A21040" s="454"/>
      <c r="B21040" s="927"/>
      <c r="C21040" s="580"/>
      <c r="D21040" s="939"/>
      <c r="E21040" s="940"/>
      <c r="F21040" s="941"/>
      <c r="G21040" s="937" t="str">
        <f t="array" ref="G21040">xlookup(F21040,'Internal Staffing Calculator'!E:E,'Internal Staffing Calculator'!C:C,"")</f>
        <v/>
      </c>
      <c r="H21040" s="932" t="str">
        <f t="array" ref="H21040">if(F21040&lt;&gt;"", iferror(index('Internal Staffing Calculator'!B$8:B23500,match(F21040,'Internal Staffing Calculator'!E$8:E23500,0)), "Not In Budget"),"")</f>
        <v/>
      </c>
      <c r="I21040" s="184"/>
      <c r="J21040" s="184"/>
      <c r="K21040" s="184"/>
      <c r="L21040" s="183"/>
    </row>
    <row r="21041">
      <c r="A21041" s="454"/>
      <c r="B21041" s="927"/>
      <c r="C21041" s="580"/>
      <c r="D21041" s="939"/>
      <c r="E21041" s="940"/>
      <c r="F21041" s="941"/>
      <c r="G21041" s="937" t="str">
        <f t="array" ref="G21041">xlookup(F21041,'Internal Staffing Calculator'!E:E,'Internal Staffing Calculator'!C:C,"")</f>
        <v/>
      </c>
      <c r="H21041" s="932" t="str">
        <f t="array" ref="H21041">if(F21041&lt;&gt;"", iferror(index('Internal Staffing Calculator'!B$8:B23500,match(F21041,'Internal Staffing Calculator'!E$8:E23500,0)), "Not In Budget"),"")</f>
        <v/>
      </c>
      <c r="I21041" s="184"/>
      <c r="J21041" s="184"/>
      <c r="K21041" s="184"/>
      <c r="L21041" s="183"/>
    </row>
    <row r="21042">
      <c r="A21042" s="454"/>
      <c r="B21042" s="927"/>
      <c r="C21042" s="580"/>
      <c r="D21042" s="939"/>
      <c r="E21042" s="940"/>
      <c r="F21042" s="941"/>
      <c r="G21042" s="937" t="str">
        <f t="array" ref="G21042">xlookup(F21042,'Internal Staffing Calculator'!E:E,'Internal Staffing Calculator'!C:C,"")</f>
        <v/>
      </c>
      <c r="H21042" s="932" t="str">
        <f t="array" ref="H21042">if(F21042&lt;&gt;"", iferror(index('Internal Staffing Calculator'!B$8:B23500,match(F21042,'Internal Staffing Calculator'!E$8:E23500,0)), "Not In Budget"),"")</f>
        <v/>
      </c>
      <c r="I21042" s="184"/>
      <c r="J21042" s="184"/>
      <c r="K21042" s="184"/>
      <c r="L21042" s="183"/>
    </row>
    <row r="21043">
      <c r="A21043" s="454"/>
      <c r="B21043" s="927"/>
      <c r="C21043" s="580"/>
      <c r="D21043" s="939"/>
      <c r="E21043" s="940"/>
      <c r="F21043" s="941"/>
      <c r="G21043" s="937" t="str">
        <f t="array" ref="G21043">xlookup(F21043,'Internal Staffing Calculator'!E:E,'Internal Staffing Calculator'!C:C,"")</f>
        <v/>
      </c>
      <c r="H21043" s="932" t="str">
        <f t="array" ref="H21043">if(F21043&lt;&gt;"", iferror(index('Internal Staffing Calculator'!B$8:B23500,match(F21043,'Internal Staffing Calculator'!E$8:E23500,0)), "Not In Budget"),"")</f>
        <v/>
      </c>
      <c r="I21043" s="184"/>
      <c r="J21043" s="184"/>
      <c r="K21043" s="184"/>
      <c r="L21043" s="183"/>
    </row>
    <row r="21044">
      <c r="A21044" s="454"/>
      <c r="B21044" s="927"/>
      <c r="C21044" s="580"/>
      <c r="D21044" s="939"/>
      <c r="E21044" s="940"/>
      <c r="F21044" s="941"/>
      <c r="G21044" s="937" t="str">
        <f t="array" ref="G21044">xlookup(F21044,'Internal Staffing Calculator'!E:E,'Internal Staffing Calculator'!C:C,"")</f>
        <v/>
      </c>
      <c r="H21044" s="932" t="str">
        <f t="array" ref="H21044">if(F21044&lt;&gt;"", iferror(index('Internal Staffing Calculator'!B$8:B23500,match(F21044,'Internal Staffing Calculator'!E$8:E23500,0)), "Not In Budget"),"")</f>
        <v/>
      </c>
      <c r="I21044" s="184"/>
      <c r="J21044" s="184"/>
      <c r="K21044" s="184"/>
      <c r="L21044" s="183"/>
    </row>
    <row r="21045">
      <c r="A21045" s="454"/>
      <c r="B21045" s="927"/>
      <c r="C21045" s="580"/>
      <c r="D21045" s="939"/>
      <c r="E21045" s="940"/>
      <c r="F21045" s="941"/>
      <c r="G21045" s="937" t="str">
        <f t="array" ref="G21045">xlookup(F21045,'Internal Staffing Calculator'!E:E,'Internal Staffing Calculator'!C:C,"")</f>
        <v/>
      </c>
      <c r="H21045" s="932" t="str">
        <f t="array" ref="H21045">if(F21045&lt;&gt;"", iferror(index('Internal Staffing Calculator'!B$8:B23500,match(F21045,'Internal Staffing Calculator'!E$8:E23500,0)), "Not In Budget"),"")</f>
        <v/>
      </c>
      <c r="I21045" s="184"/>
      <c r="J21045" s="184"/>
      <c r="K21045" s="184"/>
      <c r="L21045" s="183"/>
    </row>
    <row r="21046">
      <c r="A21046" s="454"/>
      <c r="B21046" s="927"/>
      <c r="C21046" s="580"/>
      <c r="D21046" s="939"/>
      <c r="E21046" s="940"/>
      <c r="F21046" s="941"/>
      <c r="G21046" s="937" t="str">
        <f t="array" ref="G21046">xlookup(F21046,'Internal Staffing Calculator'!E:E,'Internal Staffing Calculator'!C:C,"")</f>
        <v/>
      </c>
      <c r="H21046" s="932" t="str">
        <f t="array" ref="H21046">if(F21046&lt;&gt;"", iferror(index('Internal Staffing Calculator'!B$8:B23500,match(F21046,'Internal Staffing Calculator'!E$8:E23500,0)), "Not In Budget"),"")</f>
        <v/>
      </c>
      <c r="I21046" s="184"/>
      <c r="J21046" s="184"/>
      <c r="K21046" s="184"/>
      <c r="L21046" s="183"/>
    </row>
    <row r="21047">
      <c r="A21047" s="454"/>
      <c r="B21047" s="927"/>
      <c r="C21047" s="580"/>
      <c r="D21047" s="939"/>
      <c r="E21047" s="940"/>
      <c r="F21047" s="941"/>
      <c r="G21047" s="937" t="str">
        <f t="array" ref="G21047">xlookup(F21047,'Internal Staffing Calculator'!E:E,'Internal Staffing Calculator'!C:C,"")</f>
        <v/>
      </c>
      <c r="H21047" s="932" t="str">
        <f t="array" ref="H21047">if(F21047&lt;&gt;"", iferror(index('Internal Staffing Calculator'!B$8:B23500,match(F21047,'Internal Staffing Calculator'!E$8:E23500,0)), "Not In Budget"),"")</f>
        <v/>
      </c>
      <c r="I21047" s="184"/>
      <c r="J21047" s="184"/>
      <c r="K21047" s="184"/>
      <c r="L21047" s="183"/>
    </row>
    <row r="21048">
      <c r="A21048" s="454"/>
      <c r="B21048" s="927"/>
      <c r="C21048" s="580"/>
      <c r="D21048" s="939"/>
      <c r="E21048" s="940"/>
      <c r="F21048" s="941"/>
      <c r="G21048" s="937" t="str">
        <f t="array" ref="G21048">xlookup(F21048,'Internal Staffing Calculator'!E:E,'Internal Staffing Calculator'!C:C,"")</f>
        <v/>
      </c>
      <c r="H21048" s="932" t="str">
        <f t="array" ref="H21048">if(F21048&lt;&gt;"", iferror(index('Internal Staffing Calculator'!B$8:B23500,match(F21048,'Internal Staffing Calculator'!E$8:E23500,0)), "Not In Budget"),"")</f>
        <v/>
      </c>
      <c r="I21048" s="184"/>
      <c r="J21048" s="184"/>
      <c r="K21048" s="184"/>
      <c r="L21048" s="183"/>
    </row>
    <row r="21049">
      <c r="A21049" s="454"/>
      <c r="B21049" s="927"/>
      <c r="C21049" s="580"/>
      <c r="D21049" s="939"/>
      <c r="E21049" s="940"/>
      <c r="F21049" s="941"/>
      <c r="G21049" s="937" t="str">
        <f t="array" ref="G21049">xlookup(F21049,'Internal Staffing Calculator'!E:E,'Internal Staffing Calculator'!C:C,"")</f>
        <v/>
      </c>
      <c r="H21049" s="932" t="str">
        <f t="array" ref="H21049">if(F21049&lt;&gt;"", iferror(index('Internal Staffing Calculator'!B$8:B23500,match(F21049,'Internal Staffing Calculator'!E$8:E23500,0)), "Not In Budget"),"")</f>
        <v/>
      </c>
      <c r="I21049" s="184"/>
      <c r="J21049" s="184"/>
      <c r="K21049" s="184"/>
      <c r="L21049" s="183"/>
    </row>
    <row r="21050">
      <c r="A21050" s="454"/>
      <c r="B21050" s="927"/>
      <c r="C21050" s="580"/>
      <c r="D21050" s="939"/>
      <c r="E21050" s="940"/>
      <c r="F21050" s="941"/>
      <c r="G21050" s="937" t="str">
        <f t="array" ref="G21050">xlookup(F21050,'Internal Staffing Calculator'!E:E,'Internal Staffing Calculator'!C:C,"")</f>
        <v/>
      </c>
      <c r="H21050" s="932" t="str">
        <f t="array" ref="H21050">if(F21050&lt;&gt;"", iferror(index('Internal Staffing Calculator'!B$8:B23500,match(F21050,'Internal Staffing Calculator'!E$8:E23500,0)), "Not In Budget"),"")</f>
        <v/>
      </c>
      <c r="I21050" s="184"/>
      <c r="J21050" s="184"/>
      <c r="K21050" s="184"/>
      <c r="L21050" s="183"/>
    </row>
    <row r="21051">
      <c r="A21051" s="454"/>
      <c r="B21051" s="927"/>
      <c r="C21051" s="580"/>
      <c r="D21051" s="939"/>
      <c r="E21051" s="940"/>
      <c r="F21051" s="941"/>
      <c r="G21051" s="937" t="str">
        <f t="array" ref="G21051">xlookup(F21051,'Internal Staffing Calculator'!E:E,'Internal Staffing Calculator'!C:C,"")</f>
        <v/>
      </c>
      <c r="H21051" s="932" t="str">
        <f t="array" ref="H21051">if(F21051&lt;&gt;"", iferror(index('Internal Staffing Calculator'!B$8:B23500,match(F21051,'Internal Staffing Calculator'!E$8:E23500,0)), "Not In Budget"),"")</f>
        <v/>
      </c>
      <c r="I21051" s="184"/>
      <c r="J21051" s="184"/>
      <c r="K21051" s="184"/>
      <c r="L21051" s="183"/>
    </row>
    <row r="21052">
      <c r="A21052" s="454"/>
      <c r="B21052" s="927"/>
      <c r="C21052" s="580"/>
      <c r="D21052" s="939"/>
      <c r="E21052" s="940"/>
      <c r="F21052" s="941"/>
      <c r="G21052" s="937" t="str">
        <f t="array" ref="G21052">xlookup(F21052,'Internal Staffing Calculator'!E:E,'Internal Staffing Calculator'!C:C,"")</f>
        <v/>
      </c>
      <c r="H21052" s="932" t="str">
        <f t="array" ref="H21052">if(F21052&lt;&gt;"", iferror(index('Internal Staffing Calculator'!B$8:B23500,match(F21052,'Internal Staffing Calculator'!E$8:E23500,0)), "Not In Budget"),"")</f>
        <v/>
      </c>
      <c r="I21052" s="184"/>
      <c r="J21052" s="184"/>
      <c r="K21052" s="184"/>
      <c r="L21052" s="183"/>
    </row>
    <row r="21053">
      <c r="A21053" s="454"/>
      <c r="B21053" s="927"/>
      <c r="C21053" s="580"/>
      <c r="D21053" s="939"/>
      <c r="E21053" s="940"/>
      <c r="F21053" s="941"/>
      <c r="G21053" s="937" t="str">
        <f t="array" ref="G21053">xlookup(F21053,'Internal Staffing Calculator'!E:E,'Internal Staffing Calculator'!C:C,"")</f>
        <v/>
      </c>
      <c r="H21053" s="932" t="str">
        <f t="array" ref="H21053">if(F21053&lt;&gt;"", iferror(index('Internal Staffing Calculator'!B$8:B23500,match(F21053,'Internal Staffing Calculator'!E$8:E23500,0)), "Not In Budget"),"")</f>
        <v/>
      </c>
      <c r="I21053" s="184"/>
      <c r="J21053" s="184"/>
      <c r="K21053" s="184"/>
      <c r="L21053" s="183"/>
    </row>
    <row r="21054">
      <c r="A21054" s="454"/>
      <c r="B21054" s="927"/>
      <c r="C21054" s="580"/>
      <c r="D21054" s="939"/>
      <c r="E21054" s="940"/>
      <c r="F21054" s="941"/>
      <c r="G21054" s="937" t="str">
        <f t="array" ref="G21054">xlookup(F21054,'Internal Staffing Calculator'!E:E,'Internal Staffing Calculator'!C:C,"")</f>
        <v/>
      </c>
      <c r="H21054" s="932" t="str">
        <f t="array" ref="H21054">if(F21054&lt;&gt;"", iferror(index('Internal Staffing Calculator'!B$8:B23500,match(F21054,'Internal Staffing Calculator'!E$8:E23500,0)), "Not In Budget"),"")</f>
        <v/>
      </c>
      <c r="I21054" s="184"/>
      <c r="J21054" s="184"/>
      <c r="K21054" s="184"/>
      <c r="L21054" s="183"/>
    </row>
    <row r="21055">
      <c r="A21055" s="454"/>
      <c r="B21055" s="927"/>
      <c r="C21055" s="580"/>
      <c r="D21055" s="939"/>
      <c r="E21055" s="940"/>
      <c r="F21055" s="941"/>
      <c r="G21055" s="937" t="str">
        <f t="array" ref="G21055">xlookup(F21055,'Internal Staffing Calculator'!E:E,'Internal Staffing Calculator'!C:C,"")</f>
        <v/>
      </c>
      <c r="H21055" s="932" t="str">
        <f t="array" ref="H21055">if(F21055&lt;&gt;"", iferror(index('Internal Staffing Calculator'!B$8:B23500,match(F21055,'Internal Staffing Calculator'!E$8:E23500,0)), "Not In Budget"),"")</f>
        <v/>
      </c>
      <c r="I21055" s="184"/>
      <c r="J21055" s="184"/>
      <c r="K21055" s="184"/>
      <c r="L21055" s="183"/>
    </row>
    <row r="21056">
      <c r="A21056" s="454"/>
      <c r="B21056" s="927"/>
      <c r="C21056" s="580"/>
      <c r="D21056" s="939"/>
      <c r="E21056" s="940"/>
      <c r="F21056" s="941"/>
      <c r="G21056" s="937" t="str">
        <f t="array" ref="G21056">xlookup(F21056,'Internal Staffing Calculator'!E:E,'Internal Staffing Calculator'!C:C,"")</f>
        <v/>
      </c>
      <c r="H21056" s="932" t="str">
        <f t="array" ref="H21056">if(F21056&lt;&gt;"", iferror(index('Internal Staffing Calculator'!B$8:B23500,match(F21056,'Internal Staffing Calculator'!E$8:E23500,0)), "Not In Budget"),"")</f>
        <v/>
      </c>
      <c r="I21056" s="184"/>
      <c r="J21056" s="184"/>
      <c r="K21056" s="184"/>
      <c r="L21056" s="183"/>
    </row>
    <row r="21057">
      <c r="A21057" s="454"/>
      <c r="B21057" s="927"/>
      <c r="C21057" s="580"/>
      <c r="D21057" s="939"/>
      <c r="E21057" s="940"/>
      <c r="F21057" s="941"/>
      <c r="G21057" s="937" t="str">
        <f t="array" ref="G21057">xlookup(F21057,'Internal Staffing Calculator'!E:E,'Internal Staffing Calculator'!C:C,"")</f>
        <v/>
      </c>
      <c r="H21057" s="932" t="str">
        <f t="array" ref="H21057">if(F21057&lt;&gt;"", iferror(index('Internal Staffing Calculator'!B$8:B23500,match(F21057,'Internal Staffing Calculator'!E$8:E23500,0)), "Not In Budget"),"")</f>
        <v/>
      </c>
      <c r="I21057" s="184"/>
      <c r="J21057" s="184"/>
      <c r="K21057" s="184"/>
      <c r="L21057" s="183"/>
    </row>
    <row r="21058">
      <c r="A21058" s="454"/>
      <c r="B21058" s="927"/>
      <c r="C21058" s="580"/>
      <c r="D21058" s="939"/>
      <c r="E21058" s="940"/>
      <c r="F21058" s="941"/>
      <c r="G21058" s="937" t="str">
        <f t="array" ref="G21058">xlookup(F21058,'Internal Staffing Calculator'!E:E,'Internal Staffing Calculator'!C:C,"")</f>
        <v/>
      </c>
      <c r="H21058" s="932" t="str">
        <f t="array" ref="H21058">if(F21058&lt;&gt;"", iferror(index('Internal Staffing Calculator'!B$8:B23500,match(F21058,'Internal Staffing Calculator'!E$8:E23500,0)), "Not In Budget"),"")</f>
        <v/>
      </c>
      <c r="I21058" s="184"/>
      <c r="J21058" s="184"/>
      <c r="K21058" s="184"/>
      <c r="L21058" s="183"/>
    </row>
    <row r="21059">
      <c r="A21059" s="454"/>
      <c r="B21059" s="927"/>
      <c r="C21059" s="580"/>
      <c r="D21059" s="939"/>
      <c r="E21059" s="940"/>
      <c r="F21059" s="941"/>
      <c r="G21059" s="937" t="str">
        <f t="array" ref="G21059">xlookup(F21059,'Internal Staffing Calculator'!E:E,'Internal Staffing Calculator'!C:C,"")</f>
        <v/>
      </c>
      <c r="H21059" s="932" t="str">
        <f t="array" ref="H21059">if(F21059&lt;&gt;"", iferror(index('Internal Staffing Calculator'!B$8:B23500,match(F21059,'Internal Staffing Calculator'!E$8:E23500,0)), "Not In Budget"),"")</f>
        <v/>
      </c>
      <c r="I21059" s="184"/>
      <c r="J21059" s="184"/>
      <c r="K21059" s="184"/>
      <c r="L21059" s="183"/>
    </row>
    <row r="21060">
      <c r="A21060" s="454"/>
      <c r="B21060" s="927"/>
      <c r="C21060" s="580"/>
      <c r="D21060" s="939"/>
      <c r="E21060" s="940"/>
      <c r="F21060" s="941"/>
      <c r="G21060" s="937" t="str">
        <f t="array" ref="G21060">xlookup(F21060,'Internal Staffing Calculator'!E:E,'Internal Staffing Calculator'!C:C,"")</f>
        <v/>
      </c>
      <c r="H21060" s="932" t="str">
        <f t="array" ref="H21060">if(F21060&lt;&gt;"", iferror(index('Internal Staffing Calculator'!B$8:B23500,match(F21060,'Internal Staffing Calculator'!E$8:E23500,0)), "Not In Budget"),"")</f>
        <v/>
      </c>
      <c r="I21060" s="184"/>
      <c r="J21060" s="184"/>
      <c r="K21060" s="184"/>
      <c r="L21060" s="183"/>
    </row>
    <row r="21061">
      <c r="A21061" s="454"/>
      <c r="B21061" s="927"/>
      <c r="C21061" s="580"/>
      <c r="D21061" s="939"/>
      <c r="E21061" s="940"/>
      <c r="F21061" s="941"/>
      <c r="G21061" s="937" t="str">
        <f t="array" ref="G21061">xlookup(F21061,'Internal Staffing Calculator'!E:E,'Internal Staffing Calculator'!C:C,"")</f>
        <v/>
      </c>
      <c r="H21061" s="932" t="str">
        <f t="array" ref="H21061">if(F21061&lt;&gt;"", iferror(index('Internal Staffing Calculator'!B$8:B23500,match(F21061,'Internal Staffing Calculator'!E$8:E23500,0)), "Not In Budget"),"")</f>
        <v/>
      </c>
      <c r="I21061" s="184"/>
      <c r="J21061" s="184"/>
      <c r="K21061" s="184"/>
      <c r="L21061" s="183"/>
    </row>
    <row r="21062">
      <c r="A21062" s="454"/>
      <c r="B21062" s="927"/>
      <c r="C21062" s="580"/>
      <c r="D21062" s="939"/>
      <c r="E21062" s="940"/>
      <c r="F21062" s="941"/>
      <c r="G21062" s="937" t="str">
        <f t="array" ref="G21062">xlookup(F21062,'Internal Staffing Calculator'!E:E,'Internal Staffing Calculator'!C:C,"")</f>
        <v/>
      </c>
      <c r="H21062" s="932" t="str">
        <f t="array" ref="H21062">if(F21062&lt;&gt;"", iferror(index('Internal Staffing Calculator'!B$8:B23500,match(F21062,'Internal Staffing Calculator'!E$8:E23500,0)), "Not In Budget"),"")</f>
        <v/>
      </c>
      <c r="I21062" s="184"/>
      <c r="J21062" s="184"/>
      <c r="K21062" s="184"/>
      <c r="L21062" s="183"/>
    </row>
    <row r="21063">
      <c r="A21063" s="454"/>
      <c r="B21063" s="927"/>
      <c r="C21063" s="580"/>
      <c r="D21063" s="939"/>
      <c r="E21063" s="940"/>
      <c r="F21063" s="941"/>
      <c r="G21063" s="937" t="str">
        <f t="array" ref="G21063">xlookup(F21063,'Internal Staffing Calculator'!E:E,'Internal Staffing Calculator'!C:C,"")</f>
        <v/>
      </c>
      <c r="H21063" s="932" t="str">
        <f t="array" ref="H21063">if(F21063&lt;&gt;"", iferror(index('Internal Staffing Calculator'!B$8:B23500,match(F21063,'Internal Staffing Calculator'!E$8:E23500,0)), "Not In Budget"),"")</f>
        <v/>
      </c>
      <c r="I21063" s="184"/>
      <c r="J21063" s="184"/>
      <c r="K21063" s="184"/>
      <c r="L21063" s="183"/>
    </row>
    <row r="21064">
      <c r="A21064" s="454"/>
      <c r="B21064" s="927"/>
      <c r="C21064" s="580"/>
      <c r="D21064" s="939"/>
      <c r="E21064" s="940"/>
      <c r="F21064" s="941"/>
      <c r="G21064" s="937" t="str">
        <f t="array" ref="G21064">xlookup(F21064,'Internal Staffing Calculator'!E:E,'Internal Staffing Calculator'!C:C,"")</f>
        <v/>
      </c>
      <c r="H21064" s="932" t="str">
        <f t="array" ref="H21064">if(F21064&lt;&gt;"", iferror(index('Internal Staffing Calculator'!B$8:B23500,match(F21064,'Internal Staffing Calculator'!E$8:E23500,0)), "Not In Budget"),"")</f>
        <v/>
      </c>
      <c r="I21064" s="184"/>
      <c r="J21064" s="184"/>
      <c r="K21064" s="184"/>
      <c r="L21064" s="183"/>
    </row>
    <row r="21065">
      <c r="A21065" s="454"/>
      <c r="B21065" s="927"/>
      <c r="C21065" s="580"/>
      <c r="D21065" s="939"/>
      <c r="E21065" s="940"/>
      <c r="F21065" s="941"/>
      <c r="G21065" s="937" t="str">
        <f t="array" ref="G21065">xlookup(F21065,'Internal Staffing Calculator'!E:E,'Internal Staffing Calculator'!C:C,"")</f>
        <v/>
      </c>
      <c r="H21065" s="932" t="str">
        <f t="array" ref="H21065">if(F21065&lt;&gt;"", iferror(index('Internal Staffing Calculator'!B$8:B23500,match(F21065,'Internal Staffing Calculator'!E$8:E23500,0)), "Not In Budget"),"")</f>
        <v/>
      </c>
      <c r="I21065" s="184"/>
      <c r="J21065" s="184"/>
      <c r="K21065" s="184"/>
      <c r="L21065" s="183"/>
    </row>
    <row r="21066">
      <c r="A21066" s="454"/>
      <c r="B21066" s="927"/>
      <c r="C21066" s="580"/>
      <c r="D21066" s="939"/>
      <c r="E21066" s="940"/>
      <c r="F21066" s="941"/>
      <c r="G21066" s="937" t="str">
        <f t="array" ref="G21066">xlookup(F21066,'Internal Staffing Calculator'!E:E,'Internal Staffing Calculator'!C:C,"")</f>
        <v/>
      </c>
      <c r="H21066" s="932" t="str">
        <f t="array" ref="H21066">if(F21066&lt;&gt;"", iferror(index('Internal Staffing Calculator'!B$8:B23500,match(F21066,'Internal Staffing Calculator'!E$8:E23500,0)), "Not In Budget"),"")</f>
        <v/>
      </c>
      <c r="I21066" s="184"/>
      <c r="J21066" s="184"/>
      <c r="K21066" s="184"/>
      <c r="L21066" s="183"/>
    </row>
    <row r="21067">
      <c r="A21067" s="454"/>
      <c r="B21067" s="927"/>
      <c r="C21067" s="580"/>
      <c r="D21067" s="939"/>
      <c r="E21067" s="940"/>
      <c r="F21067" s="941"/>
      <c r="G21067" s="937" t="str">
        <f t="array" ref="G21067">xlookup(F21067,'Internal Staffing Calculator'!E:E,'Internal Staffing Calculator'!C:C,"")</f>
        <v/>
      </c>
      <c r="H21067" s="932" t="str">
        <f t="array" ref="H21067">if(F21067&lt;&gt;"", iferror(index('Internal Staffing Calculator'!B$8:B23500,match(F21067,'Internal Staffing Calculator'!E$8:E23500,0)), "Not In Budget"),"")</f>
        <v/>
      </c>
      <c r="I21067" s="184"/>
      <c r="J21067" s="184"/>
      <c r="K21067" s="184"/>
      <c r="L21067" s="183"/>
    </row>
    <row r="21068">
      <c r="A21068" s="454"/>
      <c r="B21068" s="927"/>
      <c r="C21068" s="580"/>
      <c r="D21068" s="939"/>
      <c r="E21068" s="940"/>
      <c r="F21068" s="941"/>
      <c r="G21068" s="937" t="str">
        <f t="array" ref="G21068">xlookup(F21068,'Internal Staffing Calculator'!E:E,'Internal Staffing Calculator'!C:C,"")</f>
        <v/>
      </c>
      <c r="H21068" s="932" t="str">
        <f t="array" ref="H21068">if(F21068&lt;&gt;"", iferror(index('Internal Staffing Calculator'!B$8:B23500,match(F21068,'Internal Staffing Calculator'!E$8:E23500,0)), "Not In Budget"),"")</f>
        <v/>
      </c>
      <c r="I21068" s="184"/>
      <c r="J21068" s="184"/>
      <c r="K21068" s="184"/>
      <c r="L21068" s="183"/>
    </row>
    <row r="21069">
      <c r="A21069" s="454"/>
      <c r="B21069" s="927"/>
      <c r="C21069" s="580"/>
      <c r="D21069" s="939"/>
      <c r="E21069" s="940"/>
      <c r="F21069" s="941"/>
      <c r="G21069" s="937" t="str">
        <f t="array" ref="G21069">xlookup(F21069,'Internal Staffing Calculator'!E:E,'Internal Staffing Calculator'!C:C,"")</f>
        <v/>
      </c>
      <c r="H21069" s="932" t="str">
        <f t="array" ref="H21069">if(F21069&lt;&gt;"", iferror(index('Internal Staffing Calculator'!B$8:B23500,match(F21069,'Internal Staffing Calculator'!E$8:E23500,0)), "Not In Budget"),"")</f>
        <v/>
      </c>
      <c r="I21069" s="184"/>
      <c r="J21069" s="184"/>
      <c r="K21069" s="184"/>
      <c r="L21069" s="183"/>
    </row>
    <row r="21070">
      <c r="A21070" s="454"/>
      <c r="B21070" s="927"/>
      <c r="C21070" s="580"/>
      <c r="D21070" s="939"/>
      <c r="E21070" s="940"/>
      <c r="F21070" s="941"/>
      <c r="G21070" s="937" t="str">
        <f t="array" ref="G21070">xlookup(F21070,'Internal Staffing Calculator'!E:E,'Internal Staffing Calculator'!C:C,"")</f>
        <v/>
      </c>
      <c r="H21070" s="932" t="str">
        <f t="array" ref="H21070">if(F21070&lt;&gt;"", iferror(index('Internal Staffing Calculator'!B$8:B23500,match(F21070,'Internal Staffing Calculator'!E$8:E23500,0)), "Not In Budget"),"")</f>
        <v/>
      </c>
      <c r="I21070" s="184"/>
      <c r="J21070" s="184"/>
      <c r="K21070" s="184"/>
      <c r="L21070" s="183"/>
    </row>
    <row r="21071">
      <c r="A21071" s="454"/>
      <c r="B21071" s="927"/>
      <c r="C21071" s="580"/>
      <c r="D21071" s="939"/>
      <c r="E21071" s="940"/>
      <c r="F21071" s="941"/>
      <c r="G21071" s="937" t="str">
        <f t="array" ref="G21071">xlookup(F21071,'Internal Staffing Calculator'!E:E,'Internal Staffing Calculator'!C:C,"")</f>
        <v/>
      </c>
      <c r="H21071" s="932" t="str">
        <f t="array" ref="H21071">if(F21071&lt;&gt;"", iferror(index('Internal Staffing Calculator'!B$8:B23500,match(F21071,'Internal Staffing Calculator'!E$8:E23500,0)), "Not In Budget"),"")</f>
        <v/>
      </c>
      <c r="I21071" s="184"/>
      <c r="J21071" s="184"/>
      <c r="K21071" s="184"/>
      <c r="L21071" s="183"/>
    </row>
    <row r="21072">
      <c r="A21072" s="454"/>
      <c r="B21072" s="927"/>
      <c r="C21072" s="580"/>
      <c r="D21072" s="939"/>
      <c r="E21072" s="940"/>
      <c r="F21072" s="941"/>
      <c r="G21072" s="937" t="str">
        <f t="array" ref="G21072">xlookup(F21072,'Internal Staffing Calculator'!E:E,'Internal Staffing Calculator'!C:C,"")</f>
        <v/>
      </c>
      <c r="H21072" s="932" t="str">
        <f t="array" ref="H21072">if(F21072&lt;&gt;"", iferror(index('Internal Staffing Calculator'!B$8:B23500,match(F21072,'Internal Staffing Calculator'!E$8:E23500,0)), "Not In Budget"),"")</f>
        <v/>
      </c>
      <c r="I21072" s="184"/>
      <c r="J21072" s="184"/>
      <c r="K21072" s="184"/>
      <c r="L21072" s="183"/>
    </row>
    <row r="21073">
      <c r="A21073" s="454"/>
      <c r="B21073" s="927"/>
      <c r="C21073" s="580"/>
      <c r="D21073" s="939"/>
      <c r="E21073" s="940"/>
      <c r="F21073" s="941"/>
      <c r="G21073" s="937" t="str">
        <f t="array" ref="G21073">xlookup(F21073,'Internal Staffing Calculator'!E:E,'Internal Staffing Calculator'!C:C,"")</f>
        <v/>
      </c>
      <c r="H21073" s="932" t="str">
        <f t="array" ref="H21073">if(F21073&lt;&gt;"", iferror(index('Internal Staffing Calculator'!B$8:B23500,match(F21073,'Internal Staffing Calculator'!E$8:E23500,0)), "Not In Budget"),"")</f>
        <v/>
      </c>
      <c r="I21073" s="184"/>
      <c r="J21073" s="184"/>
      <c r="K21073" s="184"/>
      <c r="L21073" s="183"/>
    </row>
    <row r="21074">
      <c r="A21074" s="454"/>
      <c r="B21074" s="927"/>
      <c r="C21074" s="580"/>
      <c r="D21074" s="939"/>
      <c r="E21074" s="940"/>
      <c r="F21074" s="941"/>
      <c r="G21074" s="937" t="str">
        <f t="array" ref="G21074">xlookup(F21074,'Internal Staffing Calculator'!E:E,'Internal Staffing Calculator'!C:C,"")</f>
        <v/>
      </c>
      <c r="H21074" s="932" t="str">
        <f t="array" ref="H21074">if(F21074&lt;&gt;"", iferror(index('Internal Staffing Calculator'!B$8:B23500,match(F21074,'Internal Staffing Calculator'!E$8:E23500,0)), "Not In Budget"),"")</f>
        <v/>
      </c>
      <c r="I21074" s="184"/>
      <c r="J21074" s="184"/>
      <c r="K21074" s="184"/>
      <c r="L21074" s="183"/>
    </row>
    <row r="21075">
      <c r="A21075" s="454"/>
      <c r="B21075" s="927"/>
      <c r="C21075" s="580"/>
      <c r="D21075" s="939"/>
      <c r="E21075" s="940"/>
      <c r="F21075" s="941"/>
      <c r="G21075" s="937" t="str">
        <f t="array" ref="G21075">xlookup(F21075,'Internal Staffing Calculator'!E:E,'Internal Staffing Calculator'!C:C,"")</f>
        <v/>
      </c>
      <c r="H21075" s="932" t="str">
        <f t="array" ref="H21075">if(F21075&lt;&gt;"", iferror(index('Internal Staffing Calculator'!B$8:B23500,match(F21075,'Internal Staffing Calculator'!E$8:E23500,0)), "Not In Budget"),"")</f>
        <v/>
      </c>
      <c r="I21075" s="184"/>
      <c r="J21075" s="184"/>
      <c r="K21075" s="184"/>
      <c r="L21075" s="183"/>
    </row>
    <row r="21076">
      <c r="A21076" s="454"/>
      <c r="B21076" s="927"/>
      <c r="C21076" s="580"/>
      <c r="D21076" s="939"/>
      <c r="E21076" s="940"/>
      <c r="F21076" s="941"/>
      <c r="G21076" s="937" t="str">
        <f t="array" ref="G21076">xlookup(F21076,'Internal Staffing Calculator'!E:E,'Internal Staffing Calculator'!C:C,"")</f>
        <v/>
      </c>
      <c r="H21076" s="932" t="str">
        <f t="array" ref="H21076">if(F21076&lt;&gt;"", iferror(index('Internal Staffing Calculator'!B$8:B23500,match(F21076,'Internal Staffing Calculator'!E$8:E23500,0)), "Not In Budget"),"")</f>
        <v/>
      </c>
      <c r="I21076" s="184"/>
      <c r="J21076" s="184"/>
      <c r="K21076" s="184"/>
      <c r="L21076" s="183"/>
    </row>
    <row r="21077">
      <c r="A21077" s="454"/>
      <c r="B21077" s="927"/>
      <c r="C21077" s="580"/>
      <c r="D21077" s="939"/>
      <c r="E21077" s="940"/>
      <c r="F21077" s="941"/>
      <c r="G21077" s="937" t="str">
        <f t="array" ref="G21077">xlookup(F21077,'Internal Staffing Calculator'!E:E,'Internal Staffing Calculator'!C:C,"")</f>
        <v/>
      </c>
      <c r="H21077" s="932" t="str">
        <f t="array" ref="H21077">if(F21077&lt;&gt;"", iferror(index('Internal Staffing Calculator'!B$8:B23500,match(F21077,'Internal Staffing Calculator'!E$8:E23500,0)), "Not In Budget"),"")</f>
        <v/>
      </c>
      <c r="I21077" s="184"/>
      <c r="J21077" s="184"/>
      <c r="K21077" s="184"/>
      <c r="L21077" s="183"/>
    </row>
    <row r="21078">
      <c r="A21078" s="454"/>
      <c r="B21078" s="927"/>
      <c r="C21078" s="580"/>
      <c r="D21078" s="939"/>
      <c r="E21078" s="940"/>
      <c r="F21078" s="941"/>
      <c r="G21078" s="937" t="str">
        <f t="array" ref="G21078">xlookup(F21078,'Internal Staffing Calculator'!E:E,'Internal Staffing Calculator'!C:C,"")</f>
        <v/>
      </c>
      <c r="H21078" s="932" t="str">
        <f t="array" ref="H21078">if(F21078&lt;&gt;"", iferror(index('Internal Staffing Calculator'!B$8:B23500,match(F21078,'Internal Staffing Calculator'!E$8:E23500,0)), "Not In Budget"),"")</f>
        <v/>
      </c>
      <c r="I21078" s="184"/>
      <c r="J21078" s="184"/>
      <c r="K21078" s="184"/>
      <c r="L21078" s="183"/>
    </row>
    <row r="21079">
      <c r="A21079" s="454"/>
      <c r="B21079" s="927"/>
      <c r="C21079" s="580"/>
      <c r="D21079" s="939"/>
      <c r="E21079" s="940"/>
      <c r="F21079" s="941"/>
      <c r="G21079" s="937" t="str">
        <f t="array" ref="G21079">xlookup(F21079,'Internal Staffing Calculator'!E:E,'Internal Staffing Calculator'!C:C,"")</f>
        <v/>
      </c>
      <c r="H21079" s="932" t="str">
        <f t="array" ref="H21079">if(F21079&lt;&gt;"", iferror(index('Internal Staffing Calculator'!B$8:B23500,match(F21079,'Internal Staffing Calculator'!E$8:E23500,0)), "Not In Budget"),"")</f>
        <v/>
      </c>
      <c r="I21079" s="184"/>
      <c r="J21079" s="184"/>
      <c r="K21079" s="184"/>
      <c r="L21079" s="183"/>
    </row>
    <row r="21080">
      <c r="A21080" s="454"/>
      <c r="B21080" s="927"/>
      <c r="C21080" s="580"/>
      <c r="D21080" s="939"/>
      <c r="E21080" s="940"/>
      <c r="F21080" s="941"/>
      <c r="G21080" s="937" t="str">
        <f t="array" ref="G21080">xlookup(F21080,'Internal Staffing Calculator'!E:E,'Internal Staffing Calculator'!C:C,"")</f>
        <v/>
      </c>
      <c r="H21080" s="932" t="str">
        <f t="array" ref="H21080">if(F21080&lt;&gt;"", iferror(index('Internal Staffing Calculator'!B$8:B23500,match(F21080,'Internal Staffing Calculator'!E$8:E23500,0)), "Not In Budget"),"")</f>
        <v/>
      </c>
      <c r="I21080" s="184"/>
      <c r="J21080" s="184"/>
      <c r="K21080" s="184"/>
      <c r="L21080" s="183"/>
    </row>
    <row r="21081">
      <c r="A21081" s="454"/>
      <c r="B21081" s="927"/>
      <c r="C21081" s="580"/>
      <c r="D21081" s="939"/>
      <c r="E21081" s="940"/>
      <c r="F21081" s="941"/>
      <c r="G21081" s="937" t="str">
        <f t="array" ref="G21081">xlookup(F21081,'Internal Staffing Calculator'!E:E,'Internal Staffing Calculator'!C:C,"")</f>
        <v/>
      </c>
      <c r="H21081" s="932" t="str">
        <f t="array" ref="H21081">if(F21081&lt;&gt;"", iferror(index('Internal Staffing Calculator'!B$8:B23500,match(F21081,'Internal Staffing Calculator'!E$8:E23500,0)), "Not In Budget"),"")</f>
        <v/>
      </c>
      <c r="I21081" s="184"/>
      <c r="J21081" s="184"/>
      <c r="K21081" s="184"/>
      <c r="L21081" s="183"/>
    </row>
    <row r="21082">
      <c r="A21082" s="454"/>
      <c r="B21082" s="927"/>
      <c r="C21082" s="580"/>
      <c r="D21082" s="939"/>
      <c r="E21082" s="940"/>
      <c r="F21082" s="941"/>
      <c r="G21082" s="937" t="str">
        <f t="array" ref="G21082">xlookup(F21082,'Internal Staffing Calculator'!E:E,'Internal Staffing Calculator'!C:C,"")</f>
        <v/>
      </c>
      <c r="H21082" s="932" t="str">
        <f t="array" ref="H21082">if(F21082&lt;&gt;"", iferror(index('Internal Staffing Calculator'!B$8:B23500,match(F21082,'Internal Staffing Calculator'!E$8:E23500,0)), "Not In Budget"),"")</f>
        <v/>
      </c>
      <c r="I21082" s="184"/>
      <c r="J21082" s="184"/>
      <c r="K21082" s="184"/>
      <c r="L21082" s="183"/>
    </row>
    <row r="21083">
      <c r="A21083" s="454"/>
      <c r="B21083" s="927"/>
      <c r="C21083" s="580"/>
      <c r="D21083" s="939"/>
      <c r="E21083" s="940"/>
      <c r="F21083" s="941"/>
      <c r="G21083" s="937" t="str">
        <f t="array" ref="G21083">xlookup(F21083,'Internal Staffing Calculator'!E:E,'Internal Staffing Calculator'!C:C,"")</f>
        <v/>
      </c>
      <c r="H21083" s="932" t="str">
        <f t="array" ref="H21083">if(F21083&lt;&gt;"", iferror(index('Internal Staffing Calculator'!B$8:B23500,match(F21083,'Internal Staffing Calculator'!E$8:E23500,0)), "Not In Budget"),"")</f>
        <v/>
      </c>
      <c r="I21083" s="184"/>
      <c r="J21083" s="184"/>
      <c r="K21083" s="184"/>
      <c r="L21083" s="183"/>
    </row>
    <row r="21084">
      <c r="A21084" s="454"/>
      <c r="B21084" s="927"/>
      <c r="C21084" s="580"/>
      <c r="D21084" s="939"/>
      <c r="E21084" s="940"/>
      <c r="F21084" s="941"/>
      <c r="G21084" s="937" t="str">
        <f t="array" ref="G21084">xlookup(F21084,'Internal Staffing Calculator'!E:E,'Internal Staffing Calculator'!C:C,"")</f>
        <v/>
      </c>
      <c r="H21084" s="932" t="str">
        <f t="array" ref="H21084">if(F21084&lt;&gt;"", iferror(index('Internal Staffing Calculator'!B$8:B23500,match(F21084,'Internal Staffing Calculator'!E$8:E23500,0)), "Not In Budget"),"")</f>
        <v/>
      </c>
      <c r="I21084" s="184"/>
      <c r="J21084" s="184"/>
      <c r="K21084" s="184"/>
      <c r="L21084" s="183"/>
    </row>
    <row r="21085">
      <c r="A21085" s="454"/>
      <c r="B21085" s="927"/>
      <c r="C21085" s="580"/>
      <c r="D21085" s="939"/>
      <c r="E21085" s="940"/>
      <c r="F21085" s="941"/>
      <c r="G21085" s="937" t="str">
        <f t="array" ref="G21085">xlookup(F21085,'Internal Staffing Calculator'!E:E,'Internal Staffing Calculator'!C:C,"")</f>
        <v/>
      </c>
      <c r="H21085" s="932" t="str">
        <f t="array" ref="H21085">if(F21085&lt;&gt;"", iferror(index('Internal Staffing Calculator'!B$8:B23500,match(F21085,'Internal Staffing Calculator'!E$8:E23500,0)), "Not In Budget"),"")</f>
        <v/>
      </c>
      <c r="I21085" s="184"/>
      <c r="J21085" s="184"/>
      <c r="K21085" s="184"/>
      <c r="L21085" s="183"/>
    </row>
    <row r="21086">
      <c r="A21086" s="454"/>
      <c r="B21086" s="927"/>
      <c r="C21086" s="580"/>
      <c r="D21086" s="939"/>
      <c r="E21086" s="940"/>
      <c r="F21086" s="941"/>
      <c r="G21086" s="937" t="str">
        <f t="array" ref="G21086">xlookup(F21086,'Internal Staffing Calculator'!E:E,'Internal Staffing Calculator'!C:C,"")</f>
        <v/>
      </c>
      <c r="H21086" s="932" t="str">
        <f t="array" ref="H21086">if(F21086&lt;&gt;"", iferror(index('Internal Staffing Calculator'!B$8:B23500,match(F21086,'Internal Staffing Calculator'!E$8:E23500,0)), "Not In Budget"),"")</f>
        <v/>
      </c>
      <c r="I21086" s="184"/>
      <c r="J21086" s="184"/>
      <c r="K21086" s="184"/>
      <c r="L21086" s="183"/>
    </row>
    <row r="21087">
      <c r="A21087" s="454"/>
      <c r="B21087" s="927"/>
      <c r="C21087" s="580"/>
      <c r="D21087" s="939"/>
      <c r="E21087" s="940"/>
      <c r="F21087" s="941"/>
      <c r="G21087" s="937" t="str">
        <f t="array" ref="G21087">xlookup(F21087,'Internal Staffing Calculator'!E:E,'Internal Staffing Calculator'!C:C,"")</f>
        <v/>
      </c>
      <c r="H21087" s="932" t="str">
        <f t="array" ref="H21087">if(F21087&lt;&gt;"", iferror(index('Internal Staffing Calculator'!B$8:B23500,match(F21087,'Internal Staffing Calculator'!E$8:E23500,0)), "Not In Budget"),"")</f>
        <v/>
      </c>
      <c r="I21087" s="184"/>
      <c r="J21087" s="184"/>
      <c r="K21087" s="184"/>
      <c r="L21087" s="183"/>
    </row>
    <row r="21088">
      <c r="A21088" s="454"/>
      <c r="B21088" s="927"/>
      <c r="C21088" s="580"/>
      <c r="D21088" s="939"/>
      <c r="E21088" s="940"/>
      <c r="F21088" s="941"/>
      <c r="G21088" s="937" t="str">
        <f t="array" ref="G21088">xlookup(F21088,'Internal Staffing Calculator'!E:E,'Internal Staffing Calculator'!C:C,"")</f>
        <v/>
      </c>
      <c r="H21088" s="932" t="str">
        <f t="array" ref="H21088">if(F21088&lt;&gt;"", iferror(index('Internal Staffing Calculator'!B$8:B23500,match(F21088,'Internal Staffing Calculator'!E$8:E23500,0)), "Not In Budget"),"")</f>
        <v/>
      </c>
      <c r="I21088" s="184"/>
      <c r="J21088" s="184"/>
      <c r="K21088" s="184"/>
      <c r="L21088" s="183"/>
    </row>
    <row r="21089">
      <c r="A21089" s="454"/>
      <c r="B21089" s="927"/>
      <c r="C21089" s="580"/>
      <c r="D21089" s="939"/>
      <c r="E21089" s="940"/>
      <c r="F21089" s="941"/>
      <c r="G21089" s="937" t="str">
        <f t="array" ref="G21089">xlookup(F21089,'Internal Staffing Calculator'!E:E,'Internal Staffing Calculator'!C:C,"")</f>
        <v/>
      </c>
      <c r="H21089" s="932" t="str">
        <f t="array" ref="H21089">if(F21089&lt;&gt;"", iferror(index('Internal Staffing Calculator'!B$8:B23500,match(F21089,'Internal Staffing Calculator'!E$8:E23500,0)), "Not In Budget"),"")</f>
        <v/>
      </c>
      <c r="I21089" s="184"/>
      <c r="J21089" s="184"/>
      <c r="K21089" s="184"/>
      <c r="L21089" s="183"/>
    </row>
    <row r="21090">
      <c r="A21090" s="454"/>
      <c r="B21090" s="927"/>
      <c r="C21090" s="580"/>
      <c r="D21090" s="939"/>
      <c r="E21090" s="940"/>
      <c r="F21090" s="941"/>
      <c r="G21090" s="937" t="str">
        <f t="array" ref="G21090">xlookup(F21090,'Internal Staffing Calculator'!E:E,'Internal Staffing Calculator'!C:C,"")</f>
        <v/>
      </c>
      <c r="H21090" s="932" t="str">
        <f t="array" ref="H21090">if(F21090&lt;&gt;"", iferror(index('Internal Staffing Calculator'!B$8:B23500,match(F21090,'Internal Staffing Calculator'!E$8:E23500,0)), "Not In Budget"),"")</f>
        <v/>
      </c>
      <c r="I21090" s="184"/>
      <c r="J21090" s="184"/>
      <c r="K21090" s="184"/>
      <c r="L21090" s="183"/>
    </row>
    <row r="21091">
      <c r="A21091" s="454"/>
      <c r="B21091" s="927"/>
      <c r="C21091" s="580"/>
      <c r="D21091" s="939"/>
      <c r="E21091" s="940"/>
      <c r="F21091" s="941"/>
      <c r="G21091" s="937" t="str">
        <f t="array" ref="G21091">xlookup(F21091,'Internal Staffing Calculator'!E:E,'Internal Staffing Calculator'!C:C,"")</f>
        <v/>
      </c>
      <c r="H21091" s="932" t="str">
        <f t="array" ref="H21091">if(F21091&lt;&gt;"", iferror(index('Internal Staffing Calculator'!B$8:B23500,match(F21091,'Internal Staffing Calculator'!E$8:E23500,0)), "Not In Budget"),"")</f>
        <v/>
      </c>
      <c r="I21091" s="184"/>
      <c r="J21091" s="184"/>
      <c r="K21091" s="184"/>
      <c r="L21091" s="183"/>
    </row>
    <row r="21092">
      <c r="A21092" s="454"/>
      <c r="B21092" s="927"/>
      <c r="C21092" s="580"/>
      <c r="D21092" s="939"/>
      <c r="E21092" s="940"/>
      <c r="F21092" s="941"/>
      <c r="G21092" s="937" t="str">
        <f t="array" ref="G21092">xlookup(F21092,'Internal Staffing Calculator'!E:E,'Internal Staffing Calculator'!C:C,"")</f>
        <v/>
      </c>
      <c r="H21092" s="932" t="str">
        <f t="array" ref="H21092">if(F21092&lt;&gt;"", iferror(index('Internal Staffing Calculator'!B$8:B23500,match(F21092,'Internal Staffing Calculator'!E$8:E23500,0)), "Not In Budget"),"")</f>
        <v/>
      </c>
      <c r="I21092" s="184"/>
      <c r="J21092" s="184"/>
      <c r="K21092" s="184"/>
      <c r="L21092" s="183"/>
    </row>
    <row r="21093">
      <c r="A21093" s="454"/>
      <c r="B21093" s="927"/>
      <c r="C21093" s="580"/>
      <c r="D21093" s="939"/>
      <c r="E21093" s="940"/>
      <c r="F21093" s="941"/>
      <c r="G21093" s="937" t="str">
        <f t="array" ref="G21093">xlookup(F21093,'Internal Staffing Calculator'!E:E,'Internal Staffing Calculator'!C:C,"")</f>
        <v/>
      </c>
      <c r="H21093" s="932" t="str">
        <f t="array" ref="H21093">if(F21093&lt;&gt;"", iferror(index('Internal Staffing Calculator'!B$8:B23500,match(F21093,'Internal Staffing Calculator'!E$8:E23500,0)), "Not In Budget"),"")</f>
        <v/>
      </c>
      <c r="I21093" s="184"/>
      <c r="J21093" s="184"/>
      <c r="K21093" s="184"/>
      <c r="L21093" s="183"/>
    </row>
    <row r="21094">
      <c r="A21094" s="454"/>
      <c r="B21094" s="927"/>
      <c r="C21094" s="580"/>
      <c r="D21094" s="939"/>
      <c r="E21094" s="940"/>
      <c r="F21094" s="941"/>
      <c r="G21094" s="937" t="str">
        <f t="array" ref="G21094">xlookup(F21094,'Internal Staffing Calculator'!E:E,'Internal Staffing Calculator'!C:C,"")</f>
        <v/>
      </c>
      <c r="H21094" s="932" t="str">
        <f t="array" ref="H21094">if(F21094&lt;&gt;"", iferror(index('Internal Staffing Calculator'!B$8:B23500,match(F21094,'Internal Staffing Calculator'!E$8:E23500,0)), "Not In Budget"),"")</f>
        <v/>
      </c>
      <c r="I21094" s="184"/>
      <c r="J21094" s="184"/>
      <c r="K21094" s="184"/>
      <c r="L21094" s="183"/>
    </row>
    <row r="21095">
      <c r="A21095" s="454"/>
      <c r="B21095" s="927"/>
      <c r="C21095" s="580"/>
      <c r="D21095" s="939"/>
      <c r="E21095" s="940"/>
      <c r="F21095" s="941"/>
      <c r="G21095" s="937" t="str">
        <f t="array" ref="G21095">xlookup(F21095,'Internal Staffing Calculator'!E:E,'Internal Staffing Calculator'!C:C,"")</f>
        <v/>
      </c>
      <c r="H21095" s="932" t="str">
        <f t="array" ref="H21095">if(F21095&lt;&gt;"", iferror(index('Internal Staffing Calculator'!B$8:B23500,match(F21095,'Internal Staffing Calculator'!E$8:E23500,0)), "Not In Budget"),"")</f>
        <v/>
      </c>
      <c r="I21095" s="184"/>
      <c r="J21095" s="184"/>
      <c r="K21095" s="184"/>
      <c r="L21095" s="183"/>
    </row>
    <row r="21096">
      <c r="A21096" s="454"/>
      <c r="B21096" s="927"/>
      <c r="C21096" s="580"/>
      <c r="D21096" s="939"/>
      <c r="E21096" s="940"/>
      <c r="F21096" s="941"/>
      <c r="G21096" s="937" t="str">
        <f t="array" ref="G21096">xlookup(F21096,'Internal Staffing Calculator'!E:E,'Internal Staffing Calculator'!C:C,"")</f>
        <v/>
      </c>
      <c r="H21096" s="932" t="str">
        <f t="array" ref="H21096">if(F21096&lt;&gt;"", iferror(index('Internal Staffing Calculator'!B$8:B23500,match(F21096,'Internal Staffing Calculator'!E$8:E23500,0)), "Not In Budget"),"")</f>
        <v/>
      </c>
      <c r="I21096" s="184"/>
      <c r="J21096" s="184"/>
      <c r="K21096" s="184"/>
      <c r="L21096" s="183"/>
    </row>
    <row r="21097">
      <c r="A21097" s="454"/>
      <c r="B21097" s="927"/>
      <c r="C21097" s="580"/>
      <c r="D21097" s="939"/>
      <c r="E21097" s="940"/>
      <c r="F21097" s="941"/>
      <c r="G21097" s="937" t="str">
        <f t="array" ref="G21097">xlookup(F21097,'Internal Staffing Calculator'!E:E,'Internal Staffing Calculator'!C:C,"")</f>
        <v/>
      </c>
      <c r="H21097" s="932" t="str">
        <f t="array" ref="H21097">if(F21097&lt;&gt;"", iferror(index('Internal Staffing Calculator'!B$8:B23500,match(F21097,'Internal Staffing Calculator'!E$8:E23500,0)), "Not In Budget"),"")</f>
        <v/>
      </c>
      <c r="I21097" s="184"/>
      <c r="J21097" s="184"/>
      <c r="K21097" s="184"/>
      <c r="L21097" s="183"/>
    </row>
    <row r="21098">
      <c r="A21098" s="454"/>
      <c r="B21098" s="927"/>
      <c r="C21098" s="580"/>
      <c r="D21098" s="939"/>
      <c r="E21098" s="940"/>
      <c r="F21098" s="941"/>
      <c r="G21098" s="937" t="str">
        <f t="array" ref="G21098">xlookup(F21098,'Internal Staffing Calculator'!E:E,'Internal Staffing Calculator'!C:C,"")</f>
        <v/>
      </c>
      <c r="H21098" s="932" t="str">
        <f t="array" ref="H21098">if(F21098&lt;&gt;"", iferror(index('Internal Staffing Calculator'!B$8:B23500,match(F21098,'Internal Staffing Calculator'!E$8:E23500,0)), "Not In Budget"),"")</f>
        <v/>
      </c>
      <c r="I21098" s="184"/>
      <c r="J21098" s="184"/>
      <c r="K21098" s="184"/>
      <c r="L21098" s="183"/>
    </row>
    <row r="21099">
      <c r="A21099" s="454"/>
      <c r="B21099" s="927"/>
      <c r="C21099" s="580"/>
      <c r="D21099" s="939"/>
      <c r="E21099" s="940"/>
      <c r="F21099" s="941"/>
      <c r="G21099" s="937" t="str">
        <f t="array" ref="G21099">xlookup(F21099,'Internal Staffing Calculator'!E:E,'Internal Staffing Calculator'!C:C,"")</f>
        <v/>
      </c>
      <c r="H21099" s="932" t="str">
        <f t="array" ref="H21099">if(F21099&lt;&gt;"", iferror(index('Internal Staffing Calculator'!B$8:B23500,match(F21099,'Internal Staffing Calculator'!E$8:E23500,0)), "Not In Budget"),"")</f>
        <v/>
      </c>
      <c r="I21099" s="184"/>
      <c r="J21099" s="184"/>
      <c r="K21099" s="184"/>
      <c r="L21099" s="183"/>
    </row>
    <row r="21100">
      <c r="A21100" s="454"/>
      <c r="B21100" s="927"/>
      <c r="C21100" s="580"/>
      <c r="D21100" s="939"/>
      <c r="E21100" s="940"/>
      <c r="F21100" s="941"/>
      <c r="G21100" s="937" t="str">
        <f t="array" ref="G21100">xlookup(F21100,'Internal Staffing Calculator'!E:E,'Internal Staffing Calculator'!C:C,"")</f>
        <v/>
      </c>
      <c r="H21100" s="932" t="str">
        <f t="array" ref="H21100">if(F21100&lt;&gt;"", iferror(index('Internal Staffing Calculator'!B$8:B23500,match(F21100,'Internal Staffing Calculator'!E$8:E23500,0)), "Not In Budget"),"")</f>
        <v/>
      </c>
      <c r="I21100" s="184"/>
      <c r="J21100" s="184"/>
      <c r="K21100" s="184"/>
      <c r="L21100" s="183"/>
    </row>
    <row r="21101">
      <c r="A21101" s="454"/>
      <c r="B21101" s="927"/>
      <c r="C21101" s="580"/>
      <c r="D21101" s="939"/>
      <c r="E21101" s="940"/>
      <c r="F21101" s="941"/>
      <c r="G21101" s="937" t="str">
        <f t="array" ref="G21101">xlookup(F21101,'Internal Staffing Calculator'!E:E,'Internal Staffing Calculator'!C:C,"")</f>
        <v/>
      </c>
      <c r="H21101" s="932" t="str">
        <f t="array" ref="H21101">if(F21101&lt;&gt;"", iferror(index('Internal Staffing Calculator'!B$8:B23500,match(F21101,'Internal Staffing Calculator'!E$8:E23500,0)), "Not In Budget"),"")</f>
        <v/>
      </c>
      <c r="I21101" s="184"/>
      <c r="J21101" s="184"/>
      <c r="K21101" s="184"/>
      <c r="L21101" s="183"/>
    </row>
    <row r="21102">
      <c r="A21102" s="454"/>
      <c r="B21102" s="927"/>
      <c r="C21102" s="580"/>
      <c r="D21102" s="939"/>
      <c r="E21102" s="940"/>
      <c r="F21102" s="941"/>
      <c r="G21102" s="937" t="str">
        <f t="array" ref="G21102">xlookup(F21102,'Internal Staffing Calculator'!E:E,'Internal Staffing Calculator'!C:C,"")</f>
        <v/>
      </c>
      <c r="H21102" s="932" t="str">
        <f t="array" ref="H21102">if(F21102&lt;&gt;"", iferror(index('Internal Staffing Calculator'!B$8:B23500,match(F21102,'Internal Staffing Calculator'!E$8:E23500,0)), "Not In Budget"),"")</f>
        <v/>
      </c>
      <c r="I21102" s="184"/>
      <c r="J21102" s="184"/>
      <c r="K21102" s="184"/>
      <c r="L21102" s="183"/>
    </row>
    <row r="21103">
      <c r="A21103" s="454"/>
      <c r="B21103" s="927"/>
      <c r="C21103" s="580"/>
      <c r="D21103" s="939"/>
      <c r="E21103" s="940"/>
      <c r="F21103" s="941"/>
      <c r="G21103" s="937" t="str">
        <f t="array" ref="G21103">xlookup(F21103,'Internal Staffing Calculator'!E:E,'Internal Staffing Calculator'!C:C,"")</f>
        <v/>
      </c>
      <c r="H21103" s="932" t="str">
        <f t="array" ref="H21103">if(F21103&lt;&gt;"", iferror(index('Internal Staffing Calculator'!B$8:B23500,match(F21103,'Internal Staffing Calculator'!E$8:E23500,0)), "Not In Budget"),"")</f>
        <v/>
      </c>
      <c r="I21103" s="184"/>
      <c r="J21103" s="184"/>
      <c r="K21103" s="184"/>
      <c r="L21103" s="183"/>
    </row>
    <row r="21104">
      <c r="A21104" s="454"/>
      <c r="B21104" s="927"/>
      <c r="C21104" s="580"/>
      <c r="D21104" s="939"/>
      <c r="E21104" s="940"/>
      <c r="F21104" s="941"/>
      <c r="G21104" s="937" t="str">
        <f t="array" ref="G21104">xlookup(F21104,'Internal Staffing Calculator'!E:E,'Internal Staffing Calculator'!C:C,"")</f>
        <v/>
      </c>
      <c r="H21104" s="932" t="str">
        <f t="array" ref="H21104">if(F21104&lt;&gt;"", iferror(index('Internal Staffing Calculator'!B$8:B23500,match(F21104,'Internal Staffing Calculator'!E$8:E23500,0)), "Not In Budget"),"")</f>
        <v/>
      </c>
      <c r="I21104" s="184"/>
      <c r="J21104" s="184"/>
      <c r="K21104" s="184"/>
      <c r="L21104" s="183"/>
    </row>
    <row r="21105">
      <c r="A21105" s="454"/>
      <c r="B21105" s="927"/>
      <c r="C21105" s="580"/>
      <c r="D21105" s="939"/>
      <c r="E21105" s="940"/>
      <c r="F21105" s="941"/>
      <c r="G21105" s="937" t="str">
        <f t="array" ref="G21105">xlookup(F21105,'Internal Staffing Calculator'!E:E,'Internal Staffing Calculator'!C:C,"")</f>
        <v/>
      </c>
      <c r="H21105" s="932" t="str">
        <f t="array" ref="H21105">if(F21105&lt;&gt;"", iferror(index('Internal Staffing Calculator'!B$8:B23500,match(F21105,'Internal Staffing Calculator'!E$8:E23500,0)), "Not In Budget"),"")</f>
        <v/>
      </c>
      <c r="I21105" s="184"/>
      <c r="J21105" s="184"/>
      <c r="K21105" s="184"/>
      <c r="L21105" s="183"/>
    </row>
    <row r="21106">
      <c r="A21106" s="454"/>
      <c r="B21106" s="927"/>
      <c r="C21106" s="580"/>
      <c r="D21106" s="939"/>
      <c r="E21106" s="940"/>
      <c r="F21106" s="941"/>
      <c r="G21106" s="937" t="str">
        <f t="array" ref="G21106">xlookup(F21106,'Internal Staffing Calculator'!E:E,'Internal Staffing Calculator'!C:C,"")</f>
        <v/>
      </c>
      <c r="H21106" s="932" t="str">
        <f t="array" ref="H21106">if(F21106&lt;&gt;"", iferror(index('Internal Staffing Calculator'!B$8:B23500,match(F21106,'Internal Staffing Calculator'!E$8:E23500,0)), "Not In Budget"),"")</f>
        <v/>
      </c>
      <c r="I21106" s="184"/>
      <c r="J21106" s="184"/>
      <c r="K21106" s="184"/>
      <c r="L21106" s="183"/>
    </row>
    <row r="21107">
      <c r="A21107" s="454"/>
      <c r="B21107" s="927"/>
      <c r="C21107" s="580"/>
      <c r="D21107" s="939"/>
      <c r="E21107" s="940"/>
      <c r="F21107" s="941"/>
      <c r="G21107" s="937" t="str">
        <f t="array" ref="G21107">xlookup(F21107,'Internal Staffing Calculator'!E:E,'Internal Staffing Calculator'!C:C,"")</f>
        <v/>
      </c>
      <c r="H21107" s="932" t="str">
        <f t="array" ref="H21107">if(F21107&lt;&gt;"", iferror(index('Internal Staffing Calculator'!B$8:B23500,match(F21107,'Internal Staffing Calculator'!E$8:E23500,0)), "Not In Budget"),"")</f>
        <v/>
      </c>
      <c r="I21107" s="184"/>
      <c r="J21107" s="184"/>
      <c r="K21107" s="184"/>
      <c r="L21107" s="183"/>
    </row>
    <row r="21108">
      <c r="A21108" s="454"/>
      <c r="B21108" s="927"/>
      <c r="C21108" s="580"/>
      <c r="D21108" s="939"/>
      <c r="E21108" s="940"/>
      <c r="F21108" s="941"/>
      <c r="G21108" s="937" t="str">
        <f t="array" ref="G21108">xlookup(F21108,'Internal Staffing Calculator'!E:E,'Internal Staffing Calculator'!C:C,"")</f>
        <v/>
      </c>
      <c r="H21108" s="932" t="str">
        <f t="array" ref="H21108">if(F21108&lt;&gt;"", iferror(index('Internal Staffing Calculator'!B$8:B23500,match(F21108,'Internal Staffing Calculator'!E$8:E23500,0)), "Not In Budget"),"")</f>
        <v/>
      </c>
      <c r="I21108" s="184"/>
      <c r="J21108" s="184"/>
      <c r="K21108" s="184"/>
      <c r="L21108" s="183"/>
    </row>
    <row r="21109">
      <c r="A21109" s="454"/>
      <c r="B21109" s="927"/>
      <c r="C21109" s="580"/>
      <c r="D21109" s="939"/>
      <c r="E21109" s="940"/>
      <c r="F21109" s="941"/>
      <c r="G21109" s="937" t="str">
        <f t="array" ref="G21109">xlookup(F21109,'Internal Staffing Calculator'!E:E,'Internal Staffing Calculator'!C:C,"")</f>
        <v/>
      </c>
      <c r="H21109" s="932" t="str">
        <f t="array" ref="H21109">if(F21109&lt;&gt;"", iferror(index('Internal Staffing Calculator'!B$8:B23500,match(F21109,'Internal Staffing Calculator'!E$8:E23500,0)), "Not In Budget"),"")</f>
        <v/>
      </c>
      <c r="I21109" s="184"/>
      <c r="J21109" s="184"/>
      <c r="K21109" s="184"/>
      <c r="L21109" s="183"/>
    </row>
    <row r="21110">
      <c r="A21110" s="454"/>
      <c r="B21110" s="927"/>
      <c r="C21110" s="580"/>
      <c r="D21110" s="939"/>
      <c r="E21110" s="940"/>
      <c r="F21110" s="941"/>
      <c r="G21110" s="937" t="str">
        <f t="array" ref="G21110">xlookup(F21110,'Internal Staffing Calculator'!E:E,'Internal Staffing Calculator'!C:C,"")</f>
        <v/>
      </c>
      <c r="H21110" s="932" t="str">
        <f t="array" ref="H21110">if(F21110&lt;&gt;"", iferror(index('Internal Staffing Calculator'!B$8:B23500,match(F21110,'Internal Staffing Calculator'!E$8:E23500,0)), "Not In Budget"),"")</f>
        <v/>
      </c>
      <c r="I21110" s="184"/>
      <c r="J21110" s="184"/>
      <c r="K21110" s="184"/>
      <c r="L21110" s="183"/>
    </row>
    <row r="21111">
      <c r="A21111" s="454"/>
      <c r="B21111" s="927"/>
      <c r="C21111" s="580"/>
      <c r="D21111" s="939"/>
      <c r="E21111" s="940"/>
      <c r="F21111" s="941"/>
      <c r="G21111" s="937" t="str">
        <f t="array" ref="G21111">xlookup(F21111,'Internal Staffing Calculator'!E:E,'Internal Staffing Calculator'!C:C,"")</f>
        <v/>
      </c>
      <c r="H21111" s="932" t="str">
        <f t="array" ref="H21111">if(F21111&lt;&gt;"", iferror(index('Internal Staffing Calculator'!B$8:B23500,match(F21111,'Internal Staffing Calculator'!E$8:E23500,0)), "Not In Budget"),"")</f>
        <v/>
      </c>
      <c r="I21111" s="184"/>
      <c r="J21111" s="184"/>
      <c r="K21111" s="184"/>
      <c r="L21111" s="183"/>
    </row>
    <row r="21112">
      <c r="A21112" s="454"/>
      <c r="B21112" s="927"/>
      <c r="C21112" s="580"/>
      <c r="D21112" s="939"/>
      <c r="E21112" s="940"/>
      <c r="F21112" s="941"/>
      <c r="G21112" s="937" t="str">
        <f t="array" ref="G21112">xlookup(F21112,'Internal Staffing Calculator'!E:E,'Internal Staffing Calculator'!C:C,"")</f>
        <v/>
      </c>
      <c r="H21112" s="932" t="str">
        <f t="array" ref="H21112">if(F21112&lt;&gt;"", iferror(index('Internal Staffing Calculator'!B$8:B23500,match(F21112,'Internal Staffing Calculator'!E$8:E23500,0)), "Not In Budget"),"")</f>
        <v/>
      </c>
      <c r="I21112" s="184"/>
      <c r="J21112" s="184"/>
      <c r="K21112" s="184"/>
      <c r="L21112" s="183"/>
    </row>
    <row r="21113">
      <c r="A21113" s="454"/>
      <c r="B21113" s="927"/>
      <c r="C21113" s="580"/>
      <c r="D21113" s="939"/>
      <c r="E21113" s="940"/>
      <c r="F21113" s="941"/>
      <c r="G21113" s="937" t="str">
        <f t="array" ref="G21113">xlookup(F21113,'Internal Staffing Calculator'!E:E,'Internal Staffing Calculator'!C:C,"")</f>
        <v/>
      </c>
      <c r="H21113" s="932" t="str">
        <f t="array" ref="H21113">if(F21113&lt;&gt;"", iferror(index('Internal Staffing Calculator'!B$8:B23500,match(F21113,'Internal Staffing Calculator'!E$8:E23500,0)), "Not In Budget"),"")</f>
        <v/>
      </c>
      <c r="I21113" s="184"/>
      <c r="J21113" s="184"/>
      <c r="K21113" s="184"/>
      <c r="L21113" s="183"/>
    </row>
    <row r="21114">
      <c r="A21114" s="454"/>
      <c r="B21114" s="927"/>
      <c r="C21114" s="580"/>
      <c r="D21114" s="939"/>
      <c r="E21114" s="940"/>
      <c r="F21114" s="941"/>
      <c r="G21114" s="937" t="str">
        <f t="array" ref="G21114">xlookup(F21114,'Internal Staffing Calculator'!E:E,'Internal Staffing Calculator'!C:C,"")</f>
        <v/>
      </c>
      <c r="H21114" s="932" t="str">
        <f t="array" ref="H21114">if(F21114&lt;&gt;"", iferror(index('Internal Staffing Calculator'!B$8:B23500,match(F21114,'Internal Staffing Calculator'!E$8:E23500,0)), "Not In Budget"),"")</f>
        <v/>
      </c>
      <c r="I21114" s="184"/>
      <c r="J21114" s="184"/>
      <c r="K21114" s="184"/>
      <c r="L21114" s="183"/>
    </row>
    <row r="21115">
      <c r="A21115" s="454"/>
      <c r="B21115" s="927"/>
      <c r="C21115" s="580"/>
      <c r="D21115" s="939"/>
      <c r="E21115" s="940"/>
      <c r="F21115" s="941"/>
      <c r="G21115" s="937" t="str">
        <f t="array" ref="G21115">xlookup(F21115,'Internal Staffing Calculator'!E:E,'Internal Staffing Calculator'!C:C,"")</f>
        <v/>
      </c>
      <c r="H21115" s="932" t="str">
        <f t="array" ref="H21115">if(F21115&lt;&gt;"", iferror(index('Internal Staffing Calculator'!B$8:B23500,match(F21115,'Internal Staffing Calculator'!E$8:E23500,0)), "Not In Budget"),"")</f>
        <v/>
      </c>
      <c r="I21115" s="184"/>
      <c r="J21115" s="184"/>
      <c r="K21115" s="184"/>
      <c r="L21115" s="183"/>
    </row>
    <row r="21116">
      <c r="A21116" s="454"/>
      <c r="B21116" s="927"/>
      <c r="C21116" s="580"/>
      <c r="D21116" s="939"/>
      <c r="E21116" s="940"/>
      <c r="F21116" s="941"/>
      <c r="G21116" s="937" t="str">
        <f t="array" ref="G21116">xlookup(F21116,'Internal Staffing Calculator'!E:E,'Internal Staffing Calculator'!C:C,"")</f>
        <v/>
      </c>
      <c r="H21116" s="932" t="str">
        <f t="array" ref="H21116">if(F21116&lt;&gt;"", iferror(index('Internal Staffing Calculator'!B$8:B23500,match(F21116,'Internal Staffing Calculator'!E$8:E23500,0)), "Not In Budget"),"")</f>
        <v/>
      </c>
      <c r="I21116" s="184"/>
      <c r="J21116" s="184"/>
      <c r="K21116" s="184"/>
      <c r="L21116" s="183"/>
    </row>
    <row r="21117">
      <c r="A21117" s="454"/>
      <c r="B21117" s="927"/>
      <c r="C21117" s="580"/>
      <c r="D21117" s="939"/>
      <c r="E21117" s="940"/>
      <c r="F21117" s="941"/>
      <c r="G21117" s="937" t="str">
        <f t="array" ref="G21117">xlookup(F21117,'Internal Staffing Calculator'!E:E,'Internal Staffing Calculator'!C:C,"")</f>
        <v/>
      </c>
      <c r="H21117" s="932" t="str">
        <f t="array" ref="H21117">if(F21117&lt;&gt;"", iferror(index('Internal Staffing Calculator'!B$8:B23500,match(F21117,'Internal Staffing Calculator'!E$8:E23500,0)), "Not In Budget"),"")</f>
        <v/>
      </c>
      <c r="I21117" s="184"/>
      <c r="J21117" s="184"/>
      <c r="K21117" s="184"/>
      <c r="L21117" s="183"/>
    </row>
    <row r="21118">
      <c r="A21118" s="454"/>
      <c r="B21118" s="927"/>
      <c r="C21118" s="580"/>
      <c r="D21118" s="939"/>
      <c r="E21118" s="940"/>
      <c r="F21118" s="941"/>
      <c r="G21118" s="937" t="str">
        <f t="array" ref="G21118">xlookup(F21118,'Internal Staffing Calculator'!E:E,'Internal Staffing Calculator'!C:C,"")</f>
        <v/>
      </c>
      <c r="H21118" s="932" t="str">
        <f t="array" ref="H21118">if(F21118&lt;&gt;"", iferror(index('Internal Staffing Calculator'!B$8:B23500,match(F21118,'Internal Staffing Calculator'!E$8:E23500,0)), "Not In Budget"),"")</f>
        <v/>
      </c>
      <c r="I21118" s="184"/>
      <c r="J21118" s="184"/>
      <c r="K21118" s="184"/>
      <c r="L21118" s="183"/>
    </row>
    <row r="21119">
      <c r="A21119" s="454"/>
      <c r="B21119" s="927"/>
      <c r="C21119" s="580"/>
      <c r="D21119" s="939"/>
      <c r="E21119" s="940"/>
      <c r="F21119" s="941"/>
      <c r="G21119" s="937" t="str">
        <f t="array" ref="G21119">xlookup(F21119,'Internal Staffing Calculator'!E:E,'Internal Staffing Calculator'!C:C,"")</f>
        <v/>
      </c>
      <c r="H21119" s="932" t="str">
        <f t="array" ref="H21119">if(F21119&lt;&gt;"", iferror(index('Internal Staffing Calculator'!B$8:B23500,match(F21119,'Internal Staffing Calculator'!E$8:E23500,0)), "Not In Budget"),"")</f>
        <v/>
      </c>
      <c r="I21119" s="184"/>
      <c r="J21119" s="184"/>
      <c r="K21119" s="184"/>
      <c r="L21119" s="183"/>
    </row>
    <row r="21120">
      <c r="A21120" s="454"/>
      <c r="B21120" s="927"/>
      <c r="C21120" s="580"/>
      <c r="D21120" s="939"/>
      <c r="E21120" s="940"/>
      <c r="F21120" s="941"/>
      <c r="G21120" s="937" t="str">
        <f t="array" ref="G21120">xlookup(F21120,'Internal Staffing Calculator'!E:E,'Internal Staffing Calculator'!C:C,"")</f>
        <v/>
      </c>
      <c r="H21120" s="932" t="str">
        <f t="array" ref="H21120">if(F21120&lt;&gt;"", iferror(index('Internal Staffing Calculator'!B$8:B23500,match(F21120,'Internal Staffing Calculator'!E$8:E23500,0)), "Not In Budget"),"")</f>
        <v/>
      </c>
      <c r="I21120" s="184"/>
      <c r="J21120" s="184"/>
      <c r="K21120" s="184"/>
      <c r="L21120" s="183"/>
    </row>
    <row r="21121">
      <c r="A21121" s="454"/>
      <c r="B21121" s="927"/>
      <c r="C21121" s="580"/>
      <c r="D21121" s="939"/>
      <c r="E21121" s="940"/>
      <c r="F21121" s="941"/>
      <c r="G21121" s="937" t="str">
        <f t="array" ref="G21121">xlookup(F21121,'Internal Staffing Calculator'!E:E,'Internal Staffing Calculator'!C:C,"")</f>
        <v/>
      </c>
      <c r="H21121" s="932" t="str">
        <f t="array" ref="H21121">if(F21121&lt;&gt;"", iferror(index('Internal Staffing Calculator'!B$8:B23500,match(F21121,'Internal Staffing Calculator'!E$8:E23500,0)), "Not In Budget"),"")</f>
        <v/>
      </c>
      <c r="I21121" s="184"/>
      <c r="J21121" s="184"/>
      <c r="K21121" s="184"/>
      <c r="L21121" s="183"/>
    </row>
    <row r="21122">
      <c r="A21122" s="454"/>
      <c r="B21122" s="927"/>
      <c r="C21122" s="580"/>
      <c r="D21122" s="939"/>
      <c r="E21122" s="940"/>
      <c r="F21122" s="941"/>
      <c r="G21122" s="937" t="str">
        <f t="array" ref="G21122">xlookup(F21122,'Internal Staffing Calculator'!E:E,'Internal Staffing Calculator'!C:C,"")</f>
        <v/>
      </c>
      <c r="H21122" s="932" t="str">
        <f t="array" ref="H21122">if(F21122&lt;&gt;"", iferror(index('Internal Staffing Calculator'!B$8:B23500,match(F21122,'Internal Staffing Calculator'!E$8:E23500,0)), "Not In Budget"),"")</f>
        <v/>
      </c>
      <c r="I21122" s="184"/>
      <c r="J21122" s="184"/>
      <c r="K21122" s="184"/>
      <c r="L21122" s="183"/>
    </row>
    <row r="21123">
      <c r="A21123" s="454"/>
      <c r="B21123" s="927"/>
      <c r="C21123" s="580"/>
      <c r="D21123" s="939"/>
      <c r="E21123" s="940"/>
      <c r="F21123" s="941"/>
      <c r="G21123" s="937" t="str">
        <f t="array" ref="G21123">xlookup(F21123,'Internal Staffing Calculator'!E:E,'Internal Staffing Calculator'!C:C,"")</f>
        <v/>
      </c>
      <c r="H21123" s="932" t="str">
        <f t="array" ref="H21123">if(F21123&lt;&gt;"", iferror(index('Internal Staffing Calculator'!B$8:B23500,match(F21123,'Internal Staffing Calculator'!E$8:E23500,0)), "Not In Budget"),"")</f>
        <v/>
      </c>
      <c r="I21123" s="184"/>
      <c r="J21123" s="184"/>
      <c r="K21123" s="184"/>
      <c r="L21123" s="183"/>
    </row>
    <row r="21124">
      <c r="A21124" s="454"/>
      <c r="B21124" s="927"/>
      <c r="C21124" s="580"/>
      <c r="D21124" s="939"/>
      <c r="E21124" s="940"/>
      <c r="F21124" s="941"/>
      <c r="G21124" s="937" t="str">
        <f t="array" ref="G21124">xlookup(F21124,'Internal Staffing Calculator'!E:E,'Internal Staffing Calculator'!C:C,"")</f>
        <v/>
      </c>
      <c r="H21124" s="932" t="str">
        <f t="array" ref="H21124">if(F21124&lt;&gt;"", iferror(index('Internal Staffing Calculator'!B$8:B23500,match(F21124,'Internal Staffing Calculator'!E$8:E23500,0)), "Not In Budget"),"")</f>
        <v/>
      </c>
      <c r="I21124" s="184"/>
      <c r="J21124" s="184"/>
      <c r="K21124" s="184"/>
      <c r="L21124" s="183"/>
    </row>
    <row r="21125">
      <c r="A21125" s="454"/>
      <c r="B21125" s="927"/>
      <c r="C21125" s="580"/>
      <c r="D21125" s="939"/>
      <c r="E21125" s="940"/>
      <c r="F21125" s="941"/>
      <c r="G21125" s="937" t="str">
        <f t="array" ref="G21125">xlookup(F21125,'Internal Staffing Calculator'!E:E,'Internal Staffing Calculator'!C:C,"")</f>
        <v/>
      </c>
      <c r="H21125" s="932" t="str">
        <f t="array" ref="H21125">if(F21125&lt;&gt;"", iferror(index('Internal Staffing Calculator'!B$8:B23500,match(F21125,'Internal Staffing Calculator'!E$8:E23500,0)), "Not In Budget"),"")</f>
        <v/>
      </c>
      <c r="I21125" s="184"/>
      <c r="J21125" s="184"/>
      <c r="K21125" s="184"/>
      <c r="L21125" s="183"/>
    </row>
    <row r="21126">
      <c r="A21126" s="454"/>
      <c r="B21126" s="927"/>
      <c r="C21126" s="580"/>
      <c r="D21126" s="939"/>
      <c r="E21126" s="940"/>
      <c r="F21126" s="941"/>
      <c r="G21126" s="937" t="str">
        <f t="array" ref="G21126">xlookup(F21126,'Internal Staffing Calculator'!E:E,'Internal Staffing Calculator'!C:C,"")</f>
        <v/>
      </c>
      <c r="H21126" s="932" t="str">
        <f t="array" ref="H21126">if(F21126&lt;&gt;"", iferror(index('Internal Staffing Calculator'!B$8:B23500,match(F21126,'Internal Staffing Calculator'!E$8:E23500,0)), "Not In Budget"),"")</f>
        <v/>
      </c>
      <c r="I21126" s="184"/>
      <c r="J21126" s="184"/>
      <c r="K21126" s="184"/>
      <c r="L21126" s="183"/>
    </row>
    <row r="21127">
      <c r="A21127" s="454"/>
      <c r="B21127" s="927"/>
      <c r="C21127" s="580"/>
      <c r="D21127" s="939"/>
      <c r="E21127" s="940"/>
      <c r="F21127" s="941"/>
      <c r="G21127" s="937" t="str">
        <f t="array" ref="G21127">xlookup(F21127,'Internal Staffing Calculator'!E:E,'Internal Staffing Calculator'!C:C,"")</f>
        <v/>
      </c>
      <c r="H21127" s="932" t="str">
        <f t="array" ref="H21127">if(F21127&lt;&gt;"", iferror(index('Internal Staffing Calculator'!B$8:B23500,match(F21127,'Internal Staffing Calculator'!E$8:E23500,0)), "Not In Budget"),"")</f>
        <v/>
      </c>
      <c r="I21127" s="184"/>
      <c r="J21127" s="184"/>
      <c r="K21127" s="184"/>
      <c r="L21127" s="183"/>
    </row>
    <row r="21128">
      <c r="A21128" s="454"/>
      <c r="B21128" s="927"/>
      <c r="C21128" s="580"/>
      <c r="D21128" s="939"/>
      <c r="E21128" s="940"/>
      <c r="F21128" s="941"/>
      <c r="G21128" s="937" t="str">
        <f t="array" ref="G21128">xlookup(F21128,'Internal Staffing Calculator'!E:E,'Internal Staffing Calculator'!C:C,"")</f>
        <v/>
      </c>
      <c r="H21128" s="932" t="str">
        <f t="array" ref="H21128">if(F21128&lt;&gt;"", iferror(index('Internal Staffing Calculator'!B$8:B23500,match(F21128,'Internal Staffing Calculator'!E$8:E23500,0)), "Not In Budget"),"")</f>
        <v/>
      </c>
      <c r="I21128" s="184"/>
      <c r="J21128" s="184"/>
      <c r="K21128" s="184"/>
      <c r="L21128" s="183"/>
    </row>
    <row r="21129">
      <c r="A21129" s="454"/>
      <c r="B21129" s="927"/>
      <c r="C21129" s="580"/>
      <c r="D21129" s="939"/>
      <c r="E21129" s="940"/>
      <c r="F21129" s="941"/>
      <c r="G21129" s="937" t="str">
        <f t="array" ref="G21129">xlookup(F21129,'Internal Staffing Calculator'!E:E,'Internal Staffing Calculator'!C:C,"")</f>
        <v/>
      </c>
      <c r="H21129" s="932" t="str">
        <f t="array" ref="H21129">if(F21129&lt;&gt;"", iferror(index('Internal Staffing Calculator'!B$8:B23500,match(F21129,'Internal Staffing Calculator'!E$8:E23500,0)), "Not In Budget"),"")</f>
        <v/>
      </c>
      <c r="I21129" s="184"/>
      <c r="J21129" s="184"/>
      <c r="K21129" s="184"/>
      <c r="L21129" s="183"/>
    </row>
    <row r="21130">
      <c r="A21130" s="454"/>
      <c r="B21130" s="927"/>
      <c r="C21130" s="580"/>
      <c r="D21130" s="939"/>
      <c r="E21130" s="940"/>
      <c r="F21130" s="941"/>
      <c r="G21130" s="937" t="str">
        <f t="array" ref="G21130">xlookup(F21130,'Internal Staffing Calculator'!E:E,'Internal Staffing Calculator'!C:C,"")</f>
        <v/>
      </c>
      <c r="H21130" s="932" t="str">
        <f t="array" ref="H21130">if(F21130&lt;&gt;"", iferror(index('Internal Staffing Calculator'!B$8:B23500,match(F21130,'Internal Staffing Calculator'!E$8:E23500,0)), "Not In Budget"),"")</f>
        <v/>
      </c>
      <c r="I21130" s="184"/>
      <c r="J21130" s="184"/>
      <c r="K21130" s="184"/>
      <c r="L21130" s="183"/>
    </row>
    <row r="21131">
      <c r="A21131" s="454"/>
      <c r="B21131" s="927"/>
      <c r="C21131" s="580"/>
      <c r="D21131" s="939"/>
      <c r="E21131" s="940"/>
      <c r="F21131" s="941"/>
      <c r="G21131" s="937" t="str">
        <f t="array" ref="G21131">xlookup(F21131,'Internal Staffing Calculator'!E:E,'Internal Staffing Calculator'!C:C,"")</f>
        <v/>
      </c>
      <c r="H21131" s="932" t="str">
        <f t="array" ref="H21131">if(F21131&lt;&gt;"", iferror(index('Internal Staffing Calculator'!B$8:B23500,match(F21131,'Internal Staffing Calculator'!E$8:E23500,0)), "Not In Budget"),"")</f>
        <v/>
      </c>
      <c r="I21131" s="184"/>
      <c r="J21131" s="184"/>
      <c r="K21131" s="184"/>
      <c r="L21131" s="183"/>
    </row>
    <row r="21132">
      <c r="A21132" s="454"/>
      <c r="B21132" s="927"/>
      <c r="C21132" s="580"/>
      <c r="D21132" s="939"/>
      <c r="E21132" s="940"/>
      <c r="F21132" s="941"/>
      <c r="G21132" s="937" t="str">
        <f t="array" ref="G21132">xlookup(F21132,'Internal Staffing Calculator'!E:E,'Internal Staffing Calculator'!C:C,"")</f>
        <v/>
      </c>
      <c r="H21132" s="932" t="str">
        <f t="array" ref="H21132">if(F21132&lt;&gt;"", iferror(index('Internal Staffing Calculator'!B$8:B23500,match(F21132,'Internal Staffing Calculator'!E$8:E23500,0)), "Not In Budget"),"")</f>
        <v/>
      </c>
      <c r="I21132" s="184"/>
      <c r="J21132" s="184"/>
      <c r="K21132" s="184"/>
      <c r="L21132" s="183"/>
    </row>
    <row r="21133">
      <c r="A21133" s="454"/>
      <c r="B21133" s="927"/>
      <c r="C21133" s="580"/>
      <c r="D21133" s="939"/>
      <c r="E21133" s="940"/>
      <c r="F21133" s="941"/>
      <c r="G21133" s="937" t="str">
        <f t="array" ref="G21133">xlookup(F21133,'Internal Staffing Calculator'!E:E,'Internal Staffing Calculator'!C:C,"")</f>
        <v/>
      </c>
      <c r="H21133" s="932" t="str">
        <f t="array" ref="H21133">if(F21133&lt;&gt;"", iferror(index('Internal Staffing Calculator'!B$8:B23500,match(F21133,'Internal Staffing Calculator'!E$8:E23500,0)), "Not In Budget"),"")</f>
        <v/>
      </c>
      <c r="I21133" s="184"/>
      <c r="J21133" s="184"/>
      <c r="K21133" s="184"/>
      <c r="L21133" s="183"/>
    </row>
    <row r="21134">
      <c r="A21134" s="454"/>
      <c r="B21134" s="927"/>
      <c r="C21134" s="580"/>
      <c r="D21134" s="939"/>
      <c r="E21134" s="940"/>
      <c r="F21134" s="941"/>
      <c r="G21134" s="937" t="str">
        <f t="array" ref="G21134">xlookup(F21134,'Internal Staffing Calculator'!E:E,'Internal Staffing Calculator'!C:C,"")</f>
        <v/>
      </c>
      <c r="H21134" s="932" t="str">
        <f t="array" ref="H21134">if(F21134&lt;&gt;"", iferror(index('Internal Staffing Calculator'!B$8:B23500,match(F21134,'Internal Staffing Calculator'!E$8:E23500,0)), "Not In Budget"),"")</f>
        <v/>
      </c>
      <c r="I21134" s="184"/>
      <c r="J21134" s="184"/>
      <c r="K21134" s="184"/>
      <c r="L21134" s="183"/>
    </row>
    <row r="21135">
      <c r="A21135" s="454"/>
      <c r="B21135" s="927"/>
      <c r="C21135" s="580"/>
      <c r="D21135" s="939"/>
      <c r="E21135" s="940"/>
      <c r="F21135" s="941"/>
      <c r="G21135" s="937" t="str">
        <f t="array" ref="G21135">xlookup(F21135,'Internal Staffing Calculator'!E:E,'Internal Staffing Calculator'!C:C,"")</f>
        <v/>
      </c>
      <c r="H21135" s="932" t="str">
        <f t="array" ref="H21135">if(F21135&lt;&gt;"", iferror(index('Internal Staffing Calculator'!B$8:B23500,match(F21135,'Internal Staffing Calculator'!E$8:E23500,0)), "Not In Budget"),"")</f>
        <v/>
      </c>
      <c r="I21135" s="184"/>
      <c r="J21135" s="184"/>
      <c r="K21135" s="184"/>
      <c r="L21135" s="183"/>
    </row>
    <row r="21136">
      <c r="A21136" s="454"/>
      <c r="B21136" s="927"/>
      <c r="C21136" s="580"/>
      <c r="D21136" s="939"/>
      <c r="E21136" s="940"/>
      <c r="F21136" s="941"/>
      <c r="G21136" s="937" t="str">
        <f t="array" ref="G21136">xlookup(F21136,'Internal Staffing Calculator'!E:E,'Internal Staffing Calculator'!C:C,"")</f>
        <v/>
      </c>
      <c r="H21136" s="932" t="str">
        <f t="array" ref="H21136">if(F21136&lt;&gt;"", iferror(index('Internal Staffing Calculator'!B$8:B23500,match(F21136,'Internal Staffing Calculator'!E$8:E23500,0)), "Not In Budget"),"")</f>
        <v/>
      </c>
      <c r="I21136" s="184"/>
      <c r="J21136" s="184"/>
      <c r="K21136" s="184"/>
      <c r="L21136" s="183"/>
    </row>
    <row r="21137">
      <c r="A21137" s="454"/>
      <c r="B21137" s="927"/>
      <c r="C21137" s="580"/>
      <c r="D21137" s="939"/>
      <c r="E21137" s="940"/>
      <c r="F21137" s="941"/>
      <c r="G21137" s="937" t="str">
        <f t="array" ref="G21137">xlookup(F21137,'Internal Staffing Calculator'!E:E,'Internal Staffing Calculator'!C:C,"")</f>
        <v/>
      </c>
      <c r="H21137" s="932" t="str">
        <f t="array" ref="H21137">if(F21137&lt;&gt;"", iferror(index('Internal Staffing Calculator'!B$8:B23500,match(F21137,'Internal Staffing Calculator'!E$8:E23500,0)), "Not In Budget"),"")</f>
        <v/>
      </c>
      <c r="I21137" s="184"/>
      <c r="J21137" s="184"/>
      <c r="K21137" s="184"/>
      <c r="L21137" s="183"/>
    </row>
    <row r="21138">
      <c r="A21138" s="454"/>
      <c r="B21138" s="927"/>
      <c r="C21138" s="580"/>
      <c r="D21138" s="939"/>
      <c r="E21138" s="940"/>
      <c r="F21138" s="941"/>
      <c r="G21138" s="937" t="str">
        <f t="array" ref="G21138">xlookup(F21138,'Internal Staffing Calculator'!E:E,'Internal Staffing Calculator'!C:C,"")</f>
        <v/>
      </c>
      <c r="H21138" s="932" t="str">
        <f t="array" ref="H21138">if(F21138&lt;&gt;"", iferror(index('Internal Staffing Calculator'!B$8:B23500,match(F21138,'Internal Staffing Calculator'!E$8:E23500,0)), "Not In Budget"),"")</f>
        <v/>
      </c>
      <c r="I21138" s="184"/>
      <c r="J21138" s="184"/>
      <c r="K21138" s="184"/>
      <c r="L21138" s="183"/>
    </row>
    <row r="21139">
      <c r="A21139" s="454"/>
      <c r="B21139" s="927"/>
      <c r="C21139" s="580"/>
      <c r="D21139" s="939"/>
      <c r="E21139" s="940"/>
      <c r="F21139" s="941"/>
      <c r="G21139" s="937" t="str">
        <f t="array" ref="G21139">xlookup(F21139,'Internal Staffing Calculator'!E:E,'Internal Staffing Calculator'!C:C,"")</f>
        <v/>
      </c>
      <c r="H21139" s="932" t="str">
        <f t="array" ref="H21139">if(F21139&lt;&gt;"", iferror(index('Internal Staffing Calculator'!B$8:B23500,match(F21139,'Internal Staffing Calculator'!E$8:E23500,0)), "Not In Budget"),"")</f>
        <v/>
      </c>
      <c r="I21139" s="184"/>
      <c r="J21139" s="184"/>
      <c r="K21139" s="184"/>
      <c r="L21139" s="183"/>
    </row>
    <row r="21140">
      <c r="A21140" s="454"/>
      <c r="B21140" s="927"/>
      <c r="C21140" s="580"/>
      <c r="D21140" s="939"/>
      <c r="E21140" s="940"/>
      <c r="F21140" s="941"/>
      <c r="G21140" s="937" t="str">
        <f t="array" ref="G21140">xlookup(F21140,'Internal Staffing Calculator'!E:E,'Internal Staffing Calculator'!C:C,"")</f>
        <v/>
      </c>
      <c r="H21140" s="932" t="str">
        <f t="array" ref="H21140">if(F21140&lt;&gt;"", iferror(index('Internal Staffing Calculator'!B$8:B23500,match(F21140,'Internal Staffing Calculator'!E$8:E23500,0)), "Not In Budget"),"")</f>
        <v/>
      </c>
      <c r="I21140" s="184"/>
      <c r="J21140" s="184"/>
      <c r="K21140" s="184"/>
      <c r="L21140" s="183"/>
    </row>
    <row r="21141">
      <c r="A21141" s="454"/>
      <c r="B21141" s="927"/>
      <c r="C21141" s="580"/>
      <c r="D21141" s="939"/>
      <c r="E21141" s="940"/>
      <c r="F21141" s="941"/>
      <c r="G21141" s="937" t="str">
        <f t="array" ref="G21141">xlookup(F21141,'Internal Staffing Calculator'!E:E,'Internal Staffing Calculator'!C:C,"")</f>
        <v/>
      </c>
      <c r="H21141" s="932" t="str">
        <f t="array" ref="H21141">if(F21141&lt;&gt;"", iferror(index('Internal Staffing Calculator'!B$8:B23500,match(F21141,'Internal Staffing Calculator'!E$8:E23500,0)), "Not In Budget"),"")</f>
        <v/>
      </c>
      <c r="I21141" s="184"/>
      <c r="J21141" s="184"/>
      <c r="K21141" s="184"/>
      <c r="L21141" s="183"/>
    </row>
    <row r="21142">
      <c r="A21142" s="454"/>
      <c r="B21142" s="927"/>
      <c r="C21142" s="580"/>
      <c r="D21142" s="939"/>
      <c r="E21142" s="940"/>
      <c r="F21142" s="941"/>
      <c r="G21142" s="937" t="str">
        <f t="array" ref="G21142">xlookup(F21142,'Internal Staffing Calculator'!E:E,'Internal Staffing Calculator'!C:C,"")</f>
        <v/>
      </c>
      <c r="H21142" s="932" t="str">
        <f t="array" ref="H21142">if(F21142&lt;&gt;"", iferror(index('Internal Staffing Calculator'!B$8:B23500,match(F21142,'Internal Staffing Calculator'!E$8:E23500,0)), "Not In Budget"),"")</f>
        <v/>
      </c>
      <c r="I21142" s="184"/>
      <c r="J21142" s="184"/>
      <c r="K21142" s="184"/>
      <c r="L21142" s="183"/>
    </row>
    <row r="21143">
      <c r="A21143" s="454"/>
      <c r="B21143" s="927"/>
      <c r="C21143" s="580"/>
      <c r="D21143" s="939"/>
      <c r="E21143" s="940"/>
      <c r="F21143" s="941"/>
      <c r="G21143" s="937" t="str">
        <f t="array" ref="G21143">xlookup(F21143,'Internal Staffing Calculator'!E:E,'Internal Staffing Calculator'!C:C,"")</f>
        <v/>
      </c>
      <c r="H21143" s="932" t="str">
        <f t="array" ref="H21143">if(F21143&lt;&gt;"", iferror(index('Internal Staffing Calculator'!B$8:B23500,match(F21143,'Internal Staffing Calculator'!E$8:E23500,0)), "Not In Budget"),"")</f>
        <v/>
      </c>
      <c r="I21143" s="184"/>
      <c r="J21143" s="184"/>
      <c r="K21143" s="184"/>
      <c r="L21143" s="183"/>
    </row>
    <row r="21144">
      <c r="A21144" s="454"/>
      <c r="B21144" s="927"/>
      <c r="C21144" s="580"/>
      <c r="D21144" s="939"/>
      <c r="E21144" s="940"/>
      <c r="F21144" s="941"/>
      <c r="G21144" s="937" t="str">
        <f t="array" ref="G21144">xlookup(F21144,'Internal Staffing Calculator'!E:E,'Internal Staffing Calculator'!C:C,"")</f>
        <v/>
      </c>
      <c r="H21144" s="932" t="str">
        <f t="array" ref="H21144">if(F21144&lt;&gt;"", iferror(index('Internal Staffing Calculator'!B$8:B23500,match(F21144,'Internal Staffing Calculator'!E$8:E23500,0)), "Not In Budget"),"")</f>
        <v/>
      </c>
      <c r="I21144" s="184"/>
      <c r="J21144" s="184"/>
      <c r="K21144" s="184"/>
      <c r="L21144" s="183"/>
    </row>
    <row r="21145">
      <c r="A21145" s="454"/>
      <c r="B21145" s="927"/>
      <c r="C21145" s="580"/>
      <c r="D21145" s="939"/>
      <c r="E21145" s="940"/>
      <c r="F21145" s="941"/>
      <c r="G21145" s="937" t="str">
        <f t="array" ref="G21145">xlookup(F21145,'Internal Staffing Calculator'!E:E,'Internal Staffing Calculator'!C:C,"")</f>
        <v/>
      </c>
      <c r="H21145" s="932" t="str">
        <f t="array" ref="H21145">if(F21145&lt;&gt;"", iferror(index('Internal Staffing Calculator'!B$8:B23500,match(F21145,'Internal Staffing Calculator'!E$8:E23500,0)), "Not In Budget"),"")</f>
        <v/>
      </c>
      <c r="I21145" s="184"/>
      <c r="J21145" s="184"/>
      <c r="K21145" s="184"/>
      <c r="L21145" s="183"/>
    </row>
    <row r="21146">
      <c r="A21146" s="454"/>
      <c r="B21146" s="927"/>
      <c r="C21146" s="580"/>
      <c r="D21146" s="939"/>
      <c r="E21146" s="940"/>
      <c r="F21146" s="941"/>
      <c r="G21146" s="937" t="str">
        <f t="array" ref="G21146">xlookup(F21146,'Internal Staffing Calculator'!E:E,'Internal Staffing Calculator'!C:C,"")</f>
        <v/>
      </c>
      <c r="H21146" s="932" t="str">
        <f t="array" ref="H21146">if(F21146&lt;&gt;"", iferror(index('Internal Staffing Calculator'!B$8:B23500,match(F21146,'Internal Staffing Calculator'!E$8:E23500,0)), "Not In Budget"),"")</f>
        <v/>
      </c>
      <c r="I21146" s="184"/>
      <c r="J21146" s="184"/>
      <c r="K21146" s="184"/>
      <c r="L21146" s="183"/>
    </row>
    <row r="21147">
      <c r="A21147" s="454"/>
      <c r="B21147" s="927"/>
      <c r="C21147" s="580"/>
      <c r="D21147" s="939"/>
      <c r="E21147" s="940"/>
      <c r="F21147" s="941"/>
      <c r="G21147" s="937" t="str">
        <f t="array" ref="G21147">xlookup(F21147,'Internal Staffing Calculator'!E:E,'Internal Staffing Calculator'!C:C,"")</f>
        <v/>
      </c>
      <c r="H21147" s="932" t="str">
        <f t="array" ref="H21147">if(F21147&lt;&gt;"", iferror(index('Internal Staffing Calculator'!B$8:B23500,match(F21147,'Internal Staffing Calculator'!E$8:E23500,0)), "Not In Budget"),"")</f>
        <v/>
      </c>
      <c r="I21147" s="184"/>
      <c r="J21147" s="184"/>
      <c r="K21147" s="184"/>
      <c r="L21147" s="183"/>
    </row>
    <row r="21148">
      <c r="A21148" s="454"/>
      <c r="B21148" s="927"/>
      <c r="C21148" s="580"/>
      <c r="D21148" s="939"/>
      <c r="E21148" s="940"/>
      <c r="F21148" s="941"/>
      <c r="G21148" s="937" t="str">
        <f t="array" ref="G21148">xlookup(F21148,'Internal Staffing Calculator'!E:E,'Internal Staffing Calculator'!C:C,"")</f>
        <v/>
      </c>
      <c r="H21148" s="932" t="str">
        <f t="array" ref="H21148">if(F21148&lt;&gt;"", iferror(index('Internal Staffing Calculator'!B$8:B23500,match(F21148,'Internal Staffing Calculator'!E$8:E23500,0)), "Not In Budget"),"")</f>
        <v/>
      </c>
      <c r="I21148" s="184"/>
      <c r="J21148" s="184"/>
      <c r="K21148" s="184"/>
      <c r="L21148" s="183"/>
    </row>
    <row r="21149">
      <c r="A21149" s="454"/>
      <c r="B21149" s="927"/>
      <c r="C21149" s="580"/>
      <c r="D21149" s="939"/>
      <c r="E21149" s="940"/>
      <c r="F21149" s="941"/>
      <c r="G21149" s="937" t="str">
        <f t="array" ref="G21149">xlookup(F21149,'Internal Staffing Calculator'!E:E,'Internal Staffing Calculator'!C:C,"")</f>
        <v/>
      </c>
      <c r="H21149" s="932" t="str">
        <f t="array" ref="H21149">if(F21149&lt;&gt;"", iferror(index('Internal Staffing Calculator'!B$8:B23500,match(F21149,'Internal Staffing Calculator'!E$8:E23500,0)), "Not In Budget"),"")</f>
        <v/>
      </c>
      <c r="I21149" s="184"/>
      <c r="J21149" s="184"/>
      <c r="K21149" s="184"/>
      <c r="L21149" s="183"/>
    </row>
    <row r="21150">
      <c r="A21150" s="454"/>
      <c r="B21150" s="927"/>
      <c r="C21150" s="580"/>
      <c r="D21150" s="939"/>
      <c r="E21150" s="940"/>
      <c r="F21150" s="941"/>
      <c r="G21150" s="937" t="str">
        <f t="array" ref="G21150">xlookup(F21150,'Internal Staffing Calculator'!E:E,'Internal Staffing Calculator'!C:C,"")</f>
        <v/>
      </c>
      <c r="H21150" s="932" t="str">
        <f t="array" ref="H21150">if(F21150&lt;&gt;"", iferror(index('Internal Staffing Calculator'!B$8:B23500,match(F21150,'Internal Staffing Calculator'!E$8:E23500,0)), "Not In Budget"),"")</f>
        <v/>
      </c>
      <c r="I21150" s="184"/>
      <c r="J21150" s="184"/>
      <c r="K21150" s="184"/>
      <c r="L21150" s="183"/>
    </row>
    <row r="21151">
      <c r="A21151" s="454"/>
      <c r="B21151" s="927"/>
      <c r="C21151" s="580"/>
      <c r="D21151" s="939"/>
      <c r="E21151" s="940"/>
      <c r="F21151" s="941"/>
      <c r="G21151" s="937" t="str">
        <f t="array" ref="G21151">xlookup(F21151,'Internal Staffing Calculator'!E:E,'Internal Staffing Calculator'!C:C,"")</f>
        <v/>
      </c>
      <c r="H21151" s="932" t="str">
        <f t="array" ref="H21151">if(F21151&lt;&gt;"", iferror(index('Internal Staffing Calculator'!B$8:B23500,match(F21151,'Internal Staffing Calculator'!E$8:E23500,0)), "Not In Budget"),"")</f>
        <v/>
      </c>
      <c r="I21151" s="184"/>
      <c r="J21151" s="184"/>
      <c r="K21151" s="184"/>
      <c r="L21151" s="183"/>
    </row>
    <row r="21152">
      <c r="A21152" s="454"/>
      <c r="B21152" s="927"/>
      <c r="C21152" s="580"/>
      <c r="D21152" s="939"/>
      <c r="E21152" s="940"/>
      <c r="F21152" s="941"/>
      <c r="G21152" s="937" t="str">
        <f t="array" ref="G21152">xlookup(F21152,'Internal Staffing Calculator'!E:E,'Internal Staffing Calculator'!C:C,"")</f>
        <v/>
      </c>
      <c r="H21152" s="932" t="str">
        <f t="array" ref="H21152">if(F21152&lt;&gt;"", iferror(index('Internal Staffing Calculator'!B$8:B23500,match(F21152,'Internal Staffing Calculator'!E$8:E23500,0)), "Not In Budget"),"")</f>
        <v/>
      </c>
      <c r="I21152" s="184"/>
      <c r="J21152" s="184"/>
      <c r="K21152" s="184"/>
      <c r="L21152" s="183"/>
    </row>
    <row r="21153">
      <c r="A21153" s="454"/>
      <c r="B21153" s="927"/>
      <c r="C21153" s="580"/>
      <c r="D21153" s="939"/>
      <c r="E21153" s="940"/>
      <c r="F21153" s="941"/>
      <c r="G21153" s="937" t="str">
        <f t="array" ref="G21153">xlookup(F21153,'Internal Staffing Calculator'!E:E,'Internal Staffing Calculator'!C:C,"")</f>
        <v/>
      </c>
      <c r="H21153" s="932" t="str">
        <f t="array" ref="H21153">if(F21153&lt;&gt;"", iferror(index('Internal Staffing Calculator'!B$8:B23500,match(F21153,'Internal Staffing Calculator'!E$8:E23500,0)), "Not In Budget"),"")</f>
        <v/>
      </c>
      <c r="I21153" s="184"/>
      <c r="J21153" s="184"/>
      <c r="K21153" s="184"/>
      <c r="L21153" s="183"/>
    </row>
    <row r="21154">
      <c r="A21154" s="454"/>
      <c r="B21154" s="927"/>
      <c r="C21154" s="580"/>
      <c r="D21154" s="939"/>
      <c r="E21154" s="940"/>
      <c r="F21154" s="941"/>
      <c r="G21154" s="937" t="str">
        <f t="array" ref="G21154">xlookup(F21154,'Internal Staffing Calculator'!E:E,'Internal Staffing Calculator'!C:C,"")</f>
        <v/>
      </c>
      <c r="H21154" s="932" t="str">
        <f t="array" ref="H21154">if(F21154&lt;&gt;"", iferror(index('Internal Staffing Calculator'!B$8:B23500,match(F21154,'Internal Staffing Calculator'!E$8:E23500,0)), "Not In Budget"),"")</f>
        <v/>
      </c>
      <c r="I21154" s="184"/>
      <c r="J21154" s="184"/>
      <c r="K21154" s="184"/>
      <c r="L21154" s="183"/>
    </row>
    <row r="21155">
      <c r="A21155" s="454"/>
      <c r="B21155" s="927"/>
      <c r="C21155" s="580"/>
      <c r="D21155" s="939"/>
      <c r="E21155" s="940"/>
      <c r="F21155" s="941"/>
      <c r="G21155" s="937" t="str">
        <f t="array" ref="G21155">xlookup(F21155,'Internal Staffing Calculator'!E:E,'Internal Staffing Calculator'!C:C,"")</f>
        <v/>
      </c>
      <c r="H21155" s="932" t="str">
        <f t="array" ref="H21155">if(F21155&lt;&gt;"", iferror(index('Internal Staffing Calculator'!B$8:B23500,match(F21155,'Internal Staffing Calculator'!E$8:E23500,0)), "Not In Budget"),"")</f>
        <v/>
      </c>
      <c r="I21155" s="184"/>
      <c r="J21155" s="184"/>
      <c r="K21155" s="184"/>
      <c r="L21155" s="183"/>
    </row>
    <row r="21156">
      <c r="A21156" s="454"/>
      <c r="B21156" s="927"/>
      <c r="C21156" s="580"/>
      <c r="D21156" s="939"/>
      <c r="E21156" s="940"/>
      <c r="F21156" s="941"/>
      <c r="G21156" s="937" t="str">
        <f t="array" ref="G21156">xlookup(F21156,'Internal Staffing Calculator'!E:E,'Internal Staffing Calculator'!C:C,"")</f>
        <v/>
      </c>
      <c r="H21156" s="932" t="str">
        <f t="array" ref="H21156">if(F21156&lt;&gt;"", iferror(index('Internal Staffing Calculator'!B$8:B23500,match(F21156,'Internal Staffing Calculator'!E$8:E23500,0)), "Not In Budget"),"")</f>
        <v/>
      </c>
      <c r="I21156" s="184"/>
      <c r="J21156" s="184"/>
      <c r="K21156" s="184"/>
      <c r="L21156" s="183"/>
    </row>
    <row r="21157">
      <c r="A21157" s="454"/>
      <c r="B21157" s="927"/>
      <c r="C21157" s="580"/>
      <c r="D21157" s="939"/>
      <c r="E21157" s="940"/>
      <c r="F21157" s="941"/>
      <c r="G21157" s="937" t="str">
        <f t="array" ref="G21157">xlookup(F21157,'Internal Staffing Calculator'!E:E,'Internal Staffing Calculator'!C:C,"")</f>
        <v/>
      </c>
      <c r="H21157" s="932" t="str">
        <f t="array" ref="H21157">if(F21157&lt;&gt;"", iferror(index('Internal Staffing Calculator'!B$8:B23500,match(F21157,'Internal Staffing Calculator'!E$8:E23500,0)), "Not In Budget"),"")</f>
        <v/>
      </c>
      <c r="I21157" s="184"/>
      <c r="J21157" s="184"/>
      <c r="K21157" s="184"/>
      <c r="L21157" s="183"/>
    </row>
    <row r="21158">
      <c r="A21158" s="454"/>
      <c r="B21158" s="927"/>
      <c r="C21158" s="580"/>
      <c r="D21158" s="939"/>
      <c r="E21158" s="940"/>
      <c r="F21158" s="941"/>
      <c r="G21158" s="937" t="str">
        <f t="array" ref="G21158">xlookup(F21158,'Internal Staffing Calculator'!E:E,'Internal Staffing Calculator'!C:C,"")</f>
        <v/>
      </c>
      <c r="H21158" s="932" t="str">
        <f t="array" ref="H21158">if(F21158&lt;&gt;"", iferror(index('Internal Staffing Calculator'!B$8:B23500,match(F21158,'Internal Staffing Calculator'!E$8:E23500,0)), "Not In Budget"),"")</f>
        <v/>
      </c>
      <c r="I21158" s="184"/>
      <c r="J21158" s="184"/>
      <c r="K21158" s="184"/>
      <c r="L21158" s="183"/>
    </row>
    <row r="21159">
      <c r="A21159" s="454"/>
      <c r="B21159" s="927"/>
      <c r="C21159" s="580"/>
      <c r="D21159" s="939"/>
      <c r="E21159" s="940"/>
      <c r="F21159" s="941"/>
      <c r="G21159" s="937" t="str">
        <f t="array" ref="G21159">xlookup(F21159,'Internal Staffing Calculator'!E:E,'Internal Staffing Calculator'!C:C,"")</f>
        <v/>
      </c>
      <c r="H21159" s="932" t="str">
        <f t="array" ref="H21159">if(F21159&lt;&gt;"", iferror(index('Internal Staffing Calculator'!B$8:B23500,match(F21159,'Internal Staffing Calculator'!E$8:E23500,0)), "Not In Budget"),"")</f>
        <v/>
      </c>
      <c r="I21159" s="184"/>
      <c r="J21159" s="184"/>
      <c r="K21159" s="184"/>
      <c r="L21159" s="183"/>
    </row>
    <row r="21160">
      <c r="A21160" s="454"/>
      <c r="B21160" s="927"/>
      <c r="C21160" s="580"/>
      <c r="D21160" s="939"/>
      <c r="E21160" s="940"/>
      <c r="F21160" s="941"/>
      <c r="G21160" s="937" t="str">
        <f t="array" ref="G21160">xlookup(F21160,'Internal Staffing Calculator'!E:E,'Internal Staffing Calculator'!C:C,"")</f>
        <v/>
      </c>
      <c r="H21160" s="932" t="str">
        <f t="array" ref="H21160">if(F21160&lt;&gt;"", iferror(index('Internal Staffing Calculator'!B$8:B23500,match(F21160,'Internal Staffing Calculator'!E$8:E23500,0)), "Not In Budget"),"")</f>
        <v/>
      </c>
      <c r="I21160" s="184"/>
      <c r="J21160" s="184"/>
      <c r="K21160" s="184"/>
      <c r="L21160" s="183"/>
    </row>
    <row r="21161">
      <c r="A21161" s="454"/>
      <c r="B21161" s="927"/>
      <c r="C21161" s="580"/>
      <c r="D21161" s="939"/>
      <c r="E21161" s="940"/>
      <c r="F21161" s="941"/>
      <c r="G21161" s="937" t="str">
        <f t="array" ref="G21161">xlookup(F21161,'Internal Staffing Calculator'!E:E,'Internal Staffing Calculator'!C:C,"")</f>
        <v/>
      </c>
      <c r="H21161" s="932" t="str">
        <f t="array" ref="H21161">if(F21161&lt;&gt;"", iferror(index('Internal Staffing Calculator'!B$8:B23500,match(F21161,'Internal Staffing Calculator'!E$8:E23500,0)), "Not In Budget"),"")</f>
        <v/>
      </c>
      <c r="I21161" s="184"/>
      <c r="J21161" s="184"/>
      <c r="K21161" s="184"/>
      <c r="L21161" s="183"/>
    </row>
    <row r="21162">
      <c r="A21162" s="454"/>
      <c r="B21162" s="927"/>
      <c r="C21162" s="580"/>
      <c r="D21162" s="939"/>
      <c r="E21162" s="940"/>
      <c r="F21162" s="941"/>
      <c r="G21162" s="937" t="str">
        <f t="array" ref="G21162">xlookup(F21162,'Internal Staffing Calculator'!E:E,'Internal Staffing Calculator'!C:C,"")</f>
        <v/>
      </c>
      <c r="H21162" s="932" t="str">
        <f t="array" ref="H21162">if(F21162&lt;&gt;"", iferror(index('Internal Staffing Calculator'!B$8:B23500,match(F21162,'Internal Staffing Calculator'!E$8:E23500,0)), "Not In Budget"),"")</f>
        <v/>
      </c>
      <c r="I21162" s="184"/>
      <c r="J21162" s="184"/>
      <c r="K21162" s="184"/>
      <c r="L21162" s="183"/>
    </row>
    <row r="21163">
      <c r="A21163" s="454"/>
      <c r="B21163" s="927"/>
      <c r="C21163" s="580"/>
      <c r="D21163" s="939"/>
      <c r="E21163" s="940"/>
      <c r="F21163" s="941"/>
      <c r="G21163" s="937" t="str">
        <f t="array" ref="G21163">xlookup(F21163,'Internal Staffing Calculator'!E:E,'Internal Staffing Calculator'!C:C,"")</f>
        <v/>
      </c>
      <c r="H21163" s="932" t="str">
        <f t="array" ref="H21163">if(F21163&lt;&gt;"", iferror(index('Internal Staffing Calculator'!B$8:B23500,match(F21163,'Internal Staffing Calculator'!E$8:E23500,0)), "Not In Budget"),"")</f>
        <v/>
      </c>
      <c r="I21163" s="184"/>
      <c r="J21163" s="184"/>
      <c r="K21163" s="184"/>
      <c r="L21163" s="183"/>
    </row>
    <row r="21164">
      <c r="A21164" s="454"/>
      <c r="B21164" s="927"/>
      <c r="C21164" s="580"/>
      <c r="D21164" s="939"/>
      <c r="E21164" s="940"/>
      <c r="F21164" s="941"/>
      <c r="G21164" s="937" t="str">
        <f t="array" ref="G21164">xlookup(F21164,'Internal Staffing Calculator'!E:E,'Internal Staffing Calculator'!C:C,"")</f>
        <v/>
      </c>
      <c r="H21164" s="932" t="str">
        <f t="array" ref="H21164">if(F21164&lt;&gt;"", iferror(index('Internal Staffing Calculator'!B$8:B23500,match(F21164,'Internal Staffing Calculator'!E$8:E23500,0)), "Not In Budget"),"")</f>
        <v/>
      </c>
      <c r="I21164" s="184"/>
      <c r="J21164" s="184"/>
      <c r="K21164" s="184"/>
      <c r="L21164" s="183"/>
    </row>
    <row r="21165">
      <c r="A21165" s="454"/>
      <c r="B21165" s="927"/>
      <c r="C21165" s="580"/>
      <c r="D21165" s="939"/>
      <c r="E21165" s="940"/>
      <c r="F21165" s="941"/>
      <c r="G21165" s="937" t="str">
        <f t="array" ref="G21165">xlookup(F21165,'Internal Staffing Calculator'!E:E,'Internal Staffing Calculator'!C:C,"")</f>
        <v/>
      </c>
      <c r="H21165" s="932" t="str">
        <f t="array" ref="H21165">if(F21165&lt;&gt;"", iferror(index('Internal Staffing Calculator'!B$8:B23500,match(F21165,'Internal Staffing Calculator'!E$8:E23500,0)), "Not In Budget"),"")</f>
        <v/>
      </c>
      <c r="I21165" s="184"/>
      <c r="J21165" s="184"/>
      <c r="K21165" s="184"/>
      <c r="L21165" s="183"/>
    </row>
    <row r="21166">
      <c r="A21166" s="454"/>
      <c r="B21166" s="927"/>
      <c r="C21166" s="580"/>
      <c r="D21166" s="939"/>
      <c r="E21166" s="940"/>
      <c r="F21166" s="941"/>
      <c r="G21166" s="937" t="str">
        <f t="array" ref="G21166">xlookup(F21166,'Internal Staffing Calculator'!E:E,'Internal Staffing Calculator'!C:C,"")</f>
        <v/>
      </c>
      <c r="H21166" s="932" t="str">
        <f t="array" ref="H21166">if(F21166&lt;&gt;"", iferror(index('Internal Staffing Calculator'!B$8:B23500,match(F21166,'Internal Staffing Calculator'!E$8:E23500,0)), "Not In Budget"),"")</f>
        <v/>
      </c>
      <c r="I21166" s="184"/>
      <c r="J21166" s="184"/>
      <c r="K21166" s="184"/>
      <c r="L21166" s="183"/>
    </row>
    <row r="21167">
      <c r="A21167" s="454"/>
      <c r="B21167" s="927"/>
      <c r="C21167" s="580"/>
      <c r="D21167" s="939"/>
      <c r="E21167" s="940"/>
      <c r="F21167" s="941"/>
      <c r="G21167" s="937" t="str">
        <f t="array" ref="G21167">xlookup(F21167,'Internal Staffing Calculator'!E:E,'Internal Staffing Calculator'!C:C,"")</f>
        <v/>
      </c>
      <c r="H21167" s="932" t="str">
        <f t="array" ref="H21167">if(F21167&lt;&gt;"", iferror(index('Internal Staffing Calculator'!B$8:B23500,match(F21167,'Internal Staffing Calculator'!E$8:E23500,0)), "Not In Budget"),"")</f>
        <v/>
      </c>
      <c r="I21167" s="184"/>
      <c r="J21167" s="184"/>
      <c r="K21167" s="184"/>
      <c r="L21167" s="183"/>
    </row>
    <row r="21168">
      <c r="A21168" s="454"/>
      <c r="B21168" s="927"/>
      <c r="C21168" s="580"/>
      <c r="D21168" s="939"/>
      <c r="E21168" s="940"/>
      <c r="F21168" s="941"/>
      <c r="G21168" s="937" t="str">
        <f t="array" ref="G21168">xlookup(F21168,'Internal Staffing Calculator'!E:E,'Internal Staffing Calculator'!C:C,"")</f>
        <v/>
      </c>
      <c r="H21168" s="932" t="str">
        <f t="array" ref="H21168">if(F21168&lt;&gt;"", iferror(index('Internal Staffing Calculator'!B$8:B23500,match(F21168,'Internal Staffing Calculator'!E$8:E23500,0)), "Not In Budget"),"")</f>
        <v/>
      </c>
      <c r="I21168" s="184"/>
      <c r="J21168" s="184"/>
      <c r="K21168" s="184"/>
      <c r="L21168" s="183"/>
    </row>
    <row r="21169">
      <c r="A21169" s="454"/>
      <c r="B21169" s="927"/>
      <c r="C21169" s="580"/>
      <c r="D21169" s="939"/>
      <c r="E21169" s="940"/>
      <c r="F21169" s="941"/>
      <c r="G21169" s="937" t="str">
        <f t="array" ref="G21169">xlookup(F21169,'Internal Staffing Calculator'!E:E,'Internal Staffing Calculator'!C:C,"")</f>
        <v/>
      </c>
      <c r="H21169" s="932" t="str">
        <f t="array" ref="H21169">if(F21169&lt;&gt;"", iferror(index('Internal Staffing Calculator'!B$8:B23500,match(F21169,'Internal Staffing Calculator'!E$8:E23500,0)), "Not In Budget"),"")</f>
        <v/>
      </c>
      <c r="I21169" s="184"/>
      <c r="J21169" s="184"/>
      <c r="K21169" s="184"/>
      <c r="L21169" s="183"/>
    </row>
    <row r="21170">
      <c r="A21170" s="454"/>
      <c r="B21170" s="927"/>
      <c r="C21170" s="580"/>
      <c r="D21170" s="939"/>
      <c r="E21170" s="940"/>
      <c r="F21170" s="941"/>
      <c r="G21170" s="937" t="str">
        <f t="array" ref="G21170">xlookup(F21170,'Internal Staffing Calculator'!E:E,'Internal Staffing Calculator'!C:C,"")</f>
        <v/>
      </c>
      <c r="H21170" s="932" t="str">
        <f t="array" ref="H21170">if(F21170&lt;&gt;"", iferror(index('Internal Staffing Calculator'!B$8:B23500,match(F21170,'Internal Staffing Calculator'!E$8:E23500,0)), "Not In Budget"),"")</f>
        <v/>
      </c>
      <c r="I21170" s="184"/>
      <c r="J21170" s="184"/>
      <c r="K21170" s="184"/>
      <c r="L21170" s="183"/>
    </row>
    <row r="21171">
      <c r="A21171" s="454"/>
      <c r="B21171" s="927"/>
      <c r="C21171" s="580"/>
      <c r="D21171" s="939"/>
      <c r="E21171" s="940"/>
      <c r="F21171" s="941"/>
      <c r="G21171" s="937" t="str">
        <f t="array" ref="G21171">xlookup(F21171,'Internal Staffing Calculator'!E:E,'Internal Staffing Calculator'!C:C,"")</f>
        <v/>
      </c>
      <c r="H21171" s="932" t="str">
        <f t="array" ref="H21171">if(F21171&lt;&gt;"", iferror(index('Internal Staffing Calculator'!B$8:B23500,match(F21171,'Internal Staffing Calculator'!E$8:E23500,0)), "Not In Budget"),"")</f>
        <v/>
      </c>
      <c r="I21171" s="184"/>
      <c r="J21171" s="184"/>
      <c r="K21171" s="184"/>
      <c r="L21171" s="183"/>
    </row>
    <row r="21172">
      <c r="A21172" s="454"/>
      <c r="B21172" s="927"/>
      <c r="C21172" s="580"/>
      <c r="D21172" s="939"/>
      <c r="E21172" s="940"/>
      <c r="F21172" s="941"/>
      <c r="G21172" s="937" t="str">
        <f t="array" ref="G21172">xlookup(F21172,'Internal Staffing Calculator'!E:E,'Internal Staffing Calculator'!C:C,"")</f>
        <v/>
      </c>
      <c r="H21172" s="932" t="str">
        <f t="array" ref="H21172">if(F21172&lt;&gt;"", iferror(index('Internal Staffing Calculator'!B$8:B23500,match(F21172,'Internal Staffing Calculator'!E$8:E23500,0)), "Not In Budget"),"")</f>
        <v/>
      </c>
      <c r="I21172" s="184"/>
      <c r="J21172" s="184"/>
      <c r="K21172" s="184"/>
      <c r="L21172" s="183"/>
    </row>
    <row r="21173">
      <c r="A21173" s="454"/>
      <c r="B21173" s="927"/>
      <c r="C21173" s="580"/>
      <c r="D21173" s="939"/>
      <c r="E21173" s="940"/>
      <c r="F21173" s="941"/>
      <c r="G21173" s="937" t="str">
        <f t="array" ref="G21173">xlookup(F21173,'Internal Staffing Calculator'!E:E,'Internal Staffing Calculator'!C:C,"")</f>
        <v/>
      </c>
      <c r="H21173" s="932" t="str">
        <f t="array" ref="H21173">if(F21173&lt;&gt;"", iferror(index('Internal Staffing Calculator'!B$8:B23500,match(F21173,'Internal Staffing Calculator'!E$8:E23500,0)), "Not In Budget"),"")</f>
        <v/>
      </c>
      <c r="I21173" s="184"/>
      <c r="J21173" s="184"/>
      <c r="K21173" s="184"/>
      <c r="L21173" s="183"/>
    </row>
    <row r="21174">
      <c r="A21174" s="454"/>
      <c r="B21174" s="927"/>
      <c r="C21174" s="580"/>
      <c r="D21174" s="939"/>
      <c r="E21174" s="940"/>
      <c r="F21174" s="941"/>
      <c r="G21174" s="937" t="str">
        <f t="array" ref="G21174">xlookup(F21174,'Internal Staffing Calculator'!E:E,'Internal Staffing Calculator'!C:C,"")</f>
        <v/>
      </c>
      <c r="H21174" s="932" t="str">
        <f t="array" ref="H21174">if(F21174&lt;&gt;"", iferror(index('Internal Staffing Calculator'!B$8:B23500,match(F21174,'Internal Staffing Calculator'!E$8:E23500,0)), "Not In Budget"),"")</f>
        <v/>
      </c>
      <c r="I21174" s="184"/>
      <c r="J21174" s="184"/>
      <c r="K21174" s="184"/>
      <c r="L21174" s="183"/>
    </row>
    <row r="21175">
      <c r="A21175" s="454"/>
      <c r="B21175" s="927"/>
      <c r="C21175" s="580"/>
      <c r="D21175" s="939"/>
      <c r="E21175" s="940"/>
      <c r="F21175" s="941"/>
      <c r="G21175" s="937" t="str">
        <f t="array" ref="G21175">xlookup(F21175,'Internal Staffing Calculator'!E:E,'Internal Staffing Calculator'!C:C,"")</f>
        <v/>
      </c>
      <c r="H21175" s="932" t="str">
        <f t="array" ref="H21175">if(F21175&lt;&gt;"", iferror(index('Internal Staffing Calculator'!B$8:B23500,match(F21175,'Internal Staffing Calculator'!E$8:E23500,0)), "Not In Budget"),"")</f>
        <v/>
      </c>
      <c r="I21175" s="184"/>
      <c r="J21175" s="184"/>
      <c r="K21175" s="184"/>
      <c r="L21175" s="183"/>
    </row>
    <row r="21176">
      <c r="A21176" s="454"/>
      <c r="B21176" s="927"/>
      <c r="C21176" s="580"/>
      <c r="D21176" s="939"/>
      <c r="E21176" s="940"/>
      <c r="F21176" s="941"/>
      <c r="G21176" s="937" t="str">
        <f t="array" ref="G21176">xlookup(F21176,'Internal Staffing Calculator'!E:E,'Internal Staffing Calculator'!C:C,"")</f>
        <v/>
      </c>
      <c r="H21176" s="932" t="str">
        <f t="array" ref="H21176">if(F21176&lt;&gt;"", iferror(index('Internal Staffing Calculator'!B$8:B23500,match(F21176,'Internal Staffing Calculator'!E$8:E23500,0)), "Not In Budget"),"")</f>
        <v/>
      </c>
      <c r="I21176" s="184"/>
      <c r="J21176" s="184"/>
      <c r="K21176" s="184"/>
      <c r="L21176" s="183"/>
    </row>
    <row r="21177">
      <c r="A21177" s="454"/>
      <c r="B21177" s="927"/>
      <c r="C21177" s="580"/>
      <c r="D21177" s="939"/>
      <c r="E21177" s="940"/>
      <c r="F21177" s="941"/>
      <c r="G21177" s="937" t="str">
        <f t="array" ref="G21177">xlookup(F21177,'Internal Staffing Calculator'!E:E,'Internal Staffing Calculator'!C:C,"")</f>
        <v/>
      </c>
      <c r="H21177" s="932" t="str">
        <f t="array" ref="H21177">if(F21177&lt;&gt;"", iferror(index('Internal Staffing Calculator'!B$8:B23500,match(F21177,'Internal Staffing Calculator'!E$8:E23500,0)), "Not In Budget"),"")</f>
        <v/>
      </c>
      <c r="I21177" s="184"/>
      <c r="J21177" s="184"/>
      <c r="K21177" s="184"/>
      <c r="L21177" s="183"/>
    </row>
    <row r="21178">
      <c r="A21178" s="454"/>
      <c r="B21178" s="927"/>
      <c r="C21178" s="580"/>
      <c r="D21178" s="939"/>
      <c r="E21178" s="940"/>
      <c r="F21178" s="941"/>
      <c r="G21178" s="937" t="str">
        <f t="array" ref="G21178">xlookup(F21178,'Internal Staffing Calculator'!E:E,'Internal Staffing Calculator'!C:C,"")</f>
        <v/>
      </c>
      <c r="H21178" s="932" t="str">
        <f t="array" ref="H21178">if(F21178&lt;&gt;"", iferror(index('Internal Staffing Calculator'!B$8:B23500,match(F21178,'Internal Staffing Calculator'!E$8:E23500,0)), "Not In Budget"),"")</f>
        <v/>
      </c>
      <c r="I21178" s="184"/>
      <c r="J21178" s="184"/>
      <c r="K21178" s="184"/>
      <c r="L21178" s="183"/>
    </row>
    <row r="21179">
      <c r="A21179" s="454"/>
      <c r="B21179" s="927"/>
      <c r="C21179" s="580"/>
      <c r="D21179" s="939"/>
      <c r="E21179" s="940"/>
      <c r="F21179" s="941"/>
      <c r="G21179" s="937" t="str">
        <f t="array" ref="G21179">xlookup(F21179,'Internal Staffing Calculator'!E:E,'Internal Staffing Calculator'!C:C,"")</f>
        <v/>
      </c>
      <c r="H21179" s="932" t="str">
        <f t="array" ref="H21179">if(F21179&lt;&gt;"", iferror(index('Internal Staffing Calculator'!B$8:B23500,match(F21179,'Internal Staffing Calculator'!E$8:E23500,0)), "Not In Budget"),"")</f>
        <v/>
      </c>
      <c r="I21179" s="184"/>
      <c r="J21179" s="184"/>
      <c r="K21179" s="184"/>
      <c r="L21179" s="183"/>
    </row>
    <row r="21180">
      <c r="A21180" s="454"/>
      <c r="B21180" s="927"/>
      <c r="C21180" s="580"/>
      <c r="D21180" s="939"/>
      <c r="E21180" s="940"/>
      <c r="F21180" s="941"/>
      <c r="G21180" s="937" t="str">
        <f t="array" ref="G21180">xlookup(F21180,'Internal Staffing Calculator'!E:E,'Internal Staffing Calculator'!C:C,"")</f>
        <v/>
      </c>
      <c r="H21180" s="932" t="str">
        <f t="array" ref="H21180">if(F21180&lt;&gt;"", iferror(index('Internal Staffing Calculator'!B$8:B23500,match(F21180,'Internal Staffing Calculator'!E$8:E23500,0)), "Not In Budget"),"")</f>
        <v/>
      </c>
      <c r="I21180" s="184"/>
      <c r="J21180" s="184"/>
      <c r="K21180" s="184"/>
      <c r="L21180" s="183"/>
    </row>
    <row r="21181">
      <c r="A21181" s="454"/>
      <c r="B21181" s="927"/>
      <c r="C21181" s="580"/>
      <c r="D21181" s="939"/>
      <c r="E21181" s="940"/>
      <c r="F21181" s="941"/>
      <c r="G21181" s="937" t="str">
        <f t="array" ref="G21181">xlookup(F21181,'Internal Staffing Calculator'!E:E,'Internal Staffing Calculator'!C:C,"")</f>
        <v/>
      </c>
      <c r="H21181" s="932" t="str">
        <f t="array" ref="H21181">if(F21181&lt;&gt;"", iferror(index('Internal Staffing Calculator'!B$8:B23500,match(F21181,'Internal Staffing Calculator'!E$8:E23500,0)), "Not In Budget"),"")</f>
        <v/>
      </c>
      <c r="I21181" s="184"/>
      <c r="J21181" s="184"/>
      <c r="K21181" s="184"/>
      <c r="L21181" s="183"/>
    </row>
    <row r="21182">
      <c r="A21182" s="454"/>
      <c r="B21182" s="927"/>
      <c r="C21182" s="580"/>
      <c r="D21182" s="939"/>
      <c r="E21182" s="940"/>
      <c r="F21182" s="941"/>
      <c r="G21182" s="937" t="str">
        <f t="array" ref="G21182">xlookup(F21182,'Internal Staffing Calculator'!E:E,'Internal Staffing Calculator'!C:C,"")</f>
        <v/>
      </c>
      <c r="H21182" s="932" t="str">
        <f t="array" ref="H21182">if(F21182&lt;&gt;"", iferror(index('Internal Staffing Calculator'!B$8:B23500,match(F21182,'Internal Staffing Calculator'!E$8:E23500,0)), "Not In Budget"),"")</f>
        <v/>
      </c>
      <c r="I21182" s="184"/>
      <c r="J21182" s="184"/>
      <c r="K21182" s="184"/>
      <c r="L21182" s="183"/>
    </row>
    <row r="21183">
      <c r="A21183" s="454"/>
      <c r="B21183" s="927"/>
      <c r="C21183" s="580"/>
      <c r="D21183" s="939"/>
      <c r="E21183" s="940"/>
      <c r="F21183" s="941"/>
      <c r="G21183" s="937" t="str">
        <f t="array" ref="G21183">xlookup(F21183,'Internal Staffing Calculator'!E:E,'Internal Staffing Calculator'!C:C,"")</f>
        <v/>
      </c>
      <c r="H21183" s="932" t="str">
        <f t="array" ref="H21183">if(F21183&lt;&gt;"", iferror(index('Internal Staffing Calculator'!B$8:B23500,match(F21183,'Internal Staffing Calculator'!E$8:E23500,0)), "Not In Budget"),"")</f>
        <v/>
      </c>
      <c r="I21183" s="184"/>
      <c r="J21183" s="184"/>
      <c r="K21183" s="184"/>
      <c r="L21183" s="183"/>
    </row>
    <row r="21184">
      <c r="A21184" s="454"/>
      <c r="B21184" s="927"/>
      <c r="C21184" s="580"/>
      <c r="D21184" s="939"/>
      <c r="E21184" s="940"/>
      <c r="F21184" s="941"/>
      <c r="G21184" s="937" t="str">
        <f t="array" ref="G21184">xlookup(F21184,'Internal Staffing Calculator'!E:E,'Internal Staffing Calculator'!C:C,"")</f>
        <v/>
      </c>
      <c r="H21184" s="932" t="str">
        <f t="array" ref="H21184">if(F21184&lt;&gt;"", iferror(index('Internal Staffing Calculator'!B$8:B23500,match(F21184,'Internal Staffing Calculator'!E$8:E23500,0)), "Not In Budget"),"")</f>
        <v/>
      </c>
      <c r="I21184" s="184"/>
      <c r="J21184" s="184"/>
      <c r="K21184" s="184"/>
      <c r="L21184" s="183"/>
    </row>
    <row r="21185">
      <c r="A21185" s="454"/>
      <c r="B21185" s="927"/>
      <c r="C21185" s="580"/>
      <c r="D21185" s="939"/>
      <c r="E21185" s="940"/>
      <c r="F21185" s="941"/>
      <c r="G21185" s="937" t="str">
        <f t="array" ref="G21185">xlookup(F21185,'Internal Staffing Calculator'!E:E,'Internal Staffing Calculator'!C:C,"")</f>
        <v/>
      </c>
      <c r="H21185" s="932" t="str">
        <f t="array" ref="H21185">if(F21185&lt;&gt;"", iferror(index('Internal Staffing Calculator'!B$8:B23500,match(F21185,'Internal Staffing Calculator'!E$8:E23500,0)), "Not In Budget"),"")</f>
        <v/>
      </c>
      <c r="I21185" s="184"/>
      <c r="J21185" s="184"/>
      <c r="K21185" s="184"/>
      <c r="L21185" s="183"/>
    </row>
    <row r="21186">
      <c r="A21186" s="454"/>
      <c r="B21186" s="927"/>
      <c r="C21186" s="580"/>
      <c r="D21186" s="939"/>
      <c r="E21186" s="940"/>
      <c r="F21186" s="941"/>
      <c r="G21186" s="937" t="str">
        <f t="array" ref="G21186">xlookup(F21186,'Internal Staffing Calculator'!E:E,'Internal Staffing Calculator'!C:C,"")</f>
        <v/>
      </c>
      <c r="H21186" s="932" t="str">
        <f t="array" ref="H21186">if(F21186&lt;&gt;"", iferror(index('Internal Staffing Calculator'!B$8:B23500,match(F21186,'Internal Staffing Calculator'!E$8:E23500,0)), "Not In Budget"),"")</f>
        <v/>
      </c>
      <c r="I21186" s="184"/>
      <c r="J21186" s="184"/>
      <c r="K21186" s="184"/>
      <c r="L21186" s="183"/>
    </row>
    <row r="21187">
      <c r="A21187" s="454"/>
      <c r="B21187" s="927"/>
      <c r="C21187" s="580"/>
      <c r="D21187" s="939"/>
      <c r="E21187" s="940"/>
      <c r="F21187" s="941"/>
      <c r="G21187" s="937" t="str">
        <f t="array" ref="G21187">xlookup(F21187,'Internal Staffing Calculator'!E:E,'Internal Staffing Calculator'!C:C,"")</f>
        <v/>
      </c>
      <c r="H21187" s="932" t="str">
        <f t="array" ref="H21187">if(F21187&lt;&gt;"", iferror(index('Internal Staffing Calculator'!B$8:B23500,match(F21187,'Internal Staffing Calculator'!E$8:E23500,0)), "Not In Budget"),"")</f>
        <v/>
      </c>
      <c r="I21187" s="184"/>
      <c r="J21187" s="184"/>
      <c r="K21187" s="184"/>
      <c r="L21187" s="183"/>
    </row>
    <row r="21188">
      <c r="A21188" s="454"/>
      <c r="B21188" s="927"/>
      <c r="C21188" s="580"/>
      <c r="D21188" s="939"/>
      <c r="E21188" s="940"/>
      <c r="F21188" s="941"/>
      <c r="G21188" s="937" t="str">
        <f t="array" ref="G21188">xlookup(F21188,'Internal Staffing Calculator'!E:E,'Internal Staffing Calculator'!C:C,"")</f>
        <v/>
      </c>
      <c r="H21188" s="932" t="str">
        <f t="array" ref="H21188">if(F21188&lt;&gt;"", iferror(index('Internal Staffing Calculator'!B$8:B23500,match(F21188,'Internal Staffing Calculator'!E$8:E23500,0)), "Not In Budget"),"")</f>
        <v/>
      </c>
      <c r="I21188" s="184"/>
      <c r="J21188" s="184"/>
      <c r="K21188" s="184"/>
      <c r="L21188" s="183"/>
    </row>
    <row r="21189">
      <c r="A21189" s="454"/>
      <c r="B21189" s="927"/>
      <c r="C21189" s="580"/>
      <c r="D21189" s="939"/>
      <c r="E21189" s="940"/>
      <c r="F21189" s="941"/>
      <c r="G21189" s="937" t="str">
        <f t="array" ref="G21189">xlookup(F21189,'Internal Staffing Calculator'!E:E,'Internal Staffing Calculator'!C:C,"")</f>
        <v/>
      </c>
      <c r="H21189" s="932" t="str">
        <f t="array" ref="H21189">if(F21189&lt;&gt;"", iferror(index('Internal Staffing Calculator'!B$8:B23500,match(F21189,'Internal Staffing Calculator'!E$8:E23500,0)), "Not In Budget"),"")</f>
        <v/>
      </c>
      <c r="I21189" s="184"/>
      <c r="J21189" s="184"/>
      <c r="K21189" s="184"/>
      <c r="L21189" s="183"/>
    </row>
    <row r="21190">
      <c r="A21190" s="454"/>
      <c r="B21190" s="927"/>
      <c r="C21190" s="580"/>
      <c r="D21190" s="939"/>
      <c r="E21190" s="940"/>
      <c r="F21190" s="941"/>
      <c r="G21190" s="937" t="str">
        <f t="array" ref="G21190">xlookup(F21190,'Internal Staffing Calculator'!E:E,'Internal Staffing Calculator'!C:C,"")</f>
        <v/>
      </c>
      <c r="H21190" s="932" t="str">
        <f t="array" ref="H21190">if(F21190&lt;&gt;"", iferror(index('Internal Staffing Calculator'!B$8:B23500,match(F21190,'Internal Staffing Calculator'!E$8:E23500,0)), "Not In Budget"),"")</f>
        <v/>
      </c>
      <c r="I21190" s="184"/>
      <c r="J21190" s="184"/>
      <c r="K21190" s="184"/>
      <c r="L21190" s="183"/>
    </row>
    <row r="21191">
      <c r="A21191" s="454"/>
      <c r="B21191" s="927"/>
      <c r="C21191" s="580"/>
      <c r="D21191" s="939"/>
      <c r="E21191" s="940"/>
      <c r="F21191" s="941"/>
      <c r="G21191" s="937" t="str">
        <f t="array" ref="G21191">xlookup(F21191,'Internal Staffing Calculator'!E:E,'Internal Staffing Calculator'!C:C,"")</f>
        <v/>
      </c>
      <c r="H21191" s="932" t="str">
        <f t="array" ref="H21191">if(F21191&lt;&gt;"", iferror(index('Internal Staffing Calculator'!B$8:B23500,match(F21191,'Internal Staffing Calculator'!E$8:E23500,0)), "Not In Budget"),"")</f>
        <v/>
      </c>
      <c r="I21191" s="184"/>
      <c r="J21191" s="184"/>
      <c r="K21191" s="184"/>
      <c r="L21191" s="183"/>
    </row>
    <row r="21192">
      <c r="A21192" s="454"/>
      <c r="B21192" s="927"/>
      <c r="C21192" s="580"/>
      <c r="D21192" s="939"/>
      <c r="E21192" s="940"/>
      <c r="F21192" s="941"/>
      <c r="G21192" s="937" t="str">
        <f t="array" ref="G21192">xlookup(F21192,'Internal Staffing Calculator'!E:E,'Internal Staffing Calculator'!C:C,"")</f>
        <v/>
      </c>
      <c r="H21192" s="932" t="str">
        <f t="array" ref="H21192">if(F21192&lt;&gt;"", iferror(index('Internal Staffing Calculator'!B$8:B23500,match(F21192,'Internal Staffing Calculator'!E$8:E23500,0)), "Not In Budget"),"")</f>
        <v/>
      </c>
      <c r="I21192" s="184"/>
      <c r="J21192" s="184"/>
      <c r="K21192" s="184"/>
      <c r="L21192" s="183"/>
    </row>
    <row r="21193">
      <c r="A21193" s="454"/>
      <c r="B21193" s="927"/>
      <c r="C21193" s="580"/>
      <c r="D21193" s="939"/>
      <c r="E21193" s="940"/>
      <c r="F21193" s="941"/>
      <c r="G21193" s="937" t="str">
        <f t="array" ref="G21193">xlookup(F21193,'Internal Staffing Calculator'!E:E,'Internal Staffing Calculator'!C:C,"")</f>
        <v/>
      </c>
      <c r="H21193" s="932" t="str">
        <f t="array" ref="H21193">if(F21193&lt;&gt;"", iferror(index('Internal Staffing Calculator'!B$8:B23500,match(F21193,'Internal Staffing Calculator'!E$8:E23500,0)), "Not In Budget"),"")</f>
        <v/>
      </c>
      <c r="I21193" s="184"/>
      <c r="J21193" s="184"/>
      <c r="K21193" s="184"/>
      <c r="L21193" s="183"/>
    </row>
    <row r="21194">
      <c r="A21194" s="454"/>
      <c r="B21194" s="927"/>
      <c r="C21194" s="580"/>
      <c r="D21194" s="939"/>
      <c r="E21194" s="940"/>
      <c r="F21194" s="941"/>
      <c r="G21194" s="937" t="str">
        <f t="array" ref="G21194">xlookup(F21194,'Internal Staffing Calculator'!E:E,'Internal Staffing Calculator'!C:C,"")</f>
        <v/>
      </c>
      <c r="H21194" s="932" t="str">
        <f t="array" ref="H21194">if(F21194&lt;&gt;"", iferror(index('Internal Staffing Calculator'!B$8:B23500,match(F21194,'Internal Staffing Calculator'!E$8:E23500,0)), "Not In Budget"),"")</f>
        <v/>
      </c>
      <c r="I21194" s="184"/>
      <c r="J21194" s="184"/>
      <c r="K21194" s="184"/>
      <c r="L21194" s="183"/>
    </row>
    <row r="21195">
      <c r="A21195" s="454"/>
      <c r="B21195" s="927"/>
      <c r="C21195" s="580"/>
      <c r="D21195" s="939"/>
      <c r="E21195" s="940"/>
      <c r="F21195" s="941"/>
      <c r="G21195" s="937" t="str">
        <f t="array" ref="G21195">xlookup(F21195,'Internal Staffing Calculator'!E:E,'Internal Staffing Calculator'!C:C,"")</f>
        <v/>
      </c>
      <c r="H21195" s="932" t="str">
        <f t="array" ref="H21195">if(F21195&lt;&gt;"", iferror(index('Internal Staffing Calculator'!B$8:B23500,match(F21195,'Internal Staffing Calculator'!E$8:E23500,0)), "Not In Budget"),"")</f>
        <v/>
      </c>
      <c r="I21195" s="184"/>
      <c r="J21195" s="184"/>
      <c r="K21195" s="184"/>
      <c r="L21195" s="183"/>
    </row>
    <row r="21196">
      <c r="A21196" s="454"/>
      <c r="B21196" s="927"/>
      <c r="C21196" s="580"/>
      <c r="D21196" s="939"/>
      <c r="E21196" s="940"/>
      <c r="F21196" s="941"/>
      <c r="G21196" s="937" t="str">
        <f t="array" ref="G21196">xlookup(F21196,'Internal Staffing Calculator'!E:E,'Internal Staffing Calculator'!C:C,"")</f>
        <v/>
      </c>
      <c r="H21196" s="932" t="str">
        <f t="array" ref="H21196">if(F21196&lt;&gt;"", iferror(index('Internal Staffing Calculator'!B$8:B23500,match(F21196,'Internal Staffing Calculator'!E$8:E23500,0)), "Not In Budget"),"")</f>
        <v/>
      </c>
      <c r="I21196" s="184"/>
      <c r="J21196" s="184"/>
      <c r="K21196" s="184"/>
      <c r="L21196" s="183"/>
    </row>
    <row r="21197">
      <c r="A21197" s="454"/>
      <c r="B21197" s="927"/>
      <c r="C21197" s="580"/>
      <c r="D21197" s="939"/>
      <c r="E21197" s="940"/>
      <c r="F21197" s="941"/>
      <c r="G21197" s="937" t="str">
        <f t="array" ref="G21197">xlookup(F21197,'Internal Staffing Calculator'!E:E,'Internal Staffing Calculator'!C:C,"")</f>
        <v/>
      </c>
      <c r="H21197" s="932" t="str">
        <f t="array" ref="H21197">if(F21197&lt;&gt;"", iferror(index('Internal Staffing Calculator'!B$8:B23500,match(F21197,'Internal Staffing Calculator'!E$8:E23500,0)), "Not In Budget"),"")</f>
        <v/>
      </c>
      <c r="I21197" s="184"/>
      <c r="J21197" s="184"/>
      <c r="K21197" s="184"/>
      <c r="L21197" s="183"/>
    </row>
    <row r="21198">
      <c r="A21198" s="454"/>
      <c r="B21198" s="927"/>
      <c r="C21198" s="580"/>
      <c r="D21198" s="939"/>
      <c r="E21198" s="940"/>
      <c r="F21198" s="941"/>
      <c r="G21198" s="937" t="str">
        <f t="array" ref="G21198">xlookup(F21198,'Internal Staffing Calculator'!E:E,'Internal Staffing Calculator'!C:C,"")</f>
        <v/>
      </c>
      <c r="H21198" s="932" t="str">
        <f t="array" ref="H21198">if(F21198&lt;&gt;"", iferror(index('Internal Staffing Calculator'!B$8:B23500,match(F21198,'Internal Staffing Calculator'!E$8:E23500,0)), "Not In Budget"),"")</f>
        <v/>
      </c>
      <c r="I21198" s="184"/>
      <c r="J21198" s="184"/>
      <c r="K21198" s="184"/>
      <c r="L21198" s="183"/>
    </row>
    <row r="21199">
      <c r="A21199" s="454"/>
      <c r="B21199" s="927"/>
      <c r="C21199" s="580"/>
      <c r="D21199" s="939"/>
      <c r="E21199" s="940"/>
      <c r="F21199" s="941"/>
      <c r="G21199" s="937" t="str">
        <f t="array" ref="G21199">xlookup(F21199,'Internal Staffing Calculator'!E:E,'Internal Staffing Calculator'!C:C,"")</f>
        <v/>
      </c>
      <c r="H21199" s="932" t="str">
        <f t="array" ref="H21199">if(F21199&lt;&gt;"", iferror(index('Internal Staffing Calculator'!B$8:B23500,match(F21199,'Internal Staffing Calculator'!E$8:E23500,0)), "Not In Budget"),"")</f>
        <v/>
      </c>
      <c r="I21199" s="184"/>
      <c r="J21199" s="184"/>
      <c r="K21199" s="184"/>
      <c r="L21199" s="183"/>
    </row>
    <row r="21200">
      <c r="A21200" s="454"/>
      <c r="B21200" s="927"/>
      <c r="C21200" s="580"/>
      <c r="D21200" s="939"/>
      <c r="E21200" s="940"/>
      <c r="F21200" s="941"/>
      <c r="G21200" s="937" t="str">
        <f t="array" ref="G21200">xlookup(F21200,'Internal Staffing Calculator'!E:E,'Internal Staffing Calculator'!C:C,"")</f>
        <v/>
      </c>
      <c r="H21200" s="932" t="str">
        <f t="array" ref="H21200">if(F21200&lt;&gt;"", iferror(index('Internal Staffing Calculator'!B$8:B23500,match(F21200,'Internal Staffing Calculator'!E$8:E23500,0)), "Not In Budget"),"")</f>
        <v/>
      </c>
      <c r="I21200" s="184"/>
      <c r="J21200" s="184"/>
      <c r="K21200" s="184"/>
      <c r="L21200" s="183"/>
    </row>
    <row r="21201">
      <c r="A21201" s="454"/>
      <c r="B21201" s="927"/>
      <c r="C21201" s="580"/>
      <c r="D21201" s="939"/>
      <c r="E21201" s="940"/>
      <c r="F21201" s="941"/>
      <c r="G21201" s="937" t="str">
        <f t="array" ref="G21201">xlookup(F21201,'Internal Staffing Calculator'!E:E,'Internal Staffing Calculator'!C:C,"")</f>
        <v/>
      </c>
      <c r="H21201" s="932" t="str">
        <f t="array" ref="H21201">if(F21201&lt;&gt;"", iferror(index('Internal Staffing Calculator'!B$8:B23500,match(F21201,'Internal Staffing Calculator'!E$8:E23500,0)), "Not In Budget"),"")</f>
        <v/>
      </c>
      <c r="I21201" s="184"/>
      <c r="J21201" s="184"/>
      <c r="K21201" s="184"/>
      <c r="L21201" s="183"/>
    </row>
    <row r="21202">
      <c r="A21202" s="454"/>
      <c r="B21202" s="927"/>
      <c r="C21202" s="580"/>
      <c r="D21202" s="939"/>
      <c r="E21202" s="940"/>
      <c r="F21202" s="941"/>
      <c r="G21202" s="937" t="str">
        <f t="array" ref="G21202">xlookup(F21202,'Internal Staffing Calculator'!E:E,'Internal Staffing Calculator'!C:C,"")</f>
        <v/>
      </c>
      <c r="H21202" s="932" t="str">
        <f t="array" ref="H21202">if(F21202&lt;&gt;"", iferror(index('Internal Staffing Calculator'!B$8:B23500,match(F21202,'Internal Staffing Calculator'!E$8:E23500,0)), "Not In Budget"),"")</f>
        <v/>
      </c>
      <c r="I21202" s="184"/>
      <c r="J21202" s="184"/>
      <c r="K21202" s="184"/>
      <c r="L21202" s="183"/>
    </row>
    <row r="21203">
      <c r="A21203" s="454"/>
      <c r="B21203" s="927"/>
      <c r="C21203" s="580"/>
      <c r="D21203" s="939"/>
      <c r="E21203" s="940"/>
      <c r="F21203" s="941"/>
      <c r="G21203" s="937" t="str">
        <f t="array" ref="G21203">xlookup(F21203,'Internal Staffing Calculator'!E:E,'Internal Staffing Calculator'!C:C,"")</f>
        <v/>
      </c>
      <c r="H21203" s="932" t="str">
        <f t="array" ref="H21203">if(F21203&lt;&gt;"", iferror(index('Internal Staffing Calculator'!B$8:B23500,match(F21203,'Internal Staffing Calculator'!E$8:E23500,0)), "Not In Budget"),"")</f>
        <v/>
      </c>
      <c r="I21203" s="184"/>
      <c r="J21203" s="184"/>
      <c r="K21203" s="184"/>
      <c r="L21203" s="183"/>
    </row>
    <row r="21204">
      <c r="A21204" s="454"/>
      <c r="B21204" s="927"/>
      <c r="C21204" s="580"/>
      <c r="D21204" s="939"/>
      <c r="E21204" s="940"/>
      <c r="F21204" s="941"/>
      <c r="G21204" s="937" t="str">
        <f t="array" ref="G21204">xlookup(F21204,'Internal Staffing Calculator'!E:E,'Internal Staffing Calculator'!C:C,"")</f>
        <v/>
      </c>
      <c r="H21204" s="932" t="str">
        <f t="array" ref="H21204">if(F21204&lt;&gt;"", iferror(index('Internal Staffing Calculator'!B$8:B23500,match(F21204,'Internal Staffing Calculator'!E$8:E23500,0)), "Not In Budget"),"")</f>
        <v/>
      </c>
      <c r="I21204" s="184"/>
      <c r="J21204" s="184"/>
      <c r="K21204" s="184"/>
      <c r="L21204" s="183"/>
    </row>
    <row r="21205">
      <c r="A21205" s="454"/>
      <c r="B21205" s="927"/>
      <c r="C21205" s="580"/>
      <c r="D21205" s="939"/>
      <c r="E21205" s="940"/>
      <c r="F21205" s="941"/>
      <c r="G21205" s="937" t="str">
        <f t="array" ref="G21205">xlookup(F21205,'Internal Staffing Calculator'!E:E,'Internal Staffing Calculator'!C:C,"")</f>
        <v/>
      </c>
      <c r="H21205" s="932" t="str">
        <f t="array" ref="H21205">if(F21205&lt;&gt;"", iferror(index('Internal Staffing Calculator'!B$8:B23500,match(F21205,'Internal Staffing Calculator'!E$8:E23500,0)), "Not In Budget"),"")</f>
        <v/>
      </c>
      <c r="I21205" s="184"/>
      <c r="J21205" s="184"/>
      <c r="K21205" s="184"/>
      <c r="L21205" s="183"/>
    </row>
    <row r="21206">
      <c r="A21206" s="454"/>
      <c r="B21206" s="927"/>
      <c r="C21206" s="580"/>
      <c r="D21206" s="939"/>
      <c r="E21206" s="940"/>
      <c r="F21206" s="941"/>
      <c r="G21206" s="937" t="str">
        <f t="array" ref="G21206">xlookup(F21206,'Internal Staffing Calculator'!E:E,'Internal Staffing Calculator'!C:C,"")</f>
        <v/>
      </c>
      <c r="H21206" s="932" t="str">
        <f t="array" ref="H21206">if(F21206&lt;&gt;"", iferror(index('Internal Staffing Calculator'!B$8:B23500,match(F21206,'Internal Staffing Calculator'!E$8:E23500,0)), "Not In Budget"),"")</f>
        <v/>
      </c>
      <c r="I21206" s="184"/>
      <c r="J21206" s="184"/>
      <c r="K21206" s="184"/>
      <c r="L21206" s="183"/>
    </row>
    <row r="21207">
      <c r="A21207" s="454"/>
      <c r="B21207" s="927"/>
      <c r="C21207" s="580"/>
      <c r="D21207" s="939"/>
      <c r="E21207" s="940"/>
      <c r="F21207" s="941"/>
      <c r="G21207" s="937" t="str">
        <f t="array" ref="G21207">xlookup(F21207,'Internal Staffing Calculator'!E:E,'Internal Staffing Calculator'!C:C,"")</f>
        <v/>
      </c>
      <c r="H21207" s="932" t="str">
        <f t="array" ref="H21207">if(F21207&lt;&gt;"", iferror(index('Internal Staffing Calculator'!B$8:B23500,match(F21207,'Internal Staffing Calculator'!E$8:E23500,0)), "Not In Budget"),"")</f>
        <v/>
      </c>
      <c r="I21207" s="184"/>
      <c r="J21207" s="184"/>
      <c r="K21207" s="184"/>
      <c r="L21207" s="183"/>
    </row>
    <row r="21208">
      <c r="A21208" s="454"/>
      <c r="B21208" s="927"/>
      <c r="C21208" s="580"/>
      <c r="D21208" s="939"/>
      <c r="E21208" s="940"/>
      <c r="F21208" s="941"/>
      <c r="G21208" s="937" t="str">
        <f t="array" ref="G21208">xlookup(F21208,'Internal Staffing Calculator'!E:E,'Internal Staffing Calculator'!C:C,"")</f>
        <v/>
      </c>
      <c r="H21208" s="932" t="str">
        <f t="array" ref="H21208">if(F21208&lt;&gt;"", iferror(index('Internal Staffing Calculator'!B$8:B23500,match(F21208,'Internal Staffing Calculator'!E$8:E23500,0)), "Not In Budget"),"")</f>
        <v/>
      </c>
      <c r="I21208" s="184"/>
      <c r="J21208" s="184"/>
      <c r="K21208" s="184"/>
      <c r="L21208" s="183"/>
    </row>
    <row r="21209">
      <c r="A21209" s="454"/>
      <c r="B21209" s="927"/>
      <c r="C21209" s="580"/>
      <c r="D21209" s="939"/>
      <c r="E21209" s="940"/>
      <c r="F21209" s="941"/>
      <c r="G21209" s="937" t="str">
        <f t="array" ref="G21209">xlookup(F21209,'Internal Staffing Calculator'!E:E,'Internal Staffing Calculator'!C:C,"")</f>
        <v/>
      </c>
      <c r="H21209" s="932" t="str">
        <f t="array" ref="H21209">if(F21209&lt;&gt;"", iferror(index('Internal Staffing Calculator'!B$8:B23500,match(F21209,'Internal Staffing Calculator'!E$8:E23500,0)), "Not In Budget"),"")</f>
        <v/>
      </c>
      <c r="I21209" s="184"/>
      <c r="J21209" s="184"/>
      <c r="K21209" s="184"/>
      <c r="L21209" s="183"/>
    </row>
    <row r="21210">
      <c r="A21210" s="454"/>
      <c r="B21210" s="927"/>
      <c r="C21210" s="580"/>
      <c r="D21210" s="939"/>
      <c r="E21210" s="940"/>
      <c r="F21210" s="941"/>
      <c r="G21210" s="937" t="str">
        <f t="array" ref="G21210">xlookup(F21210,'Internal Staffing Calculator'!E:E,'Internal Staffing Calculator'!C:C,"")</f>
        <v/>
      </c>
      <c r="H21210" s="932" t="str">
        <f t="array" ref="H21210">if(F21210&lt;&gt;"", iferror(index('Internal Staffing Calculator'!B$8:B23500,match(F21210,'Internal Staffing Calculator'!E$8:E23500,0)), "Not In Budget"),"")</f>
        <v/>
      </c>
      <c r="I21210" s="184"/>
      <c r="J21210" s="184"/>
      <c r="K21210" s="184"/>
      <c r="L21210" s="183"/>
    </row>
    <row r="21211">
      <c r="A21211" s="454"/>
      <c r="B21211" s="927"/>
      <c r="C21211" s="580"/>
      <c r="D21211" s="939"/>
      <c r="E21211" s="940"/>
      <c r="F21211" s="941"/>
      <c r="G21211" s="937" t="str">
        <f t="array" ref="G21211">xlookup(F21211,'Internal Staffing Calculator'!E:E,'Internal Staffing Calculator'!C:C,"")</f>
        <v/>
      </c>
      <c r="H21211" s="932" t="str">
        <f t="array" ref="H21211">if(F21211&lt;&gt;"", iferror(index('Internal Staffing Calculator'!B$8:B23500,match(F21211,'Internal Staffing Calculator'!E$8:E23500,0)), "Not In Budget"),"")</f>
        <v/>
      </c>
      <c r="I21211" s="184"/>
      <c r="J21211" s="184"/>
      <c r="K21211" s="184"/>
      <c r="L21211" s="183"/>
    </row>
    <row r="21212">
      <c r="A21212" s="454"/>
      <c r="B21212" s="927"/>
      <c r="C21212" s="580"/>
      <c r="D21212" s="939"/>
      <c r="E21212" s="940"/>
      <c r="F21212" s="941"/>
      <c r="G21212" s="937" t="str">
        <f t="array" ref="G21212">xlookup(F21212,'Internal Staffing Calculator'!E:E,'Internal Staffing Calculator'!C:C,"")</f>
        <v/>
      </c>
      <c r="H21212" s="932" t="str">
        <f t="array" ref="H21212">if(F21212&lt;&gt;"", iferror(index('Internal Staffing Calculator'!B$8:B23500,match(F21212,'Internal Staffing Calculator'!E$8:E23500,0)), "Not In Budget"),"")</f>
        <v/>
      </c>
      <c r="I21212" s="184"/>
      <c r="J21212" s="184"/>
      <c r="K21212" s="184"/>
      <c r="L21212" s="183"/>
    </row>
    <row r="21213">
      <c r="A21213" s="454"/>
      <c r="B21213" s="927"/>
      <c r="C21213" s="580"/>
      <c r="D21213" s="939"/>
      <c r="E21213" s="940"/>
      <c r="F21213" s="941"/>
      <c r="G21213" s="937" t="str">
        <f t="array" ref="G21213">xlookup(F21213,'Internal Staffing Calculator'!E:E,'Internal Staffing Calculator'!C:C,"")</f>
        <v/>
      </c>
      <c r="H21213" s="932" t="str">
        <f t="array" ref="H21213">if(F21213&lt;&gt;"", iferror(index('Internal Staffing Calculator'!B$8:B23500,match(F21213,'Internal Staffing Calculator'!E$8:E23500,0)), "Not In Budget"),"")</f>
        <v/>
      </c>
      <c r="I21213" s="184"/>
      <c r="J21213" s="184"/>
      <c r="K21213" s="184"/>
      <c r="L21213" s="183"/>
    </row>
    <row r="21214">
      <c r="A21214" s="454"/>
      <c r="B21214" s="927"/>
      <c r="C21214" s="580"/>
      <c r="D21214" s="939"/>
      <c r="E21214" s="940"/>
      <c r="F21214" s="941"/>
      <c r="G21214" s="937" t="str">
        <f t="array" ref="G21214">xlookup(F21214,'Internal Staffing Calculator'!E:E,'Internal Staffing Calculator'!C:C,"")</f>
        <v/>
      </c>
      <c r="H21214" s="932" t="str">
        <f t="array" ref="H21214">if(F21214&lt;&gt;"", iferror(index('Internal Staffing Calculator'!B$8:B23500,match(F21214,'Internal Staffing Calculator'!E$8:E23500,0)), "Not In Budget"),"")</f>
        <v/>
      </c>
      <c r="I21214" s="184"/>
      <c r="J21214" s="184"/>
      <c r="K21214" s="184"/>
      <c r="L21214" s="183"/>
    </row>
    <row r="21215">
      <c r="A21215" s="454"/>
      <c r="B21215" s="927"/>
      <c r="C21215" s="580"/>
      <c r="D21215" s="939"/>
      <c r="E21215" s="940"/>
      <c r="F21215" s="941"/>
      <c r="G21215" s="937" t="str">
        <f t="array" ref="G21215">xlookup(F21215,'Internal Staffing Calculator'!E:E,'Internal Staffing Calculator'!C:C,"")</f>
        <v/>
      </c>
      <c r="H21215" s="932" t="str">
        <f t="array" ref="H21215">if(F21215&lt;&gt;"", iferror(index('Internal Staffing Calculator'!B$8:B23500,match(F21215,'Internal Staffing Calculator'!E$8:E23500,0)), "Not In Budget"),"")</f>
        <v/>
      </c>
      <c r="I21215" s="184"/>
      <c r="J21215" s="184"/>
      <c r="K21215" s="184"/>
      <c r="L21215" s="183"/>
    </row>
    <row r="21216">
      <c r="A21216" s="454"/>
      <c r="B21216" s="927"/>
      <c r="C21216" s="580"/>
      <c r="D21216" s="939"/>
      <c r="E21216" s="940"/>
      <c r="F21216" s="941"/>
      <c r="G21216" s="937" t="str">
        <f t="array" ref="G21216">xlookup(F21216,'Internal Staffing Calculator'!E:E,'Internal Staffing Calculator'!C:C,"")</f>
        <v/>
      </c>
      <c r="H21216" s="932" t="str">
        <f t="array" ref="H21216">if(F21216&lt;&gt;"", iferror(index('Internal Staffing Calculator'!B$8:B23500,match(F21216,'Internal Staffing Calculator'!E$8:E23500,0)), "Not In Budget"),"")</f>
        <v/>
      </c>
      <c r="I21216" s="184"/>
      <c r="J21216" s="184"/>
      <c r="K21216" s="184"/>
      <c r="L21216" s="183"/>
    </row>
    <row r="21217">
      <c r="A21217" s="454"/>
      <c r="B21217" s="927"/>
      <c r="C21217" s="580"/>
      <c r="D21217" s="939"/>
      <c r="E21217" s="940"/>
      <c r="F21217" s="941"/>
      <c r="G21217" s="937" t="str">
        <f t="array" ref="G21217">xlookup(F21217,'Internal Staffing Calculator'!E:E,'Internal Staffing Calculator'!C:C,"")</f>
        <v/>
      </c>
      <c r="H21217" s="932" t="str">
        <f t="array" ref="H21217">if(F21217&lt;&gt;"", iferror(index('Internal Staffing Calculator'!B$8:B23500,match(F21217,'Internal Staffing Calculator'!E$8:E23500,0)), "Not In Budget"),"")</f>
        <v/>
      </c>
      <c r="I21217" s="184"/>
      <c r="J21217" s="184"/>
      <c r="K21217" s="184"/>
      <c r="L21217" s="183"/>
    </row>
    <row r="21218">
      <c r="A21218" s="454"/>
      <c r="B21218" s="927"/>
      <c r="C21218" s="580"/>
      <c r="D21218" s="939"/>
      <c r="E21218" s="940"/>
      <c r="F21218" s="941"/>
      <c r="G21218" s="937" t="str">
        <f t="array" ref="G21218">xlookup(F21218,'Internal Staffing Calculator'!E:E,'Internal Staffing Calculator'!C:C,"")</f>
        <v/>
      </c>
      <c r="H21218" s="932" t="str">
        <f t="array" ref="H21218">if(F21218&lt;&gt;"", iferror(index('Internal Staffing Calculator'!B$8:B23500,match(F21218,'Internal Staffing Calculator'!E$8:E23500,0)), "Not In Budget"),"")</f>
        <v/>
      </c>
      <c r="I21218" s="184"/>
      <c r="J21218" s="184"/>
      <c r="K21218" s="184"/>
      <c r="L21218" s="183"/>
    </row>
    <row r="21219">
      <c r="A21219" s="454"/>
      <c r="B21219" s="927"/>
      <c r="C21219" s="580"/>
      <c r="D21219" s="939"/>
      <c r="E21219" s="940"/>
      <c r="F21219" s="941"/>
      <c r="G21219" s="937" t="str">
        <f t="array" ref="G21219">xlookup(F21219,'Internal Staffing Calculator'!E:E,'Internal Staffing Calculator'!C:C,"")</f>
        <v/>
      </c>
      <c r="H21219" s="932" t="str">
        <f t="array" ref="H21219">if(F21219&lt;&gt;"", iferror(index('Internal Staffing Calculator'!B$8:B23500,match(F21219,'Internal Staffing Calculator'!E$8:E23500,0)), "Not In Budget"),"")</f>
        <v/>
      </c>
      <c r="I21219" s="184"/>
      <c r="J21219" s="184"/>
      <c r="K21219" s="184"/>
      <c r="L21219" s="183"/>
    </row>
    <row r="21220">
      <c r="A21220" s="454"/>
      <c r="B21220" s="927"/>
      <c r="C21220" s="580"/>
      <c r="D21220" s="939"/>
      <c r="E21220" s="940"/>
      <c r="F21220" s="941"/>
      <c r="G21220" s="937" t="str">
        <f t="array" ref="G21220">xlookup(F21220,'Internal Staffing Calculator'!E:E,'Internal Staffing Calculator'!C:C,"")</f>
        <v/>
      </c>
      <c r="H21220" s="932" t="str">
        <f t="array" ref="H21220">if(F21220&lt;&gt;"", iferror(index('Internal Staffing Calculator'!B$8:B23500,match(F21220,'Internal Staffing Calculator'!E$8:E23500,0)), "Not In Budget"),"")</f>
        <v/>
      </c>
      <c r="I21220" s="184"/>
      <c r="J21220" s="184"/>
      <c r="K21220" s="184"/>
      <c r="L21220" s="183"/>
    </row>
    <row r="21221">
      <c r="A21221" s="454"/>
      <c r="B21221" s="927"/>
      <c r="C21221" s="580"/>
      <c r="D21221" s="939"/>
      <c r="E21221" s="940"/>
      <c r="F21221" s="941"/>
      <c r="G21221" s="937" t="str">
        <f t="array" ref="G21221">xlookup(F21221,'Internal Staffing Calculator'!E:E,'Internal Staffing Calculator'!C:C,"")</f>
        <v/>
      </c>
      <c r="H21221" s="932" t="str">
        <f t="array" ref="H21221">if(F21221&lt;&gt;"", iferror(index('Internal Staffing Calculator'!B$8:B23500,match(F21221,'Internal Staffing Calculator'!E$8:E23500,0)), "Not In Budget"),"")</f>
        <v/>
      </c>
      <c r="I21221" s="184"/>
      <c r="J21221" s="184"/>
      <c r="K21221" s="184"/>
      <c r="L21221" s="183"/>
    </row>
    <row r="21222">
      <c r="A21222" s="454"/>
      <c r="B21222" s="927"/>
      <c r="C21222" s="580"/>
      <c r="D21222" s="939"/>
      <c r="E21222" s="940"/>
      <c r="F21222" s="941"/>
      <c r="G21222" s="937" t="str">
        <f t="array" ref="G21222">xlookup(F21222,'Internal Staffing Calculator'!E:E,'Internal Staffing Calculator'!C:C,"")</f>
        <v/>
      </c>
      <c r="H21222" s="932" t="str">
        <f t="array" ref="H21222">if(F21222&lt;&gt;"", iferror(index('Internal Staffing Calculator'!B$8:B23500,match(F21222,'Internal Staffing Calculator'!E$8:E23500,0)), "Not In Budget"),"")</f>
        <v/>
      </c>
      <c r="I21222" s="184"/>
      <c r="J21222" s="184"/>
      <c r="K21222" s="184"/>
      <c r="L21222" s="183"/>
    </row>
    <row r="21223">
      <c r="A21223" s="454"/>
      <c r="B21223" s="927"/>
      <c r="C21223" s="580"/>
      <c r="D21223" s="939"/>
      <c r="E21223" s="940"/>
      <c r="F21223" s="941"/>
      <c r="G21223" s="937" t="str">
        <f t="array" ref="G21223">xlookup(F21223,'Internal Staffing Calculator'!E:E,'Internal Staffing Calculator'!C:C,"")</f>
        <v/>
      </c>
      <c r="H21223" s="932" t="str">
        <f t="array" ref="H21223">if(F21223&lt;&gt;"", iferror(index('Internal Staffing Calculator'!B$8:B23500,match(F21223,'Internal Staffing Calculator'!E$8:E23500,0)), "Not In Budget"),"")</f>
        <v/>
      </c>
      <c r="I21223" s="184"/>
      <c r="J21223" s="184"/>
      <c r="K21223" s="184"/>
      <c r="L21223" s="183"/>
    </row>
    <row r="21224">
      <c r="A21224" s="454"/>
      <c r="B21224" s="927"/>
      <c r="C21224" s="580"/>
      <c r="D21224" s="939"/>
      <c r="E21224" s="940"/>
      <c r="F21224" s="941"/>
      <c r="G21224" s="937" t="str">
        <f t="array" ref="G21224">xlookup(F21224,'Internal Staffing Calculator'!E:E,'Internal Staffing Calculator'!C:C,"")</f>
        <v/>
      </c>
      <c r="H21224" s="932" t="str">
        <f t="array" ref="H21224">if(F21224&lt;&gt;"", iferror(index('Internal Staffing Calculator'!B$8:B23500,match(F21224,'Internal Staffing Calculator'!E$8:E23500,0)), "Not In Budget"),"")</f>
        <v/>
      </c>
      <c r="I21224" s="184"/>
      <c r="J21224" s="184"/>
      <c r="K21224" s="184"/>
      <c r="L21224" s="183"/>
    </row>
    <row r="21225">
      <c r="A21225" s="454"/>
      <c r="B21225" s="927"/>
      <c r="C21225" s="580"/>
      <c r="D21225" s="939"/>
      <c r="E21225" s="940"/>
      <c r="F21225" s="941"/>
      <c r="G21225" s="937" t="str">
        <f t="array" ref="G21225">xlookup(F21225,'Internal Staffing Calculator'!E:E,'Internal Staffing Calculator'!C:C,"")</f>
        <v/>
      </c>
      <c r="H21225" s="932" t="str">
        <f t="array" ref="H21225">if(F21225&lt;&gt;"", iferror(index('Internal Staffing Calculator'!B$8:B23500,match(F21225,'Internal Staffing Calculator'!E$8:E23500,0)), "Not In Budget"),"")</f>
        <v/>
      </c>
      <c r="I21225" s="184"/>
      <c r="J21225" s="184"/>
      <c r="K21225" s="184"/>
      <c r="L21225" s="183"/>
    </row>
    <row r="21226">
      <c r="A21226" s="454"/>
      <c r="B21226" s="927"/>
      <c r="C21226" s="580"/>
      <c r="D21226" s="939"/>
      <c r="E21226" s="940"/>
      <c r="F21226" s="941"/>
      <c r="G21226" s="937" t="str">
        <f t="array" ref="G21226">xlookup(F21226,'Internal Staffing Calculator'!E:E,'Internal Staffing Calculator'!C:C,"")</f>
        <v/>
      </c>
      <c r="H21226" s="932" t="str">
        <f t="array" ref="H21226">if(F21226&lt;&gt;"", iferror(index('Internal Staffing Calculator'!B$8:B23500,match(F21226,'Internal Staffing Calculator'!E$8:E23500,0)), "Not In Budget"),"")</f>
        <v/>
      </c>
      <c r="I21226" s="184"/>
      <c r="J21226" s="184"/>
      <c r="K21226" s="184"/>
      <c r="L21226" s="183"/>
    </row>
    <row r="21227">
      <c r="A21227" s="454"/>
      <c r="B21227" s="927"/>
      <c r="C21227" s="580"/>
      <c r="D21227" s="939"/>
      <c r="E21227" s="940"/>
      <c r="F21227" s="941"/>
      <c r="G21227" s="937" t="str">
        <f t="array" ref="G21227">xlookup(F21227,'Internal Staffing Calculator'!E:E,'Internal Staffing Calculator'!C:C,"")</f>
        <v/>
      </c>
      <c r="H21227" s="932" t="str">
        <f t="array" ref="H21227">if(F21227&lt;&gt;"", iferror(index('Internal Staffing Calculator'!B$8:B23500,match(F21227,'Internal Staffing Calculator'!E$8:E23500,0)), "Not In Budget"),"")</f>
        <v/>
      </c>
      <c r="I21227" s="184"/>
      <c r="J21227" s="184"/>
      <c r="K21227" s="184"/>
      <c r="L21227" s="183"/>
    </row>
    <row r="21228">
      <c r="A21228" s="454"/>
      <c r="B21228" s="927"/>
      <c r="C21228" s="580"/>
      <c r="D21228" s="939"/>
      <c r="E21228" s="940"/>
      <c r="F21228" s="941"/>
      <c r="G21228" s="937" t="str">
        <f t="array" ref="G21228">xlookup(F21228,'Internal Staffing Calculator'!E:E,'Internal Staffing Calculator'!C:C,"")</f>
        <v/>
      </c>
      <c r="H21228" s="932" t="str">
        <f t="array" ref="H21228">if(F21228&lt;&gt;"", iferror(index('Internal Staffing Calculator'!B$8:B23500,match(F21228,'Internal Staffing Calculator'!E$8:E23500,0)), "Not In Budget"),"")</f>
        <v/>
      </c>
      <c r="I21228" s="184"/>
      <c r="J21228" s="184"/>
      <c r="K21228" s="184"/>
      <c r="L21228" s="183"/>
    </row>
    <row r="21229">
      <c r="A21229" s="454"/>
      <c r="B21229" s="927"/>
      <c r="C21229" s="580"/>
      <c r="D21229" s="939"/>
      <c r="E21229" s="940"/>
      <c r="F21229" s="941"/>
      <c r="G21229" s="937" t="str">
        <f t="array" ref="G21229">xlookup(F21229,'Internal Staffing Calculator'!E:E,'Internal Staffing Calculator'!C:C,"")</f>
        <v/>
      </c>
      <c r="H21229" s="932" t="str">
        <f t="array" ref="H21229">if(F21229&lt;&gt;"", iferror(index('Internal Staffing Calculator'!B$8:B23500,match(F21229,'Internal Staffing Calculator'!E$8:E23500,0)), "Not In Budget"),"")</f>
        <v/>
      </c>
      <c r="I21229" s="184"/>
      <c r="J21229" s="184"/>
      <c r="K21229" s="184"/>
      <c r="L21229" s="183"/>
    </row>
    <row r="21230">
      <c r="A21230" s="454"/>
      <c r="B21230" s="927"/>
      <c r="C21230" s="580"/>
      <c r="D21230" s="939"/>
      <c r="E21230" s="940"/>
      <c r="F21230" s="941"/>
      <c r="G21230" s="937" t="str">
        <f t="array" ref="G21230">xlookup(F21230,'Internal Staffing Calculator'!E:E,'Internal Staffing Calculator'!C:C,"")</f>
        <v/>
      </c>
      <c r="H21230" s="932" t="str">
        <f t="array" ref="H21230">if(F21230&lt;&gt;"", iferror(index('Internal Staffing Calculator'!B$8:B23500,match(F21230,'Internal Staffing Calculator'!E$8:E23500,0)), "Not In Budget"),"")</f>
        <v/>
      </c>
      <c r="I21230" s="184"/>
      <c r="J21230" s="184"/>
      <c r="K21230" s="184"/>
      <c r="L21230" s="183"/>
    </row>
    <row r="21231">
      <c r="A21231" s="454"/>
      <c r="B21231" s="927"/>
      <c r="C21231" s="580"/>
      <c r="D21231" s="939"/>
      <c r="E21231" s="940"/>
      <c r="F21231" s="941"/>
      <c r="G21231" s="937" t="str">
        <f t="array" ref="G21231">xlookup(F21231,'Internal Staffing Calculator'!E:E,'Internal Staffing Calculator'!C:C,"")</f>
        <v/>
      </c>
      <c r="H21231" s="932" t="str">
        <f t="array" ref="H21231">if(F21231&lt;&gt;"", iferror(index('Internal Staffing Calculator'!B$8:B23500,match(F21231,'Internal Staffing Calculator'!E$8:E23500,0)), "Not In Budget"),"")</f>
        <v/>
      </c>
      <c r="I21231" s="184"/>
      <c r="J21231" s="184"/>
      <c r="K21231" s="184"/>
      <c r="L21231" s="183"/>
    </row>
    <row r="21232">
      <c r="A21232" s="454"/>
      <c r="B21232" s="927"/>
      <c r="C21232" s="580"/>
      <c r="D21232" s="939"/>
      <c r="E21232" s="940"/>
      <c r="F21232" s="941"/>
      <c r="G21232" s="937" t="str">
        <f t="array" ref="G21232">xlookup(F21232,'Internal Staffing Calculator'!E:E,'Internal Staffing Calculator'!C:C,"")</f>
        <v/>
      </c>
      <c r="H21232" s="932" t="str">
        <f t="array" ref="H21232">if(F21232&lt;&gt;"", iferror(index('Internal Staffing Calculator'!B$8:B23500,match(F21232,'Internal Staffing Calculator'!E$8:E23500,0)), "Not In Budget"),"")</f>
        <v/>
      </c>
      <c r="I21232" s="184"/>
      <c r="J21232" s="184"/>
      <c r="K21232" s="184"/>
      <c r="L21232" s="183"/>
    </row>
    <row r="21233">
      <c r="A21233" s="454"/>
      <c r="B21233" s="927"/>
      <c r="C21233" s="580"/>
      <c r="D21233" s="939"/>
      <c r="E21233" s="940"/>
      <c r="F21233" s="941"/>
      <c r="G21233" s="937" t="str">
        <f t="array" ref="G21233">xlookup(F21233,'Internal Staffing Calculator'!E:E,'Internal Staffing Calculator'!C:C,"")</f>
        <v/>
      </c>
      <c r="H21233" s="932" t="str">
        <f t="array" ref="H21233">if(F21233&lt;&gt;"", iferror(index('Internal Staffing Calculator'!B$8:B23500,match(F21233,'Internal Staffing Calculator'!E$8:E23500,0)), "Not In Budget"),"")</f>
        <v/>
      </c>
      <c r="I21233" s="184"/>
      <c r="J21233" s="184"/>
      <c r="K21233" s="184"/>
      <c r="L21233" s="183"/>
    </row>
    <row r="21234">
      <c r="A21234" s="454"/>
      <c r="B21234" s="927"/>
      <c r="C21234" s="580"/>
      <c r="D21234" s="939"/>
      <c r="E21234" s="940"/>
      <c r="F21234" s="941"/>
      <c r="G21234" s="937" t="str">
        <f t="array" ref="G21234">xlookup(F21234,'Internal Staffing Calculator'!E:E,'Internal Staffing Calculator'!C:C,"")</f>
        <v/>
      </c>
      <c r="H21234" s="932" t="str">
        <f t="array" ref="H21234">if(F21234&lt;&gt;"", iferror(index('Internal Staffing Calculator'!B$8:B23500,match(F21234,'Internal Staffing Calculator'!E$8:E23500,0)), "Not In Budget"),"")</f>
        <v/>
      </c>
      <c r="I21234" s="184"/>
      <c r="J21234" s="184"/>
      <c r="K21234" s="184"/>
      <c r="L21234" s="183"/>
    </row>
    <row r="21235">
      <c r="A21235" s="454"/>
      <c r="B21235" s="927"/>
      <c r="C21235" s="580"/>
      <c r="D21235" s="939"/>
      <c r="E21235" s="940"/>
      <c r="F21235" s="941"/>
      <c r="G21235" s="937" t="str">
        <f t="array" ref="G21235">xlookup(F21235,'Internal Staffing Calculator'!E:E,'Internal Staffing Calculator'!C:C,"")</f>
        <v/>
      </c>
      <c r="H21235" s="932" t="str">
        <f t="array" ref="H21235">if(F21235&lt;&gt;"", iferror(index('Internal Staffing Calculator'!B$8:B23500,match(F21235,'Internal Staffing Calculator'!E$8:E23500,0)), "Not In Budget"),"")</f>
        <v/>
      </c>
      <c r="I21235" s="184"/>
      <c r="J21235" s="184"/>
      <c r="K21235" s="184"/>
      <c r="L21235" s="183"/>
    </row>
    <row r="21236">
      <c r="A21236" s="454"/>
      <c r="B21236" s="927"/>
      <c r="C21236" s="580"/>
      <c r="D21236" s="939"/>
      <c r="E21236" s="940"/>
      <c r="F21236" s="941"/>
      <c r="G21236" s="937" t="str">
        <f t="array" ref="G21236">xlookup(F21236,'Internal Staffing Calculator'!E:E,'Internal Staffing Calculator'!C:C,"")</f>
        <v/>
      </c>
      <c r="H21236" s="932" t="str">
        <f t="array" ref="H21236">if(F21236&lt;&gt;"", iferror(index('Internal Staffing Calculator'!B$8:B23500,match(F21236,'Internal Staffing Calculator'!E$8:E23500,0)), "Not In Budget"),"")</f>
        <v/>
      </c>
      <c r="I21236" s="184"/>
      <c r="J21236" s="184"/>
      <c r="K21236" s="184"/>
      <c r="L21236" s="183"/>
    </row>
    <row r="21237">
      <c r="A21237" s="454"/>
      <c r="B21237" s="927"/>
      <c r="C21237" s="580"/>
      <c r="D21237" s="939"/>
      <c r="E21237" s="940"/>
      <c r="F21237" s="941"/>
      <c r="G21237" s="937" t="str">
        <f t="array" ref="G21237">xlookup(F21237,'Internal Staffing Calculator'!E:E,'Internal Staffing Calculator'!C:C,"")</f>
        <v/>
      </c>
      <c r="H21237" s="932" t="str">
        <f t="array" ref="H21237">if(F21237&lt;&gt;"", iferror(index('Internal Staffing Calculator'!B$8:B23500,match(F21237,'Internal Staffing Calculator'!E$8:E23500,0)), "Not In Budget"),"")</f>
        <v/>
      </c>
      <c r="I21237" s="184"/>
      <c r="J21237" s="184"/>
      <c r="K21237" s="184"/>
      <c r="L21237" s="183"/>
    </row>
    <row r="21238">
      <c r="A21238" s="454"/>
      <c r="B21238" s="927"/>
      <c r="C21238" s="580"/>
      <c r="D21238" s="939"/>
      <c r="E21238" s="940"/>
      <c r="F21238" s="941"/>
      <c r="G21238" s="937" t="str">
        <f t="array" ref="G21238">xlookup(F21238,'Internal Staffing Calculator'!E:E,'Internal Staffing Calculator'!C:C,"")</f>
        <v/>
      </c>
      <c r="H21238" s="932" t="str">
        <f t="array" ref="H21238">if(F21238&lt;&gt;"", iferror(index('Internal Staffing Calculator'!B$8:B23500,match(F21238,'Internal Staffing Calculator'!E$8:E23500,0)), "Not In Budget"),"")</f>
        <v/>
      </c>
      <c r="I21238" s="184"/>
      <c r="J21238" s="184"/>
      <c r="K21238" s="184"/>
      <c r="L21238" s="183"/>
    </row>
    <row r="21239">
      <c r="A21239" s="454"/>
      <c r="B21239" s="927"/>
      <c r="C21239" s="580"/>
      <c r="D21239" s="939"/>
      <c r="E21239" s="940"/>
      <c r="F21239" s="941"/>
      <c r="G21239" s="937" t="str">
        <f t="array" ref="G21239">xlookup(F21239,'Internal Staffing Calculator'!E:E,'Internal Staffing Calculator'!C:C,"")</f>
        <v/>
      </c>
      <c r="H21239" s="932" t="str">
        <f t="array" ref="H21239">if(F21239&lt;&gt;"", iferror(index('Internal Staffing Calculator'!B$8:B23500,match(F21239,'Internal Staffing Calculator'!E$8:E23500,0)), "Not In Budget"),"")</f>
        <v/>
      </c>
      <c r="I21239" s="184"/>
      <c r="J21239" s="184"/>
      <c r="K21239" s="184"/>
      <c r="L21239" s="183"/>
    </row>
    <row r="21240">
      <c r="A21240" s="454"/>
      <c r="B21240" s="927"/>
      <c r="C21240" s="580"/>
      <c r="D21240" s="939"/>
      <c r="E21240" s="940"/>
      <c r="F21240" s="941"/>
      <c r="G21240" s="937" t="str">
        <f t="array" ref="G21240">xlookup(F21240,'Internal Staffing Calculator'!E:E,'Internal Staffing Calculator'!C:C,"")</f>
        <v/>
      </c>
      <c r="H21240" s="932" t="str">
        <f t="array" ref="H21240">if(F21240&lt;&gt;"", iferror(index('Internal Staffing Calculator'!B$8:B23500,match(F21240,'Internal Staffing Calculator'!E$8:E23500,0)), "Not In Budget"),"")</f>
        <v/>
      </c>
      <c r="I21240" s="184"/>
      <c r="J21240" s="184"/>
      <c r="K21240" s="184"/>
      <c r="L21240" s="183"/>
    </row>
    <row r="21241">
      <c r="A21241" s="454"/>
      <c r="B21241" s="927"/>
      <c r="C21241" s="580"/>
      <c r="D21241" s="939"/>
      <c r="E21241" s="940"/>
      <c r="F21241" s="941"/>
      <c r="G21241" s="937" t="str">
        <f t="array" ref="G21241">xlookup(F21241,'Internal Staffing Calculator'!E:E,'Internal Staffing Calculator'!C:C,"")</f>
        <v/>
      </c>
      <c r="H21241" s="932" t="str">
        <f t="array" ref="H21241">if(F21241&lt;&gt;"", iferror(index('Internal Staffing Calculator'!B$8:B23500,match(F21241,'Internal Staffing Calculator'!E$8:E23500,0)), "Not In Budget"),"")</f>
        <v/>
      </c>
      <c r="I21241" s="184"/>
      <c r="J21241" s="184"/>
      <c r="K21241" s="184"/>
      <c r="L21241" s="183"/>
    </row>
    <row r="21242">
      <c r="A21242" s="454"/>
      <c r="B21242" s="927"/>
      <c r="C21242" s="580"/>
      <c r="D21242" s="939"/>
      <c r="E21242" s="940"/>
      <c r="F21242" s="941"/>
      <c r="G21242" s="937" t="str">
        <f t="array" ref="G21242">xlookup(F21242,'Internal Staffing Calculator'!E:E,'Internal Staffing Calculator'!C:C,"")</f>
        <v/>
      </c>
      <c r="H21242" s="932" t="str">
        <f t="array" ref="H21242">if(F21242&lt;&gt;"", iferror(index('Internal Staffing Calculator'!B$8:B23500,match(F21242,'Internal Staffing Calculator'!E$8:E23500,0)), "Not In Budget"),"")</f>
        <v/>
      </c>
      <c r="I21242" s="184"/>
      <c r="J21242" s="184"/>
      <c r="K21242" s="184"/>
      <c r="L21242" s="183"/>
    </row>
    <row r="21243">
      <c r="A21243" s="454"/>
      <c r="B21243" s="927"/>
      <c r="C21243" s="580"/>
      <c r="D21243" s="939"/>
      <c r="E21243" s="940"/>
      <c r="F21243" s="941"/>
      <c r="G21243" s="937" t="str">
        <f t="array" ref="G21243">xlookup(F21243,'Internal Staffing Calculator'!E:E,'Internal Staffing Calculator'!C:C,"")</f>
        <v/>
      </c>
      <c r="H21243" s="932" t="str">
        <f t="array" ref="H21243">if(F21243&lt;&gt;"", iferror(index('Internal Staffing Calculator'!B$8:B23500,match(F21243,'Internal Staffing Calculator'!E$8:E23500,0)), "Not In Budget"),"")</f>
        <v/>
      </c>
      <c r="I21243" s="184"/>
      <c r="J21243" s="184"/>
      <c r="K21243" s="184"/>
      <c r="L21243" s="183"/>
    </row>
    <row r="21244">
      <c r="A21244" s="454"/>
      <c r="B21244" s="927"/>
      <c r="C21244" s="580"/>
      <c r="D21244" s="939"/>
      <c r="E21244" s="940"/>
      <c r="F21244" s="941"/>
      <c r="G21244" s="937" t="str">
        <f t="array" ref="G21244">xlookup(F21244,'Internal Staffing Calculator'!E:E,'Internal Staffing Calculator'!C:C,"")</f>
        <v/>
      </c>
      <c r="H21244" s="932" t="str">
        <f t="array" ref="H21244">if(F21244&lt;&gt;"", iferror(index('Internal Staffing Calculator'!B$8:B23500,match(F21244,'Internal Staffing Calculator'!E$8:E23500,0)), "Not In Budget"),"")</f>
        <v/>
      </c>
      <c r="I21244" s="184"/>
      <c r="J21244" s="184"/>
      <c r="K21244" s="184"/>
      <c r="L21244" s="183"/>
    </row>
    <row r="21245">
      <c r="A21245" s="454"/>
      <c r="B21245" s="927"/>
      <c r="C21245" s="580"/>
      <c r="D21245" s="939"/>
      <c r="E21245" s="940"/>
      <c r="F21245" s="941"/>
      <c r="G21245" s="937" t="str">
        <f t="array" ref="G21245">xlookup(F21245,'Internal Staffing Calculator'!E:E,'Internal Staffing Calculator'!C:C,"")</f>
        <v/>
      </c>
      <c r="H21245" s="932" t="str">
        <f t="array" ref="H21245">if(F21245&lt;&gt;"", iferror(index('Internal Staffing Calculator'!B$8:B23500,match(F21245,'Internal Staffing Calculator'!E$8:E23500,0)), "Not In Budget"),"")</f>
        <v/>
      </c>
      <c r="I21245" s="184"/>
      <c r="J21245" s="184"/>
      <c r="K21245" s="184"/>
      <c r="L21245" s="183"/>
    </row>
    <row r="21246">
      <c r="A21246" s="454"/>
      <c r="B21246" s="927"/>
      <c r="C21246" s="580"/>
      <c r="D21246" s="939"/>
      <c r="E21246" s="940"/>
      <c r="F21246" s="941"/>
      <c r="G21246" s="937" t="str">
        <f t="array" ref="G21246">xlookup(F21246,'Internal Staffing Calculator'!E:E,'Internal Staffing Calculator'!C:C,"")</f>
        <v/>
      </c>
      <c r="H21246" s="932" t="str">
        <f t="array" ref="H21246">if(F21246&lt;&gt;"", iferror(index('Internal Staffing Calculator'!B$8:B23500,match(F21246,'Internal Staffing Calculator'!E$8:E23500,0)), "Not In Budget"),"")</f>
        <v/>
      </c>
      <c r="I21246" s="184"/>
      <c r="J21246" s="184"/>
      <c r="K21246" s="184"/>
      <c r="L21246" s="183"/>
    </row>
    <row r="21247">
      <c r="A21247" s="454"/>
      <c r="B21247" s="927"/>
      <c r="C21247" s="580"/>
      <c r="D21247" s="939"/>
      <c r="E21247" s="940"/>
      <c r="F21247" s="941"/>
      <c r="G21247" s="937" t="str">
        <f t="array" ref="G21247">xlookup(F21247,'Internal Staffing Calculator'!E:E,'Internal Staffing Calculator'!C:C,"")</f>
        <v/>
      </c>
      <c r="H21247" s="932" t="str">
        <f t="array" ref="H21247">if(F21247&lt;&gt;"", iferror(index('Internal Staffing Calculator'!B$8:B23500,match(F21247,'Internal Staffing Calculator'!E$8:E23500,0)), "Not In Budget"),"")</f>
        <v/>
      </c>
      <c r="I21247" s="184"/>
      <c r="J21247" s="184"/>
      <c r="K21247" s="184"/>
      <c r="L21247" s="183"/>
    </row>
    <row r="21248">
      <c r="A21248" s="454"/>
      <c r="B21248" s="927"/>
      <c r="C21248" s="580"/>
      <c r="D21248" s="939"/>
      <c r="E21248" s="940"/>
      <c r="F21248" s="941"/>
      <c r="G21248" s="937" t="str">
        <f t="array" ref="G21248">xlookup(F21248,'Internal Staffing Calculator'!E:E,'Internal Staffing Calculator'!C:C,"")</f>
        <v/>
      </c>
      <c r="H21248" s="932" t="str">
        <f t="array" ref="H21248">if(F21248&lt;&gt;"", iferror(index('Internal Staffing Calculator'!B$8:B23500,match(F21248,'Internal Staffing Calculator'!E$8:E23500,0)), "Not In Budget"),"")</f>
        <v/>
      </c>
      <c r="I21248" s="184"/>
      <c r="J21248" s="184"/>
      <c r="K21248" s="184"/>
      <c r="L21248" s="183"/>
    </row>
    <row r="21249">
      <c r="A21249" s="454"/>
      <c r="B21249" s="927"/>
      <c r="C21249" s="580"/>
      <c r="D21249" s="939"/>
      <c r="E21249" s="940"/>
      <c r="F21249" s="941"/>
      <c r="G21249" s="937" t="str">
        <f t="array" ref="G21249">xlookup(F21249,'Internal Staffing Calculator'!E:E,'Internal Staffing Calculator'!C:C,"")</f>
        <v/>
      </c>
      <c r="H21249" s="932" t="str">
        <f t="array" ref="H21249">if(F21249&lt;&gt;"", iferror(index('Internal Staffing Calculator'!B$8:B23500,match(F21249,'Internal Staffing Calculator'!E$8:E23500,0)), "Not In Budget"),"")</f>
        <v/>
      </c>
      <c r="I21249" s="184"/>
      <c r="J21249" s="184"/>
      <c r="K21249" s="184"/>
      <c r="L21249" s="183"/>
    </row>
    <row r="21250">
      <c r="A21250" s="454"/>
      <c r="B21250" s="927"/>
      <c r="C21250" s="580"/>
      <c r="D21250" s="939"/>
      <c r="E21250" s="940"/>
      <c r="F21250" s="941"/>
      <c r="G21250" s="937" t="str">
        <f t="array" ref="G21250">xlookup(F21250,'Internal Staffing Calculator'!E:E,'Internal Staffing Calculator'!C:C,"")</f>
        <v/>
      </c>
      <c r="H21250" s="932" t="str">
        <f t="array" ref="H21250">if(F21250&lt;&gt;"", iferror(index('Internal Staffing Calculator'!B$8:B23500,match(F21250,'Internal Staffing Calculator'!E$8:E23500,0)), "Not In Budget"),"")</f>
        <v/>
      </c>
      <c r="I21250" s="184"/>
      <c r="J21250" s="184"/>
      <c r="K21250" s="184"/>
      <c r="L21250" s="183"/>
    </row>
    <row r="21251">
      <c r="A21251" s="454"/>
      <c r="B21251" s="927"/>
      <c r="C21251" s="580"/>
      <c r="D21251" s="939"/>
      <c r="E21251" s="940"/>
      <c r="F21251" s="941"/>
      <c r="G21251" s="937" t="str">
        <f t="array" ref="G21251">xlookup(F21251,'Internal Staffing Calculator'!E:E,'Internal Staffing Calculator'!C:C,"")</f>
        <v/>
      </c>
      <c r="H21251" s="932" t="str">
        <f t="array" ref="H21251">if(F21251&lt;&gt;"", iferror(index('Internal Staffing Calculator'!B$8:B23500,match(F21251,'Internal Staffing Calculator'!E$8:E23500,0)), "Not In Budget"),"")</f>
        <v/>
      </c>
      <c r="I21251" s="184"/>
      <c r="J21251" s="184"/>
      <c r="K21251" s="184"/>
      <c r="L21251" s="183"/>
    </row>
    <row r="21252">
      <c r="A21252" s="454"/>
      <c r="B21252" s="927"/>
      <c r="C21252" s="580"/>
      <c r="D21252" s="939"/>
      <c r="E21252" s="940"/>
      <c r="F21252" s="941"/>
      <c r="G21252" s="937" t="str">
        <f t="array" ref="G21252">xlookup(F21252,'Internal Staffing Calculator'!E:E,'Internal Staffing Calculator'!C:C,"")</f>
        <v/>
      </c>
      <c r="H21252" s="932" t="str">
        <f t="array" ref="H21252">if(F21252&lt;&gt;"", iferror(index('Internal Staffing Calculator'!B$8:B23500,match(F21252,'Internal Staffing Calculator'!E$8:E23500,0)), "Not In Budget"),"")</f>
        <v/>
      </c>
      <c r="I21252" s="184"/>
      <c r="J21252" s="184"/>
      <c r="K21252" s="184"/>
      <c r="L21252" s="183"/>
    </row>
    <row r="21253">
      <c r="A21253" s="454"/>
      <c r="B21253" s="927"/>
      <c r="C21253" s="580"/>
      <c r="D21253" s="939"/>
      <c r="E21253" s="940"/>
      <c r="F21253" s="941"/>
      <c r="G21253" s="937" t="str">
        <f t="array" ref="G21253">xlookup(F21253,'Internal Staffing Calculator'!E:E,'Internal Staffing Calculator'!C:C,"")</f>
        <v/>
      </c>
      <c r="H21253" s="932" t="str">
        <f t="array" ref="H21253">if(F21253&lt;&gt;"", iferror(index('Internal Staffing Calculator'!B$8:B23500,match(F21253,'Internal Staffing Calculator'!E$8:E23500,0)), "Not In Budget"),"")</f>
        <v/>
      </c>
      <c r="I21253" s="184"/>
      <c r="J21253" s="184"/>
      <c r="K21253" s="184"/>
      <c r="L21253" s="183"/>
    </row>
    <row r="21254">
      <c r="A21254" s="454"/>
      <c r="B21254" s="927"/>
      <c r="C21254" s="580"/>
      <c r="D21254" s="939"/>
      <c r="E21254" s="940"/>
      <c r="F21254" s="941"/>
      <c r="G21254" s="937" t="str">
        <f t="array" ref="G21254">xlookup(F21254,'Internal Staffing Calculator'!E:E,'Internal Staffing Calculator'!C:C,"")</f>
        <v/>
      </c>
      <c r="H21254" s="932" t="str">
        <f t="array" ref="H21254">if(F21254&lt;&gt;"", iferror(index('Internal Staffing Calculator'!B$8:B23500,match(F21254,'Internal Staffing Calculator'!E$8:E23500,0)), "Not In Budget"),"")</f>
        <v/>
      </c>
      <c r="I21254" s="184"/>
      <c r="J21254" s="184"/>
      <c r="K21254" s="184"/>
      <c r="L21254" s="183"/>
    </row>
    <row r="21255">
      <c r="A21255" s="454"/>
      <c r="B21255" s="927"/>
      <c r="C21255" s="580"/>
      <c r="D21255" s="939"/>
      <c r="E21255" s="940"/>
      <c r="F21255" s="941"/>
      <c r="G21255" s="937" t="str">
        <f t="array" ref="G21255">xlookup(F21255,'Internal Staffing Calculator'!E:E,'Internal Staffing Calculator'!C:C,"")</f>
        <v/>
      </c>
      <c r="H21255" s="932" t="str">
        <f t="array" ref="H21255">if(F21255&lt;&gt;"", iferror(index('Internal Staffing Calculator'!B$8:B23500,match(F21255,'Internal Staffing Calculator'!E$8:E23500,0)), "Not In Budget"),"")</f>
        <v/>
      </c>
      <c r="I21255" s="184"/>
      <c r="J21255" s="184"/>
      <c r="K21255" s="184"/>
      <c r="L21255" s="183"/>
    </row>
    <row r="21256">
      <c r="A21256" s="454"/>
      <c r="B21256" s="927"/>
      <c r="C21256" s="580"/>
      <c r="D21256" s="939"/>
      <c r="E21256" s="940"/>
      <c r="F21256" s="941"/>
      <c r="G21256" s="937" t="str">
        <f t="array" ref="G21256">xlookup(F21256,'Internal Staffing Calculator'!E:E,'Internal Staffing Calculator'!C:C,"")</f>
        <v/>
      </c>
      <c r="H21256" s="932" t="str">
        <f t="array" ref="H21256">if(F21256&lt;&gt;"", iferror(index('Internal Staffing Calculator'!B$8:B23500,match(F21256,'Internal Staffing Calculator'!E$8:E23500,0)), "Not In Budget"),"")</f>
        <v/>
      </c>
      <c r="I21256" s="184"/>
      <c r="J21256" s="184"/>
      <c r="K21256" s="184"/>
      <c r="L21256" s="183"/>
    </row>
    <row r="21257">
      <c r="A21257" s="454"/>
      <c r="B21257" s="927"/>
      <c r="C21257" s="580"/>
      <c r="D21257" s="939"/>
      <c r="E21257" s="940"/>
      <c r="F21257" s="941"/>
      <c r="G21257" s="937" t="str">
        <f t="array" ref="G21257">xlookup(F21257,'Internal Staffing Calculator'!E:E,'Internal Staffing Calculator'!C:C,"")</f>
        <v/>
      </c>
      <c r="H21257" s="932" t="str">
        <f t="array" ref="H21257">if(F21257&lt;&gt;"", iferror(index('Internal Staffing Calculator'!B$8:B23500,match(F21257,'Internal Staffing Calculator'!E$8:E23500,0)), "Not In Budget"),"")</f>
        <v/>
      </c>
      <c r="I21257" s="184"/>
      <c r="J21257" s="184"/>
      <c r="K21257" s="184"/>
      <c r="L21257" s="183"/>
    </row>
    <row r="21258">
      <c r="A21258" s="454"/>
      <c r="B21258" s="927"/>
      <c r="C21258" s="580"/>
      <c r="D21258" s="939"/>
      <c r="E21258" s="940"/>
      <c r="F21258" s="941"/>
      <c r="G21258" s="937" t="str">
        <f t="array" ref="G21258">xlookup(F21258,'Internal Staffing Calculator'!E:E,'Internal Staffing Calculator'!C:C,"")</f>
        <v/>
      </c>
      <c r="H21258" s="932" t="str">
        <f t="array" ref="H21258">if(F21258&lt;&gt;"", iferror(index('Internal Staffing Calculator'!B$8:B23500,match(F21258,'Internal Staffing Calculator'!E$8:E23500,0)), "Not In Budget"),"")</f>
        <v/>
      </c>
      <c r="I21258" s="184"/>
      <c r="J21258" s="184"/>
      <c r="K21258" s="184"/>
      <c r="L21258" s="183"/>
    </row>
    <row r="21259">
      <c r="A21259" s="454"/>
      <c r="B21259" s="927"/>
      <c r="C21259" s="580"/>
      <c r="D21259" s="939"/>
      <c r="E21259" s="940"/>
      <c r="F21259" s="941"/>
      <c r="G21259" s="937" t="str">
        <f t="array" ref="G21259">xlookup(F21259,'Internal Staffing Calculator'!E:E,'Internal Staffing Calculator'!C:C,"")</f>
        <v/>
      </c>
      <c r="H21259" s="932" t="str">
        <f t="array" ref="H21259">if(F21259&lt;&gt;"", iferror(index('Internal Staffing Calculator'!B$8:B23500,match(F21259,'Internal Staffing Calculator'!E$8:E23500,0)), "Not In Budget"),"")</f>
        <v/>
      </c>
      <c r="I21259" s="184"/>
      <c r="J21259" s="184"/>
      <c r="K21259" s="184"/>
      <c r="L21259" s="183"/>
    </row>
    <row r="21260">
      <c r="A21260" s="454"/>
      <c r="B21260" s="927"/>
      <c r="C21260" s="580"/>
      <c r="D21260" s="939"/>
      <c r="E21260" s="940"/>
      <c r="F21260" s="941"/>
      <c r="G21260" s="937" t="str">
        <f t="array" ref="G21260">xlookup(F21260,'Internal Staffing Calculator'!E:E,'Internal Staffing Calculator'!C:C,"")</f>
        <v/>
      </c>
      <c r="H21260" s="932" t="str">
        <f t="array" ref="H21260">if(F21260&lt;&gt;"", iferror(index('Internal Staffing Calculator'!B$8:B23500,match(F21260,'Internal Staffing Calculator'!E$8:E23500,0)), "Not In Budget"),"")</f>
        <v/>
      </c>
      <c r="I21260" s="184"/>
      <c r="J21260" s="184"/>
      <c r="K21260" s="184"/>
      <c r="L21260" s="183"/>
    </row>
    <row r="21261">
      <c r="A21261" s="454"/>
      <c r="B21261" s="927"/>
      <c r="C21261" s="580"/>
      <c r="D21261" s="939"/>
      <c r="E21261" s="940"/>
      <c r="F21261" s="941"/>
      <c r="G21261" s="937" t="str">
        <f t="array" ref="G21261">xlookup(F21261,'Internal Staffing Calculator'!E:E,'Internal Staffing Calculator'!C:C,"")</f>
        <v/>
      </c>
      <c r="H21261" s="932" t="str">
        <f t="array" ref="H21261">if(F21261&lt;&gt;"", iferror(index('Internal Staffing Calculator'!B$8:B23500,match(F21261,'Internal Staffing Calculator'!E$8:E23500,0)), "Not In Budget"),"")</f>
        <v/>
      </c>
      <c r="I21261" s="184"/>
      <c r="J21261" s="184"/>
      <c r="K21261" s="184"/>
      <c r="L21261" s="183"/>
    </row>
    <row r="21262">
      <c r="A21262" s="454"/>
      <c r="B21262" s="927"/>
      <c r="C21262" s="580"/>
      <c r="D21262" s="939"/>
      <c r="E21262" s="940"/>
      <c r="F21262" s="941"/>
      <c r="G21262" s="937" t="str">
        <f t="array" ref="G21262">xlookup(F21262,'Internal Staffing Calculator'!E:E,'Internal Staffing Calculator'!C:C,"")</f>
        <v/>
      </c>
      <c r="H21262" s="932" t="str">
        <f t="array" ref="H21262">if(F21262&lt;&gt;"", iferror(index('Internal Staffing Calculator'!B$8:B23500,match(F21262,'Internal Staffing Calculator'!E$8:E23500,0)), "Not In Budget"),"")</f>
        <v/>
      </c>
      <c r="I21262" s="184"/>
      <c r="J21262" s="184"/>
      <c r="K21262" s="184"/>
      <c r="L21262" s="183"/>
    </row>
    <row r="21263">
      <c r="A21263" s="454"/>
      <c r="B21263" s="927"/>
      <c r="C21263" s="580"/>
      <c r="D21263" s="939"/>
      <c r="E21263" s="940"/>
      <c r="F21263" s="941"/>
      <c r="G21263" s="937" t="str">
        <f t="array" ref="G21263">xlookup(F21263,'Internal Staffing Calculator'!E:E,'Internal Staffing Calculator'!C:C,"")</f>
        <v/>
      </c>
      <c r="H21263" s="932" t="str">
        <f t="array" ref="H21263">if(F21263&lt;&gt;"", iferror(index('Internal Staffing Calculator'!B$8:B23500,match(F21263,'Internal Staffing Calculator'!E$8:E23500,0)), "Not In Budget"),"")</f>
        <v/>
      </c>
      <c r="I21263" s="184"/>
      <c r="J21263" s="184"/>
      <c r="K21263" s="184"/>
      <c r="L21263" s="183"/>
    </row>
    <row r="21264">
      <c r="A21264" s="454"/>
      <c r="B21264" s="927"/>
      <c r="C21264" s="580"/>
      <c r="D21264" s="939"/>
      <c r="E21264" s="940"/>
      <c r="F21264" s="941"/>
      <c r="G21264" s="937" t="str">
        <f t="array" ref="G21264">xlookup(F21264,'Internal Staffing Calculator'!E:E,'Internal Staffing Calculator'!C:C,"")</f>
        <v/>
      </c>
      <c r="H21264" s="932" t="str">
        <f t="array" ref="H21264">if(F21264&lt;&gt;"", iferror(index('Internal Staffing Calculator'!B$8:B23500,match(F21264,'Internal Staffing Calculator'!E$8:E23500,0)), "Not In Budget"),"")</f>
        <v/>
      </c>
      <c r="I21264" s="184"/>
      <c r="J21264" s="184"/>
      <c r="K21264" s="184"/>
      <c r="L21264" s="183"/>
    </row>
    <row r="21265">
      <c r="A21265" s="454"/>
      <c r="B21265" s="927"/>
      <c r="C21265" s="580"/>
      <c r="D21265" s="939"/>
      <c r="E21265" s="940"/>
      <c r="F21265" s="941"/>
      <c r="G21265" s="937" t="str">
        <f t="array" ref="G21265">xlookup(F21265,'Internal Staffing Calculator'!E:E,'Internal Staffing Calculator'!C:C,"")</f>
        <v/>
      </c>
      <c r="H21265" s="932" t="str">
        <f t="array" ref="H21265">if(F21265&lt;&gt;"", iferror(index('Internal Staffing Calculator'!B$8:B23500,match(F21265,'Internal Staffing Calculator'!E$8:E23500,0)), "Not In Budget"),"")</f>
        <v/>
      </c>
      <c r="I21265" s="184"/>
      <c r="J21265" s="184"/>
      <c r="K21265" s="184"/>
      <c r="L21265" s="183"/>
    </row>
    <row r="21266">
      <c r="A21266" s="454"/>
      <c r="B21266" s="927"/>
      <c r="C21266" s="580"/>
      <c r="D21266" s="939"/>
      <c r="E21266" s="940"/>
      <c r="F21266" s="941"/>
      <c r="G21266" s="937" t="str">
        <f t="array" ref="G21266">xlookup(F21266,'Internal Staffing Calculator'!E:E,'Internal Staffing Calculator'!C:C,"")</f>
        <v/>
      </c>
      <c r="H21266" s="932" t="str">
        <f t="array" ref="H21266">if(F21266&lt;&gt;"", iferror(index('Internal Staffing Calculator'!B$8:B23500,match(F21266,'Internal Staffing Calculator'!E$8:E23500,0)), "Not In Budget"),"")</f>
        <v/>
      </c>
      <c r="I21266" s="184"/>
      <c r="J21266" s="184"/>
      <c r="K21266" s="184"/>
      <c r="L21266" s="183"/>
    </row>
    <row r="21267">
      <c r="A21267" s="454"/>
      <c r="B21267" s="927"/>
      <c r="C21267" s="580"/>
      <c r="D21267" s="939"/>
      <c r="E21267" s="940"/>
      <c r="F21267" s="941"/>
      <c r="G21267" s="937" t="str">
        <f t="array" ref="G21267">xlookup(F21267,'Internal Staffing Calculator'!E:E,'Internal Staffing Calculator'!C:C,"")</f>
        <v/>
      </c>
      <c r="H21267" s="932" t="str">
        <f t="array" ref="H21267">if(F21267&lt;&gt;"", iferror(index('Internal Staffing Calculator'!B$8:B23500,match(F21267,'Internal Staffing Calculator'!E$8:E23500,0)), "Not In Budget"),"")</f>
        <v/>
      </c>
      <c r="I21267" s="184"/>
      <c r="J21267" s="184"/>
      <c r="K21267" s="184"/>
      <c r="L21267" s="183"/>
    </row>
    <row r="21268">
      <c r="A21268" s="454"/>
      <c r="B21268" s="927"/>
      <c r="C21268" s="580"/>
      <c r="D21268" s="939"/>
      <c r="E21268" s="940"/>
      <c r="F21268" s="941"/>
      <c r="G21268" s="937" t="str">
        <f t="array" ref="G21268">xlookup(F21268,'Internal Staffing Calculator'!E:E,'Internal Staffing Calculator'!C:C,"")</f>
        <v/>
      </c>
      <c r="H21268" s="932" t="str">
        <f t="array" ref="H21268">if(F21268&lt;&gt;"", iferror(index('Internal Staffing Calculator'!B$8:B23500,match(F21268,'Internal Staffing Calculator'!E$8:E23500,0)), "Not In Budget"),"")</f>
        <v/>
      </c>
      <c r="I21268" s="184"/>
      <c r="J21268" s="184"/>
      <c r="K21268" s="184"/>
      <c r="L21268" s="183"/>
    </row>
    <row r="21269">
      <c r="A21269" s="454"/>
      <c r="B21269" s="927"/>
      <c r="C21269" s="580"/>
      <c r="D21269" s="939"/>
      <c r="E21269" s="940"/>
      <c r="F21269" s="941"/>
      <c r="G21269" s="937" t="str">
        <f t="array" ref="G21269">xlookup(F21269,'Internal Staffing Calculator'!E:E,'Internal Staffing Calculator'!C:C,"")</f>
        <v/>
      </c>
      <c r="H21269" s="932" t="str">
        <f t="array" ref="H21269">if(F21269&lt;&gt;"", iferror(index('Internal Staffing Calculator'!B$8:B23500,match(F21269,'Internal Staffing Calculator'!E$8:E23500,0)), "Not In Budget"),"")</f>
        <v/>
      </c>
      <c r="I21269" s="184"/>
      <c r="J21269" s="184"/>
      <c r="K21269" s="184"/>
      <c r="L21269" s="183"/>
    </row>
    <row r="21270">
      <c r="A21270" s="454"/>
      <c r="B21270" s="927"/>
      <c r="C21270" s="580"/>
      <c r="D21270" s="939"/>
      <c r="E21270" s="940"/>
      <c r="F21270" s="941"/>
      <c r="G21270" s="937" t="str">
        <f t="array" ref="G21270">xlookup(F21270,'Internal Staffing Calculator'!E:E,'Internal Staffing Calculator'!C:C,"")</f>
        <v/>
      </c>
      <c r="H21270" s="932" t="str">
        <f t="array" ref="H21270">if(F21270&lt;&gt;"", iferror(index('Internal Staffing Calculator'!B$8:B23500,match(F21270,'Internal Staffing Calculator'!E$8:E23500,0)), "Not In Budget"),"")</f>
        <v/>
      </c>
      <c r="I21270" s="184"/>
      <c r="J21270" s="184"/>
      <c r="K21270" s="184"/>
      <c r="L21270" s="183"/>
    </row>
    <row r="21271">
      <c r="A21271" s="454"/>
      <c r="B21271" s="927"/>
      <c r="C21271" s="580"/>
      <c r="D21271" s="939"/>
      <c r="E21271" s="940"/>
      <c r="F21271" s="941"/>
      <c r="G21271" s="937" t="str">
        <f t="array" ref="G21271">xlookup(F21271,'Internal Staffing Calculator'!E:E,'Internal Staffing Calculator'!C:C,"")</f>
        <v/>
      </c>
      <c r="H21271" s="932" t="str">
        <f t="array" ref="H21271">if(F21271&lt;&gt;"", iferror(index('Internal Staffing Calculator'!B$8:B23500,match(F21271,'Internal Staffing Calculator'!E$8:E23500,0)), "Not In Budget"),"")</f>
        <v/>
      </c>
      <c r="I21271" s="184"/>
      <c r="J21271" s="184"/>
      <c r="K21271" s="184"/>
      <c r="L21271" s="183"/>
    </row>
    <row r="21272">
      <c r="A21272" s="454"/>
      <c r="B21272" s="927"/>
      <c r="C21272" s="580"/>
      <c r="D21272" s="939"/>
      <c r="E21272" s="940"/>
      <c r="F21272" s="941"/>
      <c r="G21272" s="937" t="str">
        <f t="array" ref="G21272">xlookup(F21272,'Internal Staffing Calculator'!E:E,'Internal Staffing Calculator'!C:C,"")</f>
        <v/>
      </c>
      <c r="H21272" s="932" t="str">
        <f t="array" ref="H21272">if(F21272&lt;&gt;"", iferror(index('Internal Staffing Calculator'!B$8:B23500,match(F21272,'Internal Staffing Calculator'!E$8:E23500,0)), "Not In Budget"),"")</f>
        <v/>
      </c>
      <c r="I21272" s="184"/>
      <c r="J21272" s="184"/>
      <c r="K21272" s="184"/>
      <c r="L21272" s="183"/>
    </row>
    <row r="21273">
      <c r="A21273" s="454"/>
      <c r="B21273" s="927"/>
      <c r="C21273" s="580"/>
      <c r="D21273" s="939"/>
      <c r="E21273" s="940"/>
      <c r="F21273" s="941"/>
      <c r="G21273" s="937" t="str">
        <f t="array" ref="G21273">xlookup(F21273,'Internal Staffing Calculator'!E:E,'Internal Staffing Calculator'!C:C,"")</f>
        <v/>
      </c>
      <c r="H21273" s="932" t="str">
        <f t="array" ref="H21273">if(F21273&lt;&gt;"", iferror(index('Internal Staffing Calculator'!B$8:B23500,match(F21273,'Internal Staffing Calculator'!E$8:E23500,0)), "Not In Budget"),"")</f>
        <v/>
      </c>
      <c r="I21273" s="184"/>
      <c r="J21273" s="184"/>
      <c r="K21273" s="184"/>
      <c r="L21273" s="183"/>
    </row>
    <row r="21274">
      <c r="A21274" s="454"/>
      <c r="B21274" s="927"/>
      <c r="C21274" s="580"/>
      <c r="D21274" s="939"/>
      <c r="E21274" s="940"/>
      <c r="F21274" s="941"/>
      <c r="G21274" s="937" t="str">
        <f t="array" ref="G21274">xlookup(F21274,'Internal Staffing Calculator'!E:E,'Internal Staffing Calculator'!C:C,"")</f>
        <v/>
      </c>
      <c r="H21274" s="932" t="str">
        <f t="array" ref="H21274">if(F21274&lt;&gt;"", iferror(index('Internal Staffing Calculator'!B$8:B23500,match(F21274,'Internal Staffing Calculator'!E$8:E23500,0)), "Not In Budget"),"")</f>
        <v/>
      </c>
      <c r="I21274" s="184"/>
      <c r="J21274" s="184"/>
      <c r="K21274" s="184"/>
      <c r="L21274" s="183"/>
    </row>
    <row r="21275">
      <c r="A21275" s="454"/>
      <c r="B21275" s="927"/>
      <c r="C21275" s="580"/>
      <c r="D21275" s="939"/>
      <c r="E21275" s="940"/>
      <c r="F21275" s="941"/>
      <c r="G21275" s="937" t="str">
        <f t="array" ref="G21275">xlookup(F21275,'Internal Staffing Calculator'!E:E,'Internal Staffing Calculator'!C:C,"")</f>
        <v/>
      </c>
      <c r="H21275" s="932" t="str">
        <f t="array" ref="H21275">if(F21275&lt;&gt;"", iferror(index('Internal Staffing Calculator'!B$8:B23500,match(F21275,'Internal Staffing Calculator'!E$8:E23500,0)), "Not In Budget"),"")</f>
        <v/>
      </c>
      <c r="I21275" s="184"/>
      <c r="J21275" s="184"/>
      <c r="K21275" s="184"/>
      <c r="L21275" s="183"/>
    </row>
    <row r="21276">
      <c r="A21276" s="454"/>
      <c r="B21276" s="927"/>
      <c r="C21276" s="580"/>
      <c r="D21276" s="939"/>
      <c r="E21276" s="940"/>
      <c r="F21276" s="941"/>
      <c r="G21276" s="937" t="str">
        <f t="array" ref="G21276">xlookup(F21276,'Internal Staffing Calculator'!E:E,'Internal Staffing Calculator'!C:C,"")</f>
        <v/>
      </c>
      <c r="H21276" s="932" t="str">
        <f t="array" ref="H21276">if(F21276&lt;&gt;"", iferror(index('Internal Staffing Calculator'!B$8:B23500,match(F21276,'Internal Staffing Calculator'!E$8:E23500,0)), "Not In Budget"),"")</f>
        <v/>
      </c>
      <c r="I21276" s="184"/>
      <c r="J21276" s="184"/>
      <c r="K21276" s="184"/>
      <c r="L21276" s="183"/>
    </row>
    <row r="21277">
      <c r="A21277" s="454"/>
      <c r="B21277" s="927"/>
      <c r="C21277" s="580"/>
      <c r="D21277" s="939"/>
      <c r="E21277" s="940"/>
      <c r="F21277" s="941"/>
      <c r="G21277" s="937" t="str">
        <f t="array" ref="G21277">xlookup(F21277,'Internal Staffing Calculator'!E:E,'Internal Staffing Calculator'!C:C,"")</f>
        <v/>
      </c>
      <c r="H21277" s="932" t="str">
        <f t="array" ref="H21277">if(F21277&lt;&gt;"", iferror(index('Internal Staffing Calculator'!B$8:B23500,match(F21277,'Internal Staffing Calculator'!E$8:E23500,0)), "Not In Budget"),"")</f>
        <v/>
      </c>
      <c r="I21277" s="184"/>
      <c r="J21277" s="184"/>
      <c r="K21277" s="184"/>
      <c r="L21277" s="183"/>
    </row>
    <row r="21278">
      <c r="A21278" s="454"/>
      <c r="B21278" s="927"/>
      <c r="C21278" s="580"/>
      <c r="D21278" s="939"/>
      <c r="E21278" s="940"/>
      <c r="F21278" s="941"/>
      <c r="G21278" s="937" t="str">
        <f t="array" ref="G21278">xlookup(F21278,'Internal Staffing Calculator'!E:E,'Internal Staffing Calculator'!C:C,"")</f>
        <v/>
      </c>
      <c r="H21278" s="932" t="str">
        <f t="array" ref="H21278">if(F21278&lt;&gt;"", iferror(index('Internal Staffing Calculator'!B$8:B23500,match(F21278,'Internal Staffing Calculator'!E$8:E23500,0)), "Not In Budget"),"")</f>
        <v/>
      </c>
      <c r="I21278" s="184"/>
      <c r="J21278" s="184"/>
      <c r="K21278" s="184"/>
      <c r="L21278" s="183"/>
    </row>
    <row r="21279">
      <c r="A21279" s="454"/>
      <c r="B21279" s="927"/>
      <c r="C21279" s="580"/>
      <c r="D21279" s="939"/>
      <c r="E21279" s="940"/>
      <c r="F21279" s="941"/>
      <c r="G21279" s="937" t="str">
        <f t="array" ref="G21279">xlookup(F21279,'Internal Staffing Calculator'!E:E,'Internal Staffing Calculator'!C:C,"")</f>
        <v/>
      </c>
      <c r="H21279" s="932" t="str">
        <f t="array" ref="H21279">if(F21279&lt;&gt;"", iferror(index('Internal Staffing Calculator'!B$8:B23500,match(F21279,'Internal Staffing Calculator'!E$8:E23500,0)), "Not In Budget"),"")</f>
        <v/>
      </c>
      <c r="I21279" s="184"/>
      <c r="J21279" s="184"/>
      <c r="K21279" s="184"/>
      <c r="L21279" s="183"/>
    </row>
    <row r="21280">
      <c r="A21280" s="454"/>
      <c r="B21280" s="927"/>
      <c r="C21280" s="580"/>
      <c r="D21280" s="939"/>
      <c r="E21280" s="940"/>
      <c r="F21280" s="941"/>
      <c r="G21280" s="937" t="str">
        <f t="array" ref="G21280">xlookup(F21280,'Internal Staffing Calculator'!E:E,'Internal Staffing Calculator'!C:C,"")</f>
        <v/>
      </c>
      <c r="H21280" s="932" t="str">
        <f t="array" ref="H21280">if(F21280&lt;&gt;"", iferror(index('Internal Staffing Calculator'!B$8:B23500,match(F21280,'Internal Staffing Calculator'!E$8:E23500,0)), "Not In Budget"),"")</f>
        <v/>
      </c>
      <c r="I21280" s="184"/>
      <c r="J21280" s="184"/>
      <c r="K21280" s="184"/>
      <c r="L21280" s="183"/>
    </row>
    <row r="21281">
      <c r="A21281" s="454"/>
      <c r="B21281" s="927"/>
      <c r="C21281" s="580"/>
      <c r="D21281" s="939"/>
      <c r="E21281" s="940"/>
      <c r="F21281" s="941"/>
      <c r="G21281" s="937" t="str">
        <f t="array" ref="G21281">xlookup(F21281,'Internal Staffing Calculator'!E:E,'Internal Staffing Calculator'!C:C,"")</f>
        <v/>
      </c>
      <c r="H21281" s="932" t="str">
        <f t="array" ref="H21281">if(F21281&lt;&gt;"", iferror(index('Internal Staffing Calculator'!B$8:B23500,match(F21281,'Internal Staffing Calculator'!E$8:E23500,0)), "Not In Budget"),"")</f>
        <v/>
      </c>
      <c r="I21281" s="184"/>
      <c r="J21281" s="184"/>
      <c r="K21281" s="184"/>
      <c r="L21281" s="183"/>
    </row>
    <row r="21282">
      <c r="A21282" s="454"/>
      <c r="B21282" s="927"/>
      <c r="C21282" s="580"/>
      <c r="D21282" s="939"/>
      <c r="E21282" s="940"/>
      <c r="F21282" s="941"/>
      <c r="G21282" s="937" t="str">
        <f t="array" ref="G21282">xlookup(F21282,'Internal Staffing Calculator'!E:E,'Internal Staffing Calculator'!C:C,"")</f>
        <v/>
      </c>
      <c r="H21282" s="932" t="str">
        <f t="array" ref="H21282">if(F21282&lt;&gt;"", iferror(index('Internal Staffing Calculator'!B$8:B23500,match(F21282,'Internal Staffing Calculator'!E$8:E23500,0)), "Not In Budget"),"")</f>
        <v/>
      </c>
      <c r="I21282" s="184"/>
      <c r="J21282" s="184"/>
      <c r="K21282" s="184"/>
      <c r="L21282" s="183"/>
    </row>
    <row r="21283">
      <c r="A21283" s="454"/>
      <c r="B21283" s="927"/>
      <c r="C21283" s="580"/>
      <c r="D21283" s="939"/>
      <c r="E21283" s="940"/>
      <c r="F21283" s="941"/>
      <c r="G21283" s="937" t="str">
        <f t="array" ref="G21283">xlookup(F21283,'Internal Staffing Calculator'!E:E,'Internal Staffing Calculator'!C:C,"")</f>
        <v/>
      </c>
      <c r="H21283" s="932" t="str">
        <f t="array" ref="H21283">if(F21283&lt;&gt;"", iferror(index('Internal Staffing Calculator'!B$8:B23500,match(F21283,'Internal Staffing Calculator'!E$8:E23500,0)), "Not In Budget"),"")</f>
        <v/>
      </c>
      <c r="I21283" s="184"/>
      <c r="J21283" s="184"/>
      <c r="K21283" s="184"/>
      <c r="L21283" s="183"/>
    </row>
    <row r="21284">
      <c r="A21284" s="454"/>
      <c r="B21284" s="927"/>
      <c r="C21284" s="580"/>
      <c r="D21284" s="939"/>
      <c r="E21284" s="940"/>
      <c r="F21284" s="941"/>
      <c r="G21284" s="937" t="str">
        <f t="array" ref="G21284">xlookup(F21284,'Internal Staffing Calculator'!E:E,'Internal Staffing Calculator'!C:C,"")</f>
        <v/>
      </c>
      <c r="H21284" s="932" t="str">
        <f t="array" ref="H21284">if(F21284&lt;&gt;"", iferror(index('Internal Staffing Calculator'!B$8:B23500,match(F21284,'Internal Staffing Calculator'!E$8:E23500,0)), "Not In Budget"),"")</f>
        <v/>
      </c>
      <c r="I21284" s="184"/>
      <c r="J21284" s="184"/>
      <c r="K21284" s="184"/>
      <c r="L21284" s="183"/>
    </row>
    <row r="21285">
      <c r="A21285" s="454"/>
      <c r="B21285" s="927"/>
      <c r="C21285" s="580"/>
      <c r="D21285" s="939"/>
      <c r="E21285" s="940"/>
      <c r="F21285" s="941"/>
      <c r="G21285" s="937" t="str">
        <f t="array" ref="G21285">xlookup(F21285,'Internal Staffing Calculator'!E:E,'Internal Staffing Calculator'!C:C,"")</f>
        <v/>
      </c>
      <c r="H21285" s="932" t="str">
        <f t="array" ref="H21285">if(F21285&lt;&gt;"", iferror(index('Internal Staffing Calculator'!B$8:B23500,match(F21285,'Internal Staffing Calculator'!E$8:E23500,0)), "Not In Budget"),"")</f>
        <v/>
      </c>
      <c r="I21285" s="184"/>
      <c r="J21285" s="184"/>
      <c r="K21285" s="184"/>
      <c r="L21285" s="183"/>
    </row>
    <row r="21286">
      <c r="A21286" s="454"/>
      <c r="B21286" s="927"/>
      <c r="C21286" s="580"/>
      <c r="D21286" s="939"/>
      <c r="E21286" s="940"/>
      <c r="F21286" s="941"/>
      <c r="G21286" s="937" t="str">
        <f t="array" ref="G21286">xlookup(F21286,'Internal Staffing Calculator'!E:E,'Internal Staffing Calculator'!C:C,"")</f>
        <v/>
      </c>
      <c r="H21286" s="932" t="str">
        <f t="array" ref="H21286">if(F21286&lt;&gt;"", iferror(index('Internal Staffing Calculator'!B$8:B23500,match(F21286,'Internal Staffing Calculator'!E$8:E23500,0)), "Not In Budget"),"")</f>
        <v/>
      </c>
      <c r="I21286" s="184"/>
      <c r="J21286" s="184"/>
      <c r="K21286" s="184"/>
      <c r="L21286" s="183"/>
    </row>
    <row r="21287">
      <c r="A21287" s="454"/>
      <c r="B21287" s="927"/>
      <c r="C21287" s="580"/>
      <c r="D21287" s="939"/>
      <c r="E21287" s="940"/>
      <c r="F21287" s="941"/>
      <c r="G21287" s="937" t="str">
        <f t="array" ref="G21287">xlookup(F21287,'Internal Staffing Calculator'!E:E,'Internal Staffing Calculator'!C:C,"")</f>
        <v/>
      </c>
      <c r="H21287" s="932" t="str">
        <f t="array" ref="H21287">if(F21287&lt;&gt;"", iferror(index('Internal Staffing Calculator'!B$8:B23500,match(F21287,'Internal Staffing Calculator'!E$8:E23500,0)), "Not In Budget"),"")</f>
        <v/>
      </c>
      <c r="I21287" s="184"/>
      <c r="J21287" s="184"/>
      <c r="K21287" s="184"/>
      <c r="L21287" s="183"/>
    </row>
    <row r="21288">
      <c r="A21288" s="454"/>
      <c r="B21288" s="927"/>
      <c r="C21288" s="580"/>
      <c r="D21288" s="939"/>
      <c r="E21288" s="940"/>
      <c r="F21288" s="941"/>
      <c r="G21288" s="937" t="str">
        <f t="array" ref="G21288">xlookup(F21288,'Internal Staffing Calculator'!E:E,'Internal Staffing Calculator'!C:C,"")</f>
        <v/>
      </c>
      <c r="H21288" s="932" t="str">
        <f t="array" ref="H21288">if(F21288&lt;&gt;"", iferror(index('Internal Staffing Calculator'!B$8:B23500,match(F21288,'Internal Staffing Calculator'!E$8:E23500,0)), "Not In Budget"),"")</f>
        <v/>
      </c>
      <c r="I21288" s="184"/>
      <c r="J21288" s="184"/>
      <c r="K21288" s="184"/>
      <c r="L21288" s="183"/>
    </row>
    <row r="21289">
      <c r="A21289" s="454"/>
      <c r="B21289" s="927"/>
      <c r="C21289" s="580"/>
      <c r="D21289" s="939"/>
      <c r="E21289" s="940"/>
      <c r="F21289" s="941"/>
      <c r="G21289" s="937" t="str">
        <f t="array" ref="G21289">xlookup(F21289,'Internal Staffing Calculator'!E:E,'Internal Staffing Calculator'!C:C,"")</f>
        <v/>
      </c>
      <c r="H21289" s="932" t="str">
        <f t="array" ref="H21289">if(F21289&lt;&gt;"", iferror(index('Internal Staffing Calculator'!B$8:B23500,match(F21289,'Internal Staffing Calculator'!E$8:E23500,0)), "Not In Budget"),"")</f>
        <v/>
      </c>
      <c r="I21289" s="184"/>
      <c r="J21289" s="184"/>
      <c r="K21289" s="184"/>
      <c r="L21289" s="183"/>
    </row>
    <row r="21290">
      <c r="A21290" s="454"/>
      <c r="B21290" s="927"/>
      <c r="C21290" s="580"/>
      <c r="D21290" s="939"/>
      <c r="E21290" s="940"/>
      <c r="F21290" s="941"/>
      <c r="G21290" s="937" t="str">
        <f t="array" ref="G21290">xlookup(F21290,'Internal Staffing Calculator'!E:E,'Internal Staffing Calculator'!C:C,"")</f>
        <v/>
      </c>
      <c r="H21290" s="932" t="str">
        <f t="array" ref="H21290">if(F21290&lt;&gt;"", iferror(index('Internal Staffing Calculator'!B$8:B23500,match(F21290,'Internal Staffing Calculator'!E$8:E23500,0)), "Not In Budget"),"")</f>
        <v/>
      </c>
      <c r="I21290" s="184"/>
      <c r="J21290" s="184"/>
      <c r="K21290" s="184"/>
      <c r="L21290" s="183"/>
    </row>
    <row r="21291">
      <c r="A21291" s="454"/>
      <c r="B21291" s="927"/>
      <c r="C21291" s="580"/>
      <c r="D21291" s="939"/>
      <c r="E21291" s="940"/>
      <c r="F21291" s="941"/>
      <c r="G21291" s="937" t="str">
        <f t="array" ref="G21291">xlookup(F21291,'Internal Staffing Calculator'!E:E,'Internal Staffing Calculator'!C:C,"")</f>
        <v/>
      </c>
      <c r="H21291" s="932" t="str">
        <f t="array" ref="H21291">if(F21291&lt;&gt;"", iferror(index('Internal Staffing Calculator'!B$8:B23500,match(F21291,'Internal Staffing Calculator'!E$8:E23500,0)), "Not In Budget"),"")</f>
        <v/>
      </c>
      <c r="I21291" s="184"/>
      <c r="J21291" s="184"/>
      <c r="K21291" s="184"/>
      <c r="L21291" s="183"/>
    </row>
    <row r="21292">
      <c r="A21292" s="454"/>
      <c r="B21292" s="927"/>
      <c r="C21292" s="580"/>
      <c r="D21292" s="939"/>
      <c r="E21292" s="940"/>
      <c r="F21292" s="941"/>
      <c r="G21292" s="937" t="str">
        <f t="array" ref="G21292">xlookup(F21292,'Internal Staffing Calculator'!E:E,'Internal Staffing Calculator'!C:C,"")</f>
        <v/>
      </c>
      <c r="H21292" s="932" t="str">
        <f t="array" ref="H21292">if(F21292&lt;&gt;"", iferror(index('Internal Staffing Calculator'!B$8:B23500,match(F21292,'Internal Staffing Calculator'!E$8:E23500,0)), "Not In Budget"),"")</f>
        <v/>
      </c>
      <c r="I21292" s="184"/>
      <c r="J21292" s="184"/>
      <c r="K21292" s="184"/>
      <c r="L21292" s="183"/>
    </row>
    <row r="21293">
      <c r="A21293" s="454"/>
      <c r="B21293" s="927"/>
      <c r="C21293" s="580"/>
      <c r="D21293" s="939"/>
      <c r="E21293" s="940"/>
      <c r="F21293" s="941"/>
      <c r="G21293" s="937" t="str">
        <f t="array" ref="G21293">xlookup(F21293,'Internal Staffing Calculator'!E:E,'Internal Staffing Calculator'!C:C,"")</f>
        <v/>
      </c>
      <c r="H21293" s="932" t="str">
        <f t="array" ref="H21293">if(F21293&lt;&gt;"", iferror(index('Internal Staffing Calculator'!B$8:B23500,match(F21293,'Internal Staffing Calculator'!E$8:E23500,0)), "Not In Budget"),"")</f>
        <v/>
      </c>
      <c r="I21293" s="184"/>
      <c r="J21293" s="184"/>
      <c r="K21293" s="184"/>
      <c r="L21293" s="183"/>
    </row>
    <row r="21294">
      <c r="A21294" s="454"/>
      <c r="B21294" s="927"/>
      <c r="C21294" s="580"/>
      <c r="D21294" s="939"/>
      <c r="E21294" s="940"/>
      <c r="F21294" s="941"/>
      <c r="G21294" s="937" t="str">
        <f t="array" ref="G21294">xlookup(F21294,'Internal Staffing Calculator'!E:E,'Internal Staffing Calculator'!C:C,"")</f>
        <v/>
      </c>
      <c r="H21294" s="932" t="str">
        <f t="array" ref="H21294">if(F21294&lt;&gt;"", iferror(index('Internal Staffing Calculator'!B$8:B23500,match(F21294,'Internal Staffing Calculator'!E$8:E23500,0)), "Not In Budget"),"")</f>
        <v/>
      </c>
      <c r="I21294" s="184"/>
      <c r="J21294" s="184"/>
      <c r="K21294" s="184"/>
      <c r="L21294" s="183"/>
    </row>
    <row r="21295">
      <c r="A21295" s="454"/>
      <c r="B21295" s="927"/>
      <c r="C21295" s="580"/>
      <c r="D21295" s="939"/>
      <c r="E21295" s="940"/>
      <c r="F21295" s="941"/>
      <c r="G21295" s="937" t="str">
        <f t="array" ref="G21295">xlookup(F21295,'Internal Staffing Calculator'!E:E,'Internal Staffing Calculator'!C:C,"")</f>
        <v/>
      </c>
      <c r="H21295" s="932" t="str">
        <f t="array" ref="H21295">if(F21295&lt;&gt;"", iferror(index('Internal Staffing Calculator'!B$8:B23500,match(F21295,'Internal Staffing Calculator'!E$8:E23500,0)), "Not In Budget"),"")</f>
        <v/>
      </c>
      <c r="I21295" s="184"/>
      <c r="J21295" s="184"/>
      <c r="K21295" s="184"/>
      <c r="L21295" s="183"/>
    </row>
    <row r="21296">
      <c r="A21296" s="454"/>
      <c r="B21296" s="927"/>
      <c r="C21296" s="580"/>
      <c r="D21296" s="939"/>
      <c r="E21296" s="940"/>
      <c r="F21296" s="941"/>
      <c r="G21296" s="937" t="str">
        <f t="array" ref="G21296">xlookup(F21296,'Internal Staffing Calculator'!E:E,'Internal Staffing Calculator'!C:C,"")</f>
        <v/>
      </c>
      <c r="H21296" s="932" t="str">
        <f t="array" ref="H21296">if(F21296&lt;&gt;"", iferror(index('Internal Staffing Calculator'!B$8:B23500,match(F21296,'Internal Staffing Calculator'!E$8:E23500,0)), "Not In Budget"),"")</f>
        <v/>
      </c>
      <c r="I21296" s="184"/>
      <c r="J21296" s="184"/>
      <c r="K21296" s="184"/>
      <c r="L21296" s="183"/>
    </row>
    <row r="21297">
      <c r="A21297" s="454"/>
      <c r="B21297" s="927"/>
      <c r="C21297" s="580"/>
      <c r="D21297" s="939"/>
      <c r="E21297" s="940"/>
      <c r="F21297" s="941"/>
      <c r="G21297" s="937" t="str">
        <f t="array" ref="G21297">xlookup(F21297,'Internal Staffing Calculator'!E:E,'Internal Staffing Calculator'!C:C,"")</f>
        <v/>
      </c>
      <c r="H21297" s="932" t="str">
        <f t="array" ref="H21297">if(F21297&lt;&gt;"", iferror(index('Internal Staffing Calculator'!B$8:B23500,match(F21297,'Internal Staffing Calculator'!E$8:E23500,0)), "Not In Budget"),"")</f>
        <v/>
      </c>
      <c r="I21297" s="184"/>
      <c r="J21297" s="184"/>
      <c r="K21297" s="184"/>
      <c r="L21297" s="183"/>
    </row>
    <row r="21298">
      <c r="A21298" s="454"/>
      <c r="B21298" s="927"/>
      <c r="C21298" s="580"/>
      <c r="D21298" s="939"/>
      <c r="E21298" s="940"/>
      <c r="F21298" s="941"/>
      <c r="G21298" s="937" t="str">
        <f t="array" ref="G21298">xlookup(F21298,'Internal Staffing Calculator'!E:E,'Internal Staffing Calculator'!C:C,"")</f>
        <v/>
      </c>
      <c r="H21298" s="932" t="str">
        <f t="array" ref="H21298">if(F21298&lt;&gt;"", iferror(index('Internal Staffing Calculator'!B$8:B23500,match(F21298,'Internal Staffing Calculator'!E$8:E23500,0)), "Not In Budget"),"")</f>
        <v/>
      </c>
      <c r="I21298" s="184"/>
      <c r="J21298" s="184"/>
      <c r="K21298" s="184"/>
      <c r="L21298" s="183"/>
    </row>
    <row r="21299">
      <c r="A21299" s="454"/>
      <c r="B21299" s="927"/>
      <c r="C21299" s="580"/>
      <c r="D21299" s="939"/>
      <c r="E21299" s="940"/>
      <c r="F21299" s="941"/>
      <c r="G21299" s="937" t="str">
        <f t="array" ref="G21299">xlookup(F21299,'Internal Staffing Calculator'!E:E,'Internal Staffing Calculator'!C:C,"")</f>
        <v/>
      </c>
      <c r="H21299" s="932" t="str">
        <f t="array" ref="H21299">if(F21299&lt;&gt;"", iferror(index('Internal Staffing Calculator'!B$8:B23500,match(F21299,'Internal Staffing Calculator'!E$8:E23500,0)), "Not In Budget"),"")</f>
        <v/>
      </c>
      <c r="I21299" s="184"/>
      <c r="J21299" s="184"/>
      <c r="K21299" s="184"/>
      <c r="L21299" s="183"/>
    </row>
    <row r="21300">
      <c r="A21300" s="454"/>
      <c r="B21300" s="927"/>
      <c r="C21300" s="580"/>
      <c r="D21300" s="939"/>
      <c r="E21300" s="940"/>
      <c r="F21300" s="941"/>
      <c r="G21300" s="937" t="str">
        <f t="array" ref="G21300">xlookup(F21300,'Internal Staffing Calculator'!E:E,'Internal Staffing Calculator'!C:C,"")</f>
        <v/>
      </c>
      <c r="H21300" s="932" t="str">
        <f t="array" ref="H21300">if(F21300&lt;&gt;"", iferror(index('Internal Staffing Calculator'!B$8:B23500,match(F21300,'Internal Staffing Calculator'!E$8:E23500,0)), "Not In Budget"),"")</f>
        <v/>
      </c>
      <c r="I21300" s="184"/>
      <c r="J21300" s="184"/>
      <c r="K21300" s="184"/>
      <c r="L21300" s="183"/>
    </row>
    <row r="21301">
      <c r="A21301" s="454"/>
      <c r="B21301" s="927"/>
      <c r="C21301" s="580"/>
      <c r="D21301" s="939"/>
      <c r="E21301" s="940"/>
      <c r="F21301" s="941"/>
      <c r="G21301" s="937" t="str">
        <f t="array" ref="G21301">xlookup(F21301,'Internal Staffing Calculator'!E:E,'Internal Staffing Calculator'!C:C,"")</f>
        <v/>
      </c>
      <c r="H21301" s="932" t="str">
        <f t="array" ref="H21301">if(F21301&lt;&gt;"", iferror(index('Internal Staffing Calculator'!B$8:B23500,match(F21301,'Internal Staffing Calculator'!E$8:E23500,0)), "Not In Budget"),"")</f>
        <v/>
      </c>
      <c r="I21301" s="184"/>
      <c r="J21301" s="184"/>
      <c r="K21301" s="184"/>
      <c r="L21301" s="183"/>
    </row>
    <row r="21302">
      <c r="A21302" s="454"/>
      <c r="B21302" s="927"/>
      <c r="C21302" s="580"/>
      <c r="D21302" s="939"/>
      <c r="E21302" s="940"/>
      <c r="F21302" s="941"/>
      <c r="G21302" s="937" t="str">
        <f t="array" ref="G21302">xlookup(F21302,'Internal Staffing Calculator'!E:E,'Internal Staffing Calculator'!C:C,"")</f>
        <v/>
      </c>
      <c r="H21302" s="932" t="str">
        <f t="array" ref="H21302">if(F21302&lt;&gt;"", iferror(index('Internal Staffing Calculator'!B$8:B23500,match(F21302,'Internal Staffing Calculator'!E$8:E23500,0)), "Not In Budget"),"")</f>
        <v/>
      </c>
      <c r="I21302" s="184"/>
      <c r="J21302" s="184"/>
      <c r="K21302" s="184"/>
      <c r="L21302" s="183"/>
    </row>
    <row r="21303">
      <c r="A21303" s="454"/>
      <c r="B21303" s="927"/>
      <c r="C21303" s="580"/>
      <c r="D21303" s="939"/>
      <c r="E21303" s="940"/>
      <c r="F21303" s="941"/>
      <c r="G21303" s="937" t="str">
        <f t="array" ref="G21303">xlookup(F21303,'Internal Staffing Calculator'!E:E,'Internal Staffing Calculator'!C:C,"")</f>
        <v/>
      </c>
      <c r="H21303" s="932" t="str">
        <f t="array" ref="H21303">if(F21303&lt;&gt;"", iferror(index('Internal Staffing Calculator'!B$8:B23500,match(F21303,'Internal Staffing Calculator'!E$8:E23500,0)), "Not In Budget"),"")</f>
        <v/>
      </c>
      <c r="I21303" s="184"/>
      <c r="J21303" s="184"/>
      <c r="K21303" s="184"/>
      <c r="L21303" s="183"/>
    </row>
    <row r="21304">
      <c r="A21304" s="454"/>
      <c r="B21304" s="927"/>
      <c r="C21304" s="580"/>
      <c r="D21304" s="939"/>
      <c r="E21304" s="940"/>
      <c r="F21304" s="941"/>
      <c r="G21304" s="937" t="str">
        <f t="array" ref="G21304">xlookup(F21304,'Internal Staffing Calculator'!E:E,'Internal Staffing Calculator'!C:C,"")</f>
        <v/>
      </c>
      <c r="H21304" s="932" t="str">
        <f t="array" ref="H21304">if(F21304&lt;&gt;"", iferror(index('Internal Staffing Calculator'!B$8:B23500,match(F21304,'Internal Staffing Calculator'!E$8:E23500,0)), "Not In Budget"),"")</f>
        <v/>
      </c>
      <c r="I21304" s="184"/>
      <c r="J21304" s="184"/>
      <c r="K21304" s="184"/>
      <c r="L21304" s="183"/>
    </row>
    <row r="21305">
      <c r="A21305" s="454"/>
      <c r="B21305" s="927"/>
      <c r="C21305" s="580"/>
      <c r="D21305" s="939"/>
      <c r="E21305" s="940"/>
      <c r="F21305" s="941"/>
      <c r="G21305" s="937" t="str">
        <f t="array" ref="G21305">xlookup(F21305,'Internal Staffing Calculator'!E:E,'Internal Staffing Calculator'!C:C,"")</f>
        <v/>
      </c>
      <c r="H21305" s="932" t="str">
        <f t="array" ref="H21305">if(F21305&lt;&gt;"", iferror(index('Internal Staffing Calculator'!B$8:B23500,match(F21305,'Internal Staffing Calculator'!E$8:E23500,0)), "Not In Budget"),"")</f>
        <v/>
      </c>
      <c r="I21305" s="184"/>
      <c r="J21305" s="184"/>
      <c r="K21305" s="184"/>
      <c r="L21305" s="183"/>
    </row>
    <row r="21306">
      <c r="A21306" s="454"/>
      <c r="B21306" s="927"/>
      <c r="C21306" s="580"/>
      <c r="D21306" s="939"/>
      <c r="E21306" s="940"/>
      <c r="F21306" s="941"/>
      <c r="G21306" s="937" t="str">
        <f t="array" ref="G21306">xlookup(F21306,'Internal Staffing Calculator'!E:E,'Internal Staffing Calculator'!C:C,"")</f>
        <v/>
      </c>
      <c r="H21306" s="932" t="str">
        <f t="array" ref="H21306">if(F21306&lt;&gt;"", iferror(index('Internal Staffing Calculator'!B$8:B23500,match(F21306,'Internal Staffing Calculator'!E$8:E23500,0)), "Not In Budget"),"")</f>
        <v/>
      </c>
      <c r="I21306" s="184"/>
      <c r="J21306" s="184"/>
      <c r="K21306" s="184"/>
      <c r="L21306" s="183"/>
    </row>
    <row r="21307">
      <c r="A21307" s="454"/>
      <c r="B21307" s="927"/>
      <c r="C21307" s="580"/>
      <c r="D21307" s="939"/>
      <c r="E21307" s="940"/>
      <c r="F21307" s="941"/>
      <c r="G21307" s="937" t="str">
        <f t="array" ref="G21307">xlookup(F21307,'Internal Staffing Calculator'!E:E,'Internal Staffing Calculator'!C:C,"")</f>
        <v/>
      </c>
      <c r="H21307" s="932" t="str">
        <f t="array" ref="H21307">if(F21307&lt;&gt;"", iferror(index('Internal Staffing Calculator'!B$8:B23500,match(F21307,'Internal Staffing Calculator'!E$8:E23500,0)), "Not In Budget"),"")</f>
        <v/>
      </c>
      <c r="I21307" s="184"/>
      <c r="J21307" s="184"/>
      <c r="K21307" s="184"/>
      <c r="L21307" s="183"/>
    </row>
    <row r="21308">
      <c r="A21308" s="454"/>
      <c r="B21308" s="927"/>
      <c r="C21308" s="580"/>
      <c r="D21308" s="939"/>
      <c r="E21308" s="940"/>
      <c r="F21308" s="941"/>
      <c r="G21308" s="937" t="str">
        <f t="array" ref="G21308">xlookup(F21308,'Internal Staffing Calculator'!E:E,'Internal Staffing Calculator'!C:C,"")</f>
        <v/>
      </c>
      <c r="H21308" s="932" t="str">
        <f t="array" ref="H21308">if(F21308&lt;&gt;"", iferror(index('Internal Staffing Calculator'!B$8:B23500,match(F21308,'Internal Staffing Calculator'!E$8:E23500,0)), "Not In Budget"),"")</f>
        <v/>
      </c>
      <c r="I21308" s="184"/>
      <c r="J21308" s="184"/>
      <c r="K21308" s="184"/>
      <c r="L21308" s="183"/>
    </row>
    <row r="21309">
      <c r="A21309" s="454"/>
      <c r="B21309" s="927"/>
      <c r="C21309" s="580"/>
      <c r="D21309" s="939"/>
      <c r="E21309" s="940"/>
      <c r="F21309" s="941"/>
      <c r="G21309" s="937" t="str">
        <f t="array" ref="G21309">xlookup(F21309,'Internal Staffing Calculator'!E:E,'Internal Staffing Calculator'!C:C,"")</f>
        <v/>
      </c>
      <c r="H21309" s="932" t="str">
        <f t="array" ref="H21309">if(F21309&lt;&gt;"", iferror(index('Internal Staffing Calculator'!B$8:B23500,match(F21309,'Internal Staffing Calculator'!E$8:E23500,0)), "Not In Budget"),"")</f>
        <v/>
      </c>
      <c r="I21309" s="184"/>
      <c r="J21309" s="184"/>
      <c r="K21309" s="184"/>
      <c r="L21309" s="183"/>
    </row>
    <row r="21310">
      <c r="A21310" s="454"/>
      <c r="B21310" s="927"/>
      <c r="C21310" s="580"/>
      <c r="D21310" s="939"/>
      <c r="E21310" s="940"/>
      <c r="F21310" s="941"/>
      <c r="G21310" s="937" t="str">
        <f t="array" ref="G21310">xlookup(F21310,'Internal Staffing Calculator'!E:E,'Internal Staffing Calculator'!C:C,"")</f>
        <v/>
      </c>
      <c r="H21310" s="932" t="str">
        <f t="array" ref="H21310">if(F21310&lt;&gt;"", iferror(index('Internal Staffing Calculator'!B$8:B23500,match(F21310,'Internal Staffing Calculator'!E$8:E23500,0)), "Not In Budget"),"")</f>
        <v/>
      </c>
      <c r="I21310" s="184"/>
      <c r="J21310" s="184"/>
      <c r="K21310" s="184"/>
      <c r="L21310" s="183"/>
    </row>
    <row r="21311">
      <c r="A21311" s="454"/>
      <c r="B21311" s="927"/>
      <c r="C21311" s="580"/>
      <c r="D21311" s="939"/>
      <c r="E21311" s="940"/>
      <c r="F21311" s="941"/>
      <c r="G21311" s="937" t="str">
        <f t="array" ref="G21311">xlookup(F21311,'Internal Staffing Calculator'!E:E,'Internal Staffing Calculator'!C:C,"")</f>
        <v/>
      </c>
      <c r="H21311" s="932" t="str">
        <f t="array" ref="H21311">if(F21311&lt;&gt;"", iferror(index('Internal Staffing Calculator'!B$8:B23500,match(F21311,'Internal Staffing Calculator'!E$8:E23500,0)), "Not In Budget"),"")</f>
        <v/>
      </c>
      <c r="I21311" s="184"/>
      <c r="J21311" s="184"/>
      <c r="K21311" s="184"/>
      <c r="L21311" s="183"/>
    </row>
    <row r="21312">
      <c r="A21312" s="454"/>
      <c r="B21312" s="927"/>
      <c r="C21312" s="580"/>
      <c r="D21312" s="939"/>
      <c r="E21312" s="940"/>
      <c r="F21312" s="941"/>
      <c r="G21312" s="937" t="str">
        <f t="array" ref="G21312">xlookup(F21312,'Internal Staffing Calculator'!E:E,'Internal Staffing Calculator'!C:C,"")</f>
        <v/>
      </c>
      <c r="H21312" s="932" t="str">
        <f t="array" ref="H21312">if(F21312&lt;&gt;"", iferror(index('Internal Staffing Calculator'!B$8:B23500,match(F21312,'Internal Staffing Calculator'!E$8:E23500,0)), "Not In Budget"),"")</f>
        <v/>
      </c>
      <c r="I21312" s="184"/>
      <c r="J21312" s="184"/>
      <c r="K21312" s="184"/>
      <c r="L21312" s="183"/>
    </row>
    <row r="21313">
      <c r="A21313" s="454"/>
      <c r="B21313" s="927"/>
      <c r="C21313" s="580"/>
      <c r="D21313" s="939"/>
      <c r="E21313" s="940"/>
      <c r="F21313" s="941"/>
      <c r="G21313" s="937" t="str">
        <f t="array" ref="G21313">xlookup(F21313,'Internal Staffing Calculator'!E:E,'Internal Staffing Calculator'!C:C,"")</f>
        <v/>
      </c>
      <c r="H21313" s="932" t="str">
        <f t="array" ref="H21313">if(F21313&lt;&gt;"", iferror(index('Internal Staffing Calculator'!B$8:B23500,match(F21313,'Internal Staffing Calculator'!E$8:E23500,0)), "Not In Budget"),"")</f>
        <v/>
      </c>
      <c r="I21313" s="184"/>
      <c r="J21313" s="184"/>
      <c r="K21313" s="184"/>
      <c r="L21313" s="183"/>
    </row>
    <row r="21314">
      <c r="A21314" s="454"/>
      <c r="B21314" s="927"/>
      <c r="C21314" s="580"/>
      <c r="D21314" s="939"/>
      <c r="E21314" s="940"/>
      <c r="F21314" s="941"/>
      <c r="G21314" s="937" t="str">
        <f t="array" ref="G21314">xlookup(F21314,'Internal Staffing Calculator'!E:E,'Internal Staffing Calculator'!C:C,"")</f>
        <v/>
      </c>
      <c r="H21314" s="932" t="str">
        <f t="array" ref="H21314">if(F21314&lt;&gt;"", iferror(index('Internal Staffing Calculator'!B$8:B23500,match(F21314,'Internal Staffing Calculator'!E$8:E23500,0)), "Not In Budget"),"")</f>
        <v/>
      </c>
      <c r="I21314" s="184"/>
      <c r="J21314" s="184"/>
      <c r="K21314" s="184"/>
      <c r="L21314" s="183"/>
    </row>
    <row r="21315">
      <c r="A21315" s="454"/>
      <c r="B21315" s="927"/>
      <c r="C21315" s="580"/>
      <c r="D21315" s="939"/>
      <c r="E21315" s="940"/>
      <c r="F21315" s="941"/>
      <c r="G21315" s="937" t="str">
        <f t="array" ref="G21315">xlookup(F21315,'Internal Staffing Calculator'!E:E,'Internal Staffing Calculator'!C:C,"")</f>
        <v/>
      </c>
      <c r="H21315" s="932" t="str">
        <f t="array" ref="H21315">if(F21315&lt;&gt;"", iferror(index('Internal Staffing Calculator'!B$8:B23500,match(F21315,'Internal Staffing Calculator'!E$8:E23500,0)), "Not In Budget"),"")</f>
        <v/>
      </c>
      <c r="I21315" s="184"/>
      <c r="J21315" s="184"/>
      <c r="K21315" s="184"/>
      <c r="L21315" s="183"/>
    </row>
    <row r="21316">
      <c r="A21316" s="454"/>
      <c r="B21316" s="927"/>
      <c r="C21316" s="580"/>
      <c r="D21316" s="939"/>
      <c r="E21316" s="940"/>
      <c r="F21316" s="941"/>
      <c r="G21316" s="937" t="str">
        <f t="array" ref="G21316">xlookup(F21316,'Internal Staffing Calculator'!E:E,'Internal Staffing Calculator'!C:C,"")</f>
        <v/>
      </c>
      <c r="H21316" s="932" t="str">
        <f t="array" ref="H21316">if(F21316&lt;&gt;"", iferror(index('Internal Staffing Calculator'!B$8:B23500,match(F21316,'Internal Staffing Calculator'!E$8:E23500,0)), "Not In Budget"),"")</f>
        <v/>
      </c>
      <c r="I21316" s="184"/>
      <c r="J21316" s="184"/>
      <c r="K21316" s="184"/>
      <c r="L21316" s="183"/>
    </row>
    <row r="21317">
      <c r="A21317" s="454"/>
      <c r="B21317" s="927"/>
      <c r="C21317" s="580"/>
      <c r="D21317" s="939"/>
      <c r="E21317" s="940"/>
      <c r="F21317" s="941"/>
      <c r="G21317" s="937" t="str">
        <f t="array" ref="G21317">xlookup(F21317,'Internal Staffing Calculator'!E:E,'Internal Staffing Calculator'!C:C,"")</f>
        <v/>
      </c>
      <c r="H21317" s="932" t="str">
        <f t="array" ref="H21317">if(F21317&lt;&gt;"", iferror(index('Internal Staffing Calculator'!B$8:B23500,match(F21317,'Internal Staffing Calculator'!E$8:E23500,0)), "Not In Budget"),"")</f>
        <v/>
      </c>
      <c r="I21317" s="184"/>
      <c r="J21317" s="184"/>
      <c r="K21317" s="184"/>
      <c r="L21317" s="183"/>
    </row>
    <row r="21318">
      <c r="A21318" s="454"/>
      <c r="B21318" s="927"/>
      <c r="C21318" s="580"/>
      <c r="D21318" s="939"/>
      <c r="E21318" s="940"/>
      <c r="F21318" s="941"/>
      <c r="G21318" s="937" t="str">
        <f t="array" ref="G21318">xlookup(F21318,'Internal Staffing Calculator'!E:E,'Internal Staffing Calculator'!C:C,"")</f>
        <v/>
      </c>
      <c r="H21318" s="932" t="str">
        <f t="array" ref="H21318">if(F21318&lt;&gt;"", iferror(index('Internal Staffing Calculator'!B$8:B23500,match(F21318,'Internal Staffing Calculator'!E$8:E23500,0)), "Not In Budget"),"")</f>
        <v/>
      </c>
      <c r="I21318" s="184"/>
      <c r="J21318" s="184"/>
      <c r="K21318" s="184"/>
      <c r="L21318" s="183"/>
    </row>
    <row r="21319">
      <c r="A21319" s="454"/>
      <c r="B21319" s="927"/>
      <c r="C21319" s="580"/>
      <c r="D21319" s="939"/>
      <c r="E21319" s="940"/>
      <c r="F21319" s="941"/>
      <c r="G21319" s="937" t="str">
        <f t="array" ref="G21319">xlookup(F21319,'Internal Staffing Calculator'!E:E,'Internal Staffing Calculator'!C:C,"")</f>
        <v/>
      </c>
      <c r="H21319" s="932" t="str">
        <f t="array" ref="H21319">if(F21319&lt;&gt;"", iferror(index('Internal Staffing Calculator'!B$8:B23500,match(F21319,'Internal Staffing Calculator'!E$8:E23500,0)), "Not In Budget"),"")</f>
        <v/>
      </c>
      <c r="I21319" s="184"/>
      <c r="J21319" s="184"/>
      <c r="K21319" s="184"/>
      <c r="L21319" s="183"/>
    </row>
    <row r="21320">
      <c r="A21320" s="454"/>
      <c r="B21320" s="927"/>
      <c r="C21320" s="580"/>
      <c r="D21320" s="939"/>
      <c r="E21320" s="940"/>
      <c r="F21320" s="941"/>
      <c r="G21320" s="937" t="str">
        <f t="array" ref="G21320">xlookup(F21320,'Internal Staffing Calculator'!E:E,'Internal Staffing Calculator'!C:C,"")</f>
        <v/>
      </c>
      <c r="H21320" s="932" t="str">
        <f t="array" ref="H21320">if(F21320&lt;&gt;"", iferror(index('Internal Staffing Calculator'!B$8:B23500,match(F21320,'Internal Staffing Calculator'!E$8:E23500,0)), "Not In Budget"),"")</f>
        <v/>
      </c>
      <c r="I21320" s="184"/>
      <c r="J21320" s="184"/>
      <c r="K21320" s="184"/>
      <c r="L21320" s="183"/>
    </row>
    <row r="21321">
      <c r="A21321" s="454"/>
      <c r="B21321" s="927"/>
      <c r="C21321" s="580"/>
      <c r="D21321" s="939"/>
      <c r="E21321" s="940"/>
      <c r="F21321" s="941"/>
      <c r="G21321" s="937" t="str">
        <f t="array" ref="G21321">xlookup(F21321,'Internal Staffing Calculator'!E:E,'Internal Staffing Calculator'!C:C,"")</f>
        <v/>
      </c>
      <c r="H21321" s="932" t="str">
        <f t="array" ref="H21321">if(F21321&lt;&gt;"", iferror(index('Internal Staffing Calculator'!B$8:B23500,match(F21321,'Internal Staffing Calculator'!E$8:E23500,0)), "Not In Budget"),"")</f>
        <v/>
      </c>
      <c r="I21321" s="184"/>
      <c r="J21321" s="184"/>
      <c r="K21321" s="184"/>
      <c r="L21321" s="183"/>
    </row>
    <row r="21322">
      <c r="A21322" s="454"/>
      <c r="B21322" s="927"/>
      <c r="C21322" s="580"/>
      <c r="D21322" s="939"/>
      <c r="E21322" s="940"/>
      <c r="F21322" s="941"/>
      <c r="G21322" s="937" t="str">
        <f t="array" ref="G21322">xlookup(F21322,'Internal Staffing Calculator'!E:E,'Internal Staffing Calculator'!C:C,"")</f>
        <v/>
      </c>
      <c r="H21322" s="932" t="str">
        <f t="array" ref="H21322">if(F21322&lt;&gt;"", iferror(index('Internal Staffing Calculator'!B$8:B23500,match(F21322,'Internal Staffing Calculator'!E$8:E23500,0)), "Not In Budget"),"")</f>
        <v/>
      </c>
      <c r="I21322" s="184"/>
      <c r="J21322" s="184"/>
      <c r="K21322" s="184"/>
      <c r="L21322" s="183"/>
    </row>
    <row r="21323">
      <c r="A21323" s="454"/>
      <c r="B21323" s="927"/>
      <c r="C21323" s="580"/>
      <c r="D21323" s="939"/>
      <c r="E21323" s="940"/>
      <c r="F21323" s="941"/>
      <c r="G21323" s="937" t="str">
        <f t="array" ref="G21323">xlookup(F21323,'Internal Staffing Calculator'!E:E,'Internal Staffing Calculator'!C:C,"")</f>
        <v/>
      </c>
      <c r="H21323" s="932" t="str">
        <f t="array" ref="H21323">if(F21323&lt;&gt;"", iferror(index('Internal Staffing Calculator'!B$8:B23500,match(F21323,'Internal Staffing Calculator'!E$8:E23500,0)), "Not In Budget"),"")</f>
        <v/>
      </c>
      <c r="I21323" s="184"/>
      <c r="J21323" s="184"/>
      <c r="K21323" s="184"/>
      <c r="L21323" s="183"/>
    </row>
    <row r="21324">
      <c r="A21324" s="454"/>
      <c r="B21324" s="927"/>
      <c r="C21324" s="580"/>
      <c r="D21324" s="939"/>
      <c r="E21324" s="940"/>
      <c r="F21324" s="941"/>
      <c r="G21324" s="937" t="str">
        <f t="array" ref="G21324">xlookup(F21324,'Internal Staffing Calculator'!E:E,'Internal Staffing Calculator'!C:C,"")</f>
        <v/>
      </c>
      <c r="H21324" s="932" t="str">
        <f t="array" ref="H21324">if(F21324&lt;&gt;"", iferror(index('Internal Staffing Calculator'!B$8:B23500,match(F21324,'Internal Staffing Calculator'!E$8:E23500,0)), "Not In Budget"),"")</f>
        <v/>
      </c>
      <c r="I21324" s="184"/>
      <c r="J21324" s="184"/>
      <c r="K21324" s="184"/>
      <c r="L21324" s="183"/>
    </row>
    <row r="21325">
      <c r="A21325" s="454"/>
      <c r="B21325" s="927"/>
      <c r="C21325" s="580"/>
      <c r="D21325" s="939"/>
      <c r="E21325" s="940"/>
      <c r="F21325" s="941"/>
      <c r="G21325" s="937" t="str">
        <f t="array" ref="G21325">xlookup(F21325,'Internal Staffing Calculator'!E:E,'Internal Staffing Calculator'!C:C,"")</f>
        <v/>
      </c>
      <c r="H21325" s="932" t="str">
        <f t="array" ref="H21325">if(F21325&lt;&gt;"", iferror(index('Internal Staffing Calculator'!B$8:B23500,match(F21325,'Internal Staffing Calculator'!E$8:E23500,0)), "Not In Budget"),"")</f>
        <v/>
      </c>
      <c r="I21325" s="184"/>
      <c r="J21325" s="184"/>
      <c r="K21325" s="184"/>
      <c r="L21325" s="183"/>
    </row>
    <row r="21326">
      <c r="A21326" s="454"/>
      <c r="B21326" s="927"/>
      <c r="C21326" s="580"/>
      <c r="D21326" s="939"/>
      <c r="E21326" s="940"/>
      <c r="F21326" s="941"/>
      <c r="G21326" s="937" t="str">
        <f t="array" ref="G21326">xlookup(F21326,'Internal Staffing Calculator'!E:E,'Internal Staffing Calculator'!C:C,"")</f>
        <v/>
      </c>
      <c r="H21326" s="932" t="str">
        <f t="array" ref="H21326">if(F21326&lt;&gt;"", iferror(index('Internal Staffing Calculator'!B$8:B23500,match(F21326,'Internal Staffing Calculator'!E$8:E23500,0)), "Not In Budget"),"")</f>
        <v/>
      </c>
      <c r="I21326" s="184"/>
      <c r="J21326" s="184"/>
      <c r="K21326" s="184"/>
      <c r="L21326" s="183"/>
    </row>
    <row r="21327">
      <c r="A21327" s="454"/>
      <c r="B21327" s="927"/>
      <c r="C21327" s="580"/>
      <c r="D21327" s="939"/>
      <c r="E21327" s="940"/>
      <c r="F21327" s="941"/>
      <c r="G21327" s="937" t="str">
        <f t="array" ref="G21327">xlookup(F21327,'Internal Staffing Calculator'!E:E,'Internal Staffing Calculator'!C:C,"")</f>
        <v/>
      </c>
      <c r="H21327" s="932" t="str">
        <f t="array" ref="H21327">if(F21327&lt;&gt;"", iferror(index('Internal Staffing Calculator'!B$8:B23500,match(F21327,'Internal Staffing Calculator'!E$8:E23500,0)), "Not In Budget"),"")</f>
        <v/>
      </c>
      <c r="I21327" s="184"/>
      <c r="J21327" s="184"/>
      <c r="K21327" s="184"/>
      <c r="L21327" s="183"/>
    </row>
    <row r="21328">
      <c r="A21328" s="454"/>
      <c r="B21328" s="927"/>
      <c r="C21328" s="580"/>
      <c r="D21328" s="939"/>
      <c r="E21328" s="940"/>
      <c r="F21328" s="941"/>
      <c r="G21328" s="937" t="str">
        <f t="array" ref="G21328">xlookup(F21328,'Internal Staffing Calculator'!E:E,'Internal Staffing Calculator'!C:C,"")</f>
        <v/>
      </c>
      <c r="H21328" s="932" t="str">
        <f t="array" ref="H21328">if(F21328&lt;&gt;"", iferror(index('Internal Staffing Calculator'!B$8:B23500,match(F21328,'Internal Staffing Calculator'!E$8:E23500,0)), "Not In Budget"),"")</f>
        <v/>
      </c>
      <c r="I21328" s="184"/>
      <c r="J21328" s="184"/>
      <c r="K21328" s="184"/>
      <c r="L21328" s="183"/>
    </row>
    <row r="21329">
      <c r="A21329" s="454"/>
      <c r="B21329" s="927"/>
      <c r="C21329" s="580"/>
      <c r="D21329" s="939"/>
      <c r="E21329" s="940"/>
      <c r="F21329" s="941"/>
      <c r="G21329" s="937" t="str">
        <f t="array" ref="G21329">xlookup(F21329,'Internal Staffing Calculator'!E:E,'Internal Staffing Calculator'!C:C,"")</f>
        <v/>
      </c>
      <c r="H21329" s="932" t="str">
        <f t="array" ref="H21329">if(F21329&lt;&gt;"", iferror(index('Internal Staffing Calculator'!B$8:B23500,match(F21329,'Internal Staffing Calculator'!E$8:E23500,0)), "Not In Budget"),"")</f>
        <v/>
      </c>
      <c r="I21329" s="184"/>
      <c r="J21329" s="184"/>
      <c r="K21329" s="184"/>
      <c r="L21329" s="183"/>
    </row>
    <row r="21330">
      <c r="A21330" s="454"/>
      <c r="B21330" s="927"/>
      <c r="C21330" s="580"/>
      <c r="D21330" s="939"/>
      <c r="E21330" s="940"/>
      <c r="F21330" s="941"/>
      <c r="G21330" s="937" t="str">
        <f t="array" ref="G21330">xlookup(F21330,'Internal Staffing Calculator'!E:E,'Internal Staffing Calculator'!C:C,"")</f>
        <v/>
      </c>
      <c r="H21330" s="932" t="str">
        <f t="array" ref="H21330">if(F21330&lt;&gt;"", iferror(index('Internal Staffing Calculator'!B$8:B23500,match(F21330,'Internal Staffing Calculator'!E$8:E23500,0)), "Not In Budget"),"")</f>
        <v/>
      </c>
      <c r="I21330" s="184"/>
      <c r="J21330" s="184"/>
      <c r="K21330" s="184"/>
      <c r="L21330" s="183"/>
    </row>
    <row r="21331">
      <c r="A21331" s="454"/>
      <c r="B21331" s="927"/>
      <c r="C21331" s="580"/>
      <c r="D21331" s="939"/>
      <c r="E21331" s="940"/>
      <c r="F21331" s="941"/>
      <c r="G21331" s="937" t="str">
        <f t="array" ref="G21331">xlookup(F21331,'Internal Staffing Calculator'!E:E,'Internal Staffing Calculator'!C:C,"")</f>
        <v/>
      </c>
      <c r="H21331" s="932" t="str">
        <f t="array" ref="H21331">if(F21331&lt;&gt;"", iferror(index('Internal Staffing Calculator'!B$8:B23500,match(F21331,'Internal Staffing Calculator'!E$8:E23500,0)), "Not In Budget"),"")</f>
        <v/>
      </c>
      <c r="I21331" s="184"/>
      <c r="J21331" s="184"/>
      <c r="K21331" s="184"/>
      <c r="L21331" s="183"/>
    </row>
    <row r="21332">
      <c r="A21332" s="454"/>
      <c r="B21332" s="927"/>
      <c r="C21332" s="580"/>
      <c r="D21332" s="939"/>
      <c r="E21332" s="940"/>
      <c r="F21332" s="941"/>
      <c r="G21332" s="937" t="str">
        <f t="array" ref="G21332">xlookup(F21332,'Internal Staffing Calculator'!E:E,'Internal Staffing Calculator'!C:C,"")</f>
        <v/>
      </c>
      <c r="H21332" s="932" t="str">
        <f t="array" ref="H21332">if(F21332&lt;&gt;"", iferror(index('Internal Staffing Calculator'!B$8:B23500,match(F21332,'Internal Staffing Calculator'!E$8:E23500,0)), "Not In Budget"),"")</f>
        <v/>
      </c>
      <c r="I21332" s="184"/>
      <c r="J21332" s="184"/>
      <c r="K21332" s="184"/>
      <c r="L21332" s="183"/>
    </row>
    <row r="21333">
      <c r="A21333" s="454"/>
      <c r="B21333" s="927"/>
      <c r="C21333" s="580"/>
      <c r="D21333" s="939"/>
      <c r="E21333" s="940"/>
      <c r="F21333" s="941"/>
      <c r="G21333" s="937" t="str">
        <f t="array" ref="G21333">xlookup(F21333,'Internal Staffing Calculator'!E:E,'Internal Staffing Calculator'!C:C,"")</f>
        <v/>
      </c>
      <c r="H21333" s="932" t="str">
        <f t="array" ref="H21333">if(F21333&lt;&gt;"", iferror(index('Internal Staffing Calculator'!B$8:B23500,match(F21333,'Internal Staffing Calculator'!E$8:E23500,0)), "Not In Budget"),"")</f>
        <v/>
      </c>
      <c r="I21333" s="184"/>
      <c r="J21333" s="184"/>
      <c r="K21333" s="184"/>
      <c r="L21333" s="183"/>
    </row>
    <row r="21334">
      <c r="A21334" s="454"/>
      <c r="B21334" s="927"/>
      <c r="C21334" s="580"/>
      <c r="D21334" s="939"/>
      <c r="E21334" s="940"/>
      <c r="F21334" s="941"/>
      <c r="G21334" s="937" t="str">
        <f t="array" ref="G21334">xlookup(F21334,'Internal Staffing Calculator'!E:E,'Internal Staffing Calculator'!C:C,"")</f>
        <v/>
      </c>
      <c r="H21334" s="932" t="str">
        <f t="array" ref="H21334">if(F21334&lt;&gt;"", iferror(index('Internal Staffing Calculator'!B$8:B23500,match(F21334,'Internal Staffing Calculator'!E$8:E23500,0)), "Not In Budget"),"")</f>
        <v/>
      </c>
      <c r="I21334" s="184"/>
      <c r="J21334" s="184"/>
      <c r="K21334" s="184"/>
      <c r="L21334" s="183"/>
    </row>
    <row r="21335">
      <c r="A21335" s="454"/>
      <c r="B21335" s="927"/>
      <c r="C21335" s="580"/>
      <c r="D21335" s="939"/>
      <c r="E21335" s="940"/>
      <c r="F21335" s="941"/>
      <c r="G21335" s="937" t="str">
        <f t="array" ref="G21335">xlookup(F21335,'Internal Staffing Calculator'!E:E,'Internal Staffing Calculator'!C:C,"")</f>
        <v/>
      </c>
      <c r="H21335" s="932" t="str">
        <f t="array" ref="H21335">if(F21335&lt;&gt;"", iferror(index('Internal Staffing Calculator'!B$8:B23500,match(F21335,'Internal Staffing Calculator'!E$8:E23500,0)), "Not In Budget"),"")</f>
        <v/>
      </c>
      <c r="I21335" s="184"/>
      <c r="J21335" s="184"/>
      <c r="K21335" s="184"/>
      <c r="L21335" s="183"/>
    </row>
    <row r="21336">
      <c r="A21336" s="454"/>
      <c r="B21336" s="927"/>
      <c r="C21336" s="580"/>
      <c r="D21336" s="939"/>
      <c r="E21336" s="940"/>
      <c r="F21336" s="941"/>
      <c r="G21336" s="937" t="str">
        <f t="array" ref="G21336">xlookup(F21336,'Internal Staffing Calculator'!E:E,'Internal Staffing Calculator'!C:C,"")</f>
        <v/>
      </c>
      <c r="H21336" s="932" t="str">
        <f t="array" ref="H21336">if(F21336&lt;&gt;"", iferror(index('Internal Staffing Calculator'!B$8:B23500,match(F21336,'Internal Staffing Calculator'!E$8:E23500,0)), "Not In Budget"),"")</f>
        <v/>
      </c>
      <c r="I21336" s="184"/>
      <c r="J21336" s="184"/>
      <c r="K21336" s="184"/>
      <c r="L21336" s="183"/>
    </row>
    <row r="21337">
      <c r="A21337" s="454"/>
      <c r="B21337" s="927"/>
      <c r="C21337" s="580"/>
      <c r="D21337" s="939"/>
      <c r="E21337" s="940"/>
      <c r="F21337" s="941"/>
      <c r="G21337" s="937" t="str">
        <f t="array" ref="G21337">xlookup(F21337,'Internal Staffing Calculator'!E:E,'Internal Staffing Calculator'!C:C,"")</f>
        <v/>
      </c>
      <c r="H21337" s="932" t="str">
        <f t="array" ref="H21337">if(F21337&lt;&gt;"", iferror(index('Internal Staffing Calculator'!B$8:B23500,match(F21337,'Internal Staffing Calculator'!E$8:E23500,0)), "Not In Budget"),"")</f>
        <v/>
      </c>
      <c r="I21337" s="184"/>
      <c r="J21337" s="184"/>
      <c r="K21337" s="184"/>
      <c r="L21337" s="183"/>
    </row>
    <row r="21338">
      <c r="A21338" s="454"/>
      <c r="B21338" s="927"/>
      <c r="C21338" s="580"/>
      <c r="D21338" s="939"/>
      <c r="E21338" s="940"/>
      <c r="F21338" s="941"/>
      <c r="G21338" s="937" t="str">
        <f t="array" ref="G21338">xlookup(F21338,'Internal Staffing Calculator'!E:E,'Internal Staffing Calculator'!C:C,"")</f>
        <v/>
      </c>
      <c r="H21338" s="932" t="str">
        <f t="array" ref="H21338">if(F21338&lt;&gt;"", iferror(index('Internal Staffing Calculator'!B$8:B23500,match(F21338,'Internal Staffing Calculator'!E$8:E23500,0)), "Not In Budget"),"")</f>
        <v/>
      </c>
      <c r="I21338" s="184"/>
      <c r="J21338" s="184"/>
      <c r="K21338" s="184"/>
      <c r="L21338" s="183"/>
    </row>
    <row r="21339">
      <c r="A21339" s="454"/>
      <c r="B21339" s="927"/>
      <c r="C21339" s="580"/>
      <c r="D21339" s="939"/>
      <c r="E21339" s="940"/>
      <c r="F21339" s="941"/>
      <c r="G21339" s="937" t="str">
        <f t="array" ref="G21339">xlookup(F21339,'Internal Staffing Calculator'!E:E,'Internal Staffing Calculator'!C:C,"")</f>
        <v/>
      </c>
      <c r="H21339" s="932" t="str">
        <f t="array" ref="H21339">if(F21339&lt;&gt;"", iferror(index('Internal Staffing Calculator'!B$8:B23500,match(F21339,'Internal Staffing Calculator'!E$8:E23500,0)), "Not In Budget"),"")</f>
        <v/>
      </c>
      <c r="I21339" s="184"/>
      <c r="J21339" s="184"/>
      <c r="K21339" s="184"/>
      <c r="L21339" s="183"/>
    </row>
    <row r="21340">
      <c r="A21340" s="454"/>
      <c r="B21340" s="927"/>
      <c r="C21340" s="580"/>
      <c r="D21340" s="939"/>
      <c r="E21340" s="940"/>
      <c r="F21340" s="941"/>
      <c r="G21340" s="937" t="str">
        <f t="array" ref="G21340">xlookup(F21340,'Internal Staffing Calculator'!E:E,'Internal Staffing Calculator'!C:C,"")</f>
        <v/>
      </c>
      <c r="H21340" s="932" t="str">
        <f t="array" ref="H21340">if(F21340&lt;&gt;"", iferror(index('Internal Staffing Calculator'!B$8:B23500,match(F21340,'Internal Staffing Calculator'!E$8:E23500,0)), "Not In Budget"),"")</f>
        <v/>
      </c>
      <c r="I21340" s="184"/>
      <c r="J21340" s="184"/>
      <c r="K21340" s="184"/>
      <c r="L21340" s="183"/>
    </row>
    <row r="21341">
      <c r="A21341" s="454"/>
      <c r="B21341" s="927"/>
      <c r="C21341" s="580"/>
      <c r="D21341" s="939"/>
      <c r="E21341" s="940"/>
      <c r="F21341" s="941"/>
      <c r="G21341" s="937" t="str">
        <f t="array" ref="G21341">xlookup(F21341,'Internal Staffing Calculator'!E:E,'Internal Staffing Calculator'!C:C,"")</f>
        <v/>
      </c>
      <c r="H21341" s="932" t="str">
        <f t="array" ref="H21341">if(F21341&lt;&gt;"", iferror(index('Internal Staffing Calculator'!B$8:B23500,match(F21341,'Internal Staffing Calculator'!E$8:E23500,0)), "Not In Budget"),"")</f>
        <v/>
      </c>
      <c r="I21341" s="184"/>
      <c r="J21341" s="184"/>
      <c r="K21341" s="184"/>
      <c r="L21341" s="183"/>
    </row>
    <row r="21342">
      <c r="A21342" s="454"/>
      <c r="B21342" s="927"/>
      <c r="C21342" s="580"/>
      <c r="D21342" s="939"/>
      <c r="E21342" s="940"/>
      <c r="F21342" s="941"/>
      <c r="G21342" s="937" t="str">
        <f t="array" ref="G21342">xlookup(F21342,'Internal Staffing Calculator'!E:E,'Internal Staffing Calculator'!C:C,"")</f>
        <v/>
      </c>
      <c r="H21342" s="932" t="str">
        <f t="array" ref="H21342">if(F21342&lt;&gt;"", iferror(index('Internal Staffing Calculator'!B$8:B23500,match(F21342,'Internal Staffing Calculator'!E$8:E23500,0)), "Not In Budget"),"")</f>
        <v/>
      </c>
      <c r="I21342" s="184"/>
      <c r="J21342" s="184"/>
      <c r="K21342" s="184"/>
      <c r="L21342" s="183"/>
    </row>
    <row r="21343">
      <c r="A21343" s="454"/>
      <c r="B21343" s="927"/>
      <c r="C21343" s="580"/>
      <c r="D21343" s="939"/>
      <c r="E21343" s="940"/>
      <c r="F21343" s="941"/>
      <c r="G21343" s="937" t="str">
        <f t="array" ref="G21343">xlookup(F21343,'Internal Staffing Calculator'!E:E,'Internal Staffing Calculator'!C:C,"")</f>
        <v/>
      </c>
      <c r="H21343" s="932" t="str">
        <f t="array" ref="H21343">if(F21343&lt;&gt;"", iferror(index('Internal Staffing Calculator'!B$8:B23500,match(F21343,'Internal Staffing Calculator'!E$8:E23500,0)), "Not In Budget"),"")</f>
        <v/>
      </c>
      <c r="I21343" s="184"/>
      <c r="J21343" s="184"/>
      <c r="K21343" s="184"/>
      <c r="L21343" s="183"/>
    </row>
    <row r="21344">
      <c r="A21344" s="454"/>
      <c r="B21344" s="927"/>
      <c r="C21344" s="580"/>
      <c r="D21344" s="939"/>
      <c r="E21344" s="940"/>
      <c r="F21344" s="941"/>
      <c r="G21344" s="937" t="str">
        <f t="array" ref="G21344">xlookup(F21344,'Internal Staffing Calculator'!E:E,'Internal Staffing Calculator'!C:C,"")</f>
        <v/>
      </c>
      <c r="H21344" s="932" t="str">
        <f t="array" ref="H21344">if(F21344&lt;&gt;"", iferror(index('Internal Staffing Calculator'!B$8:B23500,match(F21344,'Internal Staffing Calculator'!E$8:E23500,0)), "Not In Budget"),"")</f>
        <v/>
      </c>
      <c r="I21344" s="184"/>
      <c r="J21344" s="184"/>
      <c r="K21344" s="184"/>
      <c r="L21344" s="183"/>
    </row>
    <row r="21345">
      <c r="A21345" s="454"/>
      <c r="B21345" s="927"/>
      <c r="C21345" s="580"/>
      <c r="D21345" s="939"/>
      <c r="E21345" s="940"/>
      <c r="F21345" s="941"/>
      <c r="G21345" s="937" t="str">
        <f t="array" ref="G21345">xlookup(F21345,'Internal Staffing Calculator'!E:E,'Internal Staffing Calculator'!C:C,"")</f>
        <v/>
      </c>
      <c r="H21345" s="932" t="str">
        <f t="array" ref="H21345">if(F21345&lt;&gt;"", iferror(index('Internal Staffing Calculator'!B$8:B23500,match(F21345,'Internal Staffing Calculator'!E$8:E23500,0)), "Not In Budget"),"")</f>
        <v/>
      </c>
      <c r="I21345" s="184"/>
      <c r="J21345" s="184"/>
      <c r="K21345" s="184"/>
      <c r="L21345" s="183"/>
    </row>
    <row r="21346">
      <c r="A21346" s="454"/>
      <c r="B21346" s="927"/>
      <c r="C21346" s="580"/>
      <c r="D21346" s="939"/>
      <c r="E21346" s="940"/>
      <c r="F21346" s="941"/>
      <c r="G21346" s="937" t="str">
        <f t="array" ref="G21346">xlookup(F21346,'Internal Staffing Calculator'!E:E,'Internal Staffing Calculator'!C:C,"")</f>
        <v/>
      </c>
      <c r="H21346" s="932" t="str">
        <f t="array" ref="H21346">if(F21346&lt;&gt;"", iferror(index('Internal Staffing Calculator'!B$8:B23500,match(F21346,'Internal Staffing Calculator'!E$8:E23500,0)), "Not In Budget"),"")</f>
        <v/>
      </c>
      <c r="I21346" s="184"/>
      <c r="J21346" s="184"/>
      <c r="K21346" s="184"/>
      <c r="L21346" s="183"/>
    </row>
    <row r="21347">
      <c r="A21347" s="454"/>
      <c r="B21347" s="927"/>
      <c r="C21347" s="580"/>
      <c r="D21347" s="939"/>
      <c r="E21347" s="940"/>
      <c r="F21347" s="941"/>
      <c r="G21347" s="937" t="str">
        <f t="array" ref="G21347">xlookup(F21347,'Internal Staffing Calculator'!E:E,'Internal Staffing Calculator'!C:C,"")</f>
        <v/>
      </c>
      <c r="H21347" s="932" t="str">
        <f t="array" ref="H21347">if(F21347&lt;&gt;"", iferror(index('Internal Staffing Calculator'!B$8:B23500,match(F21347,'Internal Staffing Calculator'!E$8:E23500,0)), "Not In Budget"),"")</f>
        <v/>
      </c>
      <c r="I21347" s="184"/>
      <c r="J21347" s="184"/>
      <c r="K21347" s="184"/>
      <c r="L21347" s="183"/>
    </row>
    <row r="21348">
      <c r="A21348" s="454"/>
      <c r="B21348" s="927"/>
      <c r="C21348" s="580"/>
      <c r="D21348" s="939"/>
      <c r="E21348" s="940"/>
      <c r="F21348" s="941"/>
      <c r="G21348" s="937" t="str">
        <f t="array" ref="G21348">xlookup(F21348,'Internal Staffing Calculator'!E:E,'Internal Staffing Calculator'!C:C,"")</f>
        <v/>
      </c>
      <c r="H21348" s="932" t="str">
        <f t="array" ref="H21348">if(F21348&lt;&gt;"", iferror(index('Internal Staffing Calculator'!B$8:B23500,match(F21348,'Internal Staffing Calculator'!E$8:E23500,0)), "Not In Budget"),"")</f>
        <v/>
      </c>
      <c r="I21348" s="184"/>
      <c r="J21348" s="184"/>
      <c r="K21348" s="184"/>
      <c r="L21348" s="183"/>
    </row>
    <row r="21349">
      <c r="A21349" s="454"/>
      <c r="B21349" s="927"/>
      <c r="C21349" s="580"/>
      <c r="D21349" s="939"/>
      <c r="E21349" s="940"/>
      <c r="F21349" s="941"/>
      <c r="G21349" s="937" t="str">
        <f t="array" ref="G21349">xlookup(F21349,'Internal Staffing Calculator'!E:E,'Internal Staffing Calculator'!C:C,"")</f>
        <v/>
      </c>
      <c r="H21349" s="932" t="str">
        <f t="array" ref="H21349">if(F21349&lt;&gt;"", iferror(index('Internal Staffing Calculator'!B$8:B23500,match(F21349,'Internal Staffing Calculator'!E$8:E23500,0)), "Not In Budget"),"")</f>
        <v/>
      </c>
      <c r="I21349" s="184"/>
      <c r="J21349" s="184"/>
      <c r="K21349" s="184"/>
      <c r="L21349" s="183"/>
    </row>
    <row r="21350">
      <c r="A21350" s="454"/>
      <c r="B21350" s="927"/>
      <c r="C21350" s="580"/>
      <c r="D21350" s="939"/>
      <c r="E21350" s="940"/>
      <c r="F21350" s="941"/>
      <c r="G21350" s="937" t="str">
        <f t="array" ref="G21350">xlookup(F21350,'Internal Staffing Calculator'!E:E,'Internal Staffing Calculator'!C:C,"")</f>
        <v/>
      </c>
      <c r="H21350" s="932" t="str">
        <f t="array" ref="H21350">if(F21350&lt;&gt;"", iferror(index('Internal Staffing Calculator'!B$8:B23500,match(F21350,'Internal Staffing Calculator'!E$8:E23500,0)), "Not In Budget"),"")</f>
        <v/>
      </c>
      <c r="I21350" s="184"/>
      <c r="J21350" s="184"/>
      <c r="K21350" s="184"/>
      <c r="L21350" s="183"/>
    </row>
    <row r="21351">
      <c r="A21351" s="454"/>
      <c r="B21351" s="927"/>
      <c r="C21351" s="580"/>
      <c r="D21351" s="939"/>
      <c r="E21351" s="940"/>
      <c r="F21351" s="941"/>
      <c r="G21351" s="937" t="str">
        <f t="array" ref="G21351">xlookup(F21351,'Internal Staffing Calculator'!E:E,'Internal Staffing Calculator'!C:C,"")</f>
        <v/>
      </c>
      <c r="H21351" s="932" t="str">
        <f t="array" ref="H21351">if(F21351&lt;&gt;"", iferror(index('Internal Staffing Calculator'!B$8:B23500,match(F21351,'Internal Staffing Calculator'!E$8:E23500,0)), "Not In Budget"),"")</f>
        <v/>
      </c>
      <c r="I21351" s="184"/>
      <c r="J21351" s="184"/>
      <c r="K21351" s="184"/>
      <c r="L21351" s="183"/>
    </row>
    <row r="21352">
      <c r="A21352" s="454"/>
      <c r="B21352" s="927"/>
      <c r="C21352" s="580"/>
      <c r="D21352" s="939"/>
      <c r="E21352" s="940"/>
      <c r="F21352" s="941"/>
      <c r="G21352" s="937" t="str">
        <f t="array" ref="G21352">xlookup(F21352,'Internal Staffing Calculator'!E:E,'Internal Staffing Calculator'!C:C,"")</f>
        <v/>
      </c>
      <c r="H21352" s="932" t="str">
        <f t="array" ref="H21352">if(F21352&lt;&gt;"", iferror(index('Internal Staffing Calculator'!B$8:B23500,match(F21352,'Internal Staffing Calculator'!E$8:E23500,0)), "Not In Budget"),"")</f>
        <v/>
      </c>
      <c r="I21352" s="184"/>
      <c r="J21352" s="184"/>
      <c r="K21352" s="184"/>
      <c r="L21352" s="183"/>
    </row>
    <row r="21353">
      <c r="A21353" s="454"/>
      <c r="B21353" s="927"/>
      <c r="C21353" s="580"/>
      <c r="D21353" s="939"/>
      <c r="E21353" s="940"/>
      <c r="F21353" s="941"/>
      <c r="G21353" s="937" t="str">
        <f t="array" ref="G21353">xlookup(F21353,'Internal Staffing Calculator'!E:E,'Internal Staffing Calculator'!C:C,"")</f>
        <v/>
      </c>
      <c r="H21353" s="932" t="str">
        <f t="array" ref="H21353">if(F21353&lt;&gt;"", iferror(index('Internal Staffing Calculator'!B$8:B23500,match(F21353,'Internal Staffing Calculator'!E$8:E23500,0)), "Not In Budget"),"")</f>
        <v/>
      </c>
      <c r="I21353" s="184"/>
      <c r="J21353" s="184"/>
      <c r="K21353" s="184"/>
      <c r="L21353" s="183"/>
    </row>
    <row r="21354">
      <c r="A21354" s="454"/>
      <c r="B21354" s="927"/>
      <c r="C21354" s="580"/>
      <c r="D21354" s="939"/>
      <c r="E21354" s="940"/>
      <c r="F21354" s="941"/>
      <c r="G21354" s="937" t="str">
        <f t="array" ref="G21354">xlookup(F21354,'Internal Staffing Calculator'!E:E,'Internal Staffing Calculator'!C:C,"")</f>
        <v/>
      </c>
      <c r="H21354" s="932" t="str">
        <f t="array" ref="H21354">if(F21354&lt;&gt;"", iferror(index('Internal Staffing Calculator'!B$8:B23500,match(F21354,'Internal Staffing Calculator'!E$8:E23500,0)), "Not In Budget"),"")</f>
        <v/>
      </c>
      <c r="I21354" s="184"/>
      <c r="J21354" s="184"/>
      <c r="K21354" s="184"/>
      <c r="L21354" s="183"/>
    </row>
    <row r="21355">
      <c r="A21355" s="454"/>
      <c r="B21355" s="927"/>
      <c r="C21355" s="580"/>
      <c r="D21355" s="939"/>
      <c r="E21355" s="940"/>
      <c r="F21355" s="941"/>
      <c r="G21355" s="937" t="str">
        <f t="array" ref="G21355">xlookup(F21355,'Internal Staffing Calculator'!E:E,'Internal Staffing Calculator'!C:C,"")</f>
        <v/>
      </c>
      <c r="H21355" s="932" t="str">
        <f t="array" ref="H21355">if(F21355&lt;&gt;"", iferror(index('Internal Staffing Calculator'!B$8:B23500,match(F21355,'Internal Staffing Calculator'!E$8:E23500,0)), "Not In Budget"),"")</f>
        <v/>
      </c>
      <c r="I21355" s="184"/>
      <c r="J21355" s="184"/>
      <c r="K21355" s="184"/>
      <c r="L21355" s="183"/>
    </row>
    <row r="21356">
      <c r="A21356" s="454"/>
      <c r="B21356" s="927"/>
      <c r="C21356" s="580"/>
      <c r="D21356" s="939"/>
      <c r="E21356" s="940"/>
      <c r="F21356" s="941"/>
      <c r="G21356" s="937" t="str">
        <f t="array" ref="G21356">xlookup(F21356,'Internal Staffing Calculator'!E:E,'Internal Staffing Calculator'!C:C,"")</f>
        <v/>
      </c>
      <c r="H21356" s="932" t="str">
        <f t="array" ref="H21356">if(F21356&lt;&gt;"", iferror(index('Internal Staffing Calculator'!B$8:B23500,match(F21356,'Internal Staffing Calculator'!E$8:E23500,0)), "Not In Budget"),"")</f>
        <v/>
      </c>
      <c r="I21356" s="184"/>
      <c r="J21356" s="184"/>
      <c r="K21356" s="184"/>
      <c r="L21356" s="183"/>
    </row>
    <row r="21357">
      <c r="A21357" s="454"/>
      <c r="B21357" s="927"/>
      <c r="C21357" s="580"/>
      <c r="D21357" s="939"/>
      <c r="E21357" s="940"/>
      <c r="F21357" s="941"/>
      <c r="G21357" s="937" t="str">
        <f t="array" ref="G21357">xlookup(F21357,'Internal Staffing Calculator'!E:E,'Internal Staffing Calculator'!C:C,"")</f>
        <v/>
      </c>
      <c r="H21357" s="932" t="str">
        <f t="array" ref="H21357">if(F21357&lt;&gt;"", iferror(index('Internal Staffing Calculator'!B$8:B23500,match(F21357,'Internal Staffing Calculator'!E$8:E23500,0)), "Not In Budget"),"")</f>
        <v/>
      </c>
      <c r="I21357" s="184"/>
      <c r="J21357" s="184"/>
      <c r="K21357" s="184"/>
      <c r="L21357" s="183"/>
    </row>
    <row r="21358">
      <c r="A21358" s="454"/>
      <c r="B21358" s="927"/>
      <c r="C21358" s="580"/>
      <c r="D21358" s="939"/>
      <c r="E21358" s="940"/>
      <c r="F21358" s="941"/>
      <c r="G21358" s="937" t="str">
        <f t="array" ref="G21358">xlookup(F21358,'Internal Staffing Calculator'!E:E,'Internal Staffing Calculator'!C:C,"")</f>
        <v/>
      </c>
      <c r="H21358" s="932" t="str">
        <f t="array" ref="H21358">if(F21358&lt;&gt;"", iferror(index('Internal Staffing Calculator'!B$8:B23500,match(F21358,'Internal Staffing Calculator'!E$8:E23500,0)), "Not In Budget"),"")</f>
        <v/>
      </c>
      <c r="I21358" s="184"/>
      <c r="J21358" s="184"/>
      <c r="K21358" s="184"/>
      <c r="L21358" s="183"/>
    </row>
    <row r="21359">
      <c r="A21359" s="454"/>
      <c r="B21359" s="927"/>
      <c r="C21359" s="580"/>
      <c r="D21359" s="939"/>
      <c r="E21359" s="940"/>
      <c r="F21359" s="941"/>
      <c r="G21359" s="937" t="str">
        <f t="array" ref="G21359">xlookup(F21359,'Internal Staffing Calculator'!E:E,'Internal Staffing Calculator'!C:C,"")</f>
        <v/>
      </c>
      <c r="H21359" s="932" t="str">
        <f t="array" ref="H21359">if(F21359&lt;&gt;"", iferror(index('Internal Staffing Calculator'!B$8:B23500,match(F21359,'Internal Staffing Calculator'!E$8:E23500,0)), "Not In Budget"),"")</f>
        <v/>
      </c>
      <c r="I21359" s="184"/>
      <c r="J21359" s="184"/>
      <c r="K21359" s="184"/>
      <c r="L21359" s="183"/>
    </row>
    <row r="21360">
      <c r="A21360" s="454"/>
      <c r="B21360" s="927"/>
      <c r="C21360" s="580"/>
      <c r="D21360" s="939"/>
      <c r="E21360" s="940"/>
      <c r="F21360" s="941"/>
      <c r="G21360" s="937" t="str">
        <f t="array" ref="G21360">xlookup(F21360,'Internal Staffing Calculator'!E:E,'Internal Staffing Calculator'!C:C,"")</f>
        <v/>
      </c>
      <c r="H21360" s="932" t="str">
        <f t="array" ref="H21360">if(F21360&lt;&gt;"", iferror(index('Internal Staffing Calculator'!B$8:B23500,match(F21360,'Internal Staffing Calculator'!E$8:E23500,0)), "Not In Budget"),"")</f>
        <v/>
      </c>
      <c r="I21360" s="184"/>
      <c r="J21360" s="184"/>
      <c r="K21360" s="184"/>
      <c r="L21360" s="183"/>
    </row>
    <row r="21361">
      <c r="A21361" s="454"/>
      <c r="B21361" s="927"/>
      <c r="C21361" s="580"/>
      <c r="D21361" s="939"/>
      <c r="E21361" s="940"/>
      <c r="F21361" s="941"/>
      <c r="G21361" s="937" t="str">
        <f t="array" ref="G21361">xlookup(F21361,'Internal Staffing Calculator'!E:E,'Internal Staffing Calculator'!C:C,"")</f>
        <v/>
      </c>
      <c r="H21361" s="932" t="str">
        <f t="array" ref="H21361">if(F21361&lt;&gt;"", iferror(index('Internal Staffing Calculator'!B$8:B23500,match(F21361,'Internal Staffing Calculator'!E$8:E23500,0)), "Not In Budget"),"")</f>
        <v/>
      </c>
      <c r="I21361" s="184"/>
      <c r="J21361" s="184"/>
      <c r="K21361" s="184"/>
      <c r="L21361" s="183"/>
    </row>
    <row r="21362">
      <c r="A21362" s="454"/>
      <c r="B21362" s="927"/>
      <c r="C21362" s="580"/>
      <c r="D21362" s="939"/>
      <c r="E21362" s="940"/>
      <c r="F21362" s="941"/>
      <c r="G21362" s="937" t="str">
        <f t="array" ref="G21362">xlookup(F21362,'Internal Staffing Calculator'!E:E,'Internal Staffing Calculator'!C:C,"")</f>
        <v/>
      </c>
      <c r="H21362" s="932" t="str">
        <f t="array" ref="H21362">if(F21362&lt;&gt;"", iferror(index('Internal Staffing Calculator'!B$8:B23500,match(F21362,'Internal Staffing Calculator'!E$8:E23500,0)), "Not In Budget"),"")</f>
        <v/>
      </c>
      <c r="I21362" s="184"/>
      <c r="J21362" s="184"/>
      <c r="K21362" s="184"/>
      <c r="L21362" s="183"/>
    </row>
    <row r="21363">
      <c r="A21363" s="454"/>
      <c r="B21363" s="927"/>
      <c r="C21363" s="580"/>
      <c r="D21363" s="939"/>
      <c r="E21363" s="940"/>
      <c r="F21363" s="941"/>
      <c r="G21363" s="937" t="str">
        <f t="array" ref="G21363">xlookup(F21363,'Internal Staffing Calculator'!E:E,'Internal Staffing Calculator'!C:C,"")</f>
        <v/>
      </c>
      <c r="H21363" s="932" t="str">
        <f t="array" ref="H21363">if(F21363&lt;&gt;"", iferror(index('Internal Staffing Calculator'!B$8:B23500,match(F21363,'Internal Staffing Calculator'!E$8:E23500,0)), "Not In Budget"),"")</f>
        <v/>
      </c>
      <c r="I21363" s="184"/>
      <c r="J21363" s="184"/>
      <c r="K21363" s="184"/>
      <c r="L21363" s="183"/>
    </row>
    <row r="21364">
      <c r="A21364" s="454"/>
      <c r="B21364" s="927"/>
      <c r="C21364" s="580"/>
      <c r="D21364" s="939"/>
      <c r="E21364" s="940"/>
      <c r="F21364" s="941"/>
      <c r="G21364" s="937" t="str">
        <f t="array" ref="G21364">xlookup(F21364,'Internal Staffing Calculator'!E:E,'Internal Staffing Calculator'!C:C,"")</f>
        <v/>
      </c>
      <c r="H21364" s="932" t="str">
        <f t="array" ref="H21364">if(F21364&lt;&gt;"", iferror(index('Internal Staffing Calculator'!B$8:B23500,match(F21364,'Internal Staffing Calculator'!E$8:E23500,0)), "Not In Budget"),"")</f>
        <v/>
      </c>
      <c r="I21364" s="184"/>
      <c r="J21364" s="184"/>
      <c r="K21364" s="184"/>
      <c r="L21364" s="183"/>
    </row>
    <row r="21365">
      <c r="A21365" s="454"/>
      <c r="B21365" s="927"/>
      <c r="C21365" s="580"/>
      <c r="D21365" s="939"/>
      <c r="E21365" s="940"/>
      <c r="F21365" s="941"/>
      <c r="G21365" s="937" t="str">
        <f t="array" ref="G21365">xlookup(F21365,'Internal Staffing Calculator'!E:E,'Internal Staffing Calculator'!C:C,"")</f>
        <v/>
      </c>
      <c r="H21365" s="932" t="str">
        <f t="array" ref="H21365">if(F21365&lt;&gt;"", iferror(index('Internal Staffing Calculator'!B$8:B23500,match(F21365,'Internal Staffing Calculator'!E$8:E23500,0)), "Not In Budget"),"")</f>
        <v/>
      </c>
      <c r="I21365" s="184"/>
      <c r="J21365" s="184"/>
      <c r="K21365" s="184"/>
      <c r="L21365" s="183"/>
    </row>
    <row r="21366">
      <c r="A21366" s="454"/>
      <c r="B21366" s="927"/>
      <c r="C21366" s="580"/>
      <c r="D21366" s="939"/>
      <c r="E21366" s="940"/>
      <c r="F21366" s="941"/>
      <c r="G21366" s="937" t="str">
        <f t="array" ref="G21366">xlookup(F21366,'Internal Staffing Calculator'!E:E,'Internal Staffing Calculator'!C:C,"")</f>
        <v/>
      </c>
      <c r="H21366" s="932" t="str">
        <f t="array" ref="H21366">if(F21366&lt;&gt;"", iferror(index('Internal Staffing Calculator'!B$8:B23500,match(F21366,'Internal Staffing Calculator'!E$8:E23500,0)), "Not In Budget"),"")</f>
        <v/>
      </c>
      <c r="I21366" s="184"/>
      <c r="J21366" s="184"/>
      <c r="K21366" s="184"/>
      <c r="L21366" s="183"/>
    </row>
    <row r="21367">
      <c r="A21367" s="454"/>
      <c r="B21367" s="927"/>
      <c r="C21367" s="580"/>
      <c r="D21367" s="939"/>
      <c r="E21367" s="940"/>
      <c r="F21367" s="941"/>
      <c r="G21367" s="937" t="str">
        <f t="array" ref="G21367">xlookup(F21367,'Internal Staffing Calculator'!E:E,'Internal Staffing Calculator'!C:C,"")</f>
        <v/>
      </c>
      <c r="H21367" s="932" t="str">
        <f t="array" ref="H21367">if(F21367&lt;&gt;"", iferror(index('Internal Staffing Calculator'!B$8:B23500,match(F21367,'Internal Staffing Calculator'!E$8:E23500,0)), "Not In Budget"),"")</f>
        <v/>
      </c>
      <c r="I21367" s="184"/>
      <c r="J21367" s="184"/>
      <c r="K21367" s="184"/>
      <c r="L21367" s="183"/>
    </row>
    <row r="21368">
      <c r="A21368" s="454"/>
      <c r="B21368" s="927"/>
      <c r="C21368" s="580"/>
      <c r="D21368" s="939"/>
      <c r="E21368" s="940"/>
      <c r="F21368" s="941"/>
      <c r="G21368" s="937" t="str">
        <f t="array" ref="G21368">xlookup(F21368,'Internal Staffing Calculator'!E:E,'Internal Staffing Calculator'!C:C,"")</f>
        <v/>
      </c>
      <c r="H21368" s="932" t="str">
        <f t="array" ref="H21368">if(F21368&lt;&gt;"", iferror(index('Internal Staffing Calculator'!B$8:B23500,match(F21368,'Internal Staffing Calculator'!E$8:E23500,0)), "Not In Budget"),"")</f>
        <v/>
      </c>
      <c r="I21368" s="184"/>
      <c r="J21368" s="184"/>
      <c r="K21368" s="184"/>
      <c r="L21368" s="183"/>
    </row>
    <row r="21369">
      <c r="A21369" s="454"/>
      <c r="B21369" s="927"/>
      <c r="C21369" s="580"/>
      <c r="D21369" s="939"/>
      <c r="E21369" s="940"/>
      <c r="F21369" s="941"/>
      <c r="G21369" s="937" t="str">
        <f t="array" ref="G21369">xlookup(F21369,'Internal Staffing Calculator'!E:E,'Internal Staffing Calculator'!C:C,"")</f>
        <v/>
      </c>
      <c r="H21369" s="932" t="str">
        <f t="array" ref="H21369">if(F21369&lt;&gt;"", iferror(index('Internal Staffing Calculator'!B$8:B23500,match(F21369,'Internal Staffing Calculator'!E$8:E23500,0)), "Not In Budget"),"")</f>
        <v/>
      </c>
      <c r="I21369" s="184"/>
      <c r="J21369" s="184"/>
      <c r="K21369" s="184"/>
      <c r="L21369" s="183"/>
    </row>
    <row r="21370">
      <c r="A21370" s="454"/>
      <c r="B21370" s="927"/>
      <c r="C21370" s="580"/>
      <c r="D21370" s="939"/>
      <c r="E21370" s="940"/>
      <c r="F21370" s="941"/>
      <c r="G21370" s="937" t="str">
        <f t="array" ref="G21370">xlookup(F21370,'Internal Staffing Calculator'!E:E,'Internal Staffing Calculator'!C:C,"")</f>
        <v/>
      </c>
      <c r="H21370" s="932" t="str">
        <f t="array" ref="H21370">if(F21370&lt;&gt;"", iferror(index('Internal Staffing Calculator'!B$8:B23500,match(F21370,'Internal Staffing Calculator'!E$8:E23500,0)), "Not In Budget"),"")</f>
        <v/>
      </c>
      <c r="I21370" s="184"/>
      <c r="J21370" s="184"/>
      <c r="K21370" s="184"/>
      <c r="L21370" s="183"/>
    </row>
    <row r="21371">
      <c r="A21371" s="454"/>
      <c r="B21371" s="927"/>
      <c r="C21371" s="580"/>
      <c r="D21371" s="939"/>
      <c r="E21371" s="940"/>
      <c r="F21371" s="941"/>
      <c r="G21371" s="937" t="str">
        <f t="array" ref="G21371">xlookup(F21371,'Internal Staffing Calculator'!E:E,'Internal Staffing Calculator'!C:C,"")</f>
        <v/>
      </c>
      <c r="H21371" s="932" t="str">
        <f t="array" ref="H21371">if(F21371&lt;&gt;"", iferror(index('Internal Staffing Calculator'!B$8:B23500,match(F21371,'Internal Staffing Calculator'!E$8:E23500,0)), "Not In Budget"),"")</f>
        <v/>
      </c>
      <c r="I21371" s="184"/>
      <c r="J21371" s="184"/>
      <c r="K21371" s="184"/>
      <c r="L21371" s="183"/>
    </row>
    <row r="21372">
      <c r="A21372" s="454"/>
      <c r="B21372" s="927"/>
      <c r="C21372" s="580"/>
      <c r="D21372" s="939"/>
      <c r="E21372" s="940"/>
      <c r="F21372" s="941"/>
      <c r="G21372" s="937" t="str">
        <f t="array" ref="G21372">xlookup(F21372,'Internal Staffing Calculator'!E:E,'Internal Staffing Calculator'!C:C,"")</f>
        <v/>
      </c>
      <c r="H21372" s="932" t="str">
        <f t="array" ref="H21372">if(F21372&lt;&gt;"", iferror(index('Internal Staffing Calculator'!B$8:B23500,match(F21372,'Internal Staffing Calculator'!E$8:E23500,0)), "Not In Budget"),"")</f>
        <v/>
      </c>
      <c r="I21372" s="184"/>
      <c r="J21372" s="184"/>
      <c r="K21372" s="184"/>
      <c r="L21372" s="183"/>
    </row>
    <row r="21373">
      <c r="A21373" s="454"/>
      <c r="B21373" s="927"/>
      <c r="C21373" s="580"/>
      <c r="D21373" s="939"/>
      <c r="E21373" s="940"/>
      <c r="F21373" s="941"/>
      <c r="G21373" s="937" t="str">
        <f t="array" ref="G21373">xlookup(F21373,'Internal Staffing Calculator'!E:E,'Internal Staffing Calculator'!C:C,"")</f>
        <v/>
      </c>
      <c r="H21373" s="932" t="str">
        <f t="array" ref="H21373">if(F21373&lt;&gt;"", iferror(index('Internal Staffing Calculator'!B$8:B23500,match(F21373,'Internal Staffing Calculator'!E$8:E23500,0)), "Not In Budget"),"")</f>
        <v/>
      </c>
      <c r="I21373" s="184"/>
      <c r="J21373" s="184"/>
      <c r="K21373" s="184"/>
      <c r="L21373" s="183"/>
    </row>
    <row r="21374">
      <c r="A21374" s="454"/>
      <c r="B21374" s="927"/>
      <c r="C21374" s="580"/>
      <c r="D21374" s="939"/>
      <c r="E21374" s="940"/>
      <c r="F21374" s="941"/>
      <c r="G21374" s="937" t="str">
        <f t="array" ref="G21374">xlookup(F21374,'Internal Staffing Calculator'!E:E,'Internal Staffing Calculator'!C:C,"")</f>
        <v/>
      </c>
      <c r="H21374" s="932" t="str">
        <f t="array" ref="H21374">if(F21374&lt;&gt;"", iferror(index('Internal Staffing Calculator'!B$8:B23500,match(F21374,'Internal Staffing Calculator'!E$8:E23500,0)), "Not In Budget"),"")</f>
        <v/>
      </c>
      <c r="I21374" s="184"/>
      <c r="J21374" s="184"/>
      <c r="K21374" s="184"/>
      <c r="L21374" s="183"/>
    </row>
    <row r="21375">
      <c r="A21375" s="454"/>
      <c r="B21375" s="927"/>
      <c r="C21375" s="580"/>
      <c r="D21375" s="939"/>
      <c r="E21375" s="940"/>
      <c r="F21375" s="941"/>
      <c r="G21375" s="937" t="str">
        <f t="array" ref="G21375">xlookup(F21375,'Internal Staffing Calculator'!E:E,'Internal Staffing Calculator'!C:C,"")</f>
        <v/>
      </c>
      <c r="H21375" s="932" t="str">
        <f t="array" ref="H21375">if(F21375&lt;&gt;"", iferror(index('Internal Staffing Calculator'!B$8:B23500,match(F21375,'Internal Staffing Calculator'!E$8:E23500,0)), "Not In Budget"),"")</f>
        <v/>
      </c>
      <c r="I21375" s="184"/>
      <c r="J21375" s="184"/>
      <c r="K21375" s="184"/>
      <c r="L21375" s="183"/>
    </row>
    <row r="21376">
      <c r="A21376" s="454"/>
      <c r="B21376" s="927"/>
      <c r="C21376" s="580"/>
      <c r="D21376" s="939"/>
      <c r="E21376" s="940"/>
      <c r="F21376" s="941"/>
      <c r="G21376" s="937" t="str">
        <f t="array" ref="G21376">xlookup(F21376,'Internal Staffing Calculator'!E:E,'Internal Staffing Calculator'!C:C,"")</f>
        <v/>
      </c>
      <c r="H21376" s="932" t="str">
        <f t="array" ref="H21376">if(F21376&lt;&gt;"", iferror(index('Internal Staffing Calculator'!B$8:B23500,match(F21376,'Internal Staffing Calculator'!E$8:E23500,0)), "Not In Budget"),"")</f>
        <v/>
      </c>
      <c r="I21376" s="184"/>
      <c r="J21376" s="184"/>
      <c r="K21376" s="184"/>
      <c r="L21376" s="183"/>
    </row>
    <row r="21377">
      <c r="A21377" s="454"/>
      <c r="B21377" s="927"/>
      <c r="C21377" s="580"/>
      <c r="D21377" s="939"/>
      <c r="E21377" s="940"/>
      <c r="F21377" s="941"/>
      <c r="G21377" s="937" t="str">
        <f t="array" ref="G21377">xlookup(F21377,'Internal Staffing Calculator'!E:E,'Internal Staffing Calculator'!C:C,"")</f>
        <v/>
      </c>
      <c r="H21377" s="932" t="str">
        <f t="array" ref="H21377">if(F21377&lt;&gt;"", iferror(index('Internal Staffing Calculator'!B$8:B23500,match(F21377,'Internal Staffing Calculator'!E$8:E23500,0)), "Not In Budget"),"")</f>
        <v/>
      </c>
      <c r="I21377" s="184"/>
      <c r="J21377" s="184"/>
      <c r="K21377" s="184"/>
      <c r="L21377" s="183"/>
    </row>
    <row r="21378">
      <c r="A21378" s="454"/>
      <c r="B21378" s="927"/>
      <c r="C21378" s="580"/>
      <c r="D21378" s="939"/>
      <c r="E21378" s="940"/>
      <c r="F21378" s="941"/>
      <c r="G21378" s="937" t="str">
        <f t="array" ref="G21378">xlookup(F21378,'Internal Staffing Calculator'!E:E,'Internal Staffing Calculator'!C:C,"")</f>
        <v/>
      </c>
      <c r="H21378" s="932" t="str">
        <f t="array" ref="H21378">if(F21378&lt;&gt;"", iferror(index('Internal Staffing Calculator'!B$8:B23500,match(F21378,'Internal Staffing Calculator'!E$8:E23500,0)), "Not In Budget"),"")</f>
        <v/>
      </c>
      <c r="I21378" s="184"/>
      <c r="J21378" s="184"/>
      <c r="K21378" s="184"/>
      <c r="L21378" s="183"/>
    </row>
    <row r="21379">
      <c r="A21379" s="454"/>
      <c r="B21379" s="927"/>
      <c r="C21379" s="580"/>
      <c r="D21379" s="939"/>
      <c r="E21379" s="940"/>
      <c r="F21379" s="941"/>
      <c r="G21379" s="937" t="str">
        <f t="array" ref="G21379">xlookup(F21379,'Internal Staffing Calculator'!E:E,'Internal Staffing Calculator'!C:C,"")</f>
        <v/>
      </c>
      <c r="H21379" s="932" t="str">
        <f t="array" ref="H21379">if(F21379&lt;&gt;"", iferror(index('Internal Staffing Calculator'!B$8:B23500,match(F21379,'Internal Staffing Calculator'!E$8:E23500,0)), "Not In Budget"),"")</f>
        <v/>
      </c>
      <c r="I21379" s="184"/>
      <c r="J21379" s="184"/>
      <c r="K21379" s="184"/>
      <c r="L21379" s="183"/>
    </row>
    <row r="21380">
      <c r="A21380" s="454"/>
      <c r="B21380" s="927"/>
      <c r="C21380" s="580"/>
      <c r="D21380" s="939"/>
      <c r="E21380" s="940"/>
      <c r="F21380" s="941"/>
      <c r="G21380" s="937" t="str">
        <f t="array" ref="G21380">xlookup(F21380,'Internal Staffing Calculator'!E:E,'Internal Staffing Calculator'!C:C,"")</f>
        <v/>
      </c>
      <c r="H21380" s="932" t="str">
        <f t="array" ref="H21380">if(F21380&lt;&gt;"", iferror(index('Internal Staffing Calculator'!B$8:B23500,match(F21380,'Internal Staffing Calculator'!E$8:E23500,0)), "Not In Budget"),"")</f>
        <v/>
      </c>
      <c r="I21380" s="184"/>
      <c r="J21380" s="184"/>
      <c r="K21380" s="184"/>
      <c r="L21380" s="183"/>
    </row>
    <row r="21381">
      <c r="A21381" s="454"/>
      <c r="B21381" s="927"/>
      <c r="C21381" s="580"/>
      <c r="D21381" s="939"/>
      <c r="E21381" s="940"/>
      <c r="F21381" s="941"/>
      <c r="G21381" s="937" t="str">
        <f t="array" ref="G21381">xlookup(F21381,'Internal Staffing Calculator'!E:E,'Internal Staffing Calculator'!C:C,"")</f>
        <v/>
      </c>
      <c r="H21381" s="932" t="str">
        <f t="array" ref="H21381">if(F21381&lt;&gt;"", iferror(index('Internal Staffing Calculator'!B$8:B23500,match(F21381,'Internal Staffing Calculator'!E$8:E23500,0)), "Not In Budget"),"")</f>
        <v/>
      </c>
      <c r="I21381" s="184"/>
      <c r="J21381" s="184"/>
      <c r="K21381" s="184"/>
      <c r="L21381" s="183"/>
    </row>
    <row r="21382">
      <c r="A21382" s="454"/>
      <c r="B21382" s="927"/>
      <c r="C21382" s="580"/>
      <c r="D21382" s="939"/>
      <c r="E21382" s="940"/>
      <c r="F21382" s="941"/>
      <c r="G21382" s="937" t="str">
        <f t="array" ref="G21382">xlookup(F21382,'Internal Staffing Calculator'!E:E,'Internal Staffing Calculator'!C:C,"")</f>
        <v/>
      </c>
      <c r="H21382" s="932" t="str">
        <f t="array" ref="H21382">if(F21382&lt;&gt;"", iferror(index('Internal Staffing Calculator'!B$8:B23500,match(F21382,'Internal Staffing Calculator'!E$8:E23500,0)), "Not In Budget"),"")</f>
        <v/>
      </c>
      <c r="I21382" s="184"/>
      <c r="J21382" s="184"/>
      <c r="K21382" s="184"/>
      <c r="L21382" s="183"/>
    </row>
    <row r="21383">
      <c r="A21383" s="454"/>
      <c r="B21383" s="927"/>
      <c r="C21383" s="580"/>
      <c r="D21383" s="939"/>
      <c r="E21383" s="940"/>
      <c r="F21383" s="941"/>
      <c r="G21383" s="937" t="str">
        <f t="array" ref="G21383">xlookup(F21383,'Internal Staffing Calculator'!E:E,'Internal Staffing Calculator'!C:C,"")</f>
        <v/>
      </c>
      <c r="H21383" s="932" t="str">
        <f t="array" ref="H21383">if(F21383&lt;&gt;"", iferror(index('Internal Staffing Calculator'!B$8:B23500,match(F21383,'Internal Staffing Calculator'!E$8:E23500,0)), "Not In Budget"),"")</f>
        <v/>
      </c>
      <c r="I21383" s="184"/>
      <c r="J21383" s="184"/>
      <c r="K21383" s="184"/>
      <c r="L21383" s="183"/>
    </row>
    <row r="21384">
      <c r="A21384" s="454"/>
      <c r="B21384" s="927"/>
      <c r="C21384" s="580"/>
      <c r="D21384" s="939"/>
      <c r="E21384" s="940"/>
      <c r="F21384" s="941"/>
      <c r="G21384" s="937" t="str">
        <f t="array" ref="G21384">xlookup(F21384,'Internal Staffing Calculator'!E:E,'Internal Staffing Calculator'!C:C,"")</f>
        <v/>
      </c>
      <c r="H21384" s="932" t="str">
        <f t="array" ref="H21384">if(F21384&lt;&gt;"", iferror(index('Internal Staffing Calculator'!B$8:B23500,match(F21384,'Internal Staffing Calculator'!E$8:E23500,0)), "Not In Budget"),"")</f>
        <v/>
      </c>
      <c r="I21384" s="184"/>
      <c r="J21384" s="184"/>
      <c r="K21384" s="184"/>
      <c r="L21384" s="183"/>
    </row>
    <row r="21385">
      <c r="A21385" s="454"/>
      <c r="B21385" s="927"/>
      <c r="C21385" s="580"/>
      <c r="D21385" s="939"/>
      <c r="E21385" s="940"/>
      <c r="F21385" s="941"/>
      <c r="G21385" s="937" t="str">
        <f t="array" ref="G21385">xlookup(F21385,'Internal Staffing Calculator'!E:E,'Internal Staffing Calculator'!C:C,"")</f>
        <v/>
      </c>
      <c r="H21385" s="932" t="str">
        <f t="array" ref="H21385">if(F21385&lt;&gt;"", iferror(index('Internal Staffing Calculator'!B$8:B23500,match(F21385,'Internal Staffing Calculator'!E$8:E23500,0)), "Not In Budget"),"")</f>
        <v/>
      </c>
      <c r="I21385" s="184"/>
      <c r="J21385" s="184"/>
      <c r="K21385" s="184"/>
      <c r="L21385" s="183"/>
    </row>
    <row r="21386">
      <c r="A21386" s="454"/>
      <c r="B21386" s="927"/>
      <c r="C21386" s="580"/>
      <c r="D21386" s="939"/>
      <c r="E21386" s="940"/>
      <c r="F21386" s="941"/>
      <c r="G21386" s="937" t="str">
        <f t="array" ref="G21386">xlookup(F21386,'Internal Staffing Calculator'!E:E,'Internal Staffing Calculator'!C:C,"")</f>
        <v/>
      </c>
      <c r="H21386" s="932" t="str">
        <f t="array" ref="H21386">if(F21386&lt;&gt;"", iferror(index('Internal Staffing Calculator'!B$8:B23500,match(F21386,'Internal Staffing Calculator'!E$8:E23500,0)), "Not In Budget"),"")</f>
        <v/>
      </c>
      <c r="I21386" s="184"/>
      <c r="J21386" s="184"/>
      <c r="K21386" s="184"/>
      <c r="L21386" s="183"/>
    </row>
    <row r="21387">
      <c r="A21387" s="454"/>
      <c r="B21387" s="927"/>
      <c r="C21387" s="580"/>
      <c r="D21387" s="939"/>
      <c r="E21387" s="940"/>
      <c r="F21387" s="941"/>
      <c r="G21387" s="937" t="str">
        <f t="array" ref="G21387">xlookup(F21387,'Internal Staffing Calculator'!E:E,'Internal Staffing Calculator'!C:C,"")</f>
        <v/>
      </c>
      <c r="H21387" s="932" t="str">
        <f t="array" ref="H21387">if(F21387&lt;&gt;"", iferror(index('Internal Staffing Calculator'!B$8:B23500,match(F21387,'Internal Staffing Calculator'!E$8:E23500,0)), "Not In Budget"),"")</f>
        <v/>
      </c>
      <c r="I21387" s="184"/>
      <c r="J21387" s="184"/>
      <c r="K21387" s="184"/>
      <c r="L21387" s="183"/>
    </row>
    <row r="21388">
      <c r="A21388" s="454"/>
      <c r="B21388" s="927"/>
      <c r="C21388" s="580"/>
      <c r="D21388" s="939"/>
      <c r="E21388" s="940"/>
      <c r="F21388" s="941"/>
      <c r="G21388" s="937" t="str">
        <f t="array" ref="G21388">xlookup(F21388,'Internal Staffing Calculator'!E:E,'Internal Staffing Calculator'!C:C,"")</f>
        <v/>
      </c>
      <c r="H21388" s="932" t="str">
        <f t="array" ref="H21388">if(F21388&lt;&gt;"", iferror(index('Internal Staffing Calculator'!B$8:B23500,match(F21388,'Internal Staffing Calculator'!E$8:E23500,0)), "Not In Budget"),"")</f>
        <v/>
      </c>
      <c r="I21388" s="184"/>
      <c r="J21388" s="184"/>
      <c r="K21388" s="184"/>
      <c r="L21388" s="183"/>
    </row>
    <row r="21389">
      <c r="A21389" s="454"/>
      <c r="B21389" s="927"/>
      <c r="C21389" s="580"/>
      <c r="D21389" s="939"/>
      <c r="E21389" s="940"/>
      <c r="F21389" s="941"/>
      <c r="G21389" s="937" t="str">
        <f t="array" ref="G21389">xlookup(F21389,'Internal Staffing Calculator'!E:E,'Internal Staffing Calculator'!C:C,"")</f>
        <v/>
      </c>
      <c r="H21389" s="932" t="str">
        <f t="array" ref="H21389">if(F21389&lt;&gt;"", iferror(index('Internal Staffing Calculator'!B$8:B23500,match(F21389,'Internal Staffing Calculator'!E$8:E23500,0)), "Not In Budget"),"")</f>
        <v/>
      </c>
      <c r="I21389" s="184"/>
      <c r="J21389" s="184"/>
      <c r="K21389" s="184"/>
      <c r="L21389" s="183"/>
    </row>
    <row r="21390">
      <c r="A21390" s="454"/>
      <c r="B21390" s="927"/>
      <c r="C21390" s="580"/>
      <c r="D21390" s="939"/>
      <c r="E21390" s="940"/>
      <c r="F21390" s="941"/>
      <c r="G21390" s="937" t="str">
        <f t="array" ref="G21390">xlookup(F21390,'Internal Staffing Calculator'!E:E,'Internal Staffing Calculator'!C:C,"")</f>
        <v/>
      </c>
      <c r="H21390" s="932" t="str">
        <f t="array" ref="H21390">if(F21390&lt;&gt;"", iferror(index('Internal Staffing Calculator'!B$8:B23500,match(F21390,'Internal Staffing Calculator'!E$8:E23500,0)), "Not In Budget"),"")</f>
        <v/>
      </c>
      <c r="I21390" s="184"/>
      <c r="J21390" s="184"/>
      <c r="K21390" s="184"/>
      <c r="L21390" s="183"/>
    </row>
    <row r="21391">
      <c r="A21391" s="454"/>
      <c r="B21391" s="927"/>
      <c r="C21391" s="580"/>
      <c r="D21391" s="939"/>
      <c r="E21391" s="940"/>
      <c r="F21391" s="941"/>
      <c r="G21391" s="937" t="str">
        <f t="array" ref="G21391">xlookup(F21391,'Internal Staffing Calculator'!E:E,'Internal Staffing Calculator'!C:C,"")</f>
        <v/>
      </c>
      <c r="H21391" s="932" t="str">
        <f t="array" ref="H21391">if(F21391&lt;&gt;"", iferror(index('Internal Staffing Calculator'!B$8:B23500,match(F21391,'Internal Staffing Calculator'!E$8:E23500,0)), "Not In Budget"),"")</f>
        <v/>
      </c>
      <c r="I21391" s="184"/>
      <c r="J21391" s="184"/>
      <c r="K21391" s="184"/>
      <c r="L21391" s="183"/>
    </row>
    <row r="21392">
      <c r="A21392" s="454"/>
      <c r="B21392" s="927"/>
      <c r="C21392" s="580"/>
      <c r="D21392" s="939"/>
      <c r="E21392" s="940"/>
      <c r="F21392" s="941"/>
      <c r="G21392" s="937" t="str">
        <f t="array" ref="G21392">xlookup(F21392,'Internal Staffing Calculator'!E:E,'Internal Staffing Calculator'!C:C,"")</f>
        <v/>
      </c>
      <c r="H21392" s="932" t="str">
        <f t="array" ref="H21392">if(F21392&lt;&gt;"", iferror(index('Internal Staffing Calculator'!B$8:B23500,match(F21392,'Internal Staffing Calculator'!E$8:E23500,0)), "Not In Budget"),"")</f>
        <v/>
      </c>
      <c r="I21392" s="184"/>
      <c r="J21392" s="184"/>
      <c r="K21392" s="184"/>
      <c r="L21392" s="183"/>
    </row>
    <row r="21393">
      <c r="A21393" s="454"/>
      <c r="B21393" s="927"/>
      <c r="C21393" s="580"/>
      <c r="D21393" s="939"/>
      <c r="E21393" s="940"/>
      <c r="F21393" s="941"/>
      <c r="G21393" s="937" t="str">
        <f t="array" ref="G21393">xlookup(F21393,'Internal Staffing Calculator'!E:E,'Internal Staffing Calculator'!C:C,"")</f>
        <v/>
      </c>
      <c r="H21393" s="932" t="str">
        <f t="array" ref="H21393">if(F21393&lt;&gt;"", iferror(index('Internal Staffing Calculator'!B$8:B23500,match(F21393,'Internal Staffing Calculator'!E$8:E23500,0)), "Not In Budget"),"")</f>
        <v/>
      </c>
      <c r="I21393" s="184"/>
      <c r="J21393" s="184"/>
      <c r="K21393" s="184"/>
      <c r="L21393" s="183"/>
    </row>
    <row r="21394">
      <c r="A21394" s="454"/>
      <c r="B21394" s="927"/>
      <c r="C21394" s="580"/>
      <c r="D21394" s="939"/>
      <c r="E21394" s="940"/>
      <c r="F21394" s="941"/>
      <c r="G21394" s="937" t="str">
        <f t="array" ref="G21394">xlookup(F21394,'Internal Staffing Calculator'!E:E,'Internal Staffing Calculator'!C:C,"")</f>
        <v/>
      </c>
      <c r="H21394" s="932" t="str">
        <f t="array" ref="H21394">if(F21394&lt;&gt;"", iferror(index('Internal Staffing Calculator'!B$8:B23500,match(F21394,'Internal Staffing Calculator'!E$8:E23500,0)), "Not In Budget"),"")</f>
        <v/>
      </c>
      <c r="I21394" s="184"/>
      <c r="J21394" s="184"/>
      <c r="K21394" s="184"/>
      <c r="L21394" s="183"/>
    </row>
    <row r="21395">
      <c r="A21395" s="454"/>
      <c r="B21395" s="927"/>
      <c r="C21395" s="580"/>
      <c r="D21395" s="939"/>
      <c r="E21395" s="940"/>
      <c r="F21395" s="941"/>
      <c r="G21395" s="937" t="str">
        <f t="array" ref="G21395">xlookup(F21395,'Internal Staffing Calculator'!E:E,'Internal Staffing Calculator'!C:C,"")</f>
        <v/>
      </c>
      <c r="H21395" s="932" t="str">
        <f t="array" ref="H21395">if(F21395&lt;&gt;"", iferror(index('Internal Staffing Calculator'!B$8:B23500,match(F21395,'Internal Staffing Calculator'!E$8:E23500,0)), "Not In Budget"),"")</f>
        <v/>
      </c>
      <c r="I21395" s="184"/>
      <c r="J21395" s="184"/>
      <c r="K21395" s="184"/>
      <c r="L21395" s="183"/>
    </row>
    <row r="21396">
      <c r="A21396" s="454"/>
      <c r="B21396" s="927"/>
      <c r="C21396" s="580"/>
      <c r="D21396" s="939"/>
      <c r="E21396" s="940"/>
      <c r="F21396" s="941"/>
      <c r="G21396" s="937" t="str">
        <f t="array" ref="G21396">xlookup(F21396,'Internal Staffing Calculator'!E:E,'Internal Staffing Calculator'!C:C,"")</f>
        <v/>
      </c>
      <c r="H21396" s="932" t="str">
        <f t="array" ref="H21396">if(F21396&lt;&gt;"", iferror(index('Internal Staffing Calculator'!B$8:B23500,match(F21396,'Internal Staffing Calculator'!E$8:E23500,0)), "Not In Budget"),"")</f>
        <v/>
      </c>
      <c r="I21396" s="184"/>
      <c r="J21396" s="184"/>
      <c r="K21396" s="184"/>
      <c r="L21396" s="183"/>
    </row>
    <row r="21397">
      <c r="A21397" s="454"/>
      <c r="B21397" s="927"/>
      <c r="C21397" s="580"/>
      <c r="D21397" s="939"/>
      <c r="E21397" s="940"/>
      <c r="F21397" s="941"/>
      <c r="G21397" s="937" t="str">
        <f t="array" ref="G21397">xlookup(F21397,'Internal Staffing Calculator'!E:E,'Internal Staffing Calculator'!C:C,"")</f>
        <v/>
      </c>
      <c r="H21397" s="932" t="str">
        <f t="array" ref="H21397">if(F21397&lt;&gt;"", iferror(index('Internal Staffing Calculator'!B$8:B23500,match(F21397,'Internal Staffing Calculator'!E$8:E23500,0)), "Not In Budget"),"")</f>
        <v/>
      </c>
      <c r="I21397" s="184"/>
      <c r="J21397" s="184"/>
      <c r="K21397" s="184"/>
      <c r="L21397" s="183"/>
    </row>
    <row r="21398">
      <c r="A21398" s="454"/>
      <c r="B21398" s="927"/>
      <c r="C21398" s="580"/>
      <c r="D21398" s="939"/>
      <c r="E21398" s="940"/>
      <c r="F21398" s="941"/>
      <c r="G21398" s="937" t="str">
        <f t="array" ref="G21398">xlookup(F21398,'Internal Staffing Calculator'!E:E,'Internal Staffing Calculator'!C:C,"")</f>
        <v/>
      </c>
      <c r="H21398" s="932" t="str">
        <f t="array" ref="H21398">if(F21398&lt;&gt;"", iferror(index('Internal Staffing Calculator'!B$8:B23500,match(F21398,'Internal Staffing Calculator'!E$8:E23500,0)), "Not In Budget"),"")</f>
        <v/>
      </c>
      <c r="I21398" s="184"/>
      <c r="J21398" s="184"/>
      <c r="K21398" s="184"/>
      <c r="L21398" s="183"/>
    </row>
    <row r="21399">
      <c r="A21399" s="454"/>
      <c r="B21399" s="927"/>
      <c r="C21399" s="580"/>
      <c r="D21399" s="939"/>
      <c r="E21399" s="940"/>
      <c r="F21399" s="941"/>
      <c r="G21399" s="937" t="str">
        <f t="array" ref="G21399">xlookup(F21399,'Internal Staffing Calculator'!E:E,'Internal Staffing Calculator'!C:C,"")</f>
        <v/>
      </c>
      <c r="H21399" s="932" t="str">
        <f t="array" ref="H21399">if(F21399&lt;&gt;"", iferror(index('Internal Staffing Calculator'!B$8:B23500,match(F21399,'Internal Staffing Calculator'!E$8:E23500,0)), "Not In Budget"),"")</f>
        <v/>
      </c>
      <c r="I21399" s="184"/>
      <c r="J21399" s="184"/>
      <c r="K21399" s="184"/>
      <c r="L21399" s="183"/>
    </row>
    <row r="21400">
      <c r="A21400" s="454"/>
      <c r="B21400" s="927"/>
      <c r="C21400" s="580"/>
      <c r="D21400" s="939"/>
      <c r="E21400" s="940"/>
      <c r="F21400" s="941"/>
      <c r="G21400" s="937" t="str">
        <f t="array" ref="G21400">xlookup(F21400,'Internal Staffing Calculator'!E:E,'Internal Staffing Calculator'!C:C,"")</f>
        <v/>
      </c>
      <c r="H21400" s="932" t="str">
        <f t="array" ref="H21400">if(F21400&lt;&gt;"", iferror(index('Internal Staffing Calculator'!B$8:B23500,match(F21400,'Internal Staffing Calculator'!E$8:E23500,0)), "Not In Budget"),"")</f>
        <v/>
      </c>
      <c r="I21400" s="184"/>
      <c r="J21400" s="184"/>
      <c r="K21400" s="184"/>
      <c r="L21400" s="183"/>
    </row>
    <row r="21401">
      <c r="A21401" s="454"/>
      <c r="B21401" s="927"/>
      <c r="C21401" s="580"/>
      <c r="D21401" s="939"/>
      <c r="E21401" s="940"/>
      <c r="F21401" s="941"/>
      <c r="G21401" s="937" t="str">
        <f t="array" ref="G21401">xlookup(F21401,'Internal Staffing Calculator'!E:E,'Internal Staffing Calculator'!C:C,"")</f>
        <v/>
      </c>
      <c r="H21401" s="932" t="str">
        <f t="array" ref="H21401">if(F21401&lt;&gt;"", iferror(index('Internal Staffing Calculator'!B$8:B23500,match(F21401,'Internal Staffing Calculator'!E$8:E23500,0)), "Not In Budget"),"")</f>
        <v/>
      </c>
      <c r="I21401" s="184"/>
      <c r="J21401" s="184"/>
      <c r="K21401" s="184"/>
      <c r="L21401" s="183"/>
    </row>
    <row r="21402">
      <c r="A21402" s="454"/>
      <c r="B21402" s="927"/>
      <c r="C21402" s="580"/>
      <c r="D21402" s="939"/>
      <c r="E21402" s="940"/>
      <c r="F21402" s="941"/>
      <c r="G21402" s="937" t="str">
        <f t="array" ref="G21402">xlookup(F21402,'Internal Staffing Calculator'!E:E,'Internal Staffing Calculator'!C:C,"")</f>
        <v/>
      </c>
      <c r="H21402" s="932" t="str">
        <f t="array" ref="H21402">if(F21402&lt;&gt;"", iferror(index('Internal Staffing Calculator'!B$8:B23500,match(F21402,'Internal Staffing Calculator'!E$8:E23500,0)), "Not In Budget"),"")</f>
        <v/>
      </c>
      <c r="I21402" s="184"/>
      <c r="J21402" s="184"/>
      <c r="K21402" s="184"/>
      <c r="L21402" s="183"/>
    </row>
    <row r="21403">
      <c r="A21403" s="454"/>
      <c r="B21403" s="927"/>
      <c r="C21403" s="580"/>
      <c r="D21403" s="939"/>
      <c r="E21403" s="940"/>
      <c r="F21403" s="941"/>
      <c r="G21403" s="937" t="str">
        <f t="array" ref="G21403">xlookup(F21403,'Internal Staffing Calculator'!E:E,'Internal Staffing Calculator'!C:C,"")</f>
        <v/>
      </c>
      <c r="H21403" s="932" t="str">
        <f t="array" ref="H21403">if(F21403&lt;&gt;"", iferror(index('Internal Staffing Calculator'!B$8:B23500,match(F21403,'Internal Staffing Calculator'!E$8:E23500,0)), "Not In Budget"),"")</f>
        <v/>
      </c>
      <c r="I21403" s="184"/>
      <c r="J21403" s="184"/>
      <c r="K21403" s="184"/>
      <c r="L21403" s="183"/>
    </row>
    <row r="21404">
      <c r="A21404" s="454"/>
      <c r="B21404" s="927"/>
      <c r="C21404" s="580"/>
      <c r="D21404" s="939"/>
      <c r="E21404" s="940"/>
      <c r="F21404" s="941"/>
      <c r="G21404" s="937" t="str">
        <f t="array" ref="G21404">xlookup(F21404,'Internal Staffing Calculator'!E:E,'Internal Staffing Calculator'!C:C,"")</f>
        <v/>
      </c>
      <c r="H21404" s="932" t="str">
        <f t="array" ref="H21404">if(F21404&lt;&gt;"", iferror(index('Internal Staffing Calculator'!B$8:B23500,match(F21404,'Internal Staffing Calculator'!E$8:E23500,0)), "Not In Budget"),"")</f>
        <v/>
      </c>
      <c r="I21404" s="184"/>
      <c r="J21404" s="184"/>
      <c r="K21404" s="184"/>
      <c r="L21404" s="183"/>
    </row>
    <row r="21405">
      <c r="A21405" s="454"/>
      <c r="B21405" s="927"/>
      <c r="C21405" s="580"/>
      <c r="D21405" s="939"/>
      <c r="E21405" s="940"/>
      <c r="F21405" s="941"/>
      <c r="G21405" s="937" t="str">
        <f t="array" ref="G21405">xlookup(F21405,'Internal Staffing Calculator'!E:E,'Internal Staffing Calculator'!C:C,"")</f>
        <v/>
      </c>
      <c r="H21405" s="932" t="str">
        <f t="array" ref="H21405">if(F21405&lt;&gt;"", iferror(index('Internal Staffing Calculator'!B$8:B23500,match(F21405,'Internal Staffing Calculator'!E$8:E23500,0)), "Not In Budget"),"")</f>
        <v/>
      </c>
      <c r="I21405" s="184"/>
      <c r="J21405" s="184"/>
      <c r="K21405" s="184"/>
      <c r="L21405" s="183"/>
    </row>
    <row r="21406">
      <c r="A21406" s="454"/>
      <c r="B21406" s="927"/>
      <c r="C21406" s="580"/>
      <c r="D21406" s="939"/>
      <c r="E21406" s="940"/>
      <c r="F21406" s="941"/>
      <c r="G21406" s="937" t="str">
        <f t="array" ref="G21406">xlookup(F21406,'Internal Staffing Calculator'!E:E,'Internal Staffing Calculator'!C:C,"")</f>
        <v/>
      </c>
      <c r="H21406" s="932" t="str">
        <f t="array" ref="H21406">if(F21406&lt;&gt;"", iferror(index('Internal Staffing Calculator'!B$8:B23500,match(F21406,'Internal Staffing Calculator'!E$8:E23500,0)), "Not In Budget"),"")</f>
        <v/>
      </c>
      <c r="I21406" s="184"/>
      <c r="J21406" s="184"/>
      <c r="K21406" s="184"/>
      <c r="L21406" s="183"/>
    </row>
    <row r="21407">
      <c r="A21407" s="454"/>
      <c r="B21407" s="927"/>
      <c r="C21407" s="580"/>
      <c r="D21407" s="939"/>
      <c r="E21407" s="940"/>
      <c r="F21407" s="941"/>
      <c r="G21407" s="937" t="str">
        <f t="array" ref="G21407">xlookup(F21407,'Internal Staffing Calculator'!E:E,'Internal Staffing Calculator'!C:C,"")</f>
        <v/>
      </c>
      <c r="H21407" s="932" t="str">
        <f t="array" ref="H21407">if(F21407&lt;&gt;"", iferror(index('Internal Staffing Calculator'!B$8:B23500,match(F21407,'Internal Staffing Calculator'!E$8:E23500,0)), "Not In Budget"),"")</f>
        <v/>
      </c>
      <c r="I21407" s="184"/>
      <c r="J21407" s="184"/>
      <c r="K21407" s="184"/>
      <c r="L21407" s="183"/>
    </row>
    <row r="21408">
      <c r="A21408" s="454"/>
      <c r="B21408" s="927"/>
      <c r="C21408" s="580"/>
      <c r="D21408" s="939"/>
      <c r="E21408" s="940"/>
      <c r="F21408" s="941"/>
      <c r="G21408" s="937" t="str">
        <f t="array" ref="G21408">xlookup(F21408,'Internal Staffing Calculator'!E:E,'Internal Staffing Calculator'!C:C,"")</f>
        <v/>
      </c>
      <c r="H21408" s="932" t="str">
        <f t="array" ref="H21408">if(F21408&lt;&gt;"", iferror(index('Internal Staffing Calculator'!B$8:B23500,match(F21408,'Internal Staffing Calculator'!E$8:E23500,0)), "Not In Budget"),"")</f>
        <v/>
      </c>
      <c r="I21408" s="184"/>
      <c r="J21408" s="184"/>
      <c r="K21408" s="184"/>
      <c r="L21408" s="183"/>
    </row>
    <row r="21409">
      <c r="A21409" s="454"/>
      <c r="B21409" s="927"/>
      <c r="C21409" s="580"/>
      <c r="D21409" s="939"/>
      <c r="E21409" s="940"/>
      <c r="F21409" s="941"/>
      <c r="G21409" s="937" t="str">
        <f t="array" ref="G21409">xlookup(F21409,'Internal Staffing Calculator'!E:E,'Internal Staffing Calculator'!C:C,"")</f>
        <v/>
      </c>
      <c r="H21409" s="932" t="str">
        <f t="array" ref="H21409">if(F21409&lt;&gt;"", iferror(index('Internal Staffing Calculator'!B$8:B23500,match(F21409,'Internal Staffing Calculator'!E$8:E23500,0)), "Not In Budget"),"")</f>
        <v/>
      </c>
      <c r="I21409" s="184"/>
      <c r="J21409" s="184"/>
      <c r="K21409" s="184"/>
      <c r="L21409" s="183"/>
    </row>
    <row r="21410">
      <c r="A21410" s="454"/>
      <c r="B21410" s="927"/>
      <c r="C21410" s="580"/>
      <c r="D21410" s="939"/>
      <c r="E21410" s="940"/>
      <c r="F21410" s="941"/>
      <c r="G21410" s="937" t="str">
        <f t="array" ref="G21410">xlookup(F21410,'Internal Staffing Calculator'!E:E,'Internal Staffing Calculator'!C:C,"")</f>
        <v/>
      </c>
      <c r="H21410" s="932" t="str">
        <f t="array" ref="H21410">if(F21410&lt;&gt;"", iferror(index('Internal Staffing Calculator'!B$8:B23500,match(F21410,'Internal Staffing Calculator'!E$8:E23500,0)), "Not In Budget"),"")</f>
        <v/>
      </c>
      <c r="I21410" s="184"/>
      <c r="J21410" s="184"/>
      <c r="K21410" s="184"/>
      <c r="L21410" s="183"/>
    </row>
    <row r="21411">
      <c r="A21411" s="454"/>
      <c r="B21411" s="927"/>
      <c r="C21411" s="580"/>
      <c r="D21411" s="939"/>
      <c r="E21411" s="940"/>
      <c r="F21411" s="941"/>
      <c r="G21411" s="937" t="str">
        <f t="array" ref="G21411">xlookup(F21411,'Internal Staffing Calculator'!E:E,'Internal Staffing Calculator'!C:C,"")</f>
        <v/>
      </c>
      <c r="H21411" s="932" t="str">
        <f t="array" ref="H21411">if(F21411&lt;&gt;"", iferror(index('Internal Staffing Calculator'!B$8:B23500,match(F21411,'Internal Staffing Calculator'!E$8:E23500,0)), "Not In Budget"),"")</f>
        <v/>
      </c>
      <c r="I21411" s="184"/>
      <c r="J21411" s="184"/>
      <c r="K21411" s="184"/>
      <c r="L21411" s="183"/>
    </row>
    <row r="21412">
      <c r="A21412" s="454"/>
      <c r="B21412" s="927"/>
      <c r="C21412" s="580"/>
      <c r="D21412" s="939"/>
      <c r="E21412" s="940"/>
      <c r="F21412" s="941"/>
      <c r="G21412" s="937" t="str">
        <f t="array" ref="G21412">xlookup(F21412,'Internal Staffing Calculator'!E:E,'Internal Staffing Calculator'!C:C,"")</f>
        <v/>
      </c>
      <c r="H21412" s="932" t="str">
        <f t="array" ref="H21412">if(F21412&lt;&gt;"", iferror(index('Internal Staffing Calculator'!B$8:B23500,match(F21412,'Internal Staffing Calculator'!E$8:E23500,0)), "Not In Budget"),"")</f>
        <v/>
      </c>
      <c r="I21412" s="184"/>
      <c r="J21412" s="184"/>
      <c r="K21412" s="184"/>
      <c r="L21412" s="183"/>
    </row>
    <row r="21413">
      <c r="A21413" s="454"/>
      <c r="B21413" s="927"/>
      <c r="C21413" s="580"/>
      <c r="D21413" s="939"/>
      <c r="E21413" s="940"/>
      <c r="F21413" s="941"/>
      <c r="G21413" s="937" t="str">
        <f t="array" ref="G21413">xlookup(F21413,'Internal Staffing Calculator'!E:E,'Internal Staffing Calculator'!C:C,"")</f>
        <v/>
      </c>
      <c r="H21413" s="932" t="str">
        <f t="array" ref="H21413">if(F21413&lt;&gt;"", iferror(index('Internal Staffing Calculator'!B$8:B23500,match(F21413,'Internal Staffing Calculator'!E$8:E23500,0)), "Not In Budget"),"")</f>
        <v/>
      </c>
      <c r="I21413" s="184"/>
      <c r="J21413" s="184"/>
      <c r="K21413" s="184"/>
      <c r="L21413" s="183"/>
    </row>
    <row r="21414">
      <c r="A21414" s="454"/>
      <c r="B21414" s="927"/>
      <c r="C21414" s="580"/>
      <c r="D21414" s="939"/>
      <c r="E21414" s="940"/>
      <c r="F21414" s="941"/>
      <c r="G21414" s="937" t="str">
        <f t="array" ref="G21414">xlookup(F21414,'Internal Staffing Calculator'!E:E,'Internal Staffing Calculator'!C:C,"")</f>
        <v/>
      </c>
      <c r="H21414" s="932" t="str">
        <f t="array" ref="H21414">if(F21414&lt;&gt;"", iferror(index('Internal Staffing Calculator'!B$8:B23500,match(F21414,'Internal Staffing Calculator'!E$8:E23500,0)), "Not In Budget"),"")</f>
        <v/>
      </c>
      <c r="I21414" s="184"/>
      <c r="J21414" s="184"/>
      <c r="K21414" s="184"/>
      <c r="L21414" s="183"/>
    </row>
    <row r="21415">
      <c r="A21415" s="454"/>
      <c r="B21415" s="927"/>
      <c r="C21415" s="580"/>
      <c r="D21415" s="939"/>
      <c r="E21415" s="940"/>
      <c r="F21415" s="941"/>
      <c r="G21415" s="937" t="str">
        <f t="array" ref="G21415">xlookup(F21415,'Internal Staffing Calculator'!E:E,'Internal Staffing Calculator'!C:C,"")</f>
        <v/>
      </c>
      <c r="H21415" s="932" t="str">
        <f t="array" ref="H21415">if(F21415&lt;&gt;"", iferror(index('Internal Staffing Calculator'!B$8:B23500,match(F21415,'Internal Staffing Calculator'!E$8:E23500,0)), "Not In Budget"),"")</f>
        <v/>
      </c>
      <c r="I21415" s="184"/>
      <c r="J21415" s="184"/>
      <c r="K21415" s="184"/>
      <c r="L21415" s="183"/>
    </row>
    <row r="21416">
      <c r="A21416" s="454"/>
      <c r="B21416" s="927"/>
      <c r="C21416" s="580"/>
      <c r="D21416" s="939"/>
      <c r="E21416" s="940"/>
      <c r="F21416" s="941"/>
      <c r="G21416" s="937" t="str">
        <f t="array" ref="G21416">xlookup(F21416,'Internal Staffing Calculator'!E:E,'Internal Staffing Calculator'!C:C,"")</f>
        <v/>
      </c>
      <c r="H21416" s="932" t="str">
        <f t="array" ref="H21416">if(F21416&lt;&gt;"", iferror(index('Internal Staffing Calculator'!B$8:B23500,match(F21416,'Internal Staffing Calculator'!E$8:E23500,0)), "Not In Budget"),"")</f>
        <v/>
      </c>
      <c r="I21416" s="184"/>
      <c r="J21416" s="184"/>
      <c r="K21416" s="184"/>
      <c r="L21416" s="183"/>
    </row>
    <row r="21417">
      <c r="A21417" s="454"/>
      <c r="B21417" s="927"/>
      <c r="C21417" s="580"/>
      <c r="D21417" s="939"/>
      <c r="E21417" s="940"/>
      <c r="F21417" s="941"/>
      <c r="G21417" s="937" t="str">
        <f t="array" ref="G21417">xlookup(F21417,'Internal Staffing Calculator'!E:E,'Internal Staffing Calculator'!C:C,"")</f>
        <v/>
      </c>
      <c r="H21417" s="932" t="str">
        <f t="array" ref="H21417">if(F21417&lt;&gt;"", iferror(index('Internal Staffing Calculator'!B$8:B23500,match(F21417,'Internal Staffing Calculator'!E$8:E23500,0)), "Not In Budget"),"")</f>
        <v/>
      </c>
      <c r="I21417" s="184"/>
      <c r="J21417" s="184"/>
      <c r="K21417" s="184"/>
      <c r="L21417" s="183"/>
    </row>
    <row r="21418">
      <c r="A21418" s="454"/>
      <c r="B21418" s="927"/>
      <c r="C21418" s="580"/>
      <c r="D21418" s="939"/>
      <c r="E21418" s="940"/>
      <c r="F21418" s="941"/>
      <c r="G21418" s="937" t="str">
        <f t="array" ref="G21418">xlookup(F21418,'Internal Staffing Calculator'!E:E,'Internal Staffing Calculator'!C:C,"")</f>
        <v/>
      </c>
      <c r="H21418" s="932" t="str">
        <f t="array" ref="H21418">if(F21418&lt;&gt;"", iferror(index('Internal Staffing Calculator'!B$8:B23500,match(F21418,'Internal Staffing Calculator'!E$8:E23500,0)), "Not In Budget"),"")</f>
        <v/>
      </c>
      <c r="I21418" s="184"/>
      <c r="J21418" s="184"/>
      <c r="K21418" s="184"/>
      <c r="L21418" s="183"/>
    </row>
    <row r="21419">
      <c r="A21419" s="454"/>
      <c r="B21419" s="927"/>
      <c r="C21419" s="580"/>
      <c r="D21419" s="939"/>
      <c r="E21419" s="940"/>
      <c r="F21419" s="941"/>
      <c r="G21419" s="937" t="str">
        <f t="array" ref="G21419">xlookup(F21419,'Internal Staffing Calculator'!E:E,'Internal Staffing Calculator'!C:C,"")</f>
        <v/>
      </c>
      <c r="H21419" s="932" t="str">
        <f t="array" ref="H21419">if(F21419&lt;&gt;"", iferror(index('Internal Staffing Calculator'!B$8:B23500,match(F21419,'Internal Staffing Calculator'!E$8:E23500,0)), "Not In Budget"),"")</f>
        <v/>
      </c>
      <c r="I21419" s="184"/>
      <c r="J21419" s="184"/>
      <c r="K21419" s="184"/>
      <c r="L21419" s="183"/>
    </row>
    <row r="21420">
      <c r="A21420" s="454"/>
      <c r="B21420" s="927"/>
      <c r="C21420" s="580"/>
      <c r="D21420" s="939"/>
      <c r="E21420" s="940"/>
      <c r="F21420" s="941"/>
      <c r="G21420" s="937" t="str">
        <f t="array" ref="G21420">xlookup(F21420,'Internal Staffing Calculator'!E:E,'Internal Staffing Calculator'!C:C,"")</f>
        <v/>
      </c>
      <c r="H21420" s="932" t="str">
        <f t="array" ref="H21420">if(F21420&lt;&gt;"", iferror(index('Internal Staffing Calculator'!B$8:B23500,match(F21420,'Internal Staffing Calculator'!E$8:E23500,0)), "Not In Budget"),"")</f>
        <v/>
      </c>
      <c r="I21420" s="184"/>
      <c r="J21420" s="184"/>
      <c r="K21420" s="184"/>
      <c r="L21420" s="183"/>
    </row>
    <row r="21421">
      <c r="A21421" s="454"/>
      <c r="B21421" s="927"/>
      <c r="C21421" s="580"/>
      <c r="D21421" s="939"/>
      <c r="E21421" s="940"/>
      <c r="F21421" s="941"/>
      <c r="G21421" s="937" t="str">
        <f t="array" ref="G21421">xlookup(F21421,'Internal Staffing Calculator'!E:E,'Internal Staffing Calculator'!C:C,"")</f>
        <v/>
      </c>
      <c r="H21421" s="932" t="str">
        <f t="array" ref="H21421">if(F21421&lt;&gt;"", iferror(index('Internal Staffing Calculator'!B$8:B23500,match(F21421,'Internal Staffing Calculator'!E$8:E23500,0)), "Not In Budget"),"")</f>
        <v/>
      </c>
      <c r="I21421" s="184"/>
      <c r="J21421" s="184"/>
      <c r="K21421" s="184"/>
      <c r="L21421" s="183"/>
    </row>
    <row r="21422">
      <c r="A21422" s="454"/>
      <c r="B21422" s="927"/>
      <c r="C21422" s="580"/>
      <c r="D21422" s="939"/>
      <c r="E21422" s="940"/>
      <c r="F21422" s="941"/>
      <c r="G21422" s="937" t="str">
        <f t="array" ref="G21422">xlookup(F21422,'Internal Staffing Calculator'!E:E,'Internal Staffing Calculator'!C:C,"")</f>
        <v/>
      </c>
      <c r="H21422" s="932" t="str">
        <f t="array" ref="H21422">if(F21422&lt;&gt;"", iferror(index('Internal Staffing Calculator'!B$8:B23500,match(F21422,'Internal Staffing Calculator'!E$8:E23500,0)), "Not In Budget"),"")</f>
        <v/>
      </c>
      <c r="I21422" s="184"/>
      <c r="J21422" s="184"/>
      <c r="K21422" s="184"/>
      <c r="L21422" s="183"/>
    </row>
    <row r="21423">
      <c r="A21423" s="454"/>
      <c r="B21423" s="927"/>
      <c r="C21423" s="580"/>
      <c r="D21423" s="939"/>
      <c r="E21423" s="940"/>
      <c r="F21423" s="941"/>
      <c r="G21423" s="937" t="str">
        <f t="array" ref="G21423">xlookup(F21423,'Internal Staffing Calculator'!E:E,'Internal Staffing Calculator'!C:C,"")</f>
        <v/>
      </c>
      <c r="H21423" s="932" t="str">
        <f t="array" ref="H21423">if(F21423&lt;&gt;"", iferror(index('Internal Staffing Calculator'!B$8:B23500,match(F21423,'Internal Staffing Calculator'!E$8:E23500,0)), "Not In Budget"),"")</f>
        <v/>
      </c>
      <c r="I21423" s="184"/>
      <c r="J21423" s="184"/>
      <c r="K21423" s="184"/>
      <c r="L21423" s="183"/>
    </row>
    <row r="21424">
      <c r="A21424" s="454"/>
      <c r="B21424" s="927"/>
      <c r="C21424" s="580"/>
      <c r="D21424" s="939"/>
      <c r="E21424" s="940"/>
      <c r="F21424" s="941"/>
      <c r="G21424" s="937" t="str">
        <f t="array" ref="G21424">xlookup(F21424,'Internal Staffing Calculator'!E:E,'Internal Staffing Calculator'!C:C,"")</f>
        <v/>
      </c>
      <c r="H21424" s="932" t="str">
        <f t="array" ref="H21424">if(F21424&lt;&gt;"", iferror(index('Internal Staffing Calculator'!B$8:B23500,match(F21424,'Internal Staffing Calculator'!E$8:E23500,0)), "Not In Budget"),"")</f>
        <v/>
      </c>
      <c r="I21424" s="184"/>
      <c r="J21424" s="184"/>
      <c r="K21424" s="184"/>
      <c r="L21424" s="183"/>
    </row>
    <row r="21425">
      <c r="A21425" s="454"/>
      <c r="B21425" s="927"/>
      <c r="C21425" s="580"/>
      <c r="D21425" s="939"/>
      <c r="E21425" s="940"/>
      <c r="F21425" s="941"/>
      <c r="G21425" s="937" t="str">
        <f t="array" ref="G21425">xlookup(F21425,'Internal Staffing Calculator'!E:E,'Internal Staffing Calculator'!C:C,"")</f>
        <v/>
      </c>
      <c r="H21425" s="932" t="str">
        <f t="array" ref="H21425">if(F21425&lt;&gt;"", iferror(index('Internal Staffing Calculator'!B$8:B23500,match(F21425,'Internal Staffing Calculator'!E$8:E23500,0)), "Not In Budget"),"")</f>
        <v/>
      </c>
      <c r="I21425" s="184"/>
      <c r="J21425" s="184"/>
      <c r="K21425" s="184"/>
      <c r="L21425" s="183"/>
    </row>
    <row r="21426">
      <c r="A21426" s="454"/>
      <c r="B21426" s="927"/>
      <c r="C21426" s="580"/>
      <c r="D21426" s="939"/>
      <c r="E21426" s="940"/>
      <c r="F21426" s="941"/>
      <c r="G21426" s="937" t="str">
        <f t="array" ref="G21426">xlookup(F21426,'Internal Staffing Calculator'!E:E,'Internal Staffing Calculator'!C:C,"")</f>
        <v/>
      </c>
      <c r="H21426" s="932" t="str">
        <f t="array" ref="H21426">if(F21426&lt;&gt;"", iferror(index('Internal Staffing Calculator'!B$8:B23500,match(F21426,'Internal Staffing Calculator'!E$8:E23500,0)), "Not In Budget"),"")</f>
        <v/>
      </c>
      <c r="I21426" s="184"/>
      <c r="J21426" s="184"/>
      <c r="K21426" s="184"/>
      <c r="L21426" s="183"/>
    </row>
    <row r="21427">
      <c r="A21427" s="454"/>
      <c r="B21427" s="927"/>
      <c r="C21427" s="580"/>
      <c r="D21427" s="939"/>
      <c r="E21427" s="940"/>
      <c r="F21427" s="941"/>
      <c r="G21427" s="937" t="str">
        <f t="array" ref="G21427">xlookup(F21427,'Internal Staffing Calculator'!E:E,'Internal Staffing Calculator'!C:C,"")</f>
        <v/>
      </c>
      <c r="H21427" s="932" t="str">
        <f t="array" ref="H21427">if(F21427&lt;&gt;"", iferror(index('Internal Staffing Calculator'!B$8:B23500,match(F21427,'Internal Staffing Calculator'!E$8:E23500,0)), "Not In Budget"),"")</f>
        <v/>
      </c>
      <c r="I21427" s="184"/>
      <c r="J21427" s="184"/>
      <c r="K21427" s="184"/>
      <c r="L21427" s="183"/>
    </row>
    <row r="21428">
      <c r="A21428" s="454"/>
      <c r="B21428" s="927"/>
      <c r="C21428" s="580"/>
      <c r="D21428" s="939"/>
      <c r="E21428" s="940"/>
      <c r="F21428" s="941"/>
      <c r="G21428" s="937" t="str">
        <f t="array" ref="G21428">xlookup(F21428,'Internal Staffing Calculator'!E:E,'Internal Staffing Calculator'!C:C,"")</f>
        <v/>
      </c>
      <c r="H21428" s="932" t="str">
        <f t="array" ref="H21428">if(F21428&lt;&gt;"", iferror(index('Internal Staffing Calculator'!B$8:B23500,match(F21428,'Internal Staffing Calculator'!E$8:E23500,0)), "Not In Budget"),"")</f>
        <v/>
      </c>
      <c r="I21428" s="184"/>
      <c r="J21428" s="184"/>
      <c r="K21428" s="184"/>
      <c r="L21428" s="183"/>
    </row>
    <row r="21429">
      <c r="A21429" s="454"/>
      <c r="B21429" s="927"/>
      <c r="C21429" s="580"/>
      <c r="D21429" s="939"/>
      <c r="E21429" s="940"/>
      <c r="F21429" s="941"/>
      <c r="G21429" s="937" t="str">
        <f t="array" ref="G21429">xlookup(F21429,'Internal Staffing Calculator'!E:E,'Internal Staffing Calculator'!C:C,"")</f>
        <v/>
      </c>
      <c r="H21429" s="932" t="str">
        <f t="array" ref="H21429">if(F21429&lt;&gt;"", iferror(index('Internal Staffing Calculator'!B$8:B23500,match(F21429,'Internal Staffing Calculator'!E$8:E23500,0)), "Not In Budget"),"")</f>
        <v/>
      </c>
      <c r="I21429" s="184"/>
      <c r="J21429" s="184"/>
      <c r="K21429" s="184"/>
      <c r="L21429" s="183"/>
    </row>
    <row r="21430">
      <c r="A21430" s="454"/>
      <c r="B21430" s="927"/>
      <c r="C21430" s="580"/>
      <c r="D21430" s="939"/>
      <c r="E21430" s="940"/>
      <c r="F21430" s="941"/>
      <c r="G21430" s="937" t="str">
        <f t="array" ref="G21430">xlookup(F21430,'Internal Staffing Calculator'!E:E,'Internal Staffing Calculator'!C:C,"")</f>
        <v/>
      </c>
      <c r="H21430" s="932" t="str">
        <f t="array" ref="H21430">if(F21430&lt;&gt;"", iferror(index('Internal Staffing Calculator'!B$8:B23500,match(F21430,'Internal Staffing Calculator'!E$8:E23500,0)), "Not In Budget"),"")</f>
        <v/>
      </c>
      <c r="I21430" s="184"/>
      <c r="J21430" s="184"/>
      <c r="K21430" s="184"/>
      <c r="L21430" s="183"/>
    </row>
    <row r="21431">
      <c r="A21431" s="454"/>
      <c r="B21431" s="927"/>
      <c r="C21431" s="580"/>
      <c r="D21431" s="939"/>
      <c r="E21431" s="940"/>
      <c r="F21431" s="941"/>
      <c r="G21431" s="937" t="str">
        <f t="array" ref="G21431">xlookup(F21431,'Internal Staffing Calculator'!E:E,'Internal Staffing Calculator'!C:C,"")</f>
        <v/>
      </c>
      <c r="H21431" s="932" t="str">
        <f t="array" ref="H21431">if(F21431&lt;&gt;"", iferror(index('Internal Staffing Calculator'!B$8:B23500,match(F21431,'Internal Staffing Calculator'!E$8:E23500,0)), "Not In Budget"),"")</f>
        <v/>
      </c>
      <c r="I21431" s="184"/>
      <c r="J21431" s="184"/>
      <c r="K21431" s="184"/>
      <c r="L21431" s="183"/>
    </row>
    <row r="21432">
      <c r="A21432" s="454"/>
      <c r="B21432" s="927"/>
      <c r="C21432" s="580"/>
      <c r="D21432" s="939"/>
      <c r="E21432" s="940"/>
      <c r="F21432" s="941"/>
      <c r="G21432" s="937" t="str">
        <f t="array" ref="G21432">xlookup(F21432,'Internal Staffing Calculator'!E:E,'Internal Staffing Calculator'!C:C,"")</f>
        <v/>
      </c>
      <c r="H21432" s="932" t="str">
        <f t="array" ref="H21432">if(F21432&lt;&gt;"", iferror(index('Internal Staffing Calculator'!B$8:B23500,match(F21432,'Internal Staffing Calculator'!E$8:E23500,0)), "Not In Budget"),"")</f>
        <v/>
      </c>
      <c r="I21432" s="184"/>
      <c r="J21432" s="184"/>
      <c r="K21432" s="184"/>
      <c r="L21432" s="183"/>
    </row>
    <row r="21433">
      <c r="A21433" s="454"/>
      <c r="B21433" s="927"/>
      <c r="C21433" s="580"/>
      <c r="D21433" s="939"/>
      <c r="E21433" s="940"/>
      <c r="F21433" s="941"/>
      <c r="G21433" s="937" t="str">
        <f t="array" ref="G21433">xlookup(F21433,'Internal Staffing Calculator'!E:E,'Internal Staffing Calculator'!C:C,"")</f>
        <v/>
      </c>
      <c r="H21433" s="932" t="str">
        <f t="array" ref="H21433">if(F21433&lt;&gt;"", iferror(index('Internal Staffing Calculator'!B$8:B23500,match(F21433,'Internal Staffing Calculator'!E$8:E23500,0)), "Not In Budget"),"")</f>
        <v/>
      </c>
      <c r="I21433" s="184"/>
      <c r="J21433" s="184"/>
      <c r="K21433" s="184"/>
      <c r="L21433" s="183"/>
    </row>
    <row r="21434">
      <c r="A21434" s="454"/>
      <c r="B21434" s="927"/>
      <c r="C21434" s="580"/>
      <c r="D21434" s="939"/>
      <c r="E21434" s="940"/>
      <c r="F21434" s="941"/>
      <c r="G21434" s="937" t="str">
        <f t="array" ref="G21434">xlookup(F21434,'Internal Staffing Calculator'!E:E,'Internal Staffing Calculator'!C:C,"")</f>
        <v/>
      </c>
      <c r="H21434" s="932" t="str">
        <f t="array" ref="H21434">if(F21434&lt;&gt;"", iferror(index('Internal Staffing Calculator'!B$8:B23500,match(F21434,'Internal Staffing Calculator'!E$8:E23500,0)), "Not In Budget"),"")</f>
        <v/>
      </c>
      <c r="I21434" s="184"/>
      <c r="J21434" s="184"/>
      <c r="K21434" s="184"/>
      <c r="L21434" s="183"/>
    </row>
    <row r="21435">
      <c r="A21435" s="454"/>
      <c r="B21435" s="927"/>
      <c r="C21435" s="580"/>
      <c r="D21435" s="939"/>
      <c r="E21435" s="940"/>
      <c r="F21435" s="941"/>
      <c r="G21435" s="937" t="str">
        <f t="array" ref="G21435">xlookup(F21435,'Internal Staffing Calculator'!E:E,'Internal Staffing Calculator'!C:C,"")</f>
        <v/>
      </c>
      <c r="H21435" s="932" t="str">
        <f t="array" ref="H21435">if(F21435&lt;&gt;"", iferror(index('Internal Staffing Calculator'!B$8:B23500,match(F21435,'Internal Staffing Calculator'!E$8:E23500,0)), "Not In Budget"),"")</f>
        <v/>
      </c>
      <c r="I21435" s="184"/>
      <c r="J21435" s="184"/>
      <c r="K21435" s="184"/>
      <c r="L21435" s="183"/>
    </row>
    <row r="21436">
      <c r="A21436" s="454"/>
      <c r="B21436" s="927"/>
      <c r="C21436" s="580"/>
      <c r="D21436" s="939"/>
      <c r="E21436" s="940"/>
      <c r="F21436" s="941"/>
      <c r="G21436" s="937" t="str">
        <f t="array" ref="G21436">xlookup(F21436,'Internal Staffing Calculator'!E:E,'Internal Staffing Calculator'!C:C,"")</f>
        <v/>
      </c>
      <c r="H21436" s="932" t="str">
        <f t="array" ref="H21436">if(F21436&lt;&gt;"", iferror(index('Internal Staffing Calculator'!B$8:B23500,match(F21436,'Internal Staffing Calculator'!E$8:E23500,0)), "Not In Budget"),"")</f>
        <v/>
      </c>
      <c r="I21436" s="184"/>
      <c r="J21436" s="184"/>
      <c r="K21436" s="184"/>
      <c r="L21436" s="183"/>
    </row>
    <row r="21437">
      <c r="A21437" s="454"/>
      <c r="B21437" s="927"/>
      <c r="C21437" s="580"/>
      <c r="D21437" s="939"/>
      <c r="E21437" s="940"/>
      <c r="F21437" s="941"/>
      <c r="G21437" s="937" t="str">
        <f t="array" ref="G21437">xlookup(F21437,'Internal Staffing Calculator'!E:E,'Internal Staffing Calculator'!C:C,"")</f>
        <v/>
      </c>
      <c r="H21437" s="932" t="str">
        <f t="array" ref="H21437">if(F21437&lt;&gt;"", iferror(index('Internal Staffing Calculator'!B$8:B23500,match(F21437,'Internal Staffing Calculator'!E$8:E23500,0)), "Not In Budget"),"")</f>
        <v/>
      </c>
      <c r="I21437" s="184"/>
      <c r="J21437" s="184"/>
      <c r="K21437" s="184"/>
      <c r="L21437" s="183"/>
    </row>
    <row r="21438">
      <c r="A21438" s="454"/>
      <c r="B21438" s="927"/>
      <c r="C21438" s="580"/>
      <c r="D21438" s="939"/>
      <c r="E21438" s="940"/>
      <c r="F21438" s="941"/>
      <c r="G21438" s="937" t="str">
        <f t="array" ref="G21438">xlookup(F21438,'Internal Staffing Calculator'!E:E,'Internal Staffing Calculator'!C:C,"")</f>
        <v/>
      </c>
      <c r="H21438" s="932" t="str">
        <f t="array" ref="H21438">if(F21438&lt;&gt;"", iferror(index('Internal Staffing Calculator'!B$8:B23500,match(F21438,'Internal Staffing Calculator'!E$8:E23500,0)), "Not In Budget"),"")</f>
        <v/>
      </c>
      <c r="I21438" s="184"/>
      <c r="J21438" s="184"/>
      <c r="K21438" s="184"/>
      <c r="L21438" s="183"/>
    </row>
    <row r="21439">
      <c r="A21439" s="454"/>
      <c r="B21439" s="927"/>
      <c r="C21439" s="580"/>
      <c r="D21439" s="939"/>
      <c r="E21439" s="940"/>
      <c r="F21439" s="941"/>
      <c r="G21439" s="937" t="str">
        <f t="array" ref="G21439">xlookup(F21439,'Internal Staffing Calculator'!E:E,'Internal Staffing Calculator'!C:C,"")</f>
        <v/>
      </c>
      <c r="H21439" s="932" t="str">
        <f t="array" ref="H21439">if(F21439&lt;&gt;"", iferror(index('Internal Staffing Calculator'!B$8:B23500,match(F21439,'Internal Staffing Calculator'!E$8:E23500,0)), "Not In Budget"),"")</f>
        <v/>
      </c>
      <c r="I21439" s="184"/>
      <c r="J21439" s="184"/>
      <c r="K21439" s="184"/>
      <c r="L21439" s="183"/>
    </row>
    <row r="21440">
      <c r="A21440" s="454"/>
      <c r="B21440" s="927"/>
      <c r="C21440" s="580"/>
      <c r="D21440" s="939"/>
      <c r="E21440" s="940"/>
      <c r="F21440" s="941"/>
      <c r="G21440" s="937" t="str">
        <f t="array" ref="G21440">xlookup(F21440,'Internal Staffing Calculator'!E:E,'Internal Staffing Calculator'!C:C,"")</f>
        <v/>
      </c>
      <c r="H21440" s="932" t="str">
        <f t="array" ref="H21440">if(F21440&lt;&gt;"", iferror(index('Internal Staffing Calculator'!B$8:B23500,match(F21440,'Internal Staffing Calculator'!E$8:E23500,0)), "Not In Budget"),"")</f>
        <v/>
      </c>
      <c r="I21440" s="184"/>
      <c r="J21440" s="184"/>
      <c r="K21440" s="184"/>
      <c r="L21440" s="183"/>
    </row>
    <row r="21441">
      <c r="A21441" s="454"/>
      <c r="B21441" s="927"/>
      <c r="C21441" s="580"/>
      <c r="D21441" s="939"/>
      <c r="E21441" s="940"/>
      <c r="F21441" s="941"/>
      <c r="G21441" s="937" t="str">
        <f t="array" ref="G21441">xlookup(F21441,'Internal Staffing Calculator'!E:E,'Internal Staffing Calculator'!C:C,"")</f>
        <v/>
      </c>
      <c r="H21441" s="932" t="str">
        <f t="array" ref="H21441">if(F21441&lt;&gt;"", iferror(index('Internal Staffing Calculator'!B$8:B23500,match(F21441,'Internal Staffing Calculator'!E$8:E23500,0)), "Not In Budget"),"")</f>
        <v/>
      </c>
      <c r="I21441" s="184"/>
      <c r="J21441" s="184"/>
      <c r="K21441" s="184"/>
      <c r="L21441" s="183"/>
    </row>
    <row r="21442">
      <c r="A21442" s="454"/>
      <c r="B21442" s="927"/>
      <c r="C21442" s="580"/>
      <c r="D21442" s="939"/>
      <c r="E21442" s="940"/>
      <c r="F21442" s="941"/>
      <c r="G21442" s="937" t="str">
        <f t="array" ref="G21442">xlookup(F21442,'Internal Staffing Calculator'!E:E,'Internal Staffing Calculator'!C:C,"")</f>
        <v/>
      </c>
      <c r="H21442" s="932" t="str">
        <f t="array" ref="H21442">if(F21442&lt;&gt;"", iferror(index('Internal Staffing Calculator'!B$8:B23500,match(F21442,'Internal Staffing Calculator'!E$8:E23500,0)), "Not In Budget"),"")</f>
        <v/>
      </c>
      <c r="I21442" s="184"/>
      <c r="J21442" s="184"/>
      <c r="K21442" s="184"/>
      <c r="L21442" s="183"/>
    </row>
    <row r="21443">
      <c r="A21443" s="454"/>
      <c r="B21443" s="927"/>
      <c r="C21443" s="580"/>
      <c r="D21443" s="939"/>
      <c r="E21443" s="940"/>
      <c r="F21443" s="941"/>
      <c r="G21443" s="937" t="str">
        <f t="array" ref="G21443">xlookup(F21443,'Internal Staffing Calculator'!E:E,'Internal Staffing Calculator'!C:C,"")</f>
        <v/>
      </c>
      <c r="H21443" s="932" t="str">
        <f t="array" ref="H21443">if(F21443&lt;&gt;"", iferror(index('Internal Staffing Calculator'!B$8:B23500,match(F21443,'Internal Staffing Calculator'!E$8:E23500,0)), "Not In Budget"),"")</f>
        <v/>
      </c>
      <c r="I21443" s="184"/>
      <c r="J21443" s="184"/>
      <c r="K21443" s="184"/>
      <c r="L21443" s="183"/>
    </row>
    <row r="21444">
      <c r="A21444" s="454"/>
      <c r="B21444" s="927"/>
      <c r="C21444" s="580"/>
      <c r="D21444" s="939"/>
      <c r="E21444" s="940"/>
      <c r="F21444" s="941"/>
      <c r="G21444" s="937" t="str">
        <f t="array" ref="G21444">xlookup(F21444,'Internal Staffing Calculator'!E:E,'Internal Staffing Calculator'!C:C,"")</f>
        <v/>
      </c>
      <c r="H21444" s="932" t="str">
        <f t="array" ref="H21444">if(F21444&lt;&gt;"", iferror(index('Internal Staffing Calculator'!B$8:B23500,match(F21444,'Internal Staffing Calculator'!E$8:E23500,0)), "Not In Budget"),"")</f>
        <v/>
      </c>
      <c r="I21444" s="184"/>
      <c r="J21444" s="184"/>
      <c r="K21444" s="184"/>
      <c r="L21444" s="183"/>
    </row>
    <row r="21445">
      <c r="A21445" s="454"/>
      <c r="B21445" s="927"/>
      <c r="C21445" s="580"/>
      <c r="D21445" s="939"/>
      <c r="E21445" s="940"/>
      <c r="F21445" s="941"/>
      <c r="G21445" s="937" t="str">
        <f t="array" ref="G21445">xlookup(F21445,'Internal Staffing Calculator'!E:E,'Internal Staffing Calculator'!C:C,"")</f>
        <v/>
      </c>
      <c r="H21445" s="932" t="str">
        <f t="array" ref="H21445">if(F21445&lt;&gt;"", iferror(index('Internal Staffing Calculator'!B$8:B23500,match(F21445,'Internal Staffing Calculator'!E$8:E23500,0)), "Not In Budget"),"")</f>
        <v/>
      </c>
      <c r="I21445" s="184"/>
      <c r="J21445" s="184"/>
      <c r="K21445" s="184"/>
      <c r="L21445" s="183"/>
    </row>
    <row r="21446">
      <c r="A21446" s="454"/>
      <c r="B21446" s="927"/>
      <c r="C21446" s="580"/>
      <c r="D21446" s="939"/>
      <c r="E21446" s="940"/>
      <c r="F21446" s="941"/>
      <c r="G21446" s="937" t="str">
        <f t="array" ref="G21446">xlookup(F21446,'Internal Staffing Calculator'!E:E,'Internal Staffing Calculator'!C:C,"")</f>
        <v/>
      </c>
      <c r="H21446" s="932" t="str">
        <f t="array" ref="H21446">if(F21446&lt;&gt;"", iferror(index('Internal Staffing Calculator'!B$8:B23500,match(F21446,'Internal Staffing Calculator'!E$8:E23500,0)), "Not In Budget"),"")</f>
        <v/>
      </c>
      <c r="I21446" s="184"/>
      <c r="J21446" s="184"/>
      <c r="K21446" s="184"/>
      <c r="L21446" s="183"/>
    </row>
    <row r="21447">
      <c r="A21447" s="454"/>
      <c r="B21447" s="927"/>
      <c r="C21447" s="580"/>
      <c r="D21447" s="939"/>
      <c r="E21447" s="940"/>
      <c r="F21447" s="941"/>
      <c r="G21447" s="937" t="str">
        <f t="array" ref="G21447">xlookup(F21447,'Internal Staffing Calculator'!E:E,'Internal Staffing Calculator'!C:C,"")</f>
        <v/>
      </c>
      <c r="H21447" s="932" t="str">
        <f t="array" ref="H21447">if(F21447&lt;&gt;"", iferror(index('Internal Staffing Calculator'!B$8:B23500,match(F21447,'Internal Staffing Calculator'!E$8:E23500,0)), "Not In Budget"),"")</f>
        <v/>
      </c>
      <c r="I21447" s="184"/>
      <c r="J21447" s="184"/>
      <c r="K21447" s="184"/>
      <c r="L21447" s="183"/>
    </row>
    <row r="21448">
      <c r="A21448" s="454"/>
      <c r="B21448" s="927"/>
      <c r="C21448" s="580"/>
      <c r="D21448" s="939"/>
      <c r="E21448" s="940"/>
      <c r="F21448" s="941"/>
      <c r="G21448" s="937" t="str">
        <f t="array" ref="G21448">xlookup(F21448,'Internal Staffing Calculator'!E:E,'Internal Staffing Calculator'!C:C,"")</f>
        <v/>
      </c>
      <c r="H21448" s="932" t="str">
        <f t="array" ref="H21448">if(F21448&lt;&gt;"", iferror(index('Internal Staffing Calculator'!B$8:B23500,match(F21448,'Internal Staffing Calculator'!E$8:E23500,0)), "Not In Budget"),"")</f>
        <v/>
      </c>
      <c r="I21448" s="184"/>
      <c r="J21448" s="184"/>
      <c r="K21448" s="184"/>
      <c r="L21448" s="183"/>
    </row>
    <row r="21449">
      <c r="A21449" s="454"/>
      <c r="B21449" s="927"/>
      <c r="C21449" s="580"/>
      <c r="D21449" s="939"/>
      <c r="E21449" s="940"/>
      <c r="F21449" s="941"/>
      <c r="G21449" s="937" t="str">
        <f t="array" ref="G21449">xlookup(F21449,'Internal Staffing Calculator'!E:E,'Internal Staffing Calculator'!C:C,"")</f>
        <v/>
      </c>
      <c r="H21449" s="932" t="str">
        <f t="array" ref="H21449">if(F21449&lt;&gt;"", iferror(index('Internal Staffing Calculator'!B$8:B23500,match(F21449,'Internal Staffing Calculator'!E$8:E23500,0)), "Not In Budget"),"")</f>
        <v/>
      </c>
      <c r="I21449" s="184"/>
      <c r="J21449" s="184"/>
      <c r="K21449" s="184"/>
      <c r="L21449" s="183"/>
    </row>
    <row r="21450">
      <c r="A21450" s="454"/>
      <c r="B21450" s="927"/>
      <c r="C21450" s="580"/>
      <c r="D21450" s="939"/>
      <c r="E21450" s="940"/>
      <c r="F21450" s="941"/>
      <c r="G21450" s="937" t="str">
        <f t="array" ref="G21450">xlookup(F21450,'Internal Staffing Calculator'!E:E,'Internal Staffing Calculator'!C:C,"")</f>
        <v/>
      </c>
      <c r="H21450" s="932" t="str">
        <f t="array" ref="H21450">if(F21450&lt;&gt;"", iferror(index('Internal Staffing Calculator'!B$8:B23500,match(F21450,'Internal Staffing Calculator'!E$8:E23500,0)), "Not In Budget"),"")</f>
        <v/>
      </c>
      <c r="I21450" s="184"/>
      <c r="J21450" s="184"/>
      <c r="K21450" s="184"/>
      <c r="L21450" s="183"/>
    </row>
    <row r="21451">
      <c r="A21451" s="454"/>
      <c r="B21451" s="927"/>
      <c r="C21451" s="580"/>
      <c r="D21451" s="939"/>
      <c r="E21451" s="940"/>
      <c r="F21451" s="941"/>
      <c r="G21451" s="937" t="str">
        <f t="array" ref="G21451">xlookup(F21451,'Internal Staffing Calculator'!E:E,'Internal Staffing Calculator'!C:C,"")</f>
        <v/>
      </c>
      <c r="H21451" s="932" t="str">
        <f t="array" ref="H21451">if(F21451&lt;&gt;"", iferror(index('Internal Staffing Calculator'!B$8:B23500,match(F21451,'Internal Staffing Calculator'!E$8:E23500,0)), "Not In Budget"),"")</f>
        <v/>
      </c>
      <c r="I21451" s="184"/>
      <c r="J21451" s="184"/>
      <c r="K21451" s="184"/>
      <c r="L21451" s="183"/>
    </row>
    <row r="21452">
      <c r="A21452" s="454"/>
      <c r="B21452" s="927"/>
      <c r="C21452" s="580"/>
      <c r="D21452" s="939"/>
      <c r="E21452" s="940"/>
      <c r="F21452" s="941"/>
      <c r="G21452" s="937" t="str">
        <f t="array" ref="G21452">xlookup(F21452,'Internal Staffing Calculator'!E:E,'Internal Staffing Calculator'!C:C,"")</f>
        <v/>
      </c>
      <c r="H21452" s="932" t="str">
        <f t="array" ref="H21452">if(F21452&lt;&gt;"", iferror(index('Internal Staffing Calculator'!B$8:B23500,match(F21452,'Internal Staffing Calculator'!E$8:E23500,0)), "Not In Budget"),"")</f>
        <v/>
      </c>
      <c r="I21452" s="184"/>
      <c r="J21452" s="184"/>
      <c r="K21452" s="184"/>
      <c r="L21452" s="183"/>
    </row>
    <row r="21453">
      <c r="A21453" s="454"/>
      <c r="B21453" s="927"/>
      <c r="C21453" s="580"/>
      <c r="D21453" s="939"/>
      <c r="E21453" s="940"/>
      <c r="F21453" s="941"/>
      <c r="G21453" s="937" t="str">
        <f t="array" ref="G21453">xlookup(F21453,'Internal Staffing Calculator'!E:E,'Internal Staffing Calculator'!C:C,"")</f>
        <v/>
      </c>
      <c r="H21453" s="932" t="str">
        <f t="array" ref="H21453">if(F21453&lt;&gt;"", iferror(index('Internal Staffing Calculator'!B$8:B23500,match(F21453,'Internal Staffing Calculator'!E$8:E23500,0)), "Not In Budget"),"")</f>
        <v/>
      </c>
      <c r="I21453" s="184"/>
      <c r="J21453" s="184"/>
      <c r="K21453" s="184"/>
      <c r="L21453" s="183"/>
    </row>
    <row r="21454">
      <c r="A21454" s="454"/>
      <c r="B21454" s="927"/>
      <c r="C21454" s="580"/>
      <c r="D21454" s="939"/>
      <c r="E21454" s="940"/>
      <c r="F21454" s="941"/>
      <c r="G21454" s="937" t="str">
        <f t="array" ref="G21454">xlookup(F21454,'Internal Staffing Calculator'!E:E,'Internal Staffing Calculator'!C:C,"")</f>
        <v/>
      </c>
      <c r="H21454" s="932" t="str">
        <f t="array" ref="H21454">if(F21454&lt;&gt;"", iferror(index('Internal Staffing Calculator'!B$8:B23500,match(F21454,'Internal Staffing Calculator'!E$8:E23500,0)), "Not In Budget"),"")</f>
        <v/>
      </c>
      <c r="I21454" s="184"/>
      <c r="J21454" s="184"/>
      <c r="K21454" s="184"/>
      <c r="L21454" s="183"/>
    </row>
    <row r="21455">
      <c r="A21455" s="454"/>
      <c r="B21455" s="927"/>
      <c r="C21455" s="580"/>
      <c r="D21455" s="939"/>
      <c r="E21455" s="940"/>
      <c r="F21455" s="941"/>
      <c r="G21455" s="937" t="str">
        <f t="array" ref="G21455">xlookup(F21455,'Internal Staffing Calculator'!E:E,'Internal Staffing Calculator'!C:C,"")</f>
        <v/>
      </c>
      <c r="H21455" s="932" t="str">
        <f t="array" ref="H21455">if(F21455&lt;&gt;"", iferror(index('Internal Staffing Calculator'!B$8:B23500,match(F21455,'Internal Staffing Calculator'!E$8:E23500,0)), "Not In Budget"),"")</f>
        <v/>
      </c>
      <c r="I21455" s="184"/>
      <c r="J21455" s="184"/>
      <c r="K21455" s="184"/>
      <c r="L21455" s="183"/>
    </row>
    <row r="21456">
      <c r="A21456" s="454"/>
      <c r="B21456" s="927"/>
      <c r="C21456" s="580"/>
      <c r="D21456" s="939"/>
      <c r="E21456" s="940"/>
      <c r="F21456" s="941"/>
      <c r="G21456" s="937" t="str">
        <f t="array" ref="G21456">xlookup(F21456,'Internal Staffing Calculator'!E:E,'Internal Staffing Calculator'!C:C,"")</f>
        <v/>
      </c>
      <c r="H21456" s="932" t="str">
        <f t="array" ref="H21456">if(F21456&lt;&gt;"", iferror(index('Internal Staffing Calculator'!B$8:B23500,match(F21456,'Internal Staffing Calculator'!E$8:E23500,0)), "Not In Budget"),"")</f>
        <v/>
      </c>
      <c r="I21456" s="184"/>
      <c r="J21456" s="184"/>
      <c r="K21456" s="184"/>
      <c r="L21456" s="183"/>
    </row>
    <row r="21457">
      <c r="A21457" s="454"/>
      <c r="B21457" s="927"/>
      <c r="C21457" s="580"/>
      <c r="D21457" s="939"/>
      <c r="E21457" s="940"/>
      <c r="F21457" s="941"/>
      <c r="G21457" s="937" t="str">
        <f t="array" ref="G21457">xlookup(F21457,'Internal Staffing Calculator'!E:E,'Internal Staffing Calculator'!C:C,"")</f>
        <v/>
      </c>
      <c r="H21457" s="932" t="str">
        <f t="array" ref="H21457">if(F21457&lt;&gt;"", iferror(index('Internal Staffing Calculator'!B$8:B23500,match(F21457,'Internal Staffing Calculator'!E$8:E23500,0)), "Not In Budget"),"")</f>
        <v/>
      </c>
      <c r="I21457" s="184"/>
      <c r="J21457" s="184"/>
      <c r="K21457" s="184"/>
      <c r="L21457" s="183"/>
    </row>
    <row r="21458">
      <c r="A21458" s="454"/>
      <c r="B21458" s="927"/>
      <c r="C21458" s="580"/>
      <c r="D21458" s="939"/>
      <c r="E21458" s="940"/>
      <c r="F21458" s="941"/>
      <c r="G21458" s="937" t="str">
        <f t="array" ref="G21458">xlookup(F21458,'Internal Staffing Calculator'!E:E,'Internal Staffing Calculator'!C:C,"")</f>
        <v/>
      </c>
      <c r="H21458" s="932" t="str">
        <f t="array" ref="H21458">if(F21458&lt;&gt;"", iferror(index('Internal Staffing Calculator'!B$8:B23500,match(F21458,'Internal Staffing Calculator'!E$8:E23500,0)), "Not In Budget"),"")</f>
        <v/>
      </c>
      <c r="I21458" s="184"/>
      <c r="J21458" s="184"/>
      <c r="K21458" s="184"/>
      <c r="L21458" s="183"/>
    </row>
    <row r="21459">
      <c r="A21459" s="454"/>
      <c r="B21459" s="927"/>
      <c r="C21459" s="580"/>
      <c r="D21459" s="939"/>
      <c r="E21459" s="940"/>
      <c r="F21459" s="941"/>
      <c r="G21459" s="937" t="str">
        <f t="array" ref="G21459">xlookup(F21459,'Internal Staffing Calculator'!E:E,'Internal Staffing Calculator'!C:C,"")</f>
        <v/>
      </c>
      <c r="H21459" s="932" t="str">
        <f t="array" ref="H21459">if(F21459&lt;&gt;"", iferror(index('Internal Staffing Calculator'!B$8:B23500,match(F21459,'Internal Staffing Calculator'!E$8:E23500,0)), "Not In Budget"),"")</f>
        <v/>
      </c>
      <c r="I21459" s="184"/>
      <c r="J21459" s="184"/>
      <c r="K21459" s="184"/>
      <c r="L21459" s="183"/>
    </row>
    <row r="21460">
      <c r="A21460" s="454"/>
      <c r="B21460" s="927"/>
      <c r="C21460" s="580"/>
      <c r="D21460" s="939"/>
      <c r="E21460" s="940"/>
      <c r="F21460" s="941"/>
      <c r="G21460" s="937" t="str">
        <f t="array" ref="G21460">xlookup(F21460,'Internal Staffing Calculator'!E:E,'Internal Staffing Calculator'!C:C,"")</f>
        <v/>
      </c>
      <c r="H21460" s="932" t="str">
        <f t="array" ref="H21460">if(F21460&lt;&gt;"", iferror(index('Internal Staffing Calculator'!B$8:B23500,match(F21460,'Internal Staffing Calculator'!E$8:E23500,0)), "Not In Budget"),"")</f>
        <v/>
      </c>
      <c r="I21460" s="184"/>
      <c r="J21460" s="184"/>
      <c r="K21460" s="184"/>
      <c r="L21460" s="183"/>
    </row>
    <row r="21461">
      <c r="A21461" s="454"/>
      <c r="B21461" s="927"/>
      <c r="C21461" s="580"/>
      <c r="D21461" s="939"/>
      <c r="E21461" s="940"/>
      <c r="F21461" s="941"/>
      <c r="G21461" s="937" t="str">
        <f t="array" ref="G21461">xlookup(F21461,'Internal Staffing Calculator'!E:E,'Internal Staffing Calculator'!C:C,"")</f>
        <v/>
      </c>
      <c r="H21461" s="932" t="str">
        <f t="array" ref="H21461">if(F21461&lt;&gt;"", iferror(index('Internal Staffing Calculator'!B$8:B23500,match(F21461,'Internal Staffing Calculator'!E$8:E23500,0)), "Not In Budget"),"")</f>
        <v/>
      </c>
      <c r="I21461" s="184"/>
      <c r="J21461" s="184"/>
      <c r="K21461" s="184"/>
      <c r="L21461" s="183"/>
    </row>
    <row r="21462">
      <c r="A21462" s="454"/>
      <c r="B21462" s="927"/>
      <c r="C21462" s="580"/>
      <c r="D21462" s="939"/>
      <c r="E21462" s="940"/>
      <c r="F21462" s="941"/>
      <c r="G21462" s="937" t="str">
        <f t="array" ref="G21462">xlookup(F21462,'Internal Staffing Calculator'!E:E,'Internal Staffing Calculator'!C:C,"")</f>
        <v/>
      </c>
      <c r="H21462" s="932" t="str">
        <f t="array" ref="H21462">if(F21462&lt;&gt;"", iferror(index('Internal Staffing Calculator'!B$8:B23500,match(F21462,'Internal Staffing Calculator'!E$8:E23500,0)), "Not In Budget"),"")</f>
        <v/>
      </c>
      <c r="I21462" s="184"/>
      <c r="J21462" s="184"/>
      <c r="K21462" s="184"/>
      <c r="L21462" s="183"/>
    </row>
    <row r="21463">
      <c r="A21463" s="454"/>
      <c r="B21463" s="927"/>
      <c r="C21463" s="580"/>
      <c r="D21463" s="939"/>
      <c r="E21463" s="940"/>
      <c r="F21463" s="941"/>
      <c r="G21463" s="937" t="str">
        <f t="array" ref="G21463">xlookup(F21463,'Internal Staffing Calculator'!E:E,'Internal Staffing Calculator'!C:C,"")</f>
        <v/>
      </c>
      <c r="H21463" s="932" t="str">
        <f t="array" ref="H21463">if(F21463&lt;&gt;"", iferror(index('Internal Staffing Calculator'!B$8:B23500,match(F21463,'Internal Staffing Calculator'!E$8:E23500,0)), "Not In Budget"),"")</f>
        <v/>
      </c>
      <c r="I21463" s="184"/>
      <c r="J21463" s="184"/>
      <c r="K21463" s="184"/>
      <c r="L21463" s="183"/>
    </row>
    <row r="21464">
      <c r="A21464" s="454"/>
      <c r="B21464" s="927"/>
      <c r="C21464" s="580"/>
      <c r="D21464" s="939"/>
      <c r="E21464" s="940"/>
      <c r="F21464" s="941"/>
      <c r="G21464" s="937" t="str">
        <f t="array" ref="G21464">xlookup(F21464,'Internal Staffing Calculator'!E:E,'Internal Staffing Calculator'!C:C,"")</f>
        <v/>
      </c>
      <c r="H21464" s="932" t="str">
        <f t="array" ref="H21464">if(F21464&lt;&gt;"", iferror(index('Internal Staffing Calculator'!B$8:B23500,match(F21464,'Internal Staffing Calculator'!E$8:E23500,0)), "Not In Budget"),"")</f>
        <v/>
      </c>
      <c r="I21464" s="184"/>
      <c r="J21464" s="184"/>
      <c r="K21464" s="184"/>
      <c r="L21464" s="183"/>
    </row>
    <row r="21465">
      <c r="A21465" s="454"/>
      <c r="B21465" s="927"/>
      <c r="C21465" s="580"/>
      <c r="D21465" s="939"/>
      <c r="E21465" s="940"/>
      <c r="F21465" s="941"/>
      <c r="G21465" s="937" t="str">
        <f t="array" ref="G21465">xlookup(F21465,'Internal Staffing Calculator'!E:E,'Internal Staffing Calculator'!C:C,"")</f>
        <v/>
      </c>
      <c r="H21465" s="932" t="str">
        <f t="array" ref="H21465">if(F21465&lt;&gt;"", iferror(index('Internal Staffing Calculator'!B$8:B23500,match(F21465,'Internal Staffing Calculator'!E$8:E23500,0)), "Not In Budget"),"")</f>
        <v/>
      </c>
      <c r="I21465" s="184"/>
      <c r="J21465" s="184"/>
      <c r="K21465" s="184"/>
      <c r="L21465" s="183"/>
    </row>
    <row r="21466">
      <c r="A21466" s="454"/>
      <c r="B21466" s="927"/>
      <c r="C21466" s="580"/>
      <c r="D21466" s="939"/>
      <c r="E21466" s="940"/>
      <c r="F21466" s="941"/>
      <c r="G21466" s="937" t="str">
        <f t="array" ref="G21466">xlookup(F21466,'Internal Staffing Calculator'!E:E,'Internal Staffing Calculator'!C:C,"")</f>
        <v/>
      </c>
      <c r="H21466" s="932" t="str">
        <f t="array" ref="H21466">if(F21466&lt;&gt;"", iferror(index('Internal Staffing Calculator'!B$8:B23500,match(F21466,'Internal Staffing Calculator'!E$8:E23500,0)), "Not In Budget"),"")</f>
        <v/>
      </c>
      <c r="I21466" s="184"/>
      <c r="J21466" s="184"/>
      <c r="K21466" s="184"/>
      <c r="L21466" s="183"/>
    </row>
    <row r="21467">
      <c r="A21467" s="454"/>
      <c r="B21467" s="927"/>
      <c r="C21467" s="580"/>
      <c r="D21467" s="939"/>
      <c r="E21467" s="940"/>
      <c r="F21467" s="941"/>
      <c r="G21467" s="937" t="str">
        <f t="array" ref="G21467">xlookup(F21467,'Internal Staffing Calculator'!E:E,'Internal Staffing Calculator'!C:C,"")</f>
        <v/>
      </c>
      <c r="H21467" s="932" t="str">
        <f t="array" ref="H21467">if(F21467&lt;&gt;"", iferror(index('Internal Staffing Calculator'!B$8:B23500,match(F21467,'Internal Staffing Calculator'!E$8:E23500,0)), "Not In Budget"),"")</f>
        <v/>
      </c>
      <c r="I21467" s="184"/>
      <c r="J21467" s="184"/>
      <c r="K21467" s="184"/>
      <c r="L21467" s="183"/>
    </row>
    <row r="21468">
      <c r="A21468" s="454"/>
      <c r="B21468" s="927"/>
      <c r="C21468" s="580"/>
      <c r="D21468" s="939"/>
      <c r="E21468" s="940"/>
      <c r="F21468" s="941"/>
      <c r="G21468" s="937" t="str">
        <f t="array" ref="G21468">xlookup(F21468,'Internal Staffing Calculator'!E:E,'Internal Staffing Calculator'!C:C,"")</f>
        <v/>
      </c>
      <c r="H21468" s="932" t="str">
        <f t="array" ref="H21468">if(F21468&lt;&gt;"", iferror(index('Internal Staffing Calculator'!B$8:B23500,match(F21468,'Internal Staffing Calculator'!E$8:E23500,0)), "Not In Budget"),"")</f>
        <v/>
      </c>
      <c r="I21468" s="184"/>
      <c r="J21468" s="184"/>
      <c r="K21468" s="184"/>
      <c r="L21468" s="183"/>
    </row>
    <row r="21469">
      <c r="A21469" s="454"/>
      <c r="B21469" s="927"/>
      <c r="C21469" s="580"/>
      <c r="D21469" s="939"/>
      <c r="E21469" s="940"/>
      <c r="F21469" s="941"/>
      <c r="G21469" s="937" t="str">
        <f t="array" ref="G21469">xlookup(F21469,'Internal Staffing Calculator'!E:E,'Internal Staffing Calculator'!C:C,"")</f>
        <v/>
      </c>
      <c r="H21469" s="932" t="str">
        <f t="array" ref="H21469">if(F21469&lt;&gt;"", iferror(index('Internal Staffing Calculator'!B$8:B23500,match(F21469,'Internal Staffing Calculator'!E$8:E23500,0)), "Not In Budget"),"")</f>
        <v/>
      </c>
      <c r="I21469" s="184"/>
      <c r="J21469" s="184"/>
      <c r="K21469" s="184"/>
      <c r="L21469" s="183"/>
    </row>
    <row r="21470">
      <c r="A21470" s="454"/>
      <c r="B21470" s="927"/>
      <c r="C21470" s="580"/>
      <c r="D21470" s="939"/>
      <c r="E21470" s="940"/>
      <c r="F21470" s="941"/>
      <c r="G21470" s="937" t="str">
        <f t="array" ref="G21470">xlookup(F21470,'Internal Staffing Calculator'!E:E,'Internal Staffing Calculator'!C:C,"")</f>
        <v/>
      </c>
      <c r="H21470" s="932" t="str">
        <f t="array" ref="H21470">if(F21470&lt;&gt;"", iferror(index('Internal Staffing Calculator'!B$8:B23500,match(F21470,'Internal Staffing Calculator'!E$8:E23500,0)), "Not In Budget"),"")</f>
        <v/>
      </c>
      <c r="I21470" s="184"/>
      <c r="J21470" s="184"/>
      <c r="K21470" s="184"/>
      <c r="L21470" s="183"/>
    </row>
    <row r="21471">
      <c r="A21471" s="454"/>
      <c r="B21471" s="927"/>
      <c r="C21471" s="580"/>
      <c r="D21471" s="939"/>
      <c r="E21471" s="940"/>
      <c r="F21471" s="941"/>
      <c r="G21471" s="937" t="str">
        <f t="array" ref="G21471">xlookup(F21471,'Internal Staffing Calculator'!E:E,'Internal Staffing Calculator'!C:C,"")</f>
        <v/>
      </c>
      <c r="H21471" s="932" t="str">
        <f t="array" ref="H21471">if(F21471&lt;&gt;"", iferror(index('Internal Staffing Calculator'!B$8:B23500,match(F21471,'Internal Staffing Calculator'!E$8:E23500,0)), "Not In Budget"),"")</f>
        <v/>
      </c>
      <c r="I21471" s="184"/>
      <c r="J21471" s="184"/>
      <c r="K21471" s="184"/>
      <c r="L21471" s="183"/>
    </row>
    <row r="21472">
      <c r="A21472" s="454"/>
      <c r="B21472" s="927"/>
      <c r="C21472" s="580"/>
      <c r="D21472" s="939"/>
      <c r="E21472" s="940"/>
      <c r="F21472" s="941"/>
      <c r="G21472" s="937" t="str">
        <f t="array" ref="G21472">xlookup(F21472,'Internal Staffing Calculator'!E:E,'Internal Staffing Calculator'!C:C,"")</f>
        <v/>
      </c>
      <c r="H21472" s="932" t="str">
        <f t="array" ref="H21472">if(F21472&lt;&gt;"", iferror(index('Internal Staffing Calculator'!B$8:B23500,match(F21472,'Internal Staffing Calculator'!E$8:E23500,0)), "Not In Budget"),"")</f>
        <v/>
      </c>
      <c r="I21472" s="184"/>
      <c r="J21472" s="184"/>
      <c r="K21472" s="184"/>
      <c r="L21472" s="183"/>
    </row>
    <row r="21473">
      <c r="A21473" s="454"/>
      <c r="B21473" s="927"/>
      <c r="C21473" s="580"/>
      <c r="D21473" s="939"/>
      <c r="E21473" s="940"/>
      <c r="F21473" s="941"/>
      <c r="G21473" s="937" t="str">
        <f t="array" ref="G21473">xlookup(F21473,'Internal Staffing Calculator'!E:E,'Internal Staffing Calculator'!C:C,"")</f>
        <v/>
      </c>
      <c r="H21473" s="932" t="str">
        <f t="array" ref="H21473">if(F21473&lt;&gt;"", iferror(index('Internal Staffing Calculator'!B$8:B23500,match(F21473,'Internal Staffing Calculator'!E$8:E23500,0)), "Not In Budget"),"")</f>
        <v/>
      </c>
      <c r="I21473" s="184"/>
      <c r="J21473" s="184"/>
      <c r="K21473" s="184"/>
      <c r="L21473" s="183"/>
    </row>
    <row r="21474">
      <c r="A21474" s="454"/>
      <c r="B21474" s="927"/>
      <c r="C21474" s="580"/>
      <c r="D21474" s="939"/>
      <c r="E21474" s="940"/>
      <c r="F21474" s="941"/>
      <c r="G21474" s="937" t="str">
        <f t="array" ref="G21474">xlookup(F21474,'Internal Staffing Calculator'!E:E,'Internal Staffing Calculator'!C:C,"")</f>
        <v/>
      </c>
      <c r="H21474" s="932" t="str">
        <f t="array" ref="H21474">if(F21474&lt;&gt;"", iferror(index('Internal Staffing Calculator'!B$8:B23500,match(F21474,'Internal Staffing Calculator'!E$8:E23500,0)), "Not In Budget"),"")</f>
        <v/>
      </c>
      <c r="I21474" s="184"/>
      <c r="J21474" s="184"/>
      <c r="K21474" s="184"/>
      <c r="L21474" s="183"/>
    </row>
    <row r="21475">
      <c r="A21475" s="454"/>
      <c r="B21475" s="927"/>
      <c r="C21475" s="580"/>
      <c r="D21475" s="939"/>
      <c r="E21475" s="940"/>
      <c r="F21475" s="941"/>
      <c r="G21475" s="937" t="str">
        <f t="array" ref="G21475">xlookup(F21475,'Internal Staffing Calculator'!E:E,'Internal Staffing Calculator'!C:C,"")</f>
        <v/>
      </c>
      <c r="H21475" s="932" t="str">
        <f t="array" ref="H21475">if(F21475&lt;&gt;"", iferror(index('Internal Staffing Calculator'!B$8:B23500,match(F21475,'Internal Staffing Calculator'!E$8:E23500,0)), "Not In Budget"),"")</f>
        <v/>
      </c>
      <c r="I21475" s="184"/>
      <c r="J21475" s="184"/>
      <c r="K21475" s="184"/>
      <c r="L21475" s="183"/>
    </row>
    <row r="21476">
      <c r="A21476" s="454"/>
      <c r="B21476" s="927"/>
      <c r="C21476" s="580"/>
      <c r="D21476" s="939"/>
      <c r="E21476" s="940"/>
      <c r="F21476" s="941"/>
      <c r="G21476" s="937" t="str">
        <f t="array" ref="G21476">xlookup(F21476,'Internal Staffing Calculator'!E:E,'Internal Staffing Calculator'!C:C,"")</f>
        <v/>
      </c>
      <c r="H21476" s="932" t="str">
        <f t="array" ref="H21476">if(F21476&lt;&gt;"", iferror(index('Internal Staffing Calculator'!B$8:B23500,match(F21476,'Internal Staffing Calculator'!E$8:E23500,0)), "Not In Budget"),"")</f>
        <v/>
      </c>
      <c r="I21476" s="184"/>
      <c r="J21476" s="184"/>
      <c r="K21476" s="184"/>
      <c r="L21476" s="183"/>
    </row>
    <row r="21477">
      <c r="A21477" s="454"/>
      <c r="B21477" s="927"/>
      <c r="C21477" s="580"/>
      <c r="D21477" s="939"/>
      <c r="E21477" s="940"/>
      <c r="F21477" s="941"/>
      <c r="G21477" s="937" t="str">
        <f t="array" ref="G21477">xlookup(F21477,'Internal Staffing Calculator'!E:E,'Internal Staffing Calculator'!C:C,"")</f>
        <v/>
      </c>
      <c r="H21477" s="932" t="str">
        <f t="array" ref="H21477">if(F21477&lt;&gt;"", iferror(index('Internal Staffing Calculator'!B$8:B23500,match(F21477,'Internal Staffing Calculator'!E$8:E23500,0)), "Not In Budget"),"")</f>
        <v/>
      </c>
      <c r="I21477" s="184"/>
      <c r="J21477" s="184"/>
      <c r="K21477" s="184"/>
      <c r="L21477" s="183"/>
    </row>
    <row r="21478">
      <c r="A21478" s="454"/>
      <c r="B21478" s="927"/>
      <c r="C21478" s="580"/>
      <c r="D21478" s="939"/>
      <c r="E21478" s="940"/>
      <c r="F21478" s="941"/>
      <c r="G21478" s="937" t="str">
        <f t="array" ref="G21478">xlookup(F21478,'Internal Staffing Calculator'!E:E,'Internal Staffing Calculator'!C:C,"")</f>
        <v/>
      </c>
      <c r="H21478" s="932" t="str">
        <f t="array" ref="H21478">if(F21478&lt;&gt;"", iferror(index('Internal Staffing Calculator'!B$8:B23500,match(F21478,'Internal Staffing Calculator'!E$8:E23500,0)), "Not In Budget"),"")</f>
        <v/>
      </c>
      <c r="I21478" s="184"/>
      <c r="J21478" s="184"/>
      <c r="K21478" s="184"/>
      <c r="L21478" s="183"/>
    </row>
    <row r="21479">
      <c r="A21479" s="454"/>
      <c r="B21479" s="927"/>
      <c r="C21479" s="580"/>
      <c r="D21479" s="939"/>
      <c r="E21479" s="940"/>
      <c r="F21479" s="941"/>
      <c r="G21479" s="937" t="str">
        <f t="array" ref="G21479">xlookup(F21479,'Internal Staffing Calculator'!E:E,'Internal Staffing Calculator'!C:C,"")</f>
        <v/>
      </c>
      <c r="H21479" s="932" t="str">
        <f t="array" ref="H21479">if(F21479&lt;&gt;"", iferror(index('Internal Staffing Calculator'!B$8:B23500,match(F21479,'Internal Staffing Calculator'!E$8:E23500,0)), "Not In Budget"),"")</f>
        <v/>
      </c>
      <c r="I21479" s="184"/>
      <c r="J21479" s="184"/>
      <c r="K21479" s="184"/>
      <c r="L21479" s="183"/>
    </row>
    <row r="21480">
      <c r="A21480" s="454"/>
      <c r="B21480" s="927"/>
      <c r="C21480" s="580"/>
      <c r="D21480" s="939"/>
      <c r="E21480" s="940"/>
      <c r="F21480" s="941"/>
      <c r="G21480" s="937" t="str">
        <f t="array" ref="G21480">xlookup(F21480,'Internal Staffing Calculator'!E:E,'Internal Staffing Calculator'!C:C,"")</f>
        <v/>
      </c>
      <c r="H21480" s="932" t="str">
        <f t="array" ref="H21480">if(F21480&lt;&gt;"", iferror(index('Internal Staffing Calculator'!B$8:B23500,match(F21480,'Internal Staffing Calculator'!E$8:E23500,0)), "Not In Budget"),"")</f>
        <v/>
      </c>
      <c r="I21480" s="184"/>
      <c r="J21480" s="184"/>
      <c r="K21480" s="184"/>
      <c r="L21480" s="183"/>
    </row>
    <row r="21481">
      <c r="A21481" s="454"/>
      <c r="B21481" s="927"/>
      <c r="C21481" s="580"/>
      <c r="D21481" s="939"/>
      <c r="E21481" s="940"/>
      <c r="F21481" s="941"/>
      <c r="G21481" s="937" t="str">
        <f t="array" ref="G21481">xlookup(F21481,'Internal Staffing Calculator'!E:E,'Internal Staffing Calculator'!C:C,"")</f>
        <v/>
      </c>
      <c r="H21481" s="932" t="str">
        <f t="array" ref="H21481">if(F21481&lt;&gt;"", iferror(index('Internal Staffing Calculator'!B$8:B23500,match(F21481,'Internal Staffing Calculator'!E$8:E23500,0)), "Not In Budget"),"")</f>
        <v/>
      </c>
      <c r="I21481" s="184"/>
      <c r="J21481" s="184"/>
      <c r="K21481" s="184"/>
      <c r="L21481" s="183"/>
    </row>
    <row r="21482">
      <c r="A21482" s="454"/>
      <c r="B21482" s="927"/>
      <c r="C21482" s="580"/>
      <c r="D21482" s="939"/>
      <c r="E21482" s="940"/>
      <c r="F21482" s="941"/>
      <c r="G21482" s="937" t="str">
        <f t="array" ref="G21482">xlookup(F21482,'Internal Staffing Calculator'!E:E,'Internal Staffing Calculator'!C:C,"")</f>
        <v/>
      </c>
      <c r="H21482" s="932" t="str">
        <f t="array" ref="H21482">if(F21482&lt;&gt;"", iferror(index('Internal Staffing Calculator'!B$8:B23500,match(F21482,'Internal Staffing Calculator'!E$8:E23500,0)), "Not In Budget"),"")</f>
        <v/>
      </c>
      <c r="I21482" s="184"/>
      <c r="J21482" s="184"/>
      <c r="K21482" s="184"/>
      <c r="L21482" s="183"/>
    </row>
    <row r="21483">
      <c r="A21483" s="454"/>
      <c r="B21483" s="927"/>
      <c r="C21483" s="580"/>
      <c r="D21483" s="939"/>
      <c r="E21483" s="940"/>
      <c r="F21483" s="941"/>
      <c r="G21483" s="937" t="str">
        <f t="array" ref="G21483">xlookup(F21483,'Internal Staffing Calculator'!E:E,'Internal Staffing Calculator'!C:C,"")</f>
        <v/>
      </c>
      <c r="H21483" s="932" t="str">
        <f t="array" ref="H21483">if(F21483&lt;&gt;"", iferror(index('Internal Staffing Calculator'!B$8:B23500,match(F21483,'Internal Staffing Calculator'!E$8:E23500,0)), "Not In Budget"),"")</f>
        <v/>
      </c>
      <c r="I21483" s="184"/>
      <c r="J21483" s="184"/>
      <c r="K21483" s="184"/>
      <c r="L21483" s="183"/>
    </row>
    <row r="21484">
      <c r="A21484" s="454"/>
      <c r="B21484" s="927"/>
      <c r="C21484" s="580"/>
      <c r="D21484" s="939"/>
      <c r="E21484" s="940"/>
      <c r="F21484" s="941"/>
      <c r="G21484" s="937" t="str">
        <f t="array" ref="G21484">xlookup(F21484,'Internal Staffing Calculator'!E:E,'Internal Staffing Calculator'!C:C,"")</f>
        <v/>
      </c>
      <c r="H21484" s="932" t="str">
        <f t="array" ref="H21484">if(F21484&lt;&gt;"", iferror(index('Internal Staffing Calculator'!B$8:B23500,match(F21484,'Internal Staffing Calculator'!E$8:E23500,0)), "Not In Budget"),"")</f>
        <v/>
      </c>
      <c r="I21484" s="184"/>
      <c r="J21484" s="184"/>
      <c r="K21484" s="184"/>
      <c r="L21484" s="183"/>
    </row>
    <row r="21485">
      <c r="A21485" s="454"/>
      <c r="B21485" s="927"/>
      <c r="C21485" s="580"/>
      <c r="D21485" s="939"/>
      <c r="E21485" s="940"/>
      <c r="F21485" s="941"/>
      <c r="G21485" s="937" t="str">
        <f t="array" ref="G21485">xlookup(F21485,'Internal Staffing Calculator'!E:E,'Internal Staffing Calculator'!C:C,"")</f>
        <v/>
      </c>
      <c r="H21485" s="932" t="str">
        <f t="array" ref="H21485">if(F21485&lt;&gt;"", iferror(index('Internal Staffing Calculator'!B$8:B23500,match(F21485,'Internal Staffing Calculator'!E$8:E23500,0)), "Not In Budget"),"")</f>
        <v/>
      </c>
      <c r="I21485" s="184"/>
      <c r="J21485" s="184"/>
      <c r="K21485" s="184"/>
      <c r="L21485" s="183"/>
    </row>
    <row r="21486">
      <c r="A21486" s="454"/>
      <c r="B21486" s="927"/>
      <c r="C21486" s="580"/>
      <c r="D21486" s="939"/>
      <c r="E21486" s="940"/>
      <c r="F21486" s="941"/>
      <c r="G21486" s="937" t="str">
        <f t="array" ref="G21486">xlookup(F21486,'Internal Staffing Calculator'!E:E,'Internal Staffing Calculator'!C:C,"")</f>
        <v/>
      </c>
      <c r="H21486" s="932" t="str">
        <f t="array" ref="H21486">if(F21486&lt;&gt;"", iferror(index('Internal Staffing Calculator'!B$8:B23500,match(F21486,'Internal Staffing Calculator'!E$8:E23500,0)), "Not In Budget"),"")</f>
        <v/>
      </c>
      <c r="I21486" s="184"/>
      <c r="J21486" s="184"/>
      <c r="K21486" s="184"/>
      <c r="L21486" s="183"/>
    </row>
    <row r="21487">
      <c r="A21487" s="454"/>
      <c r="B21487" s="927"/>
      <c r="C21487" s="580"/>
      <c r="D21487" s="939"/>
      <c r="E21487" s="940"/>
      <c r="F21487" s="941"/>
      <c r="G21487" s="937" t="str">
        <f t="array" ref="G21487">xlookup(F21487,'Internal Staffing Calculator'!E:E,'Internal Staffing Calculator'!C:C,"")</f>
        <v/>
      </c>
      <c r="H21487" s="932" t="str">
        <f t="array" ref="H21487">if(F21487&lt;&gt;"", iferror(index('Internal Staffing Calculator'!B$8:B23500,match(F21487,'Internal Staffing Calculator'!E$8:E23500,0)), "Not In Budget"),"")</f>
        <v/>
      </c>
      <c r="I21487" s="184"/>
      <c r="J21487" s="184"/>
      <c r="K21487" s="184"/>
      <c r="L21487" s="183"/>
    </row>
    <row r="21488">
      <c r="A21488" s="454"/>
      <c r="B21488" s="927"/>
      <c r="C21488" s="580"/>
      <c r="D21488" s="939"/>
      <c r="E21488" s="940"/>
      <c r="F21488" s="941"/>
      <c r="G21488" s="937" t="str">
        <f t="array" ref="G21488">xlookup(F21488,'Internal Staffing Calculator'!E:E,'Internal Staffing Calculator'!C:C,"")</f>
        <v/>
      </c>
      <c r="H21488" s="932" t="str">
        <f t="array" ref="H21488">if(F21488&lt;&gt;"", iferror(index('Internal Staffing Calculator'!B$8:B23500,match(F21488,'Internal Staffing Calculator'!E$8:E23500,0)), "Not In Budget"),"")</f>
        <v/>
      </c>
      <c r="I21488" s="184"/>
      <c r="J21488" s="184"/>
      <c r="K21488" s="184"/>
      <c r="L21488" s="183"/>
    </row>
    <row r="21489">
      <c r="A21489" s="454"/>
      <c r="B21489" s="927"/>
      <c r="C21489" s="580"/>
      <c r="D21489" s="939"/>
      <c r="E21489" s="940"/>
      <c r="F21489" s="941"/>
      <c r="G21489" s="937" t="str">
        <f t="array" ref="G21489">xlookup(F21489,'Internal Staffing Calculator'!E:E,'Internal Staffing Calculator'!C:C,"")</f>
        <v/>
      </c>
      <c r="H21489" s="932" t="str">
        <f t="array" ref="H21489">if(F21489&lt;&gt;"", iferror(index('Internal Staffing Calculator'!B$8:B23500,match(F21489,'Internal Staffing Calculator'!E$8:E23500,0)), "Not In Budget"),"")</f>
        <v/>
      </c>
      <c r="I21489" s="184"/>
      <c r="J21489" s="184"/>
      <c r="K21489" s="184"/>
      <c r="L21489" s="183"/>
    </row>
    <row r="21490">
      <c r="A21490" s="454"/>
      <c r="B21490" s="927"/>
      <c r="C21490" s="580"/>
      <c r="D21490" s="939"/>
      <c r="E21490" s="940"/>
      <c r="F21490" s="941"/>
      <c r="G21490" s="937" t="str">
        <f t="array" ref="G21490">xlookup(F21490,'Internal Staffing Calculator'!E:E,'Internal Staffing Calculator'!C:C,"")</f>
        <v/>
      </c>
      <c r="H21490" s="932" t="str">
        <f t="array" ref="H21490">if(F21490&lt;&gt;"", iferror(index('Internal Staffing Calculator'!B$8:B23500,match(F21490,'Internal Staffing Calculator'!E$8:E23500,0)), "Not In Budget"),"")</f>
        <v/>
      </c>
      <c r="I21490" s="184"/>
      <c r="J21490" s="184"/>
      <c r="K21490" s="184"/>
      <c r="L21490" s="183"/>
    </row>
    <row r="21491">
      <c r="A21491" s="454"/>
      <c r="B21491" s="927"/>
      <c r="C21491" s="580"/>
      <c r="D21491" s="939"/>
      <c r="E21491" s="940"/>
      <c r="F21491" s="941"/>
      <c r="G21491" s="937" t="str">
        <f t="array" ref="G21491">xlookup(F21491,'Internal Staffing Calculator'!E:E,'Internal Staffing Calculator'!C:C,"")</f>
        <v/>
      </c>
      <c r="H21491" s="932" t="str">
        <f t="array" ref="H21491">if(F21491&lt;&gt;"", iferror(index('Internal Staffing Calculator'!B$8:B23500,match(F21491,'Internal Staffing Calculator'!E$8:E23500,0)), "Not In Budget"),"")</f>
        <v/>
      </c>
      <c r="I21491" s="184"/>
      <c r="J21491" s="184"/>
      <c r="K21491" s="184"/>
      <c r="L21491" s="183"/>
    </row>
    <row r="21492">
      <c r="A21492" s="454"/>
      <c r="B21492" s="927"/>
      <c r="C21492" s="580"/>
      <c r="D21492" s="939"/>
      <c r="E21492" s="940"/>
      <c r="F21492" s="941"/>
      <c r="G21492" s="937" t="str">
        <f t="array" ref="G21492">xlookup(F21492,'Internal Staffing Calculator'!E:E,'Internal Staffing Calculator'!C:C,"")</f>
        <v/>
      </c>
      <c r="H21492" s="932" t="str">
        <f t="array" ref="H21492">if(F21492&lt;&gt;"", iferror(index('Internal Staffing Calculator'!B$8:B23500,match(F21492,'Internal Staffing Calculator'!E$8:E23500,0)), "Not In Budget"),"")</f>
        <v/>
      </c>
      <c r="I21492" s="184"/>
      <c r="J21492" s="184"/>
      <c r="K21492" s="184"/>
      <c r="L21492" s="183"/>
    </row>
    <row r="21493">
      <c r="A21493" s="454"/>
      <c r="B21493" s="927"/>
      <c r="C21493" s="580"/>
      <c r="D21493" s="939"/>
      <c r="E21493" s="940"/>
      <c r="F21493" s="941"/>
      <c r="G21493" s="937" t="str">
        <f t="array" ref="G21493">xlookup(F21493,'Internal Staffing Calculator'!E:E,'Internal Staffing Calculator'!C:C,"")</f>
        <v/>
      </c>
      <c r="H21493" s="932" t="str">
        <f t="array" ref="H21493">if(F21493&lt;&gt;"", iferror(index('Internal Staffing Calculator'!B$8:B23500,match(F21493,'Internal Staffing Calculator'!E$8:E23500,0)), "Not In Budget"),"")</f>
        <v/>
      </c>
      <c r="I21493" s="184"/>
      <c r="J21493" s="184"/>
      <c r="K21493" s="184"/>
      <c r="L21493" s="183"/>
    </row>
    <row r="21494">
      <c r="A21494" s="454"/>
      <c r="B21494" s="927"/>
      <c r="C21494" s="580"/>
      <c r="D21494" s="939"/>
      <c r="E21494" s="940"/>
      <c r="F21494" s="941"/>
      <c r="G21494" s="937" t="str">
        <f t="array" ref="G21494">xlookup(F21494,'Internal Staffing Calculator'!E:E,'Internal Staffing Calculator'!C:C,"")</f>
        <v/>
      </c>
      <c r="H21494" s="932" t="str">
        <f t="array" ref="H21494">if(F21494&lt;&gt;"", iferror(index('Internal Staffing Calculator'!B$8:B23500,match(F21494,'Internal Staffing Calculator'!E$8:E23500,0)), "Not In Budget"),"")</f>
        <v/>
      </c>
      <c r="I21494" s="184"/>
      <c r="J21494" s="184"/>
      <c r="K21494" s="184"/>
      <c r="L21494" s="183"/>
    </row>
    <row r="21495">
      <c r="A21495" s="454"/>
      <c r="B21495" s="927"/>
      <c r="C21495" s="580"/>
      <c r="D21495" s="939"/>
      <c r="E21495" s="940"/>
      <c r="F21495" s="941"/>
      <c r="G21495" s="937" t="str">
        <f t="array" ref="G21495">xlookup(F21495,'Internal Staffing Calculator'!E:E,'Internal Staffing Calculator'!C:C,"")</f>
        <v/>
      </c>
      <c r="H21495" s="932" t="str">
        <f t="array" ref="H21495">if(F21495&lt;&gt;"", iferror(index('Internal Staffing Calculator'!B$8:B23500,match(F21495,'Internal Staffing Calculator'!E$8:E23500,0)), "Not In Budget"),"")</f>
        <v/>
      </c>
      <c r="I21495" s="184"/>
      <c r="J21495" s="184"/>
      <c r="K21495" s="184"/>
      <c r="L21495" s="183"/>
    </row>
    <row r="21496">
      <c r="A21496" s="454"/>
      <c r="B21496" s="927"/>
      <c r="C21496" s="580"/>
      <c r="D21496" s="939"/>
      <c r="E21496" s="940"/>
      <c r="F21496" s="941"/>
      <c r="G21496" s="937" t="str">
        <f t="array" ref="G21496">xlookup(F21496,'Internal Staffing Calculator'!E:E,'Internal Staffing Calculator'!C:C,"")</f>
        <v/>
      </c>
      <c r="H21496" s="932" t="str">
        <f t="array" ref="H21496">if(F21496&lt;&gt;"", iferror(index('Internal Staffing Calculator'!B$8:B23500,match(F21496,'Internal Staffing Calculator'!E$8:E23500,0)), "Not In Budget"),"")</f>
        <v/>
      </c>
      <c r="I21496" s="184"/>
      <c r="J21496" s="184"/>
      <c r="K21496" s="184"/>
      <c r="L21496" s="183"/>
    </row>
    <row r="21497">
      <c r="A21497" s="454"/>
      <c r="B21497" s="927"/>
      <c r="C21497" s="580"/>
      <c r="D21497" s="939"/>
      <c r="E21497" s="940"/>
      <c r="F21497" s="941"/>
      <c r="G21497" s="937" t="str">
        <f t="array" ref="G21497">xlookup(F21497,'Internal Staffing Calculator'!E:E,'Internal Staffing Calculator'!C:C,"")</f>
        <v/>
      </c>
      <c r="H21497" s="932" t="str">
        <f t="array" ref="H21497">if(F21497&lt;&gt;"", iferror(index('Internal Staffing Calculator'!B$8:B23500,match(F21497,'Internal Staffing Calculator'!E$8:E23500,0)), "Not In Budget"),"")</f>
        <v/>
      </c>
      <c r="I21497" s="184"/>
      <c r="J21497" s="184"/>
      <c r="K21497" s="184"/>
      <c r="L21497" s="183"/>
    </row>
    <row r="21498">
      <c r="A21498" s="454"/>
      <c r="B21498" s="927"/>
      <c r="C21498" s="580"/>
      <c r="D21498" s="939"/>
      <c r="E21498" s="940"/>
      <c r="F21498" s="941"/>
      <c r="G21498" s="937" t="str">
        <f t="array" ref="G21498">xlookup(F21498,'Internal Staffing Calculator'!E:E,'Internal Staffing Calculator'!C:C,"")</f>
        <v/>
      </c>
      <c r="H21498" s="932" t="str">
        <f t="array" ref="H21498">if(F21498&lt;&gt;"", iferror(index('Internal Staffing Calculator'!B$8:B23500,match(F21498,'Internal Staffing Calculator'!E$8:E23500,0)), "Not In Budget"),"")</f>
        <v/>
      </c>
      <c r="I21498" s="184"/>
      <c r="J21498" s="184"/>
      <c r="K21498" s="184"/>
      <c r="L21498" s="183"/>
    </row>
    <row r="21499">
      <c r="A21499" s="454"/>
      <c r="B21499" s="927"/>
      <c r="C21499" s="580"/>
      <c r="D21499" s="939"/>
      <c r="E21499" s="940"/>
      <c r="F21499" s="941"/>
      <c r="G21499" s="937" t="str">
        <f t="array" ref="G21499">xlookup(F21499,'Internal Staffing Calculator'!E:E,'Internal Staffing Calculator'!C:C,"")</f>
        <v/>
      </c>
      <c r="H21499" s="932" t="str">
        <f t="array" ref="H21499">if(F21499&lt;&gt;"", iferror(index('Internal Staffing Calculator'!B$8:B23500,match(F21499,'Internal Staffing Calculator'!E$8:E23500,0)), "Not In Budget"),"")</f>
        <v/>
      </c>
      <c r="I21499" s="184"/>
      <c r="J21499" s="184"/>
      <c r="K21499" s="184"/>
      <c r="L21499" s="183"/>
    </row>
    <row r="21500">
      <c r="A21500" s="454"/>
      <c r="B21500" s="927"/>
      <c r="C21500" s="580"/>
      <c r="D21500" s="939"/>
      <c r="E21500" s="940"/>
      <c r="F21500" s="941"/>
      <c r="G21500" s="937" t="str">
        <f t="array" ref="G21500">xlookup(F21500,'Internal Staffing Calculator'!E:E,'Internal Staffing Calculator'!C:C,"")</f>
        <v/>
      </c>
      <c r="H21500" s="932" t="str">
        <f t="array" ref="H21500">if(F21500&lt;&gt;"", iferror(index('Internal Staffing Calculator'!B$8:B23500,match(F21500,'Internal Staffing Calculator'!E$8:E23500,0)), "Not In Budget"),"")</f>
        <v/>
      </c>
      <c r="I21500" s="184"/>
      <c r="J21500" s="184"/>
      <c r="K21500" s="184"/>
      <c r="L21500" s="183"/>
    </row>
    <row r="21501">
      <c r="A21501" s="454"/>
      <c r="B21501" s="927"/>
      <c r="C21501" s="580"/>
      <c r="D21501" s="939"/>
      <c r="E21501" s="940"/>
      <c r="F21501" s="941"/>
      <c r="G21501" s="937" t="str">
        <f t="array" ref="G21501">xlookup(F21501,'Internal Staffing Calculator'!E:E,'Internal Staffing Calculator'!C:C,"")</f>
        <v/>
      </c>
      <c r="H21501" s="932" t="str">
        <f t="array" ref="H21501">if(F21501&lt;&gt;"", iferror(index('Internal Staffing Calculator'!B$8:B23500,match(F21501,'Internal Staffing Calculator'!E$8:E23500,0)), "Not In Budget"),"")</f>
        <v/>
      </c>
      <c r="I21501" s="184"/>
      <c r="J21501" s="184"/>
      <c r="K21501" s="184"/>
      <c r="L21501" s="183"/>
    </row>
    <row r="21502">
      <c r="A21502" s="454"/>
      <c r="B21502" s="927"/>
      <c r="C21502" s="580"/>
      <c r="D21502" s="939"/>
      <c r="E21502" s="940"/>
      <c r="F21502" s="941"/>
      <c r="G21502" s="937" t="str">
        <f t="array" ref="G21502">xlookup(F21502,'Internal Staffing Calculator'!E:E,'Internal Staffing Calculator'!C:C,"")</f>
        <v/>
      </c>
      <c r="H21502" s="932" t="str">
        <f t="array" ref="H21502">if(F21502&lt;&gt;"", iferror(index('Internal Staffing Calculator'!B$8:B23500,match(F21502,'Internal Staffing Calculator'!E$8:E23500,0)), "Not In Budget"),"")</f>
        <v/>
      </c>
      <c r="I21502" s="184"/>
      <c r="J21502" s="184"/>
      <c r="K21502" s="184"/>
      <c r="L21502" s="183"/>
    </row>
    <row r="21503">
      <c r="A21503" s="454"/>
      <c r="B21503" s="927"/>
      <c r="C21503" s="580"/>
      <c r="D21503" s="939"/>
      <c r="E21503" s="940"/>
      <c r="F21503" s="941"/>
      <c r="G21503" s="937" t="str">
        <f t="array" ref="G21503">xlookup(F21503,'Internal Staffing Calculator'!E:E,'Internal Staffing Calculator'!C:C,"")</f>
        <v/>
      </c>
      <c r="H21503" s="932" t="str">
        <f t="array" ref="H21503">if(F21503&lt;&gt;"", iferror(index('Internal Staffing Calculator'!B$8:B23500,match(F21503,'Internal Staffing Calculator'!E$8:E23500,0)), "Not In Budget"),"")</f>
        <v/>
      </c>
      <c r="I21503" s="184"/>
      <c r="J21503" s="184"/>
      <c r="K21503" s="184"/>
      <c r="L21503" s="183"/>
    </row>
    <row r="21504">
      <c r="A21504" s="454"/>
      <c r="B21504" s="927"/>
      <c r="C21504" s="580"/>
      <c r="D21504" s="939"/>
      <c r="E21504" s="940"/>
      <c r="F21504" s="941"/>
      <c r="G21504" s="937" t="str">
        <f t="array" ref="G21504">xlookup(F21504,'Internal Staffing Calculator'!E:E,'Internal Staffing Calculator'!C:C,"")</f>
        <v/>
      </c>
      <c r="H21504" s="932" t="str">
        <f t="array" ref="H21504">if(F21504&lt;&gt;"", iferror(index('Internal Staffing Calculator'!B$8:B23500,match(F21504,'Internal Staffing Calculator'!E$8:E23500,0)), "Not In Budget"),"")</f>
        <v/>
      </c>
      <c r="I21504" s="184"/>
      <c r="J21504" s="184"/>
      <c r="K21504" s="184"/>
      <c r="L21504" s="183"/>
    </row>
    <row r="21505">
      <c r="A21505" s="454"/>
      <c r="B21505" s="927"/>
      <c r="C21505" s="580"/>
      <c r="D21505" s="939"/>
      <c r="E21505" s="940"/>
      <c r="F21505" s="941"/>
      <c r="G21505" s="937" t="str">
        <f t="array" ref="G21505">xlookup(F21505,'Internal Staffing Calculator'!E:E,'Internal Staffing Calculator'!C:C,"")</f>
        <v/>
      </c>
      <c r="H21505" s="932" t="str">
        <f t="array" ref="H21505">if(F21505&lt;&gt;"", iferror(index('Internal Staffing Calculator'!B$8:B23500,match(F21505,'Internal Staffing Calculator'!E$8:E23500,0)), "Not In Budget"),"")</f>
        <v/>
      </c>
      <c r="I21505" s="184"/>
      <c r="J21505" s="184"/>
      <c r="K21505" s="184"/>
      <c r="L21505" s="183"/>
    </row>
    <row r="21506">
      <c r="A21506" s="454"/>
      <c r="B21506" s="927"/>
      <c r="C21506" s="580"/>
      <c r="D21506" s="939"/>
      <c r="E21506" s="940"/>
      <c r="F21506" s="941"/>
      <c r="G21506" s="937" t="str">
        <f t="array" ref="G21506">xlookup(F21506,'Internal Staffing Calculator'!E:E,'Internal Staffing Calculator'!C:C,"")</f>
        <v/>
      </c>
      <c r="H21506" s="932" t="str">
        <f t="array" ref="H21506">if(F21506&lt;&gt;"", iferror(index('Internal Staffing Calculator'!B$8:B23500,match(F21506,'Internal Staffing Calculator'!E$8:E23500,0)), "Not In Budget"),"")</f>
        <v/>
      </c>
      <c r="I21506" s="184"/>
      <c r="J21506" s="184"/>
      <c r="K21506" s="184"/>
      <c r="L21506" s="183"/>
    </row>
    <row r="21507">
      <c r="A21507" s="454"/>
      <c r="B21507" s="927"/>
      <c r="C21507" s="580"/>
      <c r="D21507" s="939"/>
      <c r="E21507" s="940"/>
      <c r="F21507" s="941"/>
      <c r="G21507" s="937" t="str">
        <f t="array" ref="G21507">xlookup(F21507,'Internal Staffing Calculator'!E:E,'Internal Staffing Calculator'!C:C,"")</f>
        <v/>
      </c>
      <c r="H21507" s="932" t="str">
        <f t="array" ref="H21507">if(F21507&lt;&gt;"", iferror(index('Internal Staffing Calculator'!B$8:B23500,match(F21507,'Internal Staffing Calculator'!E$8:E23500,0)), "Not In Budget"),"")</f>
        <v/>
      </c>
      <c r="I21507" s="184"/>
      <c r="J21507" s="184"/>
      <c r="K21507" s="184"/>
      <c r="L21507" s="183"/>
    </row>
    <row r="21508">
      <c r="A21508" s="454"/>
      <c r="B21508" s="927"/>
      <c r="C21508" s="580"/>
      <c r="D21508" s="939"/>
      <c r="E21508" s="940"/>
      <c r="F21508" s="941"/>
      <c r="G21508" s="937" t="str">
        <f t="array" ref="G21508">xlookup(F21508,'Internal Staffing Calculator'!E:E,'Internal Staffing Calculator'!C:C,"")</f>
        <v/>
      </c>
      <c r="H21508" s="932" t="str">
        <f t="array" ref="H21508">if(F21508&lt;&gt;"", iferror(index('Internal Staffing Calculator'!B$8:B23500,match(F21508,'Internal Staffing Calculator'!E$8:E23500,0)), "Not In Budget"),"")</f>
        <v/>
      </c>
      <c r="I21508" s="184"/>
      <c r="J21508" s="184"/>
      <c r="K21508" s="184"/>
      <c r="L21508" s="183"/>
    </row>
    <row r="21509">
      <c r="A21509" s="454"/>
      <c r="B21509" s="927"/>
      <c r="C21509" s="580"/>
      <c r="D21509" s="939"/>
      <c r="E21509" s="940"/>
      <c r="F21509" s="941"/>
      <c r="G21509" s="937" t="str">
        <f t="array" ref="G21509">xlookup(F21509,'Internal Staffing Calculator'!E:E,'Internal Staffing Calculator'!C:C,"")</f>
        <v/>
      </c>
      <c r="H21509" s="932" t="str">
        <f t="array" ref="H21509">if(F21509&lt;&gt;"", iferror(index('Internal Staffing Calculator'!B$8:B23500,match(F21509,'Internal Staffing Calculator'!E$8:E23500,0)), "Not In Budget"),"")</f>
        <v/>
      </c>
      <c r="I21509" s="184"/>
      <c r="J21509" s="184"/>
      <c r="K21509" s="184"/>
      <c r="L21509" s="183"/>
    </row>
    <row r="21510">
      <c r="A21510" s="454"/>
      <c r="B21510" s="927"/>
      <c r="C21510" s="580"/>
      <c r="D21510" s="939"/>
      <c r="E21510" s="940"/>
      <c r="F21510" s="941"/>
      <c r="G21510" s="937" t="str">
        <f t="array" ref="G21510">xlookup(F21510,'Internal Staffing Calculator'!E:E,'Internal Staffing Calculator'!C:C,"")</f>
        <v/>
      </c>
      <c r="H21510" s="932" t="str">
        <f t="array" ref="H21510">if(F21510&lt;&gt;"", iferror(index('Internal Staffing Calculator'!B$8:B23500,match(F21510,'Internal Staffing Calculator'!E$8:E23500,0)), "Not In Budget"),"")</f>
        <v/>
      </c>
      <c r="I21510" s="184"/>
      <c r="J21510" s="184"/>
      <c r="K21510" s="184"/>
      <c r="L21510" s="183"/>
    </row>
    <row r="21511">
      <c r="A21511" s="454"/>
      <c r="B21511" s="927"/>
      <c r="C21511" s="580"/>
      <c r="D21511" s="939"/>
      <c r="E21511" s="940"/>
      <c r="F21511" s="941"/>
      <c r="G21511" s="937" t="str">
        <f t="array" ref="G21511">xlookup(F21511,'Internal Staffing Calculator'!E:E,'Internal Staffing Calculator'!C:C,"")</f>
        <v/>
      </c>
      <c r="H21511" s="932" t="str">
        <f t="array" ref="H21511">if(F21511&lt;&gt;"", iferror(index('Internal Staffing Calculator'!B$8:B23500,match(F21511,'Internal Staffing Calculator'!E$8:E23500,0)), "Not In Budget"),"")</f>
        <v/>
      </c>
      <c r="I21511" s="184"/>
      <c r="J21511" s="184"/>
      <c r="K21511" s="184"/>
      <c r="L21511" s="183"/>
    </row>
    <row r="21512">
      <c r="A21512" s="454"/>
      <c r="B21512" s="927"/>
      <c r="C21512" s="580"/>
      <c r="D21512" s="939"/>
      <c r="E21512" s="940"/>
      <c r="F21512" s="941"/>
      <c r="G21512" s="937" t="str">
        <f t="array" ref="G21512">xlookup(F21512,'Internal Staffing Calculator'!E:E,'Internal Staffing Calculator'!C:C,"")</f>
        <v/>
      </c>
      <c r="H21512" s="932" t="str">
        <f t="array" ref="H21512">if(F21512&lt;&gt;"", iferror(index('Internal Staffing Calculator'!B$8:B23500,match(F21512,'Internal Staffing Calculator'!E$8:E23500,0)), "Not In Budget"),"")</f>
        <v/>
      </c>
      <c r="I21512" s="184"/>
      <c r="J21512" s="184"/>
      <c r="K21512" s="184"/>
      <c r="L21512" s="183"/>
    </row>
    <row r="21513">
      <c r="A21513" s="454"/>
      <c r="B21513" s="927"/>
      <c r="C21513" s="580"/>
      <c r="D21513" s="939"/>
      <c r="E21513" s="940"/>
      <c r="F21513" s="941"/>
      <c r="G21513" s="937" t="str">
        <f t="array" ref="G21513">xlookup(F21513,'Internal Staffing Calculator'!E:E,'Internal Staffing Calculator'!C:C,"")</f>
        <v/>
      </c>
      <c r="H21513" s="932" t="str">
        <f t="array" ref="H21513">if(F21513&lt;&gt;"", iferror(index('Internal Staffing Calculator'!B$8:B23500,match(F21513,'Internal Staffing Calculator'!E$8:E23500,0)), "Not In Budget"),"")</f>
        <v/>
      </c>
      <c r="I21513" s="184"/>
      <c r="J21513" s="184"/>
      <c r="K21513" s="184"/>
      <c r="L21513" s="183"/>
    </row>
    <row r="21514">
      <c r="A21514" s="454"/>
      <c r="B21514" s="927"/>
      <c r="C21514" s="580"/>
      <c r="D21514" s="939"/>
      <c r="E21514" s="940"/>
      <c r="F21514" s="941"/>
      <c r="G21514" s="937" t="str">
        <f t="array" ref="G21514">xlookup(F21514,'Internal Staffing Calculator'!E:E,'Internal Staffing Calculator'!C:C,"")</f>
        <v/>
      </c>
      <c r="H21514" s="932" t="str">
        <f t="array" ref="H21514">if(F21514&lt;&gt;"", iferror(index('Internal Staffing Calculator'!B$8:B23500,match(F21514,'Internal Staffing Calculator'!E$8:E23500,0)), "Not In Budget"),"")</f>
        <v/>
      </c>
      <c r="I21514" s="184"/>
      <c r="J21514" s="184"/>
      <c r="K21514" s="184"/>
      <c r="L21514" s="183"/>
    </row>
    <row r="21515">
      <c r="A21515" s="454"/>
      <c r="B21515" s="927"/>
      <c r="C21515" s="580"/>
      <c r="D21515" s="939"/>
      <c r="E21515" s="940"/>
      <c r="F21515" s="941"/>
      <c r="G21515" s="937" t="str">
        <f t="array" ref="G21515">xlookup(F21515,'Internal Staffing Calculator'!E:E,'Internal Staffing Calculator'!C:C,"")</f>
        <v/>
      </c>
      <c r="H21515" s="932" t="str">
        <f t="array" ref="H21515">if(F21515&lt;&gt;"", iferror(index('Internal Staffing Calculator'!B$8:B23500,match(F21515,'Internal Staffing Calculator'!E$8:E23500,0)), "Not In Budget"),"")</f>
        <v/>
      </c>
      <c r="I21515" s="184"/>
      <c r="J21515" s="184"/>
      <c r="K21515" s="184"/>
      <c r="L21515" s="183"/>
    </row>
    <row r="21516">
      <c r="A21516" s="454"/>
      <c r="B21516" s="927"/>
      <c r="C21516" s="580"/>
      <c r="D21516" s="939"/>
      <c r="E21516" s="940"/>
      <c r="F21516" s="941"/>
      <c r="G21516" s="937" t="str">
        <f t="array" ref="G21516">xlookup(F21516,'Internal Staffing Calculator'!E:E,'Internal Staffing Calculator'!C:C,"")</f>
        <v/>
      </c>
      <c r="H21516" s="932" t="str">
        <f t="array" ref="H21516">if(F21516&lt;&gt;"", iferror(index('Internal Staffing Calculator'!B$8:B23500,match(F21516,'Internal Staffing Calculator'!E$8:E23500,0)), "Not In Budget"),"")</f>
        <v/>
      </c>
      <c r="I21516" s="184"/>
      <c r="J21516" s="184"/>
      <c r="K21516" s="184"/>
      <c r="L21516" s="183"/>
    </row>
    <row r="21517">
      <c r="A21517" s="454"/>
      <c r="B21517" s="927"/>
      <c r="C21517" s="580"/>
      <c r="D21517" s="939"/>
      <c r="E21517" s="940"/>
      <c r="F21517" s="941"/>
      <c r="G21517" s="937" t="str">
        <f t="array" ref="G21517">xlookup(F21517,'Internal Staffing Calculator'!E:E,'Internal Staffing Calculator'!C:C,"")</f>
        <v/>
      </c>
      <c r="H21517" s="932" t="str">
        <f t="array" ref="H21517">if(F21517&lt;&gt;"", iferror(index('Internal Staffing Calculator'!B$8:B23500,match(F21517,'Internal Staffing Calculator'!E$8:E23500,0)), "Not In Budget"),"")</f>
        <v/>
      </c>
      <c r="I21517" s="184"/>
      <c r="J21517" s="184"/>
      <c r="K21517" s="184"/>
      <c r="L21517" s="183"/>
    </row>
    <row r="21518">
      <c r="A21518" s="454"/>
      <c r="B21518" s="927"/>
      <c r="C21518" s="580"/>
      <c r="D21518" s="939"/>
      <c r="E21518" s="940"/>
      <c r="F21518" s="941"/>
      <c r="G21518" s="937" t="str">
        <f t="array" ref="G21518">xlookup(F21518,'Internal Staffing Calculator'!E:E,'Internal Staffing Calculator'!C:C,"")</f>
        <v/>
      </c>
      <c r="H21518" s="932" t="str">
        <f t="array" ref="H21518">if(F21518&lt;&gt;"", iferror(index('Internal Staffing Calculator'!B$8:B23500,match(F21518,'Internal Staffing Calculator'!E$8:E23500,0)), "Not In Budget"),"")</f>
        <v/>
      </c>
      <c r="I21518" s="184"/>
      <c r="J21518" s="184"/>
      <c r="K21518" s="184"/>
      <c r="L21518" s="183"/>
    </row>
    <row r="21519">
      <c r="A21519" s="454"/>
      <c r="B21519" s="927"/>
      <c r="C21519" s="580"/>
      <c r="D21519" s="939"/>
      <c r="E21519" s="940"/>
      <c r="F21519" s="941"/>
      <c r="G21519" s="937" t="str">
        <f t="array" ref="G21519">xlookup(F21519,'Internal Staffing Calculator'!E:E,'Internal Staffing Calculator'!C:C,"")</f>
        <v/>
      </c>
      <c r="H21519" s="932" t="str">
        <f t="array" ref="H21519">if(F21519&lt;&gt;"", iferror(index('Internal Staffing Calculator'!B$8:B23500,match(F21519,'Internal Staffing Calculator'!E$8:E23500,0)), "Not In Budget"),"")</f>
        <v/>
      </c>
      <c r="I21519" s="184"/>
      <c r="J21519" s="184"/>
      <c r="K21519" s="184"/>
      <c r="L21519" s="183"/>
    </row>
    <row r="21520">
      <c r="A21520" s="454"/>
      <c r="B21520" s="927"/>
      <c r="C21520" s="580"/>
      <c r="D21520" s="939"/>
      <c r="E21520" s="940"/>
      <c r="F21520" s="941"/>
      <c r="G21520" s="937" t="str">
        <f t="array" ref="G21520">xlookup(F21520,'Internal Staffing Calculator'!E:E,'Internal Staffing Calculator'!C:C,"")</f>
        <v/>
      </c>
      <c r="H21520" s="932" t="str">
        <f t="array" ref="H21520">if(F21520&lt;&gt;"", iferror(index('Internal Staffing Calculator'!B$8:B23500,match(F21520,'Internal Staffing Calculator'!E$8:E23500,0)), "Not In Budget"),"")</f>
        <v/>
      </c>
      <c r="I21520" s="184"/>
      <c r="J21520" s="184"/>
      <c r="K21520" s="184"/>
      <c r="L21520" s="183"/>
    </row>
    <row r="21521">
      <c r="A21521" s="454"/>
      <c r="B21521" s="927"/>
      <c r="C21521" s="580"/>
      <c r="D21521" s="939"/>
      <c r="E21521" s="940"/>
      <c r="F21521" s="941"/>
      <c r="G21521" s="937" t="str">
        <f t="array" ref="G21521">xlookup(F21521,'Internal Staffing Calculator'!E:E,'Internal Staffing Calculator'!C:C,"")</f>
        <v/>
      </c>
      <c r="H21521" s="932" t="str">
        <f t="array" ref="H21521">if(F21521&lt;&gt;"", iferror(index('Internal Staffing Calculator'!B$8:B23500,match(F21521,'Internal Staffing Calculator'!E$8:E23500,0)), "Not In Budget"),"")</f>
        <v/>
      </c>
      <c r="I21521" s="184"/>
      <c r="J21521" s="184"/>
      <c r="K21521" s="184"/>
      <c r="L21521" s="183"/>
    </row>
    <row r="21522">
      <c r="A21522" s="454"/>
      <c r="B21522" s="927"/>
      <c r="C21522" s="580"/>
      <c r="D21522" s="939"/>
      <c r="E21522" s="940"/>
      <c r="F21522" s="941"/>
      <c r="G21522" s="937" t="str">
        <f t="array" ref="G21522">xlookup(F21522,'Internal Staffing Calculator'!E:E,'Internal Staffing Calculator'!C:C,"")</f>
        <v/>
      </c>
      <c r="H21522" s="932" t="str">
        <f t="array" ref="H21522">if(F21522&lt;&gt;"", iferror(index('Internal Staffing Calculator'!B$8:B23500,match(F21522,'Internal Staffing Calculator'!E$8:E23500,0)), "Not In Budget"),"")</f>
        <v/>
      </c>
      <c r="I21522" s="184"/>
      <c r="J21522" s="184"/>
      <c r="K21522" s="184"/>
      <c r="L21522" s="183"/>
    </row>
    <row r="21523">
      <c r="A21523" s="454"/>
      <c r="B21523" s="927"/>
      <c r="C21523" s="580"/>
      <c r="D21523" s="939"/>
      <c r="E21523" s="940"/>
      <c r="F21523" s="941"/>
      <c r="G21523" s="937" t="str">
        <f t="array" ref="G21523">xlookup(F21523,'Internal Staffing Calculator'!E:E,'Internal Staffing Calculator'!C:C,"")</f>
        <v/>
      </c>
      <c r="H21523" s="932" t="str">
        <f t="array" ref="H21523">if(F21523&lt;&gt;"", iferror(index('Internal Staffing Calculator'!B$8:B23500,match(F21523,'Internal Staffing Calculator'!E$8:E23500,0)), "Not In Budget"),"")</f>
        <v/>
      </c>
      <c r="I21523" s="184"/>
      <c r="J21523" s="184"/>
      <c r="K21523" s="184"/>
      <c r="L21523" s="183"/>
    </row>
    <row r="21524">
      <c r="A21524" s="454"/>
      <c r="B21524" s="927"/>
      <c r="C21524" s="580"/>
      <c r="D21524" s="939"/>
      <c r="E21524" s="940"/>
      <c r="F21524" s="941"/>
      <c r="G21524" s="937" t="str">
        <f t="array" ref="G21524">xlookup(F21524,'Internal Staffing Calculator'!E:E,'Internal Staffing Calculator'!C:C,"")</f>
        <v/>
      </c>
      <c r="H21524" s="932" t="str">
        <f t="array" ref="H21524">if(F21524&lt;&gt;"", iferror(index('Internal Staffing Calculator'!B$8:B23500,match(F21524,'Internal Staffing Calculator'!E$8:E23500,0)), "Not In Budget"),"")</f>
        <v/>
      </c>
      <c r="I21524" s="184"/>
      <c r="J21524" s="184"/>
      <c r="K21524" s="184"/>
      <c r="L21524" s="183"/>
    </row>
    <row r="21525">
      <c r="A21525" s="454"/>
      <c r="B21525" s="927"/>
      <c r="C21525" s="580"/>
      <c r="D21525" s="939"/>
      <c r="E21525" s="940"/>
      <c r="F21525" s="941"/>
      <c r="G21525" s="937" t="str">
        <f t="array" ref="G21525">xlookup(F21525,'Internal Staffing Calculator'!E:E,'Internal Staffing Calculator'!C:C,"")</f>
        <v/>
      </c>
      <c r="H21525" s="932" t="str">
        <f t="array" ref="H21525">if(F21525&lt;&gt;"", iferror(index('Internal Staffing Calculator'!B$8:B23500,match(F21525,'Internal Staffing Calculator'!E$8:E23500,0)), "Not In Budget"),"")</f>
        <v/>
      </c>
      <c r="I21525" s="184"/>
      <c r="J21525" s="184"/>
      <c r="K21525" s="184"/>
      <c r="L21525" s="183"/>
    </row>
    <row r="21526">
      <c r="A21526" s="454"/>
      <c r="B21526" s="927"/>
      <c r="C21526" s="580"/>
      <c r="D21526" s="939"/>
      <c r="E21526" s="940"/>
      <c r="F21526" s="941"/>
      <c r="G21526" s="937" t="str">
        <f t="array" ref="G21526">xlookup(F21526,'Internal Staffing Calculator'!E:E,'Internal Staffing Calculator'!C:C,"")</f>
        <v/>
      </c>
      <c r="H21526" s="932" t="str">
        <f t="array" ref="H21526">if(F21526&lt;&gt;"", iferror(index('Internal Staffing Calculator'!B$8:B23500,match(F21526,'Internal Staffing Calculator'!E$8:E23500,0)), "Not In Budget"),"")</f>
        <v/>
      </c>
      <c r="I21526" s="184"/>
      <c r="J21526" s="184"/>
      <c r="K21526" s="184"/>
      <c r="L21526" s="183"/>
    </row>
    <row r="21527">
      <c r="A21527" s="454"/>
      <c r="B21527" s="927"/>
      <c r="C21527" s="580"/>
      <c r="D21527" s="939"/>
      <c r="E21527" s="940"/>
      <c r="F21527" s="941"/>
      <c r="G21527" s="937" t="str">
        <f t="array" ref="G21527">xlookup(F21527,'Internal Staffing Calculator'!E:E,'Internal Staffing Calculator'!C:C,"")</f>
        <v/>
      </c>
      <c r="H21527" s="932" t="str">
        <f t="array" ref="H21527">if(F21527&lt;&gt;"", iferror(index('Internal Staffing Calculator'!B$8:B23500,match(F21527,'Internal Staffing Calculator'!E$8:E23500,0)), "Not In Budget"),"")</f>
        <v/>
      </c>
      <c r="I21527" s="184"/>
      <c r="J21527" s="184"/>
      <c r="K21527" s="184"/>
      <c r="L21527" s="183"/>
    </row>
    <row r="21528">
      <c r="A21528" s="454"/>
      <c r="B21528" s="927"/>
      <c r="C21528" s="580"/>
      <c r="D21528" s="939"/>
      <c r="E21528" s="940"/>
      <c r="F21528" s="941"/>
      <c r="G21528" s="937" t="str">
        <f t="array" ref="G21528">xlookup(F21528,'Internal Staffing Calculator'!E:E,'Internal Staffing Calculator'!C:C,"")</f>
        <v/>
      </c>
      <c r="H21528" s="932" t="str">
        <f t="array" ref="H21528">if(F21528&lt;&gt;"", iferror(index('Internal Staffing Calculator'!B$8:B23500,match(F21528,'Internal Staffing Calculator'!E$8:E23500,0)), "Not In Budget"),"")</f>
        <v/>
      </c>
      <c r="I21528" s="184"/>
      <c r="J21528" s="184"/>
      <c r="K21528" s="184"/>
      <c r="L21528" s="183"/>
    </row>
    <row r="21529">
      <c r="A21529" s="454"/>
      <c r="B21529" s="927"/>
      <c r="C21529" s="580"/>
      <c r="D21529" s="939"/>
      <c r="E21529" s="940"/>
      <c r="F21529" s="941"/>
      <c r="G21529" s="937" t="str">
        <f t="array" ref="G21529">xlookup(F21529,'Internal Staffing Calculator'!E:E,'Internal Staffing Calculator'!C:C,"")</f>
        <v/>
      </c>
      <c r="H21529" s="932" t="str">
        <f t="array" ref="H21529">if(F21529&lt;&gt;"", iferror(index('Internal Staffing Calculator'!B$8:B23500,match(F21529,'Internal Staffing Calculator'!E$8:E23500,0)), "Not In Budget"),"")</f>
        <v/>
      </c>
      <c r="I21529" s="184"/>
      <c r="J21529" s="184"/>
      <c r="K21529" s="184"/>
      <c r="L21529" s="183"/>
    </row>
    <row r="21530">
      <c r="A21530" s="454"/>
      <c r="B21530" s="927"/>
      <c r="C21530" s="580"/>
      <c r="D21530" s="939"/>
      <c r="E21530" s="940"/>
      <c r="F21530" s="941"/>
      <c r="G21530" s="937" t="str">
        <f t="array" ref="G21530">xlookup(F21530,'Internal Staffing Calculator'!E:E,'Internal Staffing Calculator'!C:C,"")</f>
        <v/>
      </c>
      <c r="H21530" s="932" t="str">
        <f t="array" ref="H21530">if(F21530&lt;&gt;"", iferror(index('Internal Staffing Calculator'!B$8:B23500,match(F21530,'Internal Staffing Calculator'!E$8:E23500,0)), "Not In Budget"),"")</f>
        <v/>
      </c>
      <c r="I21530" s="184"/>
      <c r="J21530" s="184"/>
      <c r="K21530" s="184"/>
      <c r="L21530" s="183"/>
    </row>
    <row r="21531">
      <c r="A21531" s="454"/>
      <c r="B21531" s="927"/>
      <c r="C21531" s="580"/>
      <c r="D21531" s="939"/>
      <c r="E21531" s="940"/>
      <c r="F21531" s="941"/>
      <c r="G21531" s="937" t="str">
        <f t="array" ref="G21531">xlookup(F21531,'Internal Staffing Calculator'!E:E,'Internal Staffing Calculator'!C:C,"")</f>
        <v/>
      </c>
      <c r="H21531" s="932" t="str">
        <f t="array" ref="H21531">if(F21531&lt;&gt;"", iferror(index('Internal Staffing Calculator'!B$8:B23500,match(F21531,'Internal Staffing Calculator'!E$8:E23500,0)), "Not In Budget"),"")</f>
        <v/>
      </c>
      <c r="I21531" s="184"/>
      <c r="J21531" s="184"/>
      <c r="K21531" s="184"/>
      <c r="L21531" s="183"/>
    </row>
    <row r="21532">
      <c r="A21532" s="454"/>
      <c r="B21532" s="927"/>
      <c r="C21532" s="580"/>
      <c r="D21532" s="939"/>
      <c r="E21532" s="940"/>
      <c r="F21532" s="941"/>
      <c r="G21532" s="937" t="str">
        <f t="array" ref="G21532">xlookup(F21532,'Internal Staffing Calculator'!E:E,'Internal Staffing Calculator'!C:C,"")</f>
        <v/>
      </c>
      <c r="H21532" s="932" t="str">
        <f t="array" ref="H21532">if(F21532&lt;&gt;"", iferror(index('Internal Staffing Calculator'!B$8:B23500,match(F21532,'Internal Staffing Calculator'!E$8:E23500,0)), "Not In Budget"),"")</f>
        <v/>
      </c>
      <c r="I21532" s="184"/>
      <c r="J21532" s="184"/>
      <c r="K21532" s="184"/>
      <c r="L21532" s="183"/>
    </row>
    <row r="21533">
      <c r="A21533" s="454"/>
      <c r="B21533" s="927"/>
      <c r="C21533" s="580"/>
      <c r="D21533" s="939"/>
      <c r="E21533" s="940"/>
      <c r="F21533" s="941"/>
      <c r="G21533" s="937" t="str">
        <f t="array" ref="G21533">xlookup(F21533,'Internal Staffing Calculator'!E:E,'Internal Staffing Calculator'!C:C,"")</f>
        <v/>
      </c>
      <c r="H21533" s="932" t="str">
        <f t="array" ref="H21533">if(F21533&lt;&gt;"", iferror(index('Internal Staffing Calculator'!B$8:B23500,match(F21533,'Internal Staffing Calculator'!E$8:E23500,0)), "Not In Budget"),"")</f>
        <v/>
      </c>
      <c r="I21533" s="184"/>
      <c r="J21533" s="184"/>
      <c r="K21533" s="184"/>
      <c r="L21533" s="183"/>
    </row>
    <row r="21534">
      <c r="A21534" s="454"/>
      <c r="B21534" s="927"/>
      <c r="C21534" s="580"/>
      <c r="D21534" s="939"/>
      <c r="E21534" s="940"/>
      <c r="F21534" s="941"/>
      <c r="G21534" s="937" t="str">
        <f t="array" ref="G21534">xlookup(F21534,'Internal Staffing Calculator'!E:E,'Internal Staffing Calculator'!C:C,"")</f>
        <v/>
      </c>
      <c r="H21534" s="932" t="str">
        <f t="array" ref="H21534">if(F21534&lt;&gt;"", iferror(index('Internal Staffing Calculator'!B$8:B23500,match(F21534,'Internal Staffing Calculator'!E$8:E23500,0)), "Not In Budget"),"")</f>
        <v/>
      </c>
      <c r="I21534" s="184"/>
      <c r="J21534" s="184"/>
      <c r="K21534" s="184"/>
      <c r="L21534" s="183"/>
    </row>
    <row r="21535">
      <c r="A21535" s="454"/>
      <c r="B21535" s="927"/>
      <c r="C21535" s="580"/>
      <c r="D21535" s="939"/>
      <c r="E21535" s="940"/>
      <c r="F21535" s="941"/>
      <c r="G21535" s="937" t="str">
        <f t="array" ref="G21535">xlookup(F21535,'Internal Staffing Calculator'!E:E,'Internal Staffing Calculator'!C:C,"")</f>
        <v/>
      </c>
      <c r="H21535" s="932" t="str">
        <f t="array" ref="H21535">if(F21535&lt;&gt;"", iferror(index('Internal Staffing Calculator'!B$8:B23500,match(F21535,'Internal Staffing Calculator'!E$8:E23500,0)), "Not In Budget"),"")</f>
        <v/>
      </c>
      <c r="I21535" s="184"/>
      <c r="J21535" s="184"/>
      <c r="K21535" s="184"/>
      <c r="L21535" s="183"/>
    </row>
    <row r="21536">
      <c r="A21536" s="454"/>
      <c r="B21536" s="927"/>
      <c r="C21536" s="580"/>
      <c r="D21536" s="939"/>
      <c r="E21536" s="940"/>
      <c r="F21536" s="941"/>
      <c r="G21536" s="937" t="str">
        <f t="array" ref="G21536">xlookup(F21536,'Internal Staffing Calculator'!E:E,'Internal Staffing Calculator'!C:C,"")</f>
        <v/>
      </c>
      <c r="H21536" s="932" t="str">
        <f t="array" ref="H21536">if(F21536&lt;&gt;"", iferror(index('Internal Staffing Calculator'!B$8:B23500,match(F21536,'Internal Staffing Calculator'!E$8:E23500,0)), "Not In Budget"),"")</f>
        <v/>
      </c>
      <c r="I21536" s="184"/>
      <c r="J21536" s="184"/>
      <c r="K21536" s="184"/>
      <c r="L21536" s="183"/>
    </row>
    <row r="21537">
      <c r="A21537" s="454"/>
      <c r="B21537" s="927"/>
      <c r="C21537" s="580"/>
      <c r="D21537" s="939"/>
      <c r="E21537" s="940"/>
      <c r="F21537" s="941"/>
      <c r="G21537" s="937" t="str">
        <f t="array" ref="G21537">xlookup(F21537,'Internal Staffing Calculator'!E:E,'Internal Staffing Calculator'!C:C,"")</f>
        <v/>
      </c>
      <c r="H21537" s="932" t="str">
        <f t="array" ref="H21537">if(F21537&lt;&gt;"", iferror(index('Internal Staffing Calculator'!B$8:B23500,match(F21537,'Internal Staffing Calculator'!E$8:E23500,0)), "Not In Budget"),"")</f>
        <v/>
      </c>
      <c r="I21537" s="184"/>
      <c r="J21537" s="184"/>
      <c r="K21537" s="184"/>
      <c r="L21537" s="183"/>
    </row>
    <row r="21538">
      <c r="A21538" s="454"/>
      <c r="B21538" s="927"/>
      <c r="C21538" s="580"/>
      <c r="D21538" s="939"/>
      <c r="E21538" s="940"/>
      <c r="F21538" s="941"/>
      <c r="G21538" s="937" t="str">
        <f t="array" ref="G21538">xlookup(F21538,'Internal Staffing Calculator'!E:E,'Internal Staffing Calculator'!C:C,"")</f>
        <v/>
      </c>
      <c r="H21538" s="932" t="str">
        <f t="array" ref="H21538">if(F21538&lt;&gt;"", iferror(index('Internal Staffing Calculator'!B$8:B23500,match(F21538,'Internal Staffing Calculator'!E$8:E23500,0)), "Not In Budget"),"")</f>
        <v/>
      </c>
      <c r="I21538" s="184"/>
      <c r="J21538" s="184"/>
      <c r="K21538" s="184"/>
      <c r="L21538" s="183"/>
    </row>
    <row r="21539">
      <c r="A21539" s="454"/>
      <c r="B21539" s="927"/>
      <c r="C21539" s="580"/>
      <c r="D21539" s="939"/>
      <c r="E21539" s="940"/>
      <c r="F21539" s="941"/>
      <c r="G21539" s="937" t="str">
        <f t="array" ref="G21539">xlookup(F21539,'Internal Staffing Calculator'!E:E,'Internal Staffing Calculator'!C:C,"")</f>
        <v/>
      </c>
      <c r="H21539" s="932" t="str">
        <f t="array" ref="H21539">if(F21539&lt;&gt;"", iferror(index('Internal Staffing Calculator'!B$8:B23500,match(F21539,'Internal Staffing Calculator'!E$8:E23500,0)), "Not In Budget"),"")</f>
        <v/>
      </c>
      <c r="I21539" s="184"/>
      <c r="J21539" s="184"/>
      <c r="K21539" s="184"/>
      <c r="L21539" s="183"/>
    </row>
    <row r="21540">
      <c r="A21540" s="454"/>
      <c r="B21540" s="927"/>
      <c r="C21540" s="580"/>
      <c r="D21540" s="939"/>
      <c r="E21540" s="940"/>
      <c r="F21540" s="941"/>
      <c r="G21540" s="937" t="str">
        <f t="array" ref="G21540">xlookup(F21540,'Internal Staffing Calculator'!E:E,'Internal Staffing Calculator'!C:C,"")</f>
        <v/>
      </c>
      <c r="H21540" s="932" t="str">
        <f t="array" ref="H21540">if(F21540&lt;&gt;"", iferror(index('Internal Staffing Calculator'!B$8:B23500,match(F21540,'Internal Staffing Calculator'!E$8:E23500,0)), "Not In Budget"),"")</f>
        <v/>
      </c>
      <c r="I21540" s="184"/>
      <c r="J21540" s="184"/>
      <c r="K21540" s="184"/>
      <c r="L21540" s="183"/>
    </row>
    <row r="21541">
      <c r="A21541" s="454"/>
      <c r="B21541" s="927"/>
      <c r="C21541" s="580"/>
      <c r="D21541" s="939"/>
      <c r="E21541" s="940"/>
      <c r="F21541" s="941"/>
      <c r="G21541" s="937" t="str">
        <f t="array" ref="G21541">xlookup(F21541,'Internal Staffing Calculator'!E:E,'Internal Staffing Calculator'!C:C,"")</f>
        <v/>
      </c>
      <c r="H21541" s="932" t="str">
        <f t="array" ref="H21541">if(F21541&lt;&gt;"", iferror(index('Internal Staffing Calculator'!B$8:B23500,match(F21541,'Internal Staffing Calculator'!E$8:E23500,0)), "Not In Budget"),"")</f>
        <v/>
      </c>
      <c r="I21541" s="184"/>
      <c r="J21541" s="184"/>
      <c r="K21541" s="184"/>
      <c r="L21541" s="183"/>
    </row>
    <row r="21542">
      <c r="A21542" s="454"/>
      <c r="B21542" s="927"/>
      <c r="C21542" s="580"/>
      <c r="D21542" s="939"/>
      <c r="E21542" s="940"/>
      <c r="F21542" s="941"/>
      <c r="G21542" s="937" t="str">
        <f t="array" ref="G21542">xlookup(F21542,'Internal Staffing Calculator'!E:E,'Internal Staffing Calculator'!C:C,"")</f>
        <v/>
      </c>
      <c r="H21542" s="932" t="str">
        <f t="array" ref="H21542">if(F21542&lt;&gt;"", iferror(index('Internal Staffing Calculator'!B$8:B23500,match(F21542,'Internal Staffing Calculator'!E$8:E23500,0)), "Not In Budget"),"")</f>
        <v/>
      </c>
      <c r="I21542" s="184"/>
      <c r="J21542" s="184"/>
      <c r="K21542" s="184"/>
      <c r="L21542" s="183"/>
    </row>
    <row r="21543">
      <c r="A21543" s="454"/>
      <c r="B21543" s="927"/>
      <c r="C21543" s="580"/>
      <c r="D21543" s="939"/>
      <c r="E21543" s="940"/>
      <c r="F21543" s="941"/>
      <c r="G21543" s="937" t="str">
        <f t="array" ref="G21543">xlookup(F21543,'Internal Staffing Calculator'!E:E,'Internal Staffing Calculator'!C:C,"")</f>
        <v/>
      </c>
      <c r="H21543" s="932" t="str">
        <f t="array" ref="H21543">if(F21543&lt;&gt;"", iferror(index('Internal Staffing Calculator'!B$8:B23500,match(F21543,'Internal Staffing Calculator'!E$8:E23500,0)), "Not In Budget"),"")</f>
        <v/>
      </c>
      <c r="I21543" s="184"/>
      <c r="J21543" s="184"/>
      <c r="K21543" s="184"/>
      <c r="L21543" s="183"/>
    </row>
    <row r="21544">
      <c r="A21544" s="454"/>
      <c r="B21544" s="927"/>
      <c r="C21544" s="580"/>
      <c r="D21544" s="939"/>
      <c r="E21544" s="940"/>
      <c r="F21544" s="941"/>
      <c r="G21544" s="937" t="str">
        <f t="array" ref="G21544">xlookup(F21544,'Internal Staffing Calculator'!E:E,'Internal Staffing Calculator'!C:C,"")</f>
        <v/>
      </c>
      <c r="H21544" s="932" t="str">
        <f t="array" ref="H21544">if(F21544&lt;&gt;"", iferror(index('Internal Staffing Calculator'!B$8:B23500,match(F21544,'Internal Staffing Calculator'!E$8:E23500,0)), "Not In Budget"),"")</f>
        <v/>
      </c>
      <c r="I21544" s="184"/>
      <c r="J21544" s="184"/>
      <c r="K21544" s="184"/>
      <c r="L21544" s="183"/>
    </row>
    <row r="21545">
      <c r="A21545" s="454"/>
      <c r="B21545" s="927"/>
      <c r="C21545" s="580"/>
      <c r="D21545" s="939"/>
      <c r="E21545" s="940"/>
      <c r="F21545" s="941"/>
      <c r="G21545" s="937" t="str">
        <f t="array" ref="G21545">xlookup(F21545,'Internal Staffing Calculator'!E:E,'Internal Staffing Calculator'!C:C,"")</f>
        <v/>
      </c>
      <c r="H21545" s="932" t="str">
        <f t="array" ref="H21545">if(F21545&lt;&gt;"", iferror(index('Internal Staffing Calculator'!B$8:B23500,match(F21545,'Internal Staffing Calculator'!E$8:E23500,0)), "Not In Budget"),"")</f>
        <v/>
      </c>
      <c r="I21545" s="184"/>
      <c r="J21545" s="184"/>
      <c r="K21545" s="184"/>
      <c r="L21545" s="183"/>
    </row>
    <row r="21546">
      <c r="A21546" s="454"/>
      <c r="B21546" s="927"/>
      <c r="C21546" s="580"/>
      <c r="D21546" s="939"/>
      <c r="E21546" s="940"/>
      <c r="F21546" s="941"/>
      <c r="G21546" s="937" t="str">
        <f t="array" ref="G21546">xlookup(F21546,'Internal Staffing Calculator'!E:E,'Internal Staffing Calculator'!C:C,"")</f>
        <v/>
      </c>
      <c r="H21546" s="932" t="str">
        <f t="array" ref="H21546">if(F21546&lt;&gt;"", iferror(index('Internal Staffing Calculator'!B$8:B23500,match(F21546,'Internal Staffing Calculator'!E$8:E23500,0)), "Not In Budget"),"")</f>
        <v/>
      </c>
      <c r="I21546" s="184"/>
      <c r="J21546" s="184"/>
      <c r="K21546" s="184"/>
      <c r="L21546" s="183"/>
    </row>
    <row r="21547">
      <c r="A21547" s="454"/>
      <c r="B21547" s="927"/>
      <c r="C21547" s="580"/>
      <c r="D21547" s="939"/>
      <c r="E21547" s="940"/>
      <c r="F21547" s="941"/>
      <c r="G21547" s="937" t="str">
        <f t="array" ref="G21547">xlookup(F21547,'Internal Staffing Calculator'!E:E,'Internal Staffing Calculator'!C:C,"")</f>
        <v/>
      </c>
      <c r="H21547" s="932" t="str">
        <f t="array" ref="H21547">if(F21547&lt;&gt;"", iferror(index('Internal Staffing Calculator'!B$8:B23500,match(F21547,'Internal Staffing Calculator'!E$8:E23500,0)), "Not In Budget"),"")</f>
        <v/>
      </c>
      <c r="I21547" s="184"/>
      <c r="J21547" s="184"/>
      <c r="K21547" s="184"/>
      <c r="L21547" s="183"/>
    </row>
    <row r="21548">
      <c r="A21548" s="454"/>
      <c r="B21548" s="927"/>
      <c r="C21548" s="580"/>
      <c r="D21548" s="939"/>
      <c r="E21548" s="940"/>
      <c r="F21548" s="941"/>
      <c r="G21548" s="937" t="str">
        <f t="array" ref="G21548">xlookup(F21548,'Internal Staffing Calculator'!E:E,'Internal Staffing Calculator'!C:C,"")</f>
        <v/>
      </c>
      <c r="H21548" s="932" t="str">
        <f t="array" ref="H21548">if(F21548&lt;&gt;"", iferror(index('Internal Staffing Calculator'!B$8:B23500,match(F21548,'Internal Staffing Calculator'!E$8:E23500,0)), "Not In Budget"),"")</f>
        <v/>
      </c>
      <c r="I21548" s="184"/>
      <c r="J21548" s="184"/>
      <c r="K21548" s="184"/>
      <c r="L21548" s="183"/>
    </row>
    <row r="21549">
      <c r="A21549" s="454"/>
      <c r="B21549" s="927"/>
      <c r="C21549" s="580"/>
      <c r="D21549" s="939"/>
      <c r="E21549" s="940"/>
      <c r="F21549" s="941"/>
      <c r="G21549" s="937" t="str">
        <f t="array" ref="G21549">xlookup(F21549,'Internal Staffing Calculator'!E:E,'Internal Staffing Calculator'!C:C,"")</f>
        <v/>
      </c>
      <c r="H21549" s="932" t="str">
        <f t="array" ref="H21549">if(F21549&lt;&gt;"", iferror(index('Internal Staffing Calculator'!B$8:B23500,match(F21549,'Internal Staffing Calculator'!E$8:E23500,0)), "Not In Budget"),"")</f>
        <v/>
      </c>
      <c r="I21549" s="184"/>
      <c r="J21549" s="184"/>
      <c r="K21549" s="184"/>
      <c r="L21549" s="183"/>
    </row>
    <row r="21550">
      <c r="A21550" s="454"/>
      <c r="B21550" s="927"/>
      <c r="C21550" s="580"/>
      <c r="D21550" s="939"/>
      <c r="E21550" s="940"/>
      <c r="F21550" s="941"/>
      <c r="G21550" s="937" t="str">
        <f t="array" ref="G21550">xlookup(F21550,'Internal Staffing Calculator'!E:E,'Internal Staffing Calculator'!C:C,"")</f>
        <v/>
      </c>
      <c r="H21550" s="932" t="str">
        <f t="array" ref="H21550">if(F21550&lt;&gt;"", iferror(index('Internal Staffing Calculator'!B$8:B23500,match(F21550,'Internal Staffing Calculator'!E$8:E23500,0)), "Not In Budget"),"")</f>
        <v/>
      </c>
      <c r="I21550" s="184"/>
      <c r="J21550" s="184"/>
      <c r="K21550" s="184"/>
      <c r="L21550" s="183"/>
    </row>
    <row r="21551">
      <c r="A21551" s="454"/>
      <c r="B21551" s="927"/>
      <c r="C21551" s="580"/>
      <c r="D21551" s="939"/>
      <c r="E21551" s="940"/>
      <c r="F21551" s="941"/>
      <c r="G21551" s="937" t="str">
        <f t="array" ref="G21551">xlookup(F21551,'Internal Staffing Calculator'!E:E,'Internal Staffing Calculator'!C:C,"")</f>
        <v/>
      </c>
      <c r="H21551" s="932" t="str">
        <f t="array" ref="H21551">if(F21551&lt;&gt;"", iferror(index('Internal Staffing Calculator'!B$8:B23500,match(F21551,'Internal Staffing Calculator'!E$8:E23500,0)), "Not In Budget"),"")</f>
        <v/>
      </c>
      <c r="I21551" s="184"/>
      <c r="J21551" s="184"/>
      <c r="K21551" s="184"/>
      <c r="L21551" s="183"/>
    </row>
    <row r="21552">
      <c r="A21552" s="454"/>
      <c r="B21552" s="927"/>
      <c r="C21552" s="580"/>
      <c r="D21552" s="939"/>
      <c r="E21552" s="940"/>
      <c r="F21552" s="941"/>
      <c r="G21552" s="937" t="str">
        <f t="array" ref="G21552">xlookup(F21552,'Internal Staffing Calculator'!E:E,'Internal Staffing Calculator'!C:C,"")</f>
        <v/>
      </c>
      <c r="H21552" s="932" t="str">
        <f t="array" ref="H21552">if(F21552&lt;&gt;"", iferror(index('Internal Staffing Calculator'!B$8:B23500,match(F21552,'Internal Staffing Calculator'!E$8:E23500,0)), "Not In Budget"),"")</f>
        <v/>
      </c>
      <c r="I21552" s="184"/>
      <c r="J21552" s="184"/>
      <c r="K21552" s="184"/>
      <c r="L21552" s="183"/>
    </row>
    <row r="21553">
      <c r="A21553" s="454"/>
      <c r="B21553" s="927"/>
      <c r="C21553" s="580"/>
      <c r="D21553" s="939"/>
      <c r="E21553" s="940"/>
      <c r="F21553" s="941"/>
      <c r="G21553" s="937" t="str">
        <f t="array" ref="G21553">xlookup(F21553,'Internal Staffing Calculator'!E:E,'Internal Staffing Calculator'!C:C,"")</f>
        <v/>
      </c>
      <c r="H21553" s="932" t="str">
        <f t="array" ref="H21553">if(F21553&lt;&gt;"", iferror(index('Internal Staffing Calculator'!B$8:B23500,match(F21553,'Internal Staffing Calculator'!E$8:E23500,0)), "Not In Budget"),"")</f>
        <v/>
      </c>
      <c r="I21553" s="184"/>
      <c r="J21553" s="184"/>
      <c r="K21553" s="184"/>
      <c r="L21553" s="183"/>
    </row>
    <row r="21554">
      <c r="A21554" s="454"/>
      <c r="B21554" s="927"/>
      <c r="C21554" s="580"/>
      <c r="D21554" s="939"/>
      <c r="E21554" s="940"/>
      <c r="F21554" s="941"/>
      <c r="G21554" s="937" t="str">
        <f t="array" ref="G21554">xlookup(F21554,'Internal Staffing Calculator'!E:E,'Internal Staffing Calculator'!C:C,"")</f>
        <v/>
      </c>
      <c r="H21554" s="932" t="str">
        <f t="array" ref="H21554">if(F21554&lt;&gt;"", iferror(index('Internal Staffing Calculator'!B$8:B23500,match(F21554,'Internal Staffing Calculator'!E$8:E23500,0)), "Not In Budget"),"")</f>
        <v/>
      </c>
      <c r="I21554" s="184"/>
      <c r="J21554" s="184"/>
      <c r="K21554" s="184"/>
      <c r="L21554" s="183"/>
    </row>
    <row r="21555">
      <c r="A21555" s="454"/>
      <c r="B21555" s="927"/>
      <c r="C21555" s="580"/>
      <c r="D21555" s="939"/>
      <c r="E21555" s="940"/>
      <c r="F21555" s="941"/>
      <c r="G21555" s="937" t="str">
        <f t="array" ref="G21555">xlookup(F21555,'Internal Staffing Calculator'!E:E,'Internal Staffing Calculator'!C:C,"")</f>
        <v/>
      </c>
      <c r="H21555" s="932" t="str">
        <f t="array" ref="H21555">if(F21555&lt;&gt;"", iferror(index('Internal Staffing Calculator'!B$8:B23500,match(F21555,'Internal Staffing Calculator'!E$8:E23500,0)), "Not In Budget"),"")</f>
        <v/>
      </c>
      <c r="I21555" s="184"/>
      <c r="J21555" s="184"/>
      <c r="K21555" s="184"/>
      <c r="L21555" s="183"/>
    </row>
    <row r="21556">
      <c r="A21556" s="454"/>
      <c r="B21556" s="927"/>
      <c r="C21556" s="580"/>
      <c r="D21556" s="939"/>
      <c r="E21556" s="940"/>
      <c r="F21556" s="941"/>
      <c r="G21556" s="937" t="str">
        <f t="array" ref="G21556">xlookup(F21556,'Internal Staffing Calculator'!E:E,'Internal Staffing Calculator'!C:C,"")</f>
        <v/>
      </c>
      <c r="H21556" s="932" t="str">
        <f t="array" ref="H21556">if(F21556&lt;&gt;"", iferror(index('Internal Staffing Calculator'!B$8:B23500,match(F21556,'Internal Staffing Calculator'!E$8:E23500,0)), "Not In Budget"),"")</f>
        <v/>
      </c>
      <c r="I21556" s="184"/>
      <c r="J21556" s="184"/>
      <c r="K21556" s="184"/>
      <c r="L21556" s="183"/>
    </row>
    <row r="21557">
      <c r="A21557" s="454"/>
      <c r="B21557" s="927"/>
      <c r="C21557" s="580"/>
      <c r="D21557" s="939"/>
      <c r="E21557" s="940"/>
      <c r="F21557" s="941"/>
      <c r="G21557" s="937" t="str">
        <f t="array" ref="G21557">xlookup(F21557,'Internal Staffing Calculator'!E:E,'Internal Staffing Calculator'!C:C,"")</f>
        <v/>
      </c>
      <c r="H21557" s="932" t="str">
        <f t="array" ref="H21557">if(F21557&lt;&gt;"", iferror(index('Internal Staffing Calculator'!B$8:B23500,match(F21557,'Internal Staffing Calculator'!E$8:E23500,0)), "Not In Budget"),"")</f>
        <v/>
      </c>
      <c r="I21557" s="184"/>
      <c r="J21557" s="184"/>
      <c r="K21557" s="184"/>
      <c r="L21557" s="183"/>
    </row>
    <row r="21558">
      <c r="A21558" s="454"/>
      <c r="B21558" s="927"/>
      <c r="C21558" s="580"/>
      <c r="D21558" s="939"/>
      <c r="E21558" s="940"/>
      <c r="F21558" s="941"/>
      <c r="G21558" s="937" t="str">
        <f t="array" ref="G21558">xlookup(F21558,'Internal Staffing Calculator'!E:E,'Internal Staffing Calculator'!C:C,"")</f>
        <v/>
      </c>
      <c r="H21558" s="932" t="str">
        <f t="array" ref="H21558">if(F21558&lt;&gt;"", iferror(index('Internal Staffing Calculator'!B$8:B23500,match(F21558,'Internal Staffing Calculator'!E$8:E23500,0)), "Not In Budget"),"")</f>
        <v/>
      </c>
      <c r="I21558" s="184"/>
      <c r="J21558" s="184"/>
      <c r="K21558" s="184"/>
      <c r="L21558" s="183"/>
    </row>
    <row r="21559">
      <c r="A21559" s="454"/>
      <c r="B21559" s="927"/>
      <c r="C21559" s="580"/>
      <c r="D21559" s="939"/>
      <c r="E21559" s="940"/>
      <c r="F21559" s="941"/>
      <c r="G21559" s="937" t="str">
        <f t="array" ref="G21559">xlookup(F21559,'Internal Staffing Calculator'!E:E,'Internal Staffing Calculator'!C:C,"")</f>
        <v/>
      </c>
      <c r="H21559" s="932" t="str">
        <f t="array" ref="H21559">if(F21559&lt;&gt;"", iferror(index('Internal Staffing Calculator'!B$8:B23500,match(F21559,'Internal Staffing Calculator'!E$8:E23500,0)), "Not In Budget"),"")</f>
        <v/>
      </c>
      <c r="I21559" s="184"/>
      <c r="J21559" s="184"/>
      <c r="K21559" s="184"/>
      <c r="L21559" s="183"/>
    </row>
    <row r="21560">
      <c r="A21560" s="454"/>
      <c r="B21560" s="927"/>
      <c r="C21560" s="580"/>
      <c r="D21560" s="939"/>
      <c r="E21560" s="940"/>
      <c r="F21560" s="941"/>
      <c r="G21560" s="937" t="str">
        <f t="array" ref="G21560">xlookup(F21560,'Internal Staffing Calculator'!E:E,'Internal Staffing Calculator'!C:C,"")</f>
        <v/>
      </c>
      <c r="H21560" s="932" t="str">
        <f t="array" ref="H21560">if(F21560&lt;&gt;"", iferror(index('Internal Staffing Calculator'!B$8:B23500,match(F21560,'Internal Staffing Calculator'!E$8:E23500,0)), "Not In Budget"),"")</f>
        <v/>
      </c>
      <c r="I21560" s="184"/>
      <c r="J21560" s="184"/>
      <c r="K21560" s="184"/>
      <c r="L21560" s="183"/>
    </row>
    <row r="21561">
      <c r="A21561" s="454"/>
      <c r="B21561" s="927"/>
      <c r="C21561" s="580"/>
      <c r="D21561" s="939"/>
      <c r="E21561" s="940"/>
      <c r="F21561" s="941"/>
      <c r="G21561" s="937" t="str">
        <f t="array" ref="G21561">xlookup(F21561,'Internal Staffing Calculator'!E:E,'Internal Staffing Calculator'!C:C,"")</f>
        <v/>
      </c>
      <c r="H21561" s="932" t="str">
        <f t="array" ref="H21561">if(F21561&lt;&gt;"", iferror(index('Internal Staffing Calculator'!B$8:B23500,match(F21561,'Internal Staffing Calculator'!E$8:E23500,0)), "Not In Budget"),"")</f>
        <v/>
      </c>
      <c r="I21561" s="184"/>
      <c r="J21561" s="184"/>
      <c r="K21561" s="184"/>
      <c r="L21561" s="183"/>
    </row>
    <row r="21562">
      <c r="A21562" s="454"/>
      <c r="B21562" s="927"/>
      <c r="C21562" s="580"/>
      <c r="D21562" s="939"/>
      <c r="E21562" s="940"/>
      <c r="F21562" s="941"/>
      <c r="G21562" s="937" t="str">
        <f t="array" ref="G21562">xlookup(F21562,'Internal Staffing Calculator'!E:E,'Internal Staffing Calculator'!C:C,"")</f>
        <v/>
      </c>
      <c r="H21562" s="932" t="str">
        <f t="array" ref="H21562">if(F21562&lt;&gt;"", iferror(index('Internal Staffing Calculator'!B$8:B23500,match(F21562,'Internal Staffing Calculator'!E$8:E23500,0)), "Not In Budget"),"")</f>
        <v/>
      </c>
      <c r="I21562" s="184"/>
      <c r="J21562" s="184"/>
      <c r="K21562" s="184"/>
      <c r="L21562" s="183"/>
    </row>
    <row r="21563">
      <c r="A21563" s="454"/>
      <c r="B21563" s="927"/>
      <c r="C21563" s="580"/>
      <c r="D21563" s="939"/>
      <c r="E21563" s="940"/>
      <c r="F21563" s="941"/>
      <c r="G21563" s="937" t="str">
        <f t="array" ref="G21563">xlookup(F21563,'Internal Staffing Calculator'!E:E,'Internal Staffing Calculator'!C:C,"")</f>
        <v/>
      </c>
      <c r="H21563" s="932" t="str">
        <f t="array" ref="H21563">if(F21563&lt;&gt;"", iferror(index('Internal Staffing Calculator'!B$8:B23500,match(F21563,'Internal Staffing Calculator'!E$8:E23500,0)), "Not In Budget"),"")</f>
        <v/>
      </c>
      <c r="I21563" s="184"/>
      <c r="J21563" s="184"/>
      <c r="K21563" s="184"/>
      <c r="L21563" s="183"/>
    </row>
    <row r="21564">
      <c r="A21564" s="454"/>
      <c r="B21564" s="927"/>
      <c r="C21564" s="580"/>
      <c r="D21564" s="939"/>
      <c r="E21564" s="940"/>
      <c r="F21564" s="941"/>
      <c r="G21564" s="937" t="str">
        <f t="array" ref="G21564">xlookup(F21564,'Internal Staffing Calculator'!E:E,'Internal Staffing Calculator'!C:C,"")</f>
        <v/>
      </c>
      <c r="H21564" s="932" t="str">
        <f t="array" ref="H21564">if(F21564&lt;&gt;"", iferror(index('Internal Staffing Calculator'!B$8:B23500,match(F21564,'Internal Staffing Calculator'!E$8:E23500,0)), "Not In Budget"),"")</f>
        <v/>
      </c>
      <c r="I21564" s="184"/>
      <c r="J21564" s="184"/>
      <c r="K21564" s="184"/>
      <c r="L21564" s="183"/>
    </row>
    <row r="21565">
      <c r="A21565" s="454"/>
      <c r="B21565" s="927"/>
      <c r="C21565" s="580"/>
      <c r="D21565" s="939"/>
      <c r="E21565" s="940"/>
      <c r="F21565" s="941"/>
      <c r="G21565" s="937" t="str">
        <f t="array" ref="G21565">xlookup(F21565,'Internal Staffing Calculator'!E:E,'Internal Staffing Calculator'!C:C,"")</f>
        <v/>
      </c>
      <c r="H21565" s="932" t="str">
        <f t="array" ref="H21565">if(F21565&lt;&gt;"", iferror(index('Internal Staffing Calculator'!B$8:B23500,match(F21565,'Internal Staffing Calculator'!E$8:E23500,0)), "Not In Budget"),"")</f>
        <v/>
      </c>
      <c r="I21565" s="184"/>
      <c r="J21565" s="184"/>
      <c r="K21565" s="184"/>
      <c r="L21565" s="183"/>
    </row>
    <row r="21566">
      <c r="A21566" s="454"/>
      <c r="B21566" s="927"/>
      <c r="C21566" s="580"/>
      <c r="D21566" s="939"/>
      <c r="E21566" s="940"/>
      <c r="F21566" s="941"/>
      <c r="G21566" s="937" t="str">
        <f t="array" ref="G21566">xlookup(F21566,'Internal Staffing Calculator'!E:E,'Internal Staffing Calculator'!C:C,"")</f>
        <v/>
      </c>
      <c r="H21566" s="932" t="str">
        <f t="array" ref="H21566">if(F21566&lt;&gt;"", iferror(index('Internal Staffing Calculator'!B$8:B23500,match(F21566,'Internal Staffing Calculator'!E$8:E23500,0)), "Not In Budget"),"")</f>
        <v/>
      </c>
      <c r="I21566" s="184"/>
      <c r="J21566" s="184"/>
      <c r="K21566" s="184"/>
      <c r="L21566" s="183"/>
    </row>
    <row r="21567">
      <c r="A21567" s="454"/>
      <c r="B21567" s="927"/>
      <c r="C21567" s="580"/>
      <c r="D21567" s="939"/>
      <c r="E21567" s="940"/>
      <c r="F21567" s="941"/>
      <c r="G21567" s="937" t="str">
        <f t="array" ref="G21567">xlookup(F21567,'Internal Staffing Calculator'!E:E,'Internal Staffing Calculator'!C:C,"")</f>
        <v/>
      </c>
      <c r="H21567" s="932" t="str">
        <f t="array" ref="H21567">if(F21567&lt;&gt;"", iferror(index('Internal Staffing Calculator'!B$8:B23500,match(F21567,'Internal Staffing Calculator'!E$8:E23500,0)), "Not In Budget"),"")</f>
        <v/>
      </c>
      <c r="I21567" s="184"/>
      <c r="J21567" s="184"/>
      <c r="K21567" s="184"/>
      <c r="L21567" s="183"/>
    </row>
    <row r="21568">
      <c r="A21568" s="454"/>
      <c r="B21568" s="927"/>
      <c r="C21568" s="580"/>
      <c r="D21568" s="939"/>
      <c r="E21568" s="940"/>
      <c r="F21568" s="941"/>
      <c r="G21568" s="937" t="str">
        <f t="array" ref="G21568">xlookup(F21568,'Internal Staffing Calculator'!E:E,'Internal Staffing Calculator'!C:C,"")</f>
        <v/>
      </c>
      <c r="H21568" s="932" t="str">
        <f t="array" ref="H21568">if(F21568&lt;&gt;"", iferror(index('Internal Staffing Calculator'!B$8:B23500,match(F21568,'Internal Staffing Calculator'!E$8:E23500,0)), "Not In Budget"),"")</f>
        <v/>
      </c>
      <c r="I21568" s="184"/>
      <c r="J21568" s="184"/>
      <c r="K21568" s="184"/>
      <c r="L21568" s="183"/>
    </row>
    <row r="21569">
      <c r="A21569" s="454"/>
      <c r="B21569" s="927"/>
      <c r="C21569" s="580"/>
      <c r="D21569" s="939"/>
      <c r="E21569" s="940"/>
      <c r="F21569" s="941"/>
      <c r="G21569" s="937" t="str">
        <f t="array" ref="G21569">xlookup(F21569,'Internal Staffing Calculator'!E:E,'Internal Staffing Calculator'!C:C,"")</f>
        <v/>
      </c>
      <c r="H21569" s="932" t="str">
        <f t="array" ref="H21569">if(F21569&lt;&gt;"", iferror(index('Internal Staffing Calculator'!B$8:B23500,match(F21569,'Internal Staffing Calculator'!E$8:E23500,0)), "Not In Budget"),"")</f>
        <v/>
      </c>
      <c r="I21569" s="184"/>
      <c r="J21569" s="184"/>
      <c r="K21569" s="184"/>
      <c r="L21569" s="183"/>
    </row>
    <row r="21570">
      <c r="A21570" s="454"/>
      <c r="B21570" s="927"/>
      <c r="C21570" s="580"/>
      <c r="D21570" s="939"/>
      <c r="E21570" s="940"/>
      <c r="F21570" s="941"/>
      <c r="G21570" s="937" t="str">
        <f t="array" ref="G21570">xlookup(F21570,'Internal Staffing Calculator'!E:E,'Internal Staffing Calculator'!C:C,"")</f>
        <v/>
      </c>
      <c r="H21570" s="932" t="str">
        <f t="array" ref="H21570">if(F21570&lt;&gt;"", iferror(index('Internal Staffing Calculator'!B$8:B23500,match(F21570,'Internal Staffing Calculator'!E$8:E23500,0)), "Not In Budget"),"")</f>
        <v/>
      </c>
      <c r="I21570" s="184"/>
      <c r="J21570" s="184"/>
      <c r="K21570" s="184"/>
      <c r="L21570" s="183"/>
    </row>
    <row r="21571">
      <c r="A21571" s="454"/>
      <c r="B21571" s="927"/>
      <c r="C21571" s="580"/>
      <c r="D21571" s="939"/>
      <c r="E21571" s="940"/>
      <c r="F21571" s="941"/>
      <c r="G21571" s="937" t="str">
        <f t="array" ref="G21571">xlookup(F21571,'Internal Staffing Calculator'!E:E,'Internal Staffing Calculator'!C:C,"")</f>
        <v/>
      </c>
      <c r="H21571" s="932" t="str">
        <f t="array" ref="H21571">if(F21571&lt;&gt;"", iferror(index('Internal Staffing Calculator'!B$8:B23500,match(F21571,'Internal Staffing Calculator'!E$8:E23500,0)), "Not In Budget"),"")</f>
        <v/>
      </c>
      <c r="I21571" s="184"/>
      <c r="J21571" s="184"/>
      <c r="K21571" s="184"/>
      <c r="L21571" s="183"/>
    </row>
    <row r="21572">
      <c r="A21572" s="454"/>
      <c r="B21572" s="927"/>
      <c r="C21572" s="580"/>
      <c r="D21572" s="939"/>
      <c r="E21572" s="940"/>
      <c r="F21572" s="941"/>
      <c r="G21572" s="937" t="str">
        <f t="array" ref="G21572">xlookup(F21572,'Internal Staffing Calculator'!E:E,'Internal Staffing Calculator'!C:C,"")</f>
        <v/>
      </c>
      <c r="H21572" s="932" t="str">
        <f t="array" ref="H21572">if(F21572&lt;&gt;"", iferror(index('Internal Staffing Calculator'!B$8:B23500,match(F21572,'Internal Staffing Calculator'!E$8:E23500,0)), "Not In Budget"),"")</f>
        <v/>
      </c>
      <c r="I21572" s="184"/>
      <c r="J21572" s="184"/>
      <c r="K21572" s="184"/>
      <c r="L21572" s="183"/>
    </row>
    <row r="21573">
      <c r="A21573" s="454"/>
      <c r="B21573" s="927"/>
      <c r="C21573" s="580"/>
      <c r="D21573" s="939"/>
      <c r="E21573" s="940"/>
      <c r="F21573" s="941"/>
      <c r="G21573" s="937" t="str">
        <f t="array" ref="G21573">xlookup(F21573,'Internal Staffing Calculator'!E:E,'Internal Staffing Calculator'!C:C,"")</f>
        <v/>
      </c>
      <c r="H21573" s="932" t="str">
        <f t="array" ref="H21573">if(F21573&lt;&gt;"", iferror(index('Internal Staffing Calculator'!B$8:B23500,match(F21573,'Internal Staffing Calculator'!E$8:E23500,0)), "Not In Budget"),"")</f>
        <v/>
      </c>
      <c r="I21573" s="184"/>
      <c r="J21573" s="184"/>
      <c r="K21573" s="184"/>
      <c r="L21573" s="183"/>
    </row>
    <row r="21574">
      <c r="A21574" s="454"/>
      <c r="B21574" s="927"/>
      <c r="C21574" s="580"/>
      <c r="D21574" s="939"/>
      <c r="E21574" s="940"/>
      <c r="F21574" s="941"/>
      <c r="G21574" s="937" t="str">
        <f t="array" ref="G21574">xlookup(F21574,'Internal Staffing Calculator'!E:E,'Internal Staffing Calculator'!C:C,"")</f>
        <v/>
      </c>
      <c r="H21574" s="932" t="str">
        <f t="array" ref="H21574">if(F21574&lt;&gt;"", iferror(index('Internal Staffing Calculator'!B$8:B23500,match(F21574,'Internal Staffing Calculator'!E$8:E23500,0)), "Not In Budget"),"")</f>
        <v/>
      </c>
      <c r="I21574" s="184"/>
      <c r="J21574" s="184"/>
      <c r="K21574" s="184"/>
      <c r="L21574" s="183"/>
    </row>
    <row r="21575">
      <c r="A21575" s="454"/>
      <c r="B21575" s="927"/>
      <c r="C21575" s="580"/>
      <c r="D21575" s="939"/>
      <c r="E21575" s="940"/>
      <c r="F21575" s="941"/>
      <c r="G21575" s="937" t="str">
        <f t="array" ref="G21575">xlookup(F21575,'Internal Staffing Calculator'!E:E,'Internal Staffing Calculator'!C:C,"")</f>
        <v/>
      </c>
      <c r="H21575" s="932" t="str">
        <f t="array" ref="H21575">if(F21575&lt;&gt;"", iferror(index('Internal Staffing Calculator'!B$8:B23500,match(F21575,'Internal Staffing Calculator'!E$8:E23500,0)), "Not In Budget"),"")</f>
        <v/>
      </c>
      <c r="I21575" s="184"/>
      <c r="J21575" s="184"/>
      <c r="K21575" s="184"/>
      <c r="L21575" s="183"/>
    </row>
    <row r="21576">
      <c r="A21576" s="454"/>
      <c r="B21576" s="927"/>
      <c r="C21576" s="580"/>
      <c r="D21576" s="939"/>
      <c r="E21576" s="940"/>
      <c r="F21576" s="941"/>
      <c r="G21576" s="937" t="str">
        <f t="array" ref="G21576">xlookup(F21576,'Internal Staffing Calculator'!E:E,'Internal Staffing Calculator'!C:C,"")</f>
        <v/>
      </c>
      <c r="H21576" s="932" t="str">
        <f t="array" ref="H21576">if(F21576&lt;&gt;"", iferror(index('Internal Staffing Calculator'!B$8:B23500,match(F21576,'Internal Staffing Calculator'!E$8:E23500,0)), "Not In Budget"),"")</f>
        <v/>
      </c>
      <c r="I21576" s="184"/>
      <c r="J21576" s="184"/>
      <c r="K21576" s="184"/>
      <c r="L21576" s="183"/>
    </row>
    <row r="21577">
      <c r="A21577" s="454"/>
      <c r="B21577" s="927"/>
      <c r="C21577" s="580"/>
      <c r="D21577" s="939"/>
      <c r="E21577" s="940"/>
      <c r="F21577" s="941"/>
      <c r="G21577" s="937" t="str">
        <f t="array" ref="G21577">xlookup(F21577,'Internal Staffing Calculator'!E:E,'Internal Staffing Calculator'!C:C,"")</f>
        <v/>
      </c>
      <c r="H21577" s="932" t="str">
        <f t="array" ref="H21577">if(F21577&lt;&gt;"", iferror(index('Internal Staffing Calculator'!B$8:B23500,match(F21577,'Internal Staffing Calculator'!E$8:E23500,0)), "Not In Budget"),"")</f>
        <v/>
      </c>
      <c r="I21577" s="184"/>
      <c r="J21577" s="184"/>
      <c r="K21577" s="184"/>
      <c r="L21577" s="183"/>
    </row>
    <row r="21578">
      <c r="A21578" s="454"/>
      <c r="B21578" s="927"/>
      <c r="C21578" s="580"/>
      <c r="D21578" s="939"/>
      <c r="E21578" s="940"/>
      <c r="F21578" s="941"/>
      <c r="G21578" s="937" t="str">
        <f t="array" ref="G21578">xlookup(F21578,'Internal Staffing Calculator'!E:E,'Internal Staffing Calculator'!C:C,"")</f>
        <v/>
      </c>
      <c r="H21578" s="932" t="str">
        <f t="array" ref="H21578">if(F21578&lt;&gt;"", iferror(index('Internal Staffing Calculator'!B$8:B23500,match(F21578,'Internal Staffing Calculator'!E$8:E23500,0)), "Not In Budget"),"")</f>
        <v/>
      </c>
      <c r="I21578" s="184"/>
      <c r="J21578" s="184"/>
      <c r="K21578" s="184"/>
      <c r="L21578" s="183"/>
    </row>
    <row r="21579">
      <c r="A21579" s="454"/>
      <c r="B21579" s="927"/>
      <c r="C21579" s="580"/>
      <c r="D21579" s="939"/>
      <c r="E21579" s="940"/>
      <c r="F21579" s="941"/>
      <c r="G21579" s="937" t="str">
        <f t="array" ref="G21579">xlookup(F21579,'Internal Staffing Calculator'!E:E,'Internal Staffing Calculator'!C:C,"")</f>
        <v/>
      </c>
      <c r="H21579" s="932" t="str">
        <f t="array" ref="H21579">if(F21579&lt;&gt;"", iferror(index('Internal Staffing Calculator'!B$8:B23500,match(F21579,'Internal Staffing Calculator'!E$8:E23500,0)), "Not In Budget"),"")</f>
        <v/>
      </c>
      <c r="I21579" s="184"/>
      <c r="J21579" s="184"/>
      <c r="K21579" s="184"/>
      <c r="L21579" s="183"/>
    </row>
    <row r="21580">
      <c r="A21580" s="454"/>
      <c r="B21580" s="927"/>
      <c r="C21580" s="580"/>
      <c r="D21580" s="939"/>
      <c r="E21580" s="940"/>
      <c r="F21580" s="941"/>
      <c r="G21580" s="937" t="str">
        <f t="array" ref="G21580">xlookup(F21580,'Internal Staffing Calculator'!E:E,'Internal Staffing Calculator'!C:C,"")</f>
        <v/>
      </c>
      <c r="H21580" s="932" t="str">
        <f t="array" ref="H21580">if(F21580&lt;&gt;"", iferror(index('Internal Staffing Calculator'!B$8:B23500,match(F21580,'Internal Staffing Calculator'!E$8:E23500,0)), "Not In Budget"),"")</f>
        <v/>
      </c>
      <c r="I21580" s="184"/>
      <c r="J21580" s="184"/>
      <c r="K21580" s="184"/>
      <c r="L21580" s="183"/>
    </row>
    <row r="21581">
      <c r="A21581" s="454"/>
      <c r="B21581" s="927"/>
      <c r="C21581" s="580"/>
      <c r="D21581" s="939"/>
      <c r="E21581" s="940"/>
      <c r="F21581" s="941"/>
      <c r="G21581" s="937" t="str">
        <f t="array" ref="G21581">xlookup(F21581,'Internal Staffing Calculator'!E:E,'Internal Staffing Calculator'!C:C,"")</f>
        <v/>
      </c>
      <c r="H21581" s="932" t="str">
        <f t="array" ref="H21581">if(F21581&lt;&gt;"", iferror(index('Internal Staffing Calculator'!B$8:B23500,match(F21581,'Internal Staffing Calculator'!E$8:E23500,0)), "Not In Budget"),"")</f>
        <v/>
      </c>
      <c r="I21581" s="184"/>
      <c r="J21581" s="184"/>
      <c r="K21581" s="184"/>
      <c r="L21581" s="183"/>
    </row>
    <row r="21582">
      <c r="A21582" s="454"/>
      <c r="B21582" s="927"/>
      <c r="C21582" s="580"/>
      <c r="D21582" s="939"/>
      <c r="E21582" s="940"/>
      <c r="F21582" s="941"/>
      <c r="G21582" s="937" t="str">
        <f t="array" ref="G21582">xlookup(F21582,'Internal Staffing Calculator'!E:E,'Internal Staffing Calculator'!C:C,"")</f>
        <v/>
      </c>
      <c r="H21582" s="932" t="str">
        <f t="array" ref="H21582">if(F21582&lt;&gt;"", iferror(index('Internal Staffing Calculator'!B$8:B23500,match(F21582,'Internal Staffing Calculator'!E$8:E23500,0)), "Not In Budget"),"")</f>
        <v/>
      </c>
      <c r="I21582" s="184"/>
      <c r="J21582" s="184"/>
      <c r="K21582" s="184"/>
      <c r="L21582" s="183"/>
    </row>
    <row r="21583">
      <c r="A21583" s="454"/>
      <c r="B21583" s="927"/>
      <c r="C21583" s="580"/>
      <c r="D21583" s="939"/>
      <c r="E21583" s="940"/>
      <c r="F21583" s="941"/>
      <c r="G21583" s="937" t="str">
        <f t="array" ref="G21583">xlookup(F21583,'Internal Staffing Calculator'!E:E,'Internal Staffing Calculator'!C:C,"")</f>
        <v/>
      </c>
      <c r="H21583" s="932" t="str">
        <f t="array" ref="H21583">if(F21583&lt;&gt;"", iferror(index('Internal Staffing Calculator'!B$8:B23500,match(F21583,'Internal Staffing Calculator'!E$8:E23500,0)), "Not In Budget"),"")</f>
        <v/>
      </c>
      <c r="I21583" s="184"/>
      <c r="J21583" s="184"/>
      <c r="K21583" s="184"/>
      <c r="L21583" s="183"/>
    </row>
    <row r="21584">
      <c r="A21584" s="454"/>
      <c r="B21584" s="927"/>
      <c r="C21584" s="580"/>
      <c r="D21584" s="939"/>
      <c r="E21584" s="940"/>
      <c r="F21584" s="941"/>
      <c r="G21584" s="937" t="str">
        <f t="array" ref="G21584">xlookup(F21584,'Internal Staffing Calculator'!E:E,'Internal Staffing Calculator'!C:C,"")</f>
        <v/>
      </c>
      <c r="H21584" s="932" t="str">
        <f t="array" ref="H21584">if(F21584&lt;&gt;"", iferror(index('Internal Staffing Calculator'!B$8:B23500,match(F21584,'Internal Staffing Calculator'!E$8:E23500,0)), "Not In Budget"),"")</f>
        <v/>
      </c>
      <c r="I21584" s="184"/>
      <c r="J21584" s="184"/>
      <c r="K21584" s="184"/>
      <c r="L21584" s="183"/>
    </row>
    <row r="21585">
      <c r="A21585" s="454"/>
      <c r="B21585" s="927"/>
      <c r="C21585" s="580"/>
      <c r="D21585" s="939"/>
      <c r="E21585" s="940"/>
      <c r="F21585" s="941"/>
      <c r="G21585" s="937" t="str">
        <f t="array" ref="G21585">xlookup(F21585,'Internal Staffing Calculator'!E:E,'Internal Staffing Calculator'!C:C,"")</f>
        <v/>
      </c>
      <c r="H21585" s="932" t="str">
        <f t="array" ref="H21585">if(F21585&lt;&gt;"", iferror(index('Internal Staffing Calculator'!B$8:B23500,match(F21585,'Internal Staffing Calculator'!E$8:E23500,0)), "Not In Budget"),"")</f>
        <v/>
      </c>
      <c r="I21585" s="184"/>
      <c r="J21585" s="184"/>
      <c r="K21585" s="184"/>
      <c r="L21585" s="183"/>
    </row>
    <row r="21586">
      <c r="A21586" s="454"/>
      <c r="B21586" s="927"/>
      <c r="C21586" s="580"/>
      <c r="D21586" s="939"/>
      <c r="E21586" s="940"/>
      <c r="F21586" s="941"/>
      <c r="G21586" s="937" t="str">
        <f t="array" ref="G21586">xlookup(F21586,'Internal Staffing Calculator'!E:E,'Internal Staffing Calculator'!C:C,"")</f>
        <v/>
      </c>
      <c r="H21586" s="932" t="str">
        <f t="array" ref="H21586">if(F21586&lt;&gt;"", iferror(index('Internal Staffing Calculator'!B$8:B23500,match(F21586,'Internal Staffing Calculator'!E$8:E23500,0)), "Not In Budget"),"")</f>
        <v/>
      </c>
      <c r="I21586" s="184"/>
      <c r="J21586" s="184"/>
      <c r="K21586" s="184"/>
      <c r="L21586" s="183"/>
    </row>
    <row r="21587">
      <c r="A21587" s="454"/>
      <c r="B21587" s="927"/>
      <c r="C21587" s="580"/>
      <c r="D21587" s="939"/>
      <c r="E21587" s="940"/>
      <c r="F21587" s="941"/>
      <c r="G21587" s="937" t="str">
        <f t="array" ref="G21587">xlookup(F21587,'Internal Staffing Calculator'!E:E,'Internal Staffing Calculator'!C:C,"")</f>
        <v/>
      </c>
      <c r="H21587" s="932" t="str">
        <f t="array" ref="H21587">if(F21587&lt;&gt;"", iferror(index('Internal Staffing Calculator'!B$8:B23500,match(F21587,'Internal Staffing Calculator'!E$8:E23500,0)), "Not In Budget"),"")</f>
        <v/>
      </c>
      <c r="I21587" s="184"/>
      <c r="J21587" s="184"/>
      <c r="K21587" s="184"/>
      <c r="L21587" s="183"/>
    </row>
    <row r="21588">
      <c r="A21588" s="454"/>
      <c r="B21588" s="927"/>
      <c r="C21588" s="580"/>
      <c r="D21588" s="939"/>
      <c r="E21588" s="940"/>
      <c r="F21588" s="941"/>
      <c r="G21588" s="937" t="str">
        <f t="array" ref="G21588">xlookup(F21588,'Internal Staffing Calculator'!E:E,'Internal Staffing Calculator'!C:C,"")</f>
        <v/>
      </c>
      <c r="H21588" s="932" t="str">
        <f t="array" ref="H21588">if(F21588&lt;&gt;"", iferror(index('Internal Staffing Calculator'!B$8:B23500,match(F21588,'Internal Staffing Calculator'!E$8:E23500,0)), "Not In Budget"),"")</f>
        <v/>
      </c>
      <c r="I21588" s="184"/>
      <c r="J21588" s="184"/>
      <c r="K21588" s="184"/>
      <c r="L21588" s="183"/>
    </row>
    <row r="21589">
      <c r="A21589" s="454"/>
      <c r="B21589" s="927"/>
      <c r="C21589" s="580"/>
      <c r="D21589" s="939"/>
      <c r="E21589" s="940"/>
      <c r="F21589" s="941"/>
      <c r="G21589" s="937" t="str">
        <f t="array" ref="G21589">xlookup(F21589,'Internal Staffing Calculator'!E:E,'Internal Staffing Calculator'!C:C,"")</f>
        <v/>
      </c>
      <c r="H21589" s="932" t="str">
        <f t="array" ref="H21589">if(F21589&lt;&gt;"", iferror(index('Internal Staffing Calculator'!B$8:B23500,match(F21589,'Internal Staffing Calculator'!E$8:E23500,0)), "Not In Budget"),"")</f>
        <v/>
      </c>
      <c r="I21589" s="184"/>
      <c r="J21589" s="184"/>
      <c r="K21589" s="184"/>
      <c r="L21589" s="183"/>
    </row>
    <row r="21590">
      <c r="A21590" s="454"/>
      <c r="B21590" s="927"/>
      <c r="C21590" s="580"/>
      <c r="D21590" s="939"/>
      <c r="E21590" s="940"/>
      <c r="F21590" s="941"/>
      <c r="G21590" s="937" t="str">
        <f t="array" ref="G21590">xlookup(F21590,'Internal Staffing Calculator'!E:E,'Internal Staffing Calculator'!C:C,"")</f>
        <v/>
      </c>
      <c r="H21590" s="932" t="str">
        <f t="array" ref="H21590">if(F21590&lt;&gt;"", iferror(index('Internal Staffing Calculator'!B$8:B23500,match(F21590,'Internal Staffing Calculator'!E$8:E23500,0)), "Not In Budget"),"")</f>
        <v/>
      </c>
      <c r="I21590" s="184"/>
      <c r="J21590" s="184"/>
      <c r="K21590" s="184"/>
      <c r="L21590" s="183"/>
    </row>
    <row r="21591">
      <c r="A21591" s="454"/>
      <c r="B21591" s="927"/>
      <c r="C21591" s="580"/>
      <c r="D21591" s="939"/>
      <c r="E21591" s="940"/>
      <c r="F21591" s="941"/>
      <c r="G21591" s="937" t="str">
        <f t="array" ref="G21591">xlookup(F21591,'Internal Staffing Calculator'!E:E,'Internal Staffing Calculator'!C:C,"")</f>
        <v/>
      </c>
      <c r="H21591" s="932" t="str">
        <f t="array" ref="H21591">if(F21591&lt;&gt;"", iferror(index('Internal Staffing Calculator'!B$8:B23500,match(F21591,'Internal Staffing Calculator'!E$8:E23500,0)), "Not In Budget"),"")</f>
        <v/>
      </c>
      <c r="I21591" s="184"/>
      <c r="J21591" s="184"/>
      <c r="K21591" s="184"/>
      <c r="L21591" s="183"/>
    </row>
    <row r="21592">
      <c r="A21592" s="454"/>
      <c r="B21592" s="927"/>
      <c r="C21592" s="580"/>
      <c r="D21592" s="939"/>
      <c r="E21592" s="940"/>
      <c r="F21592" s="941"/>
      <c r="G21592" s="937" t="str">
        <f t="array" ref="G21592">xlookup(F21592,'Internal Staffing Calculator'!E:E,'Internal Staffing Calculator'!C:C,"")</f>
        <v/>
      </c>
      <c r="H21592" s="932" t="str">
        <f t="array" ref="H21592">if(F21592&lt;&gt;"", iferror(index('Internal Staffing Calculator'!B$8:B23500,match(F21592,'Internal Staffing Calculator'!E$8:E23500,0)), "Not In Budget"),"")</f>
        <v/>
      </c>
      <c r="I21592" s="184"/>
      <c r="J21592" s="184"/>
      <c r="K21592" s="184"/>
      <c r="L21592" s="183"/>
    </row>
    <row r="21593">
      <c r="A21593" s="454"/>
      <c r="B21593" s="927"/>
      <c r="C21593" s="580"/>
      <c r="D21593" s="939"/>
      <c r="E21593" s="940"/>
      <c r="F21593" s="941"/>
      <c r="G21593" s="937" t="str">
        <f t="array" ref="G21593">xlookup(F21593,'Internal Staffing Calculator'!E:E,'Internal Staffing Calculator'!C:C,"")</f>
        <v/>
      </c>
      <c r="H21593" s="932" t="str">
        <f t="array" ref="H21593">if(F21593&lt;&gt;"", iferror(index('Internal Staffing Calculator'!B$8:B23500,match(F21593,'Internal Staffing Calculator'!E$8:E23500,0)), "Not In Budget"),"")</f>
        <v/>
      </c>
      <c r="I21593" s="184"/>
      <c r="J21593" s="184"/>
      <c r="K21593" s="184"/>
      <c r="L21593" s="183"/>
    </row>
    <row r="21594">
      <c r="A21594" s="454"/>
      <c r="B21594" s="927"/>
      <c r="C21594" s="580"/>
      <c r="D21594" s="939"/>
      <c r="E21594" s="940"/>
      <c r="F21594" s="941"/>
      <c r="G21594" s="937" t="str">
        <f t="array" ref="G21594">xlookup(F21594,'Internal Staffing Calculator'!E:E,'Internal Staffing Calculator'!C:C,"")</f>
        <v/>
      </c>
      <c r="H21594" s="932" t="str">
        <f t="array" ref="H21594">if(F21594&lt;&gt;"", iferror(index('Internal Staffing Calculator'!B$8:B23500,match(F21594,'Internal Staffing Calculator'!E$8:E23500,0)), "Not In Budget"),"")</f>
        <v/>
      </c>
      <c r="I21594" s="184"/>
      <c r="J21594" s="184"/>
      <c r="K21594" s="184"/>
      <c r="L21594" s="183"/>
    </row>
    <row r="21595">
      <c r="A21595" s="454"/>
      <c r="B21595" s="927"/>
      <c r="C21595" s="580"/>
      <c r="D21595" s="939"/>
      <c r="E21595" s="940"/>
      <c r="F21595" s="941"/>
      <c r="G21595" s="937" t="str">
        <f t="array" ref="G21595">xlookup(F21595,'Internal Staffing Calculator'!E:E,'Internal Staffing Calculator'!C:C,"")</f>
        <v/>
      </c>
      <c r="H21595" s="932" t="str">
        <f t="array" ref="H21595">if(F21595&lt;&gt;"", iferror(index('Internal Staffing Calculator'!B$8:B23500,match(F21595,'Internal Staffing Calculator'!E$8:E23500,0)), "Not In Budget"),"")</f>
        <v/>
      </c>
      <c r="I21595" s="184"/>
      <c r="J21595" s="184"/>
      <c r="K21595" s="184"/>
      <c r="L21595" s="183"/>
    </row>
    <row r="21596">
      <c r="A21596" s="454"/>
      <c r="B21596" s="927"/>
      <c r="C21596" s="580"/>
      <c r="D21596" s="939"/>
      <c r="E21596" s="940"/>
      <c r="F21596" s="941"/>
      <c r="G21596" s="937" t="str">
        <f t="array" ref="G21596">xlookup(F21596,'Internal Staffing Calculator'!E:E,'Internal Staffing Calculator'!C:C,"")</f>
        <v/>
      </c>
      <c r="H21596" s="932" t="str">
        <f t="array" ref="H21596">if(F21596&lt;&gt;"", iferror(index('Internal Staffing Calculator'!B$8:B23500,match(F21596,'Internal Staffing Calculator'!E$8:E23500,0)), "Not In Budget"),"")</f>
        <v/>
      </c>
      <c r="I21596" s="184"/>
      <c r="J21596" s="184"/>
      <c r="K21596" s="184"/>
      <c r="L21596" s="183"/>
    </row>
    <row r="21597">
      <c r="A21597" s="454"/>
      <c r="B21597" s="927"/>
      <c r="C21597" s="580"/>
      <c r="D21597" s="939"/>
      <c r="E21597" s="940"/>
      <c r="F21597" s="941"/>
      <c r="G21597" s="937" t="str">
        <f t="array" ref="G21597">xlookup(F21597,'Internal Staffing Calculator'!E:E,'Internal Staffing Calculator'!C:C,"")</f>
        <v/>
      </c>
      <c r="H21597" s="932" t="str">
        <f t="array" ref="H21597">if(F21597&lt;&gt;"", iferror(index('Internal Staffing Calculator'!B$8:B23500,match(F21597,'Internal Staffing Calculator'!E$8:E23500,0)), "Not In Budget"),"")</f>
        <v/>
      </c>
      <c r="I21597" s="184"/>
      <c r="J21597" s="184"/>
      <c r="K21597" s="184"/>
      <c r="L21597" s="183"/>
    </row>
    <row r="21598">
      <c r="A21598" s="454"/>
      <c r="B21598" s="927"/>
      <c r="C21598" s="580"/>
      <c r="D21598" s="939"/>
      <c r="E21598" s="940"/>
      <c r="F21598" s="941"/>
      <c r="G21598" s="937" t="str">
        <f t="array" ref="G21598">xlookup(F21598,'Internal Staffing Calculator'!E:E,'Internal Staffing Calculator'!C:C,"")</f>
        <v/>
      </c>
      <c r="H21598" s="932" t="str">
        <f t="array" ref="H21598">if(F21598&lt;&gt;"", iferror(index('Internal Staffing Calculator'!B$8:B23500,match(F21598,'Internal Staffing Calculator'!E$8:E23500,0)), "Not In Budget"),"")</f>
        <v/>
      </c>
      <c r="I21598" s="184"/>
      <c r="J21598" s="184"/>
      <c r="K21598" s="184"/>
      <c r="L21598" s="183"/>
    </row>
    <row r="21599">
      <c r="A21599" s="454"/>
      <c r="B21599" s="927"/>
      <c r="C21599" s="580"/>
      <c r="D21599" s="939"/>
      <c r="E21599" s="940"/>
      <c r="F21599" s="941"/>
      <c r="G21599" s="937" t="str">
        <f t="array" ref="G21599">xlookup(F21599,'Internal Staffing Calculator'!E:E,'Internal Staffing Calculator'!C:C,"")</f>
        <v/>
      </c>
      <c r="H21599" s="932" t="str">
        <f t="array" ref="H21599">if(F21599&lt;&gt;"", iferror(index('Internal Staffing Calculator'!B$8:B23500,match(F21599,'Internal Staffing Calculator'!E$8:E23500,0)), "Not In Budget"),"")</f>
        <v/>
      </c>
      <c r="I21599" s="184"/>
      <c r="J21599" s="184"/>
      <c r="K21599" s="184"/>
      <c r="L21599" s="183"/>
    </row>
    <row r="21600">
      <c r="A21600" s="454"/>
      <c r="B21600" s="927"/>
      <c r="C21600" s="580"/>
      <c r="D21600" s="939"/>
      <c r="E21600" s="940"/>
      <c r="F21600" s="941"/>
      <c r="G21600" s="937" t="str">
        <f t="array" ref="G21600">xlookup(F21600,'Internal Staffing Calculator'!E:E,'Internal Staffing Calculator'!C:C,"")</f>
        <v/>
      </c>
      <c r="H21600" s="932" t="str">
        <f t="array" ref="H21600">if(F21600&lt;&gt;"", iferror(index('Internal Staffing Calculator'!B$8:B23500,match(F21600,'Internal Staffing Calculator'!E$8:E23500,0)), "Not In Budget"),"")</f>
        <v/>
      </c>
      <c r="I21600" s="184"/>
      <c r="J21600" s="184"/>
      <c r="K21600" s="184"/>
      <c r="L21600" s="183"/>
    </row>
    <row r="21601">
      <c r="A21601" s="454"/>
      <c r="B21601" s="927"/>
      <c r="C21601" s="580"/>
      <c r="D21601" s="939"/>
      <c r="E21601" s="940"/>
      <c r="F21601" s="941"/>
      <c r="G21601" s="937" t="str">
        <f t="array" ref="G21601">xlookup(F21601,'Internal Staffing Calculator'!E:E,'Internal Staffing Calculator'!C:C,"")</f>
        <v/>
      </c>
      <c r="H21601" s="932" t="str">
        <f t="array" ref="H21601">if(F21601&lt;&gt;"", iferror(index('Internal Staffing Calculator'!B$8:B23500,match(F21601,'Internal Staffing Calculator'!E$8:E23500,0)), "Not In Budget"),"")</f>
        <v/>
      </c>
      <c r="I21601" s="184"/>
      <c r="J21601" s="184"/>
      <c r="K21601" s="184"/>
      <c r="L21601" s="183"/>
    </row>
    <row r="21602">
      <c r="A21602" s="454"/>
      <c r="B21602" s="927"/>
      <c r="C21602" s="580"/>
      <c r="D21602" s="939"/>
      <c r="E21602" s="940"/>
      <c r="F21602" s="941"/>
      <c r="G21602" s="937" t="str">
        <f t="array" ref="G21602">xlookup(F21602,'Internal Staffing Calculator'!E:E,'Internal Staffing Calculator'!C:C,"")</f>
        <v/>
      </c>
      <c r="H21602" s="932" t="str">
        <f t="array" ref="H21602">if(F21602&lt;&gt;"", iferror(index('Internal Staffing Calculator'!B$8:B23500,match(F21602,'Internal Staffing Calculator'!E$8:E23500,0)), "Not In Budget"),"")</f>
        <v/>
      </c>
      <c r="I21602" s="184"/>
      <c r="J21602" s="184"/>
      <c r="K21602" s="184"/>
      <c r="L21602" s="183"/>
    </row>
    <row r="21603">
      <c r="A21603" s="454"/>
      <c r="B21603" s="927"/>
      <c r="C21603" s="580"/>
      <c r="D21603" s="939"/>
      <c r="E21603" s="940"/>
      <c r="F21603" s="941"/>
      <c r="G21603" s="937" t="str">
        <f t="array" ref="G21603">xlookup(F21603,'Internal Staffing Calculator'!E:E,'Internal Staffing Calculator'!C:C,"")</f>
        <v/>
      </c>
      <c r="H21603" s="932" t="str">
        <f t="array" ref="H21603">if(F21603&lt;&gt;"", iferror(index('Internal Staffing Calculator'!B$8:B23500,match(F21603,'Internal Staffing Calculator'!E$8:E23500,0)), "Not In Budget"),"")</f>
        <v/>
      </c>
      <c r="I21603" s="184"/>
      <c r="J21603" s="184"/>
      <c r="K21603" s="184"/>
      <c r="L21603" s="183"/>
    </row>
    <row r="21604">
      <c r="A21604" s="454"/>
      <c r="B21604" s="927"/>
      <c r="C21604" s="580"/>
      <c r="D21604" s="939"/>
      <c r="E21604" s="940"/>
      <c r="F21604" s="941"/>
      <c r="G21604" s="937" t="str">
        <f t="array" ref="G21604">xlookup(F21604,'Internal Staffing Calculator'!E:E,'Internal Staffing Calculator'!C:C,"")</f>
        <v/>
      </c>
      <c r="H21604" s="932" t="str">
        <f t="array" ref="H21604">if(F21604&lt;&gt;"", iferror(index('Internal Staffing Calculator'!B$8:B23500,match(F21604,'Internal Staffing Calculator'!E$8:E23500,0)), "Not In Budget"),"")</f>
        <v/>
      </c>
      <c r="I21604" s="184"/>
      <c r="J21604" s="184"/>
      <c r="K21604" s="184"/>
      <c r="L21604" s="183"/>
    </row>
    <row r="21605">
      <c r="A21605" s="454"/>
      <c r="B21605" s="927"/>
      <c r="C21605" s="580"/>
      <c r="D21605" s="939"/>
      <c r="E21605" s="940"/>
      <c r="F21605" s="941"/>
      <c r="G21605" s="937" t="str">
        <f t="array" ref="G21605">xlookup(F21605,'Internal Staffing Calculator'!E:E,'Internal Staffing Calculator'!C:C,"")</f>
        <v/>
      </c>
      <c r="H21605" s="932" t="str">
        <f t="array" ref="H21605">if(F21605&lt;&gt;"", iferror(index('Internal Staffing Calculator'!B$8:B23500,match(F21605,'Internal Staffing Calculator'!E$8:E23500,0)), "Not In Budget"),"")</f>
        <v/>
      </c>
      <c r="I21605" s="184"/>
      <c r="J21605" s="184"/>
      <c r="K21605" s="184"/>
      <c r="L21605" s="183"/>
    </row>
    <row r="21606">
      <c r="A21606" s="454"/>
      <c r="B21606" s="927"/>
      <c r="C21606" s="580"/>
      <c r="D21606" s="939"/>
      <c r="E21606" s="940"/>
      <c r="F21606" s="941"/>
      <c r="G21606" s="937" t="str">
        <f t="array" ref="G21606">xlookup(F21606,'Internal Staffing Calculator'!E:E,'Internal Staffing Calculator'!C:C,"")</f>
        <v/>
      </c>
      <c r="H21606" s="932" t="str">
        <f t="array" ref="H21606">if(F21606&lt;&gt;"", iferror(index('Internal Staffing Calculator'!B$8:B23500,match(F21606,'Internal Staffing Calculator'!E$8:E23500,0)), "Not In Budget"),"")</f>
        <v/>
      </c>
      <c r="I21606" s="184"/>
      <c r="J21606" s="184"/>
      <c r="K21606" s="184"/>
      <c r="L21606" s="183"/>
    </row>
    <row r="21607">
      <c r="A21607" s="454"/>
      <c r="B21607" s="927"/>
      <c r="C21607" s="580"/>
      <c r="D21607" s="939"/>
      <c r="E21607" s="940"/>
      <c r="F21607" s="941"/>
      <c r="G21607" s="937" t="str">
        <f t="array" ref="G21607">xlookup(F21607,'Internal Staffing Calculator'!E:E,'Internal Staffing Calculator'!C:C,"")</f>
        <v/>
      </c>
      <c r="H21607" s="932" t="str">
        <f t="array" ref="H21607">if(F21607&lt;&gt;"", iferror(index('Internal Staffing Calculator'!B$8:B23500,match(F21607,'Internal Staffing Calculator'!E$8:E23500,0)), "Not In Budget"),"")</f>
        <v/>
      </c>
      <c r="I21607" s="184"/>
      <c r="J21607" s="184"/>
      <c r="K21607" s="184"/>
      <c r="L21607" s="183"/>
    </row>
    <row r="21608">
      <c r="A21608" s="454"/>
      <c r="B21608" s="927"/>
      <c r="C21608" s="580"/>
      <c r="D21608" s="939"/>
      <c r="E21608" s="940"/>
      <c r="F21608" s="941"/>
      <c r="G21608" s="937" t="str">
        <f t="array" ref="G21608">xlookup(F21608,'Internal Staffing Calculator'!E:E,'Internal Staffing Calculator'!C:C,"")</f>
        <v/>
      </c>
      <c r="H21608" s="932" t="str">
        <f t="array" ref="H21608">if(F21608&lt;&gt;"", iferror(index('Internal Staffing Calculator'!B$8:B23500,match(F21608,'Internal Staffing Calculator'!E$8:E23500,0)), "Not In Budget"),"")</f>
        <v/>
      </c>
      <c r="I21608" s="184"/>
      <c r="J21608" s="184"/>
      <c r="K21608" s="184"/>
      <c r="L21608" s="183"/>
    </row>
    <row r="21609">
      <c r="A21609" s="454"/>
      <c r="B21609" s="927"/>
      <c r="C21609" s="580"/>
      <c r="D21609" s="939"/>
      <c r="E21609" s="940"/>
      <c r="F21609" s="941"/>
      <c r="G21609" s="937" t="str">
        <f t="array" ref="G21609">xlookup(F21609,'Internal Staffing Calculator'!E:E,'Internal Staffing Calculator'!C:C,"")</f>
        <v/>
      </c>
      <c r="H21609" s="932" t="str">
        <f t="array" ref="H21609">if(F21609&lt;&gt;"", iferror(index('Internal Staffing Calculator'!B$8:B23500,match(F21609,'Internal Staffing Calculator'!E$8:E23500,0)), "Not In Budget"),"")</f>
        <v/>
      </c>
      <c r="I21609" s="184"/>
      <c r="J21609" s="184"/>
      <c r="K21609" s="184"/>
      <c r="L21609" s="183"/>
    </row>
    <row r="21610">
      <c r="A21610" s="454"/>
      <c r="B21610" s="927"/>
      <c r="C21610" s="580"/>
      <c r="D21610" s="939"/>
      <c r="E21610" s="940"/>
      <c r="F21610" s="941"/>
      <c r="G21610" s="937" t="str">
        <f t="array" ref="G21610">xlookup(F21610,'Internal Staffing Calculator'!E:E,'Internal Staffing Calculator'!C:C,"")</f>
        <v/>
      </c>
      <c r="H21610" s="932" t="str">
        <f t="array" ref="H21610">if(F21610&lt;&gt;"", iferror(index('Internal Staffing Calculator'!B$8:B23500,match(F21610,'Internal Staffing Calculator'!E$8:E23500,0)), "Not In Budget"),"")</f>
        <v/>
      </c>
      <c r="I21610" s="184"/>
      <c r="J21610" s="184"/>
      <c r="K21610" s="184"/>
      <c r="L21610" s="183"/>
    </row>
    <row r="21611">
      <c r="A21611" s="454"/>
      <c r="B21611" s="927"/>
      <c r="C21611" s="580"/>
      <c r="D21611" s="939"/>
      <c r="E21611" s="940"/>
      <c r="F21611" s="941"/>
      <c r="G21611" s="937" t="str">
        <f t="array" ref="G21611">xlookup(F21611,'Internal Staffing Calculator'!E:E,'Internal Staffing Calculator'!C:C,"")</f>
        <v/>
      </c>
      <c r="H21611" s="932" t="str">
        <f t="array" ref="H21611">if(F21611&lt;&gt;"", iferror(index('Internal Staffing Calculator'!B$8:B23500,match(F21611,'Internal Staffing Calculator'!E$8:E23500,0)), "Not In Budget"),"")</f>
        <v/>
      </c>
      <c r="I21611" s="184"/>
      <c r="J21611" s="184"/>
      <c r="K21611" s="184"/>
      <c r="L21611" s="183"/>
    </row>
    <row r="21612">
      <c r="A21612" s="454"/>
      <c r="B21612" s="927"/>
      <c r="C21612" s="580"/>
      <c r="D21612" s="939"/>
      <c r="E21612" s="940"/>
      <c r="F21612" s="941"/>
      <c r="G21612" s="937" t="str">
        <f t="array" ref="G21612">xlookup(F21612,'Internal Staffing Calculator'!E:E,'Internal Staffing Calculator'!C:C,"")</f>
        <v/>
      </c>
      <c r="H21612" s="932" t="str">
        <f t="array" ref="H21612">if(F21612&lt;&gt;"", iferror(index('Internal Staffing Calculator'!B$8:B23500,match(F21612,'Internal Staffing Calculator'!E$8:E23500,0)), "Not In Budget"),"")</f>
        <v/>
      </c>
      <c r="I21612" s="184"/>
      <c r="J21612" s="184"/>
      <c r="K21612" s="184"/>
      <c r="L21612" s="183"/>
    </row>
    <row r="21613">
      <c r="A21613" s="454"/>
      <c r="B21613" s="927"/>
      <c r="C21613" s="580"/>
      <c r="D21613" s="939"/>
      <c r="E21613" s="940"/>
      <c r="F21613" s="941"/>
      <c r="G21613" s="937" t="str">
        <f t="array" ref="G21613">xlookup(F21613,'Internal Staffing Calculator'!E:E,'Internal Staffing Calculator'!C:C,"")</f>
        <v/>
      </c>
      <c r="H21613" s="932" t="str">
        <f t="array" ref="H21613">if(F21613&lt;&gt;"", iferror(index('Internal Staffing Calculator'!B$8:B23500,match(F21613,'Internal Staffing Calculator'!E$8:E23500,0)), "Not In Budget"),"")</f>
        <v/>
      </c>
      <c r="I21613" s="184"/>
      <c r="J21613" s="184"/>
      <c r="K21613" s="184"/>
      <c r="L21613" s="183"/>
    </row>
    <row r="21614">
      <c r="A21614" s="454"/>
      <c r="B21614" s="927"/>
      <c r="C21614" s="580"/>
      <c r="D21614" s="939"/>
      <c r="E21614" s="940"/>
      <c r="F21614" s="941"/>
      <c r="G21614" s="937" t="str">
        <f t="array" ref="G21614">xlookup(F21614,'Internal Staffing Calculator'!E:E,'Internal Staffing Calculator'!C:C,"")</f>
        <v/>
      </c>
      <c r="H21614" s="932" t="str">
        <f t="array" ref="H21614">if(F21614&lt;&gt;"", iferror(index('Internal Staffing Calculator'!B$8:B23500,match(F21614,'Internal Staffing Calculator'!E$8:E23500,0)), "Not In Budget"),"")</f>
        <v/>
      </c>
      <c r="I21614" s="184"/>
      <c r="J21614" s="184"/>
      <c r="K21614" s="184"/>
      <c r="L21614" s="183"/>
    </row>
    <row r="21615">
      <c r="A21615" s="454"/>
      <c r="B21615" s="927"/>
      <c r="C21615" s="580"/>
      <c r="D21615" s="939"/>
      <c r="E21615" s="940"/>
      <c r="F21615" s="941"/>
      <c r="G21615" s="937" t="str">
        <f t="array" ref="G21615">xlookup(F21615,'Internal Staffing Calculator'!E:E,'Internal Staffing Calculator'!C:C,"")</f>
        <v/>
      </c>
      <c r="H21615" s="932" t="str">
        <f t="array" ref="H21615">if(F21615&lt;&gt;"", iferror(index('Internal Staffing Calculator'!B$8:B23500,match(F21615,'Internal Staffing Calculator'!E$8:E23500,0)), "Not In Budget"),"")</f>
        <v/>
      </c>
      <c r="I21615" s="184"/>
      <c r="J21615" s="184"/>
      <c r="K21615" s="184"/>
      <c r="L21615" s="183"/>
    </row>
    <row r="21616">
      <c r="A21616" s="454"/>
      <c r="B21616" s="927"/>
      <c r="C21616" s="580"/>
      <c r="D21616" s="939"/>
      <c r="E21616" s="940"/>
      <c r="F21616" s="941"/>
      <c r="G21616" s="937" t="str">
        <f t="array" ref="G21616">xlookup(F21616,'Internal Staffing Calculator'!E:E,'Internal Staffing Calculator'!C:C,"")</f>
        <v/>
      </c>
      <c r="H21616" s="932" t="str">
        <f t="array" ref="H21616">if(F21616&lt;&gt;"", iferror(index('Internal Staffing Calculator'!B$8:B23500,match(F21616,'Internal Staffing Calculator'!E$8:E23500,0)), "Not In Budget"),"")</f>
        <v/>
      </c>
      <c r="I21616" s="184"/>
      <c r="J21616" s="184"/>
      <c r="K21616" s="184"/>
      <c r="L21616" s="183"/>
    </row>
    <row r="21617">
      <c r="A21617" s="454"/>
      <c r="B21617" s="927"/>
      <c r="C21617" s="580"/>
      <c r="D21617" s="939"/>
      <c r="E21617" s="940"/>
      <c r="F21617" s="941"/>
      <c r="G21617" s="937" t="str">
        <f t="array" ref="G21617">xlookup(F21617,'Internal Staffing Calculator'!E:E,'Internal Staffing Calculator'!C:C,"")</f>
        <v/>
      </c>
      <c r="H21617" s="932" t="str">
        <f t="array" ref="H21617">if(F21617&lt;&gt;"", iferror(index('Internal Staffing Calculator'!B$8:B23500,match(F21617,'Internal Staffing Calculator'!E$8:E23500,0)), "Not In Budget"),"")</f>
        <v/>
      </c>
      <c r="I21617" s="184"/>
      <c r="J21617" s="184"/>
      <c r="K21617" s="184"/>
      <c r="L21617" s="183"/>
    </row>
    <row r="21618">
      <c r="A21618" s="454"/>
      <c r="B21618" s="927"/>
      <c r="C21618" s="580"/>
      <c r="D21618" s="939"/>
      <c r="E21618" s="940"/>
      <c r="F21618" s="941"/>
      <c r="G21618" s="937" t="str">
        <f t="array" ref="G21618">xlookup(F21618,'Internal Staffing Calculator'!E:E,'Internal Staffing Calculator'!C:C,"")</f>
        <v/>
      </c>
      <c r="H21618" s="932" t="str">
        <f t="array" ref="H21618">if(F21618&lt;&gt;"", iferror(index('Internal Staffing Calculator'!B$8:B23500,match(F21618,'Internal Staffing Calculator'!E$8:E23500,0)), "Not In Budget"),"")</f>
        <v/>
      </c>
      <c r="I21618" s="184"/>
      <c r="J21618" s="184"/>
      <c r="K21618" s="184"/>
      <c r="L21618" s="183"/>
    </row>
    <row r="21619">
      <c r="A21619" s="454"/>
      <c r="B21619" s="927"/>
      <c r="C21619" s="580"/>
      <c r="D21619" s="939"/>
      <c r="E21619" s="940"/>
      <c r="F21619" s="941"/>
      <c r="G21619" s="937" t="str">
        <f t="array" ref="G21619">xlookup(F21619,'Internal Staffing Calculator'!E:E,'Internal Staffing Calculator'!C:C,"")</f>
        <v/>
      </c>
      <c r="H21619" s="932" t="str">
        <f t="array" ref="H21619">if(F21619&lt;&gt;"", iferror(index('Internal Staffing Calculator'!B$8:B23500,match(F21619,'Internal Staffing Calculator'!E$8:E23500,0)), "Not In Budget"),"")</f>
        <v/>
      </c>
      <c r="I21619" s="184"/>
      <c r="J21619" s="184"/>
      <c r="K21619" s="184"/>
      <c r="L21619" s="183"/>
    </row>
    <row r="21620">
      <c r="A21620" s="454"/>
      <c r="B21620" s="927"/>
      <c r="C21620" s="580"/>
      <c r="D21620" s="939"/>
      <c r="E21620" s="940"/>
      <c r="F21620" s="941"/>
      <c r="G21620" s="937" t="str">
        <f t="array" ref="G21620">xlookup(F21620,'Internal Staffing Calculator'!E:E,'Internal Staffing Calculator'!C:C,"")</f>
        <v/>
      </c>
      <c r="H21620" s="932" t="str">
        <f t="array" ref="H21620">if(F21620&lt;&gt;"", iferror(index('Internal Staffing Calculator'!B$8:B23500,match(F21620,'Internal Staffing Calculator'!E$8:E23500,0)), "Not In Budget"),"")</f>
        <v/>
      </c>
      <c r="I21620" s="184"/>
      <c r="J21620" s="184"/>
      <c r="K21620" s="184"/>
      <c r="L21620" s="183"/>
    </row>
    <row r="21621">
      <c r="A21621" s="454"/>
      <c r="B21621" s="927"/>
      <c r="C21621" s="580"/>
      <c r="D21621" s="939"/>
      <c r="E21621" s="940"/>
      <c r="F21621" s="941"/>
      <c r="G21621" s="937" t="str">
        <f t="array" ref="G21621">xlookup(F21621,'Internal Staffing Calculator'!E:E,'Internal Staffing Calculator'!C:C,"")</f>
        <v/>
      </c>
      <c r="H21621" s="932" t="str">
        <f t="array" ref="H21621">if(F21621&lt;&gt;"", iferror(index('Internal Staffing Calculator'!B$8:B23500,match(F21621,'Internal Staffing Calculator'!E$8:E23500,0)), "Not In Budget"),"")</f>
        <v/>
      </c>
      <c r="I21621" s="184"/>
      <c r="J21621" s="184"/>
      <c r="K21621" s="184"/>
      <c r="L21621" s="183"/>
    </row>
    <row r="21622">
      <c r="A21622" s="454"/>
      <c r="B21622" s="927"/>
      <c r="C21622" s="580"/>
      <c r="D21622" s="939"/>
      <c r="E21622" s="940"/>
      <c r="F21622" s="941"/>
      <c r="G21622" s="937" t="str">
        <f t="array" ref="G21622">xlookup(F21622,'Internal Staffing Calculator'!E:E,'Internal Staffing Calculator'!C:C,"")</f>
        <v/>
      </c>
      <c r="H21622" s="932" t="str">
        <f t="array" ref="H21622">if(F21622&lt;&gt;"", iferror(index('Internal Staffing Calculator'!B$8:B23500,match(F21622,'Internal Staffing Calculator'!E$8:E23500,0)), "Not In Budget"),"")</f>
        <v/>
      </c>
      <c r="I21622" s="184"/>
      <c r="J21622" s="184"/>
      <c r="K21622" s="184"/>
      <c r="L21622" s="183"/>
    </row>
    <row r="21623">
      <c r="A21623" s="454"/>
      <c r="B21623" s="927"/>
      <c r="C21623" s="580"/>
      <c r="D21623" s="939"/>
      <c r="E21623" s="940"/>
      <c r="F21623" s="941"/>
      <c r="G21623" s="937" t="str">
        <f t="array" ref="G21623">xlookup(F21623,'Internal Staffing Calculator'!E:E,'Internal Staffing Calculator'!C:C,"")</f>
        <v/>
      </c>
      <c r="H21623" s="932" t="str">
        <f t="array" ref="H21623">if(F21623&lt;&gt;"", iferror(index('Internal Staffing Calculator'!B$8:B23500,match(F21623,'Internal Staffing Calculator'!E$8:E23500,0)), "Not In Budget"),"")</f>
        <v/>
      </c>
      <c r="I21623" s="184"/>
      <c r="J21623" s="184"/>
      <c r="K21623" s="184"/>
      <c r="L21623" s="183"/>
    </row>
    <row r="21624">
      <c r="A21624" s="454"/>
      <c r="B21624" s="927"/>
      <c r="C21624" s="580"/>
      <c r="D21624" s="939"/>
      <c r="E21624" s="940"/>
      <c r="F21624" s="941"/>
      <c r="G21624" s="937" t="str">
        <f t="array" ref="G21624">xlookup(F21624,'Internal Staffing Calculator'!E:E,'Internal Staffing Calculator'!C:C,"")</f>
        <v/>
      </c>
      <c r="H21624" s="932" t="str">
        <f t="array" ref="H21624">if(F21624&lt;&gt;"", iferror(index('Internal Staffing Calculator'!B$8:B23500,match(F21624,'Internal Staffing Calculator'!E$8:E23500,0)), "Not In Budget"),"")</f>
        <v/>
      </c>
      <c r="I21624" s="184"/>
      <c r="J21624" s="184"/>
      <c r="K21624" s="184"/>
      <c r="L21624" s="183"/>
    </row>
    <row r="21625">
      <c r="A21625" s="454"/>
      <c r="B21625" s="927"/>
      <c r="C21625" s="580"/>
      <c r="D21625" s="939"/>
      <c r="E21625" s="940"/>
      <c r="F21625" s="941"/>
      <c r="G21625" s="937" t="str">
        <f t="array" ref="G21625">xlookup(F21625,'Internal Staffing Calculator'!E:E,'Internal Staffing Calculator'!C:C,"")</f>
        <v/>
      </c>
      <c r="H21625" s="932" t="str">
        <f t="array" ref="H21625">if(F21625&lt;&gt;"", iferror(index('Internal Staffing Calculator'!B$8:B23500,match(F21625,'Internal Staffing Calculator'!E$8:E23500,0)), "Not In Budget"),"")</f>
        <v/>
      </c>
      <c r="I21625" s="184"/>
      <c r="J21625" s="184"/>
      <c r="K21625" s="184"/>
      <c r="L21625" s="183"/>
    </row>
    <row r="21626">
      <c r="A21626" s="454"/>
      <c r="B21626" s="927"/>
      <c r="C21626" s="580"/>
      <c r="D21626" s="939"/>
      <c r="E21626" s="940"/>
      <c r="F21626" s="941"/>
      <c r="G21626" s="937" t="str">
        <f t="array" ref="G21626">xlookup(F21626,'Internal Staffing Calculator'!E:E,'Internal Staffing Calculator'!C:C,"")</f>
        <v/>
      </c>
      <c r="H21626" s="932" t="str">
        <f t="array" ref="H21626">if(F21626&lt;&gt;"", iferror(index('Internal Staffing Calculator'!B$8:B23500,match(F21626,'Internal Staffing Calculator'!E$8:E23500,0)), "Not In Budget"),"")</f>
        <v/>
      </c>
      <c r="I21626" s="184"/>
      <c r="J21626" s="184"/>
      <c r="K21626" s="184"/>
      <c r="L21626" s="183"/>
    </row>
    <row r="21627">
      <c r="A21627" s="454"/>
      <c r="B21627" s="927"/>
      <c r="C21627" s="580"/>
      <c r="D21627" s="939"/>
      <c r="E21627" s="940"/>
      <c r="F21627" s="941"/>
      <c r="G21627" s="937" t="str">
        <f t="array" ref="G21627">xlookup(F21627,'Internal Staffing Calculator'!E:E,'Internal Staffing Calculator'!C:C,"")</f>
        <v/>
      </c>
      <c r="H21627" s="932" t="str">
        <f t="array" ref="H21627">if(F21627&lt;&gt;"", iferror(index('Internal Staffing Calculator'!B$8:B23500,match(F21627,'Internal Staffing Calculator'!E$8:E23500,0)), "Not In Budget"),"")</f>
        <v/>
      </c>
      <c r="I21627" s="184"/>
      <c r="J21627" s="184"/>
      <c r="K21627" s="184"/>
      <c r="L21627" s="183"/>
    </row>
    <row r="21628">
      <c r="A21628" s="454"/>
      <c r="B21628" s="927"/>
      <c r="C21628" s="580"/>
      <c r="D21628" s="939"/>
      <c r="E21628" s="940"/>
      <c r="F21628" s="941"/>
      <c r="G21628" s="937" t="str">
        <f t="array" ref="G21628">xlookup(F21628,'Internal Staffing Calculator'!E:E,'Internal Staffing Calculator'!C:C,"")</f>
        <v/>
      </c>
      <c r="H21628" s="932" t="str">
        <f t="array" ref="H21628">if(F21628&lt;&gt;"", iferror(index('Internal Staffing Calculator'!B$8:B23500,match(F21628,'Internal Staffing Calculator'!E$8:E23500,0)), "Not In Budget"),"")</f>
        <v/>
      </c>
      <c r="I21628" s="184"/>
      <c r="J21628" s="184"/>
      <c r="K21628" s="184"/>
      <c r="L21628" s="183"/>
    </row>
    <row r="21629">
      <c r="A21629" s="454"/>
      <c r="B21629" s="927"/>
      <c r="C21629" s="580"/>
      <c r="D21629" s="939"/>
      <c r="E21629" s="940"/>
      <c r="F21629" s="941"/>
      <c r="G21629" s="937" t="str">
        <f t="array" ref="G21629">xlookup(F21629,'Internal Staffing Calculator'!E:E,'Internal Staffing Calculator'!C:C,"")</f>
        <v/>
      </c>
      <c r="H21629" s="932" t="str">
        <f t="array" ref="H21629">if(F21629&lt;&gt;"", iferror(index('Internal Staffing Calculator'!B$8:B23500,match(F21629,'Internal Staffing Calculator'!E$8:E23500,0)), "Not In Budget"),"")</f>
        <v/>
      </c>
      <c r="I21629" s="184"/>
      <c r="J21629" s="184"/>
      <c r="K21629" s="184"/>
      <c r="L21629" s="183"/>
    </row>
    <row r="21630">
      <c r="A21630" s="454"/>
      <c r="B21630" s="927"/>
      <c r="C21630" s="580"/>
      <c r="D21630" s="939"/>
      <c r="E21630" s="940"/>
      <c r="F21630" s="941"/>
      <c r="G21630" s="937" t="str">
        <f t="array" ref="G21630">xlookup(F21630,'Internal Staffing Calculator'!E:E,'Internal Staffing Calculator'!C:C,"")</f>
        <v/>
      </c>
      <c r="H21630" s="932" t="str">
        <f t="array" ref="H21630">if(F21630&lt;&gt;"", iferror(index('Internal Staffing Calculator'!B$8:B23500,match(F21630,'Internal Staffing Calculator'!E$8:E23500,0)), "Not In Budget"),"")</f>
        <v/>
      </c>
      <c r="I21630" s="184"/>
      <c r="J21630" s="184"/>
      <c r="K21630" s="184"/>
      <c r="L21630" s="183"/>
    </row>
    <row r="21631">
      <c r="A21631" s="454"/>
      <c r="B21631" s="927"/>
      <c r="C21631" s="580"/>
      <c r="D21631" s="939"/>
      <c r="E21631" s="940"/>
      <c r="F21631" s="941"/>
      <c r="G21631" s="937" t="str">
        <f t="array" ref="G21631">xlookup(F21631,'Internal Staffing Calculator'!E:E,'Internal Staffing Calculator'!C:C,"")</f>
        <v/>
      </c>
      <c r="H21631" s="932" t="str">
        <f t="array" ref="H21631">if(F21631&lt;&gt;"", iferror(index('Internal Staffing Calculator'!B$8:B23500,match(F21631,'Internal Staffing Calculator'!E$8:E23500,0)), "Not In Budget"),"")</f>
        <v/>
      </c>
      <c r="I21631" s="184"/>
      <c r="J21631" s="184"/>
      <c r="K21631" s="184"/>
      <c r="L21631" s="183"/>
    </row>
    <row r="21632">
      <c r="A21632" s="454"/>
      <c r="B21632" s="927"/>
      <c r="C21632" s="580"/>
      <c r="D21632" s="939"/>
      <c r="E21632" s="940"/>
      <c r="F21632" s="941"/>
      <c r="G21632" s="937" t="str">
        <f t="array" ref="G21632">xlookup(F21632,'Internal Staffing Calculator'!E:E,'Internal Staffing Calculator'!C:C,"")</f>
        <v/>
      </c>
      <c r="H21632" s="932" t="str">
        <f t="array" ref="H21632">if(F21632&lt;&gt;"", iferror(index('Internal Staffing Calculator'!B$8:B23500,match(F21632,'Internal Staffing Calculator'!E$8:E23500,0)), "Not In Budget"),"")</f>
        <v/>
      </c>
      <c r="I21632" s="184"/>
      <c r="J21632" s="184"/>
      <c r="K21632" s="184"/>
      <c r="L21632" s="183"/>
    </row>
    <row r="21633">
      <c r="A21633" s="454"/>
      <c r="B21633" s="927"/>
      <c r="C21633" s="580"/>
      <c r="D21633" s="939"/>
      <c r="E21633" s="940"/>
      <c r="F21633" s="941"/>
      <c r="G21633" s="937" t="str">
        <f t="array" ref="G21633">xlookup(F21633,'Internal Staffing Calculator'!E:E,'Internal Staffing Calculator'!C:C,"")</f>
        <v/>
      </c>
      <c r="H21633" s="932" t="str">
        <f t="array" ref="H21633">if(F21633&lt;&gt;"", iferror(index('Internal Staffing Calculator'!B$8:B23500,match(F21633,'Internal Staffing Calculator'!E$8:E23500,0)), "Not In Budget"),"")</f>
        <v/>
      </c>
      <c r="I21633" s="184"/>
      <c r="J21633" s="184"/>
      <c r="K21633" s="184"/>
      <c r="L21633" s="183"/>
    </row>
    <row r="21634">
      <c r="A21634" s="454"/>
      <c r="B21634" s="927"/>
      <c r="C21634" s="580"/>
      <c r="D21634" s="939"/>
      <c r="E21634" s="940"/>
      <c r="F21634" s="941"/>
      <c r="G21634" s="937" t="str">
        <f t="array" ref="G21634">xlookup(F21634,'Internal Staffing Calculator'!E:E,'Internal Staffing Calculator'!C:C,"")</f>
        <v/>
      </c>
      <c r="H21634" s="932" t="str">
        <f t="array" ref="H21634">if(F21634&lt;&gt;"", iferror(index('Internal Staffing Calculator'!B$8:B23500,match(F21634,'Internal Staffing Calculator'!E$8:E23500,0)), "Not In Budget"),"")</f>
        <v/>
      </c>
      <c r="I21634" s="184"/>
      <c r="J21634" s="184"/>
      <c r="K21634" s="184"/>
      <c r="L21634" s="183"/>
    </row>
    <row r="21635">
      <c r="A21635" s="454"/>
      <c r="B21635" s="927"/>
      <c r="C21635" s="580"/>
      <c r="D21635" s="939"/>
      <c r="E21635" s="940"/>
      <c r="F21635" s="941"/>
      <c r="G21635" s="937" t="str">
        <f t="array" ref="G21635">xlookup(F21635,'Internal Staffing Calculator'!E:E,'Internal Staffing Calculator'!C:C,"")</f>
        <v/>
      </c>
      <c r="H21635" s="932" t="str">
        <f t="array" ref="H21635">if(F21635&lt;&gt;"", iferror(index('Internal Staffing Calculator'!B$8:B23500,match(F21635,'Internal Staffing Calculator'!E$8:E23500,0)), "Not In Budget"),"")</f>
        <v/>
      </c>
      <c r="I21635" s="184"/>
      <c r="J21635" s="184"/>
      <c r="K21635" s="184"/>
      <c r="L21635" s="183"/>
    </row>
    <row r="21636">
      <c r="A21636" s="454"/>
      <c r="B21636" s="927"/>
      <c r="C21636" s="580"/>
      <c r="D21636" s="939"/>
      <c r="E21636" s="940"/>
      <c r="F21636" s="941"/>
      <c r="G21636" s="937" t="str">
        <f t="array" ref="G21636">xlookup(F21636,'Internal Staffing Calculator'!E:E,'Internal Staffing Calculator'!C:C,"")</f>
        <v/>
      </c>
      <c r="H21636" s="932" t="str">
        <f t="array" ref="H21636">if(F21636&lt;&gt;"", iferror(index('Internal Staffing Calculator'!B$8:B23500,match(F21636,'Internal Staffing Calculator'!E$8:E23500,0)), "Not In Budget"),"")</f>
        <v/>
      </c>
      <c r="I21636" s="184"/>
      <c r="J21636" s="184"/>
      <c r="K21636" s="184"/>
      <c r="L21636" s="183"/>
    </row>
    <row r="21637">
      <c r="A21637" s="454"/>
      <c r="B21637" s="927"/>
      <c r="C21637" s="580"/>
      <c r="D21637" s="939"/>
      <c r="E21637" s="940"/>
      <c r="F21637" s="941"/>
      <c r="G21637" s="937" t="str">
        <f t="array" ref="G21637">xlookup(F21637,'Internal Staffing Calculator'!E:E,'Internal Staffing Calculator'!C:C,"")</f>
        <v/>
      </c>
      <c r="H21637" s="932" t="str">
        <f t="array" ref="H21637">if(F21637&lt;&gt;"", iferror(index('Internal Staffing Calculator'!B$8:B23500,match(F21637,'Internal Staffing Calculator'!E$8:E23500,0)), "Not In Budget"),"")</f>
        <v/>
      </c>
      <c r="I21637" s="184"/>
      <c r="J21637" s="184"/>
      <c r="K21637" s="184"/>
      <c r="L21637" s="183"/>
    </row>
    <row r="21638">
      <c r="A21638" s="454"/>
      <c r="B21638" s="927"/>
      <c r="C21638" s="580"/>
      <c r="D21638" s="939"/>
      <c r="E21638" s="940"/>
      <c r="F21638" s="941"/>
      <c r="G21638" s="937" t="str">
        <f t="array" ref="G21638">xlookup(F21638,'Internal Staffing Calculator'!E:E,'Internal Staffing Calculator'!C:C,"")</f>
        <v/>
      </c>
      <c r="H21638" s="932" t="str">
        <f t="array" ref="H21638">if(F21638&lt;&gt;"", iferror(index('Internal Staffing Calculator'!B$8:B23500,match(F21638,'Internal Staffing Calculator'!E$8:E23500,0)), "Not In Budget"),"")</f>
        <v/>
      </c>
      <c r="I21638" s="184"/>
      <c r="J21638" s="184"/>
      <c r="K21638" s="184"/>
      <c r="L21638" s="183"/>
    </row>
    <row r="21639">
      <c r="A21639" s="454"/>
      <c r="B21639" s="927"/>
      <c r="C21639" s="580"/>
      <c r="D21639" s="939"/>
      <c r="E21639" s="940"/>
      <c r="F21639" s="941"/>
      <c r="G21639" s="937" t="str">
        <f t="array" ref="G21639">xlookup(F21639,'Internal Staffing Calculator'!E:E,'Internal Staffing Calculator'!C:C,"")</f>
        <v/>
      </c>
      <c r="H21639" s="932" t="str">
        <f t="array" ref="H21639">if(F21639&lt;&gt;"", iferror(index('Internal Staffing Calculator'!B$8:B23500,match(F21639,'Internal Staffing Calculator'!E$8:E23500,0)), "Not In Budget"),"")</f>
        <v/>
      </c>
      <c r="I21639" s="184"/>
      <c r="J21639" s="184"/>
      <c r="K21639" s="184"/>
      <c r="L21639" s="183"/>
    </row>
    <row r="21640">
      <c r="A21640" s="454"/>
      <c r="B21640" s="927"/>
      <c r="C21640" s="580"/>
      <c r="D21640" s="939"/>
      <c r="E21640" s="940"/>
      <c r="F21640" s="941"/>
      <c r="G21640" s="937" t="str">
        <f t="array" ref="G21640">xlookup(F21640,'Internal Staffing Calculator'!E:E,'Internal Staffing Calculator'!C:C,"")</f>
        <v/>
      </c>
      <c r="H21640" s="932" t="str">
        <f t="array" ref="H21640">if(F21640&lt;&gt;"", iferror(index('Internal Staffing Calculator'!B$8:B23500,match(F21640,'Internal Staffing Calculator'!E$8:E23500,0)), "Not In Budget"),"")</f>
        <v/>
      </c>
      <c r="I21640" s="184"/>
      <c r="J21640" s="184"/>
      <c r="K21640" s="184"/>
      <c r="L21640" s="183"/>
    </row>
    <row r="21641">
      <c r="A21641" s="454"/>
      <c r="B21641" s="927"/>
      <c r="C21641" s="580"/>
      <c r="D21641" s="939"/>
      <c r="E21641" s="940"/>
      <c r="F21641" s="941"/>
      <c r="G21641" s="937" t="str">
        <f t="array" ref="G21641">xlookup(F21641,'Internal Staffing Calculator'!E:E,'Internal Staffing Calculator'!C:C,"")</f>
        <v/>
      </c>
      <c r="H21641" s="932" t="str">
        <f t="array" ref="H21641">if(F21641&lt;&gt;"", iferror(index('Internal Staffing Calculator'!B$8:B23500,match(F21641,'Internal Staffing Calculator'!E$8:E23500,0)), "Not In Budget"),"")</f>
        <v/>
      </c>
      <c r="I21641" s="184"/>
      <c r="J21641" s="184"/>
      <c r="K21641" s="184"/>
      <c r="L21641" s="183"/>
    </row>
    <row r="21642">
      <c r="A21642" s="454"/>
      <c r="B21642" s="927"/>
      <c r="C21642" s="580"/>
      <c r="D21642" s="939"/>
      <c r="E21642" s="940"/>
      <c r="F21642" s="941"/>
      <c r="G21642" s="937" t="str">
        <f t="array" ref="G21642">xlookup(F21642,'Internal Staffing Calculator'!E:E,'Internal Staffing Calculator'!C:C,"")</f>
        <v/>
      </c>
      <c r="H21642" s="932" t="str">
        <f t="array" ref="H21642">if(F21642&lt;&gt;"", iferror(index('Internal Staffing Calculator'!B$8:B23500,match(F21642,'Internal Staffing Calculator'!E$8:E23500,0)), "Not In Budget"),"")</f>
        <v/>
      </c>
      <c r="I21642" s="184"/>
      <c r="J21642" s="184"/>
      <c r="K21642" s="184"/>
      <c r="L21642" s="183"/>
    </row>
    <row r="21643">
      <c r="A21643" s="454"/>
      <c r="B21643" s="927"/>
      <c r="C21643" s="580"/>
      <c r="D21643" s="939"/>
      <c r="E21643" s="940"/>
      <c r="F21643" s="941"/>
      <c r="G21643" s="937" t="str">
        <f t="array" ref="G21643">xlookup(F21643,'Internal Staffing Calculator'!E:E,'Internal Staffing Calculator'!C:C,"")</f>
        <v/>
      </c>
      <c r="H21643" s="932" t="str">
        <f t="array" ref="H21643">if(F21643&lt;&gt;"", iferror(index('Internal Staffing Calculator'!B$8:B23500,match(F21643,'Internal Staffing Calculator'!E$8:E23500,0)), "Not In Budget"),"")</f>
        <v/>
      </c>
      <c r="I21643" s="184"/>
      <c r="J21643" s="184"/>
      <c r="K21643" s="184"/>
      <c r="L21643" s="183"/>
    </row>
    <row r="21644">
      <c r="A21644" s="454"/>
      <c r="B21644" s="927"/>
      <c r="C21644" s="580"/>
      <c r="D21644" s="939"/>
      <c r="E21644" s="940"/>
      <c r="F21644" s="941"/>
      <c r="G21644" s="937" t="str">
        <f t="array" ref="G21644">xlookup(F21644,'Internal Staffing Calculator'!E:E,'Internal Staffing Calculator'!C:C,"")</f>
        <v/>
      </c>
      <c r="H21644" s="932" t="str">
        <f t="array" ref="H21644">if(F21644&lt;&gt;"", iferror(index('Internal Staffing Calculator'!B$8:B23500,match(F21644,'Internal Staffing Calculator'!E$8:E23500,0)), "Not In Budget"),"")</f>
        <v/>
      </c>
      <c r="I21644" s="184"/>
      <c r="J21644" s="184"/>
      <c r="K21644" s="184"/>
      <c r="L21644" s="183"/>
    </row>
    <row r="21645">
      <c r="A21645" s="454"/>
      <c r="B21645" s="927"/>
      <c r="C21645" s="580"/>
      <c r="D21645" s="939"/>
      <c r="E21645" s="940"/>
      <c r="F21645" s="941"/>
      <c r="G21645" s="937" t="str">
        <f t="array" ref="G21645">xlookup(F21645,'Internal Staffing Calculator'!E:E,'Internal Staffing Calculator'!C:C,"")</f>
        <v/>
      </c>
      <c r="H21645" s="932" t="str">
        <f t="array" ref="H21645">if(F21645&lt;&gt;"", iferror(index('Internal Staffing Calculator'!B$8:B23500,match(F21645,'Internal Staffing Calculator'!E$8:E23500,0)), "Not In Budget"),"")</f>
        <v/>
      </c>
      <c r="I21645" s="184"/>
      <c r="J21645" s="184"/>
      <c r="K21645" s="184"/>
      <c r="L21645" s="183"/>
    </row>
    <row r="21646">
      <c r="A21646" s="454"/>
      <c r="B21646" s="927"/>
      <c r="C21646" s="580"/>
      <c r="D21646" s="939"/>
      <c r="E21646" s="940"/>
      <c r="F21646" s="941"/>
      <c r="G21646" s="937" t="str">
        <f t="array" ref="G21646">xlookup(F21646,'Internal Staffing Calculator'!E:E,'Internal Staffing Calculator'!C:C,"")</f>
        <v/>
      </c>
      <c r="H21646" s="932" t="str">
        <f t="array" ref="H21646">if(F21646&lt;&gt;"", iferror(index('Internal Staffing Calculator'!B$8:B23500,match(F21646,'Internal Staffing Calculator'!E$8:E23500,0)), "Not In Budget"),"")</f>
        <v/>
      </c>
      <c r="I21646" s="184"/>
      <c r="J21646" s="184"/>
      <c r="K21646" s="184"/>
      <c r="L21646" s="183"/>
    </row>
    <row r="21647">
      <c r="A21647" s="454"/>
      <c r="B21647" s="927"/>
      <c r="C21647" s="580"/>
      <c r="D21647" s="939"/>
      <c r="E21647" s="940"/>
      <c r="F21647" s="941"/>
      <c r="G21647" s="937" t="str">
        <f t="array" ref="G21647">xlookup(F21647,'Internal Staffing Calculator'!E:E,'Internal Staffing Calculator'!C:C,"")</f>
        <v/>
      </c>
      <c r="H21647" s="932" t="str">
        <f t="array" ref="H21647">if(F21647&lt;&gt;"", iferror(index('Internal Staffing Calculator'!B$8:B23500,match(F21647,'Internal Staffing Calculator'!E$8:E23500,0)), "Not In Budget"),"")</f>
        <v/>
      </c>
      <c r="I21647" s="184"/>
      <c r="J21647" s="184"/>
      <c r="K21647" s="184"/>
      <c r="L21647" s="183"/>
    </row>
    <row r="21648">
      <c r="A21648" s="454"/>
      <c r="B21648" s="927"/>
      <c r="C21648" s="580"/>
      <c r="D21648" s="939"/>
      <c r="E21648" s="940"/>
      <c r="F21648" s="941"/>
      <c r="G21648" s="937" t="str">
        <f t="array" ref="G21648">xlookup(F21648,'Internal Staffing Calculator'!E:E,'Internal Staffing Calculator'!C:C,"")</f>
        <v/>
      </c>
      <c r="H21648" s="932" t="str">
        <f t="array" ref="H21648">if(F21648&lt;&gt;"", iferror(index('Internal Staffing Calculator'!B$8:B23500,match(F21648,'Internal Staffing Calculator'!E$8:E23500,0)), "Not In Budget"),"")</f>
        <v/>
      </c>
      <c r="I21648" s="184"/>
      <c r="J21648" s="184"/>
      <c r="K21648" s="184"/>
      <c r="L21648" s="183"/>
    </row>
    <row r="21649">
      <c r="A21649" s="454"/>
      <c r="B21649" s="927"/>
      <c r="C21649" s="580"/>
      <c r="D21649" s="939"/>
      <c r="E21649" s="940"/>
      <c r="F21649" s="941"/>
      <c r="G21649" s="937" t="str">
        <f t="array" ref="G21649">xlookup(F21649,'Internal Staffing Calculator'!E:E,'Internal Staffing Calculator'!C:C,"")</f>
        <v/>
      </c>
      <c r="H21649" s="932" t="str">
        <f t="array" ref="H21649">if(F21649&lt;&gt;"", iferror(index('Internal Staffing Calculator'!B$8:B23500,match(F21649,'Internal Staffing Calculator'!E$8:E23500,0)), "Not In Budget"),"")</f>
        <v/>
      </c>
      <c r="I21649" s="184"/>
      <c r="J21649" s="184"/>
      <c r="K21649" s="184"/>
      <c r="L21649" s="183"/>
    </row>
    <row r="21650">
      <c r="A21650" s="454"/>
      <c r="B21650" s="927"/>
      <c r="C21650" s="580"/>
      <c r="D21650" s="939"/>
      <c r="E21650" s="940"/>
      <c r="F21650" s="941"/>
      <c r="G21650" s="937" t="str">
        <f t="array" ref="G21650">xlookup(F21650,'Internal Staffing Calculator'!E:E,'Internal Staffing Calculator'!C:C,"")</f>
        <v/>
      </c>
      <c r="H21650" s="932" t="str">
        <f t="array" ref="H21650">if(F21650&lt;&gt;"", iferror(index('Internal Staffing Calculator'!B$8:B23500,match(F21650,'Internal Staffing Calculator'!E$8:E23500,0)), "Not In Budget"),"")</f>
        <v/>
      </c>
      <c r="I21650" s="184"/>
      <c r="J21650" s="184"/>
      <c r="K21650" s="184"/>
      <c r="L21650" s="183"/>
    </row>
    <row r="21651">
      <c r="A21651" s="454"/>
      <c r="B21651" s="927"/>
      <c r="C21651" s="580"/>
      <c r="D21651" s="939"/>
      <c r="E21651" s="940"/>
      <c r="F21651" s="941"/>
      <c r="G21651" s="937" t="str">
        <f t="array" ref="G21651">xlookup(F21651,'Internal Staffing Calculator'!E:E,'Internal Staffing Calculator'!C:C,"")</f>
        <v/>
      </c>
      <c r="H21651" s="932" t="str">
        <f t="array" ref="H21651">if(F21651&lt;&gt;"", iferror(index('Internal Staffing Calculator'!B$8:B23500,match(F21651,'Internal Staffing Calculator'!E$8:E23500,0)), "Not In Budget"),"")</f>
        <v/>
      </c>
      <c r="I21651" s="184"/>
      <c r="J21651" s="184"/>
      <c r="K21651" s="184"/>
      <c r="L21651" s="183"/>
    </row>
    <row r="21652">
      <c r="A21652" s="454"/>
      <c r="B21652" s="927"/>
      <c r="C21652" s="580"/>
      <c r="D21652" s="939"/>
      <c r="E21652" s="940"/>
      <c r="F21652" s="941"/>
      <c r="G21652" s="937" t="str">
        <f t="array" ref="G21652">xlookup(F21652,'Internal Staffing Calculator'!E:E,'Internal Staffing Calculator'!C:C,"")</f>
        <v/>
      </c>
      <c r="H21652" s="932" t="str">
        <f t="array" ref="H21652">if(F21652&lt;&gt;"", iferror(index('Internal Staffing Calculator'!B$8:B23500,match(F21652,'Internal Staffing Calculator'!E$8:E23500,0)), "Not In Budget"),"")</f>
        <v/>
      </c>
      <c r="I21652" s="184"/>
      <c r="J21652" s="184"/>
      <c r="K21652" s="184"/>
      <c r="L21652" s="183"/>
    </row>
    <row r="21653">
      <c r="A21653" s="454"/>
      <c r="B21653" s="927"/>
      <c r="C21653" s="580"/>
      <c r="D21653" s="939"/>
      <c r="E21653" s="940"/>
      <c r="F21653" s="941"/>
      <c r="G21653" s="937" t="str">
        <f t="array" ref="G21653">xlookup(F21653,'Internal Staffing Calculator'!E:E,'Internal Staffing Calculator'!C:C,"")</f>
        <v/>
      </c>
      <c r="H21653" s="932" t="str">
        <f t="array" ref="H21653">if(F21653&lt;&gt;"", iferror(index('Internal Staffing Calculator'!B$8:B23500,match(F21653,'Internal Staffing Calculator'!E$8:E23500,0)), "Not In Budget"),"")</f>
        <v/>
      </c>
      <c r="I21653" s="184"/>
      <c r="J21653" s="184"/>
      <c r="K21653" s="184"/>
      <c r="L21653" s="183"/>
    </row>
    <row r="21654">
      <c r="A21654" s="454"/>
      <c r="B21654" s="927"/>
      <c r="C21654" s="580"/>
      <c r="D21654" s="939"/>
      <c r="E21654" s="940"/>
      <c r="F21654" s="941"/>
      <c r="G21654" s="937" t="str">
        <f t="array" ref="G21654">xlookup(F21654,'Internal Staffing Calculator'!E:E,'Internal Staffing Calculator'!C:C,"")</f>
        <v/>
      </c>
      <c r="H21654" s="932" t="str">
        <f t="array" ref="H21654">if(F21654&lt;&gt;"", iferror(index('Internal Staffing Calculator'!B$8:B23500,match(F21654,'Internal Staffing Calculator'!E$8:E23500,0)), "Not In Budget"),"")</f>
        <v/>
      </c>
      <c r="I21654" s="184"/>
      <c r="J21654" s="184"/>
      <c r="K21654" s="184"/>
      <c r="L21654" s="183"/>
    </row>
    <row r="21655">
      <c r="A21655" s="454"/>
      <c r="B21655" s="927"/>
      <c r="C21655" s="580"/>
      <c r="D21655" s="939"/>
      <c r="E21655" s="940"/>
      <c r="F21655" s="941"/>
      <c r="G21655" s="937" t="str">
        <f t="array" ref="G21655">xlookup(F21655,'Internal Staffing Calculator'!E:E,'Internal Staffing Calculator'!C:C,"")</f>
        <v/>
      </c>
      <c r="H21655" s="932" t="str">
        <f t="array" ref="H21655">if(F21655&lt;&gt;"", iferror(index('Internal Staffing Calculator'!B$8:B23500,match(F21655,'Internal Staffing Calculator'!E$8:E23500,0)), "Not In Budget"),"")</f>
        <v/>
      </c>
      <c r="I21655" s="184"/>
      <c r="J21655" s="184"/>
      <c r="K21655" s="184"/>
      <c r="L21655" s="183"/>
    </row>
    <row r="21656">
      <c r="A21656" s="454"/>
      <c r="B21656" s="927"/>
      <c r="C21656" s="580"/>
      <c r="D21656" s="939"/>
      <c r="E21656" s="940"/>
      <c r="F21656" s="941"/>
      <c r="G21656" s="937" t="str">
        <f t="array" ref="G21656">xlookup(F21656,'Internal Staffing Calculator'!E:E,'Internal Staffing Calculator'!C:C,"")</f>
        <v/>
      </c>
      <c r="H21656" s="932" t="str">
        <f t="array" ref="H21656">if(F21656&lt;&gt;"", iferror(index('Internal Staffing Calculator'!B$8:B23500,match(F21656,'Internal Staffing Calculator'!E$8:E23500,0)), "Not In Budget"),"")</f>
        <v/>
      </c>
      <c r="I21656" s="184"/>
      <c r="J21656" s="184"/>
      <c r="K21656" s="184"/>
      <c r="L21656" s="183"/>
    </row>
    <row r="21657">
      <c r="A21657" s="454"/>
      <c r="B21657" s="927"/>
      <c r="C21657" s="580"/>
      <c r="D21657" s="939"/>
      <c r="E21657" s="940"/>
      <c r="F21657" s="941"/>
      <c r="G21657" s="937" t="str">
        <f t="array" ref="G21657">xlookup(F21657,'Internal Staffing Calculator'!E:E,'Internal Staffing Calculator'!C:C,"")</f>
        <v/>
      </c>
      <c r="H21657" s="932" t="str">
        <f t="array" ref="H21657">if(F21657&lt;&gt;"", iferror(index('Internal Staffing Calculator'!B$8:B23500,match(F21657,'Internal Staffing Calculator'!E$8:E23500,0)), "Not In Budget"),"")</f>
        <v/>
      </c>
      <c r="I21657" s="184"/>
      <c r="J21657" s="184"/>
      <c r="K21657" s="184"/>
      <c r="L21657" s="183"/>
    </row>
    <row r="21658">
      <c r="A21658" s="454"/>
      <c r="B21658" s="927"/>
      <c r="C21658" s="580"/>
      <c r="D21658" s="939"/>
      <c r="E21658" s="940"/>
      <c r="F21658" s="941"/>
      <c r="G21658" s="937" t="str">
        <f t="array" ref="G21658">xlookup(F21658,'Internal Staffing Calculator'!E:E,'Internal Staffing Calculator'!C:C,"")</f>
        <v/>
      </c>
      <c r="H21658" s="932" t="str">
        <f t="array" ref="H21658">if(F21658&lt;&gt;"", iferror(index('Internal Staffing Calculator'!B$8:B23500,match(F21658,'Internal Staffing Calculator'!E$8:E23500,0)), "Not In Budget"),"")</f>
        <v/>
      </c>
      <c r="I21658" s="184"/>
      <c r="J21658" s="184"/>
      <c r="K21658" s="184"/>
      <c r="L21658" s="183"/>
    </row>
    <row r="21659">
      <c r="A21659" s="454"/>
      <c r="B21659" s="927"/>
      <c r="C21659" s="580"/>
      <c r="D21659" s="939"/>
      <c r="E21659" s="940"/>
      <c r="F21659" s="941"/>
      <c r="G21659" s="937" t="str">
        <f t="array" ref="G21659">xlookup(F21659,'Internal Staffing Calculator'!E:E,'Internal Staffing Calculator'!C:C,"")</f>
        <v/>
      </c>
      <c r="H21659" s="932" t="str">
        <f t="array" ref="H21659">if(F21659&lt;&gt;"", iferror(index('Internal Staffing Calculator'!B$8:B23500,match(F21659,'Internal Staffing Calculator'!E$8:E23500,0)), "Not In Budget"),"")</f>
        <v/>
      </c>
      <c r="I21659" s="184"/>
      <c r="J21659" s="184"/>
      <c r="K21659" s="184"/>
      <c r="L21659" s="183"/>
    </row>
    <row r="21660">
      <c r="A21660" s="454"/>
      <c r="B21660" s="927"/>
      <c r="C21660" s="580"/>
      <c r="D21660" s="939"/>
      <c r="E21660" s="940"/>
      <c r="F21660" s="941"/>
      <c r="G21660" s="937" t="str">
        <f t="array" ref="G21660">xlookup(F21660,'Internal Staffing Calculator'!E:E,'Internal Staffing Calculator'!C:C,"")</f>
        <v/>
      </c>
      <c r="H21660" s="932" t="str">
        <f t="array" ref="H21660">if(F21660&lt;&gt;"", iferror(index('Internal Staffing Calculator'!B$8:B23500,match(F21660,'Internal Staffing Calculator'!E$8:E23500,0)), "Not In Budget"),"")</f>
        <v/>
      </c>
      <c r="I21660" s="184"/>
      <c r="J21660" s="184"/>
      <c r="K21660" s="184"/>
      <c r="L21660" s="183"/>
    </row>
    <row r="21661">
      <c r="A21661" s="454"/>
      <c r="B21661" s="927"/>
      <c r="C21661" s="580"/>
      <c r="D21661" s="939"/>
      <c r="E21661" s="940"/>
      <c r="F21661" s="941"/>
      <c r="G21661" s="937" t="str">
        <f t="array" ref="G21661">xlookup(F21661,'Internal Staffing Calculator'!E:E,'Internal Staffing Calculator'!C:C,"")</f>
        <v/>
      </c>
      <c r="H21661" s="932" t="str">
        <f t="array" ref="H21661">if(F21661&lt;&gt;"", iferror(index('Internal Staffing Calculator'!B$8:B23500,match(F21661,'Internal Staffing Calculator'!E$8:E23500,0)), "Not In Budget"),"")</f>
        <v/>
      </c>
      <c r="I21661" s="184"/>
      <c r="J21661" s="184"/>
      <c r="K21661" s="184"/>
      <c r="L21661" s="183"/>
    </row>
    <row r="21662">
      <c r="A21662" s="454"/>
      <c r="B21662" s="927"/>
      <c r="C21662" s="580"/>
      <c r="D21662" s="939"/>
      <c r="E21662" s="940"/>
      <c r="F21662" s="941"/>
      <c r="G21662" s="937" t="str">
        <f t="array" ref="G21662">xlookup(F21662,'Internal Staffing Calculator'!E:E,'Internal Staffing Calculator'!C:C,"")</f>
        <v/>
      </c>
      <c r="H21662" s="932" t="str">
        <f t="array" ref="H21662">if(F21662&lt;&gt;"", iferror(index('Internal Staffing Calculator'!B$8:B23500,match(F21662,'Internal Staffing Calculator'!E$8:E23500,0)), "Not In Budget"),"")</f>
        <v/>
      </c>
      <c r="I21662" s="184"/>
      <c r="J21662" s="184"/>
      <c r="K21662" s="184"/>
      <c r="L21662" s="183"/>
    </row>
    <row r="21663">
      <c r="A21663" s="454"/>
      <c r="B21663" s="927"/>
      <c r="C21663" s="580"/>
      <c r="D21663" s="939"/>
      <c r="E21663" s="940"/>
      <c r="F21663" s="941"/>
      <c r="G21663" s="937" t="str">
        <f t="array" ref="G21663">xlookup(F21663,'Internal Staffing Calculator'!E:E,'Internal Staffing Calculator'!C:C,"")</f>
        <v/>
      </c>
      <c r="H21663" s="932" t="str">
        <f t="array" ref="H21663">if(F21663&lt;&gt;"", iferror(index('Internal Staffing Calculator'!B$8:B23500,match(F21663,'Internal Staffing Calculator'!E$8:E23500,0)), "Not In Budget"),"")</f>
        <v/>
      </c>
      <c r="I21663" s="184"/>
      <c r="J21663" s="184"/>
      <c r="K21663" s="184"/>
      <c r="L21663" s="183"/>
    </row>
    <row r="21664">
      <c r="A21664" s="454"/>
      <c r="B21664" s="927"/>
      <c r="C21664" s="580"/>
      <c r="D21664" s="939"/>
      <c r="E21664" s="940"/>
      <c r="F21664" s="941"/>
      <c r="G21664" s="937" t="str">
        <f t="array" ref="G21664">xlookup(F21664,'Internal Staffing Calculator'!E:E,'Internal Staffing Calculator'!C:C,"")</f>
        <v/>
      </c>
      <c r="H21664" s="932" t="str">
        <f t="array" ref="H21664">if(F21664&lt;&gt;"", iferror(index('Internal Staffing Calculator'!B$8:B23500,match(F21664,'Internal Staffing Calculator'!E$8:E23500,0)), "Not In Budget"),"")</f>
        <v/>
      </c>
      <c r="I21664" s="184"/>
      <c r="J21664" s="184"/>
      <c r="K21664" s="184"/>
      <c r="L21664" s="183"/>
    </row>
    <row r="21665">
      <c r="A21665" s="454"/>
      <c r="B21665" s="927"/>
      <c r="C21665" s="580"/>
      <c r="D21665" s="939"/>
      <c r="E21665" s="940"/>
      <c r="F21665" s="941"/>
      <c r="G21665" s="937" t="str">
        <f t="array" ref="G21665">xlookup(F21665,'Internal Staffing Calculator'!E:E,'Internal Staffing Calculator'!C:C,"")</f>
        <v/>
      </c>
      <c r="H21665" s="932" t="str">
        <f t="array" ref="H21665">if(F21665&lt;&gt;"", iferror(index('Internal Staffing Calculator'!B$8:B23500,match(F21665,'Internal Staffing Calculator'!E$8:E23500,0)), "Not In Budget"),"")</f>
        <v/>
      </c>
      <c r="I21665" s="184"/>
      <c r="J21665" s="184"/>
      <c r="K21665" s="184"/>
      <c r="L21665" s="183"/>
    </row>
    <row r="21666">
      <c r="A21666" s="454"/>
      <c r="B21666" s="927"/>
      <c r="C21666" s="580"/>
      <c r="D21666" s="939"/>
      <c r="E21666" s="940"/>
      <c r="F21666" s="941"/>
      <c r="G21666" s="937" t="str">
        <f t="array" ref="G21666">xlookup(F21666,'Internal Staffing Calculator'!E:E,'Internal Staffing Calculator'!C:C,"")</f>
        <v/>
      </c>
      <c r="H21666" s="932" t="str">
        <f t="array" ref="H21666">if(F21666&lt;&gt;"", iferror(index('Internal Staffing Calculator'!B$8:B23500,match(F21666,'Internal Staffing Calculator'!E$8:E23500,0)), "Not In Budget"),"")</f>
        <v/>
      </c>
      <c r="I21666" s="184"/>
      <c r="J21666" s="184"/>
      <c r="K21666" s="184"/>
      <c r="L21666" s="183"/>
    </row>
    <row r="21667">
      <c r="A21667" s="454"/>
      <c r="B21667" s="927"/>
      <c r="C21667" s="580"/>
      <c r="D21667" s="939"/>
      <c r="E21667" s="940"/>
      <c r="F21667" s="941"/>
      <c r="G21667" s="937" t="str">
        <f t="array" ref="G21667">xlookup(F21667,'Internal Staffing Calculator'!E:E,'Internal Staffing Calculator'!C:C,"")</f>
        <v/>
      </c>
      <c r="H21667" s="932" t="str">
        <f t="array" ref="H21667">if(F21667&lt;&gt;"", iferror(index('Internal Staffing Calculator'!B$8:B23500,match(F21667,'Internal Staffing Calculator'!E$8:E23500,0)), "Not In Budget"),"")</f>
        <v/>
      </c>
      <c r="I21667" s="184"/>
      <c r="J21667" s="184"/>
      <c r="K21667" s="184"/>
      <c r="L21667" s="183"/>
    </row>
    <row r="21668">
      <c r="A21668" s="454"/>
      <c r="B21668" s="927"/>
      <c r="C21668" s="580"/>
      <c r="D21668" s="939"/>
      <c r="E21668" s="940"/>
      <c r="F21668" s="941"/>
      <c r="G21668" s="937" t="str">
        <f t="array" ref="G21668">xlookup(F21668,'Internal Staffing Calculator'!E:E,'Internal Staffing Calculator'!C:C,"")</f>
        <v/>
      </c>
      <c r="H21668" s="932" t="str">
        <f t="array" ref="H21668">if(F21668&lt;&gt;"", iferror(index('Internal Staffing Calculator'!B$8:B23500,match(F21668,'Internal Staffing Calculator'!E$8:E23500,0)), "Not In Budget"),"")</f>
        <v/>
      </c>
      <c r="I21668" s="184"/>
      <c r="J21668" s="184"/>
      <c r="K21668" s="184"/>
      <c r="L21668" s="183"/>
    </row>
    <row r="21669">
      <c r="A21669" s="454"/>
      <c r="B21669" s="927"/>
      <c r="C21669" s="580"/>
      <c r="D21669" s="939"/>
      <c r="E21669" s="940"/>
      <c r="F21669" s="941"/>
      <c r="G21669" s="937" t="str">
        <f t="array" ref="G21669">xlookup(F21669,'Internal Staffing Calculator'!E:E,'Internal Staffing Calculator'!C:C,"")</f>
        <v/>
      </c>
      <c r="H21669" s="932" t="str">
        <f t="array" ref="H21669">if(F21669&lt;&gt;"", iferror(index('Internal Staffing Calculator'!B$8:B23500,match(F21669,'Internal Staffing Calculator'!E$8:E23500,0)), "Not In Budget"),"")</f>
        <v/>
      </c>
      <c r="I21669" s="184"/>
      <c r="J21669" s="184"/>
      <c r="K21669" s="184"/>
      <c r="L21669" s="183"/>
    </row>
    <row r="21670">
      <c r="A21670" s="454"/>
      <c r="B21670" s="927"/>
      <c r="C21670" s="580"/>
      <c r="D21670" s="939"/>
      <c r="E21670" s="940"/>
      <c r="F21670" s="941"/>
      <c r="G21670" s="937" t="str">
        <f t="array" ref="G21670">xlookup(F21670,'Internal Staffing Calculator'!E:E,'Internal Staffing Calculator'!C:C,"")</f>
        <v/>
      </c>
      <c r="H21670" s="932" t="str">
        <f t="array" ref="H21670">if(F21670&lt;&gt;"", iferror(index('Internal Staffing Calculator'!B$8:B23500,match(F21670,'Internal Staffing Calculator'!E$8:E23500,0)), "Not In Budget"),"")</f>
        <v/>
      </c>
      <c r="I21670" s="184"/>
      <c r="J21670" s="184"/>
      <c r="K21670" s="184"/>
      <c r="L21670" s="183"/>
    </row>
    <row r="21671">
      <c r="A21671" s="454"/>
      <c r="B21671" s="927"/>
      <c r="C21671" s="580"/>
      <c r="D21671" s="939"/>
      <c r="E21671" s="940"/>
      <c r="F21671" s="941"/>
      <c r="G21671" s="937" t="str">
        <f t="array" ref="G21671">xlookup(F21671,'Internal Staffing Calculator'!E:E,'Internal Staffing Calculator'!C:C,"")</f>
        <v/>
      </c>
      <c r="H21671" s="932" t="str">
        <f t="array" ref="H21671">if(F21671&lt;&gt;"", iferror(index('Internal Staffing Calculator'!B$8:B23500,match(F21671,'Internal Staffing Calculator'!E$8:E23500,0)), "Not In Budget"),"")</f>
        <v/>
      </c>
      <c r="I21671" s="184"/>
      <c r="J21671" s="184"/>
      <c r="K21671" s="184"/>
      <c r="L21671" s="183"/>
    </row>
    <row r="21672">
      <c r="A21672" s="454"/>
      <c r="B21672" s="927"/>
      <c r="C21672" s="580"/>
      <c r="D21672" s="939"/>
      <c r="E21672" s="940"/>
      <c r="F21672" s="941"/>
      <c r="G21672" s="937" t="str">
        <f t="array" ref="G21672">xlookup(F21672,'Internal Staffing Calculator'!E:E,'Internal Staffing Calculator'!C:C,"")</f>
        <v/>
      </c>
      <c r="H21672" s="932" t="str">
        <f t="array" ref="H21672">if(F21672&lt;&gt;"", iferror(index('Internal Staffing Calculator'!B$8:B23500,match(F21672,'Internal Staffing Calculator'!E$8:E23500,0)), "Not In Budget"),"")</f>
        <v/>
      </c>
      <c r="I21672" s="184"/>
      <c r="J21672" s="184"/>
      <c r="K21672" s="184"/>
      <c r="L21672" s="183"/>
    </row>
    <row r="21673">
      <c r="A21673" s="454"/>
      <c r="B21673" s="927"/>
      <c r="C21673" s="580"/>
      <c r="D21673" s="939"/>
      <c r="E21673" s="940"/>
      <c r="F21673" s="941"/>
      <c r="G21673" s="937" t="str">
        <f t="array" ref="G21673">xlookup(F21673,'Internal Staffing Calculator'!E:E,'Internal Staffing Calculator'!C:C,"")</f>
        <v/>
      </c>
      <c r="H21673" s="932" t="str">
        <f t="array" ref="H21673">if(F21673&lt;&gt;"", iferror(index('Internal Staffing Calculator'!B$8:B23500,match(F21673,'Internal Staffing Calculator'!E$8:E23500,0)), "Not In Budget"),"")</f>
        <v/>
      </c>
      <c r="I21673" s="184"/>
      <c r="J21673" s="184"/>
      <c r="K21673" s="184"/>
      <c r="L21673" s="183"/>
    </row>
    <row r="21674">
      <c r="A21674" s="454"/>
      <c r="B21674" s="927"/>
      <c r="C21674" s="580"/>
      <c r="D21674" s="939"/>
      <c r="E21674" s="940"/>
      <c r="F21674" s="941"/>
      <c r="G21674" s="937" t="str">
        <f t="array" ref="G21674">xlookup(F21674,'Internal Staffing Calculator'!E:E,'Internal Staffing Calculator'!C:C,"")</f>
        <v/>
      </c>
      <c r="H21674" s="932" t="str">
        <f t="array" ref="H21674">if(F21674&lt;&gt;"", iferror(index('Internal Staffing Calculator'!B$8:B23500,match(F21674,'Internal Staffing Calculator'!E$8:E23500,0)), "Not In Budget"),"")</f>
        <v/>
      </c>
      <c r="I21674" s="184"/>
      <c r="J21674" s="184"/>
      <c r="K21674" s="184"/>
      <c r="L21674" s="183"/>
    </row>
    <row r="21675">
      <c r="A21675" s="454"/>
      <c r="B21675" s="927"/>
      <c r="C21675" s="580"/>
      <c r="D21675" s="939"/>
      <c r="E21675" s="940"/>
      <c r="F21675" s="941"/>
      <c r="G21675" s="937" t="str">
        <f t="array" ref="G21675">xlookup(F21675,'Internal Staffing Calculator'!E:E,'Internal Staffing Calculator'!C:C,"")</f>
        <v/>
      </c>
      <c r="H21675" s="932" t="str">
        <f t="array" ref="H21675">if(F21675&lt;&gt;"", iferror(index('Internal Staffing Calculator'!B$8:B23500,match(F21675,'Internal Staffing Calculator'!E$8:E23500,0)), "Not In Budget"),"")</f>
        <v/>
      </c>
      <c r="I21675" s="184"/>
      <c r="J21675" s="184"/>
      <c r="K21675" s="184"/>
      <c r="L21675" s="183"/>
    </row>
    <row r="21676">
      <c r="A21676" s="454"/>
      <c r="B21676" s="927"/>
      <c r="C21676" s="580"/>
      <c r="D21676" s="939"/>
      <c r="E21676" s="940"/>
      <c r="F21676" s="941"/>
      <c r="G21676" s="937" t="str">
        <f t="array" ref="G21676">xlookup(F21676,'Internal Staffing Calculator'!E:E,'Internal Staffing Calculator'!C:C,"")</f>
        <v/>
      </c>
      <c r="H21676" s="932" t="str">
        <f t="array" ref="H21676">if(F21676&lt;&gt;"", iferror(index('Internal Staffing Calculator'!B$8:B23500,match(F21676,'Internal Staffing Calculator'!E$8:E23500,0)), "Not In Budget"),"")</f>
        <v/>
      </c>
      <c r="I21676" s="184"/>
      <c r="J21676" s="184"/>
      <c r="K21676" s="184"/>
      <c r="L21676" s="183"/>
    </row>
    <row r="21677">
      <c r="A21677" s="454"/>
      <c r="B21677" s="927"/>
      <c r="C21677" s="580"/>
      <c r="D21677" s="939"/>
      <c r="E21677" s="940"/>
      <c r="F21677" s="941"/>
      <c r="G21677" s="937" t="str">
        <f t="array" ref="G21677">xlookup(F21677,'Internal Staffing Calculator'!E:E,'Internal Staffing Calculator'!C:C,"")</f>
        <v/>
      </c>
      <c r="H21677" s="932" t="str">
        <f t="array" ref="H21677">if(F21677&lt;&gt;"", iferror(index('Internal Staffing Calculator'!B$8:B23500,match(F21677,'Internal Staffing Calculator'!E$8:E23500,0)), "Not In Budget"),"")</f>
        <v/>
      </c>
      <c r="I21677" s="184"/>
      <c r="J21677" s="184"/>
      <c r="K21677" s="184"/>
      <c r="L21677" s="183"/>
    </row>
    <row r="21678">
      <c r="A21678" s="454"/>
      <c r="B21678" s="927"/>
      <c r="C21678" s="580"/>
      <c r="D21678" s="939"/>
      <c r="E21678" s="940"/>
      <c r="F21678" s="941"/>
      <c r="G21678" s="937" t="str">
        <f t="array" ref="G21678">xlookup(F21678,'Internal Staffing Calculator'!E:E,'Internal Staffing Calculator'!C:C,"")</f>
        <v/>
      </c>
      <c r="H21678" s="932" t="str">
        <f t="array" ref="H21678">if(F21678&lt;&gt;"", iferror(index('Internal Staffing Calculator'!B$8:B23500,match(F21678,'Internal Staffing Calculator'!E$8:E23500,0)), "Not In Budget"),"")</f>
        <v/>
      </c>
      <c r="I21678" s="184"/>
      <c r="J21678" s="184"/>
      <c r="K21678" s="184"/>
      <c r="L21678" s="183"/>
    </row>
    <row r="21679">
      <c r="A21679" s="454"/>
      <c r="B21679" s="927"/>
      <c r="C21679" s="580"/>
      <c r="D21679" s="939"/>
      <c r="E21679" s="940"/>
      <c r="F21679" s="941"/>
      <c r="G21679" s="937" t="str">
        <f t="array" ref="G21679">xlookup(F21679,'Internal Staffing Calculator'!E:E,'Internal Staffing Calculator'!C:C,"")</f>
        <v/>
      </c>
      <c r="H21679" s="932" t="str">
        <f t="array" ref="H21679">if(F21679&lt;&gt;"", iferror(index('Internal Staffing Calculator'!B$8:B23500,match(F21679,'Internal Staffing Calculator'!E$8:E23500,0)), "Not In Budget"),"")</f>
        <v/>
      </c>
      <c r="I21679" s="184"/>
      <c r="J21679" s="184"/>
      <c r="K21679" s="184"/>
      <c r="L21679" s="183"/>
    </row>
    <row r="21680">
      <c r="A21680" s="454"/>
      <c r="B21680" s="927"/>
      <c r="C21680" s="580"/>
      <c r="D21680" s="939"/>
      <c r="E21680" s="940"/>
      <c r="F21680" s="941"/>
      <c r="G21680" s="937" t="str">
        <f t="array" ref="G21680">xlookup(F21680,'Internal Staffing Calculator'!E:E,'Internal Staffing Calculator'!C:C,"")</f>
        <v/>
      </c>
      <c r="H21680" s="932" t="str">
        <f t="array" ref="H21680">if(F21680&lt;&gt;"", iferror(index('Internal Staffing Calculator'!B$8:B23500,match(F21680,'Internal Staffing Calculator'!E$8:E23500,0)), "Not In Budget"),"")</f>
        <v/>
      </c>
      <c r="I21680" s="184"/>
      <c r="J21680" s="184"/>
      <c r="K21680" s="184"/>
      <c r="L21680" s="183"/>
    </row>
    <row r="21681">
      <c r="A21681" s="454"/>
      <c r="B21681" s="927"/>
      <c r="C21681" s="580"/>
      <c r="D21681" s="939"/>
      <c r="E21681" s="940"/>
      <c r="F21681" s="941"/>
      <c r="G21681" s="937" t="str">
        <f t="array" ref="G21681">xlookup(F21681,'Internal Staffing Calculator'!E:E,'Internal Staffing Calculator'!C:C,"")</f>
        <v/>
      </c>
      <c r="H21681" s="932" t="str">
        <f t="array" ref="H21681">if(F21681&lt;&gt;"", iferror(index('Internal Staffing Calculator'!B$8:B23500,match(F21681,'Internal Staffing Calculator'!E$8:E23500,0)), "Not In Budget"),"")</f>
        <v/>
      </c>
      <c r="I21681" s="184"/>
      <c r="J21681" s="184"/>
      <c r="K21681" s="184"/>
      <c r="L21681" s="183"/>
    </row>
    <row r="21682">
      <c r="A21682" s="454"/>
      <c r="B21682" s="927"/>
      <c r="C21682" s="580"/>
      <c r="D21682" s="939"/>
      <c r="E21682" s="940"/>
      <c r="F21682" s="941"/>
      <c r="G21682" s="937" t="str">
        <f t="array" ref="G21682">xlookup(F21682,'Internal Staffing Calculator'!E:E,'Internal Staffing Calculator'!C:C,"")</f>
        <v/>
      </c>
      <c r="H21682" s="932" t="str">
        <f t="array" ref="H21682">if(F21682&lt;&gt;"", iferror(index('Internal Staffing Calculator'!B$8:B23500,match(F21682,'Internal Staffing Calculator'!E$8:E23500,0)), "Not In Budget"),"")</f>
        <v/>
      </c>
      <c r="I21682" s="184"/>
      <c r="J21682" s="184"/>
      <c r="K21682" s="184"/>
      <c r="L21682" s="183"/>
    </row>
    <row r="21683">
      <c r="A21683" s="454"/>
      <c r="B21683" s="927"/>
      <c r="C21683" s="580"/>
      <c r="D21683" s="939"/>
      <c r="E21683" s="940"/>
      <c r="F21683" s="941"/>
      <c r="G21683" s="937" t="str">
        <f t="array" ref="G21683">xlookup(F21683,'Internal Staffing Calculator'!E:E,'Internal Staffing Calculator'!C:C,"")</f>
        <v/>
      </c>
      <c r="H21683" s="932" t="str">
        <f t="array" ref="H21683">if(F21683&lt;&gt;"", iferror(index('Internal Staffing Calculator'!B$8:B23500,match(F21683,'Internal Staffing Calculator'!E$8:E23500,0)), "Not In Budget"),"")</f>
        <v/>
      </c>
      <c r="I21683" s="184"/>
      <c r="J21683" s="184"/>
      <c r="K21683" s="184"/>
      <c r="L21683" s="183"/>
    </row>
    <row r="21684">
      <c r="A21684" s="454"/>
      <c r="B21684" s="927"/>
      <c r="C21684" s="580"/>
      <c r="D21684" s="939"/>
      <c r="E21684" s="940"/>
      <c r="F21684" s="941"/>
      <c r="G21684" s="937" t="str">
        <f t="array" ref="G21684">xlookup(F21684,'Internal Staffing Calculator'!E:E,'Internal Staffing Calculator'!C:C,"")</f>
        <v/>
      </c>
      <c r="H21684" s="932" t="str">
        <f t="array" ref="H21684">if(F21684&lt;&gt;"", iferror(index('Internal Staffing Calculator'!B$8:B23500,match(F21684,'Internal Staffing Calculator'!E$8:E23500,0)), "Not In Budget"),"")</f>
        <v/>
      </c>
      <c r="I21684" s="184"/>
      <c r="J21684" s="184"/>
      <c r="K21684" s="184"/>
      <c r="L21684" s="183"/>
    </row>
    <row r="21685">
      <c r="A21685" s="454"/>
      <c r="B21685" s="927"/>
      <c r="C21685" s="580"/>
      <c r="D21685" s="939"/>
      <c r="E21685" s="940"/>
      <c r="F21685" s="941"/>
      <c r="G21685" s="937" t="str">
        <f t="array" ref="G21685">xlookup(F21685,'Internal Staffing Calculator'!E:E,'Internal Staffing Calculator'!C:C,"")</f>
        <v/>
      </c>
      <c r="H21685" s="932" t="str">
        <f t="array" ref="H21685">if(F21685&lt;&gt;"", iferror(index('Internal Staffing Calculator'!B$8:B23500,match(F21685,'Internal Staffing Calculator'!E$8:E23500,0)), "Not In Budget"),"")</f>
        <v/>
      </c>
      <c r="I21685" s="184"/>
      <c r="J21685" s="184"/>
      <c r="K21685" s="184"/>
      <c r="L21685" s="183"/>
    </row>
    <row r="21686">
      <c r="A21686" s="454"/>
      <c r="B21686" s="927"/>
      <c r="C21686" s="580"/>
      <c r="D21686" s="939"/>
      <c r="E21686" s="940"/>
      <c r="F21686" s="941"/>
      <c r="G21686" s="937" t="str">
        <f t="array" ref="G21686">xlookup(F21686,'Internal Staffing Calculator'!E:E,'Internal Staffing Calculator'!C:C,"")</f>
        <v/>
      </c>
      <c r="H21686" s="932" t="str">
        <f t="array" ref="H21686">if(F21686&lt;&gt;"", iferror(index('Internal Staffing Calculator'!B$8:B23500,match(F21686,'Internal Staffing Calculator'!E$8:E23500,0)), "Not In Budget"),"")</f>
        <v/>
      </c>
      <c r="I21686" s="184"/>
      <c r="J21686" s="184"/>
      <c r="K21686" s="184"/>
      <c r="L21686" s="183"/>
    </row>
    <row r="21687">
      <c r="A21687" s="454"/>
      <c r="B21687" s="927"/>
      <c r="C21687" s="580"/>
      <c r="D21687" s="939"/>
      <c r="E21687" s="940"/>
      <c r="F21687" s="941"/>
      <c r="G21687" s="937" t="str">
        <f t="array" ref="G21687">xlookup(F21687,'Internal Staffing Calculator'!E:E,'Internal Staffing Calculator'!C:C,"")</f>
        <v/>
      </c>
      <c r="H21687" s="932" t="str">
        <f t="array" ref="H21687">if(F21687&lt;&gt;"", iferror(index('Internal Staffing Calculator'!B$8:B23500,match(F21687,'Internal Staffing Calculator'!E$8:E23500,0)), "Not In Budget"),"")</f>
        <v/>
      </c>
      <c r="I21687" s="184"/>
      <c r="J21687" s="184"/>
      <c r="K21687" s="184"/>
      <c r="L21687" s="183"/>
    </row>
    <row r="21688">
      <c r="A21688" s="454"/>
      <c r="B21688" s="927"/>
      <c r="C21688" s="580"/>
      <c r="D21688" s="939"/>
      <c r="E21688" s="940"/>
      <c r="F21688" s="941"/>
      <c r="G21688" s="937" t="str">
        <f t="array" ref="G21688">xlookup(F21688,'Internal Staffing Calculator'!E:E,'Internal Staffing Calculator'!C:C,"")</f>
        <v/>
      </c>
      <c r="H21688" s="932" t="str">
        <f t="array" ref="H21688">if(F21688&lt;&gt;"", iferror(index('Internal Staffing Calculator'!B$8:B23500,match(F21688,'Internal Staffing Calculator'!E$8:E23500,0)), "Not In Budget"),"")</f>
        <v/>
      </c>
      <c r="I21688" s="184"/>
      <c r="J21688" s="184"/>
      <c r="K21688" s="184"/>
      <c r="L21688" s="183"/>
    </row>
    <row r="21689">
      <c r="A21689" s="454"/>
      <c r="B21689" s="927"/>
      <c r="C21689" s="580"/>
      <c r="D21689" s="939"/>
      <c r="E21689" s="940"/>
      <c r="F21689" s="941"/>
      <c r="G21689" s="937" t="str">
        <f t="array" ref="G21689">xlookup(F21689,'Internal Staffing Calculator'!E:E,'Internal Staffing Calculator'!C:C,"")</f>
        <v/>
      </c>
      <c r="H21689" s="932" t="str">
        <f t="array" ref="H21689">if(F21689&lt;&gt;"", iferror(index('Internal Staffing Calculator'!B$8:B23500,match(F21689,'Internal Staffing Calculator'!E$8:E23500,0)), "Not In Budget"),"")</f>
        <v/>
      </c>
      <c r="I21689" s="184"/>
      <c r="J21689" s="184"/>
      <c r="K21689" s="184"/>
      <c r="L21689" s="183"/>
    </row>
    <row r="21690">
      <c r="A21690" s="454"/>
      <c r="B21690" s="927"/>
      <c r="C21690" s="580"/>
      <c r="D21690" s="939"/>
      <c r="E21690" s="940"/>
      <c r="F21690" s="941"/>
      <c r="G21690" s="937" t="str">
        <f t="array" ref="G21690">xlookup(F21690,'Internal Staffing Calculator'!E:E,'Internal Staffing Calculator'!C:C,"")</f>
        <v/>
      </c>
      <c r="H21690" s="932" t="str">
        <f t="array" ref="H21690">if(F21690&lt;&gt;"", iferror(index('Internal Staffing Calculator'!B$8:B23500,match(F21690,'Internal Staffing Calculator'!E$8:E23500,0)), "Not In Budget"),"")</f>
        <v/>
      </c>
      <c r="I21690" s="184"/>
      <c r="J21690" s="184"/>
      <c r="K21690" s="184"/>
      <c r="L21690" s="183"/>
    </row>
    <row r="21691">
      <c r="A21691" s="454"/>
      <c r="B21691" s="927"/>
      <c r="C21691" s="580"/>
      <c r="D21691" s="939"/>
      <c r="E21691" s="940"/>
      <c r="F21691" s="941"/>
      <c r="G21691" s="937" t="str">
        <f t="array" ref="G21691">xlookup(F21691,'Internal Staffing Calculator'!E:E,'Internal Staffing Calculator'!C:C,"")</f>
        <v/>
      </c>
      <c r="H21691" s="932" t="str">
        <f t="array" ref="H21691">if(F21691&lt;&gt;"", iferror(index('Internal Staffing Calculator'!B$8:B23500,match(F21691,'Internal Staffing Calculator'!E$8:E23500,0)), "Not In Budget"),"")</f>
        <v/>
      </c>
      <c r="I21691" s="184"/>
      <c r="J21691" s="184"/>
      <c r="K21691" s="184"/>
      <c r="L21691" s="183"/>
    </row>
    <row r="21692">
      <c r="A21692" s="454"/>
      <c r="B21692" s="927"/>
      <c r="C21692" s="580"/>
      <c r="D21692" s="939"/>
      <c r="E21692" s="940"/>
      <c r="F21692" s="941"/>
      <c r="G21692" s="937" t="str">
        <f t="array" ref="G21692">xlookup(F21692,'Internal Staffing Calculator'!E:E,'Internal Staffing Calculator'!C:C,"")</f>
        <v/>
      </c>
      <c r="H21692" s="932" t="str">
        <f t="array" ref="H21692">if(F21692&lt;&gt;"", iferror(index('Internal Staffing Calculator'!B$8:B23500,match(F21692,'Internal Staffing Calculator'!E$8:E23500,0)), "Not In Budget"),"")</f>
        <v/>
      </c>
      <c r="I21692" s="184"/>
      <c r="J21692" s="184"/>
      <c r="K21692" s="184"/>
      <c r="L21692" s="183"/>
    </row>
    <row r="21693">
      <c r="A21693" s="454"/>
      <c r="B21693" s="927"/>
      <c r="C21693" s="580"/>
      <c r="D21693" s="939"/>
      <c r="E21693" s="940"/>
      <c r="F21693" s="941"/>
      <c r="G21693" s="937" t="str">
        <f t="array" ref="G21693">xlookup(F21693,'Internal Staffing Calculator'!E:E,'Internal Staffing Calculator'!C:C,"")</f>
        <v/>
      </c>
      <c r="H21693" s="932" t="str">
        <f t="array" ref="H21693">if(F21693&lt;&gt;"", iferror(index('Internal Staffing Calculator'!B$8:B23500,match(F21693,'Internal Staffing Calculator'!E$8:E23500,0)), "Not In Budget"),"")</f>
        <v/>
      </c>
      <c r="I21693" s="184"/>
      <c r="J21693" s="184"/>
      <c r="K21693" s="184"/>
      <c r="L21693" s="183"/>
    </row>
    <row r="21694">
      <c r="A21694" s="454"/>
      <c r="B21694" s="927"/>
      <c r="C21694" s="580"/>
      <c r="D21694" s="939"/>
      <c r="E21694" s="940"/>
      <c r="F21694" s="941"/>
      <c r="G21694" s="937" t="str">
        <f t="array" ref="G21694">xlookup(F21694,'Internal Staffing Calculator'!E:E,'Internal Staffing Calculator'!C:C,"")</f>
        <v/>
      </c>
      <c r="H21694" s="932" t="str">
        <f t="array" ref="H21694">if(F21694&lt;&gt;"", iferror(index('Internal Staffing Calculator'!B$8:B23500,match(F21694,'Internal Staffing Calculator'!E$8:E23500,0)), "Not In Budget"),"")</f>
        <v/>
      </c>
      <c r="I21694" s="184"/>
      <c r="J21694" s="184"/>
      <c r="K21694" s="184"/>
      <c r="L21694" s="183"/>
    </row>
    <row r="21695">
      <c r="A21695" s="454"/>
      <c r="B21695" s="927"/>
      <c r="C21695" s="580"/>
      <c r="D21695" s="939"/>
      <c r="E21695" s="940"/>
      <c r="F21695" s="941"/>
      <c r="G21695" s="937" t="str">
        <f t="array" ref="G21695">xlookup(F21695,'Internal Staffing Calculator'!E:E,'Internal Staffing Calculator'!C:C,"")</f>
        <v/>
      </c>
      <c r="H21695" s="932" t="str">
        <f t="array" ref="H21695">if(F21695&lt;&gt;"", iferror(index('Internal Staffing Calculator'!B$8:B23500,match(F21695,'Internal Staffing Calculator'!E$8:E23500,0)), "Not In Budget"),"")</f>
        <v/>
      </c>
      <c r="I21695" s="184"/>
      <c r="J21695" s="184"/>
      <c r="K21695" s="184"/>
      <c r="L21695" s="183"/>
    </row>
    <row r="21696">
      <c r="A21696" s="454"/>
      <c r="B21696" s="927"/>
      <c r="C21696" s="580"/>
      <c r="D21696" s="939"/>
      <c r="E21696" s="940"/>
      <c r="F21696" s="941"/>
      <c r="G21696" s="937" t="str">
        <f t="array" ref="G21696">xlookup(F21696,'Internal Staffing Calculator'!E:E,'Internal Staffing Calculator'!C:C,"")</f>
        <v/>
      </c>
      <c r="H21696" s="932" t="str">
        <f t="array" ref="H21696">if(F21696&lt;&gt;"", iferror(index('Internal Staffing Calculator'!B$8:B23500,match(F21696,'Internal Staffing Calculator'!E$8:E23500,0)), "Not In Budget"),"")</f>
        <v/>
      </c>
      <c r="I21696" s="184"/>
      <c r="J21696" s="184"/>
      <c r="K21696" s="184"/>
      <c r="L21696" s="183"/>
    </row>
    <row r="21697">
      <c r="A21697" s="454"/>
      <c r="B21697" s="927"/>
      <c r="C21697" s="580"/>
      <c r="D21697" s="939"/>
      <c r="E21697" s="940"/>
      <c r="F21697" s="941"/>
      <c r="G21697" s="937" t="str">
        <f t="array" ref="G21697">xlookup(F21697,'Internal Staffing Calculator'!E:E,'Internal Staffing Calculator'!C:C,"")</f>
        <v/>
      </c>
      <c r="H21697" s="932" t="str">
        <f t="array" ref="H21697">if(F21697&lt;&gt;"", iferror(index('Internal Staffing Calculator'!B$8:B23500,match(F21697,'Internal Staffing Calculator'!E$8:E23500,0)), "Not In Budget"),"")</f>
        <v/>
      </c>
      <c r="I21697" s="184"/>
      <c r="J21697" s="184"/>
      <c r="K21697" s="184"/>
      <c r="L21697" s="183"/>
    </row>
    <row r="21698">
      <c r="A21698" s="454"/>
      <c r="B21698" s="927"/>
      <c r="C21698" s="580"/>
      <c r="D21698" s="939"/>
      <c r="E21698" s="940"/>
      <c r="F21698" s="941"/>
      <c r="G21698" s="937" t="str">
        <f t="array" ref="G21698">xlookup(F21698,'Internal Staffing Calculator'!E:E,'Internal Staffing Calculator'!C:C,"")</f>
        <v/>
      </c>
      <c r="H21698" s="932" t="str">
        <f t="array" ref="H21698">if(F21698&lt;&gt;"", iferror(index('Internal Staffing Calculator'!B$8:B23500,match(F21698,'Internal Staffing Calculator'!E$8:E23500,0)), "Not In Budget"),"")</f>
        <v/>
      </c>
      <c r="I21698" s="184"/>
      <c r="J21698" s="184"/>
      <c r="K21698" s="184"/>
      <c r="L21698" s="183"/>
    </row>
    <row r="21699">
      <c r="A21699" s="454"/>
      <c r="B21699" s="927"/>
      <c r="C21699" s="580"/>
      <c r="D21699" s="939"/>
      <c r="E21699" s="940"/>
      <c r="F21699" s="941"/>
      <c r="G21699" s="937" t="str">
        <f t="array" ref="G21699">xlookup(F21699,'Internal Staffing Calculator'!E:E,'Internal Staffing Calculator'!C:C,"")</f>
        <v/>
      </c>
      <c r="H21699" s="932" t="str">
        <f t="array" ref="H21699">if(F21699&lt;&gt;"", iferror(index('Internal Staffing Calculator'!B$8:B23500,match(F21699,'Internal Staffing Calculator'!E$8:E23500,0)), "Not In Budget"),"")</f>
        <v/>
      </c>
      <c r="I21699" s="184"/>
      <c r="J21699" s="184"/>
      <c r="K21699" s="184"/>
      <c r="L21699" s="183"/>
    </row>
    <row r="21700">
      <c r="A21700" s="454"/>
      <c r="B21700" s="927"/>
      <c r="C21700" s="580"/>
      <c r="D21700" s="939"/>
      <c r="E21700" s="940"/>
      <c r="F21700" s="941"/>
      <c r="G21700" s="937" t="str">
        <f t="array" ref="G21700">xlookup(F21700,'Internal Staffing Calculator'!E:E,'Internal Staffing Calculator'!C:C,"")</f>
        <v/>
      </c>
      <c r="H21700" s="932" t="str">
        <f t="array" ref="H21700">if(F21700&lt;&gt;"", iferror(index('Internal Staffing Calculator'!B$8:B23500,match(F21700,'Internal Staffing Calculator'!E$8:E23500,0)), "Not In Budget"),"")</f>
        <v/>
      </c>
      <c r="I21700" s="184"/>
      <c r="J21700" s="184"/>
      <c r="K21700" s="184"/>
      <c r="L21700" s="183"/>
    </row>
    <row r="21701">
      <c r="A21701" s="454"/>
      <c r="B21701" s="927"/>
      <c r="C21701" s="580"/>
      <c r="D21701" s="939"/>
      <c r="E21701" s="940"/>
      <c r="F21701" s="941"/>
      <c r="G21701" s="937" t="str">
        <f t="array" ref="G21701">xlookup(F21701,'Internal Staffing Calculator'!E:E,'Internal Staffing Calculator'!C:C,"")</f>
        <v/>
      </c>
      <c r="H21701" s="932" t="str">
        <f t="array" ref="H21701">if(F21701&lt;&gt;"", iferror(index('Internal Staffing Calculator'!B$8:B23500,match(F21701,'Internal Staffing Calculator'!E$8:E23500,0)), "Not In Budget"),"")</f>
        <v/>
      </c>
      <c r="I21701" s="184"/>
      <c r="J21701" s="184"/>
      <c r="K21701" s="184"/>
      <c r="L21701" s="183"/>
    </row>
    <row r="21702">
      <c r="A21702" s="454"/>
      <c r="B21702" s="927"/>
      <c r="C21702" s="580"/>
      <c r="D21702" s="939"/>
      <c r="E21702" s="940"/>
      <c r="F21702" s="941"/>
      <c r="G21702" s="937" t="str">
        <f t="array" ref="G21702">xlookup(F21702,'Internal Staffing Calculator'!E:E,'Internal Staffing Calculator'!C:C,"")</f>
        <v/>
      </c>
      <c r="H21702" s="932" t="str">
        <f t="array" ref="H21702">if(F21702&lt;&gt;"", iferror(index('Internal Staffing Calculator'!B$8:B23500,match(F21702,'Internal Staffing Calculator'!E$8:E23500,0)), "Not In Budget"),"")</f>
        <v/>
      </c>
      <c r="I21702" s="184"/>
      <c r="J21702" s="184"/>
      <c r="K21702" s="184"/>
      <c r="L21702" s="183"/>
    </row>
    <row r="21703">
      <c r="A21703" s="454"/>
      <c r="B21703" s="927"/>
      <c r="C21703" s="580"/>
      <c r="D21703" s="939"/>
      <c r="E21703" s="940"/>
      <c r="F21703" s="941"/>
      <c r="G21703" s="937" t="str">
        <f t="array" ref="G21703">xlookup(F21703,'Internal Staffing Calculator'!E:E,'Internal Staffing Calculator'!C:C,"")</f>
        <v/>
      </c>
      <c r="H21703" s="932" t="str">
        <f t="array" ref="H21703">if(F21703&lt;&gt;"", iferror(index('Internal Staffing Calculator'!B$8:B23500,match(F21703,'Internal Staffing Calculator'!E$8:E23500,0)), "Not In Budget"),"")</f>
        <v/>
      </c>
      <c r="I21703" s="184"/>
      <c r="J21703" s="184"/>
      <c r="K21703" s="184"/>
      <c r="L21703" s="183"/>
    </row>
    <row r="21704">
      <c r="A21704" s="454"/>
      <c r="B21704" s="927"/>
      <c r="C21704" s="580"/>
      <c r="D21704" s="939"/>
      <c r="E21704" s="940"/>
      <c r="F21704" s="941"/>
      <c r="G21704" s="937" t="str">
        <f t="array" ref="G21704">xlookup(F21704,'Internal Staffing Calculator'!E:E,'Internal Staffing Calculator'!C:C,"")</f>
        <v/>
      </c>
      <c r="H21704" s="932" t="str">
        <f t="array" ref="H21704">if(F21704&lt;&gt;"", iferror(index('Internal Staffing Calculator'!B$8:B23500,match(F21704,'Internal Staffing Calculator'!E$8:E23500,0)), "Not In Budget"),"")</f>
        <v/>
      </c>
      <c r="I21704" s="184"/>
      <c r="J21704" s="184"/>
      <c r="K21704" s="184"/>
      <c r="L21704" s="183"/>
    </row>
    <row r="21705">
      <c r="A21705" s="454"/>
      <c r="B21705" s="927"/>
      <c r="C21705" s="580"/>
      <c r="D21705" s="939"/>
      <c r="E21705" s="940"/>
      <c r="F21705" s="941"/>
      <c r="G21705" s="937" t="str">
        <f t="array" ref="G21705">xlookup(F21705,'Internal Staffing Calculator'!E:E,'Internal Staffing Calculator'!C:C,"")</f>
        <v/>
      </c>
      <c r="H21705" s="932" t="str">
        <f t="array" ref="H21705">if(F21705&lt;&gt;"", iferror(index('Internal Staffing Calculator'!B$8:B23500,match(F21705,'Internal Staffing Calculator'!E$8:E23500,0)), "Not In Budget"),"")</f>
        <v/>
      </c>
      <c r="I21705" s="184"/>
      <c r="J21705" s="184"/>
      <c r="K21705" s="184"/>
      <c r="L21705" s="183"/>
    </row>
    <row r="21706">
      <c r="A21706" s="454"/>
      <c r="B21706" s="927"/>
      <c r="C21706" s="580"/>
      <c r="D21706" s="939"/>
      <c r="E21706" s="940"/>
      <c r="F21706" s="941"/>
      <c r="G21706" s="937" t="str">
        <f t="array" ref="G21706">xlookup(F21706,'Internal Staffing Calculator'!E:E,'Internal Staffing Calculator'!C:C,"")</f>
        <v/>
      </c>
      <c r="H21706" s="932" t="str">
        <f t="array" ref="H21706">if(F21706&lt;&gt;"", iferror(index('Internal Staffing Calculator'!B$8:B23500,match(F21706,'Internal Staffing Calculator'!E$8:E23500,0)), "Not In Budget"),"")</f>
        <v/>
      </c>
      <c r="I21706" s="184"/>
      <c r="J21706" s="184"/>
      <c r="K21706" s="184"/>
      <c r="L21706" s="183"/>
    </row>
    <row r="21707">
      <c r="A21707" s="454"/>
      <c r="B21707" s="927"/>
      <c r="C21707" s="580"/>
      <c r="D21707" s="939"/>
      <c r="E21707" s="940"/>
      <c r="F21707" s="941"/>
      <c r="G21707" s="937" t="str">
        <f t="array" ref="G21707">xlookup(F21707,'Internal Staffing Calculator'!E:E,'Internal Staffing Calculator'!C:C,"")</f>
        <v/>
      </c>
      <c r="H21707" s="932" t="str">
        <f t="array" ref="H21707">if(F21707&lt;&gt;"", iferror(index('Internal Staffing Calculator'!B$8:B23500,match(F21707,'Internal Staffing Calculator'!E$8:E23500,0)), "Not In Budget"),"")</f>
        <v/>
      </c>
      <c r="I21707" s="184"/>
      <c r="J21707" s="184"/>
      <c r="K21707" s="184"/>
      <c r="L21707" s="183"/>
    </row>
    <row r="21708">
      <c r="A21708" s="454"/>
      <c r="B21708" s="927"/>
      <c r="C21708" s="580"/>
      <c r="D21708" s="939"/>
      <c r="E21708" s="940"/>
      <c r="F21708" s="941"/>
      <c r="G21708" s="937" t="str">
        <f t="array" ref="G21708">xlookup(F21708,'Internal Staffing Calculator'!E:E,'Internal Staffing Calculator'!C:C,"")</f>
        <v/>
      </c>
      <c r="H21708" s="932" t="str">
        <f t="array" ref="H21708">if(F21708&lt;&gt;"", iferror(index('Internal Staffing Calculator'!B$8:B23500,match(F21708,'Internal Staffing Calculator'!E$8:E23500,0)), "Not In Budget"),"")</f>
        <v/>
      </c>
      <c r="I21708" s="184"/>
      <c r="J21708" s="184"/>
      <c r="K21708" s="184"/>
      <c r="L21708" s="183"/>
    </row>
    <row r="21709">
      <c r="A21709" s="454"/>
      <c r="B21709" s="927"/>
      <c r="C21709" s="580"/>
      <c r="D21709" s="939"/>
      <c r="E21709" s="940"/>
      <c r="F21709" s="941"/>
      <c r="G21709" s="937" t="str">
        <f t="array" ref="G21709">xlookup(F21709,'Internal Staffing Calculator'!E:E,'Internal Staffing Calculator'!C:C,"")</f>
        <v/>
      </c>
      <c r="H21709" s="932" t="str">
        <f t="array" ref="H21709">if(F21709&lt;&gt;"", iferror(index('Internal Staffing Calculator'!B$8:B23500,match(F21709,'Internal Staffing Calculator'!E$8:E23500,0)), "Not In Budget"),"")</f>
        <v/>
      </c>
      <c r="I21709" s="184"/>
      <c r="J21709" s="184"/>
      <c r="K21709" s="184"/>
      <c r="L21709" s="183"/>
    </row>
    <row r="21710">
      <c r="A21710" s="454"/>
      <c r="B21710" s="927"/>
      <c r="C21710" s="580"/>
      <c r="D21710" s="939"/>
      <c r="E21710" s="940"/>
      <c r="F21710" s="941"/>
      <c r="G21710" s="937" t="str">
        <f t="array" ref="G21710">xlookup(F21710,'Internal Staffing Calculator'!E:E,'Internal Staffing Calculator'!C:C,"")</f>
        <v/>
      </c>
      <c r="H21710" s="932" t="str">
        <f t="array" ref="H21710">if(F21710&lt;&gt;"", iferror(index('Internal Staffing Calculator'!B$8:B23500,match(F21710,'Internal Staffing Calculator'!E$8:E23500,0)), "Not In Budget"),"")</f>
        <v/>
      </c>
      <c r="I21710" s="184"/>
      <c r="J21710" s="184"/>
      <c r="K21710" s="184"/>
      <c r="L21710" s="183"/>
    </row>
    <row r="21711">
      <c r="A21711" s="454"/>
      <c r="B21711" s="927"/>
      <c r="C21711" s="580"/>
      <c r="D21711" s="939"/>
      <c r="E21711" s="940"/>
      <c r="F21711" s="941"/>
      <c r="G21711" s="937" t="str">
        <f t="array" ref="G21711">xlookup(F21711,'Internal Staffing Calculator'!E:E,'Internal Staffing Calculator'!C:C,"")</f>
        <v/>
      </c>
      <c r="H21711" s="932" t="str">
        <f t="array" ref="H21711">if(F21711&lt;&gt;"", iferror(index('Internal Staffing Calculator'!B$8:B23500,match(F21711,'Internal Staffing Calculator'!E$8:E23500,0)), "Not In Budget"),"")</f>
        <v/>
      </c>
      <c r="I21711" s="184"/>
      <c r="J21711" s="184"/>
      <c r="K21711" s="184"/>
      <c r="L21711" s="183"/>
    </row>
    <row r="21712">
      <c r="A21712" s="454"/>
      <c r="B21712" s="927"/>
      <c r="C21712" s="580"/>
      <c r="D21712" s="939"/>
      <c r="E21712" s="940"/>
      <c r="F21712" s="941"/>
      <c r="G21712" s="937" t="str">
        <f t="array" ref="G21712">xlookup(F21712,'Internal Staffing Calculator'!E:E,'Internal Staffing Calculator'!C:C,"")</f>
        <v/>
      </c>
      <c r="H21712" s="932" t="str">
        <f t="array" ref="H21712">if(F21712&lt;&gt;"", iferror(index('Internal Staffing Calculator'!B$8:B23500,match(F21712,'Internal Staffing Calculator'!E$8:E23500,0)), "Not In Budget"),"")</f>
        <v/>
      </c>
      <c r="I21712" s="184"/>
      <c r="J21712" s="184"/>
      <c r="K21712" s="184"/>
      <c r="L21712" s="183"/>
    </row>
    <row r="21713">
      <c r="A21713" s="454"/>
      <c r="B21713" s="927"/>
      <c r="C21713" s="580"/>
      <c r="D21713" s="939"/>
      <c r="E21713" s="940"/>
      <c r="F21713" s="941"/>
      <c r="G21713" s="937" t="str">
        <f t="array" ref="G21713">xlookup(F21713,'Internal Staffing Calculator'!E:E,'Internal Staffing Calculator'!C:C,"")</f>
        <v/>
      </c>
      <c r="H21713" s="932" t="str">
        <f t="array" ref="H21713">if(F21713&lt;&gt;"", iferror(index('Internal Staffing Calculator'!B$8:B23500,match(F21713,'Internal Staffing Calculator'!E$8:E23500,0)), "Not In Budget"),"")</f>
        <v/>
      </c>
      <c r="I21713" s="184"/>
      <c r="J21713" s="184"/>
      <c r="K21713" s="184"/>
      <c r="L21713" s="183"/>
    </row>
    <row r="21714">
      <c r="A21714" s="454"/>
      <c r="B21714" s="927"/>
      <c r="C21714" s="580"/>
      <c r="D21714" s="939"/>
      <c r="E21714" s="940"/>
      <c r="F21714" s="941"/>
      <c r="G21714" s="937" t="str">
        <f t="array" ref="G21714">xlookup(F21714,'Internal Staffing Calculator'!E:E,'Internal Staffing Calculator'!C:C,"")</f>
        <v/>
      </c>
      <c r="H21714" s="932" t="str">
        <f t="array" ref="H21714">if(F21714&lt;&gt;"", iferror(index('Internal Staffing Calculator'!B$8:B23500,match(F21714,'Internal Staffing Calculator'!E$8:E23500,0)), "Not In Budget"),"")</f>
        <v/>
      </c>
      <c r="I21714" s="184"/>
      <c r="J21714" s="184"/>
      <c r="K21714" s="184"/>
      <c r="L21714" s="183"/>
    </row>
    <row r="21715">
      <c r="A21715" s="454"/>
      <c r="B21715" s="927"/>
      <c r="C21715" s="580"/>
      <c r="D21715" s="939"/>
      <c r="E21715" s="940"/>
      <c r="F21715" s="941"/>
      <c r="G21715" s="937" t="str">
        <f t="array" ref="G21715">xlookup(F21715,'Internal Staffing Calculator'!E:E,'Internal Staffing Calculator'!C:C,"")</f>
        <v/>
      </c>
      <c r="H21715" s="932" t="str">
        <f t="array" ref="H21715">if(F21715&lt;&gt;"", iferror(index('Internal Staffing Calculator'!B$8:B23500,match(F21715,'Internal Staffing Calculator'!E$8:E23500,0)), "Not In Budget"),"")</f>
        <v/>
      </c>
      <c r="I21715" s="184"/>
      <c r="J21715" s="184"/>
      <c r="K21715" s="184"/>
      <c r="L21715" s="183"/>
    </row>
    <row r="21716">
      <c r="A21716" s="454"/>
      <c r="B21716" s="927"/>
      <c r="C21716" s="580"/>
      <c r="D21716" s="939"/>
      <c r="E21716" s="940"/>
      <c r="F21716" s="941"/>
      <c r="G21716" s="937" t="str">
        <f t="array" ref="G21716">xlookup(F21716,'Internal Staffing Calculator'!E:E,'Internal Staffing Calculator'!C:C,"")</f>
        <v/>
      </c>
      <c r="H21716" s="932" t="str">
        <f t="array" ref="H21716">if(F21716&lt;&gt;"", iferror(index('Internal Staffing Calculator'!B$8:B23500,match(F21716,'Internal Staffing Calculator'!E$8:E23500,0)), "Not In Budget"),"")</f>
        <v/>
      </c>
      <c r="I21716" s="184"/>
      <c r="J21716" s="184"/>
      <c r="K21716" s="184"/>
      <c r="L21716" s="183"/>
    </row>
    <row r="21717">
      <c r="A21717" s="454"/>
      <c r="B21717" s="927"/>
      <c r="C21717" s="580"/>
      <c r="D21717" s="939"/>
      <c r="E21717" s="940"/>
      <c r="F21717" s="941"/>
      <c r="G21717" s="937" t="str">
        <f t="array" ref="G21717">xlookup(F21717,'Internal Staffing Calculator'!E:E,'Internal Staffing Calculator'!C:C,"")</f>
        <v/>
      </c>
      <c r="H21717" s="932" t="str">
        <f t="array" ref="H21717">if(F21717&lt;&gt;"", iferror(index('Internal Staffing Calculator'!B$8:B23500,match(F21717,'Internal Staffing Calculator'!E$8:E23500,0)), "Not In Budget"),"")</f>
        <v/>
      </c>
      <c r="I21717" s="184"/>
      <c r="J21717" s="184"/>
      <c r="K21717" s="184"/>
      <c r="L21717" s="183"/>
    </row>
    <row r="21718">
      <c r="A21718" s="454"/>
      <c r="B21718" s="927"/>
      <c r="C21718" s="580"/>
      <c r="D21718" s="939"/>
      <c r="E21718" s="940"/>
      <c r="F21718" s="941"/>
      <c r="G21718" s="937" t="str">
        <f t="array" ref="G21718">xlookup(F21718,'Internal Staffing Calculator'!E:E,'Internal Staffing Calculator'!C:C,"")</f>
        <v/>
      </c>
      <c r="H21718" s="932" t="str">
        <f t="array" ref="H21718">if(F21718&lt;&gt;"", iferror(index('Internal Staffing Calculator'!B$8:B23500,match(F21718,'Internal Staffing Calculator'!E$8:E23500,0)), "Not In Budget"),"")</f>
        <v/>
      </c>
      <c r="I21718" s="184"/>
      <c r="J21718" s="184"/>
      <c r="K21718" s="184"/>
      <c r="L21718" s="183"/>
    </row>
    <row r="21719">
      <c r="A21719" s="454"/>
      <c r="B21719" s="927"/>
      <c r="C21719" s="580"/>
      <c r="D21719" s="939"/>
      <c r="E21719" s="940"/>
      <c r="F21719" s="941"/>
      <c r="G21719" s="937" t="str">
        <f t="array" ref="G21719">xlookup(F21719,'Internal Staffing Calculator'!E:E,'Internal Staffing Calculator'!C:C,"")</f>
        <v/>
      </c>
      <c r="H21719" s="932" t="str">
        <f t="array" ref="H21719">if(F21719&lt;&gt;"", iferror(index('Internal Staffing Calculator'!B$8:B23500,match(F21719,'Internal Staffing Calculator'!E$8:E23500,0)), "Not In Budget"),"")</f>
        <v/>
      </c>
      <c r="I21719" s="184"/>
      <c r="J21719" s="184"/>
      <c r="K21719" s="184"/>
      <c r="L21719" s="183"/>
    </row>
    <row r="21720">
      <c r="A21720" s="454"/>
      <c r="B21720" s="927"/>
      <c r="C21720" s="580"/>
      <c r="D21720" s="939"/>
      <c r="E21720" s="940"/>
      <c r="F21720" s="941"/>
      <c r="G21720" s="937" t="str">
        <f t="array" ref="G21720">xlookup(F21720,'Internal Staffing Calculator'!E:E,'Internal Staffing Calculator'!C:C,"")</f>
        <v/>
      </c>
      <c r="H21720" s="932" t="str">
        <f t="array" ref="H21720">if(F21720&lt;&gt;"", iferror(index('Internal Staffing Calculator'!B$8:B23500,match(F21720,'Internal Staffing Calculator'!E$8:E23500,0)), "Not In Budget"),"")</f>
        <v/>
      </c>
      <c r="I21720" s="184"/>
      <c r="J21720" s="184"/>
      <c r="K21720" s="184"/>
      <c r="L21720" s="183"/>
    </row>
    <row r="21721">
      <c r="A21721" s="454"/>
      <c r="B21721" s="927"/>
      <c r="C21721" s="580"/>
      <c r="D21721" s="939"/>
      <c r="E21721" s="940"/>
      <c r="F21721" s="941"/>
      <c r="G21721" s="937" t="str">
        <f t="array" ref="G21721">xlookup(F21721,'Internal Staffing Calculator'!E:E,'Internal Staffing Calculator'!C:C,"")</f>
        <v/>
      </c>
      <c r="H21721" s="932" t="str">
        <f t="array" ref="H21721">if(F21721&lt;&gt;"", iferror(index('Internal Staffing Calculator'!B$8:B23500,match(F21721,'Internal Staffing Calculator'!E$8:E23500,0)), "Not In Budget"),"")</f>
        <v/>
      </c>
      <c r="I21721" s="184"/>
      <c r="J21721" s="184"/>
      <c r="K21721" s="184"/>
      <c r="L21721" s="183"/>
    </row>
    <row r="21722">
      <c r="A21722" s="454"/>
      <c r="B21722" s="927"/>
      <c r="C21722" s="580"/>
      <c r="D21722" s="939"/>
      <c r="E21722" s="940"/>
      <c r="F21722" s="941"/>
      <c r="G21722" s="937" t="str">
        <f t="array" ref="G21722">xlookup(F21722,'Internal Staffing Calculator'!E:E,'Internal Staffing Calculator'!C:C,"")</f>
        <v/>
      </c>
      <c r="H21722" s="932" t="str">
        <f t="array" ref="H21722">if(F21722&lt;&gt;"", iferror(index('Internal Staffing Calculator'!B$8:B23500,match(F21722,'Internal Staffing Calculator'!E$8:E23500,0)), "Not In Budget"),"")</f>
        <v/>
      </c>
      <c r="I21722" s="184"/>
      <c r="J21722" s="184"/>
      <c r="K21722" s="184"/>
      <c r="L21722" s="183"/>
    </row>
    <row r="21723">
      <c r="A21723" s="454"/>
      <c r="B21723" s="927"/>
      <c r="C21723" s="580"/>
      <c r="D21723" s="939"/>
      <c r="E21723" s="940"/>
      <c r="F21723" s="941"/>
      <c r="G21723" s="937" t="str">
        <f t="array" ref="G21723">xlookup(F21723,'Internal Staffing Calculator'!E:E,'Internal Staffing Calculator'!C:C,"")</f>
        <v/>
      </c>
      <c r="H21723" s="932" t="str">
        <f t="array" ref="H21723">if(F21723&lt;&gt;"", iferror(index('Internal Staffing Calculator'!B$8:B23500,match(F21723,'Internal Staffing Calculator'!E$8:E23500,0)), "Not In Budget"),"")</f>
        <v/>
      </c>
      <c r="I21723" s="184"/>
      <c r="J21723" s="184"/>
      <c r="K21723" s="184"/>
      <c r="L21723" s="183"/>
    </row>
    <row r="21724">
      <c r="A21724" s="454"/>
      <c r="B21724" s="927"/>
      <c r="C21724" s="580"/>
      <c r="D21724" s="939"/>
      <c r="E21724" s="940"/>
      <c r="F21724" s="941"/>
      <c r="G21724" s="937" t="str">
        <f t="array" ref="G21724">xlookup(F21724,'Internal Staffing Calculator'!E:E,'Internal Staffing Calculator'!C:C,"")</f>
        <v/>
      </c>
      <c r="H21724" s="932" t="str">
        <f t="array" ref="H21724">if(F21724&lt;&gt;"", iferror(index('Internal Staffing Calculator'!B$8:B23500,match(F21724,'Internal Staffing Calculator'!E$8:E23500,0)), "Not In Budget"),"")</f>
        <v/>
      </c>
      <c r="I21724" s="184"/>
      <c r="J21724" s="184"/>
      <c r="K21724" s="184"/>
      <c r="L21724" s="183"/>
    </row>
    <row r="21725">
      <c r="A21725" s="454"/>
      <c r="B21725" s="927"/>
      <c r="C21725" s="580"/>
      <c r="D21725" s="939"/>
      <c r="E21725" s="940"/>
      <c r="F21725" s="941"/>
      <c r="G21725" s="937" t="str">
        <f t="array" ref="G21725">xlookup(F21725,'Internal Staffing Calculator'!E:E,'Internal Staffing Calculator'!C:C,"")</f>
        <v/>
      </c>
      <c r="H21725" s="932" t="str">
        <f t="array" ref="H21725">if(F21725&lt;&gt;"", iferror(index('Internal Staffing Calculator'!B$8:B23500,match(F21725,'Internal Staffing Calculator'!E$8:E23500,0)), "Not In Budget"),"")</f>
        <v/>
      </c>
      <c r="I21725" s="184"/>
      <c r="J21725" s="184"/>
      <c r="K21725" s="184"/>
      <c r="L21725" s="183"/>
    </row>
    <row r="21726">
      <c r="A21726" s="454"/>
      <c r="B21726" s="927"/>
      <c r="C21726" s="580"/>
      <c r="D21726" s="939"/>
      <c r="E21726" s="940"/>
      <c r="F21726" s="941"/>
      <c r="G21726" s="937" t="str">
        <f t="array" ref="G21726">xlookup(F21726,'Internal Staffing Calculator'!E:E,'Internal Staffing Calculator'!C:C,"")</f>
        <v/>
      </c>
      <c r="H21726" s="932" t="str">
        <f t="array" ref="H21726">if(F21726&lt;&gt;"", iferror(index('Internal Staffing Calculator'!B$8:B23500,match(F21726,'Internal Staffing Calculator'!E$8:E23500,0)), "Not In Budget"),"")</f>
        <v/>
      </c>
      <c r="I21726" s="184"/>
      <c r="J21726" s="184"/>
      <c r="K21726" s="184"/>
      <c r="L21726" s="183"/>
    </row>
    <row r="21727">
      <c r="A21727" s="454"/>
      <c r="B21727" s="927"/>
      <c r="C21727" s="580"/>
      <c r="D21727" s="939"/>
      <c r="E21727" s="940"/>
      <c r="F21727" s="941"/>
      <c r="G21727" s="937" t="str">
        <f t="array" ref="G21727">xlookup(F21727,'Internal Staffing Calculator'!E:E,'Internal Staffing Calculator'!C:C,"")</f>
        <v/>
      </c>
      <c r="H21727" s="932" t="str">
        <f t="array" ref="H21727">if(F21727&lt;&gt;"", iferror(index('Internal Staffing Calculator'!B$8:B23500,match(F21727,'Internal Staffing Calculator'!E$8:E23500,0)), "Not In Budget"),"")</f>
        <v/>
      </c>
      <c r="I21727" s="184"/>
      <c r="J21727" s="184"/>
      <c r="K21727" s="184"/>
      <c r="L21727" s="183"/>
    </row>
    <row r="21728">
      <c r="A21728" s="454"/>
      <c r="B21728" s="927"/>
      <c r="C21728" s="580"/>
      <c r="D21728" s="939"/>
      <c r="E21728" s="940"/>
      <c r="F21728" s="941"/>
      <c r="G21728" s="937" t="str">
        <f t="array" ref="G21728">xlookup(F21728,'Internal Staffing Calculator'!E:E,'Internal Staffing Calculator'!C:C,"")</f>
        <v/>
      </c>
      <c r="H21728" s="932" t="str">
        <f t="array" ref="H21728">if(F21728&lt;&gt;"", iferror(index('Internal Staffing Calculator'!B$8:B23500,match(F21728,'Internal Staffing Calculator'!E$8:E23500,0)), "Not In Budget"),"")</f>
        <v/>
      </c>
      <c r="I21728" s="184"/>
      <c r="J21728" s="184"/>
      <c r="K21728" s="184"/>
      <c r="L21728" s="183"/>
    </row>
    <row r="21729">
      <c r="A21729" s="454"/>
      <c r="B21729" s="927"/>
      <c r="C21729" s="580"/>
      <c r="D21729" s="939"/>
      <c r="E21729" s="940"/>
      <c r="F21729" s="941"/>
      <c r="G21729" s="937" t="str">
        <f t="array" ref="G21729">xlookup(F21729,'Internal Staffing Calculator'!E:E,'Internal Staffing Calculator'!C:C,"")</f>
        <v/>
      </c>
      <c r="H21729" s="932" t="str">
        <f t="array" ref="H21729">if(F21729&lt;&gt;"", iferror(index('Internal Staffing Calculator'!B$8:B23500,match(F21729,'Internal Staffing Calculator'!E$8:E23500,0)), "Not In Budget"),"")</f>
        <v/>
      </c>
      <c r="I21729" s="184"/>
      <c r="J21729" s="184"/>
      <c r="K21729" s="184"/>
      <c r="L21729" s="183"/>
    </row>
    <row r="21730">
      <c r="A21730" s="454"/>
      <c r="B21730" s="927"/>
      <c r="C21730" s="580"/>
      <c r="D21730" s="939"/>
      <c r="E21730" s="940"/>
      <c r="F21730" s="941"/>
      <c r="G21730" s="937" t="str">
        <f t="array" ref="G21730">xlookup(F21730,'Internal Staffing Calculator'!E:E,'Internal Staffing Calculator'!C:C,"")</f>
        <v/>
      </c>
      <c r="H21730" s="932" t="str">
        <f t="array" ref="H21730">if(F21730&lt;&gt;"", iferror(index('Internal Staffing Calculator'!B$8:B23500,match(F21730,'Internal Staffing Calculator'!E$8:E23500,0)), "Not In Budget"),"")</f>
        <v/>
      </c>
      <c r="I21730" s="184"/>
      <c r="J21730" s="184"/>
      <c r="K21730" s="184"/>
      <c r="L21730" s="183"/>
    </row>
    <row r="21731">
      <c r="A21731" s="454"/>
      <c r="B21731" s="927"/>
      <c r="C21731" s="580"/>
      <c r="D21731" s="939"/>
      <c r="E21731" s="940"/>
      <c r="F21731" s="941"/>
      <c r="G21731" s="937" t="str">
        <f t="array" ref="G21731">xlookup(F21731,'Internal Staffing Calculator'!E:E,'Internal Staffing Calculator'!C:C,"")</f>
        <v/>
      </c>
      <c r="H21731" s="932" t="str">
        <f t="array" ref="H21731">if(F21731&lt;&gt;"", iferror(index('Internal Staffing Calculator'!B$8:B23500,match(F21731,'Internal Staffing Calculator'!E$8:E23500,0)), "Not In Budget"),"")</f>
        <v/>
      </c>
      <c r="I21731" s="184"/>
      <c r="J21731" s="184"/>
      <c r="K21731" s="184"/>
      <c r="L21731" s="183"/>
    </row>
    <row r="21732">
      <c r="A21732" s="454"/>
      <c r="B21732" s="927"/>
      <c r="C21732" s="580"/>
      <c r="D21732" s="939"/>
      <c r="E21732" s="940"/>
      <c r="F21732" s="941"/>
      <c r="G21732" s="937" t="str">
        <f t="array" ref="G21732">xlookup(F21732,'Internal Staffing Calculator'!E:E,'Internal Staffing Calculator'!C:C,"")</f>
        <v/>
      </c>
      <c r="H21732" s="932" t="str">
        <f t="array" ref="H21732">if(F21732&lt;&gt;"", iferror(index('Internal Staffing Calculator'!B$8:B23500,match(F21732,'Internal Staffing Calculator'!E$8:E23500,0)), "Not In Budget"),"")</f>
        <v/>
      </c>
      <c r="I21732" s="184"/>
      <c r="J21732" s="184"/>
      <c r="K21732" s="184"/>
      <c r="L21732" s="183"/>
    </row>
    <row r="21733">
      <c r="A21733" s="454"/>
      <c r="B21733" s="927"/>
      <c r="C21733" s="580"/>
      <c r="D21733" s="939"/>
      <c r="E21733" s="940"/>
      <c r="F21733" s="941"/>
      <c r="G21733" s="937" t="str">
        <f t="array" ref="G21733">xlookup(F21733,'Internal Staffing Calculator'!E:E,'Internal Staffing Calculator'!C:C,"")</f>
        <v/>
      </c>
      <c r="H21733" s="932" t="str">
        <f t="array" ref="H21733">if(F21733&lt;&gt;"", iferror(index('Internal Staffing Calculator'!B$8:B23500,match(F21733,'Internal Staffing Calculator'!E$8:E23500,0)), "Not In Budget"),"")</f>
        <v/>
      </c>
      <c r="I21733" s="184"/>
      <c r="J21733" s="184"/>
      <c r="K21733" s="184"/>
      <c r="L21733" s="183"/>
    </row>
    <row r="21734">
      <c r="A21734" s="454"/>
      <c r="B21734" s="927"/>
      <c r="C21734" s="580"/>
      <c r="D21734" s="939"/>
      <c r="E21734" s="940"/>
      <c r="F21734" s="941"/>
      <c r="G21734" s="937" t="str">
        <f t="array" ref="G21734">xlookup(F21734,'Internal Staffing Calculator'!E:E,'Internal Staffing Calculator'!C:C,"")</f>
        <v/>
      </c>
      <c r="H21734" s="932" t="str">
        <f t="array" ref="H21734">if(F21734&lt;&gt;"", iferror(index('Internal Staffing Calculator'!B$8:B23500,match(F21734,'Internal Staffing Calculator'!E$8:E23500,0)), "Not In Budget"),"")</f>
        <v/>
      </c>
      <c r="I21734" s="184"/>
      <c r="J21734" s="184"/>
      <c r="K21734" s="184"/>
      <c r="L21734" s="183"/>
    </row>
    <row r="21735">
      <c r="A21735" s="454"/>
      <c r="B21735" s="927"/>
      <c r="C21735" s="580"/>
      <c r="D21735" s="939"/>
      <c r="E21735" s="940"/>
      <c r="F21735" s="941"/>
      <c r="G21735" s="937" t="str">
        <f t="array" ref="G21735">xlookup(F21735,'Internal Staffing Calculator'!E:E,'Internal Staffing Calculator'!C:C,"")</f>
        <v/>
      </c>
      <c r="H21735" s="932" t="str">
        <f t="array" ref="H21735">if(F21735&lt;&gt;"", iferror(index('Internal Staffing Calculator'!B$8:B23500,match(F21735,'Internal Staffing Calculator'!E$8:E23500,0)), "Not In Budget"),"")</f>
        <v/>
      </c>
      <c r="I21735" s="184"/>
      <c r="J21735" s="184"/>
      <c r="K21735" s="184"/>
      <c r="L21735" s="183"/>
    </row>
    <row r="21736">
      <c r="A21736" s="454"/>
      <c r="B21736" s="927"/>
      <c r="C21736" s="580"/>
      <c r="D21736" s="939"/>
      <c r="E21736" s="940"/>
      <c r="F21736" s="941"/>
      <c r="G21736" s="937" t="str">
        <f t="array" ref="G21736">xlookup(F21736,'Internal Staffing Calculator'!E:E,'Internal Staffing Calculator'!C:C,"")</f>
        <v/>
      </c>
      <c r="H21736" s="932" t="str">
        <f t="array" ref="H21736">if(F21736&lt;&gt;"", iferror(index('Internal Staffing Calculator'!B$8:B23500,match(F21736,'Internal Staffing Calculator'!E$8:E23500,0)), "Not In Budget"),"")</f>
        <v/>
      </c>
      <c r="I21736" s="184"/>
      <c r="J21736" s="184"/>
      <c r="K21736" s="184"/>
      <c r="L21736" s="183"/>
    </row>
    <row r="21737">
      <c r="A21737" s="454"/>
      <c r="B21737" s="927"/>
      <c r="C21737" s="580"/>
      <c r="D21737" s="939"/>
      <c r="E21737" s="940"/>
      <c r="F21737" s="941"/>
      <c r="G21737" s="937" t="str">
        <f t="array" ref="G21737">xlookup(F21737,'Internal Staffing Calculator'!E:E,'Internal Staffing Calculator'!C:C,"")</f>
        <v/>
      </c>
      <c r="H21737" s="932" t="str">
        <f t="array" ref="H21737">if(F21737&lt;&gt;"", iferror(index('Internal Staffing Calculator'!B$8:B23500,match(F21737,'Internal Staffing Calculator'!E$8:E23500,0)), "Not In Budget"),"")</f>
        <v/>
      </c>
      <c r="I21737" s="184"/>
      <c r="J21737" s="184"/>
      <c r="K21737" s="184"/>
      <c r="L21737" s="183"/>
    </row>
    <row r="21738">
      <c r="A21738" s="454"/>
      <c r="B21738" s="927"/>
      <c r="C21738" s="580"/>
      <c r="D21738" s="939"/>
      <c r="E21738" s="940"/>
      <c r="F21738" s="941"/>
      <c r="G21738" s="937" t="str">
        <f t="array" ref="G21738">xlookup(F21738,'Internal Staffing Calculator'!E:E,'Internal Staffing Calculator'!C:C,"")</f>
        <v/>
      </c>
      <c r="H21738" s="932" t="str">
        <f t="array" ref="H21738">if(F21738&lt;&gt;"", iferror(index('Internal Staffing Calculator'!B$8:B23500,match(F21738,'Internal Staffing Calculator'!E$8:E23500,0)), "Not In Budget"),"")</f>
        <v/>
      </c>
      <c r="I21738" s="184"/>
      <c r="J21738" s="184"/>
      <c r="K21738" s="184"/>
      <c r="L21738" s="183"/>
    </row>
    <row r="21739">
      <c r="A21739" s="454"/>
      <c r="B21739" s="927"/>
      <c r="C21739" s="580"/>
      <c r="D21739" s="939"/>
      <c r="E21739" s="940"/>
      <c r="F21739" s="941"/>
      <c r="G21739" s="937" t="str">
        <f t="array" ref="G21739">xlookup(F21739,'Internal Staffing Calculator'!E:E,'Internal Staffing Calculator'!C:C,"")</f>
        <v/>
      </c>
      <c r="H21739" s="932" t="str">
        <f t="array" ref="H21739">if(F21739&lt;&gt;"", iferror(index('Internal Staffing Calculator'!B$8:B23500,match(F21739,'Internal Staffing Calculator'!E$8:E23500,0)), "Not In Budget"),"")</f>
        <v/>
      </c>
      <c r="I21739" s="184"/>
      <c r="J21739" s="184"/>
      <c r="K21739" s="184"/>
      <c r="L21739" s="183"/>
    </row>
    <row r="21740">
      <c r="A21740" s="454"/>
      <c r="B21740" s="927"/>
      <c r="C21740" s="580"/>
      <c r="D21740" s="939"/>
      <c r="E21740" s="940"/>
      <c r="F21740" s="941"/>
      <c r="G21740" s="937" t="str">
        <f t="array" ref="G21740">xlookup(F21740,'Internal Staffing Calculator'!E:E,'Internal Staffing Calculator'!C:C,"")</f>
        <v/>
      </c>
      <c r="H21740" s="932" t="str">
        <f t="array" ref="H21740">if(F21740&lt;&gt;"", iferror(index('Internal Staffing Calculator'!B$8:B23500,match(F21740,'Internal Staffing Calculator'!E$8:E23500,0)), "Not In Budget"),"")</f>
        <v/>
      </c>
      <c r="I21740" s="184"/>
      <c r="J21740" s="184"/>
      <c r="K21740" s="184"/>
      <c r="L21740" s="183"/>
    </row>
    <row r="21741">
      <c r="A21741" s="454"/>
      <c r="B21741" s="927"/>
      <c r="C21741" s="580"/>
      <c r="D21741" s="939"/>
      <c r="E21741" s="940"/>
      <c r="F21741" s="941"/>
      <c r="G21741" s="937" t="str">
        <f t="array" ref="G21741">xlookup(F21741,'Internal Staffing Calculator'!E:E,'Internal Staffing Calculator'!C:C,"")</f>
        <v/>
      </c>
      <c r="H21741" s="932" t="str">
        <f t="array" ref="H21741">if(F21741&lt;&gt;"", iferror(index('Internal Staffing Calculator'!B$8:B23500,match(F21741,'Internal Staffing Calculator'!E$8:E23500,0)), "Not In Budget"),"")</f>
        <v/>
      </c>
      <c r="I21741" s="184"/>
      <c r="J21741" s="184"/>
      <c r="K21741" s="184"/>
      <c r="L21741" s="183"/>
    </row>
    <row r="21742">
      <c r="A21742" s="454"/>
      <c r="B21742" s="927"/>
      <c r="C21742" s="580"/>
      <c r="D21742" s="939"/>
      <c r="E21742" s="940"/>
      <c r="F21742" s="941"/>
      <c r="G21742" s="937" t="str">
        <f t="array" ref="G21742">xlookup(F21742,'Internal Staffing Calculator'!E:E,'Internal Staffing Calculator'!C:C,"")</f>
        <v/>
      </c>
      <c r="H21742" s="932" t="str">
        <f t="array" ref="H21742">if(F21742&lt;&gt;"", iferror(index('Internal Staffing Calculator'!B$8:B23500,match(F21742,'Internal Staffing Calculator'!E$8:E23500,0)), "Not In Budget"),"")</f>
        <v/>
      </c>
      <c r="I21742" s="184"/>
      <c r="J21742" s="184"/>
      <c r="K21742" s="184"/>
      <c r="L21742" s="183"/>
    </row>
    <row r="21743">
      <c r="A21743" s="454"/>
      <c r="B21743" s="927"/>
      <c r="C21743" s="580"/>
      <c r="D21743" s="939"/>
      <c r="E21743" s="940"/>
      <c r="F21743" s="941"/>
      <c r="G21743" s="937" t="str">
        <f t="array" ref="G21743">xlookup(F21743,'Internal Staffing Calculator'!E:E,'Internal Staffing Calculator'!C:C,"")</f>
        <v/>
      </c>
      <c r="H21743" s="932" t="str">
        <f t="array" ref="H21743">if(F21743&lt;&gt;"", iferror(index('Internal Staffing Calculator'!B$8:B23500,match(F21743,'Internal Staffing Calculator'!E$8:E23500,0)), "Not In Budget"),"")</f>
        <v/>
      </c>
      <c r="I21743" s="184"/>
      <c r="J21743" s="184"/>
      <c r="K21743" s="184"/>
      <c r="L21743" s="183"/>
    </row>
    <row r="21744">
      <c r="A21744" s="454"/>
      <c r="B21744" s="927"/>
      <c r="C21744" s="580"/>
      <c r="D21744" s="939"/>
      <c r="E21744" s="940"/>
      <c r="F21744" s="941"/>
      <c r="G21744" s="937" t="str">
        <f t="array" ref="G21744">xlookup(F21744,'Internal Staffing Calculator'!E:E,'Internal Staffing Calculator'!C:C,"")</f>
        <v/>
      </c>
      <c r="H21744" s="932" t="str">
        <f t="array" ref="H21744">if(F21744&lt;&gt;"", iferror(index('Internal Staffing Calculator'!B$8:B23500,match(F21744,'Internal Staffing Calculator'!E$8:E23500,0)), "Not In Budget"),"")</f>
        <v/>
      </c>
      <c r="I21744" s="184"/>
      <c r="J21744" s="184"/>
      <c r="K21744" s="184"/>
      <c r="L21744" s="183"/>
    </row>
    <row r="21745">
      <c r="A21745" s="454"/>
      <c r="B21745" s="927"/>
      <c r="C21745" s="580"/>
      <c r="D21745" s="939"/>
      <c r="E21745" s="940"/>
      <c r="F21745" s="941"/>
      <c r="G21745" s="937" t="str">
        <f t="array" ref="G21745">xlookup(F21745,'Internal Staffing Calculator'!E:E,'Internal Staffing Calculator'!C:C,"")</f>
        <v/>
      </c>
      <c r="H21745" s="932" t="str">
        <f t="array" ref="H21745">if(F21745&lt;&gt;"", iferror(index('Internal Staffing Calculator'!B$8:B23500,match(F21745,'Internal Staffing Calculator'!E$8:E23500,0)), "Not In Budget"),"")</f>
        <v/>
      </c>
      <c r="I21745" s="184"/>
      <c r="J21745" s="184"/>
      <c r="K21745" s="184"/>
      <c r="L21745" s="183"/>
    </row>
    <row r="21746">
      <c r="A21746" s="454"/>
      <c r="B21746" s="927"/>
      <c r="C21746" s="580"/>
      <c r="D21746" s="939"/>
      <c r="E21746" s="940"/>
      <c r="F21746" s="941"/>
      <c r="G21746" s="937" t="str">
        <f t="array" ref="G21746">xlookup(F21746,'Internal Staffing Calculator'!E:E,'Internal Staffing Calculator'!C:C,"")</f>
        <v/>
      </c>
      <c r="H21746" s="932" t="str">
        <f t="array" ref="H21746">if(F21746&lt;&gt;"", iferror(index('Internal Staffing Calculator'!B$8:B23500,match(F21746,'Internal Staffing Calculator'!E$8:E23500,0)), "Not In Budget"),"")</f>
        <v/>
      </c>
      <c r="I21746" s="184"/>
      <c r="J21746" s="184"/>
      <c r="K21746" s="184"/>
      <c r="L21746" s="183"/>
    </row>
    <row r="21747">
      <c r="A21747" s="454"/>
      <c r="B21747" s="927"/>
      <c r="C21747" s="580"/>
      <c r="D21747" s="939"/>
      <c r="E21747" s="940"/>
      <c r="F21747" s="941"/>
      <c r="G21747" s="937" t="str">
        <f t="array" ref="G21747">xlookup(F21747,'Internal Staffing Calculator'!E:E,'Internal Staffing Calculator'!C:C,"")</f>
        <v/>
      </c>
      <c r="H21747" s="932" t="str">
        <f t="array" ref="H21747">if(F21747&lt;&gt;"", iferror(index('Internal Staffing Calculator'!B$8:B23500,match(F21747,'Internal Staffing Calculator'!E$8:E23500,0)), "Not In Budget"),"")</f>
        <v/>
      </c>
      <c r="I21747" s="184"/>
      <c r="J21747" s="184"/>
      <c r="K21747" s="184"/>
      <c r="L21747" s="183"/>
    </row>
    <row r="21748">
      <c r="A21748" s="454"/>
      <c r="B21748" s="927"/>
      <c r="C21748" s="580"/>
      <c r="D21748" s="939"/>
      <c r="E21748" s="940"/>
      <c r="F21748" s="941"/>
      <c r="G21748" s="937" t="str">
        <f t="array" ref="G21748">xlookup(F21748,'Internal Staffing Calculator'!E:E,'Internal Staffing Calculator'!C:C,"")</f>
        <v/>
      </c>
      <c r="H21748" s="932" t="str">
        <f t="array" ref="H21748">if(F21748&lt;&gt;"", iferror(index('Internal Staffing Calculator'!B$8:B23500,match(F21748,'Internal Staffing Calculator'!E$8:E23500,0)), "Not In Budget"),"")</f>
        <v/>
      </c>
      <c r="I21748" s="184"/>
      <c r="J21748" s="184"/>
      <c r="K21748" s="184"/>
      <c r="L21748" s="183"/>
    </row>
    <row r="21749">
      <c r="A21749" s="454"/>
      <c r="B21749" s="927"/>
      <c r="C21749" s="580"/>
      <c r="D21749" s="939"/>
      <c r="E21749" s="940"/>
      <c r="F21749" s="941"/>
      <c r="G21749" s="937" t="str">
        <f t="array" ref="G21749">xlookup(F21749,'Internal Staffing Calculator'!E:E,'Internal Staffing Calculator'!C:C,"")</f>
        <v/>
      </c>
      <c r="H21749" s="932" t="str">
        <f t="array" ref="H21749">if(F21749&lt;&gt;"", iferror(index('Internal Staffing Calculator'!B$8:B23500,match(F21749,'Internal Staffing Calculator'!E$8:E23500,0)), "Not In Budget"),"")</f>
        <v/>
      </c>
      <c r="I21749" s="184"/>
      <c r="J21749" s="184"/>
      <c r="K21749" s="184"/>
      <c r="L21749" s="183"/>
    </row>
    <row r="21750">
      <c r="A21750" s="454"/>
      <c r="B21750" s="927"/>
      <c r="C21750" s="580"/>
      <c r="D21750" s="939"/>
      <c r="E21750" s="940"/>
      <c r="F21750" s="941"/>
      <c r="G21750" s="937" t="str">
        <f t="array" ref="G21750">xlookup(F21750,'Internal Staffing Calculator'!E:E,'Internal Staffing Calculator'!C:C,"")</f>
        <v/>
      </c>
      <c r="H21750" s="932" t="str">
        <f t="array" ref="H21750">if(F21750&lt;&gt;"", iferror(index('Internal Staffing Calculator'!B$8:B23500,match(F21750,'Internal Staffing Calculator'!E$8:E23500,0)), "Not In Budget"),"")</f>
        <v/>
      </c>
      <c r="I21750" s="184"/>
      <c r="J21750" s="184"/>
      <c r="K21750" s="184"/>
      <c r="L21750" s="183"/>
    </row>
    <row r="21751">
      <c r="A21751" s="454"/>
      <c r="B21751" s="927"/>
      <c r="C21751" s="580"/>
      <c r="D21751" s="939"/>
      <c r="E21751" s="940"/>
      <c r="F21751" s="941"/>
      <c r="G21751" s="937" t="str">
        <f t="array" ref="G21751">xlookup(F21751,'Internal Staffing Calculator'!E:E,'Internal Staffing Calculator'!C:C,"")</f>
        <v/>
      </c>
      <c r="H21751" s="932" t="str">
        <f t="array" ref="H21751">if(F21751&lt;&gt;"", iferror(index('Internal Staffing Calculator'!B$8:B23500,match(F21751,'Internal Staffing Calculator'!E$8:E23500,0)), "Not In Budget"),"")</f>
        <v/>
      </c>
      <c r="I21751" s="184"/>
      <c r="J21751" s="184"/>
      <c r="K21751" s="184"/>
      <c r="L21751" s="183"/>
    </row>
    <row r="21752">
      <c r="A21752" s="454"/>
      <c r="B21752" s="927"/>
      <c r="C21752" s="580"/>
      <c r="D21752" s="939"/>
      <c r="E21752" s="940"/>
      <c r="F21752" s="941"/>
      <c r="G21752" s="937" t="str">
        <f t="array" ref="G21752">xlookup(F21752,'Internal Staffing Calculator'!E:E,'Internal Staffing Calculator'!C:C,"")</f>
        <v/>
      </c>
      <c r="H21752" s="932" t="str">
        <f t="array" ref="H21752">if(F21752&lt;&gt;"", iferror(index('Internal Staffing Calculator'!B$8:B23500,match(F21752,'Internal Staffing Calculator'!E$8:E23500,0)), "Not In Budget"),"")</f>
        <v/>
      </c>
      <c r="I21752" s="184"/>
      <c r="J21752" s="184"/>
      <c r="K21752" s="184"/>
      <c r="L21752" s="183"/>
    </row>
    <row r="21753">
      <c r="A21753" s="454"/>
      <c r="B21753" s="927"/>
      <c r="C21753" s="580"/>
      <c r="D21753" s="939"/>
      <c r="E21753" s="940"/>
      <c r="F21753" s="941"/>
      <c r="G21753" s="937" t="str">
        <f t="array" ref="G21753">xlookup(F21753,'Internal Staffing Calculator'!E:E,'Internal Staffing Calculator'!C:C,"")</f>
        <v/>
      </c>
      <c r="H21753" s="932" t="str">
        <f t="array" ref="H21753">if(F21753&lt;&gt;"", iferror(index('Internal Staffing Calculator'!B$8:B23500,match(F21753,'Internal Staffing Calculator'!E$8:E23500,0)), "Not In Budget"),"")</f>
        <v/>
      </c>
      <c r="I21753" s="184"/>
      <c r="J21753" s="184"/>
      <c r="K21753" s="184"/>
      <c r="L21753" s="183"/>
    </row>
    <row r="21754">
      <c r="A21754" s="454"/>
      <c r="B21754" s="927"/>
      <c r="C21754" s="580"/>
      <c r="D21754" s="939"/>
      <c r="E21754" s="940"/>
      <c r="F21754" s="941"/>
      <c r="G21754" s="937" t="str">
        <f t="array" ref="G21754">xlookup(F21754,'Internal Staffing Calculator'!E:E,'Internal Staffing Calculator'!C:C,"")</f>
        <v/>
      </c>
      <c r="H21754" s="932" t="str">
        <f t="array" ref="H21754">if(F21754&lt;&gt;"", iferror(index('Internal Staffing Calculator'!B$8:B23500,match(F21754,'Internal Staffing Calculator'!E$8:E23500,0)), "Not In Budget"),"")</f>
        <v/>
      </c>
      <c r="I21754" s="184"/>
      <c r="J21754" s="184"/>
      <c r="K21754" s="184"/>
      <c r="L21754" s="183"/>
    </row>
    <row r="21755">
      <c r="A21755" s="454"/>
      <c r="B21755" s="927"/>
      <c r="C21755" s="580"/>
      <c r="D21755" s="939"/>
      <c r="E21755" s="940"/>
      <c r="F21755" s="941"/>
      <c r="G21755" s="937" t="str">
        <f t="array" ref="G21755">xlookup(F21755,'Internal Staffing Calculator'!E:E,'Internal Staffing Calculator'!C:C,"")</f>
        <v/>
      </c>
      <c r="H21755" s="932" t="str">
        <f t="array" ref="H21755">if(F21755&lt;&gt;"", iferror(index('Internal Staffing Calculator'!B$8:B23500,match(F21755,'Internal Staffing Calculator'!E$8:E23500,0)), "Not In Budget"),"")</f>
        <v/>
      </c>
      <c r="I21755" s="184"/>
      <c r="J21755" s="184"/>
      <c r="K21755" s="184"/>
      <c r="L21755" s="183"/>
    </row>
    <row r="21756">
      <c r="A21756" s="454"/>
      <c r="B21756" s="927"/>
      <c r="C21756" s="580"/>
      <c r="D21756" s="939"/>
      <c r="E21756" s="940"/>
      <c r="F21756" s="941"/>
      <c r="G21756" s="937" t="str">
        <f t="array" ref="G21756">xlookup(F21756,'Internal Staffing Calculator'!E:E,'Internal Staffing Calculator'!C:C,"")</f>
        <v/>
      </c>
      <c r="H21756" s="932" t="str">
        <f t="array" ref="H21756">if(F21756&lt;&gt;"", iferror(index('Internal Staffing Calculator'!B$8:B23500,match(F21756,'Internal Staffing Calculator'!E$8:E23500,0)), "Not In Budget"),"")</f>
        <v/>
      </c>
      <c r="I21756" s="184"/>
      <c r="J21756" s="184"/>
      <c r="K21756" s="184"/>
      <c r="L21756" s="183"/>
    </row>
    <row r="21757">
      <c r="A21757" s="454"/>
      <c r="B21757" s="927"/>
      <c r="C21757" s="580"/>
      <c r="D21757" s="939"/>
      <c r="E21757" s="940"/>
      <c r="F21757" s="941"/>
      <c r="G21757" s="937" t="str">
        <f t="array" ref="G21757">xlookup(F21757,'Internal Staffing Calculator'!E:E,'Internal Staffing Calculator'!C:C,"")</f>
        <v/>
      </c>
      <c r="H21757" s="932" t="str">
        <f t="array" ref="H21757">if(F21757&lt;&gt;"", iferror(index('Internal Staffing Calculator'!B$8:B23500,match(F21757,'Internal Staffing Calculator'!E$8:E23500,0)), "Not In Budget"),"")</f>
        <v/>
      </c>
      <c r="I21757" s="184"/>
      <c r="J21757" s="184"/>
      <c r="K21757" s="184"/>
      <c r="L21757" s="183"/>
    </row>
    <row r="21758">
      <c r="A21758" s="454"/>
      <c r="B21758" s="927"/>
      <c r="C21758" s="580"/>
      <c r="D21758" s="939"/>
      <c r="E21758" s="940"/>
      <c r="F21758" s="941"/>
      <c r="G21758" s="937" t="str">
        <f t="array" ref="G21758">xlookup(F21758,'Internal Staffing Calculator'!E:E,'Internal Staffing Calculator'!C:C,"")</f>
        <v/>
      </c>
      <c r="H21758" s="932" t="str">
        <f t="array" ref="H21758">if(F21758&lt;&gt;"", iferror(index('Internal Staffing Calculator'!B$8:B23500,match(F21758,'Internal Staffing Calculator'!E$8:E23500,0)), "Not In Budget"),"")</f>
        <v/>
      </c>
      <c r="I21758" s="184"/>
      <c r="J21758" s="184"/>
      <c r="K21758" s="184"/>
      <c r="L21758" s="183"/>
    </row>
    <row r="21759">
      <c r="A21759" s="454"/>
      <c r="B21759" s="927"/>
      <c r="C21759" s="580"/>
      <c r="D21759" s="939"/>
      <c r="E21759" s="940"/>
      <c r="F21759" s="941"/>
      <c r="G21759" s="937" t="str">
        <f t="array" ref="G21759">xlookup(F21759,'Internal Staffing Calculator'!E:E,'Internal Staffing Calculator'!C:C,"")</f>
        <v/>
      </c>
      <c r="H21759" s="932" t="str">
        <f t="array" ref="H21759">if(F21759&lt;&gt;"", iferror(index('Internal Staffing Calculator'!B$8:B23500,match(F21759,'Internal Staffing Calculator'!E$8:E23500,0)), "Not In Budget"),"")</f>
        <v/>
      </c>
      <c r="I21759" s="184"/>
      <c r="J21759" s="184"/>
      <c r="K21759" s="184"/>
      <c r="L21759" s="183"/>
    </row>
    <row r="21760">
      <c r="A21760" s="454"/>
      <c r="B21760" s="927"/>
      <c r="C21760" s="580"/>
      <c r="D21760" s="939"/>
      <c r="E21760" s="940"/>
      <c r="F21760" s="941"/>
      <c r="G21760" s="937" t="str">
        <f t="array" ref="G21760">xlookup(F21760,'Internal Staffing Calculator'!E:E,'Internal Staffing Calculator'!C:C,"")</f>
        <v/>
      </c>
      <c r="H21760" s="932" t="str">
        <f t="array" ref="H21760">if(F21760&lt;&gt;"", iferror(index('Internal Staffing Calculator'!B$8:B23500,match(F21760,'Internal Staffing Calculator'!E$8:E23500,0)), "Not In Budget"),"")</f>
        <v/>
      </c>
      <c r="I21760" s="184"/>
      <c r="J21760" s="184"/>
      <c r="K21760" s="184"/>
      <c r="L21760" s="183"/>
    </row>
    <row r="21761">
      <c r="A21761" s="454"/>
      <c r="B21761" s="927"/>
      <c r="C21761" s="580"/>
      <c r="D21761" s="939"/>
      <c r="E21761" s="940"/>
      <c r="F21761" s="941"/>
      <c r="G21761" s="937" t="str">
        <f t="array" ref="G21761">xlookup(F21761,'Internal Staffing Calculator'!E:E,'Internal Staffing Calculator'!C:C,"")</f>
        <v/>
      </c>
      <c r="H21761" s="932" t="str">
        <f t="array" ref="H21761">if(F21761&lt;&gt;"", iferror(index('Internal Staffing Calculator'!B$8:B23500,match(F21761,'Internal Staffing Calculator'!E$8:E23500,0)), "Not In Budget"),"")</f>
        <v/>
      </c>
      <c r="I21761" s="184"/>
      <c r="J21761" s="184"/>
      <c r="K21761" s="184"/>
      <c r="L21761" s="183"/>
    </row>
    <row r="21762">
      <c r="A21762" s="454"/>
      <c r="B21762" s="927"/>
      <c r="C21762" s="580"/>
      <c r="D21762" s="939"/>
      <c r="E21762" s="940"/>
      <c r="F21762" s="941"/>
      <c r="G21762" s="937" t="str">
        <f t="array" ref="G21762">xlookup(F21762,'Internal Staffing Calculator'!E:E,'Internal Staffing Calculator'!C:C,"")</f>
        <v/>
      </c>
      <c r="H21762" s="932" t="str">
        <f t="array" ref="H21762">if(F21762&lt;&gt;"", iferror(index('Internal Staffing Calculator'!B$8:B23500,match(F21762,'Internal Staffing Calculator'!E$8:E23500,0)), "Not In Budget"),"")</f>
        <v/>
      </c>
      <c r="I21762" s="184"/>
      <c r="J21762" s="184"/>
      <c r="K21762" s="184"/>
      <c r="L21762" s="183"/>
    </row>
    <row r="21763">
      <c r="A21763" s="454"/>
      <c r="B21763" s="927"/>
      <c r="C21763" s="580"/>
      <c r="D21763" s="939"/>
      <c r="E21763" s="940"/>
      <c r="F21763" s="941"/>
      <c r="G21763" s="937" t="str">
        <f t="array" ref="G21763">xlookup(F21763,'Internal Staffing Calculator'!E:E,'Internal Staffing Calculator'!C:C,"")</f>
        <v/>
      </c>
      <c r="H21763" s="932" t="str">
        <f t="array" ref="H21763">if(F21763&lt;&gt;"", iferror(index('Internal Staffing Calculator'!B$8:B23500,match(F21763,'Internal Staffing Calculator'!E$8:E23500,0)), "Not In Budget"),"")</f>
        <v/>
      </c>
      <c r="I21763" s="184"/>
      <c r="J21763" s="184"/>
      <c r="K21763" s="184"/>
      <c r="L21763" s="183"/>
    </row>
    <row r="21764">
      <c r="A21764" s="454"/>
      <c r="B21764" s="927"/>
      <c r="C21764" s="580"/>
      <c r="D21764" s="939"/>
      <c r="E21764" s="940"/>
      <c r="F21764" s="941"/>
      <c r="G21764" s="937" t="str">
        <f t="array" ref="G21764">xlookup(F21764,'Internal Staffing Calculator'!E:E,'Internal Staffing Calculator'!C:C,"")</f>
        <v/>
      </c>
      <c r="H21764" s="932" t="str">
        <f t="array" ref="H21764">if(F21764&lt;&gt;"", iferror(index('Internal Staffing Calculator'!B$8:B23500,match(F21764,'Internal Staffing Calculator'!E$8:E23500,0)), "Not In Budget"),"")</f>
        <v/>
      </c>
      <c r="I21764" s="184"/>
      <c r="J21764" s="184"/>
      <c r="K21764" s="184"/>
      <c r="L21764" s="183"/>
    </row>
    <row r="21765">
      <c r="A21765" s="454"/>
      <c r="B21765" s="927"/>
      <c r="C21765" s="580"/>
      <c r="D21765" s="939"/>
      <c r="E21765" s="940"/>
      <c r="F21765" s="941"/>
      <c r="G21765" s="937" t="str">
        <f t="array" ref="G21765">xlookup(F21765,'Internal Staffing Calculator'!E:E,'Internal Staffing Calculator'!C:C,"")</f>
        <v/>
      </c>
      <c r="H21765" s="932" t="str">
        <f t="array" ref="H21765">if(F21765&lt;&gt;"", iferror(index('Internal Staffing Calculator'!B$8:B23500,match(F21765,'Internal Staffing Calculator'!E$8:E23500,0)), "Not In Budget"),"")</f>
        <v/>
      </c>
      <c r="I21765" s="184"/>
      <c r="J21765" s="184"/>
      <c r="K21765" s="184"/>
      <c r="L21765" s="183"/>
    </row>
    <row r="21766">
      <c r="A21766" s="454"/>
      <c r="B21766" s="927"/>
      <c r="C21766" s="580"/>
      <c r="D21766" s="939"/>
      <c r="E21766" s="940"/>
      <c r="F21766" s="941"/>
      <c r="G21766" s="937" t="str">
        <f t="array" ref="G21766">xlookup(F21766,'Internal Staffing Calculator'!E:E,'Internal Staffing Calculator'!C:C,"")</f>
        <v/>
      </c>
      <c r="H21766" s="932" t="str">
        <f t="array" ref="H21766">if(F21766&lt;&gt;"", iferror(index('Internal Staffing Calculator'!B$8:B23500,match(F21766,'Internal Staffing Calculator'!E$8:E23500,0)), "Not In Budget"),"")</f>
        <v/>
      </c>
      <c r="I21766" s="184"/>
      <c r="J21766" s="184"/>
      <c r="K21766" s="184"/>
      <c r="L21766" s="183"/>
    </row>
    <row r="21767">
      <c r="A21767" s="454"/>
      <c r="B21767" s="927"/>
      <c r="C21767" s="580"/>
      <c r="D21767" s="939"/>
      <c r="E21767" s="940"/>
      <c r="F21767" s="941"/>
      <c r="G21767" s="937" t="str">
        <f t="array" ref="G21767">xlookup(F21767,'Internal Staffing Calculator'!E:E,'Internal Staffing Calculator'!C:C,"")</f>
        <v/>
      </c>
      <c r="H21767" s="932" t="str">
        <f t="array" ref="H21767">if(F21767&lt;&gt;"", iferror(index('Internal Staffing Calculator'!B$8:B23500,match(F21767,'Internal Staffing Calculator'!E$8:E23500,0)), "Not In Budget"),"")</f>
        <v/>
      </c>
      <c r="I21767" s="184"/>
      <c r="J21767" s="184"/>
      <c r="K21767" s="184"/>
      <c r="L21767" s="183"/>
    </row>
    <row r="21768">
      <c r="A21768" s="454"/>
      <c r="B21768" s="927"/>
      <c r="C21768" s="580"/>
      <c r="D21768" s="939"/>
      <c r="E21768" s="940"/>
      <c r="F21768" s="941"/>
      <c r="G21768" s="937" t="str">
        <f t="array" ref="G21768">xlookup(F21768,'Internal Staffing Calculator'!E:E,'Internal Staffing Calculator'!C:C,"")</f>
        <v/>
      </c>
      <c r="H21768" s="932" t="str">
        <f t="array" ref="H21768">if(F21768&lt;&gt;"", iferror(index('Internal Staffing Calculator'!B$8:B23500,match(F21768,'Internal Staffing Calculator'!E$8:E23500,0)), "Not In Budget"),"")</f>
        <v/>
      </c>
      <c r="I21768" s="184"/>
      <c r="J21768" s="184"/>
      <c r="K21768" s="184"/>
      <c r="L21768" s="183"/>
    </row>
    <row r="21769">
      <c r="A21769" s="454"/>
      <c r="B21769" s="927"/>
      <c r="C21769" s="580"/>
      <c r="D21769" s="939"/>
      <c r="E21769" s="940"/>
      <c r="F21769" s="941"/>
      <c r="G21769" s="937" t="str">
        <f t="array" ref="G21769">xlookup(F21769,'Internal Staffing Calculator'!E:E,'Internal Staffing Calculator'!C:C,"")</f>
        <v/>
      </c>
      <c r="H21769" s="932" t="str">
        <f t="array" ref="H21769">if(F21769&lt;&gt;"", iferror(index('Internal Staffing Calculator'!B$8:B23500,match(F21769,'Internal Staffing Calculator'!E$8:E23500,0)), "Not In Budget"),"")</f>
        <v/>
      </c>
      <c r="I21769" s="184"/>
      <c r="J21769" s="184"/>
      <c r="K21769" s="184"/>
      <c r="L21769" s="183"/>
    </row>
    <row r="21770">
      <c r="A21770" s="454"/>
      <c r="B21770" s="927"/>
      <c r="C21770" s="580"/>
      <c r="D21770" s="939"/>
      <c r="E21770" s="940"/>
      <c r="F21770" s="941"/>
      <c r="G21770" s="937" t="str">
        <f t="array" ref="G21770">xlookup(F21770,'Internal Staffing Calculator'!E:E,'Internal Staffing Calculator'!C:C,"")</f>
        <v/>
      </c>
      <c r="H21770" s="932" t="str">
        <f t="array" ref="H21770">if(F21770&lt;&gt;"", iferror(index('Internal Staffing Calculator'!B$8:B23500,match(F21770,'Internal Staffing Calculator'!E$8:E23500,0)), "Not In Budget"),"")</f>
        <v/>
      </c>
      <c r="I21770" s="184"/>
      <c r="J21770" s="184"/>
      <c r="K21770" s="184"/>
      <c r="L21770" s="183"/>
    </row>
    <row r="21771">
      <c r="A21771" s="454"/>
      <c r="B21771" s="927"/>
      <c r="C21771" s="580"/>
      <c r="D21771" s="939"/>
      <c r="E21771" s="940"/>
      <c r="F21771" s="941"/>
      <c r="G21771" s="937" t="str">
        <f t="array" ref="G21771">xlookup(F21771,'Internal Staffing Calculator'!E:E,'Internal Staffing Calculator'!C:C,"")</f>
        <v/>
      </c>
      <c r="H21771" s="932" t="str">
        <f t="array" ref="H21771">if(F21771&lt;&gt;"", iferror(index('Internal Staffing Calculator'!B$8:B23500,match(F21771,'Internal Staffing Calculator'!E$8:E23500,0)), "Not In Budget"),"")</f>
        <v/>
      </c>
      <c r="I21771" s="184"/>
      <c r="J21771" s="184"/>
      <c r="K21771" s="184"/>
      <c r="L21771" s="183"/>
    </row>
    <row r="21772">
      <c r="A21772" s="454"/>
      <c r="B21772" s="927"/>
      <c r="C21772" s="580"/>
      <c r="D21772" s="939"/>
      <c r="E21772" s="940"/>
      <c r="F21772" s="941"/>
      <c r="G21772" s="937" t="str">
        <f t="array" ref="G21772">xlookup(F21772,'Internal Staffing Calculator'!E:E,'Internal Staffing Calculator'!C:C,"")</f>
        <v/>
      </c>
      <c r="H21772" s="932" t="str">
        <f t="array" ref="H21772">if(F21772&lt;&gt;"", iferror(index('Internal Staffing Calculator'!B$8:B23500,match(F21772,'Internal Staffing Calculator'!E$8:E23500,0)), "Not In Budget"),"")</f>
        <v/>
      </c>
      <c r="I21772" s="184"/>
      <c r="J21772" s="184"/>
      <c r="K21772" s="184"/>
      <c r="L21772" s="183"/>
    </row>
    <row r="21773">
      <c r="A21773" s="454"/>
      <c r="B21773" s="927"/>
      <c r="C21773" s="580"/>
      <c r="D21773" s="939"/>
      <c r="E21773" s="940"/>
      <c r="F21773" s="941"/>
      <c r="G21773" s="937" t="str">
        <f t="array" ref="G21773">xlookup(F21773,'Internal Staffing Calculator'!E:E,'Internal Staffing Calculator'!C:C,"")</f>
        <v/>
      </c>
      <c r="H21773" s="932" t="str">
        <f t="array" ref="H21773">if(F21773&lt;&gt;"", iferror(index('Internal Staffing Calculator'!B$8:B23500,match(F21773,'Internal Staffing Calculator'!E$8:E23500,0)), "Not In Budget"),"")</f>
        <v/>
      </c>
      <c r="I21773" s="184"/>
      <c r="J21773" s="184"/>
      <c r="K21773" s="184"/>
      <c r="L21773" s="183"/>
    </row>
    <row r="21774">
      <c r="A21774" s="454"/>
      <c r="B21774" s="927"/>
      <c r="C21774" s="580"/>
      <c r="D21774" s="939"/>
      <c r="E21774" s="940"/>
      <c r="F21774" s="941"/>
      <c r="G21774" s="937" t="str">
        <f t="array" ref="G21774">xlookup(F21774,'Internal Staffing Calculator'!E:E,'Internal Staffing Calculator'!C:C,"")</f>
        <v/>
      </c>
      <c r="H21774" s="932" t="str">
        <f t="array" ref="H21774">if(F21774&lt;&gt;"", iferror(index('Internal Staffing Calculator'!B$8:B23500,match(F21774,'Internal Staffing Calculator'!E$8:E23500,0)), "Not In Budget"),"")</f>
        <v/>
      </c>
      <c r="I21774" s="184"/>
      <c r="J21774" s="184"/>
      <c r="K21774" s="184"/>
      <c r="L21774" s="183"/>
    </row>
    <row r="21775">
      <c r="A21775" s="454"/>
      <c r="B21775" s="927"/>
      <c r="C21775" s="580"/>
      <c r="D21775" s="939"/>
      <c r="E21775" s="940"/>
      <c r="F21775" s="941"/>
      <c r="G21775" s="937" t="str">
        <f t="array" ref="G21775">xlookup(F21775,'Internal Staffing Calculator'!E:E,'Internal Staffing Calculator'!C:C,"")</f>
        <v/>
      </c>
      <c r="H21775" s="932" t="str">
        <f t="array" ref="H21775">if(F21775&lt;&gt;"", iferror(index('Internal Staffing Calculator'!B$8:B23500,match(F21775,'Internal Staffing Calculator'!E$8:E23500,0)), "Not In Budget"),"")</f>
        <v/>
      </c>
      <c r="I21775" s="184"/>
      <c r="J21775" s="184"/>
      <c r="K21775" s="184"/>
      <c r="L21775" s="183"/>
    </row>
    <row r="21776">
      <c r="A21776" s="454"/>
      <c r="B21776" s="927"/>
      <c r="C21776" s="580"/>
      <c r="D21776" s="939"/>
      <c r="E21776" s="940"/>
      <c r="F21776" s="941"/>
      <c r="G21776" s="937" t="str">
        <f t="array" ref="G21776">xlookup(F21776,'Internal Staffing Calculator'!E:E,'Internal Staffing Calculator'!C:C,"")</f>
        <v/>
      </c>
      <c r="H21776" s="932" t="str">
        <f t="array" ref="H21776">if(F21776&lt;&gt;"", iferror(index('Internal Staffing Calculator'!B$8:B23500,match(F21776,'Internal Staffing Calculator'!E$8:E23500,0)), "Not In Budget"),"")</f>
        <v/>
      </c>
      <c r="I21776" s="184"/>
      <c r="J21776" s="184"/>
      <c r="K21776" s="184"/>
      <c r="L21776" s="183"/>
    </row>
    <row r="21777">
      <c r="A21777" s="454"/>
      <c r="B21777" s="927"/>
      <c r="C21777" s="580"/>
      <c r="D21777" s="939"/>
      <c r="E21777" s="940"/>
      <c r="F21777" s="941"/>
      <c r="G21777" s="937" t="str">
        <f t="array" ref="G21777">xlookup(F21777,'Internal Staffing Calculator'!E:E,'Internal Staffing Calculator'!C:C,"")</f>
        <v/>
      </c>
      <c r="H21777" s="932" t="str">
        <f t="array" ref="H21777">if(F21777&lt;&gt;"", iferror(index('Internal Staffing Calculator'!B$8:B23500,match(F21777,'Internal Staffing Calculator'!E$8:E23500,0)), "Not In Budget"),"")</f>
        <v/>
      </c>
      <c r="I21777" s="184"/>
      <c r="J21777" s="184"/>
      <c r="K21777" s="184"/>
      <c r="L21777" s="183"/>
    </row>
    <row r="21778">
      <c r="A21778" s="454"/>
      <c r="B21778" s="927"/>
      <c r="C21778" s="580"/>
      <c r="D21778" s="939"/>
      <c r="E21778" s="940"/>
      <c r="F21778" s="941"/>
      <c r="G21778" s="937" t="str">
        <f t="array" ref="G21778">xlookup(F21778,'Internal Staffing Calculator'!E:E,'Internal Staffing Calculator'!C:C,"")</f>
        <v/>
      </c>
      <c r="H21778" s="932" t="str">
        <f t="array" ref="H21778">if(F21778&lt;&gt;"", iferror(index('Internal Staffing Calculator'!B$8:B23500,match(F21778,'Internal Staffing Calculator'!E$8:E23500,0)), "Not In Budget"),"")</f>
        <v/>
      </c>
      <c r="I21778" s="184"/>
      <c r="J21778" s="184"/>
      <c r="K21778" s="184"/>
      <c r="L21778" s="183"/>
    </row>
    <row r="21779">
      <c r="A21779" s="454"/>
      <c r="B21779" s="927"/>
      <c r="C21779" s="580"/>
      <c r="D21779" s="939"/>
      <c r="E21779" s="940"/>
      <c r="F21779" s="941"/>
      <c r="G21779" s="937" t="str">
        <f t="array" ref="G21779">xlookup(F21779,'Internal Staffing Calculator'!E:E,'Internal Staffing Calculator'!C:C,"")</f>
        <v/>
      </c>
      <c r="H21779" s="932" t="str">
        <f t="array" ref="H21779">if(F21779&lt;&gt;"", iferror(index('Internal Staffing Calculator'!B$8:B23500,match(F21779,'Internal Staffing Calculator'!E$8:E23500,0)), "Not In Budget"),"")</f>
        <v/>
      </c>
      <c r="I21779" s="184"/>
      <c r="J21779" s="184"/>
      <c r="K21779" s="184"/>
      <c r="L21779" s="183"/>
    </row>
    <row r="21780">
      <c r="A21780" s="454"/>
      <c r="B21780" s="927"/>
      <c r="C21780" s="580"/>
      <c r="D21780" s="939"/>
      <c r="E21780" s="940"/>
      <c r="F21780" s="941"/>
      <c r="G21780" s="937" t="str">
        <f t="array" ref="G21780">xlookup(F21780,'Internal Staffing Calculator'!E:E,'Internal Staffing Calculator'!C:C,"")</f>
        <v/>
      </c>
      <c r="H21780" s="932" t="str">
        <f t="array" ref="H21780">if(F21780&lt;&gt;"", iferror(index('Internal Staffing Calculator'!B$8:B23500,match(F21780,'Internal Staffing Calculator'!E$8:E23500,0)), "Not In Budget"),"")</f>
        <v/>
      </c>
      <c r="I21780" s="184"/>
      <c r="J21780" s="184"/>
      <c r="K21780" s="184"/>
      <c r="L21780" s="183"/>
    </row>
    <row r="21781">
      <c r="A21781" s="454"/>
      <c r="B21781" s="927"/>
      <c r="C21781" s="580"/>
      <c r="D21781" s="939"/>
      <c r="E21781" s="940"/>
      <c r="F21781" s="941"/>
      <c r="G21781" s="937" t="str">
        <f t="array" ref="G21781">xlookup(F21781,'Internal Staffing Calculator'!E:E,'Internal Staffing Calculator'!C:C,"")</f>
        <v/>
      </c>
      <c r="H21781" s="932" t="str">
        <f t="array" ref="H21781">if(F21781&lt;&gt;"", iferror(index('Internal Staffing Calculator'!B$8:B23500,match(F21781,'Internal Staffing Calculator'!E$8:E23500,0)), "Not In Budget"),"")</f>
        <v/>
      </c>
      <c r="I21781" s="184"/>
      <c r="J21781" s="184"/>
      <c r="K21781" s="184"/>
      <c r="L21781" s="183"/>
    </row>
    <row r="21782">
      <c r="A21782" s="454"/>
      <c r="B21782" s="927"/>
      <c r="C21782" s="580"/>
      <c r="D21782" s="939"/>
      <c r="E21782" s="940"/>
      <c r="F21782" s="941"/>
      <c r="G21782" s="937" t="str">
        <f t="array" ref="G21782">xlookup(F21782,'Internal Staffing Calculator'!E:E,'Internal Staffing Calculator'!C:C,"")</f>
        <v/>
      </c>
      <c r="H21782" s="932" t="str">
        <f t="array" ref="H21782">if(F21782&lt;&gt;"", iferror(index('Internal Staffing Calculator'!B$8:B23500,match(F21782,'Internal Staffing Calculator'!E$8:E23500,0)), "Not In Budget"),"")</f>
        <v/>
      </c>
      <c r="I21782" s="184"/>
      <c r="J21782" s="184"/>
      <c r="K21782" s="184"/>
      <c r="L21782" s="183"/>
    </row>
    <row r="21783">
      <c r="A21783" s="454"/>
      <c r="B21783" s="927"/>
      <c r="C21783" s="580"/>
      <c r="D21783" s="939"/>
      <c r="E21783" s="940"/>
      <c r="F21783" s="941"/>
      <c r="G21783" s="937" t="str">
        <f t="array" ref="G21783">xlookup(F21783,'Internal Staffing Calculator'!E:E,'Internal Staffing Calculator'!C:C,"")</f>
        <v/>
      </c>
      <c r="H21783" s="932" t="str">
        <f t="array" ref="H21783">if(F21783&lt;&gt;"", iferror(index('Internal Staffing Calculator'!B$8:B23500,match(F21783,'Internal Staffing Calculator'!E$8:E23500,0)), "Not In Budget"),"")</f>
        <v/>
      </c>
      <c r="I21783" s="184"/>
      <c r="J21783" s="184"/>
      <c r="K21783" s="184"/>
      <c r="L21783" s="183"/>
    </row>
    <row r="21784">
      <c r="A21784" s="454"/>
      <c r="B21784" s="927"/>
      <c r="C21784" s="580"/>
      <c r="D21784" s="939"/>
      <c r="E21784" s="940"/>
      <c r="F21784" s="941"/>
      <c r="G21784" s="937" t="str">
        <f t="array" ref="G21784">xlookup(F21784,'Internal Staffing Calculator'!E:E,'Internal Staffing Calculator'!C:C,"")</f>
        <v/>
      </c>
      <c r="H21784" s="932" t="str">
        <f t="array" ref="H21784">if(F21784&lt;&gt;"", iferror(index('Internal Staffing Calculator'!B$8:B23500,match(F21784,'Internal Staffing Calculator'!E$8:E23500,0)), "Not In Budget"),"")</f>
        <v/>
      </c>
      <c r="I21784" s="184"/>
      <c r="J21784" s="184"/>
      <c r="K21784" s="184"/>
      <c r="L21784" s="183"/>
    </row>
    <row r="21785">
      <c r="A21785" s="454"/>
      <c r="B21785" s="927"/>
      <c r="C21785" s="580"/>
      <c r="D21785" s="939"/>
      <c r="E21785" s="940"/>
      <c r="F21785" s="941"/>
      <c r="G21785" s="937" t="str">
        <f t="array" ref="G21785">xlookup(F21785,'Internal Staffing Calculator'!E:E,'Internal Staffing Calculator'!C:C,"")</f>
        <v/>
      </c>
      <c r="H21785" s="932" t="str">
        <f t="array" ref="H21785">if(F21785&lt;&gt;"", iferror(index('Internal Staffing Calculator'!B$8:B23500,match(F21785,'Internal Staffing Calculator'!E$8:E23500,0)), "Not In Budget"),"")</f>
        <v/>
      </c>
      <c r="I21785" s="184"/>
      <c r="J21785" s="184"/>
      <c r="K21785" s="184"/>
      <c r="L21785" s="183"/>
    </row>
    <row r="21786">
      <c r="A21786" s="454"/>
      <c r="B21786" s="927"/>
      <c r="C21786" s="580"/>
      <c r="D21786" s="939"/>
      <c r="E21786" s="940"/>
      <c r="F21786" s="941"/>
      <c r="G21786" s="937" t="str">
        <f t="array" ref="G21786">xlookup(F21786,'Internal Staffing Calculator'!E:E,'Internal Staffing Calculator'!C:C,"")</f>
        <v/>
      </c>
      <c r="H21786" s="932" t="str">
        <f t="array" ref="H21786">if(F21786&lt;&gt;"", iferror(index('Internal Staffing Calculator'!B$8:B23500,match(F21786,'Internal Staffing Calculator'!E$8:E23500,0)), "Not In Budget"),"")</f>
        <v/>
      </c>
      <c r="I21786" s="184"/>
      <c r="J21786" s="184"/>
      <c r="K21786" s="184"/>
      <c r="L21786" s="183"/>
    </row>
    <row r="21787">
      <c r="A21787" s="454"/>
      <c r="B21787" s="927"/>
      <c r="C21787" s="580"/>
      <c r="D21787" s="939"/>
      <c r="E21787" s="940"/>
      <c r="F21787" s="941"/>
      <c r="G21787" s="937" t="str">
        <f t="array" ref="G21787">xlookup(F21787,'Internal Staffing Calculator'!E:E,'Internal Staffing Calculator'!C:C,"")</f>
        <v/>
      </c>
      <c r="H21787" s="932" t="str">
        <f t="array" ref="H21787">if(F21787&lt;&gt;"", iferror(index('Internal Staffing Calculator'!B$8:B23500,match(F21787,'Internal Staffing Calculator'!E$8:E23500,0)), "Not In Budget"),"")</f>
        <v/>
      </c>
      <c r="I21787" s="184"/>
      <c r="J21787" s="184"/>
      <c r="K21787" s="184"/>
      <c r="L21787" s="183"/>
    </row>
    <row r="21788">
      <c r="A21788" s="454"/>
      <c r="B21788" s="927"/>
      <c r="C21788" s="580"/>
      <c r="D21788" s="939"/>
      <c r="E21788" s="940"/>
      <c r="F21788" s="941"/>
      <c r="G21788" s="937" t="str">
        <f t="array" ref="G21788">xlookup(F21788,'Internal Staffing Calculator'!E:E,'Internal Staffing Calculator'!C:C,"")</f>
        <v/>
      </c>
      <c r="H21788" s="932" t="str">
        <f t="array" ref="H21788">if(F21788&lt;&gt;"", iferror(index('Internal Staffing Calculator'!B$8:B23500,match(F21788,'Internal Staffing Calculator'!E$8:E23500,0)), "Not In Budget"),"")</f>
        <v/>
      </c>
      <c r="I21788" s="184"/>
      <c r="J21788" s="184"/>
      <c r="K21788" s="184"/>
      <c r="L21788" s="183"/>
    </row>
    <row r="21789">
      <c r="A21789" s="454"/>
      <c r="B21789" s="927"/>
      <c r="C21789" s="580"/>
      <c r="D21789" s="939"/>
      <c r="E21789" s="940"/>
      <c r="F21789" s="941"/>
      <c r="G21789" s="937" t="str">
        <f t="array" ref="G21789">xlookup(F21789,'Internal Staffing Calculator'!E:E,'Internal Staffing Calculator'!C:C,"")</f>
        <v/>
      </c>
      <c r="H21789" s="932" t="str">
        <f t="array" ref="H21789">if(F21789&lt;&gt;"", iferror(index('Internal Staffing Calculator'!B$8:B23500,match(F21789,'Internal Staffing Calculator'!E$8:E23500,0)), "Not In Budget"),"")</f>
        <v/>
      </c>
      <c r="I21789" s="184"/>
      <c r="J21789" s="184"/>
      <c r="K21789" s="184"/>
      <c r="L21789" s="183"/>
    </row>
    <row r="21790">
      <c r="A21790" s="454"/>
      <c r="B21790" s="927"/>
      <c r="C21790" s="580"/>
      <c r="D21790" s="939"/>
      <c r="E21790" s="940"/>
      <c r="F21790" s="941"/>
      <c r="G21790" s="937" t="str">
        <f t="array" ref="G21790">xlookup(F21790,'Internal Staffing Calculator'!E:E,'Internal Staffing Calculator'!C:C,"")</f>
        <v/>
      </c>
      <c r="H21790" s="932" t="str">
        <f t="array" ref="H21790">if(F21790&lt;&gt;"", iferror(index('Internal Staffing Calculator'!B$8:B23500,match(F21790,'Internal Staffing Calculator'!E$8:E23500,0)), "Not In Budget"),"")</f>
        <v/>
      </c>
      <c r="I21790" s="184"/>
      <c r="J21790" s="184"/>
      <c r="K21790" s="184"/>
      <c r="L21790" s="183"/>
    </row>
    <row r="21791">
      <c r="A21791" s="454"/>
      <c r="B21791" s="927"/>
      <c r="C21791" s="580"/>
      <c r="D21791" s="939"/>
      <c r="E21791" s="940"/>
      <c r="F21791" s="941"/>
      <c r="G21791" s="937" t="str">
        <f t="array" ref="G21791">xlookup(F21791,'Internal Staffing Calculator'!E:E,'Internal Staffing Calculator'!C:C,"")</f>
        <v/>
      </c>
      <c r="H21791" s="932" t="str">
        <f t="array" ref="H21791">if(F21791&lt;&gt;"", iferror(index('Internal Staffing Calculator'!B$8:B23500,match(F21791,'Internal Staffing Calculator'!E$8:E23500,0)), "Not In Budget"),"")</f>
        <v/>
      </c>
      <c r="I21791" s="184"/>
      <c r="J21791" s="184"/>
      <c r="K21791" s="184"/>
      <c r="L21791" s="183"/>
    </row>
    <row r="21792">
      <c r="A21792" s="454"/>
      <c r="B21792" s="927"/>
      <c r="C21792" s="580"/>
      <c r="D21792" s="939"/>
      <c r="E21792" s="940"/>
      <c r="F21792" s="941"/>
      <c r="G21792" s="937" t="str">
        <f t="array" ref="G21792">xlookup(F21792,'Internal Staffing Calculator'!E:E,'Internal Staffing Calculator'!C:C,"")</f>
        <v/>
      </c>
      <c r="H21792" s="932" t="str">
        <f t="array" ref="H21792">if(F21792&lt;&gt;"", iferror(index('Internal Staffing Calculator'!B$8:B23500,match(F21792,'Internal Staffing Calculator'!E$8:E23500,0)), "Not In Budget"),"")</f>
        <v/>
      </c>
      <c r="I21792" s="184"/>
      <c r="J21792" s="184"/>
      <c r="K21792" s="184"/>
      <c r="L21792" s="183"/>
    </row>
    <row r="21793">
      <c r="A21793" s="454"/>
      <c r="B21793" s="927"/>
      <c r="C21793" s="580"/>
      <c r="D21793" s="939"/>
      <c r="E21793" s="940"/>
      <c r="F21793" s="941"/>
      <c r="G21793" s="937" t="str">
        <f t="array" ref="G21793">xlookup(F21793,'Internal Staffing Calculator'!E:E,'Internal Staffing Calculator'!C:C,"")</f>
        <v/>
      </c>
      <c r="H21793" s="932" t="str">
        <f t="array" ref="H21793">if(F21793&lt;&gt;"", iferror(index('Internal Staffing Calculator'!B$8:B23500,match(F21793,'Internal Staffing Calculator'!E$8:E23500,0)), "Not In Budget"),"")</f>
        <v/>
      </c>
      <c r="I21793" s="184"/>
      <c r="J21793" s="184"/>
      <c r="K21793" s="184"/>
      <c r="L21793" s="183"/>
    </row>
    <row r="21794">
      <c r="A21794" s="454"/>
      <c r="B21794" s="927"/>
      <c r="C21794" s="580"/>
      <c r="D21794" s="939"/>
      <c r="E21794" s="940"/>
      <c r="F21794" s="941"/>
      <c r="G21794" s="937" t="str">
        <f t="array" ref="G21794">xlookup(F21794,'Internal Staffing Calculator'!E:E,'Internal Staffing Calculator'!C:C,"")</f>
        <v/>
      </c>
      <c r="H21794" s="932" t="str">
        <f t="array" ref="H21794">if(F21794&lt;&gt;"", iferror(index('Internal Staffing Calculator'!B$8:B23500,match(F21794,'Internal Staffing Calculator'!E$8:E23500,0)), "Not In Budget"),"")</f>
        <v/>
      </c>
      <c r="I21794" s="184"/>
      <c r="J21794" s="184"/>
      <c r="K21794" s="184"/>
      <c r="L21794" s="183"/>
    </row>
    <row r="21795">
      <c r="A21795" s="454"/>
      <c r="B21795" s="927"/>
      <c r="C21795" s="580"/>
      <c r="D21795" s="939"/>
      <c r="E21795" s="940"/>
      <c r="F21795" s="941"/>
      <c r="G21795" s="937" t="str">
        <f t="array" ref="G21795">xlookup(F21795,'Internal Staffing Calculator'!E:E,'Internal Staffing Calculator'!C:C,"")</f>
        <v/>
      </c>
      <c r="H21795" s="932" t="str">
        <f t="array" ref="H21795">if(F21795&lt;&gt;"", iferror(index('Internal Staffing Calculator'!B$8:B23500,match(F21795,'Internal Staffing Calculator'!E$8:E23500,0)), "Not In Budget"),"")</f>
        <v/>
      </c>
      <c r="I21795" s="184"/>
      <c r="J21795" s="184"/>
      <c r="K21795" s="184"/>
      <c r="L21795" s="183"/>
    </row>
    <row r="21796">
      <c r="A21796" s="454"/>
      <c r="B21796" s="927"/>
      <c r="C21796" s="580"/>
      <c r="D21796" s="939"/>
      <c r="E21796" s="940"/>
      <c r="F21796" s="941"/>
      <c r="G21796" s="937" t="str">
        <f t="array" ref="G21796">xlookup(F21796,'Internal Staffing Calculator'!E:E,'Internal Staffing Calculator'!C:C,"")</f>
        <v/>
      </c>
      <c r="H21796" s="932" t="str">
        <f t="array" ref="H21796">if(F21796&lt;&gt;"", iferror(index('Internal Staffing Calculator'!B$8:B23500,match(F21796,'Internal Staffing Calculator'!E$8:E23500,0)), "Not In Budget"),"")</f>
        <v/>
      </c>
      <c r="I21796" s="184"/>
      <c r="J21796" s="184"/>
      <c r="K21796" s="184"/>
      <c r="L21796" s="183"/>
    </row>
    <row r="21797">
      <c r="A21797" s="454"/>
      <c r="B21797" s="927"/>
      <c r="C21797" s="580"/>
      <c r="D21797" s="939"/>
      <c r="E21797" s="940"/>
      <c r="F21797" s="941"/>
      <c r="G21797" s="937" t="str">
        <f t="array" ref="G21797">xlookup(F21797,'Internal Staffing Calculator'!E:E,'Internal Staffing Calculator'!C:C,"")</f>
        <v/>
      </c>
      <c r="H21797" s="932" t="str">
        <f t="array" ref="H21797">if(F21797&lt;&gt;"", iferror(index('Internal Staffing Calculator'!B$8:B23500,match(F21797,'Internal Staffing Calculator'!E$8:E23500,0)), "Not In Budget"),"")</f>
        <v/>
      </c>
      <c r="I21797" s="184"/>
      <c r="J21797" s="184"/>
      <c r="K21797" s="184"/>
      <c r="L21797" s="183"/>
    </row>
    <row r="21798">
      <c r="A21798" s="454"/>
      <c r="B21798" s="927"/>
      <c r="C21798" s="580"/>
      <c r="D21798" s="939"/>
      <c r="E21798" s="940"/>
      <c r="F21798" s="941"/>
      <c r="G21798" s="937" t="str">
        <f t="array" ref="G21798">xlookup(F21798,'Internal Staffing Calculator'!E:E,'Internal Staffing Calculator'!C:C,"")</f>
        <v/>
      </c>
      <c r="H21798" s="932" t="str">
        <f t="array" ref="H21798">if(F21798&lt;&gt;"", iferror(index('Internal Staffing Calculator'!B$8:B23500,match(F21798,'Internal Staffing Calculator'!E$8:E23500,0)), "Not In Budget"),"")</f>
        <v/>
      </c>
      <c r="I21798" s="184"/>
      <c r="J21798" s="184"/>
      <c r="K21798" s="184"/>
      <c r="L21798" s="183"/>
    </row>
    <row r="21799">
      <c r="A21799" s="454"/>
      <c r="B21799" s="927"/>
      <c r="C21799" s="580"/>
      <c r="D21799" s="939"/>
      <c r="E21799" s="940"/>
      <c r="F21799" s="941"/>
      <c r="G21799" s="937" t="str">
        <f t="array" ref="G21799">xlookup(F21799,'Internal Staffing Calculator'!E:E,'Internal Staffing Calculator'!C:C,"")</f>
        <v/>
      </c>
      <c r="H21799" s="932" t="str">
        <f t="array" ref="H21799">if(F21799&lt;&gt;"", iferror(index('Internal Staffing Calculator'!B$8:B23500,match(F21799,'Internal Staffing Calculator'!E$8:E23500,0)), "Not In Budget"),"")</f>
        <v/>
      </c>
      <c r="I21799" s="184"/>
      <c r="J21799" s="184"/>
      <c r="K21799" s="184"/>
      <c r="L21799" s="183"/>
    </row>
    <row r="21800">
      <c r="A21800" s="454"/>
      <c r="B21800" s="927"/>
      <c r="C21800" s="580"/>
      <c r="D21800" s="939"/>
      <c r="E21800" s="940"/>
      <c r="F21800" s="941"/>
      <c r="G21800" s="937" t="str">
        <f t="array" ref="G21800">xlookup(F21800,'Internal Staffing Calculator'!E:E,'Internal Staffing Calculator'!C:C,"")</f>
        <v/>
      </c>
      <c r="H21800" s="932" t="str">
        <f t="array" ref="H21800">if(F21800&lt;&gt;"", iferror(index('Internal Staffing Calculator'!B$8:B23500,match(F21800,'Internal Staffing Calculator'!E$8:E23500,0)), "Not In Budget"),"")</f>
        <v/>
      </c>
      <c r="I21800" s="184"/>
      <c r="J21800" s="184"/>
      <c r="K21800" s="184"/>
      <c r="L21800" s="183"/>
    </row>
    <row r="21801">
      <c r="A21801" s="454"/>
      <c r="B21801" s="927"/>
      <c r="C21801" s="580"/>
      <c r="D21801" s="939"/>
      <c r="E21801" s="940"/>
      <c r="F21801" s="941"/>
      <c r="G21801" s="937" t="str">
        <f t="array" ref="G21801">xlookup(F21801,'Internal Staffing Calculator'!E:E,'Internal Staffing Calculator'!C:C,"")</f>
        <v/>
      </c>
      <c r="H21801" s="932" t="str">
        <f t="array" ref="H21801">if(F21801&lt;&gt;"", iferror(index('Internal Staffing Calculator'!B$8:B23500,match(F21801,'Internal Staffing Calculator'!E$8:E23500,0)), "Not In Budget"),"")</f>
        <v/>
      </c>
      <c r="I21801" s="184"/>
      <c r="J21801" s="184"/>
      <c r="K21801" s="184"/>
      <c r="L21801" s="183"/>
    </row>
    <row r="21802">
      <c r="A21802" s="454"/>
      <c r="B21802" s="927"/>
      <c r="C21802" s="580"/>
      <c r="D21802" s="939"/>
      <c r="E21802" s="940"/>
      <c r="F21802" s="941"/>
      <c r="G21802" s="937" t="str">
        <f t="array" ref="G21802">xlookup(F21802,'Internal Staffing Calculator'!E:E,'Internal Staffing Calculator'!C:C,"")</f>
        <v/>
      </c>
      <c r="H21802" s="932" t="str">
        <f t="array" ref="H21802">if(F21802&lt;&gt;"", iferror(index('Internal Staffing Calculator'!B$8:B23500,match(F21802,'Internal Staffing Calculator'!E$8:E23500,0)), "Not In Budget"),"")</f>
        <v/>
      </c>
      <c r="I21802" s="184"/>
      <c r="J21802" s="184"/>
      <c r="K21802" s="184"/>
      <c r="L21802" s="183"/>
    </row>
    <row r="21803">
      <c r="A21803" s="454"/>
      <c r="B21803" s="927"/>
      <c r="C21803" s="580"/>
      <c r="D21803" s="939"/>
      <c r="E21803" s="940"/>
      <c r="F21803" s="941"/>
      <c r="G21803" s="937" t="str">
        <f t="array" ref="G21803">xlookup(F21803,'Internal Staffing Calculator'!E:E,'Internal Staffing Calculator'!C:C,"")</f>
        <v/>
      </c>
      <c r="H21803" s="932" t="str">
        <f t="array" ref="H21803">if(F21803&lt;&gt;"", iferror(index('Internal Staffing Calculator'!B$8:B23500,match(F21803,'Internal Staffing Calculator'!E$8:E23500,0)), "Not In Budget"),"")</f>
        <v/>
      </c>
      <c r="I21803" s="184"/>
      <c r="J21803" s="184"/>
      <c r="K21803" s="184"/>
      <c r="L21803" s="183"/>
    </row>
    <row r="21804">
      <c r="A21804" s="454"/>
      <c r="B21804" s="927"/>
      <c r="C21804" s="580"/>
      <c r="D21804" s="939"/>
      <c r="E21804" s="940"/>
      <c r="F21804" s="941"/>
      <c r="G21804" s="937" t="str">
        <f t="array" ref="G21804">xlookup(F21804,'Internal Staffing Calculator'!E:E,'Internal Staffing Calculator'!C:C,"")</f>
        <v/>
      </c>
      <c r="H21804" s="932" t="str">
        <f t="array" ref="H21804">if(F21804&lt;&gt;"", iferror(index('Internal Staffing Calculator'!B$8:B23500,match(F21804,'Internal Staffing Calculator'!E$8:E23500,0)), "Not In Budget"),"")</f>
        <v/>
      </c>
      <c r="I21804" s="184"/>
      <c r="J21804" s="184"/>
      <c r="K21804" s="184"/>
      <c r="L21804" s="183"/>
    </row>
    <row r="21805">
      <c r="A21805" s="454"/>
      <c r="B21805" s="927"/>
      <c r="C21805" s="580"/>
      <c r="D21805" s="939"/>
      <c r="E21805" s="940"/>
      <c r="F21805" s="941"/>
      <c r="G21805" s="937" t="str">
        <f t="array" ref="G21805">xlookup(F21805,'Internal Staffing Calculator'!E:E,'Internal Staffing Calculator'!C:C,"")</f>
        <v/>
      </c>
      <c r="H21805" s="932" t="str">
        <f t="array" ref="H21805">if(F21805&lt;&gt;"", iferror(index('Internal Staffing Calculator'!B$8:B23500,match(F21805,'Internal Staffing Calculator'!E$8:E23500,0)), "Not In Budget"),"")</f>
        <v/>
      </c>
      <c r="I21805" s="184"/>
      <c r="J21805" s="184"/>
      <c r="K21805" s="184"/>
      <c r="L21805" s="183"/>
    </row>
    <row r="21806">
      <c r="A21806" s="454"/>
      <c r="B21806" s="927"/>
      <c r="C21806" s="580"/>
      <c r="D21806" s="939"/>
      <c r="E21806" s="940"/>
      <c r="F21806" s="941"/>
      <c r="G21806" s="937" t="str">
        <f t="array" ref="G21806">xlookup(F21806,'Internal Staffing Calculator'!E:E,'Internal Staffing Calculator'!C:C,"")</f>
        <v/>
      </c>
      <c r="H21806" s="932" t="str">
        <f t="array" ref="H21806">if(F21806&lt;&gt;"", iferror(index('Internal Staffing Calculator'!B$8:B23500,match(F21806,'Internal Staffing Calculator'!E$8:E23500,0)), "Not In Budget"),"")</f>
        <v/>
      </c>
      <c r="I21806" s="184"/>
      <c r="J21806" s="184"/>
      <c r="K21806" s="184"/>
      <c r="L21806" s="183"/>
    </row>
    <row r="21807">
      <c r="A21807" s="454"/>
      <c r="B21807" s="927"/>
      <c r="C21807" s="580"/>
      <c r="D21807" s="939"/>
      <c r="E21807" s="940"/>
      <c r="F21807" s="941"/>
      <c r="G21807" s="937" t="str">
        <f t="array" ref="G21807">xlookup(F21807,'Internal Staffing Calculator'!E:E,'Internal Staffing Calculator'!C:C,"")</f>
        <v/>
      </c>
      <c r="H21807" s="932" t="str">
        <f t="array" ref="H21807">if(F21807&lt;&gt;"", iferror(index('Internal Staffing Calculator'!B$8:B23500,match(F21807,'Internal Staffing Calculator'!E$8:E23500,0)), "Not In Budget"),"")</f>
        <v/>
      </c>
      <c r="I21807" s="184"/>
      <c r="J21807" s="184"/>
      <c r="K21807" s="184"/>
      <c r="L21807" s="183"/>
    </row>
    <row r="21808">
      <c r="A21808" s="454"/>
      <c r="B21808" s="927"/>
      <c r="C21808" s="580"/>
      <c r="D21808" s="939"/>
      <c r="E21808" s="940"/>
      <c r="F21808" s="941"/>
      <c r="G21808" s="937" t="str">
        <f t="array" ref="G21808">xlookup(F21808,'Internal Staffing Calculator'!E:E,'Internal Staffing Calculator'!C:C,"")</f>
        <v/>
      </c>
      <c r="H21808" s="932" t="str">
        <f t="array" ref="H21808">if(F21808&lt;&gt;"", iferror(index('Internal Staffing Calculator'!B$8:B23500,match(F21808,'Internal Staffing Calculator'!E$8:E23500,0)), "Not In Budget"),"")</f>
        <v/>
      </c>
      <c r="I21808" s="184"/>
      <c r="J21808" s="184"/>
      <c r="K21808" s="184"/>
      <c r="L21808" s="183"/>
    </row>
    <row r="21809">
      <c r="A21809" s="454"/>
      <c r="B21809" s="927"/>
      <c r="C21809" s="580"/>
      <c r="D21809" s="939"/>
      <c r="E21809" s="940"/>
      <c r="F21809" s="941"/>
      <c r="G21809" s="937" t="str">
        <f t="array" ref="G21809">xlookup(F21809,'Internal Staffing Calculator'!E:E,'Internal Staffing Calculator'!C:C,"")</f>
        <v/>
      </c>
      <c r="H21809" s="932" t="str">
        <f t="array" ref="H21809">if(F21809&lt;&gt;"", iferror(index('Internal Staffing Calculator'!B$8:B23500,match(F21809,'Internal Staffing Calculator'!E$8:E23500,0)), "Not In Budget"),"")</f>
        <v/>
      </c>
      <c r="I21809" s="184"/>
      <c r="J21809" s="184"/>
      <c r="K21809" s="184"/>
      <c r="L21809" s="183"/>
    </row>
    <row r="21810">
      <c r="A21810" s="454"/>
      <c r="B21810" s="927"/>
      <c r="C21810" s="580"/>
      <c r="D21810" s="939"/>
      <c r="E21810" s="940"/>
      <c r="F21810" s="941"/>
      <c r="G21810" s="937" t="str">
        <f t="array" ref="G21810">xlookup(F21810,'Internal Staffing Calculator'!E:E,'Internal Staffing Calculator'!C:C,"")</f>
        <v/>
      </c>
      <c r="H21810" s="932" t="str">
        <f t="array" ref="H21810">if(F21810&lt;&gt;"", iferror(index('Internal Staffing Calculator'!B$8:B23500,match(F21810,'Internal Staffing Calculator'!E$8:E23500,0)), "Not In Budget"),"")</f>
        <v/>
      </c>
      <c r="I21810" s="184"/>
      <c r="J21810" s="184"/>
      <c r="K21810" s="184"/>
      <c r="L21810" s="183"/>
    </row>
    <row r="21811">
      <c r="A21811" s="454"/>
      <c r="B21811" s="927"/>
      <c r="C21811" s="580"/>
      <c r="D21811" s="939"/>
      <c r="E21811" s="940"/>
      <c r="F21811" s="941"/>
      <c r="G21811" s="937" t="str">
        <f t="array" ref="G21811">xlookup(F21811,'Internal Staffing Calculator'!E:E,'Internal Staffing Calculator'!C:C,"")</f>
        <v/>
      </c>
      <c r="H21811" s="932" t="str">
        <f t="array" ref="H21811">if(F21811&lt;&gt;"", iferror(index('Internal Staffing Calculator'!B$8:B23500,match(F21811,'Internal Staffing Calculator'!E$8:E23500,0)), "Not In Budget"),"")</f>
        <v/>
      </c>
      <c r="I21811" s="184"/>
      <c r="J21811" s="184"/>
      <c r="K21811" s="184"/>
      <c r="L21811" s="183"/>
    </row>
    <row r="21812">
      <c r="A21812" s="454"/>
      <c r="B21812" s="927"/>
      <c r="C21812" s="580"/>
      <c r="D21812" s="939"/>
      <c r="E21812" s="940"/>
      <c r="F21812" s="941"/>
      <c r="G21812" s="937" t="str">
        <f t="array" ref="G21812">xlookup(F21812,'Internal Staffing Calculator'!E:E,'Internal Staffing Calculator'!C:C,"")</f>
        <v/>
      </c>
      <c r="H21812" s="932" t="str">
        <f t="array" ref="H21812">if(F21812&lt;&gt;"", iferror(index('Internal Staffing Calculator'!B$8:B23500,match(F21812,'Internal Staffing Calculator'!E$8:E23500,0)), "Not In Budget"),"")</f>
        <v/>
      </c>
      <c r="I21812" s="184"/>
      <c r="J21812" s="184"/>
      <c r="K21812" s="184"/>
      <c r="L21812" s="183"/>
    </row>
    <row r="21813">
      <c r="A21813" s="454"/>
      <c r="B21813" s="927"/>
      <c r="C21813" s="580"/>
      <c r="D21813" s="939"/>
      <c r="E21813" s="940"/>
      <c r="F21813" s="941"/>
      <c r="G21813" s="937" t="str">
        <f t="array" ref="G21813">xlookup(F21813,'Internal Staffing Calculator'!E:E,'Internal Staffing Calculator'!C:C,"")</f>
        <v/>
      </c>
      <c r="H21813" s="932" t="str">
        <f t="array" ref="H21813">if(F21813&lt;&gt;"", iferror(index('Internal Staffing Calculator'!B$8:B23500,match(F21813,'Internal Staffing Calculator'!E$8:E23500,0)), "Not In Budget"),"")</f>
        <v/>
      </c>
      <c r="I21813" s="184"/>
      <c r="J21813" s="184"/>
      <c r="K21813" s="184"/>
      <c r="L21813" s="183"/>
    </row>
    <row r="21814">
      <c r="A21814" s="454"/>
      <c r="B21814" s="927"/>
      <c r="C21814" s="580"/>
      <c r="D21814" s="939"/>
      <c r="E21814" s="940"/>
      <c r="F21814" s="941"/>
      <c r="G21814" s="937" t="str">
        <f t="array" ref="G21814">xlookup(F21814,'Internal Staffing Calculator'!E:E,'Internal Staffing Calculator'!C:C,"")</f>
        <v/>
      </c>
      <c r="H21814" s="932" t="str">
        <f t="array" ref="H21814">if(F21814&lt;&gt;"", iferror(index('Internal Staffing Calculator'!B$8:B23500,match(F21814,'Internal Staffing Calculator'!E$8:E23500,0)), "Not In Budget"),"")</f>
        <v/>
      </c>
      <c r="I21814" s="184"/>
      <c r="J21814" s="184"/>
      <c r="K21814" s="184"/>
      <c r="L21814" s="183"/>
    </row>
    <row r="21815">
      <c r="A21815" s="454"/>
      <c r="B21815" s="927"/>
      <c r="C21815" s="580"/>
      <c r="D21815" s="939"/>
      <c r="E21815" s="940"/>
      <c r="F21815" s="941"/>
      <c r="G21815" s="937" t="str">
        <f t="array" ref="G21815">xlookup(F21815,'Internal Staffing Calculator'!E:E,'Internal Staffing Calculator'!C:C,"")</f>
        <v/>
      </c>
      <c r="H21815" s="932" t="str">
        <f t="array" ref="H21815">if(F21815&lt;&gt;"", iferror(index('Internal Staffing Calculator'!B$8:B23500,match(F21815,'Internal Staffing Calculator'!E$8:E23500,0)), "Not In Budget"),"")</f>
        <v/>
      </c>
      <c r="I21815" s="184"/>
      <c r="J21815" s="184"/>
      <c r="K21815" s="184"/>
      <c r="L21815" s="183"/>
    </row>
    <row r="21816">
      <c r="A21816" s="454"/>
      <c r="B21816" s="927"/>
      <c r="C21816" s="580"/>
      <c r="D21816" s="939"/>
      <c r="E21816" s="940"/>
      <c r="F21816" s="941"/>
      <c r="G21816" s="937" t="str">
        <f t="array" ref="G21816">xlookup(F21816,'Internal Staffing Calculator'!E:E,'Internal Staffing Calculator'!C:C,"")</f>
        <v/>
      </c>
      <c r="H21816" s="932" t="str">
        <f t="array" ref="H21816">if(F21816&lt;&gt;"", iferror(index('Internal Staffing Calculator'!B$8:B23500,match(F21816,'Internal Staffing Calculator'!E$8:E23500,0)), "Not In Budget"),"")</f>
        <v/>
      </c>
      <c r="I21816" s="184"/>
      <c r="J21816" s="184"/>
      <c r="K21816" s="184"/>
      <c r="L21816" s="183"/>
    </row>
    <row r="21817">
      <c r="A21817" s="454"/>
      <c r="B21817" s="927"/>
      <c r="C21817" s="580"/>
      <c r="D21817" s="939"/>
      <c r="E21817" s="940"/>
      <c r="F21817" s="941"/>
      <c r="G21817" s="937" t="str">
        <f t="array" ref="G21817">xlookup(F21817,'Internal Staffing Calculator'!E:E,'Internal Staffing Calculator'!C:C,"")</f>
        <v/>
      </c>
      <c r="H21817" s="932" t="str">
        <f t="array" ref="H21817">if(F21817&lt;&gt;"", iferror(index('Internal Staffing Calculator'!B$8:B23500,match(F21817,'Internal Staffing Calculator'!E$8:E23500,0)), "Not In Budget"),"")</f>
        <v/>
      </c>
      <c r="I21817" s="184"/>
      <c r="J21817" s="184"/>
      <c r="K21817" s="184"/>
      <c r="L21817" s="183"/>
    </row>
    <row r="21818">
      <c r="A21818" s="454"/>
      <c r="B21818" s="927"/>
      <c r="C21818" s="580"/>
      <c r="D21818" s="939"/>
      <c r="E21818" s="940"/>
      <c r="F21818" s="941"/>
      <c r="G21818" s="937" t="str">
        <f t="array" ref="G21818">xlookup(F21818,'Internal Staffing Calculator'!E:E,'Internal Staffing Calculator'!C:C,"")</f>
        <v/>
      </c>
      <c r="H21818" s="932" t="str">
        <f t="array" ref="H21818">if(F21818&lt;&gt;"", iferror(index('Internal Staffing Calculator'!B$8:B23500,match(F21818,'Internal Staffing Calculator'!E$8:E23500,0)), "Not In Budget"),"")</f>
        <v/>
      </c>
      <c r="I21818" s="184"/>
      <c r="J21818" s="184"/>
      <c r="K21818" s="184"/>
      <c r="L21818" s="183"/>
    </row>
    <row r="21819">
      <c r="A21819" s="454"/>
      <c r="B21819" s="927"/>
      <c r="C21819" s="580"/>
      <c r="D21819" s="939"/>
      <c r="E21819" s="940"/>
      <c r="F21819" s="941"/>
      <c r="G21819" s="937" t="str">
        <f t="array" ref="G21819">xlookup(F21819,'Internal Staffing Calculator'!E:E,'Internal Staffing Calculator'!C:C,"")</f>
        <v/>
      </c>
      <c r="H21819" s="932" t="str">
        <f t="array" ref="H21819">if(F21819&lt;&gt;"", iferror(index('Internal Staffing Calculator'!B$8:B23500,match(F21819,'Internal Staffing Calculator'!E$8:E23500,0)), "Not In Budget"),"")</f>
        <v/>
      </c>
      <c r="I21819" s="184"/>
      <c r="J21819" s="184"/>
      <c r="K21819" s="184"/>
      <c r="L21819" s="183"/>
    </row>
    <row r="21820">
      <c r="A21820" s="454"/>
      <c r="B21820" s="927"/>
      <c r="C21820" s="580"/>
      <c r="D21820" s="939"/>
      <c r="E21820" s="940"/>
      <c r="F21820" s="941"/>
      <c r="G21820" s="937" t="str">
        <f t="array" ref="G21820">xlookup(F21820,'Internal Staffing Calculator'!E:E,'Internal Staffing Calculator'!C:C,"")</f>
        <v/>
      </c>
      <c r="H21820" s="932" t="str">
        <f t="array" ref="H21820">if(F21820&lt;&gt;"", iferror(index('Internal Staffing Calculator'!B$8:B23500,match(F21820,'Internal Staffing Calculator'!E$8:E23500,0)), "Not In Budget"),"")</f>
        <v/>
      </c>
      <c r="I21820" s="184"/>
      <c r="J21820" s="184"/>
      <c r="K21820" s="184"/>
      <c r="L21820" s="183"/>
    </row>
    <row r="21821">
      <c r="A21821" s="454"/>
      <c r="B21821" s="927"/>
      <c r="C21821" s="580"/>
      <c r="D21821" s="939"/>
      <c r="E21821" s="940"/>
      <c r="F21821" s="941"/>
      <c r="G21821" s="937" t="str">
        <f t="array" ref="G21821">xlookup(F21821,'Internal Staffing Calculator'!E:E,'Internal Staffing Calculator'!C:C,"")</f>
        <v/>
      </c>
      <c r="H21821" s="932" t="str">
        <f t="array" ref="H21821">if(F21821&lt;&gt;"", iferror(index('Internal Staffing Calculator'!B$8:B23500,match(F21821,'Internal Staffing Calculator'!E$8:E23500,0)), "Not In Budget"),"")</f>
        <v/>
      </c>
      <c r="I21821" s="184"/>
      <c r="J21821" s="184"/>
      <c r="K21821" s="184"/>
      <c r="L21821" s="183"/>
    </row>
    <row r="21822">
      <c r="A21822" s="454"/>
      <c r="B21822" s="927"/>
      <c r="C21822" s="580"/>
      <c r="D21822" s="939"/>
      <c r="E21822" s="940"/>
      <c r="F21822" s="941"/>
      <c r="G21822" s="937" t="str">
        <f t="array" ref="G21822">xlookup(F21822,'Internal Staffing Calculator'!E:E,'Internal Staffing Calculator'!C:C,"")</f>
        <v/>
      </c>
      <c r="H21822" s="932" t="str">
        <f t="array" ref="H21822">if(F21822&lt;&gt;"", iferror(index('Internal Staffing Calculator'!B$8:B23500,match(F21822,'Internal Staffing Calculator'!E$8:E23500,0)), "Not In Budget"),"")</f>
        <v/>
      </c>
      <c r="I21822" s="184"/>
      <c r="J21822" s="184"/>
      <c r="K21822" s="184"/>
      <c r="L21822" s="183"/>
    </row>
    <row r="21823">
      <c r="A21823" s="454"/>
      <c r="B21823" s="927"/>
      <c r="C21823" s="580"/>
      <c r="D21823" s="939"/>
      <c r="E21823" s="940"/>
      <c r="F21823" s="941"/>
      <c r="G21823" s="937" t="str">
        <f t="array" ref="G21823">xlookup(F21823,'Internal Staffing Calculator'!E:E,'Internal Staffing Calculator'!C:C,"")</f>
        <v/>
      </c>
      <c r="H21823" s="932" t="str">
        <f t="array" ref="H21823">if(F21823&lt;&gt;"", iferror(index('Internal Staffing Calculator'!B$8:B23500,match(F21823,'Internal Staffing Calculator'!E$8:E23500,0)), "Not In Budget"),"")</f>
        <v/>
      </c>
      <c r="I21823" s="184"/>
      <c r="J21823" s="184"/>
      <c r="K21823" s="184"/>
      <c r="L21823" s="183"/>
    </row>
    <row r="21824">
      <c r="A21824" s="454"/>
      <c r="B21824" s="927"/>
      <c r="C21824" s="580"/>
      <c r="D21824" s="939"/>
      <c r="E21824" s="940"/>
      <c r="F21824" s="941"/>
      <c r="G21824" s="937" t="str">
        <f t="array" ref="G21824">xlookup(F21824,'Internal Staffing Calculator'!E:E,'Internal Staffing Calculator'!C:C,"")</f>
        <v/>
      </c>
      <c r="H21824" s="932" t="str">
        <f t="array" ref="H21824">if(F21824&lt;&gt;"", iferror(index('Internal Staffing Calculator'!B$8:B23500,match(F21824,'Internal Staffing Calculator'!E$8:E23500,0)), "Not In Budget"),"")</f>
        <v/>
      </c>
      <c r="I21824" s="184"/>
      <c r="J21824" s="184"/>
      <c r="K21824" s="184"/>
      <c r="L21824" s="183"/>
    </row>
    <row r="21825">
      <c r="A21825" s="454"/>
      <c r="B21825" s="927"/>
      <c r="C21825" s="580"/>
      <c r="D21825" s="939"/>
      <c r="E21825" s="940"/>
      <c r="F21825" s="941"/>
      <c r="G21825" s="937" t="str">
        <f t="array" ref="G21825">xlookup(F21825,'Internal Staffing Calculator'!E:E,'Internal Staffing Calculator'!C:C,"")</f>
        <v/>
      </c>
      <c r="H21825" s="932" t="str">
        <f t="array" ref="H21825">if(F21825&lt;&gt;"", iferror(index('Internal Staffing Calculator'!B$8:B23500,match(F21825,'Internal Staffing Calculator'!E$8:E23500,0)), "Not In Budget"),"")</f>
        <v/>
      </c>
      <c r="I21825" s="184"/>
      <c r="J21825" s="184"/>
      <c r="K21825" s="184"/>
      <c r="L21825" s="183"/>
    </row>
    <row r="21826">
      <c r="A21826" s="454"/>
      <c r="B21826" s="927"/>
      <c r="C21826" s="580"/>
      <c r="D21826" s="939"/>
      <c r="E21826" s="940"/>
      <c r="F21826" s="941"/>
      <c r="G21826" s="937" t="str">
        <f t="array" ref="G21826">xlookup(F21826,'Internal Staffing Calculator'!E:E,'Internal Staffing Calculator'!C:C,"")</f>
        <v/>
      </c>
      <c r="H21826" s="932" t="str">
        <f t="array" ref="H21826">if(F21826&lt;&gt;"", iferror(index('Internal Staffing Calculator'!B$8:B23500,match(F21826,'Internal Staffing Calculator'!E$8:E23500,0)), "Not In Budget"),"")</f>
        <v/>
      </c>
      <c r="I21826" s="184"/>
      <c r="J21826" s="184"/>
      <c r="K21826" s="184"/>
      <c r="L21826" s="183"/>
    </row>
    <row r="21827">
      <c r="A21827" s="454"/>
      <c r="B21827" s="927"/>
      <c r="C21827" s="580"/>
      <c r="D21827" s="939"/>
      <c r="E21827" s="940"/>
      <c r="F21827" s="941"/>
      <c r="G21827" s="937" t="str">
        <f t="array" ref="G21827">xlookup(F21827,'Internal Staffing Calculator'!E:E,'Internal Staffing Calculator'!C:C,"")</f>
        <v/>
      </c>
      <c r="H21827" s="932" t="str">
        <f t="array" ref="H21827">if(F21827&lt;&gt;"", iferror(index('Internal Staffing Calculator'!B$8:B23500,match(F21827,'Internal Staffing Calculator'!E$8:E23500,0)), "Not In Budget"),"")</f>
        <v/>
      </c>
      <c r="I21827" s="184"/>
      <c r="J21827" s="184"/>
      <c r="K21827" s="184"/>
      <c r="L21827" s="183"/>
    </row>
    <row r="21828">
      <c r="A21828" s="454"/>
      <c r="B21828" s="927"/>
      <c r="C21828" s="580"/>
      <c r="D21828" s="939"/>
      <c r="E21828" s="940"/>
      <c r="F21828" s="941"/>
      <c r="G21828" s="937" t="str">
        <f t="array" ref="G21828">xlookup(F21828,'Internal Staffing Calculator'!E:E,'Internal Staffing Calculator'!C:C,"")</f>
        <v/>
      </c>
      <c r="H21828" s="932" t="str">
        <f t="array" ref="H21828">if(F21828&lt;&gt;"", iferror(index('Internal Staffing Calculator'!B$8:B23500,match(F21828,'Internal Staffing Calculator'!E$8:E23500,0)), "Not In Budget"),"")</f>
        <v/>
      </c>
      <c r="I21828" s="184"/>
      <c r="J21828" s="184"/>
      <c r="K21828" s="184"/>
      <c r="L21828" s="183"/>
    </row>
    <row r="21829">
      <c r="A21829" s="454"/>
      <c r="B21829" s="927"/>
      <c r="C21829" s="580"/>
      <c r="D21829" s="939"/>
      <c r="E21829" s="940"/>
      <c r="F21829" s="941"/>
      <c r="G21829" s="937" t="str">
        <f t="array" ref="G21829">xlookup(F21829,'Internal Staffing Calculator'!E:E,'Internal Staffing Calculator'!C:C,"")</f>
        <v/>
      </c>
      <c r="H21829" s="932" t="str">
        <f t="array" ref="H21829">if(F21829&lt;&gt;"", iferror(index('Internal Staffing Calculator'!B$8:B23500,match(F21829,'Internal Staffing Calculator'!E$8:E23500,0)), "Not In Budget"),"")</f>
        <v/>
      </c>
      <c r="I21829" s="184"/>
      <c r="J21829" s="184"/>
      <c r="K21829" s="184"/>
      <c r="L21829" s="183"/>
    </row>
    <row r="21830">
      <c r="A21830" s="454"/>
      <c r="B21830" s="927"/>
      <c r="C21830" s="580"/>
      <c r="D21830" s="939"/>
      <c r="E21830" s="940"/>
      <c r="F21830" s="941"/>
      <c r="G21830" s="937" t="str">
        <f t="array" ref="G21830">xlookup(F21830,'Internal Staffing Calculator'!E:E,'Internal Staffing Calculator'!C:C,"")</f>
        <v/>
      </c>
      <c r="H21830" s="932" t="str">
        <f t="array" ref="H21830">if(F21830&lt;&gt;"", iferror(index('Internal Staffing Calculator'!B$8:B23500,match(F21830,'Internal Staffing Calculator'!E$8:E23500,0)), "Not In Budget"),"")</f>
        <v/>
      </c>
      <c r="I21830" s="184"/>
      <c r="J21830" s="184"/>
      <c r="K21830" s="184"/>
      <c r="L21830" s="183"/>
    </row>
    <row r="21831">
      <c r="A21831" s="454"/>
      <c r="B21831" s="927"/>
      <c r="C21831" s="580"/>
      <c r="D21831" s="939"/>
      <c r="E21831" s="940"/>
      <c r="F21831" s="941"/>
      <c r="G21831" s="937" t="str">
        <f t="array" ref="G21831">xlookup(F21831,'Internal Staffing Calculator'!E:E,'Internal Staffing Calculator'!C:C,"")</f>
        <v/>
      </c>
      <c r="H21831" s="932" t="str">
        <f t="array" ref="H21831">if(F21831&lt;&gt;"", iferror(index('Internal Staffing Calculator'!B$8:B23500,match(F21831,'Internal Staffing Calculator'!E$8:E23500,0)), "Not In Budget"),"")</f>
        <v/>
      </c>
      <c r="I21831" s="184"/>
      <c r="J21831" s="184"/>
      <c r="K21831" s="184"/>
      <c r="L21831" s="183"/>
    </row>
    <row r="21832">
      <c r="A21832" s="454"/>
      <c r="B21832" s="927"/>
      <c r="C21832" s="580"/>
      <c r="D21832" s="939"/>
      <c r="E21832" s="940"/>
      <c r="F21832" s="941"/>
      <c r="G21832" s="937" t="str">
        <f t="array" ref="G21832">xlookup(F21832,'Internal Staffing Calculator'!E:E,'Internal Staffing Calculator'!C:C,"")</f>
        <v/>
      </c>
      <c r="H21832" s="932" t="str">
        <f t="array" ref="H21832">if(F21832&lt;&gt;"", iferror(index('Internal Staffing Calculator'!B$8:B23500,match(F21832,'Internal Staffing Calculator'!E$8:E23500,0)), "Not In Budget"),"")</f>
        <v/>
      </c>
      <c r="I21832" s="184"/>
      <c r="J21832" s="184"/>
      <c r="K21832" s="184"/>
      <c r="L21832" s="183"/>
    </row>
    <row r="21833">
      <c r="A21833" s="454"/>
      <c r="B21833" s="927"/>
      <c r="C21833" s="580"/>
      <c r="D21833" s="939"/>
      <c r="E21833" s="940"/>
      <c r="F21833" s="941"/>
      <c r="G21833" s="937" t="str">
        <f t="array" ref="G21833">xlookup(F21833,'Internal Staffing Calculator'!E:E,'Internal Staffing Calculator'!C:C,"")</f>
        <v/>
      </c>
      <c r="H21833" s="932" t="str">
        <f t="array" ref="H21833">if(F21833&lt;&gt;"", iferror(index('Internal Staffing Calculator'!B$8:B23500,match(F21833,'Internal Staffing Calculator'!E$8:E23500,0)), "Not In Budget"),"")</f>
        <v/>
      </c>
      <c r="I21833" s="184"/>
      <c r="J21833" s="184"/>
      <c r="K21833" s="184"/>
      <c r="L21833" s="183"/>
    </row>
    <row r="21834">
      <c r="A21834" s="454"/>
      <c r="B21834" s="927"/>
      <c r="C21834" s="580"/>
      <c r="D21834" s="939"/>
      <c r="E21834" s="940"/>
      <c r="F21834" s="941"/>
      <c r="G21834" s="937" t="str">
        <f t="array" ref="G21834">xlookup(F21834,'Internal Staffing Calculator'!E:E,'Internal Staffing Calculator'!C:C,"")</f>
        <v/>
      </c>
      <c r="H21834" s="932" t="str">
        <f t="array" ref="H21834">if(F21834&lt;&gt;"", iferror(index('Internal Staffing Calculator'!B$8:B23500,match(F21834,'Internal Staffing Calculator'!E$8:E23500,0)), "Not In Budget"),"")</f>
        <v/>
      </c>
      <c r="I21834" s="184"/>
      <c r="J21834" s="184"/>
      <c r="K21834" s="184"/>
      <c r="L21834" s="183"/>
    </row>
    <row r="21835">
      <c r="A21835" s="454"/>
      <c r="B21835" s="927"/>
      <c r="C21835" s="580"/>
      <c r="D21835" s="939"/>
      <c r="E21835" s="940"/>
      <c r="F21835" s="941"/>
      <c r="G21835" s="937" t="str">
        <f t="array" ref="G21835">xlookup(F21835,'Internal Staffing Calculator'!E:E,'Internal Staffing Calculator'!C:C,"")</f>
        <v/>
      </c>
      <c r="H21835" s="932" t="str">
        <f t="array" ref="H21835">if(F21835&lt;&gt;"", iferror(index('Internal Staffing Calculator'!B$8:B23500,match(F21835,'Internal Staffing Calculator'!E$8:E23500,0)), "Not In Budget"),"")</f>
        <v/>
      </c>
      <c r="I21835" s="184"/>
      <c r="J21835" s="184"/>
      <c r="K21835" s="184"/>
      <c r="L21835" s="183"/>
    </row>
    <row r="21836">
      <c r="A21836" s="454"/>
      <c r="B21836" s="927"/>
      <c r="C21836" s="580"/>
      <c r="D21836" s="939"/>
      <c r="E21836" s="940"/>
      <c r="F21836" s="941"/>
      <c r="G21836" s="937" t="str">
        <f t="array" ref="G21836">xlookup(F21836,'Internal Staffing Calculator'!E:E,'Internal Staffing Calculator'!C:C,"")</f>
        <v/>
      </c>
      <c r="H21836" s="932" t="str">
        <f t="array" ref="H21836">if(F21836&lt;&gt;"", iferror(index('Internal Staffing Calculator'!B$8:B23500,match(F21836,'Internal Staffing Calculator'!E$8:E23500,0)), "Not In Budget"),"")</f>
        <v/>
      </c>
      <c r="I21836" s="184"/>
      <c r="J21836" s="184"/>
      <c r="K21836" s="184"/>
      <c r="L21836" s="183"/>
    </row>
    <row r="21837">
      <c r="A21837" s="454"/>
      <c r="B21837" s="927"/>
      <c r="C21837" s="580"/>
      <c r="D21837" s="939"/>
      <c r="E21837" s="940"/>
      <c r="F21837" s="941"/>
      <c r="G21837" s="937" t="str">
        <f t="array" ref="G21837">xlookup(F21837,'Internal Staffing Calculator'!E:E,'Internal Staffing Calculator'!C:C,"")</f>
        <v/>
      </c>
      <c r="H21837" s="932" t="str">
        <f t="array" ref="H21837">if(F21837&lt;&gt;"", iferror(index('Internal Staffing Calculator'!B$8:B23500,match(F21837,'Internal Staffing Calculator'!E$8:E23500,0)), "Not In Budget"),"")</f>
        <v/>
      </c>
      <c r="I21837" s="184"/>
      <c r="J21837" s="184"/>
      <c r="K21837" s="184"/>
      <c r="L21837" s="183"/>
    </row>
    <row r="21838">
      <c r="A21838" s="454"/>
      <c r="B21838" s="927"/>
      <c r="C21838" s="580"/>
      <c r="D21838" s="939"/>
      <c r="E21838" s="940"/>
      <c r="F21838" s="941"/>
      <c r="G21838" s="937" t="str">
        <f t="array" ref="G21838">xlookup(F21838,'Internal Staffing Calculator'!E:E,'Internal Staffing Calculator'!C:C,"")</f>
        <v/>
      </c>
      <c r="H21838" s="932" t="str">
        <f t="array" ref="H21838">if(F21838&lt;&gt;"", iferror(index('Internal Staffing Calculator'!B$8:B23500,match(F21838,'Internal Staffing Calculator'!E$8:E23500,0)), "Not In Budget"),"")</f>
        <v/>
      </c>
      <c r="I21838" s="184"/>
      <c r="J21838" s="184"/>
      <c r="K21838" s="184"/>
      <c r="L21838" s="183"/>
    </row>
    <row r="21839">
      <c r="A21839" s="454"/>
      <c r="B21839" s="927"/>
      <c r="C21839" s="580"/>
      <c r="D21839" s="939"/>
      <c r="E21839" s="940"/>
      <c r="F21839" s="941"/>
      <c r="G21839" s="937" t="str">
        <f t="array" ref="G21839">xlookup(F21839,'Internal Staffing Calculator'!E:E,'Internal Staffing Calculator'!C:C,"")</f>
        <v/>
      </c>
      <c r="H21839" s="932" t="str">
        <f t="array" ref="H21839">if(F21839&lt;&gt;"", iferror(index('Internal Staffing Calculator'!B$8:B23500,match(F21839,'Internal Staffing Calculator'!E$8:E23500,0)), "Not In Budget"),"")</f>
        <v/>
      </c>
      <c r="I21839" s="184"/>
      <c r="J21839" s="184"/>
      <c r="K21839" s="184"/>
      <c r="L21839" s="183"/>
    </row>
    <row r="21840">
      <c r="A21840" s="454"/>
      <c r="B21840" s="927"/>
      <c r="C21840" s="580"/>
      <c r="D21840" s="939"/>
      <c r="E21840" s="940"/>
      <c r="F21840" s="941"/>
      <c r="G21840" s="937" t="str">
        <f t="array" ref="G21840">xlookup(F21840,'Internal Staffing Calculator'!E:E,'Internal Staffing Calculator'!C:C,"")</f>
        <v/>
      </c>
      <c r="H21840" s="932" t="str">
        <f t="array" ref="H21840">if(F21840&lt;&gt;"", iferror(index('Internal Staffing Calculator'!B$8:B23500,match(F21840,'Internal Staffing Calculator'!E$8:E23500,0)), "Not In Budget"),"")</f>
        <v/>
      </c>
      <c r="I21840" s="184"/>
      <c r="J21840" s="184"/>
      <c r="K21840" s="184"/>
      <c r="L21840" s="183"/>
    </row>
    <row r="21841">
      <c r="A21841" s="454"/>
      <c r="B21841" s="927"/>
      <c r="C21841" s="580"/>
      <c r="D21841" s="939"/>
      <c r="E21841" s="940"/>
      <c r="F21841" s="941"/>
      <c r="G21841" s="937" t="str">
        <f t="array" ref="G21841">xlookup(F21841,'Internal Staffing Calculator'!E:E,'Internal Staffing Calculator'!C:C,"")</f>
        <v/>
      </c>
      <c r="H21841" s="932" t="str">
        <f t="array" ref="H21841">if(F21841&lt;&gt;"", iferror(index('Internal Staffing Calculator'!B$8:B23500,match(F21841,'Internal Staffing Calculator'!E$8:E23500,0)), "Not In Budget"),"")</f>
        <v/>
      </c>
      <c r="I21841" s="184"/>
      <c r="J21841" s="184"/>
      <c r="K21841" s="184"/>
      <c r="L21841" s="183"/>
    </row>
    <row r="21842">
      <c r="A21842" s="454"/>
      <c r="B21842" s="927"/>
      <c r="C21842" s="580"/>
      <c r="D21842" s="939"/>
      <c r="E21842" s="940"/>
      <c r="F21842" s="941"/>
      <c r="G21842" s="937" t="str">
        <f t="array" ref="G21842">xlookup(F21842,'Internal Staffing Calculator'!E:E,'Internal Staffing Calculator'!C:C,"")</f>
        <v/>
      </c>
      <c r="H21842" s="932" t="str">
        <f t="array" ref="H21842">if(F21842&lt;&gt;"", iferror(index('Internal Staffing Calculator'!B$8:B23500,match(F21842,'Internal Staffing Calculator'!E$8:E23500,0)), "Not In Budget"),"")</f>
        <v/>
      </c>
      <c r="I21842" s="184"/>
      <c r="J21842" s="184"/>
      <c r="K21842" s="184"/>
      <c r="L21842" s="183"/>
    </row>
    <row r="21843">
      <c r="A21843" s="454"/>
      <c r="B21843" s="927"/>
      <c r="C21843" s="580"/>
      <c r="D21843" s="939"/>
      <c r="E21843" s="940"/>
      <c r="F21843" s="941"/>
      <c r="G21843" s="937" t="str">
        <f t="array" ref="G21843">xlookup(F21843,'Internal Staffing Calculator'!E:E,'Internal Staffing Calculator'!C:C,"")</f>
        <v/>
      </c>
      <c r="H21843" s="932" t="str">
        <f t="array" ref="H21843">if(F21843&lt;&gt;"", iferror(index('Internal Staffing Calculator'!B$8:B23500,match(F21843,'Internal Staffing Calculator'!E$8:E23500,0)), "Not In Budget"),"")</f>
        <v/>
      </c>
      <c r="I21843" s="184"/>
      <c r="J21843" s="184"/>
      <c r="K21843" s="184"/>
      <c r="L21843" s="183"/>
    </row>
    <row r="21844">
      <c r="A21844" s="454"/>
      <c r="B21844" s="927"/>
      <c r="C21844" s="580"/>
      <c r="D21844" s="939"/>
      <c r="E21844" s="940"/>
      <c r="F21844" s="941"/>
      <c r="G21844" s="937" t="str">
        <f t="array" ref="G21844">xlookup(F21844,'Internal Staffing Calculator'!E:E,'Internal Staffing Calculator'!C:C,"")</f>
        <v/>
      </c>
      <c r="H21844" s="932" t="str">
        <f t="array" ref="H21844">if(F21844&lt;&gt;"", iferror(index('Internal Staffing Calculator'!B$8:B23500,match(F21844,'Internal Staffing Calculator'!E$8:E23500,0)), "Not In Budget"),"")</f>
        <v/>
      </c>
      <c r="I21844" s="184"/>
      <c r="J21844" s="184"/>
      <c r="K21844" s="184"/>
      <c r="L21844" s="183"/>
    </row>
    <row r="21845">
      <c r="A21845" s="454"/>
      <c r="B21845" s="927"/>
      <c r="C21845" s="580"/>
      <c r="D21845" s="939"/>
      <c r="E21845" s="940"/>
      <c r="F21845" s="941"/>
      <c r="G21845" s="937" t="str">
        <f t="array" ref="G21845">xlookup(F21845,'Internal Staffing Calculator'!E:E,'Internal Staffing Calculator'!C:C,"")</f>
        <v/>
      </c>
      <c r="H21845" s="932" t="str">
        <f t="array" ref="H21845">if(F21845&lt;&gt;"", iferror(index('Internal Staffing Calculator'!B$8:B23500,match(F21845,'Internal Staffing Calculator'!E$8:E23500,0)), "Not In Budget"),"")</f>
        <v/>
      </c>
      <c r="I21845" s="184"/>
      <c r="J21845" s="184"/>
      <c r="K21845" s="184"/>
      <c r="L21845" s="183"/>
    </row>
    <row r="21846">
      <c r="A21846" s="454"/>
      <c r="B21846" s="927"/>
      <c r="C21846" s="580"/>
      <c r="D21846" s="939"/>
      <c r="E21846" s="940"/>
      <c r="F21846" s="941"/>
      <c r="G21846" s="937" t="str">
        <f t="array" ref="G21846">xlookup(F21846,'Internal Staffing Calculator'!E:E,'Internal Staffing Calculator'!C:C,"")</f>
        <v/>
      </c>
      <c r="H21846" s="932" t="str">
        <f t="array" ref="H21846">if(F21846&lt;&gt;"", iferror(index('Internal Staffing Calculator'!B$8:B23500,match(F21846,'Internal Staffing Calculator'!E$8:E23500,0)), "Not In Budget"),"")</f>
        <v/>
      </c>
      <c r="I21846" s="184"/>
      <c r="J21846" s="184"/>
      <c r="K21846" s="184"/>
      <c r="L21846" s="183"/>
    </row>
    <row r="21847">
      <c r="A21847" s="454"/>
      <c r="B21847" s="927"/>
      <c r="C21847" s="580"/>
      <c r="D21847" s="939"/>
      <c r="E21847" s="940"/>
      <c r="F21847" s="941"/>
      <c r="G21847" s="937" t="str">
        <f t="array" ref="G21847">xlookup(F21847,'Internal Staffing Calculator'!E:E,'Internal Staffing Calculator'!C:C,"")</f>
        <v/>
      </c>
      <c r="H21847" s="932" t="str">
        <f t="array" ref="H21847">if(F21847&lt;&gt;"", iferror(index('Internal Staffing Calculator'!B$8:B23500,match(F21847,'Internal Staffing Calculator'!E$8:E23500,0)), "Not In Budget"),"")</f>
        <v/>
      </c>
      <c r="I21847" s="184"/>
      <c r="J21847" s="184"/>
      <c r="K21847" s="184"/>
      <c r="L21847" s="183"/>
    </row>
    <row r="21848">
      <c r="A21848" s="454"/>
      <c r="B21848" s="927"/>
      <c r="C21848" s="580"/>
      <c r="D21848" s="939"/>
      <c r="E21848" s="940"/>
      <c r="F21848" s="941"/>
      <c r="G21848" s="937" t="str">
        <f t="array" ref="G21848">xlookup(F21848,'Internal Staffing Calculator'!E:E,'Internal Staffing Calculator'!C:C,"")</f>
        <v/>
      </c>
      <c r="H21848" s="932" t="str">
        <f t="array" ref="H21848">if(F21848&lt;&gt;"", iferror(index('Internal Staffing Calculator'!B$8:B23500,match(F21848,'Internal Staffing Calculator'!E$8:E23500,0)), "Not In Budget"),"")</f>
        <v/>
      </c>
      <c r="I21848" s="184"/>
      <c r="J21848" s="184"/>
      <c r="K21848" s="184"/>
      <c r="L21848" s="183"/>
    </row>
    <row r="21849">
      <c r="A21849" s="454"/>
      <c r="B21849" s="927"/>
      <c r="C21849" s="580"/>
      <c r="D21849" s="939"/>
      <c r="E21849" s="940"/>
      <c r="F21849" s="941"/>
      <c r="G21849" s="937" t="str">
        <f t="array" ref="G21849">xlookup(F21849,'Internal Staffing Calculator'!E:E,'Internal Staffing Calculator'!C:C,"")</f>
        <v/>
      </c>
      <c r="H21849" s="932" t="str">
        <f t="array" ref="H21849">if(F21849&lt;&gt;"", iferror(index('Internal Staffing Calculator'!B$8:B23500,match(F21849,'Internal Staffing Calculator'!E$8:E23500,0)), "Not In Budget"),"")</f>
        <v/>
      </c>
      <c r="I21849" s="184"/>
      <c r="J21849" s="184"/>
      <c r="K21849" s="184"/>
      <c r="L21849" s="183"/>
    </row>
    <row r="21850">
      <c r="A21850" s="454"/>
      <c r="B21850" s="927"/>
      <c r="C21850" s="580"/>
      <c r="D21850" s="939"/>
      <c r="E21850" s="940"/>
      <c r="F21850" s="941"/>
      <c r="G21850" s="937" t="str">
        <f t="array" ref="G21850">xlookup(F21850,'Internal Staffing Calculator'!E:E,'Internal Staffing Calculator'!C:C,"")</f>
        <v/>
      </c>
      <c r="H21850" s="932" t="str">
        <f t="array" ref="H21850">if(F21850&lt;&gt;"", iferror(index('Internal Staffing Calculator'!B$8:B23500,match(F21850,'Internal Staffing Calculator'!E$8:E23500,0)), "Not In Budget"),"")</f>
        <v/>
      </c>
      <c r="I21850" s="184"/>
      <c r="J21850" s="184"/>
      <c r="K21850" s="184"/>
      <c r="L21850" s="183"/>
    </row>
    <row r="21851">
      <c r="A21851" s="454"/>
      <c r="B21851" s="927"/>
      <c r="C21851" s="580"/>
      <c r="D21851" s="939"/>
      <c r="E21851" s="940"/>
      <c r="F21851" s="941"/>
      <c r="G21851" s="937" t="str">
        <f t="array" ref="G21851">xlookup(F21851,'Internal Staffing Calculator'!E:E,'Internal Staffing Calculator'!C:C,"")</f>
        <v/>
      </c>
      <c r="H21851" s="932" t="str">
        <f t="array" ref="H21851">if(F21851&lt;&gt;"", iferror(index('Internal Staffing Calculator'!B$8:B23500,match(F21851,'Internal Staffing Calculator'!E$8:E23500,0)), "Not In Budget"),"")</f>
        <v/>
      </c>
      <c r="I21851" s="184"/>
      <c r="J21851" s="184"/>
      <c r="K21851" s="184"/>
      <c r="L21851" s="183"/>
    </row>
    <row r="21852">
      <c r="A21852" s="454"/>
      <c r="B21852" s="927"/>
      <c r="C21852" s="580"/>
      <c r="D21852" s="939"/>
      <c r="E21852" s="940"/>
      <c r="F21852" s="941"/>
      <c r="G21852" s="937" t="str">
        <f t="array" ref="G21852">xlookup(F21852,'Internal Staffing Calculator'!E:E,'Internal Staffing Calculator'!C:C,"")</f>
        <v/>
      </c>
      <c r="H21852" s="932" t="str">
        <f t="array" ref="H21852">if(F21852&lt;&gt;"", iferror(index('Internal Staffing Calculator'!B$8:B23500,match(F21852,'Internal Staffing Calculator'!E$8:E23500,0)), "Not In Budget"),"")</f>
        <v/>
      </c>
      <c r="I21852" s="184"/>
      <c r="J21852" s="184"/>
      <c r="K21852" s="184"/>
      <c r="L21852" s="183"/>
    </row>
    <row r="21853">
      <c r="A21853" s="454"/>
      <c r="B21853" s="927"/>
      <c r="C21853" s="580"/>
      <c r="D21853" s="939"/>
      <c r="E21853" s="940"/>
      <c r="F21853" s="941"/>
      <c r="G21853" s="937" t="str">
        <f t="array" ref="G21853">xlookup(F21853,'Internal Staffing Calculator'!E:E,'Internal Staffing Calculator'!C:C,"")</f>
        <v/>
      </c>
      <c r="H21853" s="932" t="str">
        <f t="array" ref="H21853">if(F21853&lt;&gt;"", iferror(index('Internal Staffing Calculator'!B$8:B23500,match(F21853,'Internal Staffing Calculator'!E$8:E23500,0)), "Not In Budget"),"")</f>
        <v/>
      </c>
      <c r="I21853" s="184"/>
      <c r="J21853" s="184"/>
      <c r="K21853" s="184"/>
      <c r="L21853" s="183"/>
    </row>
    <row r="21854">
      <c r="A21854" s="454"/>
      <c r="B21854" s="927"/>
      <c r="C21854" s="580"/>
      <c r="D21854" s="939"/>
      <c r="E21854" s="940"/>
      <c r="F21854" s="941"/>
      <c r="G21854" s="937" t="str">
        <f t="array" ref="G21854">xlookup(F21854,'Internal Staffing Calculator'!E:E,'Internal Staffing Calculator'!C:C,"")</f>
        <v/>
      </c>
      <c r="H21854" s="932" t="str">
        <f t="array" ref="H21854">if(F21854&lt;&gt;"", iferror(index('Internal Staffing Calculator'!B$8:B23500,match(F21854,'Internal Staffing Calculator'!E$8:E23500,0)), "Not In Budget"),"")</f>
        <v/>
      </c>
      <c r="I21854" s="184"/>
      <c r="J21854" s="184"/>
      <c r="K21854" s="184"/>
      <c r="L21854" s="183"/>
    </row>
    <row r="21855">
      <c r="A21855" s="454"/>
      <c r="B21855" s="927"/>
      <c r="C21855" s="580"/>
      <c r="D21855" s="939"/>
      <c r="E21855" s="940"/>
      <c r="F21855" s="941"/>
      <c r="G21855" s="937" t="str">
        <f t="array" ref="G21855">xlookup(F21855,'Internal Staffing Calculator'!E:E,'Internal Staffing Calculator'!C:C,"")</f>
        <v/>
      </c>
      <c r="H21855" s="932" t="str">
        <f t="array" ref="H21855">if(F21855&lt;&gt;"", iferror(index('Internal Staffing Calculator'!B$8:B23500,match(F21855,'Internal Staffing Calculator'!E$8:E23500,0)), "Not In Budget"),"")</f>
        <v/>
      </c>
      <c r="I21855" s="184"/>
      <c r="J21855" s="184"/>
      <c r="K21855" s="184"/>
      <c r="L21855" s="183"/>
    </row>
    <row r="21856">
      <c r="A21856" s="454"/>
      <c r="B21856" s="927"/>
      <c r="C21856" s="580"/>
      <c r="D21856" s="939"/>
      <c r="E21856" s="940"/>
      <c r="F21856" s="941"/>
      <c r="G21856" s="937" t="str">
        <f t="array" ref="G21856">xlookup(F21856,'Internal Staffing Calculator'!E:E,'Internal Staffing Calculator'!C:C,"")</f>
        <v/>
      </c>
      <c r="H21856" s="932" t="str">
        <f t="array" ref="H21856">if(F21856&lt;&gt;"", iferror(index('Internal Staffing Calculator'!B$8:B23500,match(F21856,'Internal Staffing Calculator'!E$8:E23500,0)), "Not In Budget"),"")</f>
        <v/>
      </c>
      <c r="I21856" s="184"/>
      <c r="J21856" s="184"/>
      <c r="K21856" s="184"/>
      <c r="L21856" s="183"/>
    </row>
    <row r="21857">
      <c r="A21857" s="454"/>
      <c r="B21857" s="927"/>
      <c r="C21857" s="580"/>
      <c r="D21857" s="939"/>
      <c r="E21857" s="940"/>
      <c r="F21857" s="941"/>
      <c r="G21857" s="937" t="str">
        <f t="array" ref="G21857">xlookup(F21857,'Internal Staffing Calculator'!E:E,'Internal Staffing Calculator'!C:C,"")</f>
        <v/>
      </c>
      <c r="H21857" s="932" t="str">
        <f t="array" ref="H21857">if(F21857&lt;&gt;"", iferror(index('Internal Staffing Calculator'!B$8:B23500,match(F21857,'Internal Staffing Calculator'!E$8:E23500,0)), "Not In Budget"),"")</f>
        <v/>
      </c>
      <c r="I21857" s="184"/>
      <c r="J21857" s="184"/>
      <c r="K21857" s="184"/>
      <c r="L21857" s="183"/>
    </row>
    <row r="21858">
      <c r="A21858" s="454"/>
      <c r="B21858" s="927"/>
      <c r="C21858" s="580"/>
      <c r="D21858" s="939"/>
      <c r="E21858" s="940"/>
      <c r="F21858" s="941"/>
      <c r="G21858" s="937" t="str">
        <f t="array" ref="G21858">xlookup(F21858,'Internal Staffing Calculator'!E:E,'Internal Staffing Calculator'!C:C,"")</f>
        <v/>
      </c>
      <c r="H21858" s="932" t="str">
        <f t="array" ref="H21858">if(F21858&lt;&gt;"", iferror(index('Internal Staffing Calculator'!B$8:B23500,match(F21858,'Internal Staffing Calculator'!E$8:E23500,0)), "Not In Budget"),"")</f>
        <v/>
      </c>
      <c r="I21858" s="184"/>
      <c r="J21858" s="184"/>
      <c r="K21858" s="184"/>
      <c r="L21858" s="183"/>
    </row>
    <row r="21859">
      <c r="A21859" s="454"/>
      <c r="B21859" s="927"/>
      <c r="C21859" s="580"/>
      <c r="D21859" s="939"/>
      <c r="E21859" s="940"/>
      <c r="F21859" s="941"/>
      <c r="G21859" s="937" t="str">
        <f t="array" ref="G21859">xlookup(F21859,'Internal Staffing Calculator'!E:E,'Internal Staffing Calculator'!C:C,"")</f>
        <v/>
      </c>
      <c r="H21859" s="932" t="str">
        <f t="array" ref="H21859">if(F21859&lt;&gt;"", iferror(index('Internal Staffing Calculator'!B$8:B23500,match(F21859,'Internal Staffing Calculator'!E$8:E23500,0)), "Not In Budget"),"")</f>
        <v/>
      </c>
      <c r="I21859" s="184"/>
      <c r="J21859" s="184"/>
      <c r="K21859" s="184"/>
      <c r="L21859" s="183"/>
    </row>
    <row r="21860">
      <c r="A21860" s="454"/>
      <c r="B21860" s="927"/>
      <c r="C21860" s="580"/>
      <c r="D21860" s="939"/>
      <c r="E21860" s="940"/>
      <c r="F21860" s="941"/>
      <c r="G21860" s="937" t="str">
        <f t="array" ref="G21860">xlookup(F21860,'Internal Staffing Calculator'!E:E,'Internal Staffing Calculator'!C:C,"")</f>
        <v/>
      </c>
      <c r="H21860" s="932" t="str">
        <f t="array" ref="H21860">if(F21860&lt;&gt;"", iferror(index('Internal Staffing Calculator'!B$8:B23500,match(F21860,'Internal Staffing Calculator'!E$8:E23500,0)), "Not In Budget"),"")</f>
        <v/>
      </c>
      <c r="I21860" s="184"/>
      <c r="J21860" s="184"/>
      <c r="K21860" s="184"/>
      <c r="L21860" s="183"/>
    </row>
    <row r="21861">
      <c r="A21861" s="454"/>
      <c r="B21861" s="927"/>
      <c r="C21861" s="580"/>
      <c r="D21861" s="939"/>
      <c r="E21861" s="940"/>
      <c r="F21861" s="941"/>
      <c r="G21861" s="937" t="str">
        <f t="array" ref="G21861">xlookup(F21861,'Internal Staffing Calculator'!E:E,'Internal Staffing Calculator'!C:C,"")</f>
        <v/>
      </c>
      <c r="H21861" s="932" t="str">
        <f t="array" ref="H21861">if(F21861&lt;&gt;"", iferror(index('Internal Staffing Calculator'!B$8:B23500,match(F21861,'Internal Staffing Calculator'!E$8:E23500,0)), "Not In Budget"),"")</f>
        <v/>
      </c>
      <c r="I21861" s="184"/>
      <c r="J21861" s="184"/>
      <c r="K21861" s="184"/>
      <c r="L21861" s="183"/>
    </row>
    <row r="21862">
      <c r="A21862" s="454"/>
      <c r="B21862" s="927"/>
      <c r="C21862" s="580"/>
      <c r="D21862" s="939"/>
      <c r="E21862" s="940"/>
      <c r="F21862" s="941"/>
      <c r="G21862" s="937" t="str">
        <f t="array" ref="G21862">xlookup(F21862,'Internal Staffing Calculator'!E:E,'Internal Staffing Calculator'!C:C,"")</f>
        <v/>
      </c>
      <c r="H21862" s="932" t="str">
        <f t="array" ref="H21862">if(F21862&lt;&gt;"", iferror(index('Internal Staffing Calculator'!B$8:B23500,match(F21862,'Internal Staffing Calculator'!E$8:E23500,0)), "Not In Budget"),"")</f>
        <v/>
      </c>
      <c r="I21862" s="184"/>
      <c r="J21862" s="184"/>
      <c r="K21862" s="184"/>
      <c r="L21862" s="183"/>
    </row>
    <row r="21863">
      <c r="A21863" s="454"/>
      <c r="B21863" s="927"/>
      <c r="C21863" s="580"/>
      <c r="D21863" s="939"/>
      <c r="E21863" s="940"/>
      <c r="F21863" s="941"/>
      <c r="G21863" s="937" t="str">
        <f t="array" ref="G21863">xlookup(F21863,'Internal Staffing Calculator'!E:E,'Internal Staffing Calculator'!C:C,"")</f>
        <v/>
      </c>
      <c r="H21863" s="932" t="str">
        <f t="array" ref="H21863">if(F21863&lt;&gt;"", iferror(index('Internal Staffing Calculator'!B$8:B23500,match(F21863,'Internal Staffing Calculator'!E$8:E23500,0)), "Not In Budget"),"")</f>
        <v/>
      </c>
      <c r="I21863" s="184"/>
      <c r="J21863" s="184"/>
      <c r="K21863" s="184"/>
      <c r="L21863" s="183"/>
    </row>
    <row r="21864">
      <c r="A21864" s="454"/>
      <c r="B21864" s="927"/>
      <c r="C21864" s="580"/>
      <c r="D21864" s="939"/>
      <c r="E21864" s="940"/>
      <c r="F21864" s="941"/>
      <c r="G21864" s="937" t="str">
        <f t="array" ref="G21864">xlookup(F21864,'Internal Staffing Calculator'!E:E,'Internal Staffing Calculator'!C:C,"")</f>
        <v/>
      </c>
      <c r="H21864" s="932" t="str">
        <f t="array" ref="H21864">if(F21864&lt;&gt;"", iferror(index('Internal Staffing Calculator'!B$8:B23500,match(F21864,'Internal Staffing Calculator'!E$8:E23500,0)), "Not In Budget"),"")</f>
        <v/>
      </c>
      <c r="I21864" s="184"/>
      <c r="J21864" s="184"/>
      <c r="K21864" s="184"/>
      <c r="L21864" s="183"/>
    </row>
    <row r="21865">
      <c r="A21865" s="454"/>
      <c r="B21865" s="927"/>
      <c r="C21865" s="580"/>
      <c r="D21865" s="939"/>
      <c r="E21865" s="940"/>
      <c r="F21865" s="941"/>
      <c r="G21865" s="937" t="str">
        <f t="array" ref="G21865">xlookup(F21865,'Internal Staffing Calculator'!E:E,'Internal Staffing Calculator'!C:C,"")</f>
        <v/>
      </c>
      <c r="H21865" s="932" t="str">
        <f t="array" ref="H21865">if(F21865&lt;&gt;"", iferror(index('Internal Staffing Calculator'!B$8:B23500,match(F21865,'Internal Staffing Calculator'!E$8:E23500,0)), "Not In Budget"),"")</f>
        <v/>
      </c>
      <c r="I21865" s="184"/>
      <c r="J21865" s="184"/>
      <c r="K21865" s="184"/>
      <c r="L21865" s="183"/>
    </row>
    <row r="21866">
      <c r="A21866" s="454"/>
      <c r="B21866" s="927"/>
      <c r="C21866" s="580"/>
      <c r="D21866" s="939"/>
      <c r="E21866" s="940"/>
      <c r="F21866" s="941"/>
      <c r="G21866" s="937" t="str">
        <f t="array" ref="G21866">xlookup(F21866,'Internal Staffing Calculator'!E:E,'Internal Staffing Calculator'!C:C,"")</f>
        <v/>
      </c>
      <c r="H21866" s="932" t="str">
        <f t="array" ref="H21866">if(F21866&lt;&gt;"", iferror(index('Internal Staffing Calculator'!B$8:B23500,match(F21866,'Internal Staffing Calculator'!E$8:E23500,0)), "Not In Budget"),"")</f>
        <v/>
      </c>
      <c r="I21866" s="184"/>
      <c r="J21866" s="184"/>
      <c r="K21866" s="184"/>
      <c r="L21866" s="183"/>
    </row>
    <row r="21867">
      <c r="A21867" s="454"/>
      <c r="B21867" s="927"/>
      <c r="C21867" s="580"/>
      <c r="D21867" s="939"/>
      <c r="E21867" s="940"/>
      <c r="F21867" s="941"/>
      <c r="G21867" s="937" t="str">
        <f t="array" ref="G21867">xlookup(F21867,'Internal Staffing Calculator'!E:E,'Internal Staffing Calculator'!C:C,"")</f>
        <v/>
      </c>
      <c r="H21867" s="932" t="str">
        <f t="array" ref="H21867">if(F21867&lt;&gt;"", iferror(index('Internal Staffing Calculator'!B$8:B23500,match(F21867,'Internal Staffing Calculator'!E$8:E23500,0)), "Not In Budget"),"")</f>
        <v/>
      </c>
      <c r="I21867" s="184"/>
      <c r="J21867" s="184"/>
      <c r="K21867" s="184"/>
      <c r="L21867" s="183"/>
    </row>
    <row r="21868">
      <c r="A21868" s="454"/>
      <c r="B21868" s="927"/>
      <c r="C21868" s="580"/>
      <c r="D21868" s="939"/>
      <c r="E21868" s="940"/>
      <c r="F21868" s="941"/>
      <c r="G21868" s="937" t="str">
        <f t="array" ref="G21868">xlookup(F21868,'Internal Staffing Calculator'!E:E,'Internal Staffing Calculator'!C:C,"")</f>
        <v/>
      </c>
      <c r="H21868" s="932" t="str">
        <f t="array" ref="H21868">if(F21868&lt;&gt;"", iferror(index('Internal Staffing Calculator'!B$8:B23500,match(F21868,'Internal Staffing Calculator'!E$8:E23500,0)), "Not In Budget"),"")</f>
        <v/>
      </c>
      <c r="I21868" s="184"/>
      <c r="J21868" s="184"/>
      <c r="K21868" s="184"/>
      <c r="L21868" s="183"/>
    </row>
    <row r="21869">
      <c r="A21869" s="454"/>
      <c r="B21869" s="927"/>
      <c r="C21869" s="580"/>
      <c r="D21869" s="939"/>
      <c r="E21869" s="940"/>
      <c r="F21869" s="941"/>
      <c r="G21869" s="937" t="str">
        <f t="array" ref="G21869">xlookup(F21869,'Internal Staffing Calculator'!E:E,'Internal Staffing Calculator'!C:C,"")</f>
        <v/>
      </c>
      <c r="H21869" s="932" t="str">
        <f t="array" ref="H21869">if(F21869&lt;&gt;"", iferror(index('Internal Staffing Calculator'!B$8:B23500,match(F21869,'Internal Staffing Calculator'!E$8:E23500,0)), "Not In Budget"),"")</f>
        <v/>
      </c>
      <c r="I21869" s="184"/>
      <c r="J21869" s="184"/>
      <c r="K21869" s="184"/>
      <c r="L21869" s="183"/>
    </row>
    <row r="21870">
      <c r="A21870" s="454"/>
      <c r="B21870" s="927"/>
      <c r="C21870" s="580"/>
      <c r="D21870" s="939"/>
      <c r="E21870" s="940"/>
      <c r="F21870" s="941"/>
      <c r="G21870" s="937" t="str">
        <f t="array" ref="G21870">xlookup(F21870,'Internal Staffing Calculator'!E:E,'Internal Staffing Calculator'!C:C,"")</f>
        <v/>
      </c>
      <c r="H21870" s="932" t="str">
        <f t="array" ref="H21870">if(F21870&lt;&gt;"", iferror(index('Internal Staffing Calculator'!B$8:B23500,match(F21870,'Internal Staffing Calculator'!E$8:E23500,0)), "Not In Budget"),"")</f>
        <v/>
      </c>
      <c r="I21870" s="184"/>
      <c r="J21870" s="184"/>
      <c r="K21870" s="184"/>
      <c r="L21870" s="183"/>
    </row>
    <row r="21871">
      <c r="A21871" s="454"/>
      <c r="B21871" s="927"/>
      <c r="C21871" s="580"/>
      <c r="D21871" s="939"/>
      <c r="E21871" s="940"/>
      <c r="F21871" s="941"/>
      <c r="G21871" s="937" t="str">
        <f t="array" ref="G21871">xlookup(F21871,'Internal Staffing Calculator'!E:E,'Internal Staffing Calculator'!C:C,"")</f>
        <v/>
      </c>
      <c r="H21871" s="932" t="str">
        <f t="array" ref="H21871">if(F21871&lt;&gt;"", iferror(index('Internal Staffing Calculator'!B$8:B23500,match(F21871,'Internal Staffing Calculator'!E$8:E23500,0)), "Not In Budget"),"")</f>
        <v/>
      </c>
      <c r="I21871" s="184"/>
      <c r="J21871" s="184"/>
      <c r="K21871" s="184"/>
      <c r="L21871" s="183"/>
    </row>
    <row r="21872">
      <c r="A21872" s="454"/>
      <c r="B21872" s="927"/>
      <c r="C21872" s="580"/>
      <c r="D21872" s="939"/>
      <c r="E21872" s="940"/>
      <c r="F21872" s="941"/>
      <c r="G21872" s="937" t="str">
        <f t="array" ref="G21872">xlookup(F21872,'Internal Staffing Calculator'!E:E,'Internal Staffing Calculator'!C:C,"")</f>
        <v/>
      </c>
      <c r="H21872" s="932" t="str">
        <f t="array" ref="H21872">if(F21872&lt;&gt;"", iferror(index('Internal Staffing Calculator'!B$8:B23500,match(F21872,'Internal Staffing Calculator'!E$8:E23500,0)), "Not In Budget"),"")</f>
        <v/>
      </c>
      <c r="I21872" s="184"/>
      <c r="J21872" s="184"/>
      <c r="K21872" s="184"/>
      <c r="L21872" s="183"/>
    </row>
    <row r="21873">
      <c r="A21873" s="454"/>
      <c r="B21873" s="927"/>
      <c r="C21873" s="580"/>
      <c r="D21873" s="939"/>
      <c r="E21873" s="940"/>
      <c r="F21873" s="941"/>
      <c r="G21873" s="937" t="str">
        <f t="array" ref="G21873">xlookup(F21873,'Internal Staffing Calculator'!E:E,'Internal Staffing Calculator'!C:C,"")</f>
        <v/>
      </c>
      <c r="H21873" s="932" t="str">
        <f t="array" ref="H21873">if(F21873&lt;&gt;"", iferror(index('Internal Staffing Calculator'!B$8:B23500,match(F21873,'Internal Staffing Calculator'!E$8:E23500,0)), "Not In Budget"),"")</f>
        <v/>
      </c>
      <c r="I21873" s="184"/>
      <c r="J21873" s="184"/>
      <c r="K21873" s="184"/>
      <c r="L21873" s="183"/>
    </row>
    <row r="21874">
      <c r="A21874" s="454"/>
      <c r="B21874" s="927"/>
      <c r="C21874" s="580"/>
      <c r="D21874" s="939"/>
      <c r="E21874" s="940"/>
      <c r="F21874" s="941"/>
      <c r="G21874" s="937" t="str">
        <f t="array" ref="G21874">xlookup(F21874,'Internal Staffing Calculator'!E:E,'Internal Staffing Calculator'!C:C,"")</f>
        <v/>
      </c>
      <c r="H21874" s="932" t="str">
        <f t="array" ref="H21874">if(F21874&lt;&gt;"", iferror(index('Internal Staffing Calculator'!B$8:B23500,match(F21874,'Internal Staffing Calculator'!E$8:E23500,0)), "Not In Budget"),"")</f>
        <v/>
      </c>
      <c r="I21874" s="184"/>
      <c r="J21874" s="184"/>
      <c r="K21874" s="184"/>
      <c r="L21874" s="183"/>
    </row>
    <row r="21875">
      <c r="A21875" s="454"/>
      <c r="B21875" s="927"/>
      <c r="C21875" s="580"/>
      <c r="D21875" s="939"/>
      <c r="E21875" s="940"/>
      <c r="F21875" s="941"/>
      <c r="G21875" s="937" t="str">
        <f t="array" ref="G21875">xlookup(F21875,'Internal Staffing Calculator'!E:E,'Internal Staffing Calculator'!C:C,"")</f>
        <v/>
      </c>
      <c r="H21875" s="932" t="str">
        <f t="array" ref="H21875">if(F21875&lt;&gt;"", iferror(index('Internal Staffing Calculator'!B$8:B23500,match(F21875,'Internal Staffing Calculator'!E$8:E23500,0)), "Not In Budget"),"")</f>
        <v/>
      </c>
      <c r="I21875" s="184"/>
      <c r="J21875" s="184"/>
      <c r="K21875" s="184"/>
      <c r="L21875" s="183"/>
    </row>
    <row r="21876">
      <c r="A21876" s="454"/>
      <c r="B21876" s="927"/>
      <c r="C21876" s="580"/>
      <c r="D21876" s="939"/>
      <c r="E21876" s="940"/>
      <c r="F21876" s="941"/>
      <c r="G21876" s="937" t="str">
        <f t="array" ref="G21876">xlookup(F21876,'Internal Staffing Calculator'!E:E,'Internal Staffing Calculator'!C:C,"")</f>
        <v/>
      </c>
      <c r="H21876" s="932" t="str">
        <f t="array" ref="H21876">if(F21876&lt;&gt;"", iferror(index('Internal Staffing Calculator'!B$8:B23500,match(F21876,'Internal Staffing Calculator'!E$8:E23500,0)), "Not In Budget"),"")</f>
        <v/>
      </c>
      <c r="I21876" s="184"/>
      <c r="J21876" s="184"/>
      <c r="K21876" s="184"/>
      <c r="L21876" s="183"/>
    </row>
    <row r="21877">
      <c r="A21877" s="454"/>
      <c r="B21877" s="927"/>
      <c r="C21877" s="580"/>
      <c r="D21877" s="939"/>
      <c r="E21877" s="940"/>
      <c r="F21877" s="941"/>
      <c r="G21877" s="937" t="str">
        <f t="array" ref="G21877">xlookup(F21877,'Internal Staffing Calculator'!E:E,'Internal Staffing Calculator'!C:C,"")</f>
        <v/>
      </c>
      <c r="H21877" s="932" t="str">
        <f t="array" ref="H21877">if(F21877&lt;&gt;"", iferror(index('Internal Staffing Calculator'!B$8:B23500,match(F21877,'Internal Staffing Calculator'!E$8:E23500,0)), "Not In Budget"),"")</f>
        <v/>
      </c>
      <c r="I21877" s="184"/>
      <c r="J21877" s="184"/>
      <c r="K21877" s="184"/>
      <c r="L21877" s="183"/>
    </row>
    <row r="21878">
      <c r="A21878" s="454"/>
      <c r="B21878" s="927"/>
      <c r="C21878" s="580"/>
      <c r="D21878" s="939"/>
      <c r="E21878" s="940"/>
      <c r="F21878" s="941"/>
      <c r="G21878" s="937" t="str">
        <f t="array" ref="G21878">xlookup(F21878,'Internal Staffing Calculator'!E:E,'Internal Staffing Calculator'!C:C,"")</f>
        <v/>
      </c>
      <c r="H21878" s="932" t="str">
        <f t="array" ref="H21878">if(F21878&lt;&gt;"", iferror(index('Internal Staffing Calculator'!B$8:B23500,match(F21878,'Internal Staffing Calculator'!E$8:E23500,0)), "Not In Budget"),"")</f>
        <v/>
      </c>
      <c r="I21878" s="184"/>
      <c r="J21878" s="184"/>
      <c r="K21878" s="184"/>
      <c r="L21878" s="183"/>
    </row>
    <row r="21879">
      <c r="A21879" s="454"/>
      <c r="B21879" s="927"/>
      <c r="C21879" s="580"/>
      <c r="D21879" s="939"/>
      <c r="E21879" s="940"/>
      <c r="F21879" s="941"/>
      <c r="G21879" s="937" t="str">
        <f t="array" ref="G21879">xlookup(F21879,'Internal Staffing Calculator'!E:E,'Internal Staffing Calculator'!C:C,"")</f>
        <v/>
      </c>
      <c r="H21879" s="932" t="str">
        <f t="array" ref="H21879">if(F21879&lt;&gt;"", iferror(index('Internal Staffing Calculator'!B$8:B23500,match(F21879,'Internal Staffing Calculator'!E$8:E23500,0)), "Not In Budget"),"")</f>
        <v/>
      </c>
      <c r="I21879" s="184"/>
      <c r="J21879" s="184"/>
      <c r="K21879" s="184"/>
      <c r="L21879" s="183"/>
    </row>
    <row r="21880">
      <c r="A21880" s="454"/>
      <c r="B21880" s="927"/>
      <c r="C21880" s="580"/>
      <c r="D21880" s="939"/>
      <c r="E21880" s="940"/>
      <c r="F21880" s="941"/>
      <c r="G21880" s="937" t="str">
        <f t="array" ref="G21880">xlookup(F21880,'Internal Staffing Calculator'!E:E,'Internal Staffing Calculator'!C:C,"")</f>
        <v/>
      </c>
      <c r="H21880" s="932" t="str">
        <f t="array" ref="H21880">if(F21880&lt;&gt;"", iferror(index('Internal Staffing Calculator'!B$8:B23500,match(F21880,'Internal Staffing Calculator'!E$8:E23500,0)), "Not In Budget"),"")</f>
        <v/>
      </c>
      <c r="I21880" s="184"/>
      <c r="J21880" s="184"/>
      <c r="K21880" s="184"/>
      <c r="L21880" s="183"/>
    </row>
    <row r="21881">
      <c r="A21881" s="454"/>
      <c r="B21881" s="927"/>
      <c r="C21881" s="580"/>
      <c r="D21881" s="939"/>
      <c r="E21881" s="940"/>
      <c r="F21881" s="941"/>
      <c r="G21881" s="937" t="str">
        <f t="array" ref="G21881">xlookup(F21881,'Internal Staffing Calculator'!E:E,'Internal Staffing Calculator'!C:C,"")</f>
        <v/>
      </c>
      <c r="H21881" s="932" t="str">
        <f t="array" ref="H21881">if(F21881&lt;&gt;"", iferror(index('Internal Staffing Calculator'!B$8:B23500,match(F21881,'Internal Staffing Calculator'!E$8:E23500,0)), "Not In Budget"),"")</f>
        <v/>
      </c>
      <c r="I21881" s="184"/>
      <c r="J21881" s="184"/>
      <c r="K21881" s="184"/>
      <c r="L21881" s="183"/>
    </row>
    <row r="21882">
      <c r="A21882" s="454"/>
      <c r="B21882" s="927"/>
      <c r="C21882" s="580"/>
      <c r="D21882" s="939"/>
      <c r="E21882" s="940"/>
      <c r="F21882" s="941"/>
      <c r="G21882" s="937" t="str">
        <f t="array" ref="G21882">xlookup(F21882,'Internal Staffing Calculator'!E:E,'Internal Staffing Calculator'!C:C,"")</f>
        <v/>
      </c>
      <c r="H21882" s="932" t="str">
        <f t="array" ref="H21882">if(F21882&lt;&gt;"", iferror(index('Internal Staffing Calculator'!B$8:B23500,match(F21882,'Internal Staffing Calculator'!E$8:E23500,0)), "Not In Budget"),"")</f>
        <v/>
      </c>
      <c r="I21882" s="184"/>
      <c r="J21882" s="184"/>
      <c r="K21882" s="184"/>
      <c r="L21882" s="183"/>
    </row>
    <row r="21883">
      <c r="A21883" s="454"/>
      <c r="B21883" s="927"/>
      <c r="C21883" s="580"/>
      <c r="D21883" s="939"/>
      <c r="E21883" s="940"/>
      <c r="F21883" s="941"/>
      <c r="G21883" s="937" t="str">
        <f t="array" ref="G21883">xlookup(F21883,'Internal Staffing Calculator'!E:E,'Internal Staffing Calculator'!C:C,"")</f>
        <v/>
      </c>
      <c r="H21883" s="932" t="str">
        <f t="array" ref="H21883">if(F21883&lt;&gt;"", iferror(index('Internal Staffing Calculator'!B$8:B23500,match(F21883,'Internal Staffing Calculator'!E$8:E23500,0)), "Not In Budget"),"")</f>
        <v/>
      </c>
      <c r="I21883" s="184"/>
      <c r="J21883" s="184"/>
      <c r="K21883" s="184"/>
      <c r="L21883" s="183"/>
    </row>
    <row r="21884">
      <c r="A21884" s="454"/>
      <c r="B21884" s="927"/>
      <c r="C21884" s="580"/>
      <c r="D21884" s="939"/>
      <c r="E21884" s="940"/>
      <c r="F21884" s="941"/>
      <c r="G21884" s="937" t="str">
        <f t="array" ref="G21884">xlookup(F21884,'Internal Staffing Calculator'!E:E,'Internal Staffing Calculator'!C:C,"")</f>
        <v/>
      </c>
      <c r="H21884" s="932" t="str">
        <f t="array" ref="H21884">if(F21884&lt;&gt;"", iferror(index('Internal Staffing Calculator'!B$8:B23500,match(F21884,'Internal Staffing Calculator'!E$8:E23500,0)), "Not In Budget"),"")</f>
        <v/>
      </c>
      <c r="I21884" s="184"/>
      <c r="J21884" s="184"/>
      <c r="K21884" s="184"/>
      <c r="L21884" s="183"/>
    </row>
    <row r="21885">
      <c r="A21885" s="454"/>
      <c r="B21885" s="927"/>
      <c r="C21885" s="580"/>
      <c r="D21885" s="939"/>
      <c r="E21885" s="940"/>
      <c r="F21885" s="941"/>
      <c r="G21885" s="937" t="str">
        <f t="array" ref="G21885">xlookup(F21885,'Internal Staffing Calculator'!E:E,'Internal Staffing Calculator'!C:C,"")</f>
        <v/>
      </c>
      <c r="H21885" s="932" t="str">
        <f t="array" ref="H21885">if(F21885&lt;&gt;"", iferror(index('Internal Staffing Calculator'!B$8:B23500,match(F21885,'Internal Staffing Calculator'!E$8:E23500,0)), "Not In Budget"),"")</f>
        <v/>
      </c>
      <c r="I21885" s="184"/>
      <c r="J21885" s="184"/>
      <c r="K21885" s="184"/>
      <c r="L21885" s="183"/>
    </row>
    <row r="21886">
      <c r="A21886" s="454"/>
      <c r="B21886" s="927"/>
      <c r="C21886" s="580"/>
      <c r="D21886" s="939"/>
      <c r="E21886" s="940"/>
      <c r="F21886" s="941"/>
      <c r="G21886" s="937" t="str">
        <f t="array" ref="G21886">xlookup(F21886,'Internal Staffing Calculator'!E:E,'Internal Staffing Calculator'!C:C,"")</f>
        <v/>
      </c>
      <c r="H21886" s="932" t="str">
        <f t="array" ref="H21886">if(F21886&lt;&gt;"", iferror(index('Internal Staffing Calculator'!B$8:B23500,match(F21886,'Internal Staffing Calculator'!E$8:E23500,0)), "Not In Budget"),"")</f>
        <v/>
      </c>
      <c r="I21886" s="184"/>
      <c r="J21886" s="184"/>
      <c r="K21886" s="184"/>
      <c r="L21886" s="183"/>
    </row>
    <row r="21887">
      <c r="A21887" s="454"/>
      <c r="B21887" s="927"/>
      <c r="C21887" s="580"/>
      <c r="D21887" s="939"/>
      <c r="E21887" s="940"/>
      <c r="F21887" s="941"/>
      <c r="G21887" s="937" t="str">
        <f t="array" ref="G21887">xlookup(F21887,'Internal Staffing Calculator'!E:E,'Internal Staffing Calculator'!C:C,"")</f>
        <v/>
      </c>
      <c r="H21887" s="932" t="str">
        <f t="array" ref="H21887">if(F21887&lt;&gt;"", iferror(index('Internal Staffing Calculator'!B$8:B23500,match(F21887,'Internal Staffing Calculator'!E$8:E23500,0)), "Not In Budget"),"")</f>
        <v/>
      </c>
      <c r="I21887" s="184"/>
      <c r="J21887" s="184"/>
      <c r="K21887" s="184"/>
      <c r="L21887" s="183"/>
    </row>
    <row r="21888">
      <c r="A21888" s="454"/>
      <c r="B21888" s="927"/>
      <c r="C21888" s="580"/>
      <c r="D21888" s="939"/>
      <c r="E21888" s="940"/>
      <c r="F21888" s="941"/>
      <c r="G21888" s="937" t="str">
        <f t="array" ref="G21888">xlookup(F21888,'Internal Staffing Calculator'!E:E,'Internal Staffing Calculator'!C:C,"")</f>
        <v/>
      </c>
      <c r="H21888" s="932" t="str">
        <f t="array" ref="H21888">if(F21888&lt;&gt;"", iferror(index('Internal Staffing Calculator'!B$8:B23500,match(F21888,'Internal Staffing Calculator'!E$8:E23500,0)), "Not In Budget"),"")</f>
        <v/>
      </c>
      <c r="I21888" s="184"/>
      <c r="J21888" s="184"/>
      <c r="K21888" s="184"/>
      <c r="L21888" s="183"/>
    </row>
    <row r="21889">
      <c r="A21889" s="454"/>
      <c r="B21889" s="927"/>
      <c r="C21889" s="580"/>
      <c r="D21889" s="939"/>
      <c r="E21889" s="940"/>
      <c r="F21889" s="941"/>
      <c r="G21889" s="937" t="str">
        <f t="array" ref="G21889">xlookup(F21889,'Internal Staffing Calculator'!E:E,'Internal Staffing Calculator'!C:C,"")</f>
        <v/>
      </c>
      <c r="H21889" s="932" t="str">
        <f t="array" ref="H21889">if(F21889&lt;&gt;"", iferror(index('Internal Staffing Calculator'!B$8:B23500,match(F21889,'Internal Staffing Calculator'!E$8:E23500,0)), "Not In Budget"),"")</f>
        <v/>
      </c>
      <c r="I21889" s="184"/>
      <c r="J21889" s="184"/>
      <c r="K21889" s="184"/>
      <c r="L21889" s="183"/>
    </row>
    <row r="21890">
      <c r="A21890" s="454"/>
      <c r="B21890" s="927"/>
      <c r="C21890" s="580"/>
      <c r="D21890" s="939"/>
      <c r="E21890" s="940"/>
      <c r="F21890" s="941"/>
      <c r="G21890" s="937" t="str">
        <f t="array" ref="G21890">xlookup(F21890,'Internal Staffing Calculator'!E:E,'Internal Staffing Calculator'!C:C,"")</f>
        <v/>
      </c>
      <c r="H21890" s="932" t="str">
        <f t="array" ref="H21890">if(F21890&lt;&gt;"", iferror(index('Internal Staffing Calculator'!B$8:B23500,match(F21890,'Internal Staffing Calculator'!E$8:E23500,0)), "Not In Budget"),"")</f>
        <v/>
      </c>
      <c r="I21890" s="184"/>
      <c r="J21890" s="184"/>
      <c r="K21890" s="184"/>
      <c r="L21890" s="183"/>
    </row>
    <row r="21891">
      <c r="A21891" s="454"/>
      <c r="B21891" s="927"/>
      <c r="C21891" s="580"/>
      <c r="D21891" s="939"/>
      <c r="E21891" s="940"/>
      <c r="F21891" s="941"/>
      <c r="G21891" s="937" t="str">
        <f t="array" ref="G21891">xlookup(F21891,'Internal Staffing Calculator'!E:E,'Internal Staffing Calculator'!C:C,"")</f>
        <v/>
      </c>
      <c r="H21891" s="932" t="str">
        <f t="array" ref="H21891">if(F21891&lt;&gt;"", iferror(index('Internal Staffing Calculator'!B$8:B23500,match(F21891,'Internal Staffing Calculator'!E$8:E23500,0)), "Not In Budget"),"")</f>
        <v/>
      </c>
      <c r="I21891" s="184"/>
      <c r="J21891" s="184"/>
      <c r="K21891" s="184"/>
      <c r="L21891" s="183"/>
    </row>
    <row r="21892">
      <c r="A21892" s="454"/>
      <c r="B21892" s="927"/>
      <c r="C21892" s="580"/>
      <c r="D21892" s="939"/>
      <c r="E21892" s="940"/>
      <c r="F21892" s="941"/>
      <c r="G21892" s="937" t="str">
        <f t="array" ref="G21892">xlookup(F21892,'Internal Staffing Calculator'!E:E,'Internal Staffing Calculator'!C:C,"")</f>
        <v/>
      </c>
      <c r="H21892" s="932" t="str">
        <f t="array" ref="H21892">if(F21892&lt;&gt;"", iferror(index('Internal Staffing Calculator'!B$8:B23500,match(F21892,'Internal Staffing Calculator'!E$8:E23500,0)), "Not In Budget"),"")</f>
        <v/>
      </c>
      <c r="I21892" s="184"/>
      <c r="J21892" s="184"/>
      <c r="K21892" s="184"/>
      <c r="L21892" s="183"/>
    </row>
    <row r="21893">
      <c r="A21893" s="454"/>
      <c r="B21893" s="927"/>
      <c r="C21893" s="580"/>
      <c r="D21893" s="939"/>
      <c r="E21893" s="940"/>
      <c r="F21893" s="941"/>
      <c r="G21893" s="937" t="str">
        <f t="array" ref="G21893">xlookup(F21893,'Internal Staffing Calculator'!E:E,'Internal Staffing Calculator'!C:C,"")</f>
        <v/>
      </c>
      <c r="H21893" s="932" t="str">
        <f t="array" ref="H21893">if(F21893&lt;&gt;"", iferror(index('Internal Staffing Calculator'!B$8:B23500,match(F21893,'Internal Staffing Calculator'!E$8:E23500,0)), "Not In Budget"),"")</f>
        <v/>
      </c>
      <c r="I21893" s="184"/>
      <c r="J21893" s="184"/>
      <c r="K21893" s="184"/>
      <c r="L21893" s="183"/>
    </row>
    <row r="21894">
      <c r="A21894" s="454"/>
      <c r="B21894" s="927"/>
      <c r="C21894" s="580"/>
      <c r="D21894" s="939"/>
      <c r="E21894" s="940"/>
      <c r="F21894" s="941"/>
      <c r="G21894" s="937" t="str">
        <f t="array" ref="G21894">xlookup(F21894,'Internal Staffing Calculator'!E:E,'Internal Staffing Calculator'!C:C,"")</f>
        <v/>
      </c>
      <c r="H21894" s="932" t="str">
        <f t="array" ref="H21894">if(F21894&lt;&gt;"", iferror(index('Internal Staffing Calculator'!B$8:B23500,match(F21894,'Internal Staffing Calculator'!E$8:E23500,0)), "Not In Budget"),"")</f>
        <v/>
      </c>
      <c r="I21894" s="184"/>
      <c r="J21894" s="184"/>
      <c r="K21894" s="184"/>
      <c r="L21894" s="183"/>
    </row>
    <row r="21895">
      <c r="A21895" s="454"/>
      <c r="B21895" s="927"/>
      <c r="C21895" s="580"/>
      <c r="D21895" s="939"/>
      <c r="E21895" s="940"/>
      <c r="F21895" s="941"/>
      <c r="G21895" s="937" t="str">
        <f t="array" ref="G21895">xlookup(F21895,'Internal Staffing Calculator'!E:E,'Internal Staffing Calculator'!C:C,"")</f>
        <v/>
      </c>
      <c r="H21895" s="932" t="str">
        <f t="array" ref="H21895">if(F21895&lt;&gt;"", iferror(index('Internal Staffing Calculator'!B$8:B23500,match(F21895,'Internal Staffing Calculator'!E$8:E23500,0)), "Not In Budget"),"")</f>
        <v/>
      </c>
      <c r="I21895" s="184"/>
      <c r="J21895" s="184"/>
      <c r="K21895" s="184"/>
      <c r="L21895" s="183"/>
    </row>
    <row r="21896">
      <c r="A21896" s="454"/>
      <c r="B21896" s="927"/>
      <c r="C21896" s="580"/>
      <c r="D21896" s="939"/>
      <c r="E21896" s="940"/>
      <c r="F21896" s="941"/>
      <c r="G21896" s="937" t="str">
        <f t="array" ref="G21896">xlookup(F21896,'Internal Staffing Calculator'!E:E,'Internal Staffing Calculator'!C:C,"")</f>
        <v/>
      </c>
      <c r="H21896" s="932" t="str">
        <f t="array" ref="H21896">if(F21896&lt;&gt;"", iferror(index('Internal Staffing Calculator'!B$8:B23500,match(F21896,'Internal Staffing Calculator'!E$8:E23500,0)), "Not In Budget"),"")</f>
        <v/>
      </c>
      <c r="I21896" s="184"/>
      <c r="J21896" s="184"/>
      <c r="K21896" s="184"/>
      <c r="L21896" s="183"/>
    </row>
    <row r="21897">
      <c r="A21897" s="454"/>
      <c r="B21897" s="927"/>
      <c r="C21897" s="580"/>
      <c r="D21897" s="939"/>
      <c r="E21897" s="940"/>
      <c r="F21897" s="941"/>
      <c r="G21897" s="937" t="str">
        <f t="array" ref="G21897">xlookup(F21897,'Internal Staffing Calculator'!E:E,'Internal Staffing Calculator'!C:C,"")</f>
        <v/>
      </c>
      <c r="H21897" s="932" t="str">
        <f t="array" ref="H21897">if(F21897&lt;&gt;"", iferror(index('Internal Staffing Calculator'!B$8:B23500,match(F21897,'Internal Staffing Calculator'!E$8:E23500,0)), "Not In Budget"),"")</f>
        <v/>
      </c>
      <c r="I21897" s="184"/>
      <c r="J21897" s="184"/>
      <c r="K21897" s="184"/>
      <c r="L21897" s="183"/>
    </row>
    <row r="21898">
      <c r="A21898" s="454"/>
      <c r="B21898" s="927"/>
      <c r="C21898" s="580"/>
      <c r="D21898" s="939"/>
      <c r="E21898" s="940"/>
      <c r="F21898" s="941"/>
      <c r="G21898" s="937" t="str">
        <f t="array" ref="G21898">xlookup(F21898,'Internal Staffing Calculator'!E:E,'Internal Staffing Calculator'!C:C,"")</f>
        <v/>
      </c>
      <c r="H21898" s="932" t="str">
        <f t="array" ref="H21898">if(F21898&lt;&gt;"", iferror(index('Internal Staffing Calculator'!B$8:B23500,match(F21898,'Internal Staffing Calculator'!E$8:E23500,0)), "Not In Budget"),"")</f>
        <v/>
      </c>
      <c r="I21898" s="184"/>
      <c r="J21898" s="184"/>
      <c r="K21898" s="184"/>
      <c r="L21898" s="183"/>
    </row>
    <row r="21899">
      <c r="A21899" s="454"/>
      <c r="B21899" s="927"/>
      <c r="C21899" s="580"/>
      <c r="D21899" s="939"/>
      <c r="E21899" s="940"/>
      <c r="F21899" s="941"/>
      <c r="G21899" s="937" t="str">
        <f t="array" ref="G21899">xlookup(F21899,'Internal Staffing Calculator'!E:E,'Internal Staffing Calculator'!C:C,"")</f>
        <v/>
      </c>
      <c r="H21899" s="932" t="str">
        <f t="array" ref="H21899">if(F21899&lt;&gt;"", iferror(index('Internal Staffing Calculator'!B$8:B23500,match(F21899,'Internal Staffing Calculator'!E$8:E23500,0)), "Not In Budget"),"")</f>
        <v/>
      </c>
      <c r="I21899" s="184"/>
      <c r="J21899" s="184"/>
      <c r="K21899" s="184"/>
      <c r="L21899" s="183"/>
    </row>
    <row r="21900">
      <c r="A21900" s="454"/>
      <c r="B21900" s="927"/>
      <c r="C21900" s="580"/>
      <c r="D21900" s="939"/>
      <c r="E21900" s="940"/>
      <c r="F21900" s="941"/>
      <c r="G21900" s="937" t="str">
        <f t="array" ref="G21900">xlookup(F21900,'Internal Staffing Calculator'!E:E,'Internal Staffing Calculator'!C:C,"")</f>
        <v/>
      </c>
      <c r="H21900" s="932" t="str">
        <f t="array" ref="H21900">if(F21900&lt;&gt;"", iferror(index('Internal Staffing Calculator'!B$8:B23500,match(F21900,'Internal Staffing Calculator'!E$8:E23500,0)), "Not In Budget"),"")</f>
        <v/>
      </c>
      <c r="I21900" s="184"/>
      <c r="J21900" s="184"/>
      <c r="K21900" s="184"/>
      <c r="L21900" s="183"/>
    </row>
    <row r="21901">
      <c r="A21901" s="454"/>
      <c r="B21901" s="927"/>
      <c r="C21901" s="580"/>
      <c r="D21901" s="939"/>
      <c r="E21901" s="940"/>
      <c r="F21901" s="941"/>
      <c r="G21901" s="937" t="str">
        <f t="array" ref="G21901">xlookup(F21901,'Internal Staffing Calculator'!E:E,'Internal Staffing Calculator'!C:C,"")</f>
        <v/>
      </c>
      <c r="H21901" s="932" t="str">
        <f t="array" ref="H21901">if(F21901&lt;&gt;"", iferror(index('Internal Staffing Calculator'!B$8:B23500,match(F21901,'Internal Staffing Calculator'!E$8:E23500,0)), "Not In Budget"),"")</f>
        <v/>
      </c>
      <c r="I21901" s="184"/>
      <c r="J21901" s="184"/>
      <c r="K21901" s="184"/>
      <c r="L21901" s="183"/>
    </row>
    <row r="21902">
      <c r="A21902" s="454"/>
      <c r="B21902" s="927"/>
      <c r="C21902" s="580"/>
      <c r="D21902" s="939"/>
      <c r="E21902" s="940"/>
      <c r="F21902" s="941"/>
      <c r="G21902" s="937" t="str">
        <f t="array" ref="G21902">xlookup(F21902,'Internal Staffing Calculator'!E:E,'Internal Staffing Calculator'!C:C,"")</f>
        <v/>
      </c>
      <c r="H21902" s="932" t="str">
        <f t="array" ref="H21902">if(F21902&lt;&gt;"", iferror(index('Internal Staffing Calculator'!B$8:B23500,match(F21902,'Internal Staffing Calculator'!E$8:E23500,0)), "Not In Budget"),"")</f>
        <v/>
      </c>
      <c r="I21902" s="184"/>
      <c r="J21902" s="184"/>
      <c r="K21902" s="184"/>
      <c r="L21902" s="183"/>
    </row>
    <row r="21903">
      <c r="A21903" s="454"/>
      <c r="B21903" s="927"/>
      <c r="C21903" s="580"/>
      <c r="D21903" s="939"/>
      <c r="E21903" s="940"/>
      <c r="F21903" s="941"/>
      <c r="G21903" s="937" t="str">
        <f t="array" ref="G21903">xlookup(F21903,'Internal Staffing Calculator'!E:E,'Internal Staffing Calculator'!C:C,"")</f>
        <v/>
      </c>
      <c r="H21903" s="932" t="str">
        <f t="array" ref="H21903">if(F21903&lt;&gt;"", iferror(index('Internal Staffing Calculator'!B$8:B23500,match(F21903,'Internal Staffing Calculator'!E$8:E23500,0)), "Not In Budget"),"")</f>
        <v/>
      </c>
      <c r="I21903" s="184"/>
      <c r="J21903" s="184"/>
      <c r="K21903" s="184"/>
      <c r="L21903" s="183"/>
    </row>
    <row r="21904">
      <c r="A21904" s="454"/>
      <c r="B21904" s="927"/>
      <c r="C21904" s="580"/>
      <c r="D21904" s="939"/>
      <c r="E21904" s="940"/>
      <c r="F21904" s="941"/>
      <c r="G21904" s="937" t="str">
        <f t="array" ref="G21904">xlookup(F21904,'Internal Staffing Calculator'!E:E,'Internal Staffing Calculator'!C:C,"")</f>
        <v/>
      </c>
      <c r="H21904" s="932" t="str">
        <f t="array" ref="H21904">if(F21904&lt;&gt;"", iferror(index('Internal Staffing Calculator'!B$8:B23500,match(F21904,'Internal Staffing Calculator'!E$8:E23500,0)), "Not In Budget"),"")</f>
        <v/>
      </c>
      <c r="I21904" s="184"/>
      <c r="J21904" s="184"/>
      <c r="K21904" s="184"/>
      <c r="L21904" s="183"/>
    </row>
    <row r="21905">
      <c r="A21905" s="454"/>
      <c r="B21905" s="927"/>
      <c r="C21905" s="580"/>
      <c r="D21905" s="939"/>
      <c r="E21905" s="940"/>
      <c r="F21905" s="941"/>
      <c r="G21905" s="937" t="str">
        <f t="array" ref="G21905">xlookup(F21905,'Internal Staffing Calculator'!E:E,'Internal Staffing Calculator'!C:C,"")</f>
        <v/>
      </c>
      <c r="H21905" s="932" t="str">
        <f t="array" ref="H21905">if(F21905&lt;&gt;"", iferror(index('Internal Staffing Calculator'!B$8:B23500,match(F21905,'Internal Staffing Calculator'!E$8:E23500,0)), "Not In Budget"),"")</f>
        <v/>
      </c>
      <c r="I21905" s="184"/>
      <c r="J21905" s="184"/>
      <c r="K21905" s="184"/>
      <c r="L21905" s="183"/>
    </row>
    <row r="21906">
      <c r="A21906" s="454"/>
      <c r="B21906" s="927"/>
      <c r="C21906" s="580"/>
      <c r="D21906" s="939"/>
      <c r="E21906" s="940"/>
      <c r="F21906" s="941"/>
      <c r="G21906" s="937" t="str">
        <f t="array" ref="G21906">xlookup(F21906,'Internal Staffing Calculator'!E:E,'Internal Staffing Calculator'!C:C,"")</f>
        <v/>
      </c>
      <c r="H21906" s="932" t="str">
        <f t="array" ref="H21906">if(F21906&lt;&gt;"", iferror(index('Internal Staffing Calculator'!B$8:B23500,match(F21906,'Internal Staffing Calculator'!E$8:E23500,0)), "Not In Budget"),"")</f>
        <v/>
      </c>
      <c r="I21906" s="184"/>
      <c r="J21906" s="184"/>
      <c r="K21906" s="184"/>
      <c r="L21906" s="183"/>
    </row>
    <row r="21907">
      <c r="A21907" s="454"/>
      <c r="B21907" s="927"/>
      <c r="C21907" s="580"/>
      <c r="D21907" s="939"/>
      <c r="E21907" s="940"/>
      <c r="F21907" s="941"/>
      <c r="G21907" s="937" t="str">
        <f t="array" ref="G21907">xlookup(F21907,'Internal Staffing Calculator'!E:E,'Internal Staffing Calculator'!C:C,"")</f>
        <v/>
      </c>
      <c r="H21907" s="932" t="str">
        <f t="array" ref="H21907">if(F21907&lt;&gt;"", iferror(index('Internal Staffing Calculator'!B$8:B23500,match(F21907,'Internal Staffing Calculator'!E$8:E23500,0)), "Not In Budget"),"")</f>
        <v/>
      </c>
      <c r="I21907" s="184"/>
      <c r="J21907" s="184"/>
      <c r="K21907" s="184"/>
      <c r="L21907" s="183"/>
    </row>
    <row r="21908">
      <c r="A21908" s="454"/>
      <c r="B21908" s="927"/>
      <c r="C21908" s="580"/>
      <c r="D21908" s="939"/>
      <c r="E21908" s="940"/>
      <c r="F21908" s="941"/>
      <c r="G21908" s="937" t="str">
        <f t="array" ref="G21908">xlookup(F21908,'Internal Staffing Calculator'!E:E,'Internal Staffing Calculator'!C:C,"")</f>
        <v/>
      </c>
      <c r="H21908" s="932" t="str">
        <f t="array" ref="H21908">if(F21908&lt;&gt;"", iferror(index('Internal Staffing Calculator'!B$8:B23500,match(F21908,'Internal Staffing Calculator'!E$8:E23500,0)), "Not In Budget"),"")</f>
        <v/>
      </c>
      <c r="I21908" s="184"/>
      <c r="J21908" s="184"/>
      <c r="K21908" s="184"/>
      <c r="L21908" s="183"/>
    </row>
    <row r="21909">
      <c r="A21909" s="454"/>
      <c r="B21909" s="927"/>
      <c r="C21909" s="580"/>
      <c r="D21909" s="939"/>
      <c r="E21909" s="940"/>
      <c r="F21909" s="941"/>
      <c r="G21909" s="937" t="str">
        <f t="array" ref="G21909">xlookup(F21909,'Internal Staffing Calculator'!E:E,'Internal Staffing Calculator'!C:C,"")</f>
        <v/>
      </c>
      <c r="H21909" s="932" t="str">
        <f t="array" ref="H21909">if(F21909&lt;&gt;"", iferror(index('Internal Staffing Calculator'!B$8:B23500,match(F21909,'Internal Staffing Calculator'!E$8:E23500,0)), "Not In Budget"),"")</f>
        <v/>
      </c>
      <c r="I21909" s="184"/>
      <c r="J21909" s="184"/>
      <c r="K21909" s="184"/>
      <c r="L21909" s="183"/>
    </row>
    <row r="21910">
      <c r="A21910" s="454"/>
      <c r="B21910" s="927"/>
      <c r="C21910" s="580"/>
      <c r="D21910" s="939"/>
      <c r="E21910" s="940"/>
      <c r="F21910" s="941"/>
      <c r="G21910" s="937" t="str">
        <f t="array" ref="G21910">xlookup(F21910,'Internal Staffing Calculator'!E:E,'Internal Staffing Calculator'!C:C,"")</f>
        <v/>
      </c>
      <c r="H21910" s="932" t="str">
        <f t="array" ref="H21910">if(F21910&lt;&gt;"", iferror(index('Internal Staffing Calculator'!B$8:B23500,match(F21910,'Internal Staffing Calculator'!E$8:E23500,0)), "Not In Budget"),"")</f>
        <v/>
      </c>
      <c r="I21910" s="184"/>
      <c r="J21910" s="184"/>
      <c r="K21910" s="184"/>
      <c r="L21910" s="183"/>
    </row>
    <row r="21911">
      <c r="A21911" s="454"/>
      <c r="B21911" s="927"/>
      <c r="C21911" s="580"/>
      <c r="D21911" s="939"/>
      <c r="E21911" s="940"/>
      <c r="F21911" s="941"/>
      <c r="G21911" s="937" t="str">
        <f t="array" ref="G21911">xlookup(F21911,'Internal Staffing Calculator'!E:E,'Internal Staffing Calculator'!C:C,"")</f>
        <v/>
      </c>
      <c r="H21911" s="932" t="str">
        <f t="array" ref="H21911">if(F21911&lt;&gt;"", iferror(index('Internal Staffing Calculator'!B$8:B23500,match(F21911,'Internal Staffing Calculator'!E$8:E23500,0)), "Not In Budget"),"")</f>
        <v/>
      </c>
      <c r="I21911" s="184"/>
      <c r="J21911" s="184"/>
      <c r="K21911" s="184"/>
      <c r="L21911" s="183"/>
    </row>
    <row r="21912">
      <c r="A21912" s="454"/>
      <c r="B21912" s="927"/>
      <c r="C21912" s="580"/>
      <c r="D21912" s="939"/>
      <c r="E21912" s="940"/>
      <c r="F21912" s="941"/>
      <c r="G21912" s="937" t="str">
        <f t="array" ref="G21912">xlookup(F21912,'Internal Staffing Calculator'!E:E,'Internal Staffing Calculator'!C:C,"")</f>
        <v/>
      </c>
      <c r="H21912" s="932" t="str">
        <f t="array" ref="H21912">if(F21912&lt;&gt;"", iferror(index('Internal Staffing Calculator'!B$8:B23500,match(F21912,'Internal Staffing Calculator'!E$8:E23500,0)), "Not In Budget"),"")</f>
        <v/>
      </c>
      <c r="I21912" s="184"/>
      <c r="J21912" s="184"/>
      <c r="K21912" s="184"/>
      <c r="L21912" s="183"/>
    </row>
    <row r="21913">
      <c r="A21913" s="454"/>
      <c r="B21913" s="927"/>
      <c r="C21913" s="580"/>
      <c r="D21913" s="939"/>
      <c r="E21913" s="940"/>
      <c r="F21913" s="941"/>
      <c r="G21913" s="937" t="str">
        <f t="array" ref="G21913">xlookup(F21913,'Internal Staffing Calculator'!E:E,'Internal Staffing Calculator'!C:C,"")</f>
        <v/>
      </c>
      <c r="H21913" s="932" t="str">
        <f t="array" ref="H21913">if(F21913&lt;&gt;"", iferror(index('Internal Staffing Calculator'!B$8:B23500,match(F21913,'Internal Staffing Calculator'!E$8:E23500,0)), "Not In Budget"),"")</f>
        <v/>
      </c>
      <c r="I21913" s="184"/>
      <c r="J21913" s="184"/>
      <c r="K21913" s="184"/>
      <c r="L21913" s="183"/>
    </row>
    <row r="21914">
      <c r="A21914" s="454"/>
      <c r="B21914" s="927"/>
      <c r="C21914" s="580"/>
      <c r="D21914" s="939"/>
      <c r="E21914" s="940"/>
      <c r="F21914" s="941"/>
      <c r="G21914" s="937" t="str">
        <f t="array" ref="G21914">xlookup(F21914,'Internal Staffing Calculator'!E:E,'Internal Staffing Calculator'!C:C,"")</f>
        <v/>
      </c>
      <c r="H21914" s="932" t="str">
        <f t="array" ref="H21914">if(F21914&lt;&gt;"", iferror(index('Internal Staffing Calculator'!B$8:B23500,match(F21914,'Internal Staffing Calculator'!E$8:E23500,0)), "Not In Budget"),"")</f>
        <v/>
      </c>
      <c r="I21914" s="184"/>
      <c r="J21914" s="184"/>
      <c r="K21914" s="184"/>
      <c r="L21914" s="183"/>
    </row>
    <row r="21915">
      <c r="A21915" s="454"/>
      <c r="B21915" s="927"/>
      <c r="C21915" s="580"/>
      <c r="D21915" s="939"/>
      <c r="E21915" s="940"/>
      <c r="F21915" s="941"/>
      <c r="G21915" s="937" t="str">
        <f t="array" ref="G21915">xlookup(F21915,'Internal Staffing Calculator'!E:E,'Internal Staffing Calculator'!C:C,"")</f>
        <v/>
      </c>
      <c r="H21915" s="932" t="str">
        <f t="array" ref="H21915">if(F21915&lt;&gt;"", iferror(index('Internal Staffing Calculator'!B$8:B23500,match(F21915,'Internal Staffing Calculator'!E$8:E23500,0)), "Not In Budget"),"")</f>
        <v/>
      </c>
      <c r="I21915" s="184"/>
      <c r="J21915" s="184"/>
      <c r="K21915" s="184"/>
      <c r="L21915" s="183"/>
    </row>
    <row r="21916">
      <c r="A21916" s="454"/>
      <c r="B21916" s="927"/>
      <c r="C21916" s="580"/>
      <c r="D21916" s="939"/>
      <c r="E21916" s="940"/>
      <c r="F21916" s="941"/>
      <c r="G21916" s="937" t="str">
        <f t="array" ref="G21916">xlookup(F21916,'Internal Staffing Calculator'!E:E,'Internal Staffing Calculator'!C:C,"")</f>
        <v/>
      </c>
      <c r="H21916" s="932" t="str">
        <f t="array" ref="H21916">if(F21916&lt;&gt;"", iferror(index('Internal Staffing Calculator'!B$8:B23500,match(F21916,'Internal Staffing Calculator'!E$8:E23500,0)), "Not In Budget"),"")</f>
        <v/>
      </c>
      <c r="I21916" s="184"/>
      <c r="J21916" s="184"/>
      <c r="K21916" s="184"/>
      <c r="L21916" s="183"/>
    </row>
    <row r="21917">
      <c r="A21917" s="454"/>
      <c r="B21917" s="927"/>
      <c r="C21917" s="580"/>
      <c r="D21917" s="939"/>
      <c r="E21917" s="940"/>
      <c r="F21917" s="941"/>
      <c r="G21917" s="937" t="str">
        <f t="array" ref="G21917">xlookup(F21917,'Internal Staffing Calculator'!E:E,'Internal Staffing Calculator'!C:C,"")</f>
        <v/>
      </c>
      <c r="H21917" s="932" t="str">
        <f t="array" ref="H21917">if(F21917&lt;&gt;"", iferror(index('Internal Staffing Calculator'!B$8:B23500,match(F21917,'Internal Staffing Calculator'!E$8:E23500,0)), "Not In Budget"),"")</f>
        <v/>
      </c>
      <c r="I21917" s="184"/>
      <c r="J21917" s="184"/>
      <c r="K21917" s="184"/>
      <c r="L21917" s="183"/>
    </row>
    <row r="21918">
      <c r="A21918" s="454"/>
      <c r="B21918" s="927"/>
      <c r="C21918" s="580"/>
      <c r="D21918" s="939"/>
      <c r="E21918" s="940"/>
      <c r="F21918" s="941"/>
      <c r="G21918" s="937" t="str">
        <f t="array" ref="G21918">xlookup(F21918,'Internal Staffing Calculator'!E:E,'Internal Staffing Calculator'!C:C,"")</f>
        <v/>
      </c>
      <c r="H21918" s="932" t="str">
        <f t="array" ref="H21918">if(F21918&lt;&gt;"", iferror(index('Internal Staffing Calculator'!B$8:B23500,match(F21918,'Internal Staffing Calculator'!E$8:E23500,0)), "Not In Budget"),"")</f>
        <v/>
      </c>
      <c r="I21918" s="184"/>
      <c r="J21918" s="184"/>
      <c r="K21918" s="184"/>
      <c r="L21918" s="183"/>
    </row>
    <row r="21919">
      <c r="A21919" s="454"/>
      <c r="B21919" s="927"/>
      <c r="C21919" s="580"/>
      <c r="D21919" s="939"/>
      <c r="E21919" s="940"/>
      <c r="F21919" s="941"/>
      <c r="G21919" s="937" t="str">
        <f t="array" ref="G21919">xlookup(F21919,'Internal Staffing Calculator'!E:E,'Internal Staffing Calculator'!C:C,"")</f>
        <v/>
      </c>
      <c r="H21919" s="932" t="str">
        <f t="array" ref="H21919">if(F21919&lt;&gt;"", iferror(index('Internal Staffing Calculator'!B$8:B23500,match(F21919,'Internal Staffing Calculator'!E$8:E23500,0)), "Not In Budget"),"")</f>
        <v/>
      </c>
      <c r="I21919" s="184"/>
      <c r="J21919" s="184"/>
      <c r="K21919" s="184"/>
      <c r="L21919" s="183"/>
    </row>
    <row r="21920">
      <c r="A21920" s="454"/>
      <c r="B21920" s="927"/>
      <c r="C21920" s="580"/>
      <c r="D21920" s="939"/>
      <c r="E21920" s="940"/>
      <c r="F21920" s="941"/>
      <c r="G21920" s="937" t="str">
        <f t="array" ref="G21920">xlookup(F21920,'Internal Staffing Calculator'!E:E,'Internal Staffing Calculator'!C:C,"")</f>
        <v/>
      </c>
      <c r="H21920" s="932" t="str">
        <f t="array" ref="H21920">if(F21920&lt;&gt;"", iferror(index('Internal Staffing Calculator'!B$8:B23500,match(F21920,'Internal Staffing Calculator'!E$8:E23500,0)), "Not In Budget"),"")</f>
        <v/>
      </c>
      <c r="I21920" s="184"/>
      <c r="J21920" s="184"/>
      <c r="K21920" s="184"/>
      <c r="L21920" s="183"/>
    </row>
    <row r="21921">
      <c r="A21921" s="454"/>
      <c r="B21921" s="927"/>
      <c r="C21921" s="580"/>
      <c r="D21921" s="939"/>
      <c r="E21921" s="940"/>
      <c r="F21921" s="941"/>
      <c r="G21921" s="937" t="str">
        <f t="array" ref="G21921">xlookup(F21921,'Internal Staffing Calculator'!E:E,'Internal Staffing Calculator'!C:C,"")</f>
        <v/>
      </c>
      <c r="H21921" s="932" t="str">
        <f t="array" ref="H21921">if(F21921&lt;&gt;"", iferror(index('Internal Staffing Calculator'!B$8:B23500,match(F21921,'Internal Staffing Calculator'!E$8:E23500,0)), "Not In Budget"),"")</f>
        <v/>
      </c>
      <c r="I21921" s="184"/>
      <c r="J21921" s="184"/>
      <c r="K21921" s="184"/>
      <c r="L21921" s="183"/>
    </row>
    <row r="21922">
      <c r="A21922" s="454"/>
      <c r="B21922" s="927"/>
      <c r="C21922" s="580"/>
      <c r="D21922" s="939"/>
      <c r="E21922" s="940"/>
      <c r="F21922" s="941"/>
      <c r="G21922" s="937" t="str">
        <f t="array" ref="G21922">xlookup(F21922,'Internal Staffing Calculator'!E:E,'Internal Staffing Calculator'!C:C,"")</f>
        <v/>
      </c>
      <c r="H21922" s="932" t="str">
        <f t="array" ref="H21922">if(F21922&lt;&gt;"", iferror(index('Internal Staffing Calculator'!B$8:B23500,match(F21922,'Internal Staffing Calculator'!E$8:E23500,0)), "Not In Budget"),"")</f>
        <v/>
      </c>
      <c r="I21922" s="184"/>
      <c r="J21922" s="184"/>
      <c r="K21922" s="184"/>
      <c r="L21922" s="183"/>
    </row>
    <row r="21923">
      <c r="A21923" s="454"/>
      <c r="B21923" s="927"/>
      <c r="C21923" s="580"/>
      <c r="D21923" s="939"/>
      <c r="E21923" s="940"/>
      <c r="F21923" s="941"/>
      <c r="G21923" s="937" t="str">
        <f t="array" ref="G21923">xlookup(F21923,'Internal Staffing Calculator'!E:E,'Internal Staffing Calculator'!C:C,"")</f>
        <v/>
      </c>
      <c r="H21923" s="932" t="str">
        <f t="array" ref="H21923">if(F21923&lt;&gt;"", iferror(index('Internal Staffing Calculator'!B$8:B23500,match(F21923,'Internal Staffing Calculator'!E$8:E23500,0)), "Not In Budget"),"")</f>
        <v/>
      </c>
      <c r="I21923" s="184"/>
      <c r="J21923" s="184"/>
      <c r="K21923" s="184"/>
      <c r="L21923" s="183"/>
    </row>
    <row r="21924">
      <c r="A21924" s="454"/>
      <c r="B21924" s="927"/>
      <c r="C21924" s="580"/>
      <c r="D21924" s="939"/>
      <c r="E21924" s="940"/>
      <c r="F21924" s="941"/>
      <c r="G21924" s="937" t="str">
        <f t="array" ref="G21924">xlookup(F21924,'Internal Staffing Calculator'!E:E,'Internal Staffing Calculator'!C:C,"")</f>
        <v/>
      </c>
      <c r="H21924" s="932" t="str">
        <f t="array" ref="H21924">if(F21924&lt;&gt;"", iferror(index('Internal Staffing Calculator'!B$8:B23500,match(F21924,'Internal Staffing Calculator'!E$8:E23500,0)), "Not In Budget"),"")</f>
        <v/>
      </c>
      <c r="I21924" s="184"/>
      <c r="J21924" s="184"/>
      <c r="K21924" s="184"/>
      <c r="L21924" s="183"/>
    </row>
    <row r="21925">
      <c r="A21925" s="454"/>
      <c r="B21925" s="927"/>
      <c r="C21925" s="580"/>
      <c r="D21925" s="939"/>
      <c r="E21925" s="940"/>
      <c r="F21925" s="941"/>
      <c r="G21925" s="937" t="str">
        <f t="array" ref="G21925">xlookup(F21925,'Internal Staffing Calculator'!E:E,'Internal Staffing Calculator'!C:C,"")</f>
        <v/>
      </c>
      <c r="H21925" s="932" t="str">
        <f t="array" ref="H21925">if(F21925&lt;&gt;"", iferror(index('Internal Staffing Calculator'!B$8:B23500,match(F21925,'Internal Staffing Calculator'!E$8:E23500,0)), "Not In Budget"),"")</f>
        <v/>
      </c>
      <c r="I21925" s="184"/>
      <c r="J21925" s="184"/>
      <c r="K21925" s="184"/>
      <c r="L21925" s="183"/>
    </row>
    <row r="21926">
      <c r="A21926" s="454"/>
      <c r="B21926" s="927"/>
      <c r="C21926" s="580"/>
      <c r="D21926" s="939"/>
      <c r="E21926" s="940"/>
      <c r="F21926" s="941"/>
      <c r="G21926" s="937" t="str">
        <f t="array" ref="G21926">xlookup(F21926,'Internal Staffing Calculator'!E:E,'Internal Staffing Calculator'!C:C,"")</f>
        <v/>
      </c>
      <c r="H21926" s="932" t="str">
        <f t="array" ref="H21926">if(F21926&lt;&gt;"", iferror(index('Internal Staffing Calculator'!B$8:B23500,match(F21926,'Internal Staffing Calculator'!E$8:E23500,0)), "Not In Budget"),"")</f>
        <v/>
      </c>
      <c r="I21926" s="184"/>
      <c r="J21926" s="184"/>
      <c r="K21926" s="184"/>
      <c r="L21926" s="183"/>
    </row>
    <row r="21927">
      <c r="A21927" s="454"/>
      <c r="B21927" s="927"/>
      <c r="C21927" s="580"/>
      <c r="D21927" s="939"/>
      <c r="E21927" s="940"/>
      <c r="F21927" s="941"/>
      <c r="G21927" s="937" t="str">
        <f t="array" ref="G21927">xlookup(F21927,'Internal Staffing Calculator'!E:E,'Internal Staffing Calculator'!C:C,"")</f>
        <v/>
      </c>
      <c r="H21927" s="932" t="str">
        <f t="array" ref="H21927">if(F21927&lt;&gt;"", iferror(index('Internal Staffing Calculator'!B$8:B23500,match(F21927,'Internal Staffing Calculator'!E$8:E23500,0)), "Not In Budget"),"")</f>
        <v/>
      </c>
      <c r="I21927" s="184"/>
      <c r="J21927" s="184"/>
      <c r="K21927" s="184"/>
      <c r="L21927" s="183"/>
    </row>
    <row r="21928">
      <c r="A21928" s="454"/>
      <c r="B21928" s="927"/>
      <c r="C21928" s="580"/>
      <c r="D21928" s="939"/>
      <c r="E21928" s="940"/>
      <c r="F21928" s="941"/>
      <c r="G21928" s="937" t="str">
        <f t="array" ref="G21928">xlookup(F21928,'Internal Staffing Calculator'!E:E,'Internal Staffing Calculator'!C:C,"")</f>
        <v/>
      </c>
      <c r="H21928" s="932" t="str">
        <f t="array" ref="H21928">if(F21928&lt;&gt;"", iferror(index('Internal Staffing Calculator'!B$8:B23500,match(F21928,'Internal Staffing Calculator'!E$8:E23500,0)), "Not In Budget"),"")</f>
        <v/>
      </c>
      <c r="I21928" s="184"/>
      <c r="J21928" s="184"/>
      <c r="K21928" s="184"/>
      <c r="L21928" s="183"/>
    </row>
    <row r="21929">
      <c r="A21929" s="454"/>
      <c r="B21929" s="927"/>
      <c r="C21929" s="580"/>
      <c r="D21929" s="939"/>
      <c r="E21929" s="940"/>
      <c r="F21929" s="941"/>
      <c r="G21929" s="937" t="str">
        <f t="array" ref="G21929">xlookup(F21929,'Internal Staffing Calculator'!E:E,'Internal Staffing Calculator'!C:C,"")</f>
        <v/>
      </c>
      <c r="H21929" s="932" t="str">
        <f t="array" ref="H21929">if(F21929&lt;&gt;"", iferror(index('Internal Staffing Calculator'!B$8:B23500,match(F21929,'Internal Staffing Calculator'!E$8:E23500,0)), "Not In Budget"),"")</f>
        <v/>
      </c>
      <c r="I21929" s="184"/>
      <c r="J21929" s="184"/>
      <c r="K21929" s="184"/>
      <c r="L21929" s="183"/>
    </row>
    <row r="21930">
      <c r="A21930" s="454"/>
      <c r="B21930" s="927"/>
      <c r="C21930" s="580"/>
      <c r="D21930" s="939"/>
      <c r="E21930" s="940"/>
      <c r="F21930" s="941"/>
      <c r="G21930" s="937" t="str">
        <f t="array" ref="G21930">xlookup(F21930,'Internal Staffing Calculator'!E:E,'Internal Staffing Calculator'!C:C,"")</f>
        <v/>
      </c>
      <c r="H21930" s="932" t="str">
        <f t="array" ref="H21930">if(F21930&lt;&gt;"", iferror(index('Internal Staffing Calculator'!B$8:B23500,match(F21930,'Internal Staffing Calculator'!E$8:E23500,0)), "Not In Budget"),"")</f>
        <v/>
      </c>
      <c r="I21930" s="184"/>
      <c r="J21930" s="184"/>
      <c r="K21930" s="184"/>
      <c r="L21930" s="183"/>
    </row>
    <row r="21931">
      <c r="A21931" s="454"/>
      <c r="B21931" s="927"/>
      <c r="C21931" s="580"/>
      <c r="D21931" s="939"/>
      <c r="E21931" s="940"/>
      <c r="F21931" s="941"/>
      <c r="G21931" s="937" t="str">
        <f t="array" ref="G21931">xlookup(F21931,'Internal Staffing Calculator'!E:E,'Internal Staffing Calculator'!C:C,"")</f>
        <v/>
      </c>
      <c r="H21931" s="932" t="str">
        <f t="array" ref="H21931">if(F21931&lt;&gt;"", iferror(index('Internal Staffing Calculator'!B$8:B23500,match(F21931,'Internal Staffing Calculator'!E$8:E23500,0)), "Not In Budget"),"")</f>
        <v/>
      </c>
      <c r="I21931" s="184"/>
      <c r="J21931" s="184"/>
      <c r="K21931" s="184"/>
      <c r="L21931" s="183"/>
    </row>
    <row r="21932">
      <c r="A21932" s="454"/>
      <c r="B21932" s="927"/>
      <c r="C21932" s="580"/>
      <c r="D21932" s="939"/>
      <c r="E21932" s="940"/>
      <c r="F21932" s="941"/>
      <c r="G21932" s="937" t="str">
        <f t="array" ref="G21932">xlookup(F21932,'Internal Staffing Calculator'!E:E,'Internal Staffing Calculator'!C:C,"")</f>
        <v/>
      </c>
      <c r="H21932" s="932" t="str">
        <f t="array" ref="H21932">if(F21932&lt;&gt;"", iferror(index('Internal Staffing Calculator'!B$8:B23500,match(F21932,'Internal Staffing Calculator'!E$8:E23500,0)), "Not In Budget"),"")</f>
        <v/>
      </c>
      <c r="I21932" s="184"/>
      <c r="J21932" s="184"/>
      <c r="K21932" s="184"/>
      <c r="L21932" s="183"/>
    </row>
    <row r="21933">
      <c r="A21933" s="454"/>
      <c r="B21933" s="927"/>
      <c r="C21933" s="580"/>
      <c r="D21933" s="939"/>
      <c r="E21933" s="940"/>
      <c r="F21933" s="941"/>
      <c r="G21933" s="937" t="str">
        <f t="array" ref="G21933">xlookup(F21933,'Internal Staffing Calculator'!E:E,'Internal Staffing Calculator'!C:C,"")</f>
        <v/>
      </c>
      <c r="H21933" s="932" t="str">
        <f t="array" ref="H21933">if(F21933&lt;&gt;"", iferror(index('Internal Staffing Calculator'!B$8:B23500,match(F21933,'Internal Staffing Calculator'!E$8:E23500,0)), "Not In Budget"),"")</f>
        <v/>
      </c>
      <c r="I21933" s="184"/>
      <c r="J21933" s="184"/>
      <c r="K21933" s="184"/>
      <c r="L21933" s="183"/>
    </row>
    <row r="21934">
      <c r="A21934" s="454"/>
      <c r="B21934" s="927"/>
      <c r="C21934" s="580"/>
      <c r="D21934" s="939"/>
      <c r="E21934" s="940"/>
      <c r="F21934" s="941"/>
      <c r="G21934" s="937" t="str">
        <f t="array" ref="G21934">xlookup(F21934,'Internal Staffing Calculator'!E:E,'Internal Staffing Calculator'!C:C,"")</f>
        <v/>
      </c>
      <c r="H21934" s="932" t="str">
        <f t="array" ref="H21934">if(F21934&lt;&gt;"", iferror(index('Internal Staffing Calculator'!B$8:B23500,match(F21934,'Internal Staffing Calculator'!E$8:E23500,0)), "Not In Budget"),"")</f>
        <v/>
      </c>
      <c r="I21934" s="184"/>
      <c r="J21934" s="184"/>
      <c r="K21934" s="184"/>
      <c r="L21934" s="183"/>
    </row>
    <row r="21935">
      <c r="A21935" s="454"/>
      <c r="B21935" s="927"/>
      <c r="C21935" s="580"/>
      <c r="D21935" s="939"/>
      <c r="E21935" s="940"/>
      <c r="F21935" s="941"/>
      <c r="G21935" s="937" t="str">
        <f t="array" ref="G21935">xlookup(F21935,'Internal Staffing Calculator'!E:E,'Internal Staffing Calculator'!C:C,"")</f>
        <v/>
      </c>
      <c r="H21935" s="932" t="str">
        <f t="array" ref="H21935">if(F21935&lt;&gt;"", iferror(index('Internal Staffing Calculator'!B$8:B23500,match(F21935,'Internal Staffing Calculator'!E$8:E23500,0)), "Not In Budget"),"")</f>
        <v/>
      </c>
      <c r="I21935" s="184"/>
      <c r="J21935" s="184"/>
      <c r="K21935" s="184"/>
      <c r="L21935" s="183"/>
    </row>
    <row r="21936">
      <c r="A21936" s="454"/>
      <c r="B21936" s="927"/>
      <c r="C21936" s="580"/>
      <c r="D21936" s="939"/>
      <c r="E21936" s="940"/>
      <c r="F21936" s="941"/>
      <c r="G21936" s="937" t="str">
        <f t="array" ref="G21936">xlookup(F21936,'Internal Staffing Calculator'!E:E,'Internal Staffing Calculator'!C:C,"")</f>
        <v/>
      </c>
      <c r="H21936" s="932" t="str">
        <f t="array" ref="H21936">if(F21936&lt;&gt;"", iferror(index('Internal Staffing Calculator'!B$8:B23500,match(F21936,'Internal Staffing Calculator'!E$8:E23500,0)), "Not In Budget"),"")</f>
        <v/>
      </c>
      <c r="I21936" s="184"/>
      <c r="J21936" s="184"/>
      <c r="K21936" s="184"/>
      <c r="L21936" s="183"/>
    </row>
    <row r="21937">
      <c r="A21937" s="454"/>
      <c r="B21937" s="927"/>
      <c r="C21937" s="580"/>
      <c r="D21937" s="939"/>
      <c r="E21937" s="940"/>
      <c r="F21937" s="941"/>
      <c r="G21937" s="937" t="str">
        <f t="array" ref="G21937">xlookup(F21937,'Internal Staffing Calculator'!E:E,'Internal Staffing Calculator'!C:C,"")</f>
        <v/>
      </c>
      <c r="H21937" s="932" t="str">
        <f t="array" ref="H21937">if(F21937&lt;&gt;"", iferror(index('Internal Staffing Calculator'!B$8:B23500,match(F21937,'Internal Staffing Calculator'!E$8:E23500,0)), "Not In Budget"),"")</f>
        <v/>
      </c>
      <c r="I21937" s="184"/>
      <c r="J21937" s="184"/>
      <c r="K21937" s="184"/>
      <c r="L21937" s="183"/>
    </row>
    <row r="21938">
      <c r="A21938" s="454"/>
      <c r="B21938" s="927"/>
      <c r="C21938" s="580"/>
      <c r="D21938" s="939"/>
      <c r="E21938" s="940"/>
      <c r="F21938" s="941"/>
      <c r="G21938" s="937" t="str">
        <f t="array" ref="G21938">xlookup(F21938,'Internal Staffing Calculator'!E:E,'Internal Staffing Calculator'!C:C,"")</f>
        <v/>
      </c>
      <c r="H21938" s="932" t="str">
        <f t="array" ref="H21938">if(F21938&lt;&gt;"", iferror(index('Internal Staffing Calculator'!B$8:B23500,match(F21938,'Internal Staffing Calculator'!E$8:E23500,0)), "Not In Budget"),"")</f>
        <v/>
      </c>
      <c r="I21938" s="184"/>
      <c r="J21938" s="184"/>
      <c r="K21938" s="184"/>
      <c r="L21938" s="183"/>
    </row>
    <row r="21939">
      <c r="A21939" s="454"/>
      <c r="B21939" s="927"/>
      <c r="C21939" s="580"/>
      <c r="D21939" s="939"/>
      <c r="E21939" s="940"/>
      <c r="F21939" s="941"/>
      <c r="G21939" s="937" t="str">
        <f t="array" ref="G21939">xlookup(F21939,'Internal Staffing Calculator'!E:E,'Internal Staffing Calculator'!C:C,"")</f>
        <v/>
      </c>
      <c r="H21939" s="932" t="str">
        <f t="array" ref="H21939">if(F21939&lt;&gt;"", iferror(index('Internal Staffing Calculator'!B$8:B23500,match(F21939,'Internal Staffing Calculator'!E$8:E23500,0)), "Not In Budget"),"")</f>
        <v/>
      </c>
      <c r="I21939" s="184"/>
      <c r="J21939" s="184"/>
      <c r="K21939" s="184"/>
      <c r="L21939" s="183"/>
    </row>
    <row r="21940">
      <c r="A21940" s="454"/>
      <c r="B21940" s="927"/>
      <c r="C21940" s="580"/>
      <c r="D21940" s="939"/>
      <c r="E21940" s="940"/>
      <c r="F21940" s="941"/>
      <c r="G21940" s="937" t="str">
        <f t="array" ref="G21940">xlookup(F21940,'Internal Staffing Calculator'!E:E,'Internal Staffing Calculator'!C:C,"")</f>
        <v/>
      </c>
      <c r="H21940" s="932" t="str">
        <f t="array" ref="H21940">if(F21940&lt;&gt;"", iferror(index('Internal Staffing Calculator'!B$8:B23500,match(F21940,'Internal Staffing Calculator'!E$8:E23500,0)), "Not In Budget"),"")</f>
        <v/>
      </c>
      <c r="I21940" s="184"/>
      <c r="J21940" s="184"/>
      <c r="K21940" s="184"/>
      <c r="L21940" s="183"/>
    </row>
    <row r="21941">
      <c r="A21941" s="454"/>
      <c r="B21941" s="927"/>
      <c r="C21941" s="580"/>
      <c r="D21941" s="939"/>
      <c r="E21941" s="940"/>
      <c r="F21941" s="941"/>
      <c r="G21941" s="937" t="str">
        <f t="array" ref="G21941">xlookup(F21941,'Internal Staffing Calculator'!E:E,'Internal Staffing Calculator'!C:C,"")</f>
        <v/>
      </c>
      <c r="H21941" s="932" t="str">
        <f t="array" ref="H21941">if(F21941&lt;&gt;"", iferror(index('Internal Staffing Calculator'!B$8:B23500,match(F21941,'Internal Staffing Calculator'!E$8:E23500,0)), "Not In Budget"),"")</f>
        <v/>
      </c>
      <c r="I21941" s="184"/>
      <c r="J21941" s="184"/>
      <c r="K21941" s="184"/>
      <c r="L21941" s="183"/>
    </row>
    <row r="21942">
      <c r="A21942" s="454"/>
      <c r="B21942" s="927"/>
      <c r="C21942" s="580"/>
      <c r="D21942" s="939"/>
      <c r="E21942" s="940"/>
      <c r="F21942" s="941"/>
      <c r="G21942" s="937" t="str">
        <f t="array" ref="G21942">xlookup(F21942,'Internal Staffing Calculator'!E:E,'Internal Staffing Calculator'!C:C,"")</f>
        <v/>
      </c>
      <c r="H21942" s="932" t="str">
        <f t="array" ref="H21942">if(F21942&lt;&gt;"", iferror(index('Internal Staffing Calculator'!B$8:B23500,match(F21942,'Internal Staffing Calculator'!E$8:E23500,0)), "Not In Budget"),"")</f>
        <v/>
      </c>
      <c r="I21942" s="184"/>
      <c r="J21942" s="184"/>
      <c r="K21942" s="184"/>
      <c r="L21942" s="183"/>
    </row>
    <row r="21943">
      <c r="A21943" s="454"/>
      <c r="B21943" s="927"/>
      <c r="C21943" s="580"/>
      <c r="D21943" s="939"/>
      <c r="E21943" s="940"/>
      <c r="F21943" s="941"/>
      <c r="G21943" s="937" t="str">
        <f t="array" ref="G21943">xlookup(F21943,'Internal Staffing Calculator'!E:E,'Internal Staffing Calculator'!C:C,"")</f>
        <v/>
      </c>
      <c r="H21943" s="932" t="str">
        <f t="array" ref="H21943">if(F21943&lt;&gt;"", iferror(index('Internal Staffing Calculator'!B$8:B23500,match(F21943,'Internal Staffing Calculator'!E$8:E23500,0)), "Not In Budget"),"")</f>
        <v/>
      </c>
      <c r="I21943" s="184"/>
      <c r="J21943" s="184"/>
      <c r="K21943" s="184"/>
      <c r="L21943" s="183"/>
    </row>
    <row r="21944">
      <c r="A21944" s="454"/>
      <c r="B21944" s="927"/>
      <c r="C21944" s="580"/>
      <c r="D21944" s="939"/>
      <c r="E21944" s="940"/>
      <c r="F21944" s="941"/>
      <c r="G21944" s="937" t="str">
        <f t="array" ref="G21944">xlookup(F21944,'Internal Staffing Calculator'!E:E,'Internal Staffing Calculator'!C:C,"")</f>
        <v/>
      </c>
      <c r="H21944" s="932" t="str">
        <f t="array" ref="H21944">if(F21944&lt;&gt;"", iferror(index('Internal Staffing Calculator'!B$8:B23500,match(F21944,'Internal Staffing Calculator'!E$8:E23500,0)), "Not In Budget"),"")</f>
        <v/>
      </c>
      <c r="I21944" s="184"/>
      <c r="J21944" s="184"/>
      <c r="K21944" s="184"/>
      <c r="L21944" s="183"/>
    </row>
    <row r="21945">
      <c r="A21945" s="454"/>
      <c r="B21945" s="927"/>
      <c r="C21945" s="580"/>
      <c r="D21945" s="939"/>
      <c r="E21945" s="940"/>
      <c r="F21945" s="941"/>
      <c r="G21945" s="937" t="str">
        <f t="array" ref="G21945">xlookup(F21945,'Internal Staffing Calculator'!E:E,'Internal Staffing Calculator'!C:C,"")</f>
        <v/>
      </c>
      <c r="H21945" s="932" t="str">
        <f t="array" ref="H21945">if(F21945&lt;&gt;"", iferror(index('Internal Staffing Calculator'!B$8:B23500,match(F21945,'Internal Staffing Calculator'!E$8:E23500,0)), "Not In Budget"),"")</f>
        <v/>
      </c>
      <c r="I21945" s="184"/>
      <c r="J21945" s="184"/>
      <c r="K21945" s="184"/>
      <c r="L21945" s="183"/>
    </row>
    <row r="21946">
      <c r="A21946" s="454"/>
      <c r="B21946" s="927"/>
      <c r="C21946" s="580"/>
      <c r="D21946" s="939"/>
      <c r="E21946" s="940"/>
      <c r="F21946" s="941"/>
      <c r="G21946" s="937" t="str">
        <f t="array" ref="G21946">xlookup(F21946,'Internal Staffing Calculator'!E:E,'Internal Staffing Calculator'!C:C,"")</f>
        <v/>
      </c>
      <c r="H21946" s="932" t="str">
        <f t="array" ref="H21946">if(F21946&lt;&gt;"", iferror(index('Internal Staffing Calculator'!B$8:B23500,match(F21946,'Internal Staffing Calculator'!E$8:E23500,0)), "Not In Budget"),"")</f>
        <v/>
      </c>
      <c r="I21946" s="184"/>
      <c r="J21946" s="184"/>
      <c r="K21946" s="184"/>
      <c r="L21946" s="183"/>
    </row>
    <row r="21947">
      <c r="A21947" s="454"/>
      <c r="B21947" s="927"/>
      <c r="C21947" s="580"/>
      <c r="D21947" s="939"/>
      <c r="E21947" s="940"/>
      <c r="F21947" s="941"/>
      <c r="G21947" s="937" t="str">
        <f t="array" ref="G21947">xlookup(F21947,'Internal Staffing Calculator'!E:E,'Internal Staffing Calculator'!C:C,"")</f>
        <v/>
      </c>
      <c r="H21947" s="932" t="str">
        <f t="array" ref="H21947">if(F21947&lt;&gt;"", iferror(index('Internal Staffing Calculator'!B$8:B23500,match(F21947,'Internal Staffing Calculator'!E$8:E23500,0)), "Not In Budget"),"")</f>
        <v/>
      </c>
      <c r="I21947" s="184"/>
      <c r="J21947" s="184"/>
      <c r="K21947" s="184"/>
      <c r="L21947" s="183"/>
    </row>
    <row r="21948">
      <c r="A21948" s="454"/>
      <c r="B21948" s="927"/>
      <c r="C21948" s="580"/>
      <c r="D21948" s="939"/>
      <c r="E21948" s="940"/>
      <c r="F21948" s="941"/>
      <c r="G21948" s="937" t="str">
        <f t="array" ref="G21948">xlookup(F21948,'Internal Staffing Calculator'!E:E,'Internal Staffing Calculator'!C:C,"")</f>
        <v/>
      </c>
      <c r="H21948" s="932" t="str">
        <f t="array" ref="H21948">if(F21948&lt;&gt;"", iferror(index('Internal Staffing Calculator'!B$8:B23500,match(F21948,'Internal Staffing Calculator'!E$8:E23500,0)), "Not In Budget"),"")</f>
        <v/>
      </c>
      <c r="I21948" s="184"/>
      <c r="J21948" s="184"/>
      <c r="K21948" s="184"/>
      <c r="L21948" s="183"/>
    </row>
    <row r="21949">
      <c r="A21949" s="454"/>
      <c r="B21949" s="927"/>
      <c r="C21949" s="580"/>
      <c r="D21949" s="939"/>
      <c r="E21949" s="940"/>
      <c r="F21949" s="941"/>
      <c r="G21949" s="937" t="str">
        <f t="array" ref="G21949">xlookup(F21949,'Internal Staffing Calculator'!E:E,'Internal Staffing Calculator'!C:C,"")</f>
        <v/>
      </c>
      <c r="H21949" s="932" t="str">
        <f t="array" ref="H21949">if(F21949&lt;&gt;"", iferror(index('Internal Staffing Calculator'!B$8:B23500,match(F21949,'Internal Staffing Calculator'!E$8:E23500,0)), "Not In Budget"),"")</f>
        <v/>
      </c>
      <c r="I21949" s="184"/>
      <c r="J21949" s="184"/>
      <c r="K21949" s="184"/>
      <c r="L21949" s="183"/>
    </row>
    <row r="21950">
      <c r="A21950" s="454"/>
      <c r="B21950" s="927"/>
      <c r="C21950" s="580"/>
      <c r="D21950" s="939"/>
      <c r="E21950" s="940"/>
      <c r="F21950" s="941"/>
      <c r="G21950" s="937" t="str">
        <f t="array" ref="G21950">xlookup(F21950,'Internal Staffing Calculator'!E:E,'Internal Staffing Calculator'!C:C,"")</f>
        <v/>
      </c>
      <c r="H21950" s="932" t="str">
        <f t="array" ref="H21950">if(F21950&lt;&gt;"", iferror(index('Internal Staffing Calculator'!B$8:B23500,match(F21950,'Internal Staffing Calculator'!E$8:E23500,0)), "Not In Budget"),"")</f>
        <v/>
      </c>
      <c r="I21950" s="184"/>
      <c r="J21950" s="184"/>
      <c r="K21950" s="184"/>
      <c r="L21950" s="183"/>
    </row>
    <row r="21951">
      <c r="A21951" s="454"/>
      <c r="B21951" s="927"/>
      <c r="C21951" s="580"/>
      <c r="D21951" s="939"/>
      <c r="E21951" s="940"/>
      <c r="F21951" s="941"/>
      <c r="G21951" s="937" t="str">
        <f t="array" ref="G21951">xlookup(F21951,'Internal Staffing Calculator'!E:E,'Internal Staffing Calculator'!C:C,"")</f>
        <v/>
      </c>
      <c r="H21951" s="932" t="str">
        <f t="array" ref="H21951">if(F21951&lt;&gt;"", iferror(index('Internal Staffing Calculator'!B$8:B23500,match(F21951,'Internal Staffing Calculator'!E$8:E23500,0)), "Not In Budget"),"")</f>
        <v/>
      </c>
      <c r="I21951" s="184"/>
      <c r="J21951" s="184"/>
      <c r="K21951" s="184"/>
      <c r="L21951" s="183"/>
    </row>
    <row r="21952">
      <c r="A21952" s="454"/>
      <c r="B21952" s="927"/>
      <c r="C21952" s="580"/>
      <c r="D21952" s="939"/>
      <c r="E21952" s="940"/>
      <c r="F21952" s="941"/>
      <c r="G21952" s="937" t="str">
        <f t="array" ref="G21952">xlookup(F21952,'Internal Staffing Calculator'!E:E,'Internal Staffing Calculator'!C:C,"")</f>
        <v/>
      </c>
      <c r="H21952" s="932" t="str">
        <f t="array" ref="H21952">if(F21952&lt;&gt;"", iferror(index('Internal Staffing Calculator'!B$8:B23500,match(F21952,'Internal Staffing Calculator'!E$8:E23500,0)), "Not In Budget"),"")</f>
        <v/>
      </c>
      <c r="I21952" s="184"/>
      <c r="J21952" s="184"/>
      <c r="K21952" s="184"/>
      <c r="L21952" s="183"/>
    </row>
    <row r="21953">
      <c r="A21953" s="454"/>
      <c r="B21953" s="927"/>
      <c r="C21953" s="580"/>
      <c r="D21953" s="939"/>
      <c r="E21953" s="940"/>
      <c r="F21953" s="941"/>
      <c r="G21953" s="937" t="str">
        <f t="array" ref="G21953">xlookup(F21953,'Internal Staffing Calculator'!E:E,'Internal Staffing Calculator'!C:C,"")</f>
        <v/>
      </c>
      <c r="H21953" s="932" t="str">
        <f t="array" ref="H21953">if(F21953&lt;&gt;"", iferror(index('Internal Staffing Calculator'!B$8:B23500,match(F21953,'Internal Staffing Calculator'!E$8:E23500,0)), "Not In Budget"),"")</f>
        <v/>
      </c>
      <c r="I21953" s="184"/>
      <c r="J21953" s="184"/>
      <c r="K21953" s="184"/>
      <c r="L21953" s="183"/>
    </row>
    <row r="21954">
      <c r="A21954" s="454"/>
      <c r="B21954" s="927"/>
      <c r="C21954" s="580"/>
      <c r="D21954" s="939"/>
      <c r="E21954" s="940"/>
      <c r="F21954" s="941"/>
      <c r="G21954" s="937" t="str">
        <f t="array" ref="G21954">xlookup(F21954,'Internal Staffing Calculator'!E:E,'Internal Staffing Calculator'!C:C,"")</f>
        <v/>
      </c>
      <c r="H21954" s="932" t="str">
        <f t="array" ref="H21954">if(F21954&lt;&gt;"", iferror(index('Internal Staffing Calculator'!B$8:B23500,match(F21954,'Internal Staffing Calculator'!E$8:E23500,0)), "Not In Budget"),"")</f>
        <v/>
      </c>
      <c r="I21954" s="184"/>
      <c r="J21954" s="184"/>
      <c r="K21954" s="184"/>
      <c r="L21954" s="183"/>
    </row>
    <row r="21955">
      <c r="A21955" s="454"/>
      <c r="B21955" s="927"/>
      <c r="C21955" s="580"/>
      <c r="D21955" s="939"/>
      <c r="E21955" s="940"/>
      <c r="F21955" s="941"/>
      <c r="G21955" s="937" t="str">
        <f t="array" ref="G21955">xlookup(F21955,'Internal Staffing Calculator'!E:E,'Internal Staffing Calculator'!C:C,"")</f>
        <v/>
      </c>
      <c r="H21955" s="932" t="str">
        <f t="array" ref="H21955">if(F21955&lt;&gt;"", iferror(index('Internal Staffing Calculator'!B$8:B23500,match(F21955,'Internal Staffing Calculator'!E$8:E23500,0)), "Not In Budget"),"")</f>
        <v/>
      </c>
      <c r="I21955" s="184"/>
      <c r="J21955" s="184"/>
      <c r="K21955" s="184"/>
      <c r="L21955" s="183"/>
    </row>
    <row r="21956">
      <c r="A21956" s="454"/>
      <c r="B21956" s="927"/>
      <c r="C21956" s="580"/>
      <c r="D21956" s="939"/>
      <c r="E21956" s="940"/>
      <c r="F21956" s="941"/>
      <c r="G21956" s="937" t="str">
        <f t="array" ref="G21956">xlookup(F21956,'Internal Staffing Calculator'!E:E,'Internal Staffing Calculator'!C:C,"")</f>
        <v/>
      </c>
      <c r="H21956" s="932" t="str">
        <f t="array" ref="H21956">if(F21956&lt;&gt;"", iferror(index('Internal Staffing Calculator'!B$8:B23500,match(F21956,'Internal Staffing Calculator'!E$8:E23500,0)), "Not In Budget"),"")</f>
        <v/>
      </c>
      <c r="I21956" s="184"/>
      <c r="J21956" s="184"/>
      <c r="K21956" s="184"/>
      <c r="L21956" s="183"/>
    </row>
    <row r="21957">
      <c r="A21957" s="454"/>
      <c r="B21957" s="927"/>
      <c r="C21957" s="580"/>
      <c r="D21957" s="939"/>
      <c r="E21957" s="940"/>
      <c r="F21957" s="941"/>
      <c r="G21957" s="937" t="str">
        <f t="array" ref="G21957">xlookup(F21957,'Internal Staffing Calculator'!E:E,'Internal Staffing Calculator'!C:C,"")</f>
        <v/>
      </c>
      <c r="H21957" s="932" t="str">
        <f t="array" ref="H21957">if(F21957&lt;&gt;"", iferror(index('Internal Staffing Calculator'!B$8:B23500,match(F21957,'Internal Staffing Calculator'!E$8:E23500,0)), "Not In Budget"),"")</f>
        <v/>
      </c>
      <c r="I21957" s="184"/>
      <c r="J21957" s="184"/>
      <c r="K21957" s="184"/>
      <c r="L21957" s="183"/>
    </row>
    <row r="21958">
      <c r="A21958" s="454"/>
      <c r="B21958" s="927"/>
      <c r="C21958" s="580"/>
      <c r="D21958" s="939"/>
      <c r="E21958" s="940"/>
      <c r="F21958" s="941"/>
      <c r="G21958" s="937" t="str">
        <f t="array" ref="G21958">xlookup(F21958,'Internal Staffing Calculator'!E:E,'Internal Staffing Calculator'!C:C,"")</f>
        <v/>
      </c>
      <c r="H21958" s="932" t="str">
        <f t="array" ref="H21958">if(F21958&lt;&gt;"", iferror(index('Internal Staffing Calculator'!B$8:B23500,match(F21958,'Internal Staffing Calculator'!E$8:E23500,0)), "Not In Budget"),"")</f>
        <v/>
      </c>
      <c r="I21958" s="184"/>
      <c r="J21958" s="184"/>
      <c r="K21958" s="184"/>
      <c r="L21958" s="183"/>
    </row>
    <row r="21959">
      <c r="A21959" s="454"/>
      <c r="B21959" s="927"/>
      <c r="C21959" s="580"/>
      <c r="D21959" s="939"/>
      <c r="E21959" s="940"/>
      <c r="F21959" s="941"/>
      <c r="G21959" s="937" t="str">
        <f t="array" ref="G21959">xlookup(F21959,'Internal Staffing Calculator'!E:E,'Internal Staffing Calculator'!C:C,"")</f>
        <v/>
      </c>
      <c r="H21959" s="932" t="str">
        <f t="array" ref="H21959">if(F21959&lt;&gt;"", iferror(index('Internal Staffing Calculator'!B$8:B23500,match(F21959,'Internal Staffing Calculator'!E$8:E23500,0)), "Not In Budget"),"")</f>
        <v/>
      </c>
      <c r="I21959" s="184"/>
      <c r="J21959" s="184"/>
      <c r="K21959" s="184"/>
      <c r="L21959" s="183"/>
    </row>
    <row r="21960">
      <c r="A21960" s="454"/>
      <c r="B21960" s="927"/>
      <c r="C21960" s="580"/>
      <c r="D21960" s="939"/>
      <c r="E21960" s="940"/>
      <c r="F21960" s="941"/>
      <c r="G21960" s="937" t="str">
        <f t="array" ref="G21960">xlookup(F21960,'Internal Staffing Calculator'!E:E,'Internal Staffing Calculator'!C:C,"")</f>
        <v/>
      </c>
      <c r="H21960" s="932" t="str">
        <f t="array" ref="H21960">if(F21960&lt;&gt;"", iferror(index('Internal Staffing Calculator'!B$8:B23500,match(F21960,'Internal Staffing Calculator'!E$8:E23500,0)), "Not In Budget"),"")</f>
        <v/>
      </c>
      <c r="I21960" s="184"/>
      <c r="J21960" s="184"/>
      <c r="K21960" s="184"/>
      <c r="L21960" s="183"/>
    </row>
    <row r="21961">
      <c r="A21961" s="454"/>
      <c r="B21961" s="927"/>
      <c r="C21961" s="580"/>
      <c r="D21961" s="939"/>
      <c r="E21961" s="940"/>
      <c r="F21961" s="941"/>
      <c r="G21961" s="937" t="str">
        <f t="array" ref="G21961">xlookup(F21961,'Internal Staffing Calculator'!E:E,'Internal Staffing Calculator'!C:C,"")</f>
        <v/>
      </c>
      <c r="H21961" s="932" t="str">
        <f t="array" ref="H21961">if(F21961&lt;&gt;"", iferror(index('Internal Staffing Calculator'!B$8:B23500,match(F21961,'Internal Staffing Calculator'!E$8:E23500,0)), "Not In Budget"),"")</f>
        <v/>
      </c>
      <c r="I21961" s="184"/>
      <c r="J21961" s="184"/>
      <c r="K21961" s="184"/>
      <c r="L21961" s="183"/>
    </row>
    <row r="21962">
      <c r="A21962" s="454"/>
      <c r="B21962" s="927"/>
      <c r="C21962" s="580"/>
      <c r="D21962" s="939"/>
      <c r="E21962" s="940"/>
      <c r="F21962" s="941"/>
      <c r="G21962" s="937" t="str">
        <f t="array" ref="G21962">xlookup(F21962,'Internal Staffing Calculator'!E:E,'Internal Staffing Calculator'!C:C,"")</f>
        <v/>
      </c>
      <c r="H21962" s="932" t="str">
        <f t="array" ref="H21962">if(F21962&lt;&gt;"", iferror(index('Internal Staffing Calculator'!B$8:B23500,match(F21962,'Internal Staffing Calculator'!E$8:E23500,0)), "Not In Budget"),"")</f>
        <v/>
      </c>
      <c r="I21962" s="184"/>
      <c r="J21962" s="184"/>
      <c r="K21962" s="184"/>
      <c r="L21962" s="183"/>
    </row>
    <row r="21963">
      <c r="A21963" s="454"/>
      <c r="B21963" s="927"/>
      <c r="C21963" s="580"/>
      <c r="D21963" s="939"/>
      <c r="E21963" s="940"/>
      <c r="F21963" s="941"/>
      <c r="G21963" s="937" t="str">
        <f t="array" ref="G21963">xlookup(F21963,'Internal Staffing Calculator'!E:E,'Internal Staffing Calculator'!C:C,"")</f>
        <v/>
      </c>
      <c r="H21963" s="932" t="str">
        <f t="array" ref="H21963">if(F21963&lt;&gt;"", iferror(index('Internal Staffing Calculator'!B$8:B23500,match(F21963,'Internal Staffing Calculator'!E$8:E23500,0)), "Not In Budget"),"")</f>
        <v/>
      </c>
      <c r="I21963" s="184"/>
      <c r="J21963" s="184"/>
      <c r="K21963" s="184"/>
      <c r="L21963" s="183"/>
    </row>
    <row r="21964">
      <c r="A21964" s="454"/>
      <c r="B21964" s="927"/>
      <c r="C21964" s="580"/>
      <c r="D21964" s="939"/>
      <c r="E21964" s="940"/>
      <c r="F21964" s="941"/>
      <c r="G21964" s="937" t="str">
        <f t="array" ref="G21964">xlookup(F21964,'Internal Staffing Calculator'!E:E,'Internal Staffing Calculator'!C:C,"")</f>
        <v/>
      </c>
      <c r="H21964" s="932" t="str">
        <f t="array" ref="H21964">if(F21964&lt;&gt;"", iferror(index('Internal Staffing Calculator'!B$8:B23500,match(F21964,'Internal Staffing Calculator'!E$8:E23500,0)), "Not In Budget"),"")</f>
        <v/>
      </c>
      <c r="I21964" s="184"/>
      <c r="J21964" s="184"/>
      <c r="K21964" s="184"/>
      <c r="L21964" s="183"/>
    </row>
    <row r="21965">
      <c r="A21965" s="454"/>
      <c r="B21965" s="927"/>
      <c r="C21965" s="580"/>
      <c r="D21965" s="939"/>
      <c r="E21965" s="940"/>
      <c r="F21965" s="941"/>
      <c r="G21965" s="937" t="str">
        <f t="array" ref="G21965">xlookup(F21965,'Internal Staffing Calculator'!E:E,'Internal Staffing Calculator'!C:C,"")</f>
        <v/>
      </c>
      <c r="H21965" s="932" t="str">
        <f t="array" ref="H21965">if(F21965&lt;&gt;"", iferror(index('Internal Staffing Calculator'!B$8:B23500,match(F21965,'Internal Staffing Calculator'!E$8:E23500,0)), "Not In Budget"),"")</f>
        <v/>
      </c>
      <c r="I21965" s="184"/>
      <c r="J21965" s="184"/>
      <c r="K21965" s="184"/>
      <c r="L21965" s="183"/>
    </row>
    <row r="21966">
      <c r="A21966" s="454"/>
      <c r="B21966" s="927"/>
      <c r="C21966" s="580"/>
      <c r="D21966" s="939"/>
      <c r="E21966" s="940"/>
      <c r="F21966" s="941"/>
      <c r="G21966" s="937" t="str">
        <f t="array" ref="G21966">xlookup(F21966,'Internal Staffing Calculator'!E:E,'Internal Staffing Calculator'!C:C,"")</f>
        <v/>
      </c>
      <c r="H21966" s="932" t="str">
        <f t="array" ref="H21966">if(F21966&lt;&gt;"", iferror(index('Internal Staffing Calculator'!B$8:B23500,match(F21966,'Internal Staffing Calculator'!E$8:E23500,0)), "Not In Budget"),"")</f>
        <v/>
      </c>
      <c r="I21966" s="184"/>
      <c r="J21966" s="184"/>
      <c r="K21966" s="184"/>
      <c r="L21966" s="183"/>
    </row>
    <row r="21967">
      <c r="A21967" s="454"/>
      <c r="B21967" s="927"/>
      <c r="C21967" s="580"/>
      <c r="D21967" s="939"/>
      <c r="E21967" s="940"/>
      <c r="F21967" s="941"/>
      <c r="G21967" s="937" t="str">
        <f t="array" ref="G21967">xlookup(F21967,'Internal Staffing Calculator'!E:E,'Internal Staffing Calculator'!C:C,"")</f>
        <v/>
      </c>
      <c r="H21967" s="932" t="str">
        <f t="array" ref="H21967">if(F21967&lt;&gt;"", iferror(index('Internal Staffing Calculator'!B$8:B23500,match(F21967,'Internal Staffing Calculator'!E$8:E23500,0)), "Not In Budget"),"")</f>
        <v/>
      </c>
      <c r="I21967" s="184"/>
      <c r="J21967" s="184"/>
      <c r="K21967" s="184"/>
      <c r="L21967" s="183"/>
    </row>
    <row r="21968">
      <c r="A21968" s="454"/>
      <c r="B21968" s="927"/>
      <c r="C21968" s="580"/>
      <c r="D21968" s="939"/>
      <c r="E21968" s="940"/>
      <c r="F21968" s="941"/>
      <c r="G21968" s="937" t="str">
        <f t="array" ref="G21968">xlookup(F21968,'Internal Staffing Calculator'!E:E,'Internal Staffing Calculator'!C:C,"")</f>
        <v/>
      </c>
      <c r="H21968" s="932" t="str">
        <f t="array" ref="H21968">if(F21968&lt;&gt;"", iferror(index('Internal Staffing Calculator'!B$8:B23500,match(F21968,'Internal Staffing Calculator'!E$8:E23500,0)), "Not In Budget"),"")</f>
        <v/>
      </c>
      <c r="I21968" s="184"/>
      <c r="J21968" s="184"/>
      <c r="K21968" s="184"/>
      <c r="L21968" s="183"/>
    </row>
    <row r="21969">
      <c r="A21969" s="454"/>
      <c r="B21969" s="927"/>
      <c r="C21969" s="580"/>
      <c r="D21969" s="939"/>
      <c r="E21969" s="940"/>
      <c r="F21969" s="941"/>
      <c r="G21969" s="937" t="str">
        <f t="array" ref="G21969">xlookup(F21969,'Internal Staffing Calculator'!E:E,'Internal Staffing Calculator'!C:C,"")</f>
        <v/>
      </c>
      <c r="H21969" s="932" t="str">
        <f t="array" ref="H21969">if(F21969&lt;&gt;"", iferror(index('Internal Staffing Calculator'!B$8:B23500,match(F21969,'Internal Staffing Calculator'!E$8:E23500,0)), "Not In Budget"),"")</f>
        <v/>
      </c>
      <c r="I21969" s="184"/>
      <c r="J21969" s="184"/>
      <c r="K21969" s="184"/>
      <c r="L21969" s="183"/>
    </row>
    <row r="21970">
      <c r="A21970" s="454"/>
      <c r="B21970" s="927"/>
      <c r="C21970" s="580"/>
      <c r="D21970" s="939"/>
      <c r="E21970" s="940"/>
      <c r="F21970" s="941"/>
      <c r="G21970" s="937" t="str">
        <f t="array" ref="G21970">xlookup(F21970,'Internal Staffing Calculator'!E:E,'Internal Staffing Calculator'!C:C,"")</f>
        <v/>
      </c>
      <c r="H21970" s="932" t="str">
        <f t="array" ref="H21970">if(F21970&lt;&gt;"", iferror(index('Internal Staffing Calculator'!B$8:B23500,match(F21970,'Internal Staffing Calculator'!E$8:E23500,0)), "Not In Budget"),"")</f>
        <v/>
      </c>
      <c r="I21970" s="184"/>
      <c r="J21970" s="184"/>
      <c r="K21970" s="184"/>
      <c r="L21970" s="183"/>
    </row>
    <row r="21971">
      <c r="A21971" s="454"/>
      <c r="B21971" s="927"/>
      <c r="C21971" s="580"/>
      <c r="D21971" s="939"/>
      <c r="E21971" s="940"/>
      <c r="F21971" s="941"/>
      <c r="G21971" s="937" t="str">
        <f t="array" ref="G21971">xlookup(F21971,'Internal Staffing Calculator'!E:E,'Internal Staffing Calculator'!C:C,"")</f>
        <v/>
      </c>
      <c r="H21971" s="932" t="str">
        <f t="array" ref="H21971">if(F21971&lt;&gt;"", iferror(index('Internal Staffing Calculator'!B$8:B23500,match(F21971,'Internal Staffing Calculator'!E$8:E23500,0)), "Not In Budget"),"")</f>
        <v/>
      </c>
      <c r="I21971" s="184"/>
      <c r="J21971" s="184"/>
      <c r="K21971" s="184"/>
      <c r="L21971" s="183"/>
    </row>
    <row r="21972">
      <c r="A21972" s="454"/>
      <c r="B21972" s="927"/>
      <c r="C21972" s="580"/>
      <c r="D21972" s="939"/>
      <c r="E21972" s="940"/>
      <c r="F21972" s="941"/>
      <c r="G21972" s="937" t="str">
        <f t="array" ref="G21972">xlookup(F21972,'Internal Staffing Calculator'!E:E,'Internal Staffing Calculator'!C:C,"")</f>
        <v/>
      </c>
      <c r="H21972" s="932" t="str">
        <f t="array" ref="H21972">if(F21972&lt;&gt;"", iferror(index('Internal Staffing Calculator'!B$8:B23500,match(F21972,'Internal Staffing Calculator'!E$8:E23500,0)), "Not In Budget"),"")</f>
        <v/>
      </c>
      <c r="I21972" s="184"/>
      <c r="J21972" s="184"/>
      <c r="K21972" s="184"/>
      <c r="L21972" s="183"/>
    </row>
    <row r="21973">
      <c r="A21973" s="454"/>
      <c r="B21973" s="927"/>
      <c r="C21973" s="580"/>
      <c r="D21973" s="939"/>
      <c r="E21973" s="940"/>
      <c r="F21973" s="941"/>
      <c r="G21973" s="937" t="str">
        <f t="array" ref="G21973">xlookup(F21973,'Internal Staffing Calculator'!E:E,'Internal Staffing Calculator'!C:C,"")</f>
        <v/>
      </c>
      <c r="H21973" s="932" t="str">
        <f t="array" ref="H21973">if(F21973&lt;&gt;"", iferror(index('Internal Staffing Calculator'!B$8:B23500,match(F21973,'Internal Staffing Calculator'!E$8:E23500,0)), "Not In Budget"),"")</f>
        <v/>
      </c>
      <c r="I21973" s="184"/>
      <c r="J21973" s="184"/>
      <c r="K21973" s="184"/>
      <c r="L21973" s="183"/>
    </row>
    <row r="21974">
      <c r="A21974" s="454"/>
      <c r="B21974" s="927"/>
      <c r="C21974" s="580"/>
      <c r="D21974" s="939"/>
      <c r="E21974" s="940"/>
      <c r="F21974" s="941"/>
      <c r="G21974" s="937" t="str">
        <f t="array" ref="G21974">xlookup(F21974,'Internal Staffing Calculator'!E:E,'Internal Staffing Calculator'!C:C,"")</f>
        <v/>
      </c>
      <c r="H21974" s="932" t="str">
        <f t="array" ref="H21974">if(F21974&lt;&gt;"", iferror(index('Internal Staffing Calculator'!B$8:B23500,match(F21974,'Internal Staffing Calculator'!E$8:E23500,0)), "Not In Budget"),"")</f>
        <v/>
      </c>
      <c r="I21974" s="184"/>
      <c r="J21974" s="184"/>
      <c r="K21974" s="184"/>
      <c r="L21974" s="183"/>
    </row>
    <row r="21975">
      <c r="A21975" s="454"/>
      <c r="B21975" s="927"/>
      <c r="C21975" s="580"/>
      <c r="D21975" s="939"/>
      <c r="E21975" s="940"/>
      <c r="F21975" s="941"/>
      <c r="G21975" s="937" t="str">
        <f t="array" ref="G21975">xlookup(F21975,'Internal Staffing Calculator'!E:E,'Internal Staffing Calculator'!C:C,"")</f>
        <v/>
      </c>
      <c r="H21975" s="932" t="str">
        <f t="array" ref="H21975">if(F21975&lt;&gt;"", iferror(index('Internal Staffing Calculator'!B$8:B23500,match(F21975,'Internal Staffing Calculator'!E$8:E23500,0)), "Not In Budget"),"")</f>
        <v/>
      </c>
      <c r="I21975" s="184"/>
      <c r="J21975" s="184"/>
      <c r="K21975" s="184"/>
      <c r="L21975" s="183"/>
    </row>
    <row r="21976">
      <c r="A21976" s="454"/>
      <c r="B21976" s="927"/>
      <c r="C21976" s="580"/>
      <c r="D21976" s="939"/>
      <c r="E21976" s="940"/>
      <c r="F21976" s="941"/>
      <c r="G21976" s="937" t="str">
        <f t="array" ref="G21976">xlookup(F21976,'Internal Staffing Calculator'!E:E,'Internal Staffing Calculator'!C:C,"")</f>
        <v/>
      </c>
      <c r="H21976" s="932" t="str">
        <f t="array" ref="H21976">if(F21976&lt;&gt;"", iferror(index('Internal Staffing Calculator'!B$8:B23500,match(F21976,'Internal Staffing Calculator'!E$8:E23500,0)), "Not In Budget"),"")</f>
        <v/>
      </c>
      <c r="I21976" s="184"/>
      <c r="J21976" s="184"/>
      <c r="K21976" s="184"/>
      <c r="L21976" s="183"/>
    </row>
    <row r="21977">
      <c r="A21977" s="454"/>
      <c r="B21977" s="927"/>
      <c r="C21977" s="580"/>
      <c r="D21977" s="939"/>
      <c r="E21977" s="940"/>
      <c r="F21977" s="941"/>
      <c r="G21977" s="937" t="str">
        <f t="array" ref="G21977">xlookup(F21977,'Internal Staffing Calculator'!E:E,'Internal Staffing Calculator'!C:C,"")</f>
        <v/>
      </c>
      <c r="H21977" s="932" t="str">
        <f t="array" ref="H21977">if(F21977&lt;&gt;"", iferror(index('Internal Staffing Calculator'!B$8:B23500,match(F21977,'Internal Staffing Calculator'!E$8:E23500,0)), "Not In Budget"),"")</f>
        <v/>
      </c>
      <c r="I21977" s="184"/>
      <c r="J21977" s="184"/>
      <c r="K21977" s="184"/>
      <c r="L21977" s="183"/>
    </row>
    <row r="21978">
      <c r="A21978" s="454"/>
      <c r="B21978" s="927"/>
      <c r="C21978" s="580"/>
      <c r="D21978" s="939"/>
      <c r="E21978" s="940"/>
      <c r="F21978" s="941"/>
      <c r="G21978" s="937" t="str">
        <f t="array" ref="G21978">xlookup(F21978,'Internal Staffing Calculator'!E:E,'Internal Staffing Calculator'!C:C,"")</f>
        <v/>
      </c>
      <c r="H21978" s="932" t="str">
        <f t="array" ref="H21978">if(F21978&lt;&gt;"", iferror(index('Internal Staffing Calculator'!B$8:B23500,match(F21978,'Internal Staffing Calculator'!E$8:E23500,0)), "Not In Budget"),"")</f>
        <v/>
      </c>
      <c r="I21978" s="184"/>
      <c r="J21978" s="184"/>
      <c r="K21978" s="184"/>
      <c r="L21978" s="183"/>
    </row>
    <row r="21979">
      <c r="A21979" s="454"/>
      <c r="B21979" s="927"/>
      <c r="C21979" s="580"/>
      <c r="D21979" s="939"/>
      <c r="E21979" s="940"/>
      <c r="F21979" s="941"/>
      <c r="G21979" s="937" t="str">
        <f t="array" ref="G21979">xlookup(F21979,'Internal Staffing Calculator'!E:E,'Internal Staffing Calculator'!C:C,"")</f>
        <v/>
      </c>
      <c r="H21979" s="932" t="str">
        <f t="array" ref="H21979">if(F21979&lt;&gt;"", iferror(index('Internal Staffing Calculator'!B$8:B23500,match(F21979,'Internal Staffing Calculator'!E$8:E23500,0)), "Not In Budget"),"")</f>
        <v/>
      </c>
      <c r="I21979" s="184"/>
      <c r="J21979" s="184"/>
      <c r="K21979" s="184"/>
      <c r="L21979" s="183"/>
    </row>
    <row r="21980">
      <c r="A21980" s="454"/>
      <c r="B21980" s="927"/>
      <c r="C21980" s="580"/>
      <c r="D21980" s="939"/>
      <c r="E21980" s="940"/>
      <c r="F21980" s="941"/>
      <c r="G21980" s="937" t="str">
        <f t="array" ref="G21980">xlookup(F21980,'Internal Staffing Calculator'!E:E,'Internal Staffing Calculator'!C:C,"")</f>
        <v/>
      </c>
      <c r="H21980" s="932" t="str">
        <f t="array" ref="H21980">if(F21980&lt;&gt;"", iferror(index('Internal Staffing Calculator'!B$8:B23500,match(F21980,'Internal Staffing Calculator'!E$8:E23500,0)), "Not In Budget"),"")</f>
        <v/>
      </c>
      <c r="I21980" s="184"/>
      <c r="J21980" s="184"/>
      <c r="K21980" s="184"/>
      <c r="L21980" s="183"/>
    </row>
    <row r="21981">
      <c r="A21981" s="454"/>
      <c r="B21981" s="927"/>
      <c r="C21981" s="580"/>
      <c r="D21981" s="939"/>
      <c r="E21981" s="940"/>
      <c r="F21981" s="941"/>
      <c r="G21981" s="937" t="str">
        <f t="array" ref="G21981">xlookup(F21981,'Internal Staffing Calculator'!E:E,'Internal Staffing Calculator'!C:C,"")</f>
        <v/>
      </c>
      <c r="H21981" s="932" t="str">
        <f t="array" ref="H21981">if(F21981&lt;&gt;"", iferror(index('Internal Staffing Calculator'!B$8:B23500,match(F21981,'Internal Staffing Calculator'!E$8:E23500,0)), "Not In Budget"),"")</f>
        <v/>
      </c>
      <c r="I21981" s="184"/>
      <c r="J21981" s="184"/>
      <c r="K21981" s="184"/>
      <c r="L21981" s="183"/>
    </row>
    <row r="21982">
      <c r="A21982" s="454"/>
      <c r="B21982" s="927"/>
      <c r="C21982" s="580"/>
      <c r="D21982" s="939"/>
      <c r="E21982" s="940"/>
      <c r="F21982" s="941"/>
      <c r="G21982" s="937" t="str">
        <f t="array" ref="G21982">xlookup(F21982,'Internal Staffing Calculator'!E:E,'Internal Staffing Calculator'!C:C,"")</f>
        <v/>
      </c>
      <c r="H21982" s="932" t="str">
        <f t="array" ref="H21982">if(F21982&lt;&gt;"", iferror(index('Internal Staffing Calculator'!B$8:B23500,match(F21982,'Internal Staffing Calculator'!E$8:E23500,0)), "Not In Budget"),"")</f>
        <v/>
      </c>
      <c r="I21982" s="184"/>
      <c r="J21982" s="184"/>
      <c r="K21982" s="184"/>
      <c r="L21982" s="183"/>
    </row>
    <row r="21983">
      <c r="A21983" s="454"/>
      <c r="B21983" s="927"/>
      <c r="C21983" s="580"/>
      <c r="D21983" s="939"/>
      <c r="E21983" s="940"/>
      <c r="F21983" s="941"/>
      <c r="G21983" s="937" t="str">
        <f t="array" ref="G21983">xlookup(F21983,'Internal Staffing Calculator'!E:E,'Internal Staffing Calculator'!C:C,"")</f>
        <v/>
      </c>
      <c r="H21983" s="932" t="str">
        <f t="array" ref="H21983">if(F21983&lt;&gt;"", iferror(index('Internal Staffing Calculator'!B$8:B23500,match(F21983,'Internal Staffing Calculator'!E$8:E23500,0)), "Not In Budget"),"")</f>
        <v/>
      </c>
      <c r="I21983" s="184"/>
      <c r="J21983" s="184"/>
      <c r="K21983" s="184"/>
      <c r="L21983" s="183"/>
    </row>
    <row r="21984">
      <c r="A21984" s="454"/>
      <c r="B21984" s="927"/>
      <c r="C21984" s="580"/>
      <c r="D21984" s="939"/>
      <c r="E21984" s="940"/>
      <c r="F21984" s="941"/>
      <c r="G21984" s="937" t="str">
        <f t="array" ref="G21984">xlookup(F21984,'Internal Staffing Calculator'!E:E,'Internal Staffing Calculator'!C:C,"")</f>
        <v/>
      </c>
      <c r="H21984" s="932" t="str">
        <f t="array" ref="H21984">if(F21984&lt;&gt;"", iferror(index('Internal Staffing Calculator'!B$8:B23500,match(F21984,'Internal Staffing Calculator'!E$8:E23500,0)), "Not In Budget"),"")</f>
        <v/>
      </c>
      <c r="I21984" s="184"/>
      <c r="J21984" s="184"/>
      <c r="K21984" s="184"/>
      <c r="L21984" s="183"/>
    </row>
    <row r="21985">
      <c r="A21985" s="454"/>
      <c r="B21985" s="927"/>
      <c r="C21985" s="580"/>
      <c r="D21985" s="939"/>
      <c r="E21985" s="940"/>
      <c r="F21985" s="941"/>
      <c r="G21985" s="937" t="str">
        <f t="array" ref="G21985">xlookup(F21985,'Internal Staffing Calculator'!E:E,'Internal Staffing Calculator'!C:C,"")</f>
        <v/>
      </c>
      <c r="H21985" s="932" t="str">
        <f t="array" ref="H21985">if(F21985&lt;&gt;"", iferror(index('Internal Staffing Calculator'!B$8:B23500,match(F21985,'Internal Staffing Calculator'!E$8:E23500,0)), "Not In Budget"),"")</f>
        <v/>
      </c>
      <c r="I21985" s="184"/>
      <c r="J21985" s="184"/>
      <c r="K21985" s="184"/>
      <c r="L21985" s="183"/>
    </row>
    <row r="21986">
      <c r="A21986" s="454"/>
      <c r="B21986" s="927"/>
      <c r="C21986" s="580"/>
      <c r="D21986" s="939"/>
      <c r="E21986" s="940"/>
      <c r="F21986" s="941"/>
      <c r="G21986" s="937" t="str">
        <f t="array" ref="G21986">xlookup(F21986,'Internal Staffing Calculator'!E:E,'Internal Staffing Calculator'!C:C,"")</f>
        <v/>
      </c>
      <c r="H21986" s="932" t="str">
        <f t="array" ref="H21986">if(F21986&lt;&gt;"", iferror(index('Internal Staffing Calculator'!B$8:B23500,match(F21986,'Internal Staffing Calculator'!E$8:E23500,0)), "Not In Budget"),"")</f>
        <v/>
      </c>
      <c r="I21986" s="184"/>
      <c r="J21986" s="184"/>
      <c r="K21986" s="184"/>
      <c r="L21986" s="183"/>
    </row>
    <row r="21987">
      <c r="A21987" s="454"/>
      <c r="B21987" s="927"/>
      <c r="C21987" s="580"/>
      <c r="D21987" s="939"/>
      <c r="E21987" s="940"/>
      <c r="F21987" s="941"/>
      <c r="G21987" s="937" t="str">
        <f t="array" ref="G21987">xlookup(F21987,'Internal Staffing Calculator'!E:E,'Internal Staffing Calculator'!C:C,"")</f>
        <v/>
      </c>
      <c r="H21987" s="932" t="str">
        <f t="array" ref="H21987">if(F21987&lt;&gt;"", iferror(index('Internal Staffing Calculator'!B$8:B23500,match(F21987,'Internal Staffing Calculator'!E$8:E23500,0)), "Not In Budget"),"")</f>
        <v/>
      </c>
      <c r="I21987" s="184"/>
      <c r="J21987" s="184"/>
      <c r="K21987" s="184"/>
      <c r="L21987" s="183"/>
    </row>
    <row r="21988">
      <c r="A21988" s="454"/>
      <c r="B21988" s="927"/>
      <c r="C21988" s="580"/>
      <c r="D21988" s="939"/>
      <c r="E21988" s="940"/>
      <c r="F21988" s="941"/>
      <c r="G21988" s="937" t="str">
        <f t="array" ref="G21988">xlookup(F21988,'Internal Staffing Calculator'!E:E,'Internal Staffing Calculator'!C:C,"")</f>
        <v/>
      </c>
      <c r="H21988" s="932" t="str">
        <f t="array" ref="H21988">if(F21988&lt;&gt;"", iferror(index('Internal Staffing Calculator'!B$8:B23500,match(F21988,'Internal Staffing Calculator'!E$8:E23500,0)), "Not In Budget"),"")</f>
        <v/>
      </c>
      <c r="I21988" s="184"/>
      <c r="J21988" s="184"/>
      <c r="K21988" s="184"/>
      <c r="L21988" s="183"/>
    </row>
    <row r="21989">
      <c r="A21989" s="454"/>
      <c r="B21989" s="927"/>
      <c r="C21989" s="580"/>
      <c r="D21989" s="939"/>
      <c r="E21989" s="940"/>
      <c r="F21989" s="941"/>
      <c r="G21989" s="937" t="str">
        <f t="array" ref="G21989">xlookup(F21989,'Internal Staffing Calculator'!E:E,'Internal Staffing Calculator'!C:C,"")</f>
        <v/>
      </c>
      <c r="H21989" s="932" t="str">
        <f t="array" ref="H21989">if(F21989&lt;&gt;"", iferror(index('Internal Staffing Calculator'!B$8:B23500,match(F21989,'Internal Staffing Calculator'!E$8:E23500,0)), "Not In Budget"),"")</f>
        <v/>
      </c>
      <c r="I21989" s="184"/>
      <c r="J21989" s="184"/>
      <c r="K21989" s="184"/>
      <c r="L21989" s="183"/>
    </row>
    <row r="21990">
      <c r="A21990" s="454"/>
      <c r="B21990" s="927"/>
      <c r="C21990" s="580"/>
      <c r="D21990" s="939"/>
      <c r="E21990" s="940"/>
      <c r="F21990" s="941"/>
      <c r="G21990" s="937" t="str">
        <f t="array" ref="G21990">xlookup(F21990,'Internal Staffing Calculator'!E:E,'Internal Staffing Calculator'!C:C,"")</f>
        <v/>
      </c>
      <c r="H21990" s="932" t="str">
        <f t="array" ref="H21990">if(F21990&lt;&gt;"", iferror(index('Internal Staffing Calculator'!B$8:B23500,match(F21990,'Internal Staffing Calculator'!E$8:E23500,0)), "Not In Budget"),"")</f>
        <v/>
      </c>
      <c r="I21990" s="184"/>
      <c r="J21990" s="184"/>
      <c r="K21990" s="184"/>
      <c r="L21990" s="183"/>
    </row>
    <row r="21991">
      <c r="A21991" s="454"/>
      <c r="B21991" s="927"/>
      <c r="C21991" s="580"/>
      <c r="D21991" s="939"/>
      <c r="E21991" s="940"/>
      <c r="F21991" s="941"/>
      <c r="G21991" s="937" t="str">
        <f t="array" ref="G21991">xlookup(F21991,'Internal Staffing Calculator'!E:E,'Internal Staffing Calculator'!C:C,"")</f>
        <v/>
      </c>
      <c r="H21991" s="932" t="str">
        <f t="array" ref="H21991">if(F21991&lt;&gt;"", iferror(index('Internal Staffing Calculator'!B$8:B23500,match(F21991,'Internal Staffing Calculator'!E$8:E23500,0)), "Not In Budget"),"")</f>
        <v/>
      </c>
      <c r="I21991" s="184"/>
      <c r="J21991" s="184"/>
      <c r="K21991" s="184"/>
      <c r="L21991" s="183"/>
    </row>
    <row r="21992">
      <c r="A21992" s="454"/>
      <c r="B21992" s="927"/>
      <c r="C21992" s="580"/>
      <c r="D21992" s="939"/>
      <c r="E21992" s="940"/>
      <c r="F21992" s="941"/>
      <c r="G21992" s="937" t="str">
        <f t="array" ref="G21992">xlookup(F21992,'Internal Staffing Calculator'!E:E,'Internal Staffing Calculator'!C:C,"")</f>
        <v/>
      </c>
      <c r="H21992" s="932" t="str">
        <f t="array" ref="H21992">if(F21992&lt;&gt;"", iferror(index('Internal Staffing Calculator'!B$8:B23500,match(F21992,'Internal Staffing Calculator'!E$8:E23500,0)), "Not In Budget"),"")</f>
        <v/>
      </c>
      <c r="I21992" s="184"/>
      <c r="J21992" s="184"/>
      <c r="K21992" s="184"/>
      <c r="L21992" s="183"/>
    </row>
    <row r="21993">
      <c r="A21993" s="454"/>
      <c r="B21993" s="927"/>
      <c r="C21993" s="580"/>
      <c r="D21993" s="939"/>
      <c r="E21993" s="940"/>
      <c r="F21993" s="941"/>
      <c r="G21993" s="937" t="str">
        <f t="array" ref="G21993">xlookup(F21993,'Internal Staffing Calculator'!E:E,'Internal Staffing Calculator'!C:C,"")</f>
        <v/>
      </c>
      <c r="H21993" s="932" t="str">
        <f t="array" ref="H21993">if(F21993&lt;&gt;"", iferror(index('Internal Staffing Calculator'!B$8:B23500,match(F21993,'Internal Staffing Calculator'!E$8:E23500,0)), "Not In Budget"),"")</f>
        <v/>
      </c>
      <c r="I21993" s="184"/>
      <c r="J21993" s="184"/>
      <c r="K21993" s="184"/>
      <c r="L21993" s="183"/>
    </row>
    <row r="21994">
      <c r="A21994" s="454"/>
      <c r="B21994" s="927"/>
      <c r="C21994" s="580"/>
      <c r="D21994" s="939"/>
      <c r="E21994" s="940"/>
      <c r="F21994" s="941"/>
      <c r="G21994" s="937" t="str">
        <f t="array" ref="G21994">xlookup(F21994,'Internal Staffing Calculator'!E:E,'Internal Staffing Calculator'!C:C,"")</f>
        <v/>
      </c>
      <c r="H21994" s="932" t="str">
        <f t="array" ref="H21994">if(F21994&lt;&gt;"", iferror(index('Internal Staffing Calculator'!B$8:B23500,match(F21994,'Internal Staffing Calculator'!E$8:E23500,0)), "Not In Budget"),"")</f>
        <v/>
      </c>
      <c r="I21994" s="184"/>
      <c r="J21994" s="184"/>
      <c r="K21994" s="184"/>
      <c r="L21994" s="183"/>
    </row>
    <row r="21995">
      <c r="A21995" s="454"/>
      <c r="B21995" s="927"/>
      <c r="C21995" s="580"/>
      <c r="D21995" s="939"/>
      <c r="E21995" s="940"/>
      <c r="F21995" s="941"/>
      <c r="G21995" s="937" t="str">
        <f t="array" ref="G21995">xlookup(F21995,'Internal Staffing Calculator'!E:E,'Internal Staffing Calculator'!C:C,"")</f>
        <v/>
      </c>
      <c r="H21995" s="932" t="str">
        <f t="array" ref="H21995">if(F21995&lt;&gt;"", iferror(index('Internal Staffing Calculator'!B$8:B23500,match(F21995,'Internal Staffing Calculator'!E$8:E23500,0)), "Not In Budget"),"")</f>
        <v/>
      </c>
      <c r="I21995" s="184"/>
      <c r="J21995" s="184"/>
      <c r="K21995" s="184"/>
      <c r="L21995" s="183"/>
    </row>
    <row r="21996">
      <c r="A21996" s="454"/>
      <c r="B21996" s="927"/>
      <c r="C21996" s="580"/>
      <c r="D21996" s="939"/>
      <c r="E21996" s="940"/>
      <c r="F21996" s="941"/>
      <c r="G21996" s="937" t="str">
        <f t="array" ref="G21996">xlookup(F21996,'Internal Staffing Calculator'!E:E,'Internal Staffing Calculator'!C:C,"")</f>
        <v/>
      </c>
      <c r="H21996" s="932" t="str">
        <f t="array" ref="H21996">if(F21996&lt;&gt;"", iferror(index('Internal Staffing Calculator'!B$8:B23500,match(F21996,'Internal Staffing Calculator'!E$8:E23500,0)), "Not In Budget"),"")</f>
        <v/>
      </c>
      <c r="I21996" s="184"/>
      <c r="J21996" s="184"/>
      <c r="K21996" s="184"/>
      <c r="L21996" s="183"/>
    </row>
    <row r="21997">
      <c r="A21997" s="454"/>
      <c r="B21997" s="927"/>
      <c r="C21997" s="580"/>
      <c r="D21997" s="939"/>
      <c r="E21997" s="940"/>
      <c r="F21997" s="941"/>
      <c r="G21997" s="937" t="str">
        <f t="array" ref="G21997">xlookup(F21997,'Internal Staffing Calculator'!E:E,'Internal Staffing Calculator'!C:C,"")</f>
        <v/>
      </c>
      <c r="H21997" s="932" t="str">
        <f t="array" ref="H21997">if(F21997&lt;&gt;"", iferror(index('Internal Staffing Calculator'!B$8:B23500,match(F21997,'Internal Staffing Calculator'!E$8:E23500,0)), "Not In Budget"),"")</f>
        <v/>
      </c>
      <c r="I21997" s="184"/>
      <c r="J21997" s="184"/>
      <c r="K21997" s="184"/>
      <c r="L21997" s="183"/>
    </row>
    <row r="21998">
      <c r="A21998" s="454"/>
      <c r="B21998" s="927"/>
      <c r="C21998" s="580"/>
      <c r="D21998" s="939"/>
      <c r="E21998" s="940"/>
      <c r="F21998" s="941"/>
      <c r="G21998" s="937" t="str">
        <f t="array" ref="G21998">xlookup(F21998,'Internal Staffing Calculator'!E:E,'Internal Staffing Calculator'!C:C,"")</f>
        <v/>
      </c>
      <c r="H21998" s="932" t="str">
        <f t="array" ref="H21998">if(F21998&lt;&gt;"", iferror(index('Internal Staffing Calculator'!B$8:B23500,match(F21998,'Internal Staffing Calculator'!E$8:E23500,0)), "Not In Budget"),"")</f>
        <v/>
      </c>
      <c r="I21998" s="184"/>
      <c r="J21998" s="184"/>
      <c r="K21998" s="184"/>
      <c r="L21998" s="183"/>
    </row>
    <row r="21999">
      <c r="A21999" s="454"/>
      <c r="B21999" s="927"/>
      <c r="C21999" s="580"/>
      <c r="D21999" s="939"/>
      <c r="E21999" s="940"/>
      <c r="F21999" s="941"/>
      <c r="G21999" s="937" t="str">
        <f t="array" ref="G21999">xlookup(F21999,'Internal Staffing Calculator'!E:E,'Internal Staffing Calculator'!C:C,"")</f>
        <v/>
      </c>
      <c r="H21999" s="932" t="str">
        <f t="array" ref="H21999">if(F21999&lt;&gt;"", iferror(index('Internal Staffing Calculator'!B$8:B23500,match(F21999,'Internal Staffing Calculator'!E$8:E23500,0)), "Not In Budget"),"")</f>
        <v/>
      </c>
      <c r="I21999" s="184"/>
      <c r="J21999" s="184"/>
      <c r="K21999" s="184"/>
      <c r="L21999" s="183"/>
    </row>
    <row r="22000">
      <c r="A22000" s="454"/>
      <c r="B22000" s="927"/>
      <c r="C22000" s="580"/>
      <c r="D22000" s="939"/>
      <c r="E22000" s="940"/>
      <c r="F22000" s="941"/>
      <c r="G22000" s="937" t="str">
        <f t="array" ref="G22000">xlookup(F22000,'Internal Staffing Calculator'!E:E,'Internal Staffing Calculator'!C:C,"")</f>
        <v/>
      </c>
      <c r="H22000" s="932" t="str">
        <f t="array" ref="H22000">if(F22000&lt;&gt;"", iferror(index('Internal Staffing Calculator'!B$8:B23500,match(F22000,'Internal Staffing Calculator'!E$8:E23500,0)), "Not In Budget"),"")</f>
        <v/>
      </c>
      <c r="I22000" s="184"/>
      <c r="J22000" s="184"/>
      <c r="K22000" s="184"/>
      <c r="L22000" s="183"/>
    </row>
    <row r="22001">
      <c r="A22001" s="454"/>
      <c r="B22001" s="927"/>
      <c r="C22001" s="580"/>
      <c r="D22001" s="939"/>
      <c r="E22001" s="940"/>
      <c r="F22001" s="941"/>
      <c r="G22001" s="937" t="str">
        <f t="array" ref="G22001">xlookup(F22001,'Internal Staffing Calculator'!E:E,'Internal Staffing Calculator'!C:C,"")</f>
        <v/>
      </c>
      <c r="H22001" s="932" t="str">
        <f t="array" ref="H22001">if(F22001&lt;&gt;"", iferror(index('Internal Staffing Calculator'!B$8:B23500,match(F22001,'Internal Staffing Calculator'!E$8:E23500,0)), "Not In Budget"),"")</f>
        <v/>
      </c>
      <c r="I22001" s="184"/>
      <c r="J22001" s="184"/>
      <c r="K22001" s="184"/>
      <c r="L22001" s="183"/>
    </row>
    <row r="22002">
      <c r="A22002" s="454"/>
      <c r="B22002" s="927"/>
      <c r="C22002" s="580"/>
      <c r="D22002" s="939"/>
      <c r="E22002" s="940"/>
      <c r="F22002" s="941"/>
      <c r="G22002" s="937" t="str">
        <f t="array" ref="G22002">xlookup(F22002,'Internal Staffing Calculator'!E:E,'Internal Staffing Calculator'!C:C,"")</f>
        <v/>
      </c>
      <c r="H22002" s="932" t="str">
        <f t="array" ref="H22002">if(F22002&lt;&gt;"", iferror(index('Internal Staffing Calculator'!B$8:B23500,match(F22002,'Internal Staffing Calculator'!E$8:E23500,0)), "Not In Budget"),"")</f>
        <v/>
      </c>
      <c r="I22002" s="184"/>
      <c r="J22002" s="184"/>
      <c r="K22002" s="184"/>
      <c r="L22002" s="183"/>
    </row>
    <row r="22003">
      <c r="A22003" s="454"/>
      <c r="B22003" s="927"/>
      <c r="C22003" s="580"/>
      <c r="D22003" s="939"/>
      <c r="E22003" s="940"/>
      <c r="F22003" s="941"/>
      <c r="G22003" s="937" t="str">
        <f t="array" ref="G22003">xlookup(F22003,'Internal Staffing Calculator'!E:E,'Internal Staffing Calculator'!C:C,"")</f>
        <v/>
      </c>
      <c r="H22003" s="932" t="str">
        <f t="array" ref="H22003">if(F22003&lt;&gt;"", iferror(index('Internal Staffing Calculator'!B$8:B23500,match(F22003,'Internal Staffing Calculator'!E$8:E23500,0)), "Not In Budget"),"")</f>
        <v/>
      </c>
      <c r="I22003" s="184"/>
      <c r="J22003" s="184"/>
      <c r="K22003" s="184"/>
      <c r="L22003" s="183"/>
    </row>
    <row r="22004">
      <c r="A22004" s="454"/>
      <c r="B22004" s="927"/>
      <c r="C22004" s="580"/>
      <c r="D22004" s="939"/>
      <c r="E22004" s="940"/>
      <c r="F22004" s="941"/>
      <c r="G22004" s="937" t="str">
        <f t="array" ref="G22004">xlookup(F22004,'Internal Staffing Calculator'!E:E,'Internal Staffing Calculator'!C:C,"")</f>
        <v/>
      </c>
      <c r="H22004" s="932" t="str">
        <f t="array" ref="H22004">if(F22004&lt;&gt;"", iferror(index('Internal Staffing Calculator'!B$8:B23500,match(F22004,'Internal Staffing Calculator'!E$8:E23500,0)), "Not In Budget"),"")</f>
        <v/>
      </c>
      <c r="I22004" s="184"/>
      <c r="J22004" s="184"/>
      <c r="K22004" s="184"/>
      <c r="L22004" s="183"/>
    </row>
    <row r="22005">
      <c r="A22005" s="454"/>
      <c r="B22005" s="927"/>
      <c r="C22005" s="580"/>
      <c r="D22005" s="939"/>
      <c r="E22005" s="940"/>
      <c r="F22005" s="941"/>
      <c r="G22005" s="937" t="str">
        <f t="array" ref="G22005">xlookup(F22005,'Internal Staffing Calculator'!E:E,'Internal Staffing Calculator'!C:C,"")</f>
        <v/>
      </c>
      <c r="H22005" s="932" t="str">
        <f t="array" ref="H22005">if(F22005&lt;&gt;"", iferror(index('Internal Staffing Calculator'!B$8:B23500,match(F22005,'Internal Staffing Calculator'!E$8:E23500,0)), "Not In Budget"),"")</f>
        <v/>
      </c>
      <c r="I22005" s="184"/>
      <c r="J22005" s="184"/>
      <c r="K22005" s="184"/>
      <c r="L22005" s="183"/>
    </row>
    <row r="22006">
      <c r="A22006" s="454"/>
      <c r="B22006" s="927"/>
      <c r="C22006" s="580"/>
      <c r="D22006" s="939"/>
      <c r="E22006" s="940"/>
      <c r="F22006" s="941"/>
      <c r="G22006" s="937" t="str">
        <f t="array" ref="G22006">xlookup(F22006,'Internal Staffing Calculator'!E:E,'Internal Staffing Calculator'!C:C,"")</f>
        <v/>
      </c>
      <c r="H22006" s="932" t="str">
        <f t="array" ref="H22006">if(F22006&lt;&gt;"", iferror(index('Internal Staffing Calculator'!B$8:B23500,match(F22006,'Internal Staffing Calculator'!E$8:E23500,0)), "Not In Budget"),"")</f>
        <v/>
      </c>
      <c r="I22006" s="184"/>
      <c r="J22006" s="184"/>
      <c r="K22006" s="184"/>
      <c r="L22006" s="183"/>
    </row>
    <row r="22007">
      <c r="A22007" s="454"/>
      <c r="B22007" s="927"/>
      <c r="C22007" s="580"/>
      <c r="D22007" s="939"/>
      <c r="E22007" s="940"/>
      <c r="F22007" s="941"/>
      <c r="G22007" s="937" t="str">
        <f t="array" ref="G22007">xlookup(F22007,'Internal Staffing Calculator'!E:E,'Internal Staffing Calculator'!C:C,"")</f>
        <v/>
      </c>
      <c r="H22007" s="932" t="str">
        <f t="array" ref="H22007">if(F22007&lt;&gt;"", iferror(index('Internal Staffing Calculator'!B$8:B23500,match(F22007,'Internal Staffing Calculator'!E$8:E23500,0)), "Not In Budget"),"")</f>
        <v/>
      </c>
      <c r="I22007" s="184"/>
      <c r="J22007" s="184"/>
      <c r="K22007" s="184"/>
      <c r="L22007" s="183"/>
    </row>
    <row r="22008">
      <c r="A22008" s="454"/>
      <c r="B22008" s="927"/>
      <c r="C22008" s="580"/>
      <c r="D22008" s="939"/>
      <c r="E22008" s="940"/>
      <c r="F22008" s="941"/>
      <c r="G22008" s="937" t="str">
        <f t="array" ref="G22008">xlookup(F22008,'Internal Staffing Calculator'!E:E,'Internal Staffing Calculator'!C:C,"")</f>
        <v/>
      </c>
      <c r="H22008" s="932" t="str">
        <f t="array" ref="H22008">if(F22008&lt;&gt;"", iferror(index('Internal Staffing Calculator'!B$8:B23500,match(F22008,'Internal Staffing Calculator'!E$8:E23500,0)), "Not In Budget"),"")</f>
        <v/>
      </c>
      <c r="I22008" s="184"/>
      <c r="J22008" s="184"/>
      <c r="K22008" s="184"/>
      <c r="L22008" s="183"/>
    </row>
    <row r="22009">
      <c r="A22009" s="454"/>
      <c r="B22009" s="927"/>
      <c r="C22009" s="580"/>
      <c r="D22009" s="939"/>
      <c r="E22009" s="940"/>
      <c r="F22009" s="941"/>
      <c r="G22009" s="937" t="str">
        <f t="array" ref="G22009">xlookup(F22009,'Internal Staffing Calculator'!E:E,'Internal Staffing Calculator'!C:C,"")</f>
        <v/>
      </c>
      <c r="H22009" s="932" t="str">
        <f t="array" ref="H22009">if(F22009&lt;&gt;"", iferror(index('Internal Staffing Calculator'!B$8:B23500,match(F22009,'Internal Staffing Calculator'!E$8:E23500,0)), "Not In Budget"),"")</f>
        <v/>
      </c>
      <c r="I22009" s="184"/>
      <c r="J22009" s="184"/>
      <c r="K22009" s="184"/>
      <c r="L22009" s="183"/>
    </row>
    <row r="22010">
      <c r="A22010" s="454"/>
      <c r="B22010" s="927"/>
      <c r="C22010" s="580"/>
      <c r="D22010" s="939"/>
      <c r="E22010" s="940"/>
      <c r="F22010" s="941"/>
      <c r="G22010" s="937" t="str">
        <f t="array" ref="G22010">xlookup(F22010,'Internal Staffing Calculator'!E:E,'Internal Staffing Calculator'!C:C,"")</f>
        <v/>
      </c>
      <c r="H22010" s="932" t="str">
        <f t="array" ref="H22010">if(F22010&lt;&gt;"", iferror(index('Internal Staffing Calculator'!B$8:B23500,match(F22010,'Internal Staffing Calculator'!E$8:E23500,0)), "Not In Budget"),"")</f>
        <v/>
      </c>
      <c r="I22010" s="184"/>
      <c r="J22010" s="184"/>
      <c r="K22010" s="184"/>
      <c r="L22010" s="183"/>
    </row>
    <row r="22011">
      <c r="A22011" s="454"/>
      <c r="B22011" s="927"/>
      <c r="C22011" s="580"/>
      <c r="D22011" s="939"/>
      <c r="E22011" s="940"/>
      <c r="F22011" s="941"/>
      <c r="G22011" s="937" t="str">
        <f t="array" ref="G22011">xlookup(F22011,'Internal Staffing Calculator'!E:E,'Internal Staffing Calculator'!C:C,"")</f>
        <v/>
      </c>
      <c r="H22011" s="932" t="str">
        <f t="array" ref="H22011">if(F22011&lt;&gt;"", iferror(index('Internal Staffing Calculator'!B$8:B23500,match(F22011,'Internal Staffing Calculator'!E$8:E23500,0)), "Not In Budget"),"")</f>
        <v/>
      </c>
      <c r="I22011" s="184"/>
      <c r="J22011" s="184"/>
      <c r="K22011" s="184"/>
      <c r="L22011" s="183"/>
    </row>
    <row r="22012">
      <c r="A22012" s="454"/>
      <c r="B22012" s="927"/>
      <c r="C22012" s="580"/>
      <c r="D22012" s="939"/>
      <c r="E22012" s="940"/>
      <c r="F22012" s="941"/>
      <c r="G22012" s="937" t="str">
        <f t="array" ref="G22012">xlookup(F22012,'Internal Staffing Calculator'!E:E,'Internal Staffing Calculator'!C:C,"")</f>
        <v/>
      </c>
      <c r="H22012" s="932" t="str">
        <f t="array" ref="H22012">if(F22012&lt;&gt;"", iferror(index('Internal Staffing Calculator'!B$8:B23500,match(F22012,'Internal Staffing Calculator'!E$8:E23500,0)), "Not In Budget"),"")</f>
        <v/>
      </c>
      <c r="I22012" s="184"/>
      <c r="J22012" s="184"/>
      <c r="K22012" s="184"/>
      <c r="L22012" s="183"/>
    </row>
    <row r="22013">
      <c r="A22013" s="454"/>
      <c r="B22013" s="927"/>
      <c r="C22013" s="580"/>
      <c r="D22013" s="939"/>
      <c r="E22013" s="940"/>
      <c r="F22013" s="941"/>
      <c r="G22013" s="937" t="str">
        <f t="array" ref="G22013">xlookup(F22013,'Internal Staffing Calculator'!E:E,'Internal Staffing Calculator'!C:C,"")</f>
        <v/>
      </c>
      <c r="H22013" s="932" t="str">
        <f t="array" ref="H22013">if(F22013&lt;&gt;"", iferror(index('Internal Staffing Calculator'!B$8:B23500,match(F22013,'Internal Staffing Calculator'!E$8:E23500,0)), "Not In Budget"),"")</f>
        <v/>
      </c>
      <c r="I22013" s="184"/>
      <c r="J22013" s="184"/>
      <c r="K22013" s="184"/>
      <c r="L22013" s="183"/>
    </row>
    <row r="22014">
      <c r="A22014" s="454"/>
      <c r="B22014" s="927"/>
      <c r="C22014" s="580"/>
      <c r="D22014" s="939"/>
      <c r="E22014" s="940"/>
      <c r="F22014" s="941"/>
      <c r="G22014" s="937" t="str">
        <f t="array" ref="G22014">xlookup(F22014,'Internal Staffing Calculator'!E:E,'Internal Staffing Calculator'!C:C,"")</f>
        <v/>
      </c>
      <c r="H22014" s="932" t="str">
        <f t="array" ref="H22014">if(F22014&lt;&gt;"", iferror(index('Internal Staffing Calculator'!B$8:B23500,match(F22014,'Internal Staffing Calculator'!E$8:E23500,0)), "Not In Budget"),"")</f>
        <v/>
      </c>
      <c r="I22014" s="184"/>
      <c r="J22014" s="184"/>
      <c r="K22014" s="184"/>
      <c r="L22014" s="183"/>
    </row>
    <row r="22015">
      <c r="A22015" s="454"/>
      <c r="B22015" s="927"/>
      <c r="C22015" s="580"/>
      <c r="D22015" s="939"/>
      <c r="E22015" s="940"/>
      <c r="F22015" s="941"/>
      <c r="G22015" s="937" t="str">
        <f t="array" ref="G22015">xlookup(F22015,'Internal Staffing Calculator'!E:E,'Internal Staffing Calculator'!C:C,"")</f>
        <v/>
      </c>
      <c r="H22015" s="932" t="str">
        <f t="array" ref="H22015">if(F22015&lt;&gt;"", iferror(index('Internal Staffing Calculator'!B$8:B23500,match(F22015,'Internal Staffing Calculator'!E$8:E23500,0)), "Not In Budget"),"")</f>
        <v/>
      </c>
      <c r="I22015" s="184"/>
      <c r="J22015" s="184"/>
      <c r="K22015" s="184"/>
      <c r="L22015" s="183"/>
    </row>
    <row r="22016">
      <c r="A22016" s="454"/>
      <c r="B22016" s="927"/>
      <c r="C22016" s="580"/>
      <c r="D22016" s="939"/>
      <c r="E22016" s="940"/>
      <c r="F22016" s="941"/>
      <c r="G22016" s="937" t="str">
        <f t="array" ref="G22016">xlookup(F22016,'Internal Staffing Calculator'!E:E,'Internal Staffing Calculator'!C:C,"")</f>
        <v/>
      </c>
      <c r="H22016" s="932" t="str">
        <f t="array" ref="H22016">if(F22016&lt;&gt;"", iferror(index('Internal Staffing Calculator'!B$8:B23500,match(F22016,'Internal Staffing Calculator'!E$8:E23500,0)), "Not In Budget"),"")</f>
        <v/>
      </c>
      <c r="I22016" s="184"/>
      <c r="J22016" s="184"/>
      <c r="K22016" s="184"/>
      <c r="L22016" s="183"/>
    </row>
    <row r="22017">
      <c r="A22017" s="454"/>
      <c r="B22017" s="927"/>
      <c r="C22017" s="580"/>
      <c r="D22017" s="939"/>
      <c r="E22017" s="940"/>
      <c r="F22017" s="941"/>
      <c r="G22017" s="937" t="str">
        <f t="array" ref="G22017">xlookup(F22017,'Internal Staffing Calculator'!E:E,'Internal Staffing Calculator'!C:C,"")</f>
        <v/>
      </c>
      <c r="H22017" s="932" t="str">
        <f t="array" ref="H22017">if(F22017&lt;&gt;"", iferror(index('Internal Staffing Calculator'!B$8:B23500,match(F22017,'Internal Staffing Calculator'!E$8:E23500,0)), "Not In Budget"),"")</f>
        <v/>
      </c>
      <c r="I22017" s="184"/>
      <c r="J22017" s="184"/>
      <c r="K22017" s="184"/>
      <c r="L22017" s="183"/>
    </row>
    <row r="22018">
      <c r="A22018" s="454"/>
      <c r="B22018" s="927"/>
      <c r="C22018" s="580"/>
      <c r="D22018" s="939"/>
      <c r="E22018" s="940"/>
      <c r="F22018" s="941"/>
      <c r="G22018" s="937" t="str">
        <f t="array" ref="G22018">xlookup(F22018,'Internal Staffing Calculator'!E:E,'Internal Staffing Calculator'!C:C,"")</f>
        <v/>
      </c>
      <c r="H22018" s="932" t="str">
        <f t="array" ref="H22018">if(F22018&lt;&gt;"", iferror(index('Internal Staffing Calculator'!B$8:B23500,match(F22018,'Internal Staffing Calculator'!E$8:E23500,0)), "Not In Budget"),"")</f>
        <v/>
      </c>
      <c r="I22018" s="184"/>
      <c r="J22018" s="184"/>
      <c r="K22018" s="184"/>
      <c r="L22018" s="183"/>
    </row>
    <row r="22019">
      <c r="A22019" s="454"/>
      <c r="B22019" s="927"/>
      <c r="C22019" s="580"/>
      <c r="D22019" s="939"/>
      <c r="E22019" s="940"/>
      <c r="F22019" s="941"/>
      <c r="G22019" s="937" t="str">
        <f t="array" ref="G22019">xlookup(F22019,'Internal Staffing Calculator'!E:E,'Internal Staffing Calculator'!C:C,"")</f>
        <v/>
      </c>
      <c r="H22019" s="932" t="str">
        <f t="array" ref="H22019">if(F22019&lt;&gt;"", iferror(index('Internal Staffing Calculator'!B$8:B23500,match(F22019,'Internal Staffing Calculator'!E$8:E23500,0)), "Not In Budget"),"")</f>
        <v/>
      </c>
      <c r="I22019" s="184"/>
      <c r="J22019" s="184"/>
      <c r="K22019" s="184"/>
      <c r="L22019" s="183"/>
    </row>
    <row r="22020">
      <c r="A22020" s="454"/>
      <c r="B22020" s="927"/>
      <c r="C22020" s="580"/>
      <c r="D22020" s="939"/>
      <c r="E22020" s="940"/>
      <c r="F22020" s="941"/>
      <c r="G22020" s="937" t="str">
        <f t="array" ref="G22020">xlookup(F22020,'Internal Staffing Calculator'!E:E,'Internal Staffing Calculator'!C:C,"")</f>
        <v/>
      </c>
      <c r="H22020" s="932" t="str">
        <f t="array" ref="H22020">if(F22020&lt;&gt;"", iferror(index('Internal Staffing Calculator'!B$8:B23500,match(F22020,'Internal Staffing Calculator'!E$8:E23500,0)), "Not In Budget"),"")</f>
        <v/>
      </c>
      <c r="I22020" s="184"/>
      <c r="J22020" s="184"/>
      <c r="K22020" s="184"/>
      <c r="L22020" s="183"/>
    </row>
    <row r="22021">
      <c r="A22021" s="454"/>
      <c r="B22021" s="927"/>
      <c r="C22021" s="580"/>
      <c r="D22021" s="939"/>
      <c r="E22021" s="940"/>
      <c r="F22021" s="941"/>
      <c r="G22021" s="937" t="str">
        <f t="array" ref="G22021">xlookup(F22021,'Internal Staffing Calculator'!E:E,'Internal Staffing Calculator'!C:C,"")</f>
        <v/>
      </c>
      <c r="H22021" s="932" t="str">
        <f t="array" ref="H22021">if(F22021&lt;&gt;"", iferror(index('Internal Staffing Calculator'!B$8:B23500,match(F22021,'Internal Staffing Calculator'!E$8:E23500,0)), "Not In Budget"),"")</f>
        <v/>
      </c>
      <c r="I22021" s="184"/>
      <c r="J22021" s="184"/>
      <c r="K22021" s="184"/>
      <c r="L22021" s="183"/>
    </row>
    <row r="22022">
      <c r="A22022" s="454"/>
      <c r="B22022" s="927"/>
      <c r="C22022" s="580"/>
      <c r="D22022" s="939"/>
      <c r="E22022" s="940"/>
      <c r="F22022" s="941"/>
      <c r="G22022" s="937" t="str">
        <f t="array" ref="G22022">xlookup(F22022,'Internal Staffing Calculator'!E:E,'Internal Staffing Calculator'!C:C,"")</f>
        <v/>
      </c>
      <c r="H22022" s="932" t="str">
        <f t="array" ref="H22022">if(F22022&lt;&gt;"", iferror(index('Internal Staffing Calculator'!B$8:B23500,match(F22022,'Internal Staffing Calculator'!E$8:E23500,0)), "Not In Budget"),"")</f>
        <v/>
      </c>
      <c r="I22022" s="184"/>
      <c r="J22022" s="184"/>
      <c r="K22022" s="184"/>
      <c r="L22022" s="183"/>
    </row>
    <row r="22023">
      <c r="A22023" s="454"/>
      <c r="B22023" s="927"/>
      <c r="C22023" s="580"/>
      <c r="D22023" s="939"/>
      <c r="E22023" s="940"/>
      <c r="F22023" s="941"/>
      <c r="G22023" s="937" t="str">
        <f t="array" ref="G22023">xlookup(F22023,'Internal Staffing Calculator'!E:E,'Internal Staffing Calculator'!C:C,"")</f>
        <v/>
      </c>
      <c r="H22023" s="932" t="str">
        <f t="array" ref="H22023">if(F22023&lt;&gt;"", iferror(index('Internal Staffing Calculator'!B$8:B23500,match(F22023,'Internal Staffing Calculator'!E$8:E23500,0)), "Not In Budget"),"")</f>
        <v/>
      </c>
      <c r="I22023" s="184"/>
      <c r="J22023" s="184"/>
      <c r="K22023" s="184"/>
      <c r="L22023" s="183"/>
    </row>
    <row r="22024">
      <c r="A22024" s="454"/>
      <c r="B22024" s="927"/>
      <c r="C22024" s="580"/>
      <c r="D22024" s="939"/>
      <c r="E22024" s="940"/>
      <c r="F22024" s="941"/>
      <c r="G22024" s="937" t="str">
        <f t="array" ref="G22024">xlookup(F22024,'Internal Staffing Calculator'!E:E,'Internal Staffing Calculator'!C:C,"")</f>
        <v/>
      </c>
      <c r="H22024" s="932" t="str">
        <f t="array" ref="H22024">if(F22024&lt;&gt;"", iferror(index('Internal Staffing Calculator'!B$8:B23500,match(F22024,'Internal Staffing Calculator'!E$8:E23500,0)), "Not In Budget"),"")</f>
        <v/>
      </c>
      <c r="I22024" s="184"/>
      <c r="J22024" s="184"/>
      <c r="K22024" s="184"/>
      <c r="L22024" s="183"/>
    </row>
    <row r="22025">
      <c r="A22025" s="454"/>
      <c r="B22025" s="927"/>
      <c r="C22025" s="580"/>
      <c r="D22025" s="939"/>
      <c r="E22025" s="940"/>
      <c r="F22025" s="941"/>
      <c r="G22025" s="937" t="str">
        <f t="array" ref="G22025">xlookup(F22025,'Internal Staffing Calculator'!E:E,'Internal Staffing Calculator'!C:C,"")</f>
        <v/>
      </c>
      <c r="H22025" s="932" t="str">
        <f t="array" ref="H22025">if(F22025&lt;&gt;"", iferror(index('Internal Staffing Calculator'!B$8:B23500,match(F22025,'Internal Staffing Calculator'!E$8:E23500,0)), "Not In Budget"),"")</f>
        <v/>
      </c>
      <c r="I22025" s="184"/>
      <c r="J22025" s="184"/>
      <c r="K22025" s="184"/>
      <c r="L22025" s="183"/>
    </row>
    <row r="22026">
      <c r="A22026" s="454"/>
      <c r="B22026" s="927"/>
      <c r="C22026" s="580"/>
      <c r="D22026" s="939"/>
      <c r="E22026" s="940"/>
      <c r="F22026" s="941"/>
      <c r="G22026" s="937" t="str">
        <f t="array" ref="G22026">xlookup(F22026,'Internal Staffing Calculator'!E:E,'Internal Staffing Calculator'!C:C,"")</f>
        <v/>
      </c>
      <c r="H22026" s="932" t="str">
        <f t="array" ref="H22026">if(F22026&lt;&gt;"", iferror(index('Internal Staffing Calculator'!B$8:B23500,match(F22026,'Internal Staffing Calculator'!E$8:E23500,0)), "Not In Budget"),"")</f>
        <v/>
      </c>
      <c r="I22026" s="184"/>
      <c r="J22026" s="184"/>
      <c r="K22026" s="184"/>
      <c r="L22026" s="183"/>
    </row>
    <row r="22027">
      <c r="A22027" s="454"/>
      <c r="B22027" s="927"/>
      <c r="C22027" s="580"/>
      <c r="D22027" s="939"/>
      <c r="E22027" s="940"/>
      <c r="F22027" s="941"/>
      <c r="G22027" s="937" t="str">
        <f t="array" ref="G22027">xlookup(F22027,'Internal Staffing Calculator'!E:E,'Internal Staffing Calculator'!C:C,"")</f>
        <v/>
      </c>
      <c r="H22027" s="932" t="str">
        <f t="array" ref="H22027">if(F22027&lt;&gt;"", iferror(index('Internal Staffing Calculator'!B$8:B23500,match(F22027,'Internal Staffing Calculator'!E$8:E23500,0)), "Not In Budget"),"")</f>
        <v/>
      </c>
      <c r="I22027" s="184"/>
      <c r="J22027" s="184"/>
      <c r="K22027" s="184"/>
      <c r="L22027" s="183"/>
    </row>
    <row r="22028">
      <c r="A22028" s="454"/>
      <c r="B22028" s="927"/>
      <c r="C22028" s="580"/>
      <c r="D22028" s="939"/>
      <c r="E22028" s="940"/>
      <c r="F22028" s="941"/>
      <c r="G22028" s="937" t="str">
        <f t="array" ref="G22028">xlookup(F22028,'Internal Staffing Calculator'!E:E,'Internal Staffing Calculator'!C:C,"")</f>
        <v/>
      </c>
      <c r="H22028" s="932" t="str">
        <f t="array" ref="H22028">if(F22028&lt;&gt;"", iferror(index('Internal Staffing Calculator'!B$8:B23500,match(F22028,'Internal Staffing Calculator'!E$8:E23500,0)), "Not In Budget"),"")</f>
        <v/>
      </c>
      <c r="I22028" s="184"/>
      <c r="J22028" s="184"/>
      <c r="K22028" s="184"/>
      <c r="L22028" s="183"/>
    </row>
    <row r="22029">
      <c r="A22029" s="454"/>
      <c r="B22029" s="927"/>
      <c r="C22029" s="580"/>
      <c r="D22029" s="939"/>
      <c r="E22029" s="940"/>
      <c r="F22029" s="941"/>
      <c r="G22029" s="937" t="str">
        <f t="array" ref="G22029">xlookup(F22029,'Internal Staffing Calculator'!E:E,'Internal Staffing Calculator'!C:C,"")</f>
        <v/>
      </c>
      <c r="H22029" s="932" t="str">
        <f t="array" ref="H22029">if(F22029&lt;&gt;"", iferror(index('Internal Staffing Calculator'!B$8:B23500,match(F22029,'Internal Staffing Calculator'!E$8:E23500,0)), "Not In Budget"),"")</f>
        <v/>
      </c>
      <c r="I22029" s="184"/>
      <c r="J22029" s="184"/>
      <c r="K22029" s="184"/>
      <c r="L22029" s="183"/>
    </row>
    <row r="22030">
      <c r="A22030" s="454"/>
      <c r="B22030" s="927"/>
      <c r="C22030" s="580"/>
      <c r="D22030" s="939"/>
      <c r="E22030" s="940"/>
      <c r="F22030" s="941"/>
      <c r="G22030" s="937" t="str">
        <f t="array" ref="G22030">xlookup(F22030,'Internal Staffing Calculator'!E:E,'Internal Staffing Calculator'!C:C,"")</f>
        <v/>
      </c>
      <c r="H22030" s="932" t="str">
        <f t="array" ref="H22030">if(F22030&lt;&gt;"", iferror(index('Internal Staffing Calculator'!B$8:B23500,match(F22030,'Internal Staffing Calculator'!E$8:E23500,0)), "Not In Budget"),"")</f>
        <v/>
      </c>
      <c r="I22030" s="184"/>
      <c r="J22030" s="184"/>
      <c r="K22030" s="184"/>
      <c r="L22030" s="183"/>
    </row>
    <row r="22031">
      <c r="A22031" s="454"/>
      <c r="B22031" s="927"/>
      <c r="C22031" s="580"/>
      <c r="D22031" s="939"/>
      <c r="E22031" s="940"/>
      <c r="F22031" s="941"/>
      <c r="G22031" s="937" t="str">
        <f t="array" ref="G22031">xlookup(F22031,'Internal Staffing Calculator'!E:E,'Internal Staffing Calculator'!C:C,"")</f>
        <v/>
      </c>
      <c r="H22031" s="932" t="str">
        <f t="array" ref="H22031">if(F22031&lt;&gt;"", iferror(index('Internal Staffing Calculator'!B$8:B23500,match(F22031,'Internal Staffing Calculator'!E$8:E23500,0)), "Not In Budget"),"")</f>
        <v/>
      </c>
      <c r="I22031" s="184"/>
      <c r="J22031" s="184"/>
      <c r="K22031" s="184"/>
      <c r="L22031" s="183"/>
    </row>
    <row r="22032">
      <c r="A22032" s="454"/>
      <c r="B22032" s="927"/>
      <c r="C22032" s="580"/>
      <c r="D22032" s="939"/>
      <c r="E22032" s="940"/>
      <c r="F22032" s="941"/>
      <c r="G22032" s="937" t="str">
        <f t="array" ref="G22032">xlookup(F22032,'Internal Staffing Calculator'!E:E,'Internal Staffing Calculator'!C:C,"")</f>
        <v/>
      </c>
      <c r="H22032" s="932" t="str">
        <f t="array" ref="H22032">if(F22032&lt;&gt;"", iferror(index('Internal Staffing Calculator'!B$8:B23500,match(F22032,'Internal Staffing Calculator'!E$8:E23500,0)), "Not In Budget"),"")</f>
        <v/>
      </c>
      <c r="I22032" s="184"/>
      <c r="J22032" s="184"/>
      <c r="K22032" s="184"/>
      <c r="L22032" s="183"/>
    </row>
    <row r="22033">
      <c r="A22033" s="454"/>
      <c r="B22033" s="927"/>
      <c r="C22033" s="580"/>
      <c r="D22033" s="939"/>
      <c r="E22033" s="940"/>
      <c r="F22033" s="941"/>
      <c r="G22033" s="937" t="str">
        <f t="array" ref="G22033">xlookup(F22033,'Internal Staffing Calculator'!E:E,'Internal Staffing Calculator'!C:C,"")</f>
        <v/>
      </c>
      <c r="H22033" s="932" t="str">
        <f t="array" ref="H22033">if(F22033&lt;&gt;"", iferror(index('Internal Staffing Calculator'!B$8:B23500,match(F22033,'Internal Staffing Calculator'!E$8:E23500,0)), "Not In Budget"),"")</f>
        <v/>
      </c>
      <c r="I22033" s="184"/>
      <c r="J22033" s="184"/>
      <c r="K22033" s="184"/>
      <c r="L22033" s="183"/>
    </row>
    <row r="22034">
      <c r="A22034" s="454"/>
      <c r="B22034" s="927"/>
      <c r="C22034" s="580"/>
      <c r="D22034" s="939"/>
      <c r="E22034" s="940"/>
      <c r="F22034" s="941"/>
      <c r="G22034" s="937" t="str">
        <f t="array" ref="G22034">xlookup(F22034,'Internal Staffing Calculator'!E:E,'Internal Staffing Calculator'!C:C,"")</f>
        <v/>
      </c>
      <c r="H22034" s="932" t="str">
        <f t="array" ref="H22034">if(F22034&lt;&gt;"", iferror(index('Internal Staffing Calculator'!B$8:B23500,match(F22034,'Internal Staffing Calculator'!E$8:E23500,0)), "Not In Budget"),"")</f>
        <v/>
      </c>
      <c r="I22034" s="184"/>
      <c r="J22034" s="184"/>
      <c r="K22034" s="184"/>
      <c r="L22034" s="183"/>
    </row>
    <row r="22035">
      <c r="A22035" s="454"/>
      <c r="B22035" s="927"/>
      <c r="C22035" s="580"/>
      <c r="D22035" s="939"/>
      <c r="E22035" s="940"/>
      <c r="F22035" s="941"/>
      <c r="G22035" s="937" t="str">
        <f t="array" ref="G22035">xlookup(F22035,'Internal Staffing Calculator'!E:E,'Internal Staffing Calculator'!C:C,"")</f>
        <v/>
      </c>
      <c r="H22035" s="932" t="str">
        <f t="array" ref="H22035">if(F22035&lt;&gt;"", iferror(index('Internal Staffing Calculator'!B$8:B23500,match(F22035,'Internal Staffing Calculator'!E$8:E23500,0)), "Not In Budget"),"")</f>
        <v/>
      </c>
      <c r="I22035" s="184"/>
      <c r="J22035" s="184"/>
      <c r="K22035" s="184"/>
      <c r="L22035" s="183"/>
    </row>
    <row r="22036">
      <c r="A22036" s="454"/>
      <c r="B22036" s="927"/>
      <c r="C22036" s="580"/>
      <c r="D22036" s="939"/>
      <c r="E22036" s="940"/>
      <c r="F22036" s="941"/>
      <c r="G22036" s="937" t="str">
        <f t="array" ref="G22036">xlookup(F22036,'Internal Staffing Calculator'!E:E,'Internal Staffing Calculator'!C:C,"")</f>
        <v/>
      </c>
      <c r="H22036" s="932" t="str">
        <f t="array" ref="H22036">if(F22036&lt;&gt;"", iferror(index('Internal Staffing Calculator'!B$8:B23500,match(F22036,'Internal Staffing Calculator'!E$8:E23500,0)), "Not In Budget"),"")</f>
        <v/>
      </c>
      <c r="I22036" s="184"/>
      <c r="J22036" s="184"/>
      <c r="K22036" s="184"/>
      <c r="L22036" s="183"/>
    </row>
    <row r="22037">
      <c r="A22037" s="454"/>
      <c r="B22037" s="927"/>
      <c r="C22037" s="580"/>
      <c r="D22037" s="939"/>
      <c r="E22037" s="940"/>
      <c r="F22037" s="941"/>
      <c r="G22037" s="937" t="str">
        <f t="array" ref="G22037">xlookup(F22037,'Internal Staffing Calculator'!E:E,'Internal Staffing Calculator'!C:C,"")</f>
        <v/>
      </c>
      <c r="H22037" s="932" t="str">
        <f t="array" ref="H22037">if(F22037&lt;&gt;"", iferror(index('Internal Staffing Calculator'!B$8:B23500,match(F22037,'Internal Staffing Calculator'!E$8:E23500,0)), "Not In Budget"),"")</f>
        <v/>
      </c>
      <c r="I22037" s="184"/>
      <c r="J22037" s="184"/>
      <c r="K22037" s="184"/>
      <c r="L22037" s="183"/>
    </row>
    <row r="22038">
      <c r="A22038" s="454"/>
      <c r="B22038" s="927"/>
      <c r="C22038" s="580"/>
      <c r="D22038" s="939"/>
      <c r="E22038" s="940"/>
      <c r="F22038" s="941"/>
      <c r="G22038" s="937" t="str">
        <f t="array" ref="G22038">xlookup(F22038,'Internal Staffing Calculator'!E:E,'Internal Staffing Calculator'!C:C,"")</f>
        <v/>
      </c>
      <c r="H22038" s="932" t="str">
        <f t="array" ref="H22038">if(F22038&lt;&gt;"", iferror(index('Internal Staffing Calculator'!B$8:B23500,match(F22038,'Internal Staffing Calculator'!E$8:E23500,0)), "Not In Budget"),"")</f>
        <v/>
      </c>
      <c r="I22038" s="184"/>
      <c r="J22038" s="184"/>
      <c r="K22038" s="184"/>
      <c r="L22038" s="183"/>
    </row>
    <row r="22039">
      <c r="A22039" s="454"/>
      <c r="B22039" s="927"/>
      <c r="C22039" s="580"/>
      <c r="D22039" s="939"/>
      <c r="E22039" s="940"/>
      <c r="F22039" s="941"/>
      <c r="G22039" s="937" t="str">
        <f t="array" ref="G22039">xlookup(F22039,'Internal Staffing Calculator'!E:E,'Internal Staffing Calculator'!C:C,"")</f>
        <v/>
      </c>
      <c r="H22039" s="932" t="str">
        <f t="array" ref="H22039">if(F22039&lt;&gt;"", iferror(index('Internal Staffing Calculator'!B$8:B23500,match(F22039,'Internal Staffing Calculator'!E$8:E23500,0)), "Not In Budget"),"")</f>
        <v/>
      </c>
      <c r="I22039" s="184"/>
      <c r="J22039" s="184"/>
      <c r="K22039" s="184"/>
      <c r="L22039" s="183"/>
    </row>
    <row r="22040">
      <c r="A22040" s="454"/>
      <c r="B22040" s="927"/>
      <c r="C22040" s="580"/>
      <c r="D22040" s="939"/>
      <c r="E22040" s="940"/>
      <c r="F22040" s="941"/>
      <c r="G22040" s="937" t="str">
        <f t="array" ref="G22040">xlookup(F22040,'Internal Staffing Calculator'!E:E,'Internal Staffing Calculator'!C:C,"")</f>
        <v/>
      </c>
      <c r="H22040" s="932" t="str">
        <f t="array" ref="H22040">if(F22040&lt;&gt;"", iferror(index('Internal Staffing Calculator'!B$8:B23500,match(F22040,'Internal Staffing Calculator'!E$8:E23500,0)), "Not In Budget"),"")</f>
        <v/>
      </c>
      <c r="I22040" s="184"/>
      <c r="J22040" s="184"/>
      <c r="K22040" s="184"/>
      <c r="L22040" s="183"/>
    </row>
    <row r="22041">
      <c r="A22041" s="454"/>
      <c r="B22041" s="927"/>
      <c r="C22041" s="580"/>
      <c r="D22041" s="939"/>
      <c r="E22041" s="940"/>
      <c r="F22041" s="941"/>
      <c r="G22041" s="937" t="str">
        <f t="array" ref="G22041">xlookup(F22041,'Internal Staffing Calculator'!E:E,'Internal Staffing Calculator'!C:C,"")</f>
        <v/>
      </c>
      <c r="H22041" s="932" t="str">
        <f t="array" ref="H22041">if(F22041&lt;&gt;"", iferror(index('Internal Staffing Calculator'!B$8:B23500,match(F22041,'Internal Staffing Calculator'!E$8:E23500,0)), "Not In Budget"),"")</f>
        <v/>
      </c>
      <c r="I22041" s="184"/>
      <c r="J22041" s="184"/>
      <c r="K22041" s="184"/>
      <c r="L22041" s="183"/>
    </row>
    <row r="22042">
      <c r="A22042" s="454"/>
      <c r="B22042" s="927"/>
      <c r="C22042" s="580"/>
      <c r="D22042" s="939"/>
      <c r="E22042" s="940"/>
      <c r="F22042" s="941"/>
      <c r="G22042" s="937" t="str">
        <f t="array" ref="G22042">xlookup(F22042,'Internal Staffing Calculator'!E:E,'Internal Staffing Calculator'!C:C,"")</f>
        <v/>
      </c>
      <c r="H22042" s="932" t="str">
        <f t="array" ref="H22042">if(F22042&lt;&gt;"", iferror(index('Internal Staffing Calculator'!B$8:B23500,match(F22042,'Internal Staffing Calculator'!E$8:E23500,0)), "Not In Budget"),"")</f>
        <v/>
      </c>
      <c r="I22042" s="184"/>
      <c r="J22042" s="184"/>
      <c r="K22042" s="184"/>
      <c r="L22042" s="183"/>
    </row>
    <row r="22043">
      <c r="A22043" s="454"/>
      <c r="B22043" s="927"/>
      <c r="C22043" s="580"/>
      <c r="D22043" s="939"/>
      <c r="E22043" s="940"/>
      <c r="F22043" s="941"/>
      <c r="G22043" s="937" t="str">
        <f t="array" ref="G22043">xlookup(F22043,'Internal Staffing Calculator'!E:E,'Internal Staffing Calculator'!C:C,"")</f>
        <v/>
      </c>
      <c r="H22043" s="932" t="str">
        <f t="array" ref="H22043">if(F22043&lt;&gt;"", iferror(index('Internal Staffing Calculator'!B$8:B23500,match(F22043,'Internal Staffing Calculator'!E$8:E23500,0)), "Not In Budget"),"")</f>
        <v/>
      </c>
      <c r="I22043" s="184"/>
      <c r="J22043" s="184"/>
      <c r="K22043" s="184"/>
      <c r="L22043" s="183"/>
    </row>
    <row r="22044">
      <c r="A22044" s="454"/>
      <c r="B22044" s="927"/>
      <c r="C22044" s="580"/>
      <c r="D22044" s="939"/>
      <c r="E22044" s="940"/>
      <c r="F22044" s="941"/>
      <c r="G22044" s="937" t="str">
        <f t="array" ref="G22044">xlookup(F22044,'Internal Staffing Calculator'!E:E,'Internal Staffing Calculator'!C:C,"")</f>
        <v/>
      </c>
      <c r="H22044" s="932" t="str">
        <f t="array" ref="H22044">if(F22044&lt;&gt;"", iferror(index('Internal Staffing Calculator'!B$8:B23500,match(F22044,'Internal Staffing Calculator'!E$8:E23500,0)), "Not In Budget"),"")</f>
        <v/>
      </c>
      <c r="I22044" s="184"/>
      <c r="J22044" s="184"/>
      <c r="K22044" s="184"/>
      <c r="L22044" s="183"/>
    </row>
    <row r="22045">
      <c r="A22045" s="454"/>
      <c r="B22045" s="927"/>
      <c r="C22045" s="580"/>
      <c r="D22045" s="939"/>
      <c r="E22045" s="940"/>
      <c r="F22045" s="941"/>
      <c r="G22045" s="937" t="str">
        <f t="array" ref="G22045">xlookup(F22045,'Internal Staffing Calculator'!E:E,'Internal Staffing Calculator'!C:C,"")</f>
        <v/>
      </c>
      <c r="H22045" s="932" t="str">
        <f t="array" ref="H22045">if(F22045&lt;&gt;"", iferror(index('Internal Staffing Calculator'!B$8:B23500,match(F22045,'Internal Staffing Calculator'!E$8:E23500,0)), "Not In Budget"),"")</f>
        <v/>
      </c>
      <c r="I22045" s="184"/>
      <c r="J22045" s="184"/>
      <c r="K22045" s="184"/>
      <c r="L22045" s="183"/>
    </row>
    <row r="22046">
      <c r="A22046" s="454"/>
      <c r="B22046" s="927"/>
      <c r="C22046" s="580"/>
      <c r="D22046" s="939"/>
      <c r="E22046" s="940"/>
      <c r="F22046" s="941"/>
      <c r="G22046" s="937" t="str">
        <f t="array" ref="G22046">xlookup(F22046,'Internal Staffing Calculator'!E:E,'Internal Staffing Calculator'!C:C,"")</f>
        <v/>
      </c>
      <c r="H22046" s="932" t="str">
        <f t="array" ref="H22046">if(F22046&lt;&gt;"", iferror(index('Internal Staffing Calculator'!B$8:B23500,match(F22046,'Internal Staffing Calculator'!E$8:E23500,0)), "Not In Budget"),"")</f>
        <v/>
      </c>
      <c r="I22046" s="184"/>
      <c r="J22046" s="184"/>
      <c r="K22046" s="184"/>
      <c r="L22046" s="183"/>
    </row>
    <row r="22047">
      <c r="A22047" s="454"/>
      <c r="B22047" s="927"/>
      <c r="C22047" s="580"/>
      <c r="D22047" s="939"/>
      <c r="E22047" s="940"/>
      <c r="F22047" s="941"/>
      <c r="G22047" s="937" t="str">
        <f t="array" ref="G22047">xlookup(F22047,'Internal Staffing Calculator'!E:E,'Internal Staffing Calculator'!C:C,"")</f>
        <v/>
      </c>
      <c r="H22047" s="932" t="str">
        <f t="array" ref="H22047">if(F22047&lt;&gt;"", iferror(index('Internal Staffing Calculator'!B$8:B23500,match(F22047,'Internal Staffing Calculator'!E$8:E23500,0)), "Not In Budget"),"")</f>
        <v/>
      </c>
      <c r="I22047" s="184"/>
      <c r="J22047" s="184"/>
      <c r="K22047" s="184"/>
      <c r="L22047" s="183"/>
    </row>
    <row r="22048">
      <c r="A22048" s="454"/>
      <c r="B22048" s="927"/>
      <c r="C22048" s="580"/>
      <c r="D22048" s="939"/>
      <c r="E22048" s="940"/>
      <c r="F22048" s="941"/>
      <c r="G22048" s="937" t="str">
        <f t="array" ref="G22048">xlookup(F22048,'Internal Staffing Calculator'!E:E,'Internal Staffing Calculator'!C:C,"")</f>
        <v/>
      </c>
      <c r="H22048" s="932" t="str">
        <f t="array" ref="H22048">if(F22048&lt;&gt;"", iferror(index('Internal Staffing Calculator'!B$8:B23500,match(F22048,'Internal Staffing Calculator'!E$8:E23500,0)), "Not In Budget"),"")</f>
        <v/>
      </c>
      <c r="I22048" s="184"/>
      <c r="J22048" s="184"/>
      <c r="K22048" s="184"/>
      <c r="L22048" s="183"/>
    </row>
    <row r="22049">
      <c r="A22049" s="454"/>
      <c r="B22049" s="927"/>
      <c r="C22049" s="580"/>
      <c r="D22049" s="939"/>
      <c r="E22049" s="940"/>
      <c r="F22049" s="941"/>
      <c r="G22049" s="937" t="str">
        <f t="array" ref="G22049">xlookup(F22049,'Internal Staffing Calculator'!E:E,'Internal Staffing Calculator'!C:C,"")</f>
        <v/>
      </c>
      <c r="H22049" s="932" t="str">
        <f t="array" ref="H22049">if(F22049&lt;&gt;"", iferror(index('Internal Staffing Calculator'!B$8:B23500,match(F22049,'Internal Staffing Calculator'!E$8:E23500,0)), "Not In Budget"),"")</f>
        <v/>
      </c>
      <c r="I22049" s="184"/>
      <c r="J22049" s="184"/>
      <c r="K22049" s="184"/>
      <c r="L22049" s="183"/>
    </row>
    <row r="22050">
      <c r="A22050" s="454"/>
      <c r="B22050" s="927"/>
      <c r="C22050" s="580"/>
      <c r="D22050" s="939"/>
      <c r="E22050" s="940"/>
      <c r="F22050" s="941"/>
      <c r="G22050" s="937" t="str">
        <f t="array" ref="G22050">xlookup(F22050,'Internal Staffing Calculator'!E:E,'Internal Staffing Calculator'!C:C,"")</f>
        <v/>
      </c>
      <c r="H22050" s="932" t="str">
        <f t="array" ref="H22050">if(F22050&lt;&gt;"", iferror(index('Internal Staffing Calculator'!B$8:B23500,match(F22050,'Internal Staffing Calculator'!E$8:E23500,0)), "Not In Budget"),"")</f>
        <v/>
      </c>
      <c r="I22050" s="184"/>
      <c r="J22050" s="184"/>
      <c r="K22050" s="184"/>
      <c r="L22050" s="183"/>
    </row>
    <row r="22051">
      <c r="A22051" s="454"/>
      <c r="B22051" s="927"/>
      <c r="C22051" s="580"/>
      <c r="D22051" s="939"/>
      <c r="E22051" s="940"/>
      <c r="F22051" s="941"/>
      <c r="G22051" s="937" t="str">
        <f t="array" ref="G22051">xlookup(F22051,'Internal Staffing Calculator'!E:E,'Internal Staffing Calculator'!C:C,"")</f>
        <v/>
      </c>
      <c r="H22051" s="932" t="str">
        <f t="array" ref="H22051">if(F22051&lt;&gt;"", iferror(index('Internal Staffing Calculator'!B$8:B23500,match(F22051,'Internal Staffing Calculator'!E$8:E23500,0)), "Not In Budget"),"")</f>
        <v/>
      </c>
      <c r="I22051" s="184"/>
      <c r="J22051" s="184"/>
      <c r="K22051" s="184"/>
      <c r="L22051" s="183"/>
    </row>
    <row r="22052">
      <c r="A22052" s="454"/>
      <c r="B22052" s="927"/>
      <c r="C22052" s="580"/>
      <c r="D22052" s="939"/>
      <c r="E22052" s="940"/>
      <c r="F22052" s="941"/>
      <c r="G22052" s="937" t="str">
        <f t="array" ref="G22052">xlookup(F22052,'Internal Staffing Calculator'!E:E,'Internal Staffing Calculator'!C:C,"")</f>
        <v/>
      </c>
      <c r="H22052" s="932" t="str">
        <f t="array" ref="H22052">if(F22052&lt;&gt;"", iferror(index('Internal Staffing Calculator'!B$8:B23500,match(F22052,'Internal Staffing Calculator'!E$8:E23500,0)), "Not In Budget"),"")</f>
        <v/>
      </c>
      <c r="I22052" s="184"/>
      <c r="J22052" s="184"/>
      <c r="K22052" s="184"/>
      <c r="L22052" s="183"/>
    </row>
    <row r="22053">
      <c r="A22053" s="454"/>
      <c r="B22053" s="927"/>
      <c r="C22053" s="580"/>
      <c r="D22053" s="939"/>
      <c r="E22053" s="940"/>
      <c r="F22053" s="941"/>
      <c r="G22053" s="937" t="str">
        <f t="array" ref="G22053">xlookup(F22053,'Internal Staffing Calculator'!E:E,'Internal Staffing Calculator'!C:C,"")</f>
        <v/>
      </c>
      <c r="H22053" s="932" t="str">
        <f t="array" ref="H22053">if(F22053&lt;&gt;"", iferror(index('Internal Staffing Calculator'!B$8:B23500,match(F22053,'Internal Staffing Calculator'!E$8:E23500,0)), "Not In Budget"),"")</f>
        <v/>
      </c>
      <c r="I22053" s="184"/>
      <c r="J22053" s="184"/>
      <c r="K22053" s="184"/>
      <c r="L22053" s="183"/>
    </row>
    <row r="22054">
      <c r="A22054" s="454"/>
      <c r="B22054" s="927"/>
      <c r="C22054" s="580"/>
      <c r="D22054" s="939"/>
      <c r="E22054" s="940"/>
      <c r="F22054" s="941"/>
      <c r="G22054" s="937" t="str">
        <f t="array" ref="G22054">xlookup(F22054,'Internal Staffing Calculator'!E:E,'Internal Staffing Calculator'!C:C,"")</f>
        <v/>
      </c>
      <c r="H22054" s="932" t="str">
        <f t="array" ref="H22054">if(F22054&lt;&gt;"", iferror(index('Internal Staffing Calculator'!B$8:B23500,match(F22054,'Internal Staffing Calculator'!E$8:E23500,0)), "Not In Budget"),"")</f>
        <v/>
      </c>
      <c r="I22054" s="184"/>
      <c r="J22054" s="184"/>
      <c r="K22054" s="184"/>
      <c r="L22054" s="183"/>
    </row>
    <row r="22055">
      <c r="A22055" s="454"/>
      <c r="B22055" s="927"/>
      <c r="C22055" s="580"/>
      <c r="D22055" s="939"/>
      <c r="E22055" s="940"/>
      <c r="F22055" s="941"/>
      <c r="G22055" s="937" t="str">
        <f t="array" ref="G22055">xlookup(F22055,'Internal Staffing Calculator'!E:E,'Internal Staffing Calculator'!C:C,"")</f>
        <v/>
      </c>
      <c r="H22055" s="932" t="str">
        <f t="array" ref="H22055">if(F22055&lt;&gt;"", iferror(index('Internal Staffing Calculator'!B$8:B23500,match(F22055,'Internal Staffing Calculator'!E$8:E23500,0)), "Not In Budget"),"")</f>
        <v/>
      </c>
      <c r="I22055" s="184"/>
      <c r="J22055" s="184"/>
      <c r="K22055" s="184"/>
      <c r="L22055" s="183"/>
    </row>
    <row r="22056">
      <c r="A22056" s="454"/>
      <c r="B22056" s="927"/>
      <c r="C22056" s="580"/>
      <c r="D22056" s="939"/>
      <c r="E22056" s="940"/>
      <c r="F22056" s="941"/>
      <c r="G22056" s="937" t="str">
        <f t="array" ref="G22056">xlookup(F22056,'Internal Staffing Calculator'!E:E,'Internal Staffing Calculator'!C:C,"")</f>
        <v/>
      </c>
      <c r="H22056" s="932" t="str">
        <f t="array" ref="H22056">if(F22056&lt;&gt;"", iferror(index('Internal Staffing Calculator'!B$8:B23500,match(F22056,'Internal Staffing Calculator'!E$8:E23500,0)), "Not In Budget"),"")</f>
        <v/>
      </c>
      <c r="I22056" s="184"/>
      <c r="J22056" s="184"/>
      <c r="K22056" s="184"/>
      <c r="L22056" s="183"/>
    </row>
    <row r="22057">
      <c r="A22057" s="454"/>
      <c r="B22057" s="927"/>
      <c r="C22057" s="580"/>
      <c r="D22057" s="939"/>
      <c r="E22057" s="940"/>
      <c r="F22057" s="941"/>
      <c r="G22057" s="937" t="str">
        <f t="array" ref="G22057">xlookup(F22057,'Internal Staffing Calculator'!E:E,'Internal Staffing Calculator'!C:C,"")</f>
        <v/>
      </c>
      <c r="H22057" s="932" t="str">
        <f t="array" ref="H22057">if(F22057&lt;&gt;"", iferror(index('Internal Staffing Calculator'!B$8:B23500,match(F22057,'Internal Staffing Calculator'!E$8:E23500,0)), "Not In Budget"),"")</f>
        <v/>
      </c>
      <c r="I22057" s="184"/>
      <c r="J22057" s="184"/>
      <c r="K22057" s="184"/>
      <c r="L22057" s="183"/>
    </row>
    <row r="22058">
      <c r="A22058" s="454"/>
      <c r="B22058" s="927"/>
      <c r="C22058" s="580"/>
      <c r="D22058" s="939"/>
      <c r="E22058" s="940"/>
      <c r="F22058" s="941"/>
      <c r="G22058" s="937" t="str">
        <f t="array" ref="G22058">xlookup(F22058,'Internal Staffing Calculator'!E:E,'Internal Staffing Calculator'!C:C,"")</f>
        <v/>
      </c>
      <c r="H22058" s="932" t="str">
        <f t="array" ref="H22058">if(F22058&lt;&gt;"", iferror(index('Internal Staffing Calculator'!B$8:B23500,match(F22058,'Internal Staffing Calculator'!E$8:E23500,0)), "Not In Budget"),"")</f>
        <v/>
      </c>
      <c r="I22058" s="184"/>
      <c r="J22058" s="184"/>
      <c r="K22058" s="184"/>
      <c r="L22058" s="183"/>
    </row>
    <row r="22059">
      <c r="A22059" s="454"/>
      <c r="B22059" s="927"/>
      <c r="C22059" s="580"/>
      <c r="D22059" s="939"/>
      <c r="E22059" s="940"/>
      <c r="F22059" s="941"/>
      <c r="G22059" s="937" t="str">
        <f t="array" ref="G22059">xlookup(F22059,'Internal Staffing Calculator'!E:E,'Internal Staffing Calculator'!C:C,"")</f>
        <v/>
      </c>
      <c r="H22059" s="932" t="str">
        <f t="array" ref="H22059">if(F22059&lt;&gt;"", iferror(index('Internal Staffing Calculator'!B$8:B23500,match(F22059,'Internal Staffing Calculator'!E$8:E23500,0)), "Not In Budget"),"")</f>
        <v/>
      </c>
      <c r="I22059" s="184"/>
      <c r="J22059" s="184"/>
      <c r="K22059" s="184"/>
      <c r="L22059" s="183"/>
    </row>
    <row r="22060">
      <c r="A22060" s="454"/>
      <c r="B22060" s="927"/>
      <c r="C22060" s="580"/>
      <c r="D22060" s="939"/>
      <c r="E22060" s="940"/>
      <c r="F22060" s="941"/>
      <c r="G22060" s="937" t="str">
        <f t="array" ref="G22060">xlookup(F22060,'Internal Staffing Calculator'!E:E,'Internal Staffing Calculator'!C:C,"")</f>
        <v/>
      </c>
      <c r="H22060" s="932" t="str">
        <f t="array" ref="H22060">if(F22060&lt;&gt;"", iferror(index('Internal Staffing Calculator'!B$8:B23500,match(F22060,'Internal Staffing Calculator'!E$8:E23500,0)), "Not In Budget"),"")</f>
        <v/>
      </c>
      <c r="I22060" s="184"/>
      <c r="J22060" s="184"/>
      <c r="K22060" s="184"/>
      <c r="L22060" s="183"/>
    </row>
    <row r="22061">
      <c r="A22061" s="454"/>
      <c r="B22061" s="927"/>
      <c r="C22061" s="580"/>
      <c r="D22061" s="939"/>
      <c r="E22061" s="940"/>
      <c r="F22061" s="941"/>
      <c r="G22061" s="937" t="str">
        <f t="array" ref="G22061">xlookup(F22061,'Internal Staffing Calculator'!E:E,'Internal Staffing Calculator'!C:C,"")</f>
        <v/>
      </c>
      <c r="H22061" s="932" t="str">
        <f t="array" ref="H22061">if(F22061&lt;&gt;"", iferror(index('Internal Staffing Calculator'!B$8:B23500,match(F22061,'Internal Staffing Calculator'!E$8:E23500,0)), "Not In Budget"),"")</f>
        <v/>
      </c>
      <c r="I22061" s="184"/>
      <c r="J22061" s="184"/>
      <c r="K22061" s="184"/>
      <c r="L22061" s="183"/>
    </row>
    <row r="22062">
      <c r="A22062" s="454"/>
      <c r="B22062" s="927"/>
      <c r="C22062" s="580"/>
      <c r="D22062" s="939"/>
      <c r="E22062" s="940"/>
      <c r="F22062" s="941"/>
      <c r="G22062" s="937" t="str">
        <f t="array" ref="G22062">xlookup(F22062,'Internal Staffing Calculator'!E:E,'Internal Staffing Calculator'!C:C,"")</f>
        <v/>
      </c>
      <c r="H22062" s="932" t="str">
        <f t="array" ref="H22062">if(F22062&lt;&gt;"", iferror(index('Internal Staffing Calculator'!B$8:B23500,match(F22062,'Internal Staffing Calculator'!E$8:E23500,0)), "Not In Budget"),"")</f>
        <v/>
      </c>
      <c r="I22062" s="184"/>
      <c r="J22062" s="184"/>
      <c r="K22062" s="184"/>
      <c r="L22062" s="183"/>
    </row>
    <row r="22063">
      <c r="A22063" s="454"/>
      <c r="B22063" s="927"/>
      <c r="C22063" s="580"/>
      <c r="D22063" s="939"/>
      <c r="E22063" s="940"/>
      <c r="F22063" s="941"/>
      <c r="G22063" s="937" t="str">
        <f t="array" ref="G22063">xlookup(F22063,'Internal Staffing Calculator'!E:E,'Internal Staffing Calculator'!C:C,"")</f>
        <v/>
      </c>
      <c r="H22063" s="932" t="str">
        <f t="array" ref="H22063">if(F22063&lt;&gt;"", iferror(index('Internal Staffing Calculator'!B$8:B23500,match(F22063,'Internal Staffing Calculator'!E$8:E23500,0)), "Not In Budget"),"")</f>
        <v/>
      </c>
      <c r="I22063" s="184"/>
      <c r="J22063" s="184"/>
      <c r="K22063" s="184"/>
      <c r="L22063" s="183"/>
    </row>
    <row r="22064">
      <c r="A22064" s="454"/>
      <c r="B22064" s="927"/>
      <c r="C22064" s="580"/>
      <c r="D22064" s="939"/>
      <c r="E22064" s="940"/>
      <c r="F22064" s="941"/>
      <c r="G22064" s="937" t="str">
        <f t="array" ref="G22064">xlookup(F22064,'Internal Staffing Calculator'!E:E,'Internal Staffing Calculator'!C:C,"")</f>
        <v/>
      </c>
      <c r="H22064" s="932" t="str">
        <f t="array" ref="H22064">if(F22064&lt;&gt;"", iferror(index('Internal Staffing Calculator'!B$8:B23500,match(F22064,'Internal Staffing Calculator'!E$8:E23500,0)), "Not In Budget"),"")</f>
        <v/>
      </c>
      <c r="I22064" s="184"/>
      <c r="J22064" s="184"/>
      <c r="K22064" s="184"/>
      <c r="L22064" s="183"/>
    </row>
    <row r="22065">
      <c r="A22065" s="454"/>
      <c r="B22065" s="927"/>
      <c r="C22065" s="580"/>
      <c r="D22065" s="939"/>
      <c r="E22065" s="940"/>
      <c r="F22065" s="941"/>
      <c r="G22065" s="937" t="str">
        <f t="array" ref="G22065">xlookup(F22065,'Internal Staffing Calculator'!E:E,'Internal Staffing Calculator'!C:C,"")</f>
        <v/>
      </c>
      <c r="H22065" s="932" t="str">
        <f t="array" ref="H22065">if(F22065&lt;&gt;"", iferror(index('Internal Staffing Calculator'!B$8:B23500,match(F22065,'Internal Staffing Calculator'!E$8:E23500,0)), "Not In Budget"),"")</f>
        <v/>
      </c>
      <c r="I22065" s="184"/>
      <c r="J22065" s="184"/>
      <c r="K22065" s="184"/>
      <c r="L22065" s="183"/>
    </row>
    <row r="22066">
      <c r="A22066" s="454"/>
      <c r="B22066" s="927"/>
      <c r="C22066" s="580"/>
      <c r="D22066" s="939"/>
      <c r="E22066" s="940"/>
      <c r="F22066" s="941"/>
      <c r="G22066" s="937" t="str">
        <f t="array" ref="G22066">xlookup(F22066,'Internal Staffing Calculator'!E:E,'Internal Staffing Calculator'!C:C,"")</f>
        <v/>
      </c>
      <c r="H22066" s="932" t="str">
        <f t="array" ref="H22066">if(F22066&lt;&gt;"", iferror(index('Internal Staffing Calculator'!B$8:B23500,match(F22066,'Internal Staffing Calculator'!E$8:E23500,0)), "Not In Budget"),"")</f>
        <v/>
      </c>
      <c r="I22066" s="184"/>
      <c r="J22066" s="184"/>
      <c r="K22066" s="184"/>
      <c r="L22066" s="183"/>
    </row>
    <row r="22067">
      <c r="A22067" s="454"/>
      <c r="B22067" s="927"/>
      <c r="C22067" s="580"/>
      <c r="D22067" s="939"/>
      <c r="E22067" s="940"/>
      <c r="F22067" s="941"/>
      <c r="G22067" s="937" t="str">
        <f t="array" ref="G22067">xlookup(F22067,'Internal Staffing Calculator'!E:E,'Internal Staffing Calculator'!C:C,"")</f>
        <v/>
      </c>
      <c r="H22067" s="932" t="str">
        <f t="array" ref="H22067">if(F22067&lt;&gt;"", iferror(index('Internal Staffing Calculator'!B$8:B23500,match(F22067,'Internal Staffing Calculator'!E$8:E23500,0)), "Not In Budget"),"")</f>
        <v/>
      </c>
      <c r="I22067" s="184"/>
      <c r="J22067" s="184"/>
      <c r="K22067" s="184"/>
      <c r="L22067" s="183"/>
    </row>
    <row r="22068">
      <c r="A22068" s="454"/>
      <c r="B22068" s="927"/>
      <c r="C22068" s="580"/>
      <c r="D22068" s="939"/>
      <c r="E22068" s="940"/>
      <c r="F22068" s="941"/>
      <c r="G22068" s="937" t="str">
        <f t="array" ref="G22068">xlookup(F22068,'Internal Staffing Calculator'!E:E,'Internal Staffing Calculator'!C:C,"")</f>
        <v/>
      </c>
      <c r="H22068" s="932" t="str">
        <f t="array" ref="H22068">if(F22068&lt;&gt;"", iferror(index('Internal Staffing Calculator'!B$8:B23500,match(F22068,'Internal Staffing Calculator'!E$8:E23500,0)), "Not In Budget"),"")</f>
        <v/>
      </c>
      <c r="I22068" s="184"/>
      <c r="J22068" s="184"/>
      <c r="K22068" s="184"/>
      <c r="L22068" s="183"/>
    </row>
    <row r="22069">
      <c r="A22069" s="454"/>
      <c r="B22069" s="927"/>
      <c r="C22069" s="580"/>
      <c r="D22069" s="939"/>
      <c r="E22069" s="940"/>
      <c r="F22069" s="941"/>
      <c r="G22069" s="937" t="str">
        <f t="array" ref="G22069">xlookup(F22069,'Internal Staffing Calculator'!E:E,'Internal Staffing Calculator'!C:C,"")</f>
        <v/>
      </c>
      <c r="H22069" s="932" t="str">
        <f t="array" ref="H22069">if(F22069&lt;&gt;"", iferror(index('Internal Staffing Calculator'!B$8:B23500,match(F22069,'Internal Staffing Calculator'!E$8:E23500,0)), "Not In Budget"),"")</f>
        <v/>
      </c>
      <c r="I22069" s="184"/>
      <c r="J22069" s="184"/>
      <c r="K22069" s="184"/>
      <c r="L22069" s="183"/>
    </row>
    <row r="22070">
      <c r="A22070" s="454"/>
      <c r="B22070" s="927"/>
      <c r="C22070" s="580"/>
      <c r="D22070" s="939"/>
      <c r="E22070" s="940"/>
      <c r="F22070" s="941"/>
      <c r="G22070" s="937" t="str">
        <f t="array" ref="G22070">xlookup(F22070,'Internal Staffing Calculator'!E:E,'Internal Staffing Calculator'!C:C,"")</f>
        <v/>
      </c>
      <c r="H22070" s="932" t="str">
        <f t="array" ref="H22070">if(F22070&lt;&gt;"", iferror(index('Internal Staffing Calculator'!B$8:B23500,match(F22070,'Internal Staffing Calculator'!E$8:E23500,0)), "Not In Budget"),"")</f>
        <v/>
      </c>
      <c r="I22070" s="184"/>
      <c r="J22070" s="184"/>
      <c r="K22070" s="184"/>
      <c r="L22070" s="183"/>
    </row>
    <row r="22071">
      <c r="A22071" s="454"/>
      <c r="B22071" s="927"/>
      <c r="C22071" s="580"/>
      <c r="D22071" s="939"/>
      <c r="E22071" s="940"/>
      <c r="F22071" s="941"/>
      <c r="G22071" s="937" t="str">
        <f t="array" ref="G22071">xlookup(F22071,'Internal Staffing Calculator'!E:E,'Internal Staffing Calculator'!C:C,"")</f>
        <v/>
      </c>
      <c r="H22071" s="932" t="str">
        <f t="array" ref="H22071">if(F22071&lt;&gt;"", iferror(index('Internal Staffing Calculator'!B$8:B23500,match(F22071,'Internal Staffing Calculator'!E$8:E23500,0)), "Not In Budget"),"")</f>
        <v/>
      </c>
      <c r="I22071" s="184"/>
      <c r="J22071" s="184"/>
      <c r="K22071" s="184"/>
      <c r="L22071" s="183"/>
    </row>
    <row r="22072">
      <c r="A22072" s="454"/>
      <c r="B22072" s="927"/>
      <c r="C22072" s="580"/>
      <c r="D22072" s="939"/>
      <c r="E22072" s="940"/>
      <c r="F22072" s="941"/>
      <c r="G22072" s="937" t="str">
        <f t="array" ref="G22072">xlookup(F22072,'Internal Staffing Calculator'!E:E,'Internal Staffing Calculator'!C:C,"")</f>
        <v/>
      </c>
      <c r="H22072" s="932" t="str">
        <f t="array" ref="H22072">if(F22072&lt;&gt;"", iferror(index('Internal Staffing Calculator'!B$8:B23500,match(F22072,'Internal Staffing Calculator'!E$8:E23500,0)), "Not In Budget"),"")</f>
        <v/>
      </c>
      <c r="I22072" s="184"/>
      <c r="J22072" s="184"/>
      <c r="K22072" s="184"/>
      <c r="L22072" s="183"/>
    </row>
    <row r="22073">
      <c r="A22073" s="454"/>
      <c r="B22073" s="927"/>
      <c r="C22073" s="580"/>
      <c r="D22073" s="939"/>
      <c r="E22073" s="940"/>
      <c r="F22073" s="941"/>
      <c r="G22073" s="937" t="str">
        <f t="array" ref="G22073">xlookup(F22073,'Internal Staffing Calculator'!E:E,'Internal Staffing Calculator'!C:C,"")</f>
        <v/>
      </c>
      <c r="H22073" s="932" t="str">
        <f t="array" ref="H22073">if(F22073&lt;&gt;"", iferror(index('Internal Staffing Calculator'!B$8:B23500,match(F22073,'Internal Staffing Calculator'!E$8:E23500,0)), "Not In Budget"),"")</f>
        <v/>
      </c>
      <c r="I22073" s="184"/>
      <c r="J22073" s="184"/>
      <c r="K22073" s="184"/>
      <c r="L22073" s="183"/>
    </row>
    <row r="22074">
      <c r="A22074" s="454"/>
      <c r="B22074" s="927"/>
      <c r="C22074" s="580"/>
      <c r="D22074" s="939"/>
      <c r="E22074" s="940"/>
      <c r="F22074" s="941"/>
      <c r="G22074" s="937" t="str">
        <f t="array" ref="G22074">xlookup(F22074,'Internal Staffing Calculator'!E:E,'Internal Staffing Calculator'!C:C,"")</f>
        <v/>
      </c>
      <c r="H22074" s="932" t="str">
        <f t="array" ref="H22074">if(F22074&lt;&gt;"", iferror(index('Internal Staffing Calculator'!B$8:B23500,match(F22074,'Internal Staffing Calculator'!E$8:E23500,0)), "Not In Budget"),"")</f>
        <v/>
      </c>
      <c r="I22074" s="184"/>
      <c r="J22074" s="184"/>
      <c r="K22074" s="184"/>
      <c r="L22074" s="183"/>
    </row>
    <row r="22075">
      <c r="A22075" s="454"/>
      <c r="B22075" s="927"/>
      <c r="C22075" s="580"/>
      <c r="D22075" s="939"/>
      <c r="E22075" s="940"/>
      <c r="F22075" s="941"/>
      <c r="G22075" s="937" t="str">
        <f t="array" ref="G22075">xlookup(F22075,'Internal Staffing Calculator'!E:E,'Internal Staffing Calculator'!C:C,"")</f>
        <v/>
      </c>
      <c r="H22075" s="932" t="str">
        <f t="array" ref="H22075">if(F22075&lt;&gt;"", iferror(index('Internal Staffing Calculator'!B$8:B23500,match(F22075,'Internal Staffing Calculator'!E$8:E23500,0)), "Not In Budget"),"")</f>
        <v/>
      </c>
      <c r="I22075" s="184"/>
      <c r="J22075" s="184"/>
      <c r="K22075" s="184"/>
      <c r="L22075" s="183"/>
    </row>
    <row r="22076">
      <c r="A22076" s="454"/>
      <c r="B22076" s="927"/>
      <c r="C22076" s="580"/>
      <c r="D22076" s="939"/>
      <c r="E22076" s="940"/>
      <c r="F22076" s="941"/>
      <c r="G22076" s="937" t="str">
        <f t="array" ref="G22076">xlookup(F22076,'Internal Staffing Calculator'!E:E,'Internal Staffing Calculator'!C:C,"")</f>
        <v/>
      </c>
      <c r="H22076" s="932" t="str">
        <f t="array" ref="H22076">if(F22076&lt;&gt;"", iferror(index('Internal Staffing Calculator'!B$8:B23500,match(F22076,'Internal Staffing Calculator'!E$8:E23500,0)), "Not In Budget"),"")</f>
        <v/>
      </c>
      <c r="I22076" s="184"/>
      <c r="J22076" s="184"/>
      <c r="K22076" s="184"/>
      <c r="L22076" s="183"/>
    </row>
    <row r="22077">
      <c r="A22077" s="454"/>
      <c r="B22077" s="927"/>
      <c r="C22077" s="580"/>
      <c r="D22077" s="939"/>
      <c r="E22077" s="940"/>
      <c r="F22077" s="941"/>
      <c r="G22077" s="937" t="str">
        <f t="array" ref="G22077">xlookup(F22077,'Internal Staffing Calculator'!E:E,'Internal Staffing Calculator'!C:C,"")</f>
        <v/>
      </c>
      <c r="H22077" s="932" t="str">
        <f t="array" ref="H22077">if(F22077&lt;&gt;"", iferror(index('Internal Staffing Calculator'!B$8:B23500,match(F22077,'Internal Staffing Calculator'!E$8:E23500,0)), "Not In Budget"),"")</f>
        <v/>
      </c>
      <c r="I22077" s="184"/>
      <c r="J22077" s="184"/>
      <c r="K22077" s="184"/>
      <c r="L22077" s="183"/>
    </row>
    <row r="22078">
      <c r="A22078" s="454"/>
      <c r="B22078" s="927"/>
      <c r="C22078" s="580"/>
      <c r="D22078" s="939"/>
      <c r="E22078" s="940"/>
      <c r="F22078" s="941"/>
      <c r="G22078" s="937" t="str">
        <f t="array" ref="G22078">xlookup(F22078,'Internal Staffing Calculator'!E:E,'Internal Staffing Calculator'!C:C,"")</f>
        <v/>
      </c>
      <c r="H22078" s="932" t="str">
        <f t="array" ref="H22078">if(F22078&lt;&gt;"", iferror(index('Internal Staffing Calculator'!B$8:B23500,match(F22078,'Internal Staffing Calculator'!E$8:E23500,0)), "Not In Budget"),"")</f>
        <v/>
      </c>
      <c r="I22078" s="184"/>
      <c r="J22078" s="184"/>
      <c r="K22078" s="184"/>
      <c r="L22078" s="183"/>
    </row>
    <row r="22079">
      <c r="A22079" s="454"/>
      <c r="B22079" s="927"/>
      <c r="C22079" s="580"/>
      <c r="D22079" s="939"/>
      <c r="E22079" s="940"/>
      <c r="F22079" s="941"/>
      <c r="G22079" s="937" t="str">
        <f t="array" ref="G22079">xlookup(F22079,'Internal Staffing Calculator'!E:E,'Internal Staffing Calculator'!C:C,"")</f>
        <v/>
      </c>
      <c r="H22079" s="932" t="str">
        <f t="array" ref="H22079">if(F22079&lt;&gt;"", iferror(index('Internal Staffing Calculator'!B$8:B23500,match(F22079,'Internal Staffing Calculator'!E$8:E23500,0)), "Not In Budget"),"")</f>
        <v/>
      </c>
      <c r="I22079" s="184"/>
      <c r="J22079" s="184"/>
      <c r="K22079" s="184"/>
      <c r="L22079" s="183"/>
    </row>
    <row r="22080">
      <c r="A22080" s="454"/>
      <c r="B22080" s="927"/>
      <c r="C22080" s="580"/>
      <c r="D22080" s="939"/>
      <c r="E22080" s="940"/>
      <c r="F22080" s="941"/>
      <c r="G22080" s="937" t="str">
        <f t="array" ref="G22080">xlookup(F22080,'Internal Staffing Calculator'!E:E,'Internal Staffing Calculator'!C:C,"")</f>
        <v/>
      </c>
      <c r="H22080" s="932" t="str">
        <f t="array" ref="H22080">if(F22080&lt;&gt;"", iferror(index('Internal Staffing Calculator'!B$8:B23500,match(F22080,'Internal Staffing Calculator'!E$8:E23500,0)), "Not In Budget"),"")</f>
        <v/>
      </c>
      <c r="I22080" s="184"/>
      <c r="J22080" s="184"/>
      <c r="K22080" s="184"/>
      <c r="L22080" s="183"/>
    </row>
    <row r="22081">
      <c r="A22081" s="454"/>
      <c r="B22081" s="927"/>
      <c r="C22081" s="580"/>
      <c r="D22081" s="939"/>
      <c r="E22081" s="940"/>
      <c r="F22081" s="941"/>
      <c r="G22081" s="937" t="str">
        <f t="array" ref="G22081">xlookup(F22081,'Internal Staffing Calculator'!E:E,'Internal Staffing Calculator'!C:C,"")</f>
        <v/>
      </c>
      <c r="H22081" s="932" t="str">
        <f t="array" ref="H22081">if(F22081&lt;&gt;"", iferror(index('Internal Staffing Calculator'!B$8:B23500,match(F22081,'Internal Staffing Calculator'!E$8:E23500,0)), "Not In Budget"),"")</f>
        <v/>
      </c>
      <c r="I22081" s="184"/>
      <c r="J22081" s="184"/>
      <c r="K22081" s="184"/>
      <c r="L22081" s="183"/>
    </row>
    <row r="22082">
      <c r="A22082" s="454"/>
      <c r="B22082" s="927"/>
      <c r="C22082" s="580"/>
      <c r="D22082" s="939"/>
      <c r="E22082" s="940"/>
      <c r="F22082" s="941"/>
      <c r="G22082" s="937" t="str">
        <f t="array" ref="G22082">xlookup(F22082,'Internal Staffing Calculator'!E:E,'Internal Staffing Calculator'!C:C,"")</f>
        <v/>
      </c>
      <c r="H22082" s="932" t="str">
        <f t="array" ref="H22082">if(F22082&lt;&gt;"", iferror(index('Internal Staffing Calculator'!B$8:B23500,match(F22082,'Internal Staffing Calculator'!E$8:E23500,0)), "Not In Budget"),"")</f>
        <v/>
      </c>
      <c r="I22082" s="184"/>
      <c r="J22082" s="184"/>
      <c r="K22082" s="184"/>
      <c r="L22082" s="183"/>
    </row>
    <row r="22083">
      <c r="A22083" s="454"/>
      <c r="B22083" s="927"/>
      <c r="C22083" s="580"/>
      <c r="D22083" s="939"/>
      <c r="E22083" s="940"/>
      <c r="F22083" s="941"/>
      <c r="G22083" s="937" t="str">
        <f t="array" ref="G22083">xlookup(F22083,'Internal Staffing Calculator'!E:E,'Internal Staffing Calculator'!C:C,"")</f>
        <v/>
      </c>
      <c r="H22083" s="932" t="str">
        <f t="array" ref="H22083">if(F22083&lt;&gt;"", iferror(index('Internal Staffing Calculator'!B$8:B23500,match(F22083,'Internal Staffing Calculator'!E$8:E23500,0)), "Not In Budget"),"")</f>
        <v/>
      </c>
      <c r="I22083" s="184"/>
      <c r="J22083" s="184"/>
      <c r="K22083" s="184"/>
      <c r="L22083" s="183"/>
    </row>
    <row r="22084">
      <c r="A22084" s="454"/>
      <c r="B22084" s="927"/>
      <c r="C22084" s="580"/>
      <c r="D22084" s="939"/>
      <c r="E22084" s="940"/>
      <c r="F22084" s="941"/>
      <c r="G22084" s="937" t="str">
        <f t="array" ref="G22084">xlookup(F22084,'Internal Staffing Calculator'!E:E,'Internal Staffing Calculator'!C:C,"")</f>
        <v/>
      </c>
      <c r="H22084" s="932" t="str">
        <f t="array" ref="H22084">if(F22084&lt;&gt;"", iferror(index('Internal Staffing Calculator'!B$8:B23500,match(F22084,'Internal Staffing Calculator'!E$8:E23500,0)), "Not In Budget"),"")</f>
        <v/>
      </c>
      <c r="I22084" s="184"/>
      <c r="J22084" s="184"/>
      <c r="K22084" s="184"/>
      <c r="L22084" s="183"/>
    </row>
    <row r="22085">
      <c r="A22085" s="454"/>
      <c r="B22085" s="927"/>
      <c r="C22085" s="580"/>
      <c r="D22085" s="939"/>
      <c r="E22085" s="940"/>
      <c r="F22085" s="941"/>
      <c r="G22085" s="937" t="str">
        <f t="array" ref="G22085">xlookup(F22085,'Internal Staffing Calculator'!E:E,'Internal Staffing Calculator'!C:C,"")</f>
        <v/>
      </c>
      <c r="H22085" s="932" t="str">
        <f t="array" ref="H22085">if(F22085&lt;&gt;"", iferror(index('Internal Staffing Calculator'!B$8:B23500,match(F22085,'Internal Staffing Calculator'!E$8:E23500,0)), "Not In Budget"),"")</f>
        <v/>
      </c>
      <c r="I22085" s="184"/>
      <c r="J22085" s="184"/>
      <c r="K22085" s="184"/>
      <c r="L22085" s="183"/>
    </row>
    <row r="22086">
      <c r="A22086" s="454"/>
      <c r="B22086" s="927"/>
      <c r="C22086" s="580"/>
      <c r="D22086" s="939"/>
      <c r="E22086" s="940"/>
      <c r="F22086" s="941"/>
      <c r="G22086" s="937" t="str">
        <f t="array" ref="G22086">xlookup(F22086,'Internal Staffing Calculator'!E:E,'Internal Staffing Calculator'!C:C,"")</f>
        <v/>
      </c>
      <c r="H22086" s="932" t="str">
        <f t="array" ref="H22086">if(F22086&lt;&gt;"", iferror(index('Internal Staffing Calculator'!B$8:B23500,match(F22086,'Internal Staffing Calculator'!E$8:E23500,0)), "Not In Budget"),"")</f>
        <v/>
      </c>
      <c r="I22086" s="184"/>
      <c r="J22086" s="184"/>
      <c r="K22086" s="184"/>
      <c r="L22086" s="183"/>
    </row>
    <row r="22087">
      <c r="A22087" s="454"/>
      <c r="B22087" s="927"/>
      <c r="C22087" s="580"/>
      <c r="D22087" s="939"/>
      <c r="E22087" s="940"/>
      <c r="F22087" s="941"/>
      <c r="G22087" s="937" t="str">
        <f t="array" ref="G22087">xlookup(F22087,'Internal Staffing Calculator'!E:E,'Internal Staffing Calculator'!C:C,"")</f>
        <v/>
      </c>
      <c r="H22087" s="932" t="str">
        <f t="array" ref="H22087">if(F22087&lt;&gt;"", iferror(index('Internal Staffing Calculator'!B$8:B23500,match(F22087,'Internal Staffing Calculator'!E$8:E23500,0)), "Not In Budget"),"")</f>
        <v/>
      </c>
      <c r="I22087" s="184"/>
      <c r="J22087" s="184"/>
      <c r="K22087" s="184"/>
      <c r="L22087" s="183"/>
    </row>
    <row r="22088">
      <c r="A22088" s="454"/>
      <c r="B22088" s="927"/>
      <c r="C22088" s="580"/>
      <c r="D22088" s="939"/>
      <c r="E22088" s="940"/>
      <c r="F22088" s="941"/>
      <c r="G22088" s="937" t="str">
        <f t="array" ref="G22088">xlookup(F22088,'Internal Staffing Calculator'!E:E,'Internal Staffing Calculator'!C:C,"")</f>
        <v/>
      </c>
      <c r="H22088" s="932" t="str">
        <f t="array" ref="H22088">if(F22088&lt;&gt;"", iferror(index('Internal Staffing Calculator'!B$8:B23500,match(F22088,'Internal Staffing Calculator'!E$8:E23500,0)), "Not In Budget"),"")</f>
        <v/>
      </c>
      <c r="I22088" s="184"/>
      <c r="J22088" s="184"/>
      <c r="K22088" s="184"/>
      <c r="L22088" s="183"/>
    </row>
    <row r="22089">
      <c r="A22089" s="454"/>
      <c r="B22089" s="927"/>
      <c r="C22089" s="580"/>
      <c r="D22089" s="939"/>
      <c r="E22089" s="940"/>
      <c r="F22089" s="941"/>
      <c r="G22089" s="937" t="str">
        <f t="array" ref="G22089">xlookup(F22089,'Internal Staffing Calculator'!E:E,'Internal Staffing Calculator'!C:C,"")</f>
        <v/>
      </c>
      <c r="H22089" s="932" t="str">
        <f t="array" ref="H22089">if(F22089&lt;&gt;"", iferror(index('Internal Staffing Calculator'!B$8:B23500,match(F22089,'Internal Staffing Calculator'!E$8:E23500,0)), "Not In Budget"),"")</f>
        <v/>
      </c>
      <c r="I22089" s="184"/>
      <c r="J22089" s="184"/>
      <c r="K22089" s="184"/>
      <c r="L22089" s="183"/>
    </row>
    <row r="22090">
      <c r="A22090" s="454"/>
      <c r="B22090" s="927"/>
      <c r="C22090" s="580"/>
      <c r="D22090" s="939"/>
      <c r="E22090" s="940"/>
      <c r="F22090" s="941"/>
      <c r="G22090" s="937" t="str">
        <f t="array" ref="G22090">xlookup(F22090,'Internal Staffing Calculator'!E:E,'Internal Staffing Calculator'!C:C,"")</f>
        <v/>
      </c>
      <c r="H22090" s="932" t="str">
        <f t="array" ref="H22090">if(F22090&lt;&gt;"", iferror(index('Internal Staffing Calculator'!B$8:B23500,match(F22090,'Internal Staffing Calculator'!E$8:E23500,0)), "Not In Budget"),"")</f>
        <v/>
      </c>
      <c r="I22090" s="184"/>
      <c r="J22090" s="184"/>
      <c r="K22090" s="184"/>
      <c r="L22090" s="183"/>
    </row>
    <row r="22091">
      <c r="A22091" s="454"/>
      <c r="B22091" s="927"/>
      <c r="C22091" s="580"/>
      <c r="D22091" s="939"/>
      <c r="E22091" s="940"/>
      <c r="F22091" s="941"/>
      <c r="G22091" s="937" t="str">
        <f t="array" ref="G22091">xlookup(F22091,'Internal Staffing Calculator'!E:E,'Internal Staffing Calculator'!C:C,"")</f>
        <v/>
      </c>
      <c r="H22091" s="932" t="str">
        <f t="array" ref="H22091">if(F22091&lt;&gt;"", iferror(index('Internal Staffing Calculator'!B$8:B23500,match(F22091,'Internal Staffing Calculator'!E$8:E23500,0)), "Not In Budget"),"")</f>
        <v/>
      </c>
      <c r="I22091" s="184"/>
      <c r="J22091" s="184"/>
      <c r="K22091" s="184"/>
      <c r="L22091" s="183"/>
    </row>
    <row r="22092">
      <c r="A22092" s="454"/>
      <c r="B22092" s="927"/>
      <c r="C22092" s="580"/>
      <c r="D22092" s="939"/>
      <c r="E22092" s="940"/>
      <c r="F22092" s="941"/>
      <c r="G22092" s="937" t="str">
        <f t="array" ref="G22092">xlookup(F22092,'Internal Staffing Calculator'!E:E,'Internal Staffing Calculator'!C:C,"")</f>
        <v/>
      </c>
      <c r="H22092" s="932" t="str">
        <f t="array" ref="H22092">if(F22092&lt;&gt;"", iferror(index('Internal Staffing Calculator'!B$8:B23500,match(F22092,'Internal Staffing Calculator'!E$8:E23500,0)), "Not In Budget"),"")</f>
        <v/>
      </c>
      <c r="I22092" s="184"/>
      <c r="J22092" s="184"/>
      <c r="K22092" s="184"/>
      <c r="L22092" s="183"/>
    </row>
    <row r="22093">
      <c r="A22093" s="454"/>
      <c r="B22093" s="927"/>
      <c r="C22093" s="580"/>
      <c r="D22093" s="939"/>
      <c r="E22093" s="940"/>
      <c r="F22093" s="941"/>
      <c r="G22093" s="937" t="str">
        <f t="array" ref="G22093">xlookup(F22093,'Internal Staffing Calculator'!E:E,'Internal Staffing Calculator'!C:C,"")</f>
        <v/>
      </c>
      <c r="H22093" s="932" t="str">
        <f t="array" ref="H22093">if(F22093&lt;&gt;"", iferror(index('Internal Staffing Calculator'!B$8:B23500,match(F22093,'Internal Staffing Calculator'!E$8:E23500,0)), "Not In Budget"),"")</f>
        <v/>
      </c>
      <c r="I22093" s="184"/>
      <c r="J22093" s="184"/>
      <c r="K22093" s="184"/>
      <c r="L22093" s="183"/>
    </row>
    <row r="22094">
      <c r="A22094" s="454"/>
      <c r="B22094" s="927"/>
      <c r="C22094" s="580"/>
      <c r="D22094" s="939"/>
      <c r="E22094" s="940"/>
      <c r="F22094" s="941"/>
      <c r="G22094" s="937" t="str">
        <f t="array" ref="G22094">xlookup(F22094,'Internal Staffing Calculator'!E:E,'Internal Staffing Calculator'!C:C,"")</f>
        <v/>
      </c>
      <c r="H22094" s="932" t="str">
        <f t="array" ref="H22094">if(F22094&lt;&gt;"", iferror(index('Internal Staffing Calculator'!B$8:B23500,match(F22094,'Internal Staffing Calculator'!E$8:E23500,0)), "Not In Budget"),"")</f>
        <v/>
      </c>
      <c r="I22094" s="184"/>
      <c r="J22094" s="184"/>
      <c r="K22094" s="184"/>
      <c r="L22094" s="183"/>
    </row>
    <row r="22095">
      <c r="A22095" s="454"/>
      <c r="B22095" s="927"/>
      <c r="C22095" s="580"/>
      <c r="D22095" s="939"/>
      <c r="E22095" s="940"/>
      <c r="F22095" s="941"/>
      <c r="G22095" s="937" t="str">
        <f t="array" ref="G22095">xlookup(F22095,'Internal Staffing Calculator'!E:E,'Internal Staffing Calculator'!C:C,"")</f>
        <v/>
      </c>
      <c r="H22095" s="932" t="str">
        <f t="array" ref="H22095">if(F22095&lt;&gt;"", iferror(index('Internal Staffing Calculator'!B$8:B23500,match(F22095,'Internal Staffing Calculator'!E$8:E23500,0)), "Not In Budget"),"")</f>
        <v/>
      </c>
      <c r="I22095" s="184"/>
      <c r="J22095" s="184"/>
      <c r="K22095" s="184"/>
      <c r="L22095" s="183"/>
    </row>
    <row r="22096">
      <c r="A22096" s="454"/>
      <c r="B22096" s="927"/>
      <c r="C22096" s="580"/>
      <c r="D22096" s="939"/>
      <c r="E22096" s="940"/>
      <c r="F22096" s="941"/>
      <c r="G22096" s="937" t="str">
        <f t="array" ref="G22096">xlookup(F22096,'Internal Staffing Calculator'!E:E,'Internal Staffing Calculator'!C:C,"")</f>
        <v/>
      </c>
      <c r="H22096" s="932" t="str">
        <f t="array" ref="H22096">if(F22096&lt;&gt;"", iferror(index('Internal Staffing Calculator'!B$8:B23500,match(F22096,'Internal Staffing Calculator'!E$8:E23500,0)), "Not In Budget"),"")</f>
        <v/>
      </c>
      <c r="I22096" s="184"/>
      <c r="J22096" s="184"/>
      <c r="K22096" s="184"/>
      <c r="L22096" s="183"/>
    </row>
    <row r="22097">
      <c r="A22097" s="454"/>
      <c r="B22097" s="927"/>
      <c r="C22097" s="580"/>
      <c r="D22097" s="939"/>
      <c r="E22097" s="940"/>
      <c r="F22097" s="941"/>
      <c r="G22097" s="937" t="str">
        <f t="array" ref="G22097">xlookup(F22097,'Internal Staffing Calculator'!E:E,'Internal Staffing Calculator'!C:C,"")</f>
        <v/>
      </c>
      <c r="H22097" s="932" t="str">
        <f t="array" ref="H22097">if(F22097&lt;&gt;"", iferror(index('Internal Staffing Calculator'!B$8:B23500,match(F22097,'Internal Staffing Calculator'!E$8:E23500,0)), "Not In Budget"),"")</f>
        <v/>
      </c>
      <c r="I22097" s="184"/>
      <c r="J22097" s="184"/>
      <c r="K22097" s="184"/>
      <c r="L22097" s="183"/>
    </row>
    <row r="22098">
      <c r="A22098" s="454"/>
      <c r="B22098" s="927"/>
      <c r="C22098" s="580"/>
      <c r="D22098" s="939"/>
      <c r="E22098" s="940"/>
      <c r="F22098" s="941"/>
      <c r="G22098" s="937" t="str">
        <f t="array" ref="G22098">xlookup(F22098,'Internal Staffing Calculator'!E:E,'Internal Staffing Calculator'!C:C,"")</f>
        <v/>
      </c>
      <c r="H22098" s="932" t="str">
        <f t="array" ref="H22098">if(F22098&lt;&gt;"", iferror(index('Internal Staffing Calculator'!B$8:B23500,match(F22098,'Internal Staffing Calculator'!E$8:E23500,0)), "Not In Budget"),"")</f>
        <v/>
      </c>
      <c r="I22098" s="184"/>
      <c r="J22098" s="184"/>
      <c r="K22098" s="184"/>
      <c r="L22098" s="183"/>
    </row>
    <row r="22099">
      <c r="A22099" s="454"/>
      <c r="B22099" s="927"/>
      <c r="C22099" s="580"/>
      <c r="D22099" s="939"/>
      <c r="E22099" s="940"/>
      <c r="F22099" s="941"/>
      <c r="G22099" s="937" t="str">
        <f t="array" ref="G22099">xlookup(F22099,'Internal Staffing Calculator'!E:E,'Internal Staffing Calculator'!C:C,"")</f>
        <v/>
      </c>
      <c r="H22099" s="932" t="str">
        <f t="array" ref="H22099">if(F22099&lt;&gt;"", iferror(index('Internal Staffing Calculator'!B$8:B23500,match(F22099,'Internal Staffing Calculator'!E$8:E23500,0)), "Not In Budget"),"")</f>
        <v/>
      </c>
      <c r="I22099" s="184"/>
      <c r="J22099" s="184"/>
      <c r="K22099" s="184"/>
      <c r="L22099" s="183"/>
    </row>
    <row r="22100">
      <c r="A22100" s="454"/>
      <c r="B22100" s="927"/>
      <c r="C22100" s="580"/>
      <c r="D22100" s="939"/>
      <c r="E22100" s="940"/>
      <c r="F22100" s="941"/>
      <c r="G22100" s="937" t="str">
        <f t="array" ref="G22100">xlookup(F22100,'Internal Staffing Calculator'!E:E,'Internal Staffing Calculator'!C:C,"")</f>
        <v/>
      </c>
      <c r="H22100" s="932" t="str">
        <f t="array" ref="H22100">if(F22100&lt;&gt;"", iferror(index('Internal Staffing Calculator'!B$8:B23500,match(F22100,'Internal Staffing Calculator'!E$8:E23500,0)), "Not In Budget"),"")</f>
        <v/>
      </c>
      <c r="I22100" s="184"/>
      <c r="J22100" s="184"/>
      <c r="K22100" s="184"/>
      <c r="L22100" s="183"/>
    </row>
    <row r="22101">
      <c r="A22101" s="454"/>
      <c r="B22101" s="927"/>
      <c r="C22101" s="580"/>
      <c r="D22101" s="939"/>
      <c r="E22101" s="940"/>
      <c r="F22101" s="941"/>
      <c r="G22101" s="937" t="str">
        <f t="array" ref="G22101">xlookup(F22101,'Internal Staffing Calculator'!E:E,'Internal Staffing Calculator'!C:C,"")</f>
        <v/>
      </c>
      <c r="H22101" s="932" t="str">
        <f t="array" ref="H22101">if(F22101&lt;&gt;"", iferror(index('Internal Staffing Calculator'!B$8:B23500,match(F22101,'Internal Staffing Calculator'!E$8:E23500,0)), "Not In Budget"),"")</f>
        <v/>
      </c>
      <c r="I22101" s="184"/>
      <c r="J22101" s="184"/>
      <c r="K22101" s="184"/>
      <c r="L22101" s="183"/>
    </row>
    <row r="22102">
      <c r="A22102" s="454"/>
      <c r="B22102" s="927"/>
      <c r="C22102" s="580"/>
      <c r="D22102" s="939"/>
      <c r="E22102" s="940"/>
      <c r="F22102" s="941"/>
      <c r="G22102" s="937" t="str">
        <f t="array" ref="G22102">xlookup(F22102,'Internal Staffing Calculator'!E:E,'Internal Staffing Calculator'!C:C,"")</f>
        <v/>
      </c>
      <c r="H22102" s="932" t="str">
        <f t="array" ref="H22102">if(F22102&lt;&gt;"", iferror(index('Internal Staffing Calculator'!B$8:B23500,match(F22102,'Internal Staffing Calculator'!E$8:E23500,0)), "Not In Budget"),"")</f>
        <v/>
      </c>
      <c r="I22102" s="184"/>
      <c r="J22102" s="184"/>
      <c r="K22102" s="184"/>
      <c r="L22102" s="183"/>
    </row>
    <row r="22103">
      <c r="A22103" s="454"/>
      <c r="B22103" s="927"/>
      <c r="C22103" s="580"/>
      <c r="D22103" s="939"/>
      <c r="E22103" s="940"/>
      <c r="F22103" s="941"/>
      <c r="G22103" s="937" t="str">
        <f t="array" ref="G22103">xlookup(F22103,'Internal Staffing Calculator'!E:E,'Internal Staffing Calculator'!C:C,"")</f>
        <v/>
      </c>
      <c r="H22103" s="932" t="str">
        <f t="array" ref="H22103">if(F22103&lt;&gt;"", iferror(index('Internal Staffing Calculator'!B$8:B23500,match(F22103,'Internal Staffing Calculator'!E$8:E23500,0)), "Not In Budget"),"")</f>
        <v/>
      </c>
      <c r="I22103" s="184"/>
      <c r="J22103" s="184"/>
      <c r="K22103" s="184"/>
      <c r="L22103" s="183"/>
    </row>
    <row r="22104">
      <c r="A22104" s="454"/>
      <c r="B22104" s="927"/>
      <c r="C22104" s="580"/>
      <c r="D22104" s="939"/>
      <c r="E22104" s="940"/>
      <c r="F22104" s="941"/>
      <c r="G22104" s="937" t="str">
        <f t="array" ref="G22104">xlookup(F22104,'Internal Staffing Calculator'!E:E,'Internal Staffing Calculator'!C:C,"")</f>
        <v/>
      </c>
      <c r="H22104" s="932" t="str">
        <f t="array" ref="H22104">if(F22104&lt;&gt;"", iferror(index('Internal Staffing Calculator'!B$8:B23500,match(F22104,'Internal Staffing Calculator'!E$8:E23500,0)), "Not In Budget"),"")</f>
        <v/>
      </c>
      <c r="I22104" s="184"/>
      <c r="J22104" s="184"/>
      <c r="K22104" s="184"/>
      <c r="L22104" s="183"/>
    </row>
    <row r="22105">
      <c r="A22105" s="454"/>
      <c r="B22105" s="927"/>
      <c r="C22105" s="580"/>
      <c r="D22105" s="939"/>
      <c r="E22105" s="940"/>
      <c r="F22105" s="941"/>
      <c r="G22105" s="937" t="str">
        <f t="array" ref="G22105">xlookup(F22105,'Internal Staffing Calculator'!E:E,'Internal Staffing Calculator'!C:C,"")</f>
        <v/>
      </c>
      <c r="H22105" s="932" t="str">
        <f t="array" ref="H22105">if(F22105&lt;&gt;"", iferror(index('Internal Staffing Calculator'!B$8:B23500,match(F22105,'Internal Staffing Calculator'!E$8:E23500,0)), "Not In Budget"),"")</f>
        <v/>
      </c>
      <c r="I22105" s="184"/>
      <c r="J22105" s="184"/>
      <c r="K22105" s="184"/>
      <c r="L22105" s="183"/>
    </row>
    <row r="22106">
      <c r="A22106" s="454"/>
      <c r="B22106" s="927"/>
      <c r="C22106" s="580"/>
      <c r="D22106" s="939"/>
      <c r="E22106" s="940"/>
      <c r="F22106" s="941"/>
      <c r="G22106" s="937" t="str">
        <f t="array" ref="G22106">xlookup(F22106,'Internal Staffing Calculator'!E:E,'Internal Staffing Calculator'!C:C,"")</f>
        <v/>
      </c>
      <c r="H22106" s="932" t="str">
        <f t="array" ref="H22106">if(F22106&lt;&gt;"", iferror(index('Internal Staffing Calculator'!B$8:B23500,match(F22106,'Internal Staffing Calculator'!E$8:E23500,0)), "Not In Budget"),"")</f>
        <v/>
      </c>
      <c r="I22106" s="184"/>
      <c r="J22106" s="184"/>
      <c r="K22106" s="184"/>
      <c r="L22106" s="183"/>
    </row>
    <row r="22107">
      <c r="A22107" s="454"/>
      <c r="B22107" s="927"/>
      <c r="C22107" s="580"/>
      <c r="D22107" s="939"/>
      <c r="E22107" s="940"/>
      <c r="F22107" s="941"/>
      <c r="G22107" s="937" t="str">
        <f t="array" ref="G22107">xlookup(F22107,'Internal Staffing Calculator'!E:E,'Internal Staffing Calculator'!C:C,"")</f>
        <v/>
      </c>
      <c r="H22107" s="932" t="str">
        <f t="array" ref="H22107">if(F22107&lt;&gt;"", iferror(index('Internal Staffing Calculator'!B$8:B23500,match(F22107,'Internal Staffing Calculator'!E$8:E23500,0)), "Not In Budget"),"")</f>
        <v/>
      </c>
      <c r="I22107" s="184"/>
      <c r="J22107" s="184"/>
      <c r="K22107" s="184"/>
      <c r="L22107" s="183"/>
    </row>
    <row r="22108">
      <c r="A22108" s="454"/>
      <c r="B22108" s="927"/>
      <c r="C22108" s="580"/>
      <c r="D22108" s="939"/>
      <c r="E22108" s="940"/>
      <c r="F22108" s="941"/>
      <c r="G22108" s="937" t="str">
        <f t="array" ref="G22108">xlookup(F22108,'Internal Staffing Calculator'!E:E,'Internal Staffing Calculator'!C:C,"")</f>
        <v/>
      </c>
      <c r="H22108" s="932" t="str">
        <f t="array" ref="H22108">if(F22108&lt;&gt;"", iferror(index('Internal Staffing Calculator'!B$8:B23500,match(F22108,'Internal Staffing Calculator'!E$8:E23500,0)), "Not In Budget"),"")</f>
        <v/>
      </c>
      <c r="I22108" s="184"/>
      <c r="J22108" s="184"/>
      <c r="K22108" s="184"/>
      <c r="L22108" s="183"/>
    </row>
    <row r="22109">
      <c r="A22109" s="454"/>
      <c r="B22109" s="927"/>
      <c r="C22109" s="580"/>
      <c r="D22109" s="939"/>
      <c r="E22109" s="940"/>
      <c r="F22109" s="941"/>
      <c r="G22109" s="937" t="str">
        <f t="array" ref="G22109">xlookup(F22109,'Internal Staffing Calculator'!E:E,'Internal Staffing Calculator'!C:C,"")</f>
        <v/>
      </c>
      <c r="H22109" s="932" t="str">
        <f t="array" ref="H22109">if(F22109&lt;&gt;"", iferror(index('Internal Staffing Calculator'!B$8:B23500,match(F22109,'Internal Staffing Calculator'!E$8:E23500,0)), "Not In Budget"),"")</f>
        <v/>
      </c>
      <c r="I22109" s="184"/>
      <c r="J22109" s="184"/>
      <c r="K22109" s="184"/>
      <c r="L22109" s="183"/>
    </row>
    <row r="22110">
      <c r="A22110" s="454"/>
      <c r="B22110" s="927"/>
      <c r="C22110" s="580"/>
      <c r="D22110" s="939"/>
      <c r="E22110" s="940"/>
      <c r="F22110" s="941"/>
      <c r="G22110" s="937" t="str">
        <f t="array" ref="G22110">xlookup(F22110,'Internal Staffing Calculator'!E:E,'Internal Staffing Calculator'!C:C,"")</f>
        <v/>
      </c>
      <c r="H22110" s="932" t="str">
        <f t="array" ref="H22110">if(F22110&lt;&gt;"", iferror(index('Internal Staffing Calculator'!B$8:B23500,match(F22110,'Internal Staffing Calculator'!E$8:E23500,0)), "Not In Budget"),"")</f>
        <v/>
      </c>
      <c r="I22110" s="184"/>
      <c r="J22110" s="184"/>
      <c r="K22110" s="184"/>
      <c r="L22110" s="183"/>
    </row>
    <row r="22111">
      <c r="A22111" s="454"/>
      <c r="B22111" s="927"/>
      <c r="C22111" s="580"/>
      <c r="D22111" s="939"/>
      <c r="E22111" s="940"/>
      <c r="F22111" s="941"/>
      <c r="G22111" s="937" t="str">
        <f t="array" ref="G22111">xlookup(F22111,'Internal Staffing Calculator'!E:E,'Internal Staffing Calculator'!C:C,"")</f>
        <v/>
      </c>
      <c r="H22111" s="932" t="str">
        <f t="array" ref="H22111">if(F22111&lt;&gt;"", iferror(index('Internal Staffing Calculator'!B$8:B23500,match(F22111,'Internal Staffing Calculator'!E$8:E23500,0)), "Not In Budget"),"")</f>
        <v/>
      </c>
      <c r="I22111" s="184"/>
      <c r="J22111" s="184"/>
      <c r="K22111" s="184"/>
      <c r="L22111" s="183"/>
    </row>
    <row r="22112">
      <c r="A22112" s="454"/>
      <c r="B22112" s="927"/>
      <c r="C22112" s="580"/>
      <c r="D22112" s="939"/>
      <c r="E22112" s="940"/>
      <c r="F22112" s="941"/>
      <c r="G22112" s="937" t="str">
        <f t="array" ref="G22112">xlookup(F22112,'Internal Staffing Calculator'!E:E,'Internal Staffing Calculator'!C:C,"")</f>
        <v/>
      </c>
      <c r="H22112" s="932" t="str">
        <f t="array" ref="H22112">if(F22112&lt;&gt;"", iferror(index('Internal Staffing Calculator'!B$8:B23500,match(F22112,'Internal Staffing Calculator'!E$8:E23500,0)), "Not In Budget"),"")</f>
        <v/>
      </c>
      <c r="I22112" s="184"/>
      <c r="J22112" s="184"/>
      <c r="K22112" s="184"/>
      <c r="L22112" s="183"/>
    </row>
    <row r="22113">
      <c r="A22113" s="454"/>
      <c r="B22113" s="927"/>
      <c r="C22113" s="580"/>
      <c r="D22113" s="939"/>
      <c r="E22113" s="940"/>
      <c r="F22113" s="941"/>
      <c r="G22113" s="937" t="str">
        <f t="array" ref="G22113">xlookup(F22113,'Internal Staffing Calculator'!E:E,'Internal Staffing Calculator'!C:C,"")</f>
        <v/>
      </c>
      <c r="H22113" s="932" t="str">
        <f t="array" ref="H22113">if(F22113&lt;&gt;"", iferror(index('Internal Staffing Calculator'!B$8:B23500,match(F22113,'Internal Staffing Calculator'!E$8:E23500,0)), "Not In Budget"),"")</f>
        <v/>
      </c>
      <c r="I22113" s="184"/>
      <c r="J22113" s="184"/>
      <c r="K22113" s="184"/>
      <c r="L22113" s="183"/>
    </row>
    <row r="22114">
      <c r="A22114" s="454"/>
      <c r="B22114" s="927"/>
      <c r="C22114" s="580"/>
      <c r="D22114" s="939"/>
      <c r="E22114" s="940"/>
      <c r="F22114" s="941"/>
      <c r="G22114" s="937" t="str">
        <f t="array" ref="G22114">xlookup(F22114,'Internal Staffing Calculator'!E:E,'Internal Staffing Calculator'!C:C,"")</f>
        <v/>
      </c>
      <c r="H22114" s="932" t="str">
        <f t="array" ref="H22114">if(F22114&lt;&gt;"", iferror(index('Internal Staffing Calculator'!B$8:B23500,match(F22114,'Internal Staffing Calculator'!E$8:E23500,0)), "Not In Budget"),"")</f>
        <v/>
      </c>
      <c r="I22114" s="184"/>
      <c r="J22114" s="184"/>
      <c r="K22114" s="184"/>
      <c r="L22114" s="183"/>
    </row>
    <row r="22115">
      <c r="A22115" s="454"/>
      <c r="B22115" s="927"/>
      <c r="C22115" s="580"/>
      <c r="D22115" s="939"/>
      <c r="E22115" s="940"/>
      <c r="F22115" s="941"/>
      <c r="G22115" s="937" t="str">
        <f t="array" ref="G22115">xlookup(F22115,'Internal Staffing Calculator'!E:E,'Internal Staffing Calculator'!C:C,"")</f>
        <v/>
      </c>
      <c r="H22115" s="932" t="str">
        <f t="array" ref="H22115">if(F22115&lt;&gt;"", iferror(index('Internal Staffing Calculator'!B$8:B23500,match(F22115,'Internal Staffing Calculator'!E$8:E23500,0)), "Not In Budget"),"")</f>
        <v/>
      </c>
      <c r="I22115" s="184"/>
      <c r="J22115" s="184"/>
      <c r="K22115" s="184"/>
      <c r="L22115" s="183"/>
    </row>
    <row r="22116">
      <c r="A22116" s="454"/>
      <c r="B22116" s="927"/>
      <c r="C22116" s="580"/>
      <c r="D22116" s="939"/>
      <c r="E22116" s="940"/>
      <c r="F22116" s="941"/>
      <c r="G22116" s="937" t="str">
        <f t="array" ref="G22116">xlookup(F22116,'Internal Staffing Calculator'!E:E,'Internal Staffing Calculator'!C:C,"")</f>
        <v/>
      </c>
      <c r="H22116" s="932" t="str">
        <f t="array" ref="H22116">if(F22116&lt;&gt;"", iferror(index('Internal Staffing Calculator'!B$8:B23500,match(F22116,'Internal Staffing Calculator'!E$8:E23500,0)), "Not In Budget"),"")</f>
        <v/>
      </c>
      <c r="I22116" s="184"/>
      <c r="J22116" s="184"/>
      <c r="K22116" s="184"/>
      <c r="L22116" s="183"/>
    </row>
    <row r="22117">
      <c r="A22117" s="454"/>
      <c r="B22117" s="927"/>
      <c r="C22117" s="580"/>
      <c r="D22117" s="939"/>
      <c r="E22117" s="940"/>
      <c r="F22117" s="941"/>
      <c r="G22117" s="937" t="str">
        <f t="array" ref="G22117">xlookup(F22117,'Internal Staffing Calculator'!E:E,'Internal Staffing Calculator'!C:C,"")</f>
        <v/>
      </c>
      <c r="H22117" s="932" t="str">
        <f t="array" ref="H22117">if(F22117&lt;&gt;"", iferror(index('Internal Staffing Calculator'!B$8:B23500,match(F22117,'Internal Staffing Calculator'!E$8:E23500,0)), "Not In Budget"),"")</f>
        <v/>
      </c>
      <c r="I22117" s="184"/>
      <c r="J22117" s="184"/>
      <c r="K22117" s="184"/>
      <c r="L22117" s="183"/>
    </row>
    <row r="22118">
      <c r="A22118" s="454"/>
      <c r="B22118" s="927"/>
      <c r="C22118" s="580"/>
      <c r="D22118" s="939"/>
      <c r="E22118" s="940"/>
      <c r="F22118" s="941"/>
      <c r="G22118" s="937" t="str">
        <f t="array" ref="G22118">xlookup(F22118,'Internal Staffing Calculator'!E:E,'Internal Staffing Calculator'!C:C,"")</f>
        <v/>
      </c>
      <c r="H22118" s="932" t="str">
        <f t="array" ref="H22118">if(F22118&lt;&gt;"", iferror(index('Internal Staffing Calculator'!B$8:B23500,match(F22118,'Internal Staffing Calculator'!E$8:E23500,0)), "Not In Budget"),"")</f>
        <v/>
      </c>
      <c r="I22118" s="184"/>
      <c r="J22118" s="184"/>
      <c r="K22118" s="184"/>
      <c r="L22118" s="183"/>
    </row>
    <row r="22119">
      <c r="A22119" s="454"/>
      <c r="B22119" s="927"/>
      <c r="C22119" s="580"/>
      <c r="D22119" s="939"/>
      <c r="E22119" s="940"/>
      <c r="F22119" s="941"/>
      <c r="G22119" s="937" t="str">
        <f t="array" ref="G22119">xlookup(F22119,'Internal Staffing Calculator'!E:E,'Internal Staffing Calculator'!C:C,"")</f>
        <v/>
      </c>
      <c r="H22119" s="932" t="str">
        <f t="array" ref="H22119">if(F22119&lt;&gt;"", iferror(index('Internal Staffing Calculator'!B$8:B23500,match(F22119,'Internal Staffing Calculator'!E$8:E23500,0)), "Not In Budget"),"")</f>
        <v/>
      </c>
      <c r="I22119" s="184"/>
      <c r="J22119" s="184"/>
      <c r="K22119" s="184"/>
      <c r="L22119" s="183"/>
    </row>
    <row r="22120">
      <c r="A22120" s="454"/>
      <c r="B22120" s="927"/>
      <c r="C22120" s="580"/>
      <c r="D22120" s="939"/>
      <c r="E22120" s="940"/>
      <c r="F22120" s="941"/>
      <c r="G22120" s="937" t="str">
        <f t="array" ref="G22120">xlookup(F22120,'Internal Staffing Calculator'!E:E,'Internal Staffing Calculator'!C:C,"")</f>
        <v/>
      </c>
      <c r="H22120" s="932" t="str">
        <f t="array" ref="H22120">if(F22120&lt;&gt;"", iferror(index('Internal Staffing Calculator'!B$8:B23500,match(F22120,'Internal Staffing Calculator'!E$8:E23500,0)), "Not In Budget"),"")</f>
        <v/>
      </c>
      <c r="I22120" s="184"/>
      <c r="J22120" s="184"/>
      <c r="K22120" s="184"/>
      <c r="L22120" s="183"/>
    </row>
    <row r="22121">
      <c r="A22121" s="454"/>
      <c r="B22121" s="927"/>
      <c r="C22121" s="580"/>
      <c r="D22121" s="939"/>
      <c r="E22121" s="940"/>
      <c r="F22121" s="941"/>
      <c r="G22121" s="937" t="str">
        <f t="array" ref="G22121">xlookup(F22121,'Internal Staffing Calculator'!E:E,'Internal Staffing Calculator'!C:C,"")</f>
        <v/>
      </c>
      <c r="H22121" s="932" t="str">
        <f t="array" ref="H22121">if(F22121&lt;&gt;"", iferror(index('Internal Staffing Calculator'!B$8:B23500,match(F22121,'Internal Staffing Calculator'!E$8:E23500,0)), "Not In Budget"),"")</f>
        <v/>
      </c>
      <c r="I22121" s="184"/>
      <c r="J22121" s="184"/>
      <c r="K22121" s="184"/>
      <c r="L22121" s="183"/>
    </row>
    <row r="22122">
      <c r="A22122" s="454"/>
      <c r="B22122" s="927"/>
      <c r="C22122" s="580"/>
      <c r="D22122" s="939"/>
      <c r="E22122" s="940"/>
      <c r="F22122" s="941"/>
      <c r="G22122" s="937" t="str">
        <f t="array" ref="G22122">xlookup(F22122,'Internal Staffing Calculator'!E:E,'Internal Staffing Calculator'!C:C,"")</f>
        <v/>
      </c>
      <c r="H22122" s="932" t="str">
        <f t="array" ref="H22122">if(F22122&lt;&gt;"", iferror(index('Internal Staffing Calculator'!B$8:B23500,match(F22122,'Internal Staffing Calculator'!E$8:E23500,0)), "Not In Budget"),"")</f>
        <v/>
      </c>
      <c r="I22122" s="184"/>
      <c r="J22122" s="184"/>
      <c r="K22122" s="184"/>
      <c r="L22122" s="183"/>
    </row>
    <row r="22123">
      <c r="A22123" s="454"/>
      <c r="B22123" s="927"/>
      <c r="C22123" s="580"/>
      <c r="D22123" s="939"/>
      <c r="E22123" s="940"/>
      <c r="F22123" s="941"/>
      <c r="G22123" s="937" t="str">
        <f t="array" ref="G22123">xlookup(F22123,'Internal Staffing Calculator'!E:E,'Internal Staffing Calculator'!C:C,"")</f>
        <v/>
      </c>
      <c r="H22123" s="932" t="str">
        <f t="array" ref="H22123">if(F22123&lt;&gt;"", iferror(index('Internal Staffing Calculator'!B$8:B23500,match(F22123,'Internal Staffing Calculator'!E$8:E23500,0)), "Not In Budget"),"")</f>
        <v/>
      </c>
      <c r="I22123" s="184"/>
      <c r="J22123" s="184"/>
      <c r="K22123" s="184"/>
      <c r="L22123" s="183"/>
    </row>
    <row r="22124">
      <c r="A22124" s="454"/>
      <c r="B22124" s="927"/>
      <c r="C22124" s="580"/>
      <c r="D22124" s="939"/>
      <c r="E22124" s="940"/>
      <c r="F22124" s="941"/>
      <c r="G22124" s="937" t="str">
        <f t="array" ref="G22124">xlookup(F22124,'Internal Staffing Calculator'!E:E,'Internal Staffing Calculator'!C:C,"")</f>
        <v/>
      </c>
      <c r="H22124" s="932" t="str">
        <f t="array" ref="H22124">if(F22124&lt;&gt;"", iferror(index('Internal Staffing Calculator'!B$8:B23500,match(F22124,'Internal Staffing Calculator'!E$8:E23500,0)), "Not In Budget"),"")</f>
        <v/>
      </c>
      <c r="I22124" s="184"/>
      <c r="J22124" s="184"/>
      <c r="K22124" s="184"/>
      <c r="L22124" s="183"/>
    </row>
    <row r="22125">
      <c r="A22125" s="454"/>
      <c r="B22125" s="927"/>
      <c r="C22125" s="580"/>
      <c r="D22125" s="939"/>
      <c r="E22125" s="940"/>
      <c r="F22125" s="941"/>
      <c r="G22125" s="937" t="str">
        <f t="array" ref="G22125">xlookup(F22125,'Internal Staffing Calculator'!E:E,'Internal Staffing Calculator'!C:C,"")</f>
        <v/>
      </c>
      <c r="H22125" s="932" t="str">
        <f t="array" ref="H22125">if(F22125&lt;&gt;"", iferror(index('Internal Staffing Calculator'!B$8:B23500,match(F22125,'Internal Staffing Calculator'!E$8:E23500,0)), "Not In Budget"),"")</f>
        <v/>
      </c>
      <c r="I22125" s="184"/>
      <c r="J22125" s="184"/>
      <c r="K22125" s="184"/>
      <c r="L22125" s="183"/>
    </row>
    <row r="22126">
      <c r="A22126" s="454"/>
      <c r="B22126" s="927"/>
      <c r="C22126" s="580"/>
      <c r="D22126" s="939"/>
      <c r="E22126" s="940"/>
      <c r="F22126" s="941"/>
      <c r="G22126" s="937" t="str">
        <f t="array" ref="G22126">xlookup(F22126,'Internal Staffing Calculator'!E:E,'Internal Staffing Calculator'!C:C,"")</f>
        <v/>
      </c>
      <c r="H22126" s="932" t="str">
        <f t="array" ref="H22126">if(F22126&lt;&gt;"", iferror(index('Internal Staffing Calculator'!B$8:B23500,match(F22126,'Internal Staffing Calculator'!E$8:E23500,0)), "Not In Budget"),"")</f>
        <v/>
      </c>
      <c r="I22126" s="184"/>
      <c r="J22126" s="184"/>
      <c r="K22126" s="184"/>
      <c r="L22126" s="183"/>
    </row>
    <row r="22127">
      <c r="A22127" s="454"/>
      <c r="B22127" s="927"/>
      <c r="C22127" s="580"/>
      <c r="D22127" s="939"/>
      <c r="E22127" s="940"/>
      <c r="F22127" s="941"/>
      <c r="G22127" s="937" t="str">
        <f t="array" ref="G22127">xlookup(F22127,'Internal Staffing Calculator'!E:E,'Internal Staffing Calculator'!C:C,"")</f>
        <v/>
      </c>
      <c r="H22127" s="932" t="str">
        <f t="array" ref="H22127">if(F22127&lt;&gt;"", iferror(index('Internal Staffing Calculator'!B$8:B23500,match(F22127,'Internal Staffing Calculator'!E$8:E23500,0)), "Not In Budget"),"")</f>
        <v/>
      </c>
      <c r="I22127" s="184"/>
      <c r="J22127" s="184"/>
      <c r="K22127" s="184"/>
      <c r="L22127" s="183"/>
    </row>
    <row r="22128">
      <c r="A22128" s="454"/>
      <c r="B22128" s="927"/>
      <c r="C22128" s="580"/>
      <c r="D22128" s="939"/>
      <c r="E22128" s="940"/>
      <c r="F22128" s="941"/>
      <c r="G22128" s="937" t="str">
        <f t="array" ref="G22128">xlookup(F22128,'Internal Staffing Calculator'!E:E,'Internal Staffing Calculator'!C:C,"")</f>
        <v/>
      </c>
      <c r="H22128" s="932" t="str">
        <f t="array" ref="H22128">if(F22128&lt;&gt;"", iferror(index('Internal Staffing Calculator'!B$8:B23500,match(F22128,'Internal Staffing Calculator'!E$8:E23500,0)), "Not In Budget"),"")</f>
        <v/>
      </c>
      <c r="I22128" s="184"/>
      <c r="J22128" s="184"/>
      <c r="K22128" s="184"/>
      <c r="L22128" s="183"/>
    </row>
    <row r="22129">
      <c r="A22129" s="454"/>
      <c r="B22129" s="927"/>
      <c r="C22129" s="580"/>
      <c r="D22129" s="939"/>
      <c r="E22129" s="940"/>
      <c r="F22129" s="941"/>
      <c r="G22129" s="937" t="str">
        <f t="array" ref="G22129">xlookup(F22129,'Internal Staffing Calculator'!E:E,'Internal Staffing Calculator'!C:C,"")</f>
        <v/>
      </c>
      <c r="H22129" s="932" t="str">
        <f t="array" ref="H22129">if(F22129&lt;&gt;"", iferror(index('Internal Staffing Calculator'!B$8:B23500,match(F22129,'Internal Staffing Calculator'!E$8:E23500,0)), "Not In Budget"),"")</f>
        <v/>
      </c>
      <c r="I22129" s="184"/>
      <c r="J22129" s="184"/>
      <c r="K22129" s="184"/>
      <c r="L22129" s="183"/>
    </row>
    <row r="22130">
      <c r="A22130" s="454"/>
      <c r="B22130" s="927"/>
      <c r="C22130" s="580"/>
      <c r="D22130" s="939"/>
      <c r="E22130" s="940"/>
      <c r="F22130" s="941"/>
      <c r="G22130" s="937" t="str">
        <f t="array" ref="G22130">xlookup(F22130,'Internal Staffing Calculator'!E:E,'Internal Staffing Calculator'!C:C,"")</f>
        <v/>
      </c>
      <c r="H22130" s="932" t="str">
        <f t="array" ref="H22130">if(F22130&lt;&gt;"", iferror(index('Internal Staffing Calculator'!B$8:B23500,match(F22130,'Internal Staffing Calculator'!E$8:E23500,0)), "Not In Budget"),"")</f>
        <v/>
      </c>
      <c r="I22130" s="184"/>
      <c r="J22130" s="184"/>
      <c r="K22130" s="184"/>
      <c r="L22130" s="183"/>
    </row>
    <row r="22131">
      <c r="A22131" s="454"/>
      <c r="B22131" s="927"/>
      <c r="C22131" s="580"/>
      <c r="D22131" s="939"/>
      <c r="E22131" s="940"/>
      <c r="F22131" s="941"/>
      <c r="G22131" s="937" t="str">
        <f t="array" ref="G22131">xlookup(F22131,'Internal Staffing Calculator'!E:E,'Internal Staffing Calculator'!C:C,"")</f>
        <v/>
      </c>
      <c r="H22131" s="932" t="str">
        <f t="array" ref="H22131">if(F22131&lt;&gt;"", iferror(index('Internal Staffing Calculator'!B$8:B23500,match(F22131,'Internal Staffing Calculator'!E$8:E23500,0)), "Not In Budget"),"")</f>
        <v/>
      </c>
      <c r="I22131" s="184"/>
      <c r="J22131" s="184"/>
      <c r="K22131" s="184"/>
      <c r="L22131" s="183"/>
    </row>
    <row r="22132">
      <c r="A22132" s="454"/>
      <c r="B22132" s="927"/>
      <c r="C22132" s="580"/>
      <c r="D22132" s="939"/>
      <c r="E22132" s="940"/>
      <c r="F22132" s="941"/>
      <c r="G22132" s="937" t="str">
        <f t="array" ref="G22132">xlookup(F22132,'Internal Staffing Calculator'!E:E,'Internal Staffing Calculator'!C:C,"")</f>
        <v/>
      </c>
      <c r="H22132" s="932" t="str">
        <f t="array" ref="H22132">if(F22132&lt;&gt;"", iferror(index('Internal Staffing Calculator'!B$8:B23500,match(F22132,'Internal Staffing Calculator'!E$8:E23500,0)), "Not In Budget"),"")</f>
        <v/>
      </c>
      <c r="I22132" s="184"/>
      <c r="J22132" s="184"/>
      <c r="K22132" s="184"/>
      <c r="L22132" s="183"/>
    </row>
    <row r="22133">
      <c r="A22133" s="454"/>
      <c r="B22133" s="927"/>
      <c r="C22133" s="580"/>
      <c r="D22133" s="939"/>
      <c r="E22133" s="940"/>
      <c r="F22133" s="941"/>
      <c r="G22133" s="937" t="str">
        <f t="array" ref="G22133">xlookup(F22133,'Internal Staffing Calculator'!E:E,'Internal Staffing Calculator'!C:C,"")</f>
        <v/>
      </c>
      <c r="H22133" s="932" t="str">
        <f t="array" ref="H22133">if(F22133&lt;&gt;"", iferror(index('Internal Staffing Calculator'!B$8:B23500,match(F22133,'Internal Staffing Calculator'!E$8:E23500,0)), "Not In Budget"),"")</f>
        <v/>
      </c>
      <c r="I22133" s="184"/>
      <c r="J22133" s="184"/>
      <c r="K22133" s="184"/>
      <c r="L22133" s="183"/>
    </row>
    <row r="22134">
      <c r="A22134" s="454"/>
      <c r="B22134" s="927"/>
      <c r="C22134" s="580"/>
      <c r="D22134" s="939"/>
      <c r="E22134" s="940"/>
      <c r="F22134" s="941"/>
      <c r="G22134" s="937" t="str">
        <f t="array" ref="G22134">xlookup(F22134,'Internal Staffing Calculator'!E:E,'Internal Staffing Calculator'!C:C,"")</f>
        <v/>
      </c>
      <c r="H22134" s="932" t="str">
        <f t="array" ref="H22134">if(F22134&lt;&gt;"", iferror(index('Internal Staffing Calculator'!B$8:B23500,match(F22134,'Internal Staffing Calculator'!E$8:E23500,0)), "Not In Budget"),"")</f>
        <v/>
      </c>
      <c r="I22134" s="184"/>
      <c r="J22134" s="184"/>
      <c r="K22134" s="184"/>
      <c r="L22134" s="183"/>
    </row>
    <row r="22135">
      <c r="A22135" s="454"/>
      <c r="B22135" s="927"/>
      <c r="C22135" s="580"/>
      <c r="D22135" s="939"/>
      <c r="E22135" s="940"/>
      <c r="F22135" s="941"/>
      <c r="G22135" s="937" t="str">
        <f t="array" ref="G22135">xlookup(F22135,'Internal Staffing Calculator'!E:E,'Internal Staffing Calculator'!C:C,"")</f>
        <v/>
      </c>
      <c r="H22135" s="932" t="str">
        <f t="array" ref="H22135">if(F22135&lt;&gt;"", iferror(index('Internal Staffing Calculator'!B$8:B23500,match(F22135,'Internal Staffing Calculator'!E$8:E23500,0)), "Not In Budget"),"")</f>
        <v/>
      </c>
      <c r="I22135" s="184"/>
      <c r="J22135" s="184"/>
      <c r="K22135" s="184"/>
      <c r="L22135" s="183"/>
    </row>
    <row r="22136">
      <c r="A22136" s="454"/>
      <c r="B22136" s="927"/>
      <c r="C22136" s="580"/>
      <c r="D22136" s="939"/>
      <c r="E22136" s="940"/>
      <c r="F22136" s="941"/>
      <c r="G22136" s="937" t="str">
        <f t="array" ref="G22136">xlookup(F22136,'Internal Staffing Calculator'!E:E,'Internal Staffing Calculator'!C:C,"")</f>
        <v/>
      </c>
      <c r="H22136" s="932" t="str">
        <f t="array" ref="H22136">if(F22136&lt;&gt;"", iferror(index('Internal Staffing Calculator'!B$8:B23500,match(F22136,'Internal Staffing Calculator'!E$8:E23500,0)), "Not In Budget"),"")</f>
        <v/>
      </c>
      <c r="I22136" s="184"/>
      <c r="J22136" s="184"/>
      <c r="K22136" s="184"/>
      <c r="L22136" s="183"/>
    </row>
    <row r="22137">
      <c r="A22137" s="454"/>
      <c r="B22137" s="927"/>
      <c r="C22137" s="580"/>
      <c r="D22137" s="939"/>
      <c r="E22137" s="940"/>
      <c r="F22137" s="941"/>
      <c r="G22137" s="937" t="str">
        <f t="array" ref="G22137">xlookup(F22137,'Internal Staffing Calculator'!E:E,'Internal Staffing Calculator'!C:C,"")</f>
        <v/>
      </c>
      <c r="H22137" s="932" t="str">
        <f t="array" ref="H22137">if(F22137&lt;&gt;"", iferror(index('Internal Staffing Calculator'!B$8:B23500,match(F22137,'Internal Staffing Calculator'!E$8:E23500,0)), "Not In Budget"),"")</f>
        <v/>
      </c>
      <c r="I22137" s="184"/>
      <c r="J22137" s="184"/>
      <c r="K22137" s="184"/>
      <c r="L22137" s="183"/>
    </row>
    <row r="22138">
      <c r="A22138" s="454"/>
      <c r="B22138" s="927"/>
      <c r="C22138" s="580"/>
      <c r="D22138" s="939"/>
      <c r="E22138" s="940"/>
      <c r="F22138" s="941"/>
      <c r="G22138" s="937" t="str">
        <f t="array" ref="G22138">xlookup(F22138,'Internal Staffing Calculator'!E:E,'Internal Staffing Calculator'!C:C,"")</f>
        <v/>
      </c>
      <c r="H22138" s="932" t="str">
        <f t="array" ref="H22138">if(F22138&lt;&gt;"", iferror(index('Internal Staffing Calculator'!B$8:B23500,match(F22138,'Internal Staffing Calculator'!E$8:E23500,0)), "Not In Budget"),"")</f>
        <v/>
      </c>
      <c r="I22138" s="184"/>
      <c r="J22138" s="184"/>
      <c r="K22138" s="184"/>
      <c r="L22138" s="183"/>
    </row>
    <row r="22139">
      <c r="A22139" s="454"/>
      <c r="B22139" s="927"/>
      <c r="C22139" s="580"/>
      <c r="D22139" s="939"/>
      <c r="E22139" s="940"/>
      <c r="F22139" s="941"/>
      <c r="G22139" s="937" t="str">
        <f t="array" ref="G22139">xlookup(F22139,'Internal Staffing Calculator'!E:E,'Internal Staffing Calculator'!C:C,"")</f>
        <v/>
      </c>
      <c r="H22139" s="932" t="str">
        <f t="array" ref="H22139">if(F22139&lt;&gt;"", iferror(index('Internal Staffing Calculator'!B$8:B23500,match(F22139,'Internal Staffing Calculator'!E$8:E23500,0)), "Not In Budget"),"")</f>
        <v/>
      </c>
      <c r="I22139" s="184"/>
      <c r="J22139" s="184"/>
      <c r="K22139" s="184"/>
      <c r="L22139" s="183"/>
    </row>
    <row r="22140">
      <c r="A22140" s="454"/>
      <c r="B22140" s="927"/>
      <c r="C22140" s="580"/>
      <c r="D22140" s="939"/>
      <c r="E22140" s="940"/>
      <c r="F22140" s="941"/>
      <c r="G22140" s="937" t="str">
        <f t="array" ref="G22140">xlookup(F22140,'Internal Staffing Calculator'!E:E,'Internal Staffing Calculator'!C:C,"")</f>
        <v/>
      </c>
      <c r="H22140" s="932" t="str">
        <f t="array" ref="H22140">if(F22140&lt;&gt;"", iferror(index('Internal Staffing Calculator'!B$8:B23500,match(F22140,'Internal Staffing Calculator'!E$8:E23500,0)), "Not In Budget"),"")</f>
        <v/>
      </c>
      <c r="I22140" s="184"/>
      <c r="J22140" s="184"/>
      <c r="K22140" s="184"/>
      <c r="L22140" s="183"/>
    </row>
    <row r="22141">
      <c r="A22141" s="454"/>
      <c r="B22141" s="927"/>
      <c r="C22141" s="580"/>
      <c r="D22141" s="939"/>
      <c r="E22141" s="940"/>
      <c r="F22141" s="941"/>
      <c r="G22141" s="937" t="str">
        <f t="array" ref="G22141">xlookup(F22141,'Internal Staffing Calculator'!E:E,'Internal Staffing Calculator'!C:C,"")</f>
        <v/>
      </c>
      <c r="H22141" s="932" t="str">
        <f t="array" ref="H22141">if(F22141&lt;&gt;"", iferror(index('Internal Staffing Calculator'!B$8:B23500,match(F22141,'Internal Staffing Calculator'!E$8:E23500,0)), "Not In Budget"),"")</f>
        <v/>
      </c>
      <c r="I22141" s="184"/>
      <c r="J22141" s="184"/>
      <c r="K22141" s="184"/>
      <c r="L22141" s="183"/>
    </row>
    <row r="22142">
      <c r="A22142" s="454"/>
      <c r="B22142" s="927"/>
      <c r="C22142" s="580"/>
      <c r="D22142" s="939"/>
      <c r="E22142" s="940"/>
      <c r="F22142" s="941"/>
      <c r="G22142" s="937" t="str">
        <f t="array" ref="G22142">xlookup(F22142,'Internal Staffing Calculator'!E:E,'Internal Staffing Calculator'!C:C,"")</f>
        <v/>
      </c>
      <c r="H22142" s="932" t="str">
        <f t="array" ref="H22142">if(F22142&lt;&gt;"", iferror(index('Internal Staffing Calculator'!B$8:B23500,match(F22142,'Internal Staffing Calculator'!E$8:E23500,0)), "Not In Budget"),"")</f>
        <v/>
      </c>
      <c r="I22142" s="184"/>
      <c r="J22142" s="184"/>
      <c r="K22142" s="184"/>
      <c r="L22142" s="183"/>
    </row>
    <row r="22143">
      <c r="A22143" s="454"/>
      <c r="B22143" s="927"/>
      <c r="C22143" s="580"/>
      <c r="D22143" s="939"/>
      <c r="E22143" s="940"/>
      <c r="F22143" s="941"/>
      <c r="G22143" s="937" t="str">
        <f t="array" ref="G22143">xlookup(F22143,'Internal Staffing Calculator'!E:E,'Internal Staffing Calculator'!C:C,"")</f>
        <v/>
      </c>
      <c r="H22143" s="932" t="str">
        <f t="array" ref="H22143">if(F22143&lt;&gt;"", iferror(index('Internal Staffing Calculator'!B$8:B23500,match(F22143,'Internal Staffing Calculator'!E$8:E23500,0)), "Not In Budget"),"")</f>
        <v/>
      </c>
      <c r="I22143" s="184"/>
      <c r="J22143" s="184"/>
      <c r="K22143" s="184"/>
      <c r="L22143" s="183"/>
    </row>
    <row r="22144">
      <c r="A22144" s="454"/>
      <c r="B22144" s="927"/>
      <c r="C22144" s="580"/>
      <c r="D22144" s="939"/>
      <c r="E22144" s="940"/>
      <c r="F22144" s="941"/>
      <c r="G22144" s="937" t="str">
        <f t="array" ref="G22144">xlookup(F22144,'Internal Staffing Calculator'!E:E,'Internal Staffing Calculator'!C:C,"")</f>
        <v/>
      </c>
      <c r="H22144" s="932" t="str">
        <f t="array" ref="H22144">if(F22144&lt;&gt;"", iferror(index('Internal Staffing Calculator'!B$8:B23500,match(F22144,'Internal Staffing Calculator'!E$8:E23500,0)), "Not In Budget"),"")</f>
        <v/>
      </c>
      <c r="I22144" s="184"/>
      <c r="J22144" s="184"/>
      <c r="K22144" s="184"/>
      <c r="L22144" s="183"/>
    </row>
    <row r="22145">
      <c r="A22145" s="454"/>
      <c r="B22145" s="927"/>
      <c r="C22145" s="580"/>
      <c r="D22145" s="939"/>
      <c r="E22145" s="940"/>
      <c r="F22145" s="941"/>
      <c r="G22145" s="937" t="str">
        <f t="array" ref="G22145">xlookup(F22145,'Internal Staffing Calculator'!E:E,'Internal Staffing Calculator'!C:C,"")</f>
        <v/>
      </c>
      <c r="H22145" s="932" t="str">
        <f t="array" ref="H22145">if(F22145&lt;&gt;"", iferror(index('Internal Staffing Calculator'!B$8:B23500,match(F22145,'Internal Staffing Calculator'!E$8:E23500,0)), "Not In Budget"),"")</f>
        <v/>
      </c>
      <c r="I22145" s="184"/>
      <c r="J22145" s="184"/>
      <c r="K22145" s="184"/>
      <c r="L22145" s="183"/>
    </row>
    <row r="22146">
      <c r="A22146" s="454"/>
      <c r="B22146" s="927"/>
      <c r="C22146" s="580"/>
      <c r="D22146" s="939"/>
      <c r="E22146" s="940"/>
      <c r="F22146" s="941"/>
      <c r="G22146" s="937" t="str">
        <f t="array" ref="G22146">xlookup(F22146,'Internal Staffing Calculator'!E:E,'Internal Staffing Calculator'!C:C,"")</f>
        <v/>
      </c>
      <c r="H22146" s="932" t="str">
        <f t="array" ref="H22146">if(F22146&lt;&gt;"", iferror(index('Internal Staffing Calculator'!B$8:B23500,match(F22146,'Internal Staffing Calculator'!E$8:E23500,0)), "Not In Budget"),"")</f>
        <v/>
      </c>
      <c r="I22146" s="184"/>
      <c r="J22146" s="184"/>
      <c r="K22146" s="184"/>
      <c r="L22146" s="183"/>
    </row>
    <row r="22147">
      <c r="A22147" s="454"/>
      <c r="B22147" s="927"/>
      <c r="C22147" s="580"/>
      <c r="D22147" s="939"/>
      <c r="E22147" s="940"/>
      <c r="F22147" s="941"/>
      <c r="G22147" s="937" t="str">
        <f t="array" ref="G22147">xlookup(F22147,'Internal Staffing Calculator'!E:E,'Internal Staffing Calculator'!C:C,"")</f>
        <v/>
      </c>
      <c r="H22147" s="932" t="str">
        <f t="array" ref="H22147">if(F22147&lt;&gt;"", iferror(index('Internal Staffing Calculator'!B$8:B23500,match(F22147,'Internal Staffing Calculator'!E$8:E23500,0)), "Not In Budget"),"")</f>
        <v/>
      </c>
      <c r="I22147" s="184"/>
      <c r="J22147" s="184"/>
      <c r="K22147" s="184"/>
      <c r="L22147" s="183"/>
    </row>
    <row r="22148">
      <c r="A22148" s="454"/>
      <c r="B22148" s="927"/>
      <c r="C22148" s="580"/>
      <c r="D22148" s="939"/>
      <c r="E22148" s="940"/>
      <c r="F22148" s="941"/>
      <c r="G22148" s="937" t="str">
        <f t="array" ref="G22148">xlookup(F22148,'Internal Staffing Calculator'!E:E,'Internal Staffing Calculator'!C:C,"")</f>
        <v/>
      </c>
      <c r="H22148" s="932" t="str">
        <f t="array" ref="H22148">if(F22148&lt;&gt;"", iferror(index('Internal Staffing Calculator'!B$8:B23500,match(F22148,'Internal Staffing Calculator'!E$8:E23500,0)), "Not In Budget"),"")</f>
        <v/>
      </c>
      <c r="I22148" s="184"/>
      <c r="J22148" s="184"/>
      <c r="K22148" s="184"/>
      <c r="L22148" s="183"/>
    </row>
    <row r="22149">
      <c r="A22149" s="454"/>
      <c r="B22149" s="927"/>
      <c r="C22149" s="580"/>
      <c r="D22149" s="939"/>
      <c r="E22149" s="940"/>
      <c r="F22149" s="941"/>
      <c r="G22149" s="937" t="str">
        <f t="array" ref="G22149">xlookup(F22149,'Internal Staffing Calculator'!E:E,'Internal Staffing Calculator'!C:C,"")</f>
        <v/>
      </c>
      <c r="H22149" s="932" t="str">
        <f t="array" ref="H22149">if(F22149&lt;&gt;"", iferror(index('Internal Staffing Calculator'!B$8:B23500,match(F22149,'Internal Staffing Calculator'!E$8:E23500,0)), "Not In Budget"),"")</f>
        <v/>
      </c>
      <c r="I22149" s="184"/>
      <c r="J22149" s="184"/>
      <c r="K22149" s="184"/>
      <c r="L22149" s="183"/>
    </row>
    <row r="22150">
      <c r="A22150" s="454"/>
      <c r="B22150" s="927"/>
      <c r="C22150" s="580"/>
      <c r="D22150" s="939"/>
      <c r="E22150" s="940"/>
      <c r="F22150" s="941"/>
      <c r="G22150" s="937" t="str">
        <f t="array" ref="G22150">xlookup(F22150,'Internal Staffing Calculator'!E:E,'Internal Staffing Calculator'!C:C,"")</f>
        <v/>
      </c>
      <c r="H22150" s="932" t="str">
        <f t="array" ref="H22150">if(F22150&lt;&gt;"", iferror(index('Internal Staffing Calculator'!B$8:B23500,match(F22150,'Internal Staffing Calculator'!E$8:E23500,0)), "Not In Budget"),"")</f>
        <v/>
      </c>
      <c r="I22150" s="184"/>
      <c r="J22150" s="184"/>
      <c r="K22150" s="184"/>
      <c r="L22150" s="183"/>
    </row>
    <row r="22151">
      <c r="A22151" s="454"/>
      <c r="B22151" s="927"/>
      <c r="C22151" s="580"/>
      <c r="D22151" s="939"/>
      <c r="E22151" s="940"/>
      <c r="F22151" s="941"/>
      <c r="G22151" s="937" t="str">
        <f t="array" ref="G22151">xlookup(F22151,'Internal Staffing Calculator'!E:E,'Internal Staffing Calculator'!C:C,"")</f>
        <v/>
      </c>
      <c r="H22151" s="932" t="str">
        <f t="array" ref="H22151">if(F22151&lt;&gt;"", iferror(index('Internal Staffing Calculator'!B$8:B23500,match(F22151,'Internal Staffing Calculator'!E$8:E23500,0)), "Not In Budget"),"")</f>
        <v/>
      </c>
      <c r="I22151" s="184"/>
      <c r="J22151" s="184"/>
      <c r="K22151" s="184"/>
      <c r="L22151" s="183"/>
    </row>
    <row r="22152">
      <c r="A22152" s="454"/>
      <c r="B22152" s="927"/>
      <c r="C22152" s="580"/>
      <c r="D22152" s="939"/>
      <c r="E22152" s="940"/>
      <c r="F22152" s="941"/>
      <c r="G22152" s="937" t="str">
        <f t="array" ref="G22152">xlookup(F22152,'Internal Staffing Calculator'!E:E,'Internal Staffing Calculator'!C:C,"")</f>
        <v/>
      </c>
      <c r="H22152" s="932" t="str">
        <f t="array" ref="H22152">if(F22152&lt;&gt;"", iferror(index('Internal Staffing Calculator'!B$8:B23500,match(F22152,'Internal Staffing Calculator'!E$8:E23500,0)), "Not In Budget"),"")</f>
        <v/>
      </c>
      <c r="I22152" s="184"/>
      <c r="J22152" s="184"/>
      <c r="K22152" s="184"/>
      <c r="L22152" s="183"/>
    </row>
    <row r="22153">
      <c r="A22153" s="454"/>
      <c r="B22153" s="927"/>
      <c r="C22153" s="580"/>
      <c r="D22153" s="939"/>
      <c r="E22153" s="940"/>
      <c r="F22153" s="941"/>
      <c r="G22153" s="937" t="str">
        <f t="array" ref="G22153">xlookup(F22153,'Internal Staffing Calculator'!E:E,'Internal Staffing Calculator'!C:C,"")</f>
        <v/>
      </c>
      <c r="H22153" s="932" t="str">
        <f t="array" ref="H22153">if(F22153&lt;&gt;"", iferror(index('Internal Staffing Calculator'!B$8:B23500,match(F22153,'Internal Staffing Calculator'!E$8:E23500,0)), "Not In Budget"),"")</f>
        <v/>
      </c>
      <c r="I22153" s="184"/>
      <c r="J22153" s="184"/>
      <c r="K22153" s="184"/>
      <c r="L22153" s="183"/>
    </row>
    <row r="22154">
      <c r="A22154" s="454"/>
      <c r="B22154" s="927"/>
      <c r="C22154" s="580"/>
      <c r="D22154" s="939"/>
      <c r="E22154" s="940"/>
      <c r="F22154" s="941"/>
      <c r="G22154" s="937" t="str">
        <f t="array" ref="G22154">xlookup(F22154,'Internal Staffing Calculator'!E:E,'Internal Staffing Calculator'!C:C,"")</f>
        <v/>
      </c>
      <c r="H22154" s="932" t="str">
        <f t="array" ref="H22154">if(F22154&lt;&gt;"", iferror(index('Internal Staffing Calculator'!B$8:B23500,match(F22154,'Internal Staffing Calculator'!E$8:E23500,0)), "Not In Budget"),"")</f>
        <v/>
      </c>
      <c r="I22154" s="184"/>
      <c r="J22154" s="184"/>
      <c r="K22154" s="184"/>
      <c r="L22154" s="183"/>
    </row>
    <row r="22155">
      <c r="A22155" s="454"/>
      <c r="B22155" s="927"/>
      <c r="C22155" s="580"/>
      <c r="D22155" s="939"/>
      <c r="E22155" s="940"/>
      <c r="F22155" s="941"/>
      <c r="G22155" s="937" t="str">
        <f t="array" ref="G22155">xlookup(F22155,'Internal Staffing Calculator'!E:E,'Internal Staffing Calculator'!C:C,"")</f>
        <v/>
      </c>
      <c r="H22155" s="932" t="str">
        <f t="array" ref="H22155">if(F22155&lt;&gt;"", iferror(index('Internal Staffing Calculator'!B$8:B23500,match(F22155,'Internal Staffing Calculator'!E$8:E23500,0)), "Not In Budget"),"")</f>
        <v/>
      </c>
      <c r="I22155" s="184"/>
      <c r="J22155" s="184"/>
      <c r="K22155" s="184"/>
      <c r="L22155" s="183"/>
    </row>
    <row r="22156">
      <c r="A22156" s="454"/>
      <c r="B22156" s="927"/>
      <c r="C22156" s="580"/>
      <c r="D22156" s="939"/>
      <c r="E22156" s="940"/>
      <c r="F22156" s="941"/>
      <c r="G22156" s="937" t="str">
        <f t="array" ref="G22156">xlookup(F22156,'Internal Staffing Calculator'!E:E,'Internal Staffing Calculator'!C:C,"")</f>
        <v/>
      </c>
      <c r="H22156" s="932" t="str">
        <f t="array" ref="H22156">if(F22156&lt;&gt;"", iferror(index('Internal Staffing Calculator'!B$8:B23500,match(F22156,'Internal Staffing Calculator'!E$8:E23500,0)), "Not In Budget"),"")</f>
        <v/>
      </c>
      <c r="I22156" s="184"/>
      <c r="J22156" s="184"/>
      <c r="K22156" s="184"/>
      <c r="L22156" s="183"/>
    </row>
    <row r="22157">
      <c r="A22157" s="454"/>
      <c r="B22157" s="927"/>
      <c r="C22157" s="580"/>
      <c r="D22157" s="939"/>
      <c r="E22157" s="940"/>
      <c r="F22157" s="941"/>
      <c r="G22157" s="937" t="str">
        <f t="array" ref="G22157">xlookup(F22157,'Internal Staffing Calculator'!E:E,'Internal Staffing Calculator'!C:C,"")</f>
        <v/>
      </c>
      <c r="H22157" s="932" t="str">
        <f t="array" ref="H22157">if(F22157&lt;&gt;"", iferror(index('Internal Staffing Calculator'!B$8:B23500,match(F22157,'Internal Staffing Calculator'!E$8:E23500,0)), "Not In Budget"),"")</f>
        <v/>
      </c>
      <c r="I22157" s="184"/>
      <c r="J22157" s="184"/>
      <c r="K22157" s="184"/>
      <c r="L22157" s="183"/>
    </row>
    <row r="22158">
      <c r="A22158" s="454"/>
      <c r="B22158" s="927"/>
      <c r="C22158" s="580"/>
      <c r="D22158" s="939"/>
      <c r="E22158" s="940"/>
      <c r="F22158" s="941"/>
      <c r="G22158" s="937" t="str">
        <f t="array" ref="G22158">xlookup(F22158,'Internal Staffing Calculator'!E:E,'Internal Staffing Calculator'!C:C,"")</f>
        <v/>
      </c>
      <c r="H22158" s="932" t="str">
        <f t="array" ref="H22158">if(F22158&lt;&gt;"", iferror(index('Internal Staffing Calculator'!B$8:B23500,match(F22158,'Internal Staffing Calculator'!E$8:E23500,0)), "Not In Budget"),"")</f>
        <v/>
      </c>
      <c r="I22158" s="184"/>
      <c r="J22158" s="184"/>
      <c r="K22158" s="184"/>
      <c r="L22158" s="183"/>
    </row>
    <row r="22159">
      <c r="A22159" s="454"/>
      <c r="B22159" s="927"/>
      <c r="C22159" s="580"/>
      <c r="D22159" s="939"/>
      <c r="E22159" s="940"/>
      <c r="F22159" s="941"/>
      <c r="G22159" s="937" t="str">
        <f t="array" ref="G22159">xlookup(F22159,'Internal Staffing Calculator'!E:E,'Internal Staffing Calculator'!C:C,"")</f>
        <v/>
      </c>
      <c r="H22159" s="932" t="str">
        <f t="array" ref="H22159">if(F22159&lt;&gt;"", iferror(index('Internal Staffing Calculator'!B$8:B23500,match(F22159,'Internal Staffing Calculator'!E$8:E23500,0)), "Not In Budget"),"")</f>
        <v/>
      </c>
      <c r="I22159" s="184"/>
      <c r="J22159" s="184"/>
      <c r="K22159" s="184"/>
      <c r="L22159" s="183"/>
    </row>
    <row r="22160">
      <c r="A22160" s="454"/>
      <c r="B22160" s="927"/>
      <c r="C22160" s="580"/>
      <c r="D22160" s="939"/>
      <c r="E22160" s="940"/>
      <c r="F22160" s="941"/>
      <c r="G22160" s="937" t="str">
        <f t="array" ref="G22160">xlookup(F22160,'Internal Staffing Calculator'!E:E,'Internal Staffing Calculator'!C:C,"")</f>
        <v/>
      </c>
      <c r="H22160" s="932" t="str">
        <f t="array" ref="H22160">if(F22160&lt;&gt;"", iferror(index('Internal Staffing Calculator'!B$8:B23500,match(F22160,'Internal Staffing Calculator'!E$8:E23500,0)), "Not In Budget"),"")</f>
        <v/>
      </c>
      <c r="I22160" s="184"/>
      <c r="J22160" s="184"/>
      <c r="K22160" s="184"/>
      <c r="L22160" s="183"/>
    </row>
    <row r="22161">
      <c r="A22161" s="454"/>
      <c r="B22161" s="927"/>
      <c r="C22161" s="580"/>
      <c r="D22161" s="939"/>
      <c r="E22161" s="940"/>
      <c r="F22161" s="941"/>
      <c r="G22161" s="937" t="str">
        <f t="array" ref="G22161">xlookup(F22161,'Internal Staffing Calculator'!E:E,'Internal Staffing Calculator'!C:C,"")</f>
        <v/>
      </c>
      <c r="H22161" s="932" t="str">
        <f t="array" ref="H22161">if(F22161&lt;&gt;"", iferror(index('Internal Staffing Calculator'!B$8:B23500,match(F22161,'Internal Staffing Calculator'!E$8:E23500,0)), "Not In Budget"),"")</f>
        <v/>
      </c>
      <c r="I22161" s="184"/>
      <c r="J22161" s="184"/>
      <c r="K22161" s="184"/>
      <c r="L22161" s="183"/>
    </row>
    <row r="22162">
      <c r="A22162" s="454"/>
      <c r="B22162" s="927"/>
      <c r="C22162" s="580"/>
      <c r="D22162" s="939"/>
      <c r="E22162" s="940"/>
      <c r="F22162" s="941"/>
      <c r="G22162" s="937" t="str">
        <f t="array" ref="G22162">xlookup(F22162,'Internal Staffing Calculator'!E:E,'Internal Staffing Calculator'!C:C,"")</f>
        <v/>
      </c>
      <c r="H22162" s="932" t="str">
        <f t="array" ref="H22162">if(F22162&lt;&gt;"", iferror(index('Internal Staffing Calculator'!B$8:B23500,match(F22162,'Internal Staffing Calculator'!E$8:E23500,0)), "Not In Budget"),"")</f>
        <v/>
      </c>
      <c r="I22162" s="184"/>
      <c r="J22162" s="184"/>
      <c r="K22162" s="184"/>
      <c r="L22162" s="183"/>
    </row>
    <row r="22163">
      <c r="A22163" s="454"/>
      <c r="B22163" s="927"/>
      <c r="C22163" s="580"/>
      <c r="D22163" s="939"/>
      <c r="E22163" s="940"/>
      <c r="F22163" s="941"/>
      <c r="G22163" s="937" t="str">
        <f t="array" ref="G22163">xlookup(F22163,'Internal Staffing Calculator'!E:E,'Internal Staffing Calculator'!C:C,"")</f>
        <v/>
      </c>
      <c r="H22163" s="932" t="str">
        <f t="array" ref="H22163">if(F22163&lt;&gt;"", iferror(index('Internal Staffing Calculator'!B$8:B23500,match(F22163,'Internal Staffing Calculator'!E$8:E23500,0)), "Not In Budget"),"")</f>
        <v/>
      </c>
      <c r="I22163" s="184"/>
      <c r="J22163" s="184"/>
      <c r="K22163" s="184"/>
      <c r="L22163" s="183"/>
    </row>
    <row r="22164">
      <c r="A22164" s="454"/>
      <c r="B22164" s="927"/>
      <c r="C22164" s="580"/>
      <c r="D22164" s="939"/>
      <c r="E22164" s="940"/>
      <c r="F22164" s="941"/>
      <c r="G22164" s="937" t="str">
        <f t="array" ref="G22164">xlookup(F22164,'Internal Staffing Calculator'!E:E,'Internal Staffing Calculator'!C:C,"")</f>
        <v/>
      </c>
      <c r="H22164" s="932" t="str">
        <f t="array" ref="H22164">if(F22164&lt;&gt;"", iferror(index('Internal Staffing Calculator'!B$8:B23500,match(F22164,'Internal Staffing Calculator'!E$8:E23500,0)), "Not In Budget"),"")</f>
        <v/>
      </c>
      <c r="I22164" s="184"/>
      <c r="J22164" s="184"/>
      <c r="K22164" s="184"/>
      <c r="L22164" s="183"/>
    </row>
    <row r="22165">
      <c r="A22165" s="454"/>
      <c r="B22165" s="927"/>
      <c r="C22165" s="580"/>
      <c r="D22165" s="939"/>
      <c r="E22165" s="940"/>
      <c r="F22165" s="941"/>
      <c r="G22165" s="937" t="str">
        <f t="array" ref="G22165">xlookup(F22165,'Internal Staffing Calculator'!E:E,'Internal Staffing Calculator'!C:C,"")</f>
        <v/>
      </c>
      <c r="H22165" s="932" t="str">
        <f t="array" ref="H22165">if(F22165&lt;&gt;"", iferror(index('Internal Staffing Calculator'!B$8:B23500,match(F22165,'Internal Staffing Calculator'!E$8:E23500,0)), "Not In Budget"),"")</f>
        <v/>
      </c>
      <c r="I22165" s="184"/>
      <c r="J22165" s="184"/>
      <c r="K22165" s="184"/>
      <c r="L22165" s="183"/>
    </row>
    <row r="22166">
      <c r="A22166" s="454"/>
      <c r="B22166" s="927"/>
      <c r="C22166" s="580"/>
      <c r="D22166" s="939"/>
      <c r="E22166" s="940"/>
      <c r="F22166" s="941"/>
      <c r="G22166" s="937" t="str">
        <f t="array" ref="G22166">xlookup(F22166,'Internal Staffing Calculator'!E:E,'Internal Staffing Calculator'!C:C,"")</f>
        <v/>
      </c>
      <c r="H22166" s="932" t="str">
        <f t="array" ref="H22166">if(F22166&lt;&gt;"", iferror(index('Internal Staffing Calculator'!B$8:B23500,match(F22166,'Internal Staffing Calculator'!E$8:E23500,0)), "Not In Budget"),"")</f>
        <v/>
      </c>
      <c r="I22166" s="184"/>
      <c r="J22166" s="184"/>
      <c r="K22166" s="184"/>
      <c r="L22166" s="183"/>
    </row>
    <row r="22167">
      <c r="A22167" s="454"/>
      <c r="B22167" s="927"/>
      <c r="C22167" s="580"/>
      <c r="D22167" s="939"/>
      <c r="E22167" s="940"/>
      <c r="F22167" s="941"/>
      <c r="G22167" s="937" t="str">
        <f t="array" ref="G22167">xlookup(F22167,'Internal Staffing Calculator'!E:E,'Internal Staffing Calculator'!C:C,"")</f>
        <v/>
      </c>
      <c r="H22167" s="932" t="str">
        <f t="array" ref="H22167">if(F22167&lt;&gt;"", iferror(index('Internal Staffing Calculator'!B$8:B23500,match(F22167,'Internal Staffing Calculator'!E$8:E23500,0)), "Not In Budget"),"")</f>
        <v/>
      </c>
      <c r="I22167" s="184"/>
      <c r="J22167" s="184"/>
      <c r="K22167" s="184"/>
      <c r="L22167" s="183"/>
    </row>
    <row r="22168">
      <c r="A22168" s="454"/>
      <c r="B22168" s="927"/>
      <c r="C22168" s="580"/>
      <c r="D22168" s="939"/>
      <c r="E22168" s="940"/>
      <c r="F22168" s="941"/>
      <c r="G22168" s="937" t="str">
        <f t="array" ref="G22168">xlookup(F22168,'Internal Staffing Calculator'!E:E,'Internal Staffing Calculator'!C:C,"")</f>
        <v/>
      </c>
      <c r="H22168" s="932" t="str">
        <f t="array" ref="H22168">if(F22168&lt;&gt;"", iferror(index('Internal Staffing Calculator'!B$8:B23500,match(F22168,'Internal Staffing Calculator'!E$8:E23500,0)), "Not In Budget"),"")</f>
        <v/>
      </c>
      <c r="I22168" s="184"/>
      <c r="J22168" s="184"/>
      <c r="K22168" s="184"/>
      <c r="L22168" s="183"/>
    </row>
    <row r="22169">
      <c r="A22169" s="454"/>
      <c r="B22169" s="927"/>
      <c r="C22169" s="580"/>
      <c r="D22169" s="939"/>
      <c r="E22169" s="940"/>
      <c r="F22169" s="941"/>
      <c r="G22169" s="937" t="str">
        <f t="array" ref="G22169">xlookup(F22169,'Internal Staffing Calculator'!E:E,'Internal Staffing Calculator'!C:C,"")</f>
        <v/>
      </c>
      <c r="H22169" s="932" t="str">
        <f t="array" ref="H22169">if(F22169&lt;&gt;"", iferror(index('Internal Staffing Calculator'!B$8:B23500,match(F22169,'Internal Staffing Calculator'!E$8:E23500,0)), "Not In Budget"),"")</f>
        <v/>
      </c>
      <c r="I22169" s="184"/>
      <c r="J22169" s="184"/>
      <c r="K22169" s="184"/>
      <c r="L22169" s="183"/>
    </row>
    <row r="22170">
      <c r="A22170" s="454"/>
      <c r="B22170" s="927"/>
      <c r="C22170" s="580"/>
      <c r="D22170" s="939"/>
      <c r="E22170" s="940"/>
      <c r="F22170" s="941"/>
      <c r="G22170" s="937" t="str">
        <f t="array" ref="G22170">xlookup(F22170,'Internal Staffing Calculator'!E:E,'Internal Staffing Calculator'!C:C,"")</f>
        <v/>
      </c>
      <c r="H22170" s="932" t="str">
        <f t="array" ref="H22170">if(F22170&lt;&gt;"", iferror(index('Internal Staffing Calculator'!B$8:B23500,match(F22170,'Internal Staffing Calculator'!E$8:E23500,0)), "Not In Budget"),"")</f>
        <v/>
      </c>
      <c r="I22170" s="184"/>
      <c r="J22170" s="184"/>
      <c r="K22170" s="184"/>
      <c r="L22170" s="183"/>
    </row>
    <row r="22171">
      <c r="A22171" s="454"/>
      <c r="B22171" s="927"/>
      <c r="C22171" s="580"/>
      <c r="D22171" s="939"/>
      <c r="E22171" s="940"/>
      <c r="F22171" s="941"/>
      <c r="G22171" s="937" t="str">
        <f t="array" ref="G22171">xlookup(F22171,'Internal Staffing Calculator'!E:E,'Internal Staffing Calculator'!C:C,"")</f>
        <v/>
      </c>
      <c r="H22171" s="932" t="str">
        <f t="array" ref="H22171">if(F22171&lt;&gt;"", iferror(index('Internal Staffing Calculator'!B$8:B23500,match(F22171,'Internal Staffing Calculator'!E$8:E23500,0)), "Not In Budget"),"")</f>
        <v/>
      </c>
      <c r="I22171" s="184"/>
      <c r="J22171" s="184"/>
      <c r="K22171" s="184"/>
      <c r="L22171" s="183"/>
    </row>
    <row r="22172">
      <c r="A22172" s="454"/>
      <c r="B22172" s="927"/>
      <c r="C22172" s="580"/>
      <c r="D22172" s="939"/>
      <c r="E22172" s="940"/>
      <c r="F22172" s="941"/>
      <c r="G22172" s="937" t="str">
        <f t="array" ref="G22172">xlookup(F22172,'Internal Staffing Calculator'!E:E,'Internal Staffing Calculator'!C:C,"")</f>
        <v/>
      </c>
      <c r="H22172" s="932" t="str">
        <f t="array" ref="H22172">if(F22172&lt;&gt;"", iferror(index('Internal Staffing Calculator'!B$8:B23500,match(F22172,'Internal Staffing Calculator'!E$8:E23500,0)), "Not In Budget"),"")</f>
        <v/>
      </c>
      <c r="I22172" s="184"/>
      <c r="J22172" s="184"/>
      <c r="K22172" s="184"/>
      <c r="L22172" s="183"/>
    </row>
    <row r="22173">
      <c r="A22173" s="454"/>
      <c r="B22173" s="927"/>
      <c r="C22173" s="580"/>
      <c r="D22173" s="939"/>
      <c r="E22173" s="940"/>
      <c r="F22173" s="941"/>
      <c r="G22173" s="937" t="str">
        <f t="array" ref="G22173">xlookup(F22173,'Internal Staffing Calculator'!E:E,'Internal Staffing Calculator'!C:C,"")</f>
        <v/>
      </c>
      <c r="H22173" s="932" t="str">
        <f t="array" ref="H22173">if(F22173&lt;&gt;"", iferror(index('Internal Staffing Calculator'!B$8:B23500,match(F22173,'Internal Staffing Calculator'!E$8:E23500,0)), "Not In Budget"),"")</f>
        <v/>
      </c>
      <c r="I22173" s="184"/>
      <c r="J22173" s="184"/>
      <c r="K22173" s="184"/>
      <c r="L22173" s="183"/>
    </row>
    <row r="22174">
      <c r="A22174" s="454"/>
      <c r="B22174" s="927"/>
      <c r="C22174" s="580"/>
      <c r="D22174" s="939"/>
      <c r="E22174" s="940"/>
      <c r="F22174" s="941"/>
      <c r="G22174" s="937" t="str">
        <f t="array" ref="G22174">xlookup(F22174,'Internal Staffing Calculator'!E:E,'Internal Staffing Calculator'!C:C,"")</f>
        <v/>
      </c>
      <c r="H22174" s="932" t="str">
        <f t="array" ref="H22174">if(F22174&lt;&gt;"", iferror(index('Internal Staffing Calculator'!B$8:B23500,match(F22174,'Internal Staffing Calculator'!E$8:E23500,0)), "Not In Budget"),"")</f>
        <v/>
      </c>
      <c r="I22174" s="184"/>
      <c r="J22174" s="184"/>
      <c r="K22174" s="184"/>
      <c r="L22174" s="183"/>
    </row>
    <row r="22175">
      <c r="A22175" s="454"/>
      <c r="B22175" s="927"/>
      <c r="C22175" s="580"/>
      <c r="D22175" s="939"/>
      <c r="E22175" s="940"/>
      <c r="F22175" s="941"/>
      <c r="G22175" s="937" t="str">
        <f t="array" ref="G22175">xlookup(F22175,'Internal Staffing Calculator'!E:E,'Internal Staffing Calculator'!C:C,"")</f>
        <v/>
      </c>
      <c r="H22175" s="932" t="str">
        <f t="array" ref="H22175">if(F22175&lt;&gt;"", iferror(index('Internal Staffing Calculator'!B$8:B23500,match(F22175,'Internal Staffing Calculator'!E$8:E23500,0)), "Not In Budget"),"")</f>
        <v/>
      </c>
      <c r="I22175" s="184"/>
      <c r="J22175" s="184"/>
      <c r="K22175" s="184"/>
      <c r="L22175" s="183"/>
    </row>
    <row r="22176">
      <c r="A22176" s="454"/>
      <c r="B22176" s="927"/>
      <c r="C22176" s="580"/>
      <c r="D22176" s="939"/>
      <c r="E22176" s="940"/>
      <c r="F22176" s="941"/>
      <c r="G22176" s="937" t="str">
        <f t="array" ref="G22176">xlookup(F22176,'Internal Staffing Calculator'!E:E,'Internal Staffing Calculator'!C:C,"")</f>
        <v/>
      </c>
      <c r="H22176" s="932" t="str">
        <f t="array" ref="H22176">if(F22176&lt;&gt;"", iferror(index('Internal Staffing Calculator'!B$8:B23500,match(F22176,'Internal Staffing Calculator'!E$8:E23500,0)), "Not In Budget"),"")</f>
        <v/>
      </c>
      <c r="I22176" s="184"/>
      <c r="J22176" s="184"/>
      <c r="K22176" s="184"/>
      <c r="L22176" s="183"/>
    </row>
    <row r="22177">
      <c r="A22177" s="454"/>
      <c r="B22177" s="927"/>
      <c r="C22177" s="580"/>
      <c r="D22177" s="939"/>
      <c r="E22177" s="940"/>
      <c r="F22177" s="941"/>
      <c r="G22177" s="937" t="str">
        <f t="array" ref="G22177">xlookup(F22177,'Internal Staffing Calculator'!E:E,'Internal Staffing Calculator'!C:C,"")</f>
        <v/>
      </c>
      <c r="H22177" s="932" t="str">
        <f t="array" ref="H22177">if(F22177&lt;&gt;"", iferror(index('Internal Staffing Calculator'!B$8:B23500,match(F22177,'Internal Staffing Calculator'!E$8:E23500,0)), "Not In Budget"),"")</f>
        <v/>
      </c>
      <c r="I22177" s="184"/>
      <c r="J22177" s="184"/>
      <c r="K22177" s="184"/>
      <c r="L22177" s="183"/>
    </row>
    <row r="22178">
      <c r="A22178" s="454"/>
      <c r="B22178" s="927"/>
      <c r="C22178" s="580"/>
      <c r="D22178" s="939"/>
      <c r="E22178" s="940"/>
      <c r="F22178" s="941"/>
      <c r="G22178" s="937" t="str">
        <f t="array" ref="G22178">xlookup(F22178,'Internal Staffing Calculator'!E:E,'Internal Staffing Calculator'!C:C,"")</f>
        <v/>
      </c>
      <c r="H22178" s="932" t="str">
        <f t="array" ref="H22178">if(F22178&lt;&gt;"", iferror(index('Internal Staffing Calculator'!B$8:B23500,match(F22178,'Internal Staffing Calculator'!E$8:E23500,0)), "Not In Budget"),"")</f>
        <v/>
      </c>
      <c r="I22178" s="184"/>
      <c r="J22178" s="184"/>
      <c r="K22178" s="184"/>
      <c r="L22178" s="183"/>
    </row>
    <row r="22179">
      <c r="A22179" s="454"/>
      <c r="B22179" s="927"/>
      <c r="C22179" s="580"/>
      <c r="D22179" s="939"/>
      <c r="E22179" s="940"/>
      <c r="F22179" s="941"/>
      <c r="G22179" s="937" t="str">
        <f t="array" ref="G22179">xlookup(F22179,'Internal Staffing Calculator'!E:E,'Internal Staffing Calculator'!C:C,"")</f>
        <v/>
      </c>
      <c r="H22179" s="932" t="str">
        <f t="array" ref="H22179">if(F22179&lt;&gt;"", iferror(index('Internal Staffing Calculator'!B$8:B23500,match(F22179,'Internal Staffing Calculator'!E$8:E23500,0)), "Not In Budget"),"")</f>
        <v/>
      </c>
      <c r="I22179" s="184"/>
      <c r="J22179" s="184"/>
      <c r="K22179" s="184"/>
      <c r="L22179" s="183"/>
    </row>
    <row r="22180">
      <c r="A22180" s="454"/>
      <c r="B22180" s="927"/>
      <c r="C22180" s="580"/>
      <c r="D22180" s="939"/>
      <c r="E22180" s="940"/>
      <c r="F22180" s="941"/>
      <c r="G22180" s="937" t="str">
        <f t="array" ref="G22180">xlookup(F22180,'Internal Staffing Calculator'!E:E,'Internal Staffing Calculator'!C:C,"")</f>
        <v/>
      </c>
      <c r="H22180" s="932" t="str">
        <f t="array" ref="H22180">if(F22180&lt;&gt;"", iferror(index('Internal Staffing Calculator'!B$8:B23500,match(F22180,'Internal Staffing Calculator'!E$8:E23500,0)), "Not In Budget"),"")</f>
        <v/>
      </c>
      <c r="I22180" s="184"/>
      <c r="J22180" s="184"/>
      <c r="K22180" s="184"/>
      <c r="L22180" s="183"/>
    </row>
    <row r="22181">
      <c r="A22181" s="454"/>
      <c r="B22181" s="927"/>
      <c r="C22181" s="580"/>
      <c r="D22181" s="939"/>
      <c r="E22181" s="940"/>
      <c r="F22181" s="941"/>
      <c r="G22181" s="937" t="str">
        <f t="array" ref="G22181">xlookup(F22181,'Internal Staffing Calculator'!E:E,'Internal Staffing Calculator'!C:C,"")</f>
        <v/>
      </c>
      <c r="H22181" s="932" t="str">
        <f t="array" ref="H22181">if(F22181&lt;&gt;"", iferror(index('Internal Staffing Calculator'!B$8:B23500,match(F22181,'Internal Staffing Calculator'!E$8:E23500,0)), "Not In Budget"),"")</f>
        <v/>
      </c>
      <c r="I22181" s="184"/>
      <c r="J22181" s="184"/>
      <c r="K22181" s="184"/>
      <c r="L22181" s="183"/>
    </row>
    <row r="22182">
      <c r="A22182" s="454"/>
      <c r="B22182" s="927"/>
      <c r="C22182" s="580"/>
      <c r="D22182" s="939"/>
      <c r="E22182" s="940"/>
      <c r="F22182" s="941"/>
      <c r="G22182" s="937" t="str">
        <f t="array" ref="G22182">xlookup(F22182,'Internal Staffing Calculator'!E:E,'Internal Staffing Calculator'!C:C,"")</f>
        <v/>
      </c>
      <c r="H22182" s="932" t="str">
        <f t="array" ref="H22182">if(F22182&lt;&gt;"", iferror(index('Internal Staffing Calculator'!B$8:B23500,match(F22182,'Internal Staffing Calculator'!E$8:E23500,0)), "Not In Budget"),"")</f>
        <v/>
      </c>
      <c r="I22182" s="184"/>
      <c r="J22182" s="184"/>
      <c r="K22182" s="184"/>
      <c r="L22182" s="183"/>
    </row>
    <row r="22183">
      <c r="A22183" s="454"/>
      <c r="B22183" s="927"/>
      <c r="C22183" s="580"/>
      <c r="D22183" s="939"/>
      <c r="E22183" s="940"/>
      <c r="F22183" s="941"/>
      <c r="G22183" s="937" t="str">
        <f t="array" ref="G22183">xlookup(F22183,'Internal Staffing Calculator'!E:E,'Internal Staffing Calculator'!C:C,"")</f>
        <v/>
      </c>
      <c r="H22183" s="932" t="str">
        <f t="array" ref="H22183">if(F22183&lt;&gt;"", iferror(index('Internal Staffing Calculator'!B$8:B23500,match(F22183,'Internal Staffing Calculator'!E$8:E23500,0)), "Not In Budget"),"")</f>
        <v/>
      </c>
      <c r="I22183" s="184"/>
      <c r="J22183" s="184"/>
      <c r="K22183" s="184"/>
      <c r="L22183" s="183"/>
    </row>
    <row r="22184">
      <c r="A22184" s="454"/>
      <c r="B22184" s="927"/>
      <c r="C22184" s="580"/>
      <c r="D22184" s="939"/>
      <c r="E22184" s="940"/>
      <c r="F22184" s="941"/>
      <c r="G22184" s="937" t="str">
        <f t="array" ref="G22184">xlookup(F22184,'Internal Staffing Calculator'!E:E,'Internal Staffing Calculator'!C:C,"")</f>
        <v/>
      </c>
      <c r="H22184" s="932" t="str">
        <f t="array" ref="H22184">if(F22184&lt;&gt;"", iferror(index('Internal Staffing Calculator'!B$8:B23500,match(F22184,'Internal Staffing Calculator'!E$8:E23500,0)), "Not In Budget"),"")</f>
        <v/>
      </c>
      <c r="I22184" s="184"/>
      <c r="J22184" s="184"/>
      <c r="K22184" s="184"/>
      <c r="L22184" s="183"/>
    </row>
    <row r="22185">
      <c r="A22185" s="454"/>
      <c r="B22185" s="927"/>
      <c r="C22185" s="580"/>
      <c r="D22185" s="939"/>
      <c r="E22185" s="940"/>
      <c r="F22185" s="941"/>
      <c r="G22185" s="937" t="str">
        <f t="array" ref="G22185">xlookup(F22185,'Internal Staffing Calculator'!E:E,'Internal Staffing Calculator'!C:C,"")</f>
        <v/>
      </c>
      <c r="H22185" s="932" t="str">
        <f t="array" ref="H22185">if(F22185&lt;&gt;"", iferror(index('Internal Staffing Calculator'!B$8:B23500,match(F22185,'Internal Staffing Calculator'!E$8:E23500,0)), "Not In Budget"),"")</f>
        <v/>
      </c>
      <c r="I22185" s="184"/>
      <c r="J22185" s="184"/>
      <c r="K22185" s="184"/>
      <c r="L22185" s="183"/>
    </row>
    <row r="22186">
      <c r="A22186" s="454"/>
      <c r="B22186" s="927"/>
      <c r="C22186" s="580"/>
      <c r="D22186" s="939"/>
      <c r="E22186" s="940"/>
      <c r="F22186" s="941"/>
      <c r="G22186" s="937" t="str">
        <f t="array" ref="G22186">xlookup(F22186,'Internal Staffing Calculator'!E:E,'Internal Staffing Calculator'!C:C,"")</f>
        <v/>
      </c>
      <c r="H22186" s="932" t="str">
        <f t="array" ref="H22186">if(F22186&lt;&gt;"", iferror(index('Internal Staffing Calculator'!B$8:B23500,match(F22186,'Internal Staffing Calculator'!E$8:E23500,0)), "Not In Budget"),"")</f>
        <v/>
      </c>
      <c r="I22186" s="184"/>
      <c r="J22186" s="184"/>
      <c r="K22186" s="184"/>
      <c r="L22186" s="183"/>
    </row>
    <row r="22187">
      <c r="A22187" s="454"/>
      <c r="B22187" s="927"/>
      <c r="C22187" s="580"/>
      <c r="D22187" s="939"/>
      <c r="E22187" s="940"/>
      <c r="F22187" s="941"/>
      <c r="G22187" s="937" t="str">
        <f t="array" ref="G22187">xlookup(F22187,'Internal Staffing Calculator'!E:E,'Internal Staffing Calculator'!C:C,"")</f>
        <v/>
      </c>
      <c r="H22187" s="932" t="str">
        <f t="array" ref="H22187">if(F22187&lt;&gt;"", iferror(index('Internal Staffing Calculator'!B$8:B23500,match(F22187,'Internal Staffing Calculator'!E$8:E23500,0)), "Not In Budget"),"")</f>
        <v/>
      </c>
      <c r="I22187" s="184"/>
      <c r="J22187" s="184"/>
      <c r="K22187" s="184"/>
      <c r="L22187" s="183"/>
    </row>
    <row r="22188">
      <c r="A22188" s="454"/>
      <c r="B22188" s="927"/>
      <c r="C22188" s="580"/>
      <c r="D22188" s="939"/>
      <c r="E22188" s="940"/>
      <c r="F22188" s="941"/>
      <c r="G22188" s="937" t="str">
        <f t="array" ref="G22188">xlookup(F22188,'Internal Staffing Calculator'!E:E,'Internal Staffing Calculator'!C:C,"")</f>
        <v/>
      </c>
      <c r="H22188" s="932" t="str">
        <f t="array" ref="H22188">if(F22188&lt;&gt;"", iferror(index('Internal Staffing Calculator'!B$8:B23500,match(F22188,'Internal Staffing Calculator'!E$8:E23500,0)), "Not In Budget"),"")</f>
        <v/>
      </c>
      <c r="I22188" s="184"/>
      <c r="J22188" s="184"/>
      <c r="K22188" s="184"/>
      <c r="L22188" s="183"/>
    </row>
    <row r="22189">
      <c r="A22189" s="454"/>
      <c r="B22189" s="927"/>
      <c r="C22189" s="580"/>
      <c r="D22189" s="939"/>
      <c r="E22189" s="940"/>
      <c r="F22189" s="941"/>
      <c r="G22189" s="937" t="str">
        <f t="array" ref="G22189">xlookup(F22189,'Internal Staffing Calculator'!E:E,'Internal Staffing Calculator'!C:C,"")</f>
        <v/>
      </c>
      <c r="H22189" s="932" t="str">
        <f t="array" ref="H22189">if(F22189&lt;&gt;"", iferror(index('Internal Staffing Calculator'!B$8:B23500,match(F22189,'Internal Staffing Calculator'!E$8:E23500,0)), "Not In Budget"),"")</f>
        <v/>
      </c>
      <c r="I22189" s="184"/>
      <c r="J22189" s="184"/>
      <c r="K22189" s="184"/>
      <c r="L22189" s="183"/>
    </row>
    <row r="22190">
      <c r="A22190" s="454"/>
      <c r="B22190" s="927"/>
      <c r="C22190" s="580"/>
      <c r="D22190" s="939"/>
      <c r="E22190" s="940"/>
      <c r="F22190" s="941"/>
      <c r="G22190" s="937" t="str">
        <f t="array" ref="G22190">xlookup(F22190,'Internal Staffing Calculator'!E:E,'Internal Staffing Calculator'!C:C,"")</f>
        <v/>
      </c>
      <c r="H22190" s="932" t="str">
        <f t="array" ref="H22190">if(F22190&lt;&gt;"", iferror(index('Internal Staffing Calculator'!B$8:B23500,match(F22190,'Internal Staffing Calculator'!E$8:E23500,0)), "Not In Budget"),"")</f>
        <v/>
      </c>
      <c r="I22190" s="184"/>
      <c r="J22190" s="184"/>
      <c r="K22190" s="184"/>
      <c r="L22190" s="183"/>
    </row>
    <row r="22191">
      <c r="A22191" s="454"/>
      <c r="B22191" s="927"/>
      <c r="C22191" s="580"/>
      <c r="D22191" s="939"/>
      <c r="E22191" s="940"/>
      <c r="F22191" s="941"/>
      <c r="G22191" s="937" t="str">
        <f t="array" ref="G22191">xlookup(F22191,'Internal Staffing Calculator'!E:E,'Internal Staffing Calculator'!C:C,"")</f>
        <v/>
      </c>
      <c r="H22191" s="932" t="str">
        <f t="array" ref="H22191">if(F22191&lt;&gt;"", iferror(index('Internal Staffing Calculator'!B$8:B23500,match(F22191,'Internal Staffing Calculator'!E$8:E23500,0)), "Not In Budget"),"")</f>
        <v/>
      </c>
      <c r="I22191" s="184"/>
      <c r="J22191" s="184"/>
      <c r="K22191" s="184"/>
      <c r="L22191" s="183"/>
    </row>
    <row r="22192">
      <c r="A22192" s="454"/>
      <c r="B22192" s="927"/>
      <c r="C22192" s="580"/>
      <c r="D22192" s="939"/>
      <c r="E22192" s="940"/>
      <c r="F22192" s="941"/>
      <c r="G22192" s="937" t="str">
        <f t="array" ref="G22192">xlookup(F22192,'Internal Staffing Calculator'!E:E,'Internal Staffing Calculator'!C:C,"")</f>
        <v/>
      </c>
      <c r="H22192" s="932" t="str">
        <f t="array" ref="H22192">if(F22192&lt;&gt;"", iferror(index('Internal Staffing Calculator'!B$8:B23500,match(F22192,'Internal Staffing Calculator'!E$8:E23500,0)), "Not In Budget"),"")</f>
        <v/>
      </c>
      <c r="I22192" s="184"/>
      <c r="J22192" s="184"/>
      <c r="K22192" s="184"/>
      <c r="L22192" s="183"/>
    </row>
    <row r="22193">
      <c r="A22193" s="454"/>
      <c r="B22193" s="927"/>
      <c r="C22193" s="580"/>
      <c r="D22193" s="939"/>
      <c r="E22193" s="940"/>
      <c r="F22193" s="941"/>
      <c r="G22193" s="937" t="str">
        <f t="array" ref="G22193">xlookup(F22193,'Internal Staffing Calculator'!E:E,'Internal Staffing Calculator'!C:C,"")</f>
        <v/>
      </c>
      <c r="H22193" s="932" t="str">
        <f t="array" ref="H22193">if(F22193&lt;&gt;"", iferror(index('Internal Staffing Calculator'!B$8:B23500,match(F22193,'Internal Staffing Calculator'!E$8:E23500,0)), "Not In Budget"),"")</f>
        <v/>
      </c>
      <c r="I22193" s="184"/>
      <c r="J22193" s="184"/>
      <c r="K22193" s="184"/>
      <c r="L22193" s="183"/>
    </row>
    <row r="22194">
      <c r="A22194" s="454"/>
      <c r="B22194" s="927"/>
      <c r="C22194" s="580"/>
      <c r="D22194" s="939"/>
      <c r="E22194" s="940"/>
      <c r="F22194" s="941"/>
      <c r="G22194" s="937" t="str">
        <f t="array" ref="G22194">xlookup(F22194,'Internal Staffing Calculator'!E:E,'Internal Staffing Calculator'!C:C,"")</f>
        <v/>
      </c>
      <c r="H22194" s="932" t="str">
        <f t="array" ref="H22194">if(F22194&lt;&gt;"", iferror(index('Internal Staffing Calculator'!B$8:B23500,match(F22194,'Internal Staffing Calculator'!E$8:E23500,0)), "Not In Budget"),"")</f>
        <v/>
      </c>
      <c r="I22194" s="184"/>
      <c r="J22194" s="184"/>
      <c r="K22194" s="184"/>
      <c r="L22194" s="183"/>
    </row>
    <row r="22195">
      <c r="A22195" s="454"/>
      <c r="B22195" s="927"/>
      <c r="C22195" s="580"/>
      <c r="D22195" s="939"/>
      <c r="E22195" s="940"/>
      <c r="F22195" s="941"/>
      <c r="G22195" s="937" t="str">
        <f t="array" ref="G22195">xlookup(F22195,'Internal Staffing Calculator'!E:E,'Internal Staffing Calculator'!C:C,"")</f>
        <v/>
      </c>
      <c r="H22195" s="932" t="str">
        <f t="array" ref="H22195">if(F22195&lt;&gt;"", iferror(index('Internal Staffing Calculator'!B$8:B23500,match(F22195,'Internal Staffing Calculator'!E$8:E23500,0)), "Not In Budget"),"")</f>
        <v/>
      </c>
      <c r="I22195" s="184"/>
      <c r="J22195" s="184"/>
      <c r="K22195" s="184"/>
      <c r="L22195" s="183"/>
    </row>
    <row r="22196">
      <c r="A22196" s="454"/>
      <c r="B22196" s="927"/>
      <c r="C22196" s="580"/>
      <c r="D22196" s="939"/>
      <c r="E22196" s="940"/>
      <c r="F22196" s="941"/>
      <c r="G22196" s="937" t="str">
        <f t="array" ref="G22196">xlookup(F22196,'Internal Staffing Calculator'!E:E,'Internal Staffing Calculator'!C:C,"")</f>
        <v/>
      </c>
      <c r="H22196" s="932" t="str">
        <f t="array" ref="H22196">if(F22196&lt;&gt;"", iferror(index('Internal Staffing Calculator'!B$8:B23500,match(F22196,'Internal Staffing Calculator'!E$8:E23500,0)), "Not In Budget"),"")</f>
        <v/>
      </c>
      <c r="I22196" s="184"/>
      <c r="J22196" s="184"/>
      <c r="K22196" s="184"/>
      <c r="L22196" s="183"/>
    </row>
    <row r="22197">
      <c r="A22197" s="454"/>
      <c r="B22197" s="927"/>
      <c r="C22197" s="580"/>
      <c r="D22197" s="939"/>
      <c r="E22197" s="940"/>
      <c r="F22197" s="941"/>
      <c r="G22197" s="937" t="str">
        <f t="array" ref="G22197">xlookup(F22197,'Internal Staffing Calculator'!E:E,'Internal Staffing Calculator'!C:C,"")</f>
        <v/>
      </c>
      <c r="H22197" s="932" t="str">
        <f t="array" ref="H22197">if(F22197&lt;&gt;"", iferror(index('Internal Staffing Calculator'!B$8:B23500,match(F22197,'Internal Staffing Calculator'!E$8:E23500,0)), "Not In Budget"),"")</f>
        <v/>
      </c>
      <c r="I22197" s="184"/>
      <c r="J22197" s="184"/>
      <c r="K22197" s="184"/>
      <c r="L22197" s="183"/>
    </row>
    <row r="22198">
      <c r="A22198" s="454"/>
      <c r="B22198" s="927"/>
      <c r="C22198" s="580"/>
      <c r="D22198" s="939"/>
      <c r="E22198" s="940"/>
      <c r="F22198" s="941"/>
      <c r="G22198" s="937" t="str">
        <f t="array" ref="G22198">xlookup(F22198,'Internal Staffing Calculator'!E:E,'Internal Staffing Calculator'!C:C,"")</f>
        <v/>
      </c>
      <c r="H22198" s="932" t="str">
        <f t="array" ref="H22198">if(F22198&lt;&gt;"", iferror(index('Internal Staffing Calculator'!B$8:B23500,match(F22198,'Internal Staffing Calculator'!E$8:E23500,0)), "Not In Budget"),"")</f>
        <v/>
      </c>
      <c r="I22198" s="184"/>
      <c r="J22198" s="184"/>
      <c r="K22198" s="184"/>
      <c r="L22198" s="183"/>
    </row>
    <row r="22199">
      <c r="A22199" s="454"/>
      <c r="B22199" s="927"/>
      <c r="C22199" s="580"/>
      <c r="D22199" s="939"/>
      <c r="E22199" s="940"/>
      <c r="F22199" s="941"/>
      <c r="G22199" s="937" t="str">
        <f t="array" ref="G22199">xlookup(F22199,'Internal Staffing Calculator'!E:E,'Internal Staffing Calculator'!C:C,"")</f>
        <v/>
      </c>
      <c r="H22199" s="932" t="str">
        <f t="array" ref="H22199">if(F22199&lt;&gt;"", iferror(index('Internal Staffing Calculator'!B$8:B23500,match(F22199,'Internal Staffing Calculator'!E$8:E23500,0)), "Not In Budget"),"")</f>
        <v/>
      </c>
      <c r="I22199" s="184"/>
      <c r="J22199" s="184"/>
      <c r="K22199" s="184"/>
      <c r="L22199" s="183"/>
    </row>
    <row r="22200">
      <c r="A22200" s="454"/>
      <c r="B22200" s="927"/>
      <c r="C22200" s="580"/>
      <c r="D22200" s="939"/>
      <c r="E22200" s="940"/>
      <c r="F22200" s="941"/>
      <c r="G22200" s="937" t="str">
        <f t="array" ref="G22200">xlookup(F22200,'Internal Staffing Calculator'!E:E,'Internal Staffing Calculator'!C:C,"")</f>
        <v/>
      </c>
      <c r="H22200" s="932" t="str">
        <f t="array" ref="H22200">if(F22200&lt;&gt;"", iferror(index('Internal Staffing Calculator'!B$8:B23500,match(F22200,'Internal Staffing Calculator'!E$8:E23500,0)), "Not In Budget"),"")</f>
        <v/>
      </c>
      <c r="I22200" s="184"/>
      <c r="J22200" s="184"/>
      <c r="K22200" s="184"/>
      <c r="L22200" s="183"/>
    </row>
    <row r="22201">
      <c r="A22201" s="454"/>
      <c r="B22201" s="927"/>
      <c r="C22201" s="580"/>
      <c r="D22201" s="939"/>
      <c r="E22201" s="940"/>
      <c r="F22201" s="941"/>
      <c r="G22201" s="937" t="str">
        <f t="array" ref="G22201">xlookup(F22201,'Internal Staffing Calculator'!E:E,'Internal Staffing Calculator'!C:C,"")</f>
        <v/>
      </c>
      <c r="H22201" s="932" t="str">
        <f t="array" ref="H22201">if(F22201&lt;&gt;"", iferror(index('Internal Staffing Calculator'!B$8:B23500,match(F22201,'Internal Staffing Calculator'!E$8:E23500,0)), "Not In Budget"),"")</f>
        <v/>
      </c>
      <c r="I22201" s="184"/>
      <c r="J22201" s="184"/>
      <c r="K22201" s="184"/>
      <c r="L22201" s="183"/>
    </row>
    <row r="22202">
      <c r="A22202" s="454"/>
      <c r="B22202" s="927"/>
      <c r="C22202" s="580"/>
      <c r="D22202" s="939"/>
      <c r="E22202" s="940"/>
      <c r="F22202" s="941"/>
      <c r="G22202" s="937" t="str">
        <f t="array" ref="G22202">xlookup(F22202,'Internal Staffing Calculator'!E:E,'Internal Staffing Calculator'!C:C,"")</f>
        <v/>
      </c>
      <c r="H22202" s="932" t="str">
        <f t="array" ref="H22202">if(F22202&lt;&gt;"", iferror(index('Internal Staffing Calculator'!B$8:B23500,match(F22202,'Internal Staffing Calculator'!E$8:E23500,0)), "Not In Budget"),"")</f>
        <v/>
      </c>
      <c r="I22202" s="184"/>
      <c r="J22202" s="184"/>
      <c r="K22202" s="184"/>
      <c r="L22202" s="183"/>
    </row>
    <row r="22203">
      <c r="A22203" s="454"/>
      <c r="B22203" s="927"/>
      <c r="C22203" s="580"/>
      <c r="D22203" s="939"/>
      <c r="E22203" s="940"/>
      <c r="F22203" s="941"/>
      <c r="G22203" s="937" t="str">
        <f t="array" ref="G22203">xlookup(F22203,'Internal Staffing Calculator'!E:E,'Internal Staffing Calculator'!C:C,"")</f>
        <v/>
      </c>
      <c r="H22203" s="932" t="str">
        <f t="array" ref="H22203">if(F22203&lt;&gt;"", iferror(index('Internal Staffing Calculator'!B$8:B23500,match(F22203,'Internal Staffing Calculator'!E$8:E23500,0)), "Not In Budget"),"")</f>
        <v/>
      </c>
      <c r="I22203" s="184"/>
      <c r="J22203" s="184"/>
      <c r="K22203" s="184"/>
      <c r="L22203" s="183"/>
    </row>
    <row r="22204">
      <c r="A22204" s="454"/>
      <c r="B22204" s="927"/>
      <c r="C22204" s="580"/>
      <c r="D22204" s="939"/>
      <c r="E22204" s="940"/>
      <c r="F22204" s="941"/>
      <c r="G22204" s="937" t="str">
        <f t="array" ref="G22204">xlookup(F22204,'Internal Staffing Calculator'!E:E,'Internal Staffing Calculator'!C:C,"")</f>
        <v/>
      </c>
      <c r="H22204" s="932" t="str">
        <f t="array" ref="H22204">if(F22204&lt;&gt;"", iferror(index('Internal Staffing Calculator'!B$8:B23500,match(F22204,'Internal Staffing Calculator'!E$8:E23500,0)), "Not In Budget"),"")</f>
        <v/>
      </c>
      <c r="I22204" s="184"/>
      <c r="J22204" s="184"/>
      <c r="K22204" s="184"/>
      <c r="L22204" s="183"/>
    </row>
    <row r="22205">
      <c r="A22205" s="454"/>
      <c r="B22205" s="927"/>
      <c r="C22205" s="580"/>
      <c r="D22205" s="939"/>
      <c r="E22205" s="940"/>
      <c r="F22205" s="941"/>
      <c r="G22205" s="937" t="str">
        <f t="array" ref="G22205">xlookup(F22205,'Internal Staffing Calculator'!E:E,'Internal Staffing Calculator'!C:C,"")</f>
        <v/>
      </c>
      <c r="H22205" s="932" t="str">
        <f t="array" ref="H22205">if(F22205&lt;&gt;"", iferror(index('Internal Staffing Calculator'!B$8:B23500,match(F22205,'Internal Staffing Calculator'!E$8:E23500,0)), "Not In Budget"),"")</f>
        <v/>
      </c>
      <c r="I22205" s="184"/>
      <c r="J22205" s="184"/>
      <c r="K22205" s="184"/>
      <c r="L22205" s="183"/>
    </row>
    <row r="22206">
      <c r="A22206" s="454"/>
      <c r="B22206" s="927"/>
      <c r="C22206" s="580"/>
      <c r="D22206" s="939"/>
      <c r="E22206" s="940"/>
      <c r="F22206" s="941"/>
      <c r="G22206" s="937" t="str">
        <f t="array" ref="G22206">xlookup(F22206,'Internal Staffing Calculator'!E:E,'Internal Staffing Calculator'!C:C,"")</f>
        <v/>
      </c>
      <c r="H22206" s="932" t="str">
        <f t="array" ref="H22206">if(F22206&lt;&gt;"", iferror(index('Internal Staffing Calculator'!B$8:B23500,match(F22206,'Internal Staffing Calculator'!E$8:E23500,0)), "Not In Budget"),"")</f>
        <v/>
      </c>
      <c r="I22206" s="184"/>
      <c r="J22206" s="184"/>
      <c r="K22206" s="184"/>
      <c r="L22206" s="183"/>
    </row>
    <row r="22207">
      <c r="A22207" s="454"/>
      <c r="B22207" s="927"/>
      <c r="C22207" s="580"/>
      <c r="D22207" s="939"/>
      <c r="E22207" s="940"/>
      <c r="F22207" s="941"/>
      <c r="G22207" s="937" t="str">
        <f t="array" ref="G22207">xlookup(F22207,'Internal Staffing Calculator'!E:E,'Internal Staffing Calculator'!C:C,"")</f>
        <v/>
      </c>
      <c r="H22207" s="932" t="str">
        <f t="array" ref="H22207">if(F22207&lt;&gt;"", iferror(index('Internal Staffing Calculator'!B$8:B23500,match(F22207,'Internal Staffing Calculator'!E$8:E23500,0)), "Not In Budget"),"")</f>
        <v/>
      </c>
      <c r="I22207" s="184"/>
      <c r="J22207" s="184"/>
      <c r="K22207" s="184"/>
      <c r="L22207" s="183"/>
    </row>
    <row r="22208">
      <c r="A22208" s="454"/>
      <c r="B22208" s="927"/>
      <c r="C22208" s="580"/>
      <c r="D22208" s="939"/>
      <c r="E22208" s="940"/>
      <c r="F22208" s="941"/>
      <c r="G22208" s="937" t="str">
        <f t="array" ref="G22208">xlookup(F22208,'Internal Staffing Calculator'!E:E,'Internal Staffing Calculator'!C:C,"")</f>
        <v/>
      </c>
      <c r="H22208" s="932" t="str">
        <f t="array" ref="H22208">if(F22208&lt;&gt;"", iferror(index('Internal Staffing Calculator'!B$8:B23500,match(F22208,'Internal Staffing Calculator'!E$8:E23500,0)), "Not In Budget"),"")</f>
        <v/>
      </c>
      <c r="I22208" s="184"/>
      <c r="J22208" s="184"/>
      <c r="K22208" s="184"/>
      <c r="L22208" s="183"/>
    </row>
    <row r="22209">
      <c r="A22209" s="454"/>
      <c r="B22209" s="927"/>
      <c r="C22209" s="580"/>
      <c r="D22209" s="939"/>
      <c r="E22209" s="940"/>
      <c r="F22209" s="941"/>
      <c r="G22209" s="937" t="str">
        <f t="array" ref="G22209">xlookup(F22209,'Internal Staffing Calculator'!E:E,'Internal Staffing Calculator'!C:C,"")</f>
        <v/>
      </c>
      <c r="H22209" s="932" t="str">
        <f t="array" ref="H22209">if(F22209&lt;&gt;"", iferror(index('Internal Staffing Calculator'!B$8:B23500,match(F22209,'Internal Staffing Calculator'!E$8:E23500,0)), "Not In Budget"),"")</f>
        <v/>
      </c>
      <c r="I22209" s="184"/>
      <c r="J22209" s="184"/>
      <c r="K22209" s="184"/>
      <c r="L22209" s="183"/>
    </row>
    <row r="22210">
      <c r="A22210" s="454"/>
      <c r="B22210" s="927"/>
      <c r="C22210" s="580"/>
      <c r="D22210" s="939"/>
      <c r="E22210" s="940"/>
      <c r="F22210" s="941"/>
      <c r="G22210" s="937" t="str">
        <f t="array" ref="G22210">xlookup(F22210,'Internal Staffing Calculator'!E:E,'Internal Staffing Calculator'!C:C,"")</f>
        <v/>
      </c>
      <c r="H22210" s="932" t="str">
        <f t="array" ref="H22210">if(F22210&lt;&gt;"", iferror(index('Internal Staffing Calculator'!B$8:B23500,match(F22210,'Internal Staffing Calculator'!E$8:E23500,0)), "Not In Budget"),"")</f>
        <v/>
      </c>
      <c r="I22210" s="184"/>
      <c r="J22210" s="184"/>
      <c r="K22210" s="184"/>
      <c r="L22210" s="183"/>
    </row>
    <row r="22211">
      <c r="A22211" s="454"/>
      <c r="B22211" s="927"/>
      <c r="C22211" s="580"/>
      <c r="D22211" s="939"/>
      <c r="E22211" s="940"/>
      <c r="F22211" s="941"/>
      <c r="G22211" s="937" t="str">
        <f t="array" ref="G22211">xlookup(F22211,'Internal Staffing Calculator'!E:E,'Internal Staffing Calculator'!C:C,"")</f>
        <v/>
      </c>
      <c r="H22211" s="932" t="str">
        <f t="array" ref="H22211">if(F22211&lt;&gt;"", iferror(index('Internal Staffing Calculator'!B$8:B23500,match(F22211,'Internal Staffing Calculator'!E$8:E23500,0)), "Not In Budget"),"")</f>
        <v/>
      </c>
      <c r="I22211" s="184"/>
      <c r="J22211" s="184"/>
      <c r="K22211" s="184"/>
      <c r="L22211" s="183"/>
    </row>
    <row r="22212">
      <c r="A22212" s="454"/>
      <c r="B22212" s="927"/>
      <c r="C22212" s="580"/>
      <c r="D22212" s="939"/>
      <c r="E22212" s="940"/>
      <c r="F22212" s="941"/>
      <c r="G22212" s="937" t="str">
        <f t="array" ref="G22212">xlookup(F22212,'Internal Staffing Calculator'!E:E,'Internal Staffing Calculator'!C:C,"")</f>
        <v/>
      </c>
      <c r="H22212" s="932" t="str">
        <f t="array" ref="H22212">if(F22212&lt;&gt;"", iferror(index('Internal Staffing Calculator'!B$8:B23500,match(F22212,'Internal Staffing Calculator'!E$8:E23500,0)), "Not In Budget"),"")</f>
        <v/>
      </c>
      <c r="I22212" s="184"/>
      <c r="J22212" s="184"/>
      <c r="K22212" s="184"/>
      <c r="L22212" s="183"/>
    </row>
    <row r="22213">
      <c r="A22213" s="454"/>
      <c r="B22213" s="927"/>
      <c r="C22213" s="580"/>
      <c r="D22213" s="939"/>
      <c r="E22213" s="940"/>
      <c r="F22213" s="941"/>
      <c r="G22213" s="937" t="str">
        <f t="array" ref="G22213">xlookup(F22213,'Internal Staffing Calculator'!E:E,'Internal Staffing Calculator'!C:C,"")</f>
        <v/>
      </c>
      <c r="H22213" s="932" t="str">
        <f t="array" ref="H22213">if(F22213&lt;&gt;"", iferror(index('Internal Staffing Calculator'!B$8:B23500,match(F22213,'Internal Staffing Calculator'!E$8:E23500,0)), "Not In Budget"),"")</f>
        <v/>
      </c>
      <c r="I22213" s="184"/>
      <c r="J22213" s="184"/>
      <c r="K22213" s="184"/>
      <c r="L22213" s="183"/>
    </row>
    <row r="22214">
      <c r="A22214" s="454"/>
      <c r="B22214" s="927"/>
      <c r="C22214" s="580"/>
      <c r="D22214" s="939"/>
      <c r="E22214" s="940"/>
      <c r="F22214" s="941"/>
      <c r="G22214" s="937" t="str">
        <f t="array" ref="G22214">xlookup(F22214,'Internal Staffing Calculator'!E:E,'Internal Staffing Calculator'!C:C,"")</f>
        <v/>
      </c>
      <c r="H22214" s="932" t="str">
        <f t="array" ref="H22214">if(F22214&lt;&gt;"", iferror(index('Internal Staffing Calculator'!B$8:B23500,match(F22214,'Internal Staffing Calculator'!E$8:E23500,0)), "Not In Budget"),"")</f>
        <v/>
      </c>
      <c r="I22214" s="184"/>
      <c r="J22214" s="184"/>
      <c r="K22214" s="184"/>
      <c r="L22214" s="183"/>
    </row>
    <row r="22215">
      <c r="A22215" s="454"/>
      <c r="B22215" s="927"/>
      <c r="C22215" s="580"/>
      <c r="D22215" s="939"/>
      <c r="E22215" s="940"/>
      <c r="F22215" s="941"/>
      <c r="G22215" s="937" t="str">
        <f t="array" ref="G22215">xlookup(F22215,'Internal Staffing Calculator'!E:E,'Internal Staffing Calculator'!C:C,"")</f>
        <v/>
      </c>
      <c r="H22215" s="932" t="str">
        <f t="array" ref="H22215">if(F22215&lt;&gt;"", iferror(index('Internal Staffing Calculator'!B$8:B23500,match(F22215,'Internal Staffing Calculator'!E$8:E23500,0)), "Not In Budget"),"")</f>
        <v/>
      </c>
      <c r="I22215" s="184"/>
      <c r="J22215" s="184"/>
      <c r="K22215" s="184"/>
      <c r="L22215" s="183"/>
    </row>
    <row r="22216">
      <c r="A22216" s="454"/>
      <c r="B22216" s="927"/>
      <c r="C22216" s="580"/>
      <c r="D22216" s="939"/>
      <c r="E22216" s="940"/>
      <c r="F22216" s="941"/>
      <c r="G22216" s="937" t="str">
        <f t="array" ref="G22216">xlookup(F22216,'Internal Staffing Calculator'!E:E,'Internal Staffing Calculator'!C:C,"")</f>
        <v/>
      </c>
      <c r="H22216" s="932" t="str">
        <f t="array" ref="H22216">if(F22216&lt;&gt;"", iferror(index('Internal Staffing Calculator'!B$8:B23500,match(F22216,'Internal Staffing Calculator'!E$8:E23500,0)), "Not In Budget"),"")</f>
        <v/>
      </c>
      <c r="I22216" s="184"/>
      <c r="J22216" s="184"/>
      <c r="K22216" s="184"/>
      <c r="L22216" s="183"/>
    </row>
    <row r="22217">
      <c r="A22217" s="454"/>
      <c r="B22217" s="927"/>
      <c r="C22217" s="580"/>
      <c r="D22217" s="939"/>
      <c r="E22217" s="940"/>
      <c r="F22217" s="941"/>
      <c r="G22217" s="937" t="str">
        <f t="array" ref="G22217">xlookup(F22217,'Internal Staffing Calculator'!E:E,'Internal Staffing Calculator'!C:C,"")</f>
        <v/>
      </c>
      <c r="H22217" s="932" t="str">
        <f t="array" ref="H22217">if(F22217&lt;&gt;"", iferror(index('Internal Staffing Calculator'!B$8:B23500,match(F22217,'Internal Staffing Calculator'!E$8:E23500,0)), "Not In Budget"),"")</f>
        <v/>
      </c>
      <c r="I22217" s="184"/>
      <c r="J22217" s="184"/>
      <c r="K22217" s="184"/>
      <c r="L22217" s="183"/>
    </row>
    <row r="22218">
      <c r="A22218" s="454"/>
      <c r="B22218" s="927"/>
      <c r="C22218" s="580"/>
      <c r="D22218" s="939"/>
      <c r="E22218" s="940"/>
      <c r="F22218" s="941"/>
      <c r="G22218" s="937" t="str">
        <f t="array" ref="G22218">xlookup(F22218,'Internal Staffing Calculator'!E:E,'Internal Staffing Calculator'!C:C,"")</f>
        <v/>
      </c>
      <c r="H22218" s="932" t="str">
        <f t="array" ref="H22218">if(F22218&lt;&gt;"", iferror(index('Internal Staffing Calculator'!B$8:B23500,match(F22218,'Internal Staffing Calculator'!E$8:E23500,0)), "Not In Budget"),"")</f>
        <v/>
      </c>
      <c r="I22218" s="184"/>
      <c r="J22218" s="184"/>
      <c r="K22218" s="184"/>
      <c r="L22218" s="183"/>
    </row>
    <row r="22219">
      <c r="A22219" s="454"/>
      <c r="B22219" s="927"/>
      <c r="C22219" s="580"/>
      <c r="D22219" s="939"/>
      <c r="E22219" s="940"/>
      <c r="F22219" s="941"/>
      <c r="G22219" s="937" t="str">
        <f t="array" ref="G22219">xlookup(F22219,'Internal Staffing Calculator'!E:E,'Internal Staffing Calculator'!C:C,"")</f>
        <v/>
      </c>
      <c r="H22219" s="932" t="str">
        <f t="array" ref="H22219">if(F22219&lt;&gt;"", iferror(index('Internal Staffing Calculator'!B$8:B23500,match(F22219,'Internal Staffing Calculator'!E$8:E23500,0)), "Not In Budget"),"")</f>
        <v/>
      </c>
      <c r="I22219" s="184"/>
      <c r="J22219" s="184"/>
      <c r="K22219" s="184"/>
      <c r="L22219" s="183"/>
    </row>
    <row r="22220">
      <c r="A22220" s="454"/>
      <c r="B22220" s="927"/>
      <c r="C22220" s="580"/>
      <c r="D22220" s="939"/>
      <c r="E22220" s="940"/>
      <c r="F22220" s="941"/>
      <c r="G22220" s="937" t="str">
        <f t="array" ref="G22220">xlookup(F22220,'Internal Staffing Calculator'!E:E,'Internal Staffing Calculator'!C:C,"")</f>
        <v/>
      </c>
      <c r="H22220" s="932" t="str">
        <f t="array" ref="H22220">if(F22220&lt;&gt;"", iferror(index('Internal Staffing Calculator'!B$8:B23500,match(F22220,'Internal Staffing Calculator'!E$8:E23500,0)), "Not In Budget"),"")</f>
        <v/>
      </c>
      <c r="I22220" s="184"/>
      <c r="J22220" s="184"/>
      <c r="K22220" s="184"/>
      <c r="L22220" s="183"/>
    </row>
    <row r="22221">
      <c r="A22221" s="454"/>
      <c r="B22221" s="927"/>
      <c r="C22221" s="580"/>
      <c r="D22221" s="939"/>
      <c r="E22221" s="940"/>
      <c r="F22221" s="941"/>
      <c r="G22221" s="937" t="str">
        <f t="array" ref="G22221">xlookup(F22221,'Internal Staffing Calculator'!E:E,'Internal Staffing Calculator'!C:C,"")</f>
        <v/>
      </c>
      <c r="H22221" s="932" t="str">
        <f t="array" ref="H22221">if(F22221&lt;&gt;"", iferror(index('Internal Staffing Calculator'!B$8:B23500,match(F22221,'Internal Staffing Calculator'!E$8:E23500,0)), "Not In Budget"),"")</f>
        <v/>
      </c>
      <c r="I22221" s="184"/>
      <c r="J22221" s="184"/>
      <c r="K22221" s="184"/>
      <c r="L22221" s="183"/>
    </row>
    <row r="22222">
      <c r="A22222" s="454"/>
      <c r="B22222" s="927"/>
      <c r="C22222" s="580"/>
      <c r="D22222" s="939"/>
      <c r="E22222" s="940"/>
      <c r="F22222" s="941"/>
      <c r="G22222" s="937" t="str">
        <f t="array" ref="G22222">xlookup(F22222,'Internal Staffing Calculator'!E:E,'Internal Staffing Calculator'!C:C,"")</f>
        <v/>
      </c>
      <c r="H22222" s="932" t="str">
        <f t="array" ref="H22222">if(F22222&lt;&gt;"", iferror(index('Internal Staffing Calculator'!B$8:B23500,match(F22222,'Internal Staffing Calculator'!E$8:E23500,0)), "Not In Budget"),"")</f>
        <v/>
      </c>
      <c r="I22222" s="184"/>
      <c r="J22222" s="184"/>
      <c r="K22222" s="184"/>
      <c r="L22222" s="183"/>
    </row>
    <row r="22223">
      <c r="A22223" s="454"/>
      <c r="B22223" s="927"/>
      <c r="C22223" s="580"/>
      <c r="D22223" s="939"/>
      <c r="E22223" s="940"/>
      <c r="F22223" s="941"/>
      <c r="G22223" s="937" t="str">
        <f t="array" ref="G22223">xlookup(F22223,'Internal Staffing Calculator'!E:E,'Internal Staffing Calculator'!C:C,"")</f>
        <v/>
      </c>
      <c r="H22223" s="932" t="str">
        <f t="array" ref="H22223">if(F22223&lt;&gt;"", iferror(index('Internal Staffing Calculator'!B$8:B23500,match(F22223,'Internal Staffing Calculator'!E$8:E23500,0)), "Not In Budget"),"")</f>
        <v/>
      </c>
      <c r="I22223" s="184"/>
      <c r="J22223" s="184"/>
      <c r="K22223" s="184"/>
      <c r="L22223" s="183"/>
    </row>
    <row r="22224">
      <c r="A22224" s="454"/>
      <c r="B22224" s="927"/>
      <c r="C22224" s="580"/>
      <c r="D22224" s="939"/>
      <c r="E22224" s="940"/>
      <c r="F22224" s="941"/>
      <c r="G22224" s="937" t="str">
        <f t="array" ref="G22224">xlookup(F22224,'Internal Staffing Calculator'!E:E,'Internal Staffing Calculator'!C:C,"")</f>
        <v/>
      </c>
      <c r="H22224" s="932" t="str">
        <f t="array" ref="H22224">if(F22224&lt;&gt;"", iferror(index('Internal Staffing Calculator'!B$8:B23500,match(F22224,'Internal Staffing Calculator'!E$8:E23500,0)), "Not In Budget"),"")</f>
        <v/>
      </c>
      <c r="I22224" s="184"/>
      <c r="J22224" s="184"/>
      <c r="K22224" s="184"/>
      <c r="L22224" s="183"/>
    </row>
    <row r="22225">
      <c r="A22225" s="454"/>
      <c r="B22225" s="927"/>
      <c r="C22225" s="580"/>
      <c r="D22225" s="939"/>
      <c r="E22225" s="940"/>
      <c r="F22225" s="941"/>
      <c r="G22225" s="937" t="str">
        <f t="array" ref="G22225">xlookup(F22225,'Internal Staffing Calculator'!E:E,'Internal Staffing Calculator'!C:C,"")</f>
        <v/>
      </c>
      <c r="H22225" s="932" t="str">
        <f t="array" ref="H22225">if(F22225&lt;&gt;"", iferror(index('Internal Staffing Calculator'!B$8:B23500,match(F22225,'Internal Staffing Calculator'!E$8:E23500,0)), "Not In Budget"),"")</f>
        <v/>
      </c>
      <c r="I22225" s="184"/>
      <c r="J22225" s="184"/>
      <c r="K22225" s="184"/>
      <c r="L22225" s="183"/>
    </row>
    <row r="22226">
      <c r="A22226" s="454"/>
      <c r="B22226" s="927"/>
      <c r="C22226" s="580"/>
      <c r="D22226" s="939"/>
      <c r="E22226" s="940"/>
      <c r="F22226" s="941"/>
      <c r="G22226" s="937" t="str">
        <f t="array" ref="G22226">xlookup(F22226,'Internal Staffing Calculator'!E:E,'Internal Staffing Calculator'!C:C,"")</f>
        <v/>
      </c>
      <c r="H22226" s="932" t="str">
        <f t="array" ref="H22226">if(F22226&lt;&gt;"", iferror(index('Internal Staffing Calculator'!B$8:B23500,match(F22226,'Internal Staffing Calculator'!E$8:E23500,0)), "Not In Budget"),"")</f>
        <v/>
      </c>
      <c r="I22226" s="184"/>
      <c r="J22226" s="184"/>
      <c r="K22226" s="184"/>
      <c r="L22226" s="183"/>
    </row>
    <row r="22227">
      <c r="A22227" s="454"/>
      <c r="B22227" s="927"/>
      <c r="C22227" s="580"/>
      <c r="D22227" s="939"/>
      <c r="E22227" s="940"/>
      <c r="F22227" s="941"/>
      <c r="G22227" s="937" t="str">
        <f t="array" ref="G22227">xlookup(F22227,'Internal Staffing Calculator'!E:E,'Internal Staffing Calculator'!C:C,"")</f>
        <v/>
      </c>
      <c r="H22227" s="932" t="str">
        <f t="array" ref="H22227">if(F22227&lt;&gt;"", iferror(index('Internal Staffing Calculator'!B$8:B23500,match(F22227,'Internal Staffing Calculator'!E$8:E23500,0)), "Not In Budget"),"")</f>
        <v/>
      </c>
      <c r="I22227" s="184"/>
      <c r="J22227" s="184"/>
      <c r="K22227" s="184"/>
      <c r="L22227" s="183"/>
    </row>
    <row r="22228">
      <c r="A22228" s="454"/>
      <c r="B22228" s="927"/>
      <c r="C22228" s="580"/>
      <c r="D22228" s="939"/>
      <c r="E22228" s="940"/>
      <c r="F22228" s="941"/>
      <c r="G22228" s="937" t="str">
        <f t="array" ref="G22228">xlookup(F22228,'Internal Staffing Calculator'!E:E,'Internal Staffing Calculator'!C:C,"")</f>
        <v/>
      </c>
      <c r="H22228" s="932" t="str">
        <f t="array" ref="H22228">if(F22228&lt;&gt;"", iferror(index('Internal Staffing Calculator'!B$8:B23500,match(F22228,'Internal Staffing Calculator'!E$8:E23500,0)), "Not In Budget"),"")</f>
        <v/>
      </c>
      <c r="I22228" s="184"/>
      <c r="J22228" s="184"/>
      <c r="K22228" s="184"/>
      <c r="L22228" s="183"/>
    </row>
    <row r="22229">
      <c r="A22229" s="454"/>
      <c r="B22229" s="927"/>
      <c r="C22229" s="580"/>
      <c r="D22229" s="939"/>
      <c r="E22229" s="940"/>
      <c r="F22229" s="941"/>
      <c r="G22229" s="937" t="str">
        <f t="array" ref="G22229">xlookup(F22229,'Internal Staffing Calculator'!E:E,'Internal Staffing Calculator'!C:C,"")</f>
        <v/>
      </c>
      <c r="H22229" s="932" t="str">
        <f t="array" ref="H22229">if(F22229&lt;&gt;"", iferror(index('Internal Staffing Calculator'!B$8:B23500,match(F22229,'Internal Staffing Calculator'!E$8:E23500,0)), "Not In Budget"),"")</f>
        <v/>
      </c>
      <c r="I22229" s="184"/>
      <c r="J22229" s="184"/>
      <c r="K22229" s="184"/>
      <c r="L22229" s="183"/>
    </row>
    <row r="22230">
      <c r="A22230" s="454"/>
      <c r="B22230" s="927"/>
      <c r="C22230" s="580"/>
      <c r="D22230" s="939"/>
      <c r="E22230" s="940"/>
      <c r="F22230" s="941"/>
      <c r="G22230" s="937" t="str">
        <f t="array" ref="G22230">xlookup(F22230,'Internal Staffing Calculator'!E:E,'Internal Staffing Calculator'!C:C,"")</f>
        <v/>
      </c>
      <c r="H22230" s="932" t="str">
        <f t="array" ref="H22230">if(F22230&lt;&gt;"", iferror(index('Internal Staffing Calculator'!B$8:B23500,match(F22230,'Internal Staffing Calculator'!E$8:E23500,0)), "Not In Budget"),"")</f>
        <v/>
      </c>
      <c r="I22230" s="184"/>
      <c r="J22230" s="184"/>
      <c r="K22230" s="184"/>
      <c r="L22230" s="183"/>
    </row>
    <row r="22231">
      <c r="A22231" s="454"/>
      <c r="B22231" s="927"/>
      <c r="C22231" s="580"/>
      <c r="D22231" s="939"/>
      <c r="E22231" s="940"/>
      <c r="F22231" s="941"/>
      <c r="G22231" s="937" t="str">
        <f t="array" ref="G22231">xlookup(F22231,'Internal Staffing Calculator'!E:E,'Internal Staffing Calculator'!C:C,"")</f>
        <v/>
      </c>
      <c r="H22231" s="932" t="str">
        <f t="array" ref="H22231">if(F22231&lt;&gt;"", iferror(index('Internal Staffing Calculator'!B$8:B23500,match(F22231,'Internal Staffing Calculator'!E$8:E23500,0)), "Not In Budget"),"")</f>
        <v/>
      </c>
      <c r="I22231" s="184"/>
      <c r="J22231" s="184"/>
      <c r="K22231" s="184"/>
      <c r="L22231" s="183"/>
    </row>
    <row r="22232">
      <c r="A22232" s="454"/>
      <c r="B22232" s="927"/>
      <c r="C22232" s="580"/>
      <c r="D22232" s="939"/>
      <c r="E22232" s="940"/>
      <c r="F22232" s="941"/>
      <c r="G22232" s="937" t="str">
        <f t="array" ref="G22232">xlookup(F22232,'Internal Staffing Calculator'!E:E,'Internal Staffing Calculator'!C:C,"")</f>
        <v/>
      </c>
      <c r="H22232" s="932" t="str">
        <f t="array" ref="H22232">if(F22232&lt;&gt;"", iferror(index('Internal Staffing Calculator'!B$8:B23500,match(F22232,'Internal Staffing Calculator'!E$8:E23500,0)), "Not In Budget"),"")</f>
        <v/>
      </c>
      <c r="I22232" s="184"/>
      <c r="J22232" s="184"/>
      <c r="K22232" s="184"/>
      <c r="L22232" s="183"/>
    </row>
    <row r="22233">
      <c r="A22233" s="454"/>
      <c r="B22233" s="927"/>
      <c r="C22233" s="580"/>
      <c r="D22233" s="939"/>
      <c r="E22233" s="940"/>
      <c r="F22233" s="941"/>
      <c r="G22233" s="937" t="str">
        <f t="array" ref="G22233">xlookup(F22233,'Internal Staffing Calculator'!E:E,'Internal Staffing Calculator'!C:C,"")</f>
        <v/>
      </c>
      <c r="H22233" s="932" t="str">
        <f t="array" ref="H22233">if(F22233&lt;&gt;"", iferror(index('Internal Staffing Calculator'!B$8:B23500,match(F22233,'Internal Staffing Calculator'!E$8:E23500,0)), "Not In Budget"),"")</f>
        <v/>
      </c>
      <c r="I22233" s="184"/>
      <c r="J22233" s="184"/>
      <c r="K22233" s="184"/>
      <c r="L22233" s="183"/>
    </row>
    <row r="22234">
      <c r="A22234" s="454"/>
      <c r="B22234" s="927"/>
      <c r="C22234" s="580"/>
      <c r="D22234" s="939"/>
      <c r="E22234" s="940"/>
      <c r="F22234" s="941"/>
      <c r="G22234" s="937" t="str">
        <f t="array" ref="G22234">xlookup(F22234,'Internal Staffing Calculator'!E:E,'Internal Staffing Calculator'!C:C,"")</f>
        <v/>
      </c>
      <c r="H22234" s="932" t="str">
        <f t="array" ref="H22234">if(F22234&lt;&gt;"", iferror(index('Internal Staffing Calculator'!B$8:B23500,match(F22234,'Internal Staffing Calculator'!E$8:E23500,0)), "Not In Budget"),"")</f>
        <v/>
      </c>
      <c r="I22234" s="184"/>
      <c r="J22234" s="184"/>
      <c r="K22234" s="184"/>
      <c r="L22234" s="183"/>
    </row>
    <row r="22235">
      <c r="A22235" s="454"/>
      <c r="B22235" s="927"/>
      <c r="C22235" s="580"/>
      <c r="D22235" s="939"/>
      <c r="E22235" s="940"/>
      <c r="F22235" s="941"/>
      <c r="G22235" s="937" t="str">
        <f t="array" ref="G22235">xlookup(F22235,'Internal Staffing Calculator'!E:E,'Internal Staffing Calculator'!C:C,"")</f>
        <v/>
      </c>
      <c r="H22235" s="932" t="str">
        <f t="array" ref="H22235">if(F22235&lt;&gt;"", iferror(index('Internal Staffing Calculator'!B$8:B23500,match(F22235,'Internal Staffing Calculator'!E$8:E23500,0)), "Not In Budget"),"")</f>
        <v/>
      </c>
      <c r="I22235" s="184"/>
      <c r="J22235" s="184"/>
      <c r="K22235" s="184"/>
      <c r="L22235" s="183"/>
    </row>
    <row r="22236">
      <c r="A22236" s="454"/>
      <c r="B22236" s="927"/>
      <c r="C22236" s="580"/>
      <c r="D22236" s="939"/>
      <c r="E22236" s="940"/>
      <c r="F22236" s="941"/>
      <c r="G22236" s="937" t="str">
        <f t="array" ref="G22236">xlookup(F22236,'Internal Staffing Calculator'!E:E,'Internal Staffing Calculator'!C:C,"")</f>
        <v/>
      </c>
      <c r="H22236" s="932" t="str">
        <f t="array" ref="H22236">if(F22236&lt;&gt;"", iferror(index('Internal Staffing Calculator'!B$8:B23500,match(F22236,'Internal Staffing Calculator'!E$8:E23500,0)), "Not In Budget"),"")</f>
        <v/>
      </c>
      <c r="I22236" s="184"/>
      <c r="J22236" s="184"/>
      <c r="K22236" s="184"/>
      <c r="L22236" s="183"/>
    </row>
    <row r="22237">
      <c r="A22237" s="454"/>
      <c r="B22237" s="927"/>
      <c r="C22237" s="580"/>
      <c r="D22237" s="939"/>
      <c r="E22237" s="940"/>
      <c r="F22237" s="941"/>
      <c r="G22237" s="937" t="str">
        <f t="array" ref="G22237">xlookup(F22237,'Internal Staffing Calculator'!E:E,'Internal Staffing Calculator'!C:C,"")</f>
        <v/>
      </c>
      <c r="H22237" s="932" t="str">
        <f t="array" ref="H22237">if(F22237&lt;&gt;"", iferror(index('Internal Staffing Calculator'!B$8:B23500,match(F22237,'Internal Staffing Calculator'!E$8:E23500,0)), "Not In Budget"),"")</f>
        <v/>
      </c>
      <c r="I22237" s="184"/>
      <c r="J22237" s="184"/>
      <c r="K22237" s="184"/>
      <c r="L22237" s="183"/>
    </row>
    <row r="22238">
      <c r="A22238" s="454"/>
      <c r="B22238" s="927"/>
      <c r="C22238" s="580"/>
      <c r="D22238" s="939"/>
      <c r="E22238" s="940"/>
      <c r="F22238" s="941"/>
      <c r="G22238" s="937" t="str">
        <f t="array" ref="G22238">xlookup(F22238,'Internal Staffing Calculator'!E:E,'Internal Staffing Calculator'!C:C,"")</f>
        <v/>
      </c>
      <c r="H22238" s="932" t="str">
        <f t="array" ref="H22238">if(F22238&lt;&gt;"", iferror(index('Internal Staffing Calculator'!B$8:B23500,match(F22238,'Internal Staffing Calculator'!E$8:E23500,0)), "Not In Budget"),"")</f>
        <v/>
      </c>
      <c r="I22238" s="184"/>
      <c r="J22238" s="184"/>
      <c r="K22238" s="184"/>
      <c r="L22238" s="183"/>
    </row>
    <row r="22239">
      <c r="A22239" s="454"/>
      <c r="B22239" s="927"/>
      <c r="C22239" s="580"/>
      <c r="D22239" s="939"/>
      <c r="E22239" s="940"/>
      <c r="F22239" s="941"/>
      <c r="G22239" s="937" t="str">
        <f t="array" ref="G22239">xlookup(F22239,'Internal Staffing Calculator'!E:E,'Internal Staffing Calculator'!C:C,"")</f>
        <v/>
      </c>
      <c r="H22239" s="932" t="str">
        <f t="array" ref="H22239">if(F22239&lt;&gt;"", iferror(index('Internal Staffing Calculator'!B$8:B23500,match(F22239,'Internal Staffing Calculator'!E$8:E23500,0)), "Not In Budget"),"")</f>
        <v/>
      </c>
      <c r="I22239" s="184"/>
      <c r="J22239" s="184"/>
      <c r="K22239" s="184"/>
      <c r="L22239" s="183"/>
    </row>
    <row r="22240">
      <c r="A22240" s="454"/>
      <c r="B22240" s="927"/>
      <c r="C22240" s="580"/>
      <c r="D22240" s="939"/>
      <c r="E22240" s="940"/>
      <c r="F22240" s="941"/>
      <c r="G22240" s="937" t="str">
        <f t="array" ref="G22240">xlookup(F22240,'Internal Staffing Calculator'!E:E,'Internal Staffing Calculator'!C:C,"")</f>
        <v/>
      </c>
      <c r="H22240" s="932" t="str">
        <f t="array" ref="H22240">if(F22240&lt;&gt;"", iferror(index('Internal Staffing Calculator'!B$8:B23500,match(F22240,'Internal Staffing Calculator'!E$8:E23500,0)), "Not In Budget"),"")</f>
        <v/>
      </c>
      <c r="I22240" s="184"/>
      <c r="J22240" s="184"/>
      <c r="K22240" s="184"/>
      <c r="L22240" s="183"/>
    </row>
    <row r="22241">
      <c r="A22241" s="454"/>
      <c r="B22241" s="927"/>
      <c r="C22241" s="580"/>
      <c r="D22241" s="939"/>
      <c r="E22241" s="940"/>
      <c r="F22241" s="941"/>
      <c r="G22241" s="937" t="str">
        <f t="array" ref="G22241">xlookup(F22241,'Internal Staffing Calculator'!E:E,'Internal Staffing Calculator'!C:C,"")</f>
        <v/>
      </c>
      <c r="H22241" s="932" t="str">
        <f t="array" ref="H22241">if(F22241&lt;&gt;"", iferror(index('Internal Staffing Calculator'!B$8:B23500,match(F22241,'Internal Staffing Calculator'!E$8:E23500,0)), "Not In Budget"),"")</f>
        <v/>
      </c>
      <c r="I22241" s="184"/>
      <c r="J22241" s="184"/>
      <c r="K22241" s="184"/>
      <c r="L22241" s="183"/>
    </row>
    <row r="22242">
      <c r="A22242" s="454"/>
      <c r="B22242" s="927"/>
      <c r="C22242" s="580"/>
      <c r="D22242" s="939"/>
      <c r="E22242" s="940"/>
      <c r="F22242" s="941"/>
      <c r="G22242" s="937" t="str">
        <f t="array" ref="G22242">xlookup(F22242,'Internal Staffing Calculator'!E:E,'Internal Staffing Calculator'!C:C,"")</f>
        <v/>
      </c>
      <c r="H22242" s="932" t="str">
        <f t="array" ref="H22242">if(F22242&lt;&gt;"", iferror(index('Internal Staffing Calculator'!B$8:B23500,match(F22242,'Internal Staffing Calculator'!E$8:E23500,0)), "Not In Budget"),"")</f>
        <v/>
      </c>
      <c r="I22242" s="184"/>
      <c r="J22242" s="184"/>
      <c r="K22242" s="184"/>
      <c r="L22242" s="183"/>
    </row>
    <row r="22243">
      <c r="A22243" s="454"/>
      <c r="B22243" s="927"/>
      <c r="C22243" s="580"/>
      <c r="D22243" s="939"/>
      <c r="E22243" s="940"/>
      <c r="F22243" s="941"/>
      <c r="G22243" s="937" t="str">
        <f t="array" ref="G22243">xlookup(F22243,'Internal Staffing Calculator'!E:E,'Internal Staffing Calculator'!C:C,"")</f>
        <v/>
      </c>
      <c r="H22243" s="932" t="str">
        <f t="array" ref="H22243">if(F22243&lt;&gt;"", iferror(index('Internal Staffing Calculator'!B$8:B23500,match(F22243,'Internal Staffing Calculator'!E$8:E23500,0)), "Not In Budget"),"")</f>
        <v/>
      </c>
      <c r="I22243" s="184"/>
      <c r="J22243" s="184"/>
      <c r="K22243" s="184"/>
      <c r="L22243" s="183"/>
    </row>
    <row r="22244">
      <c r="A22244" s="454"/>
      <c r="B22244" s="927"/>
      <c r="C22244" s="580"/>
      <c r="D22244" s="939"/>
      <c r="E22244" s="940"/>
      <c r="F22244" s="941"/>
      <c r="G22244" s="937" t="str">
        <f t="array" ref="G22244">xlookup(F22244,'Internal Staffing Calculator'!E:E,'Internal Staffing Calculator'!C:C,"")</f>
        <v/>
      </c>
      <c r="H22244" s="932" t="str">
        <f t="array" ref="H22244">if(F22244&lt;&gt;"", iferror(index('Internal Staffing Calculator'!B$8:B23500,match(F22244,'Internal Staffing Calculator'!E$8:E23500,0)), "Not In Budget"),"")</f>
        <v/>
      </c>
      <c r="I22244" s="184"/>
      <c r="J22244" s="184"/>
      <c r="K22244" s="184"/>
      <c r="L22244" s="183"/>
    </row>
    <row r="22245">
      <c r="A22245" s="454"/>
      <c r="B22245" s="927"/>
      <c r="C22245" s="580"/>
      <c r="D22245" s="939"/>
      <c r="E22245" s="940"/>
      <c r="F22245" s="941"/>
      <c r="G22245" s="937" t="str">
        <f t="array" ref="G22245">xlookup(F22245,'Internal Staffing Calculator'!E:E,'Internal Staffing Calculator'!C:C,"")</f>
        <v/>
      </c>
      <c r="H22245" s="932" t="str">
        <f t="array" ref="H22245">if(F22245&lt;&gt;"", iferror(index('Internal Staffing Calculator'!B$8:B23500,match(F22245,'Internal Staffing Calculator'!E$8:E23500,0)), "Not In Budget"),"")</f>
        <v/>
      </c>
      <c r="I22245" s="184"/>
      <c r="J22245" s="184"/>
      <c r="K22245" s="184"/>
      <c r="L22245" s="183"/>
    </row>
    <row r="22246">
      <c r="A22246" s="454"/>
      <c r="B22246" s="927"/>
      <c r="C22246" s="580"/>
      <c r="D22246" s="939"/>
      <c r="E22246" s="940"/>
      <c r="F22246" s="941"/>
      <c r="G22246" s="937" t="str">
        <f t="array" ref="G22246">xlookup(F22246,'Internal Staffing Calculator'!E:E,'Internal Staffing Calculator'!C:C,"")</f>
        <v/>
      </c>
      <c r="H22246" s="932" t="str">
        <f t="array" ref="H22246">if(F22246&lt;&gt;"", iferror(index('Internal Staffing Calculator'!B$8:B23500,match(F22246,'Internal Staffing Calculator'!E$8:E23500,0)), "Not In Budget"),"")</f>
        <v/>
      </c>
      <c r="I22246" s="184"/>
      <c r="J22246" s="184"/>
      <c r="K22246" s="184"/>
      <c r="L22246" s="183"/>
    </row>
    <row r="22247">
      <c r="A22247" s="454"/>
      <c r="B22247" s="927"/>
      <c r="C22247" s="580"/>
      <c r="D22247" s="939"/>
      <c r="E22247" s="940"/>
      <c r="F22247" s="941"/>
      <c r="G22247" s="937" t="str">
        <f t="array" ref="G22247">xlookup(F22247,'Internal Staffing Calculator'!E:E,'Internal Staffing Calculator'!C:C,"")</f>
        <v/>
      </c>
      <c r="H22247" s="932" t="str">
        <f t="array" ref="H22247">if(F22247&lt;&gt;"", iferror(index('Internal Staffing Calculator'!B$8:B23500,match(F22247,'Internal Staffing Calculator'!E$8:E23500,0)), "Not In Budget"),"")</f>
        <v/>
      </c>
      <c r="I22247" s="184"/>
      <c r="J22247" s="184"/>
      <c r="K22247" s="184"/>
      <c r="L22247" s="183"/>
    </row>
    <row r="22248">
      <c r="A22248" s="454"/>
      <c r="B22248" s="927"/>
      <c r="C22248" s="580"/>
      <c r="D22248" s="939"/>
      <c r="E22248" s="940"/>
      <c r="F22248" s="941"/>
      <c r="G22248" s="937" t="str">
        <f t="array" ref="G22248">xlookup(F22248,'Internal Staffing Calculator'!E:E,'Internal Staffing Calculator'!C:C,"")</f>
        <v/>
      </c>
      <c r="H22248" s="932" t="str">
        <f t="array" ref="H22248">if(F22248&lt;&gt;"", iferror(index('Internal Staffing Calculator'!B$8:B23500,match(F22248,'Internal Staffing Calculator'!E$8:E23500,0)), "Not In Budget"),"")</f>
        <v/>
      </c>
      <c r="I22248" s="184"/>
      <c r="J22248" s="184"/>
      <c r="K22248" s="184"/>
      <c r="L22248" s="183"/>
    </row>
    <row r="22249">
      <c r="A22249" s="454"/>
      <c r="B22249" s="927"/>
      <c r="C22249" s="580"/>
      <c r="D22249" s="939"/>
      <c r="E22249" s="940"/>
      <c r="F22249" s="941"/>
      <c r="G22249" s="937" t="str">
        <f t="array" ref="G22249">xlookup(F22249,'Internal Staffing Calculator'!E:E,'Internal Staffing Calculator'!C:C,"")</f>
        <v/>
      </c>
      <c r="H22249" s="932" t="str">
        <f t="array" ref="H22249">if(F22249&lt;&gt;"", iferror(index('Internal Staffing Calculator'!B$8:B23500,match(F22249,'Internal Staffing Calculator'!E$8:E23500,0)), "Not In Budget"),"")</f>
        <v/>
      </c>
      <c r="I22249" s="184"/>
      <c r="J22249" s="184"/>
      <c r="K22249" s="184"/>
      <c r="L22249" s="183"/>
    </row>
    <row r="22250">
      <c r="A22250" s="454"/>
      <c r="B22250" s="927"/>
      <c r="C22250" s="580"/>
      <c r="D22250" s="939"/>
      <c r="E22250" s="940"/>
      <c r="F22250" s="941"/>
      <c r="G22250" s="937" t="str">
        <f t="array" ref="G22250">xlookup(F22250,'Internal Staffing Calculator'!E:E,'Internal Staffing Calculator'!C:C,"")</f>
        <v/>
      </c>
      <c r="H22250" s="932" t="str">
        <f t="array" ref="H22250">if(F22250&lt;&gt;"", iferror(index('Internal Staffing Calculator'!B$8:B23500,match(F22250,'Internal Staffing Calculator'!E$8:E23500,0)), "Not In Budget"),"")</f>
        <v/>
      </c>
      <c r="I22250" s="184"/>
      <c r="J22250" s="184"/>
      <c r="K22250" s="184"/>
      <c r="L22250" s="183"/>
    </row>
    <row r="22251">
      <c r="A22251" s="454"/>
      <c r="B22251" s="927"/>
      <c r="C22251" s="580"/>
      <c r="D22251" s="939"/>
      <c r="E22251" s="940"/>
      <c r="F22251" s="941"/>
      <c r="G22251" s="937" t="str">
        <f t="array" ref="G22251">xlookup(F22251,'Internal Staffing Calculator'!E:E,'Internal Staffing Calculator'!C:C,"")</f>
        <v/>
      </c>
      <c r="H22251" s="932" t="str">
        <f t="array" ref="H22251">if(F22251&lt;&gt;"", iferror(index('Internal Staffing Calculator'!B$8:B23500,match(F22251,'Internal Staffing Calculator'!E$8:E23500,0)), "Not In Budget"),"")</f>
        <v/>
      </c>
      <c r="I22251" s="184"/>
      <c r="J22251" s="184"/>
      <c r="K22251" s="184"/>
      <c r="L22251" s="183"/>
    </row>
    <row r="22252">
      <c r="A22252" s="454"/>
      <c r="B22252" s="927"/>
      <c r="C22252" s="580"/>
      <c r="D22252" s="939"/>
      <c r="E22252" s="940"/>
      <c r="F22252" s="941"/>
      <c r="G22252" s="937" t="str">
        <f t="array" ref="G22252">xlookup(F22252,'Internal Staffing Calculator'!E:E,'Internal Staffing Calculator'!C:C,"")</f>
        <v/>
      </c>
      <c r="H22252" s="932" t="str">
        <f t="array" ref="H22252">if(F22252&lt;&gt;"", iferror(index('Internal Staffing Calculator'!B$8:B23500,match(F22252,'Internal Staffing Calculator'!E$8:E23500,0)), "Not In Budget"),"")</f>
        <v/>
      </c>
      <c r="I22252" s="184"/>
      <c r="J22252" s="184"/>
      <c r="K22252" s="184"/>
      <c r="L22252" s="183"/>
    </row>
    <row r="22253">
      <c r="A22253" s="454"/>
      <c r="B22253" s="927"/>
      <c r="C22253" s="580"/>
      <c r="D22253" s="939"/>
      <c r="E22253" s="940"/>
      <c r="F22253" s="941"/>
      <c r="G22253" s="937" t="str">
        <f t="array" ref="G22253">xlookup(F22253,'Internal Staffing Calculator'!E:E,'Internal Staffing Calculator'!C:C,"")</f>
        <v/>
      </c>
      <c r="H22253" s="932" t="str">
        <f t="array" ref="H22253">if(F22253&lt;&gt;"", iferror(index('Internal Staffing Calculator'!B$8:B23500,match(F22253,'Internal Staffing Calculator'!E$8:E23500,0)), "Not In Budget"),"")</f>
        <v/>
      </c>
      <c r="I22253" s="184"/>
      <c r="J22253" s="184"/>
      <c r="K22253" s="184"/>
      <c r="L22253" s="183"/>
    </row>
    <row r="22254">
      <c r="A22254" s="454"/>
      <c r="B22254" s="927"/>
      <c r="C22254" s="580"/>
      <c r="D22254" s="939"/>
      <c r="E22254" s="940"/>
      <c r="F22254" s="941"/>
      <c r="G22254" s="937" t="str">
        <f t="array" ref="G22254">xlookup(F22254,'Internal Staffing Calculator'!E:E,'Internal Staffing Calculator'!C:C,"")</f>
        <v/>
      </c>
      <c r="H22254" s="932" t="str">
        <f t="array" ref="H22254">if(F22254&lt;&gt;"", iferror(index('Internal Staffing Calculator'!B$8:B23500,match(F22254,'Internal Staffing Calculator'!E$8:E23500,0)), "Not In Budget"),"")</f>
        <v/>
      </c>
      <c r="I22254" s="184"/>
      <c r="J22254" s="184"/>
      <c r="K22254" s="184"/>
      <c r="L22254" s="183"/>
    </row>
    <row r="22255">
      <c r="A22255" s="454"/>
      <c r="B22255" s="927"/>
      <c r="C22255" s="580"/>
      <c r="D22255" s="939"/>
      <c r="E22255" s="940"/>
      <c r="F22255" s="941"/>
      <c r="G22255" s="937" t="str">
        <f t="array" ref="G22255">xlookup(F22255,'Internal Staffing Calculator'!E:E,'Internal Staffing Calculator'!C:C,"")</f>
        <v/>
      </c>
      <c r="H22255" s="932" t="str">
        <f t="array" ref="H22255">if(F22255&lt;&gt;"", iferror(index('Internal Staffing Calculator'!B$8:B23500,match(F22255,'Internal Staffing Calculator'!E$8:E23500,0)), "Not In Budget"),"")</f>
        <v/>
      </c>
      <c r="I22255" s="184"/>
      <c r="J22255" s="184"/>
      <c r="K22255" s="184"/>
      <c r="L22255" s="183"/>
    </row>
    <row r="22256">
      <c r="A22256" s="454"/>
      <c r="B22256" s="927"/>
      <c r="C22256" s="580"/>
      <c r="D22256" s="939"/>
      <c r="E22256" s="940"/>
      <c r="F22256" s="941"/>
      <c r="G22256" s="937" t="str">
        <f t="array" ref="G22256">xlookup(F22256,'Internal Staffing Calculator'!E:E,'Internal Staffing Calculator'!C:C,"")</f>
        <v/>
      </c>
      <c r="H22256" s="932" t="str">
        <f t="array" ref="H22256">if(F22256&lt;&gt;"", iferror(index('Internal Staffing Calculator'!B$8:B23500,match(F22256,'Internal Staffing Calculator'!E$8:E23500,0)), "Not In Budget"),"")</f>
        <v/>
      </c>
      <c r="I22256" s="184"/>
      <c r="J22256" s="184"/>
      <c r="K22256" s="184"/>
      <c r="L22256" s="183"/>
    </row>
    <row r="22257">
      <c r="A22257" s="454"/>
      <c r="B22257" s="927"/>
      <c r="C22257" s="580"/>
      <c r="D22257" s="939"/>
      <c r="E22257" s="940"/>
      <c r="F22257" s="941"/>
      <c r="G22257" s="937" t="str">
        <f t="array" ref="G22257">xlookup(F22257,'Internal Staffing Calculator'!E:E,'Internal Staffing Calculator'!C:C,"")</f>
        <v/>
      </c>
      <c r="H22257" s="932" t="str">
        <f t="array" ref="H22257">if(F22257&lt;&gt;"", iferror(index('Internal Staffing Calculator'!B$8:B23500,match(F22257,'Internal Staffing Calculator'!E$8:E23500,0)), "Not In Budget"),"")</f>
        <v/>
      </c>
      <c r="I22257" s="184"/>
      <c r="J22257" s="184"/>
      <c r="K22257" s="184"/>
      <c r="L22257" s="183"/>
    </row>
    <row r="22258">
      <c r="A22258" s="454"/>
      <c r="B22258" s="927"/>
      <c r="C22258" s="580"/>
      <c r="D22258" s="939"/>
      <c r="E22258" s="940"/>
      <c r="F22258" s="941"/>
      <c r="G22258" s="937" t="str">
        <f t="array" ref="G22258">xlookup(F22258,'Internal Staffing Calculator'!E:E,'Internal Staffing Calculator'!C:C,"")</f>
        <v/>
      </c>
      <c r="H22258" s="932" t="str">
        <f t="array" ref="H22258">if(F22258&lt;&gt;"", iferror(index('Internal Staffing Calculator'!B$8:B23500,match(F22258,'Internal Staffing Calculator'!E$8:E23500,0)), "Not In Budget"),"")</f>
        <v/>
      </c>
      <c r="I22258" s="184"/>
      <c r="J22258" s="184"/>
      <c r="K22258" s="184"/>
      <c r="L22258" s="183"/>
    </row>
    <row r="22259">
      <c r="A22259" s="454"/>
      <c r="B22259" s="927"/>
      <c r="C22259" s="580"/>
      <c r="D22259" s="939"/>
      <c r="E22259" s="940"/>
      <c r="F22259" s="941"/>
      <c r="G22259" s="937" t="str">
        <f t="array" ref="G22259">xlookup(F22259,'Internal Staffing Calculator'!E:E,'Internal Staffing Calculator'!C:C,"")</f>
        <v/>
      </c>
      <c r="H22259" s="932" t="str">
        <f t="array" ref="H22259">if(F22259&lt;&gt;"", iferror(index('Internal Staffing Calculator'!B$8:B23500,match(F22259,'Internal Staffing Calculator'!E$8:E23500,0)), "Not In Budget"),"")</f>
        <v/>
      </c>
      <c r="I22259" s="184"/>
      <c r="J22259" s="184"/>
      <c r="K22259" s="184"/>
      <c r="L22259" s="183"/>
    </row>
    <row r="22260">
      <c r="A22260" s="454"/>
      <c r="B22260" s="927"/>
      <c r="C22260" s="580"/>
      <c r="D22260" s="939"/>
      <c r="E22260" s="940"/>
      <c r="F22260" s="941"/>
      <c r="G22260" s="937" t="str">
        <f t="array" ref="G22260">xlookup(F22260,'Internal Staffing Calculator'!E:E,'Internal Staffing Calculator'!C:C,"")</f>
        <v/>
      </c>
      <c r="H22260" s="932" t="str">
        <f t="array" ref="H22260">if(F22260&lt;&gt;"", iferror(index('Internal Staffing Calculator'!B$8:B23500,match(F22260,'Internal Staffing Calculator'!E$8:E23500,0)), "Not In Budget"),"")</f>
        <v/>
      </c>
      <c r="I22260" s="184"/>
      <c r="J22260" s="184"/>
      <c r="K22260" s="184"/>
      <c r="L22260" s="183"/>
    </row>
    <row r="22261">
      <c r="A22261" s="454"/>
      <c r="B22261" s="927"/>
      <c r="C22261" s="580"/>
      <c r="D22261" s="939"/>
      <c r="E22261" s="940"/>
      <c r="F22261" s="941"/>
      <c r="G22261" s="937" t="str">
        <f t="array" ref="G22261">xlookup(F22261,'Internal Staffing Calculator'!E:E,'Internal Staffing Calculator'!C:C,"")</f>
        <v/>
      </c>
      <c r="H22261" s="932" t="str">
        <f t="array" ref="H22261">if(F22261&lt;&gt;"", iferror(index('Internal Staffing Calculator'!B$8:B23500,match(F22261,'Internal Staffing Calculator'!E$8:E23500,0)), "Not In Budget"),"")</f>
        <v/>
      </c>
      <c r="I22261" s="184"/>
      <c r="J22261" s="184"/>
      <c r="K22261" s="184"/>
      <c r="L22261" s="183"/>
    </row>
    <row r="22262">
      <c r="A22262" s="454"/>
      <c r="B22262" s="927"/>
      <c r="C22262" s="580"/>
      <c r="D22262" s="939"/>
      <c r="E22262" s="940"/>
      <c r="F22262" s="941"/>
      <c r="G22262" s="937" t="str">
        <f t="array" ref="G22262">xlookup(F22262,'Internal Staffing Calculator'!E:E,'Internal Staffing Calculator'!C:C,"")</f>
        <v/>
      </c>
      <c r="H22262" s="932" t="str">
        <f t="array" ref="H22262">if(F22262&lt;&gt;"", iferror(index('Internal Staffing Calculator'!B$8:B23500,match(F22262,'Internal Staffing Calculator'!E$8:E23500,0)), "Not In Budget"),"")</f>
        <v/>
      </c>
      <c r="I22262" s="184"/>
      <c r="J22262" s="184"/>
      <c r="K22262" s="184"/>
      <c r="L22262" s="183"/>
    </row>
    <row r="22263">
      <c r="A22263" s="454"/>
      <c r="B22263" s="927"/>
      <c r="C22263" s="580"/>
      <c r="D22263" s="939"/>
      <c r="E22263" s="940"/>
      <c r="F22263" s="941"/>
      <c r="G22263" s="937" t="str">
        <f t="array" ref="G22263">xlookup(F22263,'Internal Staffing Calculator'!E:E,'Internal Staffing Calculator'!C:C,"")</f>
        <v/>
      </c>
      <c r="H22263" s="932" t="str">
        <f t="array" ref="H22263">if(F22263&lt;&gt;"", iferror(index('Internal Staffing Calculator'!B$8:B23500,match(F22263,'Internal Staffing Calculator'!E$8:E23500,0)), "Not In Budget"),"")</f>
        <v/>
      </c>
      <c r="I22263" s="184"/>
      <c r="J22263" s="184"/>
      <c r="K22263" s="184"/>
      <c r="L22263" s="183"/>
    </row>
    <row r="22264">
      <c r="A22264" s="454"/>
      <c r="B22264" s="927"/>
      <c r="C22264" s="580"/>
      <c r="D22264" s="939"/>
      <c r="E22264" s="940"/>
      <c r="F22264" s="941"/>
      <c r="G22264" s="937" t="str">
        <f t="array" ref="G22264">xlookup(F22264,'Internal Staffing Calculator'!E:E,'Internal Staffing Calculator'!C:C,"")</f>
        <v/>
      </c>
      <c r="H22264" s="932" t="str">
        <f t="array" ref="H22264">if(F22264&lt;&gt;"", iferror(index('Internal Staffing Calculator'!B$8:B23500,match(F22264,'Internal Staffing Calculator'!E$8:E23500,0)), "Not In Budget"),"")</f>
        <v/>
      </c>
      <c r="I22264" s="184"/>
      <c r="J22264" s="184"/>
      <c r="K22264" s="184"/>
      <c r="L22264" s="183"/>
    </row>
    <row r="22265">
      <c r="A22265" s="454"/>
      <c r="B22265" s="927"/>
      <c r="C22265" s="580"/>
      <c r="D22265" s="939"/>
      <c r="E22265" s="940"/>
      <c r="F22265" s="941"/>
      <c r="G22265" s="937" t="str">
        <f t="array" ref="G22265">xlookup(F22265,'Internal Staffing Calculator'!E:E,'Internal Staffing Calculator'!C:C,"")</f>
        <v/>
      </c>
      <c r="H22265" s="932" t="str">
        <f t="array" ref="H22265">if(F22265&lt;&gt;"", iferror(index('Internal Staffing Calculator'!B$8:B23500,match(F22265,'Internal Staffing Calculator'!E$8:E23500,0)), "Not In Budget"),"")</f>
        <v/>
      </c>
      <c r="I22265" s="184"/>
      <c r="J22265" s="184"/>
      <c r="K22265" s="184"/>
      <c r="L22265" s="183"/>
    </row>
    <row r="22266">
      <c r="A22266" s="454"/>
      <c r="B22266" s="927"/>
      <c r="C22266" s="580"/>
      <c r="D22266" s="939"/>
      <c r="E22266" s="940"/>
      <c r="F22266" s="941"/>
      <c r="G22266" s="937" t="str">
        <f t="array" ref="G22266">xlookup(F22266,'Internal Staffing Calculator'!E:E,'Internal Staffing Calculator'!C:C,"")</f>
        <v/>
      </c>
      <c r="H22266" s="932" t="str">
        <f t="array" ref="H22266">if(F22266&lt;&gt;"", iferror(index('Internal Staffing Calculator'!B$8:B23500,match(F22266,'Internal Staffing Calculator'!E$8:E23500,0)), "Not In Budget"),"")</f>
        <v/>
      </c>
      <c r="I22266" s="184"/>
      <c r="J22266" s="184"/>
      <c r="K22266" s="184"/>
      <c r="L22266" s="183"/>
    </row>
    <row r="22267">
      <c r="A22267" s="454"/>
      <c r="B22267" s="927"/>
      <c r="C22267" s="580"/>
      <c r="D22267" s="939"/>
      <c r="E22267" s="940"/>
      <c r="F22267" s="941"/>
      <c r="G22267" s="937" t="str">
        <f t="array" ref="G22267">xlookup(F22267,'Internal Staffing Calculator'!E:E,'Internal Staffing Calculator'!C:C,"")</f>
        <v/>
      </c>
      <c r="H22267" s="932" t="str">
        <f t="array" ref="H22267">if(F22267&lt;&gt;"", iferror(index('Internal Staffing Calculator'!B$8:B23500,match(F22267,'Internal Staffing Calculator'!E$8:E23500,0)), "Not In Budget"),"")</f>
        <v/>
      </c>
      <c r="I22267" s="184"/>
      <c r="J22267" s="184"/>
      <c r="K22267" s="184"/>
      <c r="L22267" s="183"/>
    </row>
    <row r="22268">
      <c r="A22268" s="454"/>
      <c r="B22268" s="927"/>
      <c r="C22268" s="580"/>
      <c r="D22268" s="939"/>
      <c r="E22268" s="940"/>
      <c r="F22268" s="941"/>
      <c r="G22268" s="937" t="str">
        <f t="array" ref="G22268">xlookup(F22268,'Internal Staffing Calculator'!E:E,'Internal Staffing Calculator'!C:C,"")</f>
        <v/>
      </c>
      <c r="H22268" s="932" t="str">
        <f t="array" ref="H22268">if(F22268&lt;&gt;"", iferror(index('Internal Staffing Calculator'!B$8:B23500,match(F22268,'Internal Staffing Calculator'!E$8:E23500,0)), "Not In Budget"),"")</f>
        <v/>
      </c>
      <c r="I22268" s="184"/>
      <c r="J22268" s="184"/>
      <c r="K22268" s="184"/>
      <c r="L22268" s="183"/>
    </row>
    <row r="22269">
      <c r="A22269" s="454"/>
      <c r="B22269" s="927"/>
      <c r="C22269" s="580"/>
      <c r="D22269" s="939"/>
      <c r="E22269" s="940"/>
      <c r="F22269" s="941"/>
      <c r="G22269" s="937" t="str">
        <f t="array" ref="G22269">xlookup(F22269,'Internal Staffing Calculator'!E:E,'Internal Staffing Calculator'!C:C,"")</f>
        <v/>
      </c>
      <c r="H22269" s="932" t="str">
        <f t="array" ref="H22269">if(F22269&lt;&gt;"", iferror(index('Internal Staffing Calculator'!B$8:B23500,match(F22269,'Internal Staffing Calculator'!E$8:E23500,0)), "Not In Budget"),"")</f>
        <v/>
      </c>
      <c r="I22269" s="184"/>
      <c r="J22269" s="184"/>
      <c r="K22269" s="184"/>
      <c r="L22269" s="183"/>
    </row>
    <row r="22270">
      <c r="A22270" s="454"/>
      <c r="B22270" s="927"/>
      <c r="C22270" s="580"/>
      <c r="D22270" s="939"/>
      <c r="E22270" s="940"/>
      <c r="F22270" s="941"/>
      <c r="G22270" s="937" t="str">
        <f t="array" ref="G22270">xlookup(F22270,'Internal Staffing Calculator'!E:E,'Internal Staffing Calculator'!C:C,"")</f>
        <v/>
      </c>
      <c r="H22270" s="932" t="str">
        <f t="array" ref="H22270">if(F22270&lt;&gt;"", iferror(index('Internal Staffing Calculator'!B$8:B23500,match(F22270,'Internal Staffing Calculator'!E$8:E23500,0)), "Not In Budget"),"")</f>
        <v/>
      </c>
      <c r="I22270" s="184"/>
      <c r="J22270" s="184"/>
      <c r="K22270" s="184"/>
      <c r="L22270" s="183"/>
    </row>
    <row r="22271">
      <c r="A22271" s="454"/>
      <c r="B22271" s="927"/>
      <c r="C22271" s="580"/>
      <c r="D22271" s="939"/>
      <c r="E22271" s="940"/>
      <c r="F22271" s="941"/>
      <c r="G22271" s="937" t="str">
        <f t="array" ref="G22271">xlookup(F22271,'Internal Staffing Calculator'!E:E,'Internal Staffing Calculator'!C:C,"")</f>
        <v/>
      </c>
      <c r="H22271" s="932" t="str">
        <f t="array" ref="H22271">if(F22271&lt;&gt;"", iferror(index('Internal Staffing Calculator'!B$8:B23500,match(F22271,'Internal Staffing Calculator'!E$8:E23500,0)), "Not In Budget"),"")</f>
        <v/>
      </c>
      <c r="I22271" s="184"/>
      <c r="J22271" s="184"/>
      <c r="K22271" s="184"/>
      <c r="L22271" s="183"/>
    </row>
    <row r="22272">
      <c r="A22272" s="454"/>
      <c r="B22272" s="927"/>
      <c r="C22272" s="580"/>
      <c r="D22272" s="939"/>
      <c r="E22272" s="940"/>
      <c r="F22272" s="941"/>
      <c r="G22272" s="937" t="str">
        <f t="array" ref="G22272">xlookup(F22272,'Internal Staffing Calculator'!E:E,'Internal Staffing Calculator'!C:C,"")</f>
        <v/>
      </c>
      <c r="H22272" s="932" t="str">
        <f t="array" ref="H22272">if(F22272&lt;&gt;"", iferror(index('Internal Staffing Calculator'!B$8:B23500,match(F22272,'Internal Staffing Calculator'!E$8:E23500,0)), "Not In Budget"),"")</f>
        <v/>
      </c>
      <c r="I22272" s="184"/>
      <c r="J22272" s="184"/>
      <c r="K22272" s="184"/>
      <c r="L22272" s="183"/>
    </row>
    <row r="22273">
      <c r="A22273" s="454"/>
      <c r="B22273" s="927"/>
      <c r="C22273" s="580"/>
      <c r="D22273" s="939"/>
      <c r="E22273" s="940"/>
      <c r="F22273" s="941"/>
      <c r="G22273" s="937" t="str">
        <f t="array" ref="G22273">xlookup(F22273,'Internal Staffing Calculator'!E:E,'Internal Staffing Calculator'!C:C,"")</f>
        <v/>
      </c>
      <c r="H22273" s="932" t="str">
        <f t="array" ref="H22273">if(F22273&lt;&gt;"", iferror(index('Internal Staffing Calculator'!B$8:B23500,match(F22273,'Internal Staffing Calculator'!E$8:E23500,0)), "Not In Budget"),"")</f>
        <v/>
      </c>
      <c r="I22273" s="184"/>
      <c r="J22273" s="184"/>
      <c r="K22273" s="184"/>
      <c r="L22273" s="183"/>
    </row>
    <row r="22274">
      <c r="A22274" s="454"/>
      <c r="B22274" s="927"/>
      <c r="C22274" s="580"/>
      <c r="D22274" s="939"/>
      <c r="E22274" s="940"/>
      <c r="F22274" s="941"/>
      <c r="G22274" s="937" t="str">
        <f t="array" ref="G22274">xlookup(F22274,'Internal Staffing Calculator'!E:E,'Internal Staffing Calculator'!C:C,"")</f>
        <v/>
      </c>
      <c r="H22274" s="932" t="str">
        <f t="array" ref="H22274">if(F22274&lt;&gt;"", iferror(index('Internal Staffing Calculator'!B$8:B23500,match(F22274,'Internal Staffing Calculator'!E$8:E23500,0)), "Not In Budget"),"")</f>
        <v/>
      </c>
      <c r="I22274" s="184"/>
      <c r="J22274" s="184"/>
      <c r="K22274" s="184"/>
      <c r="L22274" s="183"/>
    </row>
    <row r="22275">
      <c r="A22275" s="454"/>
      <c r="B22275" s="927"/>
      <c r="C22275" s="580"/>
      <c r="D22275" s="939"/>
      <c r="E22275" s="940"/>
      <c r="F22275" s="941"/>
      <c r="G22275" s="937" t="str">
        <f t="array" ref="G22275">xlookup(F22275,'Internal Staffing Calculator'!E:E,'Internal Staffing Calculator'!C:C,"")</f>
        <v/>
      </c>
      <c r="H22275" s="932" t="str">
        <f t="array" ref="H22275">if(F22275&lt;&gt;"", iferror(index('Internal Staffing Calculator'!B$8:B23500,match(F22275,'Internal Staffing Calculator'!E$8:E23500,0)), "Not In Budget"),"")</f>
        <v/>
      </c>
      <c r="I22275" s="184"/>
      <c r="J22275" s="184"/>
      <c r="K22275" s="184"/>
      <c r="L22275" s="183"/>
    </row>
    <row r="22276">
      <c r="A22276" s="454"/>
      <c r="B22276" s="927"/>
      <c r="C22276" s="580"/>
      <c r="D22276" s="939"/>
      <c r="E22276" s="940"/>
      <c r="F22276" s="941"/>
      <c r="G22276" s="937" t="str">
        <f t="array" ref="G22276">xlookup(F22276,'Internal Staffing Calculator'!E:E,'Internal Staffing Calculator'!C:C,"")</f>
        <v/>
      </c>
      <c r="H22276" s="932" t="str">
        <f t="array" ref="H22276">if(F22276&lt;&gt;"", iferror(index('Internal Staffing Calculator'!B$8:B23500,match(F22276,'Internal Staffing Calculator'!E$8:E23500,0)), "Not In Budget"),"")</f>
        <v/>
      </c>
      <c r="I22276" s="184"/>
      <c r="J22276" s="184"/>
      <c r="K22276" s="184"/>
      <c r="L22276" s="183"/>
    </row>
    <row r="22277">
      <c r="A22277" s="454"/>
      <c r="B22277" s="927"/>
      <c r="C22277" s="580"/>
      <c r="D22277" s="939"/>
      <c r="E22277" s="940"/>
      <c r="F22277" s="941"/>
      <c r="G22277" s="937" t="str">
        <f t="array" ref="G22277">xlookup(F22277,'Internal Staffing Calculator'!E:E,'Internal Staffing Calculator'!C:C,"")</f>
        <v/>
      </c>
      <c r="H22277" s="932" t="str">
        <f t="array" ref="H22277">if(F22277&lt;&gt;"", iferror(index('Internal Staffing Calculator'!B$8:B23500,match(F22277,'Internal Staffing Calculator'!E$8:E23500,0)), "Not In Budget"),"")</f>
        <v/>
      </c>
      <c r="I22277" s="184"/>
      <c r="J22277" s="184"/>
      <c r="K22277" s="184"/>
      <c r="L22277" s="183"/>
    </row>
    <row r="22278">
      <c r="A22278" s="454"/>
      <c r="B22278" s="927"/>
      <c r="C22278" s="580"/>
      <c r="D22278" s="939"/>
      <c r="E22278" s="940"/>
      <c r="F22278" s="941"/>
      <c r="G22278" s="937" t="str">
        <f t="array" ref="G22278">xlookup(F22278,'Internal Staffing Calculator'!E:E,'Internal Staffing Calculator'!C:C,"")</f>
        <v/>
      </c>
      <c r="H22278" s="932" t="str">
        <f t="array" ref="H22278">if(F22278&lt;&gt;"", iferror(index('Internal Staffing Calculator'!B$8:B23500,match(F22278,'Internal Staffing Calculator'!E$8:E23500,0)), "Not In Budget"),"")</f>
        <v/>
      </c>
      <c r="I22278" s="184"/>
      <c r="J22278" s="184"/>
      <c r="K22278" s="184"/>
      <c r="L22278" s="183"/>
    </row>
    <row r="22279">
      <c r="A22279" s="454"/>
      <c r="B22279" s="927"/>
      <c r="C22279" s="580"/>
      <c r="D22279" s="939"/>
      <c r="E22279" s="940"/>
      <c r="F22279" s="941"/>
      <c r="G22279" s="937" t="str">
        <f t="array" ref="G22279">xlookup(F22279,'Internal Staffing Calculator'!E:E,'Internal Staffing Calculator'!C:C,"")</f>
        <v/>
      </c>
      <c r="H22279" s="932" t="str">
        <f t="array" ref="H22279">if(F22279&lt;&gt;"", iferror(index('Internal Staffing Calculator'!B$8:B23500,match(F22279,'Internal Staffing Calculator'!E$8:E23500,0)), "Not In Budget"),"")</f>
        <v/>
      </c>
      <c r="I22279" s="184"/>
      <c r="J22279" s="184"/>
      <c r="K22279" s="184"/>
      <c r="L22279" s="183"/>
    </row>
    <row r="22280">
      <c r="A22280" s="454"/>
      <c r="B22280" s="927"/>
      <c r="C22280" s="580"/>
      <c r="D22280" s="939"/>
      <c r="E22280" s="940"/>
      <c r="F22280" s="941"/>
      <c r="G22280" s="937" t="str">
        <f t="array" ref="G22280">xlookup(F22280,'Internal Staffing Calculator'!E:E,'Internal Staffing Calculator'!C:C,"")</f>
        <v/>
      </c>
      <c r="H22280" s="932" t="str">
        <f t="array" ref="H22280">if(F22280&lt;&gt;"", iferror(index('Internal Staffing Calculator'!B$8:B23500,match(F22280,'Internal Staffing Calculator'!E$8:E23500,0)), "Not In Budget"),"")</f>
        <v/>
      </c>
      <c r="I22280" s="184"/>
      <c r="J22280" s="184"/>
      <c r="K22280" s="184"/>
      <c r="L22280" s="183"/>
    </row>
    <row r="22281">
      <c r="A22281" s="454"/>
      <c r="B22281" s="927"/>
      <c r="C22281" s="580"/>
      <c r="D22281" s="939"/>
      <c r="E22281" s="940"/>
      <c r="F22281" s="941"/>
      <c r="G22281" s="937" t="str">
        <f t="array" ref="G22281">xlookup(F22281,'Internal Staffing Calculator'!E:E,'Internal Staffing Calculator'!C:C,"")</f>
        <v/>
      </c>
      <c r="H22281" s="932" t="str">
        <f t="array" ref="H22281">if(F22281&lt;&gt;"", iferror(index('Internal Staffing Calculator'!B$8:B23500,match(F22281,'Internal Staffing Calculator'!E$8:E23500,0)), "Not In Budget"),"")</f>
        <v/>
      </c>
      <c r="I22281" s="184"/>
      <c r="J22281" s="184"/>
      <c r="K22281" s="184"/>
      <c r="L22281" s="183"/>
    </row>
    <row r="22282">
      <c r="A22282" s="454"/>
      <c r="B22282" s="927"/>
      <c r="C22282" s="580"/>
      <c r="D22282" s="939"/>
      <c r="E22282" s="940"/>
      <c r="F22282" s="941"/>
      <c r="G22282" s="937" t="str">
        <f t="array" ref="G22282">xlookup(F22282,'Internal Staffing Calculator'!E:E,'Internal Staffing Calculator'!C:C,"")</f>
        <v/>
      </c>
      <c r="H22282" s="932" t="str">
        <f t="array" ref="H22282">if(F22282&lt;&gt;"", iferror(index('Internal Staffing Calculator'!B$8:B23500,match(F22282,'Internal Staffing Calculator'!E$8:E23500,0)), "Not In Budget"),"")</f>
        <v/>
      </c>
      <c r="I22282" s="184"/>
      <c r="J22282" s="184"/>
      <c r="K22282" s="184"/>
      <c r="L22282" s="183"/>
    </row>
    <row r="22283">
      <c r="A22283" s="454"/>
      <c r="B22283" s="927"/>
      <c r="C22283" s="580"/>
      <c r="D22283" s="939"/>
      <c r="E22283" s="940"/>
      <c r="F22283" s="941"/>
      <c r="G22283" s="937" t="str">
        <f t="array" ref="G22283">xlookup(F22283,'Internal Staffing Calculator'!E:E,'Internal Staffing Calculator'!C:C,"")</f>
        <v/>
      </c>
      <c r="H22283" s="932" t="str">
        <f t="array" ref="H22283">if(F22283&lt;&gt;"", iferror(index('Internal Staffing Calculator'!B$8:B23500,match(F22283,'Internal Staffing Calculator'!E$8:E23500,0)), "Not In Budget"),"")</f>
        <v/>
      </c>
      <c r="I22283" s="184"/>
      <c r="J22283" s="184"/>
      <c r="K22283" s="184"/>
      <c r="L22283" s="183"/>
    </row>
    <row r="22284">
      <c r="A22284" s="454"/>
      <c r="B22284" s="927"/>
      <c r="C22284" s="580"/>
      <c r="D22284" s="939"/>
      <c r="E22284" s="940"/>
      <c r="F22284" s="941"/>
      <c r="G22284" s="937" t="str">
        <f t="array" ref="G22284">xlookup(F22284,'Internal Staffing Calculator'!E:E,'Internal Staffing Calculator'!C:C,"")</f>
        <v/>
      </c>
      <c r="H22284" s="932" t="str">
        <f t="array" ref="H22284">if(F22284&lt;&gt;"", iferror(index('Internal Staffing Calculator'!B$8:B23500,match(F22284,'Internal Staffing Calculator'!E$8:E23500,0)), "Not In Budget"),"")</f>
        <v/>
      </c>
      <c r="I22284" s="184"/>
      <c r="J22284" s="184"/>
      <c r="K22284" s="184"/>
      <c r="L22284" s="183"/>
    </row>
    <row r="22285">
      <c r="A22285" s="454"/>
      <c r="B22285" s="927"/>
      <c r="C22285" s="580"/>
      <c r="D22285" s="939"/>
      <c r="E22285" s="940"/>
      <c r="F22285" s="941"/>
      <c r="G22285" s="937" t="str">
        <f t="array" ref="G22285">xlookup(F22285,'Internal Staffing Calculator'!E:E,'Internal Staffing Calculator'!C:C,"")</f>
        <v/>
      </c>
      <c r="H22285" s="932" t="str">
        <f t="array" ref="H22285">if(F22285&lt;&gt;"", iferror(index('Internal Staffing Calculator'!B$8:B23500,match(F22285,'Internal Staffing Calculator'!E$8:E23500,0)), "Not In Budget"),"")</f>
        <v/>
      </c>
      <c r="I22285" s="184"/>
      <c r="J22285" s="184"/>
      <c r="K22285" s="184"/>
      <c r="L22285" s="183"/>
    </row>
    <row r="22286">
      <c r="A22286" s="454"/>
      <c r="B22286" s="927"/>
      <c r="C22286" s="580"/>
      <c r="D22286" s="939"/>
      <c r="E22286" s="940"/>
      <c r="F22286" s="941"/>
      <c r="G22286" s="937" t="str">
        <f t="array" ref="G22286">xlookup(F22286,'Internal Staffing Calculator'!E:E,'Internal Staffing Calculator'!C:C,"")</f>
        <v/>
      </c>
      <c r="H22286" s="932" t="str">
        <f t="array" ref="H22286">if(F22286&lt;&gt;"", iferror(index('Internal Staffing Calculator'!B$8:B23500,match(F22286,'Internal Staffing Calculator'!E$8:E23500,0)), "Not In Budget"),"")</f>
        <v/>
      </c>
      <c r="I22286" s="184"/>
      <c r="J22286" s="184"/>
      <c r="K22286" s="184"/>
      <c r="L22286" s="183"/>
    </row>
    <row r="22287">
      <c r="A22287" s="454"/>
      <c r="B22287" s="927"/>
      <c r="C22287" s="580"/>
      <c r="D22287" s="939"/>
      <c r="E22287" s="940"/>
      <c r="F22287" s="941"/>
      <c r="G22287" s="937" t="str">
        <f t="array" ref="G22287">xlookup(F22287,'Internal Staffing Calculator'!E:E,'Internal Staffing Calculator'!C:C,"")</f>
        <v/>
      </c>
      <c r="H22287" s="932" t="str">
        <f t="array" ref="H22287">if(F22287&lt;&gt;"", iferror(index('Internal Staffing Calculator'!B$8:B23500,match(F22287,'Internal Staffing Calculator'!E$8:E23500,0)), "Not In Budget"),"")</f>
        <v/>
      </c>
      <c r="I22287" s="184"/>
      <c r="J22287" s="184"/>
      <c r="K22287" s="184"/>
      <c r="L22287" s="183"/>
    </row>
    <row r="22288">
      <c r="A22288" s="454"/>
      <c r="B22288" s="927"/>
      <c r="C22288" s="580"/>
      <c r="D22288" s="939"/>
      <c r="E22288" s="940"/>
      <c r="F22288" s="941"/>
      <c r="G22288" s="937" t="str">
        <f t="array" ref="G22288">xlookup(F22288,'Internal Staffing Calculator'!E:E,'Internal Staffing Calculator'!C:C,"")</f>
        <v/>
      </c>
      <c r="H22288" s="932" t="str">
        <f t="array" ref="H22288">if(F22288&lt;&gt;"", iferror(index('Internal Staffing Calculator'!B$8:B23500,match(F22288,'Internal Staffing Calculator'!E$8:E23500,0)), "Not In Budget"),"")</f>
        <v/>
      </c>
      <c r="I22288" s="184"/>
      <c r="J22288" s="184"/>
      <c r="K22288" s="184"/>
      <c r="L22288" s="183"/>
    </row>
    <row r="22289">
      <c r="A22289" s="454"/>
      <c r="B22289" s="927"/>
      <c r="C22289" s="580"/>
      <c r="D22289" s="939"/>
      <c r="E22289" s="940"/>
      <c r="F22289" s="941"/>
      <c r="G22289" s="937" t="str">
        <f t="array" ref="G22289">xlookup(F22289,'Internal Staffing Calculator'!E:E,'Internal Staffing Calculator'!C:C,"")</f>
        <v/>
      </c>
      <c r="H22289" s="932" t="str">
        <f t="array" ref="H22289">if(F22289&lt;&gt;"", iferror(index('Internal Staffing Calculator'!B$8:B23500,match(F22289,'Internal Staffing Calculator'!E$8:E23500,0)), "Not In Budget"),"")</f>
        <v/>
      </c>
      <c r="I22289" s="184"/>
      <c r="J22289" s="184"/>
      <c r="K22289" s="184"/>
      <c r="L22289" s="183"/>
    </row>
    <row r="22290">
      <c r="A22290" s="454"/>
      <c r="B22290" s="927"/>
      <c r="C22290" s="580"/>
      <c r="D22290" s="939"/>
      <c r="E22290" s="940"/>
      <c r="F22290" s="941"/>
      <c r="G22290" s="937" t="str">
        <f t="array" ref="G22290">xlookup(F22290,'Internal Staffing Calculator'!E:E,'Internal Staffing Calculator'!C:C,"")</f>
        <v/>
      </c>
      <c r="H22290" s="932" t="str">
        <f t="array" ref="H22290">if(F22290&lt;&gt;"", iferror(index('Internal Staffing Calculator'!B$8:B23500,match(F22290,'Internal Staffing Calculator'!E$8:E23500,0)), "Not In Budget"),"")</f>
        <v/>
      </c>
      <c r="I22290" s="184"/>
      <c r="J22290" s="184"/>
      <c r="K22290" s="184"/>
      <c r="L22290" s="183"/>
    </row>
    <row r="22291">
      <c r="A22291" s="454"/>
      <c r="B22291" s="927"/>
      <c r="C22291" s="580"/>
      <c r="D22291" s="939"/>
      <c r="E22291" s="940"/>
      <c r="F22291" s="941"/>
      <c r="G22291" s="937" t="str">
        <f t="array" ref="G22291">xlookup(F22291,'Internal Staffing Calculator'!E:E,'Internal Staffing Calculator'!C:C,"")</f>
        <v/>
      </c>
      <c r="H22291" s="932" t="str">
        <f t="array" ref="H22291">if(F22291&lt;&gt;"", iferror(index('Internal Staffing Calculator'!B$8:B23500,match(F22291,'Internal Staffing Calculator'!E$8:E23500,0)), "Not In Budget"),"")</f>
        <v/>
      </c>
      <c r="I22291" s="184"/>
      <c r="J22291" s="184"/>
      <c r="K22291" s="184"/>
      <c r="L22291" s="183"/>
    </row>
    <row r="22292">
      <c r="A22292" s="454"/>
      <c r="B22292" s="927"/>
      <c r="C22292" s="580"/>
      <c r="D22292" s="939"/>
      <c r="E22292" s="940"/>
      <c r="F22292" s="941"/>
      <c r="G22292" s="937" t="str">
        <f t="array" ref="G22292">xlookup(F22292,'Internal Staffing Calculator'!E:E,'Internal Staffing Calculator'!C:C,"")</f>
        <v/>
      </c>
      <c r="H22292" s="932" t="str">
        <f t="array" ref="H22292">if(F22292&lt;&gt;"", iferror(index('Internal Staffing Calculator'!B$8:B23500,match(F22292,'Internal Staffing Calculator'!E$8:E23500,0)), "Not In Budget"),"")</f>
        <v/>
      </c>
      <c r="I22292" s="184"/>
      <c r="J22292" s="184"/>
      <c r="K22292" s="184"/>
      <c r="L22292" s="183"/>
    </row>
    <row r="22293">
      <c r="A22293" s="454"/>
      <c r="B22293" s="927"/>
      <c r="C22293" s="580"/>
      <c r="D22293" s="939"/>
      <c r="E22293" s="940"/>
      <c r="F22293" s="941"/>
      <c r="G22293" s="937" t="str">
        <f t="array" ref="G22293">xlookup(F22293,'Internal Staffing Calculator'!E:E,'Internal Staffing Calculator'!C:C,"")</f>
        <v/>
      </c>
      <c r="H22293" s="932" t="str">
        <f t="array" ref="H22293">if(F22293&lt;&gt;"", iferror(index('Internal Staffing Calculator'!B$8:B23500,match(F22293,'Internal Staffing Calculator'!E$8:E23500,0)), "Not In Budget"),"")</f>
        <v/>
      </c>
      <c r="I22293" s="184"/>
      <c r="J22293" s="184"/>
      <c r="K22293" s="184"/>
      <c r="L22293" s="183"/>
    </row>
    <row r="22294">
      <c r="A22294" s="454"/>
      <c r="B22294" s="927"/>
      <c r="C22294" s="580"/>
      <c r="D22294" s="939"/>
      <c r="E22294" s="940"/>
      <c r="F22294" s="941"/>
      <c r="G22294" s="937" t="str">
        <f t="array" ref="G22294">xlookup(F22294,'Internal Staffing Calculator'!E:E,'Internal Staffing Calculator'!C:C,"")</f>
        <v/>
      </c>
      <c r="H22294" s="932" t="str">
        <f t="array" ref="H22294">if(F22294&lt;&gt;"", iferror(index('Internal Staffing Calculator'!B$8:B23500,match(F22294,'Internal Staffing Calculator'!E$8:E23500,0)), "Not In Budget"),"")</f>
        <v/>
      </c>
      <c r="I22294" s="184"/>
      <c r="J22294" s="184"/>
      <c r="K22294" s="184"/>
      <c r="L22294" s="183"/>
    </row>
    <row r="22295">
      <c r="A22295" s="454"/>
      <c r="B22295" s="927"/>
      <c r="C22295" s="580"/>
      <c r="D22295" s="939"/>
      <c r="E22295" s="940"/>
      <c r="F22295" s="941"/>
      <c r="G22295" s="937" t="str">
        <f t="array" ref="G22295">xlookup(F22295,'Internal Staffing Calculator'!E:E,'Internal Staffing Calculator'!C:C,"")</f>
        <v/>
      </c>
      <c r="H22295" s="932" t="str">
        <f t="array" ref="H22295">if(F22295&lt;&gt;"", iferror(index('Internal Staffing Calculator'!B$8:B23500,match(F22295,'Internal Staffing Calculator'!E$8:E23500,0)), "Not In Budget"),"")</f>
        <v/>
      </c>
      <c r="I22295" s="184"/>
      <c r="J22295" s="184"/>
      <c r="K22295" s="184"/>
      <c r="L22295" s="183"/>
    </row>
    <row r="22296">
      <c r="A22296" s="454"/>
      <c r="B22296" s="927"/>
      <c r="C22296" s="580"/>
      <c r="D22296" s="939"/>
      <c r="E22296" s="940"/>
      <c r="F22296" s="941"/>
      <c r="G22296" s="937" t="str">
        <f t="array" ref="G22296">xlookup(F22296,'Internal Staffing Calculator'!E:E,'Internal Staffing Calculator'!C:C,"")</f>
        <v/>
      </c>
      <c r="H22296" s="932" t="str">
        <f t="array" ref="H22296">if(F22296&lt;&gt;"", iferror(index('Internal Staffing Calculator'!B$8:B23500,match(F22296,'Internal Staffing Calculator'!E$8:E23500,0)), "Not In Budget"),"")</f>
        <v/>
      </c>
      <c r="I22296" s="184"/>
      <c r="J22296" s="184"/>
      <c r="K22296" s="184"/>
      <c r="L22296" s="183"/>
    </row>
    <row r="22297">
      <c r="A22297" s="454"/>
      <c r="B22297" s="927"/>
      <c r="C22297" s="580"/>
      <c r="D22297" s="939"/>
      <c r="E22297" s="940"/>
      <c r="F22297" s="941"/>
      <c r="G22297" s="937" t="str">
        <f t="array" ref="G22297">xlookup(F22297,'Internal Staffing Calculator'!E:E,'Internal Staffing Calculator'!C:C,"")</f>
        <v/>
      </c>
      <c r="H22297" s="932" t="str">
        <f t="array" ref="H22297">if(F22297&lt;&gt;"", iferror(index('Internal Staffing Calculator'!B$8:B23500,match(F22297,'Internal Staffing Calculator'!E$8:E23500,0)), "Not In Budget"),"")</f>
        <v/>
      </c>
      <c r="I22297" s="184"/>
      <c r="J22297" s="184"/>
      <c r="K22297" s="184"/>
      <c r="L22297" s="183"/>
    </row>
    <row r="22298">
      <c r="A22298" s="454"/>
      <c r="B22298" s="927"/>
      <c r="C22298" s="580"/>
      <c r="D22298" s="939"/>
      <c r="E22298" s="940"/>
      <c r="F22298" s="941"/>
      <c r="G22298" s="937" t="str">
        <f t="array" ref="G22298">xlookup(F22298,'Internal Staffing Calculator'!E:E,'Internal Staffing Calculator'!C:C,"")</f>
        <v/>
      </c>
      <c r="H22298" s="932" t="str">
        <f t="array" ref="H22298">if(F22298&lt;&gt;"", iferror(index('Internal Staffing Calculator'!B$8:B23500,match(F22298,'Internal Staffing Calculator'!E$8:E23500,0)), "Not In Budget"),"")</f>
        <v/>
      </c>
      <c r="I22298" s="184"/>
      <c r="J22298" s="184"/>
      <c r="K22298" s="184"/>
      <c r="L22298" s="183"/>
    </row>
    <row r="22299">
      <c r="A22299" s="454"/>
      <c r="B22299" s="927"/>
      <c r="C22299" s="580"/>
      <c r="D22299" s="939"/>
      <c r="E22299" s="940"/>
      <c r="F22299" s="941"/>
      <c r="G22299" s="937" t="str">
        <f t="array" ref="G22299">xlookup(F22299,'Internal Staffing Calculator'!E:E,'Internal Staffing Calculator'!C:C,"")</f>
        <v/>
      </c>
      <c r="H22299" s="932" t="str">
        <f t="array" ref="H22299">if(F22299&lt;&gt;"", iferror(index('Internal Staffing Calculator'!B$8:B23500,match(F22299,'Internal Staffing Calculator'!E$8:E23500,0)), "Not In Budget"),"")</f>
        <v/>
      </c>
      <c r="I22299" s="184"/>
      <c r="J22299" s="184"/>
      <c r="K22299" s="184"/>
      <c r="L22299" s="183"/>
    </row>
    <row r="22300">
      <c r="A22300" s="454"/>
      <c r="B22300" s="927"/>
      <c r="C22300" s="580"/>
      <c r="D22300" s="939"/>
      <c r="E22300" s="940"/>
      <c r="F22300" s="941"/>
      <c r="G22300" s="937" t="str">
        <f t="array" ref="G22300">xlookup(F22300,'Internal Staffing Calculator'!E:E,'Internal Staffing Calculator'!C:C,"")</f>
        <v/>
      </c>
      <c r="H22300" s="932" t="str">
        <f t="array" ref="H22300">if(F22300&lt;&gt;"", iferror(index('Internal Staffing Calculator'!B$8:B23500,match(F22300,'Internal Staffing Calculator'!E$8:E23500,0)), "Not In Budget"),"")</f>
        <v/>
      </c>
      <c r="I22300" s="184"/>
      <c r="J22300" s="184"/>
      <c r="K22300" s="184"/>
      <c r="L22300" s="183"/>
    </row>
    <row r="22301">
      <c r="A22301" s="454"/>
      <c r="B22301" s="927"/>
      <c r="C22301" s="580"/>
      <c r="D22301" s="939"/>
      <c r="E22301" s="940"/>
      <c r="F22301" s="941"/>
      <c r="G22301" s="937" t="str">
        <f t="array" ref="G22301">xlookup(F22301,'Internal Staffing Calculator'!E:E,'Internal Staffing Calculator'!C:C,"")</f>
        <v/>
      </c>
      <c r="H22301" s="932" t="str">
        <f t="array" ref="H22301">if(F22301&lt;&gt;"", iferror(index('Internal Staffing Calculator'!B$8:B23500,match(F22301,'Internal Staffing Calculator'!E$8:E23500,0)), "Not In Budget"),"")</f>
        <v/>
      </c>
      <c r="I22301" s="184"/>
      <c r="J22301" s="184"/>
      <c r="K22301" s="184"/>
      <c r="L22301" s="183"/>
    </row>
    <row r="22302">
      <c r="A22302" s="454"/>
      <c r="B22302" s="927"/>
      <c r="C22302" s="580"/>
      <c r="D22302" s="939"/>
      <c r="E22302" s="940"/>
      <c r="F22302" s="941"/>
      <c r="G22302" s="937" t="str">
        <f t="array" ref="G22302">xlookup(F22302,'Internal Staffing Calculator'!E:E,'Internal Staffing Calculator'!C:C,"")</f>
        <v/>
      </c>
      <c r="H22302" s="932" t="str">
        <f t="array" ref="H22302">if(F22302&lt;&gt;"", iferror(index('Internal Staffing Calculator'!B$8:B23500,match(F22302,'Internal Staffing Calculator'!E$8:E23500,0)), "Not In Budget"),"")</f>
        <v/>
      </c>
      <c r="I22302" s="184"/>
      <c r="J22302" s="184"/>
      <c r="K22302" s="184"/>
      <c r="L22302" s="183"/>
    </row>
    <row r="22303">
      <c r="A22303" s="454"/>
      <c r="B22303" s="927"/>
      <c r="C22303" s="580"/>
      <c r="D22303" s="939"/>
      <c r="E22303" s="940"/>
      <c r="F22303" s="941"/>
      <c r="G22303" s="937" t="str">
        <f t="array" ref="G22303">xlookup(F22303,'Internal Staffing Calculator'!E:E,'Internal Staffing Calculator'!C:C,"")</f>
        <v/>
      </c>
      <c r="H22303" s="932" t="str">
        <f t="array" ref="H22303">if(F22303&lt;&gt;"", iferror(index('Internal Staffing Calculator'!B$8:B23500,match(F22303,'Internal Staffing Calculator'!E$8:E23500,0)), "Not In Budget"),"")</f>
        <v/>
      </c>
      <c r="I22303" s="184"/>
      <c r="J22303" s="184"/>
      <c r="K22303" s="184"/>
      <c r="L22303" s="183"/>
    </row>
    <row r="22304">
      <c r="A22304" s="454"/>
      <c r="B22304" s="927"/>
      <c r="C22304" s="580"/>
      <c r="D22304" s="939"/>
      <c r="E22304" s="940"/>
      <c r="F22304" s="941"/>
      <c r="G22304" s="937" t="str">
        <f t="array" ref="G22304">xlookup(F22304,'Internal Staffing Calculator'!E:E,'Internal Staffing Calculator'!C:C,"")</f>
        <v/>
      </c>
      <c r="H22304" s="932" t="str">
        <f t="array" ref="H22304">if(F22304&lt;&gt;"", iferror(index('Internal Staffing Calculator'!B$8:B23500,match(F22304,'Internal Staffing Calculator'!E$8:E23500,0)), "Not In Budget"),"")</f>
        <v/>
      </c>
      <c r="I22304" s="184"/>
      <c r="J22304" s="184"/>
      <c r="K22304" s="184"/>
      <c r="L22304" s="183"/>
    </row>
    <row r="22305">
      <c r="A22305" s="454"/>
      <c r="B22305" s="927"/>
      <c r="C22305" s="580"/>
      <c r="D22305" s="939"/>
      <c r="E22305" s="940"/>
      <c r="F22305" s="941"/>
      <c r="G22305" s="937" t="str">
        <f t="array" ref="G22305">xlookup(F22305,'Internal Staffing Calculator'!E:E,'Internal Staffing Calculator'!C:C,"")</f>
        <v/>
      </c>
      <c r="H22305" s="932" t="str">
        <f t="array" ref="H22305">if(F22305&lt;&gt;"", iferror(index('Internal Staffing Calculator'!B$8:B23500,match(F22305,'Internal Staffing Calculator'!E$8:E23500,0)), "Not In Budget"),"")</f>
        <v/>
      </c>
      <c r="I22305" s="184"/>
      <c r="J22305" s="184"/>
      <c r="K22305" s="184"/>
      <c r="L22305" s="183"/>
    </row>
    <row r="22306">
      <c r="A22306" s="454"/>
      <c r="B22306" s="927"/>
      <c r="C22306" s="580"/>
      <c r="D22306" s="939"/>
      <c r="E22306" s="940"/>
      <c r="F22306" s="941"/>
      <c r="G22306" s="937" t="str">
        <f t="array" ref="G22306">xlookup(F22306,'Internal Staffing Calculator'!E:E,'Internal Staffing Calculator'!C:C,"")</f>
        <v/>
      </c>
      <c r="H22306" s="932" t="str">
        <f t="array" ref="H22306">if(F22306&lt;&gt;"", iferror(index('Internal Staffing Calculator'!B$8:B23500,match(F22306,'Internal Staffing Calculator'!E$8:E23500,0)), "Not In Budget"),"")</f>
        <v/>
      </c>
      <c r="I22306" s="184"/>
      <c r="J22306" s="184"/>
      <c r="K22306" s="184"/>
      <c r="L22306" s="183"/>
    </row>
    <row r="22307">
      <c r="A22307" s="454"/>
      <c r="B22307" s="927"/>
      <c r="C22307" s="580"/>
      <c r="D22307" s="939"/>
      <c r="E22307" s="940"/>
      <c r="F22307" s="941"/>
      <c r="G22307" s="937" t="str">
        <f t="array" ref="G22307">xlookup(F22307,'Internal Staffing Calculator'!E:E,'Internal Staffing Calculator'!C:C,"")</f>
        <v/>
      </c>
      <c r="H22307" s="932" t="str">
        <f t="array" ref="H22307">if(F22307&lt;&gt;"", iferror(index('Internal Staffing Calculator'!B$8:B23500,match(F22307,'Internal Staffing Calculator'!E$8:E23500,0)), "Not In Budget"),"")</f>
        <v/>
      </c>
      <c r="I22307" s="184"/>
      <c r="J22307" s="184"/>
      <c r="K22307" s="184"/>
      <c r="L22307" s="183"/>
    </row>
    <row r="22308">
      <c r="A22308" s="454"/>
      <c r="B22308" s="927"/>
      <c r="C22308" s="580"/>
      <c r="D22308" s="939"/>
      <c r="E22308" s="940"/>
      <c r="F22308" s="941"/>
      <c r="G22308" s="937" t="str">
        <f t="array" ref="G22308">xlookup(F22308,'Internal Staffing Calculator'!E:E,'Internal Staffing Calculator'!C:C,"")</f>
        <v/>
      </c>
      <c r="H22308" s="932" t="str">
        <f t="array" ref="H22308">if(F22308&lt;&gt;"", iferror(index('Internal Staffing Calculator'!B$8:B23500,match(F22308,'Internal Staffing Calculator'!E$8:E23500,0)), "Not In Budget"),"")</f>
        <v/>
      </c>
      <c r="I22308" s="184"/>
      <c r="J22308" s="184"/>
      <c r="K22308" s="184"/>
      <c r="L22308" s="183"/>
    </row>
    <row r="22309">
      <c r="A22309" s="454"/>
      <c r="B22309" s="927"/>
      <c r="C22309" s="580"/>
      <c r="D22309" s="939"/>
      <c r="E22309" s="940"/>
      <c r="F22309" s="941"/>
      <c r="G22309" s="937" t="str">
        <f t="array" ref="G22309">xlookup(F22309,'Internal Staffing Calculator'!E:E,'Internal Staffing Calculator'!C:C,"")</f>
        <v/>
      </c>
      <c r="H22309" s="932" t="str">
        <f t="array" ref="H22309">if(F22309&lt;&gt;"", iferror(index('Internal Staffing Calculator'!B$8:B23500,match(F22309,'Internal Staffing Calculator'!E$8:E23500,0)), "Not In Budget"),"")</f>
        <v/>
      </c>
      <c r="I22309" s="184"/>
      <c r="J22309" s="184"/>
      <c r="K22309" s="184"/>
      <c r="L22309" s="183"/>
    </row>
    <row r="22310">
      <c r="A22310" s="454"/>
      <c r="B22310" s="927"/>
      <c r="C22310" s="580"/>
      <c r="D22310" s="939"/>
      <c r="E22310" s="940"/>
      <c r="F22310" s="941"/>
      <c r="G22310" s="937" t="str">
        <f t="array" ref="G22310">xlookup(F22310,'Internal Staffing Calculator'!E:E,'Internal Staffing Calculator'!C:C,"")</f>
        <v/>
      </c>
      <c r="H22310" s="932" t="str">
        <f t="array" ref="H22310">if(F22310&lt;&gt;"", iferror(index('Internal Staffing Calculator'!B$8:B23500,match(F22310,'Internal Staffing Calculator'!E$8:E23500,0)), "Not In Budget"),"")</f>
        <v/>
      </c>
      <c r="I22310" s="184"/>
      <c r="J22310" s="184"/>
      <c r="K22310" s="184"/>
      <c r="L22310" s="183"/>
    </row>
    <row r="22311">
      <c r="A22311" s="454"/>
      <c r="B22311" s="927"/>
      <c r="C22311" s="580"/>
      <c r="D22311" s="939"/>
      <c r="E22311" s="940"/>
      <c r="F22311" s="941"/>
      <c r="G22311" s="937" t="str">
        <f t="array" ref="G22311">xlookup(F22311,'Internal Staffing Calculator'!E:E,'Internal Staffing Calculator'!C:C,"")</f>
        <v/>
      </c>
      <c r="H22311" s="932" t="str">
        <f t="array" ref="H22311">if(F22311&lt;&gt;"", iferror(index('Internal Staffing Calculator'!B$8:B23500,match(F22311,'Internal Staffing Calculator'!E$8:E23500,0)), "Not In Budget"),"")</f>
        <v/>
      </c>
      <c r="I22311" s="184"/>
      <c r="J22311" s="184"/>
      <c r="K22311" s="184"/>
      <c r="L22311" s="183"/>
    </row>
    <row r="22312">
      <c r="A22312" s="454"/>
      <c r="B22312" s="927"/>
      <c r="C22312" s="580"/>
      <c r="D22312" s="939"/>
      <c r="E22312" s="940"/>
      <c r="F22312" s="941"/>
      <c r="G22312" s="937" t="str">
        <f t="array" ref="G22312">xlookup(F22312,'Internal Staffing Calculator'!E:E,'Internal Staffing Calculator'!C:C,"")</f>
        <v/>
      </c>
      <c r="H22312" s="932" t="str">
        <f t="array" ref="H22312">if(F22312&lt;&gt;"", iferror(index('Internal Staffing Calculator'!B$8:B23500,match(F22312,'Internal Staffing Calculator'!E$8:E23500,0)), "Not In Budget"),"")</f>
        <v/>
      </c>
      <c r="I22312" s="184"/>
      <c r="J22312" s="184"/>
      <c r="K22312" s="184"/>
      <c r="L22312" s="183"/>
    </row>
    <row r="22313">
      <c r="A22313" s="454"/>
      <c r="B22313" s="927"/>
      <c r="C22313" s="580"/>
      <c r="D22313" s="939"/>
      <c r="E22313" s="940"/>
      <c r="F22313" s="941"/>
      <c r="G22313" s="937" t="str">
        <f t="array" ref="G22313">xlookup(F22313,'Internal Staffing Calculator'!E:E,'Internal Staffing Calculator'!C:C,"")</f>
        <v/>
      </c>
      <c r="H22313" s="932" t="str">
        <f t="array" ref="H22313">if(F22313&lt;&gt;"", iferror(index('Internal Staffing Calculator'!B$8:B23500,match(F22313,'Internal Staffing Calculator'!E$8:E23500,0)), "Not In Budget"),"")</f>
        <v/>
      </c>
      <c r="I22313" s="184"/>
      <c r="J22313" s="184"/>
      <c r="K22313" s="184"/>
      <c r="L22313" s="183"/>
    </row>
    <row r="22314">
      <c r="A22314" s="454"/>
      <c r="B22314" s="927"/>
      <c r="C22314" s="580"/>
      <c r="D22314" s="939"/>
      <c r="E22314" s="940"/>
      <c r="F22314" s="941"/>
      <c r="G22314" s="937" t="str">
        <f t="array" ref="G22314">xlookup(F22314,'Internal Staffing Calculator'!E:E,'Internal Staffing Calculator'!C:C,"")</f>
        <v/>
      </c>
      <c r="H22314" s="932" t="str">
        <f t="array" ref="H22314">if(F22314&lt;&gt;"", iferror(index('Internal Staffing Calculator'!B$8:B23500,match(F22314,'Internal Staffing Calculator'!E$8:E23500,0)), "Not In Budget"),"")</f>
        <v/>
      </c>
      <c r="I22314" s="184"/>
      <c r="J22314" s="184"/>
      <c r="K22314" s="184"/>
      <c r="L22314" s="183"/>
    </row>
    <row r="22315">
      <c r="A22315" s="454"/>
      <c r="B22315" s="927"/>
      <c r="C22315" s="580"/>
      <c r="D22315" s="939"/>
      <c r="E22315" s="940"/>
      <c r="F22315" s="941"/>
      <c r="G22315" s="937" t="str">
        <f t="array" ref="G22315">xlookup(F22315,'Internal Staffing Calculator'!E:E,'Internal Staffing Calculator'!C:C,"")</f>
        <v/>
      </c>
      <c r="H22315" s="932" t="str">
        <f t="array" ref="H22315">if(F22315&lt;&gt;"", iferror(index('Internal Staffing Calculator'!B$8:B23500,match(F22315,'Internal Staffing Calculator'!E$8:E23500,0)), "Not In Budget"),"")</f>
        <v/>
      </c>
      <c r="I22315" s="184"/>
      <c r="J22315" s="184"/>
      <c r="K22315" s="184"/>
      <c r="L22315" s="183"/>
    </row>
    <row r="22316">
      <c r="A22316" s="454"/>
      <c r="B22316" s="927"/>
      <c r="C22316" s="580"/>
      <c r="D22316" s="939"/>
      <c r="E22316" s="940"/>
      <c r="F22316" s="941"/>
      <c r="G22316" s="937" t="str">
        <f t="array" ref="G22316">xlookup(F22316,'Internal Staffing Calculator'!E:E,'Internal Staffing Calculator'!C:C,"")</f>
        <v/>
      </c>
      <c r="H22316" s="932" t="str">
        <f t="array" ref="H22316">if(F22316&lt;&gt;"", iferror(index('Internal Staffing Calculator'!B$8:B23500,match(F22316,'Internal Staffing Calculator'!E$8:E23500,0)), "Not In Budget"),"")</f>
        <v/>
      </c>
      <c r="I22316" s="184"/>
      <c r="J22316" s="184"/>
      <c r="K22316" s="184"/>
      <c r="L22316" s="183"/>
    </row>
    <row r="22317">
      <c r="A22317" s="454"/>
      <c r="B22317" s="927"/>
      <c r="C22317" s="580"/>
      <c r="D22317" s="939"/>
      <c r="E22317" s="940"/>
      <c r="F22317" s="941"/>
      <c r="G22317" s="937" t="str">
        <f t="array" ref="G22317">xlookup(F22317,'Internal Staffing Calculator'!E:E,'Internal Staffing Calculator'!C:C,"")</f>
        <v/>
      </c>
      <c r="H22317" s="932" t="str">
        <f t="array" ref="H22317">if(F22317&lt;&gt;"", iferror(index('Internal Staffing Calculator'!B$8:B23500,match(F22317,'Internal Staffing Calculator'!E$8:E23500,0)), "Not In Budget"),"")</f>
        <v/>
      </c>
      <c r="I22317" s="184"/>
      <c r="J22317" s="184"/>
      <c r="K22317" s="184"/>
      <c r="L22317" s="183"/>
    </row>
    <row r="22318">
      <c r="A22318" s="454"/>
      <c r="B22318" s="927"/>
      <c r="C22318" s="580"/>
      <c r="D22318" s="939"/>
      <c r="E22318" s="940"/>
      <c r="F22318" s="941"/>
      <c r="G22318" s="937" t="str">
        <f t="array" ref="G22318">xlookup(F22318,'Internal Staffing Calculator'!E:E,'Internal Staffing Calculator'!C:C,"")</f>
        <v/>
      </c>
      <c r="H22318" s="932" t="str">
        <f t="array" ref="H22318">if(F22318&lt;&gt;"", iferror(index('Internal Staffing Calculator'!B$8:B23500,match(F22318,'Internal Staffing Calculator'!E$8:E23500,0)), "Not In Budget"),"")</f>
        <v/>
      </c>
      <c r="I22318" s="184"/>
      <c r="J22318" s="184"/>
      <c r="K22318" s="184"/>
      <c r="L22318" s="183"/>
    </row>
    <row r="22319">
      <c r="A22319" s="454"/>
      <c r="B22319" s="927"/>
      <c r="C22319" s="580"/>
      <c r="D22319" s="939"/>
      <c r="E22319" s="940"/>
      <c r="F22319" s="941"/>
      <c r="G22319" s="937" t="str">
        <f t="array" ref="G22319">xlookup(F22319,'Internal Staffing Calculator'!E:E,'Internal Staffing Calculator'!C:C,"")</f>
        <v/>
      </c>
      <c r="H22319" s="932" t="str">
        <f t="array" ref="H22319">if(F22319&lt;&gt;"", iferror(index('Internal Staffing Calculator'!B$8:B23500,match(F22319,'Internal Staffing Calculator'!E$8:E23500,0)), "Not In Budget"),"")</f>
        <v/>
      </c>
      <c r="I22319" s="184"/>
      <c r="J22319" s="184"/>
      <c r="K22319" s="184"/>
      <c r="L22319" s="183"/>
    </row>
    <row r="22320">
      <c r="A22320" s="454"/>
      <c r="B22320" s="927"/>
      <c r="C22320" s="580"/>
      <c r="D22320" s="939"/>
      <c r="E22320" s="940"/>
      <c r="F22320" s="941"/>
      <c r="G22320" s="937" t="str">
        <f t="array" ref="G22320">xlookup(F22320,'Internal Staffing Calculator'!E:E,'Internal Staffing Calculator'!C:C,"")</f>
        <v/>
      </c>
      <c r="H22320" s="932" t="str">
        <f t="array" ref="H22320">if(F22320&lt;&gt;"", iferror(index('Internal Staffing Calculator'!B$8:B23500,match(F22320,'Internal Staffing Calculator'!E$8:E23500,0)), "Not In Budget"),"")</f>
        <v/>
      </c>
      <c r="I22320" s="184"/>
      <c r="J22320" s="184"/>
      <c r="K22320" s="184"/>
      <c r="L22320" s="183"/>
    </row>
    <row r="22321">
      <c r="A22321" s="454"/>
      <c r="B22321" s="927"/>
      <c r="C22321" s="580"/>
      <c r="D22321" s="939"/>
      <c r="E22321" s="940"/>
      <c r="F22321" s="941"/>
      <c r="G22321" s="937" t="str">
        <f t="array" ref="G22321">xlookup(F22321,'Internal Staffing Calculator'!E:E,'Internal Staffing Calculator'!C:C,"")</f>
        <v/>
      </c>
      <c r="H22321" s="932" t="str">
        <f t="array" ref="H22321">if(F22321&lt;&gt;"", iferror(index('Internal Staffing Calculator'!B$8:B23500,match(F22321,'Internal Staffing Calculator'!E$8:E23500,0)), "Not In Budget"),"")</f>
        <v/>
      </c>
      <c r="I22321" s="184"/>
      <c r="J22321" s="184"/>
      <c r="K22321" s="184"/>
      <c r="L22321" s="183"/>
    </row>
    <row r="22322">
      <c r="A22322" s="454"/>
      <c r="B22322" s="927"/>
      <c r="C22322" s="580"/>
      <c r="D22322" s="939"/>
      <c r="E22322" s="940"/>
      <c r="F22322" s="941"/>
      <c r="G22322" s="937" t="str">
        <f t="array" ref="G22322">xlookup(F22322,'Internal Staffing Calculator'!E:E,'Internal Staffing Calculator'!C:C,"")</f>
        <v/>
      </c>
      <c r="H22322" s="932" t="str">
        <f t="array" ref="H22322">if(F22322&lt;&gt;"", iferror(index('Internal Staffing Calculator'!B$8:B23500,match(F22322,'Internal Staffing Calculator'!E$8:E23500,0)), "Not In Budget"),"")</f>
        <v/>
      </c>
      <c r="I22322" s="184"/>
      <c r="J22322" s="184"/>
      <c r="K22322" s="184"/>
      <c r="L22322" s="183"/>
    </row>
    <row r="22323">
      <c r="A22323" s="454"/>
      <c r="B22323" s="927"/>
      <c r="C22323" s="580"/>
      <c r="D22323" s="939"/>
      <c r="E22323" s="940"/>
      <c r="F22323" s="941"/>
      <c r="G22323" s="937" t="str">
        <f t="array" ref="G22323">xlookup(F22323,'Internal Staffing Calculator'!E:E,'Internal Staffing Calculator'!C:C,"")</f>
        <v/>
      </c>
      <c r="H22323" s="932" t="str">
        <f t="array" ref="H22323">if(F22323&lt;&gt;"", iferror(index('Internal Staffing Calculator'!B$8:B23500,match(F22323,'Internal Staffing Calculator'!E$8:E23500,0)), "Not In Budget"),"")</f>
        <v/>
      </c>
      <c r="I22323" s="184"/>
      <c r="J22323" s="184"/>
      <c r="K22323" s="184"/>
      <c r="L22323" s="183"/>
    </row>
    <row r="22324">
      <c r="A22324" s="454"/>
      <c r="B22324" s="927"/>
      <c r="C22324" s="580"/>
      <c r="D22324" s="939"/>
      <c r="E22324" s="940"/>
      <c r="F22324" s="941"/>
      <c r="G22324" s="937" t="str">
        <f t="array" ref="G22324">xlookup(F22324,'Internal Staffing Calculator'!E:E,'Internal Staffing Calculator'!C:C,"")</f>
        <v/>
      </c>
      <c r="H22324" s="932" t="str">
        <f t="array" ref="H22324">if(F22324&lt;&gt;"", iferror(index('Internal Staffing Calculator'!B$8:B23500,match(F22324,'Internal Staffing Calculator'!E$8:E23500,0)), "Not In Budget"),"")</f>
        <v/>
      </c>
      <c r="I22324" s="184"/>
      <c r="J22324" s="184"/>
      <c r="K22324" s="184"/>
      <c r="L22324" s="183"/>
    </row>
    <row r="22325">
      <c r="A22325" s="454"/>
      <c r="B22325" s="927"/>
      <c r="C22325" s="580"/>
      <c r="D22325" s="939"/>
      <c r="E22325" s="940"/>
      <c r="F22325" s="941"/>
      <c r="G22325" s="937" t="str">
        <f t="array" ref="G22325">xlookup(F22325,'Internal Staffing Calculator'!E:E,'Internal Staffing Calculator'!C:C,"")</f>
        <v/>
      </c>
      <c r="H22325" s="932" t="str">
        <f t="array" ref="H22325">if(F22325&lt;&gt;"", iferror(index('Internal Staffing Calculator'!B$8:B23500,match(F22325,'Internal Staffing Calculator'!E$8:E23500,0)), "Not In Budget"),"")</f>
        <v/>
      </c>
      <c r="I22325" s="184"/>
      <c r="J22325" s="184"/>
      <c r="K22325" s="184"/>
      <c r="L22325" s="183"/>
    </row>
    <row r="22326">
      <c r="A22326" s="454"/>
      <c r="B22326" s="927"/>
      <c r="C22326" s="580"/>
      <c r="D22326" s="939"/>
      <c r="E22326" s="940"/>
      <c r="F22326" s="941"/>
      <c r="G22326" s="937" t="str">
        <f t="array" ref="G22326">xlookup(F22326,'Internal Staffing Calculator'!E:E,'Internal Staffing Calculator'!C:C,"")</f>
        <v/>
      </c>
      <c r="H22326" s="932" t="str">
        <f t="array" ref="H22326">if(F22326&lt;&gt;"", iferror(index('Internal Staffing Calculator'!B$8:B23500,match(F22326,'Internal Staffing Calculator'!E$8:E23500,0)), "Not In Budget"),"")</f>
        <v/>
      </c>
      <c r="I22326" s="184"/>
      <c r="J22326" s="184"/>
      <c r="K22326" s="184"/>
      <c r="L22326" s="183"/>
    </row>
    <row r="22327">
      <c r="A22327" s="454"/>
      <c r="B22327" s="927"/>
      <c r="C22327" s="580"/>
      <c r="D22327" s="939"/>
      <c r="E22327" s="940"/>
      <c r="F22327" s="941"/>
      <c r="G22327" s="937" t="str">
        <f t="array" ref="G22327">xlookup(F22327,'Internal Staffing Calculator'!E:E,'Internal Staffing Calculator'!C:C,"")</f>
        <v/>
      </c>
      <c r="H22327" s="932" t="str">
        <f t="array" ref="H22327">if(F22327&lt;&gt;"", iferror(index('Internal Staffing Calculator'!B$8:B23500,match(F22327,'Internal Staffing Calculator'!E$8:E23500,0)), "Not In Budget"),"")</f>
        <v/>
      </c>
      <c r="I22327" s="184"/>
      <c r="J22327" s="184"/>
      <c r="K22327" s="184"/>
      <c r="L22327" s="183"/>
    </row>
    <row r="22328">
      <c r="A22328" s="454"/>
      <c r="B22328" s="927"/>
      <c r="C22328" s="580"/>
      <c r="D22328" s="939"/>
      <c r="E22328" s="940"/>
      <c r="F22328" s="941"/>
      <c r="G22328" s="937" t="str">
        <f t="array" ref="G22328">xlookup(F22328,'Internal Staffing Calculator'!E:E,'Internal Staffing Calculator'!C:C,"")</f>
        <v/>
      </c>
      <c r="H22328" s="932" t="str">
        <f t="array" ref="H22328">if(F22328&lt;&gt;"", iferror(index('Internal Staffing Calculator'!B$8:B23500,match(F22328,'Internal Staffing Calculator'!E$8:E23500,0)), "Not In Budget"),"")</f>
        <v/>
      </c>
      <c r="I22328" s="184"/>
      <c r="J22328" s="184"/>
      <c r="K22328" s="184"/>
      <c r="L22328" s="183"/>
    </row>
    <row r="22329">
      <c r="A22329" s="454"/>
      <c r="B22329" s="927"/>
      <c r="C22329" s="580"/>
      <c r="D22329" s="939"/>
      <c r="E22329" s="940"/>
      <c r="F22329" s="941"/>
      <c r="G22329" s="937" t="str">
        <f t="array" ref="G22329">xlookup(F22329,'Internal Staffing Calculator'!E:E,'Internal Staffing Calculator'!C:C,"")</f>
        <v/>
      </c>
      <c r="H22329" s="932" t="str">
        <f t="array" ref="H22329">if(F22329&lt;&gt;"", iferror(index('Internal Staffing Calculator'!B$8:B23500,match(F22329,'Internal Staffing Calculator'!E$8:E23500,0)), "Not In Budget"),"")</f>
        <v/>
      </c>
      <c r="I22329" s="184"/>
      <c r="J22329" s="184"/>
      <c r="K22329" s="184"/>
      <c r="L22329" s="183"/>
    </row>
    <row r="22330">
      <c r="A22330" s="454"/>
      <c r="B22330" s="927"/>
      <c r="C22330" s="580"/>
      <c r="D22330" s="939"/>
      <c r="E22330" s="940"/>
      <c r="F22330" s="941"/>
      <c r="G22330" s="937" t="str">
        <f t="array" ref="G22330">xlookup(F22330,'Internal Staffing Calculator'!E:E,'Internal Staffing Calculator'!C:C,"")</f>
        <v/>
      </c>
      <c r="H22330" s="932" t="str">
        <f t="array" ref="H22330">if(F22330&lt;&gt;"", iferror(index('Internal Staffing Calculator'!B$8:B23500,match(F22330,'Internal Staffing Calculator'!E$8:E23500,0)), "Not In Budget"),"")</f>
        <v/>
      </c>
      <c r="I22330" s="184"/>
      <c r="J22330" s="184"/>
      <c r="K22330" s="184"/>
      <c r="L22330" s="183"/>
    </row>
    <row r="22331">
      <c r="A22331" s="454"/>
      <c r="B22331" s="927"/>
      <c r="C22331" s="580"/>
      <c r="D22331" s="939"/>
      <c r="E22331" s="940"/>
      <c r="F22331" s="941"/>
      <c r="G22331" s="937" t="str">
        <f t="array" ref="G22331">xlookup(F22331,'Internal Staffing Calculator'!E:E,'Internal Staffing Calculator'!C:C,"")</f>
        <v/>
      </c>
      <c r="H22331" s="932" t="str">
        <f t="array" ref="H22331">if(F22331&lt;&gt;"", iferror(index('Internal Staffing Calculator'!B$8:B23500,match(F22331,'Internal Staffing Calculator'!E$8:E23500,0)), "Not In Budget"),"")</f>
        <v/>
      </c>
      <c r="I22331" s="184"/>
      <c r="J22331" s="184"/>
      <c r="K22331" s="184"/>
      <c r="L22331" s="183"/>
    </row>
    <row r="22332">
      <c r="A22332" s="454"/>
      <c r="B22332" s="927"/>
      <c r="C22332" s="580"/>
      <c r="D22332" s="939"/>
      <c r="E22332" s="940"/>
      <c r="F22332" s="941"/>
      <c r="G22332" s="937" t="str">
        <f t="array" ref="G22332">xlookup(F22332,'Internal Staffing Calculator'!E:E,'Internal Staffing Calculator'!C:C,"")</f>
        <v/>
      </c>
      <c r="H22332" s="932" t="str">
        <f t="array" ref="H22332">if(F22332&lt;&gt;"", iferror(index('Internal Staffing Calculator'!B$8:B23500,match(F22332,'Internal Staffing Calculator'!E$8:E23500,0)), "Not In Budget"),"")</f>
        <v/>
      </c>
      <c r="I22332" s="184"/>
      <c r="J22332" s="184"/>
      <c r="K22332" s="184"/>
      <c r="L22332" s="183"/>
    </row>
    <row r="22333">
      <c r="A22333" s="454"/>
      <c r="B22333" s="927"/>
      <c r="C22333" s="580"/>
      <c r="D22333" s="939"/>
      <c r="E22333" s="940"/>
      <c r="F22333" s="941"/>
      <c r="G22333" s="937" t="str">
        <f t="array" ref="G22333">xlookup(F22333,'Internal Staffing Calculator'!E:E,'Internal Staffing Calculator'!C:C,"")</f>
        <v/>
      </c>
      <c r="H22333" s="932" t="str">
        <f t="array" ref="H22333">if(F22333&lt;&gt;"", iferror(index('Internal Staffing Calculator'!B$8:B23500,match(F22333,'Internal Staffing Calculator'!E$8:E23500,0)), "Not In Budget"),"")</f>
        <v/>
      </c>
      <c r="I22333" s="184"/>
      <c r="J22333" s="184"/>
      <c r="K22333" s="184"/>
      <c r="L22333" s="183"/>
    </row>
    <row r="22334">
      <c r="A22334" s="454"/>
      <c r="B22334" s="927"/>
      <c r="C22334" s="580"/>
      <c r="D22334" s="939"/>
      <c r="E22334" s="940"/>
      <c r="F22334" s="941"/>
      <c r="G22334" s="937" t="str">
        <f t="array" ref="G22334">xlookup(F22334,'Internal Staffing Calculator'!E:E,'Internal Staffing Calculator'!C:C,"")</f>
        <v/>
      </c>
      <c r="H22334" s="932" t="str">
        <f t="array" ref="H22334">if(F22334&lt;&gt;"", iferror(index('Internal Staffing Calculator'!B$8:B23500,match(F22334,'Internal Staffing Calculator'!E$8:E23500,0)), "Not In Budget"),"")</f>
        <v/>
      </c>
      <c r="I22334" s="184"/>
      <c r="J22334" s="184"/>
      <c r="K22334" s="184"/>
      <c r="L22334" s="183"/>
    </row>
    <row r="22335">
      <c r="A22335" s="454"/>
      <c r="B22335" s="927"/>
      <c r="C22335" s="580"/>
      <c r="D22335" s="939"/>
      <c r="E22335" s="940"/>
      <c r="F22335" s="941"/>
      <c r="G22335" s="937" t="str">
        <f t="array" ref="G22335">xlookup(F22335,'Internal Staffing Calculator'!E:E,'Internal Staffing Calculator'!C:C,"")</f>
        <v/>
      </c>
      <c r="H22335" s="932" t="str">
        <f t="array" ref="H22335">if(F22335&lt;&gt;"", iferror(index('Internal Staffing Calculator'!B$8:B23500,match(F22335,'Internal Staffing Calculator'!E$8:E23500,0)), "Not In Budget"),"")</f>
        <v/>
      </c>
      <c r="I22335" s="184"/>
      <c r="J22335" s="184"/>
      <c r="K22335" s="184"/>
      <c r="L22335" s="183"/>
    </row>
    <row r="22336">
      <c r="A22336" s="454"/>
      <c r="B22336" s="927"/>
      <c r="C22336" s="580"/>
      <c r="D22336" s="939"/>
      <c r="E22336" s="940"/>
      <c r="F22336" s="941"/>
      <c r="G22336" s="937" t="str">
        <f t="array" ref="G22336">xlookup(F22336,'Internal Staffing Calculator'!E:E,'Internal Staffing Calculator'!C:C,"")</f>
        <v/>
      </c>
      <c r="H22336" s="932" t="str">
        <f t="array" ref="H22336">if(F22336&lt;&gt;"", iferror(index('Internal Staffing Calculator'!B$8:B23500,match(F22336,'Internal Staffing Calculator'!E$8:E23500,0)), "Not In Budget"),"")</f>
        <v/>
      </c>
      <c r="I22336" s="184"/>
      <c r="J22336" s="184"/>
      <c r="K22336" s="184"/>
      <c r="L22336" s="183"/>
    </row>
    <row r="22337">
      <c r="A22337" s="454"/>
      <c r="B22337" s="927"/>
      <c r="C22337" s="580"/>
      <c r="D22337" s="939"/>
      <c r="E22337" s="940"/>
      <c r="F22337" s="941"/>
      <c r="G22337" s="937" t="str">
        <f t="array" ref="G22337">xlookup(F22337,'Internal Staffing Calculator'!E:E,'Internal Staffing Calculator'!C:C,"")</f>
        <v/>
      </c>
      <c r="H22337" s="932" t="str">
        <f t="array" ref="H22337">if(F22337&lt;&gt;"", iferror(index('Internal Staffing Calculator'!B$8:B23500,match(F22337,'Internal Staffing Calculator'!E$8:E23500,0)), "Not In Budget"),"")</f>
        <v/>
      </c>
      <c r="I22337" s="184"/>
      <c r="J22337" s="184"/>
      <c r="K22337" s="184"/>
      <c r="L22337" s="183"/>
    </row>
    <row r="22338">
      <c r="A22338" s="454"/>
      <c r="B22338" s="927"/>
      <c r="C22338" s="580"/>
      <c r="D22338" s="939"/>
      <c r="E22338" s="940"/>
      <c r="F22338" s="941"/>
      <c r="G22338" s="937" t="str">
        <f t="array" ref="G22338">xlookup(F22338,'Internal Staffing Calculator'!E:E,'Internal Staffing Calculator'!C:C,"")</f>
        <v/>
      </c>
      <c r="H22338" s="932" t="str">
        <f t="array" ref="H22338">if(F22338&lt;&gt;"", iferror(index('Internal Staffing Calculator'!B$8:B23500,match(F22338,'Internal Staffing Calculator'!E$8:E23500,0)), "Not In Budget"),"")</f>
        <v/>
      </c>
      <c r="I22338" s="184"/>
      <c r="J22338" s="184"/>
      <c r="K22338" s="184"/>
      <c r="L22338" s="183"/>
    </row>
    <row r="22339">
      <c r="A22339" s="454"/>
      <c r="B22339" s="927"/>
      <c r="C22339" s="580"/>
      <c r="D22339" s="939"/>
      <c r="E22339" s="940"/>
      <c r="F22339" s="941"/>
      <c r="G22339" s="937" t="str">
        <f t="array" ref="G22339">xlookup(F22339,'Internal Staffing Calculator'!E:E,'Internal Staffing Calculator'!C:C,"")</f>
        <v/>
      </c>
      <c r="H22339" s="932" t="str">
        <f t="array" ref="H22339">if(F22339&lt;&gt;"", iferror(index('Internal Staffing Calculator'!B$8:B23500,match(F22339,'Internal Staffing Calculator'!E$8:E23500,0)), "Not In Budget"),"")</f>
        <v/>
      </c>
      <c r="I22339" s="184"/>
      <c r="J22339" s="184"/>
      <c r="K22339" s="184"/>
      <c r="L22339" s="183"/>
    </row>
    <row r="22340">
      <c r="A22340" s="454"/>
      <c r="B22340" s="927"/>
      <c r="C22340" s="580"/>
      <c r="D22340" s="939"/>
      <c r="E22340" s="940"/>
      <c r="F22340" s="941"/>
      <c r="G22340" s="937" t="str">
        <f t="array" ref="G22340">xlookup(F22340,'Internal Staffing Calculator'!E:E,'Internal Staffing Calculator'!C:C,"")</f>
        <v/>
      </c>
      <c r="H22340" s="932" t="str">
        <f t="array" ref="H22340">if(F22340&lt;&gt;"", iferror(index('Internal Staffing Calculator'!B$8:B23500,match(F22340,'Internal Staffing Calculator'!E$8:E23500,0)), "Not In Budget"),"")</f>
        <v/>
      </c>
      <c r="I22340" s="184"/>
      <c r="J22340" s="184"/>
      <c r="K22340" s="184"/>
      <c r="L22340" s="183"/>
    </row>
    <row r="22341">
      <c r="A22341" s="454"/>
      <c r="B22341" s="927"/>
      <c r="C22341" s="580"/>
      <c r="D22341" s="939"/>
      <c r="E22341" s="940"/>
      <c r="F22341" s="941"/>
      <c r="G22341" s="937" t="str">
        <f t="array" ref="G22341">xlookup(F22341,'Internal Staffing Calculator'!E:E,'Internal Staffing Calculator'!C:C,"")</f>
        <v/>
      </c>
      <c r="H22341" s="932" t="str">
        <f t="array" ref="H22341">if(F22341&lt;&gt;"", iferror(index('Internal Staffing Calculator'!B$8:B23500,match(F22341,'Internal Staffing Calculator'!E$8:E23500,0)), "Not In Budget"),"")</f>
        <v/>
      </c>
      <c r="I22341" s="184"/>
      <c r="J22341" s="184"/>
      <c r="K22341" s="184"/>
      <c r="L22341" s="183"/>
    </row>
    <row r="22342">
      <c r="A22342" s="454"/>
      <c r="B22342" s="927"/>
      <c r="C22342" s="580"/>
      <c r="D22342" s="939"/>
      <c r="E22342" s="940"/>
      <c r="F22342" s="941"/>
      <c r="G22342" s="937" t="str">
        <f t="array" ref="G22342">xlookup(F22342,'Internal Staffing Calculator'!E:E,'Internal Staffing Calculator'!C:C,"")</f>
        <v/>
      </c>
      <c r="H22342" s="932" t="str">
        <f t="array" ref="H22342">if(F22342&lt;&gt;"", iferror(index('Internal Staffing Calculator'!B$8:B23500,match(F22342,'Internal Staffing Calculator'!E$8:E23500,0)), "Not In Budget"),"")</f>
        <v/>
      </c>
      <c r="I22342" s="184"/>
      <c r="J22342" s="184"/>
      <c r="K22342" s="184"/>
      <c r="L22342" s="183"/>
    </row>
    <row r="22343">
      <c r="A22343" s="454"/>
      <c r="B22343" s="927"/>
      <c r="C22343" s="580"/>
      <c r="D22343" s="939"/>
      <c r="E22343" s="940"/>
      <c r="F22343" s="941"/>
      <c r="G22343" s="937" t="str">
        <f t="array" ref="G22343">xlookup(F22343,'Internal Staffing Calculator'!E:E,'Internal Staffing Calculator'!C:C,"")</f>
        <v/>
      </c>
      <c r="H22343" s="932" t="str">
        <f t="array" ref="H22343">if(F22343&lt;&gt;"", iferror(index('Internal Staffing Calculator'!B$8:B23500,match(F22343,'Internal Staffing Calculator'!E$8:E23500,0)), "Not In Budget"),"")</f>
        <v/>
      </c>
      <c r="I22343" s="184"/>
      <c r="J22343" s="184"/>
      <c r="K22343" s="184"/>
      <c r="L22343" s="183"/>
    </row>
    <row r="22344">
      <c r="A22344" s="454"/>
      <c r="B22344" s="927"/>
      <c r="C22344" s="580"/>
      <c r="D22344" s="939"/>
      <c r="E22344" s="940"/>
      <c r="F22344" s="941"/>
      <c r="G22344" s="937" t="str">
        <f t="array" ref="G22344">xlookup(F22344,'Internal Staffing Calculator'!E:E,'Internal Staffing Calculator'!C:C,"")</f>
        <v/>
      </c>
      <c r="H22344" s="932" t="str">
        <f t="array" ref="H22344">if(F22344&lt;&gt;"", iferror(index('Internal Staffing Calculator'!B$8:B23500,match(F22344,'Internal Staffing Calculator'!E$8:E23500,0)), "Not In Budget"),"")</f>
        <v/>
      </c>
      <c r="I22344" s="184"/>
      <c r="J22344" s="184"/>
      <c r="K22344" s="184"/>
      <c r="L22344" s="183"/>
    </row>
    <row r="22345">
      <c r="A22345" s="454"/>
      <c r="B22345" s="927"/>
      <c r="C22345" s="580"/>
      <c r="D22345" s="939"/>
      <c r="E22345" s="940"/>
      <c r="F22345" s="941"/>
      <c r="G22345" s="937" t="str">
        <f t="array" ref="G22345">xlookup(F22345,'Internal Staffing Calculator'!E:E,'Internal Staffing Calculator'!C:C,"")</f>
        <v/>
      </c>
      <c r="H22345" s="932" t="str">
        <f t="array" ref="H22345">if(F22345&lt;&gt;"", iferror(index('Internal Staffing Calculator'!B$8:B23500,match(F22345,'Internal Staffing Calculator'!E$8:E23500,0)), "Not In Budget"),"")</f>
        <v/>
      </c>
      <c r="I22345" s="184"/>
      <c r="J22345" s="184"/>
      <c r="K22345" s="184"/>
      <c r="L22345" s="183"/>
    </row>
    <row r="22346">
      <c r="A22346" s="454"/>
      <c r="B22346" s="927"/>
      <c r="C22346" s="580"/>
      <c r="D22346" s="939"/>
      <c r="E22346" s="940"/>
      <c r="F22346" s="941"/>
      <c r="G22346" s="937" t="str">
        <f t="array" ref="G22346">xlookup(F22346,'Internal Staffing Calculator'!E:E,'Internal Staffing Calculator'!C:C,"")</f>
        <v/>
      </c>
      <c r="H22346" s="932" t="str">
        <f t="array" ref="H22346">if(F22346&lt;&gt;"", iferror(index('Internal Staffing Calculator'!B$8:B23500,match(F22346,'Internal Staffing Calculator'!E$8:E23500,0)), "Not In Budget"),"")</f>
        <v/>
      </c>
      <c r="I22346" s="184"/>
      <c r="J22346" s="184"/>
      <c r="K22346" s="184"/>
      <c r="L22346" s="183"/>
    </row>
    <row r="22347">
      <c r="A22347" s="454"/>
      <c r="B22347" s="927"/>
      <c r="C22347" s="580"/>
      <c r="D22347" s="939"/>
      <c r="E22347" s="940"/>
      <c r="F22347" s="941"/>
      <c r="G22347" s="937" t="str">
        <f t="array" ref="G22347">xlookup(F22347,'Internal Staffing Calculator'!E:E,'Internal Staffing Calculator'!C:C,"")</f>
        <v/>
      </c>
      <c r="H22347" s="932" t="str">
        <f t="array" ref="H22347">if(F22347&lt;&gt;"", iferror(index('Internal Staffing Calculator'!B$8:B23500,match(F22347,'Internal Staffing Calculator'!E$8:E23500,0)), "Not In Budget"),"")</f>
        <v/>
      </c>
      <c r="I22347" s="184"/>
      <c r="J22347" s="184"/>
      <c r="K22347" s="184"/>
      <c r="L22347" s="183"/>
    </row>
    <row r="22348">
      <c r="A22348" s="454"/>
      <c r="B22348" s="927"/>
      <c r="C22348" s="580"/>
      <c r="D22348" s="939"/>
      <c r="E22348" s="940"/>
      <c r="F22348" s="941"/>
      <c r="G22348" s="937" t="str">
        <f t="array" ref="G22348">xlookup(F22348,'Internal Staffing Calculator'!E:E,'Internal Staffing Calculator'!C:C,"")</f>
        <v/>
      </c>
      <c r="H22348" s="932" t="str">
        <f t="array" ref="H22348">if(F22348&lt;&gt;"", iferror(index('Internal Staffing Calculator'!B$8:B23500,match(F22348,'Internal Staffing Calculator'!E$8:E23500,0)), "Not In Budget"),"")</f>
        <v/>
      </c>
      <c r="I22348" s="184"/>
      <c r="J22348" s="184"/>
      <c r="K22348" s="184"/>
      <c r="L22348" s="183"/>
    </row>
    <row r="22349">
      <c r="A22349" s="454"/>
      <c r="B22349" s="927"/>
      <c r="C22349" s="580"/>
      <c r="D22349" s="939"/>
      <c r="E22349" s="940"/>
      <c r="F22349" s="941"/>
      <c r="G22349" s="937" t="str">
        <f t="array" ref="G22349">xlookup(F22349,'Internal Staffing Calculator'!E:E,'Internal Staffing Calculator'!C:C,"")</f>
        <v/>
      </c>
      <c r="H22349" s="932" t="str">
        <f t="array" ref="H22349">if(F22349&lt;&gt;"", iferror(index('Internal Staffing Calculator'!B$8:B23500,match(F22349,'Internal Staffing Calculator'!E$8:E23500,0)), "Not In Budget"),"")</f>
        <v/>
      </c>
      <c r="I22349" s="184"/>
      <c r="J22349" s="184"/>
      <c r="K22349" s="184"/>
      <c r="L22349" s="183"/>
    </row>
    <row r="22350">
      <c r="A22350" s="454"/>
      <c r="B22350" s="927"/>
      <c r="C22350" s="580"/>
      <c r="D22350" s="939"/>
      <c r="E22350" s="940"/>
      <c r="F22350" s="941"/>
      <c r="G22350" s="937" t="str">
        <f t="array" ref="G22350">xlookup(F22350,'Internal Staffing Calculator'!E:E,'Internal Staffing Calculator'!C:C,"")</f>
        <v/>
      </c>
      <c r="H22350" s="932" t="str">
        <f t="array" ref="H22350">if(F22350&lt;&gt;"", iferror(index('Internal Staffing Calculator'!B$8:B23500,match(F22350,'Internal Staffing Calculator'!E$8:E23500,0)), "Not In Budget"),"")</f>
        <v/>
      </c>
      <c r="I22350" s="184"/>
      <c r="J22350" s="184"/>
      <c r="K22350" s="184"/>
      <c r="L22350" s="183"/>
    </row>
    <row r="22351">
      <c r="A22351" s="454"/>
      <c r="B22351" s="927"/>
      <c r="C22351" s="580"/>
      <c r="D22351" s="939"/>
      <c r="E22351" s="940"/>
      <c r="F22351" s="941"/>
      <c r="G22351" s="937" t="str">
        <f t="array" ref="G22351">xlookup(F22351,'Internal Staffing Calculator'!E:E,'Internal Staffing Calculator'!C:C,"")</f>
        <v/>
      </c>
      <c r="H22351" s="932" t="str">
        <f t="array" ref="H22351">if(F22351&lt;&gt;"", iferror(index('Internal Staffing Calculator'!B$8:B23500,match(F22351,'Internal Staffing Calculator'!E$8:E23500,0)), "Not In Budget"),"")</f>
        <v/>
      </c>
      <c r="I22351" s="184"/>
      <c r="J22351" s="184"/>
      <c r="K22351" s="184"/>
      <c r="L22351" s="183"/>
    </row>
    <row r="22352">
      <c r="A22352" s="454"/>
      <c r="B22352" s="927"/>
      <c r="C22352" s="580"/>
      <c r="D22352" s="939"/>
      <c r="E22352" s="940"/>
      <c r="F22352" s="941"/>
      <c r="G22352" s="937" t="str">
        <f t="array" ref="G22352">xlookup(F22352,'Internal Staffing Calculator'!E:E,'Internal Staffing Calculator'!C:C,"")</f>
        <v/>
      </c>
      <c r="H22352" s="932" t="str">
        <f t="array" ref="H22352">if(F22352&lt;&gt;"", iferror(index('Internal Staffing Calculator'!B$8:B23500,match(F22352,'Internal Staffing Calculator'!E$8:E23500,0)), "Not In Budget"),"")</f>
        <v/>
      </c>
      <c r="I22352" s="184"/>
      <c r="J22352" s="184"/>
      <c r="K22352" s="184"/>
      <c r="L22352" s="183"/>
    </row>
    <row r="22353">
      <c r="A22353" s="454"/>
      <c r="B22353" s="927"/>
      <c r="C22353" s="580"/>
      <c r="D22353" s="939"/>
      <c r="E22353" s="940"/>
      <c r="F22353" s="941"/>
      <c r="G22353" s="937" t="str">
        <f t="array" ref="G22353">xlookup(F22353,'Internal Staffing Calculator'!E:E,'Internal Staffing Calculator'!C:C,"")</f>
        <v/>
      </c>
      <c r="H22353" s="932" t="str">
        <f t="array" ref="H22353">if(F22353&lt;&gt;"", iferror(index('Internal Staffing Calculator'!B$8:B23500,match(F22353,'Internal Staffing Calculator'!E$8:E23500,0)), "Not In Budget"),"")</f>
        <v/>
      </c>
      <c r="I22353" s="184"/>
      <c r="J22353" s="184"/>
      <c r="K22353" s="184"/>
      <c r="L22353" s="183"/>
    </row>
    <row r="22354">
      <c r="A22354" s="454"/>
      <c r="B22354" s="927"/>
      <c r="C22354" s="580"/>
      <c r="D22354" s="939"/>
      <c r="E22354" s="940"/>
      <c r="F22354" s="941"/>
      <c r="G22354" s="937" t="str">
        <f t="array" ref="G22354">xlookup(F22354,'Internal Staffing Calculator'!E:E,'Internal Staffing Calculator'!C:C,"")</f>
        <v/>
      </c>
      <c r="H22354" s="932" t="str">
        <f t="array" ref="H22354">if(F22354&lt;&gt;"", iferror(index('Internal Staffing Calculator'!B$8:B23500,match(F22354,'Internal Staffing Calculator'!E$8:E23500,0)), "Not In Budget"),"")</f>
        <v/>
      </c>
      <c r="I22354" s="184"/>
      <c r="J22354" s="184"/>
      <c r="K22354" s="184"/>
      <c r="L22354" s="183"/>
    </row>
    <row r="22355">
      <c r="A22355" s="454"/>
      <c r="B22355" s="927"/>
      <c r="C22355" s="580"/>
      <c r="D22355" s="939"/>
      <c r="E22355" s="940"/>
      <c r="F22355" s="941"/>
      <c r="G22355" s="937" t="str">
        <f t="array" ref="G22355">xlookup(F22355,'Internal Staffing Calculator'!E:E,'Internal Staffing Calculator'!C:C,"")</f>
        <v/>
      </c>
      <c r="H22355" s="932" t="str">
        <f t="array" ref="H22355">if(F22355&lt;&gt;"", iferror(index('Internal Staffing Calculator'!B$8:B23500,match(F22355,'Internal Staffing Calculator'!E$8:E23500,0)), "Not In Budget"),"")</f>
        <v/>
      </c>
      <c r="I22355" s="184"/>
      <c r="J22355" s="184"/>
      <c r="K22355" s="184"/>
      <c r="L22355" s="183"/>
    </row>
    <row r="22356">
      <c r="A22356" s="454"/>
      <c r="B22356" s="927"/>
      <c r="C22356" s="580"/>
      <c r="D22356" s="939"/>
      <c r="E22356" s="940"/>
      <c r="F22356" s="941"/>
      <c r="G22356" s="937" t="str">
        <f t="array" ref="G22356">xlookup(F22356,'Internal Staffing Calculator'!E:E,'Internal Staffing Calculator'!C:C,"")</f>
        <v/>
      </c>
      <c r="H22356" s="932" t="str">
        <f t="array" ref="H22356">if(F22356&lt;&gt;"", iferror(index('Internal Staffing Calculator'!B$8:B23500,match(F22356,'Internal Staffing Calculator'!E$8:E23500,0)), "Not In Budget"),"")</f>
        <v/>
      </c>
      <c r="I22356" s="184"/>
      <c r="J22356" s="184"/>
      <c r="K22356" s="184"/>
      <c r="L22356" s="183"/>
    </row>
    <row r="22357">
      <c r="A22357" s="454"/>
      <c r="B22357" s="927"/>
      <c r="C22357" s="580"/>
      <c r="D22357" s="939"/>
      <c r="E22357" s="940"/>
      <c r="F22357" s="941"/>
      <c r="G22357" s="937" t="str">
        <f t="array" ref="G22357">xlookup(F22357,'Internal Staffing Calculator'!E:E,'Internal Staffing Calculator'!C:C,"")</f>
        <v/>
      </c>
      <c r="H22357" s="932" t="str">
        <f t="array" ref="H22357">if(F22357&lt;&gt;"", iferror(index('Internal Staffing Calculator'!B$8:B23500,match(F22357,'Internal Staffing Calculator'!E$8:E23500,0)), "Not In Budget"),"")</f>
        <v/>
      </c>
      <c r="I22357" s="184"/>
      <c r="J22357" s="184"/>
      <c r="K22357" s="184"/>
      <c r="L22357" s="183"/>
    </row>
    <row r="22358">
      <c r="A22358" s="454"/>
      <c r="B22358" s="927"/>
      <c r="C22358" s="580"/>
      <c r="D22358" s="939"/>
      <c r="E22358" s="940"/>
      <c r="F22358" s="941"/>
      <c r="G22358" s="937" t="str">
        <f t="array" ref="G22358">xlookup(F22358,'Internal Staffing Calculator'!E:E,'Internal Staffing Calculator'!C:C,"")</f>
        <v/>
      </c>
      <c r="H22358" s="932" t="str">
        <f t="array" ref="H22358">if(F22358&lt;&gt;"", iferror(index('Internal Staffing Calculator'!B$8:B23500,match(F22358,'Internal Staffing Calculator'!E$8:E23500,0)), "Not In Budget"),"")</f>
        <v/>
      </c>
      <c r="I22358" s="184"/>
      <c r="J22358" s="184"/>
      <c r="K22358" s="184"/>
      <c r="L22358" s="183"/>
    </row>
    <row r="22359">
      <c r="A22359" s="454"/>
      <c r="B22359" s="927"/>
      <c r="C22359" s="580"/>
      <c r="D22359" s="939"/>
      <c r="E22359" s="940"/>
      <c r="F22359" s="941"/>
      <c r="G22359" s="937" t="str">
        <f t="array" ref="G22359">xlookup(F22359,'Internal Staffing Calculator'!E:E,'Internal Staffing Calculator'!C:C,"")</f>
        <v/>
      </c>
      <c r="H22359" s="932" t="str">
        <f t="array" ref="H22359">if(F22359&lt;&gt;"", iferror(index('Internal Staffing Calculator'!B$8:B23500,match(F22359,'Internal Staffing Calculator'!E$8:E23500,0)), "Not In Budget"),"")</f>
        <v/>
      </c>
      <c r="I22359" s="184"/>
      <c r="J22359" s="184"/>
      <c r="K22359" s="184"/>
      <c r="L22359" s="183"/>
    </row>
    <row r="22360">
      <c r="A22360" s="454"/>
      <c r="B22360" s="927"/>
      <c r="C22360" s="580"/>
      <c r="D22360" s="939"/>
      <c r="E22360" s="940"/>
      <c r="F22360" s="941"/>
      <c r="G22360" s="937" t="str">
        <f t="array" ref="G22360">xlookup(F22360,'Internal Staffing Calculator'!E:E,'Internal Staffing Calculator'!C:C,"")</f>
        <v/>
      </c>
      <c r="H22360" s="932" t="str">
        <f t="array" ref="H22360">if(F22360&lt;&gt;"", iferror(index('Internal Staffing Calculator'!B$8:B23500,match(F22360,'Internal Staffing Calculator'!E$8:E23500,0)), "Not In Budget"),"")</f>
        <v/>
      </c>
      <c r="I22360" s="184"/>
      <c r="J22360" s="184"/>
      <c r="K22360" s="184"/>
      <c r="L22360" s="183"/>
    </row>
    <row r="22361">
      <c r="A22361" s="454"/>
      <c r="B22361" s="927"/>
      <c r="C22361" s="580"/>
      <c r="D22361" s="939"/>
      <c r="E22361" s="940"/>
      <c r="F22361" s="941"/>
      <c r="G22361" s="937" t="str">
        <f t="array" ref="G22361">xlookup(F22361,'Internal Staffing Calculator'!E:E,'Internal Staffing Calculator'!C:C,"")</f>
        <v/>
      </c>
      <c r="H22361" s="932" t="str">
        <f t="array" ref="H22361">if(F22361&lt;&gt;"", iferror(index('Internal Staffing Calculator'!B$8:B23500,match(F22361,'Internal Staffing Calculator'!E$8:E23500,0)), "Not In Budget"),"")</f>
        <v/>
      </c>
      <c r="I22361" s="184"/>
      <c r="J22361" s="184"/>
      <c r="K22361" s="184"/>
      <c r="L22361" s="183"/>
    </row>
    <row r="22362">
      <c r="A22362" s="454"/>
      <c r="B22362" s="927"/>
      <c r="C22362" s="580"/>
      <c r="D22362" s="939"/>
      <c r="E22362" s="940"/>
      <c r="F22362" s="941"/>
      <c r="G22362" s="937" t="str">
        <f t="array" ref="G22362">xlookup(F22362,'Internal Staffing Calculator'!E:E,'Internal Staffing Calculator'!C:C,"")</f>
        <v/>
      </c>
      <c r="H22362" s="932" t="str">
        <f t="array" ref="H22362">if(F22362&lt;&gt;"", iferror(index('Internal Staffing Calculator'!B$8:B23500,match(F22362,'Internal Staffing Calculator'!E$8:E23500,0)), "Not In Budget"),"")</f>
        <v/>
      </c>
      <c r="I22362" s="184"/>
      <c r="J22362" s="184"/>
      <c r="K22362" s="184"/>
      <c r="L22362" s="183"/>
    </row>
    <row r="22363">
      <c r="A22363" s="454"/>
      <c r="B22363" s="927"/>
      <c r="C22363" s="580"/>
      <c r="D22363" s="939"/>
      <c r="E22363" s="940"/>
      <c r="F22363" s="941"/>
      <c r="G22363" s="937" t="str">
        <f t="array" ref="G22363">xlookup(F22363,'Internal Staffing Calculator'!E:E,'Internal Staffing Calculator'!C:C,"")</f>
        <v/>
      </c>
      <c r="H22363" s="932" t="str">
        <f t="array" ref="H22363">if(F22363&lt;&gt;"", iferror(index('Internal Staffing Calculator'!B$8:B23500,match(F22363,'Internal Staffing Calculator'!E$8:E23500,0)), "Not In Budget"),"")</f>
        <v/>
      </c>
      <c r="I22363" s="184"/>
      <c r="J22363" s="184"/>
      <c r="K22363" s="184"/>
      <c r="L22363" s="183"/>
    </row>
    <row r="22364">
      <c r="A22364" s="454"/>
      <c r="B22364" s="927"/>
      <c r="C22364" s="580"/>
      <c r="D22364" s="939"/>
      <c r="E22364" s="940"/>
      <c r="F22364" s="941"/>
      <c r="G22364" s="937" t="str">
        <f t="array" ref="G22364">xlookup(F22364,'Internal Staffing Calculator'!E:E,'Internal Staffing Calculator'!C:C,"")</f>
        <v/>
      </c>
      <c r="H22364" s="932" t="str">
        <f t="array" ref="H22364">if(F22364&lt;&gt;"", iferror(index('Internal Staffing Calculator'!B$8:B23500,match(F22364,'Internal Staffing Calculator'!E$8:E23500,0)), "Not In Budget"),"")</f>
        <v/>
      </c>
      <c r="I22364" s="184"/>
      <c r="J22364" s="184"/>
      <c r="K22364" s="184"/>
      <c r="L22364" s="183"/>
    </row>
    <row r="22365">
      <c r="A22365" s="454"/>
      <c r="B22365" s="927"/>
      <c r="C22365" s="580"/>
      <c r="D22365" s="939"/>
      <c r="E22365" s="940"/>
      <c r="F22365" s="941"/>
      <c r="G22365" s="937" t="str">
        <f t="array" ref="G22365">xlookup(F22365,'Internal Staffing Calculator'!E:E,'Internal Staffing Calculator'!C:C,"")</f>
        <v/>
      </c>
      <c r="H22365" s="932" t="str">
        <f t="array" ref="H22365">if(F22365&lt;&gt;"", iferror(index('Internal Staffing Calculator'!B$8:B23500,match(F22365,'Internal Staffing Calculator'!E$8:E23500,0)), "Not In Budget"),"")</f>
        <v/>
      </c>
      <c r="I22365" s="184"/>
      <c r="J22365" s="184"/>
      <c r="K22365" s="184"/>
      <c r="L22365" s="183"/>
    </row>
    <row r="22366">
      <c r="A22366" s="454"/>
      <c r="B22366" s="927"/>
      <c r="C22366" s="580"/>
      <c r="D22366" s="939"/>
      <c r="E22366" s="940"/>
      <c r="F22366" s="941"/>
      <c r="G22366" s="937" t="str">
        <f t="array" ref="G22366">xlookup(F22366,'Internal Staffing Calculator'!E:E,'Internal Staffing Calculator'!C:C,"")</f>
        <v/>
      </c>
      <c r="H22366" s="932" t="str">
        <f t="array" ref="H22366">if(F22366&lt;&gt;"", iferror(index('Internal Staffing Calculator'!B$8:B23500,match(F22366,'Internal Staffing Calculator'!E$8:E23500,0)), "Not In Budget"),"")</f>
        <v/>
      </c>
      <c r="I22366" s="184"/>
      <c r="J22366" s="184"/>
      <c r="K22366" s="184"/>
      <c r="L22366" s="183"/>
    </row>
    <row r="22367">
      <c r="A22367" s="454"/>
      <c r="B22367" s="927"/>
      <c r="C22367" s="580"/>
      <c r="D22367" s="939"/>
      <c r="E22367" s="940"/>
      <c r="F22367" s="941"/>
      <c r="G22367" s="937" t="str">
        <f t="array" ref="G22367">xlookup(F22367,'Internal Staffing Calculator'!E:E,'Internal Staffing Calculator'!C:C,"")</f>
        <v/>
      </c>
      <c r="H22367" s="932" t="str">
        <f t="array" ref="H22367">if(F22367&lt;&gt;"", iferror(index('Internal Staffing Calculator'!B$8:B23500,match(F22367,'Internal Staffing Calculator'!E$8:E23500,0)), "Not In Budget"),"")</f>
        <v/>
      </c>
      <c r="I22367" s="184"/>
      <c r="J22367" s="184"/>
      <c r="K22367" s="184"/>
      <c r="L22367" s="183"/>
    </row>
    <row r="22368">
      <c r="A22368" s="454"/>
      <c r="B22368" s="927"/>
      <c r="C22368" s="580"/>
      <c r="D22368" s="939"/>
      <c r="E22368" s="940"/>
      <c r="F22368" s="941"/>
      <c r="G22368" s="937" t="str">
        <f t="array" ref="G22368">xlookup(F22368,'Internal Staffing Calculator'!E:E,'Internal Staffing Calculator'!C:C,"")</f>
        <v/>
      </c>
      <c r="H22368" s="932" t="str">
        <f t="array" ref="H22368">if(F22368&lt;&gt;"", iferror(index('Internal Staffing Calculator'!B$8:B23500,match(F22368,'Internal Staffing Calculator'!E$8:E23500,0)), "Not In Budget"),"")</f>
        <v/>
      </c>
      <c r="I22368" s="184"/>
      <c r="J22368" s="184"/>
      <c r="K22368" s="184"/>
      <c r="L22368" s="183"/>
    </row>
    <row r="22369">
      <c r="A22369" s="454"/>
      <c r="B22369" s="927"/>
      <c r="C22369" s="580"/>
      <c r="D22369" s="939"/>
      <c r="E22369" s="940"/>
      <c r="F22369" s="941"/>
      <c r="G22369" s="937" t="str">
        <f t="array" ref="G22369">xlookup(F22369,'Internal Staffing Calculator'!E:E,'Internal Staffing Calculator'!C:C,"")</f>
        <v/>
      </c>
      <c r="H22369" s="932" t="str">
        <f t="array" ref="H22369">if(F22369&lt;&gt;"", iferror(index('Internal Staffing Calculator'!B$8:B23500,match(F22369,'Internal Staffing Calculator'!E$8:E23500,0)), "Not In Budget"),"")</f>
        <v/>
      </c>
      <c r="I22369" s="184"/>
      <c r="J22369" s="184"/>
      <c r="K22369" s="184"/>
      <c r="L22369" s="183"/>
    </row>
    <row r="22370">
      <c r="A22370" s="454"/>
      <c r="B22370" s="927"/>
      <c r="C22370" s="580"/>
      <c r="D22370" s="939"/>
      <c r="E22370" s="940"/>
      <c r="F22370" s="941"/>
      <c r="G22370" s="937" t="str">
        <f t="array" ref="G22370">xlookup(F22370,'Internal Staffing Calculator'!E:E,'Internal Staffing Calculator'!C:C,"")</f>
        <v/>
      </c>
      <c r="H22370" s="932" t="str">
        <f t="array" ref="H22370">if(F22370&lt;&gt;"", iferror(index('Internal Staffing Calculator'!B$8:B23500,match(F22370,'Internal Staffing Calculator'!E$8:E23500,0)), "Not In Budget"),"")</f>
        <v/>
      </c>
      <c r="I22370" s="184"/>
      <c r="J22370" s="184"/>
      <c r="K22370" s="184"/>
      <c r="L22370" s="183"/>
    </row>
    <row r="22371">
      <c r="A22371" s="454"/>
      <c r="B22371" s="927"/>
      <c r="C22371" s="580"/>
      <c r="D22371" s="939"/>
      <c r="E22371" s="940"/>
      <c r="F22371" s="941"/>
      <c r="G22371" s="937" t="str">
        <f t="array" ref="G22371">xlookup(F22371,'Internal Staffing Calculator'!E:E,'Internal Staffing Calculator'!C:C,"")</f>
        <v/>
      </c>
      <c r="H22371" s="932" t="str">
        <f t="array" ref="H22371">if(F22371&lt;&gt;"", iferror(index('Internal Staffing Calculator'!B$8:B23500,match(F22371,'Internal Staffing Calculator'!E$8:E23500,0)), "Not In Budget"),"")</f>
        <v/>
      </c>
      <c r="I22371" s="184"/>
      <c r="J22371" s="184"/>
      <c r="K22371" s="184"/>
      <c r="L22371" s="183"/>
    </row>
    <row r="22372">
      <c r="A22372" s="454"/>
      <c r="B22372" s="927"/>
      <c r="C22372" s="580"/>
      <c r="D22372" s="939"/>
      <c r="E22372" s="940"/>
      <c r="F22372" s="941"/>
      <c r="G22372" s="937" t="str">
        <f t="array" ref="G22372">xlookup(F22372,'Internal Staffing Calculator'!E:E,'Internal Staffing Calculator'!C:C,"")</f>
        <v/>
      </c>
      <c r="H22372" s="932" t="str">
        <f t="array" ref="H22372">if(F22372&lt;&gt;"", iferror(index('Internal Staffing Calculator'!B$8:B23500,match(F22372,'Internal Staffing Calculator'!E$8:E23500,0)), "Not In Budget"),"")</f>
        <v/>
      </c>
      <c r="I22372" s="184"/>
      <c r="J22372" s="184"/>
      <c r="K22372" s="184"/>
      <c r="L22372" s="183"/>
    </row>
    <row r="22373">
      <c r="A22373" s="454"/>
      <c r="B22373" s="927"/>
      <c r="C22373" s="580"/>
      <c r="D22373" s="939"/>
      <c r="E22373" s="940"/>
      <c r="F22373" s="941"/>
      <c r="G22373" s="937" t="str">
        <f t="array" ref="G22373">xlookup(F22373,'Internal Staffing Calculator'!E:E,'Internal Staffing Calculator'!C:C,"")</f>
        <v/>
      </c>
      <c r="H22373" s="932" t="str">
        <f t="array" ref="H22373">if(F22373&lt;&gt;"", iferror(index('Internal Staffing Calculator'!B$8:B23500,match(F22373,'Internal Staffing Calculator'!E$8:E23500,0)), "Not In Budget"),"")</f>
        <v/>
      </c>
      <c r="I22373" s="184"/>
      <c r="J22373" s="184"/>
      <c r="K22373" s="184"/>
      <c r="L22373" s="183"/>
    </row>
    <row r="22374">
      <c r="A22374" s="454"/>
      <c r="B22374" s="927"/>
      <c r="C22374" s="580"/>
      <c r="D22374" s="939"/>
      <c r="E22374" s="940"/>
      <c r="F22374" s="941"/>
      <c r="G22374" s="937" t="str">
        <f t="array" ref="G22374">xlookup(F22374,'Internal Staffing Calculator'!E:E,'Internal Staffing Calculator'!C:C,"")</f>
        <v/>
      </c>
      <c r="H22374" s="932" t="str">
        <f t="array" ref="H22374">if(F22374&lt;&gt;"", iferror(index('Internal Staffing Calculator'!B$8:B23500,match(F22374,'Internal Staffing Calculator'!E$8:E23500,0)), "Not In Budget"),"")</f>
        <v/>
      </c>
      <c r="I22374" s="184"/>
      <c r="J22374" s="184"/>
      <c r="K22374" s="184"/>
      <c r="L22374" s="183"/>
    </row>
    <row r="22375">
      <c r="A22375" s="454"/>
      <c r="B22375" s="927"/>
      <c r="C22375" s="580"/>
      <c r="D22375" s="939"/>
      <c r="E22375" s="940"/>
      <c r="F22375" s="941"/>
      <c r="G22375" s="937" t="str">
        <f t="array" ref="G22375">xlookup(F22375,'Internal Staffing Calculator'!E:E,'Internal Staffing Calculator'!C:C,"")</f>
        <v/>
      </c>
      <c r="H22375" s="932" t="str">
        <f t="array" ref="H22375">if(F22375&lt;&gt;"", iferror(index('Internal Staffing Calculator'!B$8:B23500,match(F22375,'Internal Staffing Calculator'!E$8:E23500,0)), "Not In Budget"),"")</f>
        <v/>
      </c>
      <c r="I22375" s="184"/>
      <c r="J22375" s="184"/>
      <c r="K22375" s="184"/>
      <c r="L22375" s="183"/>
    </row>
    <row r="22376">
      <c r="A22376" s="454"/>
      <c r="B22376" s="927"/>
      <c r="C22376" s="580"/>
      <c r="D22376" s="939"/>
      <c r="E22376" s="940"/>
      <c r="F22376" s="941"/>
      <c r="G22376" s="937" t="str">
        <f t="array" ref="G22376">xlookup(F22376,'Internal Staffing Calculator'!E:E,'Internal Staffing Calculator'!C:C,"")</f>
        <v/>
      </c>
      <c r="H22376" s="932" t="str">
        <f t="array" ref="H22376">if(F22376&lt;&gt;"", iferror(index('Internal Staffing Calculator'!B$8:B23500,match(F22376,'Internal Staffing Calculator'!E$8:E23500,0)), "Not In Budget"),"")</f>
        <v/>
      </c>
      <c r="I22376" s="184"/>
      <c r="J22376" s="184"/>
      <c r="K22376" s="184"/>
      <c r="L22376" s="183"/>
    </row>
    <row r="22377">
      <c r="A22377" s="454"/>
      <c r="B22377" s="927"/>
      <c r="C22377" s="580"/>
      <c r="D22377" s="939"/>
      <c r="E22377" s="940"/>
      <c r="F22377" s="941"/>
      <c r="G22377" s="937" t="str">
        <f t="array" ref="G22377">xlookup(F22377,'Internal Staffing Calculator'!E:E,'Internal Staffing Calculator'!C:C,"")</f>
        <v/>
      </c>
      <c r="H22377" s="932" t="str">
        <f t="array" ref="H22377">if(F22377&lt;&gt;"", iferror(index('Internal Staffing Calculator'!B$8:B23500,match(F22377,'Internal Staffing Calculator'!E$8:E23500,0)), "Not In Budget"),"")</f>
        <v/>
      </c>
      <c r="I22377" s="184"/>
      <c r="J22377" s="184"/>
      <c r="K22377" s="184"/>
      <c r="L22377" s="183"/>
    </row>
    <row r="22378">
      <c r="A22378" s="454"/>
      <c r="B22378" s="927"/>
      <c r="C22378" s="580"/>
      <c r="D22378" s="939"/>
      <c r="E22378" s="940"/>
      <c r="F22378" s="941"/>
      <c r="G22378" s="937" t="str">
        <f t="array" ref="G22378">xlookup(F22378,'Internal Staffing Calculator'!E:E,'Internal Staffing Calculator'!C:C,"")</f>
        <v/>
      </c>
      <c r="H22378" s="932" t="str">
        <f t="array" ref="H22378">if(F22378&lt;&gt;"", iferror(index('Internal Staffing Calculator'!B$8:B23500,match(F22378,'Internal Staffing Calculator'!E$8:E23500,0)), "Not In Budget"),"")</f>
        <v/>
      </c>
      <c r="I22378" s="184"/>
      <c r="J22378" s="184"/>
      <c r="K22378" s="184"/>
      <c r="L22378" s="183"/>
    </row>
    <row r="22379">
      <c r="A22379" s="454"/>
      <c r="B22379" s="927"/>
      <c r="C22379" s="580"/>
      <c r="D22379" s="939"/>
      <c r="E22379" s="940"/>
      <c r="F22379" s="941"/>
      <c r="G22379" s="937" t="str">
        <f t="array" ref="G22379">xlookup(F22379,'Internal Staffing Calculator'!E:E,'Internal Staffing Calculator'!C:C,"")</f>
        <v/>
      </c>
      <c r="H22379" s="932" t="str">
        <f t="array" ref="H22379">if(F22379&lt;&gt;"", iferror(index('Internal Staffing Calculator'!B$8:B23500,match(F22379,'Internal Staffing Calculator'!E$8:E23500,0)), "Not In Budget"),"")</f>
        <v/>
      </c>
      <c r="I22379" s="184"/>
      <c r="J22379" s="184"/>
      <c r="K22379" s="184"/>
      <c r="L22379" s="183"/>
    </row>
    <row r="22380">
      <c r="A22380" s="454"/>
      <c r="B22380" s="927"/>
      <c r="C22380" s="580"/>
      <c r="D22380" s="939"/>
      <c r="E22380" s="940"/>
      <c r="F22380" s="941"/>
      <c r="G22380" s="937" t="str">
        <f t="array" ref="G22380">xlookup(F22380,'Internal Staffing Calculator'!E:E,'Internal Staffing Calculator'!C:C,"")</f>
        <v/>
      </c>
      <c r="H22380" s="932" t="str">
        <f t="array" ref="H22380">if(F22380&lt;&gt;"", iferror(index('Internal Staffing Calculator'!B$8:B23500,match(F22380,'Internal Staffing Calculator'!E$8:E23500,0)), "Not In Budget"),"")</f>
        <v/>
      </c>
      <c r="I22380" s="184"/>
      <c r="J22380" s="184"/>
      <c r="K22380" s="184"/>
      <c r="L22380" s="183"/>
    </row>
    <row r="22381">
      <c r="A22381" s="454"/>
      <c r="B22381" s="927"/>
      <c r="C22381" s="580"/>
      <c r="D22381" s="939"/>
      <c r="E22381" s="940"/>
      <c r="F22381" s="941"/>
      <c r="G22381" s="937" t="str">
        <f t="array" ref="G22381">xlookup(F22381,'Internal Staffing Calculator'!E:E,'Internal Staffing Calculator'!C:C,"")</f>
        <v/>
      </c>
      <c r="H22381" s="932" t="str">
        <f t="array" ref="H22381">if(F22381&lt;&gt;"", iferror(index('Internal Staffing Calculator'!B$8:B23500,match(F22381,'Internal Staffing Calculator'!E$8:E23500,0)), "Not In Budget"),"")</f>
        <v/>
      </c>
      <c r="I22381" s="184"/>
      <c r="J22381" s="184"/>
      <c r="K22381" s="184"/>
      <c r="L22381" s="183"/>
    </row>
    <row r="22382">
      <c r="A22382" s="454"/>
      <c r="B22382" s="927"/>
      <c r="C22382" s="580"/>
      <c r="D22382" s="939"/>
      <c r="E22382" s="940"/>
      <c r="F22382" s="941"/>
      <c r="G22382" s="937" t="str">
        <f t="array" ref="G22382">xlookup(F22382,'Internal Staffing Calculator'!E:E,'Internal Staffing Calculator'!C:C,"")</f>
        <v/>
      </c>
      <c r="H22382" s="932" t="str">
        <f t="array" ref="H22382">if(F22382&lt;&gt;"", iferror(index('Internal Staffing Calculator'!B$8:B23500,match(F22382,'Internal Staffing Calculator'!E$8:E23500,0)), "Not In Budget"),"")</f>
        <v/>
      </c>
      <c r="I22382" s="184"/>
      <c r="J22382" s="184"/>
      <c r="K22382" s="184"/>
      <c r="L22382" s="183"/>
    </row>
    <row r="22383">
      <c r="A22383" s="454"/>
      <c r="B22383" s="927"/>
      <c r="C22383" s="580"/>
      <c r="D22383" s="939"/>
      <c r="E22383" s="940"/>
      <c r="F22383" s="941"/>
      <c r="G22383" s="937" t="str">
        <f t="array" ref="G22383">xlookup(F22383,'Internal Staffing Calculator'!E:E,'Internal Staffing Calculator'!C:C,"")</f>
        <v/>
      </c>
      <c r="H22383" s="932" t="str">
        <f t="array" ref="H22383">if(F22383&lt;&gt;"", iferror(index('Internal Staffing Calculator'!B$8:B23500,match(F22383,'Internal Staffing Calculator'!E$8:E23500,0)), "Not In Budget"),"")</f>
        <v/>
      </c>
      <c r="I22383" s="184"/>
      <c r="J22383" s="184"/>
      <c r="K22383" s="184"/>
      <c r="L22383" s="183"/>
    </row>
    <row r="22384">
      <c r="A22384" s="454"/>
      <c r="B22384" s="927"/>
      <c r="C22384" s="580"/>
      <c r="D22384" s="939"/>
      <c r="E22384" s="940"/>
      <c r="F22384" s="941"/>
      <c r="G22384" s="937" t="str">
        <f t="array" ref="G22384">xlookup(F22384,'Internal Staffing Calculator'!E:E,'Internal Staffing Calculator'!C:C,"")</f>
        <v/>
      </c>
      <c r="H22384" s="932" t="str">
        <f t="array" ref="H22384">if(F22384&lt;&gt;"", iferror(index('Internal Staffing Calculator'!B$8:B23500,match(F22384,'Internal Staffing Calculator'!E$8:E23500,0)), "Not In Budget"),"")</f>
        <v/>
      </c>
      <c r="I22384" s="184"/>
      <c r="J22384" s="184"/>
      <c r="K22384" s="184"/>
      <c r="L22384" s="183"/>
    </row>
    <row r="22385">
      <c r="A22385" s="454"/>
      <c r="B22385" s="927"/>
      <c r="C22385" s="580"/>
      <c r="D22385" s="939"/>
      <c r="E22385" s="940"/>
      <c r="F22385" s="941"/>
      <c r="G22385" s="937" t="str">
        <f t="array" ref="G22385">xlookup(F22385,'Internal Staffing Calculator'!E:E,'Internal Staffing Calculator'!C:C,"")</f>
        <v/>
      </c>
      <c r="H22385" s="932" t="str">
        <f t="array" ref="H22385">if(F22385&lt;&gt;"", iferror(index('Internal Staffing Calculator'!B$8:B23500,match(F22385,'Internal Staffing Calculator'!E$8:E23500,0)), "Not In Budget"),"")</f>
        <v/>
      </c>
      <c r="I22385" s="184"/>
      <c r="J22385" s="184"/>
      <c r="K22385" s="184"/>
      <c r="L22385" s="183"/>
    </row>
    <row r="22386">
      <c r="A22386" s="454"/>
      <c r="B22386" s="927"/>
      <c r="C22386" s="580"/>
      <c r="D22386" s="939"/>
      <c r="E22386" s="940"/>
      <c r="F22386" s="941"/>
      <c r="G22386" s="937" t="str">
        <f t="array" ref="G22386">xlookup(F22386,'Internal Staffing Calculator'!E:E,'Internal Staffing Calculator'!C:C,"")</f>
        <v/>
      </c>
      <c r="H22386" s="932" t="str">
        <f t="array" ref="H22386">if(F22386&lt;&gt;"", iferror(index('Internal Staffing Calculator'!B$8:B23500,match(F22386,'Internal Staffing Calculator'!E$8:E23500,0)), "Not In Budget"),"")</f>
        <v/>
      </c>
      <c r="I22386" s="184"/>
      <c r="J22386" s="184"/>
      <c r="K22386" s="184"/>
      <c r="L22386" s="183"/>
    </row>
    <row r="22387">
      <c r="A22387" s="454"/>
      <c r="B22387" s="927"/>
      <c r="C22387" s="580"/>
      <c r="D22387" s="939"/>
      <c r="E22387" s="940"/>
      <c r="F22387" s="941"/>
      <c r="G22387" s="937" t="str">
        <f t="array" ref="G22387">xlookup(F22387,'Internal Staffing Calculator'!E:E,'Internal Staffing Calculator'!C:C,"")</f>
        <v/>
      </c>
      <c r="H22387" s="932" t="str">
        <f t="array" ref="H22387">if(F22387&lt;&gt;"", iferror(index('Internal Staffing Calculator'!B$8:B23500,match(F22387,'Internal Staffing Calculator'!E$8:E23500,0)), "Not In Budget"),"")</f>
        <v/>
      </c>
      <c r="I22387" s="184"/>
      <c r="J22387" s="184"/>
      <c r="K22387" s="184"/>
      <c r="L22387" s="183"/>
    </row>
    <row r="22388">
      <c r="A22388" s="454"/>
      <c r="B22388" s="927"/>
      <c r="C22388" s="580"/>
      <c r="D22388" s="939"/>
      <c r="E22388" s="940"/>
      <c r="F22388" s="941"/>
      <c r="G22388" s="937" t="str">
        <f t="array" ref="G22388">xlookup(F22388,'Internal Staffing Calculator'!E:E,'Internal Staffing Calculator'!C:C,"")</f>
        <v/>
      </c>
      <c r="H22388" s="932" t="str">
        <f t="array" ref="H22388">if(F22388&lt;&gt;"", iferror(index('Internal Staffing Calculator'!B$8:B23500,match(F22388,'Internal Staffing Calculator'!E$8:E23500,0)), "Not In Budget"),"")</f>
        <v/>
      </c>
      <c r="I22388" s="184"/>
      <c r="J22388" s="184"/>
      <c r="K22388" s="184"/>
      <c r="L22388" s="183"/>
    </row>
    <row r="22389">
      <c r="A22389" s="454"/>
      <c r="B22389" s="927"/>
      <c r="C22389" s="580"/>
      <c r="D22389" s="939"/>
      <c r="E22389" s="940"/>
      <c r="F22389" s="941"/>
      <c r="G22389" s="937" t="str">
        <f t="array" ref="G22389">xlookup(F22389,'Internal Staffing Calculator'!E:E,'Internal Staffing Calculator'!C:C,"")</f>
        <v/>
      </c>
      <c r="H22389" s="932" t="str">
        <f t="array" ref="H22389">if(F22389&lt;&gt;"", iferror(index('Internal Staffing Calculator'!B$8:B23500,match(F22389,'Internal Staffing Calculator'!E$8:E23500,0)), "Not In Budget"),"")</f>
        <v/>
      </c>
      <c r="I22389" s="184"/>
      <c r="J22389" s="184"/>
      <c r="K22389" s="184"/>
      <c r="L22389" s="183"/>
    </row>
    <row r="22390">
      <c r="A22390" s="454"/>
      <c r="B22390" s="927"/>
      <c r="C22390" s="580"/>
      <c r="D22390" s="939"/>
      <c r="E22390" s="940"/>
      <c r="F22390" s="941"/>
      <c r="G22390" s="937" t="str">
        <f t="array" ref="G22390">xlookup(F22390,'Internal Staffing Calculator'!E:E,'Internal Staffing Calculator'!C:C,"")</f>
        <v/>
      </c>
      <c r="H22390" s="932" t="str">
        <f t="array" ref="H22390">if(F22390&lt;&gt;"", iferror(index('Internal Staffing Calculator'!B$8:B23500,match(F22390,'Internal Staffing Calculator'!E$8:E23500,0)), "Not In Budget"),"")</f>
        <v/>
      </c>
      <c r="I22390" s="184"/>
      <c r="J22390" s="184"/>
      <c r="K22390" s="184"/>
      <c r="L22390" s="183"/>
    </row>
    <row r="22391">
      <c r="A22391" s="454"/>
      <c r="B22391" s="927"/>
      <c r="C22391" s="580"/>
      <c r="D22391" s="939"/>
      <c r="E22391" s="940"/>
      <c r="F22391" s="941"/>
      <c r="G22391" s="937" t="str">
        <f t="array" ref="G22391">xlookup(F22391,'Internal Staffing Calculator'!E:E,'Internal Staffing Calculator'!C:C,"")</f>
        <v/>
      </c>
      <c r="H22391" s="932" t="str">
        <f t="array" ref="H22391">if(F22391&lt;&gt;"", iferror(index('Internal Staffing Calculator'!B$8:B23500,match(F22391,'Internal Staffing Calculator'!E$8:E23500,0)), "Not In Budget"),"")</f>
        <v/>
      </c>
      <c r="I22391" s="184"/>
      <c r="J22391" s="184"/>
      <c r="K22391" s="184"/>
      <c r="L22391" s="183"/>
    </row>
    <row r="22392">
      <c r="A22392" s="454"/>
      <c r="B22392" s="927"/>
      <c r="C22392" s="580"/>
      <c r="D22392" s="939"/>
      <c r="E22392" s="940"/>
      <c r="F22392" s="941"/>
      <c r="G22392" s="937" t="str">
        <f t="array" ref="G22392">xlookup(F22392,'Internal Staffing Calculator'!E:E,'Internal Staffing Calculator'!C:C,"")</f>
        <v/>
      </c>
      <c r="H22392" s="932" t="str">
        <f t="array" ref="H22392">if(F22392&lt;&gt;"", iferror(index('Internal Staffing Calculator'!B$8:B23500,match(F22392,'Internal Staffing Calculator'!E$8:E23500,0)), "Not In Budget"),"")</f>
        <v/>
      </c>
      <c r="I22392" s="184"/>
      <c r="J22392" s="184"/>
      <c r="K22392" s="184"/>
      <c r="L22392" s="183"/>
    </row>
    <row r="22393">
      <c r="A22393" s="454"/>
      <c r="B22393" s="927"/>
      <c r="C22393" s="580"/>
      <c r="D22393" s="939"/>
      <c r="E22393" s="940"/>
      <c r="F22393" s="941"/>
      <c r="G22393" s="937" t="str">
        <f t="array" ref="G22393">xlookup(F22393,'Internal Staffing Calculator'!E:E,'Internal Staffing Calculator'!C:C,"")</f>
        <v/>
      </c>
      <c r="H22393" s="932" t="str">
        <f t="array" ref="H22393">if(F22393&lt;&gt;"", iferror(index('Internal Staffing Calculator'!B$8:B23500,match(F22393,'Internal Staffing Calculator'!E$8:E23500,0)), "Not In Budget"),"")</f>
        <v/>
      </c>
      <c r="I22393" s="184"/>
      <c r="J22393" s="184"/>
      <c r="K22393" s="184"/>
      <c r="L22393" s="183"/>
    </row>
    <row r="22394">
      <c r="A22394" s="454"/>
      <c r="B22394" s="927"/>
      <c r="C22394" s="580"/>
      <c r="D22394" s="939"/>
      <c r="E22394" s="940"/>
      <c r="F22394" s="941"/>
      <c r="G22394" s="937" t="str">
        <f t="array" ref="G22394">xlookup(F22394,'Internal Staffing Calculator'!E:E,'Internal Staffing Calculator'!C:C,"")</f>
        <v/>
      </c>
      <c r="H22394" s="932" t="str">
        <f t="array" ref="H22394">if(F22394&lt;&gt;"", iferror(index('Internal Staffing Calculator'!B$8:B23500,match(F22394,'Internal Staffing Calculator'!E$8:E23500,0)), "Not In Budget"),"")</f>
        <v/>
      </c>
      <c r="I22394" s="184"/>
      <c r="J22394" s="184"/>
      <c r="K22394" s="184"/>
      <c r="L22394" s="183"/>
    </row>
    <row r="22395">
      <c r="A22395" s="454"/>
      <c r="B22395" s="927"/>
      <c r="C22395" s="580"/>
      <c r="D22395" s="939"/>
      <c r="E22395" s="940"/>
      <c r="F22395" s="941"/>
      <c r="G22395" s="937" t="str">
        <f t="array" ref="G22395">xlookup(F22395,'Internal Staffing Calculator'!E:E,'Internal Staffing Calculator'!C:C,"")</f>
        <v/>
      </c>
      <c r="H22395" s="932" t="str">
        <f t="array" ref="H22395">if(F22395&lt;&gt;"", iferror(index('Internal Staffing Calculator'!B$8:B23500,match(F22395,'Internal Staffing Calculator'!E$8:E23500,0)), "Not In Budget"),"")</f>
        <v/>
      </c>
      <c r="I22395" s="184"/>
      <c r="J22395" s="184"/>
      <c r="K22395" s="184"/>
      <c r="L22395" s="183"/>
    </row>
    <row r="22396">
      <c r="A22396" s="454"/>
      <c r="B22396" s="927"/>
      <c r="C22396" s="580"/>
      <c r="D22396" s="939"/>
      <c r="E22396" s="940"/>
      <c r="F22396" s="941"/>
      <c r="G22396" s="937" t="str">
        <f t="array" ref="G22396">xlookup(F22396,'Internal Staffing Calculator'!E:E,'Internal Staffing Calculator'!C:C,"")</f>
        <v/>
      </c>
      <c r="H22396" s="932" t="str">
        <f t="array" ref="H22396">if(F22396&lt;&gt;"", iferror(index('Internal Staffing Calculator'!B$8:B23500,match(F22396,'Internal Staffing Calculator'!E$8:E23500,0)), "Not In Budget"),"")</f>
        <v/>
      </c>
      <c r="I22396" s="184"/>
      <c r="J22396" s="184"/>
      <c r="K22396" s="184"/>
      <c r="L22396" s="183"/>
    </row>
    <row r="22397">
      <c r="A22397" s="454"/>
      <c r="B22397" s="927"/>
      <c r="C22397" s="580"/>
      <c r="D22397" s="939"/>
      <c r="E22397" s="940"/>
      <c r="F22397" s="941"/>
      <c r="G22397" s="937" t="str">
        <f t="array" ref="G22397">xlookup(F22397,'Internal Staffing Calculator'!E:E,'Internal Staffing Calculator'!C:C,"")</f>
        <v/>
      </c>
      <c r="H22397" s="932" t="str">
        <f t="array" ref="H22397">if(F22397&lt;&gt;"", iferror(index('Internal Staffing Calculator'!B$8:B23500,match(F22397,'Internal Staffing Calculator'!E$8:E23500,0)), "Not In Budget"),"")</f>
        <v/>
      </c>
      <c r="I22397" s="184"/>
      <c r="J22397" s="184"/>
      <c r="K22397" s="184"/>
      <c r="L22397" s="183"/>
    </row>
    <row r="22398">
      <c r="A22398" s="454"/>
      <c r="B22398" s="927"/>
      <c r="C22398" s="580"/>
      <c r="D22398" s="939"/>
      <c r="E22398" s="940"/>
      <c r="F22398" s="941"/>
      <c r="G22398" s="937" t="str">
        <f t="array" ref="G22398">xlookup(F22398,'Internal Staffing Calculator'!E:E,'Internal Staffing Calculator'!C:C,"")</f>
        <v/>
      </c>
      <c r="H22398" s="932" t="str">
        <f t="array" ref="H22398">if(F22398&lt;&gt;"", iferror(index('Internal Staffing Calculator'!B$8:B23500,match(F22398,'Internal Staffing Calculator'!E$8:E23500,0)), "Not In Budget"),"")</f>
        <v/>
      </c>
      <c r="I22398" s="184"/>
      <c r="J22398" s="184"/>
      <c r="K22398" s="184"/>
      <c r="L22398" s="183"/>
    </row>
    <row r="22399">
      <c r="A22399" s="454"/>
      <c r="B22399" s="927"/>
      <c r="C22399" s="580"/>
      <c r="D22399" s="939"/>
      <c r="E22399" s="940"/>
      <c r="F22399" s="941"/>
      <c r="G22399" s="937" t="str">
        <f t="array" ref="G22399">xlookup(F22399,'Internal Staffing Calculator'!E:E,'Internal Staffing Calculator'!C:C,"")</f>
        <v/>
      </c>
      <c r="H22399" s="932" t="str">
        <f t="array" ref="H22399">if(F22399&lt;&gt;"", iferror(index('Internal Staffing Calculator'!B$8:B23500,match(F22399,'Internal Staffing Calculator'!E$8:E23500,0)), "Not In Budget"),"")</f>
        <v/>
      </c>
      <c r="I22399" s="184"/>
      <c r="J22399" s="184"/>
      <c r="K22399" s="184"/>
      <c r="L22399" s="183"/>
    </row>
    <row r="22400">
      <c r="A22400" s="454"/>
      <c r="B22400" s="927"/>
      <c r="C22400" s="580"/>
      <c r="D22400" s="939"/>
      <c r="E22400" s="940"/>
      <c r="F22400" s="941"/>
      <c r="G22400" s="937" t="str">
        <f t="array" ref="G22400">xlookup(F22400,'Internal Staffing Calculator'!E:E,'Internal Staffing Calculator'!C:C,"")</f>
        <v/>
      </c>
      <c r="H22400" s="932" t="str">
        <f t="array" ref="H22400">if(F22400&lt;&gt;"", iferror(index('Internal Staffing Calculator'!B$8:B23500,match(F22400,'Internal Staffing Calculator'!E$8:E23500,0)), "Not In Budget"),"")</f>
        <v/>
      </c>
      <c r="I22400" s="184"/>
      <c r="J22400" s="184"/>
      <c r="K22400" s="184"/>
      <c r="L22400" s="183"/>
    </row>
    <row r="22401">
      <c r="A22401" s="454"/>
      <c r="B22401" s="927"/>
      <c r="C22401" s="580"/>
      <c r="D22401" s="939"/>
      <c r="E22401" s="940"/>
      <c r="F22401" s="941"/>
      <c r="G22401" s="937" t="str">
        <f t="array" ref="G22401">xlookup(F22401,'Internal Staffing Calculator'!E:E,'Internal Staffing Calculator'!C:C,"")</f>
        <v/>
      </c>
      <c r="H22401" s="932" t="str">
        <f t="array" ref="H22401">if(F22401&lt;&gt;"", iferror(index('Internal Staffing Calculator'!B$8:B23500,match(F22401,'Internal Staffing Calculator'!E$8:E23500,0)), "Not In Budget"),"")</f>
        <v/>
      </c>
      <c r="I22401" s="184"/>
      <c r="J22401" s="184"/>
      <c r="K22401" s="184"/>
      <c r="L22401" s="183"/>
    </row>
    <row r="22402">
      <c r="A22402" s="454"/>
      <c r="B22402" s="927"/>
      <c r="C22402" s="580"/>
      <c r="D22402" s="939"/>
      <c r="E22402" s="940"/>
      <c r="F22402" s="941"/>
      <c r="G22402" s="937" t="str">
        <f t="array" ref="G22402">xlookup(F22402,'Internal Staffing Calculator'!E:E,'Internal Staffing Calculator'!C:C,"")</f>
        <v/>
      </c>
      <c r="H22402" s="932" t="str">
        <f t="array" ref="H22402">if(F22402&lt;&gt;"", iferror(index('Internal Staffing Calculator'!B$8:B23500,match(F22402,'Internal Staffing Calculator'!E$8:E23500,0)), "Not In Budget"),"")</f>
        <v/>
      </c>
      <c r="I22402" s="184"/>
      <c r="J22402" s="184"/>
      <c r="K22402" s="184"/>
      <c r="L22402" s="183"/>
    </row>
    <row r="22403">
      <c r="A22403" s="454"/>
      <c r="B22403" s="927"/>
      <c r="C22403" s="580"/>
      <c r="D22403" s="939"/>
      <c r="E22403" s="940"/>
      <c r="F22403" s="941"/>
      <c r="G22403" s="937" t="str">
        <f t="array" ref="G22403">xlookup(F22403,'Internal Staffing Calculator'!E:E,'Internal Staffing Calculator'!C:C,"")</f>
        <v/>
      </c>
      <c r="H22403" s="932" t="str">
        <f t="array" ref="H22403">if(F22403&lt;&gt;"", iferror(index('Internal Staffing Calculator'!B$8:B23500,match(F22403,'Internal Staffing Calculator'!E$8:E23500,0)), "Not In Budget"),"")</f>
        <v/>
      </c>
      <c r="I22403" s="184"/>
      <c r="J22403" s="184"/>
      <c r="K22403" s="184"/>
      <c r="L22403" s="183"/>
    </row>
    <row r="22404">
      <c r="A22404" s="454"/>
      <c r="B22404" s="927"/>
      <c r="C22404" s="580"/>
      <c r="D22404" s="939"/>
      <c r="E22404" s="940"/>
      <c r="F22404" s="941"/>
      <c r="G22404" s="937" t="str">
        <f t="array" ref="G22404">xlookup(F22404,'Internal Staffing Calculator'!E:E,'Internal Staffing Calculator'!C:C,"")</f>
        <v/>
      </c>
      <c r="H22404" s="932" t="str">
        <f t="array" ref="H22404">if(F22404&lt;&gt;"", iferror(index('Internal Staffing Calculator'!B$8:B23500,match(F22404,'Internal Staffing Calculator'!E$8:E23500,0)), "Not In Budget"),"")</f>
        <v/>
      </c>
      <c r="I22404" s="184"/>
      <c r="J22404" s="184"/>
      <c r="K22404" s="184"/>
      <c r="L22404" s="183"/>
    </row>
    <row r="22405">
      <c r="A22405" s="454"/>
      <c r="B22405" s="927"/>
      <c r="C22405" s="580"/>
      <c r="D22405" s="939"/>
      <c r="E22405" s="940"/>
      <c r="F22405" s="941"/>
      <c r="G22405" s="937" t="str">
        <f t="array" ref="G22405">xlookup(F22405,'Internal Staffing Calculator'!E:E,'Internal Staffing Calculator'!C:C,"")</f>
        <v/>
      </c>
      <c r="H22405" s="932" t="str">
        <f t="array" ref="H22405">if(F22405&lt;&gt;"", iferror(index('Internal Staffing Calculator'!B$8:B23500,match(F22405,'Internal Staffing Calculator'!E$8:E23500,0)), "Not In Budget"),"")</f>
        <v/>
      </c>
      <c r="I22405" s="184"/>
      <c r="J22405" s="184"/>
      <c r="K22405" s="184"/>
      <c r="L22405" s="183"/>
    </row>
    <row r="22406">
      <c r="A22406" s="454"/>
      <c r="B22406" s="927"/>
      <c r="C22406" s="580"/>
      <c r="D22406" s="939"/>
      <c r="E22406" s="940"/>
      <c r="F22406" s="941"/>
      <c r="G22406" s="937" t="str">
        <f t="array" ref="G22406">xlookup(F22406,'Internal Staffing Calculator'!E:E,'Internal Staffing Calculator'!C:C,"")</f>
        <v/>
      </c>
      <c r="H22406" s="932" t="str">
        <f t="array" ref="H22406">if(F22406&lt;&gt;"", iferror(index('Internal Staffing Calculator'!B$8:B23500,match(F22406,'Internal Staffing Calculator'!E$8:E23500,0)), "Not In Budget"),"")</f>
        <v/>
      </c>
      <c r="I22406" s="184"/>
      <c r="J22406" s="184"/>
      <c r="K22406" s="184"/>
      <c r="L22406" s="183"/>
    </row>
    <row r="22407">
      <c r="A22407" s="454"/>
      <c r="B22407" s="927"/>
      <c r="C22407" s="580"/>
      <c r="D22407" s="939"/>
      <c r="E22407" s="940"/>
      <c r="F22407" s="941"/>
      <c r="G22407" s="937" t="str">
        <f t="array" ref="G22407">xlookup(F22407,'Internal Staffing Calculator'!E:E,'Internal Staffing Calculator'!C:C,"")</f>
        <v/>
      </c>
      <c r="H22407" s="932" t="str">
        <f t="array" ref="H22407">if(F22407&lt;&gt;"", iferror(index('Internal Staffing Calculator'!B$8:B23500,match(F22407,'Internal Staffing Calculator'!E$8:E23500,0)), "Not In Budget"),"")</f>
        <v/>
      </c>
      <c r="I22407" s="184"/>
      <c r="J22407" s="184"/>
      <c r="K22407" s="184"/>
      <c r="L22407" s="183"/>
    </row>
    <row r="22408">
      <c r="A22408" s="454"/>
      <c r="B22408" s="927"/>
      <c r="C22408" s="580"/>
      <c r="D22408" s="939"/>
      <c r="E22408" s="940"/>
      <c r="F22408" s="941"/>
      <c r="G22408" s="937" t="str">
        <f t="array" ref="G22408">xlookup(F22408,'Internal Staffing Calculator'!E:E,'Internal Staffing Calculator'!C:C,"")</f>
        <v/>
      </c>
      <c r="H22408" s="932" t="str">
        <f t="array" ref="H22408">if(F22408&lt;&gt;"", iferror(index('Internal Staffing Calculator'!B$8:B23500,match(F22408,'Internal Staffing Calculator'!E$8:E23500,0)), "Not In Budget"),"")</f>
        <v/>
      </c>
      <c r="I22408" s="184"/>
      <c r="J22408" s="184"/>
      <c r="K22408" s="184"/>
      <c r="L22408" s="183"/>
    </row>
    <row r="22409">
      <c r="A22409" s="454"/>
      <c r="B22409" s="927"/>
      <c r="C22409" s="580"/>
      <c r="D22409" s="939"/>
      <c r="E22409" s="940"/>
      <c r="F22409" s="941"/>
      <c r="G22409" s="937" t="str">
        <f t="array" ref="G22409">xlookup(F22409,'Internal Staffing Calculator'!E:E,'Internal Staffing Calculator'!C:C,"")</f>
        <v/>
      </c>
      <c r="H22409" s="932" t="str">
        <f t="array" ref="H22409">if(F22409&lt;&gt;"", iferror(index('Internal Staffing Calculator'!B$8:B23500,match(F22409,'Internal Staffing Calculator'!E$8:E23500,0)), "Not In Budget"),"")</f>
        <v/>
      </c>
      <c r="I22409" s="184"/>
      <c r="J22409" s="184"/>
      <c r="K22409" s="184"/>
      <c r="L22409" s="183"/>
    </row>
    <row r="22410">
      <c r="A22410" s="454"/>
      <c r="B22410" s="927"/>
      <c r="C22410" s="580"/>
      <c r="D22410" s="939"/>
      <c r="E22410" s="940"/>
      <c r="F22410" s="941"/>
      <c r="G22410" s="937" t="str">
        <f t="array" ref="G22410">xlookup(F22410,'Internal Staffing Calculator'!E:E,'Internal Staffing Calculator'!C:C,"")</f>
        <v/>
      </c>
      <c r="H22410" s="932" t="str">
        <f t="array" ref="H22410">if(F22410&lt;&gt;"", iferror(index('Internal Staffing Calculator'!B$8:B23500,match(F22410,'Internal Staffing Calculator'!E$8:E23500,0)), "Not In Budget"),"")</f>
        <v/>
      </c>
      <c r="I22410" s="184"/>
      <c r="J22410" s="184"/>
      <c r="K22410" s="184"/>
      <c r="L22410" s="183"/>
    </row>
    <row r="22411">
      <c r="A22411" s="454"/>
      <c r="B22411" s="927"/>
      <c r="C22411" s="580"/>
      <c r="D22411" s="939"/>
      <c r="E22411" s="940"/>
      <c r="F22411" s="941"/>
      <c r="G22411" s="937" t="str">
        <f t="array" ref="G22411">xlookup(F22411,'Internal Staffing Calculator'!E:E,'Internal Staffing Calculator'!C:C,"")</f>
        <v/>
      </c>
      <c r="H22411" s="932" t="str">
        <f t="array" ref="H22411">if(F22411&lt;&gt;"", iferror(index('Internal Staffing Calculator'!B$8:B23500,match(F22411,'Internal Staffing Calculator'!E$8:E23500,0)), "Not In Budget"),"")</f>
        <v/>
      </c>
      <c r="I22411" s="184"/>
      <c r="J22411" s="184"/>
      <c r="K22411" s="184"/>
      <c r="L22411" s="183"/>
    </row>
    <row r="22412">
      <c r="A22412" s="454"/>
      <c r="B22412" s="927"/>
      <c r="C22412" s="580"/>
      <c r="D22412" s="939"/>
      <c r="E22412" s="940"/>
      <c r="F22412" s="941"/>
      <c r="G22412" s="937" t="str">
        <f t="array" ref="G22412">xlookup(F22412,'Internal Staffing Calculator'!E:E,'Internal Staffing Calculator'!C:C,"")</f>
        <v/>
      </c>
      <c r="H22412" s="932" t="str">
        <f t="array" ref="H22412">if(F22412&lt;&gt;"", iferror(index('Internal Staffing Calculator'!B$8:B23500,match(F22412,'Internal Staffing Calculator'!E$8:E23500,0)), "Not In Budget"),"")</f>
        <v/>
      </c>
      <c r="I22412" s="184"/>
      <c r="J22412" s="184"/>
      <c r="K22412" s="184"/>
      <c r="L22412" s="183"/>
    </row>
    <row r="22413">
      <c r="A22413" s="454"/>
      <c r="B22413" s="927"/>
      <c r="C22413" s="580"/>
      <c r="D22413" s="939"/>
      <c r="E22413" s="940"/>
      <c r="F22413" s="941"/>
      <c r="G22413" s="937" t="str">
        <f t="array" ref="G22413">xlookup(F22413,'Internal Staffing Calculator'!E:E,'Internal Staffing Calculator'!C:C,"")</f>
        <v/>
      </c>
      <c r="H22413" s="932" t="str">
        <f t="array" ref="H22413">if(F22413&lt;&gt;"", iferror(index('Internal Staffing Calculator'!B$8:B23500,match(F22413,'Internal Staffing Calculator'!E$8:E23500,0)), "Not In Budget"),"")</f>
        <v/>
      </c>
      <c r="I22413" s="184"/>
      <c r="J22413" s="184"/>
      <c r="K22413" s="184"/>
      <c r="L22413" s="183"/>
    </row>
    <row r="22414">
      <c r="A22414" s="454"/>
      <c r="B22414" s="927"/>
      <c r="C22414" s="580"/>
      <c r="D22414" s="939"/>
      <c r="E22414" s="940"/>
      <c r="F22414" s="941"/>
      <c r="G22414" s="937" t="str">
        <f t="array" ref="G22414">xlookup(F22414,'Internal Staffing Calculator'!E:E,'Internal Staffing Calculator'!C:C,"")</f>
        <v/>
      </c>
      <c r="H22414" s="932" t="str">
        <f t="array" ref="H22414">if(F22414&lt;&gt;"", iferror(index('Internal Staffing Calculator'!B$8:B23500,match(F22414,'Internal Staffing Calculator'!E$8:E23500,0)), "Not In Budget"),"")</f>
        <v/>
      </c>
      <c r="I22414" s="184"/>
      <c r="J22414" s="184"/>
      <c r="K22414" s="184"/>
      <c r="L22414" s="183"/>
    </row>
    <row r="22415">
      <c r="A22415" s="454"/>
      <c r="B22415" s="927"/>
      <c r="C22415" s="580"/>
      <c r="D22415" s="939"/>
      <c r="E22415" s="940"/>
      <c r="F22415" s="941"/>
      <c r="G22415" s="937" t="str">
        <f t="array" ref="G22415">xlookup(F22415,'Internal Staffing Calculator'!E:E,'Internal Staffing Calculator'!C:C,"")</f>
        <v/>
      </c>
      <c r="H22415" s="932" t="str">
        <f t="array" ref="H22415">if(F22415&lt;&gt;"", iferror(index('Internal Staffing Calculator'!B$8:B23500,match(F22415,'Internal Staffing Calculator'!E$8:E23500,0)), "Not In Budget"),"")</f>
        <v/>
      </c>
      <c r="I22415" s="184"/>
      <c r="J22415" s="184"/>
      <c r="K22415" s="184"/>
      <c r="L22415" s="183"/>
    </row>
    <row r="22416">
      <c r="A22416" s="454"/>
      <c r="B22416" s="927"/>
      <c r="C22416" s="580"/>
      <c r="D22416" s="939"/>
      <c r="E22416" s="940"/>
      <c r="F22416" s="941"/>
      <c r="G22416" s="937" t="str">
        <f t="array" ref="G22416">xlookup(F22416,'Internal Staffing Calculator'!E:E,'Internal Staffing Calculator'!C:C,"")</f>
        <v/>
      </c>
      <c r="H22416" s="932" t="str">
        <f t="array" ref="H22416">if(F22416&lt;&gt;"", iferror(index('Internal Staffing Calculator'!B$8:B23500,match(F22416,'Internal Staffing Calculator'!E$8:E23500,0)), "Not In Budget"),"")</f>
        <v/>
      </c>
      <c r="I22416" s="184"/>
      <c r="J22416" s="184"/>
      <c r="K22416" s="184"/>
      <c r="L22416" s="183"/>
    </row>
    <row r="22417">
      <c r="A22417" s="454"/>
      <c r="B22417" s="927"/>
      <c r="C22417" s="580"/>
      <c r="D22417" s="939"/>
      <c r="E22417" s="940"/>
      <c r="F22417" s="941"/>
      <c r="G22417" s="937" t="str">
        <f t="array" ref="G22417">xlookup(F22417,'Internal Staffing Calculator'!E:E,'Internal Staffing Calculator'!C:C,"")</f>
        <v/>
      </c>
      <c r="H22417" s="932" t="str">
        <f t="array" ref="H22417">if(F22417&lt;&gt;"", iferror(index('Internal Staffing Calculator'!B$8:B23500,match(F22417,'Internal Staffing Calculator'!E$8:E23500,0)), "Not In Budget"),"")</f>
        <v/>
      </c>
      <c r="I22417" s="184"/>
      <c r="J22417" s="184"/>
      <c r="K22417" s="184"/>
      <c r="L22417" s="183"/>
    </row>
    <row r="22418">
      <c r="A22418" s="454"/>
      <c r="B22418" s="927"/>
      <c r="C22418" s="580"/>
      <c r="D22418" s="939"/>
      <c r="E22418" s="940"/>
      <c r="F22418" s="941"/>
      <c r="G22418" s="937" t="str">
        <f t="array" ref="G22418">xlookup(F22418,'Internal Staffing Calculator'!E:E,'Internal Staffing Calculator'!C:C,"")</f>
        <v/>
      </c>
      <c r="H22418" s="932" t="str">
        <f t="array" ref="H22418">if(F22418&lt;&gt;"", iferror(index('Internal Staffing Calculator'!B$8:B23500,match(F22418,'Internal Staffing Calculator'!E$8:E23500,0)), "Not In Budget"),"")</f>
        <v/>
      </c>
      <c r="I22418" s="184"/>
      <c r="J22418" s="184"/>
      <c r="K22418" s="184"/>
      <c r="L22418" s="183"/>
    </row>
    <row r="22419">
      <c r="A22419" s="454"/>
      <c r="B22419" s="927"/>
      <c r="C22419" s="580"/>
      <c r="D22419" s="939"/>
      <c r="E22419" s="940"/>
      <c r="F22419" s="941"/>
      <c r="G22419" s="937" t="str">
        <f t="array" ref="G22419">xlookup(F22419,'Internal Staffing Calculator'!E:E,'Internal Staffing Calculator'!C:C,"")</f>
        <v/>
      </c>
      <c r="H22419" s="932" t="str">
        <f t="array" ref="H22419">if(F22419&lt;&gt;"", iferror(index('Internal Staffing Calculator'!B$8:B23500,match(F22419,'Internal Staffing Calculator'!E$8:E23500,0)), "Not In Budget"),"")</f>
        <v/>
      </c>
      <c r="I22419" s="184"/>
      <c r="J22419" s="184"/>
      <c r="K22419" s="184"/>
      <c r="L22419" s="183"/>
    </row>
    <row r="22420">
      <c r="A22420" s="454"/>
      <c r="B22420" s="927"/>
      <c r="C22420" s="580"/>
      <c r="D22420" s="939"/>
      <c r="E22420" s="940"/>
      <c r="F22420" s="941"/>
      <c r="G22420" s="937" t="str">
        <f t="array" ref="G22420">xlookup(F22420,'Internal Staffing Calculator'!E:E,'Internal Staffing Calculator'!C:C,"")</f>
        <v/>
      </c>
      <c r="H22420" s="932" t="str">
        <f t="array" ref="H22420">if(F22420&lt;&gt;"", iferror(index('Internal Staffing Calculator'!B$8:B23500,match(F22420,'Internal Staffing Calculator'!E$8:E23500,0)), "Not In Budget"),"")</f>
        <v/>
      </c>
      <c r="I22420" s="184"/>
      <c r="J22420" s="184"/>
      <c r="K22420" s="184"/>
      <c r="L22420" s="183"/>
    </row>
    <row r="22421">
      <c r="A22421" s="454"/>
      <c r="B22421" s="927"/>
      <c r="C22421" s="580"/>
      <c r="D22421" s="939"/>
      <c r="E22421" s="940"/>
      <c r="F22421" s="941"/>
      <c r="G22421" s="937" t="str">
        <f t="array" ref="G22421">xlookup(F22421,'Internal Staffing Calculator'!E:E,'Internal Staffing Calculator'!C:C,"")</f>
        <v/>
      </c>
      <c r="H22421" s="932" t="str">
        <f t="array" ref="H22421">if(F22421&lt;&gt;"", iferror(index('Internal Staffing Calculator'!B$8:B23500,match(F22421,'Internal Staffing Calculator'!E$8:E23500,0)), "Not In Budget"),"")</f>
        <v/>
      </c>
      <c r="I22421" s="184"/>
      <c r="J22421" s="184"/>
      <c r="K22421" s="184"/>
      <c r="L22421" s="183"/>
    </row>
    <row r="22422">
      <c r="A22422" s="454"/>
      <c r="B22422" s="927"/>
      <c r="C22422" s="580"/>
      <c r="D22422" s="939"/>
      <c r="E22422" s="940"/>
      <c r="F22422" s="941"/>
      <c r="G22422" s="937" t="str">
        <f t="array" ref="G22422">xlookup(F22422,'Internal Staffing Calculator'!E:E,'Internal Staffing Calculator'!C:C,"")</f>
        <v/>
      </c>
      <c r="H22422" s="932" t="str">
        <f t="array" ref="H22422">if(F22422&lt;&gt;"", iferror(index('Internal Staffing Calculator'!B$8:B23500,match(F22422,'Internal Staffing Calculator'!E$8:E23500,0)), "Not In Budget"),"")</f>
        <v/>
      </c>
      <c r="I22422" s="184"/>
      <c r="J22422" s="184"/>
      <c r="K22422" s="184"/>
      <c r="L22422" s="183"/>
    </row>
    <row r="22423">
      <c r="A22423" s="454"/>
      <c r="B22423" s="927"/>
      <c r="C22423" s="580"/>
      <c r="D22423" s="939"/>
      <c r="E22423" s="940"/>
      <c r="F22423" s="941"/>
      <c r="G22423" s="937" t="str">
        <f t="array" ref="G22423">xlookup(F22423,'Internal Staffing Calculator'!E:E,'Internal Staffing Calculator'!C:C,"")</f>
        <v/>
      </c>
      <c r="H22423" s="932" t="str">
        <f t="array" ref="H22423">if(F22423&lt;&gt;"", iferror(index('Internal Staffing Calculator'!B$8:B23500,match(F22423,'Internal Staffing Calculator'!E$8:E23500,0)), "Not In Budget"),"")</f>
        <v/>
      </c>
      <c r="I22423" s="184"/>
      <c r="J22423" s="184"/>
      <c r="K22423" s="184"/>
      <c r="L22423" s="183"/>
    </row>
    <row r="22424">
      <c r="A22424" s="454"/>
      <c r="B22424" s="927"/>
      <c r="C22424" s="580"/>
      <c r="D22424" s="939"/>
      <c r="E22424" s="940"/>
      <c r="F22424" s="941"/>
      <c r="G22424" s="937" t="str">
        <f t="array" ref="G22424">xlookup(F22424,'Internal Staffing Calculator'!E:E,'Internal Staffing Calculator'!C:C,"")</f>
        <v/>
      </c>
      <c r="H22424" s="932" t="str">
        <f t="array" ref="H22424">if(F22424&lt;&gt;"", iferror(index('Internal Staffing Calculator'!B$8:B23500,match(F22424,'Internal Staffing Calculator'!E$8:E23500,0)), "Not In Budget"),"")</f>
        <v/>
      </c>
      <c r="I22424" s="184"/>
      <c r="J22424" s="184"/>
      <c r="K22424" s="184"/>
      <c r="L22424" s="183"/>
    </row>
    <row r="22425">
      <c r="A22425" s="454"/>
      <c r="B22425" s="927"/>
      <c r="C22425" s="580"/>
      <c r="D22425" s="939"/>
      <c r="E22425" s="940"/>
      <c r="F22425" s="941"/>
      <c r="G22425" s="937" t="str">
        <f t="array" ref="G22425">xlookup(F22425,'Internal Staffing Calculator'!E:E,'Internal Staffing Calculator'!C:C,"")</f>
        <v/>
      </c>
      <c r="H22425" s="932" t="str">
        <f t="array" ref="H22425">if(F22425&lt;&gt;"", iferror(index('Internal Staffing Calculator'!B$8:B23500,match(F22425,'Internal Staffing Calculator'!E$8:E23500,0)), "Not In Budget"),"")</f>
        <v/>
      </c>
      <c r="I22425" s="184"/>
      <c r="J22425" s="184"/>
      <c r="K22425" s="184"/>
      <c r="L22425" s="183"/>
    </row>
    <row r="22426">
      <c r="A22426" s="454"/>
      <c r="B22426" s="927"/>
      <c r="C22426" s="580"/>
      <c r="D22426" s="939"/>
      <c r="E22426" s="940"/>
      <c r="F22426" s="941"/>
      <c r="G22426" s="937" t="str">
        <f t="array" ref="G22426">xlookup(F22426,'Internal Staffing Calculator'!E:E,'Internal Staffing Calculator'!C:C,"")</f>
        <v/>
      </c>
      <c r="H22426" s="932" t="str">
        <f t="array" ref="H22426">if(F22426&lt;&gt;"", iferror(index('Internal Staffing Calculator'!B$8:B23500,match(F22426,'Internal Staffing Calculator'!E$8:E23500,0)), "Not In Budget"),"")</f>
        <v/>
      </c>
      <c r="I22426" s="184"/>
      <c r="J22426" s="184"/>
      <c r="K22426" s="184"/>
      <c r="L22426" s="183"/>
    </row>
    <row r="22427">
      <c r="A22427" s="454"/>
      <c r="B22427" s="927"/>
      <c r="C22427" s="580"/>
      <c r="D22427" s="939"/>
      <c r="E22427" s="940"/>
      <c r="F22427" s="941"/>
      <c r="G22427" s="937" t="str">
        <f t="array" ref="G22427">xlookup(F22427,'Internal Staffing Calculator'!E:E,'Internal Staffing Calculator'!C:C,"")</f>
        <v/>
      </c>
      <c r="H22427" s="932" t="str">
        <f t="array" ref="H22427">if(F22427&lt;&gt;"", iferror(index('Internal Staffing Calculator'!B$8:B23500,match(F22427,'Internal Staffing Calculator'!E$8:E23500,0)), "Not In Budget"),"")</f>
        <v/>
      </c>
      <c r="I22427" s="184"/>
      <c r="J22427" s="184"/>
      <c r="K22427" s="184"/>
      <c r="L22427" s="183"/>
    </row>
    <row r="22428">
      <c r="A22428" s="454"/>
      <c r="B22428" s="927"/>
      <c r="C22428" s="580"/>
      <c r="D22428" s="939"/>
      <c r="E22428" s="940"/>
      <c r="F22428" s="941"/>
      <c r="G22428" s="937" t="str">
        <f t="array" ref="G22428">xlookup(F22428,'Internal Staffing Calculator'!E:E,'Internal Staffing Calculator'!C:C,"")</f>
        <v/>
      </c>
      <c r="H22428" s="932" t="str">
        <f t="array" ref="H22428">if(F22428&lt;&gt;"", iferror(index('Internal Staffing Calculator'!B$8:B23500,match(F22428,'Internal Staffing Calculator'!E$8:E23500,0)), "Not In Budget"),"")</f>
        <v/>
      </c>
      <c r="I22428" s="184"/>
      <c r="J22428" s="184"/>
      <c r="K22428" s="184"/>
      <c r="L22428" s="183"/>
    </row>
    <row r="22429">
      <c r="A22429" s="454"/>
      <c r="B22429" s="927"/>
      <c r="C22429" s="580"/>
      <c r="D22429" s="939"/>
      <c r="E22429" s="940"/>
      <c r="F22429" s="941"/>
      <c r="G22429" s="937" t="str">
        <f t="array" ref="G22429">xlookup(F22429,'Internal Staffing Calculator'!E:E,'Internal Staffing Calculator'!C:C,"")</f>
        <v/>
      </c>
      <c r="H22429" s="932" t="str">
        <f t="array" ref="H22429">if(F22429&lt;&gt;"", iferror(index('Internal Staffing Calculator'!B$8:B23500,match(F22429,'Internal Staffing Calculator'!E$8:E23500,0)), "Not In Budget"),"")</f>
        <v/>
      </c>
      <c r="I22429" s="184"/>
      <c r="J22429" s="184"/>
      <c r="K22429" s="184"/>
      <c r="L22429" s="183"/>
    </row>
    <row r="22430">
      <c r="A22430" s="454"/>
      <c r="B22430" s="927"/>
      <c r="C22430" s="580"/>
      <c r="D22430" s="939"/>
      <c r="E22430" s="940"/>
      <c r="F22430" s="941"/>
      <c r="G22430" s="937" t="str">
        <f t="array" ref="G22430">xlookup(F22430,'Internal Staffing Calculator'!E:E,'Internal Staffing Calculator'!C:C,"")</f>
        <v/>
      </c>
      <c r="H22430" s="932" t="str">
        <f t="array" ref="H22430">if(F22430&lt;&gt;"", iferror(index('Internal Staffing Calculator'!B$8:B23500,match(F22430,'Internal Staffing Calculator'!E$8:E23500,0)), "Not In Budget"),"")</f>
        <v/>
      </c>
      <c r="I22430" s="184"/>
      <c r="J22430" s="184"/>
      <c r="K22430" s="184"/>
      <c r="L22430" s="183"/>
    </row>
    <row r="22431">
      <c r="A22431" s="454"/>
      <c r="B22431" s="927"/>
      <c r="C22431" s="580"/>
      <c r="D22431" s="939"/>
      <c r="E22431" s="940"/>
      <c r="F22431" s="941"/>
      <c r="G22431" s="937" t="str">
        <f t="array" ref="G22431">xlookup(F22431,'Internal Staffing Calculator'!E:E,'Internal Staffing Calculator'!C:C,"")</f>
        <v/>
      </c>
      <c r="H22431" s="932" t="str">
        <f t="array" ref="H22431">if(F22431&lt;&gt;"", iferror(index('Internal Staffing Calculator'!B$8:B23500,match(F22431,'Internal Staffing Calculator'!E$8:E23500,0)), "Not In Budget"),"")</f>
        <v/>
      </c>
      <c r="I22431" s="184"/>
      <c r="J22431" s="184"/>
      <c r="K22431" s="184"/>
      <c r="L22431" s="183"/>
    </row>
    <row r="22432">
      <c r="A22432" s="454"/>
      <c r="B22432" s="927"/>
      <c r="C22432" s="580"/>
      <c r="D22432" s="939"/>
      <c r="E22432" s="940"/>
      <c r="F22432" s="941"/>
      <c r="G22432" s="937" t="str">
        <f t="array" ref="G22432">xlookup(F22432,'Internal Staffing Calculator'!E:E,'Internal Staffing Calculator'!C:C,"")</f>
        <v/>
      </c>
      <c r="H22432" s="932" t="str">
        <f t="array" ref="H22432">if(F22432&lt;&gt;"", iferror(index('Internal Staffing Calculator'!B$8:B23500,match(F22432,'Internal Staffing Calculator'!E$8:E23500,0)), "Not In Budget"),"")</f>
        <v/>
      </c>
      <c r="I22432" s="184"/>
      <c r="J22432" s="184"/>
      <c r="K22432" s="184"/>
      <c r="L22432" s="183"/>
    </row>
    <row r="22433">
      <c r="A22433" s="454"/>
      <c r="B22433" s="927"/>
      <c r="C22433" s="580"/>
      <c r="D22433" s="939"/>
      <c r="E22433" s="940"/>
      <c r="F22433" s="941"/>
      <c r="G22433" s="937" t="str">
        <f t="array" ref="G22433">xlookup(F22433,'Internal Staffing Calculator'!E:E,'Internal Staffing Calculator'!C:C,"")</f>
        <v/>
      </c>
      <c r="H22433" s="932" t="str">
        <f t="array" ref="H22433">if(F22433&lt;&gt;"", iferror(index('Internal Staffing Calculator'!B$8:B23500,match(F22433,'Internal Staffing Calculator'!E$8:E23500,0)), "Not In Budget"),"")</f>
        <v/>
      </c>
      <c r="I22433" s="184"/>
      <c r="J22433" s="184"/>
      <c r="K22433" s="184"/>
      <c r="L22433" s="183"/>
    </row>
    <row r="22434">
      <c r="A22434" s="454"/>
      <c r="B22434" s="927"/>
      <c r="C22434" s="580"/>
      <c r="D22434" s="939"/>
      <c r="E22434" s="940"/>
      <c r="F22434" s="941"/>
      <c r="G22434" s="937" t="str">
        <f t="array" ref="G22434">xlookup(F22434,'Internal Staffing Calculator'!E:E,'Internal Staffing Calculator'!C:C,"")</f>
        <v/>
      </c>
      <c r="H22434" s="932" t="str">
        <f t="array" ref="H22434">if(F22434&lt;&gt;"", iferror(index('Internal Staffing Calculator'!B$8:B23500,match(F22434,'Internal Staffing Calculator'!E$8:E23500,0)), "Not In Budget"),"")</f>
        <v/>
      </c>
      <c r="I22434" s="184"/>
      <c r="J22434" s="184"/>
      <c r="K22434" s="184"/>
      <c r="L22434" s="183"/>
    </row>
    <row r="22435">
      <c r="A22435" s="454"/>
      <c r="B22435" s="927"/>
      <c r="C22435" s="580"/>
      <c r="D22435" s="939"/>
      <c r="E22435" s="940"/>
      <c r="F22435" s="941"/>
      <c r="G22435" s="937" t="str">
        <f t="array" ref="G22435">xlookup(F22435,'Internal Staffing Calculator'!E:E,'Internal Staffing Calculator'!C:C,"")</f>
        <v/>
      </c>
      <c r="H22435" s="932" t="str">
        <f t="array" ref="H22435">if(F22435&lt;&gt;"", iferror(index('Internal Staffing Calculator'!B$8:B23500,match(F22435,'Internal Staffing Calculator'!E$8:E23500,0)), "Not In Budget"),"")</f>
        <v/>
      </c>
      <c r="I22435" s="184"/>
      <c r="J22435" s="184"/>
      <c r="K22435" s="184"/>
      <c r="L22435" s="183"/>
    </row>
    <row r="22436">
      <c r="A22436" s="454"/>
      <c r="B22436" s="927"/>
      <c r="C22436" s="580"/>
      <c r="D22436" s="939"/>
      <c r="E22436" s="940"/>
      <c r="F22436" s="941"/>
      <c r="G22436" s="937" t="str">
        <f t="array" ref="G22436">xlookup(F22436,'Internal Staffing Calculator'!E:E,'Internal Staffing Calculator'!C:C,"")</f>
        <v/>
      </c>
      <c r="H22436" s="932" t="str">
        <f t="array" ref="H22436">if(F22436&lt;&gt;"", iferror(index('Internal Staffing Calculator'!B$8:B23500,match(F22436,'Internal Staffing Calculator'!E$8:E23500,0)), "Not In Budget"),"")</f>
        <v/>
      </c>
      <c r="I22436" s="184"/>
      <c r="J22436" s="184"/>
      <c r="K22436" s="184"/>
      <c r="L22436" s="183"/>
    </row>
    <row r="22437">
      <c r="A22437" s="454"/>
      <c r="B22437" s="927"/>
      <c r="C22437" s="580"/>
      <c r="D22437" s="939"/>
      <c r="E22437" s="940"/>
      <c r="F22437" s="941"/>
      <c r="G22437" s="937" t="str">
        <f t="array" ref="G22437">xlookup(F22437,'Internal Staffing Calculator'!E:E,'Internal Staffing Calculator'!C:C,"")</f>
        <v/>
      </c>
      <c r="H22437" s="932" t="str">
        <f t="array" ref="H22437">if(F22437&lt;&gt;"", iferror(index('Internal Staffing Calculator'!B$8:B23500,match(F22437,'Internal Staffing Calculator'!E$8:E23500,0)), "Not In Budget"),"")</f>
        <v/>
      </c>
      <c r="I22437" s="184"/>
      <c r="J22437" s="184"/>
      <c r="K22437" s="184"/>
      <c r="L22437" s="183"/>
    </row>
    <row r="22438">
      <c r="A22438" s="454"/>
      <c r="B22438" s="927"/>
      <c r="C22438" s="580"/>
      <c r="D22438" s="939"/>
      <c r="E22438" s="940"/>
      <c r="F22438" s="941"/>
      <c r="G22438" s="937" t="str">
        <f t="array" ref="G22438">xlookup(F22438,'Internal Staffing Calculator'!E:E,'Internal Staffing Calculator'!C:C,"")</f>
        <v/>
      </c>
      <c r="H22438" s="932" t="str">
        <f t="array" ref="H22438">if(F22438&lt;&gt;"", iferror(index('Internal Staffing Calculator'!B$8:B23500,match(F22438,'Internal Staffing Calculator'!E$8:E23500,0)), "Not In Budget"),"")</f>
        <v/>
      </c>
      <c r="I22438" s="184"/>
      <c r="J22438" s="184"/>
      <c r="K22438" s="184"/>
      <c r="L22438" s="183"/>
    </row>
    <row r="22439">
      <c r="A22439" s="454"/>
      <c r="B22439" s="927"/>
      <c r="C22439" s="580"/>
      <c r="D22439" s="939"/>
      <c r="E22439" s="940"/>
      <c r="F22439" s="941"/>
      <c r="G22439" s="937" t="str">
        <f t="array" ref="G22439">xlookup(F22439,'Internal Staffing Calculator'!E:E,'Internal Staffing Calculator'!C:C,"")</f>
        <v/>
      </c>
      <c r="H22439" s="932" t="str">
        <f t="array" ref="H22439">if(F22439&lt;&gt;"", iferror(index('Internal Staffing Calculator'!B$8:B23500,match(F22439,'Internal Staffing Calculator'!E$8:E23500,0)), "Not In Budget"),"")</f>
        <v/>
      </c>
      <c r="I22439" s="184"/>
      <c r="J22439" s="184"/>
      <c r="K22439" s="184"/>
      <c r="L22439" s="183"/>
    </row>
    <row r="22440">
      <c r="A22440" s="454"/>
      <c r="B22440" s="927"/>
      <c r="C22440" s="580"/>
      <c r="D22440" s="939"/>
      <c r="E22440" s="940"/>
      <c r="F22440" s="941"/>
      <c r="G22440" s="937" t="str">
        <f t="array" ref="G22440">xlookup(F22440,'Internal Staffing Calculator'!E:E,'Internal Staffing Calculator'!C:C,"")</f>
        <v/>
      </c>
      <c r="H22440" s="932" t="str">
        <f t="array" ref="H22440">if(F22440&lt;&gt;"", iferror(index('Internal Staffing Calculator'!B$8:B23500,match(F22440,'Internal Staffing Calculator'!E$8:E23500,0)), "Not In Budget"),"")</f>
        <v/>
      </c>
      <c r="I22440" s="184"/>
      <c r="J22440" s="184"/>
      <c r="K22440" s="184"/>
      <c r="L22440" s="183"/>
    </row>
    <row r="22441">
      <c r="A22441" s="454"/>
      <c r="B22441" s="927"/>
      <c r="C22441" s="580"/>
      <c r="D22441" s="939"/>
      <c r="E22441" s="940"/>
      <c r="F22441" s="941"/>
      <c r="G22441" s="937" t="str">
        <f t="array" ref="G22441">xlookup(F22441,'Internal Staffing Calculator'!E:E,'Internal Staffing Calculator'!C:C,"")</f>
        <v/>
      </c>
      <c r="H22441" s="932" t="str">
        <f t="array" ref="H22441">if(F22441&lt;&gt;"", iferror(index('Internal Staffing Calculator'!B$8:B23500,match(F22441,'Internal Staffing Calculator'!E$8:E23500,0)), "Not In Budget"),"")</f>
        <v/>
      </c>
      <c r="I22441" s="184"/>
      <c r="J22441" s="184"/>
      <c r="K22441" s="184"/>
      <c r="L22441" s="183"/>
    </row>
    <row r="22442">
      <c r="A22442" s="454"/>
      <c r="B22442" s="927"/>
      <c r="C22442" s="580"/>
      <c r="D22442" s="939"/>
      <c r="E22442" s="940"/>
      <c r="F22442" s="941"/>
      <c r="G22442" s="937" t="str">
        <f t="array" ref="G22442">xlookup(F22442,'Internal Staffing Calculator'!E:E,'Internal Staffing Calculator'!C:C,"")</f>
        <v/>
      </c>
      <c r="H22442" s="932" t="str">
        <f t="array" ref="H22442">if(F22442&lt;&gt;"", iferror(index('Internal Staffing Calculator'!B$8:B23500,match(F22442,'Internal Staffing Calculator'!E$8:E23500,0)), "Not In Budget"),"")</f>
        <v/>
      </c>
      <c r="I22442" s="184"/>
      <c r="J22442" s="184"/>
      <c r="K22442" s="184"/>
      <c r="L22442" s="183"/>
    </row>
    <row r="22443">
      <c r="A22443" s="454"/>
      <c r="B22443" s="927"/>
      <c r="C22443" s="580"/>
      <c r="D22443" s="939"/>
      <c r="E22443" s="940"/>
      <c r="F22443" s="941"/>
      <c r="G22443" s="937" t="str">
        <f t="array" ref="G22443">xlookup(F22443,'Internal Staffing Calculator'!E:E,'Internal Staffing Calculator'!C:C,"")</f>
        <v/>
      </c>
      <c r="H22443" s="932" t="str">
        <f t="array" ref="H22443">if(F22443&lt;&gt;"", iferror(index('Internal Staffing Calculator'!B$8:B23500,match(F22443,'Internal Staffing Calculator'!E$8:E23500,0)), "Not In Budget"),"")</f>
        <v/>
      </c>
      <c r="I22443" s="184"/>
      <c r="J22443" s="184"/>
      <c r="K22443" s="184"/>
      <c r="L22443" s="183"/>
    </row>
    <row r="22444">
      <c r="A22444" s="454"/>
      <c r="B22444" s="927"/>
      <c r="C22444" s="580"/>
      <c r="D22444" s="939"/>
      <c r="E22444" s="940"/>
      <c r="F22444" s="941"/>
      <c r="G22444" s="937" t="str">
        <f t="array" ref="G22444">xlookup(F22444,'Internal Staffing Calculator'!E:E,'Internal Staffing Calculator'!C:C,"")</f>
        <v/>
      </c>
      <c r="H22444" s="932" t="str">
        <f t="array" ref="H22444">if(F22444&lt;&gt;"", iferror(index('Internal Staffing Calculator'!B$8:B23500,match(F22444,'Internal Staffing Calculator'!E$8:E23500,0)), "Not In Budget"),"")</f>
        <v/>
      </c>
      <c r="I22444" s="184"/>
      <c r="J22444" s="184"/>
      <c r="K22444" s="184"/>
      <c r="L22444" s="183"/>
    </row>
    <row r="22445">
      <c r="A22445" s="454"/>
      <c r="B22445" s="927"/>
      <c r="C22445" s="580"/>
      <c r="D22445" s="939"/>
      <c r="E22445" s="940"/>
      <c r="F22445" s="941"/>
      <c r="G22445" s="937" t="str">
        <f t="array" ref="G22445">xlookup(F22445,'Internal Staffing Calculator'!E:E,'Internal Staffing Calculator'!C:C,"")</f>
        <v/>
      </c>
      <c r="H22445" s="932" t="str">
        <f t="array" ref="H22445">if(F22445&lt;&gt;"", iferror(index('Internal Staffing Calculator'!B$8:B23500,match(F22445,'Internal Staffing Calculator'!E$8:E23500,0)), "Not In Budget"),"")</f>
        <v/>
      </c>
      <c r="I22445" s="184"/>
      <c r="J22445" s="184"/>
      <c r="K22445" s="184"/>
      <c r="L22445" s="183"/>
    </row>
    <row r="22446">
      <c r="A22446" s="454"/>
      <c r="B22446" s="927"/>
      <c r="C22446" s="580"/>
      <c r="D22446" s="939"/>
      <c r="E22446" s="940"/>
      <c r="F22446" s="941"/>
      <c r="G22446" s="937" t="str">
        <f t="array" ref="G22446">xlookup(F22446,'Internal Staffing Calculator'!E:E,'Internal Staffing Calculator'!C:C,"")</f>
        <v/>
      </c>
      <c r="H22446" s="932" t="str">
        <f t="array" ref="H22446">if(F22446&lt;&gt;"", iferror(index('Internal Staffing Calculator'!B$8:B23500,match(F22446,'Internal Staffing Calculator'!E$8:E23500,0)), "Not In Budget"),"")</f>
        <v/>
      </c>
      <c r="I22446" s="184"/>
      <c r="J22446" s="184"/>
      <c r="K22446" s="184"/>
      <c r="L22446" s="183"/>
    </row>
    <row r="22447">
      <c r="A22447" s="454"/>
      <c r="B22447" s="927"/>
      <c r="C22447" s="580"/>
      <c r="D22447" s="939"/>
      <c r="E22447" s="940"/>
      <c r="F22447" s="941"/>
      <c r="G22447" s="937" t="str">
        <f t="array" ref="G22447">xlookup(F22447,'Internal Staffing Calculator'!E:E,'Internal Staffing Calculator'!C:C,"")</f>
        <v/>
      </c>
      <c r="H22447" s="932" t="str">
        <f t="array" ref="H22447">if(F22447&lt;&gt;"", iferror(index('Internal Staffing Calculator'!B$8:B23500,match(F22447,'Internal Staffing Calculator'!E$8:E23500,0)), "Not In Budget"),"")</f>
        <v/>
      </c>
      <c r="I22447" s="184"/>
      <c r="J22447" s="184"/>
      <c r="K22447" s="184"/>
      <c r="L22447" s="183"/>
    </row>
    <row r="22448">
      <c r="A22448" s="454"/>
      <c r="B22448" s="927"/>
      <c r="C22448" s="580"/>
      <c r="D22448" s="939"/>
      <c r="E22448" s="940"/>
      <c r="F22448" s="941"/>
      <c r="G22448" s="937" t="str">
        <f t="array" ref="G22448">xlookup(F22448,'Internal Staffing Calculator'!E:E,'Internal Staffing Calculator'!C:C,"")</f>
        <v/>
      </c>
      <c r="H22448" s="932" t="str">
        <f t="array" ref="H22448">if(F22448&lt;&gt;"", iferror(index('Internal Staffing Calculator'!B$8:B23500,match(F22448,'Internal Staffing Calculator'!E$8:E23500,0)), "Not In Budget"),"")</f>
        <v/>
      </c>
      <c r="I22448" s="184"/>
      <c r="J22448" s="184"/>
      <c r="K22448" s="184"/>
      <c r="L22448" s="183"/>
    </row>
    <row r="22449">
      <c r="A22449" s="454"/>
      <c r="B22449" s="927"/>
      <c r="C22449" s="580"/>
      <c r="D22449" s="939"/>
      <c r="E22449" s="940"/>
      <c r="F22449" s="941"/>
      <c r="G22449" s="937" t="str">
        <f t="array" ref="G22449">xlookup(F22449,'Internal Staffing Calculator'!E:E,'Internal Staffing Calculator'!C:C,"")</f>
        <v/>
      </c>
      <c r="H22449" s="932" t="str">
        <f t="array" ref="H22449">if(F22449&lt;&gt;"", iferror(index('Internal Staffing Calculator'!B$8:B23500,match(F22449,'Internal Staffing Calculator'!E$8:E23500,0)), "Not In Budget"),"")</f>
        <v/>
      </c>
      <c r="I22449" s="184"/>
      <c r="J22449" s="184"/>
      <c r="K22449" s="184"/>
      <c r="L22449" s="183"/>
    </row>
    <row r="22450">
      <c r="A22450" s="454"/>
      <c r="B22450" s="927"/>
      <c r="C22450" s="580"/>
      <c r="D22450" s="939"/>
      <c r="E22450" s="940"/>
      <c r="F22450" s="941"/>
      <c r="G22450" s="937" t="str">
        <f t="array" ref="G22450">xlookup(F22450,'Internal Staffing Calculator'!E:E,'Internal Staffing Calculator'!C:C,"")</f>
        <v/>
      </c>
      <c r="H22450" s="932" t="str">
        <f t="array" ref="H22450">if(F22450&lt;&gt;"", iferror(index('Internal Staffing Calculator'!B$8:B23500,match(F22450,'Internal Staffing Calculator'!E$8:E23500,0)), "Not In Budget"),"")</f>
        <v/>
      </c>
      <c r="I22450" s="184"/>
      <c r="J22450" s="184"/>
      <c r="K22450" s="184"/>
      <c r="L22450" s="183"/>
    </row>
    <row r="22451">
      <c r="A22451" s="454"/>
      <c r="B22451" s="927"/>
      <c r="C22451" s="580"/>
      <c r="D22451" s="939"/>
      <c r="E22451" s="940"/>
      <c r="F22451" s="941"/>
      <c r="G22451" s="937" t="str">
        <f t="array" ref="G22451">xlookup(F22451,'Internal Staffing Calculator'!E:E,'Internal Staffing Calculator'!C:C,"")</f>
        <v/>
      </c>
      <c r="H22451" s="932" t="str">
        <f t="array" ref="H22451">if(F22451&lt;&gt;"", iferror(index('Internal Staffing Calculator'!B$8:B23500,match(F22451,'Internal Staffing Calculator'!E$8:E23500,0)), "Not In Budget"),"")</f>
        <v/>
      </c>
      <c r="I22451" s="184"/>
      <c r="J22451" s="184"/>
      <c r="K22451" s="184"/>
      <c r="L22451" s="183"/>
    </row>
    <row r="22452">
      <c r="A22452" s="454"/>
      <c r="B22452" s="927"/>
      <c r="C22452" s="580"/>
      <c r="D22452" s="939"/>
      <c r="E22452" s="940"/>
      <c r="F22452" s="941"/>
      <c r="G22452" s="937" t="str">
        <f t="array" ref="G22452">xlookup(F22452,'Internal Staffing Calculator'!E:E,'Internal Staffing Calculator'!C:C,"")</f>
        <v/>
      </c>
      <c r="H22452" s="932" t="str">
        <f t="array" ref="H22452">if(F22452&lt;&gt;"", iferror(index('Internal Staffing Calculator'!B$8:B23500,match(F22452,'Internal Staffing Calculator'!E$8:E23500,0)), "Not In Budget"),"")</f>
        <v/>
      </c>
      <c r="I22452" s="184"/>
      <c r="J22452" s="184"/>
      <c r="K22452" s="184"/>
      <c r="L22452" s="183"/>
    </row>
    <row r="22453">
      <c r="A22453" s="454"/>
      <c r="B22453" s="927"/>
      <c r="C22453" s="580"/>
      <c r="D22453" s="939"/>
      <c r="E22453" s="940"/>
      <c r="F22453" s="941"/>
      <c r="G22453" s="937" t="str">
        <f t="array" ref="G22453">xlookup(F22453,'Internal Staffing Calculator'!E:E,'Internal Staffing Calculator'!C:C,"")</f>
        <v/>
      </c>
      <c r="H22453" s="932" t="str">
        <f t="array" ref="H22453">if(F22453&lt;&gt;"", iferror(index('Internal Staffing Calculator'!B$8:B23500,match(F22453,'Internal Staffing Calculator'!E$8:E23500,0)), "Not In Budget"),"")</f>
        <v/>
      </c>
      <c r="I22453" s="184"/>
      <c r="J22453" s="184"/>
      <c r="K22453" s="184"/>
      <c r="L22453" s="183"/>
    </row>
    <row r="22454">
      <c r="A22454" s="454"/>
      <c r="B22454" s="927"/>
      <c r="C22454" s="580"/>
      <c r="D22454" s="939"/>
      <c r="E22454" s="940"/>
      <c r="F22454" s="941"/>
      <c r="G22454" s="937" t="str">
        <f t="array" ref="G22454">xlookup(F22454,'Internal Staffing Calculator'!E:E,'Internal Staffing Calculator'!C:C,"")</f>
        <v/>
      </c>
      <c r="H22454" s="932" t="str">
        <f t="array" ref="H22454">if(F22454&lt;&gt;"", iferror(index('Internal Staffing Calculator'!B$8:B23500,match(F22454,'Internal Staffing Calculator'!E$8:E23500,0)), "Not In Budget"),"")</f>
        <v/>
      </c>
      <c r="I22454" s="184"/>
      <c r="J22454" s="184"/>
      <c r="K22454" s="184"/>
      <c r="L22454" s="183"/>
    </row>
    <row r="22455">
      <c r="A22455" s="454"/>
      <c r="B22455" s="927"/>
      <c r="C22455" s="580"/>
      <c r="D22455" s="939"/>
      <c r="E22455" s="940"/>
      <c r="F22455" s="941"/>
      <c r="G22455" s="937" t="str">
        <f t="array" ref="G22455">xlookup(F22455,'Internal Staffing Calculator'!E:E,'Internal Staffing Calculator'!C:C,"")</f>
        <v/>
      </c>
      <c r="H22455" s="932" t="str">
        <f t="array" ref="H22455">if(F22455&lt;&gt;"", iferror(index('Internal Staffing Calculator'!B$8:B23500,match(F22455,'Internal Staffing Calculator'!E$8:E23500,0)), "Not In Budget"),"")</f>
        <v/>
      </c>
      <c r="I22455" s="184"/>
      <c r="J22455" s="184"/>
      <c r="K22455" s="184"/>
      <c r="L22455" s="183"/>
    </row>
    <row r="22456">
      <c r="A22456" s="454"/>
      <c r="B22456" s="927"/>
      <c r="C22456" s="580"/>
      <c r="D22456" s="939"/>
      <c r="E22456" s="940"/>
      <c r="F22456" s="941"/>
      <c r="G22456" s="937" t="str">
        <f t="array" ref="G22456">xlookup(F22456,'Internal Staffing Calculator'!E:E,'Internal Staffing Calculator'!C:C,"")</f>
        <v/>
      </c>
      <c r="H22456" s="932" t="str">
        <f t="array" ref="H22456">if(F22456&lt;&gt;"", iferror(index('Internal Staffing Calculator'!B$8:B23500,match(F22456,'Internal Staffing Calculator'!E$8:E23500,0)), "Not In Budget"),"")</f>
        <v/>
      </c>
      <c r="I22456" s="184"/>
      <c r="J22456" s="184"/>
      <c r="K22456" s="184"/>
      <c r="L22456" s="183"/>
    </row>
    <row r="22457">
      <c r="A22457" s="454"/>
      <c r="B22457" s="927"/>
      <c r="C22457" s="580"/>
      <c r="D22457" s="939"/>
      <c r="E22457" s="940"/>
      <c r="F22457" s="941"/>
      <c r="G22457" s="937" t="str">
        <f t="array" ref="G22457">xlookup(F22457,'Internal Staffing Calculator'!E:E,'Internal Staffing Calculator'!C:C,"")</f>
        <v/>
      </c>
      <c r="H22457" s="932" t="str">
        <f t="array" ref="H22457">if(F22457&lt;&gt;"", iferror(index('Internal Staffing Calculator'!B$8:B23500,match(F22457,'Internal Staffing Calculator'!E$8:E23500,0)), "Not In Budget"),"")</f>
        <v/>
      </c>
      <c r="I22457" s="184"/>
      <c r="J22457" s="184"/>
      <c r="K22457" s="184"/>
      <c r="L22457" s="183"/>
    </row>
    <row r="22458">
      <c r="A22458" s="454"/>
      <c r="B22458" s="927"/>
      <c r="C22458" s="580"/>
      <c r="D22458" s="939"/>
      <c r="E22458" s="940"/>
      <c r="F22458" s="941"/>
      <c r="G22458" s="937" t="str">
        <f t="array" ref="G22458">xlookup(F22458,'Internal Staffing Calculator'!E:E,'Internal Staffing Calculator'!C:C,"")</f>
        <v/>
      </c>
      <c r="H22458" s="932" t="str">
        <f t="array" ref="H22458">if(F22458&lt;&gt;"", iferror(index('Internal Staffing Calculator'!B$8:B23500,match(F22458,'Internal Staffing Calculator'!E$8:E23500,0)), "Not In Budget"),"")</f>
        <v/>
      </c>
      <c r="I22458" s="184"/>
      <c r="J22458" s="184"/>
      <c r="K22458" s="184"/>
      <c r="L22458" s="183"/>
    </row>
    <row r="22459">
      <c r="A22459" s="454"/>
      <c r="B22459" s="927"/>
      <c r="C22459" s="580"/>
      <c r="D22459" s="939"/>
      <c r="E22459" s="940"/>
      <c r="F22459" s="941"/>
      <c r="G22459" s="937" t="str">
        <f t="array" ref="G22459">xlookup(F22459,'Internal Staffing Calculator'!E:E,'Internal Staffing Calculator'!C:C,"")</f>
        <v/>
      </c>
      <c r="H22459" s="932" t="str">
        <f t="array" ref="H22459">if(F22459&lt;&gt;"", iferror(index('Internal Staffing Calculator'!B$8:B23500,match(F22459,'Internal Staffing Calculator'!E$8:E23500,0)), "Not In Budget"),"")</f>
        <v/>
      </c>
      <c r="I22459" s="184"/>
      <c r="J22459" s="184"/>
      <c r="K22459" s="184"/>
      <c r="L22459" s="183"/>
    </row>
    <row r="22460">
      <c r="A22460" s="454"/>
      <c r="B22460" s="927"/>
      <c r="C22460" s="580"/>
      <c r="D22460" s="939"/>
      <c r="E22460" s="940"/>
      <c r="F22460" s="941"/>
      <c r="G22460" s="937" t="str">
        <f t="array" ref="G22460">xlookup(F22460,'Internal Staffing Calculator'!E:E,'Internal Staffing Calculator'!C:C,"")</f>
        <v/>
      </c>
      <c r="H22460" s="932" t="str">
        <f t="array" ref="H22460">if(F22460&lt;&gt;"", iferror(index('Internal Staffing Calculator'!B$8:B23500,match(F22460,'Internal Staffing Calculator'!E$8:E23500,0)), "Not In Budget"),"")</f>
        <v/>
      </c>
      <c r="I22460" s="184"/>
      <c r="J22460" s="184"/>
      <c r="K22460" s="184"/>
      <c r="L22460" s="183"/>
    </row>
    <row r="22461">
      <c r="A22461" s="454"/>
      <c r="B22461" s="927"/>
      <c r="C22461" s="580"/>
      <c r="D22461" s="939"/>
      <c r="E22461" s="940"/>
      <c r="F22461" s="941"/>
      <c r="G22461" s="937" t="str">
        <f t="array" ref="G22461">xlookup(F22461,'Internal Staffing Calculator'!E:E,'Internal Staffing Calculator'!C:C,"")</f>
        <v/>
      </c>
      <c r="H22461" s="932" t="str">
        <f t="array" ref="H22461">if(F22461&lt;&gt;"", iferror(index('Internal Staffing Calculator'!B$8:B23500,match(F22461,'Internal Staffing Calculator'!E$8:E23500,0)), "Not In Budget"),"")</f>
        <v/>
      </c>
      <c r="I22461" s="184"/>
      <c r="J22461" s="184"/>
      <c r="K22461" s="184"/>
      <c r="L22461" s="183"/>
    </row>
    <row r="22462">
      <c r="A22462" s="454"/>
      <c r="B22462" s="927"/>
      <c r="C22462" s="580"/>
      <c r="D22462" s="939"/>
      <c r="E22462" s="940"/>
      <c r="F22462" s="941"/>
      <c r="G22462" s="937" t="str">
        <f t="array" ref="G22462">xlookup(F22462,'Internal Staffing Calculator'!E:E,'Internal Staffing Calculator'!C:C,"")</f>
        <v/>
      </c>
      <c r="H22462" s="932" t="str">
        <f t="array" ref="H22462">if(F22462&lt;&gt;"", iferror(index('Internal Staffing Calculator'!B$8:B23500,match(F22462,'Internal Staffing Calculator'!E$8:E23500,0)), "Not In Budget"),"")</f>
        <v/>
      </c>
      <c r="I22462" s="184"/>
      <c r="J22462" s="184"/>
      <c r="K22462" s="184"/>
      <c r="L22462" s="183"/>
    </row>
    <row r="22463">
      <c r="A22463" s="454"/>
      <c r="B22463" s="927"/>
      <c r="C22463" s="580"/>
      <c r="D22463" s="939"/>
      <c r="E22463" s="940"/>
      <c r="F22463" s="941"/>
      <c r="G22463" s="937" t="str">
        <f t="array" ref="G22463">xlookup(F22463,'Internal Staffing Calculator'!E:E,'Internal Staffing Calculator'!C:C,"")</f>
        <v/>
      </c>
      <c r="H22463" s="932" t="str">
        <f t="array" ref="H22463">if(F22463&lt;&gt;"", iferror(index('Internal Staffing Calculator'!B$8:B23500,match(F22463,'Internal Staffing Calculator'!E$8:E23500,0)), "Not In Budget"),"")</f>
        <v/>
      </c>
      <c r="I22463" s="184"/>
      <c r="J22463" s="184"/>
      <c r="K22463" s="184"/>
      <c r="L22463" s="183"/>
    </row>
    <row r="22464">
      <c r="A22464" s="454"/>
      <c r="B22464" s="927"/>
      <c r="C22464" s="580"/>
      <c r="D22464" s="939"/>
      <c r="E22464" s="940"/>
      <c r="F22464" s="941"/>
      <c r="G22464" s="937" t="str">
        <f t="array" ref="G22464">xlookup(F22464,'Internal Staffing Calculator'!E:E,'Internal Staffing Calculator'!C:C,"")</f>
        <v/>
      </c>
      <c r="H22464" s="932" t="str">
        <f t="array" ref="H22464">if(F22464&lt;&gt;"", iferror(index('Internal Staffing Calculator'!B$8:B23500,match(F22464,'Internal Staffing Calculator'!E$8:E23500,0)), "Not In Budget"),"")</f>
        <v/>
      </c>
      <c r="I22464" s="184"/>
      <c r="J22464" s="184"/>
      <c r="K22464" s="184"/>
      <c r="L22464" s="183"/>
    </row>
    <row r="22465">
      <c r="A22465" s="454"/>
      <c r="B22465" s="927"/>
      <c r="C22465" s="580"/>
      <c r="D22465" s="939"/>
      <c r="E22465" s="940"/>
      <c r="F22465" s="941"/>
      <c r="G22465" s="937" t="str">
        <f t="array" ref="G22465">xlookup(F22465,'Internal Staffing Calculator'!E:E,'Internal Staffing Calculator'!C:C,"")</f>
        <v/>
      </c>
      <c r="H22465" s="932" t="str">
        <f t="array" ref="H22465">if(F22465&lt;&gt;"", iferror(index('Internal Staffing Calculator'!B$8:B23500,match(F22465,'Internal Staffing Calculator'!E$8:E23500,0)), "Not In Budget"),"")</f>
        <v/>
      </c>
      <c r="I22465" s="184"/>
      <c r="J22465" s="184"/>
      <c r="K22465" s="184"/>
      <c r="L22465" s="183"/>
    </row>
    <row r="22466">
      <c r="A22466" s="454"/>
      <c r="B22466" s="927"/>
      <c r="C22466" s="580"/>
      <c r="D22466" s="939"/>
      <c r="E22466" s="940"/>
      <c r="F22466" s="941"/>
      <c r="G22466" s="937" t="str">
        <f t="array" ref="G22466">xlookup(F22466,'Internal Staffing Calculator'!E:E,'Internal Staffing Calculator'!C:C,"")</f>
        <v/>
      </c>
      <c r="H22466" s="932" t="str">
        <f t="array" ref="H22466">if(F22466&lt;&gt;"", iferror(index('Internal Staffing Calculator'!B$8:B23500,match(F22466,'Internal Staffing Calculator'!E$8:E23500,0)), "Not In Budget"),"")</f>
        <v/>
      </c>
      <c r="I22466" s="184"/>
      <c r="J22466" s="184"/>
      <c r="K22466" s="184"/>
      <c r="L22466" s="183"/>
    </row>
    <row r="22467">
      <c r="A22467" s="454"/>
      <c r="B22467" s="927"/>
      <c r="C22467" s="580"/>
      <c r="D22467" s="939"/>
      <c r="E22467" s="940"/>
      <c r="F22467" s="941"/>
      <c r="G22467" s="937" t="str">
        <f t="array" ref="G22467">xlookup(F22467,'Internal Staffing Calculator'!E:E,'Internal Staffing Calculator'!C:C,"")</f>
        <v/>
      </c>
      <c r="H22467" s="932" t="str">
        <f t="array" ref="H22467">if(F22467&lt;&gt;"", iferror(index('Internal Staffing Calculator'!B$8:B23500,match(F22467,'Internal Staffing Calculator'!E$8:E23500,0)), "Not In Budget"),"")</f>
        <v/>
      </c>
      <c r="I22467" s="184"/>
      <c r="J22467" s="184"/>
      <c r="K22467" s="184"/>
      <c r="L22467" s="183"/>
    </row>
    <row r="22468">
      <c r="A22468" s="454"/>
      <c r="B22468" s="927"/>
      <c r="C22468" s="580"/>
      <c r="D22468" s="939"/>
      <c r="E22468" s="940"/>
      <c r="F22468" s="941"/>
      <c r="G22468" s="937" t="str">
        <f t="array" ref="G22468">xlookup(F22468,'Internal Staffing Calculator'!E:E,'Internal Staffing Calculator'!C:C,"")</f>
        <v/>
      </c>
      <c r="H22468" s="932" t="str">
        <f t="array" ref="H22468">if(F22468&lt;&gt;"", iferror(index('Internal Staffing Calculator'!B$8:B23500,match(F22468,'Internal Staffing Calculator'!E$8:E23500,0)), "Not In Budget"),"")</f>
        <v/>
      </c>
      <c r="I22468" s="184"/>
      <c r="J22468" s="184"/>
      <c r="K22468" s="184"/>
      <c r="L22468" s="183"/>
    </row>
    <row r="22469">
      <c r="A22469" s="454"/>
      <c r="B22469" s="927"/>
      <c r="C22469" s="580"/>
      <c r="D22469" s="939"/>
      <c r="E22469" s="940"/>
      <c r="F22469" s="941"/>
      <c r="G22469" s="937" t="str">
        <f t="array" ref="G22469">xlookup(F22469,'Internal Staffing Calculator'!E:E,'Internal Staffing Calculator'!C:C,"")</f>
        <v/>
      </c>
      <c r="H22469" s="932" t="str">
        <f t="array" ref="H22469">if(F22469&lt;&gt;"", iferror(index('Internal Staffing Calculator'!B$8:B23500,match(F22469,'Internal Staffing Calculator'!E$8:E23500,0)), "Not In Budget"),"")</f>
        <v/>
      </c>
      <c r="I22469" s="184"/>
      <c r="J22469" s="184"/>
      <c r="K22469" s="184"/>
      <c r="L22469" s="183"/>
    </row>
    <row r="22470">
      <c r="A22470" s="454"/>
      <c r="B22470" s="927"/>
      <c r="C22470" s="580"/>
      <c r="D22470" s="939"/>
      <c r="E22470" s="940"/>
      <c r="F22470" s="941"/>
      <c r="G22470" s="937" t="str">
        <f t="array" ref="G22470">xlookup(F22470,'Internal Staffing Calculator'!E:E,'Internal Staffing Calculator'!C:C,"")</f>
        <v/>
      </c>
      <c r="H22470" s="932" t="str">
        <f t="array" ref="H22470">if(F22470&lt;&gt;"", iferror(index('Internal Staffing Calculator'!B$8:B23500,match(F22470,'Internal Staffing Calculator'!E$8:E23500,0)), "Not In Budget"),"")</f>
        <v/>
      </c>
      <c r="I22470" s="184"/>
      <c r="J22470" s="184"/>
      <c r="K22470" s="184"/>
      <c r="L22470" s="183"/>
    </row>
    <row r="22471">
      <c r="A22471" s="454"/>
      <c r="B22471" s="927"/>
      <c r="C22471" s="580"/>
      <c r="D22471" s="939"/>
      <c r="E22471" s="940"/>
      <c r="F22471" s="941"/>
      <c r="G22471" s="937" t="str">
        <f t="array" ref="G22471">xlookup(F22471,'Internal Staffing Calculator'!E:E,'Internal Staffing Calculator'!C:C,"")</f>
        <v/>
      </c>
      <c r="H22471" s="932" t="str">
        <f t="array" ref="H22471">if(F22471&lt;&gt;"", iferror(index('Internal Staffing Calculator'!B$8:B23500,match(F22471,'Internal Staffing Calculator'!E$8:E23500,0)), "Not In Budget"),"")</f>
        <v/>
      </c>
      <c r="I22471" s="184"/>
      <c r="J22471" s="184"/>
      <c r="K22471" s="184"/>
      <c r="L22471" s="183"/>
    </row>
    <row r="22472">
      <c r="A22472" s="454"/>
      <c r="B22472" s="927"/>
      <c r="C22472" s="580"/>
      <c r="D22472" s="939"/>
      <c r="E22472" s="940"/>
      <c r="F22472" s="941"/>
      <c r="G22472" s="937" t="str">
        <f t="array" ref="G22472">xlookup(F22472,'Internal Staffing Calculator'!E:E,'Internal Staffing Calculator'!C:C,"")</f>
        <v/>
      </c>
      <c r="H22472" s="932" t="str">
        <f t="array" ref="H22472">if(F22472&lt;&gt;"", iferror(index('Internal Staffing Calculator'!B$8:B23500,match(F22472,'Internal Staffing Calculator'!E$8:E23500,0)), "Not In Budget"),"")</f>
        <v/>
      </c>
      <c r="I22472" s="184"/>
      <c r="J22472" s="184"/>
      <c r="K22472" s="184"/>
      <c r="L22472" s="183"/>
    </row>
    <row r="22473">
      <c r="A22473" s="454"/>
      <c r="B22473" s="927"/>
      <c r="C22473" s="580"/>
      <c r="D22473" s="939"/>
      <c r="E22473" s="940"/>
      <c r="F22473" s="941"/>
      <c r="G22473" s="937" t="str">
        <f t="array" ref="G22473">xlookup(F22473,'Internal Staffing Calculator'!E:E,'Internal Staffing Calculator'!C:C,"")</f>
        <v/>
      </c>
      <c r="H22473" s="932" t="str">
        <f t="array" ref="H22473">if(F22473&lt;&gt;"", iferror(index('Internal Staffing Calculator'!B$8:B23500,match(F22473,'Internal Staffing Calculator'!E$8:E23500,0)), "Not In Budget"),"")</f>
        <v/>
      </c>
      <c r="I22473" s="184"/>
      <c r="J22473" s="184"/>
      <c r="K22473" s="184"/>
      <c r="L22473" s="183"/>
    </row>
    <row r="22474">
      <c r="A22474" s="454"/>
      <c r="B22474" s="927"/>
      <c r="C22474" s="580"/>
      <c r="D22474" s="939"/>
      <c r="E22474" s="940"/>
      <c r="F22474" s="941"/>
      <c r="G22474" s="937" t="str">
        <f t="array" ref="G22474">xlookup(F22474,'Internal Staffing Calculator'!E:E,'Internal Staffing Calculator'!C:C,"")</f>
        <v/>
      </c>
      <c r="H22474" s="932" t="str">
        <f t="array" ref="H22474">if(F22474&lt;&gt;"", iferror(index('Internal Staffing Calculator'!B$8:B23500,match(F22474,'Internal Staffing Calculator'!E$8:E23500,0)), "Not In Budget"),"")</f>
        <v/>
      </c>
      <c r="I22474" s="184"/>
      <c r="J22474" s="184"/>
      <c r="K22474" s="184"/>
      <c r="L22474" s="183"/>
    </row>
    <row r="22475">
      <c r="A22475" s="454"/>
      <c r="B22475" s="927"/>
      <c r="C22475" s="580"/>
      <c r="D22475" s="939"/>
      <c r="E22475" s="940"/>
      <c r="F22475" s="941"/>
      <c r="G22475" s="937" t="str">
        <f t="array" ref="G22475">xlookup(F22475,'Internal Staffing Calculator'!E:E,'Internal Staffing Calculator'!C:C,"")</f>
        <v/>
      </c>
      <c r="H22475" s="932" t="str">
        <f t="array" ref="H22475">if(F22475&lt;&gt;"", iferror(index('Internal Staffing Calculator'!B$8:B23500,match(F22475,'Internal Staffing Calculator'!E$8:E23500,0)), "Not In Budget"),"")</f>
        <v/>
      </c>
      <c r="I22475" s="184"/>
      <c r="J22475" s="184"/>
      <c r="K22475" s="184"/>
      <c r="L22475" s="183"/>
    </row>
    <row r="22476">
      <c r="A22476" s="454"/>
      <c r="B22476" s="927"/>
      <c r="C22476" s="580"/>
      <c r="D22476" s="939"/>
      <c r="E22476" s="940"/>
      <c r="F22476" s="941"/>
      <c r="G22476" s="937" t="str">
        <f t="array" ref="G22476">xlookup(F22476,'Internal Staffing Calculator'!E:E,'Internal Staffing Calculator'!C:C,"")</f>
        <v/>
      </c>
      <c r="H22476" s="932" t="str">
        <f t="array" ref="H22476">if(F22476&lt;&gt;"", iferror(index('Internal Staffing Calculator'!B$8:B23500,match(F22476,'Internal Staffing Calculator'!E$8:E23500,0)), "Not In Budget"),"")</f>
        <v/>
      </c>
      <c r="I22476" s="184"/>
      <c r="J22476" s="184"/>
      <c r="K22476" s="184"/>
      <c r="L22476" s="183"/>
    </row>
    <row r="22477">
      <c r="A22477" s="454"/>
      <c r="B22477" s="927"/>
      <c r="C22477" s="580"/>
      <c r="D22477" s="939"/>
      <c r="E22477" s="940"/>
      <c r="F22477" s="941"/>
      <c r="G22477" s="937" t="str">
        <f t="array" ref="G22477">xlookup(F22477,'Internal Staffing Calculator'!E:E,'Internal Staffing Calculator'!C:C,"")</f>
        <v/>
      </c>
      <c r="H22477" s="932" t="str">
        <f t="array" ref="H22477">if(F22477&lt;&gt;"", iferror(index('Internal Staffing Calculator'!B$8:B23500,match(F22477,'Internal Staffing Calculator'!E$8:E23500,0)), "Not In Budget"),"")</f>
        <v/>
      </c>
      <c r="I22477" s="184"/>
      <c r="J22477" s="184"/>
      <c r="K22477" s="184"/>
      <c r="L22477" s="183"/>
    </row>
    <row r="22478">
      <c r="A22478" s="454"/>
      <c r="B22478" s="927"/>
      <c r="C22478" s="580"/>
      <c r="D22478" s="939"/>
      <c r="E22478" s="940"/>
      <c r="F22478" s="941"/>
      <c r="G22478" s="937" t="str">
        <f t="array" ref="G22478">xlookup(F22478,'Internal Staffing Calculator'!E:E,'Internal Staffing Calculator'!C:C,"")</f>
        <v/>
      </c>
      <c r="H22478" s="932" t="str">
        <f t="array" ref="H22478">if(F22478&lt;&gt;"", iferror(index('Internal Staffing Calculator'!B$8:B23500,match(F22478,'Internal Staffing Calculator'!E$8:E23500,0)), "Not In Budget"),"")</f>
        <v/>
      </c>
      <c r="I22478" s="184"/>
      <c r="J22478" s="184"/>
      <c r="K22478" s="184"/>
      <c r="L22478" s="183"/>
    </row>
    <row r="22479">
      <c r="A22479" s="454"/>
      <c r="B22479" s="927"/>
      <c r="C22479" s="580"/>
      <c r="D22479" s="939"/>
      <c r="E22479" s="940"/>
      <c r="F22479" s="941"/>
      <c r="G22479" s="937" t="str">
        <f t="array" ref="G22479">xlookup(F22479,'Internal Staffing Calculator'!E:E,'Internal Staffing Calculator'!C:C,"")</f>
        <v/>
      </c>
      <c r="H22479" s="932" t="str">
        <f t="array" ref="H22479">if(F22479&lt;&gt;"", iferror(index('Internal Staffing Calculator'!B$8:B23500,match(F22479,'Internal Staffing Calculator'!E$8:E23500,0)), "Not In Budget"),"")</f>
        <v/>
      </c>
      <c r="I22479" s="184"/>
      <c r="J22479" s="184"/>
      <c r="K22479" s="184"/>
      <c r="L22479" s="183"/>
    </row>
    <row r="22480">
      <c r="A22480" s="454"/>
      <c r="B22480" s="927"/>
      <c r="C22480" s="580"/>
      <c r="D22480" s="939"/>
      <c r="E22480" s="940"/>
      <c r="F22480" s="941"/>
      <c r="G22480" s="937" t="str">
        <f t="array" ref="G22480">xlookup(F22480,'Internal Staffing Calculator'!E:E,'Internal Staffing Calculator'!C:C,"")</f>
        <v/>
      </c>
      <c r="H22480" s="932" t="str">
        <f t="array" ref="H22480">if(F22480&lt;&gt;"", iferror(index('Internal Staffing Calculator'!B$8:B23500,match(F22480,'Internal Staffing Calculator'!E$8:E23500,0)), "Not In Budget"),"")</f>
        <v/>
      </c>
      <c r="I22480" s="184"/>
      <c r="J22480" s="184"/>
      <c r="K22480" s="184"/>
      <c r="L22480" s="183"/>
    </row>
    <row r="22481">
      <c r="A22481" s="454"/>
      <c r="B22481" s="927"/>
      <c r="C22481" s="580"/>
      <c r="D22481" s="939"/>
      <c r="E22481" s="940"/>
      <c r="F22481" s="941"/>
      <c r="G22481" s="937" t="str">
        <f t="array" ref="G22481">xlookup(F22481,'Internal Staffing Calculator'!E:E,'Internal Staffing Calculator'!C:C,"")</f>
        <v/>
      </c>
      <c r="H22481" s="932" t="str">
        <f t="array" ref="H22481">if(F22481&lt;&gt;"", iferror(index('Internal Staffing Calculator'!B$8:B23500,match(F22481,'Internal Staffing Calculator'!E$8:E23500,0)), "Not In Budget"),"")</f>
        <v/>
      </c>
      <c r="I22481" s="184"/>
      <c r="J22481" s="184"/>
      <c r="K22481" s="184"/>
      <c r="L22481" s="183"/>
    </row>
    <row r="22482">
      <c r="A22482" s="454"/>
      <c r="B22482" s="927"/>
      <c r="C22482" s="580"/>
      <c r="D22482" s="939"/>
      <c r="E22482" s="940"/>
      <c r="F22482" s="941"/>
      <c r="G22482" s="937" t="str">
        <f t="array" ref="G22482">xlookup(F22482,'Internal Staffing Calculator'!E:E,'Internal Staffing Calculator'!C:C,"")</f>
        <v/>
      </c>
      <c r="H22482" s="932" t="str">
        <f t="array" ref="H22482">if(F22482&lt;&gt;"", iferror(index('Internal Staffing Calculator'!B$8:B23500,match(F22482,'Internal Staffing Calculator'!E$8:E23500,0)), "Not In Budget"),"")</f>
        <v/>
      </c>
      <c r="I22482" s="184"/>
      <c r="J22482" s="184"/>
      <c r="K22482" s="184"/>
      <c r="L22482" s="183"/>
    </row>
    <row r="22483">
      <c r="A22483" s="454"/>
      <c r="B22483" s="927"/>
      <c r="C22483" s="580"/>
      <c r="D22483" s="939"/>
      <c r="E22483" s="940"/>
      <c r="F22483" s="941"/>
      <c r="G22483" s="937" t="str">
        <f t="array" ref="G22483">xlookup(F22483,'Internal Staffing Calculator'!E:E,'Internal Staffing Calculator'!C:C,"")</f>
        <v/>
      </c>
      <c r="H22483" s="932" t="str">
        <f t="array" ref="H22483">if(F22483&lt;&gt;"", iferror(index('Internal Staffing Calculator'!B$8:B23500,match(F22483,'Internal Staffing Calculator'!E$8:E23500,0)), "Not In Budget"),"")</f>
        <v/>
      </c>
      <c r="I22483" s="184"/>
      <c r="J22483" s="184"/>
      <c r="K22483" s="184"/>
      <c r="L22483" s="183"/>
    </row>
    <row r="22484">
      <c r="A22484" s="454"/>
      <c r="B22484" s="927"/>
      <c r="C22484" s="580"/>
      <c r="D22484" s="939"/>
      <c r="E22484" s="940"/>
      <c r="F22484" s="941"/>
      <c r="G22484" s="937" t="str">
        <f t="array" ref="G22484">xlookup(F22484,'Internal Staffing Calculator'!E:E,'Internal Staffing Calculator'!C:C,"")</f>
        <v/>
      </c>
      <c r="H22484" s="932" t="str">
        <f t="array" ref="H22484">if(F22484&lt;&gt;"", iferror(index('Internal Staffing Calculator'!B$8:B23500,match(F22484,'Internal Staffing Calculator'!E$8:E23500,0)), "Not In Budget"),"")</f>
        <v/>
      </c>
      <c r="I22484" s="184"/>
      <c r="J22484" s="184"/>
      <c r="K22484" s="184"/>
      <c r="L22484" s="183"/>
    </row>
    <row r="22485">
      <c r="A22485" s="454"/>
      <c r="B22485" s="927"/>
      <c r="C22485" s="580"/>
      <c r="D22485" s="939"/>
      <c r="E22485" s="940"/>
      <c r="F22485" s="941"/>
      <c r="G22485" s="937" t="str">
        <f t="array" ref="G22485">xlookup(F22485,'Internal Staffing Calculator'!E:E,'Internal Staffing Calculator'!C:C,"")</f>
        <v/>
      </c>
      <c r="H22485" s="932" t="str">
        <f t="array" ref="H22485">if(F22485&lt;&gt;"", iferror(index('Internal Staffing Calculator'!B$8:B23500,match(F22485,'Internal Staffing Calculator'!E$8:E23500,0)), "Not In Budget"),"")</f>
        <v/>
      </c>
      <c r="I22485" s="184"/>
      <c r="J22485" s="184"/>
      <c r="K22485" s="184"/>
      <c r="L22485" s="183"/>
    </row>
    <row r="22486">
      <c r="A22486" s="454"/>
      <c r="B22486" s="927"/>
      <c r="C22486" s="580"/>
      <c r="D22486" s="939"/>
      <c r="E22486" s="940"/>
      <c r="F22486" s="941"/>
      <c r="G22486" s="937" t="str">
        <f t="array" ref="G22486">xlookup(F22486,'Internal Staffing Calculator'!E:E,'Internal Staffing Calculator'!C:C,"")</f>
        <v/>
      </c>
      <c r="H22486" s="932" t="str">
        <f t="array" ref="H22486">if(F22486&lt;&gt;"", iferror(index('Internal Staffing Calculator'!B$8:B23500,match(F22486,'Internal Staffing Calculator'!E$8:E23500,0)), "Not In Budget"),"")</f>
        <v/>
      </c>
      <c r="I22486" s="184"/>
      <c r="J22486" s="184"/>
      <c r="K22486" s="184"/>
      <c r="L22486" s="183"/>
    </row>
    <row r="22487">
      <c r="A22487" s="454"/>
      <c r="B22487" s="927"/>
      <c r="C22487" s="580"/>
      <c r="D22487" s="939"/>
      <c r="E22487" s="940"/>
      <c r="F22487" s="941"/>
      <c r="G22487" s="937" t="str">
        <f t="array" ref="G22487">xlookup(F22487,'Internal Staffing Calculator'!E:E,'Internal Staffing Calculator'!C:C,"")</f>
        <v/>
      </c>
      <c r="H22487" s="932" t="str">
        <f t="array" ref="H22487">if(F22487&lt;&gt;"", iferror(index('Internal Staffing Calculator'!B$8:B23500,match(F22487,'Internal Staffing Calculator'!E$8:E23500,0)), "Not In Budget"),"")</f>
        <v/>
      </c>
      <c r="I22487" s="184"/>
      <c r="J22487" s="184"/>
      <c r="K22487" s="184"/>
      <c r="L22487" s="183"/>
    </row>
    <row r="22488">
      <c r="A22488" s="454"/>
      <c r="B22488" s="927"/>
      <c r="C22488" s="580"/>
      <c r="D22488" s="939"/>
      <c r="E22488" s="940"/>
      <c r="F22488" s="941"/>
      <c r="G22488" s="937" t="str">
        <f t="array" ref="G22488">xlookup(F22488,'Internal Staffing Calculator'!E:E,'Internal Staffing Calculator'!C:C,"")</f>
        <v/>
      </c>
      <c r="H22488" s="932" t="str">
        <f t="array" ref="H22488">if(F22488&lt;&gt;"", iferror(index('Internal Staffing Calculator'!B$8:B23500,match(F22488,'Internal Staffing Calculator'!E$8:E23500,0)), "Not In Budget"),"")</f>
        <v/>
      </c>
      <c r="I22488" s="184"/>
      <c r="J22488" s="184"/>
      <c r="K22488" s="184"/>
      <c r="L22488" s="183"/>
    </row>
    <row r="22489">
      <c r="A22489" s="454"/>
      <c r="B22489" s="927"/>
      <c r="C22489" s="580"/>
      <c r="D22489" s="939"/>
      <c r="E22489" s="940"/>
      <c r="F22489" s="941"/>
      <c r="G22489" s="937" t="str">
        <f t="array" ref="G22489">xlookup(F22489,'Internal Staffing Calculator'!E:E,'Internal Staffing Calculator'!C:C,"")</f>
        <v/>
      </c>
      <c r="H22489" s="932" t="str">
        <f t="array" ref="H22489">if(F22489&lt;&gt;"", iferror(index('Internal Staffing Calculator'!B$8:B23500,match(F22489,'Internal Staffing Calculator'!E$8:E23500,0)), "Not In Budget"),"")</f>
        <v/>
      </c>
      <c r="I22489" s="184"/>
      <c r="J22489" s="184"/>
      <c r="K22489" s="184"/>
      <c r="L22489" s="183"/>
    </row>
    <row r="22490">
      <c r="A22490" s="454"/>
      <c r="B22490" s="927"/>
      <c r="C22490" s="580"/>
      <c r="D22490" s="939"/>
      <c r="E22490" s="940"/>
      <c r="F22490" s="941"/>
      <c r="G22490" s="937" t="str">
        <f t="array" ref="G22490">xlookup(F22490,'Internal Staffing Calculator'!E:E,'Internal Staffing Calculator'!C:C,"")</f>
        <v/>
      </c>
      <c r="H22490" s="932" t="str">
        <f t="array" ref="H22490">if(F22490&lt;&gt;"", iferror(index('Internal Staffing Calculator'!B$8:B23500,match(F22490,'Internal Staffing Calculator'!E$8:E23500,0)), "Not In Budget"),"")</f>
        <v/>
      </c>
      <c r="I22490" s="184"/>
      <c r="J22490" s="184"/>
      <c r="K22490" s="184"/>
      <c r="L22490" s="183"/>
    </row>
    <row r="22491">
      <c r="A22491" s="454"/>
      <c r="B22491" s="927"/>
      <c r="C22491" s="580"/>
      <c r="D22491" s="939"/>
      <c r="E22491" s="940"/>
      <c r="F22491" s="941"/>
      <c r="G22491" s="937" t="str">
        <f t="array" ref="G22491">xlookup(F22491,'Internal Staffing Calculator'!E:E,'Internal Staffing Calculator'!C:C,"")</f>
        <v/>
      </c>
      <c r="H22491" s="932" t="str">
        <f t="array" ref="H22491">if(F22491&lt;&gt;"", iferror(index('Internal Staffing Calculator'!B$8:B23500,match(F22491,'Internal Staffing Calculator'!E$8:E23500,0)), "Not In Budget"),"")</f>
        <v/>
      </c>
      <c r="I22491" s="184"/>
      <c r="J22491" s="184"/>
      <c r="K22491" s="184"/>
      <c r="L22491" s="183"/>
    </row>
    <row r="22492">
      <c r="A22492" s="454"/>
      <c r="B22492" s="927"/>
      <c r="C22492" s="580"/>
      <c r="D22492" s="939"/>
      <c r="E22492" s="940"/>
      <c r="F22492" s="941"/>
      <c r="G22492" s="937" t="str">
        <f t="array" ref="G22492">xlookup(F22492,'Internal Staffing Calculator'!E:E,'Internal Staffing Calculator'!C:C,"")</f>
        <v/>
      </c>
      <c r="H22492" s="932" t="str">
        <f t="array" ref="H22492">if(F22492&lt;&gt;"", iferror(index('Internal Staffing Calculator'!B$8:B23500,match(F22492,'Internal Staffing Calculator'!E$8:E23500,0)), "Not In Budget"),"")</f>
        <v/>
      </c>
      <c r="I22492" s="184"/>
      <c r="J22492" s="184"/>
      <c r="K22492" s="184"/>
      <c r="L22492" s="183"/>
    </row>
    <row r="22493">
      <c r="A22493" s="454"/>
      <c r="B22493" s="927"/>
      <c r="C22493" s="580"/>
      <c r="D22493" s="939"/>
      <c r="E22493" s="940"/>
      <c r="F22493" s="941"/>
      <c r="G22493" s="937" t="str">
        <f t="array" ref="G22493">xlookup(F22493,'Internal Staffing Calculator'!E:E,'Internal Staffing Calculator'!C:C,"")</f>
        <v/>
      </c>
      <c r="H22493" s="932" t="str">
        <f t="array" ref="H22493">if(F22493&lt;&gt;"", iferror(index('Internal Staffing Calculator'!B$8:B23500,match(F22493,'Internal Staffing Calculator'!E$8:E23500,0)), "Not In Budget"),"")</f>
        <v/>
      </c>
      <c r="I22493" s="184"/>
      <c r="J22493" s="184"/>
      <c r="K22493" s="184"/>
      <c r="L22493" s="183"/>
    </row>
    <row r="22494">
      <c r="A22494" s="454"/>
      <c r="B22494" s="927"/>
      <c r="C22494" s="580"/>
      <c r="D22494" s="939"/>
      <c r="E22494" s="940"/>
      <c r="F22494" s="941"/>
      <c r="G22494" s="937" t="str">
        <f t="array" ref="G22494">xlookup(F22494,'Internal Staffing Calculator'!E:E,'Internal Staffing Calculator'!C:C,"")</f>
        <v/>
      </c>
      <c r="H22494" s="932" t="str">
        <f t="array" ref="H22494">if(F22494&lt;&gt;"", iferror(index('Internal Staffing Calculator'!B$8:B23500,match(F22494,'Internal Staffing Calculator'!E$8:E23500,0)), "Not In Budget"),"")</f>
        <v/>
      </c>
      <c r="I22494" s="184"/>
      <c r="J22494" s="184"/>
      <c r="K22494" s="184"/>
      <c r="L22494" s="183"/>
    </row>
    <row r="22495">
      <c r="A22495" s="454"/>
      <c r="B22495" s="927"/>
      <c r="C22495" s="580"/>
      <c r="D22495" s="939"/>
      <c r="E22495" s="940"/>
      <c r="F22495" s="941"/>
      <c r="G22495" s="937" t="str">
        <f t="array" ref="G22495">xlookup(F22495,'Internal Staffing Calculator'!E:E,'Internal Staffing Calculator'!C:C,"")</f>
        <v/>
      </c>
      <c r="H22495" s="932" t="str">
        <f t="array" ref="H22495">if(F22495&lt;&gt;"", iferror(index('Internal Staffing Calculator'!B$8:B23500,match(F22495,'Internal Staffing Calculator'!E$8:E23500,0)), "Not In Budget"),"")</f>
        <v/>
      </c>
      <c r="I22495" s="184"/>
      <c r="J22495" s="184"/>
      <c r="K22495" s="184"/>
      <c r="L22495" s="183"/>
    </row>
    <row r="22496">
      <c r="A22496" s="454"/>
      <c r="B22496" s="927"/>
      <c r="C22496" s="580"/>
      <c r="D22496" s="939"/>
      <c r="E22496" s="940"/>
      <c r="F22496" s="941"/>
      <c r="G22496" s="937" t="str">
        <f t="array" ref="G22496">xlookup(F22496,'Internal Staffing Calculator'!E:E,'Internal Staffing Calculator'!C:C,"")</f>
        <v/>
      </c>
      <c r="H22496" s="932" t="str">
        <f t="array" ref="H22496">if(F22496&lt;&gt;"", iferror(index('Internal Staffing Calculator'!B$8:B23500,match(F22496,'Internal Staffing Calculator'!E$8:E23500,0)), "Not In Budget"),"")</f>
        <v/>
      </c>
      <c r="I22496" s="184"/>
      <c r="J22496" s="184"/>
      <c r="K22496" s="184"/>
      <c r="L22496" s="183"/>
    </row>
    <row r="22497">
      <c r="A22497" s="454"/>
      <c r="B22497" s="927"/>
      <c r="C22497" s="580"/>
      <c r="D22497" s="939"/>
      <c r="E22497" s="940"/>
      <c r="F22497" s="941"/>
      <c r="G22497" s="937" t="str">
        <f t="array" ref="G22497">xlookup(F22497,'Internal Staffing Calculator'!E:E,'Internal Staffing Calculator'!C:C,"")</f>
        <v/>
      </c>
      <c r="H22497" s="932" t="str">
        <f t="array" ref="H22497">if(F22497&lt;&gt;"", iferror(index('Internal Staffing Calculator'!B$8:B23500,match(F22497,'Internal Staffing Calculator'!E$8:E23500,0)), "Not In Budget"),"")</f>
        <v/>
      </c>
      <c r="I22497" s="184"/>
      <c r="J22497" s="184"/>
      <c r="K22497" s="184"/>
      <c r="L22497" s="183"/>
    </row>
    <row r="22498">
      <c r="A22498" s="454"/>
      <c r="B22498" s="927"/>
      <c r="C22498" s="580"/>
      <c r="D22498" s="939"/>
      <c r="E22498" s="940"/>
      <c r="F22498" s="941"/>
      <c r="G22498" s="937" t="str">
        <f t="array" ref="G22498">xlookup(F22498,'Internal Staffing Calculator'!E:E,'Internal Staffing Calculator'!C:C,"")</f>
        <v/>
      </c>
      <c r="H22498" s="932" t="str">
        <f t="array" ref="H22498">if(F22498&lt;&gt;"", iferror(index('Internal Staffing Calculator'!B$8:B23500,match(F22498,'Internal Staffing Calculator'!E$8:E23500,0)), "Not In Budget"),"")</f>
        <v/>
      </c>
      <c r="I22498" s="184"/>
      <c r="J22498" s="184"/>
      <c r="K22498" s="184"/>
      <c r="L22498" s="183"/>
    </row>
    <row r="22499">
      <c r="A22499" s="454"/>
      <c r="B22499" s="927"/>
      <c r="C22499" s="580"/>
      <c r="D22499" s="939"/>
      <c r="E22499" s="940"/>
      <c r="F22499" s="941"/>
      <c r="G22499" s="937" t="str">
        <f t="array" ref="G22499">xlookup(F22499,'Internal Staffing Calculator'!E:E,'Internal Staffing Calculator'!C:C,"")</f>
        <v/>
      </c>
      <c r="H22499" s="932" t="str">
        <f t="array" ref="H22499">if(F22499&lt;&gt;"", iferror(index('Internal Staffing Calculator'!B$8:B23500,match(F22499,'Internal Staffing Calculator'!E$8:E23500,0)), "Not In Budget"),"")</f>
        <v/>
      </c>
      <c r="I22499" s="184"/>
      <c r="J22499" s="184"/>
      <c r="K22499" s="184"/>
      <c r="L22499" s="183"/>
    </row>
    <row r="22500">
      <c r="A22500" s="454"/>
      <c r="B22500" s="927"/>
      <c r="C22500" s="580"/>
      <c r="D22500" s="939"/>
      <c r="E22500" s="940"/>
      <c r="F22500" s="941"/>
      <c r="G22500" s="937" t="str">
        <f t="array" ref="G22500">xlookup(F22500,'Internal Staffing Calculator'!E:E,'Internal Staffing Calculator'!C:C,"")</f>
        <v/>
      </c>
      <c r="H22500" s="932" t="str">
        <f t="array" ref="H22500">if(F22500&lt;&gt;"", iferror(index('Internal Staffing Calculator'!B$8:B23500,match(F22500,'Internal Staffing Calculator'!E$8:E23500,0)), "Not In Budget"),"")</f>
        <v/>
      </c>
      <c r="I22500" s="184"/>
      <c r="J22500" s="184"/>
      <c r="K22500" s="184"/>
      <c r="L22500" s="183"/>
    </row>
    <row r="22501">
      <c r="A22501" s="454"/>
      <c r="B22501" s="927"/>
      <c r="C22501" s="580"/>
      <c r="D22501" s="939"/>
      <c r="E22501" s="940"/>
      <c r="F22501" s="941"/>
      <c r="G22501" s="937" t="str">
        <f t="array" ref="G22501">xlookup(F22501,'Internal Staffing Calculator'!E:E,'Internal Staffing Calculator'!C:C,"")</f>
        <v/>
      </c>
      <c r="H22501" s="932" t="str">
        <f t="array" ref="H22501">if(F22501&lt;&gt;"", iferror(index('Internal Staffing Calculator'!B$8:B23500,match(F22501,'Internal Staffing Calculator'!E$8:E23500,0)), "Not In Budget"),"")</f>
        <v/>
      </c>
      <c r="I22501" s="184"/>
      <c r="J22501" s="184"/>
      <c r="K22501" s="184"/>
      <c r="L22501" s="183"/>
    </row>
    <row r="22502">
      <c r="A22502" s="454"/>
      <c r="B22502" s="927"/>
      <c r="C22502" s="580"/>
      <c r="D22502" s="939"/>
      <c r="E22502" s="940"/>
      <c r="F22502" s="941"/>
      <c r="G22502" s="937" t="str">
        <f t="array" ref="G22502">xlookup(F22502,'Internal Staffing Calculator'!E:E,'Internal Staffing Calculator'!C:C,"")</f>
        <v/>
      </c>
      <c r="H22502" s="932" t="str">
        <f t="array" ref="H22502">if(F22502&lt;&gt;"", iferror(index('Internal Staffing Calculator'!B$8:B23500,match(F22502,'Internal Staffing Calculator'!E$8:E23500,0)), "Not In Budget"),"")</f>
        <v/>
      </c>
      <c r="I22502" s="184"/>
      <c r="J22502" s="184"/>
      <c r="K22502" s="184"/>
      <c r="L22502" s="183"/>
    </row>
    <row r="22503">
      <c r="A22503" s="454"/>
      <c r="B22503" s="927"/>
      <c r="C22503" s="580"/>
      <c r="D22503" s="939"/>
      <c r="E22503" s="940"/>
      <c r="F22503" s="941"/>
      <c r="G22503" s="937" t="str">
        <f t="array" ref="G22503">xlookup(F22503,'Internal Staffing Calculator'!E:E,'Internal Staffing Calculator'!C:C,"")</f>
        <v/>
      </c>
      <c r="H22503" s="932" t="str">
        <f t="array" ref="H22503">if(F22503&lt;&gt;"", iferror(index('Internal Staffing Calculator'!B$8:B23500,match(F22503,'Internal Staffing Calculator'!E$8:E23500,0)), "Not In Budget"),"")</f>
        <v/>
      </c>
      <c r="I22503" s="184"/>
      <c r="J22503" s="184"/>
      <c r="K22503" s="184"/>
      <c r="L22503" s="183"/>
    </row>
    <row r="22504">
      <c r="A22504" s="454"/>
      <c r="B22504" s="927"/>
      <c r="C22504" s="580"/>
      <c r="D22504" s="939"/>
      <c r="E22504" s="940"/>
      <c r="F22504" s="941"/>
      <c r="G22504" s="937" t="str">
        <f t="array" ref="G22504">xlookup(F22504,'Internal Staffing Calculator'!E:E,'Internal Staffing Calculator'!C:C,"")</f>
        <v/>
      </c>
      <c r="H22504" s="932" t="str">
        <f t="array" ref="H22504">if(F22504&lt;&gt;"", iferror(index('Internal Staffing Calculator'!B$8:B23500,match(F22504,'Internal Staffing Calculator'!E$8:E23500,0)), "Not In Budget"),"")</f>
        <v/>
      </c>
      <c r="I22504" s="184"/>
      <c r="J22504" s="184"/>
      <c r="K22504" s="184"/>
      <c r="L22504" s="183"/>
    </row>
    <row r="22505">
      <c r="A22505" s="454"/>
      <c r="B22505" s="927"/>
      <c r="C22505" s="580"/>
      <c r="D22505" s="939"/>
      <c r="E22505" s="940"/>
      <c r="F22505" s="941"/>
      <c r="G22505" s="937" t="str">
        <f t="array" ref="G22505">xlookup(F22505,'Internal Staffing Calculator'!E:E,'Internal Staffing Calculator'!C:C,"")</f>
        <v/>
      </c>
      <c r="H22505" s="932" t="str">
        <f t="array" ref="H22505">if(F22505&lt;&gt;"", iferror(index('Internal Staffing Calculator'!B$8:B23500,match(F22505,'Internal Staffing Calculator'!E$8:E23500,0)), "Not In Budget"),"")</f>
        <v/>
      </c>
      <c r="I22505" s="184"/>
      <c r="J22505" s="184"/>
      <c r="K22505" s="184"/>
      <c r="L22505" s="183"/>
    </row>
    <row r="22506">
      <c r="A22506" s="454"/>
      <c r="B22506" s="927"/>
      <c r="C22506" s="580"/>
      <c r="D22506" s="939"/>
      <c r="E22506" s="940"/>
      <c r="F22506" s="941"/>
      <c r="G22506" s="937" t="str">
        <f t="array" ref="G22506">xlookup(F22506,'Internal Staffing Calculator'!E:E,'Internal Staffing Calculator'!C:C,"")</f>
        <v/>
      </c>
      <c r="H22506" s="932" t="str">
        <f t="array" ref="H22506">if(F22506&lt;&gt;"", iferror(index('Internal Staffing Calculator'!B$8:B23500,match(F22506,'Internal Staffing Calculator'!E$8:E23500,0)), "Not In Budget"),"")</f>
        <v/>
      </c>
      <c r="I22506" s="184"/>
      <c r="J22506" s="184"/>
      <c r="K22506" s="184"/>
      <c r="L22506" s="183"/>
    </row>
    <row r="22507">
      <c r="A22507" s="454"/>
      <c r="B22507" s="927"/>
      <c r="C22507" s="580"/>
      <c r="D22507" s="939"/>
      <c r="E22507" s="940"/>
      <c r="F22507" s="941"/>
      <c r="G22507" s="937" t="str">
        <f t="array" ref="G22507">xlookup(F22507,'Internal Staffing Calculator'!E:E,'Internal Staffing Calculator'!C:C,"")</f>
        <v/>
      </c>
      <c r="H22507" s="932" t="str">
        <f t="array" ref="H22507">if(F22507&lt;&gt;"", iferror(index('Internal Staffing Calculator'!B$8:B23500,match(F22507,'Internal Staffing Calculator'!E$8:E23500,0)), "Not In Budget"),"")</f>
        <v/>
      </c>
      <c r="I22507" s="184"/>
      <c r="J22507" s="184"/>
      <c r="K22507" s="184"/>
      <c r="L22507" s="183"/>
    </row>
    <row r="22508">
      <c r="A22508" s="454"/>
      <c r="B22508" s="927"/>
      <c r="C22508" s="580"/>
      <c r="D22508" s="939"/>
      <c r="E22508" s="940"/>
      <c r="F22508" s="941"/>
      <c r="G22508" s="937" t="str">
        <f t="array" ref="G22508">xlookup(F22508,'Internal Staffing Calculator'!E:E,'Internal Staffing Calculator'!C:C,"")</f>
        <v/>
      </c>
      <c r="H22508" s="932" t="str">
        <f t="array" ref="H22508">if(F22508&lt;&gt;"", iferror(index('Internal Staffing Calculator'!B$8:B23500,match(F22508,'Internal Staffing Calculator'!E$8:E23500,0)), "Not In Budget"),"")</f>
        <v/>
      </c>
      <c r="I22508" s="184"/>
      <c r="J22508" s="184"/>
      <c r="K22508" s="184"/>
      <c r="L22508" s="183"/>
    </row>
    <row r="22509">
      <c r="A22509" s="454"/>
      <c r="B22509" s="927"/>
      <c r="C22509" s="580"/>
      <c r="D22509" s="939"/>
      <c r="E22509" s="940"/>
      <c r="F22509" s="941"/>
      <c r="G22509" s="937" t="str">
        <f t="array" ref="G22509">xlookup(F22509,'Internal Staffing Calculator'!E:E,'Internal Staffing Calculator'!C:C,"")</f>
        <v/>
      </c>
      <c r="H22509" s="932" t="str">
        <f t="array" ref="H22509">if(F22509&lt;&gt;"", iferror(index('Internal Staffing Calculator'!B$8:B23500,match(F22509,'Internal Staffing Calculator'!E$8:E23500,0)), "Not In Budget"),"")</f>
        <v/>
      </c>
      <c r="I22509" s="184"/>
      <c r="J22509" s="184"/>
      <c r="K22509" s="184"/>
      <c r="L22509" s="183"/>
    </row>
    <row r="22510">
      <c r="A22510" s="454"/>
      <c r="B22510" s="927"/>
      <c r="C22510" s="580"/>
      <c r="D22510" s="939"/>
      <c r="E22510" s="940"/>
      <c r="F22510" s="941"/>
      <c r="G22510" s="937" t="str">
        <f t="array" ref="G22510">xlookup(F22510,'Internal Staffing Calculator'!E:E,'Internal Staffing Calculator'!C:C,"")</f>
        <v/>
      </c>
      <c r="H22510" s="932" t="str">
        <f t="array" ref="H22510">if(F22510&lt;&gt;"", iferror(index('Internal Staffing Calculator'!B$8:B23500,match(F22510,'Internal Staffing Calculator'!E$8:E23500,0)), "Not In Budget"),"")</f>
        <v/>
      </c>
      <c r="I22510" s="184"/>
      <c r="J22510" s="184"/>
      <c r="K22510" s="184"/>
      <c r="L22510" s="183"/>
    </row>
    <row r="22511">
      <c r="A22511" s="454"/>
      <c r="B22511" s="927"/>
      <c r="C22511" s="580"/>
      <c r="D22511" s="939"/>
      <c r="E22511" s="940"/>
      <c r="F22511" s="941"/>
      <c r="G22511" s="937" t="str">
        <f t="array" ref="G22511">xlookup(F22511,'Internal Staffing Calculator'!E:E,'Internal Staffing Calculator'!C:C,"")</f>
        <v/>
      </c>
      <c r="H22511" s="932" t="str">
        <f t="array" ref="H22511">if(F22511&lt;&gt;"", iferror(index('Internal Staffing Calculator'!B$8:B23500,match(F22511,'Internal Staffing Calculator'!E$8:E23500,0)), "Not In Budget"),"")</f>
        <v/>
      </c>
      <c r="I22511" s="184"/>
      <c r="J22511" s="184"/>
      <c r="K22511" s="184"/>
      <c r="L22511" s="183"/>
    </row>
    <row r="22512">
      <c r="A22512" s="454"/>
      <c r="B22512" s="927"/>
      <c r="C22512" s="580"/>
      <c r="D22512" s="939"/>
      <c r="E22512" s="940"/>
      <c r="F22512" s="941"/>
      <c r="G22512" s="937" t="str">
        <f t="array" ref="G22512">xlookup(F22512,'Internal Staffing Calculator'!E:E,'Internal Staffing Calculator'!C:C,"")</f>
        <v/>
      </c>
      <c r="H22512" s="932" t="str">
        <f t="array" ref="H22512">if(F22512&lt;&gt;"", iferror(index('Internal Staffing Calculator'!B$8:B23500,match(F22512,'Internal Staffing Calculator'!E$8:E23500,0)), "Not In Budget"),"")</f>
        <v/>
      </c>
      <c r="I22512" s="184"/>
      <c r="J22512" s="184"/>
      <c r="K22512" s="184"/>
      <c r="L22512" s="183"/>
    </row>
    <row r="22513">
      <c r="A22513" s="454"/>
      <c r="B22513" s="927"/>
      <c r="C22513" s="580"/>
      <c r="D22513" s="939"/>
      <c r="E22513" s="940"/>
      <c r="F22513" s="941"/>
      <c r="G22513" s="937" t="str">
        <f t="array" ref="G22513">xlookup(F22513,'Internal Staffing Calculator'!E:E,'Internal Staffing Calculator'!C:C,"")</f>
        <v/>
      </c>
      <c r="H22513" s="932" t="str">
        <f t="array" ref="H22513">if(F22513&lt;&gt;"", iferror(index('Internal Staffing Calculator'!B$8:B23500,match(F22513,'Internal Staffing Calculator'!E$8:E23500,0)), "Not In Budget"),"")</f>
        <v/>
      </c>
      <c r="I22513" s="184"/>
      <c r="J22513" s="184"/>
      <c r="K22513" s="184"/>
      <c r="L22513" s="183"/>
    </row>
    <row r="22514">
      <c r="A22514" s="454"/>
      <c r="B22514" s="927"/>
      <c r="C22514" s="580"/>
      <c r="D22514" s="939"/>
      <c r="E22514" s="940"/>
      <c r="F22514" s="941"/>
      <c r="G22514" s="937" t="str">
        <f t="array" ref="G22514">xlookup(F22514,'Internal Staffing Calculator'!E:E,'Internal Staffing Calculator'!C:C,"")</f>
        <v/>
      </c>
      <c r="H22514" s="932" t="str">
        <f t="array" ref="H22514">if(F22514&lt;&gt;"", iferror(index('Internal Staffing Calculator'!B$8:B23500,match(F22514,'Internal Staffing Calculator'!E$8:E23500,0)), "Not In Budget"),"")</f>
        <v/>
      </c>
      <c r="I22514" s="184"/>
      <c r="J22514" s="184"/>
      <c r="K22514" s="184"/>
      <c r="L22514" s="183"/>
    </row>
    <row r="22515">
      <c r="A22515" s="454"/>
      <c r="B22515" s="927"/>
      <c r="C22515" s="580"/>
      <c r="D22515" s="939"/>
      <c r="E22515" s="940"/>
      <c r="F22515" s="941"/>
      <c r="G22515" s="937" t="str">
        <f t="array" ref="G22515">xlookup(F22515,'Internal Staffing Calculator'!E:E,'Internal Staffing Calculator'!C:C,"")</f>
        <v/>
      </c>
      <c r="H22515" s="932" t="str">
        <f t="array" ref="H22515">if(F22515&lt;&gt;"", iferror(index('Internal Staffing Calculator'!B$8:B23500,match(F22515,'Internal Staffing Calculator'!E$8:E23500,0)), "Not In Budget"),"")</f>
        <v/>
      </c>
      <c r="I22515" s="184"/>
      <c r="J22515" s="184"/>
      <c r="K22515" s="184"/>
      <c r="L22515" s="183"/>
    </row>
    <row r="22516">
      <c r="A22516" s="454"/>
      <c r="B22516" s="927"/>
      <c r="C22516" s="580"/>
      <c r="D22516" s="939"/>
      <c r="E22516" s="940"/>
      <c r="F22516" s="941"/>
      <c r="G22516" s="937" t="str">
        <f t="array" ref="G22516">xlookup(F22516,'Internal Staffing Calculator'!E:E,'Internal Staffing Calculator'!C:C,"")</f>
        <v/>
      </c>
      <c r="H22516" s="932" t="str">
        <f t="array" ref="H22516">if(F22516&lt;&gt;"", iferror(index('Internal Staffing Calculator'!B$8:B23500,match(F22516,'Internal Staffing Calculator'!E$8:E23500,0)), "Not In Budget"),"")</f>
        <v/>
      </c>
      <c r="I22516" s="184"/>
      <c r="J22516" s="184"/>
      <c r="K22516" s="184"/>
      <c r="L22516" s="183"/>
    </row>
    <row r="22517">
      <c r="A22517" s="454"/>
      <c r="B22517" s="927"/>
      <c r="C22517" s="580"/>
      <c r="D22517" s="939"/>
      <c r="E22517" s="940"/>
      <c r="F22517" s="941"/>
      <c r="G22517" s="937" t="str">
        <f t="array" ref="G22517">xlookup(F22517,'Internal Staffing Calculator'!E:E,'Internal Staffing Calculator'!C:C,"")</f>
        <v/>
      </c>
      <c r="H22517" s="932" t="str">
        <f t="array" ref="H22517">if(F22517&lt;&gt;"", iferror(index('Internal Staffing Calculator'!B$8:B23500,match(F22517,'Internal Staffing Calculator'!E$8:E23500,0)), "Not In Budget"),"")</f>
        <v/>
      </c>
      <c r="I22517" s="184"/>
      <c r="J22517" s="184"/>
      <c r="K22517" s="184"/>
      <c r="L22517" s="183"/>
    </row>
    <row r="22518">
      <c r="A22518" s="454"/>
      <c r="B22518" s="927"/>
      <c r="C22518" s="580"/>
      <c r="D22518" s="939"/>
      <c r="E22518" s="940"/>
      <c r="F22518" s="941"/>
      <c r="G22518" s="937" t="str">
        <f t="array" ref="G22518">xlookup(F22518,'Internal Staffing Calculator'!E:E,'Internal Staffing Calculator'!C:C,"")</f>
        <v/>
      </c>
      <c r="H22518" s="932" t="str">
        <f t="array" ref="H22518">if(F22518&lt;&gt;"", iferror(index('Internal Staffing Calculator'!B$8:B23500,match(F22518,'Internal Staffing Calculator'!E$8:E23500,0)), "Not In Budget"),"")</f>
        <v/>
      </c>
      <c r="I22518" s="184"/>
      <c r="J22518" s="184"/>
      <c r="K22518" s="184"/>
      <c r="L22518" s="183"/>
    </row>
    <row r="22519">
      <c r="A22519" s="454"/>
      <c r="B22519" s="927"/>
      <c r="C22519" s="580"/>
      <c r="D22519" s="939"/>
      <c r="E22519" s="940"/>
      <c r="F22519" s="941"/>
      <c r="G22519" s="937" t="str">
        <f t="array" ref="G22519">xlookup(F22519,'Internal Staffing Calculator'!E:E,'Internal Staffing Calculator'!C:C,"")</f>
        <v/>
      </c>
      <c r="H22519" s="932" t="str">
        <f t="array" ref="H22519">if(F22519&lt;&gt;"", iferror(index('Internal Staffing Calculator'!B$8:B23500,match(F22519,'Internal Staffing Calculator'!E$8:E23500,0)), "Not In Budget"),"")</f>
        <v/>
      </c>
      <c r="I22519" s="184"/>
      <c r="J22519" s="184"/>
      <c r="K22519" s="184"/>
      <c r="L22519" s="183"/>
    </row>
    <row r="22520">
      <c r="A22520" s="454"/>
      <c r="B22520" s="927"/>
      <c r="C22520" s="580"/>
      <c r="D22520" s="939"/>
      <c r="E22520" s="940"/>
      <c r="F22520" s="941"/>
      <c r="G22520" s="937" t="str">
        <f t="array" ref="G22520">xlookup(F22520,'Internal Staffing Calculator'!E:E,'Internal Staffing Calculator'!C:C,"")</f>
        <v/>
      </c>
      <c r="H22520" s="932" t="str">
        <f t="array" ref="H22520">if(F22520&lt;&gt;"", iferror(index('Internal Staffing Calculator'!B$8:B23500,match(F22520,'Internal Staffing Calculator'!E$8:E23500,0)), "Not In Budget"),"")</f>
        <v/>
      </c>
      <c r="I22520" s="184"/>
      <c r="J22520" s="184"/>
      <c r="K22520" s="184"/>
      <c r="L22520" s="183"/>
    </row>
    <row r="22521">
      <c r="A22521" s="454"/>
      <c r="B22521" s="927"/>
      <c r="C22521" s="580"/>
      <c r="D22521" s="939"/>
      <c r="E22521" s="940"/>
      <c r="F22521" s="941"/>
      <c r="G22521" s="937" t="str">
        <f t="array" ref="G22521">xlookup(F22521,'Internal Staffing Calculator'!E:E,'Internal Staffing Calculator'!C:C,"")</f>
        <v/>
      </c>
      <c r="H22521" s="932" t="str">
        <f t="array" ref="H22521">if(F22521&lt;&gt;"", iferror(index('Internal Staffing Calculator'!B$8:B23500,match(F22521,'Internal Staffing Calculator'!E$8:E23500,0)), "Not In Budget"),"")</f>
        <v/>
      </c>
      <c r="I22521" s="184"/>
      <c r="J22521" s="184"/>
      <c r="K22521" s="184"/>
      <c r="L22521" s="183"/>
    </row>
    <row r="22522">
      <c r="A22522" s="454"/>
      <c r="B22522" s="927"/>
      <c r="C22522" s="580"/>
      <c r="D22522" s="939"/>
      <c r="E22522" s="940"/>
      <c r="F22522" s="941"/>
      <c r="G22522" s="937" t="str">
        <f t="array" ref="G22522">xlookup(F22522,'Internal Staffing Calculator'!E:E,'Internal Staffing Calculator'!C:C,"")</f>
        <v/>
      </c>
      <c r="H22522" s="932" t="str">
        <f t="array" ref="H22522">if(F22522&lt;&gt;"", iferror(index('Internal Staffing Calculator'!B$8:B23500,match(F22522,'Internal Staffing Calculator'!E$8:E23500,0)), "Not In Budget"),"")</f>
        <v/>
      </c>
      <c r="I22522" s="184"/>
      <c r="J22522" s="184"/>
      <c r="K22522" s="184"/>
      <c r="L22522" s="183"/>
    </row>
    <row r="22523">
      <c r="A22523" s="454"/>
      <c r="B22523" s="927"/>
      <c r="C22523" s="580"/>
      <c r="D22523" s="939"/>
      <c r="E22523" s="940"/>
      <c r="F22523" s="941"/>
      <c r="G22523" s="937" t="str">
        <f t="array" ref="G22523">xlookup(F22523,'Internal Staffing Calculator'!E:E,'Internal Staffing Calculator'!C:C,"")</f>
        <v/>
      </c>
      <c r="H22523" s="932" t="str">
        <f t="array" ref="H22523">if(F22523&lt;&gt;"", iferror(index('Internal Staffing Calculator'!B$8:B23500,match(F22523,'Internal Staffing Calculator'!E$8:E23500,0)), "Not In Budget"),"")</f>
        <v/>
      </c>
      <c r="I22523" s="184"/>
      <c r="J22523" s="184"/>
      <c r="K22523" s="184"/>
      <c r="L22523" s="183"/>
    </row>
    <row r="22524">
      <c r="A22524" s="454"/>
      <c r="B22524" s="927"/>
      <c r="C22524" s="580"/>
      <c r="D22524" s="939"/>
      <c r="E22524" s="940"/>
      <c r="F22524" s="941"/>
      <c r="G22524" s="937" t="str">
        <f t="array" ref="G22524">xlookup(F22524,'Internal Staffing Calculator'!E:E,'Internal Staffing Calculator'!C:C,"")</f>
        <v/>
      </c>
      <c r="H22524" s="932" t="str">
        <f t="array" ref="H22524">if(F22524&lt;&gt;"", iferror(index('Internal Staffing Calculator'!B$8:B23500,match(F22524,'Internal Staffing Calculator'!E$8:E23500,0)), "Not In Budget"),"")</f>
        <v/>
      </c>
      <c r="I22524" s="184"/>
      <c r="J22524" s="184"/>
      <c r="K22524" s="184"/>
      <c r="L22524" s="183"/>
    </row>
    <row r="22525">
      <c r="A22525" s="454"/>
      <c r="B22525" s="927"/>
      <c r="C22525" s="580"/>
      <c r="D22525" s="939"/>
      <c r="E22525" s="940"/>
      <c r="F22525" s="941"/>
      <c r="G22525" s="937" t="str">
        <f t="array" ref="G22525">xlookup(F22525,'Internal Staffing Calculator'!E:E,'Internal Staffing Calculator'!C:C,"")</f>
        <v/>
      </c>
      <c r="H22525" s="932" t="str">
        <f t="array" ref="H22525">if(F22525&lt;&gt;"", iferror(index('Internal Staffing Calculator'!B$8:B23500,match(F22525,'Internal Staffing Calculator'!E$8:E23500,0)), "Not In Budget"),"")</f>
        <v/>
      </c>
      <c r="I22525" s="184"/>
      <c r="J22525" s="184"/>
      <c r="K22525" s="184"/>
      <c r="L22525" s="183"/>
    </row>
    <row r="22526">
      <c r="A22526" s="454"/>
      <c r="B22526" s="927"/>
      <c r="C22526" s="580"/>
      <c r="D22526" s="939"/>
      <c r="E22526" s="940"/>
      <c r="F22526" s="941"/>
      <c r="G22526" s="937" t="str">
        <f t="array" ref="G22526">xlookup(F22526,'Internal Staffing Calculator'!E:E,'Internal Staffing Calculator'!C:C,"")</f>
        <v/>
      </c>
      <c r="H22526" s="932" t="str">
        <f t="array" ref="H22526">if(F22526&lt;&gt;"", iferror(index('Internal Staffing Calculator'!B$8:B23500,match(F22526,'Internal Staffing Calculator'!E$8:E23500,0)), "Not In Budget"),"")</f>
        <v/>
      </c>
      <c r="I22526" s="184"/>
      <c r="J22526" s="184"/>
      <c r="K22526" s="184"/>
      <c r="L22526" s="183"/>
    </row>
    <row r="22527">
      <c r="A22527" s="454"/>
      <c r="B22527" s="927"/>
      <c r="C22527" s="580"/>
      <c r="D22527" s="939"/>
      <c r="E22527" s="940"/>
      <c r="F22527" s="941"/>
      <c r="G22527" s="937" t="str">
        <f t="array" ref="G22527">xlookup(F22527,'Internal Staffing Calculator'!E:E,'Internal Staffing Calculator'!C:C,"")</f>
        <v/>
      </c>
      <c r="H22527" s="932" t="str">
        <f t="array" ref="H22527">if(F22527&lt;&gt;"", iferror(index('Internal Staffing Calculator'!B$8:B23500,match(F22527,'Internal Staffing Calculator'!E$8:E23500,0)), "Not In Budget"),"")</f>
        <v/>
      </c>
      <c r="I22527" s="184"/>
      <c r="J22527" s="184"/>
      <c r="K22527" s="184"/>
      <c r="L22527" s="183"/>
    </row>
    <row r="22528">
      <c r="A22528" s="454"/>
      <c r="B22528" s="927"/>
      <c r="C22528" s="580"/>
      <c r="D22528" s="939"/>
      <c r="E22528" s="940"/>
      <c r="F22528" s="941"/>
      <c r="G22528" s="937" t="str">
        <f t="array" ref="G22528">xlookup(F22528,'Internal Staffing Calculator'!E:E,'Internal Staffing Calculator'!C:C,"")</f>
        <v/>
      </c>
      <c r="H22528" s="932" t="str">
        <f t="array" ref="H22528">if(F22528&lt;&gt;"", iferror(index('Internal Staffing Calculator'!B$8:B23500,match(F22528,'Internal Staffing Calculator'!E$8:E23500,0)), "Not In Budget"),"")</f>
        <v/>
      </c>
      <c r="I22528" s="184"/>
      <c r="J22528" s="184"/>
      <c r="K22528" s="184"/>
      <c r="L22528" s="183"/>
    </row>
    <row r="22529">
      <c r="A22529" s="454"/>
      <c r="B22529" s="927"/>
      <c r="C22529" s="580"/>
      <c r="D22529" s="939"/>
      <c r="E22529" s="940"/>
      <c r="F22529" s="941"/>
      <c r="G22529" s="937" t="str">
        <f t="array" ref="G22529">xlookup(F22529,'Internal Staffing Calculator'!E:E,'Internal Staffing Calculator'!C:C,"")</f>
        <v/>
      </c>
      <c r="H22529" s="932" t="str">
        <f t="array" ref="H22529">if(F22529&lt;&gt;"", iferror(index('Internal Staffing Calculator'!B$8:B23500,match(F22529,'Internal Staffing Calculator'!E$8:E23500,0)), "Not In Budget"),"")</f>
        <v/>
      </c>
      <c r="I22529" s="184"/>
      <c r="J22529" s="184"/>
      <c r="K22529" s="184"/>
      <c r="L22529" s="183"/>
    </row>
    <row r="22530">
      <c r="A22530" s="454"/>
      <c r="B22530" s="927"/>
      <c r="C22530" s="580"/>
      <c r="D22530" s="939"/>
      <c r="E22530" s="940"/>
      <c r="F22530" s="941"/>
      <c r="G22530" s="937" t="str">
        <f t="array" ref="G22530">xlookup(F22530,'Internal Staffing Calculator'!E:E,'Internal Staffing Calculator'!C:C,"")</f>
        <v/>
      </c>
      <c r="H22530" s="932" t="str">
        <f t="array" ref="H22530">if(F22530&lt;&gt;"", iferror(index('Internal Staffing Calculator'!B$8:B23500,match(F22530,'Internal Staffing Calculator'!E$8:E23500,0)), "Not In Budget"),"")</f>
        <v/>
      </c>
      <c r="I22530" s="184"/>
      <c r="J22530" s="184"/>
      <c r="K22530" s="184"/>
      <c r="L22530" s="183"/>
    </row>
    <row r="22531">
      <c r="A22531" s="454"/>
      <c r="B22531" s="927"/>
      <c r="C22531" s="580"/>
      <c r="D22531" s="939"/>
      <c r="E22531" s="940"/>
      <c r="F22531" s="941"/>
      <c r="G22531" s="937" t="str">
        <f t="array" ref="G22531">xlookup(F22531,'Internal Staffing Calculator'!E:E,'Internal Staffing Calculator'!C:C,"")</f>
        <v/>
      </c>
      <c r="H22531" s="932" t="str">
        <f t="array" ref="H22531">if(F22531&lt;&gt;"", iferror(index('Internal Staffing Calculator'!B$8:B23500,match(F22531,'Internal Staffing Calculator'!E$8:E23500,0)), "Not In Budget"),"")</f>
        <v/>
      </c>
      <c r="I22531" s="184"/>
      <c r="J22531" s="184"/>
      <c r="K22531" s="184"/>
      <c r="L22531" s="183"/>
    </row>
    <row r="22532">
      <c r="A22532" s="454"/>
      <c r="B22532" s="927"/>
      <c r="C22532" s="580"/>
      <c r="D22532" s="939"/>
      <c r="E22532" s="940"/>
      <c r="F22532" s="941"/>
      <c r="G22532" s="937" t="str">
        <f t="array" ref="G22532">xlookup(F22532,'Internal Staffing Calculator'!E:E,'Internal Staffing Calculator'!C:C,"")</f>
        <v/>
      </c>
      <c r="H22532" s="932" t="str">
        <f t="array" ref="H22532">if(F22532&lt;&gt;"", iferror(index('Internal Staffing Calculator'!B$8:B23500,match(F22532,'Internal Staffing Calculator'!E$8:E23500,0)), "Not In Budget"),"")</f>
        <v/>
      </c>
      <c r="I22532" s="184"/>
      <c r="J22532" s="184"/>
      <c r="K22532" s="184"/>
      <c r="L22532" s="183"/>
    </row>
    <row r="22533">
      <c r="A22533" s="454"/>
      <c r="B22533" s="927"/>
      <c r="C22533" s="580"/>
      <c r="D22533" s="939"/>
      <c r="E22533" s="940"/>
      <c r="F22533" s="941"/>
      <c r="G22533" s="937" t="str">
        <f t="array" ref="G22533">xlookup(F22533,'Internal Staffing Calculator'!E:E,'Internal Staffing Calculator'!C:C,"")</f>
        <v/>
      </c>
      <c r="H22533" s="932" t="str">
        <f t="array" ref="H22533">if(F22533&lt;&gt;"", iferror(index('Internal Staffing Calculator'!B$8:B23500,match(F22533,'Internal Staffing Calculator'!E$8:E23500,0)), "Not In Budget"),"")</f>
        <v/>
      </c>
      <c r="I22533" s="184"/>
      <c r="J22533" s="184"/>
      <c r="K22533" s="184"/>
      <c r="L22533" s="183"/>
    </row>
    <row r="22534">
      <c r="A22534" s="454"/>
      <c r="B22534" s="927"/>
      <c r="C22534" s="580"/>
      <c r="D22534" s="939"/>
      <c r="E22534" s="940"/>
      <c r="F22534" s="941"/>
      <c r="G22534" s="937" t="str">
        <f t="array" ref="G22534">xlookup(F22534,'Internal Staffing Calculator'!E:E,'Internal Staffing Calculator'!C:C,"")</f>
        <v/>
      </c>
      <c r="H22534" s="932" t="str">
        <f t="array" ref="H22534">if(F22534&lt;&gt;"", iferror(index('Internal Staffing Calculator'!B$8:B23500,match(F22534,'Internal Staffing Calculator'!E$8:E23500,0)), "Not In Budget"),"")</f>
        <v/>
      </c>
      <c r="I22534" s="184"/>
      <c r="J22534" s="184"/>
      <c r="K22534" s="184"/>
      <c r="L22534" s="183"/>
    </row>
    <row r="22535">
      <c r="A22535" s="454"/>
      <c r="B22535" s="927"/>
      <c r="C22535" s="580"/>
      <c r="D22535" s="939"/>
      <c r="E22535" s="940"/>
      <c r="F22535" s="941"/>
      <c r="G22535" s="937" t="str">
        <f t="array" ref="G22535">xlookup(F22535,'Internal Staffing Calculator'!E:E,'Internal Staffing Calculator'!C:C,"")</f>
        <v/>
      </c>
      <c r="H22535" s="932" t="str">
        <f t="array" ref="H22535">if(F22535&lt;&gt;"", iferror(index('Internal Staffing Calculator'!B$8:B23500,match(F22535,'Internal Staffing Calculator'!E$8:E23500,0)), "Not In Budget"),"")</f>
        <v/>
      </c>
      <c r="I22535" s="184"/>
      <c r="J22535" s="184"/>
      <c r="K22535" s="184"/>
      <c r="L22535" s="183"/>
    </row>
    <row r="22536">
      <c r="A22536" s="454"/>
      <c r="B22536" s="927"/>
      <c r="C22536" s="580"/>
      <c r="D22536" s="939"/>
      <c r="E22536" s="940"/>
      <c r="F22536" s="941"/>
      <c r="G22536" s="937" t="str">
        <f t="array" ref="G22536">xlookup(F22536,'Internal Staffing Calculator'!E:E,'Internal Staffing Calculator'!C:C,"")</f>
        <v/>
      </c>
      <c r="H22536" s="932" t="str">
        <f t="array" ref="H22536">if(F22536&lt;&gt;"", iferror(index('Internal Staffing Calculator'!B$8:B23500,match(F22536,'Internal Staffing Calculator'!E$8:E23500,0)), "Not In Budget"),"")</f>
        <v/>
      </c>
      <c r="I22536" s="184"/>
      <c r="J22536" s="184"/>
      <c r="K22536" s="184"/>
      <c r="L22536" s="183"/>
    </row>
    <row r="22537">
      <c r="A22537" s="454"/>
      <c r="B22537" s="927"/>
      <c r="C22537" s="580"/>
      <c r="D22537" s="939"/>
      <c r="E22537" s="940"/>
      <c r="F22537" s="941"/>
      <c r="G22537" s="937" t="str">
        <f t="array" ref="G22537">xlookup(F22537,'Internal Staffing Calculator'!E:E,'Internal Staffing Calculator'!C:C,"")</f>
        <v/>
      </c>
      <c r="H22537" s="932" t="str">
        <f t="array" ref="H22537">if(F22537&lt;&gt;"", iferror(index('Internal Staffing Calculator'!B$8:B23500,match(F22537,'Internal Staffing Calculator'!E$8:E23500,0)), "Not In Budget"),"")</f>
        <v/>
      </c>
      <c r="I22537" s="184"/>
      <c r="J22537" s="184"/>
      <c r="K22537" s="184"/>
      <c r="L22537" s="183"/>
    </row>
    <row r="22538">
      <c r="A22538" s="454"/>
      <c r="B22538" s="927"/>
      <c r="C22538" s="580"/>
      <c r="D22538" s="939"/>
      <c r="E22538" s="940"/>
      <c r="F22538" s="941"/>
      <c r="G22538" s="937" t="str">
        <f t="array" ref="G22538">xlookup(F22538,'Internal Staffing Calculator'!E:E,'Internal Staffing Calculator'!C:C,"")</f>
        <v/>
      </c>
      <c r="H22538" s="932" t="str">
        <f t="array" ref="H22538">if(F22538&lt;&gt;"", iferror(index('Internal Staffing Calculator'!B$8:B23500,match(F22538,'Internal Staffing Calculator'!E$8:E23500,0)), "Not In Budget"),"")</f>
        <v/>
      </c>
      <c r="I22538" s="184"/>
      <c r="J22538" s="184"/>
      <c r="K22538" s="184"/>
      <c r="L22538" s="183"/>
    </row>
    <row r="22539">
      <c r="A22539" s="454"/>
      <c r="B22539" s="927"/>
      <c r="C22539" s="580"/>
      <c r="D22539" s="939"/>
      <c r="E22539" s="940"/>
      <c r="F22539" s="941"/>
      <c r="G22539" s="937" t="str">
        <f t="array" ref="G22539">xlookup(F22539,'Internal Staffing Calculator'!E:E,'Internal Staffing Calculator'!C:C,"")</f>
        <v/>
      </c>
      <c r="H22539" s="932" t="str">
        <f t="array" ref="H22539">if(F22539&lt;&gt;"", iferror(index('Internal Staffing Calculator'!B$8:B23500,match(F22539,'Internal Staffing Calculator'!E$8:E23500,0)), "Not In Budget"),"")</f>
        <v/>
      </c>
      <c r="I22539" s="184"/>
      <c r="J22539" s="184"/>
      <c r="K22539" s="184"/>
      <c r="L22539" s="183"/>
    </row>
    <row r="22540">
      <c r="A22540" s="454"/>
      <c r="B22540" s="927"/>
      <c r="C22540" s="580"/>
      <c r="D22540" s="939"/>
      <c r="E22540" s="940"/>
      <c r="F22540" s="941"/>
      <c r="G22540" s="937" t="str">
        <f t="array" ref="G22540">xlookup(F22540,'Internal Staffing Calculator'!E:E,'Internal Staffing Calculator'!C:C,"")</f>
        <v/>
      </c>
      <c r="H22540" s="932" t="str">
        <f t="array" ref="H22540">if(F22540&lt;&gt;"", iferror(index('Internal Staffing Calculator'!B$8:B23500,match(F22540,'Internal Staffing Calculator'!E$8:E23500,0)), "Not In Budget"),"")</f>
        <v/>
      </c>
      <c r="I22540" s="184"/>
      <c r="J22540" s="184"/>
      <c r="K22540" s="184"/>
      <c r="L22540" s="183"/>
    </row>
    <row r="22541">
      <c r="A22541" s="454"/>
      <c r="B22541" s="927"/>
      <c r="C22541" s="580"/>
      <c r="D22541" s="939"/>
      <c r="E22541" s="940"/>
      <c r="F22541" s="941"/>
      <c r="G22541" s="937" t="str">
        <f t="array" ref="G22541">xlookup(F22541,'Internal Staffing Calculator'!E:E,'Internal Staffing Calculator'!C:C,"")</f>
        <v/>
      </c>
      <c r="H22541" s="932" t="str">
        <f t="array" ref="H22541">if(F22541&lt;&gt;"", iferror(index('Internal Staffing Calculator'!B$8:B23500,match(F22541,'Internal Staffing Calculator'!E$8:E23500,0)), "Not In Budget"),"")</f>
        <v/>
      </c>
      <c r="I22541" s="184"/>
      <c r="J22541" s="184"/>
      <c r="K22541" s="184"/>
      <c r="L22541" s="183"/>
    </row>
    <row r="22542">
      <c r="A22542" s="454"/>
      <c r="B22542" s="927"/>
      <c r="C22542" s="580"/>
      <c r="D22542" s="939"/>
      <c r="E22542" s="940"/>
      <c r="F22542" s="941"/>
      <c r="G22542" s="937" t="str">
        <f t="array" ref="G22542">xlookup(F22542,'Internal Staffing Calculator'!E:E,'Internal Staffing Calculator'!C:C,"")</f>
        <v/>
      </c>
      <c r="H22542" s="932" t="str">
        <f t="array" ref="H22542">if(F22542&lt;&gt;"", iferror(index('Internal Staffing Calculator'!B$8:B23500,match(F22542,'Internal Staffing Calculator'!E$8:E23500,0)), "Not In Budget"),"")</f>
        <v/>
      </c>
      <c r="I22542" s="184"/>
      <c r="J22542" s="184"/>
      <c r="K22542" s="184"/>
      <c r="L22542" s="183"/>
    </row>
    <row r="22543">
      <c r="A22543" s="454"/>
      <c r="B22543" s="927"/>
      <c r="C22543" s="580"/>
      <c r="D22543" s="939"/>
      <c r="E22543" s="940"/>
      <c r="F22543" s="941"/>
      <c r="G22543" s="937" t="str">
        <f t="array" ref="G22543">xlookup(F22543,'Internal Staffing Calculator'!E:E,'Internal Staffing Calculator'!C:C,"")</f>
        <v/>
      </c>
      <c r="H22543" s="932" t="str">
        <f t="array" ref="H22543">if(F22543&lt;&gt;"", iferror(index('Internal Staffing Calculator'!B$8:B23500,match(F22543,'Internal Staffing Calculator'!E$8:E23500,0)), "Not In Budget"),"")</f>
        <v/>
      </c>
      <c r="I22543" s="184"/>
      <c r="J22543" s="184"/>
      <c r="K22543" s="184"/>
      <c r="L22543" s="183"/>
    </row>
    <row r="22544">
      <c r="A22544" s="454"/>
      <c r="B22544" s="927"/>
      <c r="C22544" s="580"/>
      <c r="D22544" s="939"/>
      <c r="E22544" s="940"/>
      <c r="F22544" s="941"/>
      <c r="G22544" s="937" t="str">
        <f t="array" ref="G22544">xlookup(F22544,'Internal Staffing Calculator'!E:E,'Internal Staffing Calculator'!C:C,"")</f>
        <v/>
      </c>
      <c r="H22544" s="932" t="str">
        <f t="array" ref="H22544">if(F22544&lt;&gt;"", iferror(index('Internal Staffing Calculator'!B$8:B23500,match(F22544,'Internal Staffing Calculator'!E$8:E23500,0)), "Not In Budget"),"")</f>
        <v/>
      </c>
      <c r="I22544" s="184"/>
      <c r="J22544" s="184"/>
      <c r="K22544" s="184"/>
      <c r="L22544" s="183"/>
    </row>
    <row r="22545">
      <c r="A22545" s="454"/>
      <c r="B22545" s="927"/>
      <c r="C22545" s="580"/>
      <c r="D22545" s="939"/>
      <c r="E22545" s="940"/>
      <c r="F22545" s="941"/>
      <c r="G22545" s="937" t="str">
        <f t="array" ref="G22545">xlookup(F22545,'Internal Staffing Calculator'!E:E,'Internal Staffing Calculator'!C:C,"")</f>
        <v/>
      </c>
      <c r="H22545" s="932" t="str">
        <f t="array" ref="H22545">if(F22545&lt;&gt;"", iferror(index('Internal Staffing Calculator'!B$8:B23500,match(F22545,'Internal Staffing Calculator'!E$8:E23500,0)), "Not In Budget"),"")</f>
        <v/>
      </c>
      <c r="I22545" s="184"/>
      <c r="J22545" s="184"/>
      <c r="K22545" s="184"/>
      <c r="L22545" s="183"/>
    </row>
    <row r="22546">
      <c r="A22546" s="454"/>
      <c r="B22546" s="927"/>
      <c r="C22546" s="580"/>
      <c r="D22546" s="939"/>
      <c r="E22546" s="940"/>
      <c r="F22546" s="941"/>
      <c r="G22546" s="937" t="str">
        <f t="array" ref="G22546">xlookup(F22546,'Internal Staffing Calculator'!E:E,'Internal Staffing Calculator'!C:C,"")</f>
        <v/>
      </c>
      <c r="H22546" s="932" t="str">
        <f t="array" ref="H22546">if(F22546&lt;&gt;"", iferror(index('Internal Staffing Calculator'!B$8:B23500,match(F22546,'Internal Staffing Calculator'!E$8:E23500,0)), "Not In Budget"),"")</f>
        <v/>
      </c>
      <c r="I22546" s="184"/>
      <c r="J22546" s="184"/>
      <c r="K22546" s="184"/>
      <c r="L22546" s="183"/>
    </row>
    <row r="22547">
      <c r="A22547" s="454"/>
      <c r="B22547" s="927"/>
      <c r="C22547" s="580"/>
      <c r="D22547" s="939"/>
      <c r="E22547" s="940"/>
      <c r="F22547" s="941"/>
      <c r="G22547" s="937" t="str">
        <f t="array" ref="G22547">xlookup(F22547,'Internal Staffing Calculator'!E:E,'Internal Staffing Calculator'!C:C,"")</f>
        <v/>
      </c>
      <c r="H22547" s="932" t="str">
        <f t="array" ref="H22547">if(F22547&lt;&gt;"", iferror(index('Internal Staffing Calculator'!B$8:B23500,match(F22547,'Internal Staffing Calculator'!E$8:E23500,0)), "Not In Budget"),"")</f>
        <v/>
      </c>
      <c r="I22547" s="184"/>
      <c r="J22547" s="184"/>
      <c r="K22547" s="184"/>
      <c r="L22547" s="183"/>
    </row>
    <row r="22548">
      <c r="A22548" s="454"/>
      <c r="B22548" s="927"/>
      <c r="C22548" s="580"/>
      <c r="D22548" s="939"/>
      <c r="E22548" s="940"/>
      <c r="F22548" s="941"/>
      <c r="G22548" s="937" t="str">
        <f t="array" ref="G22548">xlookup(F22548,'Internal Staffing Calculator'!E:E,'Internal Staffing Calculator'!C:C,"")</f>
        <v/>
      </c>
      <c r="H22548" s="932" t="str">
        <f t="array" ref="H22548">if(F22548&lt;&gt;"", iferror(index('Internal Staffing Calculator'!B$8:B23500,match(F22548,'Internal Staffing Calculator'!E$8:E23500,0)), "Not In Budget"),"")</f>
        <v/>
      </c>
      <c r="I22548" s="184"/>
      <c r="J22548" s="184"/>
      <c r="K22548" s="184"/>
      <c r="L22548" s="183"/>
    </row>
    <row r="22549">
      <c r="A22549" s="454"/>
      <c r="B22549" s="927"/>
      <c r="C22549" s="580"/>
      <c r="D22549" s="939"/>
      <c r="E22549" s="940"/>
      <c r="F22549" s="941"/>
      <c r="G22549" s="937" t="str">
        <f t="array" ref="G22549">xlookup(F22549,'Internal Staffing Calculator'!E:E,'Internal Staffing Calculator'!C:C,"")</f>
        <v/>
      </c>
      <c r="H22549" s="932" t="str">
        <f t="array" ref="H22549">if(F22549&lt;&gt;"", iferror(index('Internal Staffing Calculator'!B$8:B23500,match(F22549,'Internal Staffing Calculator'!E$8:E23500,0)), "Not In Budget"),"")</f>
        <v/>
      </c>
      <c r="I22549" s="184"/>
      <c r="J22549" s="184"/>
      <c r="K22549" s="184"/>
      <c r="L22549" s="183"/>
    </row>
    <row r="22550">
      <c r="A22550" s="454"/>
      <c r="B22550" s="927"/>
      <c r="C22550" s="580"/>
      <c r="D22550" s="939"/>
      <c r="E22550" s="940"/>
      <c r="F22550" s="941"/>
      <c r="G22550" s="937" t="str">
        <f t="array" ref="G22550">xlookup(F22550,'Internal Staffing Calculator'!E:E,'Internal Staffing Calculator'!C:C,"")</f>
        <v/>
      </c>
      <c r="H22550" s="932" t="str">
        <f t="array" ref="H22550">if(F22550&lt;&gt;"", iferror(index('Internal Staffing Calculator'!B$8:B23500,match(F22550,'Internal Staffing Calculator'!E$8:E23500,0)), "Not In Budget"),"")</f>
        <v/>
      </c>
      <c r="I22550" s="184"/>
      <c r="J22550" s="184"/>
      <c r="K22550" s="184"/>
      <c r="L22550" s="183"/>
    </row>
    <row r="22551">
      <c r="A22551" s="454"/>
      <c r="B22551" s="927"/>
      <c r="C22551" s="580"/>
      <c r="D22551" s="939"/>
      <c r="E22551" s="940"/>
      <c r="F22551" s="941"/>
      <c r="G22551" s="937" t="str">
        <f t="array" ref="G22551">xlookup(F22551,'Internal Staffing Calculator'!E:E,'Internal Staffing Calculator'!C:C,"")</f>
        <v/>
      </c>
      <c r="H22551" s="932" t="str">
        <f t="array" ref="H22551">if(F22551&lt;&gt;"", iferror(index('Internal Staffing Calculator'!B$8:B23500,match(F22551,'Internal Staffing Calculator'!E$8:E23500,0)), "Not In Budget"),"")</f>
        <v/>
      </c>
      <c r="I22551" s="184"/>
      <c r="J22551" s="184"/>
      <c r="K22551" s="184"/>
      <c r="L22551" s="183"/>
    </row>
    <row r="22552">
      <c r="A22552" s="454"/>
      <c r="B22552" s="927"/>
      <c r="C22552" s="580"/>
      <c r="D22552" s="939"/>
      <c r="E22552" s="940"/>
      <c r="F22552" s="941"/>
      <c r="G22552" s="937" t="str">
        <f t="array" ref="G22552">xlookup(F22552,'Internal Staffing Calculator'!E:E,'Internal Staffing Calculator'!C:C,"")</f>
        <v/>
      </c>
      <c r="H22552" s="932" t="str">
        <f t="array" ref="H22552">if(F22552&lt;&gt;"", iferror(index('Internal Staffing Calculator'!B$8:B23500,match(F22552,'Internal Staffing Calculator'!E$8:E23500,0)), "Not In Budget"),"")</f>
        <v/>
      </c>
      <c r="I22552" s="184"/>
      <c r="J22552" s="184"/>
      <c r="K22552" s="184"/>
      <c r="L22552" s="183"/>
    </row>
    <row r="22553">
      <c r="A22553" s="454"/>
      <c r="B22553" s="927"/>
      <c r="C22553" s="580"/>
      <c r="D22553" s="939"/>
      <c r="E22553" s="940"/>
      <c r="F22553" s="941"/>
      <c r="G22553" s="937" t="str">
        <f t="array" ref="G22553">xlookup(F22553,'Internal Staffing Calculator'!E:E,'Internal Staffing Calculator'!C:C,"")</f>
        <v/>
      </c>
      <c r="H22553" s="932" t="str">
        <f t="array" ref="H22553">if(F22553&lt;&gt;"", iferror(index('Internal Staffing Calculator'!B$8:B23500,match(F22553,'Internal Staffing Calculator'!E$8:E23500,0)), "Not In Budget"),"")</f>
        <v/>
      </c>
      <c r="I22553" s="184"/>
      <c r="J22553" s="184"/>
      <c r="K22553" s="184"/>
      <c r="L22553" s="183"/>
    </row>
    <row r="22554">
      <c r="A22554" s="454"/>
      <c r="B22554" s="927"/>
      <c r="C22554" s="580"/>
      <c r="D22554" s="939"/>
      <c r="E22554" s="940"/>
      <c r="F22554" s="941"/>
      <c r="G22554" s="937" t="str">
        <f t="array" ref="G22554">xlookup(F22554,'Internal Staffing Calculator'!E:E,'Internal Staffing Calculator'!C:C,"")</f>
        <v/>
      </c>
      <c r="H22554" s="932" t="str">
        <f t="array" ref="H22554">if(F22554&lt;&gt;"", iferror(index('Internal Staffing Calculator'!B$8:B23500,match(F22554,'Internal Staffing Calculator'!E$8:E23500,0)), "Not In Budget"),"")</f>
        <v/>
      </c>
      <c r="I22554" s="184"/>
      <c r="J22554" s="184"/>
      <c r="K22554" s="184"/>
      <c r="L22554" s="183"/>
    </row>
    <row r="22555">
      <c r="A22555" s="454"/>
      <c r="B22555" s="927"/>
      <c r="C22555" s="580"/>
      <c r="D22555" s="939"/>
      <c r="E22555" s="940"/>
      <c r="F22555" s="941"/>
      <c r="G22555" s="937" t="str">
        <f t="array" ref="G22555">xlookup(F22555,'Internal Staffing Calculator'!E:E,'Internal Staffing Calculator'!C:C,"")</f>
        <v/>
      </c>
      <c r="H22555" s="932" t="str">
        <f t="array" ref="H22555">if(F22555&lt;&gt;"", iferror(index('Internal Staffing Calculator'!B$8:B23500,match(F22555,'Internal Staffing Calculator'!E$8:E23500,0)), "Not In Budget"),"")</f>
        <v/>
      </c>
      <c r="I22555" s="184"/>
      <c r="J22555" s="184"/>
      <c r="K22555" s="184"/>
      <c r="L22555" s="183"/>
    </row>
    <row r="22556">
      <c r="A22556" s="454"/>
      <c r="B22556" s="927"/>
      <c r="C22556" s="580"/>
      <c r="D22556" s="939"/>
      <c r="E22556" s="940"/>
      <c r="F22556" s="941"/>
      <c r="G22556" s="937" t="str">
        <f t="array" ref="G22556">xlookup(F22556,'Internal Staffing Calculator'!E:E,'Internal Staffing Calculator'!C:C,"")</f>
        <v/>
      </c>
      <c r="H22556" s="932" t="str">
        <f t="array" ref="H22556">if(F22556&lt;&gt;"", iferror(index('Internal Staffing Calculator'!B$8:B23500,match(F22556,'Internal Staffing Calculator'!E$8:E23500,0)), "Not In Budget"),"")</f>
        <v/>
      </c>
      <c r="I22556" s="184"/>
      <c r="J22556" s="184"/>
      <c r="K22556" s="184"/>
      <c r="L22556" s="183"/>
    </row>
    <row r="22557">
      <c r="A22557" s="454"/>
      <c r="B22557" s="927"/>
      <c r="C22557" s="580"/>
      <c r="D22557" s="939"/>
      <c r="E22557" s="940"/>
      <c r="F22557" s="941"/>
      <c r="G22557" s="937" t="str">
        <f t="array" ref="G22557">xlookup(F22557,'Internal Staffing Calculator'!E:E,'Internal Staffing Calculator'!C:C,"")</f>
        <v/>
      </c>
      <c r="H22557" s="932" t="str">
        <f t="array" ref="H22557">if(F22557&lt;&gt;"", iferror(index('Internal Staffing Calculator'!B$8:B23500,match(F22557,'Internal Staffing Calculator'!E$8:E23500,0)), "Not In Budget"),"")</f>
        <v/>
      </c>
      <c r="I22557" s="184"/>
      <c r="J22557" s="184"/>
      <c r="K22557" s="184"/>
      <c r="L22557" s="183"/>
    </row>
    <row r="22558">
      <c r="A22558" s="454"/>
      <c r="B22558" s="927"/>
      <c r="C22558" s="580"/>
      <c r="D22558" s="939"/>
      <c r="E22558" s="940"/>
      <c r="F22558" s="941"/>
      <c r="G22558" s="937" t="str">
        <f t="array" ref="G22558">xlookup(F22558,'Internal Staffing Calculator'!E:E,'Internal Staffing Calculator'!C:C,"")</f>
        <v/>
      </c>
      <c r="H22558" s="932" t="str">
        <f t="array" ref="H22558">if(F22558&lt;&gt;"", iferror(index('Internal Staffing Calculator'!B$8:B23500,match(F22558,'Internal Staffing Calculator'!E$8:E23500,0)), "Not In Budget"),"")</f>
        <v/>
      </c>
      <c r="I22558" s="184"/>
      <c r="J22558" s="184"/>
      <c r="K22558" s="184"/>
      <c r="L22558" s="183"/>
    </row>
    <row r="22559">
      <c r="A22559" s="454"/>
      <c r="B22559" s="927"/>
      <c r="C22559" s="580"/>
      <c r="D22559" s="939"/>
      <c r="E22559" s="940"/>
      <c r="F22559" s="941"/>
      <c r="G22559" s="937" t="str">
        <f t="array" ref="G22559">xlookup(F22559,'Internal Staffing Calculator'!E:E,'Internal Staffing Calculator'!C:C,"")</f>
        <v/>
      </c>
      <c r="H22559" s="932" t="str">
        <f t="array" ref="H22559">if(F22559&lt;&gt;"", iferror(index('Internal Staffing Calculator'!B$8:B23500,match(F22559,'Internal Staffing Calculator'!E$8:E23500,0)), "Not In Budget"),"")</f>
        <v/>
      </c>
      <c r="I22559" s="184"/>
      <c r="J22559" s="184"/>
      <c r="K22559" s="184"/>
      <c r="L22559" s="183"/>
    </row>
    <row r="22560">
      <c r="A22560" s="454"/>
      <c r="B22560" s="927"/>
      <c r="C22560" s="580"/>
      <c r="D22560" s="939"/>
      <c r="E22560" s="940"/>
      <c r="F22560" s="941"/>
      <c r="G22560" s="937" t="str">
        <f t="array" ref="G22560">xlookup(F22560,'Internal Staffing Calculator'!E:E,'Internal Staffing Calculator'!C:C,"")</f>
        <v/>
      </c>
      <c r="H22560" s="932" t="str">
        <f t="array" ref="H22560">if(F22560&lt;&gt;"", iferror(index('Internal Staffing Calculator'!B$8:B23500,match(F22560,'Internal Staffing Calculator'!E$8:E23500,0)), "Not In Budget"),"")</f>
        <v/>
      </c>
      <c r="I22560" s="184"/>
      <c r="J22560" s="184"/>
      <c r="K22560" s="184"/>
      <c r="L22560" s="183"/>
    </row>
    <row r="22561">
      <c r="A22561" s="454"/>
      <c r="B22561" s="927"/>
      <c r="C22561" s="580"/>
      <c r="D22561" s="939"/>
      <c r="E22561" s="940"/>
      <c r="F22561" s="941"/>
      <c r="G22561" s="937" t="str">
        <f t="array" ref="G22561">xlookup(F22561,'Internal Staffing Calculator'!E:E,'Internal Staffing Calculator'!C:C,"")</f>
        <v/>
      </c>
      <c r="H22561" s="932" t="str">
        <f t="array" ref="H22561">if(F22561&lt;&gt;"", iferror(index('Internal Staffing Calculator'!B$8:B23500,match(F22561,'Internal Staffing Calculator'!E$8:E23500,0)), "Not In Budget"),"")</f>
        <v/>
      </c>
      <c r="I22561" s="184"/>
      <c r="J22561" s="184"/>
      <c r="K22561" s="184"/>
      <c r="L22561" s="183"/>
    </row>
    <row r="22562">
      <c r="A22562" s="454"/>
      <c r="B22562" s="927"/>
      <c r="C22562" s="580"/>
      <c r="D22562" s="939"/>
      <c r="E22562" s="940"/>
      <c r="F22562" s="941"/>
      <c r="G22562" s="937" t="str">
        <f t="array" ref="G22562">xlookup(F22562,'Internal Staffing Calculator'!E:E,'Internal Staffing Calculator'!C:C,"")</f>
        <v/>
      </c>
      <c r="H22562" s="932" t="str">
        <f t="array" ref="H22562">if(F22562&lt;&gt;"", iferror(index('Internal Staffing Calculator'!B$8:B23500,match(F22562,'Internal Staffing Calculator'!E$8:E23500,0)), "Not In Budget"),"")</f>
        <v/>
      </c>
      <c r="I22562" s="184"/>
      <c r="J22562" s="184"/>
      <c r="K22562" s="184"/>
      <c r="L22562" s="183"/>
    </row>
    <row r="22563">
      <c r="A22563" s="454"/>
      <c r="B22563" s="927"/>
      <c r="C22563" s="580"/>
      <c r="D22563" s="939"/>
      <c r="E22563" s="940"/>
      <c r="F22563" s="941"/>
      <c r="G22563" s="937" t="str">
        <f t="array" ref="G22563">xlookup(F22563,'Internal Staffing Calculator'!E:E,'Internal Staffing Calculator'!C:C,"")</f>
        <v/>
      </c>
      <c r="H22563" s="932" t="str">
        <f t="array" ref="H22563">if(F22563&lt;&gt;"", iferror(index('Internal Staffing Calculator'!B$8:B23500,match(F22563,'Internal Staffing Calculator'!E$8:E23500,0)), "Not In Budget"),"")</f>
        <v/>
      </c>
      <c r="I22563" s="184"/>
      <c r="J22563" s="184"/>
      <c r="K22563" s="184"/>
      <c r="L22563" s="183"/>
    </row>
    <row r="22564">
      <c r="A22564" s="454"/>
      <c r="B22564" s="927"/>
      <c r="C22564" s="580"/>
      <c r="D22564" s="939"/>
      <c r="E22564" s="940"/>
      <c r="F22564" s="941"/>
      <c r="G22564" s="937" t="str">
        <f t="array" ref="G22564">xlookup(F22564,'Internal Staffing Calculator'!E:E,'Internal Staffing Calculator'!C:C,"")</f>
        <v/>
      </c>
      <c r="H22564" s="932" t="str">
        <f t="array" ref="H22564">if(F22564&lt;&gt;"", iferror(index('Internal Staffing Calculator'!B$8:B23500,match(F22564,'Internal Staffing Calculator'!E$8:E23500,0)), "Not In Budget"),"")</f>
        <v/>
      </c>
      <c r="I22564" s="184"/>
      <c r="J22564" s="184"/>
      <c r="K22564" s="184"/>
      <c r="L22564" s="183"/>
    </row>
    <row r="22565">
      <c r="A22565" s="454"/>
      <c r="B22565" s="927"/>
      <c r="C22565" s="580"/>
      <c r="D22565" s="939"/>
      <c r="E22565" s="940"/>
      <c r="F22565" s="941"/>
      <c r="G22565" s="937" t="str">
        <f t="array" ref="G22565">xlookup(F22565,'Internal Staffing Calculator'!E:E,'Internal Staffing Calculator'!C:C,"")</f>
        <v/>
      </c>
      <c r="H22565" s="932" t="str">
        <f t="array" ref="H22565">if(F22565&lt;&gt;"", iferror(index('Internal Staffing Calculator'!B$8:B23500,match(F22565,'Internal Staffing Calculator'!E$8:E23500,0)), "Not In Budget"),"")</f>
        <v/>
      </c>
      <c r="I22565" s="184"/>
      <c r="J22565" s="184"/>
      <c r="K22565" s="184"/>
      <c r="L22565" s="183"/>
    </row>
    <row r="22566">
      <c r="A22566" s="454"/>
      <c r="B22566" s="927"/>
      <c r="C22566" s="580"/>
      <c r="D22566" s="939"/>
      <c r="E22566" s="940"/>
      <c r="F22566" s="941"/>
      <c r="G22566" s="937" t="str">
        <f t="array" ref="G22566">xlookup(F22566,'Internal Staffing Calculator'!E:E,'Internal Staffing Calculator'!C:C,"")</f>
        <v/>
      </c>
      <c r="H22566" s="932" t="str">
        <f t="array" ref="H22566">if(F22566&lt;&gt;"", iferror(index('Internal Staffing Calculator'!B$8:B23500,match(F22566,'Internal Staffing Calculator'!E$8:E23500,0)), "Not In Budget"),"")</f>
        <v/>
      </c>
      <c r="I22566" s="184"/>
      <c r="J22566" s="184"/>
      <c r="K22566" s="184"/>
      <c r="L22566" s="183"/>
    </row>
    <row r="22567">
      <c r="A22567" s="454"/>
      <c r="B22567" s="927"/>
      <c r="C22567" s="580"/>
      <c r="D22567" s="939"/>
      <c r="E22567" s="940"/>
      <c r="F22567" s="941"/>
      <c r="G22567" s="937" t="str">
        <f t="array" ref="G22567">xlookup(F22567,'Internal Staffing Calculator'!E:E,'Internal Staffing Calculator'!C:C,"")</f>
        <v/>
      </c>
      <c r="H22567" s="932" t="str">
        <f t="array" ref="H22567">if(F22567&lt;&gt;"", iferror(index('Internal Staffing Calculator'!B$8:B23500,match(F22567,'Internal Staffing Calculator'!E$8:E23500,0)), "Not In Budget"),"")</f>
        <v/>
      </c>
      <c r="I22567" s="184"/>
      <c r="J22567" s="184"/>
      <c r="K22567" s="184"/>
      <c r="L22567" s="183"/>
    </row>
    <row r="22568">
      <c r="A22568" s="454"/>
      <c r="B22568" s="927"/>
      <c r="C22568" s="580"/>
      <c r="D22568" s="939"/>
      <c r="E22568" s="940"/>
      <c r="F22568" s="941"/>
      <c r="G22568" s="937" t="str">
        <f t="array" ref="G22568">xlookup(F22568,'Internal Staffing Calculator'!E:E,'Internal Staffing Calculator'!C:C,"")</f>
        <v/>
      </c>
      <c r="H22568" s="932" t="str">
        <f t="array" ref="H22568">if(F22568&lt;&gt;"", iferror(index('Internal Staffing Calculator'!B$8:B23500,match(F22568,'Internal Staffing Calculator'!E$8:E23500,0)), "Not In Budget"),"")</f>
        <v/>
      </c>
      <c r="I22568" s="184"/>
      <c r="J22568" s="184"/>
      <c r="K22568" s="184"/>
      <c r="L22568" s="183"/>
    </row>
    <row r="22569">
      <c r="A22569" s="454"/>
      <c r="B22569" s="927"/>
      <c r="C22569" s="580"/>
      <c r="D22569" s="939"/>
      <c r="E22569" s="940"/>
      <c r="F22569" s="941"/>
      <c r="G22569" s="937" t="str">
        <f t="array" ref="G22569">xlookup(F22569,'Internal Staffing Calculator'!E:E,'Internal Staffing Calculator'!C:C,"")</f>
        <v/>
      </c>
      <c r="H22569" s="932" t="str">
        <f t="array" ref="H22569">if(F22569&lt;&gt;"", iferror(index('Internal Staffing Calculator'!B$8:B23500,match(F22569,'Internal Staffing Calculator'!E$8:E23500,0)), "Not In Budget"),"")</f>
        <v/>
      </c>
      <c r="I22569" s="184"/>
      <c r="J22569" s="184"/>
      <c r="K22569" s="184"/>
      <c r="L22569" s="183"/>
    </row>
    <row r="22570">
      <c r="A22570" s="454"/>
      <c r="B22570" s="927"/>
      <c r="C22570" s="580"/>
      <c r="D22570" s="939"/>
      <c r="E22570" s="940"/>
      <c r="F22570" s="941"/>
      <c r="G22570" s="937" t="str">
        <f t="array" ref="G22570">xlookup(F22570,'Internal Staffing Calculator'!E:E,'Internal Staffing Calculator'!C:C,"")</f>
        <v/>
      </c>
      <c r="H22570" s="932" t="str">
        <f t="array" ref="H22570">if(F22570&lt;&gt;"", iferror(index('Internal Staffing Calculator'!B$8:B23500,match(F22570,'Internal Staffing Calculator'!E$8:E23500,0)), "Not In Budget"),"")</f>
        <v/>
      </c>
      <c r="I22570" s="184"/>
      <c r="J22570" s="184"/>
      <c r="K22570" s="184"/>
      <c r="L22570" s="183"/>
    </row>
    <row r="22571">
      <c r="A22571" s="454"/>
      <c r="B22571" s="927"/>
      <c r="C22571" s="580"/>
      <c r="D22571" s="939"/>
      <c r="E22571" s="940"/>
      <c r="F22571" s="941"/>
      <c r="G22571" s="937" t="str">
        <f t="array" ref="G22571">xlookup(F22571,'Internal Staffing Calculator'!E:E,'Internal Staffing Calculator'!C:C,"")</f>
        <v/>
      </c>
      <c r="H22571" s="932" t="str">
        <f t="array" ref="H22571">if(F22571&lt;&gt;"", iferror(index('Internal Staffing Calculator'!B$8:B23500,match(F22571,'Internal Staffing Calculator'!E$8:E23500,0)), "Not In Budget"),"")</f>
        <v/>
      </c>
      <c r="I22571" s="184"/>
      <c r="J22571" s="184"/>
      <c r="K22571" s="184"/>
      <c r="L22571" s="183"/>
    </row>
    <row r="22572">
      <c r="A22572" s="454"/>
      <c r="B22572" s="927"/>
      <c r="C22572" s="580"/>
      <c r="D22572" s="939"/>
      <c r="E22572" s="940"/>
      <c r="F22572" s="941"/>
      <c r="G22572" s="937" t="str">
        <f t="array" ref="G22572">xlookup(F22572,'Internal Staffing Calculator'!E:E,'Internal Staffing Calculator'!C:C,"")</f>
        <v/>
      </c>
      <c r="H22572" s="932" t="str">
        <f t="array" ref="H22572">if(F22572&lt;&gt;"", iferror(index('Internal Staffing Calculator'!B$8:B23500,match(F22572,'Internal Staffing Calculator'!E$8:E23500,0)), "Not In Budget"),"")</f>
        <v/>
      </c>
      <c r="I22572" s="184"/>
      <c r="J22572" s="184"/>
      <c r="K22572" s="184"/>
      <c r="L22572" s="183"/>
    </row>
    <row r="22573">
      <c r="A22573" s="454"/>
      <c r="B22573" s="927"/>
      <c r="C22573" s="580"/>
      <c r="D22573" s="939"/>
      <c r="E22573" s="940"/>
      <c r="F22573" s="941"/>
      <c r="G22573" s="937" t="str">
        <f t="array" ref="G22573">xlookup(F22573,'Internal Staffing Calculator'!E:E,'Internal Staffing Calculator'!C:C,"")</f>
        <v/>
      </c>
      <c r="H22573" s="932" t="str">
        <f t="array" ref="H22573">if(F22573&lt;&gt;"", iferror(index('Internal Staffing Calculator'!B$8:B23500,match(F22573,'Internal Staffing Calculator'!E$8:E23500,0)), "Not In Budget"),"")</f>
        <v/>
      </c>
      <c r="I22573" s="184"/>
      <c r="J22573" s="184"/>
      <c r="K22573" s="184"/>
      <c r="L22573" s="183"/>
    </row>
    <row r="22574">
      <c r="A22574" s="454"/>
      <c r="B22574" s="927"/>
      <c r="C22574" s="580"/>
      <c r="D22574" s="939"/>
      <c r="E22574" s="940"/>
      <c r="F22574" s="941"/>
      <c r="G22574" s="937" t="str">
        <f t="array" ref="G22574">xlookup(F22574,'Internal Staffing Calculator'!E:E,'Internal Staffing Calculator'!C:C,"")</f>
        <v/>
      </c>
      <c r="H22574" s="932" t="str">
        <f t="array" ref="H22574">if(F22574&lt;&gt;"", iferror(index('Internal Staffing Calculator'!B$8:B23500,match(F22574,'Internal Staffing Calculator'!E$8:E23500,0)), "Not In Budget"),"")</f>
        <v/>
      </c>
      <c r="I22574" s="184"/>
      <c r="J22574" s="184"/>
      <c r="K22574" s="184"/>
      <c r="L22574" s="183"/>
    </row>
    <row r="22575">
      <c r="A22575" s="454"/>
      <c r="B22575" s="927"/>
      <c r="C22575" s="580"/>
      <c r="D22575" s="939"/>
      <c r="E22575" s="940"/>
      <c r="F22575" s="941"/>
      <c r="G22575" s="937" t="str">
        <f t="array" ref="G22575">xlookup(F22575,'Internal Staffing Calculator'!E:E,'Internal Staffing Calculator'!C:C,"")</f>
        <v/>
      </c>
      <c r="H22575" s="932" t="str">
        <f t="array" ref="H22575">if(F22575&lt;&gt;"", iferror(index('Internal Staffing Calculator'!B$8:B23500,match(F22575,'Internal Staffing Calculator'!E$8:E23500,0)), "Not In Budget"),"")</f>
        <v/>
      </c>
      <c r="I22575" s="184"/>
      <c r="J22575" s="184"/>
      <c r="K22575" s="184"/>
      <c r="L22575" s="183"/>
    </row>
    <row r="22576">
      <c r="A22576" s="454"/>
      <c r="B22576" s="927"/>
      <c r="C22576" s="580"/>
      <c r="D22576" s="939"/>
      <c r="E22576" s="940"/>
      <c r="F22576" s="941"/>
      <c r="G22576" s="937" t="str">
        <f t="array" ref="G22576">xlookup(F22576,'Internal Staffing Calculator'!E:E,'Internal Staffing Calculator'!C:C,"")</f>
        <v/>
      </c>
      <c r="H22576" s="932" t="str">
        <f t="array" ref="H22576">if(F22576&lt;&gt;"", iferror(index('Internal Staffing Calculator'!B$8:B23500,match(F22576,'Internal Staffing Calculator'!E$8:E23500,0)), "Not In Budget"),"")</f>
        <v/>
      </c>
      <c r="I22576" s="184"/>
      <c r="J22576" s="184"/>
      <c r="K22576" s="184"/>
      <c r="L22576" s="183"/>
    </row>
    <row r="22577">
      <c r="A22577" s="454"/>
      <c r="B22577" s="927"/>
      <c r="C22577" s="580"/>
      <c r="D22577" s="939"/>
      <c r="E22577" s="940"/>
      <c r="F22577" s="941"/>
      <c r="G22577" s="937" t="str">
        <f t="array" ref="G22577">xlookup(F22577,'Internal Staffing Calculator'!E:E,'Internal Staffing Calculator'!C:C,"")</f>
        <v/>
      </c>
      <c r="H22577" s="932" t="str">
        <f t="array" ref="H22577">if(F22577&lt;&gt;"", iferror(index('Internal Staffing Calculator'!B$8:B23500,match(F22577,'Internal Staffing Calculator'!E$8:E23500,0)), "Not In Budget"),"")</f>
        <v/>
      </c>
      <c r="I22577" s="184"/>
      <c r="J22577" s="184"/>
      <c r="K22577" s="184"/>
      <c r="L22577" s="183"/>
    </row>
    <row r="22578">
      <c r="A22578" s="454"/>
      <c r="B22578" s="927"/>
      <c r="C22578" s="580"/>
      <c r="D22578" s="939"/>
      <c r="E22578" s="940"/>
      <c r="F22578" s="941"/>
      <c r="G22578" s="937" t="str">
        <f t="array" ref="G22578">xlookup(F22578,'Internal Staffing Calculator'!E:E,'Internal Staffing Calculator'!C:C,"")</f>
        <v/>
      </c>
      <c r="H22578" s="932" t="str">
        <f t="array" ref="H22578">if(F22578&lt;&gt;"", iferror(index('Internal Staffing Calculator'!B$8:B23500,match(F22578,'Internal Staffing Calculator'!E$8:E23500,0)), "Not In Budget"),"")</f>
        <v/>
      </c>
      <c r="I22578" s="184"/>
      <c r="J22578" s="184"/>
      <c r="K22578" s="184"/>
      <c r="L22578" s="183"/>
    </row>
    <row r="22579">
      <c r="A22579" s="454"/>
      <c r="B22579" s="927"/>
      <c r="C22579" s="580"/>
      <c r="D22579" s="939"/>
      <c r="E22579" s="940"/>
      <c r="F22579" s="941"/>
      <c r="G22579" s="937" t="str">
        <f t="array" ref="G22579">xlookup(F22579,'Internal Staffing Calculator'!E:E,'Internal Staffing Calculator'!C:C,"")</f>
        <v/>
      </c>
      <c r="H22579" s="932" t="str">
        <f t="array" ref="H22579">if(F22579&lt;&gt;"", iferror(index('Internal Staffing Calculator'!B$8:B23500,match(F22579,'Internal Staffing Calculator'!E$8:E23500,0)), "Not In Budget"),"")</f>
        <v/>
      </c>
      <c r="I22579" s="184"/>
      <c r="J22579" s="184"/>
      <c r="K22579" s="184"/>
      <c r="L22579" s="183"/>
    </row>
    <row r="22580">
      <c r="A22580" s="454"/>
      <c r="B22580" s="927"/>
      <c r="C22580" s="580"/>
      <c r="D22580" s="939"/>
      <c r="E22580" s="940"/>
      <c r="F22580" s="941"/>
      <c r="G22580" s="937" t="str">
        <f t="array" ref="G22580">xlookup(F22580,'Internal Staffing Calculator'!E:E,'Internal Staffing Calculator'!C:C,"")</f>
        <v/>
      </c>
      <c r="H22580" s="932" t="str">
        <f t="array" ref="H22580">if(F22580&lt;&gt;"", iferror(index('Internal Staffing Calculator'!B$8:B23500,match(F22580,'Internal Staffing Calculator'!E$8:E23500,0)), "Not In Budget"),"")</f>
        <v/>
      </c>
      <c r="I22580" s="184"/>
      <c r="J22580" s="184"/>
      <c r="K22580" s="184"/>
      <c r="L22580" s="183"/>
    </row>
    <row r="22581">
      <c r="A22581" s="454"/>
      <c r="B22581" s="927"/>
      <c r="C22581" s="580"/>
      <c r="D22581" s="939"/>
      <c r="E22581" s="940"/>
      <c r="F22581" s="941"/>
      <c r="G22581" s="937" t="str">
        <f t="array" ref="G22581">xlookup(F22581,'Internal Staffing Calculator'!E:E,'Internal Staffing Calculator'!C:C,"")</f>
        <v/>
      </c>
      <c r="H22581" s="932" t="str">
        <f t="array" ref="H22581">if(F22581&lt;&gt;"", iferror(index('Internal Staffing Calculator'!B$8:B23500,match(F22581,'Internal Staffing Calculator'!E$8:E23500,0)), "Not In Budget"),"")</f>
        <v/>
      </c>
      <c r="I22581" s="184"/>
      <c r="J22581" s="184"/>
      <c r="K22581" s="184"/>
      <c r="L22581" s="183"/>
    </row>
    <row r="22582">
      <c r="A22582" s="454"/>
      <c r="B22582" s="927"/>
      <c r="C22582" s="580"/>
      <c r="D22582" s="939"/>
      <c r="E22582" s="940"/>
      <c r="F22582" s="941"/>
      <c r="G22582" s="937" t="str">
        <f t="array" ref="G22582">xlookup(F22582,'Internal Staffing Calculator'!E:E,'Internal Staffing Calculator'!C:C,"")</f>
        <v/>
      </c>
      <c r="H22582" s="932" t="str">
        <f t="array" ref="H22582">if(F22582&lt;&gt;"", iferror(index('Internal Staffing Calculator'!B$8:B23500,match(F22582,'Internal Staffing Calculator'!E$8:E23500,0)), "Not In Budget"),"")</f>
        <v/>
      </c>
      <c r="I22582" s="184"/>
      <c r="J22582" s="184"/>
      <c r="K22582" s="184"/>
      <c r="L22582" s="183"/>
    </row>
    <row r="22583">
      <c r="A22583" s="454"/>
      <c r="B22583" s="927"/>
      <c r="C22583" s="580"/>
      <c r="D22583" s="939"/>
      <c r="E22583" s="940"/>
      <c r="F22583" s="941"/>
      <c r="G22583" s="937" t="str">
        <f t="array" ref="G22583">xlookup(F22583,'Internal Staffing Calculator'!E:E,'Internal Staffing Calculator'!C:C,"")</f>
        <v/>
      </c>
      <c r="H22583" s="932" t="str">
        <f t="array" ref="H22583">if(F22583&lt;&gt;"", iferror(index('Internal Staffing Calculator'!B$8:B23500,match(F22583,'Internal Staffing Calculator'!E$8:E23500,0)), "Not In Budget"),"")</f>
        <v/>
      </c>
      <c r="I22583" s="184"/>
      <c r="J22583" s="184"/>
      <c r="K22583" s="184"/>
      <c r="L22583" s="183"/>
    </row>
    <row r="22584">
      <c r="A22584" s="454"/>
      <c r="B22584" s="927"/>
      <c r="C22584" s="580"/>
      <c r="D22584" s="939"/>
      <c r="E22584" s="940"/>
      <c r="F22584" s="941"/>
      <c r="G22584" s="937" t="str">
        <f t="array" ref="G22584">xlookup(F22584,'Internal Staffing Calculator'!E:E,'Internal Staffing Calculator'!C:C,"")</f>
        <v/>
      </c>
      <c r="H22584" s="932" t="str">
        <f t="array" ref="H22584">if(F22584&lt;&gt;"", iferror(index('Internal Staffing Calculator'!B$8:B23500,match(F22584,'Internal Staffing Calculator'!E$8:E23500,0)), "Not In Budget"),"")</f>
        <v/>
      </c>
      <c r="I22584" s="184"/>
      <c r="J22584" s="184"/>
      <c r="K22584" s="184"/>
      <c r="L22584" s="183"/>
    </row>
    <row r="22585">
      <c r="A22585" s="454"/>
      <c r="B22585" s="927"/>
      <c r="C22585" s="580"/>
      <c r="D22585" s="939"/>
      <c r="E22585" s="940"/>
      <c r="F22585" s="941"/>
      <c r="G22585" s="937" t="str">
        <f t="array" ref="G22585">xlookup(F22585,'Internal Staffing Calculator'!E:E,'Internal Staffing Calculator'!C:C,"")</f>
        <v/>
      </c>
      <c r="H22585" s="932" t="str">
        <f t="array" ref="H22585">if(F22585&lt;&gt;"", iferror(index('Internal Staffing Calculator'!B$8:B23500,match(F22585,'Internal Staffing Calculator'!E$8:E23500,0)), "Not In Budget"),"")</f>
        <v/>
      </c>
      <c r="I22585" s="184"/>
      <c r="J22585" s="184"/>
      <c r="K22585" s="184"/>
      <c r="L22585" s="183"/>
    </row>
    <row r="22586">
      <c r="A22586" s="454"/>
      <c r="B22586" s="927"/>
      <c r="C22586" s="580"/>
      <c r="D22586" s="939"/>
      <c r="E22586" s="940"/>
      <c r="F22586" s="941"/>
      <c r="G22586" s="937" t="str">
        <f t="array" ref="G22586">xlookup(F22586,'Internal Staffing Calculator'!E:E,'Internal Staffing Calculator'!C:C,"")</f>
        <v/>
      </c>
      <c r="H22586" s="932" t="str">
        <f t="array" ref="H22586">if(F22586&lt;&gt;"", iferror(index('Internal Staffing Calculator'!B$8:B23500,match(F22586,'Internal Staffing Calculator'!E$8:E23500,0)), "Not In Budget"),"")</f>
        <v/>
      </c>
      <c r="I22586" s="184"/>
      <c r="J22586" s="184"/>
      <c r="K22586" s="184"/>
      <c r="L22586" s="183"/>
    </row>
    <row r="22587">
      <c r="A22587" s="454"/>
      <c r="B22587" s="927"/>
      <c r="C22587" s="580"/>
      <c r="D22587" s="939"/>
      <c r="E22587" s="940"/>
      <c r="F22587" s="941"/>
      <c r="G22587" s="937" t="str">
        <f t="array" ref="G22587">xlookup(F22587,'Internal Staffing Calculator'!E:E,'Internal Staffing Calculator'!C:C,"")</f>
        <v/>
      </c>
      <c r="H22587" s="932" t="str">
        <f t="array" ref="H22587">if(F22587&lt;&gt;"", iferror(index('Internal Staffing Calculator'!B$8:B23500,match(F22587,'Internal Staffing Calculator'!E$8:E23500,0)), "Not In Budget"),"")</f>
        <v/>
      </c>
      <c r="I22587" s="184"/>
      <c r="J22587" s="184"/>
      <c r="K22587" s="184"/>
      <c r="L22587" s="183"/>
    </row>
    <row r="22588">
      <c r="A22588" s="454"/>
      <c r="B22588" s="927"/>
      <c r="C22588" s="580"/>
      <c r="D22588" s="939"/>
      <c r="E22588" s="940"/>
      <c r="F22588" s="941"/>
      <c r="G22588" s="937" t="str">
        <f t="array" ref="G22588">xlookup(F22588,'Internal Staffing Calculator'!E:E,'Internal Staffing Calculator'!C:C,"")</f>
        <v/>
      </c>
      <c r="H22588" s="932" t="str">
        <f t="array" ref="H22588">if(F22588&lt;&gt;"", iferror(index('Internal Staffing Calculator'!B$8:B23500,match(F22588,'Internal Staffing Calculator'!E$8:E23500,0)), "Not In Budget"),"")</f>
        <v/>
      </c>
      <c r="I22588" s="184"/>
      <c r="J22588" s="184"/>
      <c r="K22588" s="184"/>
      <c r="L22588" s="183"/>
    </row>
    <row r="22589">
      <c r="A22589" s="454"/>
      <c r="B22589" s="927"/>
      <c r="C22589" s="580"/>
      <c r="D22589" s="939"/>
      <c r="E22589" s="940"/>
      <c r="F22589" s="941"/>
      <c r="G22589" s="937" t="str">
        <f t="array" ref="G22589">xlookup(F22589,'Internal Staffing Calculator'!E:E,'Internal Staffing Calculator'!C:C,"")</f>
        <v/>
      </c>
      <c r="H22589" s="932" t="str">
        <f t="array" ref="H22589">if(F22589&lt;&gt;"", iferror(index('Internal Staffing Calculator'!B$8:B23500,match(F22589,'Internal Staffing Calculator'!E$8:E23500,0)), "Not In Budget"),"")</f>
        <v/>
      </c>
      <c r="I22589" s="184"/>
      <c r="J22589" s="184"/>
      <c r="K22589" s="184"/>
      <c r="L22589" s="183"/>
    </row>
    <row r="22590">
      <c r="A22590" s="454"/>
      <c r="B22590" s="927"/>
      <c r="C22590" s="580"/>
      <c r="D22590" s="939"/>
      <c r="E22590" s="940"/>
      <c r="F22590" s="941"/>
      <c r="G22590" s="937" t="str">
        <f t="array" ref="G22590">xlookup(F22590,'Internal Staffing Calculator'!E:E,'Internal Staffing Calculator'!C:C,"")</f>
        <v/>
      </c>
      <c r="H22590" s="932" t="str">
        <f t="array" ref="H22590">if(F22590&lt;&gt;"", iferror(index('Internal Staffing Calculator'!B$8:B23500,match(F22590,'Internal Staffing Calculator'!E$8:E23500,0)), "Not In Budget"),"")</f>
        <v/>
      </c>
      <c r="I22590" s="184"/>
      <c r="J22590" s="184"/>
      <c r="K22590" s="184"/>
      <c r="L22590" s="183"/>
    </row>
    <row r="22591">
      <c r="A22591" s="454"/>
      <c r="B22591" s="927"/>
      <c r="C22591" s="580"/>
      <c r="D22591" s="939"/>
      <c r="E22591" s="940"/>
      <c r="F22591" s="941"/>
      <c r="G22591" s="937" t="str">
        <f t="array" ref="G22591">xlookup(F22591,'Internal Staffing Calculator'!E:E,'Internal Staffing Calculator'!C:C,"")</f>
        <v/>
      </c>
      <c r="H22591" s="932" t="str">
        <f t="array" ref="H22591">if(F22591&lt;&gt;"", iferror(index('Internal Staffing Calculator'!B$8:B23500,match(F22591,'Internal Staffing Calculator'!E$8:E23500,0)), "Not In Budget"),"")</f>
        <v/>
      </c>
      <c r="I22591" s="184"/>
      <c r="J22591" s="184"/>
      <c r="K22591" s="184"/>
      <c r="L22591" s="183"/>
    </row>
    <row r="22592">
      <c r="A22592" s="454"/>
      <c r="B22592" s="927"/>
      <c r="C22592" s="580"/>
      <c r="D22592" s="939"/>
      <c r="E22592" s="940"/>
      <c r="F22592" s="941"/>
      <c r="G22592" s="937" t="str">
        <f t="array" ref="G22592">xlookup(F22592,'Internal Staffing Calculator'!E:E,'Internal Staffing Calculator'!C:C,"")</f>
        <v/>
      </c>
      <c r="H22592" s="932" t="str">
        <f t="array" ref="H22592">if(F22592&lt;&gt;"", iferror(index('Internal Staffing Calculator'!B$8:B23500,match(F22592,'Internal Staffing Calculator'!E$8:E23500,0)), "Not In Budget"),"")</f>
        <v/>
      </c>
      <c r="I22592" s="184"/>
      <c r="J22592" s="184"/>
      <c r="K22592" s="184"/>
      <c r="L22592" s="183"/>
    </row>
    <row r="22593">
      <c r="A22593" s="454"/>
      <c r="B22593" s="927"/>
      <c r="C22593" s="580"/>
      <c r="D22593" s="939"/>
      <c r="E22593" s="940"/>
      <c r="F22593" s="941"/>
      <c r="G22593" s="937" t="str">
        <f t="array" ref="G22593">xlookup(F22593,'Internal Staffing Calculator'!E:E,'Internal Staffing Calculator'!C:C,"")</f>
        <v/>
      </c>
      <c r="H22593" s="932" t="str">
        <f t="array" ref="H22593">if(F22593&lt;&gt;"", iferror(index('Internal Staffing Calculator'!B$8:B23500,match(F22593,'Internal Staffing Calculator'!E$8:E23500,0)), "Not In Budget"),"")</f>
        <v/>
      </c>
      <c r="I22593" s="184"/>
      <c r="J22593" s="184"/>
      <c r="K22593" s="184"/>
      <c r="L22593" s="183"/>
    </row>
    <row r="22594">
      <c r="A22594" s="454"/>
      <c r="B22594" s="927"/>
      <c r="C22594" s="580"/>
      <c r="D22594" s="939"/>
      <c r="E22594" s="940"/>
      <c r="F22594" s="941"/>
      <c r="G22594" s="937" t="str">
        <f t="array" ref="G22594">xlookup(F22594,'Internal Staffing Calculator'!E:E,'Internal Staffing Calculator'!C:C,"")</f>
        <v/>
      </c>
      <c r="H22594" s="932" t="str">
        <f t="array" ref="H22594">if(F22594&lt;&gt;"", iferror(index('Internal Staffing Calculator'!B$8:B23500,match(F22594,'Internal Staffing Calculator'!E$8:E23500,0)), "Not In Budget"),"")</f>
        <v/>
      </c>
      <c r="I22594" s="184"/>
      <c r="J22594" s="184"/>
      <c r="K22594" s="184"/>
      <c r="L22594" s="183"/>
    </row>
    <row r="22595">
      <c r="A22595" s="454"/>
      <c r="B22595" s="927"/>
      <c r="C22595" s="580"/>
      <c r="D22595" s="939"/>
      <c r="E22595" s="940"/>
      <c r="F22595" s="941"/>
      <c r="G22595" s="937" t="str">
        <f t="array" ref="G22595">xlookup(F22595,'Internal Staffing Calculator'!E:E,'Internal Staffing Calculator'!C:C,"")</f>
        <v/>
      </c>
      <c r="H22595" s="932" t="str">
        <f t="array" ref="H22595">if(F22595&lt;&gt;"", iferror(index('Internal Staffing Calculator'!B$8:B23500,match(F22595,'Internal Staffing Calculator'!E$8:E23500,0)), "Not In Budget"),"")</f>
        <v/>
      </c>
      <c r="I22595" s="184"/>
      <c r="J22595" s="184"/>
      <c r="K22595" s="184"/>
      <c r="L22595" s="183"/>
    </row>
    <row r="22596">
      <c r="A22596" s="454"/>
      <c r="B22596" s="927"/>
      <c r="C22596" s="580"/>
      <c r="D22596" s="939"/>
      <c r="E22596" s="940"/>
      <c r="F22596" s="941"/>
      <c r="G22596" s="937" t="str">
        <f t="array" ref="G22596">xlookup(F22596,'Internal Staffing Calculator'!E:E,'Internal Staffing Calculator'!C:C,"")</f>
        <v/>
      </c>
      <c r="H22596" s="932" t="str">
        <f t="array" ref="H22596">if(F22596&lt;&gt;"", iferror(index('Internal Staffing Calculator'!B$8:B23500,match(F22596,'Internal Staffing Calculator'!E$8:E23500,0)), "Not In Budget"),"")</f>
        <v/>
      </c>
      <c r="I22596" s="184"/>
      <c r="J22596" s="184"/>
      <c r="K22596" s="184"/>
      <c r="L22596" s="183"/>
    </row>
    <row r="22597">
      <c r="A22597" s="454"/>
      <c r="B22597" s="927"/>
      <c r="C22597" s="580"/>
      <c r="D22597" s="939"/>
      <c r="E22597" s="940"/>
      <c r="F22597" s="941"/>
      <c r="G22597" s="937" t="str">
        <f t="array" ref="G22597">xlookup(F22597,'Internal Staffing Calculator'!E:E,'Internal Staffing Calculator'!C:C,"")</f>
        <v/>
      </c>
      <c r="H22597" s="932" t="str">
        <f t="array" ref="H22597">if(F22597&lt;&gt;"", iferror(index('Internal Staffing Calculator'!B$8:B23500,match(F22597,'Internal Staffing Calculator'!E$8:E23500,0)), "Not In Budget"),"")</f>
        <v/>
      </c>
      <c r="I22597" s="184"/>
      <c r="J22597" s="184"/>
      <c r="K22597" s="184"/>
      <c r="L22597" s="183"/>
    </row>
    <row r="22598">
      <c r="A22598" s="454"/>
      <c r="B22598" s="927"/>
      <c r="C22598" s="580"/>
      <c r="D22598" s="939"/>
      <c r="E22598" s="940"/>
      <c r="F22598" s="941"/>
      <c r="G22598" s="937" t="str">
        <f t="array" ref="G22598">xlookup(F22598,'Internal Staffing Calculator'!E:E,'Internal Staffing Calculator'!C:C,"")</f>
        <v/>
      </c>
      <c r="H22598" s="932" t="str">
        <f t="array" ref="H22598">if(F22598&lt;&gt;"", iferror(index('Internal Staffing Calculator'!B$8:B23500,match(F22598,'Internal Staffing Calculator'!E$8:E23500,0)), "Not In Budget"),"")</f>
        <v/>
      </c>
      <c r="I22598" s="184"/>
      <c r="J22598" s="184"/>
      <c r="K22598" s="184"/>
      <c r="L22598" s="183"/>
    </row>
    <row r="22599">
      <c r="A22599" s="454"/>
      <c r="B22599" s="927"/>
      <c r="C22599" s="580"/>
      <c r="D22599" s="939"/>
      <c r="E22599" s="940"/>
      <c r="F22599" s="941"/>
      <c r="G22599" s="937" t="str">
        <f t="array" ref="G22599">xlookup(F22599,'Internal Staffing Calculator'!E:E,'Internal Staffing Calculator'!C:C,"")</f>
        <v/>
      </c>
      <c r="H22599" s="932" t="str">
        <f t="array" ref="H22599">if(F22599&lt;&gt;"", iferror(index('Internal Staffing Calculator'!B$8:B23500,match(F22599,'Internal Staffing Calculator'!E$8:E23500,0)), "Not In Budget"),"")</f>
        <v/>
      </c>
      <c r="I22599" s="184"/>
      <c r="J22599" s="184"/>
      <c r="K22599" s="184"/>
      <c r="L22599" s="183"/>
    </row>
    <row r="22600">
      <c r="A22600" s="454"/>
      <c r="B22600" s="927"/>
      <c r="C22600" s="580"/>
      <c r="D22600" s="939"/>
      <c r="E22600" s="940"/>
      <c r="F22600" s="941"/>
      <c r="G22600" s="937" t="str">
        <f t="array" ref="G22600">xlookup(F22600,'Internal Staffing Calculator'!E:E,'Internal Staffing Calculator'!C:C,"")</f>
        <v/>
      </c>
      <c r="H22600" s="932" t="str">
        <f t="array" ref="H22600">if(F22600&lt;&gt;"", iferror(index('Internal Staffing Calculator'!B$8:B23500,match(F22600,'Internal Staffing Calculator'!E$8:E23500,0)), "Not In Budget"),"")</f>
        <v/>
      </c>
      <c r="I22600" s="184"/>
      <c r="J22600" s="184"/>
      <c r="K22600" s="184"/>
      <c r="L22600" s="183"/>
    </row>
    <row r="22601">
      <c r="A22601" s="454"/>
      <c r="B22601" s="927"/>
      <c r="C22601" s="580"/>
      <c r="D22601" s="939"/>
      <c r="E22601" s="940"/>
      <c r="F22601" s="941"/>
      <c r="G22601" s="937" t="str">
        <f t="array" ref="G22601">xlookup(F22601,'Internal Staffing Calculator'!E:E,'Internal Staffing Calculator'!C:C,"")</f>
        <v/>
      </c>
      <c r="H22601" s="932" t="str">
        <f t="array" ref="H22601">if(F22601&lt;&gt;"", iferror(index('Internal Staffing Calculator'!B$8:B23500,match(F22601,'Internal Staffing Calculator'!E$8:E23500,0)), "Not In Budget"),"")</f>
        <v/>
      </c>
      <c r="I22601" s="184"/>
      <c r="J22601" s="184"/>
      <c r="K22601" s="184"/>
      <c r="L22601" s="183"/>
    </row>
    <row r="22602">
      <c r="A22602" s="454"/>
      <c r="B22602" s="927"/>
      <c r="C22602" s="580"/>
      <c r="D22602" s="939"/>
      <c r="E22602" s="940"/>
      <c r="F22602" s="941"/>
      <c r="G22602" s="937" t="str">
        <f t="array" ref="G22602">xlookup(F22602,'Internal Staffing Calculator'!E:E,'Internal Staffing Calculator'!C:C,"")</f>
        <v/>
      </c>
      <c r="H22602" s="932" t="str">
        <f t="array" ref="H22602">if(F22602&lt;&gt;"", iferror(index('Internal Staffing Calculator'!B$8:B23500,match(F22602,'Internal Staffing Calculator'!E$8:E23500,0)), "Not In Budget"),"")</f>
        <v/>
      </c>
      <c r="I22602" s="184"/>
      <c r="J22602" s="184"/>
      <c r="K22602" s="184"/>
      <c r="L22602" s="183"/>
    </row>
    <row r="22603">
      <c r="A22603" s="454"/>
      <c r="B22603" s="927"/>
      <c r="C22603" s="580"/>
      <c r="D22603" s="939"/>
      <c r="E22603" s="940"/>
      <c r="F22603" s="941"/>
      <c r="G22603" s="937" t="str">
        <f t="array" ref="G22603">xlookup(F22603,'Internal Staffing Calculator'!E:E,'Internal Staffing Calculator'!C:C,"")</f>
        <v/>
      </c>
      <c r="H22603" s="932" t="str">
        <f t="array" ref="H22603">if(F22603&lt;&gt;"", iferror(index('Internal Staffing Calculator'!B$8:B23500,match(F22603,'Internal Staffing Calculator'!E$8:E23500,0)), "Not In Budget"),"")</f>
        <v/>
      </c>
      <c r="I22603" s="184"/>
      <c r="J22603" s="184"/>
      <c r="K22603" s="184"/>
      <c r="L22603" s="183"/>
    </row>
    <row r="22604">
      <c r="A22604" s="454"/>
      <c r="B22604" s="927"/>
      <c r="C22604" s="580"/>
      <c r="D22604" s="939"/>
      <c r="E22604" s="940"/>
      <c r="F22604" s="941"/>
      <c r="G22604" s="937" t="str">
        <f t="array" ref="G22604">xlookup(F22604,'Internal Staffing Calculator'!E:E,'Internal Staffing Calculator'!C:C,"")</f>
        <v/>
      </c>
      <c r="H22604" s="932" t="str">
        <f t="array" ref="H22604">if(F22604&lt;&gt;"", iferror(index('Internal Staffing Calculator'!B$8:B23500,match(F22604,'Internal Staffing Calculator'!E$8:E23500,0)), "Not In Budget"),"")</f>
        <v/>
      </c>
      <c r="I22604" s="184"/>
      <c r="J22604" s="184"/>
      <c r="K22604" s="184"/>
      <c r="L22604" s="183"/>
    </row>
    <row r="22605">
      <c r="A22605" s="454"/>
      <c r="B22605" s="927"/>
      <c r="C22605" s="580"/>
      <c r="D22605" s="939"/>
      <c r="E22605" s="940"/>
      <c r="F22605" s="941"/>
      <c r="G22605" s="937" t="str">
        <f t="array" ref="G22605">xlookup(F22605,'Internal Staffing Calculator'!E:E,'Internal Staffing Calculator'!C:C,"")</f>
        <v/>
      </c>
      <c r="H22605" s="932" t="str">
        <f t="array" ref="H22605">if(F22605&lt;&gt;"", iferror(index('Internal Staffing Calculator'!B$8:B23500,match(F22605,'Internal Staffing Calculator'!E$8:E23500,0)), "Not In Budget"),"")</f>
        <v/>
      </c>
      <c r="I22605" s="184"/>
      <c r="J22605" s="184"/>
      <c r="K22605" s="184"/>
      <c r="L22605" s="183"/>
    </row>
    <row r="22606">
      <c r="A22606" s="454"/>
      <c r="B22606" s="927"/>
      <c r="C22606" s="580"/>
      <c r="D22606" s="939"/>
      <c r="E22606" s="940"/>
      <c r="F22606" s="941"/>
      <c r="G22606" s="937" t="str">
        <f t="array" ref="G22606">xlookup(F22606,'Internal Staffing Calculator'!E:E,'Internal Staffing Calculator'!C:C,"")</f>
        <v/>
      </c>
      <c r="H22606" s="932" t="str">
        <f t="array" ref="H22606">if(F22606&lt;&gt;"", iferror(index('Internal Staffing Calculator'!B$8:B23500,match(F22606,'Internal Staffing Calculator'!E$8:E23500,0)), "Not In Budget"),"")</f>
        <v/>
      </c>
      <c r="I22606" s="184"/>
      <c r="J22606" s="184"/>
      <c r="K22606" s="184"/>
      <c r="L22606" s="183"/>
    </row>
    <row r="22607">
      <c r="A22607" s="454"/>
      <c r="B22607" s="927"/>
      <c r="C22607" s="580"/>
      <c r="D22607" s="939"/>
      <c r="E22607" s="940"/>
      <c r="F22607" s="941"/>
      <c r="G22607" s="937" t="str">
        <f t="array" ref="G22607">xlookup(F22607,'Internal Staffing Calculator'!E:E,'Internal Staffing Calculator'!C:C,"")</f>
        <v/>
      </c>
      <c r="H22607" s="932" t="str">
        <f t="array" ref="H22607">if(F22607&lt;&gt;"", iferror(index('Internal Staffing Calculator'!B$8:B23500,match(F22607,'Internal Staffing Calculator'!E$8:E23500,0)), "Not In Budget"),"")</f>
        <v/>
      </c>
      <c r="I22607" s="184"/>
      <c r="J22607" s="184"/>
      <c r="K22607" s="184"/>
      <c r="L22607" s="183"/>
    </row>
    <row r="22608">
      <c r="A22608" s="454"/>
      <c r="B22608" s="927"/>
      <c r="C22608" s="580"/>
      <c r="D22608" s="939"/>
      <c r="E22608" s="940"/>
      <c r="F22608" s="941"/>
      <c r="G22608" s="937" t="str">
        <f t="array" ref="G22608">xlookup(F22608,'Internal Staffing Calculator'!E:E,'Internal Staffing Calculator'!C:C,"")</f>
        <v/>
      </c>
      <c r="H22608" s="932" t="str">
        <f t="array" ref="H22608">if(F22608&lt;&gt;"", iferror(index('Internal Staffing Calculator'!B$8:B23500,match(F22608,'Internal Staffing Calculator'!E$8:E23500,0)), "Not In Budget"),"")</f>
        <v/>
      </c>
      <c r="I22608" s="184"/>
      <c r="J22608" s="184"/>
      <c r="K22608" s="184"/>
      <c r="L22608" s="183"/>
    </row>
    <row r="22609">
      <c r="A22609" s="454"/>
      <c r="B22609" s="927"/>
      <c r="C22609" s="580"/>
      <c r="D22609" s="939"/>
      <c r="E22609" s="940"/>
      <c r="F22609" s="941"/>
      <c r="G22609" s="937" t="str">
        <f t="array" ref="G22609">xlookup(F22609,'Internal Staffing Calculator'!E:E,'Internal Staffing Calculator'!C:C,"")</f>
        <v/>
      </c>
      <c r="H22609" s="932" t="str">
        <f t="array" ref="H22609">if(F22609&lt;&gt;"", iferror(index('Internal Staffing Calculator'!B$8:B23500,match(F22609,'Internal Staffing Calculator'!E$8:E23500,0)), "Not In Budget"),"")</f>
        <v/>
      </c>
      <c r="I22609" s="184"/>
      <c r="J22609" s="184"/>
      <c r="K22609" s="184"/>
      <c r="L22609" s="183"/>
    </row>
    <row r="22610">
      <c r="A22610" s="454"/>
      <c r="B22610" s="927"/>
      <c r="C22610" s="580"/>
      <c r="D22610" s="939"/>
      <c r="E22610" s="940"/>
      <c r="F22610" s="941"/>
      <c r="G22610" s="937" t="str">
        <f t="array" ref="G22610">xlookup(F22610,'Internal Staffing Calculator'!E:E,'Internal Staffing Calculator'!C:C,"")</f>
        <v/>
      </c>
      <c r="H22610" s="932" t="str">
        <f t="array" ref="H22610">if(F22610&lt;&gt;"", iferror(index('Internal Staffing Calculator'!B$8:B23500,match(F22610,'Internal Staffing Calculator'!E$8:E23500,0)), "Not In Budget"),"")</f>
        <v/>
      </c>
      <c r="I22610" s="184"/>
      <c r="J22610" s="184"/>
      <c r="K22610" s="184"/>
      <c r="L22610" s="183"/>
    </row>
    <row r="22611">
      <c r="A22611" s="454"/>
      <c r="B22611" s="927"/>
      <c r="C22611" s="580"/>
      <c r="D22611" s="939"/>
      <c r="E22611" s="940"/>
      <c r="F22611" s="941"/>
      <c r="G22611" s="937" t="str">
        <f t="array" ref="G22611">xlookup(F22611,'Internal Staffing Calculator'!E:E,'Internal Staffing Calculator'!C:C,"")</f>
        <v/>
      </c>
      <c r="H22611" s="932" t="str">
        <f t="array" ref="H22611">if(F22611&lt;&gt;"", iferror(index('Internal Staffing Calculator'!B$8:B23500,match(F22611,'Internal Staffing Calculator'!E$8:E23500,0)), "Not In Budget"),"")</f>
        <v/>
      </c>
      <c r="I22611" s="184"/>
      <c r="J22611" s="184"/>
      <c r="K22611" s="184"/>
      <c r="L22611" s="183"/>
    </row>
    <row r="22612">
      <c r="A22612" s="454"/>
      <c r="B22612" s="927"/>
      <c r="C22612" s="580"/>
      <c r="D22612" s="939"/>
      <c r="E22612" s="940"/>
      <c r="F22612" s="941"/>
      <c r="G22612" s="937" t="str">
        <f t="array" ref="G22612">xlookup(F22612,'Internal Staffing Calculator'!E:E,'Internal Staffing Calculator'!C:C,"")</f>
        <v/>
      </c>
      <c r="H22612" s="932" t="str">
        <f t="array" ref="H22612">if(F22612&lt;&gt;"", iferror(index('Internal Staffing Calculator'!B$8:B23500,match(F22612,'Internal Staffing Calculator'!E$8:E23500,0)), "Not In Budget"),"")</f>
        <v/>
      </c>
      <c r="I22612" s="184"/>
      <c r="J22612" s="184"/>
      <c r="K22612" s="184"/>
      <c r="L22612" s="183"/>
    </row>
    <row r="22613">
      <c r="A22613" s="454"/>
      <c r="B22613" s="927"/>
      <c r="C22613" s="580"/>
      <c r="D22613" s="939"/>
      <c r="E22613" s="940"/>
      <c r="F22613" s="941"/>
      <c r="G22613" s="937" t="str">
        <f t="array" ref="G22613">xlookup(F22613,'Internal Staffing Calculator'!E:E,'Internal Staffing Calculator'!C:C,"")</f>
        <v/>
      </c>
      <c r="H22613" s="932" t="str">
        <f t="array" ref="H22613">if(F22613&lt;&gt;"", iferror(index('Internal Staffing Calculator'!B$8:B23500,match(F22613,'Internal Staffing Calculator'!E$8:E23500,0)), "Not In Budget"),"")</f>
        <v/>
      </c>
      <c r="I22613" s="184"/>
      <c r="J22613" s="184"/>
      <c r="K22613" s="184"/>
      <c r="L22613" s="183"/>
    </row>
    <row r="22614">
      <c r="A22614" s="454"/>
      <c r="B22614" s="927"/>
      <c r="C22614" s="580"/>
      <c r="D22614" s="939"/>
      <c r="E22614" s="940"/>
      <c r="F22614" s="941"/>
      <c r="G22614" s="937" t="str">
        <f t="array" ref="G22614">xlookup(F22614,'Internal Staffing Calculator'!E:E,'Internal Staffing Calculator'!C:C,"")</f>
        <v/>
      </c>
      <c r="H22614" s="932" t="str">
        <f t="array" ref="H22614">if(F22614&lt;&gt;"", iferror(index('Internal Staffing Calculator'!B$8:B23500,match(F22614,'Internal Staffing Calculator'!E$8:E23500,0)), "Not In Budget"),"")</f>
        <v/>
      </c>
      <c r="I22614" s="184"/>
      <c r="J22614" s="184"/>
      <c r="K22614" s="184"/>
      <c r="L22614" s="183"/>
    </row>
    <row r="22615">
      <c r="A22615" s="454"/>
      <c r="B22615" s="927"/>
      <c r="C22615" s="580"/>
      <c r="D22615" s="939"/>
      <c r="E22615" s="940"/>
      <c r="F22615" s="941"/>
      <c r="G22615" s="937" t="str">
        <f t="array" ref="G22615">xlookup(F22615,'Internal Staffing Calculator'!E:E,'Internal Staffing Calculator'!C:C,"")</f>
        <v/>
      </c>
      <c r="H22615" s="932" t="str">
        <f t="array" ref="H22615">if(F22615&lt;&gt;"", iferror(index('Internal Staffing Calculator'!B$8:B23500,match(F22615,'Internal Staffing Calculator'!E$8:E23500,0)), "Not In Budget"),"")</f>
        <v/>
      </c>
      <c r="I22615" s="184"/>
      <c r="J22615" s="184"/>
      <c r="K22615" s="184"/>
      <c r="L22615" s="183"/>
    </row>
    <row r="22616">
      <c r="A22616" s="454"/>
      <c r="B22616" s="927"/>
      <c r="C22616" s="580"/>
      <c r="D22616" s="939"/>
      <c r="E22616" s="940"/>
      <c r="F22616" s="941"/>
      <c r="G22616" s="937" t="str">
        <f t="array" ref="G22616">xlookup(F22616,'Internal Staffing Calculator'!E:E,'Internal Staffing Calculator'!C:C,"")</f>
        <v/>
      </c>
      <c r="H22616" s="932" t="str">
        <f t="array" ref="H22616">if(F22616&lt;&gt;"", iferror(index('Internal Staffing Calculator'!B$8:B23500,match(F22616,'Internal Staffing Calculator'!E$8:E23500,0)), "Not In Budget"),"")</f>
        <v/>
      </c>
      <c r="I22616" s="184"/>
      <c r="J22616" s="184"/>
      <c r="K22616" s="184"/>
      <c r="L22616" s="183"/>
    </row>
    <row r="22617">
      <c r="A22617" s="454"/>
      <c r="B22617" s="927"/>
      <c r="C22617" s="580"/>
      <c r="D22617" s="939"/>
      <c r="E22617" s="940"/>
      <c r="F22617" s="941"/>
      <c r="G22617" s="937" t="str">
        <f t="array" ref="G22617">xlookup(F22617,'Internal Staffing Calculator'!E:E,'Internal Staffing Calculator'!C:C,"")</f>
        <v/>
      </c>
      <c r="H22617" s="932" t="str">
        <f t="array" ref="H22617">if(F22617&lt;&gt;"", iferror(index('Internal Staffing Calculator'!B$8:B23500,match(F22617,'Internal Staffing Calculator'!E$8:E23500,0)), "Not In Budget"),"")</f>
        <v/>
      </c>
      <c r="I22617" s="184"/>
      <c r="J22617" s="184"/>
      <c r="K22617" s="184"/>
      <c r="L22617" s="183"/>
    </row>
    <row r="22618">
      <c r="A22618" s="454"/>
      <c r="B22618" s="927"/>
      <c r="C22618" s="580"/>
      <c r="D22618" s="939"/>
      <c r="E22618" s="940"/>
      <c r="F22618" s="941"/>
      <c r="G22618" s="937" t="str">
        <f t="array" ref="G22618">xlookup(F22618,'Internal Staffing Calculator'!E:E,'Internal Staffing Calculator'!C:C,"")</f>
        <v/>
      </c>
      <c r="H22618" s="932" t="str">
        <f t="array" ref="H22618">if(F22618&lt;&gt;"", iferror(index('Internal Staffing Calculator'!B$8:B23500,match(F22618,'Internal Staffing Calculator'!E$8:E23500,0)), "Not In Budget"),"")</f>
        <v/>
      </c>
      <c r="I22618" s="184"/>
      <c r="J22618" s="184"/>
      <c r="K22618" s="184"/>
      <c r="L22618" s="183"/>
    </row>
    <row r="22619">
      <c r="A22619" s="454"/>
      <c r="B22619" s="927"/>
      <c r="C22619" s="580"/>
      <c r="D22619" s="939"/>
      <c r="E22619" s="940"/>
      <c r="F22619" s="941"/>
      <c r="G22619" s="937" t="str">
        <f t="array" ref="G22619">xlookup(F22619,'Internal Staffing Calculator'!E:E,'Internal Staffing Calculator'!C:C,"")</f>
        <v/>
      </c>
      <c r="H22619" s="932" t="str">
        <f t="array" ref="H22619">if(F22619&lt;&gt;"", iferror(index('Internal Staffing Calculator'!B$8:B23500,match(F22619,'Internal Staffing Calculator'!E$8:E23500,0)), "Not In Budget"),"")</f>
        <v/>
      </c>
      <c r="I22619" s="184"/>
      <c r="J22619" s="184"/>
      <c r="K22619" s="184"/>
      <c r="L22619" s="183"/>
    </row>
    <row r="22620">
      <c r="A22620" s="454"/>
      <c r="B22620" s="927"/>
      <c r="C22620" s="580"/>
      <c r="D22620" s="939"/>
      <c r="E22620" s="940"/>
      <c r="F22620" s="941"/>
      <c r="G22620" s="937" t="str">
        <f t="array" ref="G22620">xlookup(F22620,'Internal Staffing Calculator'!E:E,'Internal Staffing Calculator'!C:C,"")</f>
        <v/>
      </c>
      <c r="H22620" s="932" t="str">
        <f t="array" ref="H22620">if(F22620&lt;&gt;"", iferror(index('Internal Staffing Calculator'!B$8:B23500,match(F22620,'Internal Staffing Calculator'!E$8:E23500,0)), "Not In Budget"),"")</f>
        <v/>
      </c>
      <c r="I22620" s="184"/>
      <c r="J22620" s="184"/>
      <c r="K22620" s="184"/>
      <c r="L22620" s="183"/>
    </row>
    <row r="22621">
      <c r="A22621" s="454"/>
      <c r="B22621" s="927"/>
      <c r="C22621" s="580"/>
      <c r="D22621" s="939"/>
      <c r="E22621" s="940"/>
      <c r="F22621" s="941"/>
      <c r="G22621" s="937" t="str">
        <f t="array" ref="G22621">xlookup(F22621,'Internal Staffing Calculator'!E:E,'Internal Staffing Calculator'!C:C,"")</f>
        <v/>
      </c>
      <c r="H22621" s="932" t="str">
        <f t="array" ref="H22621">if(F22621&lt;&gt;"", iferror(index('Internal Staffing Calculator'!B$8:B23500,match(F22621,'Internal Staffing Calculator'!E$8:E23500,0)), "Not In Budget"),"")</f>
        <v/>
      </c>
      <c r="I22621" s="184"/>
      <c r="J22621" s="184"/>
      <c r="K22621" s="184"/>
      <c r="L22621" s="183"/>
    </row>
    <row r="22622">
      <c r="A22622" s="454"/>
      <c r="B22622" s="927"/>
      <c r="C22622" s="580"/>
      <c r="D22622" s="939"/>
      <c r="E22622" s="940"/>
      <c r="F22622" s="941"/>
      <c r="G22622" s="937" t="str">
        <f t="array" ref="G22622">xlookup(F22622,'Internal Staffing Calculator'!E:E,'Internal Staffing Calculator'!C:C,"")</f>
        <v/>
      </c>
      <c r="H22622" s="932" t="str">
        <f t="array" ref="H22622">if(F22622&lt;&gt;"", iferror(index('Internal Staffing Calculator'!B$8:B23500,match(F22622,'Internal Staffing Calculator'!E$8:E23500,0)), "Not In Budget"),"")</f>
        <v/>
      </c>
      <c r="I22622" s="184"/>
      <c r="J22622" s="184"/>
      <c r="K22622" s="184"/>
      <c r="L22622" s="183"/>
    </row>
    <row r="22623">
      <c r="A22623" s="454"/>
      <c r="B22623" s="927"/>
      <c r="C22623" s="580"/>
      <c r="D22623" s="939"/>
      <c r="E22623" s="940"/>
      <c r="F22623" s="941"/>
      <c r="G22623" s="937" t="str">
        <f t="array" ref="G22623">xlookup(F22623,'Internal Staffing Calculator'!E:E,'Internal Staffing Calculator'!C:C,"")</f>
        <v/>
      </c>
      <c r="H22623" s="932" t="str">
        <f t="array" ref="H22623">if(F22623&lt;&gt;"", iferror(index('Internal Staffing Calculator'!B$8:B23500,match(F22623,'Internal Staffing Calculator'!E$8:E23500,0)), "Not In Budget"),"")</f>
        <v/>
      </c>
      <c r="I22623" s="184"/>
      <c r="J22623" s="184"/>
      <c r="K22623" s="184"/>
      <c r="L22623" s="183"/>
    </row>
    <row r="22624">
      <c r="A22624" s="454"/>
      <c r="B22624" s="927"/>
      <c r="C22624" s="580"/>
      <c r="D22624" s="939"/>
      <c r="E22624" s="940"/>
      <c r="F22624" s="941"/>
      <c r="G22624" s="937" t="str">
        <f t="array" ref="G22624">xlookup(F22624,'Internal Staffing Calculator'!E:E,'Internal Staffing Calculator'!C:C,"")</f>
        <v/>
      </c>
      <c r="H22624" s="932" t="str">
        <f t="array" ref="H22624">if(F22624&lt;&gt;"", iferror(index('Internal Staffing Calculator'!B$8:B23500,match(F22624,'Internal Staffing Calculator'!E$8:E23500,0)), "Not In Budget"),"")</f>
        <v/>
      </c>
      <c r="I22624" s="184"/>
      <c r="J22624" s="184"/>
      <c r="K22624" s="184"/>
      <c r="L22624" s="183"/>
    </row>
    <row r="22625">
      <c r="A22625" s="454"/>
      <c r="B22625" s="927"/>
      <c r="C22625" s="580"/>
      <c r="D22625" s="939"/>
      <c r="E22625" s="940"/>
      <c r="F22625" s="941"/>
      <c r="G22625" s="937" t="str">
        <f t="array" ref="G22625">xlookup(F22625,'Internal Staffing Calculator'!E:E,'Internal Staffing Calculator'!C:C,"")</f>
        <v/>
      </c>
      <c r="H22625" s="932" t="str">
        <f t="array" ref="H22625">if(F22625&lt;&gt;"", iferror(index('Internal Staffing Calculator'!B$8:B23500,match(F22625,'Internal Staffing Calculator'!E$8:E23500,0)), "Not In Budget"),"")</f>
        <v/>
      </c>
      <c r="I22625" s="184"/>
      <c r="J22625" s="184"/>
      <c r="K22625" s="184"/>
      <c r="L22625" s="183"/>
    </row>
    <row r="22626">
      <c r="A22626" s="454"/>
      <c r="B22626" s="927"/>
      <c r="C22626" s="580"/>
      <c r="D22626" s="939"/>
      <c r="E22626" s="940"/>
      <c r="F22626" s="941"/>
      <c r="G22626" s="937" t="str">
        <f t="array" ref="G22626">xlookup(F22626,'Internal Staffing Calculator'!E:E,'Internal Staffing Calculator'!C:C,"")</f>
        <v/>
      </c>
      <c r="H22626" s="932" t="str">
        <f t="array" ref="H22626">if(F22626&lt;&gt;"", iferror(index('Internal Staffing Calculator'!B$8:B23500,match(F22626,'Internal Staffing Calculator'!E$8:E23500,0)), "Not In Budget"),"")</f>
        <v/>
      </c>
      <c r="I22626" s="184"/>
      <c r="J22626" s="184"/>
      <c r="K22626" s="184"/>
      <c r="L22626" s="183"/>
    </row>
    <row r="22627">
      <c r="A22627" s="454"/>
      <c r="B22627" s="927"/>
      <c r="C22627" s="580"/>
      <c r="D22627" s="939"/>
      <c r="E22627" s="940"/>
      <c r="F22627" s="941"/>
      <c r="G22627" s="937" t="str">
        <f t="array" ref="G22627">xlookup(F22627,'Internal Staffing Calculator'!E:E,'Internal Staffing Calculator'!C:C,"")</f>
        <v/>
      </c>
      <c r="H22627" s="932" t="str">
        <f t="array" ref="H22627">if(F22627&lt;&gt;"", iferror(index('Internal Staffing Calculator'!B$8:B23500,match(F22627,'Internal Staffing Calculator'!E$8:E23500,0)), "Not In Budget"),"")</f>
        <v/>
      </c>
      <c r="I22627" s="184"/>
      <c r="J22627" s="184"/>
      <c r="K22627" s="184"/>
      <c r="L22627" s="183"/>
    </row>
    <row r="22628">
      <c r="A22628" s="454"/>
      <c r="B22628" s="927"/>
      <c r="C22628" s="580"/>
      <c r="D22628" s="939"/>
      <c r="E22628" s="940"/>
      <c r="F22628" s="941"/>
      <c r="G22628" s="937" t="str">
        <f t="array" ref="G22628">xlookup(F22628,'Internal Staffing Calculator'!E:E,'Internal Staffing Calculator'!C:C,"")</f>
        <v/>
      </c>
      <c r="H22628" s="932" t="str">
        <f t="array" ref="H22628">if(F22628&lt;&gt;"", iferror(index('Internal Staffing Calculator'!B$8:B23500,match(F22628,'Internal Staffing Calculator'!E$8:E23500,0)), "Not In Budget"),"")</f>
        <v/>
      </c>
      <c r="I22628" s="184"/>
      <c r="J22628" s="184"/>
      <c r="K22628" s="184"/>
      <c r="L22628" s="183"/>
    </row>
    <row r="22629">
      <c r="A22629" s="454"/>
      <c r="B22629" s="927"/>
      <c r="C22629" s="580"/>
      <c r="D22629" s="939"/>
      <c r="E22629" s="940"/>
      <c r="F22629" s="941"/>
      <c r="G22629" s="937" t="str">
        <f t="array" ref="G22629">xlookup(F22629,'Internal Staffing Calculator'!E:E,'Internal Staffing Calculator'!C:C,"")</f>
        <v/>
      </c>
      <c r="H22629" s="932" t="str">
        <f t="array" ref="H22629">if(F22629&lt;&gt;"", iferror(index('Internal Staffing Calculator'!B$8:B23500,match(F22629,'Internal Staffing Calculator'!E$8:E23500,0)), "Not In Budget"),"")</f>
        <v/>
      </c>
      <c r="I22629" s="184"/>
      <c r="J22629" s="184"/>
      <c r="K22629" s="184"/>
      <c r="L22629" s="183"/>
    </row>
    <row r="22630">
      <c r="A22630" s="454"/>
      <c r="B22630" s="927"/>
      <c r="C22630" s="580"/>
      <c r="D22630" s="939"/>
      <c r="E22630" s="940"/>
      <c r="F22630" s="941"/>
      <c r="G22630" s="937" t="str">
        <f t="array" ref="G22630">xlookup(F22630,'Internal Staffing Calculator'!E:E,'Internal Staffing Calculator'!C:C,"")</f>
        <v/>
      </c>
      <c r="H22630" s="932" t="str">
        <f t="array" ref="H22630">if(F22630&lt;&gt;"", iferror(index('Internal Staffing Calculator'!B$8:B23500,match(F22630,'Internal Staffing Calculator'!E$8:E23500,0)), "Not In Budget"),"")</f>
        <v/>
      </c>
      <c r="I22630" s="184"/>
      <c r="J22630" s="184"/>
      <c r="K22630" s="184"/>
      <c r="L22630" s="183"/>
    </row>
    <row r="22631">
      <c r="A22631" s="454"/>
      <c r="B22631" s="927"/>
      <c r="C22631" s="580"/>
      <c r="D22631" s="939"/>
      <c r="E22631" s="940"/>
      <c r="F22631" s="941"/>
      <c r="G22631" s="937" t="str">
        <f t="array" ref="G22631">xlookup(F22631,'Internal Staffing Calculator'!E:E,'Internal Staffing Calculator'!C:C,"")</f>
        <v/>
      </c>
      <c r="H22631" s="932" t="str">
        <f t="array" ref="H22631">if(F22631&lt;&gt;"", iferror(index('Internal Staffing Calculator'!B$8:B23500,match(F22631,'Internal Staffing Calculator'!E$8:E23500,0)), "Not In Budget"),"")</f>
        <v/>
      </c>
      <c r="I22631" s="184"/>
      <c r="J22631" s="184"/>
      <c r="K22631" s="184"/>
      <c r="L22631" s="183"/>
    </row>
    <row r="22632">
      <c r="A22632" s="454"/>
      <c r="B22632" s="927"/>
      <c r="C22632" s="580"/>
      <c r="D22632" s="939"/>
      <c r="E22632" s="940"/>
      <c r="F22632" s="941"/>
      <c r="G22632" s="937" t="str">
        <f t="array" ref="G22632">xlookup(F22632,'Internal Staffing Calculator'!E:E,'Internal Staffing Calculator'!C:C,"")</f>
        <v/>
      </c>
      <c r="H22632" s="932" t="str">
        <f t="array" ref="H22632">if(F22632&lt;&gt;"", iferror(index('Internal Staffing Calculator'!B$8:B23500,match(F22632,'Internal Staffing Calculator'!E$8:E23500,0)), "Not In Budget"),"")</f>
        <v/>
      </c>
      <c r="I22632" s="184"/>
      <c r="J22632" s="184"/>
      <c r="K22632" s="184"/>
      <c r="L22632" s="183"/>
    </row>
    <row r="22633">
      <c r="A22633" s="454"/>
      <c r="B22633" s="927"/>
      <c r="C22633" s="580"/>
      <c r="D22633" s="939"/>
      <c r="E22633" s="940"/>
      <c r="F22633" s="941"/>
      <c r="G22633" s="937" t="str">
        <f t="array" ref="G22633">xlookup(F22633,'Internal Staffing Calculator'!E:E,'Internal Staffing Calculator'!C:C,"")</f>
        <v/>
      </c>
      <c r="H22633" s="932" t="str">
        <f t="array" ref="H22633">if(F22633&lt;&gt;"", iferror(index('Internal Staffing Calculator'!B$8:B23500,match(F22633,'Internal Staffing Calculator'!E$8:E23500,0)), "Not In Budget"),"")</f>
        <v/>
      </c>
      <c r="I22633" s="184"/>
      <c r="J22633" s="184"/>
      <c r="K22633" s="184"/>
      <c r="L22633" s="183"/>
    </row>
    <row r="22634">
      <c r="A22634" s="454"/>
      <c r="B22634" s="927"/>
      <c r="C22634" s="580"/>
      <c r="D22634" s="939"/>
      <c r="E22634" s="940"/>
      <c r="F22634" s="941"/>
      <c r="G22634" s="937" t="str">
        <f t="array" ref="G22634">xlookup(F22634,'Internal Staffing Calculator'!E:E,'Internal Staffing Calculator'!C:C,"")</f>
        <v/>
      </c>
      <c r="H22634" s="932" t="str">
        <f t="array" ref="H22634">if(F22634&lt;&gt;"", iferror(index('Internal Staffing Calculator'!B$8:B23500,match(F22634,'Internal Staffing Calculator'!E$8:E23500,0)), "Not In Budget"),"")</f>
        <v/>
      </c>
      <c r="I22634" s="184"/>
      <c r="J22634" s="184"/>
      <c r="K22634" s="184"/>
      <c r="L22634" s="183"/>
    </row>
    <row r="22635">
      <c r="A22635" s="454"/>
      <c r="B22635" s="927"/>
      <c r="C22635" s="580"/>
      <c r="D22635" s="939"/>
      <c r="E22635" s="940"/>
      <c r="F22635" s="941"/>
      <c r="G22635" s="937" t="str">
        <f t="array" ref="G22635">xlookup(F22635,'Internal Staffing Calculator'!E:E,'Internal Staffing Calculator'!C:C,"")</f>
        <v/>
      </c>
      <c r="H22635" s="932" t="str">
        <f t="array" ref="H22635">if(F22635&lt;&gt;"", iferror(index('Internal Staffing Calculator'!B$8:B23500,match(F22635,'Internal Staffing Calculator'!E$8:E23500,0)), "Not In Budget"),"")</f>
        <v/>
      </c>
      <c r="I22635" s="184"/>
      <c r="J22635" s="184"/>
      <c r="K22635" s="184"/>
      <c r="L22635" s="183"/>
    </row>
    <row r="22636">
      <c r="A22636" s="454"/>
      <c r="B22636" s="927"/>
      <c r="C22636" s="580"/>
      <c r="D22636" s="939"/>
      <c r="E22636" s="940"/>
      <c r="F22636" s="941"/>
      <c r="G22636" s="937" t="str">
        <f t="array" ref="G22636">xlookup(F22636,'Internal Staffing Calculator'!E:E,'Internal Staffing Calculator'!C:C,"")</f>
        <v/>
      </c>
      <c r="H22636" s="932" t="str">
        <f t="array" ref="H22636">if(F22636&lt;&gt;"", iferror(index('Internal Staffing Calculator'!B$8:B23500,match(F22636,'Internal Staffing Calculator'!E$8:E23500,0)), "Not In Budget"),"")</f>
        <v/>
      </c>
      <c r="I22636" s="184"/>
      <c r="J22636" s="184"/>
      <c r="K22636" s="184"/>
      <c r="L22636" s="183"/>
    </row>
    <row r="22637">
      <c r="A22637" s="454"/>
      <c r="B22637" s="927"/>
      <c r="C22637" s="580"/>
      <c r="D22637" s="939"/>
      <c r="E22637" s="940"/>
      <c r="F22637" s="941"/>
      <c r="G22637" s="937" t="str">
        <f t="array" ref="G22637">xlookup(F22637,'Internal Staffing Calculator'!E:E,'Internal Staffing Calculator'!C:C,"")</f>
        <v/>
      </c>
      <c r="H22637" s="932" t="str">
        <f t="array" ref="H22637">if(F22637&lt;&gt;"", iferror(index('Internal Staffing Calculator'!B$8:B23500,match(F22637,'Internal Staffing Calculator'!E$8:E23500,0)), "Not In Budget"),"")</f>
        <v/>
      </c>
      <c r="I22637" s="184"/>
      <c r="J22637" s="184"/>
      <c r="K22637" s="184"/>
      <c r="L22637" s="183"/>
    </row>
    <row r="22638">
      <c r="A22638" s="454"/>
      <c r="B22638" s="927"/>
      <c r="C22638" s="580"/>
      <c r="D22638" s="939"/>
      <c r="E22638" s="940"/>
      <c r="F22638" s="941"/>
      <c r="G22638" s="937" t="str">
        <f t="array" ref="G22638">xlookup(F22638,'Internal Staffing Calculator'!E:E,'Internal Staffing Calculator'!C:C,"")</f>
        <v/>
      </c>
      <c r="H22638" s="932" t="str">
        <f t="array" ref="H22638">if(F22638&lt;&gt;"", iferror(index('Internal Staffing Calculator'!B$8:B23500,match(F22638,'Internal Staffing Calculator'!E$8:E23500,0)), "Not In Budget"),"")</f>
        <v/>
      </c>
      <c r="I22638" s="184"/>
      <c r="J22638" s="184"/>
      <c r="K22638" s="184"/>
      <c r="L22638" s="183"/>
    </row>
    <row r="22639">
      <c r="A22639" s="454"/>
      <c r="B22639" s="927"/>
      <c r="C22639" s="580"/>
      <c r="D22639" s="939"/>
      <c r="E22639" s="940"/>
      <c r="F22639" s="941"/>
      <c r="G22639" s="937" t="str">
        <f t="array" ref="G22639">xlookup(F22639,'Internal Staffing Calculator'!E:E,'Internal Staffing Calculator'!C:C,"")</f>
        <v/>
      </c>
      <c r="H22639" s="932" t="str">
        <f t="array" ref="H22639">if(F22639&lt;&gt;"", iferror(index('Internal Staffing Calculator'!B$8:B23500,match(F22639,'Internal Staffing Calculator'!E$8:E23500,0)), "Not In Budget"),"")</f>
        <v/>
      </c>
      <c r="I22639" s="184"/>
      <c r="J22639" s="184"/>
      <c r="K22639" s="184"/>
      <c r="L22639" s="183"/>
    </row>
    <row r="22640">
      <c r="A22640" s="454"/>
      <c r="B22640" s="927"/>
      <c r="C22640" s="580"/>
      <c r="D22640" s="939"/>
      <c r="E22640" s="940"/>
      <c r="F22640" s="941"/>
      <c r="G22640" s="937" t="str">
        <f t="array" ref="G22640">xlookup(F22640,'Internal Staffing Calculator'!E:E,'Internal Staffing Calculator'!C:C,"")</f>
        <v/>
      </c>
      <c r="H22640" s="932" t="str">
        <f t="array" ref="H22640">if(F22640&lt;&gt;"", iferror(index('Internal Staffing Calculator'!B$8:B23500,match(F22640,'Internal Staffing Calculator'!E$8:E23500,0)), "Not In Budget"),"")</f>
        <v/>
      </c>
      <c r="I22640" s="184"/>
      <c r="J22640" s="184"/>
      <c r="K22640" s="184"/>
      <c r="L22640" s="183"/>
    </row>
    <row r="22641">
      <c r="A22641" s="454"/>
      <c r="B22641" s="927"/>
      <c r="C22641" s="580"/>
      <c r="D22641" s="939"/>
      <c r="E22641" s="940"/>
      <c r="F22641" s="941"/>
      <c r="G22641" s="937" t="str">
        <f t="array" ref="G22641">xlookup(F22641,'Internal Staffing Calculator'!E:E,'Internal Staffing Calculator'!C:C,"")</f>
        <v/>
      </c>
      <c r="H22641" s="932" t="str">
        <f t="array" ref="H22641">if(F22641&lt;&gt;"", iferror(index('Internal Staffing Calculator'!B$8:B23500,match(F22641,'Internal Staffing Calculator'!E$8:E23500,0)), "Not In Budget"),"")</f>
        <v/>
      </c>
      <c r="I22641" s="184"/>
      <c r="J22641" s="184"/>
      <c r="K22641" s="184"/>
      <c r="L22641" s="183"/>
    </row>
    <row r="22642">
      <c r="A22642" s="454"/>
      <c r="B22642" s="927"/>
      <c r="C22642" s="580"/>
      <c r="D22642" s="939"/>
      <c r="E22642" s="940"/>
      <c r="F22642" s="941"/>
      <c r="G22642" s="937" t="str">
        <f t="array" ref="G22642">xlookup(F22642,'Internal Staffing Calculator'!E:E,'Internal Staffing Calculator'!C:C,"")</f>
        <v/>
      </c>
      <c r="H22642" s="932" t="str">
        <f t="array" ref="H22642">if(F22642&lt;&gt;"", iferror(index('Internal Staffing Calculator'!B$8:B23500,match(F22642,'Internal Staffing Calculator'!E$8:E23500,0)), "Not In Budget"),"")</f>
        <v/>
      </c>
      <c r="I22642" s="184"/>
      <c r="J22642" s="184"/>
      <c r="K22642" s="184"/>
      <c r="L22642" s="183"/>
    </row>
    <row r="22643">
      <c r="A22643" s="454"/>
      <c r="B22643" s="927"/>
      <c r="C22643" s="580"/>
      <c r="D22643" s="939"/>
      <c r="E22643" s="940"/>
      <c r="F22643" s="941"/>
      <c r="G22643" s="937" t="str">
        <f t="array" ref="G22643">xlookup(F22643,'Internal Staffing Calculator'!E:E,'Internal Staffing Calculator'!C:C,"")</f>
        <v/>
      </c>
      <c r="H22643" s="932" t="str">
        <f t="array" ref="H22643">if(F22643&lt;&gt;"", iferror(index('Internal Staffing Calculator'!B$8:B23500,match(F22643,'Internal Staffing Calculator'!E$8:E23500,0)), "Not In Budget"),"")</f>
        <v/>
      </c>
      <c r="I22643" s="184"/>
      <c r="J22643" s="184"/>
      <c r="K22643" s="184"/>
      <c r="L22643" s="183"/>
    </row>
    <row r="22644">
      <c r="A22644" s="454"/>
      <c r="B22644" s="927"/>
      <c r="C22644" s="580"/>
      <c r="D22644" s="939"/>
      <c r="E22644" s="940"/>
      <c r="F22644" s="941"/>
      <c r="G22644" s="937" t="str">
        <f t="array" ref="G22644">xlookup(F22644,'Internal Staffing Calculator'!E:E,'Internal Staffing Calculator'!C:C,"")</f>
        <v/>
      </c>
      <c r="H22644" s="932" t="str">
        <f t="array" ref="H22644">if(F22644&lt;&gt;"", iferror(index('Internal Staffing Calculator'!B$8:B23500,match(F22644,'Internal Staffing Calculator'!E$8:E23500,0)), "Not In Budget"),"")</f>
        <v/>
      </c>
      <c r="I22644" s="184"/>
      <c r="J22644" s="184"/>
      <c r="K22644" s="184"/>
      <c r="L22644" s="183"/>
    </row>
    <row r="22645">
      <c r="A22645" s="454"/>
      <c r="B22645" s="927"/>
      <c r="C22645" s="580"/>
      <c r="D22645" s="939"/>
      <c r="E22645" s="940"/>
      <c r="F22645" s="941"/>
      <c r="G22645" s="937" t="str">
        <f t="array" ref="G22645">xlookup(F22645,'Internal Staffing Calculator'!E:E,'Internal Staffing Calculator'!C:C,"")</f>
        <v/>
      </c>
      <c r="H22645" s="932" t="str">
        <f t="array" ref="H22645">if(F22645&lt;&gt;"", iferror(index('Internal Staffing Calculator'!B$8:B23500,match(F22645,'Internal Staffing Calculator'!E$8:E23500,0)), "Not In Budget"),"")</f>
        <v/>
      </c>
      <c r="I22645" s="184"/>
      <c r="J22645" s="184"/>
      <c r="K22645" s="184"/>
      <c r="L22645" s="183"/>
    </row>
    <row r="22646">
      <c r="A22646" s="454"/>
      <c r="B22646" s="927"/>
      <c r="C22646" s="580"/>
      <c r="D22646" s="939"/>
      <c r="E22646" s="940"/>
      <c r="F22646" s="941"/>
      <c r="G22646" s="937" t="str">
        <f t="array" ref="G22646">xlookup(F22646,'Internal Staffing Calculator'!E:E,'Internal Staffing Calculator'!C:C,"")</f>
        <v/>
      </c>
      <c r="H22646" s="932" t="str">
        <f t="array" ref="H22646">if(F22646&lt;&gt;"", iferror(index('Internal Staffing Calculator'!B$8:B23500,match(F22646,'Internal Staffing Calculator'!E$8:E23500,0)), "Not In Budget"),"")</f>
        <v/>
      </c>
      <c r="I22646" s="184"/>
      <c r="J22646" s="184"/>
      <c r="K22646" s="184"/>
      <c r="L22646" s="183"/>
    </row>
    <row r="22647">
      <c r="A22647" s="454"/>
      <c r="B22647" s="927"/>
      <c r="C22647" s="580"/>
      <c r="D22647" s="939"/>
      <c r="E22647" s="940"/>
      <c r="F22647" s="941"/>
      <c r="G22647" s="937" t="str">
        <f t="array" ref="G22647">xlookup(F22647,'Internal Staffing Calculator'!E:E,'Internal Staffing Calculator'!C:C,"")</f>
        <v/>
      </c>
      <c r="H22647" s="932" t="str">
        <f t="array" ref="H22647">if(F22647&lt;&gt;"", iferror(index('Internal Staffing Calculator'!B$8:B23500,match(F22647,'Internal Staffing Calculator'!E$8:E23500,0)), "Not In Budget"),"")</f>
        <v/>
      </c>
      <c r="I22647" s="184"/>
      <c r="J22647" s="184"/>
      <c r="K22647" s="184"/>
      <c r="L22647" s="183"/>
    </row>
    <row r="22648">
      <c r="A22648" s="454"/>
      <c r="B22648" s="927"/>
      <c r="C22648" s="580"/>
      <c r="D22648" s="939"/>
      <c r="E22648" s="940"/>
      <c r="F22648" s="941"/>
      <c r="G22648" s="937" t="str">
        <f t="array" ref="G22648">xlookup(F22648,'Internal Staffing Calculator'!E:E,'Internal Staffing Calculator'!C:C,"")</f>
        <v/>
      </c>
      <c r="H22648" s="932" t="str">
        <f t="array" ref="H22648">if(F22648&lt;&gt;"", iferror(index('Internal Staffing Calculator'!B$8:B23500,match(F22648,'Internal Staffing Calculator'!E$8:E23500,0)), "Not In Budget"),"")</f>
        <v/>
      </c>
      <c r="I22648" s="184"/>
      <c r="J22648" s="184"/>
      <c r="K22648" s="184"/>
      <c r="L22648" s="183"/>
    </row>
    <row r="22649">
      <c r="A22649" s="454"/>
      <c r="B22649" s="927"/>
      <c r="C22649" s="580"/>
      <c r="D22649" s="939"/>
      <c r="E22649" s="940"/>
      <c r="F22649" s="941"/>
      <c r="G22649" s="937" t="str">
        <f t="array" ref="G22649">xlookup(F22649,'Internal Staffing Calculator'!E:E,'Internal Staffing Calculator'!C:C,"")</f>
        <v/>
      </c>
      <c r="H22649" s="932" t="str">
        <f t="array" ref="H22649">if(F22649&lt;&gt;"", iferror(index('Internal Staffing Calculator'!B$8:B23500,match(F22649,'Internal Staffing Calculator'!E$8:E23500,0)), "Not In Budget"),"")</f>
        <v/>
      </c>
      <c r="I22649" s="184"/>
      <c r="J22649" s="184"/>
      <c r="K22649" s="184"/>
      <c r="L22649" s="183"/>
    </row>
    <row r="22650">
      <c r="A22650" s="454"/>
      <c r="B22650" s="927"/>
      <c r="C22650" s="580"/>
      <c r="D22650" s="939"/>
      <c r="E22650" s="940"/>
      <c r="F22650" s="941"/>
      <c r="G22650" s="937" t="str">
        <f t="array" ref="G22650">xlookup(F22650,'Internal Staffing Calculator'!E:E,'Internal Staffing Calculator'!C:C,"")</f>
        <v/>
      </c>
      <c r="H22650" s="932" t="str">
        <f t="array" ref="H22650">if(F22650&lt;&gt;"", iferror(index('Internal Staffing Calculator'!B$8:B23500,match(F22650,'Internal Staffing Calculator'!E$8:E23500,0)), "Not In Budget"),"")</f>
        <v/>
      </c>
      <c r="I22650" s="184"/>
      <c r="J22650" s="184"/>
      <c r="K22650" s="184"/>
      <c r="L22650" s="183"/>
    </row>
    <row r="22651">
      <c r="A22651" s="454"/>
      <c r="B22651" s="927"/>
      <c r="C22651" s="580"/>
      <c r="D22651" s="939"/>
      <c r="E22651" s="940"/>
      <c r="F22651" s="941"/>
      <c r="G22651" s="937" t="str">
        <f t="array" ref="G22651">xlookup(F22651,'Internal Staffing Calculator'!E:E,'Internal Staffing Calculator'!C:C,"")</f>
        <v/>
      </c>
      <c r="H22651" s="932" t="str">
        <f t="array" ref="H22651">if(F22651&lt;&gt;"", iferror(index('Internal Staffing Calculator'!B$8:B23500,match(F22651,'Internal Staffing Calculator'!E$8:E23500,0)), "Not In Budget"),"")</f>
        <v/>
      </c>
      <c r="I22651" s="184"/>
      <c r="J22651" s="184"/>
      <c r="K22651" s="184"/>
      <c r="L22651" s="183"/>
    </row>
    <row r="22652">
      <c r="A22652" s="454"/>
      <c r="B22652" s="927"/>
      <c r="C22652" s="580"/>
      <c r="D22652" s="939"/>
      <c r="E22652" s="940"/>
      <c r="F22652" s="941"/>
      <c r="G22652" s="937" t="str">
        <f t="array" ref="G22652">xlookup(F22652,'Internal Staffing Calculator'!E:E,'Internal Staffing Calculator'!C:C,"")</f>
        <v/>
      </c>
      <c r="H22652" s="932" t="str">
        <f t="array" ref="H22652">if(F22652&lt;&gt;"", iferror(index('Internal Staffing Calculator'!B$8:B23500,match(F22652,'Internal Staffing Calculator'!E$8:E23500,0)), "Not In Budget"),"")</f>
        <v/>
      </c>
      <c r="I22652" s="184"/>
      <c r="J22652" s="184"/>
      <c r="K22652" s="184"/>
      <c r="L22652" s="183"/>
    </row>
    <row r="22653">
      <c r="A22653" s="454"/>
      <c r="B22653" s="927"/>
      <c r="C22653" s="580"/>
      <c r="D22653" s="939"/>
      <c r="E22653" s="940"/>
      <c r="F22653" s="941"/>
      <c r="G22653" s="937" t="str">
        <f t="array" ref="G22653">xlookup(F22653,'Internal Staffing Calculator'!E:E,'Internal Staffing Calculator'!C:C,"")</f>
        <v/>
      </c>
      <c r="H22653" s="932" t="str">
        <f t="array" ref="H22653">if(F22653&lt;&gt;"", iferror(index('Internal Staffing Calculator'!B$8:B23500,match(F22653,'Internal Staffing Calculator'!E$8:E23500,0)), "Not In Budget"),"")</f>
        <v/>
      </c>
      <c r="I22653" s="184"/>
      <c r="J22653" s="184"/>
      <c r="K22653" s="184"/>
      <c r="L22653" s="183"/>
    </row>
    <row r="22654">
      <c r="A22654" s="454"/>
      <c r="B22654" s="927"/>
      <c r="C22654" s="580"/>
      <c r="D22654" s="939"/>
      <c r="E22654" s="940"/>
      <c r="F22654" s="941"/>
      <c r="G22654" s="937" t="str">
        <f t="array" ref="G22654">xlookup(F22654,'Internal Staffing Calculator'!E:E,'Internal Staffing Calculator'!C:C,"")</f>
        <v/>
      </c>
      <c r="H22654" s="932" t="str">
        <f t="array" ref="H22654">if(F22654&lt;&gt;"", iferror(index('Internal Staffing Calculator'!B$8:B23500,match(F22654,'Internal Staffing Calculator'!E$8:E23500,0)), "Not In Budget"),"")</f>
        <v/>
      </c>
      <c r="I22654" s="184"/>
      <c r="J22654" s="184"/>
      <c r="K22654" s="184"/>
      <c r="L22654" s="183"/>
    </row>
    <row r="22655">
      <c r="A22655" s="454"/>
      <c r="B22655" s="927"/>
      <c r="C22655" s="580"/>
      <c r="D22655" s="939"/>
      <c r="E22655" s="940"/>
      <c r="F22655" s="941"/>
      <c r="G22655" s="937" t="str">
        <f t="array" ref="G22655">xlookup(F22655,'Internal Staffing Calculator'!E:E,'Internal Staffing Calculator'!C:C,"")</f>
        <v/>
      </c>
      <c r="H22655" s="932" t="str">
        <f t="array" ref="H22655">if(F22655&lt;&gt;"", iferror(index('Internal Staffing Calculator'!B$8:B23500,match(F22655,'Internal Staffing Calculator'!E$8:E23500,0)), "Not In Budget"),"")</f>
        <v/>
      </c>
      <c r="I22655" s="184"/>
      <c r="J22655" s="184"/>
      <c r="K22655" s="184"/>
      <c r="L22655" s="183"/>
    </row>
    <row r="22656">
      <c r="A22656" s="454"/>
      <c r="B22656" s="927"/>
      <c r="C22656" s="580"/>
      <c r="D22656" s="939"/>
      <c r="E22656" s="940"/>
      <c r="F22656" s="941"/>
      <c r="G22656" s="937" t="str">
        <f t="array" ref="G22656">xlookup(F22656,'Internal Staffing Calculator'!E:E,'Internal Staffing Calculator'!C:C,"")</f>
        <v/>
      </c>
      <c r="H22656" s="932" t="str">
        <f t="array" ref="H22656">if(F22656&lt;&gt;"", iferror(index('Internal Staffing Calculator'!B$8:B23500,match(F22656,'Internal Staffing Calculator'!E$8:E23500,0)), "Not In Budget"),"")</f>
        <v/>
      </c>
      <c r="I22656" s="184"/>
      <c r="J22656" s="184"/>
      <c r="K22656" s="184"/>
      <c r="L22656" s="183"/>
    </row>
    <row r="22657">
      <c r="A22657" s="454"/>
      <c r="B22657" s="927"/>
      <c r="C22657" s="580"/>
      <c r="D22657" s="939"/>
      <c r="E22657" s="940"/>
      <c r="F22657" s="941"/>
      <c r="G22657" s="937" t="str">
        <f t="array" ref="G22657">xlookup(F22657,'Internal Staffing Calculator'!E:E,'Internal Staffing Calculator'!C:C,"")</f>
        <v/>
      </c>
      <c r="H22657" s="932" t="str">
        <f t="array" ref="H22657">if(F22657&lt;&gt;"", iferror(index('Internal Staffing Calculator'!B$8:B23500,match(F22657,'Internal Staffing Calculator'!E$8:E23500,0)), "Not In Budget"),"")</f>
        <v/>
      </c>
      <c r="I22657" s="184"/>
      <c r="J22657" s="184"/>
      <c r="K22657" s="184"/>
      <c r="L22657" s="183"/>
    </row>
    <row r="22658">
      <c r="A22658" s="454"/>
      <c r="B22658" s="927"/>
      <c r="C22658" s="580"/>
      <c r="D22658" s="939"/>
      <c r="E22658" s="940"/>
      <c r="F22658" s="941"/>
      <c r="G22658" s="937" t="str">
        <f t="array" ref="G22658">xlookup(F22658,'Internal Staffing Calculator'!E:E,'Internal Staffing Calculator'!C:C,"")</f>
        <v/>
      </c>
      <c r="H22658" s="932" t="str">
        <f t="array" ref="H22658">if(F22658&lt;&gt;"", iferror(index('Internal Staffing Calculator'!B$8:B23500,match(F22658,'Internal Staffing Calculator'!E$8:E23500,0)), "Not In Budget"),"")</f>
        <v/>
      </c>
      <c r="I22658" s="184"/>
      <c r="J22658" s="184"/>
      <c r="K22658" s="184"/>
      <c r="L22658" s="183"/>
    </row>
    <row r="22659">
      <c r="A22659" s="454"/>
      <c r="B22659" s="927"/>
      <c r="C22659" s="580"/>
      <c r="D22659" s="939"/>
      <c r="E22659" s="940"/>
      <c r="F22659" s="941"/>
      <c r="G22659" s="937" t="str">
        <f t="array" ref="G22659">xlookup(F22659,'Internal Staffing Calculator'!E:E,'Internal Staffing Calculator'!C:C,"")</f>
        <v/>
      </c>
      <c r="H22659" s="932" t="str">
        <f t="array" ref="H22659">if(F22659&lt;&gt;"", iferror(index('Internal Staffing Calculator'!B$8:B23500,match(F22659,'Internal Staffing Calculator'!E$8:E23500,0)), "Not In Budget"),"")</f>
        <v/>
      </c>
      <c r="I22659" s="184"/>
      <c r="J22659" s="184"/>
      <c r="K22659" s="184"/>
      <c r="L22659" s="183"/>
    </row>
    <row r="22660">
      <c r="A22660" s="454"/>
      <c r="B22660" s="927"/>
      <c r="C22660" s="580"/>
      <c r="D22660" s="939"/>
      <c r="E22660" s="940"/>
      <c r="F22660" s="941"/>
      <c r="G22660" s="937" t="str">
        <f t="array" ref="G22660">xlookup(F22660,'Internal Staffing Calculator'!E:E,'Internal Staffing Calculator'!C:C,"")</f>
        <v/>
      </c>
      <c r="H22660" s="932" t="str">
        <f t="array" ref="H22660">if(F22660&lt;&gt;"", iferror(index('Internal Staffing Calculator'!B$8:B23500,match(F22660,'Internal Staffing Calculator'!E$8:E23500,0)), "Not In Budget"),"")</f>
        <v/>
      </c>
      <c r="I22660" s="184"/>
      <c r="J22660" s="184"/>
      <c r="K22660" s="184"/>
      <c r="L22660" s="183"/>
    </row>
    <row r="22661">
      <c r="A22661" s="454"/>
      <c r="B22661" s="927"/>
      <c r="C22661" s="580"/>
      <c r="D22661" s="939"/>
      <c r="E22661" s="940"/>
      <c r="F22661" s="941"/>
      <c r="G22661" s="937" t="str">
        <f t="array" ref="G22661">xlookup(F22661,'Internal Staffing Calculator'!E:E,'Internal Staffing Calculator'!C:C,"")</f>
        <v/>
      </c>
      <c r="H22661" s="932" t="str">
        <f t="array" ref="H22661">if(F22661&lt;&gt;"", iferror(index('Internal Staffing Calculator'!B$8:B23500,match(F22661,'Internal Staffing Calculator'!E$8:E23500,0)), "Not In Budget"),"")</f>
        <v/>
      </c>
      <c r="I22661" s="184"/>
      <c r="J22661" s="184"/>
      <c r="K22661" s="184"/>
      <c r="L22661" s="183"/>
    </row>
    <row r="22662">
      <c r="A22662" s="454"/>
      <c r="B22662" s="927"/>
      <c r="C22662" s="580"/>
      <c r="D22662" s="939"/>
      <c r="E22662" s="940"/>
      <c r="F22662" s="941"/>
      <c r="G22662" s="937" t="str">
        <f t="array" ref="G22662">xlookup(F22662,'Internal Staffing Calculator'!E:E,'Internal Staffing Calculator'!C:C,"")</f>
        <v/>
      </c>
      <c r="H22662" s="932" t="str">
        <f t="array" ref="H22662">if(F22662&lt;&gt;"", iferror(index('Internal Staffing Calculator'!B$8:B23500,match(F22662,'Internal Staffing Calculator'!E$8:E23500,0)), "Not In Budget"),"")</f>
        <v/>
      </c>
      <c r="I22662" s="184"/>
      <c r="J22662" s="184"/>
      <c r="K22662" s="184"/>
      <c r="L22662" s="183"/>
    </row>
    <row r="22663">
      <c r="A22663" s="454"/>
      <c r="B22663" s="927"/>
      <c r="C22663" s="580"/>
      <c r="D22663" s="939"/>
      <c r="E22663" s="940"/>
      <c r="F22663" s="941"/>
      <c r="G22663" s="937" t="str">
        <f t="array" ref="G22663">xlookup(F22663,'Internal Staffing Calculator'!E:E,'Internal Staffing Calculator'!C:C,"")</f>
        <v/>
      </c>
      <c r="H22663" s="932" t="str">
        <f t="array" ref="H22663">if(F22663&lt;&gt;"", iferror(index('Internal Staffing Calculator'!B$8:B23500,match(F22663,'Internal Staffing Calculator'!E$8:E23500,0)), "Not In Budget"),"")</f>
        <v/>
      </c>
      <c r="I22663" s="184"/>
      <c r="J22663" s="184"/>
      <c r="K22663" s="184"/>
      <c r="L22663" s="183"/>
    </row>
    <row r="22664">
      <c r="A22664" s="454"/>
      <c r="B22664" s="927"/>
      <c r="C22664" s="580"/>
      <c r="D22664" s="939"/>
      <c r="E22664" s="940"/>
      <c r="F22664" s="941"/>
      <c r="G22664" s="937" t="str">
        <f t="array" ref="G22664">xlookup(F22664,'Internal Staffing Calculator'!E:E,'Internal Staffing Calculator'!C:C,"")</f>
        <v/>
      </c>
      <c r="H22664" s="932" t="str">
        <f t="array" ref="H22664">if(F22664&lt;&gt;"", iferror(index('Internal Staffing Calculator'!B$8:B23500,match(F22664,'Internal Staffing Calculator'!E$8:E23500,0)), "Not In Budget"),"")</f>
        <v/>
      </c>
      <c r="I22664" s="184"/>
      <c r="J22664" s="184"/>
      <c r="K22664" s="184"/>
      <c r="L22664" s="183"/>
    </row>
    <row r="22665">
      <c r="A22665" s="454"/>
      <c r="B22665" s="927"/>
      <c r="C22665" s="580"/>
      <c r="D22665" s="939"/>
      <c r="E22665" s="940"/>
      <c r="F22665" s="941"/>
      <c r="G22665" s="937" t="str">
        <f t="array" ref="G22665">xlookup(F22665,'Internal Staffing Calculator'!E:E,'Internal Staffing Calculator'!C:C,"")</f>
        <v/>
      </c>
      <c r="H22665" s="932" t="str">
        <f t="array" ref="H22665">if(F22665&lt;&gt;"", iferror(index('Internal Staffing Calculator'!B$8:B23500,match(F22665,'Internal Staffing Calculator'!E$8:E23500,0)), "Not In Budget"),"")</f>
        <v/>
      </c>
      <c r="I22665" s="184"/>
      <c r="J22665" s="184"/>
      <c r="K22665" s="184"/>
      <c r="L22665" s="183"/>
    </row>
    <row r="22666">
      <c r="A22666" s="454"/>
      <c r="B22666" s="927"/>
      <c r="C22666" s="580"/>
      <c r="D22666" s="939"/>
      <c r="E22666" s="940"/>
      <c r="F22666" s="941"/>
      <c r="G22666" s="937" t="str">
        <f t="array" ref="G22666">xlookup(F22666,'Internal Staffing Calculator'!E:E,'Internal Staffing Calculator'!C:C,"")</f>
        <v/>
      </c>
      <c r="H22666" s="932" t="str">
        <f t="array" ref="H22666">if(F22666&lt;&gt;"", iferror(index('Internal Staffing Calculator'!B$8:B23500,match(F22666,'Internal Staffing Calculator'!E$8:E23500,0)), "Not In Budget"),"")</f>
        <v/>
      </c>
      <c r="I22666" s="184"/>
      <c r="J22666" s="184"/>
      <c r="K22666" s="184"/>
      <c r="L22666" s="183"/>
    </row>
    <row r="22667">
      <c r="A22667" s="454"/>
      <c r="B22667" s="927"/>
      <c r="C22667" s="580"/>
      <c r="D22667" s="939"/>
      <c r="E22667" s="940"/>
      <c r="F22667" s="941"/>
      <c r="G22667" s="937" t="str">
        <f t="array" ref="G22667">xlookup(F22667,'Internal Staffing Calculator'!E:E,'Internal Staffing Calculator'!C:C,"")</f>
        <v/>
      </c>
      <c r="H22667" s="932" t="str">
        <f t="array" ref="H22667">if(F22667&lt;&gt;"", iferror(index('Internal Staffing Calculator'!B$8:B23500,match(F22667,'Internal Staffing Calculator'!E$8:E23500,0)), "Not In Budget"),"")</f>
        <v/>
      </c>
      <c r="I22667" s="184"/>
      <c r="J22667" s="184"/>
      <c r="K22667" s="184"/>
      <c r="L22667" s="183"/>
    </row>
    <row r="22668">
      <c r="A22668" s="454"/>
      <c r="B22668" s="927"/>
      <c r="C22668" s="580"/>
      <c r="D22668" s="939"/>
      <c r="E22668" s="940"/>
      <c r="F22668" s="941"/>
      <c r="G22668" s="937" t="str">
        <f t="array" ref="G22668">xlookup(F22668,'Internal Staffing Calculator'!E:E,'Internal Staffing Calculator'!C:C,"")</f>
        <v/>
      </c>
      <c r="H22668" s="932" t="str">
        <f t="array" ref="H22668">if(F22668&lt;&gt;"", iferror(index('Internal Staffing Calculator'!B$8:B23500,match(F22668,'Internal Staffing Calculator'!E$8:E23500,0)), "Not In Budget"),"")</f>
        <v/>
      </c>
      <c r="I22668" s="184"/>
      <c r="J22668" s="184"/>
      <c r="K22668" s="184"/>
      <c r="L22668" s="183"/>
    </row>
    <row r="22669">
      <c r="A22669" s="454"/>
      <c r="B22669" s="927"/>
      <c r="C22669" s="580"/>
      <c r="D22669" s="939"/>
      <c r="E22669" s="940"/>
      <c r="F22669" s="941"/>
      <c r="G22669" s="937" t="str">
        <f t="array" ref="G22669">xlookup(F22669,'Internal Staffing Calculator'!E:E,'Internal Staffing Calculator'!C:C,"")</f>
        <v/>
      </c>
      <c r="H22669" s="932" t="str">
        <f t="array" ref="H22669">if(F22669&lt;&gt;"", iferror(index('Internal Staffing Calculator'!B$8:B23500,match(F22669,'Internal Staffing Calculator'!E$8:E23500,0)), "Not In Budget"),"")</f>
        <v/>
      </c>
      <c r="I22669" s="184"/>
      <c r="J22669" s="184"/>
      <c r="K22669" s="184"/>
      <c r="L22669" s="183"/>
    </row>
    <row r="22670">
      <c r="A22670" s="454"/>
      <c r="B22670" s="927"/>
      <c r="C22670" s="580"/>
      <c r="D22670" s="939"/>
      <c r="E22670" s="940"/>
      <c r="F22670" s="941"/>
      <c r="G22670" s="937" t="str">
        <f t="array" ref="G22670">xlookup(F22670,'Internal Staffing Calculator'!E:E,'Internal Staffing Calculator'!C:C,"")</f>
        <v/>
      </c>
      <c r="H22670" s="932" t="str">
        <f t="array" ref="H22670">if(F22670&lt;&gt;"", iferror(index('Internal Staffing Calculator'!B$8:B23500,match(F22670,'Internal Staffing Calculator'!E$8:E23500,0)), "Not In Budget"),"")</f>
        <v/>
      </c>
      <c r="I22670" s="184"/>
      <c r="J22670" s="184"/>
      <c r="K22670" s="184"/>
      <c r="L22670" s="183"/>
    </row>
    <row r="22671">
      <c r="A22671" s="454"/>
      <c r="B22671" s="927"/>
      <c r="C22671" s="580"/>
      <c r="D22671" s="939"/>
      <c r="E22671" s="940"/>
      <c r="F22671" s="941"/>
      <c r="G22671" s="937" t="str">
        <f t="array" ref="G22671">xlookup(F22671,'Internal Staffing Calculator'!E:E,'Internal Staffing Calculator'!C:C,"")</f>
        <v/>
      </c>
      <c r="H22671" s="932" t="str">
        <f t="array" ref="H22671">if(F22671&lt;&gt;"", iferror(index('Internal Staffing Calculator'!B$8:B23500,match(F22671,'Internal Staffing Calculator'!E$8:E23500,0)), "Not In Budget"),"")</f>
        <v/>
      </c>
      <c r="I22671" s="184"/>
      <c r="J22671" s="184"/>
      <c r="K22671" s="184"/>
      <c r="L22671" s="183"/>
    </row>
    <row r="22672">
      <c r="A22672" s="454"/>
      <c r="B22672" s="927"/>
      <c r="C22672" s="580"/>
      <c r="D22672" s="939"/>
      <c r="E22672" s="940"/>
      <c r="F22672" s="941"/>
      <c r="G22672" s="937" t="str">
        <f t="array" ref="G22672">xlookup(F22672,'Internal Staffing Calculator'!E:E,'Internal Staffing Calculator'!C:C,"")</f>
        <v/>
      </c>
      <c r="H22672" s="932" t="str">
        <f t="array" ref="H22672">if(F22672&lt;&gt;"", iferror(index('Internal Staffing Calculator'!B$8:B23500,match(F22672,'Internal Staffing Calculator'!E$8:E23500,0)), "Not In Budget"),"")</f>
        <v/>
      </c>
      <c r="I22672" s="184"/>
      <c r="J22672" s="184"/>
      <c r="K22672" s="184"/>
      <c r="L22672" s="183"/>
    </row>
    <row r="22673">
      <c r="A22673" s="454"/>
      <c r="B22673" s="927"/>
      <c r="C22673" s="580"/>
      <c r="D22673" s="939"/>
      <c r="E22673" s="940"/>
      <c r="F22673" s="941"/>
      <c r="G22673" s="937" t="str">
        <f t="array" ref="G22673">xlookup(F22673,'Internal Staffing Calculator'!E:E,'Internal Staffing Calculator'!C:C,"")</f>
        <v/>
      </c>
      <c r="H22673" s="932" t="str">
        <f t="array" ref="H22673">if(F22673&lt;&gt;"", iferror(index('Internal Staffing Calculator'!B$8:B23500,match(F22673,'Internal Staffing Calculator'!E$8:E23500,0)), "Not In Budget"),"")</f>
        <v/>
      </c>
      <c r="I22673" s="184"/>
      <c r="J22673" s="184"/>
      <c r="K22673" s="184"/>
      <c r="L22673" s="183"/>
    </row>
    <row r="22674">
      <c r="A22674" s="454"/>
      <c r="B22674" s="927"/>
      <c r="C22674" s="580"/>
      <c r="D22674" s="939"/>
      <c r="E22674" s="940"/>
      <c r="F22674" s="941"/>
      <c r="G22674" s="937" t="str">
        <f t="array" ref="G22674">xlookup(F22674,'Internal Staffing Calculator'!E:E,'Internal Staffing Calculator'!C:C,"")</f>
        <v/>
      </c>
      <c r="H22674" s="932" t="str">
        <f t="array" ref="H22674">if(F22674&lt;&gt;"", iferror(index('Internal Staffing Calculator'!B$8:B23500,match(F22674,'Internal Staffing Calculator'!E$8:E23500,0)), "Not In Budget"),"")</f>
        <v/>
      </c>
      <c r="I22674" s="184"/>
      <c r="J22674" s="184"/>
      <c r="K22674" s="184"/>
      <c r="L22674" s="183"/>
    </row>
    <row r="22675">
      <c r="A22675" s="454"/>
      <c r="B22675" s="927"/>
      <c r="C22675" s="580"/>
      <c r="D22675" s="939"/>
      <c r="E22675" s="940"/>
      <c r="F22675" s="941"/>
      <c r="G22675" s="937" t="str">
        <f t="array" ref="G22675">xlookup(F22675,'Internal Staffing Calculator'!E:E,'Internal Staffing Calculator'!C:C,"")</f>
        <v/>
      </c>
      <c r="H22675" s="932" t="str">
        <f t="array" ref="H22675">if(F22675&lt;&gt;"", iferror(index('Internal Staffing Calculator'!B$8:B23500,match(F22675,'Internal Staffing Calculator'!E$8:E23500,0)), "Not In Budget"),"")</f>
        <v/>
      </c>
      <c r="I22675" s="184"/>
      <c r="J22675" s="184"/>
      <c r="K22675" s="184"/>
      <c r="L22675" s="183"/>
    </row>
    <row r="22676">
      <c r="A22676" s="454"/>
      <c r="B22676" s="927"/>
      <c r="C22676" s="580"/>
      <c r="D22676" s="939"/>
      <c r="E22676" s="940"/>
      <c r="F22676" s="941"/>
      <c r="G22676" s="937" t="str">
        <f t="array" ref="G22676">xlookup(F22676,'Internal Staffing Calculator'!E:E,'Internal Staffing Calculator'!C:C,"")</f>
        <v/>
      </c>
      <c r="H22676" s="932" t="str">
        <f t="array" ref="H22676">if(F22676&lt;&gt;"", iferror(index('Internal Staffing Calculator'!B$8:B23500,match(F22676,'Internal Staffing Calculator'!E$8:E23500,0)), "Not In Budget"),"")</f>
        <v/>
      </c>
      <c r="I22676" s="184"/>
      <c r="J22676" s="184"/>
      <c r="K22676" s="184"/>
      <c r="L22676" s="183"/>
    </row>
    <row r="22677">
      <c r="A22677" s="454"/>
      <c r="B22677" s="927"/>
      <c r="C22677" s="580"/>
      <c r="D22677" s="939"/>
      <c r="E22677" s="940"/>
      <c r="F22677" s="941"/>
      <c r="G22677" s="937" t="str">
        <f t="array" ref="G22677">xlookup(F22677,'Internal Staffing Calculator'!E:E,'Internal Staffing Calculator'!C:C,"")</f>
        <v/>
      </c>
      <c r="H22677" s="932" t="str">
        <f t="array" ref="H22677">if(F22677&lt;&gt;"", iferror(index('Internal Staffing Calculator'!B$8:B23500,match(F22677,'Internal Staffing Calculator'!E$8:E23500,0)), "Not In Budget"),"")</f>
        <v/>
      </c>
      <c r="I22677" s="184"/>
      <c r="J22677" s="184"/>
      <c r="K22677" s="184"/>
      <c r="L22677" s="183"/>
    </row>
    <row r="22678">
      <c r="A22678" s="454"/>
      <c r="B22678" s="927"/>
      <c r="C22678" s="580"/>
      <c r="D22678" s="939"/>
      <c r="E22678" s="940"/>
      <c r="F22678" s="941"/>
      <c r="G22678" s="937" t="str">
        <f t="array" ref="G22678">xlookup(F22678,'Internal Staffing Calculator'!E:E,'Internal Staffing Calculator'!C:C,"")</f>
        <v/>
      </c>
      <c r="H22678" s="932" t="str">
        <f t="array" ref="H22678">if(F22678&lt;&gt;"", iferror(index('Internal Staffing Calculator'!B$8:B23500,match(F22678,'Internal Staffing Calculator'!E$8:E23500,0)), "Not In Budget"),"")</f>
        <v/>
      </c>
      <c r="I22678" s="184"/>
      <c r="J22678" s="184"/>
      <c r="K22678" s="184"/>
      <c r="L22678" s="183"/>
    </row>
    <row r="22679">
      <c r="A22679" s="454"/>
      <c r="B22679" s="927"/>
      <c r="C22679" s="580"/>
      <c r="D22679" s="939"/>
      <c r="E22679" s="940"/>
      <c r="F22679" s="941"/>
      <c r="G22679" s="937" t="str">
        <f t="array" ref="G22679">xlookup(F22679,'Internal Staffing Calculator'!E:E,'Internal Staffing Calculator'!C:C,"")</f>
        <v/>
      </c>
      <c r="H22679" s="932" t="str">
        <f t="array" ref="H22679">if(F22679&lt;&gt;"", iferror(index('Internal Staffing Calculator'!B$8:B23500,match(F22679,'Internal Staffing Calculator'!E$8:E23500,0)), "Not In Budget"),"")</f>
        <v/>
      </c>
      <c r="I22679" s="184"/>
      <c r="J22679" s="184"/>
      <c r="K22679" s="184"/>
      <c r="L22679" s="183"/>
    </row>
    <row r="22680">
      <c r="A22680" s="454"/>
      <c r="B22680" s="927"/>
      <c r="C22680" s="580"/>
      <c r="D22680" s="939"/>
      <c r="E22680" s="940"/>
      <c r="F22680" s="941"/>
      <c r="G22680" s="937" t="str">
        <f t="array" ref="G22680">xlookup(F22680,'Internal Staffing Calculator'!E:E,'Internal Staffing Calculator'!C:C,"")</f>
        <v/>
      </c>
      <c r="H22680" s="932" t="str">
        <f t="array" ref="H22680">if(F22680&lt;&gt;"", iferror(index('Internal Staffing Calculator'!B$8:B23500,match(F22680,'Internal Staffing Calculator'!E$8:E23500,0)), "Not In Budget"),"")</f>
        <v/>
      </c>
      <c r="I22680" s="184"/>
      <c r="J22680" s="184"/>
      <c r="K22680" s="184"/>
      <c r="L22680" s="183"/>
    </row>
    <row r="22681">
      <c r="A22681" s="454"/>
      <c r="B22681" s="927"/>
      <c r="C22681" s="580"/>
      <c r="D22681" s="939"/>
      <c r="E22681" s="940"/>
      <c r="F22681" s="941"/>
      <c r="G22681" s="937" t="str">
        <f t="array" ref="G22681">xlookup(F22681,'Internal Staffing Calculator'!E:E,'Internal Staffing Calculator'!C:C,"")</f>
        <v/>
      </c>
      <c r="H22681" s="932" t="str">
        <f t="array" ref="H22681">if(F22681&lt;&gt;"", iferror(index('Internal Staffing Calculator'!B$8:B23500,match(F22681,'Internal Staffing Calculator'!E$8:E23500,0)), "Not In Budget"),"")</f>
        <v/>
      </c>
      <c r="I22681" s="184"/>
      <c r="J22681" s="184"/>
      <c r="K22681" s="184"/>
      <c r="L22681" s="183"/>
    </row>
    <row r="22682">
      <c r="A22682" s="454"/>
      <c r="B22682" s="927"/>
      <c r="C22682" s="580"/>
      <c r="D22682" s="939"/>
      <c r="E22682" s="940"/>
      <c r="F22682" s="941"/>
      <c r="G22682" s="937" t="str">
        <f t="array" ref="G22682">xlookup(F22682,'Internal Staffing Calculator'!E:E,'Internal Staffing Calculator'!C:C,"")</f>
        <v/>
      </c>
      <c r="H22682" s="932" t="str">
        <f t="array" ref="H22682">if(F22682&lt;&gt;"", iferror(index('Internal Staffing Calculator'!B$8:B23500,match(F22682,'Internal Staffing Calculator'!E$8:E23500,0)), "Not In Budget"),"")</f>
        <v/>
      </c>
      <c r="I22682" s="184"/>
      <c r="J22682" s="184"/>
      <c r="K22682" s="184"/>
      <c r="L22682" s="183"/>
    </row>
    <row r="22683">
      <c r="A22683" s="454"/>
      <c r="B22683" s="927"/>
      <c r="C22683" s="580"/>
      <c r="D22683" s="939"/>
      <c r="E22683" s="940"/>
      <c r="F22683" s="941"/>
      <c r="G22683" s="937" t="str">
        <f t="array" ref="G22683">xlookup(F22683,'Internal Staffing Calculator'!E:E,'Internal Staffing Calculator'!C:C,"")</f>
        <v/>
      </c>
      <c r="H22683" s="932" t="str">
        <f t="array" ref="H22683">if(F22683&lt;&gt;"", iferror(index('Internal Staffing Calculator'!B$8:B23500,match(F22683,'Internal Staffing Calculator'!E$8:E23500,0)), "Not In Budget"),"")</f>
        <v/>
      </c>
      <c r="I22683" s="184"/>
      <c r="J22683" s="184"/>
      <c r="K22683" s="184"/>
      <c r="L22683" s="183"/>
    </row>
    <row r="22684">
      <c r="A22684" s="454"/>
      <c r="B22684" s="927"/>
      <c r="C22684" s="580"/>
      <c r="D22684" s="939"/>
      <c r="E22684" s="940"/>
      <c r="F22684" s="941"/>
      <c r="G22684" s="937" t="str">
        <f t="array" ref="G22684">xlookup(F22684,'Internal Staffing Calculator'!E:E,'Internal Staffing Calculator'!C:C,"")</f>
        <v/>
      </c>
      <c r="H22684" s="932" t="str">
        <f t="array" ref="H22684">if(F22684&lt;&gt;"", iferror(index('Internal Staffing Calculator'!B$8:B23500,match(F22684,'Internal Staffing Calculator'!E$8:E23500,0)), "Not In Budget"),"")</f>
        <v/>
      </c>
      <c r="I22684" s="184"/>
      <c r="J22684" s="184"/>
      <c r="K22684" s="184"/>
      <c r="L22684" s="183"/>
    </row>
    <row r="22685">
      <c r="A22685" s="454"/>
      <c r="B22685" s="927"/>
      <c r="C22685" s="580"/>
      <c r="D22685" s="939"/>
      <c r="E22685" s="940"/>
      <c r="F22685" s="941"/>
      <c r="G22685" s="937" t="str">
        <f t="array" ref="G22685">xlookup(F22685,'Internal Staffing Calculator'!E:E,'Internal Staffing Calculator'!C:C,"")</f>
        <v/>
      </c>
      <c r="H22685" s="932" t="str">
        <f t="array" ref="H22685">if(F22685&lt;&gt;"", iferror(index('Internal Staffing Calculator'!B$8:B23500,match(F22685,'Internal Staffing Calculator'!E$8:E23500,0)), "Not In Budget"),"")</f>
        <v/>
      </c>
      <c r="I22685" s="184"/>
      <c r="J22685" s="184"/>
      <c r="K22685" s="184"/>
      <c r="L22685" s="183"/>
    </row>
    <row r="22686">
      <c r="A22686" s="454"/>
      <c r="B22686" s="927"/>
      <c r="C22686" s="580"/>
      <c r="D22686" s="939"/>
      <c r="E22686" s="940"/>
      <c r="F22686" s="941"/>
      <c r="G22686" s="937" t="str">
        <f t="array" ref="G22686">xlookup(F22686,'Internal Staffing Calculator'!E:E,'Internal Staffing Calculator'!C:C,"")</f>
        <v/>
      </c>
      <c r="H22686" s="932" t="str">
        <f t="array" ref="H22686">if(F22686&lt;&gt;"", iferror(index('Internal Staffing Calculator'!B$8:B23500,match(F22686,'Internal Staffing Calculator'!E$8:E23500,0)), "Not In Budget"),"")</f>
        <v/>
      </c>
      <c r="I22686" s="184"/>
      <c r="J22686" s="184"/>
      <c r="K22686" s="184"/>
      <c r="L22686" s="183"/>
    </row>
    <row r="22687">
      <c r="A22687" s="454"/>
      <c r="B22687" s="927"/>
      <c r="C22687" s="580"/>
      <c r="D22687" s="939"/>
      <c r="E22687" s="940"/>
      <c r="F22687" s="941"/>
      <c r="G22687" s="937" t="str">
        <f t="array" ref="G22687">xlookup(F22687,'Internal Staffing Calculator'!E:E,'Internal Staffing Calculator'!C:C,"")</f>
        <v/>
      </c>
      <c r="H22687" s="932" t="str">
        <f t="array" ref="H22687">if(F22687&lt;&gt;"", iferror(index('Internal Staffing Calculator'!B$8:B23500,match(F22687,'Internal Staffing Calculator'!E$8:E23500,0)), "Not In Budget"),"")</f>
        <v/>
      </c>
      <c r="I22687" s="184"/>
      <c r="J22687" s="184"/>
      <c r="K22687" s="184"/>
      <c r="L22687" s="183"/>
    </row>
    <row r="22688">
      <c r="A22688" s="454"/>
      <c r="B22688" s="927"/>
      <c r="C22688" s="580"/>
      <c r="D22688" s="939"/>
      <c r="E22688" s="940"/>
      <c r="F22688" s="941"/>
      <c r="G22688" s="937" t="str">
        <f t="array" ref="G22688">xlookup(F22688,'Internal Staffing Calculator'!E:E,'Internal Staffing Calculator'!C:C,"")</f>
        <v/>
      </c>
      <c r="H22688" s="932" t="str">
        <f t="array" ref="H22688">if(F22688&lt;&gt;"", iferror(index('Internal Staffing Calculator'!B$8:B23500,match(F22688,'Internal Staffing Calculator'!E$8:E23500,0)), "Not In Budget"),"")</f>
        <v/>
      </c>
      <c r="I22688" s="184"/>
      <c r="J22688" s="184"/>
      <c r="K22688" s="184"/>
      <c r="L22688" s="183"/>
    </row>
    <row r="22689">
      <c r="A22689" s="454"/>
      <c r="B22689" s="927"/>
      <c r="C22689" s="580"/>
      <c r="D22689" s="939"/>
      <c r="E22689" s="940"/>
      <c r="F22689" s="941"/>
      <c r="G22689" s="937" t="str">
        <f t="array" ref="G22689">xlookup(F22689,'Internal Staffing Calculator'!E:E,'Internal Staffing Calculator'!C:C,"")</f>
        <v/>
      </c>
      <c r="H22689" s="932" t="str">
        <f t="array" ref="H22689">if(F22689&lt;&gt;"", iferror(index('Internal Staffing Calculator'!B$8:B23500,match(F22689,'Internal Staffing Calculator'!E$8:E23500,0)), "Not In Budget"),"")</f>
        <v/>
      </c>
      <c r="I22689" s="184"/>
      <c r="J22689" s="184"/>
      <c r="K22689" s="184"/>
      <c r="L22689" s="183"/>
    </row>
    <row r="22690">
      <c r="A22690" s="454"/>
      <c r="B22690" s="927"/>
      <c r="C22690" s="580"/>
      <c r="D22690" s="939"/>
      <c r="E22690" s="940"/>
      <c r="F22690" s="941"/>
      <c r="G22690" s="937" t="str">
        <f t="array" ref="G22690">xlookup(F22690,'Internal Staffing Calculator'!E:E,'Internal Staffing Calculator'!C:C,"")</f>
        <v/>
      </c>
      <c r="H22690" s="932" t="str">
        <f t="array" ref="H22690">if(F22690&lt;&gt;"", iferror(index('Internal Staffing Calculator'!B$8:B23500,match(F22690,'Internal Staffing Calculator'!E$8:E23500,0)), "Not In Budget"),"")</f>
        <v/>
      </c>
      <c r="I22690" s="184"/>
      <c r="J22690" s="184"/>
      <c r="K22690" s="184"/>
      <c r="L22690" s="183"/>
    </row>
    <row r="22691">
      <c r="A22691" s="454"/>
      <c r="B22691" s="927"/>
      <c r="C22691" s="580"/>
      <c r="D22691" s="939"/>
      <c r="E22691" s="940"/>
      <c r="F22691" s="941"/>
      <c r="G22691" s="937" t="str">
        <f t="array" ref="G22691">xlookup(F22691,'Internal Staffing Calculator'!E:E,'Internal Staffing Calculator'!C:C,"")</f>
        <v/>
      </c>
      <c r="H22691" s="932" t="str">
        <f t="array" ref="H22691">if(F22691&lt;&gt;"", iferror(index('Internal Staffing Calculator'!B$8:B23500,match(F22691,'Internal Staffing Calculator'!E$8:E23500,0)), "Not In Budget"),"")</f>
        <v/>
      </c>
      <c r="I22691" s="184"/>
      <c r="J22691" s="184"/>
      <c r="K22691" s="184"/>
      <c r="L22691" s="183"/>
    </row>
    <row r="22692">
      <c r="A22692" s="454"/>
      <c r="B22692" s="927"/>
      <c r="C22692" s="580"/>
      <c r="D22692" s="939"/>
      <c r="E22692" s="940"/>
      <c r="F22692" s="941"/>
      <c r="G22692" s="937" t="str">
        <f t="array" ref="G22692">xlookup(F22692,'Internal Staffing Calculator'!E:E,'Internal Staffing Calculator'!C:C,"")</f>
        <v/>
      </c>
      <c r="H22692" s="932" t="str">
        <f t="array" ref="H22692">if(F22692&lt;&gt;"", iferror(index('Internal Staffing Calculator'!B$8:B23500,match(F22692,'Internal Staffing Calculator'!E$8:E23500,0)), "Not In Budget"),"")</f>
        <v/>
      </c>
      <c r="I22692" s="184"/>
      <c r="J22692" s="184"/>
      <c r="K22692" s="184"/>
      <c r="L22692" s="183"/>
    </row>
    <row r="22693">
      <c r="A22693" s="454"/>
      <c r="B22693" s="927"/>
      <c r="C22693" s="580"/>
      <c r="D22693" s="939"/>
      <c r="E22693" s="940"/>
      <c r="F22693" s="941"/>
      <c r="G22693" s="937" t="str">
        <f t="array" ref="G22693">xlookup(F22693,'Internal Staffing Calculator'!E:E,'Internal Staffing Calculator'!C:C,"")</f>
        <v/>
      </c>
      <c r="H22693" s="932" t="str">
        <f t="array" ref="H22693">if(F22693&lt;&gt;"", iferror(index('Internal Staffing Calculator'!B$8:B23500,match(F22693,'Internal Staffing Calculator'!E$8:E23500,0)), "Not In Budget"),"")</f>
        <v/>
      </c>
      <c r="I22693" s="184"/>
      <c r="J22693" s="184"/>
      <c r="K22693" s="184"/>
      <c r="L22693" s="183"/>
    </row>
    <row r="22694">
      <c r="A22694" s="454"/>
      <c r="B22694" s="927"/>
      <c r="C22694" s="580"/>
      <c r="D22694" s="939"/>
      <c r="E22694" s="940"/>
      <c r="F22694" s="941"/>
      <c r="G22694" s="937" t="str">
        <f t="array" ref="G22694">xlookup(F22694,'Internal Staffing Calculator'!E:E,'Internal Staffing Calculator'!C:C,"")</f>
        <v/>
      </c>
      <c r="H22694" s="932" t="str">
        <f t="array" ref="H22694">if(F22694&lt;&gt;"", iferror(index('Internal Staffing Calculator'!B$8:B23500,match(F22694,'Internal Staffing Calculator'!E$8:E23500,0)), "Not In Budget"),"")</f>
        <v/>
      </c>
      <c r="I22694" s="184"/>
      <c r="J22694" s="184"/>
      <c r="K22694" s="184"/>
      <c r="L22694" s="183"/>
    </row>
    <row r="22695">
      <c r="A22695" s="454"/>
      <c r="B22695" s="927"/>
      <c r="C22695" s="580"/>
      <c r="D22695" s="939"/>
      <c r="E22695" s="940"/>
      <c r="F22695" s="941"/>
      <c r="G22695" s="937" t="str">
        <f t="array" ref="G22695">xlookup(F22695,'Internal Staffing Calculator'!E:E,'Internal Staffing Calculator'!C:C,"")</f>
        <v/>
      </c>
      <c r="H22695" s="932" t="str">
        <f t="array" ref="H22695">if(F22695&lt;&gt;"", iferror(index('Internal Staffing Calculator'!B$8:B23500,match(F22695,'Internal Staffing Calculator'!E$8:E23500,0)), "Not In Budget"),"")</f>
        <v/>
      </c>
      <c r="I22695" s="184"/>
      <c r="J22695" s="184"/>
      <c r="K22695" s="184"/>
      <c r="L22695" s="183"/>
    </row>
    <row r="22696">
      <c r="A22696" s="454"/>
      <c r="B22696" s="927"/>
      <c r="C22696" s="580"/>
      <c r="D22696" s="939"/>
      <c r="E22696" s="940"/>
      <c r="F22696" s="941"/>
      <c r="G22696" s="937" t="str">
        <f t="array" ref="G22696">xlookup(F22696,'Internal Staffing Calculator'!E:E,'Internal Staffing Calculator'!C:C,"")</f>
        <v/>
      </c>
      <c r="H22696" s="932" t="str">
        <f t="array" ref="H22696">if(F22696&lt;&gt;"", iferror(index('Internal Staffing Calculator'!B$8:B23500,match(F22696,'Internal Staffing Calculator'!E$8:E23500,0)), "Not In Budget"),"")</f>
        <v/>
      </c>
      <c r="I22696" s="184"/>
      <c r="J22696" s="184"/>
      <c r="K22696" s="184"/>
      <c r="L22696" s="183"/>
    </row>
    <row r="22697">
      <c r="A22697" s="454"/>
      <c r="B22697" s="927"/>
      <c r="C22697" s="580"/>
      <c r="D22697" s="939"/>
      <c r="E22697" s="940"/>
      <c r="F22697" s="941"/>
      <c r="G22697" s="937" t="str">
        <f t="array" ref="G22697">xlookup(F22697,'Internal Staffing Calculator'!E:E,'Internal Staffing Calculator'!C:C,"")</f>
        <v/>
      </c>
      <c r="H22697" s="932" t="str">
        <f t="array" ref="H22697">if(F22697&lt;&gt;"", iferror(index('Internal Staffing Calculator'!B$8:B23500,match(F22697,'Internal Staffing Calculator'!E$8:E23500,0)), "Not In Budget"),"")</f>
        <v/>
      </c>
      <c r="I22697" s="184"/>
      <c r="J22697" s="184"/>
      <c r="K22697" s="184"/>
      <c r="L22697" s="183"/>
    </row>
    <row r="22698">
      <c r="A22698" s="454"/>
      <c r="B22698" s="927"/>
      <c r="C22698" s="580"/>
      <c r="D22698" s="939"/>
      <c r="E22698" s="940"/>
      <c r="F22698" s="941"/>
      <c r="G22698" s="937" t="str">
        <f t="array" ref="G22698">xlookup(F22698,'Internal Staffing Calculator'!E:E,'Internal Staffing Calculator'!C:C,"")</f>
        <v/>
      </c>
      <c r="H22698" s="932" t="str">
        <f t="array" ref="H22698">if(F22698&lt;&gt;"", iferror(index('Internal Staffing Calculator'!B$8:B23500,match(F22698,'Internal Staffing Calculator'!E$8:E23500,0)), "Not In Budget"),"")</f>
        <v/>
      </c>
      <c r="I22698" s="184"/>
      <c r="J22698" s="184"/>
      <c r="K22698" s="184"/>
      <c r="L22698" s="183"/>
    </row>
    <row r="22699">
      <c r="A22699" s="454"/>
      <c r="B22699" s="927"/>
      <c r="C22699" s="580"/>
      <c r="D22699" s="939"/>
      <c r="E22699" s="940"/>
      <c r="F22699" s="941"/>
      <c r="G22699" s="937" t="str">
        <f t="array" ref="G22699">xlookup(F22699,'Internal Staffing Calculator'!E:E,'Internal Staffing Calculator'!C:C,"")</f>
        <v/>
      </c>
      <c r="H22699" s="932" t="str">
        <f t="array" ref="H22699">if(F22699&lt;&gt;"", iferror(index('Internal Staffing Calculator'!B$8:B23500,match(F22699,'Internal Staffing Calculator'!E$8:E23500,0)), "Not In Budget"),"")</f>
        <v/>
      </c>
      <c r="I22699" s="184"/>
      <c r="J22699" s="184"/>
      <c r="K22699" s="184"/>
      <c r="L22699" s="183"/>
    </row>
    <row r="22700">
      <c r="A22700" s="454"/>
      <c r="B22700" s="927"/>
      <c r="C22700" s="580"/>
      <c r="D22700" s="939"/>
      <c r="E22700" s="940"/>
      <c r="F22700" s="941"/>
      <c r="G22700" s="937" t="str">
        <f t="array" ref="G22700">xlookup(F22700,'Internal Staffing Calculator'!E:E,'Internal Staffing Calculator'!C:C,"")</f>
        <v/>
      </c>
      <c r="H22700" s="932" t="str">
        <f t="array" ref="H22700">if(F22700&lt;&gt;"", iferror(index('Internal Staffing Calculator'!B$8:B23500,match(F22700,'Internal Staffing Calculator'!E$8:E23500,0)), "Not In Budget"),"")</f>
        <v/>
      </c>
      <c r="I22700" s="184"/>
      <c r="J22700" s="184"/>
      <c r="K22700" s="184"/>
      <c r="L22700" s="183"/>
    </row>
    <row r="22701">
      <c r="A22701" s="454"/>
      <c r="B22701" s="927"/>
      <c r="C22701" s="580"/>
      <c r="D22701" s="939"/>
      <c r="E22701" s="940"/>
      <c r="F22701" s="941"/>
      <c r="G22701" s="937" t="str">
        <f t="array" ref="G22701">xlookup(F22701,'Internal Staffing Calculator'!E:E,'Internal Staffing Calculator'!C:C,"")</f>
        <v/>
      </c>
      <c r="H22701" s="932" t="str">
        <f t="array" ref="H22701">if(F22701&lt;&gt;"", iferror(index('Internal Staffing Calculator'!B$8:B23500,match(F22701,'Internal Staffing Calculator'!E$8:E23500,0)), "Not In Budget"),"")</f>
        <v/>
      </c>
      <c r="I22701" s="184"/>
      <c r="J22701" s="184"/>
      <c r="K22701" s="184"/>
      <c r="L22701" s="183"/>
    </row>
    <row r="22702">
      <c r="A22702" s="454"/>
      <c r="B22702" s="927"/>
      <c r="C22702" s="580"/>
      <c r="D22702" s="939"/>
      <c r="E22702" s="940"/>
      <c r="F22702" s="941"/>
      <c r="G22702" s="937" t="str">
        <f t="array" ref="G22702">xlookup(F22702,'Internal Staffing Calculator'!E:E,'Internal Staffing Calculator'!C:C,"")</f>
        <v/>
      </c>
      <c r="H22702" s="932" t="str">
        <f t="array" ref="H22702">if(F22702&lt;&gt;"", iferror(index('Internal Staffing Calculator'!B$8:B23500,match(F22702,'Internal Staffing Calculator'!E$8:E23500,0)), "Not In Budget"),"")</f>
        <v/>
      </c>
      <c r="I22702" s="184"/>
      <c r="J22702" s="184"/>
      <c r="K22702" s="184"/>
      <c r="L22702" s="183"/>
    </row>
    <row r="22703">
      <c r="A22703" s="454"/>
      <c r="B22703" s="927"/>
      <c r="C22703" s="580"/>
      <c r="D22703" s="939"/>
      <c r="E22703" s="940"/>
      <c r="F22703" s="941"/>
      <c r="G22703" s="937" t="str">
        <f t="array" ref="G22703">xlookup(F22703,'Internal Staffing Calculator'!E:E,'Internal Staffing Calculator'!C:C,"")</f>
        <v/>
      </c>
      <c r="H22703" s="932" t="str">
        <f t="array" ref="H22703">if(F22703&lt;&gt;"", iferror(index('Internal Staffing Calculator'!B$8:B23500,match(F22703,'Internal Staffing Calculator'!E$8:E23500,0)), "Not In Budget"),"")</f>
        <v/>
      </c>
      <c r="I22703" s="184"/>
      <c r="J22703" s="184"/>
      <c r="K22703" s="184"/>
      <c r="L22703" s="183"/>
    </row>
    <row r="22704">
      <c r="A22704" s="454"/>
      <c r="B22704" s="927"/>
      <c r="C22704" s="580"/>
      <c r="D22704" s="939"/>
      <c r="E22704" s="940"/>
      <c r="F22704" s="941"/>
      <c r="G22704" s="937" t="str">
        <f t="array" ref="G22704">xlookup(F22704,'Internal Staffing Calculator'!E:E,'Internal Staffing Calculator'!C:C,"")</f>
        <v/>
      </c>
      <c r="H22704" s="932" t="str">
        <f t="array" ref="H22704">if(F22704&lt;&gt;"", iferror(index('Internal Staffing Calculator'!B$8:B23500,match(F22704,'Internal Staffing Calculator'!E$8:E23500,0)), "Not In Budget"),"")</f>
        <v/>
      </c>
      <c r="I22704" s="184"/>
      <c r="J22704" s="184"/>
      <c r="K22704" s="184"/>
      <c r="L22704" s="183"/>
    </row>
    <row r="22705">
      <c r="A22705" s="454"/>
      <c r="B22705" s="927"/>
      <c r="C22705" s="580"/>
      <c r="D22705" s="939"/>
      <c r="E22705" s="940"/>
      <c r="F22705" s="941"/>
      <c r="G22705" s="937" t="str">
        <f t="array" ref="G22705">xlookup(F22705,'Internal Staffing Calculator'!E:E,'Internal Staffing Calculator'!C:C,"")</f>
        <v/>
      </c>
      <c r="H22705" s="932" t="str">
        <f t="array" ref="H22705">if(F22705&lt;&gt;"", iferror(index('Internal Staffing Calculator'!B$8:B23500,match(F22705,'Internal Staffing Calculator'!E$8:E23500,0)), "Not In Budget"),"")</f>
        <v/>
      </c>
      <c r="I22705" s="184"/>
      <c r="J22705" s="184"/>
      <c r="K22705" s="184"/>
      <c r="L22705" s="183"/>
    </row>
    <row r="22706">
      <c r="A22706" s="454"/>
      <c r="B22706" s="927"/>
      <c r="C22706" s="580"/>
      <c r="D22706" s="939"/>
      <c r="E22706" s="940"/>
      <c r="F22706" s="941"/>
      <c r="G22706" s="937" t="str">
        <f t="array" ref="G22706">xlookup(F22706,'Internal Staffing Calculator'!E:E,'Internal Staffing Calculator'!C:C,"")</f>
        <v/>
      </c>
      <c r="H22706" s="932" t="str">
        <f t="array" ref="H22706">if(F22706&lt;&gt;"", iferror(index('Internal Staffing Calculator'!B$8:B23500,match(F22706,'Internal Staffing Calculator'!E$8:E23500,0)), "Not In Budget"),"")</f>
        <v/>
      </c>
      <c r="I22706" s="184"/>
      <c r="J22706" s="184"/>
      <c r="K22706" s="184"/>
      <c r="L22706" s="183"/>
    </row>
    <row r="22707">
      <c r="A22707" s="454"/>
      <c r="B22707" s="927"/>
      <c r="C22707" s="580"/>
      <c r="D22707" s="939"/>
      <c r="E22707" s="940"/>
      <c r="F22707" s="941"/>
      <c r="G22707" s="937" t="str">
        <f t="array" ref="G22707">xlookup(F22707,'Internal Staffing Calculator'!E:E,'Internal Staffing Calculator'!C:C,"")</f>
        <v/>
      </c>
      <c r="H22707" s="932" t="str">
        <f t="array" ref="H22707">if(F22707&lt;&gt;"", iferror(index('Internal Staffing Calculator'!B$8:B23500,match(F22707,'Internal Staffing Calculator'!E$8:E23500,0)), "Not In Budget"),"")</f>
        <v/>
      </c>
      <c r="I22707" s="184"/>
      <c r="J22707" s="184"/>
      <c r="K22707" s="184"/>
      <c r="L22707" s="183"/>
    </row>
    <row r="22708">
      <c r="A22708" s="454"/>
      <c r="B22708" s="927"/>
      <c r="C22708" s="580"/>
      <c r="D22708" s="939"/>
      <c r="E22708" s="940"/>
      <c r="F22708" s="941"/>
      <c r="G22708" s="937" t="str">
        <f t="array" ref="G22708">xlookup(F22708,'Internal Staffing Calculator'!E:E,'Internal Staffing Calculator'!C:C,"")</f>
        <v/>
      </c>
      <c r="H22708" s="932" t="str">
        <f t="array" ref="H22708">if(F22708&lt;&gt;"", iferror(index('Internal Staffing Calculator'!B$8:B23500,match(F22708,'Internal Staffing Calculator'!E$8:E23500,0)), "Not In Budget"),"")</f>
        <v/>
      </c>
      <c r="I22708" s="184"/>
      <c r="J22708" s="184"/>
      <c r="K22708" s="184"/>
      <c r="L22708" s="183"/>
    </row>
    <row r="22709">
      <c r="A22709" s="454"/>
      <c r="B22709" s="927"/>
      <c r="C22709" s="580"/>
      <c r="D22709" s="939"/>
      <c r="E22709" s="940"/>
      <c r="F22709" s="941"/>
      <c r="G22709" s="937" t="str">
        <f t="array" ref="G22709">xlookup(F22709,'Internal Staffing Calculator'!E:E,'Internal Staffing Calculator'!C:C,"")</f>
        <v/>
      </c>
      <c r="H22709" s="932" t="str">
        <f t="array" ref="H22709">if(F22709&lt;&gt;"", iferror(index('Internal Staffing Calculator'!B$8:B23500,match(F22709,'Internal Staffing Calculator'!E$8:E23500,0)), "Not In Budget"),"")</f>
        <v/>
      </c>
      <c r="I22709" s="184"/>
      <c r="J22709" s="184"/>
      <c r="K22709" s="184"/>
      <c r="L22709" s="183"/>
    </row>
    <row r="22710">
      <c r="A22710" s="454"/>
      <c r="B22710" s="927"/>
      <c r="C22710" s="580"/>
      <c r="D22710" s="939"/>
      <c r="E22710" s="940"/>
      <c r="F22710" s="941"/>
      <c r="G22710" s="937" t="str">
        <f t="array" ref="G22710">xlookup(F22710,'Internal Staffing Calculator'!E:E,'Internal Staffing Calculator'!C:C,"")</f>
        <v/>
      </c>
      <c r="H22710" s="932" t="str">
        <f t="array" ref="H22710">if(F22710&lt;&gt;"", iferror(index('Internal Staffing Calculator'!B$8:B23500,match(F22710,'Internal Staffing Calculator'!E$8:E23500,0)), "Not In Budget"),"")</f>
        <v/>
      </c>
      <c r="I22710" s="184"/>
      <c r="J22710" s="184"/>
      <c r="K22710" s="184"/>
      <c r="L22710" s="183"/>
    </row>
    <row r="22711">
      <c r="A22711" s="454"/>
      <c r="B22711" s="927"/>
      <c r="C22711" s="580"/>
      <c r="D22711" s="939"/>
      <c r="E22711" s="940"/>
      <c r="F22711" s="941"/>
      <c r="G22711" s="937" t="str">
        <f t="array" ref="G22711">xlookup(F22711,'Internal Staffing Calculator'!E:E,'Internal Staffing Calculator'!C:C,"")</f>
        <v/>
      </c>
      <c r="H22711" s="932" t="str">
        <f t="array" ref="H22711">if(F22711&lt;&gt;"", iferror(index('Internal Staffing Calculator'!B$8:B23500,match(F22711,'Internal Staffing Calculator'!E$8:E23500,0)), "Not In Budget"),"")</f>
        <v/>
      </c>
      <c r="I22711" s="184"/>
      <c r="J22711" s="184"/>
      <c r="K22711" s="184"/>
      <c r="L22711" s="183"/>
    </row>
    <row r="22712">
      <c r="A22712" s="454"/>
      <c r="B22712" s="927"/>
      <c r="C22712" s="580"/>
      <c r="D22712" s="939"/>
      <c r="E22712" s="940"/>
      <c r="F22712" s="941"/>
      <c r="G22712" s="937" t="str">
        <f t="array" ref="G22712">xlookup(F22712,'Internal Staffing Calculator'!E:E,'Internal Staffing Calculator'!C:C,"")</f>
        <v/>
      </c>
      <c r="H22712" s="932" t="str">
        <f t="array" ref="H22712">if(F22712&lt;&gt;"", iferror(index('Internal Staffing Calculator'!B$8:B23500,match(F22712,'Internal Staffing Calculator'!E$8:E23500,0)), "Not In Budget"),"")</f>
        <v/>
      </c>
      <c r="I22712" s="184"/>
      <c r="J22712" s="184"/>
      <c r="K22712" s="184"/>
      <c r="L22712" s="183"/>
    </row>
    <row r="22713">
      <c r="A22713" s="454"/>
      <c r="B22713" s="927"/>
      <c r="C22713" s="580"/>
      <c r="D22713" s="939"/>
      <c r="E22713" s="940"/>
      <c r="F22713" s="941"/>
      <c r="G22713" s="937" t="str">
        <f t="array" ref="G22713">xlookup(F22713,'Internal Staffing Calculator'!E:E,'Internal Staffing Calculator'!C:C,"")</f>
        <v/>
      </c>
      <c r="H22713" s="932" t="str">
        <f t="array" ref="H22713">if(F22713&lt;&gt;"", iferror(index('Internal Staffing Calculator'!B$8:B23500,match(F22713,'Internal Staffing Calculator'!E$8:E23500,0)), "Not In Budget"),"")</f>
        <v/>
      </c>
      <c r="I22713" s="184"/>
      <c r="J22713" s="184"/>
      <c r="K22713" s="184"/>
      <c r="L22713" s="183"/>
    </row>
    <row r="22714">
      <c r="A22714" s="454"/>
      <c r="B22714" s="927"/>
      <c r="C22714" s="580"/>
      <c r="D22714" s="939"/>
      <c r="E22714" s="940"/>
      <c r="F22714" s="941"/>
      <c r="G22714" s="937" t="str">
        <f t="array" ref="G22714">xlookup(F22714,'Internal Staffing Calculator'!E:E,'Internal Staffing Calculator'!C:C,"")</f>
        <v/>
      </c>
      <c r="H22714" s="932" t="str">
        <f t="array" ref="H22714">if(F22714&lt;&gt;"", iferror(index('Internal Staffing Calculator'!B$8:B23500,match(F22714,'Internal Staffing Calculator'!E$8:E23500,0)), "Not In Budget"),"")</f>
        <v/>
      </c>
      <c r="I22714" s="184"/>
      <c r="J22714" s="184"/>
      <c r="K22714" s="184"/>
      <c r="L22714" s="183"/>
    </row>
    <row r="22715">
      <c r="A22715" s="454"/>
      <c r="B22715" s="927"/>
      <c r="C22715" s="580"/>
      <c r="D22715" s="939"/>
      <c r="E22715" s="940"/>
      <c r="F22715" s="941"/>
      <c r="G22715" s="937" t="str">
        <f t="array" ref="G22715">xlookup(F22715,'Internal Staffing Calculator'!E:E,'Internal Staffing Calculator'!C:C,"")</f>
        <v/>
      </c>
      <c r="H22715" s="932" t="str">
        <f t="array" ref="H22715">if(F22715&lt;&gt;"", iferror(index('Internal Staffing Calculator'!B$8:B23500,match(F22715,'Internal Staffing Calculator'!E$8:E23500,0)), "Not In Budget"),"")</f>
        <v/>
      </c>
      <c r="I22715" s="184"/>
      <c r="J22715" s="184"/>
      <c r="K22715" s="184"/>
      <c r="L22715" s="183"/>
    </row>
    <row r="22716">
      <c r="A22716" s="454"/>
      <c r="B22716" s="927"/>
      <c r="C22716" s="580"/>
      <c r="D22716" s="939"/>
      <c r="E22716" s="940"/>
      <c r="F22716" s="941"/>
      <c r="G22716" s="937" t="str">
        <f t="array" ref="G22716">xlookup(F22716,'Internal Staffing Calculator'!E:E,'Internal Staffing Calculator'!C:C,"")</f>
        <v/>
      </c>
      <c r="H22716" s="932" t="str">
        <f t="array" ref="H22716">if(F22716&lt;&gt;"", iferror(index('Internal Staffing Calculator'!B$8:B23500,match(F22716,'Internal Staffing Calculator'!E$8:E23500,0)), "Not In Budget"),"")</f>
        <v/>
      </c>
      <c r="I22716" s="184"/>
      <c r="J22716" s="184"/>
      <c r="K22716" s="184"/>
      <c r="L22716" s="183"/>
    </row>
    <row r="22717">
      <c r="A22717" s="454"/>
      <c r="B22717" s="927"/>
      <c r="C22717" s="580"/>
      <c r="D22717" s="939"/>
      <c r="E22717" s="940"/>
      <c r="F22717" s="941"/>
      <c r="G22717" s="937" t="str">
        <f t="array" ref="G22717">xlookup(F22717,'Internal Staffing Calculator'!E:E,'Internal Staffing Calculator'!C:C,"")</f>
        <v/>
      </c>
      <c r="H22717" s="932" t="str">
        <f t="array" ref="H22717">if(F22717&lt;&gt;"", iferror(index('Internal Staffing Calculator'!B$8:B23500,match(F22717,'Internal Staffing Calculator'!E$8:E23500,0)), "Not In Budget"),"")</f>
        <v/>
      </c>
      <c r="I22717" s="184"/>
      <c r="J22717" s="184"/>
      <c r="K22717" s="184"/>
      <c r="L22717" s="183"/>
    </row>
    <row r="22718">
      <c r="A22718" s="454"/>
      <c r="B22718" s="927"/>
      <c r="C22718" s="580"/>
      <c r="D22718" s="939"/>
      <c r="E22718" s="940"/>
      <c r="F22718" s="941"/>
      <c r="G22718" s="937" t="str">
        <f t="array" ref="G22718">xlookup(F22718,'Internal Staffing Calculator'!E:E,'Internal Staffing Calculator'!C:C,"")</f>
        <v/>
      </c>
      <c r="H22718" s="932" t="str">
        <f t="array" ref="H22718">if(F22718&lt;&gt;"", iferror(index('Internal Staffing Calculator'!B$8:B23500,match(F22718,'Internal Staffing Calculator'!E$8:E23500,0)), "Not In Budget"),"")</f>
        <v/>
      </c>
      <c r="I22718" s="184"/>
      <c r="J22718" s="184"/>
      <c r="K22718" s="184"/>
      <c r="L22718" s="183"/>
    </row>
    <row r="22719">
      <c r="A22719" s="454"/>
      <c r="B22719" s="927"/>
      <c r="C22719" s="580"/>
      <c r="D22719" s="939"/>
      <c r="E22719" s="940"/>
      <c r="F22719" s="941"/>
      <c r="G22719" s="937" t="str">
        <f t="array" ref="G22719">xlookup(F22719,'Internal Staffing Calculator'!E:E,'Internal Staffing Calculator'!C:C,"")</f>
        <v/>
      </c>
      <c r="H22719" s="932" t="str">
        <f t="array" ref="H22719">if(F22719&lt;&gt;"", iferror(index('Internal Staffing Calculator'!B$8:B23500,match(F22719,'Internal Staffing Calculator'!E$8:E23500,0)), "Not In Budget"),"")</f>
        <v/>
      </c>
      <c r="I22719" s="184"/>
      <c r="J22719" s="184"/>
      <c r="K22719" s="184"/>
      <c r="L22719" s="183"/>
    </row>
    <row r="22720">
      <c r="A22720" s="454"/>
      <c r="B22720" s="927"/>
      <c r="C22720" s="580"/>
      <c r="D22720" s="939"/>
      <c r="E22720" s="940"/>
      <c r="F22720" s="941"/>
      <c r="G22720" s="937" t="str">
        <f t="array" ref="G22720">xlookup(F22720,'Internal Staffing Calculator'!E:E,'Internal Staffing Calculator'!C:C,"")</f>
        <v/>
      </c>
      <c r="H22720" s="932" t="str">
        <f t="array" ref="H22720">if(F22720&lt;&gt;"", iferror(index('Internal Staffing Calculator'!B$8:B23500,match(F22720,'Internal Staffing Calculator'!E$8:E23500,0)), "Not In Budget"),"")</f>
        <v/>
      </c>
      <c r="I22720" s="184"/>
      <c r="J22720" s="184"/>
      <c r="K22720" s="184"/>
      <c r="L22720" s="183"/>
    </row>
    <row r="22721">
      <c r="A22721" s="454"/>
      <c r="B22721" s="927"/>
      <c r="C22721" s="580"/>
      <c r="D22721" s="939"/>
      <c r="E22721" s="940"/>
      <c r="F22721" s="941"/>
      <c r="G22721" s="937" t="str">
        <f t="array" ref="G22721">xlookup(F22721,'Internal Staffing Calculator'!E:E,'Internal Staffing Calculator'!C:C,"")</f>
        <v/>
      </c>
      <c r="H22721" s="932" t="str">
        <f t="array" ref="H22721">if(F22721&lt;&gt;"", iferror(index('Internal Staffing Calculator'!B$8:B23500,match(F22721,'Internal Staffing Calculator'!E$8:E23500,0)), "Not In Budget"),"")</f>
        <v/>
      </c>
      <c r="I22721" s="184"/>
      <c r="J22721" s="184"/>
      <c r="K22721" s="184"/>
      <c r="L22721" s="183"/>
    </row>
    <row r="22722">
      <c r="A22722" s="454"/>
      <c r="B22722" s="927"/>
      <c r="C22722" s="580"/>
      <c r="D22722" s="939"/>
      <c r="E22722" s="940"/>
      <c r="F22722" s="941"/>
      <c r="G22722" s="937" t="str">
        <f t="array" ref="G22722">xlookup(F22722,'Internal Staffing Calculator'!E:E,'Internal Staffing Calculator'!C:C,"")</f>
        <v/>
      </c>
      <c r="H22722" s="932" t="str">
        <f t="array" ref="H22722">if(F22722&lt;&gt;"", iferror(index('Internal Staffing Calculator'!B$8:B23500,match(F22722,'Internal Staffing Calculator'!E$8:E23500,0)), "Not In Budget"),"")</f>
        <v/>
      </c>
      <c r="I22722" s="184"/>
      <c r="J22722" s="184"/>
      <c r="K22722" s="184"/>
      <c r="L22722" s="183"/>
    </row>
    <row r="22723">
      <c r="A22723" s="454"/>
      <c r="B22723" s="927"/>
      <c r="C22723" s="580"/>
      <c r="D22723" s="939"/>
      <c r="E22723" s="940"/>
      <c r="F22723" s="941"/>
      <c r="G22723" s="937" t="str">
        <f t="array" ref="G22723">xlookup(F22723,'Internal Staffing Calculator'!E:E,'Internal Staffing Calculator'!C:C,"")</f>
        <v/>
      </c>
      <c r="H22723" s="932" t="str">
        <f t="array" ref="H22723">if(F22723&lt;&gt;"", iferror(index('Internal Staffing Calculator'!B$8:B23500,match(F22723,'Internal Staffing Calculator'!E$8:E23500,0)), "Not In Budget"),"")</f>
        <v/>
      </c>
      <c r="I22723" s="184"/>
      <c r="J22723" s="184"/>
      <c r="K22723" s="184"/>
      <c r="L22723" s="183"/>
    </row>
    <row r="22724">
      <c r="A22724" s="454"/>
      <c r="B22724" s="927"/>
      <c r="C22724" s="580"/>
      <c r="D22724" s="939"/>
      <c r="E22724" s="940"/>
      <c r="F22724" s="941"/>
      <c r="G22724" s="937" t="str">
        <f t="array" ref="G22724">xlookup(F22724,'Internal Staffing Calculator'!E:E,'Internal Staffing Calculator'!C:C,"")</f>
        <v/>
      </c>
      <c r="H22724" s="932" t="str">
        <f t="array" ref="H22724">if(F22724&lt;&gt;"", iferror(index('Internal Staffing Calculator'!B$8:B23500,match(F22724,'Internal Staffing Calculator'!E$8:E23500,0)), "Not In Budget"),"")</f>
        <v/>
      </c>
      <c r="I22724" s="184"/>
      <c r="J22724" s="184"/>
      <c r="K22724" s="184"/>
      <c r="L22724" s="183"/>
    </row>
    <row r="22725">
      <c r="A22725" s="454"/>
      <c r="B22725" s="927"/>
      <c r="C22725" s="580"/>
      <c r="D22725" s="939"/>
      <c r="E22725" s="940"/>
      <c r="F22725" s="941"/>
      <c r="G22725" s="937" t="str">
        <f t="array" ref="G22725">xlookup(F22725,'Internal Staffing Calculator'!E:E,'Internal Staffing Calculator'!C:C,"")</f>
        <v/>
      </c>
      <c r="H22725" s="932" t="str">
        <f t="array" ref="H22725">if(F22725&lt;&gt;"", iferror(index('Internal Staffing Calculator'!B$8:B23500,match(F22725,'Internal Staffing Calculator'!E$8:E23500,0)), "Not In Budget"),"")</f>
        <v/>
      </c>
      <c r="I22725" s="184"/>
      <c r="J22725" s="184"/>
      <c r="K22725" s="184"/>
      <c r="L22725" s="183"/>
    </row>
    <row r="22726">
      <c r="A22726" s="454"/>
      <c r="B22726" s="927"/>
      <c r="C22726" s="580"/>
      <c r="D22726" s="939"/>
      <c r="E22726" s="940"/>
      <c r="F22726" s="941"/>
      <c r="G22726" s="937" t="str">
        <f t="array" ref="G22726">xlookup(F22726,'Internal Staffing Calculator'!E:E,'Internal Staffing Calculator'!C:C,"")</f>
        <v/>
      </c>
      <c r="H22726" s="932" t="str">
        <f t="array" ref="H22726">if(F22726&lt;&gt;"", iferror(index('Internal Staffing Calculator'!B$8:B23500,match(F22726,'Internal Staffing Calculator'!E$8:E23500,0)), "Not In Budget"),"")</f>
        <v/>
      </c>
      <c r="I22726" s="184"/>
      <c r="J22726" s="184"/>
      <c r="K22726" s="184"/>
      <c r="L22726" s="183"/>
    </row>
    <row r="22727">
      <c r="A22727" s="454"/>
      <c r="B22727" s="927"/>
      <c r="C22727" s="580"/>
      <c r="D22727" s="939"/>
      <c r="E22727" s="940"/>
      <c r="F22727" s="941"/>
      <c r="G22727" s="937" t="str">
        <f t="array" ref="G22727">xlookup(F22727,'Internal Staffing Calculator'!E:E,'Internal Staffing Calculator'!C:C,"")</f>
        <v/>
      </c>
      <c r="H22727" s="932" t="str">
        <f t="array" ref="H22727">if(F22727&lt;&gt;"", iferror(index('Internal Staffing Calculator'!B$8:B23500,match(F22727,'Internal Staffing Calculator'!E$8:E23500,0)), "Not In Budget"),"")</f>
        <v/>
      </c>
      <c r="I22727" s="184"/>
      <c r="J22727" s="184"/>
      <c r="K22727" s="184"/>
      <c r="L22727" s="183"/>
    </row>
    <row r="22728">
      <c r="A22728" s="454"/>
      <c r="B22728" s="927"/>
      <c r="C22728" s="580"/>
      <c r="D22728" s="939"/>
      <c r="E22728" s="940"/>
      <c r="F22728" s="941"/>
      <c r="G22728" s="937" t="str">
        <f t="array" ref="G22728">xlookup(F22728,'Internal Staffing Calculator'!E:E,'Internal Staffing Calculator'!C:C,"")</f>
        <v/>
      </c>
      <c r="H22728" s="932" t="str">
        <f t="array" ref="H22728">if(F22728&lt;&gt;"", iferror(index('Internal Staffing Calculator'!B$8:B23500,match(F22728,'Internal Staffing Calculator'!E$8:E23500,0)), "Not In Budget"),"")</f>
        <v/>
      </c>
      <c r="I22728" s="184"/>
      <c r="J22728" s="184"/>
      <c r="K22728" s="184"/>
      <c r="L22728" s="183"/>
    </row>
    <row r="22729">
      <c r="A22729" s="454"/>
      <c r="B22729" s="927"/>
      <c r="C22729" s="580"/>
      <c r="D22729" s="939"/>
      <c r="E22729" s="940"/>
      <c r="F22729" s="941"/>
      <c r="G22729" s="937" t="str">
        <f t="array" ref="G22729">xlookup(F22729,'Internal Staffing Calculator'!E:E,'Internal Staffing Calculator'!C:C,"")</f>
        <v/>
      </c>
      <c r="H22729" s="932" t="str">
        <f t="array" ref="H22729">if(F22729&lt;&gt;"", iferror(index('Internal Staffing Calculator'!B$8:B23500,match(F22729,'Internal Staffing Calculator'!E$8:E23500,0)), "Not In Budget"),"")</f>
        <v/>
      </c>
      <c r="I22729" s="184"/>
      <c r="J22729" s="184"/>
      <c r="K22729" s="184"/>
      <c r="L22729" s="183"/>
    </row>
    <row r="22730">
      <c r="A22730" s="454"/>
      <c r="B22730" s="927"/>
      <c r="C22730" s="580"/>
      <c r="D22730" s="939"/>
      <c r="E22730" s="940"/>
      <c r="F22730" s="941"/>
      <c r="G22730" s="937" t="str">
        <f t="array" ref="G22730">xlookup(F22730,'Internal Staffing Calculator'!E:E,'Internal Staffing Calculator'!C:C,"")</f>
        <v/>
      </c>
      <c r="H22730" s="932" t="str">
        <f t="array" ref="H22730">if(F22730&lt;&gt;"", iferror(index('Internal Staffing Calculator'!B$8:B23500,match(F22730,'Internal Staffing Calculator'!E$8:E23500,0)), "Not In Budget"),"")</f>
        <v/>
      </c>
      <c r="I22730" s="184"/>
      <c r="J22730" s="184"/>
      <c r="K22730" s="184"/>
      <c r="L22730" s="183"/>
    </row>
    <row r="22731">
      <c r="A22731" s="454"/>
      <c r="B22731" s="927"/>
      <c r="C22731" s="580"/>
      <c r="D22731" s="939"/>
      <c r="E22731" s="940"/>
      <c r="F22731" s="941"/>
      <c r="G22731" s="937" t="str">
        <f t="array" ref="G22731">xlookup(F22731,'Internal Staffing Calculator'!E:E,'Internal Staffing Calculator'!C:C,"")</f>
        <v/>
      </c>
      <c r="H22731" s="932" t="str">
        <f t="array" ref="H22731">if(F22731&lt;&gt;"", iferror(index('Internal Staffing Calculator'!B$8:B23500,match(F22731,'Internal Staffing Calculator'!E$8:E23500,0)), "Not In Budget"),"")</f>
        <v/>
      </c>
      <c r="I22731" s="184"/>
      <c r="J22731" s="184"/>
      <c r="K22731" s="184"/>
      <c r="L22731" s="183"/>
    </row>
    <row r="22732">
      <c r="A22732" s="454"/>
      <c r="B22732" s="927"/>
      <c r="C22732" s="580"/>
      <c r="D22732" s="939"/>
      <c r="E22732" s="940"/>
      <c r="F22732" s="941"/>
      <c r="G22732" s="937" t="str">
        <f t="array" ref="G22732">xlookup(F22732,'Internal Staffing Calculator'!E:E,'Internal Staffing Calculator'!C:C,"")</f>
        <v/>
      </c>
      <c r="H22732" s="932" t="str">
        <f t="array" ref="H22732">if(F22732&lt;&gt;"", iferror(index('Internal Staffing Calculator'!B$8:B23500,match(F22732,'Internal Staffing Calculator'!E$8:E23500,0)), "Not In Budget"),"")</f>
        <v/>
      </c>
      <c r="I22732" s="184"/>
      <c r="J22732" s="184"/>
      <c r="K22732" s="184"/>
      <c r="L22732" s="183"/>
    </row>
    <row r="22733">
      <c r="A22733" s="454"/>
      <c r="B22733" s="927"/>
      <c r="C22733" s="580"/>
      <c r="D22733" s="939"/>
      <c r="E22733" s="940"/>
      <c r="F22733" s="941"/>
      <c r="G22733" s="937" t="str">
        <f t="array" ref="G22733">xlookup(F22733,'Internal Staffing Calculator'!E:E,'Internal Staffing Calculator'!C:C,"")</f>
        <v/>
      </c>
      <c r="H22733" s="932" t="str">
        <f t="array" ref="H22733">if(F22733&lt;&gt;"", iferror(index('Internal Staffing Calculator'!B$8:B23500,match(F22733,'Internal Staffing Calculator'!E$8:E23500,0)), "Not In Budget"),"")</f>
        <v/>
      </c>
      <c r="I22733" s="184"/>
      <c r="J22733" s="184"/>
      <c r="K22733" s="184"/>
      <c r="L22733" s="183"/>
    </row>
    <row r="22734">
      <c r="A22734" s="454"/>
      <c r="B22734" s="927"/>
      <c r="C22734" s="580"/>
      <c r="D22734" s="939"/>
      <c r="E22734" s="940"/>
      <c r="F22734" s="941"/>
      <c r="G22734" s="937" t="str">
        <f t="array" ref="G22734">xlookup(F22734,'Internal Staffing Calculator'!E:E,'Internal Staffing Calculator'!C:C,"")</f>
        <v/>
      </c>
      <c r="H22734" s="932" t="str">
        <f t="array" ref="H22734">if(F22734&lt;&gt;"", iferror(index('Internal Staffing Calculator'!B$8:B23500,match(F22734,'Internal Staffing Calculator'!E$8:E23500,0)), "Not In Budget"),"")</f>
        <v/>
      </c>
      <c r="I22734" s="184"/>
      <c r="J22734" s="184"/>
      <c r="K22734" s="184"/>
      <c r="L22734" s="183"/>
    </row>
    <row r="22735">
      <c r="A22735" s="454"/>
      <c r="B22735" s="927"/>
      <c r="C22735" s="580"/>
      <c r="D22735" s="939"/>
      <c r="E22735" s="940"/>
      <c r="F22735" s="941"/>
      <c r="G22735" s="937" t="str">
        <f t="array" ref="G22735">xlookup(F22735,'Internal Staffing Calculator'!E:E,'Internal Staffing Calculator'!C:C,"")</f>
        <v/>
      </c>
      <c r="H22735" s="932" t="str">
        <f t="array" ref="H22735">if(F22735&lt;&gt;"", iferror(index('Internal Staffing Calculator'!B$8:B23500,match(F22735,'Internal Staffing Calculator'!E$8:E23500,0)), "Not In Budget"),"")</f>
        <v/>
      </c>
      <c r="I22735" s="184"/>
      <c r="J22735" s="184"/>
      <c r="K22735" s="184"/>
      <c r="L22735" s="183"/>
    </row>
    <row r="22736">
      <c r="A22736" s="454"/>
      <c r="B22736" s="927"/>
      <c r="C22736" s="580"/>
      <c r="D22736" s="939"/>
      <c r="E22736" s="940"/>
      <c r="F22736" s="941"/>
      <c r="G22736" s="937" t="str">
        <f t="array" ref="G22736">xlookup(F22736,'Internal Staffing Calculator'!E:E,'Internal Staffing Calculator'!C:C,"")</f>
        <v/>
      </c>
      <c r="H22736" s="932" t="str">
        <f t="array" ref="H22736">if(F22736&lt;&gt;"", iferror(index('Internal Staffing Calculator'!B$8:B23500,match(F22736,'Internal Staffing Calculator'!E$8:E23500,0)), "Not In Budget"),"")</f>
        <v/>
      </c>
      <c r="I22736" s="184"/>
      <c r="J22736" s="184"/>
      <c r="K22736" s="184"/>
      <c r="L22736" s="183"/>
    </row>
    <row r="22737">
      <c r="A22737" s="454"/>
      <c r="B22737" s="927"/>
      <c r="C22737" s="580"/>
      <c r="D22737" s="939"/>
      <c r="E22737" s="940"/>
      <c r="F22737" s="941"/>
      <c r="G22737" s="937" t="str">
        <f t="array" ref="G22737">xlookup(F22737,'Internal Staffing Calculator'!E:E,'Internal Staffing Calculator'!C:C,"")</f>
        <v/>
      </c>
      <c r="H22737" s="932" t="str">
        <f t="array" ref="H22737">if(F22737&lt;&gt;"", iferror(index('Internal Staffing Calculator'!B$8:B23500,match(F22737,'Internal Staffing Calculator'!E$8:E23500,0)), "Not In Budget"),"")</f>
        <v/>
      </c>
      <c r="I22737" s="184"/>
      <c r="J22737" s="184"/>
      <c r="K22737" s="184"/>
      <c r="L22737" s="183"/>
    </row>
    <row r="22738">
      <c r="A22738" s="454"/>
      <c r="B22738" s="927"/>
      <c r="C22738" s="580"/>
      <c r="D22738" s="939"/>
      <c r="E22738" s="940"/>
      <c r="F22738" s="941"/>
      <c r="G22738" s="937" t="str">
        <f t="array" ref="G22738">xlookup(F22738,'Internal Staffing Calculator'!E:E,'Internal Staffing Calculator'!C:C,"")</f>
        <v/>
      </c>
      <c r="H22738" s="932" t="str">
        <f t="array" ref="H22738">if(F22738&lt;&gt;"", iferror(index('Internal Staffing Calculator'!B$8:B23500,match(F22738,'Internal Staffing Calculator'!E$8:E23500,0)), "Not In Budget"),"")</f>
        <v/>
      </c>
      <c r="I22738" s="184"/>
      <c r="J22738" s="184"/>
      <c r="K22738" s="184"/>
      <c r="L22738" s="183"/>
    </row>
    <row r="22739">
      <c r="A22739" s="454"/>
      <c r="B22739" s="927"/>
      <c r="C22739" s="580"/>
      <c r="D22739" s="939"/>
      <c r="E22739" s="940"/>
      <c r="F22739" s="941"/>
      <c r="G22739" s="937" t="str">
        <f t="array" ref="G22739">xlookup(F22739,'Internal Staffing Calculator'!E:E,'Internal Staffing Calculator'!C:C,"")</f>
        <v/>
      </c>
      <c r="H22739" s="932" t="str">
        <f t="array" ref="H22739">if(F22739&lt;&gt;"", iferror(index('Internal Staffing Calculator'!B$8:B23500,match(F22739,'Internal Staffing Calculator'!E$8:E23500,0)), "Not In Budget"),"")</f>
        <v/>
      </c>
      <c r="I22739" s="184"/>
      <c r="J22739" s="184"/>
      <c r="K22739" s="184"/>
      <c r="L22739" s="183"/>
    </row>
    <row r="22740">
      <c r="A22740" s="454"/>
      <c r="B22740" s="927"/>
      <c r="C22740" s="580"/>
      <c r="D22740" s="939"/>
      <c r="E22740" s="940"/>
      <c r="F22740" s="941"/>
      <c r="G22740" s="937" t="str">
        <f t="array" ref="G22740">xlookup(F22740,'Internal Staffing Calculator'!E:E,'Internal Staffing Calculator'!C:C,"")</f>
        <v/>
      </c>
      <c r="H22740" s="932" t="str">
        <f t="array" ref="H22740">if(F22740&lt;&gt;"", iferror(index('Internal Staffing Calculator'!B$8:B23500,match(F22740,'Internal Staffing Calculator'!E$8:E23500,0)), "Not In Budget"),"")</f>
        <v/>
      </c>
      <c r="I22740" s="184"/>
      <c r="J22740" s="184"/>
      <c r="K22740" s="184"/>
      <c r="L22740" s="183"/>
    </row>
    <row r="22741">
      <c r="A22741" s="454"/>
      <c r="B22741" s="927"/>
      <c r="C22741" s="580"/>
      <c r="D22741" s="939"/>
      <c r="E22741" s="940"/>
      <c r="F22741" s="941"/>
      <c r="G22741" s="937" t="str">
        <f t="array" ref="G22741">xlookup(F22741,'Internal Staffing Calculator'!E:E,'Internal Staffing Calculator'!C:C,"")</f>
        <v/>
      </c>
      <c r="H22741" s="932" t="str">
        <f t="array" ref="H22741">if(F22741&lt;&gt;"", iferror(index('Internal Staffing Calculator'!B$8:B23500,match(F22741,'Internal Staffing Calculator'!E$8:E23500,0)), "Not In Budget"),"")</f>
        <v/>
      </c>
      <c r="I22741" s="184"/>
      <c r="J22741" s="184"/>
      <c r="K22741" s="184"/>
      <c r="L22741" s="183"/>
    </row>
    <row r="22742">
      <c r="A22742" s="454"/>
      <c r="B22742" s="927"/>
      <c r="C22742" s="580"/>
      <c r="D22742" s="939"/>
      <c r="E22742" s="940"/>
      <c r="F22742" s="941"/>
      <c r="G22742" s="937" t="str">
        <f t="array" ref="G22742">xlookup(F22742,'Internal Staffing Calculator'!E:E,'Internal Staffing Calculator'!C:C,"")</f>
        <v/>
      </c>
      <c r="H22742" s="932" t="str">
        <f t="array" ref="H22742">if(F22742&lt;&gt;"", iferror(index('Internal Staffing Calculator'!B$8:B23500,match(F22742,'Internal Staffing Calculator'!E$8:E23500,0)), "Not In Budget"),"")</f>
        <v/>
      </c>
      <c r="I22742" s="184"/>
      <c r="J22742" s="184"/>
      <c r="K22742" s="184"/>
      <c r="L22742" s="183"/>
    </row>
    <row r="22743">
      <c r="A22743" s="454"/>
      <c r="B22743" s="927"/>
      <c r="C22743" s="580"/>
      <c r="D22743" s="939"/>
      <c r="E22743" s="940"/>
      <c r="F22743" s="941"/>
      <c r="G22743" s="937" t="str">
        <f t="array" ref="G22743">xlookup(F22743,'Internal Staffing Calculator'!E:E,'Internal Staffing Calculator'!C:C,"")</f>
        <v/>
      </c>
      <c r="H22743" s="932" t="str">
        <f t="array" ref="H22743">if(F22743&lt;&gt;"", iferror(index('Internal Staffing Calculator'!B$8:B23500,match(F22743,'Internal Staffing Calculator'!E$8:E23500,0)), "Not In Budget"),"")</f>
        <v/>
      </c>
      <c r="I22743" s="184"/>
      <c r="J22743" s="184"/>
      <c r="K22743" s="184"/>
      <c r="L22743" s="183"/>
    </row>
    <row r="22744">
      <c r="A22744" s="454"/>
      <c r="B22744" s="927"/>
      <c r="C22744" s="580"/>
      <c r="D22744" s="939"/>
      <c r="E22744" s="940"/>
      <c r="F22744" s="941"/>
      <c r="G22744" s="937" t="str">
        <f t="array" ref="G22744">xlookup(F22744,'Internal Staffing Calculator'!E:E,'Internal Staffing Calculator'!C:C,"")</f>
        <v/>
      </c>
      <c r="H22744" s="932" t="str">
        <f t="array" ref="H22744">if(F22744&lt;&gt;"", iferror(index('Internal Staffing Calculator'!B$8:B23500,match(F22744,'Internal Staffing Calculator'!E$8:E23500,0)), "Not In Budget"),"")</f>
        <v/>
      </c>
      <c r="I22744" s="184"/>
      <c r="J22744" s="184"/>
      <c r="K22744" s="184"/>
      <c r="L22744" s="183"/>
    </row>
    <row r="22745">
      <c r="A22745" s="454"/>
      <c r="B22745" s="927"/>
      <c r="C22745" s="580"/>
      <c r="D22745" s="939"/>
      <c r="E22745" s="940"/>
      <c r="F22745" s="941"/>
      <c r="G22745" s="937" t="str">
        <f t="array" ref="G22745">xlookup(F22745,'Internal Staffing Calculator'!E:E,'Internal Staffing Calculator'!C:C,"")</f>
        <v/>
      </c>
      <c r="H22745" s="932" t="str">
        <f t="array" ref="H22745">if(F22745&lt;&gt;"", iferror(index('Internal Staffing Calculator'!B$8:B23500,match(F22745,'Internal Staffing Calculator'!E$8:E23500,0)), "Not In Budget"),"")</f>
        <v/>
      </c>
      <c r="I22745" s="184"/>
      <c r="J22745" s="184"/>
      <c r="K22745" s="184"/>
      <c r="L22745" s="183"/>
    </row>
    <row r="22746">
      <c r="A22746" s="454"/>
      <c r="B22746" s="927"/>
      <c r="C22746" s="580"/>
      <c r="D22746" s="939"/>
      <c r="E22746" s="940"/>
      <c r="F22746" s="941"/>
      <c r="G22746" s="937" t="str">
        <f t="array" ref="G22746">xlookup(F22746,'Internal Staffing Calculator'!E:E,'Internal Staffing Calculator'!C:C,"")</f>
        <v/>
      </c>
      <c r="H22746" s="932" t="str">
        <f t="array" ref="H22746">if(F22746&lt;&gt;"", iferror(index('Internal Staffing Calculator'!B$8:B23500,match(F22746,'Internal Staffing Calculator'!E$8:E23500,0)), "Not In Budget"),"")</f>
        <v/>
      </c>
      <c r="I22746" s="184"/>
      <c r="J22746" s="184"/>
      <c r="K22746" s="184"/>
      <c r="L22746" s="183"/>
    </row>
    <row r="22747">
      <c r="A22747" s="454"/>
      <c r="B22747" s="927"/>
      <c r="C22747" s="580"/>
      <c r="D22747" s="939"/>
      <c r="E22747" s="940"/>
      <c r="F22747" s="941"/>
      <c r="G22747" s="937" t="str">
        <f t="array" ref="G22747">xlookup(F22747,'Internal Staffing Calculator'!E:E,'Internal Staffing Calculator'!C:C,"")</f>
        <v/>
      </c>
      <c r="H22747" s="932" t="str">
        <f t="array" ref="H22747">if(F22747&lt;&gt;"", iferror(index('Internal Staffing Calculator'!B$8:B23500,match(F22747,'Internal Staffing Calculator'!E$8:E23500,0)), "Not In Budget"),"")</f>
        <v/>
      </c>
      <c r="I22747" s="184"/>
      <c r="J22747" s="184"/>
      <c r="K22747" s="184"/>
      <c r="L22747" s="183"/>
    </row>
    <row r="22748">
      <c r="A22748" s="454"/>
      <c r="B22748" s="927"/>
      <c r="C22748" s="580"/>
      <c r="D22748" s="939"/>
      <c r="E22748" s="940"/>
      <c r="F22748" s="941"/>
      <c r="G22748" s="937" t="str">
        <f t="array" ref="G22748">xlookup(F22748,'Internal Staffing Calculator'!E:E,'Internal Staffing Calculator'!C:C,"")</f>
        <v/>
      </c>
      <c r="H22748" s="932" t="str">
        <f t="array" ref="H22748">if(F22748&lt;&gt;"", iferror(index('Internal Staffing Calculator'!B$8:B23500,match(F22748,'Internal Staffing Calculator'!E$8:E23500,0)), "Not In Budget"),"")</f>
        <v/>
      </c>
      <c r="I22748" s="184"/>
      <c r="J22748" s="184"/>
      <c r="K22748" s="184"/>
      <c r="L22748" s="183"/>
    </row>
    <row r="22749">
      <c r="A22749" s="454"/>
      <c r="B22749" s="927"/>
      <c r="C22749" s="580"/>
      <c r="D22749" s="939"/>
      <c r="E22749" s="940"/>
      <c r="F22749" s="941"/>
      <c r="G22749" s="937" t="str">
        <f t="array" ref="G22749">xlookup(F22749,'Internal Staffing Calculator'!E:E,'Internal Staffing Calculator'!C:C,"")</f>
        <v/>
      </c>
      <c r="H22749" s="932" t="str">
        <f t="array" ref="H22749">if(F22749&lt;&gt;"", iferror(index('Internal Staffing Calculator'!B$8:B23500,match(F22749,'Internal Staffing Calculator'!E$8:E23500,0)), "Not In Budget"),"")</f>
        <v/>
      </c>
      <c r="I22749" s="184"/>
      <c r="J22749" s="184"/>
      <c r="K22749" s="184"/>
      <c r="L22749" s="183"/>
    </row>
    <row r="22750">
      <c r="A22750" s="454"/>
      <c r="B22750" s="927"/>
      <c r="C22750" s="580"/>
      <c r="D22750" s="939"/>
      <c r="E22750" s="940"/>
      <c r="F22750" s="941"/>
      <c r="G22750" s="937" t="str">
        <f t="array" ref="G22750">xlookup(F22750,'Internal Staffing Calculator'!E:E,'Internal Staffing Calculator'!C:C,"")</f>
        <v/>
      </c>
      <c r="H22750" s="932" t="str">
        <f t="array" ref="H22750">if(F22750&lt;&gt;"", iferror(index('Internal Staffing Calculator'!B$8:B23500,match(F22750,'Internal Staffing Calculator'!E$8:E23500,0)), "Not In Budget"),"")</f>
        <v/>
      </c>
      <c r="I22750" s="184"/>
      <c r="J22750" s="184"/>
      <c r="K22750" s="184"/>
      <c r="L22750" s="183"/>
    </row>
    <row r="22751">
      <c r="A22751" s="454"/>
      <c r="B22751" s="927"/>
      <c r="C22751" s="580"/>
      <c r="D22751" s="939"/>
      <c r="E22751" s="940"/>
      <c r="F22751" s="941"/>
      <c r="G22751" s="937" t="str">
        <f t="array" ref="G22751">xlookup(F22751,'Internal Staffing Calculator'!E:E,'Internal Staffing Calculator'!C:C,"")</f>
        <v/>
      </c>
      <c r="H22751" s="932" t="str">
        <f t="array" ref="H22751">if(F22751&lt;&gt;"", iferror(index('Internal Staffing Calculator'!B$8:B23500,match(F22751,'Internal Staffing Calculator'!E$8:E23500,0)), "Not In Budget"),"")</f>
        <v/>
      </c>
      <c r="I22751" s="184"/>
      <c r="J22751" s="184"/>
      <c r="K22751" s="184"/>
      <c r="L22751" s="183"/>
    </row>
    <row r="22752">
      <c r="A22752" s="454"/>
      <c r="B22752" s="927"/>
      <c r="C22752" s="580"/>
      <c r="D22752" s="939"/>
      <c r="E22752" s="940"/>
      <c r="F22752" s="941"/>
      <c r="G22752" s="937" t="str">
        <f t="array" ref="G22752">xlookup(F22752,'Internal Staffing Calculator'!E:E,'Internal Staffing Calculator'!C:C,"")</f>
        <v/>
      </c>
      <c r="H22752" s="932" t="str">
        <f t="array" ref="H22752">if(F22752&lt;&gt;"", iferror(index('Internal Staffing Calculator'!B$8:B23500,match(F22752,'Internal Staffing Calculator'!E$8:E23500,0)), "Not In Budget"),"")</f>
        <v/>
      </c>
      <c r="I22752" s="184"/>
      <c r="J22752" s="184"/>
      <c r="K22752" s="184"/>
      <c r="L22752" s="183"/>
    </row>
    <row r="22753">
      <c r="A22753" s="454"/>
      <c r="B22753" s="927"/>
      <c r="C22753" s="580"/>
      <c r="D22753" s="939"/>
      <c r="E22753" s="940"/>
      <c r="F22753" s="941"/>
      <c r="G22753" s="937" t="str">
        <f t="array" ref="G22753">xlookup(F22753,'Internal Staffing Calculator'!E:E,'Internal Staffing Calculator'!C:C,"")</f>
        <v/>
      </c>
      <c r="H22753" s="932" t="str">
        <f t="array" ref="H22753">if(F22753&lt;&gt;"", iferror(index('Internal Staffing Calculator'!B$8:B23500,match(F22753,'Internal Staffing Calculator'!E$8:E23500,0)), "Not In Budget"),"")</f>
        <v/>
      </c>
      <c r="I22753" s="184"/>
      <c r="J22753" s="184"/>
      <c r="K22753" s="184"/>
      <c r="L22753" s="183"/>
    </row>
    <row r="22754">
      <c r="A22754" s="454"/>
      <c r="B22754" s="927"/>
      <c r="C22754" s="580"/>
      <c r="D22754" s="939"/>
      <c r="E22754" s="940"/>
      <c r="F22754" s="941"/>
      <c r="G22754" s="937" t="str">
        <f t="array" ref="G22754">xlookup(F22754,'Internal Staffing Calculator'!E:E,'Internal Staffing Calculator'!C:C,"")</f>
        <v/>
      </c>
      <c r="H22754" s="932" t="str">
        <f t="array" ref="H22754">if(F22754&lt;&gt;"", iferror(index('Internal Staffing Calculator'!B$8:B23500,match(F22754,'Internal Staffing Calculator'!E$8:E23500,0)), "Not In Budget"),"")</f>
        <v/>
      </c>
      <c r="I22754" s="184"/>
      <c r="J22754" s="184"/>
      <c r="K22754" s="184"/>
      <c r="L22754" s="183"/>
    </row>
    <row r="22755">
      <c r="A22755" s="454"/>
      <c r="B22755" s="927"/>
      <c r="C22755" s="580"/>
      <c r="D22755" s="939"/>
      <c r="E22755" s="940"/>
      <c r="F22755" s="941"/>
      <c r="G22755" s="937" t="str">
        <f t="array" ref="G22755">xlookup(F22755,'Internal Staffing Calculator'!E:E,'Internal Staffing Calculator'!C:C,"")</f>
        <v/>
      </c>
      <c r="H22755" s="932" t="str">
        <f t="array" ref="H22755">if(F22755&lt;&gt;"", iferror(index('Internal Staffing Calculator'!B$8:B23500,match(F22755,'Internal Staffing Calculator'!E$8:E23500,0)), "Not In Budget"),"")</f>
        <v/>
      </c>
      <c r="I22755" s="184"/>
      <c r="J22755" s="184"/>
      <c r="K22755" s="184"/>
      <c r="L22755" s="183"/>
    </row>
    <row r="22756">
      <c r="A22756" s="454"/>
      <c r="B22756" s="927"/>
      <c r="C22756" s="580"/>
      <c r="D22756" s="939"/>
      <c r="E22756" s="940"/>
      <c r="F22756" s="941"/>
      <c r="G22756" s="937" t="str">
        <f t="array" ref="G22756">xlookup(F22756,'Internal Staffing Calculator'!E:E,'Internal Staffing Calculator'!C:C,"")</f>
        <v/>
      </c>
      <c r="H22756" s="932" t="str">
        <f t="array" ref="H22756">if(F22756&lt;&gt;"", iferror(index('Internal Staffing Calculator'!B$8:B23500,match(F22756,'Internal Staffing Calculator'!E$8:E23500,0)), "Not In Budget"),"")</f>
        <v/>
      </c>
      <c r="I22756" s="184"/>
      <c r="J22756" s="184"/>
      <c r="K22756" s="184"/>
      <c r="L22756" s="183"/>
    </row>
    <row r="22757">
      <c r="A22757" s="454"/>
      <c r="B22757" s="927"/>
      <c r="C22757" s="580"/>
      <c r="D22757" s="939"/>
      <c r="E22757" s="940"/>
      <c r="F22757" s="941"/>
      <c r="G22757" s="937" t="str">
        <f t="array" ref="G22757">xlookup(F22757,'Internal Staffing Calculator'!E:E,'Internal Staffing Calculator'!C:C,"")</f>
        <v/>
      </c>
      <c r="H22757" s="932" t="str">
        <f t="array" ref="H22757">if(F22757&lt;&gt;"", iferror(index('Internal Staffing Calculator'!B$8:B23500,match(F22757,'Internal Staffing Calculator'!E$8:E23500,0)), "Not In Budget"),"")</f>
        <v/>
      </c>
      <c r="I22757" s="184"/>
      <c r="J22757" s="184"/>
      <c r="K22757" s="184"/>
      <c r="L22757" s="183"/>
    </row>
    <row r="22758">
      <c r="A22758" s="454"/>
      <c r="B22758" s="927"/>
      <c r="C22758" s="580"/>
      <c r="D22758" s="939"/>
      <c r="E22758" s="940"/>
      <c r="F22758" s="941"/>
      <c r="G22758" s="937" t="str">
        <f t="array" ref="G22758">xlookup(F22758,'Internal Staffing Calculator'!E:E,'Internal Staffing Calculator'!C:C,"")</f>
        <v/>
      </c>
      <c r="H22758" s="932" t="str">
        <f t="array" ref="H22758">if(F22758&lt;&gt;"", iferror(index('Internal Staffing Calculator'!B$8:B23500,match(F22758,'Internal Staffing Calculator'!E$8:E23500,0)), "Not In Budget"),"")</f>
        <v/>
      </c>
      <c r="I22758" s="184"/>
      <c r="J22758" s="184"/>
      <c r="K22758" s="184"/>
      <c r="L22758" s="183"/>
    </row>
    <row r="22759">
      <c r="A22759" s="454"/>
      <c r="B22759" s="927"/>
      <c r="C22759" s="580"/>
      <c r="D22759" s="939"/>
      <c r="E22759" s="940"/>
      <c r="F22759" s="941"/>
      <c r="G22759" s="937" t="str">
        <f t="array" ref="G22759">xlookup(F22759,'Internal Staffing Calculator'!E:E,'Internal Staffing Calculator'!C:C,"")</f>
        <v/>
      </c>
      <c r="H22759" s="932" t="str">
        <f t="array" ref="H22759">if(F22759&lt;&gt;"", iferror(index('Internal Staffing Calculator'!B$8:B23500,match(F22759,'Internal Staffing Calculator'!E$8:E23500,0)), "Not In Budget"),"")</f>
        <v/>
      </c>
      <c r="I22759" s="184"/>
      <c r="J22759" s="184"/>
      <c r="K22759" s="184"/>
      <c r="L22759" s="183"/>
    </row>
    <row r="22760">
      <c r="A22760" s="454"/>
      <c r="B22760" s="927"/>
      <c r="C22760" s="580"/>
      <c r="D22760" s="939"/>
      <c r="E22760" s="940"/>
      <c r="F22760" s="941"/>
      <c r="G22760" s="937" t="str">
        <f t="array" ref="G22760">xlookup(F22760,'Internal Staffing Calculator'!E:E,'Internal Staffing Calculator'!C:C,"")</f>
        <v/>
      </c>
      <c r="H22760" s="932" t="str">
        <f t="array" ref="H22760">if(F22760&lt;&gt;"", iferror(index('Internal Staffing Calculator'!B$8:B23500,match(F22760,'Internal Staffing Calculator'!E$8:E23500,0)), "Not In Budget"),"")</f>
        <v/>
      </c>
      <c r="I22760" s="184"/>
      <c r="J22760" s="184"/>
      <c r="K22760" s="184"/>
      <c r="L22760" s="183"/>
    </row>
    <row r="22761">
      <c r="A22761" s="454"/>
      <c r="B22761" s="927"/>
      <c r="C22761" s="580"/>
      <c r="D22761" s="939"/>
      <c r="E22761" s="940"/>
      <c r="F22761" s="941"/>
      <c r="G22761" s="937" t="str">
        <f t="array" ref="G22761">xlookup(F22761,'Internal Staffing Calculator'!E:E,'Internal Staffing Calculator'!C:C,"")</f>
        <v/>
      </c>
      <c r="H22761" s="932" t="str">
        <f t="array" ref="H22761">if(F22761&lt;&gt;"", iferror(index('Internal Staffing Calculator'!B$8:B23500,match(F22761,'Internal Staffing Calculator'!E$8:E23500,0)), "Not In Budget"),"")</f>
        <v/>
      </c>
      <c r="I22761" s="184"/>
      <c r="J22761" s="184"/>
      <c r="K22761" s="184"/>
      <c r="L22761" s="183"/>
    </row>
    <row r="22762">
      <c r="A22762" s="454"/>
      <c r="B22762" s="927"/>
      <c r="C22762" s="580"/>
      <c r="D22762" s="939"/>
      <c r="E22762" s="940"/>
      <c r="F22762" s="941"/>
      <c r="G22762" s="937" t="str">
        <f t="array" ref="G22762">xlookup(F22762,'Internal Staffing Calculator'!E:E,'Internal Staffing Calculator'!C:C,"")</f>
        <v/>
      </c>
      <c r="H22762" s="932" t="str">
        <f t="array" ref="H22762">if(F22762&lt;&gt;"", iferror(index('Internal Staffing Calculator'!B$8:B23500,match(F22762,'Internal Staffing Calculator'!E$8:E23500,0)), "Not In Budget"),"")</f>
        <v/>
      </c>
      <c r="I22762" s="184"/>
      <c r="J22762" s="184"/>
      <c r="K22762" s="184"/>
      <c r="L22762" s="183"/>
    </row>
    <row r="22763">
      <c r="A22763" s="454"/>
      <c r="B22763" s="927"/>
      <c r="C22763" s="580"/>
      <c r="D22763" s="939"/>
      <c r="E22763" s="940"/>
      <c r="F22763" s="941"/>
      <c r="G22763" s="937" t="str">
        <f t="array" ref="G22763">xlookup(F22763,'Internal Staffing Calculator'!E:E,'Internal Staffing Calculator'!C:C,"")</f>
        <v/>
      </c>
      <c r="H22763" s="932" t="str">
        <f t="array" ref="H22763">if(F22763&lt;&gt;"", iferror(index('Internal Staffing Calculator'!B$8:B23500,match(F22763,'Internal Staffing Calculator'!E$8:E23500,0)), "Not In Budget"),"")</f>
        <v/>
      </c>
      <c r="I22763" s="184"/>
      <c r="J22763" s="184"/>
      <c r="K22763" s="184"/>
      <c r="L22763" s="183"/>
    </row>
    <row r="22764">
      <c r="A22764" s="454"/>
      <c r="B22764" s="927"/>
      <c r="C22764" s="580"/>
      <c r="D22764" s="939"/>
      <c r="E22764" s="940"/>
      <c r="F22764" s="941"/>
      <c r="G22764" s="937" t="str">
        <f t="array" ref="G22764">xlookup(F22764,'Internal Staffing Calculator'!E:E,'Internal Staffing Calculator'!C:C,"")</f>
        <v/>
      </c>
      <c r="H22764" s="932" t="str">
        <f t="array" ref="H22764">if(F22764&lt;&gt;"", iferror(index('Internal Staffing Calculator'!B$8:B23500,match(F22764,'Internal Staffing Calculator'!E$8:E23500,0)), "Not In Budget"),"")</f>
        <v/>
      </c>
      <c r="I22764" s="184"/>
      <c r="J22764" s="184"/>
      <c r="K22764" s="184"/>
      <c r="L22764" s="183"/>
    </row>
    <row r="22765">
      <c r="A22765" s="454"/>
      <c r="B22765" s="927"/>
      <c r="C22765" s="580"/>
      <c r="D22765" s="939"/>
      <c r="E22765" s="940"/>
      <c r="F22765" s="941"/>
      <c r="G22765" s="937" t="str">
        <f t="array" ref="G22765">xlookup(F22765,'Internal Staffing Calculator'!E:E,'Internal Staffing Calculator'!C:C,"")</f>
        <v/>
      </c>
      <c r="H22765" s="932" t="str">
        <f t="array" ref="H22765">if(F22765&lt;&gt;"", iferror(index('Internal Staffing Calculator'!B$8:B23500,match(F22765,'Internal Staffing Calculator'!E$8:E23500,0)), "Not In Budget"),"")</f>
        <v/>
      </c>
      <c r="I22765" s="184"/>
      <c r="J22765" s="184"/>
      <c r="K22765" s="184"/>
      <c r="L22765" s="183"/>
    </row>
    <row r="22766">
      <c r="A22766" s="454"/>
      <c r="B22766" s="927"/>
      <c r="C22766" s="580"/>
      <c r="D22766" s="939"/>
      <c r="E22766" s="940"/>
      <c r="F22766" s="941"/>
      <c r="G22766" s="937" t="str">
        <f t="array" ref="G22766">xlookup(F22766,'Internal Staffing Calculator'!E:E,'Internal Staffing Calculator'!C:C,"")</f>
        <v/>
      </c>
      <c r="H22766" s="932" t="str">
        <f t="array" ref="H22766">if(F22766&lt;&gt;"", iferror(index('Internal Staffing Calculator'!B$8:B23500,match(F22766,'Internal Staffing Calculator'!E$8:E23500,0)), "Not In Budget"),"")</f>
        <v/>
      </c>
      <c r="I22766" s="184"/>
      <c r="J22766" s="184"/>
      <c r="K22766" s="184"/>
      <c r="L22766" s="183"/>
    </row>
    <row r="22767">
      <c r="A22767" s="454"/>
      <c r="B22767" s="927"/>
      <c r="C22767" s="580"/>
      <c r="D22767" s="939"/>
      <c r="E22767" s="940"/>
      <c r="F22767" s="941"/>
      <c r="G22767" s="937" t="str">
        <f t="array" ref="G22767">xlookup(F22767,'Internal Staffing Calculator'!E:E,'Internal Staffing Calculator'!C:C,"")</f>
        <v/>
      </c>
      <c r="H22767" s="932" t="str">
        <f t="array" ref="H22767">if(F22767&lt;&gt;"", iferror(index('Internal Staffing Calculator'!B$8:B23500,match(F22767,'Internal Staffing Calculator'!E$8:E23500,0)), "Not In Budget"),"")</f>
        <v/>
      </c>
      <c r="I22767" s="184"/>
      <c r="J22767" s="184"/>
      <c r="K22767" s="184"/>
      <c r="L22767" s="183"/>
    </row>
    <row r="22768">
      <c r="A22768" s="454"/>
      <c r="B22768" s="927"/>
      <c r="C22768" s="580"/>
      <c r="D22768" s="939"/>
      <c r="E22768" s="940"/>
      <c r="F22768" s="941"/>
      <c r="G22768" s="937" t="str">
        <f t="array" ref="G22768">xlookup(F22768,'Internal Staffing Calculator'!E:E,'Internal Staffing Calculator'!C:C,"")</f>
        <v/>
      </c>
      <c r="H22768" s="932" t="str">
        <f t="array" ref="H22768">if(F22768&lt;&gt;"", iferror(index('Internal Staffing Calculator'!B$8:B23500,match(F22768,'Internal Staffing Calculator'!E$8:E23500,0)), "Not In Budget"),"")</f>
        <v/>
      </c>
      <c r="I22768" s="184"/>
      <c r="J22768" s="184"/>
      <c r="K22768" s="184"/>
      <c r="L22768" s="183"/>
    </row>
    <row r="22769">
      <c r="A22769" s="454"/>
      <c r="B22769" s="927"/>
      <c r="C22769" s="580"/>
      <c r="D22769" s="939"/>
      <c r="E22769" s="940"/>
      <c r="F22769" s="941"/>
      <c r="G22769" s="937" t="str">
        <f t="array" ref="G22769">xlookup(F22769,'Internal Staffing Calculator'!E:E,'Internal Staffing Calculator'!C:C,"")</f>
        <v/>
      </c>
      <c r="H22769" s="932" t="str">
        <f t="array" ref="H22769">if(F22769&lt;&gt;"", iferror(index('Internal Staffing Calculator'!B$8:B23500,match(F22769,'Internal Staffing Calculator'!E$8:E23500,0)), "Not In Budget"),"")</f>
        <v/>
      </c>
      <c r="I22769" s="184"/>
      <c r="J22769" s="184"/>
      <c r="K22769" s="184"/>
      <c r="L22769" s="183"/>
    </row>
    <row r="22770">
      <c r="A22770" s="454"/>
      <c r="B22770" s="927"/>
      <c r="C22770" s="580"/>
      <c r="D22770" s="939"/>
      <c r="E22770" s="940"/>
      <c r="F22770" s="941"/>
      <c r="G22770" s="937" t="str">
        <f t="array" ref="G22770">xlookup(F22770,'Internal Staffing Calculator'!E:E,'Internal Staffing Calculator'!C:C,"")</f>
        <v/>
      </c>
      <c r="H22770" s="932" t="str">
        <f t="array" ref="H22770">if(F22770&lt;&gt;"", iferror(index('Internal Staffing Calculator'!B$8:B23500,match(F22770,'Internal Staffing Calculator'!E$8:E23500,0)), "Not In Budget"),"")</f>
        <v/>
      </c>
      <c r="I22770" s="184"/>
      <c r="J22770" s="184"/>
      <c r="K22770" s="184"/>
      <c r="L22770" s="183"/>
    </row>
    <row r="22771">
      <c r="A22771" s="454"/>
      <c r="B22771" s="927"/>
      <c r="C22771" s="580"/>
      <c r="D22771" s="939"/>
      <c r="E22771" s="940"/>
      <c r="F22771" s="941"/>
      <c r="G22771" s="937" t="str">
        <f t="array" ref="G22771">xlookup(F22771,'Internal Staffing Calculator'!E:E,'Internal Staffing Calculator'!C:C,"")</f>
        <v/>
      </c>
      <c r="H22771" s="932" t="str">
        <f t="array" ref="H22771">if(F22771&lt;&gt;"", iferror(index('Internal Staffing Calculator'!B$8:B23500,match(F22771,'Internal Staffing Calculator'!E$8:E23500,0)), "Not In Budget"),"")</f>
        <v/>
      </c>
      <c r="I22771" s="184"/>
      <c r="J22771" s="184"/>
      <c r="K22771" s="184"/>
      <c r="L22771" s="183"/>
    </row>
    <row r="22772">
      <c r="A22772" s="454"/>
      <c r="B22772" s="927"/>
      <c r="C22772" s="580"/>
      <c r="D22772" s="939"/>
      <c r="E22772" s="940"/>
      <c r="F22772" s="941"/>
      <c r="G22772" s="937" t="str">
        <f t="array" ref="G22772">xlookup(F22772,'Internal Staffing Calculator'!E:E,'Internal Staffing Calculator'!C:C,"")</f>
        <v/>
      </c>
      <c r="H22772" s="932" t="str">
        <f t="array" ref="H22772">if(F22772&lt;&gt;"", iferror(index('Internal Staffing Calculator'!B$8:B23500,match(F22772,'Internal Staffing Calculator'!E$8:E23500,0)), "Not In Budget"),"")</f>
        <v/>
      </c>
      <c r="I22772" s="184"/>
      <c r="J22772" s="184"/>
      <c r="K22772" s="184"/>
      <c r="L22772" s="183"/>
    </row>
    <row r="22773">
      <c r="A22773" s="454"/>
      <c r="B22773" s="927"/>
      <c r="C22773" s="580"/>
      <c r="D22773" s="939"/>
      <c r="E22773" s="940"/>
      <c r="F22773" s="941"/>
      <c r="G22773" s="937" t="str">
        <f t="array" ref="G22773">xlookup(F22773,'Internal Staffing Calculator'!E:E,'Internal Staffing Calculator'!C:C,"")</f>
        <v/>
      </c>
      <c r="H22773" s="932" t="str">
        <f t="array" ref="H22773">if(F22773&lt;&gt;"", iferror(index('Internal Staffing Calculator'!B$8:B23500,match(F22773,'Internal Staffing Calculator'!E$8:E23500,0)), "Not In Budget"),"")</f>
        <v/>
      </c>
      <c r="I22773" s="184"/>
      <c r="J22773" s="184"/>
      <c r="K22773" s="184"/>
      <c r="L22773" s="183"/>
    </row>
    <row r="22774">
      <c r="A22774" s="454"/>
      <c r="B22774" s="927"/>
      <c r="C22774" s="580"/>
      <c r="D22774" s="939"/>
      <c r="E22774" s="940"/>
      <c r="F22774" s="941"/>
      <c r="G22774" s="937" t="str">
        <f t="array" ref="G22774">xlookup(F22774,'Internal Staffing Calculator'!E:E,'Internal Staffing Calculator'!C:C,"")</f>
        <v/>
      </c>
      <c r="H22774" s="932" t="str">
        <f t="array" ref="H22774">if(F22774&lt;&gt;"", iferror(index('Internal Staffing Calculator'!B$8:B23500,match(F22774,'Internal Staffing Calculator'!E$8:E23500,0)), "Not In Budget"),"")</f>
        <v/>
      </c>
      <c r="I22774" s="184"/>
      <c r="J22774" s="184"/>
      <c r="K22774" s="184"/>
      <c r="L22774" s="183"/>
    </row>
    <row r="22775">
      <c r="A22775" s="454"/>
      <c r="B22775" s="927"/>
      <c r="C22775" s="580"/>
      <c r="D22775" s="939"/>
      <c r="E22775" s="940"/>
      <c r="F22775" s="941"/>
      <c r="G22775" s="937" t="str">
        <f t="array" ref="G22775">xlookup(F22775,'Internal Staffing Calculator'!E:E,'Internal Staffing Calculator'!C:C,"")</f>
        <v/>
      </c>
      <c r="H22775" s="932" t="str">
        <f t="array" ref="H22775">if(F22775&lt;&gt;"", iferror(index('Internal Staffing Calculator'!B$8:B23500,match(F22775,'Internal Staffing Calculator'!E$8:E23500,0)), "Not In Budget"),"")</f>
        <v/>
      </c>
      <c r="I22775" s="184"/>
      <c r="J22775" s="184"/>
      <c r="K22775" s="184"/>
      <c r="L22775" s="183"/>
    </row>
    <row r="22776">
      <c r="A22776" s="454"/>
      <c r="B22776" s="927"/>
      <c r="C22776" s="580"/>
      <c r="D22776" s="939"/>
      <c r="E22776" s="940"/>
      <c r="F22776" s="941"/>
      <c r="G22776" s="937" t="str">
        <f t="array" ref="G22776">xlookup(F22776,'Internal Staffing Calculator'!E:E,'Internal Staffing Calculator'!C:C,"")</f>
        <v/>
      </c>
      <c r="H22776" s="932" t="str">
        <f t="array" ref="H22776">if(F22776&lt;&gt;"", iferror(index('Internal Staffing Calculator'!B$8:B23500,match(F22776,'Internal Staffing Calculator'!E$8:E23500,0)), "Not In Budget"),"")</f>
        <v/>
      </c>
      <c r="I22776" s="184"/>
      <c r="J22776" s="184"/>
      <c r="K22776" s="184"/>
      <c r="L22776" s="183"/>
    </row>
    <row r="22777">
      <c r="A22777" s="454"/>
      <c r="B22777" s="927"/>
      <c r="C22777" s="580"/>
      <c r="D22777" s="939"/>
      <c r="E22777" s="940"/>
      <c r="F22777" s="941"/>
      <c r="G22777" s="937" t="str">
        <f t="array" ref="G22777">xlookup(F22777,'Internal Staffing Calculator'!E:E,'Internal Staffing Calculator'!C:C,"")</f>
        <v/>
      </c>
      <c r="H22777" s="932" t="str">
        <f t="array" ref="H22777">if(F22777&lt;&gt;"", iferror(index('Internal Staffing Calculator'!B$8:B23500,match(F22777,'Internal Staffing Calculator'!E$8:E23500,0)), "Not In Budget"),"")</f>
        <v/>
      </c>
      <c r="I22777" s="184"/>
      <c r="J22777" s="184"/>
      <c r="K22777" s="184"/>
      <c r="L22777" s="183"/>
    </row>
    <row r="22778">
      <c r="A22778" s="454"/>
      <c r="B22778" s="927"/>
      <c r="C22778" s="580"/>
      <c r="D22778" s="939"/>
      <c r="E22778" s="940"/>
      <c r="F22778" s="941"/>
      <c r="G22778" s="937" t="str">
        <f t="array" ref="G22778">xlookup(F22778,'Internal Staffing Calculator'!E:E,'Internal Staffing Calculator'!C:C,"")</f>
        <v/>
      </c>
      <c r="H22778" s="932" t="str">
        <f t="array" ref="H22778">if(F22778&lt;&gt;"", iferror(index('Internal Staffing Calculator'!B$8:B23500,match(F22778,'Internal Staffing Calculator'!E$8:E23500,0)), "Not In Budget"),"")</f>
        <v/>
      </c>
      <c r="I22778" s="184"/>
      <c r="J22778" s="184"/>
      <c r="K22778" s="184"/>
      <c r="L22778" s="183"/>
    </row>
    <row r="22779">
      <c r="A22779" s="454"/>
      <c r="B22779" s="927"/>
      <c r="C22779" s="580"/>
      <c r="D22779" s="939"/>
      <c r="E22779" s="940"/>
      <c r="F22779" s="941"/>
      <c r="G22779" s="937" t="str">
        <f t="array" ref="G22779">xlookup(F22779,'Internal Staffing Calculator'!E:E,'Internal Staffing Calculator'!C:C,"")</f>
        <v/>
      </c>
      <c r="H22779" s="932" t="str">
        <f t="array" ref="H22779">if(F22779&lt;&gt;"", iferror(index('Internal Staffing Calculator'!B$8:B23500,match(F22779,'Internal Staffing Calculator'!E$8:E23500,0)), "Not In Budget"),"")</f>
        <v/>
      </c>
      <c r="I22779" s="184"/>
      <c r="J22779" s="184"/>
      <c r="K22779" s="184"/>
      <c r="L22779" s="183"/>
    </row>
    <row r="22780">
      <c r="A22780" s="454"/>
      <c r="B22780" s="927"/>
      <c r="C22780" s="580"/>
      <c r="D22780" s="939"/>
      <c r="E22780" s="940"/>
      <c r="F22780" s="941"/>
      <c r="G22780" s="937" t="str">
        <f t="array" ref="G22780">xlookup(F22780,'Internal Staffing Calculator'!E:E,'Internal Staffing Calculator'!C:C,"")</f>
        <v/>
      </c>
      <c r="H22780" s="932" t="str">
        <f t="array" ref="H22780">if(F22780&lt;&gt;"", iferror(index('Internal Staffing Calculator'!B$8:B23500,match(F22780,'Internal Staffing Calculator'!E$8:E23500,0)), "Not In Budget"),"")</f>
        <v/>
      </c>
      <c r="I22780" s="184"/>
      <c r="J22780" s="184"/>
      <c r="K22780" s="184"/>
      <c r="L22780" s="183"/>
    </row>
    <row r="22781">
      <c r="A22781" s="454"/>
      <c r="B22781" s="927"/>
      <c r="C22781" s="580"/>
      <c r="D22781" s="939"/>
      <c r="E22781" s="940"/>
      <c r="F22781" s="941"/>
      <c r="G22781" s="937" t="str">
        <f t="array" ref="G22781">xlookup(F22781,'Internal Staffing Calculator'!E:E,'Internal Staffing Calculator'!C:C,"")</f>
        <v/>
      </c>
      <c r="H22781" s="932" t="str">
        <f t="array" ref="H22781">if(F22781&lt;&gt;"", iferror(index('Internal Staffing Calculator'!B$8:B23500,match(F22781,'Internal Staffing Calculator'!E$8:E23500,0)), "Not In Budget"),"")</f>
        <v/>
      </c>
      <c r="I22781" s="184"/>
      <c r="J22781" s="184"/>
      <c r="K22781" s="184"/>
      <c r="L22781" s="183"/>
    </row>
    <row r="22782">
      <c r="A22782" s="454"/>
      <c r="B22782" s="927"/>
      <c r="C22782" s="580"/>
      <c r="D22782" s="939"/>
      <c r="E22782" s="940"/>
      <c r="F22782" s="941"/>
      <c r="G22782" s="937" t="str">
        <f t="array" ref="G22782">xlookup(F22782,'Internal Staffing Calculator'!E:E,'Internal Staffing Calculator'!C:C,"")</f>
        <v/>
      </c>
      <c r="H22782" s="932" t="str">
        <f t="array" ref="H22782">if(F22782&lt;&gt;"", iferror(index('Internal Staffing Calculator'!B$8:B23500,match(F22782,'Internal Staffing Calculator'!E$8:E23500,0)), "Not In Budget"),"")</f>
        <v/>
      </c>
      <c r="I22782" s="184"/>
      <c r="J22782" s="184"/>
      <c r="K22782" s="184"/>
      <c r="L22782" s="183"/>
    </row>
    <row r="22783">
      <c r="A22783" s="454"/>
      <c r="B22783" s="927"/>
      <c r="C22783" s="580"/>
      <c r="D22783" s="939"/>
      <c r="E22783" s="940"/>
      <c r="F22783" s="941"/>
      <c r="G22783" s="937" t="str">
        <f t="array" ref="G22783">xlookup(F22783,'Internal Staffing Calculator'!E:E,'Internal Staffing Calculator'!C:C,"")</f>
        <v/>
      </c>
      <c r="H22783" s="932" t="str">
        <f t="array" ref="H22783">if(F22783&lt;&gt;"", iferror(index('Internal Staffing Calculator'!B$8:B23500,match(F22783,'Internal Staffing Calculator'!E$8:E23500,0)), "Not In Budget"),"")</f>
        <v/>
      </c>
      <c r="I22783" s="184"/>
      <c r="J22783" s="184"/>
      <c r="K22783" s="184"/>
      <c r="L22783" s="183"/>
    </row>
    <row r="22784">
      <c r="A22784" s="454"/>
      <c r="B22784" s="927"/>
      <c r="C22784" s="580"/>
      <c r="D22784" s="939"/>
      <c r="E22784" s="940"/>
      <c r="F22784" s="941"/>
      <c r="G22784" s="937" t="str">
        <f t="array" ref="G22784">xlookup(F22784,'Internal Staffing Calculator'!E:E,'Internal Staffing Calculator'!C:C,"")</f>
        <v/>
      </c>
      <c r="H22784" s="932" t="str">
        <f t="array" ref="H22784">if(F22784&lt;&gt;"", iferror(index('Internal Staffing Calculator'!B$8:B23500,match(F22784,'Internal Staffing Calculator'!E$8:E23500,0)), "Not In Budget"),"")</f>
        <v/>
      </c>
      <c r="I22784" s="184"/>
      <c r="J22784" s="184"/>
      <c r="K22784" s="184"/>
      <c r="L22784" s="183"/>
    </row>
    <row r="22785">
      <c r="A22785" s="454"/>
      <c r="B22785" s="927"/>
      <c r="C22785" s="580"/>
      <c r="D22785" s="939"/>
      <c r="E22785" s="940"/>
      <c r="F22785" s="941"/>
      <c r="G22785" s="937" t="str">
        <f t="array" ref="G22785">xlookup(F22785,'Internal Staffing Calculator'!E:E,'Internal Staffing Calculator'!C:C,"")</f>
        <v/>
      </c>
      <c r="H22785" s="932" t="str">
        <f t="array" ref="H22785">if(F22785&lt;&gt;"", iferror(index('Internal Staffing Calculator'!B$8:B23500,match(F22785,'Internal Staffing Calculator'!E$8:E23500,0)), "Not In Budget"),"")</f>
        <v/>
      </c>
      <c r="I22785" s="184"/>
      <c r="J22785" s="184"/>
      <c r="K22785" s="184"/>
      <c r="L22785" s="183"/>
    </row>
    <row r="22786">
      <c r="A22786" s="454"/>
      <c r="B22786" s="927"/>
      <c r="C22786" s="580"/>
      <c r="D22786" s="939"/>
      <c r="E22786" s="940"/>
      <c r="F22786" s="941"/>
      <c r="G22786" s="937" t="str">
        <f t="array" ref="G22786">xlookup(F22786,'Internal Staffing Calculator'!E:E,'Internal Staffing Calculator'!C:C,"")</f>
        <v/>
      </c>
      <c r="H22786" s="932" t="str">
        <f t="array" ref="H22786">if(F22786&lt;&gt;"", iferror(index('Internal Staffing Calculator'!B$8:B23500,match(F22786,'Internal Staffing Calculator'!E$8:E23500,0)), "Not In Budget"),"")</f>
        <v/>
      </c>
      <c r="I22786" s="184"/>
      <c r="J22786" s="184"/>
      <c r="K22786" s="184"/>
      <c r="L22786" s="183"/>
    </row>
    <row r="22787">
      <c r="A22787" s="454"/>
      <c r="B22787" s="927"/>
      <c r="C22787" s="580"/>
      <c r="D22787" s="939"/>
      <c r="E22787" s="940"/>
      <c r="F22787" s="941"/>
      <c r="G22787" s="937" t="str">
        <f t="array" ref="G22787">xlookup(F22787,'Internal Staffing Calculator'!E:E,'Internal Staffing Calculator'!C:C,"")</f>
        <v/>
      </c>
      <c r="H22787" s="932" t="str">
        <f t="array" ref="H22787">if(F22787&lt;&gt;"", iferror(index('Internal Staffing Calculator'!B$8:B23500,match(F22787,'Internal Staffing Calculator'!E$8:E23500,0)), "Not In Budget"),"")</f>
        <v/>
      </c>
      <c r="I22787" s="184"/>
      <c r="J22787" s="184"/>
      <c r="K22787" s="184"/>
      <c r="L22787" s="183"/>
    </row>
    <row r="22788">
      <c r="A22788" s="454"/>
      <c r="B22788" s="927"/>
      <c r="C22788" s="580"/>
      <c r="D22788" s="939"/>
      <c r="E22788" s="940"/>
      <c r="F22788" s="941"/>
      <c r="G22788" s="937" t="str">
        <f t="array" ref="G22788">xlookup(F22788,'Internal Staffing Calculator'!E:E,'Internal Staffing Calculator'!C:C,"")</f>
        <v/>
      </c>
      <c r="H22788" s="932" t="str">
        <f t="array" ref="H22788">if(F22788&lt;&gt;"", iferror(index('Internal Staffing Calculator'!B$8:B23500,match(F22788,'Internal Staffing Calculator'!E$8:E23500,0)), "Not In Budget"),"")</f>
        <v/>
      </c>
      <c r="I22788" s="184"/>
      <c r="J22788" s="184"/>
      <c r="K22788" s="184"/>
      <c r="L22788" s="183"/>
    </row>
    <row r="22789">
      <c r="A22789" s="454"/>
      <c r="B22789" s="927"/>
      <c r="C22789" s="580"/>
      <c r="D22789" s="939"/>
      <c r="E22789" s="940"/>
      <c r="F22789" s="941"/>
      <c r="G22789" s="937" t="str">
        <f t="array" ref="G22789">xlookup(F22789,'Internal Staffing Calculator'!E:E,'Internal Staffing Calculator'!C:C,"")</f>
        <v/>
      </c>
      <c r="H22789" s="932" t="str">
        <f t="array" ref="H22789">if(F22789&lt;&gt;"", iferror(index('Internal Staffing Calculator'!B$8:B23500,match(F22789,'Internal Staffing Calculator'!E$8:E23500,0)), "Not In Budget"),"")</f>
        <v/>
      </c>
      <c r="I22789" s="184"/>
      <c r="J22789" s="184"/>
      <c r="K22789" s="184"/>
      <c r="L22789" s="183"/>
    </row>
    <row r="22790">
      <c r="A22790" s="454"/>
      <c r="B22790" s="927"/>
      <c r="C22790" s="580"/>
      <c r="D22790" s="939"/>
      <c r="E22790" s="940"/>
      <c r="F22790" s="941"/>
      <c r="G22790" s="937" t="str">
        <f t="array" ref="G22790">xlookup(F22790,'Internal Staffing Calculator'!E:E,'Internal Staffing Calculator'!C:C,"")</f>
        <v/>
      </c>
      <c r="H22790" s="932" t="str">
        <f t="array" ref="H22790">if(F22790&lt;&gt;"", iferror(index('Internal Staffing Calculator'!B$8:B23500,match(F22790,'Internal Staffing Calculator'!E$8:E23500,0)), "Not In Budget"),"")</f>
        <v/>
      </c>
      <c r="I22790" s="184"/>
      <c r="J22790" s="184"/>
      <c r="K22790" s="184"/>
      <c r="L22790" s="183"/>
    </row>
    <row r="22791">
      <c r="A22791" s="454"/>
      <c r="B22791" s="927"/>
      <c r="C22791" s="580"/>
      <c r="D22791" s="939"/>
      <c r="E22791" s="940"/>
      <c r="F22791" s="941"/>
      <c r="G22791" s="937" t="str">
        <f t="array" ref="G22791">xlookup(F22791,'Internal Staffing Calculator'!E:E,'Internal Staffing Calculator'!C:C,"")</f>
        <v/>
      </c>
      <c r="H22791" s="932" t="str">
        <f t="array" ref="H22791">if(F22791&lt;&gt;"", iferror(index('Internal Staffing Calculator'!B$8:B23500,match(F22791,'Internal Staffing Calculator'!E$8:E23500,0)), "Not In Budget"),"")</f>
        <v/>
      </c>
      <c r="I22791" s="184"/>
      <c r="J22791" s="184"/>
      <c r="K22791" s="184"/>
      <c r="L22791" s="183"/>
    </row>
    <row r="22792">
      <c r="A22792" s="454"/>
      <c r="B22792" s="927"/>
      <c r="C22792" s="580"/>
      <c r="D22792" s="939"/>
      <c r="E22792" s="940"/>
      <c r="F22792" s="941"/>
      <c r="G22792" s="937" t="str">
        <f t="array" ref="G22792">xlookup(F22792,'Internal Staffing Calculator'!E:E,'Internal Staffing Calculator'!C:C,"")</f>
        <v/>
      </c>
      <c r="H22792" s="932" t="str">
        <f t="array" ref="H22792">if(F22792&lt;&gt;"", iferror(index('Internal Staffing Calculator'!B$8:B23500,match(F22792,'Internal Staffing Calculator'!E$8:E23500,0)), "Not In Budget"),"")</f>
        <v/>
      </c>
      <c r="I22792" s="184"/>
      <c r="J22792" s="184"/>
      <c r="K22792" s="184"/>
      <c r="L22792" s="183"/>
    </row>
    <row r="22793">
      <c r="A22793" s="454"/>
      <c r="B22793" s="927"/>
      <c r="C22793" s="580"/>
      <c r="D22793" s="939"/>
      <c r="E22793" s="940"/>
      <c r="F22793" s="941"/>
      <c r="G22793" s="937" t="str">
        <f t="array" ref="G22793">xlookup(F22793,'Internal Staffing Calculator'!E:E,'Internal Staffing Calculator'!C:C,"")</f>
        <v/>
      </c>
      <c r="H22793" s="932" t="str">
        <f t="array" ref="H22793">if(F22793&lt;&gt;"", iferror(index('Internal Staffing Calculator'!B$8:B23500,match(F22793,'Internal Staffing Calculator'!E$8:E23500,0)), "Not In Budget"),"")</f>
        <v/>
      </c>
      <c r="I22793" s="184"/>
      <c r="J22793" s="184"/>
      <c r="K22793" s="184"/>
      <c r="L22793" s="183"/>
    </row>
    <row r="22794">
      <c r="A22794" s="454"/>
      <c r="B22794" s="927"/>
      <c r="C22794" s="580"/>
      <c r="D22794" s="939"/>
      <c r="E22794" s="940"/>
      <c r="F22794" s="941"/>
      <c r="G22794" s="937" t="str">
        <f t="array" ref="G22794">xlookup(F22794,'Internal Staffing Calculator'!E:E,'Internal Staffing Calculator'!C:C,"")</f>
        <v/>
      </c>
      <c r="H22794" s="932" t="str">
        <f t="array" ref="H22794">if(F22794&lt;&gt;"", iferror(index('Internal Staffing Calculator'!B$8:B23500,match(F22794,'Internal Staffing Calculator'!E$8:E23500,0)), "Not In Budget"),"")</f>
        <v/>
      </c>
      <c r="I22794" s="184"/>
      <c r="J22794" s="184"/>
      <c r="K22794" s="184"/>
      <c r="L22794" s="183"/>
    </row>
    <row r="22795">
      <c r="A22795" s="454"/>
      <c r="B22795" s="927"/>
      <c r="C22795" s="580"/>
      <c r="D22795" s="939"/>
      <c r="E22795" s="940"/>
      <c r="F22795" s="941"/>
      <c r="G22795" s="937" t="str">
        <f t="array" ref="G22795">xlookup(F22795,'Internal Staffing Calculator'!E:E,'Internal Staffing Calculator'!C:C,"")</f>
        <v/>
      </c>
      <c r="H22795" s="932" t="str">
        <f t="array" ref="H22795">if(F22795&lt;&gt;"", iferror(index('Internal Staffing Calculator'!B$8:B23500,match(F22795,'Internal Staffing Calculator'!E$8:E23500,0)), "Not In Budget"),"")</f>
        <v/>
      </c>
      <c r="I22795" s="184"/>
      <c r="J22795" s="184"/>
      <c r="K22795" s="184"/>
      <c r="L22795" s="183"/>
    </row>
    <row r="22796">
      <c r="A22796" s="454"/>
      <c r="B22796" s="927"/>
      <c r="C22796" s="580"/>
      <c r="D22796" s="939"/>
      <c r="E22796" s="940"/>
      <c r="F22796" s="941"/>
      <c r="G22796" s="937" t="str">
        <f t="array" ref="G22796">xlookup(F22796,'Internal Staffing Calculator'!E:E,'Internal Staffing Calculator'!C:C,"")</f>
        <v/>
      </c>
      <c r="H22796" s="932" t="str">
        <f t="array" ref="H22796">if(F22796&lt;&gt;"", iferror(index('Internal Staffing Calculator'!B$8:B23500,match(F22796,'Internal Staffing Calculator'!E$8:E23500,0)), "Not In Budget"),"")</f>
        <v/>
      </c>
      <c r="I22796" s="184"/>
      <c r="J22796" s="184"/>
      <c r="K22796" s="184"/>
      <c r="L22796" s="183"/>
    </row>
    <row r="22797">
      <c r="A22797" s="454"/>
      <c r="B22797" s="927"/>
      <c r="C22797" s="580"/>
      <c r="D22797" s="939"/>
      <c r="E22797" s="940"/>
      <c r="F22797" s="941"/>
      <c r="G22797" s="937" t="str">
        <f t="array" ref="G22797">xlookup(F22797,'Internal Staffing Calculator'!E:E,'Internal Staffing Calculator'!C:C,"")</f>
        <v/>
      </c>
      <c r="H22797" s="932" t="str">
        <f t="array" ref="H22797">if(F22797&lt;&gt;"", iferror(index('Internal Staffing Calculator'!B$8:B23500,match(F22797,'Internal Staffing Calculator'!E$8:E23500,0)), "Not In Budget"),"")</f>
        <v/>
      </c>
      <c r="I22797" s="184"/>
      <c r="J22797" s="184"/>
      <c r="K22797" s="184"/>
      <c r="L22797" s="183"/>
    </row>
    <row r="22798">
      <c r="A22798" s="454"/>
      <c r="B22798" s="927"/>
      <c r="C22798" s="580"/>
      <c r="D22798" s="939"/>
      <c r="E22798" s="940"/>
      <c r="F22798" s="941"/>
      <c r="G22798" s="937" t="str">
        <f t="array" ref="G22798">xlookup(F22798,'Internal Staffing Calculator'!E:E,'Internal Staffing Calculator'!C:C,"")</f>
        <v/>
      </c>
      <c r="H22798" s="932" t="str">
        <f t="array" ref="H22798">if(F22798&lt;&gt;"", iferror(index('Internal Staffing Calculator'!B$8:B23500,match(F22798,'Internal Staffing Calculator'!E$8:E23500,0)), "Not In Budget"),"")</f>
        <v/>
      </c>
      <c r="I22798" s="184"/>
      <c r="J22798" s="184"/>
      <c r="K22798" s="184"/>
      <c r="L22798" s="183"/>
    </row>
    <row r="22799">
      <c r="A22799" s="454"/>
      <c r="B22799" s="927"/>
      <c r="C22799" s="580"/>
      <c r="D22799" s="939"/>
      <c r="E22799" s="940"/>
      <c r="F22799" s="941"/>
      <c r="G22799" s="937" t="str">
        <f t="array" ref="G22799">xlookup(F22799,'Internal Staffing Calculator'!E:E,'Internal Staffing Calculator'!C:C,"")</f>
        <v/>
      </c>
      <c r="H22799" s="932" t="str">
        <f t="array" ref="H22799">if(F22799&lt;&gt;"", iferror(index('Internal Staffing Calculator'!B$8:B23500,match(F22799,'Internal Staffing Calculator'!E$8:E23500,0)), "Not In Budget"),"")</f>
        <v/>
      </c>
      <c r="I22799" s="184"/>
      <c r="J22799" s="184"/>
      <c r="K22799" s="184"/>
      <c r="L22799" s="183"/>
    </row>
    <row r="22800">
      <c r="A22800" s="454"/>
      <c r="B22800" s="927"/>
      <c r="C22800" s="580"/>
      <c r="D22800" s="939"/>
      <c r="E22800" s="940"/>
      <c r="F22800" s="941"/>
      <c r="G22800" s="937" t="str">
        <f t="array" ref="G22800">xlookup(F22800,'Internal Staffing Calculator'!E:E,'Internal Staffing Calculator'!C:C,"")</f>
        <v/>
      </c>
      <c r="H22800" s="932" t="str">
        <f t="array" ref="H22800">if(F22800&lt;&gt;"", iferror(index('Internal Staffing Calculator'!B$8:B23500,match(F22800,'Internal Staffing Calculator'!E$8:E23500,0)), "Not In Budget"),"")</f>
        <v/>
      </c>
      <c r="I22800" s="184"/>
      <c r="J22800" s="184"/>
      <c r="K22800" s="184"/>
      <c r="L22800" s="183"/>
    </row>
    <row r="22801">
      <c r="A22801" s="454"/>
      <c r="B22801" s="927"/>
      <c r="C22801" s="580"/>
      <c r="D22801" s="939"/>
      <c r="E22801" s="940"/>
      <c r="F22801" s="941"/>
      <c r="G22801" s="937" t="str">
        <f t="array" ref="G22801">xlookup(F22801,'Internal Staffing Calculator'!E:E,'Internal Staffing Calculator'!C:C,"")</f>
        <v/>
      </c>
      <c r="H22801" s="932" t="str">
        <f t="array" ref="H22801">if(F22801&lt;&gt;"", iferror(index('Internal Staffing Calculator'!B$8:B23500,match(F22801,'Internal Staffing Calculator'!E$8:E23500,0)), "Not In Budget"),"")</f>
        <v/>
      </c>
      <c r="I22801" s="184"/>
      <c r="J22801" s="184"/>
      <c r="K22801" s="184"/>
      <c r="L22801" s="183"/>
    </row>
    <row r="22802">
      <c r="A22802" s="454"/>
      <c r="B22802" s="927"/>
      <c r="C22802" s="580"/>
      <c r="D22802" s="939"/>
      <c r="E22802" s="940"/>
      <c r="F22802" s="941"/>
      <c r="G22802" s="937" t="str">
        <f t="array" ref="G22802">xlookup(F22802,'Internal Staffing Calculator'!E:E,'Internal Staffing Calculator'!C:C,"")</f>
        <v/>
      </c>
      <c r="H22802" s="932" t="str">
        <f t="array" ref="H22802">if(F22802&lt;&gt;"", iferror(index('Internal Staffing Calculator'!B$8:B23500,match(F22802,'Internal Staffing Calculator'!E$8:E23500,0)), "Not In Budget"),"")</f>
        <v/>
      </c>
      <c r="I22802" s="184"/>
      <c r="J22802" s="184"/>
      <c r="K22802" s="184"/>
      <c r="L22802" s="183"/>
    </row>
    <row r="22803">
      <c r="A22803" s="454"/>
      <c r="B22803" s="927"/>
      <c r="C22803" s="580"/>
      <c r="D22803" s="939"/>
      <c r="E22803" s="940"/>
      <c r="F22803" s="941"/>
      <c r="G22803" s="937" t="str">
        <f t="array" ref="G22803">xlookup(F22803,'Internal Staffing Calculator'!E:E,'Internal Staffing Calculator'!C:C,"")</f>
        <v/>
      </c>
      <c r="H22803" s="932" t="str">
        <f t="array" ref="H22803">if(F22803&lt;&gt;"", iferror(index('Internal Staffing Calculator'!B$8:B23500,match(F22803,'Internal Staffing Calculator'!E$8:E23500,0)), "Not In Budget"),"")</f>
        <v/>
      </c>
      <c r="I22803" s="184"/>
      <c r="J22803" s="184"/>
      <c r="K22803" s="184"/>
      <c r="L22803" s="183"/>
    </row>
    <row r="22804">
      <c r="A22804" s="454"/>
      <c r="B22804" s="927"/>
      <c r="C22804" s="580"/>
      <c r="D22804" s="939"/>
      <c r="E22804" s="940"/>
      <c r="F22804" s="941"/>
      <c r="G22804" s="937" t="str">
        <f t="array" ref="G22804">xlookup(F22804,'Internal Staffing Calculator'!E:E,'Internal Staffing Calculator'!C:C,"")</f>
        <v/>
      </c>
      <c r="H22804" s="932" t="str">
        <f t="array" ref="H22804">if(F22804&lt;&gt;"", iferror(index('Internal Staffing Calculator'!B$8:B23500,match(F22804,'Internal Staffing Calculator'!E$8:E23500,0)), "Not In Budget"),"")</f>
        <v/>
      </c>
      <c r="I22804" s="184"/>
      <c r="J22804" s="184"/>
      <c r="K22804" s="184"/>
      <c r="L22804" s="183"/>
    </row>
    <row r="22805">
      <c r="A22805" s="454"/>
      <c r="B22805" s="927"/>
      <c r="C22805" s="580"/>
      <c r="D22805" s="939"/>
      <c r="E22805" s="940"/>
      <c r="F22805" s="941"/>
      <c r="G22805" s="937" t="str">
        <f t="array" ref="G22805">xlookup(F22805,'Internal Staffing Calculator'!E:E,'Internal Staffing Calculator'!C:C,"")</f>
        <v/>
      </c>
      <c r="H22805" s="932" t="str">
        <f t="array" ref="H22805">if(F22805&lt;&gt;"", iferror(index('Internal Staffing Calculator'!B$8:B23500,match(F22805,'Internal Staffing Calculator'!E$8:E23500,0)), "Not In Budget"),"")</f>
        <v/>
      </c>
      <c r="I22805" s="184"/>
      <c r="J22805" s="184"/>
      <c r="K22805" s="184"/>
      <c r="L22805" s="183"/>
    </row>
    <row r="22806">
      <c r="A22806" s="454"/>
      <c r="B22806" s="927"/>
      <c r="C22806" s="580"/>
      <c r="D22806" s="939"/>
      <c r="E22806" s="940"/>
      <c r="F22806" s="941"/>
      <c r="G22806" s="937" t="str">
        <f t="array" ref="G22806">xlookup(F22806,'Internal Staffing Calculator'!E:E,'Internal Staffing Calculator'!C:C,"")</f>
        <v/>
      </c>
      <c r="H22806" s="932" t="str">
        <f t="array" ref="H22806">if(F22806&lt;&gt;"", iferror(index('Internal Staffing Calculator'!B$8:B23500,match(F22806,'Internal Staffing Calculator'!E$8:E23500,0)), "Not In Budget"),"")</f>
        <v/>
      </c>
      <c r="I22806" s="184"/>
      <c r="J22806" s="184"/>
      <c r="K22806" s="184"/>
      <c r="L22806" s="183"/>
    </row>
    <row r="22807">
      <c r="A22807" s="454"/>
      <c r="B22807" s="927"/>
      <c r="C22807" s="580"/>
      <c r="D22807" s="939"/>
      <c r="E22807" s="940"/>
      <c r="F22807" s="941"/>
      <c r="G22807" s="937" t="str">
        <f t="array" ref="G22807">xlookup(F22807,'Internal Staffing Calculator'!E:E,'Internal Staffing Calculator'!C:C,"")</f>
        <v/>
      </c>
      <c r="H22807" s="932" t="str">
        <f t="array" ref="H22807">if(F22807&lt;&gt;"", iferror(index('Internal Staffing Calculator'!B$8:B23500,match(F22807,'Internal Staffing Calculator'!E$8:E23500,0)), "Not In Budget"),"")</f>
        <v/>
      </c>
      <c r="I22807" s="184"/>
      <c r="J22807" s="184"/>
      <c r="K22807" s="184"/>
      <c r="L22807" s="183"/>
    </row>
    <row r="22808">
      <c r="A22808" s="454"/>
      <c r="B22808" s="927"/>
      <c r="C22808" s="580"/>
      <c r="D22808" s="939"/>
      <c r="E22808" s="940"/>
      <c r="F22808" s="941"/>
      <c r="G22808" s="937" t="str">
        <f t="array" ref="G22808">xlookup(F22808,'Internal Staffing Calculator'!E:E,'Internal Staffing Calculator'!C:C,"")</f>
        <v/>
      </c>
      <c r="H22808" s="932" t="str">
        <f t="array" ref="H22808">if(F22808&lt;&gt;"", iferror(index('Internal Staffing Calculator'!B$8:B23500,match(F22808,'Internal Staffing Calculator'!E$8:E23500,0)), "Not In Budget"),"")</f>
        <v/>
      </c>
      <c r="I22808" s="184"/>
      <c r="J22808" s="184"/>
      <c r="K22808" s="184"/>
      <c r="L22808" s="183"/>
    </row>
    <row r="22809">
      <c r="A22809" s="454"/>
      <c r="B22809" s="927"/>
      <c r="C22809" s="580"/>
      <c r="D22809" s="939"/>
      <c r="E22809" s="940"/>
      <c r="F22809" s="941"/>
      <c r="G22809" s="937" t="str">
        <f t="array" ref="G22809">xlookup(F22809,'Internal Staffing Calculator'!E:E,'Internal Staffing Calculator'!C:C,"")</f>
        <v/>
      </c>
      <c r="H22809" s="932" t="str">
        <f t="array" ref="H22809">if(F22809&lt;&gt;"", iferror(index('Internal Staffing Calculator'!B$8:B23500,match(F22809,'Internal Staffing Calculator'!E$8:E23500,0)), "Not In Budget"),"")</f>
        <v/>
      </c>
      <c r="I22809" s="184"/>
      <c r="J22809" s="184"/>
      <c r="K22809" s="184"/>
      <c r="L22809" s="183"/>
    </row>
    <row r="22810">
      <c r="A22810" s="454"/>
      <c r="B22810" s="927"/>
      <c r="C22810" s="580"/>
      <c r="D22810" s="939"/>
      <c r="E22810" s="940"/>
      <c r="F22810" s="941"/>
      <c r="G22810" s="937" t="str">
        <f t="array" ref="G22810">xlookup(F22810,'Internal Staffing Calculator'!E:E,'Internal Staffing Calculator'!C:C,"")</f>
        <v/>
      </c>
      <c r="H22810" s="932" t="str">
        <f t="array" ref="H22810">if(F22810&lt;&gt;"", iferror(index('Internal Staffing Calculator'!B$8:B23500,match(F22810,'Internal Staffing Calculator'!E$8:E23500,0)), "Not In Budget"),"")</f>
        <v/>
      </c>
      <c r="I22810" s="184"/>
      <c r="J22810" s="184"/>
      <c r="K22810" s="184"/>
      <c r="L22810" s="183"/>
    </row>
    <row r="22811">
      <c r="A22811" s="454"/>
      <c r="B22811" s="927"/>
      <c r="C22811" s="580"/>
      <c r="D22811" s="939"/>
      <c r="E22811" s="940"/>
      <c r="F22811" s="941"/>
      <c r="G22811" s="937" t="str">
        <f t="array" ref="G22811">xlookup(F22811,'Internal Staffing Calculator'!E:E,'Internal Staffing Calculator'!C:C,"")</f>
        <v/>
      </c>
      <c r="H22811" s="932" t="str">
        <f t="array" ref="H22811">if(F22811&lt;&gt;"", iferror(index('Internal Staffing Calculator'!B$8:B23500,match(F22811,'Internal Staffing Calculator'!E$8:E23500,0)), "Not In Budget"),"")</f>
        <v/>
      </c>
      <c r="I22811" s="184"/>
      <c r="J22811" s="184"/>
      <c r="K22811" s="184"/>
      <c r="L22811" s="183"/>
    </row>
    <row r="22812">
      <c r="A22812" s="454"/>
      <c r="B22812" s="927"/>
      <c r="C22812" s="580"/>
      <c r="D22812" s="939"/>
      <c r="E22812" s="940"/>
      <c r="F22812" s="941"/>
      <c r="G22812" s="937" t="str">
        <f t="array" ref="G22812">xlookup(F22812,'Internal Staffing Calculator'!E:E,'Internal Staffing Calculator'!C:C,"")</f>
        <v/>
      </c>
      <c r="H22812" s="932" t="str">
        <f t="array" ref="H22812">if(F22812&lt;&gt;"", iferror(index('Internal Staffing Calculator'!B$8:B23500,match(F22812,'Internal Staffing Calculator'!E$8:E23500,0)), "Not In Budget"),"")</f>
        <v/>
      </c>
      <c r="I22812" s="184"/>
      <c r="J22812" s="184"/>
      <c r="K22812" s="184"/>
      <c r="L22812" s="183"/>
    </row>
    <row r="22813">
      <c r="A22813" s="454"/>
      <c r="B22813" s="927"/>
      <c r="C22813" s="580"/>
      <c r="D22813" s="939"/>
      <c r="E22813" s="940"/>
      <c r="F22813" s="941"/>
      <c r="G22813" s="937" t="str">
        <f t="array" ref="G22813">xlookup(F22813,'Internal Staffing Calculator'!E:E,'Internal Staffing Calculator'!C:C,"")</f>
        <v/>
      </c>
      <c r="H22813" s="932" t="str">
        <f t="array" ref="H22813">if(F22813&lt;&gt;"", iferror(index('Internal Staffing Calculator'!B$8:B23500,match(F22813,'Internal Staffing Calculator'!E$8:E23500,0)), "Not In Budget"),"")</f>
        <v/>
      </c>
      <c r="I22813" s="184"/>
      <c r="J22813" s="184"/>
      <c r="K22813" s="184"/>
      <c r="L22813" s="183"/>
    </row>
    <row r="22814">
      <c r="A22814" s="454"/>
      <c r="B22814" s="927"/>
      <c r="C22814" s="580"/>
      <c r="D22814" s="939"/>
      <c r="E22814" s="940"/>
      <c r="F22814" s="941"/>
      <c r="G22814" s="937" t="str">
        <f t="array" ref="G22814">xlookup(F22814,'Internal Staffing Calculator'!E:E,'Internal Staffing Calculator'!C:C,"")</f>
        <v/>
      </c>
      <c r="H22814" s="932" t="str">
        <f t="array" ref="H22814">if(F22814&lt;&gt;"", iferror(index('Internal Staffing Calculator'!B$8:B23500,match(F22814,'Internal Staffing Calculator'!E$8:E23500,0)), "Not In Budget"),"")</f>
        <v/>
      </c>
      <c r="I22814" s="184"/>
      <c r="J22814" s="184"/>
      <c r="K22814" s="184"/>
      <c r="L22814" s="183"/>
    </row>
    <row r="22815">
      <c r="A22815" s="454"/>
      <c r="B22815" s="927"/>
      <c r="C22815" s="580"/>
      <c r="D22815" s="939"/>
      <c r="E22815" s="940"/>
      <c r="F22815" s="941"/>
      <c r="G22815" s="937" t="str">
        <f t="array" ref="G22815">xlookup(F22815,'Internal Staffing Calculator'!E:E,'Internal Staffing Calculator'!C:C,"")</f>
        <v/>
      </c>
      <c r="H22815" s="932" t="str">
        <f t="array" ref="H22815">if(F22815&lt;&gt;"", iferror(index('Internal Staffing Calculator'!B$8:B23500,match(F22815,'Internal Staffing Calculator'!E$8:E23500,0)), "Not In Budget"),"")</f>
        <v/>
      </c>
      <c r="I22815" s="184"/>
      <c r="J22815" s="184"/>
      <c r="K22815" s="184"/>
      <c r="L22815" s="183"/>
    </row>
    <row r="22816">
      <c r="A22816" s="454"/>
      <c r="B22816" s="927"/>
      <c r="C22816" s="580"/>
      <c r="D22816" s="939"/>
      <c r="E22816" s="940"/>
      <c r="F22816" s="941"/>
      <c r="G22816" s="937" t="str">
        <f t="array" ref="G22816">xlookup(F22816,'Internal Staffing Calculator'!E:E,'Internal Staffing Calculator'!C:C,"")</f>
        <v/>
      </c>
      <c r="H22816" s="932" t="str">
        <f t="array" ref="H22816">if(F22816&lt;&gt;"", iferror(index('Internal Staffing Calculator'!B$8:B23500,match(F22816,'Internal Staffing Calculator'!E$8:E23500,0)), "Not In Budget"),"")</f>
        <v/>
      </c>
      <c r="I22816" s="184"/>
      <c r="J22816" s="184"/>
      <c r="K22816" s="184"/>
      <c r="L22816" s="183"/>
    </row>
    <row r="22817">
      <c r="A22817" s="454"/>
      <c r="B22817" s="927"/>
      <c r="C22817" s="580"/>
      <c r="D22817" s="939"/>
      <c r="E22817" s="940"/>
      <c r="F22817" s="941"/>
      <c r="G22817" s="937" t="str">
        <f t="array" ref="G22817">xlookup(F22817,'Internal Staffing Calculator'!E:E,'Internal Staffing Calculator'!C:C,"")</f>
        <v/>
      </c>
      <c r="H22817" s="932" t="str">
        <f t="array" ref="H22817">if(F22817&lt;&gt;"", iferror(index('Internal Staffing Calculator'!B$8:B23500,match(F22817,'Internal Staffing Calculator'!E$8:E23500,0)), "Not In Budget"),"")</f>
        <v/>
      </c>
      <c r="I22817" s="184"/>
      <c r="J22817" s="184"/>
      <c r="K22817" s="184"/>
      <c r="L22817" s="183"/>
    </row>
    <row r="22818">
      <c r="A22818" s="454"/>
      <c r="B22818" s="927"/>
      <c r="C22818" s="580"/>
      <c r="D22818" s="939"/>
      <c r="E22818" s="940"/>
      <c r="F22818" s="941"/>
      <c r="G22818" s="937" t="str">
        <f t="array" ref="G22818">xlookup(F22818,'Internal Staffing Calculator'!E:E,'Internal Staffing Calculator'!C:C,"")</f>
        <v/>
      </c>
      <c r="H22818" s="932" t="str">
        <f t="array" ref="H22818">if(F22818&lt;&gt;"", iferror(index('Internal Staffing Calculator'!B$8:B23500,match(F22818,'Internal Staffing Calculator'!E$8:E23500,0)), "Not In Budget"),"")</f>
        <v/>
      </c>
      <c r="I22818" s="184"/>
      <c r="J22818" s="184"/>
      <c r="K22818" s="184"/>
      <c r="L22818" s="183"/>
    </row>
    <row r="22819">
      <c r="A22819" s="454"/>
      <c r="B22819" s="927"/>
      <c r="C22819" s="580"/>
      <c r="D22819" s="939"/>
      <c r="E22819" s="940"/>
      <c r="F22819" s="941"/>
      <c r="G22819" s="937" t="str">
        <f t="array" ref="G22819">xlookup(F22819,'Internal Staffing Calculator'!E:E,'Internal Staffing Calculator'!C:C,"")</f>
        <v/>
      </c>
      <c r="H22819" s="932" t="str">
        <f t="array" ref="H22819">if(F22819&lt;&gt;"", iferror(index('Internal Staffing Calculator'!B$8:B23500,match(F22819,'Internal Staffing Calculator'!E$8:E23500,0)), "Not In Budget"),"")</f>
        <v/>
      </c>
      <c r="I22819" s="184"/>
      <c r="J22819" s="184"/>
      <c r="K22819" s="184"/>
      <c r="L22819" s="183"/>
    </row>
    <row r="22820">
      <c r="A22820" s="454"/>
      <c r="B22820" s="927"/>
      <c r="C22820" s="580"/>
      <c r="D22820" s="939"/>
      <c r="E22820" s="940"/>
      <c r="F22820" s="941"/>
      <c r="G22820" s="937" t="str">
        <f t="array" ref="G22820">xlookup(F22820,'Internal Staffing Calculator'!E:E,'Internal Staffing Calculator'!C:C,"")</f>
        <v/>
      </c>
      <c r="H22820" s="932" t="str">
        <f t="array" ref="H22820">if(F22820&lt;&gt;"", iferror(index('Internal Staffing Calculator'!B$8:B23500,match(F22820,'Internal Staffing Calculator'!E$8:E23500,0)), "Not In Budget"),"")</f>
        <v/>
      </c>
      <c r="I22820" s="184"/>
      <c r="J22820" s="184"/>
      <c r="K22820" s="184"/>
      <c r="L22820" s="183"/>
    </row>
    <row r="22821">
      <c r="A22821" s="454"/>
      <c r="B22821" s="927"/>
      <c r="C22821" s="580"/>
      <c r="D22821" s="939"/>
      <c r="E22821" s="940"/>
      <c r="F22821" s="941"/>
      <c r="G22821" s="937" t="str">
        <f t="array" ref="G22821">xlookup(F22821,'Internal Staffing Calculator'!E:E,'Internal Staffing Calculator'!C:C,"")</f>
        <v/>
      </c>
      <c r="H22821" s="932" t="str">
        <f t="array" ref="H22821">if(F22821&lt;&gt;"", iferror(index('Internal Staffing Calculator'!B$8:B23500,match(F22821,'Internal Staffing Calculator'!E$8:E23500,0)), "Not In Budget"),"")</f>
        <v/>
      </c>
      <c r="I22821" s="184"/>
      <c r="J22821" s="184"/>
      <c r="K22821" s="184"/>
      <c r="L22821" s="183"/>
    </row>
    <row r="22822">
      <c r="A22822" s="454"/>
      <c r="B22822" s="927"/>
      <c r="C22822" s="580"/>
      <c r="D22822" s="939"/>
      <c r="E22822" s="940"/>
      <c r="F22822" s="941"/>
      <c r="G22822" s="937" t="str">
        <f t="array" ref="G22822">xlookup(F22822,'Internal Staffing Calculator'!E:E,'Internal Staffing Calculator'!C:C,"")</f>
        <v/>
      </c>
      <c r="H22822" s="932" t="str">
        <f t="array" ref="H22822">if(F22822&lt;&gt;"", iferror(index('Internal Staffing Calculator'!B$8:B23500,match(F22822,'Internal Staffing Calculator'!E$8:E23500,0)), "Not In Budget"),"")</f>
        <v/>
      </c>
      <c r="I22822" s="184"/>
      <c r="J22822" s="184"/>
      <c r="K22822" s="184"/>
      <c r="L22822" s="183"/>
    </row>
    <row r="22823">
      <c r="A22823" s="454"/>
      <c r="B22823" s="927"/>
      <c r="C22823" s="580"/>
      <c r="D22823" s="939"/>
      <c r="E22823" s="940"/>
      <c r="F22823" s="941"/>
      <c r="G22823" s="937" t="str">
        <f t="array" ref="G22823">xlookup(F22823,'Internal Staffing Calculator'!E:E,'Internal Staffing Calculator'!C:C,"")</f>
        <v/>
      </c>
      <c r="H22823" s="932" t="str">
        <f t="array" ref="H22823">if(F22823&lt;&gt;"", iferror(index('Internal Staffing Calculator'!B$8:B23500,match(F22823,'Internal Staffing Calculator'!E$8:E23500,0)), "Not In Budget"),"")</f>
        <v/>
      </c>
      <c r="I22823" s="184"/>
      <c r="J22823" s="184"/>
      <c r="K22823" s="184"/>
      <c r="L22823" s="183"/>
    </row>
    <row r="22824">
      <c r="A22824" s="454"/>
      <c r="B22824" s="927"/>
      <c r="C22824" s="580"/>
      <c r="D22824" s="939"/>
      <c r="E22824" s="940"/>
      <c r="F22824" s="941"/>
      <c r="G22824" s="937" t="str">
        <f t="array" ref="G22824">xlookup(F22824,'Internal Staffing Calculator'!E:E,'Internal Staffing Calculator'!C:C,"")</f>
        <v/>
      </c>
      <c r="H22824" s="932" t="str">
        <f t="array" ref="H22824">if(F22824&lt;&gt;"", iferror(index('Internal Staffing Calculator'!B$8:B23500,match(F22824,'Internal Staffing Calculator'!E$8:E23500,0)), "Not In Budget"),"")</f>
        <v/>
      </c>
      <c r="I22824" s="184"/>
      <c r="J22824" s="184"/>
      <c r="K22824" s="184"/>
      <c r="L22824" s="183"/>
    </row>
    <row r="22825">
      <c r="A22825" s="454"/>
      <c r="B22825" s="927"/>
      <c r="C22825" s="580"/>
      <c r="D22825" s="939"/>
      <c r="E22825" s="940"/>
      <c r="F22825" s="941"/>
      <c r="G22825" s="937" t="str">
        <f t="array" ref="G22825">xlookup(F22825,'Internal Staffing Calculator'!E:E,'Internal Staffing Calculator'!C:C,"")</f>
        <v/>
      </c>
      <c r="H22825" s="932" t="str">
        <f t="array" ref="H22825">if(F22825&lt;&gt;"", iferror(index('Internal Staffing Calculator'!B$8:B23500,match(F22825,'Internal Staffing Calculator'!E$8:E23500,0)), "Not In Budget"),"")</f>
        <v/>
      </c>
      <c r="I22825" s="184"/>
      <c r="J22825" s="184"/>
      <c r="K22825" s="184"/>
      <c r="L22825" s="183"/>
    </row>
    <row r="22826">
      <c r="A22826" s="454"/>
      <c r="B22826" s="927"/>
      <c r="C22826" s="580"/>
      <c r="D22826" s="939"/>
      <c r="E22826" s="940"/>
      <c r="F22826" s="941"/>
      <c r="G22826" s="937" t="str">
        <f t="array" ref="G22826">xlookup(F22826,'Internal Staffing Calculator'!E:E,'Internal Staffing Calculator'!C:C,"")</f>
        <v/>
      </c>
      <c r="H22826" s="932" t="str">
        <f t="array" ref="H22826">if(F22826&lt;&gt;"", iferror(index('Internal Staffing Calculator'!B$8:B23500,match(F22826,'Internal Staffing Calculator'!E$8:E23500,0)), "Not In Budget"),"")</f>
        <v/>
      </c>
      <c r="I22826" s="184"/>
      <c r="J22826" s="184"/>
      <c r="K22826" s="184"/>
      <c r="L22826" s="183"/>
    </row>
    <row r="22827">
      <c r="A22827" s="454"/>
      <c r="B22827" s="927"/>
      <c r="C22827" s="580"/>
      <c r="D22827" s="939"/>
      <c r="E22827" s="940"/>
      <c r="F22827" s="941"/>
      <c r="G22827" s="937" t="str">
        <f t="array" ref="G22827">xlookup(F22827,'Internal Staffing Calculator'!E:E,'Internal Staffing Calculator'!C:C,"")</f>
        <v/>
      </c>
      <c r="H22827" s="932" t="str">
        <f t="array" ref="H22827">if(F22827&lt;&gt;"", iferror(index('Internal Staffing Calculator'!B$8:B23500,match(F22827,'Internal Staffing Calculator'!E$8:E23500,0)), "Not In Budget"),"")</f>
        <v/>
      </c>
      <c r="I22827" s="184"/>
      <c r="J22827" s="184"/>
      <c r="K22827" s="184"/>
      <c r="L22827" s="183"/>
    </row>
    <row r="22828">
      <c r="A22828" s="454"/>
      <c r="B22828" s="927"/>
      <c r="C22828" s="580"/>
      <c r="D22828" s="939"/>
      <c r="E22828" s="940"/>
      <c r="F22828" s="941"/>
      <c r="G22828" s="937" t="str">
        <f t="array" ref="G22828">xlookup(F22828,'Internal Staffing Calculator'!E:E,'Internal Staffing Calculator'!C:C,"")</f>
        <v/>
      </c>
      <c r="H22828" s="932" t="str">
        <f t="array" ref="H22828">if(F22828&lt;&gt;"", iferror(index('Internal Staffing Calculator'!B$8:B23500,match(F22828,'Internal Staffing Calculator'!E$8:E23500,0)), "Not In Budget"),"")</f>
        <v/>
      </c>
      <c r="I22828" s="184"/>
      <c r="J22828" s="184"/>
      <c r="K22828" s="184"/>
      <c r="L22828" s="183"/>
    </row>
    <row r="22829">
      <c r="A22829" s="454"/>
      <c r="B22829" s="927"/>
      <c r="C22829" s="580"/>
      <c r="D22829" s="939"/>
      <c r="E22829" s="940"/>
      <c r="F22829" s="941"/>
      <c r="G22829" s="937" t="str">
        <f t="array" ref="G22829">xlookup(F22829,'Internal Staffing Calculator'!E:E,'Internal Staffing Calculator'!C:C,"")</f>
        <v/>
      </c>
      <c r="H22829" s="932" t="str">
        <f t="array" ref="H22829">if(F22829&lt;&gt;"", iferror(index('Internal Staffing Calculator'!B$8:B23500,match(F22829,'Internal Staffing Calculator'!E$8:E23500,0)), "Not In Budget"),"")</f>
        <v/>
      </c>
      <c r="I22829" s="184"/>
      <c r="J22829" s="184"/>
      <c r="K22829" s="184"/>
      <c r="L22829" s="183"/>
    </row>
    <row r="22830">
      <c r="A22830" s="454"/>
      <c r="B22830" s="927"/>
      <c r="C22830" s="580"/>
      <c r="D22830" s="939"/>
      <c r="E22830" s="940"/>
      <c r="F22830" s="941"/>
      <c r="G22830" s="937" t="str">
        <f t="array" ref="G22830">xlookup(F22830,'Internal Staffing Calculator'!E:E,'Internal Staffing Calculator'!C:C,"")</f>
        <v/>
      </c>
      <c r="H22830" s="932" t="str">
        <f t="array" ref="H22830">if(F22830&lt;&gt;"", iferror(index('Internal Staffing Calculator'!B$8:B23500,match(F22830,'Internal Staffing Calculator'!E$8:E23500,0)), "Not In Budget"),"")</f>
        <v/>
      </c>
      <c r="I22830" s="184"/>
      <c r="J22830" s="184"/>
      <c r="K22830" s="184"/>
      <c r="L22830" s="183"/>
    </row>
    <row r="22831">
      <c r="A22831" s="454"/>
      <c r="B22831" s="927"/>
      <c r="C22831" s="580"/>
      <c r="D22831" s="939"/>
      <c r="E22831" s="940"/>
      <c r="F22831" s="941"/>
      <c r="G22831" s="937" t="str">
        <f t="array" ref="G22831">xlookup(F22831,'Internal Staffing Calculator'!E:E,'Internal Staffing Calculator'!C:C,"")</f>
        <v/>
      </c>
      <c r="H22831" s="932" t="str">
        <f t="array" ref="H22831">if(F22831&lt;&gt;"", iferror(index('Internal Staffing Calculator'!B$8:B23500,match(F22831,'Internal Staffing Calculator'!E$8:E23500,0)), "Not In Budget"),"")</f>
        <v/>
      </c>
      <c r="I22831" s="184"/>
      <c r="J22831" s="184"/>
      <c r="K22831" s="184"/>
      <c r="L22831" s="183"/>
    </row>
    <row r="22832">
      <c r="A22832" s="454"/>
      <c r="B22832" s="927"/>
      <c r="C22832" s="580"/>
      <c r="D22832" s="939"/>
      <c r="E22832" s="940"/>
      <c r="F22832" s="941"/>
      <c r="G22832" s="937" t="str">
        <f t="array" ref="G22832">xlookup(F22832,'Internal Staffing Calculator'!E:E,'Internal Staffing Calculator'!C:C,"")</f>
        <v/>
      </c>
      <c r="H22832" s="932" t="str">
        <f t="array" ref="H22832">if(F22832&lt;&gt;"", iferror(index('Internal Staffing Calculator'!B$8:B23500,match(F22832,'Internal Staffing Calculator'!E$8:E23500,0)), "Not In Budget"),"")</f>
        <v/>
      </c>
      <c r="I22832" s="184"/>
      <c r="J22832" s="184"/>
      <c r="K22832" s="184"/>
      <c r="L22832" s="183"/>
    </row>
    <row r="22833">
      <c r="A22833" s="454"/>
      <c r="B22833" s="927"/>
      <c r="C22833" s="580"/>
      <c r="D22833" s="939"/>
      <c r="E22833" s="940"/>
      <c r="F22833" s="941"/>
      <c r="G22833" s="937" t="str">
        <f t="array" ref="G22833">xlookup(F22833,'Internal Staffing Calculator'!E:E,'Internal Staffing Calculator'!C:C,"")</f>
        <v/>
      </c>
      <c r="H22833" s="932" t="str">
        <f t="array" ref="H22833">if(F22833&lt;&gt;"", iferror(index('Internal Staffing Calculator'!B$8:B23500,match(F22833,'Internal Staffing Calculator'!E$8:E23500,0)), "Not In Budget"),"")</f>
        <v/>
      </c>
      <c r="I22833" s="184"/>
      <c r="J22833" s="184"/>
      <c r="K22833" s="184"/>
      <c r="L22833" s="183"/>
    </row>
    <row r="22834">
      <c r="A22834" s="454"/>
      <c r="B22834" s="927"/>
      <c r="C22834" s="580"/>
      <c r="D22834" s="939"/>
      <c r="E22834" s="940"/>
      <c r="F22834" s="941"/>
      <c r="G22834" s="937" t="str">
        <f t="array" ref="G22834">xlookup(F22834,'Internal Staffing Calculator'!E:E,'Internal Staffing Calculator'!C:C,"")</f>
        <v/>
      </c>
      <c r="H22834" s="932" t="str">
        <f t="array" ref="H22834">if(F22834&lt;&gt;"", iferror(index('Internal Staffing Calculator'!B$8:B23500,match(F22834,'Internal Staffing Calculator'!E$8:E23500,0)), "Not In Budget"),"")</f>
        <v/>
      </c>
      <c r="I22834" s="184"/>
      <c r="J22834" s="184"/>
      <c r="K22834" s="184"/>
      <c r="L22834" s="183"/>
    </row>
    <row r="22835">
      <c r="A22835" s="454"/>
      <c r="B22835" s="927"/>
      <c r="C22835" s="580"/>
      <c r="D22835" s="939"/>
      <c r="E22835" s="940"/>
      <c r="F22835" s="941"/>
      <c r="G22835" s="937" t="str">
        <f t="array" ref="G22835">xlookup(F22835,'Internal Staffing Calculator'!E:E,'Internal Staffing Calculator'!C:C,"")</f>
        <v/>
      </c>
      <c r="H22835" s="932" t="str">
        <f t="array" ref="H22835">if(F22835&lt;&gt;"", iferror(index('Internal Staffing Calculator'!B$8:B23500,match(F22835,'Internal Staffing Calculator'!E$8:E23500,0)), "Not In Budget"),"")</f>
        <v/>
      </c>
      <c r="I22835" s="184"/>
      <c r="J22835" s="184"/>
      <c r="K22835" s="184"/>
      <c r="L22835" s="183"/>
    </row>
    <row r="22836">
      <c r="A22836" s="454"/>
      <c r="B22836" s="927"/>
      <c r="C22836" s="580"/>
      <c r="D22836" s="939"/>
      <c r="E22836" s="940"/>
      <c r="F22836" s="941"/>
      <c r="G22836" s="937" t="str">
        <f t="array" ref="G22836">xlookup(F22836,'Internal Staffing Calculator'!E:E,'Internal Staffing Calculator'!C:C,"")</f>
        <v/>
      </c>
      <c r="H22836" s="932" t="str">
        <f t="array" ref="H22836">if(F22836&lt;&gt;"", iferror(index('Internal Staffing Calculator'!B$8:B23500,match(F22836,'Internal Staffing Calculator'!E$8:E23500,0)), "Not In Budget"),"")</f>
        <v/>
      </c>
      <c r="I22836" s="184"/>
      <c r="J22836" s="184"/>
      <c r="K22836" s="184"/>
      <c r="L22836" s="183"/>
    </row>
    <row r="22837">
      <c r="A22837" s="454"/>
      <c r="B22837" s="927"/>
      <c r="C22837" s="580"/>
      <c r="D22837" s="939"/>
      <c r="E22837" s="940"/>
      <c r="F22837" s="941"/>
      <c r="G22837" s="937" t="str">
        <f t="array" ref="G22837">xlookup(F22837,'Internal Staffing Calculator'!E:E,'Internal Staffing Calculator'!C:C,"")</f>
        <v/>
      </c>
      <c r="H22837" s="932" t="str">
        <f t="array" ref="H22837">if(F22837&lt;&gt;"", iferror(index('Internal Staffing Calculator'!B$8:B23500,match(F22837,'Internal Staffing Calculator'!E$8:E23500,0)), "Not In Budget"),"")</f>
        <v/>
      </c>
      <c r="I22837" s="184"/>
      <c r="J22837" s="184"/>
      <c r="K22837" s="184"/>
      <c r="L22837" s="183"/>
    </row>
    <row r="22838">
      <c r="A22838" s="454"/>
      <c r="B22838" s="927"/>
      <c r="C22838" s="580"/>
      <c r="D22838" s="939"/>
      <c r="E22838" s="940"/>
      <c r="F22838" s="941"/>
      <c r="G22838" s="937" t="str">
        <f t="array" ref="G22838">xlookup(F22838,'Internal Staffing Calculator'!E:E,'Internal Staffing Calculator'!C:C,"")</f>
        <v/>
      </c>
      <c r="H22838" s="932" t="str">
        <f t="array" ref="H22838">if(F22838&lt;&gt;"", iferror(index('Internal Staffing Calculator'!B$8:B23500,match(F22838,'Internal Staffing Calculator'!E$8:E23500,0)), "Not In Budget"),"")</f>
        <v/>
      </c>
      <c r="I22838" s="184"/>
      <c r="J22838" s="184"/>
      <c r="K22838" s="184"/>
      <c r="L22838" s="183"/>
    </row>
    <row r="22839">
      <c r="A22839" s="454"/>
      <c r="B22839" s="927"/>
      <c r="C22839" s="580"/>
      <c r="D22839" s="939"/>
      <c r="E22839" s="940"/>
      <c r="F22839" s="941"/>
      <c r="G22839" s="937" t="str">
        <f t="array" ref="G22839">xlookup(F22839,'Internal Staffing Calculator'!E:E,'Internal Staffing Calculator'!C:C,"")</f>
        <v/>
      </c>
      <c r="H22839" s="932" t="str">
        <f t="array" ref="H22839">if(F22839&lt;&gt;"", iferror(index('Internal Staffing Calculator'!B$8:B23500,match(F22839,'Internal Staffing Calculator'!E$8:E23500,0)), "Not In Budget"),"")</f>
        <v/>
      </c>
      <c r="I22839" s="184"/>
      <c r="J22839" s="184"/>
      <c r="K22839" s="184"/>
      <c r="L22839" s="183"/>
    </row>
    <row r="22840">
      <c r="A22840" s="454"/>
      <c r="B22840" s="927"/>
      <c r="C22840" s="580"/>
      <c r="D22840" s="939"/>
      <c r="E22840" s="940"/>
      <c r="F22840" s="941"/>
      <c r="G22840" s="937" t="str">
        <f t="array" ref="G22840">xlookup(F22840,'Internal Staffing Calculator'!E:E,'Internal Staffing Calculator'!C:C,"")</f>
        <v/>
      </c>
      <c r="H22840" s="932" t="str">
        <f t="array" ref="H22840">if(F22840&lt;&gt;"", iferror(index('Internal Staffing Calculator'!B$8:B23500,match(F22840,'Internal Staffing Calculator'!E$8:E23500,0)), "Not In Budget"),"")</f>
        <v/>
      </c>
      <c r="I22840" s="184"/>
      <c r="J22840" s="184"/>
      <c r="K22840" s="184"/>
      <c r="L22840" s="183"/>
    </row>
    <row r="22841">
      <c r="A22841" s="454"/>
      <c r="B22841" s="927"/>
      <c r="C22841" s="580"/>
      <c r="D22841" s="939"/>
      <c r="E22841" s="940"/>
      <c r="F22841" s="941"/>
      <c r="G22841" s="937" t="str">
        <f t="array" ref="G22841">xlookup(F22841,'Internal Staffing Calculator'!E:E,'Internal Staffing Calculator'!C:C,"")</f>
        <v/>
      </c>
      <c r="H22841" s="932" t="str">
        <f t="array" ref="H22841">if(F22841&lt;&gt;"", iferror(index('Internal Staffing Calculator'!B$8:B23500,match(F22841,'Internal Staffing Calculator'!E$8:E23500,0)), "Not In Budget"),"")</f>
        <v/>
      </c>
      <c r="I22841" s="184"/>
      <c r="J22841" s="184"/>
      <c r="K22841" s="184"/>
      <c r="L22841" s="183"/>
    </row>
    <row r="22842">
      <c r="A22842" s="454"/>
      <c r="B22842" s="927"/>
      <c r="C22842" s="580"/>
      <c r="D22842" s="939"/>
      <c r="E22842" s="940"/>
      <c r="F22842" s="941"/>
      <c r="G22842" s="937" t="str">
        <f t="array" ref="G22842">xlookup(F22842,'Internal Staffing Calculator'!E:E,'Internal Staffing Calculator'!C:C,"")</f>
        <v/>
      </c>
      <c r="H22842" s="932" t="str">
        <f t="array" ref="H22842">if(F22842&lt;&gt;"", iferror(index('Internal Staffing Calculator'!B$8:B23500,match(F22842,'Internal Staffing Calculator'!E$8:E23500,0)), "Not In Budget"),"")</f>
        <v/>
      </c>
      <c r="I22842" s="184"/>
      <c r="J22842" s="184"/>
      <c r="K22842" s="184"/>
      <c r="L22842" s="183"/>
    </row>
    <row r="22843">
      <c r="A22843" s="454"/>
      <c r="B22843" s="927"/>
      <c r="C22843" s="580"/>
      <c r="D22843" s="939"/>
      <c r="E22843" s="940"/>
      <c r="F22843" s="941"/>
      <c r="G22843" s="937" t="str">
        <f t="array" ref="G22843">xlookup(F22843,'Internal Staffing Calculator'!E:E,'Internal Staffing Calculator'!C:C,"")</f>
        <v/>
      </c>
      <c r="H22843" s="932" t="str">
        <f t="array" ref="H22843">if(F22843&lt;&gt;"", iferror(index('Internal Staffing Calculator'!B$8:B23500,match(F22843,'Internal Staffing Calculator'!E$8:E23500,0)), "Not In Budget"),"")</f>
        <v/>
      </c>
      <c r="I22843" s="184"/>
      <c r="J22843" s="184"/>
      <c r="K22843" s="184"/>
      <c r="L22843" s="183"/>
    </row>
    <row r="22844">
      <c r="A22844" s="454"/>
      <c r="B22844" s="927"/>
      <c r="C22844" s="580"/>
      <c r="D22844" s="939"/>
      <c r="E22844" s="940"/>
      <c r="F22844" s="941"/>
      <c r="G22844" s="937" t="str">
        <f t="array" ref="G22844">xlookup(F22844,'Internal Staffing Calculator'!E:E,'Internal Staffing Calculator'!C:C,"")</f>
        <v/>
      </c>
      <c r="H22844" s="932" t="str">
        <f t="array" ref="H22844">if(F22844&lt;&gt;"", iferror(index('Internal Staffing Calculator'!B$8:B23500,match(F22844,'Internal Staffing Calculator'!E$8:E23500,0)), "Not In Budget"),"")</f>
        <v/>
      </c>
      <c r="I22844" s="184"/>
      <c r="J22844" s="184"/>
      <c r="K22844" s="184"/>
      <c r="L22844" s="183"/>
    </row>
    <row r="22845">
      <c r="A22845" s="454"/>
      <c r="B22845" s="927"/>
      <c r="C22845" s="580"/>
      <c r="D22845" s="939"/>
      <c r="E22845" s="940"/>
      <c r="F22845" s="941"/>
      <c r="G22845" s="937" t="str">
        <f t="array" ref="G22845">xlookup(F22845,'Internal Staffing Calculator'!E:E,'Internal Staffing Calculator'!C:C,"")</f>
        <v/>
      </c>
      <c r="H22845" s="932" t="str">
        <f t="array" ref="H22845">if(F22845&lt;&gt;"", iferror(index('Internal Staffing Calculator'!B$8:B23500,match(F22845,'Internal Staffing Calculator'!E$8:E23500,0)), "Not In Budget"),"")</f>
        <v/>
      </c>
      <c r="I22845" s="184"/>
      <c r="J22845" s="184"/>
      <c r="K22845" s="184"/>
      <c r="L22845" s="183"/>
    </row>
    <row r="22846">
      <c r="A22846" s="454"/>
      <c r="B22846" s="927"/>
      <c r="C22846" s="580"/>
      <c r="D22846" s="939"/>
      <c r="E22846" s="940"/>
      <c r="F22846" s="941"/>
      <c r="G22846" s="937" t="str">
        <f t="array" ref="G22846">xlookup(F22846,'Internal Staffing Calculator'!E:E,'Internal Staffing Calculator'!C:C,"")</f>
        <v/>
      </c>
      <c r="H22846" s="932" t="str">
        <f t="array" ref="H22846">if(F22846&lt;&gt;"", iferror(index('Internal Staffing Calculator'!B$8:B23500,match(F22846,'Internal Staffing Calculator'!E$8:E23500,0)), "Not In Budget"),"")</f>
        <v/>
      </c>
      <c r="I22846" s="184"/>
      <c r="J22846" s="184"/>
      <c r="K22846" s="184"/>
      <c r="L22846" s="183"/>
    </row>
    <row r="22847">
      <c r="A22847" s="454"/>
      <c r="B22847" s="927"/>
      <c r="C22847" s="580"/>
      <c r="D22847" s="939"/>
      <c r="E22847" s="940"/>
      <c r="F22847" s="941"/>
      <c r="G22847" s="937" t="str">
        <f t="array" ref="G22847">xlookup(F22847,'Internal Staffing Calculator'!E:E,'Internal Staffing Calculator'!C:C,"")</f>
        <v/>
      </c>
      <c r="H22847" s="932" t="str">
        <f t="array" ref="H22847">if(F22847&lt;&gt;"", iferror(index('Internal Staffing Calculator'!B$8:B23500,match(F22847,'Internal Staffing Calculator'!E$8:E23500,0)), "Not In Budget"),"")</f>
        <v/>
      </c>
      <c r="I22847" s="184"/>
      <c r="J22847" s="184"/>
      <c r="K22847" s="184"/>
      <c r="L22847" s="183"/>
    </row>
    <row r="22848">
      <c r="A22848" s="454"/>
      <c r="B22848" s="927"/>
      <c r="C22848" s="580"/>
      <c r="D22848" s="939"/>
      <c r="E22848" s="940"/>
      <c r="F22848" s="941"/>
      <c r="G22848" s="937" t="str">
        <f t="array" ref="G22848">xlookup(F22848,'Internal Staffing Calculator'!E:E,'Internal Staffing Calculator'!C:C,"")</f>
        <v/>
      </c>
      <c r="H22848" s="932" t="str">
        <f t="array" ref="H22848">if(F22848&lt;&gt;"", iferror(index('Internal Staffing Calculator'!B$8:B23500,match(F22848,'Internal Staffing Calculator'!E$8:E23500,0)), "Not In Budget"),"")</f>
        <v/>
      </c>
      <c r="I22848" s="184"/>
      <c r="J22848" s="184"/>
      <c r="K22848" s="184"/>
      <c r="L22848" s="183"/>
    </row>
    <row r="22849">
      <c r="A22849" s="454"/>
      <c r="B22849" s="927"/>
      <c r="C22849" s="580"/>
      <c r="D22849" s="939"/>
      <c r="E22849" s="940"/>
      <c r="F22849" s="941"/>
      <c r="G22849" s="937" t="str">
        <f t="array" ref="G22849">xlookup(F22849,'Internal Staffing Calculator'!E:E,'Internal Staffing Calculator'!C:C,"")</f>
        <v/>
      </c>
      <c r="H22849" s="932" t="str">
        <f t="array" ref="H22849">if(F22849&lt;&gt;"", iferror(index('Internal Staffing Calculator'!B$8:B23500,match(F22849,'Internal Staffing Calculator'!E$8:E23500,0)), "Not In Budget"),"")</f>
        <v/>
      </c>
      <c r="I22849" s="184"/>
      <c r="J22849" s="184"/>
      <c r="K22849" s="184"/>
      <c r="L22849" s="183"/>
    </row>
    <row r="22850">
      <c r="A22850" s="454"/>
      <c r="B22850" s="927"/>
      <c r="C22850" s="580"/>
      <c r="D22850" s="939"/>
      <c r="E22850" s="940"/>
      <c r="F22850" s="941"/>
      <c r="G22850" s="937" t="str">
        <f t="array" ref="G22850">xlookup(F22850,'Internal Staffing Calculator'!E:E,'Internal Staffing Calculator'!C:C,"")</f>
        <v/>
      </c>
      <c r="H22850" s="932" t="str">
        <f t="array" ref="H22850">if(F22850&lt;&gt;"", iferror(index('Internal Staffing Calculator'!B$8:B23500,match(F22850,'Internal Staffing Calculator'!E$8:E23500,0)), "Not In Budget"),"")</f>
        <v/>
      </c>
      <c r="I22850" s="184"/>
      <c r="J22850" s="184"/>
      <c r="K22850" s="184"/>
      <c r="L22850" s="183"/>
    </row>
    <row r="22851">
      <c r="A22851" s="454"/>
      <c r="B22851" s="927"/>
      <c r="C22851" s="580"/>
      <c r="D22851" s="939"/>
      <c r="E22851" s="940"/>
      <c r="F22851" s="941"/>
      <c r="G22851" s="937" t="str">
        <f t="array" ref="G22851">xlookup(F22851,'Internal Staffing Calculator'!E:E,'Internal Staffing Calculator'!C:C,"")</f>
        <v/>
      </c>
      <c r="H22851" s="932" t="str">
        <f t="array" ref="H22851">if(F22851&lt;&gt;"", iferror(index('Internal Staffing Calculator'!B$8:B23500,match(F22851,'Internal Staffing Calculator'!E$8:E23500,0)), "Not In Budget"),"")</f>
        <v/>
      </c>
      <c r="I22851" s="184"/>
      <c r="J22851" s="184"/>
      <c r="K22851" s="184"/>
      <c r="L22851" s="183"/>
    </row>
    <row r="22852">
      <c r="A22852" s="454"/>
      <c r="B22852" s="927"/>
      <c r="C22852" s="580"/>
      <c r="D22852" s="939"/>
      <c r="E22852" s="940"/>
      <c r="F22852" s="941"/>
      <c r="G22852" s="937" t="str">
        <f t="array" ref="G22852">xlookup(F22852,'Internal Staffing Calculator'!E:E,'Internal Staffing Calculator'!C:C,"")</f>
        <v/>
      </c>
      <c r="H22852" s="932" t="str">
        <f t="array" ref="H22852">if(F22852&lt;&gt;"", iferror(index('Internal Staffing Calculator'!B$8:B23500,match(F22852,'Internal Staffing Calculator'!E$8:E23500,0)), "Not In Budget"),"")</f>
        <v/>
      </c>
      <c r="I22852" s="184"/>
      <c r="J22852" s="184"/>
      <c r="K22852" s="184"/>
      <c r="L22852" s="183"/>
    </row>
    <row r="22853">
      <c r="A22853" s="454"/>
      <c r="B22853" s="927"/>
      <c r="C22853" s="580"/>
      <c r="D22853" s="939"/>
      <c r="E22853" s="940"/>
      <c r="F22853" s="941"/>
      <c r="G22853" s="937" t="str">
        <f t="array" ref="G22853">xlookup(F22853,'Internal Staffing Calculator'!E:E,'Internal Staffing Calculator'!C:C,"")</f>
        <v/>
      </c>
      <c r="H22853" s="932" t="str">
        <f t="array" ref="H22853">if(F22853&lt;&gt;"", iferror(index('Internal Staffing Calculator'!B$8:B23500,match(F22853,'Internal Staffing Calculator'!E$8:E23500,0)), "Not In Budget"),"")</f>
        <v/>
      </c>
      <c r="I22853" s="184"/>
      <c r="J22853" s="184"/>
      <c r="K22853" s="184"/>
      <c r="L22853" s="183"/>
    </row>
    <row r="22854">
      <c r="A22854" s="454"/>
      <c r="B22854" s="927"/>
      <c r="C22854" s="580"/>
      <c r="D22854" s="939"/>
      <c r="E22854" s="940"/>
      <c r="F22854" s="941"/>
      <c r="G22854" s="937" t="str">
        <f t="array" ref="G22854">xlookup(F22854,'Internal Staffing Calculator'!E:E,'Internal Staffing Calculator'!C:C,"")</f>
        <v/>
      </c>
      <c r="H22854" s="932" t="str">
        <f t="array" ref="H22854">if(F22854&lt;&gt;"", iferror(index('Internal Staffing Calculator'!B$8:B23500,match(F22854,'Internal Staffing Calculator'!E$8:E23500,0)), "Not In Budget"),"")</f>
        <v/>
      </c>
      <c r="I22854" s="184"/>
      <c r="J22854" s="184"/>
      <c r="K22854" s="184"/>
      <c r="L22854" s="183"/>
    </row>
    <row r="22855">
      <c r="A22855" s="454"/>
      <c r="B22855" s="927"/>
      <c r="C22855" s="580"/>
      <c r="D22855" s="939"/>
      <c r="E22855" s="940"/>
      <c r="F22855" s="941"/>
      <c r="G22855" s="937" t="str">
        <f t="array" ref="G22855">xlookup(F22855,'Internal Staffing Calculator'!E:E,'Internal Staffing Calculator'!C:C,"")</f>
        <v/>
      </c>
      <c r="H22855" s="932" t="str">
        <f t="array" ref="H22855">if(F22855&lt;&gt;"", iferror(index('Internal Staffing Calculator'!B$8:B23500,match(F22855,'Internal Staffing Calculator'!E$8:E23500,0)), "Not In Budget"),"")</f>
        <v/>
      </c>
      <c r="I22855" s="184"/>
      <c r="J22855" s="184"/>
      <c r="K22855" s="184"/>
      <c r="L22855" s="183"/>
    </row>
    <row r="22856">
      <c r="A22856" s="454"/>
      <c r="B22856" s="927"/>
      <c r="C22856" s="580"/>
      <c r="D22856" s="939"/>
      <c r="E22856" s="940"/>
      <c r="F22856" s="941"/>
      <c r="G22856" s="937" t="str">
        <f t="array" ref="G22856">xlookup(F22856,'Internal Staffing Calculator'!E:E,'Internal Staffing Calculator'!C:C,"")</f>
        <v/>
      </c>
      <c r="H22856" s="932" t="str">
        <f t="array" ref="H22856">if(F22856&lt;&gt;"", iferror(index('Internal Staffing Calculator'!B$8:B23500,match(F22856,'Internal Staffing Calculator'!E$8:E23500,0)), "Not In Budget"),"")</f>
        <v/>
      </c>
      <c r="I22856" s="184"/>
      <c r="J22856" s="184"/>
      <c r="K22856" s="184"/>
      <c r="L22856" s="183"/>
    </row>
    <row r="22857">
      <c r="A22857" s="454"/>
      <c r="B22857" s="927"/>
      <c r="C22857" s="580"/>
      <c r="D22857" s="939"/>
      <c r="E22857" s="940"/>
      <c r="F22857" s="941"/>
      <c r="G22857" s="937" t="str">
        <f t="array" ref="G22857">xlookup(F22857,'Internal Staffing Calculator'!E:E,'Internal Staffing Calculator'!C:C,"")</f>
        <v/>
      </c>
      <c r="H22857" s="932" t="str">
        <f t="array" ref="H22857">if(F22857&lt;&gt;"", iferror(index('Internal Staffing Calculator'!B$8:B23500,match(F22857,'Internal Staffing Calculator'!E$8:E23500,0)), "Not In Budget"),"")</f>
        <v/>
      </c>
      <c r="I22857" s="184"/>
      <c r="J22857" s="184"/>
      <c r="K22857" s="184"/>
      <c r="L22857" s="183"/>
    </row>
    <row r="22858">
      <c r="A22858" s="454"/>
      <c r="B22858" s="927"/>
      <c r="C22858" s="580"/>
      <c r="D22858" s="939"/>
      <c r="E22858" s="940"/>
      <c r="F22858" s="941"/>
      <c r="G22858" s="937" t="str">
        <f t="array" ref="G22858">xlookup(F22858,'Internal Staffing Calculator'!E:E,'Internal Staffing Calculator'!C:C,"")</f>
        <v/>
      </c>
      <c r="H22858" s="932" t="str">
        <f t="array" ref="H22858">if(F22858&lt;&gt;"", iferror(index('Internal Staffing Calculator'!B$8:B23500,match(F22858,'Internal Staffing Calculator'!E$8:E23500,0)), "Not In Budget"),"")</f>
        <v/>
      </c>
      <c r="I22858" s="184"/>
      <c r="J22858" s="184"/>
      <c r="K22858" s="184"/>
      <c r="L22858" s="183"/>
    </row>
    <row r="22859">
      <c r="A22859" s="454"/>
      <c r="B22859" s="927"/>
      <c r="C22859" s="580"/>
      <c r="D22859" s="939"/>
      <c r="E22859" s="940"/>
      <c r="F22859" s="941"/>
      <c r="G22859" s="937" t="str">
        <f t="array" ref="G22859">xlookup(F22859,'Internal Staffing Calculator'!E:E,'Internal Staffing Calculator'!C:C,"")</f>
        <v/>
      </c>
      <c r="H22859" s="932" t="str">
        <f t="array" ref="H22859">if(F22859&lt;&gt;"", iferror(index('Internal Staffing Calculator'!B$8:B23500,match(F22859,'Internal Staffing Calculator'!E$8:E23500,0)), "Not In Budget"),"")</f>
        <v/>
      </c>
      <c r="I22859" s="184"/>
      <c r="J22859" s="184"/>
      <c r="K22859" s="184"/>
      <c r="L22859" s="183"/>
    </row>
    <row r="22860">
      <c r="A22860" s="454"/>
      <c r="B22860" s="927"/>
      <c r="C22860" s="580"/>
      <c r="D22860" s="939"/>
      <c r="E22860" s="940"/>
      <c r="F22860" s="941"/>
      <c r="G22860" s="937" t="str">
        <f t="array" ref="G22860">xlookup(F22860,'Internal Staffing Calculator'!E:E,'Internal Staffing Calculator'!C:C,"")</f>
        <v/>
      </c>
      <c r="H22860" s="932" t="str">
        <f t="array" ref="H22860">if(F22860&lt;&gt;"", iferror(index('Internal Staffing Calculator'!B$8:B23500,match(F22860,'Internal Staffing Calculator'!E$8:E23500,0)), "Not In Budget"),"")</f>
        <v/>
      </c>
      <c r="I22860" s="184"/>
      <c r="J22860" s="184"/>
      <c r="K22860" s="184"/>
      <c r="L22860" s="183"/>
    </row>
    <row r="22861">
      <c r="A22861" s="454"/>
      <c r="B22861" s="927"/>
      <c r="C22861" s="580"/>
      <c r="D22861" s="939"/>
      <c r="E22861" s="940"/>
      <c r="F22861" s="941"/>
      <c r="G22861" s="937" t="str">
        <f t="array" ref="G22861">xlookup(F22861,'Internal Staffing Calculator'!E:E,'Internal Staffing Calculator'!C:C,"")</f>
        <v/>
      </c>
      <c r="H22861" s="932" t="str">
        <f t="array" ref="H22861">if(F22861&lt;&gt;"", iferror(index('Internal Staffing Calculator'!B$8:B23500,match(F22861,'Internal Staffing Calculator'!E$8:E23500,0)), "Not In Budget"),"")</f>
        <v/>
      </c>
      <c r="I22861" s="184"/>
      <c r="J22861" s="184"/>
      <c r="K22861" s="184"/>
      <c r="L22861" s="183"/>
    </row>
    <row r="22862">
      <c r="A22862" s="454"/>
      <c r="B22862" s="927"/>
      <c r="C22862" s="580"/>
      <c r="D22862" s="939"/>
      <c r="E22862" s="940"/>
      <c r="F22862" s="941"/>
      <c r="G22862" s="937" t="str">
        <f t="array" ref="G22862">xlookup(F22862,'Internal Staffing Calculator'!E:E,'Internal Staffing Calculator'!C:C,"")</f>
        <v/>
      </c>
      <c r="H22862" s="932" t="str">
        <f t="array" ref="H22862">if(F22862&lt;&gt;"", iferror(index('Internal Staffing Calculator'!B$8:B23500,match(F22862,'Internal Staffing Calculator'!E$8:E23500,0)), "Not In Budget"),"")</f>
        <v/>
      </c>
      <c r="I22862" s="184"/>
      <c r="J22862" s="184"/>
      <c r="K22862" s="184"/>
      <c r="L22862" s="183"/>
    </row>
    <row r="22863">
      <c r="A22863" s="454"/>
      <c r="B22863" s="927"/>
      <c r="C22863" s="580"/>
      <c r="D22863" s="939"/>
      <c r="E22863" s="940"/>
      <c r="F22863" s="941"/>
      <c r="G22863" s="937" t="str">
        <f t="array" ref="G22863">xlookup(F22863,'Internal Staffing Calculator'!E:E,'Internal Staffing Calculator'!C:C,"")</f>
        <v/>
      </c>
      <c r="H22863" s="932" t="str">
        <f t="array" ref="H22863">if(F22863&lt;&gt;"", iferror(index('Internal Staffing Calculator'!B$8:B23500,match(F22863,'Internal Staffing Calculator'!E$8:E23500,0)), "Not In Budget"),"")</f>
        <v/>
      </c>
      <c r="I22863" s="184"/>
      <c r="J22863" s="184"/>
      <c r="K22863" s="184"/>
      <c r="L22863" s="183"/>
    </row>
    <row r="22864">
      <c r="A22864" s="454"/>
      <c r="B22864" s="927"/>
      <c r="C22864" s="580"/>
      <c r="D22864" s="939"/>
      <c r="E22864" s="940"/>
      <c r="F22864" s="941"/>
      <c r="G22864" s="937" t="str">
        <f t="array" ref="G22864">xlookup(F22864,'Internal Staffing Calculator'!E:E,'Internal Staffing Calculator'!C:C,"")</f>
        <v/>
      </c>
      <c r="H22864" s="932" t="str">
        <f t="array" ref="H22864">if(F22864&lt;&gt;"", iferror(index('Internal Staffing Calculator'!B$8:B23500,match(F22864,'Internal Staffing Calculator'!E$8:E23500,0)), "Not In Budget"),"")</f>
        <v/>
      </c>
      <c r="I22864" s="184"/>
      <c r="J22864" s="184"/>
      <c r="K22864" s="184"/>
      <c r="L22864" s="183"/>
    </row>
    <row r="22865">
      <c r="A22865" s="454"/>
      <c r="B22865" s="927"/>
      <c r="C22865" s="580"/>
      <c r="D22865" s="939"/>
      <c r="E22865" s="940"/>
      <c r="F22865" s="941"/>
      <c r="G22865" s="937" t="str">
        <f t="array" ref="G22865">xlookup(F22865,'Internal Staffing Calculator'!E:E,'Internal Staffing Calculator'!C:C,"")</f>
        <v/>
      </c>
      <c r="H22865" s="932" t="str">
        <f t="array" ref="H22865">if(F22865&lt;&gt;"", iferror(index('Internal Staffing Calculator'!B$8:B23500,match(F22865,'Internal Staffing Calculator'!E$8:E23500,0)), "Not In Budget"),"")</f>
        <v/>
      </c>
      <c r="I22865" s="184"/>
      <c r="J22865" s="184"/>
      <c r="K22865" s="184"/>
      <c r="L22865" s="183"/>
    </row>
    <row r="22866">
      <c r="A22866" s="454"/>
      <c r="B22866" s="927"/>
      <c r="C22866" s="580"/>
      <c r="D22866" s="939"/>
      <c r="E22866" s="940"/>
      <c r="F22866" s="941"/>
      <c r="G22866" s="937" t="str">
        <f t="array" ref="G22866">xlookup(F22866,'Internal Staffing Calculator'!E:E,'Internal Staffing Calculator'!C:C,"")</f>
        <v/>
      </c>
      <c r="H22866" s="932" t="str">
        <f t="array" ref="H22866">if(F22866&lt;&gt;"", iferror(index('Internal Staffing Calculator'!B$8:B23500,match(F22866,'Internal Staffing Calculator'!E$8:E23500,0)), "Not In Budget"),"")</f>
        <v/>
      </c>
      <c r="I22866" s="184"/>
      <c r="J22866" s="184"/>
      <c r="K22866" s="184"/>
      <c r="L22866" s="183"/>
    </row>
    <row r="22867">
      <c r="A22867" s="454"/>
      <c r="B22867" s="927"/>
      <c r="C22867" s="580"/>
      <c r="D22867" s="939"/>
      <c r="E22867" s="940"/>
      <c r="F22867" s="941"/>
      <c r="G22867" s="937" t="str">
        <f t="array" ref="G22867">xlookup(F22867,'Internal Staffing Calculator'!E:E,'Internal Staffing Calculator'!C:C,"")</f>
        <v/>
      </c>
      <c r="H22867" s="932" t="str">
        <f t="array" ref="H22867">if(F22867&lt;&gt;"", iferror(index('Internal Staffing Calculator'!B$8:B23500,match(F22867,'Internal Staffing Calculator'!E$8:E23500,0)), "Not In Budget"),"")</f>
        <v/>
      </c>
      <c r="I22867" s="184"/>
      <c r="J22867" s="184"/>
      <c r="K22867" s="184"/>
      <c r="L22867" s="183"/>
    </row>
    <row r="22868">
      <c r="A22868" s="454"/>
      <c r="B22868" s="927"/>
      <c r="C22868" s="580"/>
      <c r="D22868" s="939"/>
      <c r="E22868" s="940"/>
      <c r="F22868" s="941"/>
      <c r="G22868" s="937" t="str">
        <f t="array" ref="G22868">xlookup(F22868,'Internal Staffing Calculator'!E:E,'Internal Staffing Calculator'!C:C,"")</f>
        <v/>
      </c>
      <c r="H22868" s="932" t="str">
        <f t="array" ref="H22868">if(F22868&lt;&gt;"", iferror(index('Internal Staffing Calculator'!B$8:B23500,match(F22868,'Internal Staffing Calculator'!E$8:E23500,0)), "Not In Budget"),"")</f>
        <v/>
      </c>
      <c r="I22868" s="184"/>
      <c r="J22868" s="184"/>
      <c r="K22868" s="184"/>
      <c r="L22868" s="183"/>
    </row>
    <row r="22869">
      <c r="A22869" s="454"/>
      <c r="B22869" s="927"/>
      <c r="C22869" s="580"/>
      <c r="D22869" s="939"/>
      <c r="E22869" s="940"/>
      <c r="F22869" s="941"/>
      <c r="G22869" s="937" t="str">
        <f t="array" ref="G22869">xlookup(F22869,'Internal Staffing Calculator'!E:E,'Internal Staffing Calculator'!C:C,"")</f>
        <v/>
      </c>
      <c r="H22869" s="932" t="str">
        <f t="array" ref="H22869">if(F22869&lt;&gt;"", iferror(index('Internal Staffing Calculator'!B$8:B23500,match(F22869,'Internal Staffing Calculator'!E$8:E23500,0)), "Not In Budget"),"")</f>
        <v/>
      </c>
      <c r="I22869" s="184"/>
      <c r="J22869" s="184"/>
      <c r="K22869" s="184"/>
      <c r="L22869" s="183"/>
    </row>
    <row r="22870">
      <c r="A22870" s="454"/>
      <c r="B22870" s="927"/>
      <c r="C22870" s="580"/>
      <c r="D22870" s="939"/>
      <c r="E22870" s="940"/>
      <c r="F22870" s="941"/>
      <c r="G22870" s="937" t="str">
        <f t="array" ref="G22870">xlookup(F22870,'Internal Staffing Calculator'!E:E,'Internal Staffing Calculator'!C:C,"")</f>
        <v/>
      </c>
      <c r="H22870" s="932" t="str">
        <f t="array" ref="H22870">if(F22870&lt;&gt;"", iferror(index('Internal Staffing Calculator'!B$8:B23500,match(F22870,'Internal Staffing Calculator'!E$8:E23500,0)), "Not In Budget"),"")</f>
        <v/>
      </c>
      <c r="I22870" s="184"/>
      <c r="J22870" s="184"/>
      <c r="K22870" s="184"/>
      <c r="L22870" s="183"/>
    </row>
    <row r="22871">
      <c r="A22871" s="454"/>
      <c r="B22871" s="927"/>
      <c r="C22871" s="580"/>
      <c r="D22871" s="939"/>
      <c r="E22871" s="940"/>
      <c r="F22871" s="941"/>
      <c r="G22871" s="937" t="str">
        <f t="array" ref="G22871">xlookup(F22871,'Internal Staffing Calculator'!E:E,'Internal Staffing Calculator'!C:C,"")</f>
        <v/>
      </c>
      <c r="H22871" s="932" t="str">
        <f t="array" ref="H22871">if(F22871&lt;&gt;"", iferror(index('Internal Staffing Calculator'!B$8:B23500,match(F22871,'Internal Staffing Calculator'!E$8:E23500,0)), "Not In Budget"),"")</f>
        <v/>
      </c>
      <c r="I22871" s="184"/>
      <c r="J22871" s="184"/>
      <c r="K22871" s="184"/>
      <c r="L22871" s="183"/>
    </row>
    <row r="22872">
      <c r="A22872" s="454"/>
      <c r="B22872" s="927"/>
      <c r="C22872" s="580"/>
      <c r="D22872" s="939"/>
      <c r="E22872" s="940"/>
      <c r="F22872" s="941"/>
      <c r="G22872" s="937" t="str">
        <f t="array" ref="G22872">xlookup(F22872,'Internal Staffing Calculator'!E:E,'Internal Staffing Calculator'!C:C,"")</f>
        <v/>
      </c>
      <c r="H22872" s="932" t="str">
        <f t="array" ref="H22872">if(F22872&lt;&gt;"", iferror(index('Internal Staffing Calculator'!B$8:B23500,match(F22872,'Internal Staffing Calculator'!E$8:E23500,0)), "Not In Budget"),"")</f>
        <v/>
      </c>
      <c r="I22872" s="184"/>
      <c r="J22872" s="184"/>
      <c r="K22872" s="184"/>
      <c r="L22872" s="183"/>
    </row>
    <row r="22873">
      <c r="A22873" s="454"/>
      <c r="B22873" s="927"/>
      <c r="C22873" s="580"/>
      <c r="D22873" s="939"/>
      <c r="E22873" s="940"/>
      <c r="F22873" s="941"/>
      <c r="G22873" s="937" t="str">
        <f t="array" ref="G22873">xlookup(F22873,'Internal Staffing Calculator'!E:E,'Internal Staffing Calculator'!C:C,"")</f>
        <v/>
      </c>
      <c r="H22873" s="932" t="str">
        <f t="array" ref="H22873">if(F22873&lt;&gt;"", iferror(index('Internal Staffing Calculator'!B$8:B23500,match(F22873,'Internal Staffing Calculator'!E$8:E23500,0)), "Not In Budget"),"")</f>
        <v/>
      </c>
      <c r="I22873" s="184"/>
      <c r="J22873" s="184"/>
      <c r="K22873" s="184"/>
      <c r="L22873" s="183"/>
    </row>
    <row r="22874">
      <c r="A22874" s="454"/>
      <c r="B22874" s="927"/>
      <c r="C22874" s="580"/>
      <c r="D22874" s="939"/>
      <c r="E22874" s="940"/>
      <c r="F22874" s="941"/>
      <c r="G22874" s="937" t="str">
        <f t="array" ref="G22874">xlookup(F22874,'Internal Staffing Calculator'!E:E,'Internal Staffing Calculator'!C:C,"")</f>
        <v/>
      </c>
      <c r="H22874" s="932" t="str">
        <f t="array" ref="H22874">if(F22874&lt;&gt;"", iferror(index('Internal Staffing Calculator'!B$8:B23500,match(F22874,'Internal Staffing Calculator'!E$8:E23500,0)), "Not In Budget"),"")</f>
        <v/>
      </c>
      <c r="I22874" s="184"/>
      <c r="J22874" s="184"/>
      <c r="K22874" s="184"/>
      <c r="L22874" s="183"/>
    </row>
    <row r="22875">
      <c r="A22875" s="454"/>
      <c r="B22875" s="927"/>
      <c r="C22875" s="580"/>
      <c r="D22875" s="939"/>
      <c r="E22875" s="940"/>
      <c r="F22875" s="941"/>
      <c r="G22875" s="937" t="str">
        <f t="array" ref="G22875">xlookup(F22875,'Internal Staffing Calculator'!E:E,'Internal Staffing Calculator'!C:C,"")</f>
        <v/>
      </c>
      <c r="H22875" s="932" t="str">
        <f t="array" ref="H22875">if(F22875&lt;&gt;"", iferror(index('Internal Staffing Calculator'!B$8:B23500,match(F22875,'Internal Staffing Calculator'!E$8:E23500,0)), "Not In Budget"),"")</f>
        <v/>
      </c>
      <c r="I22875" s="184"/>
      <c r="J22875" s="184"/>
      <c r="K22875" s="184"/>
      <c r="L22875" s="183"/>
    </row>
    <row r="22876">
      <c r="A22876" s="454"/>
      <c r="B22876" s="927"/>
      <c r="C22876" s="580"/>
      <c r="D22876" s="939"/>
      <c r="E22876" s="940"/>
      <c r="F22876" s="941"/>
      <c r="G22876" s="937" t="str">
        <f t="array" ref="G22876">xlookup(F22876,'Internal Staffing Calculator'!E:E,'Internal Staffing Calculator'!C:C,"")</f>
        <v/>
      </c>
      <c r="H22876" s="932" t="str">
        <f t="array" ref="H22876">if(F22876&lt;&gt;"", iferror(index('Internal Staffing Calculator'!B$8:B23500,match(F22876,'Internal Staffing Calculator'!E$8:E23500,0)), "Not In Budget"),"")</f>
        <v/>
      </c>
      <c r="I22876" s="184"/>
      <c r="J22876" s="184"/>
      <c r="K22876" s="184"/>
      <c r="L22876" s="183"/>
    </row>
    <row r="22877">
      <c r="A22877" s="454"/>
      <c r="B22877" s="927"/>
      <c r="C22877" s="580"/>
      <c r="D22877" s="939"/>
      <c r="E22877" s="940"/>
      <c r="F22877" s="941"/>
      <c r="G22877" s="937" t="str">
        <f t="array" ref="G22877">xlookup(F22877,'Internal Staffing Calculator'!E:E,'Internal Staffing Calculator'!C:C,"")</f>
        <v/>
      </c>
      <c r="H22877" s="932" t="str">
        <f t="array" ref="H22877">if(F22877&lt;&gt;"", iferror(index('Internal Staffing Calculator'!B$8:B23500,match(F22877,'Internal Staffing Calculator'!E$8:E23500,0)), "Not In Budget"),"")</f>
        <v/>
      </c>
      <c r="I22877" s="184"/>
      <c r="J22877" s="184"/>
      <c r="K22877" s="184"/>
      <c r="L22877" s="183"/>
    </row>
    <row r="22878">
      <c r="A22878" s="454"/>
      <c r="B22878" s="927"/>
      <c r="C22878" s="580"/>
      <c r="D22878" s="939"/>
      <c r="E22878" s="940"/>
      <c r="F22878" s="941"/>
      <c r="G22878" s="937" t="str">
        <f t="array" ref="G22878">xlookup(F22878,'Internal Staffing Calculator'!E:E,'Internal Staffing Calculator'!C:C,"")</f>
        <v/>
      </c>
      <c r="H22878" s="932" t="str">
        <f t="array" ref="H22878">if(F22878&lt;&gt;"", iferror(index('Internal Staffing Calculator'!B$8:B23500,match(F22878,'Internal Staffing Calculator'!E$8:E23500,0)), "Not In Budget"),"")</f>
        <v/>
      </c>
      <c r="I22878" s="184"/>
      <c r="J22878" s="184"/>
      <c r="K22878" s="184"/>
      <c r="L22878" s="183"/>
    </row>
    <row r="22879">
      <c r="A22879" s="454"/>
      <c r="B22879" s="927"/>
      <c r="C22879" s="580"/>
      <c r="D22879" s="939"/>
      <c r="E22879" s="940"/>
      <c r="F22879" s="941"/>
      <c r="G22879" s="937" t="str">
        <f t="array" ref="G22879">xlookup(F22879,'Internal Staffing Calculator'!E:E,'Internal Staffing Calculator'!C:C,"")</f>
        <v/>
      </c>
      <c r="H22879" s="932" t="str">
        <f t="array" ref="H22879">if(F22879&lt;&gt;"", iferror(index('Internal Staffing Calculator'!B$8:B23500,match(F22879,'Internal Staffing Calculator'!E$8:E23500,0)), "Not In Budget"),"")</f>
        <v/>
      </c>
      <c r="I22879" s="184"/>
      <c r="J22879" s="184"/>
      <c r="K22879" s="184"/>
      <c r="L22879" s="183"/>
    </row>
    <row r="22880">
      <c r="A22880" s="454"/>
      <c r="B22880" s="927"/>
      <c r="C22880" s="580"/>
      <c r="D22880" s="939"/>
      <c r="E22880" s="940"/>
      <c r="F22880" s="941"/>
      <c r="G22880" s="937" t="str">
        <f t="array" ref="G22880">xlookup(F22880,'Internal Staffing Calculator'!E:E,'Internal Staffing Calculator'!C:C,"")</f>
        <v/>
      </c>
      <c r="H22880" s="932" t="str">
        <f t="array" ref="H22880">if(F22880&lt;&gt;"", iferror(index('Internal Staffing Calculator'!B$8:B23500,match(F22880,'Internal Staffing Calculator'!E$8:E23500,0)), "Not In Budget"),"")</f>
        <v/>
      </c>
      <c r="I22880" s="184"/>
      <c r="J22880" s="184"/>
      <c r="K22880" s="184"/>
      <c r="L22880" s="183"/>
    </row>
    <row r="22881">
      <c r="A22881" s="454"/>
      <c r="B22881" s="927"/>
      <c r="C22881" s="580"/>
      <c r="D22881" s="939"/>
      <c r="E22881" s="940"/>
      <c r="F22881" s="941"/>
      <c r="G22881" s="937" t="str">
        <f t="array" ref="G22881">xlookup(F22881,'Internal Staffing Calculator'!E:E,'Internal Staffing Calculator'!C:C,"")</f>
        <v/>
      </c>
      <c r="H22881" s="932" t="str">
        <f t="array" ref="H22881">if(F22881&lt;&gt;"", iferror(index('Internal Staffing Calculator'!B$8:B23500,match(F22881,'Internal Staffing Calculator'!E$8:E23500,0)), "Not In Budget"),"")</f>
        <v/>
      </c>
      <c r="I22881" s="184"/>
      <c r="J22881" s="184"/>
      <c r="K22881" s="184"/>
      <c r="L22881" s="183"/>
    </row>
    <row r="22882">
      <c r="A22882" s="454"/>
      <c r="B22882" s="927"/>
      <c r="C22882" s="580"/>
      <c r="D22882" s="939"/>
      <c r="E22882" s="940"/>
      <c r="F22882" s="941"/>
      <c r="G22882" s="937" t="str">
        <f t="array" ref="G22882">xlookup(F22882,'Internal Staffing Calculator'!E:E,'Internal Staffing Calculator'!C:C,"")</f>
        <v/>
      </c>
      <c r="H22882" s="932" t="str">
        <f t="array" ref="H22882">if(F22882&lt;&gt;"", iferror(index('Internal Staffing Calculator'!B$8:B23500,match(F22882,'Internal Staffing Calculator'!E$8:E23500,0)), "Not In Budget"),"")</f>
        <v/>
      </c>
      <c r="I22882" s="184"/>
      <c r="J22882" s="184"/>
      <c r="K22882" s="184"/>
      <c r="L22882" s="183"/>
    </row>
    <row r="22883">
      <c r="A22883" s="454"/>
      <c r="B22883" s="927"/>
      <c r="C22883" s="580"/>
      <c r="D22883" s="939"/>
      <c r="E22883" s="940"/>
      <c r="F22883" s="941"/>
      <c r="G22883" s="937" t="str">
        <f t="array" ref="G22883">xlookup(F22883,'Internal Staffing Calculator'!E:E,'Internal Staffing Calculator'!C:C,"")</f>
        <v/>
      </c>
      <c r="H22883" s="932" t="str">
        <f t="array" ref="H22883">if(F22883&lt;&gt;"", iferror(index('Internal Staffing Calculator'!B$8:B23500,match(F22883,'Internal Staffing Calculator'!E$8:E23500,0)), "Not In Budget"),"")</f>
        <v/>
      </c>
      <c r="I22883" s="184"/>
      <c r="J22883" s="184"/>
      <c r="K22883" s="184"/>
      <c r="L22883" s="183"/>
    </row>
    <row r="22884">
      <c r="A22884" s="454"/>
      <c r="B22884" s="927"/>
      <c r="C22884" s="580"/>
      <c r="D22884" s="939"/>
      <c r="E22884" s="940"/>
      <c r="F22884" s="941"/>
      <c r="G22884" s="937" t="str">
        <f t="array" ref="G22884">xlookup(F22884,'Internal Staffing Calculator'!E:E,'Internal Staffing Calculator'!C:C,"")</f>
        <v/>
      </c>
      <c r="H22884" s="932" t="str">
        <f t="array" ref="H22884">if(F22884&lt;&gt;"", iferror(index('Internal Staffing Calculator'!B$8:B23500,match(F22884,'Internal Staffing Calculator'!E$8:E23500,0)), "Not In Budget"),"")</f>
        <v/>
      </c>
      <c r="I22884" s="184"/>
      <c r="J22884" s="184"/>
      <c r="K22884" s="184"/>
      <c r="L22884" s="183"/>
    </row>
    <row r="22885">
      <c r="A22885" s="454"/>
      <c r="B22885" s="927"/>
      <c r="C22885" s="580"/>
      <c r="D22885" s="939"/>
      <c r="E22885" s="940"/>
      <c r="F22885" s="941"/>
      <c r="G22885" s="937" t="str">
        <f t="array" ref="G22885">xlookup(F22885,'Internal Staffing Calculator'!E:E,'Internal Staffing Calculator'!C:C,"")</f>
        <v/>
      </c>
      <c r="H22885" s="932" t="str">
        <f t="array" ref="H22885">if(F22885&lt;&gt;"", iferror(index('Internal Staffing Calculator'!B$8:B23500,match(F22885,'Internal Staffing Calculator'!E$8:E23500,0)), "Not In Budget"),"")</f>
        <v/>
      </c>
      <c r="I22885" s="184"/>
      <c r="J22885" s="184"/>
      <c r="K22885" s="184"/>
      <c r="L22885" s="183"/>
    </row>
    <row r="22886">
      <c r="A22886" s="454"/>
      <c r="B22886" s="927"/>
      <c r="C22886" s="580"/>
      <c r="D22886" s="939"/>
      <c r="E22886" s="940"/>
      <c r="F22886" s="941"/>
      <c r="G22886" s="937" t="str">
        <f t="array" ref="G22886">xlookup(F22886,'Internal Staffing Calculator'!E:E,'Internal Staffing Calculator'!C:C,"")</f>
        <v/>
      </c>
      <c r="H22886" s="932" t="str">
        <f t="array" ref="H22886">if(F22886&lt;&gt;"", iferror(index('Internal Staffing Calculator'!B$8:B23500,match(F22886,'Internal Staffing Calculator'!E$8:E23500,0)), "Not In Budget"),"")</f>
        <v/>
      </c>
      <c r="I22886" s="184"/>
      <c r="J22886" s="184"/>
      <c r="K22886" s="184"/>
      <c r="L22886" s="183"/>
    </row>
    <row r="22887">
      <c r="A22887" s="454"/>
      <c r="B22887" s="927"/>
      <c r="C22887" s="580"/>
      <c r="D22887" s="939"/>
      <c r="E22887" s="940"/>
      <c r="F22887" s="941"/>
      <c r="G22887" s="937" t="str">
        <f t="array" ref="G22887">xlookup(F22887,'Internal Staffing Calculator'!E:E,'Internal Staffing Calculator'!C:C,"")</f>
        <v/>
      </c>
      <c r="H22887" s="932" t="str">
        <f t="array" ref="H22887">if(F22887&lt;&gt;"", iferror(index('Internal Staffing Calculator'!B$8:B23500,match(F22887,'Internal Staffing Calculator'!E$8:E23500,0)), "Not In Budget"),"")</f>
        <v/>
      </c>
      <c r="I22887" s="184"/>
      <c r="J22887" s="184"/>
      <c r="K22887" s="184"/>
      <c r="L22887" s="183"/>
    </row>
    <row r="22888">
      <c r="A22888" s="454"/>
      <c r="B22888" s="927"/>
      <c r="C22888" s="580"/>
      <c r="D22888" s="939"/>
      <c r="E22888" s="940"/>
      <c r="F22888" s="941"/>
      <c r="G22888" s="937" t="str">
        <f t="array" ref="G22888">xlookup(F22888,'Internal Staffing Calculator'!E:E,'Internal Staffing Calculator'!C:C,"")</f>
        <v/>
      </c>
      <c r="H22888" s="932" t="str">
        <f t="array" ref="H22888">if(F22888&lt;&gt;"", iferror(index('Internal Staffing Calculator'!B$8:B23500,match(F22888,'Internal Staffing Calculator'!E$8:E23500,0)), "Not In Budget"),"")</f>
        <v/>
      </c>
      <c r="I22888" s="184"/>
      <c r="J22888" s="184"/>
      <c r="K22888" s="184"/>
      <c r="L22888" s="183"/>
    </row>
    <row r="22889">
      <c r="A22889" s="454"/>
      <c r="B22889" s="927"/>
      <c r="C22889" s="580"/>
      <c r="D22889" s="939"/>
      <c r="E22889" s="940"/>
      <c r="F22889" s="941"/>
      <c r="G22889" s="937" t="str">
        <f t="array" ref="G22889">xlookup(F22889,'Internal Staffing Calculator'!E:E,'Internal Staffing Calculator'!C:C,"")</f>
        <v/>
      </c>
      <c r="H22889" s="932" t="str">
        <f t="array" ref="H22889">if(F22889&lt;&gt;"", iferror(index('Internal Staffing Calculator'!B$8:B23500,match(F22889,'Internal Staffing Calculator'!E$8:E23500,0)), "Not In Budget"),"")</f>
        <v/>
      </c>
      <c r="I22889" s="184"/>
      <c r="J22889" s="184"/>
      <c r="K22889" s="184"/>
      <c r="L22889" s="183"/>
    </row>
    <row r="22890">
      <c r="A22890" s="454"/>
      <c r="B22890" s="927"/>
      <c r="C22890" s="580"/>
      <c r="D22890" s="939"/>
      <c r="E22890" s="940"/>
      <c r="F22890" s="941"/>
      <c r="G22890" s="937" t="str">
        <f t="array" ref="G22890">xlookup(F22890,'Internal Staffing Calculator'!E:E,'Internal Staffing Calculator'!C:C,"")</f>
        <v/>
      </c>
      <c r="H22890" s="932" t="str">
        <f t="array" ref="H22890">if(F22890&lt;&gt;"", iferror(index('Internal Staffing Calculator'!B$8:B23500,match(F22890,'Internal Staffing Calculator'!E$8:E23500,0)), "Not In Budget"),"")</f>
        <v/>
      </c>
      <c r="I22890" s="184"/>
      <c r="J22890" s="184"/>
      <c r="K22890" s="184"/>
      <c r="L22890" s="183"/>
    </row>
    <row r="22891">
      <c r="A22891" s="454"/>
      <c r="B22891" s="927"/>
      <c r="C22891" s="580"/>
      <c r="D22891" s="939"/>
      <c r="E22891" s="940"/>
      <c r="F22891" s="941"/>
      <c r="G22891" s="937" t="str">
        <f t="array" ref="G22891">xlookup(F22891,'Internal Staffing Calculator'!E:E,'Internal Staffing Calculator'!C:C,"")</f>
        <v/>
      </c>
      <c r="H22891" s="932" t="str">
        <f t="array" ref="H22891">if(F22891&lt;&gt;"", iferror(index('Internal Staffing Calculator'!B$8:B23500,match(F22891,'Internal Staffing Calculator'!E$8:E23500,0)), "Not In Budget"),"")</f>
        <v/>
      </c>
      <c r="I22891" s="184"/>
      <c r="J22891" s="184"/>
      <c r="K22891" s="184"/>
      <c r="L22891" s="183"/>
    </row>
    <row r="22892">
      <c r="A22892" s="454"/>
      <c r="B22892" s="927"/>
      <c r="C22892" s="580"/>
      <c r="D22892" s="939"/>
      <c r="E22892" s="940"/>
      <c r="F22892" s="941"/>
      <c r="G22892" s="937" t="str">
        <f t="array" ref="G22892">xlookup(F22892,'Internal Staffing Calculator'!E:E,'Internal Staffing Calculator'!C:C,"")</f>
        <v/>
      </c>
      <c r="H22892" s="932" t="str">
        <f t="array" ref="H22892">if(F22892&lt;&gt;"", iferror(index('Internal Staffing Calculator'!B$8:B23500,match(F22892,'Internal Staffing Calculator'!E$8:E23500,0)), "Not In Budget"),"")</f>
        <v/>
      </c>
      <c r="I22892" s="184"/>
      <c r="J22892" s="184"/>
      <c r="K22892" s="184"/>
      <c r="L22892" s="183"/>
    </row>
    <row r="22893">
      <c r="A22893" s="454"/>
      <c r="B22893" s="927"/>
      <c r="C22893" s="580"/>
      <c r="D22893" s="939"/>
      <c r="E22893" s="940"/>
      <c r="F22893" s="941"/>
      <c r="G22893" s="937" t="str">
        <f t="array" ref="G22893">xlookup(F22893,'Internal Staffing Calculator'!E:E,'Internal Staffing Calculator'!C:C,"")</f>
        <v/>
      </c>
      <c r="H22893" s="932" t="str">
        <f t="array" ref="H22893">if(F22893&lt;&gt;"", iferror(index('Internal Staffing Calculator'!B$8:B23500,match(F22893,'Internal Staffing Calculator'!E$8:E23500,0)), "Not In Budget"),"")</f>
        <v/>
      </c>
      <c r="I22893" s="184"/>
      <c r="J22893" s="184"/>
      <c r="K22893" s="184"/>
      <c r="L22893" s="183"/>
    </row>
    <row r="22894">
      <c r="A22894" s="454"/>
      <c r="B22894" s="927"/>
      <c r="C22894" s="580"/>
      <c r="D22894" s="939"/>
      <c r="E22894" s="940"/>
      <c r="F22894" s="941"/>
      <c r="G22894" s="937" t="str">
        <f t="array" ref="G22894">xlookup(F22894,'Internal Staffing Calculator'!E:E,'Internal Staffing Calculator'!C:C,"")</f>
        <v/>
      </c>
      <c r="H22894" s="932" t="str">
        <f t="array" ref="H22894">if(F22894&lt;&gt;"", iferror(index('Internal Staffing Calculator'!B$8:B23500,match(F22894,'Internal Staffing Calculator'!E$8:E23500,0)), "Not In Budget"),"")</f>
        <v/>
      </c>
      <c r="I22894" s="184"/>
      <c r="J22894" s="184"/>
      <c r="K22894" s="184"/>
      <c r="L22894" s="183"/>
    </row>
    <row r="22895">
      <c r="A22895" s="454"/>
      <c r="B22895" s="927"/>
      <c r="C22895" s="580"/>
      <c r="D22895" s="939"/>
      <c r="E22895" s="940"/>
      <c r="F22895" s="941"/>
      <c r="G22895" s="937" t="str">
        <f t="array" ref="G22895">xlookup(F22895,'Internal Staffing Calculator'!E:E,'Internal Staffing Calculator'!C:C,"")</f>
        <v/>
      </c>
      <c r="H22895" s="932" t="str">
        <f t="array" ref="H22895">if(F22895&lt;&gt;"", iferror(index('Internal Staffing Calculator'!B$8:B23500,match(F22895,'Internal Staffing Calculator'!E$8:E23500,0)), "Not In Budget"),"")</f>
        <v/>
      </c>
      <c r="I22895" s="184"/>
      <c r="J22895" s="184"/>
      <c r="K22895" s="184"/>
      <c r="L22895" s="183"/>
    </row>
    <row r="22896">
      <c r="A22896" s="454"/>
      <c r="B22896" s="927"/>
      <c r="C22896" s="580"/>
      <c r="D22896" s="939"/>
      <c r="E22896" s="940"/>
      <c r="F22896" s="941"/>
      <c r="G22896" s="937" t="str">
        <f t="array" ref="G22896">xlookup(F22896,'Internal Staffing Calculator'!E:E,'Internal Staffing Calculator'!C:C,"")</f>
        <v/>
      </c>
      <c r="H22896" s="932" t="str">
        <f t="array" ref="H22896">if(F22896&lt;&gt;"", iferror(index('Internal Staffing Calculator'!B$8:B23500,match(F22896,'Internal Staffing Calculator'!E$8:E23500,0)), "Not In Budget"),"")</f>
        <v/>
      </c>
      <c r="I22896" s="184"/>
      <c r="J22896" s="184"/>
      <c r="K22896" s="184"/>
      <c r="L22896" s="183"/>
    </row>
    <row r="22897">
      <c r="A22897" s="454"/>
      <c r="B22897" s="927"/>
      <c r="C22897" s="580"/>
      <c r="D22897" s="939"/>
      <c r="E22897" s="940"/>
      <c r="F22897" s="941"/>
      <c r="G22897" s="937" t="str">
        <f t="array" ref="G22897">xlookup(F22897,'Internal Staffing Calculator'!E:E,'Internal Staffing Calculator'!C:C,"")</f>
        <v/>
      </c>
      <c r="H22897" s="932" t="str">
        <f t="array" ref="H22897">if(F22897&lt;&gt;"", iferror(index('Internal Staffing Calculator'!B$8:B23500,match(F22897,'Internal Staffing Calculator'!E$8:E23500,0)), "Not In Budget"),"")</f>
        <v/>
      </c>
      <c r="I22897" s="184"/>
      <c r="J22897" s="184"/>
      <c r="K22897" s="184"/>
      <c r="L22897" s="183"/>
    </row>
    <row r="22898">
      <c r="A22898" s="454"/>
      <c r="B22898" s="927"/>
      <c r="C22898" s="580"/>
      <c r="D22898" s="939"/>
      <c r="E22898" s="940"/>
      <c r="F22898" s="941"/>
      <c r="G22898" s="937" t="str">
        <f t="array" ref="G22898">xlookup(F22898,'Internal Staffing Calculator'!E:E,'Internal Staffing Calculator'!C:C,"")</f>
        <v/>
      </c>
      <c r="H22898" s="932" t="str">
        <f t="array" ref="H22898">if(F22898&lt;&gt;"", iferror(index('Internal Staffing Calculator'!B$8:B23500,match(F22898,'Internal Staffing Calculator'!E$8:E23500,0)), "Not In Budget"),"")</f>
        <v/>
      </c>
      <c r="I22898" s="184"/>
      <c r="J22898" s="184"/>
      <c r="K22898" s="184"/>
      <c r="L22898" s="183"/>
    </row>
    <row r="22899">
      <c r="A22899" s="454"/>
      <c r="B22899" s="927"/>
      <c r="C22899" s="580"/>
      <c r="D22899" s="939"/>
      <c r="E22899" s="940"/>
      <c r="F22899" s="941"/>
      <c r="G22899" s="937" t="str">
        <f t="array" ref="G22899">xlookup(F22899,'Internal Staffing Calculator'!E:E,'Internal Staffing Calculator'!C:C,"")</f>
        <v/>
      </c>
      <c r="H22899" s="932" t="str">
        <f t="array" ref="H22899">if(F22899&lt;&gt;"", iferror(index('Internal Staffing Calculator'!B$8:B23500,match(F22899,'Internal Staffing Calculator'!E$8:E23500,0)), "Not In Budget"),"")</f>
        <v/>
      </c>
      <c r="I22899" s="184"/>
      <c r="J22899" s="184"/>
      <c r="K22899" s="184"/>
      <c r="L22899" s="183"/>
    </row>
    <row r="22900">
      <c r="A22900" s="454"/>
      <c r="B22900" s="927"/>
      <c r="C22900" s="580"/>
      <c r="D22900" s="939"/>
      <c r="E22900" s="940"/>
      <c r="F22900" s="941"/>
      <c r="G22900" s="937" t="str">
        <f t="array" ref="G22900">xlookup(F22900,'Internal Staffing Calculator'!E:E,'Internal Staffing Calculator'!C:C,"")</f>
        <v/>
      </c>
      <c r="H22900" s="932" t="str">
        <f t="array" ref="H22900">if(F22900&lt;&gt;"", iferror(index('Internal Staffing Calculator'!B$8:B23500,match(F22900,'Internal Staffing Calculator'!E$8:E23500,0)), "Not In Budget"),"")</f>
        <v/>
      </c>
      <c r="I22900" s="184"/>
      <c r="J22900" s="184"/>
      <c r="K22900" s="184"/>
      <c r="L22900" s="183"/>
    </row>
    <row r="22901">
      <c r="A22901" s="454"/>
      <c r="B22901" s="927"/>
      <c r="C22901" s="580"/>
      <c r="D22901" s="939"/>
      <c r="E22901" s="940"/>
      <c r="F22901" s="941"/>
      <c r="G22901" s="937" t="str">
        <f t="array" ref="G22901">xlookup(F22901,'Internal Staffing Calculator'!E:E,'Internal Staffing Calculator'!C:C,"")</f>
        <v/>
      </c>
      <c r="H22901" s="932" t="str">
        <f t="array" ref="H22901">if(F22901&lt;&gt;"", iferror(index('Internal Staffing Calculator'!B$8:B23500,match(F22901,'Internal Staffing Calculator'!E$8:E23500,0)), "Not In Budget"),"")</f>
        <v/>
      </c>
      <c r="I22901" s="184"/>
      <c r="J22901" s="184"/>
      <c r="K22901" s="184"/>
      <c r="L22901" s="183"/>
    </row>
    <row r="22902">
      <c r="A22902" s="454"/>
      <c r="B22902" s="927"/>
      <c r="C22902" s="580"/>
      <c r="D22902" s="939"/>
      <c r="E22902" s="940"/>
      <c r="F22902" s="941"/>
      <c r="G22902" s="937" t="str">
        <f t="array" ref="G22902">xlookup(F22902,'Internal Staffing Calculator'!E:E,'Internal Staffing Calculator'!C:C,"")</f>
        <v/>
      </c>
      <c r="H22902" s="932" t="str">
        <f t="array" ref="H22902">if(F22902&lt;&gt;"", iferror(index('Internal Staffing Calculator'!B$8:B23500,match(F22902,'Internal Staffing Calculator'!E$8:E23500,0)), "Not In Budget"),"")</f>
        <v/>
      </c>
      <c r="I22902" s="184"/>
      <c r="J22902" s="184"/>
      <c r="K22902" s="184"/>
      <c r="L22902" s="183"/>
    </row>
    <row r="22903">
      <c r="A22903" s="454"/>
      <c r="B22903" s="927"/>
      <c r="C22903" s="580"/>
      <c r="D22903" s="939"/>
      <c r="E22903" s="940"/>
      <c r="F22903" s="941"/>
      <c r="G22903" s="937" t="str">
        <f t="array" ref="G22903">xlookup(F22903,'Internal Staffing Calculator'!E:E,'Internal Staffing Calculator'!C:C,"")</f>
        <v/>
      </c>
      <c r="H22903" s="932" t="str">
        <f t="array" ref="H22903">if(F22903&lt;&gt;"", iferror(index('Internal Staffing Calculator'!B$8:B23500,match(F22903,'Internal Staffing Calculator'!E$8:E23500,0)), "Not In Budget"),"")</f>
        <v/>
      </c>
      <c r="I22903" s="184"/>
      <c r="J22903" s="184"/>
      <c r="K22903" s="184"/>
      <c r="L22903" s="183"/>
    </row>
    <row r="22904">
      <c r="A22904" s="454"/>
      <c r="B22904" s="927"/>
      <c r="C22904" s="580"/>
      <c r="D22904" s="939"/>
      <c r="E22904" s="940"/>
      <c r="F22904" s="941"/>
      <c r="G22904" s="937" t="str">
        <f t="array" ref="G22904">xlookup(F22904,'Internal Staffing Calculator'!E:E,'Internal Staffing Calculator'!C:C,"")</f>
        <v/>
      </c>
      <c r="H22904" s="932" t="str">
        <f t="array" ref="H22904">if(F22904&lt;&gt;"", iferror(index('Internal Staffing Calculator'!B$8:B23500,match(F22904,'Internal Staffing Calculator'!E$8:E23500,0)), "Not In Budget"),"")</f>
        <v/>
      </c>
      <c r="I22904" s="184"/>
      <c r="J22904" s="184"/>
      <c r="K22904" s="184"/>
      <c r="L22904" s="183"/>
    </row>
    <row r="22905">
      <c r="A22905" s="454"/>
      <c r="B22905" s="927"/>
      <c r="C22905" s="580"/>
      <c r="D22905" s="939"/>
      <c r="E22905" s="940"/>
      <c r="F22905" s="941"/>
      <c r="G22905" s="937" t="str">
        <f t="array" ref="G22905">xlookup(F22905,'Internal Staffing Calculator'!E:E,'Internal Staffing Calculator'!C:C,"")</f>
        <v/>
      </c>
      <c r="H22905" s="932" t="str">
        <f t="array" ref="H22905">if(F22905&lt;&gt;"", iferror(index('Internal Staffing Calculator'!B$8:B23500,match(F22905,'Internal Staffing Calculator'!E$8:E23500,0)), "Not In Budget"),"")</f>
        <v/>
      </c>
      <c r="I22905" s="184"/>
      <c r="J22905" s="184"/>
      <c r="K22905" s="184"/>
      <c r="L22905" s="183"/>
    </row>
    <row r="22906">
      <c r="A22906" s="454"/>
      <c r="B22906" s="927"/>
      <c r="C22906" s="580"/>
      <c r="D22906" s="939"/>
      <c r="E22906" s="940"/>
      <c r="F22906" s="941"/>
      <c r="G22906" s="937" t="str">
        <f t="array" ref="G22906">xlookup(F22906,'Internal Staffing Calculator'!E:E,'Internal Staffing Calculator'!C:C,"")</f>
        <v/>
      </c>
      <c r="H22906" s="932" t="str">
        <f t="array" ref="H22906">if(F22906&lt;&gt;"", iferror(index('Internal Staffing Calculator'!B$8:B23500,match(F22906,'Internal Staffing Calculator'!E$8:E23500,0)), "Not In Budget"),"")</f>
        <v/>
      </c>
      <c r="I22906" s="184"/>
      <c r="J22906" s="184"/>
      <c r="K22906" s="184"/>
      <c r="L22906" s="183"/>
    </row>
    <row r="22907">
      <c r="A22907" s="454"/>
      <c r="B22907" s="927"/>
      <c r="C22907" s="580"/>
      <c r="D22907" s="939"/>
      <c r="E22907" s="940"/>
      <c r="F22907" s="941"/>
      <c r="G22907" s="937" t="str">
        <f t="array" ref="G22907">xlookup(F22907,'Internal Staffing Calculator'!E:E,'Internal Staffing Calculator'!C:C,"")</f>
        <v/>
      </c>
      <c r="H22907" s="932" t="str">
        <f t="array" ref="H22907">if(F22907&lt;&gt;"", iferror(index('Internal Staffing Calculator'!B$8:B23500,match(F22907,'Internal Staffing Calculator'!E$8:E23500,0)), "Not In Budget"),"")</f>
        <v/>
      </c>
      <c r="I22907" s="184"/>
      <c r="J22907" s="184"/>
      <c r="K22907" s="184"/>
      <c r="L22907" s="183"/>
    </row>
    <row r="22908">
      <c r="A22908" s="454"/>
      <c r="B22908" s="927"/>
      <c r="C22908" s="580"/>
      <c r="D22908" s="939"/>
      <c r="E22908" s="940"/>
      <c r="F22908" s="941"/>
      <c r="G22908" s="937" t="str">
        <f t="array" ref="G22908">xlookup(F22908,'Internal Staffing Calculator'!E:E,'Internal Staffing Calculator'!C:C,"")</f>
        <v/>
      </c>
      <c r="H22908" s="932" t="str">
        <f t="array" ref="H22908">if(F22908&lt;&gt;"", iferror(index('Internal Staffing Calculator'!B$8:B23500,match(F22908,'Internal Staffing Calculator'!E$8:E23500,0)), "Not In Budget"),"")</f>
        <v/>
      </c>
      <c r="I22908" s="184"/>
      <c r="J22908" s="184"/>
      <c r="K22908" s="184"/>
      <c r="L22908" s="183"/>
    </row>
    <row r="22909">
      <c r="A22909" s="454"/>
      <c r="B22909" s="927"/>
      <c r="C22909" s="580"/>
      <c r="D22909" s="939"/>
      <c r="E22909" s="940"/>
      <c r="F22909" s="941"/>
      <c r="G22909" s="937" t="str">
        <f t="array" ref="G22909">xlookup(F22909,'Internal Staffing Calculator'!E:E,'Internal Staffing Calculator'!C:C,"")</f>
        <v/>
      </c>
      <c r="H22909" s="932" t="str">
        <f t="array" ref="H22909">if(F22909&lt;&gt;"", iferror(index('Internal Staffing Calculator'!B$8:B23500,match(F22909,'Internal Staffing Calculator'!E$8:E23500,0)), "Not In Budget"),"")</f>
        <v/>
      </c>
      <c r="I22909" s="184"/>
      <c r="J22909" s="184"/>
      <c r="K22909" s="184"/>
      <c r="L22909" s="183"/>
    </row>
    <row r="22910">
      <c r="A22910" s="454"/>
      <c r="B22910" s="927"/>
      <c r="C22910" s="580"/>
      <c r="D22910" s="939"/>
      <c r="E22910" s="940"/>
      <c r="F22910" s="941"/>
      <c r="G22910" s="937" t="str">
        <f t="array" ref="G22910">xlookup(F22910,'Internal Staffing Calculator'!E:E,'Internal Staffing Calculator'!C:C,"")</f>
        <v/>
      </c>
      <c r="H22910" s="932" t="str">
        <f t="array" ref="H22910">if(F22910&lt;&gt;"", iferror(index('Internal Staffing Calculator'!B$8:B23500,match(F22910,'Internal Staffing Calculator'!E$8:E23500,0)), "Not In Budget"),"")</f>
        <v/>
      </c>
      <c r="I22910" s="184"/>
      <c r="J22910" s="184"/>
      <c r="K22910" s="184"/>
      <c r="L22910" s="183"/>
    </row>
    <row r="22911">
      <c r="A22911" s="454"/>
      <c r="B22911" s="927"/>
      <c r="C22911" s="580"/>
      <c r="D22911" s="939"/>
      <c r="E22911" s="940"/>
      <c r="F22911" s="941"/>
      <c r="G22911" s="937" t="str">
        <f t="array" ref="G22911">xlookup(F22911,'Internal Staffing Calculator'!E:E,'Internal Staffing Calculator'!C:C,"")</f>
        <v/>
      </c>
      <c r="H22911" s="932" t="str">
        <f t="array" ref="H22911">if(F22911&lt;&gt;"", iferror(index('Internal Staffing Calculator'!B$8:B23500,match(F22911,'Internal Staffing Calculator'!E$8:E23500,0)), "Not In Budget"),"")</f>
        <v/>
      </c>
      <c r="I22911" s="184"/>
      <c r="J22911" s="184"/>
      <c r="K22911" s="184"/>
      <c r="L22911" s="183"/>
    </row>
    <row r="22912">
      <c r="A22912" s="454"/>
      <c r="B22912" s="927"/>
      <c r="C22912" s="580"/>
      <c r="D22912" s="939"/>
      <c r="E22912" s="940"/>
      <c r="F22912" s="941"/>
      <c r="G22912" s="937" t="str">
        <f t="array" ref="G22912">xlookup(F22912,'Internal Staffing Calculator'!E:E,'Internal Staffing Calculator'!C:C,"")</f>
        <v/>
      </c>
      <c r="H22912" s="932" t="str">
        <f t="array" ref="H22912">if(F22912&lt;&gt;"", iferror(index('Internal Staffing Calculator'!B$8:B23500,match(F22912,'Internal Staffing Calculator'!E$8:E23500,0)), "Not In Budget"),"")</f>
        <v/>
      </c>
      <c r="I22912" s="184"/>
      <c r="J22912" s="184"/>
      <c r="K22912" s="184"/>
      <c r="L22912" s="183"/>
    </row>
    <row r="22913">
      <c r="A22913" s="454"/>
      <c r="B22913" s="927"/>
      <c r="C22913" s="580"/>
      <c r="D22913" s="939"/>
      <c r="E22913" s="940"/>
      <c r="F22913" s="941"/>
      <c r="G22913" s="937" t="str">
        <f t="array" ref="G22913">xlookup(F22913,'Internal Staffing Calculator'!E:E,'Internal Staffing Calculator'!C:C,"")</f>
        <v/>
      </c>
      <c r="H22913" s="932" t="str">
        <f t="array" ref="H22913">if(F22913&lt;&gt;"", iferror(index('Internal Staffing Calculator'!B$8:B23500,match(F22913,'Internal Staffing Calculator'!E$8:E23500,0)), "Not In Budget"),"")</f>
        <v/>
      </c>
      <c r="I22913" s="184"/>
      <c r="J22913" s="184"/>
      <c r="K22913" s="184"/>
      <c r="L22913" s="183"/>
    </row>
    <row r="22914">
      <c r="A22914" s="454"/>
      <c r="B22914" s="927"/>
      <c r="C22914" s="580"/>
      <c r="D22914" s="939"/>
      <c r="E22914" s="940"/>
      <c r="F22914" s="941"/>
      <c r="G22914" s="937" t="str">
        <f t="array" ref="G22914">xlookup(F22914,'Internal Staffing Calculator'!E:E,'Internal Staffing Calculator'!C:C,"")</f>
        <v/>
      </c>
      <c r="H22914" s="932" t="str">
        <f t="array" ref="H22914">if(F22914&lt;&gt;"", iferror(index('Internal Staffing Calculator'!B$8:B23500,match(F22914,'Internal Staffing Calculator'!E$8:E23500,0)), "Not In Budget"),"")</f>
        <v/>
      </c>
      <c r="I22914" s="184"/>
      <c r="J22914" s="184"/>
      <c r="K22914" s="184"/>
      <c r="L22914" s="183"/>
    </row>
    <row r="22915">
      <c r="A22915" s="454"/>
      <c r="B22915" s="927"/>
      <c r="C22915" s="580"/>
      <c r="D22915" s="939"/>
      <c r="E22915" s="940"/>
      <c r="F22915" s="941"/>
      <c r="G22915" s="937" t="str">
        <f t="array" ref="G22915">xlookup(F22915,'Internal Staffing Calculator'!E:E,'Internal Staffing Calculator'!C:C,"")</f>
        <v/>
      </c>
      <c r="H22915" s="932" t="str">
        <f t="array" ref="H22915">if(F22915&lt;&gt;"", iferror(index('Internal Staffing Calculator'!B$8:B23500,match(F22915,'Internal Staffing Calculator'!E$8:E23500,0)), "Not In Budget"),"")</f>
        <v/>
      </c>
      <c r="I22915" s="184"/>
      <c r="J22915" s="184"/>
      <c r="K22915" s="184"/>
      <c r="L22915" s="183"/>
    </row>
    <row r="22916">
      <c r="A22916" s="454"/>
      <c r="B22916" s="927"/>
      <c r="C22916" s="580"/>
      <c r="D22916" s="939"/>
      <c r="E22916" s="940"/>
      <c r="F22916" s="941"/>
      <c r="G22916" s="937" t="str">
        <f t="array" ref="G22916">xlookup(F22916,'Internal Staffing Calculator'!E:E,'Internal Staffing Calculator'!C:C,"")</f>
        <v/>
      </c>
      <c r="H22916" s="932" t="str">
        <f t="array" ref="H22916">if(F22916&lt;&gt;"", iferror(index('Internal Staffing Calculator'!B$8:B23500,match(F22916,'Internal Staffing Calculator'!E$8:E23500,0)), "Not In Budget"),"")</f>
        <v/>
      </c>
      <c r="I22916" s="184"/>
      <c r="J22916" s="184"/>
      <c r="K22916" s="184"/>
      <c r="L22916" s="183"/>
    </row>
    <row r="22917">
      <c r="A22917" s="454"/>
      <c r="B22917" s="927"/>
      <c r="C22917" s="580"/>
      <c r="D22917" s="939"/>
      <c r="E22917" s="940"/>
      <c r="F22917" s="941"/>
      <c r="G22917" s="937" t="str">
        <f t="array" ref="G22917">xlookup(F22917,'Internal Staffing Calculator'!E:E,'Internal Staffing Calculator'!C:C,"")</f>
        <v/>
      </c>
      <c r="H22917" s="932" t="str">
        <f t="array" ref="H22917">if(F22917&lt;&gt;"", iferror(index('Internal Staffing Calculator'!B$8:B23500,match(F22917,'Internal Staffing Calculator'!E$8:E23500,0)), "Not In Budget"),"")</f>
        <v/>
      </c>
      <c r="I22917" s="184"/>
      <c r="J22917" s="184"/>
      <c r="K22917" s="184"/>
      <c r="L22917" s="183"/>
    </row>
    <row r="22918">
      <c r="A22918" s="454"/>
      <c r="B22918" s="927"/>
      <c r="C22918" s="580"/>
      <c r="D22918" s="939"/>
      <c r="E22918" s="940"/>
      <c r="F22918" s="941"/>
      <c r="G22918" s="937" t="str">
        <f t="array" ref="G22918">xlookup(F22918,'Internal Staffing Calculator'!E:E,'Internal Staffing Calculator'!C:C,"")</f>
        <v/>
      </c>
      <c r="H22918" s="932" t="str">
        <f t="array" ref="H22918">if(F22918&lt;&gt;"", iferror(index('Internal Staffing Calculator'!B$8:B23500,match(F22918,'Internal Staffing Calculator'!E$8:E23500,0)), "Not In Budget"),"")</f>
        <v/>
      </c>
      <c r="I22918" s="184"/>
      <c r="J22918" s="184"/>
      <c r="K22918" s="184"/>
      <c r="L22918" s="183"/>
    </row>
    <row r="22919">
      <c r="A22919" s="454"/>
      <c r="B22919" s="927"/>
      <c r="C22919" s="580"/>
      <c r="D22919" s="939"/>
      <c r="E22919" s="940"/>
      <c r="F22919" s="941"/>
      <c r="G22919" s="937" t="str">
        <f t="array" ref="G22919">xlookup(F22919,'Internal Staffing Calculator'!E:E,'Internal Staffing Calculator'!C:C,"")</f>
        <v/>
      </c>
      <c r="H22919" s="932" t="str">
        <f t="array" ref="H22919">if(F22919&lt;&gt;"", iferror(index('Internal Staffing Calculator'!B$8:B23500,match(F22919,'Internal Staffing Calculator'!E$8:E23500,0)), "Not In Budget"),"")</f>
        <v/>
      </c>
      <c r="I22919" s="184"/>
      <c r="J22919" s="184"/>
      <c r="K22919" s="184"/>
      <c r="L22919" s="183"/>
    </row>
    <row r="22920">
      <c r="A22920" s="454"/>
      <c r="B22920" s="927"/>
      <c r="C22920" s="580"/>
      <c r="D22920" s="939"/>
      <c r="E22920" s="940"/>
      <c r="F22920" s="941"/>
      <c r="G22920" s="937" t="str">
        <f t="array" ref="G22920">xlookup(F22920,'Internal Staffing Calculator'!E:E,'Internal Staffing Calculator'!C:C,"")</f>
        <v/>
      </c>
      <c r="H22920" s="932" t="str">
        <f t="array" ref="H22920">if(F22920&lt;&gt;"", iferror(index('Internal Staffing Calculator'!B$8:B23500,match(F22920,'Internal Staffing Calculator'!E$8:E23500,0)), "Not In Budget"),"")</f>
        <v/>
      </c>
      <c r="I22920" s="184"/>
      <c r="J22920" s="184"/>
      <c r="K22920" s="184"/>
      <c r="L22920" s="183"/>
    </row>
    <row r="22921">
      <c r="A22921" s="454"/>
      <c r="B22921" s="927"/>
      <c r="C22921" s="580"/>
      <c r="D22921" s="939"/>
      <c r="E22921" s="940"/>
      <c r="F22921" s="941"/>
      <c r="G22921" s="937" t="str">
        <f t="array" ref="G22921">xlookup(F22921,'Internal Staffing Calculator'!E:E,'Internal Staffing Calculator'!C:C,"")</f>
        <v/>
      </c>
      <c r="H22921" s="932" t="str">
        <f t="array" ref="H22921">if(F22921&lt;&gt;"", iferror(index('Internal Staffing Calculator'!B$8:B23500,match(F22921,'Internal Staffing Calculator'!E$8:E23500,0)), "Not In Budget"),"")</f>
        <v/>
      </c>
      <c r="I22921" s="184"/>
      <c r="J22921" s="184"/>
      <c r="K22921" s="184"/>
      <c r="L22921" s="183"/>
    </row>
    <row r="22922">
      <c r="A22922" s="454"/>
      <c r="B22922" s="927"/>
      <c r="C22922" s="580"/>
      <c r="D22922" s="939"/>
      <c r="E22922" s="940"/>
      <c r="F22922" s="941"/>
      <c r="G22922" s="937" t="str">
        <f t="array" ref="G22922">xlookup(F22922,'Internal Staffing Calculator'!E:E,'Internal Staffing Calculator'!C:C,"")</f>
        <v/>
      </c>
      <c r="H22922" s="932" t="str">
        <f t="array" ref="H22922">if(F22922&lt;&gt;"", iferror(index('Internal Staffing Calculator'!B$8:B23500,match(F22922,'Internal Staffing Calculator'!E$8:E23500,0)), "Not In Budget"),"")</f>
        <v/>
      </c>
      <c r="I22922" s="184"/>
      <c r="J22922" s="184"/>
      <c r="K22922" s="184"/>
      <c r="L22922" s="183"/>
    </row>
    <row r="22923">
      <c r="A22923" s="454"/>
      <c r="B22923" s="927"/>
      <c r="C22923" s="580"/>
      <c r="D22923" s="939"/>
      <c r="E22923" s="940"/>
      <c r="F22923" s="941"/>
      <c r="G22923" s="937" t="str">
        <f t="array" ref="G22923">xlookup(F22923,'Internal Staffing Calculator'!E:E,'Internal Staffing Calculator'!C:C,"")</f>
        <v/>
      </c>
      <c r="H22923" s="932" t="str">
        <f t="array" ref="H22923">if(F22923&lt;&gt;"", iferror(index('Internal Staffing Calculator'!B$8:B23500,match(F22923,'Internal Staffing Calculator'!E$8:E23500,0)), "Not In Budget"),"")</f>
        <v/>
      </c>
      <c r="I22923" s="184"/>
      <c r="J22923" s="184"/>
      <c r="K22923" s="184"/>
      <c r="L22923" s="183"/>
    </row>
    <row r="22924">
      <c r="A22924" s="454"/>
      <c r="B22924" s="927"/>
      <c r="C22924" s="580"/>
      <c r="D22924" s="939"/>
      <c r="E22924" s="940"/>
      <c r="F22924" s="941"/>
      <c r="G22924" s="937" t="str">
        <f t="array" ref="G22924">xlookup(F22924,'Internal Staffing Calculator'!E:E,'Internal Staffing Calculator'!C:C,"")</f>
        <v/>
      </c>
      <c r="H22924" s="932" t="str">
        <f t="array" ref="H22924">if(F22924&lt;&gt;"", iferror(index('Internal Staffing Calculator'!B$8:B23500,match(F22924,'Internal Staffing Calculator'!E$8:E23500,0)), "Not In Budget"),"")</f>
        <v/>
      </c>
      <c r="I22924" s="184"/>
      <c r="J22924" s="184"/>
      <c r="K22924" s="184"/>
      <c r="L22924" s="183"/>
    </row>
    <row r="22925">
      <c r="A22925" s="454"/>
      <c r="B22925" s="927"/>
      <c r="C22925" s="580"/>
      <c r="D22925" s="939"/>
      <c r="E22925" s="940"/>
      <c r="F22925" s="941"/>
      <c r="G22925" s="937" t="str">
        <f t="array" ref="G22925">xlookup(F22925,'Internal Staffing Calculator'!E:E,'Internal Staffing Calculator'!C:C,"")</f>
        <v/>
      </c>
      <c r="H22925" s="932" t="str">
        <f t="array" ref="H22925">if(F22925&lt;&gt;"", iferror(index('Internal Staffing Calculator'!B$8:B23500,match(F22925,'Internal Staffing Calculator'!E$8:E23500,0)), "Not In Budget"),"")</f>
        <v/>
      </c>
      <c r="I22925" s="184"/>
      <c r="J22925" s="184"/>
      <c r="K22925" s="184"/>
      <c r="L22925" s="183"/>
    </row>
    <row r="22926">
      <c r="A22926" s="454"/>
      <c r="B22926" s="927"/>
      <c r="C22926" s="580"/>
      <c r="D22926" s="939"/>
      <c r="E22926" s="940"/>
      <c r="F22926" s="941"/>
      <c r="G22926" s="937" t="str">
        <f t="array" ref="G22926">xlookup(F22926,'Internal Staffing Calculator'!E:E,'Internal Staffing Calculator'!C:C,"")</f>
        <v/>
      </c>
      <c r="H22926" s="932" t="str">
        <f t="array" ref="H22926">if(F22926&lt;&gt;"", iferror(index('Internal Staffing Calculator'!B$8:B23500,match(F22926,'Internal Staffing Calculator'!E$8:E23500,0)), "Not In Budget"),"")</f>
        <v/>
      </c>
      <c r="I22926" s="184"/>
      <c r="J22926" s="184"/>
      <c r="K22926" s="184"/>
      <c r="L22926" s="183"/>
    </row>
    <row r="22927">
      <c r="A22927" s="454"/>
      <c r="B22927" s="927"/>
      <c r="C22927" s="580"/>
      <c r="D22927" s="939"/>
      <c r="E22927" s="940"/>
      <c r="F22927" s="941"/>
      <c r="G22927" s="937" t="str">
        <f t="array" ref="G22927">xlookup(F22927,'Internal Staffing Calculator'!E:E,'Internal Staffing Calculator'!C:C,"")</f>
        <v/>
      </c>
      <c r="H22927" s="932" t="str">
        <f t="array" ref="H22927">if(F22927&lt;&gt;"", iferror(index('Internal Staffing Calculator'!B$8:B23500,match(F22927,'Internal Staffing Calculator'!E$8:E23500,0)), "Not In Budget"),"")</f>
        <v/>
      </c>
      <c r="I22927" s="184"/>
      <c r="J22927" s="184"/>
      <c r="K22927" s="184"/>
      <c r="L22927" s="183"/>
    </row>
    <row r="22928">
      <c r="A22928" s="454"/>
      <c r="B22928" s="927"/>
      <c r="C22928" s="580"/>
      <c r="D22928" s="939"/>
      <c r="E22928" s="940"/>
      <c r="F22928" s="941"/>
      <c r="G22928" s="937" t="str">
        <f t="array" ref="G22928">xlookup(F22928,'Internal Staffing Calculator'!E:E,'Internal Staffing Calculator'!C:C,"")</f>
        <v/>
      </c>
      <c r="H22928" s="932" t="str">
        <f t="array" ref="H22928">if(F22928&lt;&gt;"", iferror(index('Internal Staffing Calculator'!B$8:B23500,match(F22928,'Internal Staffing Calculator'!E$8:E23500,0)), "Not In Budget"),"")</f>
        <v/>
      </c>
      <c r="I22928" s="184"/>
      <c r="J22928" s="184"/>
      <c r="K22928" s="184"/>
      <c r="L22928" s="183"/>
    </row>
    <row r="22929">
      <c r="A22929" s="454"/>
      <c r="B22929" s="927"/>
      <c r="C22929" s="580"/>
      <c r="D22929" s="939"/>
      <c r="E22929" s="940"/>
      <c r="F22929" s="941"/>
      <c r="G22929" s="937" t="str">
        <f t="array" ref="G22929">xlookup(F22929,'Internal Staffing Calculator'!E:E,'Internal Staffing Calculator'!C:C,"")</f>
        <v/>
      </c>
      <c r="H22929" s="932" t="str">
        <f t="array" ref="H22929">if(F22929&lt;&gt;"", iferror(index('Internal Staffing Calculator'!B$8:B23500,match(F22929,'Internal Staffing Calculator'!E$8:E23500,0)), "Not In Budget"),"")</f>
        <v/>
      </c>
      <c r="I22929" s="184"/>
      <c r="J22929" s="184"/>
      <c r="K22929" s="184"/>
      <c r="L22929" s="183"/>
    </row>
    <row r="22930">
      <c r="A22930" s="454"/>
      <c r="B22930" s="927"/>
      <c r="C22930" s="580"/>
      <c r="D22930" s="939"/>
      <c r="E22930" s="940"/>
      <c r="F22930" s="941"/>
      <c r="G22930" s="937" t="str">
        <f t="array" ref="G22930">xlookup(F22930,'Internal Staffing Calculator'!E:E,'Internal Staffing Calculator'!C:C,"")</f>
        <v/>
      </c>
      <c r="H22930" s="932" t="str">
        <f t="array" ref="H22930">if(F22930&lt;&gt;"", iferror(index('Internal Staffing Calculator'!B$8:B23500,match(F22930,'Internal Staffing Calculator'!E$8:E23500,0)), "Not In Budget"),"")</f>
        <v/>
      </c>
      <c r="I22930" s="184"/>
      <c r="J22930" s="184"/>
      <c r="K22930" s="184"/>
      <c r="L22930" s="183"/>
    </row>
    <row r="22931">
      <c r="A22931" s="454"/>
      <c r="B22931" s="927"/>
      <c r="C22931" s="580"/>
      <c r="D22931" s="939"/>
      <c r="E22931" s="940"/>
      <c r="F22931" s="941"/>
      <c r="G22931" s="937" t="str">
        <f t="array" ref="G22931">xlookup(F22931,'Internal Staffing Calculator'!E:E,'Internal Staffing Calculator'!C:C,"")</f>
        <v/>
      </c>
      <c r="H22931" s="932" t="str">
        <f t="array" ref="H22931">if(F22931&lt;&gt;"", iferror(index('Internal Staffing Calculator'!B$8:B23500,match(F22931,'Internal Staffing Calculator'!E$8:E23500,0)), "Not In Budget"),"")</f>
        <v/>
      </c>
      <c r="I22931" s="184"/>
      <c r="J22931" s="184"/>
      <c r="K22931" s="184"/>
      <c r="L22931" s="183"/>
    </row>
    <row r="22932">
      <c r="A22932" s="454"/>
      <c r="B22932" s="927"/>
      <c r="C22932" s="580"/>
      <c r="D22932" s="939"/>
      <c r="E22932" s="940"/>
      <c r="F22932" s="941"/>
      <c r="G22932" s="937" t="str">
        <f t="array" ref="G22932">xlookup(F22932,'Internal Staffing Calculator'!E:E,'Internal Staffing Calculator'!C:C,"")</f>
        <v/>
      </c>
      <c r="H22932" s="932" t="str">
        <f t="array" ref="H22932">if(F22932&lt;&gt;"", iferror(index('Internal Staffing Calculator'!B$8:B23500,match(F22932,'Internal Staffing Calculator'!E$8:E23500,0)), "Not In Budget"),"")</f>
        <v/>
      </c>
      <c r="I22932" s="184"/>
      <c r="J22932" s="184"/>
      <c r="K22932" s="184"/>
      <c r="L22932" s="183"/>
    </row>
    <row r="22933">
      <c r="A22933" s="454"/>
      <c r="B22933" s="927"/>
      <c r="C22933" s="580"/>
      <c r="D22933" s="939"/>
      <c r="E22933" s="940"/>
      <c r="F22933" s="941"/>
      <c r="G22933" s="937" t="str">
        <f t="array" ref="G22933">xlookup(F22933,'Internal Staffing Calculator'!E:E,'Internal Staffing Calculator'!C:C,"")</f>
        <v/>
      </c>
      <c r="H22933" s="932" t="str">
        <f t="array" ref="H22933">if(F22933&lt;&gt;"", iferror(index('Internal Staffing Calculator'!B$8:B23500,match(F22933,'Internal Staffing Calculator'!E$8:E23500,0)), "Not In Budget"),"")</f>
        <v/>
      </c>
      <c r="I22933" s="184"/>
      <c r="J22933" s="184"/>
      <c r="K22933" s="184"/>
      <c r="L22933" s="183"/>
    </row>
    <row r="22934">
      <c r="A22934" s="454"/>
      <c r="B22934" s="927"/>
      <c r="C22934" s="580"/>
      <c r="D22934" s="939"/>
      <c r="E22934" s="940"/>
      <c r="F22934" s="941"/>
      <c r="G22934" s="937" t="str">
        <f t="array" ref="G22934">xlookup(F22934,'Internal Staffing Calculator'!E:E,'Internal Staffing Calculator'!C:C,"")</f>
        <v/>
      </c>
      <c r="H22934" s="932" t="str">
        <f t="array" ref="H22934">if(F22934&lt;&gt;"", iferror(index('Internal Staffing Calculator'!B$8:B23500,match(F22934,'Internal Staffing Calculator'!E$8:E23500,0)), "Not In Budget"),"")</f>
        <v/>
      </c>
      <c r="I22934" s="184"/>
      <c r="J22934" s="184"/>
      <c r="K22934" s="184"/>
      <c r="L22934" s="183"/>
    </row>
    <row r="22935">
      <c r="A22935" s="454"/>
      <c r="B22935" s="927"/>
      <c r="C22935" s="580"/>
      <c r="D22935" s="939"/>
      <c r="E22935" s="940"/>
      <c r="F22935" s="941"/>
      <c r="G22935" s="937" t="str">
        <f t="array" ref="G22935">xlookup(F22935,'Internal Staffing Calculator'!E:E,'Internal Staffing Calculator'!C:C,"")</f>
        <v/>
      </c>
      <c r="H22935" s="932" t="str">
        <f t="array" ref="H22935">if(F22935&lt;&gt;"", iferror(index('Internal Staffing Calculator'!B$8:B23500,match(F22935,'Internal Staffing Calculator'!E$8:E23500,0)), "Not In Budget"),"")</f>
        <v/>
      </c>
      <c r="I22935" s="184"/>
      <c r="J22935" s="184"/>
      <c r="K22935" s="184"/>
      <c r="L22935" s="183"/>
    </row>
    <row r="22936">
      <c r="A22936" s="454"/>
      <c r="B22936" s="927"/>
      <c r="C22936" s="580"/>
      <c r="D22936" s="939"/>
      <c r="E22936" s="940"/>
      <c r="F22936" s="941"/>
      <c r="G22936" s="937" t="str">
        <f t="array" ref="G22936">xlookup(F22936,'Internal Staffing Calculator'!E:E,'Internal Staffing Calculator'!C:C,"")</f>
        <v/>
      </c>
      <c r="H22936" s="932" t="str">
        <f t="array" ref="H22936">if(F22936&lt;&gt;"", iferror(index('Internal Staffing Calculator'!B$8:B23500,match(F22936,'Internal Staffing Calculator'!E$8:E23500,0)), "Not In Budget"),"")</f>
        <v/>
      </c>
      <c r="I22936" s="184"/>
      <c r="J22936" s="184"/>
      <c r="K22936" s="184"/>
      <c r="L22936" s="183"/>
    </row>
    <row r="22937">
      <c r="A22937" s="454"/>
      <c r="B22937" s="927"/>
      <c r="C22937" s="580"/>
      <c r="D22937" s="939"/>
      <c r="E22937" s="940"/>
      <c r="F22937" s="941"/>
      <c r="G22937" s="937" t="str">
        <f t="array" ref="G22937">xlookup(F22937,'Internal Staffing Calculator'!E:E,'Internal Staffing Calculator'!C:C,"")</f>
        <v/>
      </c>
      <c r="H22937" s="932" t="str">
        <f t="array" ref="H22937">if(F22937&lt;&gt;"", iferror(index('Internal Staffing Calculator'!B$8:B23500,match(F22937,'Internal Staffing Calculator'!E$8:E23500,0)), "Not In Budget"),"")</f>
        <v/>
      </c>
      <c r="I22937" s="184"/>
      <c r="J22937" s="184"/>
      <c r="K22937" s="184"/>
      <c r="L22937" s="183"/>
    </row>
    <row r="22938">
      <c r="A22938" s="454"/>
      <c r="B22938" s="927"/>
      <c r="C22938" s="580"/>
      <c r="D22938" s="939"/>
      <c r="E22938" s="940"/>
      <c r="F22938" s="941"/>
      <c r="G22938" s="937" t="str">
        <f t="array" ref="G22938">xlookup(F22938,'Internal Staffing Calculator'!E:E,'Internal Staffing Calculator'!C:C,"")</f>
        <v/>
      </c>
      <c r="H22938" s="932" t="str">
        <f t="array" ref="H22938">if(F22938&lt;&gt;"", iferror(index('Internal Staffing Calculator'!B$8:B23500,match(F22938,'Internal Staffing Calculator'!E$8:E23500,0)), "Not In Budget"),"")</f>
        <v/>
      </c>
      <c r="I22938" s="184"/>
      <c r="J22938" s="184"/>
      <c r="K22938" s="184"/>
      <c r="L22938" s="183"/>
    </row>
    <row r="22939">
      <c r="A22939" s="454"/>
      <c r="B22939" s="927"/>
      <c r="C22939" s="580"/>
      <c r="D22939" s="939"/>
      <c r="E22939" s="940"/>
      <c r="F22939" s="941"/>
      <c r="G22939" s="937" t="str">
        <f t="array" ref="G22939">xlookup(F22939,'Internal Staffing Calculator'!E:E,'Internal Staffing Calculator'!C:C,"")</f>
        <v/>
      </c>
      <c r="H22939" s="932" t="str">
        <f t="array" ref="H22939">if(F22939&lt;&gt;"", iferror(index('Internal Staffing Calculator'!B$8:B23500,match(F22939,'Internal Staffing Calculator'!E$8:E23500,0)), "Not In Budget"),"")</f>
        <v/>
      </c>
      <c r="I22939" s="184"/>
      <c r="J22939" s="184"/>
      <c r="K22939" s="184"/>
      <c r="L22939" s="183"/>
    </row>
    <row r="22940">
      <c r="A22940" s="454"/>
      <c r="B22940" s="927"/>
      <c r="C22940" s="580"/>
      <c r="D22940" s="939"/>
      <c r="E22940" s="940"/>
      <c r="F22940" s="941"/>
      <c r="G22940" s="937" t="str">
        <f t="array" ref="G22940">xlookup(F22940,'Internal Staffing Calculator'!E:E,'Internal Staffing Calculator'!C:C,"")</f>
        <v/>
      </c>
      <c r="H22940" s="932" t="str">
        <f t="array" ref="H22940">if(F22940&lt;&gt;"", iferror(index('Internal Staffing Calculator'!B$8:B23500,match(F22940,'Internal Staffing Calculator'!E$8:E23500,0)), "Not In Budget"),"")</f>
        <v/>
      </c>
      <c r="I22940" s="184"/>
      <c r="J22940" s="184"/>
      <c r="K22940" s="184"/>
      <c r="L22940" s="183"/>
    </row>
    <row r="22941">
      <c r="A22941" s="454"/>
      <c r="B22941" s="927"/>
      <c r="C22941" s="580"/>
      <c r="D22941" s="939"/>
      <c r="E22941" s="940"/>
      <c r="F22941" s="941"/>
      <c r="G22941" s="937" t="str">
        <f t="array" ref="G22941">xlookup(F22941,'Internal Staffing Calculator'!E:E,'Internal Staffing Calculator'!C:C,"")</f>
        <v/>
      </c>
      <c r="H22941" s="932" t="str">
        <f t="array" ref="H22941">if(F22941&lt;&gt;"", iferror(index('Internal Staffing Calculator'!B$8:B23500,match(F22941,'Internal Staffing Calculator'!E$8:E23500,0)), "Not In Budget"),"")</f>
        <v/>
      </c>
      <c r="I22941" s="184"/>
      <c r="J22941" s="184"/>
      <c r="K22941" s="184"/>
      <c r="L22941" s="183"/>
    </row>
    <row r="22942">
      <c r="A22942" s="454"/>
      <c r="B22942" s="927"/>
      <c r="C22942" s="580"/>
      <c r="D22942" s="939"/>
      <c r="E22942" s="940"/>
      <c r="F22942" s="941"/>
      <c r="G22942" s="937" t="str">
        <f t="array" ref="G22942">xlookup(F22942,'Internal Staffing Calculator'!E:E,'Internal Staffing Calculator'!C:C,"")</f>
        <v/>
      </c>
      <c r="H22942" s="932" t="str">
        <f t="array" ref="H22942">if(F22942&lt;&gt;"", iferror(index('Internal Staffing Calculator'!B$8:B23500,match(F22942,'Internal Staffing Calculator'!E$8:E23500,0)), "Not In Budget"),"")</f>
        <v/>
      </c>
      <c r="I22942" s="184"/>
      <c r="J22942" s="184"/>
      <c r="K22942" s="184"/>
      <c r="L22942" s="183"/>
    </row>
    <row r="22943">
      <c r="A22943" s="454"/>
      <c r="B22943" s="927"/>
      <c r="C22943" s="580"/>
      <c r="D22943" s="939"/>
      <c r="E22943" s="940"/>
      <c r="F22943" s="941"/>
      <c r="G22943" s="937" t="str">
        <f t="array" ref="G22943">xlookup(F22943,'Internal Staffing Calculator'!E:E,'Internal Staffing Calculator'!C:C,"")</f>
        <v/>
      </c>
      <c r="H22943" s="932" t="str">
        <f t="array" ref="H22943">if(F22943&lt;&gt;"", iferror(index('Internal Staffing Calculator'!B$8:B23500,match(F22943,'Internal Staffing Calculator'!E$8:E23500,0)), "Not In Budget"),"")</f>
        <v/>
      </c>
      <c r="I22943" s="184"/>
      <c r="J22943" s="184"/>
      <c r="K22943" s="184"/>
      <c r="L22943" s="183"/>
    </row>
    <row r="22944">
      <c r="A22944" s="454"/>
      <c r="B22944" s="927"/>
      <c r="C22944" s="580"/>
      <c r="D22944" s="939"/>
      <c r="E22944" s="940"/>
      <c r="F22944" s="941"/>
      <c r="G22944" s="937" t="str">
        <f t="array" ref="G22944">xlookup(F22944,'Internal Staffing Calculator'!E:E,'Internal Staffing Calculator'!C:C,"")</f>
        <v/>
      </c>
      <c r="H22944" s="932" t="str">
        <f t="array" ref="H22944">if(F22944&lt;&gt;"", iferror(index('Internal Staffing Calculator'!B$8:B23500,match(F22944,'Internal Staffing Calculator'!E$8:E23500,0)), "Not In Budget"),"")</f>
        <v/>
      </c>
      <c r="I22944" s="184"/>
      <c r="J22944" s="184"/>
      <c r="K22944" s="184"/>
      <c r="L22944" s="183"/>
    </row>
    <row r="22945">
      <c r="A22945" s="454"/>
      <c r="B22945" s="927"/>
      <c r="C22945" s="580"/>
      <c r="D22945" s="939"/>
      <c r="E22945" s="940"/>
      <c r="F22945" s="941"/>
      <c r="G22945" s="937" t="str">
        <f t="array" ref="G22945">xlookup(F22945,'Internal Staffing Calculator'!E:E,'Internal Staffing Calculator'!C:C,"")</f>
        <v/>
      </c>
      <c r="H22945" s="932" t="str">
        <f t="array" ref="H22945">if(F22945&lt;&gt;"", iferror(index('Internal Staffing Calculator'!B$8:B23500,match(F22945,'Internal Staffing Calculator'!E$8:E23500,0)), "Not In Budget"),"")</f>
        <v/>
      </c>
      <c r="I22945" s="184"/>
      <c r="J22945" s="184"/>
      <c r="K22945" s="184"/>
      <c r="L22945" s="183"/>
    </row>
    <row r="22946">
      <c r="A22946" s="454"/>
      <c r="B22946" s="927"/>
      <c r="C22946" s="580"/>
      <c r="D22946" s="939"/>
      <c r="E22946" s="940"/>
      <c r="F22946" s="941"/>
      <c r="G22946" s="937" t="str">
        <f t="array" ref="G22946">xlookup(F22946,'Internal Staffing Calculator'!E:E,'Internal Staffing Calculator'!C:C,"")</f>
        <v/>
      </c>
      <c r="H22946" s="932" t="str">
        <f t="array" ref="H22946">if(F22946&lt;&gt;"", iferror(index('Internal Staffing Calculator'!B$8:B23500,match(F22946,'Internal Staffing Calculator'!E$8:E23500,0)), "Not In Budget"),"")</f>
        <v/>
      </c>
      <c r="I22946" s="184"/>
      <c r="J22946" s="184"/>
      <c r="K22946" s="184"/>
      <c r="L22946" s="183"/>
    </row>
    <row r="22947">
      <c r="A22947" s="454"/>
      <c r="B22947" s="927"/>
      <c r="C22947" s="580"/>
      <c r="D22947" s="939"/>
      <c r="E22947" s="940"/>
      <c r="F22947" s="941"/>
      <c r="G22947" s="937" t="str">
        <f t="array" ref="G22947">xlookup(F22947,'Internal Staffing Calculator'!E:E,'Internal Staffing Calculator'!C:C,"")</f>
        <v/>
      </c>
      <c r="H22947" s="932" t="str">
        <f t="array" ref="H22947">if(F22947&lt;&gt;"", iferror(index('Internal Staffing Calculator'!B$8:B23500,match(F22947,'Internal Staffing Calculator'!E$8:E23500,0)), "Not In Budget"),"")</f>
        <v/>
      </c>
      <c r="I22947" s="184"/>
      <c r="J22947" s="184"/>
      <c r="K22947" s="184"/>
      <c r="L22947" s="183"/>
    </row>
    <row r="22948">
      <c r="A22948" s="454"/>
      <c r="B22948" s="927"/>
      <c r="C22948" s="580"/>
      <c r="D22948" s="939"/>
      <c r="E22948" s="940"/>
      <c r="F22948" s="941"/>
      <c r="G22948" s="937" t="str">
        <f t="array" ref="G22948">xlookup(F22948,'Internal Staffing Calculator'!E:E,'Internal Staffing Calculator'!C:C,"")</f>
        <v/>
      </c>
      <c r="H22948" s="932" t="str">
        <f t="array" ref="H22948">if(F22948&lt;&gt;"", iferror(index('Internal Staffing Calculator'!B$8:B23500,match(F22948,'Internal Staffing Calculator'!E$8:E23500,0)), "Not In Budget"),"")</f>
        <v/>
      </c>
      <c r="I22948" s="184"/>
      <c r="J22948" s="184"/>
      <c r="K22948" s="184"/>
      <c r="L22948" s="183"/>
    </row>
    <row r="22949">
      <c r="A22949" s="454"/>
      <c r="B22949" s="927"/>
      <c r="C22949" s="580"/>
      <c r="D22949" s="939"/>
      <c r="E22949" s="940"/>
      <c r="F22949" s="941"/>
      <c r="G22949" s="937" t="str">
        <f t="array" ref="G22949">xlookup(F22949,'Internal Staffing Calculator'!E:E,'Internal Staffing Calculator'!C:C,"")</f>
        <v/>
      </c>
      <c r="H22949" s="932" t="str">
        <f t="array" ref="H22949">if(F22949&lt;&gt;"", iferror(index('Internal Staffing Calculator'!B$8:B23500,match(F22949,'Internal Staffing Calculator'!E$8:E23500,0)), "Not In Budget"),"")</f>
        <v/>
      </c>
      <c r="I22949" s="184"/>
      <c r="J22949" s="184"/>
      <c r="K22949" s="184"/>
      <c r="L22949" s="183"/>
    </row>
    <row r="22950">
      <c r="A22950" s="454"/>
      <c r="B22950" s="927"/>
      <c r="C22950" s="580"/>
      <c r="D22950" s="939"/>
      <c r="E22950" s="940"/>
      <c r="F22950" s="941"/>
      <c r="G22950" s="937" t="str">
        <f t="array" ref="G22950">xlookup(F22950,'Internal Staffing Calculator'!E:E,'Internal Staffing Calculator'!C:C,"")</f>
        <v/>
      </c>
      <c r="H22950" s="932" t="str">
        <f t="array" ref="H22950">if(F22950&lt;&gt;"", iferror(index('Internal Staffing Calculator'!B$8:B23500,match(F22950,'Internal Staffing Calculator'!E$8:E23500,0)), "Not In Budget"),"")</f>
        <v/>
      </c>
      <c r="I22950" s="184"/>
      <c r="J22950" s="184"/>
      <c r="K22950" s="184"/>
      <c r="L22950" s="183"/>
    </row>
    <row r="22951">
      <c r="A22951" s="454"/>
      <c r="B22951" s="927"/>
      <c r="C22951" s="580"/>
      <c r="D22951" s="939"/>
      <c r="E22951" s="940"/>
      <c r="F22951" s="941"/>
      <c r="G22951" s="937" t="str">
        <f t="array" ref="G22951">xlookup(F22951,'Internal Staffing Calculator'!E:E,'Internal Staffing Calculator'!C:C,"")</f>
        <v/>
      </c>
      <c r="H22951" s="932" t="str">
        <f t="array" ref="H22951">if(F22951&lt;&gt;"", iferror(index('Internal Staffing Calculator'!B$8:B23500,match(F22951,'Internal Staffing Calculator'!E$8:E23500,0)), "Not In Budget"),"")</f>
        <v/>
      </c>
      <c r="I22951" s="184"/>
      <c r="J22951" s="184"/>
      <c r="K22951" s="184"/>
      <c r="L22951" s="183"/>
    </row>
    <row r="22952">
      <c r="A22952" s="454"/>
      <c r="B22952" s="927"/>
      <c r="C22952" s="580"/>
      <c r="D22952" s="939"/>
      <c r="E22952" s="940"/>
      <c r="F22952" s="941"/>
      <c r="G22952" s="937" t="str">
        <f t="array" ref="G22952">xlookup(F22952,'Internal Staffing Calculator'!E:E,'Internal Staffing Calculator'!C:C,"")</f>
        <v/>
      </c>
      <c r="H22952" s="932" t="str">
        <f t="array" ref="H22952">if(F22952&lt;&gt;"", iferror(index('Internal Staffing Calculator'!B$8:B23500,match(F22952,'Internal Staffing Calculator'!E$8:E23500,0)), "Not In Budget"),"")</f>
        <v/>
      </c>
      <c r="I22952" s="184"/>
      <c r="J22952" s="184"/>
      <c r="K22952" s="184"/>
      <c r="L22952" s="183"/>
    </row>
    <row r="22953">
      <c r="A22953" s="454"/>
      <c r="B22953" s="927"/>
      <c r="C22953" s="580"/>
      <c r="D22953" s="939"/>
      <c r="E22953" s="940"/>
      <c r="F22953" s="941"/>
      <c r="G22953" s="937" t="str">
        <f t="array" ref="G22953">xlookup(F22953,'Internal Staffing Calculator'!E:E,'Internal Staffing Calculator'!C:C,"")</f>
        <v/>
      </c>
      <c r="H22953" s="932" t="str">
        <f t="array" ref="H22953">if(F22953&lt;&gt;"", iferror(index('Internal Staffing Calculator'!B$8:B23500,match(F22953,'Internal Staffing Calculator'!E$8:E23500,0)), "Not In Budget"),"")</f>
        <v/>
      </c>
      <c r="I22953" s="184"/>
      <c r="J22953" s="184"/>
      <c r="K22953" s="184"/>
      <c r="L22953" s="183"/>
    </row>
    <row r="22954">
      <c r="A22954" s="454"/>
      <c r="B22954" s="927"/>
      <c r="C22954" s="580"/>
      <c r="D22954" s="939"/>
      <c r="E22954" s="940"/>
      <c r="F22954" s="941"/>
      <c r="G22954" s="937" t="str">
        <f t="array" ref="G22954">xlookup(F22954,'Internal Staffing Calculator'!E:E,'Internal Staffing Calculator'!C:C,"")</f>
        <v/>
      </c>
      <c r="H22954" s="932" t="str">
        <f t="array" ref="H22954">if(F22954&lt;&gt;"", iferror(index('Internal Staffing Calculator'!B$8:B23500,match(F22954,'Internal Staffing Calculator'!E$8:E23500,0)), "Not In Budget"),"")</f>
        <v/>
      </c>
      <c r="I22954" s="184"/>
      <c r="J22954" s="184"/>
      <c r="K22954" s="184"/>
      <c r="L22954" s="183"/>
    </row>
    <row r="22955">
      <c r="A22955" s="454"/>
      <c r="B22955" s="927"/>
      <c r="C22955" s="580"/>
      <c r="D22955" s="939"/>
      <c r="E22955" s="940"/>
      <c r="F22955" s="941"/>
      <c r="G22955" s="937" t="str">
        <f t="array" ref="G22955">xlookup(F22955,'Internal Staffing Calculator'!E:E,'Internal Staffing Calculator'!C:C,"")</f>
        <v/>
      </c>
      <c r="H22955" s="932" t="str">
        <f t="array" ref="H22955">if(F22955&lt;&gt;"", iferror(index('Internal Staffing Calculator'!B$8:B23500,match(F22955,'Internal Staffing Calculator'!E$8:E23500,0)), "Not In Budget"),"")</f>
        <v/>
      </c>
      <c r="I22955" s="184"/>
      <c r="J22955" s="184"/>
      <c r="K22955" s="184"/>
      <c r="L22955" s="183"/>
    </row>
    <row r="22956">
      <c r="A22956" s="454"/>
      <c r="B22956" s="927"/>
      <c r="C22956" s="580"/>
      <c r="D22956" s="939"/>
      <c r="E22956" s="940"/>
      <c r="F22956" s="941"/>
      <c r="G22956" s="937" t="str">
        <f t="array" ref="G22956">xlookup(F22956,'Internal Staffing Calculator'!E:E,'Internal Staffing Calculator'!C:C,"")</f>
        <v/>
      </c>
      <c r="H22956" s="932" t="str">
        <f t="array" ref="H22956">if(F22956&lt;&gt;"", iferror(index('Internal Staffing Calculator'!B$8:B23500,match(F22956,'Internal Staffing Calculator'!E$8:E23500,0)), "Not In Budget"),"")</f>
        <v/>
      </c>
      <c r="I22956" s="184"/>
      <c r="J22956" s="184"/>
      <c r="K22956" s="184"/>
      <c r="L22956" s="183"/>
    </row>
    <row r="22957">
      <c r="A22957" s="454"/>
      <c r="B22957" s="927"/>
      <c r="C22957" s="580"/>
      <c r="D22957" s="939"/>
      <c r="E22957" s="940"/>
      <c r="F22957" s="941"/>
      <c r="G22957" s="937" t="str">
        <f t="array" ref="G22957">xlookup(F22957,'Internal Staffing Calculator'!E:E,'Internal Staffing Calculator'!C:C,"")</f>
        <v/>
      </c>
      <c r="H22957" s="932" t="str">
        <f t="array" ref="H22957">if(F22957&lt;&gt;"", iferror(index('Internal Staffing Calculator'!B$8:B23500,match(F22957,'Internal Staffing Calculator'!E$8:E23500,0)), "Not In Budget"),"")</f>
        <v/>
      </c>
      <c r="I22957" s="184"/>
      <c r="J22957" s="184"/>
      <c r="K22957" s="184"/>
      <c r="L22957" s="183"/>
    </row>
    <row r="22958">
      <c r="A22958" s="454"/>
      <c r="B22958" s="927"/>
      <c r="C22958" s="580"/>
      <c r="D22958" s="939"/>
      <c r="E22958" s="940"/>
      <c r="F22958" s="941"/>
      <c r="G22958" s="937" t="str">
        <f t="array" ref="G22958">xlookup(F22958,'Internal Staffing Calculator'!E:E,'Internal Staffing Calculator'!C:C,"")</f>
        <v/>
      </c>
      <c r="H22958" s="932" t="str">
        <f t="array" ref="H22958">if(F22958&lt;&gt;"", iferror(index('Internal Staffing Calculator'!B$8:B23500,match(F22958,'Internal Staffing Calculator'!E$8:E23500,0)), "Not In Budget"),"")</f>
        <v/>
      </c>
      <c r="I22958" s="184"/>
      <c r="J22958" s="184"/>
      <c r="K22958" s="184"/>
      <c r="L22958" s="183"/>
    </row>
    <row r="22959">
      <c r="A22959" s="454"/>
      <c r="B22959" s="927"/>
      <c r="C22959" s="580"/>
      <c r="D22959" s="939"/>
      <c r="E22959" s="940"/>
      <c r="F22959" s="941"/>
      <c r="G22959" s="937" t="str">
        <f t="array" ref="G22959">xlookup(F22959,'Internal Staffing Calculator'!E:E,'Internal Staffing Calculator'!C:C,"")</f>
        <v/>
      </c>
      <c r="H22959" s="932" t="str">
        <f t="array" ref="H22959">if(F22959&lt;&gt;"", iferror(index('Internal Staffing Calculator'!B$8:B23500,match(F22959,'Internal Staffing Calculator'!E$8:E23500,0)), "Not In Budget"),"")</f>
        <v/>
      </c>
      <c r="I22959" s="184"/>
      <c r="J22959" s="184"/>
      <c r="K22959" s="184"/>
      <c r="L22959" s="183"/>
    </row>
    <row r="22960">
      <c r="A22960" s="454"/>
      <c r="B22960" s="927"/>
      <c r="C22960" s="580"/>
      <c r="D22960" s="939"/>
      <c r="E22960" s="940"/>
      <c r="F22960" s="941"/>
      <c r="G22960" s="937" t="str">
        <f t="array" ref="G22960">xlookup(F22960,'Internal Staffing Calculator'!E:E,'Internal Staffing Calculator'!C:C,"")</f>
        <v/>
      </c>
      <c r="H22960" s="932" t="str">
        <f t="array" ref="H22960">if(F22960&lt;&gt;"", iferror(index('Internal Staffing Calculator'!B$8:B23500,match(F22960,'Internal Staffing Calculator'!E$8:E23500,0)), "Not In Budget"),"")</f>
        <v/>
      </c>
      <c r="I22960" s="184"/>
      <c r="J22960" s="184"/>
      <c r="K22960" s="184"/>
      <c r="L22960" s="183"/>
    </row>
    <row r="22961">
      <c r="A22961" s="454"/>
      <c r="B22961" s="927"/>
      <c r="C22961" s="580"/>
      <c r="D22961" s="939"/>
      <c r="E22961" s="940"/>
      <c r="F22961" s="941"/>
      <c r="G22961" s="937" t="str">
        <f t="array" ref="G22961">xlookup(F22961,'Internal Staffing Calculator'!E:E,'Internal Staffing Calculator'!C:C,"")</f>
        <v/>
      </c>
      <c r="H22961" s="932" t="str">
        <f t="array" ref="H22961">if(F22961&lt;&gt;"", iferror(index('Internal Staffing Calculator'!B$8:B23500,match(F22961,'Internal Staffing Calculator'!E$8:E23500,0)), "Not In Budget"),"")</f>
        <v/>
      </c>
      <c r="I22961" s="184"/>
      <c r="J22961" s="184"/>
      <c r="K22961" s="184"/>
      <c r="L22961" s="183"/>
    </row>
    <row r="22962">
      <c r="A22962" s="454"/>
      <c r="B22962" s="927"/>
      <c r="C22962" s="580"/>
      <c r="D22962" s="939"/>
      <c r="E22962" s="940"/>
      <c r="F22962" s="941"/>
      <c r="G22962" s="937" t="str">
        <f t="array" ref="G22962">xlookup(F22962,'Internal Staffing Calculator'!E:E,'Internal Staffing Calculator'!C:C,"")</f>
        <v/>
      </c>
      <c r="H22962" s="932" t="str">
        <f t="array" ref="H22962">if(F22962&lt;&gt;"", iferror(index('Internal Staffing Calculator'!B$8:B23500,match(F22962,'Internal Staffing Calculator'!E$8:E23500,0)), "Not In Budget"),"")</f>
        <v/>
      </c>
      <c r="I22962" s="184"/>
      <c r="J22962" s="184"/>
      <c r="K22962" s="184"/>
      <c r="L22962" s="183"/>
    </row>
    <row r="22963">
      <c r="A22963" s="454"/>
      <c r="B22963" s="927"/>
      <c r="C22963" s="580"/>
      <c r="D22963" s="939"/>
      <c r="E22963" s="940"/>
      <c r="F22963" s="941"/>
      <c r="G22963" s="937" t="str">
        <f t="array" ref="G22963">xlookup(F22963,'Internal Staffing Calculator'!E:E,'Internal Staffing Calculator'!C:C,"")</f>
        <v/>
      </c>
      <c r="H22963" s="932" t="str">
        <f t="array" ref="H22963">if(F22963&lt;&gt;"", iferror(index('Internal Staffing Calculator'!B$8:B23500,match(F22963,'Internal Staffing Calculator'!E$8:E23500,0)), "Not In Budget"),"")</f>
        <v/>
      </c>
      <c r="I22963" s="184"/>
      <c r="J22963" s="184"/>
      <c r="K22963" s="184"/>
      <c r="L22963" s="183"/>
    </row>
    <row r="22964">
      <c r="A22964" s="454"/>
      <c r="B22964" s="927"/>
      <c r="C22964" s="580"/>
      <c r="D22964" s="939"/>
      <c r="E22964" s="940"/>
      <c r="F22964" s="941"/>
      <c r="G22964" s="937" t="str">
        <f t="array" ref="G22964">xlookup(F22964,'Internal Staffing Calculator'!E:E,'Internal Staffing Calculator'!C:C,"")</f>
        <v/>
      </c>
      <c r="H22964" s="932" t="str">
        <f t="array" ref="H22964">if(F22964&lt;&gt;"", iferror(index('Internal Staffing Calculator'!B$8:B23500,match(F22964,'Internal Staffing Calculator'!E$8:E23500,0)), "Not In Budget"),"")</f>
        <v/>
      </c>
      <c r="I22964" s="184"/>
      <c r="J22964" s="184"/>
      <c r="K22964" s="184"/>
      <c r="L22964" s="183"/>
    </row>
    <row r="22965">
      <c r="A22965" s="454"/>
      <c r="B22965" s="927"/>
      <c r="C22965" s="580"/>
      <c r="D22965" s="939"/>
      <c r="E22965" s="940"/>
      <c r="F22965" s="941"/>
      <c r="G22965" s="937" t="str">
        <f t="array" ref="G22965">xlookup(F22965,'Internal Staffing Calculator'!E:E,'Internal Staffing Calculator'!C:C,"")</f>
        <v/>
      </c>
      <c r="H22965" s="932" t="str">
        <f t="array" ref="H22965">if(F22965&lt;&gt;"", iferror(index('Internal Staffing Calculator'!B$8:B23500,match(F22965,'Internal Staffing Calculator'!E$8:E23500,0)), "Not In Budget"),"")</f>
        <v/>
      </c>
      <c r="I22965" s="184"/>
      <c r="J22965" s="184"/>
      <c r="K22965" s="184"/>
      <c r="L22965" s="183"/>
    </row>
    <row r="22966">
      <c r="A22966" s="454"/>
      <c r="B22966" s="927"/>
      <c r="C22966" s="580"/>
      <c r="D22966" s="939"/>
      <c r="E22966" s="940"/>
      <c r="F22966" s="941"/>
      <c r="G22966" s="937" t="str">
        <f t="array" ref="G22966">xlookup(F22966,'Internal Staffing Calculator'!E:E,'Internal Staffing Calculator'!C:C,"")</f>
        <v/>
      </c>
      <c r="H22966" s="932" t="str">
        <f t="array" ref="H22966">if(F22966&lt;&gt;"", iferror(index('Internal Staffing Calculator'!B$8:B23500,match(F22966,'Internal Staffing Calculator'!E$8:E23500,0)), "Not In Budget"),"")</f>
        <v/>
      </c>
      <c r="I22966" s="184"/>
      <c r="J22966" s="184"/>
      <c r="K22966" s="184"/>
      <c r="L22966" s="183"/>
    </row>
    <row r="22967">
      <c r="A22967" s="454"/>
      <c r="B22967" s="927"/>
      <c r="C22967" s="580"/>
      <c r="D22967" s="939"/>
      <c r="E22967" s="940"/>
      <c r="F22967" s="941"/>
      <c r="G22967" s="937" t="str">
        <f t="array" ref="G22967">xlookup(F22967,'Internal Staffing Calculator'!E:E,'Internal Staffing Calculator'!C:C,"")</f>
        <v/>
      </c>
      <c r="H22967" s="932" t="str">
        <f t="array" ref="H22967">if(F22967&lt;&gt;"", iferror(index('Internal Staffing Calculator'!B$8:B23500,match(F22967,'Internal Staffing Calculator'!E$8:E23500,0)), "Not In Budget"),"")</f>
        <v/>
      </c>
      <c r="I22967" s="184"/>
      <c r="J22967" s="184"/>
      <c r="K22967" s="184"/>
      <c r="L22967" s="183"/>
    </row>
    <row r="22968">
      <c r="A22968" s="454"/>
      <c r="B22968" s="927"/>
      <c r="C22968" s="580"/>
      <c r="D22968" s="939"/>
      <c r="E22968" s="940"/>
      <c r="F22968" s="941"/>
      <c r="G22968" s="937" t="str">
        <f t="array" ref="G22968">xlookup(F22968,'Internal Staffing Calculator'!E:E,'Internal Staffing Calculator'!C:C,"")</f>
        <v/>
      </c>
      <c r="H22968" s="932" t="str">
        <f t="array" ref="H22968">if(F22968&lt;&gt;"", iferror(index('Internal Staffing Calculator'!B$8:B23500,match(F22968,'Internal Staffing Calculator'!E$8:E23500,0)), "Not In Budget"),"")</f>
        <v/>
      </c>
      <c r="I22968" s="184"/>
      <c r="J22968" s="184"/>
      <c r="K22968" s="184"/>
      <c r="L22968" s="183"/>
    </row>
    <row r="22969">
      <c r="A22969" s="454"/>
      <c r="B22969" s="927"/>
      <c r="C22969" s="580"/>
      <c r="D22969" s="939"/>
      <c r="E22969" s="940"/>
      <c r="F22969" s="941"/>
      <c r="G22969" s="937" t="str">
        <f t="array" ref="G22969">xlookup(F22969,'Internal Staffing Calculator'!E:E,'Internal Staffing Calculator'!C:C,"")</f>
        <v/>
      </c>
      <c r="H22969" s="932" t="str">
        <f t="array" ref="H22969">if(F22969&lt;&gt;"", iferror(index('Internal Staffing Calculator'!B$8:B23500,match(F22969,'Internal Staffing Calculator'!E$8:E23500,0)), "Not In Budget"),"")</f>
        <v/>
      </c>
      <c r="I22969" s="184"/>
      <c r="J22969" s="184"/>
      <c r="K22969" s="184"/>
      <c r="L22969" s="183"/>
    </row>
    <row r="22970">
      <c r="A22970" s="454"/>
      <c r="B22970" s="927"/>
      <c r="C22970" s="580"/>
      <c r="D22970" s="939"/>
      <c r="E22970" s="940"/>
      <c r="F22970" s="941"/>
      <c r="G22970" s="937" t="str">
        <f t="array" ref="G22970">xlookup(F22970,'Internal Staffing Calculator'!E:E,'Internal Staffing Calculator'!C:C,"")</f>
        <v/>
      </c>
      <c r="H22970" s="932" t="str">
        <f t="array" ref="H22970">if(F22970&lt;&gt;"", iferror(index('Internal Staffing Calculator'!B$8:B23500,match(F22970,'Internal Staffing Calculator'!E$8:E23500,0)), "Not In Budget"),"")</f>
        <v/>
      </c>
      <c r="I22970" s="184"/>
      <c r="J22970" s="184"/>
      <c r="K22970" s="184"/>
      <c r="L22970" s="183"/>
    </row>
    <row r="22971">
      <c r="A22971" s="454"/>
      <c r="B22971" s="927"/>
      <c r="C22971" s="580"/>
      <c r="D22971" s="939"/>
      <c r="E22971" s="940"/>
      <c r="F22971" s="941"/>
      <c r="G22971" s="937" t="str">
        <f t="array" ref="G22971">xlookup(F22971,'Internal Staffing Calculator'!E:E,'Internal Staffing Calculator'!C:C,"")</f>
        <v/>
      </c>
      <c r="H22971" s="932" t="str">
        <f t="array" ref="H22971">if(F22971&lt;&gt;"", iferror(index('Internal Staffing Calculator'!B$8:B23500,match(F22971,'Internal Staffing Calculator'!E$8:E23500,0)), "Not In Budget"),"")</f>
        <v/>
      </c>
      <c r="I22971" s="184"/>
      <c r="J22971" s="184"/>
      <c r="K22971" s="184"/>
      <c r="L22971" s="183"/>
    </row>
    <row r="22972">
      <c r="A22972" s="454"/>
      <c r="B22972" s="927"/>
      <c r="C22972" s="580"/>
      <c r="D22972" s="939"/>
      <c r="E22972" s="940"/>
      <c r="F22972" s="941"/>
      <c r="G22972" s="937" t="str">
        <f t="array" ref="G22972">xlookup(F22972,'Internal Staffing Calculator'!E:E,'Internal Staffing Calculator'!C:C,"")</f>
        <v/>
      </c>
      <c r="H22972" s="932" t="str">
        <f t="array" ref="H22972">if(F22972&lt;&gt;"", iferror(index('Internal Staffing Calculator'!B$8:B23500,match(F22972,'Internal Staffing Calculator'!E$8:E23500,0)), "Not In Budget"),"")</f>
        <v/>
      </c>
      <c r="I22972" s="184"/>
      <c r="J22972" s="184"/>
      <c r="K22972" s="184"/>
      <c r="L22972" s="183"/>
    </row>
    <row r="22973">
      <c r="A22973" s="454"/>
      <c r="B22973" s="927"/>
      <c r="C22973" s="580"/>
      <c r="D22973" s="939"/>
      <c r="E22973" s="940"/>
      <c r="F22973" s="941"/>
      <c r="G22973" s="937" t="str">
        <f t="array" ref="G22973">xlookup(F22973,'Internal Staffing Calculator'!E:E,'Internal Staffing Calculator'!C:C,"")</f>
        <v/>
      </c>
      <c r="H22973" s="932" t="str">
        <f t="array" ref="H22973">if(F22973&lt;&gt;"", iferror(index('Internal Staffing Calculator'!B$8:B23500,match(F22973,'Internal Staffing Calculator'!E$8:E23500,0)), "Not In Budget"),"")</f>
        <v/>
      </c>
      <c r="I22973" s="184"/>
      <c r="J22973" s="184"/>
      <c r="K22973" s="184"/>
      <c r="L22973" s="183"/>
    </row>
    <row r="22974">
      <c r="A22974" s="454"/>
      <c r="B22974" s="927"/>
      <c r="C22974" s="580"/>
      <c r="D22974" s="939"/>
      <c r="E22974" s="940"/>
      <c r="F22974" s="941"/>
      <c r="G22974" s="937" t="str">
        <f t="array" ref="G22974">xlookup(F22974,'Internal Staffing Calculator'!E:E,'Internal Staffing Calculator'!C:C,"")</f>
        <v/>
      </c>
      <c r="H22974" s="932" t="str">
        <f t="array" ref="H22974">if(F22974&lt;&gt;"", iferror(index('Internal Staffing Calculator'!B$8:B23500,match(F22974,'Internal Staffing Calculator'!E$8:E23500,0)), "Not In Budget"),"")</f>
        <v/>
      </c>
      <c r="I22974" s="184"/>
      <c r="J22974" s="184"/>
      <c r="K22974" s="184"/>
      <c r="L22974" s="183"/>
    </row>
    <row r="22975">
      <c r="A22975" s="454"/>
      <c r="B22975" s="927"/>
      <c r="C22975" s="580"/>
      <c r="D22975" s="939"/>
      <c r="E22975" s="940"/>
      <c r="F22975" s="941"/>
      <c r="G22975" s="937" t="str">
        <f t="array" ref="G22975">xlookup(F22975,'Internal Staffing Calculator'!E:E,'Internal Staffing Calculator'!C:C,"")</f>
        <v/>
      </c>
      <c r="H22975" s="932" t="str">
        <f t="array" ref="H22975">if(F22975&lt;&gt;"", iferror(index('Internal Staffing Calculator'!B$8:B23500,match(F22975,'Internal Staffing Calculator'!E$8:E23500,0)), "Not In Budget"),"")</f>
        <v/>
      </c>
      <c r="I22975" s="184"/>
      <c r="J22975" s="184"/>
      <c r="K22975" s="184"/>
      <c r="L22975" s="183"/>
    </row>
    <row r="22976">
      <c r="A22976" s="454"/>
      <c r="B22976" s="927"/>
      <c r="C22976" s="580"/>
      <c r="D22976" s="939"/>
      <c r="E22976" s="940"/>
      <c r="F22976" s="941"/>
      <c r="G22976" s="937" t="str">
        <f t="array" ref="G22976">xlookup(F22976,'Internal Staffing Calculator'!E:E,'Internal Staffing Calculator'!C:C,"")</f>
        <v/>
      </c>
      <c r="H22976" s="932" t="str">
        <f t="array" ref="H22976">if(F22976&lt;&gt;"", iferror(index('Internal Staffing Calculator'!B$8:B23500,match(F22976,'Internal Staffing Calculator'!E$8:E23500,0)), "Not In Budget"),"")</f>
        <v/>
      </c>
      <c r="I22976" s="184"/>
      <c r="J22976" s="184"/>
      <c r="K22976" s="184"/>
      <c r="L22976" s="183"/>
    </row>
    <row r="22977">
      <c r="A22977" s="454"/>
      <c r="B22977" s="927"/>
      <c r="C22977" s="580"/>
      <c r="D22977" s="939"/>
      <c r="E22977" s="940"/>
      <c r="F22977" s="941"/>
      <c r="G22977" s="937" t="str">
        <f t="array" ref="G22977">xlookup(F22977,'Internal Staffing Calculator'!E:E,'Internal Staffing Calculator'!C:C,"")</f>
        <v/>
      </c>
      <c r="H22977" s="932" t="str">
        <f t="array" ref="H22977">if(F22977&lt;&gt;"", iferror(index('Internal Staffing Calculator'!B$8:B23500,match(F22977,'Internal Staffing Calculator'!E$8:E23500,0)), "Not In Budget"),"")</f>
        <v/>
      </c>
      <c r="I22977" s="184"/>
      <c r="J22977" s="184"/>
      <c r="K22977" s="184"/>
      <c r="L22977" s="183"/>
    </row>
    <row r="22978">
      <c r="A22978" s="454"/>
      <c r="B22978" s="927"/>
      <c r="C22978" s="580"/>
      <c r="D22978" s="939"/>
      <c r="E22978" s="940"/>
      <c r="F22978" s="941"/>
      <c r="G22978" s="937" t="str">
        <f t="array" ref="G22978">xlookup(F22978,'Internal Staffing Calculator'!E:E,'Internal Staffing Calculator'!C:C,"")</f>
        <v/>
      </c>
      <c r="H22978" s="932" t="str">
        <f t="array" ref="H22978">if(F22978&lt;&gt;"", iferror(index('Internal Staffing Calculator'!B$8:B23500,match(F22978,'Internal Staffing Calculator'!E$8:E23500,0)), "Not In Budget"),"")</f>
        <v/>
      </c>
      <c r="I22978" s="184"/>
      <c r="J22978" s="184"/>
      <c r="K22978" s="184"/>
      <c r="L22978" s="183"/>
    </row>
    <row r="22979">
      <c r="A22979" s="454"/>
      <c r="B22979" s="927"/>
      <c r="C22979" s="580"/>
      <c r="D22979" s="939"/>
      <c r="E22979" s="940"/>
      <c r="F22979" s="941"/>
      <c r="G22979" s="937" t="str">
        <f t="array" ref="G22979">xlookup(F22979,'Internal Staffing Calculator'!E:E,'Internal Staffing Calculator'!C:C,"")</f>
        <v/>
      </c>
      <c r="H22979" s="932" t="str">
        <f t="array" ref="H22979">if(F22979&lt;&gt;"", iferror(index('Internal Staffing Calculator'!B$8:B23500,match(F22979,'Internal Staffing Calculator'!E$8:E23500,0)), "Not In Budget"),"")</f>
        <v/>
      </c>
      <c r="I22979" s="184"/>
      <c r="J22979" s="184"/>
      <c r="K22979" s="184"/>
      <c r="L22979" s="183"/>
    </row>
    <row r="22980">
      <c r="A22980" s="454"/>
      <c r="B22980" s="927"/>
      <c r="C22980" s="580"/>
      <c r="D22980" s="939"/>
      <c r="E22980" s="940"/>
      <c r="F22980" s="941"/>
      <c r="G22980" s="937" t="str">
        <f t="array" ref="G22980">xlookup(F22980,'Internal Staffing Calculator'!E:E,'Internal Staffing Calculator'!C:C,"")</f>
        <v/>
      </c>
      <c r="H22980" s="932" t="str">
        <f t="array" ref="H22980">if(F22980&lt;&gt;"", iferror(index('Internal Staffing Calculator'!B$8:B23500,match(F22980,'Internal Staffing Calculator'!E$8:E23500,0)), "Not In Budget"),"")</f>
        <v/>
      </c>
      <c r="I22980" s="184"/>
      <c r="J22980" s="184"/>
      <c r="K22980" s="184"/>
      <c r="L22980" s="183"/>
    </row>
    <row r="22981">
      <c r="A22981" s="454"/>
      <c r="B22981" s="927"/>
      <c r="C22981" s="580"/>
      <c r="D22981" s="939"/>
      <c r="E22981" s="940"/>
      <c r="F22981" s="941"/>
      <c r="G22981" s="937" t="str">
        <f t="array" ref="G22981">xlookup(F22981,'Internal Staffing Calculator'!E:E,'Internal Staffing Calculator'!C:C,"")</f>
        <v/>
      </c>
      <c r="H22981" s="932" t="str">
        <f t="array" ref="H22981">if(F22981&lt;&gt;"", iferror(index('Internal Staffing Calculator'!B$8:B23500,match(F22981,'Internal Staffing Calculator'!E$8:E23500,0)), "Not In Budget"),"")</f>
        <v/>
      </c>
      <c r="I22981" s="184"/>
      <c r="J22981" s="184"/>
      <c r="K22981" s="184"/>
      <c r="L22981" s="183"/>
    </row>
    <row r="22982">
      <c r="A22982" s="454"/>
      <c r="B22982" s="927"/>
      <c r="C22982" s="580"/>
      <c r="D22982" s="939"/>
      <c r="E22982" s="940"/>
      <c r="F22982" s="941"/>
      <c r="G22982" s="937" t="str">
        <f t="array" ref="G22982">xlookup(F22982,'Internal Staffing Calculator'!E:E,'Internal Staffing Calculator'!C:C,"")</f>
        <v/>
      </c>
      <c r="H22982" s="932" t="str">
        <f t="array" ref="H22982">if(F22982&lt;&gt;"", iferror(index('Internal Staffing Calculator'!B$8:B23500,match(F22982,'Internal Staffing Calculator'!E$8:E23500,0)), "Not In Budget"),"")</f>
        <v/>
      </c>
      <c r="I22982" s="184"/>
      <c r="J22982" s="184"/>
      <c r="K22982" s="184"/>
      <c r="L22982" s="183"/>
    </row>
    <row r="22983">
      <c r="A22983" s="454"/>
      <c r="B22983" s="927"/>
      <c r="C22983" s="580"/>
      <c r="D22983" s="939"/>
      <c r="E22983" s="940"/>
      <c r="F22983" s="941"/>
      <c r="G22983" s="937" t="str">
        <f t="array" ref="G22983">xlookup(F22983,'Internal Staffing Calculator'!E:E,'Internal Staffing Calculator'!C:C,"")</f>
        <v/>
      </c>
      <c r="H22983" s="932" t="str">
        <f t="array" ref="H22983">if(F22983&lt;&gt;"", iferror(index('Internal Staffing Calculator'!B$8:B23500,match(F22983,'Internal Staffing Calculator'!E$8:E23500,0)), "Not In Budget"),"")</f>
        <v/>
      </c>
      <c r="I22983" s="184"/>
      <c r="J22983" s="184"/>
      <c r="K22983" s="184"/>
      <c r="L22983" s="183"/>
    </row>
    <row r="22984">
      <c r="A22984" s="454"/>
      <c r="B22984" s="927"/>
      <c r="C22984" s="580"/>
      <c r="D22984" s="939"/>
      <c r="E22984" s="940"/>
      <c r="F22984" s="941"/>
      <c r="G22984" s="937" t="str">
        <f t="array" ref="G22984">xlookup(F22984,'Internal Staffing Calculator'!E:E,'Internal Staffing Calculator'!C:C,"")</f>
        <v/>
      </c>
      <c r="H22984" s="932" t="str">
        <f t="array" ref="H22984">if(F22984&lt;&gt;"", iferror(index('Internal Staffing Calculator'!B$8:B23500,match(F22984,'Internal Staffing Calculator'!E$8:E23500,0)), "Not In Budget"),"")</f>
        <v/>
      </c>
      <c r="I22984" s="184"/>
      <c r="J22984" s="184"/>
      <c r="K22984" s="184"/>
      <c r="L22984" s="183"/>
    </row>
    <row r="22985">
      <c r="A22985" s="454"/>
      <c r="B22985" s="927"/>
      <c r="C22985" s="580"/>
      <c r="D22985" s="939"/>
      <c r="E22985" s="940"/>
      <c r="F22985" s="941"/>
      <c r="G22985" s="937" t="str">
        <f t="array" ref="G22985">xlookup(F22985,'Internal Staffing Calculator'!E:E,'Internal Staffing Calculator'!C:C,"")</f>
        <v/>
      </c>
      <c r="H22985" s="932" t="str">
        <f t="array" ref="H22985">if(F22985&lt;&gt;"", iferror(index('Internal Staffing Calculator'!B$8:B23500,match(F22985,'Internal Staffing Calculator'!E$8:E23500,0)), "Not In Budget"),"")</f>
        <v/>
      </c>
      <c r="I22985" s="184"/>
      <c r="J22985" s="184"/>
      <c r="K22985" s="184"/>
      <c r="L22985" s="183"/>
    </row>
    <row r="22986">
      <c r="A22986" s="454"/>
      <c r="B22986" s="927"/>
      <c r="C22986" s="580"/>
      <c r="D22986" s="939"/>
      <c r="E22986" s="940"/>
      <c r="F22986" s="941"/>
      <c r="G22986" s="937" t="str">
        <f t="array" ref="G22986">xlookup(F22986,'Internal Staffing Calculator'!E:E,'Internal Staffing Calculator'!C:C,"")</f>
        <v/>
      </c>
      <c r="H22986" s="932" t="str">
        <f t="array" ref="H22986">if(F22986&lt;&gt;"", iferror(index('Internal Staffing Calculator'!B$8:B23500,match(F22986,'Internal Staffing Calculator'!E$8:E23500,0)), "Not In Budget"),"")</f>
        <v/>
      </c>
      <c r="I22986" s="184"/>
      <c r="J22986" s="184"/>
      <c r="K22986" s="184"/>
      <c r="L22986" s="183"/>
    </row>
    <row r="22987">
      <c r="A22987" s="454"/>
      <c r="B22987" s="927"/>
      <c r="C22987" s="580"/>
      <c r="D22987" s="939"/>
      <c r="E22987" s="940"/>
      <c r="F22987" s="941"/>
      <c r="G22987" s="937" t="str">
        <f t="array" ref="G22987">xlookup(F22987,'Internal Staffing Calculator'!E:E,'Internal Staffing Calculator'!C:C,"")</f>
        <v/>
      </c>
      <c r="H22987" s="932" t="str">
        <f t="array" ref="H22987">if(F22987&lt;&gt;"", iferror(index('Internal Staffing Calculator'!B$8:B23500,match(F22987,'Internal Staffing Calculator'!E$8:E23500,0)), "Not In Budget"),"")</f>
        <v/>
      </c>
      <c r="I22987" s="184"/>
      <c r="J22987" s="184"/>
      <c r="K22987" s="184"/>
      <c r="L22987" s="183"/>
    </row>
    <row r="22988">
      <c r="A22988" s="454"/>
      <c r="B22988" s="927"/>
      <c r="C22988" s="580"/>
      <c r="D22988" s="939"/>
      <c r="E22988" s="940"/>
      <c r="F22988" s="941"/>
      <c r="G22988" s="937" t="str">
        <f t="array" ref="G22988">xlookup(F22988,'Internal Staffing Calculator'!E:E,'Internal Staffing Calculator'!C:C,"")</f>
        <v/>
      </c>
      <c r="H22988" s="932" t="str">
        <f t="array" ref="H22988">if(F22988&lt;&gt;"", iferror(index('Internal Staffing Calculator'!B$8:B23500,match(F22988,'Internal Staffing Calculator'!E$8:E23500,0)), "Not In Budget"),"")</f>
        <v/>
      </c>
      <c r="I22988" s="184"/>
      <c r="J22988" s="184"/>
      <c r="K22988" s="184"/>
      <c r="L22988" s="183"/>
    </row>
    <row r="22989">
      <c r="A22989" s="454"/>
      <c r="B22989" s="927"/>
      <c r="C22989" s="580"/>
      <c r="D22989" s="939"/>
      <c r="E22989" s="940"/>
      <c r="F22989" s="941"/>
      <c r="G22989" s="937" t="str">
        <f t="array" ref="G22989">xlookup(F22989,'Internal Staffing Calculator'!E:E,'Internal Staffing Calculator'!C:C,"")</f>
        <v/>
      </c>
      <c r="H22989" s="932" t="str">
        <f t="array" ref="H22989">if(F22989&lt;&gt;"", iferror(index('Internal Staffing Calculator'!B$8:B23500,match(F22989,'Internal Staffing Calculator'!E$8:E23500,0)), "Not In Budget"),"")</f>
        <v/>
      </c>
      <c r="I22989" s="184"/>
      <c r="J22989" s="184"/>
      <c r="K22989" s="184"/>
      <c r="L22989" s="183"/>
    </row>
    <row r="22990">
      <c r="A22990" s="454"/>
      <c r="B22990" s="927"/>
      <c r="C22990" s="580"/>
      <c r="D22990" s="939"/>
      <c r="E22990" s="940"/>
      <c r="F22990" s="941"/>
      <c r="G22990" s="937" t="str">
        <f t="array" ref="G22990">xlookup(F22990,'Internal Staffing Calculator'!E:E,'Internal Staffing Calculator'!C:C,"")</f>
        <v/>
      </c>
      <c r="H22990" s="932" t="str">
        <f t="array" ref="H22990">if(F22990&lt;&gt;"", iferror(index('Internal Staffing Calculator'!B$8:B23500,match(F22990,'Internal Staffing Calculator'!E$8:E23500,0)), "Not In Budget"),"")</f>
        <v/>
      </c>
      <c r="I22990" s="184"/>
      <c r="J22990" s="184"/>
      <c r="K22990" s="184"/>
      <c r="L22990" s="183"/>
    </row>
    <row r="22991">
      <c r="A22991" s="454"/>
      <c r="B22991" s="927"/>
      <c r="C22991" s="580"/>
      <c r="D22991" s="939"/>
      <c r="E22991" s="940"/>
      <c r="F22991" s="941"/>
      <c r="G22991" s="937" t="str">
        <f t="array" ref="G22991">xlookup(F22991,'Internal Staffing Calculator'!E:E,'Internal Staffing Calculator'!C:C,"")</f>
        <v/>
      </c>
      <c r="H22991" s="932" t="str">
        <f t="array" ref="H22991">if(F22991&lt;&gt;"", iferror(index('Internal Staffing Calculator'!B$8:B23500,match(F22991,'Internal Staffing Calculator'!E$8:E23500,0)), "Not In Budget"),"")</f>
        <v/>
      </c>
      <c r="I22991" s="184"/>
      <c r="J22991" s="184"/>
      <c r="K22991" s="184"/>
      <c r="L22991" s="183"/>
    </row>
    <row r="22992">
      <c r="A22992" s="454"/>
      <c r="B22992" s="927"/>
      <c r="C22992" s="580"/>
      <c r="D22992" s="939"/>
      <c r="E22992" s="940"/>
      <c r="F22992" s="941"/>
      <c r="G22992" s="937" t="str">
        <f t="array" ref="G22992">xlookup(F22992,'Internal Staffing Calculator'!E:E,'Internal Staffing Calculator'!C:C,"")</f>
        <v/>
      </c>
      <c r="H22992" s="932" t="str">
        <f t="array" ref="H22992">if(F22992&lt;&gt;"", iferror(index('Internal Staffing Calculator'!B$8:B23500,match(F22992,'Internal Staffing Calculator'!E$8:E23500,0)), "Not In Budget"),"")</f>
        <v/>
      </c>
      <c r="I22992" s="184"/>
      <c r="J22992" s="184"/>
      <c r="K22992" s="184"/>
      <c r="L22992" s="183"/>
    </row>
    <row r="22993">
      <c r="A22993" s="454"/>
      <c r="B22993" s="927"/>
      <c r="C22993" s="580"/>
      <c r="D22993" s="939"/>
      <c r="E22993" s="940"/>
      <c r="F22993" s="941"/>
      <c r="G22993" s="937" t="str">
        <f t="array" ref="G22993">xlookup(F22993,'Internal Staffing Calculator'!E:E,'Internal Staffing Calculator'!C:C,"")</f>
        <v/>
      </c>
      <c r="H22993" s="932" t="str">
        <f t="array" ref="H22993">if(F22993&lt;&gt;"", iferror(index('Internal Staffing Calculator'!B$8:B23500,match(F22993,'Internal Staffing Calculator'!E$8:E23500,0)), "Not In Budget"),"")</f>
        <v/>
      </c>
      <c r="I22993" s="184"/>
      <c r="J22993" s="184"/>
      <c r="K22993" s="184"/>
      <c r="L22993" s="183"/>
    </row>
    <row r="22994">
      <c r="A22994" s="454"/>
      <c r="B22994" s="927"/>
      <c r="C22994" s="580"/>
      <c r="D22994" s="939"/>
      <c r="E22994" s="940"/>
      <c r="F22994" s="941"/>
      <c r="G22994" s="937" t="str">
        <f t="array" ref="G22994">xlookup(F22994,'Internal Staffing Calculator'!E:E,'Internal Staffing Calculator'!C:C,"")</f>
        <v/>
      </c>
      <c r="H22994" s="932" t="str">
        <f t="array" ref="H22994">if(F22994&lt;&gt;"", iferror(index('Internal Staffing Calculator'!B$8:B23500,match(F22994,'Internal Staffing Calculator'!E$8:E23500,0)), "Not In Budget"),"")</f>
        <v/>
      </c>
      <c r="I22994" s="184"/>
      <c r="J22994" s="184"/>
      <c r="K22994" s="184"/>
      <c r="L22994" s="183"/>
    </row>
    <row r="22995">
      <c r="A22995" s="454"/>
      <c r="B22995" s="927"/>
      <c r="C22995" s="580"/>
      <c r="D22995" s="939"/>
      <c r="E22995" s="940"/>
      <c r="F22995" s="941"/>
      <c r="G22995" s="937" t="str">
        <f t="array" ref="G22995">xlookup(F22995,'Internal Staffing Calculator'!E:E,'Internal Staffing Calculator'!C:C,"")</f>
        <v/>
      </c>
      <c r="H22995" s="932" t="str">
        <f t="array" ref="H22995">if(F22995&lt;&gt;"", iferror(index('Internal Staffing Calculator'!B$8:B23500,match(F22995,'Internal Staffing Calculator'!E$8:E23500,0)), "Not In Budget"),"")</f>
        <v/>
      </c>
      <c r="I22995" s="184"/>
      <c r="J22995" s="184"/>
      <c r="K22995" s="184"/>
      <c r="L22995" s="183"/>
    </row>
    <row r="22996">
      <c r="A22996" s="454"/>
      <c r="B22996" s="927"/>
      <c r="C22996" s="580"/>
      <c r="D22996" s="939"/>
      <c r="E22996" s="940"/>
      <c r="F22996" s="941"/>
      <c r="G22996" s="937" t="str">
        <f t="array" ref="G22996">xlookup(F22996,'Internal Staffing Calculator'!E:E,'Internal Staffing Calculator'!C:C,"")</f>
        <v/>
      </c>
      <c r="H22996" s="932" t="str">
        <f t="array" ref="H22996">if(F22996&lt;&gt;"", iferror(index('Internal Staffing Calculator'!B$8:B23500,match(F22996,'Internal Staffing Calculator'!E$8:E23500,0)), "Not In Budget"),"")</f>
        <v/>
      </c>
      <c r="I22996" s="184"/>
      <c r="J22996" s="184"/>
      <c r="K22996" s="184"/>
      <c r="L22996" s="183"/>
    </row>
    <row r="22997">
      <c r="A22997" s="454"/>
      <c r="B22997" s="927"/>
      <c r="C22997" s="580"/>
      <c r="D22997" s="939"/>
      <c r="E22997" s="940"/>
      <c r="F22997" s="941"/>
      <c r="G22997" s="937" t="str">
        <f t="array" ref="G22997">xlookup(F22997,'Internal Staffing Calculator'!E:E,'Internal Staffing Calculator'!C:C,"")</f>
        <v/>
      </c>
      <c r="H22997" s="932" t="str">
        <f t="array" ref="H22997">if(F22997&lt;&gt;"", iferror(index('Internal Staffing Calculator'!B$8:B23500,match(F22997,'Internal Staffing Calculator'!E$8:E23500,0)), "Not In Budget"),"")</f>
        <v/>
      </c>
      <c r="I22997" s="184"/>
      <c r="J22997" s="184"/>
      <c r="K22997" s="184"/>
      <c r="L22997" s="183"/>
    </row>
    <row r="22998">
      <c r="A22998" s="454"/>
      <c r="B22998" s="927"/>
      <c r="C22998" s="580"/>
      <c r="D22998" s="939"/>
      <c r="E22998" s="940"/>
      <c r="F22998" s="941"/>
      <c r="G22998" s="937" t="str">
        <f t="array" ref="G22998">xlookup(F22998,'Internal Staffing Calculator'!E:E,'Internal Staffing Calculator'!C:C,"")</f>
        <v/>
      </c>
      <c r="H22998" s="932" t="str">
        <f t="array" ref="H22998">if(F22998&lt;&gt;"", iferror(index('Internal Staffing Calculator'!B$8:B23500,match(F22998,'Internal Staffing Calculator'!E$8:E23500,0)), "Not In Budget"),"")</f>
        <v/>
      </c>
      <c r="I22998" s="184"/>
      <c r="J22998" s="184"/>
      <c r="K22998" s="184"/>
      <c r="L22998" s="183"/>
    </row>
    <row r="22999">
      <c r="A22999" s="454"/>
      <c r="B22999" s="927"/>
      <c r="C22999" s="580"/>
      <c r="D22999" s="939"/>
      <c r="E22999" s="940"/>
      <c r="F22999" s="941"/>
      <c r="G22999" s="937" t="str">
        <f t="array" ref="G22999">xlookup(F22999,'Internal Staffing Calculator'!E:E,'Internal Staffing Calculator'!C:C,"")</f>
        <v/>
      </c>
      <c r="H22999" s="932" t="str">
        <f t="array" ref="H22999">if(F22999&lt;&gt;"", iferror(index('Internal Staffing Calculator'!B$8:B23500,match(F22999,'Internal Staffing Calculator'!E$8:E23500,0)), "Not In Budget"),"")</f>
        <v/>
      </c>
      <c r="I22999" s="184"/>
      <c r="J22999" s="184"/>
      <c r="K22999" s="184"/>
      <c r="L22999" s="183"/>
    </row>
    <row r="23000">
      <c r="A23000" s="454"/>
      <c r="B23000" s="927"/>
      <c r="C23000" s="580"/>
      <c r="D23000" s="939"/>
      <c r="E23000" s="940"/>
      <c r="F23000" s="941"/>
      <c r="G23000" s="937" t="str">
        <f t="array" ref="G23000">xlookup(F23000,'Internal Staffing Calculator'!E:E,'Internal Staffing Calculator'!C:C,"")</f>
        <v/>
      </c>
      <c r="H23000" s="932" t="str">
        <f t="array" ref="H23000">if(F23000&lt;&gt;"", iferror(index('Internal Staffing Calculator'!B$8:B23500,match(F23000,'Internal Staffing Calculator'!E$8:E23500,0)), "Not In Budget"),"")</f>
        <v/>
      </c>
      <c r="I23000" s="184"/>
      <c r="J23000" s="184"/>
      <c r="K23000" s="184"/>
      <c r="L23000" s="183"/>
    </row>
    <row r="23001">
      <c r="A23001" s="454"/>
      <c r="B23001" s="927"/>
      <c r="C23001" s="580"/>
      <c r="D23001" s="939"/>
      <c r="E23001" s="940"/>
      <c r="F23001" s="941"/>
      <c r="G23001" s="937" t="str">
        <f t="array" ref="G23001">xlookup(F23001,'Internal Staffing Calculator'!E:E,'Internal Staffing Calculator'!C:C,"")</f>
        <v/>
      </c>
      <c r="H23001" s="932" t="str">
        <f t="array" ref="H23001">if(F23001&lt;&gt;"", iferror(index('Internal Staffing Calculator'!B$8:B23500,match(F23001,'Internal Staffing Calculator'!E$8:E23500,0)), "Not In Budget"),"")</f>
        <v/>
      </c>
      <c r="I23001" s="184"/>
      <c r="J23001" s="184"/>
      <c r="K23001" s="184"/>
      <c r="L23001" s="183"/>
    </row>
    <row r="23002">
      <c r="A23002" s="454"/>
      <c r="B23002" s="927"/>
      <c r="C23002" s="580"/>
      <c r="D23002" s="939"/>
      <c r="E23002" s="940"/>
      <c r="F23002" s="941"/>
      <c r="G23002" s="937" t="str">
        <f t="array" ref="G23002">xlookup(F23002,'Internal Staffing Calculator'!E:E,'Internal Staffing Calculator'!C:C,"")</f>
        <v/>
      </c>
      <c r="H23002" s="932" t="str">
        <f t="array" ref="H23002">if(F23002&lt;&gt;"", iferror(index('Internal Staffing Calculator'!B$8:B23500,match(F23002,'Internal Staffing Calculator'!E$8:E23500,0)), "Not In Budget"),"")</f>
        <v/>
      </c>
      <c r="I23002" s="184"/>
      <c r="J23002" s="184"/>
      <c r="K23002" s="184"/>
      <c r="L23002" s="183"/>
    </row>
    <row r="23003">
      <c r="A23003" s="454"/>
      <c r="B23003" s="927"/>
      <c r="C23003" s="580"/>
      <c r="D23003" s="939"/>
      <c r="E23003" s="940"/>
      <c r="F23003" s="941"/>
      <c r="G23003" s="937" t="str">
        <f t="array" ref="G23003">xlookup(F23003,'Internal Staffing Calculator'!E:E,'Internal Staffing Calculator'!C:C,"")</f>
        <v/>
      </c>
      <c r="H23003" s="932" t="str">
        <f t="array" ref="H23003">if(F23003&lt;&gt;"", iferror(index('Internal Staffing Calculator'!B$8:B23500,match(F23003,'Internal Staffing Calculator'!E$8:E23500,0)), "Not In Budget"),"")</f>
        <v/>
      </c>
      <c r="I23003" s="184"/>
      <c r="J23003" s="184"/>
      <c r="K23003" s="184"/>
      <c r="L23003" s="183"/>
    </row>
    <row r="23004">
      <c r="A23004" s="454"/>
      <c r="B23004" s="927"/>
      <c r="C23004" s="580"/>
      <c r="D23004" s="939"/>
      <c r="E23004" s="940"/>
      <c r="F23004" s="941"/>
      <c r="G23004" s="937" t="str">
        <f t="array" ref="G23004">xlookup(F23004,'Internal Staffing Calculator'!E:E,'Internal Staffing Calculator'!C:C,"")</f>
        <v/>
      </c>
      <c r="H23004" s="932" t="str">
        <f t="array" ref="H23004">if(F23004&lt;&gt;"", iferror(index('Internal Staffing Calculator'!B$8:B23500,match(F23004,'Internal Staffing Calculator'!E$8:E23500,0)), "Not In Budget"),"")</f>
        <v/>
      </c>
      <c r="I23004" s="184"/>
      <c r="J23004" s="184"/>
      <c r="K23004" s="184"/>
      <c r="L23004" s="183"/>
    </row>
    <row r="23005">
      <c r="A23005" s="454"/>
      <c r="B23005" s="927"/>
      <c r="C23005" s="580"/>
      <c r="D23005" s="939"/>
      <c r="E23005" s="940"/>
      <c r="F23005" s="941"/>
      <c r="G23005" s="937" t="str">
        <f t="array" ref="G23005">xlookup(F23005,'Internal Staffing Calculator'!E:E,'Internal Staffing Calculator'!C:C,"")</f>
        <v/>
      </c>
      <c r="H23005" s="932" t="str">
        <f t="array" ref="H23005">if(F23005&lt;&gt;"", iferror(index('Internal Staffing Calculator'!B$8:B23500,match(F23005,'Internal Staffing Calculator'!E$8:E23500,0)), "Not In Budget"),"")</f>
        <v/>
      </c>
      <c r="I23005" s="184"/>
      <c r="J23005" s="184"/>
      <c r="K23005" s="184"/>
      <c r="L23005" s="183"/>
    </row>
    <row r="23006">
      <c r="A23006" s="454"/>
      <c r="B23006" s="927"/>
      <c r="C23006" s="580"/>
      <c r="D23006" s="939"/>
      <c r="E23006" s="940"/>
      <c r="F23006" s="941"/>
      <c r="G23006" s="937" t="str">
        <f t="array" ref="G23006">xlookup(F23006,'Internal Staffing Calculator'!E:E,'Internal Staffing Calculator'!C:C,"")</f>
        <v/>
      </c>
      <c r="H23006" s="932" t="str">
        <f t="array" ref="H23006">if(F23006&lt;&gt;"", iferror(index('Internal Staffing Calculator'!B$8:B23500,match(F23006,'Internal Staffing Calculator'!E$8:E23500,0)), "Not In Budget"),"")</f>
        <v/>
      </c>
      <c r="I23006" s="184"/>
      <c r="J23006" s="184"/>
      <c r="K23006" s="184"/>
      <c r="L23006" s="183"/>
    </row>
    <row r="23007">
      <c r="A23007" s="454"/>
      <c r="B23007" s="927"/>
      <c r="C23007" s="580"/>
      <c r="D23007" s="939"/>
      <c r="E23007" s="940"/>
      <c r="F23007" s="941"/>
      <c r="G23007" s="937" t="str">
        <f t="array" ref="G23007">xlookup(F23007,'Internal Staffing Calculator'!E:E,'Internal Staffing Calculator'!C:C,"")</f>
        <v/>
      </c>
      <c r="H23007" s="932" t="str">
        <f t="array" ref="H23007">if(F23007&lt;&gt;"", iferror(index('Internal Staffing Calculator'!B$8:B23500,match(F23007,'Internal Staffing Calculator'!E$8:E23500,0)), "Not In Budget"),"")</f>
        <v/>
      </c>
      <c r="I23007" s="184"/>
      <c r="J23007" s="184"/>
      <c r="K23007" s="184"/>
      <c r="L23007" s="183"/>
    </row>
    <row r="23008">
      <c r="A23008" s="454"/>
      <c r="B23008" s="927"/>
      <c r="C23008" s="580"/>
      <c r="D23008" s="939"/>
      <c r="E23008" s="940"/>
      <c r="F23008" s="941"/>
      <c r="G23008" s="937" t="str">
        <f t="array" ref="G23008">xlookup(F23008,'Internal Staffing Calculator'!E:E,'Internal Staffing Calculator'!C:C,"")</f>
        <v/>
      </c>
      <c r="H23008" s="932" t="str">
        <f t="array" ref="H23008">if(F23008&lt;&gt;"", iferror(index('Internal Staffing Calculator'!B$8:B23500,match(F23008,'Internal Staffing Calculator'!E$8:E23500,0)), "Not In Budget"),"")</f>
        <v/>
      </c>
      <c r="I23008" s="184"/>
      <c r="J23008" s="184"/>
      <c r="K23008" s="184"/>
      <c r="L23008" s="183"/>
    </row>
    <row r="23009">
      <c r="A23009" s="454"/>
      <c r="B23009" s="927"/>
      <c r="C23009" s="580"/>
      <c r="D23009" s="939"/>
      <c r="E23009" s="940"/>
      <c r="F23009" s="941"/>
      <c r="G23009" s="937" t="str">
        <f t="array" ref="G23009">xlookup(F23009,'Internal Staffing Calculator'!E:E,'Internal Staffing Calculator'!C:C,"")</f>
        <v/>
      </c>
      <c r="H23009" s="932" t="str">
        <f t="array" ref="H23009">if(F23009&lt;&gt;"", iferror(index('Internal Staffing Calculator'!B$8:B23500,match(F23009,'Internal Staffing Calculator'!E$8:E23500,0)), "Not In Budget"),"")</f>
        <v/>
      </c>
      <c r="I23009" s="184"/>
      <c r="J23009" s="184"/>
      <c r="K23009" s="184"/>
      <c r="L23009" s="183"/>
    </row>
    <row r="23010">
      <c r="A23010" s="454"/>
      <c r="B23010" s="927"/>
      <c r="C23010" s="580"/>
      <c r="D23010" s="939"/>
      <c r="E23010" s="940"/>
      <c r="F23010" s="941"/>
      <c r="G23010" s="937" t="str">
        <f t="array" ref="G23010">xlookup(F23010,'Internal Staffing Calculator'!E:E,'Internal Staffing Calculator'!C:C,"")</f>
        <v/>
      </c>
      <c r="H23010" s="932" t="str">
        <f t="array" ref="H23010">if(F23010&lt;&gt;"", iferror(index('Internal Staffing Calculator'!B$8:B23500,match(F23010,'Internal Staffing Calculator'!E$8:E23500,0)), "Not In Budget"),"")</f>
        <v/>
      </c>
      <c r="I23010" s="184"/>
      <c r="J23010" s="184"/>
      <c r="K23010" s="184"/>
      <c r="L23010" s="183"/>
    </row>
    <row r="23011">
      <c r="A23011" s="454"/>
      <c r="B23011" s="927"/>
      <c r="C23011" s="580"/>
      <c r="D23011" s="939"/>
      <c r="E23011" s="940"/>
      <c r="F23011" s="941"/>
      <c r="G23011" s="937" t="str">
        <f t="array" ref="G23011">xlookup(F23011,'Internal Staffing Calculator'!E:E,'Internal Staffing Calculator'!C:C,"")</f>
        <v/>
      </c>
      <c r="H23011" s="932" t="str">
        <f t="array" ref="H23011">if(F23011&lt;&gt;"", iferror(index('Internal Staffing Calculator'!B$8:B23500,match(F23011,'Internal Staffing Calculator'!E$8:E23500,0)), "Not In Budget"),"")</f>
        <v/>
      </c>
      <c r="I23011" s="184"/>
      <c r="J23011" s="184"/>
      <c r="K23011" s="184"/>
      <c r="L23011" s="183"/>
    </row>
    <row r="23012">
      <c r="A23012" s="454"/>
      <c r="B23012" s="927"/>
      <c r="C23012" s="580"/>
      <c r="D23012" s="939"/>
      <c r="E23012" s="940"/>
      <c r="F23012" s="941"/>
      <c r="G23012" s="937" t="str">
        <f t="array" ref="G23012">xlookup(F23012,'Internal Staffing Calculator'!E:E,'Internal Staffing Calculator'!C:C,"")</f>
        <v/>
      </c>
      <c r="H23012" s="932" t="str">
        <f t="array" ref="H23012">if(F23012&lt;&gt;"", iferror(index('Internal Staffing Calculator'!B$8:B23500,match(F23012,'Internal Staffing Calculator'!E$8:E23500,0)), "Not In Budget"),"")</f>
        <v/>
      </c>
      <c r="I23012" s="184"/>
      <c r="J23012" s="184"/>
      <c r="K23012" s="184"/>
      <c r="L23012" s="183"/>
    </row>
    <row r="23013">
      <c r="A23013" s="454"/>
      <c r="B23013" s="927"/>
      <c r="C23013" s="580"/>
      <c r="D23013" s="939"/>
      <c r="E23013" s="940"/>
      <c r="F23013" s="941"/>
      <c r="G23013" s="937" t="str">
        <f t="array" ref="G23013">xlookup(F23013,'Internal Staffing Calculator'!E:E,'Internal Staffing Calculator'!C:C,"")</f>
        <v/>
      </c>
      <c r="H23013" s="932" t="str">
        <f t="array" ref="H23013">if(F23013&lt;&gt;"", iferror(index('Internal Staffing Calculator'!B$8:B23500,match(F23013,'Internal Staffing Calculator'!E$8:E23500,0)), "Not In Budget"),"")</f>
        <v/>
      </c>
      <c r="I23013" s="184"/>
      <c r="J23013" s="184"/>
      <c r="K23013" s="184"/>
      <c r="L23013" s="183"/>
    </row>
    <row r="23014">
      <c r="A23014" s="454"/>
      <c r="B23014" s="927"/>
      <c r="C23014" s="580"/>
      <c r="D23014" s="939"/>
      <c r="E23014" s="940"/>
      <c r="F23014" s="941"/>
      <c r="G23014" s="937" t="str">
        <f t="array" ref="G23014">xlookup(F23014,'Internal Staffing Calculator'!E:E,'Internal Staffing Calculator'!C:C,"")</f>
        <v/>
      </c>
      <c r="H23014" s="932" t="str">
        <f t="array" ref="H23014">if(F23014&lt;&gt;"", iferror(index('Internal Staffing Calculator'!B$8:B23500,match(F23014,'Internal Staffing Calculator'!E$8:E23500,0)), "Not In Budget"),"")</f>
        <v/>
      </c>
      <c r="I23014" s="184"/>
      <c r="J23014" s="184"/>
      <c r="K23014" s="184"/>
      <c r="L23014" s="183"/>
    </row>
    <row r="23015">
      <c r="A23015" s="454"/>
      <c r="B23015" s="927"/>
      <c r="C23015" s="580"/>
      <c r="D23015" s="939"/>
      <c r="E23015" s="940"/>
      <c r="F23015" s="941"/>
      <c r="G23015" s="937" t="str">
        <f t="array" ref="G23015">xlookup(F23015,'Internal Staffing Calculator'!E:E,'Internal Staffing Calculator'!C:C,"")</f>
        <v/>
      </c>
      <c r="H23015" s="932" t="str">
        <f t="array" ref="H23015">if(F23015&lt;&gt;"", iferror(index('Internal Staffing Calculator'!B$8:B23500,match(F23015,'Internal Staffing Calculator'!E$8:E23500,0)), "Not In Budget"),"")</f>
        <v/>
      </c>
      <c r="I23015" s="184"/>
      <c r="J23015" s="184"/>
      <c r="K23015" s="184"/>
      <c r="L23015" s="183"/>
    </row>
    <row r="23016">
      <c r="A23016" s="454"/>
      <c r="B23016" s="927"/>
      <c r="C23016" s="580"/>
      <c r="D23016" s="939"/>
      <c r="E23016" s="940"/>
      <c r="F23016" s="941"/>
      <c r="G23016" s="937" t="str">
        <f t="array" ref="G23016">xlookup(F23016,'Internal Staffing Calculator'!E:E,'Internal Staffing Calculator'!C:C,"")</f>
        <v/>
      </c>
      <c r="H23016" s="932" t="str">
        <f t="array" ref="H23016">if(F23016&lt;&gt;"", iferror(index('Internal Staffing Calculator'!B$8:B23500,match(F23016,'Internal Staffing Calculator'!E$8:E23500,0)), "Not In Budget"),"")</f>
        <v/>
      </c>
      <c r="I23016" s="184"/>
      <c r="J23016" s="184"/>
      <c r="K23016" s="184"/>
      <c r="L23016" s="183"/>
    </row>
    <row r="23017">
      <c r="A23017" s="454"/>
      <c r="B23017" s="927"/>
      <c r="C23017" s="580"/>
      <c r="D23017" s="939"/>
      <c r="E23017" s="940"/>
      <c r="F23017" s="941"/>
      <c r="G23017" s="937" t="str">
        <f t="array" ref="G23017">xlookup(F23017,'Internal Staffing Calculator'!E:E,'Internal Staffing Calculator'!C:C,"")</f>
        <v/>
      </c>
      <c r="H23017" s="932" t="str">
        <f t="array" ref="H23017">if(F23017&lt;&gt;"", iferror(index('Internal Staffing Calculator'!B$8:B23500,match(F23017,'Internal Staffing Calculator'!E$8:E23500,0)), "Not In Budget"),"")</f>
        <v/>
      </c>
      <c r="I23017" s="184"/>
      <c r="J23017" s="184"/>
      <c r="K23017" s="184"/>
      <c r="L23017" s="183"/>
    </row>
    <row r="23018">
      <c r="A23018" s="454"/>
      <c r="B23018" s="927"/>
      <c r="C23018" s="580"/>
      <c r="D23018" s="939"/>
      <c r="E23018" s="940"/>
      <c r="F23018" s="941"/>
      <c r="G23018" s="937" t="str">
        <f t="array" ref="G23018">xlookup(F23018,'Internal Staffing Calculator'!E:E,'Internal Staffing Calculator'!C:C,"")</f>
        <v/>
      </c>
      <c r="H23018" s="932" t="str">
        <f t="array" ref="H23018">if(F23018&lt;&gt;"", iferror(index('Internal Staffing Calculator'!B$8:B23500,match(F23018,'Internal Staffing Calculator'!E$8:E23500,0)), "Not In Budget"),"")</f>
        <v/>
      </c>
      <c r="I23018" s="184"/>
      <c r="J23018" s="184"/>
      <c r="K23018" s="184"/>
      <c r="L23018" s="183"/>
    </row>
    <row r="23019">
      <c r="A23019" s="454"/>
      <c r="B23019" s="927"/>
      <c r="C23019" s="580"/>
      <c r="D23019" s="939"/>
      <c r="E23019" s="940"/>
      <c r="F23019" s="941"/>
      <c r="G23019" s="937" t="str">
        <f t="array" ref="G23019">xlookup(F23019,'Internal Staffing Calculator'!E:E,'Internal Staffing Calculator'!C:C,"")</f>
        <v/>
      </c>
      <c r="H23019" s="932" t="str">
        <f t="array" ref="H23019">if(F23019&lt;&gt;"", iferror(index('Internal Staffing Calculator'!B$8:B23500,match(F23019,'Internal Staffing Calculator'!E$8:E23500,0)), "Not In Budget"),"")</f>
        <v/>
      </c>
      <c r="I23019" s="184"/>
      <c r="J23019" s="184"/>
      <c r="K23019" s="184"/>
      <c r="L23019" s="183"/>
    </row>
    <row r="23020">
      <c r="A23020" s="454"/>
      <c r="B23020" s="927"/>
      <c r="C23020" s="580"/>
      <c r="D23020" s="939"/>
      <c r="E23020" s="940"/>
      <c r="F23020" s="941"/>
      <c r="G23020" s="937" t="str">
        <f t="array" ref="G23020">xlookup(F23020,'Internal Staffing Calculator'!E:E,'Internal Staffing Calculator'!C:C,"")</f>
        <v/>
      </c>
      <c r="H23020" s="932" t="str">
        <f t="array" ref="H23020">if(F23020&lt;&gt;"", iferror(index('Internal Staffing Calculator'!B$8:B23500,match(F23020,'Internal Staffing Calculator'!E$8:E23500,0)), "Not In Budget"),"")</f>
        <v/>
      </c>
      <c r="I23020" s="184"/>
      <c r="J23020" s="184"/>
      <c r="K23020" s="184"/>
      <c r="L23020" s="183"/>
    </row>
    <row r="23021">
      <c r="A23021" s="454"/>
      <c r="B23021" s="927"/>
      <c r="C23021" s="580"/>
      <c r="D23021" s="939"/>
      <c r="E23021" s="940"/>
      <c r="F23021" s="941"/>
      <c r="G23021" s="937" t="str">
        <f t="array" ref="G23021">xlookup(F23021,'Internal Staffing Calculator'!E:E,'Internal Staffing Calculator'!C:C,"")</f>
        <v/>
      </c>
      <c r="H23021" s="932" t="str">
        <f t="array" ref="H23021">if(F23021&lt;&gt;"", iferror(index('Internal Staffing Calculator'!B$8:B23500,match(F23021,'Internal Staffing Calculator'!E$8:E23500,0)), "Not In Budget"),"")</f>
        <v/>
      </c>
      <c r="I23021" s="184"/>
      <c r="J23021" s="184"/>
      <c r="K23021" s="184"/>
      <c r="L23021" s="183"/>
    </row>
    <row r="23022">
      <c r="A23022" s="454"/>
      <c r="B23022" s="927"/>
      <c r="C23022" s="580"/>
      <c r="D23022" s="939"/>
      <c r="E23022" s="940"/>
      <c r="F23022" s="941"/>
      <c r="G23022" s="937" t="str">
        <f t="array" ref="G23022">xlookup(F23022,'Internal Staffing Calculator'!E:E,'Internal Staffing Calculator'!C:C,"")</f>
        <v/>
      </c>
      <c r="H23022" s="932" t="str">
        <f t="array" ref="H23022">if(F23022&lt;&gt;"", iferror(index('Internal Staffing Calculator'!B$8:B23500,match(F23022,'Internal Staffing Calculator'!E$8:E23500,0)), "Not In Budget"),"")</f>
        <v/>
      </c>
      <c r="I23022" s="184"/>
      <c r="J23022" s="184"/>
      <c r="K23022" s="184"/>
      <c r="L23022" s="183"/>
    </row>
    <row r="23023">
      <c r="A23023" s="454"/>
      <c r="B23023" s="927"/>
      <c r="C23023" s="580"/>
      <c r="D23023" s="939"/>
      <c r="E23023" s="940"/>
      <c r="F23023" s="941"/>
      <c r="G23023" s="937" t="str">
        <f t="array" ref="G23023">xlookup(F23023,'Internal Staffing Calculator'!E:E,'Internal Staffing Calculator'!C:C,"")</f>
        <v/>
      </c>
      <c r="H23023" s="932" t="str">
        <f t="array" ref="H23023">if(F23023&lt;&gt;"", iferror(index('Internal Staffing Calculator'!B$8:B23500,match(F23023,'Internal Staffing Calculator'!E$8:E23500,0)), "Not In Budget"),"")</f>
        <v/>
      </c>
      <c r="I23023" s="184"/>
      <c r="J23023" s="184"/>
      <c r="K23023" s="184"/>
      <c r="L23023" s="183"/>
    </row>
    <row r="23024">
      <c r="A23024" s="454"/>
      <c r="B23024" s="927"/>
      <c r="C23024" s="580"/>
      <c r="D23024" s="939"/>
      <c r="E23024" s="940"/>
      <c r="F23024" s="941"/>
      <c r="G23024" s="937" t="str">
        <f t="array" ref="G23024">xlookup(F23024,'Internal Staffing Calculator'!E:E,'Internal Staffing Calculator'!C:C,"")</f>
        <v/>
      </c>
      <c r="H23024" s="932" t="str">
        <f t="array" ref="H23024">if(F23024&lt;&gt;"", iferror(index('Internal Staffing Calculator'!B$8:B23500,match(F23024,'Internal Staffing Calculator'!E$8:E23500,0)), "Not In Budget"),"")</f>
        <v/>
      </c>
      <c r="I23024" s="184"/>
      <c r="J23024" s="184"/>
      <c r="K23024" s="184"/>
      <c r="L23024" s="183"/>
    </row>
    <row r="23025">
      <c r="A23025" s="454"/>
      <c r="B23025" s="927"/>
      <c r="C23025" s="580"/>
      <c r="D23025" s="939"/>
      <c r="E23025" s="940"/>
      <c r="F23025" s="941"/>
      <c r="G23025" s="937" t="str">
        <f t="array" ref="G23025">xlookup(F23025,'Internal Staffing Calculator'!E:E,'Internal Staffing Calculator'!C:C,"")</f>
        <v/>
      </c>
      <c r="H23025" s="932" t="str">
        <f t="array" ref="H23025">if(F23025&lt;&gt;"", iferror(index('Internal Staffing Calculator'!B$8:B23500,match(F23025,'Internal Staffing Calculator'!E$8:E23500,0)), "Not In Budget"),"")</f>
        <v/>
      </c>
      <c r="I23025" s="184"/>
      <c r="J23025" s="184"/>
      <c r="K23025" s="184"/>
      <c r="L23025" s="183"/>
    </row>
    <row r="23026">
      <c r="A23026" s="454"/>
      <c r="B23026" s="927"/>
      <c r="C23026" s="580"/>
      <c r="D23026" s="939"/>
      <c r="E23026" s="940"/>
      <c r="F23026" s="941"/>
      <c r="G23026" s="937" t="str">
        <f t="array" ref="G23026">xlookup(F23026,'Internal Staffing Calculator'!E:E,'Internal Staffing Calculator'!C:C,"")</f>
        <v/>
      </c>
      <c r="H23026" s="932" t="str">
        <f t="array" ref="H23026">if(F23026&lt;&gt;"", iferror(index('Internal Staffing Calculator'!B$8:B23500,match(F23026,'Internal Staffing Calculator'!E$8:E23500,0)), "Not In Budget"),"")</f>
        <v/>
      </c>
      <c r="I23026" s="184"/>
      <c r="J23026" s="184"/>
      <c r="K23026" s="184"/>
      <c r="L23026" s="183"/>
    </row>
    <row r="23027">
      <c r="A23027" s="454"/>
      <c r="B23027" s="927"/>
      <c r="C23027" s="580"/>
      <c r="D23027" s="939"/>
      <c r="E23027" s="940"/>
      <c r="F23027" s="941"/>
      <c r="G23027" s="937" t="str">
        <f t="array" ref="G23027">xlookup(F23027,'Internal Staffing Calculator'!E:E,'Internal Staffing Calculator'!C:C,"")</f>
        <v/>
      </c>
      <c r="H23027" s="932" t="str">
        <f t="array" ref="H23027">if(F23027&lt;&gt;"", iferror(index('Internal Staffing Calculator'!B$8:B23500,match(F23027,'Internal Staffing Calculator'!E$8:E23500,0)), "Not In Budget"),"")</f>
        <v/>
      </c>
      <c r="I23027" s="184"/>
      <c r="J23027" s="184"/>
      <c r="K23027" s="184"/>
      <c r="L23027" s="183"/>
    </row>
    <row r="23028">
      <c r="A23028" s="454"/>
      <c r="B23028" s="927"/>
      <c r="C23028" s="580"/>
      <c r="D23028" s="939"/>
      <c r="E23028" s="940"/>
      <c r="F23028" s="941"/>
      <c r="G23028" s="937" t="str">
        <f t="array" ref="G23028">xlookup(F23028,'Internal Staffing Calculator'!E:E,'Internal Staffing Calculator'!C:C,"")</f>
        <v/>
      </c>
      <c r="H23028" s="932" t="str">
        <f t="array" ref="H23028">if(F23028&lt;&gt;"", iferror(index('Internal Staffing Calculator'!B$8:B23500,match(F23028,'Internal Staffing Calculator'!E$8:E23500,0)), "Not In Budget"),"")</f>
        <v/>
      </c>
      <c r="I23028" s="184"/>
      <c r="J23028" s="184"/>
      <c r="K23028" s="184"/>
      <c r="L23028" s="183"/>
    </row>
    <row r="23029">
      <c r="A23029" s="454"/>
      <c r="B23029" s="927"/>
      <c r="C23029" s="580"/>
      <c r="D23029" s="939"/>
      <c r="E23029" s="940"/>
      <c r="F23029" s="941"/>
      <c r="G23029" s="937" t="str">
        <f t="array" ref="G23029">xlookup(F23029,'Internal Staffing Calculator'!E:E,'Internal Staffing Calculator'!C:C,"")</f>
        <v/>
      </c>
      <c r="H23029" s="932" t="str">
        <f t="array" ref="H23029">if(F23029&lt;&gt;"", iferror(index('Internal Staffing Calculator'!B$8:B23500,match(F23029,'Internal Staffing Calculator'!E$8:E23500,0)), "Not In Budget"),"")</f>
        <v/>
      </c>
      <c r="I23029" s="184"/>
      <c r="J23029" s="184"/>
      <c r="K23029" s="184"/>
      <c r="L23029" s="183"/>
    </row>
    <row r="23030">
      <c r="A23030" s="454"/>
      <c r="B23030" s="927"/>
      <c r="C23030" s="580"/>
      <c r="D23030" s="939"/>
      <c r="E23030" s="940"/>
      <c r="F23030" s="941"/>
      <c r="G23030" s="937" t="str">
        <f t="array" ref="G23030">xlookup(F23030,'Internal Staffing Calculator'!E:E,'Internal Staffing Calculator'!C:C,"")</f>
        <v/>
      </c>
      <c r="H23030" s="932" t="str">
        <f t="array" ref="H23030">if(F23030&lt;&gt;"", iferror(index('Internal Staffing Calculator'!B$8:B23500,match(F23030,'Internal Staffing Calculator'!E$8:E23500,0)), "Not In Budget"),"")</f>
        <v/>
      </c>
      <c r="I23030" s="184"/>
      <c r="J23030" s="184"/>
      <c r="K23030" s="184"/>
      <c r="L23030" s="183"/>
    </row>
    <row r="23031">
      <c r="A23031" s="454"/>
      <c r="B23031" s="927"/>
      <c r="C23031" s="580"/>
      <c r="D23031" s="939"/>
      <c r="E23031" s="940"/>
      <c r="F23031" s="941"/>
      <c r="G23031" s="937" t="str">
        <f t="array" ref="G23031">xlookup(F23031,'Internal Staffing Calculator'!E:E,'Internal Staffing Calculator'!C:C,"")</f>
        <v/>
      </c>
      <c r="H23031" s="932" t="str">
        <f t="array" ref="H23031">if(F23031&lt;&gt;"", iferror(index('Internal Staffing Calculator'!B$8:B23500,match(F23031,'Internal Staffing Calculator'!E$8:E23500,0)), "Not In Budget"),"")</f>
        <v/>
      </c>
      <c r="I23031" s="184"/>
      <c r="J23031" s="184"/>
      <c r="K23031" s="184"/>
      <c r="L23031" s="183"/>
    </row>
    <row r="23032">
      <c r="A23032" s="454"/>
      <c r="B23032" s="927"/>
      <c r="C23032" s="580"/>
      <c r="D23032" s="939"/>
      <c r="E23032" s="940"/>
      <c r="F23032" s="941"/>
      <c r="G23032" s="937" t="str">
        <f t="array" ref="G23032">xlookup(F23032,'Internal Staffing Calculator'!E:E,'Internal Staffing Calculator'!C:C,"")</f>
        <v/>
      </c>
      <c r="H23032" s="932" t="str">
        <f t="array" ref="H23032">if(F23032&lt;&gt;"", iferror(index('Internal Staffing Calculator'!B$8:B23500,match(F23032,'Internal Staffing Calculator'!E$8:E23500,0)), "Not In Budget"),"")</f>
        <v/>
      </c>
      <c r="I23032" s="184"/>
      <c r="J23032" s="184"/>
      <c r="K23032" s="184"/>
      <c r="L23032" s="183"/>
    </row>
    <row r="23033">
      <c r="A23033" s="454"/>
      <c r="B23033" s="927"/>
      <c r="C23033" s="580"/>
      <c r="D23033" s="939"/>
      <c r="E23033" s="940"/>
      <c r="F23033" s="941"/>
      <c r="G23033" s="937" t="str">
        <f t="array" ref="G23033">xlookup(F23033,'Internal Staffing Calculator'!E:E,'Internal Staffing Calculator'!C:C,"")</f>
        <v/>
      </c>
      <c r="H23033" s="932" t="str">
        <f t="array" ref="H23033">if(F23033&lt;&gt;"", iferror(index('Internal Staffing Calculator'!B$8:B23500,match(F23033,'Internal Staffing Calculator'!E$8:E23500,0)), "Not In Budget"),"")</f>
        <v/>
      </c>
      <c r="I23033" s="184"/>
      <c r="J23033" s="184"/>
      <c r="K23033" s="184"/>
      <c r="L23033" s="183"/>
    </row>
    <row r="23034">
      <c r="A23034" s="454"/>
      <c r="B23034" s="927"/>
      <c r="C23034" s="580"/>
      <c r="D23034" s="939"/>
      <c r="E23034" s="940"/>
      <c r="F23034" s="941"/>
      <c r="G23034" s="937" t="str">
        <f t="array" ref="G23034">xlookup(F23034,'Internal Staffing Calculator'!E:E,'Internal Staffing Calculator'!C:C,"")</f>
        <v/>
      </c>
      <c r="H23034" s="932" t="str">
        <f t="array" ref="H23034">if(F23034&lt;&gt;"", iferror(index('Internal Staffing Calculator'!B$8:B23500,match(F23034,'Internal Staffing Calculator'!E$8:E23500,0)), "Not In Budget"),"")</f>
        <v/>
      </c>
      <c r="I23034" s="184"/>
      <c r="J23034" s="184"/>
      <c r="K23034" s="184"/>
      <c r="L23034" s="183"/>
    </row>
    <row r="23035">
      <c r="A23035" s="454"/>
      <c r="B23035" s="927"/>
      <c r="C23035" s="580"/>
      <c r="D23035" s="939"/>
      <c r="E23035" s="940"/>
      <c r="F23035" s="941"/>
      <c r="G23035" s="937" t="str">
        <f t="array" ref="G23035">xlookup(F23035,'Internal Staffing Calculator'!E:E,'Internal Staffing Calculator'!C:C,"")</f>
        <v/>
      </c>
      <c r="H23035" s="932" t="str">
        <f t="array" ref="H23035">if(F23035&lt;&gt;"", iferror(index('Internal Staffing Calculator'!B$8:B23500,match(F23035,'Internal Staffing Calculator'!E$8:E23500,0)), "Not In Budget"),"")</f>
        <v/>
      </c>
      <c r="I23035" s="184"/>
      <c r="J23035" s="184"/>
      <c r="K23035" s="184"/>
      <c r="L23035" s="183"/>
    </row>
    <row r="23036">
      <c r="A23036" s="454"/>
      <c r="B23036" s="927"/>
      <c r="C23036" s="580"/>
      <c r="D23036" s="939"/>
      <c r="E23036" s="940"/>
      <c r="F23036" s="941"/>
      <c r="G23036" s="937" t="str">
        <f t="array" ref="G23036">xlookup(F23036,'Internal Staffing Calculator'!E:E,'Internal Staffing Calculator'!C:C,"")</f>
        <v/>
      </c>
      <c r="H23036" s="932" t="str">
        <f t="array" ref="H23036">if(F23036&lt;&gt;"", iferror(index('Internal Staffing Calculator'!B$8:B23500,match(F23036,'Internal Staffing Calculator'!E$8:E23500,0)), "Not In Budget"),"")</f>
        <v/>
      </c>
      <c r="I23036" s="184"/>
      <c r="J23036" s="184"/>
      <c r="K23036" s="184"/>
      <c r="L23036" s="183"/>
    </row>
    <row r="23037">
      <c r="A23037" s="454"/>
      <c r="B23037" s="927"/>
      <c r="C23037" s="580"/>
      <c r="D23037" s="939"/>
      <c r="E23037" s="940"/>
      <c r="F23037" s="941"/>
      <c r="G23037" s="937" t="str">
        <f t="array" ref="G23037">xlookup(F23037,'Internal Staffing Calculator'!E:E,'Internal Staffing Calculator'!C:C,"")</f>
        <v/>
      </c>
      <c r="H23037" s="932" t="str">
        <f t="array" ref="H23037">if(F23037&lt;&gt;"", iferror(index('Internal Staffing Calculator'!B$8:B23500,match(F23037,'Internal Staffing Calculator'!E$8:E23500,0)), "Not In Budget"),"")</f>
        <v/>
      </c>
      <c r="I23037" s="184"/>
      <c r="J23037" s="184"/>
      <c r="K23037" s="184"/>
      <c r="L23037" s="183"/>
    </row>
    <row r="23038">
      <c r="A23038" s="454"/>
      <c r="B23038" s="927"/>
      <c r="C23038" s="580"/>
      <c r="D23038" s="939"/>
      <c r="E23038" s="940"/>
      <c r="F23038" s="941"/>
      <c r="G23038" s="937" t="str">
        <f t="array" ref="G23038">xlookup(F23038,'Internal Staffing Calculator'!E:E,'Internal Staffing Calculator'!C:C,"")</f>
        <v/>
      </c>
      <c r="H23038" s="932" t="str">
        <f t="array" ref="H23038">if(F23038&lt;&gt;"", iferror(index('Internal Staffing Calculator'!B$8:B23500,match(F23038,'Internal Staffing Calculator'!E$8:E23500,0)), "Not In Budget"),"")</f>
        <v/>
      </c>
      <c r="I23038" s="184"/>
      <c r="J23038" s="184"/>
      <c r="K23038" s="184"/>
      <c r="L23038" s="183"/>
    </row>
    <row r="23039">
      <c r="A23039" s="454"/>
      <c r="B23039" s="927"/>
      <c r="C23039" s="580"/>
      <c r="D23039" s="939"/>
      <c r="E23039" s="940"/>
      <c r="F23039" s="941"/>
      <c r="G23039" s="937" t="str">
        <f t="array" ref="G23039">xlookup(F23039,'Internal Staffing Calculator'!E:E,'Internal Staffing Calculator'!C:C,"")</f>
        <v/>
      </c>
      <c r="H23039" s="932" t="str">
        <f t="array" ref="H23039">if(F23039&lt;&gt;"", iferror(index('Internal Staffing Calculator'!B$8:B23500,match(F23039,'Internal Staffing Calculator'!E$8:E23500,0)), "Not In Budget"),"")</f>
        <v/>
      </c>
      <c r="I23039" s="184"/>
      <c r="J23039" s="184"/>
      <c r="K23039" s="184"/>
      <c r="L23039" s="183"/>
    </row>
    <row r="23040">
      <c r="A23040" s="454"/>
      <c r="B23040" s="927"/>
      <c r="C23040" s="580"/>
      <c r="D23040" s="939"/>
      <c r="E23040" s="940"/>
      <c r="F23040" s="941"/>
      <c r="G23040" s="937" t="str">
        <f t="array" ref="G23040">xlookup(F23040,'Internal Staffing Calculator'!E:E,'Internal Staffing Calculator'!C:C,"")</f>
        <v/>
      </c>
      <c r="H23040" s="932" t="str">
        <f t="array" ref="H23040">if(F23040&lt;&gt;"", iferror(index('Internal Staffing Calculator'!B$8:B23500,match(F23040,'Internal Staffing Calculator'!E$8:E23500,0)), "Not In Budget"),"")</f>
        <v/>
      </c>
      <c r="I23040" s="184"/>
      <c r="J23040" s="184"/>
      <c r="K23040" s="184"/>
      <c r="L23040" s="183"/>
    </row>
    <row r="23041">
      <c r="A23041" s="454"/>
      <c r="B23041" s="927"/>
      <c r="C23041" s="580"/>
      <c r="D23041" s="939"/>
      <c r="E23041" s="940"/>
      <c r="F23041" s="941"/>
      <c r="G23041" s="937" t="str">
        <f t="array" ref="G23041">xlookup(F23041,'Internal Staffing Calculator'!E:E,'Internal Staffing Calculator'!C:C,"")</f>
        <v/>
      </c>
      <c r="H23041" s="932" t="str">
        <f t="array" ref="H23041">if(F23041&lt;&gt;"", iferror(index('Internal Staffing Calculator'!B$8:B23500,match(F23041,'Internal Staffing Calculator'!E$8:E23500,0)), "Not In Budget"),"")</f>
        <v/>
      </c>
      <c r="I23041" s="184"/>
      <c r="J23041" s="184"/>
      <c r="K23041" s="184"/>
      <c r="L23041" s="183"/>
    </row>
    <row r="23042">
      <c r="A23042" s="454"/>
      <c r="B23042" s="927"/>
      <c r="C23042" s="580"/>
      <c r="D23042" s="939"/>
      <c r="E23042" s="940"/>
      <c r="F23042" s="941"/>
      <c r="G23042" s="937" t="str">
        <f t="array" ref="G23042">xlookup(F23042,'Internal Staffing Calculator'!E:E,'Internal Staffing Calculator'!C:C,"")</f>
        <v/>
      </c>
      <c r="H23042" s="932" t="str">
        <f t="array" ref="H23042">if(F23042&lt;&gt;"", iferror(index('Internal Staffing Calculator'!B$8:B23500,match(F23042,'Internal Staffing Calculator'!E$8:E23500,0)), "Not In Budget"),"")</f>
        <v/>
      </c>
      <c r="I23042" s="184"/>
      <c r="J23042" s="184"/>
      <c r="K23042" s="184"/>
      <c r="L23042" s="183"/>
    </row>
    <row r="23043">
      <c r="A23043" s="454"/>
      <c r="B23043" s="927"/>
      <c r="C23043" s="580"/>
      <c r="D23043" s="939"/>
      <c r="E23043" s="940"/>
      <c r="F23043" s="941"/>
      <c r="G23043" s="937" t="str">
        <f t="array" ref="G23043">xlookup(F23043,'Internal Staffing Calculator'!E:E,'Internal Staffing Calculator'!C:C,"")</f>
        <v/>
      </c>
      <c r="H23043" s="932" t="str">
        <f t="array" ref="H23043">if(F23043&lt;&gt;"", iferror(index('Internal Staffing Calculator'!B$8:B23500,match(F23043,'Internal Staffing Calculator'!E$8:E23500,0)), "Not In Budget"),"")</f>
        <v/>
      </c>
      <c r="I23043" s="184"/>
      <c r="J23043" s="184"/>
      <c r="K23043" s="184"/>
      <c r="L23043" s="183"/>
    </row>
    <row r="23044">
      <c r="A23044" s="454"/>
      <c r="B23044" s="927"/>
      <c r="C23044" s="580"/>
      <c r="D23044" s="939"/>
      <c r="E23044" s="940"/>
      <c r="F23044" s="941"/>
      <c r="G23044" s="937" t="str">
        <f t="array" ref="G23044">xlookup(F23044,'Internal Staffing Calculator'!E:E,'Internal Staffing Calculator'!C:C,"")</f>
        <v/>
      </c>
      <c r="H23044" s="932" t="str">
        <f t="array" ref="H23044">if(F23044&lt;&gt;"", iferror(index('Internal Staffing Calculator'!B$8:B23500,match(F23044,'Internal Staffing Calculator'!E$8:E23500,0)), "Not In Budget"),"")</f>
        <v/>
      </c>
      <c r="I23044" s="184"/>
      <c r="J23044" s="184"/>
      <c r="K23044" s="184"/>
      <c r="L23044" s="183"/>
    </row>
    <row r="23045">
      <c r="A23045" s="454"/>
      <c r="B23045" s="927"/>
      <c r="C23045" s="580"/>
      <c r="D23045" s="939"/>
      <c r="E23045" s="940"/>
      <c r="F23045" s="941"/>
      <c r="G23045" s="937" t="str">
        <f t="array" ref="G23045">xlookup(F23045,'Internal Staffing Calculator'!E:E,'Internal Staffing Calculator'!C:C,"")</f>
        <v/>
      </c>
      <c r="H23045" s="932" t="str">
        <f t="array" ref="H23045">if(F23045&lt;&gt;"", iferror(index('Internal Staffing Calculator'!B$8:B23500,match(F23045,'Internal Staffing Calculator'!E$8:E23500,0)), "Not In Budget"),"")</f>
        <v/>
      </c>
      <c r="I23045" s="184"/>
      <c r="J23045" s="184"/>
      <c r="K23045" s="184"/>
      <c r="L23045" s="183"/>
    </row>
    <row r="23046">
      <c r="A23046" s="454"/>
      <c r="B23046" s="927"/>
      <c r="C23046" s="580"/>
      <c r="D23046" s="939"/>
      <c r="E23046" s="940"/>
      <c r="F23046" s="941"/>
      <c r="G23046" s="937" t="str">
        <f t="array" ref="G23046">xlookup(F23046,'Internal Staffing Calculator'!E:E,'Internal Staffing Calculator'!C:C,"")</f>
        <v/>
      </c>
      <c r="H23046" s="932" t="str">
        <f t="array" ref="H23046">if(F23046&lt;&gt;"", iferror(index('Internal Staffing Calculator'!B$8:B23500,match(F23046,'Internal Staffing Calculator'!E$8:E23500,0)), "Not In Budget"),"")</f>
        <v/>
      </c>
      <c r="I23046" s="184"/>
      <c r="J23046" s="184"/>
      <c r="K23046" s="184"/>
      <c r="L23046" s="183"/>
    </row>
    <row r="23047">
      <c r="A23047" s="454"/>
      <c r="B23047" s="927"/>
      <c r="C23047" s="580"/>
      <c r="D23047" s="939"/>
      <c r="E23047" s="940"/>
      <c r="F23047" s="941"/>
      <c r="G23047" s="937" t="str">
        <f t="array" ref="G23047">xlookup(F23047,'Internal Staffing Calculator'!E:E,'Internal Staffing Calculator'!C:C,"")</f>
        <v/>
      </c>
      <c r="H23047" s="932" t="str">
        <f t="array" ref="H23047">if(F23047&lt;&gt;"", iferror(index('Internal Staffing Calculator'!B$8:B23500,match(F23047,'Internal Staffing Calculator'!E$8:E23500,0)), "Not In Budget"),"")</f>
        <v/>
      </c>
      <c r="I23047" s="184"/>
      <c r="J23047" s="184"/>
      <c r="K23047" s="184"/>
      <c r="L23047" s="183"/>
    </row>
    <row r="23048">
      <c r="A23048" s="454"/>
      <c r="B23048" s="927"/>
      <c r="C23048" s="580"/>
      <c r="D23048" s="939"/>
      <c r="E23048" s="940"/>
      <c r="F23048" s="941"/>
      <c r="G23048" s="937" t="str">
        <f t="array" ref="G23048">xlookup(F23048,'Internal Staffing Calculator'!E:E,'Internal Staffing Calculator'!C:C,"")</f>
        <v/>
      </c>
      <c r="H23048" s="932" t="str">
        <f t="array" ref="H23048">if(F23048&lt;&gt;"", iferror(index('Internal Staffing Calculator'!B$8:B23500,match(F23048,'Internal Staffing Calculator'!E$8:E23500,0)), "Not In Budget"),"")</f>
        <v/>
      </c>
      <c r="I23048" s="184"/>
      <c r="J23048" s="184"/>
      <c r="K23048" s="184"/>
      <c r="L23048" s="183"/>
    </row>
    <row r="23049">
      <c r="A23049" s="454"/>
      <c r="B23049" s="927"/>
      <c r="C23049" s="580"/>
      <c r="D23049" s="939"/>
      <c r="E23049" s="940"/>
      <c r="F23049" s="941"/>
      <c r="G23049" s="937" t="str">
        <f t="array" ref="G23049">xlookup(F23049,'Internal Staffing Calculator'!E:E,'Internal Staffing Calculator'!C:C,"")</f>
        <v/>
      </c>
      <c r="H23049" s="932" t="str">
        <f t="array" ref="H23049">if(F23049&lt;&gt;"", iferror(index('Internal Staffing Calculator'!B$8:B23500,match(F23049,'Internal Staffing Calculator'!E$8:E23500,0)), "Not In Budget"),"")</f>
        <v/>
      </c>
      <c r="I23049" s="184"/>
      <c r="J23049" s="184"/>
      <c r="K23049" s="184"/>
      <c r="L23049" s="183"/>
    </row>
    <row r="23050">
      <c r="A23050" s="454"/>
      <c r="B23050" s="927"/>
      <c r="C23050" s="580"/>
      <c r="D23050" s="939"/>
      <c r="E23050" s="940"/>
      <c r="F23050" s="941"/>
      <c r="G23050" s="937" t="str">
        <f t="array" ref="G23050">xlookup(F23050,'Internal Staffing Calculator'!E:E,'Internal Staffing Calculator'!C:C,"")</f>
        <v/>
      </c>
      <c r="H23050" s="932" t="str">
        <f t="array" ref="H23050">if(F23050&lt;&gt;"", iferror(index('Internal Staffing Calculator'!B$8:B23500,match(F23050,'Internal Staffing Calculator'!E$8:E23500,0)), "Not In Budget"),"")</f>
        <v/>
      </c>
      <c r="I23050" s="184"/>
      <c r="J23050" s="184"/>
      <c r="K23050" s="184"/>
      <c r="L23050" s="183"/>
    </row>
    <row r="23051">
      <c r="A23051" s="454"/>
      <c r="B23051" s="927"/>
      <c r="C23051" s="580"/>
      <c r="D23051" s="939"/>
      <c r="E23051" s="940"/>
      <c r="F23051" s="941"/>
      <c r="G23051" s="937" t="str">
        <f t="array" ref="G23051">xlookup(F23051,'Internal Staffing Calculator'!E:E,'Internal Staffing Calculator'!C:C,"")</f>
        <v/>
      </c>
      <c r="H23051" s="932" t="str">
        <f t="array" ref="H23051">if(F23051&lt;&gt;"", iferror(index('Internal Staffing Calculator'!B$8:B23500,match(F23051,'Internal Staffing Calculator'!E$8:E23500,0)), "Not In Budget"),"")</f>
        <v/>
      </c>
      <c r="I23051" s="184"/>
      <c r="J23051" s="184"/>
      <c r="K23051" s="184"/>
      <c r="L23051" s="183"/>
    </row>
    <row r="23052">
      <c r="A23052" s="454"/>
      <c r="B23052" s="927"/>
      <c r="C23052" s="580"/>
      <c r="D23052" s="939"/>
      <c r="E23052" s="940"/>
      <c r="F23052" s="941"/>
      <c r="G23052" s="937" t="str">
        <f t="array" ref="G23052">xlookup(F23052,'Internal Staffing Calculator'!E:E,'Internal Staffing Calculator'!C:C,"")</f>
        <v/>
      </c>
      <c r="H23052" s="932" t="str">
        <f t="array" ref="H23052">if(F23052&lt;&gt;"", iferror(index('Internal Staffing Calculator'!B$8:B23500,match(F23052,'Internal Staffing Calculator'!E$8:E23500,0)), "Not In Budget"),"")</f>
        <v/>
      </c>
      <c r="I23052" s="184"/>
      <c r="J23052" s="184"/>
      <c r="K23052" s="184"/>
      <c r="L23052" s="183"/>
    </row>
    <row r="23053">
      <c r="A23053" s="454"/>
      <c r="B23053" s="927"/>
      <c r="C23053" s="580"/>
      <c r="D23053" s="939"/>
      <c r="E23053" s="940"/>
      <c r="F23053" s="941"/>
      <c r="G23053" s="937" t="str">
        <f t="array" ref="G23053">xlookup(F23053,'Internal Staffing Calculator'!E:E,'Internal Staffing Calculator'!C:C,"")</f>
        <v/>
      </c>
      <c r="H23053" s="932" t="str">
        <f t="array" ref="H23053">if(F23053&lt;&gt;"", iferror(index('Internal Staffing Calculator'!B$8:B23500,match(F23053,'Internal Staffing Calculator'!E$8:E23500,0)), "Not In Budget"),"")</f>
        <v/>
      </c>
      <c r="I23053" s="184"/>
      <c r="J23053" s="184"/>
      <c r="K23053" s="184"/>
      <c r="L23053" s="183"/>
    </row>
    <row r="23054">
      <c r="A23054" s="454"/>
      <c r="B23054" s="927"/>
      <c r="C23054" s="580"/>
      <c r="D23054" s="939"/>
      <c r="E23054" s="940"/>
      <c r="F23054" s="941"/>
      <c r="G23054" s="937" t="str">
        <f t="array" ref="G23054">xlookup(F23054,'Internal Staffing Calculator'!E:E,'Internal Staffing Calculator'!C:C,"")</f>
        <v/>
      </c>
      <c r="H23054" s="932" t="str">
        <f t="array" ref="H23054">if(F23054&lt;&gt;"", iferror(index('Internal Staffing Calculator'!B$8:B23500,match(F23054,'Internal Staffing Calculator'!E$8:E23500,0)), "Not In Budget"),"")</f>
        <v/>
      </c>
      <c r="I23054" s="184"/>
      <c r="J23054" s="184"/>
      <c r="K23054" s="184"/>
      <c r="L23054" s="183"/>
    </row>
    <row r="23055">
      <c r="A23055" s="454"/>
      <c r="B23055" s="927"/>
      <c r="C23055" s="580"/>
      <c r="D23055" s="939"/>
      <c r="E23055" s="940"/>
      <c r="F23055" s="941"/>
      <c r="G23055" s="937" t="str">
        <f t="array" ref="G23055">xlookup(F23055,'Internal Staffing Calculator'!E:E,'Internal Staffing Calculator'!C:C,"")</f>
        <v/>
      </c>
      <c r="H23055" s="932" t="str">
        <f t="array" ref="H23055">if(F23055&lt;&gt;"", iferror(index('Internal Staffing Calculator'!B$8:B23500,match(F23055,'Internal Staffing Calculator'!E$8:E23500,0)), "Not In Budget"),"")</f>
        <v/>
      </c>
      <c r="I23055" s="184"/>
      <c r="J23055" s="184"/>
      <c r="K23055" s="184"/>
      <c r="L23055" s="183"/>
    </row>
    <row r="23056">
      <c r="A23056" s="454"/>
      <c r="B23056" s="927"/>
      <c r="C23056" s="580"/>
      <c r="D23056" s="939"/>
      <c r="E23056" s="940"/>
      <c r="F23056" s="941"/>
      <c r="G23056" s="937" t="str">
        <f t="array" ref="G23056">xlookup(F23056,'Internal Staffing Calculator'!E:E,'Internal Staffing Calculator'!C:C,"")</f>
        <v/>
      </c>
      <c r="H23056" s="932" t="str">
        <f t="array" ref="H23056">if(F23056&lt;&gt;"", iferror(index('Internal Staffing Calculator'!B$8:B23500,match(F23056,'Internal Staffing Calculator'!E$8:E23500,0)), "Not In Budget"),"")</f>
        <v/>
      </c>
      <c r="I23056" s="184"/>
      <c r="J23056" s="184"/>
      <c r="K23056" s="184"/>
      <c r="L23056" s="183"/>
    </row>
    <row r="23057">
      <c r="A23057" s="454"/>
      <c r="B23057" s="927"/>
      <c r="C23057" s="580"/>
      <c r="D23057" s="939"/>
      <c r="E23057" s="940"/>
      <c r="F23057" s="941"/>
      <c r="G23057" s="937" t="str">
        <f t="array" ref="G23057">xlookup(F23057,'Internal Staffing Calculator'!E:E,'Internal Staffing Calculator'!C:C,"")</f>
        <v/>
      </c>
      <c r="H23057" s="932" t="str">
        <f t="array" ref="H23057">if(F23057&lt;&gt;"", iferror(index('Internal Staffing Calculator'!B$8:B23500,match(F23057,'Internal Staffing Calculator'!E$8:E23500,0)), "Not In Budget"),"")</f>
        <v/>
      </c>
      <c r="I23057" s="184"/>
      <c r="J23057" s="184"/>
      <c r="K23057" s="184"/>
      <c r="L23057" s="183"/>
    </row>
    <row r="23058">
      <c r="A23058" s="454"/>
      <c r="B23058" s="927"/>
      <c r="C23058" s="580"/>
      <c r="D23058" s="939"/>
      <c r="E23058" s="940"/>
      <c r="F23058" s="941"/>
      <c r="G23058" s="937" t="str">
        <f t="array" ref="G23058">xlookup(F23058,'Internal Staffing Calculator'!E:E,'Internal Staffing Calculator'!C:C,"")</f>
        <v/>
      </c>
      <c r="H23058" s="932" t="str">
        <f t="array" ref="H23058">if(F23058&lt;&gt;"", iferror(index('Internal Staffing Calculator'!B$8:B23500,match(F23058,'Internal Staffing Calculator'!E$8:E23500,0)), "Not In Budget"),"")</f>
        <v/>
      </c>
      <c r="I23058" s="184"/>
      <c r="J23058" s="184"/>
      <c r="K23058" s="184"/>
      <c r="L23058" s="183"/>
    </row>
    <row r="23059">
      <c r="A23059" s="454"/>
      <c r="B23059" s="927"/>
      <c r="C23059" s="580"/>
      <c r="D23059" s="939"/>
      <c r="E23059" s="940"/>
      <c r="F23059" s="941"/>
      <c r="G23059" s="937" t="str">
        <f t="array" ref="G23059">xlookup(F23059,'Internal Staffing Calculator'!E:E,'Internal Staffing Calculator'!C:C,"")</f>
        <v/>
      </c>
      <c r="H23059" s="932" t="str">
        <f t="array" ref="H23059">if(F23059&lt;&gt;"", iferror(index('Internal Staffing Calculator'!B$8:B23500,match(F23059,'Internal Staffing Calculator'!E$8:E23500,0)), "Not In Budget"),"")</f>
        <v/>
      </c>
      <c r="I23059" s="184"/>
      <c r="J23059" s="184"/>
      <c r="K23059" s="184"/>
      <c r="L23059" s="183"/>
    </row>
    <row r="23060">
      <c r="A23060" s="454"/>
      <c r="B23060" s="927"/>
      <c r="C23060" s="580"/>
      <c r="D23060" s="939"/>
      <c r="E23060" s="940"/>
      <c r="F23060" s="941"/>
      <c r="G23060" s="937" t="str">
        <f t="array" ref="G23060">xlookup(F23060,'Internal Staffing Calculator'!E:E,'Internal Staffing Calculator'!C:C,"")</f>
        <v/>
      </c>
      <c r="H23060" s="932" t="str">
        <f t="array" ref="H23060">if(F23060&lt;&gt;"", iferror(index('Internal Staffing Calculator'!B$8:B23500,match(F23060,'Internal Staffing Calculator'!E$8:E23500,0)), "Not In Budget"),"")</f>
        <v/>
      </c>
      <c r="I23060" s="184"/>
      <c r="J23060" s="184"/>
      <c r="K23060" s="184"/>
      <c r="L23060" s="183"/>
    </row>
    <row r="23061">
      <c r="A23061" s="454"/>
      <c r="B23061" s="927"/>
      <c r="C23061" s="580"/>
      <c r="D23061" s="939"/>
      <c r="E23061" s="940"/>
      <c r="F23061" s="941"/>
      <c r="G23061" s="937" t="str">
        <f t="array" ref="G23061">xlookup(F23061,'Internal Staffing Calculator'!E:E,'Internal Staffing Calculator'!C:C,"")</f>
        <v/>
      </c>
      <c r="H23061" s="932" t="str">
        <f t="array" ref="H23061">if(F23061&lt;&gt;"", iferror(index('Internal Staffing Calculator'!B$8:B23500,match(F23061,'Internal Staffing Calculator'!E$8:E23500,0)), "Not In Budget"),"")</f>
        <v/>
      </c>
      <c r="I23061" s="184"/>
      <c r="J23061" s="184"/>
      <c r="K23061" s="184"/>
      <c r="L23061" s="183"/>
    </row>
    <row r="23062">
      <c r="A23062" s="454"/>
      <c r="B23062" s="927"/>
      <c r="C23062" s="580"/>
      <c r="D23062" s="939"/>
      <c r="E23062" s="940"/>
      <c r="F23062" s="941"/>
      <c r="G23062" s="937" t="str">
        <f t="array" ref="G23062">xlookup(F23062,'Internal Staffing Calculator'!E:E,'Internal Staffing Calculator'!C:C,"")</f>
        <v/>
      </c>
      <c r="H23062" s="932" t="str">
        <f t="array" ref="H23062">if(F23062&lt;&gt;"", iferror(index('Internal Staffing Calculator'!B$8:B23500,match(F23062,'Internal Staffing Calculator'!E$8:E23500,0)), "Not In Budget"),"")</f>
        <v/>
      </c>
      <c r="I23062" s="184"/>
      <c r="J23062" s="184"/>
      <c r="K23062" s="184"/>
      <c r="L23062" s="183"/>
    </row>
    <row r="23063">
      <c r="A23063" s="454"/>
      <c r="B23063" s="927"/>
      <c r="C23063" s="580"/>
      <c r="D23063" s="939"/>
      <c r="E23063" s="940"/>
      <c r="F23063" s="941"/>
      <c r="G23063" s="937" t="str">
        <f t="array" ref="G23063">xlookup(F23063,'Internal Staffing Calculator'!E:E,'Internal Staffing Calculator'!C:C,"")</f>
        <v/>
      </c>
      <c r="H23063" s="932" t="str">
        <f t="array" ref="H23063">if(F23063&lt;&gt;"", iferror(index('Internal Staffing Calculator'!B$8:B23500,match(F23063,'Internal Staffing Calculator'!E$8:E23500,0)), "Not In Budget"),"")</f>
        <v/>
      </c>
      <c r="I23063" s="184"/>
      <c r="J23063" s="184"/>
      <c r="K23063" s="184"/>
      <c r="L23063" s="183"/>
    </row>
    <row r="23064">
      <c r="A23064" s="454"/>
      <c r="B23064" s="927"/>
      <c r="C23064" s="580"/>
      <c r="D23064" s="939"/>
      <c r="E23064" s="940"/>
      <c r="F23064" s="941"/>
      <c r="G23064" s="937" t="str">
        <f t="array" ref="G23064">xlookup(F23064,'Internal Staffing Calculator'!E:E,'Internal Staffing Calculator'!C:C,"")</f>
        <v/>
      </c>
      <c r="H23064" s="932" t="str">
        <f t="array" ref="H23064">if(F23064&lt;&gt;"", iferror(index('Internal Staffing Calculator'!B$8:B23500,match(F23064,'Internal Staffing Calculator'!E$8:E23500,0)), "Not In Budget"),"")</f>
        <v/>
      </c>
      <c r="I23064" s="184"/>
      <c r="J23064" s="184"/>
      <c r="K23064" s="184"/>
      <c r="L23064" s="183"/>
    </row>
    <row r="23065">
      <c r="A23065" s="454"/>
      <c r="B23065" s="927"/>
      <c r="C23065" s="580"/>
      <c r="D23065" s="939"/>
      <c r="E23065" s="940"/>
      <c r="F23065" s="941"/>
      <c r="G23065" s="937" t="str">
        <f t="array" ref="G23065">xlookup(F23065,'Internal Staffing Calculator'!E:E,'Internal Staffing Calculator'!C:C,"")</f>
        <v/>
      </c>
      <c r="H23065" s="932" t="str">
        <f t="array" ref="H23065">if(F23065&lt;&gt;"", iferror(index('Internal Staffing Calculator'!B$8:B23500,match(F23065,'Internal Staffing Calculator'!E$8:E23500,0)), "Not In Budget"),"")</f>
        <v/>
      </c>
      <c r="I23065" s="184"/>
      <c r="J23065" s="184"/>
      <c r="K23065" s="184"/>
      <c r="L23065" s="183"/>
    </row>
    <row r="23066">
      <c r="A23066" s="454"/>
      <c r="B23066" s="927"/>
      <c r="C23066" s="580"/>
      <c r="D23066" s="939"/>
      <c r="E23066" s="940"/>
      <c r="F23066" s="941"/>
      <c r="G23066" s="937" t="str">
        <f t="array" ref="G23066">xlookup(F23066,'Internal Staffing Calculator'!E:E,'Internal Staffing Calculator'!C:C,"")</f>
        <v/>
      </c>
      <c r="H23066" s="932" t="str">
        <f t="array" ref="H23066">if(F23066&lt;&gt;"", iferror(index('Internal Staffing Calculator'!B$8:B23500,match(F23066,'Internal Staffing Calculator'!E$8:E23500,0)), "Not In Budget"),"")</f>
        <v/>
      </c>
      <c r="I23066" s="184"/>
      <c r="J23066" s="184"/>
      <c r="K23066" s="184"/>
      <c r="L23066" s="183"/>
    </row>
    <row r="23067">
      <c r="A23067" s="454"/>
      <c r="B23067" s="927"/>
      <c r="C23067" s="580"/>
      <c r="D23067" s="939"/>
      <c r="E23067" s="940"/>
      <c r="F23067" s="941"/>
      <c r="G23067" s="937" t="str">
        <f t="array" ref="G23067">xlookup(F23067,'Internal Staffing Calculator'!E:E,'Internal Staffing Calculator'!C:C,"")</f>
        <v/>
      </c>
      <c r="H23067" s="932" t="str">
        <f t="array" ref="H23067">if(F23067&lt;&gt;"", iferror(index('Internal Staffing Calculator'!B$8:B23500,match(F23067,'Internal Staffing Calculator'!E$8:E23500,0)), "Not In Budget"),"")</f>
        <v/>
      </c>
      <c r="I23067" s="184"/>
      <c r="J23067" s="184"/>
      <c r="K23067" s="184"/>
      <c r="L23067" s="183"/>
    </row>
    <row r="23068">
      <c r="A23068" s="454"/>
      <c r="B23068" s="927"/>
      <c r="C23068" s="580"/>
      <c r="D23068" s="939"/>
      <c r="E23068" s="940"/>
      <c r="F23068" s="941"/>
      <c r="G23068" s="937" t="str">
        <f t="array" ref="G23068">xlookup(F23068,'Internal Staffing Calculator'!E:E,'Internal Staffing Calculator'!C:C,"")</f>
        <v/>
      </c>
      <c r="H23068" s="932" t="str">
        <f t="array" ref="H23068">if(F23068&lt;&gt;"", iferror(index('Internal Staffing Calculator'!B$8:B23500,match(F23068,'Internal Staffing Calculator'!E$8:E23500,0)), "Not In Budget"),"")</f>
        <v/>
      </c>
      <c r="I23068" s="184"/>
      <c r="J23068" s="184"/>
      <c r="K23068" s="184"/>
      <c r="L23068" s="183"/>
    </row>
    <row r="23069">
      <c r="A23069" s="454"/>
      <c r="B23069" s="927"/>
      <c r="C23069" s="580"/>
      <c r="D23069" s="939"/>
      <c r="E23069" s="940"/>
      <c r="F23069" s="941"/>
      <c r="G23069" s="937" t="str">
        <f t="array" ref="G23069">xlookup(F23069,'Internal Staffing Calculator'!E:E,'Internal Staffing Calculator'!C:C,"")</f>
        <v/>
      </c>
      <c r="H23069" s="932" t="str">
        <f t="array" ref="H23069">if(F23069&lt;&gt;"", iferror(index('Internal Staffing Calculator'!B$8:B23500,match(F23069,'Internal Staffing Calculator'!E$8:E23500,0)), "Not In Budget"),"")</f>
        <v/>
      </c>
      <c r="I23069" s="184"/>
      <c r="J23069" s="184"/>
      <c r="K23069" s="184"/>
      <c r="L23069" s="183"/>
    </row>
    <row r="23070">
      <c r="A23070" s="454"/>
      <c r="B23070" s="927"/>
      <c r="C23070" s="580"/>
      <c r="D23070" s="939"/>
      <c r="E23070" s="940"/>
      <c r="F23070" s="941"/>
      <c r="G23070" s="937" t="str">
        <f t="array" ref="G23070">xlookup(F23070,'Internal Staffing Calculator'!E:E,'Internal Staffing Calculator'!C:C,"")</f>
        <v/>
      </c>
      <c r="H23070" s="932" t="str">
        <f t="array" ref="H23070">if(F23070&lt;&gt;"", iferror(index('Internal Staffing Calculator'!B$8:B23500,match(F23070,'Internal Staffing Calculator'!E$8:E23500,0)), "Not In Budget"),"")</f>
        <v/>
      </c>
      <c r="I23070" s="184"/>
      <c r="J23070" s="184"/>
      <c r="K23070" s="184"/>
      <c r="L23070" s="183"/>
    </row>
    <row r="23071">
      <c r="A23071" s="454"/>
      <c r="B23071" s="927"/>
      <c r="C23071" s="580"/>
      <c r="D23071" s="939"/>
      <c r="E23071" s="940"/>
      <c r="F23071" s="941"/>
      <c r="G23071" s="937" t="str">
        <f t="array" ref="G23071">xlookup(F23071,'Internal Staffing Calculator'!E:E,'Internal Staffing Calculator'!C:C,"")</f>
        <v/>
      </c>
      <c r="H23071" s="932" t="str">
        <f t="array" ref="H23071">if(F23071&lt;&gt;"", iferror(index('Internal Staffing Calculator'!B$8:B23500,match(F23071,'Internal Staffing Calculator'!E$8:E23500,0)), "Not In Budget"),"")</f>
        <v/>
      </c>
      <c r="I23071" s="184"/>
      <c r="J23071" s="184"/>
      <c r="K23071" s="184"/>
      <c r="L23071" s="183"/>
    </row>
    <row r="23072">
      <c r="A23072" s="454"/>
      <c r="B23072" s="927"/>
      <c r="C23072" s="580"/>
      <c r="D23072" s="939"/>
      <c r="E23072" s="940"/>
      <c r="F23072" s="941"/>
      <c r="G23072" s="937" t="str">
        <f t="array" ref="G23072">xlookup(F23072,'Internal Staffing Calculator'!E:E,'Internal Staffing Calculator'!C:C,"")</f>
        <v/>
      </c>
      <c r="H23072" s="932" t="str">
        <f t="array" ref="H23072">if(F23072&lt;&gt;"", iferror(index('Internal Staffing Calculator'!B$8:B23500,match(F23072,'Internal Staffing Calculator'!E$8:E23500,0)), "Not In Budget"),"")</f>
        <v/>
      </c>
      <c r="I23072" s="184"/>
      <c r="J23072" s="184"/>
      <c r="K23072" s="184"/>
      <c r="L23072" s="183"/>
    </row>
    <row r="23073">
      <c r="A23073" s="454"/>
      <c r="B23073" s="927"/>
      <c r="C23073" s="580"/>
      <c r="D23073" s="939"/>
      <c r="E23073" s="940"/>
      <c r="F23073" s="941"/>
      <c r="G23073" s="937" t="str">
        <f t="array" ref="G23073">xlookup(F23073,'Internal Staffing Calculator'!E:E,'Internal Staffing Calculator'!C:C,"")</f>
        <v/>
      </c>
      <c r="H23073" s="932" t="str">
        <f t="array" ref="H23073">if(F23073&lt;&gt;"", iferror(index('Internal Staffing Calculator'!B$8:B23500,match(F23073,'Internal Staffing Calculator'!E$8:E23500,0)), "Not In Budget"),"")</f>
        <v/>
      </c>
      <c r="I23073" s="184"/>
      <c r="J23073" s="184"/>
      <c r="K23073" s="184"/>
      <c r="L23073" s="183"/>
    </row>
    <row r="23074">
      <c r="A23074" s="454"/>
      <c r="B23074" s="927"/>
      <c r="C23074" s="580"/>
      <c r="D23074" s="939"/>
      <c r="E23074" s="940"/>
      <c r="F23074" s="941"/>
      <c r="G23074" s="937" t="str">
        <f t="array" ref="G23074">xlookup(F23074,'Internal Staffing Calculator'!E:E,'Internal Staffing Calculator'!C:C,"")</f>
        <v/>
      </c>
      <c r="H23074" s="932" t="str">
        <f t="array" ref="H23074">if(F23074&lt;&gt;"", iferror(index('Internal Staffing Calculator'!B$8:B23500,match(F23074,'Internal Staffing Calculator'!E$8:E23500,0)), "Not In Budget"),"")</f>
        <v/>
      </c>
      <c r="I23074" s="184"/>
      <c r="J23074" s="184"/>
      <c r="K23074" s="184"/>
      <c r="L23074" s="183"/>
    </row>
    <row r="23075">
      <c r="A23075" s="454"/>
      <c r="B23075" s="927"/>
      <c r="C23075" s="580"/>
      <c r="D23075" s="939"/>
      <c r="E23075" s="940"/>
      <c r="F23075" s="941"/>
      <c r="G23075" s="937" t="str">
        <f t="array" ref="G23075">xlookup(F23075,'Internal Staffing Calculator'!E:E,'Internal Staffing Calculator'!C:C,"")</f>
        <v/>
      </c>
      <c r="H23075" s="932" t="str">
        <f t="array" ref="H23075">if(F23075&lt;&gt;"", iferror(index('Internal Staffing Calculator'!B$8:B23500,match(F23075,'Internal Staffing Calculator'!E$8:E23500,0)), "Not In Budget"),"")</f>
        <v/>
      </c>
      <c r="I23075" s="184"/>
      <c r="J23075" s="184"/>
      <c r="K23075" s="184"/>
      <c r="L23075" s="183"/>
    </row>
    <row r="23076">
      <c r="A23076" s="454"/>
      <c r="B23076" s="927"/>
      <c r="C23076" s="580"/>
      <c r="D23076" s="939"/>
      <c r="E23076" s="940"/>
      <c r="F23076" s="941"/>
      <c r="G23076" s="937" t="str">
        <f t="array" ref="G23076">xlookup(F23076,'Internal Staffing Calculator'!E:E,'Internal Staffing Calculator'!C:C,"")</f>
        <v/>
      </c>
      <c r="H23076" s="932" t="str">
        <f t="array" ref="H23076">if(F23076&lt;&gt;"", iferror(index('Internal Staffing Calculator'!B$8:B23500,match(F23076,'Internal Staffing Calculator'!E$8:E23500,0)), "Not In Budget"),"")</f>
        <v/>
      </c>
      <c r="I23076" s="184"/>
      <c r="J23076" s="184"/>
      <c r="K23076" s="184"/>
      <c r="L23076" s="183"/>
    </row>
    <row r="23077">
      <c r="A23077" s="454"/>
      <c r="B23077" s="927"/>
      <c r="C23077" s="580"/>
      <c r="D23077" s="939"/>
      <c r="E23077" s="940"/>
      <c r="F23077" s="941"/>
      <c r="G23077" s="937" t="str">
        <f t="array" ref="G23077">xlookup(F23077,'Internal Staffing Calculator'!E:E,'Internal Staffing Calculator'!C:C,"")</f>
        <v/>
      </c>
      <c r="H23077" s="932" t="str">
        <f t="array" ref="H23077">if(F23077&lt;&gt;"", iferror(index('Internal Staffing Calculator'!B$8:B23500,match(F23077,'Internal Staffing Calculator'!E$8:E23500,0)), "Not In Budget"),"")</f>
        <v/>
      </c>
      <c r="I23077" s="184"/>
      <c r="J23077" s="184"/>
      <c r="K23077" s="184"/>
      <c r="L23077" s="183"/>
    </row>
    <row r="23078">
      <c r="A23078" s="454"/>
      <c r="B23078" s="927"/>
      <c r="C23078" s="580"/>
      <c r="D23078" s="939"/>
      <c r="E23078" s="940"/>
      <c r="F23078" s="941"/>
      <c r="G23078" s="937" t="str">
        <f t="array" ref="G23078">xlookup(F23078,'Internal Staffing Calculator'!E:E,'Internal Staffing Calculator'!C:C,"")</f>
        <v/>
      </c>
      <c r="H23078" s="932" t="str">
        <f t="array" ref="H23078">if(F23078&lt;&gt;"", iferror(index('Internal Staffing Calculator'!B$8:B23500,match(F23078,'Internal Staffing Calculator'!E$8:E23500,0)), "Not In Budget"),"")</f>
        <v/>
      </c>
      <c r="I23078" s="184"/>
      <c r="J23078" s="184"/>
      <c r="K23078" s="184"/>
      <c r="L23078" s="183"/>
    </row>
    <row r="23079">
      <c r="A23079" s="454"/>
      <c r="B23079" s="927"/>
      <c r="C23079" s="580"/>
      <c r="D23079" s="939"/>
      <c r="E23079" s="940"/>
      <c r="F23079" s="941"/>
      <c r="G23079" s="937" t="str">
        <f t="array" ref="G23079">xlookup(F23079,'Internal Staffing Calculator'!E:E,'Internal Staffing Calculator'!C:C,"")</f>
        <v/>
      </c>
      <c r="H23079" s="932" t="str">
        <f t="array" ref="H23079">if(F23079&lt;&gt;"", iferror(index('Internal Staffing Calculator'!B$8:B23500,match(F23079,'Internal Staffing Calculator'!E$8:E23500,0)), "Not In Budget"),"")</f>
        <v/>
      </c>
      <c r="I23079" s="184"/>
      <c r="J23079" s="184"/>
      <c r="K23079" s="184"/>
      <c r="L23079" s="183"/>
    </row>
    <row r="23080">
      <c r="A23080" s="454"/>
      <c r="B23080" s="927"/>
      <c r="C23080" s="580"/>
      <c r="D23080" s="939"/>
      <c r="E23080" s="940"/>
      <c r="F23080" s="941"/>
      <c r="G23080" s="937" t="str">
        <f t="array" ref="G23080">xlookup(F23080,'Internal Staffing Calculator'!E:E,'Internal Staffing Calculator'!C:C,"")</f>
        <v/>
      </c>
      <c r="H23080" s="932" t="str">
        <f t="array" ref="H23080">if(F23080&lt;&gt;"", iferror(index('Internal Staffing Calculator'!B$8:B23500,match(F23080,'Internal Staffing Calculator'!E$8:E23500,0)), "Not In Budget"),"")</f>
        <v/>
      </c>
      <c r="I23080" s="184"/>
      <c r="J23080" s="184"/>
      <c r="K23080" s="184"/>
      <c r="L23080" s="183"/>
    </row>
    <row r="23081">
      <c r="A23081" s="454"/>
      <c r="B23081" s="927"/>
      <c r="C23081" s="580"/>
      <c r="D23081" s="939"/>
      <c r="E23081" s="940"/>
      <c r="F23081" s="941"/>
      <c r="G23081" s="937" t="str">
        <f t="array" ref="G23081">xlookup(F23081,'Internal Staffing Calculator'!E:E,'Internal Staffing Calculator'!C:C,"")</f>
        <v/>
      </c>
      <c r="H23081" s="932" t="str">
        <f t="array" ref="H23081">if(F23081&lt;&gt;"", iferror(index('Internal Staffing Calculator'!B$8:B23500,match(F23081,'Internal Staffing Calculator'!E$8:E23500,0)), "Not In Budget"),"")</f>
        <v/>
      </c>
      <c r="I23081" s="184"/>
      <c r="J23081" s="184"/>
      <c r="K23081" s="184"/>
      <c r="L23081" s="183"/>
    </row>
    <row r="23082">
      <c r="A23082" s="454"/>
      <c r="B23082" s="927"/>
      <c r="C23082" s="580"/>
      <c r="D23082" s="939"/>
      <c r="E23082" s="940"/>
      <c r="F23082" s="941"/>
      <c r="G23082" s="937" t="str">
        <f t="array" ref="G23082">xlookup(F23082,'Internal Staffing Calculator'!E:E,'Internal Staffing Calculator'!C:C,"")</f>
        <v/>
      </c>
      <c r="H23082" s="932" t="str">
        <f t="array" ref="H23082">if(F23082&lt;&gt;"", iferror(index('Internal Staffing Calculator'!B$8:B23500,match(F23082,'Internal Staffing Calculator'!E$8:E23500,0)), "Not In Budget"),"")</f>
        <v/>
      </c>
      <c r="I23082" s="184"/>
      <c r="J23082" s="184"/>
      <c r="K23082" s="184"/>
      <c r="L23082" s="183"/>
    </row>
    <row r="23083">
      <c r="A23083" s="454"/>
      <c r="B23083" s="927"/>
      <c r="C23083" s="580"/>
      <c r="D23083" s="939"/>
      <c r="E23083" s="940"/>
      <c r="F23083" s="941"/>
      <c r="G23083" s="937" t="str">
        <f t="array" ref="G23083">xlookup(F23083,'Internal Staffing Calculator'!E:E,'Internal Staffing Calculator'!C:C,"")</f>
        <v/>
      </c>
      <c r="H23083" s="932" t="str">
        <f t="array" ref="H23083">if(F23083&lt;&gt;"", iferror(index('Internal Staffing Calculator'!B$8:B23500,match(F23083,'Internal Staffing Calculator'!E$8:E23500,0)), "Not In Budget"),"")</f>
        <v/>
      </c>
      <c r="I23083" s="184"/>
      <c r="J23083" s="184"/>
      <c r="K23083" s="184"/>
      <c r="L23083" s="183"/>
    </row>
    <row r="23084">
      <c r="A23084" s="454"/>
      <c r="B23084" s="927"/>
      <c r="C23084" s="580"/>
      <c r="D23084" s="939"/>
      <c r="E23084" s="940"/>
      <c r="F23084" s="941"/>
      <c r="G23084" s="937" t="str">
        <f t="array" ref="G23084">xlookup(F23084,'Internal Staffing Calculator'!E:E,'Internal Staffing Calculator'!C:C,"")</f>
        <v/>
      </c>
      <c r="H23084" s="932" t="str">
        <f t="array" ref="H23084">if(F23084&lt;&gt;"", iferror(index('Internal Staffing Calculator'!B$8:B23500,match(F23084,'Internal Staffing Calculator'!E$8:E23500,0)), "Not In Budget"),"")</f>
        <v/>
      </c>
      <c r="I23084" s="184"/>
      <c r="J23084" s="184"/>
      <c r="K23084" s="184"/>
      <c r="L23084" s="183"/>
    </row>
    <row r="23085">
      <c r="A23085" s="454"/>
      <c r="B23085" s="927"/>
      <c r="C23085" s="580"/>
      <c r="D23085" s="939"/>
      <c r="E23085" s="940"/>
      <c r="F23085" s="941"/>
      <c r="G23085" s="937" t="str">
        <f t="array" ref="G23085">xlookup(F23085,'Internal Staffing Calculator'!E:E,'Internal Staffing Calculator'!C:C,"")</f>
        <v/>
      </c>
      <c r="H23085" s="932" t="str">
        <f t="array" ref="H23085">if(F23085&lt;&gt;"", iferror(index('Internal Staffing Calculator'!B$8:B23500,match(F23085,'Internal Staffing Calculator'!E$8:E23500,0)), "Not In Budget"),"")</f>
        <v/>
      </c>
      <c r="I23085" s="184"/>
      <c r="J23085" s="184"/>
      <c r="K23085" s="184"/>
      <c r="L23085" s="183"/>
    </row>
    <row r="23086">
      <c r="A23086" s="454"/>
      <c r="B23086" s="927"/>
      <c r="C23086" s="580"/>
      <c r="D23086" s="939"/>
      <c r="E23086" s="940"/>
      <c r="F23086" s="941"/>
      <c r="G23086" s="937" t="str">
        <f t="array" ref="G23086">xlookup(F23086,'Internal Staffing Calculator'!E:E,'Internal Staffing Calculator'!C:C,"")</f>
        <v/>
      </c>
      <c r="H23086" s="932" t="str">
        <f t="array" ref="H23086">if(F23086&lt;&gt;"", iferror(index('Internal Staffing Calculator'!B$8:B23500,match(F23086,'Internal Staffing Calculator'!E$8:E23500,0)), "Not In Budget"),"")</f>
        <v/>
      </c>
      <c r="I23086" s="184"/>
      <c r="J23086" s="184"/>
      <c r="K23086" s="184"/>
      <c r="L23086" s="183"/>
    </row>
    <row r="23087">
      <c r="A23087" s="454"/>
      <c r="B23087" s="927"/>
      <c r="C23087" s="580"/>
      <c r="D23087" s="939"/>
      <c r="E23087" s="940"/>
      <c r="F23087" s="941"/>
      <c r="G23087" s="937" t="str">
        <f t="array" ref="G23087">xlookup(F23087,'Internal Staffing Calculator'!E:E,'Internal Staffing Calculator'!C:C,"")</f>
        <v/>
      </c>
      <c r="H23087" s="932" t="str">
        <f t="array" ref="H23087">if(F23087&lt;&gt;"", iferror(index('Internal Staffing Calculator'!B$8:B23500,match(F23087,'Internal Staffing Calculator'!E$8:E23500,0)), "Not In Budget"),"")</f>
        <v/>
      </c>
      <c r="I23087" s="184"/>
      <c r="J23087" s="184"/>
      <c r="K23087" s="184"/>
      <c r="L23087" s="183"/>
    </row>
    <row r="23088">
      <c r="A23088" s="454"/>
      <c r="B23088" s="927"/>
      <c r="C23088" s="580"/>
      <c r="D23088" s="939"/>
      <c r="E23088" s="940"/>
      <c r="F23088" s="941"/>
      <c r="G23088" s="937" t="str">
        <f t="array" ref="G23088">xlookup(F23088,'Internal Staffing Calculator'!E:E,'Internal Staffing Calculator'!C:C,"")</f>
        <v/>
      </c>
      <c r="H23088" s="932" t="str">
        <f t="array" ref="H23088">if(F23088&lt;&gt;"", iferror(index('Internal Staffing Calculator'!B$8:B23500,match(F23088,'Internal Staffing Calculator'!E$8:E23500,0)), "Not In Budget"),"")</f>
        <v/>
      </c>
      <c r="I23088" s="184"/>
      <c r="J23088" s="184"/>
      <c r="K23088" s="184"/>
      <c r="L23088" s="183"/>
    </row>
    <row r="23089">
      <c r="A23089" s="454"/>
      <c r="B23089" s="927"/>
      <c r="C23089" s="580"/>
      <c r="D23089" s="939"/>
      <c r="E23089" s="940"/>
      <c r="F23089" s="941"/>
      <c r="G23089" s="937" t="str">
        <f t="array" ref="G23089">xlookup(F23089,'Internal Staffing Calculator'!E:E,'Internal Staffing Calculator'!C:C,"")</f>
        <v/>
      </c>
      <c r="H23089" s="932" t="str">
        <f t="array" ref="H23089">if(F23089&lt;&gt;"", iferror(index('Internal Staffing Calculator'!B$8:B23500,match(F23089,'Internal Staffing Calculator'!E$8:E23500,0)), "Not In Budget"),"")</f>
        <v/>
      </c>
      <c r="I23089" s="184"/>
      <c r="J23089" s="184"/>
      <c r="K23089" s="184"/>
      <c r="L23089" s="183"/>
    </row>
    <row r="23090">
      <c r="A23090" s="454"/>
      <c r="B23090" s="927"/>
      <c r="C23090" s="580"/>
      <c r="D23090" s="939"/>
      <c r="E23090" s="940"/>
      <c r="F23090" s="941"/>
      <c r="G23090" s="937" t="str">
        <f t="array" ref="G23090">xlookup(F23090,'Internal Staffing Calculator'!E:E,'Internal Staffing Calculator'!C:C,"")</f>
        <v/>
      </c>
      <c r="H23090" s="932" t="str">
        <f t="array" ref="H23090">if(F23090&lt;&gt;"", iferror(index('Internal Staffing Calculator'!B$8:B23500,match(F23090,'Internal Staffing Calculator'!E$8:E23500,0)), "Not In Budget"),"")</f>
        <v/>
      </c>
      <c r="I23090" s="184"/>
      <c r="J23090" s="184"/>
      <c r="K23090" s="184"/>
      <c r="L23090" s="183"/>
    </row>
    <row r="23091">
      <c r="A23091" s="454"/>
      <c r="B23091" s="927"/>
      <c r="C23091" s="580"/>
      <c r="D23091" s="939"/>
      <c r="E23091" s="940"/>
      <c r="F23091" s="941"/>
      <c r="G23091" s="937" t="str">
        <f t="array" ref="G23091">xlookup(F23091,'Internal Staffing Calculator'!E:E,'Internal Staffing Calculator'!C:C,"")</f>
        <v/>
      </c>
      <c r="H23091" s="932" t="str">
        <f t="array" ref="H23091">if(F23091&lt;&gt;"", iferror(index('Internal Staffing Calculator'!B$8:B23500,match(F23091,'Internal Staffing Calculator'!E$8:E23500,0)), "Not In Budget"),"")</f>
        <v/>
      </c>
      <c r="I23091" s="184"/>
      <c r="J23091" s="184"/>
      <c r="K23091" s="184"/>
      <c r="L23091" s="183"/>
    </row>
    <row r="23092">
      <c r="A23092" s="454"/>
      <c r="B23092" s="927"/>
      <c r="C23092" s="580"/>
      <c r="D23092" s="939"/>
      <c r="E23092" s="940"/>
      <c r="F23092" s="941"/>
      <c r="G23092" s="937" t="str">
        <f t="array" ref="G23092">xlookup(F23092,'Internal Staffing Calculator'!E:E,'Internal Staffing Calculator'!C:C,"")</f>
        <v/>
      </c>
      <c r="H23092" s="932" t="str">
        <f t="array" ref="H23092">if(F23092&lt;&gt;"", iferror(index('Internal Staffing Calculator'!B$8:B23500,match(F23092,'Internal Staffing Calculator'!E$8:E23500,0)), "Not In Budget"),"")</f>
        <v/>
      </c>
      <c r="I23092" s="184"/>
      <c r="J23092" s="184"/>
      <c r="K23092" s="184"/>
      <c r="L23092" s="183"/>
    </row>
    <row r="23093">
      <c r="A23093" s="454"/>
      <c r="B23093" s="927"/>
      <c r="C23093" s="580"/>
      <c r="D23093" s="939"/>
      <c r="E23093" s="940"/>
      <c r="F23093" s="941"/>
      <c r="G23093" s="937" t="str">
        <f t="array" ref="G23093">xlookup(F23093,'Internal Staffing Calculator'!E:E,'Internal Staffing Calculator'!C:C,"")</f>
        <v/>
      </c>
      <c r="H23093" s="932" t="str">
        <f t="array" ref="H23093">if(F23093&lt;&gt;"", iferror(index('Internal Staffing Calculator'!B$8:B23500,match(F23093,'Internal Staffing Calculator'!E$8:E23500,0)), "Not In Budget"),"")</f>
        <v/>
      </c>
      <c r="I23093" s="184"/>
      <c r="J23093" s="184"/>
      <c r="K23093" s="184"/>
      <c r="L23093" s="183"/>
    </row>
    <row r="23094">
      <c r="A23094" s="454"/>
      <c r="B23094" s="927"/>
      <c r="C23094" s="580"/>
      <c r="D23094" s="939"/>
      <c r="E23094" s="940"/>
      <c r="F23094" s="941"/>
      <c r="G23094" s="937" t="str">
        <f t="array" ref="G23094">xlookup(F23094,'Internal Staffing Calculator'!E:E,'Internal Staffing Calculator'!C:C,"")</f>
        <v/>
      </c>
      <c r="H23094" s="932" t="str">
        <f t="array" ref="H23094">if(F23094&lt;&gt;"", iferror(index('Internal Staffing Calculator'!B$8:B23500,match(F23094,'Internal Staffing Calculator'!E$8:E23500,0)), "Not In Budget"),"")</f>
        <v/>
      </c>
      <c r="I23094" s="184"/>
      <c r="J23094" s="184"/>
      <c r="K23094" s="184"/>
      <c r="L23094" s="183"/>
    </row>
    <row r="23095">
      <c r="A23095" s="454"/>
      <c r="B23095" s="927"/>
      <c r="C23095" s="580"/>
      <c r="D23095" s="939"/>
      <c r="E23095" s="940"/>
      <c r="F23095" s="941"/>
      <c r="G23095" s="937" t="str">
        <f t="array" ref="G23095">xlookup(F23095,'Internal Staffing Calculator'!E:E,'Internal Staffing Calculator'!C:C,"")</f>
        <v/>
      </c>
      <c r="H23095" s="932" t="str">
        <f t="array" ref="H23095">if(F23095&lt;&gt;"", iferror(index('Internal Staffing Calculator'!B$8:B23500,match(F23095,'Internal Staffing Calculator'!E$8:E23500,0)), "Not In Budget"),"")</f>
        <v/>
      </c>
      <c r="I23095" s="184"/>
      <c r="J23095" s="184"/>
      <c r="K23095" s="184"/>
      <c r="L23095" s="183"/>
    </row>
    <row r="23096">
      <c r="A23096" s="454"/>
      <c r="B23096" s="927"/>
      <c r="C23096" s="580"/>
      <c r="D23096" s="939"/>
      <c r="E23096" s="940"/>
      <c r="F23096" s="941"/>
      <c r="G23096" s="937" t="str">
        <f t="array" ref="G23096">xlookup(F23096,'Internal Staffing Calculator'!E:E,'Internal Staffing Calculator'!C:C,"")</f>
        <v/>
      </c>
      <c r="H23096" s="932" t="str">
        <f t="array" ref="H23096">if(F23096&lt;&gt;"", iferror(index('Internal Staffing Calculator'!B$8:B23500,match(F23096,'Internal Staffing Calculator'!E$8:E23500,0)), "Not In Budget"),"")</f>
        <v/>
      </c>
      <c r="I23096" s="184"/>
      <c r="J23096" s="184"/>
      <c r="K23096" s="184"/>
      <c r="L23096" s="183"/>
    </row>
    <row r="23097">
      <c r="A23097" s="454"/>
      <c r="B23097" s="927"/>
      <c r="C23097" s="580"/>
      <c r="D23097" s="939"/>
      <c r="E23097" s="940"/>
      <c r="F23097" s="941"/>
      <c r="G23097" s="937" t="str">
        <f t="array" ref="G23097">xlookup(F23097,'Internal Staffing Calculator'!E:E,'Internal Staffing Calculator'!C:C,"")</f>
        <v/>
      </c>
      <c r="H23097" s="932" t="str">
        <f t="array" ref="H23097">if(F23097&lt;&gt;"", iferror(index('Internal Staffing Calculator'!B$8:B23500,match(F23097,'Internal Staffing Calculator'!E$8:E23500,0)), "Not In Budget"),"")</f>
        <v/>
      </c>
      <c r="I23097" s="184"/>
      <c r="J23097" s="184"/>
      <c r="K23097" s="184"/>
      <c r="L23097" s="183"/>
    </row>
    <row r="23098">
      <c r="A23098" s="454"/>
      <c r="B23098" s="927"/>
      <c r="C23098" s="580"/>
      <c r="D23098" s="939"/>
      <c r="E23098" s="940"/>
      <c r="F23098" s="941"/>
      <c r="G23098" s="937" t="str">
        <f t="array" ref="G23098">xlookup(F23098,'Internal Staffing Calculator'!E:E,'Internal Staffing Calculator'!C:C,"")</f>
        <v/>
      </c>
      <c r="H23098" s="932" t="str">
        <f t="array" ref="H23098">if(F23098&lt;&gt;"", iferror(index('Internal Staffing Calculator'!B$8:B23500,match(F23098,'Internal Staffing Calculator'!E$8:E23500,0)), "Not In Budget"),"")</f>
        <v/>
      </c>
      <c r="I23098" s="184"/>
      <c r="J23098" s="184"/>
      <c r="K23098" s="184"/>
      <c r="L23098" s="183"/>
    </row>
    <row r="23099">
      <c r="A23099" s="454"/>
      <c r="B23099" s="927"/>
      <c r="C23099" s="580"/>
      <c r="D23099" s="939"/>
      <c r="E23099" s="940"/>
      <c r="F23099" s="941"/>
      <c r="G23099" s="937" t="str">
        <f t="array" ref="G23099">xlookup(F23099,'Internal Staffing Calculator'!E:E,'Internal Staffing Calculator'!C:C,"")</f>
        <v/>
      </c>
      <c r="H23099" s="932" t="str">
        <f t="array" ref="H23099">if(F23099&lt;&gt;"", iferror(index('Internal Staffing Calculator'!B$8:B23500,match(F23099,'Internal Staffing Calculator'!E$8:E23500,0)), "Not In Budget"),"")</f>
        <v/>
      </c>
      <c r="I23099" s="184"/>
      <c r="J23099" s="184"/>
      <c r="K23099" s="184"/>
      <c r="L23099" s="183"/>
    </row>
    <row r="23100">
      <c r="A23100" s="454"/>
      <c r="B23100" s="927"/>
      <c r="C23100" s="580"/>
      <c r="D23100" s="939"/>
      <c r="E23100" s="940"/>
      <c r="F23100" s="941"/>
      <c r="G23100" s="937" t="str">
        <f t="array" ref="G23100">xlookup(F23100,'Internal Staffing Calculator'!E:E,'Internal Staffing Calculator'!C:C,"")</f>
        <v/>
      </c>
      <c r="H23100" s="932" t="str">
        <f t="array" ref="H23100">if(F23100&lt;&gt;"", iferror(index('Internal Staffing Calculator'!B$8:B23500,match(F23100,'Internal Staffing Calculator'!E$8:E23500,0)), "Not In Budget"),"")</f>
        <v/>
      </c>
      <c r="I23100" s="184"/>
      <c r="J23100" s="184"/>
      <c r="K23100" s="184"/>
      <c r="L23100" s="183"/>
    </row>
    <row r="23101">
      <c r="A23101" s="454"/>
      <c r="B23101" s="927"/>
      <c r="C23101" s="580"/>
      <c r="D23101" s="939"/>
      <c r="E23101" s="940"/>
      <c r="F23101" s="941"/>
      <c r="G23101" s="937" t="str">
        <f t="array" ref="G23101">xlookup(F23101,'Internal Staffing Calculator'!E:E,'Internal Staffing Calculator'!C:C,"")</f>
        <v/>
      </c>
      <c r="H23101" s="932" t="str">
        <f t="array" ref="H23101">if(F23101&lt;&gt;"", iferror(index('Internal Staffing Calculator'!B$8:B23500,match(F23101,'Internal Staffing Calculator'!E$8:E23500,0)), "Not In Budget"),"")</f>
        <v/>
      </c>
      <c r="I23101" s="184"/>
      <c r="J23101" s="184"/>
      <c r="K23101" s="184"/>
      <c r="L23101" s="183"/>
    </row>
    <row r="23102">
      <c r="A23102" s="454"/>
      <c r="B23102" s="927"/>
      <c r="C23102" s="580"/>
      <c r="D23102" s="939"/>
      <c r="E23102" s="940"/>
      <c r="F23102" s="941"/>
      <c r="G23102" s="937" t="str">
        <f t="array" ref="G23102">xlookup(F23102,'Internal Staffing Calculator'!E:E,'Internal Staffing Calculator'!C:C,"")</f>
        <v/>
      </c>
      <c r="H23102" s="932" t="str">
        <f t="array" ref="H23102">if(F23102&lt;&gt;"", iferror(index('Internal Staffing Calculator'!B$8:B23500,match(F23102,'Internal Staffing Calculator'!E$8:E23500,0)), "Not In Budget"),"")</f>
        <v/>
      </c>
      <c r="I23102" s="184"/>
      <c r="J23102" s="184"/>
      <c r="K23102" s="184"/>
      <c r="L23102" s="183"/>
    </row>
    <row r="23103">
      <c r="A23103" s="454"/>
      <c r="B23103" s="927"/>
      <c r="C23103" s="580"/>
      <c r="D23103" s="939"/>
      <c r="E23103" s="940"/>
      <c r="F23103" s="941"/>
      <c r="G23103" s="937" t="str">
        <f t="array" ref="G23103">xlookup(F23103,'Internal Staffing Calculator'!E:E,'Internal Staffing Calculator'!C:C,"")</f>
        <v/>
      </c>
      <c r="H23103" s="932" t="str">
        <f t="array" ref="H23103">if(F23103&lt;&gt;"", iferror(index('Internal Staffing Calculator'!B$8:B23500,match(F23103,'Internal Staffing Calculator'!E$8:E23500,0)), "Not In Budget"),"")</f>
        <v/>
      </c>
      <c r="I23103" s="184"/>
      <c r="J23103" s="184"/>
      <c r="K23103" s="184"/>
      <c r="L23103" s="183"/>
    </row>
    <row r="23104">
      <c r="A23104" s="454"/>
      <c r="B23104" s="927"/>
      <c r="C23104" s="580"/>
      <c r="D23104" s="939"/>
      <c r="E23104" s="940"/>
      <c r="F23104" s="941"/>
      <c r="G23104" s="937" t="str">
        <f t="array" ref="G23104">xlookup(F23104,'Internal Staffing Calculator'!E:E,'Internal Staffing Calculator'!C:C,"")</f>
        <v/>
      </c>
      <c r="H23104" s="932" t="str">
        <f t="array" ref="H23104">if(F23104&lt;&gt;"", iferror(index('Internal Staffing Calculator'!B$8:B23500,match(F23104,'Internal Staffing Calculator'!E$8:E23500,0)), "Not In Budget"),"")</f>
        <v/>
      </c>
      <c r="I23104" s="184"/>
      <c r="J23104" s="184"/>
      <c r="K23104" s="184"/>
      <c r="L23104" s="183"/>
    </row>
    <row r="23105">
      <c r="A23105" s="454"/>
      <c r="B23105" s="927"/>
      <c r="C23105" s="580"/>
      <c r="D23105" s="939"/>
      <c r="E23105" s="940"/>
      <c r="F23105" s="941"/>
      <c r="G23105" s="937" t="str">
        <f t="array" ref="G23105">xlookup(F23105,'Internal Staffing Calculator'!E:E,'Internal Staffing Calculator'!C:C,"")</f>
        <v/>
      </c>
      <c r="H23105" s="932" t="str">
        <f t="array" ref="H23105">if(F23105&lt;&gt;"", iferror(index('Internal Staffing Calculator'!B$8:B23500,match(F23105,'Internal Staffing Calculator'!E$8:E23500,0)), "Not In Budget"),"")</f>
        <v/>
      </c>
      <c r="I23105" s="184"/>
      <c r="J23105" s="184"/>
      <c r="K23105" s="184"/>
      <c r="L23105" s="183"/>
    </row>
    <row r="23106">
      <c r="A23106" s="454"/>
      <c r="B23106" s="927"/>
      <c r="C23106" s="580"/>
      <c r="D23106" s="939"/>
      <c r="E23106" s="940"/>
      <c r="F23106" s="941"/>
      <c r="G23106" s="937" t="str">
        <f t="array" ref="G23106">xlookup(F23106,'Internal Staffing Calculator'!E:E,'Internal Staffing Calculator'!C:C,"")</f>
        <v/>
      </c>
      <c r="H23106" s="932" t="str">
        <f t="array" ref="H23106">if(F23106&lt;&gt;"", iferror(index('Internal Staffing Calculator'!B$8:B23500,match(F23106,'Internal Staffing Calculator'!E$8:E23500,0)), "Not In Budget"),"")</f>
        <v/>
      </c>
      <c r="I23106" s="184"/>
      <c r="J23106" s="184"/>
      <c r="K23106" s="184"/>
      <c r="L23106" s="183"/>
    </row>
    <row r="23107">
      <c r="A23107" s="454"/>
      <c r="B23107" s="927"/>
      <c r="C23107" s="580"/>
      <c r="D23107" s="939"/>
      <c r="E23107" s="940"/>
      <c r="F23107" s="941"/>
      <c r="G23107" s="937" t="str">
        <f t="array" ref="G23107">xlookup(F23107,'Internal Staffing Calculator'!E:E,'Internal Staffing Calculator'!C:C,"")</f>
        <v/>
      </c>
      <c r="H23107" s="932" t="str">
        <f t="array" ref="H23107">if(F23107&lt;&gt;"", iferror(index('Internal Staffing Calculator'!B$8:B23500,match(F23107,'Internal Staffing Calculator'!E$8:E23500,0)), "Not In Budget"),"")</f>
        <v/>
      </c>
      <c r="I23107" s="184"/>
      <c r="J23107" s="184"/>
      <c r="K23107" s="184"/>
      <c r="L23107" s="183"/>
    </row>
    <row r="23108">
      <c r="A23108" s="454"/>
      <c r="B23108" s="927"/>
      <c r="C23108" s="580"/>
      <c r="D23108" s="939"/>
      <c r="E23108" s="940"/>
      <c r="F23108" s="941"/>
      <c r="G23108" s="937" t="str">
        <f t="array" ref="G23108">xlookup(F23108,'Internal Staffing Calculator'!E:E,'Internal Staffing Calculator'!C:C,"")</f>
        <v/>
      </c>
      <c r="H23108" s="932" t="str">
        <f t="array" ref="H23108">if(F23108&lt;&gt;"", iferror(index('Internal Staffing Calculator'!B$8:B23500,match(F23108,'Internal Staffing Calculator'!E$8:E23500,0)), "Not In Budget"),"")</f>
        <v/>
      </c>
      <c r="I23108" s="184"/>
      <c r="J23108" s="184"/>
      <c r="K23108" s="184"/>
      <c r="L23108" s="183"/>
    </row>
    <row r="23109">
      <c r="A23109" s="454"/>
      <c r="B23109" s="927"/>
      <c r="C23109" s="580"/>
      <c r="D23109" s="939"/>
      <c r="E23109" s="940"/>
      <c r="F23109" s="941"/>
      <c r="G23109" s="937" t="str">
        <f t="array" ref="G23109">xlookup(F23109,'Internal Staffing Calculator'!E:E,'Internal Staffing Calculator'!C:C,"")</f>
        <v/>
      </c>
      <c r="H23109" s="932" t="str">
        <f t="array" ref="H23109">if(F23109&lt;&gt;"", iferror(index('Internal Staffing Calculator'!B$8:B23500,match(F23109,'Internal Staffing Calculator'!E$8:E23500,0)), "Not In Budget"),"")</f>
        <v/>
      </c>
      <c r="I23109" s="184"/>
      <c r="J23109" s="184"/>
      <c r="K23109" s="184"/>
      <c r="L23109" s="183"/>
    </row>
    <row r="23110">
      <c r="A23110" s="454"/>
      <c r="B23110" s="927"/>
      <c r="C23110" s="580"/>
      <c r="D23110" s="939"/>
      <c r="E23110" s="940"/>
      <c r="F23110" s="941"/>
      <c r="G23110" s="937" t="str">
        <f t="array" ref="G23110">xlookup(F23110,'Internal Staffing Calculator'!E:E,'Internal Staffing Calculator'!C:C,"")</f>
        <v/>
      </c>
      <c r="H23110" s="932" t="str">
        <f t="array" ref="H23110">if(F23110&lt;&gt;"", iferror(index('Internal Staffing Calculator'!B$8:B23500,match(F23110,'Internal Staffing Calculator'!E$8:E23500,0)), "Not In Budget"),"")</f>
        <v/>
      </c>
      <c r="I23110" s="184"/>
      <c r="J23110" s="184"/>
      <c r="K23110" s="184"/>
      <c r="L23110" s="183"/>
    </row>
    <row r="23111">
      <c r="A23111" s="454"/>
      <c r="B23111" s="927"/>
      <c r="C23111" s="580"/>
      <c r="D23111" s="939"/>
      <c r="E23111" s="940"/>
      <c r="F23111" s="941"/>
      <c r="G23111" s="937" t="str">
        <f t="array" ref="G23111">xlookup(F23111,'Internal Staffing Calculator'!E:E,'Internal Staffing Calculator'!C:C,"")</f>
        <v/>
      </c>
      <c r="H23111" s="932" t="str">
        <f t="array" ref="H23111">if(F23111&lt;&gt;"", iferror(index('Internal Staffing Calculator'!B$8:B23500,match(F23111,'Internal Staffing Calculator'!E$8:E23500,0)), "Not In Budget"),"")</f>
        <v/>
      </c>
      <c r="I23111" s="184"/>
      <c r="J23111" s="184"/>
      <c r="K23111" s="184"/>
      <c r="L23111" s="183"/>
    </row>
    <row r="23112">
      <c r="A23112" s="454"/>
      <c r="B23112" s="927"/>
      <c r="C23112" s="580"/>
      <c r="D23112" s="939"/>
      <c r="E23112" s="940"/>
      <c r="F23112" s="941"/>
      <c r="G23112" s="937" t="str">
        <f t="array" ref="G23112">xlookup(F23112,'Internal Staffing Calculator'!E:E,'Internal Staffing Calculator'!C:C,"")</f>
        <v/>
      </c>
      <c r="H23112" s="932" t="str">
        <f t="array" ref="H23112">if(F23112&lt;&gt;"", iferror(index('Internal Staffing Calculator'!B$8:B23500,match(F23112,'Internal Staffing Calculator'!E$8:E23500,0)), "Not In Budget"),"")</f>
        <v/>
      </c>
      <c r="I23112" s="184"/>
      <c r="J23112" s="184"/>
      <c r="K23112" s="184"/>
      <c r="L23112" s="183"/>
    </row>
    <row r="23113">
      <c r="A23113" s="454"/>
      <c r="B23113" s="927"/>
      <c r="C23113" s="580"/>
      <c r="D23113" s="939"/>
      <c r="E23113" s="940"/>
      <c r="F23113" s="941"/>
      <c r="G23113" s="937" t="str">
        <f t="array" ref="G23113">xlookup(F23113,'Internal Staffing Calculator'!E:E,'Internal Staffing Calculator'!C:C,"")</f>
        <v/>
      </c>
      <c r="H23113" s="932" t="str">
        <f t="array" ref="H23113">if(F23113&lt;&gt;"", iferror(index('Internal Staffing Calculator'!B$8:B23500,match(F23113,'Internal Staffing Calculator'!E$8:E23500,0)), "Not In Budget"),"")</f>
        <v/>
      </c>
      <c r="I23113" s="184"/>
      <c r="J23113" s="184"/>
      <c r="K23113" s="184"/>
      <c r="L23113" s="183"/>
    </row>
    <row r="23114">
      <c r="A23114" s="454"/>
      <c r="B23114" s="927"/>
      <c r="C23114" s="580"/>
      <c r="D23114" s="939"/>
      <c r="E23114" s="940"/>
      <c r="F23114" s="941"/>
      <c r="G23114" s="937" t="str">
        <f t="array" ref="G23114">xlookup(F23114,'Internal Staffing Calculator'!E:E,'Internal Staffing Calculator'!C:C,"")</f>
        <v/>
      </c>
      <c r="H23114" s="932" t="str">
        <f t="array" ref="H23114">if(F23114&lt;&gt;"", iferror(index('Internal Staffing Calculator'!B$8:B23500,match(F23114,'Internal Staffing Calculator'!E$8:E23500,0)), "Not In Budget"),"")</f>
        <v/>
      </c>
      <c r="I23114" s="184"/>
      <c r="J23114" s="184"/>
      <c r="K23114" s="184"/>
      <c r="L23114" s="183"/>
    </row>
    <row r="23115">
      <c r="A23115" s="454"/>
      <c r="B23115" s="927"/>
      <c r="C23115" s="580"/>
      <c r="D23115" s="939"/>
      <c r="E23115" s="940"/>
      <c r="F23115" s="941"/>
      <c r="G23115" s="937" t="str">
        <f t="array" ref="G23115">xlookup(F23115,'Internal Staffing Calculator'!E:E,'Internal Staffing Calculator'!C:C,"")</f>
        <v/>
      </c>
      <c r="H23115" s="932" t="str">
        <f t="array" ref="H23115">if(F23115&lt;&gt;"", iferror(index('Internal Staffing Calculator'!B$8:B23500,match(F23115,'Internal Staffing Calculator'!E$8:E23500,0)), "Not In Budget"),"")</f>
        <v/>
      </c>
      <c r="I23115" s="184"/>
      <c r="J23115" s="184"/>
      <c r="K23115" s="184"/>
      <c r="L23115" s="183"/>
    </row>
    <row r="23116">
      <c r="A23116" s="454"/>
      <c r="B23116" s="927"/>
      <c r="C23116" s="580"/>
      <c r="D23116" s="939"/>
      <c r="E23116" s="940"/>
      <c r="F23116" s="941"/>
      <c r="G23116" s="937" t="str">
        <f t="array" ref="G23116">xlookup(F23116,'Internal Staffing Calculator'!E:E,'Internal Staffing Calculator'!C:C,"")</f>
        <v/>
      </c>
      <c r="H23116" s="932" t="str">
        <f t="array" ref="H23116">if(F23116&lt;&gt;"", iferror(index('Internal Staffing Calculator'!B$8:B23500,match(F23116,'Internal Staffing Calculator'!E$8:E23500,0)), "Not In Budget"),"")</f>
        <v/>
      </c>
      <c r="I23116" s="184"/>
      <c r="J23116" s="184"/>
      <c r="K23116" s="184"/>
      <c r="L23116" s="183"/>
    </row>
    <row r="23117">
      <c r="A23117" s="454"/>
      <c r="B23117" s="927"/>
      <c r="C23117" s="580"/>
      <c r="D23117" s="939"/>
      <c r="E23117" s="940"/>
      <c r="F23117" s="941"/>
      <c r="G23117" s="937" t="str">
        <f t="array" ref="G23117">xlookup(F23117,'Internal Staffing Calculator'!E:E,'Internal Staffing Calculator'!C:C,"")</f>
        <v/>
      </c>
      <c r="H23117" s="932" t="str">
        <f t="array" ref="H23117">if(F23117&lt;&gt;"", iferror(index('Internal Staffing Calculator'!B$8:B23500,match(F23117,'Internal Staffing Calculator'!E$8:E23500,0)), "Not In Budget"),"")</f>
        <v/>
      </c>
      <c r="I23117" s="184"/>
      <c r="J23117" s="184"/>
      <c r="K23117" s="184"/>
      <c r="L23117" s="183"/>
    </row>
    <row r="23118">
      <c r="A23118" s="454"/>
      <c r="B23118" s="927"/>
      <c r="C23118" s="580"/>
      <c r="D23118" s="939"/>
      <c r="E23118" s="940"/>
      <c r="F23118" s="941"/>
      <c r="G23118" s="937" t="str">
        <f t="array" ref="G23118">xlookup(F23118,'Internal Staffing Calculator'!E:E,'Internal Staffing Calculator'!C:C,"")</f>
        <v/>
      </c>
      <c r="H23118" s="932" t="str">
        <f t="array" ref="H23118">if(F23118&lt;&gt;"", iferror(index('Internal Staffing Calculator'!B$8:B23500,match(F23118,'Internal Staffing Calculator'!E$8:E23500,0)), "Not In Budget"),"")</f>
        <v/>
      </c>
      <c r="I23118" s="184"/>
      <c r="J23118" s="184"/>
      <c r="K23118" s="184"/>
      <c r="L23118" s="183"/>
    </row>
    <row r="23119">
      <c r="A23119" s="454"/>
      <c r="B23119" s="927"/>
      <c r="C23119" s="580"/>
      <c r="D23119" s="939"/>
      <c r="E23119" s="940"/>
      <c r="F23119" s="941"/>
      <c r="G23119" s="937" t="str">
        <f t="array" ref="G23119">xlookup(F23119,'Internal Staffing Calculator'!E:E,'Internal Staffing Calculator'!C:C,"")</f>
        <v/>
      </c>
      <c r="H23119" s="932" t="str">
        <f t="array" ref="H23119">if(F23119&lt;&gt;"", iferror(index('Internal Staffing Calculator'!B$8:B23500,match(F23119,'Internal Staffing Calculator'!E$8:E23500,0)), "Not In Budget"),"")</f>
        <v/>
      </c>
      <c r="I23119" s="184"/>
      <c r="J23119" s="184"/>
      <c r="K23119" s="184"/>
      <c r="L23119" s="183"/>
    </row>
    <row r="23120">
      <c r="A23120" s="454"/>
      <c r="B23120" s="927"/>
      <c r="C23120" s="580"/>
      <c r="D23120" s="939"/>
      <c r="E23120" s="940"/>
      <c r="F23120" s="941"/>
      <c r="G23120" s="937" t="str">
        <f t="array" ref="G23120">xlookup(F23120,'Internal Staffing Calculator'!E:E,'Internal Staffing Calculator'!C:C,"")</f>
        <v/>
      </c>
      <c r="H23120" s="932" t="str">
        <f t="array" ref="H23120">if(F23120&lt;&gt;"", iferror(index('Internal Staffing Calculator'!B$8:B23500,match(F23120,'Internal Staffing Calculator'!E$8:E23500,0)), "Not In Budget"),"")</f>
        <v/>
      </c>
      <c r="I23120" s="184"/>
      <c r="J23120" s="184"/>
      <c r="K23120" s="184"/>
      <c r="L23120" s="183"/>
    </row>
    <row r="23121">
      <c r="A23121" s="454"/>
      <c r="B23121" s="927"/>
      <c r="C23121" s="580"/>
      <c r="D23121" s="939"/>
      <c r="E23121" s="940"/>
      <c r="F23121" s="941"/>
      <c r="G23121" s="937" t="str">
        <f t="array" ref="G23121">xlookup(F23121,'Internal Staffing Calculator'!E:E,'Internal Staffing Calculator'!C:C,"")</f>
        <v/>
      </c>
      <c r="H23121" s="932" t="str">
        <f t="array" ref="H23121">if(F23121&lt;&gt;"", iferror(index('Internal Staffing Calculator'!B$8:B23500,match(F23121,'Internal Staffing Calculator'!E$8:E23500,0)), "Not In Budget"),"")</f>
        <v/>
      </c>
      <c r="I23121" s="184"/>
      <c r="J23121" s="184"/>
      <c r="K23121" s="184"/>
      <c r="L23121" s="183"/>
    </row>
    <row r="23122">
      <c r="A23122" s="454"/>
      <c r="B23122" s="927"/>
      <c r="C23122" s="580"/>
      <c r="D23122" s="939"/>
      <c r="E23122" s="940"/>
      <c r="F23122" s="941"/>
      <c r="G23122" s="937" t="str">
        <f t="array" ref="G23122">xlookup(F23122,'Internal Staffing Calculator'!E:E,'Internal Staffing Calculator'!C:C,"")</f>
        <v/>
      </c>
      <c r="H23122" s="932" t="str">
        <f t="array" ref="H23122">if(F23122&lt;&gt;"", iferror(index('Internal Staffing Calculator'!B$8:B23500,match(F23122,'Internal Staffing Calculator'!E$8:E23500,0)), "Not In Budget"),"")</f>
        <v/>
      </c>
      <c r="I23122" s="184"/>
      <c r="J23122" s="184"/>
      <c r="K23122" s="184"/>
      <c r="L23122" s="183"/>
    </row>
    <row r="23123">
      <c r="A23123" s="454"/>
      <c r="B23123" s="927"/>
      <c r="C23123" s="580"/>
      <c r="D23123" s="939"/>
      <c r="E23123" s="940"/>
      <c r="F23123" s="941"/>
      <c r="G23123" s="937" t="str">
        <f t="array" ref="G23123">xlookup(F23123,'Internal Staffing Calculator'!E:E,'Internal Staffing Calculator'!C:C,"")</f>
        <v/>
      </c>
      <c r="H23123" s="932" t="str">
        <f t="array" ref="H23123">if(F23123&lt;&gt;"", iferror(index('Internal Staffing Calculator'!B$8:B23500,match(F23123,'Internal Staffing Calculator'!E$8:E23500,0)), "Not In Budget"),"")</f>
        <v/>
      </c>
      <c r="I23123" s="184"/>
      <c r="J23123" s="184"/>
      <c r="K23123" s="184"/>
      <c r="L23123" s="183"/>
    </row>
    <row r="23124">
      <c r="A23124" s="454"/>
      <c r="B23124" s="927"/>
      <c r="C23124" s="580"/>
      <c r="D23124" s="939"/>
      <c r="E23124" s="940"/>
      <c r="F23124" s="941"/>
      <c r="G23124" s="937" t="str">
        <f t="array" ref="G23124">xlookup(F23124,'Internal Staffing Calculator'!E:E,'Internal Staffing Calculator'!C:C,"")</f>
        <v/>
      </c>
      <c r="H23124" s="932" t="str">
        <f t="array" ref="H23124">if(F23124&lt;&gt;"", iferror(index('Internal Staffing Calculator'!B$8:B23500,match(F23124,'Internal Staffing Calculator'!E$8:E23500,0)), "Not In Budget"),"")</f>
        <v/>
      </c>
      <c r="I23124" s="184"/>
      <c r="J23124" s="184"/>
      <c r="K23124" s="184"/>
      <c r="L23124" s="183"/>
    </row>
    <row r="23125">
      <c r="A23125" s="454"/>
      <c r="B23125" s="927"/>
      <c r="C23125" s="580"/>
      <c r="D23125" s="939"/>
      <c r="E23125" s="940"/>
      <c r="F23125" s="941"/>
      <c r="G23125" s="937" t="str">
        <f t="array" ref="G23125">xlookup(F23125,'Internal Staffing Calculator'!E:E,'Internal Staffing Calculator'!C:C,"")</f>
        <v/>
      </c>
      <c r="H23125" s="932" t="str">
        <f t="array" ref="H23125">if(F23125&lt;&gt;"", iferror(index('Internal Staffing Calculator'!B$8:B23500,match(F23125,'Internal Staffing Calculator'!E$8:E23500,0)), "Not In Budget"),"")</f>
        <v/>
      </c>
      <c r="I23125" s="184"/>
      <c r="J23125" s="184"/>
      <c r="K23125" s="184"/>
      <c r="L23125" s="183"/>
    </row>
    <row r="23126">
      <c r="A23126" s="454"/>
      <c r="B23126" s="927"/>
      <c r="C23126" s="580"/>
      <c r="D23126" s="939"/>
      <c r="E23126" s="940"/>
      <c r="F23126" s="941"/>
      <c r="G23126" s="937" t="str">
        <f t="array" ref="G23126">xlookup(F23126,'Internal Staffing Calculator'!E:E,'Internal Staffing Calculator'!C:C,"")</f>
        <v/>
      </c>
      <c r="H23126" s="932" t="str">
        <f t="array" ref="H23126">if(F23126&lt;&gt;"", iferror(index('Internal Staffing Calculator'!B$8:B23500,match(F23126,'Internal Staffing Calculator'!E$8:E23500,0)), "Not In Budget"),"")</f>
        <v/>
      </c>
      <c r="I23126" s="184"/>
      <c r="J23126" s="184"/>
      <c r="K23126" s="184"/>
      <c r="L23126" s="183"/>
    </row>
    <row r="23127">
      <c r="A23127" s="454"/>
      <c r="B23127" s="927"/>
      <c r="C23127" s="580"/>
      <c r="D23127" s="939"/>
      <c r="E23127" s="940"/>
      <c r="F23127" s="941"/>
      <c r="G23127" s="937" t="str">
        <f t="array" ref="G23127">xlookup(F23127,'Internal Staffing Calculator'!E:E,'Internal Staffing Calculator'!C:C,"")</f>
        <v/>
      </c>
      <c r="H23127" s="932" t="str">
        <f t="array" ref="H23127">if(F23127&lt;&gt;"", iferror(index('Internal Staffing Calculator'!B$8:B23500,match(F23127,'Internal Staffing Calculator'!E$8:E23500,0)), "Not In Budget"),"")</f>
        <v/>
      </c>
      <c r="I23127" s="184"/>
      <c r="J23127" s="184"/>
      <c r="K23127" s="184"/>
      <c r="L23127" s="183"/>
    </row>
    <row r="23128">
      <c r="A23128" s="454"/>
      <c r="B23128" s="927"/>
      <c r="C23128" s="580"/>
      <c r="D23128" s="939"/>
      <c r="E23128" s="940"/>
      <c r="F23128" s="941"/>
      <c r="G23128" s="937" t="str">
        <f t="array" ref="G23128">xlookup(F23128,'Internal Staffing Calculator'!E:E,'Internal Staffing Calculator'!C:C,"")</f>
        <v/>
      </c>
      <c r="H23128" s="932" t="str">
        <f t="array" ref="H23128">if(F23128&lt;&gt;"", iferror(index('Internal Staffing Calculator'!B$8:B23500,match(F23128,'Internal Staffing Calculator'!E$8:E23500,0)), "Not In Budget"),"")</f>
        <v/>
      </c>
      <c r="I23128" s="184"/>
      <c r="J23128" s="184"/>
      <c r="K23128" s="184"/>
      <c r="L23128" s="183"/>
    </row>
    <row r="23129">
      <c r="A23129" s="454"/>
      <c r="B23129" s="927"/>
      <c r="C23129" s="580"/>
      <c r="D23129" s="939"/>
      <c r="E23129" s="940"/>
      <c r="F23129" s="941"/>
      <c r="G23129" s="937" t="str">
        <f t="array" ref="G23129">xlookup(F23129,'Internal Staffing Calculator'!E:E,'Internal Staffing Calculator'!C:C,"")</f>
        <v/>
      </c>
      <c r="H23129" s="932" t="str">
        <f t="array" ref="H23129">if(F23129&lt;&gt;"", iferror(index('Internal Staffing Calculator'!B$8:B23500,match(F23129,'Internal Staffing Calculator'!E$8:E23500,0)), "Not In Budget"),"")</f>
        <v/>
      </c>
      <c r="I23129" s="184"/>
      <c r="J23129" s="184"/>
      <c r="K23129" s="184"/>
      <c r="L23129" s="183"/>
    </row>
    <row r="23130">
      <c r="A23130" s="454"/>
      <c r="B23130" s="927"/>
      <c r="C23130" s="580"/>
      <c r="D23130" s="939"/>
      <c r="E23130" s="940"/>
      <c r="F23130" s="941"/>
      <c r="G23130" s="937" t="str">
        <f t="array" ref="G23130">xlookup(F23130,'Internal Staffing Calculator'!E:E,'Internal Staffing Calculator'!C:C,"")</f>
        <v/>
      </c>
      <c r="H23130" s="932" t="str">
        <f t="array" ref="H23130">if(F23130&lt;&gt;"", iferror(index('Internal Staffing Calculator'!B$8:B23500,match(F23130,'Internal Staffing Calculator'!E$8:E23500,0)), "Not In Budget"),"")</f>
        <v/>
      </c>
      <c r="I23130" s="184"/>
      <c r="J23130" s="184"/>
      <c r="K23130" s="184"/>
      <c r="L23130" s="183"/>
    </row>
    <row r="23131">
      <c r="A23131" s="454"/>
      <c r="B23131" s="927"/>
      <c r="C23131" s="580"/>
      <c r="D23131" s="939"/>
      <c r="E23131" s="940"/>
      <c r="F23131" s="941"/>
      <c r="G23131" s="937" t="str">
        <f t="array" ref="G23131">xlookup(F23131,'Internal Staffing Calculator'!E:E,'Internal Staffing Calculator'!C:C,"")</f>
        <v/>
      </c>
      <c r="H23131" s="932" t="str">
        <f t="array" ref="H23131">if(F23131&lt;&gt;"", iferror(index('Internal Staffing Calculator'!B$8:B23500,match(F23131,'Internal Staffing Calculator'!E$8:E23500,0)), "Not In Budget"),"")</f>
        <v/>
      </c>
      <c r="I23131" s="184"/>
      <c r="J23131" s="184"/>
      <c r="K23131" s="184"/>
      <c r="L23131" s="183"/>
    </row>
    <row r="23132">
      <c r="A23132" s="454"/>
      <c r="B23132" s="927"/>
      <c r="C23132" s="580"/>
      <c r="D23132" s="939"/>
      <c r="E23132" s="940"/>
      <c r="F23132" s="941"/>
      <c r="G23132" s="937" t="str">
        <f t="array" ref="G23132">xlookup(F23132,'Internal Staffing Calculator'!E:E,'Internal Staffing Calculator'!C:C,"")</f>
        <v/>
      </c>
      <c r="H23132" s="932" t="str">
        <f t="array" ref="H23132">if(F23132&lt;&gt;"", iferror(index('Internal Staffing Calculator'!B$8:B23500,match(F23132,'Internal Staffing Calculator'!E$8:E23500,0)), "Not In Budget"),"")</f>
        <v/>
      </c>
      <c r="I23132" s="184"/>
      <c r="J23132" s="184"/>
      <c r="K23132" s="184"/>
      <c r="L23132" s="183"/>
    </row>
    <row r="23133">
      <c r="A23133" s="454"/>
      <c r="B23133" s="927"/>
      <c r="C23133" s="580"/>
      <c r="D23133" s="939"/>
      <c r="E23133" s="940"/>
      <c r="F23133" s="941"/>
      <c r="G23133" s="937" t="str">
        <f t="array" ref="G23133">xlookup(F23133,'Internal Staffing Calculator'!E:E,'Internal Staffing Calculator'!C:C,"")</f>
        <v/>
      </c>
      <c r="H23133" s="932" t="str">
        <f t="array" ref="H23133">if(F23133&lt;&gt;"", iferror(index('Internal Staffing Calculator'!B$8:B23500,match(F23133,'Internal Staffing Calculator'!E$8:E23500,0)), "Not In Budget"),"")</f>
        <v/>
      </c>
      <c r="I23133" s="184"/>
      <c r="J23133" s="184"/>
      <c r="K23133" s="184"/>
      <c r="L23133" s="183"/>
    </row>
    <row r="23134">
      <c r="A23134" s="454"/>
      <c r="B23134" s="927"/>
      <c r="C23134" s="580"/>
      <c r="D23134" s="939"/>
      <c r="E23134" s="940"/>
      <c r="F23134" s="941"/>
      <c r="G23134" s="937" t="str">
        <f t="array" ref="G23134">xlookup(F23134,'Internal Staffing Calculator'!E:E,'Internal Staffing Calculator'!C:C,"")</f>
        <v/>
      </c>
      <c r="H23134" s="932" t="str">
        <f t="array" ref="H23134">if(F23134&lt;&gt;"", iferror(index('Internal Staffing Calculator'!B$8:B23500,match(F23134,'Internal Staffing Calculator'!E$8:E23500,0)), "Not In Budget"),"")</f>
        <v/>
      </c>
      <c r="I23134" s="184"/>
      <c r="J23134" s="184"/>
      <c r="K23134" s="184"/>
      <c r="L23134" s="183"/>
    </row>
    <row r="23135">
      <c r="A23135" s="454"/>
      <c r="B23135" s="927"/>
      <c r="C23135" s="580"/>
      <c r="D23135" s="939"/>
      <c r="E23135" s="940"/>
      <c r="F23135" s="941"/>
      <c r="G23135" s="937" t="str">
        <f t="array" ref="G23135">xlookup(F23135,'Internal Staffing Calculator'!E:E,'Internal Staffing Calculator'!C:C,"")</f>
        <v/>
      </c>
      <c r="H23135" s="932" t="str">
        <f t="array" ref="H23135">if(F23135&lt;&gt;"", iferror(index('Internal Staffing Calculator'!B$8:B23500,match(F23135,'Internal Staffing Calculator'!E$8:E23500,0)), "Not In Budget"),"")</f>
        <v/>
      </c>
      <c r="I23135" s="184"/>
      <c r="J23135" s="184"/>
      <c r="K23135" s="184"/>
      <c r="L23135" s="183"/>
    </row>
    <row r="23136">
      <c r="A23136" s="454"/>
      <c r="B23136" s="927"/>
      <c r="C23136" s="580"/>
      <c r="D23136" s="939"/>
      <c r="E23136" s="940"/>
      <c r="F23136" s="941"/>
      <c r="G23136" s="937" t="str">
        <f t="array" ref="G23136">xlookup(F23136,'Internal Staffing Calculator'!E:E,'Internal Staffing Calculator'!C:C,"")</f>
        <v/>
      </c>
      <c r="H23136" s="932" t="str">
        <f t="array" ref="H23136">if(F23136&lt;&gt;"", iferror(index('Internal Staffing Calculator'!B$8:B23500,match(F23136,'Internal Staffing Calculator'!E$8:E23500,0)), "Not In Budget"),"")</f>
        <v/>
      </c>
      <c r="I23136" s="184"/>
      <c r="J23136" s="184"/>
      <c r="K23136" s="184"/>
      <c r="L23136" s="183"/>
    </row>
    <row r="23137">
      <c r="A23137" s="454"/>
      <c r="B23137" s="927"/>
      <c r="C23137" s="580"/>
      <c r="D23137" s="939"/>
      <c r="E23137" s="940"/>
      <c r="F23137" s="941"/>
      <c r="G23137" s="937" t="str">
        <f t="array" ref="G23137">xlookup(F23137,'Internal Staffing Calculator'!E:E,'Internal Staffing Calculator'!C:C,"")</f>
        <v/>
      </c>
      <c r="H23137" s="932" t="str">
        <f t="array" ref="H23137">if(F23137&lt;&gt;"", iferror(index('Internal Staffing Calculator'!B$8:B23500,match(F23137,'Internal Staffing Calculator'!E$8:E23500,0)), "Not In Budget"),"")</f>
        <v/>
      </c>
      <c r="I23137" s="184"/>
      <c r="J23137" s="184"/>
      <c r="K23137" s="184"/>
      <c r="L23137" s="183"/>
    </row>
    <row r="23138">
      <c r="A23138" s="454"/>
      <c r="B23138" s="927"/>
      <c r="C23138" s="580"/>
      <c r="D23138" s="939"/>
      <c r="E23138" s="940"/>
      <c r="F23138" s="941"/>
      <c r="G23138" s="937" t="str">
        <f t="array" ref="G23138">xlookup(F23138,'Internal Staffing Calculator'!E:E,'Internal Staffing Calculator'!C:C,"")</f>
        <v/>
      </c>
      <c r="H23138" s="932" t="str">
        <f t="array" ref="H23138">if(F23138&lt;&gt;"", iferror(index('Internal Staffing Calculator'!B$8:B23500,match(F23138,'Internal Staffing Calculator'!E$8:E23500,0)), "Not In Budget"),"")</f>
        <v/>
      </c>
      <c r="I23138" s="184"/>
      <c r="J23138" s="184"/>
      <c r="K23138" s="184"/>
      <c r="L23138" s="183"/>
    </row>
    <row r="23139">
      <c r="A23139" s="454"/>
      <c r="B23139" s="927"/>
      <c r="C23139" s="580"/>
      <c r="D23139" s="939"/>
      <c r="E23139" s="940"/>
      <c r="F23139" s="941"/>
      <c r="G23139" s="937" t="str">
        <f t="array" ref="G23139">xlookup(F23139,'Internal Staffing Calculator'!E:E,'Internal Staffing Calculator'!C:C,"")</f>
        <v/>
      </c>
      <c r="H23139" s="932" t="str">
        <f t="array" ref="H23139">if(F23139&lt;&gt;"", iferror(index('Internal Staffing Calculator'!B$8:B23500,match(F23139,'Internal Staffing Calculator'!E$8:E23500,0)), "Not In Budget"),"")</f>
        <v/>
      </c>
      <c r="I23139" s="184"/>
      <c r="J23139" s="184"/>
      <c r="K23139" s="184"/>
      <c r="L23139" s="183"/>
    </row>
    <row r="23140">
      <c r="A23140" s="454"/>
      <c r="B23140" s="927"/>
      <c r="C23140" s="580"/>
      <c r="D23140" s="939"/>
      <c r="E23140" s="940"/>
      <c r="F23140" s="941"/>
      <c r="G23140" s="937" t="str">
        <f t="array" ref="G23140">xlookup(F23140,'Internal Staffing Calculator'!E:E,'Internal Staffing Calculator'!C:C,"")</f>
        <v/>
      </c>
      <c r="H23140" s="932" t="str">
        <f t="array" ref="H23140">if(F23140&lt;&gt;"", iferror(index('Internal Staffing Calculator'!B$8:B23500,match(F23140,'Internal Staffing Calculator'!E$8:E23500,0)), "Not In Budget"),"")</f>
        <v/>
      </c>
      <c r="I23140" s="184"/>
      <c r="J23140" s="184"/>
      <c r="K23140" s="184"/>
      <c r="L23140" s="183"/>
    </row>
    <row r="23141">
      <c r="A23141" s="454"/>
      <c r="B23141" s="927"/>
      <c r="C23141" s="580"/>
      <c r="D23141" s="939"/>
      <c r="E23141" s="940"/>
      <c r="F23141" s="941"/>
      <c r="G23141" s="937" t="str">
        <f t="array" ref="G23141">xlookup(F23141,'Internal Staffing Calculator'!E:E,'Internal Staffing Calculator'!C:C,"")</f>
        <v/>
      </c>
      <c r="H23141" s="932" t="str">
        <f t="array" ref="H23141">if(F23141&lt;&gt;"", iferror(index('Internal Staffing Calculator'!B$8:B23500,match(F23141,'Internal Staffing Calculator'!E$8:E23500,0)), "Not In Budget"),"")</f>
        <v/>
      </c>
      <c r="I23141" s="184"/>
      <c r="J23141" s="184"/>
      <c r="K23141" s="184"/>
      <c r="L23141" s="183"/>
    </row>
    <row r="23142">
      <c r="A23142" s="454"/>
      <c r="B23142" s="927"/>
      <c r="C23142" s="580"/>
      <c r="D23142" s="939"/>
      <c r="E23142" s="940"/>
      <c r="F23142" s="941"/>
      <c r="G23142" s="937" t="str">
        <f t="array" ref="G23142">xlookup(F23142,'Internal Staffing Calculator'!E:E,'Internal Staffing Calculator'!C:C,"")</f>
        <v/>
      </c>
      <c r="H23142" s="932" t="str">
        <f t="array" ref="H23142">if(F23142&lt;&gt;"", iferror(index('Internal Staffing Calculator'!B$8:B23500,match(F23142,'Internal Staffing Calculator'!E$8:E23500,0)), "Not In Budget"),"")</f>
        <v/>
      </c>
      <c r="I23142" s="184"/>
      <c r="J23142" s="184"/>
      <c r="K23142" s="184"/>
      <c r="L23142" s="183"/>
    </row>
    <row r="23143">
      <c r="A23143" s="454"/>
      <c r="B23143" s="927"/>
      <c r="C23143" s="580"/>
      <c r="D23143" s="939"/>
      <c r="E23143" s="940"/>
      <c r="F23143" s="941"/>
      <c r="G23143" s="937" t="str">
        <f t="array" ref="G23143">xlookup(F23143,'Internal Staffing Calculator'!E:E,'Internal Staffing Calculator'!C:C,"")</f>
        <v/>
      </c>
      <c r="H23143" s="932" t="str">
        <f t="array" ref="H23143">if(F23143&lt;&gt;"", iferror(index('Internal Staffing Calculator'!B$8:B23500,match(F23143,'Internal Staffing Calculator'!E$8:E23500,0)), "Not In Budget"),"")</f>
        <v/>
      </c>
      <c r="I23143" s="184"/>
      <c r="J23143" s="184"/>
      <c r="K23143" s="184"/>
      <c r="L23143" s="183"/>
    </row>
    <row r="23144">
      <c r="A23144" s="454"/>
      <c r="B23144" s="927"/>
      <c r="C23144" s="580"/>
      <c r="D23144" s="939"/>
      <c r="E23144" s="940"/>
      <c r="F23144" s="941"/>
      <c r="G23144" s="937" t="str">
        <f t="array" ref="G23144">xlookup(F23144,'Internal Staffing Calculator'!E:E,'Internal Staffing Calculator'!C:C,"")</f>
        <v/>
      </c>
      <c r="H23144" s="932" t="str">
        <f t="array" ref="H23144">if(F23144&lt;&gt;"", iferror(index('Internal Staffing Calculator'!B$8:B23500,match(F23144,'Internal Staffing Calculator'!E$8:E23500,0)), "Not In Budget"),"")</f>
        <v/>
      </c>
      <c r="I23144" s="184"/>
      <c r="J23144" s="184"/>
      <c r="K23144" s="184"/>
      <c r="L23144" s="183"/>
    </row>
    <row r="23145">
      <c r="A23145" s="454"/>
      <c r="B23145" s="927"/>
      <c r="C23145" s="580"/>
      <c r="D23145" s="939"/>
      <c r="E23145" s="940"/>
      <c r="F23145" s="941"/>
      <c r="G23145" s="937" t="str">
        <f t="array" ref="G23145">xlookup(F23145,'Internal Staffing Calculator'!E:E,'Internal Staffing Calculator'!C:C,"")</f>
        <v/>
      </c>
      <c r="H23145" s="932" t="str">
        <f t="array" ref="H23145">if(F23145&lt;&gt;"", iferror(index('Internal Staffing Calculator'!B$8:B23500,match(F23145,'Internal Staffing Calculator'!E$8:E23500,0)), "Not In Budget"),"")</f>
        <v/>
      </c>
      <c r="I23145" s="184"/>
      <c r="J23145" s="184"/>
      <c r="K23145" s="184"/>
      <c r="L23145" s="183"/>
    </row>
    <row r="23146">
      <c r="A23146" s="454"/>
      <c r="B23146" s="927"/>
      <c r="C23146" s="580"/>
      <c r="D23146" s="939"/>
      <c r="E23146" s="940"/>
      <c r="F23146" s="941"/>
      <c r="G23146" s="937" t="str">
        <f t="array" ref="G23146">xlookup(F23146,'Internal Staffing Calculator'!E:E,'Internal Staffing Calculator'!C:C,"")</f>
        <v/>
      </c>
      <c r="H23146" s="932" t="str">
        <f t="array" ref="H23146">if(F23146&lt;&gt;"", iferror(index('Internal Staffing Calculator'!B$8:B23500,match(F23146,'Internal Staffing Calculator'!E$8:E23500,0)), "Not In Budget"),"")</f>
        <v/>
      </c>
      <c r="I23146" s="184"/>
      <c r="J23146" s="184"/>
      <c r="K23146" s="184"/>
      <c r="L23146" s="183"/>
    </row>
    <row r="23147">
      <c r="A23147" s="454"/>
      <c r="B23147" s="927"/>
      <c r="C23147" s="580"/>
      <c r="D23147" s="939"/>
      <c r="E23147" s="940"/>
      <c r="F23147" s="941"/>
      <c r="G23147" s="937" t="str">
        <f t="array" ref="G23147">xlookup(F23147,'Internal Staffing Calculator'!E:E,'Internal Staffing Calculator'!C:C,"")</f>
        <v/>
      </c>
      <c r="H23147" s="932" t="str">
        <f t="array" ref="H23147">if(F23147&lt;&gt;"", iferror(index('Internal Staffing Calculator'!B$8:B23500,match(F23147,'Internal Staffing Calculator'!E$8:E23500,0)), "Not In Budget"),"")</f>
        <v/>
      </c>
      <c r="I23147" s="184"/>
      <c r="J23147" s="184"/>
      <c r="K23147" s="184"/>
      <c r="L23147" s="183"/>
    </row>
    <row r="23148">
      <c r="A23148" s="454"/>
      <c r="B23148" s="927"/>
      <c r="C23148" s="580"/>
      <c r="D23148" s="939"/>
      <c r="E23148" s="940"/>
      <c r="F23148" s="941"/>
      <c r="G23148" s="937" t="str">
        <f t="array" ref="G23148">xlookup(F23148,'Internal Staffing Calculator'!E:E,'Internal Staffing Calculator'!C:C,"")</f>
        <v/>
      </c>
      <c r="H23148" s="932" t="str">
        <f t="array" ref="H23148">if(F23148&lt;&gt;"", iferror(index('Internal Staffing Calculator'!B$8:B23500,match(F23148,'Internal Staffing Calculator'!E$8:E23500,0)), "Not In Budget"),"")</f>
        <v/>
      </c>
      <c r="I23148" s="184"/>
      <c r="J23148" s="184"/>
      <c r="K23148" s="184"/>
      <c r="L23148" s="183"/>
    </row>
    <row r="23149">
      <c r="A23149" s="454"/>
      <c r="B23149" s="927"/>
      <c r="C23149" s="580"/>
      <c r="D23149" s="939"/>
      <c r="E23149" s="940"/>
      <c r="F23149" s="941"/>
      <c r="G23149" s="937" t="str">
        <f t="array" ref="G23149">xlookup(F23149,'Internal Staffing Calculator'!E:E,'Internal Staffing Calculator'!C:C,"")</f>
        <v/>
      </c>
      <c r="H23149" s="932" t="str">
        <f t="array" ref="H23149">if(F23149&lt;&gt;"", iferror(index('Internal Staffing Calculator'!B$8:B23500,match(F23149,'Internal Staffing Calculator'!E$8:E23500,0)), "Not In Budget"),"")</f>
        <v/>
      </c>
      <c r="I23149" s="184"/>
      <c r="J23149" s="184"/>
      <c r="K23149" s="184"/>
      <c r="L23149" s="183"/>
    </row>
    <row r="23150">
      <c r="A23150" s="454"/>
      <c r="B23150" s="927"/>
      <c r="C23150" s="580"/>
      <c r="D23150" s="939"/>
      <c r="E23150" s="940"/>
      <c r="F23150" s="941"/>
      <c r="G23150" s="937" t="str">
        <f t="array" ref="G23150">xlookup(F23150,'Internal Staffing Calculator'!E:E,'Internal Staffing Calculator'!C:C,"")</f>
        <v/>
      </c>
      <c r="H23150" s="932" t="str">
        <f t="array" ref="H23150">if(F23150&lt;&gt;"", iferror(index('Internal Staffing Calculator'!B$8:B23500,match(F23150,'Internal Staffing Calculator'!E$8:E23500,0)), "Not In Budget"),"")</f>
        <v/>
      </c>
      <c r="I23150" s="184"/>
      <c r="J23150" s="184"/>
      <c r="K23150" s="184"/>
      <c r="L23150" s="183"/>
    </row>
    <row r="23151">
      <c r="A23151" s="454"/>
      <c r="B23151" s="927"/>
      <c r="C23151" s="580"/>
      <c r="D23151" s="939"/>
      <c r="E23151" s="940"/>
      <c r="F23151" s="941"/>
      <c r="G23151" s="937" t="str">
        <f t="array" ref="G23151">xlookup(F23151,'Internal Staffing Calculator'!E:E,'Internal Staffing Calculator'!C:C,"")</f>
        <v/>
      </c>
      <c r="H23151" s="932" t="str">
        <f t="array" ref="H23151">if(F23151&lt;&gt;"", iferror(index('Internal Staffing Calculator'!B$8:B23500,match(F23151,'Internal Staffing Calculator'!E$8:E23500,0)), "Not In Budget"),"")</f>
        <v/>
      </c>
      <c r="I23151" s="184"/>
      <c r="J23151" s="184"/>
      <c r="K23151" s="184"/>
      <c r="L23151" s="183"/>
    </row>
    <row r="23152">
      <c r="A23152" s="454"/>
      <c r="B23152" s="927"/>
      <c r="C23152" s="580"/>
      <c r="D23152" s="939"/>
      <c r="E23152" s="940"/>
      <c r="F23152" s="941"/>
      <c r="G23152" s="937" t="str">
        <f t="array" ref="G23152">xlookup(F23152,'Internal Staffing Calculator'!E:E,'Internal Staffing Calculator'!C:C,"")</f>
        <v/>
      </c>
      <c r="H23152" s="932" t="str">
        <f t="array" ref="H23152">if(F23152&lt;&gt;"", iferror(index('Internal Staffing Calculator'!B$8:B23500,match(F23152,'Internal Staffing Calculator'!E$8:E23500,0)), "Not In Budget"),"")</f>
        <v/>
      </c>
      <c r="I23152" s="184"/>
      <c r="J23152" s="184"/>
      <c r="K23152" s="184"/>
      <c r="L23152" s="183"/>
    </row>
    <row r="23153">
      <c r="A23153" s="454"/>
      <c r="B23153" s="927"/>
      <c r="C23153" s="580"/>
      <c r="D23153" s="939"/>
      <c r="E23153" s="940"/>
      <c r="F23153" s="941"/>
      <c r="G23153" s="937" t="str">
        <f t="array" ref="G23153">xlookup(F23153,'Internal Staffing Calculator'!E:E,'Internal Staffing Calculator'!C:C,"")</f>
        <v/>
      </c>
      <c r="H23153" s="932" t="str">
        <f t="array" ref="H23153">if(F23153&lt;&gt;"", iferror(index('Internal Staffing Calculator'!B$8:B23500,match(F23153,'Internal Staffing Calculator'!E$8:E23500,0)), "Not In Budget"),"")</f>
        <v/>
      </c>
      <c r="I23153" s="184"/>
      <c r="J23153" s="184"/>
      <c r="K23153" s="184"/>
      <c r="L23153" s="183"/>
    </row>
    <row r="23154">
      <c r="A23154" s="454"/>
      <c r="B23154" s="927"/>
      <c r="C23154" s="580"/>
      <c r="D23154" s="939"/>
      <c r="E23154" s="940"/>
      <c r="F23154" s="941"/>
      <c r="G23154" s="937" t="str">
        <f t="array" ref="G23154">xlookup(F23154,'Internal Staffing Calculator'!E:E,'Internal Staffing Calculator'!C:C,"")</f>
        <v/>
      </c>
      <c r="H23154" s="932" t="str">
        <f t="array" ref="H23154">if(F23154&lt;&gt;"", iferror(index('Internal Staffing Calculator'!B$8:B23500,match(F23154,'Internal Staffing Calculator'!E$8:E23500,0)), "Not In Budget"),"")</f>
        <v/>
      </c>
      <c r="I23154" s="184"/>
      <c r="J23154" s="184"/>
      <c r="K23154" s="184"/>
      <c r="L23154" s="183"/>
    </row>
    <row r="23155">
      <c r="A23155" s="454"/>
      <c r="B23155" s="927"/>
      <c r="C23155" s="580"/>
      <c r="D23155" s="939"/>
      <c r="E23155" s="940"/>
      <c r="F23155" s="941"/>
      <c r="G23155" s="937" t="str">
        <f t="array" ref="G23155">xlookup(F23155,'Internal Staffing Calculator'!E:E,'Internal Staffing Calculator'!C:C,"")</f>
        <v/>
      </c>
      <c r="H23155" s="932" t="str">
        <f t="array" ref="H23155">if(F23155&lt;&gt;"", iferror(index('Internal Staffing Calculator'!B$8:B23500,match(F23155,'Internal Staffing Calculator'!E$8:E23500,0)), "Not In Budget"),"")</f>
        <v/>
      </c>
      <c r="I23155" s="184"/>
      <c r="J23155" s="184"/>
      <c r="K23155" s="184"/>
      <c r="L23155" s="183"/>
    </row>
    <row r="23156">
      <c r="A23156" s="454"/>
      <c r="B23156" s="927"/>
      <c r="C23156" s="580"/>
      <c r="D23156" s="939"/>
      <c r="E23156" s="940"/>
      <c r="F23156" s="941"/>
      <c r="G23156" s="937" t="str">
        <f t="array" ref="G23156">xlookup(F23156,'Internal Staffing Calculator'!E:E,'Internal Staffing Calculator'!C:C,"")</f>
        <v/>
      </c>
      <c r="H23156" s="932" t="str">
        <f t="array" ref="H23156">if(F23156&lt;&gt;"", iferror(index('Internal Staffing Calculator'!B$8:B23500,match(F23156,'Internal Staffing Calculator'!E$8:E23500,0)), "Not In Budget"),"")</f>
        <v/>
      </c>
      <c r="I23156" s="184"/>
      <c r="J23156" s="184"/>
      <c r="K23156" s="184"/>
      <c r="L23156" s="183"/>
    </row>
    <row r="23157">
      <c r="A23157" s="454"/>
      <c r="B23157" s="927"/>
      <c r="C23157" s="580"/>
      <c r="D23157" s="939"/>
      <c r="E23157" s="940"/>
      <c r="F23157" s="941"/>
      <c r="G23157" s="937" t="str">
        <f t="array" ref="G23157">xlookup(F23157,'Internal Staffing Calculator'!E:E,'Internal Staffing Calculator'!C:C,"")</f>
        <v/>
      </c>
      <c r="H23157" s="932" t="str">
        <f t="array" ref="H23157">if(F23157&lt;&gt;"", iferror(index('Internal Staffing Calculator'!B$8:B23500,match(F23157,'Internal Staffing Calculator'!E$8:E23500,0)), "Not In Budget"),"")</f>
        <v/>
      </c>
      <c r="I23157" s="184"/>
      <c r="J23157" s="184"/>
      <c r="K23157" s="184"/>
      <c r="L23157" s="183"/>
    </row>
    <row r="23158">
      <c r="A23158" s="454"/>
      <c r="B23158" s="927"/>
      <c r="C23158" s="580"/>
      <c r="D23158" s="939"/>
      <c r="E23158" s="940"/>
      <c r="F23158" s="941"/>
      <c r="G23158" s="937" t="str">
        <f t="array" ref="G23158">xlookup(F23158,'Internal Staffing Calculator'!E:E,'Internal Staffing Calculator'!C:C,"")</f>
        <v/>
      </c>
      <c r="H23158" s="932" t="str">
        <f t="array" ref="H23158">if(F23158&lt;&gt;"", iferror(index('Internal Staffing Calculator'!B$8:B23500,match(F23158,'Internal Staffing Calculator'!E$8:E23500,0)), "Not In Budget"),"")</f>
        <v/>
      </c>
      <c r="I23158" s="184"/>
      <c r="J23158" s="184"/>
      <c r="K23158" s="184"/>
      <c r="L23158" s="183"/>
    </row>
    <row r="23159">
      <c r="A23159" s="454"/>
      <c r="B23159" s="927"/>
      <c r="C23159" s="580"/>
      <c r="D23159" s="939"/>
      <c r="E23159" s="940"/>
      <c r="F23159" s="941"/>
      <c r="G23159" s="937" t="str">
        <f t="array" ref="G23159">xlookup(F23159,'Internal Staffing Calculator'!E:E,'Internal Staffing Calculator'!C:C,"")</f>
        <v/>
      </c>
      <c r="H23159" s="932" t="str">
        <f t="array" ref="H23159">if(F23159&lt;&gt;"", iferror(index('Internal Staffing Calculator'!B$8:B23500,match(F23159,'Internal Staffing Calculator'!E$8:E23500,0)), "Not In Budget"),"")</f>
        <v/>
      </c>
      <c r="I23159" s="184"/>
      <c r="J23159" s="184"/>
      <c r="K23159" s="184"/>
      <c r="L23159" s="183"/>
    </row>
    <row r="23160">
      <c r="A23160" s="454"/>
      <c r="B23160" s="927"/>
      <c r="C23160" s="580"/>
      <c r="D23160" s="939"/>
      <c r="E23160" s="940"/>
      <c r="F23160" s="941"/>
      <c r="G23160" s="937" t="str">
        <f t="array" ref="G23160">xlookup(F23160,'Internal Staffing Calculator'!E:E,'Internal Staffing Calculator'!C:C,"")</f>
        <v/>
      </c>
      <c r="H23160" s="932" t="str">
        <f t="array" ref="H23160">if(F23160&lt;&gt;"", iferror(index('Internal Staffing Calculator'!B$8:B23500,match(F23160,'Internal Staffing Calculator'!E$8:E23500,0)), "Not In Budget"),"")</f>
        <v/>
      </c>
      <c r="I23160" s="184"/>
      <c r="J23160" s="184"/>
      <c r="K23160" s="184"/>
      <c r="L23160" s="183"/>
    </row>
    <row r="23161">
      <c r="A23161" s="454"/>
      <c r="B23161" s="927"/>
      <c r="C23161" s="580"/>
      <c r="D23161" s="939"/>
      <c r="E23161" s="940"/>
      <c r="F23161" s="941"/>
      <c r="G23161" s="937" t="str">
        <f t="array" ref="G23161">xlookup(F23161,'Internal Staffing Calculator'!E:E,'Internal Staffing Calculator'!C:C,"")</f>
        <v/>
      </c>
      <c r="H23161" s="932" t="str">
        <f t="array" ref="H23161">if(F23161&lt;&gt;"", iferror(index('Internal Staffing Calculator'!B$8:B23500,match(F23161,'Internal Staffing Calculator'!E$8:E23500,0)), "Not In Budget"),"")</f>
        <v/>
      </c>
      <c r="I23161" s="184"/>
      <c r="J23161" s="184"/>
      <c r="K23161" s="184"/>
      <c r="L23161" s="183"/>
    </row>
    <row r="23162">
      <c r="A23162" s="454"/>
      <c r="B23162" s="927"/>
      <c r="C23162" s="580"/>
      <c r="D23162" s="939"/>
      <c r="E23162" s="940"/>
      <c r="F23162" s="941"/>
      <c r="G23162" s="937" t="str">
        <f t="array" ref="G23162">xlookup(F23162,'Internal Staffing Calculator'!E:E,'Internal Staffing Calculator'!C:C,"")</f>
        <v/>
      </c>
      <c r="H23162" s="932" t="str">
        <f t="array" ref="H23162">if(F23162&lt;&gt;"", iferror(index('Internal Staffing Calculator'!B$8:B23500,match(F23162,'Internal Staffing Calculator'!E$8:E23500,0)), "Not In Budget"),"")</f>
        <v/>
      </c>
      <c r="I23162" s="184"/>
      <c r="J23162" s="184"/>
      <c r="K23162" s="184"/>
      <c r="L23162" s="183"/>
    </row>
    <row r="23163">
      <c r="A23163" s="454"/>
      <c r="B23163" s="927"/>
      <c r="C23163" s="580"/>
      <c r="D23163" s="939"/>
      <c r="E23163" s="940"/>
      <c r="F23163" s="941"/>
      <c r="G23163" s="937" t="str">
        <f t="array" ref="G23163">xlookup(F23163,'Internal Staffing Calculator'!E:E,'Internal Staffing Calculator'!C:C,"")</f>
        <v/>
      </c>
      <c r="H23163" s="932" t="str">
        <f t="array" ref="H23163">if(F23163&lt;&gt;"", iferror(index('Internal Staffing Calculator'!B$8:B23500,match(F23163,'Internal Staffing Calculator'!E$8:E23500,0)), "Not In Budget"),"")</f>
        <v/>
      </c>
      <c r="I23163" s="184"/>
      <c r="J23163" s="184"/>
      <c r="K23163" s="184"/>
      <c r="L23163" s="183"/>
    </row>
    <row r="23164">
      <c r="A23164" s="454"/>
      <c r="B23164" s="927"/>
      <c r="C23164" s="580"/>
      <c r="D23164" s="939"/>
      <c r="E23164" s="940"/>
      <c r="F23164" s="941"/>
      <c r="G23164" s="937" t="str">
        <f t="array" ref="G23164">xlookup(F23164,'Internal Staffing Calculator'!E:E,'Internal Staffing Calculator'!C:C,"")</f>
        <v/>
      </c>
      <c r="H23164" s="932" t="str">
        <f t="array" ref="H23164">if(F23164&lt;&gt;"", iferror(index('Internal Staffing Calculator'!B$8:B23500,match(F23164,'Internal Staffing Calculator'!E$8:E23500,0)), "Not In Budget"),"")</f>
        <v/>
      </c>
      <c r="I23164" s="184"/>
      <c r="J23164" s="184"/>
      <c r="K23164" s="184"/>
      <c r="L23164" s="183"/>
    </row>
    <row r="23165">
      <c r="A23165" s="454"/>
      <c r="B23165" s="927"/>
      <c r="C23165" s="580"/>
      <c r="D23165" s="939"/>
      <c r="E23165" s="940"/>
      <c r="F23165" s="941"/>
      <c r="G23165" s="937" t="str">
        <f t="array" ref="G23165">xlookup(F23165,'Internal Staffing Calculator'!E:E,'Internal Staffing Calculator'!C:C,"")</f>
        <v/>
      </c>
      <c r="H23165" s="932" t="str">
        <f t="array" ref="H23165">if(F23165&lt;&gt;"", iferror(index('Internal Staffing Calculator'!B$8:B23500,match(F23165,'Internal Staffing Calculator'!E$8:E23500,0)), "Not In Budget"),"")</f>
        <v/>
      </c>
      <c r="I23165" s="184"/>
      <c r="J23165" s="184"/>
      <c r="K23165" s="184"/>
      <c r="L23165" s="183"/>
    </row>
    <row r="23166">
      <c r="A23166" s="454"/>
      <c r="B23166" s="927"/>
      <c r="C23166" s="580"/>
      <c r="D23166" s="939"/>
      <c r="E23166" s="940"/>
      <c r="F23166" s="941"/>
      <c r="G23166" s="937" t="str">
        <f t="array" ref="G23166">xlookup(F23166,'Internal Staffing Calculator'!E:E,'Internal Staffing Calculator'!C:C,"")</f>
        <v/>
      </c>
      <c r="H23166" s="932" t="str">
        <f t="array" ref="H23166">if(F23166&lt;&gt;"", iferror(index('Internal Staffing Calculator'!B$8:B23500,match(F23166,'Internal Staffing Calculator'!E$8:E23500,0)), "Not In Budget"),"")</f>
        <v/>
      </c>
      <c r="I23166" s="184"/>
      <c r="J23166" s="184"/>
      <c r="K23166" s="184"/>
      <c r="L23166" s="183"/>
    </row>
    <row r="23167">
      <c r="A23167" s="454"/>
      <c r="B23167" s="927"/>
      <c r="C23167" s="580"/>
      <c r="D23167" s="939"/>
      <c r="E23167" s="940"/>
      <c r="F23167" s="941"/>
      <c r="G23167" s="937" t="str">
        <f t="array" ref="G23167">xlookup(F23167,'Internal Staffing Calculator'!E:E,'Internal Staffing Calculator'!C:C,"")</f>
        <v/>
      </c>
      <c r="H23167" s="932" t="str">
        <f t="array" ref="H23167">if(F23167&lt;&gt;"", iferror(index('Internal Staffing Calculator'!B$8:B23500,match(F23167,'Internal Staffing Calculator'!E$8:E23500,0)), "Not In Budget"),"")</f>
        <v/>
      </c>
      <c r="I23167" s="184"/>
      <c r="J23167" s="184"/>
      <c r="K23167" s="184"/>
      <c r="L23167" s="183"/>
    </row>
    <row r="23168">
      <c r="A23168" s="454"/>
      <c r="B23168" s="927"/>
      <c r="C23168" s="580"/>
      <c r="D23168" s="939"/>
      <c r="E23168" s="940"/>
      <c r="F23168" s="941"/>
      <c r="G23168" s="937" t="str">
        <f t="array" ref="G23168">xlookup(F23168,'Internal Staffing Calculator'!E:E,'Internal Staffing Calculator'!C:C,"")</f>
        <v/>
      </c>
      <c r="H23168" s="932" t="str">
        <f t="array" ref="H23168">if(F23168&lt;&gt;"", iferror(index('Internal Staffing Calculator'!B$8:B23500,match(F23168,'Internal Staffing Calculator'!E$8:E23500,0)), "Not In Budget"),"")</f>
        <v/>
      </c>
      <c r="I23168" s="184"/>
      <c r="J23168" s="184"/>
      <c r="K23168" s="184"/>
      <c r="L23168" s="183"/>
    </row>
    <row r="23169">
      <c r="A23169" s="454"/>
      <c r="B23169" s="927"/>
      <c r="C23169" s="580"/>
      <c r="D23169" s="939"/>
      <c r="E23169" s="940"/>
      <c r="F23169" s="941"/>
      <c r="G23169" s="937" t="str">
        <f t="array" ref="G23169">xlookup(F23169,'Internal Staffing Calculator'!E:E,'Internal Staffing Calculator'!C:C,"")</f>
        <v/>
      </c>
      <c r="H23169" s="932" t="str">
        <f t="array" ref="H23169">if(F23169&lt;&gt;"", iferror(index('Internal Staffing Calculator'!B$8:B23500,match(F23169,'Internal Staffing Calculator'!E$8:E23500,0)), "Not In Budget"),"")</f>
        <v/>
      </c>
      <c r="I23169" s="184"/>
      <c r="J23169" s="184"/>
      <c r="K23169" s="184"/>
      <c r="L23169" s="183"/>
    </row>
    <row r="23170">
      <c r="A23170" s="454"/>
      <c r="B23170" s="927"/>
      <c r="C23170" s="580"/>
      <c r="D23170" s="939"/>
      <c r="E23170" s="940"/>
      <c r="F23170" s="941"/>
      <c r="G23170" s="937" t="str">
        <f t="array" ref="G23170">xlookup(F23170,'Internal Staffing Calculator'!E:E,'Internal Staffing Calculator'!C:C,"")</f>
        <v/>
      </c>
      <c r="H23170" s="932" t="str">
        <f t="array" ref="H23170">if(F23170&lt;&gt;"", iferror(index('Internal Staffing Calculator'!B$8:B23500,match(F23170,'Internal Staffing Calculator'!E$8:E23500,0)), "Not In Budget"),"")</f>
        <v/>
      </c>
      <c r="I23170" s="184"/>
      <c r="J23170" s="184"/>
      <c r="K23170" s="184"/>
      <c r="L23170" s="183"/>
    </row>
    <row r="23171">
      <c r="A23171" s="454"/>
      <c r="B23171" s="927"/>
      <c r="C23171" s="580"/>
      <c r="D23171" s="939"/>
      <c r="E23171" s="940"/>
      <c r="F23171" s="941"/>
      <c r="G23171" s="937" t="str">
        <f t="array" ref="G23171">xlookup(F23171,'Internal Staffing Calculator'!E:E,'Internal Staffing Calculator'!C:C,"")</f>
        <v/>
      </c>
      <c r="H23171" s="932" t="str">
        <f t="array" ref="H23171">if(F23171&lt;&gt;"", iferror(index('Internal Staffing Calculator'!B$8:B23500,match(F23171,'Internal Staffing Calculator'!E$8:E23500,0)), "Not In Budget"),"")</f>
        <v/>
      </c>
      <c r="I23171" s="184"/>
      <c r="J23171" s="184"/>
      <c r="K23171" s="184"/>
      <c r="L23171" s="183"/>
    </row>
    <row r="23172">
      <c r="A23172" s="454"/>
      <c r="B23172" s="927"/>
      <c r="C23172" s="580"/>
      <c r="D23172" s="939"/>
      <c r="E23172" s="940"/>
      <c r="F23172" s="941"/>
      <c r="G23172" s="937" t="str">
        <f t="array" ref="G23172">xlookup(F23172,'Internal Staffing Calculator'!E:E,'Internal Staffing Calculator'!C:C,"")</f>
        <v/>
      </c>
      <c r="H23172" s="932" t="str">
        <f t="array" ref="H23172">if(F23172&lt;&gt;"", iferror(index('Internal Staffing Calculator'!B$8:B23500,match(F23172,'Internal Staffing Calculator'!E$8:E23500,0)), "Not In Budget"),"")</f>
        <v/>
      </c>
      <c r="I23172" s="184"/>
      <c r="J23172" s="184"/>
      <c r="K23172" s="184"/>
      <c r="L23172" s="183"/>
    </row>
    <row r="23173">
      <c r="A23173" s="454"/>
      <c r="B23173" s="927"/>
      <c r="C23173" s="580"/>
      <c r="D23173" s="939"/>
      <c r="E23173" s="940"/>
      <c r="F23173" s="941"/>
      <c r="G23173" s="937" t="str">
        <f t="array" ref="G23173">xlookup(F23173,'Internal Staffing Calculator'!E:E,'Internal Staffing Calculator'!C:C,"")</f>
        <v/>
      </c>
      <c r="H23173" s="932" t="str">
        <f t="array" ref="H23173">if(F23173&lt;&gt;"", iferror(index('Internal Staffing Calculator'!B$8:B23500,match(F23173,'Internal Staffing Calculator'!E$8:E23500,0)), "Not In Budget"),"")</f>
        <v/>
      </c>
      <c r="I23173" s="184"/>
      <c r="J23173" s="184"/>
      <c r="K23173" s="184"/>
      <c r="L23173" s="183"/>
    </row>
    <row r="23174">
      <c r="A23174" s="454"/>
      <c r="B23174" s="927"/>
      <c r="C23174" s="580"/>
      <c r="D23174" s="939"/>
      <c r="E23174" s="940"/>
      <c r="F23174" s="941"/>
      <c r="G23174" s="937" t="str">
        <f t="array" ref="G23174">xlookup(F23174,'Internal Staffing Calculator'!E:E,'Internal Staffing Calculator'!C:C,"")</f>
        <v/>
      </c>
      <c r="H23174" s="932" t="str">
        <f t="array" ref="H23174">if(F23174&lt;&gt;"", iferror(index('Internal Staffing Calculator'!B$8:B23500,match(F23174,'Internal Staffing Calculator'!E$8:E23500,0)), "Not In Budget"),"")</f>
        <v/>
      </c>
      <c r="I23174" s="184"/>
      <c r="J23174" s="184"/>
      <c r="K23174" s="184"/>
      <c r="L23174" s="183"/>
    </row>
    <row r="23175">
      <c r="A23175" s="454"/>
      <c r="B23175" s="927"/>
      <c r="C23175" s="580"/>
      <c r="D23175" s="939"/>
      <c r="E23175" s="940"/>
      <c r="F23175" s="941"/>
      <c r="G23175" s="937" t="str">
        <f t="array" ref="G23175">xlookup(F23175,'Internal Staffing Calculator'!E:E,'Internal Staffing Calculator'!C:C,"")</f>
        <v/>
      </c>
      <c r="H23175" s="932" t="str">
        <f t="array" ref="H23175">if(F23175&lt;&gt;"", iferror(index('Internal Staffing Calculator'!B$8:B23500,match(F23175,'Internal Staffing Calculator'!E$8:E23500,0)), "Not In Budget"),"")</f>
        <v/>
      </c>
      <c r="I23175" s="184"/>
      <c r="J23175" s="184"/>
      <c r="K23175" s="184"/>
      <c r="L23175" s="183"/>
    </row>
    <row r="23176">
      <c r="A23176" s="454"/>
      <c r="B23176" s="927"/>
      <c r="C23176" s="580"/>
      <c r="D23176" s="939"/>
      <c r="E23176" s="940"/>
      <c r="F23176" s="941"/>
      <c r="G23176" s="937" t="str">
        <f t="array" ref="G23176">xlookup(F23176,'Internal Staffing Calculator'!E:E,'Internal Staffing Calculator'!C:C,"")</f>
        <v/>
      </c>
      <c r="H23176" s="932" t="str">
        <f t="array" ref="H23176">if(F23176&lt;&gt;"", iferror(index('Internal Staffing Calculator'!B$8:B23500,match(F23176,'Internal Staffing Calculator'!E$8:E23500,0)), "Not In Budget"),"")</f>
        <v/>
      </c>
      <c r="I23176" s="184"/>
      <c r="J23176" s="184"/>
      <c r="K23176" s="184"/>
      <c r="L23176" s="183"/>
    </row>
    <row r="23177">
      <c r="A23177" s="454"/>
      <c r="B23177" s="927"/>
      <c r="C23177" s="580"/>
      <c r="D23177" s="939"/>
      <c r="E23177" s="940"/>
      <c r="F23177" s="941"/>
      <c r="G23177" s="937" t="str">
        <f t="array" ref="G23177">xlookup(F23177,'Internal Staffing Calculator'!E:E,'Internal Staffing Calculator'!C:C,"")</f>
        <v/>
      </c>
      <c r="H23177" s="932" t="str">
        <f t="array" ref="H23177">if(F23177&lt;&gt;"", iferror(index('Internal Staffing Calculator'!B$8:B23500,match(F23177,'Internal Staffing Calculator'!E$8:E23500,0)), "Not In Budget"),"")</f>
        <v/>
      </c>
      <c r="I23177" s="184"/>
      <c r="J23177" s="184"/>
      <c r="K23177" s="184"/>
      <c r="L23177" s="183"/>
    </row>
    <row r="23178">
      <c r="A23178" s="454"/>
      <c r="B23178" s="927"/>
      <c r="C23178" s="580"/>
      <c r="D23178" s="939"/>
      <c r="E23178" s="940"/>
      <c r="F23178" s="941"/>
      <c r="G23178" s="937" t="str">
        <f t="array" ref="G23178">xlookup(F23178,'Internal Staffing Calculator'!E:E,'Internal Staffing Calculator'!C:C,"")</f>
        <v/>
      </c>
      <c r="H23178" s="932" t="str">
        <f t="array" ref="H23178">if(F23178&lt;&gt;"", iferror(index('Internal Staffing Calculator'!B$8:B23500,match(F23178,'Internal Staffing Calculator'!E$8:E23500,0)), "Not In Budget"),"")</f>
        <v/>
      </c>
      <c r="I23178" s="184"/>
      <c r="J23178" s="184"/>
      <c r="K23178" s="184"/>
      <c r="L23178" s="183"/>
    </row>
    <row r="23179">
      <c r="A23179" s="454"/>
      <c r="B23179" s="927"/>
      <c r="C23179" s="580"/>
      <c r="D23179" s="939"/>
      <c r="E23179" s="940"/>
      <c r="F23179" s="941"/>
      <c r="G23179" s="937" t="str">
        <f t="array" ref="G23179">xlookup(F23179,'Internal Staffing Calculator'!E:E,'Internal Staffing Calculator'!C:C,"")</f>
        <v/>
      </c>
      <c r="H23179" s="932" t="str">
        <f t="array" ref="H23179">if(F23179&lt;&gt;"", iferror(index('Internal Staffing Calculator'!B$8:B23500,match(F23179,'Internal Staffing Calculator'!E$8:E23500,0)), "Not In Budget"),"")</f>
        <v/>
      </c>
      <c r="I23179" s="184"/>
      <c r="J23179" s="184"/>
      <c r="K23179" s="184"/>
      <c r="L23179" s="183"/>
    </row>
    <row r="23180">
      <c r="A23180" s="454"/>
      <c r="B23180" s="927"/>
      <c r="C23180" s="580"/>
      <c r="D23180" s="939"/>
      <c r="E23180" s="940"/>
      <c r="F23180" s="941"/>
      <c r="G23180" s="937" t="str">
        <f t="array" ref="G23180">xlookup(F23180,'Internal Staffing Calculator'!E:E,'Internal Staffing Calculator'!C:C,"")</f>
        <v/>
      </c>
      <c r="H23180" s="932" t="str">
        <f t="array" ref="H23180">if(F23180&lt;&gt;"", iferror(index('Internal Staffing Calculator'!B$8:B23500,match(F23180,'Internal Staffing Calculator'!E$8:E23500,0)), "Not In Budget"),"")</f>
        <v/>
      </c>
      <c r="I23180" s="184"/>
      <c r="J23180" s="184"/>
      <c r="K23180" s="184"/>
      <c r="L23180" s="183"/>
    </row>
    <row r="23181">
      <c r="A23181" s="454"/>
      <c r="B23181" s="927"/>
      <c r="C23181" s="580"/>
      <c r="D23181" s="939"/>
      <c r="E23181" s="940"/>
      <c r="F23181" s="941"/>
      <c r="G23181" s="937" t="str">
        <f t="array" ref="G23181">xlookup(F23181,'Internal Staffing Calculator'!E:E,'Internal Staffing Calculator'!C:C,"")</f>
        <v/>
      </c>
      <c r="H23181" s="932" t="str">
        <f t="array" ref="H23181">if(F23181&lt;&gt;"", iferror(index('Internal Staffing Calculator'!B$8:B23500,match(F23181,'Internal Staffing Calculator'!E$8:E23500,0)), "Not In Budget"),"")</f>
        <v/>
      </c>
      <c r="I23181" s="184"/>
      <c r="J23181" s="184"/>
      <c r="K23181" s="184"/>
      <c r="L23181" s="183"/>
    </row>
    <row r="23182">
      <c r="A23182" s="454"/>
      <c r="B23182" s="927"/>
      <c r="C23182" s="580"/>
      <c r="D23182" s="939"/>
      <c r="E23182" s="940"/>
      <c r="F23182" s="941"/>
      <c r="G23182" s="937" t="str">
        <f t="array" ref="G23182">xlookup(F23182,'Internal Staffing Calculator'!E:E,'Internal Staffing Calculator'!C:C,"")</f>
        <v/>
      </c>
      <c r="H23182" s="932" t="str">
        <f t="array" ref="H23182">if(F23182&lt;&gt;"", iferror(index('Internal Staffing Calculator'!B$8:B23500,match(F23182,'Internal Staffing Calculator'!E$8:E23500,0)), "Not In Budget"),"")</f>
        <v/>
      </c>
      <c r="I23182" s="184"/>
      <c r="J23182" s="184"/>
      <c r="K23182" s="184"/>
      <c r="L23182" s="183"/>
    </row>
    <row r="23183">
      <c r="A23183" s="454"/>
      <c r="B23183" s="927"/>
      <c r="C23183" s="580"/>
      <c r="D23183" s="939"/>
      <c r="E23183" s="940"/>
      <c r="F23183" s="941"/>
      <c r="G23183" s="937" t="str">
        <f t="array" ref="G23183">xlookup(F23183,'Internal Staffing Calculator'!E:E,'Internal Staffing Calculator'!C:C,"")</f>
        <v/>
      </c>
      <c r="H23183" s="932" t="str">
        <f t="array" ref="H23183">if(F23183&lt;&gt;"", iferror(index('Internal Staffing Calculator'!B$8:B23500,match(F23183,'Internal Staffing Calculator'!E$8:E23500,0)), "Not In Budget"),"")</f>
        <v/>
      </c>
      <c r="I23183" s="184"/>
      <c r="J23183" s="184"/>
      <c r="K23183" s="184"/>
      <c r="L23183" s="183"/>
    </row>
    <row r="23184">
      <c r="A23184" s="454"/>
      <c r="B23184" s="927"/>
      <c r="C23184" s="580"/>
      <c r="D23184" s="939"/>
      <c r="E23184" s="940"/>
      <c r="F23184" s="941"/>
      <c r="G23184" s="937" t="str">
        <f t="array" ref="G23184">xlookup(F23184,'Internal Staffing Calculator'!E:E,'Internal Staffing Calculator'!C:C,"")</f>
        <v/>
      </c>
      <c r="H23184" s="932" t="str">
        <f t="array" ref="H23184">if(F23184&lt;&gt;"", iferror(index('Internal Staffing Calculator'!B$8:B23500,match(F23184,'Internal Staffing Calculator'!E$8:E23500,0)), "Not In Budget"),"")</f>
        <v/>
      </c>
      <c r="I23184" s="184"/>
      <c r="J23184" s="184"/>
      <c r="K23184" s="184"/>
      <c r="L23184" s="183"/>
    </row>
    <row r="23185">
      <c r="A23185" s="454"/>
      <c r="B23185" s="927"/>
      <c r="C23185" s="580"/>
      <c r="D23185" s="939"/>
      <c r="E23185" s="940"/>
      <c r="F23185" s="941"/>
      <c r="G23185" s="937" t="str">
        <f t="array" ref="G23185">xlookup(F23185,'Internal Staffing Calculator'!E:E,'Internal Staffing Calculator'!C:C,"")</f>
        <v/>
      </c>
      <c r="H23185" s="932" t="str">
        <f t="array" ref="H23185">if(F23185&lt;&gt;"", iferror(index('Internal Staffing Calculator'!B$8:B23500,match(F23185,'Internal Staffing Calculator'!E$8:E23500,0)), "Not In Budget"),"")</f>
        <v/>
      </c>
      <c r="I23185" s="184"/>
      <c r="J23185" s="184"/>
      <c r="K23185" s="184"/>
      <c r="L23185" s="183"/>
    </row>
    <row r="23186">
      <c r="A23186" s="454"/>
      <c r="B23186" s="927"/>
      <c r="C23186" s="580"/>
      <c r="D23186" s="939"/>
      <c r="E23186" s="940"/>
      <c r="F23186" s="941"/>
      <c r="G23186" s="937" t="str">
        <f t="array" ref="G23186">xlookup(F23186,'Internal Staffing Calculator'!E:E,'Internal Staffing Calculator'!C:C,"")</f>
        <v/>
      </c>
      <c r="H23186" s="932" t="str">
        <f t="array" ref="H23186">if(F23186&lt;&gt;"", iferror(index('Internal Staffing Calculator'!B$8:B23500,match(F23186,'Internal Staffing Calculator'!E$8:E23500,0)), "Not In Budget"),"")</f>
        <v/>
      </c>
      <c r="I23186" s="184"/>
      <c r="J23186" s="184"/>
      <c r="K23186" s="184"/>
      <c r="L23186" s="183"/>
    </row>
    <row r="23187">
      <c r="A23187" s="454"/>
      <c r="B23187" s="927"/>
      <c r="C23187" s="580"/>
      <c r="D23187" s="939"/>
      <c r="E23187" s="940"/>
      <c r="F23187" s="941"/>
      <c r="G23187" s="937" t="str">
        <f t="array" ref="G23187">xlookup(F23187,'Internal Staffing Calculator'!E:E,'Internal Staffing Calculator'!C:C,"")</f>
        <v/>
      </c>
      <c r="H23187" s="932" t="str">
        <f t="array" ref="H23187">if(F23187&lt;&gt;"", iferror(index('Internal Staffing Calculator'!B$8:B23500,match(F23187,'Internal Staffing Calculator'!E$8:E23500,0)), "Not In Budget"),"")</f>
        <v/>
      </c>
      <c r="I23187" s="184"/>
      <c r="J23187" s="184"/>
      <c r="K23187" s="184"/>
      <c r="L23187" s="183"/>
    </row>
    <row r="23188">
      <c r="A23188" s="454"/>
      <c r="B23188" s="927"/>
      <c r="C23188" s="580"/>
      <c r="D23188" s="939"/>
      <c r="E23188" s="940"/>
      <c r="F23188" s="941"/>
      <c r="G23188" s="937" t="str">
        <f t="array" ref="G23188">xlookup(F23188,'Internal Staffing Calculator'!E:E,'Internal Staffing Calculator'!C:C,"")</f>
        <v/>
      </c>
      <c r="H23188" s="932" t="str">
        <f t="array" ref="H23188">if(F23188&lt;&gt;"", iferror(index('Internal Staffing Calculator'!B$8:B23500,match(F23188,'Internal Staffing Calculator'!E$8:E23500,0)), "Not In Budget"),"")</f>
        <v/>
      </c>
      <c r="I23188" s="184"/>
      <c r="J23188" s="184"/>
      <c r="K23188" s="184"/>
      <c r="L23188" s="183"/>
    </row>
    <row r="23189">
      <c r="A23189" s="454"/>
      <c r="B23189" s="927"/>
      <c r="C23189" s="580"/>
      <c r="D23189" s="939"/>
      <c r="E23189" s="940"/>
      <c r="F23189" s="941"/>
      <c r="G23189" s="937" t="str">
        <f t="array" ref="G23189">xlookup(F23189,'Internal Staffing Calculator'!E:E,'Internal Staffing Calculator'!C:C,"")</f>
        <v/>
      </c>
      <c r="H23189" s="932" t="str">
        <f t="array" ref="H23189">if(F23189&lt;&gt;"", iferror(index('Internal Staffing Calculator'!B$8:B23500,match(F23189,'Internal Staffing Calculator'!E$8:E23500,0)), "Not In Budget"),"")</f>
        <v/>
      </c>
      <c r="I23189" s="184"/>
      <c r="J23189" s="184"/>
      <c r="K23189" s="184"/>
      <c r="L23189" s="183"/>
    </row>
    <row r="23190">
      <c r="A23190" s="454"/>
      <c r="B23190" s="927"/>
      <c r="C23190" s="580"/>
      <c r="D23190" s="939"/>
      <c r="E23190" s="940"/>
      <c r="F23190" s="941"/>
      <c r="G23190" s="937" t="str">
        <f t="array" ref="G23190">xlookup(F23190,'Internal Staffing Calculator'!E:E,'Internal Staffing Calculator'!C:C,"")</f>
        <v/>
      </c>
      <c r="H23190" s="932" t="str">
        <f t="array" ref="H23190">if(F23190&lt;&gt;"", iferror(index('Internal Staffing Calculator'!B$8:B23500,match(F23190,'Internal Staffing Calculator'!E$8:E23500,0)), "Not In Budget"),"")</f>
        <v/>
      </c>
      <c r="I23190" s="184"/>
      <c r="J23190" s="184"/>
      <c r="K23190" s="184"/>
      <c r="L23190" s="183"/>
    </row>
    <row r="23191">
      <c r="A23191" s="454"/>
      <c r="B23191" s="927"/>
      <c r="C23191" s="580"/>
      <c r="D23191" s="939"/>
      <c r="E23191" s="940"/>
      <c r="F23191" s="941"/>
      <c r="G23191" s="937" t="str">
        <f t="array" ref="G23191">xlookup(F23191,'Internal Staffing Calculator'!E:E,'Internal Staffing Calculator'!C:C,"")</f>
        <v/>
      </c>
      <c r="H23191" s="932" t="str">
        <f t="array" ref="H23191">if(F23191&lt;&gt;"", iferror(index('Internal Staffing Calculator'!B$8:B23500,match(F23191,'Internal Staffing Calculator'!E$8:E23500,0)), "Not In Budget"),"")</f>
        <v/>
      </c>
      <c r="I23191" s="184"/>
      <c r="J23191" s="184"/>
      <c r="K23191" s="184"/>
      <c r="L23191" s="183"/>
    </row>
    <row r="23192">
      <c r="A23192" s="454"/>
      <c r="B23192" s="927"/>
      <c r="C23192" s="580"/>
      <c r="D23192" s="939"/>
      <c r="E23192" s="940"/>
      <c r="F23192" s="941"/>
      <c r="G23192" s="937" t="str">
        <f t="array" ref="G23192">xlookup(F23192,'Internal Staffing Calculator'!E:E,'Internal Staffing Calculator'!C:C,"")</f>
        <v/>
      </c>
      <c r="H23192" s="932" t="str">
        <f t="array" ref="H23192">if(F23192&lt;&gt;"", iferror(index('Internal Staffing Calculator'!B$8:B23500,match(F23192,'Internal Staffing Calculator'!E$8:E23500,0)), "Not In Budget"),"")</f>
        <v/>
      </c>
      <c r="I23192" s="184"/>
      <c r="J23192" s="184"/>
      <c r="K23192" s="184"/>
      <c r="L23192" s="183"/>
    </row>
    <row r="23193">
      <c r="A23193" s="454"/>
      <c r="B23193" s="927"/>
      <c r="C23193" s="580"/>
      <c r="D23193" s="939"/>
      <c r="E23193" s="940"/>
      <c r="F23193" s="941"/>
      <c r="G23193" s="937" t="str">
        <f t="array" ref="G23193">xlookup(F23193,'Internal Staffing Calculator'!E:E,'Internal Staffing Calculator'!C:C,"")</f>
        <v/>
      </c>
      <c r="H23193" s="932" t="str">
        <f t="array" ref="H23193">if(F23193&lt;&gt;"", iferror(index('Internal Staffing Calculator'!B$8:B23500,match(F23193,'Internal Staffing Calculator'!E$8:E23500,0)), "Not In Budget"),"")</f>
        <v/>
      </c>
      <c r="I23193" s="184"/>
      <c r="J23193" s="184"/>
      <c r="K23193" s="184"/>
      <c r="L23193" s="183"/>
    </row>
    <row r="23194">
      <c r="A23194" s="454"/>
      <c r="B23194" s="927"/>
      <c r="C23194" s="580"/>
      <c r="D23194" s="939"/>
      <c r="E23194" s="940"/>
      <c r="F23194" s="941"/>
      <c r="G23194" s="937" t="str">
        <f t="array" ref="G23194">xlookup(F23194,'Internal Staffing Calculator'!E:E,'Internal Staffing Calculator'!C:C,"")</f>
        <v/>
      </c>
      <c r="H23194" s="932" t="str">
        <f t="array" ref="H23194">if(F23194&lt;&gt;"", iferror(index('Internal Staffing Calculator'!B$8:B23500,match(F23194,'Internal Staffing Calculator'!E$8:E23500,0)), "Not In Budget"),"")</f>
        <v/>
      </c>
      <c r="I23194" s="184"/>
      <c r="J23194" s="184"/>
      <c r="K23194" s="184"/>
      <c r="L23194" s="183"/>
    </row>
    <row r="23195">
      <c r="A23195" s="454"/>
      <c r="B23195" s="927"/>
      <c r="C23195" s="580"/>
      <c r="D23195" s="939"/>
      <c r="E23195" s="940"/>
      <c r="F23195" s="941"/>
      <c r="G23195" s="937" t="str">
        <f t="array" ref="G23195">xlookup(F23195,'Internal Staffing Calculator'!E:E,'Internal Staffing Calculator'!C:C,"")</f>
        <v/>
      </c>
      <c r="H23195" s="932" t="str">
        <f t="array" ref="H23195">if(F23195&lt;&gt;"", iferror(index('Internal Staffing Calculator'!B$8:B23500,match(F23195,'Internal Staffing Calculator'!E$8:E23500,0)), "Not In Budget"),"")</f>
        <v/>
      </c>
      <c r="I23195" s="184"/>
      <c r="J23195" s="184"/>
      <c r="K23195" s="184"/>
      <c r="L23195" s="183"/>
    </row>
    <row r="23196">
      <c r="A23196" s="454"/>
      <c r="B23196" s="927"/>
      <c r="C23196" s="580"/>
      <c r="D23196" s="939"/>
      <c r="E23196" s="940"/>
      <c r="F23196" s="941"/>
      <c r="G23196" s="937" t="str">
        <f t="array" ref="G23196">xlookup(F23196,'Internal Staffing Calculator'!E:E,'Internal Staffing Calculator'!C:C,"")</f>
        <v/>
      </c>
      <c r="H23196" s="932" t="str">
        <f t="array" ref="H23196">if(F23196&lt;&gt;"", iferror(index('Internal Staffing Calculator'!B$8:B23500,match(F23196,'Internal Staffing Calculator'!E$8:E23500,0)), "Not In Budget"),"")</f>
        <v/>
      </c>
      <c r="I23196" s="184"/>
      <c r="J23196" s="184"/>
      <c r="K23196" s="184"/>
      <c r="L23196" s="183"/>
    </row>
    <row r="23197">
      <c r="A23197" s="454"/>
      <c r="B23197" s="927"/>
      <c r="C23197" s="580"/>
      <c r="D23197" s="939"/>
      <c r="E23197" s="940"/>
      <c r="F23197" s="941"/>
      <c r="G23197" s="937" t="str">
        <f t="array" ref="G23197">xlookup(F23197,'Internal Staffing Calculator'!E:E,'Internal Staffing Calculator'!C:C,"")</f>
        <v/>
      </c>
      <c r="H23197" s="932" t="str">
        <f t="array" ref="H23197">if(F23197&lt;&gt;"", iferror(index('Internal Staffing Calculator'!B$8:B23500,match(F23197,'Internal Staffing Calculator'!E$8:E23500,0)), "Not In Budget"),"")</f>
        <v/>
      </c>
      <c r="I23197" s="184"/>
      <c r="J23197" s="184"/>
      <c r="K23197" s="184"/>
      <c r="L23197" s="183"/>
    </row>
    <row r="23198">
      <c r="A23198" s="454"/>
      <c r="B23198" s="927"/>
      <c r="C23198" s="580"/>
      <c r="D23198" s="939"/>
      <c r="E23198" s="940"/>
      <c r="F23198" s="941"/>
      <c r="G23198" s="937" t="str">
        <f t="array" ref="G23198">xlookup(F23198,'Internal Staffing Calculator'!E:E,'Internal Staffing Calculator'!C:C,"")</f>
        <v/>
      </c>
      <c r="H23198" s="932" t="str">
        <f t="array" ref="H23198">if(F23198&lt;&gt;"", iferror(index('Internal Staffing Calculator'!B$8:B23500,match(F23198,'Internal Staffing Calculator'!E$8:E23500,0)), "Not In Budget"),"")</f>
        <v/>
      </c>
      <c r="I23198" s="184"/>
      <c r="J23198" s="184"/>
      <c r="K23198" s="184"/>
      <c r="L23198" s="183"/>
    </row>
    <row r="23199">
      <c r="A23199" s="454"/>
      <c r="B23199" s="927"/>
      <c r="C23199" s="580"/>
      <c r="D23199" s="939"/>
      <c r="E23199" s="940"/>
      <c r="F23199" s="941"/>
      <c r="G23199" s="937" t="str">
        <f t="array" ref="G23199">xlookup(F23199,'Internal Staffing Calculator'!E:E,'Internal Staffing Calculator'!C:C,"")</f>
        <v/>
      </c>
      <c r="H23199" s="932" t="str">
        <f t="array" ref="H23199">if(F23199&lt;&gt;"", iferror(index('Internal Staffing Calculator'!B$8:B23500,match(F23199,'Internal Staffing Calculator'!E$8:E23500,0)), "Not In Budget"),"")</f>
        <v/>
      </c>
      <c r="I23199" s="184"/>
      <c r="J23199" s="184"/>
      <c r="K23199" s="184"/>
      <c r="L23199" s="183"/>
    </row>
    <row r="23200">
      <c r="A23200" s="454"/>
      <c r="B23200" s="927"/>
      <c r="C23200" s="580"/>
      <c r="D23200" s="939"/>
      <c r="E23200" s="940"/>
      <c r="F23200" s="941"/>
      <c r="G23200" s="937" t="str">
        <f t="array" ref="G23200">xlookup(F23200,'Internal Staffing Calculator'!E:E,'Internal Staffing Calculator'!C:C,"")</f>
        <v/>
      </c>
      <c r="H23200" s="932" t="str">
        <f t="array" ref="H23200">if(F23200&lt;&gt;"", iferror(index('Internal Staffing Calculator'!B$8:B23500,match(F23200,'Internal Staffing Calculator'!E$8:E23500,0)), "Not In Budget"),"")</f>
        <v/>
      </c>
      <c r="I23200" s="184"/>
      <c r="J23200" s="184"/>
      <c r="K23200" s="184"/>
      <c r="L23200" s="183"/>
    </row>
    <row r="23201">
      <c r="A23201" s="454"/>
      <c r="B23201" s="927"/>
      <c r="C23201" s="580"/>
      <c r="D23201" s="939"/>
      <c r="E23201" s="940"/>
      <c r="F23201" s="941"/>
      <c r="G23201" s="937" t="str">
        <f t="array" ref="G23201">xlookup(F23201,'Internal Staffing Calculator'!E:E,'Internal Staffing Calculator'!C:C,"")</f>
        <v/>
      </c>
      <c r="H23201" s="932" t="str">
        <f t="array" ref="H23201">if(F23201&lt;&gt;"", iferror(index('Internal Staffing Calculator'!B$8:B23500,match(F23201,'Internal Staffing Calculator'!E$8:E23500,0)), "Not In Budget"),"")</f>
        <v/>
      </c>
      <c r="I23201" s="184"/>
      <c r="J23201" s="184"/>
      <c r="K23201" s="184"/>
      <c r="L23201" s="183"/>
    </row>
    <row r="23202">
      <c r="A23202" s="454"/>
      <c r="B23202" s="927"/>
      <c r="C23202" s="580"/>
      <c r="D23202" s="939"/>
      <c r="E23202" s="940"/>
      <c r="F23202" s="941"/>
      <c r="G23202" s="937" t="str">
        <f t="array" ref="G23202">xlookup(F23202,'Internal Staffing Calculator'!E:E,'Internal Staffing Calculator'!C:C,"")</f>
        <v/>
      </c>
      <c r="H23202" s="932" t="str">
        <f t="array" ref="H23202">if(F23202&lt;&gt;"", iferror(index('Internal Staffing Calculator'!B$8:B23500,match(F23202,'Internal Staffing Calculator'!E$8:E23500,0)), "Not In Budget"),"")</f>
        <v/>
      </c>
      <c r="I23202" s="184"/>
      <c r="J23202" s="184"/>
      <c r="K23202" s="184"/>
      <c r="L23202" s="183"/>
    </row>
    <row r="23203">
      <c r="A23203" s="454"/>
      <c r="B23203" s="927"/>
      <c r="C23203" s="580"/>
      <c r="D23203" s="939"/>
      <c r="E23203" s="940"/>
      <c r="F23203" s="941"/>
      <c r="G23203" s="937" t="str">
        <f t="array" ref="G23203">xlookup(F23203,'Internal Staffing Calculator'!E:E,'Internal Staffing Calculator'!C:C,"")</f>
        <v/>
      </c>
      <c r="H23203" s="932" t="str">
        <f t="array" ref="H23203">if(F23203&lt;&gt;"", iferror(index('Internal Staffing Calculator'!B$8:B23500,match(F23203,'Internal Staffing Calculator'!E$8:E23500,0)), "Not In Budget"),"")</f>
        <v/>
      </c>
      <c r="I23203" s="184"/>
      <c r="J23203" s="184"/>
      <c r="K23203" s="184"/>
      <c r="L23203" s="183"/>
    </row>
    <row r="23204">
      <c r="A23204" s="454"/>
      <c r="B23204" s="927"/>
      <c r="C23204" s="580"/>
      <c r="D23204" s="939"/>
      <c r="E23204" s="940"/>
      <c r="F23204" s="941"/>
      <c r="G23204" s="937" t="str">
        <f t="array" ref="G23204">xlookup(F23204,'Internal Staffing Calculator'!E:E,'Internal Staffing Calculator'!C:C,"")</f>
        <v/>
      </c>
      <c r="H23204" s="932" t="str">
        <f t="array" ref="H23204">if(F23204&lt;&gt;"", iferror(index('Internal Staffing Calculator'!B$8:B23500,match(F23204,'Internal Staffing Calculator'!E$8:E23500,0)), "Not In Budget"),"")</f>
        <v/>
      </c>
      <c r="I23204" s="184"/>
      <c r="J23204" s="184"/>
      <c r="K23204" s="184"/>
      <c r="L23204" s="183"/>
    </row>
    <row r="23205">
      <c r="A23205" s="454"/>
      <c r="B23205" s="927"/>
      <c r="C23205" s="580"/>
      <c r="D23205" s="939"/>
      <c r="E23205" s="940"/>
      <c r="F23205" s="941"/>
      <c r="G23205" s="937" t="str">
        <f t="array" ref="G23205">xlookup(F23205,'Internal Staffing Calculator'!E:E,'Internal Staffing Calculator'!C:C,"")</f>
        <v/>
      </c>
      <c r="H23205" s="932" t="str">
        <f t="array" ref="H23205">if(F23205&lt;&gt;"", iferror(index('Internal Staffing Calculator'!B$8:B23500,match(F23205,'Internal Staffing Calculator'!E$8:E23500,0)), "Not In Budget"),"")</f>
        <v/>
      </c>
      <c r="I23205" s="184"/>
      <c r="J23205" s="184"/>
      <c r="K23205" s="184"/>
      <c r="L23205" s="183"/>
    </row>
    <row r="23206">
      <c r="A23206" s="454"/>
      <c r="B23206" s="927"/>
      <c r="C23206" s="580"/>
      <c r="D23206" s="939"/>
      <c r="E23206" s="940"/>
      <c r="F23206" s="941"/>
      <c r="G23206" s="937" t="str">
        <f t="array" ref="G23206">xlookup(F23206,'Internal Staffing Calculator'!E:E,'Internal Staffing Calculator'!C:C,"")</f>
        <v/>
      </c>
      <c r="H23206" s="932" t="str">
        <f t="array" ref="H23206">if(F23206&lt;&gt;"", iferror(index('Internal Staffing Calculator'!B$8:B23500,match(F23206,'Internal Staffing Calculator'!E$8:E23500,0)), "Not In Budget"),"")</f>
        <v/>
      </c>
      <c r="I23206" s="184"/>
      <c r="J23206" s="184"/>
      <c r="K23206" s="184"/>
      <c r="L23206" s="183"/>
    </row>
    <row r="23207">
      <c r="A23207" s="454"/>
      <c r="B23207" s="927"/>
      <c r="C23207" s="580"/>
      <c r="D23207" s="939"/>
      <c r="E23207" s="940"/>
      <c r="F23207" s="941"/>
      <c r="G23207" s="937" t="str">
        <f t="array" ref="G23207">xlookup(F23207,'Internal Staffing Calculator'!E:E,'Internal Staffing Calculator'!C:C,"")</f>
        <v/>
      </c>
      <c r="H23207" s="932" t="str">
        <f t="array" ref="H23207">if(F23207&lt;&gt;"", iferror(index('Internal Staffing Calculator'!B$8:B23500,match(F23207,'Internal Staffing Calculator'!E$8:E23500,0)), "Not In Budget"),"")</f>
        <v/>
      </c>
      <c r="I23207" s="184"/>
      <c r="J23207" s="184"/>
      <c r="K23207" s="184"/>
      <c r="L23207" s="183"/>
    </row>
    <row r="23208">
      <c r="A23208" s="454"/>
      <c r="B23208" s="927"/>
      <c r="C23208" s="580"/>
      <c r="D23208" s="939"/>
      <c r="E23208" s="940"/>
      <c r="F23208" s="941"/>
      <c r="G23208" s="937" t="str">
        <f t="array" ref="G23208">xlookup(F23208,'Internal Staffing Calculator'!E:E,'Internal Staffing Calculator'!C:C,"")</f>
        <v/>
      </c>
      <c r="H23208" s="932" t="str">
        <f t="array" ref="H23208">if(F23208&lt;&gt;"", iferror(index('Internal Staffing Calculator'!B$8:B23500,match(F23208,'Internal Staffing Calculator'!E$8:E23500,0)), "Not In Budget"),"")</f>
        <v/>
      </c>
      <c r="I23208" s="184"/>
      <c r="J23208" s="184"/>
      <c r="K23208" s="184"/>
      <c r="L23208" s="183"/>
    </row>
    <row r="23209">
      <c r="A23209" s="454"/>
      <c r="B23209" s="927"/>
      <c r="C23209" s="580"/>
      <c r="D23209" s="939"/>
      <c r="E23209" s="940"/>
      <c r="F23209" s="941"/>
      <c r="G23209" s="937" t="str">
        <f t="array" ref="G23209">xlookup(F23209,'Internal Staffing Calculator'!E:E,'Internal Staffing Calculator'!C:C,"")</f>
        <v/>
      </c>
      <c r="H23209" s="932" t="str">
        <f t="array" ref="H23209">if(F23209&lt;&gt;"", iferror(index('Internal Staffing Calculator'!B$8:B23500,match(F23209,'Internal Staffing Calculator'!E$8:E23500,0)), "Not In Budget"),"")</f>
        <v/>
      </c>
      <c r="I23209" s="184"/>
      <c r="J23209" s="184"/>
      <c r="K23209" s="184"/>
      <c r="L23209" s="183"/>
    </row>
    <row r="23210">
      <c r="A23210" s="454"/>
      <c r="B23210" s="927"/>
      <c r="C23210" s="580"/>
      <c r="D23210" s="939"/>
      <c r="E23210" s="940"/>
      <c r="F23210" s="941"/>
      <c r="G23210" s="937" t="str">
        <f t="array" ref="G23210">xlookup(F23210,'Internal Staffing Calculator'!E:E,'Internal Staffing Calculator'!C:C,"")</f>
        <v/>
      </c>
      <c r="H23210" s="932" t="str">
        <f t="array" ref="H23210">if(F23210&lt;&gt;"", iferror(index('Internal Staffing Calculator'!B$8:B23500,match(F23210,'Internal Staffing Calculator'!E$8:E23500,0)), "Not In Budget"),"")</f>
        <v/>
      </c>
      <c r="I23210" s="184"/>
      <c r="J23210" s="184"/>
      <c r="K23210" s="184"/>
      <c r="L23210" s="183"/>
    </row>
    <row r="23211">
      <c r="A23211" s="454"/>
      <c r="B23211" s="927"/>
      <c r="C23211" s="580"/>
      <c r="D23211" s="939"/>
      <c r="E23211" s="940"/>
      <c r="F23211" s="941"/>
      <c r="G23211" s="937" t="str">
        <f t="array" ref="G23211">xlookup(F23211,'Internal Staffing Calculator'!E:E,'Internal Staffing Calculator'!C:C,"")</f>
        <v/>
      </c>
      <c r="H23211" s="932" t="str">
        <f t="array" ref="H23211">if(F23211&lt;&gt;"", iferror(index('Internal Staffing Calculator'!B$8:B23500,match(F23211,'Internal Staffing Calculator'!E$8:E23500,0)), "Not In Budget"),"")</f>
        <v/>
      </c>
      <c r="I23211" s="184"/>
      <c r="J23211" s="184"/>
      <c r="K23211" s="184"/>
      <c r="L23211" s="183"/>
    </row>
    <row r="23212">
      <c r="A23212" s="454"/>
      <c r="B23212" s="927"/>
      <c r="C23212" s="580"/>
      <c r="D23212" s="939"/>
      <c r="E23212" s="940"/>
      <c r="F23212" s="941"/>
      <c r="G23212" s="937" t="str">
        <f t="array" ref="G23212">xlookup(F23212,'Internal Staffing Calculator'!E:E,'Internal Staffing Calculator'!C:C,"")</f>
        <v/>
      </c>
      <c r="H23212" s="932" t="str">
        <f t="array" ref="H23212">if(F23212&lt;&gt;"", iferror(index('Internal Staffing Calculator'!B$8:B23500,match(F23212,'Internal Staffing Calculator'!E$8:E23500,0)), "Not In Budget"),"")</f>
        <v/>
      </c>
      <c r="I23212" s="184"/>
      <c r="J23212" s="184"/>
      <c r="K23212" s="184"/>
      <c r="L23212" s="183"/>
    </row>
    <row r="23213">
      <c r="A23213" s="454"/>
      <c r="B23213" s="927"/>
      <c r="C23213" s="580"/>
      <c r="D23213" s="939"/>
      <c r="E23213" s="940"/>
      <c r="F23213" s="941"/>
      <c r="G23213" s="937" t="str">
        <f t="array" ref="G23213">xlookup(F23213,'Internal Staffing Calculator'!E:E,'Internal Staffing Calculator'!C:C,"")</f>
        <v/>
      </c>
      <c r="H23213" s="932" t="str">
        <f t="array" ref="H23213">if(F23213&lt;&gt;"", iferror(index('Internal Staffing Calculator'!B$8:B23500,match(F23213,'Internal Staffing Calculator'!E$8:E23500,0)), "Not In Budget"),"")</f>
        <v/>
      </c>
      <c r="I23213" s="184"/>
      <c r="J23213" s="184"/>
      <c r="K23213" s="184"/>
      <c r="L23213" s="183"/>
    </row>
    <row r="23214">
      <c r="A23214" s="454"/>
      <c r="B23214" s="927"/>
      <c r="C23214" s="580"/>
      <c r="D23214" s="939"/>
      <c r="E23214" s="940"/>
      <c r="F23214" s="941"/>
      <c r="G23214" s="937" t="str">
        <f t="array" ref="G23214">xlookup(F23214,'Internal Staffing Calculator'!E:E,'Internal Staffing Calculator'!C:C,"")</f>
        <v/>
      </c>
      <c r="H23214" s="932" t="str">
        <f t="array" ref="H23214">if(F23214&lt;&gt;"", iferror(index('Internal Staffing Calculator'!B$8:B23500,match(F23214,'Internal Staffing Calculator'!E$8:E23500,0)), "Not In Budget"),"")</f>
        <v/>
      </c>
      <c r="I23214" s="184"/>
      <c r="J23214" s="184"/>
      <c r="K23214" s="184"/>
      <c r="L23214" s="183"/>
    </row>
    <row r="23215">
      <c r="A23215" s="454"/>
      <c r="B23215" s="927"/>
      <c r="C23215" s="580"/>
      <c r="D23215" s="939"/>
      <c r="E23215" s="940"/>
      <c r="F23215" s="941"/>
      <c r="G23215" s="937" t="str">
        <f t="array" ref="G23215">xlookup(F23215,'Internal Staffing Calculator'!E:E,'Internal Staffing Calculator'!C:C,"")</f>
        <v/>
      </c>
      <c r="H23215" s="932" t="str">
        <f t="array" ref="H23215">if(F23215&lt;&gt;"", iferror(index('Internal Staffing Calculator'!B$8:B23500,match(F23215,'Internal Staffing Calculator'!E$8:E23500,0)), "Not In Budget"),"")</f>
        <v/>
      </c>
      <c r="I23215" s="184"/>
      <c r="J23215" s="184"/>
      <c r="K23215" s="184"/>
      <c r="L23215" s="183"/>
    </row>
    <row r="23216">
      <c r="A23216" s="454"/>
      <c r="B23216" s="927"/>
      <c r="C23216" s="580"/>
      <c r="D23216" s="939"/>
      <c r="E23216" s="940"/>
      <c r="F23216" s="941"/>
      <c r="G23216" s="937" t="str">
        <f t="array" ref="G23216">xlookup(F23216,'Internal Staffing Calculator'!E:E,'Internal Staffing Calculator'!C:C,"")</f>
        <v/>
      </c>
      <c r="H23216" s="932" t="str">
        <f t="array" ref="H23216">if(F23216&lt;&gt;"", iferror(index('Internal Staffing Calculator'!B$8:B23500,match(F23216,'Internal Staffing Calculator'!E$8:E23500,0)), "Not In Budget"),"")</f>
        <v/>
      </c>
      <c r="I23216" s="184"/>
      <c r="J23216" s="184"/>
      <c r="K23216" s="184"/>
      <c r="L23216" s="183"/>
    </row>
    <row r="23217">
      <c r="A23217" s="454"/>
      <c r="B23217" s="927"/>
      <c r="C23217" s="580"/>
      <c r="D23217" s="939"/>
      <c r="E23217" s="940"/>
      <c r="F23217" s="941"/>
      <c r="G23217" s="937" t="str">
        <f t="array" ref="G23217">xlookup(F23217,'Internal Staffing Calculator'!E:E,'Internal Staffing Calculator'!C:C,"")</f>
        <v/>
      </c>
      <c r="H23217" s="932" t="str">
        <f t="array" ref="H23217">if(F23217&lt;&gt;"", iferror(index('Internal Staffing Calculator'!B$8:B23500,match(F23217,'Internal Staffing Calculator'!E$8:E23500,0)), "Not In Budget"),"")</f>
        <v/>
      </c>
      <c r="I23217" s="184"/>
      <c r="J23217" s="184"/>
      <c r="K23217" s="184"/>
      <c r="L23217" s="183"/>
    </row>
    <row r="23218">
      <c r="A23218" s="454"/>
      <c r="B23218" s="927"/>
      <c r="C23218" s="580"/>
      <c r="D23218" s="939"/>
      <c r="E23218" s="940"/>
      <c r="F23218" s="941"/>
      <c r="G23218" s="937" t="str">
        <f t="array" ref="G23218">xlookup(F23218,'Internal Staffing Calculator'!E:E,'Internal Staffing Calculator'!C:C,"")</f>
        <v/>
      </c>
      <c r="H23218" s="932" t="str">
        <f t="array" ref="H23218">if(F23218&lt;&gt;"", iferror(index('Internal Staffing Calculator'!B$8:B23500,match(F23218,'Internal Staffing Calculator'!E$8:E23500,0)), "Not In Budget"),"")</f>
        <v/>
      </c>
      <c r="I23218" s="184"/>
      <c r="J23218" s="184"/>
      <c r="K23218" s="184"/>
      <c r="L23218" s="183"/>
    </row>
    <row r="23219">
      <c r="A23219" s="454"/>
      <c r="B23219" s="927"/>
      <c r="C23219" s="580"/>
      <c r="D23219" s="939"/>
      <c r="E23219" s="940"/>
      <c r="F23219" s="941"/>
      <c r="G23219" s="937" t="str">
        <f t="array" ref="G23219">xlookup(F23219,'Internal Staffing Calculator'!E:E,'Internal Staffing Calculator'!C:C,"")</f>
        <v/>
      </c>
      <c r="H23219" s="932" t="str">
        <f t="array" ref="H23219">if(F23219&lt;&gt;"", iferror(index('Internal Staffing Calculator'!B$8:B23500,match(F23219,'Internal Staffing Calculator'!E$8:E23500,0)), "Not In Budget"),"")</f>
        <v/>
      </c>
      <c r="I23219" s="184"/>
      <c r="J23219" s="184"/>
      <c r="K23219" s="184"/>
      <c r="L23219" s="183"/>
    </row>
    <row r="23220">
      <c r="A23220" s="454"/>
      <c r="B23220" s="927"/>
      <c r="C23220" s="580"/>
      <c r="D23220" s="939"/>
      <c r="E23220" s="940"/>
      <c r="F23220" s="941"/>
      <c r="G23220" s="937" t="str">
        <f t="array" ref="G23220">xlookup(F23220,'Internal Staffing Calculator'!E:E,'Internal Staffing Calculator'!C:C,"")</f>
        <v/>
      </c>
      <c r="H23220" s="932" t="str">
        <f t="array" ref="H23220">if(F23220&lt;&gt;"", iferror(index('Internal Staffing Calculator'!B$8:B23500,match(F23220,'Internal Staffing Calculator'!E$8:E23500,0)), "Not In Budget"),"")</f>
        <v/>
      </c>
      <c r="I23220" s="184"/>
      <c r="J23220" s="184"/>
      <c r="K23220" s="184"/>
      <c r="L23220" s="183"/>
    </row>
    <row r="23221">
      <c r="A23221" s="454"/>
      <c r="B23221" s="927"/>
      <c r="C23221" s="580"/>
      <c r="D23221" s="939"/>
      <c r="E23221" s="940"/>
      <c r="F23221" s="941"/>
      <c r="G23221" s="937" t="str">
        <f t="array" ref="G23221">xlookup(F23221,'Internal Staffing Calculator'!E:E,'Internal Staffing Calculator'!C:C,"")</f>
        <v/>
      </c>
      <c r="H23221" s="932" t="str">
        <f t="array" ref="H23221">if(F23221&lt;&gt;"", iferror(index('Internal Staffing Calculator'!B$8:B23500,match(F23221,'Internal Staffing Calculator'!E$8:E23500,0)), "Not In Budget"),"")</f>
        <v/>
      </c>
      <c r="I23221" s="184"/>
      <c r="J23221" s="184"/>
      <c r="K23221" s="184"/>
      <c r="L23221" s="183"/>
    </row>
    <row r="23222">
      <c r="A23222" s="454"/>
      <c r="B23222" s="927"/>
      <c r="C23222" s="580"/>
      <c r="D23222" s="939"/>
      <c r="E23222" s="940"/>
      <c r="F23222" s="941"/>
      <c r="G23222" s="937" t="str">
        <f t="array" ref="G23222">xlookup(F23222,'Internal Staffing Calculator'!E:E,'Internal Staffing Calculator'!C:C,"")</f>
        <v/>
      </c>
      <c r="H23222" s="932" t="str">
        <f t="array" ref="H23222">if(F23222&lt;&gt;"", iferror(index('Internal Staffing Calculator'!B$8:B23500,match(F23222,'Internal Staffing Calculator'!E$8:E23500,0)), "Not In Budget"),"")</f>
        <v/>
      </c>
      <c r="I23222" s="184"/>
      <c r="J23222" s="184"/>
      <c r="K23222" s="184"/>
      <c r="L23222" s="183"/>
    </row>
    <row r="23223">
      <c r="A23223" s="454"/>
      <c r="B23223" s="927"/>
      <c r="C23223" s="580"/>
      <c r="D23223" s="939"/>
      <c r="E23223" s="940"/>
      <c r="F23223" s="941"/>
      <c r="G23223" s="937" t="str">
        <f t="array" ref="G23223">xlookup(F23223,'Internal Staffing Calculator'!E:E,'Internal Staffing Calculator'!C:C,"")</f>
        <v/>
      </c>
      <c r="H23223" s="932" t="str">
        <f t="array" ref="H23223">if(F23223&lt;&gt;"", iferror(index('Internal Staffing Calculator'!B$8:B23500,match(F23223,'Internal Staffing Calculator'!E$8:E23500,0)), "Not In Budget"),"")</f>
        <v/>
      </c>
      <c r="I23223" s="184"/>
      <c r="J23223" s="184"/>
      <c r="K23223" s="184"/>
      <c r="L23223" s="183"/>
    </row>
    <row r="23224">
      <c r="A23224" s="454"/>
      <c r="B23224" s="927"/>
      <c r="C23224" s="580"/>
      <c r="D23224" s="939"/>
      <c r="E23224" s="940"/>
      <c r="F23224" s="941"/>
      <c r="G23224" s="937" t="str">
        <f t="array" ref="G23224">xlookup(F23224,'Internal Staffing Calculator'!E:E,'Internal Staffing Calculator'!C:C,"")</f>
        <v/>
      </c>
      <c r="H23224" s="932" t="str">
        <f t="array" ref="H23224">if(F23224&lt;&gt;"", iferror(index('Internal Staffing Calculator'!B$8:B23500,match(F23224,'Internal Staffing Calculator'!E$8:E23500,0)), "Not In Budget"),"")</f>
        <v/>
      </c>
      <c r="I23224" s="184"/>
      <c r="J23224" s="184"/>
      <c r="K23224" s="184"/>
      <c r="L23224" s="183"/>
    </row>
    <row r="23225">
      <c r="A23225" s="454"/>
      <c r="B23225" s="927"/>
      <c r="C23225" s="580"/>
      <c r="D23225" s="939"/>
      <c r="E23225" s="940"/>
      <c r="F23225" s="941"/>
      <c r="G23225" s="937" t="str">
        <f t="array" ref="G23225">xlookup(F23225,'Internal Staffing Calculator'!E:E,'Internal Staffing Calculator'!C:C,"")</f>
        <v/>
      </c>
      <c r="H23225" s="932" t="str">
        <f t="array" ref="H23225">if(F23225&lt;&gt;"", iferror(index('Internal Staffing Calculator'!B$8:B23500,match(F23225,'Internal Staffing Calculator'!E$8:E23500,0)), "Not In Budget"),"")</f>
        <v/>
      </c>
      <c r="I23225" s="184"/>
      <c r="J23225" s="184"/>
      <c r="K23225" s="184"/>
      <c r="L23225" s="183"/>
    </row>
    <row r="23226">
      <c r="A23226" s="454"/>
      <c r="B23226" s="927"/>
      <c r="C23226" s="580"/>
      <c r="D23226" s="939"/>
      <c r="E23226" s="940"/>
      <c r="F23226" s="941"/>
      <c r="G23226" s="937" t="str">
        <f t="array" ref="G23226">xlookup(F23226,'Internal Staffing Calculator'!E:E,'Internal Staffing Calculator'!C:C,"")</f>
        <v/>
      </c>
      <c r="H23226" s="932" t="str">
        <f t="array" ref="H23226">if(F23226&lt;&gt;"", iferror(index('Internal Staffing Calculator'!B$8:B23500,match(F23226,'Internal Staffing Calculator'!E$8:E23500,0)), "Not In Budget"),"")</f>
        <v/>
      </c>
      <c r="I23226" s="184"/>
      <c r="J23226" s="184"/>
      <c r="K23226" s="184"/>
      <c r="L23226" s="183"/>
    </row>
    <row r="23227">
      <c r="A23227" s="454"/>
      <c r="B23227" s="927"/>
      <c r="C23227" s="580"/>
      <c r="D23227" s="939"/>
      <c r="E23227" s="940"/>
      <c r="F23227" s="941"/>
      <c r="G23227" s="937" t="str">
        <f t="array" ref="G23227">xlookup(F23227,'Internal Staffing Calculator'!E:E,'Internal Staffing Calculator'!C:C,"")</f>
        <v/>
      </c>
      <c r="H23227" s="932" t="str">
        <f t="array" ref="H23227">if(F23227&lt;&gt;"", iferror(index('Internal Staffing Calculator'!B$8:B23500,match(F23227,'Internal Staffing Calculator'!E$8:E23500,0)), "Not In Budget"),"")</f>
        <v/>
      </c>
      <c r="I23227" s="184"/>
      <c r="J23227" s="184"/>
      <c r="K23227" s="184"/>
      <c r="L23227" s="183"/>
    </row>
    <row r="23228">
      <c r="A23228" s="454"/>
      <c r="B23228" s="927"/>
      <c r="C23228" s="580"/>
      <c r="D23228" s="939"/>
      <c r="E23228" s="940"/>
      <c r="F23228" s="941"/>
      <c r="G23228" s="937" t="str">
        <f t="array" ref="G23228">xlookup(F23228,'Internal Staffing Calculator'!E:E,'Internal Staffing Calculator'!C:C,"")</f>
        <v/>
      </c>
      <c r="H23228" s="932" t="str">
        <f t="array" ref="H23228">if(F23228&lt;&gt;"", iferror(index('Internal Staffing Calculator'!B$8:B23500,match(F23228,'Internal Staffing Calculator'!E$8:E23500,0)), "Not In Budget"),"")</f>
        <v/>
      </c>
      <c r="I23228" s="184"/>
      <c r="J23228" s="184"/>
      <c r="K23228" s="184"/>
      <c r="L23228" s="183"/>
    </row>
    <row r="23229">
      <c r="A23229" s="454"/>
      <c r="B23229" s="927"/>
      <c r="C23229" s="580"/>
      <c r="D23229" s="939"/>
      <c r="E23229" s="940"/>
      <c r="F23229" s="941"/>
      <c r="G23229" s="937" t="str">
        <f t="array" ref="G23229">xlookup(F23229,'Internal Staffing Calculator'!E:E,'Internal Staffing Calculator'!C:C,"")</f>
        <v/>
      </c>
      <c r="H23229" s="932" t="str">
        <f t="array" ref="H23229">if(F23229&lt;&gt;"", iferror(index('Internal Staffing Calculator'!B$8:B23500,match(F23229,'Internal Staffing Calculator'!E$8:E23500,0)), "Not In Budget"),"")</f>
        <v/>
      </c>
      <c r="I23229" s="184"/>
      <c r="J23229" s="184"/>
      <c r="K23229" s="184"/>
      <c r="L23229" s="183"/>
    </row>
    <row r="23230">
      <c r="A23230" s="454"/>
      <c r="B23230" s="927"/>
      <c r="C23230" s="580"/>
      <c r="D23230" s="939"/>
      <c r="E23230" s="940"/>
      <c r="F23230" s="941"/>
      <c r="G23230" s="937" t="str">
        <f t="array" ref="G23230">xlookup(F23230,'Internal Staffing Calculator'!E:E,'Internal Staffing Calculator'!C:C,"")</f>
        <v/>
      </c>
      <c r="H23230" s="932" t="str">
        <f t="array" ref="H23230">if(F23230&lt;&gt;"", iferror(index('Internal Staffing Calculator'!B$8:B23500,match(F23230,'Internal Staffing Calculator'!E$8:E23500,0)), "Not In Budget"),"")</f>
        <v/>
      </c>
      <c r="I23230" s="184"/>
      <c r="J23230" s="184"/>
      <c r="K23230" s="184"/>
      <c r="L23230" s="183"/>
    </row>
    <row r="23231">
      <c r="A23231" s="454"/>
      <c r="B23231" s="927"/>
      <c r="C23231" s="580"/>
      <c r="D23231" s="939"/>
      <c r="E23231" s="940"/>
      <c r="F23231" s="941"/>
      <c r="G23231" s="937" t="str">
        <f t="array" ref="G23231">xlookup(F23231,'Internal Staffing Calculator'!E:E,'Internal Staffing Calculator'!C:C,"")</f>
        <v/>
      </c>
      <c r="H23231" s="932" t="str">
        <f t="array" ref="H23231">if(F23231&lt;&gt;"", iferror(index('Internal Staffing Calculator'!B$8:B23500,match(F23231,'Internal Staffing Calculator'!E$8:E23500,0)), "Not In Budget"),"")</f>
        <v/>
      </c>
      <c r="I23231" s="184"/>
      <c r="J23231" s="184"/>
      <c r="K23231" s="184"/>
      <c r="L23231" s="183"/>
    </row>
    <row r="23232">
      <c r="A23232" s="454"/>
      <c r="B23232" s="927"/>
      <c r="C23232" s="580"/>
      <c r="D23232" s="939"/>
      <c r="E23232" s="940"/>
      <c r="F23232" s="941"/>
      <c r="G23232" s="937" t="str">
        <f t="array" ref="G23232">xlookup(F23232,'Internal Staffing Calculator'!E:E,'Internal Staffing Calculator'!C:C,"")</f>
        <v/>
      </c>
      <c r="H23232" s="932" t="str">
        <f t="array" ref="H23232">if(F23232&lt;&gt;"", iferror(index('Internal Staffing Calculator'!B$8:B23500,match(F23232,'Internal Staffing Calculator'!E$8:E23500,0)), "Not In Budget"),"")</f>
        <v/>
      </c>
      <c r="I23232" s="184"/>
      <c r="J23232" s="184"/>
      <c r="K23232" s="184"/>
      <c r="L23232" s="183"/>
    </row>
    <row r="23233">
      <c r="A23233" s="454"/>
      <c r="B23233" s="927"/>
      <c r="C23233" s="580"/>
      <c r="D23233" s="939"/>
      <c r="E23233" s="940"/>
      <c r="F23233" s="941"/>
      <c r="G23233" s="937" t="str">
        <f t="array" ref="G23233">xlookup(F23233,'Internal Staffing Calculator'!E:E,'Internal Staffing Calculator'!C:C,"")</f>
        <v/>
      </c>
      <c r="H23233" s="932" t="str">
        <f t="array" ref="H23233">if(F23233&lt;&gt;"", iferror(index('Internal Staffing Calculator'!B$8:B23500,match(F23233,'Internal Staffing Calculator'!E$8:E23500,0)), "Not In Budget"),"")</f>
        <v/>
      </c>
      <c r="I23233" s="184"/>
      <c r="J23233" s="184"/>
      <c r="K23233" s="184"/>
      <c r="L23233" s="183"/>
    </row>
    <row r="23234">
      <c r="A23234" s="454"/>
      <c r="B23234" s="927"/>
      <c r="C23234" s="580"/>
      <c r="D23234" s="939"/>
      <c r="E23234" s="940"/>
      <c r="F23234" s="941"/>
      <c r="G23234" s="937" t="str">
        <f t="array" ref="G23234">xlookup(F23234,'Internal Staffing Calculator'!E:E,'Internal Staffing Calculator'!C:C,"")</f>
        <v/>
      </c>
      <c r="H23234" s="932" t="str">
        <f t="array" ref="H23234">if(F23234&lt;&gt;"", iferror(index('Internal Staffing Calculator'!B$8:B23500,match(F23234,'Internal Staffing Calculator'!E$8:E23500,0)), "Not In Budget"),"")</f>
        <v/>
      </c>
      <c r="I23234" s="184"/>
      <c r="J23234" s="184"/>
      <c r="K23234" s="184"/>
      <c r="L23234" s="183"/>
    </row>
    <row r="23235">
      <c r="A23235" s="454"/>
      <c r="B23235" s="927"/>
      <c r="C23235" s="580"/>
      <c r="D23235" s="939"/>
      <c r="E23235" s="940"/>
      <c r="F23235" s="941"/>
      <c r="G23235" s="937" t="str">
        <f t="array" ref="G23235">xlookup(F23235,'Internal Staffing Calculator'!E:E,'Internal Staffing Calculator'!C:C,"")</f>
        <v/>
      </c>
      <c r="H23235" s="932" t="str">
        <f t="array" ref="H23235">if(F23235&lt;&gt;"", iferror(index('Internal Staffing Calculator'!B$8:B23500,match(F23235,'Internal Staffing Calculator'!E$8:E23500,0)), "Not In Budget"),"")</f>
        <v/>
      </c>
      <c r="I23235" s="184"/>
      <c r="J23235" s="184"/>
      <c r="K23235" s="184"/>
      <c r="L23235" s="183"/>
    </row>
    <row r="23236">
      <c r="A23236" s="454"/>
      <c r="B23236" s="927"/>
      <c r="C23236" s="580"/>
      <c r="D23236" s="939"/>
      <c r="E23236" s="940"/>
      <c r="F23236" s="941"/>
      <c r="G23236" s="937" t="str">
        <f t="array" ref="G23236">xlookup(F23236,'Internal Staffing Calculator'!E:E,'Internal Staffing Calculator'!C:C,"")</f>
        <v/>
      </c>
      <c r="H23236" s="932" t="str">
        <f t="array" ref="H23236">if(F23236&lt;&gt;"", iferror(index('Internal Staffing Calculator'!B$8:B23500,match(F23236,'Internal Staffing Calculator'!E$8:E23500,0)), "Not In Budget"),"")</f>
        <v/>
      </c>
      <c r="I23236" s="184"/>
      <c r="J23236" s="184"/>
      <c r="K23236" s="184"/>
      <c r="L23236" s="183"/>
    </row>
    <row r="23237">
      <c r="A23237" s="454"/>
      <c r="B23237" s="927"/>
      <c r="C23237" s="580"/>
      <c r="D23237" s="939"/>
      <c r="E23237" s="940"/>
      <c r="F23237" s="941"/>
      <c r="G23237" s="937" t="str">
        <f t="array" ref="G23237">xlookup(F23237,'Internal Staffing Calculator'!E:E,'Internal Staffing Calculator'!C:C,"")</f>
        <v/>
      </c>
      <c r="H23237" s="932" t="str">
        <f t="array" ref="H23237">if(F23237&lt;&gt;"", iferror(index('Internal Staffing Calculator'!B$8:B23500,match(F23237,'Internal Staffing Calculator'!E$8:E23500,0)), "Not In Budget"),"")</f>
        <v/>
      </c>
      <c r="I23237" s="184"/>
      <c r="J23237" s="184"/>
      <c r="K23237" s="184"/>
      <c r="L23237" s="183"/>
    </row>
    <row r="23238">
      <c r="A23238" s="454"/>
      <c r="B23238" s="927"/>
      <c r="C23238" s="580"/>
      <c r="D23238" s="939"/>
      <c r="E23238" s="940"/>
      <c r="F23238" s="941"/>
      <c r="G23238" s="937" t="str">
        <f t="array" ref="G23238">xlookup(F23238,'Internal Staffing Calculator'!E:E,'Internal Staffing Calculator'!C:C,"")</f>
        <v/>
      </c>
      <c r="H23238" s="932" t="str">
        <f t="array" ref="H23238">if(F23238&lt;&gt;"", iferror(index('Internal Staffing Calculator'!B$8:B23500,match(F23238,'Internal Staffing Calculator'!E$8:E23500,0)), "Not In Budget"),"")</f>
        <v/>
      </c>
      <c r="I23238" s="184"/>
      <c r="J23238" s="184"/>
      <c r="K23238" s="184"/>
      <c r="L23238" s="183"/>
    </row>
    <row r="23239">
      <c r="A23239" s="454"/>
      <c r="B23239" s="927"/>
      <c r="C23239" s="580"/>
      <c r="D23239" s="939"/>
      <c r="E23239" s="940"/>
      <c r="F23239" s="941"/>
      <c r="G23239" s="937" t="str">
        <f t="array" ref="G23239">xlookup(F23239,'Internal Staffing Calculator'!E:E,'Internal Staffing Calculator'!C:C,"")</f>
        <v/>
      </c>
      <c r="H23239" s="932" t="str">
        <f t="array" ref="H23239">if(F23239&lt;&gt;"", iferror(index('Internal Staffing Calculator'!B$8:B23500,match(F23239,'Internal Staffing Calculator'!E$8:E23500,0)), "Not In Budget"),"")</f>
        <v/>
      </c>
      <c r="I23239" s="184"/>
      <c r="J23239" s="184"/>
      <c r="K23239" s="184"/>
      <c r="L23239" s="183"/>
    </row>
    <row r="23240">
      <c r="A23240" s="454"/>
      <c r="B23240" s="927"/>
      <c r="C23240" s="580"/>
      <c r="D23240" s="939"/>
      <c r="E23240" s="940"/>
      <c r="F23240" s="941"/>
      <c r="G23240" s="937" t="str">
        <f t="array" ref="G23240">xlookup(F23240,'Internal Staffing Calculator'!E:E,'Internal Staffing Calculator'!C:C,"")</f>
        <v/>
      </c>
      <c r="H23240" s="932" t="str">
        <f t="array" ref="H23240">if(F23240&lt;&gt;"", iferror(index('Internal Staffing Calculator'!B$8:B23500,match(F23240,'Internal Staffing Calculator'!E$8:E23500,0)), "Not In Budget"),"")</f>
        <v/>
      </c>
      <c r="I23240" s="184"/>
      <c r="J23240" s="184"/>
      <c r="K23240" s="184"/>
      <c r="L23240" s="183"/>
    </row>
    <row r="23241">
      <c r="A23241" s="454"/>
      <c r="B23241" s="927"/>
      <c r="C23241" s="580"/>
      <c r="D23241" s="939"/>
      <c r="E23241" s="940"/>
      <c r="F23241" s="941"/>
      <c r="G23241" s="937" t="str">
        <f t="array" ref="G23241">xlookup(F23241,'Internal Staffing Calculator'!E:E,'Internal Staffing Calculator'!C:C,"")</f>
        <v/>
      </c>
      <c r="H23241" s="932" t="str">
        <f t="array" ref="H23241">if(F23241&lt;&gt;"", iferror(index('Internal Staffing Calculator'!B$8:B23500,match(F23241,'Internal Staffing Calculator'!E$8:E23500,0)), "Not In Budget"),"")</f>
        <v/>
      </c>
      <c r="I23241" s="184"/>
      <c r="J23241" s="184"/>
      <c r="K23241" s="184"/>
      <c r="L23241" s="183"/>
    </row>
    <row r="23242">
      <c r="A23242" s="454"/>
      <c r="B23242" s="927"/>
      <c r="C23242" s="580"/>
      <c r="D23242" s="939"/>
      <c r="E23242" s="940"/>
      <c r="F23242" s="941"/>
      <c r="G23242" s="937" t="str">
        <f t="array" ref="G23242">xlookup(F23242,'Internal Staffing Calculator'!E:E,'Internal Staffing Calculator'!C:C,"")</f>
        <v/>
      </c>
      <c r="H23242" s="932" t="str">
        <f t="array" ref="H23242">if(F23242&lt;&gt;"", iferror(index('Internal Staffing Calculator'!B$8:B23500,match(F23242,'Internal Staffing Calculator'!E$8:E23500,0)), "Not In Budget"),"")</f>
        <v/>
      </c>
      <c r="I23242" s="184"/>
      <c r="J23242" s="184"/>
      <c r="K23242" s="184"/>
      <c r="L23242" s="183"/>
    </row>
    <row r="23243">
      <c r="A23243" s="454"/>
      <c r="B23243" s="927"/>
      <c r="C23243" s="580"/>
      <c r="D23243" s="939"/>
      <c r="E23243" s="940"/>
      <c r="F23243" s="941"/>
      <c r="G23243" s="937" t="str">
        <f t="array" ref="G23243">xlookup(F23243,'Internal Staffing Calculator'!E:E,'Internal Staffing Calculator'!C:C,"")</f>
        <v/>
      </c>
      <c r="H23243" s="932" t="str">
        <f t="array" ref="H23243">if(F23243&lt;&gt;"", iferror(index('Internal Staffing Calculator'!B$8:B23500,match(F23243,'Internal Staffing Calculator'!E$8:E23500,0)), "Not In Budget"),"")</f>
        <v/>
      </c>
      <c r="I23243" s="184"/>
      <c r="J23243" s="184"/>
      <c r="K23243" s="184"/>
      <c r="L23243" s="183"/>
    </row>
    <row r="23244">
      <c r="A23244" s="454"/>
      <c r="B23244" s="927"/>
      <c r="C23244" s="580"/>
      <c r="D23244" s="939"/>
      <c r="E23244" s="940"/>
      <c r="F23244" s="941"/>
      <c r="G23244" s="937" t="str">
        <f t="array" ref="G23244">xlookup(F23244,'Internal Staffing Calculator'!E:E,'Internal Staffing Calculator'!C:C,"")</f>
        <v/>
      </c>
      <c r="H23244" s="932" t="str">
        <f t="array" ref="H23244">if(F23244&lt;&gt;"", iferror(index('Internal Staffing Calculator'!B$8:B23500,match(F23244,'Internal Staffing Calculator'!E$8:E23500,0)), "Not In Budget"),"")</f>
        <v/>
      </c>
      <c r="I23244" s="184"/>
      <c r="J23244" s="184"/>
      <c r="K23244" s="184"/>
      <c r="L23244" s="183"/>
    </row>
    <row r="23245">
      <c r="A23245" s="454"/>
      <c r="B23245" s="927"/>
      <c r="C23245" s="580"/>
      <c r="D23245" s="939"/>
      <c r="E23245" s="940"/>
      <c r="F23245" s="941"/>
      <c r="G23245" s="937" t="str">
        <f t="array" ref="G23245">xlookup(F23245,'Internal Staffing Calculator'!E:E,'Internal Staffing Calculator'!C:C,"")</f>
        <v/>
      </c>
      <c r="H23245" s="932" t="str">
        <f t="array" ref="H23245">if(F23245&lt;&gt;"", iferror(index('Internal Staffing Calculator'!B$8:B23500,match(F23245,'Internal Staffing Calculator'!E$8:E23500,0)), "Not In Budget"),"")</f>
        <v/>
      </c>
      <c r="I23245" s="184"/>
      <c r="J23245" s="184"/>
      <c r="K23245" s="184"/>
      <c r="L23245" s="183"/>
    </row>
    <row r="23246">
      <c r="A23246" s="454"/>
      <c r="B23246" s="927"/>
      <c r="C23246" s="580"/>
      <c r="D23246" s="939"/>
      <c r="E23246" s="940"/>
      <c r="F23246" s="941"/>
      <c r="G23246" s="937" t="str">
        <f t="array" ref="G23246">xlookup(F23246,'Internal Staffing Calculator'!E:E,'Internal Staffing Calculator'!C:C,"")</f>
        <v/>
      </c>
      <c r="H23246" s="932" t="str">
        <f t="array" ref="H23246">if(F23246&lt;&gt;"", iferror(index('Internal Staffing Calculator'!B$8:B23500,match(F23246,'Internal Staffing Calculator'!E$8:E23500,0)), "Not In Budget"),"")</f>
        <v/>
      </c>
      <c r="I23246" s="184"/>
      <c r="J23246" s="184"/>
      <c r="K23246" s="184"/>
      <c r="L23246" s="183"/>
    </row>
    <row r="23247">
      <c r="A23247" s="454"/>
      <c r="B23247" s="927"/>
      <c r="C23247" s="580"/>
      <c r="D23247" s="939"/>
      <c r="E23247" s="940"/>
      <c r="F23247" s="941"/>
      <c r="G23247" s="937" t="str">
        <f t="array" ref="G23247">xlookup(F23247,'Internal Staffing Calculator'!E:E,'Internal Staffing Calculator'!C:C,"")</f>
        <v/>
      </c>
      <c r="H23247" s="932" t="str">
        <f t="array" ref="H23247">if(F23247&lt;&gt;"", iferror(index('Internal Staffing Calculator'!B$8:B23500,match(F23247,'Internal Staffing Calculator'!E$8:E23500,0)), "Not In Budget"),"")</f>
        <v/>
      </c>
      <c r="I23247" s="184"/>
      <c r="J23247" s="184"/>
      <c r="K23247" s="184"/>
      <c r="L23247" s="183"/>
    </row>
    <row r="23248">
      <c r="A23248" s="454"/>
      <c r="B23248" s="927"/>
      <c r="C23248" s="580"/>
      <c r="D23248" s="939"/>
      <c r="E23248" s="940"/>
      <c r="F23248" s="941"/>
      <c r="G23248" s="937" t="str">
        <f t="array" ref="G23248">xlookup(F23248,'Internal Staffing Calculator'!E:E,'Internal Staffing Calculator'!C:C,"")</f>
        <v/>
      </c>
      <c r="H23248" s="932" t="str">
        <f t="array" ref="H23248">if(F23248&lt;&gt;"", iferror(index('Internal Staffing Calculator'!B$8:B23500,match(F23248,'Internal Staffing Calculator'!E$8:E23500,0)), "Not In Budget"),"")</f>
        <v/>
      </c>
      <c r="I23248" s="184"/>
      <c r="J23248" s="184"/>
      <c r="K23248" s="184"/>
      <c r="L23248" s="183"/>
    </row>
    <row r="23249">
      <c r="A23249" s="454"/>
      <c r="B23249" s="927"/>
      <c r="C23249" s="580"/>
      <c r="D23249" s="939"/>
      <c r="E23249" s="940"/>
      <c r="F23249" s="941"/>
      <c r="G23249" s="937" t="str">
        <f t="array" ref="G23249">xlookup(F23249,'Internal Staffing Calculator'!E:E,'Internal Staffing Calculator'!C:C,"")</f>
        <v/>
      </c>
      <c r="H23249" s="932" t="str">
        <f t="array" ref="H23249">if(F23249&lt;&gt;"", iferror(index('Internal Staffing Calculator'!B$8:B23500,match(F23249,'Internal Staffing Calculator'!E$8:E23500,0)), "Not In Budget"),"")</f>
        <v/>
      </c>
      <c r="I23249" s="184"/>
      <c r="J23249" s="184"/>
      <c r="K23249" s="184"/>
      <c r="L23249" s="183"/>
    </row>
    <row r="23250">
      <c r="A23250" s="454"/>
      <c r="B23250" s="927"/>
      <c r="C23250" s="580"/>
      <c r="D23250" s="939"/>
      <c r="E23250" s="940"/>
      <c r="F23250" s="941"/>
      <c r="G23250" s="937" t="str">
        <f t="array" ref="G23250">xlookup(F23250,'Internal Staffing Calculator'!E:E,'Internal Staffing Calculator'!C:C,"")</f>
        <v/>
      </c>
      <c r="H23250" s="932" t="str">
        <f t="array" ref="H23250">if(F23250&lt;&gt;"", iferror(index('Internal Staffing Calculator'!B$8:B23500,match(F23250,'Internal Staffing Calculator'!E$8:E23500,0)), "Not In Budget"),"")</f>
        <v/>
      </c>
      <c r="I23250" s="184"/>
      <c r="J23250" s="184"/>
      <c r="K23250" s="184"/>
      <c r="L23250" s="183"/>
    </row>
    <row r="23251">
      <c r="A23251" s="454"/>
      <c r="B23251" s="927"/>
      <c r="C23251" s="580"/>
      <c r="D23251" s="939"/>
      <c r="E23251" s="940"/>
      <c r="F23251" s="941"/>
      <c r="G23251" s="937" t="str">
        <f t="array" ref="G23251">xlookup(F23251,'Internal Staffing Calculator'!E:E,'Internal Staffing Calculator'!C:C,"")</f>
        <v/>
      </c>
      <c r="H23251" s="932" t="str">
        <f t="array" ref="H23251">if(F23251&lt;&gt;"", iferror(index('Internal Staffing Calculator'!B$8:B23500,match(F23251,'Internal Staffing Calculator'!E$8:E23500,0)), "Not In Budget"),"")</f>
        <v/>
      </c>
      <c r="I23251" s="184"/>
      <c r="J23251" s="184"/>
      <c r="K23251" s="184"/>
      <c r="L23251" s="183"/>
    </row>
    <row r="23252">
      <c r="A23252" s="454"/>
      <c r="B23252" s="927"/>
      <c r="C23252" s="580"/>
      <c r="D23252" s="939"/>
      <c r="E23252" s="940"/>
      <c r="F23252" s="941"/>
      <c r="G23252" s="937" t="str">
        <f t="array" ref="G23252">xlookup(F23252,'Internal Staffing Calculator'!E:E,'Internal Staffing Calculator'!C:C,"")</f>
        <v/>
      </c>
      <c r="H23252" s="932" t="str">
        <f t="array" ref="H23252">if(F23252&lt;&gt;"", iferror(index('Internal Staffing Calculator'!B$8:B23500,match(F23252,'Internal Staffing Calculator'!E$8:E23500,0)), "Not In Budget"),"")</f>
        <v/>
      </c>
      <c r="I23252" s="184"/>
      <c r="J23252" s="184"/>
      <c r="K23252" s="184"/>
      <c r="L23252" s="183"/>
    </row>
    <row r="23253">
      <c r="A23253" s="454"/>
      <c r="B23253" s="927"/>
      <c r="C23253" s="580"/>
      <c r="D23253" s="939"/>
      <c r="E23253" s="940"/>
      <c r="F23253" s="941"/>
      <c r="G23253" s="937" t="str">
        <f t="array" ref="G23253">xlookup(F23253,'Internal Staffing Calculator'!E:E,'Internal Staffing Calculator'!C:C,"")</f>
        <v/>
      </c>
      <c r="H23253" s="932" t="str">
        <f t="array" ref="H23253">if(F23253&lt;&gt;"", iferror(index('Internal Staffing Calculator'!B$8:B23500,match(F23253,'Internal Staffing Calculator'!E$8:E23500,0)), "Not In Budget"),"")</f>
        <v/>
      </c>
      <c r="I23253" s="184"/>
      <c r="J23253" s="184"/>
      <c r="K23253" s="184"/>
      <c r="L23253" s="183"/>
    </row>
    <row r="23254">
      <c r="A23254" s="454"/>
      <c r="B23254" s="927"/>
      <c r="C23254" s="580"/>
      <c r="D23254" s="939"/>
      <c r="E23254" s="940"/>
      <c r="F23254" s="941"/>
      <c r="G23254" s="937" t="str">
        <f t="array" ref="G23254">xlookup(F23254,'Internal Staffing Calculator'!E:E,'Internal Staffing Calculator'!C:C,"")</f>
        <v/>
      </c>
      <c r="H23254" s="932" t="str">
        <f t="array" ref="H23254">if(F23254&lt;&gt;"", iferror(index('Internal Staffing Calculator'!B$8:B23500,match(F23254,'Internal Staffing Calculator'!E$8:E23500,0)), "Not In Budget"),"")</f>
        <v/>
      </c>
      <c r="I23254" s="184"/>
      <c r="J23254" s="184"/>
      <c r="K23254" s="184"/>
      <c r="L23254" s="183"/>
    </row>
    <row r="23255">
      <c r="A23255" s="454"/>
      <c r="B23255" s="927"/>
      <c r="C23255" s="580"/>
      <c r="D23255" s="939"/>
      <c r="E23255" s="940"/>
      <c r="F23255" s="941"/>
      <c r="G23255" s="937" t="str">
        <f t="array" ref="G23255">xlookup(F23255,'Internal Staffing Calculator'!E:E,'Internal Staffing Calculator'!C:C,"")</f>
        <v/>
      </c>
      <c r="H23255" s="932" t="str">
        <f t="array" ref="H23255">if(F23255&lt;&gt;"", iferror(index('Internal Staffing Calculator'!B$8:B23500,match(F23255,'Internal Staffing Calculator'!E$8:E23500,0)), "Not In Budget"),"")</f>
        <v/>
      </c>
      <c r="I23255" s="184"/>
      <c r="J23255" s="184"/>
      <c r="K23255" s="184"/>
      <c r="L23255" s="183"/>
    </row>
    <row r="23256">
      <c r="A23256" s="454"/>
      <c r="B23256" s="927"/>
      <c r="C23256" s="580"/>
      <c r="D23256" s="939"/>
      <c r="E23256" s="940"/>
      <c r="F23256" s="941"/>
      <c r="G23256" s="937" t="str">
        <f t="array" ref="G23256">xlookup(F23256,'Internal Staffing Calculator'!E:E,'Internal Staffing Calculator'!C:C,"")</f>
        <v/>
      </c>
      <c r="H23256" s="932" t="str">
        <f t="array" ref="H23256">if(F23256&lt;&gt;"", iferror(index('Internal Staffing Calculator'!B$8:B23500,match(F23256,'Internal Staffing Calculator'!E$8:E23500,0)), "Not In Budget"),"")</f>
        <v/>
      </c>
      <c r="I23256" s="184"/>
      <c r="J23256" s="184"/>
      <c r="K23256" s="184"/>
      <c r="L23256" s="183"/>
    </row>
    <row r="23257">
      <c r="A23257" s="454"/>
      <c r="B23257" s="927"/>
      <c r="C23257" s="580"/>
      <c r="D23257" s="939"/>
      <c r="E23257" s="940"/>
      <c r="F23257" s="941"/>
      <c r="G23257" s="937" t="str">
        <f t="array" ref="G23257">xlookup(F23257,'Internal Staffing Calculator'!E:E,'Internal Staffing Calculator'!C:C,"")</f>
        <v/>
      </c>
      <c r="H23257" s="932" t="str">
        <f t="array" ref="H23257">if(F23257&lt;&gt;"", iferror(index('Internal Staffing Calculator'!B$8:B23500,match(F23257,'Internal Staffing Calculator'!E$8:E23500,0)), "Not In Budget"),"")</f>
        <v/>
      </c>
      <c r="I23257" s="184"/>
      <c r="J23257" s="184"/>
      <c r="K23257" s="184"/>
      <c r="L23257" s="183"/>
    </row>
    <row r="23258">
      <c r="A23258" s="454"/>
      <c r="B23258" s="927"/>
      <c r="C23258" s="580"/>
      <c r="D23258" s="939"/>
      <c r="E23258" s="940"/>
      <c r="F23258" s="941"/>
      <c r="G23258" s="937" t="str">
        <f t="array" ref="G23258">xlookup(F23258,'Internal Staffing Calculator'!E:E,'Internal Staffing Calculator'!C:C,"")</f>
        <v/>
      </c>
      <c r="H23258" s="932" t="str">
        <f t="array" ref="H23258">if(F23258&lt;&gt;"", iferror(index('Internal Staffing Calculator'!B$8:B23500,match(F23258,'Internal Staffing Calculator'!E$8:E23500,0)), "Not In Budget"),"")</f>
        <v/>
      </c>
      <c r="I23258" s="184"/>
      <c r="J23258" s="184"/>
      <c r="K23258" s="184"/>
      <c r="L23258" s="183"/>
    </row>
    <row r="23259">
      <c r="A23259" s="454"/>
      <c r="B23259" s="927"/>
      <c r="C23259" s="580"/>
      <c r="D23259" s="939"/>
      <c r="E23259" s="940"/>
      <c r="F23259" s="941"/>
      <c r="G23259" s="937" t="str">
        <f t="array" ref="G23259">xlookup(F23259,'Internal Staffing Calculator'!E:E,'Internal Staffing Calculator'!C:C,"")</f>
        <v/>
      </c>
      <c r="H23259" s="932" t="str">
        <f t="array" ref="H23259">if(F23259&lt;&gt;"", iferror(index('Internal Staffing Calculator'!B$8:B23500,match(F23259,'Internal Staffing Calculator'!E$8:E23500,0)), "Not In Budget"),"")</f>
        <v/>
      </c>
      <c r="I23259" s="184"/>
      <c r="J23259" s="184"/>
      <c r="K23259" s="184"/>
      <c r="L23259" s="183"/>
    </row>
    <row r="23260">
      <c r="A23260" s="454"/>
      <c r="B23260" s="927"/>
      <c r="C23260" s="580"/>
      <c r="D23260" s="939"/>
      <c r="E23260" s="940"/>
      <c r="F23260" s="941"/>
      <c r="G23260" s="937" t="str">
        <f t="array" ref="G23260">xlookup(F23260,'Internal Staffing Calculator'!E:E,'Internal Staffing Calculator'!C:C,"")</f>
        <v/>
      </c>
      <c r="H23260" s="932" t="str">
        <f t="array" ref="H23260">if(F23260&lt;&gt;"", iferror(index('Internal Staffing Calculator'!B$8:B23500,match(F23260,'Internal Staffing Calculator'!E$8:E23500,0)), "Not In Budget"),"")</f>
        <v/>
      </c>
      <c r="I23260" s="184"/>
      <c r="J23260" s="184"/>
      <c r="K23260" s="184"/>
      <c r="L23260" s="183"/>
    </row>
    <row r="23261">
      <c r="A23261" s="454"/>
      <c r="B23261" s="927"/>
      <c r="C23261" s="580"/>
      <c r="D23261" s="939"/>
      <c r="E23261" s="940"/>
      <c r="F23261" s="941"/>
      <c r="G23261" s="937" t="str">
        <f t="array" ref="G23261">xlookup(F23261,'Internal Staffing Calculator'!E:E,'Internal Staffing Calculator'!C:C,"")</f>
        <v/>
      </c>
      <c r="H23261" s="932" t="str">
        <f t="array" ref="H23261">if(F23261&lt;&gt;"", iferror(index('Internal Staffing Calculator'!B$8:B23500,match(F23261,'Internal Staffing Calculator'!E$8:E23500,0)), "Not In Budget"),"")</f>
        <v/>
      </c>
      <c r="I23261" s="184"/>
      <c r="J23261" s="184"/>
      <c r="K23261" s="184"/>
      <c r="L23261" s="183"/>
    </row>
    <row r="23262">
      <c r="A23262" s="454"/>
      <c r="B23262" s="927"/>
      <c r="C23262" s="580"/>
      <c r="D23262" s="939"/>
      <c r="E23262" s="940"/>
      <c r="F23262" s="941"/>
      <c r="G23262" s="937" t="str">
        <f t="array" ref="G23262">xlookup(F23262,'Internal Staffing Calculator'!E:E,'Internal Staffing Calculator'!C:C,"")</f>
        <v/>
      </c>
      <c r="H23262" s="932" t="str">
        <f t="array" ref="H23262">if(F23262&lt;&gt;"", iferror(index('Internal Staffing Calculator'!B$8:B23500,match(F23262,'Internal Staffing Calculator'!E$8:E23500,0)), "Not In Budget"),"")</f>
        <v/>
      </c>
      <c r="I23262" s="184"/>
      <c r="J23262" s="184"/>
      <c r="K23262" s="184"/>
      <c r="L23262" s="183"/>
    </row>
    <row r="23263">
      <c r="A23263" s="454"/>
      <c r="B23263" s="927"/>
      <c r="C23263" s="580"/>
      <c r="D23263" s="939"/>
      <c r="E23263" s="940"/>
      <c r="F23263" s="941"/>
      <c r="G23263" s="937" t="str">
        <f t="array" ref="G23263">xlookup(F23263,'Internal Staffing Calculator'!E:E,'Internal Staffing Calculator'!C:C,"")</f>
        <v/>
      </c>
      <c r="H23263" s="932" t="str">
        <f t="array" ref="H23263">if(F23263&lt;&gt;"", iferror(index('Internal Staffing Calculator'!B$8:B23500,match(F23263,'Internal Staffing Calculator'!E$8:E23500,0)), "Not In Budget"),"")</f>
        <v/>
      </c>
      <c r="I23263" s="184"/>
      <c r="J23263" s="184"/>
      <c r="K23263" s="184"/>
      <c r="L23263" s="183"/>
    </row>
    <row r="23264">
      <c r="A23264" s="454"/>
      <c r="B23264" s="927"/>
      <c r="C23264" s="580"/>
      <c r="D23264" s="939"/>
      <c r="E23264" s="940"/>
      <c r="F23264" s="941"/>
      <c r="G23264" s="937" t="str">
        <f t="array" ref="G23264">xlookup(F23264,'Internal Staffing Calculator'!E:E,'Internal Staffing Calculator'!C:C,"")</f>
        <v/>
      </c>
      <c r="H23264" s="932" t="str">
        <f t="array" ref="H23264">if(F23264&lt;&gt;"", iferror(index('Internal Staffing Calculator'!B$8:B23500,match(F23264,'Internal Staffing Calculator'!E$8:E23500,0)), "Not In Budget"),"")</f>
        <v/>
      </c>
      <c r="I23264" s="184"/>
      <c r="J23264" s="184"/>
      <c r="K23264" s="184"/>
      <c r="L23264" s="183"/>
    </row>
    <row r="23265">
      <c r="A23265" s="454"/>
      <c r="B23265" s="927"/>
      <c r="C23265" s="580"/>
      <c r="D23265" s="939"/>
      <c r="E23265" s="940"/>
      <c r="F23265" s="941"/>
      <c r="G23265" s="937" t="str">
        <f t="array" ref="G23265">xlookup(F23265,'Internal Staffing Calculator'!E:E,'Internal Staffing Calculator'!C:C,"")</f>
        <v/>
      </c>
      <c r="H23265" s="932" t="str">
        <f t="array" ref="H23265">if(F23265&lt;&gt;"", iferror(index('Internal Staffing Calculator'!B$8:B23500,match(F23265,'Internal Staffing Calculator'!E$8:E23500,0)), "Not In Budget"),"")</f>
        <v/>
      </c>
      <c r="I23265" s="184"/>
      <c r="J23265" s="184"/>
      <c r="K23265" s="184"/>
      <c r="L23265" s="183"/>
    </row>
    <row r="23266">
      <c r="A23266" s="454"/>
      <c r="B23266" s="927"/>
      <c r="C23266" s="580"/>
      <c r="D23266" s="939"/>
      <c r="E23266" s="940"/>
      <c r="F23266" s="941"/>
      <c r="G23266" s="937" t="str">
        <f t="array" ref="G23266">xlookup(F23266,'Internal Staffing Calculator'!E:E,'Internal Staffing Calculator'!C:C,"")</f>
        <v/>
      </c>
      <c r="H23266" s="932" t="str">
        <f t="array" ref="H23266">if(F23266&lt;&gt;"", iferror(index('Internal Staffing Calculator'!B$8:B23500,match(F23266,'Internal Staffing Calculator'!E$8:E23500,0)), "Not In Budget"),"")</f>
        <v/>
      </c>
      <c r="I23266" s="184"/>
      <c r="J23266" s="184"/>
      <c r="K23266" s="184"/>
      <c r="L23266" s="183"/>
    </row>
    <row r="23267">
      <c r="A23267" s="454"/>
      <c r="B23267" s="927"/>
      <c r="C23267" s="580"/>
      <c r="D23267" s="939"/>
      <c r="E23267" s="940"/>
      <c r="F23267" s="941"/>
      <c r="G23267" s="937" t="str">
        <f t="array" ref="G23267">xlookup(F23267,'Internal Staffing Calculator'!E:E,'Internal Staffing Calculator'!C:C,"")</f>
        <v/>
      </c>
      <c r="H23267" s="932" t="str">
        <f t="array" ref="H23267">if(F23267&lt;&gt;"", iferror(index('Internal Staffing Calculator'!B$8:B23500,match(F23267,'Internal Staffing Calculator'!E$8:E23500,0)), "Not In Budget"),"")</f>
        <v/>
      </c>
      <c r="I23267" s="184"/>
      <c r="J23267" s="184"/>
      <c r="K23267" s="184"/>
      <c r="L23267" s="183"/>
    </row>
    <row r="23268">
      <c r="A23268" s="454"/>
      <c r="B23268" s="927"/>
      <c r="C23268" s="580"/>
      <c r="D23268" s="939"/>
      <c r="E23268" s="940"/>
      <c r="F23268" s="941"/>
      <c r="G23268" s="937" t="str">
        <f t="array" ref="G23268">xlookup(F23268,'Internal Staffing Calculator'!E:E,'Internal Staffing Calculator'!C:C,"")</f>
        <v/>
      </c>
      <c r="H23268" s="932" t="str">
        <f t="array" ref="H23268">if(F23268&lt;&gt;"", iferror(index('Internal Staffing Calculator'!B$8:B23500,match(F23268,'Internal Staffing Calculator'!E$8:E23500,0)), "Not In Budget"),"")</f>
        <v/>
      </c>
      <c r="I23268" s="184"/>
      <c r="J23268" s="184"/>
      <c r="K23268" s="184"/>
      <c r="L23268" s="183"/>
    </row>
    <row r="23269">
      <c r="A23269" s="454"/>
      <c r="B23269" s="927"/>
      <c r="C23269" s="580"/>
      <c r="D23269" s="939"/>
      <c r="E23269" s="940"/>
      <c r="F23269" s="941"/>
      <c r="G23269" s="937" t="str">
        <f t="array" ref="G23269">xlookup(F23269,'Internal Staffing Calculator'!E:E,'Internal Staffing Calculator'!C:C,"")</f>
        <v/>
      </c>
      <c r="H23269" s="932" t="str">
        <f t="array" ref="H23269">if(F23269&lt;&gt;"", iferror(index('Internal Staffing Calculator'!B$8:B23500,match(F23269,'Internal Staffing Calculator'!E$8:E23500,0)), "Not In Budget"),"")</f>
        <v/>
      </c>
      <c r="I23269" s="184"/>
      <c r="J23269" s="184"/>
      <c r="K23269" s="184"/>
      <c r="L23269" s="183"/>
    </row>
    <row r="23270">
      <c r="A23270" s="454"/>
      <c r="B23270" s="927"/>
      <c r="C23270" s="580"/>
      <c r="D23270" s="939"/>
      <c r="E23270" s="940"/>
      <c r="F23270" s="941"/>
      <c r="G23270" s="937" t="str">
        <f t="array" ref="G23270">xlookup(F23270,'Internal Staffing Calculator'!E:E,'Internal Staffing Calculator'!C:C,"")</f>
        <v/>
      </c>
      <c r="H23270" s="932" t="str">
        <f t="array" ref="H23270">if(F23270&lt;&gt;"", iferror(index('Internal Staffing Calculator'!B$8:B23500,match(F23270,'Internal Staffing Calculator'!E$8:E23500,0)), "Not In Budget"),"")</f>
        <v/>
      </c>
      <c r="I23270" s="184"/>
      <c r="J23270" s="184"/>
      <c r="K23270" s="184"/>
      <c r="L23270" s="183"/>
    </row>
    <row r="23271">
      <c r="A23271" s="454"/>
      <c r="B23271" s="927"/>
      <c r="C23271" s="580"/>
      <c r="D23271" s="939"/>
      <c r="E23271" s="940"/>
      <c r="F23271" s="941"/>
      <c r="G23271" s="937" t="str">
        <f t="array" ref="G23271">xlookup(F23271,'Internal Staffing Calculator'!E:E,'Internal Staffing Calculator'!C:C,"")</f>
        <v/>
      </c>
      <c r="H23271" s="932" t="str">
        <f t="array" ref="H23271">if(F23271&lt;&gt;"", iferror(index('Internal Staffing Calculator'!B$8:B23500,match(F23271,'Internal Staffing Calculator'!E$8:E23500,0)), "Not In Budget"),"")</f>
        <v/>
      </c>
      <c r="I23271" s="184"/>
      <c r="J23271" s="184"/>
      <c r="K23271" s="184"/>
      <c r="L23271" s="183"/>
    </row>
    <row r="23272">
      <c r="A23272" s="454"/>
      <c r="B23272" s="927"/>
      <c r="C23272" s="580"/>
      <c r="D23272" s="939"/>
      <c r="E23272" s="940"/>
      <c r="F23272" s="941"/>
      <c r="G23272" s="937" t="str">
        <f t="array" ref="G23272">xlookup(F23272,'Internal Staffing Calculator'!E:E,'Internal Staffing Calculator'!C:C,"")</f>
        <v/>
      </c>
      <c r="H23272" s="932" t="str">
        <f t="array" ref="H23272">if(F23272&lt;&gt;"", iferror(index('Internal Staffing Calculator'!B$8:B23500,match(F23272,'Internal Staffing Calculator'!E$8:E23500,0)), "Not In Budget"),"")</f>
        <v/>
      </c>
      <c r="I23272" s="184"/>
      <c r="J23272" s="184"/>
      <c r="K23272" s="184"/>
      <c r="L23272" s="183"/>
    </row>
    <row r="23273">
      <c r="A23273" s="454"/>
      <c r="B23273" s="927"/>
      <c r="C23273" s="580"/>
      <c r="D23273" s="939"/>
      <c r="E23273" s="940"/>
      <c r="F23273" s="941"/>
      <c r="G23273" s="937" t="str">
        <f t="array" ref="G23273">xlookup(F23273,'Internal Staffing Calculator'!E:E,'Internal Staffing Calculator'!C:C,"")</f>
        <v/>
      </c>
      <c r="H23273" s="932" t="str">
        <f t="array" ref="H23273">if(F23273&lt;&gt;"", iferror(index('Internal Staffing Calculator'!B$8:B23500,match(F23273,'Internal Staffing Calculator'!E$8:E23500,0)), "Not In Budget"),"")</f>
        <v/>
      </c>
      <c r="I23273" s="184"/>
      <c r="J23273" s="184"/>
      <c r="K23273" s="184"/>
      <c r="L23273" s="183"/>
    </row>
    <row r="23274">
      <c r="A23274" s="454"/>
      <c r="B23274" s="927"/>
      <c r="C23274" s="580"/>
      <c r="D23274" s="939"/>
      <c r="E23274" s="940"/>
      <c r="F23274" s="941"/>
      <c r="G23274" s="937" t="str">
        <f t="array" ref="G23274">xlookup(F23274,'Internal Staffing Calculator'!E:E,'Internal Staffing Calculator'!C:C,"")</f>
        <v/>
      </c>
      <c r="H23274" s="932" t="str">
        <f t="array" ref="H23274">if(F23274&lt;&gt;"", iferror(index('Internal Staffing Calculator'!B$8:B23500,match(F23274,'Internal Staffing Calculator'!E$8:E23500,0)), "Not In Budget"),"")</f>
        <v/>
      </c>
      <c r="I23274" s="184"/>
      <c r="J23274" s="184"/>
      <c r="K23274" s="184"/>
      <c r="L23274" s="183"/>
    </row>
    <row r="23275">
      <c r="A23275" s="454"/>
      <c r="B23275" s="927"/>
      <c r="C23275" s="580"/>
      <c r="D23275" s="939"/>
      <c r="E23275" s="940"/>
      <c r="F23275" s="941"/>
      <c r="G23275" s="937" t="str">
        <f t="array" ref="G23275">xlookup(F23275,'Internal Staffing Calculator'!E:E,'Internal Staffing Calculator'!C:C,"")</f>
        <v/>
      </c>
      <c r="H23275" s="932" t="str">
        <f t="array" ref="H23275">if(F23275&lt;&gt;"", iferror(index('Internal Staffing Calculator'!B$8:B23500,match(F23275,'Internal Staffing Calculator'!E$8:E23500,0)), "Not In Budget"),"")</f>
        <v/>
      </c>
      <c r="I23275" s="184"/>
      <c r="J23275" s="184"/>
      <c r="K23275" s="184"/>
      <c r="L23275" s="183"/>
    </row>
    <row r="23276">
      <c r="A23276" s="454"/>
      <c r="B23276" s="927"/>
      <c r="C23276" s="580"/>
      <c r="D23276" s="939"/>
      <c r="E23276" s="940"/>
      <c r="F23276" s="941"/>
      <c r="G23276" s="937" t="str">
        <f t="array" ref="G23276">xlookup(F23276,'Internal Staffing Calculator'!E:E,'Internal Staffing Calculator'!C:C,"")</f>
        <v/>
      </c>
      <c r="H23276" s="932" t="str">
        <f t="array" ref="H23276">if(F23276&lt;&gt;"", iferror(index('Internal Staffing Calculator'!B$8:B23500,match(F23276,'Internal Staffing Calculator'!E$8:E23500,0)), "Not In Budget"),"")</f>
        <v/>
      </c>
      <c r="I23276" s="184"/>
      <c r="J23276" s="184"/>
      <c r="K23276" s="184"/>
      <c r="L23276" s="183"/>
    </row>
    <row r="23277">
      <c r="A23277" s="454"/>
      <c r="B23277" s="927"/>
      <c r="C23277" s="580"/>
      <c r="D23277" s="939"/>
      <c r="E23277" s="940"/>
      <c r="F23277" s="941"/>
      <c r="G23277" s="937" t="str">
        <f t="array" ref="G23277">xlookup(F23277,'Internal Staffing Calculator'!E:E,'Internal Staffing Calculator'!C:C,"")</f>
        <v/>
      </c>
      <c r="H23277" s="932" t="str">
        <f t="array" ref="H23277">if(F23277&lt;&gt;"", iferror(index('Internal Staffing Calculator'!B$8:B23500,match(F23277,'Internal Staffing Calculator'!E$8:E23500,0)), "Not In Budget"),"")</f>
        <v/>
      </c>
      <c r="I23277" s="184"/>
      <c r="J23277" s="184"/>
      <c r="K23277" s="184"/>
      <c r="L23277" s="183"/>
    </row>
    <row r="23278">
      <c r="A23278" s="454"/>
      <c r="B23278" s="927"/>
      <c r="C23278" s="580"/>
      <c r="D23278" s="939"/>
      <c r="E23278" s="940"/>
      <c r="F23278" s="941"/>
      <c r="G23278" s="937" t="str">
        <f t="array" ref="G23278">xlookup(F23278,'Internal Staffing Calculator'!E:E,'Internal Staffing Calculator'!C:C,"")</f>
        <v/>
      </c>
      <c r="H23278" s="932" t="str">
        <f t="array" ref="H23278">if(F23278&lt;&gt;"", iferror(index('Internal Staffing Calculator'!B$8:B23500,match(F23278,'Internal Staffing Calculator'!E$8:E23500,0)), "Not In Budget"),"")</f>
        <v/>
      </c>
      <c r="I23278" s="184"/>
      <c r="J23278" s="184"/>
      <c r="K23278" s="184"/>
      <c r="L23278" s="183"/>
    </row>
    <row r="23279">
      <c r="A23279" s="454"/>
      <c r="B23279" s="927"/>
      <c r="C23279" s="580"/>
      <c r="D23279" s="939"/>
      <c r="E23279" s="940"/>
      <c r="F23279" s="941"/>
      <c r="G23279" s="937" t="str">
        <f t="array" ref="G23279">xlookup(F23279,'Internal Staffing Calculator'!E:E,'Internal Staffing Calculator'!C:C,"")</f>
        <v/>
      </c>
      <c r="H23279" s="932" t="str">
        <f t="array" ref="H23279">if(F23279&lt;&gt;"", iferror(index('Internal Staffing Calculator'!B$8:B23500,match(F23279,'Internal Staffing Calculator'!E$8:E23500,0)), "Not In Budget"),"")</f>
        <v/>
      </c>
      <c r="I23279" s="184"/>
      <c r="J23279" s="184"/>
      <c r="K23279" s="184"/>
      <c r="L23279" s="183"/>
    </row>
    <row r="23280">
      <c r="A23280" s="454"/>
      <c r="B23280" s="927"/>
      <c r="C23280" s="580"/>
      <c r="D23280" s="939"/>
      <c r="E23280" s="940"/>
      <c r="F23280" s="941"/>
      <c r="G23280" s="937" t="str">
        <f t="array" ref="G23280">xlookup(F23280,'Internal Staffing Calculator'!E:E,'Internal Staffing Calculator'!C:C,"")</f>
        <v/>
      </c>
      <c r="H23280" s="932" t="str">
        <f t="array" ref="H23280">if(F23280&lt;&gt;"", iferror(index('Internal Staffing Calculator'!B$8:B23500,match(F23280,'Internal Staffing Calculator'!E$8:E23500,0)), "Not In Budget"),"")</f>
        <v/>
      </c>
      <c r="I23280" s="184"/>
      <c r="J23280" s="184"/>
      <c r="K23280" s="184"/>
      <c r="L23280" s="183"/>
    </row>
    <row r="23281">
      <c r="A23281" s="454"/>
      <c r="B23281" s="927"/>
      <c r="C23281" s="580"/>
      <c r="D23281" s="939"/>
      <c r="E23281" s="940"/>
      <c r="F23281" s="941"/>
      <c r="G23281" s="937" t="str">
        <f t="array" ref="G23281">xlookup(F23281,'Internal Staffing Calculator'!E:E,'Internal Staffing Calculator'!C:C,"")</f>
        <v/>
      </c>
      <c r="H23281" s="932" t="str">
        <f t="array" ref="H23281">if(F23281&lt;&gt;"", iferror(index('Internal Staffing Calculator'!B$8:B23500,match(F23281,'Internal Staffing Calculator'!E$8:E23500,0)), "Not In Budget"),"")</f>
        <v/>
      </c>
      <c r="I23281" s="184"/>
      <c r="J23281" s="184"/>
      <c r="K23281" s="184"/>
      <c r="L23281" s="183"/>
    </row>
    <row r="23282">
      <c r="A23282" s="454"/>
      <c r="B23282" s="927"/>
      <c r="C23282" s="580"/>
      <c r="D23282" s="939"/>
      <c r="E23282" s="940"/>
      <c r="F23282" s="941"/>
      <c r="G23282" s="937" t="str">
        <f t="array" ref="G23282">xlookup(F23282,'Internal Staffing Calculator'!E:E,'Internal Staffing Calculator'!C:C,"")</f>
        <v/>
      </c>
      <c r="H23282" s="932" t="str">
        <f t="array" ref="H23282">if(F23282&lt;&gt;"", iferror(index('Internal Staffing Calculator'!B$8:B23500,match(F23282,'Internal Staffing Calculator'!E$8:E23500,0)), "Not In Budget"),"")</f>
        <v/>
      </c>
      <c r="I23282" s="184"/>
      <c r="J23282" s="184"/>
      <c r="K23282" s="184"/>
      <c r="L23282" s="183"/>
    </row>
    <row r="23283">
      <c r="A23283" s="454"/>
      <c r="B23283" s="927"/>
      <c r="C23283" s="580"/>
      <c r="D23283" s="939"/>
      <c r="E23283" s="940"/>
      <c r="F23283" s="941"/>
      <c r="G23283" s="937" t="str">
        <f t="array" ref="G23283">xlookup(F23283,'Internal Staffing Calculator'!E:E,'Internal Staffing Calculator'!C:C,"")</f>
        <v/>
      </c>
      <c r="H23283" s="932" t="str">
        <f t="array" ref="H23283">if(F23283&lt;&gt;"", iferror(index('Internal Staffing Calculator'!B$8:B23500,match(F23283,'Internal Staffing Calculator'!E$8:E23500,0)), "Not In Budget"),"")</f>
        <v/>
      </c>
      <c r="I23283" s="184"/>
      <c r="J23283" s="184"/>
      <c r="K23283" s="184"/>
      <c r="L23283" s="183"/>
    </row>
    <row r="23284">
      <c r="A23284" s="454"/>
      <c r="B23284" s="927"/>
      <c r="C23284" s="580"/>
      <c r="D23284" s="939"/>
      <c r="E23284" s="940"/>
      <c r="F23284" s="941"/>
      <c r="G23284" s="937" t="str">
        <f t="array" ref="G23284">xlookup(F23284,'Internal Staffing Calculator'!E:E,'Internal Staffing Calculator'!C:C,"")</f>
        <v/>
      </c>
      <c r="H23284" s="932" t="str">
        <f t="array" ref="H23284">if(F23284&lt;&gt;"", iferror(index('Internal Staffing Calculator'!B$8:B23500,match(F23284,'Internal Staffing Calculator'!E$8:E23500,0)), "Not In Budget"),"")</f>
        <v/>
      </c>
      <c r="I23284" s="184"/>
      <c r="J23284" s="184"/>
      <c r="K23284" s="184"/>
      <c r="L23284" s="183"/>
    </row>
    <row r="23285">
      <c r="A23285" s="454"/>
      <c r="B23285" s="927"/>
      <c r="C23285" s="580"/>
      <c r="D23285" s="939"/>
      <c r="E23285" s="940"/>
      <c r="F23285" s="941"/>
      <c r="G23285" s="937" t="str">
        <f t="array" ref="G23285">xlookup(F23285,'Internal Staffing Calculator'!E:E,'Internal Staffing Calculator'!C:C,"")</f>
        <v/>
      </c>
      <c r="H23285" s="932" t="str">
        <f t="array" ref="H23285">if(F23285&lt;&gt;"", iferror(index('Internal Staffing Calculator'!B$8:B23500,match(F23285,'Internal Staffing Calculator'!E$8:E23500,0)), "Not In Budget"),"")</f>
        <v/>
      </c>
      <c r="I23285" s="184"/>
      <c r="J23285" s="184"/>
      <c r="K23285" s="184"/>
      <c r="L23285" s="183"/>
    </row>
    <row r="23286">
      <c r="A23286" s="454"/>
      <c r="B23286" s="927"/>
      <c r="C23286" s="580"/>
      <c r="D23286" s="939"/>
      <c r="E23286" s="940"/>
      <c r="F23286" s="941"/>
      <c r="G23286" s="937" t="str">
        <f t="array" ref="G23286">xlookup(F23286,'Internal Staffing Calculator'!E:E,'Internal Staffing Calculator'!C:C,"")</f>
        <v/>
      </c>
      <c r="H23286" s="932" t="str">
        <f t="array" ref="H23286">if(F23286&lt;&gt;"", iferror(index('Internal Staffing Calculator'!B$8:B23500,match(F23286,'Internal Staffing Calculator'!E$8:E23500,0)), "Not In Budget"),"")</f>
        <v/>
      </c>
      <c r="I23286" s="184"/>
      <c r="J23286" s="184"/>
      <c r="K23286" s="184"/>
      <c r="L23286" s="183"/>
    </row>
    <row r="23287">
      <c r="A23287" s="454"/>
      <c r="B23287" s="927"/>
      <c r="C23287" s="580"/>
      <c r="D23287" s="939"/>
      <c r="E23287" s="940"/>
      <c r="F23287" s="941"/>
      <c r="G23287" s="937" t="str">
        <f t="array" ref="G23287">xlookup(F23287,'Internal Staffing Calculator'!E:E,'Internal Staffing Calculator'!C:C,"")</f>
        <v/>
      </c>
      <c r="H23287" s="932" t="str">
        <f t="array" ref="H23287">if(F23287&lt;&gt;"", iferror(index('Internal Staffing Calculator'!B$8:B23500,match(F23287,'Internal Staffing Calculator'!E$8:E23500,0)), "Not In Budget"),"")</f>
        <v/>
      </c>
      <c r="I23287" s="184"/>
      <c r="J23287" s="184"/>
      <c r="K23287" s="184"/>
      <c r="L23287" s="183"/>
    </row>
    <row r="23288">
      <c r="A23288" s="454"/>
      <c r="B23288" s="927"/>
      <c r="C23288" s="580"/>
      <c r="D23288" s="939"/>
      <c r="E23288" s="940"/>
      <c r="F23288" s="941"/>
      <c r="G23288" s="937" t="str">
        <f t="array" ref="G23288">xlookup(F23288,'Internal Staffing Calculator'!E:E,'Internal Staffing Calculator'!C:C,"")</f>
        <v/>
      </c>
      <c r="H23288" s="932" t="str">
        <f t="array" ref="H23288">if(F23288&lt;&gt;"", iferror(index('Internal Staffing Calculator'!B$8:B23500,match(F23288,'Internal Staffing Calculator'!E$8:E23500,0)), "Not In Budget"),"")</f>
        <v/>
      </c>
      <c r="I23288" s="184"/>
      <c r="J23288" s="184"/>
      <c r="K23288" s="184"/>
      <c r="L23288" s="183"/>
    </row>
    <row r="23289">
      <c r="A23289" s="454"/>
      <c r="B23289" s="927"/>
      <c r="C23289" s="580"/>
      <c r="D23289" s="939"/>
      <c r="E23289" s="940"/>
      <c r="F23289" s="941"/>
      <c r="G23289" s="937" t="str">
        <f t="array" ref="G23289">xlookup(F23289,'Internal Staffing Calculator'!E:E,'Internal Staffing Calculator'!C:C,"")</f>
        <v/>
      </c>
      <c r="H23289" s="932" t="str">
        <f t="array" ref="H23289">if(F23289&lt;&gt;"", iferror(index('Internal Staffing Calculator'!B$8:B23500,match(F23289,'Internal Staffing Calculator'!E$8:E23500,0)), "Not In Budget"),"")</f>
        <v/>
      </c>
      <c r="I23289" s="184"/>
      <c r="J23289" s="184"/>
      <c r="K23289" s="184"/>
      <c r="L23289" s="183"/>
    </row>
    <row r="23290">
      <c r="A23290" s="454"/>
      <c r="B23290" s="927"/>
      <c r="C23290" s="580"/>
      <c r="D23290" s="939"/>
      <c r="E23290" s="940"/>
      <c r="F23290" s="941"/>
      <c r="G23290" s="937" t="str">
        <f t="array" ref="G23290">xlookup(F23290,'Internal Staffing Calculator'!E:E,'Internal Staffing Calculator'!C:C,"")</f>
        <v/>
      </c>
      <c r="H23290" s="932" t="str">
        <f t="array" ref="H23290">if(F23290&lt;&gt;"", iferror(index('Internal Staffing Calculator'!B$8:B23500,match(F23290,'Internal Staffing Calculator'!E$8:E23500,0)), "Not In Budget"),"")</f>
        <v/>
      </c>
      <c r="I23290" s="184"/>
      <c r="J23290" s="184"/>
      <c r="K23290" s="184"/>
      <c r="L23290" s="183"/>
    </row>
    <row r="23291">
      <c r="A23291" s="454"/>
      <c r="B23291" s="927"/>
      <c r="C23291" s="580"/>
      <c r="D23291" s="939"/>
      <c r="E23291" s="940"/>
      <c r="F23291" s="941"/>
      <c r="G23291" s="937" t="str">
        <f t="array" ref="G23291">xlookup(F23291,'Internal Staffing Calculator'!E:E,'Internal Staffing Calculator'!C:C,"")</f>
        <v/>
      </c>
      <c r="H23291" s="932" t="str">
        <f t="array" ref="H23291">if(F23291&lt;&gt;"", iferror(index('Internal Staffing Calculator'!B$8:B23500,match(F23291,'Internal Staffing Calculator'!E$8:E23500,0)), "Not In Budget"),"")</f>
        <v/>
      </c>
      <c r="I23291" s="184"/>
      <c r="J23291" s="184"/>
      <c r="K23291" s="184"/>
      <c r="L23291" s="183"/>
    </row>
    <row r="23292">
      <c r="A23292" s="454"/>
      <c r="B23292" s="927"/>
      <c r="C23292" s="580"/>
      <c r="D23292" s="939"/>
      <c r="E23292" s="940"/>
      <c r="F23292" s="941"/>
      <c r="G23292" s="937" t="str">
        <f t="array" ref="G23292">xlookup(F23292,'Internal Staffing Calculator'!E:E,'Internal Staffing Calculator'!C:C,"")</f>
        <v/>
      </c>
      <c r="H23292" s="932" t="str">
        <f t="array" ref="H23292">if(F23292&lt;&gt;"", iferror(index('Internal Staffing Calculator'!B$8:B23500,match(F23292,'Internal Staffing Calculator'!E$8:E23500,0)), "Not In Budget"),"")</f>
        <v/>
      </c>
      <c r="I23292" s="184"/>
      <c r="J23292" s="184"/>
      <c r="K23292" s="184"/>
      <c r="L23292" s="183"/>
    </row>
    <row r="23293">
      <c r="A23293" s="454"/>
      <c r="B23293" s="927"/>
      <c r="C23293" s="580"/>
      <c r="D23293" s="939"/>
      <c r="E23293" s="940"/>
      <c r="F23293" s="941"/>
      <c r="G23293" s="937" t="str">
        <f t="array" ref="G23293">xlookup(F23293,'Internal Staffing Calculator'!E:E,'Internal Staffing Calculator'!C:C,"")</f>
        <v/>
      </c>
      <c r="H23293" s="932" t="str">
        <f t="array" ref="H23293">if(F23293&lt;&gt;"", iferror(index('Internal Staffing Calculator'!B$8:B23500,match(F23293,'Internal Staffing Calculator'!E$8:E23500,0)), "Not In Budget"),"")</f>
        <v/>
      </c>
      <c r="I23293" s="184"/>
      <c r="J23293" s="184"/>
      <c r="K23293" s="184"/>
      <c r="L23293" s="183"/>
    </row>
    <row r="23294">
      <c r="A23294" s="454"/>
      <c r="B23294" s="927"/>
      <c r="C23294" s="580"/>
      <c r="D23294" s="939"/>
      <c r="E23294" s="940"/>
      <c r="F23294" s="941"/>
      <c r="G23294" s="937" t="str">
        <f t="array" ref="G23294">xlookup(F23294,'Internal Staffing Calculator'!E:E,'Internal Staffing Calculator'!C:C,"")</f>
        <v/>
      </c>
      <c r="H23294" s="932" t="str">
        <f t="array" ref="H23294">if(F23294&lt;&gt;"", iferror(index('Internal Staffing Calculator'!B$8:B23500,match(F23294,'Internal Staffing Calculator'!E$8:E23500,0)), "Not In Budget"),"")</f>
        <v/>
      </c>
      <c r="I23294" s="184"/>
      <c r="J23294" s="184"/>
      <c r="K23294" s="184"/>
      <c r="L23294" s="183"/>
    </row>
    <row r="23295">
      <c r="A23295" s="454"/>
      <c r="B23295" s="927"/>
      <c r="C23295" s="580"/>
      <c r="D23295" s="939"/>
      <c r="E23295" s="940"/>
      <c r="F23295" s="941"/>
      <c r="G23295" s="937" t="str">
        <f t="array" ref="G23295">xlookup(F23295,'Internal Staffing Calculator'!E:E,'Internal Staffing Calculator'!C:C,"")</f>
        <v/>
      </c>
      <c r="H23295" s="932" t="str">
        <f t="array" ref="H23295">if(F23295&lt;&gt;"", iferror(index('Internal Staffing Calculator'!B$8:B23500,match(F23295,'Internal Staffing Calculator'!E$8:E23500,0)), "Not In Budget"),"")</f>
        <v/>
      </c>
      <c r="I23295" s="184"/>
      <c r="J23295" s="184"/>
      <c r="K23295" s="184"/>
      <c r="L23295" s="183"/>
    </row>
    <row r="23296">
      <c r="A23296" s="454"/>
      <c r="B23296" s="927"/>
      <c r="C23296" s="580"/>
      <c r="D23296" s="939"/>
      <c r="E23296" s="940"/>
      <c r="F23296" s="941"/>
      <c r="G23296" s="937" t="str">
        <f t="array" ref="G23296">xlookup(F23296,'Internal Staffing Calculator'!E:E,'Internal Staffing Calculator'!C:C,"")</f>
        <v/>
      </c>
      <c r="H23296" s="932" t="str">
        <f t="array" ref="H23296">if(F23296&lt;&gt;"", iferror(index('Internal Staffing Calculator'!B$8:B23500,match(F23296,'Internal Staffing Calculator'!E$8:E23500,0)), "Not In Budget"),"")</f>
        <v/>
      </c>
      <c r="I23296" s="184"/>
      <c r="J23296" s="184"/>
      <c r="K23296" s="184"/>
      <c r="L23296" s="183"/>
    </row>
    <row r="23297">
      <c r="A23297" s="454"/>
      <c r="B23297" s="927"/>
      <c r="C23297" s="580"/>
      <c r="D23297" s="939"/>
      <c r="E23297" s="940"/>
      <c r="F23297" s="941"/>
      <c r="G23297" s="937" t="str">
        <f t="array" ref="G23297">xlookup(F23297,'Internal Staffing Calculator'!E:E,'Internal Staffing Calculator'!C:C,"")</f>
        <v/>
      </c>
      <c r="H23297" s="932" t="str">
        <f t="array" ref="H23297">if(F23297&lt;&gt;"", iferror(index('Internal Staffing Calculator'!B$8:B23500,match(F23297,'Internal Staffing Calculator'!E$8:E23500,0)), "Not In Budget"),"")</f>
        <v/>
      </c>
      <c r="I23297" s="184"/>
      <c r="J23297" s="184"/>
      <c r="K23297" s="184"/>
      <c r="L23297" s="183"/>
    </row>
    <row r="23298">
      <c r="A23298" s="454"/>
      <c r="B23298" s="927"/>
      <c r="C23298" s="580"/>
      <c r="D23298" s="939"/>
      <c r="E23298" s="940"/>
      <c r="F23298" s="941"/>
      <c r="G23298" s="937" t="str">
        <f t="array" ref="G23298">xlookup(F23298,'Internal Staffing Calculator'!E:E,'Internal Staffing Calculator'!C:C,"")</f>
        <v/>
      </c>
      <c r="H23298" s="932" t="str">
        <f t="array" ref="H23298">if(F23298&lt;&gt;"", iferror(index('Internal Staffing Calculator'!B$8:B23500,match(F23298,'Internal Staffing Calculator'!E$8:E23500,0)), "Not In Budget"),"")</f>
        <v/>
      </c>
      <c r="I23298" s="184"/>
      <c r="J23298" s="184"/>
      <c r="K23298" s="184"/>
      <c r="L23298" s="183"/>
    </row>
    <row r="23299">
      <c r="A23299" s="454"/>
      <c r="B23299" s="927"/>
      <c r="C23299" s="580"/>
      <c r="D23299" s="939"/>
      <c r="E23299" s="940"/>
      <c r="F23299" s="941"/>
      <c r="G23299" s="937" t="str">
        <f t="array" ref="G23299">xlookup(F23299,'Internal Staffing Calculator'!E:E,'Internal Staffing Calculator'!C:C,"")</f>
        <v/>
      </c>
      <c r="H23299" s="932" t="str">
        <f t="array" ref="H23299">if(F23299&lt;&gt;"", iferror(index('Internal Staffing Calculator'!B$8:B23500,match(F23299,'Internal Staffing Calculator'!E$8:E23500,0)), "Not In Budget"),"")</f>
        <v/>
      </c>
      <c r="I23299" s="184"/>
      <c r="J23299" s="184"/>
      <c r="K23299" s="184"/>
      <c r="L23299" s="183"/>
    </row>
    <row r="23300">
      <c r="A23300" s="454"/>
      <c r="B23300" s="927"/>
      <c r="C23300" s="580"/>
      <c r="D23300" s="939"/>
      <c r="E23300" s="940"/>
      <c r="F23300" s="941"/>
      <c r="G23300" s="937" t="str">
        <f t="array" ref="G23300">xlookup(F23300,'Internal Staffing Calculator'!E:E,'Internal Staffing Calculator'!C:C,"")</f>
        <v/>
      </c>
      <c r="H23300" s="932" t="str">
        <f t="array" ref="H23300">if(F23300&lt;&gt;"", iferror(index('Internal Staffing Calculator'!B$8:B23500,match(F23300,'Internal Staffing Calculator'!E$8:E23500,0)), "Not In Budget"),"")</f>
        <v/>
      </c>
      <c r="I23300" s="184"/>
      <c r="J23300" s="184"/>
      <c r="K23300" s="184"/>
      <c r="L23300" s="183"/>
    </row>
    <row r="23301">
      <c r="A23301" s="454"/>
      <c r="B23301" s="927"/>
      <c r="C23301" s="580"/>
      <c r="D23301" s="939"/>
      <c r="E23301" s="940"/>
      <c r="F23301" s="941"/>
      <c r="G23301" s="937" t="str">
        <f t="array" ref="G23301">xlookup(F23301,'Internal Staffing Calculator'!E:E,'Internal Staffing Calculator'!C:C,"")</f>
        <v/>
      </c>
      <c r="H23301" s="932" t="str">
        <f t="array" ref="H23301">if(F23301&lt;&gt;"", iferror(index('Internal Staffing Calculator'!B$8:B23500,match(F23301,'Internal Staffing Calculator'!E$8:E23500,0)), "Not In Budget"),"")</f>
        <v/>
      </c>
      <c r="I23301" s="184"/>
      <c r="J23301" s="184"/>
      <c r="K23301" s="184"/>
      <c r="L23301" s="183"/>
    </row>
    <row r="23302">
      <c r="A23302" s="454"/>
      <c r="B23302" s="927"/>
      <c r="C23302" s="580"/>
      <c r="D23302" s="939"/>
      <c r="E23302" s="940"/>
      <c r="F23302" s="941"/>
      <c r="G23302" s="937" t="str">
        <f t="array" ref="G23302">xlookup(F23302,'Internal Staffing Calculator'!E:E,'Internal Staffing Calculator'!C:C,"")</f>
        <v/>
      </c>
      <c r="H23302" s="932" t="str">
        <f t="array" ref="H23302">if(F23302&lt;&gt;"", iferror(index('Internal Staffing Calculator'!B$8:B23500,match(F23302,'Internal Staffing Calculator'!E$8:E23500,0)), "Not In Budget"),"")</f>
        <v/>
      </c>
      <c r="I23302" s="184"/>
      <c r="J23302" s="184"/>
      <c r="K23302" s="184"/>
      <c r="L23302" s="183"/>
    </row>
    <row r="23303">
      <c r="A23303" s="454"/>
      <c r="B23303" s="927"/>
      <c r="C23303" s="580"/>
      <c r="D23303" s="939"/>
      <c r="E23303" s="940"/>
      <c r="F23303" s="941"/>
      <c r="G23303" s="937" t="str">
        <f t="array" ref="G23303">xlookup(F23303,'Internal Staffing Calculator'!E:E,'Internal Staffing Calculator'!C:C,"")</f>
        <v/>
      </c>
      <c r="H23303" s="932" t="str">
        <f t="array" ref="H23303">if(F23303&lt;&gt;"", iferror(index('Internal Staffing Calculator'!B$8:B23500,match(F23303,'Internal Staffing Calculator'!E$8:E23500,0)), "Not In Budget"),"")</f>
        <v/>
      </c>
      <c r="I23303" s="184"/>
      <c r="J23303" s="184"/>
      <c r="K23303" s="184"/>
      <c r="L23303" s="183"/>
    </row>
    <row r="23304">
      <c r="A23304" s="454"/>
      <c r="B23304" s="927"/>
      <c r="C23304" s="580"/>
      <c r="D23304" s="939"/>
      <c r="E23304" s="940"/>
      <c r="F23304" s="941"/>
      <c r="G23304" s="937" t="str">
        <f t="array" ref="G23304">xlookup(F23304,'Internal Staffing Calculator'!E:E,'Internal Staffing Calculator'!C:C,"")</f>
        <v/>
      </c>
      <c r="H23304" s="932" t="str">
        <f t="array" ref="H23304">if(F23304&lt;&gt;"", iferror(index('Internal Staffing Calculator'!B$8:B23500,match(F23304,'Internal Staffing Calculator'!E$8:E23500,0)), "Not In Budget"),"")</f>
        <v/>
      </c>
      <c r="I23304" s="184"/>
      <c r="J23304" s="184"/>
      <c r="K23304" s="184"/>
      <c r="L23304" s="183"/>
    </row>
    <row r="23305">
      <c r="A23305" s="454"/>
      <c r="B23305" s="927"/>
      <c r="C23305" s="580"/>
      <c r="D23305" s="939"/>
      <c r="E23305" s="940"/>
      <c r="F23305" s="941"/>
      <c r="G23305" s="937" t="str">
        <f t="array" ref="G23305">xlookup(F23305,'Internal Staffing Calculator'!E:E,'Internal Staffing Calculator'!C:C,"")</f>
        <v/>
      </c>
      <c r="H23305" s="932" t="str">
        <f t="array" ref="H23305">if(F23305&lt;&gt;"", iferror(index('Internal Staffing Calculator'!B$8:B23500,match(F23305,'Internal Staffing Calculator'!E$8:E23500,0)), "Not In Budget"),"")</f>
        <v/>
      </c>
      <c r="I23305" s="184"/>
      <c r="J23305" s="184"/>
      <c r="K23305" s="184"/>
      <c r="L23305" s="183"/>
    </row>
    <row r="23306">
      <c r="A23306" s="454"/>
      <c r="B23306" s="927"/>
      <c r="C23306" s="580"/>
      <c r="D23306" s="939"/>
      <c r="E23306" s="940"/>
      <c r="F23306" s="941"/>
      <c r="G23306" s="937" t="str">
        <f t="array" ref="G23306">xlookup(F23306,'Internal Staffing Calculator'!E:E,'Internal Staffing Calculator'!C:C,"")</f>
        <v/>
      </c>
      <c r="H23306" s="932" t="str">
        <f t="array" ref="H23306">if(F23306&lt;&gt;"", iferror(index('Internal Staffing Calculator'!B$8:B23500,match(F23306,'Internal Staffing Calculator'!E$8:E23500,0)), "Not In Budget"),"")</f>
        <v/>
      </c>
      <c r="I23306" s="184"/>
      <c r="J23306" s="184"/>
      <c r="K23306" s="184"/>
      <c r="L23306" s="183"/>
    </row>
    <row r="23307">
      <c r="A23307" s="454"/>
      <c r="B23307" s="927"/>
      <c r="C23307" s="580"/>
      <c r="D23307" s="939"/>
      <c r="E23307" s="940"/>
      <c r="F23307" s="941"/>
      <c r="G23307" s="937" t="str">
        <f t="array" ref="G23307">xlookup(F23307,'Internal Staffing Calculator'!E:E,'Internal Staffing Calculator'!C:C,"")</f>
        <v/>
      </c>
      <c r="H23307" s="932" t="str">
        <f t="array" ref="H23307">if(F23307&lt;&gt;"", iferror(index('Internal Staffing Calculator'!B$8:B23500,match(F23307,'Internal Staffing Calculator'!E$8:E23500,0)), "Not In Budget"),"")</f>
        <v/>
      </c>
      <c r="I23307" s="184"/>
      <c r="J23307" s="184"/>
      <c r="K23307" s="184"/>
      <c r="L23307" s="183"/>
    </row>
    <row r="23308">
      <c r="A23308" s="454"/>
      <c r="B23308" s="927"/>
      <c r="C23308" s="580"/>
      <c r="D23308" s="939"/>
      <c r="E23308" s="940"/>
      <c r="F23308" s="941"/>
      <c r="G23308" s="937" t="str">
        <f t="array" ref="G23308">xlookup(F23308,'Internal Staffing Calculator'!E:E,'Internal Staffing Calculator'!C:C,"")</f>
        <v/>
      </c>
      <c r="H23308" s="932" t="str">
        <f t="array" ref="H23308">if(F23308&lt;&gt;"", iferror(index('Internal Staffing Calculator'!B$8:B23500,match(F23308,'Internal Staffing Calculator'!E$8:E23500,0)), "Not In Budget"),"")</f>
        <v/>
      </c>
      <c r="I23308" s="184"/>
      <c r="J23308" s="184"/>
      <c r="K23308" s="184"/>
      <c r="L23308" s="183"/>
    </row>
    <row r="23309">
      <c r="A23309" s="454"/>
      <c r="B23309" s="927"/>
      <c r="C23309" s="580"/>
      <c r="D23309" s="939"/>
      <c r="E23309" s="940"/>
      <c r="F23309" s="941"/>
      <c r="G23309" s="937" t="str">
        <f t="array" ref="G23309">xlookup(F23309,'Internal Staffing Calculator'!E:E,'Internal Staffing Calculator'!C:C,"")</f>
        <v/>
      </c>
      <c r="H23309" s="932" t="str">
        <f t="array" ref="H23309">if(F23309&lt;&gt;"", iferror(index('Internal Staffing Calculator'!B$8:B23500,match(F23309,'Internal Staffing Calculator'!E$8:E23500,0)), "Not In Budget"),"")</f>
        <v/>
      </c>
      <c r="I23309" s="184"/>
      <c r="J23309" s="184"/>
      <c r="K23309" s="184"/>
      <c r="L23309" s="183"/>
    </row>
    <row r="23310">
      <c r="A23310" s="454"/>
      <c r="B23310" s="927"/>
      <c r="C23310" s="580"/>
      <c r="D23310" s="939"/>
      <c r="E23310" s="940"/>
      <c r="F23310" s="941"/>
      <c r="G23310" s="937" t="str">
        <f t="array" ref="G23310">xlookup(F23310,'Internal Staffing Calculator'!E:E,'Internal Staffing Calculator'!C:C,"")</f>
        <v/>
      </c>
      <c r="H23310" s="932" t="str">
        <f t="array" ref="H23310">if(F23310&lt;&gt;"", iferror(index('Internal Staffing Calculator'!B$8:B23500,match(F23310,'Internal Staffing Calculator'!E$8:E23500,0)), "Not In Budget"),"")</f>
        <v/>
      </c>
      <c r="I23310" s="184"/>
      <c r="J23310" s="184"/>
      <c r="K23310" s="184"/>
      <c r="L23310" s="183"/>
    </row>
    <row r="23311">
      <c r="A23311" s="454"/>
      <c r="B23311" s="927"/>
      <c r="C23311" s="580"/>
      <c r="D23311" s="939"/>
      <c r="E23311" s="940"/>
      <c r="F23311" s="941"/>
      <c r="G23311" s="937" t="str">
        <f t="array" ref="G23311">xlookup(F23311,'Internal Staffing Calculator'!E:E,'Internal Staffing Calculator'!C:C,"")</f>
        <v/>
      </c>
      <c r="H23311" s="932" t="str">
        <f t="array" ref="H23311">if(F23311&lt;&gt;"", iferror(index('Internal Staffing Calculator'!B$8:B23500,match(F23311,'Internal Staffing Calculator'!E$8:E23500,0)), "Not In Budget"),"")</f>
        <v/>
      </c>
      <c r="I23311" s="184"/>
      <c r="J23311" s="184"/>
      <c r="K23311" s="184"/>
      <c r="L23311" s="183"/>
    </row>
    <row r="23312">
      <c r="A23312" s="454"/>
      <c r="B23312" s="927"/>
      <c r="C23312" s="580"/>
      <c r="D23312" s="939"/>
      <c r="E23312" s="940"/>
      <c r="F23312" s="941"/>
      <c r="G23312" s="937" t="str">
        <f t="array" ref="G23312">xlookup(F23312,'Internal Staffing Calculator'!E:E,'Internal Staffing Calculator'!C:C,"")</f>
        <v/>
      </c>
      <c r="H23312" s="932" t="str">
        <f t="array" ref="H23312">if(F23312&lt;&gt;"", iferror(index('Internal Staffing Calculator'!B$8:B23500,match(F23312,'Internal Staffing Calculator'!E$8:E23500,0)), "Not In Budget"),"")</f>
        <v/>
      </c>
      <c r="I23312" s="184"/>
      <c r="J23312" s="184"/>
      <c r="K23312" s="184"/>
      <c r="L23312" s="183"/>
    </row>
    <row r="23313">
      <c r="A23313" s="454"/>
      <c r="B23313" s="927"/>
      <c r="C23313" s="580"/>
      <c r="D23313" s="939"/>
      <c r="E23313" s="940"/>
      <c r="F23313" s="941"/>
      <c r="G23313" s="937" t="str">
        <f t="array" ref="G23313">xlookup(F23313,'Internal Staffing Calculator'!E:E,'Internal Staffing Calculator'!C:C,"")</f>
        <v/>
      </c>
      <c r="H23313" s="932" t="str">
        <f t="array" ref="H23313">if(F23313&lt;&gt;"", iferror(index('Internal Staffing Calculator'!B$8:B23500,match(F23313,'Internal Staffing Calculator'!E$8:E23500,0)), "Not In Budget"),"")</f>
        <v/>
      </c>
      <c r="I23313" s="184"/>
      <c r="J23313" s="184"/>
      <c r="K23313" s="184"/>
      <c r="L23313" s="183"/>
    </row>
    <row r="23314">
      <c r="A23314" s="454"/>
      <c r="B23314" s="927"/>
      <c r="C23314" s="580"/>
      <c r="D23314" s="939"/>
      <c r="E23314" s="940"/>
      <c r="F23314" s="941"/>
      <c r="G23314" s="937" t="str">
        <f t="array" ref="G23314">xlookup(F23314,'Internal Staffing Calculator'!E:E,'Internal Staffing Calculator'!C:C,"")</f>
        <v/>
      </c>
      <c r="H23314" s="932" t="str">
        <f t="array" ref="H23314">if(F23314&lt;&gt;"", iferror(index('Internal Staffing Calculator'!B$8:B23500,match(F23314,'Internal Staffing Calculator'!E$8:E23500,0)), "Not In Budget"),"")</f>
        <v/>
      </c>
      <c r="I23314" s="184"/>
      <c r="J23314" s="184"/>
      <c r="K23314" s="184"/>
      <c r="L23314" s="183"/>
    </row>
    <row r="23315">
      <c r="A23315" s="454"/>
      <c r="B23315" s="927"/>
      <c r="C23315" s="580"/>
      <c r="D23315" s="939"/>
      <c r="E23315" s="940"/>
      <c r="F23315" s="941"/>
      <c r="G23315" s="937" t="str">
        <f t="array" ref="G23315">xlookup(F23315,'Internal Staffing Calculator'!E:E,'Internal Staffing Calculator'!C:C,"")</f>
        <v/>
      </c>
      <c r="H23315" s="932" t="str">
        <f t="array" ref="H23315">if(F23315&lt;&gt;"", iferror(index('Internal Staffing Calculator'!B$8:B23500,match(F23315,'Internal Staffing Calculator'!E$8:E23500,0)), "Not In Budget"),"")</f>
        <v/>
      </c>
      <c r="I23315" s="184"/>
      <c r="J23315" s="184"/>
      <c r="K23315" s="184"/>
      <c r="L23315" s="183"/>
    </row>
    <row r="23316">
      <c r="A23316" s="454"/>
      <c r="B23316" s="927"/>
      <c r="C23316" s="580"/>
      <c r="D23316" s="939"/>
      <c r="E23316" s="940"/>
      <c r="F23316" s="941"/>
      <c r="G23316" s="937" t="str">
        <f t="array" ref="G23316">xlookup(F23316,'Internal Staffing Calculator'!E:E,'Internal Staffing Calculator'!C:C,"")</f>
        <v/>
      </c>
      <c r="H23316" s="932" t="str">
        <f t="array" ref="H23316">if(F23316&lt;&gt;"", iferror(index('Internal Staffing Calculator'!B$8:B23500,match(F23316,'Internal Staffing Calculator'!E$8:E23500,0)), "Not In Budget"),"")</f>
        <v/>
      </c>
      <c r="I23316" s="184"/>
      <c r="J23316" s="184"/>
      <c r="K23316" s="184"/>
      <c r="L23316" s="183"/>
    </row>
    <row r="23317">
      <c r="A23317" s="454"/>
      <c r="B23317" s="927"/>
      <c r="C23317" s="580"/>
      <c r="D23317" s="939"/>
      <c r="E23317" s="940"/>
      <c r="F23317" s="941"/>
      <c r="G23317" s="937" t="str">
        <f t="array" ref="G23317">xlookup(F23317,'Internal Staffing Calculator'!E:E,'Internal Staffing Calculator'!C:C,"")</f>
        <v/>
      </c>
      <c r="H23317" s="932" t="str">
        <f t="array" ref="H23317">if(F23317&lt;&gt;"", iferror(index('Internal Staffing Calculator'!B$8:B23500,match(F23317,'Internal Staffing Calculator'!E$8:E23500,0)), "Not In Budget"),"")</f>
        <v/>
      </c>
      <c r="I23317" s="184"/>
      <c r="J23317" s="184"/>
      <c r="K23317" s="184"/>
      <c r="L23317" s="183"/>
    </row>
    <row r="23318">
      <c r="A23318" s="454"/>
      <c r="B23318" s="927"/>
      <c r="C23318" s="580"/>
      <c r="D23318" s="939"/>
      <c r="E23318" s="940"/>
      <c r="F23318" s="941"/>
      <c r="G23318" s="937" t="str">
        <f t="array" ref="G23318">xlookup(F23318,'Internal Staffing Calculator'!E:E,'Internal Staffing Calculator'!C:C,"")</f>
        <v/>
      </c>
      <c r="H23318" s="932" t="str">
        <f t="array" ref="H23318">if(F23318&lt;&gt;"", iferror(index('Internal Staffing Calculator'!B$8:B23500,match(F23318,'Internal Staffing Calculator'!E$8:E23500,0)), "Not In Budget"),"")</f>
        <v/>
      </c>
      <c r="I23318" s="184"/>
      <c r="J23318" s="184"/>
      <c r="K23318" s="184"/>
      <c r="L23318" s="183"/>
    </row>
    <row r="23319">
      <c r="A23319" s="454"/>
      <c r="B23319" s="927"/>
      <c r="C23319" s="580"/>
      <c r="D23319" s="939"/>
      <c r="E23319" s="940"/>
      <c r="F23319" s="941"/>
      <c r="G23319" s="937" t="str">
        <f t="array" ref="G23319">xlookup(F23319,'Internal Staffing Calculator'!E:E,'Internal Staffing Calculator'!C:C,"")</f>
        <v/>
      </c>
      <c r="H23319" s="932" t="str">
        <f t="array" ref="H23319">if(F23319&lt;&gt;"", iferror(index('Internal Staffing Calculator'!B$8:B23500,match(F23319,'Internal Staffing Calculator'!E$8:E23500,0)), "Not In Budget"),"")</f>
        <v/>
      </c>
      <c r="I23319" s="184"/>
      <c r="J23319" s="184"/>
      <c r="K23319" s="184"/>
      <c r="L23319" s="183"/>
    </row>
    <row r="23320">
      <c r="A23320" s="454"/>
      <c r="B23320" s="927"/>
      <c r="C23320" s="580"/>
      <c r="D23320" s="939"/>
      <c r="E23320" s="940"/>
      <c r="F23320" s="941"/>
      <c r="G23320" s="937" t="str">
        <f t="array" ref="G23320">xlookup(F23320,'Internal Staffing Calculator'!E:E,'Internal Staffing Calculator'!C:C,"")</f>
        <v/>
      </c>
      <c r="H23320" s="932" t="str">
        <f t="array" ref="H23320">if(F23320&lt;&gt;"", iferror(index('Internal Staffing Calculator'!B$8:B23500,match(F23320,'Internal Staffing Calculator'!E$8:E23500,0)), "Not In Budget"),"")</f>
        <v/>
      </c>
      <c r="I23320" s="184"/>
      <c r="J23320" s="184"/>
      <c r="K23320" s="184"/>
      <c r="L23320" s="183"/>
    </row>
    <row r="23321">
      <c r="A23321" s="454"/>
      <c r="B23321" s="927"/>
      <c r="C23321" s="580"/>
      <c r="D23321" s="939"/>
      <c r="E23321" s="940"/>
      <c r="F23321" s="941"/>
      <c r="G23321" s="937" t="str">
        <f t="array" ref="G23321">xlookup(F23321,'Internal Staffing Calculator'!E:E,'Internal Staffing Calculator'!C:C,"")</f>
        <v/>
      </c>
      <c r="H23321" s="932" t="str">
        <f t="array" ref="H23321">if(F23321&lt;&gt;"", iferror(index('Internal Staffing Calculator'!B$8:B23500,match(F23321,'Internal Staffing Calculator'!E$8:E23500,0)), "Not In Budget"),"")</f>
        <v/>
      </c>
      <c r="I23321" s="184"/>
      <c r="J23321" s="184"/>
      <c r="K23321" s="184"/>
      <c r="L23321" s="183"/>
    </row>
    <row r="23322">
      <c r="A23322" s="454"/>
      <c r="B23322" s="927"/>
      <c r="C23322" s="580"/>
      <c r="D23322" s="939"/>
      <c r="E23322" s="940"/>
      <c r="F23322" s="941"/>
      <c r="G23322" s="937" t="str">
        <f t="array" ref="G23322">xlookup(F23322,'Internal Staffing Calculator'!E:E,'Internal Staffing Calculator'!C:C,"")</f>
        <v/>
      </c>
      <c r="H23322" s="932" t="str">
        <f t="array" ref="H23322">if(F23322&lt;&gt;"", iferror(index('Internal Staffing Calculator'!B$8:B23500,match(F23322,'Internal Staffing Calculator'!E$8:E23500,0)), "Not In Budget"),"")</f>
        <v/>
      </c>
      <c r="I23322" s="184"/>
      <c r="J23322" s="184"/>
      <c r="K23322" s="184"/>
      <c r="L23322" s="183"/>
    </row>
    <row r="23323">
      <c r="A23323" s="454"/>
      <c r="B23323" s="927"/>
      <c r="C23323" s="580"/>
      <c r="D23323" s="939"/>
      <c r="E23323" s="940"/>
      <c r="F23323" s="941"/>
      <c r="G23323" s="937" t="str">
        <f t="array" ref="G23323">xlookup(F23323,'Internal Staffing Calculator'!E:E,'Internal Staffing Calculator'!C:C,"")</f>
        <v/>
      </c>
      <c r="H23323" s="932" t="str">
        <f t="array" ref="H23323">if(F23323&lt;&gt;"", iferror(index('Internal Staffing Calculator'!B$8:B23500,match(F23323,'Internal Staffing Calculator'!E$8:E23500,0)), "Not In Budget"),"")</f>
        <v/>
      </c>
      <c r="I23323" s="184"/>
      <c r="J23323" s="184"/>
      <c r="K23323" s="184"/>
      <c r="L23323" s="183"/>
    </row>
    <row r="23324">
      <c r="A23324" s="454"/>
      <c r="B23324" s="927"/>
      <c r="C23324" s="580"/>
      <c r="D23324" s="939"/>
      <c r="E23324" s="940"/>
      <c r="F23324" s="941"/>
      <c r="G23324" s="937" t="str">
        <f t="array" ref="G23324">xlookup(F23324,'Internal Staffing Calculator'!E:E,'Internal Staffing Calculator'!C:C,"")</f>
        <v/>
      </c>
      <c r="H23324" s="932" t="str">
        <f t="array" ref="H23324">if(F23324&lt;&gt;"", iferror(index('Internal Staffing Calculator'!B$8:B23500,match(F23324,'Internal Staffing Calculator'!E$8:E23500,0)), "Not In Budget"),"")</f>
        <v/>
      </c>
      <c r="I23324" s="184"/>
      <c r="J23324" s="184"/>
      <c r="K23324" s="184"/>
      <c r="L23324" s="183"/>
    </row>
    <row r="23325">
      <c r="A23325" s="454"/>
      <c r="B23325" s="927"/>
      <c r="C23325" s="580"/>
      <c r="D23325" s="939"/>
      <c r="E23325" s="940"/>
      <c r="F23325" s="941"/>
      <c r="G23325" s="937" t="str">
        <f t="array" ref="G23325">xlookup(F23325,'Internal Staffing Calculator'!E:E,'Internal Staffing Calculator'!C:C,"")</f>
        <v/>
      </c>
      <c r="H23325" s="932" t="str">
        <f t="array" ref="H23325">if(F23325&lt;&gt;"", iferror(index('Internal Staffing Calculator'!B$8:B23500,match(F23325,'Internal Staffing Calculator'!E$8:E23500,0)), "Not In Budget"),"")</f>
        <v/>
      </c>
      <c r="I23325" s="184"/>
      <c r="J23325" s="184"/>
      <c r="K23325" s="184"/>
      <c r="L23325" s="183"/>
    </row>
    <row r="23326">
      <c r="A23326" s="454"/>
      <c r="B23326" s="927"/>
      <c r="C23326" s="580"/>
      <c r="D23326" s="939"/>
      <c r="E23326" s="940"/>
      <c r="F23326" s="941"/>
      <c r="G23326" s="937" t="str">
        <f t="array" ref="G23326">xlookup(F23326,'Internal Staffing Calculator'!E:E,'Internal Staffing Calculator'!C:C,"")</f>
        <v/>
      </c>
      <c r="H23326" s="932" t="str">
        <f t="array" ref="H23326">if(F23326&lt;&gt;"", iferror(index('Internal Staffing Calculator'!B$8:B23500,match(F23326,'Internal Staffing Calculator'!E$8:E23500,0)), "Not In Budget"),"")</f>
        <v/>
      </c>
      <c r="I23326" s="184"/>
      <c r="J23326" s="184"/>
      <c r="K23326" s="184"/>
      <c r="L23326" s="183"/>
    </row>
    <row r="23327">
      <c r="A23327" s="454"/>
      <c r="B23327" s="927"/>
      <c r="C23327" s="580"/>
      <c r="D23327" s="939"/>
      <c r="E23327" s="940"/>
      <c r="F23327" s="941"/>
      <c r="G23327" s="937" t="str">
        <f t="array" ref="G23327">xlookup(F23327,'Internal Staffing Calculator'!E:E,'Internal Staffing Calculator'!C:C,"")</f>
        <v/>
      </c>
      <c r="H23327" s="932" t="str">
        <f t="array" ref="H23327">if(F23327&lt;&gt;"", iferror(index('Internal Staffing Calculator'!B$8:B23500,match(F23327,'Internal Staffing Calculator'!E$8:E23500,0)), "Not In Budget"),"")</f>
        <v/>
      </c>
      <c r="I23327" s="184"/>
      <c r="J23327" s="184"/>
      <c r="K23327" s="184"/>
      <c r="L23327" s="183"/>
    </row>
    <row r="23328">
      <c r="A23328" s="454"/>
      <c r="B23328" s="927"/>
      <c r="C23328" s="580"/>
      <c r="D23328" s="939"/>
      <c r="E23328" s="940"/>
      <c r="F23328" s="941"/>
      <c r="G23328" s="937" t="str">
        <f t="array" ref="G23328">xlookup(F23328,'Internal Staffing Calculator'!E:E,'Internal Staffing Calculator'!C:C,"")</f>
        <v/>
      </c>
      <c r="H23328" s="932" t="str">
        <f t="array" ref="H23328">if(F23328&lt;&gt;"", iferror(index('Internal Staffing Calculator'!B$8:B23500,match(F23328,'Internal Staffing Calculator'!E$8:E23500,0)), "Not In Budget"),"")</f>
        <v/>
      </c>
      <c r="I23328" s="184"/>
      <c r="J23328" s="184"/>
      <c r="K23328" s="184"/>
      <c r="L23328" s="183"/>
    </row>
    <row r="23329">
      <c r="A23329" s="454"/>
      <c r="B23329" s="927"/>
      <c r="C23329" s="580"/>
      <c r="D23329" s="939"/>
      <c r="E23329" s="940"/>
      <c r="F23329" s="941"/>
      <c r="G23329" s="937" t="str">
        <f t="array" ref="G23329">xlookup(F23329,'Internal Staffing Calculator'!E:E,'Internal Staffing Calculator'!C:C,"")</f>
        <v/>
      </c>
      <c r="H23329" s="932" t="str">
        <f t="array" ref="H23329">if(F23329&lt;&gt;"", iferror(index('Internal Staffing Calculator'!B$8:B23500,match(F23329,'Internal Staffing Calculator'!E$8:E23500,0)), "Not In Budget"),"")</f>
        <v/>
      </c>
      <c r="I23329" s="184"/>
      <c r="J23329" s="184"/>
      <c r="K23329" s="184"/>
      <c r="L23329" s="183"/>
    </row>
    <row r="23330">
      <c r="A23330" s="454"/>
      <c r="B23330" s="927"/>
      <c r="C23330" s="580"/>
      <c r="D23330" s="939"/>
      <c r="E23330" s="940"/>
      <c r="F23330" s="941"/>
      <c r="G23330" s="937" t="str">
        <f t="array" ref="G23330">xlookup(F23330,'Internal Staffing Calculator'!E:E,'Internal Staffing Calculator'!C:C,"")</f>
        <v/>
      </c>
      <c r="H23330" s="932" t="str">
        <f t="array" ref="H23330">if(F23330&lt;&gt;"", iferror(index('Internal Staffing Calculator'!B$8:B23500,match(F23330,'Internal Staffing Calculator'!E$8:E23500,0)), "Not In Budget"),"")</f>
        <v/>
      </c>
      <c r="I23330" s="184"/>
      <c r="J23330" s="184"/>
      <c r="K23330" s="184"/>
      <c r="L23330" s="183"/>
    </row>
    <row r="23331">
      <c r="A23331" s="454"/>
      <c r="B23331" s="927"/>
      <c r="C23331" s="580"/>
      <c r="D23331" s="939"/>
      <c r="E23331" s="940"/>
      <c r="F23331" s="941"/>
      <c r="G23331" s="937" t="str">
        <f t="array" ref="G23331">xlookup(F23331,'Internal Staffing Calculator'!E:E,'Internal Staffing Calculator'!C:C,"")</f>
        <v/>
      </c>
      <c r="H23331" s="932" t="str">
        <f t="array" ref="H23331">if(F23331&lt;&gt;"", iferror(index('Internal Staffing Calculator'!B$8:B23500,match(F23331,'Internal Staffing Calculator'!E$8:E23500,0)), "Not In Budget"),"")</f>
        <v/>
      </c>
      <c r="I23331" s="184"/>
      <c r="J23331" s="184"/>
      <c r="K23331" s="184"/>
      <c r="L23331" s="183"/>
    </row>
    <row r="23332">
      <c r="A23332" s="454"/>
      <c r="B23332" s="927"/>
      <c r="C23332" s="580"/>
      <c r="D23332" s="939"/>
      <c r="E23332" s="940"/>
      <c r="F23332" s="941"/>
      <c r="G23332" s="937" t="str">
        <f t="array" ref="G23332">xlookup(F23332,'Internal Staffing Calculator'!E:E,'Internal Staffing Calculator'!C:C,"")</f>
        <v/>
      </c>
      <c r="H23332" s="932" t="str">
        <f t="array" ref="H23332">if(F23332&lt;&gt;"", iferror(index('Internal Staffing Calculator'!B$8:B23500,match(F23332,'Internal Staffing Calculator'!E$8:E23500,0)), "Not In Budget"),"")</f>
        <v/>
      </c>
      <c r="I23332" s="184"/>
      <c r="J23332" s="184"/>
      <c r="K23332" s="184"/>
      <c r="L23332" s="183"/>
    </row>
    <row r="23333">
      <c r="A23333" s="454"/>
      <c r="B23333" s="927"/>
      <c r="C23333" s="580"/>
      <c r="D23333" s="939"/>
      <c r="E23333" s="940"/>
      <c r="F23333" s="941"/>
      <c r="G23333" s="937" t="str">
        <f t="array" ref="G23333">xlookup(F23333,'Internal Staffing Calculator'!E:E,'Internal Staffing Calculator'!C:C,"")</f>
        <v/>
      </c>
      <c r="H23333" s="932" t="str">
        <f t="array" ref="H23333">if(F23333&lt;&gt;"", iferror(index('Internal Staffing Calculator'!B$8:B23500,match(F23333,'Internal Staffing Calculator'!E$8:E23500,0)), "Not In Budget"),"")</f>
        <v/>
      </c>
      <c r="I23333" s="184"/>
      <c r="J23333" s="184"/>
      <c r="K23333" s="184"/>
      <c r="L23333" s="183"/>
    </row>
    <row r="23334">
      <c r="A23334" s="454"/>
      <c r="B23334" s="927"/>
      <c r="C23334" s="580"/>
      <c r="D23334" s="939"/>
      <c r="E23334" s="940"/>
      <c r="F23334" s="941"/>
      <c r="G23334" s="937" t="str">
        <f t="array" ref="G23334">xlookup(F23334,'Internal Staffing Calculator'!E:E,'Internal Staffing Calculator'!C:C,"")</f>
        <v/>
      </c>
      <c r="H23334" s="932" t="str">
        <f t="array" ref="H23334">if(F23334&lt;&gt;"", iferror(index('Internal Staffing Calculator'!B$8:B23500,match(F23334,'Internal Staffing Calculator'!E$8:E23500,0)), "Not In Budget"),"")</f>
        <v/>
      </c>
      <c r="I23334" s="184"/>
      <c r="J23334" s="184"/>
      <c r="K23334" s="184"/>
      <c r="L23334" s="183"/>
    </row>
    <row r="23335">
      <c r="A23335" s="454"/>
      <c r="B23335" s="927"/>
      <c r="C23335" s="580"/>
      <c r="D23335" s="939"/>
      <c r="E23335" s="940"/>
      <c r="F23335" s="941"/>
      <c r="G23335" s="937" t="str">
        <f t="array" ref="G23335">xlookup(F23335,'Internal Staffing Calculator'!E:E,'Internal Staffing Calculator'!C:C,"")</f>
        <v/>
      </c>
      <c r="H23335" s="932" t="str">
        <f t="array" ref="H23335">if(F23335&lt;&gt;"", iferror(index('Internal Staffing Calculator'!B$8:B23500,match(F23335,'Internal Staffing Calculator'!E$8:E23500,0)), "Not In Budget"),"")</f>
        <v/>
      </c>
      <c r="I23335" s="184"/>
      <c r="J23335" s="184"/>
      <c r="K23335" s="184"/>
      <c r="L23335" s="183"/>
    </row>
    <row r="23336">
      <c r="A23336" s="454"/>
      <c r="B23336" s="927"/>
      <c r="C23336" s="580"/>
      <c r="D23336" s="939"/>
      <c r="E23336" s="940"/>
      <c r="F23336" s="941"/>
      <c r="G23336" s="937" t="str">
        <f t="array" ref="G23336">xlookup(F23336,'Internal Staffing Calculator'!E:E,'Internal Staffing Calculator'!C:C,"")</f>
        <v/>
      </c>
      <c r="H23336" s="932" t="str">
        <f t="array" ref="H23336">if(F23336&lt;&gt;"", iferror(index('Internal Staffing Calculator'!B$8:B23500,match(F23336,'Internal Staffing Calculator'!E$8:E23500,0)), "Not In Budget"),"")</f>
        <v/>
      </c>
      <c r="I23336" s="184"/>
      <c r="J23336" s="184"/>
      <c r="K23336" s="184"/>
      <c r="L23336" s="183"/>
    </row>
    <row r="23337">
      <c r="A23337" s="454"/>
      <c r="B23337" s="927"/>
      <c r="C23337" s="580"/>
      <c r="D23337" s="939"/>
      <c r="E23337" s="940"/>
      <c r="F23337" s="941"/>
      <c r="G23337" s="937" t="str">
        <f t="array" ref="G23337">xlookup(F23337,'Internal Staffing Calculator'!E:E,'Internal Staffing Calculator'!C:C,"")</f>
        <v/>
      </c>
      <c r="H23337" s="932" t="str">
        <f t="array" ref="H23337">if(F23337&lt;&gt;"", iferror(index('Internal Staffing Calculator'!B$8:B23500,match(F23337,'Internal Staffing Calculator'!E$8:E23500,0)), "Not In Budget"),"")</f>
        <v/>
      </c>
      <c r="I23337" s="184"/>
      <c r="J23337" s="184"/>
      <c r="K23337" s="184"/>
      <c r="L23337" s="183"/>
    </row>
    <row r="23338">
      <c r="A23338" s="454"/>
      <c r="B23338" s="927"/>
      <c r="C23338" s="580"/>
      <c r="D23338" s="939"/>
      <c r="E23338" s="940"/>
      <c r="F23338" s="941"/>
      <c r="G23338" s="937" t="str">
        <f t="array" ref="G23338">xlookup(F23338,'Internal Staffing Calculator'!E:E,'Internal Staffing Calculator'!C:C,"")</f>
        <v/>
      </c>
      <c r="H23338" s="932" t="str">
        <f t="array" ref="H23338">if(F23338&lt;&gt;"", iferror(index('Internal Staffing Calculator'!B$8:B23500,match(F23338,'Internal Staffing Calculator'!E$8:E23500,0)), "Not In Budget"),"")</f>
        <v/>
      </c>
      <c r="I23338" s="184"/>
      <c r="J23338" s="184"/>
      <c r="K23338" s="184"/>
      <c r="L23338" s="183"/>
    </row>
    <row r="23339">
      <c r="A23339" s="454"/>
      <c r="B23339" s="927"/>
      <c r="C23339" s="580"/>
      <c r="D23339" s="939"/>
      <c r="E23339" s="940"/>
      <c r="F23339" s="941"/>
      <c r="G23339" s="937" t="str">
        <f t="array" ref="G23339">xlookup(F23339,'Internal Staffing Calculator'!E:E,'Internal Staffing Calculator'!C:C,"")</f>
        <v/>
      </c>
      <c r="H23339" s="932" t="str">
        <f t="array" ref="H23339">if(F23339&lt;&gt;"", iferror(index('Internal Staffing Calculator'!B$8:B23500,match(F23339,'Internal Staffing Calculator'!E$8:E23500,0)), "Not In Budget"),"")</f>
        <v/>
      </c>
      <c r="I23339" s="184"/>
      <c r="J23339" s="184"/>
      <c r="K23339" s="184"/>
      <c r="L23339" s="183"/>
    </row>
    <row r="23340">
      <c r="A23340" s="454"/>
      <c r="B23340" s="927"/>
      <c r="C23340" s="580"/>
      <c r="D23340" s="939"/>
      <c r="E23340" s="940"/>
      <c r="F23340" s="941"/>
      <c r="G23340" s="937" t="str">
        <f t="array" ref="G23340">xlookup(F23340,'Internal Staffing Calculator'!E:E,'Internal Staffing Calculator'!C:C,"")</f>
        <v/>
      </c>
      <c r="H23340" s="932" t="str">
        <f t="array" ref="H23340">if(F23340&lt;&gt;"", iferror(index('Internal Staffing Calculator'!B$8:B23500,match(F23340,'Internal Staffing Calculator'!E$8:E23500,0)), "Not In Budget"),"")</f>
        <v/>
      </c>
      <c r="I23340" s="184"/>
      <c r="J23340" s="184"/>
      <c r="K23340" s="184"/>
      <c r="L23340" s="183"/>
    </row>
    <row r="23341">
      <c r="A23341" s="454"/>
      <c r="B23341" s="927"/>
      <c r="C23341" s="580"/>
      <c r="D23341" s="939"/>
      <c r="E23341" s="940"/>
      <c r="F23341" s="941"/>
      <c r="G23341" s="937" t="str">
        <f t="array" ref="G23341">xlookup(F23341,'Internal Staffing Calculator'!E:E,'Internal Staffing Calculator'!C:C,"")</f>
        <v/>
      </c>
      <c r="H23341" s="932" t="str">
        <f t="array" ref="H23341">if(F23341&lt;&gt;"", iferror(index('Internal Staffing Calculator'!B$8:B23500,match(F23341,'Internal Staffing Calculator'!E$8:E23500,0)), "Not In Budget"),"")</f>
        <v/>
      </c>
      <c r="I23341" s="184"/>
      <c r="J23341" s="184"/>
      <c r="K23341" s="184"/>
      <c r="L23341" s="183"/>
    </row>
    <row r="23342">
      <c r="A23342" s="454"/>
      <c r="B23342" s="927"/>
      <c r="C23342" s="580"/>
      <c r="D23342" s="939"/>
      <c r="E23342" s="940"/>
      <c r="F23342" s="941"/>
      <c r="G23342" s="937" t="str">
        <f t="array" ref="G23342">xlookup(F23342,'Internal Staffing Calculator'!E:E,'Internal Staffing Calculator'!C:C,"")</f>
        <v/>
      </c>
      <c r="H23342" s="932" t="str">
        <f t="array" ref="H23342">if(F23342&lt;&gt;"", iferror(index('Internal Staffing Calculator'!B$8:B23500,match(F23342,'Internal Staffing Calculator'!E$8:E23500,0)), "Not In Budget"),"")</f>
        <v/>
      </c>
      <c r="I23342" s="184"/>
      <c r="J23342" s="184"/>
      <c r="K23342" s="184"/>
      <c r="L23342" s="183"/>
    </row>
    <row r="23343">
      <c r="A23343" s="454"/>
      <c r="B23343" s="927"/>
      <c r="C23343" s="580"/>
      <c r="D23343" s="939"/>
      <c r="E23343" s="940"/>
      <c r="F23343" s="941"/>
      <c r="G23343" s="937" t="str">
        <f t="array" ref="G23343">xlookup(F23343,'Internal Staffing Calculator'!E:E,'Internal Staffing Calculator'!C:C,"")</f>
        <v/>
      </c>
      <c r="H23343" s="932" t="str">
        <f t="array" ref="H23343">if(F23343&lt;&gt;"", iferror(index('Internal Staffing Calculator'!B$8:B23500,match(F23343,'Internal Staffing Calculator'!E$8:E23500,0)), "Not In Budget"),"")</f>
        <v/>
      </c>
      <c r="I23343" s="184"/>
      <c r="J23343" s="184"/>
      <c r="K23343" s="184"/>
      <c r="L23343" s="183"/>
    </row>
    <row r="23344">
      <c r="A23344" s="454"/>
      <c r="B23344" s="927"/>
      <c r="C23344" s="580"/>
      <c r="D23344" s="939"/>
      <c r="E23344" s="940"/>
      <c r="F23344" s="941"/>
      <c r="G23344" s="937" t="str">
        <f t="array" ref="G23344">xlookup(F23344,'Internal Staffing Calculator'!E:E,'Internal Staffing Calculator'!C:C,"")</f>
        <v/>
      </c>
      <c r="H23344" s="932" t="str">
        <f t="array" ref="H23344">if(F23344&lt;&gt;"", iferror(index('Internal Staffing Calculator'!B$8:B23500,match(F23344,'Internal Staffing Calculator'!E$8:E23500,0)), "Not In Budget"),"")</f>
        <v/>
      </c>
      <c r="I23344" s="184"/>
      <c r="J23344" s="184"/>
      <c r="K23344" s="184"/>
      <c r="L23344" s="183"/>
    </row>
    <row r="23345">
      <c r="A23345" s="454"/>
      <c r="B23345" s="927"/>
      <c r="C23345" s="580"/>
      <c r="D23345" s="939"/>
      <c r="E23345" s="940"/>
      <c r="F23345" s="941"/>
      <c r="G23345" s="937" t="str">
        <f t="array" ref="G23345">xlookup(F23345,'Internal Staffing Calculator'!E:E,'Internal Staffing Calculator'!C:C,"")</f>
        <v/>
      </c>
      <c r="H23345" s="932" t="str">
        <f t="array" ref="H23345">if(F23345&lt;&gt;"", iferror(index('Internal Staffing Calculator'!B$8:B23500,match(F23345,'Internal Staffing Calculator'!E$8:E23500,0)), "Not In Budget"),"")</f>
        <v/>
      </c>
      <c r="I23345" s="184"/>
      <c r="J23345" s="184"/>
      <c r="K23345" s="184"/>
      <c r="L23345" s="183"/>
    </row>
    <row r="23346">
      <c r="A23346" s="454"/>
      <c r="B23346" s="927"/>
      <c r="C23346" s="580"/>
      <c r="D23346" s="939"/>
      <c r="E23346" s="940"/>
      <c r="F23346" s="941"/>
      <c r="G23346" s="937" t="str">
        <f t="array" ref="G23346">xlookup(F23346,'Internal Staffing Calculator'!E:E,'Internal Staffing Calculator'!C:C,"")</f>
        <v/>
      </c>
      <c r="H23346" s="932" t="str">
        <f t="array" ref="H23346">if(F23346&lt;&gt;"", iferror(index('Internal Staffing Calculator'!B$8:B23500,match(F23346,'Internal Staffing Calculator'!E$8:E23500,0)), "Not In Budget"),"")</f>
        <v/>
      </c>
      <c r="I23346" s="184"/>
      <c r="J23346" s="184"/>
      <c r="K23346" s="184"/>
      <c r="L23346" s="183"/>
    </row>
    <row r="23347">
      <c r="A23347" s="454"/>
      <c r="B23347" s="927"/>
      <c r="C23347" s="580"/>
      <c r="D23347" s="939"/>
      <c r="E23347" s="940"/>
      <c r="F23347" s="941"/>
      <c r="G23347" s="937" t="str">
        <f t="array" ref="G23347">xlookup(F23347,'Internal Staffing Calculator'!E:E,'Internal Staffing Calculator'!C:C,"")</f>
        <v/>
      </c>
      <c r="H23347" s="932" t="str">
        <f t="array" ref="H23347">if(F23347&lt;&gt;"", iferror(index('Internal Staffing Calculator'!B$8:B23500,match(F23347,'Internal Staffing Calculator'!E$8:E23500,0)), "Not In Budget"),"")</f>
        <v/>
      </c>
      <c r="I23347" s="184"/>
      <c r="J23347" s="184"/>
      <c r="K23347" s="184"/>
      <c r="L23347" s="183"/>
    </row>
    <row r="23348">
      <c r="A23348" s="454"/>
      <c r="B23348" s="927"/>
      <c r="C23348" s="580"/>
      <c r="D23348" s="939"/>
      <c r="E23348" s="940"/>
      <c r="F23348" s="941"/>
      <c r="G23348" s="937" t="str">
        <f t="array" ref="G23348">xlookup(F23348,'Internal Staffing Calculator'!E:E,'Internal Staffing Calculator'!C:C,"")</f>
        <v/>
      </c>
      <c r="H23348" s="932" t="str">
        <f t="array" ref="H23348">if(F23348&lt;&gt;"", iferror(index('Internal Staffing Calculator'!B$8:B23500,match(F23348,'Internal Staffing Calculator'!E$8:E23500,0)), "Not In Budget"),"")</f>
        <v/>
      </c>
      <c r="I23348" s="184"/>
      <c r="J23348" s="184"/>
      <c r="K23348" s="184"/>
      <c r="L23348" s="183"/>
    </row>
    <row r="23349">
      <c r="A23349" s="454"/>
      <c r="B23349" s="927"/>
      <c r="C23349" s="580"/>
      <c r="D23349" s="939"/>
      <c r="E23349" s="940"/>
      <c r="F23349" s="941"/>
      <c r="G23349" s="937" t="str">
        <f t="array" ref="G23349">xlookup(F23349,'Internal Staffing Calculator'!E:E,'Internal Staffing Calculator'!C:C,"")</f>
        <v/>
      </c>
      <c r="H23349" s="932" t="str">
        <f t="array" ref="H23349">if(F23349&lt;&gt;"", iferror(index('Internal Staffing Calculator'!B$8:B23500,match(F23349,'Internal Staffing Calculator'!E$8:E23500,0)), "Not In Budget"),"")</f>
        <v/>
      </c>
      <c r="I23349" s="184"/>
      <c r="J23349" s="184"/>
      <c r="K23349" s="184"/>
      <c r="L23349" s="183"/>
    </row>
    <row r="23350">
      <c r="A23350" s="454"/>
      <c r="B23350" s="927"/>
      <c r="C23350" s="580"/>
      <c r="D23350" s="939"/>
      <c r="E23350" s="940"/>
      <c r="F23350" s="941"/>
      <c r="G23350" s="937" t="str">
        <f t="array" ref="G23350">xlookup(F23350,'Internal Staffing Calculator'!E:E,'Internal Staffing Calculator'!C:C,"")</f>
        <v/>
      </c>
      <c r="H23350" s="932" t="str">
        <f t="array" ref="H23350">if(F23350&lt;&gt;"", iferror(index('Internal Staffing Calculator'!B$8:B23500,match(F23350,'Internal Staffing Calculator'!E$8:E23500,0)), "Not In Budget"),"")</f>
        <v/>
      </c>
      <c r="I23350" s="184"/>
      <c r="J23350" s="184"/>
      <c r="K23350" s="184"/>
      <c r="L23350" s="183"/>
    </row>
    <row r="23351">
      <c r="A23351" s="454"/>
      <c r="B23351" s="927"/>
      <c r="C23351" s="580"/>
      <c r="D23351" s="939"/>
      <c r="E23351" s="940"/>
      <c r="F23351" s="941"/>
      <c r="G23351" s="937" t="str">
        <f t="array" ref="G23351">xlookup(F23351,'Internal Staffing Calculator'!E:E,'Internal Staffing Calculator'!C:C,"")</f>
        <v/>
      </c>
      <c r="H23351" s="932" t="str">
        <f t="array" ref="H23351">if(F23351&lt;&gt;"", iferror(index('Internal Staffing Calculator'!B$8:B23500,match(F23351,'Internal Staffing Calculator'!E$8:E23500,0)), "Not In Budget"),"")</f>
        <v/>
      </c>
      <c r="I23351" s="184"/>
      <c r="J23351" s="184"/>
      <c r="K23351" s="184"/>
      <c r="L23351" s="183"/>
    </row>
    <row r="23352">
      <c r="A23352" s="454"/>
      <c r="B23352" s="927"/>
      <c r="C23352" s="580"/>
      <c r="D23352" s="939"/>
      <c r="E23352" s="940"/>
      <c r="F23352" s="941"/>
      <c r="G23352" s="937" t="str">
        <f t="array" ref="G23352">xlookup(F23352,'Internal Staffing Calculator'!E:E,'Internal Staffing Calculator'!C:C,"")</f>
        <v/>
      </c>
      <c r="H23352" s="932" t="str">
        <f t="array" ref="H23352">if(F23352&lt;&gt;"", iferror(index('Internal Staffing Calculator'!B$8:B23500,match(F23352,'Internal Staffing Calculator'!E$8:E23500,0)), "Not In Budget"),"")</f>
        <v/>
      </c>
      <c r="I23352" s="184"/>
      <c r="J23352" s="184"/>
      <c r="K23352" s="184"/>
      <c r="L23352" s="183"/>
    </row>
    <row r="23353">
      <c r="A23353" s="454"/>
      <c r="B23353" s="927"/>
      <c r="C23353" s="580"/>
      <c r="D23353" s="939"/>
      <c r="E23353" s="940"/>
      <c r="F23353" s="941"/>
      <c r="G23353" s="937" t="str">
        <f t="array" ref="G23353">xlookup(F23353,'Internal Staffing Calculator'!E:E,'Internal Staffing Calculator'!C:C,"")</f>
        <v/>
      </c>
      <c r="H23353" s="932" t="str">
        <f t="array" ref="H23353">if(F23353&lt;&gt;"", iferror(index('Internal Staffing Calculator'!B$8:B23500,match(F23353,'Internal Staffing Calculator'!E$8:E23500,0)), "Not In Budget"),"")</f>
        <v/>
      </c>
      <c r="I23353" s="184"/>
      <c r="J23353" s="184"/>
      <c r="K23353" s="184"/>
      <c r="L23353" s="183"/>
    </row>
    <row r="23354">
      <c r="A23354" s="454"/>
      <c r="B23354" s="927"/>
      <c r="C23354" s="580"/>
      <c r="D23354" s="939"/>
      <c r="E23354" s="940"/>
      <c r="F23354" s="941"/>
      <c r="G23354" s="937" t="str">
        <f t="array" ref="G23354">xlookup(F23354,'Internal Staffing Calculator'!E:E,'Internal Staffing Calculator'!C:C,"")</f>
        <v/>
      </c>
      <c r="H23354" s="932" t="str">
        <f t="array" ref="H23354">if(F23354&lt;&gt;"", iferror(index('Internal Staffing Calculator'!B$8:B23500,match(F23354,'Internal Staffing Calculator'!E$8:E23500,0)), "Not In Budget"),"")</f>
        <v/>
      </c>
      <c r="I23354" s="184"/>
      <c r="J23354" s="184"/>
      <c r="K23354" s="184"/>
      <c r="L23354" s="183"/>
    </row>
    <row r="23355">
      <c r="A23355" s="454"/>
      <c r="B23355" s="927"/>
      <c r="C23355" s="580"/>
      <c r="D23355" s="939"/>
      <c r="E23355" s="940"/>
      <c r="F23355" s="941"/>
      <c r="G23355" s="937" t="str">
        <f t="array" ref="G23355">xlookup(F23355,'Internal Staffing Calculator'!E:E,'Internal Staffing Calculator'!C:C,"")</f>
        <v/>
      </c>
      <c r="H23355" s="932" t="str">
        <f t="array" ref="H23355">if(F23355&lt;&gt;"", iferror(index('Internal Staffing Calculator'!B$8:B23500,match(F23355,'Internal Staffing Calculator'!E$8:E23500,0)), "Not In Budget"),"")</f>
        <v/>
      </c>
      <c r="I23355" s="184"/>
      <c r="J23355" s="184"/>
      <c r="K23355" s="184"/>
      <c r="L23355" s="183"/>
    </row>
    <row r="23356">
      <c r="A23356" s="454"/>
      <c r="B23356" s="927"/>
      <c r="C23356" s="580"/>
      <c r="D23356" s="939"/>
      <c r="E23356" s="940"/>
      <c r="F23356" s="941"/>
      <c r="G23356" s="937" t="str">
        <f t="array" ref="G23356">xlookup(F23356,'Internal Staffing Calculator'!E:E,'Internal Staffing Calculator'!C:C,"")</f>
        <v/>
      </c>
      <c r="H23356" s="932" t="str">
        <f t="array" ref="H23356">if(F23356&lt;&gt;"", iferror(index('Internal Staffing Calculator'!B$8:B23500,match(F23356,'Internal Staffing Calculator'!E$8:E23500,0)), "Not In Budget"),"")</f>
        <v/>
      </c>
      <c r="I23356" s="184"/>
      <c r="J23356" s="184"/>
      <c r="K23356" s="184"/>
      <c r="L23356" s="183"/>
    </row>
    <row r="23357">
      <c r="A23357" s="454"/>
      <c r="B23357" s="927"/>
      <c r="C23357" s="580"/>
      <c r="D23357" s="939"/>
      <c r="E23357" s="940"/>
      <c r="F23357" s="941"/>
      <c r="G23357" s="937" t="str">
        <f t="array" ref="G23357">xlookup(F23357,'Internal Staffing Calculator'!E:E,'Internal Staffing Calculator'!C:C,"")</f>
        <v/>
      </c>
      <c r="H23357" s="932" t="str">
        <f t="array" ref="H23357">if(F23357&lt;&gt;"", iferror(index('Internal Staffing Calculator'!B$8:B23500,match(F23357,'Internal Staffing Calculator'!E$8:E23500,0)), "Not In Budget"),"")</f>
        <v/>
      </c>
      <c r="I23357" s="184"/>
      <c r="J23357" s="184"/>
      <c r="K23357" s="184"/>
      <c r="L23357" s="183"/>
    </row>
    <row r="23358">
      <c r="A23358" s="454"/>
      <c r="B23358" s="927"/>
      <c r="C23358" s="580"/>
      <c r="D23358" s="939"/>
      <c r="E23358" s="940"/>
      <c r="F23358" s="941"/>
      <c r="G23358" s="937" t="str">
        <f t="array" ref="G23358">xlookup(F23358,'Internal Staffing Calculator'!E:E,'Internal Staffing Calculator'!C:C,"")</f>
        <v/>
      </c>
      <c r="H23358" s="932" t="str">
        <f t="array" ref="H23358">if(F23358&lt;&gt;"", iferror(index('Internal Staffing Calculator'!B$8:B23500,match(F23358,'Internal Staffing Calculator'!E$8:E23500,0)), "Not In Budget"),"")</f>
        <v/>
      </c>
      <c r="I23358" s="184"/>
      <c r="J23358" s="184"/>
      <c r="K23358" s="184"/>
      <c r="L23358" s="183"/>
    </row>
    <row r="23359">
      <c r="A23359" s="454"/>
      <c r="B23359" s="927"/>
      <c r="C23359" s="580"/>
      <c r="D23359" s="939"/>
      <c r="E23359" s="940"/>
      <c r="F23359" s="941"/>
      <c r="G23359" s="937" t="str">
        <f t="array" ref="G23359">xlookup(F23359,'Internal Staffing Calculator'!E:E,'Internal Staffing Calculator'!C:C,"")</f>
        <v/>
      </c>
      <c r="H23359" s="932" t="str">
        <f t="array" ref="H23359">if(F23359&lt;&gt;"", iferror(index('Internal Staffing Calculator'!B$8:B23500,match(F23359,'Internal Staffing Calculator'!E$8:E23500,0)), "Not In Budget"),"")</f>
        <v/>
      </c>
      <c r="I23359" s="184"/>
      <c r="J23359" s="184"/>
      <c r="K23359" s="184"/>
      <c r="L23359" s="183"/>
    </row>
    <row r="23360">
      <c r="A23360" s="454"/>
      <c r="B23360" s="927"/>
      <c r="C23360" s="580"/>
      <c r="D23360" s="939"/>
      <c r="E23360" s="940"/>
      <c r="F23360" s="941"/>
      <c r="G23360" s="937" t="str">
        <f t="array" ref="G23360">xlookup(F23360,'Internal Staffing Calculator'!E:E,'Internal Staffing Calculator'!C:C,"")</f>
        <v/>
      </c>
      <c r="H23360" s="932" t="str">
        <f t="array" ref="H23360">if(F23360&lt;&gt;"", iferror(index('Internal Staffing Calculator'!B$8:B23500,match(F23360,'Internal Staffing Calculator'!E$8:E23500,0)), "Not In Budget"),"")</f>
        <v/>
      </c>
      <c r="I23360" s="184"/>
      <c r="J23360" s="184"/>
      <c r="K23360" s="184"/>
      <c r="L23360" s="183"/>
    </row>
    <row r="23361">
      <c r="A23361" s="454"/>
      <c r="B23361" s="927"/>
      <c r="C23361" s="580"/>
      <c r="D23361" s="939"/>
      <c r="E23361" s="940"/>
      <c r="F23361" s="941"/>
      <c r="G23361" s="937" t="str">
        <f t="array" ref="G23361">xlookup(F23361,'Internal Staffing Calculator'!E:E,'Internal Staffing Calculator'!C:C,"")</f>
        <v/>
      </c>
      <c r="H23361" s="932" t="str">
        <f t="array" ref="H23361">if(F23361&lt;&gt;"", iferror(index('Internal Staffing Calculator'!B$8:B23500,match(F23361,'Internal Staffing Calculator'!E$8:E23500,0)), "Not In Budget"),"")</f>
        <v/>
      </c>
      <c r="I23361" s="184"/>
      <c r="J23361" s="184"/>
      <c r="K23361" s="184"/>
      <c r="L23361" s="183"/>
    </row>
    <row r="23362">
      <c r="A23362" s="454"/>
      <c r="B23362" s="927"/>
      <c r="C23362" s="580"/>
      <c r="D23362" s="939"/>
      <c r="E23362" s="940"/>
      <c r="F23362" s="941"/>
      <c r="G23362" s="937" t="str">
        <f t="array" ref="G23362">xlookup(F23362,'Internal Staffing Calculator'!E:E,'Internal Staffing Calculator'!C:C,"")</f>
        <v/>
      </c>
      <c r="H23362" s="932" t="str">
        <f t="array" ref="H23362">if(F23362&lt;&gt;"", iferror(index('Internal Staffing Calculator'!B$8:B23500,match(F23362,'Internal Staffing Calculator'!E$8:E23500,0)), "Not In Budget"),"")</f>
        <v/>
      </c>
      <c r="I23362" s="184"/>
      <c r="J23362" s="184"/>
      <c r="K23362" s="184"/>
      <c r="L23362" s="183"/>
    </row>
    <row r="23363">
      <c r="A23363" s="454"/>
      <c r="B23363" s="927"/>
      <c r="C23363" s="580"/>
      <c r="D23363" s="939"/>
      <c r="E23363" s="940"/>
      <c r="F23363" s="941"/>
      <c r="G23363" s="937" t="str">
        <f t="array" ref="G23363">xlookup(F23363,'Internal Staffing Calculator'!E:E,'Internal Staffing Calculator'!C:C,"")</f>
        <v/>
      </c>
      <c r="H23363" s="932" t="str">
        <f t="array" ref="H23363">if(F23363&lt;&gt;"", iferror(index('Internal Staffing Calculator'!B$8:B23500,match(F23363,'Internal Staffing Calculator'!E$8:E23500,0)), "Not In Budget"),"")</f>
        <v/>
      </c>
      <c r="I23363" s="184"/>
      <c r="J23363" s="184"/>
      <c r="K23363" s="184"/>
      <c r="L23363" s="183"/>
    </row>
    <row r="23364">
      <c r="A23364" s="454"/>
      <c r="B23364" s="927"/>
      <c r="C23364" s="580"/>
      <c r="D23364" s="939"/>
      <c r="E23364" s="940"/>
      <c r="F23364" s="941"/>
      <c r="G23364" s="937" t="str">
        <f t="array" ref="G23364">xlookup(F23364,'Internal Staffing Calculator'!E:E,'Internal Staffing Calculator'!C:C,"")</f>
        <v/>
      </c>
      <c r="H23364" s="932" t="str">
        <f t="array" ref="H23364">if(F23364&lt;&gt;"", iferror(index('Internal Staffing Calculator'!B$8:B23500,match(F23364,'Internal Staffing Calculator'!E$8:E23500,0)), "Not In Budget"),"")</f>
        <v/>
      </c>
      <c r="I23364" s="184"/>
      <c r="J23364" s="184"/>
      <c r="K23364" s="184"/>
      <c r="L23364" s="183"/>
    </row>
    <row r="23365">
      <c r="A23365" s="454"/>
      <c r="B23365" s="927"/>
      <c r="C23365" s="580"/>
      <c r="D23365" s="939"/>
      <c r="E23365" s="940"/>
      <c r="F23365" s="941"/>
      <c r="G23365" s="937" t="str">
        <f t="array" ref="G23365">xlookup(F23365,'Internal Staffing Calculator'!E:E,'Internal Staffing Calculator'!C:C,"")</f>
        <v/>
      </c>
      <c r="H23365" s="932" t="str">
        <f t="array" ref="H23365">if(F23365&lt;&gt;"", iferror(index('Internal Staffing Calculator'!B$8:B23500,match(F23365,'Internal Staffing Calculator'!E$8:E23500,0)), "Not In Budget"),"")</f>
        <v/>
      </c>
      <c r="I23365" s="184"/>
      <c r="J23365" s="184"/>
      <c r="K23365" s="184"/>
      <c r="L23365" s="183"/>
    </row>
    <row r="23366">
      <c r="A23366" s="454"/>
      <c r="B23366" s="927"/>
      <c r="C23366" s="580"/>
      <c r="D23366" s="939"/>
      <c r="E23366" s="940"/>
      <c r="F23366" s="941"/>
      <c r="G23366" s="937" t="str">
        <f t="array" ref="G23366">xlookup(F23366,'Internal Staffing Calculator'!E:E,'Internal Staffing Calculator'!C:C,"")</f>
        <v/>
      </c>
      <c r="H23366" s="932" t="str">
        <f t="array" ref="H23366">if(F23366&lt;&gt;"", iferror(index('Internal Staffing Calculator'!B$8:B23500,match(F23366,'Internal Staffing Calculator'!E$8:E23500,0)), "Not In Budget"),"")</f>
        <v/>
      </c>
      <c r="I23366" s="184"/>
      <c r="J23366" s="184"/>
      <c r="K23366" s="184"/>
      <c r="L23366" s="183"/>
    </row>
    <row r="23367">
      <c r="A23367" s="454"/>
      <c r="B23367" s="927"/>
      <c r="C23367" s="580"/>
      <c r="D23367" s="939"/>
      <c r="E23367" s="940"/>
      <c r="F23367" s="941"/>
      <c r="G23367" s="937" t="str">
        <f t="array" ref="G23367">xlookup(F23367,'Internal Staffing Calculator'!E:E,'Internal Staffing Calculator'!C:C,"")</f>
        <v/>
      </c>
      <c r="H23367" s="932" t="str">
        <f t="array" ref="H23367">if(F23367&lt;&gt;"", iferror(index('Internal Staffing Calculator'!B$8:B23500,match(F23367,'Internal Staffing Calculator'!E$8:E23500,0)), "Not In Budget"),"")</f>
        <v/>
      </c>
      <c r="I23367" s="184"/>
      <c r="J23367" s="184"/>
      <c r="K23367" s="184"/>
      <c r="L23367" s="183"/>
    </row>
    <row r="23368">
      <c r="A23368" s="454"/>
      <c r="B23368" s="927"/>
      <c r="C23368" s="580"/>
      <c r="D23368" s="939"/>
      <c r="E23368" s="940"/>
      <c r="F23368" s="941"/>
      <c r="G23368" s="937" t="str">
        <f t="array" ref="G23368">xlookup(F23368,'Internal Staffing Calculator'!E:E,'Internal Staffing Calculator'!C:C,"")</f>
        <v/>
      </c>
      <c r="H23368" s="932" t="str">
        <f t="array" ref="H23368">if(F23368&lt;&gt;"", iferror(index('Internal Staffing Calculator'!B$8:B23500,match(F23368,'Internal Staffing Calculator'!E$8:E23500,0)), "Not In Budget"),"")</f>
        <v/>
      </c>
      <c r="I23368" s="184"/>
      <c r="J23368" s="184"/>
      <c r="K23368" s="184"/>
      <c r="L23368" s="183"/>
    </row>
    <row r="23369">
      <c r="A23369" s="454"/>
      <c r="B23369" s="927"/>
      <c r="C23369" s="580"/>
      <c r="D23369" s="939"/>
      <c r="E23369" s="940"/>
      <c r="F23369" s="941"/>
      <c r="G23369" s="937" t="str">
        <f t="array" ref="G23369">xlookup(F23369,'Internal Staffing Calculator'!E:E,'Internal Staffing Calculator'!C:C,"")</f>
        <v/>
      </c>
      <c r="H23369" s="932" t="str">
        <f t="array" ref="H23369">if(F23369&lt;&gt;"", iferror(index('Internal Staffing Calculator'!B$8:B23500,match(F23369,'Internal Staffing Calculator'!E$8:E23500,0)), "Not In Budget"),"")</f>
        <v/>
      </c>
      <c r="I23369" s="184"/>
      <c r="J23369" s="184"/>
      <c r="K23369" s="184"/>
      <c r="L23369" s="183"/>
    </row>
    <row r="23370">
      <c r="A23370" s="454"/>
      <c r="B23370" s="927"/>
      <c r="C23370" s="580"/>
      <c r="D23370" s="939"/>
      <c r="E23370" s="940"/>
      <c r="F23370" s="941"/>
      <c r="G23370" s="937" t="str">
        <f t="array" ref="G23370">xlookup(F23370,'Internal Staffing Calculator'!E:E,'Internal Staffing Calculator'!C:C,"")</f>
        <v/>
      </c>
      <c r="H23370" s="932" t="str">
        <f t="array" ref="H23370">if(F23370&lt;&gt;"", iferror(index('Internal Staffing Calculator'!B$8:B23500,match(F23370,'Internal Staffing Calculator'!E$8:E23500,0)), "Not In Budget"),"")</f>
        <v/>
      </c>
      <c r="I23370" s="184"/>
      <c r="J23370" s="184"/>
      <c r="K23370" s="184"/>
      <c r="L23370" s="183"/>
    </row>
    <row r="23371">
      <c r="A23371" s="454"/>
      <c r="B23371" s="927"/>
      <c r="C23371" s="580"/>
      <c r="D23371" s="939"/>
      <c r="E23371" s="940"/>
      <c r="F23371" s="941"/>
      <c r="G23371" s="937" t="str">
        <f t="array" ref="G23371">xlookup(F23371,'Internal Staffing Calculator'!E:E,'Internal Staffing Calculator'!C:C,"")</f>
        <v/>
      </c>
      <c r="H23371" s="932" t="str">
        <f t="array" ref="H23371">if(F23371&lt;&gt;"", iferror(index('Internal Staffing Calculator'!B$8:B23500,match(F23371,'Internal Staffing Calculator'!E$8:E23500,0)), "Not In Budget"),"")</f>
        <v/>
      </c>
      <c r="I23371" s="184"/>
      <c r="J23371" s="184"/>
      <c r="K23371" s="184"/>
      <c r="L23371" s="183"/>
    </row>
    <row r="23372">
      <c r="A23372" s="454"/>
      <c r="B23372" s="927"/>
      <c r="C23372" s="580"/>
      <c r="D23372" s="939"/>
      <c r="E23372" s="940"/>
      <c r="F23372" s="941"/>
      <c r="G23372" s="937" t="str">
        <f t="array" ref="G23372">xlookup(F23372,'Internal Staffing Calculator'!E:E,'Internal Staffing Calculator'!C:C,"")</f>
        <v/>
      </c>
      <c r="H23372" s="932" t="str">
        <f t="array" ref="H23372">if(F23372&lt;&gt;"", iferror(index('Internal Staffing Calculator'!B$8:B23500,match(F23372,'Internal Staffing Calculator'!E$8:E23500,0)), "Not In Budget"),"")</f>
        <v/>
      </c>
      <c r="I23372" s="184"/>
      <c r="J23372" s="184"/>
      <c r="K23372" s="184"/>
      <c r="L23372" s="183"/>
    </row>
    <row r="23373">
      <c r="A23373" s="454"/>
      <c r="B23373" s="927"/>
      <c r="C23373" s="580"/>
      <c r="D23373" s="939"/>
      <c r="E23373" s="940"/>
      <c r="F23373" s="941"/>
      <c r="G23373" s="937" t="str">
        <f t="array" ref="G23373">xlookup(F23373,'Internal Staffing Calculator'!E:E,'Internal Staffing Calculator'!C:C,"")</f>
        <v/>
      </c>
      <c r="H23373" s="932" t="str">
        <f t="array" ref="H23373">if(F23373&lt;&gt;"", iferror(index('Internal Staffing Calculator'!B$8:B23500,match(F23373,'Internal Staffing Calculator'!E$8:E23500,0)), "Not In Budget"),"")</f>
        <v/>
      </c>
      <c r="I23373" s="184"/>
      <c r="J23373" s="184"/>
      <c r="K23373" s="184"/>
      <c r="L23373" s="183"/>
    </row>
    <row r="23374">
      <c r="A23374" s="454"/>
      <c r="B23374" s="927"/>
      <c r="C23374" s="580"/>
      <c r="D23374" s="939"/>
      <c r="E23374" s="940"/>
      <c r="F23374" s="941"/>
      <c r="G23374" s="937" t="str">
        <f t="array" ref="G23374">xlookup(F23374,'Internal Staffing Calculator'!E:E,'Internal Staffing Calculator'!C:C,"")</f>
        <v/>
      </c>
      <c r="H23374" s="932" t="str">
        <f t="array" ref="H23374">if(F23374&lt;&gt;"", iferror(index('Internal Staffing Calculator'!B$8:B23500,match(F23374,'Internal Staffing Calculator'!E$8:E23500,0)), "Not In Budget"),"")</f>
        <v/>
      </c>
      <c r="I23374" s="184"/>
      <c r="J23374" s="184"/>
      <c r="K23374" s="184"/>
      <c r="L23374" s="183"/>
    </row>
    <row r="23375">
      <c r="A23375" s="454"/>
      <c r="B23375" s="927"/>
      <c r="C23375" s="580"/>
      <c r="D23375" s="939"/>
      <c r="E23375" s="940"/>
      <c r="F23375" s="941"/>
      <c r="G23375" s="937" t="str">
        <f t="array" ref="G23375">xlookup(F23375,'Internal Staffing Calculator'!E:E,'Internal Staffing Calculator'!C:C,"")</f>
        <v/>
      </c>
      <c r="H23375" s="932" t="str">
        <f t="array" ref="H23375">if(F23375&lt;&gt;"", iferror(index('Internal Staffing Calculator'!B$8:B23500,match(F23375,'Internal Staffing Calculator'!E$8:E23500,0)), "Not In Budget"),"")</f>
        <v/>
      </c>
      <c r="I23375" s="184"/>
      <c r="J23375" s="184"/>
      <c r="K23375" s="184"/>
      <c r="L23375" s="183"/>
    </row>
    <row r="23376">
      <c r="A23376" s="454"/>
      <c r="B23376" s="927"/>
      <c r="C23376" s="580"/>
      <c r="D23376" s="939"/>
      <c r="E23376" s="940"/>
      <c r="F23376" s="941"/>
      <c r="G23376" s="937" t="str">
        <f t="array" ref="G23376">xlookup(F23376,'Internal Staffing Calculator'!E:E,'Internal Staffing Calculator'!C:C,"")</f>
        <v/>
      </c>
      <c r="H23376" s="932" t="str">
        <f t="array" ref="H23376">if(F23376&lt;&gt;"", iferror(index('Internal Staffing Calculator'!B$8:B23500,match(F23376,'Internal Staffing Calculator'!E$8:E23500,0)), "Not In Budget"),"")</f>
        <v/>
      </c>
      <c r="I23376" s="184"/>
      <c r="J23376" s="184"/>
      <c r="K23376" s="184"/>
      <c r="L23376" s="183"/>
    </row>
    <row r="23377">
      <c r="A23377" s="454"/>
      <c r="B23377" s="927"/>
      <c r="C23377" s="580"/>
      <c r="D23377" s="939"/>
      <c r="E23377" s="940"/>
      <c r="F23377" s="941"/>
      <c r="G23377" s="937" t="str">
        <f t="array" ref="G23377">xlookup(F23377,'Internal Staffing Calculator'!E:E,'Internal Staffing Calculator'!C:C,"")</f>
        <v/>
      </c>
      <c r="H23377" s="932" t="str">
        <f t="array" ref="H23377">if(F23377&lt;&gt;"", iferror(index('Internal Staffing Calculator'!B$8:B23500,match(F23377,'Internal Staffing Calculator'!E$8:E23500,0)), "Not In Budget"),"")</f>
        <v/>
      </c>
      <c r="I23377" s="184"/>
      <c r="J23377" s="184"/>
      <c r="K23377" s="184"/>
      <c r="L23377" s="183"/>
    </row>
    <row r="23378">
      <c r="A23378" s="454"/>
      <c r="B23378" s="927"/>
      <c r="C23378" s="580"/>
      <c r="D23378" s="939"/>
      <c r="E23378" s="940"/>
      <c r="F23378" s="941"/>
      <c r="G23378" s="937" t="str">
        <f t="array" ref="G23378">xlookup(F23378,'Internal Staffing Calculator'!E:E,'Internal Staffing Calculator'!C:C,"")</f>
        <v/>
      </c>
      <c r="H23378" s="932" t="str">
        <f t="array" ref="H23378">if(F23378&lt;&gt;"", iferror(index('Internal Staffing Calculator'!B$8:B23500,match(F23378,'Internal Staffing Calculator'!E$8:E23500,0)), "Not In Budget"),"")</f>
        <v/>
      </c>
      <c r="I23378" s="184"/>
      <c r="J23378" s="184"/>
      <c r="K23378" s="184"/>
      <c r="L23378" s="183"/>
    </row>
    <row r="23379">
      <c r="A23379" s="454"/>
      <c r="B23379" s="927"/>
      <c r="C23379" s="580"/>
      <c r="D23379" s="939"/>
      <c r="E23379" s="940"/>
      <c r="F23379" s="941"/>
      <c r="G23379" s="937" t="str">
        <f t="array" ref="G23379">xlookup(F23379,'Internal Staffing Calculator'!E:E,'Internal Staffing Calculator'!C:C,"")</f>
        <v/>
      </c>
      <c r="H23379" s="932" t="str">
        <f t="array" ref="H23379">if(F23379&lt;&gt;"", iferror(index('Internal Staffing Calculator'!B$8:B23500,match(F23379,'Internal Staffing Calculator'!E$8:E23500,0)), "Not In Budget"),"")</f>
        <v/>
      </c>
      <c r="I23379" s="184"/>
      <c r="J23379" s="184"/>
      <c r="K23379" s="184"/>
      <c r="L23379" s="183"/>
    </row>
    <row r="23380">
      <c r="A23380" s="454"/>
      <c r="B23380" s="927"/>
      <c r="C23380" s="580"/>
      <c r="D23380" s="939"/>
      <c r="E23380" s="940"/>
      <c r="F23380" s="941"/>
      <c r="G23380" s="937" t="str">
        <f t="array" ref="G23380">xlookup(F23380,'Internal Staffing Calculator'!E:E,'Internal Staffing Calculator'!C:C,"")</f>
        <v/>
      </c>
      <c r="H23380" s="932" t="str">
        <f t="array" ref="H23380">if(F23380&lt;&gt;"", iferror(index('Internal Staffing Calculator'!B$8:B23500,match(F23380,'Internal Staffing Calculator'!E$8:E23500,0)), "Not In Budget"),"")</f>
        <v/>
      </c>
      <c r="I23380" s="184"/>
      <c r="J23380" s="184"/>
      <c r="K23380" s="184"/>
      <c r="L23380" s="183"/>
    </row>
    <row r="23381">
      <c r="A23381" s="454"/>
      <c r="B23381" s="927"/>
      <c r="C23381" s="580"/>
      <c r="D23381" s="939"/>
      <c r="E23381" s="940"/>
      <c r="F23381" s="941"/>
      <c r="G23381" s="937" t="str">
        <f t="array" ref="G23381">xlookup(F23381,'Internal Staffing Calculator'!E:E,'Internal Staffing Calculator'!C:C,"")</f>
        <v/>
      </c>
      <c r="H23381" s="932" t="str">
        <f t="array" ref="H23381">if(F23381&lt;&gt;"", iferror(index('Internal Staffing Calculator'!B$8:B23500,match(F23381,'Internal Staffing Calculator'!E$8:E23500,0)), "Not In Budget"),"")</f>
        <v/>
      </c>
      <c r="I23381" s="184"/>
      <c r="J23381" s="184"/>
      <c r="K23381" s="184"/>
      <c r="L23381" s="183"/>
    </row>
    <row r="23382">
      <c r="A23382" s="454"/>
      <c r="B23382" s="927"/>
      <c r="C23382" s="580"/>
      <c r="D23382" s="939"/>
      <c r="E23382" s="940"/>
      <c r="F23382" s="941"/>
      <c r="G23382" s="937" t="str">
        <f t="array" ref="G23382">xlookup(F23382,'Internal Staffing Calculator'!E:E,'Internal Staffing Calculator'!C:C,"")</f>
        <v/>
      </c>
      <c r="H23382" s="932" t="str">
        <f t="array" ref="H23382">if(F23382&lt;&gt;"", iferror(index('Internal Staffing Calculator'!B$8:B23500,match(F23382,'Internal Staffing Calculator'!E$8:E23500,0)), "Not In Budget"),"")</f>
        <v/>
      </c>
      <c r="I23382" s="184"/>
      <c r="J23382" s="184"/>
      <c r="K23382" s="184"/>
      <c r="L23382" s="183"/>
    </row>
    <row r="23383">
      <c r="A23383" s="454"/>
      <c r="B23383" s="927"/>
      <c r="C23383" s="580"/>
      <c r="D23383" s="939"/>
      <c r="E23383" s="940"/>
      <c r="F23383" s="941"/>
      <c r="G23383" s="937" t="str">
        <f t="array" ref="G23383">xlookup(F23383,'Internal Staffing Calculator'!E:E,'Internal Staffing Calculator'!C:C,"")</f>
        <v/>
      </c>
      <c r="H23383" s="932" t="str">
        <f t="array" ref="H23383">if(F23383&lt;&gt;"", iferror(index('Internal Staffing Calculator'!B$8:B23500,match(F23383,'Internal Staffing Calculator'!E$8:E23500,0)), "Not In Budget"),"")</f>
        <v/>
      </c>
      <c r="I23383" s="184"/>
      <c r="J23383" s="184"/>
      <c r="K23383" s="184"/>
      <c r="L23383" s="183"/>
    </row>
    <row r="23384">
      <c r="A23384" s="454"/>
      <c r="B23384" s="927"/>
      <c r="C23384" s="580"/>
      <c r="D23384" s="939"/>
      <c r="E23384" s="940"/>
      <c r="F23384" s="941"/>
      <c r="G23384" s="937" t="str">
        <f t="array" ref="G23384">xlookup(F23384,'Internal Staffing Calculator'!E:E,'Internal Staffing Calculator'!C:C,"")</f>
        <v/>
      </c>
      <c r="H23384" s="932" t="str">
        <f t="array" ref="H23384">if(F23384&lt;&gt;"", iferror(index('Internal Staffing Calculator'!B$8:B23500,match(F23384,'Internal Staffing Calculator'!E$8:E23500,0)), "Not In Budget"),"")</f>
        <v/>
      </c>
      <c r="I23384" s="184"/>
      <c r="J23384" s="184"/>
      <c r="K23384" s="184"/>
      <c r="L23384" s="183"/>
    </row>
    <row r="23385">
      <c r="A23385" s="454"/>
      <c r="B23385" s="927"/>
      <c r="C23385" s="580"/>
      <c r="D23385" s="939"/>
      <c r="E23385" s="940"/>
      <c r="F23385" s="941"/>
      <c r="G23385" s="937" t="str">
        <f t="array" ref="G23385">xlookup(F23385,'Internal Staffing Calculator'!E:E,'Internal Staffing Calculator'!C:C,"")</f>
        <v/>
      </c>
      <c r="H23385" s="932" t="str">
        <f t="array" ref="H23385">if(F23385&lt;&gt;"", iferror(index('Internal Staffing Calculator'!B$8:B23500,match(F23385,'Internal Staffing Calculator'!E$8:E23500,0)), "Not In Budget"),"")</f>
        <v/>
      </c>
      <c r="I23385" s="184"/>
      <c r="J23385" s="184"/>
      <c r="K23385" s="184"/>
      <c r="L23385" s="183"/>
    </row>
    <row r="23386">
      <c r="A23386" s="454"/>
      <c r="B23386" s="927"/>
      <c r="C23386" s="580"/>
      <c r="D23386" s="939"/>
      <c r="E23386" s="940"/>
      <c r="F23386" s="941"/>
      <c r="G23386" s="937" t="str">
        <f t="array" ref="G23386">xlookup(F23386,'Internal Staffing Calculator'!E:E,'Internal Staffing Calculator'!C:C,"")</f>
        <v/>
      </c>
      <c r="H23386" s="932" t="str">
        <f t="array" ref="H23386">if(F23386&lt;&gt;"", iferror(index('Internal Staffing Calculator'!B$8:B23500,match(F23386,'Internal Staffing Calculator'!E$8:E23500,0)), "Not In Budget"),"")</f>
        <v/>
      </c>
      <c r="I23386" s="184"/>
      <c r="J23386" s="184"/>
      <c r="K23386" s="184"/>
      <c r="L23386" s="183"/>
    </row>
    <row r="23387">
      <c r="A23387" s="454"/>
      <c r="B23387" s="927"/>
      <c r="C23387" s="580"/>
      <c r="D23387" s="939"/>
      <c r="E23387" s="940"/>
      <c r="F23387" s="941"/>
      <c r="G23387" s="937" t="str">
        <f t="array" ref="G23387">xlookup(F23387,'Internal Staffing Calculator'!E:E,'Internal Staffing Calculator'!C:C,"")</f>
        <v/>
      </c>
      <c r="H23387" s="932" t="str">
        <f t="array" ref="H23387">if(F23387&lt;&gt;"", iferror(index('Internal Staffing Calculator'!B$8:B23500,match(F23387,'Internal Staffing Calculator'!E$8:E23500,0)), "Not In Budget"),"")</f>
        <v/>
      </c>
      <c r="I23387" s="184"/>
      <c r="J23387" s="184"/>
      <c r="K23387" s="184"/>
      <c r="L23387" s="183"/>
    </row>
    <row r="23388">
      <c r="A23388" s="454"/>
      <c r="B23388" s="927"/>
      <c r="C23388" s="580"/>
      <c r="D23388" s="939"/>
      <c r="E23388" s="940"/>
      <c r="F23388" s="941"/>
      <c r="G23388" s="937" t="str">
        <f t="array" ref="G23388">xlookup(F23388,'Internal Staffing Calculator'!E:E,'Internal Staffing Calculator'!C:C,"")</f>
        <v/>
      </c>
      <c r="H23388" s="932" t="str">
        <f t="array" ref="H23388">if(F23388&lt;&gt;"", iferror(index('Internal Staffing Calculator'!B$8:B23500,match(F23388,'Internal Staffing Calculator'!E$8:E23500,0)), "Not In Budget"),"")</f>
        <v/>
      </c>
      <c r="I23388" s="184"/>
      <c r="J23388" s="184"/>
      <c r="K23388" s="184"/>
      <c r="L23388" s="183"/>
    </row>
    <row r="23389">
      <c r="A23389" s="454"/>
      <c r="B23389" s="927"/>
      <c r="C23389" s="580"/>
      <c r="D23389" s="939"/>
      <c r="E23389" s="940"/>
      <c r="F23389" s="941"/>
      <c r="G23389" s="937" t="str">
        <f t="array" ref="G23389">xlookup(F23389,'Internal Staffing Calculator'!E:E,'Internal Staffing Calculator'!C:C,"")</f>
        <v/>
      </c>
      <c r="H23389" s="932" t="str">
        <f t="array" ref="H23389">if(F23389&lt;&gt;"", iferror(index('Internal Staffing Calculator'!B$8:B23500,match(F23389,'Internal Staffing Calculator'!E$8:E23500,0)), "Not In Budget"),"")</f>
        <v/>
      </c>
      <c r="I23389" s="184"/>
      <c r="J23389" s="184"/>
      <c r="K23389" s="184"/>
      <c r="L23389" s="183"/>
    </row>
    <row r="23390">
      <c r="A23390" s="454"/>
      <c r="B23390" s="927"/>
      <c r="C23390" s="580"/>
      <c r="D23390" s="939"/>
      <c r="E23390" s="940"/>
      <c r="F23390" s="941"/>
      <c r="G23390" s="937" t="str">
        <f t="array" ref="G23390">xlookup(F23390,'Internal Staffing Calculator'!E:E,'Internal Staffing Calculator'!C:C,"")</f>
        <v/>
      </c>
      <c r="H23390" s="932" t="str">
        <f t="array" ref="H23390">if(F23390&lt;&gt;"", iferror(index('Internal Staffing Calculator'!B$8:B23500,match(F23390,'Internal Staffing Calculator'!E$8:E23500,0)), "Not In Budget"),"")</f>
        <v/>
      </c>
      <c r="I23390" s="184"/>
      <c r="J23390" s="184"/>
      <c r="K23390" s="184"/>
      <c r="L23390" s="183"/>
    </row>
    <row r="23391">
      <c r="A23391" s="454"/>
      <c r="B23391" s="927"/>
      <c r="C23391" s="580"/>
      <c r="D23391" s="939"/>
      <c r="E23391" s="940"/>
      <c r="F23391" s="941"/>
      <c r="G23391" s="937" t="str">
        <f t="array" ref="G23391">xlookup(F23391,'Internal Staffing Calculator'!E:E,'Internal Staffing Calculator'!C:C,"")</f>
        <v/>
      </c>
      <c r="H23391" s="932" t="str">
        <f t="array" ref="H23391">if(F23391&lt;&gt;"", iferror(index('Internal Staffing Calculator'!B$8:B23500,match(F23391,'Internal Staffing Calculator'!E$8:E23500,0)), "Not In Budget"),"")</f>
        <v/>
      </c>
      <c r="I23391" s="184"/>
      <c r="J23391" s="184"/>
      <c r="K23391" s="184"/>
      <c r="L23391" s="183"/>
    </row>
    <row r="23392">
      <c r="A23392" s="454"/>
      <c r="B23392" s="927"/>
      <c r="C23392" s="580"/>
      <c r="D23392" s="939"/>
      <c r="E23392" s="940"/>
      <c r="F23392" s="941"/>
      <c r="G23392" s="937" t="str">
        <f t="array" ref="G23392">xlookup(F23392,'Internal Staffing Calculator'!E:E,'Internal Staffing Calculator'!C:C,"")</f>
        <v/>
      </c>
      <c r="H23392" s="932" t="str">
        <f t="array" ref="H23392">if(F23392&lt;&gt;"", iferror(index('Internal Staffing Calculator'!B$8:B23500,match(F23392,'Internal Staffing Calculator'!E$8:E23500,0)), "Not In Budget"),"")</f>
        <v/>
      </c>
      <c r="I23392" s="184"/>
      <c r="J23392" s="184"/>
      <c r="K23392" s="184"/>
      <c r="L23392" s="183"/>
    </row>
    <row r="23393">
      <c r="A23393" s="454"/>
      <c r="B23393" s="927"/>
      <c r="C23393" s="580"/>
      <c r="D23393" s="939"/>
      <c r="E23393" s="940"/>
      <c r="F23393" s="941"/>
      <c r="G23393" s="937" t="str">
        <f t="array" ref="G23393">xlookup(F23393,'Internal Staffing Calculator'!E:E,'Internal Staffing Calculator'!C:C,"")</f>
        <v/>
      </c>
      <c r="H23393" s="932" t="str">
        <f t="array" ref="H23393">if(F23393&lt;&gt;"", iferror(index('Internal Staffing Calculator'!B$8:B23500,match(F23393,'Internal Staffing Calculator'!E$8:E23500,0)), "Not In Budget"),"")</f>
        <v/>
      </c>
      <c r="I23393" s="184"/>
      <c r="J23393" s="184"/>
      <c r="K23393" s="184"/>
      <c r="L23393" s="183"/>
    </row>
    <row r="23394">
      <c r="A23394" s="454"/>
      <c r="B23394" s="927"/>
      <c r="C23394" s="580"/>
      <c r="D23394" s="939"/>
      <c r="E23394" s="940"/>
      <c r="F23394" s="941"/>
      <c r="G23394" s="937" t="str">
        <f t="array" ref="G23394">xlookup(F23394,'Internal Staffing Calculator'!E:E,'Internal Staffing Calculator'!C:C,"")</f>
        <v/>
      </c>
      <c r="H23394" s="932" t="str">
        <f t="array" ref="H23394">if(F23394&lt;&gt;"", iferror(index('Internal Staffing Calculator'!B$8:B23500,match(F23394,'Internal Staffing Calculator'!E$8:E23500,0)), "Not In Budget"),"")</f>
        <v/>
      </c>
      <c r="I23394" s="184"/>
      <c r="J23394" s="184"/>
      <c r="K23394" s="184"/>
      <c r="L23394" s="183"/>
    </row>
    <row r="23395">
      <c r="A23395" s="454"/>
      <c r="B23395" s="927"/>
      <c r="C23395" s="580"/>
      <c r="D23395" s="939"/>
      <c r="E23395" s="940"/>
      <c r="F23395" s="941"/>
      <c r="G23395" s="937" t="str">
        <f t="array" ref="G23395">xlookup(F23395,'Internal Staffing Calculator'!E:E,'Internal Staffing Calculator'!C:C,"")</f>
        <v/>
      </c>
      <c r="H23395" s="932" t="str">
        <f t="array" ref="H23395">if(F23395&lt;&gt;"", iferror(index('Internal Staffing Calculator'!B$8:B23500,match(F23395,'Internal Staffing Calculator'!E$8:E23500,0)), "Not In Budget"),"")</f>
        <v/>
      </c>
      <c r="I23395" s="184"/>
      <c r="J23395" s="184"/>
      <c r="K23395" s="184"/>
      <c r="L23395" s="183"/>
    </row>
    <row r="23396">
      <c r="A23396" s="454"/>
      <c r="B23396" s="927"/>
      <c r="C23396" s="580"/>
      <c r="D23396" s="939"/>
      <c r="E23396" s="940"/>
      <c r="F23396" s="941"/>
      <c r="G23396" s="937" t="str">
        <f t="array" ref="G23396">xlookup(F23396,'Internal Staffing Calculator'!E:E,'Internal Staffing Calculator'!C:C,"")</f>
        <v/>
      </c>
      <c r="H23396" s="932" t="str">
        <f t="array" ref="H23396">if(F23396&lt;&gt;"", iferror(index('Internal Staffing Calculator'!B$8:B23500,match(F23396,'Internal Staffing Calculator'!E$8:E23500,0)), "Not In Budget"),"")</f>
        <v/>
      </c>
      <c r="I23396" s="184"/>
      <c r="J23396" s="184"/>
      <c r="K23396" s="184"/>
      <c r="L23396" s="183"/>
    </row>
    <row r="23397">
      <c r="A23397" s="454"/>
      <c r="B23397" s="927"/>
      <c r="C23397" s="580"/>
      <c r="D23397" s="939"/>
      <c r="E23397" s="940"/>
      <c r="F23397" s="941"/>
      <c r="G23397" s="937" t="str">
        <f t="array" ref="G23397">xlookup(F23397,'Internal Staffing Calculator'!E:E,'Internal Staffing Calculator'!C:C,"")</f>
        <v/>
      </c>
      <c r="H23397" s="932" t="str">
        <f t="array" ref="H23397">if(F23397&lt;&gt;"", iferror(index('Internal Staffing Calculator'!B$8:B23500,match(F23397,'Internal Staffing Calculator'!E$8:E23500,0)), "Not In Budget"),"")</f>
        <v/>
      </c>
      <c r="I23397" s="184"/>
      <c r="J23397" s="184"/>
      <c r="K23397" s="184"/>
      <c r="L23397" s="183"/>
    </row>
    <row r="23398">
      <c r="A23398" s="454"/>
      <c r="B23398" s="927"/>
      <c r="C23398" s="580"/>
      <c r="D23398" s="939"/>
      <c r="E23398" s="940"/>
      <c r="F23398" s="941"/>
      <c r="G23398" s="937" t="str">
        <f t="array" ref="G23398">xlookup(F23398,'Internal Staffing Calculator'!E:E,'Internal Staffing Calculator'!C:C,"")</f>
        <v/>
      </c>
      <c r="H23398" s="932" t="str">
        <f t="array" ref="H23398">if(F23398&lt;&gt;"", iferror(index('Internal Staffing Calculator'!B$8:B23500,match(F23398,'Internal Staffing Calculator'!E$8:E23500,0)), "Not In Budget"),"")</f>
        <v/>
      </c>
      <c r="I23398" s="184"/>
      <c r="J23398" s="184"/>
      <c r="K23398" s="184"/>
      <c r="L23398" s="183"/>
    </row>
    <row r="23399">
      <c r="A23399" s="454"/>
      <c r="B23399" s="927"/>
      <c r="C23399" s="580"/>
      <c r="D23399" s="939"/>
      <c r="E23399" s="940"/>
      <c r="F23399" s="941"/>
      <c r="G23399" s="937" t="str">
        <f t="array" ref="G23399">xlookup(F23399,'Internal Staffing Calculator'!E:E,'Internal Staffing Calculator'!C:C,"")</f>
        <v/>
      </c>
      <c r="H23399" s="932" t="str">
        <f t="array" ref="H23399">if(F23399&lt;&gt;"", iferror(index('Internal Staffing Calculator'!B$8:B23500,match(F23399,'Internal Staffing Calculator'!E$8:E23500,0)), "Not In Budget"),"")</f>
        <v/>
      </c>
      <c r="I23399" s="184"/>
      <c r="J23399" s="184"/>
      <c r="K23399" s="184"/>
      <c r="L23399" s="183"/>
    </row>
    <row r="23400">
      <c r="A23400" s="454"/>
      <c r="B23400" s="927"/>
      <c r="C23400" s="580"/>
      <c r="D23400" s="939"/>
      <c r="E23400" s="940"/>
      <c r="F23400" s="941"/>
      <c r="G23400" s="937" t="str">
        <f t="array" ref="G23400">xlookup(F23400,'Internal Staffing Calculator'!E:E,'Internal Staffing Calculator'!C:C,"")</f>
        <v/>
      </c>
      <c r="H23400" s="932" t="str">
        <f t="array" ref="H23400">if(F23400&lt;&gt;"", iferror(index('Internal Staffing Calculator'!B$8:B23500,match(F23400,'Internal Staffing Calculator'!E$8:E23500,0)), "Not In Budget"),"")</f>
        <v/>
      </c>
      <c r="I23400" s="184"/>
      <c r="J23400" s="184"/>
      <c r="K23400" s="184"/>
      <c r="L23400" s="183"/>
    </row>
    <row r="23401">
      <c r="A23401" s="454"/>
      <c r="B23401" s="927"/>
      <c r="C23401" s="580"/>
      <c r="D23401" s="939"/>
      <c r="E23401" s="940"/>
      <c r="F23401" s="941"/>
      <c r="G23401" s="937" t="str">
        <f t="array" ref="G23401">xlookup(F23401,'Internal Staffing Calculator'!E:E,'Internal Staffing Calculator'!C:C,"")</f>
        <v/>
      </c>
      <c r="H23401" s="932" t="str">
        <f t="array" ref="H23401">if(F23401&lt;&gt;"", iferror(index('Internal Staffing Calculator'!B$8:B23500,match(F23401,'Internal Staffing Calculator'!E$8:E23500,0)), "Not In Budget"),"")</f>
        <v/>
      </c>
      <c r="I23401" s="184"/>
      <c r="J23401" s="184"/>
      <c r="K23401" s="184"/>
      <c r="L23401" s="183"/>
    </row>
    <row r="23402">
      <c r="A23402" s="454"/>
      <c r="B23402" s="927"/>
      <c r="C23402" s="580"/>
      <c r="D23402" s="939"/>
      <c r="E23402" s="940"/>
      <c r="F23402" s="941"/>
      <c r="G23402" s="937" t="str">
        <f t="array" ref="G23402">xlookup(F23402,'Internal Staffing Calculator'!E:E,'Internal Staffing Calculator'!C:C,"")</f>
        <v/>
      </c>
      <c r="H23402" s="932" t="str">
        <f t="array" ref="H23402">if(F23402&lt;&gt;"", iferror(index('Internal Staffing Calculator'!B$8:B23500,match(F23402,'Internal Staffing Calculator'!E$8:E23500,0)), "Not In Budget"),"")</f>
        <v/>
      </c>
      <c r="I23402" s="184"/>
      <c r="J23402" s="184"/>
      <c r="K23402" s="184"/>
      <c r="L23402" s="183"/>
    </row>
    <row r="23403">
      <c r="A23403" s="454"/>
      <c r="B23403" s="927"/>
      <c r="C23403" s="580"/>
      <c r="D23403" s="939"/>
      <c r="E23403" s="940"/>
      <c r="F23403" s="941"/>
      <c r="G23403" s="937" t="str">
        <f t="array" ref="G23403">xlookup(F23403,'Internal Staffing Calculator'!E:E,'Internal Staffing Calculator'!C:C,"")</f>
        <v/>
      </c>
      <c r="H23403" s="932" t="str">
        <f t="array" ref="H23403">if(F23403&lt;&gt;"", iferror(index('Internal Staffing Calculator'!B$8:B23500,match(F23403,'Internal Staffing Calculator'!E$8:E23500,0)), "Not In Budget"),"")</f>
        <v/>
      </c>
      <c r="I23403" s="184"/>
      <c r="J23403" s="184"/>
      <c r="K23403" s="184"/>
      <c r="L23403" s="183"/>
    </row>
    <row r="23404">
      <c r="A23404" s="454"/>
      <c r="B23404" s="927"/>
      <c r="C23404" s="580"/>
      <c r="D23404" s="939"/>
      <c r="E23404" s="940"/>
      <c r="F23404" s="941"/>
      <c r="G23404" s="937" t="str">
        <f t="array" ref="G23404">xlookup(F23404,'Internal Staffing Calculator'!E:E,'Internal Staffing Calculator'!C:C,"")</f>
        <v/>
      </c>
      <c r="H23404" s="932" t="str">
        <f t="array" ref="H23404">if(F23404&lt;&gt;"", iferror(index('Internal Staffing Calculator'!B$8:B23500,match(F23404,'Internal Staffing Calculator'!E$8:E23500,0)), "Not In Budget"),"")</f>
        <v/>
      </c>
      <c r="I23404" s="184"/>
      <c r="J23404" s="184"/>
      <c r="K23404" s="184"/>
      <c r="L23404" s="183"/>
    </row>
    <row r="23405">
      <c r="A23405" s="454"/>
      <c r="B23405" s="927"/>
      <c r="C23405" s="580"/>
      <c r="D23405" s="939"/>
      <c r="E23405" s="940"/>
      <c r="F23405" s="941"/>
      <c r="G23405" s="937" t="str">
        <f t="array" ref="G23405">xlookup(F23405,'Internal Staffing Calculator'!E:E,'Internal Staffing Calculator'!C:C,"")</f>
        <v/>
      </c>
      <c r="H23405" s="932" t="str">
        <f t="array" ref="H23405">if(F23405&lt;&gt;"", iferror(index('Internal Staffing Calculator'!B$8:B23500,match(F23405,'Internal Staffing Calculator'!E$8:E23500,0)), "Not In Budget"),"")</f>
        <v/>
      </c>
      <c r="I23405" s="184"/>
      <c r="J23405" s="184"/>
      <c r="K23405" s="184"/>
      <c r="L23405" s="183"/>
    </row>
    <row r="23406">
      <c r="A23406" s="454"/>
      <c r="B23406" s="927"/>
      <c r="C23406" s="580"/>
      <c r="D23406" s="939"/>
      <c r="E23406" s="940"/>
      <c r="F23406" s="941"/>
      <c r="G23406" s="937" t="str">
        <f t="array" ref="G23406">xlookup(F23406,'Internal Staffing Calculator'!E:E,'Internal Staffing Calculator'!C:C,"")</f>
        <v/>
      </c>
      <c r="H23406" s="932" t="str">
        <f t="array" ref="H23406">if(F23406&lt;&gt;"", iferror(index('Internal Staffing Calculator'!B$8:B23500,match(F23406,'Internal Staffing Calculator'!E$8:E23500,0)), "Not In Budget"),"")</f>
        <v/>
      </c>
      <c r="I23406" s="184"/>
      <c r="J23406" s="184"/>
      <c r="K23406" s="184"/>
      <c r="L23406" s="183"/>
    </row>
    <row r="23407">
      <c r="A23407" s="454"/>
      <c r="B23407" s="927"/>
      <c r="C23407" s="580"/>
      <c r="D23407" s="939"/>
      <c r="E23407" s="940"/>
      <c r="F23407" s="941"/>
      <c r="G23407" s="937" t="str">
        <f t="array" ref="G23407">xlookup(F23407,'Internal Staffing Calculator'!E:E,'Internal Staffing Calculator'!C:C,"")</f>
        <v/>
      </c>
      <c r="H23407" s="932" t="str">
        <f t="array" ref="H23407">if(F23407&lt;&gt;"", iferror(index('Internal Staffing Calculator'!B$8:B23500,match(F23407,'Internal Staffing Calculator'!E$8:E23500,0)), "Not In Budget"),"")</f>
        <v/>
      </c>
      <c r="I23407" s="184"/>
      <c r="J23407" s="184"/>
      <c r="K23407" s="184"/>
      <c r="L23407" s="183"/>
    </row>
    <row r="23408">
      <c r="A23408" s="454"/>
      <c r="B23408" s="927"/>
      <c r="C23408" s="580"/>
      <c r="D23408" s="939"/>
      <c r="E23408" s="940"/>
      <c r="F23408" s="941"/>
      <c r="G23408" s="937" t="str">
        <f t="array" ref="G23408">xlookup(F23408,'Internal Staffing Calculator'!E:E,'Internal Staffing Calculator'!C:C,"")</f>
        <v/>
      </c>
      <c r="H23408" s="932" t="str">
        <f t="array" ref="H23408">if(F23408&lt;&gt;"", iferror(index('Internal Staffing Calculator'!B$8:B23500,match(F23408,'Internal Staffing Calculator'!E$8:E23500,0)), "Not In Budget"),"")</f>
        <v/>
      </c>
      <c r="I23408" s="184"/>
      <c r="J23408" s="184"/>
      <c r="K23408" s="184"/>
      <c r="L23408" s="183"/>
    </row>
    <row r="23409">
      <c r="A23409" s="454"/>
      <c r="B23409" s="927"/>
      <c r="C23409" s="580"/>
      <c r="D23409" s="939"/>
      <c r="E23409" s="940"/>
      <c r="F23409" s="941"/>
      <c r="G23409" s="937" t="str">
        <f t="array" ref="G23409">xlookup(F23409,'Internal Staffing Calculator'!E:E,'Internal Staffing Calculator'!C:C,"")</f>
        <v/>
      </c>
      <c r="H23409" s="932" t="str">
        <f t="array" ref="H23409">if(F23409&lt;&gt;"", iferror(index('Internal Staffing Calculator'!B$8:B23500,match(F23409,'Internal Staffing Calculator'!E$8:E23500,0)), "Not In Budget"),"")</f>
        <v/>
      </c>
      <c r="I23409" s="184"/>
      <c r="J23409" s="184"/>
      <c r="K23409" s="184"/>
      <c r="L23409" s="183"/>
    </row>
    <row r="23410">
      <c r="A23410" s="454"/>
      <c r="B23410" s="927"/>
      <c r="C23410" s="580"/>
      <c r="D23410" s="939"/>
      <c r="E23410" s="940"/>
      <c r="F23410" s="941"/>
      <c r="G23410" s="937" t="str">
        <f t="array" ref="G23410">xlookup(F23410,'Internal Staffing Calculator'!E:E,'Internal Staffing Calculator'!C:C,"")</f>
        <v/>
      </c>
      <c r="H23410" s="932" t="str">
        <f t="array" ref="H23410">if(F23410&lt;&gt;"", iferror(index('Internal Staffing Calculator'!B$8:B23500,match(F23410,'Internal Staffing Calculator'!E$8:E23500,0)), "Not In Budget"),"")</f>
        <v/>
      </c>
      <c r="I23410" s="184"/>
      <c r="J23410" s="184"/>
      <c r="K23410" s="184"/>
      <c r="L23410" s="183"/>
    </row>
    <row r="23411">
      <c r="A23411" s="454"/>
      <c r="B23411" s="927"/>
      <c r="C23411" s="580"/>
      <c r="D23411" s="939"/>
      <c r="E23411" s="940"/>
      <c r="F23411" s="941"/>
      <c r="G23411" s="937" t="str">
        <f t="array" ref="G23411">xlookup(F23411,'Internal Staffing Calculator'!E:E,'Internal Staffing Calculator'!C:C,"")</f>
        <v/>
      </c>
      <c r="H23411" s="932" t="str">
        <f t="array" ref="H23411">if(F23411&lt;&gt;"", iferror(index('Internal Staffing Calculator'!B$8:B23500,match(F23411,'Internal Staffing Calculator'!E$8:E23500,0)), "Not In Budget"),"")</f>
        <v/>
      </c>
      <c r="I23411" s="184"/>
      <c r="J23411" s="184"/>
      <c r="K23411" s="184"/>
      <c r="L23411" s="183"/>
    </row>
    <row r="23412">
      <c r="A23412" s="454"/>
      <c r="B23412" s="927"/>
      <c r="C23412" s="580"/>
      <c r="D23412" s="939"/>
      <c r="E23412" s="940"/>
      <c r="F23412" s="941"/>
      <c r="G23412" s="937" t="str">
        <f t="array" ref="G23412">xlookup(F23412,'Internal Staffing Calculator'!E:E,'Internal Staffing Calculator'!C:C,"")</f>
        <v/>
      </c>
      <c r="H23412" s="932" t="str">
        <f t="array" ref="H23412">if(F23412&lt;&gt;"", iferror(index('Internal Staffing Calculator'!B$8:B23500,match(F23412,'Internal Staffing Calculator'!E$8:E23500,0)), "Not In Budget"),"")</f>
        <v/>
      </c>
      <c r="I23412" s="184"/>
      <c r="J23412" s="184"/>
      <c r="K23412" s="184"/>
      <c r="L23412" s="183"/>
    </row>
    <row r="23413">
      <c r="A23413" s="454"/>
      <c r="B23413" s="927"/>
      <c r="C23413" s="580"/>
      <c r="D23413" s="939"/>
      <c r="E23413" s="940"/>
      <c r="F23413" s="941"/>
      <c r="G23413" s="937" t="str">
        <f t="array" ref="G23413">xlookup(F23413,'Internal Staffing Calculator'!E:E,'Internal Staffing Calculator'!C:C,"")</f>
        <v/>
      </c>
      <c r="H23413" s="932" t="str">
        <f t="array" ref="H23413">if(F23413&lt;&gt;"", iferror(index('Internal Staffing Calculator'!B$8:B23500,match(F23413,'Internal Staffing Calculator'!E$8:E23500,0)), "Not In Budget"),"")</f>
        <v/>
      </c>
      <c r="I23413" s="184"/>
      <c r="J23413" s="184"/>
      <c r="K23413" s="184"/>
      <c r="L23413" s="183"/>
    </row>
    <row r="23414">
      <c r="A23414" s="454"/>
      <c r="B23414" s="927"/>
      <c r="C23414" s="580"/>
      <c r="D23414" s="939"/>
      <c r="E23414" s="940"/>
      <c r="F23414" s="941"/>
      <c r="G23414" s="937" t="str">
        <f t="array" ref="G23414">xlookup(F23414,'Internal Staffing Calculator'!E:E,'Internal Staffing Calculator'!C:C,"")</f>
        <v/>
      </c>
      <c r="H23414" s="932" t="str">
        <f t="array" ref="H23414">if(F23414&lt;&gt;"", iferror(index('Internal Staffing Calculator'!B$8:B23500,match(F23414,'Internal Staffing Calculator'!E$8:E23500,0)), "Not In Budget"),"")</f>
        <v/>
      </c>
      <c r="I23414" s="184"/>
      <c r="J23414" s="184"/>
      <c r="K23414" s="184"/>
      <c r="L23414" s="183"/>
    </row>
    <row r="23415">
      <c r="A23415" s="454"/>
      <c r="B23415" s="927"/>
      <c r="C23415" s="580"/>
      <c r="D23415" s="939"/>
      <c r="E23415" s="940"/>
      <c r="F23415" s="941"/>
      <c r="G23415" s="937" t="str">
        <f t="array" ref="G23415">xlookup(F23415,'Internal Staffing Calculator'!E:E,'Internal Staffing Calculator'!C:C,"")</f>
        <v/>
      </c>
      <c r="H23415" s="932" t="str">
        <f t="array" ref="H23415">if(F23415&lt;&gt;"", iferror(index('Internal Staffing Calculator'!B$8:B23500,match(F23415,'Internal Staffing Calculator'!E$8:E23500,0)), "Not In Budget"),"")</f>
        <v/>
      </c>
      <c r="I23415" s="184"/>
      <c r="J23415" s="184"/>
      <c r="K23415" s="184"/>
      <c r="L23415" s="183"/>
    </row>
    <row r="23416">
      <c r="A23416" s="454"/>
      <c r="B23416" s="927"/>
      <c r="C23416" s="580"/>
      <c r="D23416" s="939"/>
      <c r="E23416" s="940"/>
      <c r="F23416" s="941"/>
      <c r="G23416" s="937" t="str">
        <f t="array" ref="G23416">xlookup(F23416,'Internal Staffing Calculator'!E:E,'Internal Staffing Calculator'!C:C,"")</f>
        <v/>
      </c>
      <c r="H23416" s="932" t="str">
        <f t="array" ref="H23416">if(F23416&lt;&gt;"", iferror(index('Internal Staffing Calculator'!B$8:B23500,match(F23416,'Internal Staffing Calculator'!E$8:E23500,0)), "Not In Budget"),"")</f>
        <v/>
      </c>
      <c r="I23416" s="184"/>
      <c r="J23416" s="184"/>
      <c r="K23416" s="184"/>
      <c r="L23416" s="183"/>
    </row>
    <row r="23417">
      <c r="A23417" s="454"/>
      <c r="B23417" s="927"/>
      <c r="C23417" s="580"/>
      <c r="D23417" s="939"/>
      <c r="E23417" s="940"/>
      <c r="F23417" s="941"/>
      <c r="G23417" s="937" t="str">
        <f t="array" ref="G23417">xlookup(F23417,'Internal Staffing Calculator'!E:E,'Internal Staffing Calculator'!C:C,"")</f>
        <v/>
      </c>
      <c r="H23417" s="932" t="str">
        <f t="array" ref="H23417">if(F23417&lt;&gt;"", iferror(index('Internal Staffing Calculator'!B$8:B23500,match(F23417,'Internal Staffing Calculator'!E$8:E23500,0)), "Not In Budget"),"")</f>
        <v/>
      </c>
      <c r="I23417" s="184"/>
      <c r="J23417" s="184"/>
      <c r="K23417" s="184"/>
      <c r="L23417" s="183"/>
    </row>
    <row r="23418">
      <c r="A23418" s="454"/>
      <c r="B23418" s="927"/>
      <c r="C23418" s="580"/>
      <c r="D23418" s="939"/>
      <c r="E23418" s="940"/>
      <c r="F23418" s="941"/>
      <c r="G23418" s="937" t="str">
        <f t="array" ref="G23418">xlookup(F23418,'Internal Staffing Calculator'!E:E,'Internal Staffing Calculator'!C:C,"")</f>
        <v/>
      </c>
      <c r="H23418" s="932" t="str">
        <f t="array" ref="H23418">if(F23418&lt;&gt;"", iferror(index('Internal Staffing Calculator'!B$8:B23500,match(F23418,'Internal Staffing Calculator'!E$8:E23500,0)), "Not In Budget"),"")</f>
        <v/>
      </c>
      <c r="I23418" s="184"/>
      <c r="J23418" s="184"/>
      <c r="K23418" s="184"/>
      <c r="L23418" s="183"/>
    </row>
    <row r="23419">
      <c r="A23419" s="454"/>
      <c r="B23419" s="927"/>
      <c r="C23419" s="580"/>
      <c r="D23419" s="939"/>
      <c r="E23419" s="940"/>
      <c r="F23419" s="941"/>
      <c r="G23419" s="937" t="str">
        <f t="array" ref="G23419">xlookup(F23419,'Internal Staffing Calculator'!E:E,'Internal Staffing Calculator'!C:C,"")</f>
        <v/>
      </c>
      <c r="H23419" s="932" t="str">
        <f t="array" ref="H23419">if(F23419&lt;&gt;"", iferror(index('Internal Staffing Calculator'!B$8:B23500,match(F23419,'Internal Staffing Calculator'!E$8:E23500,0)), "Not In Budget"),"")</f>
        <v/>
      </c>
      <c r="I23419" s="184"/>
      <c r="J23419" s="184"/>
      <c r="K23419" s="184"/>
      <c r="L23419" s="183"/>
    </row>
    <row r="23420">
      <c r="A23420" s="454"/>
      <c r="B23420" s="927"/>
      <c r="C23420" s="580"/>
      <c r="D23420" s="939"/>
      <c r="E23420" s="940"/>
      <c r="F23420" s="941"/>
      <c r="G23420" s="937" t="str">
        <f t="array" ref="G23420">xlookup(F23420,'Internal Staffing Calculator'!E:E,'Internal Staffing Calculator'!C:C,"")</f>
        <v/>
      </c>
      <c r="H23420" s="932" t="str">
        <f t="array" ref="H23420">if(F23420&lt;&gt;"", iferror(index('Internal Staffing Calculator'!B$8:B23500,match(F23420,'Internal Staffing Calculator'!E$8:E23500,0)), "Not In Budget"),"")</f>
        <v/>
      </c>
      <c r="I23420" s="184"/>
      <c r="J23420" s="184"/>
      <c r="K23420" s="184"/>
      <c r="L23420" s="183"/>
    </row>
    <row r="23421">
      <c r="A23421" s="454"/>
      <c r="B23421" s="927"/>
      <c r="C23421" s="580"/>
      <c r="D23421" s="939"/>
      <c r="E23421" s="940"/>
      <c r="F23421" s="941"/>
      <c r="G23421" s="937" t="str">
        <f t="array" ref="G23421">xlookup(F23421,'Internal Staffing Calculator'!E:E,'Internal Staffing Calculator'!C:C,"")</f>
        <v/>
      </c>
      <c r="H23421" s="932" t="str">
        <f t="array" ref="H23421">if(F23421&lt;&gt;"", iferror(index('Internal Staffing Calculator'!B$8:B23500,match(F23421,'Internal Staffing Calculator'!E$8:E23500,0)), "Not In Budget"),"")</f>
        <v/>
      </c>
      <c r="I23421" s="184"/>
      <c r="J23421" s="184"/>
      <c r="K23421" s="184"/>
      <c r="L23421" s="183"/>
    </row>
    <row r="23422">
      <c r="A23422" s="454"/>
      <c r="B23422" s="927"/>
      <c r="C23422" s="580"/>
      <c r="D23422" s="939"/>
      <c r="E23422" s="940"/>
      <c r="F23422" s="941"/>
      <c r="G23422" s="937" t="str">
        <f t="array" ref="G23422">xlookup(F23422,'Internal Staffing Calculator'!E:E,'Internal Staffing Calculator'!C:C,"")</f>
        <v/>
      </c>
      <c r="H23422" s="932" t="str">
        <f t="array" ref="H23422">if(F23422&lt;&gt;"", iferror(index('Internal Staffing Calculator'!B$8:B23500,match(F23422,'Internal Staffing Calculator'!E$8:E23500,0)), "Not In Budget"),"")</f>
        <v/>
      </c>
      <c r="I23422" s="184"/>
      <c r="J23422" s="184"/>
      <c r="K23422" s="184"/>
      <c r="L23422" s="183"/>
    </row>
    <row r="23423">
      <c r="A23423" s="454"/>
      <c r="B23423" s="927"/>
      <c r="C23423" s="580"/>
      <c r="D23423" s="939"/>
      <c r="E23423" s="940"/>
      <c r="F23423" s="941"/>
      <c r="G23423" s="937" t="str">
        <f t="array" ref="G23423">xlookup(F23423,'Internal Staffing Calculator'!E:E,'Internal Staffing Calculator'!C:C,"")</f>
        <v/>
      </c>
      <c r="H23423" s="932" t="str">
        <f t="array" ref="H23423">if(F23423&lt;&gt;"", iferror(index('Internal Staffing Calculator'!B$8:B23500,match(F23423,'Internal Staffing Calculator'!E$8:E23500,0)), "Not In Budget"),"")</f>
        <v/>
      </c>
      <c r="I23423" s="184"/>
      <c r="J23423" s="184"/>
      <c r="K23423" s="184"/>
      <c r="L23423" s="183"/>
    </row>
    <row r="23424">
      <c r="A23424" s="454"/>
      <c r="B23424" s="927"/>
      <c r="C23424" s="580"/>
      <c r="D23424" s="939"/>
      <c r="E23424" s="940"/>
      <c r="F23424" s="941"/>
      <c r="G23424" s="937" t="str">
        <f t="array" ref="G23424">xlookup(F23424,'Internal Staffing Calculator'!E:E,'Internal Staffing Calculator'!C:C,"")</f>
        <v/>
      </c>
      <c r="H23424" s="932" t="str">
        <f t="array" ref="H23424">if(F23424&lt;&gt;"", iferror(index('Internal Staffing Calculator'!B$8:B23500,match(F23424,'Internal Staffing Calculator'!E$8:E23500,0)), "Not In Budget"),"")</f>
        <v/>
      </c>
      <c r="I23424" s="184"/>
      <c r="J23424" s="184"/>
      <c r="K23424" s="184"/>
      <c r="L23424" s="183"/>
    </row>
    <row r="23425">
      <c r="A23425" s="454"/>
      <c r="B23425" s="927"/>
      <c r="C23425" s="580"/>
      <c r="D23425" s="939"/>
      <c r="E23425" s="940"/>
      <c r="F23425" s="941"/>
      <c r="G23425" s="937" t="str">
        <f t="array" ref="G23425">xlookup(F23425,'Internal Staffing Calculator'!E:E,'Internal Staffing Calculator'!C:C,"")</f>
        <v/>
      </c>
      <c r="H23425" s="932" t="str">
        <f t="array" ref="H23425">if(F23425&lt;&gt;"", iferror(index('Internal Staffing Calculator'!B$8:B23500,match(F23425,'Internal Staffing Calculator'!E$8:E23500,0)), "Not In Budget"),"")</f>
        <v/>
      </c>
      <c r="I23425" s="184"/>
      <c r="J23425" s="184"/>
      <c r="K23425" s="184"/>
      <c r="L23425" s="183"/>
    </row>
    <row r="23426">
      <c r="A23426" s="454"/>
      <c r="B23426" s="927"/>
      <c r="C23426" s="580"/>
      <c r="D23426" s="939"/>
      <c r="E23426" s="940"/>
      <c r="F23426" s="941"/>
      <c r="G23426" s="937" t="str">
        <f t="array" ref="G23426">xlookup(F23426,'Internal Staffing Calculator'!E:E,'Internal Staffing Calculator'!C:C,"")</f>
        <v/>
      </c>
      <c r="H23426" s="932" t="str">
        <f t="array" ref="H23426">if(F23426&lt;&gt;"", iferror(index('Internal Staffing Calculator'!B$8:B23500,match(F23426,'Internal Staffing Calculator'!E$8:E23500,0)), "Not In Budget"),"")</f>
        <v/>
      </c>
      <c r="I23426" s="184"/>
      <c r="J23426" s="184"/>
      <c r="K23426" s="184"/>
      <c r="L23426" s="183"/>
    </row>
    <row r="23427">
      <c r="A23427" s="454"/>
      <c r="B23427" s="927"/>
      <c r="C23427" s="580"/>
      <c r="D23427" s="939"/>
      <c r="E23427" s="940"/>
      <c r="F23427" s="941"/>
      <c r="G23427" s="937" t="str">
        <f t="array" ref="G23427">xlookup(F23427,'Internal Staffing Calculator'!E:E,'Internal Staffing Calculator'!C:C,"")</f>
        <v/>
      </c>
      <c r="H23427" s="932" t="str">
        <f t="array" ref="H23427">if(F23427&lt;&gt;"", iferror(index('Internal Staffing Calculator'!B$8:B23500,match(F23427,'Internal Staffing Calculator'!E$8:E23500,0)), "Not In Budget"),"")</f>
        <v/>
      </c>
      <c r="I23427" s="184"/>
      <c r="J23427" s="184"/>
      <c r="K23427" s="184"/>
      <c r="L23427" s="183"/>
    </row>
    <row r="23428">
      <c r="A23428" s="454"/>
      <c r="B23428" s="927"/>
      <c r="C23428" s="580"/>
      <c r="D23428" s="939"/>
      <c r="E23428" s="940"/>
      <c r="F23428" s="941"/>
      <c r="G23428" s="937" t="str">
        <f t="array" ref="G23428">xlookup(F23428,'Internal Staffing Calculator'!E:E,'Internal Staffing Calculator'!C:C,"")</f>
        <v/>
      </c>
      <c r="H23428" s="932" t="str">
        <f t="array" ref="H23428">if(F23428&lt;&gt;"", iferror(index('Internal Staffing Calculator'!B$8:B23500,match(F23428,'Internal Staffing Calculator'!E$8:E23500,0)), "Not In Budget"),"")</f>
        <v/>
      </c>
      <c r="I23428" s="184"/>
      <c r="J23428" s="184"/>
      <c r="K23428" s="184"/>
      <c r="L23428" s="183"/>
    </row>
    <row r="23429">
      <c r="A23429" s="454"/>
      <c r="B23429" s="927"/>
      <c r="C23429" s="580"/>
      <c r="D23429" s="939"/>
      <c r="E23429" s="940"/>
      <c r="F23429" s="941"/>
      <c r="G23429" s="937" t="str">
        <f t="array" ref="G23429">xlookup(F23429,'Internal Staffing Calculator'!E:E,'Internal Staffing Calculator'!C:C,"")</f>
        <v/>
      </c>
      <c r="H23429" s="932" t="str">
        <f t="array" ref="H23429">if(F23429&lt;&gt;"", iferror(index('Internal Staffing Calculator'!B$8:B23500,match(F23429,'Internal Staffing Calculator'!E$8:E23500,0)), "Not In Budget"),"")</f>
        <v/>
      </c>
      <c r="I23429" s="184"/>
      <c r="J23429" s="184"/>
      <c r="K23429" s="184"/>
      <c r="L23429" s="183"/>
    </row>
    <row r="23430">
      <c r="A23430" s="454"/>
      <c r="B23430" s="927"/>
      <c r="C23430" s="580"/>
      <c r="D23430" s="939"/>
      <c r="E23430" s="940"/>
      <c r="F23430" s="941"/>
      <c r="G23430" s="937" t="str">
        <f t="array" ref="G23430">xlookup(F23430,'Internal Staffing Calculator'!E:E,'Internal Staffing Calculator'!C:C,"")</f>
        <v/>
      </c>
      <c r="H23430" s="932" t="str">
        <f t="array" ref="H23430">if(F23430&lt;&gt;"", iferror(index('Internal Staffing Calculator'!B$8:B23500,match(F23430,'Internal Staffing Calculator'!E$8:E23500,0)), "Not In Budget"),"")</f>
        <v/>
      </c>
      <c r="I23430" s="184"/>
      <c r="J23430" s="184"/>
      <c r="K23430" s="184"/>
      <c r="L23430" s="183"/>
    </row>
    <row r="23431">
      <c r="A23431" s="454"/>
      <c r="B23431" s="927"/>
      <c r="C23431" s="580"/>
      <c r="D23431" s="939"/>
      <c r="E23431" s="940"/>
      <c r="F23431" s="941"/>
      <c r="G23431" s="937" t="str">
        <f t="array" ref="G23431">xlookup(F23431,'Internal Staffing Calculator'!E:E,'Internal Staffing Calculator'!C:C,"")</f>
        <v/>
      </c>
      <c r="H23431" s="932" t="str">
        <f t="array" ref="H23431">if(F23431&lt;&gt;"", iferror(index('Internal Staffing Calculator'!B$8:B23500,match(F23431,'Internal Staffing Calculator'!E$8:E23500,0)), "Not In Budget"),"")</f>
        <v/>
      </c>
      <c r="I23431" s="184"/>
      <c r="J23431" s="184"/>
      <c r="K23431" s="184"/>
      <c r="L23431" s="183"/>
    </row>
    <row r="23432">
      <c r="A23432" s="454"/>
      <c r="B23432" s="927"/>
      <c r="C23432" s="580"/>
      <c r="D23432" s="939"/>
      <c r="E23432" s="940"/>
      <c r="F23432" s="941"/>
      <c r="G23432" s="937" t="str">
        <f t="array" ref="G23432">xlookup(F23432,'Internal Staffing Calculator'!E:E,'Internal Staffing Calculator'!C:C,"")</f>
        <v/>
      </c>
      <c r="H23432" s="932" t="str">
        <f t="array" ref="H23432">if(F23432&lt;&gt;"", iferror(index('Internal Staffing Calculator'!B$8:B23500,match(F23432,'Internal Staffing Calculator'!E$8:E23500,0)), "Not In Budget"),"")</f>
        <v/>
      </c>
      <c r="I23432" s="184"/>
      <c r="J23432" s="184"/>
      <c r="K23432" s="184"/>
      <c r="L23432" s="183"/>
    </row>
    <row r="23433">
      <c r="A23433" s="454"/>
      <c r="B23433" s="927"/>
      <c r="C23433" s="580"/>
      <c r="D23433" s="939"/>
      <c r="E23433" s="940"/>
      <c r="F23433" s="941"/>
      <c r="G23433" s="937" t="str">
        <f t="array" ref="G23433">xlookup(F23433,'Internal Staffing Calculator'!E:E,'Internal Staffing Calculator'!C:C,"")</f>
        <v/>
      </c>
      <c r="H23433" s="932" t="str">
        <f t="array" ref="H23433">if(F23433&lt;&gt;"", iferror(index('Internal Staffing Calculator'!B$8:B23500,match(F23433,'Internal Staffing Calculator'!E$8:E23500,0)), "Not In Budget"),"")</f>
        <v/>
      </c>
      <c r="I23433" s="184"/>
      <c r="J23433" s="184"/>
      <c r="K23433" s="184"/>
      <c r="L23433" s="183"/>
    </row>
    <row r="23434">
      <c r="A23434" s="454"/>
      <c r="B23434" s="927"/>
      <c r="C23434" s="580"/>
      <c r="D23434" s="939"/>
      <c r="E23434" s="940"/>
      <c r="F23434" s="941"/>
      <c r="G23434" s="937" t="str">
        <f t="array" ref="G23434">xlookup(F23434,'Internal Staffing Calculator'!E:E,'Internal Staffing Calculator'!C:C,"")</f>
        <v/>
      </c>
      <c r="H23434" s="932" t="str">
        <f t="array" ref="H23434">if(F23434&lt;&gt;"", iferror(index('Internal Staffing Calculator'!B$8:B23500,match(F23434,'Internal Staffing Calculator'!E$8:E23500,0)), "Not In Budget"),"")</f>
        <v/>
      </c>
      <c r="I23434" s="184"/>
      <c r="J23434" s="184"/>
      <c r="K23434" s="184"/>
      <c r="L23434" s="183"/>
    </row>
    <row r="23435">
      <c r="A23435" s="454"/>
      <c r="B23435" s="927"/>
      <c r="C23435" s="580"/>
      <c r="D23435" s="939"/>
      <c r="E23435" s="940"/>
      <c r="F23435" s="941"/>
      <c r="G23435" s="937" t="str">
        <f t="array" ref="G23435">xlookup(F23435,'Internal Staffing Calculator'!E:E,'Internal Staffing Calculator'!C:C,"")</f>
        <v/>
      </c>
      <c r="H23435" s="932" t="str">
        <f t="array" ref="H23435">if(F23435&lt;&gt;"", iferror(index('Internal Staffing Calculator'!B$8:B23500,match(F23435,'Internal Staffing Calculator'!E$8:E23500,0)), "Not In Budget"),"")</f>
        <v/>
      </c>
      <c r="I23435" s="184"/>
      <c r="J23435" s="184"/>
      <c r="K23435" s="184"/>
      <c r="L23435" s="183"/>
    </row>
    <row r="23436">
      <c r="A23436" s="454"/>
      <c r="B23436" s="927"/>
      <c r="C23436" s="580"/>
      <c r="D23436" s="939"/>
      <c r="E23436" s="940"/>
      <c r="F23436" s="941"/>
      <c r="G23436" s="937" t="str">
        <f t="array" ref="G23436">xlookup(F23436,'Internal Staffing Calculator'!E:E,'Internal Staffing Calculator'!C:C,"")</f>
        <v/>
      </c>
      <c r="H23436" s="932" t="str">
        <f t="array" ref="H23436">if(F23436&lt;&gt;"", iferror(index('Internal Staffing Calculator'!B$8:B23500,match(F23436,'Internal Staffing Calculator'!E$8:E23500,0)), "Not In Budget"),"")</f>
        <v/>
      </c>
      <c r="I23436" s="184"/>
      <c r="J23436" s="184"/>
      <c r="K23436" s="184"/>
      <c r="L23436" s="183"/>
    </row>
    <row r="23437">
      <c r="A23437" s="454"/>
      <c r="B23437" s="927"/>
      <c r="C23437" s="580"/>
      <c r="D23437" s="939"/>
      <c r="E23437" s="940"/>
      <c r="F23437" s="941"/>
      <c r="G23437" s="937" t="str">
        <f t="array" ref="G23437">xlookup(F23437,'Internal Staffing Calculator'!E:E,'Internal Staffing Calculator'!C:C,"")</f>
        <v/>
      </c>
      <c r="H23437" s="932" t="str">
        <f t="array" ref="H23437">if(F23437&lt;&gt;"", iferror(index('Internal Staffing Calculator'!B$8:B23500,match(F23437,'Internal Staffing Calculator'!E$8:E23500,0)), "Not In Budget"),"")</f>
        <v/>
      </c>
      <c r="I23437" s="184"/>
      <c r="J23437" s="184"/>
      <c r="K23437" s="184"/>
      <c r="L23437" s="183"/>
    </row>
    <row r="23438">
      <c r="A23438" s="454"/>
      <c r="B23438" s="927"/>
      <c r="C23438" s="580"/>
      <c r="D23438" s="939"/>
      <c r="E23438" s="940"/>
      <c r="F23438" s="941"/>
      <c r="G23438" s="937" t="str">
        <f t="array" ref="G23438">xlookup(F23438,'Internal Staffing Calculator'!E:E,'Internal Staffing Calculator'!C:C,"")</f>
        <v/>
      </c>
      <c r="H23438" s="932" t="str">
        <f t="array" ref="H23438">if(F23438&lt;&gt;"", iferror(index('Internal Staffing Calculator'!B$8:B23500,match(F23438,'Internal Staffing Calculator'!E$8:E23500,0)), "Not In Budget"),"")</f>
        <v/>
      </c>
      <c r="I23438" s="184"/>
      <c r="J23438" s="184"/>
      <c r="K23438" s="184"/>
      <c r="L23438" s="183"/>
    </row>
    <row r="23439">
      <c r="A23439" s="454"/>
      <c r="B23439" s="927"/>
      <c r="C23439" s="580"/>
      <c r="D23439" s="939"/>
      <c r="E23439" s="940"/>
      <c r="F23439" s="941"/>
      <c r="G23439" s="937" t="str">
        <f t="array" ref="G23439">xlookup(F23439,'Internal Staffing Calculator'!E:E,'Internal Staffing Calculator'!C:C,"")</f>
        <v/>
      </c>
      <c r="H23439" s="932" t="str">
        <f t="array" ref="H23439">if(F23439&lt;&gt;"", iferror(index('Internal Staffing Calculator'!B$8:B23500,match(F23439,'Internal Staffing Calculator'!E$8:E23500,0)), "Not In Budget"),"")</f>
        <v/>
      </c>
      <c r="I23439" s="184"/>
      <c r="J23439" s="184"/>
      <c r="K23439" s="184"/>
      <c r="L23439" s="183"/>
    </row>
    <row r="23440">
      <c r="A23440" s="454"/>
      <c r="B23440" s="927"/>
      <c r="C23440" s="580"/>
      <c r="D23440" s="939"/>
      <c r="E23440" s="940"/>
      <c r="F23440" s="941"/>
      <c r="G23440" s="937" t="str">
        <f t="array" ref="G23440">xlookup(F23440,'Internal Staffing Calculator'!E:E,'Internal Staffing Calculator'!C:C,"")</f>
        <v/>
      </c>
      <c r="H23440" s="932" t="str">
        <f t="array" ref="H23440">if(F23440&lt;&gt;"", iferror(index('Internal Staffing Calculator'!B$8:B23500,match(F23440,'Internal Staffing Calculator'!E$8:E23500,0)), "Not In Budget"),"")</f>
        <v/>
      </c>
      <c r="I23440" s="184"/>
      <c r="J23440" s="184"/>
      <c r="K23440" s="184"/>
      <c r="L23440" s="183"/>
    </row>
    <row r="23441">
      <c r="A23441" s="454"/>
      <c r="B23441" s="927"/>
      <c r="C23441" s="580"/>
      <c r="D23441" s="939"/>
      <c r="E23441" s="940"/>
      <c r="F23441" s="941"/>
      <c r="G23441" s="937" t="str">
        <f t="array" ref="G23441">xlookup(F23441,'Internal Staffing Calculator'!E:E,'Internal Staffing Calculator'!C:C,"")</f>
        <v/>
      </c>
      <c r="H23441" s="932" t="str">
        <f t="array" ref="H23441">if(F23441&lt;&gt;"", iferror(index('Internal Staffing Calculator'!B$8:B23500,match(F23441,'Internal Staffing Calculator'!E$8:E23500,0)), "Not In Budget"),"")</f>
        <v/>
      </c>
      <c r="I23441" s="184"/>
      <c r="J23441" s="184"/>
      <c r="K23441" s="184"/>
      <c r="L23441" s="183"/>
    </row>
    <row r="23442">
      <c r="A23442" s="454"/>
      <c r="B23442" s="927"/>
      <c r="C23442" s="580"/>
      <c r="D23442" s="939"/>
      <c r="E23442" s="940"/>
      <c r="F23442" s="941"/>
      <c r="G23442" s="937" t="str">
        <f t="array" ref="G23442">xlookup(F23442,'Internal Staffing Calculator'!E:E,'Internal Staffing Calculator'!C:C,"")</f>
        <v/>
      </c>
      <c r="H23442" s="932" t="str">
        <f t="array" ref="H23442">if(F23442&lt;&gt;"", iferror(index('Internal Staffing Calculator'!B$8:B23500,match(F23442,'Internal Staffing Calculator'!E$8:E23500,0)), "Not In Budget"),"")</f>
        <v/>
      </c>
      <c r="I23442" s="184"/>
      <c r="J23442" s="184"/>
      <c r="K23442" s="184"/>
      <c r="L23442" s="183"/>
    </row>
    <row r="23443">
      <c r="A23443" s="454"/>
      <c r="B23443" s="927"/>
      <c r="C23443" s="580"/>
      <c r="D23443" s="939"/>
      <c r="E23443" s="940"/>
      <c r="F23443" s="941"/>
      <c r="G23443" s="937" t="str">
        <f t="array" ref="G23443">xlookup(F23443,'Internal Staffing Calculator'!E:E,'Internal Staffing Calculator'!C:C,"")</f>
        <v/>
      </c>
      <c r="H23443" s="932" t="str">
        <f t="array" ref="H23443">if(F23443&lt;&gt;"", iferror(index('Internal Staffing Calculator'!B$8:B23500,match(F23443,'Internal Staffing Calculator'!E$8:E23500,0)), "Not In Budget"),"")</f>
        <v/>
      </c>
      <c r="I23443" s="184"/>
      <c r="J23443" s="184"/>
      <c r="K23443" s="184"/>
      <c r="L23443" s="183"/>
    </row>
    <row r="23444">
      <c r="A23444" s="454"/>
      <c r="B23444" s="927"/>
      <c r="C23444" s="580"/>
      <c r="D23444" s="939"/>
      <c r="E23444" s="940"/>
      <c r="F23444" s="941"/>
      <c r="G23444" s="937" t="str">
        <f t="array" ref="G23444">xlookup(F23444,'Internal Staffing Calculator'!E:E,'Internal Staffing Calculator'!C:C,"")</f>
        <v/>
      </c>
      <c r="H23444" s="932" t="str">
        <f t="array" ref="H23444">if(F23444&lt;&gt;"", iferror(index('Internal Staffing Calculator'!B$8:B23500,match(F23444,'Internal Staffing Calculator'!E$8:E23500,0)), "Not In Budget"),"")</f>
        <v/>
      </c>
      <c r="I23444" s="184"/>
      <c r="J23444" s="184"/>
      <c r="K23444" s="184"/>
      <c r="L23444" s="183"/>
    </row>
    <row r="23445">
      <c r="A23445" s="454"/>
      <c r="B23445" s="927"/>
      <c r="C23445" s="580"/>
      <c r="D23445" s="939"/>
      <c r="E23445" s="940"/>
      <c r="F23445" s="941"/>
      <c r="G23445" s="937" t="str">
        <f t="array" ref="G23445">xlookup(F23445,'Internal Staffing Calculator'!E:E,'Internal Staffing Calculator'!C:C,"")</f>
        <v/>
      </c>
      <c r="H23445" s="932" t="str">
        <f t="array" ref="H23445">if(F23445&lt;&gt;"", iferror(index('Internal Staffing Calculator'!B$8:B23500,match(F23445,'Internal Staffing Calculator'!E$8:E23500,0)), "Not In Budget"),"")</f>
        <v/>
      </c>
      <c r="I23445" s="184"/>
      <c r="J23445" s="184"/>
      <c r="K23445" s="184"/>
      <c r="L23445" s="183"/>
    </row>
    <row r="23446">
      <c r="A23446" s="454"/>
      <c r="B23446" s="927"/>
      <c r="C23446" s="580"/>
      <c r="D23446" s="939"/>
      <c r="E23446" s="940"/>
      <c r="F23446" s="941"/>
      <c r="G23446" s="937" t="str">
        <f t="array" ref="G23446">xlookup(F23446,'Internal Staffing Calculator'!E:E,'Internal Staffing Calculator'!C:C,"")</f>
        <v/>
      </c>
      <c r="H23446" s="932" t="str">
        <f t="array" ref="H23446">if(F23446&lt;&gt;"", iferror(index('Internal Staffing Calculator'!B$8:B23500,match(F23446,'Internal Staffing Calculator'!E$8:E23500,0)), "Not In Budget"),"")</f>
        <v/>
      </c>
      <c r="I23446" s="184"/>
      <c r="J23446" s="184"/>
      <c r="K23446" s="184"/>
      <c r="L23446" s="183"/>
    </row>
    <row r="23447">
      <c r="A23447" s="454"/>
      <c r="B23447" s="927"/>
      <c r="C23447" s="580"/>
      <c r="D23447" s="939"/>
      <c r="E23447" s="940"/>
      <c r="F23447" s="941"/>
      <c r="G23447" s="937" t="str">
        <f t="array" ref="G23447">xlookup(F23447,'Internal Staffing Calculator'!E:E,'Internal Staffing Calculator'!C:C,"")</f>
        <v/>
      </c>
      <c r="H23447" s="932" t="str">
        <f t="array" ref="H23447">if(F23447&lt;&gt;"", iferror(index('Internal Staffing Calculator'!B$8:B23500,match(F23447,'Internal Staffing Calculator'!E$8:E23500,0)), "Not In Budget"),"")</f>
        <v/>
      </c>
      <c r="I23447" s="184"/>
      <c r="J23447" s="184"/>
      <c r="K23447" s="184"/>
      <c r="L23447" s="183"/>
    </row>
    <row r="23448">
      <c r="A23448" s="454"/>
      <c r="B23448" s="927"/>
      <c r="C23448" s="580"/>
      <c r="D23448" s="939"/>
      <c r="E23448" s="940"/>
      <c r="F23448" s="941"/>
      <c r="G23448" s="937" t="str">
        <f t="array" ref="G23448">xlookup(F23448,'Internal Staffing Calculator'!E:E,'Internal Staffing Calculator'!C:C,"")</f>
        <v/>
      </c>
      <c r="H23448" s="932" t="str">
        <f t="array" ref="H23448">if(F23448&lt;&gt;"", iferror(index('Internal Staffing Calculator'!B$8:B23500,match(F23448,'Internal Staffing Calculator'!E$8:E23500,0)), "Not In Budget"),"")</f>
        <v/>
      </c>
      <c r="I23448" s="184"/>
      <c r="J23448" s="184"/>
      <c r="K23448" s="184"/>
      <c r="L23448" s="183"/>
    </row>
    <row r="23449">
      <c r="A23449" s="454"/>
      <c r="B23449" s="927"/>
      <c r="C23449" s="580"/>
      <c r="D23449" s="939"/>
      <c r="E23449" s="940"/>
      <c r="F23449" s="941"/>
      <c r="G23449" s="937" t="str">
        <f t="array" ref="G23449">xlookup(F23449,'Internal Staffing Calculator'!E:E,'Internal Staffing Calculator'!C:C,"")</f>
        <v/>
      </c>
      <c r="H23449" s="932" t="str">
        <f t="array" ref="H23449">if(F23449&lt;&gt;"", iferror(index('Internal Staffing Calculator'!B$8:B23500,match(F23449,'Internal Staffing Calculator'!E$8:E23500,0)), "Not In Budget"),"")</f>
        <v/>
      </c>
      <c r="I23449" s="184"/>
      <c r="J23449" s="184"/>
      <c r="K23449" s="184"/>
      <c r="L23449" s="183"/>
    </row>
    <row r="23450">
      <c r="A23450" s="454"/>
      <c r="B23450" s="927"/>
      <c r="C23450" s="580"/>
      <c r="D23450" s="939"/>
      <c r="E23450" s="940"/>
      <c r="F23450" s="941"/>
      <c r="G23450" s="937" t="str">
        <f t="array" ref="G23450">xlookup(F23450,'Internal Staffing Calculator'!E:E,'Internal Staffing Calculator'!C:C,"")</f>
        <v/>
      </c>
      <c r="H23450" s="932" t="str">
        <f t="array" ref="H23450">if(F23450&lt;&gt;"", iferror(index('Internal Staffing Calculator'!B$8:B23500,match(F23450,'Internal Staffing Calculator'!E$8:E23500,0)), "Not In Budget"),"")</f>
        <v/>
      </c>
      <c r="I23450" s="184"/>
      <c r="J23450" s="184"/>
      <c r="K23450" s="184"/>
      <c r="L23450" s="183"/>
    </row>
    <row r="23451">
      <c r="A23451" s="454"/>
      <c r="B23451" s="927"/>
      <c r="C23451" s="580"/>
      <c r="D23451" s="939"/>
      <c r="E23451" s="940"/>
      <c r="F23451" s="941"/>
      <c r="G23451" s="937" t="str">
        <f t="array" ref="G23451">xlookup(F23451,'Internal Staffing Calculator'!E:E,'Internal Staffing Calculator'!C:C,"")</f>
        <v/>
      </c>
      <c r="H23451" s="932" t="str">
        <f t="array" ref="H23451">if(F23451&lt;&gt;"", iferror(index('Internal Staffing Calculator'!B$8:B23500,match(F23451,'Internal Staffing Calculator'!E$8:E23500,0)), "Not In Budget"),"")</f>
        <v/>
      </c>
      <c r="I23451" s="184"/>
      <c r="J23451" s="184"/>
      <c r="K23451" s="184"/>
      <c r="L23451" s="183"/>
    </row>
    <row r="23452">
      <c r="A23452" s="454"/>
      <c r="B23452" s="927"/>
      <c r="C23452" s="580"/>
      <c r="D23452" s="939"/>
      <c r="E23452" s="940"/>
      <c r="F23452" s="941"/>
      <c r="G23452" s="937" t="str">
        <f t="array" ref="G23452">xlookup(F23452,'Internal Staffing Calculator'!E:E,'Internal Staffing Calculator'!C:C,"")</f>
        <v/>
      </c>
      <c r="H23452" s="932" t="str">
        <f t="array" ref="H23452">if(F23452&lt;&gt;"", iferror(index('Internal Staffing Calculator'!B$8:B23500,match(F23452,'Internal Staffing Calculator'!E$8:E23500,0)), "Not In Budget"),"")</f>
        <v/>
      </c>
      <c r="I23452" s="184"/>
      <c r="J23452" s="184"/>
      <c r="K23452" s="184"/>
      <c r="L23452" s="183"/>
    </row>
    <row r="23453">
      <c r="A23453" s="454"/>
      <c r="B23453" s="927"/>
      <c r="C23453" s="580"/>
      <c r="D23453" s="939"/>
      <c r="E23453" s="940"/>
      <c r="F23453" s="941"/>
      <c r="G23453" s="937" t="str">
        <f t="array" ref="G23453">xlookup(F23453,'Internal Staffing Calculator'!E:E,'Internal Staffing Calculator'!C:C,"")</f>
        <v/>
      </c>
      <c r="H23453" s="932" t="str">
        <f t="array" ref="H23453">if(F23453&lt;&gt;"", iferror(index('Internal Staffing Calculator'!B$8:B23500,match(F23453,'Internal Staffing Calculator'!E$8:E23500,0)), "Not In Budget"),"")</f>
        <v/>
      </c>
      <c r="I23453" s="184"/>
      <c r="J23453" s="184"/>
      <c r="K23453" s="184"/>
      <c r="L23453" s="183"/>
    </row>
    <row r="23454">
      <c r="A23454" s="454"/>
      <c r="B23454" s="927"/>
      <c r="C23454" s="580"/>
      <c r="D23454" s="939"/>
      <c r="E23454" s="940"/>
      <c r="F23454" s="941"/>
      <c r="G23454" s="937" t="str">
        <f t="array" ref="G23454">xlookup(F23454,'Internal Staffing Calculator'!E:E,'Internal Staffing Calculator'!C:C,"")</f>
        <v/>
      </c>
      <c r="H23454" s="932" t="str">
        <f t="array" ref="H23454">if(F23454&lt;&gt;"", iferror(index('Internal Staffing Calculator'!B$8:B23500,match(F23454,'Internal Staffing Calculator'!E$8:E23500,0)), "Not In Budget"),"")</f>
        <v/>
      </c>
      <c r="I23454" s="184"/>
      <c r="J23454" s="184"/>
      <c r="K23454" s="184"/>
      <c r="L23454" s="183"/>
    </row>
    <row r="23455">
      <c r="A23455" s="454"/>
      <c r="B23455" s="927"/>
      <c r="C23455" s="580"/>
      <c r="D23455" s="939"/>
      <c r="E23455" s="940"/>
      <c r="F23455" s="941"/>
      <c r="G23455" s="937" t="str">
        <f t="array" ref="G23455">xlookup(F23455,'Internal Staffing Calculator'!E:E,'Internal Staffing Calculator'!C:C,"")</f>
        <v/>
      </c>
      <c r="H23455" s="932" t="str">
        <f t="array" ref="H23455">if(F23455&lt;&gt;"", iferror(index('Internal Staffing Calculator'!B$8:B23500,match(F23455,'Internal Staffing Calculator'!E$8:E23500,0)), "Not In Budget"),"")</f>
        <v/>
      </c>
      <c r="I23455" s="184"/>
      <c r="J23455" s="184"/>
      <c r="K23455" s="184"/>
      <c r="L23455" s="183"/>
    </row>
    <row r="23456">
      <c r="A23456" s="454"/>
      <c r="B23456" s="927"/>
      <c r="C23456" s="580"/>
      <c r="D23456" s="939"/>
      <c r="E23456" s="940"/>
      <c r="F23456" s="941"/>
      <c r="G23456" s="937" t="str">
        <f t="array" ref="G23456">xlookup(F23456,'Internal Staffing Calculator'!E:E,'Internal Staffing Calculator'!C:C,"")</f>
        <v/>
      </c>
      <c r="H23456" s="932" t="str">
        <f t="array" ref="H23456">if(F23456&lt;&gt;"", iferror(index('Internal Staffing Calculator'!B$8:B23500,match(F23456,'Internal Staffing Calculator'!E$8:E23500,0)), "Not In Budget"),"")</f>
        <v/>
      </c>
      <c r="I23456" s="184"/>
      <c r="J23456" s="184"/>
      <c r="K23456" s="184"/>
      <c r="L23456" s="183"/>
    </row>
    <row r="23457">
      <c r="A23457" s="454"/>
      <c r="B23457" s="927"/>
      <c r="C23457" s="580"/>
      <c r="D23457" s="939"/>
      <c r="E23457" s="940"/>
      <c r="F23457" s="941"/>
      <c r="G23457" s="937" t="str">
        <f t="array" ref="G23457">xlookup(F23457,'Internal Staffing Calculator'!E:E,'Internal Staffing Calculator'!C:C,"")</f>
        <v/>
      </c>
      <c r="H23457" s="932" t="str">
        <f t="array" ref="H23457">if(F23457&lt;&gt;"", iferror(index('Internal Staffing Calculator'!B$8:B23500,match(F23457,'Internal Staffing Calculator'!E$8:E23500,0)), "Not In Budget"),"")</f>
        <v/>
      </c>
      <c r="I23457" s="184"/>
      <c r="J23457" s="184"/>
      <c r="K23457" s="184"/>
      <c r="L23457" s="183"/>
    </row>
    <row r="23458">
      <c r="A23458" s="454"/>
      <c r="B23458" s="927"/>
      <c r="C23458" s="580"/>
      <c r="D23458" s="939"/>
      <c r="E23458" s="940"/>
      <c r="F23458" s="941"/>
      <c r="G23458" s="937" t="str">
        <f t="array" ref="G23458">xlookup(F23458,'Internal Staffing Calculator'!E:E,'Internal Staffing Calculator'!C:C,"")</f>
        <v/>
      </c>
      <c r="H23458" s="932" t="str">
        <f t="array" ref="H23458">if(F23458&lt;&gt;"", iferror(index('Internal Staffing Calculator'!B$8:B23500,match(F23458,'Internal Staffing Calculator'!E$8:E23500,0)), "Not In Budget"),"")</f>
        <v/>
      </c>
      <c r="I23458" s="184"/>
      <c r="J23458" s="184"/>
      <c r="K23458" s="184"/>
      <c r="L23458" s="183"/>
    </row>
    <row r="23459">
      <c r="A23459" s="454"/>
      <c r="B23459" s="927"/>
      <c r="C23459" s="580"/>
      <c r="D23459" s="939"/>
      <c r="E23459" s="940"/>
      <c r="F23459" s="941"/>
      <c r="G23459" s="937" t="str">
        <f t="array" ref="G23459">xlookup(F23459,'Internal Staffing Calculator'!E:E,'Internal Staffing Calculator'!C:C,"")</f>
        <v/>
      </c>
      <c r="H23459" s="932" t="str">
        <f t="array" ref="H23459">if(F23459&lt;&gt;"", iferror(index('Internal Staffing Calculator'!B$8:B23500,match(F23459,'Internal Staffing Calculator'!E$8:E23500,0)), "Not In Budget"),"")</f>
        <v/>
      </c>
      <c r="I23459" s="184"/>
      <c r="J23459" s="184"/>
      <c r="K23459" s="184"/>
      <c r="L23459" s="183"/>
    </row>
    <row r="23460">
      <c r="A23460" s="454"/>
      <c r="B23460" s="927"/>
      <c r="C23460" s="580"/>
      <c r="D23460" s="939"/>
      <c r="E23460" s="940"/>
      <c r="F23460" s="941"/>
      <c r="G23460" s="937" t="str">
        <f t="array" ref="G23460">xlookup(F23460,'Internal Staffing Calculator'!E:E,'Internal Staffing Calculator'!C:C,"")</f>
        <v/>
      </c>
      <c r="H23460" s="932" t="str">
        <f t="array" ref="H23460">if(F23460&lt;&gt;"", iferror(index('Internal Staffing Calculator'!B$8:B23500,match(F23460,'Internal Staffing Calculator'!E$8:E23500,0)), "Not In Budget"),"")</f>
        <v/>
      </c>
      <c r="I23460" s="184"/>
      <c r="J23460" s="184"/>
      <c r="K23460" s="184"/>
      <c r="L23460" s="183"/>
    </row>
    <row r="23461">
      <c r="A23461" s="454"/>
      <c r="B23461" s="927"/>
      <c r="C23461" s="580"/>
      <c r="D23461" s="939"/>
      <c r="E23461" s="940"/>
      <c r="F23461" s="941"/>
      <c r="G23461" s="937" t="str">
        <f t="array" ref="G23461">xlookup(F23461,'Internal Staffing Calculator'!E:E,'Internal Staffing Calculator'!C:C,"")</f>
        <v/>
      </c>
      <c r="H23461" s="932" t="str">
        <f t="array" ref="H23461">if(F23461&lt;&gt;"", iferror(index('Internal Staffing Calculator'!B$8:B23500,match(F23461,'Internal Staffing Calculator'!E$8:E23500,0)), "Not In Budget"),"")</f>
        <v/>
      </c>
      <c r="I23461" s="184"/>
      <c r="J23461" s="184"/>
      <c r="K23461" s="184"/>
      <c r="L23461" s="183"/>
    </row>
    <row r="23462">
      <c r="A23462" s="454"/>
      <c r="B23462" s="927"/>
      <c r="C23462" s="580"/>
      <c r="D23462" s="939"/>
      <c r="E23462" s="940"/>
      <c r="F23462" s="941"/>
      <c r="G23462" s="937" t="str">
        <f t="array" ref="G23462">xlookup(F23462,'Internal Staffing Calculator'!E:E,'Internal Staffing Calculator'!C:C,"")</f>
        <v/>
      </c>
      <c r="H23462" s="932" t="str">
        <f t="array" ref="H23462">if(F23462&lt;&gt;"", iferror(index('Internal Staffing Calculator'!B$8:B23500,match(F23462,'Internal Staffing Calculator'!E$8:E23500,0)), "Not In Budget"),"")</f>
        <v/>
      </c>
      <c r="I23462" s="184"/>
      <c r="J23462" s="184"/>
      <c r="K23462" s="184"/>
      <c r="L23462" s="183"/>
    </row>
    <row r="23463">
      <c r="A23463" s="454"/>
      <c r="B23463" s="927"/>
      <c r="C23463" s="580"/>
      <c r="D23463" s="939"/>
      <c r="E23463" s="940"/>
      <c r="F23463" s="941"/>
      <c r="G23463" s="937" t="str">
        <f t="array" ref="G23463">xlookup(F23463,'Internal Staffing Calculator'!E:E,'Internal Staffing Calculator'!C:C,"")</f>
        <v/>
      </c>
      <c r="H23463" s="932" t="str">
        <f t="array" ref="H23463">if(F23463&lt;&gt;"", iferror(index('Internal Staffing Calculator'!B$8:B23500,match(F23463,'Internal Staffing Calculator'!E$8:E23500,0)), "Not In Budget"),"")</f>
        <v/>
      </c>
      <c r="I23463" s="184"/>
      <c r="J23463" s="184"/>
      <c r="K23463" s="184"/>
      <c r="L23463" s="183"/>
    </row>
    <row r="23464">
      <c r="A23464" s="454"/>
      <c r="B23464" s="927"/>
      <c r="C23464" s="580"/>
      <c r="D23464" s="939"/>
      <c r="E23464" s="940"/>
      <c r="F23464" s="941"/>
      <c r="G23464" s="937" t="str">
        <f t="array" ref="G23464">xlookup(F23464,'Internal Staffing Calculator'!E:E,'Internal Staffing Calculator'!C:C,"")</f>
        <v/>
      </c>
      <c r="H23464" s="932" t="str">
        <f t="array" ref="H23464">if(F23464&lt;&gt;"", iferror(index('Internal Staffing Calculator'!B$8:B23500,match(F23464,'Internal Staffing Calculator'!E$8:E23500,0)), "Not In Budget"),"")</f>
        <v/>
      </c>
      <c r="I23464" s="184"/>
      <c r="J23464" s="184"/>
      <c r="K23464" s="184"/>
      <c r="L23464" s="183"/>
    </row>
    <row r="23465">
      <c r="A23465" s="454"/>
      <c r="B23465" s="927"/>
      <c r="C23465" s="580"/>
      <c r="D23465" s="939"/>
      <c r="E23465" s="940"/>
      <c r="F23465" s="941"/>
      <c r="G23465" s="937" t="str">
        <f t="array" ref="G23465">xlookup(F23465,'Internal Staffing Calculator'!E:E,'Internal Staffing Calculator'!C:C,"")</f>
        <v/>
      </c>
      <c r="H23465" s="932" t="str">
        <f t="array" ref="H23465">if(F23465&lt;&gt;"", iferror(index('Internal Staffing Calculator'!B$8:B23500,match(F23465,'Internal Staffing Calculator'!E$8:E23500,0)), "Not In Budget"),"")</f>
        <v/>
      </c>
      <c r="I23465" s="184"/>
      <c r="J23465" s="184"/>
      <c r="K23465" s="184"/>
      <c r="L23465" s="183"/>
    </row>
    <row r="23466">
      <c r="A23466" s="454"/>
      <c r="B23466" s="927"/>
      <c r="C23466" s="580"/>
      <c r="D23466" s="939"/>
      <c r="E23466" s="940"/>
      <c r="F23466" s="941"/>
      <c r="G23466" s="937" t="str">
        <f t="array" ref="G23466">xlookup(F23466,'Internal Staffing Calculator'!E:E,'Internal Staffing Calculator'!C:C,"")</f>
        <v/>
      </c>
      <c r="H23466" s="932" t="str">
        <f t="array" ref="H23466">if(F23466&lt;&gt;"", iferror(index('Internal Staffing Calculator'!B$8:B23500,match(F23466,'Internal Staffing Calculator'!E$8:E23500,0)), "Not In Budget"),"")</f>
        <v/>
      </c>
      <c r="I23466" s="184"/>
      <c r="J23466" s="184"/>
      <c r="K23466" s="184"/>
      <c r="L23466" s="183"/>
    </row>
    <row r="23467">
      <c r="A23467" s="454"/>
      <c r="B23467" s="927"/>
      <c r="C23467" s="580"/>
      <c r="D23467" s="939"/>
      <c r="E23467" s="940"/>
      <c r="F23467" s="941"/>
      <c r="G23467" s="937" t="str">
        <f t="array" ref="G23467">xlookup(F23467,'Internal Staffing Calculator'!E:E,'Internal Staffing Calculator'!C:C,"")</f>
        <v/>
      </c>
      <c r="H23467" s="932" t="str">
        <f t="array" ref="H23467">if(F23467&lt;&gt;"", iferror(index('Internal Staffing Calculator'!B$8:B23500,match(F23467,'Internal Staffing Calculator'!E$8:E23500,0)), "Not In Budget"),"")</f>
        <v/>
      </c>
      <c r="I23467" s="184"/>
      <c r="J23467" s="184"/>
      <c r="K23467" s="184"/>
      <c r="L23467" s="183"/>
    </row>
    <row r="23468">
      <c r="A23468" s="454"/>
      <c r="B23468" s="927"/>
      <c r="C23468" s="580"/>
      <c r="D23468" s="939"/>
      <c r="E23468" s="940"/>
      <c r="F23468" s="941"/>
      <c r="G23468" s="937" t="str">
        <f t="array" ref="G23468">xlookup(F23468,'Internal Staffing Calculator'!E:E,'Internal Staffing Calculator'!C:C,"")</f>
        <v/>
      </c>
      <c r="H23468" s="932" t="str">
        <f t="array" ref="H23468">if(F23468&lt;&gt;"", iferror(index('Internal Staffing Calculator'!B$8:B23500,match(F23468,'Internal Staffing Calculator'!E$8:E23500,0)), "Not In Budget"),"")</f>
        <v/>
      </c>
      <c r="I23468" s="184"/>
      <c r="J23468" s="184"/>
      <c r="K23468" s="184"/>
      <c r="L23468" s="183"/>
    </row>
    <row r="23469">
      <c r="A23469" s="454"/>
      <c r="B23469" s="927"/>
      <c r="C23469" s="580"/>
      <c r="D23469" s="939"/>
      <c r="E23469" s="940"/>
      <c r="F23469" s="941"/>
      <c r="G23469" s="937" t="str">
        <f t="array" ref="G23469">xlookup(F23469,'Internal Staffing Calculator'!E:E,'Internal Staffing Calculator'!C:C,"")</f>
        <v/>
      </c>
      <c r="H23469" s="932" t="str">
        <f t="array" ref="H23469">if(F23469&lt;&gt;"", iferror(index('Internal Staffing Calculator'!B$8:B23500,match(F23469,'Internal Staffing Calculator'!E$8:E23500,0)), "Not In Budget"),"")</f>
        <v/>
      </c>
      <c r="I23469" s="184"/>
      <c r="J23469" s="184"/>
      <c r="K23469" s="184"/>
      <c r="L23469" s="183"/>
    </row>
    <row r="23470">
      <c r="A23470" s="454"/>
      <c r="B23470" s="927"/>
      <c r="C23470" s="580"/>
      <c r="D23470" s="939"/>
      <c r="E23470" s="940"/>
      <c r="F23470" s="941"/>
      <c r="G23470" s="937" t="str">
        <f t="array" ref="G23470">xlookup(F23470,'Internal Staffing Calculator'!E:E,'Internal Staffing Calculator'!C:C,"")</f>
        <v/>
      </c>
      <c r="H23470" s="932" t="str">
        <f t="array" ref="H23470">if(F23470&lt;&gt;"", iferror(index('Internal Staffing Calculator'!B$8:B23500,match(F23470,'Internal Staffing Calculator'!E$8:E23500,0)), "Not In Budget"),"")</f>
        <v/>
      </c>
      <c r="I23470" s="184"/>
      <c r="J23470" s="184"/>
      <c r="K23470" s="184"/>
      <c r="L23470" s="183"/>
    </row>
    <row r="23471">
      <c r="A23471" s="454"/>
      <c r="B23471" s="927"/>
      <c r="C23471" s="580"/>
      <c r="D23471" s="939"/>
      <c r="E23471" s="940"/>
      <c r="F23471" s="941"/>
      <c r="G23471" s="937" t="str">
        <f t="array" ref="G23471">xlookup(F23471,'Internal Staffing Calculator'!E:E,'Internal Staffing Calculator'!C:C,"")</f>
        <v/>
      </c>
      <c r="H23471" s="932" t="str">
        <f t="array" ref="H23471">if(F23471&lt;&gt;"", iferror(index('Internal Staffing Calculator'!B$8:B23500,match(F23471,'Internal Staffing Calculator'!E$8:E23500,0)), "Not In Budget"),"")</f>
        <v/>
      </c>
      <c r="I23471" s="184"/>
      <c r="J23471" s="184"/>
      <c r="K23471" s="184"/>
      <c r="L23471" s="183"/>
    </row>
    <row r="23472">
      <c r="A23472" s="454"/>
      <c r="B23472" s="927"/>
      <c r="C23472" s="580"/>
      <c r="D23472" s="939"/>
      <c r="E23472" s="940"/>
      <c r="F23472" s="941"/>
      <c r="G23472" s="937" t="str">
        <f t="array" ref="G23472">xlookup(F23472,'Internal Staffing Calculator'!E:E,'Internal Staffing Calculator'!C:C,"")</f>
        <v/>
      </c>
      <c r="H23472" s="932" t="str">
        <f t="array" ref="H23472">if(F23472&lt;&gt;"", iferror(index('Internal Staffing Calculator'!B$8:B23500,match(F23472,'Internal Staffing Calculator'!E$8:E23500,0)), "Not In Budget"),"")</f>
        <v/>
      </c>
      <c r="I23472" s="184"/>
      <c r="J23472" s="184"/>
      <c r="K23472" s="184"/>
      <c r="L23472" s="183"/>
    </row>
    <row r="23473">
      <c r="A23473" s="454"/>
      <c r="B23473" s="927"/>
      <c r="C23473" s="580"/>
      <c r="D23473" s="939"/>
      <c r="E23473" s="940"/>
      <c r="F23473" s="941"/>
      <c r="G23473" s="937" t="str">
        <f t="array" ref="G23473">xlookup(F23473,'Internal Staffing Calculator'!E:E,'Internal Staffing Calculator'!C:C,"")</f>
        <v/>
      </c>
      <c r="H23473" s="932" t="str">
        <f t="array" ref="H23473">if(F23473&lt;&gt;"", iferror(index('Internal Staffing Calculator'!B$8:B23500,match(F23473,'Internal Staffing Calculator'!E$8:E23500,0)), "Not In Budget"),"")</f>
        <v/>
      </c>
      <c r="I23473" s="184"/>
      <c r="J23473" s="184"/>
      <c r="K23473" s="184"/>
      <c r="L23473" s="183"/>
    </row>
    <row r="23474">
      <c r="A23474" s="454"/>
      <c r="B23474" s="927"/>
      <c r="C23474" s="580"/>
      <c r="D23474" s="939"/>
      <c r="E23474" s="940"/>
      <c r="F23474" s="941"/>
      <c r="G23474" s="937" t="str">
        <f t="array" ref="G23474">xlookup(F23474,'Internal Staffing Calculator'!E:E,'Internal Staffing Calculator'!C:C,"")</f>
        <v/>
      </c>
      <c r="H23474" s="932" t="str">
        <f t="array" ref="H23474">if(F23474&lt;&gt;"", iferror(index('Internal Staffing Calculator'!B$8:B23500,match(F23474,'Internal Staffing Calculator'!E$8:E23500,0)), "Not In Budget"),"")</f>
        <v/>
      </c>
      <c r="I23474" s="184"/>
      <c r="J23474" s="184"/>
      <c r="K23474" s="184"/>
      <c r="L23474" s="183"/>
    </row>
    <row r="23475">
      <c r="A23475" s="454"/>
      <c r="B23475" s="927"/>
      <c r="C23475" s="580"/>
      <c r="D23475" s="939"/>
      <c r="E23475" s="940"/>
      <c r="F23475" s="941"/>
      <c r="G23475" s="937" t="str">
        <f t="array" ref="G23475">xlookup(F23475,'Internal Staffing Calculator'!E:E,'Internal Staffing Calculator'!C:C,"")</f>
        <v/>
      </c>
      <c r="H23475" s="932" t="str">
        <f t="array" ref="H23475">if(F23475&lt;&gt;"", iferror(index('Internal Staffing Calculator'!B$8:B23500,match(F23475,'Internal Staffing Calculator'!E$8:E23500,0)), "Not In Budget"),"")</f>
        <v/>
      </c>
      <c r="I23475" s="184"/>
      <c r="J23475" s="184"/>
      <c r="K23475" s="184"/>
      <c r="L23475" s="183"/>
    </row>
    <row r="23476">
      <c r="A23476" s="454"/>
      <c r="B23476" s="927"/>
      <c r="C23476" s="580"/>
      <c r="D23476" s="939"/>
      <c r="E23476" s="940"/>
      <c r="F23476" s="941"/>
      <c r="G23476" s="937" t="str">
        <f t="array" ref="G23476">xlookup(F23476,'Internal Staffing Calculator'!E:E,'Internal Staffing Calculator'!C:C,"")</f>
        <v/>
      </c>
      <c r="H23476" s="932" t="str">
        <f t="array" ref="H23476">if(F23476&lt;&gt;"", iferror(index('Internal Staffing Calculator'!B$8:B23500,match(F23476,'Internal Staffing Calculator'!E$8:E23500,0)), "Not In Budget"),"")</f>
        <v/>
      </c>
      <c r="I23476" s="184"/>
      <c r="J23476" s="184"/>
      <c r="K23476" s="184"/>
      <c r="L23476" s="183"/>
    </row>
    <row r="23477">
      <c r="A23477" s="454"/>
      <c r="B23477" s="927"/>
      <c r="C23477" s="580"/>
      <c r="D23477" s="939"/>
      <c r="E23477" s="940"/>
      <c r="F23477" s="941"/>
      <c r="G23477" s="937" t="str">
        <f t="array" ref="G23477">xlookup(F23477,'Internal Staffing Calculator'!E:E,'Internal Staffing Calculator'!C:C,"")</f>
        <v/>
      </c>
      <c r="H23477" s="932" t="str">
        <f t="array" ref="H23477">if(F23477&lt;&gt;"", iferror(index('Internal Staffing Calculator'!B$8:B23500,match(F23477,'Internal Staffing Calculator'!E$8:E23500,0)), "Not In Budget"),"")</f>
        <v/>
      </c>
      <c r="I23477" s="184"/>
      <c r="J23477" s="184"/>
      <c r="K23477" s="184"/>
      <c r="L23477" s="183"/>
    </row>
    <row r="23478">
      <c r="A23478" s="454"/>
      <c r="B23478" s="927"/>
      <c r="C23478" s="580"/>
      <c r="D23478" s="939"/>
      <c r="E23478" s="940"/>
      <c r="F23478" s="941"/>
      <c r="G23478" s="937" t="str">
        <f t="array" ref="G23478">xlookup(F23478,'Internal Staffing Calculator'!E:E,'Internal Staffing Calculator'!C:C,"")</f>
        <v/>
      </c>
      <c r="H23478" s="932" t="str">
        <f t="array" ref="H23478">if(F23478&lt;&gt;"", iferror(index('Internal Staffing Calculator'!B$8:B23500,match(F23478,'Internal Staffing Calculator'!E$8:E23500,0)), "Not In Budget"),"")</f>
        <v/>
      </c>
      <c r="I23478" s="184"/>
      <c r="J23478" s="184"/>
      <c r="K23478" s="184"/>
      <c r="L23478" s="183"/>
    </row>
    <row r="23479">
      <c r="A23479" s="454"/>
      <c r="B23479" s="927"/>
      <c r="C23479" s="580"/>
      <c r="D23479" s="939"/>
      <c r="E23479" s="940"/>
      <c r="F23479" s="941"/>
      <c r="G23479" s="937" t="str">
        <f t="array" ref="G23479">xlookup(F23479,'Internal Staffing Calculator'!E:E,'Internal Staffing Calculator'!C:C,"")</f>
        <v/>
      </c>
      <c r="H23479" s="932" t="str">
        <f t="array" ref="H23479">if(F23479&lt;&gt;"", iferror(index('Internal Staffing Calculator'!B$8:B23500,match(F23479,'Internal Staffing Calculator'!E$8:E23500,0)), "Not In Budget"),"")</f>
        <v/>
      </c>
      <c r="I23479" s="184"/>
      <c r="J23479" s="184"/>
      <c r="K23479" s="184"/>
      <c r="L23479" s="183"/>
    </row>
    <row r="23480">
      <c r="A23480" s="454"/>
      <c r="B23480" s="927"/>
      <c r="C23480" s="580"/>
      <c r="D23480" s="939"/>
      <c r="E23480" s="940"/>
      <c r="F23480" s="941"/>
      <c r="G23480" s="937" t="str">
        <f t="array" ref="G23480">xlookup(F23480,'Internal Staffing Calculator'!E:E,'Internal Staffing Calculator'!C:C,"")</f>
        <v/>
      </c>
      <c r="H23480" s="932" t="str">
        <f t="array" ref="H23480">if(F23480&lt;&gt;"", iferror(index('Internal Staffing Calculator'!B$8:B23500,match(F23480,'Internal Staffing Calculator'!E$8:E23500,0)), "Not In Budget"),"")</f>
        <v/>
      </c>
      <c r="I23480" s="184"/>
      <c r="J23480" s="184"/>
      <c r="K23480" s="184"/>
      <c r="L23480" s="183"/>
    </row>
    <row r="23481">
      <c r="A23481" s="454"/>
      <c r="B23481" s="927"/>
      <c r="C23481" s="580"/>
      <c r="D23481" s="939"/>
      <c r="E23481" s="940"/>
      <c r="F23481" s="941"/>
      <c r="G23481" s="937" t="str">
        <f t="array" ref="G23481">xlookup(F23481,'Internal Staffing Calculator'!E:E,'Internal Staffing Calculator'!C:C,"")</f>
        <v/>
      </c>
      <c r="H23481" s="932" t="str">
        <f t="array" ref="H23481">if(F23481&lt;&gt;"", iferror(index('Internal Staffing Calculator'!B$8:B23500,match(F23481,'Internal Staffing Calculator'!E$8:E23500,0)), "Not In Budget"),"")</f>
        <v/>
      </c>
      <c r="I23481" s="184"/>
      <c r="J23481" s="184"/>
      <c r="K23481" s="184"/>
      <c r="L23481" s="183"/>
    </row>
    <row r="23482">
      <c r="A23482" s="454"/>
      <c r="B23482" s="927"/>
      <c r="C23482" s="580"/>
      <c r="D23482" s="939"/>
      <c r="E23482" s="940"/>
      <c r="F23482" s="941"/>
      <c r="G23482" s="937" t="str">
        <f t="array" ref="G23482">xlookup(F23482,'Internal Staffing Calculator'!E:E,'Internal Staffing Calculator'!C:C,"")</f>
        <v/>
      </c>
      <c r="H23482" s="932" t="str">
        <f t="array" ref="H23482">if(F23482&lt;&gt;"", iferror(index('Internal Staffing Calculator'!B$8:B23500,match(F23482,'Internal Staffing Calculator'!E$8:E23500,0)), "Not In Budget"),"")</f>
        <v/>
      </c>
      <c r="I23482" s="184"/>
      <c r="J23482" s="184"/>
      <c r="K23482" s="184"/>
      <c r="L23482" s="183"/>
    </row>
    <row r="23483">
      <c r="A23483" s="454"/>
      <c r="B23483" s="927"/>
      <c r="C23483" s="580"/>
      <c r="D23483" s="939"/>
      <c r="E23483" s="940"/>
      <c r="F23483" s="941"/>
      <c r="G23483" s="937" t="str">
        <f t="array" ref="G23483">xlookup(F23483,'Internal Staffing Calculator'!E:E,'Internal Staffing Calculator'!C:C,"")</f>
        <v/>
      </c>
      <c r="H23483" s="932" t="str">
        <f t="array" ref="H23483">if(F23483&lt;&gt;"", iferror(index('Internal Staffing Calculator'!B$8:B23500,match(F23483,'Internal Staffing Calculator'!E$8:E23500,0)), "Not In Budget"),"")</f>
        <v/>
      </c>
      <c r="I23483" s="184"/>
      <c r="J23483" s="184"/>
      <c r="K23483" s="184"/>
      <c r="L23483" s="183"/>
    </row>
    <row r="23484">
      <c r="A23484" s="454"/>
      <c r="B23484" s="927"/>
      <c r="C23484" s="580"/>
      <c r="D23484" s="939"/>
      <c r="E23484" s="940"/>
      <c r="F23484" s="941"/>
      <c r="G23484" s="937" t="str">
        <f t="array" ref="G23484">xlookup(F23484,'Internal Staffing Calculator'!E:E,'Internal Staffing Calculator'!C:C,"")</f>
        <v/>
      </c>
      <c r="H23484" s="932" t="str">
        <f t="array" ref="H23484">if(F23484&lt;&gt;"", iferror(index('Internal Staffing Calculator'!B$8:B23500,match(F23484,'Internal Staffing Calculator'!E$8:E23500,0)), "Not In Budget"),"")</f>
        <v/>
      </c>
      <c r="I23484" s="184"/>
      <c r="J23484" s="184"/>
      <c r="K23484" s="184"/>
      <c r="L23484" s="183"/>
    </row>
    <row r="23485">
      <c r="A23485" s="454"/>
      <c r="B23485" s="927"/>
      <c r="C23485" s="580"/>
      <c r="D23485" s="939"/>
      <c r="E23485" s="940"/>
      <c r="F23485" s="941"/>
      <c r="G23485" s="937" t="str">
        <f t="array" ref="G23485">xlookup(F23485,'Internal Staffing Calculator'!E:E,'Internal Staffing Calculator'!C:C,"")</f>
        <v/>
      </c>
      <c r="H23485" s="932" t="str">
        <f t="array" ref="H23485">if(F23485&lt;&gt;"", iferror(index('Internal Staffing Calculator'!B$8:B23500,match(F23485,'Internal Staffing Calculator'!E$8:E23500,0)), "Not In Budget"),"")</f>
        <v/>
      </c>
      <c r="I23485" s="184"/>
      <c r="J23485" s="184"/>
      <c r="K23485" s="184"/>
      <c r="L23485" s="183"/>
    </row>
    <row r="23486">
      <c r="A23486" s="454"/>
      <c r="B23486" s="927"/>
      <c r="C23486" s="580"/>
      <c r="D23486" s="939"/>
      <c r="E23486" s="940"/>
      <c r="F23486" s="941"/>
      <c r="G23486" s="937" t="str">
        <f t="array" ref="G23486">xlookup(F23486,'Internal Staffing Calculator'!E:E,'Internal Staffing Calculator'!C:C,"")</f>
        <v/>
      </c>
      <c r="H23486" s="932" t="str">
        <f t="array" ref="H23486">if(F23486&lt;&gt;"", iferror(index('Internal Staffing Calculator'!B$8:B23500,match(F23486,'Internal Staffing Calculator'!E$8:E23500,0)), "Not In Budget"),"")</f>
        <v/>
      </c>
      <c r="I23486" s="184"/>
      <c r="J23486" s="184"/>
      <c r="K23486" s="184"/>
      <c r="L23486" s="183"/>
    </row>
    <row r="23487">
      <c r="A23487" s="454"/>
      <c r="B23487" s="927"/>
      <c r="C23487" s="580"/>
      <c r="D23487" s="939"/>
      <c r="E23487" s="940"/>
      <c r="F23487" s="941"/>
      <c r="G23487" s="937" t="str">
        <f t="array" ref="G23487">xlookup(F23487,'Internal Staffing Calculator'!E:E,'Internal Staffing Calculator'!C:C,"")</f>
        <v/>
      </c>
      <c r="H23487" s="932" t="str">
        <f t="array" ref="H23487">if(F23487&lt;&gt;"", iferror(index('Internal Staffing Calculator'!B$8:B23500,match(F23487,'Internal Staffing Calculator'!E$8:E23500,0)), "Not In Budget"),"")</f>
        <v/>
      </c>
      <c r="I23487" s="184"/>
      <c r="J23487" s="184"/>
      <c r="K23487" s="184"/>
      <c r="L23487" s="183"/>
    </row>
    <row r="23488">
      <c r="A23488" s="454"/>
      <c r="B23488" s="927"/>
      <c r="C23488" s="580"/>
      <c r="D23488" s="939"/>
      <c r="E23488" s="940"/>
      <c r="F23488" s="941"/>
      <c r="G23488" s="937" t="str">
        <f t="array" ref="G23488">xlookup(F23488,'Internal Staffing Calculator'!E:E,'Internal Staffing Calculator'!C:C,"")</f>
        <v/>
      </c>
      <c r="H23488" s="932" t="str">
        <f t="array" ref="H23488">if(F23488&lt;&gt;"", iferror(index('Internal Staffing Calculator'!B$8:B23500,match(F23488,'Internal Staffing Calculator'!E$8:E23500,0)), "Not In Budget"),"")</f>
        <v/>
      </c>
      <c r="I23488" s="184"/>
      <c r="J23488" s="184"/>
      <c r="K23488" s="184"/>
      <c r="L23488" s="183"/>
    </row>
    <row r="23489">
      <c r="A23489" s="454"/>
      <c r="B23489" s="927"/>
      <c r="C23489" s="580"/>
      <c r="D23489" s="939"/>
      <c r="E23489" s="940"/>
      <c r="F23489" s="941"/>
      <c r="G23489" s="937" t="str">
        <f t="array" ref="G23489">xlookup(F23489,'Internal Staffing Calculator'!E:E,'Internal Staffing Calculator'!C:C,"")</f>
        <v/>
      </c>
      <c r="H23489" s="932" t="str">
        <f t="array" ref="H23489">if(F23489&lt;&gt;"", iferror(index('Internal Staffing Calculator'!B$8:B23500,match(F23489,'Internal Staffing Calculator'!E$8:E23500,0)), "Not In Budget"),"")</f>
        <v/>
      </c>
      <c r="I23489" s="184"/>
      <c r="J23489" s="184"/>
      <c r="K23489" s="184"/>
      <c r="L23489" s="183"/>
    </row>
    <row r="23490">
      <c r="A23490" s="454"/>
      <c r="B23490" s="927"/>
      <c r="C23490" s="580"/>
      <c r="D23490" s="939"/>
      <c r="E23490" s="940"/>
      <c r="F23490" s="941"/>
      <c r="G23490" s="937" t="str">
        <f t="array" ref="G23490">xlookup(F23490,'Internal Staffing Calculator'!E:E,'Internal Staffing Calculator'!C:C,"")</f>
        <v/>
      </c>
      <c r="H23490" s="932" t="str">
        <f t="array" ref="H23490">if(F23490&lt;&gt;"", iferror(index('Internal Staffing Calculator'!B$8:B23500,match(F23490,'Internal Staffing Calculator'!E$8:E23500,0)), "Not In Budget"),"")</f>
        <v/>
      </c>
      <c r="I23490" s="184"/>
      <c r="J23490" s="184"/>
      <c r="K23490" s="184"/>
      <c r="L23490" s="183"/>
    </row>
    <row r="23491">
      <c r="A23491" s="454"/>
      <c r="B23491" s="927"/>
      <c r="C23491" s="580"/>
      <c r="D23491" s="939"/>
      <c r="E23491" s="940"/>
      <c r="F23491" s="941"/>
      <c r="G23491" s="937" t="str">
        <f t="array" ref="G23491">xlookup(F23491,'Internal Staffing Calculator'!E:E,'Internal Staffing Calculator'!C:C,"")</f>
        <v/>
      </c>
      <c r="H23491" s="932" t="str">
        <f t="array" ref="H23491">if(F23491&lt;&gt;"", iferror(index('Internal Staffing Calculator'!B$8:B23500,match(F23491,'Internal Staffing Calculator'!E$8:E23500,0)), "Not In Budget"),"")</f>
        <v/>
      </c>
      <c r="I23491" s="184"/>
      <c r="J23491" s="184"/>
      <c r="K23491" s="184"/>
      <c r="L23491" s="183"/>
    </row>
    <row r="23492">
      <c r="A23492" s="454"/>
      <c r="B23492" s="927"/>
      <c r="C23492" s="580"/>
      <c r="D23492" s="939"/>
      <c r="E23492" s="940"/>
      <c r="F23492" s="941"/>
      <c r="G23492" s="937" t="str">
        <f t="array" ref="G23492">xlookup(F23492,'Internal Staffing Calculator'!E:E,'Internal Staffing Calculator'!C:C,"")</f>
        <v/>
      </c>
      <c r="H23492" s="932" t="str">
        <f t="array" ref="H23492">if(F23492&lt;&gt;"", iferror(index('Internal Staffing Calculator'!B$8:B23500,match(F23492,'Internal Staffing Calculator'!E$8:E23500,0)), "Not In Budget"),"")</f>
        <v/>
      </c>
      <c r="I23492" s="184"/>
      <c r="J23492" s="184"/>
      <c r="K23492" s="184"/>
      <c r="L23492" s="183"/>
    </row>
    <row r="23493">
      <c r="A23493" s="454"/>
      <c r="B23493" s="927"/>
      <c r="C23493" s="580"/>
      <c r="D23493" s="939"/>
      <c r="E23493" s="940"/>
      <c r="F23493" s="941"/>
      <c r="G23493" s="937" t="str">
        <f t="array" ref="G23493">xlookup(F23493,'Internal Staffing Calculator'!E:E,'Internal Staffing Calculator'!C:C,"")</f>
        <v/>
      </c>
      <c r="H23493" s="932" t="str">
        <f t="array" ref="H23493">if(F23493&lt;&gt;"", iferror(index('Internal Staffing Calculator'!B$8:B23500,match(F23493,'Internal Staffing Calculator'!E$8:E23500,0)), "Not In Budget"),"")</f>
        <v/>
      </c>
      <c r="I23493" s="184"/>
      <c r="J23493" s="184"/>
      <c r="K23493" s="184"/>
      <c r="L23493" s="183"/>
    </row>
    <row r="23494">
      <c r="A23494" s="454"/>
      <c r="B23494" s="927"/>
      <c r="C23494" s="580"/>
      <c r="D23494" s="939"/>
      <c r="E23494" s="940"/>
      <c r="F23494" s="941"/>
      <c r="G23494" s="937" t="str">
        <f t="array" ref="G23494">xlookup(F23494,'Internal Staffing Calculator'!E:E,'Internal Staffing Calculator'!C:C,"")</f>
        <v/>
      </c>
      <c r="H23494" s="932" t="str">
        <f t="array" ref="H23494">if(F23494&lt;&gt;"", iferror(index('Internal Staffing Calculator'!B$8:B23500,match(F23494,'Internal Staffing Calculator'!E$8:E23500,0)), "Not In Budget"),"")</f>
        <v/>
      </c>
      <c r="I23494" s="184"/>
      <c r="J23494" s="184"/>
      <c r="K23494" s="184"/>
      <c r="L23494" s="183"/>
    </row>
    <row r="23495">
      <c r="A23495" s="454"/>
      <c r="B23495" s="927"/>
      <c r="C23495" s="580"/>
      <c r="D23495" s="939"/>
      <c r="E23495" s="940"/>
      <c r="F23495" s="941"/>
      <c r="G23495" s="937" t="str">
        <f t="array" ref="G23495">xlookup(F23495,'Internal Staffing Calculator'!E:E,'Internal Staffing Calculator'!C:C,"")</f>
        <v/>
      </c>
      <c r="H23495" s="932" t="str">
        <f t="array" ref="H23495">if(F23495&lt;&gt;"", iferror(index('Internal Staffing Calculator'!B$8:B23500,match(F23495,'Internal Staffing Calculator'!E$8:E23500,0)), "Not In Budget"),"")</f>
        <v/>
      </c>
      <c r="I23495" s="184"/>
      <c r="J23495" s="184"/>
      <c r="K23495" s="184"/>
      <c r="L23495" s="183"/>
    </row>
    <row r="23496">
      <c r="A23496" s="454"/>
      <c r="B23496" s="927"/>
      <c r="C23496" s="580"/>
      <c r="D23496" s="939"/>
      <c r="E23496" s="940"/>
      <c r="F23496" s="941"/>
      <c r="G23496" s="937" t="str">
        <f t="array" ref="G23496">xlookup(F23496,'Internal Staffing Calculator'!E:E,'Internal Staffing Calculator'!C:C,"")</f>
        <v/>
      </c>
      <c r="H23496" s="932" t="str">
        <f t="array" ref="H23496">if(F23496&lt;&gt;"", iferror(index('Internal Staffing Calculator'!B$8:B23500,match(F23496,'Internal Staffing Calculator'!E$8:E23500,0)), "Not In Budget"),"")</f>
        <v/>
      </c>
      <c r="I23496" s="184"/>
      <c r="J23496" s="184"/>
      <c r="K23496" s="184"/>
      <c r="L23496" s="183"/>
    </row>
    <row r="23497">
      <c r="A23497" s="454"/>
      <c r="B23497" s="927"/>
      <c r="C23497" s="580"/>
      <c r="D23497" s="939"/>
      <c r="E23497" s="940"/>
      <c r="F23497" s="941"/>
      <c r="G23497" s="937" t="str">
        <f t="array" ref="G23497">xlookup(F23497,'Internal Staffing Calculator'!E:E,'Internal Staffing Calculator'!C:C,"")</f>
        <v/>
      </c>
      <c r="H23497" s="932" t="str">
        <f t="array" ref="H23497">if(F23497&lt;&gt;"", iferror(index('Internal Staffing Calculator'!B$8:B23500,match(F23497,'Internal Staffing Calculator'!E$8:E23500,0)), "Not In Budget"),"")</f>
        <v/>
      </c>
      <c r="I23497" s="184"/>
      <c r="J23497" s="184"/>
      <c r="K23497" s="184"/>
      <c r="L23497" s="183"/>
    </row>
    <row r="23498">
      <c r="A23498" s="454"/>
      <c r="B23498" s="927"/>
      <c r="C23498" s="580"/>
      <c r="D23498" s="939"/>
      <c r="E23498" s="940"/>
      <c r="F23498" s="941"/>
      <c r="G23498" s="937" t="str">
        <f t="array" ref="G23498">xlookup(F23498,'Internal Staffing Calculator'!E:E,'Internal Staffing Calculator'!C:C,"")</f>
        <v/>
      </c>
      <c r="H23498" s="932" t="str">
        <f t="array" ref="H23498">if(F23498&lt;&gt;"", iferror(index('Internal Staffing Calculator'!B$8:B23500,match(F23498,'Internal Staffing Calculator'!E$8:E23500,0)), "Not In Budget"),"")</f>
        <v/>
      </c>
      <c r="I23498" s="184"/>
      <c r="J23498" s="184"/>
      <c r="K23498" s="184"/>
      <c r="L23498" s="183"/>
    </row>
    <row r="23499">
      <c r="A23499" s="454"/>
      <c r="B23499" s="927"/>
      <c r="C23499" s="580"/>
      <c r="D23499" s="939"/>
      <c r="E23499" s="940"/>
      <c r="F23499" s="941"/>
      <c r="G23499" s="937" t="str">
        <f t="array" ref="G23499">xlookup(F23499,'Internal Staffing Calculator'!E:E,'Internal Staffing Calculator'!C:C,"")</f>
        <v/>
      </c>
      <c r="H23499" s="932" t="str">
        <f t="array" ref="H23499">if(F23499&lt;&gt;"", iferror(index('Internal Staffing Calculator'!B$8:B23500,match(F23499,'Internal Staffing Calculator'!E$8:E23500,0)), "Not In Budget"),"")</f>
        <v/>
      </c>
      <c r="I23499" s="184"/>
      <c r="J23499" s="184"/>
      <c r="K23499" s="184"/>
      <c r="L23499" s="183"/>
    </row>
    <row r="23500">
      <c r="A23500" s="454"/>
      <c r="B23500" s="927"/>
      <c r="C23500" s="580"/>
      <c r="D23500" s="939"/>
      <c r="E23500" s="940"/>
      <c r="F23500" s="941"/>
      <c r="G23500" s="937" t="str">
        <f t="array" ref="G23500">xlookup(F23500,'Internal Staffing Calculator'!E:E,'Internal Staffing Calculator'!C:C,"")</f>
        <v/>
      </c>
      <c r="H23500" s="932" t="str">
        <f t="array" ref="H23500">if(F23500&lt;&gt;"", iferror(index('Internal Staffing Calculator'!B$8:B23500,match(F23500,'Internal Staffing Calculator'!E$8:E23500,0)), "Not In Budget"),"")</f>
        <v/>
      </c>
      <c r="I23500" s="184"/>
      <c r="J23500" s="184"/>
      <c r="K23500" s="184"/>
      <c r="L23500" s="183"/>
    </row>
  </sheetData>
  <mergeCells count="5">
    <mergeCell ref="A1:A3"/>
    <mergeCell ref="I1:K1"/>
    <mergeCell ref="B3:D5"/>
    <mergeCell ref="F5:H5"/>
    <mergeCell ref="G7:H7"/>
  </mergeCells>
  <conditionalFormatting sqref="I8:I23500 L8:L1563">
    <cfRule type="expression" dxfId="15" priority="1">
      <formula>J8&gt;I8</formula>
    </cfRule>
  </conditionalFormatting>
  <conditionalFormatting sqref="H8:H23500">
    <cfRule type="cellIs" dxfId="3" priority="2" operator="equal">
      <formula>"Not in budget"</formula>
    </cfRule>
  </conditionalFormatting>
  <conditionalFormatting sqref="J8:J23500">
    <cfRule type="expression" dxfId="30" priority="3">
      <formula>ISFORMULA(A8)</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7.88"/>
    <col customWidth="1" min="2" max="2" width="31.0"/>
    <col customWidth="1" min="3" max="3" width="16.0"/>
    <col customWidth="1" min="4" max="4" width="22.63"/>
    <col customWidth="1" min="5" max="5" width="17.25"/>
    <col customWidth="1" min="6" max="19" width="16.13"/>
    <col customWidth="1" min="20" max="20" width="3.13"/>
    <col customWidth="1" min="21" max="21" width="43.0"/>
    <col customWidth="1" min="22" max="22" width="31.88"/>
    <col customWidth="1" min="23" max="23" width="31.0"/>
    <col customWidth="1" min="24" max="24" width="31.88"/>
    <col customWidth="1" min="25" max="31" width="41.5"/>
    <col customWidth="1" min="32" max="42" width="16.13"/>
  </cols>
  <sheetData>
    <row r="1">
      <c r="A1" s="942" t="s">
        <v>773</v>
      </c>
      <c r="B1" s="943"/>
      <c r="C1" s="944" t="s">
        <v>774</v>
      </c>
      <c r="D1" s="945">
        <v>0.4667</v>
      </c>
      <c r="E1" s="946"/>
      <c r="F1" s="947"/>
      <c r="G1" s="947"/>
      <c r="H1" s="947"/>
      <c r="I1" s="947"/>
      <c r="J1" s="947"/>
      <c r="K1" s="948"/>
      <c r="L1" s="948"/>
      <c r="M1" s="943" t="s">
        <v>775</v>
      </c>
      <c r="N1" s="948"/>
      <c r="O1" s="948"/>
      <c r="P1" s="948"/>
      <c r="Q1" s="948"/>
      <c r="R1" s="948"/>
      <c r="S1" s="948"/>
      <c r="T1" s="3"/>
      <c r="U1" s="949" t="s">
        <v>776</v>
      </c>
      <c r="V1" s="944"/>
      <c r="W1" s="950" t="s">
        <v>777</v>
      </c>
      <c r="X1" s="950" t="s">
        <v>777</v>
      </c>
      <c r="Y1" s="951"/>
      <c r="Z1" s="951"/>
      <c r="AA1" s="950" t="s">
        <v>777</v>
      </c>
      <c r="AB1" s="950" t="s">
        <v>777</v>
      </c>
      <c r="AC1" s="950" t="s">
        <v>777</v>
      </c>
      <c r="AD1" s="950" t="s">
        <v>777</v>
      </c>
      <c r="AE1" s="950"/>
      <c r="AF1" s="948"/>
      <c r="AG1" s="948"/>
      <c r="AH1" s="948"/>
      <c r="AI1" s="948"/>
      <c r="AJ1" s="948"/>
      <c r="AK1" s="948"/>
      <c r="AL1" s="948"/>
      <c r="AM1" s="948"/>
      <c r="AN1" s="948"/>
      <c r="AO1" s="948"/>
      <c r="AP1" s="948"/>
    </row>
    <row r="2">
      <c r="A2" s="952" t="s">
        <v>778</v>
      </c>
      <c r="B2" s="953" t="s">
        <v>779</v>
      </c>
      <c r="C2" s="953" t="s">
        <v>780</v>
      </c>
      <c r="D2" s="954" t="s">
        <v>781</v>
      </c>
      <c r="E2" s="954" t="s">
        <v>782</v>
      </c>
      <c r="F2" s="953" t="s">
        <v>783</v>
      </c>
      <c r="G2" s="953" t="s">
        <v>784</v>
      </c>
      <c r="H2" s="953" t="s">
        <v>785</v>
      </c>
      <c r="I2" s="953" t="s">
        <v>786</v>
      </c>
      <c r="J2" s="953" t="s">
        <v>787</v>
      </c>
      <c r="K2" s="953" t="s">
        <v>788</v>
      </c>
      <c r="L2" s="955" t="s">
        <v>789</v>
      </c>
      <c r="M2" s="954" t="s">
        <v>790</v>
      </c>
      <c r="N2" s="956"/>
      <c r="O2" s="956"/>
      <c r="P2" s="957"/>
      <c r="Q2" s="956"/>
      <c r="R2" s="956"/>
      <c r="S2" s="956"/>
      <c r="T2" s="957"/>
      <c r="U2" s="953" t="s">
        <v>781</v>
      </c>
      <c r="V2" s="953" t="s">
        <v>780</v>
      </c>
      <c r="W2" s="958" t="s">
        <v>782</v>
      </c>
      <c r="X2" s="959" t="s">
        <v>783</v>
      </c>
      <c r="Y2" s="959" t="s">
        <v>784</v>
      </c>
      <c r="Z2" s="959" t="s">
        <v>785</v>
      </c>
      <c r="AA2" s="959" t="s">
        <v>786</v>
      </c>
      <c r="AB2" s="953" t="s">
        <v>787</v>
      </c>
      <c r="AC2" s="953" t="s">
        <v>788</v>
      </c>
      <c r="AD2" s="953" t="s">
        <v>789</v>
      </c>
      <c r="AE2" s="953" t="s">
        <v>790</v>
      </c>
      <c r="AF2" s="956"/>
      <c r="AG2" s="956"/>
      <c r="AH2" s="956"/>
      <c r="AI2" s="956"/>
      <c r="AJ2" s="956"/>
      <c r="AK2" s="956"/>
      <c r="AL2" s="956"/>
      <c r="AM2" s="956"/>
      <c r="AN2" s="956"/>
      <c r="AO2" s="956"/>
      <c r="AP2" s="956"/>
    </row>
    <row r="3">
      <c r="A3" s="960" t="s">
        <v>477</v>
      </c>
      <c r="B3" s="961"/>
      <c r="C3" s="962"/>
      <c r="D3" s="963"/>
      <c r="E3" s="964"/>
      <c r="F3" s="964"/>
      <c r="G3" s="964"/>
      <c r="H3" s="964"/>
      <c r="I3" s="964"/>
      <c r="J3" s="964"/>
      <c r="K3" s="965"/>
      <c r="L3" s="965"/>
      <c r="M3" s="965"/>
      <c r="N3" s="966"/>
      <c r="O3" s="966"/>
      <c r="P3" s="966"/>
      <c r="Q3" s="966"/>
      <c r="R3" s="966"/>
      <c r="S3" s="966"/>
      <c r="T3" s="964"/>
      <c r="U3" s="961"/>
      <c r="V3" s="961"/>
      <c r="W3" s="961"/>
      <c r="X3" s="961"/>
      <c r="Y3" s="967"/>
      <c r="Z3" s="967"/>
      <c r="AA3" s="961"/>
      <c r="AB3" s="961"/>
      <c r="AC3" s="961"/>
      <c r="AD3" s="961"/>
      <c r="AE3" s="961"/>
      <c r="AF3" s="961"/>
      <c r="AG3" s="961"/>
      <c r="AH3" s="961"/>
      <c r="AI3" s="961"/>
      <c r="AJ3" s="961"/>
      <c r="AK3" s="961"/>
      <c r="AL3" s="966"/>
      <c r="AM3" s="966"/>
      <c r="AN3" s="966"/>
      <c r="AO3" s="966"/>
      <c r="AP3" s="966"/>
    </row>
    <row r="4">
      <c r="A4" s="719" t="s">
        <v>478</v>
      </c>
      <c r="B4" s="716" t="s">
        <v>791</v>
      </c>
      <c r="C4" s="968">
        <v>315.0</v>
      </c>
      <c r="D4" s="969">
        <v>250.0</v>
      </c>
      <c r="E4" s="970">
        <v>350.0</v>
      </c>
      <c r="F4" s="969">
        <v>260.0</v>
      </c>
      <c r="G4" s="969">
        <v>325.0</v>
      </c>
      <c r="H4" s="969">
        <v>285.0</v>
      </c>
      <c r="I4" s="969">
        <v>315.0</v>
      </c>
      <c r="J4" s="969">
        <v>220.0</v>
      </c>
      <c r="K4" s="971">
        <v>188.0</v>
      </c>
      <c r="L4" s="971">
        <v>1880.0</v>
      </c>
      <c r="M4" s="972">
        <v>315.0</v>
      </c>
      <c r="N4" s="973"/>
      <c r="O4" s="973"/>
      <c r="P4" s="973"/>
      <c r="Q4" s="973"/>
      <c r="R4" s="973"/>
      <c r="S4" s="973"/>
      <c r="T4" s="957"/>
      <c r="U4" s="716" t="s">
        <v>792</v>
      </c>
      <c r="V4" s="716" t="s">
        <v>478</v>
      </c>
      <c r="W4" s="716" t="s">
        <v>478</v>
      </c>
      <c r="X4" s="716" t="s">
        <v>478</v>
      </c>
      <c r="Y4" s="716" t="s">
        <v>793</v>
      </c>
      <c r="Z4" s="716" t="s">
        <v>794</v>
      </c>
      <c r="AA4" s="716" t="s">
        <v>478</v>
      </c>
      <c r="AB4" s="716" t="s">
        <v>478</v>
      </c>
      <c r="AC4" s="716" t="s">
        <v>478</v>
      </c>
      <c r="AD4" s="716" t="s">
        <v>478</v>
      </c>
      <c r="AE4" s="716" t="s">
        <v>795</v>
      </c>
      <c r="AF4" s="973"/>
      <c r="AG4" s="973"/>
      <c r="AH4" s="973"/>
      <c r="AI4" s="973"/>
      <c r="AJ4" s="973"/>
      <c r="AK4" s="973"/>
      <c r="AL4" s="973"/>
      <c r="AM4" s="973"/>
      <c r="AN4" s="973"/>
      <c r="AO4" s="973"/>
      <c r="AP4" s="973"/>
    </row>
    <row r="5">
      <c r="A5" s="716" t="s">
        <v>479</v>
      </c>
      <c r="B5" s="716" t="s">
        <v>796</v>
      </c>
      <c r="C5" s="968">
        <v>285.0</v>
      </c>
      <c r="D5" s="969">
        <v>250.0</v>
      </c>
      <c r="E5" s="970">
        <v>350.0</v>
      </c>
      <c r="F5" s="969">
        <v>250.0</v>
      </c>
      <c r="G5" s="969">
        <v>325.0</v>
      </c>
      <c r="H5" s="969">
        <v>175.0</v>
      </c>
      <c r="I5" s="969">
        <v>315.0</v>
      </c>
      <c r="J5" s="969">
        <v>220.0</v>
      </c>
      <c r="K5" s="971">
        <v>188.0</v>
      </c>
      <c r="L5" s="971">
        <v>1880.0</v>
      </c>
      <c r="M5" s="972">
        <v>285.0</v>
      </c>
      <c r="N5" s="973"/>
      <c r="O5" s="973"/>
      <c r="P5" s="973"/>
      <c r="Q5" s="973"/>
      <c r="R5" s="973"/>
      <c r="S5" s="973"/>
      <c r="T5" s="957"/>
      <c r="U5" s="716" t="s">
        <v>792</v>
      </c>
      <c r="V5" s="716" t="s">
        <v>479</v>
      </c>
      <c r="W5" s="716" t="s">
        <v>479</v>
      </c>
      <c r="X5" s="716" t="s">
        <v>479</v>
      </c>
      <c r="Y5" s="716" t="s">
        <v>793</v>
      </c>
      <c r="Z5" s="716" t="s">
        <v>797</v>
      </c>
      <c r="AA5" s="716" t="s">
        <v>479</v>
      </c>
      <c r="AB5" s="716" t="s">
        <v>479</v>
      </c>
      <c r="AC5" s="716" t="s">
        <v>479</v>
      </c>
      <c r="AD5" s="716" t="s">
        <v>479</v>
      </c>
      <c r="AE5" s="716" t="s">
        <v>798</v>
      </c>
      <c r="AF5" s="973"/>
      <c r="AG5" s="973"/>
      <c r="AH5" s="973"/>
      <c r="AI5" s="973"/>
      <c r="AJ5" s="973"/>
      <c r="AK5" s="973"/>
      <c r="AL5" s="973"/>
      <c r="AM5" s="973"/>
      <c r="AN5" s="973"/>
      <c r="AO5" s="973"/>
      <c r="AP5" s="973"/>
    </row>
    <row r="6">
      <c r="A6" s="716" t="s">
        <v>480</v>
      </c>
      <c r="B6" s="716" t="s">
        <v>799</v>
      </c>
      <c r="C6" s="968">
        <v>285.0</v>
      </c>
      <c r="D6" s="969">
        <v>250.0</v>
      </c>
      <c r="E6" s="970">
        <v>350.0</v>
      </c>
      <c r="F6" s="969">
        <v>230.0</v>
      </c>
      <c r="G6" s="969">
        <v>325.0</v>
      </c>
      <c r="H6" s="969">
        <v>235.0</v>
      </c>
      <c r="I6" s="969">
        <v>300.0</v>
      </c>
      <c r="J6" s="969">
        <v>200.0</v>
      </c>
      <c r="K6" s="971">
        <v>171.0</v>
      </c>
      <c r="L6" s="971">
        <v>1710.0</v>
      </c>
      <c r="M6" s="972">
        <v>285.0</v>
      </c>
      <c r="N6" s="973"/>
      <c r="O6" s="973"/>
      <c r="P6" s="973"/>
      <c r="Q6" s="973"/>
      <c r="R6" s="973"/>
      <c r="S6" s="973"/>
      <c r="T6" s="957"/>
      <c r="U6" s="716" t="s">
        <v>792</v>
      </c>
      <c r="V6" s="716" t="s">
        <v>480</v>
      </c>
      <c r="W6" s="716" t="s">
        <v>480</v>
      </c>
      <c r="X6" s="716" t="s">
        <v>480</v>
      </c>
      <c r="Y6" s="716" t="s">
        <v>793</v>
      </c>
      <c r="Z6" s="716" t="s">
        <v>800</v>
      </c>
      <c r="AA6" s="716" t="s">
        <v>480</v>
      </c>
      <c r="AB6" s="716" t="s">
        <v>480</v>
      </c>
      <c r="AC6" s="716" t="s">
        <v>480</v>
      </c>
      <c r="AD6" s="716" t="s">
        <v>480</v>
      </c>
      <c r="AE6" s="716" t="s">
        <v>801</v>
      </c>
      <c r="AF6" s="973"/>
      <c r="AG6" s="973"/>
      <c r="AH6" s="973"/>
      <c r="AI6" s="973"/>
      <c r="AJ6" s="973"/>
      <c r="AK6" s="973"/>
      <c r="AL6" s="973"/>
      <c r="AM6" s="973"/>
      <c r="AN6" s="973"/>
      <c r="AO6" s="973"/>
      <c r="AP6" s="973"/>
    </row>
    <row r="7">
      <c r="A7" s="960" t="s">
        <v>802</v>
      </c>
      <c r="B7" s="961"/>
      <c r="C7" s="962"/>
      <c r="D7" s="963"/>
      <c r="E7" s="964"/>
      <c r="F7" s="964"/>
      <c r="G7" s="964"/>
      <c r="H7" s="964"/>
      <c r="I7" s="964"/>
      <c r="J7" s="964"/>
      <c r="K7" s="965"/>
      <c r="L7" s="965"/>
      <c r="M7" s="974"/>
      <c r="N7" s="973"/>
      <c r="O7" s="973"/>
      <c r="P7" s="973"/>
      <c r="Q7" s="973"/>
      <c r="R7" s="973"/>
      <c r="S7" s="973"/>
      <c r="T7" s="964"/>
      <c r="U7" s="961"/>
      <c r="V7" s="961"/>
      <c r="W7" s="961"/>
      <c r="X7" s="961"/>
      <c r="Y7" s="967"/>
      <c r="Z7" s="967"/>
      <c r="AA7" s="961"/>
      <c r="AB7" s="961"/>
      <c r="AC7" s="961"/>
      <c r="AD7" s="961"/>
      <c r="AE7" s="961"/>
      <c r="AF7" s="961"/>
      <c r="AG7" s="961"/>
      <c r="AH7" s="961"/>
      <c r="AI7" s="961"/>
      <c r="AJ7" s="961"/>
      <c r="AK7" s="961"/>
      <c r="AL7" s="973"/>
      <c r="AM7" s="973"/>
      <c r="AN7" s="973"/>
      <c r="AO7" s="973"/>
      <c r="AP7" s="973"/>
    </row>
    <row r="8">
      <c r="A8" s="719" t="s">
        <v>483</v>
      </c>
      <c r="B8" s="716" t="s">
        <v>803</v>
      </c>
      <c r="C8" s="968">
        <v>260.0</v>
      </c>
      <c r="D8" s="969">
        <v>230.0</v>
      </c>
      <c r="E8" s="970">
        <v>275.0</v>
      </c>
      <c r="F8" s="969">
        <v>230.0</v>
      </c>
      <c r="G8" s="969">
        <v>225.0</v>
      </c>
      <c r="H8" s="969">
        <v>175.0</v>
      </c>
      <c r="I8" s="969">
        <v>280.0</v>
      </c>
      <c r="J8" s="969">
        <v>170.0</v>
      </c>
      <c r="K8" s="971">
        <v>146.0</v>
      </c>
      <c r="L8" s="971">
        <v>1460.0</v>
      </c>
      <c r="M8" s="972">
        <v>260.0</v>
      </c>
      <c r="N8" s="973"/>
      <c r="O8" s="973"/>
      <c r="P8" s="973"/>
      <c r="Q8" s="973"/>
      <c r="R8" s="973"/>
      <c r="S8" s="973"/>
      <c r="T8" s="957"/>
      <c r="U8" s="716" t="s">
        <v>804</v>
      </c>
      <c r="V8" s="716" t="s">
        <v>483</v>
      </c>
      <c r="W8" s="716" t="s">
        <v>483</v>
      </c>
      <c r="X8" s="716" t="s">
        <v>483</v>
      </c>
      <c r="Y8" s="716" t="s">
        <v>805</v>
      </c>
      <c r="Z8" s="716" t="s">
        <v>797</v>
      </c>
      <c r="AA8" s="716" t="s">
        <v>483</v>
      </c>
      <c r="AB8" s="716" t="s">
        <v>483</v>
      </c>
      <c r="AC8" s="716" t="s">
        <v>483</v>
      </c>
      <c r="AD8" s="716" t="s">
        <v>483</v>
      </c>
      <c r="AE8" s="716" t="s">
        <v>806</v>
      </c>
      <c r="AF8" s="973"/>
      <c r="AG8" s="973"/>
      <c r="AH8" s="973"/>
      <c r="AI8" s="973"/>
      <c r="AJ8" s="973"/>
      <c r="AK8" s="973"/>
      <c r="AL8" s="973"/>
      <c r="AM8" s="973"/>
      <c r="AN8" s="973"/>
      <c r="AO8" s="973"/>
      <c r="AP8" s="973"/>
    </row>
    <row r="9">
      <c r="A9" s="719" t="s">
        <v>484</v>
      </c>
      <c r="B9" s="716" t="s">
        <v>807</v>
      </c>
      <c r="C9" s="968">
        <v>210.0</v>
      </c>
      <c r="D9" s="969">
        <v>210.0</v>
      </c>
      <c r="E9" s="970">
        <v>165.0</v>
      </c>
      <c r="F9" s="969">
        <v>230.0</v>
      </c>
      <c r="G9" s="969">
        <v>195.0</v>
      </c>
      <c r="H9" s="969">
        <v>175.0</v>
      </c>
      <c r="I9" s="969">
        <v>260.0</v>
      </c>
      <c r="J9" s="969">
        <v>150.0</v>
      </c>
      <c r="K9" s="971">
        <v>128.0</v>
      </c>
      <c r="L9" s="971">
        <v>1280.0</v>
      </c>
      <c r="M9" s="975">
        <v>195.0</v>
      </c>
      <c r="N9" s="973"/>
      <c r="O9" s="973"/>
      <c r="P9" s="973"/>
      <c r="Q9" s="973"/>
      <c r="R9" s="973"/>
      <c r="S9" s="973"/>
      <c r="T9" s="957"/>
      <c r="U9" s="716" t="s">
        <v>808</v>
      </c>
      <c r="V9" s="716" t="s">
        <v>484</v>
      </c>
      <c r="W9" s="716" t="s">
        <v>484</v>
      </c>
      <c r="X9" s="716" t="s">
        <v>484</v>
      </c>
      <c r="Y9" s="716" t="s">
        <v>808</v>
      </c>
      <c r="Z9" s="716" t="s">
        <v>797</v>
      </c>
      <c r="AA9" s="716" t="s">
        <v>484</v>
      </c>
      <c r="AB9" s="716" t="s">
        <v>484</v>
      </c>
      <c r="AC9" s="716" t="s">
        <v>484</v>
      </c>
      <c r="AD9" s="716" t="s">
        <v>484</v>
      </c>
      <c r="AE9" s="716" t="s">
        <v>809</v>
      </c>
      <c r="AF9" s="973"/>
      <c r="AG9" s="973"/>
      <c r="AH9" s="973"/>
      <c r="AI9" s="973"/>
      <c r="AJ9" s="973"/>
      <c r="AK9" s="973"/>
      <c r="AL9" s="973"/>
      <c r="AM9" s="973"/>
      <c r="AN9" s="973"/>
      <c r="AO9" s="973"/>
      <c r="AP9" s="973"/>
    </row>
    <row r="10">
      <c r="A10" s="719" t="s">
        <v>485</v>
      </c>
      <c r="B10" s="716" t="s">
        <v>810</v>
      </c>
      <c r="C10" s="968">
        <v>155.0</v>
      </c>
      <c r="D10" s="969">
        <v>155.0</v>
      </c>
      <c r="E10" s="970">
        <v>165.0</v>
      </c>
      <c r="F10" s="969">
        <v>230.0</v>
      </c>
      <c r="G10" s="969">
        <v>195.0</v>
      </c>
      <c r="H10" s="969">
        <v>175.0</v>
      </c>
      <c r="I10" s="969">
        <v>175.0</v>
      </c>
      <c r="J10" s="969">
        <v>140.0</v>
      </c>
      <c r="K10" s="971">
        <v>120.0</v>
      </c>
      <c r="L10" s="971">
        <v>1200.0</v>
      </c>
      <c r="M10" s="975">
        <v>175.0</v>
      </c>
      <c r="N10" s="973"/>
      <c r="O10" s="973"/>
      <c r="P10" s="973"/>
      <c r="Q10" s="973"/>
      <c r="R10" s="973"/>
      <c r="S10" s="973"/>
      <c r="T10" s="957"/>
      <c r="U10" s="716" t="s">
        <v>811</v>
      </c>
      <c r="V10" s="716" t="s">
        <v>485</v>
      </c>
      <c r="W10" s="716" t="s">
        <v>485</v>
      </c>
      <c r="X10" s="716" t="s">
        <v>485</v>
      </c>
      <c r="Y10" s="716" t="s">
        <v>808</v>
      </c>
      <c r="Z10" s="716" t="s">
        <v>797</v>
      </c>
      <c r="AA10" s="716" t="s">
        <v>485</v>
      </c>
      <c r="AB10" s="716" t="s">
        <v>485</v>
      </c>
      <c r="AC10" s="716" t="s">
        <v>485</v>
      </c>
      <c r="AD10" s="716" t="s">
        <v>485</v>
      </c>
      <c r="AE10" s="716" t="s">
        <v>812</v>
      </c>
      <c r="AF10" s="973"/>
      <c r="AG10" s="973"/>
      <c r="AH10" s="973"/>
      <c r="AI10" s="973"/>
      <c r="AJ10" s="973"/>
      <c r="AK10" s="973"/>
      <c r="AL10" s="973"/>
      <c r="AM10" s="973"/>
      <c r="AN10" s="973"/>
      <c r="AO10" s="973"/>
      <c r="AP10" s="973"/>
    </row>
    <row r="11">
      <c r="A11" s="719" t="s">
        <v>486</v>
      </c>
      <c r="B11" s="716" t="s">
        <v>813</v>
      </c>
      <c r="C11" s="968">
        <v>125.0</v>
      </c>
      <c r="D11" s="968">
        <v>117.85</v>
      </c>
      <c r="E11" s="957"/>
      <c r="F11" s="957"/>
      <c r="G11" s="969">
        <v>170.0</v>
      </c>
      <c r="H11" s="969">
        <v>135.0</v>
      </c>
      <c r="I11" s="969">
        <v>150.0</v>
      </c>
      <c r="J11" s="969">
        <v>95.0</v>
      </c>
      <c r="K11" s="971">
        <v>82.0</v>
      </c>
      <c r="L11" s="971">
        <v>820.0</v>
      </c>
      <c r="M11" s="975">
        <v>140.0</v>
      </c>
      <c r="N11" s="973"/>
      <c r="O11" s="973"/>
      <c r="P11" s="973"/>
      <c r="Q11" s="973"/>
      <c r="R11" s="973"/>
      <c r="S11" s="973"/>
      <c r="T11" s="957"/>
      <c r="U11" s="716" t="s">
        <v>814</v>
      </c>
      <c r="V11" s="716" t="s">
        <v>486</v>
      </c>
      <c r="W11" s="716" t="s">
        <v>486</v>
      </c>
      <c r="X11" s="716" t="s">
        <v>486</v>
      </c>
      <c r="Y11" s="716" t="s">
        <v>815</v>
      </c>
      <c r="Z11" s="716" t="s">
        <v>816</v>
      </c>
      <c r="AA11" s="716" t="s">
        <v>486</v>
      </c>
      <c r="AB11" s="716" t="s">
        <v>486</v>
      </c>
      <c r="AC11" s="716" t="s">
        <v>486</v>
      </c>
      <c r="AD11" s="716" t="s">
        <v>486</v>
      </c>
      <c r="AE11" s="716" t="s">
        <v>485</v>
      </c>
      <c r="AF11" s="973"/>
      <c r="AG11" s="973"/>
      <c r="AH11" s="973"/>
      <c r="AI11" s="973"/>
      <c r="AJ11" s="973"/>
      <c r="AK11" s="973"/>
      <c r="AL11" s="973"/>
      <c r="AM11" s="973"/>
      <c r="AN11" s="973"/>
      <c r="AO11" s="973"/>
      <c r="AP11" s="973"/>
    </row>
    <row r="12">
      <c r="A12" s="960" t="s">
        <v>487</v>
      </c>
      <c r="B12" s="961"/>
      <c r="C12" s="962"/>
      <c r="D12" s="963"/>
      <c r="E12" s="964"/>
      <c r="F12" s="964"/>
      <c r="G12" s="964"/>
      <c r="H12" s="964"/>
      <c r="I12" s="964"/>
      <c r="J12" s="964"/>
      <c r="K12" s="965"/>
      <c r="L12" s="965"/>
      <c r="M12" s="974"/>
      <c r="N12" s="973"/>
      <c r="O12" s="973"/>
      <c r="P12" s="973"/>
      <c r="Q12" s="973"/>
      <c r="R12" s="973"/>
      <c r="S12" s="973"/>
      <c r="T12" s="961"/>
      <c r="U12" s="961"/>
      <c r="V12" s="961"/>
      <c r="W12" s="961"/>
      <c r="X12" s="961"/>
      <c r="Y12" s="967"/>
      <c r="Z12" s="967"/>
      <c r="AA12" s="961"/>
      <c r="AB12" s="961"/>
      <c r="AC12" s="961"/>
      <c r="AD12" s="961"/>
      <c r="AE12" s="961"/>
      <c r="AF12" s="961"/>
      <c r="AG12" s="961"/>
      <c r="AH12" s="961"/>
      <c r="AI12" s="961"/>
      <c r="AJ12" s="961"/>
      <c r="AK12" s="961"/>
      <c r="AL12" s="973"/>
      <c r="AM12" s="973"/>
      <c r="AN12" s="973"/>
      <c r="AO12" s="973"/>
      <c r="AP12" s="973"/>
    </row>
    <row r="13">
      <c r="A13" s="719" t="s">
        <v>488</v>
      </c>
      <c r="B13" s="716" t="s">
        <v>817</v>
      </c>
      <c r="C13" s="968">
        <v>260.0</v>
      </c>
      <c r="D13" s="969">
        <v>260.0</v>
      </c>
      <c r="E13" s="970">
        <v>350.0</v>
      </c>
      <c r="F13" s="969">
        <v>230.0</v>
      </c>
      <c r="G13" s="969">
        <v>325.0</v>
      </c>
      <c r="H13" s="969">
        <v>285.0</v>
      </c>
      <c r="I13" s="969">
        <v>300.0</v>
      </c>
      <c r="J13" s="969">
        <v>200.0</v>
      </c>
      <c r="K13" s="971">
        <v>171.0</v>
      </c>
      <c r="L13" s="971">
        <v>1710.0</v>
      </c>
      <c r="M13" s="972">
        <v>260.0</v>
      </c>
      <c r="N13" s="973"/>
      <c r="O13" s="973"/>
      <c r="P13" s="973"/>
      <c r="Q13" s="973"/>
      <c r="R13" s="973"/>
      <c r="S13" s="973"/>
      <c r="T13" s="957"/>
      <c r="U13" s="716" t="s">
        <v>794</v>
      </c>
      <c r="V13" s="716" t="s">
        <v>488</v>
      </c>
      <c r="W13" s="716" t="s">
        <v>488</v>
      </c>
      <c r="X13" s="716" t="s">
        <v>488</v>
      </c>
      <c r="Y13" s="716" t="s">
        <v>793</v>
      </c>
      <c r="Z13" s="716" t="s">
        <v>794</v>
      </c>
      <c r="AA13" s="716" t="s">
        <v>488</v>
      </c>
      <c r="AB13" s="716" t="s">
        <v>488</v>
      </c>
      <c r="AC13" s="716" t="s">
        <v>488</v>
      </c>
      <c r="AD13" s="716" t="s">
        <v>488</v>
      </c>
      <c r="AE13" s="716" t="s">
        <v>818</v>
      </c>
      <c r="AF13" s="973"/>
      <c r="AG13" s="973"/>
      <c r="AH13" s="973"/>
      <c r="AI13" s="973"/>
      <c r="AJ13" s="973"/>
      <c r="AK13" s="973"/>
      <c r="AL13" s="973"/>
      <c r="AM13" s="973"/>
      <c r="AN13" s="973"/>
      <c r="AO13" s="973"/>
      <c r="AP13" s="973"/>
    </row>
    <row r="14">
      <c r="A14" s="719" t="s">
        <v>489</v>
      </c>
      <c r="B14" s="716" t="s">
        <v>819</v>
      </c>
      <c r="C14" s="968">
        <v>230.0</v>
      </c>
      <c r="D14" s="969">
        <v>196.0</v>
      </c>
      <c r="E14" s="970">
        <v>198.0</v>
      </c>
      <c r="F14" s="969">
        <v>180.0</v>
      </c>
      <c r="G14" s="969">
        <v>275.0</v>
      </c>
      <c r="H14" s="969">
        <v>235.0</v>
      </c>
      <c r="I14" s="969">
        <v>280.0</v>
      </c>
      <c r="J14" s="969">
        <v>190.0</v>
      </c>
      <c r="K14" s="971">
        <v>163.0</v>
      </c>
      <c r="L14" s="971">
        <v>1630.0</v>
      </c>
      <c r="M14" s="975">
        <v>235.0</v>
      </c>
      <c r="N14" s="973"/>
      <c r="O14" s="973"/>
      <c r="P14" s="973"/>
      <c r="Q14" s="973"/>
      <c r="R14" s="973"/>
      <c r="S14" s="973"/>
      <c r="T14" s="976"/>
      <c r="U14" s="716" t="s">
        <v>820</v>
      </c>
      <c r="V14" s="716" t="s">
        <v>489</v>
      </c>
      <c r="W14" s="716" t="s">
        <v>489</v>
      </c>
      <c r="X14" s="716" t="s">
        <v>489</v>
      </c>
      <c r="Y14" s="716" t="s">
        <v>821</v>
      </c>
      <c r="Z14" s="716" t="s">
        <v>494</v>
      </c>
      <c r="AA14" s="716" t="s">
        <v>489</v>
      </c>
      <c r="AB14" s="716" t="s">
        <v>489</v>
      </c>
      <c r="AC14" s="716" t="s">
        <v>489</v>
      </c>
      <c r="AD14" s="716" t="s">
        <v>489</v>
      </c>
      <c r="AE14" s="716" t="s">
        <v>822</v>
      </c>
      <c r="AF14" s="973"/>
      <c r="AG14" s="973"/>
      <c r="AH14" s="973"/>
      <c r="AI14" s="973"/>
      <c r="AJ14" s="973"/>
      <c r="AK14" s="973"/>
      <c r="AL14" s="973"/>
      <c r="AM14" s="973"/>
      <c r="AN14" s="973"/>
      <c r="AO14" s="973"/>
      <c r="AP14" s="973"/>
    </row>
    <row r="15">
      <c r="A15" s="719" t="s">
        <v>490</v>
      </c>
      <c r="B15" s="716" t="s">
        <v>823</v>
      </c>
      <c r="C15" s="969">
        <v>170.0</v>
      </c>
      <c r="D15" s="969">
        <v>152.25</v>
      </c>
      <c r="E15" s="970">
        <v>159.5</v>
      </c>
      <c r="F15" s="969">
        <v>145.0</v>
      </c>
      <c r="G15" s="969">
        <v>200.0</v>
      </c>
      <c r="H15" s="969">
        <v>190.0</v>
      </c>
      <c r="I15" s="969">
        <v>200.0</v>
      </c>
      <c r="J15" s="969">
        <v>160.0</v>
      </c>
      <c r="K15" s="971">
        <v>137.0</v>
      </c>
      <c r="L15" s="971">
        <v>1370.0</v>
      </c>
      <c r="M15" s="975">
        <v>168.0</v>
      </c>
      <c r="N15" s="973"/>
      <c r="O15" s="973"/>
      <c r="P15" s="973"/>
      <c r="Q15" s="973"/>
      <c r="R15" s="973"/>
      <c r="S15" s="973"/>
      <c r="T15" s="976"/>
      <c r="U15" s="716" t="s">
        <v>824</v>
      </c>
      <c r="V15" s="716" t="s">
        <v>490</v>
      </c>
      <c r="W15" s="716" t="s">
        <v>490</v>
      </c>
      <c r="X15" s="716" t="s">
        <v>490</v>
      </c>
      <c r="Y15" s="716" t="s">
        <v>825</v>
      </c>
      <c r="Z15" s="716" t="s">
        <v>826</v>
      </c>
      <c r="AA15" s="716" t="s">
        <v>490</v>
      </c>
      <c r="AB15" s="716" t="s">
        <v>490</v>
      </c>
      <c r="AC15" s="716" t="s">
        <v>490</v>
      </c>
      <c r="AD15" s="716" t="s">
        <v>490</v>
      </c>
      <c r="AE15" s="716" t="s">
        <v>827</v>
      </c>
      <c r="AF15" s="973"/>
      <c r="AG15" s="973"/>
      <c r="AH15" s="973"/>
      <c r="AI15" s="973"/>
      <c r="AJ15" s="973"/>
      <c r="AK15" s="973"/>
      <c r="AL15" s="973"/>
      <c r="AM15" s="973"/>
      <c r="AN15" s="973"/>
      <c r="AO15" s="973"/>
      <c r="AP15" s="973"/>
    </row>
    <row r="16">
      <c r="A16" s="719" t="s">
        <v>491</v>
      </c>
      <c r="B16" s="716" t="s">
        <v>828</v>
      </c>
      <c r="C16" s="969">
        <v>170.0</v>
      </c>
      <c r="D16" s="969">
        <v>152.25</v>
      </c>
      <c r="E16" s="970">
        <v>159.5</v>
      </c>
      <c r="F16" s="969">
        <v>145.0</v>
      </c>
      <c r="G16" s="969">
        <v>200.0</v>
      </c>
      <c r="H16" s="969">
        <v>190.0</v>
      </c>
      <c r="I16" s="969">
        <v>200.0</v>
      </c>
      <c r="J16" s="969">
        <v>160.0</v>
      </c>
      <c r="K16" s="971">
        <v>137.0</v>
      </c>
      <c r="L16" s="971">
        <v>1370.0</v>
      </c>
      <c r="M16" s="975">
        <v>168.0</v>
      </c>
      <c r="N16" s="973"/>
      <c r="O16" s="973"/>
      <c r="P16" s="973"/>
      <c r="Q16" s="973"/>
      <c r="R16" s="973"/>
      <c r="S16" s="973"/>
      <c r="T16" s="976"/>
      <c r="U16" s="716" t="s">
        <v>824</v>
      </c>
      <c r="V16" s="716" t="s">
        <v>490</v>
      </c>
      <c r="W16" s="716" t="s">
        <v>490</v>
      </c>
      <c r="X16" s="716" t="s">
        <v>490</v>
      </c>
      <c r="Y16" s="716" t="s">
        <v>825</v>
      </c>
      <c r="Z16" s="716" t="s">
        <v>826</v>
      </c>
      <c r="AA16" s="716" t="s">
        <v>490</v>
      </c>
      <c r="AB16" s="716" t="s">
        <v>490</v>
      </c>
      <c r="AC16" s="716" t="s">
        <v>490</v>
      </c>
      <c r="AD16" s="716" t="s">
        <v>490</v>
      </c>
      <c r="AE16" s="716" t="s">
        <v>827</v>
      </c>
      <c r="AF16" s="973"/>
      <c r="AG16" s="973"/>
      <c r="AH16" s="973"/>
      <c r="AI16" s="973"/>
      <c r="AJ16" s="973"/>
      <c r="AK16" s="973"/>
      <c r="AL16" s="973"/>
      <c r="AM16" s="973"/>
      <c r="AN16" s="973"/>
      <c r="AO16" s="973"/>
      <c r="AP16" s="973"/>
    </row>
    <row r="17">
      <c r="A17" s="719" t="s">
        <v>492</v>
      </c>
      <c r="B17" s="716" t="s">
        <v>829</v>
      </c>
      <c r="C17" s="968">
        <v>155.0</v>
      </c>
      <c r="D17" s="969">
        <v>135.0</v>
      </c>
      <c r="E17" s="970">
        <v>159.5</v>
      </c>
      <c r="F17" s="969">
        <v>90.0</v>
      </c>
      <c r="G17" s="969">
        <v>200.0</v>
      </c>
      <c r="H17" s="969">
        <v>170.0</v>
      </c>
      <c r="I17" s="969">
        <v>150.0</v>
      </c>
      <c r="J17" s="969">
        <v>115.0</v>
      </c>
      <c r="K17" s="971">
        <v>99.0</v>
      </c>
      <c r="L17" s="971">
        <v>990.0</v>
      </c>
      <c r="M17" s="975">
        <v>135.0</v>
      </c>
      <c r="N17" s="973"/>
      <c r="O17" s="973"/>
      <c r="P17" s="973"/>
      <c r="Q17" s="973"/>
      <c r="R17" s="973"/>
      <c r="S17" s="973"/>
      <c r="T17" s="976"/>
      <c r="U17" s="716" t="s">
        <v>490</v>
      </c>
      <c r="V17" s="716" t="s">
        <v>492</v>
      </c>
      <c r="W17" s="716" t="s">
        <v>492</v>
      </c>
      <c r="X17" s="716" t="s">
        <v>492</v>
      </c>
      <c r="Y17" s="716" t="s">
        <v>825</v>
      </c>
      <c r="Z17" s="716" t="s">
        <v>830</v>
      </c>
      <c r="AA17" s="716" t="s">
        <v>492</v>
      </c>
      <c r="AB17" s="716" t="s">
        <v>492</v>
      </c>
      <c r="AC17" s="716" t="s">
        <v>492</v>
      </c>
      <c r="AD17" s="716" t="s">
        <v>492</v>
      </c>
      <c r="AE17" s="716" t="s">
        <v>831</v>
      </c>
      <c r="AF17" s="973"/>
      <c r="AG17" s="973"/>
      <c r="AH17" s="973"/>
      <c r="AI17" s="973"/>
      <c r="AJ17" s="973"/>
      <c r="AK17" s="973"/>
      <c r="AL17" s="973"/>
      <c r="AM17" s="973"/>
      <c r="AN17" s="973"/>
      <c r="AO17" s="973"/>
      <c r="AP17" s="973"/>
    </row>
    <row r="18">
      <c r="A18" s="719" t="s">
        <v>493</v>
      </c>
      <c r="B18" s="716" t="s">
        <v>832</v>
      </c>
      <c r="C18" s="968">
        <v>240.0</v>
      </c>
      <c r="D18" s="969">
        <v>220.0</v>
      </c>
      <c r="E18" s="957"/>
      <c r="F18" s="969">
        <v>200.0</v>
      </c>
      <c r="G18" s="969">
        <v>275.0</v>
      </c>
      <c r="H18" s="969">
        <v>285.0</v>
      </c>
      <c r="I18" s="977">
        <v>280.0</v>
      </c>
      <c r="J18" s="957"/>
      <c r="K18" s="966"/>
      <c r="L18" s="966"/>
      <c r="M18" s="975">
        <v>235.0</v>
      </c>
      <c r="N18" s="973"/>
      <c r="O18" s="973"/>
      <c r="P18" s="973"/>
      <c r="Q18" s="973"/>
      <c r="R18" s="973"/>
      <c r="S18" s="973"/>
      <c r="T18" s="976"/>
      <c r="U18" s="716" t="s">
        <v>833</v>
      </c>
      <c r="V18" s="716" t="s">
        <v>493</v>
      </c>
      <c r="W18" s="716" t="s">
        <v>493</v>
      </c>
      <c r="X18" s="716" t="s">
        <v>493</v>
      </c>
      <c r="Y18" s="956"/>
      <c r="Z18" s="956"/>
      <c r="AA18" s="716" t="s">
        <v>493</v>
      </c>
      <c r="AB18" s="716" t="s">
        <v>493</v>
      </c>
      <c r="AC18" s="716" t="s">
        <v>493</v>
      </c>
      <c r="AD18" s="716" t="s">
        <v>493</v>
      </c>
      <c r="AE18" s="716" t="s">
        <v>834</v>
      </c>
      <c r="AF18" s="973"/>
      <c r="AG18" s="973"/>
      <c r="AH18" s="973"/>
      <c r="AI18" s="973"/>
      <c r="AJ18" s="973"/>
      <c r="AK18" s="973"/>
      <c r="AL18" s="973"/>
      <c r="AM18" s="973"/>
      <c r="AN18" s="973"/>
      <c r="AO18" s="973"/>
      <c r="AP18" s="973"/>
    </row>
    <row r="19">
      <c r="A19" s="719" t="s">
        <v>494</v>
      </c>
      <c r="B19" s="716" t="s">
        <v>835</v>
      </c>
      <c r="C19" s="968">
        <v>220.0</v>
      </c>
      <c r="D19" s="969">
        <v>197.97</v>
      </c>
      <c r="E19" s="969">
        <v>250.0</v>
      </c>
      <c r="F19" s="969">
        <v>195.0</v>
      </c>
      <c r="G19" s="969">
        <v>225.0</v>
      </c>
      <c r="H19" s="969">
        <v>235.0</v>
      </c>
      <c r="I19" s="969">
        <v>275.0</v>
      </c>
      <c r="J19" s="969">
        <v>185.0</v>
      </c>
      <c r="K19" s="971">
        <v>158.0</v>
      </c>
      <c r="L19" s="971">
        <v>1580.0</v>
      </c>
      <c r="M19" s="975">
        <v>185.0</v>
      </c>
      <c r="N19" s="973"/>
      <c r="O19" s="973"/>
      <c r="P19" s="973"/>
      <c r="Q19" s="973"/>
      <c r="R19" s="973"/>
      <c r="S19" s="973"/>
      <c r="T19" s="976"/>
      <c r="U19" s="716" t="s">
        <v>494</v>
      </c>
      <c r="V19" s="716" t="s">
        <v>494</v>
      </c>
      <c r="W19" s="716" t="s">
        <v>494</v>
      </c>
      <c r="X19" s="716" t="s">
        <v>494</v>
      </c>
      <c r="Y19" s="716" t="s">
        <v>494</v>
      </c>
      <c r="Z19" s="716" t="s">
        <v>494</v>
      </c>
      <c r="AA19" s="716" t="s">
        <v>494</v>
      </c>
      <c r="AB19" s="716" t="s">
        <v>494</v>
      </c>
      <c r="AC19" s="716" t="s">
        <v>494</v>
      </c>
      <c r="AD19" s="716" t="s">
        <v>494</v>
      </c>
      <c r="AE19" s="716" t="s">
        <v>494</v>
      </c>
      <c r="AF19" s="973"/>
      <c r="AG19" s="973"/>
      <c r="AH19" s="973"/>
      <c r="AI19" s="973"/>
      <c r="AJ19" s="973"/>
      <c r="AK19" s="973"/>
      <c r="AL19" s="973"/>
      <c r="AM19" s="973"/>
      <c r="AN19" s="973"/>
      <c r="AO19" s="973"/>
      <c r="AP19" s="973"/>
    </row>
    <row r="20">
      <c r="A20" s="719" t="s">
        <v>495</v>
      </c>
      <c r="B20" s="716" t="s">
        <v>836</v>
      </c>
      <c r="C20" s="969">
        <v>220.0</v>
      </c>
      <c r="D20" s="969">
        <v>197.97</v>
      </c>
      <c r="E20" s="969">
        <v>250.0</v>
      </c>
      <c r="F20" s="969">
        <v>195.0</v>
      </c>
      <c r="G20" s="969">
        <v>225.0</v>
      </c>
      <c r="H20" s="969">
        <v>235.0</v>
      </c>
      <c r="I20" s="969">
        <v>275.0</v>
      </c>
      <c r="J20" s="969">
        <v>185.0</v>
      </c>
      <c r="K20" s="971">
        <v>158.0</v>
      </c>
      <c r="L20" s="971">
        <v>1580.0</v>
      </c>
      <c r="M20" s="975">
        <v>185.0</v>
      </c>
      <c r="N20" s="973"/>
      <c r="O20" s="973"/>
      <c r="P20" s="973"/>
      <c r="Q20" s="973"/>
      <c r="R20" s="973"/>
      <c r="S20" s="973"/>
      <c r="T20" s="976"/>
      <c r="U20" s="716" t="s">
        <v>494</v>
      </c>
      <c r="V20" s="716" t="s">
        <v>494</v>
      </c>
      <c r="W20" s="716" t="s">
        <v>494</v>
      </c>
      <c r="X20" s="716" t="s">
        <v>494</v>
      </c>
      <c r="Y20" s="716" t="s">
        <v>494</v>
      </c>
      <c r="Z20" s="716" t="s">
        <v>494</v>
      </c>
      <c r="AA20" s="716" t="s">
        <v>494</v>
      </c>
      <c r="AB20" s="716" t="s">
        <v>494</v>
      </c>
      <c r="AC20" s="716" t="s">
        <v>494</v>
      </c>
      <c r="AD20" s="716" t="s">
        <v>494</v>
      </c>
      <c r="AE20" s="716" t="s">
        <v>494</v>
      </c>
      <c r="AF20" s="973"/>
      <c r="AG20" s="973"/>
      <c r="AH20" s="973"/>
      <c r="AI20" s="973"/>
      <c r="AJ20" s="973"/>
      <c r="AK20" s="973"/>
      <c r="AL20" s="973"/>
      <c r="AM20" s="973"/>
      <c r="AN20" s="973"/>
      <c r="AO20" s="973"/>
      <c r="AP20" s="973"/>
    </row>
    <row r="21">
      <c r="A21" s="719" t="s">
        <v>496</v>
      </c>
      <c r="B21" s="716" t="s">
        <v>837</v>
      </c>
      <c r="C21" s="968">
        <v>160.0</v>
      </c>
      <c r="D21" s="969">
        <v>141.75</v>
      </c>
      <c r="E21" s="970">
        <v>175.0</v>
      </c>
      <c r="F21" s="969">
        <v>135.0</v>
      </c>
      <c r="G21" s="969">
        <v>200.0</v>
      </c>
      <c r="H21" s="969">
        <v>190.0</v>
      </c>
      <c r="I21" s="969">
        <v>200.0</v>
      </c>
      <c r="J21" s="969">
        <v>140.0</v>
      </c>
      <c r="K21" s="971">
        <v>120.0</v>
      </c>
      <c r="L21" s="971">
        <v>1200.0</v>
      </c>
      <c r="M21" s="975">
        <v>175.0</v>
      </c>
      <c r="N21" s="973"/>
      <c r="O21" s="973"/>
      <c r="P21" s="973"/>
      <c r="Q21" s="973"/>
      <c r="R21" s="973"/>
      <c r="S21" s="973"/>
      <c r="T21" s="976"/>
      <c r="U21" s="716" t="s">
        <v>838</v>
      </c>
      <c r="V21" s="716" t="s">
        <v>496</v>
      </c>
      <c r="W21" s="716" t="s">
        <v>496</v>
      </c>
      <c r="X21" s="716" t="s">
        <v>496</v>
      </c>
      <c r="Y21" s="716" t="s">
        <v>839</v>
      </c>
      <c r="Z21" s="716" t="s">
        <v>826</v>
      </c>
      <c r="AA21" s="716" t="s">
        <v>496</v>
      </c>
      <c r="AB21" s="716" t="s">
        <v>496</v>
      </c>
      <c r="AC21" s="716" t="s">
        <v>496</v>
      </c>
      <c r="AD21" s="716" t="s">
        <v>496</v>
      </c>
      <c r="AE21" s="716" t="s">
        <v>840</v>
      </c>
      <c r="AF21" s="973"/>
      <c r="AG21" s="973"/>
      <c r="AH21" s="973"/>
      <c r="AI21" s="973"/>
      <c r="AJ21" s="973"/>
      <c r="AK21" s="973"/>
      <c r="AL21" s="973"/>
      <c r="AM21" s="973"/>
      <c r="AN21" s="973"/>
      <c r="AO21" s="973"/>
      <c r="AP21" s="973"/>
    </row>
    <row r="22">
      <c r="A22" s="719" t="s">
        <v>497</v>
      </c>
      <c r="B22" s="716" t="s">
        <v>841</v>
      </c>
      <c r="C22" s="968">
        <v>160.0</v>
      </c>
      <c r="D22" s="969">
        <v>141.75</v>
      </c>
      <c r="E22" s="970">
        <v>175.0</v>
      </c>
      <c r="F22" s="969">
        <v>135.0</v>
      </c>
      <c r="G22" s="969">
        <v>200.0</v>
      </c>
      <c r="H22" s="969">
        <v>190.0</v>
      </c>
      <c r="I22" s="969">
        <v>200.0</v>
      </c>
      <c r="J22" s="969">
        <v>140.0</v>
      </c>
      <c r="K22" s="971">
        <v>120.0</v>
      </c>
      <c r="L22" s="971">
        <v>1200.0</v>
      </c>
      <c r="M22" s="975">
        <v>175.0</v>
      </c>
      <c r="N22" s="973"/>
      <c r="O22" s="973"/>
      <c r="P22" s="973"/>
      <c r="Q22" s="973"/>
      <c r="R22" s="973"/>
      <c r="S22" s="973"/>
      <c r="T22" s="976"/>
      <c r="U22" s="716" t="s">
        <v>838</v>
      </c>
      <c r="V22" s="716" t="s">
        <v>496</v>
      </c>
      <c r="W22" s="716" t="s">
        <v>496</v>
      </c>
      <c r="X22" s="716" t="s">
        <v>496</v>
      </c>
      <c r="Y22" s="716" t="s">
        <v>839</v>
      </c>
      <c r="Z22" s="716" t="s">
        <v>826</v>
      </c>
      <c r="AA22" s="716" t="s">
        <v>496</v>
      </c>
      <c r="AB22" s="716" t="s">
        <v>496</v>
      </c>
      <c r="AC22" s="716" t="s">
        <v>496</v>
      </c>
      <c r="AD22" s="716" t="s">
        <v>496</v>
      </c>
      <c r="AE22" s="716" t="s">
        <v>840</v>
      </c>
      <c r="AF22" s="973"/>
      <c r="AG22" s="973"/>
      <c r="AH22" s="973"/>
      <c r="AI22" s="973"/>
      <c r="AJ22" s="973"/>
      <c r="AK22" s="973"/>
      <c r="AL22" s="973"/>
      <c r="AM22" s="973"/>
      <c r="AN22" s="973"/>
      <c r="AO22" s="973"/>
      <c r="AP22" s="973"/>
    </row>
    <row r="23">
      <c r="A23" s="719" t="s">
        <v>498</v>
      </c>
      <c r="B23" s="716" t="s">
        <v>842</v>
      </c>
      <c r="C23" s="968">
        <v>160.0</v>
      </c>
      <c r="D23" s="969">
        <v>141.75</v>
      </c>
      <c r="E23" s="970">
        <v>175.0</v>
      </c>
      <c r="F23" s="969">
        <v>135.0</v>
      </c>
      <c r="G23" s="969">
        <v>200.0</v>
      </c>
      <c r="H23" s="969">
        <v>190.0</v>
      </c>
      <c r="I23" s="969">
        <v>200.0</v>
      </c>
      <c r="J23" s="969">
        <v>140.0</v>
      </c>
      <c r="K23" s="971">
        <v>120.0</v>
      </c>
      <c r="L23" s="971">
        <v>1200.0</v>
      </c>
      <c r="M23" s="975">
        <v>175.0</v>
      </c>
      <c r="N23" s="973"/>
      <c r="O23" s="973"/>
      <c r="P23" s="973"/>
      <c r="Q23" s="973"/>
      <c r="R23" s="973"/>
      <c r="S23" s="973"/>
      <c r="T23" s="976"/>
      <c r="U23" s="716" t="s">
        <v>838</v>
      </c>
      <c r="V23" s="716" t="s">
        <v>496</v>
      </c>
      <c r="W23" s="716" t="s">
        <v>496</v>
      </c>
      <c r="X23" s="716" t="s">
        <v>496</v>
      </c>
      <c r="Y23" s="716" t="s">
        <v>839</v>
      </c>
      <c r="Z23" s="716" t="s">
        <v>826</v>
      </c>
      <c r="AA23" s="716" t="s">
        <v>496</v>
      </c>
      <c r="AB23" s="716" t="s">
        <v>496</v>
      </c>
      <c r="AC23" s="716" t="s">
        <v>496</v>
      </c>
      <c r="AD23" s="716" t="s">
        <v>496</v>
      </c>
      <c r="AE23" s="716" t="s">
        <v>840</v>
      </c>
      <c r="AF23" s="973"/>
      <c r="AG23" s="973"/>
      <c r="AH23" s="973"/>
      <c r="AI23" s="973"/>
      <c r="AJ23" s="973"/>
      <c r="AK23" s="973"/>
      <c r="AL23" s="973"/>
      <c r="AM23" s="973"/>
      <c r="AN23" s="973"/>
      <c r="AO23" s="973"/>
      <c r="AP23" s="973"/>
    </row>
    <row r="24">
      <c r="A24" s="719" t="s">
        <v>499</v>
      </c>
      <c r="B24" s="716" t="s">
        <v>843</v>
      </c>
      <c r="C24" s="968">
        <v>150.0</v>
      </c>
      <c r="D24" s="969">
        <v>131.25</v>
      </c>
      <c r="E24" s="970">
        <v>115.5</v>
      </c>
      <c r="F24" s="969">
        <v>135.0</v>
      </c>
      <c r="G24" s="969">
        <v>200.0</v>
      </c>
      <c r="H24" s="969">
        <v>170.0</v>
      </c>
      <c r="I24" s="969">
        <v>200.0</v>
      </c>
      <c r="J24" s="969">
        <v>125.0</v>
      </c>
      <c r="K24" s="971">
        <v>107.0</v>
      </c>
      <c r="L24" s="971">
        <v>1070.0</v>
      </c>
      <c r="M24" s="975">
        <v>147.0</v>
      </c>
      <c r="N24" s="973"/>
      <c r="O24" s="973"/>
      <c r="P24" s="973"/>
      <c r="Q24" s="973"/>
      <c r="R24" s="973"/>
      <c r="S24" s="973"/>
      <c r="T24" s="976"/>
      <c r="U24" s="716" t="s">
        <v>496</v>
      </c>
      <c r="V24" s="716" t="s">
        <v>499</v>
      </c>
      <c r="W24" s="716" t="s">
        <v>499</v>
      </c>
      <c r="X24" s="716" t="s">
        <v>499</v>
      </c>
      <c r="Y24" s="716" t="s">
        <v>839</v>
      </c>
      <c r="Z24" s="716" t="s">
        <v>830</v>
      </c>
      <c r="AA24" s="716" t="s">
        <v>499</v>
      </c>
      <c r="AB24" s="716" t="s">
        <v>499</v>
      </c>
      <c r="AC24" s="716" t="s">
        <v>499</v>
      </c>
      <c r="AD24" s="716" t="s">
        <v>499</v>
      </c>
      <c r="AE24" s="716" t="s">
        <v>844</v>
      </c>
      <c r="AF24" s="973"/>
      <c r="AG24" s="973"/>
      <c r="AH24" s="973"/>
      <c r="AI24" s="973"/>
      <c r="AJ24" s="973"/>
      <c r="AK24" s="973"/>
      <c r="AL24" s="973"/>
      <c r="AM24" s="973"/>
      <c r="AN24" s="973"/>
      <c r="AO24" s="973"/>
      <c r="AP24" s="973"/>
    </row>
    <row r="25">
      <c r="A25" s="719" t="s">
        <v>500</v>
      </c>
      <c r="B25" s="716" t="s">
        <v>845</v>
      </c>
      <c r="C25" s="968">
        <v>150.0</v>
      </c>
      <c r="D25" s="969">
        <v>131.25</v>
      </c>
      <c r="E25" s="970">
        <v>115.5</v>
      </c>
      <c r="F25" s="969">
        <v>135.0</v>
      </c>
      <c r="G25" s="969">
        <v>200.0</v>
      </c>
      <c r="H25" s="969">
        <v>170.0</v>
      </c>
      <c r="I25" s="969">
        <v>200.0</v>
      </c>
      <c r="J25" s="969">
        <v>125.0</v>
      </c>
      <c r="K25" s="971">
        <v>107.0</v>
      </c>
      <c r="L25" s="971">
        <v>1070.0</v>
      </c>
      <c r="M25" s="975">
        <v>147.0</v>
      </c>
      <c r="N25" s="973"/>
      <c r="O25" s="973"/>
      <c r="P25" s="973"/>
      <c r="Q25" s="973"/>
      <c r="R25" s="973"/>
      <c r="S25" s="973"/>
      <c r="T25" s="957"/>
      <c r="U25" s="716" t="s">
        <v>496</v>
      </c>
      <c r="V25" s="716" t="s">
        <v>499</v>
      </c>
      <c r="W25" s="716" t="s">
        <v>499</v>
      </c>
      <c r="X25" s="716" t="s">
        <v>499</v>
      </c>
      <c r="Y25" s="716" t="s">
        <v>839</v>
      </c>
      <c r="Z25" s="716" t="s">
        <v>830</v>
      </c>
      <c r="AA25" s="716" t="s">
        <v>499</v>
      </c>
      <c r="AB25" s="716" t="s">
        <v>499</v>
      </c>
      <c r="AC25" s="716" t="s">
        <v>499</v>
      </c>
      <c r="AD25" s="716" t="s">
        <v>499</v>
      </c>
      <c r="AE25" s="716" t="s">
        <v>844</v>
      </c>
      <c r="AF25" s="973"/>
      <c r="AG25" s="973"/>
      <c r="AH25" s="973"/>
      <c r="AI25" s="973"/>
      <c r="AJ25" s="973"/>
      <c r="AK25" s="973"/>
      <c r="AL25" s="973"/>
      <c r="AM25" s="973"/>
      <c r="AN25" s="973"/>
      <c r="AO25" s="973"/>
      <c r="AP25" s="973"/>
    </row>
    <row r="26">
      <c r="A26" s="719" t="s">
        <v>501</v>
      </c>
      <c r="B26" s="716" t="s">
        <v>846</v>
      </c>
      <c r="C26" s="968">
        <v>150.0</v>
      </c>
      <c r="D26" s="969">
        <v>131.25</v>
      </c>
      <c r="E26" s="970">
        <v>115.5</v>
      </c>
      <c r="F26" s="969">
        <v>135.0</v>
      </c>
      <c r="G26" s="969">
        <v>200.0</v>
      </c>
      <c r="H26" s="969">
        <v>170.0</v>
      </c>
      <c r="I26" s="969">
        <v>200.0</v>
      </c>
      <c r="J26" s="969">
        <v>125.0</v>
      </c>
      <c r="K26" s="971">
        <v>107.0</v>
      </c>
      <c r="L26" s="971">
        <v>1070.0</v>
      </c>
      <c r="M26" s="975">
        <v>147.0</v>
      </c>
      <c r="N26" s="973"/>
      <c r="O26" s="973"/>
      <c r="P26" s="973"/>
      <c r="Q26" s="973"/>
      <c r="R26" s="973"/>
      <c r="S26" s="973"/>
      <c r="T26" s="957"/>
      <c r="U26" s="716" t="s">
        <v>496</v>
      </c>
      <c r="V26" s="716" t="s">
        <v>499</v>
      </c>
      <c r="W26" s="716" t="s">
        <v>499</v>
      </c>
      <c r="X26" s="716" t="s">
        <v>499</v>
      </c>
      <c r="Y26" s="716" t="s">
        <v>839</v>
      </c>
      <c r="Z26" s="716" t="s">
        <v>830</v>
      </c>
      <c r="AA26" s="716" t="s">
        <v>499</v>
      </c>
      <c r="AB26" s="716" t="s">
        <v>499</v>
      </c>
      <c r="AC26" s="716" t="s">
        <v>499</v>
      </c>
      <c r="AD26" s="716" t="s">
        <v>499</v>
      </c>
      <c r="AE26" s="716" t="s">
        <v>844</v>
      </c>
      <c r="AF26" s="973"/>
      <c r="AG26" s="973"/>
      <c r="AH26" s="973"/>
      <c r="AI26" s="973"/>
      <c r="AJ26" s="973"/>
      <c r="AK26" s="973"/>
      <c r="AL26" s="973"/>
      <c r="AM26" s="973"/>
      <c r="AN26" s="973"/>
      <c r="AO26" s="973"/>
      <c r="AP26" s="973"/>
    </row>
    <row r="27">
      <c r="A27" s="719" t="s">
        <v>502</v>
      </c>
      <c r="B27" s="716" t="s">
        <v>847</v>
      </c>
      <c r="C27" s="968">
        <v>220.0</v>
      </c>
      <c r="D27" s="969">
        <v>175.0</v>
      </c>
      <c r="E27" s="970">
        <v>185.0</v>
      </c>
      <c r="F27" s="969">
        <v>195.0</v>
      </c>
      <c r="G27" s="969">
        <v>225.0</v>
      </c>
      <c r="H27" s="969">
        <v>190.0</v>
      </c>
      <c r="I27" s="969">
        <v>250.0</v>
      </c>
      <c r="J27" s="969">
        <v>185.0</v>
      </c>
      <c r="K27" s="971">
        <v>158.0</v>
      </c>
      <c r="L27" s="971">
        <v>1580.0</v>
      </c>
      <c r="M27" s="975">
        <v>235.0</v>
      </c>
      <c r="N27" s="973"/>
      <c r="O27" s="973"/>
      <c r="P27" s="973"/>
      <c r="Q27" s="973"/>
      <c r="R27" s="973"/>
      <c r="S27" s="973"/>
      <c r="T27" s="957"/>
      <c r="U27" s="716" t="s">
        <v>848</v>
      </c>
      <c r="V27" s="716" t="s">
        <v>502</v>
      </c>
      <c r="W27" s="716" t="s">
        <v>502</v>
      </c>
      <c r="X27" s="716" t="s">
        <v>502</v>
      </c>
      <c r="Y27" s="716" t="s">
        <v>494</v>
      </c>
      <c r="Z27" s="716" t="s">
        <v>826</v>
      </c>
      <c r="AA27" s="716" t="s">
        <v>502</v>
      </c>
      <c r="AB27" s="716" t="s">
        <v>502</v>
      </c>
      <c r="AC27" s="716" t="s">
        <v>502</v>
      </c>
      <c r="AD27" s="716" t="s">
        <v>502</v>
      </c>
      <c r="AE27" s="716" t="s">
        <v>849</v>
      </c>
      <c r="AF27" s="973"/>
      <c r="AG27" s="973"/>
      <c r="AH27" s="973"/>
      <c r="AI27" s="973"/>
      <c r="AJ27" s="973"/>
      <c r="AK27" s="973"/>
      <c r="AL27" s="973"/>
      <c r="AM27" s="973"/>
      <c r="AN27" s="973"/>
      <c r="AO27" s="973"/>
      <c r="AP27" s="973"/>
    </row>
    <row r="28">
      <c r="A28" s="719" t="s">
        <v>503</v>
      </c>
      <c r="B28" s="716" t="s">
        <v>850</v>
      </c>
      <c r="C28" s="968">
        <v>130.0</v>
      </c>
      <c r="D28" s="969">
        <v>90.0</v>
      </c>
      <c r="E28" s="970">
        <v>115.5</v>
      </c>
      <c r="F28" s="969">
        <v>105.0</v>
      </c>
      <c r="G28" s="969">
        <v>165.0</v>
      </c>
      <c r="H28" s="969">
        <v>170.0</v>
      </c>
      <c r="I28" s="969">
        <v>160.0</v>
      </c>
      <c r="J28" s="969">
        <v>100.0</v>
      </c>
      <c r="K28" s="971">
        <v>86.0</v>
      </c>
      <c r="L28" s="971">
        <v>860.0</v>
      </c>
      <c r="M28" s="975">
        <v>150.0</v>
      </c>
      <c r="N28" s="973"/>
      <c r="O28" s="973"/>
      <c r="P28" s="973"/>
      <c r="Q28" s="973"/>
      <c r="R28" s="973"/>
      <c r="S28" s="973"/>
      <c r="T28" s="957"/>
      <c r="U28" s="716" t="s">
        <v>851</v>
      </c>
      <c r="V28" s="716" t="s">
        <v>503</v>
      </c>
      <c r="W28" s="716" t="s">
        <v>503</v>
      </c>
      <c r="X28" s="716" t="s">
        <v>503</v>
      </c>
      <c r="Y28" s="716" t="s">
        <v>852</v>
      </c>
      <c r="Z28" s="716" t="s">
        <v>853</v>
      </c>
      <c r="AA28" s="716" t="s">
        <v>503</v>
      </c>
      <c r="AB28" s="716" t="s">
        <v>503</v>
      </c>
      <c r="AC28" s="716" t="s">
        <v>503</v>
      </c>
      <c r="AD28" s="716" t="s">
        <v>503</v>
      </c>
      <c r="AE28" s="716" t="s">
        <v>854</v>
      </c>
      <c r="AF28" s="973"/>
      <c r="AG28" s="973"/>
      <c r="AH28" s="973"/>
      <c r="AI28" s="973"/>
      <c r="AJ28" s="973"/>
      <c r="AK28" s="973"/>
      <c r="AL28" s="973"/>
      <c r="AM28" s="973"/>
      <c r="AN28" s="973"/>
      <c r="AO28" s="973"/>
      <c r="AP28" s="973"/>
    </row>
    <row r="29">
      <c r="A29" s="719" t="s">
        <v>504</v>
      </c>
      <c r="B29" s="716" t="s">
        <v>855</v>
      </c>
      <c r="C29" s="968">
        <v>130.0</v>
      </c>
      <c r="D29" s="969">
        <v>90.0</v>
      </c>
      <c r="E29" s="970">
        <v>115.5</v>
      </c>
      <c r="F29" s="969">
        <v>105.0</v>
      </c>
      <c r="G29" s="969">
        <v>165.0</v>
      </c>
      <c r="H29" s="969">
        <v>170.0</v>
      </c>
      <c r="I29" s="969">
        <v>160.0</v>
      </c>
      <c r="J29" s="969">
        <v>100.0</v>
      </c>
      <c r="K29" s="971">
        <v>86.0</v>
      </c>
      <c r="L29" s="971">
        <v>860.0</v>
      </c>
      <c r="M29" s="975">
        <v>150.0</v>
      </c>
      <c r="N29" s="973"/>
      <c r="O29" s="973"/>
      <c r="P29" s="973"/>
      <c r="Q29" s="973"/>
      <c r="R29" s="973"/>
      <c r="S29" s="973"/>
      <c r="T29" s="957"/>
      <c r="U29" s="716" t="s">
        <v>851</v>
      </c>
      <c r="V29" s="716" t="s">
        <v>503</v>
      </c>
      <c r="W29" s="716" t="s">
        <v>503</v>
      </c>
      <c r="X29" s="716" t="s">
        <v>503</v>
      </c>
      <c r="Y29" s="716" t="s">
        <v>852</v>
      </c>
      <c r="Z29" s="716" t="s">
        <v>853</v>
      </c>
      <c r="AA29" s="716" t="s">
        <v>503</v>
      </c>
      <c r="AB29" s="716" t="s">
        <v>503</v>
      </c>
      <c r="AC29" s="716" t="s">
        <v>503</v>
      </c>
      <c r="AD29" s="716" t="s">
        <v>503</v>
      </c>
      <c r="AE29" s="716" t="s">
        <v>854</v>
      </c>
      <c r="AF29" s="973"/>
      <c r="AG29" s="973"/>
      <c r="AH29" s="973"/>
      <c r="AI29" s="973"/>
      <c r="AJ29" s="973"/>
      <c r="AK29" s="973"/>
      <c r="AL29" s="973"/>
      <c r="AM29" s="973"/>
      <c r="AN29" s="973"/>
      <c r="AO29" s="973"/>
      <c r="AP29" s="973"/>
    </row>
    <row r="30">
      <c r="A30" s="719" t="s">
        <v>505</v>
      </c>
      <c r="B30" s="716" t="s">
        <v>856</v>
      </c>
      <c r="C30" s="969">
        <v>185.0</v>
      </c>
      <c r="D30" s="969">
        <v>141.75</v>
      </c>
      <c r="E30" s="970">
        <v>165.0</v>
      </c>
      <c r="F30" s="969">
        <v>150.0</v>
      </c>
      <c r="G30" s="969">
        <v>165.0</v>
      </c>
      <c r="H30" s="969">
        <v>170.0</v>
      </c>
      <c r="I30" s="969">
        <v>200.0</v>
      </c>
      <c r="J30" s="969">
        <v>140.0</v>
      </c>
      <c r="K30" s="971">
        <v>120.0</v>
      </c>
      <c r="L30" s="971">
        <v>1200.0</v>
      </c>
      <c r="M30" s="975">
        <v>175.0</v>
      </c>
      <c r="N30" s="973"/>
      <c r="O30" s="973"/>
      <c r="P30" s="973"/>
      <c r="Q30" s="973"/>
      <c r="R30" s="973"/>
      <c r="S30" s="973"/>
      <c r="T30" s="957"/>
      <c r="U30" s="716" t="s">
        <v>838</v>
      </c>
      <c r="V30" s="716" t="s">
        <v>505</v>
      </c>
      <c r="W30" s="716" t="s">
        <v>505</v>
      </c>
      <c r="X30" s="716" t="s">
        <v>505</v>
      </c>
      <c r="Y30" s="716" t="s">
        <v>852</v>
      </c>
      <c r="Z30" s="716" t="s">
        <v>830</v>
      </c>
      <c r="AA30" s="716" t="s">
        <v>505</v>
      </c>
      <c r="AB30" s="716" t="s">
        <v>505</v>
      </c>
      <c r="AC30" s="716" t="s">
        <v>505</v>
      </c>
      <c r="AD30" s="716" t="s">
        <v>505</v>
      </c>
      <c r="AE30" s="716" t="s">
        <v>840</v>
      </c>
      <c r="AF30" s="973"/>
      <c r="AG30" s="973"/>
      <c r="AH30" s="973"/>
      <c r="AI30" s="973"/>
      <c r="AJ30" s="973"/>
      <c r="AK30" s="973"/>
      <c r="AL30" s="973"/>
      <c r="AM30" s="973"/>
      <c r="AN30" s="973"/>
      <c r="AO30" s="973"/>
      <c r="AP30" s="973"/>
    </row>
    <row r="31">
      <c r="A31" s="719" t="s">
        <v>506</v>
      </c>
      <c r="B31" s="716" t="s">
        <v>857</v>
      </c>
      <c r="C31" s="969">
        <v>185.0</v>
      </c>
      <c r="D31" s="969">
        <v>141.75</v>
      </c>
      <c r="E31" s="970">
        <v>165.0</v>
      </c>
      <c r="F31" s="969">
        <v>150.0</v>
      </c>
      <c r="G31" s="969">
        <v>165.0</v>
      </c>
      <c r="H31" s="969">
        <v>170.0</v>
      </c>
      <c r="I31" s="969">
        <v>200.0</v>
      </c>
      <c r="J31" s="969">
        <v>140.0</v>
      </c>
      <c r="K31" s="971">
        <v>120.0</v>
      </c>
      <c r="L31" s="971">
        <v>1200.0</v>
      </c>
      <c r="M31" s="975">
        <v>175.0</v>
      </c>
      <c r="N31" s="973"/>
      <c r="O31" s="973"/>
      <c r="P31" s="973"/>
      <c r="Q31" s="973"/>
      <c r="R31" s="973"/>
      <c r="S31" s="973"/>
      <c r="T31" s="957"/>
      <c r="U31" s="716" t="s">
        <v>838</v>
      </c>
      <c r="V31" s="716" t="s">
        <v>505</v>
      </c>
      <c r="W31" s="716" t="s">
        <v>505</v>
      </c>
      <c r="X31" s="716" t="s">
        <v>505</v>
      </c>
      <c r="Y31" s="716" t="s">
        <v>852</v>
      </c>
      <c r="Z31" s="716" t="s">
        <v>830</v>
      </c>
      <c r="AA31" s="716" t="s">
        <v>505</v>
      </c>
      <c r="AB31" s="716" t="s">
        <v>505</v>
      </c>
      <c r="AC31" s="716" t="s">
        <v>505</v>
      </c>
      <c r="AD31" s="716" t="s">
        <v>505</v>
      </c>
      <c r="AE31" s="716" t="s">
        <v>840</v>
      </c>
      <c r="AF31" s="973"/>
      <c r="AG31" s="973"/>
      <c r="AH31" s="973"/>
      <c r="AI31" s="973"/>
      <c r="AJ31" s="973"/>
      <c r="AK31" s="973"/>
      <c r="AL31" s="973"/>
      <c r="AM31" s="973"/>
      <c r="AN31" s="973"/>
      <c r="AO31" s="973"/>
      <c r="AP31" s="973"/>
    </row>
    <row r="32">
      <c r="A32" s="719" t="s">
        <v>507</v>
      </c>
      <c r="B32" s="716" t="s">
        <v>858</v>
      </c>
      <c r="C32" s="969">
        <v>185.0</v>
      </c>
      <c r="D32" s="969">
        <v>136.5</v>
      </c>
      <c r="E32" s="970">
        <v>192.5</v>
      </c>
      <c r="F32" s="969">
        <v>150.0</v>
      </c>
      <c r="G32" s="969">
        <v>175.0</v>
      </c>
      <c r="H32" s="969">
        <v>170.0</v>
      </c>
      <c r="I32" s="969">
        <v>200.0</v>
      </c>
      <c r="J32" s="969">
        <v>127.0</v>
      </c>
      <c r="K32" s="971">
        <v>109.0</v>
      </c>
      <c r="L32" s="971">
        <v>1090.0</v>
      </c>
      <c r="M32" s="975">
        <v>180.0</v>
      </c>
      <c r="N32" s="973"/>
      <c r="O32" s="973"/>
      <c r="P32" s="973"/>
      <c r="Q32" s="973"/>
      <c r="R32" s="973"/>
      <c r="S32" s="973"/>
      <c r="T32" s="957"/>
      <c r="U32" s="716" t="s">
        <v>859</v>
      </c>
      <c r="V32" s="716" t="s">
        <v>507</v>
      </c>
      <c r="W32" s="716" t="s">
        <v>507</v>
      </c>
      <c r="X32" s="716" t="s">
        <v>507</v>
      </c>
      <c r="Y32" s="716" t="s">
        <v>860</v>
      </c>
      <c r="Z32" s="716" t="s">
        <v>853</v>
      </c>
      <c r="AA32" s="716" t="s">
        <v>507</v>
      </c>
      <c r="AB32" s="716" t="s">
        <v>507</v>
      </c>
      <c r="AC32" s="716" t="s">
        <v>507</v>
      </c>
      <c r="AD32" s="716" t="s">
        <v>507</v>
      </c>
      <c r="AE32" s="716" t="s">
        <v>861</v>
      </c>
      <c r="AF32" s="973"/>
      <c r="AG32" s="973"/>
      <c r="AH32" s="973"/>
      <c r="AI32" s="973"/>
      <c r="AJ32" s="973"/>
      <c r="AK32" s="973"/>
      <c r="AL32" s="973"/>
      <c r="AM32" s="973"/>
      <c r="AN32" s="973"/>
      <c r="AO32" s="973"/>
      <c r="AP32" s="973"/>
    </row>
    <row r="33">
      <c r="A33" s="719" t="s">
        <v>508</v>
      </c>
      <c r="B33" s="716" t="s">
        <v>862</v>
      </c>
      <c r="C33" s="969">
        <v>185.0</v>
      </c>
      <c r="D33" s="969">
        <v>136.5</v>
      </c>
      <c r="E33" s="970">
        <v>192.5</v>
      </c>
      <c r="F33" s="969">
        <v>150.0</v>
      </c>
      <c r="G33" s="969">
        <v>175.0</v>
      </c>
      <c r="H33" s="969">
        <v>170.0</v>
      </c>
      <c r="I33" s="969">
        <v>200.0</v>
      </c>
      <c r="J33" s="969">
        <v>127.0</v>
      </c>
      <c r="K33" s="971">
        <v>109.0</v>
      </c>
      <c r="L33" s="971">
        <v>1090.0</v>
      </c>
      <c r="M33" s="975">
        <v>180.0</v>
      </c>
      <c r="N33" s="973"/>
      <c r="O33" s="973"/>
      <c r="P33" s="973"/>
      <c r="Q33" s="973"/>
      <c r="R33" s="973"/>
      <c r="S33" s="973"/>
      <c r="T33" s="957"/>
      <c r="U33" s="716" t="s">
        <v>859</v>
      </c>
      <c r="V33" s="716" t="s">
        <v>507</v>
      </c>
      <c r="W33" s="716" t="s">
        <v>507</v>
      </c>
      <c r="X33" s="716" t="s">
        <v>507</v>
      </c>
      <c r="Y33" s="716" t="s">
        <v>860</v>
      </c>
      <c r="Z33" s="716" t="s">
        <v>853</v>
      </c>
      <c r="AA33" s="716" t="s">
        <v>507</v>
      </c>
      <c r="AB33" s="716" t="s">
        <v>507</v>
      </c>
      <c r="AC33" s="716" t="s">
        <v>507</v>
      </c>
      <c r="AD33" s="716" t="s">
        <v>507</v>
      </c>
      <c r="AE33" s="716" t="s">
        <v>861</v>
      </c>
      <c r="AF33" s="973"/>
      <c r="AG33" s="973"/>
      <c r="AH33" s="973"/>
      <c r="AI33" s="973"/>
      <c r="AJ33" s="973"/>
      <c r="AK33" s="973"/>
      <c r="AL33" s="973"/>
      <c r="AM33" s="973"/>
      <c r="AN33" s="973"/>
      <c r="AO33" s="973"/>
      <c r="AP33" s="973"/>
    </row>
    <row r="34">
      <c r="A34" s="719" t="s">
        <v>509</v>
      </c>
      <c r="B34" s="716" t="s">
        <v>863</v>
      </c>
      <c r="C34" s="968">
        <v>175.0</v>
      </c>
      <c r="D34" s="969">
        <v>136.5</v>
      </c>
      <c r="E34" s="970">
        <v>165.0</v>
      </c>
      <c r="F34" s="969">
        <v>150.0</v>
      </c>
      <c r="G34" s="969">
        <v>165.0</v>
      </c>
      <c r="H34" s="969">
        <v>170.0</v>
      </c>
      <c r="I34" s="969">
        <v>200.0</v>
      </c>
      <c r="J34" s="969">
        <v>100.0</v>
      </c>
      <c r="K34" s="971">
        <v>86.0</v>
      </c>
      <c r="L34" s="971">
        <v>860.0</v>
      </c>
      <c r="M34" s="975">
        <v>180.0</v>
      </c>
      <c r="N34" s="973"/>
      <c r="O34" s="973"/>
      <c r="P34" s="973"/>
      <c r="Q34" s="973"/>
      <c r="R34" s="973"/>
      <c r="S34" s="973"/>
      <c r="T34" s="957"/>
      <c r="U34" s="716" t="s">
        <v>859</v>
      </c>
      <c r="V34" s="716" t="s">
        <v>864</v>
      </c>
      <c r="W34" s="716" t="s">
        <v>864</v>
      </c>
      <c r="X34" s="716" t="s">
        <v>864</v>
      </c>
      <c r="Y34" s="716" t="s">
        <v>852</v>
      </c>
      <c r="Z34" s="716" t="s">
        <v>865</v>
      </c>
      <c r="AA34" s="716" t="s">
        <v>864</v>
      </c>
      <c r="AB34" s="716" t="s">
        <v>864</v>
      </c>
      <c r="AC34" s="716" t="s">
        <v>864</v>
      </c>
      <c r="AD34" s="716" t="s">
        <v>864</v>
      </c>
      <c r="AE34" s="716" t="s">
        <v>861</v>
      </c>
      <c r="AF34" s="973"/>
      <c r="AG34" s="973"/>
      <c r="AH34" s="973"/>
      <c r="AI34" s="973"/>
      <c r="AJ34" s="973"/>
      <c r="AK34" s="973"/>
      <c r="AL34" s="973"/>
      <c r="AM34" s="973"/>
      <c r="AN34" s="973"/>
      <c r="AO34" s="973"/>
      <c r="AP34" s="973"/>
    </row>
    <row r="35">
      <c r="A35" s="719" t="s">
        <v>510</v>
      </c>
      <c r="B35" s="716" t="s">
        <v>866</v>
      </c>
      <c r="C35" s="968">
        <v>175.0</v>
      </c>
      <c r="D35" s="969">
        <v>136.5</v>
      </c>
      <c r="E35" s="970">
        <v>165.0</v>
      </c>
      <c r="F35" s="969">
        <v>150.0</v>
      </c>
      <c r="G35" s="969">
        <v>165.0</v>
      </c>
      <c r="H35" s="969">
        <v>170.0</v>
      </c>
      <c r="I35" s="969">
        <v>200.0</v>
      </c>
      <c r="J35" s="969">
        <v>100.0</v>
      </c>
      <c r="K35" s="971">
        <v>86.0</v>
      </c>
      <c r="L35" s="971">
        <v>860.0</v>
      </c>
      <c r="M35" s="975">
        <v>180.0</v>
      </c>
      <c r="N35" s="973"/>
      <c r="O35" s="973"/>
      <c r="P35" s="973"/>
      <c r="Q35" s="973"/>
      <c r="R35" s="973"/>
      <c r="S35" s="973"/>
      <c r="T35" s="957"/>
      <c r="U35" s="716" t="s">
        <v>859</v>
      </c>
      <c r="V35" s="716" t="s">
        <v>864</v>
      </c>
      <c r="W35" s="716" t="s">
        <v>864</v>
      </c>
      <c r="X35" s="716" t="s">
        <v>864</v>
      </c>
      <c r="Y35" s="716" t="s">
        <v>852</v>
      </c>
      <c r="Z35" s="716" t="s">
        <v>865</v>
      </c>
      <c r="AA35" s="716" t="s">
        <v>864</v>
      </c>
      <c r="AB35" s="716" t="s">
        <v>864</v>
      </c>
      <c r="AC35" s="716" t="s">
        <v>864</v>
      </c>
      <c r="AD35" s="716" t="s">
        <v>864</v>
      </c>
      <c r="AE35" s="716" t="s">
        <v>861</v>
      </c>
      <c r="AF35" s="973"/>
      <c r="AG35" s="973"/>
      <c r="AH35" s="973"/>
      <c r="AI35" s="973"/>
      <c r="AJ35" s="973"/>
      <c r="AK35" s="973"/>
      <c r="AL35" s="973"/>
      <c r="AM35" s="973"/>
      <c r="AN35" s="973"/>
      <c r="AO35" s="973"/>
      <c r="AP35" s="973"/>
    </row>
    <row r="36">
      <c r="A36" s="719" t="s">
        <v>511</v>
      </c>
      <c r="B36" s="716" t="s">
        <v>867</v>
      </c>
      <c r="C36" s="968">
        <v>175.0</v>
      </c>
      <c r="D36" s="969">
        <v>136.5</v>
      </c>
      <c r="E36" s="970">
        <v>165.0</v>
      </c>
      <c r="F36" s="969">
        <v>150.0</v>
      </c>
      <c r="G36" s="969">
        <v>165.0</v>
      </c>
      <c r="H36" s="969">
        <v>170.0</v>
      </c>
      <c r="I36" s="969">
        <v>200.0</v>
      </c>
      <c r="J36" s="969">
        <v>100.0</v>
      </c>
      <c r="K36" s="971">
        <v>86.0</v>
      </c>
      <c r="L36" s="971">
        <v>860.0</v>
      </c>
      <c r="M36" s="975">
        <v>180.0</v>
      </c>
      <c r="N36" s="973"/>
      <c r="O36" s="973"/>
      <c r="P36" s="973"/>
      <c r="Q36" s="973"/>
      <c r="R36" s="973"/>
      <c r="S36" s="973"/>
      <c r="T36" s="957"/>
      <c r="U36" s="716" t="s">
        <v>859</v>
      </c>
      <c r="V36" s="716" t="s">
        <v>864</v>
      </c>
      <c r="W36" s="716" t="s">
        <v>864</v>
      </c>
      <c r="X36" s="716" t="s">
        <v>864</v>
      </c>
      <c r="Y36" s="716" t="s">
        <v>852</v>
      </c>
      <c r="Z36" s="716" t="s">
        <v>865</v>
      </c>
      <c r="AA36" s="716" t="s">
        <v>864</v>
      </c>
      <c r="AB36" s="716" t="s">
        <v>864</v>
      </c>
      <c r="AC36" s="716" t="s">
        <v>864</v>
      </c>
      <c r="AD36" s="716" t="s">
        <v>864</v>
      </c>
      <c r="AE36" s="716" t="s">
        <v>861</v>
      </c>
      <c r="AF36" s="973"/>
      <c r="AG36" s="973"/>
      <c r="AH36" s="973"/>
      <c r="AI36" s="973"/>
      <c r="AJ36" s="973"/>
      <c r="AK36" s="973"/>
      <c r="AL36" s="973"/>
      <c r="AM36" s="973"/>
      <c r="AN36" s="973"/>
      <c r="AO36" s="973"/>
      <c r="AP36" s="973"/>
    </row>
    <row r="37">
      <c r="A37" s="719" t="s">
        <v>512</v>
      </c>
      <c r="B37" s="716" t="s">
        <v>868</v>
      </c>
      <c r="C37" s="969">
        <v>130.0</v>
      </c>
      <c r="D37" s="969">
        <v>125.0</v>
      </c>
      <c r="E37" s="957"/>
      <c r="F37" s="957"/>
      <c r="G37" s="957"/>
      <c r="H37" s="957"/>
      <c r="I37" s="969">
        <v>150.0</v>
      </c>
      <c r="J37" s="969">
        <v>95.0</v>
      </c>
      <c r="K37" s="971">
        <v>82.0</v>
      </c>
      <c r="L37" s="971">
        <v>820.0</v>
      </c>
      <c r="M37" s="975">
        <v>120.0</v>
      </c>
      <c r="N37" s="973"/>
      <c r="O37" s="973"/>
      <c r="P37" s="973"/>
      <c r="Q37" s="973"/>
      <c r="R37" s="973"/>
      <c r="S37" s="973"/>
      <c r="T37" s="957"/>
      <c r="U37" s="716" t="s">
        <v>869</v>
      </c>
      <c r="V37" s="716" t="s">
        <v>512</v>
      </c>
      <c r="W37" s="716" t="s">
        <v>512</v>
      </c>
      <c r="X37" s="716" t="s">
        <v>512</v>
      </c>
      <c r="Y37" s="956"/>
      <c r="Z37" s="956"/>
      <c r="AA37" s="716" t="s">
        <v>512</v>
      </c>
      <c r="AB37" s="716" t="s">
        <v>512</v>
      </c>
      <c r="AC37" s="716" t="s">
        <v>512</v>
      </c>
      <c r="AD37" s="716" t="s">
        <v>512</v>
      </c>
      <c r="AE37" s="716" t="s">
        <v>870</v>
      </c>
      <c r="AF37" s="973"/>
      <c r="AG37" s="973"/>
      <c r="AH37" s="973"/>
      <c r="AI37" s="973"/>
      <c r="AJ37" s="973"/>
      <c r="AK37" s="973"/>
      <c r="AL37" s="973"/>
      <c r="AM37" s="973"/>
      <c r="AN37" s="973"/>
      <c r="AO37" s="973"/>
      <c r="AP37" s="973"/>
    </row>
    <row r="38">
      <c r="A38" s="719" t="s">
        <v>513</v>
      </c>
      <c r="B38" s="716" t="s">
        <v>871</v>
      </c>
      <c r="C38" s="969">
        <v>95.0</v>
      </c>
      <c r="D38" s="969">
        <v>80.0</v>
      </c>
      <c r="E38" s="970">
        <v>88.0</v>
      </c>
      <c r="F38" s="969">
        <v>80.0</v>
      </c>
      <c r="G38" s="969">
        <v>90.0</v>
      </c>
      <c r="H38" s="969">
        <v>130.0</v>
      </c>
      <c r="I38" s="969">
        <v>115.0</v>
      </c>
      <c r="J38" s="969">
        <v>95.0</v>
      </c>
      <c r="K38" s="971">
        <v>82.0</v>
      </c>
      <c r="L38" s="971">
        <v>820.0</v>
      </c>
      <c r="M38" s="975">
        <v>115.0</v>
      </c>
      <c r="N38" s="973"/>
      <c r="O38" s="973"/>
      <c r="P38" s="973"/>
      <c r="Q38" s="973"/>
      <c r="R38" s="973"/>
      <c r="S38" s="973"/>
      <c r="T38" s="957"/>
      <c r="U38" s="716" t="s">
        <v>872</v>
      </c>
      <c r="V38" s="716" t="s">
        <v>513</v>
      </c>
      <c r="W38" s="716" t="s">
        <v>513</v>
      </c>
      <c r="X38" s="716" t="s">
        <v>513</v>
      </c>
      <c r="Y38" s="716" t="s">
        <v>873</v>
      </c>
      <c r="Z38" s="716" t="s">
        <v>874</v>
      </c>
      <c r="AA38" s="716" t="s">
        <v>513</v>
      </c>
      <c r="AB38" s="716" t="s">
        <v>513</v>
      </c>
      <c r="AC38" s="716" t="s">
        <v>513</v>
      </c>
      <c r="AD38" s="716" t="s">
        <v>513</v>
      </c>
      <c r="AE38" s="716" t="s">
        <v>875</v>
      </c>
      <c r="AF38" s="973"/>
      <c r="AG38" s="973"/>
      <c r="AH38" s="973"/>
      <c r="AI38" s="973"/>
      <c r="AJ38" s="973"/>
      <c r="AK38" s="973"/>
      <c r="AL38" s="973"/>
      <c r="AM38" s="973"/>
      <c r="AN38" s="973"/>
      <c r="AO38" s="973"/>
      <c r="AP38" s="973"/>
    </row>
    <row r="39">
      <c r="A39" s="960" t="s">
        <v>514</v>
      </c>
      <c r="B39" s="961"/>
      <c r="C39" s="962"/>
      <c r="D39" s="963"/>
      <c r="E39" s="964"/>
      <c r="F39" s="964"/>
      <c r="G39" s="964"/>
      <c r="H39" s="964"/>
      <c r="I39" s="964"/>
      <c r="J39" s="964"/>
      <c r="K39" s="965"/>
      <c r="L39" s="965"/>
      <c r="M39" s="974"/>
      <c r="N39" s="973"/>
      <c r="O39" s="973"/>
      <c r="P39" s="973"/>
      <c r="Q39" s="973"/>
      <c r="R39" s="973"/>
      <c r="S39" s="973"/>
      <c r="T39" s="961"/>
      <c r="U39" s="961"/>
      <c r="V39" s="961"/>
      <c r="W39" s="961"/>
      <c r="X39" s="961"/>
      <c r="Y39" s="967"/>
      <c r="Z39" s="967"/>
      <c r="AA39" s="961"/>
      <c r="AB39" s="961"/>
      <c r="AC39" s="961"/>
      <c r="AD39" s="961"/>
      <c r="AE39" s="961"/>
      <c r="AF39" s="961"/>
      <c r="AG39" s="961"/>
      <c r="AH39" s="961"/>
      <c r="AI39" s="961"/>
      <c r="AJ39" s="961"/>
      <c r="AK39" s="961"/>
      <c r="AL39" s="973"/>
      <c r="AM39" s="973"/>
      <c r="AN39" s="973"/>
      <c r="AO39" s="973"/>
      <c r="AP39" s="973"/>
    </row>
    <row r="40">
      <c r="A40" s="719" t="s">
        <v>515</v>
      </c>
      <c r="B40" s="716" t="s">
        <v>876</v>
      </c>
      <c r="C40" s="978">
        <v>230.0</v>
      </c>
      <c r="D40" s="979">
        <v>260.0</v>
      </c>
      <c r="E40" s="970">
        <v>350.0</v>
      </c>
      <c r="F40" s="969">
        <v>230.0</v>
      </c>
      <c r="G40" s="969">
        <v>325.0</v>
      </c>
      <c r="H40" s="969">
        <v>235.0</v>
      </c>
      <c r="I40" s="969">
        <v>300.0</v>
      </c>
      <c r="J40" s="969">
        <v>200.0</v>
      </c>
      <c r="K40" s="971">
        <v>171.0</v>
      </c>
      <c r="L40" s="971">
        <v>1710.0</v>
      </c>
      <c r="M40" s="975">
        <v>225.0</v>
      </c>
      <c r="N40" s="973"/>
      <c r="O40" s="980"/>
      <c r="P40" s="980"/>
      <c r="Q40" s="980"/>
      <c r="R40" s="980"/>
      <c r="S40" s="980"/>
      <c r="T40" s="981"/>
      <c r="U40" s="719" t="s">
        <v>877</v>
      </c>
      <c r="V40" s="719" t="s">
        <v>515</v>
      </c>
      <c r="W40" s="719" t="s">
        <v>515</v>
      </c>
      <c r="X40" s="719" t="s">
        <v>515</v>
      </c>
      <c r="Y40" s="956"/>
      <c r="Z40" s="956"/>
      <c r="AA40" s="719" t="s">
        <v>515</v>
      </c>
      <c r="AB40" s="719" t="s">
        <v>515</v>
      </c>
      <c r="AC40" s="719" t="s">
        <v>515</v>
      </c>
      <c r="AD40" s="719" t="s">
        <v>515</v>
      </c>
      <c r="AE40" s="719" t="s">
        <v>877</v>
      </c>
      <c r="AF40" s="973"/>
      <c r="AG40" s="973"/>
      <c r="AH40" s="973"/>
      <c r="AI40" s="973"/>
      <c r="AJ40" s="973"/>
      <c r="AK40" s="973"/>
      <c r="AL40" s="973"/>
      <c r="AM40" s="973"/>
      <c r="AN40" s="973"/>
      <c r="AO40" s="973"/>
      <c r="AP40" s="973"/>
    </row>
    <row r="41">
      <c r="A41" s="719" t="s">
        <v>516</v>
      </c>
      <c r="B41" s="716" t="s">
        <v>878</v>
      </c>
      <c r="C41" s="978">
        <v>210.0</v>
      </c>
      <c r="D41" s="969">
        <v>200.0</v>
      </c>
      <c r="E41" s="970">
        <v>220.0</v>
      </c>
      <c r="F41" s="969">
        <v>200.0</v>
      </c>
      <c r="G41" s="969">
        <v>175.0</v>
      </c>
      <c r="H41" s="969">
        <v>200.0</v>
      </c>
      <c r="I41" s="969">
        <v>275.0</v>
      </c>
      <c r="J41" s="969">
        <v>190.0</v>
      </c>
      <c r="K41" s="971">
        <v>163.0</v>
      </c>
      <c r="L41" s="971">
        <v>1630.0</v>
      </c>
      <c r="M41" s="975">
        <v>185.0</v>
      </c>
      <c r="N41" s="973"/>
      <c r="O41" s="980"/>
      <c r="P41" s="980"/>
      <c r="Q41" s="980"/>
      <c r="R41" s="980"/>
      <c r="S41" s="980"/>
      <c r="T41" s="981"/>
      <c r="U41" s="716" t="s">
        <v>516</v>
      </c>
      <c r="V41" s="716" t="s">
        <v>516</v>
      </c>
      <c r="W41" s="716" t="s">
        <v>516</v>
      </c>
      <c r="X41" s="716" t="s">
        <v>516</v>
      </c>
      <c r="Y41" s="716" t="s">
        <v>516</v>
      </c>
      <c r="Z41" s="716" t="s">
        <v>879</v>
      </c>
      <c r="AA41" s="716" t="s">
        <v>516</v>
      </c>
      <c r="AB41" s="716" t="s">
        <v>516</v>
      </c>
      <c r="AC41" s="716" t="s">
        <v>516</v>
      </c>
      <c r="AD41" s="716" t="s">
        <v>516</v>
      </c>
      <c r="AE41" s="716" t="s">
        <v>880</v>
      </c>
      <c r="AF41" s="973"/>
      <c r="AG41" s="973"/>
      <c r="AH41" s="973"/>
      <c r="AI41" s="973"/>
      <c r="AJ41" s="973"/>
      <c r="AK41" s="973"/>
      <c r="AL41" s="973"/>
      <c r="AM41" s="973"/>
      <c r="AN41" s="973"/>
      <c r="AO41" s="973"/>
      <c r="AP41" s="973"/>
    </row>
    <row r="42">
      <c r="A42" s="719" t="s">
        <v>517</v>
      </c>
      <c r="B42" s="716" t="s">
        <v>881</v>
      </c>
      <c r="C42" s="978">
        <v>210.0</v>
      </c>
      <c r="D42" s="969">
        <v>200.0</v>
      </c>
      <c r="E42" s="970">
        <v>220.0</v>
      </c>
      <c r="F42" s="969">
        <v>200.0</v>
      </c>
      <c r="G42" s="969">
        <v>175.0</v>
      </c>
      <c r="H42" s="969">
        <v>200.0</v>
      </c>
      <c r="I42" s="969">
        <v>275.0</v>
      </c>
      <c r="J42" s="969">
        <v>190.0</v>
      </c>
      <c r="K42" s="971">
        <v>163.0</v>
      </c>
      <c r="L42" s="971">
        <v>1630.0</v>
      </c>
      <c r="M42" s="975">
        <v>185.0</v>
      </c>
      <c r="N42" s="973"/>
      <c r="O42" s="980"/>
      <c r="P42" s="980"/>
      <c r="Q42" s="980"/>
      <c r="R42" s="980"/>
      <c r="S42" s="980"/>
      <c r="T42" s="981"/>
      <c r="U42" s="716" t="s">
        <v>516</v>
      </c>
      <c r="V42" s="716" t="s">
        <v>516</v>
      </c>
      <c r="W42" s="716" t="s">
        <v>516</v>
      </c>
      <c r="X42" s="716" t="s">
        <v>516</v>
      </c>
      <c r="Y42" s="716" t="s">
        <v>516</v>
      </c>
      <c r="Z42" s="716" t="s">
        <v>879</v>
      </c>
      <c r="AA42" s="716" t="s">
        <v>516</v>
      </c>
      <c r="AB42" s="716" t="s">
        <v>516</v>
      </c>
      <c r="AC42" s="716" t="s">
        <v>516</v>
      </c>
      <c r="AD42" s="716" t="s">
        <v>516</v>
      </c>
      <c r="AE42" s="716" t="s">
        <v>880</v>
      </c>
      <c r="AF42" s="973"/>
      <c r="AG42" s="973"/>
      <c r="AH42" s="973"/>
      <c r="AI42" s="973"/>
      <c r="AJ42" s="973"/>
      <c r="AK42" s="973"/>
      <c r="AL42" s="973"/>
      <c r="AM42" s="973"/>
      <c r="AN42" s="973"/>
      <c r="AO42" s="973"/>
      <c r="AP42" s="973"/>
    </row>
    <row r="43">
      <c r="A43" s="719" t="s">
        <v>518</v>
      </c>
      <c r="B43" s="716" t="s">
        <v>882</v>
      </c>
      <c r="C43" s="978">
        <v>160.0</v>
      </c>
      <c r="D43" s="969">
        <v>154.0</v>
      </c>
      <c r="E43" s="970">
        <v>165.0</v>
      </c>
      <c r="F43" s="969">
        <v>150.0</v>
      </c>
      <c r="G43" s="969">
        <v>150.0</v>
      </c>
      <c r="H43" s="969">
        <v>150.0</v>
      </c>
      <c r="I43" s="969">
        <v>225.0</v>
      </c>
      <c r="J43" s="969">
        <v>135.0</v>
      </c>
      <c r="K43" s="971">
        <v>116.0</v>
      </c>
      <c r="L43" s="971">
        <v>1160.0</v>
      </c>
      <c r="M43" s="975">
        <v>150.0</v>
      </c>
      <c r="N43" s="973"/>
      <c r="O43" s="980"/>
      <c r="P43" s="980"/>
      <c r="Q43" s="980"/>
      <c r="R43" s="980"/>
      <c r="S43" s="980"/>
      <c r="T43" s="981"/>
      <c r="U43" s="716" t="s">
        <v>883</v>
      </c>
      <c r="V43" s="716" t="s">
        <v>518</v>
      </c>
      <c r="W43" s="716" t="s">
        <v>518</v>
      </c>
      <c r="X43" s="716" t="s">
        <v>518</v>
      </c>
      <c r="Y43" s="716" t="s">
        <v>884</v>
      </c>
      <c r="Z43" s="716" t="s">
        <v>534</v>
      </c>
      <c r="AA43" s="716" t="s">
        <v>518</v>
      </c>
      <c r="AB43" s="716" t="s">
        <v>518</v>
      </c>
      <c r="AC43" s="716" t="s">
        <v>518</v>
      </c>
      <c r="AD43" s="716" t="s">
        <v>518</v>
      </c>
      <c r="AE43" s="716" t="s">
        <v>884</v>
      </c>
      <c r="AF43" s="973"/>
      <c r="AG43" s="973"/>
      <c r="AH43" s="973"/>
      <c r="AI43" s="973"/>
      <c r="AJ43" s="973"/>
      <c r="AK43" s="973"/>
      <c r="AL43" s="973"/>
      <c r="AM43" s="973"/>
      <c r="AN43" s="973"/>
      <c r="AO43" s="973"/>
      <c r="AP43" s="973"/>
    </row>
    <row r="44">
      <c r="A44" s="719" t="s">
        <v>519</v>
      </c>
      <c r="B44" s="716" t="s">
        <v>885</v>
      </c>
      <c r="C44" s="978">
        <v>160.0</v>
      </c>
      <c r="D44" s="969">
        <v>154.0</v>
      </c>
      <c r="E44" s="970">
        <v>165.0</v>
      </c>
      <c r="F44" s="969">
        <v>150.0</v>
      </c>
      <c r="G44" s="969">
        <v>150.0</v>
      </c>
      <c r="H44" s="969">
        <v>150.0</v>
      </c>
      <c r="I44" s="969">
        <v>225.0</v>
      </c>
      <c r="J44" s="969">
        <v>135.0</v>
      </c>
      <c r="K44" s="971">
        <v>116.0</v>
      </c>
      <c r="L44" s="971">
        <v>1160.0</v>
      </c>
      <c r="M44" s="975">
        <v>150.0</v>
      </c>
      <c r="N44" s="973"/>
      <c r="O44" s="980"/>
      <c r="P44" s="980"/>
      <c r="Q44" s="980"/>
      <c r="R44" s="980"/>
      <c r="S44" s="980"/>
      <c r="T44" s="982"/>
      <c r="U44" s="716" t="s">
        <v>883</v>
      </c>
      <c r="V44" s="716" t="s">
        <v>518</v>
      </c>
      <c r="W44" s="716" t="s">
        <v>518</v>
      </c>
      <c r="X44" s="716" t="s">
        <v>518</v>
      </c>
      <c r="Y44" s="716" t="s">
        <v>884</v>
      </c>
      <c r="Z44" s="716" t="s">
        <v>534</v>
      </c>
      <c r="AA44" s="716" t="s">
        <v>518</v>
      </c>
      <c r="AB44" s="716" t="s">
        <v>518</v>
      </c>
      <c r="AC44" s="716" t="s">
        <v>518</v>
      </c>
      <c r="AD44" s="716" t="s">
        <v>518</v>
      </c>
      <c r="AE44" s="716" t="s">
        <v>884</v>
      </c>
      <c r="AF44" s="973"/>
      <c r="AG44" s="973"/>
      <c r="AH44" s="973"/>
      <c r="AI44" s="973"/>
      <c r="AJ44" s="973"/>
      <c r="AK44" s="973"/>
      <c r="AL44" s="973"/>
      <c r="AM44" s="973"/>
      <c r="AN44" s="973"/>
      <c r="AO44" s="973"/>
      <c r="AP44" s="973"/>
    </row>
    <row r="45">
      <c r="A45" s="719" t="s">
        <v>520</v>
      </c>
      <c r="B45" s="716" t="s">
        <v>886</v>
      </c>
      <c r="C45" s="978">
        <v>160.0</v>
      </c>
      <c r="D45" s="969">
        <v>154.0</v>
      </c>
      <c r="E45" s="970">
        <v>165.0</v>
      </c>
      <c r="F45" s="969">
        <v>150.0</v>
      </c>
      <c r="G45" s="969">
        <v>150.0</v>
      </c>
      <c r="H45" s="969">
        <v>150.0</v>
      </c>
      <c r="I45" s="969">
        <v>225.0</v>
      </c>
      <c r="J45" s="969">
        <v>135.0</v>
      </c>
      <c r="K45" s="971">
        <v>116.0</v>
      </c>
      <c r="L45" s="971">
        <v>1160.0</v>
      </c>
      <c r="M45" s="975">
        <v>150.0</v>
      </c>
      <c r="N45" s="973"/>
      <c r="O45" s="980"/>
      <c r="P45" s="980"/>
      <c r="Q45" s="980"/>
      <c r="R45" s="980"/>
      <c r="S45" s="980"/>
      <c r="T45" s="982"/>
      <c r="U45" s="716" t="s">
        <v>883</v>
      </c>
      <c r="V45" s="716" t="s">
        <v>518</v>
      </c>
      <c r="W45" s="716" t="s">
        <v>518</v>
      </c>
      <c r="X45" s="716" t="s">
        <v>518</v>
      </c>
      <c r="Y45" s="716" t="s">
        <v>884</v>
      </c>
      <c r="Z45" s="716" t="s">
        <v>534</v>
      </c>
      <c r="AA45" s="716" t="s">
        <v>518</v>
      </c>
      <c r="AB45" s="716" t="s">
        <v>518</v>
      </c>
      <c r="AC45" s="716" t="s">
        <v>518</v>
      </c>
      <c r="AD45" s="716" t="s">
        <v>518</v>
      </c>
      <c r="AE45" s="716" t="s">
        <v>884</v>
      </c>
      <c r="AF45" s="973"/>
      <c r="AG45" s="973"/>
      <c r="AH45" s="973"/>
      <c r="AI45" s="973"/>
      <c r="AJ45" s="973"/>
      <c r="AK45" s="973"/>
      <c r="AL45" s="973"/>
      <c r="AM45" s="973"/>
      <c r="AN45" s="973"/>
      <c r="AO45" s="973"/>
      <c r="AP45" s="973"/>
    </row>
    <row r="46">
      <c r="A46" s="719" t="s">
        <v>521</v>
      </c>
      <c r="B46" s="716" t="s">
        <v>887</v>
      </c>
      <c r="C46" s="978">
        <v>130.0</v>
      </c>
      <c r="D46" s="969">
        <v>154.0</v>
      </c>
      <c r="E46" s="970">
        <v>148.5</v>
      </c>
      <c r="F46" s="969">
        <v>150.0</v>
      </c>
      <c r="G46" s="969">
        <v>135.0</v>
      </c>
      <c r="H46" s="969">
        <v>130.0</v>
      </c>
      <c r="I46" s="969">
        <v>185.0</v>
      </c>
      <c r="J46" s="969">
        <v>135.0</v>
      </c>
      <c r="K46" s="971">
        <v>116.0</v>
      </c>
      <c r="L46" s="971">
        <v>1160.0</v>
      </c>
      <c r="M46" s="975">
        <v>120.0</v>
      </c>
      <c r="N46" s="973"/>
      <c r="O46" s="980"/>
      <c r="P46" s="980"/>
      <c r="Q46" s="980"/>
      <c r="R46" s="980"/>
      <c r="S46" s="980"/>
      <c r="T46" s="981"/>
      <c r="U46" s="716" t="s">
        <v>883</v>
      </c>
      <c r="V46" s="719" t="s">
        <v>521</v>
      </c>
      <c r="W46" s="719" t="s">
        <v>521</v>
      </c>
      <c r="X46" s="719" t="s">
        <v>521</v>
      </c>
      <c r="Y46" s="716" t="s">
        <v>518</v>
      </c>
      <c r="Z46" s="716" t="s">
        <v>518</v>
      </c>
      <c r="AA46" s="719" t="s">
        <v>521</v>
      </c>
      <c r="AB46" s="719" t="s">
        <v>521</v>
      </c>
      <c r="AC46" s="719" t="s">
        <v>521</v>
      </c>
      <c r="AD46" s="719" t="s">
        <v>521</v>
      </c>
      <c r="AE46" s="716" t="s">
        <v>518</v>
      </c>
      <c r="AF46" s="973"/>
      <c r="AG46" s="973"/>
      <c r="AH46" s="973"/>
      <c r="AI46" s="973"/>
      <c r="AJ46" s="973"/>
      <c r="AK46" s="973"/>
      <c r="AL46" s="973"/>
      <c r="AM46" s="973"/>
      <c r="AN46" s="973"/>
      <c r="AO46" s="973"/>
      <c r="AP46" s="973"/>
    </row>
    <row r="47">
      <c r="A47" s="719" t="s">
        <v>522</v>
      </c>
      <c r="B47" s="716" t="s">
        <v>888</v>
      </c>
      <c r="C47" s="978">
        <v>130.0</v>
      </c>
      <c r="D47" s="969">
        <v>154.0</v>
      </c>
      <c r="E47" s="970">
        <v>148.5</v>
      </c>
      <c r="F47" s="969">
        <v>150.0</v>
      </c>
      <c r="G47" s="969">
        <v>135.0</v>
      </c>
      <c r="H47" s="969">
        <v>130.0</v>
      </c>
      <c r="I47" s="969">
        <v>185.0</v>
      </c>
      <c r="J47" s="969">
        <v>135.0</v>
      </c>
      <c r="K47" s="971">
        <v>116.0</v>
      </c>
      <c r="L47" s="971">
        <v>1160.0</v>
      </c>
      <c r="M47" s="975">
        <v>120.0</v>
      </c>
      <c r="N47" s="973"/>
      <c r="O47" s="980"/>
      <c r="P47" s="980"/>
      <c r="Q47" s="980"/>
      <c r="R47" s="980"/>
      <c r="S47" s="980"/>
      <c r="T47" s="981"/>
      <c r="U47" s="716" t="s">
        <v>883</v>
      </c>
      <c r="V47" s="719" t="s">
        <v>521</v>
      </c>
      <c r="W47" s="719" t="s">
        <v>521</v>
      </c>
      <c r="X47" s="719" t="s">
        <v>521</v>
      </c>
      <c r="Y47" s="716" t="s">
        <v>518</v>
      </c>
      <c r="Z47" s="716" t="s">
        <v>518</v>
      </c>
      <c r="AA47" s="719" t="s">
        <v>521</v>
      </c>
      <c r="AB47" s="719" t="s">
        <v>521</v>
      </c>
      <c r="AC47" s="719" t="s">
        <v>521</v>
      </c>
      <c r="AD47" s="719" t="s">
        <v>521</v>
      </c>
      <c r="AE47" s="716" t="s">
        <v>518</v>
      </c>
      <c r="AF47" s="973"/>
      <c r="AG47" s="973"/>
      <c r="AH47" s="973"/>
      <c r="AI47" s="973"/>
      <c r="AJ47" s="973"/>
      <c r="AK47" s="973"/>
      <c r="AL47" s="973"/>
      <c r="AM47" s="973"/>
      <c r="AN47" s="973"/>
      <c r="AO47" s="973"/>
      <c r="AP47" s="973"/>
    </row>
    <row r="48">
      <c r="A48" s="719" t="s">
        <v>523</v>
      </c>
      <c r="B48" s="716" t="s">
        <v>889</v>
      </c>
      <c r="C48" s="983">
        <v>110.0</v>
      </c>
      <c r="D48" s="969">
        <v>125.0</v>
      </c>
      <c r="E48" s="970">
        <v>125.0</v>
      </c>
      <c r="F48" s="969">
        <v>85.0</v>
      </c>
      <c r="G48" s="969">
        <v>125.0</v>
      </c>
      <c r="H48" s="969">
        <v>120.0</v>
      </c>
      <c r="I48" s="969">
        <v>160.0</v>
      </c>
      <c r="J48" s="969">
        <v>95.0</v>
      </c>
      <c r="K48" s="971">
        <v>82.0</v>
      </c>
      <c r="L48" s="971">
        <v>820.0</v>
      </c>
      <c r="M48" s="975">
        <v>105.0</v>
      </c>
      <c r="N48" s="973"/>
      <c r="O48" s="980"/>
      <c r="P48" s="980"/>
      <c r="Q48" s="980"/>
      <c r="R48" s="980"/>
      <c r="S48" s="980"/>
      <c r="T48" s="981"/>
      <c r="U48" s="716" t="s">
        <v>869</v>
      </c>
      <c r="V48" s="719" t="s">
        <v>523</v>
      </c>
      <c r="W48" s="719" t="s">
        <v>523</v>
      </c>
      <c r="X48" s="719" t="s">
        <v>523</v>
      </c>
      <c r="Y48" s="716" t="s">
        <v>521</v>
      </c>
      <c r="Z48" s="716" t="s">
        <v>521</v>
      </c>
      <c r="AA48" s="719" t="s">
        <v>523</v>
      </c>
      <c r="AB48" s="719" t="s">
        <v>523</v>
      </c>
      <c r="AC48" s="719" t="s">
        <v>523</v>
      </c>
      <c r="AD48" s="719" t="s">
        <v>523</v>
      </c>
      <c r="AE48" s="716" t="s">
        <v>890</v>
      </c>
      <c r="AF48" s="973"/>
      <c r="AG48" s="973"/>
      <c r="AH48" s="973"/>
      <c r="AI48" s="973"/>
      <c r="AJ48" s="973"/>
      <c r="AK48" s="973"/>
      <c r="AL48" s="973"/>
      <c r="AM48" s="973"/>
      <c r="AN48" s="973"/>
      <c r="AO48" s="973"/>
      <c r="AP48" s="973"/>
    </row>
    <row r="49">
      <c r="A49" s="719" t="s">
        <v>524</v>
      </c>
      <c r="B49" s="716" t="s">
        <v>891</v>
      </c>
      <c r="C49" s="983">
        <v>110.0</v>
      </c>
      <c r="D49" s="969">
        <v>125.0</v>
      </c>
      <c r="E49" s="970">
        <v>125.0</v>
      </c>
      <c r="F49" s="969">
        <v>85.0</v>
      </c>
      <c r="G49" s="969">
        <v>125.0</v>
      </c>
      <c r="H49" s="969">
        <v>120.0</v>
      </c>
      <c r="I49" s="969">
        <v>160.0</v>
      </c>
      <c r="J49" s="969">
        <v>95.0</v>
      </c>
      <c r="K49" s="971">
        <v>82.0</v>
      </c>
      <c r="L49" s="971">
        <v>820.0</v>
      </c>
      <c r="M49" s="975">
        <v>105.0</v>
      </c>
      <c r="N49" s="973"/>
      <c r="O49" s="980"/>
      <c r="P49" s="980"/>
      <c r="Q49" s="980"/>
      <c r="R49" s="980"/>
      <c r="S49" s="980"/>
      <c r="T49" s="981"/>
      <c r="U49" s="716" t="s">
        <v>869</v>
      </c>
      <c r="V49" s="719" t="s">
        <v>523</v>
      </c>
      <c r="W49" s="719" t="s">
        <v>523</v>
      </c>
      <c r="X49" s="719" t="s">
        <v>523</v>
      </c>
      <c r="Y49" s="716" t="s">
        <v>521</v>
      </c>
      <c r="Z49" s="716" t="s">
        <v>521</v>
      </c>
      <c r="AA49" s="719" t="s">
        <v>523</v>
      </c>
      <c r="AB49" s="719" t="s">
        <v>523</v>
      </c>
      <c r="AC49" s="719" t="s">
        <v>523</v>
      </c>
      <c r="AD49" s="719" t="s">
        <v>523</v>
      </c>
      <c r="AE49" s="716" t="s">
        <v>890</v>
      </c>
      <c r="AF49" s="973"/>
      <c r="AG49" s="973"/>
      <c r="AH49" s="973"/>
      <c r="AI49" s="973"/>
      <c r="AJ49" s="973"/>
      <c r="AK49" s="973"/>
      <c r="AL49" s="973"/>
      <c r="AM49" s="973"/>
      <c r="AN49" s="973"/>
      <c r="AO49" s="973"/>
      <c r="AP49" s="973"/>
    </row>
    <row r="50">
      <c r="A50" s="719" t="s">
        <v>525</v>
      </c>
      <c r="B50" s="716" t="s">
        <v>892</v>
      </c>
      <c r="C50" s="983">
        <v>110.0</v>
      </c>
      <c r="D50" s="969">
        <v>125.0</v>
      </c>
      <c r="E50" s="970">
        <v>125.0</v>
      </c>
      <c r="F50" s="969">
        <v>85.0</v>
      </c>
      <c r="G50" s="969">
        <v>125.0</v>
      </c>
      <c r="H50" s="969">
        <v>120.0</v>
      </c>
      <c r="I50" s="969">
        <v>160.0</v>
      </c>
      <c r="J50" s="969">
        <v>95.0</v>
      </c>
      <c r="K50" s="971">
        <v>82.0</v>
      </c>
      <c r="L50" s="971">
        <v>820.0</v>
      </c>
      <c r="M50" s="975">
        <v>105.0</v>
      </c>
      <c r="N50" s="973"/>
      <c r="O50" s="980"/>
      <c r="P50" s="980"/>
      <c r="Q50" s="980"/>
      <c r="R50" s="980"/>
      <c r="S50" s="980"/>
      <c r="T50" s="981"/>
      <c r="U50" s="716" t="s">
        <v>869</v>
      </c>
      <c r="V50" s="719" t="s">
        <v>523</v>
      </c>
      <c r="W50" s="719" t="s">
        <v>523</v>
      </c>
      <c r="X50" s="719" t="s">
        <v>523</v>
      </c>
      <c r="Y50" s="716" t="s">
        <v>521</v>
      </c>
      <c r="Z50" s="716" t="s">
        <v>521</v>
      </c>
      <c r="AA50" s="719" t="s">
        <v>523</v>
      </c>
      <c r="AB50" s="719" t="s">
        <v>523</v>
      </c>
      <c r="AC50" s="719" t="s">
        <v>523</v>
      </c>
      <c r="AD50" s="719" t="s">
        <v>523</v>
      </c>
      <c r="AE50" s="716" t="s">
        <v>890</v>
      </c>
      <c r="AF50" s="973"/>
      <c r="AG50" s="973"/>
      <c r="AH50" s="973"/>
      <c r="AI50" s="973"/>
      <c r="AJ50" s="973"/>
      <c r="AK50" s="973"/>
      <c r="AL50" s="973"/>
      <c r="AM50" s="973"/>
      <c r="AN50" s="973"/>
      <c r="AO50" s="973"/>
      <c r="AP50" s="973"/>
    </row>
    <row r="51">
      <c r="A51" s="716" t="s">
        <v>526</v>
      </c>
      <c r="B51" s="716" t="s">
        <v>893</v>
      </c>
      <c r="C51" s="978">
        <v>140.0</v>
      </c>
      <c r="D51" s="969">
        <v>125.0</v>
      </c>
      <c r="E51" s="970">
        <v>115.0</v>
      </c>
      <c r="F51" s="969">
        <v>85.0</v>
      </c>
      <c r="G51" s="969">
        <v>115.0</v>
      </c>
      <c r="H51" s="969">
        <v>135.0</v>
      </c>
      <c r="I51" s="969">
        <v>150.0</v>
      </c>
      <c r="J51" s="969">
        <v>95.0</v>
      </c>
      <c r="K51" s="971">
        <v>90.0</v>
      </c>
      <c r="L51" s="971">
        <v>900.0</v>
      </c>
      <c r="M51" s="975">
        <v>105.0</v>
      </c>
      <c r="N51" s="973"/>
      <c r="O51" s="980"/>
      <c r="P51" s="980"/>
      <c r="Q51" s="980"/>
      <c r="R51" s="980"/>
      <c r="S51" s="980"/>
      <c r="T51" s="981"/>
      <c r="U51" s="716" t="s">
        <v>869</v>
      </c>
      <c r="V51" s="716" t="s">
        <v>526</v>
      </c>
      <c r="W51" s="716" t="s">
        <v>526</v>
      </c>
      <c r="X51" s="716" t="s">
        <v>526</v>
      </c>
      <c r="Y51" s="716" t="s">
        <v>894</v>
      </c>
      <c r="Z51" s="716" t="s">
        <v>894</v>
      </c>
      <c r="AA51" s="716" t="s">
        <v>526</v>
      </c>
      <c r="AB51" s="716" t="s">
        <v>526</v>
      </c>
      <c r="AC51" s="716" t="s">
        <v>526</v>
      </c>
      <c r="AD51" s="716" t="s">
        <v>526</v>
      </c>
      <c r="AE51" s="716" t="s">
        <v>890</v>
      </c>
      <c r="AF51" s="973"/>
      <c r="AG51" s="973"/>
      <c r="AH51" s="973"/>
      <c r="AI51" s="973"/>
      <c r="AJ51" s="973"/>
      <c r="AK51" s="973"/>
      <c r="AL51" s="973"/>
      <c r="AM51" s="973"/>
      <c r="AN51" s="973"/>
      <c r="AO51" s="973"/>
      <c r="AP51" s="973"/>
    </row>
    <row r="52">
      <c r="A52" s="716" t="s">
        <v>527</v>
      </c>
      <c r="B52" s="716" t="s">
        <v>895</v>
      </c>
      <c r="C52" s="978">
        <v>140.0</v>
      </c>
      <c r="D52" s="969">
        <v>125.0</v>
      </c>
      <c r="E52" s="970">
        <v>115.0</v>
      </c>
      <c r="F52" s="969">
        <v>85.0</v>
      </c>
      <c r="G52" s="969">
        <v>115.0</v>
      </c>
      <c r="H52" s="969">
        <v>140.0</v>
      </c>
      <c r="I52" s="969">
        <v>150.0</v>
      </c>
      <c r="J52" s="969">
        <v>95.0</v>
      </c>
      <c r="K52" s="971">
        <v>82.0</v>
      </c>
      <c r="L52" s="971">
        <v>820.0</v>
      </c>
      <c r="M52" s="975">
        <v>105.0</v>
      </c>
      <c r="N52" s="973"/>
      <c r="O52" s="980"/>
      <c r="P52" s="980"/>
      <c r="Q52" s="980"/>
      <c r="R52" s="980"/>
      <c r="S52" s="980"/>
      <c r="T52" s="981"/>
      <c r="U52" s="716" t="s">
        <v>869</v>
      </c>
      <c r="V52" s="716" t="s">
        <v>527</v>
      </c>
      <c r="W52" s="716" t="s">
        <v>527</v>
      </c>
      <c r="X52" s="716" t="s">
        <v>527</v>
      </c>
      <c r="Y52" s="716" t="s">
        <v>896</v>
      </c>
      <c r="Z52" s="716" t="s">
        <v>897</v>
      </c>
      <c r="AA52" s="716" t="s">
        <v>527</v>
      </c>
      <c r="AB52" s="716" t="s">
        <v>527</v>
      </c>
      <c r="AC52" s="716" t="s">
        <v>527</v>
      </c>
      <c r="AD52" s="716" t="s">
        <v>527</v>
      </c>
      <c r="AE52" s="716" t="s">
        <v>890</v>
      </c>
      <c r="AF52" s="973"/>
      <c r="AG52" s="973"/>
      <c r="AH52" s="973"/>
      <c r="AI52" s="973"/>
      <c r="AJ52" s="973"/>
      <c r="AK52" s="973"/>
      <c r="AL52" s="973"/>
      <c r="AM52" s="973"/>
      <c r="AN52" s="973"/>
      <c r="AO52" s="973"/>
      <c r="AP52" s="973"/>
    </row>
    <row r="53">
      <c r="A53" s="719" t="s">
        <v>528</v>
      </c>
      <c r="B53" s="716" t="s">
        <v>898</v>
      </c>
      <c r="C53" s="968">
        <v>180.0</v>
      </c>
      <c r="D53" s="969">
        <v>154.0</v>
      </c>
      <c r="E53" s="970">
        <v>150.0</v>
      </c>
      <c r="F53" s="969">
        <v>175.0</v>
      </c>
      <c r="G53" s="969">
        <v>115.0</v>
      </c>
      <c r="H53" s="969">
        <v>160.0</v>
      </c>
      <c r="I53" s="969">
        <v>220.0</v>
      </c>
      <c r="J53" s="969">
        <v>100.0</v>
      </c>
      <c r="K53" s="971">
        <v>86.0</v>
      </c>
      <c r="L53" s="971">
        <v>860.0</v>
      </c>
      <c r="M53" s="975">
        <v>150.0</v>
      </c>
      <c r="N53" s="973"/>
      <c r="O53" s="973"/>
      <c r="P53" s="973"/>
      <c r="Q53" s="973"/>
      <c r="R53" s="973"/>
      <c r="S53" s="973"/>
      <c r="T53" s="976"/>
      <c r="U53" s="716" t="s">
        <v>883</v>
      </c>
      <c r="V53" s="716" t="s">
        <v>528</v>
      </c>
      <c r="W53" s="716" t="s">
        <v>528</v>
      </c>
      <c r="X53" s="716" t="s">
        <v>528</v>
      </c>
      <c r="Y53" s="716" t="s">
        <v>899</v>
      </c>
      <c r="Z53" s="716" t="s">
        <v>900</v>
      </c>
      <c r="AA53" s="716" t="s">
        <v>528</v>
      </c>
      <c r="AB53" s="716" t="s">
        <v>528</v>
      </c>
      <c r="AC53" s="716" t="s">
        <v>528</v>
      </c>
      <c r="AD53" s="716" t="s">
        <v>528</v>
      </c>
      <c r="AE53" s="716" t="s">
        <v>884</v>
      </c>
      <c r="AF53" s="973"/>
      <c r="AG53" s="973"/>
      <c r="AH53" s="973"/>
      <c r="AI53" s="973"/>
      <c r="AJ53" s="973"/>
      <c r="AK53" s="973"/>
      <c r="AL53" s="973"/>
      <c r="AM53" s="973"/>
      <c r="AN53" s="973"/>
      <c r="AO53" s="973"/>
      <c r="AP53" s="973"/>
    </row>
    <row r="54">
      <c r="A54" s="719" t="s">
        <v>529</v>
      </c>
      <c r="B54" s="716" t="s">
        <v>901</v>
      </c>
      <c r="C54" s="968">
        <v>175.0</v>
      </c>
      <c r="D54" s="969">
        <v>162.0</v>
      </c>
      <c r="E54" s="970">
        <v>225.0</v>
      </c>
      <c r="F54" s="969">
        <v>160.0</v>
      </c>
      <c r="G54" s="969">
        <v>225.0</v>
      </c>
      <c r="H54" s="969">
        <v>235.0</v>
      </c>
      <c r="I54" s="969">
        <v>225.0</v>
      </c>
      <c r="J54" s="969">
        <v>150.0</v>
      </c>
      <c r="K54" s="971">
        <v>128.0</v>
      </c>
      <c r="L54" s="971">
        <v>1280.0</v>
      </c>
      <c r="M54" s="975">
        <v>175.0</v>
      </c>
      <c r="N54" s="973"/>
      <c r="O54" s="973"/>
      <c r="P54" s="973"/>
      <c r="Q54" s="973"/>
      <c r="R54" s="973"/>
      <c r="S54" s="973"/>
      <c r="T54" s="957"/>
      <c r="U54" s="716" t="s">
        <v>902</v>
      </c>
      <c r="V54" s="716" t="s">
        <v>529</v>
      </c>
      <c r="W54" s="716" t="s">
        <v>529</v>
      </c>
      <c r="X54" s="716" t="s">
        <v>529</v>
      </c>
      <c r="Y54" s="716" t="s">
        <v>800</v>
      </c>
      <c r="Z54" s="716" t="s">
        <v>903</v>
      </c>
      <c r="AA54" s="716" t="s">
        <v>529</v>
      </c>
      <c r="AB54" s="716" t="s">
        <v>529</v>
      </c>
      <c r="AC54" s="716" t="s">
        <v>529</v>
      </c>
      <c r="AD54" s="716" t="s">
        <v>529</v>
      </c>
      <c r="AE54" s="716" t="s">
        <v>904</v>
      </c>
      <c r="AF54" s="973"/>
      <c r="AG54" s="973"/>
      <c r="AH54" s="973"/>
      <c r="AI54" s="973"/>
      <c r="AJ54" s="973"/>
      <c r="AK54" s="973"/>
      <c r="AL54" s="973"/>
      <c r="AM54" s="973"/>
      <c r="AN54" s="973"/>
      <c r="AO54" s="973"/>
      <c r="AP54" s="973"/>
    </row>
    <row r="55">
      <c r="A55" s="719" t="s">
        <v>530</v>
      </c>
      <c r="B55" s="716" t="s">
        <v>905</v>
      </c>
      <c r="C55" s="968">
        <v>160.0</v>
      </c>
      <c r="D55" s="969">
        <v>137.0</v>
      </c>
      <c r="E55" s="970">
        <v>225.0</v>
      </c>
      <c r="F55" s="969">
        <v>135.0</v>
      </c>
      <c r="G55" s="969">
        <v>170.0</v>
      </c>
      <c r="H55" s="969">
        <v>155.0</v>
      </c>
      <c r="I55" s="969">
        <v>200.0</v>
      </c>
      <c r="J55" s="969">
        <v>120.0</v>
      </c>
      <c r="K55" s="971">
        <v>103.0</v>
      </c>
      <c r="L55" s="971">
        <v>1030.0</v>
      </c>
      <c r="M55" s="975">
        <v>137.0</v>
      </c>
      <c r="N55" s="973"/>
      <c r="O55" s="973"/>
      <c r="P55" s="973"/>
      <c r="Q55" s="973"/>
      <c r="R55" s="973"/>
      <c r="S55" s="973"/>
      <c r="T55" s="957"/>
      <c r="U55" s="716" t="s">
        <v>906</v>
      </c>
      <c r="V55" s="716" t="s">
        <v>530</v>
      </c>
      <c r="W55" s="716" t="s">
        <v>530</v>
      </c>
      <c r="X55" s="716" t="s">
        <v>530</v>
      </c>
      <c r="Y55" s="716" t="s">
        <v>907</v>
      </c>
      <c r="Z55" s="716" t="s">
        <v>908</v>
      </c>
      <c r="AA55" s="716" t="s">
        <v>530</v>
      </c>
      <c r="AB55" s="716" t="s">
        <v>530</v>
      </c>
      <c r="AC55" s="716" t="s">
        <v>530</v>
      </c>
      <c r="AD55" s="716" t="s">
        <v>530</v>
      </c>
      <c r="AE55" s="716" t="s">
        <v>532</v>
      </c>
      <c r="AF55" s="973"/>
      <c r="AG55" s="973"/>
      <c r="AH55" s="973"/>
      <c r="AI55" s="973"/>
      <c r="AJ55" s="973"/>
      <c r="AK55" s="973"/>
      <c r="AL55" s="973"/>
      <c r="AM55" s="973"/>
      <c r="AN55" s="973"/>
      <c r="AO55" s="973"/>
      <c r="AP55" s="973"/>
    </row>
    <row r="56">
      <c r="A56" s="719" t="s">
        <v>531</v>
      </c>
      <c r="B56" s="716" t="s">
        <v>909</v>
      </c>
      <c r="C56" s="968">
        <v>160.0</v>
      </c>
      <c r="D56" s="969">
        <v>137.0</v>
      </c>
      <c r="E56" s="970">
        <v>225.0</v>
      </c>
      <c r="F56" s="969">
        <v>135.0</v>
      </c>
      <c r="G56" s="969">
        <v>170.0</v>
      </c>
      <c r="H56" s="969">
        <v>155.0</v>
      </c>
      <c r="I56" s="969">
        <v>200.0</v>
      </c>
      <c r="J56" s="969">
        <v>120.0</v>
      </c>
      <c r="K56" s="971">
        <v>103.0</v>
      </c>
      <c r="L56" s="971">
        <v>1030.0</v>
      </c>
      <c r="M56" s="975">
        <v>137.0</v>
      </c>
      <c r="N56" s="973"/>
      <c r="O56" s="973"/>
      <c r="P56" s="973"/>
      <c r="Q56" s="973"/>
      <c r="R56" s="973"/>
      <c r="S56" s="973"/>
      <c r="T56" s="957"/>
      <c r="U56" s="716" t="s">
        <v>906</v>
      </c>
      <c r="V56" s="716" t="s">
        <v>530</v>
      </c>
      <c r="W56" s="716" t="s">
        <v>530</v>
      </c>
      <c r="X56" s="716" t="s">
        <v>530</v>
      </c>
      <c r="Y56" s="716" t="s">
        <v>907</v>
      </c>
      <c r="Z56" s="716" t="s">
        <v>908</v>
      </c>
      <c r="AA56" s="716" t="s">
        <v>530</v>
      </c>
      <c r="AB56" s="716" t="s">
        <v>530</v>
      </c>
      <c r="AC56" s="716" t="s">
        <v>530</v>
      </c>
      <c r="AD56" s="716" t="s">
        <v>530</v>
      </c>
      <c r="AE56" s="716" t="s">
        <v>532</v>
      </c>
      <c r="AF56" s="973"/>
      <c r="AG56" s="973"/>
      <c r="AH56" s="973"/>
      <c r="AI56" s="973"/>
      <c r="AJ56" s="973"/>
      <c r="AK56" s="973"/>
      <c r="AL56" s="973"/>
      <c r="AM56" s="973"/>
      <c r="AN56" s="973"/>
      <c r="AO56" s="973"/>
      <c r="AP56" s="973"/>
    </row>
    <row r="57">
      <c r="A57" s="719" t="s">
        <v>532</v>
      </c>
      <c r="B57" s="716" t="s">
        <v>910</v>
      </c>
      <c r="C57" s="968">
        <v>140.0</v>
      </c>
      <c r="D57" s="969">
        <v>137.0</v>
      </c>
      <c r="E57" s="957"/>
      <c r="F57" s="969">
        <v>130.0</v>
      </c>
      <c r="G57" s="969">
        <v>150.0</v>
      </c>
      <c r="H57" s="969">
        <v>140.0</v>
      </c>
      <c r="I57" s="969">
        <v>180.0</v>
      </c>
      <c r="J57" s="969">
        <v>80.0</v>
      </c>
      <c r="K57" s="971">
        <v>69.0</v>
      </c>
      <c r="L57" s="971">
        <v>690.0</v>
      </c>
      <c r="M57" s="975">
        <v>137.0</v>
      </c>
      <c r="N57" s="973"/>
      <c r="O57" s="973"/>
      <c r="P57" s="973"/>
      <c r="Q57" s="973"/>
      <c r="R57" s="973"/>
      <c r="S57" s="973"/>
      <c r="T57" s="957"/>
      <c r="U57" s="716" t="s">
        <v>906</v>
      </c>
      <c r="V57" s="716" t="s">
        <v>532</v>
      </c>
      <c r="W57" s="716" t="s">
        <v>532</v>
      </c>
      <c r="X57" s="716" t="s">
        <v>532</v>
      </c>
      <c r="Y57" s="716" t="s">
        <v>530</v>
      </c>
      <c r="Z57" s="716" t="s">
        <v>530</v>
      </c>
      <c r="AA57" s="716" t="s">
        <v>532</v>
      </c>
      <c r="AB57" s="716" t="s">
        <v>532</v>
      </c>
      <c r="AC57" s="716" t="s">
        <v>532</v>
      </c>
      <c r="AD57" s="716" t="s">
        <v>532</v>
      </c>
      <c r="AE57" s="716" t="s">
        <v>532</v>
      </c>
      <c r="AF57" s="973"/>
      <c r="AG57" s="973"/>
      <c r="AH57" s="973"/>
      <c r="AI57" s="973"/>
      <c r="AJ57" s="973"/>
      <c r="AK57" s="973"/>
      <c r="AL57" s="973"/>
      <c r="AM57" s="973"/>
      <c r="AN57" s="973"/>
      <c r="AO57" s="973"/>
      <c r="AP57" s="973"/>
    </row>
    <row r="58">
      <c r="A58" s="719" t="s">
        <v>533</v>
      </c>
      <c r="B58" s="716" t="s">
        <v>911</v>
      </c>
      <c r="C58" s="968">
        <v>130.0</v>
      </c>
      <c r="D58" s="968">
        <v>137.0</v>
      </c>
      <c r="E58" s="957"/>
      <c r="F58" s="969">
        <v>130.0</v>
      </c>
      <c r="G58" s="969">
        <v>150.0</v>
      </c>
      <c r="H58" s="969">
        <v>130.0</v>
      </c>
      <c r="I58" s="969">
        <v>150.0</v>
      </c>
      <c r="J58" s="969">
        <v>70.0</v>
      </c>
      <c r="K58" s="971">
        <v>60.0</v>
      </c>
      <c r="L58" s="971">
        <v>600.0</v>
      </c>
      <c r="M58" s="975">
        <v>137.0</v>
      </c>
      <c r="N58" s="973"/>
      <c r="O58" s="973"/>
      <c r="P58" s="973"/>
      <c r="Q58" s="973"/>
      <c r="R58" s="973"/>
      <c r="S58" s="973"/>
      <c r="T58" s="957"/>
      <c r="U58" s="716" t="s">
        <v>906</v>
      </c>
      <c r="V58" s="716" t="s">
        <v>533</v>
      </c>
      <c r="W58" s="716" t="s">
        <v>533</v>
      </c>
      <c r="X58" s="716" t="s">
        <v>533</v>
      </c>
      <c r="Y58" s="716" t="s">
        <v>530</v>
      </c>
      <c r="Z58" s="716" t="s">
        <v>912</v>
      </c>
      <c r="AA58" s="716" t="s">
        <v>533</v>
      </c>
      <c r="AB58" s="716" t="s">
        <v>533</v>
      </c>
      <c r="AC58" s="716" t="s">
        <v>533</v>
      </c>
      <c r="AD58" s="716" t="s">
        <v>533</v>
      </c>
      <c r="AE58" s="716" t="s">
        <v>532</v>
      </c>
      <c r="AF58" s="973"/>
      <c r="AG58" s="973"/>
      <c r="AH58" s="973"/>
      <c r="AI58" s="973"/>
      <c r="AJ58" s="973"/>
      <c r="AK58" s="973"/>
      <c r="AL58" s="973"/>
      <c r="AM58" s="973"/>
      <c r="AN58" s="973"/>
      <c r="AO58" s="973"/>
      <c r="AP58" s="973"/>
    </row>
    <row r="59">
      <c r="A59" s="719" t="s">
        <v>534</v>
      </c>
      <c r="B59" s="716" t="s">
        <v>913</v>
      </c>
      <c r="C59" s="968">
        <v>150.0</v>
      </c>
      <c r="D59" s="968">
        <v>155.0</v>
      </c>
      <c r="E59" s="957"/>
      <c r="F59" s="957"/>
      <c r="G59" s="957"/>
      <c r="H59" s="957"/>
      <c r="I59" s="957"/>
      <c r="J59" s="957"/>
      <c r="K59" s="966"/>
      <c r="L59" s="966"/>
      <c r="M59" s="975">
        <v>150.0</v>
      </c>
      <c r="N59" s="973"/>
      <c r="O59" s="973"/>
      <c r="P59" s="973"/>
      <c r="Q59" s="973"/>
      <c r="R59" s="973"/>
      <c r="S59" s="973"/>
      <c r="T59" s="957"/>
      <c r="U59" s="716" t="s">
        <v>914</v>
      </c>
      <c r="V59" s="716" t="s">
        <v>534</v>
      </c>
      <c r="W59" s="716" t="s">
        <v>534</v>
      </c>
      <c r="X59" s="716" t="s">
        <v>534</v>
      </c>
      <c r="Y59" s="956"/>
      <c r="Z59" s="956"/>
      <c r="AA59" s="716" t="s">
        <v>534</v>
      </c>
      <c r="AB59" s="716" t="s">
        <v>534</v>
      </c>
      <c r="AC59" s="716" t="s">
        <v>534</v>
      </c>
      <c r="AD59" s="716" t="s">
        <v>534</v>
      </c>
      <c r="AE59" s="716" t="s">
        <v>884</v>
      </c>
      <c r="AF59" s="973"/>
      <c r="AG59" s="973"/>
      <c r="AH59" s="973"/>
      <c r="AI59" s="973"/>
      <c r="AJ59" s="973"/>
      <c r="AK59" s="973"/>
      <c r="AL59" s="973"/>
      <c r="AM59" s="973"/>
      <c r="AN59" s="973"/>
      <c r="AO59" s="973"/>
      <c r="AP59" s="973"/>
    </row>
    <row r="60">
      <c r="A60" s="719" t="s">
        <v>535</v>
      </c>
      <c r="B60" s="716" t="s">
        <v>915</v>
      </c>
      <c r="C60" s="968">
        <v>110.0</v>
      </c>
      <c r="D60" s="969">
        <v>145.0</v>
      </c>
      <c r="E60" s="970">
        <v>130.0</v>
      </c>
      <c r="F60" s="969">
        <v>85.0</v>
      </c>
      <c r="G60" s="969">
        <v>125.0</v>
      </c>
      <c r="H60" s="969">
        <v>165.0</v>
      </c>
      <c r="I60" s="969">
        <v>150.0</v>
      </c>
      <c r="J60" s="969">
        <v>70.0</v>
      </c>
      <c r="K60" s="971">
        <v>60.0</v>
      </c>
      <c r="L60" s="971">
        <v>600.0</v>
      </c>
      <c r="M60" s="975">
        <v>120.0</v>
      </c>
      <c r="N60" s="973"/>
      <c r="O60" s="973"/>
      <c r="P60" s="973"/>
      <c r="Q60" s="973"/>
      <c r="R60" s="973"/>
      <c r="S60" s="973"/>
      <c r="T60" s="976"/>
      <c r="U60" s="716" t="s">
        <v>916</v>
      </c>
      <c r="V60" s="716" t="s">
        <v>535</v>
      </c>
      <c r="W60" s="716" t="s">
        <v>535</v>
      </c>
      <c r="X60" s="716" t="s">
        <v>535</v>
      </c>
      <c r="Y60" s="716" t="s">
        <v>521</v>
      </c>
      <c r="Z60" s="716" t="s">
        <v>917</v>
      </c>
      <c r="AA60" s="716" t="s">
        <v>535</v>
      </c>
      <c r="AB60" s="716" t="s">
        <v>535</v>
      </c>
      <c r="AC60" s="716" t="s">
        <v>535</v>
      </c>
      <c r="AD60" s="716" t="s">
        <v>535</v>
      </c>
      <c r="AE60" s="716" t="s">
        <v>918</v>
      </c>
      <c r="AF60" s="973"/>
      <c r="AG60" s="973"/>
      <c r="AH60" s="973"/>
      <c r="AI60" s="973"/>
      <c r="AJ60" s="973"/>
      <c r="AK60" s="973"/>
      <c r="AL60" s="973"/>
      <c r="AM60" s="973"/>
      <c r="AN60" s="973"/>
      <c r="AO60" s="973"/>
      <c r="AP60" s="973"/>
    </row>
    <row r="61">
      <c r="A61" s="719" t="s">
        <v>536</v>
      </c>
      <c r="B61" s="716" t="s">
        <v>919</v>
      </c>
      <c r="C61" s="968">
        <v>210.0</v>
      </c>
      <c r="D61" s="984"/>
      <c r="E61" s="969">
        <v>155.0</v>
      </c>
      <c r="F61" s="969">
        <v>200.0</v>
      </c>
      <c r="G61" s="969">
        <v>200.0</v>
      </c>
      <c r="H61" s="969">
        <v>175.0</v>
      </c>
      <c r="I61" s="969">
        <v>250.0</v>
      </c>
      <c r="J61" s="969">
        <v>100.0</v>
      </c>
      <c r="K61" s="971">
        <v>86.0</v>
      </c>
      <c r="L61" s="971">
        <v>860.0</v>
      </c>
      <c r="M61" s="975">
        <v>210.0</v>
      </c>
      <c r="N61" s="973"/>
      <c r="O61" s="973"/>
      <c r="P61" s="973"/>
      <c r="Q61" s="973"/>
      <c r="R61" s="973"/>
      <c r="S61" s="973"/>
      <c r="T61" s="957"/>
      <c r="U61" s="716" t="s">
        <v>920</v>
      </c>
      <c r="V61" s="716" t="s">
        <v>536</v>
      </c>
      <c r="W61" s="716" t="s">
        <v>536</v>
      </c>
      <c r="X61" s="716" t="s">
        <v>536</v>
      </c>
      <c r="Y61" s="716" t="s">
        <v>921</v>
      </c>
      <c r="Z61" s="716" t="s">
        <v>922</v>
      </c>
      <c r="AA61" s="716" t="s">
        <v>536</v>
      </c>
      <c r="AB61" s="716" t="s">
        <v>536</v>
      </c>
      <c r="AC61" s="716" t="s">
        <v>536</v>
      </c>
      <c r="AD61" s="716" t="s">
        <v>536</v>
      </c>
      <c r="AE61" s="716" t="s">
        <v>923</v>
      </c>
      <c r="AF61" s="973"/>
      <c r="AG61" s="973"/>
      <c r="AH61" s="973"/>
      <c r="AI61" s="973"/>
      <c r="AJ61" s="973"/>
      <c r="AK61" s="973"/>
      <c r="AL61" s="973"/>
      <c r="AM61" s="973"/>
      <c r="AN61" s="973"/>
      <c r="AO61" s="973"/>
      <c r="AP61" s="973"/>
    </row>
    <row r="62">
      <c r="A62" s="960" t="s">
        <v>537</v>
      </c>
      <c r="B62" s="961"/>
      <c r="C62" s="962"/>
      <c r="D62" s="963"/>
      <c r="E62" s="964"/>
      <c r="F62" s="964"/>
      <c r="G62" s="964"/>
      <c r="H62" s="964"/>
      <c r="I62" s="964"/>
      <c r="J62" s="964"/>
      <c r="K62" s="965"/>
      <c r="L62" s="965"/>
      <c r="M62" s="974"/>
      <c r="N62" s="974"/>
      <c r="O62" s="974"/>
      <c r="P62" s="974"/>
      <c r="Q62" s="974"/>
      <c r="R62" s="974"/>
      <c r="S62" s="974"/>
      <c r="T62" s="961"/>
      <c r="U62" s="961"/>
      <c r="V62" s="961"/>
      <c r="W62" s="961"/>
      <c r="X62" s="961"/>
      <c r="Y62" s="967"/>
      <c r="Z62" s="967"/>
      <c r="AA62" s="961"/>
      <c r="AB62" s="961"/>
      <c r="AC62" s="961"/>
      <c r="AD62" s="961"/>
      <c r="AE62" s="961"/>
      <c r="AF62" s="961"/>
      <c r="AG62" s="961"/>
      <c r="AH62" s="961"/>
      <c r="AI62" s="961"/>
      <c r="AJ62" s="961"/>
      <c r="AK62" s="961"/>
      <c r="AL62" s="974"/>
      <c r="AM62" s="974"/>
      <c r="AN62" s="974"/>
      <c r="AO62" s="974"/>
      <c r="AP62" s="974"/>
    </row>
    <row r="63">
      <c r="A63" s="719" t="s">
        <v>538</v>
      </c>
      <c r="B63" s="716" t="s">
        <v>924</v>
      </c>
      <c r="C63" s="978">
        <v>160.0</v>
      </c>
      <c r="D63" s="969">
        <v>130.0</v>
      </c>
      <c r="E63" s="970">
        <v>165.0</v>
      </c>
      <c r="F63" s="969">
        <v>125.0</v>
      </c>
      <c r="G63" s="969">
        <v>150.0</v>
      </c>
      <c r="H63" s="969">
        <v>140.0</v>
      </c>
      <c r="I63" s="969">
        <v>200.0</v>
      </c>
      <c r="J63" s="969">
        <v>135.0</v>
      </c>
      <c r="K63" s="971">
        <v>116.0</v>
      </c>
      <c r="L63" s="971">
        <v>1160.0</v>
      </c>
      <c r="M63" s="975">
        <v>150.0</v>
      </c>
      <c r="N63" s="973"/>
      <c r="O63" s="980"/>
      <c r="P63" s="980"/>
      <c r="Q63" s="980"/>
      <c r="R63" s="980"/>
      <c r="S63" s="980"/>
      <c r="T63" s="981"/>
      <c r="U63" s="716" t="s">
        <v>538</v>
      </c>
      <c r="V63" s="716" t="s">
        <v>538</v>
      </c>
      <c r="W63" s="716" t="s">
        <v>538</v>
      </c>
      <c r="X63" s="716" t="s">
        <v>538</v>
      </c>
      <c r="Y63" s="716" t="s">
        <v>538</v>
      </c>
      <c r="Z63" s="716" t="s">
        <v>179</v>
      </c>
      <c r="AA63" s="716" t="s">
        <v>538</v>
      </c>
      <c r="AB63" s="716" t="s">
        <v>538</v>
      </c>
      <c r="AC63" s="716" t="s">
        <v>538</v>
      </c>
      <c r="AD63" s="716" t="s">
        <v>538</v>
      </c>
      <c r="AE63" s="716" t="s">
        <v>925</v>
      </c>
      <c r="AF63" s="973"/>
      <c r="AG63" s="973"/>
      <c r="AH63" s="973"/>
      <c r="AI63" s="973"/>
      <c r="AJ63" s="973"/>
      <c r="AK63" s="973"/>
      <c r="AL63" s="973"/>
      <c r="AM63" s="973"/>
      <c r="AN63" s="973"/>
      <c r="AO63" s="973"/>
      <c r="AP63" s="973"/>
    </row>
    <row r="64">
      <c r="A64" s="719" t="s">
        <v>539</v>
      </c>
      <c r="B64" s="716" t="s">
        <v>926</v>
      </c>
      <c r="C64" s="968">
        <v>185.0</v>
      </c>
      <c r="D64" s="984"/>
      <c r="E64" s="970">
        <v>225.0</v>
      </c>
      <c r="F64" s="969">
        <v>160.0</v>
      </c>
      <c r="G64" s="969">
        <v>170.0</v>
      </c>
      <c r="H64" s="969">
        <v>230.0</v>
      </c>
      <c r="I64" s="969">
        <v>225.0</v>
      </c>
      <c r="J64" s="969">
        <v>170.0</v>
      </c>
      <c r="K64" s="971">
        <v>146.0</v>
      </c>
      <c r="L64" s="971">
        <v>1460.0</v>
      </c>
      <c r="M64" s="975">
        <v>185.0</v>
      </c>
      <c r="N64" s="973"/>
      <c r="O64" s="973"/>
      <c r="P64" s="973"/>
      <c r="Q64" s="973"/>
      <c r="R64" s="973"/>
      <c r="S64" s="973"/>
      <c r="T64" s="976"/>
      <c r="U64" s="719" t="s">
        <v>927</v>
      </c>
      <c r="V64" s="716" t="s">
        <v>539</v>
      </c>
      <c r="W64" s="716" t="s">
        <v>539</v>
      </c>
      <c r="X64" s="716" t="s">
        <v>539</v>
      </c>
      <c r="Y64" s="716" t="s">
        <v>907</v>
      </c>
      <c r="Z64" s="716" t="s">
        <v>928</v>
      </c>
      <c r="AA64" s="716" t="s">
        <v>539</v>
      </c>
      <c r="AB64" s="716" t="s">
        <v>539</v>
      </c>
      <c r="AC64" s="716" t="s">
        <v>539</v>
      </c>
      <c r="AD64" s="716" t="s">
        <v>539</v>
      </c>
      <c r="AE64" s="716" t="s">
        <v>929</v>
      </c>
      <c r="AF64" s="973"/>
      <c r="AG64" s="973"/>
      <c r="AH64" s="973"/>
      <c r="AI64" s="973"/>
      <c r="AJ64" s="973"/>
      <c r="AK64" s="973"/>
      <c r="AL64" s="973"/>
      <c r="AM64" s="973"/>
      <c r="AN64" s="973"/>
      <c r="AO64" s="973"/>
      <c r="AP64" s="973"/>
    </row>
    <row r="65">
      <c r="A65" s="719" t="s">
        <v>540</v>
      </c>
      <c r="B65" s="716" t="s">
        <v>930</v>
      </c>
      <c r="C65" s="968">
        <v>160.0</v>
      </c>
      <c r="D65" s="984"/>
      <c r="E65" s="970">
        <v>192.5</v>
      </c>
      <c r="F65" s="969">
        <v>135.0</v>
      </c>
      <c r="G65" s="969">
        <v>165.0</v>
      </c>
      <c r="H65" s="969">
        <v>170.0</v>
      </c>
      <c r="I65" s="969">
        <v>225.0</v>
      </c>
      <c r="J65" s="969">
        <v>100.0</v>
      </c>
      <c r="K65" s="971">
        <v>86.0</v>
      </c>
      <c r="L65" s="971">
        <v>860.0</v>
      </c>
      <c r="M65" s="975">
        <v>160.0</v>
      </c>
      <c r="N65" s="973"/>
      <c r="O65" s="973"/>
      <c r="P65" s="973"/>
      <c r="Q65" s="973"/>
      <c r="R65" s="973"/>
      <c r="S65" s="973"/>
      <c r="T65" s="976"/>
      <c r="U65" s="719" t="s">
        <v>931</v>
      </c>
      <c r="V65" s="716" t="s">
        <v>540</v>
      </c>
      <c r="W65" s="716" t="s">
        <v>540</v>
      </c>
      <c r="X65" s="716" t="s">
        <v>540</v>
      </c>
      <c r="Y65" s="716" t="s">
        <v>932</v>
      </c>
      <c r="Z65" s="716" t="s">
        <v>933</v>
      </c>
      <c r="AA65" s="716" t="s">
        <v>540</v>
      </c>
      <c r="AB65" s="716" t="s">
        <v>540</v>
      </c>
      <c r="AC65" s="716" t="s">
        <v>540</v>
      </c>
      <c r="AD65" s="716" t="s">
        <v>540</v>
      </c>
      <c r="AE65" s="716" t="s">
        <v>934</v>
      </c>
      <c r="AF65" s="973"/>
      <c r="AG65" s="973"/>
      <c r="AH65" s="973"/>
      <c r="AI65" s="973"/>
      <c r="AJ65" s="973"/>
      <c r="AK65" s="973"/>
      <c r="AL65" s="973"/>
      <c r="AM65" s="973"/>
      <c r="AN65" s="973"/>
      <c r="AO65" s="973"/>
      <c r="AP65" s="973"/>
    </row>
    <row r="66">
      <c r="A66" s="985" t="s">
        <v>541</v>
      </c>
      <c r="B66" s="716" t="s">
        <v>935</v>
      </c>
      <c r="C66" s="968">
        <v>160.0</v>
      </c>
      <c r="D66" s="984"/>
      <c r="E66" s="970">
        <v>250.0</v>
      </c>
      <c r="F66" s="969">
        <v>135.0</v>
      </c>
      <c r="G66" s="969">
        <v>200.0</v>
      </c>
      <c r="H66" s="969">
        <v>170.0</v>
      </c>
      <c r="I66" s="969">
        <v>225.0</v>
      </c>
      <c r="J66" s="969">
        <v>120.0</v>
      </c>
      <c r="K66" s="971">
        <v>103.0</v>
      </c>
      <c r="L66" s="971">
        <v>1030.0</v>
      </c>
      <c r="M66" s="975">
        <v>160.0</v>
      </c>
      <c r="N66" s="973"/>
      <c r="O66" s="973"/>
      <c r="P66" s="973"/>
      <c r="Q66" s="973"/>
      <c r="R66" s="973"/>
      <c r="S66" s="973"/>
      <c r="T66" s="976"/>
      <c r="U66" s="985" t="s">
        <v>936</v>
      </c>
      <c r="V66" s="716" t="s">
        <v>541</v>
      </c>
      <c r="W66" s="716" t="s">
        <v>541</v>
      </c>
      <c r="X66" s="716" t="s">
        <v>541</v>
      </c>
      <c r="Y66" s="716" t="s">
        <v>937</v>
      </c>
      <c r="Z66" s="716" t="s">
        <v>933</v>
      </c>
      <c r="AA66" s="716" t="s">
        <v>541</v>
      </c>
      <c r="AB66" s="716" t="s">
        <v>541</v>
      </c>
      <c r="AC66" s="716" t="s">
        <v>541</v>
      </c>
      <c r="AD66" s="716" t="s">
        <v>541</v>
      </c>
      <c r="AE66" s="716" t="s">
        <v>938</v>
      </c>
      <c r="AF66" s="973"/>
      <c r="AG66" s="973"/>
      <c r="AH66" s="973"/>
      <c r="AI66" s="973"/>
      <c r="AJ66" s="973"/>
      <c r="AK66" s="973"/>
      <c r="AL66" s="973"/>
      <c r="AM66" s="973"/>
      <c r="AN66" s="973"/>
      <c r="AO66" s="973"/>
      <c r="AP66" s="973"/>
    </row>
    <row r="67">
      <c r="A67" s="719" t="s">
        <v>542</v>
      </c>
      <c r="B67" s="716" t="s">
        <v>939</v>
      </c>
      <c r="C67" s="969">
        <v>160.0</v>
      </c>
      <c r="D67" s="984"/>
      <c r="E67" s="970">
        <v>250.0</v>
      </c>
      <c r="F67" s="969">
        <v>135.0</v>
      </c>
      <c r="G67" s="969">
        <v>250.0</v>
      </c>
      <c r="H67" s="969">
        <v>155.0</v>
      </c>
      <c r="I67" s="969">
        <v>200.0</v>
      </c>
      <c r="J67" s="969">
        <v>132.0</v>
      </c>
      <c r="K67" s="971">
        <v>113.0</v>
      </c>
      <c r="L67" s="971">
        <v>1130.0</v>
      </c>
      <c r="M67" s="986">
        <v>160.0</v>
      </c>
      <c r="N67" s="957"/>
      <c r="O67" s="957"/>
      <c r="P67" s="957"/>
      <c r="Q67" s="957"/>
      <c r="R67" s="957"/>
      <c r="S67" s="957"/>
      <c r="T67" s="976"/>
      <c r="U67" s="719" t="s">
        <v>940</v>
      </c>
      <c r="V67" s="716" t="s">
        <v>542</v>
      </c>
      <c r="W67" s="716" t="s">
        <v>542</v>
      </c>
      <c r="X67" s="716" t="s">
        <v>542</v>
      </c>
      <c r="Y67" s="716" t="s">
        <v>941</v>
      </c>
      <c r="Z67" s="716" t="s">
        <v>941</v>
      </c>
      <c r="AA67" s="716" t="s">
        <v>542</v>
      </c>
      <c r="AB67" s="716" t="s">
        <v>542</v>
      </c>
      <c r="AC67" s="716" t="s">
        <v>542</v>
      </c>
      <c r="AD67" s="716" t="s">
        <v>542</v>
      </c>
      <c r="AE67" s="716" t="s">
        <v>942</v>
      </c>
      <c r="AF67" s="957"/>
      <c r="AG67" s="957"/>
      <c r="AH67" s="957"/>
      <c r="AI67" s="957"/>
      <c r="AJ67" s="957"/>
      <c r="AK67" s="957"/>
      <c r="AL67" s="957"/>
      <c r="AM67" s="957"/>
      <c r="AN67" s="957"/>
      <c r="AO67" s="957"/>
      <c r="AP67" s="957"/>
    </row>
    <row r="68">
      <c r="A68" s="719" t="s">
        <v>543</v>
      </c>
      <c r="B68" s="716" t="s">
        <v>943</v>
      </c>
      <c r="C68" s="968">
        <v>185.0</v>
      </c>
      <c r="D68" s="969">
        <v>154.0</v>
      </c>
      <c r="E68" s="970">
        <v>192.5</v>
      </c>
      <c r="F68" s="969">
        <v>120.0</v>
      </c>
      <c r="G68" s="969">
        <v>150.0</v>
      </c>
      <c r="H68" s="969">
        <v>155.0</v>
      </c>
      <c r="I68" s="969">
        <v>200.0</v>
      </c>
      <c r="J68" s="969">
        <v>135.0</v>
      </c>
      <c r="K68" s="971">
        <v>116.0</v>
      </c>
      <c r="L68" s="971">
        <v>1160.0</v>
      </c>
      <c r="M68" s="975">
        <v>185.0</v>
      </c>
      <c r="N68" s="973"/>
      <c r="O68" s="973"/>
      <c r="P68" s="973"/>
      <c r="Q68" s="973"/>
      <c r="R68" s="973"/>
      <c r="S68" s="973"/>
      <c r="T68" s="976"/>
      <c r="U68" s="716" t="s">
        <v>883</v>
      </c>
      <c r="V68" s="716" t="s">
        <v>543</v>
      </c>
      <c r="W68" s="716" t="s">
        <v>543</v>
      </c>
      <c r="X68" s="716" t="s">
        <v>543</v>
      </c>
      <c r="Y68" s="716" t="s">
        <v>944</v>
      </c>
      <c r="Z68" s="716" t="s">
        <v>944</v>
      </c>
      <c r="AA68" s="716" t="s">
        <v>543</v>
      </c>
      <c r="AB68" s="716" t="s">
        <v>543</v>
      </c>
      <c r="AC68" s="716" t="s">
        <v>543</v>
      </c>
      <c r="AD68" s="716" t="s">
        <v>543</v>
      </c>
      <c r="AE68" s="716" t="s">
        <v>945</v>
      </c>
      <c r="AF68" s="973"/>
      <c r="AG68" s="973"/>
      <c r="AH68" s="973"/>
      <c r="AI68" s="973"/>
      <c r="AJ68" s="973"/>
      <c r="AK68" s="973"/>
      <c r="AL68" s="973"/>
      <c r="AM68" s="973"/>
      <c r="AN68" s="973"/>
      <c r="AO68" s="973"/>
      <c r="AP68" s="973"/>
    </row>
    <row r="69">
      <c r="A69" s="719" t="s">
        <v>544</v>
      </c>
      <c r="B69" s="716" t="s">
        <v>946</v>
      </c>
      <c r="C69" s="968">
        <v>175.0</v>
      </c>
      <c r="D69" s="969">
        <v>136.5</v>
      </c>
      <c r="E69" s="970">
        <v>165.0</v>
      </c>
      <c r="F69" s="969">
        <v>150.0</v>
      </c>
      <c r="G69" s="969">
        <v>165.0</v>
      </c>
      <c r="H69" s="969">
        <v>170.0</v>
      </c>
      <c r="I69" s="969">
        <v>200.0</v>
      </c>
      <c r="J69" s="969">
        <v>100.0</v>
      </c>
      <c r="K69" s="971">
        <v>86.0</v>
      </c>
      <c r="L69" s="971">
        <v>860.0</v>
      </c>
      <c r="M69" s="975">
        <v>180.0</v>
      </c>
      <c r="N69" s="973"/>
      <c r="O69" s="973"/>
      <c r="P69" s="973"/>
      <c r="Q69" s="973"/>
      <c r="R69" s="973"/>
      <c r="S69" s="973"/>
      <c r="T69" s="957"/>
      <c r="U69" s="716" t="s">
        <v>859</v>
      </c>
      <c r="V69" s="716" t="s">
        <v>947</v>
      </c>
      <c r="W69" s="716" t="s">
        <v>947</v>
      </c>
      <c r="X69" s="716" t="s">
        <v>947</v>
      </c>
      <c r="Y69" s="716" t="s">
        <v>852</v>
      </c>
      <c r="Z69" s="716" t="s">
        <v>865</v>
      </c>
      <c r="AA69" s="716" t="s">
        <v>947</v>
      </c>
      <c r="AB69" s="716" t="s">
        <v>947</v>
      </c>
      <c r="AC69" s="716" t="s">
        <v>947</v>
      </c>
      <c r="AD69" s="716" t="s">
        <v>947</v>
      </c>
      <c r="AE69" s="716" t="s">
        <v>861</v>
      </c>
      <c r="AF69" s="973"/>
      <c r="AG69" s="973"/>
      <c r="AH69" s="973"/>
      <c r="AI69" s="973"/>
      <c r="AJ69" s="973"/>
      <c r="AK69" s="973"/>
      <c r="AL69" s="973"/>
      <c r="AM69" s="973"/>
      <c r="AN69" s="973"/>
      <c r="AO69" s="973"/>
      <c r="AP69" s="973"/>
    </row>
    <row r="70">
      <c r="A70" s="719" t="s">
        <v>545</v>
      </c>
      <c r="B70" s="716" t="s">
        <v>948</v>
      </c>
      <c r="C70" s="975">
        <v>175.0</v>
      </c>
      <c r="D70" s="984"/>
      <c r="E70" s="957"/>
      <c r="F70" s="957"/>
      <c r="G70" s="957"/>
      <c r="H70" s="957"/>
      <c r="I70" s="957"/>
      <c r="J70" s="969">
        <v>100.0</v>
      </c>
      <c r="K70" s="971">
        <v>86.0</v>
      </c>
      <c r="L70" s="971">
        <v>860.0</v>
      </c>
      <c r="M70" s="975">
        <v>150.0</v>
      </c>
      <c r="N70" s="973"/>
      <c r="O70" s="973"/>
      <c r="P70" s="973"/>
      <c r="Q70" s="973"/>
      <c r="R70" s="973"/>
      <c r="S70" s="973"/>
      <c r="T70" s="957"/>
      <c r="U70" s="716" t="s">
        <v>859</v>
      </c>
      <c r="V70" s="716" t="s">
        <v>949</v>
      </c>
      <c r="W70" s="716" t="s">
        <v>949</v>
      </c>
      <c r="X70" s="716" t="s">
        <v>949</v>
      </c>
      <c r="Y70" s="976"/>
      <c r="Z70" s="976"/>
      <c r="AA70" s="716" t="s">
        <v>949</v>
      </c>
      <c r="AB70" s="716" t="s">
        <v>949</v>
      </c>
      <c r="AC70" s="716" t="s">
        <v>949</v>
      </c>
      <c r="AD70" s="716" t="s">
        <v>949</v>
      </c>
      <c r="AE70" s="716" t="s">
        <v>950</v>
      </c>
      <c r="AF70" s="973"/>
      <c r="AG70" s="973"/>
      <c r="AH70" s="973"/>
      <c r="AI70" s="973"/>
      <c r="AJ70" s="973"/>
      <c r="AK70" s="973"/>
      <c r="AL70" s="973"/>
      <c r="AM70" s="973"/>
      <c r="AN70" s="973"/>
      <c r="AO70" s="973"/>
      <c r="AP70" s="973"/>
    </row>
    <row r="71">
      <c r="A71" s="719" t="s">
        <v>546</v>
      </c>
      <c r="B71" s="716" t="s">
        <v>951</v>
      </c>
      <c r="C71" s="968">
        <v>130.0</v>
      </c>
      <c r="D71" s="969">
        <v>90.0</v>
      </c>
      <c r="E71" s="970">
        <v>115.5</v>
      </c>
      <c r="F71" s="969">
        <v>105.0</v>
      </c>
      <c r="G71" s="969">
        <v>165.0</v>
      </c>
      <c r="H71" s="969">
        <v>170.0</v>
      </c>
      <c r="I71" s="969">
        <v>160.0</v>
      </c>
      <c r="J71" s="969">
        <v>100.0</v>
      </c>
      <c r="K71" s="971">
        <v>86.0</v>
      </c>
      <c r="L71" s="971">
        <v>860.0</v>
      </c>
      <c r="M71" s="975">
        <v>150.0</v>
      </c>
      <c r="N71" s="973"/>
      <c r="O71" s="973"/>
      <c r="P71" s="973"/>
      <c r="Q71" s="973"/>
      <c r="R71" s="973"/>
      <c r="S71" s="973"/>
      <c r="T71" s="957"/>
      <c r="U71" s="716" t="s">
        <v>851</v>
      </c>
      <c r="V71" s="716" t="s">
        <v>952</v>
      </c>
      <c r="W71" s="716" t="s">
        <v>952</v>
      </c>
      <c r="X71" s="716" t="s">
        <v>952</v>
      </c>
      <c r="Y71" s="716" t="s">
        <v>852</v>
      </c>
      <c r="Z71" s="716" t="s">
        <v>853</v>
      </c>
      <c r="AA71" s="716" t="s">
        <v>952</v>
      </c>
      <c r="AB71" s="716" t="s">
        <v>952</v>
      </c>
      <c r="AC71" s="716" t="s">
        <v>952</v>
      </c>
      <c r="AD71" s="716" t="s">
        <v>952</v>
      </c>
      <c r="AE71" s="716" t="s">
        <v>953</v>
      </c>
      <c r="AF71" s="973"/>
      <c r="AG71" s="973"/>
      <c r="AH71" s="973"/>
      <c r="AI71" s="973"/>
      <c r="AJ71" s="973"/>
      <c r="AK71" s="973"/>
      <c r="AL71" s="973"/>
      <c r="AM71" s="973"/>
      <c r="AN71" s="973"/>
      <c r="AO71" s="973"/>
      <c r="AP71" s="973"/>
    </row>
    <row r="72">
      <c r="A72" s="716" t="s">
        <v>547</v>
      </c>
      <c r="B72" s="716" t="s">
        <v>954</v>
      </c>
      <c r="C72" s="969">
        <v>160.0</v>
      </c>
      <c r="D72" s="987">
        <v>135.0</v>
      </c>
      <c r="E72" s="957"/>
      <c r="F72" s="957"/>
      <c r="G72" s="957"/>
      <c r="H72" s="969">
        <v>170.0</v>
      </c>
      <c r="I72" s="969">
        <v>180.0</v>
      </c>
      <c r="J72" s="957"/>
      <c r="K72" s="966"/>
      <c r="L72" s="966"/>
      <c r="M72" s="968">
        <v>160.0</v>
      </c>
      <c r="N72" s="966"/>
      <c r="O72" s="966"/>
      <c r="P72" s="966"/>
      <c r="Q72" s="966"/>
      <c r="R72" s="966"/>
      <c r="S72" s="966"/>
      <c r="T72" s="976"/>
      <c r="U72" s="716" t="s">
        <v>955</v>
      </c>
      <c r="V72" s="716" t="s">
        <v>547</v>
      </c>
      <c r="W72" s="716" t="s">
        <v>547</v>
      </c>
      <c r="X72" s="716" t="s">
        <v>547</v>
      </c>
      <c r="Y72" s="976"/>
      <c r="Z72" s="716" t="s">
        <v>956</v>
      </c>
      <c r="AA72" s="716" t="s">
        <v>547</v>
      </c>
      <c r="AB72" s="716" t="s">
        <v>547</v>
      </c>
      <c r="AC72" s="716" t="s">
        <v>547</v>
      </c>
      <c r="AD72" s="716" t="s">
        <v>547</v>
      </c>
      <c r="AE72" s="716" t="s">
        <v>957</v>
      </c>
      <c r="AF72" s="966"/>
      <c r="AG72" s="966"/>
      <c r="AH72" s="966"/>
      <c r="AI72" s="966"/>
      <c r="AJ72" s="966"/>
      <c r="AK72" s="966"/>
      <c r="AL72" s="966"/>
      <c r="AM72" s="966"/>
      <c r="AN72" s="966"/>
      <c r="AO72" s="966"/>
      <c r="AP72" s="966"/>
    </row>
    <row r="73">
      <c r="A73" s="956"/>
      <c r="B73" s="976"/>
      <c r="C73" s="984"/>
      <c r="D73" s="984"/>
      <c r="E73" s="957"/>
      <c r="F73" s="957"/>
      <c r="G73" s="957"/>
      <c r="H73" s="957"/>
      <c r="I73" s="957"/>
      <c r="J73" s="957"/>
      <c r="K73" s="966"/>
      <c r="L73" s="966"/>
      <c r="M73" s="966"/>
      <c r="N73" s="966"/>
      <c r="O73" s="966"/>
      <c r="P73" s="966"/>
      <c r="Q73" s="966"/>
      <c r="R73" s="966"/>
      <c r="S73" s="966"/>
      <c r="T73" s="976"/>
      <c r="U73" s="976"/>
      <c r="V73" s="976"/>
      <c r="W73" s="976"/>
      <c r="X73" s="976"/>
      <c r="Y73" s="976"/>
      <c r="Z73" s="976"/>
      <c r="AA73" s="976"/>
      <c r="AB73" s="976"/>
      <c r="AC73" s="976"/>
      <c r="AD73" s="976"/>
      <c r="AE73" s="976"/>
      <c r="AF73" s="966"/>
      <c r="AG73" s="966"/>
      <c r="AH73" s="966"/>
      <c r="AI73" s="966"/>
      <c r="AJ73" s="966"/>
      <c r="AK73" s="966"/>
      <c r="AL73" s="966"/>
      <c r="AM73" s="966"/>
      <c r="AN73" s="966"/>
      <c r="AO73" s="966"/>
      <c r="AP73" s="966"/>
    </row>
    <row r="74">
      <c r="A74" s="956"/>
      <c r="B74" s="976"/>
      <c r="C74" s="984"/>
      <c r="D74" s="984"/>
      <c r="E74" s="957"/>
      <c r="F74" s="957"/>
      <c r="G74" s="957"/>
      <c r="H74" s="957"/>
      <c r="I74" s="957"/>
      <c r="J74" s="957"/>
      <c r="K74" s="966"/>
      <c r="L74" s="966"/>
      <c r="M74" s="966"/>
      <c r="N74" s="966"/>
      <c r="O74" s="966"/>
      <c r="P74" s="966"/>
      <c r="Q74" s="966"/>
      <c r="R74" s="966"/>
      <c r="S74" s="966"/>
      <c r="T74" s="976"/>
      <c r="U74" s="976"/>
      <c r="V74" s="976"/>
      <c r="W74" s="976"/>
      <c r="X74" s="976"/>
      <c r="Y74" s="976"/>
      <c r="Z74" s="976"/>
      <c r="AA74" s="976"/>
      <c r="AB74" s="976"/>
      <c r="AC74" s="976"/>
      <c r="AD74" s="976"/>
      <c r="AE74" s="976"/>
      <c r="AF74" s="966"/>
      <c r="AG74" s="966"/>
      <c r="AH74" s="966"/>
      <c r="AI74" s="966"/>
      <c r="AJ74" s="966"/>
      <c r="AK74" s="966"/>
      <c r="AL74" s="966"/>
      <c r="AM74" s="966"/>
      <c r="AN74" s="966"/>
      <c r="AO74" s="966"/>
      <c r="AP74" s="966"/>
    </row>
    <row r="75">
      <c r="A75" s="956"/>
      <c r="B75" s="716" t="s">
        <v>958</v>
      </c>
      <c r="C75" s="986">
        <v>240.0</v>
      </c>
      <c r="D75" s="988">
        <v>125.0</v>
      </c>
      <c r="E75" s="957"/>
      <c r="F75" s="957"/>
      <c r="G75" s="957"/>
      <c r="H75" s="957"/>
      <c r="I75" s="957"/>
      <c r="J75" s="957"/>
      <c r="K75" s="966"/>
      <c r="L75" s="966"/>
      <c r="M75" s="966"/>
      <c r="N75" s="966"/>
      <c r="O75" s="966"/>
      <c r="P75" s="966"/>
      <c r="Q75" s="966"/>
      <c r="R75" s="966"/>
      <c r="S75" s="966"/>
      <c r="T75" s="976"/>
      <c r="U75" s="716" t="s">
        <v>869</v>
      </c>
      <c r="V75" s="989" t="s">
        <v>959</v>
      </c>
      <c r="W75" s="989" t="s">
        <v>959</v>
      </c>
      <c r="X75" s="989" t="s">
        <v>959</v>
      </c>
      <c r="Y75" s="976"/>
      <c r="Z75" s="976"/>
      <c r="AA75" s="989" t="s">
        <v>959</v>
      </c>
      <c r="AB75" s="989" t="s">
        <v>959</v>
      </c>
      <c r="AC75" s="989" t="s">
        <v>959</v>
      </c>
      <c r="AD75" s="989" t="s">
        <v>959</v>
      </c>
      <c r="AE75" s="976"/>
      <c r="AF75" s="966"/>
      <c r="AG75" s="966"/>
      <c r="AH75" s="966"/>
      <c r="AI75" s="966"/>
      <c r="AJ75" s="966"/>
      <c r="AK75" s="966"/>
      <c r="AL75" s="966"/>
      <c r="AM75" s="966"/>
      <c r="AN75" s="966"/>
      <c r="AO75" s="966"/>
      <c r="AP75" s="966"/>
    </row>
    <row r="76">
      <c r="A76" s="956"/>
      <c r="B76" s="716" t="s">
        <v>958</v>
      </c>
      <c r="C76" s="986">
        <v>110.0</v>
      </c>
      <c r="D76" s="988">
        <v>94.0</v>
      </c>
      <c r="E76" s="957"/>
      <c r="F76" s="957"/>
      <c r="G76" s="957"/>
      <c r="H76" s="957"/>
      <c r="I76" s="957"/>
      <c r="J76" s="957"/>
      <c r="K76" s="966"/>
      <c r="L76" s="966"/>
      <c r="M76" s="966"/>
      <c r="N76" s="966"/>
      <c r="O76" s="966"/>
      <c r="P76" s="966"/>
      <c r="Q76" s="966"/>
      <c r="R76" s="966"/>
      <c r="S76" s="966"/>
      <c r="T76" s="976"/>
      <c r="U76" s="716" t="s">
        <v>960</v>
      </c>
      <c r="V76" s="989" t="s">
        <v>492</v>
      </c>
      <c r="W76" s="989" t="s">
        <v>492</v>
      </c>
      <c r="X76" s="989" t="s">
        <v>492</v>
      </c>
      <c r="Y76" s="976"/>
      <c r="Z76" s="976"/>
      <c r="AA76" s="989" t="s">
        <v>492</v>
      </c>
      <c r="AB76" s="989" t="s">
        <v>492</v>
      </c>
      <c r="AC76" s="989" t="s">
        <v>492</v>
      </c>
      <c r="AD76" s="989" t="s">
        <v>492</v>
      </c>
      <c r="AE76" s="976"/>
      <c r="AF76" s="966"/>
      <c r="AG76" s="966"/>
      <c r="AH76" s="966"/>
      <c r="AI76" s="966"/>
      <c r="AJ76" s="966"/>
      <c r="AK76" s="966"/>
      <c r="AL76" s="966"/>
      <c r="AM76" s="966"/>
      <c r="AN76" s="966"/>
      <c r="AO76" s="966"/>
      <c r="AP76" s="966"/>
    </row>
    <row r="77">
      <c r="A77" s="716" t="s">
        <v>961</v>
      </c>
      <c r="B77" s="716" t="s">
        <v>962</v>
      </c>
      <c r="C77" s="986">
        <v>190.0</v>
      </c>
      <c r="D77" s="969">
        <v>70.0</v>
      </c>
      <c r="E77" s="957"/>
      <c r="F77" s="957"/>
      <c r="G77" s="957"/>
      <c r="H77" s="957"/>
      <c r="I77" s="957"/>
      <c r="J77" s="957"/>
      <c r="K77" s="966"/>
      <c r="L77" s="966"/>
      <c r="M77" s="966"/>
      <c r="N77" s="966"/>
      <c r="O77" s="966"/>
      <c r="P77" s="966"/>
      <c r="Q77" s="966"/>
      <c r="R77" s="966"/>
      <c r="S77" s="966"/>
      <c r="T77" s="976"/>
      <c r="U77" s="716" t="s">
        <v>963</v>
      </c>
      <c r="V77" s="989" t="s">
        <v>839</v>
      </c>
      <c r="W77" s="989" t="s">
        <v>839</v>
      </c>
      <c r="X77" s="989" t="s">
        <v>839</v>
      </c>
      <c r="Y77" s="976"/>
      <c r="Z77" s="976"/>
      <c r="AA77" s="989" t="s">
        <v>839</v>
      </c>
      <c r="AB77" s="989" t="s">
        <v>839</v>
      </c>
      <c r="AC77" s="989" t="s">
        <v>839</v>
      </c>
      <c r="AD77" s="989" t="s">
        <v>839</v>
      </c>
      <c r="AE77" s="976"/>
      <c r="AF77" s="966"/>
      <c r="AG77" s="966"/>
      <c r="AH77" s="966"/>
      <c r="AI77" s="966"/>
      <c r="AJ77" s="966"/>
      <c r="AK77" s="966"/>
      <c r="AL77" s="966"/>
      <c r="AM77" s="966"/>
      <c r="AN77" s="966"/>
      <c r="AO77" s="966"/>
      <c r="AP77" s="966"/>
    </row>
    <row r="78">
      <c r="A78" s="989"/>
      <c r="B78" s="716" t="s">
        <v>958</v>
      </c>
      <c r="C78" s="986">
        <v>175.0</v>
      </c>
      <c r="D78" s="986">
        <v>100.0</v>
      </c>
      <c r="E78" s="957"/>
      <c r="F78" s="957"/>
      <c r="G78" s="957"/>
      <c r="H78" s="957"/>
      <c r="I78" s="957"/>
      <c r="J78" s="957"/>
      <c r="K78" s="966"/>
      <c r="L78" s="966"/>
      <c r="M78" s="966"/>
      <c r="N78" s="966"/>
      <c r="O78" s="966"/>
      <c r="P78" s="966"/>
      <c r="Q78" s="966"/>
      <c r="R78" s="966"/>
      <c r="S78" s="966"/>
      <c r="T78" s="976"/>
      <c r="U78" s="989" t="s">
        <v>964</v>
      </c>
      <c r="V78" s="989" t="s">
        <v>965</v>
      </c>
      <c r="W78" s="989" t="s">
        <v>965</v>
      </c>
      <c r="X78" s="989" t="s">
        <v>965</v>
      </c>
      <c r="Y78" s="976"/>
      <c r="Z78" s="976"/>
      <c r="AA78" s="989" t="s">
        <v>965</v>
      </c>
      <c r="AB78" s="989" t="s">
        <v>965</v>
      </c>
      <c r="AC78" s="989" t="s">
        <v>965</v>
      </c>
      <c r="AD78" s="989" t="s">
        <v>965</v>
      </c>
      <c r="AE78" s="976"/>
      <c r="AF78" s="966"/>
      <c r="AG78" s="966"/>
      <c r="AH78" s="966"/>
      <c r="AI78" s="966"/>
      <c r="AJ78" s="966"/>
      <c r="AK78" s="966"/>
      <c r="AL78" s="966"/>
      <c r="AM78" s="966"/>
      <c r="AN78" s="966"/>
      <c r="AO78" s="966"/>
      <c r="AP78" s="966"/>
    </row>
    <row r="79">
      <c r="A79" s="956"/>
      <c r="B79" s="716" t="s">
        <v>958</v>
      </c>
      <c r="C79" s="986">
        <v>175.0</v>
      </c>
      <c r="D79" s="986">
        <v>90.0</v>
      </c>
      <c r="E79" s="957"/>
      <c r="F79" s="957"/>
      <c r="G79" s="957"/>
      <c r="H79" s="957"/>
      <c r="I79" s="957"/>
      <c r="J79" s="957"/>
      <c r="K79" s="966"/>
      <c r="L79" s="966"/>
      <c r="M79" s="966"/>
      <c r="N79" s="966"/>
      <c r="O79" s="966"/>
      <c r="P79" s="966"/>
      <c r="Q79" s="966"/>
      <c r="R79" s="966"/>
      <c r="S79" s="966"/>
      <c r="T79" s="976"/>
      <c r="U79" s="989" t="s">
        <v>966</v>
      </c>
      <c r="V79" s="989" t="s">
        <v>967</v>
      </c>
      <c r="W79" s="989" t="s">
        <v>967</v>
      </c>
      <c r="X79" s="989" t="s">
        <v>967</v>
      </c>
      <c r="Y79" s="976"/>
      <c r="Z79" s="976"/>
      <c r="AA79" s="989" t="s">
        <v>967</v>
      </c>
      <c r="AB79" s="989" t="s">
        <v>967</v>
      </c>
      <c r="AC79" s="989" t="s">
        <v>967</v>
      </c>
      <c r="AD79" s="989" t="s">
        <v>967</v>
      </c>
      <c r="AE79" s="976"/>
      <c r="AF79" s="966"/>
      <c r="AG79" s="966"/>
      <c r="AH79" s="966"/>
      <c r="AI79" s="966"/>
      <c r="AJ79" s="966"/>
      <c r="AK79" s="966"/>
      <c r="AL79" s="966"/>
      <c r="AM79" s="966"/>
      <c r="AN79" s="966"/>
      <c r="AO79" s="966"/>
      <c r="AP79" s="966"/>
    </row>
    <row r="80">
      <c r="A80" s="956"/>
      <c r="B80" s="716" t="s">
        <v>958</v>
      </c>
      <c r="C80" s="986">
        <v>195.0</v>
      </c>
      <c r="D80" s="986">
        <v>155.0</v>
      </c>
      <c r="E80" s="957"/>
      <c r="F80" s="957"/>
      <c r="G80" s="957"/>
      <c r="H80" s="957"/>
      <c r="I80" s="957"/>
      <c r="J80" s="957"/>
      <c r="K80" s="966"/>
      <c r="L80" s="966"/>
      <c r="M80" s="966"/>
      <c r="N80" s="966"/>
      <c r="O80" s="966"/>
      <c r="P80" s="966"/>
      <c r="Q80" s="966"/>
      <c r="R80" s="966"/>
      <c r="S80" s="966"/>
      <c r="T80" s="976"/>
      <c r="U80" s="989" t="s">
        <v>839</v>
      </c>
      <c r="V80" s="989" t="s">
        <v>968</v>
      </c>
      <c r="W80" s="989" t="s">
        <v>968</v>
      </c>
      <c r="X80" s="989" t="s">
        <v>968</v>
      </c>
      <c r="Y80" s="976"/>
      <c r="Z80" s="976"/>
      <c r="AA80" s="989" t="s">
        <v>968</v>
      </c>
      <c r="AB80" s="989" t="s">
        <v>968</v>
      </c>
      <c r="AC80" s="989" t="s">
        <v>968</v>
      </c>
      <c r="AD80" s="989" t="s">
        <v>968</v>
      </c>
      <c r="AE80" s="976"/>
      <c r="AF80" s="966"/>
      <c r="AG80" s="966"/>
      <c r="AH80" s="966"/>
      <c r="AI80" s="966"/>
      <c r="AJ80" s="966"/>
      <c r="AK80" s="966"/>
      <c r="AL80" s="966"/>
      <c r="AM80" s="966"/>
      <c r="AN80" s="966"/>
      <c r="AO80" s="966"/>
      <c r="AP80" s="966"/>
    </row>
    <row r="81">
      <c r="A81" s="990"/>
      <c r="B81" s="716" t="s">
        <v>958</v>
      </c>
      <c r="C81" s="986">
        <v>140.0</v>
      </c>
      <c r="D81" s="986">
        <v>107.0</v>
      </c>
      <c r="E81" s="957"/>
      <c r="F81" s="957"/>
      <c r="G81" s="957"/>
      <c r="H81" s="957"/>
      <c r="I81" s="957"/>
      <c r="J81" s="957"/>
      <c r="K81" s="966"/>
      <c r="L81" s="966"/>
      <c r="M81" s="966"/>
      <c r="N81" s="966"/>
      <c r="O81" s="966"/>
      <c r="P81" s="966"/>
      <c r="Q81" s="966"/>
      <c r="R81" s="966"/>
      <c r="S81" s="966"/>
      <c r="T81" s="976"/>
      <c r="U81" s="989" t="s">
        <v>969</v>
      </c>
      <c r="V81" s="989" t="s">
        <v>509</v>
      </c>
      <c r="W81" s="989" t="s">
        <v>509</v>
      </c>
      <c r="X81" s="989" t="s">
        <v>509</v>
      </c>
      <c r="Y81" s="976"/>
      <c r="Z81" s="976"/>
      <c r="AA81" s="989" t="s">
        <v>509</v>
      </c>
      <c r="AB81" s="989" t="s">
        <v>509</v>
      </c>
      <c r="AC81" s="989" t="s">
        <v>509</v>
      </c>
      <c r="AD81" s="989" t="s">
        <v>509</v>
      </c>
      <c r="AE81" s="976"/>
      <c r="AF81" s="966"/>
      <c r="AG81" s="966"/>
      <c r="AH81" s="966"/>
      <c r="AI81" s="966"/>
      <c r="AJ81" s="966"/>
      <c r="AK81" s="966"/>
      <c r="AL81" s="966"/>
      <c r="AM81" s="966"/>
      <c r="AN81" s="966"/>
      <c r="AO81" s="966"/>
      <c r="AP81" s="966"/>
    </row>
    <row r="82">
      <c r="A82" s="990"/>
      <c r="B82" s="716" t="s">
        <v>958</v>
      </c>
      <c r="C82" s="986">
        <v>170.0</v>
      </c>
      <c r="D82" s="986">
        <v>110.25</v>
      </c>
      <c r="E82" s="957"/>
      <c r="F82" s="957"/>
      <c r="G82" s="957"/>
      <c r="H82" s="957"/>
      <c r="I82" s="957"/>
      <c r="J82" s="957"/>
      <c r="K82" s="966"/>
      <c r="L82" s="966"/>
      <c r="M82" s="966"/>
      <c r="N82" s="966"/>
      <c r="O82" s="966"/>
      <c r="P82" s="966"/>
      <c r="Q82" s="966"/>
      <c r="R82" s="966"/>
      <c r="S82" s="966"/>
      <c r="T82" s="976"/>
      <c r="U82" s="989" t="s">
        <v>509</v>
      </c>
      <c r="V82" s="989" t="s">
        <v>884</v>
      </c>
      <c r="W82" s="989" t="s">
        <v>884</v>
      </c>
      <c r="X82" s="989" t="s">
        <v>884</v>
      </c>
      <c r="Y82" s="976"/>
      <c r="Z82" s="976"/>
      <c r="AA82" s="989" t="s">
        <v>884</v>
      </c>
      <c r="AB82" s="989" t="s">
        <v>884</v>
      </c>
      <c r="AC82" s="989" t="s">
        <v>884</v>
      </c>
      <c r="AD82" s="989" t="s">
        <v>884</v>
      </c>
      <c r="AE82" s="976"/>
      <c r="AF82" s="966"/>
      <c r="AG82" s="966"/>
      <c r="AH82" s="966"/>
      <c r="AI82" s="966"/>
      <c r="AJ82" s="966"/>
      <c r="AK82" s="966"/>
      <c r="AL82" s="966"/>
      <c r="AM82" s="966"/>
      <c r="AN82" s="966"/>
      <c r="AO82" s="966"/>
      <c r="AP82" s="966"/>
    </row>
    <row r="83">
      <c r="A83" s="990"/>
      <c r="B83" s="716" t="s">
        <v>958</v>
      </c>
      <c r="C83" s="986">
        <v>175.0</v>
      </c>
      <c r="D83" s="986">
        <v>85.0</v>
      </c>
      <c r="E83" s="957"/>
      <c r="F83" s="957"/>
      <c r="G83" s="957"/>
      <c r="H83" s="957"/>
      <c r="I83" s="957"/>
      <c r="J83" s="957"/>
      <c r="K83" s="966"/>
      <c r="L83" s="966"/>
      <c r="M83" s="966"/>
      <c r="N83" s="966"/>
      <c r="O83" s="966"/>
      <c r="P83" s="966"/>
      <c r="Q83" s="966"/>
      <c r="R83" s="966"/>
      <c r="S83" s="966"/>
      <c r="T83" s="976"/>
      <c r="U83" s="989" t="s">
        <v>970</v>
      </c>
      <c r="V83" s="989" t="s">
        <v>971</v>
      </c>
      <c r="W83" s="989" t="s">
        <v>971</v>
      </c>
      <c r="X83" s="989" t="s">
        <v>971</v>
      </c>
      <c r="Y83" s="976"/>
      <c r="Z83" s="976"/>
      <c r="AA83" s="989" t="s">
        <v>971</v>
      </c>
      <c r="AB83" s="989" t="s">
        <v>971</v>
      </c>
      <c r="AC83" s="989" t="s">
        <v>971</v>
      </c>
      <c r="AD83" s="989" t="s">
        <v>971</v>
      </c>
      <c r="AE83" s="976"/>
      <c r="AF83" s="966"/>
      <c r="AG83" s="966"/>
      <c r="AH83" s="966"/>
      <c r="AI83" s="966"/>
      <c r="AJ83" s="966"/>
      <c r="AK83" s="966"/>
      <c r="AL83" s="966"/>
      <c r="AM83" s="966"/>
      <c r="AN83" s="966"/>
      <c r="AO83" s="966"/>
      <c r="AP83" s="966"/>
    </row>
    <row r="84">
      <c r="A84" s="990"/>
      <c r="B84" s="716" t="s">
        <v>958</v>
      </c>
      <c r="C84" s="986">
        <v>165.0</v>
      </c>
      <c r="D84" s="986">
        <v>100.0</v>
      </c>
      <c r="E84" s="957"/>
      <c r="F84" s="957"/>
      <c r="G84" s="957"/>
      <c r="H84" s="957"/>
      <c r="I84" s="957"/>
      <c r="J84" s="957"/>
      <c r="K84" s="966"/>
      <c r="L84" s="966"/>
      <c r="M84" s="966"/>
      <c r="N84" s="966"/>
      <c r="O84" s="966"/>
      <c r="P84" s="966"/>
      <c r="Q84" s="966"/>
      <c r="R84" s="966"/>
      <c r="S84" s="966"/>
      <c r="T84" s="976"/>
      <c r="U84" s="989" t="s">
        <v>972</v>
      </c>
      <c r="V84" s="989" t="s">
        <v>973</v>
      </c>
      <c r="W84" s="989" t="s">
        <v>973</v>
      </c>
      <c r="X84" s="989" t="s">
        <v>973</v>
      </c>
      <c r="Y84" s="976"/>
      <c r="Z84" s="976"/>
      <c r="AA84" s="989" t="s">
        <v>973</v>
      </c>
      <c r="AB84" s="989" t="s">
        <v>973</v>
      </c>
      <c r="AC84" s="989" t="s">
        <v>973</v>
      </c>
      <c r="AD84" s="989" t="s">
        <v>973</v>
      </c>
      <c r="AE84" s="976"/>
      <c r="AF84" s="966"/>
      <c r="AG84" s="966"/>
      <c r="AH84" s="966"/>
      <c r="AI84" s="966"/>
      <c r="AJ84" s="966"/>
      <c r="AK84" s="966"/>
      <c r="AL84" s="966"/>
      <c r="AM84" s="966"/>
      <c r="AN84" s="966"/>
      <c r="AO84" s="966"/>
      <c r="AP84" s="966"/>
    </row>
    <row r="85">
      <c r="A85" s="990"/>
      <c r="B85" s="716" t="s">
        <v>958</v>
      </c>
      <c r="C85" s="986">
        <v>195.0</v>
      </c>
      <c r="D85" s="986">
        <v>100.0</v>
      </c>
      <c r="E85" s="957"/>
      <c r="F85" s="957"/>
      <c r="G85" s="957"/>
      <c r="H85" s="957"/>
      <c r="I85" s="957"/>
      <c r="J85" s="957"/>
      <c r="K85" s="966"/>
      <c r="L85" s="966"/>
      <c r="M85" s="966"/>
      <c r="N85" s="966"/>
      <c r="O85" s="966"/>
      <c r="P85" s="966"/>
      <c r="Q85" s="966"/>
      <c r="R85" s="966"/>
      <c r="S85" s="966"/>
      <c r="T85" s="976"/>
      <c r="U85" s="989" t="s">
        <v>974</v>
      </c>
      <c r="V85" s="989" t="s">
        <v>975</v>
      </c>
      <c r="W85" s="989" t="s">
        <v>975</v>
      </c>
      <c r="X85" s="989" t="s">
        <v>975</v>
      </c>
      <c r="Y85" s="976"/>
      <c r="Z85" s="976"/>
      <c r="AA85" s="989" t="s">
        <v>975</v>
      </c>
      <c r="AB85" s="989" t="s">
        <v>975</v>
      </c>
      <c r="AC85" s="989" t="s">
        <v>975</v>
      </c>
      <c r="AD85" s="989" t="s">
        <v>975</v>
      </c>
      <c r="AE85" s="976"/>
      <c r="AF85" s="966"/>
      <c r="AG85" s="966"/>
      <c r="AH85" s="966"/>
      <c r="AI85" s="966"/>
      <c r="AJ85" s="966"/>
      <c r="AK85" s="966"/>
      <c r="AL85" s="966"/>
      <c r="AM85" s="966"/>
      <c r="AN85" s="966"/>
      <c r="AO85" s="966"/>
      <c r="AP85" s="966"/>
    </row>
    <row r="86">
      <c r="A86" s="990"/>
      <c r="B86" s="716" t="s">
        <v>958</v>
      </c>
      <c r="C86" s="986">
        <v>140.0</v>
      </c>
      <c r="D86" s="984"/>
      <c r="E86" s="957"/>
      <c r="F86" s="957"/>
      <c r="G86" s="957"/>
      <c r="H86" s="957"/>
      <c r="I86" s="957"/>
      <c r="J86" s="966"/>
      <c r="K86" s="966"/>
      <c r="L86" s="966"/>
      <c r="M86" s="966"/>
      <c r="N86" s="966"/>
      <c r="O86" s="966"/>
      <c r="P86" s="966"/>
      <c r="Q86" s="966"/>
      <c r="R86" s="966"/>
      <c r="S86" s="966"/>
      <c r="T86" s="976"/>
      <c r="U86" s="976"/>
      <c r="V86" s="989" t="s">
        <v>544</v>
      </c>
      <c r="W86" s="989" t="s">
        <v>544</v>
      </c>
      <c r="X86" s="989" t="s">
        <v>544</v>
      </c>
      <c r="Y86" s="976"/>
      <c r="Z86" s="976"/>
      <c r="AA86" s="989" t="s">
        <v>544</v>
      </c>
      <c r="AB86" s="989" t="s">
        <v>544</v>
      </c>
      <c r="AC86" s="989" t="s">
        <v>544</v>
      </c>
      <c r="AD86" s="989" t="s">
        <v>544</v>
      </c>
      <c r="AE86" s="976"/>
      <c r="AF86" s="966"/>
      <c r="AG86" s="966"/>
      <c r="AH86" s="966"/>
      <c r="AI86" s="966"/>
      <c r="AJ86" s="966"/>
      <c r="AK86" s="966"/>
      <c r="AL86" s="966"/>
      <c r="AM86" s="966"/>
      <c r="AN86" s="966"/>
      <c r="AO86" s="966"/>
      <c r="AP86" s="966"/>
    </row>
    <row r="87">
      <c r="A87" s="991"/>
      <c r="B87" s="992"/>
      <c r="C87" s="993">
        <v>140.0</v>
      </c>
      <c r="D87" s="994"/>
      <c r="E87" s="991"/>
      <c r="F87" s="991"/>
      <c r="G87" s="991"/>
      <c r="H87" s="991"/>
      <c r="I87" s="991"/>
      <c r="J87" s="991"/>
      <c r="K87" s="995"/>
      <c r="L87" s="996"/>
      <c r="M87" s="995"/>
      <c r="N87" s="992"/>
      <c r="O87" s="992"/>
      <c r="P87" s="992"/>
      <c r="Q87" s="992"/>
      <c r="R87" s="992"/>
      <c r="S87" s="992"/>
      <c r="T87" s="992"/>
      <c r="U87" s="992"/>
      <c r="V87" s="997" t="s">
        <v>976</v>
      </c>
      <c r="W87" s="997" t="s">
        <v>976</v>
      </c>
      <c r="X87" s="997" t="s">
        <v>976</v>
      </c>
      <c r="Y87" s="992"/>
      <c r="Z87" s="992"/>
      <c r="AA87" s="997" t="s">
        <v>976</v>
      </c>
      <c r="AB87" s="997" t="s">
        <v>976</v>
      </c>
      <c r="AC87" s="997" t="s">
        <v>976</v>
      </c>
      <c r="AD87" s="997" t="s">
        <v>976</v>
      </c>
      <c r="AE87" s="992"/>
      <c r="AF87" s="992"/>
      <c r="AG87" s="992"/>
      <c r="AH87" s="992"/>
      <c r="AI87" s="992"/>
      <c r="AJ87" s="992"/>
      <c r="AK87" s="992"/>
      <c r="AL87" s="992"/>
      <c r="AM87" s="992"/>
      <c r="AN87" s="992"/>
      <c r="AO87" s="992"/>
      <c r="AP87" s="998"/>
    </row>
    <row r="88">
      <c r="A88" s="999"/>
      <c r="B88" s="998"/>
      <c r="C88" s="1000"/>
      <c r="D88" s="1001"/>
      <c r="E88" s="999"/>
      <c r="F88" s="999"/>
      <c r="G88" s="999"/>
      <c r="H88" s="999"/>
      <c r="I88" s="999"/>
      <c r="J88" s="999"/>
      <c r="K88" s="1002"/>
      <c r="L88" s="1003"/>
      <c r="M88" s="1004">
        <v>150.0</v>
      </c>
      <c r="N88" s="998"/>
      <c r="O88" s="998"/>
      <c r="P88" s="998"/>
      <c r="Q88" s="998"/>
      <c r="R88" s="998"/>
      <c r="S88" s="998"/>
      <c r="T88" s="998"/>
      <c r="U88" s="998"/>
      <c r="V88" s="1005"/>
      <c r="W88" s="1005"/>
      <c r="X88" s="1005"/>
      <c r="Y88" s="998"/>
      <c r="Z88" s="998"/>
      <c r="AA88" s="1005"/>
      <c r="AB88" s="1005"/>
      <c r="AC88" s="1005"/>
      <c r="AD88" s="1005"/>
      <c r="AE88" s="1005" t="s">
        <v>977</v>
      </c>
      <c r="AF88" s="998"/>
      <c r="AG88" s="998"/>
      <c r="AH88" s="998"/>
      <c r="AI88" s="998"/>
      <c r="AJ88" s="998"/>
      <c r="AK88" s="998"/>
      <c r="AL88" s="998"/>
      <c r="AM88" s="998"/>
      <c r="AN88" s="998"/>
      <c r="AO88" s="998"/>
      <c r="AP88" s="998"/>
    </row>
    <row r="89">
      <c r="A89" s="999"/>
      <c r="B89" s="998"/>
      <c r="C89" s="1000"/>
      <c r="D89" s="1001"/>
      <c r="E89" s="999"/>
      <c r="F89" s="999"/>
      <c r="G89" s="999"/>
      <c r="H89" s="999"/>
      <c r="I89" s="999"/>
      <c r="J89" s="999"/>
      <c r="K89" s="1002"/>
      <c r="L89" s="1003"/>
      <c r="M89" s="1002"/>
      <c r="N89" s="998"/>
      <c r="O89" s="998"/>
      <c r="P89" s="998"/>
      <c r="Q89" s="998"/>
      <c r="R89" s="998"/>
      <c r="S89" s="998"/>
      <c r="T89" s="998"/>
      <c r="U89" s="998"/>
      <c r="V89" s="1005"/>
      <c r="W89" s="1005"/>
      <c r="X89" s="1005"/>
      <c r="Y89" s="998"/>
      <c r="Z89" s="998"/>
      <c r="AA89" s="1005"/>
      <c r="AB89" s="1005"/>
      <c r="AC89" s="1005"/>
      <c r="AD89" s="1005"/>
      <c r="AE89" s="998"/>
      <c r="AF89" s="998"/>
      <c r="AG89" s="998"/>
      <c r="AH89" s="998"/>
      <c r="AI89" s="998"/>
      <c r="AJ89" s="998"/>
      <c r="AK89" s="998"/>
      <c r="AL89" s="998"/>
      <c r="AM89" s="998"/>
      <c r="AN89" s="998"/>
      <c r="AO89" s="998"/>
      <c r="AP89" s="998"/>
    </row>
    <row r="90">
      <c r="A90" s="999"/>
      <c r="B90" s="998"/>
      <c r="C90" s="1000"/>
      <c r="D90" s="1001"/>
      <c r="E90" s="999"/>
      <c r="F90" s="999"/>
      <c r="G90" s="999"/>
      <c r="H90" s="999"/>
      <c r="I90" s="999"/>
      <c r="J90" s="999"/>
      <c r="K90" s="1002"/>
      <c r="L90" s="1003"/>
      <c r="M90" s="1002"/>
      <c r="N90" s="998"/>
      <c r="O90" s="998"/>
      <c r="P90" s="998"/>
      <c r="Q90" s="998"/>
      <c r="R90" s="998"/>
      <c r="S90" s="998"/>
      <c r="T90" s="998"/>
      <c r="U90" s="998"/>
      <c r="V90" s="1005"/>
      <c r="W90" s="1005"/>
      <c r="X90" s="1005"/>
      <c r="Y90" s="998"/>
      <c r="Z90" s="998"/>
      <c r="AA90" s="1005"/>
      <c r="AB90" s="1005"/>
      <c r="AC90" s="1005"/>
      <c r="AD90" s="1005"/>
      <c r="AE90" s="998"/>
      <c r="AF90" s="998"/>
      <c r="AG90" s="998"/>
      <c r="AH90" s="998"/>
      <c r="AI90" s="998"/>
      <c r="AJ90" s="998"/>
      <c r="AK90" s="998"/>
      <c r="AL90" s="998"/>
      <c r="AM90" s="998"/>
      <c r="AN90" s="998"/>
      <c r="AO90" s="998"/>
      <c r="AP90" s="998"/>
    </row>
    <row r="91">
      <c r="A91" s="999"/>
      <c r="B91" s="998"/>
      <c r="C91" s="1000"/>
      <c r="D91" s="1001"/>
      <c r="E91" s="999"/>
      <c r="F91" s="999"/>
      <c r="G91" s="999"/>
      <c r="H91" s="999"/>
      <c r="I91" s="999"/>
      <c r="J91" s="999"/>
      <c r="K91" s="1002"/>
      <c r="L91" s="1003"/>
      <c r="M91" s="1002"/>
      <c r="N91" s="998"/>
      <c r="O91" s="998"/>
      <c r="P91" s="998"/>
      <c r="Q91" s="998"/>
      <c r="R91" s="998"/>
      <c r="S91" s="998"/>
      <c r="T91" s="998"/>
      <c r="U91" s="998"/>
      <c r="V91" s="1005"/>
      <c r="W91" s="1005"/>
      <c r="X91" s="1005"/>
      <c r="Y91" s="998"/>
      <c r="Z91" s="998"/>
      <c r="AA91" s="1005"/>
      <c r="AB91" s="1005"/>
      <c r="AC91" s="1005"/>
      <c r="AD91" s="1005"/>
      <c r="AE91" s="998"/>
      <c r="AF91" s="998"/>
      <c r="AG91" s="998"/>
      <c r="AH91" s="998"/>
      <c r="AI91" s="998"/>
      <c r="AJ91" s="998"/>
      <c r="AK91" s="998"/>
      <c r="AL91" s="998"/>
      <c r="AM91" s="998"/>
      <c r="AN91" s="998"/>
      <c r="AO91" s="998"/>
      <c r="AP91" s="998"/>
    </row>
    <row r="92">
      <c r="A92" s="999"/>
      <c r="B92" s="998"/>
      <c r="C92" s="1000"/>
      <c r="D92" s="1001"/>
      <c r="E92" s="999"/>
      <c r="F92" s="999"/>
      <c r="G92" s="999"/>
      <c r="H92" s="999"/>
      <c r="I92" s="999"/>
      <c r="J92" s="999"/>
      <c r="K92" s="1002"/>
      <c r="L92" s="1003"/>
      <c r="M92" s="1002"/>
      <c r="N92" s="998"/>
      <c r="O92" s="998"/>
      <c r="P92" s="998"/>
      <c r="Q92" s="998"/>
      <c r="R92" s="998"/>
      <c r="S92" s="998"/>
      <c r="T92" s="998"/>
      <c r="U92" s="998"/>
      <c r="V92" s="1005"/>
      <c r="W92" s="1005"/>
      <c r="X92" s="1005"/>
      <c r="Y92" s="998"/>
      <c r="Z92" s="998"/>
      <c r="AA92" s="1005"/>
      <c r="AB92" s="1005"/>
      <c r="AC92" s="1005"/>
      <c r="AD92" s="1005"/>
      <c r="AE92" s="998"/>
      <c r="AF92" s="998"/>
      <c r="AG92" s="998"/>
      <c r="AH92" s="998"/>
      <c r="AI92" s="998"/>
      <c r="AJ92" s="998"/>
      <c r="AK92" s="998"/>
      <c r="AL92" s="998"/>
      <c r="AM92" s="998"/>
      <c r="AN92" s="998"/>
      <c r="AO92" s="998"/>
      <c r="AP92" s="998"/>
    </row>
    <row r="93">
      <c r="A93" s="999"/>
      <c r="B93" s="998"/>
      <c r="C93" s="1000"/>
      <c r="D93" s="1001"/>
      <c r="E93" s="999"/>
      <c r="F93" s="999"/>
      <c r="G93" s="999"/>
      <c r="H93" s="999"/>
      <c r="I93" s="999"/>
      <c r="J93" s="999"/>
      <c r="K93" s="1002"/>
      <c r="L93" s="1003"/>
      <c r="M93" s="1002"/>
      <c r="N93" s="998"/>
      <c r="O93" s="998"/>
      <c r="P93" s="998"/>
      <c r="Q93" s="998"/>
      <c r="R93" s="998"/>
      <c r="S93" s="998"/>
      <c r="T93" s="998"/>
      <c r="U93" s="998"/>
      <c r="V93" s="1005"/>
      <c r="W93" s="1005"/>
      <c r="X93" s="1005"/>
      <c r="Y93" s="998"/>
      <c r="Z93" s="998"/>
      <c r="AA93" s="1005"/>
      <c r="AB93" s="1005"/>
      <c r="AC93" s="1005"/>
      <c r="AD93" s="1005"/>
      <c r="AE93" s="998"/>
      <c r="AF93" s="998"/>
      <c r="AG93" s="998"/>
      <c r="AH93" s="998"/>
      <c r="AI93" s="998"/>
      <c r="AJ93" s="998"/>
      <c r="AK93" s="998"/>
      <c r="AL93" s="998"/>
      <c r="AM93" s="998"/>
      <c r="AN93" s="998"/>
      <c r="AO93" s="998"/>
      <c r="AP93" s="998"/>
    </row>
    <row r="94">
      <c r="A94" s="999"/>
      <c r="B94" s="998"/>
      <c r="C94" s="1000"/>
      <c r="D94" s="1001"/>
      <c r="E94" s="999"/>
      <c r="F94" s="999"/>
      <c r="G94" s="999"/>
      <c r="H94" s="999"/>
      <c r="I94" s="999"/>
      <c r="J94" s="999"/>
      <c r="K94" s="1002"/>
      <c r="L94" s="1003"/>
      <c r="M94" s="1002"/>
      <c r="N94" s="998"/>
      <c r="O94" s="998"/>
      <c r="P94" s="998"/>
      <c r="Q94" s="998"/>
      <c r="R94" s="998"/>
      <c r="S94" s="998"/>
      <c r="T94" s="998"/>
      <c r="U94" s="998"/>
      <c r="V94" s="1005"/>
      <c r="W94" s="1005"/>
      <c r="X94" s="1005"/>
      <c r="Y94" s="998"/>
      <c r="Z94" s="998"/>
      <c r="AA94" s="1005"/>
      <c r="AB94" s="1005"/>
      <c r="AC94" s="1005"/>
      <c r="AD94" s="1005"/>
      <c r="AE94" s="998"/>
      <c r="AF94" s="998"/>
      <c r="AG94" s="998"/>
      <c r="AH94" s="998"/>
      <c r="AI94" s="998"/>
      <c r="AJ94" s="998"/>
      <c r="AK94" s="998"/>
      <c r="AL94" s="998"/>
      <c r="AM94" s="998"/>
      <c r="AN94" s="998"/>
      <c r="AO94" s="998"/>
      <c r="AP94" s="998"/>
    </row>
    <row r="95">
      <c r="A95" s="999"/>
      <c r="B95" s="998"/>
      <c r="C95" s="1000"/>
      <c r="D95" s="1001"/>
      <c r="E95" s="999"/>
      <c r="F95" s="999"/>
      <c r="G95" s="999"/>
      <c r="H95" s="999"/>
      <c r="I95" s="999"/>
      <c r="J95" s="999"/>
      <c r="K95" s="1002"/>
      <c r="L95" s="1003"/>
      <c r="M95" s="1002"/>
      <c r="N95" s="998"/>
      <c r="O95" s="998"/>
      <c r="P95" s="998"/>
      <c r="Q95" s="998"/>
      <c r="R95" s="998"/>
      <c r="S95" s="998"/>
      <c r="T95" s="998"/>
      <c r="U95" s="998"/>
      <c r="V95" s="1005"/>
      <c r="W95" s="1005"/>
      <c r="X95" s="1005"/>
      <c r="Y95" s="998"/>
      <c r="Z95" s="998"/>
      <c r="AA95" s="1005"/>
      <c r="AB95" s="1005"/>
      <c r="AC95" s="1005"/>
      <c r="AD95" s="1005"/>
      <c r="AE95" s="998"/>
      <c r="AF95" s="998"/>
      <c r="AG95" s="998"/>
      <c r="AH95" s="998"/>
      <c r="AI95" s="998"/>
      <c r="AJ95" s="998"/>
      <c r="AK95" s="998"/>
      <c r="AL95" s="998"/>
      <c r="AM95" s="998"/>
      <c r="AN95" s="998"/>
      <c r="AO95" s="998"/>
      <c r="AP95" s="998"/>
    </row>
    <row r="96">
      <c r="A96" s="999"/>
      <c r="B96" s="998"/>
      <c r="C96" s="1000"/>
      <c r="D96" s="1001"/>
      <c r="E96" s="999"/>
      <c r="F96" s="999"/>
      <c r="G96" s="999"/>
      <c r="H96" s="999"/>
      <c r="I96" s="999"/>
      <c r="J96" s="999"/>
      <c r="K96" s="1002"/>
      <c r="L96" s="1003"/>
      <c r="M96" s="1002"/>
      <c r="N96" s="998"/>
      <c r="O96" s="998"/>
      <c r="P96" s="998"/>
      <c r="Q96" s="998"/>
      <c r="R96" s="998"/>
      <c r="S96" s="998"/>
      <c r="T96" s="998"/>
      <c r="U96" s="998"/>
      <c r="V96" s="1005"/>
      <c r="W96" s="1005"/>
      <c r="X96" s="1005"/>
      <c r="Y96" s="998"/>
      <c r="Z96" s="998"/>
      <c r="AA96" s="1005"/>
      <c r="AB96" s="1005"/>
      <c r="AC96" s="1005"/>
      <c r="AD96" s="1005"/>
      <c r="AE96" s="998"/>
      <c r="AF96" s="998"/>
      <c r="AG96" s="998"/>
      <c r="AH96" s="998"/>
      <c r="AI96" s="998"/>
      <c r="AJ96" s="998"/>
      <c r="AK96" s="998"/>
      <c r="AL96" s="998"/>
      <c r="AM96" s="998"/>
      <c r="AN96" s="998"/>
      <c r="AO96" s="998"/>
      <c r="AP96" s="998"/>
    </row>
    <row r="97">
      <c r="A97" s="999"/>
      <c r="B97" s="998"/>
      <c r="C97" s="1000"/>
      <c r="D97" s="1001"/>
      <c r="E97" s="999"/>
      <c r="F97" s="999"/>
      <c r="G97" s="999"/>
      <c r="H97" s="999"/>
      <c r="I97" s="999"/>
      <c r="J97" s="999"/>
      <c r="K97" s="1002"/>
      <c r="L97" s="1003"/>
      <c r="M97" s="1002"/>
      <c r="N97" s="998"/>
      <c r="O97" s="998"/>
      <c r="P97" s="998"/>
      <c r="Q97" s="998"/>
      <c r="R97" s="998"/>
      <c r="S97" s="998"/>
      <c r="T97" s="998"/>
      <c r="U97" s="998"/>
      <c r="V97" s="1005"/>
      <c r="W97" s="1005"/>
      <c r="X97" s="1005"/>
      <c r="Y97" s="998"/>
      <c r="Z97" s="998"/>
      <c r="AA97" s="1005"/>
      <c r="AB97" s="1005"/>
      <c r="AC97" s="1005"/>
      <c r="AD97" s="1005"/>
      <c r="AE97" s="998"/>
      <c r="AF97" s="998"/>
      <c r="AG97" s="998"/>
      <c r="AH97" s="998"/>
      <c r="AI97" s="998"/>
      <c r="AJ97" s="998"/>
      <c r="AK97" s="998"/>
      <c r="AL97" s="998"/>
      <c r="AM97" s="998"/>
      <c r="AN97" s="998"/>
      <c r="AO97" s="998"/>
      <c r="AP97" s="998"/>
    </row>
    <row r="98">
      <c r="A98" s="999"/>
      <c r="B98" s="998"/>
      <c r="C98" s="1000"/>
      <c r="D98" s="1001"/>
      <c r="E98" s="999"/>
      <c r="F98" s="999"/>
      <c r="G98" s="999"/>
      <c r="H98" s="999"/>
      <c r="I98" s="999"/>
      <c r="J98" s="999"/>
      <c r="K98" s="1002"/>
      <c r="L98" s="1003"/>
      <c r="M98" s="1002"/>
      <c r="N98" s="998"/>
      <c r="O98" s="998"/>
      <c r="P98" s="998"/>
      <c r="Q98" s="998"/>
      <c r="R98" s="998"/>
      <c r="S98" s="998"/>
      <c r="T98" s="998"/>
      <c r="U98" s="998"/>
      <c r="V98" s="1005"/>
      <c r="W98" s="1005"/>
      <c r="X98" s="1005"/>
      <c r="Y98" s="998"/>
      <c r="Z98" s="998"/>
      <c r="AA98" s="1005"/>
      <c r="AB98" s="1005"/>
      <c r="AC98" s="1005"/>
      <c r="AD98" s="1005"/>
      <c r="AE98" s="998"/>
      <c r="AF98" s="998"/>
      <c r="AG98" s="998"/>
      <c r="AH98" s="998"/>
      <c r="AI98" s="998"/>
      <c r="AJ98" s="998"/>
      <c r="AK98" s="998"/>
      <c r="AL98" s="998"/>
      <c r="AM98" s="998"/>
      <c r="AN98" s="998"/>
      <c r="AO98" s="998"/>
      <c r="AP98" s="998"/>
    </row>
    <row r="99">
      <c r="A99" s="999"/>
      <c r="B99" s="998"/>
      <c r="C99" s="1000"/>
      <c r="D99" s="1001"/>
      <c r="E99" s="999"/>
      <c r="F99" s="999"/>
      <c r="G99" s="999"/>
      <c r="H99" s="999"/>
      <c r="I99" s="999"/>
      <c r="J99" s="999"/>
      <c r="K99" s="1002"/>
      <c r="L99" s="1003"/>
      <c r="M99" s="1002"/>
      <c r="N99" s="998"/>
      <c r="O99" s="998"/>
      <c r="P99" s="998"/>
      <c r="Q99" s="998"/>
      <c r="R99" s="998"/>
      <c r="S99" s="998"/>
      <c r="T99" s="998"/>
      <c r="U99" s="998"/>
      <c r="V99" s="1005"/>
      <c r="W99" s="1005"/>
      <c r="X99" s="1005"/>
      <c r="Y99" s="998"/>
      <c r="Z99" s="998"/>
      <c r="AA99" s="1005"/>
      <c r="AB99" s="1005"/>
      <c r="AC99" s="1005"/>
      <c r="AD99" s="1005"/>
      <c r="AE99" s="998"/>
      <c r="AF99" s="998"/>
      <c r="AG99" s="998"/>
      <c r="AH99" s="998"/>
      <c r="AI99" s="998"/>
      <c r="AJ99" s="998"/>
      <c r="AK99" s="998"/>
      <c r="AL99" s="998"/>
      <c r="AM99" s="998"/>
      <c r="AN99" s="998"/>
      <c r="AO99" s="998"/>
      <c r="AP99" s="998"/>
    </row>
    <row r="100">
      <c r="A100" s="999"/>
      <c r="B100" s="998"/>
      <c r="C100" s="1000"/>
      <c r="D100" s="1001"/>
      <c r="E100" s="999"/>
      <c r="F100" s="999"/>
      <c r="G100" s="999"/>
      <c r="H100" s="999"/>
      <c r="I100" s="999"/>
      <c r="J100" s="999"/>
      <c r="K100" s="1002"/>
      <c r="L100" s="1003"/>
      <c r="M100" s="1002"/>
      <c r="N100" s="998"/>
      <c r="O100" s="998"/>
      <c r="P100" s="998"/>
      <c r="Q100" s="998"/>
      <c r="R100" s="998"/>
      <c r="S100" s="998"/>
      <c r="T100" s="998"/>
      <c r="U100" s="998"/>
      <c r="V100" s="1005"/>
      <c r="W100" s="1005"/>
      <c r="X100" s="1005"/>
      <c r="Y100" s="998"/>
      <c r="Z100" s="998"/>
      <c r="AA100" s="1005"/>
      <c r="AB100" s="1005"/>
      <c r="AC100" s="1005"/>
      <c r="AD100" s="1005"/>
      <c r="AE100" s="998"/>
      <c r="AF100" s="998"/>
      <c r="AG100" s="998"/>
      <c r="AH100" s="998"/>
      <c r="AI100" s="998"/>
      <c r="AJ100" s="998"/>
      <c r="AK100" s="998"/>
      <c r="AL100" s="998"/>
      <c r="AM100" s="998"/>
      <c r="AN100" s="998"/>
      <c r="AO100" s="998"/>
      <c r="AP100" s="998"/>
    </row>
    <row r="101">
      <c r="A101" s="999"/>
      <c r="B101" s="998"/>
      <c r="C101" s="1000"/>
      <c r="D101" s="1001"/>
      <c r="E101" s="999"/>
      <c r="F101" s="999"/>
      <c r="G101" s="999"/>
      <c r="H101" s="999"/>
      <c r="I101" s="999"/>
      <c r="J101" s="999"/>
      <c r="K101" s="1002"/>
      <c r="L101" s="1003"/>
      <c r="M101" s="1002"/>
      <c r="N101" s="998"/>
      <c r="O101" s="998"/>
      <c r="P101" s="998"/>
      <c r="Q101" s="998"/>
      <c r="R101" s="998"/>
      <c r="S101" s="998"/>
      <c r="T101" s="998"/>
      <c r="U101" s="998"/>
      <c r="V101" s="1005"/>
      <c r="W101" s="1005"/>
      <c r="X101" s="1005"/>
      <c r="Y101" s="998"/>
      <c r="Z101" s="998"/>
      <c r="AA101" s="1005"/>
      <c r="AB101" s="1005"/>
      <c r="AC101" s="1005"/>
      <c r="AD101" s="1005"/>
      <c r="AE101" s="998"/>
      <c r="AF101" s="998"/>
      <c r="AG101" s="998"/>
      <c r="AH101" s="998"/>
      <c r="AI101" s="998"/>
      <c r="AJ101" s="998"/>
      <c r="AK101" s="998"/>
      <c r="AL101" s="998"/>
      <c r="AM101" s="998"/>
      <c r="AN101" s="998"/>
      <c r="AO101" s="998"/>
      <c r="AP101" s="998"/>
    </row>
    <row r="102">
      <c r="A102" s="999"/>
      <c r="B102" s="998"/>
      <c r="C102" s="1000"/>
      <c r="D102" s="1001"/>
      <c r="E102" s="999"/>
      <c r="F102" s="999"/>
      <c r="G102" s="999"/>
      <c r="H102" s="999"/>
      <c r="I102" s="999"/>
      <c r="J102" s="999"/>
      <c r="K102" s="1002"/>
      <c r="L102" s="1003"/>
      <c r="M102" s="1002"/>
      <c r="N102" s="998"/>
      <c r="O102" s="998"/>
      <c r="P102" s="998"/>
      <c r="Q102" s="998"/>
      <c r="R102" s="998"/>
      <c r="S102" s="998"/>
      <c r="T102" s="998"/>
      <c r="U102" s="998"/>
      <c r="V102" s="1005"/>
      <c r="W102" s="1005"/>
      <c r="X102" s="1005"/>
      <c r="Y102" s="998"/>
      <c r="Z102" s="998"/>
      <c r="AA102" s="1005"/>
      <c r="AB102" s="1005"/>
      <c r="AC102" s="1005"/>
      <c r="AD102" s="1005"/>
      <c r="AE102" s="998"/>
      <c r="AF102" s="998"/>
      <c r="AG102" s="998"/>
      <c r="AH102" s="998"/>
      <c r="AI102" s="998"/>
      <c r="AJ102" s="998"/>
      <c r="AK102" s="998"/>
      <c r="AL102" s="998"/>
      <c r="AM102" s="998"/>
      <c r="AN102" s="998"/>
      <c r="AO102" s="998"/>
      <c r="AP102" s="998"/>
    </row>
    <row r="103">
      <c r="A103" s="999"/>
      <c r="B103" s="998"/>
      <c r="C103" s="1000"/>
      <c r="D103" s="1001"/>
      <c r="E103" s="999"/>
      <c r="F103" s="999"/>
      <c r="G103" s="999"/>
      <c r="H103" s="999"/>
      <c r="I103" s="999"/>
      <c r="J103" s="999"/>
      <c r="K103" s="1002"/>
      <c r="L103" s="1003"/>
      <c r="M103" s="1002"/>
      <c r="N103" s="998"/>
      <c r="O103" s="998"/>
      <c r="P103" s="998"/>
      <c r="Q103" s="998"/>
      <c r="R103" s="998"/>
      <c r="S103" s="998"/>
      <c r="T103" s="998"/>
      <c r="U103" s="998"/>
      <c r="V103" s="1005"/>
      <c r="W103" s="1005"/>
      <c r="X103" s="1005"/>
      <c r="Y103" s="998"/>
      <c r="Z103" s="998"/>
      <c r="AA103" s="1005"/>
      <c r="AB103" s="1005"/>
      <c r="AC103" s="1005"/>
      <c r="AD103" s="1005"/>
      <c r="AE103" s="998"/>
      <c r="AF103" s="998"/>
      <c r="AG103" s="998"/>
      <c r="AH103" s="998"/>
      <c r="AI103" s="998"/>
      <c r="AJ103" s="998"/>
      <c r="AK103" s="998"/>
      <c r="AL103" s="998"/>
      <c r="AM103" s="998"/>
      <c r="AN103" s="998"/>
      <c r="AO103" s="998"/>
      <c r="AP103" s="998"/>
    </row>
  </sheetData>
  <autoFilter ref="$A$2:$AP$81"/>
  <conditionalFormatting sqref="A52 A69:A71">
    <cfRule type="expression" dxfId="24" priority="1">
      <formula>AND($C52=FALSE,$D52="x")</formula>
    </cfRule>
  </conditionalFormatting>
  <conditionalFormatting sqref="A52 A69:A71">
    <cfRule type="expression" dxfId="25" priority="2">
      <formula>AND($D52="X")</formula>
    </cfRule>
  </conditionalFormatting>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5A6"/>
    <outlinePr summaryBelow="0" summaryRight="0"/>
  </sheetPr>
  <sheetViews>
    <sheetView showGridLines="0" workbookViewId="0"/>
  </sheetViews>
  <sheetFormatPr customHeight="1" defaultColWidth="12.63" defaultRowHeight="15.75" outlineLevelCol="1"/>
  <cols>
    <col customWidth="1" min="2" max="2" width="20.75" outlineLevel="1"/>
    <col customWidth="1" min="3" max="3" width="27.75" outlineLevel="1"/>
    <col customWidth="1" min="4" max="4" width="11.38" outlineLevel="1"/>
    <col customWidth="1" min="5" max="5" width="18.13" outlineLevel="1"/>
    <col customWidth="1" min="6" max="6" width="19.88" outlineLevel="1"/>
    <col customWidth="1" min="7" max="7" width="27.75" outlineLevel="1"/>
    <col customWidth="1" min="8" max="8" width="28.75" outlineLevel="1"/>
    <col customWidth="1" min="9" max="9" width="19.88" outlineLevel="1"/>
  </cols>
  <sheetData>
    <row r="1">
      <c r="A1" s="1006"/>
      <c r="B1" s="1007" t="s">
        <v>978</v>
      </c>
      <c r="C1" s="1007" t="s">
        <v>979</v>
      </c>
      <c r="D1" s="1008" t="s">
        <v>980</v>
      </c>
      <c r="E1" s="1008" t="s">
        <v>981</v>
      </c>
      <c r="F1" s="1009" t="s">
        <v>982</v>
      </c>
      <c r="G1" s="62"/>
      <c r="H1" s="1008" t="s">
        <v>983</v>
      </c>
      <c r="I1" s="1008" t="s">
        <v>984</v>
      </c>
      <c r="J1" s="1010" t="s">
        <v>985</v>
      </c>
    </row>
    <row r="2">
      <c r="A2" s="1006"/>
      <c r="B2" s="1011" t="str">
        <f t="shared" ref="B2:B7" si="1">I2</f>
        <v>$300K OR LESS</v>
      </c>
      <c r="C2" s="1012">
        <v>0.32</v>
      </c>
      <c r="D2" s="1012">
        <v>0.44</v>
      </c>
      <c r="E2" s="1013">
        <f t="shared" ref="E2:E7" si="2">AVERAGE(C2:D2)</f>
        <v>0.38</v>
      </c>
      <c r="F2" s="1014" t="s">
        <v>986</v>
      </c>
      <c r="G2" s="1015">
        <v>270000.0</v>
      </c>
      <c r="H2" s="1016">
        <f>if('Internal Budget'!I240="$300k or less irl",((('Internal Budget'!F238-G2)/G2)+100%),0)+if('Internal Budget'!I240="$300k or less virtual",((('Internal Budget'!F238-G2)/G2)+100%),0)+(if('Internal Budget'!I240="$300 - $500K IRL",((('Internal Budget'!F238-G3)/G3)+100%),0))+(if('Internal Budget'!I240="$300 - $500K VIRTUAL",((('Internal Budget'!F238-G3)/G3)+100%),0))+(if('Internal Budget'!I240="$500K - $1M VIRTUAL",((('Internal Budget'!F238-G4)/G4)+100%),0))+(if('Internal Budget'!F238="$500K - $1M irl",((('Internal Budget'!F238-G4)/G4)+100%),0))+(if('Internal Budget'!I240="$1M - $3M VIRTUAL",((('Internal Budget'!F238-G5)/G5)+100%),0))+(if('Internal Budget'!I240="$1M - $3M irl",((('Internal Budget'!F238-G5)/G5)+100%),0))</f>
        <v>0</v>
      </c>
      <c r="I2" s="1011" t="s">
        <v>987</v>
      </c>
      <c r="J2" s="1017" t="s">
        <v>988</v>
      </c>
    </row>
    <row r="3">
      <c r="A3" s="1006"/>
      <c r="B3" s="1011" t="str">
        <f t="shared" si="1"/>
        <v>$300K - $500K</v>
      </c>
      <c r="C3" s="1012">
        <v>0.3</v>
      </c>
      <c r="D3" s="1012">
        <v>0.42</v>
      </c>
      <c r="E3" s="1013">
        <f t="shared" si="2"/>
        <v>0.36</v>
      </c>
      <c r="F3" s="1018" t="s">
        <v>989</v>
      </c>
      <c r="G3" s="1019">
        <v>460000.0</v>
      </c>
      <c r="H3" s="1020"/>
      <c r="I3" s="1021" t="s">
        <v>990</v>
      </c>
      <c r="J3" s="1017" t="s">
        <v>991</v>
      </c>
    </row>
    <row r="4">
      <c r="A4" s="1006"/>
      <c r="B4" s="1011" t="str">
        <f t="shared" si="1"/>
        <v>$500K - $1M</v>
      </c>
      <c r="C4" s="1012">
        <v>0.28</v>
      </c>
      <c r="D4" s="1012">
        <v>0.4</v>
      </c>
      <c r="E4" s="1013">
        <f t="shared" si="2"/>
        <v>0.34</v>
      </c>
      <c r="F4" s="1018" t="s">
        <v>992</v>
      </c>
      <c r="G4" s="1019">
        <v>920000.0</v>
      </c>
      <c r="H4" s="1022"/>
      <c r="I4" s="1023" t="s">
        <v>993</v>
      </c>
      <c r="J4" s="1017" t="s">
        <v>994</v>
      </c>
    </row>
    <row r="5">
      <c r="A5" s="1006"/>
      <c r="B5" s="1011" t="str">
        <f t="shared" si="1"/>
        <v>$1M - $3M</v>
      </c>
      <c r="C5" s="1012">
        <v>0.26</v>
      </c>
      <c r="D5" s="1012">
        <v>0.38</v>
      </c>
      <c r="E5" s="1013">
        <f t="shared" si="2"/>
        <v>0.32</v>
      </c>
      <c r="F5" s="1024" t="s">
        <v>995</v>
      </c>
      <c r="G5" s="1025">
        <v>1700000.0</v>
      </c>
      <c r="H5" s="1022"/>
      <c r="I5" s="1023" t="s">
        <v>996</v>
      </c>
      <c r="J5" s="1017" t="s">
        <v>997</v>
      </c>
    </row>
    <row r="6">
      <c r="A6" s="1006"/>
      <c r="B6" s="1011" t="str">
        <f t="shared" si="1"/>
        <v>$3M - $6M</v>
      </c>
      <c r="C6" s="1012">
        <v>0.26</v>
      </c>
      <c r="D6" s="1012">
        <v>0.38</v>
      </c>
      <c r="E6" s="1013">
        <f t="shared" si="2"/>
        <v>0.32</v>
      </c>
      <c r="F6" s="1026"/>
      <c r="G6" s="1026"/>
      <c r="H6" s="1027"/>
      <c r="I6" s="1021" t="s">
        <v>998</v>
      </c>
      <c r="J6" s="1028"/>
    </row>
    <row r="7">
      <c r="A7" s="1006"/>
      <c r="B7" s="1011" t="str">
        <f t="shared" si="1"/>
        <v>$6M - $8M</v>
      </c>
      <c r="C7" s="1012">
        <v>0.26</v>
      </c>
      <c r="D7" s="1012">
        <v>0.38</v>
      </c>
      <c r="E7" s="1013">
        <f t="shared" si="2"/>
        <v>0.32</v>
      </c>
      <c r="F7" s="1026"/>
      <c r="G7" s="1026"/>
      <c r="H7" s="1027"/>
      <c r="I7" s="1021" t="s">
        <v>999</v>
      </c>
      <c r="J7" s="1028"/>
    </row>
    <row r="8">
      <c r="A8" s="1006"/>
      <c r="B8" s="1029"/>
      <c r="C8" s="1026"/>
      <c r="D8" s="1026"/>
      <c r="E8" s="1026"/>
      <c r="F8" s="1026"/>
      <c r="G8" s="1026"/>
      <c r="H8" s="1027"/>
      <c r="I8" s="1030"/>
      <c r="J8" s="1028"/>
    </row>
    <row r="9">
      <c r="A9" s="1006"/>
      <c r="B9" s="1026"/>
      <c r="C9" s="1026"/>
      <c r="D9" s="1031" t="s">
        <v>1000</v>
      </c>
      <c r="E9" s="1032" t="str">
        <f>VLOOKUP(Assumptions!C12,B2:E7,3,false)</f>
        <v>#N/A</v>
      </c>
      <c r="F9" s="1026"/>
      <c r="G9" s="1026"/>
      <c r="H9" s="1027"/>
      <c r="I9" s="1030"/>
      <c r="J9" s="1026"/>
    </row>
    <row r="10">
      <c r="A10" s="1006"/>
      <c r="B10" s="1026"/>
      <c r="C10" s="1026"/>
      <c r="D10" s="1033" t="s">
        <v>1001</v>
      </c>
      <c r="E10" s="1034" t="str">
        <f>Assumptions!C12</f>
        <v/>
      </c>
      <c r="F10" s="1026"/>
      <c r="G10" s="1026"/>
      <c r="H10" s="1035"/>
      <c r="I10" s="1030"/>
      <c r="J10" s="1026"/>
    </row>
    <row r="11">
      <c r="A11" s="1006"/>
      <c r="B11" s="1036" t="s">
        <v>1002</v>
      </c>
      <c r="C11" s="1026"/>
      <c r="D11" s="1037" t="s">
        <v>1003</v>
      </c>
      <c r="E11" s="1038" t="str">
        <f>Assumptions!C11</f>
        <v/>
      </c>
      <c r="F11" s="1026"/>
      <c r="G11" s="1026"/>
      <c r="H11" s="1027"/>
      <c r="I11" s="1030"/>
      <c r="J11" s="1026"/>
    </row>
    <row r="12">
      <c r="A12" s="1006"/>
      <c r="B12" s="1017" t="s">
        <v>482</v>
      </c>
      <c r="C12" s="1039"/>
      <c r="D12" s="1040"/>
      <c r="E12" s="1026"/>
      <c r="F12" s="1026"/>
      <c r="G12" s="1026"/>
      <c r="H12" s="1027"/>
      <c r="I12" s="1030"/>
      <c r="J12" s="1026"/>
    </row>
    <row r="13">
      <c r="A13" s="1006"/>
      <c r="B13" s="1017" t="s">
        <v>363</v>
      </c>
      <c r="C13" s="1041"/>
      <c r="D13" s="1041"/>
      <c r="E13" s="1026"/>
      <c r="F13" s="1026"/>
      <c r="G13" s="1026"/>
      <c r="H13" s="1027"/>
      <c r="I13" s="1030"/>
      <c r="J13" s="1026"/>
    </row>
    <row r="14">
      <c r="A14" s="1006"/>
      <c r="B14" s="1017" t="s">
        <v>364</v>
      </c>
      <c r="C14" s="1041"/>
      <c r="D14" s="1041"/>
      <c r="E14" s="1026"/>
      <c r="F14" s="1026"/>
      <c r="G14" s="1026"/>
      <c r="H14" s="1027"/>
      <c r="I14" s="1042"/>
      <c r="J14" s="1026"/>
    </row>
    <row r="15">
      <c r="A15" s="1006"/>
      <c r="B15" s="1017" t="s">
        <v>365</v>
      </c>
      <c r="C15" s="1041"/>
      <c r="D15" s="1041"/>
      <c r="E15" s="1026"/>
      <c r="F15" s="1026"/>
      <c r="G15" s="1026"/>
      <c r="H15" s="1035"/>
      <c r="I15" s="1042"/>
      <c r="J15" s="1026"/>
    </row>
    <row r="16">
      <c r="A16" s="1006"/>
      <c r="B16" s="1017" t="s">
        <v>366</v>
      </c>
      <c r="C16" s="1041"/>
      <c r="D16" s="1041"/>
      <c r="E16" s="1026"/>
      <c r="F16" s="1026"/>
      <c r="G16" s="1026"/>
      <c r="H16" s="1035"/>
      <c r="I16" s="1042"/>
      <c r="J16" s="1026"/>
    </row>
    <row r="17">
      <c r="A17" s="1006"/>
      <c r="B17" s="1017" t="s">
        <v>353</v>
      </c>
      <c r="C17" s="1041"/>
      <c r="D17" s="1041"/>
      <c r="E17" s="1026"/>
      <c r="F17" s="1026" t="str">
        <f>SUBSTITUTE(B21," ","")</f>
        <v/>
      </c>
      <c r="G17" s="1026"/>
      <c r="H17" s="1027"/>
      <c r="I17" s="1042"/>
      <c r="J17" s="1026"/>
    </row>
    <row r="18">
      <c r="A18" s="1006"/>
      <c r="B18" s="1043"/>
      <c r="C18" s="1041"/>
      <c r="D18" s="1041"/>
      <c r="E18" s="1026"/>
      <c r="F18" s="1026"/>
      <c r="G18" s="1026"/>
      <c r="H18" s="1027"/>
      <c r="I18" s="1042"/>
      <c r="J18" s="1026"/>
    </row>
    <row r="19">
      <c r="A19" s="1006"/>
      <c r="B19" s="1044"/>
      <c r="C19" s="1044"/>
      <c r="D19" s="1044"/>
      <c r="E19" s="1045" t="s">
        <v>1004</v>
      </c>
      <c r="F19" s="464"/>
      <c r="G19" s="464"/>
      <c r="H19" s="62"/>
      <c r="I19" s="1046"/>
      <c r="J19" s="1026"/>
    </row>
    <row r="20">
      <c r="A20" s="1047"/>
      <c r="B20" s="1035"/>
      <c r="C20" s="1048"/>
      <c r="D20" s="1048"/>
      <c r="E20" s="1049" t="s">
        <v>1005</v>
      </c>
      <c r="F20" s="1050" t="s">
        <v>1006</v>
      </c>
      <c r="G20" s="1051" t="s">
        <v>1007</v>
      </c>
      <c r="H20" s="1052" t="s">
        <v>1008</v>
      </c>
      <c r="I20" s="1053"/>
      <c r="J20" s="1029"/>
    </row>
    <row r="21">
      <c r="A21" s="1006"/>
      <c r="B21" s="1026"/>
      <c r="C21" s="1041"/>
      <c r="D21" s="1041"/>
      <c r="E21" s="1028" t="str">
        <f t="array" ref="E21:E32">TRANSPOSE('Rate Card'!U2:AF2)</f>
        <v>Google Rates</v>
      </c>
      <c r="F21" s="1028" t="str">
        <f t="shared" ref="F21:F36" si="3">substitute(E21," ","")</f>
        <v>GoogleRates</v>
      </c>
      <c r="G21" s="1028" t="str">
        <f t="array" ref="G21">sort(IF(E11=E21,INDIRECT(F21),IF(E11=E22,INDIRECT(F22),IF(E11=E23,INDIRECT(F23),IF(E11=E24,INDIRECT(F24),IF(E11=E25,INDIRECT(F25),IF(E11=E26,INDIRECT(F26),IF(E11=E27,INDIRECT(F27),IF(E11=E28,INDIRECT(F28),IF(E11=E29,INDIRECT(F29),IF(E11=E30,INDIRECT(F30),IF(E11=E31,INDIRECT(F31),IF(E11=E32,INDIRECT(F32),IF(E11=E33,INDIRECT(F33)))))))))))))),1,true)</f>
        <v>#REF!</v>
      </c>
      <c r="H21" s="1054" t="str">
        <f t="array" ref="H21">(IF(E11=E21,INDIRECT(F21),IF(E11=E22,INDIRECT(F22),IF(E11=E23,INDIRECT(F23),IF(E11=E24,INDIRECT(F24),IF(E11=E25,INDIRECT(F25),IF(E11=E26,INDIRECT(F26),IF(E11=E27,INDIRECT(F27),IF(E11=E28,INDIRECT(F28),IF(E11=E29,INDIRECT(F29),IF(E11=E30,INDIRECT(F30),IF(E11=E31,INDIRECT(F31),IF(E11=E32,INDIRECT(F32),IF(E11=E33,INDIRECT(F33)))))))))))))))</f>
        <v>#REF!</v>
      </c>
      <c r="I21" s="1055"/>
      <c r="J21" s="1026"/>
    </row>
    <row r="22">
      <c r="A22" s="1006"/>
      <c r="B22" s="1026"/>
      <c r="C22" s="1041"/>
      <c r="D22" s="1041"/>
      <c r="E22" s="1028" t="s">
        <v>780</v>
      </c>
      <c r="F22" s="1028" t="str">
        <f t="shared" si="3"/>
        <v>OtherClientRates</v>
      </c>
      <c r="G22" s="1028"/>
      <c r="H22" s="1056"/>
      <c r="I22" s="1055"/>
      <c r="J22" s="1026"/>
    </row>
    <row r="23">
      <c r="A23" s="1006"/>
      <c r="B23" s="1026"/>
      <c r="C23" s="1041"/>
      <c r="D23" s="1026"/>
      <c r="E23" s="1057" t="s">
        <v>782</v>
      </c>
      <c r="F23" s="1028" t="str">
        <f t="shared" si="3"/>
        <v>DellRates</v>
      </c>
      <c r="G23" s="1028"/>
      <c r="H23" s="1056"/>
      <c r="I23" s="1055"/>
      <c r="J23" s="1026"/>
    </row>
    <row r="24">
      <c r="A24" s="1006"/>
      <c r="B24" s="1026"/>
      <c r="C24" s="1041"/>
      <c r="D24" s="1026"/>
      <c r="E24" s="1028" t="s">
        <v>783</v>
      </c>
      <c r="F24" s="1028" t="str">
        <f t="shared" si="3"/>
        <v>NorthwellRates</v>
      </c>
      <c r="G24" s="1028"/>
      <c r="H24" s="1056"/>
      <c r="I24" s="1055"/>
      <c r="J24" s="1026"/>
    </row>
    <row r="25">
      <c r="A25" s="1006"/>
      <c r="B25" s="1026"/>
      <c r="C25" s="1041"/>
      <c r="D25" s="1026"/>
      <c r="E25" s="1028" t="s">
        <v>784</v>
      </c>
      <c r="F25" s="1028" t="str">
        <f t="shared" si="3"/>
        <v>LinkedInRates</v>
      </c>
      <c r="G25" s="1028"/>
      <c r="H25" s="1056"/>
      <c r="I25" s="1055"/>
      <c r="J25" s="1026"/>
    </row>
    <row r="26">
      <c r="A26" s="1006"/>
      <c r="B26" s="1026"/>
      <c r="C26" s="1041"/>
      <c r="D26" s="1026"/>
      <c r="E26" s="1028" t="s">
        <v>785</v>
      </c>
      <c r="F26" s="1028" t="str">
        <f t="shared" si="3"/>
        <v>AmazonRates</v>
      </c>
      <c r="G26" s="1028"/>
      <c r="H26" s="1056"/>
      <c r="I26" s="1055"/>
      <c r="J26" s="1026"/>
    </row>
    <row r="27">
      <c r="A27" s="1006"/>
      <c r="B27" s="1026"/>
      <c r="C27" s="1041"/>
      <c r="D27" s="1026"/>
      <c r="E27" s="1028" t="s">
        <v>786</v>
      </c>
      <c r="F27" s="1028" t="str">
        <f t="shared" si="3"/>
        <v>QiddiyaRates</v>
      </c>
      <c r="G27" s="1028"/>
      <c r="H27" s="1056"/>
      <c r="I27" s="1055"/>
      <c r="J27" s="1026"/>
    </row>
    <row r="28">
      <c r="A28" s="1006"/>
      <c r="B28" s="1026"/>
      <c r="C28" s="1041"/>
      <c r="D28" s="1026"/>
      <c r="E28" s="1028" t="s">
        <v>787</v>
      </c>
      <c r="F28" s="1028" t="str">
        <f t="shared" si="3"/>
        <v>EmeaRatesEuro</v>
      </c>
      <c r="G28" s="1028"/>
      <c r="H28" s="1056"/>
      <c r="I28" s="1055"/>
      <c r="J28" s="1026"/>
    </row>
    <row r="29">
      <c r="A29" s="1006"/>
      <c r="B29" s="1026"/>
      <c r="C29" s="1041"/>
      <c r="D29" s="1026"/>
      <c r="E29" s="1028" t="s">
        <v>788</v>
      </c>
      <c r="F29" s="1028" t="str">
        <f t="shared" si="3"/>
        <v>LondonRatesGBP</v>
      </c>
      <c r="G29" s="1028"/>
      <c r="H29" s="1056"/>
      <c r="I29" s="1055"/>
      <c r="J29" s="1026"/>
    </row>
    <row r="30">
      <c r="A30" s="1006"/>
      <c r="B30" s="1026"/>
      <c r="C30" s="1041"/>
      <c r="D30" s="1026"/>
      <c r="E30" s="1028" t="s">
        <v>789</v>
      </c>
      <c r="F30" s="1028" t="str">
        <f t="shared" si="3"/>
        <v>LondonDAYRatesGBP</v>
      </c>
      <c r="G30" s="1028"/>
      <c r="H30" s="1056"/>
      <c r="I30" s="1055"/>
      <c r="J30" s="1026"/>
    </row>
    <row r="31">
      <c r="A31" s="1006"/>
      <c r="B31" s="1026"/>
      <c r="C31" s="1041"/>
      <c r="D31" s="1026"/>
      <c r="E31" s="1028" t="s">
        <v>790</v>
      </c>
      <c r="F31" s="1028" t="str">
        <f t="shared" si="3"/>
        <v>IntelRates</v>
      </c>
      <c r="G31" s="1028"/>
      <c r="H31" s="1056"/>
      <c r="I31" s="1055"/>
      <c r="J31" s="1026"/>
    </row>
    <row r="32">
      <c r="A32" s="1006"/>
      <c r="B32" s="1026"/>
      <c r="C32" s="1041"/>
      <c r="D32" s="1026"/>
      <c r="E32" s="1028"/>
      <c r="F32" s="1028" t="str">
        <f t="shared" si="3"/>
        <v/>
      </c>
      <c r="G32" s="1028"/>
      <c r="H32" s="1056"/>
      <c r="I32" s="1055"/>
      <c r="J32" s="1026"/>
    </row>
    <row r="33">
      <c r="A33" s="1006"/>
      <c r="B33" s="1026"/>
      <c r="C33" s="1041"/>
      <c r="D33" s="1026"/>
      <c r="E33" s="1028"/>
      <c r="F33" s="1028" t="str">
        <f t="shared" si="3"/>
        <v/>
      </c>
      <c r="G33" s="1028"/>
      <c r="H33" s="1056"/>
      <c r="I33" s="1055"/>
      <c r="J33" s="1026"/>
    </row>
    <row r="34">
      <c r="A34" s="1006"/>
      <c r="B34" s="1026"/>
      <c r="C34" s="1041"/>
      <c r="D34" s="1026"/>
      <c r="E34" s="1028"/>
      <c r="F34" s="1028" t="str">
        <f t="shared" si="3"/>
        <v/>
      </c>
      <c r="G34" s="1028"/>
      <c r="H34" s="1056"/>
      <c r="I34" s="1055"/>
      <c r="J34" s="1026"/>
    </row>
    <row r="35">
      <c r="A35" s="1006"/>
      <c r="B35" s="1026"/>
      <c r="C35" s="1041"/>
      <c r="D35" s="1026"/>
      <c r="E35" s="1028"/>
      <c r="F35" s="1028" t="str">
        <f t="shared" si="3"/>
        <v/>
      </c>
      <c r="G35" s="1028"/>
      <c r="H35" s="1056"/>
      <c r="I35" s="1055"/>
      <c r="J35" s="1026"/>
    </row>
    <row r="36">
      <c r="A36" s="1006"/>
      <c r="B36" s="1026"/>
      <c r="C36" s="1041"/>
      <c r="D36" s="1026"/>
      <c r="E36" s="1028"/>
      <c r="F36" s="1028" t="str">
        <f t="shared" si="3"/>
        <v/>
      </c>
      <c r="G36" s="1028"/>
      <c r="H36" s="1056"/>
      <c r="I36" s="1055"/>
      <c r="J36" s="1026"/>
    </row>
    <row r="37">
      <c r="A37" s="1006"/>
      <c r="B37" s="1026"/>
      <c r="C37" s="1026"/>
      <c r="D37" s="1026"/>
      <c r="E37" s="1026"/>
      <c r="F37" s="1026"/>
      <c r="G37" s="1028"/>
      <c r="H37" s="1058"/>
      <c r="I37" s="1055"/>
      <c r="J37" s="1026"/>
    </row>
    <row r="38">
      <c r="A38" s="1006"/>
      <c r="B38" s="1026"/>
      <c r="C38" s="1026"/>
      <c r="D38" s="1026"/>
      <c r="E38" s="1026"/>
      <c r="F38" s="1026"/>
      <c r="G38" s="1028"/>
      <c r="H38" s="1058"/>
      <c r="I38" s="1055"/>
      <c r="J38" s="1026"/>
    </row>
    <row r="39">
      <c r="A39" s="1006"/>
      <c r="B39" s="1026"/>
      <c r="C39" s="1026"/>
      <c r="D39" s="1026"/>
      <c r="E39" s="1026"/>
      <c r="F39" s="1026"/>
      <c r="G39" s="1028"/>
      <c r="H39" s="1058"/>
      <c r="I39" s="1055"/>
      <c r="J39" s="1026"/>
    </row>
    <row r="40">
      <c r="A40" s="1006"/>
      <c r="B40" s="1026"/>
      <c r="C40" s="1026"/>
      <c r="D40" s="1026"/>
      <c r="E40" s="1026"/>
      <c r="F40" s="1026"/>
      <c r="G40" s="1028"/>
      <c r="H40" s="1058"/>
      <c r="I40" s="1055"/>
      <c r="J40" s="1026"/>
    </row>
    <row r="41">
      <c r="A41" s="1006"/>
      <c r="B41" s="1026"/>
      <c r="C41" s="1026"/>
      <c r="D41" s="1026"/>
      <c r="E41" s="1026"/>
      <c r="F41" s="1026"/>
      <c r="G41" s="1028"/>
      <c r="H41" s="1058"/>
      <c r="I41" s="1055"/>
      <c r="J41" s="1026"/>
    </row>
    <row r="42">
      <c r="A42" s="1006"/>
      <c r="B42" s="1026"/>
      <c r="C42" s="1026"/>
      <c r="D42" s="1026"/>
      <c r="E42" s="1026"/>
      <c r="F42" s="1026"/>
      <c r="G42" s="1028"/>
      <c r="H42" s="1058"/>
      <c r="I42" s="1055"/>
      <c r="J42" s="1026"/>
    </row>
    <row r="43">
      <c r="A43" s="1006"/>
      <c r="B43" s="1026"/>
      <c r="C43" s="1026"/>
      <c r="D43" s="1026"/>
      <c r="E43" s="1026"/>
      <c r="F43" s="1026"/>
      <c r="G43" s="1028"/>
      <c r="H43" s="1058"/>
      <c r="I43" s="1055"/>
      <c r="J43" s="1026"/>
    </row>
    <row r="44">
      <c r="A44" s="1006"/>
      <c r="B44" s="1059"/>
      <c r="C44" s="62"/>
      <c r="D44" s="1026"/>
      <c r="E44" s="1026"/>
      <c r="F44" s="1026"/>
      <c r="G44" s="1028"/>
      <c r="H44" s="1058"/>
      <c r="I44" s="1055"/>
      <c r="J44" s="1026"/>
    </row>
    <row r="45">
      <c r="A45" s="1006"/>
      <c r="B45" s="1060" t="s">
        <v>1009</v>
      </c>
      <c r="C45" s="1061" t="s">
        <v>1010</v>
      </c>
      <c r="D45" s="1026"/>
      <c r="E45" s="1026"/>
      <c r="F45" s="1026"/>
      <c r="G45" s="1028"/>
      <c r="H45" s="1058"/>
      <c r="I45" s="1055"/>
      <c r="J45" s="1026"/>
    </row>
    <row r="46">
      <c r="A46" s="1006"/>
      <c r="B46" s="1062" t="str">
        <f t="array" ref="B46:B250">'Internal Budget'!B$6:B$210</f>
        <v/>
      </c>
      <c r="C46" s="1063" t="str">
        <f t="array" ref="C46:C152">'Internal Staffing Calculator'!B$8:B$114</f>
        <v/>
      </c>
      <c r="D46" s="1026"/>
      <c r="E46" s="1064" t="s">
        <v>1011</v>
      </c>
      <c r="F46" s="1026"/>
      <c r="G46" s="1028"/>
      <c r="H46" s="1058"/>
      <c r="I46" s="1055"/>
      <c r="J46" s="1026"/>
    </row>
    <row r="47">
      <c r="A47" s="1006"/>
      <c r="B47" s="1065"/>
      <c r="C47" s="1066" t="s">
        <v>478</v>
      </c>
      <c r="D47" s="1026"/>
      <c r="E47" s="1026"/>
      <c r="F47" s="1026"/>
      <c r="G47" s="1028"/>
      <c r="H47" s="1058"/>
      <c r="I47" s="1055"/>
      <c r="J47" s="1026"/>
    </row>
    <row r="48">
      <c r="A48" s="1006"/>
      <c r="B48" s="1065"/>
      <c r="C48" s="1028" t="s">
        <v>479</v>
      </c>
      <c r="D48" s="1026"/>
      <c r="E48" s="1026"/>
      <c r="F48" s="1026"/>
      <c r="G48" s="1028"/>
      <c r="H48" s="1058"/>
      <c r="I48" s="1055"/>
      <c r="J48" s="1026"/>
    </row>
    <row r="49">
      <c r="A49" s="1006"/>
      <c r="B49" s="1065"/>
      <c r="C49" s="1028" t="s">
        <v>480</v>
      </c>
      <c r="D49" s="1026"/>
      <c r="E49" s="1026"/>
      <c r="F49" s="1026"/>
      <c r="G49" s="1028"/>
      <c r="H49" s="1058"/>
      <c r="I49" s="1055"/>
      <c r="J49" s="1026"/>
    </row>
    <row r="50">
      <c r="A50" s="1006"/>
      <c r="B50" s="1065"/>
      <c r="C50" s="1066"/>
      <c r="D50" s="1026"/>
      <c r="E50" s="1026"/>
      <c r="F50" s="1026"/>
      <c r="G50" s="1028"/>
      <c r="H50" s="1058"/>
      <c r="I50" s="1055"/>
      <c r="J50" s="1026"/>
    </row>
    <row r="51">
      <c r="A51" s="1006"/>
      <c r="B51" s="1065"/>
      <c r="C51" s="1067" t="s">
        <v>483</v>
      </c>
      <c r="D51" s="1068"/>
      <c r="E51" s="1068"/>
      <c r="F51" s="1026"/>
      <c r="G51" s="1028"/>
      <c r="H51" s="1058"/>
      <c r="I51" s="1069"/>
      <c r="J51" s="1026"/>
    </row>
    <row r="52">
      <c r="A52" s="1006"/>
      <c r="B52" s="1065"/>
      <c r="C52" s="1067" t="s">
        <v>484</v>
      </c>
      <c r="D52" s="1068"/>
      <c r="E52" s="1068"/>
      <c r="F52" s="1026"/>
      <c r="G52" s="1028"/>
      <c r="H52" s="1058"/>
      <c r="I52" s="1069"/>
      <c r="J52" s="1026"/>
    </row>
    <row r="53">
      <c r="A53" s="1006"/>
      <c r="B53" s="1065"/>
      <c r="C53" s="1067" t="s">
        <v>485</v>
      </c>
      <c r="D53" s="1068"/>
      <c r="E53" s="1068"/>
      <c r="F53" s="1068"/>
      <c r="G53" s="1070"/>
      <c r="H53" s="1058"/>
      <c r="I53" s="1071"/>
      <c r="J53" s="1068"/>
    </row>
    <row r="54">
      <c r="A54" s="1006"/>
      <c r="B54" s="1065"/>
      <c r="C54" s="1067" t="s">
        <v>486</v>
      </c>
      <c r="D54" s="1068"/>
      <c r="E54" s="1068"/>
      <c r="F54" s="1068"/>
      <c r="G54" s="1070"/>
      <c r="H54" s="1058"/>
      <c r="I54" s="1071"/>
      <c r="J54" s="1068"/>
    </row>
    <row r="55">
      <c r="A55" s="1006"/>
      <c r="B55" s="1065"/>
      <c r="C55" s="1067"/>
      <c r="D55" s="1068"/>
      <c r="E55" s="1068"/>
      <c r="F55" s="1068"/>
      <c r="G55" s="1070"/>
      <c r="H55" s="1058"/>
      <c r="I55" s="1071"/>
      <c r="J55" s="1068"/>
    </row>
    <row r="56">
      <c r="A56" s="1006"/>
      <c r="B56" s="1065"/>
      <c r="C56" s="1067" t="s">
        <v>488</v>
      </c>
      <c r="D56" s="1068"/>
      <c r="E56" s="1068"/>
      <c r="F56" s="1068"/>
      <c r="G56" s="1070"/>
      <c r="H56" s="1058"/>
      <c r="I56" s="1071"/>
      <c r="J56" s="1068"/>
    </row>
    <row r="57">
      <c r="A57" s="1006"/>
      <c r="B57" s="1065"/>
      <c r="C57" s="1067" t="s">
        <v>489</v>
      </c>
      <c r="D57" s="1068"/>
      <c r="E57" s="1068"/>
      <c r="F57" s="1068"/>
      <c r="G57" s="1070"/>
      <c r="H57" s="1058"/>
      <c r="I57" s="1071"/>
      <c r="J57" s="1068"/>
    </row>
    <row r="58">
      <c r="A58" s="1006"/>
      <c r="B58" s="1065" t="s">
        <v>1012</v>
      </c>
      <c r="C58" s="1072" t="s">
        <v>490</v>
      </c>
      <c r="D58" s="796"/>
      <c r="E58" s="796"/>
      <c r="F58" s="1068"/>
      <c r="G58" s="1070"/>
      <c r="H58" s="1058"/>
      <c r="I58" s="1071"/>
      <c r="J58" s="1068"/>
    </row>
    <row r="59">
      <c r="A59" s="1006"/>
      <c r="B59" s="1065" t="s">
        <v>98</v>
      </c>
      <c r="C59" s="1072" t="s">
        <v>491</v>
      </c>
      <c r="D59" s="796"/>
      <c r="E59" s="796"/>
      <c r="F59" s="1068"/>
      <c r="G59" s="1070"/>
      <c r="H59" s="1058"/>
      <c r="I59" s="1071"/>
      <c r="J59" s="1068"/>
    </row>
    <row r="60">
      <c r="A60" s="1006"/>
      <c r="B60" s="1065" t="s">
        <v>101</v>
      </c>
      <c r="C60" s="1072" t="s">
        <v>492</v>
      </c>
      <c r="D60" s="796"/>
      <c r="E60" s="796"/>
      <c r="F60" s="1068"/>
      <c r="G60" s="1070"/>
      <c r="H60" s="1058"/>
      <c r="I60" s="1071"/>
      <c r="J60" s="1068"/>
    </row>
    <row r="61">
      <c r="A61" s="1006"/>
      <c r="B61" s="1065" t="s">
        <v>103</v>
      </c>
      <c r="C61" s="1072" t="s">
        <v>493</v>
      </c>
      <c r="D61" s="796"/>
      <c r="E61" s="796"/>
      <c r="F61" s="1068"/>
      <c r="G61" s="1070"/>
      <c r="H61" s="1058"/>
      <c r="I61" s="1071"/>
      <c r="J61" s="1068"/>
    </row>
    <row r="62">
      <c r="A62" s="1006"/>
      <c r="B62" s="1065" t="s">
        <v>1013</v>
      </c>
      <c r="C62" s="1072" t="s">
        <v>494</v>
      </c>
      <c r="D62" s="796"/>
      <c r="E62" s="796"/>
      <c r="F62" s="1068"/>
      <c r="G62" s="1070"/>
      <c r="H62" s="1058"/>
      <c r="I62" s="1071"/>
      <c r="J62" s="1068"/>
    </row>
    <row r="63">
      <c r="A63" s="796"/>
      <c r="B63" s="1065" t="s">
        <v>105</v>
      </c>
      <c r="C63" s="1072" t="s">
        <v>495</v>
      </c>
      <c r="D63" s="796"/>
      <c r="E63" s="796"/>
      <c r="F63" s="1068"/>
      <c r="G63" s="1070"/>
      <c r="H63" s="1058"/>
      <c r="I63" s="1071"/>
      <c r="J63" s="1068"/>
    </row>
    <row r="64">
      <c r="A64" s="796"/>
      <c r="B64" s="1065" t="s">
        <v>108</v>
      </c>
      <c r="C64" s="1072" t="s">
        <v>496</v>
      </c>
      <c r="D64" s="796"/>
      <c r="E64" s="796"/>
      <c r="F64" s="1068"/>
      <c r="G64" s="1070"/>
      <c r="H64" s="1058"/>
      <c r="I64" s="1071"/>
      <c r="J64" s="1068"/>
    </row>
    <row r="65">
      <c r="A65" s="796"/>
      <c r="B65" s="1065" t="s">
        <v>111</v>
      </c>
      <c r="C65" s="1072" t="s">
        <v>497</v>
      </c>
      <c r="D65" s="796"/>
      <c r="E65" s="796"/>
      <c r="F65" s="1068"/>
      <c r="G65" s="1070"/>
      <c r="H65" s="1058"/>
      <c r="I65" s="1071"/>
      <c r="J65" s="1068"/>
    </row>
    <row r="66">
      <c r="A66" s="796"/>
      <c r="B66" s="1065" t="s">
        <v>113</v>
      </c>
      <c r="C66" s="1072" t="s">
        <v>498</v>
      </c>
      <c r="D66" s="796"/>
      <c r="E66" s="796"/>
      <c r="F66" s="1068"/>
      <c r="G66" s="1070"/>
      <c r="H66" s="1058"/>
      <c r="I66" s="1071"/>
      <c r="J66" s="1068"/>
    </row>
    <row r="67">
      <c r="A67" s="796"/>
      <c r="B67" s="1065" t="s">
        <v>114</v>
      </c>
      <c r="C67" s="1072" t="s">
        <v>499</v>
      </c>
      <c r="D67" s="796"/>
      <c r="E67" s="796"/>
      <c r="F67" s="1068"/>
      <c r="G67" s="1070"/>
      <c r="H67" s="1058"/>
      <c r="I67" s="1071"/>
      <c r="J67" s="1068"/>
    </row>
    <row r="68">
      <c r="A68" s="796"/>
      <c r="B68" s="1065" t="s">
        <v>115</v>
      </c>
      <c r="C68" s="1072" t="s">
        <v>500</v>
      </c>
      <c r="D68" s="796"/>
      <c r="E68" s="796"/>
      <c r="F68" s="1068"/>
      <c r="G68" s="1070"/>
      <c r="H68" s="1058"/>
      <c r="I68" s="1071"/>
      <c r="J68" s="1068"/>
    </row>
    <row r="69">
      <c r="A69" s="796"/>
      <c r="B69" s="1065" t="s">
        <v>116</v>
      </c>
      <c r="C69" s="1072" t="s">
        <v>501</v>
      </c>
      <c r="D69" s="796"/>
      <c r="E69" s="796"/>
      <c r="F69" s="1068"/>
      <c r="G69" s="1070"/>
      <c r="H69" s="1058"/>
      <c r="I69" s="1071"/>
      <c r="J69" s="1068"/>
    </row>
    <row r="70">
      <c r="A70" s="796"/>
      <c r="B70" s="1065" t="s">
        <v>118</v>
      </c>
      <c r="C70" s="1072" t="s">
        <v>502</v>
      </c>
      <c r="D70" s="796"/>
      <c r="E70" s="796"/>
      <c r="F70" s="1068"/>
      <c r="G70" s="1070"/>
      <c r="H70" s="1058"/>
      <c r="I70" s="1071"/>
      <c r="J70" s="1068"/>
    </row>
    <row r="71">
      <c r="A71" s="796"/>
      <c r="B71" s="1065" t="s">
        <v>119</v>
      </c>
      <c r="C71" s="1072" t="s">
        <v>503</v>
      </c>
      <c r="D71" s="796"/>
      <c r="E71" s="796"/>
      <c r="F71" s="1068"/>
      <c r="G71" s="1070"/>
      <c r="H71" s="1058"/>
      <c r="I71" s="1071"/>
      <c r="J71" s="1068"/>
    </row>
    <row r="72">
      <c r="A72" s="796"/>
      <c r="B72" s="1065" t="s">
        <v>122</v>
      </c>
      <c r="C72" s="1072" t="s">
        <v>504</v>
      </c>
      <c r="D72" s="796"/>
      <c r="E72" s="796"/>
      <c r="F72" s="1068"/>
      <c r="G72" s="1070"/>
      <c r="H72" s="1058"/>
      <c r="I72" s="1071"/>
      <c r="J72" s="1068"/>
    </row>
    <row r="73">
      <c r="A73" s="796"/>
      <c r="B73" s="1065" t="s">
        <v>124</v>
      </c>
      <c r="C73" s="1072" t="s">
        <v>505</v>
      </c>
      <c r="D73" s="796"/>
      <c r="E73" s="796"/>
      <c r="F73" s="1068"/>
      <c r="G73" s="1070"/>
      <c r="H73" s="1058"/>
      <c r="I73" s="1071"/>
      <c r="J73" s="1068"/>
    </row>
    <row r="74">
      <c r="A74" s="796"/>
      <c r="B74" s="1065" t="s">
        <v>126</v>
      </c>
      <c r="C74" s="1072" t="s">
        <v>506</v>
      </c>
      <c r="D74" s="796"/>
      <c r="E74" s="796"/>
      <c r="F74" s="1068"/>
      <c r="G74" s="1070"/>
      <c r="H74" s="1058"/>
      <c r="I74" s="1071"/>
      <c r="J74" s="1068"/>
    </row>
    <row r="75">
      <c r="A75" s="796"/>
      <c r="B75" s="1065" t="s">
        <v>128</v>
      </c>
      <c r="C75" s="1072" t="s">
        <v>507</v>
      </c>
      <c r="D75" s="796"/>
      <c r="E75" s="796"/>
      <c r="F75" s="1068"/>
      <c r="G75" s="1070"/>
      <c r="H75" s="1058"/>
      <c r="I75" s="1071"/>
      <c r="J75" s="1068"/>
    </row>
    <row r="76">
      <c r="A76" s="796"/>
      <c r="B76" s="1065" t="s">
        <v>130</v>
      </c>
      <c r="C76" s="1072" t="s">
        <v>508</v>
      </c>
      <c r="D76" s="796"/>
      <c r="E76" s="796"/>
      <c r="F76" s="1068"/>
      <c r="G76" s="1070"/>
      <c r="H76" s="1058"/>
      <c r="I76" s="1071"/>
      <c r="J76" s="1068"/>
    </row>
    <row r="77">
      <c r="A77" s="796"/>
      <c r="B77" s="1065" t="s">
        <v>133</v>
      </c>
      <c r="C77" s="1072" t="s">
        <v>509</v>
      </c>
      <c r="D77" s="796"/>
      <c r="E77" s="796"/>
      <c r="F77" s="1068"/>
      <c r="G77" s="1070"/>
      <c r="H77" s="1058"/>
      <c r="I77" s="1071"/>
      <c r="J77" s="1068"/>
    </row>
    <row r="78">
      <c r="A78" s="796"/>
      <c r="B78" s="1065" t="s">
        <v>134</v>
      </c>
      <c r="C78" s="1072" t="s">
        <v>510</v>
      </c>
      <c r="D78" s="796"/>
      <c r="E78" s="796"/>
      <c r="F78" s="1068"/>
      <c r="G78" s="1070"/>
      <c r="H78" s="1058"/>
      <c r="I78" s="1071"/>
      <c r="J78" s="1068"/>
    </row>
    <row r="79">
      <c r="A79" s="796"/>
      <c r="B79" s="1065" t="s">
        <v>136</v>
      </c>
      <c r="C79" s="1072" t="s">
        <v>511</v>
      </c>
      <c r="D79" s="796"/>
      <c r="E79" s="796"/>
      <c r="F79" s="1068"/>
      <c r="G79" s="1070"/>
      <c r="H79" s="1058"/>
      <c r="I79" s="1071"/>
      <c r="J79" s="1068"/>
    </row>
    <row r="80">
      <c r="A80" s="796"/>
      <c r="B80" s="1065" t="s">
        <v>138</v>
      </c>
      <c r="C80" s="1072" t="s">
        <v>512</v>
      </c>
      <c r="D80" s="796"/>
      <c r="E80" s="796"/>
      <c r="F80" s="1068"/>
      <c r="G80" s="1070"/>
      <c r="H80" s="1058"/>
      <c r="I80" s="1071"/>
      <c r="J80" s="1068"/>
    </row>
    <row r="81">
      <c r="A81" s="796"/>
      <c r="B81" s="1065" t="s">
        <v>140</v>
      </c>
      <c r="C81" s="1072" t="s">
        <v>513</v>
      </c>
      <c r="D81" s="796"/>
      <c r="E81" s="796"/>
      <c r="F81" s="1068"/>
      <c r="G81" s="1070"/>
      <c r="H81" s="1058"/>
      <c r="I81" s="1071"/>
      <c r="J81" s="1068"/>
    </row>
    <row r="82">
      <c r="A82" s="796"/>
      <c r="B82" s="1065" t="s">
        <v>141</v>
      </c>
      <c r="C82" s="1072"/>
      <c r="D82" s="796"/>
      <c r="E82" s="796"/>
      <c r="F82" s="1068"/>
      <c r="G82" s="1070"/>
      <c r="H82" s="1056"/>
      <c r="I82" s="1071"/>
      <c r="J82" s="1068"/>
    </row>
    <row r="83">
      <c r="A83" s="796"/>
      <c r="B83" s="1065" t="s">
        <v>142</v>
      </c>
      <c r="C83" s="1072" t="s">
        <v>515</v>
      </c>
      <c r="D83" s="796"/>
      <c r="E83" s="796"/>
      <c r="F83" s="1068"/>
      <c r="G83" s="1070"/>
      <c r="H83" s="1056"/>
      <c r="I83" s="1071"/>
      <c r="J83" s="1068"/>
    </row>
    <row r="84">
      <c r="A84" s="796"/>
      <c r="B84" s="1065" t="s">
        <v>143</v>
      </c>
      <c r="C84" s="1072" t="s">
        <v>516</v>
      </c>
      <c r="D84" s="796"/>
      <c r="E84" s="796"/>
      <c r="F84" s="1068"/>
      <c r="G84" s="1070"/>
      <c r="H84" s="1056"/>
      <c r="I84" s="1071"/>
      <c r="J84" s="1068"/>
    </row>
    <row r="85">
      <c r="A85" s="796"/>
      <c r="B85" s="1065" t="s">
        <v>145</v>
      </c>
      <c r="C85" s="1072" t="s">
        <v>517</v>
      </c>
      <c r="D85" s="796"/>
      <c r="E85" s="796"/>
      <c r="F85" s="1068"/>
      <c r="G85" s="1070"/>
      <c r="H85" s="1056"/>
      <c r="I85" s="1071"/>
      <c r="J85" s="1068"/>
    </row>
    <row r="86">
      <c r="A86" s="796"/>
      <c r="B86" s="1065" t="s">
        <v>147</v>
      </c>
      <c r="C86" s="1072" t="s">
        <v>518</v>
      </c>
      <c r="D86" s="796"/>
      <c r="E86" s="796"/>
      <c r="F86" s="1068"/>
      <c r="G86" s="1070"/>
      <c r="H86" s="1056"/>
      <c r="I86" s="1068"/>
      <c r="J86" s="1068"/>
    </row>
    <row r="87">
      <c r="A87" s="796"/>
      <c r="B87" s="1065" t="s">
        <v>1014</v>
      </c>
      <c r="C87" s="1072" t="s">
        <v>519</v>
      </c>
      <c r="D87" s="796"/>
      <c r="E87" s="796"/>
      <c r="F87" s="1068"/>
      <c r="G87" s="1070"/>
      <c r="H87" s="1056"/>
      <c r="I87" s="1068"/>
      <c r="J87" s="1068"/>
    </row>
    <row r="88">
      <c r="A88" s="796"/>
      <c r="B88" s="1065" t="s">
        <v>150</v>
      </c>
      <c r="C88" s="1072" t="s">
        <v>520</v>
      </c>
      <c r="D88" s="796"/>
      <c r="E88" s="796"/>
      <c r="F88" s="1068"/>
      <c r="G88" s="1070"/>
      <c r="H88" s="1056"/>
      <c r="I88" s="1068"/>
      <c r="J88" s="1068"/>
    </row>
    <row r="89">
      <c r="A89" s="796"/>
      <c r="B89" s="1065" t="s">
        <v>152</v>
      </c>
      <c r="C89" s="1072" t="s">
        <v>521</v>
      </c>
      <c r="D89" s="796"/>
      <c r="E89" s="796"/>
      <c r="F89" s="1068"/>
      <c r="G89" s="1070"/>
      <c r="H89" s="1056"/>
      <c r="I89" s="1068"/>
      <c r="J89" s="1068"/>
    </row>
    <row r="90">
      <c r="A90" s="796"/>
      <c r="B90" s="1065" t="s">
        <v>153</v>
      </c>
      <c r="C90" s="1072" t="s">
        <v>522</v>
      </c>
      <c r="D90" s="796"/>
      <c r="E90" s="796"/>
      <c r="F90" s="1068"/>
      <c r="G90" s="1070"/>
      <c r="H90" s="1056"/>
      <c r="I90" s="1068"/>
      <c r="J90" s="1068"/>
    </row>
    <row r="91">
      <c r="A91" s="796"/>
      <c r="B91" s="1065" t="s">
        <v>154</v>
      </c>
      <c r="C91" s="1072" t="s">
        <v>523</v>
      </c>
      <c r="D91" s="796"/>
      <c r="E91" s="796"/>
      <c r="F91" s="1068"/>
      <c r="G91" s="1070"/>
      <c r="H91" s="1056"/>
      <c r="I91" s="1068"/>
      <c r="J91" s="1068"/>
    </row>
    <row r="92">
      <c r="A92" s="796"/>
      <c r="B92" s="1065" t="s">
        <v>156</v>
      </c>
      <c r="C92" s="1072" t="s">
        <v>524</v>
      </c>
      <c r="D92" s="796"/>
      <c r="E92" s="796"/>
      <c r="F92" s="1068"/>
      <c r="G92" s="1070"/>
      <c r="H92" s="1056"/>
      <c r="I92" s="1068"/>
      <c r="J92" s="1068"/>
    </row>
    <row r="93">
      <c r="A93" s="796"/>
      <c r="B93" s="1065" t="s">
        <v>157</v>
      </c>
      <c r="C93" s="1072" t="s">
        <v>525</v>
      </c>
      <c r="D93" s="796"/>
      <c r="E93" s="796"/>
      <c r="F93" s="1068"/>
      <c r="G93" s="1070"/>
      <c r="H93" s="1056"/>
      <c r="I93" s="1068"/>
      <c r="J93" s="1068"/>
    </row>
    <row r="94">
      <c r="A94" s="796"/>
      <c r="B94" s="1065" t="s">
        <v>159</v>
      </c>
      <c r="C94" s="1065" t="s">
        <v>526</v>
      </c>
      <c r="D94" s="796"/>
      <c r="E94" s="796"/>
      <c r="F94" s="1068"/>
      <c r="G94" s="1070"/>
      <c r="H94" s="1056"/>
      <c r="I94" s="1068"/>
      <c r="J94" s="1068"/>
    </row>
    <row r="95">
      <c r="A95" s="796"/>
      <c r="B95" s="1065" t="s">
        <v>160</v>
      </c>
      <c r="C95" s="1065" t="s">
        <v>527</v>
      </c>
      <c r="D95" s="796"/>
      <c r="E95" s="796"/>
      <c r="F95" s="1068"/>
      <c r="G95" s="1070"/>
      <c r="H95" s="1056"/>
      <c r="I95" s="1068"/>
      <c r="J95" s="1068"/>
    </row>
    <row r="96">
      <c r="A96" s="796"/>
      <c r="B96" s="1065" t="s">
        <v>162</v>
      </c>
      <c r="C96" s="1072" t="s">
        <v>528</v>
      </c>
      <c r="D96" s="796"/>
      <c r="E96" s="796"/>
      <c r="F96" s="1068"/>
      <c r="G96" s="1070"/>
      <c r="H96" s="1056"/>
      <c r="I96" s="1068"/>
      <c r="J96" s="1068"/>
    </row>
    <row r="97">
      <c r="A97" s="796"/>
      <c r="B97" s="1065" t="s">
        <v>164</v>
      </c>
      <c r="C97" s="1072" t="s">
        <v>529</v>
      </c>
      <c r="D97" s="796"/>
      <c r="E97" s="796"/>
      <c r="F97" s="1068"/>
      <c r="G97" s="1070"/>
      <c r="H97" s="1056"/>
      <c r="I97" s="1068"/>
      <c r="J97" s="1068"/>
    </row>
    <row r="98">
      <c r="A98" s="796"/>
      <c r="B98" s="1065" t="s">
        <v>166</v>
      </c>
      <c r="C98" s="1072" t="s">
        <v>530</v>
      </c>
      <c r="D98" s="796"/>
      <c r="E98" s="796"/>
      <c r="F98" s="1068"/>
      <c r="G98" s="1070"/>
      <c r="H98" s="1056"/>
      <c r="I98" s="1068"/>
      <c r="J98" s="1068"/>
    </row>
    <row r="99">
      <c r="A99" s="796"/>
      <c r="B99" s="1065" t="s">
        <v>168</v>
      </c>
      <c r="C99" s="1072" t="s">
        <v>531</v>
      </c>
      <c r="D99" s="796"/>
      <c r="E99" s="796"/>
      <c r="F99" s="1068"/>
      <c r="G99" s="1068"/>
      <c r="H99" s="1042"/>
      <c r="I99" s="1068"/>
      <c r="J99" s="1068"/>
    </row>
    <row r="100">
      <c r="A100" s="796"/>
      <c r="B100" s="1065" t="s">
        <v>170</v>
      </c>
      <c r="C100" s="1072" t="s">
        <v>532</v>
      </c>
      <c r="D100" s="796"/>
      <c r="E100" s="796"/>
      <c r="F100" s="1068"/>
      <c r="G100" s="1068"/>
      <c r="H100" s="1042"/>
      <c r="I100" s="1068"/>
      <c r="J100" s="1068"/>
    </row>
    <row r="101">
      <c r="A101" s="796"/>
      <c r="B101" s="1065" t="s">
        <v>172</v>
      </c>
      <c r="C101" s="1072" t="s">
        <v>533</v>
      </c>
      <c r="D101" s="796"/>
      <c r="E101" s="796"/>
      <c r="F101" s="1068"/>
      <c r="G101" s="1068"/>
      <c r="H101" s="1042"/>
      <c r="I101" s="1068"/>
      <c r="J101" s="1068"/>
    </row>
    <row r="102">
      <c r="A102" s="796"/>
      <c r="B102" s="1065" t="s">
        <v>174</v>
      </c>
      <c r="C102" s="1072" t="s">
        <v>534</v>
      </c>
      <c r="D102" s="796"/>
      <c r="E102" s="796"/>
      <c r="F102" s="1068"/>
      <c r="G102" s="1068"/>
      <c r="H102" s="1042"/>
      <c r="I102" s="1068"/>
      <c r="J102" s="1068"/>
    </row>
    <row r="103">
      <c r="A103" s="796"/>
      <c r="B103" s="1065" t="s">
        <v>175</v>
      </c>
      <c r="C103" s="1072" t="s">
        <v>535</v>
      </c>
      <c r="D103" s="796"/>
      <c r="E103" s="796"/>
      <c r="F103" s="1068"/>
      <c r="G103" s="1068"/>
      <c r="H103" s="1042"/>
      <c r="I103" s="1068"/>
      <c r="J103" s="1068"/>
    </row>
    <row r="104">
      <c r="A104" s="796"/>
      <c r="B104" s="1065" t="s">
        <v>177</v>
      </c>
      <c r="C104" s="1072" t="s">
        <v>536</v>
      </c>
      <c r="D104" s="796"/>
      <c r="E104" s="796"/>
      <c r="F104" s="1068"/>
      <c r="G104" s="1068"/>
      <c r="H104" s="1042"/>
      <c r="I104" s="1068"/>
      <c r="J104" s="1068"/>
    </row>
    <row r="105">
      <c r="A105" s="796"/>
      <c r="B105" s="1065" t="s">
        <v>178</v>
      </c>
      <c r="C105" s="1072"/>
      <c r="D105" s="796"/>
      <c r="E105" s="796"/>
      <c r="F105" s="1068"/>
      <c r="G105" s="1068"/>
      <c r="H105" s="1042"/>
      <c r="I105" s="1068"/>
      <c r="J105" s="1068"/>
    </row>
    <row r="106">
      <c r="A106" s="796"/>
      <c r="B106" s="1065" t="s">
        <v>179</v>
      </c>
      <c r="C106" s="1072" t="s">
        <v>538</v>
      </c>
      <c r="D106" s="796"/>
      <c r="E106" s="796"/>
      <c r="F106" s="1068"/>
      <c r="G106" s="1068"/>
      <c r="H106" s="1042"/>
      <c r="I106" s="1068"/>
      <c r="J106" s="1068"/>
    </row>
    <row r="107">
      <c r="A107" s="796"/>
      <c r="B107" s="1065" t="s">
        <v>180</v>
      </c>
      <c r="C107" s="1072" t="s">
        <v>539</v>
      </c>
      <c r="D107" s="796"/>
      <c r="E107" s="796"/>
      <c r="F107" s="1068"/>
      <c r="G107" s="1068"/>
      <c r="H107" s="1042"/>
      <c r="I107" s="1068"/>
      <c r="J107" s="1068"/>
    </row>
    <row r="108">
      <c r="A108" s="796"/>
      <c r="B108" s="1065" t="s">
        <v>182</v>
      </c>
      <c r="C108" s="1072" t="s">
        <v>540</v>
      </c>
      <c r="D108" s="796"/>
      <c r="E108" s="796"/>
      <c r="F108" s="1068"/>
      <c r="G108" s="1068"/>
      <c r="H108" s="1042"/>
      <c r="I108" s="1068"/>
      <c r="J108" s="1068"/>
    </row>
    <row r="109">
      <c r="A109" s="796"/>
      <c r="B109" s="1065" t="s">
        <v>183</v>
      </c>
      <c r="C109" s="1072" t="s">
        <v>541</v>
      </c>
      <c r="D109" s="796"/>
      <c r="E109" s="796"/>
      <c r="F109" s="1068"/>
      <c r="G109" s="1068"/>
      <c r="H109" s="1042"/>
      <c r="I109" s="1068"/>
      <c r="J109" s="1068"/>
    </row>
    <row r="110">
      <c r="A110" s="796"/>
      <c r="B110" s="1065" t="s">
        <v>184</v>
      </c>
      <c r="C110" s="1072" t="s">
        <v>542</v>
      </c>
      <c r="D110" s="796"/>
      <c r="E110" s="796"/>
      <c r="F110" s="1068"/>
      <c r="G110" s="1068"/>
      <c r="H110" s="1042"/>
      <c r="I110" s="1068"/>
      <c r="J110" s="1068"/>
    </row>
    <row r="111">
      <c r="A111" s="796"/>
      <c r="B111" s="1065" t="s">
        <v>185</v>
      </c>
      <c r="C111" s="1072" t="s">
        <v>543</v>
      </c>
      <c r="D111" s="796"/>
      <c r="E111" s="796"/>
      <c r="F111" s="1068"/>
      <c r="G111" s="1068"/>
      <c r="H111" s="1042"/>
      <c r="I111" s="1068"/>
      <c r="J111" s="1068"/>
    </row>
    <row r="112">
      <c r="A112" s="796"/>
      <c r="B112" s="1065" t="s">
        <v>186</v>
      </c>
      <c r="C112" s="1072" t="s">
        <v>544</v>
      </c>
      <c r="D112" s="796"/>
      <c r="E112" s="796"/>
      <c r="F112" s="1068"/>
      <c r="G112" s="1068"/>
      <c r="H112" s="1042"/>
      <c r="I112" s="1068"/>
      <c r="J112" s="1068"/>
    </row>
    <row r="113">
      <c r="A113" s="796"/>
      <c r="B113" s="1065" t="s">
        <v>187</v>
      </c>
      <c r="C113" s="1072" t="s">
        <v>545</v>
      </c>
      <c r="D113" s="796"/>
      <c r="E113" s="796"/>
      <c r="F113" s="1068"/>
      <c r="G113" s="1068"/>
      <c r="H113" s="1042"/>
      <c r="I113" s="1068"/>
      <c r="J113" s="1068"/>
    </row>
    <row r="114">
      <c r="A114" s="796"/>
      <c r="B114" s="1065" t="s">
        <v>188</v>
      </c>
      <c r="C114" s="1072" t="s">
        <v>546</v>
      </c>
      <c r="D114" s="796"/>
      <c r="E114" s="796"/>
      <c r="F114" s="1068"/>
      <c r="G114" s="1068"/>
      <c r="H114" s="1042"/>
      <c r="I114" s="1068"/>
      <c r="J114" s="1068"/>
    </row>
    <row r="115">
      <c r="A115" s="796"/>
      <c r="B115" s="1065" t="s">
        <v>1015</v>
      </c>
      <c r="C115" s="1065" t="s">
        <v>547</v>
      </c>
      <c r="D115" s="796"/>
      <c r="E115" s="796"/>
      <c r="F115" s="1068"/>
      <c r="G115" s="1068"/>
      <c r="H115" s="1042"/>
      <c r="I115" s="1068"/>
      <c r="J115" s="1068"/>
    </row>
    <row r="116">
      <c r="A116" s="796"/>
      <c r="B116" s="1065" t="s">
        <v>191</v>
      </c>
      <c r="C116" s="1072"/>
      <c r="D116" s="796"/>
      <c r="E116" s="796"/>
      <c r="F116" s="1068"/>
      <c r="G116" s="1068"/>
      <c r="H116" s="1042"/>
      <c r="I116" s="1068"/>
      <c r="J116" s="1068"/>
    </row>
    <row r="117">
      <c r="A117" s="796"/>
      <c r="B117" s="1065" t="s">
        <v>192</v>
      </c>
      <c r="C117" s="1072"/>
      <c r="D117" s="796"/>
      <c r="E117" s="796"/>
      <c r="F117" s="1068"/>
      <c r="G117" s="1068"/>
      <c r="H117" s="1042"/>
      <c r="I117" s="1068"/>
      <c r="J117" s="1068"/>
    </row>
    <row r="118">
      <c r="A118" s="796"/>
      <c r="B118" s="1065" t="s">
        <v>193</v>
      </c>
      <c r="C118" s="1072" t="s">
        <v>549</v>
      </c>
      <c r="D118" s="796"/>
      <c r="E118" s="796"/>
      <c r="F118" s="1068"/>
      <c r="G118" s="1068"/>
      <c r="H118" s="1042"/>
      <c r="I118" s="1068"/>
      <c r="J118" s="1068"/>
    </row>
    <row r="119">
      <c r="A119" s="796"/>
      <c r="B119" s="1065" t="s">
        <v>195</v>
      </c>
      <c r="C119" s="1072" t="s">
        <v>550</v>
      </c>
      <c r="D119" s="796"/>
      <c r="E119" s="796"/>
      <c r="F119" s="1068"/>
      <c r="G119" s="1068"/>
      <c r="H119" s="1042"/>
      <c r="I119" s="1068"/>
      <c r="J119" s="1068"/>
    </row>
    <row r="120">
      <c r="A120" s="796"/>
      <c r="B120" s="1065" t="s">
        <v>196</v>
      </c>
      <c r="C120" s="1072" t="s">
        <v>551</v>
      </c>
      <c r="D120" s="796"/>
      <c r="E120" s="796"/>
      <c r="F120" s="1068"/>
      <c r="G120" s="1068"/>
      <c r="H120" s="1042"/>
      <c r="I120" s="1068"/>
      <c r="J120" s="1068"/>
    </row>
    <row r="121">
      <c r="A121" s="796"/>
      <c r="B121" s="1065" t="s">
        <v>197</v>
      </c>
      <c r="C121" s="1072" t="s">
        <v>552</v>
      </c>
      <c r="D121" s="796"/>
      <c r="E121" s="796"/>
      <c r="F121" s="1068"/>
      <c r="G121" s="1068"/>
      <c r="H121" s="1042"/>
      <c r="I121" s="1068"/>
      <c r="J121" s="1068"/>
    </row>
    <row r="122">
      <c r="A122" s="796"/>
      <c r="B122" s="1065" t="s">
        <v>198</v>
      </c>
      <c r="C122" s="1072" t="s">
        <v>553</v>
      </c>
      <c r="D122" s="796"/>
      <c r="E122" s="796"/>
      <c r="F122" s="1068"/>
      <c r="G122" s="1068"/>
      <c r="H122" s="1042"/>
      <c r="I122" s="1068"/>
      <c r="J122" s="1068"/>
    </row>
    <row r="123">
      <c r="A123" s="796"/>
      <c r="B123" s="1065" t="s">
        <v>200</v>
      </c>
      <c r="C123" s="1072" t="s">
        <v>554</v>
      </c>
      <c r="D123" s="796"/>
      <c r="E123" s="796"/>
      <c r="F123" s="1068"/>
      <c r="G123" s="1068"/>
      <c r="H123" s="1042"/>
      <c r="I123" s="1068"/>
      <c r="J123" s="1068"/>
    </row>
    <row r="124">
      <c r="A124" s="796"/>
      <c r="B124" s="1065" t="s">
        <v>201</v>
      </c>
      <c r="C124" s="1072" t="s">
        <v>555</v>
      </c>
      <c r="D124" s="796"/>
      <c r="E124" s="796"/>
      <c r="F124" s="1068"/>
      <c r="G124" s="1068"/>
      <c r="H124" s="1042"/>
      <c r="I124" s="1068"/>
      <c r="J124" s="1068"/>
    </row>
    <row r="125">
      <c r="A125" s="796"/>
      <c r="B125" s="1065" t="s">
        <v>202</v>
      </c>
      <c r="C125" s="1072" t="s">
        <v>556</v>
      </c>
      <c r="D125" s="796"/>
      <c r="E125" s="796"/>
      <c r="F125" s="1068"/>
      <c r="G125" s="1068"/>
      <c r="H125" s="1042"/>
      <c r="I125" s="1068"/>
      <c r="J125" s="1068"/>
    </row>
    <row r="126">
      <c r="A126" s="796"/>
      <c r="B126" s="1065" t="s">
        <v>203</v>
      </c>
      <c r="C126" s="1072" t="s">
        <v>557</v>
      </c>
      <c r="D126" s="796"/>
      <c r="E126" s="796"/>
      <c r="F126" s="1068"/>
      <c r="G126" s="1068"/>
      <c r="H126" s="1042"/>
      <c r="I126" s="1068"/>
      <c r="J126" s="1068"/>
    </row>
    <row r="127">
      <c r="A127" s="796"/>
      <c r="B127" s="1065" t="s">
        <v>204</v>
      </c>
      <c r="C127" s="1072" t="s">
        <v>558</v>
      </c>
      <c r="D127" s="796"/>
      <c r="E127" s="796"/>
      <c r="F127" s="1068"/>
      <c r="G127" s="1068"/>
      <c r="H127" s="1042"/>
      <c r="I127" s="1068"/>
      <c r="J127" s="1068"/>
    </row>
    <row r="128">
      <c r="A128" s="796"/>
      <c r="B128" s="1065" t="s">
        <v>205</v>
      </c>
      <c r="C128" s="1072" t="s">
        <v>559</v>
      </c>
      <c r="D128" s="796"/>
      <c r="E128" s="796"/>
      <c r="F128" s="1068"/>
      <c r="G128" s="1068"/>
      <c r="H128" s="1042"/>
      <c r="I128" s="1068"/>
      <c r="J128" s="1068"/>
    </row>
    <row r="129">
      <c r="A129" s="796"/>
      <c r="B129" s="1065" t="s">
        <v>206</v>
      </c>
      <c r="C129" s="1072" t="s">
        <v>560</v>
      </c>
      <c r="D129" s="796"/>
      <c r="E129" s="796"/>
      <c r="F129" s="1068"/>
      <c r="G129" s="1068"/>
      <c r="H129" s="1042"/>
      <c r="I129" s="1068"/>
      <c r="J129" s="1068"/>
    </row>
    <row r="130">
      <c r="A130" s="796"/>
      <c r="B130" s="1065" t="s">
        <v>207</v>
      </c>
      <c r="C130" s="1072" t="s">
        <v>561</v>
      </c>
      <c r="D130" s="796"/>
      <c r="E130" s="796"/>
      <c r="F130" s="1068"/>
      <c r="G130" s="1068"/>
      <c r="H130" s="1042"/>
      <c r="I130" s="1068"/>
      <c r="J130" s="1068"/>
    </row>
    <row r="131">
      <c r="A131" s="796"/>
      <c r="B131" s="1065" t="s">
        <v>208</v>
      </c>
      <c r="C131" s="1072" t="s">
        <v>562</v>
      </c>
      <c r="D131" s="796"/>
      <c r="E131" s="796"/>
      <c r="F131" s="1068"/>
      <c r="G131" s="1068"/>
      <c r="H131" s="1042"/>
      <c r="I131" s="1068"/>
      <c r="J131" s="1068"/>
    </row>
    <row r="132">
      <c r="A132" s="796"/>
      <c r="B132" s="1065" t="s">
        <v>209</v>
      </c>
      <c r="C132" s="1072" t="s">
        <v>563</v>
      </c>
      <c r="D132" s="796"/>
      <c r="E132" s="796"/>
      <c r="F132" s="1068"/>
      <c r="G132" s="1068"/>
      <c r="H132" s="1042"/>
      <c r="I132" s="1068"/>
      <c r="J132" s="1068"/>
    </row>
    <row r="133">
      <c r="A133" s="796"/>
      <c r="B133" s="1065" t="s">
        <v>210</v>
      </c>
      <c r="C133" s="1072" t="s">
        <v>564</v>
      </c>
      <c r="D133" s="796"/>
      <c r="E133" s="796"/>
      <c r="F133" s="1068"/>
      <c r="G133" s="1068"/>
      <c r="H133" s="1042"/>
      <c r="I133" s="1068"/>
      <c r="J133" s="1068"/>
    </row>
    <row r="134">
      <c r="A134" s="796"/>
      <c r="B134" s="1065" t="s">
        <v>211</v>
      </c>
      <c r="C134" s="1072"/>
      <c r="D134" s="796"/>
      <c r="E134" s="796"/>
      <c r="F134" s="1068"/>
      <c r="G134" s="1068"/>
      <c r="H134" s="1042"/>
      <c r="I134" s="1068"/>
      <c r="J134" s="1068"/>
    </row>
    <row r="135">
      <c r="A135" s="796"/>
      <c r="B135" s="1065" t="s">
        <v>1016</v>
      </c>
      <c r="C135" s="1072"/>
      <c r="D135" s="796"/>
      <c r="E135" s="796"/>
      <c r="F135" s="1068"/>
      <c r="G135" s="1068"/>
      <c r="H135" s="1042"/>
      <c r="I135" s="1068"/>
      <c r="J135" s="1068"/>
    </row>
    <row r="136">
      <c r="A136" s="796"/>
      <c r="B136" s="1065" t="s">
        <v>214</v>
      </c>
      <c r="C136" s="1072"/>
      <c r="D136" s="796"/>
      <c r="E136" s="796"/>
      <c r="F136" s="1068"/>
      <c r="G136" s="1068"/>
      <c r="H136" s="1042"/>
      <c r="I136" s="1068"/>
      <c r="J136" s="1068"/>
    </row>
    <row r="137">
      <c r="A137" s="796"/>
      <c r="B137" s="1065" t="s">
        <v>215</v>
      </c>
      <c r="C137" s="1072"/>
      <c r="D137" s="796"/>
      <c r="E137" s="796"/>
      <c r="F137" s="1068"/>
      <c r="G137" s="1068"/>
      <c r="H137" s="1042"/>
      <c r="I137" s="1068"/>
      <c r="J137" s="1068"/>
    </row>
    <row r="138">
      <c r="A138" s="796"/>
      <c r="B138" s="1065" t="s">
        <v>216</v>
      </c>
      <c r="C138" s="1072"/>
      <c r="D138" s="796"/>
      <c r="E138" s="796"/>
      <c r="F138" s="1068"/>
      <c r="G138" s="1068"/>
      <c r="H138" s="1042"/>
      <c r="I138" s="1068"/>
      <c r="J138" s="1068"/>
    </row>
    <row r="139">
      <c r="A139" s="796"/>
      <c r="B139" s="1065" t="s">
        <v>217</v>
      </c>
      <c r="C139" s="1072"/>
      <c r="D139" s="796"/>
      <c r="E139" s="796"/>
      <c r="F139" s="1068"/>
      <c r="G139" s="1068"/>
      <c r="H139" s="1042"/>
      <c r="I139" s="1068"/>
      <c r="J139" s="1068"/>
    </row>
    <row r="140">
      <c r="A140" s="796"/>
      <c r="B140" s="1065" t="s">
        <v>218</v>
      </c>
      <c r="C140" s="1072"/>
      <c r="D140" s="796"/>
      <c r="E140" s="796"/>
      <c r="F140" s="1068"/>
      <c r="G140" s="1068"/>
      <c r="H140" s="1042"/>
      <c r="I140" s="1068"/>
      <c r="J140" s="1068"/>
    </row>
    <row r="141">
      <c r="A141" s="796"/>
      <c r="B141" s="1065" t="s">
        <v>219</v>
      </c>
      <c r="C141" s="1072"/>
      <c r="D141" s="796"/>
      <c r="E141" s="796"/>
      <c r="F141" s="1068"/>
      <c r="G141" s="1068"/>
      <c r="H141" s="1042"/>
      <c r="I141" s="1068"/>
      <c r="J141" s="1068"/>
    </row>
    <row r="142">
      <c r="A142" s="796"/>
      <c r="B142" s="1065" t="s">
        <v>220</v>
      </c>
      <c r="C142" s="1072"/>
      <c r="D142" s="796"/>
      <c r="E142" s="796"/>
      <c r="F142" s="1068"/>
      <c r="G142" s="1068"/>
      <c r="H142" s="1042"/>
      <c r="I142" s="1068"/>
      <c r="J142" s="1068"/>
    </row>
    <row r="143">
      <c r="A143" s="796"/>
      <c r="B143" s="1065" t="s">
        <v>221</v>
      </c>
      <c r="C143" s="1072"/>
      <c r="D143" s="796"/>
      <c r="E143" s="796"/>
      <c r="F143" s="1068"/>
      <c r="G143" s="1068"/>
      <c r="H143" s="1042"/>
      <c r="I143" s="1068"/>
      <c r="J143" s="1068"/>
    </row>
    <row r="144">
      <c r="A144" s="796"/>
      <c r="B144" s="1065" t="s">
        <v>223</v>
      </c>
      <c r="C144" s="1072"/>
      <c r="D144" s="796"/>
      <c r="E144" s="796"/>
      <c r="F144" s="1068"/>
      <c r="G144" s="1068"/>
      <c r="H144" s="1042"/>
      <c r="I144" s="1068"/>
      <c r="J144" s="1068"/>
    </row>
    <row r="145">
      <c r="A145" s="796"/>
      <c r="B145" s="1065" t="s">
        <v>1017</v>
      </c>
      <c r="C145" s="1072"/>
      <c r="D145" s="796"/>
      <c r="E145" s="796"/>
      <c r="F145" s="1068"/>
      <c r="G145" s="1068"/>
      <c r="H145" s="1042"/>
      <c r="I145" s="1068"/>
      <c r="J145" s="1068"/>
    </row>
    <row r="146">
      <c r="A146" s="796"/>
      <c r="B146" s="1065" t="s">
        <v>226</v>
      </c>
      <c r="C146" s="1072"/>
      <c r="D146" s="796"/>
      <c r="E146" s="796"/>
      <c r="F146" s="1068"/>
      <c r="G146" s="1068"/>
      <c r="H146" s="1042"/>
      <c r="I146" s="1068"/>
      <c r="J146" s="1068"/>
    </row>
    <row r="147">
      <c r="A147" s="796"/>
      <c r="B147" s="1065" t="s">
        <v>227</v>
      </c>
      <c r="C147" s="1072"/>
      <c r="D147" s="796"/>
      <c r="E147" s="796"/>
      <c r="F147" s="1068"/>
      <c r="G147" s="1068"/>
      <c r="H147" s="1042"/>
      <c r="I147" s="1068"/>
      <c r="J147" s="1068"/>
    </row>
    <row r="148">
      <c r="A148" s="796"/>
      <c r="B148" s="1065" t="s">
        <v>228</v>
      </c>
      <c r="C148" s="1072"/>
      <c r="D148" s="796"/>
      <c r="E148" s="796"/>
      <c r="F148" s="1068"/>
      <c r="G148" s="1068"/>
      <c r="H148" s="1042"/>
      <c r="I148" s="1068"/>
      <c r="J148" s="1068"/>
    </row>
    <row r="149">
      <c r="A149" s="796"/>
      <c r="B149" s="1065" t="s">
        <v>229</v>
      </c>
      <c r="C149" s="1072"/>
      <c r="D149" s="796"/>
      <c r="E149" s="796"/>
      <c r="F149" s="1068"/>
      <c r="G149" s="1068"/>
      <c r="H149" s="1042"/>
      <c r="I149" s="1068"/>
      <c r="J149" s="1068"/>
    </row>
    <row r="150">
      <c r="A150" s="796"/>
      <c r="B150" s="1065" t="s">
        <v>230</v>
      </c>
      <c r="C150" s="1072"/>
      <c r="D150" s="796"/>
      <c r="E150" s="796"/>
      <c r="F150" s="1068"/>
      <c r="G150" s="1068"/>
      <c r="H150" s="1042"/>
      <c r="I150" s="1068"/>
      <c r="J150" s="1068"/>
    </row>
    <row r="151">
      <c r="A151" s="796"/>
      <c r="B151" s="1065" t="s">
        <v>231</v>
      </c>
      <c r="C151" s="1072"/>
      <c r="D151" s="796"/>
      <c r="E151" s="796"/>
      <c r="F151" s="1068"/>
      <c r="G151" s="1068"/>
      <c r="H151" s="1042"/>
      <c r="I151" s="1068"/>
      <c r="J151" s="1068"/>
    </row>
    <row r="152">
      <c r="A152" s="796"/>
      <c r="B152" s="1065" t="s">
        <v>233</v>
      </c>
      <c r="C152" s="1072"/>
      <c r="D152" s="796"/>
      <c r="E152" s="796"/>
      <c r="F152" s="1068"/>
      <c r="G152" s="1068"/>
      <c r="H152" s="1042"/>
      <c r="I152" s="1068"/>
      <c r="J152" s="1068"/>
    </row>
    <row r="153">
      <c r="A153" s="796"/>
      <c r="B153" s="1065" t="s">
        <v>234</v>
      </c>
      <c r="C153" s="1065"/>
      <c r="D153" s="796"/>
      <c r="E153" s="796"/>
      <c r="F153" s="1068"/>
      <c r="G153" s="1068"/>
      <c r="H153" s="1042"/>
      <c r="I153" s="1068"/>
      <c r="J153" s="1068"/>
    </row>
    <row r="154">
      <c r="A154" s="796"/>
      <c r="B154" s="1065" t="s">
        <v>235</v>
      </c>
      <c r="C154" s="1065"/>
      <c r="D154" s="796"/>
      <c r="E154" s="796"/>
      <c r="F154" s="1068"/>
      <c r="G154" s="1068"/>
      <c r="H154" s="1042"/>
      <c r="I154" s="1068"/>
      <c r="J154" s="1068"/>
    </row>
    <row r="155">
      <c r="A155" s="796"/>
      <c r="B155" s="1065" t="s">
        <v>236</v>
      </c>
      <c r="C155" s="1065"/>
      <c r="D155" s="796"/>
      <c r="E155" s="796"/>
      <c r="F155" s="1068"/>
      <c r="G155" s="1068"/>
      <c r="H155" s="1042"/>
      <c r="I155" s="1068"/>
      <c r="J155" s="1068"/>
    </row>
    <row r="156">
      <c r="A156" s="796"/>
      <c r="B156" s="1065" t="s">
        <v>237</v>
      </c>
      <c r="C156" s="1065"/>
      <c r="D156" s="796"/>
      <c r="E156" s="796"/>
      <c r="F156" s="1068"/>
      <c r="G156" s="1068"/>
      <c r="H156" s="1042"/>
      <c r="I156" s="1068"/>
      <c r="J156" s="1068"/>
    </row>
    <row r="157">
      <c r="A157" s="796"/>
      <c r="B157" s="1065" t="s">
        <v>238</v>
      </c>
      <c r="C157" s="1065"/>
      <c r="D157" s="796"/>
      <c r="E157" s="796"/>
      <c r="F157" s="1068"/>
      <c r="G157" s="1068"/>
      <c r="H157" s="1042"/>
      <c r="I157" s="1068"/>
      <c r="J157" s="1068"/>
    </row>
    <row r="158">
      <c r="A158" s="796"/>
      <c r="B158" s="1065" t="s">
        <v>239</v>
      </c>
      <c r="C158" s="1065"/>
      <c r="D158" s="796"/>
      <c r="E158" s="796"/>
      <c r="F158" s="1068"/>
      <c r="G158" s="1068"/>
      <c r="H158" s="1042"/>
      <c r="I158" s="1068"/>
      <c r="J158" s="1068"/>
    </row>
    <row r="159">
      <c r="A159" s="796"/>
      <c r="B159" s="1065" t="s">
        <v>240</v>
      </c>
      <c r="C159" s="1065"/>
      <c r="D159" s="796"/>
      <c r="E159" s="796"/>
      <c r="F159" s="1068"/>
      <c r="G159" s="1068"/>
      <c r="H159" s="1042"/>
      <c r="I159" s="1068"/>
      <c r="J159" s="1068"/>
    </row>
    <row r="160">
      <c r="A160" s="796"/>
      <c r="B160" s="1065" t="s">
        <v>241</v>
      </c>
      <c r="C160" s="1065"/>
      <c r="D160" s="796"/>
      <c r="E160" s="796"/>
      <c r="F160" s="1068"/>
      <c r="G160" s="1068"/>
      <c r="H160" s="1042"/>
      <c r="I160" s="1068"/>
      <c r="J160" s="1068"/>
    </row>
    <row r="161">
      <c r="A161" s="796"/>
      <c r="B161" s="1065" t="s">
        <v>242</v>
      </c>
      <c r="C161" s="1065"/>
      <c r="D161" s="796"/>
      <c r="E161" s="796"/>
      <c r="F161" s="1068"/>
      <c r="G161" s="1068"/>
      <c r="H161" s="1042"/>
      <c r="I161" s="1068"/>
      <c r="J161" s="1068"/>
    </row>
    <row r="162">
      <c r="A162" s="796"/>
      <c r="B162" s="1065" t="s">
        <v>243</v>
      </c>
      <c r="C162" s="1065"/>
      <c r="D162" s="796"/>
      <c r="E162" s="796"/>
      <c r="F162" s="1068"/>
      <c r="G162" s="1068"/>
      <c r="H162" s="1042"/>
      <c r="I162" s="1068"/>
      <c r="J162" s="1068"/>
    </row>
    <row r="163">
      <c r="A163" s="796"/>
      <c r="B163" s="1065" t="s">
        <v>1018</v>
      </c>
      <c r="C163" s="1065"/>
      <c r="D163" s="796"/>
      <c r="E163" s="796"/>
      <c r="F163" s="1068"/>
      <c r="G163" s="1068"/>
      <c r="H163" s="1042"/>
      <c r="I163" s="1068"/>
      <c r="J163" s="1068"/>
    </row>
    <row r="164">
      <c r="A164" s="796"/>
      <c r="B164" s="1065" t="s">
        <v>246</v>
      </c>
      <c r="C164" s="1065"/>
      <c r="D164" s="796"/>
      <c r="E164" s="796"/>
      <c r="F164" s="1068"/>
      <c r="G164" s="1068"/>
      <c r="H164" s="1042"/>
      <c r="I164" s="1068"/>
      <c r="J164" s="1068"/>
    </row>
    <row r="165">
      <c r="A165" s="796"/>
      <c r="B165" s="1065" t="s">
        <v>249</v>
      </c>
      <c r="C165" s="1065"/>
      <c r="D165" s="796"/>
      <c r="E165" s="796"/>
      <c r="F165" s="1068"/>
      <c r="G165" s="1068"/>
      <c r="H165" s="1042"/>
      <c r="I165" s="1068"/>
      <c r="J165" s="1068"/>
    </row>
    <row r="166">
      <c r="A166" s="796"/>
      <c r="B166" s="1065" t="s">
        <v>250</v>
      </c>
      <c r="C166" s="1065"/>
      <c r="D166" s="796"/>
      <c r="E166" s="796"/>
      <c r="F166" s="1068"/>
      <c r="G166" s="1068"/>
      <c r="H166" s="1042"/>
      <c r="I166" s="1068"/>
      <c r="J166" s="1068"/>
    </row>
    <row r="167">
      <c r="A167" s="796"/>
      <c r="B167" s="1065" t="s">
        <v>251</v>
      </c>
      <c r="C167" s="1065"/>
      <c r="D167" s="796"/>
      <c r="E167" s="796"/>
      <c r="F167" s="1068"/>
      <c r="G167" s="1068"/>
      <c r="H167" s="1042"/>
      <c r="I167" s="1068"/>
      <c r="J167" s="1068"/>
    </row>
    <row r="168">
      <c r="A168" s="796"/>
      <c r="B168" s="1065" t="s">
        <v>253</v>
      </c>
      <c r="C168" s="1065"/>
      <c r="D168" s="796"/>
      <c r="E168" s="796"/>
      <c r="F168" s="1068"/>
      <c r="G168" s="1068"/>
      <c r="H168" s="1042"/>
      <c r="I168" s="1068"/>
      <c r="J168" s="1068"/>
    </row>
    <row r="169">
      <c r="A169" s="796"/>
      <c r="B169" s="1065" t="s">
        <v>255</v>
      </c>
      <c r="C169" s="1065"/>
      <c r="D169" s="796"/>
      <c r="E169" s="796"/>
      <c r="F169" s="1068"/>
      <c r="G169" s="1068"/>
      <c r="H169" s="1042"/>
      <c r="I169" s="1068"/>
      <c r="J169" s="1068"/>
    </row>
    <row r="170">
      <c r="A170" s="796"/>
      <c r="B170" s="1065" t="s">
        <v>1019</v>
      </c>
      <c r="C170" s="1065"/>
      <c r="D170" s="796"/>
      <c r="E170" s="796"/>
      <c r="F170" s="1068"/>
      <c r="G170" s="1068"/>
      <c r="H170" s="1042"/>
      <c r="I170" s="1068"/>
      <c r="J170" s="1068"/>
    </row>
    <row r="171">
      <c r="A171" s="796"/>
      <c r="B171" s="1065" t="s">
        <v>257</v>
      </c>
      <c r="C171" s="1065"/>
      <c r="D171" s="796"/>
      <c r="E171" s="796"/>
      <c r="F171" s="1068"/>
      <c r="G171" s="1068"/>
      <c r="H171" s="1042"/>
      <c r="I171" s="1068"/>
      <c r="J171" s="1068"/>
    </row>
    <row r="172">
      <c r="A172" s="796"/>
      <c r="B172" s="1065" t="s">
        <v>259</v>
      </c>
      <c r="C172" s="1065"/>
      <c r="D172" s="796"/>
      <c r="E172" s="796"/>
      <c r="F172" s="1068"/>
      <c r="G172" s="1068"/>
      <c r="H172" s="1042"/>
      <c r="I172" s="1068"/>
      <c r="J172" s="1068"/>
    </row>
    <row r="173">
      <c r="A173" s="796"/>
      <c r="B173" s="1065" t="s">
        <v>260</v>
      </c>
      <c r="C173" s="1065"/>
      <c r="D173" s="796"/>
      <c r="E173" s="796"/>
      <c r="F173" s="1068"/>
      <c r="G173" s="1068"/>
      <c r="H173" s="1042"/>
      <c r="I173" s="1068"/>
      <c r="J173" s="1068"/>
    </row>
    <row r="174">
      <c r="A174" s="796"/>
      <c r="B174" s="1065" t="s">
        <v>261</v>
      </c>
      <c r="C174" s="1065"/>
      <c r="D174" s="796"/>
      <c r="E174" s="796"/>
      <c r="F174" s="1068"/>
      <c r="G174" s="1068"/>
      <c r="H174" s="1042"/>
      <c r="I174" s="1068"/>
      <c r="J174" s="1068"/>
    </row>
    <row r="175">
      <c r="A175" s="796"/>
      <c r="B175" s="1065" t="s">
        <v>262</v>
      </c>
      <c r="C175" s="1065"/>
      <c r="D175" s="796"/>
      <c r="E175" s="796"/>
      <c r="F175" s="1068"/>
      <c r="G175" s="1068"/>
      <c r="H175" s="1042"/>
      <c r="I175" s="1068"/>
      <c r="J175" s="1068"/>
    </row>
    <row r="176">
      <c r="A176" s="796"/>
      <c r="B176" s="1065" t="s">
        <v>263</v>
      </c>
      <c r="C176" s="1065"/>
      <c r="D176" s="796"/>
      <c r="E176" s="796"/>
      <c r="F176" s="1068"/>
      <c r="G176" s="1068"/>
      <c r="H176" s="1042"/>
      <c r="I176" s="1068"/>
      <c r="J176" s="1068"/>
    </row>
    <row r="177">
      <c r="A177" s="796"/>
      <c r="B177" s="1065" t="s">
        <v>264</v>
      </c>
      <c r="C177" s="1065"/>
      <c r="D177" s="796"/>
      <c r="E177" s="796"/>
      <c r="F177" s="1068"/>
      <c r="G177" s="1068"/>
      <c r="H177" s="1042"/>
      <c r="I177" s="1068"/>
      <c r="J177" s="1068"/>
    </row>
    <row r="178">
      <c r="A178" s="796"/>
      <c r="B178" s="1065" t="s">
        <v>266</v>
      </c>
      <c r="C178" s="1065"/>
      <c r="D178" s="796"/>
      <c r="E178" s="796"/>
      <c r="F178" s="1068"/>
      <c r="G178" s="1068"/>
      <c r="H178" s="1042"/>
      <c r="I178" s="1068"/>
      <c r="J178" s="1068"/>
    </row>
    <row r="179">
      <c r="A179" s="796"/>
      <c r="B179" s="1065" t="s">
        <v>269</v>
      </c>
      <c r="C179" s="1065"/>
      <c r="D179" s="796"/>
      <c r="E179" s="796"/>
      <c r="F179" s="1068"/>
      <c r="G179" s="1068"/>
      <c r="H179" s="1042"/>
      <c r="I179" s="1068"/>
      <c r="J179" s="1068"/>
    </row>
    <row r="180">
      <c r="A180" s="796"/>
      <c r="B180" s="1065" t="s">
        <v>270</v>
      </c>
      <c r="C180" s="1065"/>
      <c r="D180" s="796"/>
      <c r="E180" s="796"/>
      <c r="F180" s="1068"/>
      <c r="G180" s="1068"/>
      <c r="H180" s="1042"/>
      <c r="I180" s="1068"/>
      <c r="J180" s="1068"/>
    </row>
    <row r="181">
      <c r="A181" s="796"/>
      <c r="B181" s="1065" t="s">
        <v>271</v>
      </c>
      <c r="C181" s="1065"/>
      <c r="D181" s="796"/>
      <c r="E181" s="796"/>
      <c r="F181" s="1068"/>
      <c r="G181" s="1068"/>
      <c r="H181" s="1042"/>
      <c r="I181" s="1068"/>
      <c r="J181" s="1068"/>
    </row>
    <row r="182">
      <c r="A182" s="796"/>
      <c r="B182" s="1065" t="s">
        <v>273</v>
      </c>
      <c r="C182" s="1065"/>
      <c r="D182" s="796"/>
      <c r="E182" s="796"/>
      <c r="F182" s="1068"/>
      <c r="G182" s="1068"/>
      <c r="H182" s="1042"/>
      <c r="I182" s="1068"/>
      <c r="J182" s="1068"/>
    </row>
    <row r="183">
      <c r="A183" s="796"/>
      <c r="B183" s="1065" t="s">
        <v>274</v>
      </c>
      <c r="C183" s="1065"/>
      <c r="D183" s="796"/>
      <c r="E183" s="796"/>
      <c r="F183" s="1068"/>
      <c r="G183" s="1068"/>
      <c r="H183" s="1042"/>
      <c r="I183" s="1068"/>
      <c r="J183" s="1068"/>
    </row>
    <row r="184">
      <c r="A184" s="796"/>
      <c r="B184" s="1065" t="s">
        <v>276</v>
      </c>
      <c r="C184" s="1065"/>
      <c r="D184" s="796"/>
      <c r="E184" s="796"/>
      <c r="F184" s="1068"/>
      <c r="G184" s="1068"/>
      <c r="H184" s="1042"/>
      <c r="I184" s="1068"/>
      <c r="J184" s="1068"/>
    </row>
    <row r="185">
      <c r="A185" s="796"/>
      <c r="B185" s="1065" t="s">
        <v>277</v>
      </c>
      <c r="C185" s="1065"/>
      <c r="D185" s="796"/>
      <c r="E185" s="796"/>
      <c r="F185" s="1068"/>
      <c r="G185" s="1068"/>
      <c r="H185" s="1042"/>
      <c r="I185" s="1068"/>
      <c r="J185" s="1068"/>
    </row>
    <row r="186">
      <c r="A186" s="796"/>
      <c r="B186" s="1065" t="s">
        <v>278</v>
      </c>
      <c r="C186" s="1065"/>
      <c r="D186" s="796"/>
      <c r="E186" s="796"/>
      <c r="F186" s="1068"/>
      <c r="G186" s="1068"/>
      <c r="H186" s="1042"/>
      <c r="I186" s="1068"/>
      <c r="J186" s="1068"/>
    </row>
    <row r="187">
      <c r="A187" s="796"/>
      <c r="B187" s="1065" t="s">
        <v>279</v>
      </c>
      <c r="C187" s="1065"/>
      <c r="D187" s="796"/>
      <c r="E187" s="796"/>
      <c r="F187" s="1068"/>
      <c r="G187" s="1068"/>
      <c r="H187" s="1042"/>
      <c r="I187" s="1068"/>
      <c r="J187" s="1068"/>
    </row>
    <row r="188">
      <c r="A188" s="796"/>
      <c r="B188" s="1065" t="s">
        <v>1020</v>
      </c>
      <c r="C188" s="1065"/>
      <c r="D188" s="796"/>
      <c r="E188" s="796"/>
      <c r="F188" s="1068"/>
      <c r="G188" s="1068"/>
      <c r="H188" s="1042"/>
      <c r="I188" s="1068"/>
      <c r="J188" s="1068"/>
    </row>
    <row r="189">
      <c r="A189" s="796"/>
      <c r="B189" s="1065" t="s">
        <v>281</v>
      </c>
      <c r="C189" s="1065"/>
      <c r="D189" s="796"/>
      <c r="E189" s="796"/>
      <c r="F189" s="1068"/>
      <c r="G189" s="1068"/>
      <c r="H189" s="1042"/>
      <c r="I189" s="1068"/>
      <c r="J189" s="1068"/>
    </row>
    <row r="190">
      <c r="A190" s="796"/>
      <c r="B190" s="1065" t="s">
        <v>283</v>
      </c>
      <c r="C190" s="1065"/>
      <c r="D190" s="796"/>
      <c r="E190" s="796"/>
      <c r="F190" s="1068"/>
      <c r="G190" s="1068"/>
      <c r="H190" s="1042"/>
      <c r="I190" s="1068"/>
      <c r="J190" s="1068"/>
    </row>
    <row r="191">
      <c r="A191" s="796"/>
      <c r="B191" s="1065" t="s">
        <v>285</v>
      </c>
      <c r="C191" s="1065"/>
      <c r="D191" s="796"/>
      <c r="E191" s="796"/>
      <c r="F191" s="1068"/>
      <c r="G191" s="1068"/>
      <c r="H191" s="1042"/>
      <c r="I191" s="1068"/>
      <c r="J191" s="1068"/>
    </row>
    <row r="192">
      <c r="A192" s="796"/>
      <c r="B192" s="1065" t="s">
        <v>287</v>
      </c>
      <c r="C192" s="1065"/>
      <c r="D192" s="796"/>
      <c r="E192" s="796"/>
      <c r="F192" s="1068"/>
      <c r="G192" s="1068"/>
      <c r="H192" s="1042"/>
      <c r="I192" s="1068"/>
      <c r="J192" s="1068"/>
    </row>
    <row r="193">
      <c r="A193" s="796"/>
      <c r="B193" s="1065" t="s">
        <v>288</v>
      </c>
      <c r="C193" s="1065"/>
      <c r="D193" s="796"/>
      <c r="E193" s="796"/>
      <c r="F193" s="1068"/>
      <c r="G193" s="1068"/>
      <c r="H193" s="1042"/>
      <c r="I193" s="1068"/>
      <c r="J193" s="1068"/>
    </row>
    <row r="194">
      <c r="A194" s="796"/>
      <c r="B194" s="1065" t="s">
        <v>289</v>
      </c>
      <c r="C194" s="1065"/>
      <c r="D194" s="796"/>
      <c r="E194" s="796"/>
      <c r="F194" s="1068"/>
      <c r="G194" s="1068"/>
      <c r="H194" s="1042"/>
      <c r="I194" s="1068"/>
      <c r="J194" s="1068"/>
    </row>
    <row r="195">
      <c r="A195" s="796"/>
      <c r="B195" s="1065" t="s">
        <v>290</v>
      </c>
      <c r="C195" s="1065"/>
      <c r="D195" s="796"/>
      <c r="E195" s="796"/>
      <c r="F195" s="1068"/>
      <c r="G195" s="1068"/>
      <c r="H195" s="1042"/>
      <c r="I195" s="1068"/>
      <c r="J195" s="1068"/>
    </row>
    <row r="196">
      <c r="A196" s="796"/>
      <c r="B196" s="1065" t="s">
        <v>291</v>
      </c>
      <c r="C196" s="1065"/>
      <c r="D196" s="796"/>
      <c r="E196" s="796"/>
      <c r="F196" s="1068"/>
      <c r="G196" s="1068"/>
      <c r="H196" s="1042"/>
      <c r="I196" s="1068"/>
      <c r="J196" s="1068"/>
    </row>
    <row r="197">
      <c r="A197" s="796"/>
      <c r="B197" s="1065" t="s">
        <v>292</v>
      </c>
      <c r="C197" s="1065"/>
      <c r="D197" s="796"/>
      <c r="E197" s="796"/>
      <c r="F197" s="1068"/>
      <c r="G197" s="1068"/>
      <c r="H197" s="1042"/>
      <c r="I197" s="1068"/>
      <c r="J197" s="1068"/>
    </row>
    <row r="198">
      <c r="A198" s="796"/>
      <c r="B198" s="1065" t="s">
        <v>1021</v>
      </c>
      <c r="C198" s="1065"/>
      <c r="D198" s="796"/>
      <c r="E198" s="796"/>
      <c r="F198" s="1068"/>
      <c r="G198" s="1068"/>
      <c r="H198" s="1042"/>
      <c r="I198" s="1068"/>
      <c r="J198" s="1068"/>
    </row>
    <row r="199">
      <c r="A199" s="796"/>
      <c r="B199" s="1065" t="s">
        <v>294</v>
      </c>
      <c r="C199" s="1065"/>
      <c r="D199" s="796"/>
      <c r="E199" s="796"/>
      <c r="F199" s="1068"/>
      <c r="G199" s="1068"/>
      <c r="H199" s="1042"/>
      <c r="I199" s="1068"/>
      <c r="J199" s="1068"/>
    </row>
    <row r="200">
      <c r="A200" s="796"/>
      <c r="B200" s="1065" t="s">
        <v>297</v>
      </c>
      <c r="C200" s="1065"/>
      <c r="D200" s="796"/>
      <c r="E200" s="796"/>
      <c r="F200" s="1068"/>
      <c r="G200" s="1068"/>
      <c r="H200" s="1042"/>
      <c r="I200" s="1068"/>
      <c r="J200" s="1068"/>
    </row>
    <row r="201">
      <c r="A201" s="796"/>
      <c r="B201" s="1065" t="s">
        <v>298</v>
      </c>
      <c r="C201" s="1065"/>
      <c r="D201" s="796"/>
      <c r="E201" s="796"/>
      <c r="F201" s="1068"/>
      <c r="G201" s="1068"/>
      <c r="H201" s="1042"/>
      <c r="I201" s="1068"/>
      <c r="J201" s="1068"/>
    </row>
    <row r="202">
      <c r="A202" s="796"/>
      <c r="B202" s="1065" t="s">
        <v>299</v>
      </c>
      <c r="C202" s="1065"/>
      <c r="D202" s="796"/>
      <c r="E202" s="796"/>
      <c r="F202" s="1068"/>
      <c r="G202" s="1068"/>
      <c r="H202" s="1042"/>
      <c r="I202" s="1068"/>
      <c r="J202" s="1068"/>
    </row>
    <row r="203">
      <c r="A203" s="796"/>
      <c r="B203" s="1065" t="s">
        <v>300</v>
      </c>
      <c r="C203" s="1065"/>
      <c r="D203" s="796"/>
      <c r="E203" s="796"/>
      <c r="F203" s="1068"/>
      <c r="G203" s="1068"/>
      <c r="H203" s="1042"/>
      <c r="I203" s="1068"/>
      <c r="J203" s="1068"/>
    </row>
    <row r="204">
      <c r="A204" s="796"/>
      <c r="B204" s="1065" t="s">
        <v>301</v>
      </c>
      <c r="C204" s="1065"/>
      <c r="D204" s="796"/>
      <c r="E204" s="796"/>
      <c r="F204" s="1068"/>
      <c r="G204" s="1068"/>
      <c r="H204" s="1042"/>
      <c r="I204" s="1068"/>
      <c r="J204" s="1068"/>
    </row>
    <row r="205">
      <c r="A205" s="796"/>
      <c r="B205" s="1065" t="s">
        <v>302</v>
      </c>
      <c r="C205" s="1065"/>
      <c r="D205" s="796"/>
      <c r="E205" s="796"/>
      <c r="F205" s="1068"/>
      <c r="G205" s="1068"/>
      <c r="H205" s="1042"/>
      <c r="I205" s="1068"/>
      <c r="J205" s="1068"/>
    </row>
    <row r="206">
      <c r="A206" s="796"/>
      <c r="B206" s="1065" t="s">
        <v>303</v>
      </c>
      <c r="C206" s="1065"/>
      <c r="D206" s="796"/>
      <c r="E206" s="796"/>
      <c r="F206" s="1068"/>
      <c r="G206" s="1068"/>
      <c r="H206" s="1042"/>
      <c r="I206" s="1068"/>
      <c r="J206" s="1068"/>
    </row>
    <row r="207">
      <c r="A207" s="796"/>
      <c r="B207" s="1065" t="s">
        <v>304</v>
      </c>
      <c r="C207" s="1065"/>
      <c r="D207" s="796"/>
      <c r="E207" s="796"/>
      <c r="F207" s="1068"/>
      <c r="G207" s="1068"/>
      <c r="H207" s="1042"/>
      <c r="I207" s="1068"/>
      <c r="J207" s="1068"/>
    </row>
    <row r="208">
      <c r="A208" s="796"/>
      <c r="B208" s="1065" t="s">
        <v>306</v>
      </c>
      <c r="C208" s="1065"/>
      <c r="D208" s="796"/>
      <c r="E208" s="796"/>
      <c r="F208" s="1068"/>
      <c r="G208" s="1068"/>
      <c r="H208" s="1042"/>
      <c r="I208" s="1068"/>
      <c r="J208" s="1068"/>
    </row>
    <row r="209">
      <c r="A209" s="796"/>
      <c r="B209" s="1065" t="s">
        <v>307</v>
      </c>
      <c r="C209" s="1065"/>
      <c r="D209" s="796"/>
      <c r="E209" s="796"/>
      <c r="F209" s="1068"/>
      <c r="G209" s="1068"/>
      <c r="H209" s="1042"/>
      <c r="I209" s="1068"/>
      <c r="J209" s="1068"/>
    </row>
    <row r="210">
      <c r="A210" s="796"/>
      <c r="B210" s="1065" t="s">
        <v>308</v>
      </c>
      <c r="C210" s="1065"/>
      <c r="D210" s="796"/>
      <c r="E210" s="796"/>
      <c r="F210" s="1068"/>
      <c r="G210" s="1068"/>
      <c r="H210" s="1042"/>
      <c r="I210" s="1068"/>
      <c r="J210" s="1068"/>
    </row>
    <row r="211">
      <c r="A211" s="796"/>
      <c r="B211" s="1065" t="s">
        <v>309</v>
      </c>
      <c r="C211" s="1065"/>
      <c r="D211" s="796"/>
      <c r="E211" s="796"/>
      <c r="F211" s="1068"/>
      <c r="G211" s="1068"/>
      <c r="H211" s="1042"/>
      <c r="I211" s="1068"/>
      <c r="J211" s="1068"/>
    </row>
    <row r="212">
      <c r="A212" s="796"/>
      <c r="B212" s="1065" t="s">
        <v>310</v>
      </c>
      <c r="C212" s="1065"/>
      <c r="D212" s="796"/>
      <c r="E212" s="796"/>
      <c r="F212" s="1068"/>
      <c r="G212" s="1068"/>
      <c r="H212" s="1042"/>
      <c r="I212" s="1068"/>
      <c r="J212" s="1068"/>
    </row>
    <row r="213">
      <c r="A213" s="796"/>
      <c r="B213" s="1065" t="s">
        <v>1022</v>
      </c>
      <c r="C213" s="1065"/>
      <c r="D213" s="796"/>
      <c r="E213" s="796"/>
      <c r="F213" s="1068"/>
      <c r="G213" s="1068"/>
      <c r="H213" s="1042"/>
      <c r="I213" s="1068"/>
      <c r="J213" s="1068"/>
    </row>
    <row r="214">
      <c r="A214" s="796"/>
      <c r="B214" s="1065" t="s">
        <v>312</v>
      </c>
      <c r="C214" s="1065"/>
      <c r="D214" s="796"/>
      <c r="E214" s="796"/>
      <c r="F214" s="1068"/>
      <c r="G214" s="1068"/>
      <c r="H214" s="1042"/>
      <c r="I214" s="1068"/>
      <c r="J214" s="1068"/>
    </row>
    <row r="215">
      <c r="A215" s="796"/>
      <c r="B215" s="1065" t="s">
        <v>313</v>
      </c>
      <c r="C215" s="1065"/>
      <c r="D215" s="796"/>
      <c r="E215" s="796"/>
      <c r="F215" s="1068"/>
      <c r="G215" s="1068"/>
      <c r="H215" s="1042"/>
      <c r="I215" s="1068"/>
      <c r="J215" s="1068"/>
    </row>
    <row r="216">
      <c r="A216" s="796"/>
      <c r="B216" s="1065" t="s">
        <v>315</v>
      </c>
      <c r="C216" s="1065"/>
      <c r="D216" s="796"/>
      <c r="E216" s="796"/>
      <c r="F216" s="1068"/>
      <c r="G216" s="1068"/>
      <c r="H216" s="1042"/>
      <c r="I216" s="1068"/>
      <c r="J216" s="1068"/>
    </row>
    <row r="217">
      <c r="A217" s="796"/>
      <c r="B217" s="1065" t="s">
        <v>317</v>
      </c>
      <c r="C217" s="1065"/>
      <c r="D217" s="796"/>
      <c r="E217" s="796"/>
      <c r="F217" s="1068"/>
      <c r="G217" s="1068"/>
      <c r="H217" s="1042"/>
      <c r="I217" s="1068"/>
      <c r="J217" s="1068"/>
    </row>
    <row r="218">
      <c r="A218" s="796"/>
      <c r="B218" s="1065" t="s">
        <v>1023</v>
      </c>
      <c r="C218" s="1065"/>
      <c r="D218" s="796"/>
      <c r="E218" s="796"/>
      <c r="F218" s="1068"/>
      <c r="G218" s="1068"/>
      <c r="H218" s="1042"/>
      <c r="I218" s="1068"/>
      <c r="J218" s="1068"/>
    </row>
    <row r="219">
      <c r="A219" s="796"/>
      <c r="B219" s="1065" t="s">
        <v>319</v>
      </c>
      <c r="C219" s="1065"/>
      <c r="D219" s="796"/>
      <c r="E219" s="796"/>
      <c r="F219" s="1068"/>
      <c r="G219" s="1068"/>
      <c r="H219" s="1042"/>
      <c r="I219" s="1068"/>
      <c r="J219" s="1068"/>
    </row>
    <row r="220">
      <c r="A220" s="796"/>
      <c r="B220" s="1065" t="s">
        <v>320</v>
      </c>
      <c r="C220" s="1065"/>
      <c r="D220" s="796"/>
      <c r="E220" s="796"/>
      <c r="F220" s="1068"/>
      <c r="G220" s="1068"/>
      <c r="H220" s="1042"/>
      <c r="I220" s="1068"/>
      <c r="J220" s="1068"/>
    </row>
    <row r="221">
      <c r="A221" s="796"/>
      <c r="B221" s="1065" t="s">
        <v>322</v>
      </c>
      <c r="C221" s="1065"/>
      <c r="D221" s="796"/>
      <c r="E221" s="796"/>
      <c r="F221" s="1068"/>
      <c r="G221" s="1068"/>
      <c r="H221" s="1042"/>
      <c r="I221" s="1068"/>
      <c r="J221" s="1068"/>
    </row>
    <row r="222">
      <c r="A222" s="796"/>
      <c r="B222" s="1065" t="s">
        <v>1024</v>
      </c>
      <c r="C222" s="1065"/>
      <c r="D222" s="796"/>
      <c r="E222" s="796"/>
      <c r="F222" s="1068"/>
      <c r="G222" s="1068"/>
      <c r="H222" s="1042"/>
      <c r="I222" s="1068"/>
      <c r="J222" s="1068"/>
    </row>
    <row r="223">
      <c r="A223" s="796"/>
      <c r="B223" s="1065" t="s">
        <v>324</v>
      </c>
      <c r="C223" s="1065"/>
      <c r="D223" s="796"/>
      <c r="E223" s="796"/>
      <c r="F223" s="1068"/>
      <c r="G223" s="1068"/>
      <c r="H223" s="1042"/>
      <c r="I223" s="1068"/>
      <c r="J223" s="1068"/>
    </row>
    <row r="224">
      <c r="A224" s="796"/>
      <c r="B224" s="1065" t="s">
        <v>326</v>
      </c>
      <c r="C224" s="1065"/>
      <c r="D224" s="796"/>
      <c r="E224" s="796"/>
      <c r="F224" s="1068"/>
      <c r="G224" s="1068"/>
      <c r="H224" s="1042"/>
      <c r="I224" s="1068"/>
      <c r="J224" s="1068"/>
    </row>
    <row r="225">
      <c r="A225" s="796"/>
      <c r="B225" s="1065" t="s">
        <v>328</v>
      </c>
      <c r="C225" s="1065"/>
      <c r="D225" s="796"/>
      <c r="E225" s="796"/>
      <c r="F225" s="1068"/>
      <c r="G225" s="1068"/>
      <c r="H225" s="1042"/>
      <c r="I225" s="1068"/>
      <c r="J225" s="1068"/>
    </row>
    <row r="226">
      <c r="A226" s="796"/>
      <c r="B226" s="1065" t="s">
        <v>330</v>
      </c>
      <c r="C226" s="1065"/>
      <c r="D226" s="796"/>
      <c r="E226" s="796"/>
      <c r="F226" s="1068"/>
      <c r="G226" s="1068"/>
      <c r="H226" s="1042"/>
      <c r="I226" s="1068"/>
      <c r="J226" s="1068"/>
    </row>
    <row r="227">
      <c r="A227" s="796"/>
      <c r="B227" s="1065" t="s">
        <v>1025</v>
      </c>
      <c r="C227" s="1065"/>
      <c r="D227" s="796"/>
      <c r="E227" s="796"/>
      <c r="F227" s="1068"/>
      <c r="G227" s="1068"/>
      <c r="H227" s="1042"/>
      <c r="I227" s="1068"/>
      <c r="J227" s="1068"/>
    </row>
    <row r="228">
      <c r="A228" s="796"/>
      <c r="B228" s="1065" t="s">
        <v>333</v>
      </c>
      <c r="C228" s="1065"/>
      <c r="D228" s="796"/>
      <c r="E228" s="796"/>
      <c r="F228" s="1068"/>
      <c r="G228" s="1068"/>
      <c r="H228" s="1042"/>
      <c r="I228" s="1068"/>
      <c r="J228" s="1068"/>
    </row>
    <row r="229">
      <c r="A229" s="796"/>
      <c r="B229" s="1065" t="s">
        <v>335</v>
      </c>
      <c r="C229" s="1065"/>
      <c r="D229" s="796"/>
      <c r="E229" s="796"/>
      <c r="F229" s="1068"/>
      <c r="G229" s="1068"/>
      <c r="H229" s="1042"/>
      <c r="I229" s="1068"/>
      <c r="J229" s="1068"/>
    </row>
    <row r="230">
      <c r="A230" s="796"/>
      <c r="B230" s="1065" t="s">
        <v>336</v>
      </c>
      <c r="C230" s="1065"/>
      <c r="D230" s="796"/>
      <c r="E230" s="796"/>
      <c r="F230" s="1068"/>
      <c r="G230" s="1068"/>
      <c r="H230" s="1042"/>
      <c r="I230" s="1068"/>
      <c r="J230" s="1068"/>
    </row>
    <row r="231">
      <c r="A231" s="796"/>
      <c r="B231" s="1065" t="s">
        <v>337</v>
      </c>
      <c r="C231" s="1065"/>
      <c r="D231" s="796"/>
      <c r="E231" s="796"/>
      <c r="F231" s="1068"/>
      <c r="G231" s="1068"/>
      <c r="H231" s="1042"/>
      <c r="I231" s="1068"/>
      <c r="J231" s="1068"/>
    </row>
    <row r="232">
      <c r="A232" s="796"/>
      <c r="B232" s="1065" t="s">
        <v>338</v>
      </c>
      <c r="C232" s="1065"/>
      <c r="D232" s="796"/>
      <c r="E232" s="796"/>
      <c r="F232" s="1068"/>
      <c r="G232" s="1068"/>
      <c r="H232" s="1042"/>
      <c r="I232" s="1068"/>
      <c r="J232" s="1068"/>
    </row>
    <row r="233">
      <c r="A233" s="796"/>
      <c r="B233" s="1065" t="s">
        <v>1026</v>
      </c>
      <c r="C233" s="1065"/>
      <c r="D233" s="796"/>
      <c r="E233" s="796"/>
      <c r="F233" s="1068"/>
      <c r="G233" s="1068"/>
      <c r="H233" s="1042"/>
      <c r="I233" s="1068"/>
      <c r="J233" s="1068"/>
    </row>
    <row r="234">
      <c r="A234" s="796"/>
      <c r="B234" s="1065" t="s">
        <v>341</v>
      </c>
      <c r="C234" s="1065"/>
      <c r="D234" s="796"/>
      <c r="E234" s="796"/>
      <c r="F234" s="1068"/>
      <c r="G234" s="1068"/>
      <c r="H234" s="1042"/>
      <c r="I234" s="1068"/>
      <c r="J234" s="1068"/>
    </row>
    <row r="235">
      <c r="A235" s="796"/>
      <c r="B235" s="1065" t="s">
        <v>342</v>
      </c>
      <c r="C235" s="1065"/>
      <c r="D235" s="796"/>
      <c r="E235" s="796"/>
      <c r="F235" s="1068"/>
      <c r="G235" s="1068"/>
      <c r="H235" s="1042"/>
      <c r="I235" s="1068"/>
      <c r="J235" s="1068"/>
    </row>
    <row r="236">
      <c r="A236" s="796"/>
      <c r="B236" s="1065" t="s">
        <v>343</v>
      </c>
      <c r="C236" s="1065"/>
      <c r="D236" s="796"/>
      <c r="E236" s="796"/>
      <c r="F236" s="1068"/>
      <c r="G236" s="1068"/>
      <c r="H236" s="1042"/>
      <c r="I236" s="1068"/>
      <c r="J236" s="1068"/>
    </row>
    <row r="237">
      <c r="A237" s="796"/>
      <c r="B237" s="1065" t="s">
        <v>1027</v>
      </c>
      <c r="C237" s="1065"/>
      <c r="D237" s="796"/>
      <c r="E237" s="796"/>
      <c r="F237" s="1068"/>
      <c r="G237" s="1068"/>
      <c r="H237" s="1042"/>
      <c r="I237" s="1068"/>
      <c r="J237" s="1068"/>
    </row>
    <row r="238">
      <c r="A238" s="796"/>
      <c r="B238" s="1065" t="s">
        <v>346</v>
      </c>
      <c r="C238" s="1065"/>
      <c r="D238" s="796"/>
      <c r="E238" s="796"/>
      <c r="F238" s="1068"/>
      <c r="G238" s="1068"/>
      <c r="H238" s="1042"/>
      <c r="I238" s="1068"/>
      <c r="J238" s="1068"/>
    </row>
    <row r="239">
      <c r="A239" s="796"/>
      <c r="B239" s="1065" t="s">
        <v>348</v>
      </c>
      <c r="C239" s="1065"/>
      <c r="D239" s="796"/>
      <c r="E239" s="796"/>
      <c r="F239" s="1068"/>
      <c r="G239" s="1068"/>
      <c r="H239" s="1042"/>
      <c r="I239" s="1068"/>
      <c r="J239" s="1068"/>
    </row>
    <row r="240">
      <c r="A240" s="796"/>
      <c r="B240" s="1065" t="s">
        <v>349</v>
      </c>
      <c r="C240" s="1065"/>
      <c r="D240" s="796"/>
      <c r="E240" s="796"/>
      <c r="F240" s="1068"/>
      <c r="G240" s="1068"/>
      <c r="H240" s="1042"/>
      <c r="I240" s="1068"/>
      <c r="J240" s="1068"/>
    </row>
    <row r="241">
      <c r="A241" s="796"/>
      <c r="B241" s="1065" t="s">
        <v>1028</v>
      </c>
      <c r="C241" s="1065"/>
      <c r="D241" s="796"/>
      <c r="E241" s="796"/>
      <c r="F241" s="1068"/>
      <c r="G241" s="1068"/>
      <c r="H241" s="1042"/>
      <c r="I241" s="1068"/>
      <c r="J241" s="1068"/>
    </row>
    <row r="242">
      <c r="A242" s="796"/>
      <c r="B242" s="1065" t="s">
        <v>351</v>
      </c>
      <c r="C242" s="1065"/>
      <c r="D242" s="796"/>
      <c r="E242" s="796"/>
      <c r="F242" s="1068"/>
      <c r="G242" s="1068"/>
      <c r="H242" s="1042"/>
      <c r="I242" s="1068"/>
      <c r="J242" s="1068"/>
    </row>
    <row r="243">
      <c r="A243" s="796"/>
      <c r="B243" s="1065" t="s">
        <v>354</v>
      </c>
      <c r="C243" s="1065"/>
      <c r="D243" s="796"/>
      <c r="E243" s="796"/>
      <c r="F243" s="1068"/>
      <c r="G243" s="1068"/>
      <c r="H243" s="1042"/>
      <c r="I243" s="1068"/>
      <c r="J243" s="1068"/>
    </row>
    <row r="244">
      <c r="A244" s="796"/>
      <c r="B244" s="1065" t="s">
        <v>1029</v>
      </c>
      <c r="C244" s="1065"/>
      <c r="D244" s="796"/>
      <c r="E244" s="796"/>
      <c r="F244" s="1068"/>
      <c r="G244" s="1068"/>
      <c r="H244" s="1042"/>
      <c r="I244" s="1068"/>
      <c r="J244" s="1068"/>
    </row>
    <row r="245">
      <c r="A245" s="796"/>
      <c r="B245" s="1065" t="s">
        <v>356</v>
      </c>
      <c r="C245" s="1065"/>
      <c r="D245" s="796"/>
      <c r="E245" s="796"/>
      <c r="F245" s="1068"/>
      <c r="G245" s="1068"/>
      <c r="H245" s="1042"/>
      <c r="I245" s="1068"/>
      <c r="J245" s="1068"/>
    </row>
    <row r="246">
      <c r="A246" s="796"/>
      <c r="B246" s="1065" t="s">
        <v>1030</v>
      </c>
      <c r="C246" s="1065"/>
      <c r="D246" s="796"/>
      <c r="E246" s="796"/>
      <c r="F246" s="1068"/>
      <c r="G246" s="1068"/>
      <c r="H246" s="1042"/>
      <c r="I246" s="1068"/>
      <c r="J246" s="1068"/>
    </row>
    <row r="247">
      <c r="A247" s="796"/>
      <c r="B247" s="1065" t="s">
        <v>52</v>
      </c>
      <c r="C247" s="1065"/>
      <c r="D247" s="796"/>
      <c r="E247" s="796"/>
      <c r="F247" s="1068"/>
      <c r="G247" s="1068"/>
      <c r="H247" s="1042"/>
      <c r="I247" s="1068"/>
      <c r="J247" s="1068"/>
    </row>
    <row r="248">
      <c r="A248" s="796"/>
      <c r="B248" s="1065" t="s">
        <v>359</v>
      </c>
      <c r="C248" s="1065"/>
      <c r="D248" s="796"/>
      <c r="E248" s="796"/>
      <c r="F248" s="1068"/>
      <c r="G248" s="1068"/>
      <c r="H248" s="1042"/>
      <c r="I248" s="1068"/>
      <c r="J248" s="1068"/>
    </row>
    <row r="249">
      <c r="A249" s="796"/>
      <c r="B249" s="1065" t="s">
        <v>360</v>
      </c>
      <c r="C249" s="1065"/>
      <c r="D249" s="796"/>
      <c r="E249" s="796"/>
      <c r="F249" s="1068"/>
      <c r="G249" s="1068"/>
      <c r="H249" s="1042"/>
      <c r="I249" s="1068"/>
      <c r="J249" s="1068"/>
    </row>
    <row r="250">
      <c r="A250" s="796"/>
      <c r="B250" s="1065"/>
      <c r="C250" s="1065"/>
      <c r="D250" s="796"/>
      <c r="E250" s="796"/>
      <c r="F250" s="1068"/>
      <c r="G250" s="1068"/>
      <c r="H250" s="1042"/>
      <c r="I250" s="1068"/>
      <c r="J250" s="1068"/>
    </row>
    <row r="251">
      <c r="A251" s="796"/>
      <c r="B251" s="1065"/>
      <c r="C251" s="1065"/>
      <c r="D251" s="796"/>
      <c r="E251" s="796"/>
      <c r="F251" s="1068"/>
      <c r="G251" s="1068"/>
      <c r="H251" s="1042"/>
      <c r="I251" s="1068"/>
      <c r="J251" s="1068"/>
    </row>
    <row r="252">
      <c r="A252" s="796"/>
      <c r="B252" s="1065"/>
      <c r="C252" s="1065"/>
      <c r="D252" s="796"/>
      <c r="E252" s="796"/>
      <c r="F252" s="1068"/>
      <c r="G252" s="1068"/>
      <c r="H252" s="1042"/>
      <c r="I252" s="1068"/>
      <c r="J252" s="1068"/>
    </row>
    <row r="253">
      <c r="A253" s="796"/>
      <c r="B253" s="1065"/>
      <c r="C253" s="1065"/>
      <c r="D253" s="796"/>
      <c r="E253" s="796"/>
      <c r="F253" s="1068"/>
      <c r="G253" s="1068"/>
      <c r="H253" s="1042"/>
      <c r="I253" s="1068"/>
      <c r="J253" s="1068"/>
    </row>
    <row r="254">
      <c r="A254" s="796"/>
      <c r="B254" s="1065"/>
      <c r="C254" s="1065"/>
      <c r="D254" s="796"/>
      <c r="E254" s="796"/>
      <c r="F254" s="1068"/>
      <c r="G254" s="1068"/>
      <c r="H254" s="1042"/>
      <c r="I254" s="1068"/>
      <c r="J254" s="1068"/>
    </row>
    <row r="255">
      <c r="A255" s="796"/>
      <c r="B255" s="1065"/>
      <c r="C255" s="1065"/>
      <c r="D255" s="796"/>
      <c r="E255" s="796"/>
      <c r="F255" s="1068"/>
      <c r="G255" s="1068"/>
      <c r="H255" s="1042"/>
      <c r="I255" s="1068"/>
      <c r="J255" s="1068"/>
    </row>
    <row r="256">
      <c r="A256" s="796"/>
      <c r="B256" s="1065"/>
      <c r="C256" s="1065"/>
      <c r="D256" s="796"/>
      <c r="E256" s="796"/>
      <c r="F256" s="1068"/>
      <c r="G256" s="1068"/>
      <c r="H256" s="1042"/>
      <c r="I256" s="1068"/>
      <c r="J256" s="1068"/>
    </row>
    <row r="257">
      <c r="A257" s="796"/>
      <c r="B257" s="1065"/>
      <c r="C257" s="1065"/>
      <c r="D257" s="796"/>
      <c r="E257" s="796"/>
      <c r="F257" s="1068"/>
      <c r="G257" s="1068"/>
      <c r="H257" s="1042"/>
      <c r="I257" s="1068"/>
      <c r="J257" s="1068"/>
    </row>
    <row r="258">
      <c r="A258" s="796"/>
      <c r="B258" s="1065"/>
      <c r="C258" s="1065"/>
      <c r="D258" s="796"/>
      <c r="E258" s="796"/>
      <c r="F258" s="1068"/>
      <c r="G258" s="1068"/>
      <c r="H258" s="1042"/>
      <c r="I258" s="1068"/>
      <c r="J258" s="1068"/>
    </row>
    <row r="259">
      <c r="A259" s="796"/>
      <c r="B259" s="1065"/>
      <c r="C259" s="1065"/>
      <c r="D259" s="796"/>
      <c r="E259" s="796"/>
      <c r="F259" s="1068"/>
      <c r="G259" s="1068"/>
      <c r="H259" s="1042"/>
      <c r="I259" s="1068"/>
      <c r="J259" s="1068"/>
    </row>
    <row r="260">
      <c r="A260" s="796"/>
      <c r="B260" s="1065"/>
      <c r="C260" s="1065"/>
      <c r="D260" s="796"/>
      <c r="E260" s="796"/>
      <c r="F260" s="1068"/>
      <c r="G260" s="1068"/>
      <c r="H260" s="1042"/>
      <c r="I260" s="1068"/>
      <c r="J260" s="1068"/>
    </row>
    <row r="261">
      <c r="A261" s="796"/>
      <c r="B261" s="1065"/>
      <c r="C261" s="1065"/>
      <c r="D261" s="796"/>
      <c r="E261" s="796"/>
      <c r="F261" s="1068"/>
      <c r="G261" s="1068"/>
      <c r="H261" s="1042"/>
      <c r="I261" s="1068"/>
      <c r="J261" s="1068"/>
    </row>
    <row r="262">
      <c r="A262" s="796"/>
      <c r="B262" s="1065"/>
      <c r="C262" s="1065"/>
      <c r="D262" s="796"/>
      <c r="E262" s="796"/>
      <c r="F262" s="1068"/>
      <c r="G262" s="1068"/>
      <c r="H262" s="1042"/>
      <c r="I262" s="1068"/>
      <c r="J262" s="1068"/>
    </row>
    <row r="263">
      <c r="A263" s="796"/>
      <c r="B263" s="1065"/>
      <c r="C263" s="1065"/>
      <c r="D263" s="796"/>
      <c r="E263" s="796"/>
      <c r="F263" s="1068"/>
      <c r="G263" s="1068"/>
      <c r="H263" s="1042"/>
      <c r="I263" s="1068"/>
      <c r="J263" s="1068"/>
    </row>
    <row r="264">
      <c r="A264" s="796"/>
      <c r="B264" s="1065"/>
      <c r="C264" s="1065"/>
      <c r="D264" s="796"/>
      <c r="E264" s="796"/>
      <c r="F264" s="1068"/>
      <c r="G264" s="1068"/>
      <c r="H264" s="1042"/>
      <c r="I264" s="1068"/>
      <c r="J264" s="1068"/>
    </row>
    <row r="265">
      <c r="A265" s="796"/>
      <c r="B265" s="1065"/>
      <c r="C265" s="1065"/>
      <c r="D265" s="796"/>
      <c r="E265" s="796"/>
      <c r="F265" s="1068"/>
      <c r="G265" s="1068"/>
      <c r="H265" s="1042"/>
      <c r="I265" s="1068"/>
      <c r="J265" s="1068"/>
    </row>
    <row r="266">
      <c r="A266" s="796"/>
      <c r="B266" s="1065"/>
      <c r="C266" s="1065"/>
      <c r="D266" s="796"/>
      <c r="E266" s="796"/>
      <c r="F266" s="1068"/>
      <c r="G266" s="1068"/>
      <c r="H266" s="1042"/>
      <c r="I266" s="1068"/>
      <c r="J266" s="1068"/>
    </row>
    <row r="267">
      <c r="A267" s="796"/>
      <c r="B267" s="1065"/>
      <c r="C267" s="1065"/>
      <c r="D267" s="796"/>
      <c r="E267" s="796"/>
      <c r="F267" s="1068"/>
      <c r="G267" s="1068"/>
      <c r="H267" s="1042"/>
      <c r="I267" s="1068"/>
      <c r="J267" s="1068"/>
    </row>
    <row r="268">
      <c r="A268" s="796"/>
      <c r="B268" s="1065"/>
      <c r="C268" s="1065"/>
      <c r="D268" s="796"/>
      <c r="E268" s="796"/>
      <c r="F268" s="1068"/>
      <c r="G268" s="1068"/>
      <c r="H268" s="1042"/>
      <c r="I268" s="1068"/>
      <c r="J268" s="1068"/>
    </row>
    <row r="269">
      <c r="A269" s="796"/>
      <c r="B269" s="1065"/>
      <c r="C269" s="1065"/>
      <c r="D269" s="796"/>
      <c r="E269" s="796"/>
      <c r="F269" s="1068"/>
      <c r="G269" s="1068"/>
      <c r="H269" s="1042"/>
      <c r="I269" s="1068"/>
      <c r="J269" s="1068"/>
    </row>
    <row r="270">
      <c r="A270" s="796"/>
      <c r="B270" s="1065"/>
      <c r="C270" s="1065"/>
      <c r="D270" s="796"/>
      <c r="E270" s="796"/>
      <c r="F270" s="1068"/>
      <c r="G270" s="1068"/>
      <c r="H270" s="1042"/>
      <c r="I270" s="1068"/>
      <c r="J270" s="1068"/>
    </row>
    <row r="271">
      <c r="A271" s="796"/>
      <c r="B271" s="1065"/>
      <c r="C271" s="1065"/>
      <c r="D271" s="796"/>
      <c r="E271" s="796"/>
      <c r="F271" s="1068"/>
      <c r="G271" s="1068"/>
      <c r="H271" s="1042"/>
      <c r="I271" s="1068"/>
      <c r="J271" s="1068"/>
    </row>
    <row r="272">
      <c r="A272" s="796"/>
      <c r="B272" s="1065"/>
      <c r="C272" s="1065"/>
      <c r="D272" s="796"/>
      <c r="E272" s="796"/>
      <c r="F272" s="1068"/>
      <c r="G272" s="1068"/>
      <c r="H272" s="1042"/>
      <c r="I272" s="1068"/>
      <c r="J272" s="1068"/>
    </row>
    <row r="273">
      <c r="A273" s="796"/>
      <c r="B273" s="1065"/>
      <c r="C273" s="1065"/>
      <c r="D273" s="796"/>
      <c r="E273" s="796"/>
      <c r="F273" s="1068"/>
      <c r="G273" s="1068"/>
      <c r="H273" s="1042"/>
      <c r="I273" s="1068"/>
      <c r="J273" s="1068"/>
    </row>
    <row r="274">
      <c r="A274" s="796"/>
      <c r="B274" s="1065"/>
      <c r="C274" s="1065"/>
      <c r="D274" s="796"/>
      <c r="E274" s="796"/>
      <c r="F274" s="1068"/>
      <c r="G274" s="1068"/>
      <c r="H274" s="1042"/>
      <c r="I274" s="1068"/>
      <c r="J274" s="1068"/>
    </row>
    <row r="275">
      <c r="A275" s="796"/>
      <c r="B275" s="1065"/>
      <c r="C275" s="1065"/>
      <c r="D275" s="796"/>
      <c r="E275" s="796"/>
      <c r="F275" s="1068"/>
      <c r="G275" s="1068"/>
      <c r="H275" s="1042"/>
      <c r="I275" s="1068"/>
      <c r="J275" s="1068"/>
    </row>
    <row r="276">
      <c r="A276" s="796"/>
      <c r="B276" s="1065"/>
      <c r="C276" s="1065"/>
      <c r="D276" s="796"/>
      <c r="E276" s="796"/>
      <c r="F276" s="1068"/>
      <c r="G276" s="1068"/>
      <c r="H276" s="1042"/>
      <c r="I276" s="1068"/>
      <c r="J276" s="1068"/>
    </row>
    <row r="277">
      <c r="A277" s="796"/>
      <c r="B277" s="1065"/>
      <c r="C277" s="1065"/>
      <c r="D277" s="796"/>
      <c r="E277" s="796"/>
      <c r="F277" s="1068"/>
      <c r="G277" s="1068"/>
      <c r="H277" s="1042"/>
      <c r="I277" s="1068"/>
      <c r="J277" s="1068"/>
    </row>
    <row r="278">
      <c r="A278" s="796"/>
      <c r="B278" s="1065"/>
      <c r="C278" s="1065"/>
      <c r="D278" s="796"/>
      <c r="E278" s="796"/>
      <c r="F278" s="1068"/>
      <c r="G278" s="1068"/>
      <c r="H278" s="1042"/>
      <c r="I278" s="1068"/>
      <c r="J278" s="1068"/>
    </row>
    <row r="279">
      <c r="A279" s="796"/>
      <c r="B279" s="1065"/>
      <c r="C279" s="1065"/>
      <c r="D279" s="796"/>
      <c r="E279" s="796"/>
      <c r="F279" s="1068"/>
      <c r="G279" s="1068"/>
      <c r="H279" s="1042"/>
      <c r="I279" s="1068"/>
      <c r="J279" s="1068"/>
    </row>
    <row r="280">
      <c r="A280" s="796"/>
      <c r="B280" s="1065"/>
      <c r="C280" s="1065"/>
      <c r="D280" s="796"/>
      <c r="E280" s="796"/>
      <c r="F280" s="1068"/>
      <c r="G280" s="1068"/>
      <c r="H280" s="1042"/>
      <c r="I280" s="1068"/>
      <c r="J280" s="1068"/>
    </row>
    <row r="281">
      <c r="A281" s="796"/>
      <c r="B281" s="1065"/>
      <c r="C281" s="1065"/>
      <c r="D281" s="796"/>
      <c r="E281" s="796"/>
      <c r="F281" s="1068"/>
      <c r="G281" s="1068"/>
      <c r="H281" s="1042"/>
      <c r="I281" s="1068"/>
      <c r="J281" s="1068"/>
    </row>
    <row r="282">
      <c r="A282" s="796"/>
      <c r="B282" s="1065"/>
      <c r="C282" s="1065"/>
      <c r="D282" s="796"/>
      <c r="E282" s="796"/>
      <c r="F282" s="1068"/>
      <c r="G282" s="1068"/>
      <c r="H282" s="1042"/>
      <c r="I282" s="1068"/>
      <c r="J282" s="1068"/>
    </row>
    <row r="283">
      <c r="A283" s="796"/>
      <c r="B283" s="1065"/>
      <c r="C283" s="1065"/>
      <c r="D283" s="796"/>
      <c r="E283" s="796"/>
      <c r="F283" s="1068"/>
      <c r="G283" s="1068"/>
      <c r="H283" s="1042"/>
      <c r="I283" s="1068"/>
      <c r="J283" s="1068"/>
    </row>
    <row r="284">
      <c r="A284" s="796"/>
      <c r="B284" s="1065"/>
      <c r="C284" s="1065"/>
      <c r="D284" s="796"/>
      <c r="E284" s="796"/>
      <c r="F284" s="1068"/>
      <c r="G284" s="1068"/>
      <c r="H284" s="1042"/>
      <c r="I284" s="1068"/>
      <c r="J284" s="1068"/>
    </row>
    <row r="285">
      <c r="A285" s="796"/>
      <c r="B285" s="1065"/>
      <c r="C285" s="1065"/>
      <c r="D285" s="796"/>
      <c r="E285" s="796"/>
      <c r="F285" s="1068"/>
      <c r="G285" s="1068"/>
      <c r="H285" s="1042"/>
      <c r="I285" s="1068"/>
      <c r="J285" s="1068"/>
    </row>
    <row r="286">
      <c r="A286" s="796"/>
      <c r="B286" s="1065"/>
      <c r="C286" s="1065"/>
      <c r="D286" s="796"/>
      <c r="E286" s="796"/>
      <c r="F286" s="1068"/>
      <c r="G286" s="1068"/>
      <c r="H286" s="1042"/>
      <c r="I286" s="1068"/>
      <c r="J286" s="1068"/>
    </row>
    <row r="287">
      <c r="A287" s="796"/>
      <c r="B287" s="1065"/>
      <c r="C287" s="1065"/>
      <c r="D287" s="796"/>
      <c r="E287" s="796"/>
      <c r="F287" s="1068"/>
      <c r="G287" s="1068"/>
      <c r="H287" s="1042"/>
      <c r="I287" s="1068"/>
      <c r="J287" s="1068"/>
    </row>
    <row r="288">
      <c r="A288" s="796"/>
      <c r="B288" s="1065"/>
      <c r="C288" s="1065"/>
      <c r="D288" s="796"/>
      <c r="E288" s="796"/>
      <c r="F288" s="1068"/>
      <c r="G288" s="1068"/>
      <c r="H288" s="1042"/>
      <c r="I288" s="1068"/>
      <c r="J288" s="1068"/>
    </row>
    <row r="289">
      <c r="A289" s="796"/>
      <c r="B289" s="1065"/>
      <c r="C289" s="1065"/>
      <c r="D289" s="796"/>
      <c r="E289" s="796"/>
      <c r="F289" s="1068"/>
      <c r="G289" s="1068"/>
      <c r="H289" s="1042"/>
      <c r="I289" s="1068"/>
      <c r="J289" s="1068"/>
    </row>
    <row r="290">
      <c r="A290" s="796"/>
      <c r="B290" s="1065"/>
      <c r="C290" s="1065"/>
      <c r="D290" s="796"/>
      <c r="E290" s="796"/>
      <c r="F290" s="1068"/>
      <c r="G290" s="1068"/>
      <c r="H290" s="1042"/>
      <c r="I290" s="1068"/>
      <c r="J290" s="1068"/>
    </row>
    <row r="291">
      <c r="A291" s="796"/>
      <c r="B291" s="1065"/>
      <c r="C291" s="1065"/>
      <c r="D291" s="796"/>
      <c r="E291" s="796"/>
      <c r="F291" s="1068"/>
      <c r="G291" s="1068"/>
      <c r="H291" s="1042"/>
      <c r="I291" s="1068"/>
      <c r="J291" s="1068"/>
    </row>
    <row r="292">
      <c r="A292" s="796"/>
      <c r="B292" s="1065"/>
      <c r="C292" s="1065"/>
      <c r="D292" s="796"/>
      <c r="E292" s="796"/>
      <c r="F292" s="1068"/>
      <c r="G292" s="1068"/>
      <c r="H292" s="1042"/>
      <c r="I292" s="1068"/>
      <c r="J292" s="1068"/>
    </row>
    <row r="293">
      <c r="A293" s="796"/>
      <c r="B293" s="1065"/>
      <c r="C293" s="1065"/>
      <c r="D293" s="796"/>
      <c r="E293" s="796"/>
      <c r="F293" s="1068"/>
      <c r="G293" s="1068"/>
      <c r="H293" s="1042"/>
      <c r="I293" s="1068"/>
      <c r="J293" s="1068"/>
    </row>
    <row r="294">
      <c r="A294" s="796"/>
      <c r="B294" s="1065"/>
      <c r="C294" s="1065"/>
      <c r="D294" s="796"/>
      <c r="E294" s="796"/>
      <c r="F294" s="1068"/>
      <c r="G294" s="1068"/>
      <c r="H294" s="1042"/>
      <c r="I294" s="1068"/>
      <c r="J294" s="1068"/>
    </row>
    <row r="295">
      <c r="A295" s="796"/>
      <c r="B295" s="1065"/>
      <c r="C295" s="1065"/>
      <c r="D295" s="796"/>
      <c r="E295" s="796"/>
      <c r="F295" s="1068"/>
      <c r="G295" s="1068"/>
      <c r="H295" s="1042"/>
      <c r="I295" s="1068"/>
      <c r="J295" s="1068"/>
    </row>
    <row r="296">
      <c r="A296" s="796"/>
      <c r="B296" s="1065"/>
      <c r="C296" s="1065"/>
      <c r="D296" s="796"/>
      <c r="E296" s="796"/>
      <c r="F296" s="1068"/>
      <c r="G296" s="1068"/>
      <c r="H296" s="1042"/>
      <c r="I296" s="1068"/>
      <c r="J296" s="1068"/>
    </row>
    <row r="297">
      <c r="A297" s="796"/>
      <c r="B297" s="1065"/>
      <c r="C297" s="1065"/>
      <c r="D297" s="796"/>
      <c r="E297" s="796"/>
      <c r="F297" s="1068"/>
      <c r="G297" s="1068"/>
      <c r="H297" s="1042"/>
      <c r="I297" s="1068"/>
      <c r="J297" s="1068"/>
    </row>
    <row r="298">
      <c r="A298" s="796"/>
      <c r="B298" s="1065"/>
      <c r="C298" s="1065"/>
      <c r="D298" s="796"/>
      <c r="E298" s="796"/>
      <c r="F298" s="1068"/>
      <c r="G298" s="1068"/>
      <c r="H298" s="1042"/>
      <c r="I298" s="1068"/>
      <c r="J298" s="1068"/>
    </row>
    <row r="299">
      <c r="A299" s="796"/>
      <c r="B299" s="1065"/>
      <c r="C299" s="1065"/>
      <c r="D299" s="796"/>
      <c r="E299" s="796"/>
      <c r="F299" s="1068"/>
      <c r="G299" s="1068"/>
      <c r="H299" s="1042"/>
      <c r="I299" s="1068"/>
      <c r="J299" s="1068"/>
    </row>
    <row r="300">
      <c r="A300" s="796"/>
      <c r="B300" s="1065"/>
      <c r="C300" s="1065"/>
      <c r="D300" s="796"/>
      <c r="E300" s="796"/>
      <c r="F300" s="1068"/>
      <c r="G300" s="1068"/>
      <c r="H300" s="1042"/>
      <c r="I300" s="1068"/>
      <c r="J300" s="1068"/>
    </row>
    <row r="301">
      <c r="A301" s="796"/>
      <c r="B301" s="1065"/>
      <c r="C301" s="1065"/>
      <c r="D301" s="796"/>
      <c r="E301" s="796"/>
      <c r="F301" s="1068"/>
      <c r="G301" s="1068"/>
      <c r="H301" s="1042"/>
      <c r="I301" s="1068"/>
      <c r="J301" s="1068"/>
    </row>
    <row r="302">
      <c r="A302" s="796"/>
      <c r="B302" s="1065"/>
      <c r="C302" s="1065"/>
      <c r="D302" s="796"/>
      <c r="E302" s="796"/>
      <c r="F302" s="1068"/>
      <c r="G302" s="1068"/>
      <c r="H302" s="1042"/>
      <c r="I302" s="1068"/>
      <c r="J302" s="1068"/>
    </row>
    <row r="303">
      <c r="A303" s="796"/>
      <c r="B303" s="1065"/>
      <c r="C303" s="1065"/>
      <c r="D303" s="796"/>
      <c r="E303" s="796"/>
      <c r="F303" s="1068"/>
      <c r="G303" s="1068"/>
      <c r="H303" s="1042"/>
      <c r="I303" s="1068"/>
      <c r="J303" s="1068"/>
    </row>
    <row r="304">
      <c r="A304" s="796"/>
      <c r="B304" s="1065"/>
      <c r="C304" s="1065"/>
      <c r="D304" s="796"/>
      <c r="E304" s="796"/>
      <c r="F304" s="1068"/>
      <c r="G304" s="1068"/>
      <c r="H304" s="1042"/>
      <c r="I304" s="1068"/>
      <c r="J304" s="1068"/>
    </row>
    <row r="305">
      <c r="A305" s="796"/>
      <c r="B305" s="1065"/>
      <c r="C305" s="1065"/>
      <c r="D305" s="796"/>
      <c r="E305" s="796"/>
      <c r="F305" s="1068"/>
      <c r="G305" s="1068"/>
      <c r="H305" s="1042"/>
      <c r="I305" s="1068"/>
      <c r="J305" s="1068"/>
    </row>
    <row r="306">
      <c r="A306" s="796"/>
      <c r="B306" s="1065"/>
      <c r="C306" s="1065"/>
      <c r="D306" s="796"/>
      <c r="E306" s="796"/>
      <c r="F306" s="1068"/>
      <c r="G306" s="1068"/>
      <c r="H306" s="1042"/>
      <c r="I306" s="1068"/>
      <c r="J306" s="1068"/>
    </row>
    <row r="307">
      <c r="A307" s="796"/>
      <c r="B307" s="1065"/>
      <c r="C307" s="1065"/>
      <c r="D307" s="796"/>
      <c r="E307" s="796"/>
      <c r="F307" s="1068"/>
      <c r="G307" s="1068"/>
      <c r="H307" s="1042"/>
      <c r="I307" s="1068"/>
      <c r="J307" s="1068"/>
    </row>
    <row r="308">
      <c r="A308" s="796"/>
      <c r="B308" s="1065"/>
      <c r="C308" s="1065"/>
      <c r="D308" s="796"/>
      <c r="E308" s="796"/>
      <c r="F308" s="1068"/>
      <c r="G308" s="1068"/>
      <c r="H308" s="1042"/>
      <c r="I308" s="1068"/>
      <c r="J308" s="1068"/>
    </row>
    <row r="309">
      <c r="A309" s="796"/>
      <c r="B309" s="1065"/>
      <c r="C309" s="1065"/>
      <c r="D309" s="796"/>
      <c r="E309" s="796"/>
      <c r="F309" s="1068"/>
      <c r="G309" s="1068"/>
      <c r="H309" s="1042"/>
      <c r="I309" s="1068"/>
      <c r="J309" s="1068"/>
    </row>
    <row r="310">
      <c r="A310" s="796"/>
      <c r="B310" s="1065"/>
      <c r="C310" s="1065"/>
      <c r="D310" s="796"/>
      <c r="E310" s="796"/>
      <c r="F310" s="1068"/>
      <c r="G310" s="1068"/>
      <c r="H310" s="1042"/>
      <c r="I310" s="1068"/>
      <c r="J310" s="1068"/>
    </row>
    <row r="311">
      <c r="A311" s="796"/>
      <c r="B311" s="1065"/>
      <c r="C311" s="1065"/>
      <c r="D311" s="796"/>
      <c r="E311" s="796"/>
      <c r="F311" s="1068"/>
      <c r="G311" s="1068"/>
      <c r="H311" s="1042"/>
      <c r="I311" s="1068"/>
      <c r="J311" s="1068"/>
    </row>
    <row r="312">
      <c r="A312" s="796"/>
      <c r="B312" s="1065"/>
      <c r="C312" s="1065"/>
      <c r="D312" s="796"/>
      <c r="E312" s="796"/>
      <c r="F312" s="1068"/>
      <c r="G312" s="1068"/>
      <c r="H312" s="1042"/>
      <c r="I312" s="1068"/>
      <c r="J312" s="1068"/>
    </row>
    <row r="313">
      <c r="A313" s="796"/>
      <c r="B313" s="1065"/>
      <c r="C313" s="1065"/>
      <c r="D313" s="796"/>
      <c r="E313" s="796"/>
      <c r="F313" s="1068"/>
      <c r="G313" s="1068"/>
      <c r="H313" s="1042"/>
      <c r="I313" s="1068"/>
      <c r="J313" s="1068"/>
    </row>
    <row r="314">
      <c r="A314" s="796"/>
      <c r="B314" s="1065"/>
      <c r="C314" s="1065"/>
      <c r="D314" s="796"/>
      <c r="E314" s="796"/>
      <c r="F314" s="1068"/>
      <c r="G314" s="1068"/>
      <c r="H314" s="1042"/>
      <c r="I314" s="1068"/>
      <c r="J314" s="1068"/>
    </row>
    <row r="315">
      <c r="A315" s="796"/>
      <c r="B315" s="1065"/>
      <c r="C315" s="1065"/>
      <c r="D315" s="796"/>
      <c r="E315" s="796"/>
      <c r="F315" s="1068"/>
      <c r="G315" s="1068"/>
      <c r="H315" s="1042"/>
      <c r="I315" s="1068"/>
      <c r="J315" s="1068"/>
    </row>
    <row r="316">
      <c r="A316" s="796"/>
      <c r="B316" s="1065"/>
      <c r="C316" s="1065"/>
      <c r="D316" s="796"/>
      <c r="E316" s="796"/>
      <c r="F316" s="1068"/>
      <c r="G316" s="1068"/>
      <c r="H316" s="1042"/>
      <c r="I316" s="1068"/>
      <c r="J316" s="1068"/>
    </row>
    <row r="317">
      <c r="A317" s="796"/>
      <c r="B317" s="1065"/>
      <c r="C317" s="1065"/>
      <c r="D317" s="796"/>
      <c r="E317" s="796"/>
      <c r="F317" s="1068"/>
      <c r="G317" s="1068"/>
      <c r="H317" s="1042"/>
      <c r="I317" s="1068"/>
      <c r="J317" s="1068"/>
    </row>
    <row r="318">
      <c r="A318" s="796"/>
      <c r="B318" s="1065"/>
      <c r="C318" s="1065"/>
      <c r="D318" s="796"/>
      <c r="E318" s="796"/>
      <c r="F318" s="1068"/>
      <c r="G318" s="1068"/>
      <c r="H318" s="1042"/>
      <c r="I318" s="1068"/>
      <c r="J318" s="1068"/>
    </row>
    <row r="319">
      <c r="A319" s="796"/>
      <c r="B319" s="1065"/>
      <c r="C319" s="1065"/>
      <c r="D319" s="796"/>
      <c r="E319" s="796"/>
      <c r="F319" s="1068"/>
      <c r="G319" s="1068"/>
      <c r="H319" s="1042"/>
      <c r="I319" s="1068"/>
      <c r="J319" s="1068"/>
    </row>
    <row r="320">
      <c r="A320" s="796"/>
      <c r="B320" s="1065"/>
      <c r="C320" s="1065"/>
      <c r="D320" s="796"/>
      <c r="E320" s="796"/>
      <c r="F320" s="1068"/>
      <c r="G320" s="1068"/>
      <c r="H320" s="1042"/>
      <c r="I320" s="1068"/>
      <c r="J320" s="1068"/>
    </row>
    <row r="321">
      <c r="A321" s="796"/>
      <c r="B321" s="1065"/>
      <c r="C321" s="1065"/>
      <c r="D321" s="796"/>
      <c r="E321" s="796"/>
      <c r="F321" s="1068"/>
      <c r="G321" s="1068"/>
      <c r="H321" s="1042"/>
      <c r="I321" s="1068"/>
      <c r="J321" s="1068"/>
    </row>
    <row r="322">
      <c r="A322" s="796"/>
      <c r="B322" s="1065"/>
      <c r="C322" s="1065"/>
      <c r="D322" s="796"/>
      <c r="E322" s="796"/>
      <c r="F322" s="1068"/>
      <c r="G322" s="1068"/>
      <c r="H322" s="1042"/>
      <c r="I322" s="1068"/>
      <c r="J322" s="1068"/>
    </row>
    <row r="323">
      <c r="A323" s="796"/>
      <c r="B323" s="1065"/>
      <c r="C323" s="1065"/>
      <c r="D323" s="796"/>
      <c r="E323" s="796"/>
      <c r="F323" s="1068"/>
      <c r="G323" s="1068"/>
      <c r="H323" s="1042"/>
      <c r="I323" s="1068"/>
      <c r="J323" s="1068"/>
    </row>
    <row r="324">
      <c r="A324" s="796"/>
      <c r="B324" s="1065"/>
      <c r="C324" s="1065"/>
      <c r="D324" s="796"/>
      <c r="E324" s="796"/>
      <c r="F324" s="1068"/>
      <c r="G324" s="1068"/>
      <c r="H324" s="1042"/>
      <c r="I324" s="1068"/>
      <c r="J324" s="1068"/>
    </row>
    <row r="325">
      <c r="A325" s="796"/>
      <c r="B325" s="1065"/>
      <c r="C325" s="1065"/>
      <c r="D325" s="796"/>
      <c r="E325" s="796"/>
      <c r="F325" s="1068"/>
      <c r="G325" s="1068"/>
      <c r="H325" s="1042"/>
      <c r="I325" s="1068"/>
      <c r="J325" s="1068"/>
    </row>
    <row r="326">
      <c r="A326" s="796"/>
      <c r="B326" s="1065"/>
      <c r="C326" s="1065"/>
      <c r="D326" s="796"/>
      <c r="E326" s="796"/>
      <c r="F326" s="1068"/>
      <c r="G326" s="1068"/>
      <c r="H326" s="1042"/>
      <c r="I326" s="1068"/>
      <c r="J326" s="1068"/>
    </row>
    <row r="327">
      <c r="A327" s="796"/>
      <c r="B327" s="1065"/>
      <c r="C327" s="1065"/>
      <c r="D327" s="796"/>
      <c r="E327" s="796"/>
      <c r="F327" s="1068"/>
      <c r="G327" s="1068"/>
      <c r="H327" s="1042"/>
      <c r="I327" s="1068"/>
      <c r="J327" s="1068"/>
    </row>
    <row r="328">
      <c r="A328" s="796"/>
      <c r="B328" s="1065"/>
      <c r="C328" s="1065"/>
      <c r="D328" s="796"/>
      <c r="E328" s="796"/>
      <c r="F328" s="1068"/>
      <c r="G328" s="1068"/>
      <c r="H328" s="1042"/>
      <c r="I328" s="1068"/>
      <c r="J328" s="1068"/>
    </row>
    <row r="329">
      <c r="A329" s="796"/>
      <c r="B329" s="1065"/>
      <c r="C329" s="1065"/>
      <c r="D329" s="796"/>
      <c r="E329" s="796"/>
      <c r="F329" s="1068"/>
      <c r="G329" s="1068"/>
      <c r="H329" s="1042"/>
      <c r="I329" s="1068"/>
      <c r="J329" s="1068"/>
    </row>
    <row r="330">
      <c r="A330" s="796"/>
      <c r="B330" s="1065"/>
      <c r="C330" s="1065"/>
      <c r="D330" s="796"/>
      <c r="E330" s="796"/>
      <c r="F330" s="1068"/>
      <c r="G330" s="1068"/>
      <c r="H330" s="1042"/>
      <c r="I330" s="1068"/>
      <c r="J330" s="1068"/>
    </row>
    <row r="331">
      <c r="A331" s="796"/>
      <c r="B331" s="1065"/>
      <c r="C331" s="1065"/>
      <c r="D331" s="796"/>
      <c r="E331" s="796"/>
      <c r="F331" s="1068"/>
      <c r="G331" s="1068"/>
      <c r="H331" s="1042"/>
      <c r="I331" s="1068"/>
      <c r="J331" s="1068"/>
    </row>
    <row r="332">
      <c r="A332" s="796"/>
      <c r="B332" s="1065"/>
      <c r="C332" s="1065"/>
      <c r="D332" s="796"/>
      <c r="E332" s="796"/>
      <c r="F332" s="1068"/>
      <c r="G332" s="1068"/>
      <c r="H332" s="1042"/>
      <c r="I332" s="1068"/>
      <c r="J332" s="1068"/>
    </row>
    <row r="333">
      <c r="A333" s="796"/>
      <c r="B333" s="1065"/>
      <c r="C333" s="1065"/>
      <c r="D333" s="796"/>
      <c r="E333" s="796"/>
      <c r="F333" s="1068"/>
      <c r="G333" s="1068"/>
      <c r="H333" s="1042"/>
      <c r="I333" s="1068"/>
      <c r="J333" s="1068"/>
    </row>
    <row r="334">
      <c r="A334" s="796"/>
      <c r="B334" s="1065"/>
      <c r="C334" s="1065"/>
      <c r="D334" s="796"/>
      <c r="E334" s="796"/>
      <c r="F334" s="1068"/>
      <c r="G334" s="1068"/>
      <c r="H334" s="1042"/>
      <c r="I334" s="1068"/>
      <c r="J334" s="1068"/>
    </row>
    <row r="335">
      <c r="A335" s="796"/>
      <c r="B335" s="1065"/>
      <c r="C335" s="1065"/>
      <c r="D335" s="796"/>
      <c r="E335" s="796"/>
      <c r="F335" s="1068"/>
      <c r="G335" s="1068"/>
      <c r="H335" s="1042"/>
      <c r="I335" s="1068"/>
      <c r="J335" s="1068"/>
    </row>
    <row r="336">
      <c r="A336" s="796"/>
      <c r="B336" s="796"/>
      <c r="C336" s="796"/>
      <c r="D336" s="796"/>
      <c r="E336" s="796"/>
      <c r="F336" s="1068"/>
      <c r="G336" s="1068"/>
      <c r="H336" s="1042"/>
      <c r="I336" s="1068"/>
      <c r="J336" s="1068"/>
    </row>
    <row r="337">
      <c r="A337" s="796"/>
      <c r="B337" s="796"/>
      <c r="C337" s="796"/>
      <c r="D337" s="796"/>
      <c r="E337" s="796"/>
      <c r="F337" s="1068"/>
      <c r="G337" s="1068"/>
      <c r="H337" s="1042"/>
      <c r="I337" s="1068"/>
      <c r="J337" s="1068"/>
    </row>
    <row r="338">
      <c r="A338" s="796"/>
      <c r="B338" s="796"/>
      <c r="C338" s="796"/>
      <c r="D338" s="796"/>
      <c r="E338" s="796"/>
      <c r="F338" s="1068"/>
      <c r="G338" s="1068"/>
      <c r="H338" s="1042"/>
      <c r="I338" s="1068"/>
      <c r="J338" s="1068"/>
    </row>
    <row r="339">
      <c r="A339" s="796"/>
      <c r="B339" s="796"/>
      <c r="C339" s="796"/>
      <c r="D339" s="796"/>
      <c r="E339" s="796"/>
      <c r="F339" s="1068"/>
      <c r="G339" s="1068"/>
      <c r="H339" s="1042"/>
      <c r="I339" s="1068"/>
      <c r="J339" s="1068"/>
    </row>
    <row r="340">
      <c r="A340" s="796"/>
      <c r="B340" s="796"/>
      <c r="C340" s="796"/>
      <c r="D340" s="796"/>
      <c r="E340" s="796"/>
      <c r="F340" s="1068"/>
      <c r="G340" s="1068"/>
      <c r="H340" s="1042"/>
      <c r="I340" s="1068"/>
      <c r="J340" s="1068"/>
    </row>
    <row r="341">
      <c r="A341" s="796"/>
      <c r="B341" s="796"/>
      <c r="C341" s="796"/>
      <c r="D341" s="796"/>
      <c r="E341" s="796"/>
      <c r="F341" s="1068"/>
      <c r="G341" s="1068"/>
      <c r="H341" s="1042"/>
      <c r="I341" s="1068"/>
      <c r="J341" s="1068"/>
    </row>
    <row r="342">
      <c r="A342" s="796"/>
      <c r="B342" s="796"/>
      <c r="C342" s="796"/>
      <c r="D342" s="796"/>
      <c r="E342" s="796"/>
      <c r="F342" s="1068"/>
      <c r="G342" s="1068"/>
      <c r="H342" s="1042"/>
      <c r="I342" s="1068"/>
      <c r="J342" s="1068"/>
    </row>
    <row r="343">
      <c r="A343" s="796"/>
      <c r="B343" s="796"/>
      <c r="C343" s="796"/>
      <c r="D343" s="796"/>
      <c r="E343" s="796"/>
      <c r="F343" s="1068"/>
      <c r="G343" s="1068"/>
      <c r="H343" s="1042"/>
      <c r="I343" s="1068"/>
      <c r="J343" s="1068"/>
    </row>
    <row r="344">
      <c r="A344" s="796"/>
      <c r="B344" s="796"/>
      <c r="C344" s="796"/>
      <c r="D344" s="796"/>
      <c r="E344" s="796"/>
      <c r="F344" s="1068"/>
      <c r="G344" s="1068"/>
      <c r="H344" s="1042"/>
      <c r="I344" s="1068"/>
      <c r="J344" s="1068"/>
    </row>
    <row r="345">
      <c r="A345" s="796"/>
      <c r="B345" s="796"/>
      <c r="C345" s="796"/>
      <c r="D345" s="796"/>
      <c r="E345" s="796"/>
      <c r="F345" s="1068"/>
      <c r="G345" s="1068"/>
      <c r="H345" s="1042"/>
      <c r="I345" s="1068"/>
      <c r="J345" s="1068"/>
    </row>
    <row r="346">
      <c r="A346" s="796"/>
      <c r="B346" s="796"/>
      <c r="C346" s="796"/>
      <c r="D346" s="796"/>
      <c r="E346" s="796"/>
      <c r="F346" s="1068"/>
      <c r="G346" s="1068"/>
      <c r="H346" s="1042"/>
      <c r="I346" s="1068"/>
      <c r="J346" s="1068"/>
    </row>
    <row r="347">
      <c r="A347" s="796"/>
      <c r="B347" s="796"/>
      <c r="C347" s="796"/>
      <c r="D347" s="796"/>
      <c r="E347" s="796"/>
      <c r="F347" s="1068"/>
      <c r="G347" s="1068"/>
      <c r="H347" s="1042"/>
      <c r="I347" s="1068"/>
      <c r="J347" s="1068"/>
    </row>
    <row r="348">
      <c r="A348" s="796"/>
      <c r="B348" s="796"/>
      <c r="C348" s="796"/>
      <c r="D348" s="796"/>
      <c r="E348" s="796"/>
      <c r="F348" s="1068"/>
      <c r="G348" s="1068"/>
      <c r="H348" s="1042"/>
      <c r="I348" s="1068"/>
      <c r="J348" s="1068"/>
    </row>
    <row r="349">
      <c r="A349" s="796"/>
      <c r="B349" s="796"/>
      <c r="C349" s="796"/>
      <c r="D349" s="796"/>
      <c r="E349" s="796"/>
      <c r="F349" s="1068"/>
      <c r="G349" s="1068"/>
      <c r="H349" s="1042"/>
      <c r="I349" s="1068"/>
      <c r="J349" s="1068"/>
    </row>
    <row r="350">
      <c r="A350" s="796"/>
      <c r="B350" s="796"/>
      <c r="C350" s="796"/>
      <c r="D350" s="796"/>
      <c r="E350" s="796"/>
      <c r="F350" s="1068"/>
      <c r="G350" s="1068"/>
      <c r="H350" s="1042"/>
      <c r="I350" s="1068"/>
      <c r="J350" s="1068"/>
    </row>
    <row r="351">
      <c r="A351" s="796"/>
      <c r="B351" s="796"/>
      <c r="C351" s="796"/>
      <c r="D351" s="796"/>
      <c r="E351" s="796"/>
      <c r="F351" s="1068"/>
      <c r="G351" s="1068"/>
      <c r="H351" s="1042"/>
      <c r="I351" s="1068"/>
      <c r="J351" s="1068"/>
    </row>
    <row r="352">
      <c r="A352" s="796"/>
      <c r="B352" s="796"/>
      <c r="C352" s="796"/>
      <c r="D352" s="796"/>
      <c r="E352" s="796"/>
      <c r="F352" s="1068"/>
      <c r="G352" s="1068"/>
      <c r="H352" s="1042"/>
      <c r="I352" s="1068"/>
      <c r="J352" s="1068"/>
    </row>
    <row r="353">
      <c r="A353" s="796"/>
      <c r="B353" s="796"/>
      <c r="C353" s="796"/>
      <c r="D353" s="796"/>
      <c r="E353" s="796"/>
      <c r="F353" s="1068"/>
      <c r="G353" s="1068"/>
      <c r="H353" s="1042"/>
      <c r="I353" s="1068"/>
      <c r="J353" s="1068"/>
    </row>
    <row r="354">
      <c r="A354" s="796"/>
      <c r="B354" s="796"/>
      <c r="C354" s="796"/>
      <c r="D354" s="796"/>
      <c r="E354" s="796"/>
      <c r="F354" s="1068"/>
      <c r="G354" s="1068"/>
      <c r="H354" s="1042"/>
      <c r="I354" s="1068"/>
      <c r="J354" s="1068"/>
    </row>
    <row r="355">
      <c r="A355" s="796"/>
      <c r="B355" s="796"/>
      <c r="C355" s="796"/>
      <c r="D355" s="796"/>
      <c r="E355" s="796"/>
      <c r="F355" s="1068"/>
      <c r="G355" s="1068"/>
      <c r="H355" s="1042"/>
      <c r="I355" s="1068"/>
      <c r="J355" s="1068"/>
    </row>
    <row r="356">
      <c r="A356" s="796"/>
      <c r="B356" s="796"/>
      <c r="C356" s="796"/>
      <c r="D356" s="796"/>
      <c r="E356" s="796"/>
      <c r="F356" s="1068"/>
      <c r="G356" s="1068"/>
      <c r="H356" s="1042"/>
      <c r="I356" s="1068"/>
      <c r="J356" s="1068"/>
    </row>
    <row r="357">
      <c r="A357" s="796"/>
      <c r="B357" s="796"/>
      <c r="C357" s="796"/>
      <c r="D357" s="796"/>
      <c r="E357" s="796"/>
      <c r="F357" s="1068"/>
      <c r="G357" s="1068"/>
      <c r="H357" s="1042"/>
      <c r="I357" s="1068"/>
      <c r="J357" s="1068"/>
    </row>
    <row r="358">
      <c r="A358" s="796"/>
      <c r="B358" s="796"/>
      <c r="C358" s="796"/>
      <c r="D358" s="796"/>
      <c r="E358" s="796"/>
      <c r="F358" s="1068"/>
      <c r="G358" s="1068"/>
      <c r="H358" s="1042"/>
      <c r="I358" s="1068"/>
      <c r="J358" s="1068"/>
    </row>
    <row r="359">
      <c r="A359" s="796"/>
      <c r="B359" s="796"/>
      <c r="C359" s="796"/>
      <c r="D359" s="796"/>
      <c r="E359" s="796"/>
      <c r="F359" s="1068"/>
      <c r="G359" s="1068"/>
      <c r="H359" s="1042"/>
      <c r="I359" s="1068"/>
      <c r="J359" s="1068"/>
    </row>
    <row r="360">
      <c r="A360" s="796"/>
      <c r="B360" s="796"/>
      <c r="C360" s="796"/>
      <c r="D360" s="796"/>
      <c r="E360" s="796"/>
      <c r="F360" s="1068"/>
      <c r="G360" s="1068"/>
      <c r="H360" s="1042"/>
      <c r="I360" s="1068"/>
      <c r="J360" s="1068"/>
    </row>
    <row r="361">
      <c r="A361" s="796"/>
      <c r="B361" s="796"/>
      <c r="C361" s="796"/>
      <c r="D361" s="796"/>
      <c r="E361" s="796"/>
      <c r="F361" s="1068"/>
      <c r="G361" s="1068"/>
      <c r="H361" s="1042"/>
      <c r="I361" s="1068"/>
      <c r="J361" s="1068"/>
    </row>
    <row r="362">
      <c r="A362" s="796"/>
      <c r="B362" s="796"/>
      <c r="C362" s="796"/>
      <c r="D362" s="796"/>
      <c r="E362" s="796"/>
      <c r="F362" s="1068"/>
      <c r="G362" s="1068"/>
      <c r="H362" s="1042"/>
      <c r="I362" s="1068"/>
      <c r="J362" s="1068"/>
    </row>
    <row r="363">
      <c r="A363" s="796"/>
      <c r="B363" s="796"/>
      <c r="C363" s="796"/>
      <c r="D363" s="796"/>
      <c r="E363" s="796"/>
      <c r="F363" s="1068"/>
      <c r="G363" s="1068"/>
      <c r="H363" s="1042"/>
      <c r="I363" s="1068"/>
      <c r="J363" s="1068"/>
    </row>
    <row r="364">
      <c r="A364" s="796"/>
      <c r="B364" s="796"/>
      <c r="C364" s="796"/>
      <c r="D364" s="796"/>
      <c r="E364" s="796"/>
      <c r="F364" s="1068"/>
      <c r="G364" s="1068"/>
      <c r="H364" s="1042"/>
      <c r="I364" s="1068"/>
      <c r="J364" s="1068"/>
    </row>
    <row r="365">
      <c r="A365" s="796"/>
      <c r="B365" s="796"/>
      <c r="C365" s="796"/>
      <c r="D365" s="796"/>
      <c r="E365" s="796"/>
      <c r="F365" s="1068"/>
      <c r="G365" s="1068"/>
      <c r="H365" s="1042"/>
      <c r="I365" s="1068"/>
      <c r="J365" s="1068"/>
    </row>
    <row r="366">
      <c r="A366" s="796"/>
      <c r="B366" s="796"/>
      <c r="C366" s="796"/>
      <c r="D366" s="796"/>
      <c r="E366" s="796"/>
      <c r="F366" s="1068"/>
      <c r="G366" s="1068"/>
      <c r="H366" s="1042"/>
      <c r="I366" s="1068"/>
      <c r="J366" s="1068"/>
    </row>
    <row r="367">
      <c r="A367" s="796"/>
      <c r="B367" s="796"/>
      <c r="C367" s="796"/>
      <c r="D367" s="796"/>
      <c r="E367" s="796"/>
      <c r="F367" s="1068"/>
      <c r="G367" s="1068"/>
      <c r="H367" s="1042"/>
      <c r="I367" s="1068"/>
      <c r="J367" s="1068"/>
    </row>
    <row r="368">
      <c r="A368" s="796"/>
      <c r="B368" s="796"/>
      <c r="C368" s="796"/>
      <c r="D368" s="796"/>
      <c r="E368" s="796"/>
      <c r="F368" s="1068"/>
      <c r="G368" s="1068"/>
      <c r="H368" s="1042"/>
      <c r="I368" s="1068"/>
      <c r="J368" s="1068"/>
    </row>
    <row r="369">
      <c r="A369" s="796"/>
      <c r="B369" s="796"/>
      <c r="C369" s="796"/>
      <c r="D369" s="796"/>
      <c r="E369" s="796"/>
      <c r="F369" s="1068"/>
      <c r="G369" s="1068"/>
      <c r="H369" s="1042"/>
      <c r="I369" s="1068"/>
      <c r="J369" s="1068"/>
    </row>
    <row r="370">
      <c r="A370" s="796"/>
      <c r="B370" s="796"/>
      <c r="C370" s="796"/>
      <c r="D370" s="796"/>
      <c r="E370" s="796"/>
      <c r="F370" s="1068"/>
      <c r="G370" s="1068"/>
      <c r="H370" s="1042"/>
      <c r="I370" s="1068"/>
      <c r="J370" s="1068"/>
    </row>
    <row r="371">
      <c r="A371" s="796"/>
      <c r="B371" s="796"/>
      <c r="C371" s="796"/>
      <c r="D371" s="796"/>
      <c r="E371" s="796"/>
      <c r="F371" s="1068"/>
      <c r="G371" s="1068"/>
      <c r="H371" s="1042"/>
      <c r="I371" s="1068"/>
      <c r="J371" s="1068"/>
    </row>
    <row r="372">
      <c r="A372" s="796"/>
      <c r="B372" s="796"/>
      <c r="C372" s="796"/>
      <c r="D372" s="796"/>
      <c r="E372" s="796"/>
      <c r="F372" s="1068"/>
      <c r="G372" s="1068"/>
      <c r="H372" s="1042"/>
      <c r="I372" s="1068"/>
      <c r="J372" s="1068"/>
    </row>
    <row r="373">
      <c r="A373" s="796"/>
      <c r="B373" s="796"/>
      <c r="C373" s="796"/>
      <c r="D373" s="796"/>
      <c r="E373" s="796"/>
      <c r="F373" s="1068"/>
      <c r="G373" s="1068"/>
      <c r="H373" s="1042"/>
      <c r="I373" s="1068"/>
      <c r="J373" s="1068"/>
    </row>
    <row r="374">
      <c r="A374" s="796"/>
      <c r="B374" s="796"/>
      <c r="C374" s="796"/>
      <c r="D374" s="796"/>
      <c r="E374" s="796"/>
      <c r="F374" s="1068"/>
      <c r="G374" s="1068"/>
      <c r="H374" s="1042"/>
      <c r="I374" s="1068"/>
      <c r="J374" s="1068"/>
    </row>
    <row r="375">
      <c r="A375" s="796"/>
      <c r="B375" s="796"/>
      <c r="C375" s="796"/>
      <c r="D375" s="796"/>
      <c r="E375" s="796"/>
      <c r="F375" s="1068"/>
      <c r="G375" s="1068"/>
      <c r="H375" s="1042"/>
      <c r="I375" s="1068"/>
      <c r="J375" s="1068"/>
    </row>
    <row r="376">
      <c r="A376" s="796"/>
      <c r="B376" s="796"/>
      <c r="C376" s="796"/>
      <c r="D376" s="796"/>
      <c r="E376" s="796"/>
      <c r="F376" s="1068"/>
      <c r="G376" s="1068"/>
      <c r="H376" s="1042"/>
      <c r="I376" s="1068"/>
      <c r="J376" s="1068"/>
    </row>
    <row r="377">
      <c r="A377" s="796"/>
      <c r="B377" s="796"/>
      <c r="C377" s="796"/>
      <c r="D377" s="796"/>
      <c r="E377" s="796"/>
      <c r="F377" s="1068"/>
      <c r="G377" s="1068"/>
      <c r="H377" s="1042"/>
      <c r="I377" s="1068"/>
      <c r="J377" s="1068"/>
    </row>
    <row r="378">
      <c r="A378" s="796"/>
      <c r="B378" s="796"/>
      <c r="C378" s="796"/>
      <c r="D378" s="796"/>
      <c r="E378" s="796"/>
      <c r="F378" s="1068"/>
      <c r="G378" s="1068"/>
      <c r="H378" s="1042"/>
      <c r="I378" s="1068"/>
      <c r="J378" s="1068"/>
    </row>
    <row r="379">
      <c r="A379" s="796"/>
      <c r="B379" s="796"/>
      <c r="C379" s="796"/>
      <c r="D379" s="796"/>
      <c r="E379" s="796"/>
      <c r="F379" s="1068"/>
      <c r="G379" s="1068"/>
      <c r="H379" s="1042"/>
      <c r="I379" s="1068"/>
      <c r="J379" s="1068"/>
    </row>
    <row r="380">
      <c r="A380" s="796"/>
      <c r="B380" s="796"/>
      <c r="C380" s="796"/>
      <c r="D380" s="796"/>
      <c r="E380" s="796"/>
      <c r="F380" s="1068"/>
      <c r="G380" s="1068"/>
      <c r="H380" s="1042"/>
      <c r="I380" s="1068"/>
      <c r="J380" s="1068"/>
    </row>
    <row r="381">
      <c r="A381" s="796"/>
      <c r="B381" s="796"/>
      <c r="C381" s="796"/>
      <c r="D381" s="796"/>
      <c r="E381" s="796"/>
      <c r="F381" s="1068"/>
      <c r="G381" s="1068"/>
      <c r="H381" s="1042"/>
      <c r="I381" s="1068"/>
      <c r="J381" s="1068"/>
    </row>
    <row r="382">
      <c r="A382" s="796"/>
      <c r="B382" s="796"/>
      <c r="C382" s="796"/>
      <c r="D382" s="796"/>
      <c r="E382" s="796"/>
      <c r="F382" s="1068"/>
      <c r="G382" s="1068"/>
      <c r="H382" s="1042"/>
      <c r="I382" s="1068"/>
      <c r="J382" s="1068"/>
    </row>
    <row r="383">
      <c r="A383" s="796"/>
      <c r="B383" s="796"/>
      <c r="C383" s="796"/>
      <c r="D383" s="796"/>
      <c r="E383" s="796"/>
      <c r="F383" s="1068"/>
      <c r="G383" s="1068"/>
      <c r="H383" s="1042"/>
      <c r="I383" s="1068"/>
      <c r="J383" s="1068"/>
    </row>
    <row r="384">
      <c r="A384" s="796"/>
      <c r="B384" s="796"/>
      <c r="C384" s="796"/>
      <c r="D384" s="796"/>
      <c r="E384" s="796"/>
      <c r="F384" s="1068"/>
      <c r="G384" s="1068"/>
      <c r="H384" s="1042"/>
      <c r="I384" s="1068"/>
      <c r="J384" s="1068"/>
    </row>
    <row r="385">
      <c r="A385" s="796"/>
      <c r="B385" s="796"/>
      <c r="C385" s="796"/>
      <c r="D385" s="796"/>
      <c r="E385" s="796"/>
      <c r="F385" s="1068"/>
      <c r="G385" s="1068"/>
      <c r="H385" s="1042"/>
      <c r="I385" s="1068"/>
      <c r="J385" s="1068"/>
    </row>
    <row r="386">
      <c r="A386" s="796"/>
      <c r="B386" s="796"/>
      <c r="C386" s="796"/>
      <c r="D386" s="796"/>
      <c r="E386" s="796"/>
      <c r="F386" s="1068"/>
      <c r="G386" s="1068"/>
      <c r="H386" s="1042"/>
      <c r="I386" s="1068"/>
      <c r="J386" s="1068"/>
    </row>
    <row r="387">
      <c r="A387" s="796"/>
      <c r="B387" s="796"/>
      <c r="C387" s="796"/>
      <c r="D387" s="796"/>
      <c r="E387" s="796"/>
      <c r="F387" s="1068"/>
      <c r="G387" s="1068"/>
      <c r="H387" s="1042"/>
      <c r="I387" s="1068"/>
      <c r="J387" s="1068"/>
    </row>
    <row r="388">
      <c r="A388" s="796"/>
      <c r="B388" s="796"/>
      <c r="C388" s="796"/>
      <c r="D388" s="796"/>
      <c r="E388" s="796"/>
      <c r="F388" s="1068"/>
      <c r="G388" s="1068"/>
      <c r="H388" s="1042"/>
      <c r="I388" s="1068"/>
      <c r="J388" s="1068"/>
    </row>
    <row r="389">
      <c r="A389" s="796"/>
      <c r="B389" s="796"/>
      <c r="C389" s="796"/>
      <c r="D389" s="796"/>
      <c r="E389" s="796"/>
      <c r="F389" s="1068"/>
      <c r="G389" s="1068"/>
      <c r="H389" s="1042"/>
      <c r="I389" s="1068"/>
      <c r="J389" s="1068"/>
    </row>
    <row r="390">
      <c r="A390" s="796"/>
      <c r="B390" s="796"/>
      <c r="C390" s="796"/>
      <c r="D390" s="796"/>
      <c r="E390" s="796"/>
      <c r="F390" s="1068"/>
      <c r="G390" s="1068"/>
      <c r="H390" s="1042"/>
      <c r="I390" s="1068"/>
      <c r="J390" s="1068"/>
    </row>
    <row r="391">
      <c r="A391" s="796"/>
      <c r="B391" s="796"/>
      <c r="C391" s="796"/>
      <c r="D391" s="796"/>
      <c r="E391" s="796"/>
      <c r="F391" s="1068"/>
      <c r="G391" s="1068"/>
      <c r="H391" s="1042"/>
      <c r="I391" s="1068"/>
      <c r="J391" s="1068"/>
    </row>
    <row r="392">
      <c r="A392" s="796"/>
      <c r="B392" s="796"/>
      <c r="C392" s="796"/>
      <c r="D392" s="796"/>
      <c r="E392" s="796"/>
      <c r="F392" s="1068"/>
      <c r="G392" s="1068"/>
      <c r="H392" s="1042"/>
      <c r="I392" s="1068"/>
      <c r="J392" s="1068"/>
    </row>
    <row r="393">
      <c r="A393" s="796"/>
      <c r="B393" s="796"/>
      <c r="C393" s="796"/>
      <c r="D393" s="796"/>
      <c r="E393" s="796"/>
      <c r="F393" s="1068"/>
      <c r="G393" s="1068"/>
      <c r="H393" s="1042"/>
      <c r="I393" s="1068"/>
      <c r="J393" s="1068"/>
    </row>
    <row r="394">
      <c r="A394" s="796"/>
      <c r="B394" s="796"/>
      <c r="C394" s="796"/>
      <c r="D394" s="796"/>
      <c r="E394" s="796"/>
      <c r="F394" s="1068"/>
      <c r="G394" s="1068"/>
      <c r="H394" s="1042"/>
      <c r="I394" s="1068"/>
      <c r="J394" s="1068"/>
    </row>
    <row r="395">
      <c r="A395" s="796"/>
      <c r="B395" s="796"/>
      <c r="C395" s="796"/>
      <c r="D395" s="796"/>
      <c r="E395" s="796"/>
      <c r="F395" s="1068"/>
      <c r="G395" s="1068"/>
      <c r="H395" s="1042"/>
      <c r="I395" s="1068"/>
      <c r="J395" s="1068"/>
    </row>
    <row r="396">
      <c r="A396" s="796"/>
      <c r="B396" s="796"/>
      <c r="C396" s="796"/>
      <c r="D396" s="796"/>
      <c r="E396" s="796"/>
      <c r="F396" s="1068"/>
      <c r="G396" s="1068"/>
      <c r="H396" s="1042"/>
      <c r="I396" s="1068"/>
      <c r="J396" s="1068"/>
    </row>
    <row r="397">
      <c r="A397" s="796"/>
      <c r="B397" s="796"/>
      <c r="C397" s="796"/>
      <c r="D397" s="796"/>
      <c r="E397" s="796"/>
      <c r="F397" s="1068"/>
      <c r="G397" s="1068"/>
      <c r="H397" s="1042"/>
      <c r="I397" s="1068"/>
      <c r="J397" s="1068"/>
    </row>
    <row r="398">
      <c r="A398" s="796"/>
      <c r="B398" s="796"/>
      <c r="C398" s="796"/>
      <c r="D398" s="796"/>
      <c r="E398" s="796"/>
      <c r="F398" s="1068"/>
      <c r="G398" s="1068"/>
      <c r="H398" s="1042"/>
      <c r="I398" s="1068"/>
      <c r="J398" s="1068"/>
    </row>
    <row r="399">
      <c r="A399" s="796"/>
      <c r="B399" s="796"/>
      <c r="C399" s="796"/>
      <c r="D399" s="796"/>
      <c r="E399" s="796"/>
      <c r="F399" s="1068"/>
      <c r="G399" s="1068"/>
      <c r="H399" s="1042"/>
      <c r="I399" s="1068"/>
      <c r="J399" s="1068"/>
    </row>
    <row r="400">
      <c r="A400" s="796"/>
      <c r="B400" s="796"/>
      <c r="C400" s="796"/>
      <c r="D400" s="796"/>
      <c r="E400" s="796"/>
      <c r="F400" s="1068"/>
      <c r="G400" s="1068"/>
      <c r="H400" s="1042"/>
      <c r="I400" s="1068"/>
      <c r="J400" s="1068"/>
    </row>
    <row r="401">
      <c r="A401" s="796"/>
      <c r="B401" s="796"/>
      <c r="C401" s="796"/>
      <c r="D401" s="796"/>
      <c r="E401" s="796"/>
      <c r="F401" s="1068"/>
      <c r="G401" s="1068"/>
      <c r="H401" s="1042"/>
      <c r="I401" s="1068"/>
      <c r="J401" s="1068"/>
    </row>
    <row r="402">
      <c r="A402" s="796"/>
      <c r="B402" s="796"/>
      <c r="C402" s="796"/>
      <c r="D402" s="796"/>
      <c r="E402" s="796"/>
      <c r="F402" s="1068"/>
      <c r="G402" s="1068"/>
      <c r="H402" s="1042"/>
      <c r="I402" s="1068"/>
      <c r="J402" s="1068"/>
    </row>
    <row r="403">
      <c r="A403" s="796"/>
      <c r="B403" s="796"/>
      <c r="C403" s="796"/>
      <c r="D403" s="796"/>
      <c r="E403" s="796"/>
      <c r="F403" s="1068"/>
      <c r="G403" s="1068"/>
      <c r="H403" s="1042"/>
      <c r="I403" s="1068"/>
      <c r="J403" s="1068"/>
    </row>
    <row r="404">
      <c r="A404" s="796"/>
      <c r="B404" s="796"/>
      <c r="C404" s="796"/>
      <c r="D404" s="796"/>
      <c r="E404" s="796"/>
      <c r="F404" s="1068"/>
      <c r="G404" s="1068"/>
      <c r="H404" s="1042"/>
      <c r="I404" s="1068"/>
      <c r="J404" s="1068"/>
    </row>
    <row r="405">
      <c r="A405" s="796"/>
      <c r="B405" s="796"/>
      <c r="C405" s="796"/>
      <c r="D405" s="796"/>
      <c r="E405" s="796"/>
      <c r="F405" s="1068"/>
      <c r="G405" s="1068"/>
      <c r="H405" s="1042"/>
      <c r="I405" s="1068"/>
      <c r="J405" s="1068"/>
    </row>
    <row r="406">
      <c r="A406" s="796"/>
      <c r="B406" s="796"/>
      <c r="C406" s="796"/>
      <c r="D406" s="796"/>
      <c r="E406" s="796"/>
      <c r="F406" s="1068"/>
      <c r="G406" s="1068"/>
      <c r="H406" s="1042"/>
      <c r="I406" s="1068"/>
      <c r="J406" s="1068"/>
    </row>
    <row r="407">
      <c r="A407" s="796"/>
      <c r="B407" s="796"/>
      <c r="C407" s="796"/>
      <c r="D407" s="796"/>
      <c r="E407" s="796"/>
      <c r="F407" s="1068"/>
      <c r="G407" s="1068"/>
      <c r="H407" s="1042"/>
      <c r="I407" s="1068"/>
      <c r="J407" s="1068"/>
    </row>
    <row r="408">
      <c r="A408" s="796"/>
      <c r="B408" s="796"/>
      <c r="C408" s="796"/>
      <c r="D408" s="796"/>
      <c r="E408" s="796"/>
      <c r="F408" s="1068"/>
      <c r="G408" s="1068"/>
      <c r="H408" s="1042"/>
      <c r="I408" s="1068"/>
      <c r="J408" s="1068"/>
    </row>
    <row r="409">
      <c r="A409" s="796"/>
      <c r="B409" s="796"/>
      <c r="C409" s="796"/>
      <c r="D409" s="796"/>
      <c r="E409" s="796"/>
      <c r="F409" s="1068"/>
      <c r="G409" s="1068"/>
      <c r="H409" s="1042"/>
      <c r="I409" s="1068"/>
      <c r="J409" s="1068"/>
    </row>
    <row r="410">
      <c r="A410" s="796"/>
      <c r="B410" s="796"/>
      <c r="C410" s="796"/>
      <c r="D410" s="796"/>
      <c r="E410" s="796"/>
      <c r="F410" s="1068"/>
      <c r="G410" s="1068"/>
      <c r="H410" s="1042"/>
      <c r="I410" s="1068"/>
      <c r="J410" s="1068"/>
    </row>
    <row r="411">
      <c r="A411" s="796"/>
      <c r="B411" s="796"/>
      <c r="C411" s="796"/>
      <c r="D411" s="796"/>
      <c r="E411" s="796"/>
      <c r="F411" s="1068"/>
      <c r="G411" s="1068"/>
      <c r="H411" s="1042"/>
      <c r="I411" s="1068"/>
      <c r="J411" s="1068"/>
    </row>
    <row r="412">
      <c r="A412" s="796"/>
      <c r="B412" s="796"/>
      <c r="C412" s="796"/>
      <c r="D412" s="796"/>
      <c r="E412" s="796"/>
      <c r="F412" s="1068"/>
      <c r="G412" s="1068"/>
      <c r="H412" s="1042"/>
      <c r="I412" s="1068"/>
      <c r="J412" s="1068"/>
    </row>
    <row r="413">
      <c r="A413" s="796"/>
      <c r="B413" s="796"/>
      <c r="C413" s="796"/>
      <c r="D413" s="796"/>
      <c r="E413" s="796"/>
      <c r="F413" s="1068"/>
      <c r="G413" s="1068"/>
      <c r="H413" s="1042"/>
      <c r="I413" s="1068"/>
      <c r="J413" s="1068"/>
    </row>
    <row r="414">
      <c r="A414" s="796"/>
      <c r="B414" s="796"/>
      <c r="C414" s="796"/>
      <c r="D414" s="796"/>
      <c r="E414" s="796"/>
      <c r="F414" s="1068"/>
      <c r="G414" s="1068"/>
      <c r="H414" s="1042"/>
      <c r="I414" s="1068"/>
      <c r="J414" s="1068"/>
    </row>
    <row r="415">
      <c r="A415" s="796"/>
      <c r="B415" s="796"/>
      <c r="C415" s="796"/>
      <c r="D415" s="796"/>
      <c r="E415" s="796"/>
      <c r="F415" s="1068"/>
      <c r="G415" s="1068"/>
      <c r="H415" s="1042"/>
      <c r="I415" s="1068"/>
      <c r="J415" s="1068"/>
    </row>
    <row r="416">
      <c r="A416" s="796"/>
      <c r="B416" s="796"/>
      <c r="C416" s="796"/>
      <c r="D416" s="796"/>
      <c r="E416" s="796"/>
      <c r="F416" s="1068"/>
      <c r="G416" s="1068"/>
      <c r="H416" s="1042"/>
      <c r="I416" s="1068"/>
      <c r="J416" s="1068"/>
    </row>
    <row r="417">
      <c r="A417" s="796"/>
      <c r="B417" s="796"/>
      <c r="C417" s="796"/>
      <c r="D417" s="796"/>
      <c r="E417" s="796"/>
      <c r="F417" s="1068"/>
      <c r="G417" s="1068"/>
      <c r="H417" s="1042"/>
      <c r="I417" s="1068"/>
      <c r="J417" s="1068"/>
    </row>
    <row r="418">
      <c r="A418" s="796"/>
      <c r="B418" s="796"/>
      <c r="C418" s="796"/>
      <c r="D418" s="796"/>
      <c r="E418" s="796"/>
      <c r="F418" s="1068"/>
      <c r="G418" s="1068"/>
      <c r="H418" s="1042"/>
      <c r="I418" s="1068"/>
      <c r="J418" s="1068"/>
    </row>
    <row r="419">
      <c r="A419" s="796"/>
      <c r="B419" s="796"/>
      <c r="C419" s="796"/>
      <c r="D419" s="796"/>
      <c r="E419" s="796"/>
      <c r="F419" s="1068"/>
      <c r="G419" s="1068"/>
      <c r="H419" s="1042"/>
      <c r="I419" s="1068"/>
      <c r="J419" s="1068"/>
    </row>
    <row r="420">
      <c r="A420" s="796"/>
      <c r="B420" s="796"/>
      <c r="C420" s="796"/>
      <c r="D420" s="796"/>
      <c r="E420" s="796"/>
      <c r="F420" s="1068"/>
      <c r="G420" s="1068"/>
      <c r="H420" s="1042"/>
      <c r="I420" s="1068"/>
      <c r="J420" s="1068"/>
    </row>
    <row r="421">
      <c r="A421" s="796"/>
      <c r="B421" s="796"/>
      <c r="C421" s="796"/>
      <c r="D421" s="796"/>
      <c r="E421" s="796"/>
      <c r="F421" s="1068"/>
      <c r="G421" s="1068"/>
      <c r="H421" s="1042"/>
      <c r="I421" s="1068"/>
      <c r="J421" s="1068"/>
    </row>
    <row r="422">
      <c r="A422" s="796"/>
      <c r="B422" s="796"/>
      <c r="C422" s="796"/>
      <c r="D422" s="796"/>
      <c r="E422" s="796"/>
      <c r="F422" s="1068"/>
      <c r="G422" s="1068"/>
      <c r="H422" s="1042"/>
      <c r="I422" s="1068"/>
      <c r="J422" s="1068"/>
    </row>
    <row r="423">
      <c r="A423" s="796"/>
      <c r="B423" s="796"/>
      <c r="C423" s="796"/>
      <c r="D423" s="796"/>
      <c r="E423" s="796"/>
      <c r="F423" s="1068"/>
      <c r="G423" s="1068"/>
      <c r="H423" s="1042"/>
      <c r="I423" s="1068"/>
      <c r="J423" s="1068"/>
    </row>
    <row r="424">
      <c r="A424" s="796"/>
      <c r="B424" s="796"/>
      <c r="C424" s="796"/>
      <c r="D424" s="796"/>
      <c r="E424" s="796"/>
      <c r="F424" s="1068"/>
      <c r="G424" s="1068"/>
      <c r="H424" s="1042"/>
      <c r="I424" s="1068"/>
      <c r="J424" s="1068"/>
    </row>
    <row r="425">
      <c r="A425" s="796"/>
      <c r="B425" s="796"/>
      <c r="C425" s="796"/>
      <c r="D425" s="796"/>
      <c r="E425" s="796"/>
      <c r="F425" s="1068"/>
      <c r="G425" s="1068"/>
      <c r="H425" s="1042"/>
      <c r="I425" s="1068"/>
      <c r="J425" s="1068"/>
    </row>
    <row r="426">
      <c r="A426" s="796"/>
      <c r="B426" s="796"/>
      <c r="C426" s="796"/>
      <c r="D426" s="796"/>
      <c r="E426" s="796"/>
      <c r="F426" s="1068"/>
      <c r="G426" s="1068"/>
      <c r="H426" s="1042"/>
      <c r="I426" s="1068"/>
      <c r="J426" s="1068"/>
    </row>
    <row r="427">
      <c r="A427" s="796"/>
      <c r="B427" s="796"/>
      <c r="C427" s="796"/>
      <c r="D427" s="796"/>
      <c r="E427" s="796"/>
      <c r="F427" s="1068"/>
      <c r="G427" s="1068"/>
      <c r="H427" s="1042"/>
      <c r="I427" s="1068"/>
      <c r="J427" s="1068"/>
    </row>
    <row r="428">
      <c r="A428" s="796"/>
      <c r="B428" s="796"/>
      <c r="C428" s="796"/>
      <c r="D428" s="796"/>
      <c r="E428" s="796"/>
      <c r="F428" s="1068"/>
      <c r="G428" s="1068"/>
      <c r="H428" s="1042"/>
      <c r="I428" s="1068"/>
      <c r="J428" s="1068"/>
    </row>
    <row r="429">
      <c r="A429" s="796"/>
      <c r="B429" s="796"/>
      <c r="C429" s="796"/>
      <c r="D429" s="796"/>
      <c r="E429" s="796"/>
      <c r="F429" s="1068"/>
      <c r="G429" s="1068"/>
      <c r="H429" s="1042"/>
      <c r="I429" s="1068"/>
      <c r="J429" s="1068"/>
    </row>
    <row r="430">
      <c r="A430" s="796"/>
      <c r="B430" s="796"/>
      <c r="C430" s="796"/>
      <c r="D430" s="796"/>
      <c r="E430" s="796"/>
      <c r="F430" s="1068"/>
      <c r="G430" s="1068"/>
      <c r="H430" s="1042"/>
      <c r="I430" s="1068"/>
      <c r="J430" s="1068"/>
    </row>
    <row r="431">
      <c r="A431" s="796"/>
      <c r="B431" s="796"/>
      <c r="C431" s="796"/>
      <c r="D431" s="796"/>
      <c r="E431" s="796"/>
      <c r="F431" s="1068"/>
      <c r="G431" s="1068"/>
      <c r="H431" s="1042"/>
      <c r="I431" s="1068"/>
      <c r="J431" s="1068"/>
    </row>
    <row r="432">
      <c r="A432" s="796"/>
      <c r="B432" s="796"/>
      <c r="C432" s="796"/>
      <c r="D432" s="796"/>
      <c r="E432" s="796"/>
      <c r="F432" s="1068"/>
      <c r="G432" s="1068"/>
      <c r="H432" s="1042"/>
      <c r="I432" s="1068"/>
      <c r="J432" s="1068"/>
    </row>
    <row r="433">
      <c r="A433" s="796"/>
      <c r="B433" s="796"/>
      <c r="C433" s="796"/>
      <c r="D433" s="796"/>
      <c r="E433" s="796"/>
      <c r="F433" s="1068"/>
      <c r="G433" s="1068"/>
      <c r="H433" s="1042"/>
      <c r="I433" s="1068"/>
      <c r="J433" s="1068"/>
    </row>
    <row r="434">
      <c r="A434" s="796"/>
      <c r="B434" s="796"/>
      <c r="C434" s="796"/>
      <c r="D434" s="796"/>
      <c r="E434" s="796"/>
      <c r="F434" s="1068"/>
      <c r="G434" s="1068"/>
      <c r="H434" s="1042"/>
      <c r="I434" s="1068"/>
      <c r="J434" s="1068"/>
    </row>
    <row r="435">
      <c r="A435" s="796"/>
      <c r="B435" s="796"/>
      <c r="C435" s="796"/>
      <c r="D435" s="796"/>
      <c r="E435" s="796"/>
      <c r="F435" s="1068"/>
      <c r="G435" s="1068"/>
      <c r="H435" s="1042"/>
      <c r="I435" s="1068"/>
      <c r="J435" s="1068"/>
    </row>
    <row r="436">
      <c r="A436" s="796"/>
      <c r="B436" s="796"/>
      <c r="C436" s="796"/>
      <c r="D436" s="796"/>
      <c r="E436" s="796"/>
      <c r="F436" s="1068"/>
      <c r="G436" s="1068"/>
      <c r="H436" s="1042"/>
      <c r="I436" s="1068"/>
      <c r="J436" s="1068"/>
    </row>
    <row r="437">
      <c r="A437" s="796"/>
      <c r="B437" s="796"/>
      <c r="C437" s="796"/>
      <c r="D437" s="796"/>
      <c r="E437" s="796"/>
      <c r="F437" s="1068"/>
      <c r="G437" s="1068"/>
      <c r="H437" s="1042"/>
      <c r="I437" s="1068"/>
      <c r="J437" s="1068"/>
    </row>
    <row r="438">
      <c r="A438" s="796"/>
      <c r="B438" s="796"/>
      <c r="C438" s="796"/>
      <c r="D438" s="796"/>
      <c r="E438" s="796"/>
      <c r="F438" s="1068"/>
      <c r="G438" s="1068"/>
      <c r="H438" s="1042"/>
      <c r="I438" s="1068"/>
      <c r="J438" s="1068"/>
    </row>
    <row r="439">
      <c r="A439" s="796"/>
      <c r="B439" s="796"/>
      <c r="C439" s="796"/>
      <c r="D439" s="796"/>
      <c r="E439" s="796"/>
      <c r="F439" s="1068"/>
      <c r="G439" s="1068"/>
      <c r="H439" s="1042"/>
      <c r="I439" s="1068"/>
      <c r="J439" s="1068"/>
    </row>
    <row r="440">
      <c r="A440" s="796"/>
      <c r="B440" s="796"/>
      <c r="C440" s="796"/>
      <c r="D440" s="796"/>
      <c r="E440" s="796"/>
      <c r="F440" s="1068"/>
      <c r="G440" s="1068"/>
      <c r="H440" s="1042"/>
      <c r="I440" s="1068"/>
      <c r="J440" s="1068"/>
    </row>
    <row r="441">
      <c r="A441" s="796"/>
      <c r="B441" s="796"/>
      <c r="C441" s="796"/>
      <c r="D441" s="796"/>
      <c r="E441" s="796"/>
      <c r="F441" s="1068"/>
      <c r="G441" s="1068"/>
      <c r="H441" s="1042"/>
      <c r="I441" s="1068"/>
      <c r="J441" s="1068"/>
    </row>
    <row r="442">
      <c r="A442" s="796"/>
      <c r="B442" s="796"/>
      <c r="C442" s="796"/>
      <c r="D442" s="796"/>
      <c r="E442" s="796"/>
      <c r="F442" s="1068"/>
      <c r="G442" s="1068"/>
      <c r="H442" s="1042"/>
      <c r="I442" s="1068"/>
      <c r="J442" s="1068"/>
    </row>
    <row r="443">
      <c r="A443" s="796"/>
      <c r="B443" s="796"/>
      <c r="C443" s="796"/>
      <c r="D443" s="796"/>
      <c r="E443" s="796"/>
      <c r="F443" s="1068"/>
      <c r="G443" s="1068"/>
      <c r="H443" s="1042"/>
      <c r="I443" s="1068"/>
      <c r="J443" s="1068"/>
    </row>
    <row r="444">
      <c r="A444" s="796"/>
      <c r="B444" s="796"/>
      <c r="C444" s="796"/>
      <c r="D444" s="796"/>
      <c r="E444" s="796"/>
      <c r="F444" s="1068"/>
      <c r="G444" s="1068"/>
      <c r="H444" s="1042"/>
      <c r="I444" s="1068"/>
      <c r="J444" s="1068"/>
    </row>
    <row r="445">
      <c r="A445" s="796"/>
      <c r="B445" s="796"/>
      <c r="C445" s="796"/>
      <c r="D445" s="796"/>
      <c r="E445" s="796"/>
      <c r="F445" s="1068"/>
      <c r="G445" s="1068"/>
      <c r="H445" s="1042"/>
      <c r="I445" s="1068"/>
      <c r="J445" s="1068"/>
    </row>
    <row r="446">
      <c r="A446" s="796"/>
      <c r="B446" s="796"/>
      <c r="C446" s="796"/>
      <c r="D446" s="796"/>
      <c r="E446" s="796"/>
      <c r="F446" s="1068"/>
      <c r="G446" s="1068"/>
      <c r="H446" s="1042"/>
      <c r="I446" s="1068"/>
      <c r="J446" s="1068"/>
    </row>
    <row r="447">
      <c r="A447" s="796"/>
      <c r="B447" s="796"/>
      <c r="C447" s="796"/>
      <c r="D447" s="796"/>
      <c r="E447" s="796"/>
      <c r="F447" s="1068"/>
      <c r="G447" s="1068"/>
      <c r="H447" s="1042"/>
      <c r="I447" s="1068"/>
      <c r="J447" s="1068"/>
    </row>
    <row r="448">
      <c r="A448" s="796"/>
      <c r="B448" s="796"/>
      <c r="C448" s="796"/>
      <c r="D448" s="796"/>
      <c r="E448" s="796"/>
      <c r="F448" s="1068"/>
      <c r="G448" s="1068"/>
      <c r="H448" s="1042"/>
      <c r="I448" s="1068"/>
      <c r="J448" s="1068"/>
    </row>
    <row r="449">
      <c r="A449" s="796"/>
      <c r="B449" s="796"/>
      <c r="C449" s="796"/>
      <c r="D449" s="796"/>
      <c r="E449" s="796"/>
      <c r="F449" s="1068"/>
      <c r="G449" s="1068"/>
      <c r="H449" s="1042"/>
      <c r="I449" s="1068"/>
      <c r="J449" s="1068"/>
    </row>
    <row r="450">
      <c r="A450" s="796"/>
      <c r="B450" s="796"/>
      <c r="C450" s="796"/>
      <c r="D450" s="796"/>
      <c r="E450" s="796"/>
      <c r="F450" s="1068"/>
      <c r="G450" s="1068"/>
      <c r="H450" s="1042"/>
      <c r="I450" s="1068"/>
      <c r="J450" s="1068"/>
    </row>
    <row r="451">
      <c r="A451" s="796"/>
      <c r="B451" s="796"/>
      <c r="C451" s="796"/>
      <c r="D451" s="796"/>
      <c r="E451" s="796"/>
      <c r="F451" s="1068"/>
      <c r="G451" s="1068"/>
      <c r="H451" s="1042"/>
      <c r="I451" s="1068"/>
      <c r="J451" s="1068"/>
    </row>
    <row r="452">
      <c r="A452" s="796"/>
      <c r="B452" s="796"/>
      <c r="C452" s="796"/>
      <c r="D452" s="796"/>
      <c r="E452" s="796"/>
      <c r="F452" s="1068"/>
      <c r="G452" s="1068"/>
      <c r="H452" s="1042"/>
      <c r="I452" s="1068"/>
      <c r="J452" s="1068"/>
    </row>
    <row r="453">
      <c r="A453" s="796"/>
      <c r="B453" s="796"/>
      <c r="C453" s="796"/>
      <c r="D453" s="796"/>
      <c r="E453" s="796"/>
      <c r="F453" s="1068"/>
      <c r="G453" s="1068"/>
      <c r="H453" s="1042"/>
      <c r="I453" s="1068"/>
      <c r="J453" s="1068"/>
    </row>
    <row r="454">
      <c r="A454" s="796"/>
      <c r="B454" s="796"/>
      <c r="C454" s="796"/>
      <c r="D454" s="796"/>
      <c r="E454" s="796"/>
      <c r="F454" s="1068"/>
      <c r="G454" s="1068"/>
      <c r="H454" s="1042"/>
      <c r="I454" s="1068"/>
      <c r="J454" s="1068"/>
    </row>
    <row r="455">
      <c r="A455" s="796"/>
      <c r="B455" s="796"/>
      <c r="C455" s="796"/>
      <c r="D455" s="796"/>
      <c r="E455" s="796"/>
      <c r="F455" s="1068"/>
      <c r="G455" s="1068"/>
      <c r="H455" s="1042"/>
      <c r="I455" s="1068"/>
      <c r="J455" s="1068"/>
    </row>
    <row r="456">
      <c r="A456" s="796"/>
      <c r="B456" s="796"/>
      <c r="C456" s="796"/>
      <c r="D456" s="796"/>
      <c r="E456" s="796"/>
      <c r="F456" s="1068"/>
      <c r="G456" s="1068"/>
      <c r="H456" s="1042"/>
      <c r="I456" s="1068"/>
      <c r="J456" s="1068"/>
    </row>
    <row r="457">
      <c r="A457" s="796"/>
      <c r="B457" s="796"/>
      <c r="C457" s="796"/>
      <c r="D457" s="796"/>
      <c r="E457" s="796"/>
      <c r="F457" s="1068"/>
      <c r="G457" s="1068"/>
      <c r="H457" s="1042"/>
      <c r="I457" s="1068"/>
      <c r="J457" s="1068"/>
    </row>
    <row r="458">
      <c r="A458" s="796"/>
      <c r="B458" s="796"/>
      <c r="C458" s="796"/>
      <c r="D458" s="796"/>
      <c r="E458" s="796"/>
      <c r="F458" s="1068"/>
      <c r="G458" s="1068"/>
      <c r="H458" s="1042"/>
      <c r="I458" s="1068"/>
      <c r="J458" s="1068"/>
    </row>
    <row r="459">
      <c r="A459" s="796"/>
      <c r="B459" s="796"/>
      <c r="C459" s="796"/>
      <c r="D459" s="796"/>
      <c r="E459" s="796"/>
      <c r="F459" s="1068"/>
      <c r="G459" s="1068"/>
      <c r="H459" s="1042"/>
      <c r="I459" s="1068"/>
      <c r="J459" s="1068"/>
    </row>
    <row r="460">
      <c r="A460" s="796"/>
      <c r="B460" s="796"/>
      <c r="C460" s="796"/>
      <c r="D460" s="796"/>
      <c r="E460" s="796"/>
      <c r="F460" s="1068"/>
      <c r="G460" s="1068"/>
      <c r="H460" s="1042"/>
      <c r="I460" s="1068"/>
      <c r="J460" s="1068"/>
    </row>
    <row r="461">
      <c r="A461" s="796"/>
      <c r="B461" s="796"/>
      <c r="C461" s="796"/>
      <c r="D461" s="796"/>
      <c r="E461" s="796"/>
      <c r="F461" s="1068"/>
      <c r="G461" s="1068"/>
      <c r="H461" s="1042"/>
      <c r="I461" s="1068"/>
      <c r="J461" s="1068"/>
    </row>
    <row r="462">
      <c r="A462" s="796"/>
      <c r="B462" s="796"/>
      <c r="C462" s="796"/>
      <c r="D462" s="796"/>
      <c r="E462" s="796"/>
      <c r="F462" s="1068"/>
      <c r="G462" s="1068"/>
      <c r="H462" s="1042"/>
      <c r="I462" s="1068"/>
      <c r="J462" s="1068"/>
    </row>
    <row r="463">
      <c r="A463" s="796"/>
      <c r="B463" s="796"/>
      <c r="C463" s="796"/>
      <c r="D463" s="796"/>
      <c r="E463" s="796"/>
      <c r="F463" s="1068"/>
      <c r="G463" s="1068"/>
      <c r="H463" s="1042"/>
      <c r="I463" s="1068"/>
      <c r="J463" s="1068"/>
    </row>
    <row r="464">
      <c r="A464" s="796"/>
      <c r="B464" s="796"/>
      <c r="C464" s="796"/>
      <c r="D464" s="796"/>
      <c r="E464" s="796"/>
      <c r="F464" s="1068"/>
      <c r="G464" s="1068"/>
      <c r="H464" s="1042"/>
      <c r="I464" s="1068"/>
      <c r="J464" s="1068"/>
    </row>
    <row r="465">
      <c r="A465" s="796"/>
      <c r="B465" s="796"/>
      <c r="C465" s="796"/>
      <c r="D465" s="796"/>
      <c r="E465" s="796"/>
      <c r="F465" s="1068"/>
      <c r="G465" s="1068"/>
      <c r="H465" s="1042"/>
      <c r="I465" s="1068"/>
      <c r="J465" s="1068"/>
    </row>
    <row r="466">
      <c r="A466" s="796"/>
      <c r="B466" s="796"/>
      <c r="C466" s="796"/>
      <c r="D466" s="796"/>
      <c r="E466" s="796"/>
      <c r="F466" s="1068"/>
      <c r="G466" s="1068"/>
      <c r="H466" s="1042"/>
      <c r="I466" s="1068"/>
      <c r="J466" s="1068"/>
    </row>
    <row r="467">
      <c r="A467" s="796"/>
      <c r="B467" s="796"/>
      <c r="C467" s="796"/>
      <c r="D467" s="796"/>
      <c r="E467" s="796"/>
      <c r="F467" s="1068"/>
      <c r="G467" s="1068"/>
      <c r="H467" s="1042"/>
      <c r="I467" s="1068"/>
      <c r="J467" s="1068"/>
    </row>
    <row r="468">
      <c r="A468" s="796"/>
      <c r="B468" s="796"/>
      <c r="C468" s="796"/>
      <c r="D468" s="796"/>
      <c r="E468" s="796"/>
      <c r="F468" s="1068"/>
      <c r="G468" s="1068"/>
      <c r="H468" s="1042"/>
      <c r="I468" s="1068"/>
      <c r="J468" s="1068"/>
    </row>
    <row r="469">
      <c r="A469" s="796"/>
      <c r="B469" s="796"/>
      <c r="C469" s="796"/>
      <c r="D469" s="796"/>
      <c r="E469" s="796"/>
      <c r="F469" s="1068"/>
      <c r="G469" s="1068"/>
      <c r="H469" s="1042"/>
      <c r="I469" s="1068"/>
      <c r="J469" s="1068"/>
    </row>
    <row r="470">
      <c r="A470" s="796"/>
      <c r="B470" s="796"/>
      <c r="C470" s="796"/>
      <c r="D470" s="796"/>
      <c r="E470" s="796"/>
      <c r="F470" s="1068"/>
      <c r="G470" s="1068"/>
      <c r="H470" s="1042"/>
      <c r="I470" s="1068"/>
      <c r="J470" s="1068"/>
    </row>
    <row r="471">
      <c r="A471" s="796"/>
      <c r="B471" s="796"/>
      <c r="C471" s="796"/>
      <c r="D471" s="796"/>
      <c r="E471" s="796"/>
      <c r="F471" s="1068"/>
      <c r="G471" s="1068"/>
      <c r="H471" s="1042"/>
      <c r="I471" s="1068"/>
      <c r="J471" s="1068"/>
    </row>
    <row r="472">
      <c r="A472" s="796"/>
      <c r="B472" s="796"/>
      <c r="C472" s="796"/>
      <c r="D472" s="796"/>
      <c r="E472" s="796"/>
      <c r="F472" s="1068"/>
      <c r="G472" s="1068"/>
      <c r="H472" s="1042"/>
      <c r="I472" s="1068"/>
      <c r="J472" s="1068"/>
    </row>
    <row r="473">
      <c r="A473" s="796"/>
      <c r="B473" s="796"/>
      <c r="C473" s="796"/>
      <c r="D473" s="796"/>
      <c r="E473" s="796"/>
      <c r="F473" s="1068"/>
      <c r="G473" s="1068"/>
      <c r="H473" s="1042"/>
      <c r="I473" s="1068"/>
      <c r="J473" s="1068"/>
    </row>
    <row r="474">
      <c r="A474" s="796"/>
      <c r="B474" s="796"/>
      <c r="C474" s="796"/>
      <c r="D474" s="796"/>
      <c r="E474" s="796"/>
      <c r="F474" s="1068"/>
      <c r="G474" s="1068"/>
      <c r="H474" s="1042"/>
      <c r="I474" s="1068"/>
      <c r="J474" s="1068"/>
    </row>
    <row r="475">
      <c r="A475" s="796"/>
      <c r="B475" s="796"/>
      <c r="C475" s="796"/>
      <c r="D475" s="796"/>
      <c r="E475" s="796"/>
      <c r="F475" s="1068"/>
      <c r="G475" s="1068"/>
      <c r="H475" s="1042"/>
      <c r="I475" s="1068"/>
      <c r="J475" s="1068"/>
    </row>
    <row r="476">
      <c r="A476" s="796"/>
      <c r="B476" s="796"/>
      <c r="C476" s="796"/>
      <c r="D476" s="796"/>
      <c r="E476" s="796"/>
      <c r="F476" s="1068"/>
      <c r="G476" s="1068"/>
      <c r="H476" s="1042"/>
      <c r="I476" s="1068"/>
      <c r="J476" s="1068"/>
    </row>
    <row r="477">
      <c r="A477" s="796"/>
      <c r="B477" s="796"/>
      <c r="C477" s="796"/>
      <c r="D477" s="796"/>
      <c r="E477" s="796"/>
      <c r="F477" s="1068"/>
      <c r="G477" s="1068"/>
      <c r="H477" s="1042"/>
      <c r="I477" s="1068"/>
      <c r="J477" s="1068"/>
    </row>
    <row r="478">
      <c r="A478" s="796"/>
      <c r="B478" s="796"/>
      <c r="C478" s="796"/>
      <c r="D478" s="796"/>
      <c r="E478" s="796"/>
      <c r="F478" s="1068"/>
      <c r="G478" s="1068"/>
      <c r="H478" s="1042"/>
      <c r="I478" s="1068"/>
      <c r="J478" s="1068"/>
    </row>
    <row r="479">
      <c r="A479" s="796"/>
      <c r="B479" s="796"/>
      <c r="C479" s="796"/>
      <c r="D479" s="796"/>
      <c r="E479" s="796"/>
      <c r="F479" s="1068"/>
      <c r="G479" s="1068"/>
      <c r="H479" s="1042"/>
      <c r="I479" s="1068"/>
      <c r="J479" s="1068"/>
    </row>
    <row r="480">
      <c r="A480" s="796"/>
      <c r="B480" s="796"/>
      <c r="C480" s="796"/>
      <c r="D480" s="796"/>
      <c r="E480" s="796"/>
      <c r="F480" s="1068"/>
      <c r="G480" s="1068"/>
      <c r="H480" s="1042"/>
      <c r="I480" s="1068"/>
      <c r="J480" s="1068"/>
    </row>
    <row r="481">
      <c r="A481" s="796"/>
      <c r="B481" s="796"/>
      <c r="C481" s="796"/>
      <c r="D481" s="796"/>
      <c r="E481" s="796"/>
      <c r="F481" s="1068"/>
      <c r="G481" s="1068"/>
      <c r="H481" s="1042"/>
      <c r="I481" s="1068"/>
      <c r="J481" s="1068"/>
    </row>
    <row r="482">
      <c r="A482" s="796"/>
      <c r="B482" s="796"/>
      <c r="C482" s="796"/>
      <c r="D482" s="796"/>
      <c r="E482" s="796"/>
      <c r="F482" s="1068"/>
      <c r="G482" s="1068"/>
      <c r="H482" s="1042"/>
      <c r="I482" s="1068"/>
      <c r="J482" s="1068"/>
    </row>
    <row r="483">
      <c r="A483" s="796"/>
      <c r="B483" s="796"/>
      <c r="C483" s="796"/>
      <c r="D483" s="796"/>
      <c r="E483" s="796"/>
      <c r="F483" s="1068"/>
      <c r="G483" s="1068"/>
      <c r="H483" s="1042"/>
      <c r="I483" s="1068"/>
      <c r="J483" s="1068"/>
    </row>
    <row r="484">
      <c r="A484" s="796"/>
      <c r="B484" s="796"/>
      <c r="C484" s="796"/>
      <c r="D484" s="796"/>
      <c r="E484" s="796"/>
      <c r="F484" s="1068"/>
      <c r="G484" s="1068"/>
      <c r="H484" s="1042"/>
      <c r="I484" s="1068"/>
      <c r="J484" s="1068"/>
    </row>
    <row r="485">
      <c r="A485" s="796"/>
      <c r="B485" s="796"/>
      <c r="C485" s="796"/>
      <c r="D485" s="796"/>
      <c r="E485" s="796"/>
      <c r="F485" s="1068"/>
      <c r="G485" s="1068"/>
      <c r="H485" s="1042"/>
      <c r="I485" s="1068"/>
      <c r="J485" s="1068"/>
    </row>
    <row r="486">
      <c r="A486" s="796"/>
      <c r="B486" s="796"/>
      <c r="C486" s="796"/>
      <c r="D486" s="796"/>
      <c r="E486" s="796"/>
      <c r="F486" s="1068"/>
      <c r="G486" s="1068"/>
      <c r="H486" s="1042"/>
      <c r="I486" s="1068"/>
      <c r="J486" s="1068"/>
    </row>
    <row r="487">
      <c r="A487" s="796"/>
      <c r="B487" s="796"/>
      <c r="C487" s="796"/>
      <c r="D487" s="796"/>
      <c r="E487" s="796"/>
      <c r="F487" s="1068"/>
      <c r="G487" s="1068"/>
      <c r="H487" s="1042"/>
      <c r="I487" s="1068"/>
      <c r="J487" s="1068"/>
    </row>
    <row r="488">
      <c r="A488" s="796"/>
      <c r="B488" s="796"/>
      <c r="C488" s="796"/>
      <c r="D488" s="796"/>
      <c r="E488" s="796"/>
      <c r="F488" s="1068"/>
      <c r="G488" s="1068"/>
      <c r="H488" s="1042"/>
      <c r="I488" s="1068"/>
      <c r="J488" s="1068"/>
    </row>
    <row r="489">
      <c r="A489" s="796"/>
      <c r="B489" s="796"/>
      <c r="C489" s="796"/>
      <c r="D489" s="796"/>
      <c r="E489" s="796"/>
      <c r="F489" s="1068"/>
      <c r="G489" s="1068"/>
      <c r="H489" s="1042"/>
      <c r="I489" s="1068"/>
      <c r="J489" s="1068"/>
    </row>
    <row r="490">
      <c r="A490" s="796"/>
      <c r="B490" s="796"/>
      <c r="C490" s="796"/>
      <c r="D490" s="796"/>
      <c r="E490" s="796"/>
      <c r="F490" s="1068"/>
      <c r="G490" s="1068"/>
      <c r="H490" s="1042"/>
      <c r="I490" s="1068"/>
      <c r="J490" s="1068"/>
    </row>
    <row r="491">
      <c r="A491" s="796"/>
      <c r="B491" s="796"/>
      <c r="C491" s="796"/>
      <c r="D491" s="796"/>
      <c r="E491" s="796"/>
      <c r="F491" s="1068"/>
      <c r="G491" s="1068"/>
      <c r="H491" s="1042"/>
      <c r="I491" s="1068"/>
      <c r="J491" s="1068"/>
    </row>
    <row r="492">
      <c r="A492" s="796"/>
      <c r="B492" s="796"/>
      <c r="C492" s="796"/>
      <c r="D492" s="796"/>
      <c r="E492" s="796"/>
      <c r="F492" s="1068"/>
      <c r="G492" s="1068"/>
      <c r="H492" s="1042"/>
      <c r="I492" s="1068"/>
      <c r="J492" s="1068"/>
    </row>
    <row r="493">
      <c r="A493" s="796"/>
      <c r="B493" s="796"/>
      <c r="C493" s="796"/>
      <c r="D493" s="796"/>
      <c r="E493" s="796"/>
      <c r="F493" s="1068"/>
      <c r="G493" s="1068"/>
      <c r="H493" s="1042"/>
      <c r="I493" s="1068"/>
      <c r="J493" s="1068"/>
    </row>
    <row r="494">
      <c r="A494" s="796"/>
      <c r="B494" s="796"/>
      <c r="C494" s="796"/>
      <c r="D494" s="796"/>
      <c r="E494" s="796"/>
      <c r="F494" s="1068"/>
      <c r="G494" s="1068"/>
      <c r="H494" s="1042"/>
      <c r="I494" s="1068"/>
      <c r="J494" s="1068"/>
    </row>
    <row r="495">
      <c r="A495" s="796"/>
      <c r="B495" s="796"/>
      <c r="C495" s="796"/>
      <c r="D495" s="796"/>
      <c r="E495" s="796"/>
      <c r="F495" s="1068"/>
      <c r="G495" s="1068"/>
      <c r="H495" s="1042"/>
      <c r="I495" s="1068"/>
      <c r="J495" s="1068"/>
    </row>
    <row r="496">
      <c r="A496" s="796"/>
      <c r="B496" s="796"/>
      <c r="C496" s="796"/>
      <c r="D496" s="796"/>
      <c r="E496" s="796"/>
      <c r="F496" s="1068"/>
      <c r="G496" s="1068"/>
      <c r="H496" s="1042"/>
      <c r="I496" s="1068"/>
      <c r="J496" s="1068"/>
    </row>
    <row r="497">
      <c r="A497" s="796"/>
      <c r="B497" s="796"/>
      <c r="C497" s="796"/>
      <c r="D497" s="796"/>
      <c r="E497" s="796"/>
      <c r="F497" s="1068"/>
      <c r="G497" s="1068"/>
      <c r="H497" s="1042"/>
      <c r="I497" s="1068"/>
      <c r="J497" s="1068"/>
    </row>
    <row r="498">
      <c r="A498" s="796"/>
      <c r="B498" s="796"/>
      <c r="C498" s="796"/>
      <c r="D498" s="796"/>
      <c r="E498" s="796"/>
      <c r="F498" s="1068"/>
      <c r="G498" s="1068"/>
      <c r="H498" s="1042"/>
      <c r="I498" s="1068"/>
      <c r="J498" s="1068"/>
    </row>
    <row r="499">
      <c r="A499" s="796"/>
      <c r="B499" s="796"/>
      <c r="C499" s="796"/>
      <c r="D499" s="796"/>
      <c r="E499" s="796"/>
      <c r="F499" s="1068"/>
      <c r="G499" s="1068"/>
      <c r="H499" s="1042"/>
      <c r="I499" s="1068"/>
      <c r="J499" s="1068"/>
    </row>
    <row r="500">
      <c r="A500" s="796"/>
      <c r="B500" s="796"/>
      <c r="C500" s="796"/>
      <c r="D500" s="796"/>
      <c r="E500" s="796"/>
      <c r="F500" s="1068"/>
      <c r="G500" s="1068"/>
      <c r="H500" s="1042"/>
      <c r="I500" s="1068"/>
      <c r="J500" s="1068"/>
    </row>
    <row r="501">
      <c r="A501" s="796"/>
      <c r="B501" s="796"/>
      <c r="C501" s="796"/>
      <c r="D501" s="796"/>
      <c r="E501" s="796"/>
      <c r="F501" s="1068"/>
      <c r="G501" s="1068"/>
      <c r="H501" s="1042"/>
      <c r="I501" s="1068"/>
      <c r="J501" s="1068"/>
    </row>
    <row r="502">
      <c r="A502" s="796"/>
      <c r="B502" s="796"/>
      <c r="C502" s="796"/>
      <c r="D502" s="796"/>
      <c r="E502" s="796"/>
      <c r="F502" s="1068"/>
      <c r="G502" s="1068"/>
      <c r="H502" s="1042"/>
      <c r="I502" s="1068"/>
      <c r="J502" s="1068"/>
    </row>
    <row r="503">
      <c r="A503" s="796"/>
      <c r="B503" s="796"/>
      <c r="C503" s="796"/>
      <c r="D503" s="796"/>
      <c r="E503" s="796"/>
      <c r="F503" s="1068"/>
      <c r="G503" s="1068"/>
      <c r="H503" s="1042"/>
      <c r="I503" s="1068"/>
      <c r="J503" s="1068"/>
    </row>
    <row r="504">
      <c r="A504" s="796"/>
      <c r="B504" s="796"/>
      <c r="C504" s="796"/>
      <c r="D504" s="796"/>
      <c r="E504" s="796"/>
      <c r="F504" s="1068"/>
      <c r="G504" s="1068"/>
      <c r="H504" s="1042"/>
      <c r="I504" s="1068"/>
      <c r="J504" s="1068"/>
    </row>
    <row r="505">
      <c r="A505" s="796"/>
      <c r="B505" s="796"/>
      <c r="C505" s="796"/>
      <c r="D505" s="796"/>
      <c r="E505" s="796"/>
      <c r="F505" s="1068"/>
      <c r="G505" s="1068"/>
      <c r="H505" s="1042"/>
      <c r="I505" s="1068"/>
      <c r="J505" s="1068"/>
    </row>
    <row r="506">
      <c r="A506" s="796"/>
      <c r="B506" s="796"/>
      <c r="C506" s="796"/>
      <c r="D506" s="796"/>
      <c r="E506" s="796"/>
      <c r="F506" s="1068"/>
      <c r="G506" s="1068"/>
      <c r="H506" s="1042"/>
      <c r="I506" s="1068"/>
      <c r="J506" s="1068"/>
    </row>
    <row r="507">
      <c r="A507" s="796"/>
      <c r="B507" s="796"/>
      <c r="C507" s="796"/>
      <c r="D507" s="796"/>
      <c r="E507" s="796"/>
      <c r="F507" s="1068"/>
      <c r="G507" s="1068"/>
      <c r="H507" s="1042"/>
      <c r="I507" s="1068"/>
      <c r="J507" s="1068"/>
    </row>
    <row r="508">
      <c r="A508" s="796"/>
      <c r="B508" s="796"/>
      <c r="C508" s="796"/>
      <c r="D508" s="796"/>
      <c r="E508" s="796"/>
      <c r="F508" s="1068"/>
      <c r="G508" s="1068"/>
      <c r="H508" s="1042"/>
      <c r="I508" s="1068"/>
      <c r="J508" s="1068"/>
    </row>
    <row r="509">
      <c r="A509" s="796"/>
      <c r="B509" s="796"/>
      <c r="C509" s="796"/>
      <c r="D509" s="796"/>
      <c r="E509" s="796"/>
      <c r="F509" s="1068"/>
      <c r="G509" s="1068"/>
      <c r="H509" s="1042"/>
      <c r="I509" s="1068"/>
      <c r="J509" s="1068"/>
    </row>
    <row r="510">
      <c r="A510" s="796"/>
      <c r="B510" s="796"/>
      <c r="C510" s="796"/>
      <c r="D510" s="796"/>
      <c r="E510" s="796"/>
      <c r="F510" s="1068"/>
      <c r="G510" s="1068"/>
      <c r="H510" s="1042"/>
      <c r="I510" s="1068"/>
      <c r="J510" s="1068"/>
    </row>
    <row r="511">
      <c r="A511" s="796"/>
      <c r="B511" s="796"/>
      <c r="C511" s="796"/>
      <c r="D511" s="796"/>
      <c r="E511" s="796"/>
      <c r="F511" s="1068"/>
      <c r="G511" s="1068"/>
      <c r="H511" s="1042"/>
      <c r="I511" s="1068"/>
      <c r="J511" s="1068"/>
    </row>
    <row r="512">
      <c r="A512" s="796"/>
      <c r="B512" s="796"/>
      <c r="C512" s="796"/>
      <c r="D512" s="796"/>
      <c r="E512" s="796"/>
      <c r="F512" s="1068"/>
      <c r="G512" s="1068"/>
      <c r="H512" s="1042"/>
      <c r="I512" s="1068"/>
      <c r="J512" s="1068"/>
    </row>
    <row r="513">
      <c r="A513" s="796"/>
      <c r="B513" s="796"/>
      <c r="C513" s="796"/>
      <c r="D513" s="796"/>
      <c r="E513" s="796"/>
      <c r="F513" s="1068"/>
      <c r="G513" s="1068"/>
      <c r="H513" s="1042"/>
      <c r="I513" s="1068"/>
      <c r="J513" s="1068"/>
    </row>
    <row r="514">
      <c r="A514" s="796"/>
      <c r="B514" s="796"/>
      <c r="C514" s="796"/>
      <c r="D514" s="796"/>
      <c r="E514" s="796"/>
      <c r="F514" s="1068"/>
      <c r="G514" s="1068"/>
      <c r="H514" s="1042"/>
      <c r="I514" s="1068"/>
      <c r="J514" s="1068"/>
    </row>
    <row r="515">
      <c r="A515" s="796"/>
      <c r="B515" s="796"/>
      <c r="C515" s="796"/>
      <c r="D515" s="796"/>
      <c r="E515" s="796"/>
      <c r="F515" s="1068"/>
      <c r="G515" s="1068"/>
      <c r="H515" s="1042"/>
      <c r="I515" s="1068"/>
      <c r="J515" s="1068"/>
    </row>
    <row r="516">
      <c r="A516" s="796"/>
      <c r="B516" s="796"/>
      <c r="C516" s="796"/>
      <c r="D516" s="796"/>
      <c r="E516" s="796"/>
      <c r="F516" s="1068"/>
      <c r="G516" s="1068"/>
      <c r="H516" s="1042"/>
      <c r="I516" s="1068"/>
      <c r="J516" s="1068"/>
    </row>
    <row r="517">
      <c r="A517" s="796"/>
      <c r="B517" s="796"/>
      <c r="C517" s="796"/>
      <c r="D517" s="796"/>
      <c r="E517" s="796"/>
      <c r="F517" s="1068"/>
      <c r="G517" s="1068"/>
      <c r="H517" s="1042"/>
      <c r="I517" s="1068"/>
      <c r="J517" s="1068"/>
    </row>
    <row r="518">
      <c r="A518" s="796"/>
      <c r="B518" s="796"/>
      <c r="C518" s="796"/>
      <c r="D518" s="796"/>
      <c r="E518" s="796"/>
      <c r="F518" s="1068"/>
      <c r="G518" s="1068"/>
      <c r="H518" s="1042"/>
      <c r="I518" s="1068"/>
      <c r="J518" s="1068"/>
    </row>
    <row r="519">
      <c r="A519" s="796"/>
      <c r="B519" s="796"/>
      <c r="C519" s="796"/>
      <c r="D519" s="796"/>
      <c r="E519" s="796"/>
      <c r="F519" s="1068"/>
      <c r="G519" s="1068"/>
      <c r="H519" s="1042"/>
      <c r="I519" s="1068"/>
      <c r="J519" s="1068"/>
    </row>
    <row r="520">
      <c r="A520" s="796"/>
      <c r="B520" s="796"/>
      <c r="C520" s="796"/>
      <c r="D520" s="796"/>
      <c r="E520" s="796"/>
      <c r="F520" s="1068"/>
      <c r="G520" s="1068"/>
      <c r="H520" s="1042"/>
      <c r="I520" s="1068"/>
      <c r="J520" s="1068"/>
    </row>
    <row r="521">
      <c r="A521" s="796"/>
      <c r="B521" s="796"/>
      <c r="C521" s="796"/>
      <c r="D521" s="796"/>
      <c r="E521" s="796"/>
      <c r="F521" s="1068"/>
      <c r="G521" s="1068"/>
      <c r="H521" s="1042"/>
      <c r="I521" s="1068"/>
      <c r="J521" s="1068"/>
    </row>
    <row r="522">
      <c r="A522" s="796"/>
      <c r="B522" s="796"/>
      <c r="C522" s="796"/>
      <c r="D522" s="796"/>
      <c r="E522" s="796"/>
      <c r="F522" s="1068"/>
      <c r="G522" s="1068"/>
      <c r="H522" s="1042"/>
      <c r="I522" s="1068"/>
      <c r="J522" s="1068"/>
    </row>
    <row r="523">
      <c r="A523" s="796"/>
      <c r="B523" s="796"/>
      <c r="C523" s="796"/>
      <c r="D523" s="796"/>
      <c r="E523" s="796"/>
      <c r="F523" s="1068"/>
      <c r="G523" s="1068"/>
      <c r="H523" s="1042"/>
      <c r="I523" s="1068"/>
      <c r="J523" s="1068"/>
    </row>
    <row r="524">
      <c r="A524" s="796"/>
      <c r="B524" s="796"/>
      <c r="C524" s="796"/>
      <c r="D524" s="796"/>
      <c r="E524" s="796"/>
      <c r="F524" s="1068"/>
      <c r="G524" s="1068"/>
      <c r="H524" s="1042"/>
      <c r="I524" s="1068"/>
      <c r="J524" s="1068"/>
    </row>
    <row r="525">
      <c r="A525" s="796"/>
      <c r="B525" s="796"/>
      <c r="C525" s="796"/>
      <c r="D525" s="796"/>
      <c r="E525" s="796"/>
      <c r="F525" s="1068"/>
      <c r="G525" s="1068"/>
      <c r="H525" s="1042"/>
      <c r="I525" s="1068"/>
      <c r="J525" s="1068"/>
    </row>
    <row r="526">
      <c r="A526" s="796"/>
      <c r="B526" s="796"/>
      <c r="C526" s="796"/>
      <c r="D526" s="796"/>
      <c r="E526" s="796"/>
      <c r="F526" s="1068"/>
      <c r="G526" s="1068"/>
      <c r="H526" s="1042"/>
      <c r="I526" s="1068"/>
      <c r="J526" s="1068"/>
    </row>
    <row r="527">
      <c r="A527" s="796"/>
      <c r="B527" s="796"/>
      <c r="C527" s="796"/>
      <c r="D527" s="796"/>
      <c r="E527" s="796"/>
      <c r="F527" s="1068"/>
      <c r="G527" s="1068"/>
      <c r="H527" s="1042"/>
      <c r="I527" s="1068"/>
      <c r="J527" s="1068"/>
    </row>
    <row r="528">
      <c r="A528" s="796"/>
      <c r="B528" s="796"/>
      <c r="C528" s="796"/>
      <c r="D528" s="796"/>
      <c r="E528" s="796"/>
      <c r="F528" s="1068"/>
      <c r="G528" s="1068"/>
      <c r="H528" s="1042"/>
      <c r="I528" s="1068"/>
      <c r="J528" s="1068"/>
    </row>
    <row r="529">
      <c r="A529" s="796"/>
      <c r="B529" s="796"/>
      <c r="C529" s="796"/>
      <c r="D529" s="796"/>
      <c r="E529" s="796"/>
      <c r="F529" s="1068"/>
      <c r="G529" s="1068"/>
      <c r="H529" s="1042"/>
      <c r="I529" s="1068"/>
      <c r="J529" s="1068"/>
    </row>
    <row r="530">
      <c r="A530" s="796"/>
      <c r="B530" s="796"/>
      <c r="C530" s="796"/>
      <c r="D530" s="796"/>
      <c r="E530" s="796"/>
      <c r="F530" s="1068"/>
      <c r="G530" s="1068"/>
      <c r="H530" s="1042"/>
      <c r="I530" s="1068"/>
      <c r="J530" s="1068"/>
    </row>
    <row r="531">
      <c r="A531" s="796"/>
      <c r="B531" s="796"/>
      <c r="C531" s="796"/>
      <c r="D531" s="796"/>
      <c r="E531" s="796"/>
      <c r="F531" s="1068"/>
      <c r="G531" s="1068"/>
      <c r="H531" s="1042"/>
      <c r="I531" s="1068"/>
      <c r="J531" s="1068"/>
    </row>
    <row r="532">
      <c r="A532" s="796"/>
      <c r="B532" s="796"/>
      <c r="C532" s="796"/>
      <c r="D532" s="796"/>
      <c r="E532" s="796"/>
      <c r="F532" s="1068"/>
      <c r="G532" s="1068"/>
      <c r="H532" s="1042"/>
      <c r="I532" s="1068"/>
      <c r="J532" s="1068"/>
    </row>
    <row r="533">
      <c r="A533" s="796"/>
      <c r="B533" s="796"/>
      <c r="C533" s="796"/>
      <c r="D533" s="796"/>
      <c r="E533" s="796"/>
      <c r="F533" s="1068"/>
      <c r="G533" s="1068"/>
      <c r="H533" s="1042"/>
      <c r="I533" s="1068"/>
      <c r="J533" s="1068"/>
    </row>
    <row r="534">
      <c r="A534" s="796"/>
      <c r="B534" s="796"/>
      <c r="C534" s="796"/>
      <c r="D534" s="796"/>
      <c r="E534" s="796"/>
      <c r="F534" s="1068"/>
      <c r="G534" s="1068"/>
      <c r="H534" s="1042"/>
      <c r="I534" s="1068"/>
      <c r="J534" s="1068"/>
    </row>
    <row r="535">
      <c r="A535" s="796"/>
      <c r="B535" s="796"/>
      <c r="C535" s="796"/>
      <c r="D535" s="796"/>
      <c r="E535" s="796"/>
      <c r="F535" s="1068"/>
      <c r="G535" s="1068"/>
      <c r="H535" s="1042"/>
      <c r="I535" s="1068"/>
      <c r="J535" s="1068"/>
    </row>
    <row r="536">
      <c r="A536" s="796"/>
      <c r="B536" s="796"/>
      <c r="C536" s="796"/>
      <c r="D536" s="796"/>
      <c r="E536" s="796"/>
      <c r="F536" s="1068"/>
      <c r="G536" s="1068"/>
      <c r="H536" s="1042"/>
      <c r="I536" s="1068"/>
      <c r="J536" s="1068"/>
    </row>
    <row r="537">
      <c r="A537" s="796"/>
      <c r="B537" s="796"/>
      <c r="C537" s="796"/>
      <c r="D537" s="796"/>
      <c r="E537" s="796"/>
      <c r="F537" s="1068"/>
      <c r="G537" s="1068"/>
      <c r="H537" s="1042"/>
      <c r="I537" s="1068"/>
      <c r="J537" s="1068"/>
    </row>
    <row r="538">
      <c r="A538" s="796"/>
      <c r="B538" s="796"/>
      <c r="C538" s="796"/>
      <c r="D538" s="796"/>
      <c r="E538" s="796"/>
      <c r="F538" s="1068"/>
      <c r="G538" s="1068"/>
      <c r="H538" s="1042"/>
      <c r="I538" s="1068"/>
      <c r="J538" s="1068"/>
    </row>
    <row r="539">
      <c r="A539" s="796"/>
      <c r="B539" s="796"/>
      <c r="C539" s="796"/>
      <c r="D539" s="796"/>
      <c r="E539" s="796"/>
      <c r="F539" s="1068"/>
      <c r="G539" s="1068"/>
      <c r="H539" s="1042"/>
      <c r="I539" s="1068"/>
      <c r="J539" s="1068"/>
    </row>
    <row r="540">
      <c r="A540" s="796"/>
      <c r="B540" s="796"/>
      <c r="C540" s="796"/>
      <c r="D540" s="796"/>
      <c r="E540" s="796"/>
      <c r="F540" s="1068"/>
      <c r="G540" s="1068"/>
      <c r="H540" s="1042"/>
      <c r="I540" s="1068"/>
      <c r="J540" s="1068"/>
    </row>
    <row r="541">
      <c r="A541" s="796"/>
      <c r="B541" s="796"/>
      <c r="C541" s="796"/>
      <c r="D541" s="796"/>
      <c r="E541" s="796"/>
      <c r="F541" s="1068"/>
      <c r="G541" s="1068"/>
      <c r="H541" s="1042"/>
      <c r="I541" s="1068"/>
      <c r="J541" s="1068"/>
    </row>
    <row r="542">
      <c r="A542" s="796"/>
      <c r="B542" s="796"/>
      <c r="C542" s="796"/>
      <c r="D542" s="796"/>
      <c r="E542" s="796"/>
      <c r="F542" s="1068"/>
      <c r="G542" s="1068"/>
      <c r="H542" s="1042"/>
      <c r="I542" s="1068"/>
      <c r="J542" s="1068"/>
    </row>
    <row r="543">
      <c r="A543" s="796"/>
      <c r="B543" s="796"/>
      <c r="C543" s="796"/>
      <c r="D543" s="796"/>
      <c r="E543" s="796"/>
      <c r="F543" s="1068"/>
      <c r="G543" s="1068"/>
      <c r="H543" s="1042"/>
      <c r="I543" s="1068"/>
      <c r="J543" s="1068"/>
    </row>
    <row r="544">
      <c r="A544" s="796"/>
      <c r="B544" s="796"/>
      <c r="C544" s="796"/>
      <c r="D544" s="796"/>
      <c r="E544" s="796"/>
      <c r="F544" s="1068"/>
      <c r="G544" s="1068"/>
      <c r="H544" s="1042"/>
      <c r="I544" s="1068"/>
      <c r="J544" s="1068"/>
    </row>
    <row r="545">
      <c r="A545" s="796"/>
      <c r="B545" s="796"/>
      <c r="C545" s="796"/>
      <c r="D545" s="796"/>
      <c r="E545" s="796"/>
      <c r="F545" s="1068"/>
      <c r="G545" s="1068"/>
      <c r="H545" s="1042"/>
      <c r="I545" s="1068"/>
      <c r="J545" s="1068"/>
    </row>
    <row r="546">
      <c r="A546" s="796"/>
      <c r="B546" s="796"/>
      <c r="C546" s="796"/>
      <c r="D546" s="796"/>
      <c r="E546" s="796"/>
      <c r="F546" s="1068"/>
      <c r="G546" s="1068"/>
      <c r="H546" s="1042"/>
      <c r="I546" s="1068"/>
      <c r="J546" s="1068"/>
    </row>
    <row r="547">
      <c r="A547" s="796"/>
      <c r="B547" s="796"/>
      <c r="C547" s="796"/>
      <c r="D547" s="796"/>
      <c r="E547" s="796"/>
      <c r="F547" s="1068"/>
      <c r="G547" s="1068"/>
      <c r="H547" s="1042"/>
      <c r="I547" s="1068"/>
      <c r="J547" s="1068"/>
    </row>
    <row r="548">
      <c r="A548" s="796"/>
      <c r="B548" s="796"/>
      <c r="C548" s="796"/>
      <c r="D548" s="796"/>
      <c r="E548" s="796"/>
      <c r="F548" s="1068"/>
      <c r="G548" s="1068"/>
      <c r="H548" s="1042"/>
      <c r="I548" s="1068"/>
      <c r="J548" s="1068"/>
    </row>
    <row r="549">
      <c r="A549" s="796"/>
      <c r="B549" s="796"/>
      <c r="C549" s="796"/>
      <c r="D549" s="796"/>
      <c r="E549" s="796"/>
      <c r="F549" s="1068"/>
      <c r="G549" s="1068"/>
      <c r="H549" s="1042"/>
      <c r="I549" s="1068"/>
      <c r="J549" s="1068"/>
    </row>
    <row r="550">
      <c r="A550" s="796"/>
      <c r="B550" s="796"/>
      <c r="C550" s="796"/>
      <c r="D550" s="796"/>
      <c r="E550" s="796"/>
      <c r="F550" s="1068"/>
      <c r="G550" s="1068"/>
      <c r="H550" s="1042"/>
      <c r="I550" s="1068"/>
      <c r="J550" s="1068"/>
    </row>
    <row r="551">
      <c r="A551" s="796"/>
      <c r="B551" s="796"/>
      <c r="C551" s="796"/>
      <c r="D551" s="796"/>
      <c r="E551" s="796"/>
      <c r="F551" s="1068"/>
      <c r="G551" s="1068"/>
      <c r="H551" s="1042"/>
      <c r="I551" s="1068"/>
      <c r="J551" s="1068"/>
    </row>
    <row r="552">
      <c r="A552" s="796"/>
      <c r="B552" s="796"/>
      <c r="C552" s="796"/>
      <c r="D552" s="796"/>
      <c r="E552" s="796"/>
      <c r="F552" s="1068"/>
      <c r="G552" s="1068"/>
      <c r="H552" s="1042"/>
      <c r="I552" s="1068"/>
      <c r="J552" s="1068"/>
    </row>
    <row r="553">
      <c r="A553" s="796"/>
      <c r="B553" s="796"/>
      <c r="C553" s="796"/>
      <c r="D553" s="796"/>
      <c r="E553" s="796"/>
      <c r="F553" s="1068"/>
      <c r="G553" s="1068"/>
      <c r="H553" s="1042"/>
      <c r="I553" s="1068"/>
      <c r="J553" s="1068"/>
    </row>
    <row r="554">
      <c r="A554" s="796"/>
      <c r="B554" s="796"/>
      <c r="C554" s="796"/>
      <c r="D554" s="796"/>
      <c r="E554" s="796"/>
      <c r="F554" s="1068"/>
      <c r="G554" s="1068"/>
      <c r="H554" s="1042"/>
      <c r="I554" s="1068"/>
      <c r="J554" s="1068"/>
    </row>
    <row r="555">
      <c r="A555" s="796"/>
      <c r="B555" s="796"/>
      <c r="C555" s="796"/>
      <c r="D555" s="796"/>
      <c r="E555" s="796"/>
      <c r="F555" s="1068"/>
      <c r="G555" s="1068"/>
      <c r="H555" s="1042"/>
      <c r="I555" s="1068"/>
      <c r="J555" s="1068"/>
    </row>
    <row r="556">
      <c r="A556" s="796"/>
      <c r="B556" s="796"/>
      <c r="C556" s="796"/>
      <c r="D556" s="796"/>
      <c r="E556" s="796"/>
      <c r="F556" s="1068"/>
      <c r="G556" s="1068"/>
      <c r="H556" s="1042"/>
      <c r="I556" s="1068"/>
      <c r="J556" s="1068"/>
    </row>
    <row r="557">
      <c r="A557" s="796"/>
      <c r="B557" s="796"/>
      <c r="C557" s="796"/>
      <c r="D557" s="796"/>
      <c r="E557" s="796"/>
      <c r="F557" s="1068"/>
      <c r="G557" s="1068"/>
      <c r="H557" s="1042"/>
      <c r="I557" s="1068"/>
      <c r="J557" s="1068"/>
    </row>
    <row r="558">
      <c r="A558" s="796"/>
      <c r="B558" s="796"/>
      <c r="C558" s="796"/>
      <c r="D558" s="796"/>
      <c r="E558" s="796"/>
      <c r="F558" s="1068"/>
      <c r="G558" s="1068"/>
      <c r="H558" s="1042"/>
      <c r="I558" s="1068"/>
      <c r="J558" s="1068"/>
    </row>
    <row r="559">
      <c r="A559" s="796"/>
      <c r="B559" s="796"/>
      <c r="C559" s="796"/>
      <c r="D559" s="796"/>
      <c r="E559" s="796"/>
      <c r="F559" s="1068"/>
      <c r="G559" s="1068"/>
      <c r="H559" s="1042"/>
      <c r="I559" s="1068"/>
      <c r="J559" s="1068"/>
    </row>
    <row r="560">
      <c r="A560" s="796"/>
      <c r="B560" s="796"/>
      <c r="C560" s="796"/>
      <c r="D560" s="796"/>
      <c r="E560" s="796"/>
      <c r="F560" s="1068"/>
      <c r="G560" s="1068"/>
      <c r="H560" s="1042"/>
      <c r="I560" s="1068"/>
      <c r="J560" s="1068"/>
    </row>
    <row r="561">
      <c r="A561" s="796"/>
      <c r="B561" s="796"/>
      <c r="C561" s="796"/>
      <c r="D561" s="796"/>
      <c r="E561" s="796"/>
      <c r="F561" s="1068"/>
      <c r="G561" s="1068"/>
      <c r="H561" s="1042"/>
      <c r="I561" s="1068"/>
      <c r="J561" s="1068"/>
    </row>
    <row r="562">
      <c r="A562" s="796"/>
      <c r="B562" s="796"/>
      <c r="C562" s="796"/>
      <c r="D562" s="796"/>
      <c r="E562" s="796"/>
      <c r="F562" s="1068"/>
      <c r="G562" s="1068"/>
      <c r="H562" s="1042"/>
      <c r="I562" s="1068"/>
      <c r="J562" s="1068"/>
    </row>
    <row r="563">
      <c r="A563" s="796"/>
      <c r="B563" s="796"/>
      <c r="C563" s="796"/>
      <c r="D563" s="796"/>
      <c r="E563" s="796"/>
      <c r="F563" s="1068"/>
      <c r="G563" s="1068"/>
      <c r="H563" s="1042"/>
      <c r="I563" s="1068"/>
      <c r="J563" s="1068"/>
    </row>
    <row r="564">
      <c r="A564" s="796"/>
      <c r="B564" s="796"/>
      <c r="C564" s="796"/>
      <c r="D564" s="796"/>
      <c r="E564" s="796"/>
      <c r="F564" s="1068"/>
      <c r="G564" s="1068"/>
      <c r="H564" s="1042"/>
      <c r="I564" s="1068"/>
      <c r="J564" s="1068"/>
    </row>
    <row r="565">
      <c r="A565" s="796"/>
      <c r="B565" s="796"/>
      <c r="C565" s="796"/>
      <c r="D565" s="796"/>
      <c r="E565" s="796"/>
      <c r="F565" s="1068"/>
      <c r="G565" s="1068"/>
      <c r="H565" s="1042"/>
      <c r="I565" s="1068"/>
      <c r="J565" s="1068"/>
    </row>
    <row r="566">
      <c r="A566" s="796"/>
      <c r="B566" s="796"/>
      <c r="C566" s="796"/>
      <c r="D566" s="796"/>
      <c r="E566" s="796"/>
      <c r="F566" s="1068"/>
      <c r="G566" s="1068"/>
      <c r="H566" s="1042"/>
      <c r="I566" s="1068"/>
      <c r="J566" s="1068"/>
    </row>
    <row r="567">
      <c r="A567" s="796"/>
      <c r="B567" s="796"/>
      <c r="C567" s="796"/>
      <c r="D567" s="796"/>
      <c r="E567" s="796"/>
      <c r="F567" s="1068"/>
      <c r="G567" s="1068"/>
      <c r="H567" s="1042"/>
      <c r="I567" s="1068"/>
      <c r="J567" s="1068"/>
    </row>
    <row r="568">
      <c r="A568" s="796"/>
      <c r="B568" s="796"/>
      <c r="C568" s="796"/>
      <c r="D568" s="796"/>
      <c r="E568" s="796"/>
      <c r="F568" s="1068"/>
      <c r="G568" s="1068"/>
      <c r="H568" s="1042"/>
      <c r="I568" s="1068"/>
      <c r="J568" s="1068"/>
    </row>
    <row r="569">
      <c r="A569" s="796"/>
      <c r="B569" s="796"/>
      <c r="C569" s="796"/>
      <c r="D569" s="796"/>
      <c r="E569" s="796"/>
      <c r="F569" s="1068"/>
      <c r="G569" s="1068"/>
      <c r="H569" s="1042"/>
      <c r="I569" s="1068"/>
      <c r="J569" s="1068"/>
    </row>
    <row r="570">
      <c r="A570" s="796"/>
      <c r="B570" s="796"/>
      <c r="C570" s="796"/>
      <c r="D570" s="796"/>
      <c r="E570" s="796"/>
      <c r="F570" s="1068"/>
      <c r="G570" s="1068"/>
      <c r="H570" s="1042"/>
      <c r="I570" s="1068"/>
      <c r="J570" s="1068"/>
    </row>
    <row r="571">
      <c r="A571" s="796"/>
      <c r="B571" s="796"/>
      <c r="C571" s="796"/>
      <c r="D571" s="796"/>
      <c r="E571" s="796"/>
      <c r="F571" s="1068"/>
      <c r="G571" s="1068"/>
      <c r="H571" s="1042"/>
      <c r="I571" s="1068"/>
      <c r="J571" s="1068"/>
    </row>
    <row r="572">
      <c r="A572" s="796"/>
      <c r="B572" s="796"/>
      <c r="C572" s="796"/>
      <c r="D572" s="796"/>
      <c r="E572" s="796"/>
      <c r="F572" s="1068"/>
      <c r="G572" s="1068"/>
      <c r="H572" s="1042"/>
      <c r="I572" s="1068"/>
      <c r="J572" s="1068"/>
    </row>
    <row r="573">
      <c r="A573" s="796"/>
      <c r="B573" s="796"/>
      <c r="C573" s="796"/>
      <c r="D573" s="796"/>
      <c r="E573" s="796"/>
      <c r="F573" s="1068"/>
      <c r="G573" s="1068"/>
      <c r="H573" s="1042"/>
      <c r="I573" s="1068"/>
      <c r="J573" s="1068"/>
    </row>
    <row r="574">
      <c r="A574" s="796"/>
      <c r="B574" s="796"/>
      <c r="C574" s="796"/>
      <c r="D574" s="796"/>
      <c r="E574" s="796"/>
      <c r="F574" s="1068"/>
      <c r="G574" s="1068"/>
      <c r="H574" s="1042"/>
      <c r="I574" s="1068"/>
      <c r="J574" s="1068"/>
    </row>
    <row r="575">
      <c r="A575" s="796"/>
      <c r="B575" s="796"/>
      <c r="C575" s="796"/>
      <c r="D575" s="796"/>
      <c r="E575" s="796"/>
      <c r="F575" s="1068"/>
      <c r="G575" s="1068"/>
      <c r="H575" s="1042"/>
      <c r="I575" s="1068"/>
      <c r="J575" s="1068"/>
    </row>
  </sheetData>
  <mergeCells count="3">
    <mergeCell ref="F1:G1"/>
    <mergeCell ref="E19:H19"/>
    <mergeCell ref="B44:C44"/>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82"/>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30.38"/>
    <col customWidth="1" hidden="1" min="2" max="2" width="10.88"/>
    <col customWidth="1" min="3" max="3" width="10.88"/>
    <col customWidth="1" min="4" max="4" width="1.63"/>
    <col customWidth="1" min="5" max="30" width="6.63"/>
    <col customWidth="1" min="31" max="31" width="4.75"/>
    <col customWidth="1" min="32" max="51" width="3.88"/>
    <col customWidth="1" min="52" max="52" width="1.63"/>
    <col customWidth="1" hidden="1" min="53" max="78" width="3.88"/>
    <col customWidth="1" min="79" max="99" width="3.88"/>
    <col customWidth="1" min="100" max="100" width="1.63"/>
    <col customWidth="1" hidden="1" min="101" max="125" width="3.88"/>
    <col customWidth="1" min="126" max="147" width="3.88"/>
    <col customWidth="1" min="148" max="148" width="1.63"/>
    <col customWidth="1" hidden="1" min="149" max="168" width="3.88"/>
    <col customWidth="1" min="169" max="195" width="3.88"/>
    <col customWidth="1" min="196" max="196" width="1.63"/>
    <col customWidth="1" min="197" max="243" width="3.88"/>
    <col customWidth="1" min="244" max="244" width="1.63"/>
    <col customWidth="1" min="245" max="291" width="3.88"/>
  </cols>
  <sheetData>
    <row r="1">
      <c r="A1" s="1073" t="str">
        <f>'Internal Budget'!D237</f>
        <v/>
      </c>
      <c r="B1" s="1074"/>
      <c r="C1" s="1074"/>
      <c r="D1" s="1075" t="str">
        <f>Controls!I2</f>
        <v>$300K OR LESS</v>
      </c>
      <c r="E1" s="1074"/>
      <c r="F1" s="1074"/>
      <c r="G1" s="1074"/>
      <c r="H1" s="1074"/>
      <c r="I1" s="1074"/>
      <c r="J1" s="1074"/>
      <c r="K1" s="1074"/>
      <c r="L1" s="1076"/>
      <c r="M1" s="1076"/>
      <c r="N1" s="1076"/>
      <c r="O1" s="1076"/>
      <c r="P1" s="1076"/>
      <c r="Q1" s="1076"/>
      <c r="R1" s="1076"/>
      <c r="S1" s="1076"/>
      <c r="T1" s="1076"/>
      <c r="U1" s="1076"/>
      <c r="V1" s="1076"/>
      <c r="W1" s="1076"/>
      <c r="X1" s="1076"/>
      <c r="Y1" s="1076"/>
      <c r="Z1" s="1076"/>
      <c r="AA1" s="1076"/>
      <c r="AB1" s="1076"/>
      <c r="AC1" s="1076"/>
      <c r="AD1" s="1076"/>
      <c r="AE1" s="1075"/>
      <c r="AF1" s="1075"/>
      <c r="AG1" s="1077"/>
      <c r="AH1" s="1077"/>
      <c r="AI1" s="1077"/>
      <c r="AJ1" s="1077"/>
      <c r="AK1" s="1077"/>
      <c r="AL1" s="1077"/>
      <c r="AM1" s="1077"/>
      <c r="AN1" s="1077"/>
      <c r="AO1" s="1077"/>
      <c r="AP1" s="1077"/>
      <c r="AQ1" s="1077"/>
      <c r="AR1" s="1077"/>
      <c r="AS1" s="1078"/>
      <c r="AT1" s="1077"/>
      <c r="AU1" s="1077"/>
      <c r="AV1" s="1077"/>
      <c r="AW1" s="1077"/>
      <c r="AX1" s="1077"/>
      <c r="AY1" s="1077"/>
      <c r="AZ1" s="1079" t="str">
        <f>Controls!I3</f>
        <v>$300K - $500K</v>
      </c>
      <c r="BA1" s="1080"/>
      <c r="BB1" s="1080"/>
      <c r="BC1" s="1080"/>
      <c r="BD1" s="1080"/>
      <c r="BE1" s="1080"/>
      <c r="BF1" s="1080"/>
      <c r="BG1" s="1080"/>
      <c r="BH1" s="1080"/>
      <c r="BI1" s="1080"/>
      <c r="BJ1" s="1080"/>
      <c r="BK1" s="1080"/>
      <c r="BL1" s="1080"/>
      <c r="BM1" s="1080"/>
      <c r="BN1" s="1080"/>
      <c r="BO1" s="1080"/>
      <c r="BP1" s="1080"/>
      <c r="BQ1" s="1080"/>
      <c r="BR1" s="1080"/>
      <c r="BS1" s="1080"/>
      <c r="BT1" s="1080"/>
      <c r="BU1" s="1080"/>
      <c r="BV1" s="1080"/>
      <c r="BW1" s="1080"/>
      <c r="BX1" s="1080"/>
      <c r="BY1" s="1080"/>
      <c r="BZ1" s="1080"/>
      <c r="CA1" s="1081"/>
      <c r="CB1" s="1081"/>
      <c r="CC1" s="1081"/>
      <c r="CD1" s="1081"/>
      <c r="CE1" s="1081"/>
      <c r="CF1" s="1081"/>
      <c r="CG1" s="1081"/>
      <c r="CH1" s="1081"/>
      <c r="CI1" s="1081"/>
      <c r="CJ1" s="1081"/>
      <c r="CK1" s="1081"/>
      <c r="CL1" s="1081"/>
      <c r="CM1" s="1081"/>
      <c r="CN1" s="1081"/>
      <c r="CO1" s="1082"/>
      <c r="CP1" s="1081"/>
      <c r="CQ1" s="1081"/>
      <c r="CR1" s="1081"/>
      <c r="CS1" s="1081"/>
      <c r="CT1" s="1081"/>
      <c r="CU1" s="1081"/>
      <c r="CV1" s="1083" t="str">
        <f>Controls!I4</f>
        <v>$500K - $1M</v>
      </c>
      <c r="CW1" s="1081"/>
      <c r="CX1" s="1081"/>
      <c r="CY1" s="1081"/>
      <c r="CZ1" s="1081"/>
      <c r="DA1" s="1081"/>
      <c r="DB1" s="1081"/>
      <c r="DC1" s="1081"/>
      <c r="DD1" s="1081"/>
      <c r="DE1" s="1081"/>
      <c r="DF1" s="1081"/>
      <c r="DG1" s="1081"/>
      <c r="DH1" s="1081"/>
      <c r="DI1" s="1081"/>
      <c r="DJ1" s="1081"/>
      <c r="DK1" s="1081"/>
      <c r="DL1" s="1081"/>
      <c r="DM1" s="1081"/>
      <c r="DN1" s="1081"/>
      <c r="DO1" s="1081"/>
      <c r="DP1" s="1081"/>
      <c r="DQ1" s="1081"/>
      <c r="DR1" s="1081"/>
      <c r="DS1" s="1081"/>
      <c r="DT1" s="1081"/>
      <c r="DU1" s="1081"/>
      <c r="DV1" s="1081"/>
      <c r="DW1" s="1081"/>
      <c r="DX1" s="1081"/>
      <c r="DY1" s="1081"/>
      <c r="DZ1" s="1081"/>
      <c r="EA1" s="1081"/>
      <c r="EB1" s="1081"/>
      <c r="EC1" s="1081"/>
      <c r="ED1" s="1081"/>
      <c r="EE1" s="1081"/>
      <c r="EF1" s="1081"/>
      <c r="EG1" s="1081"/>
      <c r="EH1" s="1081"/>
      <c r="EI1" s="1081"/>
      <c r="EJ1" s="1081"/>
      <c r="EK1" s="1082"/>
      <c r="EL1" s="1081"/>
      <c r="EM1" s="1081"/>
      <c r="EN1" s="1081"/>
      <c r="EO1" s="1081"/>
      <c r="EP1" s="1081"/>
      <c r="EQ1" s="1081"/>
      <c r="ER1" s="1083" t="str">
        <f>Controls!I5</f>
        <v>$1M - $3M</v>
      </c>
      <c r="ES1" s="1084"/>
      <c r="ET1" s="1084"/>
      <c r="EU1" s="1084"/>
      <c r="EV1" s="1084"/>
      <c r="EW1" s="1084"/>
      <c r="EX1" s="1084"/>
      <c r="EY1" s="1084"/>
      <c r="EZ1" s="1084"/>
      <c r="FA1" s="1084"/>
      <c r="FB1" s="1084"/>
      <c r="FC1" s="1084"/>
      <c r="FD1" s="1084"/>
      <c r="FE1" s="1084"/>
      <c r="FF1" s="1084"/>
      <c r="FG1" s="1084"/>
      <c r="FH1" s="1084"/>
      <c r="FI1" s="1084"/>
      <c r="FJ1" s="1084"/>
      <c r="FK1" s="1084"/>
      <c r="FL1" s="1084"/>
      <c r="FM1" s="1084"/>
      <c r="FN1" s="1081"/>
      <c r="FO1" s="1081"/>
      <c r="FP1" s="1081"/>
      <c r="FQ1" s="1081"/>
      <c r="FR1" s="1081"/>
      <c r="FS1" s="1081"/>
      <c r="FT1" s="1081"/>
      <c r="FU1" s="1081"/>
      <c r="FV1" s="1081"/>
      <c r="FW1" s="1081"/>
      <c r="FX1" s="1081"/>
      <c r="FY1" s="1081"/>
      <c r="FZ1" s="1081"/>
      <c r="GA1" s="1081"/>
      <c r="GB1" s="1081"/>
      <c r="GC1" s="1081"/>
      <c r="GD1" s="1081"/>
      <c r="GE1" s="1081"/>
      <c r="GF1" s="1081"/>
      <c r="GG1" s="1082"/>
      <c r="GH1" s="1081"/>
      <c r="GI1" s="1081"/>
      <c r="GJ1" s="1081"/>
      <c r="GK1" s="1081"/>
      <c r="GL1" s="1081"/>
      <c r="GM1" s="1081"/>
      <c r="GN1" s="1083" t="str">
        <f>Controls!I6</f>
        <v>$3M - $6M</v>
      </c>
      <c r="GO1" s="1085"/>
      <c r="GP1" s="1086"/>
      <c r="GQ1" s="1086"/>
      <c r="GR1" s="1086"/>
      <c r="GS1" s="1086"/>
      <c r="GT1" s="1086"/>
      <c r="GU1" s="1086"/>
      <c r="GV1" s="1086"/>
      <c r="GW1" s="1086"/>
      <c r="GX1" s="1086"/>
      <c r="GY1" s="1086"/>
      <c r="GZ1" s="1086"/>
      <c r="HA1" s="1086"/>
      <c r="HB1" s="1086"/>
      <c r="HC1" s="1086"/>
      <c r="HD1" s="1086"/>
      <c r="HE1" s="1086"/>
      <c r="HF1" s="1086"/>
      <c r="HG1" s="1086"/>
      <c r="HH1" s="1086"/>
      <c r="HI1" s="1086"/>
      <c r="HJ1" s="1086"/>
      <c r="HK1" s="1086"/>
      <c r="HL1" s="1086"/>
      <c r="HM1" s="1086"/>
      <c r="HN1" s="1086"/>
      <c r="HO1" s="1086"/>
      <c r="HP1" s="1086"/>
      <c r="HQ1" s="1086"/>
      <c r="HR1" s="1086"/>
      <c r="HS1" s="1086"/>
      <c r="HT1" s="1086"/>
      <c r="HU1" s="1086"/>
      <c r="HV1" s="1086"/>
      <c r="HW1" s="1086"/>
      <c r="HX1" s="1086"/>
      <c r="HY1" s="1086"/>
      <c r="HZ1" s="1086"/>
      <c r="IA1" s="1086"/>
      <c r="IB1" s="1086"/>
      <c r="IC1" s="1087"/>
      <c r="ID1" s="1086"/>
      <c r="IE1" s="1086"/>
      <c r="IF1" s="1086"/>
      <c r="IG1" s="1086"/>
      <c r="IH1" s="1086"/>
      <c r="II1" s="1086"/>
      <c r="IJ1" s="1083" t="str">
        <f>Controls!I7</f>
        <v>$6M - $8M</v>
      </c>
      <c r="IK1" s="1086"/>
      <c r="IL1" s="1086"/>
      <c r="IM1" s="1086"/>
      <c r="IN1" s="1086"/>
      <c r="IO1" s="1086"/>
      <c r="IP1" s="1086"/>
      <c r="IQ1" s="1086"/>
      <c r="IR1" s="1086"/>
      <c r="IS1" s="1086"/>
      <c r="IT1" s="1086"/>
      <c r="IU1" s="1086"/>
      <c r="IV1" s="1086"/>
      <c r="IW1" s="1086"/>
      <c r="IX1" s="1086"/>
      <c r="IY1" s="1086"/>
      <c r="IZ1" s="1086"/>
      <c r="JA1" s="1086"/>
      <c r="JB1" s="1086"/>
      <c r="JC1" s="1086"/>
      <c r="JD1" s="1086"/>
      <c r="JE1" s="1086"/>
      <c r="JF1" s="1086"/>
      <c r="JG1" s="1086"/>
      <c r="JH1" s="1086"/>
      <c r="JI1" s="1086"/>
      <c r="JJ1" s="1086"/>
      <c r="JK1" s="1086"/>
      <c r="JL1" s="1086"/>
      <c r="JM1" s="1086"/>
      <c r="JN1" s="1086"/>
      <c r="JO1" s="1086"/>
      <c r="JP1" s="1086"/>
      <c r="JQ1" s="1086"/>
      <c r="JR1" s="1086"/>
      <c r="JS1" s="1086"/>
      <c r="JT1" s="1086"/>
      <c r="JU1" s="1086"/>
      <c r="JV1" s="1086"/>
      <c r="JW1" s="1086"/>
      <c r="JX1" s="1086"/>
      <c r="JY1" s="1087"/>
      <c r="JZ1" s="1086"/>
      <c r="KA1" s="1086"/>
      <c r="KB1" s="1086"/>
      <c r="KC1" s="1086"/>
      <c r="KD1" s="1086"/>
      <c r="KE1" s="1086"/>
    </row>
    <row r="2">
      <c r="A2" s="1088" t="str">
        <f>A1</f>
        <v/>
      </c>
      <c r="B2" s="1089"/>
      <c r="C2" s="1089"/>
      <c r="D2" s="1090"/>
      <c r="E2" s="1090">
        <v>40.0</v>
      </c>
      <c r="F2" s="1090">
        <v>39.0</v>
      </c>
      <c r="G2" s="1090">
        <v>38.0</v>
      </c>
      <c r="H2" s="1090">
        <v>37.0</v>
      </c>
      <c r="I2" s="1090">
        <v>36.0</v>
      </c>
      <c r="J2" s="1090">
        <v>35.0</v>
      </c>
      <c r="K2" s="1090">
        <v>34.0</v>
      </c>
      <c r="L2" s="1090">
        <v>33.0</v>
      </c>
      <c r="M2" s="1090">
        <v>32.0</v>
      </c>
      <c r="N2" s="1090">
        <v>31.0</v>
      </c>
      <c r="O2" s="1090">
        <v>30.0</v>
      </c>
      <c r="P2" s="1090">
        <v>29.0</v>
      </c>
      <c r="Q2" s="1090">
        <v>28.0</v>
      </c>
      <c r="R2" s="1090">
        <v>27.0</v>
      </c>
      <c r="S2" s="1090">
        <v>26.0</v>
      </c>
      <c r="T2" s="1090">
        <v>25.0</v>
      </c>
      <c r="U2" s="1090">
        <v>24.0</v>
      </c>
      <c r="V2" s="1090">
        <v>23.0</v>
      </c>
      <c r="W2" s="1090">
        <v>22.0</v>
      </c>
      <c r="X2" s="1090">
        <v>21.0</v>
      </c>
      <c r="Y2" s="1090">
        <v>20.0</v>
      </c>
      <c r="Z2" s="1090">
        <v>19.0</v>
      </c>
      <c r="AA2" s="1090">
        <v>18.0</v>
      </c>
      <c r="AB2" s="1090">
        <v>17.0</v>
      </c>
      <c r="AC2" s="1090">
        <v>16.0</v>
      </c>
      <c r="AD2" s="1090">
        <v>15.0</v>
      </c>
      <c r="AE2" s="1090"/>
      <c r="AF2" s="1091">
        <v>13.0</v>
      </c>
      <c r="AG2" s="1091">
        <v>12.0</v>
      </c>
      <c r="AH2" s="1091">
        <v>11.0</v>
      </c>
      <c r="AI2" s="1091">
        <v>10.0</v>
      </c>
      <c r="AJ2" s="1091">
        <v>9.0</v>
      </c>
      <c r="AK2" s="1091">
        <v>8.0</v>
      </c>
      <c r="AL2" s="1091">
        <v>7.0</v>
      </c>
      <c r="AM2" s="1091">
        <v>6.0</v>
      </c>
      <c r="AN2" s="1091">
        <v>5.0</v>
      </c>
      <c r="AO2" s="1091">
        <v>4.0</v>
      </c>
      <c r="AP2" s="1091">
        <v>3.0</v>
      </c>
      <c r="AQ2" s="1091">
        <v>2.0</v>
      </c>
      <c r="AR2" s="1091">
        <v>1.0</v>
      </c>
      <c r="AS2" s="1092" t="s">
        <v>1031</v>
      </c>
      <c r="AT2" s="1091">
        <v>1.0</v>
      </c>
      <c r="AU2" s="1091">
        <v>2.0</v>
      </c>
      <c r="AV2" s="1091">
        <v>3.0</v>
      </c>
      <c r="AW2" s="1091">
        <v>4.0</v>
      </c>
      <c r="AX2" s="1091">
        <v>5.0</v>
      </c>
      <c r="AY2" s="1091">
        <v>6.0</v>
      </c>
      <c r="AZ2" s="1040"/>
      <c r="BA2" s="1090">
        <v>40.0</v>
      </c>
      <c r="BB2" s="1090">
        <v>39.0</v>
      </c>
      <c r="BC2" s="1090">
        <v>38.0</v>
      </c>
      <c r="BD2" s="1090">
        <v>37.0</v>
      </c>
      <c r="BE2" s="1090">
        <v>36.0</v>
      </c>
      <c r="BF2" s="1090">
        <v>35.0</v>
      </c>
      <c r="BG2" s="1090">
        <v>34.0</v>
      </c>
      <c r="BH2" s="1090">
        <v>33.0</v>
      </c>
      <c r="BI2" s="1090">
        <v>32.0</v>
      </c>
      <c r="BJ2" s="1090">
        <v>31.0</v>
      </c>
      <c r="BK2" s="1090">
        <v>30.0</v>
      </c>
      <c r="BL2" s="1090">
        <v>29.0</v>
      </c>
      <c r="BM2" s="1090">
        <v>28.0</v>
      </c>
      <c r="BN2" s="1090">
        <v>27.0</v>
      </c>
      <c r="BO2" s="1090">
        <v>26.0</v>
      </c>
      <c r="BP2" s="1090">
        <v>25.0</v>
      </c>
      <c r="BQ2" s="1090">
        <v>24.0</v>
      </c>
      <c r="BR2" s="1090">
        <v>23.0</v>
      </c>
      <c r="BS2" s="1090">
        <v>22.0</v>
      </c>
      <c r="BT2" s="1090">
        <v>21.0</v>
      </c>
      <c r="BU2" s="1090">
        <v>20.0</v>
      </c>
      <c r="BV2" s="1090">
        <v>19.0</v>
      </c>
      <c r="BW2" s="1090">
        <v>18.0</v>
      </c>
      <c r="BX2" s="1090">
        <v>17.0</v>
      </c>
      <c r="BY2" s="1090">
        <v>16.0</v>
      </c>
      <c r="BZ2" s="1090">
        <v>15.0</v>
      </c>
      <c r="CA2" s="1090">
        <v>14.0</v>
      </c>
      <c r="CB2" s="1090">
        <v>13.0</v>
      </c>
      <c r="CC2" s="1090">
        <v>12.0</v>
      </c>
      <c r="CD2" s="1090">
        <v>11.0</v>
      </c>
      <c r="CE2" s="1090">
        <v>10.0</v>
      </c>
      <c r="CF2" s="1090">
        <v>9.0</v>
      </c>
      <c r="CG2" s="1090">
        <v>8.0</v>
      </c>
      <c r="CH2" s="1090">
        <v>7.0</v>
      </c>
      <c r="CI2" s="1090">
        <v>6.0</v>
      </c>
      <c r="CJ2" s="1090">
        <v>5.0</v>
      </c>
      <c r="CK2" s="1090">
        <v>4.0</v>
      </c>
      <c r="CL2" s="1090">
        <v>3.0</v>
      </c>
      <c r="CM2" s="1090">
        <v>2.0</v>
      </c>
      <c r="CN2" s="1090">
        <v>1.0</v>
      </c>
      <c r="CO2" s="1092" t="s">
        <v>1031</v>
      </c>
      <c r="CP2" s="1090">
        <v>1.0</v>
      </c>
      <c r="CQ2" s="1090">
        <v>2.0</v>
      </c>
      <c r="CR2" s="1090">
        <v>3.0</v>
      </c>
      <c r="CS2" s="1090">
        <v>4.0</v>
      </c>
      <c r="CT2" s="1090">
        <v>5.0</v>
      </c>
      <c r="CU2" s="1090">
        <v>6.0</v>
      </c>
      <c r="CV2" s="1040"/>
      <c r="CW2" s="1090">
        <v>40.0</v>
      </c>
      <c r="CX2" s="1090">
        <v>39.0</v>
      </c>
      <c r="CY2" s="1090">
        <v>38.0</v>
      </c>
      <c r="CZ2" s="1090">
        <v>37.0</v>
      </c>
      <c r="DA2" s="1090">
        <v>36.0</v>
      </c>
      <c r="DB2" s="1090">
        <v>35.0</v>
      </c>
      <c r="DC2" s="1090">
        <v>34.0</v>
      </c>
      <c r="DD2" s="1090">
        <v>33.0</v>
      </c>
      <c r="DE2" s="1090">
        <v>32.0</v>
      </c>
      <c r="DF2" s="1090">
        <v>31.0</v>
      </c>
      <c r="DG2" s="1090">
        <v>30.0</v>
      </c>
      <c r="DH2" s="1090">
        <v>29.0</v>
      </c>
      <c r="DI2" s="1090">
        <v>28.0</v>
      </c>
      <c r="DJ2" s="1090">
        <v>27.0</v>
      </c>
      <c r="DK2" s="1090">
        <v>26.0</v>
      </c>
      <c r="DL2" s="1090">
        <v>25.0</v>
      </c>
      <c r="DM2" s="1090">
        <v>24.0</v>
      </c>
      <c r="DN2" s="1090">
        <v>23.0</v>
      </c>
      <c r="DO2" s="1090">
        <v>22.0</v>
      </c>
      <c r="DP2" s="1090">
        <v>21.0</v>
      </c>
      <c r="DQ2" s="1090">
        <v>20.0</v>
      </c>
      <c r="DR2" s="1090">
        <v>19.0</v>
      </c>
      <c r="DS2" s="1090">
        <v>18.0</v>
      </c>
      <c r="DT2" s="1090">
        <v>17.0</v>
      </c>
      <c r="DU2" s="1090">
        <v>16.0</v>
      </c>
      <c r="DV2" s="1090">
        <v>15.0</v>
      </c>
      <c r="DW2" s="1090">
        <v>14.0</v>
      </c>
      <c r="DX2" s="1090">
        <v>13.0</v>
      </c>
      <c r="DY2" s="1090">
        <v>12.0</v>
      </c>
      <c r="DZ2" s="1090">
        <v>11.0</v>
      </c>
      <c r="EA2" s="1090">
        <v>10.0</v>
      </c>
      <c r="EB2" s="1090">
        <v>9.0</v>
      </c>
      <c r="EC2" s="1090">
        <v>8.0</v>
      </c>
      <c r="ED2" s="1090">
        <v>7.0</v>
      </c>
      <c r="EE2" s="1090">
        <v>6.0</v>
      </c>
      <c r="EF2" s="1090">
        <v>5.0</v>
      </c>
      <c r="EG2" s="1090">
        <v>4.0</v>
      </c>
      <c r="EH2" s="1090">
        <v>3.0</v>
      </c>
      <c r="EI2" s="1090">
        <v>2.0</v>
      </c>
      <c r="EJ2" s="1090">
        <v>1.0</v>
      </c>
      <c r="EK2" s="1092" t="s">
        <v>1031</v>
      </c>
      <c r="EL2" s="1090">
        <v>1.0</v>
      </c>
      <c r="EM2" s="1090">
        <v>2.0</v>
      </c>
      <c r="EN2" s="1090">
        <v>3.0</v>
      </c>
      <c r="EO2" s="1090">
        <v>4.0</v>
      </c>
      <c r="EP2" s="1090">
        <v>5.0</v>
      </c>
      <c r="EQ2" s="1090">
        <v>6.0</v>
      </c>
      <c r="ER2" s="1040"/>
      <c r="ES2" s="1090">
        <v>40.0</v>
      </c>
      <c r="ET2" s="1090">
        <v>39.0</v>
      </c>
      <c r="EU2" s="1090">
        <v>38.0</v>
      </c>
      <c r="EV2" s="1090">
        <v>37.0</v>
      </c>
      <c r="EW2" s="1090">
        <v>36.0</v>
      </c>
      <c r="EX2" s="1090">
        <v>35.0</v>
      </c>
      <c r="EY2" s="1090">
        <v>34.0</v>
      </c>
      <c r="EZ2" s="1090">
        <v>33.0</v>
      </c>
      <c r="FA2" s="1093">
        <v>32.0</v>
      </c>
      <c r="FB2" s="1090">
        <v>31.0</v>
      </c>
      <c r="FC2" s="1090">
        <v>30.0</v>
      </c>
      <c r="FD2" s="1090">
        <v>29.0</v>
      </c>
      <c r="FE2" s="1090">
        <v>28.0</v>
      </c>
      <c r="FF2" s="1090">
        <v>27.0</v>
      </c>
      <c r="FG2" s="1093">
        <v>26.0</v>
      </c>
      <c r="FH2" s="1090">
        <v>25.0</v>
      </c>
      <c r="FI2" s="1090">
        <v>24.0</v>
      </c>
      <c r="FJ2" s="1090">
        <v>23.0</v>
      </c>
      <c r="FK2" s="1090">
        <v>22.0</v>
      </c>
      <c r="FL2" s="1090">
        <v>21.0</v>
      </c>
      <c r="FM2" s="1093">
        <v>20.0</v>
      </c>
      <c r="FN2" s="1090">
        <v>19.0</v>
      </c>
      <c r="FO2" s="1090">
        <v>18.0</v>
      </c>
      <c r="FP2" s="1090">
        <v>17.0</v>
      </c>
      <c r="FQ2" s="1090">
        <v>16.0</v>
      </c>
      <c r="FR2" s="1090">
        <v>15.0</v>
      </c>
      <c r="FS2" s="1090">
        <v>14.0</v>
      </c>
      <c r="FT2" s="1090">
        <v>13.0</v>
      </c>
      <c r="FU2" s="1090">
        <v>12.0</v>
      </c>
      <c r="FV2" s="1090">
        <v>11.0</v>
      </c>
      <c r="FW2" s="1090">
        <v>10.0</v>
      </c>
      <c r="FX2" s="1090">
        <v>9.0</v>
      </c>
      <c r="FY2" s="1090">
        <v>8.0</v>
      </c>
      <c r="FZ2" s="1090">
        <v>7.0</v>
      </c>
      <c r="GA2" s="1090">
        <v>6.0</v>
      </c>
      <c r="GB2" s="1090">
        <v>5.0</v>
      </c>
      <c r="GC2" s="1090">
        <v>4.0</v>
      </c>
      <c r="GD2" s="1090">
        <v>3.0</v>
      </c>
      <c r="GE2" s="1090">
        <v>2.0</v>
      </c>
      <c r="GF2" s="1090">
        <v>1.0</v>
      </c>
      <c r="GG2" s="1092" t="s">
        <v>1032</v>
      </c>
      <c r="GH2" s="1090">
        <v>1.0</v>
      </c>
      <c r="GI2" s="1090">
        <v>2.0</v>
      </c>
      <c r="GJ2" s="1090">
        <v>3.0</v>
      </c>
      <c r="GK2" s="1090">
        <v>4.0</v>
      </c>
      <c r="GL2" s="1090">
        <v>5.0</v>
      </c>
      <c r="GM2" s="1090">
        <v>6.0</v>
      </c>
      <c r="GN2" s="1040"/>
      <c r="GO2" s="1093">
        <v>40.0</v>
      </c>
      <c r="GP2" s="1090">
        <v>39.0</v>
      </c>
      <c r="GQ2" s="1090">
        <v>38.0</v>
      </c>
      <c r="GR2" s="1090">
        <v>37.0</v>
      </c>
      <c r="GS2" s="1090">
        <v>36.0</v>
      </c>
      <c r="GT2" s="1090">
        <v>35.0</v>
      </c>
      <c r="GU2" s="1090">
        <v>34.0</v>
      </c>
      <c r="GV2" s="1090">
        <v>33.0</v>
      </c>
      <c r="GW2" s="1090">
        <v>32.0</v>
      </c>
      <c r="GX2" s="1090">
        <v>31.0</v>
      </c>
      <c r="GY2" s="1090">
        <v>30.0</v>
      </c>
      <c r="GZ2" s="1090">
        <v>29.0</v>
      </c>
      <c r="HA2" s="1090">
        <v>28.0</v>
      </c>
      <c r="HB2" s="1090">
        <v>27.0</v>
      </c>
      <c r="HC2" s="1090">
        <v>26.0</v>
      </c>
      <c r="HD2" s="1090">
        <v>25.0</v>
      </c>
      <c r="HE2" s="1090">
        <v>24.0</v>
      </c>
      <c r="HF2" s="1090">
        <v>23.0</v>
      </c>
      <c r="HG2" s="1090">
        <v>22.0</v>
      </c>
      <c r="HH2" s="1090">
        <v>21.0</v>
      </c>
      <c r="HI2" s="1090">
        <v>20.0</v>
      </c>
      <c r="HJ2" s="1090">
        <v>19.0</v>
      </c>
      <c r="HK2" s="1090">
        <v>18.0</v>
      </c>
      <c r="HL2" s="1090">
        <v>17.0</v>
      </c>
      <c r="HM2" s="1090">
        <v>16.0</v>
      </c>
      <c r="HN2" s="1090">
        <v>15.0</v>
      </c>
      <c r="HO2" s="1090">
        <v>14.0</v>
      </c>
      <c r="HP2" s="1090">
        <v>13.0</v>
      </c>
      <c r="HQ2" s="1090">
        <v>12.0</v>
      </c>
      <c r="HR2" s="1090">
        <v>11.0</v>
      </c>
      <c r="HS2" s="1090">
        <v>10.0</v>
      </c>
      <c r="HT2" s="1090">
        <v>9.0</v>
      </c>
      <c r="HU2" s="1090">
        <v>8.0</v>
      </c>
      <c r="HV2" s="1090">
        <v>7.0</v>
      </c>
      <c r="HW2" s="1090">
        <v>6.0</v>
      </c>
      <c r="HX2" s="1090">
        <v>5.0</v>
      </c>
      <c r="HY2" s="1090">
        <v>4.0</v>
      </c>
      <c r="HZ2" s="1090">
        <v>3.0</v>
      </c>
      <c r="IA2" s="1090">
        <v>2.0</v>
      </c>
      <c r="IB2" s="1090">
        <v>1.0</v>
      </c>
      <c r="IC2" s="1092" t="s">
        <v>1032</v>
      </c>
      <c r="ID2" s="1090">
        <v>1.0</v>
      </c>
      <c r="IE2" s="1090">
        <v>2.0</v>
      </c>
      <c r="IF2" s="1090">
        <v>3.0</v>
      </c>
      <c r="IG2" s="1090">
        <v>4.0</v>
      </c>
      <c r="IH2" s="1090">
        <v>5.0</v>
      </c>
      <c r="II2" s="1090">
        <v>6.0</v>
      </c>
      <c r="IJ2" s="1040"/>
      <c r="IK2" s="1090">
        <v>40.0</v>
      </c>
      <c r="IL2" s="1090">
        <v>39.0</v>
      </c>
      <c r="IM2" s="1090">
        <v>38.0</v>
      </c>
      <c r="IN2" s="1090">
        <v>37.0</v>
      </c>
      <c r="IO2" s="1090">
        <v>36.0</v>
      </c>
      <c r="IP2" s="1090">
        <v>35.0</v>
      </c>
      <c r="IQ2" s="1090">
        <v>34.0</v>
      </c>
      <c r="IR2" s="1090">
        <v>33.0</v>
      </c>
      <c r="IS2" s="1090">
        <v>32.0</v>
      </c>
      <c r="IT2" s="1090">
        <v>31.0</v>
      </c>
      <c r="IU2" s="1090">
        <v>30.0</v>
      </c>
      <c r="IV2" s="1090">
        <v>29.0</v>
      </c>
      <c r="IW2" s="1090">
        <v>28.0</v>
      </c>
      <c r="IX2" s="1090">
        <v>27.0</v>
      </c>
      <c r="IY2" s="1090">
        <v>26.0</v>
      </c>
      <c r="IZ2" s="1090">
        <v>25.0</v>
      </c>
      <c r="JA2" s="1090">
        <v>24.0</v>
      </c>
      <c r="JB2" s="1090">
        <v>23.0</v>
      </c>
      <c r="JC2" s="1090">
        <v>22.0</v>
      </c>
      <c r="JD2" s="1090">
        <v>21.0</v>
      </c>
      <c r="JE2" s="1090">
        <v>20.0</v>
      </c>
      <c r="JF2" s="1090">
        <v>19.0</v>
      </c>
      <c r="JG2" s="1090">
        <v>18.0</v>
      </c>
      <c r="JH2" s="1090">
        <v>17.0</v>
      </c>
      <c r="JI2" s="1090">
        <v>16.0</v>
      </c>
      <c r="JJ2" s="1090">
        <v>15.0</v>
      </c>
      <c r="JK2" s="1090">
        <v>14.0</v>
      </c>
      <c r="JL2" s="1090">
        <v>13.0</v>
      </c>
      <c r="JM2" s="1090">
        <v>12.0</v>
      </c>
      <c r="JN2" s="1090">
        <v>11.0</v>
      </c>
      <c r="JO2" s="1090">
        <v>10.0</v>
      </c>
      <c r="JP2" s="1090">
        <v>9.0</v>
      </c>
      <c r="JQ2" s="1090">
        <v>8.0</v>
      </c>
      <c r="JR2" s="1090">
        <v>7.0</v>
      </c>
      <c r="JS2" s="1090">
        <v>6.0</v>
      </c>
      <c r="JT2" s="1090">
        <v>5.0</v>
      </c>
      <c r="JU2" s="1090">
        <v>4.0</v>
      </c>
      <c r="JV2" s="1090">
        <v>3.0</v>
      </c>
      <c r="JW2" s="1090">
        <v>2.0</v>
      </c>
      <c r="JX2" s="1090">
        <v>1.0</v>
      </c>
      <c r="JY2" s="1092" t="s">
        <v>1032</v>
      </c>
      <c r="JZ2" s="1090">
        <v>1.0</v>
      </c>
      <c r="KA2" s="1090">
        <v>2.0</v>
      </c>
      <c r="KB2" s="1090">
        <v>3.0</v>
      </c>
      <c r="KC2" s="1090">
        <v>4.0</v>
      </c>
      <c r="KD2" s="1090">
        <v>5.0</v>
      </c>
      <c r="KE2" s="1090">
        <v>6.0</v>
      </c>
    </row>
    <row r="3">
      <c r="A3" s="1094"/>
      <c r="B3" s="1095"/>
      <c r="C3" s="1095" t="s">
        <v>1033</v>
      </c>
      <c r="D3" s="796"/>
      <c r="E3" s="796"/>
      <c r="F3" s="796"/>
      <c r="G3" s="796"/>
      <c r="H3" s="796"/>
      <c r="I3" s="796"/>
      <c r="J3" s="796"/>
      <c r="K3" s="796"/>
      <c r="L3" s="796"/>
      <c r="N3" s="796"/>
      <c r="O3" s="796"/>
      <c r="Q3" s="796"/>
      <c r="R3" s="796"/>
      <c r="T3" s="796"/>
      <c r="U3" s="1096"/>
      <c r="V3" s="106"/>
      <c r="W3" s="1096"/>
      <c r="X3" s="106"/>
      <c r="Y3" s="796"/>
      <c r="AA3" s="1090"/>
      <c r="AB3" s="796"/>
      <c r="AD3" s="1090"/>
      <c r="AE3" s="1096" t="s">
        <v>987</v>
      </c>
      <c r="AF3" s="508"/>
      <c r="AG3" s="508"/>
      <c r="AH3" s="508"/>
      <c r="AI3" s="508"/>
      <c r="AJ3" s="508"/>
      <c r="AK3" s="508"/>
      <c r="AL3" s="508"/>
      <c r="AM3" s="508"/>
      <c r="AN3" s="508"/>
      <c r="AO3" s="508"/>
      <c r="AP3" s="508"/>
      <c r="AQ3" s="508"/>
      <c r="AR3" s="508"/>
      <c r="AS3" s="508"/>
      <c r="AT3" s="508"/>
      <c r="AU3" s="508"/>
      <c r="AV3" s="508"/>
      <c r="AW3" s="508"/>
      <c r="AX3" s="508"/>
      <c r="AY3" s="106"/>
      <c r="AZ3" s="796"/>
      <c r="BA3" s="1097"/>
      <c r="BB3" s="1097"/>
      <c r="BC3" s="1097"/>
      <c r="BD3" s="1097"/>
      <c r="BE3" s="1097"/>
      <c r="BF3" s="1097"/>
      <c r="BG3" s="1097"/>
      <c r="BH3" s="1097"/>
      <c r="BI3" s="1097"/>
      <c r="BJ3" s="1097"/>
      <c r="BK3" s="1097"/>
      <c r="BL3" s="1097"/>
      <c r="BM3" s="1097"/>
      <c r="BN3" s="1097"/>
      <c r="BO3" s="1097"/>
      <c r="BP3" s="1097"/>
      <c r="BQ3" s="1097"/>
      <c r="BR3" s="1097"/>
      <c r="BS3" s="1097"/>
      <c r="BT3" s="1097"/>
      <c r="BU3" s="1097"/>
      <c r="BV3" s="1097"/>
      <c r="BW3" s="1097"/>
      <c r="BX3" s="1097"/>
      <c r="BY3" s="1097"/>
      <c r="BZ3" s="1097"/>
      <c r="CA3" s="1098" t="s">
        <v>1034</v>
      </c>
      <c r="CB3" s="508"/>
      <c r="CC3" s="508"/>
      <c r="CD3" s="508"/>
      <c r="CE3" s="508"/>
      <c r="CF3" s="508"/>
      <c r="CG3" s="508"/>
      <c r="CH3" s="508"/>
      <c r="CI3" s="508"/>
      <c r="CJ3" s="508"/>
      <c r="CK3" s="508"/>
      <c r="CL3" s="508"/>
      <c r="CM3" s="508"/>
      <c r="CN3" s="508"/>
      <c r="CO3" s="508"/>
      <c r="CP3" s="508"/>
      <c r="CQ3" s="508"/>
      <c r="CR3" s="508"/>
      <c r="CS3" s="508"/>
      <c r="CT3" s="508"/>
      <c r="CU3" s="106"/>
      <c r="CV3" s="1040"/>
      <c r="CW3" s="859"/>
      <c r="CX3" s="859"/>
      <c r="CY3" s="859"/>
      <c r="CZ3" s="859"/>
      <c r="DA3" s="859"/>
      <c r="DB3" s="859"/>
      <c r="DC3" s="859"/>
      <c r="DD3" s="859"/>
      <c r="DE3" s="859"/>
      <c r="DF3" s="859"/>
      <c r="DG3" s="859"/>
      <c r="DH3" s="859"/>
      <c r="DI3" s="859"/>
      <c r="DJ3" s="859"/>
      <c r="DK3" s="859"/>
      <c r="DL3" s="859"/>
      <c r="DM3" s="859"/>
      <c r="DN3" s="859"/>
      <c r="DO3" s="859"/>
      <c r="DP3" s="859"/>
      <c r="DQ3" s="859"/>
      <c r="DR3" s="859"/>
      <c r="DS3" s="859"/>
      <c r="DT3" s="859"/>
      <c r="DU3" s="859"/>
      <c r="DV3" s="1098" t="str">
        <f>CV1</f>
        <v>$500K - $1M</v>
      </c>
      <c r="DW3" s="508"/>
      <c r="DX3" s="508"/>
      <c r="DY3" s="508"/>
      <c r="DZ3" s="508"/>
      <c r="EA3" s="508"/>
      <c r="EB3" s="508"/>
      <c r="EC3" s="508"/>
      <c r="ED3" s="508"/>
      <c r="EE3" s="508"/>
      <c r="EF3" s="508"/>
      <c r="EG3" s="508"/>
      <c r="EH3" s="508"/>
      <c r="EI3" s="508"/>
      <c r="EJ3" s="508"/>
      <c r="EK3" s="508"/>
      <c r="EL3" s="508"/>
      <c r="EM3" s="508"/>
      <c r="EN3" s="508"/>
      <c r="EO3" s="508"/>
      <c r="EP3" s="508"/>
      <c r="EQ3" s="106"/>
      <c r="ER3" s="1040"/>
      <c r="ES3" s="1090"/>
      <c r="ET3" s="1090"/>
      <c r="EU3" s="1090"/>
      <c r="EV3" s="1090"/>
      <c r="EW3" s="1090"/>
      <c r="EX3" s="1090"/>
      <c r="EY3" s="1090"/>
      <c r="EZ3" s="1090"/>
      <c r="FA3" s="1090"/>
      <c r="FB3" s="1090"/>
      <c r="FC3" s="1090"/>
      <c r="FD3" s="1090"/>
      <c r="FE3" s="1090"/>
      <c r="FF3" s="1090"/>
      <c r="FG3" s="1090"/>
      <c r="FH3" s="1090"/>
      <c r="FI3" s="1090"/>
      <c r="FJ3" s="1090"/>
      <c r="FK3" s="1090"/>
      <c r="FL3" s="1090"/>
      <c r="FM3" s="1098" t="str">
        <f>ER1</f>
        <v>$1M - $3M</v>
      </c>
      <c r="FN3" s="508"/>
      <c r="FO3" s="508"/>
      <c r="FP3" s="508"/>
      <c r="FQ3" s="508"/>
      <c r="FR3" s="508"/>
      <c r="FS3" s="508"/>
      <c r="FT3" s="508"/>
      <c r="FU3" s="508"/>
      <c r="FV3" s="508"/>
      <c r="FW3" s="508"/>
      <c r="FX3" s="508"/>
      <c r="FY3" s="508"/>
      <c r="FZ3" s="508"/>
      <c r="GA3" s="508"/>
      <c r="GB3" s="508"/>
      <c r="GC3" s="508"/>
      <c r="GD3" s="508"/>
      <c r="GE3" s="508"/>
      <c r="GF3" s="508"/>
      <c r="GG3" s="508"/>
      <c r="GH3" s="508"/>
      <c r="GI3" s="508"/>
      <c r="GJ3" s="508"/>
      <c r="GK3" s="508"/>
      <c r="GL3" s="508"/>
      <c r="GM3" s="106"/>
      <c r="GN3" s="1040"/>
      <c r="GO3" s="1098" t="str">
        <f>GN1</f>
        <v>$3M - $6M</v>
      </c>
      <c r="GP3" s="508"/>
      <c r="GQ3" s="508"/>
      <c r="GR3" s="508"/>
      <c r="GS3" s="508"/>
      <c r="GT3" s="508"/>
      <c r="GU3" s="508"/>
      <c r="GV3" s="508"/>
      <c r="GW3" s="508"/>
      <c r="GX3" s="508"/>
      <c r="GY3" s="508"/>
      <c r="GZ3" s="508"/>
      <c r="HA3" s="508"/>
      <c r="HB3" s="508"/>
      <c r="HC3" s="508"/>
      <c r="HD3" s="508"/>
      <c r="HE3" s="508"/>
      <c r="HF3" s="508"/>
      <c r="HG3" s="508"/>
      <c r="HH3" s="508"/>
      <c r="HI3" s="508"/>
      <c r="HJ3" s="508"/>
      <c r="HK3" s="508"/>
      <c r="HL3" s="508"/>
      <c r="HM3" s="508"/>
      <c r="HN3" s="508"/>
      <c r="HO3" s="508"/>
      <c r="HP3" s="508"/>
      <c r="HQ3" s="508"/>
      <c r="HR3" s="508"/>
      <c r="HS3" s="508"/>
      <c r="HT3" s="508"/>
      <c r="HU3" s="508"/>
      <c r="HV3" s="508"/>
      <c r="HW3" s="508"/>
      <c r="HX3" s="508"/>
      <c r="HY3" s="508"/>
      <c r="HZ3" s="508"/>
      <c r="IA3" s="508"/>
      <c r="IB3" s="508"/>
      <c r="IC3" s="508"/>
      <c r="ID3" s="508"/>
      <c r="IE3" s="508"/>
      <c r="IF3" s="508"/>
      <c r="IG3" s="508"/>
      <c r="IH3" s="508"/>
      <c r="II3" s="106"/>
      <c r="IJ3" s="1040"/>
      <c r="IK3" s="1099" t="str">
        <f>IJ1</f>
        <v>$6M - $8M</v>
      </c>
      <c r="IL3" s="508"/>
      <c r="IM3" s="508"/>
      <c r="IN3" s="508"/>
      <c r="IO3" s="508"/>
      <c r="IP3" s="508"/>
      <c r="IQ3" s="508"/>
      <c r="IR3" s="508"/>
      <c r="IS3" s="508"/>
      <c r="IT3" s="508"/>
      <c r="IU3" s="508"/>
      <c r="IV3" s="508"/>
      <c r="IW3" s="508"/>
      <c r="IX3" s="508"/>
      <c r="IY3" s="508"/>
      <c r="IZ3" s="508"/>
      <c r="JA3" s="508"/>
      <c r="JB3" s="508"/>
      <c r="JC3" s="508"/>
      <c r="JD3" s="508"/>
      <c r="JE3" s="508"/>
      <c r="JF3" s="508"/>
      <c r="JG3" s="508"/>
      <c r="JH3" s="508"/>
      <c r="JI3" s="508"/>
      <c r="JJ3" s="508"/>
      <c r="JK3" s="508"/>
      <c r="JL3" s="508"/>
      <c r="JM3" s="508"/>
      <c r="JN3" s="508"/>
      <c r="JO3" s="508"/>
      <c r="JP3" s="508"/>
      <c r="JQ3" s="508"/>
      <c r="JR3" s="508"/>
      <c r="JS3" s="508"/>
      <c r="JT3" s="508"/>
      <c r="JU3" s="508"/>
      <c r="JV3" s="508"/>
      <c r="JW3" s="508"/>
      <c r="JX3" s="508"/>
      <c r="JY3" s="508"/>
      <c r="JZ3" s="508"/>
      <c r="KA3" s="508"/>
      <c r="KB3" s="508"/>
      <c r="KC3" s="508"/>
      <c r="KD3" s="508"/>
      <c r="KE3" s="106"/>
    </row>
    <row r="4">
      <c r="A4" s="1100" t="s">
        <v>477</v>
      </c>
      <c r="B4" s="1101"/>
      <c r="C4" s="1102"/>
      <c r="D4" s="1102"/>
      <c r="E4" s="1102"/>
      <c r="F4" s="1102"/>
      <c r="G4" s="1102"/>
      <c r="H4" s="1102"/>
      <c r="I4" s="1102"/>
      <c r="J4" s="1102"/>
      <c r="K4" s="1102"/>
      <c r="L4" s="1102"/>
      <c r="M4" s="1103"/>
      <c r="N4" s="1104"/>
      <c r="O4" s="1103"/>
      <c r="P4" s="1104"/>
      <c r="Q4" s="1103"/>
      <c r="R4" s="1103"/>
      <c r="S4" s="1103"/>
      <c r="T4" s="1103"/>
      <c r="U4" s="1103"/>
      <c r="V4" s="1103"/>
      <c r="W4" s="1103"/>
      <c r="X4" s="1103"/>
      <c r="Y4" s="1103"/>
      <c r="Z4" s="1103"/>
      <c r="AA4" s="1103"/>
      <c r="AB4" s="1103"/>
      <c r="AC4" s="1103"/>
      <c r="AD4" s="1103"/>
      <c r="AE4" s="1103"/>
      <c r="AF4" s="1103"/>
      <c r="AG4" s="1103"/>
      <c r="AH4" s="1103"/>
      <c r="AI4" s="1103"/>
      <c r="AJ4" s="1103"/>
      <c r="AK4" s="1103"/>
      <c r="AL4" s="1103"/>
      <c r="AM4" s="1103"/>
      <c r="AN4" s="1103"/>
      <c r="AO4" s="1103"/>
      <c r="AP4" s="1103"/>
      <c r="AQ4" s="1103"/>
      <c r="AR4" s="1103"/>
      <c r="AS4" s="1105"/>
      <c r="AT4" s="1105"/>
      <c r="AU4" s="1105"/>
      <c r="AV4" s="1105"/>
      <c r="AW4" s="1105"/>
      <c r="AX4" s="1105"/>
      <c r="AY4" s="1105"/>
      <c r="AZ4" s="1105"/>
      <c r="BA4" s="1105"/>
      <c r="BB4" s="1105"/>
      <c r="BC4" s="1105"/>
      <c r="BD4" s="1105"/>
      <c r="BE4" s="1105"/>
      <c r="BF4" s="1105"/>
      <c r="BG4" s="1105"/>
      <c r="BH4" s="1105"/>
      <c r="BI4" s="1105"/>
      <c r="BJ4" s="1105"/>
      <c r="BK4" s="1105"/>
      <c r="BL4" s="1105"/>
      <c r="BM4" s="1105"/>
      <c r="BN4" s="1105"/>
      <c r="BO4" s="1105"/>
      <c r="BP4" s="1105"/>
      <c r="BQ4" s="1105"/>
      <c r="BR4" s="1105"/>
      <c r="BS4" s="1105"/>
      <c r="BT4" s="1105"/>
      <c r="BU4" s="1105"/>
      <c r="BV4" s="1105"/>
      <c r="BW4" s="1105"/>
      <c r="BX4" s="1105"/>
      <c r="BY4" s="1105"/>
      <c r="BZ4" s="1105"/>
      <c r="CA4" s="1103"/>
      <c r="CB4" s="1103"/>
      <c r="CC4" s="1103"/>
      <c r="CD4" s="1103"/>
      <c r="CE4" s="1103"/>
      <c r="CF4" s="1103"/>
      <c r="CG4" s="1103"/>
      <c r="CH4" s="1105"/>
      <c r="CI4" s="1105"/>
      <c r="CJ4" s="1105"/>
      <c r="CK4" s="1105"/>
      <c r="CL4" s="1105"/>
      <c r="CM4" s="1105"/>
      <c r="CN4" s="1105"/>
      <c r="CO4" s="1105"/>
      <c r="CP4" s="1105"/>
      <c r="CQ4" s="1105"/>
      <c r="CR4" s="1105"/>
      <c r="CS4" s="1105"/>
      <c r="CT4" s="1105"/>
      <c r="CU4" s="1105"/>
      <c r="CV4" s="1105"/>
      <c r="CW4" s="1105"/>
      <c r="CX4" s="1105"/>
      <c r="CY4" s="1105"/>
      <c r="CZ4" s="1105"/>
      <c r="DA4" s="1105"/>
      <c r="DB4" s="1105"/>
      <c r="DC4" s="1105"/>
      <c r="DD4" s="1105"/>
      <c r="DE4" s="1105"/>
      <c r="DF4" s="1105"/>
      <c r="DG4" s="1105"/>
      <c r="DH4" s="1105"/>
      <c r="DI4" s="1105"/>
      <c r="DJ4" s="1105"/>
      <c r="DK4" s="1105"/>
      <c r="DL4" s="1105"/>
      <c r="DM4" s="1105"/>
      <c r="DN4" s="1105"/>
      <c r="DO4" s="1105"/>
      <c r="DP4" s="1105"/>
      <c r="DQ4" s="1105"/>
      <c r="DR4" s="1105"/>
      <c r="DS4" s="1105"/>
      <c r="DT4" s="1105"/>
      <c r="DU4" s="1105"/>
      <c r="DV4" s="1103"/>
      <c r="DW4" s="1103"/>
      <c r="DX4" s="1103"/>
      <c r="DY4" s="1103"/>
      <c r="DZ4" s="1103"/>
      <c r="EA4" s="1103"/>
      <c r="EB4" s="1103"/>
      <c r="EC4" s="1103"/>
      <c r="ED4" s="1105"/>
      <c r="EE4" s="1105"/>
      <c r="EF4" s="1105"/>
      <c r="EG4" s="1105"/>
      <c r="EH4" s="1105"/>
      <c r="EI4" s="1105"/>
      <c r="EJ4" s="1105"/>
      <c r="EK4" s="1105"/>
      <c r="EL4" s="1105"/>
      <c r="EM4" s="1105"/>
      <c r="EN4" s="1105"/>
      <c r="EO4" s="1105"/>
      <c r="EP4" s="1105"/>
      <c r="EQ4" s="1105"/>
      <c r="ER4" s="1105"/>
      <c r="ES4" s="1105"/>
      <c r="ET4" s="1105"/>
      <c r="EU4" s="1105"/>
      <c r="EV4" s="1105"/>
      <c r="EW4" s="1105"/>
      <c r="EX4" s="1105"/>
      <c r="EY4" s="1105"/>
      <c r="EZ4" s="1105"/>
      <c r="FA4" s="1105"/>
      <c r="FB4" s="1105"/>
      <c r="FC4" s="1105"/>
      <c r="FD4" s="1105"/>
      <c r="FE4" s="1105"/>
      <c r="FF4" s="1105"/>
      <c r="FG4" s="1105"/>
      <c r="FH4" s="1105"/>
      <c r="FI4" s="1105"/>
      <c r="FJ4" s="1105"/>
      <c r="FK4" s="1105"/>
      <c r="FL4" s="1105"/>
      <c r="FM4" s="1103"/>
      <c r="FN4" s="1103"/>
      <c r="FO4" s="1103"/>
      <c r="FP4" s="1103"/>
      <c r="FQ4" s="1103"/>
      <c r="FR4" s="1103"/>
      <c r="FS4" s="1103"/>
      <c r="FT4" s="1103"/>
      <c r="FU4" s="1103"/>
      <c r="FV4" s="1103"/>
      <c r="FW4" s="1103"/>
      <c r="FX4" s="1103"/>
      <c r="FY4" s="1103"/>
      <c r="FZ4" s="1103"/>
      <c r="GA4" s="1105"/>
      <c r="GB4" s="1105"/>
      <c r="GC4" s="1105"/>
      <c r="GD4" s="1105"/>
      <c r="GE4" s="1105"/>
      <c r="GF4" s="1105"/>
      <c r="GG4" s="1105"/>
      <c r="GH4" s="1105"/>
      <c r="GI4" s="1105"/>
      <c r="GJ4" s="1105"/>
      <c r="GK4" s="1105"/>
      <c r="GL4" s="1105"/>
      <c r="GM4" s="1105"/>
      <c r="GN4" s="1105"/>
      <c r="GO4" s="1103"/>
      <c r="GP4" s="1103"/>
      <c r="GQ4" s="1103"/>
      <c r="GR4" s="1103"/>
      <c r="GS4" s="1103"/>
      <c r="GT4" s="1103"/>
      <c r="GU4" s="1103"/>
      <c r="GV4" s="1103"/>
      <c r="GW4" s="1103"/>
      <c r="GX4" s="1103"/>
      <c r="GY4" s="1103"/>
      <c r="GZ4" s="1103"/>
      <c r="HA4" s="1103"/>
      <c r="HB4" s="1103"/>
      <c r="HC4" s="1103"/>
      <c r="HD4" s="1103"/>
      <c r="HE4" s="1103"/>
      <c r="HF4" s="1103"/>
      <c r="HG4" s="1103"/>
      <c r="HH4" s="1103"/>
      <c r="HI4" s="1103"/>
      <c r="HJ4" s="1103"/>
      <c r="HK4" s="1103"/>
      <c r="HL4" s="1103"/>
      <c r="HM4" s="1103"/>
      <c r="HN4" s="1103"/>
      <c r="HO4" s="1103"/>
      <c r="HP4" s="1103"/>
      <c r="HQ4" s="1103"/>
      <c r="HR4" s="1103"/>
      <c r="HS4" s="1103"/>
      <c r="HT4" s="1103"/>
      <c r="HU4" s="1103"/>
      <c r="HV4" s="1103"/>
      <c r="HW4" s="1105"/>
      <c r="HX4" s="1105"/>
      <c r="HY4" s="1105"/>
      <c r="HZ4" s="1105"/>
      <c r="IA4" s="1105"/>
      <c r="IB4" s="1105"/>
      <c r="IC4" s="1105"/>
      <c r="ID4" s="1105"/>
      <c r="IE4" s="1105"/>
      <c r="IF4" s="1105"/>
      <c r="IG4" s="1105"/>
      <c r="IH4" s="1105"/>
      <c r="II4" s="1105"/>
      <c r="IJ4" s="1105"/>
      <c r="IK4" s="1105"/>
      <c r="IL4" s="1103"/>
      <c r="IM4" s="1103"/>
      <c r="IN4" s="1103"/>
      <c r="IO4" s="1103"/>
      <c r="IP4" s="1103"/>
      <c r="IQ4" s="1103"/>
      <c r="IR4" s="1103"/>
      <c r="IS4" s="1103"/>
      <c r="IT4" s="1103"/>
      <c r="IU4" s="1103"/>
      <c r="IV4" s="1103"/>
      <c r="IW4" s="1103"/>
      <c r="IX4" s="1103"/>
      <c r="IY4" s="1103"/>
      <c r="IZ4" s="1103"/>
      <c r="JA4" s="1103"/>
      <c r="JB4" s="1103"/>
      <c r="JC4" s="1103"/>
      <c r="JD4" s="1103"/>
      <c r="JE4" s="1103"/>
      <c r="JF4" s="1103"/>
      <c r="JG4" s="1103"/>
      <c r="JH4" s="1103"/>
      <c r="JI4" s="1103"/>
      <c r="JJ4" s="1103"/>
      <c r="JK4" s="1103"/>
      <c r="JL4" s="1103"/>
      <c r="JM4" s="1103"/>
      <c r="JN4" s="1103"/>
      <c r="JO4" s="1103"/>
      <c r="JP4" s="1103"/>
      <c r="JQ4" s="1103"/>
      <c r="JR4" s="1103"/>
      <c r="JS4" s="1105"/>
      <c r="JT4" s="1105"/>
      <c r="JU4" s="1105"/>
      <c r="JV4" s="1105"/>
      <c r="JW4" s="1105"/>
      <c r="JX4" s="1105"/>
      <c r="JY4" s="1105"/>
      <c r="JZ4" s="1105"/>
      <c r="KA4" s="1105"/>
      <c r="KB4" s="1105"/>
      <c r="KC4" s="1105"/>
      <c r="KD4" s="1105"/>
      <c r="KE4" s="1105"/>
    </row>
    <row r="5">
      <c r="A5" s="596" t="s">
        <v>478</v>
      </c>
      <c r="B5" s="1106"/>
      <c r="C5" s="1106" t="str">
        <f t="shared" ref="C5:C7" si="1">IFs(A$2=D$1,SUM(AF5:AY5),A$2=AZ$1,SUM(CA5:CU5),A$2=CV$1,sum(DV5:EQ5),A$2=ER$1,sum(FM5:GM5),A$2=GN$1,sum(GO5:II5),A$2=IJ$1,sum(IK5:KE5))</f>
        <v>#N/A</v>
      </c>
      <c r="D5" s="1107"/>
      <c r="E5" s="1107"/>
      <c r="F5" s="1107"/>
      <c r="G5" s="1107"/>
      <c r="H5" s="1107"/>
      <c r="I5" s="1107"/>
      <c r="J5" s="1107"/>
      <c r="K5" s="1107"/>
      <c r="L5" s="1108"/>
      <c r="M5" s="1108"/>
      <c r="N5" s="1108"/>
      <c r="O5" s="1108"/>
      <c r="P5" s="1108"/>
      <c r="Q5" s="1108"/>
      <c r="R5" s="1108"/>
      <c r="S5" s="1108"/>
      <c r="T5" s="1108"/>
      <c r="U5" s="1108"/>
      <c r="V5" s="1108"/>
      <c r="W5" s="1108"/>
      <c r="X5" s="1108"/>
      <c r="Y5" s="1108"/>
      <c r="Z5" s="1108"/>
      <c r="AA5" s="1108"/>
      <c r="AB5" s="1108"/>
      <c r="AC5" s="1108"/>
      <c r="AD5" s="1108"/>
      <c r="AE5" s="1108"/>
      <c r="AF5" s="1108">
        <v>3.0</v>
      </c>
      <c r="AG5" s="1108">
        <v>3.0</v>
      </c>
      <c r="AH5" s="1108">
        <v>3.0</v>
      </c>
      <c r="AI5" s="1108">
        <v>3.0</v>
      </c>
      <c r="AJ5" s="1109">
        <v>2.0</v>
      </c>
      <c r="AK5" s="1109">
        <v>2.0</v>
      </c>
      <c r="AL5" s="1108">
        <v>0.0</v>
      </c>
      <c r="AM5" s="1108">
        <v>0.0</v>
      </c>
      <c r="AN5" s="1108">
        <v>0.0</v>
      </c>
      <c r="AO5" s="1108">
        <v>0.0</v>
      </c>
      <c r="AP5" s="1108">
        <v>0.0</v>
      </c>
      <c r="AQ5" s="1108">
        <v>0.0</v>
      </c>
      <c r="AR5" s="1108">
        <v>0.0</v>
      </c>
      <c r="AS5" s="1110">
        <v>0.0</v>
      </c>
      <c r="AT5" s="1108">
        <v>0.0</v>
      </c>
      <c r="AU5" s="1108">
        <v>0.0</v>
      </c>
      <c r="AV5" s="1108">
        <v>0.0</v>
      </c>
      <c r="AW5" s="1108">
        <v>0.0</v>
      </c>
      <c r="AX5" s="1108">
        <v>0.0</v>
      </c>
      <c r="AY5" s="1108">
        <v>0.0</v>
      </c>
      <c r="AZ5" s="796"/>
      <c r="BA5" s="1108"/>
      <c r="BB5" s="1108"/>
      <c r="BC5" s="1108"/>
      <c r="BD5" s="1108"/>
      <c r="BE5" s="1108"/>
      <c r="BF5" s="1108"/>
      <c r="BG5" s="1108"/>
      <c r="BH5" s="1108"/>
      <c r="BI5" s="1108"/>
      <c r="BJ5" s="1108"/>
      <c r="BK5" s="1108"/>
      <c r="BL5" s="1108"/>
      <c r="BM5" s="1108"/>
      <c r="BN5" s="1108"/>
      <c r="BO5" s="1108"/>
      <c r="BP5" s="1108"/>
      <c r="BQ5" s="1108"/>
      <c r="BR5" s="1108"/>
      <c r="BS5" s="1108"/>
      <c r="BT5" s="1108"/>
      <c r="BU5" s="1108"/>
      <c r="BV5" s="1108"/>
      <c r="BW5" s="1108"/>
      <c r="BX5" s="1108"/>
      <c r="BY5" s="1108"/>
      <c r="BZ5" s="1108"/>
      <c r="CA5" s="1108">
        <v>3.0</v>
      </c>
      <c r="CB5" s="1108">
        <v>3.0</v>
      </c>
      <c r="CC5" s="1108">
        <v>3.0</v>
      </c>
      <c r="CD5" s="1108">
        <v>3.0</v>
      </c>
      <c r="CE5" s="1109">
        <v>2.0</v>
      </c>
      <c r="CF5" s="1109">
        <v>2.0</v>
      </c>
      <c r="CG5" s="1109">
        <v>2.0</v>
      </c>
      <c r="CH5" s="1109">
        <v>2.0</v>
      </c>
      <c r="CI5" s="1109">
        <v>2.0</v>
      </c>
      <c r="CJ5" s="1108">
        <v>0.0</v>
      </c>
      <c r="CK5" s="1108">
        <v>0.0</v>
      </c>
      <c r="CL5" s="1108">
        <v>0.0</v>
      </c>
      <c r="CM5" s="1108">
        <v>0.0</v>
      </c>
      <c r="CN5" s="1108">
        <v>0.0</v>
      </c>
      <c r="CO5" s="1110">
        <v>0.0</v>
      </c>
      <c r="CP5" s="1108">
        <v>0.0</v>
      </c>
      <c r="CQ5" s="1108">
        <v>0.0</v>
      </c>
      <c r="CR5" s="1108">
        <v>0.0</v>
      </c>
      <c r="CS5" s="1108">
        <v>0.0</v>
      </c>
      <c r="CT5" s="1108">
        <v>0.0</v>
      </c>
      <c r="CU5" s="1108">
        <v>0.0</v>
      </c>
      <c r="CV5" s="796"/>
      <c r="CW5" s="1108"/>
      <c r="CX5" s="1108"/>
      <c r="CY5" s="1108"/>
      <c r="CZ5" s="1108"/>
      <c r="DA5" s="1108"/>
      <c r="DB5" s="1108"/>
      <c r="DC5" s="1108"/>
      <c r="DD5" s="1108"/>
      <c r="DE5" s="1108"/>
      <c r="DF5" s="1108"/>
      <c r="DG5" s="1108"/>
      <c r="DH5" s="1108"/>
      <c r="DI5" s="1108"/>
      <c r="DJ5" s="1108"/>
      <c r="DK5" s="1108"/>
      <c r="DL5" s="1108"/>
      <c r="DM5" s="1108"/>
      <c r="DN5" s="1108"/>
      <c r="DO5" s="1108"/>
      <c r="DP5" s="1108"/>
      <c r="DQ5" s="1108"/>
      <c r="DR5" s="1108"/>
      <c r="DS5" s="1108"/>
      <c r="DT5" s="1108"/>
      <c r="DU5" s="1108"/>
      <c r="DV5" s="1109">
        <v>2.0</v>
      </c>
      <c r="DW5" s="1109">
        <v>2.0</v>
      </c>
      <c r="DX5" s="1109">
        <v>2.0</v>
      </c>
      <c r="DY5" s="1109">
        <v>2.0</v>
      </c>
      <c r="DZ5" s="1109">
        <v>2.0</v>
      </c>
      <c r="EA5" s="1109">
        <v>2.0</v>
      </c>
      <c r="EB5" s="1109">
        <v>4.0</v>
      </c>
      <c r="EC5" s="1109">
        <v>4.0</v>
      </c>
      <c r="ED5" s="1109">
        <v>4.0</v>
      </c>
      <c r="EE5" s="1109">
        <v>4.0</v>
      </c>
      <c r="EF5" s="1109">
        <v>4.0</v>
      </c>
      <c r="EG5" s="1109">
        <v>2.0</v>
      </c>
      <c r="EH5" s="1109">
        <v>2.0</v>
      </c>
      <c r="EI5" s="1109">
        <v>2.0</v>
      </c>
      <c r="EJ5" s="1109">
        <v>2.0</v>
      </c>
      <c r="EK5" s="1111">
        <v>0.0</v>
      </c>
      <c r="EL5" s="1108">
        <v>0.0</v>
      </c>
      <c r="EM5" s="1108">
        <v>0.0</v>
      </c>
      <c r="EN5" s="1108">
        <v>0.0</v>
      </c>
      <c r="EO5" s="1108">
        <v>0.0</v>
      </c>
      <c r="EP5" s="1108">
        <v>0.0</v>
      </c>
      <c r="EQ5" s="1108">
        <v>0.0</v>
      </c>
      <c r="ER5" s="796"/>
      <c r="ES5" s="1107"/>
      <c r="ET5" s="1107"/>
      <c r="EU5" s="1107"/>
      <c r="EV5" s="1107"/>
      <c r="EW5" s="1107"/>
      <c r="EX5" s="1107"/>
      <c r="EY5" s="1107"/>
      <c r="EZ5" s="1107"/>
      <c r="FA5" s="1107"/>
      <c r="FB5" s="1107"/>
      <c r="FC5" s="1107"/>
      <c r="FD5" s="1107"/>
      <c r="FE5" s="1107"/>
      <c r="FF5" s="1107"/>
      <c r="FG5" s="1107"/>
      <c r="FH5" s="1107"/>
      <c r="FI5" s="1107"/>
      <c r="FJ5" s="1107"/>
      <c r="FK5" s="1107"/>
      <c r="FL5" s="1107"/>
      <c r="FM5" s="1106">
        <v>0.0</v>
      </c>
      <c r="FN5" s="1108">
        <v>0.0</v>
      </c>
      <c r="FO5" s="1108">
        <v>0.0</v>
      </c>
      <c r="FP5" s="1108">
        <v>0.0</v>
      </c>
      <c r="FQ5" s="1109">
        <v>5.0</v>
      </c>
      <c r="FR5" s="1109">
        <v>5.0</v>
      </c>
      <c r="FS5" s="1109">
        <v>5.0</v>
      </c>
      <c r="FT5" s="1109">
        <v>5.0</v>
      </c>
      <c r="FU5" s="1109">
        <v>5.0</v>
      </c>
      <c r="FV5" s="1109">
        <v>4.0</v>
      </c>
      <c r="FW5" s="1109">
        <v>4.0</v>
      </c>
      <c r="FX5" s="1109">
        <v>4.0</v>
      </c>
      <c r="FY5" s="1109">
        <v>3.0</v>
      </c>
      <c r="FZ5" s="1109">
        <v>3.0</v>
      </c>
      <c r="GA5" s="1109">
        <v>3.0</v>
      </c>
      <c r="GB5" s="1109">
        <v>3.0</v>
      </c>
      <c r="GC5" s="1109">
        <v>3.0</v>
      </c>
      <c r="GD5" s="1109">
        <v>3.0</v>
      </c>
      <c r="GE5" s="1109">
        <v>3.0</v>
      </c>
      <c r="GF5" s="1109">
        <v>3.0</v>
      </c>
      <c r="GG5" s="1111">
        <v>3.0</v>
      </c>
      <c r="GH5" s="1108">
        <v>0.0</v>
      </c>
      <c r="GI5" s="1108">
        <v>0.0</v>
      </c>
      <c r="GJ5" s="1108">
        <v>0.0</v>
      </c>
      <c r="GK5" s="1108">
        <v>0.0</v>
      </c>
      <c r="GL5" s="1108">
        <v>0.0</v>
      </c>
      <c r="GM5" s="1108">
        <v>0.0</v>
      </c>
      <c r="GN5" s="796"/>
      <c r="GO5" s="1106"/>
      <c r="GP5" s="1109"/>
      <c r="GQ5" s="1109"/>
      <c r="GR5" s="1109"/>
      <c r="GS5" s="1109"/>
      <c r="GT5" s="1106">
        <v>2.0</v>
      </c>
      <c r="GU5" s="1109">
        <v>2.0</v>
      </c>
      <c r="GV5" s="1109">
        <v>2.0</v>
      </c>
      <c r="GW5" s="1109">
        <v>2.0</v>
      </c>
      <c r="GX5" s="1109">
        <v>2.0</v>
      </c>
      <c r="GY5" s="1106">
        <v>2.0</v>
      </c>
      <c r="GZ5" s="1109">
        <v>2.0</v>
      </c>
      <c r="HA5" s="1109">
        <v>2.0</v>
      </c>
      <c r="HB5" s="1109">
        <v>2.0</v>
      </c>
      <c r="HC5" s="1109">
        <v>2.0</v>
      </c>
      <c r="HD5" s="1106">
        <v>2.0</v>
      </c>
      <c r="HE5" s="1109">
        <v>2.0</v>
      </c>
      <c r="HF5" s="1109">
        <v>2.0</v>
      </c>
      <c r="HG5" s="1109">
        <v>2.0</v>
      </c>
      <c r="HH5" s="1109">
        <v>2.0</v>
      </c>
      <c r="HI5" s="1106">
        <v>2.0</v>
      </c>
      <c r="HJ5" s="1109">
        <v>2.0</v>
      </c>
      <c r="HK5" s="1109">
        <v>2.0</v>
      </c>
      <c r="HL5" s="1109">
        <v>2.0</v>
      </c>
      <c r="HM5" s="1109">
        <v>2.0</v>
      </c>
      <c r="HN5" s="1106">
        <v>2.0</v>
      </c>
      <c r="HO5" s="1106">
        <v>2.0</v>
      </c>
      <c r="HP5" s="1109">
        <v>2.0</v>
      </c>
      <c r="HQ5" s="1109">
        <v>1.0</v>
      </c>
      <c r="HR5" s="1109">
        <v>1.0</v>
      </c>
      <c r="HS5" s="1109">
        <v>1.0</v>
      </c>
      <c r="HT5" s="1109">
        <v>1.0</v>
      </c>
      <c r="HU5" s="1109">
        <v>1.0</v>
      </c>
      <c r="HV5" s="1109">
        <v>1.0</v>
      </c>
      <c r="HW5" s="1109">
        <v>1.0</v>
      </c>
      <c r="HX5" s="1109">
        <v>1.0</v>
      </c>
      <c r="HY5" s="1109">
        <v>1.0</v>
      </c>
      <c r="HZ5" s="1109">
        <v>1.0</v>
      </c>
      <c r="IA5" s="1109">
        <v>1.0</v>
      </c>
      <c r="IB5" s="1109">
        <v>1.0</v>
      </c>
      <c r="IC5" s="1111">
        <v>1.0</v>
      </c>
      <c r="ID5" s="1108">
        <v>0.0</v>
      </c>
      <c r="IE5" s="1108">
        <v>0.0</v>
      </c>
      <c r="IF5" s="1108">
        <v>0.0</v>
      </c>
      <c r="IG5" s="1108">
        <v>0.0</v>
      </c>
      <c r="IH5" s="1108">
        <v>0.0</v>
      </c>
      <c r="II5" s="1108">
        <v>0.0</v>
      </c>
      <c r="IJ5" s="796"/>
      <c r="IK5" s="1108"/>
      <c r="IL5" s="1106">
        <v>2.0</v>
      </c>
      <c r="IM5" s="1106">
        <v>2.0</v>
      </c>
      <c r="IN5" s="1106">
        <v>2.0</v>
      </c>
      <c r="IO5" s="1106">
        <v>2.0</v>
      </c>
      <c r="IP5" s="1106">
        <v>2.0</v>
      </c>
      <c r="IQ5" s="1109">
        <v>2.0</v>
      </c>
      <c r="IR5" s="1109">
        <v>2.0</v>
      </c>
      <c r="IS5" s="1109">
        <v>2.0</v>
      </c>
      <c r="IT5" s="1109">
        <v>2.0</v>
      </c>
      <c r="IU5" s="1106">
        <v>2.0</v>
      </c>
      <c r="IV5" s="1109">
        <v>2.0</v>
      </c>
      <c r="IW5" s="1109">
        <v>2.0</v>
      </c>
      <c r="IX5" s="1109">
        <v>2.0</v>
      </c>
      <c r="IY5" s="1109">
        <v>2.0</v>
      </c>
      <c r="IZ5" s="1106">
        <v>2.0</v>
      </c>
      <c r="JA5" s="1109">
        <v>2.0</v>
      </c>
      <c r="JB5" s="1109">
        <v>2.0</v>
      </c>
      <c r="JC5" s="1109">
        <v>2.0</v>
      </c>
      <c r="JD5" s="1109">
        <v>2.0</v>
      </c>
      <c r="JE5" s="1106">
        <v>2.0</v>
      </c>
      <c r="JF5" s="1109">
        <v>2.0</v>
      </c>
      <c r="JG5" s="1109">
        <v>2.0</v>
      </c>
      <c r="JH5" s="1109">
        <v>2.0</v>
      </c>
      <c r="JI5" s="1109">
        <v>2.0</v>
      </c>
      <c r="JJ5" s="1106">
        <v>2.0</v>
      </c>
      <c r="JK5" s="1106">
        <v>2.0</v>
      </c>
      <c r="JL5" s="1109">
        <v>2.0</v>
      </c>
      <c r="JM5" s="1109">
        <v>1.0</v>
      </c>
      <c r="JN5" s="1109">
        <v>1.0</v>
      </c>
      <c r="JO5" s="1109">
        <v>1.0</v>
      </c>
      <c r="JP5" s="1109">
        <v>1.0</v>
      </c>
      <c r="JQ5" s="1109">
        <v>1.0</v>
      </c>
      <c r="JR5" s="1109">
        <v>1.0</v>
      </c>
      <c r="JS5" s="1109">
        <v>1.0</v>
      </c>
      <c r="JT5" s="1109">
        <v>1.0</v>
      </c>
      <c r="JU5" s="1109">
        <v>1.0</v>
      </c>
      <c r="JV5" s="1109">
        <v>1.0</v>
      </c>
      <c r="JW5" s="1109">
        <v>1.0</v>
      </c>
      <c r="JX5" s="1109">
        <v>1.0</v>
      </c>
      <c r="JY5" s="1111">
        <v>1.0</v>
      </c>
      <c r="JZ5" s="1108">
        <v>0.0</v>
      </c>
      <c r="KA5" s="1108">
        <v>0.0</v>
      </c>
      <c r="KB5" s="1108">
        <v>0.0</v>
      </c>
      <c r="KC5" s="1108">
        <v>0.0</v>
      </c>
      <c r="KD5" s="1108">
        <v>0.0</v>
      </c>
      <c r="KE5" s="1108">
        <v>0.0</v>
      </c>
    </row>
    <row r="6">
      <c r="A6" s="595" t="s">
        <v>479</v>
      </c>
      <c r="B6" s="1106"/>
      <c r="C6" s="1106" t="str">
        <f t="shared" si="1"/>
        <v>#N/A</v>
      </c>
      <c r="D6" s="1107"/>
      <c r="E6" s="1107"/>
      <c r="F6" s="1107"/>
      <c r="G6" s="1107"/>
      <c r="H6" s="1107"/>
      <c r="I6" s="1107"/>
      <c r="J6" s="1107"/>
      <c r="K6" s="1107"/>
      <c r="L6" s="1109"/>
      <c r="M6" s="1109"/>
      <c r="N6" s="1109"/>
      <c r="O6" s="1109"/>
      <c r="P6" s="1109"/>
      <c r="Q6" s="1109"/>
      <c r="R6" s="1109"/>
      <c r="S6" s="1109"/>
      <c r="T6" s="1109"/>
      <c r="U6" s="1109"/>
      <c r="V6" s="1109"/>
      <c r="W6" s="1109"/>
      <c r="X6" s="1109"/>
      <c r="Y6" s="1109"/>
      <c r="Z6" s="1109"/>
      <c r="AA6" s="1109"/>
      <c r="AB6" s="1109"/>
      <c r="AC6" s="1109"/>
      <c r="AD6" s="1109"/>
      <c r="AE6" s="1109"/>
      <c r="AF6" s="1109">
        <v>0.0</v>
      </c>
      <c r="AG6" s="1109">
        <v>0.0</v>
      </c>
      <c r="AH6" s="1109">
        <v>0.0</v>
      </c>
      <c r="AI6" s="1109">
        <v>1.0</v>
      </c>
      <c r="AJ6" s="1109">
        <v>1.0</v>
      </c>
      <c r="AK6" s="1109">
        <v>1.0</v>
      </c>
      <c r="AL6" s="1109">
        <v>1.0</v>
      </c>
      <c r="AM6" s="1109">
        <v>1.0</v>
      </c>
      <c r="AN6" s="1109">
        <v>1.0</v>
      </c>
      <c r="AO6" s="1109">
        <v>1.0</v>
      </c>
      <c r="AP6" s="1109">
        <v>1.0</v>
      </c>
      <c r="AQ6" s="1109">
        <v>1.0</v>
      </c>
      <c r="AR6" s="1109"/>
      <c r="AS6" s="1110">
        <v>0.0</v>
      </c>
      <c r="AT6" s="1108">
        <v>0.0</v>
      </c>
      <c r="AU6" s="1108">
        <v>0.0</v>
      </c>
      <c r="AV6" s="1108">
        <v>0.0</v>
      </c>
      <c r="AW6" s="1108">
        <v>0.0</v>
      </c>
      <c r="AX6" s="1108">
        <v>0.0</v>
      </c>
      <c r="AY6" s="1108">
        <v>0.0</v>
      </c>
      <c r="AZ6" s="796"/>
      <c r="BA6" s="1108"/>
      <c r="BB6" s="1108"/>
      <c r="BC6" s="1108"/>
      <c r="BD6" s="1108"/>
      <c r="BE6" s="1108"/>
      <c r="BF6" s="1108"/>
      <c r="BG6" s="1108"/>
      <c r="BH6" s="1108"/>
      <c r="BI6" s="1108"/>
      <c r="BJ6" s="1108"/>
      <c r="BK6" s="1108"/>
      <c r="BL6" s="1108"/>
      <c r="BM6" s="1108"/>
      <c r="BN6" s="1108"/>
      <c r="BO6" s="1108"/>
      <c r="BP6" s="1108"/>
      <c r="BQ6" s="1108"/>
      <c r="BR6" s="1108"/>
      <c r="BS6" s="1108"/>
      <c r="BT6" s="1108"/>
      <c r="BU6" s="1108"/>
      <c r="BV6" s="1108"/>
      <c r="BW6" s="1108"/>
      <c r="BX6" s="1108"/>
      <c r="BY6" s="1108"/>
      <c r="BZ6" s="1108"/>
      <c r="CA6" s="1109">
        <v>4.0</v>
      </c>
      <c r="CB6" s="1109">
        <v>5.0</v>
      </c>
      <c r="CC6" s="1109">
        <v>4.0</v>
      </c>
      <c r="CD6" s="1109">
        <v>4.0</v>
      </c>
      <c r="CE6" s="1109">
        <v>4.0</v>
      </c>
      <c r="CF6" s="1109">
        <v>4.0</v>
      </c>
      <c r="CG6" s="1109">
        <v>4.0</v>
      </c>
      <c r="CH6" s="1108">
        <v>0.0</v>
      </c>
      <c r="CI6" s="1108">
        <v>0.0</v>
      </c>
      <c r="CJ6" s="1108">
        <v>0.0</v>
      </c>
      <c r="CK6" s="1108">
        <v>0.0</v>
      </c>
      <c r="CL6" s="1108">
        <v>0.0</v>
      </c>
      <c r="CM6" s="1108">
        <v>0.0</v>
      </c>
      <c r="CN6" s="1108">
        <v>0.0</v>
      </c>
      <c r="CO6" s="1110">
        <v>0.0</v>
      </c>
      <c r="CP6" s="1108">
        <v>0.0</v>
      </c>
      <c r="CQ6" s="1108">
        <v>0.0</v>
      </c>
      <c r="CR6" s="1108">
        <v>0.0</v>
      </c>
      <c r="CS6" s="1108">
        <v>0.0</v>
      </c>
      <c r="CT6" s="1108">
        <v>0.0</v>
      </c>
      <c r="CU6" s="1108">
        <v>0.0</v>
      </c>
      <c r="CV6" s="796"/>
      <c r="CW6" s="1108"/>
      <c r="CX6" s="1108"/>
      <c r="CY6" s="1108"/>
      <c r="CZ6" s="1108"/>
      <c r="DA6" s="1108"/>
      <c r="DB6" s="1108"/>
      <c r="DC6" s="1108"/>
      <c r="DD6" s="1108"/>
      <c r="DE6" s="1108"/>
      <c r="DF6" s="1108"/>
      <c r="DG6" s="1108"/>
      <c r="DH6" s="1108"/>
      <c r="DI6" s="1108"/>
      <c r="DJ6" s="1108"/>
      <c r="DK6" s="1108"/>
      <c r="DL6" s="1108"/>
      <c r="DM6" s="1108"/>
      <c r="DN6" s="1108"/>
      <c r="DO6" s="1108"/>
      <c r="DP6" s="1108"/>
      <c r="DQ6" s="1108"/>
      <c r="DR6" s="1108"/>
      <c r="DS6" s="1108"/>
      <c r="DT6" s="1108"/>
      <c r="DU6" s="1108"/>
      <c r="DV6" s="1109">
        <v>8.0</v>
      </c>
      <c r="DW6" s="1109">
        <v>8.0</v>
      </c>
      <c r="DX6" s="1109">
        <v>7.0</v>
      </c>
      <c r="DY6" s="1109">
        <v>7.0</v>
      </c>
      <c r="DZ6" s="1109">
        <v>7.0</v>
      </c>
      <c r="EA6" s="1109">
        <v>7.0</v>
      </c>
      <c r="EB6" s="1109">
        <v>7.0</v>
      </c>
      <c r="EC6" s="1109">
        <v>7.0</v>
      </c>
      <c r="ED6" s="1108">
        <v>0.0</v>
      </c>
      <c r="EE6" s="1108">
        <v>0.0</v>
      </c>
      <c r="EF6" s="1108">
        <v>0.0</v>
      </c>
      <c r="EG6" s="1108">
        <v>0.0</v>
      </c>
      <c r="EH6" s="1108">
        <v>0.0</v>
      </c>
      <c r="EI6" s="1108">
        <v>0.0</v>
      </c>
      <c r="EJ6" s="1108">
        <v>0.0</v>
      </c>
      <c r="EK6" s="1110">
        <v>0.0</v>
      </c>
      <c r="EL6" s="1108">
        <v>0.0</v>
      </c>
      <c r="EM6" s="1108">
        <v>0.0</v>
      </c>
      <c r="EN6" s="1108">
        <v>0.0</v>
      </c>
      <c r="EO6" s="1108">
        <v>0.0</v>
      </c>
      <c r="EP6" s="1108">
        <v>0.0</v>
      </c>
      <c r="EQ6" s="1108">
        <v>0.0</v>
      </c>
      <c r="ER6" s="796"/>
      <c r="ES6" s="1107"/>
      <c r="ET6" s="1107"/>
      <c r="EU6" s="1107"/>
      <c r="EV6" s="1107"/>
      <c r="EW6" s="1107"/>
      <c r="EX6" s="1107"/>
      <c r="EY6" s="1107"/>
      <c r="EZ6" s="1107"/>
      <c r="FA6" s="1107"/>
      <c r="FB6" s="1107"/>
      <c r="FC6" s="1107"/>
      <c r="FD6" s="1107"/>
      <c r="FE6" s="1107"/>
      <c r="FF6" s="1107"/>
      <c r="FG6" s="1107"/>
      <c r="FH6" s="1107"/>
      <c r="FI6" s="1107"/>
      <c r="FJ6" s="1107"/>
      <c r="FK6" s="1107"/>
      <c r="FL6" s="1107"/>
      <c r="FM6" s="1106">
        <v>0.0</v>
      </c>
      <c r="FN6" s="1109">
        <v>2.0</v>
      </c>
      <c r="FO6" s="1109">
        <v>3.0</v>
      </c>
      <c r="FP6" s="1109">
        <v>3.0</v>
      </c>
      <c r="FQ6" s="1109">
        <v>4.0</v>
      </c>
      <c r="FR6" s="1109">
        <v>4.0</v>
      </c>
      <c r="FS6" s="1109">
        <v>4.0</v>
      </c>
      <c r="FT6" s="1109">
        <v>4.0</v>
      </c>
      <c r="FU6" s="1109">
        <v>4.0</v>
      </c>
      <c r="FV6" s="1109">
        <v>4.0</v>
      </c>
      <c r="FW6" s="1109">
        <v>4.0</v>
      </c>
      <c r="FX6" s="1109">
        <v>4.0</v>
      </c>
      <c r="FY6" s="1109">
        <v>4.0</v>
      </c>
      <c r="FZ6" s="1109">
        <v>4.0</v>
      </c>
      <c r="GA6" s="1108">
        <v>0.0</v>
      </c>
      <c r="GB6" s="1108">
        <v>0.0</v>
      </c>
      <c r="GC6" s="1108">
        <v>0.0</v>
      </c>
      <c r="GD6" s="1108">
        <v>0.0</v>
      </c>
      <c r="GE6" s="1108">
        <v>0.0</v>
      </c>
      <c r="GF6" s="1108">
        <v>0.0</v>
      </c>
      <c r="GG6" s="1110">
        <v>0.0</v>
      </c>
      <c r="GH6" s="1108">
        <v>0.0</v>
      </c>
      <c r="GI6" s="1108">
        <v>0.0</v>
      </c>
      <c r="GJ6" s="1108">
        <v>0.0</v>
      </c>
      <c r="GK6" s="1108">
        <v>0.0</v>
      </c>
      <c r="GL6" s="1108">
        <v>0.0</v>
      </c>
      <c r="GM6" s="1108">
        <v>0.0</v>
      </c>
      <c r="GN6" s="796"/>
      <c r="GO6" s="1106"/>
      <c r="GP6" s="1109"/>
      <c r="GQ6" s="1109"/>
      <c r="GR6" s="1109"/>
      <c r="GS6" s="1109">
        <v>2.0</v>
      </c>
      <c r="GT6" s="1109">
        <v>2.0</v>
      </c>
      <c r="GU6" s="1109">
        <v>2.0</v>
      </c>
      <c r="GV6" s="1109">
        <v>2.0</v>
      </c>
      <c r="GW6" s="1109">
        <v>2.0</v>
      </c>
      <c r="GX6" s="1109">
        <v>2.0</v>
      </c>
      <c r="GY6" s="1109">
        <v>2.0</v>
      </c>
      <c r="GZ6" s="1109">
        <v>2.0</v>
      </c>
      <c r="HA6" s="1109">
        <v>2.0</v>
      </c>
      <c r="HB6" s="1109">
        <v>2.0</v>
      </c>
      <c r="HC6" s="1109">
        <v>2.0</v>
      </c>
      <c r="HD6" s="1109">
        <v>2.0</v>
      </c>
      <c r="HE6" s="1109">
        <v>2.0</v>
      </c>
      <c r="HF6" s="1109">
        <v>2.0</v>
      </c>
      <c r="HG6" s="1109">
        <v>2.0</v>
      </c>
      <c r="HH6" s="1109">
        <v>2.0</v>
      </c>
      <c r="HI6" s="1109">
        <v>2.0</v>
      </c>
      <c r="HJ6" s="1109">
        <v>2.0</v>
      </c>
      <c r="HK6" s="1109">
        <v>3.0</v>
      </c>
      <c r="HL6" s="1109">
        <v>3.0</v>
      </c>
      <c r="HM6" s="1109">
        <v>4.0</v>
      </c>
      <c r="HN6" s="1109">
        <v>4.0</v>
      </c>
      <c r="HO6" s="1109">
        <v>4.0</v>
      </c>
      <c r="HP6" s="1109">
        <v>4.0</v>
      </c>
      <c r="HQ6" s="1109">
        <v>4.0</v>
      </c>
      <c r="HR6" s="1109">
        <v>4.0</v>
      </c>
      <c r="HS6" s="1109">
        <v>4.0</v>
      </c>
      <c r="HT6" s="1109">
        <v>4.0</v>
      </c>
      <c r="HU6" s="1109">
        <v>4.0</v>
      </c>
      <c r="HV6" s="1109">
        <v>4.0</v>
      </c>
      <c r="HW6" s="1108">
        <v>0.0</v>
      </c>
      <c r="HX6" s="1108">
        <v>0.0</v>
      </c>
      <c r="HY6" s="1108">
        <v>0.0</v>
      </c>
      <c r="HZ6" s="1108">
        <v>0.0</v>
      </c>
      <c r="IA6" s="1108">
        <v>0.0</v>
      </c>
      <c r="IB6" s="1108">
        <v>0.0</v>
      </c>
      <c r="IC6" s="1110">
        <v>0.0</v>
      </c>
      <c r="ID6" s="1108">
        <v>0.0</v>
      </c>
      <c r="IE6" s="1108">
        <v>0.0</v>
      </c>
      <c r="IF6" s="1108">
        <v>0.0</v>
      </c>
      <c r="IG6" s="1108">
        <v>0.0</v>
      </c>
      <c r="IH6" s="1108">
        <v>0.0</v>
      </c>
      <c r="II6" s="1108">
        <v>0.0</v>
      </c>
      <c r="IJ6" s="796"/>
      <c r="IK6" s="1108"/>
      <c r="IL6" s="1109">
        <v>2.0</v>
      </c>
      <c r="IM6" s="1109">
        <v>2.0</v>
      </c>
      <c r="IN6" s="1109">
        <v>2.0</v>
      </c>
      <c r="IO6" s="1109">
        <v>2.0</v>
      </c>
      <c r="IP6" s="1109">
        <v>2.0</v>
      </c>
      <c r="IQ6" s="1109">
        <v>2.0</v>
      </c>
      <c r="IR6" s="1109">
        <v>2.0</v>
      </c>
      <c r="IS6" s="1109">
        <v>2.0</v>
      </c>
      <c r="IT6" s="1109">
        <v>2.0</v>
      </c>
      <c r="IU6" s="1109">
        <v>2.0</v>
      </c>
      <c r="IV6" s="1109">
        <v>2.0</v>
      </c>
      <c r="IW6" s="1109">
        <v>2.0</v>
      </c>
      <c r="IX6" s="1109">
        <v>2.0</v>
      </c>
      <c r="IY6" s="1109">
        <v>2.0</v>
      </c>
      <c r="IZ6" s="1109">
        <v>2.0</v>
      </c>
      <c r="JA6" s="1109">
        <v>2.0</v>
      </c>
      <c r="JB6" s="1109">
        <v>2.0</v>
      </c>
      <c r="JC6" s="1109">
        <v>2.0</v>
      </c>
      <c r="JD6" s="1109">
        <v>2.0</v>
      </c>
      <c r="JE6" s="1109">
        <v>2.0</v>
      </c>
      <c r="JF6" s="1109">
        <v>2.0</v>
      </c>
      <c r="JG6" s="1109">
        <v>3.0</v>
      </c>
      <c r="JH6" s="1109">
        <v>3.0</v>
      </c>
      <c r="JI6" s="1109">
        <v>4.0</v>
      </c>
      <c r="JJ6" s="1109">
        <v>4.0</v>
      </c>
      <c r="JK6" s="1109">
        <v>4.0</v>
      </c>
      <c r="JL6" s="1109">
        <v>4.0</v>
      </c>
      <c r="JM6" s="1109">
        <v>4.0</v>
      </c>
      <c r="JN6" s="1109">
        <v>4.0</v>
      </c>
      <c r="JO6" s="1109">
        <v>4.0</v>
      </c>
      <c r="JP6" s="1109">
        <v>4.0</v>
      </c>
      <c r="JQ6" s="1109">
        <v>4.0</v>
      </c>
      <c r="JR6" s="1109">
        <v>4.0</v>
      </c>
      <c r="JS6" s="1108">
        <v>0.0</v>
      </c>
      <c r="JT6" s="1108">
        <v>0.0</v>
      </c>
      <c r="JU6" s="1108">
        <v>0.0</v>
      </c>
      <c r="JV6" s="1108">
        <v>0.0</v>
      </c>
      <c r="JW6" s="1108">
        <v>0.0</v>
      </c>
      <c r="JX6" s="1108">
        <v>0.0</v>
      </c>
      <c r="JY6" s="1110">
        <v>0.0</v>
      </c>
      <c r="JZ6" s="1108">
        <v>0.0</v>
      </c>
      <c r="KA6" s="1108">
        <v>0.0</v>
      </c>
      <c r="KB6" s="1108">
        <v>0.0</v>
      </c>
      <c r="KC6" s="1108">
        <v>0.0</v>
      </c>
      <c r="KD6" s="1108">
        <v>0.0</v>
      </c>
      <c r="KE6" s="1108">
        <v>0.0</v>
      </c>
    </row>
    <row r="7">
      <c r="A7" s="596" t="s">
        <v>480</v>
      </c>
      <c r="B7" s="1106"/>
      <c r="C7" s="1106" t="str">
        <f t="shared" si="1"/>
        <v>#N/A</v>
      </c>
      <c r="D7" s="1107"/>
      <c r="E7" s="1107"/>
      <c r="F7" s="1107"/>
      <c r="G7" s="1107"/>
      <c r="H7" s="1107"/>
      <c r="I7" s="1107"/>
      <c r="J7" s="1107"/>
      <c r="K7" s="1107"/>
      <c r="L7" s="1108"/>
      <c r="M7" s="1108"/>
      <c r="N7" s="1108"/>
      <c r="O7" s="1108"/>
      <c r="P7" s="1108"/>
      <c r="Q7" s="1108"/>
      <c r="R7" s="1108"/>
      <c r="S7" s="1108"/>
      <c r="T7" s="1108"/>
      <c r="U7" s="1108"/>
      <c r="V7" s="1108"/>
      <c r="W7" s="1108"/>
      <c r="X7" s="1108"/>
      <c r="Y7" s="1108"/>
      <c r="Z7" s="1108"/>
      <c r="AA7" s="1108"/>
      <c r="AB7" s="1108"/>
      <c r="AC7" s="1108"/>
      <c r="AD7" s="1108"/>
      <c r="AE7" s="1108"/>
      <c r="AF7" s="1108">
        <v>1.0</v>
      </c>
      <c r="AG7" s="1109">
        <v>1.0</v>
      </c>
      <c r="AH7" s="1109">
        <v>1.0</v>
      </c>
      <c r="AI7" s="1109">
        <v>1.0</v>
      </c>
      <c r="AJ7" s="1109">
        <v>1.0</v>
      </c>
      <c r="AK7" s="1109">
        <v>2.0</v>
      </c>
      <c r="AL7" s="1109">
        <v>2.0</v>
      </c>
      <c r="AM7" s="1109">
        <v>2.0</v>
      </c>
      <c r="AN7" s="1109">
        <v>2.0</v>
      </c>
      <c r="AO7" s="1109">
        <v>2.0</v>
      </c>
      <c r="AP7" s="1109">
        <v>2.0</v>
      </c>
      <c r="AQ7" s="1109">
        <v>2.0</v>
      </c>
      <c r="AR7" s="1109">
        <v>2.0</v>
      </c>
      <c r="AS7" s="1110">
        <v>1.0</v>
      </c>
      <c r="AT7" s="1109">
        <v>1.0</v>
      </c>
      <c r="AU7" s="1108">
        <v>0.0</v>
      </c>
      <c r="AV7" s="1108">
        <v>0.0</v>
      </c>
      <c r="AW7" s="1108">
        <v>0.0</v>
      </c>
      <c r="AX7" s="1108">
        <v>0.0</v>
      </c>
      <c r="AY7" s="1108">
        <v>0.0</v>
      </c>
      <c r="AZ7" s="796"/>
      <c r="BA7" s="1108"/>
      <c r="BB7" s="1108"/>
      <c r="BC7" s="1108"/>
      <c r="BD7" s="1108"/>
      <c r="BE7" s="1108"/>
      <c r="BF7" s="1108"/>
      <c r="BG7" s="1108"/>
      <c r="BH7" s="1108"/>
      <c r="BI7" s="1108"/>
      <c r="BJ7" s="1108"/>
      <c r="BK7" s="1108"/>
      <c r="BL7" s="1108"/>
      <c r="BM7" s="1108"/>
      <c r="BN7" s="1108"/>
      <c r="BO7" s="1108"/>
      <c r="BP7" s="1108"/>
      <c r="BQ7" s="1108"/>
      <c r="BR7" s="1108"/>
      <c r="BS7" s="1108"/>
      <c r="BT7" s="1108"/>
      <c r="BU7" s="1108"/>
      <c r="BV7" s="1108"/>
      <c r="BW7" s="1108"/>
      <c r="BX7" s="1108"/>
      <c r="BY7" s="1108"/>
      <c r="BZ7" s="1108"/>
      <c r="CA7" s="1109">
        <v>2.0</v>
      </c>
      <c r="CB7" s="1109">
        <v>2.0</v>
      </c>
      <c r="CC7" s="1109">
        <v>2.0</v>
      </c>
      <c r="CD7" s="1109">
        <v>2.0</v>
      </c>
      <c r="CE7" s="1109">
        <v>2.0</v>
      </c>
      <c r="CF7" s="1109">
        <v>4.0</v>
      </c>
      <c r="CG7" s="1109">
        <v>4.0</v>
      </c>
      <c r="CH7" s="1109">
        <v>4.0</v>
      </c>
      <c r="CI7" s="1109">
        <v>4.0</v>
      </c>
      <c r="CJ7" s="1109">
        <v>4.0</v>
      </c>
      <c r="CK7" s="1109">
        <v>2.0</v>
      </c>
      <c r="CL7" s="1109">
        <v>2.0</v>
      </c>
      <c r="CM7" s="1109">
        <v>2.0</v>
      </c>
      <c r="CN7" s="1109">
        <v>2.0</v>
      </c>
      <c r="CO7" s="1111">
        <v>2.0</v>
      </c>
      <c r="CP7" s="1108">
        <v>0.0</v>
      </c>
      <c r="CQ7" s="1108">
        <v>0.0</v>
      </c>
      <c r="CR7" s="1108">
        <v>0.0</v>
      </c>
      <c r="CS7" s="1108">
        <v>0.0</v>
      </c>
      <c r="CT7" s="1108">
        <v>0.0</v>
      </c>
      <c r="CU7" s="1108">
        <v>0.0</v>
      </c>
      <c r="CV7" s="796"/>
      <c r="CW7" s="1108"/>
      <c r="CX7" s="1108"/>
      <c r="CY7" s="1108"/>
      <c r="CZ7" s="1108"/>
      <c r="DA7" s="1108"/>
      <c r="DB7" s="1108"/>
      <c r="DC7" s="1108"/>
      <c r="DD7" s="1108"/>
      <c r="DE7" s="1108"/>
      <c r="DF7" s="1108"/>
      <c r="DG7" s="1108"/>
      <c r="DH7" s="1108"/>
      <c r="DI7" s="1108"/>
      <c r="DJ7" s="1108"/>
      <c r="DK7" s="1108"/>
      <c r="DL7" s="1108"/>
      <c r="DM7" s="1108"/>
      <c r="DN7" s="1108"/>
      <c r="DO7" s="1108"/>
      <c r="DP7" s="1108"/>
      <c r="DQ7" s="1108"/>
      <c r="DR7" s="1108"/>
      <c r="DS7" s="1108"/>
      <c r="DT7" s="1108"/>
      <c r="DU7" s="1108"/>
      <c r="DV7" s="1109">
        <v>4.0</v>
      </c>
      <c r="DW7" s="1109">
        <v>5.0</v>
      </c>
      <c r="DX7" s="1109">
        <v>5.0</v>
      </c>
      <c r="DY7" s="1109">
        <v>5.0</v>
      </c>
      <c r="DZ7" s="1109">
        <v>6.0</v>
      </c>
      <c r="EA7" s="1109">
        <v>6.0</v>
      </c>
      <c r="EB7" s="1109">
        <v>6.0</v>
      </c>
      <c r="EC7" s="1109">
        <v>6.0</v>
      </c>
      <c r="ED7" s="1109">
        <v>6.0</v>
      </c>
      <c r="EE7" s="1109">
        <v>6.0</v>
      </c>
      <c r="EF7" s="1109">
        <v>6.0</v>
      </c>
      <c r="EG7" s="1109">
        <v>3.0</v>
      </c>
      <c r="EH7" s="1109">
        <v>3.0</v>
      </c>
      <c r="EI7" s="1109">
        <v>3.0</v>
      </c>
      <c r="EJ7" s="1109">
        <v>3.0</v>
      </c>
      <c r="EK7" s="1111">
        <v>4.0</v>
      </c>
      <c r="EL7" s="1108">
        <v>0.0</v>
      </c>
      <c r="EM7" s="1108">
        <v>0.0</v>
      </c>
      <c r="EN7" s="1108">
        <v>0.0</v>
      </c>
      <c r="EO7" s="1108">
        <v>0.0</v>
      </c>
      <c r="EP7" s="1108">
        <v>0.0</v>
      </c>
      <c r="EQ7" s="1108">
        <v>0.0</v>
      </c>
      <c r="ER7" s="796"/>
      <c r="ES7" s="1107"/>
      <c r="ET7" s="1107"/>
      <c r="EU7" s="1107"/>
      <c r="EV7" s="1107"/>
      <c r="EW7" s="1107"/>
      <c r="EX7" s="1107"/>
      <c r="EY7" s="1107"/>
      <c r="EZ7" s="1107"/>
      <c r="FA7" s="1107"/>
      <c r="FB7" s="1107"/>
      <c r="FC7" s="1107"/>
      <c r="FD7" s="1107"/>
      <c r="FE7" s="1107"/>
      <c r="FF7" s="1107"/>
      <c r="FG7" s="1107"/>
      <c r="FH7" s="1107"/>
      <c r="FI7" s="1107"/>
      <c r="FJ7" s="1107"/>
      <c r="FK7" s="1107"/>
      <c r="FL7" s="1107"/>
      <c r="FM7" s="1106">
        <v>2.0</v>
      </c>
      <c r="FN7" s="1109">
        <v>2.0</v>
      </c>
      <c r="FO7" s="1109">
        <v>3.0</v>
      </c>
      <c r="FP7" s="1109">
        <v>3.0</v>
      </c>
      <c r="FQ7" s="1109">
        <v>5.0</v>
      </c>
      <c r="FR7" s="1109">
        <v>5.0</v>
      </c>
      <c r="FS7" s="1109">
        <v>5.0</v>
      </c>
      <c r="FT7" s="1109">
        <v>5.0</v>
      </c>
      <c r="FU7" s="1109">
        <v>6.0</v>
      </c>
      <c r="FV7" s="1109">
        <v>6.0</v>
      </c>
      <c r="FW7" s="1109">
        <v>6.0</v>
      </c>
      <c r="FX7" s="1109">
        <v>6.0</v>
      </c>
      <c r="FY7" s="1109">
        <v>6.0</v>
      </c>
      <c r="FZ7" s="1109">
        <v>6.0</v>
      </c>
      <c r="GA7" s="1109">
        <v>6.0</v>
      </c>
      <c r="GB7" s="1109">
        <v>6.0</v>
      </c>
      <c r="GC7" s="1109">
        <v>2.0</v>
      </c>
      <c r="GD7" s="1109">
        <v>2.0</v>
      </c>
      <c r="GE7" s="1109">
        <v>2.0</v>
      </c>
      <c r="GF7" s="1109">
        <v>2.0</v>
      </c>
      <c r="GG7" s="1111">
        <v>60.0</v>
      </c>
      <c r="GH7" s="1108">
        <v>0.0</v>
      </c>
      <c r="GI7" s="1108">
        <v>0.0</v>
      </c>
      <c r="GJ7" s="1108">
        <v>0.0</v>
      </c>
      <c r="GK7" s="1108">
        <v>0.0</v>
      </c>
      <c r="GL7" s="1108">
        <v>0.0</v>
      </c>
      <c r="GM7" s="1108">
        <v>0.0</v>
      </c>
      <c r="GN7" s="796"/>
      <c r="GO7" s="1106"/>
      <c r="GP7" s="1106"/>
      <c r="GQ7" s="1106"/>
      <c r="GR7" s="1106"/>
      <c r="GS7" s="1106"/>
      <c r="GT7" s="1106"/>
      <c r="GU7" s="1106"/>
      <c r="GV7" s="1106">
        <v>2.0</v>
      </c>
      <c r="GW7" s="1106">
        <v>2.0</v>
      </c>
      <c r="GX7" s="1106">
        <v>2.0</v>
      </c>
      <c r="GY7" s="1106">
        <v>2.0</v>
      </c>
      <c r="GZ7" s="1106">
        <v>2.0</v>
      </c>
      <c r="HA7" s="1106">
        <v>2.0</v>
      </c>
      <c r="HB7" s="1106">
        <v>2.0</v>
      </c>
      <c r="HC7" s="1106">
        <v>2.0</v>
      </c>
      <c r="HD7" s="1106">
        <v>2.0</v>
      </c>
      <c r="HE7" s="1106">
        <v>2.0</v>
      </c>
      <c r="HF7" s="1106">
        <v>2.0</v>
      </c>
      <c r="HG7" s="1106">
        <v>2.0</v>
      </c>
      <c r="HH7" s="1106">
        <v>2.0</v>
      </c>
      <c r="HI7" s="1106">
        <v>2.0</v>
      </c>
      <c r="HJ7" s="1109">
        <v>2.0</v>
      </c>
      <c r="HK7" s="1109">
        <v>4.0</v>
      </c>
      <c r="HL7" s="1109">
        <v>4.0</v>
      </c>
      <c r="HM7" s="1109">
        <v>6.0</v>
      </c>
      <c r="HN7" s="1109">
        <v>6.0</v>
      </c>
      <c r="HO7" s="1109">
        <v>6.0</v>
      </c>
      <c r="HP7" s="1109">
        <v>6.0</v>
      </c>
      <c r="HQ7" s="1109">
        <v>8.0</v>
      </c>
      <c r="HR7" s="1109">
        <v>8.0</v>
      </c>
      <c r="HS7" s="1109">
        <v>8.0</v>
      </c>
      <c r="HT7" s="1109">
        <v>8.0</v>
      </c>
      <c r="HU7" s="1109">
        <v>8.0</v>
      </c>
      <c r="HV7" s="1109">
        <v>8.0</v>
      </c>
      <c r="HW7" s="1109">
        <v>8.0</v>
      </c>
      <c r="HX7" s="1109">
        <v>8.0</v>
      </c>
      <c r="HY7" s="1109">
        <v>2.0</v>
      </c>
      <c r="HZ7" s="1109">
        <v>2.0</v>
      </c>
      <c r="IA7" s="1109">
        <v>2.0</v>
      </c>
      <c r="IB7" s="1109">
        <v>2.0</v>
      </c>
      <c r="IC7" s="1111">
        <v>65.0</v>
      </c>
      <c r="ID7" s="1109">
        <v>6.0</v>
      </c>
      <c r="IE7" s="1109">
        <v>6.0</v>
      </c>
      <c r="IF7" s="1109">
        <v>6.0</v>
      </c>
      <c r="IG7" s="1109">
        <v>3.0</v>
      </c>
      <c r="IH7" s="1109">
        <v>3.0</v>
      </c>
      <c r="II7" s="1109">
        <v>3.0</v>
      </c>
      <c r="IJ7" s="796"/>
      <c r="IK7" s="1108"/>
      <c r="IL7" s="1108"/>
      <c r="IM7" s="1108"/>
      <c r="IN7" s="1108"/>
      <c r="IO7" s="1106">
        <v>2.0</v>
      </c>
      <c r="IP7" s="1106">
        <v>2.0</v>
      </c>
      <c r="IQ7" s="1106">
        <v>2.0</v>
      </c>
      <c r="IR7" s="1106">
        <v>2.0</v>
      </c>
      <c r="IS7" s="1106">
        <v>2.0</v>
      </c>
      <c r="IT7" s="1106">
        <v>2.0</v>
      </c>
      <c r="IU7" s="1106">
        <v>2.0</v>
      </c>
      <c r="IV7" s="1106">
        <v>2.0</v>
      </c>
      <c r="IW7" s="1106">
        <v>2.0</v>
      </c>
      <c r="IX7" s="1106">
        <v>2.0</v>
      </c>
      <c r="IY7" s="1106">
        <v>2.0</v>
      </c>
      <c r="IZ7" s="1106">
        <v>2.0</v>
      </c>
      <c r="JA7" s="1106">
        <v>2.0</v>
      </c>
      <c r="JB7" s="1106">
        <v>2.0</v>
      </c>
      <c r="JC7" s="1106">
        <v>2.0</v>
      </c>
      <c r="JD7" s="1106">
        <v>2.0</v>
      </c>
      <c r="JE7" s="1106">
        <v>2.0</v>
      </c>
      <c r="JF7" s="1109">
        <v>2.0</v>
      </c>
      <c r="JG7" s="1109">
        <v>4.0</v>
      </c>
      <c r="JH7" s="1109">
        <v>4.0</v>
      </c>
      <c r="JI7" s="1109">
        <v>6.0</v>
      </c>
      <c r="JJ7" s="1109">
        <v>6.0</v>
      </c>
      <c r="JK7" s="1109">
        <v>6.0</v>
      </c>
      <c r="JL7" s="1109">
        <v>6.0</v>
      </c>
      <c r="JM7" s="1109">
        <v>8.0</v>
      </c>
      <c r="JN7" s="1109">
        <v>8.0</v>
      </c>
      <c r="JO7" s="1109">
        <v>8.0</v>
      </c>
      <c r="JP7" s="1109">
        <v>8.0</v>
      </c>
      <c r="JQ7" s="1109">
        <v>8.0</v>
      </c>
      <c r="JR7" s="1109">
        <v>8.0</v>
      </c>
      <c r="JS7" s="1109">
        <v>8.0</v>
      </c>
      <c r="JT7" s="1109">
        <v>8.0</v>
      </c>
      <c r="JU7" s="1109">
        <v>2.0</v>
      </c>
      <c r="JV7" s="1109">
        <v>2.0</v>
      </c>
      <c r="JW7" s="1109">
        <v>2.0</v>
      </c>
      <c r="JX7" s="1109">
        <v>2.0</v>
      </c>
      <c r="JY7" s="1111">
        <v>65.0</v>
      </c>
      <c r="JZ7" s="1109">
        <v>6.0</v>
      </c>
      <c r="KA7" s="1109">
        <v>6.0</v>
      </c>
      <c r="KB7" s="1109">
        <v>6.0</v>
      </c>
      <c r="KC7" s="1109">
        <v>3.0</v>
      </c>
      <c r="KD7" s="1109">
        <v>3.0</v>
      </c>
      <c r="KE7" s="1109">
        <v>3.0</v>
      </c>
    </row>
    <row r="8">
      <c r="A8" s="1112" t="s">
        <v>802</v>
      </c>
      <c r="B8" s="1101"/>
      <c r="C8" s="1102"/>
      <c r="D8" s="1102"/>
      <c r="E8" s="1102"/>
      <c r="F8" s="1102"/>
      <c r="G8" s="1102"/>
      <c r="H8" s="1102"/>
      <c r="I8" s="1102"/>
      <c r="J8" s="1102"/>
      <c r="K8" s="1102"/>
      <c r="L8" s="1102"/>
      <c r="M8" s="1103"/>
      <c r="N8" s="1104"/>
      <c r="O8" s="1103"/>
      <c r="P8" s="1104"/>
      <c r="Q8" s="1103"/>
      <c r="R8" s="1103"/>
      <c r="S8" s="1103"/>
      <c r="T8" s="1103"/>
      <c r="U8" s="1103"/>
      <c r="V8" s="1103"/>
      <c r="W8" s="1103"/>
      <c r="X8" s="1103"/>
      <c r="Y8" s="1103"/>
      <c r="Z8" s="1103"/>
      <c r="AA8" s="1103"/>
      <c r="AB8" s="1103"/>
      <c r="AC8" s="1103"/>
      <c r="AD8" s="1103"/>
      <c r="AE8" s="1103"/>
      <c r="AF8" s="1103"/>
      <c r="AG8" s="1103"/>
      <c r="AH8" s="1103"/>
      <c r="AI8" s="1103"/>
      <c r="AJ8" s="1103"/>
      <c r="AK8" s="1103"/>
      <c r="AL8" s="1103"/>
      <c r="AM8" s="1103"/>
      <c r="AN8" s="1103"/>
      <c r="AO8" s="1103"/>
      <c r="AP8" s="1103"/>
      <c r="AQ8" s="1103"/>
      <c r="AR8" s="1103"/>
      <c r="AS8" s="1105"/>
      <c r="AT8" s="1105"/>
      <c r="AU8" s="1105"/>
      <c r="AV8" s="1105"/>
      <c r="AW8" s="1105"/>
      <c r="AX8" s="1105"/>
      <c r="AY8" s="1105"/>
      <c r="AZ8" s="1105"/>
      <c r="BA8" s="1105"/>
      <c r="BB8" s="1105"/>
      <c r="BC8" s="1105"/>
      <c r="BD8" s="1105"/>
      <c r="BE8" s="1105"/>
      <c r="BF8" s="1105"/>
      <c r="BG8" s="1105"/>
      <c r="BH8" s="1105"/>
      <c r="BI8" s="1105"/>
      <c r="BJ8" s="1105"/>
      <c r="BK8" s="1105"/>
      <c r="BL8" s="1105"/>
      <c r="BM8" s="1105"/>
      <c r="BN8" s="1105"/>
      <c r="BO8" s="1105"/>
      <c r="BP8" s="1105"/>
      <c r="BQ8" s="1105"/>
      <c r="BR8" s="1105"/>
      <c r="BS8" s="1105"/>
      <c r="BT8" s="1105"/>
      <c r="BU8" s="1105"/>
      <c r="BV8" s="1105"/>
      <c r="BW8" s="1105"/>
      <c r="BX8" s="1105"/>
      <c r="BY8" s="1105"/>
      <c r="BZ8" s="1105"/>
      <c r="CA8" s="1103"/>
      <c r="CB8" s="1103"/>
      <c r="CC8" s="1103"/>
      <c r="CD8" s="1103"/>
      <c r="CE8" s="1103"/>
      <c r="CF8" s="1103"/>
      <c r="CG8" s="1103"/>
      <c r="CH8" s="1105"/>
      <c r="CI8" s="1105"/>
      <c r="CJ8" s="1105"/>
      <c r="CK8" s="1105"/>
      <c r="CL8" s="1105"/>
      <c r="CM8" s="1105"/>
      <c r="CN8" s="1105"/>
      <c r="CO8" s="1105"/>
      <c r="CP8" s="1105"/>
      <c r="CQ8" s="1105"/>
      <c r="CR8" s="1105"/>
      <c r="CS8" s="1105"/>
      <c r="CT8" s="1105"/>
      <c r="CU8" s="1105"/>
      <c r="CV8" s="1105"/>
      <c r="CW8" s="1105"/>
      <c r="CX8" s="1105"/>
      <c r="CY8" s="1105"/>
      <c r="CZ8" s="1105"/>
      <c r="DA8" s="1105"/>
      <c r="DB8" s="1105"/>
      <c r="DC8" s="1105"/>
      <c r="DD8" s="1105"/>
      <c r="DE8" s="1105"/>
      <c r="DF8" s="1105"/>
      <c r="DG8" s="1105"/>
      <c r="DH8" s="1105"/>
      <c r="DI8" s="1105"/>
      <c r="DJ8" s="1105"/>
      <c r="DK8" s="1105"/>
      <c r="DL8" s="1105"/>
      <c r="DM8" s="1105"/>
      <c r="DN8" s="1105"/>
      <c r="DO8" s="1105"/>
      <c r="DP8" s="1105"/>
      <c r="DQ8" s="1105"/>
      <c r="DR8" s="1105"/>
      <c r="DS8" s="1105"/>
      <c r="DT8" s="1105"/>
      <c r="DU8" s="1105"/>
      <c r="DV8" s="1103"/>
      <c r="DW8" s="1103"/>
      <c r="DX8" s="1103"/>
      <c r="DY8" s="1103"/>
      <c r="DZ8" s="1103"/>
      <c r="EA8" s="1103"/>
      <c r="EB8" s="1103"/>
      <c r="EC8" s="1103"/>
      <c r="ED8" s="1105"/>
      <c r="EE8" s="1105"/>
      <c r="EF8" s="1105"/>
      <c r="EG8" s="1105"/>
      <c r="EH8" s="1105"/>
      <c r="EI8" s="1105"/>
      <c r="EJ8" s="1105"/>
      <c r="EK8" s="1105"/>
      <c r="EL8" s="1105"/>
      <c r="EM8" s="1105"/>
      <c r="EN8" s="1105"/>
      <c r="EO8" s="1105"/>
      <c r="EP8" s="1105"/>
      <c r="EQ8" s="1105"/>
      <c r="ER8" s="1105"/>
      <c r="ES8" s="1105"/>
      <c r="ET8" s="1105"/>
      <c r="EU8" s="1105"/>
      <c r="EV8" s="1105"/>
      <c r="EW8" s="1105"/>
      <c r="EX8" s="1105"/>
      <c r="EY8" s="1105"/>
      <c r="EZ8" s="1105"/>
      <c r="FA8" s="1105"/>
      <c r="FB8" s="1105"/>
      <c r="FC8" s="1105"/>
      <c r="FD8" s="1105"/>
      <c r="FE8" s="1105"/>
      <c r="FF8" s="1105"/>
      <c r="FG8" s="1105"/>
      <c r="FH8" s="1105"/>
      <c r="FI8" s="1105"/>
      <c r="FJ8" s="1105"/>
      <c r="FK8" s="1105"/>
      <c r="FL8" s="1105"/>
      <c r="FM8" s="1103"/>
      <c r="FN8" s="1103"/>
      <c r="FO8" s="1103"/>
      <c r="FP8" s="1103"/>
      <c r="FQ8" s="1103"/>
      <c r="FR8" s="1103"/>
      <c r="FS8" s="1103"/>
      <c r="FT8" s="1103"/>
      <c r="FU8" s="1103"/>
      <c r="FV8" s="1103"/>
      <c r="FW8" s="1103"/>
      <c r="FX8" s="1103"/>
      <c r="FY8" s="1103"/>
      <c r="FZ8" s="1103"/>
      <c r="GA8" s="1105"/>
      <c r="GB8" s="1105"/>
      <c r="GC8" s="1105"/>
      <c r="GD8" s="1105"/>
      <c r="GE8" s="1105"/>
      <c r="GF8" s="1105"/>
      <c r="GG8" s="1105"/>
      <c r="GH8" s="1105"/>
      <c r="GI8" s="1105"/>
      <c r="GJ8" s="1105"/>
      <c r="GK8" s="1105"/>
      <c r="GL8" s="1105"/>
      <c r="GM8" s="1105"/>
      <c r="GN8" s="1105"/>
      <c r="GO8" s="1103"/>
      <c r="GP8" s="1103"/>
      <c r="GQ8" s="1103"/>
      <c r="GR8" s="1103"/>
      <c r="GS8" s="1103"/>
      <c r="GT8" s="1103"/>
      <c r="GU8" s="1103"/>
      <c r="GV8" s="1103"/>
      <c r="GW8" s="1103"/>
      <c r="GX8" s="1103"/>
      <c r="GY8" s="1103"/>
      <c r="GZ8" s="1103"/>
      <c r="HA8" s="1103"/>
      <c r="HB8" s="1103"/>
      <c r="HC8" s="1103"/>
      <c r="HD8" s="1103"/>
      <c r="HE8" s="1103"/>
      <c r="HF8" s="1103"/>
      <c r="HG8" s="1103"/>
      <c r="HH8" s="1103"/>
      <c r="HI8" s="1103"/>
      <c r="HJ8" s="1103"/>
      <c r="HK8" s="1103"/>
      <c r="HL8" s="1103"/>
      <c r="HM8" s="1103"/>
      <c r="HN8" s="1103"/>
      <c r="HO8" s="1103"/>
      <c r="HP8" s="1103"/>
      <c r="HQ8" s="1103"/>
      <c r="HR8" s="1103"/>
      <c r="HS8" s="1103"/>
      <c r="HT8" s="1103"/>
      <c r="HU8" s="1103"/>
      <c r="HV8" s="1103"/>
      <c r="HW8" s="1105"/>
      <c r="HX8" s="1105"/>
      <c r="HY8" s="1105"/>
      <c r="HZ8" s="1105"/>
      <c r="IA8" s="1105"/>
      <c r="IB8" s="1105"/>
      <c r="IC8" s="1105"/>
      <c r="ID8" s="1105"/>
      <c r="IE8" s="1105"/>
      <c r="IF8" s="1105"/>
      <c r="IG8" s="1105"/>
      <c r="IH8" s="1105"/>
      <c r="II8" s="1105"/>
      <c r="IJ8" s="1105"/>
      <c r="IK8" s="1105"/>
      <c r="IL8" s="1103"/>
      <c r="IM8" s="1103"/>
      <c r="IN8" s="1103"/>
      <c r="IO8" s="1103"/>
      <c r="IP8" s="1103"/>
      <c r="IQ8" s="1103"/>
      <c r="IR8" s="1103"/>
      <c r="IS8" s="1103"/>
      <c r="IT8" s="1103"/>
      <c r="IU8" s="1103"/>
      <c r="IV8" s="1103"/>
      <c r="IW8" s="1103"/>
      <c r="IX8" s="1103"/>
      <c r="IY8" s="1103"/>
      <c r="IZ8" s="1103"/>
      <c r="JA8" s="1103"/>
      <c r="JB8" s="1103"/>
      <c r="JC8" s="1103"/>
      <c r="JD8" s="1103"/>
      <c r="JE8" s="1103"/>
      <c r="JF8" s="1103"/>
      <c r="JG8" s="1103"/>
      <c r="JH8" s="1103"/>
      <c r="JI8" s="1103"/>
      <c r="JJ8" s="1103"/>
      <c r="JK8" s="1103"/>
      <c r="JL8" s="1103"/>
      <c r="JM8" s="1103"/>
      <c r="JN8" s="1103"/>
      <c r="JO8" s="1103"/>
      <c r="JP8" s="1103"/>
      <c r="JQ8" s="1103"/>
      <c r="JR8" s="1103"/>
      <c r="JS8" s="1105"/>
      <c r="JT8" s="1105"/>
      <c r="JU8" s="1105"/>
      <c r="JV8" s="1105"/>
      <c r="JW8" s="1105"/>
      <c r="JX8" s="1105"/>
      <c r="JY8" s="1105"/>
      <c r="JZ8" s="1105"/>
      <c r="KA8" s="1105"/>
      <c r="KB8" s="1105"/>
      <c r="KC8" s="1105"/>
      <c r="KD8" s="1105"/>
      <c r="KE8" s="1105"/>
    </row>
    <row r="9">
      <c r="A9" s="596" t="s">
        <v>483</v>
      </c>
      <c r="B9" s="1106"/>
      <c r="C9" s="1106" t="str">
        <f t="shared" ref="C9:C12" si="2">IFs(A$2=D$1,SUM(AF9:AY9),A$2=AZ$1,SUM(CA9:CU9),A$2=CV$1,sum(DV9:EQ9),A$2=ER$1,sum(FM9:GM9),A$2=GN$1,sum(GO9:II9),A$2=IJ$1,sum(IK9:KE9))</f>
        <v>#N/A</v>
      </c>
      <c r="D9" s="1107"/>
      <c r="E9" s="1107"/>
      <c r="F9" s="1107"/>
      <c r="G9" s="1107"/>
      <c r="H9" s="1107"/>
      <c r="I9" s="1107"/>
      <c r="J9" s="1107"/>
      <c r="K9" s="1107"/>
      <c r="L9" s="1108"/>
      <c r="M9" s="1108"/>
      <c r="N9" s="1108"/>
      <c r="O9" s="1108"/>
      <c r="P9" s="1108"/>
      <c r="Q9" s="1108"/>
      <c r="R9" s="1108"/>
      <c r="S9" s="1108"/>
      <c r="T9" s="1108"/>
      <c r="U9" s="1108"/>
      <c r="V9" s="1108"/>
      <c r="W9" s="1108"/>
      <c r="X9" s="1108"/>
      <c r="Y9" s="1108"/>
      <c r="Z9" s="1108"/>
      <c r="AA9" s="1108"/>
      <c r="AB9" s="1108"/>
      <c r="AC9" s="1108"/>
      <c r="AD9" s="1108"/>
      <c r="AE9" s="1108"/>
      <c r="AF9" s="1108">
        <v>1.0</v>
      </c>
      <c r="AG9" s="1108">
        <v>1.0</v>
      </c>
      <c r="AH9" s="1109">
        <v>1.0</v>
      </c>
      <c r="AI9" s="1109">
        <v>1.0</v>
      </c>
      <c r="AJ9" s="1109">
        <v>1.0</v>
      </c>
      <c r="AK9" s="1109">
        <v>1.0</v>
      </c>
      <c r="AL9" s="1109">
        <v>1.0</v>
      </c>
      <c r="AM9" s="1109">
        <v>1.0</v>
      </c>
      <c r="AN9" s="1109">
        <v>1.0</v>
      </c>
      <c r="AO9" s="1109">
        <v>1.0</v>
      </c>
      <c r="AP9" s="1109">
        <v>1.0</v>
      </c>
      <c r="AQ9" s="1109">
        <v>1.0</v>
      </c>
      <c r="AR9" s="1108">
        <v>0.0</v>
      </c>
      <c r="AS9" s="1110">
        <v>0.0</v>
      </c>
      <c r="AT9" s="1108">
        <v>0.0</v>
      </c>
      <c r="AU9" s="1108">
        <v>0.0</v>
      </c>
      <c r="AV9" s="1108">
        <v>0.0</v>
      </c>
      <c r="AW9" s="1108">
        <v>0.0</v>
      </c>
      <c r="AX9" s="1108">
        <v>0.0</v>
      </c>
      <c r="AY9" s="1108">
        <v>0.0</v>
      </c>
      <c r="AZ9" s="796"/>
      <c r="BA9" s="1108"/>
      <c r="BB9" s="1108"/>
      <c r="BC9" s="1108"/>
      <c r="BD9" s="1108"/>
      <c r="BE9" s="1108"/>
      <c r="BF9" s="1108"/>
      <c r="BG9" s="1108"/>
      <c r="BH9" s="1108"/>
      <c r="BI9" s="1108"/>
      <c r="BJ9" s="1108"/>
      <c r="BK9" s="1108"/>
      <c r="BL9" s="1108"/>
      <c r="BM9" s="1108"/>
      <c r="BN9" s="1108"/>
      <c r="BO9" s="1108"/>
      <c r="BP9" s="1108"/>
      <c r="BQ9" s="1108"/>
      <c r="BR9" s="1108"/>
      <c r="BS9" s="1108"/>
      <c r="BT9" s="1108"/>
      <c r="BU9" s="1108"/>
      <c r="BV9" s="1108"/>
      <c r="BW9" s="1108"/>
      <c r="BX9" s="1108"/>
      <c r="BY9" s="1108"/>
      <c r="BZ9" s="1108"/>
      <c r="CA9" s="1109">
        <v>4.0</v>
      </c>
      <c r="CB9" s="1109">
        <v>4.0</v>
      </c>
      <c r="CC9" s="1109">
        <v>4.0</v>
      </c>
      <c r="CD9" s="1109">
        <v>4.0</v>
      </c>
      <c r="CE9" s="1109">
        <v>4.0</v>
      </c>
      <c r="CF9" s="1109">
        <v>4.0</v>
      </c>
      <c r="CG9" s="1109">
        <v>4.0</v>
      </c>
      <c r="CH9" s="1108">
        <v>0.0</v>
      </c>
      <c r="CI9" s="1108">
        <v>0.0</v>
      </c>
      <c r="CJ9" s="1108">
        <v>0.0</v>
      </c>
      <c r="CK9" s="1108">
        <v>0.0</v>
      </c>
      <c r="CL9" s="1108">
        <v>0.0</v>
      </c>
      <c r="CM9" s="1108">
        <v>0.0</v>
      </c>
      <c r="CN9" s="1108">
        <v>0.0</v>
      </c>
      <c r="CO9" s="1110">
        <v>0.0</v>
      </c>
      <c r="CP9" s="1108">
        <v>0.0</v>
      </c>
      <c r="CQ9" s="1108">
        <v>0.0</v>
      </c>
      <c r="CR9" s="1108">
        <v>0.0</v>
      </c>
      <c r="CS9" s="1108">
        <v>0.0</v>
      </c>
      <c r="CT9" s="1108">
        <v>0.0</v>
      </c>
      <c r="CU9" s="1108">
        <v>0.0</v>
      </c>
      <c r="CV9" s="796"/>
      <c r="CW9" s="1108"/>
      <c r="CX9" s="1108"/>
      <c r="CY9" s="1108"/>
      <c r="CZ9" s="1108"/>
      <c r="DA9" s="1108"/>
      <c r="DB9" s="1108"/>
      <c r="DC9" s="1108"/>
      <c r="DD9" s="1108"/>
      <c r="DE9" s="1108"/>
      <c r="DF9" s="1108"/>
      <c r="DG9" s="1108"/>
      <c r="DH9" s="1108"/>
      <c r="DI9" s="1108"/>
      <c r="DJ9" s="1108"/>
      <c r="DK9" s="1108"/>
      <c r="DL9" s="1108"/>
      <c r="DM9" s="1108"/>
      <c r="DN9" s="1108"/>
      <c r="DO9" s="1108"/>
      <c r="DP9" s="1108"/>
      <c r="DQ9" s="1108"/>
      <c r="DR9" s="1108"/>
      <c r="DS9" s="1108"/>
      <c r="DT9" s="1108"/>
      <c r="DU9" s="1108"/>
      <c r="DV9" s="1109">
        <v>7.0</v>
      </c>
      <c r="DW9" s="1109">
        <v>7.0</v>
      </c>
      <c r="DX9" s="1109">
        <v>6.0</v>
      </c>
      <c r="DY9" s="1109">
        <v>6.0</v>
      </c>
      <c r="DZ9" s="1109">
        <v>6.0</v>
      </c>
      <c r="EA9" s="1109">
        <v>6.0</v>
      </c>
      <c r="EB9" s="1109">
        <v>6.0</v>
      </c>
      <c r="EC9" s="1109">
        <v>6.0</v>
      </c>
      <c r="ED9" s="1108">
        <v>0.0</v>
      </c>
      <c r="EE9" s="1108">
        <v>0.0</v>
      </c>
      <c r="EF9" s="1108">
        <v>0.0</v>
      </c>
      <c r="EG9" s="1108">
        <v>0.0</v>
      </c>
      <c r="EH9" s="1108">
        <v>0.0</v>
      </c>
      <c r="EI9" s="1108">
        <v>0.0</v>
      </c>
      <c r="EJ9" s="1108">
        <v>0.0</v>
      </c>
      <c r="EK9" s="1110">
        <v>0.0</v>
      </c>
      <c r="EL9" s="1108">
        <v>0.0</v>
      </c>
      <c r="EM9" s="1108">
        <v>0.0</v>
      </c>
      <c r="EN9" s="1108">
        <v>0.0</v>
      </c>
      <c r="EO9" s="1108">
        <v>0.0</v>
      </c>
      <c r="EP9" s="1108">
        <v>0.0</v>
      </c>
      <c r="EQ9" s="1108">
        <v>0.0</v>
      </c>
      <c r="ER9" s="796"/>
      <c r="ES9" s="1107"/>
      <c r="ET9" s="1107"/>
      <c r="EU9" s="1107"/>
      <c r="EV9" s="1107"/>
      <c r="EW9" s="1107"/>
      <c r="EX9" s="1107"/>
      <c r="EY9" s="1107"/>
      <c r="EZ9" s="1107"/>
      <c r="FA9" s="1107"/>
      <c r="FB9" s="1107"/>
      <c r="FC9" s="1107"/>
      <c r="FD9" s="1107"/>
      <c r="FE9" s="1107"/>
      <c r="FF9" s="1107"/>
      <c r="FG9" s="1107"/>
      <c r="FH9" s="1107"/>
      <c r="FI9" s="1107"/>
      <c r="FJ9" s="1107"/>
      <c r="FK9" s="1107"/>
      <c r="FL9" s="1107"/>
      <c r="FM9" s="1106">
        <v>0.0</v>
      </c>
      <c r="FN9" s="1109">
        <v>2.0</v>
      </c>
      <c r="FO9" s="1109">
        <v>3.0</v>
      </c>
      <c r="FP9" s="1109">
        <v>3.0</v>
      </c>
      <c r="FQ9" s="1109">
        <v>4.0</v>
      </c>
      <c r="FR9" s="1109">
        <v>4.0</v>
      </c>
      <c r="FS9" s="1109">
        <v>4.0</v>
      </c>
      <c r="FT9" s="1109">
        <v>4.0</v>
      </c>
      <c r="FU9" s="1109">
        <v>4.0</v>
      </c>
      <c r="FV9" s="1109">
        <v>4.0</v>
      </c>
      <c r="FW9" s="1109">
        <v>4.0</v>
      </c>
      <c r="FX9" s="1109">
        <v>4.0</v>
      </c>
      <c r="FY9" s="1109">
        <v>4.0</v>
      </c>
      <c r="FZ9" s="1109">
        <v>4.0</v>
      </c>
      <c r="GA9" s="1108">
        <v>0.0</v>
      </c>
      <c r="GB9" s="1108">
        <v>0.0</v>
      </c>
      <c r="GC9" s="1108">
        <v>0.0</v>
      </c>
      <c r="GD9" s="1108">
        <v>0.0</v>
      </c>
      <c r="GE9" s="1108">
        <v>0.0</v>
      </c>
      <c r="GF9" s="1108">
        <v>0.0</v>
      </c>
      <c r="GG9" s="1110">
        <v>0.0</v>
      </c>
      <c r="GH9" s="1108">
        <v>0.0</v>
      </c>
      <c r="GI9" s="1108">
        <v>0.0</v>
      </c>
      <c r="GJ9" s="1108">
        <v>0.0</v>
      </c>
      <c r="GK9" s="1108">
        <v>0.0</v>
      </c>
      <c r="GL9" s="1108">
        <v>0.0</v>
      </c>
      <c r="GM9" s="1108">
        <v>0.0</v>
      </c>
      <c r="GN9" s="796"/>
      <c r="GO9" s="1106"/>
      <c r="GP9" s="1109"/>
      <c r="GQ9" s="1109"/>
      <c r="GR9" s="1109"/>
      <c r="GS9" s="1109">
        <v>2.0</v>
      </c>
      <c r="GT9" s="1109">
        <v>2.0</v>
      </c>
      <c r="GU9" s="1109">
        <v>2.0</v>
      </c>
      <c r="GV9" s="1109">
        <v>2.0</v>
      </c>
      <c r="GW9" s="1109">
        <v>2.0</v>
      </c>
      <c r="GX9" s="1109">
        <v>2.0</v>
      </c>
      <c r="GY9" s="1109">
        <v>2.0</v>
      </c>
      <c r="GZ9" s="1109">
        <v>2.0</v>
      </c>
      <c r="HA9" s="1109">
        <v>2.0</v>
      </c>
      <c r="HB9" s="1109">
        <v>2.0</v>
      </c>
      <c r="HC9" s="1109">
        <v>2.0</v>
      </c>
      <c r="HD9" s="1109">
        <v>2.0</v>
      </c>
      <c r="HE9" s="1109">
        <v>2.0</v>
      </c>
      <c r="HF9" s="1109">
        <v>2.0</v>
      </c>
      <c r="HG9" s="1109">
        <v>2.0</v>
      </c>
      <c r="HH9" s="1109">
        <v>2.0</v>
      </c>
      <c r="HI9" s="1109">
        <v>2.0</v>
      </c>
      <c r="HJ9" s="1109">
        <v>2.0</v>
      </c>
      <c r="HK9" s="1109">
        <v>3.0</v>
      </c>
      <c r="HL9" s="1109">
        <v>3.0</v>
      </c>
      <c r="HM9" s="1109">
        <v>4.0</v>
      </c>
      <c r="HN9" s="1109">
        <v>4.0</v>
      </c>
      <c r="HO9" s="1109">
        <v>4.0</v>
      </c>
      <c r="HP9" s="1109">
        <v>4.0</v>
      </c>
      <c r="HQ9" s="1109">
        <v>4.0</v>
      </c>
      <c r="HR9" s="1109">
        <v>4.0</v>
      </c>
      <c r="HS9" s="1109">
        <v>4.0</v>
      </c>
      <c r="HT9" s="1109">
        <v>4.0</v>
      </c>
      <c r="HU9" s="1109">
        <v>4.0</v>
      </c>
      <c r="HV9" s="1109">
        <v>4.0</v>
      </c>
      <c r="HW9" s="1108">
        <v>0.0</v>
      </c>
      <c r="HX9" s="1108">
        <v>0.0</v>
      </c>
      <c r="HY9" s="1108">
        <v>0.0</v>
      </c>
      <c r="HZ9" s="1108">
        <v>0.0</v>
      </c>
      <c r="IA9" s="1108">
        <v>0.0</v>
      </c>
      <c r="IB9" s="1108">
        <v>0.0</v>
      </c>
      <c r="IC9" s="1110">
        <v>0.0</v>
      </c>
      <c r="ID9" s="1108">
        <v>0.0</v>
      </c>
      <c r="IE9" s="1108">
        <v>0.0</v>
      </c>
      <c r="IF9" s="1108">
        <v>0.0</v>
      </c>
      <c r="IG9" s="1108">
        <v>0.0</v>
      </c>
      <c r="IH9" s="1108">
        <v>0.0</v>
      </c>
      <c r="II9" s="1108">
        <v>0.0</v>
      </c>
      <c r="IJ9" s="796"/>
      <c r="IK9" s="1108"/>
      <c r="IL9" s="1109">
        <v>2.0</v>
      </c>
      <c r="IM9" s="1109">
        <v>2.0</v>
      </c>
      <c r="IN9" s="1109">
        <v>2.0</v>
      </c>
      <c r="IO9" s="1109">
        <v>2.0</v>
      </c>
      <c r="IP9" s="1109">
        <v>2.0</v>
      </c>
      <c r="IQ9" s="1109">
        <v>2.0</v>
      </c>
      <c r="IR9" s="1109">
        <v>2.0</v>
      </c>
      <c r="IS9" s="1109">
        <v>2.0</v>
      </c>
      <c r="IT9" s="1109">
        <v>2.0</v>
      </c>
      <c r="IU9" s="1109">
        <v>2.0</v>
      </c>
      <c r="IV9" s="1109">
        <v>2.0</v>
      </c>
      <c r="IW9" s="1109">
        <v>2.0</v>
      </c>
      <c r="IX9" s="1109">
        <v>2.0</v>
      </c>
      <c r="IY9" s="1109">
        <v>2.0</v>
      </c>
      <c r="IZ9" s="1109">
        <v>2.0</v>
      </c>
      <c r="JA9" s="1109">
        <v>2.0</v>
      </c>
      <c r="JB9" s="1109">
        <v>2.0</v>
      </c>
      <c r="JC9" s="1109">
        <v>2.0</v>
      </c>
      <c r="JD9" s="1109">
        <v>2.0</v>
      </c>
      <c r="JE9" s="1109">
        <v>2.0</v>
      </c>
      <c r="JF9" s="1109">
        <v>2.0</v>
      </c>
      <c r="JG9" s="1109">
        <v>3.0</v>
      </c>
      <c r="JH9" s="1109">
        <v>3.0</v>
      </c>
      <c r="JI9" s="1109">
        <v>4.0</v>
      </c>
      <c r="JJ9" s="1109">
        <v>4.0</v>
      </c>
      <c r="JK9" s="1109">
        <v>4.0</v>
      </c>
      <c r="JL9" s="1109">
        <v>4.0</v>
      </c>
      <c r="JM9" s="1109">
        <v>4.0</v>
      </c>
      <c r="JN9" s="1109">
        <v>4.0</v>
      </c>
      <c r="JO9" s="1109">
        <v>4.0</v>
      </c>
      <c r="JP9" s="1109">
        <v>4.0</v>
      </c>
      <c r="JQ9" s="1109">
        <v>4.0</v>
      </c>
      <c r="JR9" s="1109">
        <v>4.0</v>
      </c>
      <c r="JS9" s="1108">
        <v>0.0</v>
      </c>
      <c r="JT9" s="1108">
        <v>0.0</v>
      </c>
      <c r="JU9" s="1108">
        <v>0.0</v>
      </c>
      <c r="JV9" s="1108">
        <v>0.0</v>
      </c>
      <c r="JW9" s="1108">
        <v>0.0</v>
      </c>
      <c r="JX9" s="1108">
        <v>0.0</v>
      </c>
      <c r="JY9" s="1110">
        <v>0.0</v>
      </c>
      <c r="JZ9" s="1108">
        <v>0.0</v>
      </c>
      <c r="KA9" s="1108">
        <v>0.0</v>
      </c>
      <c r="KB9" s="1108">
        <v>0.0</v>
      </c>
      <c r="KC9" s="1108">
        <v>0.0</v>
      </c>
      <c r="KD9" s="1108">
        <v>0.0</v>
      </c>
      <c r="KE9" s="1108">
        <v>0.0</v>
      </c>
    </row>
    <row r="10">
      <c r="A10" s="595" t="s">
        <v>484</v>
      </c>
      <c r="B10" s="1106"/>
      <c r="C10" s="1106" t="str">
        <f t="shared" si="2"/>
        <v>#N/A</v>
      </c>
      <c r="D10" s="1107"/>
      <c r="E10" s="1107"/>
      <c r="F10" s="1107"/>
      <c r="G10" s="1107"/>
      <c r="H10" s="1107"/>
      <c r="I10" s="1107"/>
      <c r="J10" s="1107"/>
      <c r="K10" s="1107"/>
      <c r="L10" s="1108"/>
      <c r="M10" s="1108"/>
      <c r="N10" s="1108"/>
      <c r="O10" s="1108"/>
      <c r="P10" s="1108"/>
      <c r="Q10" s="1108"/>
      <c r="R10" s="1108"/>
      <c r="S10" s="1108"/>
      <c r="T10" s="1108"/>
      <c r="U10" s="1108"/>
      <c r="V10" s="1108"/>
      <c r="W10" s="1108"/>
      <c r="X10" s="1108"/>
      <c r="Y10" s="1108"/>
      <c r="Z10" s="1108"/>
      <c r="AA10" s="1108"/>
      <c r="AB10" s="1108"/>
      <c r="AC10" s="1108"/>
      <c r="AD10" s="1108"/>
      <c r="AE10" s="1108"/>
      <c r="AF10" s="1108">
        <v>3.0</v>
      </c>
      <c r="AG10" s="1108">
        <v>3.0</v>
      </c>
      <c r="AH10" s="1108">
        <v>3.0</v>
      </c>
      <c r="AI10" s="1109">
        <v>2.0</v>
      </c>
      <c r="AJ10" s="1109">
        <v>2.0</v>
      </c>
      <c r="AK10" s="1109">
        <v>2.0</v>
      </c>
      <c r="AL10" s="1109">
        <v>2.0</v>
      </c>
      <c r="AM10" s="1109">
        <v>2.0</v>
      </c>
      <c r="AN10" s="1109">
        <v>2.0</v>
      </c>
      <c r="AO10" s="1109">
        <v>2.0</v>
      </c>
      <c r="AP10" s="1109">
        <v>2.0</v>
      </c>
      <c r="AQ10" s="1109">
        <v>2.0</v>
      </c>
      <c r="AR10" s="1109">
        <v>2.0</v>
      </c>
      <c r="AS10" s="1111">
        <v>2.0</v>
      </c>
      <c r="AT10" s="1109">
        <v>2.0</v>
      </c>
      <c r="AU10" s="1108">
        <v>0.0</v>
      </c>
      <c r="AV10" s="1108">
        <v>0.0</v>
      </c>
      <c r="AW10" s="1108">
        <v>0.0</v>
      </c>
      <c r="AX10" s="1108">
        <v>0.0</v>
      </c>
      <c r="AY10" s="1108">
        <v>0.0</v>
      </c>
      <c r="AZ10" s="796"/>
      <c r="BA10" s="1108"/>
      <c r="BB10" s="1108"/>
      <c r="BC10" s="1108"/>
      <c r="BD10" s="1108"/>
      <c r="BE10" s="1108"/>
      <c r="BF10" s="1108"/>
      <c r="BG10" s="1108"/>
      <c r="BH10" s="1108"/>
      <c r="BI10" s="1108"/>
      <c r="BJ10" s="1108"/>
      <c r="BK10" s="1108"/>
      <c r="BL10" s="1108"/>
      <c r="BM10" s="1108"/>
      <c r="BN10" s="1108"/>
      <c r="BO10" s="1108"/>
      <c r="BP10" s="1108"/>
      <c r="BQ10" s="1108"/>
      <c r="BR10" s="1108"/>
      <c r="BS10" s="1108"/>
      <c r="BT10" s="1108"/>
      <c r="BU10" s="1108"/>
      <c r="BV10" s="1108"/>
      <c r="BW10" s="1108"/>
      <c r="BX10" s="1108"/>
      <c r="BY10" s="1108"/>
      <c r="BZ10" s="1108"/>
      <c r="CA10" s="1109">
        <v>4.0</v>
      </c>
      <c r="CB10" s="1109">
        <v>6.0</v>
      </c>
      <c r="CC10" s="1109">
        <v>6.0</v>
      </c>
      <c r="CD10" s="1109">
        <v>4.0</v>
      </c>
      <c r="CE10" s="1109">
        <v>4.0</v>
      </c>
      <c r="CF10" s="1109">
        <v>4.0</v>
      </c>
      <c r="CG10" s="1109">
        <v>4.0</v>
      </c>
      <c r="CH10" s="1109">
        <v>4.0</v>
      </c>
      <c r="CI10" s="1109">
        <v>4.0</v>
      </c>
      <c r="CJ10" s="1109">
        <v>4.0</v>
      </c>
      <c r="CK10" s="1109">
        <v>4.0</v>
      </c>
      <c r="CL10" s="1109">
        <v>4.0</v>
      </c>
      <c r="CM10" s="1109">
        <v>4.0</v>
      </c>
      <c r="CN10" s="1109">
        <v>4.0</v>
      </c>
      <c r="CO10" s="1111">
        <v>4.0</v>
      </c>
      <c r="CP10" s="1109">
        <v>2.0</v>
      </c>
      <c r="CQ10" s="1109">
        <v>2.0</v>
      </c>
      <c r="CR10" s="1108">
        <v>0.0</v>
      </c>
      <c r="CS10" s="1108">
        <v>0.0</v>
      </c>
      <c r="CT10" s="1108">
        <v>0.0</v>
      </c>
      <c r="CU10" s="1108">
        <v>0.0</v>
      </c>
      <c r="CV10" s="796"/>
      <c r="CW10" s="1108"/>
      <c r="CX10" s="1108"/>
      <c r="CY10" s="1108"/>
      <c r="CZ10" s="1108"/>
      <c r="DA10" s="1108"/>
      <c r="DB10" s="1108"/>
      <c r="DC10" s="1108"/>
      <c r="DD10" s="1108"/>
      <c r="DE10" s="1108"/>
      <c r="DF10" s="1108"/>
      <c r="DG10" s="1108"/>
      <c r="DH10" s="1108"/>
      <c r="DI10" s="1108"/>
      <c r="DJ10" s="1108"/>
      <c r="DK10" s="1108"/>
      <c r="DL10" s="1108"/>
      <c r="DM10" s="1108"/>
      <c r="DN10" s="1108"/>
      <c r="DO10" s="1108"/>
      <c r="DP10" s="1108"/>
      <c r="DQ10" s="1108"/>
      <c r="DR10" s="1108"/>
      <c r="DS10" s="1108"/>
      <c r="DT10" s="1108"/>
      <c r="DU10" s="1108"/>
      <c r="DV10" s="1109">
        <v>7.0</v>
      </c>
      <c r="DW10" s="1109">
        <v>7.0</v>
      </c>
      <c r="DX10" s="1109">
        <v>7.0</v>
      </c>
      <c r="DY10" s="1109">
        <v>7.0</v>
      </c>
      <c r="DZ10" s="1109">
        <v>7.0</v>
      </c>
      <c r="EA10" s="1109">
        <v>7.0</v>
      </c>
      <c r="EB10" s="1109">
        <v>6.0</v>
      </c>
      <c r="EC10" s="1109">
        <v>6.0</v>
      </c>
      <c r="ED10" s="1109">
        <v>6.0</v>
      </c>
      <c r="EE10" s="1109">
        <v>6.0</v>
      </c>
      <c r="EF10" s="1109">
        <v>6.0</v>
      </c>
      <c r="EG10" s="1109">
        <v>6.0</v>
      </c>
      <c r="EH10" s="1109">
        <v>6.0</v>
      </c>
      <c r="EI10" s="1109">
        <v>6.0</v>
      </c>
      <c r="EJ10" s="1109">
        <v>6.0</v>
      </c>
      <c r="EK10" s="1111">
        <v>30.0</v>
      </c>
      <c r="EL10" s="1109">
        <v>6.0</v>
      </c>
      <c r="EM10" s="1108">
        <v>0.0</v>
      </c>
      <c r="EN10" s="1108">
        <v>0.0</v>
      </c>
      <c r="EO10" s="1108">
        <v>0.0</v>
      </c>
      <c r="EP10" s="1108">
        <v>0.0</v>
      </c>
      <c r="EQ10" s="1108">
        <v>0.0</v>
      </c>
      <c r="ER10" s="796"/>
      <c r="ES10" s="1107"/>
      <c r="ET10" s="1107"/>
      <c r="EU10" s="1107"/>
      <c r="EV10" s="1107"/>
      <c r="EW10" s="1107"/>
      <c r="EX10" s="1107"/>
      <c r="EY10" s="1107"/>
      <c r="EZ10" s="1107"/>
      <c r="FA10" s="1107"/>
      <c r="FB10" s="1107"/>
      <c r="FC10" s="1107"/>
      <c r="FD10" s="1107"/>
      <c r="FE10" s="1107"/>
      <c r="FF10" s="1107"/>
      <c r="FG10" s="1107"/>
      <c r="FH10" s="1107"/>
      <c r="FI10" s="1107"/>
      <c r="FJ10" s="1107"/>
      <c r="FK10" s="1107"/>
      <c r="FL10" s="1107"/>
      <c r="FM10" s="1106">
        <v>0.0</v>
      </c>
      <c r="FN10" s="1109">
        <v>6.0</v>
      </c>
      <c r="FO10" s="1109">
        <v>6.0</v>
      </c>
      <c r="FP10" s="1109">
        <v>6.0</v>
      </c>
      <c r="FQ10" s="1109">
        <v>8.0</v>
      </c>
      <c r="FR10" s="1109">
        <v>8.0</v>
      </c>
      <c r="FS10" s="1109">
        <v>8.0</v>
      </c>
      <c r="FT10" s="1109">
        <v>8.0</v>
      </c>
      <c r="FU10" s="1109">
        <v>8.0</v>
      </c>
      <c r="FV10" s="1109">
        <v>8.0</v>
      </c>
      <c r="FW10" s="1109">
        <v>8.0</v>
      </c>
      <c r="FX10" s="1109">
        <v>8.0</v>
      </c>
      <c r="FY10" s="1109">
        <v>8.0</v>
      </c>
      <c r="FZ10" s="1109">
        <v>8.0</v>
      </c>
      <c r="GA10" s="1109">
        <v>10.0</v>
      </c>
      <c r="GB10" s="1109">
        <v>10.0</v>
      </c>
      <c r="GC10" s="1109">
        <v>10.0</v>
      </c>
      <c r="GD10" s="1109">
        <v>10.0</v>
      </c>
      <c r="GE10" s="1109">
        <v>10.0</v>
      </c>
      <c r="GF10" s="1109">
        <v>10.0</v>
      </c>
      <c r="GG10" s="1111">
        <v>40.0</v>
      </c>
      <c r="GH10" s="1109">
        <v>5.0</v>
      </c>
      <c r="GI10" s="1109">
        <v>5.0</v>
      </c>
      <c r="GJ10" s="1109">
        <v>3.0</v>
      </c>
      <c r="GK10" s="1108">
        <v>0.0</v>
      </c>
      <c r="GL10" s="1108">
        <v>0.0</v>
      </c>
      <c r="GM10" s="1108">
        <v>0.0</v>
      </c>
      <c r="GN10" s="796"/>
      <c r="GO10" s="1106"/>
      <c r="GP10" s="1109"/>
      <c r="GQ10" s="1109"/>
      <c r="GR10" s="1109"/>
      <c r="GS10" s="1106">
        <v>12.0</v>
      </c>
      <c r="GT10" s="1109">
        <v>12.0</v>
      </c>
      <c r="GU10" s="1109">
        <v>12.0</v>
      </c>
      <c r="GV10" s="1109">
        <v>12.0</v>
      </c>
      <c r="GW10" s="1109">
        <v>8.0</v>
      </c>
      <c r="GX10" s="1109">
        <v>8.0</v>
      </c>
      <c r="GY10" s="1109">
        <v>8.0</v>
      </c>
      <c r="GZ10" s="1109">
        <v>8.0</v>
      </c>
      <c r="HA10" s="1109">
        <v>8.0</v>
      </c>
      <c r="HB10" s="1109">
        <v>8.0</v>
      </c>
      <c r="HC10" s="1109">
        <v>8.0</v>
      </c>
      <c r="HD10" s="1109">
        <v>8.0</v>
      </c>
      <c r="HE10" s="1109">
        <v>8.0</v>
      </c>
      <c r="HF10" s="1109">
        <v>8.0</v>
      </c>
      <c r="HG10" s="1109">
        <v>8.0</v>
      </c>
      <c r="HH10" s="1109">
        <v>8.0</v>
      </c>
      <c r="HI10" s="1109">
        <v>8.0</v>
      </c>
      <c r="HJ10" s="1109">
        <v>8.0</v>
      </c>
      <c r="HK10" s="1109">
        <v>8.0</v>
      </c>
      <c r="HL10" s="1109">
        <v>8.0</v>
      </c>
      <c r="HM10" s="1109">
        <v>8.0</v>
      </c>
      <c r="HN10" s="1109">
        <v>8.0</v>
      </c>
      <c r="HO10" s="1109">
        <v>8.0</v>
      </c>
      <c r="HP10" s="1109">
        <v>8.0</v>
      </c>
      <c r="HQ10" s="1109">
        <v>8.0</v>
      </c>
      <c r="HR10" s="1109">
        <v>8.0</v>
      </c>
      <c r="HS10" s="1109">
        <v>10.0</v>
      </c>
      <c r="HT10" s="1109">
        <v>10.0</v>
      </c>
      <c r="HU10" s="1109">
        <v>10.0</v>
      </c>
      <c r="HV10" s="1109">
        <v>10.0</v>
      </c>
      <c r="HW10" s="1109">
        <v>12.0</v>
      </c>
      <c r="HX10" s="1109">
        <v>12.0</v>
      </c>
      <c r="HY10" s="1109">
        <v>12.0</v>
      </c>
      <c r="HZ10" s="1109">
        <v>12.0</v>
      </c>
      <c r="IA10" s="1109">
        <v>12.0</v>
      </c>
      <c r="IB10" s="1109">
        <v>12.0</v>
      </c>
      <c r="IC10" s="1111">
        <v>40.0</v>
      </c>
      <c r="ID10" s="1109">
        <v>5.0</v>
      </c>
      <c r="IE10" s="1109">
        <v>5.0</v>
      </c>
      <c r="IF10" s="1109">
        <v>3.0</v>
      </c>
      <c r="IG10" s="1108">
        <v>0.0</v>
      </c>
      <c r="IH10" s="1108">
        <v>0.0</v>
      </c>
      <c r="II10" s="1108">
        <v>0.0</v>
      </c>
      <c r="IJ10" s="796"/>
      <c r="IK10" s="1108"/>
      <c r="IL10" s="1106">
        <v>12.0</v>
      </c>
      <c r="IM10" s="1106">
        <v>12.0</v>
      </c>
      <c r="IN10" s="1106">
        <v>12.0</v>
      </c>
      <c r="IO10" s="1106">
        <v>12.0</v>
      </c>
      <c r="IP10" s="1109">
        <v>12.0</v>
      </c>
      <c r="IQ10" s="1109">
        <v>12.0</v>
      </c>
      <c r="IR10" s="1109">
        <v>12.0</v>
      </c>
      <c r="IS10" s="1109">
        <v>8.0</v>
      </c>
      <c r="IT10" s="1109">
        <v>8.0</v>
      </c>
      <c r="IU10" s="1109">
        <v>8.0</v>
      </c>
      <c r="IV10" s="1109">
        <v>8.0</v>
      </c>
      <c r="IW10" s="1109">
        <v>8.0</v>
      </c>
      <c r="IX10" s="1109">
        <v>8.0</v>
      </c>
      <c r="IY10" s="1109">
        <v>8.0</v>
      </c>
      <c r="IZ10" s="1109">
        <v>8.0</v>
      </c>
      <c r="JA10" s="1109">
        <v>8.0</v>
      </c>
      <c r="JB10" s="1109">
        <v>8.0</v>
      </c>
      <c r="JC10" s="1109">
        <v>8.0</v>
      </c>
      <c r="JD10" s="1109">
        <v>8.0</v>
      </c>
      <c r="JE10" s="1109">
        <v>8.0</v>
      </c>
      <c r="JF10" s="1109">
        <v>8.0</v>
      </c>
      <c r="JG10" s="1109">
        <v>8.0</v>
      </c>
      <c r="JH10" s="1109">
        <v>8.0</v>
      </c>
      <c r="JI10" s="1109">
        <v>8.0</v>
      </c>
      <c r="JJ10" s="1109">
        <v>8.0</v>
      </c>
      <c r="JK10" s="1109">
        <v>8.0</v>
      </c>
      <c r="JL10" s="1109">
        <v>8.0</v>
      </c>
      <c r="JM10" s="1109">
        <v>8.0</v>
      </c>
      <c r="JN10" s="1109">
        <v>8.0</v>
      </c>
      <c r="JO10" s="1109">
        <v>10.0</v>
      </c>
      <c r="JP10" s="1109">
        <v>10.0</v>
      </c>
      <c r="JQ10" s="1109">
        <v>10.0</v>
      </c>
      <c r="JR10" s="1109">
        <v>10.0</v>
      </c>
      <c r="JS10" s="1109">
        <v>12.0</v>
      </c>
      <c r="JT10" s="1109">
        <v>12.0</v>
      </c>
      <c r="JU10" s="1109">
        <v>12.0</v>
      </c>
      <c r="JV10" s="1109">
        <v>12.0</v>
      </c>
      <c r="JW10" s="1109">
        <v>12.0</v>
      </c>
      <c r="JX10" s="1109">
        <v>12.0</v>
      </c>
      <c r="JY10" s="1111">
        <v>40.0</v>
      </c>
      <c r="JZ10" s="1109">
        <v>5.0</v>
      </c>
      <c r="KA10" s="1109">
        <v>5.0</v>
      </c>
      <c r="KB10" s="1109">
        <v>3.0</v>
      </c>
      <c r="KC10" s="1108">
        <v>0.0</v>
      </c>
      <c r="KD10" s="1108">
        <v>0.0</v>
      </c>
      <c r="KE10" s="1108">
        <v>0.0</v>
      </c>
    </row>
    <row r="11">
      <c r="A11" s="595" t="s">
        <v>485</v>
      </c>
      <c r="B11" s="1106"/>
      <c r="C11" s="1106" t="str">
        <f t="shared" si="2"/>
        <v>#N/A</v>
      </c>
      <c r="D11" s="1107"/>
      <c r="E11" s="1107"/>
      <c r="F11" s="1107"/>
      <c r="G11" s="1107"/>
      <c r="H11" s="1107"/>
      <c r="I11" s="1107"/>
      <c r="J11" s="1107"/>
      <c r="K11" s="1107"/>
      <c r="L11" s="1108"/>
      <c r="M11" s="1108"/>
      <c r="N11" s="1108"/>
      <c r="O11" s="1108"/>
      <c r="P11" s="1108"/>
      <c r="Q11" s="1108"/>
      <c r="R11" s="1108"/>
      <c r="S11" s="1108"/>
      <c r="T11" s="1108"/>
      <c r="U11" s="1108"/>
      <c r="V11" s="1108"/>
      <c r="W11" s="1108"/>
      <c r="X11" s="1108"/>
      <c r="Y11" s="1108"/>
      <c r="Z11" s="1108"/>
      <c r="AA11" s="1108"/>
      <c r="AB11" s="1108"/>
      <c r="AC11" s="1108"/>
      <c r="AD11" s="1108"/>
      <c r="AE11" s="1108"/>
      <c r="AF11" s="1108">
        <v>3.0</v>
      </c>
      <c r="AG11" s="1108">
        <v>3.0</v>
      </c>
      <c r="AH11" s="1108">
        <v>3.0</v>
      </c>
      <c r="AI11" s="1109">
        <v>2.0</v>
      </c>
      <c r="AJ11" s="1109">
        <v>2.0</v>
      </c>
      <c r="AK11" s="1109">
        <v>2.0</v>
      </c>
      <c r="AL11" s="1109">
        <v>2.0</v>
      </c>
      <c r="AM11" s="1109">
        <v>2.0</v>
      </c>
      <c r="AN11" s="1109">
        <v>2.0</v>
      </c>
      <c r="AO11" s="1109">
        <v>2.0</v>
      </c>
      <c r="AP11" s="1109">
        <v>2.0</v>
      </c>
      <c r="AQ11" s="1109">
        <v>2.0</v>
      </c>
      <c r="AR11" s="1109">
        <v>2.0</v>
      </c>
      <c r="AS11" s="1111">
        <v>2.0</v>
      </c>
      <c r="AT11" s="1109">
        <v>2.0</v>
      </c>
      <c r="AU11" s="1108">
        <v>0.0</v>
      </c>
      <c r="AV11" s="1108">
        <v>0.0</v>
      </c>
      <c r="AW11" s="1108">
        <v>0.0</v>
      </c>
      <c r="AX11" s="1108">
        <v>0.0</v>
      </c>
      <c r="AY11" s="1108">
        <v>0.0</v>
      </c>
      <c r="AZ11" s="796"/>
      <c r="BA11" s="1108"/>
      <c r="BB11" s="1108"/>
      <c r="BC11" s="1108"/>
      <c r="BD11" s="1108"/>
      <c r="BE11" s="1108"/>
      <c r="BF11" s="1108"/>
      <c r="BG11" s="1108"/>
      <c r="BH11" s="1108"/>
      <c r="BI11" s="1108"/>
      <c r="BJ11" s="1108"/>
      <c r="BK11" s="1108"/>
      <c r="BL11" s="1108"/>
      <c r="BM11" s="1108"/>
      <c r="BN11" s="1108"/>
      <c r="BO11" s="1108"/>
      <c r="BP11" s="1108"/>
      <c r="BQ11" s="1108"/>
      <c r="BR11" s="1108"/>
      <c r="BS11" s="1108"/>
      <c r="BT11" s="1108"/>
      <c r="BU11" s="1108"/>
      <c r="BV11" s="1108"/>
      <c r="BW11" s="1108"/>
      <c r="BX11" s="1108"/>
      <c r="BY11" s="1108"/>
      <c r="BZ11" s="1108"/>
      <c r="CA11" s="1109">
        <v>4.0</v>
      </c>
      <c r="CB11" s="1109">
        <v>6.0</v>
      </c>
      <c r="CC11" s="1109">
        <v>6.0</v>
      </c>
      <c r="CD11" s="1109">
        <v>4.0</v>
      </c>
      <c r="CE11" s="1109">
        <v>4.0</v>
      </c>
      <c r="CF11" s="1109">
        <v>4.0</v>
      </c>
      <c r="CG11" s="1109">
        <v>4.0</v>
      </c>
      <c r="CH11" s="1109">
        <v>4.0</v>
      </c>
      <c r="CI11" s="1109">
        <v>4.0</v>
      </c>
      <c r="CJ11" s="1109">
        <v>4.0</v>
      </c>
      <c r="CK11" s="1109">
        <v>4.0</v>
      </c>
      <c r="CL11" s="1109">
        <v>4.0</v>
      </c>
      <c r="CM11" s="1109">
        <v>4.0</v>
      </c>
      <c r="CN11" s="1109">
        <v>4.0</v>
      </c>
      <c r="CO11" s="1111">
        <v>4.0</v>
      </c>
      <c r="CP11" s="1109">
        <v>2.0</v>
      </c>
      <c r="CQ11" s="1109">
        <v>2.0</v>
      </c>
      <c r="CR11" s="1108">
        <v>0.0</v>
      </c>
      <c r="CS11" s="1108">
        <v>0.0</v>
      </c>
      <c r="CT11" s="1108">
        <v>0.0</v>
      </c>
      <c r="CU11" s="1108">
        <v>0.0</v>
      </c>
      <c r="CV11" s="796"/>
      <c r="CW11" s="1108"/>
      <c r="CX11" s="1108"/>
      <c r="CY11" s="1108"/>
      <c r="CZ11" s="1108"/>
      <c r="DA11" s="1108"/>
      <c r="DB11" s="1108"/>
      <c r="DC11" s="1108"/>
      <c r="DD11" s="1108"/>
      <c r="DE11" s="1108"/>
      <c r="DF11" s="1108"/>
      <c r="DG11" s="1108"/>
      <c r="DH11" s="1108"/>
      <c r="DI11" s="1108"/>
      <c r="DJ11" s="1108"/>
      <c r="DK11" s="1108"/>
      <c r="DL11" s="1108"/>
      <c r="DM11" s="1108"/>
      <c r="DN11" s="1108"/>
      <c r="DO11" s="1108"/>
      <c r="DP11" s="1108"/>
      <c r="DQ11" s="1108"/>
      <c r="DR11" s="1108"/>
      <c r="DS11" s="1108"/>
      <c r="DT11" s="1108"/>
      <c r="DU11" s="1108"/>
      <c r="DV11" s="1109">
        <v>7.0</v>
      </c>
      <c r="DW11" s="1109">
        <v>7.0</v>
      </c>
      <c r="DX11" s="1109">
        <v>7.0</v>
      </c>
      <c r="DY11" s="1109">
        <v>7.0</v>
      </c>
      <c r="DZ11" s="1109">
        <v>7.0</v>
      </c>
      <c r="EA11" s="1109">
        <v>7.0</v>
      </c>
      <c r="EB11" s="1109">
        <v>6.0</v>
      </c>
      <c r="EC11" s="1109">
        <v>6.0</v>
      </c>
      <c r="ED11" s="1109">
        <v>6.0</v>
      </c>
      <c r="EE11" s="1109">
        <v>6.0</v>
      </c>
      <c r="EF11" s="1109">
        <v>6.0</v>
      </c>
      <c r="EG11" s="1109">
        <v>6.0</v>
      </c>
      <c r="EH11" s="1109">
        <v>6.0</v>
      </c>
      <c r="EI11" s="1109">
        <v>6.0</v>
      </c>
      <c r="EJ11" s="1109">
        <v>6.0</v>
      </c>
      <c r="EK11" s="1111">
        <v>30.0</v>
      </c>
      <c r="EL11" s="1109">
        <v>6.0</v>
      </c>
      <c r="EM11" s="1108">
        <v>0.0</v>
      </c>
      <c r="EN11" s="1108">
        <v>0.0</v>
      </c>
      <c r="EO11" s="1108">
        <v>0.0</v>
      </c>
      <c r="EP11" s="1108">
        <v>0.0</v>
      </c>
      <c r="EQ11" s="1108">
        <v>0.0</v>
      </c>
      <c r="ER11" s="796"/>
      <c r="ES11" s="1107"/>
      <c r="ET11" s="1107"/>
      <c r="EU11" s="1107"/>
      <c r="EV11" s="1107"/>
      <c r="EW11" s="1107"/>
      <c r="EX11" s="1107"/>
      <c r="EY11" s="1107"/>
      <c r="EZ11" s="1107"/>
      <c r="FA11" s="1107"/>
      <c r="FB11" s="1107"/>
      <c r="FC11" s="1107"/>
      <c r="FD11" s="1107"/>
      <c r="FE11" s="1107"/>
      <c r="FF11" s="1107"/>
      <c r="FG11" s="1107"/>
      <c r="FH11" s="1107"/>
      <c r="FI11" s="1107"/>
      <c r="FJ11" s="1107"/>
      <c r="FK11" s="1107"/>
      <c r="FL11" s="1107"/>
      <c r="FM11" s="1106">
        <v>0.0</v>
      </c>
      <c r="FN11" s="1109">
        <v>6.0</v>
      </c>
      <c r="FO11" s="1109">
        <v>6.0</v>
      </c>
      <c r="FP11" s="1109">
        <v>6.0</v>
      </c>
      <c r="FQ11" s="1109">
        <v>8.0</v>
      </c>
      <c r="FR11" s="1109">
        <v>8.0</v>
      </c>
      <c r="FS11" s="1109">
        <v>8.0</v>
      </c>
      <c r="FT11" s="1109">
        <v>8.0</v>
      </c>
      <c r="FU11" s="1109">
        <v>8.0</v>
      </c>
      <c r="FV11" s="1109">
        <v>8.0</v>
      </c>
      <c r="FW11" s="1109">
        <v>8.0</v>
      </c>
      <c r="FX11" s="1109">
        <v>8.0</v>
      </c>
      <c r="FY11" s="1109">
        <v>8.0</v>
      </c>
      <c r="FZ11" s="1109">
        <v>8.0</v>
      </c>
      <c r="GA11" s="1109">
        <v>10.0</v>
      </c>
      <c r="GB11" s="1109">
        <v>10.0</v>
      </c>
      <c r="GC11" s="1109">
        <v>10.0</v>
      </c>
      <c r="GD11" s="1109">
        <v>10.0</v>
      </c>
      <c r="GE11" s="1109">
        <v>10.0</v>
      </c>
      <c r="GF11" s="1109">
        <v>10.0</v>
      </c>
      <c r="GG11" s="1111">
        <v>40.0</v>
      </c>
      <c r="GH11" s="1109">
        <v>5.0</v>
      </c>
      <c r="GI11" s="1109">
        <v>5.0</v>
      </c>
      <c r="GJ11" s="1109">
        <v>3.0</v>
      </c>
      <c r="GK11" s="1108">
        <v>0.0</v>
      </c>
      <c r="GL11" s="1108">
        <v>0.0</v>
      </c>
      <c r="GM11" s="1108">
        <v>0.0</v>
      </c>
      <c r="GN11" s="796"/>
      <c r="GO11" s="1106"/>
      <c r="GP11" s="1109"/>
      <c r="GQ11" s="1109"/>
      <c r="GR11" s="1109"/>
      <c r="GS11" s="1106">
        <v>12.0</v>
      </c>
      <c r="GT11" s="1109">
        <v>12.0</v>
      </c>
      <c r="GU11" s="1109">
        <v>12.0</v>
      </c>
      <c r="GV11" s="1109">
        <v>12.0</v>
      </c>
      <c r="GW11" s="1109">
        <v>8.0</v>
      </c>
      <c r="GX11" s="1109">
        <v>8.0</v>
      </c>
      <c r="GY11" s="1109">
        <v>8.0</v>
      </c>
      <c r="GZ11" s="1109">
        <v>8.0</v>
      </c>
      <c r="HA11" s="1109">
        <v>8.0</v>
      </c>
      <c r="HB11" s="1109">
        <v>8.0</v>
      </c>
      <c r="HC11" s="1109">
        <v>8.0</v>
      </c>
      <c r="HD11" s="1109">
        <v>8.0</v>
      </c>
      <c r="HE11" s="1109">
        <v>8.0</v>
      </c>
      <c r="HF11" s="1109">
        <v>8.0</v>
      </c>
      <c r="HG11" s="1109">
        <v>8.0</v>
      </c>
      <c r="HH11" s="1109">
        <v>8.0</v>
      </c>
      <c r="HI11" s="1109">
        <v>8.0</v>
      </c>
      <c r="HJ11" s="1109">
        <v>8.0</v>
      </c>
      <c r="HK11" s="1109">
        <v>8.0</v>
      </c>
      <c r="HL11" s="1109">
        <v>8.0</v>
      </c>
      <c r="HM11" s="1109">
        <v>8.0</v>
      </c>
      <c r="HN11" s="1109">
        <v>8.0</v>
      </c>
      <c r="HO11" s="1109">
        <v>8.0</v>
      </c>
      <c r="HP11" s="1109">
        <v>8.0</v>
      </c>
      <c r="HQ11" s="1109">
        <v>8.0</v>
      </c>
      <c r="HR11" s="1109">
        <v>8.0</v>
      </c>
      <c r="HS11" s="1109">
        <v>10.0</v>
      </c>
      <c r="HT11" s="1109">
        <v>10.0</v>
      </c>
      <c r="HU11" s="1109">
        <v>10.0</v>
      </c>
      <c r="HV11" s="1109">
        <v>10.0</v>
      </c>
      <c r="HW11" s="1109">
        <v>12.0</v>
      </c>
      <c r="HX11" s="1109">
        <v>12.0</v>
      </c>
      <c r="HY11" s="1109">
        <v>12.0</v>
      </c>
      <c r="HZ11" s="1109">
        <v>12.0</v>
      </c>
      <c r="IA11" s="1109">
        <v>12.0</v>
      </c>
      <c r="IB11" s="1109">
        <v>12.0</v>
      </c>
      <c r="IC11" s="1111">
        <v>40.0</v>
      </c>
      <c r="ID11" s="1109">
        <v>5.0</v>
      </c>
      <c r="IE11" s="1109">
        <v>5.0</v>
      </c>
      <c r="IF11" s="1109">
        <v>3.0</v>
      </c>
      <c r="IG11" s="1108">
        <v>0.0</v>
      </c>
      <c r="IH11" s="1108">
        <v>0.0</v>
      </c>
      <c r="II11" s="1108">
        <v>0.0</v>
      </c>
      <c r="IJ11" s="796"/>
      <c r="IK11" s="1108"/>
      <c r="IL11" s="1106">
        <v>12.0</v>
      </c>
      <c r="IM11" s="1106">
        <v>12.0</v>
      </c>
      <c r="IN11" s="1106">
        <v>12.0</v>
      </c>
      <c r="IO11" s="1106">
        <v>12.0</v>
      </c>
      <c r="IP11" s="1109">
        <v>12.0</v>
      </c>
      <c r="IQ11" s="1109">
        <v>12.0</v>
      </c>
      <c r="IR11" s="1109">
        <v>12.0</v>
      </c>
      <c r="IS11" s="1109">
        <v>8.0</v>
      </c>
      <c r="IT11" s="1109">
        <v>8.0</v>
      </c>
      <c r="IU11" s="1109">
        <v>8.0</v>
      </c>
      <c r="IV11" s="1109">
        <v>8.0</v>
      </c>
      <c r="IW11" s="1109">
        <v>8.0</v>
      </c>
      <c r="IX11" s="1109">
        <v>8.0</v>
      </c>
      <c r="IY11" s="1109">
        <v>8.0</v>
      </c>
      <c r="IZ11" s="1109">
        <v>8.0</v>
      </c>
      <c r="JA11" s="1109">
        <v>8.0</v>
      </c>
      <c r="JB11" s="1109">
        <v>8.0</v>
      </c>
      <c r="JC11" s="1109">
        <v>8.0</v>
      </c>
      <c r="JD11" s="1109">
        <v>8.0</v>
      </c>
      <c r="JE11" s="1109">
        <v>8.0</v>
      </c>
      <c r="JF11" s="1109">
        <v>8.0</v>
      </c>
      <c r="JG11" s="1109">
        <v>8.0</v>
      </c>
      <c r="JH11" s="1109">
        <v>8.0</v>
      </c>
      <c r="JI11" s="1109">
        <v>8.0</v>
      </c>
      <c r="JJ11" s="1109">
        <v>8.0</v>
      </c>
      <c r="JK11" s="1109">
        <v>8.0</v>
      </c>
      <c r="JL11" s="1109">
        <v>8.0</v>
      </c>
      <c r="JM11" s="1109">
        <v>8.0</v>
      </c>
      <c r="JN11" s="1109">
        <v>8.0</v>
      </c>
      <c r="JO11" s="1109">
        <v>10.0</v>
      </c>
      <c r="JP11" s="1109">
        <v>10.0</v>
      </c>
      <c r="JQ11" s="1109">
        <v>10.0</v>
      </c>
      <c r="JR11" s="1109">
        <v>10.0</v>
      </c>
      <c r="JS11" s="1109">
        <v>12.0</v>
      </c>
      <c r="JT11" s="1109">
        <v>12.0</v>
      </c>
      <c r="JU11" s="1109">
        <v>12.0</v>
      </c>
      <c r="JV11" s="1109">
        <v>12.0</v>
      </c>
      <c r="JW11" s="1109">
        <v>12.0</v>
      </c>
      <c r="JX11" s="1109">
        <v>12.0</v>
      </c>
      <c r="JY11" s="1111">
        <v>40.0</v>
      </c>
      <c r="JZ11" s="1109">
        <v>5.0</v>
      </c>
      <c r="KA11" s="1109">
        <v>5.0</v>
      </c>
      <c r="KB11" s="1109">
        <v>3.0</v>
      </c>
      <c r="KC11" s="1108">
        <v>0.0</v>
      </c>
      <c r="KD11" s="1108">
        <v>0.0</v>
      </c>
      <c r="KE11" s="1108">
        <v>0.0</v>
      </c>
    </row>
    <row r="12">
      <c r="A12" s="596" t="s">
        <v>486</v>
      </c>
      <c r="B12" s="1106"/>
      <c r="C12" s="1106" t="str">
        <f t="shared" si="2"/>
        <v>#N/A</v>
      </c>
      <c r="D12" s="1107"/>
      <c r="E12" s="1107"/>
      <c r="F12" s="1107"/>
      <c r="G12" s="1107"/>
      <c r="H12" s="1107"/>
      <c r="I12" s="1107"/>
      <c r="J12" s="1107"/>
      <c r="K12" s="1107"/>
      <c r="L12" s="1108"/>
      <c r="M12" s="1108"/>
      <c r="N12" s="1108"/>
      <c r="O12" s="1108"/>
      <c r="P12" s="1108"/>
      <c r="Q12" s="1108"/>
      <c r="R12" s="1108"/>
      <c r="S12" s="1108"/>
      <c r="T12" s="1108"/>
      <c r="U12" s="1108"/>
      <c r="V12" s="1108"/>
      <c r="W12" s="1108"/>
      <c r="X12" s="1108"/>
      <c r="Y12" s="1108"/>
      <c r="Z12" s="1108"/>
      <c r="AA12" s="1108"/>
      <c r="AB12" s="1108"/>
      <c r="AC12" s="1108"/>
      <c r="AD12" s="1108"/>
      <c r="AE12" s="1108"/>
      <c r="AF12" s="1108">
        <v>3.0</v>
      </c>
      <c r="AG12" s="1108">
        <v>3.0</v>
      </c>
      <c r="AH12" s="1108">
        <v>3.0</v>
      </c>
      <c r="AI12" s="1109">
        <v>2.0</v>
      </c>
      <c r="AJ12" s="1109">
        <v>2.0</v>
      </c>
      <c r="AK12" s="1109">
        <v>2.0</v>
      </c>
      <c r="AL12" s="1109">
        <v>2.0</v>
      </c>
      <c r="AM12" s="1109">
        <v>2.0</v>
      </c>
      <c r="AN12" s="1109">
        <v>2.0</v>
      </c>
      <c r="AO12" s="1109">
        <v>2.0</v>
      </c>
      <c r="AP12" s="1109">
        <v>2.0</v>
      </c>
      <c r="AQ12" s="1109"/>
      <c r="AR12" s="1109"/>
      <c r="AS12" s="1111"/>
      <c r="AT12" s="1109"/>
      <c r="AU12" s="1108"/>
      <c r="AV12" s="1108"/>
      <c r="AW12" s="1108"/>
      <c r="AX12" s="1108"/>
      <c r="AY12" s="1108"/>
      <c r="AZ12" s="796"/>
      <c r="BA12" s="1108"/>
      <c r="BB12" s="1108"/>
      <c r="BC12" s="1108"/>
      <c r="BD12" s="1108"/>
      <c r="BE12" s="1108"/>
      <c r="BF12" s="1108"/>
      <c r="BG12" s="1108"/>
      <c r="BH12" s="1108"/>
      <c r="BI12" s="1108"/>
      <c r="BJ12" s="1108"/>
      <c r="BK12" s="1108"/>
      <c r="BL12" s="1108"/>
      <c r="BM12" s="1108"/>
      <c r="BN12" s="1108"/>
      <c r="BO12" s="1108"/>
      <c r="BP12" s="1108"/>
      <c r="BQ12" s="1108"/>
      <c r="BR12" s="1108"/>
      <c r="BS12" s="1108"/>
      <c r="BT12" s="1108"/>
      <c r="BU12" s="1108"/>
      <c r="BV12" s="1108"/>
      <c r="BW12" s="1108"/>
      <c r="BX12" s="1108"/>
      <c r="BY12" s="1108"/>
      <c r="BZ12" s="1108"/>
      <c r="CA12" s="1109">
        <v>4.0</v>
      </c>
      <c r="CB12" s="1109">
        <v>6.0</v>
      </c>
      <c r="CC12" s="1109">
        <v>6.0</v>
      </c>
      <c r="CD12" s="1109">
        <v>4.0</v>
      </c>
      <c r="CE12" s="1109">
        <v>4.0</v>
      </c>
      <c r="CF12" s="1109">
        <v>4.0</v>
      </c>
      <c r="CG12" s="1109">
        <v>4.0</v>
      </c>
      <c r="CH12" s="1109">
        <v>4.0</v>
      </c>
      <c r="CI12" s="1109">
        <v>4.0</v>
      </c>
      <c r="CJ12" s="1109">
        <v>4.0</v>
      </c>
      <c r="CK12" s="1109">
        <v>4.0</v>
      </c>
      <c r="CL12" s="1109">
        <v>4.0</v>
      </c>
      <c r="CM12" s="1109"/>
      <c r="CN12" s="1109"/>
      <c r="CO12" s="1111"/>
      <c r="CP12" s="1109"/>
      <c r="CQ12" s="1109"/>
      <c r="CR12" s="1108"/>
      <c r="CS12" s="1108"/>
      <c r="CT12" s="1108"/>
      <c r="CU12" s="1108"/>
      <c r="CV12" s="796"/>
      <c r="CW12" s="1108"/>
      <c r="CX12" s="1108"/>
      <c r="CY12" s="1108"/>
      <c r="CZ12" s="1108"/>
      <c r="DA12" s="1108"/>
      <c r="DB12" s="1108"/>
      <c r="DC12" s="1108"/>
      <c r="DD12" s="1108"/>
      <c r="DE12" s="1108"/>
      <c r="DF12" s="1108"/>
      <c r="DG12" s="1108"/>
      <c r="DH12" s="1108"/>
      <c r="DI12" s="1108"/>
      <c r="DJ12" s="1108"/>
      <c r="DK12" s="1108"/>
      <c r="DL12" s="1108"/>
      <c r="DM12" s="1108"/>
      <c r="DN12" s="1108"/>
      <c r="DO12" s="1108"/>
      <c r="DP12" s="1108"/>
      <c r="DQ12" s="1108"/>
      <c r="DR12" s="1108"/>
      <c r="DS12" s="1108"/>
      <c r="DT12" s="1108"/>
      <c r="DU12" s="1108"/>
      <c r="DV12" s="1109">
        <v>7.0</v>
      </c>
      <c r="DW12" s="1109">
        <v>7.0</v>
      </c>
      <c r="DX12" s="1109">
        <v>7.0</v>
      </c>
      <c r="DY12" s="1109">
        <v>7.0</v>
      </c>
      <c r="DZ12" s="1109">
        <v>7.0</v>
      </c>
      <c r="EA12" s="1109">
        <v>7.0</v>
      </c>
      <c r="EB12" s="1109">
        <v>6.0</v>
      </c>
      <c r="EC12" s="1109">
        <v>6.0</v>
      </c>
      <c r="ED12" s="1109">
        <v>6.0</v>
      </c>
      <c r="EE12" s="1109">
        <v>6.0</v>
      </c>
      <c r="EF12" s="1109">
        <v>6.0</v>
      </c>
      <c r="EG12" s="1109">
        <v>6.0</v>
      </c>
      <c r="EH12" s="1109">
        <v>6.0</v>
      </c>
      <c r="EI12" s="1109">
        <v>6.0</v>
      </c>
      <c r="EJ12" s="1109">
        <v>6.0</v>
      </c>
      <c r="EK12" s="1111">
        <v>30.0</v>
      </c>
      <c r="EL12" s="1109">
        <v>6.0</v>
      </c>
      <c r="EM12" s="1108"/>
      <c r="EN12" s="1108"/>
      <c r="EO12" s="1108"/>
      <c r="EP12" s="1108"/>
      <c r="EQ12" s="1108"/>
      <c r="ER12" s="796"/>
      <c r="ES12" s="1107"/>
      <c r="ET12" s="1107"/>
      <c r="EU12" s="1107"/>
      <c r="EV12" s="1107"/>
      <c r="EW12" s="1107"/>
      <c r="EX12" s="1107"/>
      <c r="EY12" s="1107"/>
      <c r="EZ12" s="1107"/>
      <c r="FA12" s="1107"/>
      <c r="FB12" s="1107"/>
      <c r="FC12" s="1107"/>
      <c r="FD12" s="1107"/>
      <c r="FE12" s="1107"/>
      <c r="FF12" s="1107"/>
      <c r="FG12" s="1107"/>
      <c r="FH12" s="1107"/>
      <c r="FI12" s="1107"/>
      <c r="FJ12" s="1107"/>
      <c r="FK12" s="1107"/>
      <c r="FL12" s="1107"/>
      <c r="FM12" s="1106"/>
      <c r="FN12" s="1109">
        <v>6.0</v>
      </c>
      <c r="FO12" s="1109">
        <v>6.0</v>
      </c>
      <c r="FP12" s="1109">
        <v>6.0</v>
      </c>
      <c r="FQ12" s="1109">
        <v>8.0</v>
      </c>
      <c r="FR12" s="1109">
        <v>8.0</v>
      </c>
      <c r="FS12" s="1109">
        <v>8.0</v>
      </c>
      <c r="FT12" s="1109">
        <v>8.0</v>
      </c>
      <c r="FU12" s="1109">
        <v>8.0</v>
      </c>
      <c r="FV12" s="1109">
        <v>8.0</v>
      </c>
      <c r="FW12" s="1109">
        <v>8.0</v>
      </c>
      <c r="FX12" s="1109">
        <v>8.0</v>
      </c>
      <c r="FY12" s="1109">
        <v>8.0</v>
      </c>
      <c r="FZ12" s="1109">
        <v>8.0</v>
      </c>
      <c r="GA12" s="1109">
        <v>8.0</v>
      </c>
      <c r="GB12" s="1109">
        <v>8.0</v>
      </c>
      <c r="GC12" s="1109">
        <v>8.0</v>
      </c>
      <c r="GD12" s="1109">
        <v>8.0</v>
      </c>
      <c r="GE12" s="1109">
        <v>8.0</v>
      </c>
      <c r="GF12" s="1109">
        <v>8.0</v>
      </c>
      <c r="GG12" s="1111">
        <v>40.0</v>
      </c>
      <c r="GH12" s="1109">
        <v>5.0</v>
      </c>
      <c r="GI12" s="1109">
        <v>5.0</v>
      </c>
      <c r="GJ12" s="1109">
        <v>3.0</v>
      </c>
      <c r="GK12" s="1108"/>
      <c r="GL12" s="1108"/>
      <c r="GM12" s="1108"/>
      <c r="GN12" s="796"/>
      <c r="GO12" s="1106"/>
      <c r="GP12" s="1109"/>
      <c r="GQ12" s="1109"/>
      <c r="GR12" s="1109"/>
      <c r="GS12" s="1106">
        <v>12.0</v>
      </c>
      <c r="GT12" s="1109">
        <v>12.0</v>
      </c>
      <c r="GU12" s="1109">
        <v>12.0</v>
      </c>
      <c r="GV12" s="1109">
        <v>12.0</v>
      </c>
      <c r="GW12" s="1109">
        <v>8.0</v>
      </c>
      <c r="GX12" s="1109">
        <v>8.0</v>
      </c>
      <c r="GY12" s="1109">
        <v>8.0</v>
      </c>
      <c r="GZ12" s="1109">
        <v>8.0</v>
      </c>
      <c r="HA12" s="1109">
        <v>8.0</v>
      </c>
      <c r="HB12" s="1109">
        <v>8.0</v>
      </c>
      <c r="HC12" s="1109">
        <v>8.0</v>
      </c>
      <c r="HD12" s="1109">
        <v>8.0</v>
      </c>
      <c r="HE12" s="1109">
        <v>8.0</v>
      </c>
      <c r="HF12" s="1109">
        <v>8.0</v>
      </c>
      <c r="HG12" s="1109">
        <v>8.0</v>
      </c>
      <c r="HH12" s="1109">
        <v>8.0</v>
      </c>
      <c r="HI12" s="1109">
        <v>8.0</v>
      </c>
      <c r="HJ12" s="1109">
        <v>8.0</v>
      </c>
      <c r="HK12" s="1109">
        <v>8.0</v>
      </c>
      <c r="HL12" s="1109">
        <v>8.0</v>
      </c>
      <c r="HM12" s="1109">
        <v>8.0</v>
      </c>
      <c r="HN12" s="1109">
        <v>8.0</v>
      </c>
      <c r="HO12" s="1109">
        <v>8.0</v>
      </c>
      <c r="HP12" s="1109">
        <v>8.0</v>
      </c>
      <c r="HQ12" s="1109">
        <v>8.0</v>
      </c>
      <c r="HR12" s="1109">
        <v>8.0</v>
      </c>
      <c r="HS12" s="1109">
        <v>8.0</v>
      </c>
      <c r="HT12" s="1109">
        <v>8.0</v>
      </c>
      <c r="HU12" s="1109">
        <v>8.0</v>
      </c>
      <c r="HV12" s="1109">
        <v>8.0</v>
      </c>
      <c r="HW12" s="1109">
        <v>8.0</v>
      </c>
      <c r="HX12" s="1109">
        <v>8.0</v>
      </c>
      <c r="HY12" s="1109">
        <v>8.0</v>
      </c>
      <c r="HZ12" s="1109">
        <v>8.0</v>
      </c>
      <c r="IA12" s="1109">
        <v>8.0</v>
      </c>
      <c r="IB12" s="1109">
        <v>8.0</v>
      </c>
      <c r="IC12" s="1111">
        <v>40.0</v>
      </c>
      <c r="ID12" s="1109">
        <v>5.0</v>
      </c>
      <c r="IE12" s="1109">
        <v>5.0</v>
      </c>
      <c r="IF12" s="1109">
        <v>3.0</v>
      </c>
      <c r="IG12" s="1108"/>
      <c r="IH12" s="1108"/>
      <c r="II12" s="1108"/>
      <c r="IJ12" s="796"/>
      <c r="IK12" s="1108"/>
      <c r="IL12" s="1106">
        <v>12.0</v>
      </c>
      <c r="IM12" s="1106">
        <v>12.0</v>
      </c>
      <c r="IN12" s="1106">
        <v>12.0</v>
      </c>
      <c r="IO12" s="1106">
        <v>12.0</v>
      </c>
      <c r="IP12" s="1109">
        <v>12.0</v>
      </c>
      <c r="IQ12" s="1109">
        <v>12.0</v>
      </c>
      <c r="IR12" s="1109">
        <v>12.0</v>
      </c>
      <c r="IS12" s="1109">
        <v>8.0</v>
      </c>
      <c r="IT12" s="1109">
        <v>8.0</v>
      </c>
      <c r="IU12" s="1109">
        <v>8.0</v>
      </c>
      <c r="IV12" s="1109">
        <v>8.0</v>
      </c>
      <c r="IW12" s="1109">
        <v>8.0</v>
      </c>
      <c r="IX12" s="1109">
        <v>8.0</v>
      </c>
      <c r="IY12" s="1109">
        <v>8.0</v>
      </c>
      <c r="IZ12" s="1109">
        <v>8.0</v>
      </c>
      <c r="JA12" s="1109">
        <v>8.0</v>
      </c>
      <c r="JB12" s="1109">
        <v>8.0</v>
      </c>
      <c r="JC12" s="1109">
        <v>8.0</v>
      </c>
      <c r="JD12" s="1109">
        <v>8.0</v>
      </c>
      <c r="JE12" s="1109">
        <v>8.0</v>
      </c>
      <c r="JF12" s="1109">
        <v>8.0</v>
      </c>
      <c r="JG12" s="1109">
        <v>8.0</v>
      </c>
      <c r="JH12" s="1109">
        <v>8.0</v>
      </c>
      <c r="JI12" s="1109">
        <v>8.0</v>
      </c>
      <c r="JJ12" s="1109">
        <v>8.0</v>
      </c>
      <c r="JK12" s="1109">
        <v>8.0</v>
      </c>
      <c r="JL12" s="1109">
        <v>8.0</v>
      </c>
      <c r="JM12" s="1109">
        <v>8.0</v>
      </c>
      <c r="JN12" s="1109">
        <v>8.0</v>
      </c>
      <c r="JO12" s="1109">
        <v>10.0</v>
      </c>
      <c r="JP12" s="1109">
        <v>10.0</v>
      </c>
      <c r="JQ12" s="1109">
        <v>10.0</v>
      </c>
      <c r="JR12" s="1109">
        <v>10.0</v>
      </c>
      <c r="JS12" s="1109">
        <v>12.0</v>
      </c>
      <c r="JT12" s="1109">
        <v>12.0</v>
      </c>
      <c r="JU12" s="1109">
        <v>12.0</v>
      </c>
      <c r="JV12" s="1109">
        <v>12.0</v>
      </c>
      <c r="JW12" s="1109">
        <v>12.0</v>
      </c>
      <c r="JX12" s="1109">
        <v>12.0</v>
      </c>
      <c r="JY12" s="1111">
        <v>40.0</v>
      </c>
      <c r="JZ12" s="1109">
        <v>5.0</v>
      </c>
      <c r="KA12" s="1109">
        <v>5.0</v>
      </c>
      <c r="KB12" s="1109">
        <v>3.0</v>
      </c>
      <c r="KC12" s="1108"/>
      <c r="KD12" s="1108"/>
      <c r="KE12" s="1108"/>
    </row>
    <row r="13">
      <c r="A13" s="1112" t="s">
        <v>487</v>
      </c>
      <c r="B13" s="1101"/>
      <c r="C13" s="1102"/>
      <c r="D13" s="1102"/>
      <c r="E13" s="1102"/>
      <c r="F13" s="1102"/>
      <c r="G13" s="1102"/>
      <c r="H13" s="1102"/>
      <c r="I13" s="1102"/>
      <c r="J13" s="1102"/>
      <c r="K13" s="1102"/>
      <c r="L13" s="1102"/>
      <c r="M13" s="1103"/>
      <c r="N13" s="1104"/>
      <c r="O13" s="1103"/>
      <c r="P13" s="1104"/>
      <c r="Q13" s="1103"/>
      <c r="R13" s="1103"/>
      <c r="S13" s="1103"/>
      <c r="T13" s="1103"/>
      <c r="U13" s="1103"/>
      <c r="V13" s="1103"/>
      <c r="W13" s="1103"/>
      <c r="X13" s="1103"/>
      <c r="Y13" s="1103"/>
      <c r="Z13" s="1103"/>
      <c r="AA13" s="1103"/>
      <c r="AB13" s="1103"/>
      <c r="AC13" s="1103"/>
      <c r="AD13" s="1103"/>
      <c r="AE13" s="1103"/>
      <c r="AF13" s="1103"/>
      <c r="AG13" s="1103"/>
      <c r="AH13" s="1103"/>
      <c r="AI13" s="1103"/>
      <c r="AJ13" s="1103"/>
      <c r="AK13" s="1103"/>
      <c r="AL13" s="1103"/>
      <c r="AM13" s="1103"/>
      <c r="AN13" s="1103"/>
      <c r="AO13" s="1103"/>
      <c r="AP13" s="1103"/>
      <c r="AQ13" s="1103"/>
      <c r="AR13" s="1103"/>
      <c r="AS13" s="1105"/>
      <c r="AT13" s="1105"/>
      <c r="AU13" s="1105"/>
      <c r="AV13" s="1105"/>
      <c r="AW13" s="1105"/>
      <c r="AX13" s="1105"/>
      <c r="AY13" s="1105"/>
      <c r="AZ13" s="1105"/>
      <c r="BA13" s="1105"/>
      <c r="BB13" s="1105"/>
      <c r="BC13" s="1105"/>
      <c r="BD13" s="1105"/>
      <c r="BE13" s="1105"/>
      <c r="BF13" s="1105"/>
      <c r="BG13" s="1105"/>
      <c r="BH13" s="1105"/>
      <c r="BI13" s="1105"/>
      <c r="BJ13" s="1105"/>
      <c r="BK13" s="1105"/>
      <c r="BL13" s="1105"/>
      <c r="BM13" s="1105"/>
      <c r="BN13" s="1105"/>
      <c r="BO13" s="1105"/>
      <c r="BP13" s="1105"/>
      <c r="BQ13" s="1105"/>
      <c r="BR13" s="1105"/>
      <c r="BS13" s="1105"/>
      <c r="BT13" s="1105"/>
      <c r="BU13" s="1105"/>
      <c r="BV13" s="1105"/>
      <c r="BW13" s="1105"/>
      <c r="BX13" s="1105"/>
      <c r="BY13" s="1105"/>
      <c r="BZ13" s="1105"/>
      <c r="CA13" s="1103"/>
      <c r="CB13" s="1103"/>
      <c r="CC13" s="1103"/>
      <c r="CD13" s="1103"/>
      <c r="CE13" s="1103"/>
      <c r="CF13" s="1103"/>
      <c r="CG13" s="1103"/>
      <c r="CH13" s="1105"/>
      <c r="CI13" s="1105"/>
      <c r="CJ13" s="1105"/>
      <c r="CK13" s="1105"/>
      <c r="CL13" s="1105"/>
      <c r="CM13" s="1105"/>
      <c r="CN13" s="1105"/>
      <c r="CO13" s="1105"/>
      <c r="CP13" s="1105"/>
      <c r="CQ13" s="1105"/>
      <c r="CR13" s="1105"/>
      <c r="CS13" s="1105"/>
      <c r="CT13" s="1105"/>
      <c r="CU13" s="1105"/>
      <c r="CV13" s="1105"/>
      <c r="CW13" s="1105"/>
      <c r="CX13" s="1105"/>
      <c r="CY13" s="1105"/>
      <c r="CZ13" s="1105"/>
      <c r="DA13" s="1105"/>
      <c r="DB13" s="1105"/>
      <c r="DC13" s="1105"/>
      <c r="DD13" s="1105"/>
      <c r="DE13" s="1105"/>
      <c r="DF13" s="1105"/>
      <c r="DG13" s="1105"/>
      <c r="DH13" s="1105"/>
      <c r="DI13" s="1105"/>
      <c r="DJ13" s="1105"/>
      <c r="DK13" s="1105"/>
      <c r="DL13" s="1105"/>
      <c r="DM13" s="1105"/>
      <c r="DN13" s="1105"/>
      <c r="DO13" s="1105"/>
      <c r="DP13" s="1105"/>
      <c r="DQ13" s="1105"/>
      <c r="DR13" s="1105"/>
      <c r="DS13" s="1105"/>
      <c r="DT13" s="1105"/>
      <c r="DU13" s="1105"/>
      <c r="DV13" s="1103"/>
      <c r="DW13" s="1103"/>
      <c r="DX13" s="1103"/>
      <c r="DY13" s="1103"/>
      <c r="DZ13" s="1103"/>
      <c r="EA13" s="1103"/>
      <c r="EB13" s="1103"/>
      <c r="EC13" s="1103"/>
      <c r="ED13" s="1105"/>
      <c r="EE13" s="1105"/>
      <c r="EF13" s="1105"/>
      <c r="EG13" s="1105"/>
      <c r="EH13" s="1105"/>
      <c r="EI13" s="1105"/>
      <c r="EJ13" s="1105"/>
      <c r="EK13" s="1105"/>
      <c r="EL13" s="1105"/>
      <c r="EM13" s="1105"/>
      <c r="EN13" s="1105"/>
      <c r="EO13" s="1105"/>
      <c r="EP13" s="1105"/>
      <c r="EQ13" s="1105"/>
      <c r="ER13" s="1105"/>
      <c r="ES13" s="1105"/>
      <c r="ET13" s="1105"/>
      <c r="EU13" s="1105"/>
      <c r="EV13" s="1105"/>
      <c r="EW13" s="1105"/>
      <c r="EX13" s="1105"/>
      <c r="EY13" s="1105"/>
      <c r="EZ13" s="1105"/>
      <c r="FA13" s="1105"/>
      <c r="FB13" s="1105"/>
      <c r="FC13" s="1105"/>
      <c r="FD13" s="1105"/>
      <c r="FE13" s="1105"/>
      <c r="FF13" s="1105"/>
      <c r="FG13" s="1105"/>
      <c r="FH13" s="1105"/>
      <c r="FI13" s="1105"/>
      <c r="FJ13" s="1105"/>
      <c r="FK13" s="1105"/>
      <c r="FL13" s="1105"/>
      <c r="FM13" s="1103"/>
      <c r="FN13" s="1103"/>
      <c r="FO13" s="1103"/>
      <c r="FP13" s="1103"/>
      <c r="FQ13" s="1103"/>
      <c r="FR13" s="1103"/>
      <c r="FS13" s="1103"/>
      <c r="FT13" s="1103"/>
      <c r="FU13" s="1103"/>
      <c r="FV13" s="1103"/>
      <c r="FW13" s="1103"/>
      <c r="FX13" s="1103"/>
      <c r="FY13" s="1103"/>
      <c r="FZ13" s="1103"/>
      <c r="GA13" s="1105"/>
      <c r="GB13" s="1105"/>
      <c r="GC13" s="1105"/>
      <c r="GD13" s="1105"/>
      <c r="GE13" s="1105"/>
      <c r="GF13" s="1105"/>
      <c r="GG13" s="1105"/>
      <c r="GH13" s="1105"/>
      <c r="GI13" s="1105"/>
      <c r="GJ13" s="1105"/>
      <c r="GK13" s="1105"/>
      <c r="GL13" s="1105"/>
      <c r="GM13" s="1105"/>
      <c r="GN13" s="1105"/>
      <c r="GO13" s="1103"/>
      <c r="GP13" s="1103"/>
      <c r="GQ13" s="1103"/>
      <c r="GR13" s="1103"/>
      <c r="GS13" s="1103"/>
      <c r="GT13" s="1103"/>
      <c r="GU13" s="1103"/>
      <c r="GV13" s="1103"/>
      <c r="GW13" s="1103"/>
      <c r="GX13" s="1103"/>
      <c r="GY13" s="1103"/>
      <c r="GZ13" s="1103"/>
      <c r="HA13" s="1103"/>
      <c r="HB13" s="1103"/>
      <c r="HC13" s="1103"/>
      <c r="HD13" s="1103"/>
      <c r="HE13" s="1103"/>
      <c r="HF13" s="1103"/>
      <c r="HG13" s="1103"/>
      <c r="HH13" s="1103"/>
      <c r="HI13" s="1103"/>
      <c r="HJ13" s="1103"/>
      <c r="HK13" s="1103"/>
      <c r="HL13" s="1103"/>
      <c r="HM13" s="1103"/>
      <c r="HN13" s="1103"/>
      <c r="HO13" s="1103"/>
      <c r="HP13" s="1103"/>
      <c r="HQ13" s="1103"/>
      <c r="HR13" s="1103"/>
      <c r="HS13" s="1103"/>
      <c r="HT13" s="1103"/>
      <c r="HU13" s="1103"/>
      <c r="HV13" s="1103"/>
      <c r="HW13" s="1105"/>
      <c r="HX13" s="1105"/>
      <c r="HY13" s="1105"/>
      <c r="HZ13" s="1105"/>
      <c r="IA13" s="1105"/>
      <c r="IB13" s="1105"/>
      <c r="IC13" s="1105"/>
      <c r="ID13" s="1105"/>
      <c r="IE13" s="1105"/>
      <c r="IF13" s="1105"/>
      <c r="IG13" s="1105"/>
      <c r="IH13" s="1105"/>
      <c r="II13" s="1105"/>
      <c r="IJ13" s="1105"/>
      <c r="IK13" s="1105"/>
      <c r="IL13" s="1103"/>
      <c r="IM13" s="1103"/>
      <c r="IN13" s="1103"/>
      <c r="IO13" s="1103"/>
      <c r="IP13" s="1103"/>
      <c r="IQ13" s="1103"/>
      <c r="IR13" s="1103"/>
      <c r="IS13" s="1103"/>
      <c r="IT13" s="1103"/>
      <c r="IU13" s="1103"/>
      <c r="IV13" s="1103"/>
      <c r="IW13" s="1103"/>
      <c r="IX13" s="1103"/>
      <c r="IY13" s="1103"/>
      <c r="IZ13" s="1103"/>
      <c r="JA13" s="1103"/>
      <c r="JB13" s="1103"/>
      <c r="JC13" s="1103"/>
      <c r="JD13" s="1103"/>
      <c r="JE13" s="1103"/>
      <c r="JF13" s="1103"/>
      <c r="JG13" s="1103"/>
      <c r="JH13" s="1103"/>
      <c r="JI13" s="1103"/>
      <c r="JJ13" s="1103"/>
      <c r="JK13" s="1103"/>
      <c r="JL13" s="1103"/>
      <c r="JM13" s="1103"/>
      <c r="JN13" s="1103"/>
      <c r="JO13" s="1103"/>
      <c r="JP13" s="1103"/>
      <c r="JQ13" s="1103"/>
      <c r="JR13" s="1103"/>
      <c r="JS13" s="1105"/>
      <c r="JT13" s="1105"/>
      <c r="JU13" s="1105"/>
      <c r="JV13" s="1105"/>
      <c r="JW13" s="1105"/>
      <c r="JX13" s="1105"/>
      <c r="JY13" s="1105"/>
      <c r="JZ13" s="1105"/>
      <c r="KA13" s="1105"/>
      <c r="KB13" s="1105"/>
      <c r="KC13" s="1105"/>
      <c r="KD13" s="1105"/>
      <c r="KE13" s="1105"/>
    </row>
    <row r="14">
      <c r="A14" s="595" t="s">
        <v>488</v>
      </c>
      <c r="B14" s="1106"/>
      <c r="C14" s="1106" t="str">
        <f t="shared" ref="C14:C39" si="3">IFs(A$2=D$1,SUM(AF14:AY14),A$2=AZ$1,SUM(CA14:CU14),A$2=CV$1,sum(DV14:EQ14),A$2=ER$1,sum(FM14:GM14),A$2=GN$1,sum(GO14:II14),A$2=IJ$1,sum(IK14:KE14))</f>
        <v>#N/A</v>
      </c>
      <c r="D14" s="1107"/>
      <c r="E14" s="1107"/>
      <c r="F14" s="1107"/>
      <c r="G14" s="1107"/>
      <c r="H14" s="1107"/>
      <c r="I14" s="1107"/>
      <c r="J14" s="1107"/>
      <c r="K14" s="1107"/>
      <c r="L14" s="1108"/>
      <c r="M14" s="1108"/>
      <c r="N14" s="1108"/>
      <c r="O14" s="1108"/>
      <c r="P14" s="1108"/>
      <c r="Q14" s="1108"/>
      <c r="R14" s="1108"/>
      <c r="S14" s="1108"/>
      <c r="T14" s="1108"/>
      <c r="U14" s="1108"/>
      <c r="V14" s="1108"/>
      <c r="W14" s="1108"/>
      <c r="X14" s="1108"/>
      <c r="Y14" s="1108"/>
      <c r="Z14" s="1108"/>
      <c r="AA14" s="1108"/>
      <c r="AB14" s="1108"/>
      <c r="AC14" s="1108"/>
      <c r="AD14" s="1108"/>
      <c r="AE14" s="1108"/>
      <c r="AF14" s="1108">
        <v>4.0</v>
      </c>
      <c r="AG14" s="1108">
        <v>4.0</v>
      </c>
      <c r="AH14" s="1108">
        <v>4.0</v>
      </c>
      <c r="AI14" s="1108">
        <v>4.0</v>
      </c>
      <c r="AJ14" s="1108">
        <v>2.0</v>
      </c>
      <c r="AK14" s="1108">
        <v>2.0</v>
      </c>
      <c r="AL14" s="1108">
        <v>0.0</v>
      </c>
      <c r="AM14" s="1108">
        <v>0.0</v>
      </c>
      <c r="AN14" s="1108">
        <v>0.0</v>
      </c>
      <c r="AO14" s="1108">
        <v>0.0</v>
      </c>
      <c r="AP14" s="1108">
        <v>0.0</v>
      </c>
      <c r="AQ14" s="1108">
        <v>0.0</v>
      </c>
      <c r="AR14" s="1108">
        <v>0.0</v>
      </c>
      <c r="AS14" s="1110">
        <v>0.0</v>
      </c>
      <c r="AT14" s="1108">
        <v>0.0</v>
      </c>
      <c r="AU14" s="1108">
        <v>0.0</v>
      </c>
      <c r="AV14" s="1108">
        <v>0.0</v>
      </c>
      <c r="AW14" s="1108">
        <v>0.0</v>
      </c>
      <c r="AX14" s="1108">
        <v>0.0</v>
      </c>
      <c r="AY14" s="1108">
        <v>0.0</v>
      </c>
      <c r="AZ14" s="796"/>
      <c r="BA14" s="1108"/>
      <c r="BB14" s="1108"/>
      <c r="BC14" s="1108"/>
      <c r="BD14" s="1108"/>
      <c r="BE14" s="1108"/>
      <c r="BF14" s="1108"/>
      <c r="BG14" s="1108"/>
      <c r="BH14" s="1108"/>
      <c r="BI14" s="1108"/>
      <c r="BJ14" s="1108"/>
      <c r="BK14" s="1108"/>
      <c r="BL14" s="1108"/>
      <c r="BM14" s="1108"/>
      <c r="BN14" s="1108"/>
      <c r="BO14" s="1108"/>
      <c r="BP14" s="1108"/>
      <c r="BQ14" s="1108"/>
      <c r="BR14" s="1108"/>
      <c r="BS14" s="1108"/>
      <c r="BT14" s="1108"/>
      <c r="BU14" s="1108"/>
      <c r="BV14" s="1108"/>
      <c r="BW14" s="1108"/>
      <c r="BX14" s="1108"/>
      <c r="BY14" s="1108"/>
      <c r="BZ14" s="1108"/>
      <c r="CA14" s="1109">
        <v>2.0</v>
      </c>
      <c r="CB14" s="1109">
        <v>2.0</v>
      </c>
      <c r="CC14" s="1109">
        <v>2.0</v>
      </c>
      <c r="CD14" s="1109">
        <v>2.0</v>
      </c>
      <c r="CE14" s="1109">
        <v>2.0</v>
      </c>
      <c r="CF14" s="1109">
        <v>4.0</v>
      </c>
      <c r="CG14" s="1109">
        <v>4.0</v>
      </c>
      <c r="CH14" s="1109">
        <v>4.0</v>
      </c>
      <c r="CI14" s="1109">
        <v>4.0</v>
      </c>
      <c r="CJ14" s="1109">
        <v>4.0</v>
      </c>
      <c r="CK14" s="1109">
        <v>2.0</v>
      </c>
      <c r="CL14" s="1109">
        <v>2.0</v>
      </c>
      <c r="CM14" s="1109">
        <v>2.0</v>
      </c>
      <c r="CN14" s="1109">
        <v>2.0</v>
      </c>
      <c r="CO14" s="1111">
        <v>2.0</v>
      </c>
      <c r="CP14" s="1108">
        <v>0.0</v>
      </c>
      <c r="CQ14" s="1108">
        <v>0.0</v>
      </c>
      <c r="CR14" s="1108">
        <v>0.0</v>
      </c>
      <c r="CS14" s="1108">
        <v>0.0</v>
      </c>
      <c r="CT14" s="1108">
        <v>0.0</v>
      </c>
      <c r="CU14" s="1108">
        <v>0.0</v>
      </c>
      <c r="CV14" s="796"/>
      <c r="CW14" s="1108"/>
      <c r="CX14" s="1108"/>
      <c r="CY14" s="1108"/>
      <c r="CZ14" s="1108"/>
      <c r="DA14" s="1108"/>
      <c r="DB14" s="1108"/>
      <c r="DC14" s="1108"/>
      <c r="DD14" s="1108"/>
      <c r="DE14" s="1108"/>
      <c r="DF14" s="1108"/>
      <c r="DG14" s="1108"/>
      <c r="DH14" s="1108"/>
      <c r="DI14" s="1108"/>
      <c r="DJ14" s="1108"/>
      <c r="DK14" s="1108"/>
      <c r="DL14" s="1108"/>
      <c r="DM14" s="1108"/>
      <c r="DN14" s="1108"/>
      <c r="DO14" s="1108"/>
      <c r="DP14" s="1108"/>
      <c r="DQ14" s="1108"/>
      <c r="DR14" s="1108"/>
      <c r="DS14" s="1108"/>
      <c r="DT14" s="1108"/>
      <c r="DU14" s="1108"/>
      <c r="DV14" s="1109">
        <v>4.0</v>
      </c>
      <c r="DW14" s="1109">
        <v>4.0</v>
      </c>
      <c r="DX14" s="1109">
        <v>4.0</v>
      </c>
      <c r="DY14" s="1109">
        <v>4.0</v>
      </c>
      <c r="DZ14" s="1109">
        <v>4.0</v>
      </c>
      <c r="EA14" s="1109">
        <v>4.0</v>
      </c>
      <c r="EB14" s="1109">
        <v>7.0</v>
      </c>
      <c r="EC14" s="1109">
        <v>7.0</v>
      </c>
      <c r="ED14" s="1109">
        <v>7.0</v>
      </c>
      <c r="EE14" s="1109">
        <v>7.0</v>
      </c>
      <c r="EF14" s="1109">
        <v>7.0</v>
      </c>
      <c r="EG14" s="1109">
        <v>4.0</v>
      </c>
      <c r="EH14" s="1109">
        <v>3.0</v>
      </c>
      <c r="EI14" s="1109">
        <v>3.0</v>
      </c>
      <c r="EJ14" s="1109">
        <v>3.0</v>
      </c>
      <c r="EK14" s="1111">
        <v>1.0</v>
      </c>
      <c r="EL14" s="1108">
        <v>0.0</v>
      </c>
      <c r="EM14" s="1108">
        <v>0.0</v>
      </c>
      <c r="EN14" s="1108">
        <v>0.0</v>
      </c>
      <c r="EO14" s="1108">
        <v>0.0</v>
      </c>
      <c r="EP14" s="1108">
        <v>0.0</v>
      </c>
      <c r="EQ14" s="1108">
        <v>0.0</v>
      </c>
      <c r="ER14" s="796"/>
      <c r="ES14" s="1107"/>
      <c r="ET14" s="1107"/>
      <c r="EU14" s="1107"/>
      <c r="EV14" s="1107"/>
      <c r="EW14" s="1107"/>
      <c r="EX14" s="1107"/>
      <c r="EY14" s="1107"/>
      <c r="EZ14" s="1107"/>
      <c r="FA14" s="1107"/>
      <c r="FB14" s="1107"/>
      <c r="FC14" s="1107"/>
      <c r="FD14" s="1107"/>
      <c r="FE14" s="1107"/>
      <c r="FF14" s="1107"/>
      <c r="FG14" s="1107"/>
      <c r="FH14" s="1107"/>
      <c r="FI14" s="1107"/>
      <c r="FJ14" s="1107"/>
      <c r="FK14" s="1107"/>
      <c r="FL14" s="1107"/>
      <c r="FM14" s="1107">
        <v>0.0</v>
      </c>
      <c r="FN14" s="1108">
        <v>0.0</v>
      </c>
      <c r="FO14" s="1108">
        <v>0.0</v>
      </c>
      <c r="FP14" s="1108">
        <v>0.0</v>
      </c>
      <c r="FQ14" s="1109">
        <v>12.0</v>
      </c>
      <c r="FR14" s="1109">
        <v>12.0</v>
      </c>
      <c r="FS14" s="1109">
        <v>12.0</v>
      </c>
      <c r="FT14" s="1109">
        <v>12.0</v>
      </c>
      <c r="FU14" s="1109">
        <v>9.0</v>
      </c>
      <c r="FV14" s="1109">
        <v>9.0</v>
      </c>
      <c r="FW14" s="1109">
        <v>9.0</v>
      </c>
      <c r="FX14" s="1109">
        <v>9.0</v>
      </c>
      <c r="FY14" s="1109">
        <v>7.0</v>
      </c>
      <c r="FZ14" s="1109">
        <v>7.0</v>
      </c>
      <c r="GA14" s="1109">
        <v>7.0</v>
      </c>
      <c r="GB14" s="1109">
        <v>7.0</v>
      </c>
      <c r="GC14" s="1109">
        <v>7.0</v>
      </c>
      <c r="GD14" s="1109">
        <v>7.0</v>
      </c>
      <c r="GE14" s="1109">
        <v>7.0</v>
      </c>
      <c r="GF14" s="1109">
        <v>7.0</v>
      </c>
      <c r="GG14" s="1111">
        <v>6.0</v>
      </c>
      <c r="GH14" s="1108">
        <v>0.0</v>
      </c>
      <c r="GI14" s="1108">
        <v>0.0</v>
      </c>
      <c r="GJ14" s="1108">
        <v>0.0</v>
      </c>
      <c r="GK14" s="1108">
        <v>0.0</v>
      </c>
      <c r="GL14" s="1108">
        <v>0.0</v>
      </c>
      <c r="GM14" s="1108">
        <v>0.0</v>
      </c>
      <c r="GN14" s="796"/>
      <c r="GO14" s="1106"/>
      <c r="GP14" s="1109"/>
      <c r="GQ14" s="1109"/>
      <c r="GR14" s="1109"/>
      <c r="GS14" s="1109"/>
      <c r="GT14" s="1109">
        <v>8.0</v>
      </c>
      <c r="GU14" s="1109">
        <v>8.0</v>
      </c>
      <c r="GV14" s="1109">
        <v>8.0</v>
      </c>
      <c r="GW14" s="1109">
        <v>8.0</v>
      </c>
      <c r="GX14" s="1109">
        <v>8.0</v>
      </c>
      <c r="GY14" s="1109">
        <v>8.0</v>
      </c>
      <c r="GZ14" s="1109">
        <v>8.0</v>
      </c>
      <c r="HA14" s="1109">
        <v>7.0</v>
      </c>
      <c r="HB14" s="1109">
        <v>7.0</v>
      </c>
      <c r="HC14" s="1109">
        <v>7.0</v>
      </c>
      <c r="HD14" s="1109">
        <v>7.0</v>
      </c>
      <c r="HE14" s="1109">
        <v>7.0</v>
      </c>
      <c r="HF14" s="1109">
        <v>7.0</v>
      </c>
      <c r="HG14" s="1109">
        <v>7.0</v>
      </c>
      <c r="HH14" s="1109">
        <v>7.0</v>
      </c>
      <c r="HI14" s="1109">
        <v>7.0</v>
      </c>
      <c r="HJ14" s="1109">
        <v>7.0</v>
      </c>
      <c r="HK14" s="1109">
        <v>7.0</v>
      </c>
      <c r="HL14" s="1109">
        <v>7.0</v>
      </c>
      <c r="HM14" s="1109">
        <v>7.0</v>
      </c>
      <c r="HN14" s="1109">
        <v>7.0</v>
      </c>
      <c r="HO14" s="1109">
        <v>7.0</v>
      </c>
      <c r="HP14" s="1109">
        <v>7.0</v>
      </c>
      <c r="HQ14" s="1109">
        <v>2.0</v>
      </c>
      <c r="HR14" s="1109">
        <v>2.0</v>
      </c>
      <c r="HS14" s="1109">
        <v>2.0</v>
      </c>
      <c r="HT14" s="1109">
        <v>2.0</v>
      </c>
      <c r="HU14" s="1109">
        <v>2.0</v>
      </c>
      <c r="HV14" s="1109">
        <v>2.0</v>
      </c>
      <c r="HW14" s="1109">
        <v>2.0</v>
      </c>
      <c r="HX14" s="1109">
        <v>2.0</v>
      </c>
      <c r="HY14" s="1109">
        <v>2.0</v>
      </c>
      <c r="HZ14" s="1109">
        <v>2.0</v>
      </c>
      <c r="IA14" s="1109">
        <v>2.0</v>
      </c>
      <c r="IB14" s="1109">
        <v>2.0</v>
      </c>
      <c r="IC14" s="1111">
        <v>9.0</v>
      </c>
      <c r="ID14" s="1108">
        <v>0.0</v>
      </c>
      <c r="IE14" s="1108">
        <v>0.0</v>
      </c>
      <c r="IF14" s="1108">
        <v>0.0</v>
      </c>
      <c r="IG14" s="1108">
        <v>0.0</v>
      </c>
      <c r="IH14" s="1108">
        <v>0.0</v>
      </c>
      <c r="II14" s="1108">
        <v>0.0</v>
      </c>
      <c r="IJ14" s="796"/>
      <c r="IK14" s="1108"/>
      <c r="IL14" s="1109">
        <v>8.0</v>
      </c>
      <c r="IM14" s="1109">
        <v>8.0</v>
      </c>
      <c r="IN14" s="1109">
        <v>8.0</v>
      </c>
      <c r="IO14" s="1109">
        <v>8.0</v>
      </c>
      <c r="IP14" s="1109">
        <v>8.0</v>
      </c>
      <c r="IQ14" s="1109">
        <v>8.0</v>
      </c>
      <c r="IR14" s="1109">
        <v>8.0</v>
      </c>
      <c r="IS14" s="1109">
        <v>8.0</v>
      </c>
      <c r="IT14" s="1109">
        <v>8.0</v>
      </c>
      <c r="IU14" s="1109">
        <v>8.0</v>
      </c>
      <c r="IV14" s="1109">
        <v>8.0</v>
      </c>
      <c r="IW14" s="1109">
        <v>7.0</v>
      </c>
      <c r="IX14" s="1109">
        <v>7.0</v>
      </c>
      <c r="IY14" s="1109">
        <v>7.0</v>
      </c>
      <c r="IZ14" s="1109">
        <v>7.0</v>
      </c>
      <c r="JA14" s="1109">
        <v>7.0</v>
      </c>
      <c r="JB14" s="1109">
        <v>7.0</v>
      </c>
      <c r="JC14" s="1109">
        <v>7.0</v>
      </c>
      <c r="JD14" s="1109">
        <v>7.0</v>
      </c>
      <c r="JE14" s="1109">
        <v>7.0</v>
      </c>
      <c r="JF14" s="1109">
        <v>7.0</v>
      </c>
      <c r="JG14" s="1109">
        <v>7.0</v>
      </c>
      <c r="JH14" s="1109">
        <v>7.0</v>
      </c>
      <c r="JI14" s="1109">
        <v>7.0</v>
      </c>
      <c r="JJ14" s="1109">
        <v>7.0</v>
      </c>
      <c r="JK14" s="1109">
        <v>7.0</v>
      </c>
      <c r="JL14" s="1109">
        <v>7.0</v>
      </c>
      <c r="JM14" s="1109">
        <v>2.0</v>
      </c>
      <c r="JN14" s="1109">
        <v>2.0</v>
      </c>
      <c r="JO14" s="1109">
        <v>2.0</v>
      </c>
      <c r="JP14" s="1109">
        <v>2.0</v>
      </c>
      <c r="JQ14" s="1109">
        <v>2.0</v>
      </c>
      <c r="JR14" s="1109">
        <v>2.0</v>
      </c>
      <c r="JS14" s="1109">
        <v>2.0</v>
      </c>
      <c r="JT14" s="1109">
        <v>2.0</v>
      </c>
      <c r="JU14" s="1109">
        <v>2.0</v>
      </c>
      <c r="JV14" s="1109">
        <v>2.0</v>
      </c>
      <c r="JW14" s="1109">
        <v>2.0</v>
      </c>
      <c r="JX14" s="1109">
        <v>2.0</v>
      </c>
      <c r="JY14" s="1111">
        <v>9.0</v>
      </c>
      <c r="JZ14" s="1108">
        <v>0.0</v>
      </c>
      <c r="KA14" s="1108">
        <v>0.0</v>
      </c>
      <c r="KB14" s="1108">
        <v>0.0</v>
      </c>
      <c r="KC14" s="1108">
        <v>0.0</v>
      </c>
      <c r="KD14" s="1108">
        <v>0.0</v>
      </c>
      <c r="KE14" s="1108">
        <v>0.0</v>
      </c>
    </row>
    <row r="15">
      <c r="A15" s="1113" t="s">
        <v>489</v>
      </c>
      <c r="B15" s="1106"/>
      <c r="C15" s="1106" t="str">
        <f t="shared" si="3"/>
        <v>#N/A</v>
      </c>
      <c r="D15" s="1107"/>
      <c r="E15" s="1107"/>
      <c r="F15" s="1107"/>
      <c r="G15" s="1107"/>
      <c r="H15" s="1107"/>
      <c r="I15" s="1107"/>
      <c r="J15" s="1107"/>
      <c r="K15" s="1107"/>
      <c r="L15" s="1108"/>
      <c r="M15" s="1108"/>
      <c r="N15" s="1108"/>
      <c r="O15" s="1108"/>
      <c r="P15" s="1108"/>
      <c r="Q15" s="1108"/>
      <c r="R15" s="1108"/>
      <c r="S15" s="1108"/>
      <c r="T15" s="1108"/>
      <c r="U15" s="1108"/>
      <c r="V15" s="1108"/>
      <c r="W15" s="1108"/>
      <c r="X15" s="1108"/>
      <c r="Y15" s="1108"/>
      <c r="Z15" s="1108"/>
      <c r="AA15" s="1108"/>
      <c r="AB15" s="1108"/>
      <c r="AC15" s="1108"/>
      <c r="AD15" s="1108"/>
      <c r="AE15" s="1108"/>
      <c r="AF15" s="1109">
        <v>4.0</v>
      </c>
      <c r="AG15" s="1109">
        <v>4.0</v>
      </c>
      <c r="AH15" s="1109">
        <v>4.0</v>
      </c>
      <c r="AI15" s="1109">
        <v>4.0</v>
      </c>
      <c r="AJ15" s="1109">
        <v>4.0</v>
      </c>
      <c r="AK15" s="1109">
        <v>2.0</v>
      </c>
      <c r="AL15" s="1109">
        <v>2.0</v>
      </c>
      <c r="AM15" s="1109">
        <v>2.0</v>
      </c>
      <c r="AN15" s="1109">
        <v>2.0</v>
      </c>
      <c r="AO15" s="1109">
        <v>2.0</v>
      </c>
      <c r="AP15" s="1109">
        <v>2.0</v>
      </c>
      <c r="AQ15" s="1108">
        <v>0.0</v>
      </c>
      <c r="AR15" s="1108">
        <v>0.0</v>
      </c>
      <c r="AS15" s="1110">
        <v>0.0</v>
      </c>
      <c r="AT15" s="1108">
        <v>0.0</v>
      </c>
      <c r="AU15" s="1108">
        <v>0.0</v>
      </c>
      <c r="AV15" s="1108">
        <v>0.0</v>
      </c>
      <c r="AW15" s="1108">
        <v>0.0</v>
      </c>
      <c r="AX15" s="1108">
        <v>0.0</v>
      </c>
      <c r="AY15" s="1108">
        <v>0.0</v>
      </c>
      <c r="AZ15" s="796"/>
      <c r="BA15" s="1108"/>
      <c r="BB15" s="1108"/>
      <c r="BC15" s="1108"/>
      <c r="BD15" s="1108"/>
      <c r="BE15" s="1108"/>
      <c r="BF15" s="1108"/>
      <c r="BG15" s="1108"/>
      <c r="BH15" s="1108"/>
      <c r="BI15" s="1108"/>
      <c r="BJ15" s="1108"/>
      <c r="BK15" s="1108"/>
      <c r="BL15" s="1108"/>
      <c r="BM15" s="1108"/>
      <c r="BN15" s="1108"/>
      <c r="BO15" s="1108"/>
      <c r="BP15" s="1108"/>
      <c r="BQ15" s="1108"/>
      <c r="BR15" s="1108"/>
      <c r="BS15" s="1108"/>
      <c r="BT15" s="1108"/>
      <c r="BU15" s="1108"/>
      <c r="BV15" s="1108"/>
      <c r="BW15" s="1108"/>
      <c r="BX15" s="1108"/>
      <c r="BY15" s="1108"/>
      <c r="BZ15" s="1108"/>
      <c r="CA15" s="1109">
        <v>3.0</v>
      </c>
      <c r="CB15" s="1109">
        <v>3.0</v>
      </c>
      <c r="CC15" s="1109">
        <v>6.0</v>
      </c>
      <c r="CD15" s="1109">
        <v>6.0</v>
      </c>
      <c r="CE15" s="1109">
        <v>6.0</v>
      </c>
      <c r="CF15" s="1109">
        <v>6.0</v>
      </c>
      <c r="CG15" s="1109">
        <v>3.0</v>
      </c>
      <c r="CH15" s="1109">
        <v>3.0</v>
      </c>
      <c r="CI15" s="1109">
        <v>3.0</v>
      </c>
      <c r="CJ15" s="1109">
        <v>3.0</v>
      </c>
      <c r="CK15" s="1109">
        <v>3.0</v>
      </c>
      <c r="CL15" s="1109">
        <v>3.0</v>
      </c>
      <c r="CM15" s="1108">
        <v>0.0</v>
      </c>
      <c r="CN15" s="1108">
        <v>0.0</v>
      </c>
      <c r="CO15" s="1110">
        <v>0.0</v>
      </c>
      <c r="CP15" s="1109">
        <v>4.0</v>
      </c>
      <c r="CQ15" s="1108">
        <v>0.0</v>
      </c>
      <c r="CR15" s="1108">
        <v>0.0</v>
      </c>
      <c r="CS15" s="1108">
        <v>0.0</v>
      </c>
      <c r="CT15" s="1108">
        <v>0.0</v>
      </c>
      <c r="CU15" s="1108">
        <v>0.0</v>
      </c>
      <c r="CV15" s="796"/>
      <c r="CW15" s="1108"/>
      <c r="CX15" s="1108"/>
      <c r="CY15" s="1108"/>
      <c r="CZ15" s="1108"/>
      <c r="DA15" s="1108"/>
      <c r="DB15" s="1108"/>
      <c r="DC15" s="1108"/>
      <c r="DD15" s="1108"/>
      <c r="DE15" s="1108"/>
      <c r="DF15" s="1108"/>
      <c r="DG15" s="1108"/>
      <c r="DH15" s="1108"/>
      <c r="DI15" s="1108"/>
      <c r="DJ15" s="1108"/>
      <c r="DK15" s="1108"/>
      <c r="DL15" s="1108"/>
      <c r="DM15" s="1108"/>
      <c r="DN15" s="1108"/>
      <c r="DO15" s="1108"/>
      <c r="DP15" s="1108"/>
      <c r="DQ15" s="1108"/>
      <c r="DR15" s="1108"/>
      <c r="DS15" s="1108"/>
      <c r="DT15" s="1108"/>
      <c r="DU15" s="1108"/>
      <c r="DV15" s="1109">
        <v>6.0</v>
      </c>
      <c r="DW15" s="1109">
        <v>6.0</v>
      </c>
      <c r="DX15" s="1109">
        <v>6.0</v>
      </c>
      <c r="DY15" s="1109">
        <v>19.0</v>
      </c>
      <c r="DZ15" s="1109">
        <v>19.0</v>
      </c>
      <c r="EA15" s="1109">
        <v>19.0</v>
      </c>
      <c r="EB15" s="1109">
        <v>18.0</v>
      </c>
      <c r="EC15" s="1109">
        <v>6.0</v>
      </c>
      <c r="ED15" s="1109">
        <v>6.0</v>
      </c>
      <c r="EE15" s="1109">
        <v>6.0</v>
      </c>
      <c r="EF15" s="1109">
        <v>4.0</v>
      </c>
      <c r="EG15" s="1109">
        <v>3.0</v>
      </c>
      <c r="EH15" s="1109">
        <v>3.0</v>
      </c>
      <c r="EI15" s="1109">
        <v>3.0</v>
      </c>
      <c r="EJ15" s="1109">
        <v>3.0</v>
      </c>
      <c r="EK15" s="1111">
        <v>3.0</v>
      </c>
      <c r="EL15" s="1109">
        <v>4.0</v>
      </c>
      <c r="EM15" s="1109">
        <v>2.0</v>
      </c>
      <c r="EN15" s="1108">
        <v>0.0</v>
      </c>
      <c r="EO15" s="1108">
        <v>0.0</v>
      </c>
      <c r="EP15" s="1108">
        <v>0.0</v>
      </c>
      <c r="EQ15" s="1108">
        <v>0.0</v>
      </c>
      <c r="ER15" s="796"/>
      <c r="ES15" s="1107"/>
      <c r="ET15" s="1107"/>
      <c r="EU15" s="1107"/>
      <c r="EV15" s="1107"/>
      <c r="EW15" s="1107"/>
      <c r="EX15" s="1107"/>
      <c r="EY15" s="1107"/>
      <c r="EZ15" s="1107"/>
      <c r="FA15" s="1107"/>
      <c r="FB15" s="1107"/>
      <c r="FC15" s="1107"/>
      <c r="FD15" s="1107"/>
      <c r="FE15" s="1107"/>
      <c r="FF15" s="1107"/>
      <c r="FG15" s="1107"/>
      <c r="FH15" s="1107"/>
      <c r="FI15" s="1107"/>
      <c r="FJ15" s="1107"/>
      <c r="FK15" s="1107"/>
      <c r="FL15" s="1107"/>
      <c r="FM15" s="1107">
        <v>0.0</v>
      </c>
      <c r="FN15" s="1108">
        <v>0.0</v>
      </c>
      <c r="FO15" s="1108">
        <v>0.0</v>
      </c>
      <c r="FP15" s="1108">
        <v>0.0</v>
      </c>
      <c r="FQ15" s="1109">
        <v>12.0</v>
      </c>
      <c r="FR15" s="1109">
        <v>28.0</v>
      </c>
      <c r="FS15" s="1109">
        <v>28.0</v>
      </c>
      <c r="FT15" s="1109">
        <v>28.0</v>
      </c>
      <c r="FU15" s="1109">
        <v>24.0</v>
      </c>
      <c r="FV15" s="1109">
        <v>24.0</v>
      </c>
      <c r="FW15" s="1109">
        <v>24.0</v>
      </c>
      <c r="FX15" s="1109">
        <v>24.0</v>
      </c>
      <c r="FY15" s="1109">
        <v>8.0</v>
      </c>
      <c r="FZ15" s="1109">
        <v>8.0</v>
      </c>
      <c r="GA15" s="1109">
        <v>8.0</v>
      </c>
      <c r="GB15" s="1109">
        <v>8.0</v>
      </c>
      <c r="GC15" s="1109">
        <v>0.0</v>
      </c>
      <c r="GD15" s="1109">
        <v>0.0</v>
      </c>
      <c r="GE15" s="1109">
        <v>0.0</v>
      </c>
      <c r="GF15" s="1109">
        <v>0.0</v>
      </c>
      <c r="GG15" s="1110">
        <v>0.0</v>
      </c>
      <c r="GH15" s="1109">
        <v>5.0</v>
      </c>
      <c r="GI15" s="1109">
        <v>2.0</v>
      </c>
      <c r="GJ15" s="1108">
        <v>0.0</v>
      </c>
      <c r="GK15" s="1108">
        <v>0.0</v>
      </c>
      <c r="GL15" s="1108">
        <v>0.0</v>
      </c>
      <c r="GM15" s="1108">
        <v>0.0</v>
      </c>
      <c r="GN15" s="796"/>
      <c r="GO15" s="1106"/>
      <c r="GP15" s="1109"/>
      <c r="GQ15" s="1109"/>
      <c r="GR15" s="1109"/>
      <c r="GS15" s="1109"/>
      <c r="GT15" s="1109">
        <v>10.0</v>
      </c>
      <c r="GU15" s="1109">
        <v>10.0</v>
      </c>
      <c r="GV15" s="1109">
        <v>10.0</v>
      </c>
      <c r="GW15" s="1109">
        <v>10.0</v>
      </c>
      <c r="GX15" s="1109">
        <v>10.0</v>
      </c>
      <c r="GY15" s="1109">
        <v>10.0</v>
      </c>
      <c r="GZ15" s="1109">
        <v>10.0</v>
      </c>
      <c r="HA15" s="1109">
        <v>10.0</v>
      </c>
      <c r="HB15" s="1109">
        <v>10.0</v>
      </c>
      <c r="HC15" s="1109">
        <v>10.0</v>
      </c>
      <c r="HD15" s="1109">
        <v>10.0</v>
      </c>
      <c r="HE15" s="1109">
        <v>0.0</v>
      </c>
      <c r="HF15" s="1109">
        <v>0.0</v>
      </c>
      <c r="HG15" s="1109">
        <v>0.0</v>
      </c>
      <c r="HH15" s="1109">
        <v>0.0</v>
      </c>
      <c r="HI15" s="1110">
        <v>0.0</v>
      </c>
      <c r="HJ15" s="1108">
        <v>0.0</v>
      </c>
      <c r="HK15" s="1108">
        <v>0.0</v>
      </c>
      <c r="HL15" s="1108">
        <v>0.0</v>
      </c>
      <c r="HM15" s="1108">
        <v>0.0</v>
      </c>
      <c r="HN15" s="1108">
        <v>0.0</v>
      </c>
      <c r="HO15" s="1108">
        <v>0.0</v>
      </c>
      <c r="HP15" s="1108"/>
      <c r="HQ15" s="1108">
        <v>0.0</v>
      </c>
      <c r="HR15" s="1108">
        <v>0.0</v>
      </c>
      <c r="HS15" s="1108">
        <v>0.0</v>
      </c>
      <c r="HT15" s="1108">
        <v>0.0</v>
      </c>
      <c r="HU15" s="1108">
        <v>0.0</v>
      </c>
      <c r="HV15" s="1108">
        <v>0.0</v>
      </c>
      <c r="HW15" s="1108">
        <v>0.0</v>
      </c>
      <c r="HX15" s="1108">
        <v>0.0</v>
      </c>
      <c r="HY15" s="1108">
        <v>0.0</v>
      </c>
      <c r="HZ15" s="1108">
        <v>0.0</v>
      </c>
      <c r="IA15" s="1108">
        <v>0.0</v>
      </c>
      <c r="IB15" s="1108">
        <v>0.0</v>
      </c>
      <c r="IC15" s="1110">
        <v>0.0</v>
      </c>
      <c r="ID15" s="1109">
        <v>5.0</v>
      </c>
      <c r="IE15" s="1109">
        <v>5.0</v>
      </c>
      <c r="IF15" s="1108">
        <v>0.0</v>
      </c>
      <c r="IG15" s="1108">
        <v>0.0</v>
      </c>
      <c r="IH15" s="1108">
        <v>0.0</v>
      </c>
      <c r="II15" s="1108">
        <v>0.0</v>
      </c>
      <c r="IJ15" s="796"/>
      <c r="IK15" s="1108"/>
      <c r="IL15" s="1109">
        <v>10.0</v>
      </c>
      <c r="IM15" s="1109">
        <v>10.0</v>
      </c>
      <c r="IN15" s="1109">
        <v>10.0</v>
      </c>
      <c r="IO15" s="1109">
        <v>10.0</v>
      </c>
      <c r="IP15" s="1109">
        <v>10.0</v>
      </c>
      <c r="IQ15" s="1109">
        <v>10.0</v>
      </c>
      <c r="IR15" s="1109">
        <v>10.0</v>
      </c>
      <c r="IS15" s="1109">
        <v>10.0</v>
      </c>
      <c r="IT15" s="1109">
        <v>10.0</v>
      </c>
      <c r="IU15" s="1109">
        <v>10.0</v>
      </c>
      <c r="IV15" s="1109">
        <v>10.0</v>
      </c>
      <c r="IW15" s="1109">
        <v>10.0</v>
      </c>
      <c r="IX15" s="1109">
        <v>10.0</v>
      </c>
      <c r="IY15" s="1109">
        <v>10.0</v>
      </c>
      <c r="IZ15" s="1109">
        <v>10.0</v>
      </c>
      <c r="JA15" s="1109">
        <v>0.0</v>
      </c>
      <c r="JB15" s="1109">
        <v>0.0</v>
      </c>
      <c r="JC15" s="1109">
        <v>0.0</v>
      </c>
      <c r="JD15" s="1109">
        <v>0.0</v>
      </c>
      <c r="JE15" s="1110">
        <v>0.0</v>
      </c>
      <c r="JF15" s="1108">
        <v>0.0</v>
      </c>
      <c r="JG15" s="1108">
        <v>0.0</v>
      </c>
      <c r="JH15" s="1108">
        <v>0.0</v>
      </c>
      <c r="JI15" s="1108">
        <v>0.0</v>
      </c>
      <c r="JJ15" s="1108">
        <v>0.0</v>
      </c>
      <c r="JK15" s="1108">
        <v>0.0</v>
      </c>
      <c r="JL15" s="1108"/>
      <c r="JM15" s="1108">
        <v>0.0</v>
      </c>
      <c r="JN15" s="1108">
        <v>0.0</v>
      </c>
      <c r="JO15" s="1108">
        <v>0.0</v>
      </c>
      <c r="JP15" s="1108">
        <v>0.0</v>
      </c>
      <c r="JQ15" s="1108">
        <v>0.0</v>
      </c>
      <c r="JR15" s="1108">
        <v>0.0</v>
      </c>
      <c r="JS15" s="1108">
        <v>0.0</v>
      </c>
      <c r="JT15" s="1108">
        <v>0.0</v>
      </c>
      <c r="JU15" s="1108">
        <v>0.0</v>
      </c>
      <c r="JV15" s="1108">
        <v>0.0</v>
      </c>
      <c r="JW15" s="1108">
        <v>0.0</v>
      </c>
      <c r="JX15" s="1108">
        <v>0.0</v>
      </c>
      <c r="JY15" s="1110">
        <v>0.0</v>
      </c>
      <c r="JZ15" s="1109">
        <v>5.0</v>
      </c>
      <c r="KA15" s="1109">
        <v>5.0</v>
      </c>
      <c r="KB15" s="1108">
        <v>0.0</v>
      </c>
      <c r="KC15" s="1108">
        <v>0.0</v>
      </c>
      <c r="KD15" s="1108">
        <v>0.0</v>
      </c>
      <c r="KE15" s="1108">
        <v>0.0</v>
      </c>
    </row>
    <row r="16">
      <c r="A16" s="1114" t="s">
        <v>490</v>
      </c>
      <c r="B16" s="1106"/>
      <c r="C16" s="1106" t="str">
        <f t="shared" si="3"/>
        <v>#N/A</v>
      </c>
      <c r="D16" s="1107"/>
      <c r="E16" s="1107"/>
      <c r="F16" s="1107"/>
      <c r="G16" s="1107"/>
      <c r="H16" s="1107"/>
      <c r="I16" s="1107"/>
      <c r="J16" s="1107"/>
      <c r="K16" s="1107"/>
      <c r="L16" s="1108"/>
      <c r="M16" s="1108"/>
      <c r="N16" s="1108"/>
      <c r="O16" s="1108"/>
      <c r="P16" s="1108"/>
      <c r="Q16" s="1108"/>
      <c r="R16" s="1108"/>
      <c r="S16" s="1108"/>
      <c r="T16" s="1108"/>
      <c r="U16" s="1108"/>
      <c r="V16" s="1108"/>
      <c r="W16" s="1108"/>
      <c r="X16" s="1108"/>
      <c r="Y16" s="1108"/>
      <c r="Z16" s="1108"/>
      <c r="AA16" s="1108"/>
      <c r="AB16" s="1108"/>
      <c r="AC16" s="1108"/>
      <c r="AD16" s="1108"/>
      <c r="AE16" s="1108"/>
      <c r="AF16" s="1109">
        <v>4.0</v>
      </c>
      <c r="AG16" s="1109">
        <v>5.0</v>
      </c>
      <c r="AH16" s="1109">
        <v>5.0</v>
      </c>
      <c r="AI16" s="1109">
        <v>5.0</v>
      </c>
      <c r="AJ16" s="1109">
        <v>5.0</v>
      </c>
      <c r="AK16" s="1109">
        <v>2.0</v>
      </c>
      <c r="AL16" s="1109">
        <v>2.0</v>
      </c>
      <c r="AM16" s="1109">
        <v>2.0</v>
      </c>
      <c r="AN16" s="1109">
        <v>2.0</v>
      </c>
      <c r="AO16" s="1109">
        <v>2.0</v>
      </c>
      <c r="AP16" s="1109">
        <v>2.0</v>
      </c>
      <c r="AQ16" s="1109">
        <v>0.0</v>
      </c>
      <c r="AR16" s="1109">
        <v>0.0</v>
      </c>
      <c r="AS16" s="1111">
        <v>0.0</v>
      </c>
      <c r="AT16" s="1108">
        <v>0.0</v>
      </c>
      <c r="AU16" s="1108">
        <v>0.0</v>
      </c>
      <c r="AV16" s="1108">
        <v>0.0</v>
      </c>
      <c r="AW16" s="1108">
        <v>0.0</v>
      </c>
      <c r="AX16" s="1108">
        <v>0.0</v>
      </c>
      <c r="AY16" s="1108">
        <v>0.0</v>
      </c>
      <c r="AZ16" s="796"/>
      <c r="BA16" s="1108"/>
      <c r="BB16" s="1108"/>
      <c r="BC16" s="1108"/>
      <c r="BD16" s="1108"/>
      <c r="BE16" s="1108"/>
      <c r="BF16" s="1108"/>
      <c r="BG16" s="1108"/>
      <c r="BH16" s="1108"/>
      <c r="BI16" s="1108"/>
      <c r="BJ16" s="1108"/>
      <c r="BK16" s="1108"/>
      <c r="BL16" s="1108"/>
      <c r="BM16" s="1108"/>
      <c r="BN16" s="1108"/>
      <c r="BO16" s="1108"/>
      <c r="BP16" s="1108"/>
      <c r="BQ16" s="1108"/>
      <c r="BR16" s="1108"/>
      <c r="BS16" s="1108"/>
      <c r="BT16" s="1108"/>
      <c r="BU16" s="1108"/>
      <c r="BV16" s="1108"/>
      <c r="BW16" s="1108"/>
      <c r="BX16" s="1108"/>
      <c r="BY16" s="1108"/>
      <c r="BZ16" s="1108"/>
      <c r="CA16" s="1109">
        <v>4.0</v>
      </c>
      <c r="CB16" s="1109">
        <v>4.0</v>
      </c>
      <c r="CC16" s="1109">
        <v>13.0</v>
      </c>
      <c r="CD16" s="1109">
        <v>13.0</v>
      </c>
      <c r="CE16" s="1109">
        <v>12.0</v>
      </c>
      <c r="CF16" s="1109">
        <v>12.0</v>
      </c>
      <c r="CG16" s="1109">
        <v>4.0</v>
      </c>
      <c r="CH16" s="1109">
        <v>4.0</v>
      </c>
      <c r="CI16" s="1109">
        <v>4.0</v>
      </c>
      <c r="CJ16" s="1109">
        <v>4.0</v>
      </c>
      <c r="CK16" s="1109">
        <v>3.0</v>
      </c>
      <c r="CL16" s="1109">
        <v>3.0</v>
      </c>
      <c r="CM16" s="1108">
        <v>0.0</v>
      </c>
      <c r="CN16" s="1108">
        <v>0.0</v>
      </c>
      <c r="CO16" s="1110">
        <v>0.0</v>
      </c>
      <c r="CP16" s="1109">
        <v>4.0</v>
      </c>
      <c r="CQ16" s="1108">
        <v>0.0</v>
      </c>
      <c r="CR16" s="1108">
        <v>0.0</v>
      </c>
      <c r="CS16" s="1108">
        <v>0.0</v>
      </c>
      <c r="CT16" s="1108">
        <v>0.0</v>
      </c>
      <c r="CU16" s="1108">
        <v>0.0</v>
      </c>
      <c r="CV16" s="796"/>
      <c r="CW16" s="1108"/>
      <c r="CX16" s="1108"/>
      <c r="CY16" s="1108"/>
      <c r="CZ16" s="1108"/>
      <c r="DA16" s="1108"/>
      <c r="DB16" s="1108"/>
      <c r="DC16" s="1108"/>
      <c r="DD16" s="1108"/>
      <c r="DE16" s="1108"/>
      <c r="DF16" s="1108"/>
      <c r="DG16" s="1108"/>
      <c r="DH16" s="1108"/>
      <c r="DI16" s="1108"/>
      <c r="DJ16" s="1108"/>
      <c r="DK16" s="1108"/>
      <c r="DL16" s="1108"/>
      <c r="DM16" s="1108"/>
      <c r="DN16" s="1108"/>
      <c r="DO16" s="1108"/>
      <c r="DP16" s="1108"/>
      <c r="DQ16" s="1108"/>
      <c r="DR16" s="1108"/>
      <c r="DS16" s="1108"/>
      <c r="DT16" s="1108"/>
      <c r="DU16" s="1108"/>
      <c r="DV16" s="1109">
        <v>8.0</v>
      </c>
      <c r="DW16" s="1109">
        <v>8.0</v>
      </c>
      <c r="DX16" s="1109">
        <v>8.0</v>
      </c>
      <c r="DY16" s="1109">
        <v>23.0</v>
      </c>
      <c r="DZ16" s="1109">
        <v>23.0</v>
      </c>
      <c r="EA16" s="1109">
        <v>23.0</v>
      </c>
      <c r="EB16" s="1109">
        <v>22.0</v>
      </c>
      <c r="EC16" s="1109">
        <v>8.0</v>
      </c>
      <c r="ED16" s="1109">
        <v>8.0</v>
      </c>
      <c r="EE16" s="1109">
        <v>5.0</v>
      </c>
      <c r="EF16" s="1109">
        <v>5.0</v>
      </c>
      <c r="EG16" s="1109">
        <v>3.0</v>
      </c>
      <c r="EH16" s="1109">
        <v>3.0</v>
      </c>
      <c r="EI16" s="1109">
        <v>3.0</v>
      </c>
      <c r="EJ16" s="1109">
        <v>3.0</v>
      </c>
      <c r="EK16" s="1111">
        <v>3.0</v>
      </c>
      <c r="EL16" s="1109">
        <v>4.0</v>
      </c>
      <c r="EM16" s="1109">
        <v>2.0</v>
      </c>
      <c r="EN16" s="1108">
        <v>0.0</v>
      </c>
      <c r="EO16" s="1108">
        <v>0.0</v>
      </c>
      <c r="EP16" s="1108">
        <v>0.0</v>
      </c>
      <c r="EQ16" s="1108">
        <v>0.0</v>
      </c>
      <c r="ER16" s="796"/>
      <c r="ES16" s="1107"/>
      <c r="ET16" s="1107"/>
      <c r="EU16" s="1107"/>
      <c r="EV16" s="1107"/>
      <c r="EW16" s="1107"/>
      <c r="EX16" s="1107"/>
      <c r="EY16" s="1107"/>
      <c r="EZ16" s="1107"/>
      <c r="FA16" s="1107"/>
      <c r="FB16" s="1107"/>
      <c r="FC16" s="1107"/>
      <c r="FD16" s="1107"/>
      <c r="FE16" s="1107"/>
      <c r="FF16" s="1107"/>
      <c r="FG16" s="1107"/>
      <c r="FH16" s="1107"/>
      <c r="FI16" s="1107"/>
      <c r="FJ16" s="1107"/>
      <c r="FK16" s="1107"/>
      <c r="FL16" s="1107"/>
      <c r="FM16" s="1106">
        <v>16.0</v>
      </c>
      <c r="FN16" s="1109">
        <v>16.0</v>
      </c>
      <c r="FO16" s="1109">
        <v>16.0</v>
      </c>
      <c r="FP16" s="1109">
        <v>14.0</v>
      </c>
      <c r="FQ16" s="1109">
        <v>14.0</v>
      </c>
      <c r="FR16" s="1109">
        <v>12.0</v>
      </c>
      <c r="FS16" s="1109">
        <v>12.0</v>
      </c>
      <c r="FT16" s="1109">
        <v>12.0</v>
      </c>
      <c r="FU16" s="1109">
        <v>12.0</v>
      </c>
      <c r="FV16" s="1109">
        <v>12.0</v>
      </c>
      <c r="FW16" s="1109">
        <v>12.0</v>
      </c>
      <c r="FX16" s="1109">
        <v>12.0</v>
      </c>
      <c r="FY16" s="1109">
        <v>9.0</v>
      </c>
      <c r="FZ16" s="1109">
        <v>9.0</v>
      </c>
      <c r="GA16" s="1109">
        <v>9.0</v>
      </c>
      <c r="GB16" s="1109">
        <v>9.0</v>
      </c>
      <c r="GC16" s="1109">
        <v>6.0</v>
      </c>
      <c r="GD16" s="1109">
        <v>6.0</v>
      </c>
      <c r="GE16" s="1109">
        <v>6.0</v>
      </c>
      <c r="GF16" s="1109">
        <v>3.0</v>
      </c>
      <c r="GG16" s="1110">
        <v>0.0</v>
      </c>
      <c r="GH16" s="1109">
        <v>5.0</v>
      </c>
      <c r="GI16" s="1109">
        <v>2.0</v>
      </c>
      <c r="GJ16" s="1108">
        <v>0.0</v>
      </c>
      <c r="GK16" s="1108">
        <v>0.0</v>
      </c>
      <c r="GL16" s="1108">
        <v>0.0</v>
      </c>
      <c r="GM16" s="1108">
        <v>0.0</v>
      </c>
      <c r="GN16" s="796"/>
      <c r="GO16" s="1106"/>
      <c r="GP16" s="1109"/>
      <c r="GQ16" s="1109"/>
      <c r="GR16" s="1109"/>
      <c r="GS16" s="1109"/>
      <c r="GT16" s="1109">
        <v>16.0</v>
      </c>
      <c r="GU16" s="1109">
        <v>16.0</v>
      </c>
      <c r="GV16" s="1109">
        <v>14.0</v>
      </c>
      <c r="GW16" s="1109">
        <v>14.0</v>
      </c>
      <c r="GX16" s="1109">
        <v>12.0</v>
      </c>
      <c r="GY16" s="1109">
        <v>12.0</v>
      </c>
      <c r="GZ16" s="1109">
        <v>12.0</v>
      </c>
      <c r="HA16" s="1109">
        <v>12.0</v>
      </c>
      <c r="HB16" s="1109">
        <v>12.0</v>
      </c>
      <c r="HC16" s="1109">
        <v>12.0</v>
      </c>
      <c r="HD16" s="1109">
        <v>12.0</v>
      </c>
      <c r="HE16" s="1109">
        <v>9.0</v>
      </c>
      <c r="HF16" s="1109">
        <v>9.0</v>
      </c>
      <c r="HG16" s="1109">
        <v>9.0</v>
      </c>
      <c r="HH16" s="1109">
        <v>9.0</v>
      </c>
      <c r="HI16" s="1109">
        <v>6.0</v>
      </c>
      <c r="HJ16" s="1109">
        <v>6.0</v>
      </c>
      <c r="HK16" s="1109">
        <v>6.0</v>
      </c>
      <c r="HL16" s="1109">
        <v>3.0</v>
      </c>
      <c r="HM16" s="1108"/>
      <c r="HN16" s="1108"/>
      <c r="HO16" s="1108"/>
      <c r="HP16" s="1108"/>
      <c r="HQ16" s="1108"/>
      <c r="HR16" s="1108"/>
      <c r="HS16" s="1108"/>
      <c r="HT16" s="1108"/>
      <c r="HU16" s="1108"/>
      <c r="HV16" s="1108"/>
      <c r="HW16" s="1108"/>
      <c r="HX16" s="1108"/>
      <c r="HY16" s="1108"/>
      <c r="HZ16" s="1108"/>
      <c r="IA16" s="1108"/>
      <c r="IB16" s="1108"/>
      <c r="IC16" s="1110">
        <v>0.0</v>
      </c>
      <c r="ID16" s="1109">
        <v>5.0</v>
      </c>
      <c r="IE16" s="1109">
        <v>5.0</v>
      </c>
      <c r="IF16" s="1108">
        <v>0.0</v>
      </c>
      <c r="IG16" s="1108">
        <v>0.0</v>
      </c>
      <c r="IH16" s="1108">
        <v>0.0</v>
      </c>
      <c r="II16" s="1108">
        <v>0.0</v>
      </c>
      <c r="IJ16" s="796"/>
      <c r="IK16" s="1108"/>
      <c r="IL16" s="1109">
        <v>16.0</v>
      </c>
      <c r="IM16" s="1109">
        <v>16.0</v>
      </c>
      <c r="IN16" s="1109">
        <v>16.0</v>
      </c>
      <c r="IO16" s="1109">
        <v>16.0</v>
      </c>
      <c r="IP16" s="1109">
        <v>14.0</v>
      </c>
      <c r="IQ16" s="1109">
        <v>14.0</v>
      </c>
      <c r="IR16" s="1109">
        <v>14.0</v>
      </c>
      <c r="IS16" s="1109">
        <v>14.0</v>
      </c>
      <c r="IT16" s="1109">
        <v>12.0</v>
      </c>
      <c r="IU16" s="1109">
        <v>12.0</v>
      </c>
      <c r="IV16" s="1109">
        <v>12.0</v>
      </c>
      <c r="IW16" s="1109">
        <v>12.0</v>
      </c>
      <c r="IX16" s="1109">
        <v>12.0</v>
      </c>
      <c r="IY16" s="1109">
        <v>12.0</v>
      </c>
      <c r="IZ16" s="1109">
        <v>12.0</v>
      </c>
      <c r="JA16" s="1109">
        <v>9.0</v>
      </c>
      <c r="JB16" s="1109">
        <v>9.0</v>
      </c>
      <c r="JC16" s="1109">
        <v>9.0</v>
      </c>
      <c r="JD16" s="1109">
        <v>9.0</v>
      </c>
      <c r="JE16" s="1109">
        <v>6.0</v>
      </c>
      <c r="JF16" s="1109">
        <v>6.0</v>
      </c>
      <c r="JG16" s="1109">
        <v>6.0</v>
      </c>
      <c r="JH16" s="1109">
        <v>3.0</v>
      </c>
      <c r="JI16" s="1108"/>
      <c r="JJ16" s="1108"/>
      <c r="JK16" s="1108"/>
      <c r="JL16" s="1108"/>
      <c r="JM16" s="1108"/>
      <c r="JN16" s="1108"/>
      <c r="JO16" s="1108"/>
      <c r="JP16" s="1108"/>
      <c r="JQ16" s="1108"/>
      <c r="JR16" s="1108"/>
      <c r="JS16" s="1108"/>
      <c r="JT16" s="1108"/>
      <c r="JU16" s="1108"/>
      <c r="JV16" s="1108"/>
      <c r="JW16" s="1108"/>
      <c r="JX16" s="1108"/>
      <c r="JY16" s="1110">
        <v>0.0</v>
      </c>
      <c r="JZ16" s="1109">
        <v>5.0</v>
      </c>
      <c r="KA16" s="1109">
        <v>5.0</v>
      </c>
      <c r="KB16" s="1108">
        <v>0.0</v>
      </c>
      <c r="KC16" s="1108">
        <v>0.0</v>
      </c>
      <c r="KD16" s="1108">
        <v>0.0</v>
      </c>
      <c r="KE16" s="1108">
        <v>0.0</v>
      </c>
    </row>
    <row r="17">
      <c r="A17" s="596" t="s">
        <v>491</v>
      </c>
      <c r="B17" s="1106"/>
      <c r="C17" s="1106" t="str">
        <f t="shared" si="3"/>
        <v>#N/A</v>
      </c>
      <c r="D17" s="1107"/>
      <c r="E17" s="1107"/>
      <c r="F17" s="1107"/>
      <c r="G17" s="1107"/>
      <c r="H17" s="1107"/>
      <c r="I17" s="1107"/>
      <c r="J17" s="1107"/>
      <c r="K17" s="1107"/>
      <c r="L17" s="1108"/>
      <c r="M17" s="1108"/>
      <c r="N17" s="1108"/>
      <c r="O17" s="1108"/>
      <c r="P17" s="1108"/>
      <c r="Q17" s="1108"/>
      <c r="R17" s="1108"/>
      <c r="S17" s="1108"/>
      <c r="T17" s="1108"/>
      <c r="U17" s="1108"/>
      <c r="V17" s="1108"/>
      <c r="W17" s="1108"/>
      <c r="X17" s="1108"/>
      <c r="Y17" s="1108"/>
      <c r="Z17" s="1108"/>
      <c r="AA17" s="1108"/>
      <c r="AB17" s="1108"/>
      <c r="AC17" s="1108"/>
      <c r="AD17" s="1108"/>
      <c r="AE17" s="1108"/>
      <c r="AF17" s="1109">
        <v>4.0</v>
      </c>
      <c r="AG17" s="1109">
        <v>5.0</v>
      </c>
      <c r="AH17" s="1109">
        <v>5.0</v>
      </c>
      <c r="AI17" s="1109">
        <v>5.0</v>
      </c>
      <c r="AJ17" s="1109">
        <v>5.0</v>
      </c>
      <c r="AK17" s="1109">
        <v>2.0</v>
      </c>
      <c r="AL17" s="1109">
        <v>2.0</v>
      </c>
      <c r="AM17" s="1109">
        <v>2.0</v>
      </c>
      <c r="AN17" s="1109">
        <v>2.0</v>
      </c>
      <c r="AO17" s="1109">
        <v>2.0</v>
      </c>
      <c r="AP17" s="1109">
        <v>2.0</v>
      </c>
      <c r="AQ17" s="1109">
        <v>0.0</v>
      </c>
      <c r="AR17" s="1109">
        <v>0.0</v>
      </c>
      <c r="AS17" s="1111">
        <v>0.0</v>
      </c>
      <c r="AT17" s="1108">
        <v>0.0</v>
      </c>
      <c r="AU17" s="1108">
        <v>0.0</v>
      </c>
      <c r="AV17" s="1108">
        <v>0.0</v>
      </c>
      <c r="AW17" s="1108">
        <v>0.0</v>
      </c>
      <c r="AX17" s="1108">
        <v>0.0</v>
      </c>
      <c r="AY17" s="1108">
        <v>0.0</v>
      </c>
      <c r="AZ17" s="796"/>
      <c r="BA17" s="1108"/>
      <c r="BB17" s="1108"/>
      <c r="BC17" s="1108"/>
      <c r="BD17" s="1108"/>
      <c r="BE17" s="1108"/>
      <c r="BF17" s="1108"/>
      <c r="BG17" s="1108"/>
      <c r="BH17" s="1108"/>
      <c r="BI17" s="1108"/>
      <c r="BJ17" s="1108"/>
      <c r="BK17" s="1108"/>
      <c r="BL17" s="1108"/>
      <c r="BM17" s="1108"/>
      <c r="BN17" s="1108"/>
      <c r="BO17" s="1108"/>
      <c r="BP17" s="1108"/>
      <c r="BQ17" s="1108"/>
      <c r="BR17" s="1108"/>
      <c r="BS17" s="1108"/>
      <c r="BT17" s="1108"/>
      <c r="BU17" s="1108"/>
      <c r="BV17" s="1108"/>
      <c r="BW17" s="1108"/>
      <c r="BX17" s="1108"/>
      <c r="BY17" s="1108"/>
      <c r="BZ17" s="1108"/>
      <c r="CA17" s="1109">
        <v>4.0</v>
      </c>
      <c r="CB17" s="1109">
        <v>4.0</v>
      </c>
      <c r="CC17" s="1109">
        <v>13.0</v>
      </c>
      <c r="CD17" s="1109">
        <v>13.0</v>
      </c>
      <c r="CE17" s="1109">
        <v>12.0</v>
      </c>
      <c r="CF17" s="1109">
        <v>12.0</v>
      </c>
      <c r="CG17" s="1109">
        <v>4.0</v>
      </c>
      <c r="CH17" s="1109">
        <v>4.0</v>
      </c>
      <c r="CI17" s="1109">
        <v>4.0</v>
      </c>
      <c r="CJ17" s="1109">
        <v>4.0</v>
      </c>
      <c r="CK17" s="1109">
        <v>3.0</v>
      </c>
      <c r="CL17" s="1109">
        <v>3.0</v>
      </c>
      <c r="CM17" s="1108">
        <v>0.0</v>
      </c>
      <c r="CN17" s="1108">
        <v>0.0</v>
      </c>
      <c r="CO17" s="1110">
        <v>0.0</v>
      </c>
      <c r="CP17" s="1109">
        <v>4.0</v>
      </c>
      <c r="CQ17" s="1108">
        <v>0.0</v>
      </c>
      <c r="CR17" s="1108">
        <v>0.0</v>
      </c>
      <c r="CS17" s="1108">
        <v>0.0</v>
      </c>
      <c r="CT17" s="1108">
        <v>0.0</v>
      </c>
      <c r="CU17" s="1108">
        <v>0.0</v>
      </c>
      <c r="CV17" s="796"/>
      <c r="CW17" s="1108"/>
      <c r="CX17" s="1108"/>
      <c r="CY17" s="1108"/>
      <c r="CZ17" s="1108"/>
      <c r="DA17" s="1108"/>
      <c r="DB17" s="1108"/>
      <c r="DC17" s="1108"/>
      <c r="DD17" s="1108"/>
      <c r="DE17" s="1108"/>
      <c r="DF17" s="1108"/>
      <c r="DG17" s="1108"/>
      <c r="DH17" s="1108"/>
      <c r="DI17" s="1108"/>
      <c r="DJ17" s="1108"/>
      <c r="DK17" s="1108"/>
      <c r="DL17" s="1108"/>
      <c r="DM17" s="1108"/>
      <c r="DN17" s="1108"/>
      <c r="DO17" s="1108"/>
      <c r="DP17" s="1108"/>
      <c r="DQ17" s="1108"/>
      <c r="DR17" s="1108"/>
      <c r="DS17" s="1108"/>
      <c r="DT17" s="1108"/>
      <c r="DU17" s="1108"/>
      <c r="DV17" s="1109">
        <v>8.0</v>
      </c>
      <c r="DW17" s="1109">
        <v>8.0</v>
      </c>
      <c r="DX17" s="1109">
        <v>8.0</v>
      </c>
      <c r="DY17" s="1109">
        <v>23.0</v>
      </c>
      <c r="DZ17" s="1109">
        <v>23.0</v>
      </c>
      <c r="EA17" s="1109">
        <v>23.0</v>
      </c>
      <c r="EB17" s="1109">
        <v>22.0</v>
      </c>
      <c r="EC17" s="1109">
        <v>8.0</v>
      </c>
      <c r="ED17" s="1109">
        <v>8.0</v>
      </c>
      <c r="EE17" s="1109">
        <v>5.0</v>
      </c>
      <c r="EF17" s="1109">
        <v>5.0</v>
      </c>
      <c r="EG17" s="1109">
        <v>3.0</v>
      </c>
      <c r="EH17" s="1109">
        <v>3.0</v>
      </c>
      <c r="EI17" s="1109">
        <v>3.0</v>
      </c>
      <c r="EJ17" s="1109">
        <v>3.0</v>
      </c>
      <c r="EK17" s="1111">
        <v>3.0</v>
      </c>
      <c r="EL17" s="1109">
        <v>4.0</v>
      </c>
      <c r="EM17" s="1109">
        <v>2.0</v>
      </c>
      <c r="EN17" s="1108">
        <v>0.0</v>
      </c>
      <c r="EO17" s="1108">
        <v>0.0</v>
      </c>
      <c r="EP17" s="1108">
        <v>0.0</v>
      </c>
      <c r="EQ17" s="1108">
        <v>0.0</v>
      </c>
      <c r="ER17" s="796"/>
      <c r="ES17" s="1107"/>
      <c r="ET17" s="1107"/>
      <c r="EU17" s="1107"/>
      <c r="EV17" s="1107"/>
      <c r="EW17" s="1107"/>
      <c r="EX17" s="1107"/>
      <c r="EY17" s="1107"/>
      <c r="EZ17" s="1107"/>
      <c r="FA17" s="1107"/>
      <c r="FB17" s="1107"/>
      <c r="FC17" s="1107"/>
      <c r="FD17" s="1107"/>
      <c r="FE17" s="1107"/>
      <c r="FF17" s="1107"/>
      <c r="FG17" s="1107"/>
      <c r="FH17" s="1107"/>
      <c r="FI17" s="1107"/>
      <c r="FJ17" s="1107"/>
      <c r="FK17" s="1107"/>
      <c r="FL17" s="1107"/>
      <c r="FM17" s="1106">
        <v>16.0</v>
      </c>
      <c r="FN17" s="1109">
        <v>16.0</v>
      </c>
      <c r="FO17" s="1109">
        <v>16.0</v>
      </c>
      <c r="FP17" s="1109">
        <v>14.0</v>
      </c>
      <c r="FQ17" s="1109">
        <v>14.0</v>
      </c>
      <c r="FR17" s="1109">
        <v>12.0</v>
      </c>
      <c r="FS17" s="1109">
        <v>12.0</v>
      </c>
      <c r="FT17" s="1109">
        <v>12.0</v>
      </c>
      <c r="FU17" s="1109">
        <v>12.0</v>
      </c>
      <c r="FV17" s="1109">
        <v>12.0</v>
      </c>
      <c r="FW17" s="1109">
        <v>12.0</v>
      </c>
      <c r="FX17" s="1109">
        <v>12.0</v>
      </c>
      <c r="FY17" s="1109">
        <v>9.0</v>
      </c>
      <c r="FZ17" s="1109">
        <v>9.0</v>
      </c>
      <c r="GA17" s="1109">
        <v>9.0</v>
      </c>
      <c r="GB17" s="1109">
        <v>9.0</v>
      </c>
      <c r="GC17" s="1109">
        <v>6.0</v>
      </c>
      <c r="GD17" s="1109">
        <v>6.0</v>
      </c>
      <c r="GE17" s="1109">
        <v>6.0</v>
      </c>
      <c r="GF17" s="1109">
        <v>3.0</v>
      </c>
      <c r="GG17" s="1110">
        <v>0.0</v>
      </c>
      <c r="GH17" s="1109">
        <v>5.0</v>
      </c>
      <c r="GI17" s="1109">
        <v>2.0</v>
      </c>
      <c r="GJ17" s="1108">
        <v>0.0</v>
      </c>
      <c r="GK17" s="1108">
        <v>0.0</v>
      </c>
      <c r="GL17" s="1108">
        <v>0.0</v>
      </c>
      <c r="GM17" s="1108">
        <v>0.0</v>
      </c>
      <c r="GN17" s="796"/>
      <c r="GO17" s="1106"/>
      <c r="GP17" s="1109"/>
      <c r="GQ17" s="1109"/>
      <c r="GR17" s="1109"/>
      <c r="GS17" s="1109"/>
      <c r="GT17" s="1109">
        <v>16.0</v>
      </c>
      <c r="GU17" s="1109">
        <v>16.0</v>
      </c>
      <c r="GV17" s="1109">
        <v>14.0</v>
      </c>
      <c r="GW17" s="1109">
        <v>14.0</v>
      </c>
      <c r="GX17" s="1109">
        <v>12.0</v>
      </c>
      <c r="GY17" s="1109">
        <v>12.0</v>
      </c>
      <c r="GZ17" s="1109">
        <v>12.0</v>
      </c>
      <c r="HA17" s="1109">
        <v>12.0</v>
      </c>
      <c r="HB17" s="1109">
        <v>12.0</v>
      </c>
      <c r="HC17" s="1109">
        <v>12.0</v>
      </c>
      <c r="HD17" s="1109">
        <v>12.0</v>
      </c>
      <c r="HE17" s="1109">
        <v>9.0</v>
      </c>
      <c r="HF17" s="1109">
        <v>9.0</v>
      </c>
      <c r="HG17" s="1109">
        <v>9.0</v>
      </c>
      <c r="HH17" s="1109">
        <v>9.0</v>
      </c>
      <c r="HI17" s="1109">
        <v>6.0</v>
      </c>
      <c r="HJ17" s="1109">
        <v>6.0</v>
      </c>
      <c r="HK17" s="1109">
        <v>6.0</v>
      </c>
      <c r="HL17" s="1109">
        <v>3.0</v>
      </c>
      <c r="HM17" s="1108"/>
      <c r="HN17" s="1108"/>
      <c r="HO17" s="1108"/>
      <c r="HP17" s="1108"/>
      <c r="HQ17" s="1108"/>
      <c r="HR17" s="1108"/>
      <c r="HS17" s="1108"/>
      <c r="HT17" s="1108"/>
      <c r="HU17" s="1108"/>
      <c r="HV17" s="1108"/>
      <c r="HW17" s="1108"/>
      <c r="HX17" s="1108"/>
      <c r="HY17" s="1108"/>
      <c r="HZ17" s="1108"/>
      <c r="IA17" s="1108"/>
      <c r="IB17" s="1108"/>
      <c r="IC17" s="1110">
        <v>0.0</v>
      </c>
      <c r="ID17" s="1109">
        <v>5.0</v>
      </c>
      <c r="IE17" s="1109">
        <v>5.0</v>
      </c>
      <c r="IF17" s="1108">
        <v>0.0</v>
      </c>
      <c r="IG17" s="1108">
        <v>0.0</v>
      </c>
      <c r="IH17" s="1108">
        <v>0.0</v>
      </c>
      <c r="II17" s="1108">
        <v>0.0</v>
      </c>
      <c r="IJ17" s="796"/>
      <c r="IK17" s="1108"/>
      <c r="IL17" s="1109">
        <v>16.0</v>
      </c>
      <c r="IM17" s="1109">
        <v>16.0</v>
      </c>
      <c r="IN17" s="1109">
        <v>16.0</v>
      </c>
      <c r="IO17" s="1109">
        <v>16.0</v>
      </c>
      <c r="IP17" s="1109">
        <v>14.0</v>
      </c>
      <c r="IQ17" s="1109">
        <v>14.0</v>
      </c>
      <c r="IR17" s="1109">
        <v>14.0</v>
      </c>
      <c r="IS17" s="1109">
        <v>14.0</v>
      </c>
      <c r="IT17" s="1109">
        <v>12.0</v>
      </c>
      <c r="IU17" s="1109">
        <v>12.0</v>
      </c>
      <c r="IV17" s="1109">
        <v>12.0</v>
      </c>
      <c r="IW17" s="1109">
        <v>12.0</v>
      </c>
      <c r="IX17" s="1109">
        <v>12.0</v>
      </c>
      <c r="IY17" s="1109">
        <v>12.0</v>
      </c>
      <c r="IZ17" s="1109">
        <v>12.0</v>
      </c>
      <c r="JA17" s="1109">
        <v>9.0</v>
      </c>
      <c r="JB17" s="1109">
        <v>9.0</v>
      </c>
      <c r="JC17" s="1109">
        <v>9.0</v>
      </c>
      <c r="JD17" s="1109">
        <v>9.0</v>
      </c>
      <c r="JE17" s="1109">
        <v>6.0</v>
      </c>
      <c r="JF17" s="1109">
        <v>6.0</v>
      </c>
      <c r="JG17" s="1109">
        <v>6.0</v>
      </c>
      <c r="JH17" s="1109">
        <v>3.0</v>
      </c>
      <c r="JI17" s="1108"/>
      <c r="JJ17" s="1108"/>
      <c r="JK17" s="1108"/>
      <c r="JL17" s="1108"/>
      <c r="JM17" s="1108"/>
      <c r="JN17" s="1108"/>
      <c r="JO17" s="1108"/>
      <c r="JP17" s="1108"/>
      <c r="JQ17" s="1108"/>
      <c r="JR17" s="1108"/>
      <c r="JS17" s="1108"/>
      <c r="JT17" s="1108"/>
      <c r="JU17" s="1108"/>
      <c r="JV17" s="1108"/>
      <c r="JW17" s="1108"/>
      <c r="JX17" s="1108"/>
      <c r="JY17" s="1110">
        <v>0.0</v>
      </c>
      <c r="JZ17" s="1109">
        <v>5.0</v>
      </c>
      <c r="KA17" s="1109">
        <v>5.0</v>
      </c>
      <c r="KB17" s="1108">
        <v>0.0</v>
      </c>
      <c r="KC17" s="1108">
        <v>0.0</v>
      </c>
      <c r="KD17" s="1108">
        <v>0.0</v>
      </c>
      <c r="KE17" s="1108">
        <v>0.0</v>
      </c>
    </row>
    <row r="18">
      <c r="A18" s="1113" t="s">
        <v>492</v>
      </c>
      <c r="B18" s="1106"/>
      <c r="C18" s="1106" t="str">
        <f t="shared" si="3"/>
        <v>#N/A</v>
      </c>
      <c r="D18" s="1107"/>
      <c r="E18" s="1107"/>
      <c r="F18" s="1107"/>
      <c r="G18" s="1107"/>
      <c r="H18" s="1107"/>
      <c r="I18" s="1107"/>
      <c r="J18" s="1107"/>
      <c r="K18" s="1107"/>
      <c r="L18" s="1108"/>
      <c r="M18" s="1108"/>
      <c r="N18" s="1108"/>
      <c r="O18" s="1108"/>
      <c r="P18" s="1108"/>
      <c r="Q18" s="1108"/>
      <c r="R18" s="1108"/>
      <c r="S18" s="1108"/>
      <c r="T18" s="1108"/>
      <c r="U18" s="1108"/>
      <c r="V18" s="1108"/>
      <c r="W18" s="1108"/>
      <c r="X18" s="1108"/>
      <c r="Y18" s="1108"/>
      <c r="Z18" s="1108"/>
      <c r="AA18" s="1108"/>
      <c r="AB18" s="1108"/>
      <c r="AC18" s="1108"/>
      <c r="AD18" s="1108"/>
      <c r="AE18" s="1108"/>
      <c r="AF18" s="1109">
        <v>6.0</v>
      </c>
      <c r="AG18" s="1109">
        <v>8.0</v>
      </c>
      <c r="AH18" s="1109">
        <v>8.0</v>
      </c>
      <c r="AI18" s="1109">
        <v>8.0</v>
      </c>
      <c r="AJ18" s="1109">
        <v>8.0</v>
      </c>
      <c r="AK18" s="1109">
        <v>4.0</v>
      </c>
      <c r="AL18" s="1109">
        <v>4.0</v>
      </c>
      <c r="AM18" s="1109">
        <v>4.0</v>
      </c>
      <c r="AN18" s="1109">
        <v>4.0</v>
      </c>
      <c r="AO18" s="1109">
        <v>4.0</v>
      </c>
      <c r="AP18" s="1109">
        <v>4.0</v>
      </c>
      <c r="AQ18" s="1108">
        <v>0.0</v>
      </c>
      <c r="AR18" s="1108">
        <v>0.0</v>
      </c>
      <c r="AS18" s="1110">
        <v>0.0</v>
      </c>
      <c r="AT18" s="1108">
        <v>0.0</v>
      </c>
      <c r="AU18" s="1108">
        <v>0.0</v>
      </c>
      <c r="AV18" s="1108">
        <v>0.0</v>
      </c>
      <c r="AW18" s="1108">
        <v>0.0</v>
      </c>
      <c r="AX18" s="1108">
        <v>0.0</v>
      </c>
      <c r="AY18" s="1108">
        <v>0.0</v>
      </c>
      <c r="AZ18" s="796"/>
      <c r="BA18" s="1108"/>
      <c r="BB18" s="1108"/>
      <c r="BC18" s="1108"/>
      <c r="BD18" s="1108"/>
      <c r="BE18" s="1108"/>
      <c r="BF18" s="1108"/>
      <c r="BG18" s="1108"/>
      <c r="BH18" s="1108"/>
      <c r="BI18" s="1108"/>
      <c r="BJ18" s="1108"/>
      <c r="BK18" s="1108"/>
      <c r="BL18" s="1108"/>
      <c r="BM18" s="1108"/>
      <c r="BN18" s="1108"/>
      <c r="BO18" s="1108"/>
      <c r="BP18" s="1108"/>
      <c r="BQ18" s="1108"/>
      <c r="BR18" s="1108"/>
      <c r="BS18" s="1108"/>
      <c r="BT18" s="1108"/>
      <c r="BU18" s="1108"/>
      <c r="BV18" s="1108"/>
      <c r="BW18" s="1108"/>
      <c r="BX18" s="1108"/>
      <c r="BY18" s="1108"/>
      <c r="BZ18" s="1108"/>
      <c r="CA18" s="1109">
        <v>6.0</v>
      </c>
      <c r="CB18" s="1109">
        <v>6.0</v>
      </c>
      <c r="CC18" s="1109">
        <v>18.0</v>
      </c>
      <c r="CD18" s="1109">
        <v>18.0</v>
      </c>
      <c r="CE18" s="1109">
        <v>18.0</v>
      </c>
      <c r="CF18" s="1109">
        <v>18.0</v>
      </c>
      <c r="CG18" s="1109">
        <v>6.0</v>
      </c>
      <c r="CH18" s="1109">
        <v>6.0</v>
      </c>
      <c r="CI18" s="1109">
        <v>6.0</v>
      </c>
      <c r="CJ18" s="1109">
        <v>6.0</v>
      </c>
      <c r="CK18" s="1109">
        <v>6.0</v>
      </c>
      <c r="CL18" s="1109">
        <v>6.0</v>
      </c>
      <c r="CM18" s="1108">
        <v>0.0</v>
      </c>
      <c r="CN18" s="1108">
        <v>0.0</v>
      </c>
      <c r="CO18" s="1110">
        <v>0.0</v>
      </c>
      <c r="CP18" s="1108">
        <v>0.0</v>
      </c>
      <c r="CQ18" s="1108">
        <v>0.0</v>
      </c>
      <c r="CR18" s="1108">
        <v>0.0</v>
      </c>
      <c r="CS18" s="1108">
        <v>0.0</v>
      </c>
      <c r="CT18" s="1108">
        <v>0.0</v>
      </c>
      <c r="CU18" s="1108">
        <v>0.0</v>
      </c>
      <c r="CV18" s="796"/>
      <c r="CW18" s="1108"/>
      <c r="CX18" s="1108"/>
      <c r="CY18" s="1108"/>
      <c r="CZ18" s="1108"/>
      <c r="DA18" s="1108"/>
      <c r="DB18" s="1108"/>
      <c r="DC18" s="1108"/>
      <c r="DD18" s="1108"/>
      <c r="DE18" s="1108"/>
      <c r="DF18" s="1108"/>
      <c r="DG18" s="1108"/>
      <c r="DH18" s="1108"/>
      <c r="DI18" s="1108"/>
      <c r="DJ18" s="1108"/>
      <c r="DK18" s="1108"/>
      <c r="DL18" s="1108"/>
      <c r="DM18" s="1108"/>
      <c r="DN18" s="1108"/>
      <c r="DO18" s="1108"/>
      <c r="DP18" s="1108"/>
      <c r="DQ18" s="1108"/>
      <c r="DR18" s="1108"/>
      <c r="DS18" s="1108"/>
      <c r="DT18" s="1108"/>
      <c r="DU18" s="1108"/>
      <c r="DV18" s="1109">
        <v>13.0</v>
      </c>
      <c r="DW18" s="1109">
        <v>13.0</v>
      </c>
      <c r="DX18" s="1109">
        <v>13.0</v>
      </c>
      <c r="DY18" s="1109">
        <v>38.0</v>
      </c>
      <c r="DZ18" s="1109">
        <v>38.0</v>
      </c>
      <c r="EA18" s="1109">
        <v>38.0</v>
      </c>
      <c r="EB18" s="1109">
        <v>36.0</v>
      </c>
      <c r="EC18" s="1109">
        <v>13.0</v>
      </c>
      <c r="ED18" s="1109">
        <v>13.0</v>
      </c>
      <c r="EE18" s="1109">
        <v>8.0</v>
      </c>
      <c r="EF18" s="1109">
        <v>8.0</v>
      </c>
      <c r="EG18" s="1109">
        <v>5.0</v>
      </c>
      <c r="EH18" s="1109">
        <v>5.0</v>
      </c>
      <c r="EI18" s="1109">
        <v>5.0</v>
      </c>
      <c r="EJ18" s="1109">
        <v>5.0</v>
      </c>
      <c r="EK18" s="1111">
        <v>5.0</v>
      </c>
      <c r="EL18" s="1109">
        <v>4.0</v>
      </c>
      <c r="EM18" s="1109">
        <v>2.0</v>
      </c>
      <c r="EN18" s="1108">
        <v>0.0</v>
      </c>
      <c r="EO18" s="1108">
        <v>0.0</v>
      </c>
      <c r="EP18" s="1108">
        <v>0.0</v>
      </c>
      <c r="EQ18" s="1108">
        <v>0.0</v>
      </c>
      <c r="ER18" s="796"/>
      <c r="ES18" s="1107"/>
      <c r="ET18" s="1107"/>
      <c r="EU18" s="1107"/>
      <c r="EV18" s="1107"/>
      <c r="EW18" s="1107"/>
      <c r="EX18" s="1107"/>
      <c r="EY18" s="1107"/>
      <c r="EZ18" s="1107"/>
      <c r="FA18" s="1107"/>
      <c r="FB18" s="1107"/>
      <c r="FC18" s="1107"/>
      <c r="FD18" s="1107"/>
      <c r="FE18" s="1107"/>
      <c r="FF18" s="1107"/>
      <c r="FG18" s="1107"/>
      <c r="FH18" s="1107"/>
      <c r="FI18" s="1107"/>
      <c r="FJ18" s="1107"/>
      <c r="FK18" s="1107"/>
      <c r="FL18" s="1107"/>
      <c r="FM18" s="1106">
        <v>16.0</v>
      </c>
      <c r="FN18" s="1109">
        <v>16.0</v>
      </c>
      <c r="FO18" s="1109">
        <v>16.0</v>
      </c>
      <c r="FP18" s="1109">
        <v>14.0</v>
      </c>
      <c r="FQ18" s="1109">
        <v>14.0</v>
      </c>
      <c r="FR18" s="1109">
        <v>12.0</v>
      </c>
      <c r="FS18" s="1109">
        <v>12.0</v>
      </c>
      <c r="FT18" s="1109">
        <v>12.0</v>
      </c>
      <c r="FU18" s="1109">
        <v>12.0</v>
      </c>
      <c r="FV18" s="1109">
        <v>12.0</v>
      </c>
      <c r="FW18" s="1109">
        <v>12.0</v>
      </c>
      <c r="FX18" s="1109">
        <v>12.0</v>
      </c>
      <c r="FY18" s="1109">
        <v>9.0</v>
      </c>
      <c r="FZ18" s="1109">
        <v>9.0</v>
      </c>
      <c r="GA18" s="1109">
        <v>9.0</v>
      </c>
      <c r="GB18" s="1109">
        <v>9.0</v>
      </c>
      <c r="GC18" s="1109">
        <v>6.0</v>
      </c>
      <c r="GD18" s="1109">
        <v>6.0</v>
      </c>
      <c r="GE18" s="1109">
        <v>6.0</v>
      </c>
      <c r="GF18" s="1109">
        <v>3.0</v>
      </c>
      <c r="GG18" s="1111">
        <v>13.0</v>
      </c>
      <c r="GH18" s="1108">
        <v>0.0</v>
      </c>
      <c r="GI18" s="1108">
        <v>0.0</v>
      </c>
      <c r="GJ18" s="1108">
        <v>0.0</v>
      </c>
      <c r="GK18" s="1108">
        <v>0.0</v>
      </c>
      <c r="GL18" s="1108">
        <v>0.0</v>
      </c>
      <c r="GM18" s="1108">
        <v>0.0</v>
      </c>
      <c r="GN18" s="796"/>
      <c r="GO18" s="1106"/>
      <c r="GP18" s="1109"/>
      <c r="GQ18" s="1109"/>
      <c r="GR18" s="1109"/>
      <c r="GS18" s="1109"/>
      <c r="GT18" s="1109">
        <v>16.0</v>
      </c>
      <c r="GU18" s="1109">
        <v>16.0</v>
      </c>
      <c r="GV18" s="1109">
        <v>14.0</v>
      </c>
      <c r="GW18" s="1109">
        <v>14.0</v>
      </c>
      <c r="GX18" s="1109">
        <v>12.0</v>
      </c>
      <c r="GY18" s="1109">
        <v>12.0</v>
      </c>
      <c r="GZ18" s="1109">
        <v>12.0</v>
      </c>
      <c r="HA18" s="1109">
        <v>12.0</v>
      </c>
      <c r="HB18" s="1109">
        <v>12.0</v>
      </c>
      <c r="HC18" s="1109">
        <v>12.0</v>
      </c>
      <c r="HD18" s="1109">
        <v>12.0</v>
      </c>
      <c r="HE18" s="1109">
        <v>9.0</v>
      </c>
      <c r="HF18" s="1109">
        <v>9.0</v>
      </c>
      <c r="HG18" s="1109">
        <v>9.0</v>
      </c>
      <c r="HH18" s="1109">
        <v>9.0</v>
      </c>
      <c r="HI18" s="1109">
        <v>6.0</v>
      </c>
      <c r="HJ18" s="1109">
        <v>6.0</v>
      </c>
      <c r="HK18" s="1109">
        <v>6.0</v>
      </c>
      <c r="HL18" s="1109">
        <v>3.0</v>
      </c>
      <c r="HM18" s="1108"/>
      <c r="HN18" s="1108"/>
      <c r="HO18" s="1108"/>
      <c r="HP18" s="1108"/>
      <c r="HQ18" s="1108"/>
      <c r="HR18" s="1108"/>
      <c r="HS18" s="1108"/>
      <c r="HT18" s="1108"/>
      <c r="HU18" s="1108"/>
      <c r="HV18" s="1108"/>
      <c r="HW18" s="1108"/>
      <c r="HX18" s="1108"/>
      <c r="HY18" s="1108"/>
      <c r="HZ18" s="1108"/>
      <c r="IA18" s="1108"/>
      <c r="IB18" s="1108"/>
      <c r="IC18" s="1110"/>
      <c r="ID18" s="1109">
        <v>5.0</v>
      </c>
      <c r="IE18" s="1109">
        <v>5.0</v>
      </c>
      <c r="IF18" s="1108">
        <v>0.0</v>
      </c>
      <c r="IG18" s="1108">
        <v>0.0</v>
      </c>
      <c r="IH18" s="1108">
        <v>0.0</v>
      </c>
      <c r="II18" s="1108">
        <v>0.0</v>
      </c>
      <c r="IJ18" s="796"/>
      <c r="IK18" s="1108"/>
      <c r="IL18" s="1109">
        <v>16.0</v>
      </c>
      <c r="IM18" s="1109">
        <v>16.0</v>
      </c>
      <c r="IN18" s="1109">
        <v>16.0</v>
      </c>
      <c r="IO18" s="1109">
        <v>16.0</v>
      </c>
      <c r="IP18" s="1109">
        <v>14.0</v>
      </c>
      <c r="IQ18" s="1109">
        <v>14.0</v>
      </c>
      <c r="IR18" s="1109">
        <v>14.0</v>
      </c>
      <c r="IS18" s="1109">
        <v>14.0</v>
      </c>
      <c r="IT18" s="1109">
        <v>12.0</v>
      </c>
      <c r="IU18" s="1109">
        <v>12.0</v>
      </c>
      <c r="IV18" s="1109">
        <v>12.0</v>
      </c>
      <c r="IW18" s="1109">
        <v>12.0</v>
      </c>
      <c r="IX18" s="1109">
        <v>12.0</v>
      </c>
      <c r="IY18" s="1109">
        <v>12.0</v>
      </c>
      <c r="IZ18" s="1109">
        <v>12.0</v>
      </c>
      <c r="JA18" s="1109">
        <v>9.0</v>
      </c>
      <c r="JB18" s="1109">
        <v>9.0</v>
      </c>
      <c r="JC18" s="1109">
        <v>9.0</v>
      </c>
      <c r="JD18" s="1109">
        <v>9.0</v>
      </c>
      <c r="JE18" s="1109">
        <v>6.0</v>
      </c>
      <c r="JF18" s="1109">
        <v>6.0</v>
      </c>
      <c r="JG18" s="1109">
        <v>6.0</v>
      </c>
      <c r="JH18" s="1109">
        <v>3.0</v>
      </c>
      <c r="JI18" s="1108"/>
      <c r="JJ18" s="1108"/>
      <c r="JK18" s="1108"/>
      <c r="JL18" s="1108"/>
      <c r="JM18" s="1108"/>
      <c r="JN18" s="1108"/>
      <c r="JO18" s="1108"/>
      <c r="JP18" s="1108"/>
      <c r="JQ18" s="1108"/>
      <c r="JR18" s="1108"/>
      <c r="JS18" s="1108"/>
      <c r="JT18" s="1108"/>
      <c r="JU18" s="1108"/>
      <c r="JV18" s="1108"/>
      <c r="JW18" s="1108"/>
      <c r="JX18" s="1108"/>
      <c r="JY18" s="1110"/>
      <c r="JZ18" s="1109">
        <v>5.0</v>
      </c>
      <c r="KA18" s="1109">
        <v>5.0</v>
      </c>
      <c r="KB18" s="1108">
        <v>0.0</v>
      </c>
      <c r="KC18" s="1108">
        <v>0.0</v>
      </c>
      <c r="KD18" s="1108">
        <v>0.0</v>
      </c>
      <c r="KE18" s="1108">
        <v>0.0</v>
      </c>
    </row>
    <row r="19">
      <c r="A19" s="1113" t="s">
        <v>493</v>
      </c>
      <c r="B19" s="1106"/>
      <c r="C19" s="1106" t="str">
        <f t="shared" si="3"/>
        <v>#N/A</v>
      </c>
      <c r="D19" s="1107"/>
      <c r="E19" s="1107"/>
      <c r="F19" s="1107"/>
      <c r="G19" s="1107"/>
      <c r="H19" s="1107"/>
      <c r="I19" s="1107"/>
      <c r="J19" s="1107"/>
      <c r="K19" s="1107"/>
      <c r="L19" s="1108"/>
      <c r="M19" s="1108"/>
      <c r="N19" s="1108"/>
      <c r="O19" s="1108"/>
      <c r="P19" s="1108"/>
      <c r="Q19" s="1108"/>
      <c r="R19" s="1108"/>
      <c r="S19" s="1108"/>
      <c r="T19" s="1108"/>
      <c r="U19" s="1108"/>
      <c r="V19" s="1108"/>
      <c r="W19" s="1108"/>
      <c r="X19" s="1108"/>
      <c r="Y19" s="1108"/>
      <c r="Z19" s="1108"/>
      <c r="AA19" s="1108"/>
      <c r="AB19" s="1108"/>
      <c r="AC19" s="1108"/>
      <c r="AD19" s="1108"/>
      <c r="AE19" s="1108"/>
      <c r="AF19" s="1109"/>
      <c r="AG19" s="1109"/>
      <c r="AH19" s="1109"/>
      <c r="AI19" s="1109"/>
      <c r="AJ19" s="1109"/>
      <c r="AK19" s="1109"/>
      <c r="AL19" s="1109"/>
      <c r="AM19" s="1109"/>
      <c r="AN19" s="1109"/>
      <c r="AO19" s="1109"/>
      <c r="AP19" s="1109"/>
      <c r="AQ19" s="1109"/>
      <c r="AR19" s="1109"/>
      <c r="AS19" s="1111"/>
      <c r="AT19" s="1108"/>
      <c r="AU19" s="1108"/>
      <c r="AV19" s="1108"/>
      <c r="AW19" s="1108"/>
      <c r="AX19" s="1108"/>
      <c r="AY19" s="1108"/>
      <c r="AZ19" s="796"/>
      <c r="BA19" s="1108"/>
      <c r="BB19" s="1108"/>
      <c r="BC19" s="1108"/>
      <c r="BD19" s="1108"/>
      <c r="BE19" s="1108"/>
      <c r="BF19" s="1108"/>
      <c r="BG19" s="1108"/>
      <c r="BH19" s="1108"/>
      <c r="BI19" s="1108"/>
      <c r="BJ19" s="1108"/>
      <c r="BK19" s="1108"/>
      <c r="BL19" s="1108"/>
      <c r="BM19" s="1108"/>
      <c r="BN19" s="1108"/>
      <c r="BO19" s="1108"/>
      <c r="BP19" s="1108"/>
      <c r="BQ19" s="1108"/>
      <c r="BR19" s="1108"/>
      <c r="BS19" s="1108"/>
      <c r="BT19" s="1108"/>
      <c r="BU19" s="1108"/>
      <c r="BV19" s="1108"/>
      <c r="BW19" s="1108"/>
      <c r="BX19" s="1108"/>
      <c r="BY19" s="1108"/>
      <c r="BZ19" s="1108"/>
      <c r="CA19" s="1109">
        <v>3.0</v>
      </c>
      <c r="CB19" s="1109">
        <v>3.0</v>
      </c>
      <c r="CC19" s="1109">
        <v>8.0</v>
      </c>
      <c r="CD19" s="1109">
        <v>8.0</v>
      </c>
      <c r="CE19" s="1109">
        <v>8.0</v>
      </c>
      <c r="CF19" s="1109">
        <v>8.0</v>
      </c>
      <c r="CG19" s="1109">
        <v>6.0</v>
      </c>
      <c r="CH19" s="1109">
        <v>6.0</v>
      </c>
      <c r="CI19" s="1109">
        <v>6.0</v>
      </c>
      <c r="CJ19" s="1109">
        <v>6.0</v>
      </c>
      <c r="CK19" s="1109">
        <v>4.0</v>
      </c>
      <c r="CL19" s="1109">
        <v>4.0</v>
      </c>
      <c r="CM19" s="1109">
        <v>4.0</v>
      </c>
      <c r="CN19" s="1109">
        <v>4.0</v>
      </c>
      <c r="CO19" s="1110"/>
      <c r="CP19" s="1109"/>
      <c r="CQ19" s="1109"/>
      <c r="CR19" s="1108"/>
      <c r="CS19" s="1108"/>
      <c r="CT19" s="1108"/>
      <c r="CU19" s="1108"/>
      <c r="CV19" s="796"/>
      <c r="CW19" s="1108"/>
      <c r="CX19" s="1108"/>
      <c r="CY19" s="1108"/>
      <c r="CZ19" s="1108"/>
      <c r="DA19" s="1108"/>
      <c r="DB19" s="1108"/>
      <c r="DC19" s="1108"/>
      <c r="DD19" s="1108"/>
      <c r="DE19" s="1108"/>
      <c r="DF19" s="1108"/>
      <c r="DG19" s="1108"/>
      <c r="DH19" s="1108"/>
      <c r="DI19" s="1108"/>
      <c r="DJ19" s="1108"/>
      <c r="DK19" s="1108"/>
      <c r="DL19" s="1108"/>
      <c r="DM19" s="1108"/>
      <c r="DN19" s="1108"/>
      <c r="DO19" s="1108"/>
      <c r="DP19" s="1108"/>
      <c r="DQ19" s="1108"/>
      <c r="DR19" s="1108"/>
      <c r="DS19" s="1108"/>
      <c r="DT19" s="1108"/>
      <c r="DU19" s="1108"/>
      <c r="DV19" s="1108"/>
      <c r="DW19" s="1109">
        <v>4.0</v>
      </c>
      <c r="DX19" s="1109">
        <v>4.0</v>
      </c>
      <c r="DY19" s="1109">
        <v>14.0</v>
      </c>
      <c r="DZ19" s="1109">
        <v>14.0</v>
      </c>
      <c r="EA19" s="1109">
        <v>14.0</v>
      </c>
      <c r="EB19" s="1109">
        <v>14.0</v>
      </c>
      <c r="EC19" s="1109">
        <v>10.0</v>
      </c>
      <c r="ED19" s="1109">
        <v>10.0</v>
      </c>
      <c r="EE19" s="1109">
        <v>10.0</v>
      </c>
      <c r="EF19" s="1109">
        <v>10.0</v>
      </c>
      <c r="EG19" s="1109">
        <v>8.0</v>
      </c>
      <c r="EH19" s="1109">
        <v>6.0</v>
      </c>
      <c r="EI19" s="1109">
        <v>6.0</v>
      </c>
      <c r="EJ19" s="1109">
        <v>6.0</v>
      </c>
      <c r="EK19" s="1111">
        <v>40.0</v>
      </c>
      <c r="EL19" s="1109">
        <v>4.0</v>
      </c>
      <c r="EM19" s="1109">
        <v>4.0</v>
      </c>
      <c r="EN19" s="1108"/>
      <c r="EO19" s="1108"/>
      <c r="EP19" s="1108"/>
      <c r="EQ19" s="1108"/>
      <c r="ER19" s="796"/>
      <c r="ES19" s="1107"/>
      <c r="ET19" s="1107"/>
      <c r="EU19" s="1107"/>
      <c r="EV19" s="1107"/>
      <c r="EW19" s="1107"/>
      <c r="EX19" s="1107"/>
      <c r="EY19" s="1107"/>
      <c r="EZ19" s="1107"/>
      <c r="FA19" s="1107"/>
      <c r="FB19" s="1107"/>
      <c r="FC19" s="1107"/>
      <c r="FD19" s="1107"/>
      <c r="FE19" s="1107"/>
      <c r="FF19" s="1107"/>
      <c r="FG19" s="1107"/>
      <c r="FH19" s="1107"/>
      <c r="FI19" s="1107"/>
      <c r="FJ19" s="1107"/>
      <c r="FK19" s="1107"/>
      <c r="FL19" s="1107"/>
      <c r="FM19" s="1107"/>
      <c r="FN19" s="1109">
        <v>10.0</v>
      </c>
      <c r="FO19" s="1109">
        <v>10.0</v>
      </c>
      <c r="FP19" s="1109">
        <v>10.0</v>
      </c>
      <c r="FQ19" s="1109">
        <v>10.0</v>
      </c>
      <c r="FR19" s="1109">
        <v>10.0</v>
      </c>
      <c r="FS19" s="1109">
        <v>15.0</v>
      </c>
      <c r="FT19" s="1109">
        <v>15.0</v>
      </c>
      <c r="FU19" s="1109">
        <v>15.0</v>
      </c>
      <c r="FV19" s="1109">
        <v>20.0</v>
      </c>
      <c r="FW19" s="1109">
        <v>20.0</v>
      </c>
      <c r="FX19" s="1109">
        <v>20.0</v>
      </c>
      <c r="FY19" s="1109">
        <v>20.0</v>
      </c>
      <c r="FZ19" s="1109">
        <v>20.0</v>
      </c>
      <c r="GA19" s="1109">
        <v>20.0</v>
      </c>
      <c r="GB19" s="1109">
        <v>20.0</v>
      </c>
      <c r="GC19" s="1109">
        <v>20.0</v>
      </c>
      <c r="GD19" s="1109">
        <v>20.0</v>
      </c>
      <c r="GE19" s="1109">
        <v>20.0</v>
      </c>
      <c r="GF19" s="1109">
        <v>20.0</v>
      </c>
      <c r="GG19" s="1111">
        <v>60.0</v>
      </c>
      <c r="GH19" s="1109">
        <v>5.0</v>
      </c>
      <c r="GI19" s="1109">
        <v>2.0</v>
      </c>
      <c r="GJ19" s="1108"/>
      <c r="GK19" s="1108"/>
      <c r="GL19" s="1108"/>
      <c r="GM19" s="1108"/>
      <c r="GN19" s="796"/>
      <c r="GO19" s="1106"/>
      <c r="GP19" s="1109"/>
      <c r="GQ19" s="1109"/>
      <c r="GR19" s="1109"/>
      <c r="GS19" s="1109"/>
      <c r="GT19" s="1109">
        <v>8.0</v>
      </c>
      <c r="GU19" s="1109">
        <v>8.0</v>
      </c>
      <c r="GV19" s="1109">
        <v>8.0</v>
      </c>
      <c r="GW19" s="1109">
        <v>12.0</v>
      </c>
      <c r="GX19" s="1109">
        <v>12.0</v>
      </c>
      <c r="GY19" s="1109">
        <v>12.0</v>
      </c>
      <c r="GZ19" s="1109">
        <v>12.0</v>
      </c>
      <c r="HA19" s="1109">
        <v>14.0</v>
      </c>
      <c r="HB19" s="1109">
        <v>14.0</v>
      </c>
      <c r="HC19" s="1109">
        <v>14.0</v>
      </c>
      <c r="HD19" s="1109">
        <v>14.0</v>
      </c>
      <c r="HE19" s="1109">
        <v>14.0</v>
      </c>
      <c r="HF19" s="1109">
        <v>14.0</v>
      </c>
      <c r="HG19" s="1109">
        <v>14.0</v>
      </c>
      <c r="HH19" s="1109">
        <v>14.0</v>
      </c>
      <c r="HI19" s="1109">
        <v>14.0</v>
      </c>
      <c r="HJ19" s="1109">
        <v>14.0</v>
      </c>
      <c r="HK19" s="1109">
        <v>14.0</v>
      </c>
      <c r="HL19" s="1109">
        <v>14.0</v>
      </c>
      <c r="HM19" s="1109">
        <v>14.0</v>
      </c>
      <c r="HN19" s="1109">
        <v>14.0</v>
      </c>
      <c r="HO19" s="1109">
        <v>15.0</v>
      </c>
      <c r="HP19" s="1109">
        <v>15.0</v>
      </c>
      <c r="HQ19" s="1109">
        <v>15.0</v>
      </c>
      <c r="HR19" s="1109">
        <v>20.0</v>
      </c>
      <c r="HS19" s="1109">
        <v>20.0</v>
      </c>
      <c r="HT19" s="1109">
        <v>20.0</v>
      </c>
      <c r="HU19" s="1109">
        <v>20.0</v>
      </c>
      <c r="HV19" s="1109">
        <v>20.0</v>
      </c>
      <c r="HW19" s="1109">
        <v>20.0</v>
      </c>
      <c r="HX19" s="1109">
        <v>20.0</v>
      </c>
      <c r="HY19" s="1109">
        <v>20.0</v>
      </c>
      <c r="HZ19" s="1109">
        <v>20.0</v>
      </c>
      <c r="IA19" s="1109">
        <v>20.0</v>
      </c>
      <c r="IB19" s="1109">
        <v>20.0</v>
      </c>
      <c r="IC19" s="1111">
        <v>65.0</v>
      </c>
      <c r="ID19" s="1109">
        <v>5.0</v>
      </c>
      <c r="IE19" s="1109">
        <v>2.0</v>
      </c>
      <c r="IF19" s="1108"/>
      <c r="IG19" s="1108"/>
      <c r="IH19" s="1108"/>
      <c r="II19" s="1108"/>
      <c r="IJ19" s="796"/>
      <c r="IK19" s="1108"/>
      <c r="IL19" s="1109">
        <v>6.0</v>
      </c>
      <c r="IM19" s="1109">
        <v>6.0</v>
      </c>
      <c r="IN19" s="1109">
        <v>6.0</v>
      </c>
      <c r="IO19" s="1109">
        <v>6.0</v>
      </c>
      <c r="IP19" s="1109">
        <v>8.0</v>
      </c>
      <c r="IQ19" s="1109">
        <v>8.0</v>
      </c>
      <c r="IR19" s="1109">
        <v>8.0</v>
      </c>
      <c r="IS19" s="1109">
        <v>12.0</v>
      </c>
      <c r="IT19" s="1109">
        <v>12.0</v>
      </c>
      <c r="IU19" s="1109">
        <v>12.0</v>
      </c>
      <c r="IV19" s="1109">
        <v>12.0</v>
      </c>
      <c r="IW19" s="1109">
        <v>14.0</v>
      </c>
      <c r="IX19" s="1109">
        <v>14.0</v>
      </c>
      <c r="IY19" s="1109">
        <v>14.0</v>
      </c>
      <c r="IZ19" s="1109">
        <v>14.0</v>
      </c>
      <c r="JA19" s="1109">
        <v>14.0</v>
      </c>
      <c r="JB19" s="1109">
        <v>14.0</v>
      </c>
      <c r="JC19" s="1109">
        <v>14.0</v>
      </c>
      <c r="JD19" s="1109">
        <v>14.0</v>
      </c>
      <c r="JE19" s="1109">
        <v>14.0</v>
      </c>
      <c r="JF19" s="1109">
        <v>14.0</v>
      </c>
      <c r="JG19" s="1109">
        <v>14.0</v>
      </c>
      <c r="JH19" s="1109">
        <v>14.0</v>
      </c>
      <c r="JI19" s="1109">
        <v>14.0</v>
      </c>
      <c r="JJ19" s="1109">
        <v>14.0</v>
      </c>
      <c r="JK19" s="1109">
        <v>15.0</v>
      </c>
      <c r="JL19" s="1109">
        <v>15.0</v>
      </c>
      <c r="JM19" s="1109">
        <v>15.0</v>
      </c>
      <c r="JN19" s="1109">
        <v>20.0</v>
      </c>
      <c r="JO19" s="1109">
        <v>20.0</v>
      </c>
      <c r="JP19" s="1109">
        <v>20.0</v>
      </c>
      <c r="JQ19" s="1109">
        <v>20.0</v>
      </c>
      <c r="JR19" s="1109">
        <v>20.0</v>
      </c>
      <c r="JS19" s="1109">
        <v>20.0</v>
      </c>
      <c r="JT19" s="1109">
        <v>20.0</v>
      </c>
      <c r="JU19" s="1109">
        <v>20.0</v>
      </c>
      <c r="JV19" s="1109">
        <v>20.0</v>
      </c>
      <c r="JW19" s="1109">
        <v>20.0</v>
      </c>
      <c r="JX19" s="1109">
        <v>20.0</v>
      </c>
      <c r="JY19" s="1111">
        <v>65.0</v>
      </c>
      <c r="JZ19" s="1109">
        <v>5.0</v>
      </c>
      <c r="KA19" s="1109">
        <v>2.0</v>
      </c>
      <c r="KB19" s="1108"/>
      <c r="KC19" s="1108"/>
      <c r="KD19" s="1108"/>
      <c r="KE19" s="1108"/>
    </row>
    <row r="20">
      <c r="A20" s="595" t="s">
        <v>494</v>
      </c>
      <c r="B20" s="1106"/>
      <c r="C20" s="1106" t="str">
        <f t="shared" si="3"/>
        <v>#N/A</v>
      </c>
      <c r="D20" s="1107"/>
      <c r="E20" s="1107"/>
      <c r="F20" s="1107"/>
      <c r="G20" s="1107"/>
      <c r="H20" s="1107"/>
      <c r="I20" s="1107"/>
      <c r="J20" s="1107"/>
      <c r="K20" s="1107"/>
      <c r="L20" s="1108"/>
      <c r="M20" s="1108"/>
      <c r="N20" s="1108"/>
      <c r="O20" s="1108"/>
      <c r="P20" s="1108"/>
      <c r="Q20" s="1108"/>
      <c r="R20" s="1108"/>
      <c r="S20" s="1108"/>
      <c r="T20" s="1108"/>
      <c r="U20" s="1108"/>
      <c r="V20" s="1108"/>
      <c r="W20" s="1108"/>
      <c r="X20" s="1108"/>
      <c r="Y20" s="1108"/>
      <c r="Z20" s="1108"/>
      <c r="AA20" s="1108"/>
      <c r="AB20" s="1108"/>
      <c r="AC20" s="1108"/>
      <c r="AD20" s="1108"/>
      <c r="AE20" s="1108"/>
      <c r="AF20" s="1109">
        <v>2.0</v>
      </c>
      <c r="AG20" s="1109">
        <v>4.0</v>
      </c>
      <c r="AH20" s="1109">
        <v>8.0</v>
      </c>
      <c r="AI20" s="1109">
        <v>8.0</v>
      </c>
      <c r="AJ20" s="1109">
        <v>6.0</v>
      </c>
      <c r="AK20" s="1109">
        <v>5.0</v>
      </c>
      <c r="AL20" s="1109">
        <v>5.0</v>
      </c>
      <c r="AM20" s="1109">
        <v>5.0</v>
      </c>
      <c r="AN20" s="1109">
        <v>4.0</v>
      </c>
      <c r="AO20" s="1109">
        <v>4.0</v>
      </c>
      <c r="AP20" s="1109">
        <v>2.0</v>
      </c>
      <c r="AQ20" s="1109">
        <v>1.0</v>
      </c>
      <c r="AR20" s="1109">
        <v>1.0</v>
      </c>
      <c r="AS20" s="1111">
        <v>1.0</v>
      </c>
      <c r="AT20" s="1108">
        <v>0.0</v>
      </c>
      <c r="AU20" s="1108">
        <v>0.0</v>
      </c>
      <c r="AV20" s="1108">
        <v>0.0</v>
      </c>
      <c r="AW20" s="1108">
        <v>0.0</v>
      </c>
      <c r="AX20" s="1108">
        <v>0.0</v>
      </c>
      <c r="AY20" s="1108">
        <v>0.0</v>
      </c>
      <c r="AZ20" s="796"/>
      <c r="BA20" s="1108"/>
      <c r="BB20" s="1108"/>
      <c r="BC20" s="1108"/>
      <c r="BD20" s="1108"/>
      <c r="BE20" s="1108"/>
      <c r="BF20" s="1108"/>
      <c r="BG20" s="1108"/>
      <c r="BH20" s="1108"/>
      <c r="BI20" s="1108"/>
      <c r="BJ20" s="1108"/>
      <c r="BK20" s="1108"/>
      <c r="BL20" s="1108"/>
      <c r="BM20" s="1108"/>
      <c r="BN20" s="1108"/>
      <c r="BO20" s="1108"/>
      <c r="BP20" s="1108"/>
      <c r="BQ20" s="1108"/>
      <c r="BR20" s="1108"/>
      <c r="BS20" s="1108"/>
      <c r="BT20" s="1108"/>
      <c r="BU20" s="1108"/>
      <c r="BV20" s="1108"/>
      <c r="BW20" s="1108"/>
      <c r="BX20" s="1108"/>
      <c r="BY20" s="1108"/>
      <c r="BZ20" s="1108"/>
      <c r="CA20" s="1109">
        <v>3.0</v>
      </c>
      <c r="CB20" s="1109">
        <v>3.0</v>
      </c>
      <c r="CC20" s="1109">
        <v>10.0</v>
      </c>
      <c r="CD20" s="1109">
        <v>10.0</v>
      </c>
      <c r="CE20" s="1109">
        <v>10.0</v>
      </c>
      <c r="CF20" s="1109">
        <v>10.0</v>
      </c>
      <c r="CG20" s="1109">
        <v>8.0</v>
      </c>
      <c r="CH20" s="1109">
        <v>8.0</v>
      </c>
      <c r="CI20" s="1109">
        <v>8.0</v>
      </c>
      <c r="CJ20" s="1109">
        <v>8.0</v>
      </c>
      <c r="CK20" s="1109">
        <v>6.0</v>
      </c>
      <c r="CL20" s="1109">
        <v>6.0</v>
      </c>
      <c r="CM20" s="1109">
        <v>6.0</v>
      </c>
      <c r="CN20" s="1109">
        <v>6.0</v>
      </c>
      <c r="CO20" s="1110">
        <v>28.0</v>
      </c>
      <c r="CP20" s="1109">
        <v>3.0</v>
      </c>
      <c r="CQ20" s="1109">
        <v>3.0</v>
      </c>
      <c r="CR20" s="1108">
        <v>0.0</v>
      </c>
      <c r="CS20" s="1108">
        <v>0.0</v>
      </c>
      <c r="CT20" s="1108">
        <v>0.0</v>
      </c>
      <c r="CU20" s="1108">
        <v>0.0</v>
      </c>
      <c r="CV20" s="796"/>
      <c r="CW20" s="1108"/>
      <c r="CX20" s="1108"/>
      <c r="CY20" s="1108"/>
      <c r="CZ20" s="1108"/>
      <c r="DA20" s="1108"/>
      <c r="DB20" s="1108"/>
      <c r="DC20" s="1108"/>
      <c r="DD20" s="1108"/>
      <c r="DE20" s="1108"/>
      <c r="DF20" s="1108"/>
      <c r="DG20" s="1108"/>
      <c r="DH20" s="1108"/>
      <c r="DI20" s="1108"/>
      <c r="DJ20" s="1108"/>
      <c r="DK20" s="1108"/>
      <c r="DL20" s="1108"/>
      <c r="DM20" s="1108"/>
      <c r="DN20" s="1108"/>
      <c r="DO20" s="1108"/>
      <c r="DP20" s="1108"/>
      <c r="DQ20" s="1108"/>
      <c r="DR20" s="1108"/>
      <c r="DS20" s="1108"/>
      <c r="DT20" s="1108"/>
      <c r="DU20" s="1108"/>
      <c r="DV20" s="1108">
        <v>0.0</v>
      </c>
      <c r="DW20" s="1109">
        <v>4.0</v>
      </c>
      <c r="DX20" s="1109">
        <v>4.0</v>
      </c>
      <c r="DY20" s="1109">
        <v>16.0</v>
      </c>
      <c r="DZ20" s="1109">
        <v>16.0</v>
      </c>
      <c r="EA20" s="1109">
        <v>16.0</v>
      </c>
      <c r="EB20" s="1109">
        <v>16.0</v>
      </c>
      <c r="EC20" s="1109">
        <v>12.0</v>
      </c>
      <c r="ED20" s="1109">
        <v>12.0</v>
      </c>
      <c r="EE20" s="1109">
        <v>12.0</v>
      </c>
      <c r="EF20" s="1109">
        <v>12.0</v>
      </c>
      <c r="EG20" s="1109">
        <v>8.0</v>
      </c>
      <c r="EH20" s="1109">
        <v>8.0</v>
      </c>
      <c r="EI20" s="1109">
        <v>8.0</v>
      </c>
      <c r="EJ20" s="1109">
        <v>8.0</v>
      </c>
      <c r="EK20" s="1111">
        <v>40.0</v>
      </c>
      <c r="EL20" s="1109">
        <v>4.0</v>
      </c>
      <c r="EM20" s="1109">
        <v>4.0</v>
      </c>
      <c r="EN20" s="1108">
        <v>0.0</v>
      </c>
      <c r="EO20" s="1108">
        <v>0.0</v>
      </c>
      <c r="EP20" s="1108">
        <v>0.0</v>
      </c>
      <c r="EQ20" s="1108">
        <v>0.0</v>
      </c>
      <c r="ER20" s="796"/>
      <c r="ES20" s="1107"/>
      <c r="ET20" s="1107"/>
      <c r="EU20" s="1107"/>
      <c r="EV20" s="1107"/>
      <c r="EW20" s="1107"/>
      <c r="EX20" s="1107"/>
      <c r="EY20" s="1107"/>
      <c r="EZ20" s="1107"/>
      <c r="FA20" s="1107"/>
      <c r="FB20" s="1107"/>
      <c r="FC20" s="1107"/>
      <c r="FD20" s="1107"/>
      <c r="FE20" s="1107"/>
      <c r="FF20" s="1107"/>
      <c r="FG20" s="1107"/>
      <c r="FH20" s="1107"/>
      <c r="FI20" s="1107"/>
      <c r="FJ20" s="1107"/>
      <c r="FK20" s="1107"/>
      <c r="FL20" s="1107"/>
      <c r="FM20" s="1107">
        <v>0.0</v>
      </c>
      <c r="FN20" s="1109">
        <v>10.0</v>
      </c>
      <c r="FO20" s="1109">
        <v>10.0</v>
      </c>
      <c r="FP20" s="1109">
        <v>10.0</v>
      </c>
      <c r="FQ20" s="1109">
        <v>15.0</v>
      </c>
      <c r="FR20" s="1109">
        <v>15.0</v>
      </c>
      <c r="FS20" s="1109">
        <v>20.0</v>
      </c>
      <c r="FT20" s="1109">
        <v>20.0</v>
      </c>
      <c r="FU20" s="1109">
        <v>20.0</v>
      </c>
      <c r="FV20" s="1109">
        <v>25.0</v>
      </c>
      <c r="FW20" s="1109">
        <v>25.0</v>
      </c>
      <c r="FX20" s="1109">
        <v>25.0</v>
      </c>
      <c r="FY20" s="1109">
        <v>25.0</v>
      </c>
      <c r="FZ20" s="1109">
        <v>25.0</v>
      </c>
      <c r="GA20" s="1109">
        <v>25.0</v>
      </c>
      <c r="GB20" s="1109">
        <v>30.0</v>
      </c>
      <c r="GC20" s="1109">
        <v>30.0</v>
      </c>
      <c r="GD20" s="1109">
        <v>30.0</v>
      </c>
      <c r="GE20" s="1109">
        <v>30.0</v>
      </c>
      <c r="GF20" s="1109">
        <v>30.0</v>
      </c>
      <c r="GG20" s="1111">
        <v>60.0</v>
      </c>
      <c r="GH20" s="1109">
        <v>5.0</v>
      </c>
      <c r="GI20" s="1109">
        <v>2.0</v>
      </c>
      <c r="GJ20" s="1108">
        <v>0.0</v>
      </c>
      <c r="GK20" s="1108">
        <v>0.0</v>
      </c>
      <c r="GL20" s="1108">
        <v>0.0</v>
      </c>
      <c r="GM20" s="1108">
        <v>0.0</v>
      </c>
      <c r="GN20" s="796"/>
      <c r="GO20" s="1106"/>
      <c r="GP20" s="1109"/>
      <c r="GQ20" s="1109"/>
      <c r="GR20" s="1109"/>
      <c r="GS20" s="1109"/>
      <c r="GT20" s="1109">
        <v>8.0</v>
      </c>
      <c r="GU20" s="1109">
        <v>8.0</v>
      </c>
      <c r="GV20" s="1109">
        <v>8.0</v>
      </c>
      <c r="GW20" s="1109">
        <v>14.0</v>
      </c>
      <c r="GX20" s="1109">
        <v>14.0</v>
      </c>
      <c r="GY20" s="1109">
        <v>14.0</v>
      </c>
      <c r="GZ20" s="1109">
        <v>14.0</v>
      </c>
      <c r="HA20" s="1109">
        <v>17.0</v>
      </c>
      <c r="HB20" s="1109">
        <v>17.0</v>
      </c>
      <c r="HC20" s="1109">
        <v>17.0</v>
      </c>
      <c r="HD20" s="1109">
        <v>17.0</v>
      </c>
      <c r="HE20" s="1109">
        <v>17.0</v>
      </c>
      <c r="HF20" s="1109">
        <v>17.0</v>
      </c>
      <c r="HG20" s="1109">
        <v>17.0</v>
      </c>
      <c r="HH20" s="1109">
        <v>17.0</v>
      </c>
      <c r="HI20" s="1106">
        <v>10.0</v>
      </c>
      <c r="HJ20" s="1109">
        <v>10.0</v>
      </c>
      <c r="HK20" s="1109">
        <v>10.0</v>
      </c>
      <c r="HL20" s="1109">
        <v>10.0</v>
      </c>
      <c r="HM20" s="1109">
        <v>15.0</v>
      </c>
      <c r="HN20" s="1109">
        <v>15.0</v>
      </c>
      <c r="HO20" s="1109">
        <v>20.0</v>
      </c>
      <c r="HP20" s="1109">
        <v>20.0</v>
      </c>
      <c r="HQ20" s="1109">
        <v>20.0</v>
      </c>
      <c r="HR20" s="1109">
        <v>25.0</v>
      </c>
      <c r="HS20" s="1109">
        <v>25.0</v>
      </c>
      <c r="HT20" s="1109">
        <v>25.0</v>
      </c>
      <c r="HU20" s="1109">
        <v>25.0</v>
      </c>
      <c r="HV20" s="1109">
        <v>25.0</v>
      </c>
      <c r="HW20" s="1109">
        <v>25.0</v>
      </c>
      <c r="HX20" s="1109">
        <v>30.0</v>
      </c>
      <c r="HY20" s="1109">
        <v>30.0</v>
      </c>
      <c r="HZ20" s="1109">
        <v>30.0</v>
      </c>
      <c r="IA20" s="1109">
        <v>30.0</v>
      </c>
      <c r="IB20" s="1109">
        <v>30.0</v>
      </c>
      <c r="IC20" s="1111">
        <v>65.0</v>
      </c>
      <c r="ID20" s="1109">
        <v>5.0</v>
      </c>
      <c r="IE20" s="1109">
        <v>2.0</v>
      </c>
      <c r="IF20" s="1108">
        <v>0.0</v>
      </c>
      <c r="IG20" s="1108">
        <v>0.0</v>
      </c>
      <c r="IH20" s="1108">
        <v>0.0</v>
      </c>
      <c r="II20" s="1108">
        <v>0.0</v>
      </c>
      <c r="IJ20" s="796"/>
      <c r="IK20" s="1108"/>
      <c r="IL20" s="1109">
        <v>8.0</v>
      </c>
      <c r="IM20" s="1109">
        <v>8.0</v>
      </c>
      <c r="IN20" s="1109">
        <v>8.0</v>
      </c>
      <c r="IO20" s="1109">
        <v>8.0</v>
      </c>
      <c r="IP20" s="1109">
        <v>14.0</v>
      </c>
      <c r="IQ20" s="1109">
        <v>14.0</v>
      </c>
      <c r="IR20" s="1109">
        <v>14.0</v>
      </c>
      <c r="IS20" s="1109">
        <v>14.0</v>
      </c>
      <c r="IT20" s="1109">
        <v>14.0</v>
      </c>
      <c r="IU20" s="1109">
        <v>14.0</v>
      </c>
      <c r="IV20" s="1109">
        <v>14.0</v>
      </c>
      <c r="IW20" s="1109">
        <v>17.0</v>
      </c>
      <c r="IX20" s="1109">
        <v>17.0</v>
      </c>
      <c r="IY20" s="1109">
        <v>17.0</v>
      </c>
      <c r="IZ20" s="1109">
        <v>17.0</v>
      </c>
      <c r="JA20" s="1109">
        <v>17.0</v>
      </c>
      <c r="JB20" s="1109">
        <v>17.0</v>
      </c>
      <c r="JC20" s="1109">
        <v>17.0</v>
      </c>
      <c r="JD20" s="1109">
        <v>17.0</v>
      </c>
      <c r="JE20" s="1106">
        <v>10.0</v>
      </c>
      <c r="JF20" s="1109">
        <v>10.0</v>
      </c>
      <c r="JG20" s="1109">
        <v>10.0</v>
      </c>
      <c r="JH20" s="1109">
        <v>10.0</v>
      </c>
      <c r="JI20" s="1109">
        <v>15.0</v>
      </c>
      <c r="JJ20" s="1109">
        <v>15.0</v>
      </c>
      <c r="JK20" s="1109">
        <v>20.0</v>
      </c>
      <c r="JL20" s="1109">
        <v>20.0</v>
      </c>
      <c r="JM20" s="1109">
        <v>20.0</v>
      </c>
      <c r="JN20" s="1109">
        <v>25.0</v>
      </c>
      <c r="JO20" s="1109">
        <v>25.0</v>
      </c>
      <c r="JP20" s="1109">
        <v>25.0</v>
      </c>
      <c r="JQ20" s="1109">
        <v>25.0</v>
      </c>
      <c r="JR20" s="1109">
        <v>25.0</v>
      </c>
      <c r="JS20" s="1109">
        <v>25.0</v>
      </c>
      <c r="JT20" s="1109">
        <v>30.0</v>
      </c>
      <c r="JU20" s="1109">
        <v>30.0</v>
      </c>
      <c r="JV20" s="1109">
        <v>30.0</v>
      </c>
      <c r="JW20" s="1109">
        <v>30.0</v>
      </c>
      <c r="JX20" s="1109">
        <v>30.0</v>
      </c>
      <c r="JY20" s="1111">
        <v>65.0</v>
      </c>
      <c r="JZ20" s="1109">
        <v>5.0</v>
      </c>
      <c r="KA20" s="1109">
        <v>2.0</v>
      </c>
      <c r="KB20" s="1108">
        <v>0.0</v>
      </c>
      <c r="KC20" s="1108">
        <v>0.0</v>
      </c>
      <c r="KD20" s="1108">
        <v>0.0</v>
      </c>
      <c r="KE20" s="1108">
        <v>0.0</v>
      </c>
    </row>
    <row r="21">
      <c r="A21" s="596" t="s">
        <v>495</v>
      </c>
      <c r="B21" s="1106"/>
      <c r="C21" s="1106" t="str">
        <f t="shared" si="3"/>
        <v>#N/A</v>
      </c>
      <c r="D21" s="1107"/>
      <c r="E21" s="1107"/>
      <c r="F21" s="1107"/>
      <c r="G21" s="1107"/>
      <c r="H21" s="1107"/>
      <c r="I21" s="1107"/>
      <c r="J21" s="1107"/>
      <c r="K21" s="1107"/>
      <c r="L21" s="1108"/>
      <c r="M21" s="1108"/>
      <c r="N21" s="1108"/>
      <c r="O21" s="1108"/>
      <c r="P21" s="1108"/>
      <c r="Q21" s="1108"/>
      <c r="R21" s="1108"/>
      <c r="S21" s="1108"/>
      <c r="T21" s="1108"/>
      <c r="U21" s="1108"/>
      <c r="V21" s="1108"/>
      <c r="W21" s="1108"/>
      <c r="X21" s="1108"/>
      <c r="Y21" s="1108"/>
      <c r="Z21" s="1108"/>
      <c r="AA21" s="1108"/>
      <c r="AB21" s="1108"/>
      <c r="AC21" s="1108"/>
      <c r="AD21" s="1108"/>
      <c r="AE21" s="1108"/>
      <c r="AF21" s="1109">
        <v>2.0</v>
      </c>
      <c r="AG21" s="1109">
        <v>4.0</v>
      </c>
      <c r="AH21" s="1109">
        <v>8.0</v>
      </c>
      <c r="AI21" s="1109">
        <v>8.0</v>
      </c>
      <c r="AJ21" s="1109">
        <v>6.0</v>
      </c>
      <c r="AK21" s="1109">
        <v>5.0</v>
      </c>
      <c r="AL21" s="1109">
        <v>5.0</v>
      </c>
      <c r="AM21" s="1109">
        <v>5.0</v>
      </c>
      <c r="AN21" s="1109">
        <v>4.0</v>
      </c>
      <c r="AO21" s="1109">
        <v>4.0</v>
      </c>
      <c r="AP21" s="1109">
        <v>2.0</v>
      </c>
      <c r="AQ21" s="1109">
        <v>1.0</v>
      </c>
      <c r="AR21" s="1109">
        <v>1.0</v>
      </c>
      <c r="AS21" s="1111">
        <v>1.0</v>
      </c>
      <c r="AT21" s="1108">
        <v>0.0</v>
      </c>
      <c r="AU21" s="1108">
        <v>0.0</v>
      </c>
      <c r="AV21" s="1108">
        <v>0.0</v>
      </c>
      <c r="AW21" s="1108">
        <v>0.0</v>
      </c>
      <c r="AX21" s="1108">
        <v>0.0</v>
      </c>
      <c r="AY21" s="1108">
        <v>0.0</v>
      </c>
      <c r="AZ21" s="796"/>
      <c r="BA21" s="1108"/>
      <c r="BB21" s="1108"/>
      <c r="BC21" s="1108"/>
      <c r="BD21" s="1108"/>
      <c r="BE21" s="1108"/>
      <c r="BF21" s="1108"/>
      <c r="BG21" s="1108"/>
      <c r="BH21" s="1108"/>
      <c r="BI21" s="1108"/>
      <c r="BJ21" s="1108"/>
      <c r="BK21" s="1108"/>
      <c r="BL21" s="1108"/>
      <c r="BM21" s="1108"/>
      <c r="BN21" s="1108"/>
      <c r="BO21" s="1108"/>
      <c r="BP21" s="1108"/>
      <c r="BQ21" s="1108"/>
      <c r="BR21" s="1108"/>
      <c r="BS21" s="1108"/>
      <c r="BT21" s="1108"/>
      <c r="BU21" s="1108"/>
      <c r="BV21" s="1108"/>
      <c r="BW21" s="1108"/>
      <c r="BX21" s="1108"/>
      <c r="BY21" s="1108"/>
      <c r="BZ21" s="1108"/>
      <c r="CA21" s="1109">
        <v>3.0</v>
      </c>
      <c r="CB21" s="1109">
        <v>3.0</v>
      </c>
      <c r="CC21" s="1109">
        <v>10.0</v>
      </c>
      <c r="CD21" s="1109">
        <v>10.0</v>
      </c>
      <c r="CE21" s="1109">
        <v>10.0</v>
      </c>
      <c r="CF21" s="1109">
        <v>10.0</v>
      </c>
      <c r="CG21" s="1109">
        <v>8.0</v>
      </c>
      <c r="CH21" s="1109">
        <v>8.0</v>
      </c>
      <c r="CI21" s="1109">
        <v>8.0</v>
      </c>
      <c r="CJ21" s="1109">
        <v>8.0</v>
      </c>
      <c r="CK21" s="1109">
        <v>6.0</v>
      </c>
      <c r="CL21" s="1109">
        <v>6.0</v>
      </c>
      <c r="CM21" s="1109">
        <v>6.0</v>
      </c>
      <c r="CN21" s="1109">
        <v>6.0</v>
      </c>
      <c r="CO21" s="1110">
        <v>28.0</v>
      </c>
      <c r="CP21" s="1109">
        <v>3.0</v>
      </c>
      <c r="CQ21" s="1109">
        <v>3.0</v>
      </c>
      <c r="CR21" s="1108">
        <v>0.0</v>
      </c>
      <c r="CS21" s="1108">
        <v>0.0</v>
      </c>
      <c r="CT21" s="1108">
        <v>0.0</v>
      </c>
      <c r="CU21" s="1108">
        <v>0.0</v>
      </c>
      <c r="CV21" s="796"/>
      <c r="CW21" s="1108"/>
      <c r="CX21" s="1108"/>
      <c r="CY21" s="1108"/>
      <c r="CZ21" s="1108"/>
      <c r="DA21" s="1108"/>
      <c r="DB21" s="1108"/>
      <c r="DC21" s="1108"/>
      <c r="DD21" s="1108"/>
      <c r="DE21" s="1108"/>
      <c r="DF21" s="1108"/>
      <c r="DG21" s="1108"/>
      <c r="DH21" s="1108"/>
      <c r="DI21" s="1108"/>
      <c r="DJ21" s="1108"/>
      <c r="DK21" s="1108"/>
      <c r="DL21" s="1108"/>
      <c r="DM21" s="1108"/>
      <c r="DN21" s="1108"/>
      <c r="DO21" s="1108"/>
      <c r="DP21" s="1108"/>
      <c r="DQ21" s="1108"/>
      <c r="DR21" s="1108"/>
      <c r="DS21" s="1108"/>
      <c r="DT21" s="1108"/>
      <c r="DU21" s="1108"/>
      <c r="DV21" s="1108">
        <v>0.0</v>
      </c>
      <c r="DW21" s="1109">
        <v>4.0</v>
      </c>
      <c r="DX21" s="1109">
        <v>4.0</v>
      </c>
      <c r="DY21" s="1109">
        <v>16.0</v>
      </c>
      <c r="DZ21" s="1109">
        <v>16.0</v>
      </c>
      <c r="EA21" s="1109">
        <v>16.0</v>
      </c>
      <c r="EB21" s="1109">
        <v>16.0</v>
      </c>
      <c r="EC21" s="1109">
        <v>12.0</v>
      </c>
      <c r="ED21" s="1109">
        <v>12.0</v>
      </c>
      <c r="EE21" s="1109">
        <v>12.0</v>
      </c>
      <c r="EF21" s="1109">
        <v>12.0</v>
      </c>
      <c r="EG21" s="1109">
        <v>8.0</v>
      </c>
      <c r="EH21" s="1109">
        <v>8.0</v>
      </c>
      <c r="EI21" s="1109">
        <v>8.0</v>
      </c>
      <c r="EJ21" s="1109">
        <v>8.0</v>
      </c>
      <c r="EK21" s="1111">
        <v>40.0</v>
      </c>
      <c r="EL21" s="1109">
        <v>4.0</v>
      </c>
      <c r="EM21" s="1109">
        <v>4.0</v>
      </c>
      <c r="EN21" s="1108">
        <v>0.0</v>
      </c>
      <c r="EO21" s="1108">
        <v>0.0</v>
      </c>
      <c r="EP21" s="1108">
        <v>0.0</v>
      </c>
      <c r="EQ21" s="1108">
        <v>0.0</v>
      </c>
      <c r="ER21" s="796"/>
      <c r="ES21" s="1107"/>
      <c r="ET21" s="1107"/>
      <c r="EU21" s="1107"/>
      <c r="EV21" s="1107"/>
      <c r="EW21" s="1107"/>
      <c r="EX21" s="1107"/>
      <c r="EY21" s="1107"/>
      <c r="EZ21" s="1107"/>
      <c r="FA21" s="1107"/>
      <c r="FB21" s="1107"/>
      <c r="FC21" s="1107"/>
      <c r="FD21" s="1107"/>
      <c r="FE21" s="1107"/>
      <c r="FF21" s="1107"/>
      <c r="FG21" s="1107"/>
      <c r="FH21" s="1107"/>
      <c r="FI21" s="1107"/>
      <c r="FJ21" s="1107"/>
      <c r="FK21" s="1107"/>
      <c r="FL21" s="1107"/>
      <c r="FM21" s="1107">
        <v>0.0</v>
      </c>
      <c r="FN21" s="1109">
        <v>10.0</v>
      </c>
      <c r="FO21" s="1109">
        <v>10.0</v>
      </c>
      <c r="FP21" s="1109">
        <v>10.0</v>
      </c>
      <c r="FQ21" s="1109">
        <v>15.0</v>
      </c>
      <c r="FR21" s="1109">
        <v>15.0</v>
      </c>
      <c r="FS21" s="1109">
        <v>20.0</v>
      </c>
      <c r="FT21" s="1109">
        <v>20.0</v>
      </c>
      <c r="FU21" s="1109">
        <v>20.0</v>
      </c>
      <c r="FV21" s="1109">
        <v>25.0</v>
      </c>
      <c r="FW21" s="1109">
        <v>25.0</v>
      </c>
      <c r="FX21" s="1109">
        <v>25.0</v>
      </c>
      <c r="FY21" s="1109">
        <v>25.0</v>
      </c>
      <c r="FZ21" s="1109">
        <v>25.0</v>
      </c>
      <c r="GA21" s="1109">
        <v>25.0</v>
      </c>
      <c r="GB21" s="1109">
        <v>30.0</v>
      </c>
      <c r="GC21" s="1109">
        <v>30.0</v>
      </c>
      <c r="GD21" s="1109">
        <v>30.0</v>
      </c>
      <c r="GE21" s="1109">
        <v>30.0</v>
      </c>
      <c r="GF21" s="1109">
        <v>30.0</v>
      </c>
      <c r="GG21" s="1111">
        <v>60.0</v>
      </c>
      <c r="GH21" s="1109">
        <v>5.0</v>
      </c>
      <c r="GI21" s="1109">
        <v>2.0</v>
      </c>
      <c r="GJ21" s="1108">
        <v>0.0</v>
      </c>
      <c r="GK21" s="1108">
        <v>0.0</v>
      </c>
      <c r="GL21" s="1108">
        <v>0.0</v>
      </c>
      <c r="GM21" s="1108">
        <v>0.0</v>
      </c>
      <c r="GN21" s="796"/>
      <c r="GO21" s="1106"/>
      <c r="GP21" s="1109"/>
      <c r="GQ21" s="1109"/>
      <c r="GR21" s="1109"/>
      <c r="GS21" s="1109"/>
      <c r="GT21" s="1109">
        <v>8.0</v>
      </c>
      <c r="GU21" s="1109">
        <v>8.0</v>
      </c>
      <c r="GV21" s="1109">
        <v>8.0</v>
      </c>
      <c r="GW21" s="1109">
        <v>14.0</v>
      </c>
      <c r="GX21" s="1109">
        <v>14.0</v>
      </c>
      <c r="GY21" s="1109">
        <v>14.0</v>
      </c>
      <c r="GZ21" s="1109">
        <v>14.0</v>
      </c>
      <c r="HA21" s="1109">
        <v>17.0</v>
      </c>
      <c r="HB21" s="1109">
        <v>17.0</v>
      </c>
      <c r="HC21" s="1109">
        <v>17.0</v>
      </c>
      <c r="HD21" s="1109">
        <v>17.0</v>
      </c>
      <c r="HE21" s="1109">
        <v>17.0</v>
      </c>
      <c r="HF21" s="1109">
        <v>17.0</v>
      </c>
      <c r="HG21" s="1109">
        <v>17.0</v>
      </c>
      <c r="HH21" s="1109">
        <v>17.0</v>
      </c>
      <c r="HI21" s="1106">
        <v>10.0</v>
      </c>
      <c r="HJ21" s="1109">
        <v>10.0</v>
      </c>
      <c r="HK21" s="1109">
        <v>10.0</v>
      </c>
      <c r="HL21" s="1109">
        <v>10.0</v>
      </c>
      <c r="HM21" s="1109">
        <v>15.0</v>
      </c>
      <c r="HN21" s="1109">
        <v>15.0</v>
      </c>
      <c r="HO21" s="1109">
        <v>20.0</v>
      </c>
      <c r="HP21" s="1109">
        <v>20.0</v>
      </c>
      <c r="HQ21" s="1109">
        <v>20.0</v>
      </c>
      <c r="HR21" s="1109">
        <v>25.0</v>
      </c>
      <c r="HS21" s="1109">
        <v>25.0</v>
      </c>
      <c r="HT21" s="1109">
        <v>25.0</v>
      </c>
      <c r="HU21" s="1109">
        <v>25.0</v>
      </c>
      <c r="HV21" s="1109">
        <v>25.0</v>
      </c>
      <c r="HW21" s="1109">
        <v>25.0</v>
      </c>
      <c r="HX21" s="1109">
        <v>30.0</v>
      </c>
      <c r="HY21" s="1109">
        <v>30.0</v>
      </c>
      <c r="HZ21" s="1109">
        <v>30.0</v>
      </c>
      <c r="IA21" s="1109">
        <v>30.0</v>
      </c>
      <c r="IB21" s="1109">
        <v>30.0</v>
      </c>
      <c r="IC21" s="1111">
        <v>65.0</v>
      </c>
      <c r="ID21" s="1109">
        <v>5.0</v>
      </c>
      <c r="IE21" s="1109">
        <v>2.0</v>
      </c>
      <c r="IF21" s="1108">
        <v>0.0</v>
      </c>
      <c r="IG21" s="1108">
        <v>0.0</v>
      </c>
      <c r="IH21" s="1108">
        <v>0.0</v>
      </c>
      <c r="II21" s="1108">
        <v>0.0</v>
      </c>
      <c r="IJ21" s="796"/>
      <c r="IK21" s="1108"/>
      <c r="IL21" s="1109">
        <v>8.0</v>
      </c>
      <c r="IM21" s="1109">
        <v>8.0</v>
      </c>
      <c r="IN21" s="1109">
        <v>8.0</v>
      </c>
      <c r="IO21" s="1109">
        <v>8.0</v>
      </c>
      <c r="IP21" s="1109">
        <v>14.0</v>
      </c>
      <c r="IQ21" s="1109">
        <v>14.0</v>
      </c>
      <c r="IR21" s="1109">
        <v>14.0</v>
      </c>
      <c r="IS21" s="1109">
        <v>14.0</v>
      </c>
      <c r="IT21" s="1109">
        <v>14.0</v>
      </c>
      <c r="IU21" s="1109">
        <v>14.0</v>
      </c>
      <c r="IV21" s="1109">
        <v>14.0</v>
      </c>
      <c r="IW21" s="1109">
        <v>17.0</v>
      </c>
      <c r="IX21" s="1109">
        <v>17.0</v>
      </c>
      <c r="IY21" s="1109">
        <v>17.0</v>
      </c>
      <c r="IZ21" s="1109">
        <v>17.0</v>
      </c>
      <c r="JA21" s="1109">
        <v>17.0</v>
      </c>
      <c r="JB21" s="1109">
        <v>17.0</v>
      </c>
      <c r="JC21" s="1109">
        <v>17.0</v>
      </c>
      <c r="JD21" s="1109">
        <v>17.0</v>
      </c>
      <c r="JE21" s="1106">
        <v>10.0</v>
      </c>
      <c r="JF21" s="1109">
        <v>10.0</v>
      </c>
      <c r="JG21" s="1109">
        <v>10.0</v>
      </c>
      <c r="JH21" s="1109">
        <v>10.0</v>
      </c>
      <c r="JI21" s="1109">
        <v>15.0</v>
      </c>
      <c r="JJ21" s="1109">
        <v>15.0</v>
      </c>
      <c r="JK21" s="1109">
        <v>20.0</v>
      </c>
      <c r="JL21" s="1109">
        <v>20.0</v>
      </c>
      <c r="JM21" s="1109">
        <v>20.0</v>
      </c>
      <c r="JN21" s="1109">
        <v>25.0</v>
      </c>
      <c r="JO21" s="1109">
        <v>25.0</v>
      </c>
      <c r="JP21" s="1109">
        <v>25.0</v>
      </c>
      <c r="JQ21" s="1109">
        <v>25.0</v>
      </c>
      <c r="JR21" s="1109">
        <v>25.0</v>
      </c>
      <c r="JS21" s="1109">
        <v>25.0</v>
      </c>
      <c r="JT21" s="1109">
        <v>30.0</v>
      </c>
      <c r="JU21" s="1109">
        <v>30.0</v>
      </c>
      <c r="JV21" s="1109">
        <v>30.0</v>
      </c>
      <c r="JW21" s="1109">
        <v>30.0</v>
      </c>
      <c r="JX21" s="1109">
        <v>30.0</v>
      </c>
      <c r="JY21" s="1111">
        <v>65.0</v>
      </c>
      <c r="JZ21" s="1109">
        <v>5.0</v>
      </c>
      <c r="KA21" s="1109">
        <v>2.0</v>
      </c>
      <c r="KB21" s="1108">
        <v>0.0</v>
      </c>
      <c r="KC21" s="1108">
        <v>0.0</v>
      </c>
      <c r="KD21" s="1108">
        <v>0.0</v>
      </c>
      <c r="KE21" s="1108">
        <v>0.0</v>
      </c>
    </row>
    <row r="22">
      <c r="A22" s="595" t="s">
        <v>496</v>
      </c>
      <c r="B22" s="1106"/>
      <c r="C22" s="1106" t="str">
        <f t="shared" si="3"/>
        <v>#N/A</v>
      </c>
      <c r="D22" s="1107"/>
      <c r="E22" s="1107"/>
      <c r="F22" s="1107"/>
      <c r="G22" s="1107"/>
      <c r="H22" s="1107"/>
      <c r="I22" s="1107"/>
      <c r="J22" s="1107"/>
      <c r="K22" s="1107"/>
      <c r="L22" s="1108"/>
      <c r="M22" s="1108"/>
      <c r="N22" s="1108"/>
      <c r="O22" s="1108"/>
      <c r="P22" s="1108"/>
      <c r="Q22" s="1108"/>
      <c r="R22" s="1108"/>
      <c r="S22" s="1108"/>
      <c r="T22" s="1108"/>
      <c r="U22" s="1108"/>
      <c r="V22" s="1108"/>
      <c r="W22" s="1108"/>
      <c r="X22" s="1108"/>
      <c r="Y22" s="1108"/>
      <c r="Z22" s="1108"/>
      <c r="AA22" s="1108"/>
      <c r="AB22" s="1108"/>
      <c r="AC22" s="1108"/>
      <c r="AD22" s="1108"/>
      <c r="AE22" s="1108"/>
      <c r="AF22" s="1108">
        <v>0.0</v>
      </c>
      <c r="AG22" s="1108">
        <v>0.0</v>
      </c>
      <c r="AH22" s="1108">
        <v>0.0</v>
      </c>
      <c r="AI22" s="1109">
        <v>5.0</v>
      </c>
      <c r="AJ22" s="1109">
        <v>5.0</v>
      </c>
      <c r="AK22" s="1109">
        <v>10.0</v>
      </c>
      <c r="AL22" s="1109">
        <v>10.0</v>
      </c>
      <c r="AM22" s="1109">
        <v>10.0</v>
      </c>
      <c r="AN22" s="1109">
        <v>10.0</v>
      </c>
      <c r="AO22" s="1109">
        <v>12.0</v>
      </c>
      <c r="AP22" s="1109">
        <v>12.0</v>
      </c>
      <c r="AQ22" s="1109">
        <v>12.0</v>
      </c>
      <c r="AR22" s="1109">
        <v>12.0</v>
      </c>
      <c r="AS22" s="1111">
        <v>24.0</v>
      </c>
      <c r="AT22" s="1109">
        <v>2.0</v>
      </c>
      <c r="AU22" s="1109">
        <v>2.0</v>
      </c>
      <c r="AV22" s="1108">
        <v>0.0</v>
      </c>
      <c r="AW22" s="1108">
        <v>0.0</v>
      </c>
      <c r="AX22" s="1108">
        <v>0.0</v>
      </c>
      <c r="AY22" s="1108">
        <v>0.0</v>
      </c>
      <c r="AZ22" s="796"/>
      <c r="BA22" s="1108"/>
      <c r="BB22" s="1108"/>
      <c r="BC22" s="1108"/>
      <c r="BD22" s="1108"/>
      <c r="BE22" s="1108"/>
      <c r="BF22" s="1108"/>
      <c r="BG22" s="1108"/>
      <c r="BH22" s="1108"/>
      <c r="BI22" s="1108"/>
      <c r="BJ22" s="1108"/>
      <c r="BK22" s="1108"/>
      <c r="BL22" s="1108"/>
      <c r="BM22" s="1108"/>
      <c r="BN22" s="1108"/>
      <c r="BO22" s="1108"/>
      <c r="BP22" s="1108"/>
      <c r="BQ22" s="1108"/>
      <c r="BR22" s="1108"/>
      <c r="BS22" s="1108"/>
      <c r="BT22" s="1108"/>
      <c r="BU22" s="1108"/>
      <c r="BV22" s="1108"/>
      <c r="BW22" s="1108"/>
      <c r="BX22" s="1108"/>
      <c r="BY22" s="1108"/>
      <c r="BZ22" s="1108"/>
      <c r="CA22" s="1108">
        <v>0.0</v>
      </c>
      <c r="CB22" s="1108">
        <v>0.0</v>
      </c>
      <c r="CC22" s="1108">
        <v>0.0</v>
      </c>
      <c r="CD22" s="1109">
        <v>4.0</v>
      </c>
      <c r="CE22" s="1109">
        <v>4.0</v>
      </c>
      <c r="CF22" s="1109">
        <v>4.0</v>
      </c>
      <c r="CG22" s="1109">
        <v>14.0</v>
      </c>
      <c r="CH22" s="1109">
        <v>14.0</v>
      </c>
      <c r="CI22" s="1109">
        <v>14.0</v>
      </c>
      <c r="CJ22" s="1109">
        <v>14.0</v>
      </c>
      <c r="CK22" s="1109">
        <v>18.0</v>
      </c>
      <c r="CL22" s="1109">
        <v>18.0</v>
      </c>
      <c r="CM22" s="1109">
        <v>18.0</v>
      </c>
      <c r="CN22" s="1109">
        <v>18.0</v>
      </c>
      <c r="CO22" s="1111">
        <v>40.0</v>
      </c>
      <c r="CP22" s="1109">
        <v>4.0</v>
      </c>
      <c r="CQ22" s="1109">
        <v>3.0</v>
      </c>
      <c r="CR22" s="1108">
        <v>0.0</v>
      </c>
      <c r="CS22" s="1108">
        <v>0.0</v>
      </c>
      <c r="CT22" s="1108">
        <v>0.0</v>
      </c>
      <c r="CU22" s="1108">
        <v>0.0</v>
      </c>
      <c r="CV22" s="796"/>
      <c r="CW22" s="1108"/>
      <c r="CX22" s="1108"/>
      <c r="CY22" s="1108"/>
      <c r="CZ22" s="1108"/>
      <c r="DA22" s="1108"/>
      <c r="DB22" s="1108"/>
      <c r="DC22" s="1108"/>
      <c r="DD22" s="1108"/>
      <c r="DE22" s="1108"/>
      <c r="DF22" s="1108"/>
      <c r="DG22" s="1108"/>
      <c r="DH22" s="1108"/>
      <c r="DI22" s="1108"/>
      <c r="DJ22" s="1108"/>
      <c r="DK22" s="1108"/>
      <c r="DL22" s="1108"/>
      <c r="DM22" s="1108"/>
      <c r="DN22" s="1108"/>
      <c r="DO22" s="1108"/>
      <c r="DP22" s="1108"/>
      <c r="DQ22" s="1108"/>
      <c r="DR22" s="1108"/>
      <c r="DS22" s="1108"/>
      <c r="DT22" s="1108"/>
      <c r="DU22" s="1108"/>
      <c r="DV22" s="1108">
        <v>0.0</v>
      </c>
      <c r="DW22" s="1108">
        <v>0.0</v>
      </c>
      <c r="DX22" s="1108">
        <v>0.0</v>
      </c>
      <c r="DY22" s="1109">
        <v>4.0</v>
      </c>
      <c r="DZ22" s="1109">
        <v>7.0</v>
      </c>
      <c r="EA22" s="1109">
        <v>7.0</v>
      </c>
      <c r="EB22" s="1109">
        <v>10.0</v>
      </c>
      <c r="EC22" s="1109">
        <v>20.0</v>
      </c>
      <c r="ED22" s="1109">
        <v>20.0</v>
      </c>
      <c r="EE22" s="1109">
        <v>30.0</v>
      </c>
      <c r="EF22" s="1109">
        <v>34.0</v>
      </c>
      <c r="EG22" s="1109">
        <v>34.0</v>
      </c>
      <c r="EH22" s="1109">
        <v>34.0</v>
      </c>
      <c r="EI22" s="1109">
        <v>34.0</v>
      </c>
      <c r="EJ22" s="1109">
        <v>34.0</v>
      </c>
      <c r="EK22" s="1111">
        <v>60.0</v>
      </c>
      <c r="EL22" s="1109">
        <v>6.0</v>
      </c>
      <c r="EM22" s="1109">
        <v>5.0</v>
      </c>
      <c r="EN22" s="1108">
        <v>0.0</v>
      </c>
      <c r="EO22" s="1108">
        <v>0.0</v>
      </c>
      <c r="EP22" s="1108">
        <v>0.0</v>
      </c>
      <c r="EQ22" s="1108">
        <v>0.0</v>
      </c>
      <c r="ER22" s="796"/>
      <c r="ES22" s="1107"/>
      <c r="ET22" s="1107"/>
      <c r="EU22" s="1107"/>
      <c r="EV22" s="1107"/>
      <c r="EW22" s="1107"/>
      <c r="EX22" s="1107"/>
      <c r="EY22" s="1107"/>
      <c r="EZ22" s="1107"/>
      <c r="FA22" s="1107"/>
      <c r="FB22" s="1107"/>
      <c r="FC22" s="1107"/>
      <c r="FD22" s="1107"/>
      <c r="FE22" s="1107"/>
      <c r="FF22" s="1107"/>
      <c r="FG22" s="1107"/>
      <c r="FH22" s="1107"/>
      <c r="FI22" s="1107"/>
      <c r="FJ22" s="1107"/>
      <c r="FK22" s="1107"/>
      <c r="FL22" s="1107"/>
      <c r="FM22" s="1107">
        <v>0.0</v>
      </c>
      <c r="FN22" s="1108">
        <v>0.0</v>
      </c>
      <c r="FO22" s="1108">
        <v>0.0</v>
      </c>
      <c r="FP22" s="1108">
        <v>0.0</v>
      </c>
      <c r="FQ22" s="1109">
        <v>7.0</v>
      </c>
      <c r="FR22" s="1109">
        <v>7.0</v>
      </c>
      <c r="FS22" s="1109">
        <v>7.0</v>
      </c>
      <c r="FT22" s="1109">
        <v>15.0</v>
      </c>
      <c r="FU22" s="1109">
        <v>15.0</v>
      </c>
      <c r="FV22" s="1109">
        <v>30.0</v>
      </c>
      <c r="FW22" s="1109">
        <v>30.0</v>
      </c>
      <c r="FX22" s="1109">
        <v>30.0</v>
      </c>
      <c r="FY22" s="1109">
        <v>30.0</v>
      </c>
      <c r="FZ22" s="1109">
        <v>30.0</v>
      </c>
      <c r="GA22" s="1109">
        <v>32.0</v>
      </c>
      <c r="GB22" s="1109">
        <v>32.0</v>
      </c>
      <c r="GC22" s="1109">
        <v>32.0</v>
      </c>
      <c r="GD22" s="1109">
        <v>35.0</v>
      </c>
      <c r="GE22" s="1109">
        <v>35.0</v>
      </c>
      <c r="GF22" s="1109">
        <v>40.0</v>
      </c>
      <c r="GG22" s="1111">
        <v>60.0</v>
      </c>
      <c r="GH22" s="1109">
        <v>6.0</v>
      </c>
      <c r="GI22" s="1109">
        <v>5.0</v>
      </c>
      <c r="GJ22" s="1108">
        <v>0.0</v>
      </c>
      <c r="GK22" s="1108">
        <v>0.0</v>
      </c>
      <c r="GL22" s="1108">
        <v>0.0</v>
      </c>
      <c r="GM22" s="1108">
        <v>0.0</v>
      </c>
      <c r="GN22" s="796"/>
      <c r="GO22" s="1107">
        <v>0.0</v>
      </c>
      <c r="GP22" s="1108">
        <v>0.0</v>
      </c>
      <c r="GQ22" s="1108">
        <v>0.0</v>
      </c>
      <c r="GR22" s="1108">
        <v>0.0</v>
      </c>
      <c r="GS22" s="1108">
        <v>0.0</v>
      </c>
      <c r="GT22" s="1108">
        <v>0.0</v>
      </c>
      <c r="GU22" s="1108">
        <v>0.0</v>
      </c>
      <c r="GV22" s="1108">
        <v>0.0</v>
      </c>
      <c r="GW22" s="1109"/>
      <c r="GX22" s="1109">
        <v>8.0</v>
      </c>
      <c r="GY22" s="1109">
        <v>8.0</v>
      </c>
      <c r="GZ22" s="1109">
        <v>8.0</v>
      </c>
      <c r="HA22" s="1109">
        <v>15.0</v>
      </c>
      <c r="HB22" s="1109">
        <v>15.0</v>
      </c>
      <c r="HC22" s="1109">
        <v>15.0</v>
      </c>
      <c r="HD22" s="1109">
        <v>15.0</v>
      </c>
      <c r="HE22" s="1109">
        <v>15.0</v>
      </c>
      <c r="HF22" s="1109">
        <v>15.0</v>
      </c>
      <c r="HG22" s="1109">
        <v>15.0</v>
      </c>
      <c r="HH22" s="1109">
        <v>15.0</v>
      </c>
      <c r="HI22" s="1109">
        <v>15.0</v>
      </c>
      <c r="HJ22" s="1109">
        <v>15.0</v>
      </c>
      <c r="HK22" s="1109">
        <v>15.0</v>
      </c>
      <c r="HL22" s="1109">
        <v>15.0</v>
      </c>
      <c r="HM22" s="1109">
        <v>15.0</v>
      </c>
      <c r="HN22" s="1109">
        <v>15.0</v>
      </c>
      <c r="HO22" s="1109">
        <v>20.0</v>
      </c>
      <c r="HP22" s="1109">
        <v>20.0</v>
      </c>
      <c r="HQ22" s="1109">
        <v>20.0</v>
      </c>
      <c r="HR22" s="1109">
        <v>30.0</v>
      </c>
      <c r="HS22" s="1109">
        <v>30.0</v>
      </c>
      <c r="HT22" s="1109">
        <v>30.0</v>
      </c>
      <c r="HU22" s="1109">
        <v>30.0</v>
      </c>
      <c r="HV22" s="1109">
        <v>30.0</v>
      </c>
      <c r="HW22" s="1109">
        <v>32.0</v>
      </c>
      <c r="HX22" s="1109">
        <v>32.0</v>
      </c>
      <c r="HY22" s="1109">
        <v>40.0</v>
      </c>
      <c r="HZ22" s="1109">
        <v>40.0</v>
      </c>
      <c r="IA22" s="1109">
        <v>40.0</v>
      </c>
      <c r="IB22" s="1109">
        <v>40.0</v>
      </c>
      <c r="IC22" s="1111">
        <v>65.0</v>
      </c>
      <c r="ID22" s="1109">
        <v>10.0</v>
      </c>
      <c r="IE22" s="1109">
        <v>8.0</v>
      </c>
      <c r="IF22" s="1108">
        <v>0.0</v>
      </c>
      <c r="IG22" s="1108">
        <v>0.0</v>
      </c>
      <c r="IH22" s="1108">
        <v>0.0</v>
      </c>
      <c r="II22" s="1108">
        <v>0.0</v>
      </c>
      <c r="IJ22" s="796"/>
      <c r="IK22" s="1108"/>
      <c r="IL22" s="1108"/>
      <c r="IM22" s="1108"/>
      <c r="IN22" s="1108"/>
      <c r="IO22" s="1108">
        <v>0.0</v>
      </c>
      <c r="IP22" s="1108">
        <v>0.0</v>
      </c>
      <c r="IQ22" s="1108">
        <v>0.0</v>
      </c>
      <c r="IR22" s="1109">
        <v>8.0</v>
      </c>
      <c r="IS22" s="1109">
        <v>8.0</v>
      </c>
      <c r="IT22" s="1109">
        <v>8.0</v>
      </c>
      <c r="IU22" s="1109">
        <v>8.0</v>
      </c>
      <c r="IV22" s="1109">
        <v>8.0</v>
      </c>
      <c r="IW22" s="1109">
        <v>15.0</v>
      </c>
      <c r="IX22" s="1109">
        <v>15.0</v>
      </c>
      <c r="IY22" s="1109">
        <v>15.0</v>
      </c>
      <c r="IZ22" s="1109">
        <v>15.0</v>
      </c>
      <c r="JA22" s="1109">
        <v>15.0</v>
      </c>
      <c r="JB22" s="1109">
        <v>15.0</v>
      </c>
      <c r="JC22" s="1109">
        <v>15.0</v>
      </c>
      <c r="JD22" s="1109">
        <v>15.0</v>
      </c>
      <c r="JE22" s="1109">
        <v>15.0</v>
      </c>
      <c r="JF22" s="1109">
        <v>15.0</v>
      </c>
      <c r="JG22" s="1109">
        <v>15.0</v>
      </c>
      <c r="JH22" s="1109">
        <v>15.0</v>
      </c>
      <c r="JI22" s="1109">
        <v>15.0</v>
      </c>
      <c r="JJ22" s="1109">
        <v>15.0</v>
      </c>
      <c r="JK22" s="1109">
        <v>20.0</v>
      </c>
      <c r="JL22" s="1109">
        <v>20.0</v>
      </c>
      <c r="JM22" s="1109">
        <v>20.0</v>
      </c>
      <c r="JN22" s="1109">
        <v>30.0</v>
      </c>
      <c r="JO22" s="1109">
        <v>30.0</v>
      </c>
      <c r="JP22" s="1109">
        <v>30.0</v>
      </c>
      <c r="JQ22" s="1109">
        <v>30.0</v>
      </c>
      <c r="JR22" s="1109">
        <v>30.0</v>
      </c>
      <c r="JS22" s="1109">
        <v>32.0</v>
      </c>
      <c r="JT22" s="1109">
        <v>32.0</v>
      </c>
      <c r="JU22" s="1109">
        <v>40.0</v>
      </c>
      <c r="JV22" s="1109">
        <v>40.0</v>
      </c>
      <c r="JW22" s="1109">
        <v>40.0</v>
      </c>
      <c r="JX22" s="1109">
        <v>40.0</v>
      </c>
      <c r="JY22" s="1111">
        <v>65.0</v>
      </c>
      <c r="JZ22" s="1109">
        <v>10.0</v>
      </c>
      <c r="KA22" s="1109">
        <v>8.0</v>
      </c>
      <c r="KB22" s="1108">
        <v>0.0</v>
      </c>
      <c r="KC22" s="1108">
        <v>0.0</v>
      </c>
      <c r="KD22" s="1108">
        <v>0.0</v>
      </c>
      <c r="KE22" s="1108">
        <v>0.0</v>
      </c>
    </row>
    <row r="23">
      <c r="A23" s="596" t="s">
        <v>497</v>
      </c>
      <c r="B23" s="1106"/>
      <c r="C23" s="1106" t="str">
        <f t="shared" si="3"/>
        <v>#N/A</v>
      </c>
      <c r="D23" s="1107"/>
      <c r="E23" s="1107"/>
      <c r="F23" s="1107"/>
      <c r="G23" s="1107"/>
      <c r="H23" s="1107"/>
      <c r="I23" s="1107"/>
      <c r="J23" s="1107"/>
      <c r="K23" s="1107"/>
      <c r="L23" s="1108"/>
      <c r="M23" s="1108"/>
      <c r="N23" s="1108"/>
      <c r="O23" s="1108"/>
      <c r="P23" s="1108"/>
      <c r="Q23" s="1108"/>
      <c r="R23" s="1108"/>
      <c r="S23" s="1108"/>
      <c r="T23" s="1108"/>
      <c r="U23" s="1108"/>
      <c r="V23" s="1108"/>
      <c r="W23" s="1108"/>
      <c r="X23" s="1108"/>
      <c r="Y23" s="1108"/>
      <c r="Z23" s="1108"/>
      <c r="AA23" s="1108"/>
      <c r="AB23" s="1108"/>
      <c r="AC23" s="1108"/>
      <c r="AD23" s="1108"/>
      <c r="AE23" s="1108"/>
      <c r="AF23" s="1108">
        <v>0.0</v>
      </c>
      <c r="AG23" s="1108">
        <v>0.0</v>
      </c>
      <c r="AH23" s="1108">
        <v>0.0</v>
      </c>
      <c r="AI23" s="1109">
        <v>5.0</v>
      </c>
      <c r="AJ23" s="1109">
        <v>5.0</v>
      </c>
      <c r="AK23" s="1109">
        <v>10.0</v>
      </c>
      <c r="AL23" s="1109">
        <v>10.0</v>
      </c>
      <c r="AM23" s="1109">
        <v>10.0</v>
      </c>
      <c r="AN23" s="1109">
        <v>10.0</v>
      </c>
      <c r="AO23" s="1109">
        <v>12.0</v>
      </c>
      <c r="AP23" s="1109">
        <v>12.0</v>
      </c>
      <c r="AQ23" s="1109">
        <v>12.0</v>
      </c>
      <c r="AR23" s="1109">
        <v>12.0</v>
      </c>
      <c r="AS23" s="1111">
        <v>24.0</v>
      </c>
      <c r="AT23" s="1109">
        <v>2.0</v>
      </c>
      <c r="AU23" s="1109">
        <v>2.0</v>
      </c>
      <c r="AV23" s="1108">
        <v>0.0</v>
      </c>
      <c r="AW23" s="1108">
        <v>0.0</v>
      </c>
      <c r="AX23" s="1108">
        <v>0.0</v>
      </c>
      <c r="AY23" s="1108">
        <v>0.0</v>
      </c>
      <c r="AZ23" s="796"/>
      <c r="BA23" s="1108"/>
      <c r="BB23" s="1108"/>
      <c r="BC23" s="1108"/>
      <c r="BD23" s="1108"/>
      <c r="BE23" s="1108"/>
      <c r="BF23" s="1108"/>
      <c r="BG23" s="1108"/>
      <c r="BH23" s="1108"/>
      <c r="BI23" s="1108"/>
      <c r="BJ23" s="1108"/>
      <c r="BK23" s="1108"/>
      <c r="BL23" s="1108"/>
      <c r="BM23" s="1108"/>
      <c r="BN23" s="1108"/>
      <c r="BO23" s="1108"/>
      <c r="BP23" s="1108"/>
      <c r="BQ23" s="1108"/>
      <c r="BR23" s="1108"/>
      <c r="BS23" s="1108"/>
      <c r="BT23" s="1108"/>
      <c r="BU23" s="1108"/>
      <c r="BV23" s="1108"/>
      <c r="BW23" s="1108"/>
      <c r="BX23" s="1108"/>
      <c r="BY23" s="1108"/>
      <c r="BZ23" s="1108"/>
      <c r="CA23" s="1108">
        <v>0.0</v>
      </c>
      <c r="CB23" s="1108">
        <v>0.0</v>
      </c>
      <c r="CC23" s="1108">
        <v>0.0</v>
      </c>
      <c r="CD23" s="1109">
        <v>4.0</v>
      </c>
      <c r="CE23" s="1109">
        <v>4.0</v>
      </c>
      <c r="CF23" s="1109">
        <v>4.0</v>
      </c>
      <c r="CG23" s="1109">
        <v>14.0</v>
      </c>
      <c r="CH23" s="1109">
        <v>14.0</v>
      </c>
      <c r="CI23" s="1109">
        <v>14.0</v>
      </c>
      <c r="CJ23" s="1109">
        <v>14.0</v>
      </c>
      <c r="CK23" s="1109">
        <v>18.0</v>
      </c>
      <c r="CL23" s="1109">
        <v>18.0</v>
      </c>
      <c r="CM23" s="1109">
        <v>18.0</v>
      </c>
      <c r="CN23" s="1109">
        <v>18.0</v>
      </c>
      <c r="CO23" s="1111">
        <v>40.0</v>
      </c>
      <c r="CP23" s="1109">
        <v>4.0</v>
      </c>
      <c r="CQ23" s="1109">
        <v>3.0</v>
      </c>
      <c r="CR23" s="1108">
        <v>0.0</v>
      </c>
      <c r="CS23" s="1108">
        <v>0.0</v>
      </c>
      <c r="CT23" s="1108">
        <v>0.0</v>
      </c>
      <c r="CU23" s="1108">
        <v>0.0</v>
      </c>
      <c r="CV23" s="796"/>
      <c r="CW23" s="1108"/>
      <c r="CX23" s="1108"/>
      <c r="CY23" s="1108"/>
      <c r="CZ23" s="1108"/>
      <c r="DA23" s="1108"/>
      <c r="DB23" s="1108"/>
      <c r="DC23" s="1108"/>
      <c r="DD23" s="1108"/>
      <c r="DE23" s="1108"/>
      <c r="DF23" s="1108"/>
      <c r="DG23" s="1108"/>
      <c r="DH23" s="1108"/>
      <c r="DI23" s="1108"/>
      <c r="DJ23" s="1108"/>
      <c r="DK23" s="1108"/>
      <c r="DL23" s="1108"/>
      <c r="DM23" s="1108"/>
      <c r="DN23" s="1108"/>
      <c r="DO23" s="1108"/>
      <c r="DP23" s="1108"/>
      <c r="DQ23" s="1108"/>
      <c r="DR23" s="1108"/>
      <c r="DS23" s="1108"/>
      <c r="DT23" s="1108"/>
      <c r="DU23" s="1108"/>
      <c r="DV23" s="1108">
        <v>0.0</v>
      </c>
      <c r="DW23" s="1108">
        <v>0.0</v>
      </c>
      <c r="DX23" s="1108">
        <v>0.0</v>
      </c>
      <c r="DY23" s="1109">
        <v>4.0</v>
      </c>
      <c r="DZ23" s="1109">
        <v>7.0</v>
      </c>
      <c r="EA23" s="1109">
        <v>7.0</v>
      </c>
      <c r="EB23" s="1109">
        <v>10.0</v>
      </c>
      <c r="EC23" s="1109">
        <v>20.0</v>
      </c>
      <c r="ED23" s="1109">
        <v>20.0</v>
      </c>
      <c r="EE23" s="1109">
        <v>30.0</v>
      </c>
      <c r="EF23" s="1109">
        <v>34.0</v>
      </c>
      <c r="EG23" s="1109">
        <v>34.0</v>
      </c>
      <c r="EH23" s="1109">
        <v>34.0</v>
      </c>
      <c r="EI23" s="1109">
        <v>34.0</v>
      </c>
      <c r="EJ23" s="1109">
        <v>34.0</v>
      </c>
      <c r="EK23" s="1111">
        <v>60.0</v>
      </c>
      <c r="EL23" s="1109">
        <v>6.0</v>
      </c>
      <c r="EM23" s="1109">
        <v>5.0</v>
      </c>
      <c r="EN23" s="1108">
        <v>0.0</v>
      </c>
      <c r="EO23" s="1108">
        <v>0.0</v>
      </c>
      <c r="EP23" s="1108">
        <v>0.0</v>
      </c>
      <c r="EQ23" s="1108">
        <v>0.0</v>
      </c>
      <c r="ER23" s="796"/>
      <c r="ES23" s="1107"/>
      <c r="ET23" s="1107"/>
      <c r="EU23" s="1107"/>
      <c r="EV23" s="1107"/>
      <c r="EW23" s="1107"/>
      <c r="EX23" s="1107"/>
      <c r="EY23" s="1107"/>
      <c r="EZ23" s="1107"/>
      <c r="FA23" s="1107"/>
      <c r="FB23" s="1107"/>
      <c r="FC23" s="1107"/>
      <c r="FD23" s="1107"/>
      <c r="FE23" s="1107"/>
      <c r="FF23" s="1107"/>
      <c r="FG23" s="1107"/>
      <c r="FH23" s="1107"/>
      <c r="FI23" s="1107"/>
      <c r="FJ23" s="1107"/>
      <c r="FK23" s="1107"/>
      <c r="FL23" s="1107"/>
      <c r="FM23" s="1107">
        <v>0.0</v>
      </c>
      <c r="FN23" s="1108">
        <v>0.0</v>
      </c>
      <c r="FO23" s="1108">
        <v>0.0</v>
      </c>
      <c r="FP23" s="1108">
        <v>0.0</v>
      </c>
      <c r="FQ23" s="1109">
        <v>7.0</v>
      </c>
      <c r="FR23" s="1109">
        <v>7.0</v>
      </c>
      <c r="FS23" s="1109">
        <v>7.0</v>
      </c>
      <c r="FT23" s="1109">
        <v>15.0</v>
      </c>
      <c r="FU23" s="1109">
        <v>15.0</v>
      </c>
      <c r="FV23" s="1109">
        <v>30.0</v>
      </c>
      <c r="FW23" s="1109">
        <v>30.0</v>
      </c>
      <c r="FX23" s="1109">
        <v>30.0</v>
      </c>
      <c r="FY23" s="1109">
        <v>30.0</v>
      </c>
      <c r="FZ23" s="1109">
        <v>30.0</v>
      </c>
      <c r="GA23" s="1109">
        <v>32.0</v>
      </c>
      <c r="GB23" s="1109">
        <v>32.0</v>
      </c>
      <c r="GC23" s="1109">
        <v>32.0</v>
      </c>
      <c r="GD23" s="1109">
        <v>35.0</v>
      </c>
      <c r="GE23" s="1109">
        <v>35.0</v>
      </c>
      <c r="GF23" s="1109">
        <v>40.0</v>
      </c>
      <c r="GG23" s="1111">
        <v>60.0</v>
      </c>
      <c r="GH23" s="1109">
        <v>6.0</v>
      </c>
      <c r="GI23" s="1109">
        <v>5.0</v>
      </c>
      <c r="GJ23" s="1108">
        <v>0.0</v>
      </c>
      <c r="GK23" s="1108">
        <v>0.0</v>
      </c>
      <c r="GL23" s="1108">
        <v>0.0</v>
      </c>
      <c r="GM23" s="1108">
        <v>0.0</v>
      </c>
      <c r="GN23" s="796"/>
      <c r="GO23" s="1107">
        <v>0.0</v>
      </c>
      <c r="GP23" s="1108">
        <v>0.0</v>
      </c>
      <c r="GQ23" s="1108">
        <v>0.0</v>
      </c>
      <c r="GR23" s="1108">
        <v>0.0</v>
      </c>
      <c r="GS23" s="1108">
        <v>0.0</v>
      </c>
      <c r="GT23" s="1108">
        <v>0.0</v>
      </c>
      <c r="GU23" s="1108">
        <v>0.0</v>
      </c>
      <c r="GV23" s="1108">
        <v>0.0</v>
      </c>
      <c r="GW23" s="1109"/>
      <c r="GX23" s="1109">
        <v>8.0</v>
      </c>
      <c r="GY23" s="1109">
        <v>8.0</v>
      </c>
      <c r="GZ23" s="1109">
        <v>8.0</v>
      </c>
      <c r="HA23" s="1109">
        <v>15.0</v>
      </c>
      <c r="HB23" s="1109">
        <v>15.0</v>
      </c>
      <c r="HC23" s="1109">
        <v>15.0</v>
      </c>
      <c r="HD23" s="1109">
        <v>15.0</v>
      </c>
      <c r="HE23" s="1109">
        <v>15.0</v>
      </c>
      <c r="HF23" s="1109">
        <v>15.0</v>
      </c>
      <c r="HG23" s="1109">
        <v>15.0</v>
      </c>
      <c r="HH23" s="1109">
        <v>15.0</v>
      </c>
      <c r="HI23" s="1109">
        <v>15.0</v>
      </c>
      <c r="HJ23" s="1109">
        <v>15.0</v>
      </c>
      <c r="HK23" s="1109">
        <v>15.0</v>
      </c>
      <c r="HL23" s="1109">
        <v>15.0</v>
      </c>
      <c r="HM23" s="1109">
        <v>15.0</v>
      </c>
      <c r="HN23" s="1109">
        <v>15.0</v>
      </c>
      <c r="HO23" s="1109">
        <v>20.0</v>
      </c>
      <c r="HP23" s="1109">
        <v>20.0</v>
      </c>
      <c r="HQ23" s="1109">
        <v>20.0</v>
      </c>
      <c r="HR23" s="1109">
        <v>30.0</v>
      </c>
      <c r="HS23" s="1109">
        <v>30.0</v>
      </c>
      <c r="HT23" s="1109">
        <v>30.0</v>
      </c>
      <c r="HU23" s="1109">
        <v>30.0</v>
      </c>
      <c r="HV23" s="1109">
        <v>30.0</v>
      </c>
      <c r="HW23" s="1109">
        <v>32.0</v>
      </c>
      <c r="HX23" s="1109">
        <v>32.0</v>
      </c>
      <c r="HY23" s="1109">
        <v>40.0</v>
      </c>
      <c r="HZ23" s="1109">
        <v>40.0</v>
      </c>
      <c r="IA23" s="1109">
        <v>40.0</v>
      </c>
      <c r="IB23" s="1109">
        <v>40.0</v>
      </c>
      <c r="IC23" s="1111">
        <v>65.0</v>
      </c>
      <c r="ID23" s="1109">
        <v>10.0</v>
      </c>
      <c r="IE23" s="1109">
        <v>8.0</v>
      </c>
      <c r="IF23" s="1108">
        <v>0.0</v>
      </c>
      <c r="IG23" s="1108">
        <v>0.0</v>
      </c>
      <c r="IH23" s="1108">
        <v>0.0</v>
      </c>
      <c r="II23" s="1108">
        <v>0.0</v>
      </c>
      <c r="IJ23" s="796"/>
      <c r="IK23" s="1108"/>
      <c r="IL23" s="1108"/>
      <c r="IM23" s="1108"/>
      <c r="IN23" s="1108"/>
      <c r="IO23" s="1108">
        <v>0.0</v>
      </c>
      <c r="IP23" s="1108">
        <v>0.0</v>
      </c>
      <c r="IQ23" s="1108">
        <v>0.0</v>
      </c>
      <c r="IR23" s="1109">
        <v>8.0</v>
      </c>
      <c r="IS23" s="1109">
        <v>8.0</v>
      </c>
      <c r="IT23" s="1109">
        <v>8.0</v>
      </c>
      <c r="IU23" s="1109">
        <v>8.0</v>
      </c>
      <c r="IV23" s="1109">
        <v>8.0</v>
      </c>
      <c r="IW23" s="1109">
        <v>15.0</v>
      </c>
      <c r="IX23" s="1109">
        <v>15.0</v>
      </c>
      <c r="IY23" s="1109">
        <v>15.0</v>
      </c>
      <c r="IZ23" s="1109">
        <v>15.0</v>
      </c>
      <c r="JA23" s="1109">
        <v>15.0</v>
      </c>
      <c r="JB23" s="1109">
        <v>15.0</v>
      </c>
      <c r="JC23" s="1109">
        <v>15.0</v>
      </c>
      <c r="JD23" s="1109">
        <v>15.0</v>
      </c>
      <c r="JE23" s="1109">
        <v>15.0</v>
      </c>
      <c r="JF23" s="1109">
        <v>15.0</v>
      </c>
      <c r="JG23" s="1109">
        <v>15.0</v>
      </c>
      <c r="JH23" s="1109">
        <v>15.0</v>
      </c>
      <c r="JI23" s="1109">
        <v>15.0</v>
      </c>
      <c r="JJ23" s="1109">
        <v>15.0</v>
      </c>
      <c r="JK23" s="1109">
        <v>20.0</v>
      </c>
      <c r="JL23" s="1109">
        <v>20.0</v>
      </c>
      <c r="JM23" s="1109">
        <v>20.0</v>
      </c>
      <c r="JN23" s="1109">
        <v>30.0</v>
      </c>
      <c r="JO23" s="1109">
        <v>30.0</v>
      </c>
      <c r="JP23" s="1109">
        <v>30.0</v>
      </c>
      <c r="JQ23" s="1109">
        <v>30.0</v>
      </c>
      <c r="JR23" s="1109">
        <v>30.0</v>
      </c>
      <c r="JS23" s="1109">
        <v>32.0</v>
      </c>
      <c r="JT23" s="1109">
        <v>32.0</v>
      </c>
      <c r="JU23" s="1109">
        <v>40.0</v>
      </c>
      <c r="JV23" s="1109">
        <v>40.0</v>
      </c>
      <c r="JW23" s="1109">
        <v>40.0</v>
      </c>
      <c r="JX23" s="1109">
        <v>40.0</v>
      </c>
      <c r="JY23" s="1111">
        <v>65.0</v>
      </c>
      <c r="JZ23" s="1109">
        <v>10.0</v>
      </c>
      <c r="KA23" s="1109">
        <v>8.0</v>
      </c>
      <c r="KB23" s="1108">
        <v>0.0</v>
      </c>
      <c r="KC23" s="1108">
        <v>0.0</v>
      </c>
      <c r="KD23" s="1108">
        <v>0.0</v>
      </c>
      <c r="KE23" s="1108">
        <v>0.0</v>
      </c>
    </row>
    <row r="24">
      <c r="A24" s="596" t="s">
        <v>498</v>
      </c>
      <c r="B24" s="1106"/>
      <c r="C24" s="1106" t="str">
        <f t="shared" si="3"/>
        <v>#N/A</v>
      </c>
      <c r="D24" s="1107"/>
      <c r="E24" s="1107"/>
      <c r="F24" s="1107"/>
      <c r="G24" s="1107"/>
      <c r="H24" s="1107"/>
      <c r="I24" s="1107"/>
      <c r="J24" s="1107"/>
      <c r="K24" s="1107"/>
      <c r="L24" s="1108"/>
      <c r="M24" s="1108"/>
      <c r="N24" s="1108"/>
      <c r="O24" s="1108"/>
      <c r="P24" s="1108"/>
      <c r="Q24" s="1108"/>
      <c r="R24" s="1108"/>
      <c r="S24" s="1108"/>
      <c r="T24" s="1108"/>
      <c r="U24" s="1108"/>
      <c r="V24" s="1108"/>
      <c r="W24" s="1108"/>
      <c r="X24" s="1108"/>
      <c r="Y24" s="1108"/>
      <c r="Z24" s="1108"/>
      <c r="AA24" s="1108"/>
      <c r="AB24" s="1108"/>
      <c r="AC24" s="1108"/>
      <c r="AD24" s="1108"/>
      <c r="AE24" s="1108"/>
      <c r="AF24" s="1108">
        <v>0.0</v>
      </c>
      <c r="AG24" s="1108">
        <v>0.0</v>
      </c>
      <c r="AH24" s="1108">
        <v>0.0</v>
      </c>
      <c r="AI24" s="1109">
        <v>5.0</v>
      </c>
      <c r="AJ24" s="1109">
        <v>5.0</v>
      </c>
      <c r="AK24" s="1109">
        <v>10.0</v>
      </c>
      <c r="AL24" s="1109">
        <v>10.0</v>
      </c>
      <c r="AM24" s="1109">
        <v>10.0</v>
      </c>
      <c r="AN24" s="1109">
        <v>10.0</v>
      </c>
      <c r="AO24" s="1109">
        <v>12.0</v>
      </c>
      <c r="AP24" s="1109">
        <v>12.0</v>
      </c>
      <c r="AQ24" s="1109">
        <v>12.0</v>
      </c>
      <c r="AR24" s="1109">
        <v>12.0</v>
      </c>
      <c r="AS24" s="1111">
        <v>24.0</v>
      </c>
      <c r="AT24" s="1109">
        <v>2.0</v>
      </c>
      <c r="AU24" s="1109">
        <v>2.0</v>
      </c>
      <c r="AV24" s="1108">
        <v>0.0</v>
      </c>
      <c r="AW24" s="1108">
        <v>0.0</v>
      </c>
      <c r="AX24" s="1108">
        <v>0.0</v>
      </c>
      <c r="AY24" s="1108">
        <v>0.0</v>
      </c>
      <c r="AZ24" s="796"/>
      <c r="BA24" s="1108"/>
      <c r="BB24" s="1108"/>
      <c r="BC24" s="1108"/>
      <c r="BD24" s="1108"/>
      <c r="BE24" s="1108"/>
      <c r="BF24" s="1108"/>
      <c r="BG24" s="1108"/>
      <c r="BH24" s="1108"/>
      <c r="BI24" s="1108"/>
      <c r="BJ24" s="1108"/>
      <c r="BK24" s="1108"/>
      <c r="BL24" s="1108"/>
      <c r="BM24" s="1108"/>
      <c r="BN24" s="1108"/>
      <c r="BO24" s="1108"/>
      <c r="BP24" s="1108"/>
      <c r="BQ24" s="1108"/>
      <c r="BR24" s="1108"/>
      <c r="BS24" s="1108"/>
      <c r="BT24" s="1108"/>
      <c r="BU24" s="1108"/>
      <c r="BV24" s="1108"/>
      <c r="BW24" s="1108"/>
      <c r="BX24" s="1108"/>
      <c r="BY24" s="1108"/>
      <c r="BZ24" s="1108"/>
      <c r="CA24" s="1108">
        <v>0.0</v>
      </c>
      <c r="CB24" s="1108">
        <v>0.0</v>
      </c>
      <c r="CC24" s="1108">
        <v>0.0</v>
      </c>
      <c r="CD24" s="1109">
        <v>4.0</v>
      </c>
      <c r="CE24" s="1109">
        <v>4.0</v>
      </c>
      <c r="CF24" s="1109">
        <v>4.0</v>
      </c>
      <c r="CG24" s="1109">
        <v>14.0</v>
      </c>
      <c r="CH24" s="1109">
        <v>14.0</v>
      </c>
      <c r="CI24" s="1109">
        <v>14.0</v>
      </c>
      <c r="CJ24" s="1109">
        <v>14.0</v>
      </c>
      <c r="CK24" s="1109">
        <v>18.0</v>
      </c>
      <c r="CL24" s="1109">
        <v>18.0</v>
      </c>
      <c r="CM24" s="1109">
        <v>18.0</v>
      </c>
      <c r="CN24" s="1109">
        <v>18.0</v>
      </c>
      <c r="CO24" s="1111">
        <v>40.0</v>
      </c>
      <c r="CP24" s="1109">
        <v>4.0</v>
      </c>
      <c r="CQ24" s="1109">
        <v>3.0</v>
      </c>
      <c r="CR24" s="1108">
        <v>0.0</v>
      </c>
      <c r="CS24" s="1108">
        <v>0.0</v>
      </c>
      <c r="CT24" s="1108">
        <v>0.0</v>
      </c>
      <c r="CU24" s="1108">
        <v>0.0</v>
      </c>
      <c r="CV24" s="796"/>
      <c r="CW24" s="1108"/>
      <c r="CX24" s="1108"/>
      <c r="CY24" s="1108"/>
      <c r="CZ24" s="1108"/>
      <c r="DA24" s="1108"/>
      <c r="DB24" s="1108"/>
      <c r="DC24" s="1108"/>
      <c r="DD24" s="1108"/>
      <c r="DE24" s="1108"/>
      <c r="DF24" s="1108"/>
      <c r="DG24" s="1108"/>
      <c r="DH24" s="1108"/>
      <c r="DI24" s="1108"/>
      <c r="DJ24" s="1108"/>
      <c r="DK24" s="1108"/>
      <c r="DL24" s="1108"/>
      <c r="DM24" s="1108"/>
      <c r="DN24" s="1108"/>
      <c r="DO24" s="1108"/>
      <c r="DP24" s="1108"/>
      <c r="DQ24" s="1108"/>
      <c r="DR24" s="1108"/>
      <c r="DS24" s="1108"/>
      <c r="DT24" s="1108"/>
      <c r="DU24" s="1108"/>
      <c r="DV24" s="1108">
        <v>0.0</v>
      </c>
      <c r="DW24" s="1108">
        <v>0.0</v>
      </c>
      <c r="DX24" s="1108">
        <v>0.0</v>
      </c>
      <c r="DY24" s="1109">
        <v>4.0</v>
      </c>
      <c r="DZ24" s="1109">
        <v>7.0</v>
      </c>
      <c r="EA24" s="1109">
        <v>7.0</v>
      </c>
      <c r="EB24" s="1109">
        <v>10.0</v>
      </c>
      <c r="EC24" s="1109">
        <v>20.0</v>
      </c>
      <c r="ED24" s="1109">
        <v>20.0</v>
      </c>
      <c r="EE24" s="1109">
        <v>30.0</v>
      </c>
      <c r="EF24" s="1109">
        <v>34.0</v>
      </c>
      <c r="EG24" s="1109">
        <v>34.0</v>
      </c>
      <c r="EH24" s="1109">
        <v>34.0</v>
      </c>
      <c r="EI24" s="1109">
        <v>34.0</v>
      </c>
      <c r="EJ24" s="1109">
        <v>34.0</v>
      </c>
      <c r="EK24" s="1111">
        <v>60.0</v>
      </c>
      <c r="EL24" s="1109">
        <v>6.0</v>
      </c>
      <c r="EM24" s="1109">
        <v>5.0</v>
      </c>
      <c r="EN24" s="1108">
        <v>0.0</v>
      </c>
      <c r="EO24" s="1108">
        <v>0.0</v>
      </c>
      <c r="EP24" s="1108">
        <v>0.0</v>
      </c>
      <c r="EQ24" s="1108">
        <v>0.0</v>
      </c>
      <c r="ER24" s="796"/>
      <c r="ES24" s="1107"/>
      <c r="ET24" s="1107"/>
      <c r="EU24" s="1107"/>
      <c r="EV24" s="1107"/>
      <c r="EW24" s="1107"/>
      <c r="EX24" s="1107"/>
      <c r="EY24" s="1107"/>
      <c r="EZ24" s="1107"/>
      <c r="FA24" s="1107"/>
      <c r="FB24" s="1107"/>
      <c r="FC24" s="1107"/>
      <c r="FD24" s="1107"/>
      <c r="FE24" s="1107"/>
      <c r="FF24" s="1107"/>
      <c r="FG24" s="1107"/>
      <c r="FH24" s="1107"/>
      <c r="FI24" s="1107"/>
      <c r="FJ24" s="1107"/>
      <c r="FK24" s="1107"/>
      <c r="FL24" s="1107"/>
      <c r="FM24" s="1107">
        <v>0.0</v>
      </c>
      <c r="FN24" s="1108">
        <v>0.0</v>
      </c>
      <c r="FO24" s="1108">
        <v>0.0</v>
      </c>
      <c r="FP24" s="1108">
        <v>0.0</v>
      </c>
      <c r="FQ24" s="1109">
        <v>7.0</v>
      </c>
      <c r="FR24" s="1109">
        <v>7.0</v>
      </c>
      <c r="FS24" s="1109">
        <v>7.0</v>
      </c>
      <c r="FT24" s="1109">
        <v>15.0</v>
      </c>
      <c r="FU24" s="1109">
        <v>15.0</v>
      </c>
      <c r="FV24" s="1109">
        <v>30.0</v>
      </c>
      <c r="FW24" s="1109">
        <v>30.0</v>
      </c>
      <c r="FX24" s="1109">
        <v>30.0</v>
      </c>
      <c r="FY24" s="1109">
        <v>30.0</v>
      </c>
      <c r="FZ24" s="1109">
        <v>30.0</v>
      </c>
      <c r="GA24" s="1109">
        <v>32.0</v>
      </c>
      <c r="GB24" s="1109">
        <v>32.0</v>
      </c>
      <c r="GC24" s="1109">
        <v>32.0</v>
      </c>
      <c r="GD24" s="1109">
        <v>35.0</v>
      </c>
      <c r="GE24" s="1109">
        <v>35.0</v>
      </c>
      <c r="GF24" s="1109">
        <v>40.0</v>
      </c>
      <c r="GG24" s="1111">
        <v>60.0</v>
      </c>
      <c r="GH24" s="1109">
        <v>6.0</v>
      </c>
      <c r="GI24" s="1109">
        <v>5.0</v>
      </c>
      <c r="GJ24" s="1108">
        <v>0.0</v>
      </c>
      <c r="GK24" s="1108">
        <v>0.0</v>
      </c>
      <c r="GL24" s="1108">
        <v>0.0</v>
      </c>
      <c r="GM24" s="1108">
        <v>0.0</v>
      </c>
      <c r="GN24" s="796"/>
      <c r="GO24" s="1107">
        <v>0.0</v>
      </c>
      <c r="GP24" s="1108">
        <v>0.0</v>
      </c>
      <c r="GQ24" s="1108">
        <v>0.0</v>
      </c>
      <c r="GR24" s="1108">
        <v>0.0</v>
      </c>
      <c r="GS24" s="1108">
        <v>0.0</v>
      </c>
      <c r="GT24" s="1108">
        <v>0.0</v>
      </c>
      <c r="GU24" s="1108">
        <v>0.0</v>
      </c>
      <c r="GV24" s="1108">
        <v>0.0</v>
      </c>
      <c r="GW24" s="1109"/>
      <c r="GX24" s="1109">
        <v>8.0</v>
      </c>
      <c r="GY24" s="1109">
        <v>8.0</v>
      </c>
      <c r="GZ24" s="1109">
        <v>8.0</v>
      </c>
      <c r="HA24" s="1109">
        <v>15.0</v>
      </c>
      <c r="HB24" s="1109">
        <v>15.0</v>
      </c>
      <c r="HC24" s="1109">
        <v>15.0</v>
      </c>
      <c r="HD24" s="1109">
        <v>15.0</v>
      </c>
      <c r="HE24" s="1109">
        <v>15.0</v>
      </c>
      <c r="HF24" s="1109">
        <v>15.0</v>
      </c>
      <c r="HG24" s="1109">
        <v>15.0</v>
      </c>
      <c r="HH24" s="1109">
        <v>15.0</v>
      </c>
      <c r="HI24" s="1109">
        <v>15.0</v>
      </c>
      <c r="HJ24" s="1109">
        <v>15.0</v>
      </c>
      <c r="HK24" s="1109">
        <v>15.0</v>
      </c>
      <c r="HL24" s="1109">
        <v>15.0</v>
      </c>
      <c r="HM24" s="1109">
        <v>15.0</v>
      </c>
      <c r="HN24" s="1109">
        <v>15.0</v>
      </c>
      <c r="HO24" s="1109">
        <v>20.0</v>
      </c>
      <c r="HP24" s="1109">
        <v>20.0</v>
      </c>
      <c r="HQ24" s="1109">
        <v>20.0</v>
      </c>
      <c r="HR24" s="1109">
        <v>30.0</v>
      </c>
      <c r="HS24" s="1109">
        <v>30.0</v>
      </c>
      <c r="HT24" s="1109">
        <v>30.0</v>
      </c>
      <c r="HU24" s="1109">
        <v>30.0</v>
      </c>
      <c r="HV24" s="1109">
        <v>30.0</v>
      </c>
      <c r="HW24" s="1109">
        <v>32.0</v>
      </c>
      <c r="HX24" s="1109">
        <v>32.0</v>
      </c>
      <c r="HY24" s="1109">
        <v>40.0</v>
      </c>
      <c r="HZ24" s="1109">
        <v>40.0</v>
      </c>
      <c r="IA24" s="1109">
        <v>40.0</v>
      </c>
      <c r="IB24" s="1109">
        <v>40.0</v>
      </c>
      <c r="IC24" s="1111">
        <v>65.0</v>
      </c>
      <c r="ID24" s="1109">
        <v>10.0</v>
      </c>
      <c r="IE24" s="1109">
        <v>8.0</v>
      </c>
      <c r="IF24" s="1108">
        <v>0.0</v>
      </c>
      <c r="IG24" s="1108">
        <v>0.0</v>
      </c>
      <c r="IH24" s="1108">
        <v>0.0</v>
      </c>
      <c r="II24" s="1108">
        <v>0.0</v>
      </c>
      <c r="IJ24" s="796"/>
      <c r="IK24" s="1108"/>
      <c r="IL24" s="1108"/>
      <c r="IM24" s="1108"/>
      <c r="IN24" s="1108"/>
      <c r="IO24" s="1108">
        <v>0.0</v>
      </c>
      <c r="IP24" s="1108">
        <v>0.0</v>
      </c>
      <c r="IQ24" s="1108">
        <v>0.0</v>
      </c>
      <c r="IR24" s="1109">
        <v>8.0</v>
      </c>
      <c r="IS24" s="1109">
        <v>8.0</v>
      </c>
      <c r="IT24" s="1109">
        <v>8.0</v>
      </c>
      <c r="IU24" s="1109">
        <v>8.0</v>
      </c>
      <c r="IV24" s="1109">
        <v>8.0</v>
      </c>
      <c r="IW24" s="1109">
        <v>15.0</v>
      </c>
      <c r="IX24" s="1109">
        <v>15.0</v>
      </c>
      <c r="IY24" s="1109">
        <v>15.0</v>
      </c>
      <c r="IZ24" s="1109">
        <v>15.0</v>
      </c>
      <c r="JA24" s="1109">
        <v>15.0</v>
      </c>
      <c r="JB24" s="1109">
        <v>15.0</v>
      </c>
      <c r="JC24" s="1109">
        <v>15.0</v>
      </c>
      <c r="JD24" s="1109">
        <v>15.0</v>
      </c>
      <c r="JE24" s="1109">
        <v>15.0</v>
      </c>
      <c r="JF24" s="1109">
        <v>15.0</v>
      </c>
      <c r="JG24" s="1109">
        <v>15.0</v>
      </c>
      <c r="JH24" s="1109">
        <v>15.0</v>
      </c>
      <c r="JI24" s="1109">
        <v>15.0</v>
      </c>
      <c r="JJ24" s="1109">
        <v>15.0</v>
      </c>
      <c r="JK24" s="1109">
        <v>20.0</v>
      </c>
      <c r="JL24" s="1109">
        <v>20.0</v>
      </c>
      <c r="JM24" s="1109">
        <v>20.0</v>
      </c>
      <c r="JN24" s="1109">
        <v>30.0</v>
      </c>
      <c r="JO24" s="1109">
        <v>30.0</v>
      </c>
      <c r="JP24" s="1109">
        <v>30.0</v>
      </c>
      <c r="JQ24" s="1109">
        <v>30.0</v>
      </c>
      <c r="JR24" s="1109">
        <v>30.0</v>
      </c>
      <c r="JS24" s="1109">
        <v>32.0</v>
      </c>
      <c r="JT24" s="1109">
        <v>32.0</v>
      </c>
      <c r="JU24" s="1109">
        <v>40.0</v>
      </c>
      <c r="JV24" s="1109">
        <v>40.0</v>
      </c>
      <c r="JW24" s="1109">
        <v>40.0</v>
      </c>
      <c r="JX24" s="1109">
        <v>40.0</v>
      </c>
      <c r="JY24" s="1111">
        <v>65.0</v>
      </c>
      <c r="JZ24" s="1109">
        <v>10.0</v>
      </c>
      <c r="KA24" s="1109">
        <v>8.0</v>
      </c>
      <c r="KB24" s="1108">
        <v>0.0</v>
      </c>
      <c r="KC24" s="1108">
        <v>0.0</v>
      </c>
      <c r="KD24" s="1108">
        <v>0.0</v>
      </c>
      <c r="KE24" s="1108">
        <v>0.0</v>
      </c>
    </row>
    <row r="25">
      <c r="A25" s="595" t="s">
        <v>499</v>
      </c>
      <c r="B25" s="1106"/>
      <c r="C25" s="1106" t="str">
        <f t="shared" si="3"/>
        <v>#N/A</v>
      </c>
      <c r="D25" s="1107"/>
      <c r="E25" s="1107"/>
      <c r="F25" s="1107"/>
      <c r="G25" s="1107"/>
      <c r="H25" s="1107"/>
      <c r="I25" s="1107"/>
      <c r="J25" s="1107"/>
      <c r="K25" s="1107"/>
      <c r="L25" s="1108"/>
      <c r="M25" s="1108"/>
      <c r="N25" s="1108"/>
      <c r="O25" s="1108"/>
      <c r="P25" s="1108"/>
      <c r="Q25" s="1108"/>
      <c r="R25" s="1108"/>
      <c r="S25" s="1108"/>
      <c r="T25" s="1108"/>
      <c r="U25" s="1108"/>
      <c r="V25" s="1108"/>
      <c r="W25" s="1108"/>
      <c r="X25" s="1108"/>
      <c r="Y25" s="1108"/>
      <c r="Z25" s="1108"/>
      <c r="AA25" s="1108"/>
      <c r="AB25" s="1108"/>
      <c r="AC25" s="1108"/>
      <c r="AD25" s="1108"/>
      <c r="AE25" s="1108"/>
      <c r="AF25" s="1108">
        <v>0.0</v>
      </c>
      <c r="AG25" s="1108">
        <v>0.0</v>
      </c>
      <c r="AH25" s="1108">
        <v>0.0</v>
      </c>
      <c r="AI25" s="1109">
        <v>5.0</v>
      </c>
      <c r="AJ25" s="1109">
        <v>5.0</v>
      </c>
      <c r="AK25" s="1109">
        <v>10.0</v>
      </c>
      <c r="AL25" s="1109">
        <v>10.0</v>
      </c>
      <c r="AM25" s="1109">
        <v>10.0</v>
      </c>
      <c r="AN25" s="1109">
        <v>10.0</v>
      </c>
      <c r="AO25" s="1109">
        <v>12.0</v>
      </c>
      <c r="AP25" s="1109">
        <v>12.0</v>
      </c>
      <c r="AQ25" s="1109">
        <v>12.0</v>
      </c>
      <c r="AR25" s="1109">
        <v>12.0</v>
      </c>
      <c r="AS25" s="1111">
        <v>24.0</v>
      </c>
      <c r="AT25" s="1109">
        <v>2.0</v>
      </c>
      <c r="AU25" s="1109">
        <v>2.0</v>
      </c>
      <c r="AV25" s="1108">
        <v>0.0</v>
      </c>
      <c r="AW25" s="1108">
        <v>0.0</v>
      </c>
      <c r="AX25" s="1108">
        <v>0.0</v>
      </c>
      <c r="AY25" s="1108">
        <v>0.0</v>
      </c>
      <c r="AZ25" s="796"/>
      <c r="BA25" s="1108"/>
      <c r="BB25" s="1108"/>
      <c r="BC25" s="1108"/>
      <c r="BD25" s="1108"/>
      <c r="BE25" s="1108"/>
      <c r="BF25" s="1108"/>
      <c r="BG25" s="1108"/>
      <c r="BH25" s="1108"/>
      <c r="BI25" s="1108"/>
      <c r="BJ25" s="1108"/>
      <c r="BK25" s="1108"/>
      <c r="BL25" s="1108"/>
      <c r="BM25" s="1108"/>
      <c r="BN25" s="1108"/>
      <c r="BO25" s="1108"/>
      <c r="BP25" s="1108"/>
      <c r="BQ25" s="1108"/>
      <c r="BR25" s="1108"/>
      <c r="BS25" s="1108"/>
      <c r="BT25" s="1108"/>
      <c r="BU25" s="1108"/>
      <c r="BV25" s="1108"/>
      <c r="BW25" s="1108"/>
      <c r="BX25" s="1108"/>
      <c r="BY25" s="1108"/>
      <c r="BZ25" s="1108"/>
      <c r="CA25" s="1108">
        <v>0.0</v>
      </c>
      <c r="CB25" s="1108">
        <v>0.0</v>
      </c>
      <c r="CC25" s="1108">
        <v>0.0</v>
      </c>
      <c r="CD25" s="1109">
        <v>3.0</v>
      </c>
      <c r="CE25" s="1109">
        <v>3.0</v>
      </c>
      <c r="CF25" s="1109">
        <v>3.0</v>
      </c>
      <c r="CG25" s="1109">
        <v>12.0</v>
      </c>
      <c r="CH25" s="1109">
        <v>12.0</v>
      </c>
      <c r="CI25" s="1109">
        <v>12.0</v>
      </c>
      <c r="CJ25" s="1109">
        <v>12.0</v>
      </c>
      <c r="CK25" s="1109">
        <v>15.0</v>
      </c>
      <c r="CL25" s="1109">
        <v>15.0</v>
      </c>
      <c r="CM25" s="1109">
        <v>14.0</v>
      </c>
      <c r="CN25" s="1109">
        <v>12.0</v>
      </c>
      <c r="CO25" s="1111">
        <v>34.0</v>
      </c>
      <c r="CP25" s="1109">
        <v>3.0</v>
      </c>
      <c r="CQ25" s="1109">
        <v>2.0</v>
      </c>
      <c r="CR25" s="1108">
        <v>0.0</v>
      </c>
      <c r="CS25" s="1108">
        <v>0.0</v>
      </c>
      <c r="CT25" s="1108">
        <v>0.0</v>
      </c>
      <c r="CU25" s="1108">
        <v>0.0</v>
      </c>
      <c r="CV25" s="796"/>
      <c r="CW25" s="1108"/>
      <c r="CX25" s="1108"/>
      <c r="CY25" s="1108"/>
      <c r="CZ25" s="1108"/>
      <c r="DA25" s="1108"/>
      <c r="DB25" s="1108"/>
      <c r="DC25" s="1108"/>
      <c r="DD25" s="1108"/>
      <c r="DE25" s="1108"/>
      <c r="DF25" s="1108"/>
      <c r="DG25" s="1108"/>
      <c r="DH25" s="1108"/>
      <c r="DI25" s="1108"/>
      <c r="DJ25" s="1108"/>
      <c r="DK25" s="1108"/>
      <c r="DL25" s="1108"/>
      <c r="DM25" s="1108"/>
      <c r="DN25" s="1108"/>
      <c r="DO25" s="1108"/>
      <c r="DP25" s="1108"/>
      <c r="DQ25" s="1108"/>
      <c r="DR25" s="1108"/>
      <c r="DS25" s="1108"/>
      <c r="DT25" s="1108"/>
      <c r="DU25" s="1108"/>
      <c r="DV25" s="1108">
        <v>0.0</v>
      </c>
      <c r="DW25" s="1108">
        <v>0.0</v>
      </c>
      <c r="DX25" s="1108">
        <v>0.0</v>
      </c>
      <c r="DY25" s="1109">
        <v>3.0</v>
      </c>
      <c r="DZ25" s="1109">
        <v>6.0</v>
      </c>
      <c r="EA25" s="1109">
        <v>6.0</v>
      </c>
      <c r="EB25" s="1109">
        <v>8.0</v>
      </c>
      <c r="EC25" s="1109">
        <v>17.0</v>
      </c>
      <c r="ED25" s="1109">
        <v>17.0</v>
      </c>
      <c r="EE25" s="1108">
        <v>28.0</v>
      </c>
      <c r="EF25" s="1108">
        <v>28.0</v>
      </c>
      <c r="EG25" s="1108">
        <v>28.0</v>
      </c>
      <c r="EH25" s="1108">
        <v>28.0</v>
      </c>
      <c r="EI25" s="1109">
        <v>23.0</v>
      </c>
      <c r="EJ25" s="1109">
        <v>23.0</v>
      </c>
      <c r="EK25" s="1111">
        <v>60.0</v>
      </c>
      <c r="EL25" s="1109">
        <v>6.0</v>
      </c>
      <c r="EM25" s="1109">
        <v>6.0</v>
      </c>
      <c r="EN25" s="1108">
        <v>0.0</v>
      </c>
      <c r="EO25" s="1108">
        <v>0.0</v>
      </c>
      <c r="EP25" s="1108">
        <v>0.0</v>
      </c>
      <c r="EQ25" s="1108">
        <v>0.0</v>
      </c>
      <c r="ER25" s="796"/>
      <c r="ES25" s="1107"/>
      <c r="ET25" s="1107"/>
      <c r="EU25" s="1107"/>
      <c r="EV25" s="1107"/>
      <c r="EW25" s="1107"/>
      <c r="EX25" s="1107"/>
      <c r="EY25" s="1107"/>
      <c r="EZ25" s="1107"/>
      <c r="FA25" s="1107"/>
      <c r="FB25" s="1107"/>
      <c r="FC25" s="1107"/>
      <c r="FD25" s="1107"/>
      <c r="FE25" s="1107"/>
      <c r="FF25" s="1107"/>
      <c r="FG25" s="1107"/>
      <c r="FH25" s="1107"/>
      <c r="FI25" s="1107"/>
      <c r="FJ25" s="1107"/>
      <c r="FK25" s="1107"/>
      <c r="FL25" s="1107"/>
      <c r="FM25" s="1107">
        <v>0.0</v>
      </c>
      <c r="FN25" s="1108">
        <v>0.0</v>
      </c>
      <c r="FO25" s="1108">
        <v>0.0</v>
      </c>
      <c r="FP25" s="1108">
        <v>0.0</v>
      </c>
      <c r="FQ25" s="1109">
        <v>6.0</v>
      </c>
      <c r="FR25" s="1109">
        <v>6.0</v>
      </c>
      <c r="FS25" s="1109">
        <v>6.0</v>
      </c>
      <c r="FT25" s="1109">
        <v>10.0</v>
      </c>
      <c r="FU25" s="1109">
        <v>10.0</v>
      </c>
      <c r="FV25" s="1109">
        <v>20.0</v>
      </c>
      <c r="FW25" s="1109">
        <v>20.0</v>
      </c>
      <c r="FX25" s="1109">
        <v>20.0</v>
      </c>
      <c r="FY25" s="1109">
        <v>25.0</v>
      </c>
      <c r="FZ25" s="1109">
        <v>25.0</v>
      </c>
      <c r="GA25" s="1109">
        <v>25.0</v>
      </c>
      <c r="GB25" s="1109">
        <v>40.0</v>
      </c>
      <c r="GC25" s="1109">
        <v>40.0</v>
      </c>
      <c r="GD25" s="1109">
        <v>40.0</v>
      </c>
      <c r="GE25" s="1109">
        <v>35.0</v>
      </c>
      <c r="GF25" s="1109">
        <v>35.0</v>
      </c>
      <c r="GG25" s="1111">
        <v>60.0</v>
      </c>
      <c r="GH25" s="1109">
        <v>6.0</v>
      </c>
      <c r="GI25" s="1109">
        <v>5.0</v>
      </c>
      <c r="GJ25" s="1108">
        <v>0.0</v>
      </c>
      <c r="GK25" s="1108">
        <v>0.0</v>
      </c>
      <c r="GL25" s="1108">
        <v>0.0</v>
      </c>
      <c r="GM25" s="1108">
        <v>0.0</v>
      </c>
      <c r="GN25" s="796"/>
      <c r="GO25" s="1107">
        <v>0.0</v>
      </c>
      <c r="GP25" s="1108">
        <v>0.0</v>
      </c>
      <c r="GQ25" s="1108">
        <v>0.0</v>
      </c>
      <c r="GR25" s="1108">
        <v>0.0</v>
      </c>
      <c r="GS25" s="1108">
        <v>0.0</v>
      </c>
      <c r="GT25" s="1108">
        <v>0.0</v>
      </c>
      <c r="GU25" s="1108">
        <v>0.0</v>
      </c>
      <c r="GV25" s="1108">
        <v>0.0</v>
      </c>
      <c r="GW25" s="1109"/>
      <c r="GX25" s="1109">
        <v>8.0</v>
      </c>
      <c r="GY25" s="1109">
        <v>8.0</v>
      </c>
      <c r="GZ25" s="1109">
        <v>8.0</v>
      </c>
      <c r="HA25" s="1109">
        <v>15.0</v>
      </c>
      <c r="HB25" s="1109">
        <v>15.0</v>
      </c>
      <c r="HC25" s="1109">
        <v>15.0</v>
      </c>
      <c r="HD25" s="1109">
        <v>15.0</v>
      </c>
      <c r="HE25" s="1109">
        <v>15.0</v>
      </c>
      <c r="HF25" s="1109">
        <v>15.0</v>
      </c>
      <c r="HG25" s="1109">
        <v>15.0</v>
      </c>
      <c r="HH25" s="1109">
        <v>15.0</v>
      </c>
      <c r="HI25" s="1109">
        <v>15.0</v>
      </c>
      <c r="HJ25" s="1109">
        <v>15.0</v>
      </c>
      <c r="HK25" s="1109">
        <v>15.0</v>
      </c>
      <c r="HL25" s="1109">
        <v>15.0</v>
      </c>
      <c r="HM25" s="1109">
        <v>15.0</v>
      </c>
      <c r="HN25" s="1109">
        <v>15.0</v>
      </c>
      <c r="HO25" s="1109">
        <v>20.0</v>
      </c>
      <c r="HP25" s="1109">
        <v>20.0</v>
      </c>
      <c r="HQ25" s="1109">
        <v>20.0</v>
      </c>
      <c r="HR25" s="1109">
        <v>30.0</v>
      </c>
      <c r="HS25" s="1109">
        <v>30.0</v>
      </c>
      <c r="HT25" s="1109">
        <v>30.0</v>
      </c>
      <c r="HU25" s="1109">
        <v>30.0</v>
      </c>
      <c r="HV25" s="1109">
        <v>30.0</v>
      </c>
      <c r="HW25" s="1109">
        <v>32.0</v>
      </c>
      <c r="HX25" s="1109">
        <v>32.0</v>
      </c>
      <c r="HY25" s="1109">
        <v>40.0</v>
      </c>
      <c r="HZ25" s="1109">
        <v>40.0</v>
      </c>
      <c r="IA25" s="1109">
        <v>40.0</v>
      </c>
      <c r="IB25" s="1109">
        <v>40.0</v>
      </c>
      <c r="IC25" s="1111">
        <v>65.0</v>
      </c>
      <c r="ID25" s="1109">
        <v>10.0</v>
      </c>
      <c r="IE25" s="1109">
        <v>8.0</v>
      </c>
      <c r="IF25" s="1108">
        <v>0.0</v>
      </c>
      <c r="IG25" s="1108">
        <v>0.0</v>
      </c>
      <c r="IH25" s="1108">
        <v>0.0</v>
      </c>
      <c r="II25" s="1108">
        <v>0.0</v>
      </c>
      <c r="IJ25" s="796"/>
      <c r="IK25" s="1108"/>
      <c r="IL25" s="1108"/>
      <c r="IM25" s="1108"/>
      <c r="IN25" s="1108"/>
      <c r="IO25" s="1108">
        <v>0.0</v>
      </c>
      <c r="IP25" s="1108">
        <v>0.0</v>
      </c>
      <c r="IQ25" s="1108">
        <v>0.0</v>
      </c>
      <c r="IR25" s="1109">
        <v>8.0</v>
      </c>
      <c r="IS25" s="1109">
        <v>8.0</v>
      </c>
      <c r="IT25" s="1109">
        <v>8.0</v>
      </c>
      <c r="IU25" s="1109">
        <v>8.0</v>
      </c>
      <c r="IV25" s="1109">
        <v>8.0</v>
      </c>
      <c r="IW25" s="1109">
        <v>15.0</v>
      </c>
      <c r="IX25" s="1109">
        <v>15.0</v>
      </c>
      <c r="IY25" s="1109">
        <v>15.0</v>
      </c>
      <c r="IZ25" s="1109">
        <v>15.0</v>
      </c>
      <c r="JA25" s="1109">
        <v>15.0</v>
      </c>
      <c r="JB25" s="1109">
        <v>15.0</v>
      </c>
      <c r="JC25" s="1109">
        <v>15.0</v>
      </c>
      <c r="JD25" s="1109">
        <v>15.0</v>
      </c>
      <c r="JE25" s="1109">
        <v>15.0</v>
      </c>
      <c r="JF25" s="1109">
        <v>15.0</v>
      </c>
      <c r="JG25" s="1109">
        <v>15.0</v>
      </c>
      <c r="JH25" s="1109">
        <v>15.0</v>
      </c>
      <c r="JI25" s="1109">
        <v>15.0</v>
      </c>
      <c r="JJ25" s="1109">
        <v>15.0</v>
      </c>
      <c r="JK25" s="1109">
        <v>20.0</v>
      </c>
      <c r="JL25" s="1109">
        <v>20.0</v>
      </c>
      <c r="JM25" s="1109">
        <v>20.0</v>
      </c>
      <c r="JN25" s="1109">
        <v>30.0</v>
      </c>
      <c r="JO25" s="1109">
        <v>30.0</v>
      </c>
      <c r="JP25" s="1109">
        <v>30.0</v>
      </c>
      <c r="JQ25" s="1109">
        <v>30.0</v>
      </c>
      <c r="JR25" s="1109">
        <v>30.0</v>
      </c>
      <c r="JS25" s="1109">
        <v>32.0</v>
      </c>
      <c r="JT25" s="1109">
        <v>32.0</v>
      </c>
      <c r="JU25" s="1109">
        <v>40.0</v>
      </c>
      <c r="JV25" s="1109">
        <v>40.0</v>
      </c>
      <c r="JW25" s="1109">
        <v>40.0</v>
      </c>
      <c r="JX25" s="1109">
        <v>40.0</v>
      </c>
      <c r="JY25" s="1111">
        <v>65.0</v>
      </c>
      <c r="JZ25" s="1109">
        <v>10.0</v>
      </c>
      <c r="KA25" s="1109">
        <v>8.0</v>
      </c>
      <c r="KB25" s="1108">
        <v>0.0</v>
      </c>
      <c r="KC25" s="1108">
        <v>0.0</v>
      </c>
      <c r="KD25" s="1108">
        <v>0.0</v>
      </c>
      <c r="KE25" s="1108">
        <v>0.0</v>
      </c>
    </row>
    <row r="26">
      <c r="A26" s="1115" t="s">
        <v>500</v>
      </c>
      <c r="B26" s="1106"/>
      <c r="C26" s="1106" t="str">
        <f t="shared" si="3"/>
        <v>#N/A</v>
      </c>
      <c r="D26" s="1107"/>
      <c r="E26" s="1107"/>
      <c r="F26" s="1107"/>
      <c r="G26" s="1107"/>
      <c r="H26" s="1107"/>
      <c r="I26" s="1107"/>
      <c r="J26" s="1107"/>
      <c r="K26" s="1107"/>
      <c r="L26" s="1108"/>
      <c r="M26" s="1108"/>
      <c r="N26" s="1108"/>
      <c r="O26" s="1108"/>
      <c r="P26" s="1108"/>
      <c r="Q26" s="1108"/>
      <c r="R26" s="1108"/>
      <c r="S26" s="1108"/>
      <c r="T26" s="1108"/>
      <c r="U26" s="1108"/>
      <c r="V26" s="1108"/>
      <c r="W26" s="1108"/>
      <c r="X26" s="1108"/>
      <c r="Y26" s="1108"/>
      <c r="Z26" s="1108"/>
      <c r="AA26" s="1108"/>
      <c r="AB26" s="1108"/>
      <c r="AC26" s="1108"/>
      <c r="AD26" s="1108"/>
      <c r="AE26" s="1108"/>
      <c r="AF26" s="1108">
        <v>0.0</v>
      </c>
      <c r="AG26" s="1108">
        <v>0.0</v>
      </c>
      <c r="AH26" s="1108">
        <v>0.0</v>
      </c>
      <c r="AI26" s="1109">
        <v>5.0</v>
      </c>
      <c r="AJ26" s="1109">
        <v>5.0</v>
      </c>
      <c r="AK26" s="1109">
        <v>10.0</v>
      </c>
      <c r="AL26" s="1109">
        <v>10.0</v>
      </c>
      <c r="AM26" s="1109">
        <v>10.0</v>
      </c>
      <c r="AN26" s="1109">
        <v>10.0</v>
      </c>
      <c r="AO26" s="1109">
        <v>12.0</v>
      </c>
      <c r="AP26" s="1109">
        <v>12.0</v>
      </c>
      <c r="AQ26" s="1109">
        <v>12.0</v>
      </c>
      <c r="AR26" s="1109">
        <v>12.0</v>
      </c>
      <c r="AS26" s="1111">
        <v>24.0</v>
      </c>
      <c r="AT26" s="1109">
        <v>2.0</v>
      </c>
      <c r="AU26" s="1109">
        <v>2.0</v>
      </c>
      <c r="AV26" s="1108">
        <v>0.0</v>
      </c>
      <c r="AW26" s="1108">
        <v>0.0</v>
      </c>
      <c r="AX26" s="1108">
        <v>0.0</v>
      </c>
      <c r="AY26" s="1108">
        <v>0.0</v>
      </c>
      <c r="AZ26" s="796"/>
      <c r="BA26" s="1108"/>
      <c r="BB26" s="1108"/>
      <c r="BC26" s="1108"/>
      <c r="BD26" s="1108"/>
      <c r="BE26" s="1108"/>
      <c r="BF26" s="1108"/>
      <c r="BG26" s="1108"/>
      <c r="BH26" s="1108"/>
      <c r="BI26" s="1108"/>
      <c r="BJ26" s="1108"/>
      <c r="BK26" s="1108"/>
      <c r="BL26" s="1108"/>
      <c r="BM26" s="1108"/>
      <c r="BN26" s="1108"/>
      <c r="BO26" s="1108"/>
      <c r="BP26" s="1108"/>
      <c r="BQ26" s="1108"/>
      <c r="BR26" s="1108"/>
      <c r="BS26" s="1108"/>
      <c r="BT26" s="1108"/>
      <c r="BU26" s="1108"/>
      <c r="BV26" s="1108"/>
      <c r="BW26" s="1108"/>
      <c r="BX26" s="1108"/>
      <c r="BY26" s="1108"/>
      <c r="BZ26" s="1108"/>
      <c r="CA26" s="1108">
        <v>0.0</v>
      </c>
      <c r="CB26" s="1108">
        <v>0.0</v>
      </c>
      <c r="CC26" s="1108">
        <v>0.0</v>
      </c>
      <c r="CD26" s="1109">
        <v>3.0</v>
      </c>
      <c r="CE26" s="1109">
        <v>3.0</v>
      </c>
      <c r="CF26" s="1109">
        <v>3.0</v>
      </c>
      <c r="CG26" s="1109">
        <v>12.0</v>
      </c>
      <c r="CH26" s="1109">
        <v>12.0</v>
      </c>
      <c r="CI26" s="1109">
        <v>12.0</v>
      </c>
      <c r="CJ26" s="1109">
        <v>12.0</v>
      </c>
      <c r="CK26" s="1109">
        <v>15.0</v>
      </c>
      <c r="CL26" s="1109">
        <v>15.0</v>
      </c>
      <c r="CM26" s="1109">
        <v>14.0</v>
      </c>
      <c r="CN26" s="1109">
        <v>12.0</v>
      </c>
      <c r="CO26" s="1111">
        <v>34.0</v>
      </c>
      <c r="CP26" s="1109">
        <v>3.0</v>
      </c>
      <c r="CQ26" s="1109">
        <v>2.0</v>
      </c>
      <c r="CR26" s="1108">
        <v>0.0</v>
      </c>
      <c r="CS26" s="1108">
        <v>0.0</v>
      </c>
      <c r="CT26" s="1108">
        <v>0.0</v>
      </c>
      <c r="CU26" s="1108">
        <v>0.0</v>
      </c>
      <c r="CV26" s="796"/>
      <c r="CW26" s="1108"/>
      <c r="CX26" s="1108"/>
      <c r="CY26" s="1108"/>
      <c r="CZ26" s="1108"/>
      <c r="DA26" s="1108"/>
      <c r="DB26" s="1108"/>
      <c r="DC26" s="1108"/>
      <c r="DD26" s="1108"/>
      <c r="DE26" s="1108"/>
      <c r="DF26" s="1108"/>
      <c r="DG26" s="1108"/>
      <c r="DH26" s="1108"/>
      <c r="DI26" s="1108"/>
      <c r="DJ26" s="1108"/>
      <c r="DK26" s="1108"/>
      <c r="DL26" s="1108"/>
      <c r="DM26" s="1108"/>
      <c r="DN26" s="1108"/>
      <c r="DO26" s="1108"/>
      <c r="DP26" s="1108"/>
      <c r="DQ26" s="1108"/>
      <c r="DR26" s="1108"/>
      <c r="DS26" s="1108"/>
      <c r="DT26" s="1108"/>
      <c r="DU26" s="1108"/>
      <c r="DV26" s="1108">
        <v>0.0</v>
      </c>
      <c r="DW26" s="1108">
        <v>0.0</v>
      </c>
      <c r="DX26" s="1108">
        <v>0.0</v>
      </c>
      <c r="DY26" s="1109">
        <v>3.0</v>
      </c>
      <c r="DZ26" s="1109">
        <v>6.0</v>
      </c>
      <c r="EA26" s="1109">
        <v>6.0</v>
      </c>
      <c r="EB26" s="1109">
        <v>8.0</v>
      </c>
      <c r="EC26" s="1109">
        <v>17.0</v>
      </c>
      <c r="ED26" s="1109">
        <v>17.0</v>
      </c>
      <c r="EE26" s="1108">
        <v>28.0</v>
      </c>
      <c r="EF26" s="1108">
        <v>28.0</v>
      </c>
      <c r="EG26" s="1108">
        <v>28.0</v>
      </c>
      <c r="EH26" s="1108">
        <v>28.0</v>
      </c>
      <c r="EI26" s="1109">
        <v>23.0</v>
      </c>
      <c r="EJ26" s="1109">
        <v>23.0</v>
      </c>
      <c r="EK26" s="1111">
        <v>60.0</v>
      </c>
      <c r="EL26" s="1109">
        <v>6.0</v>
      </c>
      <c r="EM26" s="1109">
        <v>6.0</v>
      </c>
      <c r="EN26" s="1108">
        <v>0.0</v>
      </c>
      <c r="EO26" s="1108">
        <v>0.0</v>
      </c>
      <c r="EP26" s="1108">
        <v>0.0</v>
      </c>
      <c r="EQ26" s="1108">
        <v>0.0</v>
      </c>
      <c r="ER26" s="796"/>
      <c r="ES26" s="1107"/>
      <c r="ET26" s="1107"/>
      <c r="EU26" s="1107"/>
      <c r="EV26" s="1107"/>
      <c r="EW26" s="1107"/>
      <c r="EX26" s="1107"/>
      <c r="EY26" s="1107"/>
      <c r="EZ26" s="1107"/>
      <c r="FA26" s="1107"/>
      <c r="FB26" s="1107"/>
      <c r="FC26" s="1107"/>
      <c r="FD26" s="1107"/>
      <c r="FE26" s="1107"/>
      <c r="FF26" s="1107"/>
      <c r="FG26" s="1107"/>
      <c r="FH26" s="1107"/>
      <c r="FI26" s="1107"/>
      <c r="FJ26" s="1107"/>
      <c r="FK26" s="1107"/>
      <c r="FL26" s="1107"/>
      <c r="FM26" s="1107">
        <v>0.0</v>
      </c>
      <c r="FN26" s="1108">
        <v>0.0</v>
      </c>
      <c r="FO26" s="1108">
        <v>0.0</v>
      </c>
      <c r="FP26" s="1108">
        <v>0.0</v>
      </c>
      <c r="FQ26" s="1109">
        <v>6.0</v>
      </c>
      <c r="FR26" s="1109">
        <v>6.0</v>
      </c>
      <c r="FS26" s="1109">
        <v>6.0</v>
      </c>
      <c r="FT26" s="1109">
        <v>10.0</v>
      </c>
      <c r="FU26" s="1109">
        <v>10.0</v>
      </c>
      <c r="FV26" s="1109">
        <v>20.0</v>
      </c>
      <c r="FW26" s="1109">
        <v>20.0</v>
      </c>
      <c r="FX26" s="1109">
        <v>20.0</v>
      </c>
      <c r="FY26" s="1109">
        <v>25.0</v>
      </c>
      <c r="FZ26" s="1109">
        <v>25.0</v>
      </c>
      <c r="GA26" s="1109">
        <v>25.0</v>
      </c>
      <c r="GB26" s="1109">
        <v>40.0</v>
      </c>
      <c r="GC26" s="1109">
        <v>40.0</v>
      </c>
      <c r="GD26" s="1109">
        <v>40.0</v>
      </c>
      <c r="GE26" s="1109">
        <v>35.0</v>
      </c>
      <c r="GF26" s="1109">
        <v>35.0</v>
      </c>
      <c r="GG26" s="1111">
        <v>60.0</v>
      </c>
      <c r="GH26" s="1109">
        <v>6.0</v>
      </c>
      <c r="GI26" s="1109">
        <v>5.0</v>
      </c>
      <c r="GJ26" s="1108">
        <v>0.0</v>
      </c>
      <c r="GK26" s="1108">
        <v>0.0</v>
      </c>
      <c r="GL26" s="1108">
        <v>0.0</v>
      </c>
      <c r="GM26" s="1108">
        <v>0.0</v>
      </c>
      <c r="GN26" s="796"/>
      <c r="GO26" s="1107">
        <v>0.0</v>
      </c>
      <c r="GP26" s="1108">
        <v>0.0</v>
      </c>
      <c r="GQ26" s="1108">
        <v>0.0</v>
      </c>
      <c r="GR26" s="1108">
        <v>0.0</v>
      </c>
      <c r="GS26" s="1108">
        <v>0.0</v>
      </c>
      <c r="GT26" s="1108">
        <v>0.0</v>
      </c>
      <c r="GU26" s="1108">
        <v>0.0</v>
      </c>
      <c r="GV26" s="1108">
        <v>0.0</v>
      </c>
      <c r="GW26" s="1109"/>
      <c r="GX26" s="1109">
        <v>8.0</v>
      </c>
      <c r="GY26" s="1109">
        <v>8.0</v>
      </c>
      <c r="GZ26" s="1109">
        <v>8.0</v>
      </c>
      <c r="HA26" s="1109">
        <v>15.0</v>
      </c>
      <c r="HB26" s="1109">
        <v>15.0</v>
      </c>
      <c r="HC26" s="1109">
        <v>15.0</v>
      </c>
      <c r="HD26" s="1109">
        <v>15.0</v>
      </c>
      <c r="HE26" s="1109">
        <v>15.0</v>
      </c>
      <c r="HF26" s="1109">
        <v>15.0</v>
      </c>
      <c r="HG26" s="1109">
        <v>15.0</v>
      </c>
      <c r="HH26" s="1109">
        <v>15.0</v>
      </c>
      <c r="HI26" s="1109">
        <v>15.0</v>
      </c>
      <c r="HJ26" s="1109">
        <v>15.0</v>
      </c>
      <c r="HK26" s="1109">
        <v>15.0</v>
      </c>
      <c r="HL26" s="1109">
        <v>15.0</v>
      </c>
      <c r="HM26" s="1109">
        <v>15.0</v>
      </c>
      <c r="HN26" s="1109">
        <v>15.0</v>
      </c>
      <c r="HO26" s="1109">
        <v>20.0</v>
      </c>
      <c r="HP26" s="1109">
        <v>20.0</v>
      </c>
      <c r="HQ26" s="1109">
        <v>20.0</v>
      </c>
      <c r="HR26" s="1109">
        <v>30.0</v>
      </c>
      <c r="HS26" s="1109">
        <v>30.0</v>
      </c>
      <c r="HT26" s="1109">
        <v>30.0</v>
      </c>
      <c r="HU26" s="1109">
        <v>30.0</v>
      </c>
      <c r="HV26" s="1109">
        <v>30.0</v>
      </c>
      <c r="HW26" s="1109">
        <v>32.0</v>
      </c>
      <c r="HX26" s="1109">
        <v>32.0</v>
      </c>
      <c r="HY26" s="1109">
        <v>40.0</v>
      </c>
      <c r="HZ26" s="1109">
        <v>40.0</v>
      </c>
      <c r="IA26" s="1109">
        <v>40.0</v>
      </c>
      <c r="IB26" s="1109">
        <v>40.0</v>
      </c>
      <c r="IC26" s="1111">
        <v>65.0</v>
      </c>
      <c r="ID26" s="1109">
        <v>10.0</v>
      </c>
      <c r="IE26" s="1109">
        <v>8.0</v>
      </c>
      <c r="IF26" s="1108">
        <v>0.0</v>
      </c>
      <c r="IG26" s="1108">
        <v>0.0</v>
      </c>
      <c r="IH26" s="1108">
        <v>0.0</v>
      </c>
      <c r="II26" s="1108">
        <v>0.0</v>
      </c>
      <c r="IJ26" s="796"/>
      <c r="IK26" s="1108"/>
      <c r="IL26" s="1108"/>
      <c r="IM26" s="1108"/>
      <c r="IN26" s="1108"/>
      <c r="IO26" s="1108">
        <v>0.0</v>
      </c>
      <c r="IP26" s="1108">
        <v>0.0</v>
      </c>
      <c r="IQ26" s="1108">
        <v>0.0</v>
      </c>
      <c r="IR26" s="1109">
        <v>8.0</v>
      </c>
      <c r="IS26" s="1109">
        <v>8.0</v>
      </c>
      <c r="IT26" s="1109">
        <v>8.0</v>
      </c>
      <c r="IU26" s="1109">
        <v>8.0</v>
      </c>
      <c r="IV26" s="1109">
        <v>8.0</v>
      </c>
      <c r="IW26" s="1109">
        <v>15.0</v>
      </c>
      <c r="IX26" s="1109">
        <v>15.0</v>
      </c>
      <c r="IY26" s="1109">
        <v>15.0</v>
      </c>
      <c r="IZ26" s="1109">
        <v>15.0</v>
      </c>
      <c r="JA26" s="1109">
        <v>15.0</v>
      </c>
      <c r="JB26" s="1109">
        <v>15.0</v>
      </c>
      <c r="JC26" s="1109">
        <v>15.0</v>
      </c>
      <c r="JD26" s="1109">
        <v>15.0</v>
      </c>
      <c r="JE26" s="1109">
        <v>15.0</v>
      </c>
      <c r="JF26" s="1109">
        <v>15.0</v>
      </c>
      <c r="JG26" s="1109">
        <v>15.0</v>
      </c>
      <c r="JH26" s="1109">
        <v>15.0</v>
      </c>
      <c r="JI26" s="1109">
        <v>15.0</v>
      </c>
      <c r="JJ26" s="1109">
        <v>15.0</v>
      </c>
      <c r="JK26" s="1109">
        <v>20.0</v>
      </c>
      <c r="JL26" s="1109">
        <v>20.0</v>
      </c>
      <c r="JM26" s="1109">
        <v>20.0</v>
      </c>
      <c r="JN26" s="1109">
        <v>30.0</v>
      </c>
      <c r="JO26" s="1109">
        <v>30.0</v>
      </c>
      <c r="JP26" s="1109">
        <v>30.0</v>
      </c>
      <c r="JQ26" s="1109">
        <v>30.0</v>
      </c>
      <c r="JR26" s="1109">
        <v>30.0</v>
      </c>
      <c r="JS26" s="1109">
        <v>32.0</v>
      </c>
      <c r="JT26" s="1109">
        <v>32.0</v>
      </c>
      <c r="JU26" s="1109">
        <v>40.0</v>
      </c>
      <c r="JV26" s="1109">
        <v>40.0</v>
      </c>
      <c r="JW26" s="1109">
        <v>40.0</v>
      </c>
      <c r="JX26" s="1109">
        <v>40.0</v>
      </c>
      <c r="JY26" s="1111">
        <v>65.0</v>
      </c>
      <c r="JZ26" s="1109">
        <v>10.0</v>
      </c>
      <c r="KA26" s="1109">
        <v>8.0</v>
      </c>
      <c r="KB26" s="1108">
        <v>0.0</v>
      </c>
      <c r="KC26" s="1108">
        <v>0.0</v>
      </c>
      <c r="KD26" s="1108">
        <v>0.0</v>
      </c>
      <c r="KE26" s="1108">
        <v>0.0</v>
      </c>
    </row>
    <row r="27">
      <c r="A27" s="1115" t="s">
        <v>501</v>
      </c>
      <c r="B27" s="1106"/>
      <c r="C27" s="1106" t="str">
        <f t="shared" si="3"/>
        <v>#N/A</v>
      </c>
      <c r="D27" s="1107"/>
      <c r="E27" s="1107"/>
      <c r="F27" s="1107"/>
      <c r="G27" s="1107"/>
      <c r="H27" s="1107"/>
      <c r="I27" s="1107"/>
      <c r="J27" s="1107"/>
      <c r="K27" s="1107"/>
      <c r="L27" s="1108"/>
      <c r="M27" s="1108"/>
      <c r="N27" s="1108"/>
      <c r="O27" s="1108"/>
      <c r="P27" s="1108"/>
      <c r="Q27" s="1108"/>
      <c r="R27" s="1108"/>
      <c r="S27" s="1108"/>
      <c r="T27" s="1108"/>
      <c r="U27" s="1108"/>
      <c r="V27" s="1108"/>
      <c r="W27" s="1108"/>
      <c r="X27" s="1108"/>
      <c r="Y27" s="1108"/>
      <c r="Z27" s="1108"/>
      <c r="AA27" s="1108"/>
      <c r="AB27" s="1108"/>
      <c r="AC27" s="1108"/>
      <c r="AD27" s="1108"/>
      <c r="AE27" s="1108"/>
      <c r="AF27" s="1108">
        <v>0.0</v>
      </c>
      <c r="AG27" s="1108">
        <v>0.0</v>
      </c>
      <c r="AH27" s="1108">
        <v>0.0</v>
      </c>
      <c r="AI27" s="1109">
        <v>5.0</v>
      </c>
      <c r="AJ27" s="1109">
        <v>5.0</v>
      </c>
      <c r="AK27" s="1109">
        <v>10.0</v>
      </c>
      <c r="AL27" s="1109">
        <v>10.0</v>
      </c>
      <c r="AM27" s="1109">
        <v>10.0</v>
      </c>
      <c r="AN27" s="1109">
        <v>10.0</v>
      </c>
      <c r="AO27" s="1109">
        <v>12.0</v>
      </c>
      <c r="AP27" s="1109">
        <v>12.0</v>
      </c>
      <c r="AQ27" s="1109">
        <v>12.0</v>
      </c>
      <c r="AR27" s="1109">
        <v>12.0</v>
      </c>
      <c r="AS27" s="1111">
        <v>24.0</v>
      </c>
      <c r="AT27" s="1109">
        <v>2.0</v>
      </c>
      <c r="AU27" s="1109">
        <v>2.0</v>
      </c>
      <c r="AV27" s="1108">
        <v>0.0</v>
      </c>
      <c r="AW27" s="1108">
        <v>0.0</v>
      </c>
      <c r="AX27" s="1108">
        <v>0.0</v>
      </c>
      <c r="AY27" s="1108">
        <v>0.0</v>
      </c>
      <c r="AZ27" s="796"/>
      <c r="BA27" s="1108"/>
      <c r="BB27" s="1108"/>
      <c r="BC27" s="1108"/>
      <c r="BD27" s="1108"/>
      <c r="BE27" s="1108"/>
      <c r="BF27" s="1108"/>
      <c r="BG27" s="1108"/>
      <c r="BH27" s="1108"/>
      <c r="BI27" s="1108"/>
      <c r="BJ27" s="1108"/>
      <c r="BK27" s="1108"/>
      <c r="BL27" s="1108"/>
      <c r="BM27" s="1108"/>
      <c r="BN27" s="1108"/>
      <c r="BO27" s="1108"/>
      <c r="BP27" s="1108"/>
      <c r="BQ27" s="1108"/>
      <c r="BR27" s="1108"/>
      <c r="BS27" s="1108"/>
      <c r="BT27" s="1108"/>
      <c r="BU27" s="1108"/>
      <c r="BV27" s="1108"/>
      <c r="BW27" s="1108"/>
      <c r="BX27" s="1108"/>
      <c r="BY27" s="1108"/>
      <c r="BZ27" s="1108"/>
      <c r="CA27" s="1108">
        <v>0.0</v>
      </c>
      <c r="CB27" s="1108">
        <v>0.0</v>
      </c>
      <c r="CC27" s="1108">
        <v>0.0</v>
      </c>
      <c r="CD27" s="1109">
        <v>3.0</v>
      </c>
      <c r="CE27" s="1109">
        <v>3.0</v>
      </c>
      <c r="CF27" s="1109">
        <v>3.0</v>
      </c>
      <c r="CG27" s="1109">
        <v>12.0</v>
      </c>
      <c r="CH27" s="1109">
        <v>12.0</v>
      </c>
      <c r="CI27" s="1109">
        <v>12.0</v>
      </c>
      <c r="CJ27" s="1109">
        <v>12.0</v>
      </c>
      <c r="CK27" s="1109">
        <v>15.0</v>
      </c>
      <c r="CL27" s="1109">
        <v>15.0</v>
      </c>
      <c r="CM27" s="1109">
        <v>14.0</v>
      </c>
      <c r="CN27" s="1109">
        <v>12.0</v>
      </c>
      <c r="CO27" s="1111">
        <v>34.0</v>
      </c>
      <c r="CP27" s="1109">
        <v>3.0</v>
      </c>
      <c r="CQ27" s="1109">
        <v>2.0</v>
      </c>
      <c r="CR27" s="1108">
        <v>0.0</v>
      </c>
      <c r="CS27" s="1108">
        <v>0.0</v>
      </c>
      <c r="CT27" s="1108">
        <v>0.0</v>
      </c>
      <c r="CU27" s="1108">
        <v>0.0</v>
      </c>
      <c r="CV27" s="796"/>
      <c r="CW27" s="1108"/>
      <c r="CX27" s="1108"/>
      <c r="CY27" s="1108"/>
      <c r="CZ27" s="1108"/>
      <c r="DA27" s="1108"/>
      <c r="DB27" s="1108"/>
      <c r="DC27" s="1108"/>
      <c r="DD27" s="1108"/>
      <c r="DE27" s="1108"/>
      <c r="DF27" s="1108"/>
      <c r="DG27" s="1108"/>
      <c r="DH27" s="1108"/>
      <c r="DI27" s="1108"/>
      <c r="DJ27" s="1108"/>
      <c r="DK27" s="1108"/>
      <c r="DL27" s="1108"/>
      <c r="DM27" s="1108"/>
      <c r="DN27" s="1108"/>
      <c r="DO27" s="1108"/>
      <c r="DP27" s="1108"/>
      <c r="DQ27" s="1108"/>
      <c r="DR27" s="1108"/>
      <c r="DS27" s="1108"/>
      <c r="DT27" s="1108"/>
      <c r="DU27" s="1108"/>
      <c r="DV27" s="1108">
        <v>0.0</v>
      </c>
      <c r="DW27" s="1108">
        <v>0.0</v>
      </c>
      <c r="DX27" s="1108">
        <v>0.0</v>
      </c>
      <c r="DY27" s="1109">
        <v>3.0</v>
      </c>
      <c r="DZ27" s="1109">
        <v>6.0</v>
      </c>
      <c r="EA27" s="1109">
        <v>6.0</v>
      </c>
      <c r="EB27" s="1109">
        <v>8.0</v>
      </c>
      <c r="EC27" s="1109">
        <v>17.0</v>
      </c>
      <c r="ED27" s="1109">
        <v>17.0</v>
      </c>
      <c r="EE27" s="1108">
        <v>28.0</v>
      </c>
      <c r="EF27" s="1108">
        <v>28.0</v>
      </c>
      <c r="EG27" s="1108">
        <v>28.0</v>
      </c>
      <c r="EH27" s="1108">
        <v>28.0</v>
      </c>
      <c r="EI27" s="1109">
        <v>23.0</v>
      </c>
      <c r="EJ27" s="1109">
        <v>23.0</v>
      </c>
      <c r="EK27" s="1111">
        <v>60.0</v>
      </c>
      <c r="EL27" s="1109">
        <v>6.0</v>
      </c>
      <c r="EM27" s="1109">
        <v>6.0</v>
      </c>
      <c r="EN27" s="1108">
        <v>0.0</v>
      </c>
      <c r="EO27" s="1108">
        <v>0.0</v>
      </c>
      <c r="EP27" s="1108">
        <v>0.0</v>
      </c>
      <c r="EQ27" s="1108">
        <v>0.0</v>
      </c>
      <c r="ER27" s="796"/>
      <c r="ES27" s="1107"/>
      <c r="ET27" s="1107"/>
      <c r="EU27" s="1107"/>
      <c r="EV27" s="1107"/>
      <c r="EW27" s="1107"/>
      <c r="EX27" s="1107"/>
      <c r="EY27" s="1107"/>
      <c r="EZ27" s="1107"/>
      <c r="FA27" s="1107"/>
      <c r="FB27" s="1107"/>
      <c r="FC27" s="1107"/>
      <c r="FD27" s="1107"/>
      <c r="FE27" s="1107"/>
      <c r="FF27" s="1107"/>
      <c r="FG27" s="1107"/>
      <c r="FH27" s="1107"/>
      <c r="FI27" s="1107"/>
      <c r="FJ27" s="1107"/>
      <c r="FK27" s="1107"/>
      <c r="FL27" s="1107"/>
      <c r="FM27" s="1107">
        <v>0.0</v>
      </c>
      <c r="FN27" s="1108">
        <v>0.0</v>
      </c>
      <c r="FO27" s="1108">
        <v>0.0</v>
      </c>
      <c r="FP27" s="1108">
        <v>0.0</v>
      </c>
      <c r="FQ27" s="1109">
        <v>6.0</v>
      </c>
      <c r="FR27" s="1109">
        <v>6.0</v>
      </c>
      <c r="FS27" s="1109">
        <v>6.0</v>
      </c>
      <c r="FT27" s="1109">
        <v>10.0</v>
      </c>
      <c r="FU27" s="1109">
        <v>10.0</v>
      </c>
      <c r="FV27" s="1109">
        <v>20.0</v>
      </c>
      <c r="FW27" s="1109">
        <v>20.0</v>
      </c>
      <c r="FX27" s="1109">
        <v>20.0</v>
      </c>
      <c r="FY27" s="1109">
        <v>25.0</v>
      </c>
      <c r="FZ27" s="1109">
        <v>25.0</v>
      </c>
      <c r="GA27" s="1109">
        <v>25.0</v>
      </c>
      <c r="GB27" s="1109">
        <v>40.0</v>
      </c>
      <c r="GC27" s="1109">
        <v>40.0</v>
      </c>
      <c r="GD27" s="1109">
        <v>40.0</v>
      </c>
      <c r="GE27" s="1109">
        <v>35.0</v>
      </c>
      <c r="GF27" s="1109">
        <v>35.0</v>
      </c>
      <c r="GG27" s="1111">
        <v>60.0</v>
      </c>
      <c r="GH27" s="1109">
        <v>6.0</v>
      </c>
      <c r="GI27" s="1109">
        <v>5.0</v>
      </c>
      <c r="GJ27" s="1108">
        <v>0.0</v>
      </c>
      <c r="GK27" s="1108">
        <v>0.0</v>
      </c>
      <c r="GL27" s="1108">
        <v>0.0</v>
      </c>
      <c r="GM27" s="1108">
        <v>0.0</v>
      </c>
      <c r="GN27" s="796"/>
      <c r="GO27" s="1107">
        <v>0.0</v>
      </c>
      <c r="GP27" s="1108">
        <v>0.0</v>
      </c>
      <c r="GQ27" s="1108">
        <v>0.0</v>
      </c>
      <c r="GR27" s="1108">
        <v>0.0</v>
      </c>
      <c r="GS27" s="1108">
        <v>0.0</v>
      </c>
      <c r="GT27" s="1108">
        <v>0.0</v>
      </c>
      <c r="GU27" s="1108">
        <v>0.0</v>
      </c>
      <c r="GV27" s="1108">
        <v>0.0</v>
      </c>
      <c r="GW27" s="1109"/>
      <c r="GX27" s="1109">
        <v>8.0</v>
      </c>
      <c r="GY27" s="1109">
        <v>8.0</v>
      </c>
      <c r="GZ27" s="1109">
        <v>8.0</v>
      </c>
      <c r="HA27" s="1109">
        <v>15.0</v>
      </c>
      <c r="HB27" s="1109">
        <v>15.0</v>
      </c>
      <c r="HC27" s="1109">
        <v>15.0</v>
      </c>
      <c r="HD27" s="1109">
        <v>15.0</v>
      </c>
      <c r="HE27" s="1109">
        <v>15.0</v>
      </c>
      <c r="HF27" s="1109">
        <v>15.0</v>
      </c>
      <c r="HG27" s="1109">
        <v>15.0</v>
      </c>
      <c r="HH27" s="1109">
        <v>15.0</v>
      </c>
      <c r="HI27" s="1109">
        <v>15.0</v>
      </c>
      <c r="HJ27" s="1109">
        <v>15.0</v>
      </c>
      <c r="HK27" s="1109">
        <v>15.0</v>
      </c>
      <c r="HL27" s="1109">
        <v>15.0</v>
      </c>
      <c r="HM27" s="1109">
        <v>15.0</v>
      </c>
      <c r="HN27" s="1109">
        <v>15.0</v>
      </c>
      <c r="HO27" s="1109">
        <v>20.0</v>
      </c>
      <c r="HP27" s="1109">
        <v>20.0</v>
      </c>
      <c r="HQ27" s="1109">
        <v>20.0</v>
      </c>
      <c r="HR27" s="1109">
        <v>30.0</v>
      </c>
      <c r="HS27" s="1109">
        <v>30.0</v>
      </c>
      <c r="HT27" s="1109">
        <v>30.0</v>
      </c>
      <c r="HU27" s="1109">
        <v>30.0</v>
      </c>
      <c r="HV27" s="1109">
        <v>30.0</v>
      </c>
      <c r="HW27" s="1109">
        <v>32.0</v>
      </c>
      <c r="HX27" s="1109">
        <v>32.0</v>
      </c>
      <c r="HY27" s="1109">
        <v>40.0</v>
      </c>
      <c r="HZ27" s="1109">
        <v>40.0</v>
      </c>
      <c r="IA27" s="1109">
        <v>40.0</v>
      </c>
      <c r="IB27" s="1109">
        <v>40.0</v>
      </c>
      <c r="IC27" s="1111">
        <v>65.0</v>
      </c>
      <c r="ID27" s="1109">
        <v>10.0</v>
      </c>
      <c r="IE27" s="1109">
        <v>8.0</v>
      </c>
      <c r="IF27" s="1108">
        <v>0.0</v>
      </c>
      <c r="IG27" s="1108">
        <v>0.0</v>
      </c>
      <c r="IH27" s="1108">
        <v>0.0</v>
      </c>
      <c r="II27" s="1108">
        <v>0.0</v>
      </c>
      <c r="IJ27" s="796"/>
      <c r="IK27" s="1108"/>
      <c r="IL27" s="1108"/>
      <c r="IM27" s="1108"/>
      <c r="IN27" s="1108"/>
      <c r="IO27" s="1108">
        <v>0.0</v>
      </c>
      <c r="IP27" s="1108">
        <v>0.0</v>
      </c>
      <c r="IQ27" s="1108">
        <v>0.0</v>
      </c>
      <c r="IR27" s="1109">
        <v>8.0</v>
      </c>
      <c r="IS27" s="1109">
        <v>8.0</v>
      </c>
      <c r="IT27" s="1109">
        <v>8.0</v>
      </c>
      <c r="IU27" s="1109">
        <v>8.0</v>
      </c>
      <c r="IV27" s="1109">
        <v>8.0</v>
      </c>
      <c r="IW27" s="1109">
        <v>15.0</v>
      </c>
      <c r="IX27" s="1109">
        <v>15.0</v>
      </c>
      <c r="IY27" s="1109">
        <v>15.0</v>
      </c>
      <c r="IZ27" s="1109">
        <v>15.0</v>
      </c>
      <c r="JA27" s="1109">
        <v>15.0</v>
      </c>
      <c r="JB27" s="1109">
        <v>15.0</v>
      </c>
      <c r="JC27" s="1109">
        <v>15.0</v>
      </c>
      <c r="JD27" s="1109">
        <v>15.0</v>
      </c>
      <c r="JE27" s="1109">
        <v>15.0</v>
      </c>
      <c r="JF27" s="1109">
        <v>15.0</v>
      </c>
      <c r="JG27" s="1109">
        <v>15.0</v>
      </c>
      <c r="JH27" s="1109">
        <v>15.0</v>
      </c>
      <c r="JI27" s="1109">
        <v>15.0</v>
      </c>
      <c r="JJ27" s="1109">
        <v>15.0</v>
      </c>
      <c r="JK27" s="1109">
        <v>20.0</v>
      </c>
      <c r="JL27" s="1109">
        <v>20.0</v>
      </c>
      <c r="JM27" s="1109">
        <v>20.0</v>
      </c>
      <c r="JN27" s="1109">
        <v>30.0</v>
      </c>
      <c r="JO27" s="1109">
        <v>30.0</v>
      </c>
      <c r="JP27" s="1109">
        <v>30.0</v>
      </c>
      <c r="JQ27" s="1109">
        <v>30.0</v>
      </c>
      <c r="JR27" s="1109">
        <v>30.0</v>
      </c>
      <c r="JS27" s="1109">
        <v>32.0</v>
      </c>
      <c r="JT27" s="1109">
        <v>32.0</v>
      </c>
      <c r="JU27" s="1109">
        <v>40.0</v>
      </c>
      <c r="JV27" s="1109">
        <v>40.0</v>
      </c>
      <c r="JW27" s="1109">
        <v>40.0</v>
      </c>
      <c r="JX27" s="1109">
        <v>40.0</v>
      </c>
      <c r="JY27" s="1111">
        <v>65.0</v>
      </c>
      <c r="JZ27" s="1109">
        <v>10.0</v>
      </c>
      <c r="KA27" s="1109">
        <v>8.0</v>
      </c>
      <c r="KB27" s="1108">
        <v>0.0</v>
      </c>
      <c r="KC27" s="1108">
        <v>0.0</v>
      </c>
      <c r="KD27" s="1108">
        <v>0.0</v>
      </c>
      <c r="KE27" s="1108">
        <v>0.0</v>
      </c>
    </row>
    <row r="28">
      <c r="A28" s="595" t="s">
        <v>502</v>
      </c>
      <c r="B28" s="1106"/>
      <c r="C28" s="1106" t="str">
        <f t="shared" si="3"/>
        <v>#N/A</v>
      </c>
      <c r="D28" s="1107"/>
      <c r="E28" s="1107"/>
      <c r="F28" s="1107"/>
      <c r="G28" s="1107"/>
      <c r="H28" s="1107"/>
      <c r="I28" s="1107"/>
      <c r="J28" s="1107"/>
      <c r="K28" s="1107"/>
      <c r="L28" s="1108"/>
      <c r="M28" s="1108"/>
      <c r="N28" s="1108"/>
      <c r="O28" s="1108"/>
      <c r="P28" s="1108"/>
      <c r="Q28" s="1108"/>
      <c r="R28" s="1108"/>
      <c r="S28" s="1108"/>
      <c r="T28" s="1108"/>
      <c r="U28" s="1108"/>
      <c r="V28" s="1108"/>
      <c r="W28" s="1108"/>
      <c r="X28" s="1108"/>
      <c r="Y28" s="1108"/>
      <c r="Z28" s="1108"/>
      <c r="AA28" s="1108"/>
      <c r="AB28" s="1108"/>
      <c r="AC28" s="1108"/>
      <c r="AD28" s="1108"/>
      <c r="AE28" s="1108"/>
      <c r="AF28" s="1109">
        <v>0.0</v>
      </c>
      <c r="AG28" s="1109">
        <v>4.0</v>
      </c>
      <c r="AH28" s="1109">
        <v>4.0</v>
      </c>
      <c r="AI28" s="1109">
        <v>4.0</v>
      </c>
      <c r="AJ28" s="1109">
        <v>4.0</v>
      </c>
      <c r="AK28" s="1109">
        <v>4.0</v>
      </c>
      <c r="AL28" s="1109">
        <v>4.0</v>
      </c>
      <c r="AM28" s="1109">
        <v>4.0</v>
      </c>
      <c r="AN28" s="1109">
        <v>4.0</v>
      </c>
      <c r="AO28" s="1109">
        <v>4.0</v>
      </c>
      <c r="AP28" s="1109">
        <v>3.0</v>
      </c>
      <c r="AQ28" s="1109">
        <v>2.0</v>
      </c>
      <c r="AR28" s="1109">
        <v>2.0</v>
      </c>
      <c r="AS28" s="1111">
        <v>1.0</v>
      </c>
      <c r="AT28" s="1108">
        <v>0.0</v>
      </c>
      <c r="AU28" s="1108">
        <v>0.0</v>
      </c>
      <c r="AV28" s="1108">
        <v>0.0</v>
      </c>
      <c r="AW28" s="1108">
        <v>0.0</v>
      </c>
      <c r="AX28" s="1108">
        <v>0.0</v>
      </c>
      <c r="AY28" s="1108">
        <v>0.0</v>
      </c>
      <c r="AZ28" s="796"/>
      <c r="BA28" s="1108"/>
      <c r="BB28" s="1108"/>
      <c r="BC28" s="1108"/>
      <c r="BD28" s="1108"/>
      <c r="BE28" s="1108"/>
      <c r="BF28" s="1108"/>
      <c r="BG28" s="1108"/>
      <c r="BH28" s="1108"/>
      <c r="BI28" s="1108"/>
      <c r="BJ28" s="1108"/>
      <c r="BK28" s="1108"/>
      <c r="BL28" s="1108"/>
      <c r="BM28" s="1108"/>
      <c r="BN28" s="1108"/>
      <c r="BO28" s="1108"/>
      <c r="BP28" s="1108"/>
      <c r="BQ28" s="1108"/>
      <c r="BR28" s="1108"/>
      <c r="BS28" s="1108"/>
      <c r="BT28" s="1108"/>
      <c r="BU28" s="1108"/>
      <c r="BV28" s="1108"/>
      <c r="BW28" s="1108"/>
      <c r="BX28" s="1108"/>
      <c r="BY28" s="1108"/>
      <c r="BZ28" s="1108"/>
      <c r="CA28" s="1108">
        <v>0.0</v>
      </c>
      <c r="CB28" s="1109">
        <v>0.0</v>
      </c>
      <c r="CC28" s="1109">
        <v>5.0</v>
      </c>
      <c r="CD28" s="1109">
        <v>5.0</v>
      </c>
      <c r="CE28" s="1109">
        <v>5.0</v>
      </c>
      <c r="CF28" s="1109">
        <v>5.0</v>
      </c>
      <c r="CG28" s="1109">
        <v>5.0</v>
      </c>
      <c r="CH28" s="1109">
        <v>5.0</v>
      </c>
      <c r="CI28" s="1109">
        <v>4.0</v>
      </c>
      <c r="CJ28" s="1109">
        <v>4.0</v>
      </c>
      <c r="CK28" s="1109">
        <v>4.0</v>
      </c>
      <c r="CL28" s="1109">
        <v>4.0</v>
      </c>
      <c r="CM28" s="1109">
        <v>2.0</v>
      </c>
      <c r="CN28" s="1109">
        <v>2.0</v>
      </c>
      <c r="CO28" s="1111">
        <v>1.0</v>
      </c>
      <c r="CP28" s="1108">
        <v>0.0</v>
      </c>
      <c r="CQ28" s="1108">
        <v>0.0</v>
      </c>
      <c r="CR28" s="1108">
        <v>0.0</v>
      </c>
      <c r="CS28" s="1108">
        <v>0.0</v>
      </c>
      <c r="CT28" s="1108">
        <v>0.0</v>
      </c>
      <c r="CU28" s="1108">
        <v>0.0</v>
      </c>
      <c r="CV28" s="796"/>
      <c r="CW28" s="1108"/>
      <c r="CX28" s="1108"/>
      <c r="CY28" s="1108"/>
      <c r="CZ28" s="1108"/>
      <c r="DA28" s="1108"/>
      <c r="DB28" s="1108"/>
      <c r="DC28" s="1108"/>
      <c r="DD28" s="1108"/>
      <c r="DE28" s="1108"/>
      <c r="DF28" s="1108"/>
      <c r="DG28" s="1108"/>
      <c r="DH28" s="1108"/>
      <c r="DI28" s="1108"/>
      <c r="DJ28" s="1108"/>
      <c r="DK28" s="1108"/>
      <c r="DL28" s="1108"/>
      <c r="DM28" s="1108"/>
      <c r="DN28" s="1108"/>
      <c r="DO28" s="1108"/>
      <c r="DP28" s="1108"/>
      <c r="DQ28" s="1108"/>
      <c r="DR28" s="1108"/>
      <c r="DS28" s="1108"/>
      <c r="DT28" s="1108"/>
      <c r="DU28" s="1108"/>
      <c r="DV28" s="1108">
        <v>0.0</v>
      </c>
      <c r="DW28" s="1108">
        <v>0.0</v>
      </c>
      <c r="DX28" s="1109">
        <v>0.0</v>
      </c>
      <c r="DY28" s="1109">
        <v>5.0</v>
      </c>
      <c r="DZ28" s="1109">
        <v>5.0</v>
      </c>
      <c r="EA28" s="1109">
        <v>5.0</v>
      </c>
      <c r="EB28" s="1109">
        <v>5.0</v>
      </c>
      <c r="EC28" s="1109">
        <v>5.0</v>
      </c>
      <c r="ED28" s="1109">
        <v>5.0</v>
      </c>
      <c r="EE28" s="1109">
        <v>4.0</v>
      </c>
      <c r="EF28" s="1109">
        <v>4.0</v>
      </c>
      <c r="EG28" s="1109">
        <v>4.0</v>
      </c>
      <c r="EH28" s="1109">
        <v>4.0</v>
      </c>
      <c r="EI28" s="1109">
        <v>2.0</v>
      </c>
      <c r="EJ28" s="1109">
        <v>2.0</v>
      </c>
      <c r="EK28" s="1111">
        <v>1.0</v>
      </c>
      <c r="EL28" s="1108">
        <v>0.0</v>
      </c>
      <c r="EM28" s="1108">
        <v>0.0</v>
      </c>
      <c r="EN28" s="1108">
        <v>0.0</v>
      </c>
      <c r="EO28" s="1108">
        <v>0.0</v>
      </c>
      <c r="EP28" s="1108">
        <v>0.0</v>
      </c>
      <c r="EQ28" s="1108">
        <v>0.0</v>
      </c>
      <c r="ER28" s="796"/>
      <c r="ES28" s="1107"/>
      <c r="ET28" s="1107"/>
      <c r="EU28" s="1107"/>
      <c r="EV28" s="1107"/>
      <c r="EW28" s="1107"/>
      <c r="EX28" s="1107"/>
      <c r="EY28" s="1107"/>
      <c r="EZ28" s="1107"/>
      <c r="FA28" s="1107"/>
      <c r="FB28" s="1107"/>
      <c r="FC28" s="1107"/>
      <c r="FD28" s="1107"/>
      <c r="FE28" s="1107"/>
      <c r="FF28" s="1107"/>
      <c r="FG28" s="1107"/>
      <c r="FH28" s="1107"/>
      <c r="FI28" s="1107"/>
      <c r="FJ28" s="1107"/>
      <c r="FK28" s="1107"/>
      <c r="FL28" s="1107"/>
      <c r="FM28" s="1107">
        <v>0.0</v>
      </c>
      <c r="FN28" s="1109">
        <v>0.0</v>
      </c>
      <c r="FO28" s="1109">
        <v>0.0</v>
      </c>
      <c r="FP28" s="1109">
        <v>0.0</v>
      </c>
      <c r="FQ28" s="1109">
        <v>0.0</v>
      </c>
      <c r="FR28" s="1109">
        <v>0.0</v>
      </c>
      <c r="FS28" s="1109">
        <v>0.0</v>
      </c>
      <c r="FT28" s="1109">
        <v>0.0</v>
      </c>
      <c r="FU28" s="1109">
        <v>5.0</v>
      </c>
      <c r="FV28" s="1109">
        <v>5.0</v>
      </c>
      <c r="FW28" s="1109">
        <v>5.0</v>
      </c>
      <c r="FX28" s="1109">
        <v>5.0</v>
      </c>
      <c r="FY28" s="1109">
        <v>5.0</v>
      </c>
      <c r="FZ28" s="1109">
        <v>5.0</v>
      </c>
      <c r="GA28" s="1109">
        <v>4.0</v>
      </c>
      <c r="GB28" s="1109">
        <v>4.0</v>
      </c>
      <c r="GC28" s="1109">
        <v>4.0</v>
      </c>
      <c r="GD28" s="1109">
        <v>4.0</v>
      </c>
      <c r="GE28" s="1109">
        <v>2.0</v>
      </c>
      <c r="GF28" s="1109">
        <v>2.0</v>
      </c>
      <c r="GG28" s="1111">
        <v>1.0</v>
      </c>
      <c r="GH28" s="1109">
        <v>0.0</v>
      </c>
      <c r="GI28" s="1109">
        <v>0.0</v>
      </c>
      <c r="GJ28" s="1109">
        <v>0.0</v>
      </c>
      <c r="GK28" s="1109">
        <v>0.0</v>
      </c>
      <c r="GL28" s="1109">
        <v>0.0</v>
      </c>
      <c r="GM28" s="1109">
        <v>0.0</v>
      </c>
      <c r="GN28" s="796"/>
      <c r="GO28" s="1107">
        <v>0.0</v>
      </c>
      <c r="GP28" s="1108">
        <v>0.0</v>
      </c>
      <c r="GQ28" s="1108">
        <v>0.0</v>
      </c>
      <c r="GR28" s="1108">
        <v>0.0</v>
      </c>
      <c r="GS28" s="1108">
        <v>0.0</v>
      </c>
      <c r="GT28" s="1108">
        <v>0.0</v>
      </c>
      <c r="GU28" s="1108">
        <v>0.0</v>
      </c>
      <c r="GV28" s="1108">
        <v>0.0</v>
      </c>
      <c r="GW28" s="1108">
        <v>0.0</v>
      </c>
      <c r="GX28" s="1108">
        <v>0.0</v>
      </c>
      <c r="GY28" s="1108">
        <v>0.0</v>
      </c>
      <c r="GZ28" s="1108">
        <v>0.0</v>
      </c>
      <c r="HA28" s="1109">
        <v>5.0</v>
      </c>
      <c r="HB28" s="1109">
        <v>5.0</v>
      </c>
      <c r="HC28" s="1109">
        <v>5.0</v>
      </c>
      <c r="HD28" s="1109">
        <v>5.0</v>
      </c>
      <c r="HE28" s="1109">
        <v>5.0</v>
      </c>
      <c r="HF28" s="1109">
        <v>5.0</v>
      </c>
      <c r="HG28" s="1109">
        <v>5.0</v>
      </c>
      <c r="HH28" s="1109">
        <v>5.0</v>
      </c>
      <c r="HI28" s="1109">
        <v>5.0</v>
      </c>
      <c r="HJ28" s="1109">
        <v>5.0</v>
      </c>
      <c r="HK28" s="1109">
        <v>5.0</v>
      </c>
      <c r="HL28" s="1109">
        <v>5.0</v>
      </c>
      <c r="HM28" s="1109">
        <v>5.0</v>
      </c>
      <c r="HN28" s="1109">
        <v>5.0</v>
      </c>
      <c r="HO28" s="1109">
        <v>5.0</v>
      </c>
      <c r="HP28" s="1109">
        <v>5.0</v>
      </c>
      <c r="HQ28" s="1109">
        <v>5.0</v>
      </c>
      <c r="HR28" s="1109">
        <v>5.0</v>
      </c>
      <c r="HS28" s="1109">
        <v>5.0</v>
      </c>
      <c r="HT28" s="1109">
        <v>5.0</v>
      </c>
      <c r="HU28" s="1109">
        <v>5.0</v>
      </c>
      <c r="HV28" s="1109">
        <v>5.0</v>
      </c>
      <c r="HW28" s="1109">
        <v>4.0</v>
      </c>
      <c r="HX28" s="1109">
        <v>4.0</v>
      </c>
      <c r="HY28" s="1109">
        <v>4.0</v>
      </c>
      <c r="HZ28" s="1109">
        <v>4.0</v>
      </c>
      <c r="IA28" s="1109">
        <v>2.0</v>
      </c>
      <c r="IB28" s="1109">
        <v>2.0</v>
      </c>
      <c r="IC28" s="1111"/>
      <c r="ID28" s="1109">
        <v>0.0</v>
      </c>
      <c r="IE28" s="1109">
        <v>0.0</v>
      </c>
      <c r="IF28" s="1108">
        <v>0.0</v>
      </c>
      <c r="IG28" s="1108">
        <v>0.0</v>
      </c>
      <c r="IH28" s="1108">
        <v>0.0</v>
      </c>
      <c r="II28" s="1108">
        <v>0.0</v>
      </c>
      <c r="IJ28" s="796"/>
      <c r="IK28" s="1108"/>
      <c r="IL28" s="1108"/>
      <c r="IM28" s="1108"/>
      <c r="IN28" s="1108"/>
      <c r="IO28" s="1108">
        <v>0.0</v>
      </c>
      <c r="IP28" s="1108">
        <v>0.0</v>
      </c>
      <c r="IQ28" s="1108">
        <v>0.0</v>
      </c>
      <c r="IR28" s="1108">
        <v>0.0</v>
      </c>
      <c r="IS28" s="1108">
        <v>0.0</v>
      </c>
      <c r="IT28" s="1108">
        <v>0.0</v>
      </c>
      <c r="IU28" s="1109">
        <v>5.0</v>
      </c>
      <c r="IV28" s="1109">
        <v>5.0</v>
      </c>
      <c r="IW28" s="1109">
        <v>5.0</v>
      </c>
      <c r="IX28" s="1109">
        <v>5.0</v>
      </c>
      <c r="IY28" s="1109">
        <v>5.0</v>
      </c>
      <c r="IZ28" s="1109">
        <v>5.0</v>
      </c>
      <c r="JA28" s="1109">
        <v>5.0</v>
      </c>
      <c r="JB28" s="1109">
        <v>5.0</v>
      </c>
      <c r="JC28" s="1109">
        <v>5.0</v>
      </c>
      <c r="JD28" s="1109">
        <v>5.0</v>
      </c>
      <c r="JE28" s="1109">
        <v>5.0</v>
      </c>
      <c r="JF28" s="1109">
        <v>5.0</v>
      </c>
      <c r="JG28" s="1109">
        <v>5.0</v>
      </c>
      <c r="JH28" s="1109">
        <v>5.0</v>
      </c>
      <c r="JI28" s="1109">
        <v>5.0</v>
      </c>
      <c r="JJ28" s="1109">
        <v>5.0</v>
      </c>
      <c r="JK28" s="1109">
        <v>5.0</v>
      </c>
      <c r="JL28" s="1109">
        <v>5.0</v>
      </c>
      <c r="JM28" s="1109">
        <v>5.0</v>
      </c>
      <c r="JN28" s="1109">
        <v>5.0</v>
      </c>
      <c r="JO28" s="1109">
        <v>5.0</v>
      </c>
      <c r="JP28" s="1109">
        <v>5.0</v>
      </c>
      <c r="JQ28" s="1109">
        <v>5.0</v>
      </c>
      <c r="JR28" s="1109">
        <v>5.0</v>
      </c>
      <c r="JS28" s="1109">
        <v>4.0</v>
      </c>
      <c r="JT28" s="1109">
        <v>4.0</v>
      </c>
      <c r="JU28" s="1109">
        <v>4.0</v>
      </c>
      <c r="JV28" s="1109">
        <v>4.0</v>
      </c>
      <c r="JW28" s="1109">
        <v>2.0</v>
      </c>
      <c r="JX28" s="1109">
        <v>2.0</v>
      </c>
      <c r="JY28" s="1111"/>
      <c r="JZ28" s="1109">
        <v>0.0</v>
      </c>
      <c r="KA28" s="1109">
        <v>0.0</v>
      </c>
      <c r="KB28" s="1108">
        <v>0.0</v>
      </c>
      <c r="KC28" s="1108">
        <v>0.0</v>
      </c>
      <c r="KD28" s="1108">
        <v>0.0</v>
      </c>
      <c r="KE28" s="1108">
        <v>0.0</v>
      </c>
    </row>
    <row r="29">
      <c r="A29" s="595" t="s">
        <v>503</v>
      </c>
      <c r="B29" s="1106"/>
      <c r="C29" s="1106" t="str">
        <f t="shared" si="3"/>
        <v>#N/A</v>
      </c>
      <c r="D29" s="1107"/>
      <c r="E29" s="1107"/>
      <c r="F29" s="1107"/>
      <c r="G29" s="1107"/>
      <c r="H29" s="1107"/>
      <c r="I29" s="1107"/>
      <c r="J29" s="1107"/>
      <c r="K29" s="1107"/>
      <c r="L29" s="1108"/>
      <c r="M29" s="1108"/>
      <c r="N29" s="1108"/>
      <c r="O29" s="1108"/>
      <c r="P29" s="1108"/>
      <c r="Q29" s="1108"/>
      <c r="R29" s="1108"/>
      <c r="S29" s="1108"/>
      <c r="T29" s="1108"/>
      <c r="U29" s="1108"/>
      <c r="V29" s="1108"/>
      <c r="W29" s="1108"/>
      <c r="X29" s="1108"/>
      <c r="Y29" s="1108"/>
      <c r="Z29" s="1108"/>
      <c r="AA29" s="1108"/>
      <c r="AB29" s="1108"/>
      <c r="AC29" s="1108"/>
      <c r="AD29" s="1108"/>
      <c r="AE29" s="1108"/>
      <c r="AF29" s="1108">
        <v>0.0</v>
      </c>
      <c r="AG29" s="1108">
        <v>0.0</v>
      </c>
      <c r="AH29" s="1108">
        <v>0.0</v>
      </c>
      <c r="AI29" s="1108">
        <v>0.0</v>
      </c>
      <c r="AJ29" s="1108">
        <v>0.0</v>
      </c>
      <c r="AK29" s="1109">
        <v>8.0</v>
      </c>
      <c r="AL29" s="1109">
        <v>8.0</v>
      </c>
      <c r="AM29" s="1109">
        <v>6.0</v>
      </c>
      <c r="AN29" s="1109">
        <v>6.0</v>
      </c>
      <c r="AO29" s="1109">
        <v>5.0</v>
      </c>
      <c r="AP29" s="1109">
        <v>5.0</v>
      </c>
      <c r="AQ29" s="1109">
        <v>3.0</v>
      </c>
      <c r="AR29" s="1109">
        <v>2.0</v>
      </c>
      <c r="AS29" s="1111">
        <v>1.0</v>
      </c>
      <c r="AT29" s="1109">
        <v>1.0</v>
      </c>
      <c r="AU29" s="1108">
        <v>0.0</v>
      </c>
      <c r="AV29" s="1108">
        <v>0.0</v>
      </c>
      <c r="AW29" s="1108">
        <v>0.0</v>
      </c>
      <c r="AX29" s="1108">
        <v>0.0</v>
      </c>
      <c r="AY29" s="1108">
        <v>0.0</v>
      </c>
      <c r="AZ29" s="796"/>
      <c r="BA29" s="1108"/>
      <c r="BB29" s="1108"/>
      <c r="BC29" s="1108"/>
      <c r="BD29" s="1108"/>
      <c r="BE29" s="1108"/>
      <c r="BF29" s="1108"/>
      <c r="BG29" s="1108"/>
      <c r="BH29" s="1108"/>
      <c r="BI29" s="1108"/>
      <c r="BJ29" s="1108"/>
      <c r="BK29" s="1108"/>
      <c r="BL29" s="1108"/>
      <c r="BM29" s="1108"/>
      <c r="BN29" s="1108"/>
      <c r="BO29" s="1108"/>
      <c r="BP29" s="1108"/>
      <c r="BQ29" s="1108"/>
      <c r="BR29" s="1108"/>
      <c r="BS29" s="1108"/>
      <c r="BT29" s="1108"/>
      <c r="BU29" s="1108"/>
      <c r="BV29" s="1108"/>
      <c r="BW29" s="1108"/>
      <c r="BX29" s="1108"/>
      <c r="BY29" s="1108"/>
      <c r="BZ29" s="1108"/>
      <c r="CA29" s="1108">
        <v>0.0</v>
      </c>
      <c r="CB29" s="1108">
        <v>0.0</v>
      </c>
      <c r="CC29" s="1108">
        <v>0.0</v>
      </c>
      <c r="CD29" s="1108">
        <v>0.0</v>
      </c>
      <c r="CE29" s="1108">
        <v>0.0</v>
      </c>
      <c r="CF29" s="1109">
        <v>10.0</v>
      </c>
      <c r="CG29" s="1109">
        <v>14.0</v>
      </c>
      <c r="CH29" s="1109">
        <v>14.0</v>
      </c>
      <c r="CI29" s="1109">
        <v>14.0</v>
      </c>
      <c r="CJ29" s="1109">
        <v>14.0</v>
      </c>
      <c r="CK29" s="1109">
        <v>11.0</v>
      </c>
      <c r="CL29" s="1109">
        <v>7.0</v>
      </c>
      <c r="CM29" s="1109">
        <v>7.0</v>
      </c>
      <c r="CN29" s="1109">
        <v>6.0</v>
      </c>
      <c r="CO29" s="1111">
        <v>2.0</v>
      </c>
      <c r="CP29" s="1109">
        <v>1.0</v>
      </c>
      <c r="CQ29" s="1108">
        <v>0.0</v>
      </c>
      <c r="CR29" s="1108">
        <v>0.0</v>
      </c>
      <c r="CS29" s="1108">
        <v>0.0</v>
      </c>
      <c r="CT29" s="1108">
        <v>0.0</v>
      </c>
      <c r="CU29" s="1108">
        <v>0.0</v>
      </c>
      <c r="CV29" s="796"/>
      <c r="CW29" s="1108"/>
      <c r="CX29" s="1108"/>
      <c r="CY29" s="1108"/>
      <c r="CZ29" s="1108"/>
      <c r="DA29" s="1108"/>
      <c r="DB29" s="1108"/>
      <c r="DC29" s="1108"/>
      <c r="DD29" s="1108"/>
      <c r="DE29" s="1108"/>
      <c r="DF29" s="1108"/>
      <c r="DG29" s="1108"/>
      <c r="DH29" s="1108"/>
      <c r="DI29" s="1108"/>
      <c r="DJ29" s="1108"/>
      <c r="DK29" s="1108"/>
      <c r="DL29" s="1108"/>
      <c r="DM29" s="1108"/>
      <c r="DN29" s="1108"/>
      <c r="DO29" s="1108"/>
      <c r="DP29" s="1108"/>
      <c r="DQ29" s="1108"/>
      <c r="DR29" s="1108"/>
      <c r="DS29" s="1108"/>
      <c r="DT29" s="1108"/>
      <c r="DU29" s="1108"/>
      <c r="DV29" s="1108">
        <v>0.0</v>
      </c>
      <c r="DW29" s="1108">
        <v>0.0</v>
      </c>
      <c r="DX29" s="1108">
        <v>0.0</v>
      </c>
      <c r="DY29" s="1108">
        <v>0.0</v>
      </c>
      <c r="DZ29" s="1108">
        <v>0.0</v>
      </c>
      <c r="EA29" s="1108">
        <v>0.0</v>
      </c>
      <c r="EB29" s="1109">
        <v>11.0</v>
      </c>
      <c r="EC29" s="1109">
        <v>16.0</v>
      </c>
      <c r="ED29" s="1109">
        <v>16.0</v>
      </c>
      <c r="EE29" s="1109">
        <v>16.0</v>
      </c>
      <c r="EF29" s="1109">
        <v>16.0</v>
      </c>
      <c r="EG29" s="1109">
        <v>11.0</v>
      </c>
      <c r="EH29" s="1109">
        <v>7.0</v>
      </c>
      <c r="EI29" s="1109">
        <v>7.0</v>
      </c>
      <c r="EJ29" s="1109">
        <v>6.0</v>
      </c>
      <c r="EK29" s="1111">
        <v>3.0</v>
      </c>
      <c r="EL29" s="1109">
        <v>2.0</v>
      </c>
      <c r="EM29" s="1108">
        <v>0.0</v>
      </c>
      <c r="EN29" s="1108">
        <v>0.0</v>
      </c>
      <c r="EO29" s="1108">
        <v>0.0</v>
      </c>
      <c r="EP29" s="1108">
        <v>0.0</v>
      </c>
      <c r="EQ29" s="1108">
        <v>0.0</v>
      </c>
      <c r="ER29" s="796"/>
      <c r="ES29" s="1107"/>
      <c r="ET29" s="1107"/>
      <c r="EU29" s="1107"/>
      <c r="EV29" s="1107"/>
      <c r="EW29" s="1107"/>
      <c r="EX29" s="1107"/>
      <c r="EY29" s="1107"/>
      <c r="EZ29" s="1107"/>
      <c r="FA29" s="1107"/>
      <c r="FB29" s="1107"/>
      <c r="FC29" s="1107"/>
      <c r="FD29" s="1107"/>
      <c r="FE29" s="1107"/>
      <c r="FF29" s="1107"/>
      <c r="FG29" s="1107"/>
      <c r="FH29" s="1107"/>
      <c r="FI29" s="1107"/>
      <c r="FJ29" s="1107"/>
      <c r="FK29" s="1107"/>
      <c r="FL29" s="1107"/>
      <c r="FM29" s="1107">
        <v>0.0</v>
      </c>
      <c r="FN29" s="1109">
        <v>3.0</v>
      </c>
      <c r="FO29" s="1109">
        <v>3.0</v>
      </c>
      <c r="FP29" s="1109">
        <v>5.0</v>
      </c>
      <c r="FQ29" s="1109">
        <v>5.0</v>
      </c>
      <c r="FR29" s="1109">
        <v>10.0</v>
      </c>
      <c r="FS29" s="1109">
        <v>16.0</v>
      </c>
      <c r="FT29" s="1109">
        <v>16.0</v>
      </c>
      <c r="FU29" s="1109">
        <v>16.0</v>
      </c>
      <c r="FV29" s="1109">
        <v>16.0</v>
      </c>
      <c r="FW29" s="1109">
        <v>16.0</v>
      </c>
      <c r="FX29" s="1109">
        <v>16.0</v>
      </c>
      <c r="FY29" s="1109">
        <v>16.0</v>
      </c>
      <c r="FZ29" s="1109">
        <v>16.0</v>
      </c>
      <c r="GA29" s="1109">
        <v>16.0</v>
      </c>
      <c r="GB29" s="1109">
        <v>16.0</v>
      </c>
      <c r="GC29" s="1109">
        <v>11.0</v>
      </c>
      <c r="GD29" s="1109">
        <v>11.0</v>
      </c>
      <c r="GE29" s="1109">
        <v>11.0</v>
      </c>
      <c r="GF29" s="1109">
        <v>11.0</v>
      </c>
      <c r="GG29" s="1111">
        <v>26.0</v>
      </c>
      <c r="GH29" s="1109">
        <v>6.0</v>
      </c>
      <c r="GI29" s="1109">
        <v>6.0</v>
      </c>
      <c r="GJ29" s="1108">
        <v>0.0</v>
      </c>
      <c r="GK29" s="1108">
        <v>0.0</v>
      </c>
      <c r="GL29" s="1108">
        <v>0.0</v>
      </c>
      <c r="GM29" s="1108">
        <v>0.0</v>
      </c>
      <c r="GN29" s="796"/>
      <c r="GO29" s="1107">
        <v>0.0</v>
      </c>
      <c r="GP29" s="1108">
        <v>0.0</v>
      </c>
      <c r="GQ29" s="1108">
        <v>0.0</v>
      </c>
      <c r="GR29" s="1108">
        <v>0.0</v>
      </c>
      <c r="GS29" s="1108">
        <v>0.0</v>
      </c>
      <c r="GT29" s="1108">
        <v>0.0</v>
      </c>
      <c r="GU29" s="1108">
        <v>0.0</v>
      </c>
      <c r="GV29" s="1108">
        <v>0.0</v>
      </c>
      <c r="GW29" s="1108">
        <v>0.0</v>
      </c>
      <c r="GX29" s="1108">
        <v>0.0</v>
      </c>
      <c r="GY29" s="1108">
        <v>0.0</v>
      </c>
      <c r="GZ29" s="1108">
        <v>0.0</v>
      </c>
      <c r="HA29" s="1109">
        <v>10.0</v>
      </c>
      <c r="HB29" s="1109">
        <v>10.0</v>
      </c>
      <c r="HC29" s="1109">
        <v>10.0</v>
      </c>
      <c r="HD29" s="1109">
        <v>10.0</v>
      </c>
      <c r="HE29" s="1109">
        <v>14.0</v>
      </c>
      <c r="HF29" s="1109">
        <v>14.0</v>
      </c>
      <c r="HG29" s="1109">
        <v>14.0</v>
      </c>
      <c r="HH29" s="1109">
        <v>14.0</v>
      </c>
      <c r="HI29" s="1109">
        <v>14.0</v>
      </c>
      <c r="HJ29" s="1109">
        <v>14.0</v>
      </c>
      <c r="HK29" s="1109">
        <v>14.0</v>
      </c>
      <c r="HL29" s="1109">
        <v>14.0</v>
      </c>
      <c r="HM29" s="1109">
        <v>14.0</v>
      </c>
      <c r="HN29" s="1109">
        <v>14.0</v>
      </c>
      <c r="HO29" s="1109">
        <v>14.0</v>
      </c>
      <c r="HP29" s="1109">
        <v>16.0</v>
      </c>
      <c r="HQ29" s="1109">
        <v>16.0</v>
      </c>
      <c r="HR29" s="1109">
        <v>16.0</v>
      </c>
      <c r="HS29" s="1109">
        <v>16.0</v>
      </c>
      <c r="HT29" s="1109">
        <v>16.0</v>
      </c>
      <c r="HU29" s="1109">
        <v>20.0</v>
      </c>
      <c r="HV29" s="1109">
        <v>20.0</v>
      </c>
      <c r="HW29" s="1109">
        <v>20.0</v>
      </c>
      <c r="HX29" s="1109">
        <v>20.0</v>
      </c>
      <c r="HY29" s="1109">
        <v>20.0</v>
      </c>
      <c r="HZ29" s="1109">
        <v>20.0</v>
      </c>
      <c r="IA29" s="1109">
        <v>10.0</v>
      </c>
      <c r="IB29" s="1109">
        <v>10.0</v>
      </c>
      <c r="IC29" s="1111">
        <v>15.0</v>
      </c>
      <c r="ID29" s="1109">
        <v>5.0</v>
      </c>
      <c r="IE29" s="1109">
        <v>3.0</v>
      </c>
      <c r="IF29" s="1108">
        <v>0.0</v>
      </c>
      <c r="IG29" s="1108">
        <v>0.0</v>
      </c>
      <c r="IH29" s="1108">
        <v>0.0</v>
      </c>
      <c r="II29" s="1108">
        <v>0.0</v>
      </c>
      <c r="IJ29" s="796"/>
      <c r="IK29" s="1108"/>
      <c r="IL29" s="1108"/>
      <c r="IM29" s="1108"/>
      <c r="IN29" s="1108"/>
      <c r="IO29" s="1108">
        <v>0.0</v>
      </c>
      <c r="IP29" s="1108">
        <v>0.0</v>
      </c>
      <c r="IQ29" s="1108">
        <v>0.0</v>
      </c>
      <c r="IR29" s="1108">
        <v>0.0</v>
      </c>
      <c r="IS29" s="1108">
        <v>0.0</v>
      </c>
      <c r="IT29" s="1108">
        <v>0.0</v>
      </c>
      <c r="IU29" s="1109">
        <v>10.0</v>
      </c>
      <c r="IV29" s="1109">
        <v>10.0</v>
      </c>
      <c r="IW29" s="1109">
        <v>10.0</v>
      </c>
      <c r="IX29" s="1109">
        <v>10.0</v>
      </c>
      <c r="IY29" s="1109">
        <v>10.0</v>
      </c>
      <c r="IZ29" s="1109">
        <v>10.0</v>
      </c>
      <c r="JA29" s="1109">
        <v>14.0</v>
      </c>
      <c r="JB29" s="1109">
        <v>14.0</v>
      </c>
      <c r="JC29" s="1109">
        <v>14.0</v>
      </c>
      <c r="JD29" s="1109">
        <v>14.0</v>
      </c>
      <c r="JE29" s="1109">
        <v>14.0</v>
      </c>
      <c r="JF29" s="1109">
        <v>14.0</v>
      </c>
      <c r="JG29" s="1109">
        <v>14.0</v>
      </c>
      <c r="JH29" s="1109">
        <v>14.0</v>
      </c>
      <c r="JI29" s="1109">
        <v>14.0</v>
      </c>
      <c r="JJ29" s="1109">
        <v>14.0</v>
      </c>
      <c r="JK29" s="1109">
        <v>14.0</v>
      </c>
      <c r="JL29" s="1109">
        <v>16.0</v>
      </c>
      <c r="JM29" s="1109">
        <v>16.0</v>
      </c>
      <c r="JN29" s="1109">
        <v>16.0</v>
      </c>
      <c r="JO29" s="1109">
        <v>16.0</v>
      </c>
      <c r="JP29" s="1109">
        <v>16.0</v>
      </c>
      <c r="JQ29" s="1109">
        <v>20.0</v>
      </c>
      <c r="JR29" s="1109">
        <v>20.0</v>
      </c>
      <c r="JS29" s="1109">
        <v>20.0</v>
      </c>
      <c r="JT29" s="1109">
        <v>20.0</v>
      </c>
      <c r="JU29" s="1109">
        <v>20.0</v>
      </c>
      <c r="JV29" s="1109">
        <v>20.0</v>
      </c>
      <c r="JW29" s="1109">
        <v>10.0</v>
      </c>
      <c r="JX29" s="1109">
        <v>10.0</v>
      </c>
      <c r="JY29" s="1111">
        <v>15.0</v>
      </c>
      <c r="JZ29" s="1109">
        <v>5.0</v>
      </c>
      <c r="KA29" s="1109">
        <v>3.0</v>
      </c>
      <c r="KB29" s="1108">
        <v>0.0</v>
      </c>
      <c r="KC29" s="1108">
        <v>0.0</v>
      </c>
      <c r="KD29" s="1108">
        <v>0.0</v>
      </c>
      <c r="KE29" s="1108">
        <v>0.0</v>
      </c>
    </row>
    <row r="30">
      <c r="A30" s="596" t="s">
        <v>504</v>
      </c>
      <c r="B30" s="1106"/>
      <c r="C30" s="1106" t="str">
        <f t="shared" si="3"/>
        <v>#N/A</v>
      </c>
      <c r="D30" s="1107"/>
      <c r="E30" s="1107"/>
      <c r="F30" s="1107"/>
      <c r="G30" s="1107"/>
      <c r="H30" s="1107"/>
      <c r="I30" s="1107"/>
      <c r="J30" s="1107"/>
      <c r="K30" s="1107"/>
      <c r="L30" s="1108"/>
      <c r="M30" s="1108"/>
      <c r="N30" s="1108"/>
      <c r="O30" s="1108"/>
      <c r="P30" s="1108"/>
      <c r="Q30" s="1108"/>
      <c r="R30" s="1108"/>
      <c r="S30" s="1108"/>
      <c r="T30" s="1108"/>
      <c r="U30" s="1108"/>
      <c r="V30" s="1108"/>
      <c r="W30" s="1108"/>
      <c r="X30" s="1108"/>
      <c r="Y30" s="1108"/>
      <c r="Z30" s="1108"/>
      <c r="AA30" s="1108"/>
      <c r="AB30" s="1108"/>
      <c r="AC30" s="1108"/>
      <c r="AD30" s="1108"/>
      <c r="AE30" s="1108"/>
      <c r="AF30" s="1108">
        <v>0.0</v>
      </c>
      <c r="AG30" s="1108">
        <v>0.0</v>
      </c>
      <c r="AH30" s="1108">
        <v>0.0</v>
      </c>
      <c r="AI30" s="1108">
        <v>0.0</v>
      </c>
      <c r="AJ30" s="1108">
        <v>0.0</v>
      </c>
      <c r="AK30" s="1109">
        <v>8.0</v>
      </c>
      <c r="AL30" s="1109">
        <v>8.0</v>
      </c>
      <c r="AM30" s="1109">
        <v>6.0</v>
      </c>
      <c r="AN30" s="1109">
        <v>6.0</v>
      </c>
      <c r="AO30" s="1109">
        <v>5.0</v>
      </c>
      <c r="AP30" s="1109">
        <v>5.0</v>
      </c>
      <c r="AQ30" s="1109">
        <v>3.0</v>
      </c>
      <c r="AR30" s="1109">
        <v>2.0</v>
      </c>
      <c r="AS30" s="1111">
        <v>1.0</v>
      </c>
      <c r="AT30" s="1109">
        <v>1.0</v>
      </c>
      <c r="AU30" s="1108">
        <v>0.0</v>
      </c>
      <c r="AV30" s="1108">
        <v>0.0</v>
      </c>
      <c r="AW30" s="1108">
        <v>0.0</v>
      </c>
      <c r="AX30" s="1108">
        <v>0.0</v>
      </c>
      <c r="AY30" s="1108">
        <v>0.0</v>
      </c>
      <c r="AZ30" s="796"/>
      <c r="BA30" s="1108"/>
      <c r="BB30" s="1108"/>
      <c r="BC30" s="1108"/>
      <c r="BD30" s="1108"/>
      <c r="BE30" s="1108"/>
      <c r="BF30" s="1108"/>
      <c r="BG30" s="1108"/>
      <c r="BH30" s="1108"/>
      <c r="BI30" s="1108"/>
      <c r="BJ30" s="1108"/>
      <c r="BK30" s="1108"/>
      <c r="BL30" s="1108"/>
      <c r="BM30" s="1108"/>
      <c r="BN30" s="1108"/>
      <c r="BO30" s="1108"/>
      <c r="BP30" s="1108"/>
      <c r="BQ30" s="1108"/>
      <c r="BR30" s="1108"/>
      <c r="BS30" s="1108"/>
      <c r="BT30" s="1108"/>
      <c r="BU30" s="1108"/>
      <c r="BV30" s="1108"/>
      <c r="BW30" s="1108"/>
      <c r="BX30" s="1108"/>
      <c r="BY30" s="1108"/>
      <c r="BZ30" s="1108"/>
      <c r="CA30" s="1108">
        <v>0.0</v>
      </c>
      <c r="CB30" s="1108">
        <v>0.0</v>
      </c>
      <c r="CC30" s="1108">
        <v>0.0</v>
      </c>
      <c r="CD30" s="1108">
        <v>0.0</v>
      </c>
      <c r="CE30" s="1108">
        <v>0.0</v>
      </c>
      <c r="CF30" s="1109">
        <v>10.0</v>
      </c>
      <c r="CG30" s="1109">
        <v>14.0</v>
      </c>
      <c r="CH30" s="1109">
        <v>14.0</v>
      </c>
      <c r="CI30" s="1109">
        <v>14.0</v>
      </c>
      <c r="CJ30" s="1109">
        <v>14.0</v>
      </c>
      <c r="CK30" s="1109">
        <v>11.0</v>
      </c>
      <c r="CL30" s="1109">
        <v>7.0</v>
      </c>
      <c r="CM30" s="1109">
        <v>7.0</v>
      </c>
      <c r="CN30" s="1109">
        <v>6.0</v>
      </c>
      <c r="CO30" s="1111">
        <v>2.0</v>
      </c>
      <c r="CP30" s="1109">
        <v>1.0</v>
      </c>
      <c r="CQ30" s="1108">
        <v>0.0</v>
      </c>
      <c r="CR30" s="1108">
        <v>0.0</v>
      </c>
      <c r="CS30" s="1108">
        <v>0.0</v>
      </c>
      <c r="CT30" s="1108">
        <v>0.0</v>
      </c>
      <c r="CU30" s="1108">
        <v>0.0</v>
      </c>
      <c r="CV30" s="796"/>
      <c r="CW30" s="1108"/>
      <c r="CX30" s="1108"/>
      <c r="CY30" s="1108"/>
      <c r="CZ30" s="1108"/>
      <c r="DA30" s="1108"/>
      <c r="DB30" s="1108"/>
      <c r="DC30" s="1108"/>
      <c r="DD30" s="1108"/>
      <c r="DE30" s="1108"/>
      <c r="DF30" s="1108"/>
      <c r="DG30" s="1108"/>
      <c r="DH30" s="1108"/>
      <c r="DI30" s="1108"/>
      <c r="DJ30" s="1108"/>
      <c r="DK30" s="1108"/>
      <c r="DL30" s="1108"/>
      <c r="DM30" s="1108"/>
      <c r="DN30" s="1108"/>
      <c r="DO30" s="1108"/>
      <c r="DP30" s="1108"/>
      <c r="DQ30" s="1108"/>
      <c r="DR30" s="1108"/>
      <c r="DS30" s="1108"/>
      <c r="DT30" s="1108"/>
      <c r="DU30" s="1108"/>
      <c r="DV30" s="1108">
        <v>0.0</v>
      </c>
      <c r="DW30" s="1108">
        <v>0.0</v>
      </c>
      <c r="DX30" s="1108">
        <v>0.0</v>
      </c>
      <c r="DY30" s="1108">
        <v>0.0</v>
      </c>
      <c r="DZ30" s="1108">
        <v>0.0</v>
      </c>
      <c r="EA30" s="1108">
        <v>0.0</v>
      </c>
      <c r="EB30" s="1109">
        <v>11.0</v>
      </c>
      <c r="EC30" s="1109">
        <v>16.0</v>
      </c>
      <c r="ED30" s="1109">
        <v>16.0</v>
      </c>
      <c r="EE30" s="1109">
        <v>16.0</v>
      </c>
      <c r="EF30" s="1109">
        <v>16.0</v>
      </c>
      <c r="EG30" s="1109">
        <v>11.0</v>
      </c>
      <c r="EH30" s="1109">
        <v>7.0</v>
      </c>
      <c r="EI30" s="1109">
        <v>7.0</v>
      </c>
      <c r="EJ30" s="1109">
        <v>6.0</v>
      </c>
      <c r="EK30" s="1111">
        <v>3.0</v>
      </c>
      <c r="EL30" s="1109">
        <v>2.0</v>
      </c>
      <c r="EM30" s="1108">
        <v>0.0</v>
      </c>
      <c r="EN30" s="1108">
        <v>0.0</v>
      </c>
      <c r="EO30" s="1108">
        <v>0.0</v>
      </c>
      <c r="EP30" s="1108">
        <v>0.0</v>
      </c>
      <c r="EQ30" s="1108">
        <v>0.0</v>
      </c>
      <c r="ER30" s="796"/>
      <c r="ES30" s="1107"/>
      <c r="ET30" s="1107"/>
      <c r="EU30" s="1107"/>
      <c r="EV30" s="1107"/>
      <c r="EW30" s="1107"/>
      <c r="EX30" s="1107"/>
      <c r="EY30" s="1107"/>
      <c r="EZ30" s="1107"/>
      <c r="FA30" s="1107"/>
      <c r="FB30" s="1107"/>
      <c r="FC30" s="1107"/>
      <c r="FD30" s="1107"/>
      <c r="FE30" s="1107"/>
      <c r="FF30" s="1107"/>
      <c r="FG30" s="1107"/>
      <c r="FH30" s="1107"/>
      <c r="FI30" s="1107"/>
      <c r="FJ30" s="1107"/>
      <c r="FK30" s="1107"/>
      <c r="FL30" s="1107"/>
      <c r="FM30" s="1107">
        <v>0.0</v>
      </c>
      <c r="FN30" s="1109">
        <v>3.0</v>
      </c>
      <c r="FO30" s="1109">
        <v>3.0</v>
      </c>
      <c r="FP30" s="1109">
        <v>5.0</v>
      </c>
      <c r="FQ30" s="1109">
        <v>5.0</v>
      </c>
      <c r="FR30" s="1109">
        <v>10.0</v>
      </c>
      <c r="FS30" s="1109">
        <v>16.0</v>
      </c>
      <c r="FT30" s="1109">
        <v>16.0</v>
      </c>
      <c r="FU30" s="1109">
        <v>16.0</v>
      </c>
      <c r="FV30" s="1109">
        <v>16.0</v>
      </c>
      <c r="FW30" s="1109">
        <v>16.0</v>
      </c>
      <c r="FX30" s="1109">
        <v>16.0</v>
      </c>
      <c r="FY30" s="1109">
        <v>16.0</v>
      </c>
      <c r="FZ30" s="1109">
        <v>16.0</v>
      </c>
      <c r="GA30" s="1109">
        <v>16.0</v>
      </c>
      <c r="GB30" s="1109">
        <v>16.0</v>
      </c>
      <c r="GC30" s="1109">
        <v>11.0</v>
      </c>
      <c r="GD30" s="1109">
        <v>11.0</v>
      </c>
      <c r="GE30" s="1109">
        <v>11.0</v>
      </c>
      <c r="GF30" s="1109">
        <v>11.0</v>
      </c>
      <c r="GG30" s="1111">
        <v>26.0</v>
      </c>
      <c r="GH30" s="1109">
        <v>6.0</v>
      </c>
      <c r="GI30" s="1109">
        <v>6.0</v>
      </c>
      <c r="GJ30" s="1108">
        <v>0.0</v>
      </c>
      <c r="GK30" s="1108">
        <v>0.0</v>
      </c>
      <c r="GL30" s="1108">
        <v>0.0</v>
      </c>
      <c r="GM30" s="1108">
        <v>0.0</v>
      </c>
      <c r="GN30" s="796"/>
      <c r="GO30" s="1107">
        <v>0.0</v>
      </c>
      <c r="GP30" s="1108">
        <v>0.0</v>
      </c>
      <c r="GQ30" s="1108">
        <v>0.0</v>
      </c>
      <c r="GR30" s="1108">
        <v>0.0</v>
      </c>
      <c r="GS30" s="1108">
        <v>0.0</v>
      </c>
      <c r="GT30" s="1108">
        <v>0.0</v>
      </c>
      <c r="GU30" s="1108">
        <v>0.0</v>
      </c>
      <c r="GV30" s="1108">
        <v>0.0</v>
      </c>
      <c r="GW30" s="1108">
        <v>0.0</v>
      </c>
      <c r="GX30" s="1108">
        <v>0.0</v>
      </c>
      <c r="GY30" s="1108">
        <v>0.0</v>
      </c>
      <c r="GZ30" s="1108">
        <v>0.0</v>
      </c>
      <c r="HA30" s="1109">
        <v>10.0</v>
      </c>
      <c r="HB30" s="1109">
        <v>10.0</v>
      </c>
      <c r="HC30" s="1109">
        <v>10.0</v>
      </c>
      <c r="HD30" s="1109">
        <v>10.0</v>
      </c>
      <c r="HE30" s="1109">
        <v>14.0</v>
      </c>
      <c r="HF30" s="1109">
        <v>14.0</v>
      </c>
      <c r="HG30" s="1109">
        <v>14.0</v>
      </c>
      <c r="HH30" s="1109">
        <v>14.0</v>
      </c>
      <c r="HI30" s="1109">
        <v>14.0</v>
      </c>
      <c r="HJ30" s="1109">
        <v>14.0</v>
      </c>
      <c r="HK30" s="1109">
        <v>14.0</v>
      </c>
      <c r="HL30" s="1109">
        <v>14.0</v>
      </c>
      <c r="HM30" s="1109">
        <v>14.0</v>
      </c>
      <c r="HN30" s="1109">
        <v>14.0</v>
      </c>
      <c r="HO30" s="1109">
        <v>14.0</v>
      </c>
      <c r="HP30" s="1109">
        <v>16.0</v>
      </c>
      <c r="HQ30" s="1109">
        <v>16.0</v>
      </c>
      <c r="HR30" s="1109">
        <v>16.0</v>
      </c>
      <c r="HS30" s="1109">
        <v>16.0</v>
      </c>
      <c r="HT30" s="1109">
        <v>16.0</v>
      </c>
      <c r="HU30" s="1109">
        <v>20.0</v>
      </c>
      <c r="HV30" s="1109">
        <v>20.0</v>
      </c>
      <c r="HW30" s="1109">
        <v>20.0</v>
      </c>
      <c r="HX30" s="1109">
        <v>20.0</v>
      </c>
      <c r="HY30" s="1109">
        <v>20.0</v>
      </c>
      <c r="HZ30" s="1109">
        <v>20.0</v>
      </c>
      <c r="IA30" s="1109">
        <v>10.0</v>
      </c>
      <c r="IB30" s="1109">
        <v>10.0</v>
      </c>
      <c r="IC30" s="1111">
        <v>15.0</v>
      </c>
      <c r="ID30" s="1109">
        <v>5.0</v>
      </c>
      <c r="IE30" s="1109">
        <v>3.0</v>
      </c>
      <c r="IF30" s="1108">
        <v>0.0</v>
      </c>
      <c r="IG30" s="1108">
        <v>0.0</v>
      </c>
      <c r="IH30" s="1108">
        <v>0.0</v>
      </c>
      <c r="II30" s="1108">
        <v>0.0</v>
      </c>
      <c r="IJ30" s="796"/>
      <c r="IK30" s="1108"/>
      <c r="IL30" s="1108"/>
      <c r="IM30" s="1108"/>
      <c r="IN30" s="1108"/>
      <c r="IO30" s="1108">
        <v>0.0</v>
      </c>
      <c r="IP30" s="1108">
        <v>0.0</v>
      </c>
      <c r="IQ30" s="1108">
        <v>0.0</v>
      </c>
      <c r="IR30" s="1108">
        <v>0.0</v>
      </c>
      <c r="IS30" s="1108">
        <v>0.0</v>
      </c>
      <c r="IT30" s="1108">
        <v>0.0</v>
      </c>
      <c r="IU30" s="1109">
        <v>10.0</v>
      </c>
      <c r="IV30" s="1109">
        <v>10.0</v>
      </c>
      <c r="IW30" s="1109">
        <v>10.0</v>
      </c>
      <c r="IX30" s="1109">
        <v>10.0</v>
      </c>
      <c r="IY30" s="1109">
        <v>10.0</v>
      </c>
      <c r="IZ30" s="1109">
        <v>10.0</v>
      </c>
      <c r="JA30" s="1109">
        <v>14.0</v>
      </c>
      <c r="JB30" s="1109">
        <v>14.0</v>
      </c>
      <c r="JC30" s="1109">
        <v>14.0</v>
      </c>
      <c r="JD30" s="1109">
        <v>14.0</v>
      </c>
      <c r="JE30" s="1109">
        <v>14.0</v>
      </c>
      <c r="JF30" s="1109">
        <v>14.0</v>
      </c>
      <c r="JG30" s="1109">
        <v>14.0</v>
      </c>
      <c r="JH30" s="1109">
        <v>14.0</v>
      </c>
      <c r="JI30" s="1109">
        <v>14.0</v>
      </c>
      <c r="JJ30" s="1109">
        <v>14.0</v>
      </c>
      <c r="JK30" s="1109">
        <v>14.0</v>
      </c>
      <c r="JL30" s="1109">
        <v>16.0</v>
      </c>
      <c r="JM30" s="1109">
        <v>16.0</v>
      </c>
      <c r="JN30" s="1109">
        <v>16.0</v>
      </c>
      <c r="JO30" s="1109">
        <v>16.0</v>
      </c>
      <c r="JP30" s="1109">
        <v>16.0</v>
      </c>
      <c r="JQ30" s="1109">
        <v>20.0</v>
      </c>
      <c r="JR30" s="1109">
        <v>20.0</v>
      </c>
      <c r="JS30" s="1109">
        <v>20.0</v>
      </c>
      <c r="JT30" s="1109">
        <v>20.0</v>
      </c>
      <c r="JU30" s="1109">
        <v>20.0</v>
      </c>
      <c r="JV30" s="1109">
        <v>20.0</v>
      </c>
      <c r="JW30" s="1109">
        <v>10.0</v>
      </c>
      <c r="JX30" s="1109">
        <v>10.0</v>
      </c>
      <c r="JY30" s="1111">
        <v>15.0</v>
      </c>
      <c r="JZ30" s="1109">
        <v>5.0</v>
      </c>
      <c r="KA30" s="1109">
        <v>3.0</v>
      </c>
      <c r="KB30" s="1108">
        <v>0.0</v>
      </c>
      <c r="KC30" s="1108">
        <v>0.0</v>
      </c>
      <c r="KD30" s="1108">
        <v>0.0</v>
      </c>
      <c r="KE30" s="1108">
        <v>0.0</v>
      </c>
    </row>
    <row r="31">
      <c r="A31" s="595" t="s">
        <v>505</v>
      </c>
      <c r="B31" s="1106"/>
      <c r="C31" s="1106" t="str">
        <f t="shared" si="3"/>
        <v>#N/A</v>
      </c>
      <c r="D31" s="1107"/>
      <c r="E31" s="1107"/>
      <c r="F31" s="1107"/>
      <c r="G31" s="1107"/>
      <c r="H31" s="1107"/>
      <c r="I31" s="1107"/>
      <c r="J31" s="1107"/>
      <c r="K31" s="1107"/>
      <c r="L31" s="1108"/>
      <c r="M31" s="1108"/>
      <c r="N31" s="1108"/>
      <c r="O31" s="1108"/>
      <c r="P31" s="1108"/>
      <c r="Q31" s="1108"/>
      <c r="R31" s="1108"/>
      <c r="S31" s="1108"/>
      <c r="T31" s="1108"/>
      <c r="U31" s="1108"/>
      <c r="V31" s="1108"/>
      <c r="W31" s="1108"/>
      <c r="X31" s="1108"/>
      <c r="Y31" s="1108"/>
      <c r="Z31" s="1108"/>
      <c r="AA31" s="1108"/>
      <c r="AB31" s="1108"/>
      <c r="AC31" s="1108"/>
      <c r="AD31" s="1108"/>
      <c r="AE31" s="1108"/>
      <c r="AF31" s="1108">
        <v>0.0</v>
      </c>
      <c r="AG31" s="1108">
        <v>0.0</v>
      </c>
      <c r="AH31" s="1108">
        <v>0.0</v>
      </c>
      <c r="AI31" s="1108">
        <v>0.0</v>
      </c>
      <c r="AJ31" s="1108">
        <v>0.0</v>
      </c>
      <c r="AK31" s="1108">
        <v>6.0</v>
      </c>
      <c r="AL31" s="1108">
        <v>6.0</v>
      </c>
      <c r="AM31" s="1109">
        <v>5.0</v>
      </c>
      <c r="AN31" s="1109">
        <v>5.0</v>
      </c>
      <c r="AO31" s="1108">
        <v>3.0</v>
      </c>
      <c r="AP31" s="1108">
        <v>3.0</v>
      </c>
      <c r="AQ31" s="1109">
        <v>2.0</v>
      </c>
      <c r="AR31" s="1109">
        <v>2.0</v>
      </c>
      <c r="AS31" s="1111">
        <v>1.0</v>
      </c>
      <c r="AT31" s="1108">
        <v>0.0</v>
      </c>
      <c r="AU31" s="1108">
        <v>0.0</v>
      </c>
      <c r="AV31" s="1108">
        <v>0.0</v>
      </c>
      <c r="AW31" s="1108">
        <v>0.0</v>
      </c>
      <c r="AX31" s="1108">
        <v>0.0</v>
      </c>
      <c r="AY31" s="1108">
        <v>0.0</v>
      </c>
      <c r="AZ31" s="796"/>
      <c r="BA31" s="1108"/>
      <c r="BB31" s="1108"/>
      <c r="BC31" s="1108"/>
      <c r="BD31" s="1108"/>
      <c r="BE31" s="1108"/>
      <c r="BF31" s="1108"/>
      <c r="BG31" s="1108"/>
      <c r="BH31" s="1108"/>
      <c r="BI31" s="1108"/>
      <c r="BJ31" s="1108"/>
      <c r="BK31" s="1108"/>
      <c r="BL31" s="1108"/>
      <c r="BM31" s="1108"/>
      <c r="BN31" s="1108"/>
      <c r="BO31" s="1108"/>
      <c r="BP31" s="1108"/>
      <c r="BQ31" s="1108"/>
      <c r="BR31" s="1108"/>
      <c r="BS31" s="1108"/>
      <c r="BT31" s="1108"/>
      <c r="BU31" s="1108"/>
      <c r="BV31" s="1108"/>
      <c r="BW31" s="1108"/>
      <c r="BX31" s="1108"/>
      <c r="BY31" s="1108"/>
      <c r="BZ31" s="1108"/>
      <c r="CA31" s="1108">
        <v>0.0</v>
      </c>
      <c r="CB31" s="1108">
        <v>0.0</v>
      </c>
      <c r="CC31" s="1108">
        <v>0.0</v>
      </c>
      <c r="CD31" s="1108">
        <v>0.0</v>
      </c>
      <c r="CE31" s="1108">
        <v>0.0</v>
      </c>
      <c r="CF31" s="1108">
        <v>0.0</v>
      </c>
      <c r="CG31" s="1108">
        <v>7.000000000000001</v>
      </c>
      <c r="CH31" s="1108">
        <v>7.000000000000001</v>
      </c>
      <c r="CI31" s="1108">
        <v>5.0</v>
      </c>
      <c r="CJ31" s="1108">
        <v>5.0</v>
      </c>
      <c r="CK31" s="1108">
        <v>4.0</v>
      </c>
      <c r="CL31" s="1108">
        <v>4.0</v>
      </c>
      <c r="CM31" s="1108">
        <v>2.5</v>
      </c>
      <c r="CN31" s="1108">
        <v>2.5</v>
      </c>
      <c r="CO31" s="1110">
        <v>11.0</v>
      </c>
      <c r="CP31" s="1108">
        <v>1.0</v>
      </c>
      <c r="CQ31" s="1108">
        <v>1.0</v>
      </c>
      <c r="CR31" s="1108">
        <v>0.0</v>
      </c>
      <c r="CS31" s="1108">
        <v>0.0</v>
      </c>
      <c r="CT31" s="1108">
        <v>0.0</v>
      </c>
      <c r="CU31" s="1108">
        <v>0.0</v>
      </c>
      <c r="CV31" s="796"/>
      <c r="CW31" s="1108"/>
      <c r="CX31" s="1108"/>
      <c r="CY31" s="1108"/>
      <c r="CZ31" s="1108"/>
      <c r="DA31" s="1108"/>
      <c r="DB31" s="1108"/>
      <c r="DC31" s="1108"/>
      <c r="DD31" s="1108"/>
      <c r="DE31" s="1108"/>
      <c r="DF31" s="1108"/>
      <c r="DG31" s="1108"/>
      <c r="DH31" s="1108"/>
      <c r="DI31" s="1108"/>
      <c r="DJ31" s="1108"/>
      <c r="DK31" s="1108"/>
      <c r="DL31" s="1108"/>
      <c r="DM31" s="1108"/>
      <c r="DN31" s="1108"/>
      <c r="DO31" s="1108"/>
      <c r="DP31" s="1108"/>
      <c r="DQ31" s="1108"/>
      <c r="DR31" s="1108"/>
      <c r="DS31" s="1108"/>
      <c r="DT31" s="1108"/>
      <c r="DU31" s="1108"/>
      <c r="DV31" s="1108">
        <v>0.0</v>
      </c>
      <c r="DW31" s="1108">
        <v>0.0</v>
      </c>
      <c r="DX31" s="1108">
        <v>0.0</v>
      </c>
      <c r="DY31" s="1108">
        <v>0.0</v>
      </c>
      <c r="DZ31" s="1108">
        <v>0.0</v>
      </c>
      <c r="EA31" s="1108">
        <v>0.0</v>
      </c>
      <c r="EB31" s="1109">
        <v>4.0</v>
      </c>
      <c r="EC31" s="1109">
        <v>8.0</v>
      </c>
      <c r="ED31" s="1109">
        <v>8.0</v>
      </c>
      <c r="EE31" s="1109">
        <v>8.0</v>
      </c>
      <c r="EF31" s="1109">
        <v>8.0</v>
      </c>
      <c r="EG31" s="1109">
        <v>8.0</v>
      </c>
      <c r="EH31" s="1109">
        <v>7.0</v>
      </c>
      <c r="EI31" s="1109">
        <v>7.0</v>
      </c>
      <c r="EJ31" s="1109">
        <v>4.0</v>
      </c>
      <c r="EK31" s="1111">
        <v>16.0</v>
      </c>
      <c r="EL31" s="1109">
        <v>2.0</v>
      </c>
      <c r="EM31" s="1109">
        <v>2.0</v>
      </c>
      <c r="EN31" s="1108">
        <v>0.0</v>
      </c>
      <c r="EO31" s="1108">
        <v>0.0</v>
      </c>
      <c r="EP31" s="1108">
        <v>0.0</v>
      </c>
      <c r="EQ31" s="1108">
        <v>0.0</v>
      </c>
      <c r="ER31" s="796"/>
      <c r="ES31" s="1107"/>
      <c r="ET31" s="1107"/>
      <c r="EU31" s="1107"/>
      <c r="EV31" s="1107"/>
      <c r="EW31" s="1107"/>
      <c r="EX31" s="1107"/>
      <c r="EY31" s="1107"/>
      <c r="EZ31" s="1107"/>
      <c r="FA31" s="1107"/>
      <c r="FB31" s="1107"/>
      <c r="FC31" s="1107"/>
      <c r="FD31" s="1107"/>
      <c r="FE31" s="1107"/>
      <c r="FF31" s="1107"/>
      <c r="FG31" s="1107"/>
      <c r="FH31" s="1107"/>
      <c r="FI31" s="1107"/>
      <c r="FJ31" s="1107"/>
      <c r="FK31" s="1107"/>
      <c r="FL31" s="1107"/>
      <c r="FM31" s="1107">
        <v>0.0</v>
      </c>
      <c r="FN31" s="1109">
        <v>3.0</v>
      </c>
      <c r="FO31" s="1109">
        <v>3.0</v>
      </c>
      <c r="FP31" s="1109">
        <v>4.0</v>
      </c>
      <c r="FQ31" s="1109">
        <v>4.0</v>
      </c>
      <c r="FR31" s="1109">
        <v>9.0</v>
      </c>
      <c r="FS31" s="1109">
        <v>13.0</v>
      </c>
      <c r="FT31" s="1109">
        <v>13.0</v>
      </c>
      <c r="FU31" s="1109">
        <v>13.0</v>
      </c>
      <c r="FV31" s="1109">
        <v>13.0</v>
      </c>
      <c r="FW31" s="1109">
        <v>13.0</v>
      </c>
      <c r="FX31" s="1109">
        <v>13.0</v>
      </c>
      <c r="FY31" s="1109">
        <v>13.0</v>
      </c>
      <c r="FZ31" s="1109">
        <v>13.0</v>
      </c>
      <c r="GA31" s="1109">
        <v>13.0</v>
      </c>
      <c r="GB31" s="1109">
        <v>13.0</v>
      </c>
      <c r="GC31" s="1109">
        <v>10.0</v>
      </c>
      <c r="GD31" s="1109">
        <v>10.0</v>
      </c>
      <c r="GE31" s="1109">
        <v>10.0</v>
      </c>
      <c r="GF31" s="1109">
        <v>10.0</v>
      </c>
      <c r="GG31" s="1111">
        <v>24.0</v>
      </c>
      <c r="GH31" s="1109">
        <v>5.0</v>
      </c>
      <c r="GI31" s="1109">
        <v>5.0</v>
      </c>
      <c r="GJ31" s="1109">
        <v>1.0</v>
      </c>
      <c r="GK31" s="1108">
        <v>0.0</v>
      </c>
      <c r="GL31" s="1108">
        <v>0.0</v>
      </c>
      <c r="GM31" s="1108">
        <v>0.0</v>
      </c>
      <c r="GN31" s="796"/>
      <c r="GO31" s="1107">
        <v>0.0</v>
      </c>
      <c r="GP31" s="1108">
        <v>0.0</v>
      </c>
      <c r="GQ31" s="1108">
        <v>0.0</v>
      </c>
      <c r="GR31" s="1108">
        <v>0.0</v>
      </c>
      <c r="GS31" s="1109"/>
      <c r="GT31" s="1109"/>
      <c r="GU31" s="1109"/>
      <c r="GV31" s="1109"/>
      <c r="GW31" s="1109"/>
      <c r="GX31" s="1109"/>
      <c r="GY31" s="1109"/>
      <c r="GZ31" s="1109"/>
      <c r="HA31" s="1109">
        <v>6.0</v>
      </c>
      <c r="HB31" s="1109">
        <v>6.0</v>
      </c>
      <c r="HC31" s="1109">
        <v>6.0</v>
      </c>
      <c r="HD31" s="1109">
        <v>6.0</v>
      </c>
      <c r="HE31" s="1109">
        <v>8.0</v>
      </c>
      <c r="HF31" s="1109">
        <v>8.0</v>
      </c>
      <c r="HG31" s="1109">
        <v>8.0</v>
      </c>
      <c r="HH31" s="1109">
        <v>8.0</v>
      </c>
      <c r="HI31" s="1109">
        <v>8.0</v>
      </c>
      <c r="HJ31" s="1109">
        <v>8.0</v>
      </c>
      <c r="HK31" s="1109">
        <v>10.0</v>
      </c>
      <c r="HL31" s="1109">
        <v>10.0</v>
      </c>
      <c r="HM31" s="1109">
        <v>10.0</v>
      </c>
      <c r="HN31" s="1109">
        <v>10.0</v>
      </c>
      <c r="HO31" s="1109">
        <v>14.0</v>
      </c>
      <c r="HP31" s="1109">
        <v>14.0</v>
      </c>
      <c r="HQ31" s="1109">
        <v>14.0</v>
      </c>
      <c r="HR31" s="1109">
        <v>14.0</v>
      </c>
      <c r="HS31" s="1109">
        <v>14.0</v>
      </c>
      <c r="HT31" s="1109">
        <v>14.0</v>
      </c>
      <c r="HU31" s="1109">
        <v>14.0</v>
      </c>
      <c r="HV31" s="1109">
        <v>16.0</v>
      </c>
      <c r="HW31" s="1109">
        <v>16.0</v>
      </c>
      <c r="HX31" s="1109">
        <v>16.0</v>
      </c>
      <c r="HY31" s="1109">
        <v>16.0</v>
      </c>
      <c r="HZ31" s="1109">
        <v>16.0</v>
      </c>
      <c r="IA31" s="1109">
        <v>16.0</v>
      </c>
      <c r="IB31" s="1109">
        <v>16.0</v>
      </c>
      <c r="IC31" s="1111">
        <v>30.0</v>
      </c>
      <c r="ID31" s="1109">
        <v>10.0</v>
      </c>
      <c r="IE31" s="1109">
        <v>6.0</v>
      </c>
      <c r="IF31" s="1109">
        <v>2.0</v>
      </c>
      <c r="IG31" s="1108">
        <v>0.0</v>
      </c>
      <c r="IH31" s="1108">
        <v>0.0</v>
      </c>
      <c r="II31" s="1108">
        <v>0.0</v>
      </c>
      <c r="IJ31" s="796"/>
      <c r="IK31" s="1108"/>
      <c r="IL31" s="1108"/>
      <c r="IM31" s="1108"/>
      <c r="IN31" s="1108"/>
      <c r="IO31" s="1109"/>
      <c r="IP31" s="1109"/>
      <c r="IQ31" s="1109"/>
      <c r="IR31" s="1109"/>
      <c r="IS31" s="1109"/>
      <c r="IT31" s="1109"/>
      <c r="IU31" s="1109">
        <v>6.0</v>
      </c>
      <c r="IV31" s="1109">
        <v>6.0</v>
      </c>
      <c r="IW31" s="1109">
        <v>6.0</v>
      </c>
      <c r="IX31" s="1109">
        <v>6.0</v>
      </c>
      <c r="IY31" s="1109">
        <v>6.0</v>
      </c>
      <c r="IZ31" s="1109">
        <v>6.0</v>
      </c>
      <c r="JA31" s="1109">
        <v>8.0</v>
      </c>
      <c r="JB31" s="1109">
        <v>8.0</v>
      </c>
      <c r="JC31" s="1109">
        <v>8.0</v>
      </c>
      <c r="JD31" s="1109">
        <v>8.0</v>
      </c>
      <c r="JE31" s="1109">
        <v>8.0</v>
      </c>
      <c r="JF31" s="1109">
        <v>8.0</v>
      </c>
      <c r="JG31" s="1109">
        <v>10.0</v>
      </c>
      <c r="JH31" s="1109">
        <v>10.0</v>
      </c>
      <c r="JI31" s="1109">
        <v>10.0</v>
      </c>
      <c r="JJ31" s="1109">
        <v>10.0</v>
      </c>
      <c r="JK31" s="1109">
        <v>14.0</v>
      </c>
      <c r="JL31" s="1109">
        <v>14.0</v>
      </c>
      <c r="JM31" s="1109">
        <v>14.0</v>
      </c>
      <c r="JN31" s="1109">
        <v>14.0</v>
      </c>
      <c r="JO31" s="1109">
        <v>14.0</v>
      </c>
      <c r="JP31" s="1109">
        <v>14.0</v>
      </c>
      <c r="JQ31" s="1109">
        <v>14.0</v>
      </c>
      <c r="JR31" s="1109">
        <v>16.0</v>
      </c>
      <c r="JS31" s="1109">
        <v>16.0</v>
      </c>
      <c r="JT31" s="1109">
        <v>16.0</v>
      </c>
      <c r="JU31" s="1109">
        <v>16.0</v>
      </c>
      <c r="JV31" s="1109">
        <v>16.0</v>
      </c>
      <c r="JW31" s="1109">
        <v>16.0</v>
      </c>
      <c r="JX31" s="1109">
        <v>16.0</v>
      </c>
      <c r="JY31" s="1111">
        <v>30.0</v>
      </c>
      <c r="JZ31" s="1109">
        <v>10.0</v>
      </c>
      <c r="KA31" s="1109">
        <v>6.0</v>
      </c>
      <c r="KB31" s="1109">
        <v>2.0</v>
      </c>
      <c r="KC31" s="1108">
        <v>0.0</v>
      </c>
      <c r="KD31" s="1108">
        <v>0.0</v>
      </c>
      <c r="KE31" s="1108">
        <v>0.0</v>
      </c>
    </row>
    <row r="32">
      <c r="A32" s="596" t="s">
        <v>506</v>
      </c>
      <c r="B32" s="1106"/>
      <c r="C32" s="1106" t="str">
        <f t="shared" si="3"/>
        <v>#N/A</v>
      </c>
      <c r="D32" s="1107"/>
      <c r="E32" s="1107"/>
      <c r="F32" s="1107"/>
      <c r="G32" s="1107"/>
      <c r="H32" s="1107"/>
      <c r="I32" s="1107"/>
      <c r="J32" s="1107"/>
      <c r="K32" s="1107"/>
      <c r="L32" s="1108"/>
      <c r="M32" s="1108"/>
      <c r="N32" s="1108"/>
      <c r="O32" s="1108"/>
      <c r="P32" s="1108"/>
      <c r="Q32" s="1108"/>
      <c r="R32" s="1108"/>
      <c r="S32" s="1108"/>
      <c r="T32" s="1108"/>
      <c r="U32" s="1108"/>
      <c r="V32" s="1108"/>
      <c r="W32" s="1108"/>
      <c r="X32" s="1108"/>
      <c r="Y32" s="1108"/>
      <c r="Z32" s="1108"/>
      <c r="AA32" s="1108"/>
      <c r="AB32" s="1108"/>
      <c r="AC32" s="1108"/>
      <c r="AD32" s="1108"/>
      <c r="AE32" s="1108"/>
      <c r="AF32" s="1108">
        <v>0.0</v>
      </c>
      <c r="AG32" s="1108">
        <v>0.0</v>
      </c>
      <c r="AH32" s="1108">
        <v>0.0</v>
      </c>
      <c r="AI32" s="1108">
        <v>0.0</v>
      </c>
      <c r="AJ32" s="1108">
        <v>0.0</v>
      </c>
      <c r="AK32" s="1108">
        <v>6.0</v>
      </c>
      <c r="AL32" s="1108">
        <v>6.0</v>
      </c>
      <c r="AM32" s="1109">
        <v>5.0</v>
      </c>
      <c r="AN32" s="1109">
        <v>5.0</v>
      </c>
      <c r="AO32" s="1108">
        <v>3.0</v>
      </c>
      <c r="AP32" s="1108">
        <v>3.0</v>
      </c>
      <c r="AQ32" s="1109">
        <v>2.0</v>
      </c>
      <c r="AR32" s="1109">
        <v>2.0</v>
      </c>
      <c r="AS32" s="1111">
        <v>1.0</v>
      </c>
      <c r="AT32" s="1108">
        <v>0.0</v>
      </c>
      <c r="AU32" s="1108">
        <v>0.0</v>
      </c>
      <c r="AV32" s="1108">
        <v>0.0</v>
      </c>
      <c r="AW32" s="1108">
        <v>0.0</v>
      </c>
      <c r="AX32" s="1108">
        <v>0.0</v>
      </c>
      <c r="AY32" s="1108">
        <v>0.0</v>
      </c>
      <c r="AZ32" s="796"/>
      <c r="BA32" s="1108"/>
      <c r="BB32" s="1108"/>
      <c r="BC32" s="1108"/>
      <c r="BD32" s="1108"/>
      <c r="BE32" s="1108"/>
      <c r="BF32" s="1108"/>
      <c r="BG32" s="1108"/>
      <c r="BH32" s="1108"/>
      <c r="BI32" s="1108"/>
      <c r="BJ32" s="1108"/>
      <c r="BK32" s="1108"/>
      <c r="BL32" s="1108"/>
      <c r="BM32" s="1108"/>
      <c r="BN32" s="1108"/>
      <c r="BO32" s="1108"/>
      <c r="BP32" s="1108"/>
      <c r="BQ32" s="1108"/>
      <c r="BR32" s="1108"/>
      <c r="BS32" s="1108"/>
      <c r="BT32" s="1108"/>
      <c r="BU32" s="1108"/>
      <c r="BV32" s="1108"/>
      <c r="BW32" s="1108"/>
      <c r="BX32" s="1108"/>
      <c r="BY32" s="1108"/>
      <c r="BZ32" s="1108"/>
      <c r="CA32" s="1108">
        <v>0.0</v>
      </c>
      <c r="CB32" s="1108">
        <v>0.0</v>
      </c>
      <c r="CC32" s="1108">
        <v>0.0</v>
      </c>
      <c r="CD32" s="1108">
        <v>0.0</v>
      </c>
      <c r="CE32" s="1108">
        <v>0.0</v>
      </c>
      <c r="CF32" s="1108">
        <v>0.0</v>
      </c>
      <c r="CG32" s="1108">
        <v>7.000000000000001</v>
      </c>
      <c r="CH32" s="1108">
        <v>7.000000000000001</v>
      </c>
      <c r="CI32" s="1108">
        <v>5.0</v>
      </c>
      <c r="CJ32" s="1108">
        <v>5.0</v>
      </c>
      <c r="CK32" s="1108">
        <v>4.0</v>
      </c>
      <c r="CL32" s="1108">
        <v>4.0</v>
      </c>
      <c r="CM32" s="1108">
        <v>2.5</v>
      </c>
      <c r="CN32" s="1108">
        <v>2.5</v>
      </c>
      <c r="CO32" s="1110">
        <v>11.0</v>
      </c>
      <c r="CP32" s="1108">
        <v>1.0</v>
      </c>
      <c r="CQ32" s="1108">
        <v>1.0</v>
      </c>
      <c r="CR32" s="1108">
        <v>0.0</v>
      </c>
      <c r="CS32" s="1108">
        <v>0.0</v>
      </c>
      <c r="CT32" s="1108">
        <v>0.0</v>
      </c>
      <c r="CU32" s="1108">
        <v>0.0</v>
      </c>
      <c r="CV32" s="796"/>
      <c r="CW32" s="1108"/>
      <c r="CX32" s="1108"/>
      <c r="CY32" s="1108"/>
      <c r="CZ32" s="1108"/>
      <c r="DA32" s="1108"/>
      <c r="DB32" s="1108"/>
      <c r="DC32" s="1108"/>
      <c r="DD32" s="1108"/>
      <c r="DE32" s="1108"/>
      <c r="DF32" s="1108"/>
      <c r="DG32" s="1108"/>
      <c r="DH32" s="1108"/>
      <c r="DI32" s="1108"/>
      <c r="DJ32" s="1108"/>
      <c r="DK32" s="1108"/>
      <c r="DL32" s="1108"/>
      <c r="DM32" s="1108"/>
      <c r="DN32" s="1108"/>
      <c r="DO32" s="1108"/>
      <c r="DP32" s="1108"/>
      <c r="DQ32" s="1108"/>
      <c r="DR32" s="1108"/>
      <c r="DS32" s="1108"/>
      <c r="DT32" s="1108"/>
      <c r="DU32" s="1108"/>
      <c r="DV32" s="1108">
        <v>0.0</v>
      </c>
      <c r="DW32" s="1108">
        <v>0.0</v>
      </c>
      <c r="DX32" s="1108">
        <v>0.0</v>
      </c>
      <c r="DY32" s="1108">
        <v>0.0</v>
      </c>
      <c r="DZ32" s="1108">
        <v>0.0</v>
      </c>
      <c r="EA32" s="1108">
        <v>0.0</v>
      </c>
      <c r="EB32" s="1109">
        <v>4.0</v>
      </c>
      <c r="EC32" s="1109">
        <v>8.0</v>
      </c>
      <c r="ED32" s="1109">
        <v>8.0</v>
      </c>
      <c r="EE32" s="1109">
        <v>8.0</v>
      </c>
      <c r="EF32" s="1109">
        <v>8.0</v>
      </c>
      <c r="EG32" s="1109">
        <v>8.0</v>
      </c>
      <c r="EH32" s="1109">
        <v>7.0</v>
      </c>
      <c r="EI32" s="1109">
        <v>7.0</v>
      </c>
      <c r="EJ32" s="1109">
        <v>4.0</v>
      </c>
      <c r="EK32" s="1111">
        <v>16.0</v>
      </c>
      <c r="EL32" s="1109">
        <v>2.0</v>
      </c>
      <c r="EM32" s="1109">
        <v>2.0</v>
      </c>
      <c r="EN32" s="1108">
        <v>0.0</v>
      </c>
      <c r="EO32" s="1108">
        <v>0.0</v>
      </c>
      <c r="EP32" s="1108">
        <v>0.0</v>
      </c>
      <c r="EQ32" s="1108">
        <v>0.0</v>
      </c>
      <c r="ER32" s="796"/>
      <c r="ES32" s="1107"/>
      <c r="ET32" s="1107"/>
      <c r="EU32" s="1107"/>
      <c r="EV32" s="1107"/>
      <c r="EW32" s="1107"/>
      <c r="EX32" s="1107"/>
      <c r="EY32" s="1107"/>
      <c r="EZ32" s="1107"/>
      <c r="FA32" s="1107"/>
      <c r="FB32" s="1107"/>
      <c r="FC32" s="1107"/>
      <c r="FD32" s="1107"/>
      <c r="FE32" s="1107"/>
      <c r="FF32" s="1107"/>
      <c r="FG32" s="1107"/>
      <c r="FH32" s="1107"/>
      <c r="FI32" s="1107"/>
      <c r="FJ32" s="1107"/>
      <c r="FK32" s="1107"/>
      <c r="FL32" s="1107"/>
      <c r="FM32" s="1107">
        <v>0.0</v>
      </c>
      <c r="FN32" s="1109">
        <v>3.0</v>
      </c>
      <c r="FO32" s="1109">
        <v>3.0</v>
      </c>
      <c r="FP32" s="1109">
        <v>4.0</v>
      </c>
      <c r="FQ32" s="1109">
        <v>4.0</v>
      </c>
      <c r="FR32" s="1109">
        <v>9.0</v>
      </c>
      <c r="FS32" s="1109">
        <v>13.0</v>
      </c>
      <c r="FT32" s="1109">
        <v>13.0</v>
      </c>
      <c r="FU32" s="1109">
        <v>13.0</v>
      </c>
      <c r="FV32" s="1109">
        <v>13.0</v>
      </c>
      <c r="FW32" s="1109">
        <v>13.0</v>
      </c>
      <c r="FX32" s="1109">
        <v>13.0</v>
      </c>
      <c r="FY32" s="1109">
        <v>13.0</v>
      </c>
      <c r="FZ32" s="1109">
        <v>13.0</v>
      </c>
      <c r="GA32" s="1109">
        <v>13.0</v>
      </c>
      <c r="GB32" s="1109">
        <v>13.0</v>
      </c>
      <c r="GC32" s="1109">
        <v>10.0</v>
      </c>
      <c r="GD32" s="1109">
        <v>10.0</v>
      </c>
      <c r="GE32" s="1109">
        <v>10.0</v>
      </c>
      <c r="GF32" s="1109">
        <v>10.0</v>
      </c>
      <c r="GG32" s="1111">
        <v>24.0</v>
      </c>
      <c r="GH32" s="1109">
        <v>5.0</v>
      </c>
      <c r="GI32" s="1109">
        <v>5.0</v>
      </c>
      <c r="GJ32" s="1109">
        <v>1.0</v>
      </c>
      <c r="GK32" s="1108">
        <v>0.0</v>
      </c>
      <c r="GL32" s="1108">
        <v>0.0</v>
      </c>
      <c r="GM32" s="1108">
        <v>0.0</v>
      </c>
      <c r="GN32" s="796"/>
      <c r="GO32" s="1107">
        <v>0.0</v>
      </c>
      <c r="GP32" s="1108">
        <v>0.0</v>
      </c>
      <c r="GQ32" s="1108">
        <v>0.0</v>
      </c>
      <c r="GR32" s="1108">
        <v>0.0</v>
      </c>
      <c r="GS32" s="1109"/>
      <c r="GT32" s="1109"/>
      <c r="GU32" s="1109"/>
      <c r="GV32" s="1109"/>
      <c r="GW32" s="1109"/>
      <c r="GX32" s="1109"/>
      <c r="GY32" s="1109"/>
      <c r="GZ32" s="1109"/>
      <c r="HA32" s="1109">
        <v>6.0</v>
      </c>
      <c r="HB32" s="1109">
        <v>6.0</v>
      </c>
      <c r="HC32" s="1109">
        <v>6.0</v>
      </c>
      <c r="HD32" s="1109">
        <v>6.0</v>
      </c>
      <c r="HE32" s="1109">
        <v>8.0</v>
      </c>
      <c r="HF32" s="1109">
        <v>8.0</v>
      </c>
      <c r="HG32" s="1109">
        <v>8.0</v>
      </c>
      <c r="HH32" s="1109">
        <v>8.0</v>
      </c>
      <c r="HI32" s="1109">
        <v>8.0</v>
      </c>
      <c r="HJ32" s="1109">
        <v>8.0</v>
      </c>
      <c r="HK32" s="1109">
        <v>10.0</v>
      </c>
      <c r="HL32" s="1109">
        <v>10.0</v>
      </c>
      <c r="HM32" s="1109">
        <v>10.0</v>
      </c>
      <c r="HN32" s="1109">
        <v>10.0</v>
      </c>
      <c r="HO32" s="1109">
        <v>14.0</v>
      </c>
      <c r="HP32" s="1109">
        <v>14.0</v>
      </c>
      <c r="HQ32" s="1109">
        <v>14.0</v>
      </c>
      <c r="HR32" s="1109">
        <v>14.0</v>
      </c>
      <c r="HS32" s="1109">
        <v>14.0</v>
      </c>
      <c r="HT32" s="1109">
        <v>14.0</v>
      </c>
      <c r="HU32" s="1109">
        <v>14.0</v>
      </c>
      <c r="HV32" s="1109">
        <v>16.0</v>
      </c>
      <c r="HW32" s="1109">
        <v>16.0</v>
      </c>
      <c r="HX32" s="1109">
        <v>16.0</v>
      </c>
      <c r="HY32" s="1109">
        <v>16.0</v>
      </c>
      <c r="HZ32" s="1109">
        <v>16.0</v>
      </c>
      <c r="IA32" s="1109">
        <v>16.0</v>
      </c>
      <c r="IB32" s="1109">
        <v>16.0</v>
      </c>
      <c r="IC32" s="1111">
        <v>30.0</v>
      </c>
      <c r="ID32" s="1109">
        <v>10.0</v>
      </c>
      <c r="IE32" s="1109">
        <v>6.0</v>
      </c>
      <c r="IF32" s="1109">
        <v>2.0</v>
      </c>
      <c r="IG32" s="1108">
        <v>0.0</v>
      </c>
      <c r="IH32" s="1108">
        <v>0.0</v>
      </c>
      <c r="II32" s="1108">
        <v>0.0</v>
      </c>
      <c r="IJ32" s="796"/>
      <c r="IK32" s="1108"/>
      <c r="IL32" s="1108"/>
      <c r="IM32" s="1108"/>
      <c r="IN32" s="1108"/>
      <c r="IO32" s="1109"/>
      <c r="IP32" s="1109"/>
      <c r="IQ32" s="1109"/>
      <c r="IR32" s="1109"/>
      <c r="IS32" s="1109"/>
      <c r="IT32" s="1109"/>
      <c r="IU32" s="1109">
        <v>6.0</v>
      </c>
      <c r="IV32" s="1109">
        <v>6.0</v>
      </c>
      <c r="IW32" s="1109">
        <v>6.0</v>
      </c>
      <c r="IX32" s="1109">
        <v>6.0</v>
      </c>
      <c r="IY32" s="1109">
        <v>6.0</v>
      </c>
      <c r="IZ32" s="1109">
        <v>6.0</v>
      </c>
      <c r="JA32" s="1109">
        <v>8.0</v>
      </c>
      <c r="JB32" s="1109">
        <v>8.0</v>
      </c>
      <c r="JC32" s="1109">
        <v>8.0</v>
      </c>
      <c r="JD32" s="1109">
        <v>8.0</v>
      </c>
      <c r="JE32" s="1109">
        <v>8.0</v>
      </c>
      <c r="JF32" s="1109">
        <v>8.0</v>
      </c>
      <c r="JG32" s="1109">
        <v>10.0</v>
      </c>
      <c r="JH32" s="1109">
        <v>10.0</v>
      </c>
      <c r="JI32" s="1109">
        <v>10.0</v>
      </c>
      <c r="JJ32" s="1109">
        <v>10.0</v>
      </c>
      <c r="JK32" s="1109">
        <v>14.0</v>
      </c>
      <c r="JL32" s="1109">
        <v>14.0</v>
      </c>
      <c r="JM32" s="1109">
        <v>14.0</v>
      </c>
      <c r="JN32" s="1109">
        <v>14.0</v>
      </c>
      <c r="JO32" s="1109">
        <v>14.0</v>
      </c>
      <c r="JP32" s="1109">
        <v>14.0</v>
      </c>
      <c r="JQ32" s="1109">
        <v>14.0</v>
      </c>
      <c r="JR32" s="1109">
        <v>16.0</v>
      </c>
      <c r="JS32" s="1109">
        <v>16.0</v>
      </c>
      <c r="JT32" s="1109">
        <v>16.0</v>
      </c>
      <c r="JU32" s="1109">
        <v>16.0</v>
      </c>
      <c r="JV32" s="1109">
        <v>16.0</v>
      </c>
      <c r="JW32" s="1109">
        <v>16.0</v>
      </c>
      <c r="JX32" s="1109">
        <v>16.0</v>
      </c>
      <c r="JY32" s="1111">
        <v>30.0</v>
      </c>
      <c r="JZ32" s="1109">
        <v>10.0</v>
      </c>
      <c r="KA32" s="1109">
        <v>6.0</v>
      </c>
      <c r="KB32" s="1109">
        <v>2.0</v>
      </c>
      <c r="KC32" s="1108">
        <v>0.0</v>
      </c>
      <c r="KD32" s="1108">
        <v>0.0</v>
      </c>
      <c r="KE32" s="1108">
        <v>0.0</v>
      </c>
    </row>
    <row r="33">
      <c r="A33" s="596" t="s">
        <v>507</v>
      </c>
      <c r="B33" s="1106"/>
      <c r="C33" s="1106" t="str">
        <f t="shared" si="3"/>
        <v>#N/A</v>
      </c>
      <c r="D33" s="1107"/>
      <c r="E33" s="1107"/>
      <c r="F33" s="1107"/>
      <c r="G33" s="1107"/>
      <c r="H33" s="1107"/>
      <c r="I33" s="1107"/>
      <c r="J33" s="1107"/>
      <c r="K33" s="1107"/>
      <c r="L33" s="1108"/>
      <c r="M33" s="1108"/>
      <c r="N33" s="1108"/>
      <c r="O33" s="1108"/>
      <c r="P33" s="1108"/>
      <c r="Q33" s="1108"/>
      <c r="R33" s="1108"/>
      <c r="S33" s="1108"/>
      <c r="T33" s="1108"/>
      <c r="U33" s="1108"/>
      <c r="V33" s="1108"/>
      <c r="W33" s="1108"/>
      <c r="X33" s="1108"/>
      <c r="Y33" s="1108"/>
      <c r="Z33" s="1108"/>
      <c r="AA33" s="1108"/>
      <c r="AB33" s="1108"/>
      <c r="AC33" s="1108"/>
      <c r="AD33" s="1108"/>
      <c r="AE33" s="1108"/>
      <c r="AF33" s="1108">
        <v>0.0</v>
      </c>
      <c r="AG33" s="1108">
        <v>0.0</v>
      </c>
      <c r="AH33" s="1108">
        <v>0.0</v>
      </c>
      <c r="AI33" s="1108">
        <v>0.0</v>
      </c>
      <c r="AJ33" s="1108">
        <v>0.0</v>
      </c>
      <c r="AK33" s="1108">
        <v>0.0</v>
      </c>
      <c r="AL33" s="1108">
        <v>0.0</v>
      </c>
      <c r="AM33" s="1108">
        <v>0.0</v>
      </c>
      <c r="AN33" s="1108">
        <v>0.0</v>
      </c>
      <c r="AO33" s="1108">
        <v>0.0</v>
      </c>
      <c r="AP33" s="1108">
        <v>0.0</v>
      </c>
      <c r="AQ33" s="1108">
        <v>0.0</v>
      </c>
      <c r="AR33" s="1108">
        <v>0.0</v>
      </c>
      <c r="AS33" s="1110">
        <v>0.0</v>
      </c>
      <c r="AT33" s="1108">
        <v>0.0</v>
      </c>
      <c r="AU33" s="1108">
        <v>0.0</v>
      </c>
      <c r="AV33" s="1108">
        <v>0.0</v>
      </c>
      <c r="AW33" s="1108">
        <v>0.0</v>
      </c>
      <c r="AX33" s="1108">
        <v>0.0</v>
      </c>
      <c r="AY33" s="1108">
        <v>0.0</v>
      </c>
      <c r="AZ33" s="796"/>
      <c r="BA33" s="1108"/>
      <c r="BB33" s="1108"/>
      <c r="BC33" s="1108"/>
      <c r="BD33" s="1108"/>
      <c r="BE33" s="1108"/>
      <c r="BF33" s="1108"/>
      <c r="BG33" s="1108"/>
      <c r="BH33" s="1108"/>
      <c r="BI33" s="1108"/>
      <c r="BJ33" s="1108"/>
      <c r="BK33" s="1108"/>
      <c r="BL33" s="1108"/>
      <c r="BM33" s="1108"/>
      <c r="BN33" s="1108"/>
      <c r="BO33" s="1108"/>
      <c r="BP33" s="1108"/>
      <c r="BQ33" s="1108"/>
      <c r="BR33" s="1108"/>
      <c r="BS33" s="1108"/>
      <c r="BT33" s="1108"/>
      <c r="BU33" s="1108"/>
      <c r="BV33" s="1108"/>
      <c r="BW33" s="1108"/>
      <c r="BX33" s="1108"/>
      <c r="BY33" s="1108"/>
      <c r="BZ33" s="1108"/>
      <c r="CA33" s="1108">
        <v>0.0</v>
      </c>
      <c r="CB33" s="1108">
        <v>0.0</v>
      </c>
      <c r="CC33" s="1108">
        <v>0.0</v>
      </c>
      <c r="CD33" s="1109">
        <v>3.0</v>
      </c>
      <c r="CE33" s="1109">
        <v>3.0</v>
      </c>
      <c r="CF33" s="1109">
        <v>3.0</v>
      </c>
      <c r="CG33" s="1109">
        <v>3.0</v>
      </c>
      <c r="CH33" s="1109">
        <v>3.0</v>
      </c>
      <c r="CI33" s="1108">
        <v>0.0</v>
      </c>
      <c r="CJ33" s="1108">
        <v>0.0</v>
      </c>
      <c r="CK33" s="1108">
        <v>0.0</v>
      </c>
      <c r="CL33" s="1108">
        <v>0.0</v>
      </c>
      <c r="CM33" s="1108">
        <v>0.0</v>
      </c>
      <c r="CN33" s="1108">
        <v>0.0</v>
      </c>
      <c r="CO33" s="1110">
        <v>0.0</v>
      </c>
      <c r="CP33" s="1108">
        <v>0.0</v>
      </c>
      <c r="CQ33" s="1108">
        <v>0.0</v>
      </c>
      <c r="CR33" s="1108">
        <v>0.0</v>
      </c>
      <c r="CS33" s="1108">
        <v>0.0</v>
      </c>
      <c r="CT33" s="1108">
        <v>0.0</v>
      </c>
      <c r="CU33" s="1108">
        <v>0.0</v>
      </c>
      <c r="CV33" s="796"/>
      <c r="CW33" s="1108"/>
      <c r="CX33" s="1108"/>
      <c r="CY33" s="1108"/>
      <c r="CZ33" s="1108"/>
      <c r="DA33" s="1108"/>
      <c r="DB33" s="1108"/>
      <c r="DC33" s="1108"/>
      <c r="DD33" s="1108"/>
      <c r="DE33" s="1108"/>
      <c r="DF33" s="1108"/>
      <c r="DG33" s="1108"/>
      <c r="DH33" s="1108"/>
      <c r="DI33" s="1108"/>
      <c r="DJ33" s="1108"/>
      <c r="DK33" s="1108"/>
      <c r="DL33" s="1108"/>
      <c r="DM33" s="1108"/>
      <c r="DN33" s="1108"/>
      <c r="DO33" s="1108"/>
      <c r="DP33" s="1108"/>
      <c r="DQ33" s="1108"/>
      <c r="DR33" s="1108"/>
      <c r="DS33" s="1108"/>
      <c r="DT33" s="1108"/>
      <c r="DU33" s="1108"/>
      <c r="DV33" s="1108">
        <v>0.0</v>
      </c>
      <c r="DW33" s="1108">
        <v>0.0</v>
      </c>
      <c r="DX33" s="1108">
        <v>0.0</v>
      </c>
      <c r="DY33" s="1109">
        <v>3.0</v>
      </c>
      <c r="DZ33" s="1109">
        <v>6.0</v>
      </c>
      <c r="EA33" s="1109">
        <v>6.0</v>
      </c>
      <c r="EB33" s="1109">
        <v>6.0</v>
      </c>
      <c r="EC33" s="1109">
        <v>6.0</v>
      </c>
      <c r="ED33" s="1109">
        <v>3.0</v>
      </c>
      <c r="EE33" s="1108">
        <v>0.0</v>
      </c>
      <c r="EF33" s="1108">
        <v>0.0</v>
      </c>
      <c r="EG33" s="1108">
        <v>0.0</v>
      </c>
      <c r="EH33" s="1108">
        <v>0.0</v>
      </c>
      <c r="EI33" s="1108">
        <v>0.0</v>
      </c>
      <c r="EJ33" s="1108">
        <v>0.0</v>
      </c>
      <c r="EK33" s="1110">
        <v>0.0</v>
      </c>
      <c r="EL33" s="1108">
        <v>0.0</v>
      </c>
      <c r="EM33" s="1108">
        <v>0.0</v>
      </c>
      <c r="EN33" s="1108">
        <v>0.0</v>
      </c>
      <c r="EO33" s="1108">
        <v>0.0</v>
      </c>
      <c r="EP33" s="1108">
        <v>0.0</v>
      </c>
      <c r="EQ33" s="1108">
        <v>0.0</v>
      </c>
      <c r="ER33" s="796"/>
      <c r="ES33" s="1107"/>
      <c r="ET33" s="1107"/>
      <c r="EU33" s="1107"/>
      <c r="EV33" s="1107"/>
      <c r="EW33" s="1107"/>
      <c r="EX33" s="1107"/>
      <c r="EY33" s="1107"/>
      <c r="EZ33" s="1107"/>
      <c r="FA33" s="1107"/>
      <c r="FB33" s="1107"/>
      <c r="FC33" s="1107"/>
      <c r="FD33" s="1107"/>
      <c r="FE33" s="1107"/>
      <c r="FF33" s="1107"/>
      <c r="FG33" s="1107"/>
      <c r="FH33" s="1107"/>
      <c r="FI33" s="1107"/>
      <c r="FJ33" s="1107"/>
      <c r="FK33" s="1107"/>
      <c r="FL33" s="1107"/>
      <c r="FM33" s="1107">
        <v>0.0</v>
      </c>
      <c r="FN33" s="1108">
        <v>0.0</v>
      </c>
      <c r="FO33" s="1109">
        <v>5.0</v>
      </c>
      <c r="FP33" s="1109">
        <v>5.0</v>
      </c>
      <c r="FQ33" s="1109">
        <v>5.0</v>
      </c>
      <c r="FR33" s="1109">
        <v>5.0</v>
      </c>
      <c r="FS33" s="1109">
        <v>5.0</v>
      </c>
      <c r="FT33" s="1109">
        <v>5.0</v>
      </c>
      <c r="FU33" s="1109">
        <v>5.0</v>
      </c>
      <c r="FV33" s="1109">
        <v>5.0</v>
      </c>
      <c r="FW33" s="1109">
        <v>5.0</v>
      </c>
      <c r="FX33" s="1109">
        <v>5.0</v>
      </c>
      <c r="FY33" s="1109">
        <v>5.0</v>
      </c>
      <c r="FZ33" s="1109">
        <v>5.0</v>
      </c>
      <c r="GA33" s="1109">
        <v>5.0</v>
      </c>
      <c r="GB33" s="1109">
        <v>5.0</v>
      </c>
      <c r="GC33" s="1108">
        <v>0.0</v>
      </c>
      <c r="GD33" s="1108">
        <v>0.0</v>
      </c>
      <c r="GE33" s="1108">
        <v>0.0</v>
      </c>
      <c r="GF33" s="1108">
        <v>0.0</v>
      </c>
      <c r="GG33" s="1110">
        <v>0.0</v>
      </c>
      <c r="GH33" s="1108">
        <v>0.0</v>
      </c>
      <c r="GI33" s="1108">
        <v>0.0</v>
      </c>
      <c r="GJ33" s="1108">
        <v>0.0</v>
      </c>
      <c r="GK33" s="1108">
        <v>0.0</v>
      </c>
      <c r="GL33" s="1108">
        <v>0.0</v>
      </c>
      <c r="GM33" s="1108">
        <v>0.0</v>
      </c>
      <c r="GN33" s="796"/>
      <c r="GO33" s="1107">
        <v>0.0</v>
      </c>
      <c r="GP33" s="1108">
        <v>0.0</v>
      </c>
      <c r="GQ33" s="1108">
        <v>0.0</v>
      </c>
      <c r="GR33" s="1108">
        <v>0.0</v>
      </c>
      <c r="GS33" s="1108">
        <v>0.0</v>
      </c>
      <c r="GT33" s="1108">
        <v>0.0</v>
      </c>
      <c r="GU33" s="1108">
        <v>0.0</v>
      </c>
      <c r="GV33" s="1108">
        <v>0.0</v>
      </c>
      <c r="GW33" s="1108">
        <v>0.0</v>
      </c>
      <c r="GX33" s="1108">
        <v>0.0</v>
      </c>
      <c r="GY33" s="1108">
        <v>0.0</v>
      </c>
      <c r="GZ33" s="1108">
        <v>0.0</v>
      </c>
      <c r="HA33" s="1116">
        <v>1.0</v>
      </c>
      <c r="HB33" s="1116">
        <v>1.0</v>
      </c>
      <c r="HC33" s="1116">
        <v>1.0</v>
      </c>
      <c r="HD33" s="1116">
        <v>1.0</v>
      </c>
      <c r="HE33" s="1116">
        <v>3.0</v>
      </c>
      <c r="HF33" s="1116">
        <v>3.0</v>
      </c>
      <c r="HG33" s="1116">
        <v>3.0</v>
      </c>
      <c r="HH33" s="1116">
        <v>3.0</v>
      </c>
      <c r="HI33" s="1116">
        <v>5.0</v>
      </c>
      <c r="HJ33" s="1116">
        <v>5.0</v>
      </c>
      <c r="HK33" s="1116">
        <v>5.0</v>
      </c>
      <c r="HL33" s="1116">
        <v>5.0</v>
      </c>
      <c r="HM33" s="1116">
        <v>6.0</v>
      </c>
      <c r="HN33" s="1116">
        <v>6.0</v>
      </c>
      <c r="HO33" s="1116">
        <v>6.0</v>
      </c>
      <c r="HP33" s="1116">
        <v>6.0</v>
      </c>
      <c r="HQ33" s="1116">
        <v>6.0</v>
      </c>
      <c r="HR33" s="1116">
        <v>6.0</v>
      </c>
      <c r="HS33" s="1116">
        <v>6.0</v>
      </c>
      <c r="HT33" s="1116">
        <v>6.0</v>
      </c>
      <c r="HU33" s="1116">
        <v>6.0</v>
      </c>
      <c r="HV33" s="1116">
        <v>6.0</v>
      </c>
      <c r="HW33" s="1116">
        <v>6.0</v>
      </c>
      <c r="HX33" s="1116">
        <v>6.0</v>
      </c>
      <c r="HY33" s="1116">
        <v>6.0</v>
      </c>
      <c r="HZ33" s="1116">
        <v>6.0</v>
      </c>
      <c r="IA33" s="1116">
        <v>6.0</v>
      </c>
      <c r="IB33" s="1116">
        <v>6.0</v>
      </c>
      <c r="IC33" s="1111"/>
      <c r="ID33" s="1108"/>
      <c r="IE33" s="1108"/>
      <c r="IF33" s="1108">
        <v>0.0</v>
      </c>
      <c r="IG33" s="1108">
        <v>0.0</v>
      </c>
      <c r="IH33" s="1108">
        <v>0.0</v>
      </c>
      <c r="II33" s="1108">
        <v>0.0</v>
      </c>
      <c r="IJ33" s="796"/>
      <c r="IK33" s="1108"/>
      <c r="IL33" s="1108"/>
      <c r="IM33" s="1108"/>
      <c r="IN33" s="1108"/>
      <c r="IO33" s="1108">
        <v>0.0</v>
      </c>
      <c r="IP33" s="1108">
        <v>0.0</v>
      </c>
      <c r="IQ33" s="1108">
        <v>0.0</v>
      </c>
      <c r="IR33" s="1108">
        <v>0.0</v>
      </c>
      <c r="IS33" s="1108">
        <v>0.0</v>
      </c>
      <c r="IT33" s="1108">
        <v>0.0</v>
      </c>
      <c r="IU33" s="1116">
        <v>1.0</v>
      </c>
      <c r="IV33" s="1116">
        <v>1.0</v>
      </c>
      <c r="IW33" s="1116">
        <v>1.0</v>
      </c>
      <c r="IX33" s="1116">
        <v>1.0</v>
      </c>
      <c r="IY33" s="1116">
        <v>3.0</v>
      </c>
      <c r="IZ33" s="1116">
        <v>3.0</v>
      </c>
      <c r="JA33" s="1116">
        <v>3.0</v>
      </c>
      <c r="JB33" s="1116">
        <v>3.0</v>
      </c>
      <c r="JC33" s="1116">
        <v>5.0</v>
      </c>
      <c r="JD33" s="1116">
        <v>5.0</v>
      </c>
      <c r="JE33" s="1116">
        <v>5.0</v>
      </c>
      <c r="JF33" s="1116">
        <v>5.0</v>
      </c>
      <c r="JG33" s="1116">
        <v>6.0</v>
      </c>
      <c r="JH33" s="1116">
        <v>6.0</v>
      </c>
      <c r="JI33" s="1116">
        <v>6.0</v>
      </c>
      <c r="JJ33" s="1116">
        <v>6.0</v>
      </c>
      <c r="JK33" s="1116">
        <v>6.0</v>
      </c>
      <c r="JL33" s="1116">
        <v>6.0</v>
      </c>
      <c r="JM33" s="1116">
        <v>6.0</v>
      </c>
      <c r="JN33" s="1116">
        <v>6.0</v>
      </c>
      <c r="JO33" s="1116">
        <v>6.0</v>
      </c>
      <c r="JP33" s="1116">
        <v>6.0</v>
      </c>
      <c r="JQ33" s="1116">
        <v>6.0</v>
      </c>
      <c r="JR33" s="1116">
        <v>6.0</v>
      </c>
      <c r="JS33" s="1116">
        <v>6.0</v>
      </c>
      <c r="JT33" s="1116">
        <v>6.0</v>
      </c>
      <c r="JU33" s="1116">
        <v>6.0</v>
      </c>
      <c r="JV33" s="1116">
        <v>6.0</v>
      </c>
      <c r="JW33" s="1109">
        <v>6.0</v>
      </c>
      <c r="JX33" s="1109">
        <v>6.0</v>
      </c>
      <c r="JY33" s="1111"/>
      <c r="JZ33" s="1108"/>
      <c r="KA33" s="1108"/>
      <c r="KB33" s="1108">
        <v>0.0</v>
      </c>
      <c r="KC33" s="1108">
        <v>0.0</v>
      </c>
      <c r="KD33" s="1108">
        <v>0.0</v>
      </c>
      <c r="KE33" s="1108">
        <v>0.0</v>
      </c>
    </row>
    <row r="34">
      <c r="A34" s="596" t="s">
        <v>508</v>
      </c>
      <c r="B34" s="1106"/>
      <c r="C34" s="1106" t="str">
        <f t="shared" si="3"/>
        <v>#N/A</v>
      </c>
      <c r="D34" s="1107"/>
      <c r="E34" s="1107"/>
      <c r="F34" s="1107"/>
      <c r="G34" s="1107"/>
      <c r="H34" s="1107"/>
      <c r="I34" s="1107"/>
      <c r="J34" s="1107"/>
      <c r="K34" s="1107"/>
      <c r="L34" s="1108"/>
      <c r="M34" s="1108"/>
      <c r="N34" s="1108"/>
      <c r="O34" s="1108"/>
      <c r="P34" s="1108"/>
      <c r="Q34" s="1108"/>
      <c r="R34" s="1108"/>
      <c r="S34" s="1108"/>
      <c r="T34" s="1108"/>
      <c r="U34" s="1108"/>
      <c r="V34" s="1108"/>
      <c r="W34" s="1108"/>
      <c r="X34" s="1108"/>
      <c r="Y34" s="1108"/>
      <c r="Z34" s="1108"/>
      <c r="AA34" s="1108"/>
      <c r="AB34" s="1108"/>
      <c r="AC34" s="1108"/>
      <c r="AD34" s="1108"/>
      <c r="AE34" s="1108"/>
      <c r="AF34" s="1108">
        <v>0.0</v>
      </c>
      <c r="AG34" s="1108">
        <v>0.0</v>
      </c>
      <c r="AH34" s="1108">
        <v>0.0</v>
      </c>
      <c r="AI34" s="1108">
        <v>0.0</v>
      </c>
      <c r="AJ34" s="1108">
        <v>0.0</v>
      </c>
      <c r="AK34" s="1108">
        <v>0.0</v>
      </c>
      <c r="AL34" s="1108">
        <v>0.0</v>
      </c>
      <c r="AM34" s="1108">
        <v>0.0</v>
      </c>
      <c r="AN34" s="1108">
        <v>0.0</v>
      </c>
      <c r="AO34" s="1108">
        <v>0.0</v>
      </c>
      <c r="AP34" s="1108">
        <v>0.0</v>
      </c>
      <c r="AQ34" s="1108">
        <v>0.0</v>
      </c>
      <c r="AR34" s="1108">
        <v>0.0</v>
      </c>
      <c r="AS34" s="1110">
        <v>0.0</v>
      </c>
      <c r="AT34" s="1108">
        <v>0.0</v>
      </c>
      <c r="AU34" s="1108">
        <v>0.0</v>
      </c>
      <c r="AV34" s="1108">
        <v>0.0</v>
      </c>
      <c r="AW34" s="1108">
        <v>0.0</v>
      </c>
      <c r="AX34" s="1108">
        <v>0.0</v>
      </c>
      <c r="AY34" s="1108">
        <v>0.0</v>
      </c>
      <c r="AZ34" s="796"/>
      <c r="BA34" s="1108"/>
      <c r="BB34" s="1108"/>
      <c r="BC34" s="1108"/>
      <c r="BD34" s="1108"/>
      <c r="BE34" s="1108"/>
      <c r="BF34" s="1108"/>
      <c r="BG34" s="1108"/>
      <c r="BH34" s="1108"/>
      <c r="BI34" s="1108"/>
      <c r="BJ34" s="1108"/>
      <c r="BK34" s="1108"/>
      <c r="BL34" s="1108"/>
      <c r="BM34" s="1108"/>
      <c r="BN34" s="1108"/>
      <c r="BO34" s="1108"/>
      <c r="BP34" s="1108"/>
      <c r="BQ34" s="1108"/>
      <c r="BR34" s="1108"/>
      <c r="BS34" s="1108"/>
      <c r="BT34" s="1108"/>
      <c r="BU34" s="1108"/>
      <c r="BV34" s="1108"/>
      <c r="BW34" s="1108"/>
      <c r="BX34" s="1108"/>
      <c r="BY34" s="1108"/>
      <c r="BZ34" s="1108"/>
      <c r="CA34" s="1108">
        <v>0.0</v>
      </c>
      <c r="CB34" s="1108">
        <v>0.0</v>
      </c>
      <c r="CC34" s="1108">
        <v>0.0</v>
      </c>
      <c r="CD34" s="1108">
        <v>3.0</v>
      </c>
      <c r="CE34" s="1108">
        <v>3.0</v>
      </c>
      <c r="CF34" s="1108">
        <v>3.0</v>
      </c>
      <c r="CG34" s="1108">
        <v>3.0</v>
      </c>
      <c r="CH34" s="1108">
        <v>3.0</v>
      </c>
      <c r="CI34" s="1108">
        <v>0.0</v>
      </c>
      <c r="CJ34" s="1108">
        <v>0.0</v>
      </c>
      <c r="CK34" s="1108">
        <v>0.0</v>
      </c>
      <c r="CL34" s="1108">
        <v>0.0</v>
      </c>
      <c r="CM34" s="1108">
        <v>0.0</v>
      </c>
      <c r="CN34" s="1108">
        <v>0.0</v>
      </c>
      <c r="CO34" s="1110">
        <v>0.0</v>
      </c>
      <c r="CP34" s="1108">
        <v>0.0</v>
      </c>
      <c r="CQ34" s="1108">
        <v>0.0</v>
      </c>
      <c r="CR34" s="1108">
        <v>0.0</v>
      </c>
      <c r="CS34" s="1108">
        <v>0.0</v>
      </c>
      <c r="CT34" s="1108">
        <v>0.0</v>
      </c>
      <c r="CU34" s="1108">
        <v>0.0</v>
      </c>
      <c r="CV34" s="796"/>
      <c r="CW34" s="1108"/>
      <c r="CX34" s="1108"/>
      <c r="CY34" s="1108"/>
      <c r="CZ34" s="1108"/>
      <c r="DA34" s="1108"/>
      <c r="DB34" s="1108"/>
      <c r="DC34" s="1108"/>
      <c r="DD34" s="1108"/>
      <c r="DE34" s="1108"/>
      <c r="DF34" s="1108"/>
      <c r="DG34" s="1108"/>
      <c r="DH34" s="1108"/>
      <c r="DI34" s="1108"/>
      <c r="DJ34" s="1108"/>
      <c r="DK34" s="1108"/>
      <c r="DL34" s="1108"/>
      <c r="DM34" s="1108"/>
      <c r="DN34" s="1108"/>
      <c r="DO34" s="1108"/>
      <c r="DP34" s="1108"/>
      <c r="DQ34" s="1108"/>
      <c r="DR34" s="1108"/>
      <c r="DS34" s="1108"/>
      <c r="DT34" s="1108"/>
      <c r="DU34" s="1108"/>
      <c r="DV34" s="1108">
        <v>0.0</v>
      </c>
      <c r="DW34" s="1108">
        <v>0.0</v>
      </c>
      <c r="DX34" s="1108">
        <v>0.0</v>
      </c>
      <c r="DY34" s="1109">
        <v>3.0</v>
      </c>
      <c r="DZ34" s="1109">
        <v>6.0</v>
      </c>
      <c r="EA34" s="1109">
        <v>6.0</v>
      </c>
      <c r="EB34" s="1109">
        <v>6.0</v>
      </c>
      <c r="EC34" s="1109">
        <v>6.0</v>
      </c>
      <c r="ED34" s="1109">
        <v>3.0</v>
      </c>
      <c r="EE34" s="1108">
        <v>0.0</v>
      </c>
      <c r="EF34" s="1108">
        <v>0.0</v>
      </c>
      <c r="EG34" s="1108">
        <v>0.0</v>
      </c>
      <c r="EH34" s="1108">
        <v>0.0</v>
      </c>
      <c r="EI34" s="1108">
        <v>0.0</v>
      </c>
      <c r="EJ34" s="1108">
        <v>0.0</v>
      </c>
      <c r="EK34" s="1110">
        <v>0.0</v>
      </c>
      <c r="EL34" s="1108">
        <v>0.0</v>
      </c>
      <c r="EM34" s="1108">
        <v>0.0</v>
      </c>
      <c r="EN34" s="1108">
        <v>0.0</v>
      </c>
      <c r="EO34" s="1108">
        <v>0.0</v>
      </c>
      <c r="EP34" s="1108">
        <v>0.0</v>
      </c>
      <c r="EQ34" s="1108">
        <v>0.0</v>
      </c>
      <c r="ER34" s="796"/>
      <c r="ES34" s="1107"/>
      <c r="ET34" s="1107"/>
      <c r="EU34" s="1107"/>
      <c r="EV34" s="1107"/>
      <c r="EW34" s="1107"/>
      <c r="EX34" s="1107"/>
      <c r="EY34" s="1107"/>
      <c r="EZ34" s="1107"/>
      <c r="FA34" s="1107"/>
      <c r="FB34" s="1107"/>
      <c r="FC34" s="1107"/>
      <c r="FD34" s="1107"/>
      <c r="FE34" s="1107"/>
      <c r="FF34" s="1107"/>
      <c r="FG34" s="1107"/>
      <c r="FH34" s="1107"/>
      <c r="FI34" s="1107"/>
      <c r="FJ34" s="1107"/>
      <c r="FK34" s="1107"/>
      <c r="FL34" s="1107"/>
      <c r="FM34" s="1107">
        <v>0.0</v>
      </c>
      <c r="FN34" s="1108">
        <v>0.0</v>
      </c>
      <c r="FO34" s="1109">
        <v>5.0</v>
      </c>
      <c r="FP34" s="1109">
        <v>5.0</v>
      </c>
      <c r="FQ34" s="1109">
        <v>5.0</v>
      </c>
      <c r="FR34" s="1109">
        <v>5.0</v>
      </c>
      <c r="FS34" s="1109">
        <v>5.0</v>
      </c>
      <c r="FT34" s="1109">
        <v>5.0</v>
      </c>
      <c r="FU34" s="1109">
        <v>5.0</v>
      </c>
      <c r="FV34" s="1109">
        <v>5.0</v>
      </c>
      <c r="FW34" s="1109">
        <v>5.0</v>
      </c>
      <c r="FX34" s="1109">
        <v>5.0</v>
      </c>
      <c r="FY34" s="1109">
        <v>5.0</v>
      </c>
      <c r="FZ34" s="1109">
        <v>5.0</v>
      </c>
      <c r="GA34" s="1109">
        <v>5.0</v>
      </c>
      <c r="GB34" s="1109">
        <v>5.0</v>
      </c>
      <c r="GC34" s="1108">
        <v>0.0</v>
      </c>
      <c r="GD34" s="1108">
        <v>0.0</v>
      </c>
      <c r="GE34" s="1108">
        <v>0.0</v>
      </c>
      <c r="GF34" s="1108">
        <v>0.0</v>
      </c>
      <c r="GG34" s="1110">
        <v>0.0</v>
      </c>
      <c r="GH34" s="1108">
        <v>0.0</v>
      </c>
      <c r="GI34" s="1108">
        <v>0.0</v>
      </c>
      <c r="GJ34" s="1108">
        <v>0.0</v>
      </c>
      <c r="GK34" s="1108">
        <v>0.0</v>
      </c>
      <c r="GL34" s="1108">
        <v>0.0</v>
      </c>
      <c r="GM34" s="1108">
        <v>0.0</v>
      </c>
      <c r="GN34" s="796"/>
      <c r="GO34" s="1107">
        <v>0.0</v>
      </c>
      <c r="GP34" s="1108">
        <v>0.0</v>
      </c>
      <c r="GQ34" s="1108">
        <v>0.0</v>
      </c>
      <c r="GR34" s="1108">
        <v>0.0</v>
      </c>
      <c r="GS34" s="1108">
        <v>0.0</v>
      </c>
      <c r="GT34" s="1108">
        <v>0.0</v>
      </c>
      <c r="GU34" s="1108">
        <v>0.0</v>
      </c>
      <c r="GV34" s="1108">
        <v>0.0</v>
      </c>
      <c r="GW34" s="1108">
        <v>0.0</v>
      </c>
      <c r="GX34" s="1108">
        <v>0.0</v>
      </c>
      <c r="GY34" s="1108">
        <v>0.0</v>
      </c>
      <c r="GZ34" s="1108">
        <v>0.0</v>
      </c>
      <c r="HA34" s="1116">
        <v>1.0</v>
      </c>
      <c r="HB34" s="1116">
        <v>1.0</v>
      </c>
      <c r="HC34" s="1116">
        <v>1.0</v>
      </c>
      <c r="HD34" s="1116">
        <v>1.0</v>
      </c>
      <c r="HE34" s="1116">
        <v>3.0</v>
      </c>
      <c r="HF34" s="1116">
        <v>3.0</v>
      </c>
      <c r="HG34" s="1116">
        <v>3.0</v>
      </c>
      <c r="HH34" s="1116">
        <v>3.0</v>
      </c>
      <c r="HI34" s="1116">
        <v>5.0</v>
      </c>
      <c r="HJ34" s="1116">
        <v>5.0</v>
      </c>
      <c r="HK34" s="1116">
        <v>5.0</v>
      </c>
      <c r="HL34" s="1116">
        <v>5.0</v>
      </c>
      <c r="HM34" s="1116">
        <v>6.0</v>
      </c>
      <c r="HN34" s="1116">
        <v>6.0</v>
      </c>
      <c r="HO34" s="1116">
        <v>6.0</v>
      </c>
      <c r="HP34" s="1116">
        <v>6.0</v>
      </c>
      <c r="HQ34" s="1116">
        <v>6.0</v>
      </c>
      <c r="HR34" s="1116">
        <v>6.0</v>
      </c>
      <c r="HS34" s="1116">
        <v>6.0</v>
      </c>
      <c r="HT34" s="1116">
        <v>6.0</v>
      </c>
      <c r="HU34" s="1116">
        <v>6.0</v>
      </c>
      <c r="HV34" s="1116">
        <v>6.0</v>
      </c>
      <c r="HW34" s="1116">
        <v>6.0</v>
      </c>
      <c r="HX34" s="1116">
        <v>6.0</v>
      </c>
      <c r="HY34" s="1116">
        <v>6.0</v>
      </c>
      <c r="HZ34" s="1116">
        <v>6.0</v>
      </c>
      <c r="IA34" s="1116">
        <v>6.0</v>
      </c>
      <c r="IB34" s="1116">
        <v>6.0</v>
      </c>
      <c r="IC34" s="1111"/>
      <c r="ID34" s="1108"/>
      <c r="IE34" s="1108"/>
      <c r="IF34" s="1108">
        <v>0.0</v>
      </c>
      <c r="IG34" s="1108">
        <v>0.0</v>
      </c>
      <c r="IH34" s="1108">
        <v>0.0</v>
      </c>
      <c r="II34" s="1108">
        <v>0.0</v>
      </c>
      <c r="IJ34" s="796"/>
      <c r="IK34" s="1108"/>
      <c r="IL34" s="1108"/>
      <c r="IM34" s="1108"/>
      <c r="IN34" s="1108"/>
      <c r="IO34" s="1108">
        <v>0.0</v>
      </c>
      <c r="IP34" s="1108">
        <v>0.0</v>
      </c>
      <c r="IQ34" s="1108">
        <v>0.0</v>
      </c>
      <c r="IR34" s="1108">
        <v>0.0</v>
      </c>
      <c r="IS34" s="1108">
        <v>0.0</v>
      </c>
      <c r="IT34" s="1108">
        <v>0.0</v>
      </c>
      <c r="IU34" s="1116">
        <v>1.0</v>
      </c>
      <c r="IV34" s="1116">
        <v>1.0</v>
      </c>
      <c r="IW34" s="1116">
        <v>1.0</v>
      </c>
      <c r="IX34" s="1116">
        <v>1.0</v>
      </c>
      <c r="IY34" s="1116">
        <v>3.0</v>
      </c>
      <c r="IZ34" s="1116">
        <v>3.0</v>
      </c>
      <c r="JA34" s="1116">
        <v>3.0</v>
      </c>
      <c r="JB34" s="1116">
        <v>3.0</v>
      </c>
      <c r="JC34" s="1116">
        <v>5.0</v>
      </c>
      <c r="JD34" s="1116">
        <v>5.0</v>
      </c>
      <c r="JE34" s="1116">
        <v>5.0</v>
      </c>
      <c r="JF34" s="1116">
        <v>5.0</v>
      </c>
      <c r="JG34" s="1116">
        <v>6.0</v>
      </c>
      <c r="JH34" s="1116">
        <v>6.0</v>
      </c>
      <c r="JI34" s="1116">
        <v>6.0</v>
      </c>
      <c r="JJ34" s="1116">
        <v>6.0</v>
      </c>
      <c r="JK34" s="1116">
        <v>6.0</v>
      </c>
      <c r="JL34" s="1116">
        <v>6.0</v>
      </c>
      <c r="JM34" s="1116">
        <v>6.0</v>
      </c>
      <c r="JN34" s="1116">
        <v>6.0</v>
      </c>
      <c r="JO34" s="1116">
        <v>6.0</v>
      </c>
      <c r="JP34" s="1116">
        <v>6.0</v>
      </c>
      <c r="JQ34" s="1116">
        <v>6.0</v>
      </c>
      <c r="JR34" s="1116">
        <v>6.0</v>
      </c>
      <c r="JS34" s="1116">
        <v>6.0</v>
      </c>
      <c r="JT34" s="1116">
        <v>6.0</v>
      </c>
      <c r="JU34" s="1116">
        <v>6.0</v>
      </c>
      <c r="JV34" s="1116">
        <v>6.0</v>
      </c>
      <c r="JW34" s="1109">
        <v>6.0</v>
      </c>
      <c r="JX34" s="1109">
        <v>6.0</v>
      </c>
      <c r="JY34" s="1111"/>
      <c r="JZ34" s="1108"/>
      <c r="KA34" s="1108"/>
      <c r="KB34" s="1108">
        <v>0.0</v>
      </c>
      <c r="KC34" s="1108">
        <v>0.0</v>
      </c>
      <c r="KD34" s="1108">
        <v>0.0</v>
      </c>
      <c r="KE34" s="1108">
        <v>0.0</v>
      </c>
    </row>
    <row r="35">
      <c r="A35" s="595" t="s">
        <v>509</v>
      </c>
      <c r="B35" s="1106"/>
      <c r="C35" s="1106" t="str">
        <f t="shared" si="3"/>
        <v>#N/A</v>
      </c>
      <c r="D35" s="1107"/>
      <c r="E35" s="1107"/>
      <c r="F35" s="1107"/>
      <c r="G35" s="1107"/>
      <c r="H35" s="1107"/>
      <c r="I35" s="1107"/>
      <c r="J35" s="1107"/>
      <c r="K35" s="1107"/>
      <c r="L35" s="1108"/>
      <c r="M35" s="1108"/>
      <c r="N35" s="1108"/>
      <c r="O35" s="1108"/>
      <c r="P35" s="1108"/>
      <c r="Q35" s="1108"/>
      <c r="R35" s="1108"/>
      <c r="S35" s="1108"/>
      <c r="T35" s="1108"/>
      <c r="U35" s="1108"/>
      <c r="V35" s="1108"/>
      <c r="W35" s="1108"/>
      <c r="X35" s="1108"/>
      <c r="Y35" s="1108"/>
      <c r="Z35" s="1108"/>
      <c r="AA35" s="1108"/>
      <c r="AB35" s="1108"/>
      <c r="AC35" s="1108"/>
      <c r="AD35" s="1108"/>
      <c r="AE35" s="1108"/>
      <c r="AF35" s="1108">
        <v>0.0</v>
      </c>
      <c r="AG35" s="1108">
        <v>0.0</v>
      </c>
      <c r="AH35" s="1108">
        <v>0.0</v>
      </c>
      <c r="AI35" s="1108">
        <v>0.0</v>
      </c>
      <c r="AJ35" s="1108">
        <v>0.0</v>
      </c>
      <c r="AK35" s="1109">
        <v>6.0</v>
      </c>
      <c r="AL35" s="1109">
        <v>6.0</v>
      </c>
      <c r="AM35" s="1109">
        <v>6.0</v>
      </c>
      <c r="AN35" s="1109">
        <v>6.0</v>
      </c>
      <c r="AO35" s="1109">
        <v>8.0</v>
      </c>
      <c r="AP35" s="1109">
        <v>8.0</v>
      </c>
      <c r="AQ35" s="1109">
        <v>8.0</v>
      </c>
      <c r="AR35" s="1109">
        <v>8.0</v>
      </c>
      <c r="AS35" s="1111">
        <v>8.0</v>
      </c>
      <c r="AT35" s="1108">
        <v>0.0</v>
      </c>
      <c r="AU35" s="1108">
        <v>0.0</v>
      </c>
      <c r="AV35" s="1108">
        <v>0.0</v>
      </c>
      <c r="AW35" s="1108">
        <v>0.0</v>
      </c>
      <c r="AX35" s="1108">
        <v>0.0</v>
      </c>
      <c r="AY35" s="1108">
        <v>0.0</v>
      </c>
      <c r="AZ35" s="796"/>
      <c r="BA35" s="1108"/>
      <c r="BB35" s="1108"/>
      <c r="BC35" s="1108"/>
      <c r="BD35" s="1108"/>
      <c r="BE35" s="1108"/>
      <c r="BF35" s="1108"/>
      <c r="BG35" s="1108"/>
      <c r="BH35" s="1108"/>
      <c r="BI35" s="1108"/>
      <c r="BJ35" s="1108"/>
      <c r="BK35" s="1108"/>
      <c r="BL35" s="1108"/>
      <c r="BM35" s="1108"/>
      <c r="BN35" s="1108"/>
      <c r="BO35" s="1108"/>
      <c r="BP35" s="1108"/>
      <c r="BQ35" s="1108"/>
      <c r="BR35" s="1108"/>
      <c r="BS35" s="1108"/>
      <c r="BT35" s="1108"/>
      <c r="BU35" s="1108"/>
      <c r="BV35" s="1108"/>
      <c r="BW35" s="1108"/>
      <c r="BX35" s="1108"/>
      <c r="BY35" s="1108"/>
      <c r="BZ35" s="1108"/>
      <c r="CA35" s="1108">
        <v>0.0</v>
      </c>
      <c r="CB35" s="1108">
        <v>0.0</v>
      </c>
      <c r="CC35" s="1108">
        <v>0.0</v>
      </c>
      <c r="CD35" s="1108">
        <v>0.0</v>
      </c>
      <c r="CE35" s="1108">
        <v>0.0</v>
      </c>
      <c r="CF35" s="1108">
        <v>0.0</v>
      </c>
      <c r="CG35" s="1109">
        <v>7.0</v>
      </c>
      <c r="CH35" s="1109">
        <v>7.0</v>
      </c>
      <c r="CI35" s="1109">
        <v>7.0</v>
      </c>
      <c r="CJ35" s="1109">
        <v>8.0</v>
      </c>
      <c r="CK35" s="1109">
        <v>8.0</v>
      </c>
      <c r="CL35" s="1109">
        <v>9.0</v>
      </c>
      <c r="CM35" s="1109">
        <v>9.0</v>
      </c>
      <c r="CN35" s="1109">
        <v>9.0</v>
      </c>
      <c r="CO35" s="1111">
        <v>10.0</v>
      </c>
      <c r="CP35" s="1109">
        <v>2.0</v>
      </c>
      <c r="CQ35" s="1109">
        <v>2.0</v>
      </c>
      <c r="CR35" s="1108">
        <v>0.0</v>
      </c>
      <c r="CS35" s="1108">
        <v>0.0</v>
      </c>
      <c r="CT35" s="1108">
        <v>0.0</v>
      </c>
      <c r="CU35" s="1108">
        <v>0.0</v>
      </c>
      <c r="CV35" s="796"/>
      <c r="CW35" s="1108"/>
      <c r="CX35" s="1108"/>
      <c r="CY35" s="1108"/>
      <c r="CZ35" s="1108"/>
      <c r="DA35" s="1108"/>
      <c r="DB35" s="1108"/>
      <c r="DC35" s="1108"/>
      <c r="DD35" s="1108"/>
      <c r="DE35" s="1108"/>
      <c r="DF35" s="1108"/>
      <c r="DG35" s="1108"/>
      <c r="DH35" s="1108"/>
      <c r="DI35" s="1108"/>
      <c r="DJ35" s="1108"/>
      <c r="DK35" s="1108"/>
      <c r="DL35" s="1108"/>
      <c r="DM35" s="1108"/>
      <c r="DN35" s="1108"/>
      <c r="DO35" s="1108"/>
      <c r="DP35" s="1108"/>
      <c r="DQ35" s="1108"/>
      <c r="DR35" s="1108"/>
      <c r="DS35" s="1108"/>
      <c r="DT35" s="1108"/>
      <c r="DU35" s="1108"/>
      <c r="DV35" s="1108">
        <v>0.0</v>
      </c>
      <c r="DW35" s="1108">
        <v>0.0</v>
      </c>
      <c r="DX35" s="1108">
        <v>0.0</v>
      </c>
      <c r="DY35" s="1108">
        <v>0.0</v>
      </c>
      <c r="DZ35" s="1108">
        <v>0.0</v>
      </c>
      <c r="EA35" s="1108">
        <v>0.0</v>
      </c>
      <c r="EB35" s="1109">
        <v>10.0</v>
      </c>
      <c r="EC35" s="1109">
        <v>10.0</v>
      </c>
      <c r="ED35" s="1109">
        <v>10.0</v>
      </c>
      <c r="EE35" s="1109">
        <v>10.0</v>
      </c>
      <c r="EF35" s="1109">
        <v>10.0</v>
      </c>
      <c r="EG35" s="1109">
        <v>10.0</v>
      </c>
      <c r="EH35" s="1109">
        <v>10.0</v>
      </c>
      <c r="EI35" s="1109">
        <v>10.0</v>
      </c>
      <c r="EJ35" s="1109">
        <v>10.0</v>
      </c>
      <c r="EK35" s="1111">
        <v>12.0</v>
      </c>
      <c r="EL35" s="1109">
        <v>2.0</v>
      </c>
      <c r="EM35" s="1109">
        <v>2.0</v>
      </c>
      <c r="EN35" s="1108">
        <v>0.0</v>
      </c>
      <c r="EO35" s="1108">
        <v>0.0</v>
      </c>
      <c r="EP35" s="1108">
        <v>0.0</v>
      </c>
      <c r="EQ35" s="1108">
        <v>0.0</v>
      </c>
      <c r="ER35" s="796"/>
      <c r="ES35" s="1107"/>
      <c r="ET35" s="1107"/>
      <c r="EU35" s="1107"/>
      <c r="EV35" s="1107"/>
      <c r="EW35" s="1107"/>
      <c r="EX35" s="1107"/>
      <c r="EY35" s="1107"/>
      <c r="EZ35" s="1107"/>
      <c r="FA35" s="1107"/>
      <c r="FB35" s="1107"/>
      <c r="FC35" s="1107"/>
      <c r="FD35" s="1107"/>
      <c r="FE35" s="1107"/>
      <c r="FF35" s="1107"/>
      <c r="FG35" s="1107"/>
      <c r="FH35" s="1107"/>
      <c r="FI35" s="1107"/>
      <c r="FJ35" s="1107"/>
      <c r="FK35" s="1107"/>
      <c r="FL35" s="1107"/>
      <c r="FM35" s="1107">
        <v>0.0</v>
      </c>
      <c r="FN35" s="1109">
        <v>3.0</v>
      </c>
      <c r="FO35" s="1109">
        <v>3.0</v>
      </c>
      <c r="FP35" s="1109">
        <v>4.0</v>
      </c>
      <c r="FQ35" s="1109">
        <v>4.0</v>
      </c>
      <c r="FR35" s="1109">
        <v>9.0</v>
      </c>
      <c r="FS35" s="1109">
        <v>13.0</v>
      </c>
      <c r="FT35" s="1109">
        <v>13.0</v>
      </c>
      <c r="FU35" s="1109">
        <v>13.0</v>
      </c>
      <c r="FV35" s="1109">
        <v>13.0</v>
      </c>
      <c r="FW35" s="1109">
        <v>13.0</v>
      </c>
      <c r="FX35" s="1109">
        <v>13.0</v>
      </c>
      <c r="FY35" s="1109">
        <v>13.0</v>
      </c>
      <c r="FZ35" s="1109">
        <v>13.0</v>
      </c>
      <c r="GA35" s="1109">
        <v>13.0</v>
      </c>
      <c r="GB35" s="1109">
        <v>13.0</v>
      </c>
      <c r="GC35" s="1109">
        <v>10.0</v>
      </c>
      <c r="GD35" s="1109">
        <v>10.0</v>
      </c>
      <c r="GE35" s="1109">
        <v>10.0</v>
      </c>
      <c r="GF35" s="1109">
        <v>10.0</v>
      </c>
      <c r="GG35" s="1111">
        <v>24.0</v>
      </c>
      <c r="GH35" s="1109">
        <v>5.0</v>
      </c>
      <c r="GI35" s="1109">
        <v>5.0</v>
      </c>
      <c r="GJ35" s="1109">
        <v>1.0</v>
      </c>
      <c r="GK35" s="1108">
        <v>0.0</v>
      </c>
      <c r="GL35" s="1108">
        <v>0.0</v>
      </c>
      <c r="GM35" s="1108">
        <v>0.0</v>
      </c>
      <c r="GN35" s="796"/>
      <c r="GO35" s="1107">
        <v>0.0</v>
      </c>
      <c r="GP35" s="1108">
        <v>0.0</v>
      </c>
      <c r="GQ35" s="1108">
        <v>0.0</v>
      </c>
      <c r="GR35" s="1108">
        <v>0.0</v>
      </c>
      <c r="GS35" s="1108">
        <v>0.0</v>
      </c>
      <c r="GT35" s="1108">
        <v>0.0</v>
      </c>
      <c r="GU35" s="1108">
        <v>0.0</v>
      </c>
      <c r="GV35" s="1108">
        <v>0.0</v>
      </c>
      <c r="GW35" s="1108">
        <v>0.0</v>
      </c>
      <c r="GX35" s="1108">
        <v>0.0</v>
      </c>
      <c r="GY35" s="1109"/>
      <c r="GZ35" s="1109"/>
      <c r="HA35" s="1109">
        <v>6.0</v>
      </c>
      <c r="HB35" s="1109">
        <v>6.0</v>
      </c>
      <c r="HC35" s="1109">
        <v>6.0</v>
      </c>
      <c r="HD35" s="1109">
        <v>6.0</v>
      </c>
      <c r="HE35" s="1109">
        <v>8.0</v>
      </c>
      <c r="HF35" s="1109">
        <v>8.0</v>
      </c>
      <c r="HG35" s="1109">
        <v>8.0</v>
      </c>
      <c r="HH35" s="1109">
        <v>8.0</v>
      </c>
      <c r="HI35" s="1109">
        <v>8.0</v>
      </c>
      <c r="HJ35" s="1109">
        <v>8.0</v>
      </c>
      <c r="HK35" s="1109">
        <v>10.0</v>
      </c>
      <c r="HL35" s="1109">
        <v>10.0</v>
      </c>
      <c r="HM35" s="1109">
        <v>10.0</v>
      </c>
      <c r="HN35" s="1109">
        <v>10.0</v>
      </c>
      <c r="HO35" s="1109">
        <v>14.0</v>
      </c>
      <c r="HP35" s="1109">
        <v>14.0</v>
      </c>
      <c r="HQ35" s="1109">
        <v>14.0</v>
      </c>
      <c r="HR35" s="1109">
        <v>14.0</v>
      </c>
      <c r="HS35" s="1109">
        <v>14.0</v>
      </c>
      <c r="HT35" s="1109">
        <v>14.0</v>
      </c>
      <c r="HU35" s="1109">
        <v>14.0</v>
      </c>
      <c r="HV35" s="1109">
        <v>16.0</v>
      </c>
      <c r="HW35" s="1109">
        <v>16.0</v>
      </c>
      <c r="HX35" s="1109">
        <v>16.0</v>
      </c>
      <c r="HY35" s="1109">
        <v>16.0</v>
      </c>
      <c r="HZ35" s="1109">
        <v>16.0</v>
      </c>
      <c r="IA35" s="1109">
        <v>16.0</v>
      </c>
      <c r="IB35" s="1109">
        <v>16.0</v>
      </c>
      <c r="IC35" s="1111">
        <v>30.0</v>
      </c>
      <c r="ID35" s="1109">
        <v>10.0</v>
      </c>
      <c r="IE35" s="1109">
        <v>6.0</v>
      </c>
      <c r="IF35" s="1109">
        <v>2.0</v>
      </c>
      <c r="IG35" s="1108">
        <v>0.0</v>
      </c>
      <c r="IH35" s="1108">
        <v>0.0</v>
      </c>
      <c r="II35" s="1108">
        <v>0.0</v>
      </c>
      <c r="IJ35" s="796"/>
      <c r="IK35" s="1108"/>
      <c r="IL35" s="1108"/>
      <c r="IM35" s="1108"/>
      <c r="IN35" s="1108"/>
      <c r="IO35" s="1108">
        <v>0.0</v>
      </c>
      <c r="IP35" s="1108">
        <v>0.0</v>
      </c>
      <c r="IQ35" s="1108">
        <v>0.0</v>
      </c>
      <c r="IR35" s="1108">
        <v>0.0</v>
      </c>
      <c r="IS35" s="1108">
        <v>0.0</v>
      </c>
      <c r="IT35" s="1108">
        <v>0.0</v>
      </c>
      <c r="IU35" s="1109">
        <v>6.0</v>
      </c>
      <c r="IV35" s="1109">
        <v>6.0</v>
      </c>
      <c r="IW35" s="1109">
        <v>6.0</v>
      </c>
      <c r="IX35" s="1109">
        <v>6.0</v>
      </c>
      <c r="IY35" s="1109">
        <v>6.0</v>
      </c>
      <c r="IZ35" s="1109">
        <v>6.0</v>
      </c>
      <c r="JA35" s="1109">
        <v>8.0</v>
      </c>
      <c r="JB35" s="1109">
        <v>8.0</v>
      </c>
      <c r="JC35" s="1109">
        <v>8.0</v>
      </c>
      <c r="JD35" s="1109">
        <v>8.0</v>
      </c>
      <c r="JE35" s="1109">
        <v>8.0</v>
      </c>
      <c r="JF35" s="1109">
        <v>8.0</v>
      </c>
      <c r="JG35" s="1109">
        <v>10.0</v>
      </c>
      <c r="JH35" s="1109">
        <v>10.0</v>
      </c>
      <c r="JI35" s="1109">
        <v>10.0</v>
      </c>
      <c r="JJ35" s="1109">
        <v>10.0</v>
      </c>
      <c r="JK35" s="1109">
        <v>14.0</v>
      </c>
      <c r="JL35" s="1109">
        <v>14.0</v>
      </c>
      <c r="JM35" s="1109">
        <v>14.0</v>
      </c>
      <c r="JN35" s="1109">
        <v>14.0</v>
      </c>
      <c r="JO35" s="1109">
        <v>14.0</v>
      </c>
      <c r="JP35" s="1109">
        <v>14.0</v>
      </c>
      <c r="JQ35" s="1109">
        <v>14.0</v>
      </c>
      <c r="JR35" s="1109">
        <v>16.0</v>
      </c>
      <c r="JS35" s="1109">
        <v>16.0</v>
      </c>
      <c r="JT35" s="1109">
        <v>16.0</v>
      </c>
      <c r="JU35" s="1109">
        <v>16.0</v>
      </c>
      <c r="JV35" s="1109">
        <v>16.0</v>
      </c>
      <c r="JW35" s="1109">
        <v>16.0</v>
      </c>
      <c r="JX35" s="1109">
        <v>16.0</v>
      </c>
      <c r="JY35" s="1111">
        <v>30.0</v>
      </c>
      <c r="JZ35" s="1109">
        <v>10.0</v>
      </c>
      <c r="KA35" s="1109">
        <v>6.0</v>
      </c>
      <c r="KB35" s="1109">
        <v>2.0</v>
      </c>
      <c r="KC35" s="1108">
        <v>0.0</v>
      </c>
      <c r="KD35" s="1108">
        <v>0.0</v>
      </c>
      <c r="KE35" s="1108">
        <v>0.0</v>
      </c>
    </row>
    <row r="36">
      <c r="A36" s="596" t="s">
        <v>510</v>
      </c>
      <c r="B36" s="1106"/>
      <c r="C36" s="1106" t="str">
        <f t="shared" si="3"/>
        <v>#N/A</v>
      </c>
      <c r="D36" s="1107"/>
      <c r="E36" s="1107"/>
      <c r="F36" s="1107"/>
      <c r="G36" s="1107"/>
      <c r="H36" s="1107"/>
      <c r="I36" s="1107"/>
      <c r="J36" s="1107"/>
      <c r="K36" s="1107"/>
      <c r="L36" s="1108"/>
      <c r="M36" s="1108"/>
      <c r="N36" s="1108"/>
      <c r="O36" s="1108"/>
      <c r="P36" s="1108"/>
      <c r="Q36" s="1108"/>
      <c r="R36" s="1108"/>
      <c r="S36" s="1108"/>
      <c r="T36" s="1108"/>
      <c r="U36" s="1108"/>
      <c r="V36" s="1108"/>
      <c r="W36" s="1108"/>
      <c r="X36" s="1108"/>
      <c r="Y36" s="1108"/>
      <c r="Z36" s="1108"/>
      <c r="AA36" s="1108"/>
      <c r="AB36" s="1108"/>
      <c r="AC36" s="1108"/>
      <c r="AD36" s="1108"/>
      <c r="AE36" s="1108"/>
      <c r="AF36" s="1108">
        <v>0.0</v>
      </c>
      <c r="AG36" s="1108">
        <v>0.0</v>
      </c>
      <c r="AH36" s="1108">
        <v>0.0</v>
      </c>
      <c r="AI36" s="1108">
        <v>0.0</v>
      </c>
      <c r="AJ36" s="1108">
        <v>0.0</v>
      </c>
      <c r="AK36" s="1109">
        <v>6.0</v>
      </c>
      <c r="AL36" s="1109">
        <v>6.0</v>
      </c>
      <c r="AM36" s="1109">
        <v>6.0</v>
      </c>
      <c r="AN36" s="1109">
        <v>6.0</v>
      </c>
      <c r="AO36" s="1109">
        <v>8.0</v>
      </c>
      <c r="AP36" s="1109">
        <v>8.0</v>
      </c>
      <c r="AQ36" s="1109">
        <v>8.0</v>
      </c>
      <c r="AR36" s="1109">
        <v>8.0</v>
      </c>
      <c r="AS36" s="1111">
        <v>8.0</v>
      </c>
      <c r="AT36" s="1108">
        <v>0.0</v>
      </c>
      <c r="AU36" s="1108">
        <v>0.0</v>
      </c>
      <c r="AV36" s="1108">
        <v>0.0</v>
      </c>
      <c r="AW36" s="1108">
        <v>0.0</v>
      </c>
      <c r="AX36" s="1108">
        <v>0.0</v>
      </c>
      <c r="AY36" s="1108">
        <v>0.0</v>
      </c>
      <c r="AZ36" s="796"/>
      <c r="BA36" s="1108"/>
      <c r="BB36" s="1108"/>
      <c r="BC36" s="1108"/>
      <c r="BD36" s="1108"/>
      <c r="BE36" s="1108"/>
      <c r="BF36" s="1108"/>
      <c r="BG36" s="1108"/>
      <c r="BH36" s="1108"/>
      <c r="BI36" s="1108"/>
      <c r="BJ36" s="1108"/>
      <c r="BK36" s="1108"/>
      <c r="BL36" s="1108"/>
      <c r="BM36" s="1108"/>
      <c r="BN36" s="1108"/>
      <c r="BO36" s="1108"/>
      <c r="BP36" s="1108"/>
      <c r="BQ36" s="1108"/>
      <c r="BR36" s="1108"/>
      <c r="BS36" s="1108"/>
      <c r="BT36" s="1108"/>
      <c r="BU36" s="1108"/>
      <c r="BV36" s="1108"/>
      <c r="BW36" s="1108"/>
      <c r="BX36" s="1108"/>
      <c r="BY36" s="1108"/>
      <c r="BZ36" s="1108"/>
      <c r="CA36" s="1108">
        <v>0.0</v>
      </c>
      <c r="CB36" s="1108">
        <v>0.0</v>
      </c>
      <c r="CC36" s="1108">
        <v>0.0</v>
      </c>
      <c r="CD36" s="1108">
        <v>0.0</v>
      </c>
      <c r="CE36" s="1108">
        <v>0.0</v>
      </c>
      <c r="CF36" s="1108">
        <v>0.0</v>
      </c>
      <c r="CG36" s="1109">
        <v>7.0</v>
      </c>
      <c r="CH36" s="1109">
        <v>7.0</v>
      </c>
      <c r="CI36" s="1109">
        <v>7.0</v>
      </c>
      <c r="CJ36" s="1109">
        <v>8.0</v>
      </c>
      <c r="CK36" s="1109">
        <v>8.0</v>
      </c>
      <c r="CL36" s="1109">
        <v>9.0</v>
      </c>
      <c r="CM36" s="1109">
        <v>9.0</v>
      </c>
      <c r="CN36" s="1109">
        <v>9.0</v>
      </c>
      <c r="CO36" s="1111">
        <v>10.0</v>
      </c>
      <c r="CP36" s="1109">
        <v>2.0</v>
      </c>
      <c r="CQ36" s="1109">
        <v>2.0</v>
      </c>
      <c r="CR36" s="1108">
        <v>0.0</v>
      </c>
      <c r="CS36" s="1108">
        <v>0.0</v>
      </c>
      <c r="CT36" s="1108">
        <v>0.0</v>
      </c>
      <c r="CU36" s="1108">
        <v>0.0</v>
      </c>
      <c r="CV36" s="796"/>
      <c r="CW36" s="1108"/>
      <c r="CX36" s="1108"/>
      <c r="CY36" s="1108"/>
      <c r="CZ36" s="1108"/>
      <c r="DA36" s="1108"/>
      <c r="DB36" s="1108"/>
      <c r="DC36" s="1108"/>
      <c r="DD36" s="1108"/>
      <c r="DE36" s="1108"/>
      <c r="DF36" s="1108"/>
      <c r="DG36" s="1108"/>
      <c r="DH36" s="1108"/>
      <c r="DI36" s="1108"/>
      <c r="DJ36" s="1108"/>
      <c r="DK36" s="1108"/>
      <c r="DL36" s="1108"/>
      <c r="DM36" s="1108"/>
      <c r="DN36" s="1108"/>
      <c r="DO36" s="1108"/>
      <c r="DP36" s="1108"/>
      <c r="DQ36" s="1108"/>
      <c r="DR36" s="1108"/>
      <c r="DS36" s="1108"/>
      <c r="DT36" s="1108"/>
      <c r="DU36" s="1108"/>
      <c r="DV36" s="1108">
        <v>0.0</v>
      </c>
      <c r="DW36" s="1108">
        <v>0.0</v>
      </c>
      <c r="DX36" s="1108">
        <v>0.0</v>
      </c>
      <c r="DY36" s="1108">
        <v>0.0</v>
      </c>
      <c r="DZ36" s="1108">
        <v>0.0</v>
      </c>
      <c r="EA36" s="1108">
        <v>0.0</v>
      </c>
      <c r="EB36" s="1109">
        <v>10.0</v>
      </c>
      <c r="EC36" s="1109">
        <v>10.0</v>
      </c>
      <c r="ED36" s="1109">
        <v>10.0</v>
      </c>
      <c r="EE36" s="1109">
        <v>10.0</v>
      </c>
      <c r="EF36" s="1109">
        <v>10.0</v>
      </c>
      <c r="EG36" s="1109">
        <v>10.0</v>
      </c>
      <c r="EH36" s="1109">
        <v>10.0</v>
      </c>
      <c r="EI36" s="1109">
        <v>10.0</v>
      </c>
      <c r="EJ36" s="1109">
        <v>10.0</v>
      </c>
      <c r="EK36" s="1111">
        <v>12.0</v>
      </c>
      <c r="EL36" s="1109">
        <v>2.0</v>
      </c>
      <c r="EM36" s="1109">
        <v>2.0</v>
      </c>
      <c r="EN36" s="1108">
        <v>0.0</v>
      </c>
      <c r="EO36" s="1108">
        <v>0.0</v>
      </c>
      <c r="EP36" s="1108">
        <v>0.0</v>
      </c>
      <c r="EQ36" s="1108">
        <v>0.0</v>
      </c>
      <c r="ER36" s="796"/>
      <c r="ES36" s="1107"/>
      <c r="ET36" s="1107"/>
      <c r="EU36" s="1107"/>
      <c r="EV36" s="1107"/>
      <c r="EW36" s="1107"/>
      <c r="EX36" s="1107"/>
      <c r="EY36" s="1107"/>
      <c r="EZ36" s="1107"/>
      <c r="FA36" s="1107"/>
      <c r="FB36" s="1107"/>
      <c r="FC36" s="1107"/>
      <c r="FD36" s="1107"/>
      <c r="FE36" s="1107"/>
      <c r="FF36" s="1107"/>
      <c r="FG36" s="1107"/>
      <c r="FH36" s="1107"/>
      <c r="FI36" s="1107"/>
      <c r="FJ36" s="1107"/>
      <c r="FK36" s="1107"/>
      <c r="FL36" s="1107"/>
      <c r="FM36" s="1107">
        <v>0.0</v>
      </c>
      <c r="FN36" s="1109">
        <v>3.0</v>
      </c>
      <c r="FO36" s="1109">
        <v>3.0</v>
      </c>
      <c r="FP36" s="1109">
        <v>4.0</v>
      </c>
      <c r="FQ36" s="1109">
        <v>4.0</v>
      </c>
      <c r="FR36" s="1109">
        <v>9.0</v>
      </c>
      <c r="FS36" s="1109">
        <v>13.0</v>
      </c>
      <c r="FT36" s="1109">
        <v>13.0</v>
      </c>
      <c r="FU36" s="1109">
        <v>13.0</v>
      </c>
      <c r="FV36" s="1109">
        <v>13.0</v>
      </c>
      <c r="FW36" s="1109">
        <v>13.0</v>
      </c>
      <c r="FX36" s="1109">
        <v>13.0</v>
      </c>
      <c r="FY36" s="1109">
        <v>13.0</v>
      </c>
      <c r="FZ36" s="1109">
        <v>13.0</v>
      </c>
      <c r="GA36" s="1109">
        <v>13.0</v>
      </c>
      <c r="GB36" s="1109">
        <v>13.0</v>
      </c>
      <c r="GC36" s="1109">
        <v>10.0</v>
      </c>
      <c r="GD36" s="1109">
        <v>10.0</v>
      </c>
      <c r="GE36" s="1109">
        <v>10.0</v>
      </c>
      <c r="GF36" s="1109">
        <v>10.0</v>
      </c>
      <c r="GG36" s="1111">
        <v>24.0</v>
      </c>
      <c r="GH36" s="1109">
        <v>5.0</v>
      </c>
      <c r="GI36" s="1109">
        <v>5.0</v>
      </c>
      <c r="GJ36" s="1109">
        <v>1.0</v>
      </c>
      <c r="GK36" s="1108">
        <v>0.0</v>
      </c>
      <c r="GL36" s="1108">
        <v>0.0</v>
      </c>
      <c r="GM36" s="1108">
        <v>0.0</v>
      </c>
      <c r="GN36" s="796"/>
      <c r="GO36" s="1107">
        <v>0.0</v>
      </c>
      <c r="GP36" s="1108">
        <v>0.0</v>
      </c>
      <c r="GQ36" s="1108">
        <v>0.0</v>
      </c>
      <c r="GR36" s="1108">
        <v>0.0</v>
      </c>
      <c r="GS36" s="1108">
        <v>0.0</v>
      </c>
      <c r="GT36" s="1108">
        <v>0.0</v>
      </c>
      <c r="GU36" s="1108">
        <v>0.0</v>
      </c>
      <c r="GV36" s="1108">
        <v>0.0</v>
      </c>
      <c r="GW36" s="1108">
        <v>0.0</v>
      </c>
      <c r="GX36" s="1108">
        <v>0.0</v>
      </c>
      <c r="GY36" s="1109"/>
      <c r="GZ36" s="1109"/>
      <c r="HA36" s="1109">
        <v>6.0</v>
      </c>
      <c r="HB36" s="1109">
        <v>6.0</v>
      </c>
      <c r="HC36" s="1109">
        <v>6.0</v>
      </c>
      <c r="HD36" s="1109">
        <v>6.0</v>
      </c>
      <c r="HE36" s="1109">
        <v>8.0</v>
      </c>
      <c r="HF36" s="1109">
        <v>8.0</v>
      </c>
      <c r="HG36" s="1109">
        <v>8.0</v>
      </c>
      <c r="HH36" s="1109">
        <v>8.0</v>
      </c>
      <c r="HI36" s="1109">
        <v>8.0</v>
      </c>
      <c r="HJ36" s="1109">
        <v>8.0</v>
      </c>
      <c r="HK36" s="1109">
        <v>10.0</v>
      </c>
      <c r="HL36" s="1109">
        <v>10.0</v>
      </c>
      <c r="HM36" s="1109">
        <v>10.0</v>
      </c>
      <c r="HN36" s="1109">
        <v>10.0</v>
      </c>
      <c r="HO36" s="1109">
        <v>14.0</v>
      </c>
      <c r="HP36" s="1109">
        <v>14.0</v>
      </c>
      <c r="HQ36" s="1109">
        <v>14.0</v>
      </c>
      <c r="HR36" s="1109">
        <v>14.0</v>
      </c>
      <c r="HS36" s="1109">
        <v>14.0</v>
      </c>
      <c r="HT36" s="1109">
        <v>14.0</v>
      </c>
      <c r="HU36" s="1109">
        <v>14.0</v>
      </c>
      <c r="HV36" s="1109">
        <v>16.0</v>
      </c>
      <c r="HW36" s="1109">
        <v>16.0</v>
      </c>
      <c r="HX36" s="1109">
        <v>16.0</v>
      </c>
      <c r="HY36" s="1109">
        <v>16.0</v>
      </c>
      <c r="HZ36" s="1109">
        <v>16.0</v>
      </c>
      <c r="IA36" s="1109">
        <v>16.0</v>
      </c>
      <c r="IB36" s="1109">
        <v>16.0</v>
      </c>
      <c r="IC36" s="1111">
        <v>30.0</v>
      </c>
      <c r="ID36" s="1109">
        <v>10.0</v>
      </c>
      <c r="IE36" s="1109">
        <v>6.0</v>
      </c>
      <c r="IF36" s="1109">
        <v>2.0</v>
      </c>
      <c r="IG36" s="1108">
        <v>0.0</v>
      </c>
      <c r="IH36" s="1108">
        <v>0.0</v>
      </c>
      <c r="II36" s="1108">
        <v>0.0</v>
      </c>
      <c r="IJ36" s="796"/>
      <c r="IK36" s="1108"/>
      <c r="IL36" s="1108"/>
      <c r="IM36" s="1108"/>
      <c r="IN36" s="1108"/>
      <c r="IO36" s="1108">
        <v>0.0</v>
      </c>
      <c r="IP36" s="1108">
        <v>0.0</v>
      </c>
      <c r="IQ36" s="1108">
        <v>0.0</v>
      </c>
      <c r="IR36" s="1108">
        <v>0.0</v>
      </c>
      <c r="IS36" s="1108">
        <v>0.0</v>
      </c>
      <c r="IT36" s="1108">
        <v>0.0</v>
      </c>
      <c r="IU36" s="1109">
        <v>6.0</v>
      </c>
      <c r="IV36" s="1109">
        <v>6.0</v>
      </c>
      <c r="IW36" s="1109">
        <v>6.0</v>
      </c>
      <c r="IX36" s="1109">
        <v>6.0</v>
      </c>
      <c r="IY36" s="1109">
        <v>6.0</v>
      </c>
      <c r="IZ36" s="1109">
        <v>6.0</v>
      </c>
      <c r="JA36" s="1109">
        <v>8.0</v>
      </c>
      <c r="JB36" s="1109">
        <v>8.0</v>
      </c>
      <c r="JC36" s="1109">
        <v>8.0</v>
      </c>
      <c r="JD36" s="1109">
        <v>8.0</v>
      </c>
      <c r="JE36" s="1109">
        <v>8.0</v>
      </c>
      <c r="JF36" s="1109">
        <v>8.0</v>
      </c>
      <c r="JG36" s="1109">
        <v>10.0</v>
      </c>
      <c r="JH36" s="1109">
        <v>10.0</v>
      </c>
      <c r="JI36" s="1109">
        <v>10.0</v>
      </c>
      <c r="JJ36" s="1109">
        <v>10.0</v>
      </c>
      <c r="JK36" s="1109">
        <v>14.0</v>
      </c>
      <c r="JL36" s="1109">
        <v>14.0</v>
      </c>
      <c r="JM36" s="1109">
        <v>14.0</v>
      </c>
      <c r="JN36" s="1109">
        <v>14.0</v>
      </c>
      <c r="JO36" s="1109">
        <v>14.0</v>
      </c>
      <c r="JP36" s="1109">
        <v>14.0</v>
      </c>
      <c r="JQ36" s="1109">
        <v>14.0</v>
      </c>
      <c r="JR36" s="1109">
        <v>16.0</v>
      </c>
      <c r="JS36" s="1109">
        <v>16.0</v>
      </c>
      <c r="JT36" s="1109">
        <v>16.0</v>
      </c>
      <c r="JU36" s="1109">
        <v>16.0</v>
      </c>
      <c r="JV36" s="1109">
        <v>16.0</v>
      </c>
      <c r="JW36" s="1109">
        <v>16.0</v>
      </c>
      <c r="JX36" s="1109">
        <v>16.0</v>
      </c>
      <c r="JY36" s="1111">
        <v>30.0</v>
      </c>
      <c r="JZ36" s="1109">
        <v>10.0</v>
      </c>
      <c r="KA36" s="1109">
        <v>6.0</v>
      </c>
      <c r="KB36" s="1109">
        <v>2.0</v>
      </c>
      <c r="KC36" s="1108">
        <v>0.0</v>
      </c>
      <c r="KD36" s="1108">
        <v>0.0</v>
      </c>
      <c r="KE36" s="1108">
        <v>0.0</v>
      </c>
    </row>
    <row r="37">
      <c r="A37" s="596" t="s">
        <v>511</v>
      </c>
      <c r="B37" s="1106"/>
      <c r="C37" s="1106" t="str">
        <f t="shared" si="3"/>
        <v>#N/A</v>
      </c>
      <c r="D37" s="1107"/>
      <c r="E37" s="1107"/>
      <c r="F37" s="1107"/>
      <c r="G37" s="1107"/>
      <c r="H37" s="1107"/>
      <c r="I37" s="1107"/>
      <c r="J37" s="1107"/>
      <c r="K37" s="1107"/>
      <c r="L37" s="1108"/>
      <c r="M37" s="1108"/>
      <c r="N37" s="1108"/>
      <c r="O37" s="1108"/>
      <c r="P37" s="1108"/>
      <c r="Q37" s="1108"/>
      <c r="R37" s="1108"/>
      <c r="S37" s="1108"/>
      <c r="T37" s="1108"/>
      <c r="U37" s="1108"/>
      <c r="V37" s="1108"/>
      <c r="W37" s="1108"/>
      <c r="X37" s="1108"/>
      <c r="Y37" s="1108"/>
      <c r="Z37" s="1108"/>
      <c r="AA37" s="1108"/>
      <c r="AB37" s="1108"/>
      <c r="AC37" s="1108"/>
      <c r="AD37" s="1108"/>
      <c r="AE37" s="1108"/>
      <c r="AF37" s="1108">
        <v>0.0</v>
      </c>
      <c r="AG37" s="1108">
        <v>0.0</v>
      </c>
      <c r="AH37" s="1108">
        <v>0.0</v>
      </c>
      <c r="AI37" s="1108">
        <v>0.0</v>
      </c>
      <c r="AJ37" s="1108">
        <v>0.0</v>
      </c>
      <c r="AK37" s="1109">
        <v>6.0</v>
      </c>
      <c r="AL37" s="1109">
        <v>6.0</v>
      </c>
      <c r="AM37" s="1109">
        <v>6.0</v>
      </c>
      <c r="AN37" s="1109">
        <v>6.0</v>
      </c>
      <c r="AO37" s="1109">
        <v>8.0</v>
      </c>
      <c r="AP37" s="1109">
        <v>8.0</v>
      </c>
      <c r="AQ37" s="1109">
        <v>8.0</v>
      </c>
      <c r="AR37" s="1109">
        <v>8.0</v>
      </c>
      <c r="AS37" s="1111">
        <v>8.0</v>
      </c>
      <c r="AT37" s="1108">
        <v>0.0</v>
      </c>
      <c r="AU37" s="1108">
        <v>0.0</v>
      </c>
      <c r="AV37" s="1108">
        <v>0.0</v>
      </c>
      <c r="AW37" s="1108">
        <v>0.0</v>
      </c>
      <c r="AX37" s="1108">
        <v>0.0</v>
      </c>
      <c r="AY37" s="1108">
        <v>0.0</v>
      </c>
      <c r="AZ37" s="796"/>
      <c r="BA37" s="1108"/>
      <c r="BB37" s="1108"/>
      <c r="BC37" s="1108"/>
      <c r="BD37" s="1108"/>
      <c r="BE37" s="1108"/>
      <c r="BF37" s="1108"/>
      <c r="BG37" s="1108"/>
      <c r="BH37" s="1108"/>
      <c r="BI37" s="1108"/>
      <c r="BJ37" s="1108"/>
      <c r="BK37" s="1108"/>
      <c r="BL37" s="1108"/>
      <c r="BM37" s="1108"/>
      <c r="BN37" s="1108"/>
      <c r="BO37" s="1108"/>
      <c r="BP37" s="1108"/>
      <c r="BQ37" s="1108"/>
      <c r="BR37" s="1108"/>
      <c r="BS37" s="1108"/>
      <c r="BT37" s="1108"/>
      <c r="BU37" s="1108"/>
      <c r="BV37" s="1108"/>
      <c r="BW37" s="1108"/>
      <c r="BX37" s="1108"/>
      <c r="BY37" s="1108"/>
      <c r="BZ37" s="1108"/>
      <c r="CA37" s="1108">
        <v>0.0</v>
      </c>
      <c r="CB37" s="1108">
        <v>0.0</v>
      </c>
      <c r="CC37" s="1108">
        <v>0.0</v>
      </c>
      <c r="CD37" s="1108">
        <v>0.0</v>
      </c>
      <c r="CE37" s="1108">
        <v>0.0</v>
      </c>
      <c r="CF37" s="1108">
        <v>0.0</v>
      </c>
      <c r="CG37" s="1109">
        <v>7.0</v>
      </c>
      <c r="CH37" s="1109">
        <v>7.0</v>
      </c>
      <c r="CI37" s="1109">
        <v>7.0</v>
      </c>
      <c r="CJ37" s="1109">
        <v>8.0</v>
      </c>
      <c r="CK37" s="1109">
        <v>8.0</v>
      </c>
      <c r="CL37" s="1109">
        <v>9.0</v>
      </c>
      <c r="CM37" s="1109">
        <v>9.0</v>
      </c>
      <c r="CN37" s="1109">
        <v>9.0</v>
      </c>
      <c r="CO37" s="1111">
        <v>10.0</v>
      </c>
      <c r="CP37" s="1109">
        <v>2.0</v>
      </c>
      <c r="CQ37" s="1109">
        <v>2.0</v>
      </c>
      <c r="CR37" s="1108">
        <v>0.0</v>
      </c>
      <c r="CS37" s="1108">
        <v>0.0</v>
      </c>
      <c r="CT37" s="1108">
        <v>0.0</v>
      </c>
      <c r="CU37" s="1108">
        <v>0.0</v>
      </c>
      <c r="CV37" s="796"/>
      <c r="CW37" s="1108"/>
      <c r="CX37" s="1108"/>
      <c r="CY37" s="1108"/>
      <c r="CZ37" s="1108"/>
      <c r="DA37" s="1108"/>
      <c r="DB37" s="1108"/>
      <c r="DC37" s="1108"/>
      <c r="DD37" s="1108"/>
      <c r="DE37" s="1108"/>
      <c r="DF37" s="1108"/>
      <c r="DG37" s="1108"/>
      <c r="DH37" s="1108"/>
      <c r="DI37" s="1108"/>
      <c r="DJ37" s="1108"/>
      <c r="DK37" s="1108"/>
      <c r="DL37" s="1108"/>
      <c r="DM37" s="1108"/>
      <c r="DN37" s="1108"/>
      <c r="DO37" s="1108"/>
      <c r="DP37" s="1108"/>
      <c r="DQ37" s="1108"/>
      <c r="DR37" s="1108"/>
      <c r="DS37" s="1108"/>
      <c r="DT37" s="1108"/>
      <c r="DU37" s="1108"/>
      <c r="DV37" s="1108">
        <v>0.0</v>
      </c>
      <c r="DW37" s="1108">
        <v>0.0</v>
      </c>
      <c r="DX37" s="1108">
        <v>0.0</v>
      </c>
      <c r="DY37" s="1108">
        <v>0.0</v>
      </c>
      <c r="DZ37" s="1108">
        <v>0.0</v>
      </c>
      <c r="EA37" s="1108">
        <v>0.0</v>
      </c>
      <c r="EB37" s="1109">
        <v>10.0</v>
      </c>
      <c r="EC37" s="1109">
        <v>10.0</v>
      </c>
      <c r="ED37" s="1109">
        <v>10.0</v>
      </c>
      <c r="EE37" s="1109">
        <v>10.0</v>
      </c>
      <c r="EF37" s="1109">
        <v>10.0</v>
      </c>
      <c r="EG37" s="1109">
        <v>10.0</v>
      </c>
      <c r="EH37" s="1109">
        <v>10.0</v>
      </c>
      <c r="EI37" s="1109">
        <v>10.0</v>
      </c>
      <c r="EJ37" s="1109">
        <v>10.0</v>
      </c>
      <c r="EK37" s="1111">
        <v>12.0</v>
      </c>
      <c r="EL37" s="1109">
        <v>2.0</v>
      </c>
      <c r="EM37" s="1109">
        <v>2.0</v>
      </c>
      <c r="EN37" s="1108">
        <v>0.0</v>
      </c>
      <c r="EO37" s="1108">
        <v>0.0</v>
      </c>
      <c r="EP37" s="1108">
        <v>0.0</v>
      </c>
      <c r="EQ37" s="1108">
        <v>0.0</v>
      </c>
      <c r="ER37" s="796"/>
      <c r="ES37" s="1107"/>
      <c r="ET37" s="1107"/>
      <c r="EU37" s="1107"/>
      <c r="EV37" s="1107"/>
      <c r="EW37" s="1107"/>
      <c r="EX37" s="1107"/>
      <c r="EY37" s="1107"/>
      <c r="EZ37" s="1107"/>
      <c r="FA37" s="1107"/>
      <c r="FB37" s="1107"/>
      <c r="FC37" s="1107"/>
      <c r="FD37" s="1107"/>
      <c r="FE37" s="1107"/>
      <c r="FF37" s="1107"/>
      <c r="FG37" s="1107"/>
      <c r="FH37" s="1107"/>
      <c r="FI37" s="1107"/>
      <c r="FJ37" s="1107"/>
      <c r="FK37" s="1107"/>
      <c r="FL37" s="1107"/>
      <c r="FM37" s="1107">
        <v>0.0</v>
      </c>
      <c r="FN37" s="1109">
        <v>3.0</v>
      </c>
      <c r="FO37" s="1109">
        <v>3.0</v>
      </c>
      <c r="FP37" s="1109">
        <v>4.0</v>
      </c>
      <c r="FQ37" s="1109">
        <v>4.0</v>
      </c>
      <c r="FR37" s="1109">
        <v>9.0</v>
      </c>
      <c r="FS37" s="1109">
        <v>13.0</v>
      </c>
      <c r="FT37" s="1109">
        <v>13.0</v>
      </c>
      <c r="FU37" s="1109">
        <v>13.0</v>
      </c>
      <c r="FV37" s="1109">
        <v>13.0</v>
      </c>
      <c r="FW37" s="1109">
        <v>13.0</v>
      </c>
      <c r="FX37" s="1109">
        <v>13.0</v>
      </c>
      <c r="FY37" s="1109">
        <v>13.0</v>
      </c>
      <c r="FZ37" s="1109">
        <v>13.0</v>
      </c>
      <c r="GA37" s="1109">
        <v>13.0</v>
      </c>
      <c r="GB37" s="1109">
        <v>13.0</v>
      </c>
      <c r="GC37" s="1109">
        <v>10.0</v>
      </c>
      <c r="GD37" s="1109">
        <v>10.0</v>
      </c>
      <c r="GE37" s="1109">
        <v>10.0</v>
      </c>
      <c r="GF37" s="1109">
        <v>10.0</v>
      </c>
      <c r="GG37" s="1111">
        <v>24.0</v>
      </c>
      <c r="GH37" s="1109">
        <v>5.0</v>
      </c>
      <c r="GI37" s="1109">
        <v>5.0</v>
      </c>
      <c r="GJ37" s="1109">
        <v>1.0</v>
      </c>
      <c r="GK37" s="1108">
        <v>0.0</v>
      </c>
      <c r="GL37" s="1108">
        <v>0.0</v>
      </c>
      <c r="GM37" s="1108">
        <v>0.0</v>
      </c>
      <c r="GN37" s="796"/>
      <c r="GO37" s="1107">
        <v>0.0</v>
      </c>
      <c r="GP37" s="1108">
        <v>0.0</v>
      </c>
      <c r="GQ37" s="1108">
        <v>0.0</v>
      </c>
      <c r="GR37" s="1108">
        <v>0.0</v>
      </c>
      <c r="GS37" s="1108">
        <v>0.0</v>
      </c>
      <c r="GT37" s="1108">
        <v>0.0</v>
      </c>
      <c r="GU37" s="1108">
        <v>0.0</v>
      </c>
      <c r="GV37" s="1108">
        <v>0.0</v>
      </c>
      <c r="GW37" s="1108">
        <v>0.0</v>
      </c>
      <c r="GX37" s="1108">
        <v>0.0</v>
      </c>
      <c r="GY37" s="1109"/>
      <c r="GZ37" s="1109"/>
      <c r="HA37" s="1109">
        <v>6.0</v>
      </c>
      <c r="HB37" s="1109">
        <v>6.0</v>
      </c>
      <c r="HC37" s="1109">
        <v>6.0</v>
      </c>
      <c r="HD37" s="1109">
        <v>6.0</v>
      </c>
      <c r="HE37" s="1109">
        <v>8.0</v>
      </c>
      <c r="HF37" s="1109">
        <v>8.0</v>
      </c>
      <c r="HG37" s="1109">
        <v>8.0</v>
      </c>
      <c r="HH37" s="1109">
        <v>8.0</v>
      </c>
      <c r="HI37" s="1109">
        <v>8.0</v>
      </c>
      <c r="HJ37" s="1109">
        <v>8.0</v>
      </c>
      <c r="HK37" s="1109">
        <v>10.0</v>
      </c>
      <c r="HL37" s="1109">
        <v>10.0</v>
      </c>
      <c r="HM37" s="1109">
        <v>10.0</v>
      </c>
      <c r="HN37" s="1109">
        <v>10.0</v>
      </c>
      <c r="HO37" s="1109">
        <v>14.0</v>
      </c>
      <c r="HP37" s="1109">
        <v>14.0</v>
      </c>
      <c r="HQ37" s="1109">
        <v>14.0</v>
      </c>
      <c r="HR37" s="1109">
        <v>14.0</v>
      </c>
      <c r="HS37" s="1109">
        <v>14.0</v>
      </c>
      <c r="HT37" s="1109">
        <v>14.0</v>
      </c>
      <c r="HU37" s="1109">
        <v>14.0</v>
      </c>
      <c r="HV37" s="1109">
        <v>16.0</v>
      </c>
      <c r="HW37" s="1109">
        <v>16.0</v>
      </c>
      <c r="HX37" s="1109">
        <v>16.0</v>
      </c>
      <c r="HY37" s="1109">
        <v>16.0</v>
      </c>
      <c r="HZ37" s="1109">
        <v>16.0</v>
      </c>
      <c r="IA37" s="1109">
        <v>16.0</v>
      </c>
      <c r="IB37" s="1109">
        <v>16.0</v>
      </c>
      <c r="IC37" s="1111">
        <v>30.0</v>
      </c>
      <c r="ID37" s="1109">
        <v>10.0</v>
      </c>
      <c r="IE37" s="1109">
        <v>6.0</v>
      </c>
      <c r="IF37" s="1109">
        <v>2.0</v>
      </c>
      <c r="IG37" s="1108">
        <v>0.0</v>
      </c>
      <c r="IH37" s="1108">
        <v>0.0</v>
      </c>
      <c r="II37" s="1108">
        <v>0.0</v>
      </c>
      <c r="IJ37" s="796"/>
      <c r="IK37" s="1108"/>
      <c r="IL37" s="1108"/>
      <c r="IM37" s="1108"/>
      <c r="IN37" s="1108"/>
      <c r="IO37" s="1108">
        <v>0.0</v>
      </c>
      <c r="IP37" s="1108">
        <v>0.0</v>
      </c>
      <c r="IQ37" s="1108">
        <v>0.0</v>
      </c>
      <c r="IR37" s="1108">
        <v>0.0</v>
      </c>
      <c r="IS37" s="1108">
        <v>0.0</v>
      </c>
      <c r="IT37" s="1108">
        <v>0.0</v>
      </c>
      <c r="IU37" s="1109">
        <v>6.0</v>
      </c>
      <c r="IV37" s="1109">
        <v>6.0</v>
      </c>
      <c r="IW37" s="1109">
        <v>6.0</v>
      </c>
      <c r="IX37" s="1109">
        <v>6.0</v>
      </c>
      <c r="IY37" s="1109">
        <v>6.0</v>
      </c>
      <c r="IZ37" s="1109">
        <v>6.0</v>
      </c>
      <c r="JA37" s="1109">
        <v>8.0</v>
      </c>
      <c r="JB37" s="1109">
        <v>8.0</v>
      </c>
      <c r="JC37" s="1109">
        <v>8.0</v>
      </c>
      <c r="JD37" s="1109">
        <v>8.0</v>
      </c>
      <c r="JE37" s="1109">
        <v>8.0</v>
      </c>
      <c r="JF37" s="1109">
        <v>8.0</v>
      </c>
      <c r="JG37" s="1109">
        <v>10.0</v>
      </c>
      <c r="JH37" s="1109">
        <v>10.0</v>
      </c>
      <c r="JI37" s="1109">
        <v>10.0</v>
      </c>
      <c r="JJ37" s="1109">
        <v>10.0</v>
      </c>
      <c r="JK37" s="1109">
        <v>14.0</v>
      </c>
      <c r="JL37" s="1109">
        <v>14.0</v>
      </c>
      <c r="JM37" s="1109">
        <v>14.0</v>
      </c>
      <c r="JN37" s="1109">
        <v>14.0</v>
      </c>
      <c r="JO37" s="1109">
        <v>14.0</v>
      </c>
      <c r="JP37" s="1109">
        <v>14.0</v>
      </c>
      <c r="JQ37" s="1109">
        <v>14.0</v>
      </c>
      <c r="JR37" s="1109">
        <v>16.0</v>
      </c>
      <c r="JS37" s="1109">
        <v>16.0</v>
      </c>
      <c r="JT37" s="1109">
        <v>16.0</v>
      </c>
      <c r="JU37" s="1109">
        <v>16.0</v>
      </c>
      <c r="JV37" s="1109">
        <v>16.0</v>
      </c>
      <c r="JW37" s="1109">
        <v>16.0</v>
      </c>
      <c r="JX37" s="1109">
        <v>16.0</v>
      </c>
      <c r="JY37" s="1111">
        <v>30.0</v>
      </c>
      <c r="JZ37" s="1109">
        <v>10.0</v>
      </c>
      <c r="KA37" s="1109">
        <v>6.0</v>
      </c>
      <c r="KB37" s="1109">
        <v>2.0</v>
      </c>
      <c r="KC37" s="1108">
        <v>0.0</v>
      </c>
      <c r="KD37" s="1108">
        <v>0.0</v>
      </c>
      <c r="KE37" s="1108">
        <v>0.0</v>
      </c>
    </row>
    <row r="38">
      <c r="A38" s="818" t="s">
        <v>512</v>
      </c>
      <c r="B38" s="1106"/>
      <c r="C38" s="1106" t="str">
        <f t="shared" si="3"/>
        <v>#N/A</v>
      </c>
      <c r="D38" s="1107"/>
      <c r="E38" s="1107"/>
      <c r="F38" s="1107"/>
      <c r="G38" s="1107"/>
      <c r="H38" s="1107"/>
      <c r="I38" s="1107"/>
      <c r="J38" s="1107"/>
      <c r="K38" s="1107"/>
      <c r="L38" s="1108"/>
      <c r="M38" s="1108"/>
      <c r="N38" s="1108"/>
      <c r="O38" s="1108"/>
      <c r="P38" s="1108"/>
      <c r="Q38" s="1108"/>
      <c r="R38" s="1108"/>
      <c r="S38" s="1108"/>
      <c r="T38" s="1108"/>
      <c r="U38" s="1108"/>
      <c r="V38" s="1108"/>
      <c r="W38" s="1108"/>
      <c r="X38" s="1108"/>
      <c r="Y38" s="1108"/>
      <c r="Z38" s="1108"/>
      <c r="AA38" s="1108"/>
      <c r="AB38" s="1108"/>
      <c r="AC38" s="1108"/>
      <c r="AD38" s="1108"/>
      <c r="AE38" s="1108"/>
      <c r="AF38" s="1108"/>
      <c r="AG38" s="1108"/>
      <c r="AH38" s="1108"/>
      <c r="AI38" s="1108"/>
      <c r="AJ38" s="1108"/>
      <c r="AK38" s="1109"/>
      <c r="AL38" s="1109"/>
      <c r="AM38" s="1109"/>
      <c r="AN38" s="1109"/>
      <c r="AO38" s="1109"/>
      <c r="AP38" s="1109"/>
      <c r="AQ38" s="1109"/>
      <c r="AR38" s="1109"/>
      <c r="AS38" s="1111"/>
      <c r="AT38" s="1108"/>
      <c r="AU38" s="1108"/>
      <c r="AV38" s="1108"/>
      <c r="AW38" s="1108"/>
      <c r="AX38" s="1108"/>
      <c r="AY38" s="1108"/>
      <c r="AZ38" s="796"/>
      <c r="BA38" s="1108"/>
      <c r="BB38" s="1108"/>
      <c r="BC38" s="1108"/>
      <c r="BD38" s="1108"/>
      <c r="BE38" s="1108"/>
      <c r="BF38" s="1108"/>
      <c r="BG38" s="1108"/>
      <c r="BH38" s="1108"/>
      <c r="BI38" s="1108"/>
      <c r="BJ38" s="1108"/>
      <c r="BK38" s="1108"/>
      <c r="BL38" s="1108"/>
      <c r="BM38" s="1108"/>
      <c r="BN38" s="1108"/>
      <c r="BO38" s="1108"/>
      <c r="BP38" s="1108"/>
      <c r="BQ38" s="1108"/>
      <c r="BR38" s="1108"/>
      <c r="BS38" s="1108"/>
      <c r="BT38" s="1108"/>
      <c r="BU38" s="1108"/>
      <c r="BV38" s="1108"/>
      <c r="BW38" s="1108"/>
      <c r="BX38" s="1108"/>
      <c r="BY38" s="1108"/>
      <c r="BZ38" s="1108"/>
      <c r="CA38" s="1108"/>
      <c r="CB38" s="1108"/>
      <c r="CC38" s="1108"/>
      <c r="CD38" s="1108"/>
      <c r="CE38" s="1108"/>
      <c r="CF38" s="1108"/>
      <c r="CG38" s="1109"/>
      <c r="CH38" s="1109"/>
      <c r="CI38" s="1109"/>
      <c r="CJ38" s="1109"/>
      <c r="CK38" s="1109"/>
      <c r="CL38" s="1109"/>
      <c r="CM38" s="1109"/>
      <c r="CN38" s="1109"/>
      <c r="CO38" s="1111"/>
      <c r="CP38" s="1109"/>
      <c r="CQ38" s="1109"/>
      <c r="CR38" s="1108"/>
      <c r="CS38" s="1108"/>
      <c r="CT38" s="1108"/>
      <c r="CU38" s="1108"/>
      <c r="CV38" s="796"/>
      <c r="CW38" s="1108"/>
      <c r="CX38" s="1108"/>
      <c r="CY38" s="1108"/>
      <c r="CZ38" s="1108"/>
      <c r="DA38" s="1108"/>
      <c r="DB38" s="1108"/>
      <c r="DC38" s="1108"/>
      <c r="DD38" s="1108"/>
      <c r="DE38" s="1108"/>
      <c r="DF38" s="1108"/>
      <c r="DG38" s="1108"/>
      <c r="DH38" s="1108"/>
      <c r="DI38" s="1108"/>
      <c r="DJ38" s="1108"/>
      <c r="DK38" s="1108"/>
      <c r="DL38" s="1108"/>
      <c r="DM38" s="1108"/>
      <c r="DN38" s="1108"/>
      <c r="DO38" s="1108"/>
      <c r="DP38" s="1108"/>
      <c r="DQ38" s="1108"/>
      <c r="DR38" s="1108"/>
      <c r="DS38" s="1108"/>
      <c r="DT38" s="1108"/>
      <c r="DU38" s="1108"/>
      <c r="DV38" s="1108"/>
      <c r="DW38" s="1108"/>
      <c r="DX38" s="1108"/>
      <c r="DY38" s="1108"/>
      <c r="DZ38" s="1108"/>
      <c r="EA38" s="1108"/>
      <c r="EB38" s="1109">
        <v>16.0</v>
      </c>
      <c r="EC38" s="1109">
        <v>19.0</v>
      </c>
      <c r="ED38" s="1109">
        <v>19.0</v>
      </c>
      <c r="EE38" s="1109">
        <v>19.0</v>
      </c>
      <c r="EF38" s="1109">
        <v>19.0</v>
      </c>
      <c r="EG38" s="1109">
        <v>23.0</v>
      </c>
      <c r="EH38" s="1109">
        <v>19.0</v>
      </c>
      <c r="EI38" s="1109">
        <v>19.0</v>
      </c>
      <c r="EJ38" s="1109">
        <v>19.0</v>
      </c>
      <c r="EK38" s="1111">
        <v>12.0</v>
      </c>
      <c r="EL38" s="1109">
        <v>4.0</v>
      </c>
      <c r="EM38" s="1109">
        <v>4.0</v>
      </c>
      <c r="EN38" s="1108"/>
      <c r="EO38" s="1108"/>
      <c r="EP38" s="1108"/>
      <c r="EQ38" s="1108"/>
      <c r="ER38" s="796"/>
      <c r="ES38" s="1107"/>
      <c r="ET38" s="1107"/>
      <c r="EU38" s="1107"/>
      <c r="EV38" s="1107"/>
      <c r="EW38" s="1107"/>
      <c r="EX38" s="1107"/>
      <c r="EY38" s="1107"/>
      <c r="EZ38" s="1107"/>
      <c r="FA38" s="1107"/>
      <c r="FB38" s="1107"/>
      <c r="FC38" s="1107"/>
      <c r="FD38" s="1107"/>
      <c r="FE38" s="1107"/>
      <c r="FF38" s="1107"/>
      <c r="FG38" s="1107"/>
      <c r="FH38" s="1107"/>
      <c r="FI38" s="1107"/>
      <c r="FJ38" s="1107"/>
      <c r="FK38" s="1107"/>
      <c r="FL38" s="1107"/>
      <c r="FM38" s="1107"/>
      <c r="FN38" s="1109">
        <v>3.0</v>
      </c>
      <c r="FO38" s="1109">
        <v>3.0</v>
      </c>
      <c r="FP38" s="1109">
        <v>4.0</v>
      </c>
      <c r="FQ38" s="1109">
        <v>4.0</v>
      </c>
      <c r="FR38" s="1109">
        <v>9.0</v>
      </c>
      <c r="FS38" s="1109">
        <v>13.0</v>
      </c>
      <c r="FT38" s="1109">
        <v>13.0</v>
      </c>
      <c r="FU38" s="1109">
        <v>13.0</v>
      </c>
      <c r="FV38" s="1109">
        <v>13.0</v>
      </c>
      <c r="FW38" s="1109">
        <v>13.0</v>
      </c>
      <c r="FX38" s="1109">
        <v>13.0</v>
      </c>
      <c r="FY38" s="1109">
        <v>13.0</v>
      </c>
      <c r="FZ38" s="1109">
        <v>13.0</v>
      </c>
      <c r="GA38" s="1109">
        <v>13.0</v>
      </c>
      <c r="GB38" s="1109">
        <v>13.0</v>
      </c>
      <c r="GC38" s="1109">
        <v>10.0</v>
      </c>
      <c r="GD38" s="1109">
        <v>10.0</v>
      </c>
      <c r="GE38" s="1109">
        <v>10.0</v>
      </c>
      <c r="GF38" s="1109">
        <v>10.0</v>
      </c>
      <c r="GG38" s="1111">
        <v>24.0</v>
      </c>
      <c r="GH38" s="1109">
        <v>5.0</v>
      </c>
      <c r="GI38" s="1109">
        <v>5.0</v>
      </c>
      <c r="GJ38" s="1109">
        <v>1.0</v>
      </c>
      <c r="GK38" s="1108"/>
      <c r="GL38" s="1108"/>
      <c r="GM38" s="1108"/>
      <c r="GN38" s="796"/>
      <c r="GO38" s="1107"/>
      <c r="GP38" s="1108"/>
      <c r="GQ38" s="1108"/>
      <c r="GR38" s="1108"/>
      <c r="GS38" s="1108"/>
      <c r="GT38" s="1108"/>
      <c r="GU38" s="1108"/>
      <c r="GV38" s="1108"/>
      <c r="GW38" s="1108"/>
      <c r="GX38" s="1108"/>
      <c r="GY38" s="1109">
        <v>4.0</v>
      </c>
      <c r="GZ38" s="1109">
        <v>4.0</v>
      </c>
      <c r="HA38" s="1109">
        <v>6.0</v>
      </c>
      <c r="HB38" s="1109">
        <v>6.0</v>
      </c>
      <c r="HC38" s="1109">
        <v>6.0</v>
      </c>
      <c r="HD38" s="1109">
        <v>6.0</v>
      </c>
      <c r="HE38" s="1109">
        <v>8.0</v>
      </c>
      <c r="HF38" s="1109">
        <v>8.0</v>
      </c>
      <c r="HG38" s="1109">
        <v>8.0</v>
      </c>
      <c r="HH38" s="1109">
        <v>8.0</v>
      </c>
      <c r="HI38" s="1109">
        <v>8.0</v>
      </c>
      <c r="HJ38" s="1109">
        <v>8.0</v>
      </c>
      <c r="HK38" s="1109">
        <v>10.0</v>
      </c>
      <c r="HL38" s="1109">
        <v>10.0</v>
      </c>
      <c r="HM38" s="1109">
        <v>10.0</v>
      </c>
      <c r="HN38" s="1109">
        <v>10.0</v>
      </c>
      <c r="HO38" s="1109">
        <v>14.0</v>
      </c>
      <c r="HP38" s="1109">
        <v>14.0</v>
      </c>
      <c r="HQ38" s="1109">
        <v>14.0</v>
      </c>
      <c r="HR38" s="1109">
        <v>14.0</v>
      </c>
      <c r="HS38" s="1109">
        <v>14.0</v>
      </c>
      <c r="HT38" s="1109">
        <v>14.0</v>
      </c>
      <c r="HU38" s="1109">
        <v>14.0</v>
      </c>
      <c r="HV38" s="1109">
        <v>16.0</v>
      </c>
      <c r="HW38" s="1109">
        <v>16.0</v>
      </c>
      <c r="HX38" s="1109">
        <v>16.0</v>
      </c>
      <c r="HY38" s="1109">
        <v>16.0</v>
      </c>
      <c r="HZ38" s="1109">
        <v>16.0</v>
      </c>
      <c r="IA38" s="1109">
        <v>16.0</v>
      </c>
      <c r="IB38" s="1109">
        <v>16.0</v>
      </c>
      <c r="IC38" s="1111">
        <v>30.0</v>
      </c>
      <c r="ID38" s="1109">
        <v>10.0</v>
      </c>
      <c r="IE38" s="1109">
        <v>6.0</v>
      </c>
      <c r="IF38" s="1109">
        <v>2.0</v>
      </c>
      <c r="IG38" s="1108"/>
      <c r="IH38" s="1108"/>
      <c r="II38" s="1108"/>
      <c r="IJ38" s="796"/>
      <c r="IK38" s="1108"/>
      <c r="IL38" s="1108"/>
      <c r="IM38" s="1108"/>
      <c r="IN38" s="1108"/>
      <c r="IO38" s="1108"/>
      <c r="IP38" s="1108"/>
      <c r="IQ38" s="1108"/>
      <c r="IR38" s="1109">
        <v>4.0</v>
      </c>
      <c r="IS38" s="1109">
        <v>4.0</v>
      </c>
      <c r="IT38" s="1109">
        <v>4.0</v>
      </c>
      <c r="IU38" s="1109">
        <v>4.0</v>
      </c>
      <c r="IV38" s="1109">
        <v>4.0</v>
      </c>
      <c r="IW38" s="1109">
        <v>6.0</v>
      </c>
      <c r="IX38" s="1109">
        <v>6.0</v>
      </c>
      <c r="IY38" s="1109">
        <v>6.0</v>
      </c>
      <c r="IZ38" s="1109">
        <v>6.0</v>
      </c>
      <c r="JA38" s="1109">
        <v>8.0</v>
      </c>
      <c r="JB38" s="1109">
        <v>8.0</v>
      </c>
      <c r="JC38" s="1109">
        <v>8.0</v>
      </c>
      <c r="JD38" s="1109">
        <v>8.0</v>
      </c>
      <c r="JE38" s="1109">
        <v>8.0</v>
      </c>
      <c r="JF38" s="1109">
        <v>8.0</v>
      </c>
      <c r="JG38" s="1109">
        <v>10.0</v>
      </c>
      <c r="JH38" s="1109">
        <v>10.0</v>
      </c>
      <c r="JI38" s="1109">
        <v>10.0</v>
      </c>
      <c r="JJ38" s="1109">
        <v>10.0</v>
      </c>
      <c r="JK38" s="1109">
        <v>14.0</v>
      </c>
      <c r="JL38" s="1109">
        <v>14.0</v>
      </c>
      <c r="JM38" s="1109">
        <v>14.0</v>
      </c>
      <c r="JN38" s="1109">
        <v>14.0</v>
      </c>
      <c r="JO38" s="1109">
        <v>14.0</v>
      </c>
      <c r="JP38" s="1109">
        <v>14.0</v>
      </c>
      <c r="JQ38" s="1109">
        <v>14.0</v>
      </c>
      <c r="JR38" s="1109">
        <v>16.0</v>
      </c>
      <c r="JS38" s="1109">
        <v>16.0</v>
      </c>
      <c r="JT38" s="1109">
        <v>16.0</v>
      </c>
      <c r="JU38" s="1109">
        <v>16.0</v>
      </c>
      <c r="JV38" s="1109">
        <v>16.0</v>
      </c>
      <c r="JW38" s="1109">
        <v>16.0</v>
      </c>
      <c r="JX38" s="1109">
        <v>16.0</v>
      </c>
      <c r="JY38" s="1111">
        <v>30.0</v>
      </c>
      <c r="JZ38" s="1109">
        <v>10.0</v>
      </c>
      <c r="KA38" s="1109">
        <v>6.0</v>
      </c>
      <c r="KB38" s="1109">
        <v>2.0</v>
      </c>
      <c r="KC38" s="1108"/>
      <c r="KD38" s="1108"/>
      <c r="KE38" s="1108"/>
    </row>
    <row r="39">
      <c r="A39" s="1113" t="s">
        <v>513</v>
      </c>
      <c r="B39" s="1106"/>
      <c r="C39" s="1106" t="str">
        <f t="shared" si="3"/>
        <v>#N/A</v>
      </c>
      <c r="D39" s="1107"/>
      <c r="E39" s="1107"/>
      <c r="F39" s="1107"/>
      <c r="G39" s="1107"/>
      <c r="H39" s="1107"/>
      <c r="I39" s="1107"/>
      <c r="J39" s="1107"/>
      <c r="K39" s="1107"/>
      <c r="L39" s="1108"/>
      <c r="M39" s="1108"/>
      <c r="N39" s="1108"/>
      <c r="O39" s="1108"/>
      <c r="P39" s="1108"/>
      <c r="Q39" s="1108"/>
      <c r="R39" s="1108"/>
      <c r="S39" s="1108"/>
      <c r="T39" s="1108"/>
      <c r="U39" s="1108"/>
      <c r="V39" s="1108"/>
      <c r="W39" s="1108"/>
      <c r="X39" s="1108"/>
      <c r="Y39" s="1108"/>
      <c r="Z39" s="1108"/>
      <c r="AA39" s="1108"/>
      <c r="AB39" s="1108"/>
      <c r="AC39" s="1108"/>
      <c r="AD39" s="1108"/>
      <c r="AE39" s="1108"/>
      <c r="AF39" s="1108">
        <v>0.0</v>
      </c>
      <c r="AG39" s="1108">
        <v>0.0</v>
      </c>
      <c r="AH39" s="1108">
        <v>0.0</v>
      </c>
      <c r="AI39" s="1108">
        <v>0.0</v>
      </c>
      <c r="AJ39" s="1108">
        <v>0.0</v>
      </c>
      <c r="AK39" s="1109">
        <v>6.0</v>
      </c>
      <c r="AL39" s="1109">
        <v>6.0</v>
      </c>
      <c r="AM39" s="1108">
        <v>6.0</v>
      </c>
      <c r="AN39" s="1108">
        <v>6.0</v>
      </c>
      <c r="AO39" s="1109">
        <v>6.0</v>
      </c>
      <c r="AP39" s="1109">
        <v>6.0</v>
      </c>
      <c r="AQ39" s="1109">
        <v>6.0</v>
      </c>
      <c r="AR39" s="1109">
        <v>6.0</v>
      </c>
      <c r="AS39" s="1111">
        <v>20.0</v>
      </c>
      <c r="AT39" s="1108">
        <v>0.0</v>
      </c>
      <c r="AU39" s="1108">
        <v>0.0</v>
      </c>
      <c r="AV39" s="1108">
        <v>0.0</v>
      </c>
      <c r="AW39" s="1108">
        <v>0.0</v>
      </c>
      <c r="AX39" s="1108">
        <v>0.0</v>
      </c>
      <c r="AY39" s="1108">
        <v>0.0</v>
      </c>
      <c r="AZ39" s="796"/>
      <c r="BA39" s="1108"/>
      <c r="BB39" s="1108"/>
      <c r="BC39" s="1108"/>
      <c r="BD39" s="1108"/>
      <c r="BE39" s="1108"/>
      <c r="BF39" s="1108"/>
      <c r="BG39" s="1108"/>
      <c r="BH39" s="1108"/>
      <c r="BI39" s="1108"/>
      <c r="BJ39" s="1108"/>
      <c r="BK39" s="1108"/>
      <c r="BL39" s="1108"/>
      <c r="BM39" s="1108"/>
      <c r="BN39" s="1108"/>
      <c r="BO39" s="1108"/>
      <c r="BP39" s="1108"/>
      <c r="BQ39" s="1108"/>
      <c r="BR39" s="1108"/>
      <c r="BS39" s="1108"/>
      <c r="BT39" s="1108"/>
      <c r="BU39" s="1108"/>
      <c r="BV39" s="1108"/>
      <c r="BW39" s="1108"/>
      <c r="BX39" s="1108"/>
      <c r="BY39" s="1108"/>
      <c r="BZ39" s="1108"/>
      <c r="CA39" s="1108">
        <v>0.0</v>
      </c>
      <c r="CB39" s="1108">
        <v>0.0</v>
      </c>
      <c r="CC39" s="1108">
        <v>0.0</v>
      </c>
      <c r="CD39" s="1108">
        <v>0.0</v>
      </c>
      <c r="CE39" s="1108">
        <v>0.0</v>
      </c>
      <c r="CF39" s="1108">
        <v>0.0</v>
      </c>
      <c r="CG39" s="1109">
        <v>12.0</v>
      </c>
      <c r="CH39" s="1109">
        <v>12.0</v>
      </c>
      <c r="CI39" s="1109">
        <v>12.0</v>
      </c>
      <c r="CJ39" s="1109">
        <v>14.0</v>
      </c>
      <c r="CK39" s="1109">
        <v>14.0</v>
      </c>
      <c r="CL39" s="1109">
        <v>12.0</v>
      </c>
      <c r="CM39" s="1109">
        <v>12.0</v>
      </c>
      <c r="CN39" s="1109">
        <v>12.0</v>
      </c>
      <c r="CO39" s="1111">
        <v>20.0</v>
      </c>
      <c r="CP39" s="1109">
        <v>3.0</v>
      </c>
      <c r="CQ39" s="1109">
        <v>3.0</v>
      </c>
      <c r="CR39" s="1108">
        <v>0.0</v>
      </c>
      <c r="CS39" s="1108">
        <v>0.0</v>
      </c>
      <c r="CT39" s="1108">
        <v>0.0</v>
      </c>
      <c r="CU39" s="1108">
        <v>0.0</v>
      </c>
      <c r="CV39" s="796"/>
      <c r="CW39" s="1108"/>
      <c r="CX39" s="1108"/>
      <c r="CY39" s="1108"/>
      <c r="CZ39" s="1108"/>
      <c r="DA39" s="1108"/>
      <c r="DB39" s="1108"/>
      <c r="DC39" s="1108"/>
      <c r="DD39" s="1108"/>
      <c r="DE39" s="1108"/>
      <c r="DF39" s="1108"/>
      <c r="DG39" s="1108"/>
      <c r="DH39" s="1108"/>
      <c r="DI39" s="1108"/>
      <c r="DJ39" s="1108"/>
      <c r="DK39" s="1108"/>
      <c r="DL39" s="1108"/>
      <c r="DM39" s="1108"/>
      <c r="DN39" s="1108"/>
      <c r="DO39" s="1108"/>
      <c r="DP39" s="1108"/>
      <c r="DQ39" s="1108"/>
      <c r="DR39" s="1108"/>
      <c r="DS39" s="1108"/>
      <c r="DT39" s="1108"/>
      <c r="DU39" s="1108"/>
      <c r="DV39" s="1108">
        <v>0.0</v>
      </c>
      <c r="DW39" s="1108">
        <v>0.0</v>
      </c>
      <c r="DX39" s="1108">
        <v>0.0</v>
      </c>
      <c r="DY39" s="1108">
        <v>0.0</v>
      </c>
      <c r="DZ39" s="1108">
        <v>0.0</v>
      </c>
      <c r="EA39" s="1108">
        <v>0.0</v>
      </c>
      <c r="EB39" s="1109">
        <v>16.0</v>
      </c>
      <c r="EC39" s="1109">
        <v>19.0</v>
      </c>
      <c r="ED39" s="1109">
        <v>19.0</v>
      </c>
      <c r="EE39" s="1109">
        <v>19.0</v>
      </c>
      <c r="EF39" s="1109">
        <v>19.0</v>
      </c>
      <c r="EG39" s="1109">
        <v>23.0</v>
      </c>
      <c r="EH39" s="1109">
        <v>19.0</v>
      </c>
      <c r="EI39" s="1109">
        <v>19.0</v>
      </c>
      <c r="EJ39" s="1109">
        <v>19.0</v>
      </c>
      <c r="EK39" s="1111">
        <v>12.0</v>
      </c>
      <c r="EL39" s="1109">
        <v>4.0</v>
      </c>
      <c r="EM39" s="1109">
        <v>4.0</v>
      </c>
      <c r="EN39" s="1108">
        <v>0.0</v>
      </c>
      <c r="EO39" s="1108">
        <v>0.0</v>
      </c>
      <c r="EP39" s="1108">
        <v>0.0</v>
      </c>
      <c r="EQ39" s="1108">
        <v>0.0</v>
      </c>
      <c r="ER39" s="796"/>
      <c r="ES39" s="1107"/>
      <c r="ET39" s="1107"/>
      <c r="EU39" s="1107"/>
      <c r="EV39" s="1107"/>
      <c r="EW39" s="1107"/>
      <c r="EX39" s="1107"/>
      <c r="EY39" s="1107"/>
      <c r="EZ39" s="1107"/>
      <c r="FA39" s="1107"/>
      <c r="FB39" s="1107"/>
      <c r="FC39" s="1107"/>
      <c r="FD39" s="1107"/>
      <c r="FE39" s="1107"/>
      <c r="FF39" s="1107"/>
      <c r="FG39" s="1107"/>
      <c r="FH39" s="1107"/>
      <c r="FI39" s="1107"/>
      <c r="FJ39" s="1107"/>
      <c r="FK39" s="1107"/>
      <c r="FL39" s="1107"/>
      <c r="FM39" s="1107">
        <v>0.0</v>
      </c>
      <c r="FN39" s="1109">
        <v>3.0</v>
      </c>
      <c r="FO39" s="1109">
        <v>3.0</v>
      </c>
      <c r="FP39" s="1109">
        <v>4.0</v>
      </c>
      <c r="FQ39" s="1109">
        <v>4.0</v>
      </c>
      <c r="FR39" s="1109">
        <v>9.0</v>
      </c>
      <c r="FS39" s="1109">
        <v>13.0</v>
      </c>
      <c r="FT39" s="1109">
        <v>13.0</v>
      </c>
      <c r="FU39" s="1109">
        <v>13.0</v>
      </c>
      <c r="FV39" s="1109">
        <v>13.0</v>
      </c>
      <c r="FW39" s="1109">
        <v>13.0</v>
      </c>
      <c r="FX39" s="1109">
        <v>13.0</v>
      </c>
      <c r="FY39" s="1109">
        <v>13.0</v>
      </c>
      <c r="FZ39" s="1109">
        <v>13.0</v>
      </c>
      <c r="GA39" s="1109">
        <v>13.0</v>
      </c>
      <c r="GB39" s="1109">
        <v>13.0</v>
      </c>
      <c r="GC39" s="1109">
        <v>10.0</v>
      </c>
      <c r="GD39" s="1109">
        <v>10.0</v>
      </c>
      <c r="GE39" s="1109">
        <v>10.0</v>
      </c>
      <c r="GF39" s="1109">
        <v>10.0</v>
      </c>
      <c r="GG39" s="1111">
        <v>24.0</v>
      </c>
      <c r="GH39" s="1109">
        <v>5.0</v>
      </c>
      <c r="GI39" s="1109">
        <v>5.0</v>
      </c>
      <c r="GJ39" s="1109">
        <v>1.0</v>
      </c>
      <c r="GK39" s="1108">
        <v>0.0</v>
      </c>
      <c r="GL39" s="1108">
        <v>0.0</v>
      </c>
      <c r="GM39" s="1108">
        <v>0.0</v>
      </c>
      <c r="GN39" s="796"/>
      <c r="GO39" s="1106"/>
      <c r="GP39" s="1109"/>
      <c r="GQ39" s="1109"/>
      <c r="GR39" s="1109"/>
      <c r="GS39" s="1109"/>
      <c r="GT39" s="1109"/>
      <c r="GU39" s="1109"/>
      <c r="GV39" s="1109"/>
      <c r="GW39" s="1109"/>
      <c r="GX39" s="1109"/>
      <c r="GY39" s="1109">
        <v>4.0</v>
      </c>
      <c r="GZ39" s="1109">
        <v>4.0</v>
      </c>
      <c r="HA39" s="1109">
        <v>6.0</v>
      </c>
      <c r="HB39" s="1109">
        <v>6.0</v>
      </c>
      <c r="HC39" s="1109">
        <v>6.0</v>
      </c>
      <c r="HD39" s="1109">
        <v>6.0</v>
      </c>
      <c r="HE39" s="1109">
        <v>8.0</v>
      </c>
      <c r="HF39" s="1109">
        <v>8.0</v>
      </c>
      <c r="HG39" s="1109">
        <v>8.0</v>
      </c>
      <c r="HH39" s="1109">
        <v>8.0</v>
      </c>
      <c r="HI39" s="1109">
        <v>8.0</v>
      </c>
      <c r="HJ39" s="1109">
        <v>8.0</v>
      </c>
      <c r="HK39" s="1109">
        <v>10.0</v>
      </c>
      <c r="HL39" s="1109">
        <v>10.0</v>
      </c>
      <c r="HM39" s="1109">
        <v>10.0</v>
      </c>
      <c r="HN39" s="1109">
        <v>10.0</v>
      </c>
      <c r="HO39" s="1109">
        <v>14.0</v>
      </c>
      <c r="HP39" s="1109">
        <v>14.0</v>
      </c>
      <c r="HQ39" s="1109">
        <v>14.0</v>
      </c>
      <c r="HR39" s="1109">
        <v>14.0</v>
      </c>
      <c r="HS39" s="1109">
        <v>14.0</v>
      </c>
      <c r="HT39" s="1109">
        <v>14.0</v>
      </c>
      <c r="HU39" s="1109">
        <v>14.0</v>
      </c>
      <c r="HV39" s="1109">
        <v>16.0</v>
      </c>
      <c r="HW39" s="1109">
        <v>16.0</v>
      </c>
      <c r="HX39" s="1109">
        <v>16.0</v>
      </c>
      <c r="HY39" s="1109">
        <v>16.0</v>
      </c>
      <c r="HZ39" s="1109">
        <v>16.0</v>
      </c>
      <c r="IA39" s="1109">
        <v>16.0</v>
      </c>
      <c r="IB39" s="1109">
        <v>16.0</v>
      </c>
      <c r="IC39" s="1111">
        <v>30.0</v>
      </c>
      <c r="ID39" s="1109">
        <v>10.0</v>
      </c>
      <c r="IE39" s="1109">
        <v>6.0</v>
      </c>
      <c r="IF39" s="1109">
        <v>2.0</v>
      </c>
      <c r="IG39" s="1108">
        <v>0.0</v>
      </c>
      <c r="IH39" s="1108">
        <v>0.0</v>
      </c>
      <c r="II39" s="1108">
        <v>0.0</v>
      </c>
      <c r="IJ39" s="796"/>
      <c r="IK39" s="1108"/>
      <c r="IL39" s="1108"/>
      <c r="IM39" s="1108"/>
      <c r="IN39" s="1108"/>
      <c r="IO39" s="1109"/>
      <c r="IP39" s="1109"/>
      <c r="IQ39" s="1109"/>
      <c r="IR39" s="1109">
        <v>4.0</v>
      </c>
      <c r="IS39" s="1109">
        <v>4.0</v>
      </c>
      <c r="IT39" s="1109">
        <v>4.0</v>
      </c>
      <c r="IU39" s="1109">
        <v>4.0</v>
      </c>
      <c r="IV39" s="1109">
        <v>4.0</v>
      </c>
      <c r="IW39" s="1109">
        <v>6.0</v>
      </c>
      <c r="IX39" s="1109">
        <v>6.0</v>
      </c>
      <c r="IY39" s="1109">
        <v>6.0</v>
      </c>
      <c r="IZ39" s="1109">
        <v>6.0</v>
      </c>
      <c r="JA39" s="1109">
        <v>8.0</v>
      </c>
      <c r="JB39" s="1109">
        <v>8.0</v>
      </c>
      <c r="JC39" s="1109">
        <v>8.0</v>
      </c>
      <c r="JD39" s="1109">
        <v>8.0</v>
      </c>
      <c r="JE39" s="1109">
        <v>8.0</v>
      </c>
      <c r="JF39" s="1109">
        <v>8.0</v>
      </c>
      <c r="JG39" s="1109">
        <v>10.0</v>
      </c>
      <c r="JH39" s="1109">
        <v>10.0</v>
      </c>
      <c r="JI39" s="1109">
        <v>10.0</v>
      </c>
      <c r="JJ39" s="1109">
        <v>10.0</v>
      </c>
      <c r="JK39" s="1109">
        <v>14.0</v>
      </c>
      <c r="JL39" s="1109">
        <v>14.0</v>
      </c>
      <c r="JM39" s="1109">
        <v>14.0</v>
      </c>
      <c r="JN39" s="1109">
        <v>14.0</v>
      </c>
      <c r="JO39" s="1109">
        <v>14.0</v>
      </c>
      <c r="JP39" s="1109">
        <v>14.0</v>
      </c>
      <c r="JQ39" s="1109">
        <v>14.0</v>
      </c>
      <c r="JR39" s="1109">
        <v>16.0</v>
      </c>
      <c r="JS39" s="1109">
        <v>16.0</v>
      </c>
      <c r="JT39" s="1109">
        <v>16.0</v>
      </c>
      <c r="JU39" s="1109">
        <v>16.0</v>
      </c>
      <c r="JV39" s="1109">
        <v>16.0</v>
      </c>
      <c r="JW39" s="1109">
        <v>16.0</v>
      </c>
      <c r="JX39" s="1109">
        <v>16.0</v>
      </c>
      <c r="JY39" s="1111">
        <v>30.0</v>
      </c>
      <c r="JZ39" s="1109">
        <v>10.0</v>
      </c>
      <c r="KA39" s="1109">
        <v>6.0</v>
      </c>
      <c r="KB39" s="1109">
        <v>2.0</v>
      </c>
      <c r="KC39" s="1108">
        <v>0.0</v>
      </c>
      <c r="KD39" s="1108">
        <v>0.0</v>
      </c>
      <c r="KE39" s="1108">
        <v>0.0</v>
      </c>
    </row>
    <row r="40">
      <c r="A40" s="1112" t="s">
        <v>514</v>
      </c>
      <c r="B40" s="1101"/>
      <c r="C40" s="1102"/>
      <c r="D40" s="1102"/>
      <c r="E40" s="1102"/>
      <c r="F40" s="1102"/>
      <c r="G40" s="1102"/>
      <c r="H40" s="1102"/>
      <c r="I40" s="1102"/>
      <c r="J40" s="1102"/>
      <c r="K40" s="1102"/>
      <c r="L40" s="1102"/>
      <c r="M40" s="1103"/>
      <c r="N40" s="1104"/>
      <c r="O40" s="1103"/>
      <c r="P40" s="1104"/>
      <c r="Q40" s="1103"/>
      <c r="R40" s="1103"/>
      <c r="S40" s="1103"/>
      <c r="T40" s="1103"/>
      <c r="U40" s="1103"/>
      <c r="V40" s="1103"/>
      <c r="W40" s="1103"/>
      <c r="X40" s="1103"/>
      <c r="Y40" s="1103"/>
      <c r="Z40" s="1103"/>
      <c r="AA40" s="1103"/>
      <c r="AB40" s="1103"/>
      <c r="AC40" s="1103"/>
      <c r="AD40" s="1103"/>
      <c r="AE40" s="1103"/>
      <c r="AF40" s="1103"/>
      <c r="AG40" s="1103"/>
      <c r="AH40" s="1103"/>
      <c r="AI40" s="1103"/>
      <c r="AJ40" s="1103"/>
      <c r="AK40" s="1103"/>
      <c r="AL40" s="1103"/>
      <c r="AM40" s="1103"/>
      <c r="AN40" s="1103"/>
      <c r="AO40" s="1103"/>
      <c r="AP40" s="1103"/>
      <c r="AQ40" s="1103"/>
      <c r="AR40" s="1103"/>
      <c r="AS40" s="1105"/>
      <c r="AT40" s="1105"/>
      <c r="AU40" s="1105"/>
      <c r="AV40" s="1105"/>
      <c r="AW40" s="1105"/>
      <c r="AX40" s="1105"/>
      <c r="AY40" s="1105"/>
      <c r="AZ40" s="1105"/>
      <c r="BA40" s="1105"/>
      <c r="BB40" s="1105"/>
      <c r="BC40" s="1105"/>
      <c r="BD40" s="1105"/>
      <c r="BE40" s="1105"/>
      <c r="BF40" s="1105"/>
      <c r="BG40" s="1105"/>
      <c r="BH40" s="1105"/>
      <c r="BI40" s="1105"/>
      <c r="BJ40" s="1105"/>
      <c r="BK40" s="1105"/>
      <c r="BL40" s="1105"/>
      <c r="BM40" s="1105"/>
      <c r="BN40" s="1105"/>
      <c r="BO40" s="1105"/>
      <c r="BP40" s="1105"/>
      <c r="BQ40" s="1105"/>
      <c r="BR40" s="1105"/>
      <c r="BS40" s="1105"/>
      <c r="BT40" s="1105"/>
      <c r="BU40" s="1105"/>
      <c r="BV40" s="1105"/>
      <c r="BW40" s="1105"/>
      <c r="BX40" s="1105"/>
      <c r="BY40" s="1105"/>
      <c r="BZ40" s="1105"/>
      <c r="CA40" s="1103"/>
      <c r="CB40" s="1103"/>
      <c r="CC40" s="1103"/>
      <c r="CD40" s="1103"/>
      <c r="CE40" s="1103"/>
      <c r="CF40" s="1103"/>
      <c r="CG40" s="1103"/>
      <c r="CH40" s="1105"/>
      <c r="CI40" s="1105"/>
      <c r="CJ40" s="1105"/>
      <c r="CK40" s="1105"/>
      <c r="CL40" s="1105"/>
      <c r="CM40" s="1105"/>
      <c r="CN40" s="1105"/>
      <c r="CO40" s="1105"/>
      <c r="CP40" s="1105"/>
      <c r="CQ40" s="1105"/>
      <c r="CR40" s="1105"/>
      <c r="CS40" s="1105"/>
      <c r="CT40" s="1105"/>
      <c r="CU40" s="1105"/>
      <c r="CV40" s="1105"/>
      <c r="CW40" s="1105"/>
      <c r="CX40" s="1105"/>
      <c r="CY40" s="1105"/>
      <c r="CZ40" s="1105"/>
      <c r="DA40" s="1105"/>
      <c r="DB40" s="1105"/>
      <c r="DC40" s="1105"/>
      <c r="DD40" s="1105"/>
      <c r="DE40" s="1105"/>
      <c r="DF40" s="1105"/>
      <c r="DG40" s="1105"/>
      <c r="DH40" s="1105"/>
      <c r="DI40" s="1105"/>
      <c r="DJ40" s="1105"/>
      <c r="DK40" s="1105"/>
      <c r="DL40" s="1105"/>
      <c r="DM40" s="1105"/>
      <c r="DN40" s="1105"/>
      <c r="DO40" s="1105"/>
      <c r="DP40" s="1105"/>
      <c r="DQ40" s="1105"/>
      <c r="DR40" s="1105"/>
      <c r="DS40" s="1105"/>
      <c r="DT40" s="1105"/>
      <c r="DU40" s="1105"/>
      <c r="DV40" s="1103"/>
      <c r="DW40" s="1103"/>
      <c r="DX40" s="1103"/>
      <c r="DY40" s="1103"/>
      <c r="DZ40" s="1103"/>
      <c r="EA40" s="1103"/>
      <c r="EB40" s="1103"/>
      <c r="EC40" s="1103"/>
      <c r="ED40" s="1105"/>
      <c r="EE40" s="1105"/>
      <c r="EF40" s="1105"/>
      <c r="EG40" s="1105"/>
      <c r="EH40" s="1105"/>
      <c r="EI40" s="1105"/>
      <c r="EJ40" s="1105"/>
      <c r="EK40" s="1105"/>
      <c r="EL40" s="1105"/>
      <c r="EM40" s="1105"/>
      <c r="EN40" s="1105"/>
      <c r="EO40" s="1105"/>
      <c r="EP40" s="1105"/>
      <c r="EQ40" s="1105"/>
      <c r="ER40" s="1105"/>
      <c r="ES40" s="1105"/>
      <c r="ET40" s="1105"/>
      <c r="EU40" s="1105"/>
      <c r="EV40" s="1105"/>
      <c r="EW40" s="1105"/>
      <c r="EX40" s="1105"/>
      <c r="EY40" s="1105"/>
      <c r="EZ40" s="1105"/>
      <c r="FA40" s="1105"/>
      <c r="FB40" s="1105"/>
      <c r="FC40" s="1105"/>
      <c r="FD40" s="1105"/>
      <c r="FE40" s="1105"/>
      <c r="FF40" s="1105"/>
      <c r="FG40" s="1105"/>
      <c r="FH40" s="1105"/>
      <c r="FI40" s="1105"/>
      <c r="FJ40" s="1105"/>
      <c r="FK40" s="1105"/>
      <c r="FL40" s="1105"/>
      <c r="FM40" s="1103"/>
      <c r="FN40" s="1103"/>
      <c r="FO40" s="1103"/>
      <c r="FP40" s="1103"/>
      <c r="FQ40" s="1103"/>
      <c r="FR40" s="1103"/>
      <c r="FS40" s="1103"/>
      <c r="FT40" s="1103"/>
      <c r="FU40" s="1103"/>
      <c r="FV40" s="1103"/>
      <c r="FW40" s="1103"/>
      <c r="FX40" s="1103"/>
      <c r="FY40" s="1103"/>
      <c r="FZ40" s="1103"/>
      <c r="GA40" s="1105"/>
      <c r="GB40" s="1105"/>
      <c r="GC40" s="1105"/>
      <c r="GD40" s="1105"/>
      <c r="GE40" s="1105"/>
      <c r="GF40" s="1105"/>
      <c r="GG40" s="1105"/>
      <c r="GH40" s="1105"/>
      <c r="GI40" s="1105"/>
      <c r="GJ40" s="1105"/>
      <c r="GK40" s="1105"/>
      <c r="GL40" s="1105"/>
      <c r="GM40" s="1105"/>
      <c r="GN40" s="1105"/>
      <c r="GO40" s="1103"/>
      <c r="GP40" s="1103"/>
      <c r="GQ40" s="1103"/>
      <c r="GR40" s="1103"/>
      <c r="GS40" s="1103"/>
      <c r="GT40" s="1103"/>
      <c r="GU40" s="1103"/>
      <c r="GV40" s="1103"/>
      <c r="GW40" s="1103"/>
      <c r="GX40" s="1103"/>
      <c r="GY40" s="1103"/>
      <c r="GZ40" s="1103"/>
      <c r="HA40" s="1103"/>
      <c r="HB40" s="1103"/>
      <c r="HC40" s="1103"/>
      <c r="HD40" s="1103"/>
      <c r="HE40" s="1103"/>
      <c r="HF40" s="1103"/>
      <c r="HG40" s="1103"/>
      <c r="HH40" s="1103"/>
      <c r="HI40" s="1103"/>
      <c r="HJ40" s="1103"/>
      <c r="HK40" s="1103"/>
      <c r="HL40" s="1103"/>
      <c r="HM40" s="1103"/>
      <c r="HN40" s="1103"/>
      <c r="HO40" s="1103"/>
      <c r="HP40" s="1103"/>
      <c r="HQ40" s="1103"/>
      <c r="HR40" s="1103"/>
      <c r="HS40" s="1103"/>
      <c r="HT40" s="1103"/>
      <c r="HU40" s="1103"/>
      <c r="HV40" s="1103"/>
      <c r="HW40" s="1105"/>
      <c r="HX40" s="1105"/>
      <c r="HY40" s="1105"/>
      <c r="HZ40" s="1105"/>
      <c r="IA40" s="1105"/>
      <c r="IB40" s="1105"/>
      <c r="IC40" s="1105"/>
      <c r="ID40" s="1105"/>
      <c r="IE40" s="1105"/>
      <c r="IF40" s="1105"/>
      <c r="IG40" s="1105"/>
      <c r="IH40" s="1105"/>
      <c r="II40" s="1105"/>
      <c r="IJ40" s="1105"/>
      <c r="IK40" s="1105"/>
      <c r="IL40" s="1103"/>
      <c r="IM40" s="1103"/>
      <c r="IN40" s="1103"/>
      <c r="IO40" s="1103"/>
      <c r="IP40" s="1103"/>
      <c r="IQ40" s="1103"/>
      <c r="IR40" s="1103"/>
      <c r="IS40" s="1103"/>
      <c r="IT40" s="1103"/>
      <c r="IU40" s="1103"/>
      <c r="IV40" s="1103"/>
      <c r="IW40" s="1103"/>
      <c r="IX40" s="1103"/>
      <c r="IY40" s="1103"/>
      <c r="IZ40" s="1103"/>
      <c r="JA40" s="1103"/>
      <c r="JB40" s="1103"/>
      <c r="JC40" s="1103"/>
      <c r="JD40" s="1103"/>
      <c r="JE40" s="1103"/>
      <c r="JF40" s="1103"/>
      <c r="JG40" s="1103"/>
      <c r="JH40" s="1103"/>
      <c r="JI40" s="1103"/>
      <c r="JJ40" s="1103"/>
      <c r="JK40" s="1103"/>
      <c r="JL40" s="1103"/>
      <c r="JM40" s="1103"/>
      <c r="JN40" s="1103"/>
      <c r="JO40" s="1103"/>
      <c r="JP40" s="1103"/>
      <c r="JQ40" s="1103"/>
      <c r="JR40" s="1103"/>
      <c r="JS40" s="1105"/>
      <c r="JT40" s="1105"/>
      <c r="JU40" s="1105"/>
      <c r="JV40" s="1105"/>
      <c r="JW40" s="1105"/>
      <c r="JX40" s="1105"/>
      <c r="JY40" s="1105"/>
      <c r="JZ40" s="1105"/>
      <c r="KA40" s="1105"/>
      <c r="KB40" s="1105"/>
      <c r="KC40" s="1105"/>
      <c r="KD40" s="1105"/>
      <c r="KE40" s="1105"/>
    </row>
    <row r="41">
      <c r="A41" s="596" t="s">
        <v>515</v>
      </c>
      <c r="B41" s="1106"/>
      <c r="C41" s="1106" t="str">
        <f t="shared" ref="C41:C68" si="5">IFs(A$2=D$1,SUM(AF41:AY41),A$2=AZ$1,SUM(CA41:CU41),A$2=CV$1,sum(DV41:EQ41),A$2=ER$1,sum(FM41:GM41),A$2=GN$1,sum(GO41:II41),A$2=IJ$1,sum(IK41:KE41))</f>
        <v>#N/A</v>
      </c>
      <c r="D41" s="1107"/>
      <c r="E41" s="1107"/>
      <c r="F41" s="1107"/>
      <c r="G41" s="1107"/>
      <c r="H41" s="1107"/>
      <c r="I41" s="1107"/>
      <c r="J41" s="1107"/>
      <c r="K41" s="1107"/>
      <c r="L41" s="1108"/>
      <c r="M41" s="1108"/>
      <c r="N41" s="1108"/>
      <c r="O41" s="1108"/>
      <c r="P41" s="1108"/>
      <c r="Q41" s="1108"/>
      <c r="R41" s="1108"/>
      <c r="S41" s="1108"/>
      <c r="T41" s="1108"/>
      <c r="U41" s="1108"/>
      <c r="V41" s="1108"/>
      <c r="W41" s="1108"/>
      <c r="X41" s="1108"/>
      <c r="Y41" s="1108"/>
      <c r="Z41" s="1108"/>
      <c r="AA41" s="1108"/>
      <c r="AB41" s="1108"/>
      <c r="AC41" s="1108"/>
      <c r="AD41" s="1108"/>
      <c r="AE41" s="1108"/>
      <c r="AF41" s="1109">
        <v>2.0</v>
      </c>
      <c r="AG41" s="1109">
        <v>4.0</v>
      </c>
      <c r="AH41" s="1109">
        <v>4.0</v>
      </c>
      <c r="AI41" s="1109">
        <v>4.0</v>
      </c>
      <c r="AJ41" s="1109">
        <v>4.0</v>
      </c>
      <c r="AK41" s="1109">
        <v>4.0</v>
      </c>
      <c r="AL41" s="1109">
        <v>4.0</v>
      </c>
      <c r="AM41" s="1109">
        <v>6.0</v>
      </c>
      <c r="AN41" s="1109">
        <v>6.0</v>
      </c>
      <c r="AO41" s="1109">
        <v>6.0</v>
      </c>
      <c r="AP41" s="1109">
        <v>6.0</v>
      </c>
      <c r="AQ41" s="1109">
        <v>6.0</v>
      </c>
      <c r="AR41" s="1109">
        <v>6.0</v>
      </c>
      <c r="AS41" s="1111">
        <v>30.0</v>
      </c>
      <c r="AT41" s="1109">
        <v>2.0</v>
      </c>
      <c r="AU41" s="1109">
        <v>2.0</v>
      </c>
      <c r="AV41" s="1109">
        <v>2.0</v>
      </c>
      <c r="AW41" s="1109">
        <v>2.0</v>
      </c>
      <c r="AX41" s="1109">
        <v>1.0</v>
      </c>
      <c r="AY41" s="1109">
        <v>1.0</v>
      </c>
      <c r="AZ41" s="796"/>
      <c r="BA41" s="1108"/>
      <c r="BB41" s="1108"/>
      <c r="BC41" s="1108"/>
      <c r="BD41" s="1108"/>
      <c r="BE41" s="1108"/>
      <c r="BF41" s="1108"/>
      <c r="BG41" s="1108"/>
      <c r="BH41" s="1108"/>
      <c r="BI41" s="1108"/>
      <c r="BJ41" s="1108"/>
      <c r="BK41" s="1108"/>
      <c r="BL41" s="1108"/>
      <c r="BM41" s="1108"/>
      <c r="BN41" s="1108"/>
      <c r="BO41" s="1108"/>
      <c r="BP41" s="1108"/>
      <c r="BQ41" s="1108"/>
      <c r="BR41" s="1108"/>
      <c r="BS41" s="1108"/>
      <c r="BT41" s="1108"/>
      <c r="BU41" s="1108"/>
      <c r="BV41" s="1108"/>
      <c r="BW41" s="1108"/>
      <c r="BX41" s="1108"/>
      <c r="BY41" s="1108"/>
      <c r="BZ41" s="1108"/>
      <c r="CA41" s="1109">
        <v>2.0</v>
      </c>
      <c r="CB41" s="1109">
        <f t="shared" ref="CB41:CB43" si="6">AF41*1.5</f>
        <v>3</v>
      </c>
      <c r="CC41" s="1109">
        <v>6.0</v>
      </c>
      <c r="CD41" s="1109">
        <v>6.0</v>
      </c>
      <c r="CE41" s="1109">
        <v>7.0</v>
      </c>
      <c r="CF41" s="1109">
        <v>7.0</v>
      </c>
      <c r="CG41" s="1109">
        <v>7.0</v>
      </c>
      <c r="CH41" s="1109">
        <v>7.0</v>
      </c>
      <c r="CI41" s="1109">
        <v>8.0</v>
      </c>
      <c r="CJ41" s="1109">
        <v>8.0</v>
      </c>
      <c r="CK41" s="1109">
        <v>8.0</v>
      </c>
      <c r="CL41" s="1109">
        <v>8.0</v>
      </c>
      <c r="CM41" s="1109">
        <v>8.0</v>
      </c>
      <c r="CN41" s="1109">
        <v>8.0</v>
      </c>
      <c r="CO41" s="1111">
        <v>45.0</v>
      </c>
      <c r="CP41" s="1109">
        <v>4.0</v>
      </c>
      <c r="CQ41" s="1109">
        <f t="shared" ref="CQ41:CR41" si="4">AU41*1.5</f>
        <v>3</v>
      </c>
      <c r="CR41" s="1109">
        <f t="shared" si="4"/>
        <v>3</v>
      </c>
      <c r="CS41" s="1109">
        <v>2.0</v>
      </c>
      <c r="CT41" s="1109">
        <v>2.0</v>
      </c>
      <c r="CU41" s="1109">
        <v>2.0</v>
      </c>
      <c r="CV41" s="796"/>
      <c r="CW41" s="1108"/>
      <c r="CX41" s="1108"/>
      <c r="CY41" s="1108"/>
      <c r="CZ41" s="1108"/>
      <c r="DA41" s="1108"/>
      <c r="DB41" s="1108"/>
      <c r="DC41" s="1108"/>
      <c r="DD41" s="1108"/>
      <c r="DE41" s="1108"/>
      <c r="DF41" s="1108"/>
      <c r="DG41" s="1108"/>
      <c r="DH41" s="1108"/>
      <c r="DI41" s="1108"/>
      <c r="DJ41" s="1108"/>
      <c r="DK41" s="1108"/>
      <c r="DL41" s="1108"/>
      <c r="DM41" s="1108"/>
      <c r="DN41" s="1108"/>
      <c r="DO41" s="1108"/>
      <c r="DP41" s="1108"/>
      <c r="DQ41" s="1108"/>
      <c r="DR41" s="1108"/>
      <c r="DS41" s="1108"/>
      <c r="DT41" s="1108"/>
      <c r="DU41" s="1108"/>
      <c r="DV41" s="1109">
        <v>6.0</v>
      </c>
      <c r="DW41" s="1109">
        <v>6.0</v>
      </c>
      <c r="DX41" s="1109">
        <v>6.0</v>
      </c>
      <c r="DY41" s="1109">
        <v>20.0</v>
      </c>
      <c r="DZ41" s="1109">
        <v>20.0</v>
      </c>
      <c r="EA41" s="1109">
        <v>18.0</v>
      </c>
      <c r="EB41" s="1109">
        <v>18.0</v>
      </c>
      <c r="EC41" s="1109">
        <v>18.0</v>
      </c>
      <c r="ED41" s="1109">
        <v>18.0</v>
      </c>
      <c r="EE41" s="1109">
        <v>18.0</v>
      </c>
      <c r="EF41" s="1109">
        <v>18.0</v>
      </c>
      <c r="EG41" s="1109">
        <v>15.0</v>
      </c>
      <c r="EH41" s="1109">
        <v>15.0</v>
      </c>
      <c r="EI41" s="1109">
        <v>15.0</v>
      </c>
      <c r="EJ41" s="1109">
        <v>15.0</v>
      </c>
      <c r="EK41" s="1111">
        <v>50.0</v>
      </c>
      <c r="EL41" s="1109">
        <v>6.0</v>
      </c>
      <c r="EM41" s="1109">
        <v>6.0</v>
      </c>
      <c r="EN41" s="1109">
        <v>3.0</v>
      </c>
      <c r="EO41" s="1109">
        <v>3.0</v>
      </c>
      <c r="EP41" s="1109">
        <v>3.0</v>
      </c>
      <c r="EQ41" s="1109">
        <v>3.0</v>
      </c>
      <c r="ER41" s="796"/>
      <c r="ES41" s="1107"/>
      <c r="ET41" s="1107"/>
      <c r="EU41" s="1107"/>
      <c r="EV41" s="1107"/>
      <c r="EW41" s="1107"/>
      <c r="EX41" s="1107"/>
      <c r="EY41" s="1107"/>
      <c r="EZ41" s="1107"/>
      <c r="FA41" s="1107"/>
      <c r="FB41" s="1107"/>
      <c r="FC41" s="1107"/>
      <c r="FD41" s="1107"/>
      <c r="FE41" s="1107"/>
      <c r="FF41" s="1107"/>
      <c r="FG41" s="1107"/>
      <c r="FH41" s="1107"/>
      <c r="FI41" s="1107"/>
      <c r="FJ41" s="1107"/>
      <c r="FK41" s="1107"/>
      <c r="FL41" s="1107"/>
      <c r="FM41" s="1106">
        <v>3.0</v>
      </c>
      <c r="FN41" s="1109">
        <v>3.0</v>
      </c>
      <c r="FO41" s="1109">
        <v>5.0</v>
      </c>
      <c r="FP41" s="1109">
        <v>5.0</v>
      </c>
      <c r="FQ41" s="1109">
        <v>8.0</v>
      </c>
      <c r="FR41" s="1109">
        <v>8.0</v>
      </c>
      <c r="FS41" s="1109">
        <v>8.0</v>
      </c>
      <c r="FT41" s="1109">
        <v>8.0</v>
      </c>
      <c r="FU41" s="1109">
        <v>12.0</v>
      </c>
      <c r="FV41" s="1109">
        <v>12.0</v>
      </c>
      <c r="FW41" s="1109">
        <v>12.0</v>
      </c>
      <c r="FX41" s="1109">
        <v>12.0</v>
      </c>
      <c r="FY41" s="1109">
        <v>16.0</v>
      </c>
      <c r="FZ41" s="1109">
        <v>16.0</v>
      </c>
      <c r="GA41" s="1109">
        <v>16.0</v>
      </c>
      <c r="GB41" s="1109">
        <v>20.0</v>
      </c>
      <c r="GC41" s="1109">
        <v>20.0</v>
      </c>
      <c r="GD41" s="1109">
        <v>20.0</v>
      </c>
      <c r="GE41" s="1109">
        <v>25.0</v>
      </c>
      <c r="GF41" s="1109">
        <v>30.0</v>
      </c>
      <c r="GG41" s="1111">
        <v>60.0</v>
      </c>
      <c r="GH41" s="1109">
        <v>6.0</v>
      </c>
      <c r="GI41" s="1109">
        <v>6.0</v>
      </c>
      <c r="GJ41" s="1109">
        <v>5.0</v>
      </c>
      <c r="GK41" s="1109">
        <v>3.0</v>
      </c>
      <c r="GL41" s="1109">
        <v>2.0</v>
      </c>
      <c r="GM41" s="1109">
        <v>1.0</v>
      </c>
      <c r="GN41" s="796"/>
      <c r="GO41" s="1107">
        <v>0.0</v>
      </c>
      <c r="GP41" s="1108">
        <v>0.0</v>
      </c>
      <c r="GQ41" s="1108">
        <v>0.0</v>
      </c>
      <c r="GR41" s="1108">
        <v>0.0</v>
      </c>
      <c r="GS41" s="1109"/>
      <c r="GT41" s="1109"/>
      <c r="GU41" s="1109"/>
      <c r="GV41" s="1109"/>
      <c r="GW41" s="1109">
        <v>8.0</v>
      </c>
      <c r="GX41" s="1109">
        <v>8.0</v>
      </c>
      <c r="GY41" s="1109">
        <v>8.0</v>
      </c>
      <c r="GZ41" s="1109">
        <v>8.0</v>
      </c>
      <c r="HA41" s="1109">
        <v>8.0</v>
      </c>
      <c r="HB41" s="1109">
        <v>8.0</v>
      </c>
      <c r="HC41" s="1109">
        <v>8.0</v>
      </c>
      <c r="HD41" s="1109">
        <v>8.0</v>
      </c>
      <c r="HE41" s="1109">
        <v>10.0</v>
      </c>
      <c r="HF41" s="1109">
        <v>10.0</v>
      </c>
      <c r="HG41" s="1109">
        <v>10.0</v>
      </c>
      <c r="HH41" s="1109">
        <v>10.0</v>
      </c>
      <c r="HI41" s="1109">
        <v>10.0</v>
      </c>
      <c r="HJ41" s="1109">
        <v>10.0</v>
      </c>
      <c r="HK41" s="1109">
        <v>10.0</v>
      </c>
      <c r="HL41" s="1109">
        <v>10.0</v>
      </c>
      <c r="HM41" s="1109">
        <v>10.0</v>
      </c>
      <c r="HN41" s="1109">
        <v>10.0</v>
      </c>
      <c r="HO41" s="1109">
        <v>20.0</v>
      </c>
      <c r="HP41" s="1109">
        <v>20.0</v>
      </c>
      <c r="HQ41" s="1109">
        <v>20.0</v>
      </c>
      <c r="HR41" s="1109">
        <v>20.0</v>
      </c>
      <c r="HS41" s="1109">
        <v>20.0</v>
      </c>
      <c r="HT41" s="1109">
        <v>20.0</v>
      </c>
      <c r="HU41" s="1109">
        <v>30.0</v>
      </c>
      <c r="HV41" s="1109">
        <v>30.0</v>
      </c>
      <c r="HW41" s="1109">
        <v>30.0</v>
      </c>
      <c r="HX41" s="1109">
        <v>35.0</v>
      </c>
      <c r="HY41" s="1109">
        <v>35.0</v>
      </c>
      <c r="HZ41" s="1109">
        <v>40.0</v>
      </c>
      <c r="IA41" s="1109">
        <v>40.0</v>
      </c>
      <c r="IB41" s="1109">
        <v>40.0</v>
      </c>
      <c r="IC41" s="1111">
        <v>65.0</v>
      </c>
      <c r="ID41" s="1109">
        <v>30.0</v>
      </c>
      <c r="IE41" s="1109">
        <v>15.0</v>
      </c>
      <c r="IF41" s="1109">
        <v>10.0</v>
      </c>
      <c r="IG41" s="1109">
        <v>5.0</v>
      </c>
      <c r="IH41" s="1109">
        <v>5.0</v>
      </c>
      <c r="II41" s="1108"/>
      <c r="IJ41" s="796"/>
      <c r="IK41" s="1108"/>
      <c r="IL41" s="1108"/>
      <c r="IM41" s="1108"/>
      <c r="IN41" s="1108"/>
      <c r="IO41" s="1109"/>
      <c r="IP41" s="1109">
        <v>8.0</v>
      </c>
      <c r="IQ41" s="1109">
        <v>8.0</v>
      </c>
      <c r="IR41" s="1109">
        <v>8.0</v>
      </c>
      <c r="IS41" s="1109">
        <v>8.0</v>
      </c>
      <c r="IT41" s="1109">
        <v>8.0</v>
      </c>
      <c r="IU41" s="1109">
        <v>8.0</v>
      </c>
      <c r="IV41" s="1109">
        <v>8.0</v>
      </c>
      <c r="IW41" s="1109">
        <v>8.0</v>
      </c>
      <c r="IX41" s="1109">
        <v>8.0</v>
      </c>
      <c r="IY41" s="1109">
        <v>8.0</v>
      </c>
      <c r="IZ41" s="1109">
        <v>8.0</v>
      </c>
      <c r="JA41" s="1109">
        <v>10.0</v>
      </c>
      <c r="JB41" s="1109">
        <v>10.0</v>
      </c>
      <c r="JC41" s="1109">
        <v>10.0</v>
      </c>
      <c r="JD41" s="1109">
        <v>10.0</v>
      </c>
      <c r="JE41" s="1109">
        <v>10.0</v>
      </c>
      <c r="JF41" s="1109">
        <v>10.0</v>
      </c>
      <c r="JG41" s="1109">
        <v>10.0</v>
      </c>
      <c r="JH41" s="1109">
        <v>10.0</v>
      </c>
      <c r="JI41" s="1109">
        <v>10.0</v>
      </c>
      <c r="JJ41" s="1109">
        <v>10.0</v>
      </c>
      <c r="JK41" s="1109">
        <v>20.0</v>
      </c>
      <c r="JL41" s="1109">
        <v>20.0</v>
      </c>
      <c r="JM41" s="1109">
        <v>20.0</v>
      </c>
      <c r="JN41" s="1109">
        <v>20.0</v>
      </c>
      <c r="JO41" s="1109">
        <v>20.0</v>
      </c>
      <c r="JP41" s="1109">
        <v>20.0</v>
      </c>
      <c r="JQ41" s="1109">
        <v>30.0</v>
      </c>
      <c r="JR41" s="1109">
        <v>30.0</v>
      </c>
      <c r="JS41" s="1109">
        <v>30.0</v>
      </c>
      <c r="JT41" s="1109">
        <v>35.0</v>
      </c>
      <c r="JU41" s="1109">
        <v>35.0</v>
      </c>
      <c r="JV41" s="1109">
        <v>40.0</v>
      </c>
      <c r="JW41" s="1109">
        <v>40.0</v>
      </c>
      <c r="JX41" s="1109">
        <v>40.0</v>
      </c>
      <c r="JY41" s="1111">
        <v>65.0</v>
      </c>
      <c r="JZ41" s="1109">
        <v>30.0</v>
      </c>
      <c r="KA41" s="1109">
        <v>15.0</v>
      </c>
      <c r="KB41" s="1109">
        <v>10.0</v>
      </c>
      <c r="KC41" s="1109">
        <v>5.0</v>
      </c>
      <c r="KD41" s="1109">
        <v>5.0</v>
      </c>
      <c r="KE41" s="1108"/>
    </row>
    <row r="42">
      <c r="A42" s="595" t="s">
        <v>516</v>
      </c>
      <c r="B42" s="1106"/>
      <c r="C42" s="1106" t="str">
        <f t="shared" si="5"/>
        <v>#N/A</v>
      </c>
      <c r="D42" s="1107"/>
      <c r="E42" s="1107"/>
      <c r="F42" s="1107"/>
      <c r="G42" s="1107"/>
      <c r="H42" s="1107"/>
      <c r="I42" s="1107"/>
      <c r="J42" s="1107"/>
      <c r="K42" s="1107"/>
      <c r="L42" s="1108"/>
      <c r="M42" s="1108"/>
      <c r="N42" s="1108"/>
      <c r="O42" s="1108"/>
      <c r="P42" s="1108"/>
      <c r="Q42" s="1108"/>
      <c r="R42" s="1108"/>
      <c r="S42" s="1108"/>
      <c r="T42" s="1108"/>
      <c r="U42" s="1108"/>
      <c r="V42" s="1108"/>
      <c r="W42" s="1108"/>
      <c r="X42" s="1108"/>
      <c r="Y42" s="1108"/>
      <c r="Z42" s="1108"/>
      <c r="AA42" s="1108"/>
      <c r="AB42" s="1108"/>
      <c r="AC42" s="1108"/>
      <c r="AD42" s="1108"/>
      <c r="AE42" s="1108"/>
      <c r="AF42" s="1109">
        <v>2.0</v>
      </c>
      <c r="AG42" s="1109">
        <v>4.0</v>
      </c>
      <c r="AH42" s="1109">
        <v>4.0</v>
      </c>
      <c r="AI42" s="1109">
        <v>4.0</v>
      </c>
      <c r="AJ42" s="1109">
        <v>4.0</v>
      </c>
      <c r="AK42" s="1109">
        <v>4.0</v>
      </c>
      <c r="AL42" s="1109">
        <v>4.0</v>
      </c>
      <c r="AM42" s="1109">
        <v>6.0</v>
      </c>
      <c r="AN42" s="1109">
        <v>6.0</v>
      </c>
      <c r="AO42" s="1109">
        <v>6.0</v>
      </c>
      <c r="AP42" s="1109">
        <v>6.0</v>
      </c>
      <c r="AQ42" s="1109">
        <v>6.0</v>
      </c>
      <c r="AR42" s="1109">
        <v>6.0</v>
      </c>
      <c r="AS42" s="1111">
        <v>30.0</v>
      </c>
      <c r="AT42" s="1109">
        <v>2.0</v>
      </c>
      <c r="AU42" s="1109">
        <v>2.0</v>
      </c>
      <c r="AV42" s="1109">
        <v>2.0</v>
      </c>
      <c r="AW42" s="1109">
        <v>2.0</v>
      </c>
      <c r="AX42" s="1109">
        <v>1.0</v>
      </c>
      <c r="AY42" s="1109">
        <v>1.0</v>
      </c>
      <c r="AZ42" s="796"/>
      <c r="BA42" s="1108"/>
      <c r="BB42" s="1108"/>
      <c r="BC42" s="1108"/>
      <c r="BD42" s="1108"/>
      <c r="BE42" s="1108"/>
      <c r="BF42" s="1108"/>
      <c r="BG42" s="1108"/>
      <c r="BH42" s="1108"/>
      <c r="BI42" s="1108"/>
      <c r="BJ42" s="1108"/>
      <c r="BK42" s="1108"/>
      <c r="BL42" s="1108"/>
      <c r="BM42" s="1108"/>
      <c r="BN42" s="1108"/>
      <c r="BO42" s="1108"/>
      <c r="BP42" s="1108"/>
      <c r="BQ42" s="1108"/>
      <c r="BR42" s="1108"/>
      <c r="BS42" s="1108"/>
      <c r="BT42" s="1108"/>
      <c r="BU42" s="1108"/>
      <c r="BV42" s="1108"/>
      <c r="BW42" s="1108"/>
      <c r="BX42" s="1108"/>
      <c r="BY42" s="1108"/>
      <c r="BZ42" s="1108"/>
      <c r="CA42" s="1109">
        <v>2.0</v>
      </c>
      <c r="CB42" s="1109">
        <f t="shared" si="6"/>
        <v>3</v>
      </c>
      <c r="CC42" s="1109">
        <v>6.0</v>
      </c>
      <c r="CD42" s="1109">
        <v>6.0</v>
      </c>
      <c r="CE42" s="1109">
        <v>7.0</v>
      </c>
      <c r="CF42" s="1109">
        <v>7.0</v>
      </c>
      <c r="CG42" s="1109">
        <v>7.0</v>
      </c>
      <c r="CH42" s="1109">
        <v>7.0</v>
      </c>
      <c r="CI42" s="1109">
        <v>8.0</v>
      </c>
      <c r="CJ42" s="1109">
        <v>8.0</v>
      </c>
      <c r="CK42" s="1109">
        <v>8.0</v>
      </c>
      <c r="CL42" s="1109">
        <v>8.0</v>
      </c>
      <c r="CM42" s="1109">
        <v>8.0</v>
      </c>
      <c r="CN42" s="1109">
        <v>8.0</v>
      </c>
      <c r="CO42" s="1111">
        <v>45.0</v>
      </c>
      <c r="CP42" s="1109">
        <v>4.0</v>
      </c>
      <c r="CQ42" s="1109">
        <f t="shared" ref="CQ42:CR42" si="7">AU42*1.5</f>
        <v>3</v>
      </c>
      <c r="CR42" s="1109">
        <f t="shared" si="7"/>
        <v>3</v>
      </c>
      <c r="CS42" s="1109">
        <v>2.0</v>
      </c>
      <c r="CT42" s="1109">
        <v>2.0</v>
      </c>
      <c r="CU42" s="1109">
        <v>2.0</v>
      </c>
      <c r="CV42" s="796"/>
      <c r="CW42" s="1108"/>
      <c r="CX42" s="1108"/>
      <c r="CY42" s="1108"/>
      <c r="CZ42" s="1108"/>
      <c r="DA42" s="1108"/>
      <c r="DB42" s="1108"/>
      <c r="DC42" s="1108"/>
      <c r="DD42" s="1108"/>
      <c r="DE42" s="1108"/>
      <c r="DF42" s="1108"/>
      <c r="DG42" s="1108"/>
      <c r="DH42" s="1108"/>
      <c r="DI42" s="1108"/>
      <c r="DJ42" s="1108"/>
      <c r="DK42" s="1108"/>
      <c r="DL42" s="1108"/>
      <c r="DM42" s="1108"/>
      <c r="DN42" s="1108"/>
      <c r="DO42" s="1108"/>
      <c r="DP42" s="1108"/>
      <c r="DQ42" s="1108"/>
      <c r="DR42" s="1108"/>
      <c r="DS42" s="1108"/>
      <c r="DT42" s="1108"/>
      <c r="DU42" s="1108"/>
      <c r="DV42" s="1109">
        <v>6.0</v>
      </c>
      <c r="DW42" s="1109">
        <v>6.0</v>
      </c>
      <c r="DX42" s="1109">
        <v>6.0</v>
      </c>
      <c r="DY42" s="1109">
        <v>20.0</v>
      </c>
      <c r="DZ42" s="1109">
        <v>20.0</v>
      </c>
      <c r="EA42" s="1109">
        <v>18.0</v>
      </c>
      <c r="EB42" s="1109">
        <v>18.0</v>
      </c>
      <c r="EC42" s="1109">
        <v>18.0</v>
      </c>
      <c r="ED42" s="1109">
        <v>18.0</v>
      </c>
      <c r="EE42" s="1109">
        <v>18.0</v>
      </c>
      <c r="EF42" s="1109">
        <v>18.0</v>
      </c>
      <c r="EG42" s="1109">
        <v>15.0</v>
      </c>
      <c r="EH42" s="1109">
        <v>15.0</v>
      </c>
      <c r="EI42" s="1109">
        <v>15.0</v>
      </c>
      <c r="EJ42" s="1109">
        <v>15.0</v>
      </c>
      <c r="EK42" s="1111">
        <v>50.0</v>
      </c>
      <c r="EL42" s="1109">
        <v>6.0</v>
      </c>
      <c r="EM42" s="1109">
        <v>6.0</v>
      </c>
      <c r="EN42" s="1109">
        <v>3.0</v>
      </c>
      <c r="EO42" s="1109">
        <v>3.0</v>
      </c>
      <c r="EP42" s="1109">
        <v>3.0</v>
      </c>
      <c r="EQ42" s="1109">
        <v>3.0</v>
      </c>
      <c r="ER42" s="796"/>
      <c r="ES42" s="1107"/>
      <c r="ET42" s="1107"/>
      <c r="EU42" s="1107"/>
      <c r="EV42" s="1107"/>
      <c r="EW42" s="1107"/>
      <c r="EX42" s="1107"/>
      <c r="EY42" s="1107"/>
      <c r="EZ42" s="1107"/>
      <c r="FA42" s="1107"/>
      <c r="FB42" s="1107"/>
      <c r="FC42" s="1107"/>
      <c r="FD42" s="1107"/>
      <c r="FE42" s="1107"/>
      <c r="FF42" s="1107"/>
      <c r="FG42" s="1107"/>
      <c r="FH42" s="1107"/>
      <c r="FI42" s="1107"/>
      <c r="FJ42" s="1107"/>
      <c r="FK42" s="1107"/>
      <c r="FL42" s="1107"/>
      <c r="FM42" s="1106">
        <v>3.0</v>
      </c>
      <c r="FN42" s="1109">
        <v>3.0</v>
      </c>
      <c r="FO42" s="1109">
        <v>5.0</v>
      </c>
      <c r="FP42" s="1109">
        <v>5.0</v>
      </c>
      <c r="FQ42" s="1109">
        <v>8.0</v>
      </c>
      <c r="FR42" s="1109">
        <v>8.0</v>
      </c>
      <c r="FS42" s="1109">
        <v>8.0</v>
      </c>
      <c r="FT42" s="1109">
        <v>8.0</v>
      </c>
      <c r="FU42" s="1109">
        <v>12.0</v>
      </c>
      <c r="FV42" s="1109">
        <v>12.0</v>
      </c>
      <c r="FW42" s="1109">
        <v>12.0</v>
      </c>
      <c r="FX42" s="1109">
        <v>12.0</v>
      </c>
      <c r="FY42" s="1109">
        <v>16.0</v>
      </c>
      <c r="FZ42" s="1109">
        <v>16.0</v>
      </c>
      <c r="GA42" s="1109">
        <v>16.0</v>
      </c>
      <c r="GB42" s="1109">
        <v>20.0</v>
      </c>
      <c r="GC42" s="1109">
        <v>20.0</v>
      </c>
      <c r="GD42" s="1109">
        <v>20.0</v>
      </c>
      <c r="GE42" s="1109">
        <v>25.0</v>
      </c>
      <c r="GF42" s="1109">
        <v>30.0</v>
      </c>
      <c r="GG42" s="1111">
        <v>60.0</v>
      </c>
      <c r="GH42" s="1109">
        <v>6.0</v>
      </c>
      <c r="GI42" s="1109">
        <v>6.0</v>
      </c>
      <c r="GJ42" s="1109">
        <v>5.0</v>
      </c>
      <c r="GK42" s="1109">
        <v>3.0</v>
      </c>
      <c r="GL42" s="1109">
        <v>2.0</v>
      </c>
      <c r="GM42" s="1109">
        <v>1.0</v>
      </c>
      <c r="GN42" s="796"/>
      <c r="GO42" s="1107">
        <v>0.0</v>
      </c>
      <c r="GP42" s="1108">
        <v>0.0</v>
      </c>
      <c r="GQ42" s="1108">
        <v>0.0</v>
      </c>
      <c r="GR42" s="1108">
        <v>0.0</v>
      </c>
      <c r="GS42" s="1109"/>
      <c r="GT42" s="1109"/>
      <c r="GU42" s="1109"/>
      <c r="GV42" s="1109"/>
      <c r="GW42" s="1109">
        <v>8.0</v>
      </c>
      <c r="GX42" s="1109">
        <v>8.0</v>
      </c>
      <c r="GY42" s="1109">
        <v>8.0</v>
      </c>
      <c r="GZ42" s="1109">
        <v>8.0</v>
      </c>
      <c r="HA42" s="1109">
        <v>8.0</v>
      </c>
      <c r="HB42" s="1109">
        <v>8.0</v>
      </c>
      <c r="HC42" s="1109">
        <v>8.0</v>
      </c>
      <c r="HD42" s="1109">
        <v>8.0</v>
      </c>
      <c r="HE42" s="1109">
        <v>10.0</v>
      </c>
      <c r="HF42" s="1109">
        <v>10.0</v>
      </c>
      <c r="HG42" s="1109">
        <v>10.0</v>
      </c>
      <c r="HH42" s="1109">
        <v>10.0</v>
      </c>
      <c r="HI42" s="1109">
        <v>10.0</v>
      </c>
      <c r="HJ42" s="1109">
        <v>10.0</v>
      </c>
      <c r="HK42" s="1109">
        <v>10.0</v>
      </c>
      <c r="HL42" s="1109">
        <v>10.0</v>
      </c>
      <c r="HM42" s="1109">
        <v>10.0</v>
      </c>
      <c r="HN42" s="1109">
        <v>10.0</v>
      </c>
      <c r="HO42" s="1109">
        <v>20.0</v>
      </c>
      <c r="HP42" s="1109">
        <v>20.0</v>
      </c>
      <c r="HQ42" s="1109">
        <v>20.0</v>
      </c>
      <c r="HR42" s="1109">
        <v>20.0</v>
      </c>
      <c r="HS42" s="1109">
        <v>20.0</v>
      </c>
      <c r="HT42" s="1109">
        <v>20.0</v>
      </c>
      <c r="HU42" s="1109">
        <v>30.0</v>
      </c>
      <c r="HV42" s="1109">
        <v>30.0</v>
      </c>
      <c r="HW42" s="1109">
        <v>30.0</v>
      </c>
      <c r="HX42" s="1109">
        <v>35.0</v>
      </c>
      <c r="HY42" s="1109">
        <v>35.0</v>
      </c>
      <c r="HZ42" s="1109">
        <v>40.0</v>
      </c>
      <c r="IA42" s="1109">
        <v>40.0</v>
      </c>
      <c r="IB42" s="1109">
        <v>40.0</v>
      </c>
      <c r="IC42" s="1111">
        <v>65.0</v>
      </c>
      <c r="ID42" s="1109">
        <v>30.0</v>
      </c>
      <c r="IE42" s="1109">
        <v>15.0</v>
      </c>
      <c r="IF42" s="1109">
        <v>10.0</v>
      </c>
      <c r="IG42" s="1109">
        <v>5.0</v>
      </c>
      <c r="IH42" s="1109">
        <v>5.0</v>
      </c>
      <c r="II42" s="1108"/>
      <c r="IJ42" s="796"/>
      <c r="IK42" s="1108"/>
      <c r="IL42" s="1108"/>
      <c r="IM42" s="1108"/>
      <c r="IN42" s="1108"/>
      <c r="IO42" s="1109"/>
      <c r="IP42" s="1109">
        <v>8.0</v>
      </c>
      <c r="IQ42" s="1109">
        <v>8.0</v>
      </c>
      <c r="IR42" s="1109">
        <v>8.0</v>
      </c>
      <c r="IS42" s="1109">
        <v>8.0</v>
      </c>
      <c r="IT42" s="1109">
        <v>8.0</v>
      </c>
      <c r="IU42" s="1109">
        <v>8.0</v>
      </c>
      <c r="IV42" s="1109">
        <v>8.0</v>
      </c>
      <c r="IW42" s="1109">
        <v>8.0</v>
      </c>
      <c r="IX42" s="1109">
        <v>8.0</v>
      </c>
      <c r="IY42" s="1109">
        <v>8.0</v>
      </c>
      <c r="IZ42" s="1109">
        <v>8.0</v>
      </c>
      <c r="JA42" s="1109">
        <v>10.0</v>
      </c>
      <c r="JB42" s="1109">
        <v>10.0</v>
      </c>
      <c r="JC42" s="1109">
        <v>10.0</v>
      </c>
      <c r="JD42" s="1109">
        <v>10.0</v>
      </c>
      <c r="JE42" s="1109">
        <v>10.0</v>
      </c>
      <c r="JF42" s="1109">
        <v>10.0</v>
      </c>
      <c r="JG42" s="1109">
        <v>10.0</v>
      </c>
      <c r="JH42" s="1109">
        <v>10.0</v>
      </c>
      <c r="JI42" s="1109">
        <v>10.0</v>
      </c>
      <c r="JJ42" s="1109">
        <v>10.0</v>
      </c>
      <c r="JK42" s="1109">
        <v>20.0</v>
      </c>
      <c r="JL42" s="1109">
        <v>20.0</v>
      </c>
      <c r="JM42" s="1109">
        <v>20.0</v>
      </c>
      <c r="JN42" s="1109">
        <v>20.0</v>
      </c>
      <c r="JO42" s="1109">
        <v>20.0</v>
      </c>
      <c r="JP42" s="1109">
        <v>20.0</v>
      </c>
      <c r="JQ42" s="1109">
        <v>30.0</v>
      </c>
      <c r="JR42" s="1109">
        <v>30.0</v>
      </c>
      <c r="JS42" s="1109">
        <v>30.0</v>
      </c>
      <c r="JT42" s="1109">
        <v>35.0</v>
      </c>
      <c r="JU42" s="1109">
        <v>35.0</v>
      </c>
      <c r="JV42" s="1109">
        <v>40.0</v>
      </c>
      <c r="JW42" s="1109">
        <v>40.0</v>
      </c>
      <c r="JX42" s="1109">
        <v>40.0</v>
      </c>
      <c r="JY42" s="1111">
        <v>65.0</v>
      </c>
      <c r="JZ42" s="1109">
        <v>30.0</v>
      </c>
      <c r="KA42" s="1109">
        <v>15.0</v>
      </c>
      <c r="KB42" s="1109">
        <v>10.0</v>
      </c>
      <c r="KC42" s="1109">
        <v>5.0</v>
      </c>
      <c r="KD42" s="1109">
        <v>5.0</v>
      </c>
      <c r="KE42" s="1108"/>
    </row>
    <row r="43">
      <c r="A43" s="716" t="s">
        <v>517</v>
      </c>
      <c r="B43" s="1106"/>
      <c r="C43" s="1106" t="str">
        <f t="shared" si="5"/>
        <v>#N/A</v>
      </c>
      <c r="D43" s="1117"/>
      <c r="E43" s="1117"/>
      <c r="F43" s="1117"/>
      <c r="G43" s="1117"/>
      <c r="H43" s="1117"/>
      <c r="I43" s="1117"/>
      <c r="J43" s="1117"/>
      <c r="K43" s="1117"/>
      <c r="L43" s="1117"/>
      <c r="M43" s="1117"/>
      <c r="N43" s="1117"/>
      <c r="O43" s="1117"/>
      <c r="P43" s="1117"/>
      <c r="Q43" s="1117"/>
      <c r="R43" s="1117"/>
      <c r="S43" s="1117"/>
      <c r="T43" s="1117"/>
      <c r="U43" s="1117"/>
      <c r="V43" s="1117"/>
      <c r="W43" s="1117"/>
      <c r="X43" s="1117"/>
      <c r="Y43" s="1117"/>
      <c r="Z43" s="1117"/>
      <c r="AA43" s="1117"/>
      <c r="AB43" s="1117"/>
      <c r="AC43" s="1117"/>
      <c r="AD43" s="1117"/>
      <c r="AE43" s="1117"/>
      <c r="AF43" s="1118">
        <v>2.0</v>
      </c>
      <c r="AG43" s="1119">
        <v>4.0</v>
      </c>
      <c r="AH43" s="1119">
        <v>4.0</v>
      </c>
      <c r="AI43" s="1119">
        <v>4.0</v>
      </c>
      <c r="AJ43" s="1119">
        <v>4.0</v>
      </c>
      <c r="AK43" s="1119">
        <v>4.0</v>
      </c>
      <c r="AL43" s="1119">
        <v>4.0</v>
      </c>
      <c r="AM43" s="1118">
        <v>6.0</v>
      </c>
      <c r="AN43" s="1118">
        <v>6.0</v>
      </c>
      <c r="AO43" s="1118">
        <v>6.0</v>
      </c>
      <c r="AP43" s="1118">
        <v>6.0</v>
      </c>
      <c r="AQ43" s="1118">
        <v>6.0</v>
      </c>
      <c r="AR43" s="1118">
        <v>6.0</v>
      </c>
      <c r="AS43" s="1120">
        <v>30.0</v>
      </c>
      <c r="AT43" s="1118">
        <v>2.0</v>
      </c>
      <c r="AU43" s="1118">
        <v>2.0</v>
      </c>
      <c r="AV43" s="1118">
        <v>2.0</v>
      </c>
      <c r="AW43" s="1118">
        <v>2.0</v>
      </c>
      <c r="AX43" s="1118">
        <v>1.0</v>
      </c>
      <c r="AY43" s="1118">
        <v>1.0</v>
      </c>
      <c r="AZ43" s="1121"/>
      <c r="BA43" s="1122"/>
      <c r="BB43" s="1122"/>
      <c r="BC43" s="1122"/>
      <c r="BD43" s="1122"/>
      <c r="BE43" s="1122"/>
      <c r="BF43" s="1122"/>
      <c r="BG43" s="1122"/>
      <c r="BH43" s="1122"/>
      <c r="BI43" s="1122"/>
      <c r="BJ43" s="1122"/>
      <c r="BK43" s="1122"/>
      <c r="BL43" s="1122"/>
      <c r="BM43" s="1122"/>
      <c r="BN43" s="1122"/>
      <c r="BO43" s="1122"/>
      <c r="BP43" s="1122"/>
      <c r="BQ43" s="1122"/>
      <c r="BR43" s="1122"/>
      <c r="BS43" s="1122"/>
      <c r="BT43" s="1122"/>
      <c r="BU43" s="1122"/>
      <c r="BV43" s="1122"/>
      <c r="BW43" s="1122"/>
      <c r="BX43" s="1122"/>
      <c r="BY43" s="1122"/>
      <c r="BZ43" s="1122"/>
      <c r="CA43" s="1118">
        <v>2.0</v>
      </c>
      <c r="CB43" s="1118">
        <f t="shared" si="6"/>
        <v>3</v>
      </c>
      <c r="CC43" s="1118">
        <v>6.0</v>
      </c>
      <c r="CD43" s="1118">
        <v>6.0</v>
      </c>
      <c r="CE43" s="1118">
        <v>7.0</v>
      </c>
      <c r="CF43" s="1118">
        <v>7.0</v>
      </c>
      <c r="CG43" s="1118">
        <v>7.0</v>
      </c>
      <c r="CH43" s="1118">
        <v>7.0</v>
      </c>
      <c r="CI43" s="1118">
        <v>8.0</v>
      </c>
      <c r="CJ43" s="1118">
        <v>8.0</v>
      </c>
      <c r="CK43" s="1118">
        <v>8.0</v>
      </c>
      <c r="CL43" s="1118">
        <v>8.0</v>
      </c>
      <c r="CM43" s="1118">
        <v>8.0</v>
      </c>
      <c r="CN43" s="1118">
        <v>8.0</v>
      </c>
      <c r="CO43" s="1120">
        <v>45.0</v>
      </c>
      <c r="CP43" s="1118">
        <v>4.0</v>
      </c>
      <c r="CQ43" s="1118">
        <f t="shared" ref="CQ43:CR43" si="8">AU43*1.5</f>
        <v>3</v>
      </c>
      <c r="CR43" s="1118">
        <f t="shared" si="8"/>
        <v>3</v>
      </c>
      <c r="CS43" s="1118">
        <v>2.0</v>
      </c>
      <c r="CT43" s="1119">
        <v>2.0</v>
      </c>
      <c r="CU43" s="1119">
        <v>2.0</v>
      </c>
      <c r="CV43" s="1121"/>
      <c r="CW43" s="1122"/>
      <c r="CX43" s="1122"/>
      <c r="CY43" s="1122"/>
      <c r="CZ43" s="1122"/>
      <c r="DA43" s="1122"/>
      <c r="DB43" s="1122"/>
      <c r="DC43" s="1122"/>
      <c r="DD43" s="1122"/>
      <c r="DE43" s="1122"/>
      <c r="DF43" s="1122"/>
      <c r="DG43" s="1122"/>
      <c r="DH43" s="1122"/>
      <c r="DI43" s="1122"/>
      <c r="DJ43" s="1122"/>
      <c r="DK43" s="1122"/>
      <c r="DL43" s="1122"/>
      <c r="DM43" s="1122"/>
      <c r="DN43" s="1122"/>
      <c r="DO43" s="1122"/>
      <c r="DP43" s="1122"/>
      <c r="DQ43" s="1122"/>
      <c r="DR43" s="1122"/>
      <c r="DS43" s="1122"/>
      <c r="DT43" s="1122"/>
      <c r="DU43" s="1122"/>
      <c r="DV43" s="1118">
        <v>20.0</v>
      </c>
      <c r="DW43" s="1118">
        <v>30.0</v>
      </c>
      <c r="DX43" s="1118">
        <v>30.0</v>
      </c>
      <c r="DY43" s="1118">
        <v>30.0</v>
      </c>
      <c r="DZ43" s="1118">
        <v>35.0</v>
      </c>
      <c r="EA43" s="1118">
        <v>35.0</v>
      </c>
      <c r="EB43" s="1118">
        <v>40.0</v>
      </c>
      <c r="EC43" s="1118">
        <v>40.0</v>
      </c>
      <c r="ED43" s="1118">
        <v>40.0</v>
      </c>
      <c r="EE43" s="1118">
        <v>65.0</v>
      </c>
      <c r="EF43" s="1118">
        <v>30.0</v>
      </c>
      <c r="EG43" s="1118">
        <v>15.0</v>
      </c>
      <c r="EH43" s="1118">
        <v>10.0</v>
      </c>
      <c r="EI43" s="1118">
        <v>5.0</v>
      </c>
      <c r="EJ43" s="1118">
        <v>5.0</v>
      </c>
      <c r="EK43" s="1123">
        <v>50.0</v>
      </c>
      <c r="EL43" s="1119">
        <v>6.0</v>
      </c>
      <c r="EM43" s="1119">
        <v>6.0</v>
      </c>
      <c r="EN43" s="1119">
        <v>3.0</v>
      </c>
      <c r="EO43" s="1119">
        <v>3.0</v>
      </c>
      <c r="EP43" s="1119">
        <v>3.0</v>
      </c>
      <c r="EQ43" s="1119">
        <v>3.0</v>
      </c>
      <c r="ER43" s="1124"/>
      <c r="ES43" s="1122"/>
      <c r="ET43" s="1122"/>
      <c r="EU43" s="1122"/>
      <c r="EV43" s="1122"/>
      <c r="EW43" s="1122"/>
      <c r="EX43" s="1122"/>
      <c r="EY43" s="1122"/>
      <c r="EZ43" s="1122"/>
      <c r="FA43" s="1122"/>
      <c r="FB43" s="1122"/>
      <c r="FC43" s="1122"/>
      <c r="FD43" s="1122"/>
      <c r="FE43" s="1122"/>
      <c r="FF43" s="1122"/>
      <c r="FG43" s="1122"/>
      <c r="FH43" s="1122"/>
      <c r="FI43" s="1122"/>
      <c r="FJ43" s="1122"/>
      <c r="FK43" s="1122"/>
      <c r="FL43" s="1122"/>
      <c r="FM43" s="1119">
        <v>3.0</v>
      </c>
      <c r="FN43" s="1119">
        <v>3.0</v>
      </c>
      <c r="FO43" s="1119">
        <v>5.0</v>
      </c>
      <c r="FP43" s="1119">
        <v>5.0</v>
      </c>
      <c r="FQ43" s="1119">
        <v>8.0</v>
      </c>
      <c r="FR43" s="1119">
        <v>8.0</v>
      </c>
      <c r="FS43" s="1119">
        <v>8.0</v>
      </c>
      <c r="FT43" s="1119">
        <v>8.0</v>
      </c>
      <c r="FU43" s="1119">
        <v>12.0</v>
      </c>
      <c r="FV43" s="1119">
        <v>12.0</v>
      </c>
      <c r="FW43" s="1119">
        <v>12.0</v>
      </c>
      <c r="FX43" s="1119">
        <v>12.0</v>
      </c>
      <c r="FY43" s="1119">
        <v>16.0</v>
      </c>
      <c r="FZ43" s="1119">
        <v>16.0</v>
      </c>
      <c r="GA43" s="1119">
        <v>16.0</v>
      </c>
      <c r="GB43" s="1119">
        <v>20.0</v>
      </c>
      <c r="GC43" s="1119">
        <v>20.0</v>
      </c>
      <c r="GD43" s="1119">
        <v>20.0</v>
      </c>
      <c r="GE43" s="1119">
        <v>25.0</v>
      </c>
      <c r="GF43" s="1119">
        <v>30.0</v>
      </c>
      <c r="GG43" s="1123">
        <v>60.0</v>
      </c>
      <c r="GH43" s="1119">
        <v>6.0</v>
      </c>
      <c r="GI43" s="1119">
        <v>6.0</v>
      </c>
      <c r="GJ43" s="1119">
        <v>5.0</v>
      </c>
      <c r="GK43" s="1119">
        <v>3.0</v>
      </c>
      <c r="GL43" s="1119">
        <v>2.0</v>
      </c>
      <c r="GM43" s="1119">
        <v>1.0</v>
      </c>
      <c r="GN43" s="1124"/>
      <c r="GO43" s="1125">
        <v>0.0</v>
      </c>
      <c r="GP43" s="1125">
        <v>0.0</v>
      </c>
      <c r="GQ43" s="1125">
        <v>0.0</v>
      </c>
      <c r="GR43" s="1125">
        <v>0.0</v>
      </c>
      <c r="GS43" s="1126"/>
      <c r="GT43" s="1126"/>
      <c r="GU43" s="1126"/>
      <c r="GV43" s="1126"/>
      <c r="GW43" s="1118">
        <v>8.0</v>
      </c>
      <c r="GX43" s="1118">
        <v>8.0</v>
      </c>
      <c r="GY43" s="1118">
        <v>8.0</v>
      </c>
      <c r="GZ43" s="1118">
        <v>8.0</v>
      </c>
      <c r="HA43" s="1118">
        <v>8.0</v>
      </c>
      <c r="HB43" s="1118">
        <v>8.0</v>
      </c>
      <c r="HC43" s="1118">
        <v>8.0</v>
      </c>
      <c r="HD43" s="1118">
        <v>8.0</v>
      </c>
      <c r="HE43" s="1118">
        <v>10.0</v>
      </c>
      <c r="HF43" s="1118">
        <v>10.0</v>
      </c>
      <c r="HG43" s="1118">
        <v>10.0</v>
      </c>
      <c r="HH43" s="1118">
        <v>10.0</v>
      </c>
      <c r="HI43" s="1118">
        <v>10.0</v>
      </c>
      <c r="HJ43" s="1118">
        <v>10.0</v>
      </c>
      <c r="HK43" s="1118">
        <v>10.0</v>
      </c>
      <c r="HL43" s="1118">
        <v>10.0</v>
      </c>
      <c r="HM43" s="1118">
        <v>10.0</v>
      </c>
      <c r="HN43" s="1118">
        <v>10.0</v>
      </c>
      <c r="HO43" s="1118">
        <v>20.0</v>
      </c>
      <c r="HP43" s="1118">
        <v>20.0</v>
      </c>
      <c r="HQ43" s="1118">
        <v>20.0</v>
      </c>
      <c r="HR43" s="1118">
        <v>20.0</v>
      </c>
      <c r="HS43" s="1118">
        <v>20.0</v>
      </c>
      <c r="HT43" s="1118">
        <v>20.0</v>
      </c>
      <c r="HU43" s="1118">
        <v>30.0</v>
      </c>
      <c r="HV43" s="1118">
        <v>30.0</v>
      </c>
      <c r="HW43" s="1118">
        <v>30.0</v>
      </c>
      <c r="HX43" s="1118">
        <v>35.0</v>
      </c>
      <c r="HY43" s="1118">
        <v>35.0</v>
      </c>
      <c r="HZ43" s="1118">
        <v>40.0</v>
      </c>
      <c r="IA43" s="1118">
        <v>40.0</v>
      </c>
      <c r="IB43" s="1118">
        <v>40.0</v>
      </c>
      <c r="IC43" s="1120">
        <v>65.0</v>
      </c>
      <c r="ID43" s="1118">
        <v>30.0</v>
      </c>
      <c r="IE43" s="1118">
        <v>15.0</v>
      </c>
      <c r="IF43" s="1118">
        <v>10.0</v>
      </c>
      <c r="IG43" s="1118">
        <v>5.0</v>
      </c>
      <c r="IH43" s="1118">
        <v>5.0</v>
      </c>
      <c r="II43" s="1122"/>
      <c r="IJ43" s="1121"/>
      <c r="IK43" s="1122"/>
      <c r="IL43" s="1122"/>
      <c r="IM43" s="1122"/>
      <c r="IN43" s="1122"/>
      <c r="IO43" s="1118">
        <v>8.0</v>
      </c>
      <c r="IP43" s="1118">
        <v>8.0</v>
      </c>
      <c r="IQ43" s="1118">
        <v>8.0</v>
      </c>
      <c r="IR43" s="1118">
        <v>8.0</v>
      </c>
      <c r="IS43" s="1118">
        <v>8.0</v>
      </c>
      <c r="IT43" s="1118">
        <v>8.0</v>
      </c>
      <c r="IU43" s="1118">
        <v>8.0</v>
      </c>
      <c r="IV43" s="1118">
        <v>8.0</v>
      </c>
      <c r="IW43" s="1118">
        <v>8.0</v>
      </c>
      <c r="IX43" s="1118">
        <v>8.0</v>
      </c>
      <c r="IY43" s="1118">
        <v>8.0</v>
      </c>
      <c r="IZ43" s="1118">
        <v>8.0</v>
      </c>
      <c r="JA43" s="1118">
        <v>10.0</v>
      </c>
      <c r="JB43" s="1118">
        <v>10.0</v>
      </c>
      <c r="JC43" s="1118">
        <v>10.0</v>
      </c>
      <c r="JD43" s="1118">
        <v>10.0</v>
      </c>
      <c r="JE43" s="1118">
        <v>10.0</v>
      </c>
      <c r="JF43" s="1118">
        <v>10.0</v>
      </c>
      <c r="JG43" s="1118">
        <v>10.0</v>
      </c>
      <c r="JH43" s="1118">
        <v>10.0</v>
      </c>
      <c r="JI43" s="1118">
        <v>10.0</v>
      </c>
      <c r="JJ43" s="1118">
        <v>10.0</v>
      </c>
      <c r="JK43" s="1118">
        <v>20.0</v>
      </c>
      <c r="JL43" s="1118">
        <v>20.0</v>
      </c>
      <c r="JM43" s="1118">
        <v>20.0</v>
      </c>
      <c r="JN43" s="1118">
        <v>20.0</v>
      </c>
      <c r="JO43" s="1118">
        <v>20.0</v>
      </c>
      <c r="JP43" s="1118">
        <v>20.0</v>
      </c>
      <c r="JQ43" s="1118">
        <v>30.0</v>
      </c>
      <c r="JR43" s="1118">
        <v>30.0</v>
      </c>
      <c r="JS43" s="1118">
        <v>30.0</v>
      </c>
      <c r="JT43" s="1118">
        <v>35.0</v>
      </c>
      <c r="JU43" s="1118">
        <v>35.0</v>
      </c>
      <c r="JV43" s="1118">
        <v>40.0</v>
      </c>
      <c r="JW43" s="1118">
        <v>40.0</v>
      </c>
      <c r="JX43" s="1118">
        <v>40.0</v>
      </c>
      <c r="JY43" s="1120">
        <v>65.0</v>
      </c>
      <c r="JZ43" s="1118">
        <v>30.0</v>
      </c>
      <c r="KA43" s="1118">
        <v>15.0</v>
      </c>
      <c r="KB43" s="1118">
        <v>10.0</v>
      </c>
      <c r="KC43" s="1118">
        <v>5.0</v>
      </c>
      <c r="KD43" s="1118">
        <v>5.0</v>
      </c>
      <c r="KE43" s="1122"/>
    </row>
    <row r="44">
      <c r="A44" s="595" t="s">
        <v>518</v>
      </c>
      <c r="B44" s="1106"/>
      <c r="C44" s="1106" t="str">
        <f t="shared" si="5"/>
        <v>#N/A</v>
      </c>
      <c r="D44" s="1107"/>
      <c r="E44" s="1107"/>
      <c r="F44" s="1107"/>
      <c r="G44" s="1107"/>
      <c r="H44" s="1107"/>
      <c r="I44" s="1107"/>
      <c r="J44" s="1107"/>
      <c r="K44" s="1107"/>
      <c r="L44" s="1108"/>
      <c r="M44" s="1108"/>
      <c r="N44" s="1108"/>
      <c r="O44" s="1108"/>
      <c r="P44" s="1108"/>
      <c r="Q44" s="1108"/>
      <c r="R44" s="1108"/>
      <c r="S44" s="1108"/>
      <c r="T44" s="1108"/>
      <c r="U44" s="1108"/>
      <c r="V44" s="1108"/>
      <c r="W44" s="1108"/>
      <c r="X44" s="1108"/>
      <c r="Y44" s="1108"/>
      <c r="Z44" s="1108"/>
      <c r="AA44" s="1108"/>
      <c r="AB44" s="1108"/>
      <c r="AC44" s="1108"/>
      <c r="AD44" s="1108"/>
      <c r="AE44" s="1108"/>
      <c r="AF44" s="1108">
        <v>0.0</v>
      </c>
      <c r="AG44" s="1109">
        <v>2.0</v>
      </c>
      <c r="AH44" s="1109">
        <v>4.0</v>
      </c>
      <c r="AI44" s="1108">
        <v>6.0</v>
      </c>
      <c r="AJ44" s="1108">
        <v>6.0</v>
      </c>
      <c r="AK44" s="1109">
        <v>8.0</v>
      </c>
      <c r="AL44" s="1109">
        <v>8.0</v>
      </c>
      <c r="AM44" s="1109">
        <v>8.0</v>
      </c>
      <c r="AN44" s="1109">
        <v>8.0</v>
      </c>
      <c r="AO44" s="1108">
        <v>15.0</v>
      </c>
      <c r="AP44" s="1108">
        <v>15.0</v>
      </c>
      <c r="AQ44" s="1108">
        <v>15.0</v>
      </c>
      <c r="AR44" s="1108">
        <v>15.0</v>
      </c>
      <c r="AS44" s="1110">
        <v>30.0</v>
      </c>
      <c r="AT44" s="1108">
        <v>6.0</v>
      </c>
      <c r="AU44" s="1108">
        <v>3.0</v>
      </c>
      <c r="AV44" s="1108">
        <v>3.0</v>
      </c>
      <c r="AW44" s="1108">
        <v>0.0</v>
      </c>
      <c r="AX44" s="1108">
        <v>0.0</v>
      </c>
      <c r="AY44" s="1108">
        <v>0.0</v>
      </c>
      <c r="AZ44" s="796"/>
      <c r="BA44" s="1108"/>
      <c r="BB44" s="1108"/>
      <c r="BC44" s="1108"/>
      <c r="BD44" s="1108"/>
      <c r="BE44" s="1108"/>
      <c r="BF44" s="1108"/>
      <c r="BG44" s="1108"/>
      <c r="BH44" s="1108"/>
      <c r="BI44" s="1108"/>
      <c r="BJ44" s="1108"/>
      <c r="BK44" s="1108"/>
      <c r="BL44" s="1108"/>
      <c r="BM44" s="1108"/>
      <c r="BN44" s="1108"/>
      <c r="BO44" s="1108"/>
      <c r="BP44" s="1108"/>
      <c r="BQ44" s="1108"/>
      <c r="BR44" s="1108"/>
      <c r="BS44" s="1108"/>
      <c r="BT44" s="1108"/>
      <c r="BU44" s="1108"/>
      <c r="BV44" s="1108"/>
      <c r="BW44" s="1108"/>
      <c r="BX44" s="1108"/>
      <c r="BY44" s="1108"/>
      <c r="BZ44" s="1108"/>
      <c r="CA44" s="1108">
        <v>0.0</v>
      </c>
      <c r="CB44" s="1109">
        <v>4.0</v>
      </c>
      <c r="CC44" s="1109">
        <v>11.0</v>
      </c>
      <c r="CD44" s="1109">
        <v>11.0</v>
      </c>
      <c r="CE44" s="1109">
        <v>18.0</v>
      </c>
      <c r="CF44" s="1109">
        <v>18.0</v>
      </c>
      <c r="CG44" s="1109">
        <v>18.0</v>
      </c>
      <c r="CH44" s="1109">
        <v>18.0</v>
      </c>
      <c r="CI44" s="1109">
        <v>18.0</v>
      </c>
      <c r="CJ44" s="1109">
        <v>18.0</v>
      </c>
      <c r="CK44" s="1109">
        <v>35.0</v>
      </c>
      <c r="CL44" s="1109">
        <v>35.0</v>
      </c>
      <c r="CM44" s="1109">
        <v>35.0</v>
      </c>
      <c r="CN44" s="1109">
        <v>35.0</v>
      </c>
      <c r="CO44" s="1111">
        <v>50.0</v>
      </c>
      <c r="CP44" s="1109">
        <v>14.0</v>
      </c>
      <c r="CQ44" s="1109">
        <v>7.0</v>
      </c>
      <c r="CR44" s="1109">
        <v>7.0</v>
      </c>
      <c r="CS44" s="1109">
        <v>4.0</v>
      </c>
      <c r="CT44" s="1108">
        <v>0.0</v>
      </c>
      <c r="CU44" s="1108">
        <v>0.0</v>
      </c>
      <c r="CV44" s="796"/>
      <c r="CW44" s="1108"/>
      <c r="CX44" s="1108"/>
      <c r="CY44" s="1108"/>
      <c r="CZ44" s="1108"/>
      <c r="DA44" s="1108"/>
      <c r="DB44" s="1108"/>
      <c r="DC44" s="1108"/>
      <c r="DD44" s="1108"/>
      <c r="DE44" s="1108"/>
      <c r="DF44" s="1108"/>
      <c r="DG44" s="1108"/>
      <c r="DH44" s="1108"/>
      <c r="DI44" s="1108"/>
      <c r="DJ44" s="1108"/>
      <c r="DK44" s="1108"/>
      <c r="DL44" s="1108"/>
      <c r="DM44" s="1108"/>
      <c r="DN44" s="1108"/>
      <c r="DO44" s="1108"/>
      <c r="DP44" s="1108"/>
      <c r="DQ44" s="1108"/>
      <c r="DR44" s="1108"/>
      <c r="DS44" s="1108"/>
      <c r="DT44" s="1108"/>
      <c r="DU44" s="1108"/>
      <c r="DV44" s="1108">
        <v>0.0</v>
      </c>
      <c r="DW44" s="1109">
        <v>10.0</v>
      </c>
      <c r="DX44" s="1109">
        <v>10.0</v>
      </c>
      <c r="DY44" s="1109">
        <v>10.0</v>
      </c>
      <c r="DZ44" s="1109">
        <v>10.0</v>
      </c>
      <c r="EA44" s="1109">
        <v>10.0</v>
      </c>
      <c r="EB44" s="1109">
        <v>20.0</v>
      </c>
      <c r="EC44" s="1109">
        <v>30.0</v>
      </c>
      <c r="ED44" s="1109">
        <v>30.0</v>
      </c>
      <c r="EE44" s="1109">
        <v>30.0</v>
      </c>
      <c r="EF44" s="1109">
        <v>30.0</v>
      </c>
      <c r="EG44" s="1109">
        <v>35.0</v>
      </c>
      <c r="EH44" s="1109">
        <v>35.0</v>
      </c>
      <c r="EI44" s="1109">
        <v>45.0</v>
      </c>
      <c r="EJ44" s="1109">
        <v>45.0</v>
      </c>
      <c r="EK44" s="1111">
        <v>60.0</v>
      </c>
      <c r="EL44" s="1109">
        <v>20.0</v>
      </c>
      <c r="EM44" s="1109">
        <v>10.0</v>
      </c>
      <c r="EN44" s="1109">
        <v>5.0</v>
      </c>
      <c r="EO44" s="1109">
        <v>5.0</v>
      </c>
      <c r="EP44" s="1108">
        <v>0.0</v>
      </c>
      <c r="EQ44" s="1108">
        <v>0.0</v>
      </c>
      <c r="ER44" s="796"/>
      <c r="ES44" s="1107"/>
      <c r="ET44" s="1107"/>
      <c r="EU44" s="1107"/>
      <c r="EV44" s="1107"/>
      <c r="EW44" s="1107"/>
      <c r="EX44" s="1107"/>
      <c r="EY44" s="1107"/>
      <c r="EZ44" s="1107"/>
      <c r="FA44" s="1107"/>
      <c r="FB44" s="1107"/>
      <c r="FC44" s="1107"/>
      <c r="FD44" s="1107"/>
      <c r="FE44" s="1107"/>
      <c r="FF44" s="1107"/>
      <c r="FG44" s="1107"/>
      <c r="FH44" s="1107"/>
      <c r="FI44" s="1107"/>
      <c r="FJ44" s="1107"/>
      <c r="FK44" s="1107"/>
      <c r="FL44" s="1107"/>
      <c r="FM44" s="1107">
        <v>0.0</v>
      </c>
      <c r="FN44" s="1108">
        <v>0.0</v>
      </c>
      <c r="FO44" s="1109">
        <v>8.0</v>
      </c>
      <c r="FP44" s="1109">
        <v>8.0</v>
      </c>
      <c r="FQ44" s="1109">
        <v>15.0</v>
      </c>
      <c r="FR44" s="1109">
        <v>15.0</v>
      </c>
      <c r="FS44" s="1109">
        <v>23.0</v>
      </c>
      <c r="FT44" s="1109">
        <v>30.0</v>
      </c>
      <c r="FU44" s="1109">
        <v>38.0</v>
      </c>
      <c r="FV44" s="1109">
        <v>38.0</v>
      </c>
      <c r="FW44" s="1109">
        <v>38.0</v>
      </c>
      <c r="FX44" s="1109">
        <v>38.0</v>
      </c>
      <c r="FY44" s="1109">
        <v>40.0</v>
      </c>
      <c r="FZ44" s="1109">
        <v>40.0</v>
      </c>
      <c r="GA44" s="1109">
        <v>40.0</v>
      </c>
      <c r="GB44" s="1109">
        <v>40.0</v>
      </c>
      <c r="GC44" s="1109">
        <v>40.0</v>
      </c>
      <c r="GD44" s="1109">
        <v>45.0</v>
      </c>
      <c r="GE44" s="1109">
        <v>45.0</v>
      </c>
      <c r="GF44" s="1109">
        <v>45.0</v>
      </c>
      <c r="GG44" s="1111">
        <v>60.0</v>
      </c>
      <c r="GH44" s="1109">
        <v>20.0</v>
      </c>
      <c r="GI44" s="1109">
        <v>15.0</v>
      </c>
      <c r="GJ44" s="1109">
        <v>10.0</v>
      </c>
      <c r="GK44" s="1109">
        <v>10.0</v>
      </c>
      <c r="GL44" s="1108">
        <v>0.0</v>
      </c>
      <c r="GM44" s="1108">
        <v>0.0</v>
      </c>
      <c r="GN44" s="796"/>
      <c r="GO44" s="1107">
        <v>0.0</v>
      </c>
      <c r="GP44" s="1108">
        <v>0.0</v>
      </c>
      <c r="GQ44" s="1108">
        <v>0.0</v>
      </c>
      <c r="GR44" s="1108">
        <v>0.0</v>
      </c>
      <c r="GS44" s="1108"/>
      <c r="GT44" s="1108"/>
      <c r="GU44" s="1108"/>
      <c r="GV44" s="1108"/>
      <c r="GW44" s="1108"/>
      <c r="GX44" s="1108"/>
      <c r="GY44" s="1109">
        <v>8.0</v>
      </c>
      <c r="GZ44" s="1109">
        <v>8.0</v>
      </c>
      <c r="HA44" s="1109">
        <v>8.0</v>
      </c>
      <c r="HB44" s="1109">
        <v>8.0</v>
      </c>
      <c r="HC44" s="1109">
        <v>8.0</v>
      </c>
      <c r="HD44" s="1109">
        <v>10.0</v>
      </c>
      <c r="HE44" s="1109">
        <v>10.0</v>
      </c>
      <c r="HF44" s="1109">
        <v>10.0</v>
      </c>
      <c r="HG44" s="1109">
        <v>10.0</v>
      </c>
      <c r="HH44" s="1109">
        <v>10.0</v>
      </c>
      <c r="HI44" s="1109">
        <v>12.0</v>
      </c>
      <c r="HJ44" s="1109">
        <v>12.0</v>
      </c>
      <c r="HK44" s="1109">
        <v>12.0</v>
      </c>
      <c r="HL44" s="1109">
        <v>18.0</v>
      </c>
      <c r="HM44" s="1109">
        <v>18.0</v>
      </c>
      <c r="HN44" s="1109">
        <v>18.0</v>
      </c>
      <c r="HO44" s="1109">
        <v>18.0</v>
      </c>
      <c r="HP44" s="1109">
        <v>18.0</v>
      </c>
      <c r="HQ44" s="1109">
        <v>18.0</v>
      </c>
      <c r="HR44" s="1109">
        <v>30.0</v>
      </c>
      <c r="HS44" s="1109">
        <v>30.0</v>
      </c>
      <c r="HT44" s="1109">
        <v>30.0</v>
      </c>
      <c r="HU44" s="1109">
        <v>40.0</v>
      </c>
      <c r="HV44" s="1109">
        <v>40.0</v>
      </c>
      <c r="HW44" s="1109">
        <v>40.0</v>
      </c>
      <c r="HX44" s="1109">
        <v>40.0</v>
      </c>
      <c r="HY44" s="1109">
        <v>40.0</v>
      </c>
      <c r="HZ44" s="1109">
        <v>40.0</v>
      </c>
      <c r="IA44" s="1109">
        <v>40.0</v>
      </c>
      <c r="IB44" s="1109">
        <v>40.0</v>
      </c>
      <c r="IC44" s="1111">
        <v>65.0</v>
      </c>
      <c r="ID44" s="1109">
        <v>25.0</v>
      </c>
      <c r="IE44" s="1109">
        <v>30.0</v>
      </c>
      <c r="IF44" s="1109">
        <v>8.0</v>
      </c>
      <c r="IG44" s="1109">
        <v>5.0</v>
      </c>
      <c r="IH44" s="1109">
        <v>5.0</v>
      </c>
      <c r="II44" s="1108">
        <v>0.0</v>
      </c>
      <c r="IJ44" s="796"/>
      <c r="IK44" s="1108"/>
      <c r="IL44" s="1108"/>
      <c r="IM44" s="1108"/>
      <c r="IN44" s="1108"/>
      <c r="IO44" s="1108"/>
      <c r="IP44" s="1108"/>
      <c r="IQ44" s="1108"/>
      <c r="IR44" s="1109">
        <v>8.0</v>
      </c>
      <c r="IS44" s="1109">
        <v>8.0</v>
      </c>
      <c r="IT44" s="1109">
        <v>8.0</v>
      </c>
      <c r="IU44" s="1109">
        <v>8.0</v>
      </c>
      <c r="IV44" s="1109">
        <v>8.0</v>
      </c>
      <c r="IW44" s="1109">
        <v>8.0</v>
      </c>
      <c r="IX44" s="1109">
        <v>8.0</v>
      </c>
      <c r="IY44" s="1109">
        <v>8.0</v>
      </c>
      <c r="IZ44" s="1109">
        <v>10.0</v>
      </c>
      <c r="JA44" s="1109">
        <v>10.0</v>
      </c>
      <c r="JB44" s="1109">
        <v>10.0</v>
      </c>
      <c r="JC44" s="1109">
        <v>10.0</v>
      </c>
      <c r="JD44" s="1109">
        <v>10.0</v>
      </c>
      <c r="JE44" s="1109">
        <v>12.0</v>
      </c>
      <c r="JF44" s="1109">
        <v>12.0</v>
      </c>
      <c r="JG44" s="1109">
        <v>12.0</v>
      </c>
      <c r="JH44" s="1109">
        <v>18.0</v>
      </c>
      <c r="JI44" s="1109">
        <v>18.0</v>
      </c>
      <c r="JJ44" s="1109">
        <v>18.0</v>
      </c>
      <c r="JK44" s="1109">
        <v>18.0</v>
      </c>
      <c r="JL44" s="1109">
        <v>18.0</v>
      </c>
      <c r="JM44" s="1109">
        <v>18.0</v>
      </c>
      <c r="JN44" s="1109">
        <v>30.0</v>
      </c>
      <c r="JO44" s="1109">
        <v>30.0</v>
      </c>
      <c r="JP44" s="1109">
        <v>30.0</v>
      </c>
      <c r="JQ44" s="1109">
        <v>40.0</v>
      </c>
      <c r="JR44" s="1109">
        <v>40.0</v>
      </c>
      <c r="JS44" s="1109">
        <v>40.0</v>
      </c>
      <c r="JT44" s="1109">
        <v>40.0</v>
      </c>
      <c r="JU44" s="1109">
        <v>40.0</v>
      </c>
      <c r="JV44" s="1109">
        <v>40.0</v>
      </c>
      <c r="JW44" s="1109">
        <v>40.0</v>
      </c>
      <c r="JX44" s="1109">
        <v>40.0</v>
      </c>
      <c r="JY44" s="1111">
        <v>65.0</v>
      </c>
      <c r="JZ44" s="1109">
        <v>25.0</v>
      </c>
      <c r="KA44" s="1109">
        <v>30.0</v>
      </c>
      <c r="KB44" s="1109">
        <v>8.0</v>
      </c>
      <c r="KC44" s="1109">
        <v>5.0</v>
      </c>
      <c r="KD44" s="1109">
        <v>5.0</v>
      </c>
      <c r="KE44" s="1108">
        <v>0.0</v>
      </c>
    </row>
    <row r="45">
      <c r="A45" s="596" t="s">
        <v>519</v>
      </c>
      <c r="B45" s="1106"/>
      <c r="C45" s="1106" t="str">
        <f t="shared" si="5"/>
        <v>#N/A</v>
      </c>
      <c r="D45" s="1107"/>
      <c r="E45" s="1107"/>
      <c r="F45" s="1107"/>
      <c r="G45" s="1107"/>
      <c r="H45" s="1107"/>
      <c r="I45" s="1107"/>
      <c r="J45" s="1107"/>
      <c r="K45" s="1107"/>
      <c r="L45" s="1108"/>
      <c r="M45" s="1108"/>
      <c r="N45" s="1108"/>
      <c r="O45" s="1108"/>
      <c r="P45" s="1108"/>
      <c r="Q45" s="1108"/>
      <c r="R45" s="1108"/>
      <c r="S45" s="1108"/>
      <c r="T45" s="1108"/>
      <c r="U45" s="1108"/>
      <c r="V45" s="1108"/>
      <c r="W45" s="1108"/>
      <c r="X45" s="1108"/>
      <c r="Y45" s="1108"/>
      <c r="Z45" s="1108"/>
      <c r="AA45" s="1108"/>
      <c r="AB45" s="1108"/>
      <c r="AC45" s="1108"/>
      <c r="AD45" s="1108"/>
      <c r="AE45" s="1108"/>
      <c r="AF45" s="1108">
        <v>0.0</v>
      </c>
      <c r="AG45" s="1109">
        <v>2.0</v>
      </c>
      <c r="AH45" s="1109">
        <v>4.0</v>
      </c>
      <c r="AI45" s="1108">
        <v>6.0</v>
      </c>
      <c r="AJ45" s="1108">
        <v>6.0</v>
      </c>
      <c r="AK45" s="1109">
        <v>8.0</v>
      </c>
      <c r="AL45" s="1109">
        <v>8.0</v>
      </c>
      <c r="AM45" s="1109">
        <v>8.0</v>
      </c>
      <c r="AN45" s="1109">
        <v>8.0</v>
      </c>
      <c r="AO45" s="1108">
        <v>15.0</v>
      </c>
      <c r="AP45" s="1108">
        <v>15.0</v>
      </c>
      <c r="AQ45" s="1108">
        <v>15.0</v>
      </c>
      <c r="AR45" s="1108">
        <v>15.0</v>
      </c>
      <c r="AS45" s="1110">
        <v>30.0</v>
      </c>
      <c r="AT45" s="1108">
        <v>6.0</v>
      </c>
      <c r="AU45" s="1108">
        <v>3.0</v>
      </c>
      <c r="AV45" s="1108">
        <v>3.0</v>
      </c>
      <c r="AW45" s="1108">
        <v>0.0</v>
      </c>
      <c r="AX45" s="1108">
        <v>0.0</v>
      </c>
      <c r="AY45" s="1108">
        <v>0.0</v>
      </c>
      <c r="AZ45" s="796"/>
      <c r="BA45" s="1108"/>
      <c r="BB45" s="1108"/>
      <c r="BC45" s="1108"/>
      <c r="BD45" s="1108"/>
      <c r="BE45" s="1108"/>
      <c r="BF45" s="1108"/>
      <c r="BG45" s="1108"/>
      <c r="BH45" s="1108"/>
      <c r="BI45" s="1108"/>
      <c r="BJ45" s="1108"/>
      <c r="BK45" s="1108"/>
      <c r="BL45" s="1108"/>
      <c r="BM45" s="1108"/>
      <c r="BN45" s="1108"/>
      <c r="BO45" s="1108"/>
      <c r="BP45" s="1108"/>
      <c r="BQ45" s="1108"/>
      <c r="BR45" s="1108"/>
      <c r="BS45" s="1108"/>
      <c r="BT45" s="1108"/>
      <c r="BU45" s="1108"/>
      <c r="BV45" s="1108"/>
      <c r="BW45" s="1108"/>
      <c r="BX45" s="1108"/>
      <c r="BY45" s="1108"/>
      <c r="BZ45" s="1108"/>
      <c r="CA45" s="1108">
        <v>0.0</v>
      </c>
      <c r="CB45" s="1109">
        <v>4.0</v>
      </c>
      <c r="CC45" s="1109">
        <v>11.0</v>
      </c>
      <c r="CD45" s="1109">
        <v>11.0</v>
      </c>
      <c r="CE45" s="1109">
        <v>18.0</v>
      </c>
      <c r="CF45" s="1109">
        <v>18.0</v>
      </c>
      <c r="CG45" s="1109">
        <v>18.0</v>
      </c>
      <c r="CH45" s="1109">
        <v>18.0</v>
      </c>
      <c r="CI45" s="1109">
        <v>18.0</v>
      </c>
      <c r="CJ45" s="1109">
        <v>18.0</v>
      </c>
      <c r="CK45" s="1109">
        <v>35.0</v>
      </c>
      <c r="CL45" s="1109">
        <v>35.0</v>
      </c>
      <c r="CM45" s="1109">
        <v>35.0</v>
      </c>
      <c r="CN45" s="1109">
        <v>35.0</v>
      </c>
      <c r="CO45" s="1111">
        <v>50.0</v>
      </c>
      <c r="CP45" s="1109">
        <v>14.0</v>
      </c>
      <c r="CQ45" s="1109">
        <v>7.0</v>
      </c>
      <c r="CR45" s="1109">
        <v>7.0</v>
      </c>
      <c r="CS45" s="1109">
        <v>4.0</v>
      </c>
      <c r="CT45" s="1108">
        <v>0.0</v>
      </c>
      <c r="CU45" s="1108">
        <v>0.0</v>
      </c>
      <c r="CV45" s="796"/>
      <c r="CW45" s="1108"/>
      <c r="CX45" s="1108"/>
      <c r="CY45" s="1108"/>
      <c r="CZ45" s="1108"/>
      <c r="DA45" s="1108"/>
      <c r="DB45" s="1108"/>
      <c r="DC45" s="1108"/>
      <c r="DD45" s="1108"/>
      <c r="DE45" s="1108"/>
      <c r="DF45" s="1108"/>
      <c r="DG45" s="1108"/>
      <c r="DH45" s="1108"/>
      <c r="DI45" s="1108"/>
      <c r="DJ45" s="1108"/>
      <c r="DK45" s="1108"/>
      <c r="DL45" s="1108"/>
      <c r="DM45" s="1108"/>
      <c r="DN45" s="1108"/>
      <c r="DO45" s="1108"/>
      <c r="DP45" s="1108"/>
      <c r="DQ45" s="1108"/>
      <c r="DR45" s="1108"/>
      <c r="DS45" s="1108"/>
      <c r="DT45" s="1108"/>
      <c r="DU45" s="1108"/>
      <c r="DV45" s="1108">
        <v>0.0</v>
      </c>
      <c r="DW45" s="1109">
        <v>10.0</v>
      </c>
      <c r="DX45" s="1109">
        <v>10.0</v>
      </c>
      <c r="DY45" s="1109">
        <v>10.0</v>
      </c>
      <c r="DZ45" s="1109">
        <v>10.0</v>
      </c>
      <c r="EA45" s="1109">
        <v>10.0</v>
      </c>
      <c r="EB45" s="1109">
        <v>20.0</v>
      </c>
      <c r="EC45" s="1109">
        <v>30.0</v>
      </c>
      <c r="ED45" s="1109">
        <v>30.0</v>
      </c>
      <c r="EE45" s="1109">
        <v>30.0</v>
      </c>
      <c r="EF45" s="1109">
        <v>30.0</v>
      </c>
      <c r="EG45" s="1109">
        <v>35.0</v>
      </c>
      <c r="EH45" s="1109">
        <v>35.0</v>
      </c>
      <c r="EI45" s="1109">
        <v>45.0</v>
      </c>
      <c r="EJ45" s="1109">
        <v>45.0</v>
      </c>
      <c r="EK45" s="1111">
        <v>60.0</v>
      </c>
      <c r="EL45" s="1109">
        <v>20.0</v>
      </c>
      <c r="EM45" s="1109">
        <v>10.0</v>
      </c>
      <c r="EN45" s="1109">
        <v>5.0</v>
      </c>
      <c r="EO45" s="1109">
        <v>5.0</v>
      </c>
      <c r="EP45" s="1108">
        <v>0.0</v>
      </c>
      <c r="EQ45" s="1108">
        <v>0.0</v>
      </c>
      <c r="ER45" s="796"/>
      <c r="ES45" s="1107"/>
      <c r="ET45" s="1107"/>
      <c r="EU45" s="1107"/>
      <c r="EV45" s="1107"/>
      <c r="EW45" s="1107"/>
      <c r="EX45" s="1107"/>
      <c r="EY45" s="1107"/>
      <c r="EZ45" s="1107"/>
      <c r="FA45" s="1107"/>
      <c r="FB45" s="1107"/>
      <c r="FC45" s="1107"/>
      <c r="FD45" s="1107"/>
      <c r="FE45" s="1107"/>
      <c r="FF45" s="1107"/>
      <c r="FG45" s="1107"/>
      <c r="FH45" s="1107"/>
      <c r="FI45" s="1107"/>
      <c r="FJ45" s="1107"/>
      <c r="FK45" s="1107"/>
      <c r="FL45" s="1107"/>
      <c r="FM45" s="1107">
        <v>0.0</v>
      </c>
      <c r="FN45" s="1108">
        <v>0.0</v>
      </c>
      <c r="FO45" s="1109">
        <v>8.0</v>
      </c>
      <c r="FP45" s="1109">
        <v>8.0</v>
      </c>
      <c r="FQ45" s="1109">
        <v>15.0</v>
      </c>
      <c r="FR45" s="1109">
        <v>15.0</v>
      </c>
      <c r="FS45" s="1109">
        <v>23.0</v>
      </c>
      <c r="FT45" s="1109">
        <v>30.0</v>
      </c>
      <c r="FU45" s="1109">
        <v>38.0</v>
      </c>
      <c r="FV45" s="1109">
        <v>38.0</v>
      </c>
      <c r="FW45" s="1109">
        <v>38.0</v>
      </c>
      <c r="FX45" s="1109">
        <v>38.0</v>
      </c>
      <c r="FY45" s="1109">
        <v>40.0</v>
      </c>
      <c r="FZ45" s="1109">
        <v>40.0</v>
      </c>
      <c r="GA45" s="1109">
        <v>40.0</v>
      </c>
      <c r="GB45" s="1109">
        <v>40.0</v>
      </c>
      <c r="GC45" s="1109">
        <v>40.0</v>
      </c>
      <c r="GD45" s="1109">
        <v>45.0</v>
      </c>
      <c r="GE45" s="1109">
        <v>45.0</v>
      </c>
      <c r="GF45" s="1109">
        <v>45.0</v>
      </c>
      <c r="GG45" s="1111">
        <v>60.0</v>
      </c>
      <c r="GH45" s="1109">
        <v>20.0</v>
      </c>
      <c r="GI45" s="1109">
        <v>15.0</v>
      </c>
      <c r="GJ45" s="1109">
        <v>10.0</v>
      </c>
      <c r="GK45" s="1109">
        <v>10.0</v>
      </c>
      <c r="GL45" s="1108">
        <v>0.0</v>
      </c>
      <c r="GM45" s="1108">
        <v>0.0</v>
      </c>
      <c r="GN45" s="796"/>
      <c r="GO45" s="1107">
        <v>0.0</v>
      </c>
      <c r="GP45" s="1108">
        <v>0.0</v>
      </c>
      <c r="GQ45" s="1108">
        <v>0.0</v>
      </c>
      <c r="GR45" s="1108">
        <v>0.0</v>
      </c>
      <c r="GS45" s="1108"/>
      <c r="GT45" s="1108"/>
      <c r="GU45" s="1108"/>
      <c r="GV45" s="1108"/>
      <c r="GW45" s="1108"/>
      <c r="GX45" s="1108"/>
      <c r="GY45" s="1109">
        <v>8.0</v>
      </c>
      <c r="GZ45" s="1109">
        <v>8.0</v>
      </c>
      <c r="HA45" s="1109">
        <v>8.0</v>
      </c>
      <c r="HB45" s="1109">
        <v>8.0</v>
      </c>
      <c r="HC45" s="1109">
        <v>8.0</v>
      </c>
      <c r="HD45" s="1109">
        <v>10.0</v>
      </c>
      <c r="HE45" s="1109">
        <v>10.0</v>
      </c>
      <c r="HF45" s="1109">
        <v>10.0</v>
      </c>
      <c r="HG45" s="1109">
        <v>10.0</v>
      </c>
      <c r="HH45" s="1109">
        <v>10.0</v>
      </c>
      <c r="HI45" s="1109">
        <v>12.0</v>
      </c>
      <c r="HJ45" s="1109">
        <v>12.0</v>
      </c>
      <c r="HK45" s="1109">
        <v>12.0</v>
      </c>
      <c r="HL45" s="1109">
        <v>18.0</v>
      </c>
      <c r="HM45" s="1109">
        <v>18.0</v>
      </c>
      <c r="HN45" s="1109">
        <v>18.0</v>
      </c>
      <c r="HO45" s="1109">
        <v>18.0</v>
      </c>
      <c r="HP45" s="1109">
        <v>18.0</v>
      </c>
      <c r="HQ45" s="1109">
        <v>18.0</v>
      </c>
      <c r="HR45" s="1109">
        <v>30.0</v>
      </c>
      <c r="HS45" s="1109">
        <v>30.0</v>
      </c>
      <c r="HT45" s="1109">
        <v>30.0</v>
      </c>
      <c r="HU45" s="1109">
        <v>40.0</v>
      </c>
      <c r="HV45" s="1109">
        <v>40.0</v>
      </c>
      <c r="HW45" s="1109">
        <v>40.0</v>
      </c>
      <c r="HX45" s="1109">
        <v>40.0</v>
      </c>
      <c r="HY45" s="1109">
        <v>40.0</v>
      </c>
      <c r="HZ45" s="1109">
        <v>40.0</v>
      </c>
      <c r="IA45" s="1109">
        <v>40.0</v>
      </c>
      <c r="IB45" s="1109">
        <v>40.0</v>
      </c>
      <c r="IC45" s="1111">
        <v>65.0</v>
      </c>
      <c r="ID45" s="1109">
        <v>25.0</v>
      </c>
      <c r="IE45" s="1109">
        <v>30.0</v>
      </c>
      <c r="IF45" s="1109">
        <v>8.0</v>
      </c>
      <c r="IG45" s="1109">
        <v>5.0</v>
      </c>
      <c r="IH45" s="1109">
        <v>5.0</v>
      </c>
      <c r="II45" s="1108">
        <v>0.0</v>
      </c>
      <c r="IJ45" s="796"/>
      <c r="IK45" s="1108"/>
      <c r="IL45" s="1108"/>
      <c r="IM45" s="1108"/>
      <c r="IN45" s="1108"/>
      <c r="IO45" s="1108"/>
      <c r="IP45" s="1108"/>
      <c r="IQ45" s="1108"/>
      <c r="IR45" s="1109">
        <v>8.0</v>
      </c>
      <c r="IS45" s="1109">
        <v>8.0</v>
      </c>
      <c r="IT45" s="1109">
        <v>8.0</v>
      </c>
      <c r="IU45" s="1109">
        <v>8.0</v>
      </c>
      <c r="IV45" s="1109">
        <v>8.0</v>
      </c>
      <c r="IW45" s="1109">
        <v>8.0</v>
      </c>
      <c r="IX45" s="1109">
        <v>8.0</v>
      </c>
      <c r="IY45" s="1109">
        <v>8.0</v>
      </c>
      <c r="IZ45" s="1109">
        <v>10.0</v>
      </c>
      <c r="JA45" s="1109">
        <v>10.0</v>
      </c>
      <c r="JB45" s="1109">
        <v>10.0</v>
      </c>
      <c r="JC45" s="1109">
        <v>10.0</v>
      </c>
      <c r="JD45" s="1109">
        <v>10.0</v>
      </c>
      <c r="JE45" s="1109">
        <v>12.0</v>
      </c>
      <c r="JF45" s="1109">
        <v>12.0</v>
      </c>
      <c r="JG45" s="1109">
        <v>12.0</v>
      </c>
      <c r="JH45" s="1109">
        <v>18.0</v>
      </c>
      <c r="JI45" s="1109">
        <v>18.0</v>
      </c>
      <c r="JJ45" s="1109">
        <v>18.0</v>
      </c>
      <c r="JK45" s="1109">
        <v>18.0</v>
      </c>
      <c r="JL45" s="1109">
        <v>18.0</v>
      </c>
      <c r="JM45" s="1109">
        <v>18.0</v>
      </c>
      <c r="JN45" s="1109">
        <v>30.0</v>
      </c>
      <c r="JO45" s="1109">
        <v>30.0</v>
      </c>
      <c r="JP45" s="1109">
        <v>30.0</v>
      </c>
      <c r="JQ45" s="1109">
        <v>40.0</v>
      </c>
      <c r="JR45" s="1109">
        <v>40.0</v>
      </c>
      <c r="JS45" s="1109">
        <v>40.0</v>
      </c>
      <c r="JT45" s="1109">
        <v>40.0</v>
      </c>
      <c r="JU45" s="1109">
        <v>40.0</v>
      </c>
      <c r="JV45" s="1109">
        <v>40.0</v>
      </c>
      <c r="JW45" s="1109">
        <v>40.0</v>
      </c>
      <c r="JX45" s="1109">
        <v>40.0</v>
      </c>
      <c r="JY45" s="1111">
        <v>65.0</v>
      </c>
      <c r="JZ45" s="1109">
        <v>25.0</v>
      </c>
      <c r="KA45" s="1109">
        <v>30.0</v>
      </c>
      <c r="KB45" s="1109">
        <v>8.0</v>
      </c>
      <c r="KC45" s="1109">
        <v>5.0</v>
      </c>
      <c r="KD45" s="1109">
        <v>5.0</v>
      </c>
      <c r="KE45" s="1108">
        <v>0.0</v>
      </c>
    </row>
    <row r="46">
      <c r="A46" s="596" t="s">
        <v>520</v>
      </c>
      <c r="B46" s="1106"/>
      <c r="C46" s="1106" t="str">
        <f t="shared" si="5"/>
        <v>#N/A</v>
      </c>
      <c r="D46" s="1107"/>
      <c r="E46" s="1107"/>
      <c r="F46" s="1107"/>
      <c r="G46" s="1107"/>
      <c r="H46" s="1107"/>
      <c r="I46" s="1107"/>
      <c r="J46" s="1107"/>
      <c r="K46" s="1107"/>
      <c r="L46" s="1108"/>
      <c r="M46" s="1108"/>
      <c r="N46" s="1108"/>
      <c r="O46" s="1108"/>
      <c r="P46" s="1108"/>
      <c r="Q46" s="1108"/>
      <c r="R46" s="1108"/>
      <c r="S46" s="1108"/>
      <c r="T46" s="1108"/>
      <c r="U46" s="1108"/>
      <c r="V46" s="1108"/>
      <c r="W46" s="1108"/>
      <c r="X46" s="1108"/>
      <c r="Y46" s="1108"/>
      <c r="Z46" s="1108"/>
      <c r="AA46" s="1108"/>
      <c r="AB46" s="1108"/>
      <c r="AC46" s="1108"/>
      <c r="AD46" s="1108"/>
      <c r="AE46" s="1108"/>
      <c r="AF46" s="1108">
        <v>0.0</v>
      </c>
      <c r="AG46" s="1109">
        <v>2.0</v>
      </c>
      <c r="AH46" s="1109">
        <v>4.0</v>
      </c>
      <c r="AI46" s="1108">
        <v>6.0</v>
      </c>
      <c r="AJ46" s="1108">
        <v>6.0</v>
      </c>
      <c r="AK46" s="1109">
        <v>8.0</v>
      </c>
      <c r="AL46" s="1109">
        <v>8.0</v>
      </c>
      <c r="AM46" s="1109">
        <v>8.0</v>
      </c>
      <c r="AN46" s="1109">
        <v>8.0</v>
      </c>
      <c r="AO46" s="1108">
        <v>15.0</v>
      </c>
      <c r="AP46" s="1108">
        <v>15.0</v>
      </c>
      <c r="AQ46" s="1108">
        <v>15.0</v>
      </c>
      <c r="AR46" s="1108">
        <v>15.0</v>
      </c>
      <c r="AS46" s="1110">
        <v>30.0</v>
      </c>
      <c r="AT46" s="1108">
        <v>6.0</v>
      </c>
      <c r="AU46" s="1108">
        <v>3.0</v>
      </c>
      <c r="AV46" s="1108">
        <v>3.0</v>
      </c>
      <c r="AW46" s="1108">
        <v>0.0</v>
      </c>
      <c r="AX46" s="1108">
        <v>0.0</v>
      </c>
      <c r="AY46" s="1108">
        <v>0.0</v>
      </c>
      <c r="AZ46" s="796"/>
      <c r="BA46" s="1108"/>
      <c r="BB46" s="1108"/>
      <c r="BC46" s="1108"/>
      <c r="BD46" s="1108"/>
      <c r="BE46" s="1108"/>
      <c r="BF46" s="1108"/>
      <c r="BG46" s="1108"/>
      <c r="BH46" s="1108"/>
      <c r="BI46" s="1108"/>
      <c r="BJ46" s="1108"/>
      <c r="BK46" s="1108"/>
      <c r="BL46" s="1108"/>
      <c r="BM46" s="1108"/>
      <c r="BN46" s="1108"/>
      <c r="BO46" s="1108"/>
      <c r="BP46" s="1108"/>
      <c r="BQ46" s="1108"/>
      <c r="BR46" s="1108"/>
      <c r="BS46" s="1108"/>
      <c r="BT46" s="1108"/>
      <c r="BU46" s="1108"/>
      <c r="BV46" s="1108"/>
      <c r="BW46" s="1108"/>
      <c r="BX46" s="1108"/>
      <c r="BY46" s="1108"/>
      <c r="BZ46" s="1108"/>
      <c r="CA46" s="1108">
        <v>0.0</v>
      </c>
      <c r="CB46" s="1109">
        <v>4.0</v>
      </c>
      <c r="CC46" s="1109">
        <v>11.0</v>
      </c>
      <c r="CD46" s="1109">
        <v>11.0</v>
      </c>
      <c r="CE46" s="1109">
        <v>18.0</v>
      </c>
      <c r="CF46" s="1109">
        <v>18.0</v>
      </c>
      <c r="CG46" s="1109">
        <v>18.0</v>
      </c>
      <c r="CH46" s="1109">
        <v>18.0</v>
      </c>
      <c r="CI46" s="1109">
        <v>18.0</v>
      </c>
      <c r="CJ46" s="1109">
        <v>18.0</v>
      </c>
      <c r="CK46" s="1109">
        <v>35.0</v>
      </c>
      <c r="CL46" s="1109">
        <v>35.0</v>
      </c>
      <c r="CM46" s="1109">
        <v>35.0</v>
      </c>
      <c r="CN46" s="1109">
        <v>35.0</v>
      </c>
      <c r="CO46" s="1111">
        <v>50.0</v>
      </c>
      <c r="CP46" s="1109">
        <v>14.0</v>
      </c>
      <c r="CQ46" s="1109">
        <v>7.0</v>
      </c>
      <c r="CR46" s="1109">
        <v>7.0</v>
      </c>
      <c r="CS46" s="1109">
        <v>4.0</v>
      </c>
      <c r="CT46" s="1108">
        <v>0.0</v>
      </c>
      <c r="CU46" s="1108">
        <v>0.0</v>
      </c>
      <c r="CV46" s="796"/>
      <c r="CW46" s="1108"/>
      <c r="CX46" s="1108"/>
      <c r="CY46" s="1108"/>
      <c r="CZ46" s="1108"/>
      <c r="DA46" s="1108"/>
      <c r="DB46" s="1108"/>
      <c r="DC46" s="1108"/>
      <c r="DD46" s="1108"/>
      <c r="DE46" s="1108"/>
      <c r="DF46" s="1108"/>
      <c r="DG46" s="1108"/>
      <c r="DH46" s="1108"/>
      <c r="DI46" s="1108"/>
      <c r="DJ46" s="1108"/>
      <c r="DK46" s="1108"/>
      <c r="DL46" s="1108"/>
      <c r="DM46" s="1108"/>
      <c r="DN46" s="1108"/>
      <c r="DO46" s="1108"/>
      <c r="DP46" s="1108"/>
      <c r="DQ46" s="1108"/>
      <c r="DR46" s="1108"/>
      <c r="DS46" s="1108"/>
      <c r="DT46" s="1108"/>
      <c r="DU46" s="1108"/>
      <c r="DV46" s="1108">
        <v>0.0</v>
      </c>
      <c r="DW46" s="1109">
        <v>10.0</v>
      </c>
      <c r="DX46" s="1109">
        <v>10.0</v>
      </c>
      <c r="DY46" s="1109">
        <v>10.0</v>
      </c>
      <c r="DZ46" s="1109">
        <v>10.0</v>
      </c>
      <c r="EA46" s="1109">
        <v>10.0</v>
      </c>
      <c r="EB46" s="1109">
        <v>20.0</v>
      </c>
      <c r="EC46" s="1109">
        <v>30.0</v>
      </c>
      <c r="ED46" s="1109">
        <v>30.0</v>
      </c>
      <c r="EE46" s="1109">
        <v>30.0</v>
      </c>
      <c r="EF46" s="1109">
        <v>30.0</v>
      </c>
      <c r="EG46" s="1109">
        <v>35.0</v>
      </c>
      <c r="EH46" s="1109">
        <v>35.0</v>
      </c>
      <c r="EI46" s="1109">
        <v>45.0</v>
      </c>
      <c r="EJ46" s="1109">
        <v>45.0</v>
      </c>
      <c r="EK46" s="1111">
        <v>60.0</v>
      </c>
      <c r="EL46" s="1109">
        <v>20.0</v>
      </c>
      <c r="EM46" s="1109">
        <v>10.0</v>
      </c>
      <c r="EN46" s="1109">
        <v>5.0</v>
      </c>
      <c r="EO46" s="1109">
        <v>5.0</v>
      </c>
      <c r="EP46" s="1108">
        <v>0.0</v>
      </c>
      <c r="EQ46" s="1108">
        <v>0.0</v>
      </c>
      <c r="ER46" s="796"/>
      <c r="ES46" s="1107"/>
      <c r="ET46" s="1107"/>
      <c r="EU46" s="1107"/>
      <c r="EV46" s="1107"/>
      <c r="EW46" s="1107"/>
      <c r="EX46" s="1107"/>
      <c r="EY46" s="1107"/>
      <c r="EZ46" s="1107"/>
      <c r="FA46" s="1107"/>
      <c r="FB46" s="1107"/>
      <c r="FC46" s="1107"/>
      <c r="FD46" s="1107"/>
      <c r="FE46" s="1107"/>
      <c r="FF46" s="1107"/>
      <c r="FG46" s="1107"/>
      <c r="FH46" s="1107"/>
      <c r="FI46" s="1107"/>
      <c r="FJ46" s="1107"/>
      <c r="FK46" s="1107"/>
      <c r="FL46" s="1107"/>
      <c r="FM46" s="1107">
        <v>0.0</v>
      </c>
      <c r="FN46" s="1108">
        <v>0.0</v>
      </c>
      <c r="FO46" s="1109">
        <v>8.0</v>
      </c>
      <c r="FP46" s="1109">
        <v>8.0</v>
      </c>
      <c r="FQ46" s="1109">
        <v>15.0</v>
      </c>
      <c r="FR46" s="1109">
        <v>15.0</v>
      </c>
      <c r="FS46" s="1109">
        <v>23.0</v>
      </c>
      <c r="FT46" s="1109">
        <v>30.0</v>
      </c>
      <c r="FU46" s="1109">
        <v>38.0</v>
      </c>
      <c r="FV46" s="1109">
        <v>38.0</v>
      </c>
      <c r="FW46" s="1109">
        <v>38.0</v>
      </c>
      <c r="FX46" s="1109">
        <v>38.0</v>
      </c>
      <c r="FY46" s="1109">
        <v>40.0</v>
      </c>
      <c r="FZ46" s="1109">
        <v>40.0</v>
      </c>
      <c r="GA46" s="1109">
        <v>40.0</v>
      </c>
      <c r="GB46" s="1109">
        <v>40.0</v>
      </c>
      <c r="GC46" s="1109">
        <v>40.0</v>
      </c>
      <c r="GD46" s="1109">
        <v>45.0</v>
      </c>
      <c r="GE46" s="1109">
        <v>45.0</v>
      </c>
      <c r="GF46" s="1109">
        <v>45.0</v>
      </c>
      <c r="GG46" s="1111">
        <v>60.0</v>
      </c>
      <c r="GH46" s="1109">
        <v>20.0</v>
      </c>
      <c r="GI46" s="1109">
        <v>15.0</v>
      </c>
      <c r="GJ46" s="1109">
        <v>10.0</v>
      </c>
      <c r="GK46" s="1109">
        <v>10.0</v>
      </c>
      <c r="GL46" s="1108">
        <v>0.0</v>
      </c>
      <c r="GM46" s="1108">
        <v>0.0</v>
      </c>
      <c r="GN46" s="796"/>
      <c r="GO46" s="1107">
        <v>0.0</v>
      </c>
      <c r="GP46" s="1108">
        <v>0.0</v>
      </c>
      <c r="GQ46" s="1108">
        <v>0.0</v>
      </c>
      <c r="GR46" s="1108">
        <v>0.0</v>
      </c>
      <c r="GS46" s="1108"/>
      <c r="GT46" s="1108"/>
      <c r="GU46" s="1108"/>
      <c r="GV46" s="1108"/>
      <c r="GW46" s="1108"/>
      <c r="GX46" s="1108"/>
      <c r="GY46" s="1109">
        <v>8.0</v>
      </c>
      <c r="GZ46" s="1109">
        <v>8.0</v>
      </c>
      <c r="HA46" s="1109">
        <v>8.0</v>
      </c>
      <c r="HB46" s="1109">
        <v>8.0</v>
      </c>
      <c r="HC46" s="1109">
        <v>8.0</v>
      </c>
      <c r="HD46" s="1109">
        <v>10.0</v>
      </c>
      <c r="HE46" s="1109">
        <v>10.0</v>
      </c>
      <c r="HF46" s="1109">
        <v>10.0</v>
      </c>
      <c r="HG46" s="1109">
        <v>10.0</v>
      </c>
      <c r="HH46" s="1109">
        <v>10.0</v>
      </c>
      <c r="HI46" s="1109">
        <v>12.0</v>
      </c>
      <c r="HJ46" s="1109">
        <v>12.0</v>
      </c>
      <c r="HK46" s="1109">
        <v>12.0</v>
      </c>
      <c r="HL46" s="1109">
        <v>18.0</v>
      </c>
      <c r="HM46" s="1109">
        <v>18.0</v>
      </c>
      <c r="HN46" s="1109">
        <v>18.0</v>
      </c>
      <c r="HO46" s="1109">
        <v>18.0</v>
      </c>
      <c r="HP46" s="1109">
        <v>18.0</v>
      </c>
      <c r="HQ46" s="1109">
        <v>18.0</v>
      </c>
      <c r="HR46" s="1109">
        <v>30.0</v>
      </c>
      <c r="HS46" s="1109">
        <v>30.0</v>
      </c>
      <c r="HT46" s="1109">
        <v>30.0</v>
      </c>
      <c r="HU46" s="1109">
        <v>40.0</v>
      </c>
      <c r="HV46" s="1109">
        <v>40.0</v>
      </c>
      <c r="HW46" s="1109">
        <v>40.0</v>
      </c>
      <c r="HX46" s="1109">
        <v>40.0</v>
      </c>
      <c r="HY46" s="1109">
        <v>40.0</v>
      </c>
      <c r="HZ46" s="1109">
        <v>40.0</v>
      </c>
      <c r="IA46" s="1109">
        <v>40.0</v>
      </c>
      <c r="IB46" s="1109">
        <v>40.0</v>
      </c>
      <c r="IC46" s="1111">
        <v>65.0</v>
      </c>
      <c r="ID46" s="1109">
        <v>25.0</v>
      </c>
      <c r="IE46" s="1109">
        <v>30.0</v>
      </c>
      <c r="IF46" s="1109">
        <v>8.0</v>
      </c>
      <c r="IG46" s="1109">
        <v>5.0</v>
      </c>
      <c r="IH46" s="1109">
        <v>5.0</v>
      </c>
      <c r="II46" s="1108">
        <v>0.0</v>
      </c>
      <c r="IJ46" s="796"/>
      <c r="IK46" s="1108"/>
      <c r="IL46" s="1108"/>
      <c r="IM46" s="1108"/>
      <c r="IN46" s="1108"/>
      <c r="IO46" s="1108"/>
      <c r="IP46" s="1108"/>
      <c r="IQ46" s="1108"/>
      <c r="IR46" s="1109">
        <v>8.0</v>
      </c>
      <c r="IS46" s="1109">
        <v>8.0</v>
      </c>
      <c r="IT46" s="1109">
        <v>8.0</v>
      </c>
      <c r="IU46" s="1109">
        <v>8.0</v>
      </c>
      <c r="IV46" s="1109">
        <v>8.0</v>
      </c>
      <c r="IW46" s="1109">
        <v>8.0</v>
      </c>
      <c r="IX46" s="1109">
        <v>8.0</v>
      </c>
      <c r="IY46" s="1109">
        <v>8.0</v>
      </c>
      <c r="IZ46" s="1109">
        <v>10.0</v>
      </c>
      <c r="JA46" s="1109">
        <v>10.0</v>
      </c>
      <c r="JB46" s="1109">
        <v>10.0</v>
      </c>
      <c r="JC46" s="1109">
        <v>10.0</v>
      </c>
      <c r="JD46" s="1109">
        <v>10.0</v>
      </c>
      <c r="JE46" s="1109">
        <v>12.0</v>
      </c>
      <c r="JF46" s="1109">
        <v>12.0</v>
      </c>
      <c r="JG46" s="1109">
        <v>12.0</v>
      </c>
      <c r="JH46" s="1109">
        <v>18.0</v>
      </c>
      <c r="JI46" s="1109">
        <v>18.0</v>
      </c>
      <c r="JJ46" s="1109">
        <v>18.0</v>
      </c>
      <c r="JK46" s="1109">
        <v>18.0</v>
      </c>
      <c r="JL46" s="1109">
        <v>18.0</v>
      </c>
      <c r="JM46" s="1109">
        <v>18.0</v>
      </c>
      <c r="JN46" s="1109">
        <v>30.0</v>
      </c>
      <c r="JO46" s="1109">
        <v>30.0</v>
      </c>
      <c r="JP46" s="1109">
        <v>30.0</v>
      </c>
      <c r="JQ46" s="1109">
        <v>40.0</v>
      </c>
      <c r="JR46" s="1109">
        <v>40.0</v>
      </c>
      <c r="JS46" s="1109">
        <v>40.0</v>
      </c>
      <c r="JT46" s="1109">
        <v>40.0</v>
      </c>
      <c r="JU46" s="1109">
        <v>40.0</v>
      </c>
      <c r="JV46" s="1109">
        <v>40.0</v>
      </c>
      <c r="JW46" s="1109">
        <v>40.0</v>
      </c>
      <c r="JX46" s="1109">
        <v>40.0</v>
      </c>
      <c r="JY46" s="1111">
        <v>65.0</v>
      </c>
      <c r="JZ46" s="1109">
        <v>25.0</v>
      </c>
      <c r="KA46" s="1109">
        <v>30.0</v>
      </c>
      <c r="KB46" s="1109">
        <v>8.0</v>
      </c>
      <c r="KC46" s="1109">
        <v>5.0</v>
      </c>
      <c r="KD46" s="1109">
        <v>5.0</v>
      </c>
      <c r="KE46" s="1108">
        <v>0.0</v>
      </c>
    </row>
    <row r="47">
      <c r="A47" s="813" t="s">
        <v>521</v>
      </c>
      <c r="B47" s="1106"/>
      <c r="C47" s="1106" t="str">
        <f t="shared" si="5"/>
        <v>#N/A</v>
      </c>
      <c r="D47" s="1107"/>
      <c r="E47" s="1107"/>
      <c r="F47" s="1107"/>
      <c r="G47" s="1107"/>
      <c r="H47" s="1107"/>
      <c r="I47" s="1107"/>
      <c r="J47" s="1107"/>
      <c r="K47" s="1107"/>
      <c r="L47" s="1108"/>
      <c r="M47" s="1108"/>
      <c r="N47" s="1108"/>
      <c r="O47" s="1108"/>
      <c r="P47" s="1108"/>
      <c r="Q47" s="1108"/>
      <c r="R47" s="1108"/>
      <c r="S47" s="1108"/>
      <c r="T47" s="1108"/>
      <c r="U47" s="1108"/>
      <c r="V47" s="1108"/>
      <c r="W47" s="1108"/>
      <c r="X47" s="1108"/>
      <c r="Y47" s="1108"/>
      <c r="Z47" s="1108"/>
      <c r="AA47" s="1108"/>
      <c r="AB47" s="1108"/>
      <c r="AC47" s="1108"/>
      <c r="AD47" s="1108"/>
      <c r="AE47" s="1108"/>
      <c r="AF47" s="1108">
        <v>0.0</v>
      </c>
      <c r="AG47" s="1109">
        <v>2.0</v>
      </c>
      <c r="AH47" s="1109">
        <v>4.0</v>
      </c>
      <c r="AI47" s="1108">
        <v>6.0</v>
      </c>
      <c r="AJ47" s="1108">
        <v>6.0</v>
      </c>
      <c r="AK47" s="1109">
        <v>8.0</v>
      </c>
      <c r="AL47" s="1109">
        <v>8.0</v>
      </c>
      <c r="AM47" s="1109">
        <v>8.0</v>
      </c>
      <c r="AN47" s="1109">
        <v>8.0</v>
      </c>
      <c r="AO47" s="1108">
        <v>15.0</v>
      </c>
      <c r="AP47" s="1108">
        <v>15.0</v>
      </c>
      <c r="AQ47" s="1108">
        <v>15.0</v>
      </c>
      <c r="AR47" s="1108">
        <v>15.0</v>
      </c>
      <c r="AS47" s="1110">
        <v>30.0</v>
      </c>
      <c r="AT47" s="1108">
        <v>6.0</v>
      </c>
      <c r="AU47" s="1108">
        <v>3.0</v>
      </c>
      <c r="AV47" s="1108">
        <v>3.0</v>
      </c>
      <c r="AW47" s="1108">
        <v>0.0</v>
      </c>
      <c r="AX47" s="1108">
        <v>0.0</v>
      </c>
      <c r="AY47" s="1108">
        <v>0.0</v>
      </c>
      <c r="AZ47" s="796"/>
      <c r="BA47" s="1108"/>
      <c r="BB47" s="1108"/>
      <c r="BC47" s="1108"/>
      <c r="BD47" s="1108"/>
      <c r="BE47" s="1108"/>
      <c r="BF47" s="1108"/>
      <c r="BG47" s="1108"/>
      <c r="BH47" s="1108"/>
      <c r="BI47" s="1108"/>
      <c r="BJ47" s="1108"/>
      <c r="BK47" s="1108"/>
      <c r="BL47" s="1108"/>
      <c r="BM47" s="1108"/>
      <c r="BN47" s="1108"/>
      <c r="BO47" s="1108"/>
      <c r="BP47" s="1108"/>
      <c r="BQ47" s="1108"/>
      <c r="BR47" s="1108"/>
      <c r="BS47" s="1108"/>
      <c r="BT47" s="1108"/>
      <c r="BU47" s="1108"/>
      <c r="BV47" s="1108"/>
      <c r="BW47" s="1108"/>
      <c r="BX47" s="1108"/>
      <c r="BY47" s="1108"/>
      <c r="BZ47" s="1108"/>
      <c r="CA47" s="1108">
        <v>0.0</v>
      </c>
      <c r="CB47" s="1109">
        <v>4.0</v>
      </c>
      <c r="CC47" s="1109">
        <v>11.0</v>
      </c>
      <c r="CD47" s="1109">
        <v>11.0</v>
      </c>
      <c r="CE47" s="1109">
        <v>18.0</v>
      </c>
      <c r="CF47" s="1109">
        <v>18.0</v>
      </c>
      <c r="CG47" s="1109">
        <v>18.0</v>
      </c>
      <c r="CH47" s="1109">
        <v>18.0</v>
      </c>
      <c r="CI47" s="1109">
        <v>18.0</v>
      </c>
      <c r="CJ47" s="1109">
        <v>18.0</v>
      </c>
      <c r="CK47" s="1109">
        <v>35.0</v>
      </c>
      <c r="CL47" s="1109">
        <v>35.0</v>
      </c>
      <c r="CM47" s="1109">
        <v>35.0</v>
      </c>
      <c r="CN47" s="1109">
        <v>35.0</v>
      </c>
      <c r="CO47" s="1111">
        <v>50.0</v>
      </c>
      <c r="CP47" s="1109">
        <v>14.0</v>
      </c>
      <c r="CQ47" s="1109">
        <v>7.0</v>
      </c>
      <c r="CR47" s="1109">
        <v>7.0</v>
      </c>
      <c r="CS47" s="1109">
        <v>4.0</v>
      </c>
      <c r="CT47" s="1108">
        <v>0.0</v>
      </c>
      <c r="CU47" s="1108">
        <v>0.0</v>
      </c>
      <c r="CV47" s="796"/>
      <c r="CW47" s="1108"/>
      <c r="CX47" s="1108"/>
      <c r="CY47" s="1108"/>
      <c r="CZ47" s="1108"/>
      <c r="DA47" s="1108"/>
      <c r="DB47" s="1108"/>
      <c r="DC47" s="1108"/>
      <c r="DD47" s="1108"/>
      <c r="DE47" s="1108"/>
      <c r="DF47" s="1108"/>
      <c r="DG47" s="1108"/>
      <c r="DH47" s="1108"/>
      <c r="DI47" s="1108"/>
      <c r="DJ47" s="1108"/>
      <c r="DK47" s="1108"/>
      <c r="DL47" s="1108"/>
      <c r="DM47" s="1108"/>
      <c r="DN47" s="1108"/>
      <c r="DO47" s="1108"/>
      <c r="DP47" s="1108"/>
      <c r="DQ47" s="1108"/>
      <c r="DR47" s="1108"/>
      <c r="DS47" s="1108"/>
      <c r="DT47" s="1108"/>
      <c r="DU47" s="1108"/>
      <c r="DV47" s="1108">
        <v>0.0</v>
      </c>
      <c r="DW47" s="1109">
        <v>10.0</v>
      </c>
      <c r="DX47" s="1109">
        <v>10.0</v>
      </c>
      <c r="DY47" s="1109">
        <v>10.0</v>
      </c>
      <c r="DZ47" s="1109">
        <v>10.0</v>
      </c>
      <c r="EA47" s="1109">
        <v>10.0</v>
      </c>
      <c r="EB47" s="1109">
        <v>20.0</v>
      </c>
      <c r="EC47" s="1109">
        <v>30.0</v>
      </c>
      <c r="ED47" s="1109">
        <v>30.0</v>
      </c>
      <c r="EE47" s="1109">
        <v>30.0</v>
      </c>
      <c r="EF47" s="1109">
        <v>30.0</v>
      </c>
      <c r="EG47" s="1109">
        <v>35.0</v>
      </c>
      <c r="EH47" s="1109">
        <v>35.0</v>
      </c>
      <c r="EI47" s="1109">
        <v>45.0</v>
      </c>
      <c r="EJ47" s="1109">
        <v>45.0</v>
      </c>
      <c r="EK47" s="1111">
        <v>60.0</v>
      </c>
      <c r="EL47" s="1109">
        <v>20.0</v>
      </c>
      <c r="EM47" s="1109">
        <v>10.0</v>
      </c>
      <c r="EN47" s="1109">
        <v>5.0</v>
      </c>
      <c r="EO47" s="1109">
        <v>5.0</v>
      </c>
      <c r="EP47" s="1108">
        <v>0.0</v>
      </c>
      <c r="EQ47" s="1108">
        <v>0.0</v>
      </c>
      <c r="ER47" s="796"/>
      <c r="ES47" s="1107"/>
      <c r="ET47" s="1107"/>
      <c r="EU47" s="1107"/>
      <c r="EV47" s="1107"/>
      <c r="EW47" s="1107"/>
      <c r="EX47" s="1107"/>
      <c r="EY47" s="1107"/>
      <c r="EZ47" s="1107"/>
      <c r="FA47" s="1107"/>
      <c r="FB47" s="1107"/>
      <c r="FC47" s="1107"/>
      <c r="FD47" s="1107"/>
      <c r="FE47" s="1107"/>
      <c r="FF47" s="1107"/>
      <c r="FG47" s="1107"/>
      <c r="FH47" s="1107"/>
      <c r="FI47" s="1107"/>
      <c r="FJ47" s="1107"/>
      <c r="FK47" s="1107"/>
      <c r="FL47" s="1107"/>
      <c r="FM47" s="1107">
        <v>0.0</v>
      </c>
      <c r="FN47" s="1108">
        <v>0.0</v>
      </c>
      <c r="FO47" s="1109">
        <v>8.0</v>
      </c>
      <c r="FP47" s="1109">
        <v>8.0</v>
      </c>
      <c r="FQ47" s="1109">
        <v>15.0</v>
      </c>
      <c r="FR47" s="1109">
        <v>15.0</v>
      </c>
      <c r="FS47" s="1109">
        <v>23.0</v>
      </c>
      <c r="FT47" s="1109">
        <v>30.0</v>
      </c>
      <c r="FU47" s="1109">
        <v>38.0</v>
      </c>
      <c r="FV47" s="1109">
        <v>38.0</v>
      </c>
      <c r="FW47" s="1109">
        <v>38.0</v>
      </c>
      <c r="FX47" s="1109">
        <v>38.0</v>
      </c>
      <c r="FY47" s="1109">
        <v>40.0</v>
      </c>
      <c r="FZ47" s="1109">
        <v>40.0</v>
      </c>
      <c r="GA47" s="1109">
        <v>40.0</v>
      </c>
      <c r="GB47" s="1109">
        <v>40.0</v>
      </c>
      <c r="GC47" s="1109">
        <v>40.0</v>
      </c>
      <c r="GD47" s="1109">
        <v>45.0</v>
      </c>
      <c r="GE47" s="1109">
        <v>45.0</v>
      </c>
      <c r="GF47" s="1109">
        <v>45.0</v>
      </c>
      <c r="GG47" s="1111">
        <v>60.0</v>
      </c>
      <c r="GH47" s="1109">
        <v>20.0</v>
      </c>
      <c r="GI47" s="1109">
        <v>15.0</v>
      </c>
      <c r="GJ47" s="1109">
        <v>10.0</v>
      </c>
      <c r="GK47" s="1109">
        <v>10.0</v>
      </c>
      <c r="GL47" s="1108">
        <v>0.0</v>
      </c>
      <c r="GM47" s="1108">
        <v>0.0</v>
      </c>
      <c r="GN47" s="796"/>
      <c r="GO47" s="1107">
        <v>0.0</v>
      </c>
      <c r="GP47" s="1108">
        <v>0.0</v>
      </c>
      <c r="GQ47" s="1108">
        <v>0.0</v>
      </c>
      <c r="GR47" s="1108">
        <v>0.0</v>
      </c>
      <c r="GS47" s="1108"/>
      <c r="GT47" s="1108"/>
      <c r="GU47" s="1108"/>
      <c r="GV47" s="1108"/>
      <c r="GW47" s="1108"/>
      <c r="GX47" s="1108"/>
      <c r="GY47" s="1109">
        <v>8.0</v>
      </c>
      <c r="GZ47" s="1109">
        <v>8.0</v>
      </c>
      <c r="HA47" s="1109">
        <v>8.0</v>
      </c>
      <c r="HB47" s="1109">
        <v>8.0</v>
      </c>
      <c r="HC47" s="1109">
        <v>8.0</v>
      </c>
      <c r="HD47" s="1109">
        <v>10.0</v>
      </c>
      <c r="HE47" s="1109">
        <v>10.0</v>
      </c>
      <c r="HF47" s="1109">
        <v>10.0</v>
      </c>
      <c r="HG47" s="1109">
        <v>10.0</v>
      </c>
      <c r="HH47" s="1109">
        <v>10.0</v>
      </c>
      <c r="HI47" s="1109">
        <v>12.0</v>
      </c>
      <c r="HJ47" s="1109">
        <v>12.0</v>
      </c>
      <c r="HK47" s="1109">
        <v>12.0</v>
      </c>
      <c r="HL47" s="1109">
        <v>18.0</v>
      </c>
      <c r="HM47" s="1109">
        <v>18.0</v>
      </c>
      <c r="HN47" s="1109">
        <v>18.0</v>
      </c>
      <c r="HO47" s="1109">
        <v>18.0</v>
      </c>
      <c r="HP47" s="1109">
        <v>18.0</v>
      </c>
      <c r="HQ47" s="1109">
        <v>18.0</v>
      </c>
      <c r="HR47" s="1109">
        <v>30.0</v>
      </c>
      <c r="HS47" s="1109">
        <v>30.0</v>
      </c>
      <c r="HT47" s="1109">
        <v>30.0</v>
      </c>
      <c r="HU47" s="1109">
        <v>40.0</v>
      </c>
      <c r="HV47" s="1109">
        <v>40.0</v>
      </c>
      <c r="HW47" s="1109">
        <v>40.0</v>
      </c>
      <c r="HX47" s="1109">
        <v>40.0</v>
      </c>
      <c r="HY47" s="1109">
        <v>40.0</v>
      </c>
      <c r="HZ47" s="1109">
        <v>40.0</v>
      </c>
      <c r="IA47" s="1109">
        <v>40.0</v>
      </c>
      <c r="IB47" s="1109">
        <v>40.0</v>
      </c>
      <c r="IC47" s="1111">
        <v>65.0</v>
      </c>
      <c r="ID47" s="1109">
        <v>25.0</v>
      </c>
      <c r="IE47" s="1109">
        <v>30.0</v>
      </c>
      <c r="IF47" s="1109">
        <v>8.0</v>
      </c>
      <c r="IG47" s="1109">
        <v>5.0</v>
      </c>
      <c r="IH47" s="1109">
        <v>5.0</v>
      </c>
      <c r="II47" s="1108">
        <v>0.0</v>
      </c>
      <c r="IJ47" s="796"/>
      <c r="IK47" s="1108"/>
      <c r="IL47" s="1108"/>
      <c r="IM47" s="1108"/>
      <c r="IN47" s="1108"/>
      <c r="IO47" s="1108"/>
      <c r="IP47" s="1108"/>
      <c r="IQ47" s="1108"/>
      <c r="IR47" s="1109">
        <v>8.0</v>
      </c>
      <c r="IS47" s="1109">
        <v>8.0</v>
      </c>
      <c r="IT47" s="1109">
        <v>8.0</v>
      </c>
      <c r="IU47" s="1109">
        <v>8.0</v>
      </c>
      <c r="IV47" s="1109">
        <v>8.0</v>
      </c>
      <c r="IW47" s="1109">
        <v>8.0</v>
      </c>
      <c r="IX47" s="1109">
        <v>8.0</v>
      </c>
      <c r="IY47" s="1109">
        <v>8.0</v>
      </c>
      <c r="IZ47" s="1109">
        <v>10.0</v>
      </c>
      <c r="JA47" s="1109">
        <v>10.0</v>
      </c>
      <c r="JB47" s="1109">
        <v>10.0</v>
      </c>
      <c r="JC47" s="1109">
        <v>10.0</v>
      </c>
      <c r="JD47" s="1109">
        <v>10.0</v>
      </c>
      <c r="JE47" s="1109">
        <v>12.0</v>
      </c>
      <c r="JF47" s="1109">
        <v>12.0</v>
      </c>
      <c r="JG47" s="1109">
        <v>12.0</v>
      </c>
      <c r="JH47" s="1109">
        <v>18.0</v>
      </c>
      <c r="JI47" s="1109">
        <v>18.0</v>
      </c>
      <c r="JJ47" s="1109">
        <v>18.0</v>
      </c>
      <c r="JK47" s="1109">
        <v>18.0</v>
      </c>
      <c r="JL47" s="1109">
        <v>18.0</v>
      </c>
      <c r="JM47" s="1109">
        <v>18.0</v>
      </c>
      <c r="JN47" s="1109">
        <v>30.0</v>
      </c>
      <c r="JO47" s="1109">
        <v>30.0</v>
      </c>
      <c r="JP47" s="1109">
        <v>30.0</v>
      </c>
      <c r="JQ47" s="1109">
        <v>40.0</v>
      </c>
      <c r="JR47" s="1109">
        <v>40.0</v>
      </c>
      <c r="JS47" s="1109">
        <v>40.0</v>
      </c>
      <c r="JT47" s="1109">
        <v>40.0</v>
      </c>
      <c r="JU47" s="1109">
        <v>40.0</v>
      </c>
      <c r="JV47" s="1109">
        <v>40.0</v>
      </c>
      <c r="JW47" s="1109">
        <v>40.0</v>
      </c>
      <c r="JX47" s="1109">
        <v>40.0</v>
      </c>
      <c r="JY47" s="1111">
        <v>65.0</v>
      </c>
      <c r="JZ47" s="1109">
        <v>25.0</v>
      </c>
      <c r="KA47" s="1109">
        <v>30.0</v>
      </c>
      <c r="KB47" s="1109">
        <v>8.0</v>
      </c>
      <c r="KC47" s="1109">
        <v>5.0</v>
      </c>
      <c r="KD47" s="1109">
        <v>5.0</v>
      </c>
      <c r="KE47" s="1108">
        <v>0.0</v>
      </c>
    </row>
    <row r="48">
      <c r="A48" s="818" t="s">
        <v>522</v>
      </c>
      <c r="B48" s="1106"/>
      <c r="C48" s="1106" t="str">
        <f t="shared" si="5"/>
        <v>#N/A</v>
      </c>
      <c r="D48" s="1107"/>
      <c r="E48" s="1107"/>
      <c r="F48" s="1107"/>
      <c r="G48" s="1107"/>
      <c r="H48" s="1107"/>
      <c r="I48" s="1107"/>
      <c r="J48" s="1107"/>
      <c r="K48" s="1107"/>
      <c r="L48" s="1108"/>
      <c r="M48" s="1108"/>
      <c r="N48" s="1108"/>
      <c r="O48" s="1108"/>
      <c r="P48" s="1108"/>
      <c r="Q48" s="1108"/>
      <c r="R48" s="1108"/>
      <c r="S48" s="1108"/>
      <c r="T48" s="1108"/>
      <c r="U48" s="1108"/>
      <c r="V48" s="1108"/>
      <c r="W48" s="1108"/>
      <c r="X48" s="1108"/>
      <c r="Y48" s="1108"/>
      <c r="Z48" s="1108"/>
      <c r="AA48" s="1108"/>
      <c r="AB48" s="1108"/>
      <c r="AC48" s="1108"/>
      <c r="AD48" s="1108"/>
      <c r="AE48" s="1108"/>
      <c r="AF48" s="1108">
        <v>0.0</v>
      </c>
      <c r="AG48" s="1109">
        <v>2.0</v>
      </c>
      <c r="AH48" s="1109">
        <v>4.0</v>
      </c>
      <c r="AI48" s="1108">
        <v>6.0</v>
      </c>
      <c r="AJ48" s="1108">
        <v>6.0</v>
      </c>
      <c r="AK48" s="1109">
        <v>8.0</v>
      </c>
      <c r="AL48" s="1109">
        <v>8.0</v>
      </c>
      <c r="AM48" s="1109">
        <v>8.0</v>
      </c>
      <c r="AN48" s="1109">
        <v>8.0</v>
      </c>
      <c r="AO48" s="1108">
        <v>15.0</v>
      </c>
      <c r="AP48" s="1108">
        <v>15.0</v>
      </c>
      <c r="AQ48" s="1108">
        <v>15.0</v>
      </c>
      <c r="AR48" s="1108">
        <v>15.0</v>
      </c>
      <c r="AS48" s="1110">
        <v>30.0</v>
      </c>
      <c r="AT48" s="1108">
        <v>6.0</v>
      </c>
      <c r="AU48" s="1108">
        <v>3.0</v>
      </c>
      <c r="AV48" s="1108">
        <v>3.0</v>
      </c>
      <c r="AW48" s="1108">
        <v>0.0</v>
      </c>
      <c r="AX48" s="1108">
        <v>0.0</v>
      </c>
      <c r="AY48" s="1108">
        <v>0.0</v>
      </c>
      <c r="AZ48" s="796"/>
      <c r="BA48" s="1108"/>
      <c r="BB48" s="1108"/>
      <c r="BC48" s="1108"/>
      <c r="BD48" s="1108"/>
      <c r="BE48" s="1108"/>
      <c r="BF48" s="1108"/>
      <c r="BG48" s="1108"/>
      <c r="BH48" s="1108"/>
      <c r="BI48" s="1108"/>
      <c r="BJ48" s="1108"/>
      <c r="BK48" s="1108"/>
      <c r="BL48" s="1108"/>
      <c r="BM48" s="1108"/>
      <c r="BN48" s="1108"/>
      <c r="BO48" s="1108"/>
      <c r="BP48" s="1108"/>
      <c r="BQ48" s="1108"/>
      <c r="BR48" s="1108"/>
      <c r="BS48" s="1108"/>
      <c r="BT48" s="1108"/>
      <c r="BU48" s="1108"/>
      <c r="BV48" s="1108"/>
      <c r="BW48" s="1108"/>
      <c r="BX48" s="1108"/>
      <c r="BY48" s="1108"/>
      <c r="BZ48" s="1108"/>
      <c r="CA48" s="1108">
        <v>0.0</v>
      </c>
      <c r="CB48" s="1109">
        <v>4.0</v>
      </c>
      <c r="CC48" s="1109">
        <v>11.0</v>
      </c>
      <c r="CD48" s="1109">
        <v>11.0</v>
      </c>
      <c r="CE48" s="1109">
        <v>18.0</v>
      </c>
      <c r="CF48" s="1109">
        <v>18.0</v>
      </c>
      <c r="CG48" s="1109">
        <v>18.0</v>
      </c>
      <c r="CH48" s="1109">
        <v>18.0</v>
      </c>
      <c r="CI48" s="1109">
        <v>18.0</v>
      </c>
      <c r="CJ48" s="1109">
        <v>18.0</v>
      </c>
      <c r="CK48" s="1109">
        <v>35.0</v>
      </c>
      <c r="CL48" s="1109">
        <v>35.0</v>
      </c>
      <c r="CM48" s="1109">
        <v>35.0</v>
      </c>
      <c r="CN48" s="1109">
        <v>35.0</v>
      </c>
      <c r="CO48" s="1111">
        <v>50.0</v>
      </c>
      <c r="CP48" s="1109">
        <v>14.0</v>
      </c>
      <c r="CQ48" s="1109">
        <v>7.0</v>
      </c>
      <c r="CR48" s="1109">
        <v>7.0</v>
      </c>
      <c r="CS48" s="1109">
        <v>4.0</v>
      </c>
      <c r="CT48" s="1108">
        <v>0.0</v>
      </c>
      <c r="CU48" s="1108">
        <v>0.0</v>
      </c>
      <c r="CV48" s="796"/>
      <c r="CW48" s="1108"/>
      <c r="CX48" s="1108"/>
      <c r="CY48" s="1108"/>
      <c r="CZ48" s="1108"/>
      <c r="DA48" s="1108"/>
      <c r="DB48" s="1108"/>
      <c r="DC48" s="1108"/>
      <c r="DD48" s="1108"/>
      <c r="DE48" s="1108"/>
      <c r="DF48" s="1108"/>
      <c r="DG48" s="1108"/>
      <c r="DH48" s="1108"/>
      <c r="DI48" s="1108"/>
      <c r="DJ48" s="1108"/>
      <c r="DK48" s="1108"/>
      <c r="DL48" s="1108"/>
      <c r="DM48" s="1108"/>
      <c r="DN48" s="1108"/>
      <c r="DO48" s="1108"/>
      <c r="DP48" s="1108"/>
      <c r="DQ48" s="1108"/>
      <c r="DR48" s="1108"/>
      <c r="DS48" s="1108"/>
      <c r="DT48" s="1108"/>
      <c r="DU48" s="1108"/>
      <c r="DV48" s="1108">
        <v>0.0</v>
      </c>
      <c r="DW48" s="1109">
        <v>10.0</v>
      </c>
      <c r="DX48" s="1109">
        <v>10.0</v>
      </c>
      <c r="DY48" s="1109">
        <v>10.0</v>
      </c>
      <c r="DZ48" s="1109">
        <v>10.0</v>
      </c>
      <c r="EA48" s="1109">
        <v>10.0</v>
      </c>
      <c r="EB48" s="1109">
        <v>20.0</v>
      </c>
      <c r="EC48" s="1109">
        <v>30.0</v>
      </c>
      <c r="ED48" s="1109">
        <v>30.0</v>
      </c>
      <c r="EE48" s="1109">
        <v>30.0</v>
      </c>
      <c r="EF48" s="1109">
        <v>30.0</v>
      </c>
      <c r="EG48" s="1109">
        <v>35.0</v>
      </c>
      <c r="EH48" s="1109">
        <v>35.0</v>
      </c>
      <c r="EI48" s="1109">
        <v>45.0</v>
      </c>
      <c r="EJ48" s="1109">
        <v>45.0</v>
      </c>
      <c r="EK48" s="1111">
        <v>60.0</v>
      </c>
      <c r="EL48" s="1109">
        <v>20.0</v>
      </c>
      <c r="EM48" s="1109">
        <v>10.0</v>
      </c>
      <c r="EN48" s="1109">
        <v>5.0</v>
      </c>
      <c r="EO48" s="1109">
        <v>5.0</v>
      </c>
      <c r="EP48" s="1108">
        <v>0.0</v>
      </c>
      <c r="EQ48" s="1108">
        <v>0.0</v>
      </c>
      <c r="ER48" s="796"/>
      <c r="ES48" s="1107"/>
      <c r="ET48" s="1107"/>
      <c r="EU48" s="1107"/>
      <c r="EV48" s="1107"/>
      <c r="EW48" s="1107"/>
      <c r="EX48" s="1107"/>
      <c r="EY48" s="1107"/>
      <c r="EZ48" s="1107"/>
      <c r="FA48" s="1107"/>
      <c r="FB48" s="1107"/>
      <c r="FC48" s="1107"/>
      <c r="FD48" s="1107"/>
      <c r="FE48" s="1107"/>
      <c r="FF48" s="1107"/>
      <c r="FG48" s="1107"/>
      <c r="FH48" s="1107"/>
      <c r="FI48" s="1107"/>
      <c r="FJ48" s="1107"/>
      <c r="FK48" s="1107"/>
      <c r="FL48" s="1107"/>
      <c r="FM48" s="1107">
        <v>0.0</v>
      </c>
      <c r="FN48" s="1108">
        <v>0.0</v>
      </c>
      <c r="FO48" s="1109">
        <v>8.0</v>
      </c>
      <c r="FP48" s="1109">
        <v>8.0</v>
      </c>
      <c r="FQ48" s="1109">
        <v>15.0</v>
      </c>
      <c r="FR48" s="1109">
        <v>15.0</v>
      </c>
      <c r="FS48" s="1109">
        <v>23.0</v>
      </c>
      <c r="FT48" s="1109">
        <v>30.0</v>
      </c>
      <c r="FU48" s="1109">
        <v>38.0</v>
      </c>
      <c r="FV48" s="1109">
        <v>38.0</v>
      </c>
      <c r="FW48" s="1109">
        <v>38.0</v>
      </c>
      <c r="FX48" s="1109">
        <v>38.0</v>
      </c>
      <c r="FY48" s="1109">
        <v>40.0</v>
      </c>
      <c r="FZ48" s="1109">
        <v>40.0</v>
      </c>
      <c r="GA48" s="1109">
        <v>40.0</v>
      </c>
      <c r="GB48" s="1109">
        <v>40.0</v>
      </c>
      <c r="GC48" s="1109">
        <v>40.0</v>
      </c>
      <c r="GD48" s="1109">
        <v>45.0</v>
      </c>
      <c r="GE48" s="1109">
        <v>45.0</v>
      </c>
      <c r="GF48" s="1109">
        <v>45.0</v>
      </c>
      <c r="GG48" s="1111">
        <v>60.0</v>
      </c>
      <c r="GH48" s="1109">
        <v>20.0</v>
      </c>
      <c r="GI48" s="1109">
        <v>15.0</v>
      </c>
      <c r="GJ48" s="1109">
        <v>10.0</v>
      </c>
      <c r="GK48" s="1109">
        <v>10.0</v>
      </c>
      <c r="GL48" s="1108">
        <v>0.0</v>
      </c>
      <c r="GM48" s="1108">
        <v>0.0</v>
      </c>
      <c r="GN48" s="796"/>
      <c r="GO48" s="1107">
        <v>0.0</v>
      </c>
      <c r="GP48" s="1108">
        <v>0.0</v>
      </c>
      <c r="GQ48" s="1108">
        <v>0.0</v>
      </c>
      <c r="GR48" s="1108">
        <v>0.0</v>
      </c>
      <c r="GS48" s="1108"/>
      <c r="GT48" s="1108"/>
      <c r="GU48" s="1108"/>
      <c r="GV48" s="1108"/>
      <c r="GW48" s="1108"/>
      <c r="GX48" s="1108"/>
      <c r="GY48" s="1109">
        <v>8.0</v>
      </c>
      <c r="GZ48" s="1109">
        <v>8.0</v>
      </c>
      <c r="HA48" s="1109">
        <v>8.0</v>
      </c>
      <c r="HB48" s="1109">
        <v>8.0</v>
      </c>
      <c r="HC48" s="1109">
        <v>8.0</v>
      </c>
      <c r="HD48" s="1109">
        <v>10.0</v>
      </c>
      <c r="HE48" s="1109">
        <v>10.0</v>
      </c>
      <c r="HF48" s="1109">
        <v>10.0</v>
      </c>
      <c r="HG48" s="1109">
        <v>10.0</v>
      </c>
      <c r="HH48" s="1109">
        <v>10.0</v>
      </c>
      <c r="HI48" s="1109">
        <v>12.0</v>
      </c>
      <c r="HJ48" s="1109">
        <v>12.0</v>
      </c>
      <c r="HK48" s="1109">
        <v>12.0</v>
      </c>
      <c r="HL48" s="1109">
        <v>18.0</v>
      </c>
      <c r="HM48" s="1109">
        <v>18.0</v>
      </c>
      <c r="HN48" s="1109">
        <v>18.0</v>
      </c>
      <c r="HO48" s="1109">
        <v>18.0</v>
      </c>
      <c r="HP48" s="1109">
        <v>18.0</v>
      </c>
      <c r="HQ48" s="1109">
        <v>18.0</v>
      </c>
      <c r="HR48" s="1109">
        <v>30.0</v>
      </c>
      <c r="HS48" s="1109">
        <v>30.0</v>
      </c>
      <c r="HT48" s="1109">
        <v>30.0</v>
      </c>
      <c r="HU48" s="1109">
        <v>40.0</v>
      </c>
      <c r="HV48" s="1109">
        <v>40.0</v>
      </c>
      <c r="HW48" s="1109">
        <v>40.0</v>
      </c>
      <c r="HX48" s="1109">
        <v>40.0</v>
      </c>
      <c r="HY48" s="1109">
        <v>40.0</v>
      </c>
      <c r="HZ48" s="1109">
        <v>40.0</v>
      </c>
      <c r="IA48" s="1109">
        <v>40.0</v>
      </c>
      <c r="IB48" s="1109">
        <v>40.0</v>
      </c>
      <c r="IC48" s="1111">
        <v>65.0</v>
      </c>
      <c r="ID48" s="1109">
        <v>25.0</v>
      </c>
      <c r="IE48" s="1109">
        <v>30.0</v>
      </c>
      <c r="IF48" s="1109">
        <v>8.0</v>
      </c>
      <c r="IG48" s="1109">
        <v>5.0</v>
      </c>
      <c r="IH48" s="1109">
        <v>5.0</v>
      </c>
      <c r="II48" s="1108">
        <v>0.0</v>
      </c>
      <c r="IJ48" s="796"/>
      <c r="IK48" s="1108"/>
      <c r="IL48" s="1108"/>
      <c r="IM48" s="1108"/>
      <c r="IN48" s="1108"/>
      <c r="IO48" s="1108"/>
      <c r="IP48" s="1108"/>
      <c r="IQ48" s="1108"/>
      <c r="IR48" s="1109">
        <v>8.0</v>
      </c>
      <c r="IS48" s="1109">
        <v>8.0</v>
      </c>
      <c r="IT48" s="1109">
        <v>8.0</v>
      </c>
      <c r="IU48" s="1109">
        <v>8.0</v>
      </c>
      <c r="IV48" s="1109">
        <v>8.0</v>
      </c>
      <c r="IW48" s="1109">
        <v>8.0</v>
      </c>
      <c r="IX48" s="1109">
        <v>8.0</v>
      </c>
      <c r="IY48" s="1109">
        <v>8.0</v>
      </c>
      <c r="IZ48" s="1109">
        <v>10.0</v>
      </c>
      <c r="JA48" s="1109">
        <v>10.0</v>
      </c>
      <c r="JB48" s="1109">
        <v>10.0</v>
      </c>
      <c r="JC48" s="1109">
        <v>10.0</v>
      </c>
      <c r="JD48" s="1109">
        <v>10.0</v>
      </c>
      <c r="JE48" s="1109">
        <v>12.0</v>
      </c>
      <c r="JF48" s="1109">
        <v>12.0</v>
      </c>
      <c r="JG48" s="1109">
        <v>12.0</v>
      </c>
      <c r="JH48" s="1109">
        <v>18.0</v>
      </c>
      <c r="JI48" s="1109">
        <v>18.0</v>
      </c>
      <c r="JJ48" s="1109">
        <v>18.0</v>
      </c>
      <c r="JK48" s="1109">
        <v>18.0</v>
      </c>
      <c r="JL48" s="1109">
        <v>18.0</v>
      </c>
      <c r="JM48" s="1109">
        <v>18.0</v>
      </c>
      <c r="JN48" s="1109">
        <v>30.0</v>
      </c>
      <c r="JO48" s="1109">
        <v>30.0</v>
      </c>
      <c r="JP48" s="1109">
        <v>30.0</v>
      </c>
      <c r="JQ48" s="1109">
        <v>40.0</v>
      </c>
      <c r="JR48" s="1109">
        <v>40.0</v>
      </c>
      <c r="JS48" s="1109">
        <v>40.0</v>
      </c>
      <c r="JT48" s="1109">
        <v>40.0</v>
      </c>
      <c r="JU48" s="1109">
        <v>40.0</v>
      </c>
      <c r="JV48" s="1109">
        <v>40.0</v>
      </c>
      <c r="JW48" s="1109">
        <v>40.0</v>
      </c>
      <c r="JX48" s="1109">
        <v>40.0</v>
      </c>
      <c r="JY48" s="1111">
        <v>65.0</v>
      </c>
      <c r="JZ48" s="1109">
        <v>25.0</v>
      </c>
      <c r="KA48" s="1109">
        <v>30.0</v>
      </c>
      <c r="KB48" s="1109">
        <v>8.0</v>
      </c>
      <c r="KC48" s="1109">
        <v>5.0</v>
      </c>
      <c r="KD48" s="1109">
        <v>5.0</v>
      </c>
      <c r="KE48" s="1108">
        <v>0.0</v>
      </c>
    </row>
    <row r="49">
      <c r="A49" s="813" t="s">
        <v>523</v>
      </c>
      <c r="B49" s="1106"/>
      <c r="C49" s="1106" t="str">
        <f t="shared" si="5"/>
        <v>#N/A</v>
      </c>
      <c r="D49" s="1107"/>
      <c r="E49" s="1107"/>
      <c r="F49" s="1107"/>
      <c r="G49" s="1107"/>
      <c r="H49" s="1107"/>
      <c r="I49" s="1107"/>
      <c r="J49" s="1107"/>
      <c r="K49" s="1107"/>
      <c r="L49" s="1108"/>
      <c r="M49" s="1108"/>
      <c r="N49" s="1108"/>
      <c r="O49" s="1108"/>
      <c r="P49" s="1108"/>
      <c r="Q49" s="1108"/>
      <c r="R49" s="1108"/>
      <c r="S49" s="1108"/>
      <c r="T49" s="1108"/>
      <c r="U49" s="1108"/>
      <c r="V49" s="1108"/>
      <c r="W49" s="1108"/>
      <c r="X49" s="1108"/>
      <c r="Y49" s="1108"/>
      <c r="Z49" s="1108"/>
      <c r="AA49" s="1108"/>
      <c r="AB49" s="1108"/>
      <c r="AC49" s="1108"/>
      <c r="AD49" s="1108"/>
      <c r="AE49" s="1108"/>
      <c r="AF49" s="1108">
        <v>0.0</v>
      </c>
      <c r="AG49" s="1108">
        <v>0.0</v>
      </c>
      <c r="AH49" s="1109">
        <v>2.0</v>
      </c>
      <c r="AI49" s="1108">
        <v>6.0</v>
      </c>
      <c r="AJ49" s="1108">
        <v>6.0</v>
      </c>
      <c r="AK49" s="1109">
        <v>8.0</v>
      </c>
      <c r="AL49" s="1109">
        <v>8.0</v>
      </c>
      <c r="AM49" s="1109">
        <v>8.0</v>
      </c>
      <c r="AN49" s="1109">
        <v>8.0</v>
      </c>
      <c r="AO49" s="1109">
        <v>18.0</v>
      </c>
      <c r="AP49" s="1109">
        <v>18.0</v>
      </c>
      <c r="AQ49" s="1109">
        <v>18.0</v>
      </c>
      <c r="AR49" s="1109">
        <v>18.0</v>
      </c>
      <c r="AS49" s="1111">
        <v>30.0</v>
      </c>
      <c r="AT49" s="1109">
        <v>7.0</v>
      </c>
      <c r="AU49" s="1109">
        <v>4.0</v>
      </c>
      <c r="AV49" s="1109">
        <v>4.0</v>
      </c>
      <c r="AW49" s="1109">
        <v>2.0</v>
      </c>
      <c r="AX49" s="1108">
        <v>0.0</v>
      </c>
      <c r="AY49" s="1108">
        <v>0.0</v>
      </c>
      <c r="AZ49" s="796"/>
      <c r="BA49" s="1108"/>
      <c r="BB49" s="1108"/>
      <c r="BC49" s="1108"/>
      <c r="BD49" s="1108"/>
      <c r="BE49" s="1108"/>
      <c r="BF49" s="1108"/>
      <c r="BG49" s="1108"/>
      <c r="BH49" s="1108"/>
      <c r="BI49" s="1108"/>
      <c r="BJ49" s="1108"/>
      <c r="BK49" s="1108"/>
      <c r="BL49" s="1108"/>
      <c r="BM49" s="1108"/>
      <c r="BN49" s="1108"/>
      <c r="BO49" s="1108"/>
      <c r="BP49" s="1108"/>
      <c r="BQ49" s="1108"/>
      <c r="BR49" s="1108"/>
      <c r="BS49" s="1108"/>
      <c r="BT49" s="1108"/>
      <c r="BU49" s="1108"/>
      <c r="BV49" s="1108"/>
      <c r="BW49" s="1108"/>
      <c r="BX49" s="1108"/>
      <c r="BY49" s="1108"/>
      <c r="BZ49" s="1108"/>
      <c r="CA49" s="1108">
        <v>0.0</v>
      </c>
      <c r="CB49" s="1109">
        <v>4.0</v>
      </c>
      <c r="CC49" s="1109">
        <v>5.0</v>
      </c>
      <c r="CD49" s="1109">
        <v>5.0</v>
      </c>
      <c r="CE49" s="1109">
        <v>18.0</v>
      </c>
      <c r="CF49" s="1109">
        <v>18.0</v>
      </c>
      <c r="CG49" s="1109">
        <v>24.0</v>
      </c>
      <c r="CH49" s="1109">
        <v>24.0</v>
      </c>
      <c r="CI49" s="1109">
        <v>35.0</v>
      </c>
      <c r="CJ49" s="1109">
        <v>35.0</v>
      </c>
      <c r="CK49" s="1109">
        <v>45.0</v>
      </c>
      <c r="CL49" s="1109">
        <v>45.0</v>
      </c>
      <c r="CM49" s="1109">
        <v>45.0</v>
      </c>
      <c r="CN49" s="1109">
        <v>45.0</v>
      </c>
      <c r="CO49" s="1111">
        <v>50.0</v>
      </c>
      <c r="CP49" s="1109">
        <v>18.0</v>
      </c>
      <c r="CQ49" s="1109">
        <v>10.0</v>
      </c>
      <c r="CR49" s="1109">
        <v>9.0</v>
      </c>
      <c r="CS49" s="1109">
        <v>5.0</v>
      </c>
      <c r="CT49" s="1108">
        <v>0.0</v>
      </c>
      <c r="CU49" s="1108">
        <v>0.0</v>
      </c>
      <c r="CV49" s="796"/>
      <c r="CW49" s="1108"/>
      <c r="CX49" s="1108"/>
      <c r="CY49" s="1108"/>
      <c r="CZ49" s="1108"/>
      <c r="DA49" s="1108"/>
      <c r="DB49" s="1108"/>
      <c r="DC49" s="1108"/>
      <c r="DD49" s="1108"/>
      <c r="DE49" s="1108"/>
      <c r="DF49" s="1108"/>
      <c r="DG49" s="1108"/>
      <c r="DH49" s="1108"/>
      <c r="DI49" s="1108"/>
      <c r="DJ49" s="1108"/>
      <c r="DK49" s="1108"/>
      <c r="DL49" s="1108"/>
      <c r="DM49" s="1108"/>
      <c r="DN49" s="1108"/>
      <c r="DO49" s="1108"/>
      <c r="DP49" s="1108"/>
      <c r="DQ49" s="1108"/>
      <c r="DR49" s="1108"/>
      <c r="DS49" s="1108"/>
      <c r="DT49" s="1108"/>
      <c r="DU49" s="1108"/>
      <c r="DV49" s="1108">
        <v>0.0</v>
      </c>
      <c r="DW49" s="1109">
        <v>6.0</v>
      </c>
      <c r="DX49" s="1109">
        <v>6.0</v>
      </c>
      <c r="DY49" s="1109">
        <v>6.0</v>
      </c>
      <c r="DZ49" s="1109">
        <v>13.0</v>
      </c>
      <c r="EA49" s="1109">
        <v>13.0</v>
      </c>
      <c r="EB49" s="1109">
        <v>26.0</v>
      </c>
      <c r="EC49" s="1108">
        <v>32.0</v>
      </c>
      <c r="ED49" s="1108">
        <v>32.0</v>
      </c>
      <c r="EE49" s="1109">
        <v>40.0</v>
      </c>
      <c r="EF49" s="1109">
        <v>40.0</v>
      </c>
      <c r="EG49" s="1109">
        <v>45.0</v>
      </c>
      <c r="EH49" s="1109">
        <v>45.0</v>
      </c>
      <c r="EI49" s="1109">
        <v>45.0</v>
      </c>
      <c r="EJ49" s="1109">
        <v>45.0</v>
      </c>
      <c r="EK49" s="1111">
        <v>60.0</v>
      </c>
      <c r="EL49" s="1109">
        <v>26.0</v>
      </c>
      <c r="EM49" s="1109">
        <v>13.0</v>
      </c>
      <c r="EN49" s="1109">
        <v>13.0</v>
      </c>
      <c r="EO49" s="1109">
        <v>7.0</v>
      </c>
      <c r="EP49" s="1108">
        <v>0.0</v>
      </c>
      <c r="EQ49" s="1108">
        <v>0.0</v>
      </c>
      <c r="ER49" s="796"/>
      <c r="ES49" s="1107"/>
      <c r="ET49" s="1107"/>
      <c r="EU49" s="1107"/>
      <c r="EV49" s="1107"/>
      <c r="EW49" s="1107"/>
      <c r="EX49" s="1107"/>
      <c r="EY49" s="1107"/>
      <c r="EZ49" s="1107"/>
      <c r="FA49" s="1107"/>
      <c r="FB49" s="1107"/>
      <c r="FC49" s="1107"/>
      <c r="FD49" s="1107"/>
      <c r="FE49" s="1107"/>
      <c r="FF49" s="1107"/>
      <c r="FG49" s="1107"/>
      <c r="FH49" s="1107"/>
      <c r="FI49" s="1107"/>
      <c r="FJ49" s="1107"/>
      <c r="FK49" s="1107"/>
      <c r="FL49" s="1107"/>
      <c r="FM49" s="1107">
        <v>0.0</v>
      </c>
      <c r="FN49" s="1108">
        <v>0.0</v>
      </c>
      <c r="FO49" s="1109">
        <v>8.0</v>
      </c>
      <c r="FP49" s="1109">
        <v>8.0</v>
      </c>
      <c r="FQ49" s="1109">
        <v>15.0</v>
      </c>
      <c r="FR49" s="1109">
        <v>15.0</v>
      </c>
      <c r="FS49" s="1109">
        <v>23.0</v>
      </c>
      <c r="FT49" s="1109">
        <v>30.0</v>
      </c>
      <c r="FU49" s="1109">
        <v>38.0</v>
      </c>
      <c r="FV49" s="1109">
        <v>38.0</v>
      </c>
      <c r="FW49" s="1109">
        <v>38.0</v>
      </c>
      <c r="FX49" s="1109">
        <v>38.0</v>
      </c>
      <c r="FY49" s="1109">
        <v>40.0</v>
      </c>
      <c r="FZ49" s="1109">
        <v>40.0</v>
      </c>
      <c r="GA49" s="1109">
        <v>40.0</v>
      </c>
      <c r="GB49" s="1109">
        <v>40.0</v>
      </c>
      <c r="GC49" s="1109">
        <v>40.0</v>
      </c>
      <c r="GD49" s="1109">
        <v>45.0</v>
      </c>
      <c r="GE49" s="1109">
        <v>45.0</v>
      </c>
      <c r="GF49" s="1109">
        <v>45.0</v>
      </c>
      <c r="GG49" s="1111">
        <v>60.0</v>
      </c>
      <c r="GH49" s="1109">
        <v>20.0</v>
      </c>
      <c r="GI49" s="1109">
        <v>15.0</v>
      </c>
      <c r="GJ49" s="1109">
        <v>10.0</v>
      </c>
      <c r="GK49" s="1109">
        <v>10.0</v>
      </c>
      <c r="GL49" s="1108">
        <v>0.0</v>
      </c>
      <c r="GM49" s="1108">
        <v>0.0</v>
      </c>
      <c r="GN49" s="796"/>
      <c r="GO49" s="1107">
        <v>0.0</v>
      </c>
      <c r="GP49" s="1108">
        <v>0.0</v>
      </c>
      <c r="GQ49" s="1108">
        <v>0.0</v>
      </c>
      <c r="GR49" s="1108">
        <v>0.0</v>
      </c>
      <c r="GS49" s="1108"/>
      <c r="GT49" s="1108"/>
      <c r="GU49" s="1108"/>
      <c r="GV49" s="1108"/>
      <c r="GW49" s="1108"/>
      <c r="GX49" s="1108"/>
      <c r="GY49" s="1108"/>
      <c r="GZ49" s="1108"/>
      <c r="HA49" s="1108"/>
      <c r="HB49" s="1108"/>
      <c r="HC49" s="1109">
        <v>8.0</v>
      </c>
      <c r="HD49" s="1109">
        <v>8.0</v>
      </c>
      <c r="HE49" s="1109">
        <v>10.0</v>
      </c>
      <c r="HF49" s="1109">
        <v>10.0</v>
      </c>
      <c r="HG49" s="1109">
        <v>10.0</v>
      </c>
      <c r="HH49" s="1109">
        <v>10.0</v>
      </c>
      <c r="HI49" s="1109">
        <v>12.0</v>
      </c>
      <c r="HJ49" s="1109">
        <v>12.0</v>
      </c>
      <c r="HK49" s="1109">
        <v>12.0</v>
      </c>
      <c r="HL49" s="1109">
        <v>18.0</v>
      </c>
      <c r="HM49" s="1109">
        <v>18.0</v>
      </c>
      <c r="HN49" s="1109">
        <v>18.0</v>
      </c>
      <c r="HO49" s="1109">
        <v>18.0</v>
      </c>
      <c r="HP49" s="1109">
        <v>18.0</v>
      </c>
      <c r="HQ49" s="1109">
        <v>18.0</v>
      </c>
      <c r="HR49" s="1109">
        <v>30.0</v>
      </c>
      <c r="HS49" s="1109">
        <v>30.0</v>
      </c>
      <c r="HT49" s="1109">
        <v>30.0</v>
      </c>
      <c r="HU49" s="1109">
        <v>40.0</v>
      </c>
      <c r="HV49" s="1109">
        <v>40.0</v>
      </c>
      <c r="HW49" s="1109">
        <v>40.0</v>
      </c>
      <c r="HX49" s="1109">
        <v>40.0</v>
      </c>
      <c r="HY49" s="1109">
        <v>40.0</v>
      </c>
      <c r="HZ49" s="1109">
        <v>40.0</v>
      </c>
      <c r="IA49" s="1109">
        <v>40.0</v>
      </c>
      <c r="IB49" s="1109">
        <v>40.0</v>
      </c>
      <c r="IC49" s="1111">
        <v>65.0</v>
      </c>
      <c r="ID49" s="1109">
        <v>25.0</v>
      </c>
      <c r="IE49" s="1109">
        <v>30.0</v>
      </c>
      <c r="IF49" s="1109">
        <v>8.0</v>
      </c>
      <c r="IG49" s="1109">
        <v>5.0</v>
      </c>
      <c r="IH49" s="1109">
        <v>5.0</v>
      </c>
      <c r="II49" s="1108">
        <v>0.0</v>
      </c>
      <c r="IJ49" s="796"/>
      <c r="IK49" s="1108"/>
      <c r="IL49" s="1108"/>
      <c r="IM49" s="1108"/>
      <c r="IN49" s="1108"/>
      <c r="IO49" s="1108"/>
      <c r="IP49" s="1108"/>
      <c r="IQ49" s="1108"/>
      <c r="IR49" s="1108"/>
      <c r="IS49" s="1108"/>
      <c r="IT49" s="1108"/>
      <c r="IU49" s="1108"/>
      <c r="IV49" s="1109">
        <v>8.0</v>
      </c>
      <c r="IW49" s="1109">
        <v>8.0</v>
      </c>
      <c r="IX49" s="1109">
        <v>8.0</v>
      </c>
      <c r="IY49" s="1109">
        <v>8.0</v>
      </c>
      <c r="IZ49" s="1109">
        <v>8.0</v>
      </c>
      <c r="JA49" s="1109">
        <v>10.0</v>
      </c>
      <c r="JB49" s="1109">
        <v>10.0</v>
      </c>
      <c r="JC49" s="1109">
        <v>10.0</v>
      </c>
      <c r="JD49" s="1109">
        <v>10.0</v>
      </c>
      <c r="JE49" s="1109">
        <v>12.0</v>
      </c>
      <c r="JF49" s="1109">
        <v>12.0</v>
      </c>
      <c r="JG49" s="1109">
        <v>12.0</v>
      </c>
      <c r="JH49" s="1109">
        <v>18.0</v>
      </c>
      <c r="JI49" s="1109">
        <v>18.0</v>
      </c>
      <c r="JJ49" s="1109">
        <v>18.0</v>
      </c>
      <c r="JK49" s="1109">
        <v>18.0</v>
      </c>
      <c r="JL49" s="1109">
        <v>18.0</v>
      </c>
      <c r="JM49" s="1109">
        <v>18.0</v>
      </c>
      <c r="JN49" s="1109">
        <v>30.0</v>
      </c>
      <c r="JO49" s="1109">
        <v>30.0</v>
      </c>
      <c r="JP49" s="1109">
        <v>30.0</v>
      </c>
      <c r="JQ49" s="1109">
        <v>40.0</v>
      </c>
      <c r="JR49" s="1109">
        <v>40.0</v>
      </c>
      <c r="JS49" s="1109">
        <v>40.0</v>
      </c>
      <c r="JT49" s="1109">
        <v>40.0</v>
      </c>
      <c r="JU49" s="1109">
        <v>40.0</v>
      </c>
      <c r="JV49" s="1109">
        <v>40.0</v>
      </c>
      <c r="JW49" s="1109">
        <v>40.0</v>
      </c>
      <c r="JX49" s="1109">
        <v>40.0</v>
      </c>
      <c r="JY49" s="1111">
        <v>65.0</v>
      </c>
      <c r="JZ49" s="1109">
        <v>25.0</v>
      </c>
      <c r="KA49" s="1109">
        <v>30.0</v>
      </c>
      <c r="KB49" s="1109">
        <v>8.0</v>
      </c>
      <c r="KC49" s="1109">
        <v>5.0</v>
      </c>
      <c r="KD49" s="1109">
        <v>5.0</v>
      </c>
      <c r="KE49" s="1108">
        <v>0.0</v>
      </c>
    </row>
    <row r="50">
      <c r="A50" s="818" t="s">
        <v>524</v>
      </c>
      <c r="B50" s="1106"/>
      <c r="C50" s="1106" t="str">
        <f t="shared" si="5"/>
        <v>#N/A</v>
      </c>
      <c r="D50" s="1117"/>
      <c r="E50" s="1117"/>
      <c r="F50" s="1117"/>
      <c r="G50" s="1117"/>
      <c r="H50" s="1117"/>
      <c r="I50" s="1117"/>
      <c r="J50" s="1117"/>
      <c r="K50" s="1117"/>
      <c r="L50" s="1117"/>
      <c r="M50" s="1117"/>
      <c r="N50" s="1117"/>
      <c r="O50" s="1117"/>
      <c r="P50" s="1117"/>
      <c r="Q50" s="1117"/>
      <c r="R50" s="1117"/>
      <c r="S50" s="1117"/>
      <c r="T50" s="1117"/>
      <c r="U50" s="1117"/>
      <c r="V50" s="1117"/>
      <c r="W50" s="1117"/>
      <c r="X50" s="1117"/>
      <c r="Y50" s="1117"/>
      <c r="Z50" s="1117"/>
      <c r="AA50" s="1117"/>
      <c r="AB50" s="1117"/>
      <c r="AC50" s="1117"/>
      <c r="AD50" s="1117"/>
      <c r="AE50" s="1117"/>
      <c r="AF50" s="1125">
        <v>0.0</v>
      </c>
      <c r="AG50" s="1125">
        <v>0.0</v>
      </c>
      <c r="AH50" s="1118">
        <v>2.0</v>
      </c>
      <c r="AI50" s="1108">
        <v>6.0</v>
      </c>
      <c r="AJ50" s="1108">
        <v>6.0</v>
      </c>
      <c r="AK50" s="1109">
        <v>8.0</v>
      </c>
      <c r="AL50" s="1109">
        <v>8.0</v>
      </c>
      <c r="AM50" s="1109">
        <v>8.0</v>
      </c>
      <c r="AN50" s="1109">
        <v>8.0</v>
      </c>
      <c r="AO50" s="1118">
        <v>18.0</v>
      </c>
      <c r="AP50" s="1118">
        <v>18.0</v>
      </c>
      <c r="AQ50" s="1118">
        <v>18.0</v>
      </c>
      <c r="AR50" s="1118">
        <v>18.0</v>
      </c>
      <c r="AS50" s="1120">
        <v>30.0</v>
      </c>
      <c r="AT50" s="1118">
        <v>7.0</v>
      </c>
      <c r="AU50" s="1118">
        <v>4.0</v>
      </c>
      <c r="AV50" s="1118">
        <v>4.0</v>
      </c>
      <c r="AW50" s="1118">
        <v>2.0</v>
      </c>
      <c r="AX50" s="1125">
        <v>0.0</v>
      </c>
      <c r="AY50" s="1125">
        <v>0.0</v>
      </c>
      <c r="AZ50" s="1121"/>
      <c r="BA50" s="1122"/>
      <c r="BB50" s="1122"/>
      <c r="BC50" s="1122"/>
      <c r="BD50" s="1122"/>
      <c r="BE50" s="1122"/>
      <c r="BF50" s="1122"/>
      <c r="BG50" s="1122"/>
      <c r="BH50" s="1122"/>
      <c r="BI50" s="1122"/>
      <c r="BJ50" s="1122"/>
      <c r="BK50" s="1122"/>
      <c r="BL50" s="1122"/>
      <c r="BM50" s="1122"/>
      <c r="BN50" s="1122"/>
      <c r="BO50" s="1122"/>
      <c r="BP50" s="1122"/>
      <c r="BQ50" s="1122"/>
      <c r="BR50" s="1122"/>
      <c r="BS50" s="1122"/>
      <c r="BT50" s="1122"/>
      <c r="BU50" s="1122"/>
      <c r="BV50" s="1122"/>
      <c r="BW50" s="1122"/>
      <c r="BX50" s="1122"/>
      <c r="BY50" s="1122"/>
      <c r="BZ50" s="1122"/>
      <c r="CA50" s="1125">
        <v>0.0</v>
      </c>
      <c r="CB50" s="1118">
        <v>4.0</v>
      </c>
      <c r="CC50" s="1118">
        <v>5.0</v>
      </c>
      <c r="CD50" s="1118">
        <v>5.0</v>
      </c>
      <c r="CE50" s="1118">
        <v>18.0</v>
      </c>
      <c r="CF50" s="1118">
        <v>18.0</v>
      </c>
      <c r="CG50" s="1118">
        <v>24.0</v>
      </c>
      <c r="CH50" s="1118">
        <v>24.0</v>
      </c>
      <c r="CI50" s="1118">
        <v>35.0</v>
      </c>
      <c r="CJ50" s="1118">
        <v>35.0</v>
      </c>
      <c r="CK50" s="1118">
        <v>45.0</v>
      </c>
      <c r="CL50" s="1118">
        <v>45.0</v>
      </c>
      <c r="CM50" s="1118">
        <v>45.0</v>
      </c>
      <c r="CN50" s="1118">
        <v>45.0</v>
      </c>
      <c r="CO50" s="1120">
        <v>50.0</v>
      </c>
      <c r="CP50" s="1118">
        <v>18.0</v>
      </c>
      <c r="CQ50" s="1118">
        <v>10.0</v>
      </c>
      <c r="CR50" s="1118">
        <v>9.0</v>
      </c>
      <c r="CS50" s="1118">
        <v>5.0</v>
      </c>
      <c r="CT50" s="1127">
        <v>0.0</v>
      </c>
      <c r="CU50" s="1127">
        <v>0.0</v>
      </c>
      <c r="CV50" s="1121"/>
      <c r="CW50" s="1122"/>
      <c r="CX50" s="1122"/>
      <c r="CY50" s="1122"/>
      <c r="CZ50" s="1122"/>
      <c r="DA50" s="1122"/>
      <c r="DB50" s="1122"/>
      <c r="DC50" s="1122"/>
      <c r="DD50" s="1122"/>
      <c r="DE50" s="1122"/>
      <c r="DF50" s="1122"/>
      <c r="DG50" s="1122"/>
      <c r="DH50" s="1122"/>
      <c r="DI50" s="1122"/>
      <c r="DJ50" s="1122"/>
      <c r="DK50" s="1122"/>
      <c r="DL50" s="1122"/>
      <c r="DM50" s="1122"/>
      <c r="DN50" s="1122"/>
      <c r="DO50" s="1122"/>
      <c r="DP50" s="1122"/>
      <c r="DQ50" s="1122"/>
      <c r="DR50" s="1122"/>
      <c r="DS50" s="1122"/>
      <c r="DT50" s="1122"/>
      <c r="DU50" s="1122"/>
      <c r="DV50" s="1125">
        <v>30.0</v>
      </c>
      <c r="DW50" s="1109">
        <v>6.0</v>
      </c>
      <c r="DX50" s="1109">
        <v>6.0</v>
      </c>
      <c r="DY50" s="1109">
        <v>6.0</v>
      </c>
      <c r="DZ50" s="1109">
        <v>13.0</v>
      </c>
      <c r="EA50" s="1109">
        <v>13.0</v>
      </c>
      <c r="EB50" s="1109">
        <v>26.0</v>
      </c>
      <c r="EC50" s="1108">
        <v>32.0</v>
      </c>
      <c r="ED50" s="1108">
        <v>32.0</v>
      </c>
      <c r="EE50" s="1109">
        <v>40.0</v>
      </c>
      <c r="EF50" s="1109">
        <v>40.0</v>
      </c>
      <c r="EG50" s="1109">
        <v>45.0</v>
      </c>
      <c r="EH50" s="1109">
        <v>45.0</v>
      </c>
      <c r="EI50" s="1109">
        <v>45.0</v>
      </c>
      <c r="EJ50" s="1109">
        <v>45.0</v>
      </c>
      <c r="EK50" s="1111">
        <v>60.0</v>
      </c>
      <c r="EL50" s="1109">
        <v>26.0</v>
      </c>
      <c r="EM50" s="1109">
        <v>13.0</v>
      </c>
      <c r="EN50" s="1109">
        <v>13.0</v>
      </c>
      <c r="EO50" s="1109">
        <v>7.0</v>
      </c>
      <c r="EP50" s="1127">
        <v>0.0</v>
      </c>
      <c r="EQ50" s="1127">
        <v>0.0</v>
      </c>
      <c r="ER50" s="1124"/>
      <c r="ES50" s="1122"/>
      <c r="ET50" s="1122"/>
      <c r="EU50" s="1122"/>
      <c r="EV50" s="1122"/>
      <c r="EW50" s="1122"/>
      <c r="EX50" s="1122"/>
      <c r="EY50" s="1122"/>
      <c r="EZ50" s="1122"/>
      <c r="FA50" s="1122"/>
      <c r="FB50" s="1122"/>
      <c r="FC50" s="1122"/>
      <c r="FD50" s="1122"/>
      <c r="FE50" s="1122"/>
      <c r="FF50" s="1122"/>
      <c r="FG50" s="1122"/>
      <c r="FH50" s="1122"/>
      <c r="FI50" s="1122"/>
      <c r="FJ50" s="1122"/>
      <c r="FK50" s="1122"/>
      <c r="FL50" s="1122"/>
      <c r="FM50" s="1127">
        <v>0.0</v>
      </c>
      <c r="FN50" s="1127">
        <v>0.0</v>
      </c>
      <c r="FO50" s="1119">
        <v>8.0</v>
      </c>
      <c r="FP50" s="1119">
        <v>8.0</v>
      </c>
      <c r="FQ50" s="1119">
        <v>15.0</v>
      </c>
      <c r="FR50" s="1119">
        <v>15.0</v>
      </c>
      <c r="FS50" s="1119">
        <v>23.0</v>
      </c>
      <c r="FT50" s="1119">
        <v>30.0</v>
      </c>
      <c r="FU50" s="1119">
        <v>38.0</v>
      </c>
      <c r="FV50" s="1119">
        <v>38.0</v>
      </c>
      <c r="FW50" s="1119">
        <v>38.0</v>
      </c>
      <c r="FX50" s="1119">
        <v>38.0</v>
      </c>
      <c r="FY50" s="1119">
        <v>40.0</v>
      </c>
      <c r="FZ50" s="1119">
        <v>40.0</v>
      </c>
      <c r="GA50" s="1119">
        <v>40.0</v>
      </c>
      <c r="GB50" s="1119">
        <v>40.0</v>
      </c>
      <c r="GC50" s="1119">
        <v>40.0</v>
      </c>
      <c r="GD50" s="1119">
        <v>45.0</v>
      </c>
      <c r="GE50" s="1119">
        <v>45.0</v>
      </c>
      <c r="GF50" s="1119">
        <v>45.0</v>
      </c>
      <c r="GG50" s="1123">
        <v>60.0</v>
      </c>
      <c r="GH50" s="1119">
        <v>20.0</v>
      </c>
      <c r="GI50" s="1119">
        <v>15.0</v>
      </c>
      <c r="GJ50" s="1119">
        <v>10.0</v>
      </c>
      <c r="GK50" s="1119">
        <v>10.0</v>
      </c>
      <c r="GL50" s="1127">
        <v>0.0</v>
      </c>
      <c r="GM50" s="1127">
        <v>0.0</v>
      </c>
      <c r="GN50" s="1124"/>
      <c r="GO50" s="1125">
        <v>0.0</v>
      </c>
      <c r="GP50" s="1125">
        <v>0.0</v>
      </c>
      <c r="GQ50" s="1125">
        <v>0.0</v>
      </c>
      <c r="GR50" s="1125">
        <v>0.0</v>
      </c>
      <c r="GS50" s="1122"/>
      <c r="GT50" s="1122"/>
      <c r="GU50" s="1122"/>
      <c r="GV50" s="1122"/>
      <c r="GW50" s="1122"/>
      <c r="GX50" s="1122"/>
      <c r="GY50" s="1122"/>
      <c r="GZ50" s="1122"/>
      <c r="HA50" s="1122"/>
      <c r="HB50" s="1122"/>
      <c r="HC50" s="1118">
        <v>8.0</v>
      </c>
      <c r="HD50" s="1118">
        <v>8.0</v>
      </c>
      <c r="HE50" s="1118">
        <v>10.0</v>
      </c>
      <c r="HF50" s="1118">
        <v>10.0</v>
      </c>
      <c r="HG50" s="1118">
        <v>10.0</v>
      </c>
      <c r="HH50" s="1118">
        <v>10.0</v>
      </c>
      <c r="HI50" s="1118">
        <v>12.0</v>
      </c>
      <c r="HJ50" s="1118">
        <v>12.0</v>
      </c>
      <c r="HK50" s="1118">
        <v>12.0</v>
      </c>
      <c r="HL50" s="1118">
        <v>18.0</v>
      </c>
      <c r="HM50" s="1118">
        <v>18.0</v>
      </c>
      <c r="HN50" s="1118">
        <v>18.0</v>
      </c>
      <c r="HO50" s="1118">
        <v>18.0</v>
      </c>
      <c r="HP50" s="1118">
        <v>18.0</v>
      </c>
      <c r="HQ50" s="1118">
        <v>18.0</v>
      </c>
      <c r="HR50" s="1118">
        <v>30.0</v>
      </c>
      <c r="HS50" s="1118">
        <v>30.0</v>
      </c>
      <c r="HT50" s="1118">
        <v>30.0</v>
      </c>
      <c r="HU50" s="1118">
        <v>40.0</v>
      </c>
      <c r="HV50" s="1118">
        <v>40.0</v>
      </c>
      <c r="HW50" s="1118">
        <v>40.0</v>
      </c>
      <c r="HX50" s="1118">
        <v>40.0</v>
      </c>
      <c r="HY50" s="1118">
        <v>40.0</v>
      </c>
      <c r="HZ50" s="1118">
        <v>40.0</v>
      </c>
      <c r="IA50" s="1118">
        <v>40.0</v>
      </c>
      <c r="IB50" s="1118">
        <v>40.0</v>
      </c>
      <c r="IC50" s="1120">
        <v>65.0</v>
      </c>
      <c r="ID50" s="1118">
        <v>25.0</v>
      </c>
      <c r="IE50" s="1118">
        <v>30.0</v>
      </c>
      <c r="IF50" s="1118">
        <v>8.0</v>
      </c>
      <c r="IG50" s="1118">
        <v>5.0</v>
      </c>
      <c r="IH50" s="1118">
        <v>5.0</v>
      </c>
      <c r="II50" s="1125">
        <v>0.0</v>
      </c>
      <c r="IJ50" s="1121"/>
      <c r="IK50" s="1122"/>
      <c r="IL50" s="1122"/>
      <c r="IM50" s="1122"/>
      <c r="IN50" s="1122"/>
      <c r="IO50" s="1122"/>
      <c r="IP50" s="1122"/>
      <c r="IQ50" s="1122"/>
      <c r="IR50" s="1122"/>
      <c r="IS50" s="1122"/>
      <c r="IT50" s="1122"/>
      <c r="IU50" s="1122"/>
      <c r="IV50" s="1118">
        <v>8.0</v>
      </c>
      <c r="IW50" s="1118">
        <v>8.0</v>
      </c>
      <c r="IX50" s="1118">
        <v>8.0</v>
      </c>
      <c r="IY50" s="1118">
        <v>8.0</v>
      </c>
      <c r="IZ50" s="1118">
        <v>8.0</v>
      </c>
      <c r="JA50" s="1118">
        <v>10.0</v>
      </c>
      <c r="JB50" s="1118">
        <v>10.0</v>
      </c>
      <c r="JC50" s="1118">
        <v>10.0</v>
      </c>
      <c r="JD50" s="1118">
        <v>10.0</v>
      </c>
      <c r="JE50" s="1118">
        <v>12.0</v>
      </c>
      <c r="JF50" s="1118">
        <v>12.0</v>
      </c>
      <c r="JG50" s="1118">
        <v>12.0</v>
      </c>
      <c r="JH50" s="1118">
        <v>18.0</v>
      </c>
      <c r="JI50" s="1118">
        <v>18.0</v>
      </c>
      <c r="JJ50" s="1118">
        <v>18.0</v>
      </c>
      <c r="JK50" s="1118">
        <v>18.0</v>
      </c>
      <c r="JL50" s="1118">
        <v>18.0</v>
      </c>
      <c r="JM50" s="1118">
        <v>18.0</v>
      </c>
      <c r="JN50" s="1118">
        <v>30.0</v>
      </c>
      <c r="JO50" s="1118">
        <v>30.0</v>
      </c>
      <c r="JP50" s="1118">
        <v>30.0</v>
      </c>
      <c r="JQ50" s="1118">
        <v>40.0</v>
      </c>
      <c r="JR50" s="1118">
        <v>40.0</v>
      </c>
      <c r="JS50" s="1118">
        <v>40.0</v>
      </c>
      <c r="JT50" s="1118">
        <v>40.0</v>
      </c>
      <c r="JU50" s="1118">
        <v>40.0</v>
      </c>
      <c r="JV50" s="1118">
        <v>40.0</v>
      </c>
      <c r="JW50" s="1118">
        <v>40.0</v>
      </c>
      <c r="JX50" s="1118">
        <v>40.0</v>
      </c>
      <c r="JY50" s="1120">
        <v>65.0</v>
      </c>
      <c r="JZ50" s="1118">
        <v>25.0</v>
      </c>
      <c r="KA50" s="1118">
        <v>30.0</v>
      </c>
      <c r="KB50" s="1118">
        <v>8.0</v>
      </c>
      <c r="KC50" s="1118">
        <v>5.0</v>
      </c>
      <c r="KD50" s="1118">
        <v>5.0</v>
      </c>
      <c r="KE50" s="1125">
        <v>0.0</v>
      </c>
    </row>
    <row r="51">
      <c r="A51" s="818" t="s">
        <v>525</v>
      </c>
      <c r="B51" s="1106"/>
      <c r="C51" s="1106" t="str">
        <f t="shared" si="5"/>
        <v>#N/A</v>
      </c>
      <c r="D51" s="1117"/>
      <c r="E51" s="1117"/>
      <c r="F51" s="1117"/>
      <c r="G51" s="1117"/>
      <c r="H51" s="1117"/>
      <c r="I51" s="1117"/>
      <c r="J51" s="1117"/>
      <c r="K51" s="1117"/>
      <c r="L51" s="1117"/>
      <c r="M51" s="1117"/>
      <c r="N51" s="1117"/>
      <c r="O51" s="1117"/>
      <c r="P51" s="1117"/>
      <c r="Q51" s="1117"/>
      <c r="R51" s="1117"/>
      <c r="S51" s="1117"/>
      <c r="T51" s="1117"/>
      <c r="U51" s="1117"/>
      <c r="V51" s="1117"/>
      <c r="W51" s="1117"/>
      <c r="X51" s="1117"/>
      <c r="Y51" s="1117"/>
      <c r="Z51" s="1117"/>
      <c r="AA51" s="1117"/>
      <c r="AB51" s="1117"/>
      <c r="AC51" s="1117"/>
      <c r="AD51" s="1117"/>
      <c r="AE51" s="1117"/>
      <c r="AF51" s="1125">
        <v>0.0</v>
      </c>
      <c r="AG51" s="1125">
        <v>0.0</v>
      </c>
      <c r="AH51" s="1118">
        <v>2.0</v>
      </c>
      <c r="AI51" s="1108">
        <v>6.0</v>
      </c>
      <c r="AJ51" s="1108">
        <v>6.0</v>
      </c>
      <c r="AK51" s="1109">
        <v>8.0</v>
      </c>
      <c r="AL51" s="1109">
        <v>8.0</v>
      </c>
      <c r="AM51" s="1109">
        <v>8.0</v>
      </c>
      <c r="AN51" s="1109">
        <v>8.0</v>
      </c>
      <c r="AO51" s="1118">
        <v>18.0</v>
      </c>
      <c r="AP51" s="1118">
        <v>18.0</v>
      </c>
      <c r="AQ51" s="1118">
        <v>18.0</v>
      </c>
      <c r="AR51" s="1118">
        <v>18.0</v>
      </c>
      <c r="AS51" s="1120">
        <v>30.0</v>
      </c>
      <c r="AT51" s="1118">
        <v>7.0</v>
      </c>
      <c r="AU51" s="1118">
        <v>4.0</v>
      </c>
      <c r="AV51" s="1118">
        <v>4.0</v>
      </c>
      <c r="AW51" s="1118">
        <v>2.0</v>
      </c>
      <c r="AX51" s="1125">
        <v>0.0</v>
      </c>
      <c r="AY51" s="1125">
        <v>0.0</v>
      </c>
      <c r="AZ51" s="1121"/>
      <c r="BA51" s="1122"/>
      <c r="BB51" s="1122"/>
      <c r="BC51" s="1122"/>
      <c r="BD51" s="1122"/>
      <c r="BE51" s="1122"/>
      <c r="BF51" s="1122"/>
      <c r="BG51" s="1122"/>
      <c r="BH51" s="1122"/>
      <c r="BI51" s="1122"/>
      <c r="BJ51" s="1122"/>
      <c r="BK51" s="1122"/>
      <c r="BL51" s="1122"/>
      <c r="BM51" s="1122"/>
      <c r="BN51" s="1122"/>
      <c r="BO51" s="1122"/>
      <c r="BP51" s="1122"/>
      <c r="BQ51" s="1122"/>
      <c r="BR51" s="1122"/>
      <c r="BS51" s="1122"/>
      <c r="BT51" s="1122"/>
      <c r="BU51" s="1122"/>
      <c r="BV51" s="1122"/>
      <c r="BW51" s="1122"/>
      <c r="BX51" s="1122"/>
      <c r="BY51" s="1122"/>
      <c r="BZ51" s="1122"/>
      <c r="CA51" s="1125">
        <v>0.0</v>
      </c>
      <c r="CB51" s="1118">
        <v>4.0</v>
      </c>
      <c r="CC51" s="1118">
        <v>5.0</v>
      </c>
      <c r="CD51" s="1118">
        <v>5.0</v>
      </c>
      <c r="CE51" s="1118">
        <v>18.0</v>
      </c>
      <c r="CF51" s="1118">
        <v>18.0</v>
      </c>
      <c r="CG51" s="1118">
        <v>24.0</v>
      </c>
      <c r="CH51" s="1118">
        <v>24.0</v>
      </c>
      <c r="CI51" s="1118">
        <v>35.0</v>
      </c>
      <c r="CJ51" s="1118">
        <v>35.0</v>
      </c>
      <c r="CK51" s="1118">
        <v>45.0</v>
      </c>
      <c r="CL51" s="1118">
        <v>45.0</v>
      </c>
      <c r="CM51" s="1118">
        <v>45.0</v>
      </c>
      <c r="CN51" s="1118">
        <v>45.0</v>
      </c>
      <c r="CO51" s="1120">
        <v>50.0</v>
      </c>
      <c r="CP51" s="1118">
        <v>18.0</v>
      </c>
      <c r="CQ51" s="1118">
        <v>10.0</v>
      </c>
      <c r="CR51" s="1118">
        <v>9.0</v>
      </c>
      <c r="CS51" s="1118">
        <v>5.0</v>
      </c>
      <c r="CT51" s="1127">
        <v>0.0</v>
      </c>
      <c r="CU51" s="1127">
        <v>0.0</v>
      </c>
      <c r="CV51" s="1121"/>
      <c r="CW51" s="1122"/>
      <c r="CX51" s="1122"/>
      <c r="CY51" s="1122"/>
      <c r="CZ51" s="1122"/>
      <c r="DA51" s="1122"/>
      <c r="DB51" s="1122"/>
      <c r="DC51" s="1122"/>
      <c r="DD51" s="1122"/>
      <c r="DE51" s="1122"/>
      <c r="DF51" s="1122"/>
      <c r="DG51" s="1122"/>
      <c r="DH51" s="1122"/>
      <c r="DI51" s="1122"/>
      <c r="DJ51" s="1122"/>
      <c r="DK51" s="1122"/>
      <c r="DL51" s="1122"/>
      <c r="DM51" s="1122"/>
      <c r="DN51" s="1122"/>
      <c r="DO51" s="1122"/>
      <c r="DP51" s="1122"/>
      <c r="DQ51" s="1122"/>
      <c r="DR51" s="1122"/>
      <c r="DS51" s="1122"/>
      <c r="DT51" s="1122"/>
      <c r="DU51" s="1122"/>
      <c r="DV51" s="1125">
        <v>30.0</v>
      </c>
      <c r="DW51" s="1109">
        <v>6.0</v>
      </c>
      <c r="DX51" s="1109">
        <v>6.0</v>
      </c>
      <c r="DY51" s="1109">
        <v>6.0</v>
      </c>
      <c r="DZ51" s="1109">
        <v>13.0</v>
      </c>
      <c r="EA51" s="1109">
        <v>13.0</v>
      </c>
      <c r="EB51" s="1109">
        <v>26.0</v>
      </c>
      <c r="EC51" s="1108">
        <v>32.0</v>
      </c>
      <c r="ED51" s="1108">
        <v>32.0</v>
      </c>
      <c r="EE51" s="1109">
        <v>40.0</v>
      </c>
      <c r="EF51" s="1109">
        <v>40.0</v>
      </c>
      <c r="EG51" s="1109">
        <v>45.0</v>
      </c>
      <c r="EH51" s="1109">
        <v>45.0</v>
      </c>
      <c r="EI51" s="1109">
        <v>45.0</v>
      </c>
      <c r="EJ51" s="1109">
        <v>45.0</v>
      </c>
      <c r="EK51" s="1111">
        <v>60.0</v>
      </c>
      <c r="EL51" s="1109">
        <v>26.0</v>
      </c>
      <c r="EM51" s="1109">
        <v>13.0</v>
      </c>
      <c r="EN51" s="1109">
        <v>13.0</v>
      </c>
      <c r="EO51" s="1109">
        <v>7.0</v>
      </c>
      <c r="EP51" s="1127">
        <v>0.0</v>
      </c>
      <c r="EQ51" s="1127">
        <v>0.0</v>
      </c>
      <c r="ER51" s="1124"/>
      <c r="ES51" s="1122"/>
      <c r="ET51" s="1122"/>
      <c r="EU51" s="1122"/>
      <c r="EV51" s="1122"/>
      <c r="EW51" s="1122"/>
      <c r="EX51" s="1122"/>
      <c r="EY51" s="1122"/>
      <c r="EZ51" s="1122"/>
      <c r="FA51" s="1122"/>
      <c r="FB51" s="1122"/>
      <c r="FC51" s="1122"/>
      <c r="FD51" s="1122"/>
      <c r="FE51" s="1122"/>
      <c r="FF51" s="1122"/>
      <c r="FG51" s="1122"/>
      <c r="FH51" s="1122"/>
      <c r="FI51" s="1122"/>
      <c r="FJ51" s="1122"/>
      <c r="FK51" s="1122"/>
      <c r="FL51" s="1122"/>
      <c r="FM51" s="1127">
        <v>0.0</v>
      </c>
      <c r="FN51" s="1127">
        <v>0.0</v>
      </c>
      <c r="FO51" s="1119">
        <v>8.0</v>
      </c>
      <c r="FP51" s="1119">
        <v>8.0</v>
      </c>
      <c r="FQ51" s="1119">
        <v>15.0</v>
      </c>
      <c r="FR51" s="1119">
        <v>15.0</v>
      </c>
      <c r="FS51" s="1119">
        <v>23.0</v>
      </c>
      <c r="FT51" s="1119">
        <v>30.0</v>
      </c>
      <c r="FU51" s="1119">
        <v>38.0</v>
      </c>
      <c r="FV51" s="1119">
        <v>38.0</v>
      </c>
      <c r="FW51" s="1119">
        <v>38.0</v>
      </c>
      <c r="FX51" s="1119">
        <v>38.0</v>
      </c>
      <c r="FY51" s="1119">
        <v>40.0</v>
      </c>
      <c r="FZ51" s="1119">
        <v>40.0</v>
      </c>
      <c r="GA51" s="1119">
        <v>40.0</v>
      </c>
      <c r="GB51" s="1119">
        <v>40.0</v>
      </c>
      <c r="GC51" s="1119">
        <v>40.0</v>
      </c>
      <c r="GD51" s="1119">
        <v>45.0</v>
      </c>
      <c r="GE51" s="1119">
        <v>45.0</v>
      </c>
      <c r="GF51" s="1119">
        <v>45.0</v>
      </c>
      <c r="GG51" s="1123">
        <v>60.0</v>
      </c>
      <c r="GH51" s="1119">
        <v>20.0</v>
      </c>
      <c r="GI51" s="1119">
        <v>15.0</v>
      </c>
      <c r="GJ51" s="1119">
        <v>10.0</v>
      </c>
      <c r="GK51" s="1119">
        <v>10.0</v>
      </c>
      <c r="GL51" s="1127">
        <v>0.0</v>
      </c>
      <c r="GM51" s="1127">
        <v>0.0</v>
      </c>
      <c r="GN51" s="1124"/>
      <c r="GO51" s="1125">
        <v>0.0</v>
      </c>
      <c r="GP51" s="1125">
        <v>0.0</v>
      </c>
      <c r="GQ51" s="1125">
        <v>0.0</v>
      </c>
      <c r="GR51" s="1125">
        <v>0.0</v>
      </c>
      <c r="GS51" s="1122"/>
      <c r="GT51" s="1122"/>
      <c r="GU51" s="1122"/>
      <c r="GV51" s="1122"/>
      <c r="GW51" s="1122"/>
      <c r="GX51" s="1122"/>
      <c r="GY51" s="1122"/>
      <c r="GZ51" s="1122"/>
      <c r="HA51" s="1122"/>
      <c r="HB51" s="1122"/>
      <c r="HC51" s="1118">
        <v>8.0</v>
      </c>
      <c r="HD51" s="1118">
        <v>8.0</v>
      </c>
      <c r="HE51" s="1118">
        <v>10.0</v>
      </c>
      <c r="HF51" s="1118">
        <v>10.0</v>
      </c>
      <c r="HG51" s="1118">
        <v>10.0</v>
      </c>
      <c r="HH51" s="1118">
        <v>10.0</v>
      </c>
      <c r="HI51" s="1118">
        <v>12.0</v>
      </c>
      <c r="HJ51" s="1118">
        <v>12.0</v>
      </c>
      <c r="HK51" s="1118">
        <v>12.0</v>
      </c>
      <c r="HL51" s="1118">
        <v>18.0</v>
      </c>
      <c r="HM51" s="1118">
        <v>18.0</v>
      </c>
      <c r="HN51" s="1118">
        <v>18.0</v>
      </c>
      <c r="HO51" s="1118">
        <v>18.0</v>
      </c>
      <c r="HP51" s="1118">
        <v>18.0</v>
      </c>
      <c r="HQ51" s="1118">
        <v>18.0</v>
      </c>
      <c r="HR51" s="1118">
        <v>30.0</v>
      </c>
      <c r="HS51" s="1118">
        <v>30.0</v>
      </c>
      <c r="HT51" s="1118">
        <v>30.0</v>
      </c>
      <c r="HU51" s="1118">
        <v>40.0</v>
      </c>
      <c r="HV51" s="1118">
        <v>40.0</v>
      </c>
      <c r="HW51" s="1118">
        <v>40.0</v>
      </c>
      <c r="HX51" s="1118">
        <v>40.0</v>
      </c>
      <c r="HY51" s="1118">
        <v>40.0</v>
      </c>
      <c r="HZ51" s="1118">
        <v>40.0</v>
      </c>
      <c r="IA51" s="1118">
        <v>40.0</v>
      </c>
      <c r="IB51" s="1118">
        <v>40.0</v>
      </c>
      <c r="IC51" s="1120">
        <v>65.0</v>
      </c>
      <c r="ID51" s="1118">
        <v>25.0</v>
      </c>
      <c r="IE51" s="1118">
        <v>30.0</v>
      </c>
      <c r="IF51" s="1118">
        <v>8.0</v>
      </c>
      <c r="IG51" s="1118">
        <v>5.0</v>
      </c>
      <c r="IH51" s="1118">
        <v>5.0</v>
      </c>
      <c r="II51" s="1125">
        <v>0.0</v>
      </c>
      <c r="IJ51" s="1121"/>
      <c r="IK51" s="1122"/>
      <c r="IL51" s="1122"/>
      <c r="IM51" s="1122"/>
      <c r="IN51" s="1122"/>
      <c r="IO51" s="1122"/>
      <c r="IP51" s="1122"/>
      <c r="IQ51" s="1122"/>
      <c r="IR51" s="1122"/>
      <c r="IS51" s="1122"/>
      <c r="IT51" s="1122"/>
      <c r="IU51" s="1122"/>
      <c r="IV51" s="1118">
        <v>8.0</v>
      </c>
      <c r="IW51" s="1118">
        <v>8.0</v>
      </c>
      <c r="IX51" s="1118">
        <v>8.0</v>
      </c>
      <c r="IY51" s="1118">
        <v>8.0</v>
      </c>
      <c r="IZ51" s="1118">
        <v>8.0</v>
      </c>
      <c r="JA51" s="1118">
        <v>10.0</v>
      </c>
      <c r="JB51" s="1118">
        <v>10.0</v>
      </c>
      <c r="JC51" s="1118">
        <v>10.0</v>
      </c>
      <c r="JD51" s="1118">
        <v>10.0</v>
      </c>
      <c r="JE51" s="1118">
        <v>12.0</v>
      </c>
      <c r="JF51" s="1118">
        <v>12.0</v>
      </c>
      <c r="JG51" s="1118">
        <v>12.0</v>
      </c>
      <c r="JH51" s="1118">
        <v>18.0</v>
      </c>
      <c r="JI51" s="1118">
        <v>18.0</v>
      </c>
      <c r="JJ51" s="1118">
        <v>18.0</v>
      </c>
      <c r="JK51" s="1118">
        <v>18.0</v>
      </c>
      <c r="JL51" s="1118">
        <v>18.0</v>
      </c>
      <c r="JM51" s="1118">
        <v>18.0</v>
      </c>
      <c r="JN51" s="1118">
        <v>30.0</v>
      </c>
      <c r="JO51" s="1118">
        <v>30.0</v>
      </c>
      <c r="JP51" s="1118">
        <v>30.0</v>
      </c>
      <c r="JQ51" s="1118">
        <v>40.0</v>
      </c>
      <c r="JR51" s="1118">
        <v>40.0</v>
      </c>
      <c r="JS51" s="1118">
        <v>40.0</v>
      </c>
      <c r="JT51" s="1118">
        <v>40.0</v>
      </c>
      <c r="JU51" s="1118">
        <v>40.0</v>
      </c>
      <c r="JV51" s="1118">
        <v>40.0</v>
      </c>
      <c r="JW51" s="1118">
        <v>40.0</v>
      </c>
      <c r="JX51" s="1118">
        <v>40.0</v>
      </c>
      <c r="JY51" s="1120">
        <v>65.0</v>
      </c>
      <c r="JZ51" s="1118">
        <v>25.0</v>
      </c>
      <c r="KA51" s="1118">
        <v>30.0</v>
      </c>
      <c r="KB51" s="1118">
        <v>8.0</v>
      </c>
      <c r="KC51" s="1118">
        <v>5.0</v>
      </c>
      <c r="KD51" s="1118">
        <v>5.0</v>
      </c>
      <c r="KE51" s="1125">
        <v>0.0</v>
      </c>
    </row>
    <row r="52">
      <c r="A52" s="596" t="s">
        <v>526</v>
      </c>
      <c r="B52" s="1106"/>
      <c r="C52" s="1106" t="str">
        <f t="shared" si="5"/>
        <v>#N/A</v>
      </c>
      <c r="D52" s="1107"/>
      <c r="E52" s="1107"/>
      <c r="F52" s="1107"/>
      <c r="G52" s="1107"/>
      <c r="H52" s="1107"/>
      <c r="I52" s="1107"/>
      <c r="J52" s="1107"/>
      <c r="K52" s="1107"/>
      <c r="L52" s="1108"/>
      <c r="M52" s="1108"/>
      <c r="N52" s="1108"/>
      <c r="O52" s="1108"/>
      <c r="P52" s="1108"/>
      <c r="Q52" s="1108"/>
      <c r="R52" s="1108"/>
      <c r="S52" s="1108"/>
      <c r="T52" s="1108"/>
      <c r="U52" s="1108"/>
      <c r="V52" s="1108"/>
      <c r="W52" s="1108"/>
      <c r="X52" s="1108"/>
      <c r="Y52" s="1108"/>
      <c r="Z52" s="1108"/>
      <c r="AA52" s="1108"/>
      <c r="AB52" s="1108"/>
      <c r="AC52" s="1108"/>
      <c r="AD52" s="1108"/>
      <c r="AE52" s="1108"/>
      <c r="AF52" s="1108">
        <v>0.0</v>
      </c>
      <c r="AG52" s="1108">
        <v>0.0</v>
      </c>
      <c r="AH52" s="1108">
        <v>0.0</v>
      </c>
      <c r="AI52" s="1108">
        <v>0.0</v>
      </c>
      <c r="AJ52" s="1108">
        <v>0.0</v>
      </c>
      <c r="AK52" s="1108">
        <v>0.0</v>
      </c>
      <c r="AL52" s="1108">
        <v>0.0</v>
      </c>
      <c r="AM52" s="1108">
        <v>0.0</v>
      </c>
      <c r="AN52" s="1108">
        <v>0.0</v>
      </c>
      <c r="AO52" s="1108">
        <v>14.0</v>
      </c>
      <c r="AP52" s="1108">
        <v>14.0</v>
      </c>
      <c r="AQ52" s="1108">
        <v>14.0</v>
      </c>
      <c r="AR52" s="1108">
        <v>14.0</v>
      </c>
      <c r="AS52" s="1110">
        <v>14.0</v>
      </c>
      <c r="AT52" s="1108">
        <v>0.0</v>
      </c>
      <c r="AU52" s="1108">
        <v>0.0</v>
      </c>
      <c r="AV52" s="1108">
        <v>0.0</v>
      </c>
      <c r="AW52" s="1108">
        <v>0.0</v>
      </c>
      <c r="AX52" s="1108">
        <v>0.0</v>
      </c>
      <c r="AY52" s="1108">
        <v>0.0</v>
      </c>
      <c r="AZ52" s="796"/>
      <c r="BA52" s="1108"/>
      <c r="BB52" s="1108"/>
      <c r="BC52" s="1108"/>
      <c r="BD52" s="1108"/>
      <c r="BE52" s="1108"/>
      <c r="BF52" s="1108"/>
      <c r="BG52" s="1108"/>
      <c r="BH52" s="1108"/>
      <c r="BI52" s="1108"/>
      <c r="BJ52" s="1108"/>
      <c r="BK52" s="1108"/>
      <c r="BL52" s="1108"/>
      <c r="BM52" s="1108"/>
      <c r="BN52" s="1108"/>
      <c r="BO52" s="1108"/>
      <c r="BP52" s="1108"/>
      <c r="BQ52" s="1108"/>
      <c r="BR52" s="1108"/>
      <c r="BS52" s="1108"/>
      <c r="BT52" s="1108"/>
      <c r="BU52" s="1108"/>
      <c r="BV52" s="1108"/>
      <c r="BW52" s="1108"/>
      <c r="BX52" s="1108"/>
      <c r="BY52" s="1108"/>
      <c r="BZ52" s="1108"/>
      <c r="CA52" s="1108">
        <v>0.0</v>
      </c>
      <c r="CB52" s="1108">
        <v>0.0</v>
      </c>
      <c r="CC52" s="1108">
        <v>0.0</v>
      </c>
      <c r="CD52" s="1108">
        <v>0.0</v>
      </c>
      <c r="CE52" s="1108">
        <v>0.0</v>
      </c>
      <c r="CF52" s="1108">
        <v>0.0</v>
      </c>
      <c r="CG52" s="1108">
        <v>0.0</v>
      </c>
      <c r="CH52" s="1108">
        <v>0.0</v>
      </c>
      <c r="CI52" s="1108">
        <v>0.0</v>
      </c>
      <c r="CJ52" s="1108">
        <v>0.0</v>
      </c>
      <c r="CK52" s="1109">
        <v>20.0</v>
      </c>
      <c r="CL52" s="1109">
        <v>20.0</v>
      </c>
      <c r="CM52" s="1109">
        <v>20.0</v>
      </c>
      <c r="CN52" s="1109">
        <v>20.0</v>
      </c>
      <c r="CO52" s="1111">
        <v>25.0</v>
      </c>
      <c r="CP52" s="1109">
        <v>5.0</v>
      </c>
      <c r="CQ52" s="1109">
        <v>3.0</v>
      </c>
      <c r="CR52" s="1108">
        <v>0.0</v>
      </c>
      <c r="CS52" s="1108">
        <v>0.0</v>
      </c>
      <c r="CT52" s="1108">
        <v>0.0</v>
      </c>
      <c r="CU52" s="1108">
        <v>0.0</v>
      </c>
      <c r="CV52" s="796"/>
      <c r="CW52" s="1108"/>
      <c r="CX52" s="1108"/>
      <c r="CY52" s="1108"/>
      <c r="CZ52" s="1108"/>
      <c r="DA52" s="1108"/>
      <c r="DB52" s="1108"/>
      <c r="DC52" s="1108"/>
      <c r="DD52" s="1108"/>
      <c r="DE52" s="1108"/>
      <c r="DF52" s="1108"/>
      <c r="DG52" s="1108"/>
      <c r="DH52" s="1108"/>
      <c r="DI52" s="1108"/>
      <c r="DJ52" s="1108"/>
      <c r="DK52" s="1108"/>
      <c r="DL52" s="1108"/>
      <c r="DM52" s="1108"/>
      <c r="DN52" s="1108"/>
      <c r="DO52" s="1108"/>
      <c r="DP52" s="1108"/>
      <c r="DQ52" s="1108"/>
      <c r="DR52" s="1108"/>
      <c r="DS52" s="1108"/>
      <c r="DT52" s="1108"/>
      <c r="DU52" s="1108"/>
      <c r="DV52" s="1108">
        <v>0.0</v>
      </c>
      <c r="DW52" s="1108">
        <v>0.0</v>
      </c>
      <c r="DX52" s="1108">
        <v>0.0</v>
      </c>
      <c r="DY52" s="1108">
        <v>0.0</v>
      </c>
      <c r="DZ52" s="1108">
        <v>0.0</v>
      </c>
      <c r="EA52" s="1108">
        <v>0.0</v>
      </c>
      <c r="EB52" s="1108">
        <v>0.0</v>
      </c>
      <c r="EC52" s="1108">
        <v>0.0</v>
      </c>
      <c r="ED52" s="1108">
        <v>0.0</v>
      </c>
      <c r="EE52" s="1108">
        <v>0.0</v>
      </c>
      <c r="EF52" s="1108">
        <v>0.0</v>
      </c>
      <c r="EG52" s="1109">
        <v>20.0</v>
      </c>
      <c r="EH52" s="1109">
        <v>20.0</v>
      </c>
      <c r="EI52" s="1109">
        <v>20.0</v>
      </c>
      <c r="EJ52" s="1109">
        <v>30.0</v>
      </c>
      <c r="EK52" s="1111">
        <v>30.0</v>
      </c>
      <c r="EL52" s="1109">
        <v>5.0</v>
      </c>
      <c r="EM52" s="1109">
        <v>3.0</v>
      </c>
      <c r="EN52" s="1108">
        <v>0.0</v>
      </c>
      <c r="EO52" s="1108">
        <v>0.0</v>
      </c>
      <c r="EP52" s="1108">
        <v>0.0</v>
      </c>
      <c r="EQ52" s="1108">
        <v>0.0</v>
      </c>
      <c r="ER52" s="796"/>
      <c r="ES52" s="1107"/>
      <c r="ET52" s="1107"/>
      <c r="EU52" s="1107"/>
      <c r="EV52" s="1107"/>
      <c r="EW52" s="1107"/>
      <c r="EX52" s="1107"/>
      <c r="EY52" s="1107"/>
      <c r="EZ52" s="1107"/>
      <c r="FA52" s="1107"/>
      <c r="FB52" s="1107"/>
      <c r="FC52" s="1107"/>
      <c r="FD52" s="1107"/>
      <c r="FE52" s="1107"/>
      <c r="FF52" s="1107"/>
      <c r="FG52" s="1107"/>
      <c r="FH52" s="1107"/>
      <c r="FI52" s="1107"/>
      <c r="FJ52" s="1107"/>
      <c r="FK52" s="1107"/>
      <c r="FL52" s="1107"/>
      <c r="FM52" s="1107">
        <v>0.0</v>
      </c>
      <c r="FN52" s="1108">
        <v>0.0</v>
      </c>
      <c r="FO52" s="1108">
        <v>0.0</v>
      </c>
      <c r="FP52" s="1108">
        <v>0.0</v>
      </c>
      <c r="FQ52" s="1108">
        <v>0.0</v>
      </c>
      <c r="FR52" s="1108">
        <v>0.0</v>
      </c>
      <c r="FS52" s="1108">
        <v>0.0</v>
      </c>
      <c r="FT52" s="1108">
        <v>0.0</v>
      </c>
      <c r="FU52" s="1108">
        <v>0.0</v>
      </c>
      <c r="FV52" s="1108">
        <v>0.0</v>
      </c>
      <c r="FW52" s="1108">
        <v>0.0</v>
      </c>
      <c r="FX52" s="1108">
        <v>0.0</v>
      </c>
      <c r="FY52" s="1108">
        <v>0.0</v>
      </c>
      <c r="FZ52" s="1108">
        <v>0.0</v>
      </c>
      <c r="GA52" s="1108">
        <v>0.0</v>
      </c>
      <c r="GB52" s="1109">
        <v>18.0</v>
      </c>
      <c r="GC52" s="1109">
        <v>18.0</v>
      </c>
      <c r="GD52" s="1109">
        <v>30.0</v>
      </c>
      <c r="GE52" s="1109">
        <v>30.0</v>
      </c>
      <c r="GF52" s="1109">
        <v>30.0</v>
      </c>
      <c r="GG52" s="1111">
        <v>35.0</v>
      </c>
      <c r="GH52" s="1109">
        <v>6.0</v>
      </c>
      <c r="GI52" s="1109">
        <v>6.0</v>
      </c>
      <c r="GJ52" s="1108">
        <v>0.0</v>
      </c>
      <c r="GK52" s="1108">
        <v>0.0</v>
      </c>
      <c r="GL52" s="1108">
        <v>0.0</v>
      </c>
      <c r="GM52" s="1108">
        <v>0.0</v>
      </c>
      <c r="GN52" s="796"/>
      <c r="GO52" s="1107">
        <v>0.0</v>
      </c>
      <c r="GP52" s="1108">
        <v>0.0</v>
      </c>
      <c r="GQ52" s="1108">
        <v>0.0</v>
      </c>
      <c r="GR52" s="1108">
        <v>0.0</v>
      </c>
      <c r="GS52" s="1108">
        <v>0.0</v>
      </c>
      <c r="GT52" s="1108">
        <v>0.0</v>
      </c>
      <c r="GU52" s="1108">
        <v>0.0</v>
      </c>
      <c r="GV52" s="1108">
        <v>0.0</v>
      </c>
      <c r="GW52" s="1108">
        <v>0.0</v>
      </c>
      <c r="GX52" s="1108">
        <v>0.0</v>
      </c>
      <c r="GY52" s="1108">
        <v>0.0</v>
      </c>
      <c r="GZ52" s="1108">
        <v>0.0</v>
      </c>
      <c r="HA52" s="1108">
        <v>0.0</v>
      </c>
      <c r="HB52" s="1108">
        <v>0.0</v>
      </c>
      <c r="HC52" s="1108">
        <v>0.0</v>
      </c>
      <c r="HD52" s="1108">
        <v>0.0</v>
      </c>
      <c r="HE52" s="1108">
        <v>0.0</v>
      </c>
      <c r="HF52" s="1108">
        <v>0.0</v>
      </c>
      <c r="HG52" s="1108">
        <v>0.0</v>
      </c>
      <c r="HH52" s="1108">
        <v>0.0</v>
      </c>
      <c r="HI52" s="1108">
        <v>0.0</v>
      </c>
      <c r="HJ52" s="1108">
        <v>0.0</v>
      </c>
      <c r="HK52" s="1108">
        <v>0.0</v>
      </c>
      <c r="HL52" s="1108">
        <v>0.0</v>
      </c>
      <c r="HM52" s="1108">
        <v>0.0</v>
      </c>
      <c r="HN52" s="1108">
        <v>0.0</v>
      </c>
      <c r="HO52" s="1108">
        <v>0.0</v>
      </c>
      <c r="HP52" s="1108">
        <v>0.0</v>
      </c>
      <c r="HQ52" s="1109"/>
      <c r="HR52" s="1109"/>
      <c r="HS52" s="1109"/>
      <c r="HT52" s="1109"/>
      <c r="HU52" s="1109"/>
      <c r="HV52" s="1109">
        <v>5.0</v>
      </c>
      <c r="HW52" s="1109">
        <v>10.0</v>
      </c>
      <c r="HX52" s="1109">
        <v>18.0</v>
      </c>
      <c r="HY52" s="1109">
        <v>18.0</v>
      </c>
      <c r="HZ52" s="1109">
        <v>30.0</v>
      </c>
      <c r="IA52" s="1109">
        <v>30.0</v>
      </c>
      <c r="IB52" s="1109">
        <v>30.0</v>
      </c>
      <c r="IC52" s="1111">
        <v>45.0</v>
      </c>
      <c r="ID52" s="1109">
        <v>6.0</v>
      </c>
      <c r="IE52" s="1109">
        <v>6.0</v>
      </c>
      <c r="IF52" s="1108">
        <v>0.0</v>
      </c>
      <c r="IG52" s="1108">
        <v>0.0</v>
      </c>
      <c r="IH52" s="1108">
        <v>0.0</v>
      </c>
      <c r="II52" s="1108">
        <v>0.0</v>
      </c>
      <c r="IJ52" s="796"/>
      <c r="IK52" s="1108"/>
      <c r="IL52" s="1108"/>
      <c r="IM52" s="1108"/>
      <c r="IN52" s="1108"/>
      <c r="IO52" s="1108">
        <v>0.0</v>
      </c>
      <c r="IP52" s="1108">
        <v>0.0</v>
      </c>
      <c r="IQ52" s="1108">
        <v>0.0</v>
      </c>
      <c r="IR52" s="1108">
        <v>0.0</v>
      </c>
      <c r="IS52" s="1108">
        <v>0.0</v>
      </c>
      <c r="IT52" s="1108">
        <v>0.0</v>
      </c>
      <c r="IU52" s="1108">
        <v>0.0</v>
      </c>
      <c r="IV52" s="1108">
        <v>0.0</v>
      </c>
      <c r="IW52" s="1108">
        <v>0.0</v>
      </c>
      <c r="IX52" s="1108">
        <v>0.0</v>
      </c>
      <c r="IY52" s="1108">
        <v>0.0</v>
      </c>
      <c r="IZ52" s="1108">
        <v>0.0</v>
      </c>
      <c r="JA52" s="1108">
        <v>0.0</v>
      </c>
      <c r="JB52" s="1108">
        <v>0.0</v>
      </c>
      <c r="JC52" s="1108">
        <v>0.0</v>
      </c>
      <c r="JD52" s="1108">
        <v>0.0</v>
      </c>
      <c r="JE52" s="1108">
        <v>0.0</v>
      </c>
      <c r="JF52" s="1108">
        <v>0.0</v>
      </c>
      <c r="JG52" s="1108">
        <v>0.0</v>
      </c>
      <c r="JH52" s="1108">
        <v>0.0</v>
      </c>
      <c r="JI52" s="1108">
        <v>0.0</v>
      </c>
      <c r="JJ52" s="1108">
        <v>0.0</v>
      </c>
      <c r="JK52" s="1108">
        <v>0.0</v>
      </c>
      <c r="JL52" s="1108">
        <v>0.0</v>
      </c>
      <c r="JM52" s="1109"/>
      <c r="JN52" s="1109"/>
      <c r="JO52" s="1109"/>
      <c r="JP52" s="1109"/>
      <c r="JQ52" s="1109"/>
      <c r="JR52" s="1109">
        <v>5.0</v>
      </c>
      <c r="JS52" s="1109">
        <v>10.0</v>
      </c>
      <c r="JT52" s="1109">
        <v>18.0</v>
      </c>
      <c r="JU52" s="1109">
        <v>18.0</v>
      </c>
      <c r="JV52" s="1109">
        <v>30.0</v>
      </c>
      <c r="JW52" s="1109">
        <v>30.0</v>
      </c>
      <c r="JX52" s="1109">
        <v>30.0</v>
      </c>
      <c r="JY52" s="1111">
        <v>45.0</v>
      </c>
      <c r="JZ52" s="1109">
        <v>6.0</v>
      </c>
      <c r="KA52" s="1109">
        <v>6.0</v>
      </c>
      <c r="KB52" s="1108">
        <v>0.0</v>
      </c>
      <c r="KC52" s="1108">
        <v>0.0</v>
      </c>
      <c r="KD52" s="1108">
        <v>0.0</v>
      </c>
      <c r="KE52" s="1108">
        <v>0.0</v>
      </c>
    </row>
    <row r="53">
      <c r="A53" s="596" t="s">
        <v>527</v>
      </c>
      <c r="B53" s="1106"/>
      <c r="C53" s="1106" t="str">
        <f t="shared" si="5"/>
        <v>#N/A</v>
      </c>
      <c r="D53" s="1107"/>
      <c r="E53" s="1107"/>
      <c r="F53" s="1107"/>
      <c r="G53" s="1107"/>
      <c r="H53" s="1107"/>
      <c r="I53" s="1107"/>
      <c r="J53" s="1107"/>
      <c r="K53" s="1107"/>
      <c r="L53" s="1108"/>
      <c r="M53" s="1108"/>
      <c r="N53" s="1108"/>
      <c r="O53" s="1108"/>
      <c r="P53" s="1108"/>
      <c r="Q53" s="1108"/>
      <c r="R53" s="1108"/>
      <c r="S53" s="1108"/>
      <c r="T53" s="1108"/>
      <c r="U53" s="1108"/>
      <c r="V53" s="1108"/>
      <c r="W53" s="1108"/>
      <c r="X53" s="1108"/>
      <c r="Y53" s="1108"/>
      <c r="Z53" s="1108"/>
      <c r="AA53" s="1108"/>
      <c r="AB53" s="1108"/>
      <c r="AC53" s="1108"/>
      <c r="AD53" s="1108"/>
      <c r="AE53" s="1108"/>
      <c r="AF53" s="1108">
        <v>0.0</v>
      </c>
      <c r="AG53" s="1108">
        <v>0.0</v>
      </c>
      <c r="AH53" s="1108">
        <v>0.0</v>
      </c>
      <c r="AI53" s="1108">
        <v>0.0</v>
      </c>
      <c r="AJ53" s="1108">
        <v>0.0</v>
      </c>
      <c r="AK53" s="1108">
        <v>0.0</v>
      </c>
      <c r="AL53" s="1109">
        <v>4.0</v>
      </c>
      <c r="AM53" s="1108">
        <v>7.0</v>
      </c>
      <c r="AN53" s="1108">
        <v>7.0</v>
      </c>
      <c r="AO53" s="1108">
        <v>7.0</v>
      </c>
      <c r="AP53" s="1108">
        <v>7.0</v>
      </c>
      <c r="AQ53" s="1109">
        <v>11.0</v>
      </c>
      <c r="AR53" s="1109">
        <v>11.0</v>
      </c>
      <c r="AS53" s="1110">
        <v>14.0</v>
      </c>
      <c r="AT53" s="1109">
        <v>4.0</v>
      </c>
      <c r="AU53" s="1108">
        <v>0.0</v>
      </c>
      <c r="AV53" s="1108">
        <v>0.0</v>
      </c>
      <c r="AW53" s="1108">
        <v>0.0</v>
      </c>
      <c r="AX53" s="1108">
        <v>0.0</v>
      </c>
      <c r="AY53" s="1108">
        <v>0.0</v>
      </c>
      <c r="AZ53" s="796"/>
      <c r="BA53" s="1108"/>
      <c r="BB53" s="1108"/>
      <c r="BC53" s="1108"/>
      <c r="BD53" s="1108"/>
      <c r="BE53" s="1108"/>
      <c r="BF53" s="1108"/>
      <c r="BG53" s="1108"/>
      <c r="BH53" s="1108"/>
      <c r="BI53" s="1108"/>
      <c r="BJ53" s="1108"/>
      <c r="BK53" s="1108"/>
      <c r="BL53" s="1108"/>
      <c r="BM53" s="1108"/>
      <c r="BN53" s="1108"/>
      <c r="BO53" s="1108"/>
      <c r="BP53" s="1108"/>
      <c r="BQ53" s="1108"/>
      <c r="BR53" s="1108"/>
      <c r="BS53" s="1108"/>
      <c r="BT53" s="1108"/>
      <c r="BU53" s="1108"/>
      <c r="BV53" s="1108"/>
      <c r="BW53" s="1108"/>
      <c r="BX53" s="1108"/>
      <c r="BY53" s="1108"/>
      <c r="BZ53" s="1108"/>
      <c r="CA53" s="1108">
        <v>0.0</v>
      </c>
      <c r="CB53" s="1108">
        <v>0.0</v>
      </c>
      <c r="CC53" s="1108">
        <v>0.0</v>
      </c>
      <c r="CD53" s="1108">
        <v>0.0</v>
      </c>
      <c r="CE53" s="1108">
        <v>0.0</v>
      </c>
      <c r="CF53" s="1108">
        <v>0.0</v>
      </c>
      <c r="CG53" s="1108">
        <v>0.0</v>
      </c>
      <c r="CH53" s="1109">
        <v>6.0</v>
      </c>
      <c r="CI53" s="1109">
        <v>11.0</v>
      </c>
      <c r="CJ53" s="1109">
        <v>11.0</v>
      </c>
      <c r="CK53" s="1109">
        <v>11.0</v>
      </c>
      <c r="CL53" s="1109">
        <v>11.0</v>
      </c>
      <c r="CM53" s="1109">
        <v>16.0</v>
      </c>
      <c r="CN53" s="1109">
        <v>16.0</v>
      </c>
      <c r="CO53" s="1111">
        <v>25.0</v>
      </c>
      <c r="CP53" s="1109">
        <v>5.0</v>
      </c>
      <c r="CQ53" s="1109">
        <v>3.0</v>
      </c>
      <c r="CR53" s="1108">
        <v>0.0</v>
      </c>
      <c r="CS53" s="1108">
        <v>0.0</v>
      </c>
      <c r="CT53" s="1108">
        <v>0.0</v>
      </c>
      <c r="CU53" s="1108">
        <v>0.0</v>
      </c>
      <c r="CV53" s="796"/>
      <c r="CW53" s="1108"/>
      <c r="CX53" s="1108"/>
      <c r="CY53" s="1108"/>
      <c r="CZ53" s="1108"/>
      <c r="DA53" s="1108"/>
      <c r="DB53" s="1108"/>
      <c r="DC53" s="1108"/>
      <c r="DD53" s="1108"/>
      <c r="DE53" s="1108"/>
      <c r="DF53" s="1108"/>
      <c r="DG53" s="1108"/>
      <c r="DH53" s="1108"/>
      <c r="DI53" s="1108"/>
      <c r="DJ53" s="1108"/>
      <c r="DK53" s="1108"/>
      <c r="DL53" s="1108"/>
      <c r="DM53" s="1108"/>
      <c r="DN53" s="1108"/>
      <c r="DO53" s="1108"/>
      <c r="DP53" s="1108"/>
      <c r="DQ53" s="1108"/>
      <c r="DR53" s="1108"/>
      <c r="DS53" s="1108"/>
      <c r="DT53" s="1108"/>
      <c r="DU53" s="1108"/>
      <c r="DV53" s="1108">
        <v>0.0</v>
      </c>
      <c r="DW53" s="1108">
        <v>0.0</v>
      </c>
      <c r="DX53" s="1108">
        <v>0.0</v>
      </c>
      <c r="DY53" s="1108">
        <v>0.0</v>
      </c>
      <c r="DZ53" s="1108">
        <v>0.0</v>
      </c>
      <c r="EA53" s="1108">
        <v>0.0</v>
      </c>
      <c r="EB53" s="1108">
        <v>0.0</v>
      </c>
      <c r="EC53" s="1108">
        <v>0.0</v>
      </c>
      <c r="ED53" s="1108">
        <v>8.0</v>
      </c>
      <c r="EE53" s="1108">
        <v>16.0</v>
      </c>
      <c r="EF53" s="1108">
        <v>16.0</v>
      </c>
      <c r="EG53" s="1108">
        <v>16.0</v>
      </c>
      <c r="EH53" s="1108">
        <v>16.0</v>
      </c>
      <c r="EI53" s="1109">
        <v>18.0</v>
      </c>
      <c r="EJ53" s="1109">
        <v>18.0</v>
      </c>
      <c r="EK53" s="1110">
        <v>32.0</v>
      </c>
      <c r="EL53" s="1108">
        <v>8.0</v>
      </c>
      <c r="EM53" s="1108">
        <v>0.0</v>
      </c>
      <c r="EN53" s="1108">
        <v>0.0</v>
      </c>
      <c r="EO53" s="1108">
        <v>0.0</v>
      </c>
      <c r="EP53" s="1108">
        <v>0.0</v>
      </c>
      <c r="EQ53" s="1108">
        <v>0.0</v>
      </c>
      <c r="ER53" s="796"/>
      <c r="ES53" s="1107"/>
      <c r="ET53" s="1107"/>
      <c r="EU53" s="1107"/>
      <c r="EV53" s="1107"/>
      <c r="EW53" s="1107"/>
      <c r="EX53" s="1107"/>
      <c r="EY53" s="1107"/>
      <c r="EZ53" s="1107"/>
      <c r="FA53" s="1107"/>
      <c r="FB53" s="1107"/>
      <c r="FC53" s="1107"/>
      <c r="FD53" s="1107"/>
      <c r="FE53" s="1107"/>
      <c r="FF53" s="1107"/>
      <c r="FG53" s="1107"/>
      <c r="FH53" s="1107"/>
      <c r="FI53" s="1107"/>
      <c r="FJ53" s="1107"/>
      <c r="FK53" s="1107"/>
      <c r="FL53" s="1107"/>
      <c r="FM53" s="1107">
        <v>0.0</v>
      </c>
      <c r="FN53" s="1108">
        <v>0.0</v>
      </c>
      <c r="FO53" s="1108">
        <v>0.0</v>
      </c>
      <c r="FP53" s="1108">
        <v>0.0</v>
      </c>
      <c r="FQ53" s="1108">
        <v>0.0</v>
      </c>
      <c r="FR53" s="1108">
        <v>0.0</v>
      </c>
      <c r="FS53" s="1108">
        <v>0.0</v>
      </c>
      <c r="FT53" s="1108">
        <v>0.0</v>
      </c>
      <c r="FU53" s="1108">
        <v>0.0</v>
      </c>
      <c r="FV53" s="1108">
        <v>0.0</v>
      </c>
      <c r="FW53" s="1108">
        <v>0.0</v>
      </c>
      <c r="FX53" s="1108">
        <v>0.0</v>
      </c>
      <c r="FY53" s="1109">
        <v>14.0</v>
      </c>
      <c r="FZ53" s="1109">
        <v>14.0</v>
      </c>
      <c r="GA53" s="1109">
        <v>14.0</v>
      </c>
      <c r="GB53" s="1109">
        <v>20.0</v>
      </c>
      <c r="GC53" s="1109">
        <v>20.0</v>
      </c>
      <c r="GD53" s="1109">
        <v>20.0</v>
      </c>
      <c r="GE53" s="1109">
        <v>20.0</v>
      </c>
      <c r="GF53" s="1109">
        <v>20.0</v>
      </c>
      <c r="GG53" s="1111">
        <v>50.0</v>
      </c>
      <c r="GH53" s="1109">
        <v>10.0</v>
      </c>
      <c r="GI53" s="1109">
        <v>6.0</v>
      </c>
      <c r="GJ53" s="1108">
        <v>0.0</v>
      </c>
      <c r="GK53" s="1108">
        <v>0.0</v>
      </c>
      <c r="GL53" s="1108">
        <v>0.0</v>
      </c>
      <c r="GM53" s="1108">
        <v>0.0</v>
      </c>
      <c r="GN53" s="796"/>
      <c r="GO53" s="1107">
        <v>0.0</v>
      </c>
      <c r="GP53" s="1108">
        <v>0.0</v>
      </c>
      <c r="GQ53" s="1108">
        <v>0.0</v>
      </c>
      <c r="GR53" s="1108">
        <v>0.0</v>
      </c>
      <c r="GS53" s="1108">
        <v>0.0</v>
      </c>
      <c r="GT53" s="1108">
        <v>0.0</v>
      </c>
      <c r="GU53" s="1108">
        <v>0.0</v>
      </c>
      <c r="GV53" s="1108">
        <v>0.0</v>
      </c>
      <c r="GW53" s="1108">
        <v>0.0</v>
      </c>
      <c r="GX53" s="1108">
        <v>0.0</v>
      </c>
      <c r="GY53" s="1108">
        <v>0.0</v>
      </c>
      <c r="GZ53" s="1108">
        <v>0.0</v>
      </c>
      <c r="HA53" s="1108"/>
      <c r="HB53" s="1108"/>
      <c r="HC53" s="1108"/>
      <c r="HD53" s="1108"/>
      <c r="HE53" s="1108"/>
      <c r="HF53" s="1108"/>
      <c r="HG53" s="1108"/>
      <c r="HH53" s="1108"/>
      <c r="HI53" s="1108"/>
      <c r="HJ53" s="1108"/>
      <c r="HK53" s="1108"/>
      <c r="HL53" s="1108"/>
      <c r="HM53" s="1108"/>
      <c r="HN53" s="1108"/>
      <c r="HO53" s="1108"/>
      <c r="HP53" s="1108"/>
      <c r="HQ53" s="1108"/>
      <c r="HR53" s="1109">
        <v>10.0</v>
      </c>
      <c r="HS53" s="1109">
        <v>10.0</v>
      </c>
      <c r="HT53" s="1109">
        <v>10.0</v>
      </c>
      <c r="HU53" s="1109">
        <v>14.0</v>
      </c>
      <c r="HV53" s="1109">
        <v>14.0</v>
      </c>
      <c r="HW53" s="1109">
        <v>14.0</v>
      </c>
      <c r="HX53" s="1109">
        <v>20.0</v>
      </c>
      <c r="HY53" s="1109">
        <v>20.0</v>
      </c>
      <c r="HZ53" s="1109">
        <v>20.0</v>
      </c>
      <c r="IA53" s="1109">
        <v>20.0</v>
      </c>
      <c r="IB53" s="1109">
        <v>20.0</v>
      </c>
      <c r="IC53" s="1111">
        <v>45.0</v>
      </c>
      <c r="ID53" s="1109">
        <v>10.0</v>
      </c>
      <c r="IE53" s="1109">
        <v>6.0</v>
      </c>
      <c r="IF53" s="1108">
        <v>0.0</v>
      </c>
      <c r="IG53" s="1108">
        <v>0.0</v>
      </c>
      <c r="IH53" s="1108">
        <v>0.0</v>
      </c>
      <c r="II53" s="1108">
        <v>0.0</v>
      </c>
      <c r="IJ53" s="796"/>
      <c r="IK53" s="1108"/>
      <c r="IL53" s="1108"/>
      <c r="IM53" s="1108"/>
      <c r="IN53" s="1108"/>
      <c r="IO53" s="1108">
        <v>0.0</v>
      </c>
      <c r="IP53" s="1108">
        <v>0.0</v>
      </c>
      <c r="IQ53" s="1108">
        <v>0.0</v>
      </c>
      <c r="IR53" s="1108">
        <v>0.0</v>
      </c>
      <c r="IS53" s="1108">
        <v>0.0</v>
      </c>
      <c r="IT53" s="1108">
        <v>0.0</v>
      </c>
      <c r="IU53" s="1108">
        <v>0.0</v>
      </c>
      <c r="IV53" s="1108">
        <v>0.0</v>
      </c>
      <c r="IW53" s="1108"/>
      <c r="IX53" s="1108"/>
      <c r="IY53" s="1108"/>
      <c r="IZ53" s="1108"/>
      <c r="JA53" s="1108"/>
      <c r="JB53" s="1108"/>
      <c r="JC53" s="1108"/>
      <c r="JD53" s="1108"/>
      <c r="JE53" s="1108"/>
      <c r="JF53" s="1108"/>
      <c r="JG53" s="1108"/>
      <c r="JH53" s="1108"/>
      <c r="JI53" s="1108"/>
      <c r="JJ53" s="1108"/>
      <c r="JK53" s="1108"/>
      <c r="JL53" s="1108"/>
      <c r="JM53" s="1108"/>
      <c r="JN53" s="1109">
        <v>10.0</v>
      </c>
      <c r="JO53" s="1109">
        <v>10.0</v>
      </c>
      <c r="JP53" s="1109">
        <v>10.0</v>
      </c>
      <c r="JQ53" s="1109">
        <v>14.0</v>
      </c>
      <c r="JR53" s="1109">
        <v>14.0</v>
      </c>
      <c r="JS53" s="1109">
        <v>14.0</v>
      </c>
      <c r="JT53" s="1109">
        <v>20.0</v>
      </c>
      <c r="JU53" s="1109">
        <v>20.0</v>
      </c>
      <c r="JV53" s="1109">
        <v>20.0</v>
      </c>
      <c r="JW53" s="1109">
        <v>20.0</v>
      </c>
      <c r="JX53" s="1109">
        <v>20.0</v>
      </c>
      <c r="JY53" s="1111">
        <v>45.0</v>
      </c>
      <c r="JZ53" s="1109">
        <v>10.0</v>
      </c>
      <c r="KA53" s="1109">
        <v>6.0</v>
      </c>
      <c r="KB53" s="1108">
        <v>0.0</v>
      </c>
      <c r="KC53" s="1108">
        <v>0.0</v>
      </c>
      <c r="KD53" s="1108">
        <v>0.0</v>
      </c>
      <c r="KE53" s="1108">
        <v>0.0</v>
      </c>
    </row>
    <row r="54">
      <c r="A54" s="595" t="s">
        <v>528</v>
      </c>
      <c r="B54" s="1106"/>
      <c r="C54" s="1106" t="str">
        <f t="shared" si="5"/>
        <v>#N/A</v>
      </c>
      <c r="D54" s="1107"/>
      <c r="E54" s="1107"/>
      <c r="F54" s="1107"/>
      <c r="G54" s="1107"/>
      <c r="H54" s="1107"/>
      <c r="I54" s="1107"/>
      <c r="J54" s="1107"/>
      <c r="K54" s="1107"/>
      <c r="L54" s="1108"/>
      <c r="M54" s="1108"/>
      <c r="N54" s="1108"/>
      <c r="O54" s="1108"/>
      <c r="P54" s="1108"/>
      <c r="Q54" s="1108"/>
      <c r="R54" s="1108"/>
      <c r="S54" s="1108"/>
      <c r="T54" s="1108"/>
      <c r="U54" s="1108"/>
      <c r="V54" s="1108"/>
      <c r="W54" s="1108"/>
      <c r="X54" s="1108"/>
      <c r="Y54" s="1108"/>
      <c r="Z54" s="1108"/>
      <c r="AA54" s="1108"/>
      <c r="AB54" s="1108"/>
      <c r="AC54" s="1108"/>
      <c r="AD54" s="1108"/>
      <c r="AE54" s="1108"/>
      <c r="AF54" s="1108">
        <v>0.0</v>
      </c>
      <c r="AG54" s="1109">
        <v>2.0</v>
      </c>
      <c r="AH54" s="1109">
        <v>5.0</v>
      </c>
      <c r="AI54" s="1108">
        <v>6.0</v>
      </c>
      <c r="AJ54" s="1108">
        <v>6.0</v>
      </c>
      <c r="AK54" s="1109">
        <v>8.0</v>
      </c>
      <c r="AL54" s="1109">
        <v>8.0</v>
      </c>
      <c r="AM54" s="1109">
        <v>8.0</v>
      </c>
      <c r="AN54" s="1109">
        <v>8.0</v>
      </c>
      <c r="AO54" s="1108">
        <v>15.0</v>
      </c>
      <c r="AP54" s="1108">
        <v>15.0</v>
      </c>
      <c r="AQ54" s="1108">
        <v>15.0</v>
      </c>
      <c r="AR54" s="1108">
        <v>15.0</v>
      </c>
      <c r="AS54" s="1111">
        <v>10.0</v>
      </c>
      <c r="AT54" s="1109">
        <v>8.0</v>
      </c>
      <c r="AU54" s="1109">
        <v>5.0</v>
      </c>
      <c r="AV54" s="1108">
        <v>3.0</v>
      </c>
      <c r="AW54" s="1108">
        <v>0.0</v>
      </c>
      <c r="AX54" s="1108">
        <v>0.0</v>
      </c>
      <c r="AY54" s="1108">
        <v>0.0</v>
      </c>
      <c r="AZ54" s="796"/>
      <c r="BA54" s="1108"/>
      <c r="BB54" s="1108"/>
      <c r="BC54" s="1108"/>
      <c r="BD54" s="1108"/>
      <c r="BE54" s="1108"/>
      <c r="BF54" s="1108"/>
      <c r="BG54" s="1108"/>
      <c r="BH54" s="1108"/>
      <c r="BI54" s="1108"/>
      <c r="BJ54" s="1108"/>
      <c r="BK54" s="1108"/>
      <c r="BL54" s="1108"/>
      <c r="BM54" s="1108"/>
      <c r="BN54" s="1108"/>
      <c r="BO54" s="1108"/>
      <c r="BP54" s="1108"/>
      <c r="BQ54" s="1108"/>
      <c r="BR54" s="1108"/>
      <c r="BS54" s="1108"/>
      <c r="BT54" s="1108"/>
      <c r="BU54" s="1108"/>
      <c r="BV54" s="1108"/>
      <c r="BW54" s="1108"/>
      <c r="BX54" s="1108"/>
      <c r="BY54" s="1108"/>
      <c r="BZ54" s="1108"/>
      <c r="CA54" s="1108">
        <v>0.0</v>
      </c>
      <c r="CB54" s="1109">
        <v>4.0</v>
      </c>
      <c r="CC54" s="1109">
        <v>10.0</v>
      </c>
      <c r="CD54" s="1109">
        <v>10.0</v>
      </c>
      <c r="CE54" s="1109">
        <v>18.0</v>
      </c>
      <c r="CF54" s="1109">
        <v>18.0</v>
      </c>
      <c r="CG54" s="1109">
        <v>18.0</v>
      </c>
      <c r="CH54" s="1109">
        <v>18.0</v>
      </c>
      <c r="CI54" s="1109">
        <v>18.0</v>
      </c>
      <c r="CJ54" s="1109">
        <v>18.0</v>
      </c>
      <c r="CK54" s="1109">
        <v>30.0</v>
      </c>
      <c r="CL54" s="1109">
        <v>30.0</v>
      </c>
      <c r="CM54" s="1109">
        <v>30.0</v>
      </c>
      <c r="CN54" s="1109">
        <v>30.0</v>
      </c>
      <c r="CO54" s="1111">
        <v>35.0</v>
      </c>
      <c r="CP54" s="1109">
        <v>20.0</v>
      </c>
      <c r="CQ54" s="1109">
        <v>12.0</v>
      </c>
      <c r="CR54" s="1109">
        <v>8.0</v>
      </c>
      <c r="CS54" s="1109">
        <v>4.0</v>
      </c>
      <c r="CT54" s="1108">
        <v>0.0</v>
      </c>
      <c r="CU54" s="1108">
        <v>0.0</v>
      </c>
      <c r="CV54" s="796"/>
      <c r="CW54" s="1108"/>
      <c r="CX54" s="1108"/>
      <c r="CY54" s="1108"/>
      <c r="CZ54" s="1108"/>
      <c r="DA54" s="1108"/>
      <c r="DB54" s="1108"/>
      <c r="DC54" s="1108"/>
      <c r="DD54" s="1108"/>
      <c r="DE54" s="1108"/>
      <c r="DF54" s="1108"/>
      <c r="DG54" s="1108"/>
      <c r="DH54" s="1108"/>
      <c r="DI54" s="1108"/>
      <c r="DJ54" s="1108"/>
      <c r="DK54" s="1108"/>
      <c r="DL54" s="1108"/>
      <c r="DM54" s="1108"/>
      <c r="DN54" s="1108"/>
      <c r="DO54" s="1108"/>
      <c r="DP54" s="1108"/>
      <c r="DQ54" s="1108"/>
      <c r="DR54" s="1108"/>
      <c r="DS54" s="1108"/>
      <c r="DT54" s="1108"/>
      <c r="DU54" s="1108"/>
      <c r="DV54" s="1108">
        <v>0.0</v>
      </c>
      <c r="DW54" s="1109">
        <v>10.0</v>
      </c>
      <c r="DX54" s="1109">
        <v>10.0</v>
      </c>
      <c r="DY54" s="1109">
        <v>10.0</v>
      </c>
      <c r="DZ54" s="1109">
        <v>10.0</v>
      </c>
      <c r="EA54" s="1109">
        <v>10.0</v>
      </c>
      <c r="EB54" s="1109">
        <v>20.0</v>
      </c>
      <c r="EC54" s="1109">
        <v>20.0</v>
      </c>
      <c r="ED54" s="1109">
        <v>20.0</v>
      </c>
      <c r="EE54" s="1109">
        <v>20.0</v>
      </c>
      <c r="EF54" s="1109">
        <v>30.0</v>
      </c>
      <c r="EG54" s="1109">
        <v>30.0</v>
      </c>
      <c r="EH54" s="1109">
        <v>35.0</v>
      </c>
      <c r="EI54" s="1109">
        <v>35.0</v>
      </c>
      <c r="EJ54" s="1109">
        <v>35.0</v>
      </c>
      <c r="EK54" s="1111">
        <v>35.0</v>
      </c>
      <c r="EL54" s="1109">
        <v>20.0</v>
      </c>
      <c r="EM54" s="1109">
        <v>15.0</v>
      </c>
      <c r="EN54" s="1109">
        <v>8.0</v>
      </c>
      <c r="EO54" s="1109">
        <v>4.0</v>
      </c>
      <c r="EP54" s="1108">
        <v>0.0</v>
      </c>
      <c r="EQ54" s="1108">
        <v>0.0</v>
      </c>
      <c r="ER54" s="796"/>
      <c r="ES54" s="1107"/>
      <c r="ET54" s="1107"/>
      <c r="EU54" s="1107"/>
      <c r="EV54" s="1107"/>
      <c r="EW54" s="1107"/>
      <c r="EX54" s="1107"/>
      <c r="EY54" s="1107"/>
      <c r="EZ54" s="1107"/>
      <c r="FA54" s="1107"/>
      <c r="FB54" s="1107"/>
      <c r="FC54" s="1107"/>
      <c r="FD54" s="1107"/>
      <c r="FE54" s="1107"/>
      <c r="FF54" s="1107"/>
      <c r="FG54" s="1107"/>
      <c r="FH54" s="1107"/>
      <c r="FI54" s="1107"/>
      <c r="FJ54" s="1107"/>
      <c r="FK54" s="1107"/>
      <c r="FL54" s="1107"/>
      <c r="FM54" s="1107">
        <v>0.0</v>
      </c>
      <c r="FN54" s="1108">
        <v>0.0</v>
      </c>
      <c r="FO54" s="1109">
        <v>8.0</v>
      </c>
      <c r="FP54" s="1109">
        <v>8.0</v>
      </c>
      <c r="FQ54" s="1109">
        <v>8.0</v>
      </c>
      <c r="FR54" s="1109">
        <v>8.0</v>
      </c>
      <c r="FS54" s="1109">
        <v>12.0</v>
      </c>
      <c r="FT54" s="1109">
        <v>12.0</v>
      </c>
      <c r="FU54" s="1109">
        <v>16.0</v>
      </c>
      <c r="FV54" s="1109">
        <v>16.0</v>
      </c>
      <c r="FW54" s="1109">
        <v>16.0</v>
      </c>
      <c r="FX54" s="1109">
        <v>20.0</v>
      </c>
      <c r="FY54" s="1109">
        <v>20.0</v>
      </c>
      <c r="FZ54" s="1109">
        <v>20.0</v>
      </c>
      <c r="GA54" s="1109">
        <v>20.0</v>
      </c>
      <c r="GB54" s="1109">
        <v>30.0</v>
      </c>
      <c r="GC54" s="1109">
        <v>30.0</v>
      </c>
      <c r="GD54" s="1109">
        <v>35.0</v>
      </c>
      <c r="GE54" s="1109">
        <v>35.0</v>
      </c>
      <c r="GF54" s="1109">
        <v>35.0</v>
      </c>
      <c r="GG54" s="1111">
        <v>35.0</v>
      </c>
      <c r="GH54" s="1109">
        <v>25.0</v>
      </c>
      <c r="GI54" s="1109">
        <v>15.0</v>
      </c>
      <c r="GJ54" s="1109">
        <v>8.0</v>
      </c>
      <c r="GK54" s="1109">
        <v>4.0</v>
      </c>
      <c r="GL54" s="1108">
        <v>0.0</v>
      </c>
      <c r="GM54" s="1108">
        <v>0.0</v>
      </c>
      <c r="GN54" s="796"/>
      <c r="GO54" s="1107"/>
      <c r="GP54" s="1108"/>
      <c r="GQ54" s="1108"/>
      <c r="GR54" s="1108"/>
      <c r="GS54" s="1108"/>
      <c r="GT54" s="1108"/>
      <c r="GU54" s="1108"/>
      <c r="GV54" s="1108"/>
      <c r="GW54" s="1108"/>
      <c r="GX54" s="1108"/>
      <c r="GY54" s="1109">
        <v>8.0</v>
      </c>
      <c r="GZ54" s="1109">
        <v>8.0</v>
      </c>
      <c r="HA54" s="1109">
        <v>8.0</v>
      </c>
      <c r="HB54" s="1109">
        <v>8.0</v>
      </c>
      <c r="HC54" s="1109">
        <v>8.0</v>
      </c>
      <c r="HD54" s="1109">
        <v>8.0</v>
      </c>
      <c r="HE54" s="1109">
        <v>10.0</v>
      </c>
      <c r="HF54" s="1109">
        <v>10.0</v>
      </c>
      <c r="HG54" s="1109">
        <v>10.0</v>
      </c>
      <c r="HH54" s="1109">
        <v>10.0</v>
      </c>
      <c r="HI54" s="1109">
        <v>10.0</v>
      </c>
      <c r="HJ54" s="1109">
        <v>10.0</v>
      </c>
      <c r="HK54" s="1109">
        <v>10.0</v>
      </c>
      <c r="HL54" s="1109">
        <v>10.0</v>
      </c>
      <c r="HM54" s="1109">
        <v>10.0</v>
      </c>
      <c r="HN54" s="1109">
        <v>10.0</v>
      </c>
      <c r="HO54" s="1109">
        <v>12.0</v>
      </c>
      <c r="HP54" s="1109">
        <v>12.0</v>
      </c>
      <c r="HQ54" s="1109">
        <v>16.0</v>
      </c>
      <c r="HR54" s="1109">
        <v>16.0</v>
      </c>
      <c r="HS54" s="1109">
        <v>16.0</v>
      </c>
      <c r="HT54" s="1109">
        <v>20.0</v>
      </c>
      <c r="HU54" s="1109">
        <v>20.0</v>
      </c>
      <c r="HV54" s="1109">
        <v>35.0</v>
      </c>
      <c r="HW54" s="1109">
        <v>35.0</v>
      </c>
      <c r="HX54" s="1109">
        <v>35.0</v>
      </c>
      <c r="HY54" s="1109">
        <v>35.0</v>
      </c>
      <c r="HZ54" s="1109">
        <v>35.0</v>
      </c>
      <c r="IA54" s="1109">
        <v>40.0</v>
      </c>
      <c r="IB54" s="1109">
        <v>40.0</v>
      </c>
      <c r="IC54" s="1111">
        <v>40.0</v>
      </c>
      <c r="ID54" s="1109">
        <v>25.0</v>
      </c>
      <c r="IE54" s="1109">
        <v>15.0</v>
      </c>
      <c r="IF54" s="1109">
        <v>8.0</v>
      </c>
      <c r="IG54" s="1109">
        <v>4.0</v>
      </c>
      <c r="IH54" s="1108"/>
      <c r="II54" s="1108"/>
      <c r="IJ54" s="796"/>
      <c r="IK54" s="1108"/>
      <c r="IL54" s="1108"/>
      <c r="IM54" s="1108"/>
      <c r="IN54" s="1108"/>
      <c r="IO54" s="1108"/>
      <c r="IP54" s="1108"/>
      <c r="IQ54" s="1108"/>
      <c r="IR54" s="1109">
        <v>8.0</v>
      </c>
      <c r="IS54" s="1109">
        <v>8.0</v>
      </c>
      <c r="IT54" s="1109">
        <v>8.0</v>
      </c>
      <c r="IU54" s="1109">
        <v>8.0</v>
      </c>
      <c r="IV54" s="1109">
        <v>8.0</v>
      </c>
      <c r="IW54" s="1109">
        <v>8.0</v>
      </c>
      <c r="IX54" s="1109">
        <v>8.0</v>
      </c>
      <c r="IY54" s="1109">
        <v>8.0</v>
      </c>
      <c r="IZ54" s="1109">
        <v>8.0</v>
      </c>
      <c r="JA54" s="1109">
        <v>10.0</v>
      </c>
      <c r="JB54" s="1109">
        <v>10.0</v>
      </c>
      <c r="JC54" s="1109">
        <v>10.0</v>
      </c>
      <c r="JD54" s="1109">
        <v>10.0</v>
      </c>
      <c r="JE54" s="1109">
        <v>10.0</v>
      </c>
      <c r="JF54" s="1109">
        <v>10.0</v>
      </c>
      <c r="JG54" s="1109">
        <v>10.0</v>
      </c>
      <c r="JH54" s="1109">
        <v>10.0</v>
      </c>
      <c r="JI54" s="1109">
        <v>10.0</v>
      </c>
      <c r="JJ54" s="1109">
        <v>10.0</v>
      </c>
      <c r="JK54" s="1109">
        <v>12.0</v>
      </c>
      <c r="JL54" s="1109">
        <v>12.0</v>
      </c>
      <c r="JM54" s="1109">
        <v>16.0</v>
      </c>
      <c r="JN54" s="1109">
        <v>16.0</v>
      </c>
      <c r="JO54" s="1109">
        <v>16.0</v>
      </c>
      <c r="JP54" s="1109">
        <v>20.0</v>
      </c>
      <c r="JQ54" s="1109">
        <v>20.0</v>
      </c>
      <c r="JR54" s="1109">
        <v>35.0</v>
      </c>
      <c r="JS54" s="1109">
        <v>35.0</v>
      </c>
      <c r="JT54" s="1109">
        <v>35.0</v>
      </c>
      <c r="JU54" s="1109">
        <v>35.0</v>
      </c>
      <c r="JV54" s="1109">
        <v>35.0</v>
      </c>
      <c r="JW54" s="1109">
        <v>40.0</v>
      </c>
      <c r="JX54" s="1109">
        <v>40.0</v>
      </c>
      <c r="JY54" s="1111">
        <v>40.0</v>
      </c>
      <c r="JZ54" s="1109">
        <v>25.0</v>
      </c>
      <c r="KA54" s="1109">
        <v>15.0</v>
      </c>
      <c r="KB54" s="1109">
        <v>8.0</v>
      </c>
      <c r="KC54" s="1109">
        <v>4.0</v>
      </c>
      <c r="KD54" s="1108"/>
      <c r="KE54" s="1108"/>
    </row>
    <row r="55">
      <c r="A55" s="286" t="s">
        <v>529</v>
      </c>
      <c r="B55" s="1106"/>
      <c r="C55" s="1106" t="str">
        <f t="shared" si="5"/>
        <v>#N/A</v>
      </c>
      <c r="D55" s="1107"/>
      <c r="E55" s="1107"/>
      <c r="F55" s="1107"/>
      <c r="G55" s="1107"/>
      <c r="H55" s="1107"/>
      <c r="I55" s="1107"/>
      <c r="J55" s="1107"/>
      <c r="K55" s="1107"/>
      <c r="L55" s="1108"/>
      <c r="M55" s="1108"/>
      <c r="N55" s="1108"/>
      <c r="O55" s="1108"/>
      <c r="P55" s="1108"/>
      <c r="Q55" s="1108"/>
      <c r="R55" s="1108"/>
      <c r="S55" s="1108"/>
      <c r="T55" s="1108"/>
      <c r="U55" s="1108"/>
      <c r="V55" s="1108"/>
      <c r="W55" s="1108"/>
      <c r="X55" s="1108"/>
      <c r="Y55" s="1108"/>
      <c r="Z55" s="1108"/>
      <c r="AA55" s="1108"/>
      <c r="AB55" s="1108"/>
      <c r="AC55" s="1108"/>
      <c r="AD55" s="1108"/>
      <c r="AE55" s="1108"/>
      <c r="AF55" s="1108">
        <v>0.0</v>
      </c>
      <c r="AG55" s="1109">
        <v>2.0</v>
      </c>
      <c r="AH55" s="1109">
        <v>3.0</v>
      </c>
      <c r="AI55" s="1109">
        <v>3.0</v>
      </c>
      <c r="AJ55" s="1109">
        <v>3.0</v>
      </c>
      <c r="AK55" s="1109">
        <v>4.0</v>
      </c>
      <c r="AL55" s="1109">
        <v>4.0</v>
      </c>
      <c r="AM55" s="1109">
        <v>4.0</v>
      </c>
      <c r="AN55" s="1109">
        <v>4.0</v>
      </c>
      <c r="AO55" s="1109">
        <v>6.0</v>
      </c>
      <c r="AP55" s="1109">
        <v>6.0</v>
      </c>
      <c r="AQ55" s="1109">
        <v>6.0</v>
      </c>
      <c r="AR55" s="1109">
        <v>6.0</v>
      </c>
      <c r="AS55" s="1111">
        <v>20.0</v>
      </c>
      <c r="AT55" s="1109">
        <v>1.0</v>
      </c>
      <c r="AU55" s="1109">
        <v>1.0</v>
      </c>
      <c r="AV55" s="1108">
        <v>0.0</v>
      </c>
      <c r="AW55" s="1108">
        <v>0.0</v>
      </c>
      <c r="AX55" s="1108">
        <v>0.0</v>
      </c>
      <c r="AY55" s="1108">
        <v>0.0</v>
      </c>
      <c r="AZ55" s="796"/>
      <c r="BA55" s="1108"/>
      <c r="BB55" s="1108"/>
      <c r="BC55" s="1108"/>
      <c r="BD55" s="1108"/>
      <c r="BE55" s="1108"/>
      <c r="BF55" s="1108"/>
      <c r="BG55" s="1108"/>
      <c r="BH55" s="1108"/>
      <c r="BI55" s="1108"/>
      <c r="BJ55" s="1108"/>
      <c r="BK55" s="1108"/>
      <c r="BL55" s="1108"/>
      <c r="BM55" s="1108"/>
      <c r="BN55" s="1108"/>
      <c r="BO55" s="1108"/>
      <c r="BP55" s="1108"/>
      <c r="BQ55" s="1108"/>
      <c r="BR55" s="1108"/>
      <c r="BS55" s="1108"/>
      <c r="BT55" s="1108"/>
      <c r="BU55" s="1108"/>
      <c r="BV55" s="1108"/>
      <c r="BW55" s="1108"/>
      <c r="BX55" s="1108"/>
      <c r="BY55" s="1108"/>
      <c r="BZ55" s="1108"/>
      <c r="CA55" s="1108">
        <v>0.0</v>
      </c>
      <c r="CB55" s="1108">
        <v>0.0</v>
      </c>
      <c r="CC55" s="1109">
        <v>3.0</v>
      </c>
      <c r="CD55" s="1109">
        <v>5.0</v>
      </c>
      <c r="CE55" s="1109">
        <v>5.0</v>
      </c>
      <c r="CF55" s="1109">
        <v>5.0</v>
      </c>
      <c r="CG55" s="1109">
        <v>7.0</v>
      </c>
      <c r="CH55" s="1109">
        <v>7.0</v>
      </c>
      <c r="CI55" s="1109">
        <v>7.0</v>
      </c>
      <c r="CJ55" s="1109">
        <v>7.0</v>
      </c>
      <c r="CK55" s="1109">
        <v>10.0</v>
      </c>
      <c r="CL55" s="1109">
        <v>10.0</v>
      </c>
      <c r="CM55" s="1109">
        <v>14.0</v>
      </c>
      <c r="CN55" s="1109">
        <v>14.0</v>
      </c>
      <c r="CO55" s="1111">
        <v>20.0</v>
      </c>
      <c r="CP55" s="1109">
        <v>2.0</v>
      </c>
      <c r="CQ55" s="1109">
        <v>2.0</v>
      </c>
      <c r="CR55" s="1108">
        <v>0.0</v>
      </c>
      <c r="CS55" s="1108">
        <v>0.0</v>
      </c>
      <c r="CT55" s="1108">
        <v>0.0</v>
      </c>
      <c r="CU55" s="1108">
        <v>0.0</v>
      </c>
      <c r="CV55" s="796"/>
      <c r="CW55" s="1108"/>
      <c r="CX55" s="1108"/>
      <c r="CY55" s="1108"/>
      <c r="CZ55" s="1108"/>
      <c r="DA55" s="1108"/>
      <c r="DB55" s="1108"/>
      <c r="DC55" s="1108"/>
      <c r="DD55" s="1108"/>
      <c r="DE55" s="1108"/>
      <c r="DF55" s="1108"/>
      <c r="DG55" s="1108"/>
      <c r="DH55" s="1108"/>
      <c r="DI55" s="1108"/>
      <c r="DJ55" s="1108"/>
      <c r="DK55" s="1108"/>
      <c r="DL55" s="1108"/>
      <c r="DM55" s="1108"/>
      <c r="DN55" s="1108"/>
      <c r="DO55" s="1108"/>
      <c r="DP55" s="1108"/>
      <c r="DQ55" s="1108"/>
      <c r="DR55" s="1108"/>
      <c r="DS55" s="1108"/>
      <c r="DT55" s="1108"/>
      <c r="DU55" s="1108"/>
      <c r="DV55" s="1108">
        <v>0.0</v>
      </c>
      <c r="DW55" s="1108">
        <v>0.0</v>
      </c>
      <c r="DX55" s="1109">
        <v>3.0</v>
      </c>
      <c r="DY55" s="1109">
        <v>3.0</v>
      </c>
      <c r="DZ55" s="1109">
        <v>3.0</v>
      </c>
      <c r="EA55" s="1109">
        <v>7.0</v>
      </c>
      <c r="EB55" s="1109">
        <v>7.0</v>
      </c>
      <c r="EC55" s="1109">
        <v>10.0</v>
      </c>
      <c r="ED55" s="1109">
        <v>10.0</v>
      </c>
      <c r="EE55" s="1109">
        <v>10.0</v>
      </c>
      <c r="EF55" s="1109">
        <v>10.0</v>
      </c>
      <c r="EG55" s="1109">
        <v>15.0</v>
      </c>
      <c r="EH55" s="1109">
        <v>15.0</v>
      </c>
      <c r="EI55" s="1109">
        <v>15.0</v>
      </c>
      <c r="EJ55" s="1109">
        <v>15.0</v>
      </c>
      <c r="EK55" s="1111">
        <v>30.0</v>
      </c>
      <c r="EL55" s="1109">
        <v>2.0</v>
      </c>
      <c r="EM55" s="1109">
        <v>2.0</v>
      </c>
      <c r="EN55" s="1108">
        <v>0.0</v>
      </c>
      <c r="EO55" s="1108">
        <v>0.0</v>
      </c>
      <c r="EP55" s="1108">
        <v>0.0</v>
      </c>
      <c r="EQ55" s="1108">
        <v>0.0</v>
      </c>
      <c r="ER55" s="796"/>
      <c r="ES55" s="1107"/>
      <c r="ET55" s="1107"/>
      <c r="EU55" s="1107"/>
      <c r="EV55" s="1107"/>
      <c r="EW55" s="1107"/>
      <c r="EX55" s="1107"/>
      <c r="EY55" s="1107"/>
      <c r="EZ55" s="1107"/>
      <c r="FA55" s="1107"/>
      <c r="FB55" s="1107"/>
      <c r="FC55" s="1107"/>
      <c r="FD55" s="1107"/>
      <c r="FE55" s="1107"/>
      <c r="FF55" s="1107"/>
      <c r="FG55" s="1107"/>
      <c r="FH55" s="1107"/>
      <c r="FI55" s="1107"/>
      <c r="FJ55" s="1107"/>
      <c r="FK55" s="1107"/>
      <c r="FL55" s="1107"/>
      <c r="FM55" s="1107">
        <v>0.0</v>
      </c>
      <c r="FN55" s="1108">
        <v>0.0</v>
      </c>
      <c r="FO55" s="1109">
        <v>2.0</v>
      </c>
      <c r="FP55" s="1109">
        <v>2.0</v>
      </c>
      <c r="FQ55" s="1109">
        <v>4.0</v>
      </c>
      <c r="FR55" s="1109">
        <v>4.0</v>
      </c>
      <c r="FS55" s="1109">
        <v>8.0</v>
      </c>
      <c r="FT55" s="1109">
        <v>8.0</v>
      </c>
      <c r="FU55" s="1109">
        <v>13.0</v>
      </c>
      <c r="FV55" s="1109">
        <v>13.0</v>
      </c>
      <c r="FW55" s="1109">
        <v>13.0</v>
      </c>
      <c r="FX55" s="1109">
        <v>13.0</v>
      </c>
      <c r="FY55" s="1109">
        <v>13.0</v>
      </c>
      <c r="FZ55" s="1109">
        <v>15.0</v>
      </c>
      <c r="GA55" s="1109">
        <v>15.0</v>
      </c>
      <c r="GB55" s="1109">
        <v>15.0</v>
      </c>
      <c r="GC55" s="1109">
        <v>15.0</v>
      </c>
      <c r="GD55" s="1109">
        <v>15.0</v>
      </c>
      <c r="GE55" s="1109">
        <v>20.0</v>
      </c>
      <c r="GF55" s="1109">
        <v>20.0</v>
      </c>
      <c r="GG55" s="1111">
        <v>50.0</v>
      </c>
      <c r="GH55" s="1109">
        <v>4.0</v>
      </c>
      <c r="GI55" s="1109">
        <v>4.0</v>
      </c>
      <c r="GJ55" s="1108">
        <v>0.0</v>
      </c>
      <c r="GK55" s="1108">
        <v>0.0</v>
      </c>
      <c r="GL55" s="1108">
        <v>0.0</v>
      </c>
      <c r="GM55" s="1108">
        <v>0.0</v>
      </c>
      <c r="GN55" s="796"/>
      <c r="GO55" s="1107">
        <v>0.0</v>
      </c>
      <c r="GP55" s="1108">
        <v>0.0</v>
      </c>
      <c r="GQ55" s="1108">
        <v>0.0</v>
      </c>
      <c r="GR55" s="1108">
        <v>0.0</v>
      </c>
      <c r="GS55" s="1108">
        <v>0.0</v>
      </c>
      <c r="GT55" s="1108">
        <v>0.0</v>
      </c>
      <c r="GU55" s="1108">
        <v>0.0</v>
      </c>
      <c r="GV55" s="1108">
        <v>0.0</v>
      </c>
      <c r="GW55" s="1108">
        <v>0.0</v>
      </c>
      <c r="GX55" s="1108">
        <v>0.0</v>
      </c>
      <c r="GY55" s="1108">
        <v>0.0</v>
      </c>
      <c r="GZ55" s="1108">
        <v>0.0</v>
      </c>
      <c r="HA55" s="1109">
        <v>4.0</v>
      </c>
      <c r="HB55" s="1109">
        <v>4.0</v>
      </c>
      <c r="HC55" s="1109">
        <v>4.0</v>
      </c>
      <c r="HD55" s="1109">
        <v>4.0</v>
      </c>
      <c r="HE55" s="1109">
        <v>4.0</v>
      </c>
      <c r="HF55" s="1109">
        <v>4.0</v>
      </c>
      <c r="HG55" s="1109">
        <v>4.0</v>
      </c>
      <c r="HH55" s="1109">
        <v>4.0</v>
      </c>
      <c r="HI55" s="1109">
        <v>4.0</v>
      </c>
      <c r="HJ55" s="1109">
        <v>4.0</v>
      </c>
      <c r="HK55" s="1109">
        <v>4.0</v>
      </c>
      <c r="HL55" s="1109">
        <v>4.0</v>
      </c>
      <c r="HM55" s="1109">
        <v>4.0</v>
      </c>
      <c r="HN55" s="1109">
        <v>4.0</v>
      </c>
      <c r="HO55" s="1109">
        <v>8.0</v>
      </c>
      <c r="HP55" s="1109">
        <v>8.0</v>
      </c>
      <c r="HQ55" s="1109">
        <v>13.0</v>
      </c>
      <c r="HR55" s="1109">
        <v>13.0</v>
      </c>
      <c r="HS55" s="1109">
        <v>13.0</v>
      </c>
      <c r="HT55" s="1109">
        <v>13.0</v>
      </c>
      <c r="HU55" s="1109">
        <v>13.0</v>
      </c>
      <c r="HV55" s="1109">
        <v>15.0</v>
      </c>
      <c r="HW55" s="1109">
        <v>15.0</v>
      </c>
      <c r="HX55" s="1109">
        <v>15.0</v>
      </c>
      <c r="HY55" s="1109">
        <v>15.0</v>
      </c>
      <c r="HZ55" s="1109">
        <v>15.0</v>
      </c>
      <c r="IA55" s="1109">
        <v>15.0</v>
      </c>
      <c r="IB55" s="1109">
        <v>15.0</v>
      </c>
      <c r="IC55" s="1111">
        <v>55.0</v>
      </c>
      <c r="ID55" s="1109">
        <v>4.0</v>
      </c>
      <c r="IE55" s="1109">
        <v>4.0</v>
      </c>
      <c r="IF55" s="1108">
        <v>0.0</v>
      </c>
      <c r="IG55" s="1108">
        <v>0.0</v>
      </c>
      <c r="IH55" s="1108">
        <v>0.0</v>
      </c>
      <c r="II55" s="1108">
        <v>0.0</v>
      </c>
      <c r="IJ55" s="796"/>
      <c r="IK55" s="1108"/>
      <c r="IL55" s="1108"/>
      <c r="IM55" s="1108"/>
      <c r="IN55" s="1108"/>
      <c r="IO55" s="1108">
        <v>0.0</v>
      </c>
      <c r="IP55" s="1108">
        <v>0.0</v>
      </c>
      <c r="IQ55" s="1108">
        <v>0.0</v>
      </c>
      <c r="IR55" s="1108">
        <v>0.0</v>
      </c>
      <c r="IS55" s="1108">
        <v>0.0</v>
      </c>
      <c r="IT55" s="1109">
        <v>4.0</v>
      </c>
      <c r="IU55" s="1109">
        <v>4.0</v>
      </c>
      <c r="IV55" s="1109">
        <v>4.0</v>
      </c>
      <c r="IW55" s="1109">
        <v>4.0</v>
      </c>
      <c r="IX55" s="1109">
        <v>4.0</v>
      </c>
      <c r="IY55" s="1109">
        <v>4.0</v>
      </c>
      <c r="IZ55" s="1109">
        <v>4.0</v>
      </c>
      <c r="JA55" s="1109">
        <v>4.0</v>
      </c>
      <c r="JB55" s="1109">
        <v>4.0</v>
      </c>
      <c r="JC55" s="1109">
        <v>4.0</v>
      </c>
      <c r="JD55" s="1109">
        <v>4.0</v>
      </c>
      <c r="JE55" s="1109">
        <v>4.0</v>
      </c>
      <c r="JF55" s="1109">
        <v>4.0</v>
      </c>
      <c r="JG55" s="1109">
        <v>4.0</v>
      </c>
      <c r="JH55" s="1109">
        <v>4.0</v>
      </c>
      <c r="JI55" s="1109">
        <v>4.0</v>
      </c>
      <c r="JJ55" s="1109">
        <v>4.0</v>
      </c>
      <c r="JK55" s="1109">
        <v>8.0</v>
      </c>
      <c r="JL55" s="1109">
        <v>8.0</v>
      </c>
      <c r="JM55" s="1109">
        <v>13.0</v>
      </c>
      <c r="JN55" s="1109">
        <v>13.0</v>
      </c>
      <c r="JO55" s="1109">
        <v>13.0</v>
      </c>
      <c r="JP55" s="1109">
        <v>13.0</v>
      </c>
      <c r="JQ55" s="1109">
        <v>13.0</v>
      </c>
      <c r="JR55" s="1109">
        <v>15.0</v>
      </c>
      <c r="JS55" s="1109">
        <v>15.0</v>
      </c>
      <c r="JT55" s="1109">
        <v>15.0</v>
      </c>
      <c r="JU55" s="1109">
        <v>15.0</v>
      </c>
      <c r="JV55" s="1109">
        <v>15.0</v>
      </c>
      <c r="JW55" s="1109">
        <v>15.0</v>
      </c>
      <c r="JX55" s="1109">
        <v>15.0</v>
      </c>
      <c r="JY55" s="1111">
        <v>55.0</v>
      </c>
      <c r="JZ55" s="1109">
        <v>4.0</v>
      </c>
      <c r="KA55" s="1109">
        <v>4.0</v>
      </c>
      <c r="KB55" s="1108">
        <v>0.0</v>
      </c>
      <c r="KC55" s="1108">
        <v>0.0</v>
      </c>
      <c r="KD55" s="1108">
        <v>0.0</v>
      </c>
      <c r="KE55" s="1108">
        <v>0.0</v>
      </c>
    </row>
    <row r="56">
      <c r="A56" s="595" t="s">
        <v>530</v>
      </c>
      <c r="B56" s="1106"/>
      <c r="C56" s="1106" t="str">
        <f t="shared" si="5"/>
        <v>#N/A</v>
      </c>
      <c r="D56" s="1107"/>
      <c r="E56" s="1107"/>
      <c r="F56" s="1107"/>
      <c r="G56" s="1107"/>
      <c r="H56" s="1107"/>
      <c r="I56" s="1107"/>
      <c r="J56" s="1107"/>
      <c r="K56" s="1107"/>
      <c r="L56" s="1108"/>
      <c r="M56" s="1108"/>
      <c r="N56" s="1108"/>
      <c r="O56" s="1108"/>
      <c r="P56" s="1108"/>
      <c r="Q56" s="1108"/>
      <c r="R56" s="1108"/>
      <c r="S56" s="1108"/>
      <c r="T56" s="1108"/>
      <c r="U56" s="1108"/>
      <c r="V56" s="1108"/>
      <c r="W56" s="1108"/>
      <c r="X56" s="1108"/>
      <c r="Y56" s="1108"/>
      <c r="Z56" s="1108"/>
      <c r="AA56" s="1108"/>
      <c r="AB56" s="1108"/>
      <c r="AC56" s="1108"/>
      <c r="AD56" s="1108"/>
      <c r="AE56" s="1108"/>
      <c r="AF56" s="1108">
        <v>0.0</v>
      </c>
      <c r="AG56" s="1108">
        <v>0.0</v>
      </c>
      <c r="AH56" s="1108">
        <v>0.0</v>
      </c>
      <c r="AI56" s="1108">
        <v>0.0</v>
      </c>
      <c r="AJ56" s="1108">
        <v>0.0</v>
      </c>
      <c r="AK56" s="1109">
        <v>4.0</v>
      </c>
      <c r="AL56" s="1109">
        <v>4.0</v>
      </c>
      <c r="AM56" s="1109">
        <v>4.0</v>
      </c>
      <c r="AN56" s="1109">
        <v>4.0</v>
      </c>
      <c r="AO56" s="1109">
        <v>6.0</v>
      </c>
      <c r="AP56" s="1109">
        <v>6.0</v>
      </c>
      <c r="AQ56" s="1109">
        <v>8.0</v>
      </c>
      <c r="AR56" s="1109">
        <v>10.0</v>
      </c>
      <c r="AS56" s="1111">
        <v>24.0</v>
      </c>
      <c r="AT56" s="1109">
        <v>0.0</v>
      </c>
      <c r="AU56" s="1109">
        <v>0.0</v>
      </c>
      <c r="AV56" s="1108">
        <v>0.0</v>
      </c>
      <c r="AW56" s="1108">
        <v>0.0</v>
      </c>
      <c r="AX56" s="1108">
        <v>0.0</v>
      </c>
      <c r="AY56" s="1108">
        <v>0.0</v>
      </c>
      <c r="AZ56" s="796"/>
      <c r="BA56" s="1108"/>
      <c r="BB56" s="1108"/>
      <c r="BC56" s="1108"/>
      <c r="BD56" s="1108"/>
      <c r="BE56" s="1108"/>
      <c r="BF56" s="1108"/>
      <c r="BG56" s="1108"/>
      <c r="BH56" s="1108"/>
      <c r="BI56" s="1108"/>
      <c r="BJ56" s="1108"/>
      <c r="BK56" s="1108"/>
      <c r="BL56" s="1108"/>
      <c r="BM56" s="1108"/>
      <c r="BN56" s="1108"/>
      <c r="BO56" s="1108"/>
      <c r="BP56" s="1108"/>
      <c r="BQ56" s="1108"/>
      <c r="BR56" s="1108"/>
      <c r="BS56" s="1108"/>
      <c r="BT56" s="1108"/>
      <c r="BU56" s="1108"/>
      <c r="BV56" s="1108"/>
      <c r="BW56" s="1108"/>
      <c r="BX56" s="1108"/>
      <c r="BY56" s="1108"/>
      <c r="BZ56" s="1108"/>
      <c r="CA56" s="1108">
        <v>0.0</v>
      </c>
      <c r="CB56" s="1108">
        <v>0.0</v>
      </c>
      <c r="CC56" s="1108">
        <v>0.0</v>
      </c>
      <c r="CD56" s="1108">
        <v>0.0</v>
      </c>
      <c r="CE56" s="1108">
        <v>0.0</v>
      </c>
      <c r="CF56" s="1108">
        <v>0.0</v>
      </c>
      <c r="CG56" s="1109">
        <v>11.0</v>
      </c>
      <c r="CH56" s="1109">
        <v>11.0</v>
      </c>
      <c r="CI56" s="1109">
        <v>11.0</v>
      </c>
      <c r="CJ56" s="1109">
        <v>11.0</v>
      </c>
      <c r="CK56" s="1109">
        <v>12.0</v>
      </c>
      <c r="CL56" s="1109">
        <v>12.0</v>
      </c>
      <c r="CM56" s="1109">
        <v>16.0</v>
      </c>
      <c r="CN56" s="1109">
        <v>18.0</v>
      </c>
      <c r="CO56" s="1111">
        <v>40.0</v>
      </c>
      <c r="CP56" s="1109">
        <v>2.0</v>
      </c>
      <c r="CQ56" s="1109">
        <v>2.0</v>
      </c>
      <c r="CR56" s="1108">
        <v>0.0</v>
      </c>
      <c r="CS56" s="1108">
        <v>0.0</v>
      </c>
      <c r="CT56" s="1108">
        <v>0.0</v>
      </c>
      <c r="CU56" s="1108">
        <v>0.0</v>
      </c>
      <c r="CV56" s="796"/>
      <c r="CW56" s="1108"/>
      <c r="CX56" s="1108"/>
      <c r="CY56" s="1108"/>
      <c r="CZ56" s="1108"/>
      <c r="DA56" s="1108"/>
      <c r="DB56" s="1108"/>
      <c r="DC56" s="1108"/>
      <c r="DD56" s="1108"/>
      <c r="DE56" s="1108"/>
      <c r="DF56" s="1108"/>
      <c r="DG56" s="1108"/>
      <c r="DH56" s="1108"/>
      <c r="DI56" s="1108"/>
      <c r="DJ56" s="1108"/>
      <c r="DK56" s="1108"/>
      <c r="DL56" s="1108"/>
      <c r="DM56" s="1108"/>
      <c r="DN56" s="1108"/>
      <c r="DO56" s="1108"/>
      <c r="DP56" s="1108"/>
      <c r="DQ56" s="1108"/>
      <c r="DR56" s="1108"/>
      <c r="DS56" s="1108"/>
      <c r="DT56" s="1108"/>
      <c r="DU56" s="1108"/>
      <c r="DV56" s="1108">
        <v>0.0</v>
      </c>
      <c r="DW56" s="1108">
        <v>0.0</v>
      </c>
      <c r="DX56" s="1108">
        <v>0.0</v>
      </c>
      <c r="DY56" s="1108">
        <v>0.0</v>
      </c>
      <c r="DZ56" s="1108">
        <v>0.0</v>
      </c>
      <c r="EA56" s="1108">
        <v>0.0</v>
      </c>
      <c r="EB56" s="1109">
        <v>14.0</v>
      </c>
      <c r="EC56" s="1109">
        <v>14.0</v>
      </c>
      <c r="ED56" s="1109">
        <v>14.0</v>
      </c>
      <c r="EE56" s="1109">
        <v>14.0</v>
      </c>
      <c r="EF56" s="1109">
        <v>14.0</v>
      </c>
      <c r="EG56" s="1109">
        <v>20.0</v>
      </c>
      <c r="EH56" s="1109">
        <v>20.0</v>
      </c>
      <c r="EI56" s="1109">
        <v>25.0</v>
      </c>
      <c r="EJ56" s="1109">
        <v>25.0</v>
      </c>
      <c r="EK56" s="1111">
        <v>50.0</v>
      </c>
      <c r="EL56" s="1109">
        <v>3.0</v>
      </c>
      <c r="EM56" s="1109">
        <v>3.0</v>
      </c>
      <c r="EN56" s="1108">
        <v>0.0</v>
      </c>
      <c r="EO56" s="1108">
        <v>0.0</v>
      </c>
      <c r="EP56" s="1108">
        <v>0.0</v>
      </c>
      <c r="EQ56" s="1108">
        <v>0.0</v>
      </c>
      <c r="ER56" s="796"/>
      <c r="ES56" s="1107"/>
      <c r="ET56" s="1107"/>
      <c r="EU56" s="1107"/>
      <c r="EV56" s="1107"/>
      <c r="EW56" s="1107"/>
      <c r="EX56" s="1107"/>
      <c r="EY56" s="1107"/>
      <c r="EZ56" s="1107"/>
      <c r="FA56" s="1107"/>
      <c r="FB56" s="1107"/>
      <c r="FC56" s="1107"/>
      <c r="FD56" s="1107"/>
      <c r="FE56" s="1107"/>
      <c r="FF56" s="1107"/>
      <c r="FG56" s="1107"/>
      <c r="FH56" s="1107"/>
      <c r="FI56" s="1107"/>
      <c r="FJ56" s="1107"/>
      <c r="FK56" s="1107"/>
      <c r="FL56" s="1107"/>
      <c r="FM56" s="1107">
        <v>0.0</v>
      </c>
      <c r="FN56" s="1108">
        <v>0.0</v>
      </c>
      <c r="FO56" s="1109">
        <v>0.0</v>
      </c>
      <c r="FP56" s="1109">
        <v>0.0</v>
      </c>
      <c r="FQ56" s="1109">
        <v>0.0</v>
      </c>
      <c r="FR56" s="1109">
        <v>0.0</v>
      </c>
      <c r="FS56" s="1109">
        <v>8.0</v>
      </c>
      <c r="FT56" s="1109">
        <v>8.0</v>
      </c>
      <c r="FU56" s="1109">
        <v>8.0</v>
      </c>
      <c r="FV56" s="1109">
        <v>10.0</v>
      </c>
      <c r="FW56" s="1109">
        <v>10.0</v>
      </c>
      <c r="FX56" s="1109">
        <v>14.0</v>
      </c>
      <c r="FY56" s="1109">
        <v>14.0</v>
      </c>
      <c r="FZ56" s="1109">
        <v>14.0</v>
      </c>
      <c r="GA56" s="1109">
        <v>14.0</v>
      </c>
      <c r="GB56" s="1109">
        <v>14.0</v>
      </c>
      <c r="GC56" s="1109">
        <v>20.0</v>
      </c>
      <c r="GD56" s="1109">
        <v>20.0</v>
      </c>
      <c r="GE56" s="1109">
        <v>30.0</v>
      </c>
      <c r="GF56" s="1109">
        <v>30.0</v>
      </c>
      <c r="GG56" s="1111">
        <v>50.0</v>
      </c>
      <c r="GH56" s="1109">
        <v>3.0</v>
      </c>
      <c r="GI56" s="1109">
        <v>3.0</v>
      </c>
      <c r="GJ56" s="1108">
        <v>0.0</v>
      </c>
      <c r="GK56" s="1108">
        <v>0.0</v>
      </c>
      <c r="GL56" s="1108">
        <v>0.0</v>
      </c>
      <c r="GM56" s="1108">
        <v>0.0</v>
      </c>
      <c r="GN56" s="796"/>
      <c r="GO56" s="1107">
        <v>0.0</v>
      </c>
      <c r="GP56" s="1108">
        <v>0.0</v>
      </c>
      <c r="GQ56" s="1108">
        <v>0.0</v>
      </c>
      <c r="GR56" s="1108">
        <v>0.0</v>
      </c>
      <c r="GS56" s="1108">
        <v>0.0</v>
      </c>
      <c r="GT56" s="1108">
        <v>0.0</v>
      </c>
      <c r="GU56" s="1108">
        <v>0.0</v>
      </c>
      <c r="GV56" s="1108">
        <v>0.0</v>
      </c>
      <c r="GW56" s="1108">
        <v>0.0</v>
      </c>
      <c r="GX56" s="1108">
        <v>0.0</v>
      </c>
      <c r="GY56" s="1108">
        <v>0.0</v>
      </c>
      <c r="GZ56" s="1108">
        <v>0.0</v>
      </c>
      <c r="HA56" s="1109"/>
      <c r="HB56" s="1109"/>
      <c r="HC56" s="1109"/>
      <c r="HD56" s="1109"/>
      <c r="HE56" s="1109"/>
      <c r="HF56" s="1109"/>
      <c r="HG56" s="1109"/>
      <c r="HH56" s="1109"/>
      <c r="HI56" s="1109">
        <v>6.0</v>
      </c>
      <c r="HJ56" s="1109">
        <v>6.0</v>
      </c>
      <c r="HK56" s="1109">
        <v>6.0</v>
      </c>
      <c r="HL56" s="1109">
        <v>6.0</v>
      </c>
      <c r="HM56" s="1109">
        <v>6.0</v>
      </c>
      <c r="HN56" s="1109">
        <v>6.0</v>
      </c>
      <c r="HO56" s="1109">
        <v>8.0</v>
      </c>
      <c r="HP56" s="1109">
        <v>8.0</v>
      </c>
      <c r="HQ56" s="1109">
        <v>8.0</v>
      </c>
      <c r="HR56" s="1109">
        <v>10.0</v>
      </c>
      <c r="HS56" s="1109">
        <v>10.0</v>
      </c>
      <c r="HT56" s="1109">
        <v>14.0</v>
      </c>
      <c r="HU56" s="1109">
        <v>14.0</v>
      </c>
      <c r="HV56" s="1109">
        <v>14.0</v>
      </c>
      <c r="HW56" s="1109">
        <v>14.0</v>
      </c>
      <c r="HX56" s="1109">
        <v>14.0</v>
      </c>
      <c r="HY56" s="1109">
        <v>30.0</v>
      </c>
      <c r="HZ56" s="1109">
        <v>30.0</v>
      </c>
      <c r="IA56" s="1109">
        <v>30.0</v>
      </c>
      <c r="IB56" s="1109">
        <v>30.0</v>
      </c>
      <c r="IC56" s="1111">
        <v>65.0</v>
      </c>
      <c r="ID56" s="1109">
        <v>3.0</v>
      </c>
      <c r="IE56" s="1109">
        <v>3.0</v>
      </c>
      <c r="IF56" s="1108">
        <v>0.0</v>
      </c>
      <c r="IG56" s="1108">
        <v>0.0</v>
      </c>
      <c r="IH56" s="1108">
        <v>0.0</v>
      </c>
      <c r="II56" s="1108">
        <v>0.0</v>
      </c>
      <c r="IJ56" s="796"/>
      <c r="IK56" s="1108"/>
      <c r="IL56" s="1108"/>
      <c r="IM56" s="1108"/>
      <c r="IN56" s="1108"/>
      <c r="IO56" s="1108">
        <v>0.0</v>
      </c>
      <c r="IP56" s="1108">
        <v>0.0</v>
      </c>
      <c r="IQ56" s="1108">
        <v>0.0</v>
      </c>
      <c r="IR56" s="1108">
        <v>0.0</v>
      </c>
      <c r="IS56" s="1108">
        <v>0.0</v>
      </c>
      <c r="IT56" s="1108">
        <v>0.0</v>
      </c>
      <c r="IU56" s="1108">
        <v>0.0</v>
      </c>
      <c r="IV56" s="1108">
        <v>0.0</v>
      </c>
      <c r="IW56" s="1109"/>
      <c r="IX56" s="1109"/>
      <c r="IY56" s="1109"/>
      <c r="IZ56" s="1109"/>
      <c r="JA56" s="1109"/>
      <c r="JB56" s="1109">
        <v>6.0</v>
      </c>
      <c r="JC56" s="1109">
        <v>6.0</v>
      </c>
      <c r="JD56" s="1109">
        <v>6.0</v>
      </c>
      <c r="JE56" s="1109">
        <v>6.0</v>
      </c>
      <c r="JF56" s="1109">
        <v>6.0</v>
      </c>
      <c r="JG56" s="1109">
        <v>6.0</v>
      </c>
      <c r="JH56" s="1109">
        <v>6.0</v>
      </c>
      <c r="JI56" s="1109">
        <v>6.0</v>
      </c>
      <c r="JJ56" s="1109">
        <v>6.0</v>
      </c>
      <c r="JK56" s="1109">
        <v>8.0</v>
      </c>
      <c r="JL56" s="1109">
        <v>8.0</v>
      </c>
      <c r="JM56" s="1109">
        <v>8.0</v>
      </c>
      <c r="JN56" s="1109">
        <v>10.0</v>
      </c>
      <c r="JO56" s="1109">
        <v>10.0</v>
      </c>
      <c r="JP56" s="1109">
        <v>14.0</v>
      </c>
      <c r="JQ56" s="1109">
        <v>14.0</v>
      </c>
      <c r="JR56" s="1109">
        <v>14.0</v>
      </c>
      <c r="JS56" s="1109">
        <v>14.0</v>
      </c>
      <c r="JT56" s="1109">
        <v>14.0</v>
      </c>
      <c r="JU56" s="1109">
        <v>30.0</v>
      </c>
      <c r="JV56" s="1109">
        <v>30.0</v>
      </c>
      <c r="JW56" s="1109">
        <v>30.0</v>
      </c>
      <c r="JX56" s="1109">
        <v>30.0</v>
      </c>
      <c r="JY56" s="1111">
        <v>65.0</v>
      </c>
      <c r="JZ56" s="1109">
        <v>3.0</v>
      </c>
      <c r="KA56" s="1109">
        <v>3.0</v>
      </c>
      <c r="KB56" s="1108">
        <v>0.0</v>
      </c>
      <c r="KC56" s="1108">
        <v>0.0</v>
      </c>
      <c r="KD56" s="1108">
        <v>0.0</v>
      </c>
      <c r="KE56" s="1108">
        <v>0.0</v>
      </c>
    </row>
    <row r="57">
      <c r="A57" s="596" t="s">
        <v>531</v>
      </c>
      <c r="B57" s="1106"/>
      <c r="C57" s="1106" t="str">
        <f t="shared" si="5"/>
        <v>#N/A</v>
      </c>
      <c r="D57" s="1107"/>
      <c r="E57" s="1107"/>
      <c r="F57" s="1107"/>
      <c r="G57" s="1107"/>
      <c r="H57" s="1107"/>
      <c r="I57" s="1107"/>
      <c r="J57" s="1107"/>
      <c r="K57" s="1107"/>
      <c r="L57" s="1108"/>
      <c r="M57" s="1108"/>
      <c r="N57" s="1108"/>
      <c r="O57" s="1108"/>
      <c r="P57" s="1108"/>
      <c r="Q57" s="1108"/>
      <c r="R57" s="1108"/>
      <c r="S57" s="1108"/>
      <c r="T57" s="1108"/>
      <c r="U57" s="1108"/>
      <c r="V57" s="1108"/>
      <c r="W57" s="1108"/>
      <c r="X57" s="1108"/>
      <c r="Y57" s="1108"/>
      <c r="Z57" s="1108"/>
      <c r="AA57" s="1108"/>
      <c r="AB57" s="1108"/>
      <c r="AC57" s="1108"/>
      <c r="AD57" s="1108"/>
      <c r="AE57" s="1108"/>
      <c r="AF57" s="1108">
        <v>0.0</v>
      </c>
      <c r="AG57" s="1108">
        <v>0.0</v>
      </c>
      <c r="AH57" s="1108">
        <v>0.0</v>
      </c>
      <c r="AI57" s="1108">
        <v>0.0</v>
      </c>
      <c r="AJ57" s="1108">
        <v>0.0</v>
      </c>
      <c r="AK57" s="1109">
        <v>4.0</v>
      </c>
      <c r="AL57" s="1109">
        <v>4.0</v>
      </c>
      <c r="AM57" s="1109">
        <v>4.0</v>
      </c>
      <c r="AN57" s="1109">
        <v>4.0</v>
      </c>
      <c r="AO57" s="1109">
        <v>6.0</v>
      </c>
      <c r="AP57" s="1109">
        <v>6.0</v>
      </c>
      <c r="AQ57" s="1109">
        <v>8.0</v>
      </c>
      <c r="AR57" s="1109">
        <v>10.0</v>
      </c>
      <c r="AS57" s="1111">
        <v>24.0</v>
      </c>
      <c r="AT57" s="1109">
        <v>0.0</v>
      </c>
      <c r="AU57" s="1109">
        <v>0.0</v>
      </c>
      <c r="AV57" s="1108">
        <v>0.0</v>
      </c>
      <c r="AW57" s="1108">
        <v>0.0</v>
      </c>
      <c r="AX57" s="1108">
        <v>0.0</v>
      </c>
      <c r="AY57" s="1108">
        <v>0.0</v>
      </c>
      <c r="AZ57" s="796"/>
      <c r="BA57" s="1108"/>
      <c r="BB57" s="1108"/>
      <c r="BC57" s="1108"/>
      <c r="BD57" s="1108"/>
      <c r="BE57" s="1108"/>
      <c r="BF57" s="1108"/>
      <c r="BG57" s="1108"/>
      <c r="BH57" s="1108"/>
      <c r="BI57" s="1108"/>
      <c r="BJ57" s="1108"/>
      <c r="BK57" s="1108"/>
      <c r="BL57" s="1108"/>
      <c r="BM57" s="1108"/>
      <c r="BN57" s="1108"/>
      <c r="BO57" s="1108"/>
      <c r="BP57" s="1108"/>
      <c r="BQ57" s="1108"/>
      <c r="BR57" s="1108"/>
      <c r="BS57" s="1108"/>
      <c r="BT57" s="1108"/>
      <c r="BU57" s="1108"/>
      <c r="BV57" s="1108"/>
      <c r="BW57" s="1108"/>
      <c r="BX57" s="1108"/>
      <c r="BY57" s="1108"/>
      <c r="BZ57" s="1108"/>
      <c r="CA57" s="1108">
        <v>0.0</v>
      </c>
      <c r="CB57" s="1108">
        <v>0.0</v>
      </c>
      <c r="CC57" s="1108">
        <v>0.0</v>
      </c>
      <c r="CD57" s="1108">
        <v>0.0</v>
      </c>
      <c r="CE57" s="1108">
        <v>0.0</v>
      </c>
      <c r="CF57" s="1108">
        <v>0.0</v>
      </c>
      <c r="CG57" s="1109">
        <v>11.0</v>
      </c>
      <c r="CH57" s="1109">
        <v>11.0</v>
      </c>
      <c r="CI57" s="1109">
        <v>11.0</v>
      </c>
      <c r="CJ57" s="1109">
        <v>11.0</v>
      </c>
      <c r="CK57" s="1109">
        <v>12.0</v>
      </c>
      <c r="CL57" s="1109">
        <v>12.0</v>
      </c>
      <c r="CM57" s="1109">
        <v>16.0</v>
      </c>
      <c r="CN57" s="1109">
        <v>18.0</v>
      </c>
      <c r="CO57" s="1111">
        <v>40.0</v>
      </c>
      <c r="CP57" s="1109">
        <v>2.0</v>
      </c>
      <c r="CQ57" s="1109">
        <v>2.0</v>
      </c>
      <c r="CR57" s="1108">
        <v>0.0</v>
      </c>
      <c r="CS57" s="1108">
        <v>0.0</v>
      </c>
      <c r="CT57" s="1108">
        <v>0.0</v>
      </c>
      <c r="CU57" s="1108">
        <v>0.0</v>
      </c>
      <c r="CV57" s="796"/>
      <c r="CW57" s="1108"/>
      <c r="CX57" s="1108"/>
      <c r="CY57" s="1108"/>
      <c r="CZ57" s="1108"/>
      <c r="DA57" s="1108"/>
      <c r="DB57" s="1108"/>
      <c r="DC57" s="1108"/>
      <c r="DD57" s="1108"/>
      <c r="DE57" s="1108"/>
      <c r="DF57" s="1108"/>
      <c r="DG57" s="1108"/>
      <c r="DH57" s="1108"/>
      <c r="DI57" s="1108"/>
      <c r="DJ57" s="1108"/>
      <c r="DK57" s="1108"/>
      <c r="DL57" s="1108"/>
      <c r="DM57" s="1108"/>
      <c r="DN57" s="1108"/>
      <c r="DO57" s="1108"/>
      <c r="DP57" s="1108"/>
      <c r="DQ57" s="1108"/>
      <c r="DR57" s="1108"/>
      <c r="DS57" s="1108"/>
      <c r="DT57" s="1108"/>
      <c r="DU57" s="1108"/>
      <c r="DV57" s="1108">
        <v>0.0</v>
      </c>
      <c r="DW57" s="1108">
        <v>0.0</v>
      </c>
      <c r="DX57" s="1108">
        <v>0.0</v>
      </c>
      <c r="DY57" s="1108">
        <v>0.0</v>
      </c>
      <c r="DZ57" s="1108">
        <v>0.0</v>
      </c>
      <c r="EA57" s="1108">
        <v>0.0</v>
      </c>
      <c r="EB57" s="1109">
        <v>14.0</v>
      </c>
      <c r="EC57" s="1109">
        <v>14.0</v>
      </c>
      <c r="ED57" s="1109">
        <v>14.0</v>
      </c>
      <c r="EE57" s="1109">
        <v>14.0</v>
      </c>
      <c r="EF57" s="1109">
        <v>14.0</v>
      </c>
      <c r="EG57" s="1109">
        <v>20.0</v>
      </c>
      <c r="EH57" s="1109">
        <v>20.0</v>
      </c>
      <c r="EI57" s="1109">
        <v>25.0</v>
      </c>
      <c r="EJ57" s="1109">
        <v>25.0</v>
      </c>
      <c r="EK57" s="1111">
        <v>50.0</v>
      </c>
      <c r="EL57" s="1109">
        <v>3.0</v>
      </c>
      <c r="EM57" s="1109">
        <v>3.0</v>
      </c>
      <c r="EN57" s="1108">
        <v>0.0</v>
      </c>
      <c r="EO57" s="1108">
        <v>0.0</v>
      </c>
      <c r="EP57" s="1108">
        <v>0.0</v>
      </c>
      <c r="EQ57" s="1108">
        <v>0.0</v>
      </c>
      <c r="ER57" s="796"/>
      <c r="ES57" s="1107"/>
      <c r="ET57" s="1107"/>
      <c r="EU57" s="1107"/>
      <c r="EV57" s="1107"/>
      <c r="EW57" s="1107"/>
      <c r="EX57" s="1107"/>
      <c r="EY57" s="1107"/>
      <c r="EZ57" s="1107"/>
      <c r="FA57" s="1107"/>
      <c r="FB57" s="1107"/>
      <c r="FC57" s="1107"/>
      <c r="FD57" s="1107"/>
      <c r="FE57" s="1107"/>
      <c r="FF57" s="1107"/>
      <c r="FG57" s="1107"/>
      <c r="FH57" s="1107"/>
      <c r="FI57" s="1107"/>
      <c r="FJ57" s="1107"/>
      <c r="FK57" s="1107"/>
      <c r="FL57" s="1107"/>
      <c r="FM57" s="1107">
        <v>0.0</v>
      </c>
      <c r="FN57" s="1108">
        <v>0.0</v>
      </c>
      <c r="FO57" s="1109">
        <v>0.0</v>
      </c>
      <c r="FP57" s="1109">
        <v>0.0</v>
      </c>
      <c r="FQ57" s="1109">
        <v>0.0</v>
      </c>
      <c r="FR57" s="1109">
        <v>0.0</v>
      </c>
      <c r="FS57" s="1109">
        <v>8.0</v>
      </c>
      <c r="FT57" s="1109">
        <v>8.0</v>
      </c>
      <c r="FU57" s="1109">
        <v>8.0</v>
      </c>
      <c r="FV57" s="1109">
        <v>10.0</v>
      </c>
      <c r="FW57" s="1109">
        <v>10.0</v>
      </c>
      <c r="FX57" s="1109">
        <v>14.0</v>
      </c>
      <c r="FY57" s="1109">
        <v>14.0</v>
      </c>
      <c r="FZ57" s="1109">
        <v>14.0</v>
      </c>
      <c r="GA57" s="1109">
        <v>14.0</v>
      </c>
      <c r="GB57" s="1109">
        <v>14.0</v>
      </c>
      <c r="GC57" s="1109">
        <v>20.0</v>
      </c>
      <c r="GD57" s="1109">
        <v>20.0</v>
      </c>
      <c r="GE57" s="1109">
        <v>30.0</v>
      </c>
      <c r="GF57" s="1109">
        <v>30.0</v>
      </c>
      <c r="GG57" s="1111">
        <v>50.0</v>
      </c>
      <c r="GH57" s="1109">
        <v>3.0</v>
      </c>
      <c r="GI57" s="1109">
        <v>3.0</v>
      </c>
      <c r="GJ57" s="1108">
        <v>0.0</v>
      </c>
      <c r="GK57" s="1108">
        <v>0.0</v>
      </c>
      <c r="GL57" s="1108">
        <v>0.0</v>
      </c>
      <c r="GM57" s="1108">
        <v>0.0</v>
      </c>
      <c r="GN57" s="796"/>
      <c r="GO57" s="1107">
        <v>0.0</v>
      </c>
      <c r="GP57" s="1108">
        <v>0.0</v>
      </c>
      <c r="GQ57" s="1108">
        <v>0.0</v>
      </c>
      <c r="GR57" s="1108">
        <v>0.0</v>
      </c>
      <c r="GS57" s="1108">
        <v>0.0</v>
      </c>
      <c r="GT57" s="1108">
        <v>0.0</v>
      </c>
      <c r="GU57" s="1108">
        <v>0.0</v>
      </c>
      <c r="GV57" s="1108">
        <v>0.0</v>
      </c>
      <c r="GW57" s="1108">
        <v>0.0</v>
      </c>
      <c r="GX57" s="1108">
        <v>0.0</v>
      </c>
      <c r="GY57" s="1108">
        <v>0.0</v>
      </c>
      <c r="GZ57" s="1108">
        <v>0.0</v>
      </c>
      <c r="HA57" s="1109"/>
      <c r="HB57" s="1109"/>
      <c r="HC57" s="1109"/>
      <c r="HD57" s="1109"/>
      <c r="HE57" s="1109"/>
      <c r="HF57" s="1109"/>
      <c r="HG57" s="1109"/>
      <c r="HH57" s="1109"/>
      <c r="HI57" s="1109">
        <v>6.0</v>
      </c>
      <c r="HJ57" s="1109">
        <v>6.0</v>
      </c>
      <c r="HK57" s="1109">
        <v>6.0</v>
      </c>
      <c r="HL57" s="1109">
        <v>6.0</v>
      </c>
      <c r="HM57" s="1109">
        <v>6.0</v>
      </c>
      <c r="HN57" s="1109">
        <v>6.0</v>
      </c>
      <c r="HO57" s="1109">
        <v>8.0</v>
      </c>
      <c r="HP57" s="1109">
        <v>8.0</v>
      </c>
      <c r="HQ57" s="1109">
        <v>8.0</v>
      </c>
      <c r="HR57" s="1109">
        <v>10.0</v>
      </c>
      <c r="HS57" s="1109">
        <v>10.0</v>
      </c>
      <c r="HT57" s="1109">
        <v>14.0</v>
      </c>
      <c r="HU57" s="1109">
        <v>14.0</v>
      </c>
      <c r="HV57" s="1109">
        <v>14.0</v>
      </c>
      <c r="HW57" s="1109">
        <v>14.0</v>
      </c>
      <c r="HX57" s="1109">
        <v>14.0</v>
      </c>
      <c r="HY57" s="1109">
        <v>30.0</v>
      </c>
      <c r="HZ57" s="1109">
        <v>30.0</v>
      </c>
      <c r="IA57" s="1109">
        <v>30.0</v>
      </c>
      <c r="IB57" s="1109">
        <v>30.0</v>
      </c>
      <c r="IC57" s="1111">
        <v>65.0</v>
      </c>
      <c r="ID57" s="1109">
        <v>3.0</v>
      </c>
      <c r="IE57" s="1109">
        <v>3.0</v>
      </c>
      <c r="IF57" s="1108">
        <v>0.0</v>
      </c>
      <c r="IG57" s="1108">
        <v>0.0</v>
      </c>
      <c r="IH57" s="1108">
        <v>0.0</v>
      </c>
      <c r="II57" s="1108">
        <v>0.0</v>
      </c>
      <c r="IJ57" s="796"/>
      <c r="IK57" s="1108"/>
      <c r="IL57" s="1108"/>
      <c r="IM57" s="1108"/>
      <c r="IN57" s="1108"/>
      <c r="IO57" s="1108">
        <v>0.0</v>
      </c>
      <c r="IP57" s="1108">
        <v>0.0</v>
      </c>
      <c r="IQ57" s="1108">
        <v>0.0</v>
      </c>
      <c r="IR57" s="1108">
        <v>0.0</v>
      </c>
      <c r="IS57" s="1108">
        <v>0.0</v>
      </c>
      <c r="IT57" s="1108">
        <v>0.0</v>
      </c>
      <c r="IU57" s="1108">
        <v>0.0</v>
      </c>
      <c r="IV57" s="1108">
        <v>0.0</v>
      </c>
      <c r="IW57" s="1109"/>
      <c r="IX57" s="1109"/>
      <c r="IY57" s="1109"/>
      <c r="IZ57" s="1109"/>
      <c r="JA57" s="1109"/>
      <c r="JB57" s="1109">
        <v>6.0</v>
      </c>
      <c r="JC57" s="1109">
        <v>6.0</v>
      </c>
      <c r="JD57" s="1109">
        <v>6.0</v>
      </c>
      <c r="JE57" s="1109">
        <v>6.0</v>
      </c>
      <c r="JF57" s="1109">
        <v>6.0</v>
      </c>
      <c r="JG57" s="1109">
        <v>6.0</v>
      </c>
      <c r="JH57" s="1109">
        <v>6.0</v>
      </c>
      <c r="JI57" s="1109">
        <v>6.0</v>
      </c>
      <c r="JJ57" s="1109">
        <v>6.0</v>
      </c>
      <c r="JK57" s="1109">
        <v>8.0</v>
      </c>
      <c r="JL57" s="1109">
        <v>8.0</v>
      </c>
      <c r="JM57" s="1109">
        <v>8.0</v>
      </c>
      <c r="JN57" s="1109">
        <v>10.0</v>
      </c>
      <c r="JO57" s="1109">
        <v>10.0</v>
      </c>
      <c r="JP57" s="1109">
        <v>14.0</v>
      </c>
      <c r="JQ57" s="1109">
        <v>14.0</v>
      </c>
      <c r="JR57" s="1109">
        <v>14.0</v>
      </c>
      <c r="JS57" s="1109">
        <v>14.0</v>
      </c>
      <c r="JT57" s="1109">
        <v>14.0</v>
      </c>
      <c r="JU57" s="1109">
        <v>30.0</v>
      </c>
      <c r="JV57" s="1109">
        <v>30.0</v>
      </c>
      <c r="JW57" s="1109">
        <v>30.0</v>
      </c>
      <c r="JX57" s="1109">
        <v>30.0</v>
      </c>
      <c r="JY57" s="1111">
        <v>65.0</v>
      </c>
      <c r="JZ57" s="1109">
        <v>3.0</v>
      </c>
      <c r="KA57" s="1109">
        <v>3.0</v>
      </c>
      <c r="KB57" s="1108">
        <v>0.0</v>
      </c>
      <c r="KC57" s="1108">
        <v>0.0</v>
      </c>
      <c r="KD57" s="1108">
        <v>0.0</v>
      </c>
      <c r="KE57" s="1108">
        <v>0.0</v>
      </c>
    </row>
    <row r="58">
      <c r="A58" s="596" t="s">
        <v>532</v>
      </c>
      <c r="B58" s="1106"/>
      <c r="C58" s="1106" t="str">
        <f t="shared" si="5"/>
        <v>#N/A</v>
      </c>
      <c r="D58" s="1107"/>
      <c r="E58" s="1107"/>
      <c r="F58" s="1107"/>
      <c r="G58" s="1107"/>
      <c r="H58" s="1107"/>
      <c r="I58" s="1107"/>
      <c r="J58" s="1107"/>
      <c r="K58" s="1107"/>
      <c r="L58" s="1108"/>
      <c r="M58" s="1108"/>
      <c r="N58" s="1108"/>
      <c r="O58" s="1108"/>
      <c r="P58" s="1108"/>
      <c r="Q58" s="1108"/>
      <c r="R58" s="1108"/>
      <c r="S58" s="1108"/>
      <c r="T58" s="1108"/>
      <c r="U58" s="1108"/>
      <c r="V58" s="1108"/>
      <c r="W58" s="1108"/>
      <c r="X58" s="1108"/>
      <c r="Y58" s="1108"/>
      <c r="Z58" s="1108"/>
      <c r="AA58" s="1108"/>
      <c r="AB58" s="1108"/>
      <c r="AC58" s="1108"/>
      <c r="AD58" s="1108"/>
      <c r="AE58" s="1108"/>
      <c r="AF58" s="1108"/>
      <c r="AG58" s="1108"/>
      <c r="AH58" s="1108"/>
      <c r="AI58" s="1108"/>
      <c r="AJ58" s="1108"/>
      <c r="AK58" s="1109">
        <v>4.0</v>
      </c>
      <c r="AL58" s="1109">
        <v>4.0</v>
      </c>
      <c r="AM58" s="1109">
        <v>4.0</v>
      </c>
      <c r="AN58" s="1109">
        <v>4.0</v>
      </c>
      <c r="AO58" s="1109">
        <v>6.0</v>
      </c>
      <c r="AP58" s="1109">
        <v>6.0</v>
      </c>
      <c r="AQ58" s="1109">
        <v>8.0</v>
      </c>
      <c r="AR58" s="1109">
        <v>10.0</v>
      </c>
      <c r="AS58" s="1111">
        <v>24.0</v>
      </c>
      <c r="AT58" s="1109"/>
      <c r="AU58" s="1109"/>
      <c r="AV58" s="1108"/>
      <c r="AW58" s="1108"/>
      <c r="AX58" s="1108"/>
      <c r="AY58" s="1108"/>
      <c r="AZ58" s="796"/>
      <c r="BA58" s="1108"/>
      <c r="BB58" s="1108"/>
      <c r="BC58" s="1108"/>
      <c r="BD58" s="1108"/>
      <c r="BE58" s="1108"/>
      <c r="BF58" s="1108"/>
      <c r="BG58" s="1108"/>
      <c r="BH58" s="1108"/>
      <c r="BI58" s="1108"/>
      <c r="BJ58" s="1108"/>
      <c r="BK58" s="1108"/>
      <c r="BL58" s="1108"/>
      <c r="BM58" s="1108"/>
      <c r="BN58" s="1108"/>
      <c r="BO58" s="1108"/>
      <c r="BP58" s="1108"/>
      <c r="BQ58" s="1108"/>
      <c r="BR58" s="1108"/>
      <c r="BS58" s="1108"/>
      <c r="BT58" s="1108"/>
      <c r="BU58" s="1108"/>
      <c r="BV58" s="1108"/>
      <c r="BW58" s="1108"/>
      <c r="BX58" s="1108"/>
      <c r="BY58" s="1108"/>
      <c r="BZ58" s="1108"/>
      <c r="CA58" s="1108"/>
      <c r="CB58" s="1108"/>
      <c r="CC58" s="1108"/>
      <c r="CD58" s="1108"/>
      <c r="CE58" s="1108"/>
      <c r="CF58" s="1108"/>
      <c r="CG58" s="1109">
        <v>11.0</v>
      </c>
      <c r="CH58" s="1109">
        <v>11.0</v>
      </c>
      <c r="CI58" s="1109">
        <v>11.0</v>
      </c>
      <c r="CJ58" s="1109">
        <v>11.0</v>
      </c>
      <c r="CK58" s="1109">
        <v>12.0</v>
      </c>
      <c r="CL58" s="1109">
        <v>12.0</v>
      </c>
      <c r="CM58" s="1109">
        <v>16.0</v>
      </c>
      <c r="CN58" s="1109">
        <v>18.0</v>
      </c>
      <c r="CO58" s="1111">
        <v>40.0</v>
      </c>
      <c r="CP58" s="1109">
        <v>2.0</v>
      </c>
      <c r="CQ58" s="1109">
        <v>2.0</v>
      </c>
      <c r="CR58" s="1108"/>
      <c r="CS58" s="1108"/>
      <c r="CT58" s="1108"/>
      <c r="CU58" s="1108"/>
      <c r="CV58" s="796"/>
      <c r="CW58" s="1108"/>
      <c r="CX58" s="1108"/>
      <c r="CY58" s="1108"/>
      <c r="CZ58" s="1108"/>
      <c r="DA58" s="1108"/>
      <c r="DB58" s="1108"/>
      <c r="DC58" s="1108"/>
      <c r="DD58" s="1108"/>
      <c r="DE58" s="1108"/>
      <c r="DF58" s="1108"/>
      <c r="DG58" s="1108"/>
      <c r="DH58" s="1108"/>
      <c r="DI58" s="1108"/>
      <c r="DJ58" s="1108"/>
      <c r="DK58" s="1108"/>
      <c r="DL58" s="1108"/>
      <c r="DM58" s="1108"/>
      <c r="DN58" s="1108"/>
      <c r="DO58" s="1108"/>
      <c r="DP58" s="1108"/>
      <c r="DQ58" s="1108"/>
      <c r="DR58" s="1108"/>
      <c r="DS58" s="1108"/>
      <c r="DT58" s="1108"/>
      <c r="DU58" s="1108"/>
      <c r="DV58" s="1108"/>
      <c r="DW58" s="1108"/>
      <c r="DX58" s="1108"/>
      <c r="DY58" s="1108"/>
      <c r="DZ58" s="1108"/>
      <c r="EA58" s="1108"/>
      <c r="EB58" s="1109">
        <v>14.0</v>
      </c>
      <c r="EC58" s="1109">
        <v>14.0</v>
      </c>
      <c r="ED58" s="1109">
        <v>14.0</v>
      </c>
      <c r="EE58" s="1109">
        <v>14.0</v>
      </c>
      <c r="EF58" s="1109">
        <v>14.0</v>
      </c>
      <c r="EG58" s="1109">
        <v>20.0</v>
      </c>
      <c r="EH58" s="1109">
        <v>20.0</v>
      </c>
      <c r="EI58" s="1109">
        <v>25.0</v>
      </c>
      <c r="EJ58" s="1109">
        <v>25.0</v>
      </c>
      <c r="EK58" s="1111">
        <v>50.0</v>
      </c>
      <c r="EL58" s="1109">
        <v>3.0</v>
      </c>
      <c r="EM58" s="1109">
        <v>3.0</v>
      </c>
      <c r="EN58" s="1108"/>
      <c r="EO58" s="1108"/>
      <c r="EP58" s="1108"/>
      <c r="EQ58" s="1108"/>
      <c r="ER58" s="796"/>
      <c r="ES58" s="1107"/>
      <c r="ET58" s="1107"/>
      <c r="EU58" s="1107"/>
      <c r="EV58" s="1107"/>
      <c r="EW58" s="1107"/>
      <c r="EX58" s="1107"/>
      <c r="EY58" s="1107"/>
      <c r="EZ58" s="1107"/>
      <c r="FA58" s="1107"/>
      <c r="FB58" s="1107"/>
      <c r="FC58" s="1107"/>
      <c r="FD58" s="1107"/>
      <c r="FE58" s="1107"/>
      <c r="FF58" s="1107"/>
      <c r="FG58" s="1107"/>
      <c r="FH58" s="1107"/>
      <c r="FI58" s="1107"/>
      <c r="FJ58" s="1107"/>
      <c r="FK58" s="1107"/>
      <c r="FL58" s="1107"/>
      <c r="FM58" s="1107"/>
      <c r="FN58" s="1108"/>
      <c r="FO58" s="1109"/>
      <c r="FP58" s="1109"/>
      <c r="FQ58" s="1109"/>
      <c r="FR58" s="1109"/>
      <c r="FS58" s="1109">
        <v>8.0</v>
      </c>
      <c r="FT58" s="1109">
        <v>8.0</v>
      </c>
      <c r="FU58" s="1109">
        <v>8.0</v>
      </c>
      <c r="FV58" s="1109">
        <v>10.0</v>
      </c>
      <c r="FW58" s="1109">
        <v>10.0</v>
      </c>
      <c r="FX58" s="1109">
        <v>14.0</v>
      </c>
      <c r="FY58" s="1109">
        <v>14.0</v>
      </c>
      <c r="FZ58" s="1109">
        <v>14.0</v>
      </c>
      <c r="GA58" s="1109">
        <v>14.0</v>
      </c>
      <c r="GB58" s="1109">
        <v>14.0</v>
      </c>
      <c r="GC58" s="1109">
        <v>20.0</v>
      </c>
      <c r="GD58" s="1109">
        <v>20.0</v>
      </c>
      <c r="GE58" s="1109">
        <v>30.0</v>
      </c>
      <c r="GF58" s="1109">
        <v>30.0</v>
      </c>
      <c r="GG58" s="1111">
        <v>50.0</v>
      </c>
      <c r="GH58" s="1109">
        <v>3.0</v>
      </c>
      <c r="GI58" s="1109">
        <v>3.0</v>
      </c>
      <c r="GJ58" s="1108"/>
      <c r="GK58" s="1108"/>
      <c r="GL58" s="1108"/>
      <c r="GM58" s="1108"/>
      <c r="GN58" s="796"/>
      <c r="GO58" s="1107"/>
      <c r="GP58" s="1108"/>
      <c r="GQ58" s="1108"/>
      <c r="GR58" s="1108"/>
      <c r="GS58" s="1108"/>
      <c r="GT58" s="1108"/>
      <c r="GU58" s="1108"/>
      <c r="GV58" s="1108"/>
      <c r="GW58" s="1108"/>
      <c r="GX58" s="1108"/>
      <c r="GY58" s="1108"/>
      <c r="GZ58" s="1108"/>
      <c r="HA58" s="1109"/>
      <c r="HB58" s="1109"/>
      <c r="HC58" s="1109"/>
      <c r="HD58" s="1109"/>
      <c r="HE58" s="1109"/>
      <c r="HF58" s="1109"/>
      <c r="HG58" s="1109"/>
      <c r="HH58" s="1109"/>
      <c r="HI58" s="1109">
        <v>6.0</v>
      </c>
      <c r="HJ58" s="1109">
        <v>6.0</v>
      </c>
      <c r="HK58" s="1109">
        <v>6.0</v>
      </c>
      <c r="HL58" s="1109">
        <v>6.0</v>
      </c>
      <c r="HM58" s="1109">
        <v>6.0</v>
      </c>
      <c r="HN58" s="1109">
        <v>6.0</v>
      </c>
      <c r="HO58" s="1109">
        <v>8.0</v>
      </c>
      <c r="HP58" s="1109">
        <v>8.0</v>
      </c>
      <c r="HQ58" s="1109">
        <v>8.0</v>
      </c>
      <c r="HR58" s="1109">
        <v>10.0</v>
      </c>
      <c r="HS58" s="1109">
        <v>10.0</v>
      </c>
      <c r="HT58" s="1109">
        <v>14.0</v>
      </c>
      <c r="HU58" s="1109">
        <v>14.0</v>
      </c>
      <c r="HV58" s="1109">
        <v>14.0</v>
      </c>
      <c r="HW58" s="1109">
        <v>14.0</v>
      </c>
      <c r="HX58" s="1109">
        <v>14.0</v>
      </c>
      <c r="HY58" s="1109">
        <v>30.0</v>
      </c>
      <c r="HZ58" s="1109">
        <v>30.0</v>
      </c>
      <c r="IA58" s="1109">
        <v>30.0</v>
      </c>
      <c r="IB58" s="1109">
        <v>30.0</v>
      </c>
      <c r="IC58" s="1111">
        <v>65.0</v>
      </c>
      <c r="ID58" s="1109">
        <v>3.0</v>
      </c>
      <c r="IE58" s="1109">
        <v>3.0</v>
      </c>
      <c r="IF58" s="1108"/>
      <c r="IG58" s="1108"/>
      <c r="IH58" s="1108"/>
      <c r="II58" s="1108"/>
      <c r="IJ58" s="796"/>
      <c r="IK58" s="1108"/>
      <c r="IL58" s="1108"/>
      <c r="IM58" s="1108"/>
      <c r="IN58" s="1108"/>
      <c r="IO58" s="1108"/>
      <c r="IP58" s="1108"/>
      <c r="IQ58" s="1108"/>
      <c r="IR58" s="1108"/>
      <c r="IS58" s="1108"/>
      <c r="IT58" s="1108"/>
      <c r="IU58" s="1108"/>
      <c r="IV58" s="1108"/>
      <c r="IW58" s="1109"/>
      <c r="IX58" s="1109"/>
      <c r="IY58" s="1109"/>
      <c r="IZ58" s="1109"/>
      <c r="JA58" s="1109"/>
      <c r="JB58" s="1109">
        <v>6.0</v>
      </c>
      <c r="JC58" s="1109">
        <v>6.0</v>
      </c>
      <c r="JD58" s="1109">
        <v>6.0</v>
      </c>
      <c r="JE58" s="1109">
        <v>6.0</v>
      </c>
      <c r="JF58" s="1109">
        <v>6.0</v>
      </c>
      <c r="JG58" s="1109">
        <v>6.0</v>
      </c>
      <c r="JH58" s="1109">
        <v>6.0</v>
      </c>
      <c r="JI58" s="1109">
        <v>6.0</v>
      </c>
      <c r="JJ58" s="1109">
        <v>6.0</v>
      </c>
      <c r="JK58" s="1109">
        <v>8.0</v>
      </c>
      <c r="JL58" s="1109">
        <v>8.0</v>
      </c>
      <c r="JM58" s="1109">
        <v>8.0</v>
      </c>
      <c r="JN58" s="1109">
        <v>10.0</v>
      </c>
      <c r="JO58" s="1109">
        <v>10.0</v>
      </c>
      <c r="JP58" s="1109">
        <v>14.0</v>
      </c>
      <c r="JQ58" s="1109">
        <v>14.0</v>
      </c>
      <c r="JR58" s="1109">
        <v>14.0</v>
      </c>
      <c r="JS58" s="1109">
        <v>14.0</v>
      </c>
      <c r="JT58" s="1109">
        <v>14.0</v>
      </c>
      <c r="JU58" s="1109">
        <v>30.0</v>
      </c>
      <c r="JV58" s="1109">
        <v>30.0</v>
      </c>
      <c r="JW58" s="1109">
        <v>30.0</v>
      </c>
      <c r="JX58" s="1109">
        <v>30.0</v>
      </c>
      <c r="JY58" s="1111">
        <v>65.0</v>
      </c>
      <c r="JZ58" s="1109">
        <v>3.0</v>
      </c>
      <c r="KA58" s="1109">
        <v>3.0</v>
      </c>
      <c r="KB58" s="1108"/>
      <c r="KC58" s="1108"/>
      <c r="KD58" s="1108"/>
      <c r="KE58" s="1108"/>
    </row>
    <row r="59">
      <c r="A59" s="1113" t="s">
        <v>533</v>
      </c>
      <c r="B59" s="1106"/>
      <c r="C59" s="1106" t="str">
        <f t="shared" si="5"/>
        <v>#N/A</v>
      </c>
      <c r="D59" s="1107"/>
      <c r="E59" s="1107"/>
      <c r="F59" s="1107"/>
      <c r="G59" s="1107"/>
      <c r="H59" s="1107"/>
      <c r="I59" s="1107"/>
      <c r="J59" s="1107"/>
      <c r="K59" s="1107"/>
      <c r="L59" s="1108"/>
      <c r="M59" s="1108"/>
      <c r="N59" s="1108"/>
      <c r="O59" s="1108"/>
      <c r="P59" s="1108"/>
      <c r="Q59" s="1108"/>
      <c r="R59" s="1108"/>
      <c r="S59" s="1108"/>
      <c r="T59" s="1108"/>
      <c r="U59" s="1108"/>
      <c r="V59" s="1108"/>
      <c r="W59" s="1108"/>
      <c r="X59" s="1108"/>
      <c r="Y59" s="1108"/>
      <c r="Z59" s="1108"/>
      <c r="AA59" s="1108"/>
      <c r="AB59" s="1108"/>
      <c r="AC59" s="1108"/>
      <c r="AD59" s="1108"/>
      <c r="AE59" s="1108"/>
      <c r="AF59" s="1108"/>
      <c r="AG59" s="1108"/>
      <c r="AH59" s="1108"/>
      <c r="AI59" s="1108"/>
      <c r="AJ59" s="1108"/>
      <c r="AK59" s="1109">
        <v>4.0</v>
      </c>
      <c r="AL59" s="1109">
        <v>4.0</v>
      </c>
      <c r="AM59" s="1109">
        <v>4.0</v>
      </c>
      <c r="AN59" s="1109">
        <v>4.0</v>
      </c>
      <c r="AO59" s="1109">
        <v>6.0</v>
      </c>
      <c r="AP59" s="1109">
        <v>6.0</v>
      </c>
      <c r="AQ59" s="1109">
        <v>8.0</v>
      </c>
      <c r="AR59" s="1109">
        <v>10.0</v>
      </c>
      <c r="AS59" s="1111">
        <v>24.0</v>
      </c>
      <c r="AT59" s="1109"/>
      <c r="AU59" s="1109"/>
      <c r="AV59" s="1108"/>
      <c r="AW59" s="1108"/>
      <c r="AX59" s="1108"/>
      <c r="AY59" s="1108"/>
      <c r="AZ59" s="796"/>
      <c r="BA59" s="1108"/>
      <c r="BB59" s="1108"/>
      <c r="BC59" s="1108"/>
      <c r="BD59" s="1108"/>
      <c r="BE59" s="1108"/>
      <c r="BF59" s="1108"/>
      <c r="BG59" s="1108"/>
      <c r="BH59" s="1108"/>
      <c r="BI59" s="1108"/>
      <c r="BJ59" s="1108"/>
      <c r="BK59" s="1108"/>
      <c r="BL59" s="1108"/>
      <c r="BM59" s="1108"/>
      <c r="BN59" s="1108"/>
      <c r="BO59" s="1108"/>
      <c r="BP59" s="1108"/>
      <c r="BQ59" s="1108"/>
      <c r="BR59" s="1108"/>
      <c r="BS59" s="1108"/>
      <c r="BT59" s="1108"/>
      <c r="BU59" s="1108"/>
      <c r="BV59" s="1108"/>
      <c r="BW59" s="1108"/>
      <c r="BX59" s="1108"/>
      <c r="BY59" s="1108"/>
      <c r="BZ59" s="1108"/>
      <c r="CA59" s="1108"/>
      <c r="CB59" s="1108"/>
      <c r="CC59" s="1108"/>
      <c r="CD59" s="1108"/>
      <c r="CE59" s="1108"/>
      <c r="CF59" s="1108"/>
      <c r="CG59" s="1109">
        <v>11.0</v>
      </c>
      <c r="CH59" s="1109">
        <v>11.0</v>
      </c>
      <c r="CI59" s="1109">
        <v>11.0</v>
      </c>
      <c r="CJ59" s="1109">
        <v>11.0</v>
      </c>
      <c r="CK59" s="1109">
        <v>12.0</v>
      </c>
      <c r="CL59" s="1109">
        <v>12.0</v>
      </c>
      <c r="CM59" s="1109">
        <v>16.0</v>
      </c>
      <c r="CN59" s="1109">
        <v>18.0</v>
      </c>
      <c r="CO59" s="1111">
        <v>40.0</v>
      </c>
      <c r="CP59" s="1109">
        <v>2.0</v>
      </c>
      <c r="CQ59" s="1109">
        <v>2.0</v>
      </c>
      <c r="CR59" s="1108"/>
      <c r="CS59" s="1108"/>
      <c r="CT59" s="1108"/>
      <c r="CU59" s="1108"/>
      <c r="CV59" s="796"/>
      <c r="CW59" s="1108"/>
      <c r="CX59" s="1108"/>
      <c r="CY59" s="1108"/>
      <c r="CZ59" s="1108"/>
      <c r="DA59" s="1108"/>
      <c r="DB59" s="1108"/>
      <c r="DC59" s="1108"/>
      <c r="DD59" s="1108"/>
      <c r="DE59" s="1108"/>
      <c r="DF59" s="1108"/>
      <c r="DG59" s="1108"/>
      <c r="DH59" s="1108"/>
      <c r="DI59" s="1108"/>
      <c r="DJ59" s="1108"/>
      <c r="DK59" s="1108"/>
      <c r="DL59" s="1108"/>
      <c r="DM59" s="1108"/>
      <c r="DN59" s="1108"/>
      <c r="DO59" s="1108"/>
      <c r="DP59" s="1108"/>
      <c r="DQ59" s="1108"/>
      <c r="DR59" s="1108"/>
      <c r="DS59" s="1108"/>
      <c r="DT59" s="1108"/>
      <c r="DU59" s="1108"/>
      <c r="DV59" s="1108"/>
      <c r="DW59" s="1108"/>
      <c r="DX59" s="1108"/>
      <c r="DY59" s="1108"/>
      <c r="DZ59" s="1108"/>
      <c r="EA59" s="1108"/>
      <c r="EB59" s="1109">
        <v>14.0</v>
      </c>
      <c r="EC59" s="1109">
        <v>14.0</v>
      </c>
      <c r="ED59" s="1109">
        <v>14.0</v>
      </c>
      <c r="EE59" s="1109">
        <v>14.0</v>
      </c>
      <c r="EF59" s="1109">
        <v>14.0</v>
      </c>
      <c r="EG59" s="1109">
        <v>20.0</v>
      </c>
      <c r="EH59" s="1109">
        <v>20.0</v>
      </c>
      <c r="EI59" s="1109">
        <v>25.0</v>
      </c>
      <c r="EJ59" s="1109">
        <v>25.0</v>
      </c>
      <c r="EK59" s="1111">
        <v>50.0</v>
      </c>
      <c r="EL59" s="1109">
        <v>3.0</v>
      </c>
      <c r="EM59" s="1109">
        <v>3.0</v>
      </c>
      <c r="EN59" s="1108"/>
      <c r="EO59" s="1108"/>
      <c r="EP59" s="1108"/>
      <c r="EQ59" s="1108"/>
      <c r="ER59" s="796"/>
      <c r="ES59" s="1107"/>
      <c r="ET59" s="1107"/>
      <c r="EU59" s="1107"/>
      <c r="EV59" s="1107"/>
      <c r="EW59" s="1107"/>
      <c r="EX59" s="1107"/>
      <c r="EY59" s="1107"/>
      <c r="EZ59" s="1107"/>
      <c r="FA59" s="1107"/>
      <c r="FB59" s="1107"/>
      <c r="FC59" s="1107"/>
      <c r="FD59" s="1107"/>
      <c r="FE59" s="1107"/>
      <c r="FF59" s="1107"/>
      <c r="FG59" s="1107"/>
      <c r="FH59" s="1107"/>
      <c r="FI59" s="1107"/>
      <c r="FJ59" s="1107"/>
      <c r="FK59" s="1107"/>
      <c r="FL59" s="1107"/>
      <c r="FM59" s="1107"/>
      <c r="FN59" s="1108"/>
      <c r="FO59" s="1109"/>
      <c r="FP59" s="1109"/>
      <c r="FQ59" s="1109"/>
      <c r="FR59" s="1109"/>
      <c r="FS59" s="1109">
        <v>8.0</v>
      </c>
      <c r="FT59" s="1109">
        <v>8.0</v>
      </c>
      <c r="FU59" s="1109">
        <v>8.0</v>
      </c>
      <c r="FV59" s="1109">
        <v>10.0</v>
      </c>
      <c r="FW59" s="1109">
        <v>10.0</v>
      </c>
      <c r="FX59" s="1109">
        <v>14.0</v>
      </c>
      <c r="FY59" s="1109">
        <v>14.0</v>
      </c>
      <c r="FZ59" s="1109">
        <v>14.0</v>
      </c>
      <c r="GA59" s="1109">
        <v>14.0</v>
      </c>
      <c r="GB59" s="1109">
        <v>14.0</v>
      </c>
      <c r="GC59" s="1109">
        <v>20.0</v>
      </c>
      <c r="GD59" s="1109">
        <v>20.0</v>
      </c>
      <c r="GE59" s="1109">
        <v>30.0</v>
      </c>
      <c r="GF59" s="1109">
        <v>30.0</v>
      </c>
      <c r="GG59" s="1111">
        <v>50.0</v>
      </c>
      <c r="GH59" s="1109">
        <v>3.0</v>
      </c>
      <c r="GI59" s="1109">
        <v>3.0</v>
      </c>
      <c r="GJ59" s="1108"/>
      <c r="GK59" s="1108"/>
      <c r="GL59" s="1108"/>
      <c r="GM59" s="1108"/>
      <c r="GN59" s="796"/>
      <c r="GO59" s="1107"/>
      <c r="GP59" s="1108"/>
      <c r="GQ59" s="1108"/>
      <c r="GR59" s="1108"/>
      <c r="GS59" s="1108"/>
      <c r="GT59" s="1108"/>
      <c r="GU59" s="1108"/>
      <c r="GV59" s="1108"/>
      <c r="GW59" s="1108"/>
      <c r="GX59" s="1108"/>
      <c r="GY59" s="1108"/>
      <c r="GZ59" s="1108"/>
      <c r="HA59" s="1109"/>
      <c r="HB59" s="1109"/>
      <c r="HC59" s="1109"/>
      <c r="HD59" s="1109"/>
      <c r="HE59" s="1109"/>
      <c r="HF59" s="1109"/>
      <c r="HG59" s="1109"/>
      <c r="HH59" s="1109"/>
      <c r="HI59" s="1109">
        <v>6.0</v>
      </c>
      <c r="HJ59" s="1109">
        <v>6.0</v>
      </c>
      <c r="HK59" s="1109">
        <v>6.0</v>
      </c>
      <c r="HL59" s="1109">
        <v>6.0</v>
      </c>
      <c r="HM59" s="1109">
        <v>6.0</v>
      </c>
      <c r="HN59" s="1109">
        <v>6.0</v>
      </c>
      <c r="HO59" s="1109">
        <v>8.0</v>
      </c>
      <c r="HP59" s="1109">
        <v>8.0</v>
      </c>
      <c r="HQ59" s="1109">
        <v>8.0</v>
      </c>
      <c r="HR59" s="1109">
        <v>10.0</v>
      </c>
      <c r="HS59" s="1109">
        <v>10.0</v>
      </c>
      <c r="HT59" s="1109">
        <v>14.0</v>
      </c>
      <c r="HU59" s="1109">
        <v>14.0</v>
      </c>
      <c r="HV59" s="1109">
        <v>14.0</v>
      </c>
      <c r="HW59" s="1109">
        <v>14.0</v>
      </c>
      <c r="HX59" s="1109">
        <v>14.0</v>
      </c>
      <c r="HY59" s="1109">
        <v>30.0</v>
      </c>
      <c r="HZ59" s="1109">
        <v>30.0</v>
      </c>
      <c r="IA59" s="1109">
        <v>30.0</v>
      </c>
      <c r="IB59" s="1109">
        <v>30.0</v>
      </c>
      <c r="IC59" s="1111">
        <v>65.0</v>
      </c>
      <c r="ID59" s="1109">
        <v>3.0</v>
      </c>
      <c r="IE59" s="1109">
        <v>3.0</v>
      </c>
      <c r="IF59" s="1108"/>
      <c r="IG59" s="1108"/>
      <c r="IH59" s="1108"/>
      <c r="II59" s="1108"/>
      <c r="IJ59" s="796"/>
      <c r="IK59" s="1108"/>
      <c r="IL59" s="1108"/>
      <c r="IM59" s="1108"/>
      <c r="IN59" s="1108"/>
      <c r="IO59" s="1108"/>
      <c r="IP59" s="1108"/>
      <c r="IQ59" s="1108"/>
      <c r="IR59" s="1108"/>
      <c r="IS59" s="1108"/>
      <c r="IT59" s="1108"/>
      <c r="IU59" s="1108"/>
      <c r="IV59" s="1108"/>
      <c r="IW59" s="1109"/>
      <c r="IX59" s="1109"/>
      <c r="IY59" s="1109"/>
      <c r="IZ59" s="1109"/>
      <c r="JA59" s="1109"/>
      <c r="JB59" s="1109">
        <v>6.0</v>
      </c>
      <c r="JC59" s="1109">
        <v>6.0</v>
      </c>
      <c r="JD59" s="1109">
        <v>6.0</v>
      </c>
      <c r="JE59" s="1109">
        <v>6.0</v>
      </c>
      <c r="JF59" s="1109">
        <v>6.0</v>
      </c>
      <c r="JG59" s="1109">
        <v>6.0</v>
      </c>
      <c r="JH59" s="1109">
        <v>6.0</v>
      </c>
      <c r="JI59" s="1109">
        <v>6.0</v>
      </c>
      <c r="JJ59" s="1109">
        <v>6.0</v>
      </c>
      <c r="JK59" s="1109">
        <v>8.0</v>
      </c>
      <c r="JL59" s="1109">
        <v>8.0</v>
      </c>
      <c r="JM59" s="1109">
        <v>8.0</v>
      </c>
      <c r="JN59" s="1109">
        <v>10.0</v>
      </c>
      <c r="JO59" s="1109">
        <v>10.0</v>
      </c>
      <c r="JP59" s="1109">
        <v>14.0</v>
      </c>
      <c r="JQ59" s="1109">
        <v>14.0</v>
      </c>
      <c r="JR59" s="1109">
        <v>14.0</v>
      </c>
      <c r="JS59" s="1109">
        <v>14.0</v>
      </c>
      <c r="JT59" s="1109">
        <v>14.0</v>
      </c>
      <c r="JU59" s="1109">
        <v>30.0</v>
      </c>
      <c r="JV59" s="1109">
        <v>30.0</v>
      </c>
      <c r="JW59" s="1109">
        <v>30.0</v>
      </c>
      <c r="JX59" s="1109">
        <v>30.0</v>
      </c>
      <c r="JY59" s="1111">
        <v>65.0</v>
      </c>
      <c r="JZ59" s="1109">
        <v>3.0</v>
      </c>
      <c r="KA59" s="1109">
        <v>3.0</v>
      </c>
      <c r="KB59" s="1108"/>
      <c r="KC59" s="1108"/>
      <c r="KD59" s="1108"/>
      <c r="KE59" s="1108"/>
    </row>
    <row r="60">
      <c r="A60" s="1113" t="s">
        <v>534</v>
      </c>
      <c r="B60" s="1106"/>
      <c r="C60" s="1106" t="str">
        <f t="shared" si="5"/>
        <v>#N/A</v>
      </c>
      <c r="D60" s="1107"/>
      <c r="E60" s="1107"/>
      <c r="F60" s="1107"/>
      <c r="G60" s="1107"/>
      <c r="H60" s="1107"/>
      <c r="I60" s="1107"/>
      <c r="J60" s="1107"/>
      <c r="K60" s="1107"/>
      <c r="L60" s="1108"/>
      <c r="M60" s="1108"/>
      <c r="N60" s="1108"/>
      <c r="O60" s="1108"/>
      <c r="P60" s="1108"/>
      <c r="Q60" s="1108"/>
      <c r="R60" s="1108"/>
      <c r="S60" s="1108"/>
      <c r="T60" s="1108"/>
      <c r="U60" s="1108"/>
      <c r="V60" s="1108"/>
      <c r="W60" s="1108"/>
      <c r="X60" s="1108"/>
      <c r="Y60" s="1108"/>
      <c r="Z60" s="1108"/>
      <c r="AA60" s="1108"/>
      <c r="AB60" s="1108"/>
      <c r="AC60" s="1108"/>
      <c r="AD60" s="1108"/>
      <c r="AE60" s="1108"/>
      <c r="AF60" s="1108"/>
      <c r="AG60" s="1108"/>
      <c r="AH60" s="1108"/>
      <c r="AI60" s="1108"/>
      <c r="AJ60" s="1108"/>
      <c r="AK60" s="1108"/>
      <c r="AL60" s="1108"/>
      <c r="AM60" s="1108"/>
      <c r="AN60" s="1108"/>
      <c r="AO60" s="1109"/>
      <c r="AP60" s="1109"/>
      <c r="AQ60" s="1109"/>
      <c r="AR60" s="1109"/>
      <c r="AS60" s="1111"/>
      <c r="AT60" s="1109"/>
      <c r="AU60" s="1109"/>
      <c r="AV60" s="1108"/>
      <c r="AW60" s="1108"/>
      <c r="AX60" s="1108"/>
      <c r="AY60" s="1108"/>
      <c r="AZ60" s="796"/>
      <c r="BA60" s="1108"/>
      <c r="BB60" s="1108"/>
      <c r="BC60" s="1108"/>
      <c r="BD60" s="1108"/>
      <c r="BE60" s="1108"/>
      <c r="BF60" s="1108"/>
      <c r="BG60" s="1108"/>
      <c r="BH60" s="1108"/>
      <c r="BI60" s="1108"/>
      <c r="BJ60" s="1108"/>
      <c r="BK60" s="1108"/>
      <c r="BL60" s="1108"/>
      <c r="BM60" s="1108"/>
      <c r="BN60" s="1108"/>
      <c r="BO60" s="1108"/>
      <c r="BP60" s="1108"/>
      <c r="BQ60" s="1108"/>
      <c r="BR60" s="1108"/>
      <c r="BS60" s="1108"/>
      <c r="BT60" s="1108"/>
      <c r="BU60" s="1108"/>
      <c r="BV60" s="1108"/>
      <c r="BW60" s="1108"/>
      <c r="BX60" s="1108"/>
      <c r="BY60" s="1108"/>
      <c r="BZ60" s="1108"/>
      <c r="CA60" s="1108"/>
      <c r="CB60" s="1108"/>
      <c r="CC60" s="1108"/>
      <c r="CD60" s="1108"/>
      <c r="CE60" s="1108"/>
      <c r="CF60" s="1108"/>
      <c r="CG60" s="1108"/>
      <c r="CH60" s="1108"/>
      <c r="CI60" s="1108"/>
      <c r="CJ60" s="1109"/>
      <c r="CK60" s="1109"/>
      <c r="CL60" s="1109"/>
      <c r="CM60" s="1109"/>
      <c r="CN60" s="1109"/>
      <c r="CO60" s="1111"/>
      <c r="CP60" s="1109"/>
      <c r="CQ60" s="1109"/>
      <c r="CR60" s="1108"/>
      <c r="CS60" s="1108"/>
      <c r="CT60" s="1108"/>
      <c r="CU60" s="1108"/>
      <c r="CV60" s="796"/>
      <c r="CW60" s="1108"/>
      <c r="CX60" s="1108"/>
      <c r="CY60" s="1108"/>
      <c r="CZ60" s="1108"/>
      <c r="DA60" s="1108"/>
      <c r="DB60" s="1108"/>
      <c r="DC60" s="1108"/>
      <c r="DD60" s="1108"/>
      <c r="DE60" s="1108"/>
      <c r="DF60" s="1108"/>
      <c r="DG60" s="1108"/>
      <c r="DH60" s="1108"/>
      <c r="DI60" s="1108"/>
      <c r="DJ60" s="1108"/>
      <c r="DK60" s="1108"/>
      <c r="DL60" s="1108"/>
      <c r="DM60" s="1108"/>
      <c r="DN60" s="1108"/>
      <c r="DO60" s="1108"/>
      <c r="DP60" s="1108"/>
      <c r="DQ60" s="1108"/>
      <c r="DR60" s="1108"/>
      <c r="DS60" s="1108"/>
      <c r="DT60" s="1108"/>
      <c r="DU60" s="1108"/>
      <c r="DV60" s="1108"/>
      <c r="DW60" s="1109">
        <v>10.0</v>
      </c>
      <c r="DX60" s="1109">
        <v>10.0</v>
      </c>
      <c r="DY60" s="1109">
        <v>10.0</v>
      </c>
      <c r="DZ60" s="1109">
        <v>10.0</v>
      </c>
      <c r="EA60" s="1109">
        <v>10.0</v>
      </c>
      <c r="EB60" s="1109">
        <v>20.0</v>
      </c>
      <c r="EC60" s="1109">
        <v>20.0</v>
      </c>
      <c r="ED60" s="1109">
        <v>20.0</v>
      </c>
      <c r="EE60" s="1109">
        <v>20.0</v>
      </c>
      <c r="EF60" s="1109">
        <v>20.0</v>
      </c>
      <c r="EG60" s="1109">
        <v>30.0</v>
      </c>
      <c r="EH60" s="1109">
        <v>30.0</v>
      </c>
      <c r="EI60" s="1109">
        <v>30.0</v>
      </c>
      <c r="EJ60" s="1109">
        <v>30.0</v>
      </c>
      <c r="EK60" s="1111">
        <v>60.0</v>
      </c>
      <c r="EL60" s="1109">
        <v>20.0</v>
      </c>
      <c r="EM60" s="1109">
        <v>10.0</v>
      </c>
      <c r="EN60" s="1109">
        <v>5.0</v>
      </c>
      <c r="EO60" s="1109">
        <v>5.0</v>
      </c>
      <c r="EP60" s="1108"/>
      <c r="EQ60" s="1108"/>
      <c r="ER60" s="796"/>
      <c r="ES60" s="1107"/>
      <c r="ET60" s="1107"/>
      <c r="EU60" s="1107"/>
      <c r="EV60" s="1107"/>
      <c r="EW60" s="1107"/>
      <c r="EX60" s="1107"/>
      <c r="EY60" s="1107"/>
      <c r="EZ60" s="1107"/>
      <c r="FA60" s="1107"/>
      <c r="FB60" s="1107"/>
      <c r="FC60" s="1107"/>
      <c r="FD60" s="1107"/>
      <c r="FE60" s="1107"/>
      <c r="FF60" s="1107"/>
      <c r="FG60" s="1107"/>
      <c r="FH60" s="1107"/>
      <c r="FI60" s="1107"/>
      <c r="FJ60" s="1107"/>
      <c r="FK60" s="1107"/>
      <c r="FL60" s="1107"/>
      <c r="FM60" s="1107"/>
      <c r="FN60" s="1108"/>
      <c r="FO60" s="1109">
        <v>10.0</v>
      </c>
      <c r="FP60" s="1109">
        <v>10.0</v>
      </c>
      <c r="FQ60" s="1109">
        <v>10.0</v>
      </c>
      <c r="FR60" s="1109">
        <v>10.0</v>
      </c>
      <c r="FS60" s="1109">
        <v>10.0</v>
      </c>
      <c r="FT60" s="1109">
        <v>20.0</v>
      </c>
      <c r="FU60" s="1109">
        <v>20.0</v>
      </c>
      <c r="FV60" s="1109">
        <v>20.0</v>
      </c>
      <c r="FW60" s="1109">
        <v>20.0</v>
      </c>
      <c r="FX60" s="1109">
        <v>20.0</v>
      </c>
      <c r="FY60" s="1109">
        <v>20.0</v>
      </c>
      <c r="FZ60" s="1109">
        <v>30.0</v>
      </c>
      <c r="GA60" s="1109">
        <v>30.0</v>
      </c>
      <c r="GB60" s="1109">
        <v>30.0</v>
      </c>
      <c r="GC60" s="1109">
        <v>40.0</v>
      </c>
      <c r="GD60" s="1109">
        <v>40.0</v>
      </c>
      <c r="GE60" s="1109">
        <v>40.0</v>
      </c>
      <c r="GF60" s="1109">
        <v>40.0</v>
      </c>
      <c r="GG60" s="1111">
        <v>60.0</v>
      </c>
      <c r="GH60" s="1109">
        <v>20.0</v>
      </c>
      <c r="GI60" s="1109">
        <v>15.0</v>
      </c>
      <c r="GJ60" s="1109">
        <v>10.0</v>
      </c>
      <c r="GK60" s="1109">
        <v>10.0</v>
      </c>
      <c r="GL60" s="1108"/>
      <c r="GM60" s="1108"/>
      <c r="GN60" s="796"/>
      <c r="GO60" s="1107"/>
      <c r="GP60" s="1108"/>
      <c r="GQ60" s="1108"/>
      <c r="GR60" s="1108"/>
      <c r="GS60" s="1108"/>
      <c r="GT60" s="1108"/>
      <c r="GU60" s="1108"/>
      <c r="GV60" s="1108"/>
      <c r="GW60" s="1108"/>
      <c r="GX60" s="1108"/>
      <c r="GY60" s="1109">
        <v>8.0</v>
      </c>
      <c r="GZ60" s="1109">
        <v>8.0</v>
      </c>
      <c r="HA60" s="1109">
        <v>8.0</v>
      </c>
      <c r="HB60" s="1109">
        <v>8.0</v>
      </c>
      <c r="HC60" s="1109">
        <v>8.0</v>
      </c>
      <c r="HD60" s="1109">
        <v>10.0</v>
      </c>
      <c r="HE60" s="1109">
        <v>10.0</v>
      </c>
      <c r="HF60" s="1109">
        <v>10.0</v>
      </c>
      <c r="HG60" s="1109">
        <v>10.0</v>
      </c>
      <c r="HH60" s="1109">
        <v>10.0</v>
      </c>
      <c r="HI60" s="1109">
        <v>12.0</v>
      </c>
      <c r="HJ60" s="1109">
        <v>12.0</v>
      </c>
      <c r="HK60" s="1109">
        <v>12.0</v>
      </c>
      <c r="HL60" s="1109">
        <v>15.0</v>
      </c>
      <c r="HM60" s="1109">
        <v>15.0</v>
      </c>
      <c r="HN60" s="1109">
        <v>15.0</v>
      </c>
      <c r="HO60" s="1109">
        <v>15.0</v>
      </c>
      <c r="HP60" s="1109">
        <v>15.0</v>
      </c>
      <c r="HQ60" s="1109">
        <v>15.0</v>
      </c>
      <c r="HR60" s="1109">
        <v>20.0</v>
      </c>
      <c r="HS60" s="1109">
        <v>20.0</v>
      </c>
      <c r="HT60" s="1109">
        <v>20.0</v>
      </c>
      <c r="HU60" s="1109">
        <v>20.0</v>
      </c>
      <c r="HV60" s="1109">
        <v>20.0</v>
      </c>
      <c r="HW60" s="1109">
        <v>30.0</v>
      </c>
      <c r="HX60" s="1109">
        <v>30.0</v>
      </c>
      <c r="HY60" s="1109">
        <v>30.0</v>
      </c>
      <c r="HZ60" s="1109">
        <v>40.0</v>
      </c>
      <c r="IA60" s="1109">
        <v>40.0</v>
      </c>
      <c r="IB60" s="1109">
        <v>40.0</v>
      </c>
      <c r="IC60" s="1111">
        <v>65.0</v>
      </c>
      <c r="ID60" s="1109">
        <v>25.0</v>
      </c>
      <c r="IE60" s="1109">
        <v>30.0</v>
      </c>
      <c r="IF60" s="1109">
        <v>8.0</v>
      </c>
      <c r="IG60" s="1109">
        <v>5.0</v>
      </c>
      <c r="IH60" s="1109">
        <v>5.0</v>
      </c>
      <c r="II60" s="1108"/>
      <c r="IJ60" s="796"/>
      <c r="IK60" s="1108"/>
      <c r="IL60" s="1108"/>
      <c r="IM60" s="1108"/>
      <c r="IN60" s="1108"/>
      <c r="IO60" s="1108"/>
      <c r="IP60" s="1108"/>
      <c r="IQ60" s="1108"/>
      <c r="IR60" s="1109">
        <v>8.0</v>
      </c>
      <c r="IS60" s="1109">
        <v>8.0</v>
      </c>
      <c r="IT60" s="1109">
        <v>8.0</v>
      </c>
      <c r="IU60" s="1109">
        <v>8.0</v>
      </c>
      <c r="IV60" s="1109">
        <v>8.0</v>
      </c>
      <c r="IW60" s="1109">
        <v>8.0</v>
      </c>
      <c r="IX60" s="1109">
        <v>8.0</v>
      </c>
      <c r="IY60" s="1109">
        <v>8.0</v>
      </c>
      <c r="IZ60" s="1109">
        <v>10.0</v>
      </c>
      <c r="JA60" s="1109">
        <v>10.0</v>
      </c>
      <c r="JB60" s="1109">
        <v>10.0</v>
      </c>
      <c r="JC60" s="1109">
        <v>10.0</v>
      </c>
      <c r="JD60" s="1109">
        <v>10.0</v>
      </c>
      <c r="JE60" s="1109">
        <v>12.0</v>
      </c>
      <c r="JF60" s="1109">
        <v>12.0</v>
      </c>
      <c r="JG60" s="1109">
        <v>12.0</v>
      </c>
      <c r="JH60" s="1109">
        <v>15.0</v>
      </c>
      <c r="JI60" s="1109">
        <v>15.0</v>
      </c>
      <c r="JJ60" s="1109">
        <v>15.0</v>
      </c>
      <c r="JK60" s="1109">
        <v>15.0</v>
      </c>
      <c r="JL60" s="1109">
        <v>15.0</v>
      </c>
      <c r="JM60" s="1109">
        <v>15.0</v>
      </c>
      <c r="JN60" s="1109">
        <v>20.0</v>
      </c>
      <c r="JO60" s="1109">
        <v>20.0</v>
      </c>
      <c r="JP60" s="1109">
        <v>20.0</v>
      </c>
      <c r="JQ60" s="1109">
        <v>20.0</v>
      </c>
      <c r="JR60" s="1109">
        <v>20.0</v>
      </c>
      <c r="JS60" s="1109">
        <v>30.0</v>
      </c>
      <c r="JT60" s="1109">
        <v>30.0</v>
      </c>
      <c r="JU60" s="1109">
        <v>30.0</v>
      </c>
      <c r="JV60" s="1109">
        <v>40.0</v>
      </c>
      <c r="JW60" s="1109">
        <v>40.0</v>
      </c>
      <c r="JX60" s="1109">
        <v>40.0</v>
      </c>
      <c r="JY60" s="1111">
        <v>65.0</v>
      </c>
      <c r="JZ60" s="1109">
        <v>25.0</v>
      </c>
      <c r="KA60" s="1109">
        <v>30.0</v>
      </c>
      <c r="KB60" s="1109">
        <v>8.0</v>
      </c>
      <c r="KC60" s="1109">
        <v>5.0</v>
      </c>
      <c r="KD60" s="1109">
        <v>5.0</v>
      </c>
      <c r="KE60" s="1108"/>
    </row>
    <row r="61">
      <c r="A61" s="595" t="s">
        <v>535</v>
      </c>
      <c r="B61" s="1106"/>
      <c r="C61" s="1106" t="str">
        <f t="shared" si="5"/>
        <v>#N/A</v>
      </c>
      <c r="D61" s="1107"/>
      <c r="E61" s="1107"/>
      <c r="F61" s="1107"/>
      <c r="G61" s="1107"/>
      <c r="H61" s="1107"/>
      <c r="I61" s="1107"/>
      <c r="J61" s="1107"/>
      <c r="K61" s="1107"/>
      <c r="L61" s="1108"/>
      <c r="M61" s="1108"/>
      <c r="N61" s="1108"/>
      <c r="O61" s="1108"/>
      <c r="P61" s="1108"/>
      <c r="Q61" s="1108"/>
      <c r="R61" s="1108"/>
      <c r="S61" s="1108"/>
      <c r="T61" s="1108"/>
      <c r="U61" s="1108"/>
      <c r="V61" s="1108"/>
      <c r="W61" s="1108"/>
      <c r="X61" s="1108"/>
      <c r="Y61" s="1108"/>
      <c r="Z61" s="1108"/>
      <c r="AA61" s="1108"/>
      <c r="AB61" s="1108"/>
      <c r="AC61" s="1108"/>
      <c r="AD61" s="1108"/>
      <c r="AE61" s="1108"/>
      <c r="AF61" s="1108">
        <v>0.0</v>
      </c>
      <c r="AG61" s="1108">
        <v>0.0</v>
      </c>
      <c r="AH61" s="1108">
        <v>0.0</v>
      </c>
      <c r="AI61" s="1108">
        <v>0.0</v>
      </c>
      <c r="AJ61" s="1108">
        <v>0.0</v>
      </c>
      <c r="AK61" s="1108">
        <v>0.0</v>
      </c>
      <c r="AL61" s="1108">
        <v>0.0</v>
      </c>
      <c r="AM61" s="1108">
        <v>0.0</v>
      </c>
      <c r="AN61" s="1108">
        <v>0.0</v>
      </c>
      <c r="AO61" s="1109">
        <v>10.0</v>
      </c>
      <c r="AP61" s="1109">
        <v>10.0</v>
      </c>
      <c r="AQ61" s="1109">
        <v>14.0</v>
      </c>
      <c r="AR61" s="1109">
        <v>22.0</v>
      </c>
      <c r="AS61" s="1111">
        <v>24.0</v>
      </c>
      <c r="AT61" s="1109">
        <v>1.0</v>
      </c>
      <c r="AU61" s="1109">
        <v>1.0</v>
      </c>
      <c r="AV61" s="1108">
        <v>0.0</v>
      </c>
      <c r="AW61" s="1108">
        <v>0.0</v>
      </c>
      <c r="AX61" s="1108">
        <v>0.0</v>
      </c>
      <c r="AY61" s="1108">
        <v>0.0</v>
      </c>
      <c r="AZ61" s="796"/>
      <c r="BA61" s="1108"/>
      <c r="BB61" s="1108"/>
      <c r="BC61" s="1108"/>
      <c r="BD61" s="1108"/>
      <c r="BE61" s="1108"/>
      <c r="BF61" s="1108"/>
      <c r="BG61" s="1108"/>
      <c r="BH61" s="1108"/>
      <c r="BI61" s="1108"/>
      <c r="BJ61" s="1108"/>
      <c r="BK61" s="1108"/>
      <c r="BL61" s="1108"/>
      <c r="BM61" s="1108"/>
      <c r="BN61" s="1108"/>
      <c r="BO61" s="1108"/>
      <c r="BP61" s="1108"/>
      <c r="BQ61" s="1108"/>
      <c r="BR61" s="1108"/>
      <c r="BS61" s="1108"/>
      <c r="BT61" s="1108"/>
      <c r="BU61" s="1108"/>
      <c r="BV61" s="1108"/>
      <c r="BW61" s="1108"/>
      <c r="BX61" s="1108"/>
      <c r="BY61" s="1108"/>
      <c r="BZ61" s="1108"/>
      <c r="CA61" s="1108">
        <v>0.0</v>
      </c>
      <c r="CB61" s="1108">
        <v>0.0</v>
      </c>
      <c r="CC61" s="1108">
        <v>0.0</v>
      </c>
      <c r="CD61" s="1108">
        <v>0.0</v>
      </c>
      <c r="CE61" s="1108">
        <v>0.0</v>
      </c>
      <c r="CF61" s="1108">
        <v>0.0</v>
      </c>
      <c r="CG61" s="1108">
        <v>0.0</v>
      </c>
      <c r="CH61" s="1108">
        <v>0.0</v>
      </c>
      <c r="CI61" s="1108">
        <v>0.0</v>
      </c>
      <c r="CJ61" s="1109">
        <v>8.0</v>
      </c>
      <c r="CK61" s="1109">
        <v>10.0</v>
      </c>
      <c r="CL61" s="1109">
        <v>17.0</v>
      </c>
      <c r="CM61" s="1109">
        <v>20.0</v>
      </c>
      <c r="CN61" s="1109">
        <v>30.0</v>
      </c>
      <c r="CO61" s="1111">
        <v>50.0</v>
      </c>
      <c r="CP61" s="1109">
        <v>2.0</v>
      </c>
      <c r="CQ61" s="1109">
        <v>2.0</v>
      </c>
      <c r="CR61" s="1108">
        <v>0.0</v>
      </c>
      <c r="CS61" s="1108">
        <v>0.0</v>
      </c>
      <c r="CT61" s="1108">
        <v>0.0</v>
      </c>
      <c r="CU61" s="1108">
        <v>0.0</v>
      </c>
      <c r="CV61" s="796"/>
      <c r="CW61" s="1108"/>
      <c r="CX61" s="1108"/>
      <c r="CY61" s="1108"/>
      <c r="CZ61" s="1108"/>
      <c r="DA61" s="1108"/>
      <c r="DB61" s="1108"/>
      <c r="DC61" s="1108"/>
      <c r="DD61" s="1108"/>
      <c r="DE61" s="1108"/>
      <c r="DF61" s="1108"/>
      <c r="DG61" s="1108"/>
      <c r="DH61" s="1108"/>
      <c r="DI61" s="1108"/>
      <c r="DJ61" s="1108"/>
      <c r="DK61" s="1108"/>
      <c r="DL61" s="1108"/>
      <c r="DM61" s="1108"/>
      <c r="DN61" s="1108"/>
      <c r="DO61" s="1108"/>
      <c r="DP61" s="1108"/>
      <c r="DQ61" s="1108"/>
      <c r="DR61" s="1108"/>
      <c r="DS61" s="1108"/>
      <c r="DT61" s="1108"/>
      <c r="DU61" s="1108"/>
      <c r="DV61" s="1108">
        <v>0.0</v>
      </c>
      <c r="DW61" s="1108">
        <v>0.0</v>
      </c>
      <c r="DX61" s="1108">
        <v>0.0</v>
      </c>
      <c r="DY61" s="1108">
        <v>0.0</v>
      </c>
      <c r="DZ61" s="1108">
        <v>0.0</v>
      </c>
      <c r="EA61" s="1108">
        <v>0.0</v>
      </c>
      <c r="EB61" s="1108">
        <v>0.0</v>
      </c>
      <c r="EC61" s="1108">
        <v>0.0</v>
      </c>
      <c r="ED61" s="1108">
        <v>0.0</v>
      </c>
      <c r="EE61" s="1108">
        <v>0.0</v>
      </c>
      <c r="EF61" s="1109">
        <v>10.0</v>
      </c>
      <c r="EG61" s="1109">
        <v>20.0</v>
      </c>
      <c r="EH61" s="1109">
        <v>20.0</v>
      </c>
      <c r="EI61" s="1109">
        <v>30.0</v>
      </c>
      <c r="EJ61" s="1109">
        <v>30.0</v>
      </c>
      <c r="EK61" s="1111">
        <v>50.0</v>
      </c>
      <c r="EL61" s="1109">
        <v>3.0</v>
      </c>
      <c r="EM61" s="1109">
        <v>3.0</v>
      </c>
      <c r="EN61" s="1108">
        <v>0.0</v>
      </c>
      <c r="EO61" s="1108">
        <v>0.0</v>
      </c>
      <c r="EP61" s="1108">
        <v>0.0</v>
      </c>
      <c r="EQ61" s="1108">
        <v>0.0</v>
      </c>
      <c r="ER61" s="796"/>
      <c r="ES61" s="1107"/>
      <c r="ET61" s="1107"/>
      <c r="EU61" s="1107"/>
      <c r="EV61" s="1107"/>
      <c r="EW61" s="1107"/>
      <c r="EX61" s="1107"/>
      <c r="EY61" s="1107"/>
      <c r="EZ61" s="1107"/>
      <c r="FA61" s="1107"/>
      <c r="FB61" s="1107"/>
      <c r="FC61" s="1107"/>
      <c r="FD61" s="1107"/>
      <c r="FE61" s="1107"/>
      <c r="FF61" s="1107"/>
      <c r="FG61" s="1107"/>
      <c r="FH61" s="1107"/>
      <c r="FI61" s="1107"/>
      <c r="FJ61" s="1107"/>
      <c r="FK61" s="1107"/>
      <c r="FL61" s="1107"/>
      <c r="FM61" s="1107">
        <v>0.0</v>
      </c>
      <c r="FN61" s="1108">
        <v>0.0</v>
      </c>
      <c r="FO61" s="1109">
        <v>0.0</v>
      </c>
      <c r="FP61" s="1109">
        <v>0.0</v>
      </c>
      <c r="FQ61" s="1109">
        <v>0.0</v>
      </c>
      <c r="FR61" s="1109">
        <v>0.0</v>
      </c>
      <c r="FS61" s="1109">
        <v>0.0</v>
      </c>
      <c r="FT61" s="1109">
        <v>0.0</v>
      </c>
      <c r="FU61" s="1109">
        <v>0.0</v>
      </c>
      <c r="FV61" s="1109">
        <v>0.0</v>
      </c>
      <c r="FW61" s="1109">
        <v>0.0</v>
      </c>
      <c r="FX61" s="1109">
        <v>0.0</v>
      </c>
      <c r="FY61" s="1109">
        <v>0.0</v>
      </c>
      <c r="FZ61" s="1109">
        <v>0.0</v>
      </c>
      <c r="GA61" s="1109">
        <v>8.0</v>
      </c>
      <c r="GB61" s="1109">
        <v>10.0</v>
      </c>
      <c r="GC61" s="1109">
        <v>20.0</v>
      </c>
      <c r="GD61" s="1109">
        <v>20.0</v>
      </c>
      <c r="GE61" s="1109">
        <v>30.0</v>
      </c>
      <c r="GF61" s="1109">
        <v>35.0</v>
      </c>
      <c r="GG61" s="1111">
        <v>50.0</v>
      </c>
      <c r="GH61" s="1109">
        <v>3.0</v>
      </c>
      <c r="GI61" s="1109">
        <v>3.0</v>
      </c>
      <c r="GJ61" s="1108">
        <v>0.0</v>
      </c>
      <c r="GK61" s="1108">
        <v>0.0</v>
      </c>
      <c r="GL61" s="1108">
        <v>0.0</v>
      </c>
      <c r="GM61" s="1108">
        <v>0.0</v>
      </c>
      <c r="GN61" s="796"/>
      <c r="GO61" s="1107">
        <v>0.0</v>
      </c>
      <c r="GP61" s="1108">
        <v>0.0</v>
      </c>
      <c r="GQ61" s="1108">
        <v>0.0</v>
      </c>
      <c r="GR61" s="1108">
        <v>0.0</v>
      </c>
      <c r="GS61" s="1108">
        <v>0.0</v>
      </c>
      <c r="GT61" s="1108">
        <v>0.0</v>
      </c>
      <c r="GU61" s="1108">
        <v>0.0</v>
      </c>
      <c r="GV61" s="1108">
        <v>0.0</v>
      </c>
      <c r="GW61" s="1108">
        <v>0.0</v>
      </c>
      <c r="GX61" s="1108">
        <v>0.0</v>
      </c>
      <c r="GY61" s="1108">
        <v>0.0</v>
      </c>
      <c r="GZ61" s="1108">
        <v>0.0</v>
      </c>
      <c r="HA61" s="1109"/>
      <c r="HB61" s="1109"/>
      <c r="HC61" s="1109"/>
      <c r="HD61" s="1109"/>
      <c r="HE61" s="1108"/>
      <c r="HF61" s="1108"/>
      <c r="HG61" s="1108"/>
      <c r="HH61" s="1108"/>
      <c r="HI61" s="1108"/>
      <c r="HJ61" s="1108"/>
      <c r="HK61" s="1108"/>
      <c r="HL61" s="1108"/>
      <c r="HM61" s="1108"/>
      <c r="HN61" s="1108"/>
      <c r="HO61" s="1108"/>
      <c r="HP61" s="1108"/>
      <c r="HQ61" s="1108"/>
      <c r="HR61" s="1108"/>
      <c r="HS61" s="1108"/>
      <c r="HT61" s="1108"/>
      <c r="HU61" s="1109">
        <v>10.0</v>
      </c>
      <c r="HV61" s="1109">
        <v>10.0</v>
      </c>
      <c r="HW61" s="1109">
        <v>10.0</v>
      </c>
      <c r="HX61" s="1109">
        <v>12.0</v>
      </c>
      <c r="HY61" s="1109">
        <v>20.0</v>
      </c>
      <c r="HZ61" s="1109">
        <v>20.0</v>
      </c>
      <c r="IA61" s="1109">
        <v>30.0</v>
      </c>
      <c r="IB61" s="1109">
        <v>35.0</v>
      </c>
      <c r="IC61" s="1111">
        <v>60.0</v>
      </c>
      <c r="ID61" s="1109">
        <v>3.0</v>
      </c>
      <c r="IE61" s="1109"/>
      <c r="IF61" s="1108">
        <v>0.0</v>
      </c>
      <c r="IG61" s="1108">
        <v>0.0</v>
      </c>
      <c r="IH61" s="1108">
        <v>0.0</v>
      </c>
      <c r="II61" s="1108">
        <v>0.0</v>
      </c>
      <c r="IJ61" s="796"/>
      <c r="IK61" s="1108"/>
      <c r="IL61" s="1108"/>
      <c r="IM61" s="1108"/>
      <c r="IN61" s="1108"/>
      <c r="IO61" s="1108">
        <v>0.0</v>
      </c>
      <c r="IP61" s="1108">
        <v>0.0</v>
      </c>
      <c r="IQ61" s="1108">
        <v>0.0</v>
      </c>
      <c r="IR61" s="1108">
        <v>0.0</v>
      </c>
      <c r="IS61" s="1108">
        <v>0.0</v>
      </c>
      <c r="IT61" s="1108">
        <v>0.0</v>
      </c>
      <c r="IU61" s="1108">
        <v>0.0</v>
      </c>
      <c r="IV61" s="1108">
        <v>0.0</v>
      </c>
      <c r="IW61" s="1109"/>
      <c r="IX61" s="1109"/>
      <c r="IY61" s="1109"/>
      <c r="IZ61" s="1109"/>
      <c r="JA61" s="1108"/>
      <c r="JB61" s="1108"/>
      <c r="JC61" s="1108"/>
      <c r="JD61" s="1108"/>
      <c r="JE61" s="1108"/>
      <c r="JF61" s="1108"/>
      <c r="JG61" s="1108"/>
      <c r="JH61" s="1108"/>
      <c r="JI61" s="1108"/>
      <c r="JJ61" s="1108"/>
      <c r="JK61" s="1108"/>
      <c r="JL61" s="1108"/>
      <c r="JM61" s="1108"/>
      <c r="JN61" s="1108"/>
      <c r="JO61" s="1108"/>
      <c r="JP61" s="1108"/>
      <c r="JQ61" s="1109">
        <v>10.0</v>
      </c>
      <c r="JR61" s="1109">
        <v>10.0</v>
      </c>
      <c r="JS61" s="1109">
        <v>10.0</v>
      </c>
      <c r="JT61" s="1109">
        <v>12.0</v>
      </c>
      <c r="JU61" s="1109">
        <v>20.0</v>
      </c>
      <c r="JV61" s="1109">
        <v>20.0</v>
      </c>
      <c r="JW61" s="1109">
        <v>30.0</v>
      </c>
      <c r="JX61" s="1109">
        <v>35.0</v>
      </c>
      <c r="JY61" s="1111">
        <v>60.0</v>
      </c>
      <c r="JZ61" s="1109">
        <v>3.0</v>
      </c>
      <c r="KA61" s="1109"/>
      <c r="KB61" s="1108">
        <v>0.0</v>
      </c>
      <c r="KC61" s="1108">
        <v>0.0</v>
      </c>
      <c r="KD61" s="1108">
        <v>0.0</v>
      </c>
      <c r="KE61" s="1108">
        <v>0.0</v>
      </c>
    </row>
    <row r="62">
      <c r="A62" s="595" t="s">
        <v>536</v>
      </c>
      <c r="B62" s="1106"/>
      <c r="C62" s="1106" t="str">
        <f t="shared" si="5"/>
        <v>#N/A</v>
      </c>
      <c r="D62" s="1107"/>
      <c r="E62" s="1107"/>
      <c r="F62" s="1107"/>
      <c r="G62" s="1107"/>
      <c r="H62" s="1107"/>
      <c r="I62" s="1107"/>
      <c r="J62" s="1107"/>
      <c r="K62" s="1107"/>
      <c r="L62" s="1108"/>
      <c r="M62" s="1108"/>
      <c r="N62" s="1108"/>
      <c r="O62" s="1108"/>
      <c r="P62" s="1108"/>
      <c r="Q62" s="1108"/>
      <c r="R62" s="1108"/>
      <c r="S62" s="1108"/>
      <c r="T62" s="1108"/>
      <c r="U62" s="1108"/>
      <c r="V62" s="1108"/>
      <c r="W62" s="1108"/>
      <c r="X62" s="1108"/>
      <c r="Y62" s="1108"/>
      <c r="Z62" s="1108"/>
      <c r="AA62" s="1108"/>
      <c r="AB62" s="1108"/>
      <c r="AC62" s="1108"/>
      <c r="AD62" s="1108"/>
      <c r="AE62" s="1108"/>
      <c r="AF62" s="1109"/>
      <c r="AG62" s="1109"/>
      <c r="AH62" s="1109"/>
      <c r="AI62" s="1109"/>
      <c r="AJ62" s="1109">
        <v>1.0</v>
      </c>
      <c r="AK62" s="1109">
        <v>1.0</v>
      </c>
      <c r="AL62" s="1109">
        <v>1.0</v>
      </c>
      <c r="AM62" s="1109">
        <v>1.0</v>
      </c>
      <c r="AN62" s="1109">
        <v>1.0</v>
      </c>
      <c r="AO62" s="1109">
        <v>1.0</v>
      </c>
      <c r="AP62" s="1109">
        <v>1.0</v>
      </c>
      <c r="AQ62" s="1109">
        <v>1.0</v>
      </c>
      <c r="AR62" s="1109">
        <v>1.0</v>
      </c>
      <c r="AS62" s="1111">
        <v>1.0</v>
      </c>
      <c r="AT62" s="1109"/>
      <c r="AU62" s="1109"/>
      <c r="AV62" s="1109"/>
      <c r="AW62" s="1109"/>
      <c r="AX62" s="1109"/>
      <c r="AY62" s="1109"/>
      <c r="AZ62" s="796"/>
      <c r="BA62" s="1108"/>
      <c r="BB62" s="1108"/>
      <c r="BC62" s="1108"/>
      <c r="BD62" s="1108"/>
      <c r="BE62" s="1108"/>
      <c r="BF62" s="1108"/>
      <c r="BG62" s="1108"/>
      <c r="BH62" s="1108"/>
      <c r="BI62" s="1108"/>
      <c r="BJ62" s="1108"/>
      <c r="BK62" s="1108"/>
      <c r="BL62" s="1108"/>
      <c r="BM62" s="1108"/>
      <c r="BN62" s="1108"/>
      <c r="BO62" s="1108"/>
      <c r="BP62" s="1108"/>
      <c r="BQ62" s="1108"/>
      <c r="BR62" s="1108"/>
      <c r="BS62" s="1108"/>
      <c r="BT62" s="1108"/>
      <c r="BU62" s="1108"/>
      <c r="BV62" s="1108"/>
      <c r="BW62" s="1108"/>
      <c r="BX62" s="1108"/>
      <c r="BY62" s="1108"/>
      <c r="BZ62" s="1108"/>
      <c r="CA62" s="1109"/>
      <c r="CB62" s="1109"/>
      <c r="CC62" s="1109"/>
      <c r="CD62" s="1109"/>
      <c r="CE62" s="1109">
        <v>2.0</v>
      </c>
      <c r="CF62" s="1109">
        <v>2.0</v>
      </c>
      <c r="CG62" s="1109">
        <v>2.0</v>
      </c>
      <c r="CH62" s="1109">
        <v>2.0</v>
      </c>
      <c r="CI62" s="1109">
        <v>2.0</v>
      </c>
      <c r="CJ62" s="1109">
        <v>1.0</v>
      </c>
      <c r="CK62" s="1109">
        <v>1.0</v>
      </c>
      <c r="CL62" s="1109">
        <v>1.0</v>
      </c>
      <c r="CM62" s="1109">
        <v>1.0</v>
      </c>
      <c r="CN62" s="1109">
        <v>1.0</v>
      </c>
      <c r="CO62" s="1109"/>
      <c r="CP62" s="1109"/>
      <c r="CQ62" s="1109"/>
      <c r="CR62" s="1109"/>
      <c r="CS62" s="1109"/>
      <c r="CT62" s="1109"/>
      <c r="CU62" s="1109"/>
      <c r="CV62" s="796"/>
      <c r="CW62" s="1108"/>
      <c r="CX62" s="1108"/>
      <c r="CY62" s="1108"/>
      <c r="CZ62" s="1108"/>
      <c r="DA62" s="1108"/>
      <c r="DB62" s="1108"/>
      <c r="DC62" s="1108"/>
      <c r="DD62" s="1108"/>
      <c r="DE62" s="1108"/>
      <c r="DF62" s="1108"/>
      <c r="DG62" s="1108"/>
      <c r="DH62" s="1108"/>
      <c r="DI62" s="1108"/>
      <c r="DJ62" s="1108"/>
      <c r="DK62" s="1108"/>
      <c r="DL62" s="1108"/>
      <c r="DM62" s="1108"/>
      <c r="DN62" s="1108"/>
      <c r="DO62" s="1108"/>
      <c r="DP62" s="1108"/>
      <c r="DQ62" s="1108"/>
      <c r="DR62" s="1108"/>
      <c r="DS62" s="1108"/>
      <c r="DT62" s="1108"/>
      <c r="DU62" s="1108"/>
      <c r="DV62" s="1109"/>
      <c r="DW62" s="1109"/>
      <c r="DX62" s="1109"/>
      <c r="DY62" s="1109"/>
      <c r="DZ62" s="1109">
        <v>1.0</v>
      </c>
      <c r="EA62" s="1109">
        <v>2.0</v>
      </c>
      <c r="EB62" s="1109">
        <v>2.0</v>
      </c>
      <c r="EC62" s="1109">
        <v>2.0</v>
      </c>
      <c r="ED62" s="1109">
        <v>2.0</v>
      </c>
      <c r="EE62" s="1109">
        <v>2.0</v>
      </c>
      <c r="EF62" s="1109">
        <v>2.0</v>
      </c>
      <c r="EG62" s="1109">
        <v>2.0</v>
      </c>
      <c r="EH62" s="1109">
        <v>2.0</v>
      </c>
      <c r="EI62" s="1109">
        <v>2.0</v>
      </c>
      <c r="EJ62" s="1109">
        <v>1.0</v>
      </c>
      <c r="EK62" s="1109"/>
      <c r="EL62" s="1109"/>
      <c r="EM62" s="1109"/>
      <c r="EN62" s="1109"/>
      <c r="EO62" s="1109"/>
      <c r="EP62" s="1109"/>
      <c r="EQ62" s="1109"/>
      <c r="ER62" s="796"/>
      <c r="ES62" s="1107"/>
      <c r="ET62" s="1107"/>
      <c r="EU62" s="1107"/>
      <c r="EV62" s="1107"/>
      <c r="EW62" s="1107"/>
      <c r="EX62" s="1107"/>
      <c r="EY62" s="1107"/>
      <c r="EZ62" s="1107"/>
      <c r="FA62" s="1107"/>
      <c r="FB62" s="1107"/>
      <c r="FC62" s="1107"/>
      <c r="FD62" s="1107"/>
      <c r="FE62" s="1107"/>
      <c r="FF62" s="1107"/>
      <c r="FG62" s="1107"/>
      <c r="FH62" s="1107"/>
      <c r="FI62" s="1107"/>
      <c r="FJ62" s="1107"/>
      <c r="FK62" s="1107"/>
      <c r="FL62" s="1107"/>
      <c r="FM62" s="1109"/>
      <c r="FN62" s="1109"/>
      <c r="FO62" s="1109"/>
      <c r="FP62" s="1109"/>
      <c r="FQ62" s="1109"/>
      <c r="FR62" s="1109">
        <v>2.0</v>
      </c>
      <c r="FS62" s="1109">
        <v>2.0</v>
      </c>
      <c r="FT62" s="1109">
        <v>2.0</v>
      </c>
      <c r="FU62" s="1109">
        <v>2.0</v>
      </c>
      <c r="FV62" s="1109">
        <v>2.0</v>
      </c>
      <c r="FW62" s="1109">
        <v>2.0</v>
      </c>
      <c r="FX62" s="1109">
        <v>2.0</v>
      </c>
      <c r="FY62" s="1109">
        <v>2.0</v>
      </c>
      <c r="FZ62" s="1109">
        <v>2.0</v>
      </c>
      <c r="GA62" s="1109">
        <v>2.0</v>
      </c>
      <c r="GB62" s="1109">
        <v>2.0</v>
      </c>
      <c r="GC62" s="1109">
        <v>2.0</v>
      </c>
      <c r="GD62" s="1109">
        <v>2.0</v>
      </c>
      <c r="GE62" s="1109">
        <v>2.0</v>
      </c>
      <c r="GF62" s="1109">
        <v>2.0</v>
      </c>
      <c r="GG62" s="1109"/>
      <c r="GH62" s="1109"/>
      <c r="GI62" s="1109"/>
      <c r="GJ62" s="1109"/>
      <c r="GK62" s="1109"/>
      <c r="GL62" s="1109"/>
      <c r="GM62" s="1109"/>
      <c r="GN62" s="796"/>
      <c r="GO62" s="1107">
        <v>0.0</v>
      </c>
      <c r="GP62" s="1108">
        <v>0.0</v>
      </c>
      <c r="GQ62" s="1108">
        <v>0.0</v>
      </c>
      <c r="GR62" s="1108">
        <v>0.0</v>
      </c>
      <c r="GS62" s="1108">
        <v>0.0</v>
      </c>
      <c r="GT62" s="1108">
        <v>0.0</v>
      </c>
      <c r="GU62" s="1108">
        <v>0.0</v>
      </c>
      <c r="GV62" s="1108">
        <v>0.0</v>
      </c>
      <c r="GW62" s="1108">
        <v>0.0</v>
      </c>
      <c r="GX62" s="1108">
        <v>0.0</v>
      </c>
      <c r="GY62" s="1108">
        <v>0.0</v>
      </c>
      <c r="GZ62" s="1108">
        <v>0.0</v>
      </c>
      <c r="HA62" s="1108">
        <v>0.0</v>
      </c>
      <c r="HB62" s="1109"/>
      <c r="HC62" s="1108">
        <v>0.0</v>
      </c>
      <c r="HD62" s="1108">
        <v>0.0</v>
      </c>
      <c r="HE62" s="1108">
        <v>0.0</v>
      </c>
      <c r="HF62" s="1108">
        <v>0.0</v>
      </c>
      <c r="HG62" s="1108">
        <v>0.0</v>
      </c>
      <c r="HH62" s="1109"/>
      <c r="HI62" s="1109">
        <v>2.0</v>
      </c>
      <c r="HJ62" s="1109">
        <v>2.0</v>
      </c>
      <c r="HK62" s="1109">
        <v>2.0</v>
      </c>
      <c r="HL62" s="1109">
        <v>2.0</v>
      </c>
      <c r="HM62" s="1109">
        <v>2.0</v>
      </c>
      <c r="HN62" s="1109">
        <v>2.0</v>
      </c>
      <c r="HO62" s="1109">
        <v>2.0</v>
      </c>
      <c r="HP62" s="1109">
        <v>2.0</v>
      </c>
      <c r="HQ62" s="1109">
        <v>2.0</v>
      </c>
      <c r="HR62" s="1109">
        <v>2.0</v>
      </c>
      <c r="HS62" s="1109">
        <v>2.0</v>
      </c>
      <c r="HT62" s="1109">
        <v>2.0</v>
      </c>
      <c r="HU62" s="1109">
        <v>2.0</v>
      </c>
      <c r="HV62" s="1109">
        <v>2.0</v>
      </c>
      <c r="HW62" s="1109">
        <v>2.0</v>
      </c>
      <c r="HX62" s="1109">
        <v>2.0</v>
      </c>
      <c r="HY62" s="1109">
        <v>2.0</v>
      </c>
      <c r="HZ62" s="1109">
        <v>2.0</v>
      </c>
      <c r="IA62" s="1109">
        <v>2.0</v>
      </c>
      <c r="IB62" s="1109">
        <v>2.0</v>
      </c>
      <c r="IC62" s="1111"/>
      <c r="ID62" s="1108">
        <v>0.0</v>
      </c>
      <c r="IE62" s="1108">
        <v>0.0</v>
      </c>
      <c r="IF62" s="1108">
        <v>0.0</v>
      </c>
      <c r="IG62" s="1108">
        <v>0.0</v>
      </c>
      <c r="IH62" s="1108">
        <v>0.0</v>
      </c>
      <c r="II62" s="1108">
        <v>0.0</v>
      </c>
      <c r="IJ62" s="796"/>
      <c r="IK62" s="1108"/>
      <c r="IL62" s="1108"/>
      <c r="IM62" s="1108"/>
      <c r="IN62" s="1108"/>
      <c r="IO62" s="1108">
        <v>0.0</v>
      </c>
      <c r="IP62" s="1108">
        <v>0.0</v>
      </c>
      <c r="IQ62" s="1108">
        <v>0.0</v>
      </c>
      <c r="IR62" s="1108">
        <v>0.0</v>
      </c>
      <c r="IS62" s="1108">
        <v>0.0</v>
      </c>
      <c r="IT62" s="1108">
        <v>0.0</v>
      </c>
      <c r="IU62" s="1108">
        <v>0.0</v>
      </c>
      <c r="IV62" s="1108">
        <v>0.0</v>
      </c>
      <c r="IW62" s="1108">
        <v>0.0</v>
      </c>
      <c r="IX62" s="1108">
        <v>0.0</v>
      </c>
      <c r="IY62" s="1108">
        <v>0.0</v>
      </c>
      <c r="IZ62" s="1109">
        <v>2.0</v>
      </c>
      <c r="JA62" s="1109">
        <v>2.0</v>
      </c>
      <c r="JB62" s="1109">
        <v>2.0</v>
      </c>
      <c r="JC62" s="1109">
        <v>2.0</v>
      </c>
      <c r="JD62" s="1109">
        <v>2.0</v>
      </c>
      <c r="JE62" s="1109">
        <v>2.0</v>
      </c>
      <c r="JF62" s="1109">
        <v>2.0</v>
      </c>
      <c r="JG62" s="1109">
        <v>2.0</v>
      </c>
      <c r="JH62" s="1109">
        <v>2.0</v>
      </c>
      <c r="JI62" s="1109">
        <v>2.0</v>
      </c>
      <c r="JJ62" s="1109">
        <v>2.0</v>
      </c>
      <c r="JK62" s="1109">
        <v>2.0</v>
      </c>
      <c r="JL62" s="1109">
        <v>2.0</v>
      </c>
      <c r="JM62" s="1109">
        <v>2.0</v>
      </c>
      <c r="JN62" s="1109">
        <v>2.0</v>
      </c>
      <c r="JO62" s="1109">
        <v>2.0</v>
      </c>
      <c r="JP62" s="1109">
        <v>2.0</v>
      </c>
      <c r="JQ62" s="1109">
        <v>2.0</v>
      </c>
      <c r="JR62" s="1109">
        <v>2.0</v>
      </c>
      <c r="JS62" s="1109">
        <v>2.0</v>
      </c>
      <c r="JT62" s="1109">
        <v>2.0</v>
      </c>
      <c r="JU62" s="1109">
        <v>2.0</v>
      </c>
      <c r="JV62" s="1109">
        <v>2.0</v>
      </c>
      <c r="JW62" s="1109">
        <v>2.0</v>
      </c>
      <c r="JX62" s="1109">
        <v>2.0</v>
      </c>
      <c r="JY62" s="1111"/>
      <c r="JZ62" s="1108">
        <v>0.0</v>
      </c>
      <c r="KA62" s="1108">
        <v>0.0</v>
      </c>
      <c r="KB62" s="1108">
        <v>0.0</v>
      </c>
      <c r="KC62" s="1108">
        <v>0.0</v>
      </c>
      <c r="KD62" s="1108">
        <v>0.0</v>
      </c>
      <c r="KE62" s="1108">
        <v>0.0</v>
      </c>
    </row>
    <row r="63">
      <c r="A63" s="1112" t="s">
        <v>537</v>
      </c>
      <c r="B63" s="1101"/>
      <c r="C63" s="1106" t="str">
        <f t="shared" si="5"/>
        <v>#N/A</v>
      </c>
      <c r="D63" s="1102"/>
      <c r="E63" s="1102"/>
      <c r="F63" s="1102"/>
      <c r="G63" s="1102"/>
      <c r="H63" s="1102"/>
      <c r="I63" s="1102"/>
      <c r="J63" s="1102"/>
      <c r="K63" s="1102"/>
      <c r="L63" s="1102"/>
      <c r="M63" s="1103"/>
      <c r="N63" s="1104"/>
      <c r="O63" s="1103"/>
      <c r="P63" s="1104"/>
      <c r="Q63" s="1103"/>
      <c r="R63" s="1103"/>
      <c r="S63" s="1103"/>
      <c r="T63" s="1103"/>
      <c r="U63" s="1103"/>
      <c r="V63" s="1103"/>
      <c r="W63" s="1103"/>
      <c r="X63" s="1103"/>
      <c r="Y63" s="1103"/>
      <c r="Z63" s="1103"/>
      <c r="AA63" s="1103"/>
      <c r="AB63" s="1103"/>
      <c r="AC63" s="1103"/>
      <c r="AD63" s="1103"/>
      <c r="AE63" s="1103"/>
      <c r="AF63" s="1103"/>
      <c r="AG63" s="1103"/>
      <c r="AH63" s="1103"/>
      <c r="AI63" s="1103"/>
      <c r="AJ63" s="1103"/>
      <c r="AK63" s="1103"/>
      <c r="AL63" s="1103"/>
      <c r="AM63" s="1103"/>
      <c r="AN63" s="1103"/>
      <c r="AO63" s="1103"/>
      <c r="AP63" s="1103"/>
      <c r="AQ63" s="1103"/>
      <c r="AR63" s="1103"/>
      <c r="AS63" s="1105"/>
      <c r="AT63" s="1105"/>
      <c r="AU63" s="1105"/>
      <c r="AV63" s="1105"/>
      <c r="AW63" s="1105"/>
      <c r="AX63" s="1105"/>
      <c r="AY63" s="1105"/>
      <c r="AZ63" s="1105"/>
      <c r="BA63" s="1105"/>
      <c r="BB63" s="1105"/>
      <c r="BC63" s="1105"/>
      <c r="BD63" s="1105"/>
      <c r="BE63" s="1105"/>
      <c r="BF63" s="1105"/>
      <c r="BG63" s="1105"/>
      <c r="BH63" s="1105"/>
      <c r="BI63" s="1105"/>
      <c r="BJ63" s="1105"/>
      <c r="BK63" s="1105"/>
      <c r="BL63" s="1105"/>
      <c r="BM63" s="1105"/>
      <c r="BN63" s="1105"/>
      <c r="BO63" s="1105"/>
      <c r="BP63" s="1105"/>
      <c r="BQ63" s="1105"/>
      <c r="BR63" s="1105"/>
      <c r="BS63" s="1105"/>
      <c r="BT63" s="1105"/>
      <c r="BU63" s="1105"/>
      <c r="BV63" s="1105"/>
      <c r="BW63" s="1105"/>
      <c r="BX63" s="1105"/>
      <c r="BY63" s="1105"/>
      <c r="BZ63" s="1105"/>
      <c r="CA63" s="1103"/>
      <c r="CB63" s="1103"/>
      <c r="CC63" s="1103"/>
      <c r="CD63" s="1103"/>
      <c r="CE63" s="1103"/>
      <c r="CF63" s="1103"/>
      <c r="CG63" s="1103"/>
      <c r="CH63" s="1105"/>
      <c r="CI63" s="1105"/>
      <c r="CJ63" s="1105"/>
      <c r="CK63" s="1105"/>
      <c r="CL63" s="1105"/>
      <c r="CM63" s="1105"/>
      <c r="CN63" s="1105"/>
      <c r="CO63" s="1105"/>
      <c r="CP63" s="1105"/>
      <c r="CQ63" s="1105"/>
      <c r="CR63" s="1105"/>
      <c r="CS63" s="1105"/>
      <c r="CT63" s="1105"/>
      <c r="CU63" s="1105"/>
      <c r="CV63" s="1105"/>
      <c r="CW63" s="1105"/>
      <c r="CX63" s="1105"/>
      <c r="CY63" s="1105"/>
      <c r="CZ63" s="1105"/>
      <c r="DA63" s="1105"/>
      <c r="DB63" s="1105"/>
      <c r="DC63" s="1105"/>
      <c r="DD63" s="1105"/>
      <c r="DE63" s="1105"/>
      <c r="DF63" s="1105"/>
      <c r="DG63" s="1105"/>
      <c r="DH63" s="1105"/>
      <c r="DI63" s="1105"/>
      <c r="DJ63" s="1105"/>
      <c r="DK63" s="1105"/>
      <c r="DL63" s="1105"/>
      <c r="DM63" s="1105"/>
      <c r="DN63" s="1105"/>
      <c r="DO63" s="1105"/>
      <c r="DP63" s="1105"/>
      <c r="DQ63" s="1105"/>
      <c r="DR63" s="1105"/>
      <c r="DS63" s="1105"/>
      <c r="DT63" s="1105"/>
      <c r="DU63" s="1105"/>
      <c r="DV63" s="1103"/>
      <c r="DW63" s="1103"/>
      <c r="DX63" s="1103"/>
      <c r="DY63" s="1103"/>
      <c r="DZ63" s="1103"/>
      <c r="EA63" s="1103"/>
      <c r="EB63" s="1103"/>
      <c r="EC63" s="1103"/>
      <c r="ED63" s="1105"/>
      <c r="EE63" s="1105"/>
      <c r="EF63" s="1105"/>
      <c r="EG63" s="1105"/>
      <c r="EH63" s="1105"/>
      <c r="EI63" s="1105"/>
      <c r="EJ63" s="1105"/>
      <c r="EK63" s="1105"/>
      <c r="EL63" s="1105"/>
      <c r="EM63" s="1105"/>
      <c r="EN63" s="1105"/>
      <c r="EO63" s="1105"/>
      <c r="EP63" s="1105"/>
      <c r="EQ63" s="1105"/>
      <c r="ER63" s="1105"/>
      <c r="ES63" s="1105"/>
      <c r="ET63" s="1105"/>
      <c r="EU63" s="1105"/>
      <c r="EV63" s="1105"/>
      <c r="EW63" s="1105"/>
      <c r="EX63" s="1105"/>
      <c r="EY63" s="1105"/>
      <c r="EZ63" s="1105"/>
      <c r="FA63" s="1105"/>
      <c r="FB63" s="1105"/>
      <c r="FC63" s="1105"/>
      <c r="FD63" s="1105"/>
      <c r="FE63" s="1105"/>
      <c r="FF63" s="1105"/>
      <c r="FG63" s="1105"/>
      <c r="FH63" s="1105"/>
      <c r="FI63" s="1105"/>
      <c r="FJ63" s="1105"/>
      <c r="FK63" s="1105"/>
      <c r="FL63" s="1105"/>
      <c r="FM63" s="1103"/>
      <c r="FN63" s="1103"/>
      <c r="FO63" s="1103"/>
      <c r="FP63" s="1103"/>
      <c r="FQ63" s="1103"/>
      <c r="FR63" s="1103"/>
      <c r="FS63" s="1103"/>
      <c r="FT63" s="1103"/>
      <c r="FU63" s="1103"/>
      <c r="FV63" s="1103"/>
      <c r="FW63" s="1103"/>
      <c r="FX63" s="1103"/>
      <c r="FY63" s="1103"/>
      <c r="FZ63" s="1103"/>
      <c r="GA63" s="1105"/>
      <c r="GB63" s="1105"/>
      <c r="GC63" s="1105"/>
      <c r="GD63" s="1105"/>
      <c r="GE63" s="1105"/>
      <c r="GF63" s="1105"/>
      <c r="GG63" s="1105"/>
      <c r="GH63" s="1105"/>
      <c r="GI63" s="1105"/>
      <c r="GJ63" s="1105"/>
      <c r="GK63" s="1105"/>
      <c r="GL63" s="1105"/>
      <c r="GM63" s="1105"/>
      <c r="GN63" s="1105"/>
      <c r="GO63" s="1103"/>
      <c r="GP63" s="1103"/>
      <c r="GQ63" s="1103"/>
      <c r="GR63" s="1103"/>
      <c r="GS63" s="1103"/>
      <c r="GT63" s="1103"/>
      <c r="GU63" s="1103"/>
      <c r="GV63" s="1103"/>
      <c r="GW63" s="1103"/>
      <c r="GX63" s="1103"/>
      <c r="GY63" s="1103"/>
      <c r="GZ63" s="1103"/>
      <c r="HA63" s="1103"/>
      <c r="HB63" s="1103"/>
      <c r="HC63" s="1103"/>
      <c r="HD63" s="1103"/>
      <c r="HE63" s="1103"/>
      <c r="HF63" s="1103"/>
      <c r="HG63" s="1103"/>
      <c r="HH63" s="1103"/>
      <c r="HI63" s="1103"/>
      <c r="HJ63" s="1103"/>
      <c r="HK63" s="1103"/>
      <c r="HL63" s="1103"/>
      <c r="HM63" s="1103"/>
      <c r="HN63" s="1103"/>
      <c r="HO63" s="1103"/>
      <c r="HP63" s="1103"/>
      <c r="HQ63" s="1103"/>
      <c r="HR63" s="1103"/>
      <c r="HS63" s="1103"/>
      <c r="HT63" s="1103"/>
      <c r="HU63" s="1103"/>
      <c r="HV63" s="1103"/>
      <c r="HW63" s="1105"/>
      <c r="HX63" s="1105"/>
      <c r="HY63" s="1105"/>
      <c r="HZ63" s="1105"/>
      <c r="IA63" s="1105"/>
      <c r="IB63" s="1105"/>
      <c r="IC63" s="1105"/>
      <c r="ID63" s="1105"/>
      <c r="IE63" s="1105"/>
      <c r="IF63" s="1105"/>
      <c r="IG63" s="1105"/>
      <c r="IH63" s="1105"/>
      <c r="II63" s="1105"/>
      <c r="IJ63" s="1105"/>
      <c r="IK63" s="1105"/>
      <c r="IL63" s="1103"/>
      <c r="IM63" s="1103"/>
      <c r="IN63" s="1103"/>
      <c r="IO63" s="1103"/>
      <c r="IP63" s="1103"/>
      <c r="IQ63" s="1103"/>
      <c r="IR63" s="1103"/>
      <c r="IS63" s="1103"/>
      <c r="IT63" s="1103"/>
      <c r="IU63" s="1103"/>
      <c r="IV63" s="1103"/>
      <c r="IW63" s="1103"/>
      <c r="IX63" s="1103"/>
      <c r="IY63" s="1103"/>
      <c r="IZ63" s="1103"/>
      <c r="JA63" s="1103"/>
      <c r="JB63" s="1103"/>
      <c r="JC63" s="1103"/>
      <c r="JD63" s="1103"/>
      <c r="JE63" s="1103"/>
      <c r="JF63" s="1103"/>
      <c r="JG63" s="1103"/>
      <c r="JH63" s="1103"/>
      <c r="JI63" s="1103"/>
      <c r="JJ63" s="1103"/>
      <c r="JK63" s="1103"/>
      <c r="JL63" s="1103"/>
      <c r="JM63" s="1103"/>
      <c r="JN63" s="1103"/>
      <c r="JO63" s="1103"/>
      <c r="JP63" s="1103"/>
      <c r="JQ63" s="1103"/>
      <c r="JR63" s="1103"/>
      <c r="JS63" s="1105"/>
      <c r="JT63" s="1105"/>
      <c r="JU63" s="1105"/>
      <c r="JV63" s="1105"/>
      <c r="JW63" s="1105"/>
      <c r="JX63" s="1105"/>
      <c r="JY63" s="1105"/>
      <c r="JZ63" s="1105"/>
      <c r="KA63" s="1105"/>
      <c r="KB63" s="1105"/>
      <c r="KC63" s="1105"/>
      <c r="KD63" s="1105"/>
      <c r="KE63" s="1105"/>
    </row>
    <row r="64">
      <c r="A64" s="595" t="s">
        <v>538</v>
      </c>
      <c r="B64" s="1106"/>
      <c r="C64" s="1106" t="str">
        <f t="shared" si="5"/>
        <v>#N/A</v>
      </c>
      <c r="D64" s="1107"/>
      <c r="E64" s="1107"/>
      <c r="F64" s="1107"/>
      <c r="G64" s="1107"/>
      <c r="H64" s="1107"/>
      <c r="I64" s="1107"/>
      <c r="J64" s="1107"/>
      <c r="K64" s="1107"/>
      <c r="L64" s="1108"/>
      <c r="M64" s="1108"/>
      <c r="N64" s="1108"/>
      <c r="O64" s="1108"/>
      <c r="P64" s="1108"/>
      <c r="Q64" s="1108"/>
      <c r="R64" s="1108"/>
      <c r="S64" s="1108"/>
      <c r="T64" s="1108"/>
      <c r="U64" s="1108"/>
      <c r="V64" s="1108"/>
      <c r="W64" s="1108"/>
      <c r="X64" s="1108"/>
      <c r="Y64" s="1108"/>
      <c r="Z64" s="1108"/>
      <c r="AA64" s="1108"/>
      <c r="AB64" s="1108"/>
      <c r="AC64" s="1108"/>
      <c r="AD64" s="1108"/>
      <c r="AE64" s="1108"/>
      <c r="AF64" s="1108">
        <v>0.0</v>
      </c>
      <c r="AG64" s="1109">
        <v>0.0</v>
      </c>
      <c r="AH64" s="1109">
        <v>5.0</v>
      </c>
      <c r="AI64" s="1108">
        <v>6.0</v>
      </c>
      <c r="AJ64" s="1108">
        <v>6.0</v>
      </c>
      <c r="AK64" s="1109">
        <v>8.0</v>
      </c>
      <c r="AL64" s="1109">
        <v>8.0</v>
      </c>
      <c r="AM64" s="1109">
        <v>8.0</v>
      </c>
      <c r="AN64" s="1109">
        <v>8.0</v>
      </c>
      <c r="AO64" s="1109">
        <v>15.0</v>
      </c>
      <c r="AP64" s="1109">
        <v>15.0</v>
      </c>
      <c r="AQ64" s="1109">
        <v>15.0</v>
      </c>
      <c r="AR64" s="1109">
        <v>15.0</v>
      </c>
      <c r="AS64" s="1111">
        <v>20.0</v>
      </c>
      <c r="AT64" s="1109">
        <v>6.0</v>
      </c>
      <c r="AU64" s="1109">
        <v>3.0</v>
      </c>
      <c r="AV64" s="1109">
        <v>3.0</v>
      </c>
      <c r="AW64" s="1109">
        <v>2.0</v>
      </c>
      <c r="AX64" s="1108">
        <v>0.0</v>
      </c>
      <c r="AY64" s="1108">
        <v>0.0</v>
      </c>
      <c r="AZ64" s="796"/>
      <c r="BA64" s="1108"/>
      <c r="BB64" s="1108"/>
      <c r="BC64" s="1108"/>
      <c r="BD64" s="1108"/>
      <c r="BE64" s="1108"/>
      <c r="BF64" s="1108"/>
      <c r="BG64" s="1108"/>
      <c r="BH64" s="1108"/>
      <c r="BI64" s="1108"/>
      <c r="BJ64" s="1108"/>
      <c r="BK64" s="1108"/>
      <c r="BL64" s="1108"/>
      <c r="BM64" s="1108"/>
      <c r="BN64" s="1108"/>
      <c r="BO64" s="1108"/>
      <c r="BP64" s="1108"/>
      <c r="BQ64" s="1108"/>
      <c r="BR64" s="1108"/>
      <c r="BS64" s="1108"/>
      <c r="BT64" s="1108"/>
      <c r="BU64" s="1108"/>
      <c r="BV64" s="1108"/>
      <c r="BW64" s="1108"/>
      <c r="BX64" s="1108"/>
      <c r="BY64" s="1108"/>
      <c r="BZ64" s="1108"/>
      <c r="CA64" s="1108">
        <v>0.0</v>
      </c>
      <c r="CB64" s="1109">
        <v>6.0</v>
      </c>
      <c r="CC64" s="1109">
        <v>6.0</v>
      </c>
      <c r="CD64" s="1109">
        <v>11.0</v>
      </c>
      <c r="CE64" s="1109">
        <v>11.0</v>
      </c>
      <c r="CF64" s="1109">
        <v>11.0</v>
      </c>
      <c r="CG64" s="1109">
        <v>16.0</v>
      </c>
      <c r="CH64" s="1109">
        <v>16.0</v>
      </c>
      <c r="CI64" s="1109">
        <v>16.0</v>
      </c>
      <c r="CJ64" s="1109">
        <v>16.0</v>
      </c>
      <c r="CK64" s="1109">
        <v>26.0</v>
      </c>
      <c r="CL64" s="1109">
        <v>26.0</v>
      </c>
      <c r="CM64" s="1109">
        <v>26.0</v>
      </c>
      <c r="CN64" s="1109">
        <v>26.0</v>
      </c>
      <c r="CO64" s="1111">
        <v>32.0</v>
      </c>
      <c r="CP64" s="1109">
        <v>11.0</v>
      </c>
      <c r="CQ64" s="1109">
        <v>6.0</v>
      </c>
      <c r="CR64" s="1109">
        <v>3.0</v>
      </c>
      <c r="CS64" s="1109">
        <v>0.0</v>
      </c>
      <c r="CT64" s="1108">
        <v>0.0</v>
      </c>
      <c r="CU64" s="1108">
        <v>0.0</v>
      </c>
      <c r="CV64" s="796"/>
      <c r="CW64" s="1108"/>
      <c r="CX64" s="1108"/>
      <c r="CY64" s="1108"/>
      <c r="CZ64" s="1108"/>
      <c r="DA64" s="1108"/>
      <c r="DB64" s="1108"/>
      <c r="DC64" s="1108"/>
      <c r="DD64" s="1108"/>
      <c r="DE64" s="1108"/>
      <c r="DF64" s="1108"/>
      <c r="DG64" s="1108"/>
      <c r="DH64" s="1108"/>
      <c r="DI64" s="1108"/>
      <c r="DJ64" s="1108"/>
      <c r="DK64" s="1108"/>
      <c r="DL64" s="1108"/>
      <c r="DM64" s="1108"/>
      <c r="DN64" s="1108"/>
      <c r="DO64" s="1108"/>
      <c r="DP64" s="1108"/>
      <c r="DQ64" s="1108"/>
      <c r="DR64" s="1108"/>
      <c r="DS64" s="1108"/>
      <c r="DT64" s="1108"/>
      <c r="DU64" s="1108"/>
      <c r="DV64" s="1108">
        <v>0.0</v>
      </c>
      <c r="DW64" s="1109">
        <v>5.0</v>
      </c>
      <c r="DX64" s="1109">
        <v>10.0</v>
      </c>
      <c r="DY64" s="1109">
        <v>10.0</v>
      </c>
      <c r="DZ64" s="1109">
        <v>20.0</v>
      </c>
      <c r="EA64" s="1109">
        <v>20.0</v>
      </c>
      <c r="EB64" s="1109">
        <v>20.0</v>
      </c>
      <c r="EC64" s="1109">
        <v>30.0</v>
      </c>
      <c r="ED64" s="1109">
        <v>30.0</v>
      </c>
      <c r="EE64" s="1109">
        <v>30.0</v>
      </c>
      <c r="EF64" s="1109">
        <v>30.0</v>
      </c>
      <c r="EG64" s="1109">
        <v>48.0</v>
      </c>
      <c r="EH64" s="1109">
        <v>48.0</v>
      </c>
      <c r="EI64" s="1109">
        <v>48.0</v>
      </c>
      <c r="EJ64" s="1109">
        <v>48.0</v>
      </c>
      <c r="EK64" s="1111">
        <v>50.0</v>
      </c>
      <c r="EL64" s="1109">
        <v>15.0</v>
      </c>
      <c r="EM64" s="1109">
        <v>10.0</v>
      </c>
      <c r="EN64" s="1109">
        <v>5.0</v>
      </c>
      <c r="EO64" s="1109">
        <v>5.0</v>
      </c>
      <c r="EP64" s="1108">
        <v>0.0</v>
      </c>
      <c r="EQ64" s="1108">
        <v>0.0</v>
      </c>
      <c r="ER64" s="796"/>
      <c r="ES64" s="1107"/>
      <c r="ET64" s="1107"/>
      <c r="EU64" s="1107"/>
      <c r="EV64" s="1107"/>
      <c r="EW64" s="1107"/>
      <c r="EX64" s="1107"/>
      <c r="EY64" s="1107"/>
      <c r="EZ64" s="1107"/>
      <c r="FA64" s="1107"/>
      <c r="FB64" s="1107"/>
      <c r="FC64" s="1107"/>
      <c r="FD64" s="1107"/>
      <c r="FE64" s="1107"/>
      <c r="FF64" s="1107"/>
      <c r="FG64" s="1107"/>
      <c r="FH64" s="1107"/>
      <c r="FI64" s="1107"/>
      <c r="FJ64" s="1107"/>
      <c r="FK64" s="1107"/>
      <c r="FL64" s="1107"/>
      <c r="FM64" s="1107">
        <v>0.0</v>
      </c>
      <c r="FN64" s="1108">
        <v>0.0</v>
      </c>
      <c r="FO64" s="1109">
        <v>8.0</v>
      </c>
      <c r="FP64" s="1109">
        <v>8.0</v>
      </c>
      <c r="FQ64" s="1109">
        <v>15.0</v>
      </c>
      <c r="FR64" s="1109">
        <v>15.0</v>
      </c>
      <c r="FS64" s="1109">
        <v>23.0</v>
      </c>
      <c r="FT64" s="1109">
        <v>30.0</v>
      </c>
      <c r="FU64" s="1109">
        <v>30.0</v>
      </c>
      <c r="FV64" s="1109">
        <v>30.0</v>
      </c>
      <c r="FW64" s="1109">
        <v>30.0</v>
      </c>
      <c r="FX64" s="1109">
        <v>30.0</v>
      </c>
      <c r="FY64" s="1109">
        <v>35.0</v>
      </c>
      <c r="FZ64" s="1109">
        <v>35.0</v>
      </c>
      <c r="GA64" s="1109">
        <v>35.0</v>
      </c>
      <c r="GB64" s="1109">
        <v>35.0</v>
      </c>
      <c r="GC64" s="1109">
        <v>35.0</v>
      </c>
      <c r="GD64" s="1109">
        <v>40.0</v>
      </c>
      <c r="GE64" s="1109">
        <v>40.0</v>
      </c>
      <c r="GF64" s="1109">
        <v>40.0</v>
      </c>
      <c r="GG64" s="1111">
        <v>60.0</v>
      </c>
      <c r="GH64" s="1109">
        <v>20.0</v>
      </c>
      <c r="GI64" s="1109">
        <v>15.0</v>
      </c>
      <c r="GJ64" s="1109">
        <v>10.0</v>
      </c>
      <c r="GK64" s="1109">
        <v>10.0</v>
      </c>
      <c r="GL64" s="1108">
        <v>0.0</v>
      </c>
      <c r="GM64" s="1108">
        <v>0.0</v>
      </c>
      <c r="GN64" s="796"/>
      <c r="GO64" s="1107">
        <v>0.0</v>
      </c>
      <c r="GP64" s="1108">
        <v>0.0</v>
      </c>
      <c r="GQ64" s="1108">
        <v>0.0</v>
      </c>
      <c r="GR64" s="1108">
        <v>0.0</v>
      </c>
      <c r="GS64" s="1108">
        <v>0.0</v>
      </c>
      <c r="GT64" s="1108">
        <v>0.0</v>
      </c>
      <c r="GU64" s="1108">
        <v>0.0</v>
      </c>
      <c r="GV64" s="1108">
        <v>0.0</v>
      </c>
      <c r="GW64" s="1108">
        <v>0.0</v>
      </c>
      <c r="GX64" s="1108">
        <v>0.0</v>
      </c>
      <c r="GY64" s="1108">
        <v>0.0</v>
      </c>
      <c r="GZ64" s="1108">
        <v>0.0</v>
      </c>
      <c r="HA64" s="1108">
        <v>0.0</v>
      </c>
      <c r="HB64" s="1108">
        <v>0.0</v>
      </c>
      <c r="HC64" s="1108">
        <v>0.0</v>
      </c>
      <c r="HD64" s="1108">
        <v>0.0</v>
      </c>
      <c r="HE64" s="1108">
        <v>0.0</v>
      </c>
      <c r="HF64" s="1108">
        <v>0.0</v>
      </c>
      <c r="HG64" s="1108">
        <v>0.0</v>
      </c>
      <c r="HH64" s="1108">
        <v>0.0</v>
      </c>
      <c r="HI64" s="1108">
        <v>0.0</v>
      </c>
      <c r="HJ64" s="1108">
        <v>0.0</v>
      </c>
      <c r="HK64" s="1108">
        <v>0.0</v>
      </c>
      <c r="HL64" s="1108">
        <v>0.0</v>
      </c>
      <c r="HM64" s="1109">
        <v>10.0</v>
      </c>
      <c r="HN64" s="1109">
        <v>10.0</v>
      </c>
      <c r="HO64" s="1109">
        <v>10.0</v>
      </c>
      <c r="HP64" s="1109">
        <v>10.0</v>
      </c>
      <c r="HQ64" s="1109">
        <v>12.0</v>
      </c>
      <c r="HR64" s="1109">
        <v>12.0</v>
      </c>
      <c r="HS64" s="1109">
        <v>12.0</v>
      </c>
      <c r="HT64" s="1109">
        <v>12.0</v>
      </c>
      <c r="HU64" s="1109">
        <v>12.0</v>
      </c>
      <c r="HV64" s="1109">
        <v>12.0</v>
      </c>
      <c r="HW64" s="1109">
        <v>12.0</v>
      </c>
      <c r="HX64" s="1109">
        <v>12.0</v>
      </c>
      <c r="HY64" s="1109">
        <v>25.0</v>
      </c>
      <c r="HZ64" s="1109">
        <v>25.0</v>
      </c>
      <c r="IA64" s="1109">
        <v>25.0</v>
      </c>
      <c r="IB64" s="1109">
        <v>25.0</v>
      </c>
      <c r="IC64" s="1111">
        <v>55.0</v>
      </c>
      <c r="ID64" s="1109">
        <v>15.0</v>
      </c>
      <c r="IE64" s="1109">
        <v>10.0</v>
      </c>
      <c r="IF64" s="1109">
        <v>5.0</v>
      </c>
      <c r="IG64" s="1109"/>
      <c r="IH64" s="1108">
        <v>0.0</v>
      </c>
      <c r="II64" s="1108">
        <v>0.0</v>
      </c>
      <c r="IJ64" s="796"/>
      <c r="IK64" s="1108"/>
      <c r="IL64" s="1108"/>
      <c r="IM64" s="1108"/>
      <c r="IN64" s="1108"/>
      <c r="IO64" s="1108">
        <v>0.0</v>
      </c>
      <c r="IP64" s="1108">
        <v>0.0</v>
      </c>
      <c r="IQ64" s="1108">
        <v>0.0</v>
      </c>
      <c r="IR64" s="1108">
        <v>0.0</v>
      </c>
      <c r="IS64" s="1108">
        <v>0.0</v>
      </c>
      <c r="IT64" s="1108">
        <v>0.0</v>
      </c>
      <c r="IU64" s="1108">
        <v>0.0</v>
      </c>
      <c r="IV64" s="1108">
        <v>0.0</v>
      </c>
      <c r="IW64" s="1108">
        <v>0.0</v>
      </c>
      <c r="IX64" s="1108">
        <v>0.0</v>
      </c>
      <c r="IY64" s="1108">
        <v>0.0</v>
      </c>
      <c r="IZ64" s="1108">
        <v>0.0</v>
      </c>
      <c r="JA64" s="1108">
        <v>0.0</v>
      </c>
      <c r="JB64" s="1108">
        <v>0.0</v>
      </c>
      <c r="JC64" s="1108">
        <v>0.0</v>
      </c>
      <c r="JD64" s="1108">
        <v>0.0</v>
      </c>
      <c r="JE64" s="1108">
        <v>0.0</v>
      </c>
      <c r="JF64" s="1108">
        <v>0.0</v>
      </c>
      <c r="JG64" s="1108">
        <v>0.0</v>
      </c>
      <c r="JH64" s="1108">
        <v>0.0</v>
      </c>
      <c r="JI64" s="1109">
        <v>10.0</v>
      </c>
      <c r="JJ64" s="1109">
        <v>10.0</v>
      </c>
      <c r="JK64" s="1109">
        <v>10.0</v>
      </c>
      <c r="JL64" s="1109">
        <v>10.0</v>
      </c>
      <c r="JM64" s="1109">
        <v>12.0</v>
      </c>
      <c r="JN64" s="1109">
        <v>12.0</v>
      </c>
      <c r="JO64" s="1109">
        <v>12.0</v>
      </c>
      <c r="JP64" s="1109">
        <v>12.0</v>
      </c>
      <c r="JQ64" s="1109">
        <v>12.0</v>
      </c>
      <c r="JR64" s="1109">
        <v>12.0</v>
      </c>
      <c r="JS64" s="1109">
        <v>12.0</v>
      </c>
      <c r="JT64" s="1109">
        <v>12.0</v>
      </c>
      <c r="JU64" s="1109">
        <v>25.0</v>
      </c>
      <c r="JV64" s="1109">
        <v>25.0</v>
      </c>
      <c r="JW64" s="1109">
        <v>25.0</v>
      </c>
      <c r="JX64" s="1109">
        <v>25.0</v>
      </c>
      <c r="JY64" s="1111">
        <v>55.0</v>
      </c>
      <c r="JZ64" s="1109">
        <v>15.0</v>
      </c>
      <c r="KA64" s="1109">
        <v>10.0</v>
      </c>
      <c r="KB64" s="1109">
        <v>5.0</v>
      </c>
      <c r="KC64" s="1109"/>
      <c r="KD64" s="1108">
        <v>0.0</v>
      </c>
      <c r="KE64" s="1108">
        <v>0.0</v>
      </c>
    </row>
    <row r="65">
      <c r="A65" s="595" t="s">
        <v>539</v>
      </c>
      <c r="B65" s="1106"/>
      <c r="C65" s="1106" t="str">
        <f t="shared" si="5"/>
        <v>#N/A</v>
      </c>
      <c r="D65" s="1107"/>
      <c r="E65" s="1107"/>
      <c r="F65" s="1107"/>
      <c r="G65" s="1107"/>
      <c r="H65" s="1107"/>
      <c r="I65" s="1107"/>
      <c r="J65" s="1107"/>
      <c r="K65" s="1107"/>
      <c r="L65" s="1108"/>
      <c r="M65" s="1108"/>
      <c r="N65" s="1108"/>
      <c r="O65" s="1108"/>
      <c r="P65" s="1108"/>
      <c r="Q65" s="1108"/>
      <c r="R65" s="1108"/>
      <c r="S65" s="1108"/>
      <c r="T65" s="1108"/>
      <c r="U65" s="1108"/>
      <c r="V65" s="1108"/>
      <c r="W65" s="1108"/>
      <c r="X65" s="1108"/>
      <c r="Y65" s="1108"/>
      <c r="Z65" s="1108"/>
      <c r="AA65" s="1108"/>
      <c r="AB65" s="1108"/>
      <c r="AC65" s="1108"/>
      <c r="AD65" s="1108"/>
      <c r="AE65" s="1108"/>
      <c r="AF65" s="1108">
        <v>0.0</v>
      </c>
      <c r="AG65" s="1109">
        <v>1.0</v>
      </c>
      <c r="AH65" s="1109">
        <v>2.0</v>
      </c>
      <c r="AI65" s="1109">
        <v>2.0</v>
      </c>
      <c r="AJ65" s="1109">
        <v>2.0</v>
      </c>
      <c r="AK65" s="1109">
        <v>4.0</v>
      </c>
      <c r="AL65" s="1109">
        <v>4.0</v>
      </c>
      <c r="AM65" s="1109">
        <v>4.0</v>
      </c>
      <c r="AN65" s="1109">
        <v>4.0</v>
      </c>
      <c r="AO65" s="1109">
        <v>6.0</v>
      </c>
      <c r="AP65" s="1109">
        <v>6.0</v>
      </c>
      <c r="AQ65" s="1109">
        <v>8.0</v>
      </c>
      <c r="AR65" s="1109">
        <v>8.0</v>
      </c>
      <c r="AS65" s="1111">
        <v>0.0</v>
      </c>
      <c r="AT65" s="1109">
        <v>1.0</v>
      </c>
      <c r="AU65" s="1109">
        <v>1.0</v>
      </c>
      <c r="AV65" s="1108">
        <v>0.0</v>
      </c>
      <c r="AW65" s="1108">
        <v>0.0</v>
      </c>
      <c r="AX65" s="1108">
        <v>0.0</v>
      </c>
      <c r="AY65" s="1108">
        <v>0.0</v>
      </c>
      <c r="AZ65" s="796"/>
      <c r="BA65" s="1108"/>
      <c r="BB65" s="1108"/>
      <c r="BC65" s="1108"/>
      <c r="BD65" s="1108"/>
      <c r="BE65" s="1108"/>
      <c r="BF65" s="1108"/>
      <c r="BG65" s="1108"/>
      <c r="BH65" s="1108"/>
      <c r="BI65" s="1108"/>
      <c r="BJ65" s="1108"/>
      <c r="BK65" s="1108"/>
      <c r="BL65" s="1108"/>
      <c r="BM65" s="1108"/>
      <c r="BN65" s="1108"/>
      <c r="BO65" s="1108"/>
      <c r="BP65" s="1108"/>
      <c r="BQ65" s="1108"/>
      <c r="BR65" s="1108"/>
      <c r="BS65" s="1108"/>
      <c r="BT65" s="1108"/>
      <c r="BU65" s="1108"/>
      <c r="BV65" s="1108"/>
      <c r="BW65" s="1108"/>
      <c r="BX65" s="1108"/>
      <c r="BY65" s="1108"/>
      <c r="BZ65" s="1108"/>
      <c r="CA65" s="1108">
        <v>0.0</v>
      </c>
      <c r="CB65" s="1108">
        <v>0.0</v>
      </c>
      <c r="CC65" s="1108">
        <v>0.0</v>
      </c>
      <c r="CD65" s="1108">
        <v>0.0</v>
      </c>
      <c r="CE65" s="1109">
        <v>2.0</v>
      </c>
      <c r="CF65" s="1109">
        <v>2.0</v>
      </c>
      <c r="CG65" s="1109">
        <v>4.0</v>
      </c>
      <c r="CH65" s="1109">
        <v>4.0</v>
      </c>
      <c r="CI65" s="1109">
        <v>6.0</v>
      </c>
      <c r="CJ65" s="1109">
        <v>6.0</v>
      </c>
      <c r="CK65" s="1109">
        <v>9.0</v>
      </c>
      <c r="CL65" s="1109">
        <v>9.0</v>
      </c>
      <c r="CM65" s="1109">
        <v>11.0</v>
      </c>
      <c r="CN65" s="1109">
        <v>11.0</v>
      </c>
      <c r="CO65" s="1111">
        <v>28.0</v>
      </c>
      <c r="CP65" s="1109">
        <v>1.0</v>
      </c>
      <c r="CQ65" s="1109">
        <v>1.0</v>
      </c>
      <c r="CR65" s="1108">
        <v>0.0</v>
      </c>
      <c r="CS65" s="1108">
        <v>0.0</v>
      </c>
      <c r="CT65" s="1108">
        <v>0.0</v>
      </c>
      <c r="CU65" s="1108">
        <v>0.0</v>
      </c>
      <c r="CV65" s="796"/>
      <c r="CW65" s="1108"/>
      <c r="CX65" s="1108"/>
      <c r="CY65" s="1108"/>
      <c r="CZ65" s="1108"/>
      <c r="DA65" s="1108"/>
      <c r="DB65" s="1108"/>
      <c r="DC65" s="1108"/>
      <c r="DD65" s="1108"/>
      <c r="DE65" s="1108"/>
      <c r="DF65" s="1108"/>
      <c r="DG65" s="1108"/>
      <c r="DH65" s="1108"/>
      <c r="DI65" s="1108"/>
      <c r="DJ65" s="1108"/>
      <c r="DK65" s="1108"/>
      <c r="DL65" s="1108"/>
      <c r="DM65" s="1108"/>
      <c r="DN65" s="1108"/>
      <c r="DO65" s="1108"/>
      <c r="DP65" s="1108"/>
      <c r="DQ65" s="1108"/>
      <c r="DR65" s="1108"/>
      <c r="DS65" s="1108"/>
      <c r="DT65" s="1108"/>
      <c r="DU65" s="1108"/>
      <c r="DV65" s="1108">
        <v>0.0</v>
      </c>
      <c r="DW65" s="1108">
        <v>0.0</v>
      </c>
      <c r="DX65" s="1109">
        <v>4.0</v>
      </c>
      <c r="DY65" s="1109">
        <v>4.0</v>
      </c>
      <c r="DZ65" s="1109">
        <v>4.0</v>
      </c>
      <c r="EA65" s="1109">
        <v>4.0</v>
      </c>
      <c r="EB65" s="1109">
        <v>8.0</v>
      </c>
      <c r="EC65" s="1109">
        <v>12.0</v>
      </c>
      <c r="ED65" s="1109">
        <v>12.0</v>
      </c>
      <c r="EE65" s="1109">
        <v>12.0</v>
      </c>
      <c r="EF65" s="1109">
        <v>12.0</v>
      </c>
      <c r="EG65" s="1109">
        <v>17.0</v>
      </c>
      <c r="EH65" s="1109">
        <v>17.0</v>
      </c>
      <c r="EI65" s="1109">
        <v>19.0</v>
      </c>
      <c r="EJ65" s="1109">
        <v>19.0</v>
      </c>
      <c r="EK65" s="1111">
        <v>30.0</v>
      </c>
      <c r="EL65" s="1109">
        <v>3.0</v>
      </c>
      <c r="EM65" s="1109">
        <v>3.0</v>
      </c>
      <c r="EN65" s="1108">
        <v>0.0</v>
      </c>
      <c r="EO65" s="1108">
        <v>0.0</v>
      </c>
      <c r="EP65" s="1108">
        <v>0.0</v>
      </c>
      <c r="EQ65" s="1108">
        <v>0.0</v>
      </c>
      <c r="ER65" s="796"/>
      <c r="ES65" s="1107"/>
      <c r="ET65" s="1107"/>
      <c r="EU65" s="1107"/>
      <c r="EV65" s="1107"/>
      <c r="EW65" s="1107"/>
      <c r="EX65" s="1107"/>
      <c r="EY65" s="1107"/>
      <c r="EZ65" s="1107"/>
      <c r="FA65" s="1107"/>
      <c r="FB65" s="1107"/>
      <c r="FC65" s="1107"/>
      <c r="FD65" s="1107"/>
      <c r="FE65" s="1107"/>
      <c r="FF65" s="1107"/>
      <c r="FG65" s="1107"/>
      <c r="FH65" s="1107"/>
      <c r="FI65" s="1107"/>
      <c r="FJ65" s="1107"/>
      <c r="FK65" s="1107"/>
      <c r="FL65" s="1107"/>
      <c r="FM65" s="1107">
        <v>0.0</v>
      </c>
      <c r="FN65" s="1108">
        <v>0.0</v>
      </c>
      <c r="FO65" s="1109">
        <v>2.0</v>
      </c>
      <c r="FP65" s="1109">
        <v>2.0</v>
      </c>
      <c r="FQ65" s="1109">
        <v>4.0</v>
      </c>
      <c r="FR65" s="1109">
        <v>4.0</v>
      </c>
      <c r="FS65" s="1109">
        <v>6.0</v>
      </c>
      <c r="FT65" s="1109">
        <v>6.0</v>
      </c>
      <c r="FU65" s="1109">
        <v>6.0</v>
      </c>
      <c r="FV65" s="1109">
        <v>6.0</v>
      </c>
      <c r="FW65" s="1109">
        <v>6.0</v>
      </c>
      <c r="FX65" s="1109">
        <v>10.0</v>
      </c>
      <c r="FY65" s="1109">
        <v>12.0</v>
      </c>
      <c r="FZ65" s="1109">
        <v>12.0</v>
      </c>
      <c r="GA65" s="1109">
        <v>14.0</v>
      </c>
      <c r="GB65" s="1109">
        <v>14.0</v>
      </c>
      <c r="GC65" s="1109">
        <v>16.0</v>
      </c>
      <c r="GD65" s="1109">
        <v>16.0</v>
      </c>
      <c r="GE65" s="1109">
        <v>20.0</v>
      </c>
      <c r="GF65" s="1109">
        <v>30.0</v>
      </c>
      <c r="GG65" s="1111">
        <v>30.0</v>
      </c>
      <c r="GH65" s="1109">
        <v>3.0</v>
      </c>
      <c r="GI65" s="1109">
        <v>3.0</v>
      </c>
      <c r="GJ65" s="1108">
        <v>0.0</v>
      </c>
      <c r="GK65" s="1108">
        <v>0.0</v>
      </c>
      <c r="GL65" s="1108">
        <v>0.0</v>
      </c>
      <c r="GM65" s="1108">
        <v>0.0</v>
      </c>
      <c r="GN65" s="796"/>
      <c r="GO65" s="1107">
        <v>0.0</v>
      </c>
      <c r="GP65" s="1108">
        <v>0.0</v>
      </c>
      <c r="GQ65" s="1108">
        <v>0.0</v>
      </c>
      <c r="GR65" s="1108">
        <v>0.0</v>
      </c>
      <c r="GS65" s="1108">
        <v>0.0</v>
      </c>
      <c r="GT65" s="1108">
        <v>0.0</v>
      </c>
      <c r="GU65" s="1108">
        <v>0.0</v>
      </c>
      <c r="GV65" s="1108">
        <v>0.0</v>
      </c>
      <c r="GW65" s="1108">
        <v>0.0</v>
      </c>
      <c r="GX65" s="1108">
        <v>0.0</v>
      </c>
      <c r="GY65" s="1108">
        <v>0.0</v>
      </c>
      <c r="GZ65" s="1108">
        <v>0.0</v>
      </c>
      <c r="HA65" s="1108"/>
      <c r="HB65" s="1108"/>
      <c r="HC65" s="1108"/>
      <c r="HD65" s="1108"/>
      <c r="HE65" s="1108"/>
      <c r="HF65" s="1108"/>
      <c r="HG65" s="1108"/>
      <c r="HH65" s="1109">
        <v>4.0</v>
      </c>
      <c r="HI65" s="1109">
        <v>4.0</v>
      </c>
      <c r="HJ65" s="1109">
        <v>4.0</v>
      </c>
      <c r="HK65" s="1109">
        <v>6.0</v>
      </c>
      <c r="HL65" s="1109">
        <v>6.0</v>
      </c>
      <c r="HM65" s="1109">
        <v>6.0</v>
      </c>
      <c r="HN65" s="1109">
        <v>6.0</v>
      </c>
      <c r="HO65" s="1109">
        <v>6.0</v>
      </c>
      <c r="HP65" s="1109">
        <v>10.0</v>
      </c>
      <c r="HQ65" s="1109">
        <v>10.0</v>
      </c>
      <c r="HR65" s="1109">
        <v>10.0</v>
      </c>
      <c r="HS65" s="1109">
        <v>10.0</v>
      </c>
      <c r="HT65" s="1109">
        <v>10.0</v>
      </c>
      <c r="HU65" s="1109">
        <v>12.0</v>
      </c>
      <c r="HV65" s="1109">
        <v>12.0</v>
      </c>
      <c r="HW65" s="1109">
        <v>14.0</v>
      </c>
      <c r="HX65" s="1109">
        <v>14.0</v>
      </c>
      <c r="HY65" s="1109">
        <v>18.0</v>
      </c>
      <c r="HZ65" s="1109">
        <v>20.0</v>
      </c>
      <c r="IA65" s="1109">
        <v>30.0</v>
      </c>
      <c r="IB65" s="1109">
        <v>30.0</v>
      </c>
      <c r="IC65" s="1111">
        <v>30.0</v>
      </c>
      <c r="ID65" s="1109">
        <v>3.0</v>
      </c>
      <c r="IE65" s="1109">
        <v>3.0</v>
      </c>
      <c r="IF65" s="1108">
        <v>0.0</v>
      </c>
      <c r="IG65" s="1108">
        <v>0.0</v>
      </c>
      <c r="IH65" s="1108">
        <v>0.0</v>
      </c>
      <c r="II65" s="1108">
        <v>0.0</v>
      </c>
      <c r="IJ65" s="796"/>
      <c r="IK65" s="1108"/>
      <c r="IL65" s="1108"/>
      <c r="IM65" s="1108"/>
      <c r="IN65" s="1108"/>
      <c r="IO65" s="1108">
        <v>0.0</v>
      </c>
      <c r="IP65" s="1108">
        <v>0.0</v>
      </c>
      <c r="IQ65" s="1108">
        <v>0.0</v>
      </c>
      <c r="IR65" s="1108">
        <v>0.0</v>
      </c>
      <c r="IS65" s="1108">
        <v>0.0</v>
      </c>
      <c r="IT65" s="1108">
        <v>0.0</v>
      </c>
      <c r="IU65" s="1108">
        <v>0.0</v>
      </c>
      <c r="IV65" s="1108">
        <v>0.0</v>
      </c>
      <c r="IW65" s="1108"/>
      <c r="IX65" s="1108"/>
      <c r="IY65" s="1108"/>
      <c r="IZ65" s="1108"/>
      <c r="JA65" s="1109">
        <v>4.0</v>
      </c>
      <c r="JB65" s="1109">
        <v>4.0</v>
      </c>
      <c r="JC65" s="1109">
        <v>4.0</v>
      </c>
      <c r="JD65" s="1109">
        <v>4.0</v>
      </c>
      <c r="JE65" s="1109">
        <v>4.0</v>
      </c>
      <c r="JF65" s="1109">
        <v>4.0</v>
      </c>
      <c r="JG65" s="1109">
        <v>6.0</v>
      </c>
      <c r="JH65" s="1109">
        <v>6.0</v>
      </c>
      <c r="JI65" s="1109">
        <v>6.0</v>
      </c>
      <c r="JJ65" s="1109">
        <v>6.0</v>
      </c>
      <c r="JK65" s="1109">
        <v>6.0</v>
      </c>
      <c r="JL65" s="1109">
        <v>10.0</v>
      </c>
      <c r="JM65" s="1109">
        <v>10.0</v>
      </c>
      <c r="JN65" s="1109">
        <v>10.0</v>
      </c>
      <c r="JO65" s="1109">
        <v>10.0</v>
      </c>
      <c r="JP65" s="1109">
        <v>10.0</v>
      </c>
      <c r="JQ65" s="1109">
        <v>12.0</v>
      </c>
      <c r="JR65" s="1109">
        <v>12.0</v>
      </c>
      <c r="JS65" s="1109">
        <v>14.0</v>
      </c>
      <c r="JT65" s="1109">
        <v>14.0</v>
      </c>
      <c r="JU65" s="1109">
        <v>18.0</v>
      </c>
      <c r="JV65" s="1109">
        <v>20.0</v>
      </c>
      <c r="JW65" s="1109">
        <v>30.0</v>
      </c>
      <c r="JX65" s="1109">
        <v>30.0</v>
      </c>
      <c r="JY65" s="1111">
        <v>30.0</v>
      </c>
      <c r="JZ65" s="1109">
        <v>3.0</v>
      </c>
      <c r="KA65" s="1109">
        <v>3.0</v>
      </c>
      <c r="KB65" s="1108">
        <v>0.0</v>
      </c>
      <c r="KC65" s="1108">
        <v>0.0</v>
      </c>
      <c r="KD65" s="1108">
        <v>0.0</v>
      </c>
      <c r="KE65" s="1108">
        <v>0.0</v>
      </c>
    </row>
    <row r="66">
      <c r="A66" s="595" t="s">
        <v>540</v>
      </c>
      <c r="B66" s="1106"/>
      <c r="C66" s="1106" t="str">
        <f t="shared" si="5"/>
        <v>#N/A</v>
      </c>
      <c r="D66" s="1107"/>
      <c r="E66" s="1107"/>
      <c r="F66" s="1107"/>
      <c r="G66" s="1107"/>
      <c r="H66" s="1107"/>
      <c r="I66" s="1107"/>
      <c r="J66" s="1107"/>
      <c r="K66" s="1107"/>
      <c r="L66" s="1108"/>
      <c r="M66" s="1108"/>
      <c r="N66" s="1108"/>
      <c r="O66" s="1108"/>
      <c r="P66" s="1108"/>
      <c r="Q66" s="1108"/>
      <c r="R66" s="1108"/>
      <c r="S66" s="1108"/>
      <c r="T66" s="1108"/>
      <c r="U66" s="1108"/>
      <c r="V66" s="1108"/>
      <c r="W66" s="1108"/>
      <c r="X66" s="1108"/>
      <c r="Y66" s="1108"/>
      <c r="Z66" s="1108"/>
      <c r="AA66" s="1108"/>
      <c r="AB66" s="1108"/>
      <c r="AC66" s="1108"/>
      <c r="AD66" s="1108"/>
      <c r="AE66" s="1108"/>
      <c r="AF66" s="1108">
        <v>0.0</v>
      </c>
      <c r="AG66" s="1109">
        <v>2.0</v>
      </c>
      <c r="AH66" s="1109">
        <v>2.0</v>
      </c>
      <c r="AI66" s="1109">
        <v>2.0</v>
      </c>
      <c r="AJ66" s="1109">
        <v>2.0</v>
      </c>
      <c r="AK66" s="1109">
        <v>4.0</v>
      </c>
      <c r="AL66" s="1109">
        <v>4.0</v>
      </c>
      <c r="AM66" s="1109">
        <v>4.0</v>
      </c>
      <c r="AN66" s="1109">
        <v>4.0</v>
      </c>
      <c r="AO66" s="1109">
        <v>7.0</v>
      </c>
      <c r="AP66" s="1109">
        <v>7.0</v>
      </c>
      <c r="AQ66" s="1109">
        <v>8.0</v>
      </c>
      <c r="AR66" s="1109">
        <v>8.0</v>
      </c>
      <c r="AS66" s="1111">
        <v>11.0</v>
      </c>
      <c r="AT66" s="1109">
        <v>1.0</v>
      </c>
      <c r="AU66" s="1109">
        <v>1.0</v>
      </c>
      <c r="AV66" s="1108">
        <v>0.0</v>
      </c>
      <c r="AW66" s="1108">
        <v>0.0</v>
      </c>
      <c r="AX66" s="1108">
        <v>0.0</v>
      </c>
      <c r="AY66" s="1108">
        <v>0.0</v>
      </c>
      <c r="AZ66" s="796"/>
      <c r="BA66" s="1108"/>
      <c r="BB66" s="1108"/>
      <c r="BC66" s="1108"/>
      <c r="BD66" s="1108"/>
      <c r="BE66" s="1108"/>
      <c r="BF66" s="1108"/>
      <c r="BG66" s="1108"/>
      <c r="BH66" s="1108"/>
      <c r="BI66" s="1108"/>
      <c r="BJ66" s="1108"/>
      <c r="BK66" s="1108"/>
      <c r="BL66" s="1108"/>
      <c r="BM66" s="1108"/>
      <c r="BN66" s="1108"/>
      <c r="BO66" s="1108"/>
      <c r="BP66" s="1108"/>
      <c r="BQ66" s="1108"/>
      <c r="BR66" s="1108"/>
      <c r="BS66" s="1108"/>
      <c r="BT66" s="1108"/>
      <c r="BU66" s="1108"/>
      <c r="BV66" s="1108"/>
      <c r="BW66" s="1108"/>
      <c r="BX66" s="1108"/>
      <c r="BY66" s="1108"/>
      <c r="BZ66" s="1108"/>
      <c r="CA66" s="1108">
        <v>0.0</v>
      </c>
      <c r="CB66" s="1108">
        <v>0.0</v>
      </c>
      <c r="CC66" s="1109">
        <v>3.0</v>
      </c>
      <c r="CD66" s="1109">
        <v>6.0</v>
      </c>
      <c r="CE66" s="1109">
        <v>6.0</v>
      </c>
      <c r="CF66" s="1109">
        <v>6.0</v>
      </c>
      <c r="CG66" s="1109">
        <v>8.0</v>
      </c>
      <c r="CH66" s="1109">
        <v>8.0</v>
      </c>
      <c r="CI66" s="1109">
        <v>8.0</v>
      </c>
      <c r="CJ66" s="1109">
        <v>8.0</v>
      </c>
      <c r="CK66" s="1109">
        <v>13.0</v>
      </c>
      <c r="CL66" s="1109">
        <v>13.0</v>
      </c>
      <c r="CM66" s="1109">
        <v>16.0</v>
      </c>
      <c r="CN66" s="1109">
        <v>16.0</v>
      </c>
      <c r="CO66" s="1111">
        <v>22.0</v>
      </c>
      <c r="CP66" s="1109">
        <v>2.0</v>
      </c>
      <c r="CQ66" s="1109">
        <v>2.0</v>
      </c>
      <c r="CR66" s="1108">
        <v>0.0</v>
      </c>
      <c r="CS66" s="1108">
        <v>0.0</v>
      </c>
      <c r="CT66" s="1108">
        <v>0.0</v>
      </c>
      <c r="CU66" s="1108">
        <v>0.0</v>
      </c>
      <c r="CV66" s="796"/>
      <c r="CW66" s="1108"/>
      <c r="CX66" s="1108"/>
      <c r="CY66" s="1108"/>
      <c r="CZ66" s="1108"/>
      <c r="DA66" s="1108"/>
      <c r="DB66" s="1108"/>
      <c r="DC66" s="1108"/>
      <c r="DD66" s="1108"/>
      <c r="DE66" s="1108"/>
      <c r="DF66" s="1108"/>
      <c r="DG66" s="1108"/>
      <c r="DH66" s="1108"/>
      <c r="DI66" s="1108"/>
      <c r="DJ66" s="1108"/>
      <c r="DK66" s="1108"/>
      <c r="DL66" s="1108"/>
      <c r="DM66" s="1108"/>
      <c r="DN66" s="1108"/>
      <c r="DO66" s="1108"/>
      <c r="DP66" s="1108"/>
      <c r="DQ66" s="1108"/>
      <c r="DR66" s="1108"/>
      <c r="DS66" s="1108"/>
      <c r="DT66" s="1108"/>
      <c r="DU66" s="1108"/>
      <c r="DV66" s="1108">
        <v>0.0</v>
      </c>
      <c r="DW66" s="1108">
        <v>0.0</v>
      </c>
      <c r="DX66" s="1109">
        <v>5.0</v>
      </c>
      <c r="DY66" s="1109">
        <v>5.0</v>
      </c>
      <c r="DZ66" s="1109">
        <v>5.0</v>
      </c>
      <c r="EA66" s="1109">
        <v>9.0</v>
      </c>
      <c r="EB66" s="1109">
        <v>9.0</v>
      </c>
      <c r="EC66" s="1109">
        <v>14.0</v>
      </c>
      <c r="ED66" s="1109">
        <v>14.0</v>
      </c>
      <c r="EE66" s="1109">
        <v>14.0</v>
      </c>
      <c r="EF66" s="1109">
        <v>14.0</v>
      </c>
      <c r="EG66" s="1109">
        <v>23.0</v>
      </c>
      <c r="EH66" s="1109">
        <v>23.0</v>
      </c>
      <c r="EI66" s="1109">
        <v>27.0</v>
      </c>
      <c r="EJ66" s="1109">
        <v>27.0</v>
      </c>
      <c r="EK66" s="1111">
        <v>30.0</v>
      </c>
      <c r="EL66" s="1109">
        <v>3.0</v>
      </c>
      <c r="EM66" s="1109">
        <v>3.0</v>
      </c>
      <c r="EN66" s="1108">
        <v>0.0</v>
      </c>
      <c r="EO66" s="1108">
        <v>0.0</v>
      </c>
      <c r="EP66" s="1108">
        <v>0.0</v>
      </c>
      <c r="EQ66" s="1108">
        <v>0.0</v>
      </c>
      <c r="ER66" s="796"/>
      <c r="ES66" s="1107"/>
      <c r="ET66" s="1107"/>
      <c r="EU66" s="1107"/>
      <c r="EV66" s="1107"/>
      <c r="EW66" s="1107"/>
      <c r="EX66" s="1107"/>
      <c r="EY66" s="1107"/>
      <c r="EZ66" s="1107"/>
      <c r="FA66" s="1107"/>
      <c r="FB66" s="1107"/>
      <c r="FC66" s="1107"/>
      <c r="FD66" s="1107"/>
      <c r="FE66" s="1107"/>
      <c r="FF66" s="1107"/>
      <c r="FG66" s="1107"/>
      <c r="FH66" s="1107"/>
      <c r="FI66" s="1107"/>
      <c r="FJ66" s="1107"/>
      <c r="FK66" s="1107"/>
      <c r="FL66" s="1107"/>
      <c r="FM66" s="1107">
        <v>0.0</v>
      </c>
      <c r="FN66" s="1108">
        <v>0.0</v>
      </c>
      <c r="FO66" s="1109">
        <v>2.0</v>
      </c>
      <c r="FP66" s="1109">
        <v>2.0</v>
      </c>
      <c r="FQ66" s="1109">
        <v>4.0</v>
      </c>
      <c r="FR66" s="1109">
        <v>4.0</v>
      </c>
      <c r="FS66" s="1109">
        <v>6.0</v>
      </c>
      <c r="FT66" s="1109">
        <v>6.0</v>
      </c>
      <c r="FU66" s="1109">
        <v>6.0</v>
      </c>
      <c r="FV66" s="1109">
        <v>6.0</v>
      </c>
      <c r="FW66" s="1109">
        <v>6.0</v>
      </c>
      <c r="FX66" s="1109">
        <v>10.0</v>
      </c>
      <c r="FY66" s="1109">
        <v>12.0</v>
      </c>
      <c r="FZ66" s="1109">
        <v>12.0</v>
      </c>
      <c r="GA66" s="1109">
        <v>14.0</v>
      </c>
      <c r="GB66" s="1109">
        <v>14.0</v>
      </c>
      <c r="GC66" s="1109">
        <v>16.0</v>
      </c>
      <c r="GD66" s="1109">
        <v>16.0</v>
      </c>
      <c r="GE66" s="1109">
        <v>20.0</v>
      </c>
      <c r="GF66" s="1109">
        <v>30.0</v>
      </c>
      <c r="GG66" s="1111">
        <v>30.0</v>
      </c>
      <c r="GH66" s="1109">
        <v>3.0</v>
      </c>
      <c r="GI66" s="1109">
        <v>3.0</v>
      </c>
      <c r="GJ66" s="1108">
        <v>0.0</v>
      </c>
      <c r="GK66" s="1108">
        <v>0.0</v>
      </c>
      <c r="GL66" s="1108">
        <v>0.0</v>
      </c>
      <c r="GM66" s="1108">
        <v>0.0</v>
      </c>
      <c r="GN66" s="796"/>
      <c r="GO66" s="1107">
        <v>0.0</v>
      </c>
      <c r="GP66" s="1108">
        <v>0.0</v>
      </c>
      <c r="GQ66" s="1108">
        <v>0.0</v>
      </c>
      <c r="GR66" s="1108">
        <v>0.0</v>
      </c>
      <c r="GS66" s="1108">
        <v>0.0</v>
      </c>
      <c r="GT66" s="1108">
        <v>0.0</v>
      </c>
      <c r="GU66" s="1108">
        <v>0.0</v>
      </c>
      <c r="GV66" s="1108">
        <v>0.0</v>
      </c>
      <c r="GW66" s="1108">
        <v>0.0</v>
      </c>
      <c r="GX66" s="1108">
        <v>0.0</v>
      </c>
      <c r="GY66" s="1108">
        <v>0.0</v>
      </c>
      <c r="GZ66" s="1108">
        <v>0.0</v>
      </c>
      <c r="HA66" s="1108"/>
      <c r="HB66" s="1108"/>
      <c r="HC66" s="1108"/>
      <c r="HD66" s="1108"/>
      <c r="HE66" s="1108"/>
      <c r="HF66" s="1108"/>
      <c r="HG66" s="1108"/>
      <c r="HH66" s="1109">
        <v>4.0</v>
      </c>
      <c r="HI66" s="1109">
        <v>4.0</v>
      </c>
      <c r="HJ66" s="1109">
        <v>4.0</v>
      </c>
      <c r="HK66" s="1109">
        <v>6.0</v>
      </c>
      <c r="HL66" s="1109">
        <v>6.0</v>
      </c>
      <c r="HM66" s="1109">
        <v>6.0</v>
      </c>
      <c r="HN66" s="1109">
        <v>6.0</v>
      </c>
      <c r="HO66" s="1109">
        <v>6.0</v>
      </c>
      <c r="HP66" s="1109">
        <v>10.0</v>
      </c>
      <c r="HQ66" s="1109">
        <v>10.0</v>
      </c>
      <c r="HR66" s="1109">
        <v>10.0</v>
      </c>
      <c r="HS66" s="1109">
        <v>10.0</v>
      </c>
      <c r="HT66" s="1109">
        <v>10.0</v>
      </c>
      <c r="HU66" s="1109">
        <v>12.0</v>
      </c>
      <c r="HV66" s="1109">
        <v>12.0</v>
      </c>
      <c r="HW66" s="1109">
        <v>14.0</v>
      </c>
      <c r="HX66" s="1109">
        <v>14.0</v>
      </c>
      <c r="HY66" s="1109">
        <v>18.0</v>
      </c>
      <c r="HZ66" s="1109">
        <v>20.0</v>
      </c>
      <c r="IA66" s="1109">
        <v>30.0</v>
      </c>
      <c r="IB66" s="1109">
        <v>30.0</v>
      </c>
      <c r="IC66" s="1111">
        <v>30.0</v>
      </c>
      <c r="ID66" s="1109">
        <v>3.0</v>
      </c>
      <c r="IE66" s="1109">
        <v>3.0</v>
      </c>
      <c r="IF66" s="1108">
        <v>0.0</v>
      </c>
      <c r="IG66" s="1108">
        <v>0.0</v>
      </c>
      <c r="IH66" s="1108">
        <v>0.0</v>
      </c>
      <c r="II66" s="1108">
        <v>0.0</v>
      </c>
      <c r="IJ66" s="796"/>
      <c r="IK66" s="1108"/>
      <c r="IL66" s="1108"/>
      <c r="IM66" s="1108"/>
      <c r="IN66" s="1108"/>
      <c r="IO66" s="1108">
        <v>0.0</v>
      </c>
      <c r="IP66" s="1108">
        <v>0.0</v>
      </c>
      <c r="IQ66" s="1108">
        <v>0.0</v>
      </c>
      <c r="IR66" s="1108">
        <v>0.0</v>
      </c>
      <c r="IS66" s="1108">
        <v>0.0</v>
      </c>
      <c r="IT66" s="1108">
        <v>0.0</v>
      </c>
      <c r="IU66" s="1108">
        <v>0.0</v>
      </c>
      <c r="IV66" s="1108">
        <v>0.0</v>
      </c>
      <c r="IW66" s="1108"/>
      <c r="IX66" s="1108"/>
      <c r="IY66" s="1108"/>
      <c r="IZ66" s="1108"/>
      <c r="JA66" s="1109">
        <v>4.0</v>
      </c>
      <c r="JB66" s="1109">
        <v>4.0</v>
      </c>
      <c r="JC66" s="1109">
        <v>4.0</v>
      </c>
      <c r="JD66" s="1109">
        <v>4.0</v>
      </c>
      <c r="JE66" s="1109">
        <v>4.0</v>
      </c>
      <c r="JF66" s="1109">
        <v>4.0</v>
      </c>
      <c r="JG66" s="1109">
        <v>6.0</v>
      </c>
      <c r="JH66" s="1109">
        <v>6.0</v>
      </c>
      <c r="JI66" s="1109">
        <v>6.0</v>
      </c>
      <c r="JJ66" s="1109">
        <v>6.0</v>
      </c>
      <c r="JK66" s="1109">
        <v>6.0</v>
      </c>
      <c r="JL66" s="1109">
        <v>10.0</v>
      </c>
      <c r="JM66" s="1109">
        <v>10.0</v>
      </c>
      <c r="JN66" s="1109">
        <v>10.0</v>
      </c>
      <c r="JO66" s="1109">
        <v>10.0</v>
      </c>
      <c r="JP66" s="1109">
        <v>10.0</v>
      </c>
      <c r="JQ66" s="1109">
        <v>12.0</v>
      </c>
      <c r="JR66" s="1109">
        <v>12.0</v>
      </c>
      <c r="JS66" s="1109">
        <v>14.0</v>
      </c>
      <c r="JT66" s="1109">
        <v>14.0</v>
      </c>
      <c r="JU66" s="1109">
        <v>18.0</v>
      </c>
      <c r="JV66" s="1109">
        <v>20.0</v>
      </c>
      <c r="JW66" s="1109">
        <v>30.0</v>
      </c>
      <c r="JX66" s="1109">
        <v>30.0</v>
      </c>
      <c r="JY66" s="1111">
        <v>30.0</v>
      </c>
      <c r="JZ66" s="1109">
        <v>3.0</v>
      </c>
      <c r="KA66" s="1109">
        <v>3.0</v>
      </c>
      <c r="KB66" s="1108">
        <v>0.0</v>
      </c>
      <c r="KC66" s="1108">
        <v>0.0</v>
      </c>
      <c r="KD66" s="1108">
        <v>0.0</v>
      </c>
      <c r="KE66" s="1108">
        <v>0.0</v>
      </c>
    </row>
    <row r="67">
      <c r="A67" s="595" t="s">
        <v>541</v>
      </c>
      <c r="B67" s="1106"/>
      <c r="C67" s="1106" t="str">
        <f t="shared" si="5"/>
        <v>#N/A</v>
      </c>
      <c r="D67" s="1107"/>
      <c r="E67" s="1107"/>
      <c r="F67" s="1107"/>
      <c r="G67" s="1107"/>
      <c r="H67" s="1107"/>
      <c r="I67" s="1107"/>
      <c r="J67" s="1107"/>
      <c r="K67" s="1107"/>
      <c r="L67" s="1108"/>
      <c r="M67" s="1108"/>
      <c r="N67" s="1108"/>
      <c r="O67" s="1108"/>
      <c r="P67" s="1108"/>
      <c r="Q67" s="1108"/>
      <c r="R67" s="1108"/>
      <c r="S67" s="1108"/>
      <c r="T67" s="1108"/>
      <c r="U67" s="1108"/>
      <c r="V67" s="1108"/>
      <c r="W67" s="1108"/>
      <c r="X67" s="1108"/>
      <c r="Y67" s="1108"/>
      <c r="Z67" s="1108"/>
      <c r="AA67" s="1108"/>
      <c r="AB67" s="1108"/>
      <c r="AC67" s="1108"/>
      <c r="AD67" s="1108"/>
      <c r="AE67" s="1108"/>
      <c r="AF67" s="1108">
        <v>0.0</v>
      </c>
      <c r="AG67" s="1109">
        <v>2.0</v>
      </c>
      <c r="AH67" s="1109">
        <v>2.0</v>
      </c>
      <c r="AI67" s="1109">
        <v>2.0</v>
      </c>
      <c r="AJ67" s="1109">
        <v>2.0</v>
      </c>
      <c r="AK67" s="1109">
        <v>4.0</v>
      </c>
      <c r="AL67" s="1109">
        <v>4.0</v>
      </c>
      <c r="AM67" s="1109">
        <v>4.0</v>
      </c>
      <c r="AN67" s="1109">
        <v>4.0</v>
      </c>
      <c r="AO67" s="1109">
        <v>7.0</v>
      </c>
      <c r="AP67" s="1109">
        <v>7.0</v>
      </c>
      <c r="AQ67" s="1109">
        <v>8.0</v>
      </c>
      <c r="AR67" s="1109">
        <v>8.0</v>
      </c>
      <c r="AS67" s="1111">
        <v>11.0</v>
      </c>
      <c r="AT67" s="1109">
        <v>1.0</v>
      </c>
      <c r="AU67" s="1109">
        <v>1.0</v>
      </c>
      <c r="AV67" s="1108">
        <v>0.0</v>
      </c>
      <c r="AW67" s="1108">
        <v>0.0</v>
      </c>
      <c r="AX67" s="1108">
        <v>0.0</v>
      </c>
      <c r="AY67" s="1108">
        <v>0.0</v>
      </c>
      <c r="AZ67" s="796"/>
      <c r="BA67" s="1108"/>
      <c r="BB67" s="1108"/>
      <c r="BC67" s="1108"/>
      <c r="BD67" s="1108"/>
      <c r="BE67" s="1108"/>
      <c r="BF67" s="1108"/>
      <c r="BG67" s="1108"/>
      <c r="BH67" s="1108"/>
      <c r="BI67" s="1108"/>
      <c r="BJ67" s="1108"/>
      <c r="BK67" s="1108"/>
      <c r="BL67" s="1108"/>
      <c r="BM67" s="1108"/>
      <c r="BN67" s="1108"/>
      <c r="BO67" s="1108"/>
      <c r="BP67" s="1108"/>
      <c r="BQ67" s="1108"/>
      <c r="BR67" s="1108"/>
      <c r="BS67" s="1108"/>
      <c r="BT67" s="1108"/>
      <c r="BU67" s="1108"/>
      <c r="BV67" s="1108"/>
      <c r="BW67" s="1108"/>
      <c r="BX67" s="1108"/>
      <c r="BY67" s="1108"/>
      <c r="BZ67" s="1108"/>
      <c r="CA67" s="1108">
        <v>0.0</v>
      </c>
      <c r="CB67" s="1108">
        <v>0.0</v>
      </c>
      <c r="CC67" s="1109">
        <v>3.0</v>
      </c>
      <c r="CD67" s="1109">
        <v>5.0</v>
      </c>
      <c r="CE67" s="1109">
        <v>5.0</v>
      </c>
      <c r="CF67" s="1109">
        <v>5.0</v>
      </c>
      <c r="CG67" s="1109">
        <v>7.0</v>
      </c>
      <c r="CH67" s="1109">
        <v>7.0</v>
      </c>
      <c r="CI67" s="1109">
        <v>7.0</v>
      </c>
      <c r="CJ67" s="1109">
        <v>7.0</v>
      </c>
      <c r="CK67" s="1109">
        <v>11.0</v>
      </c>
      <c r="CL67" s="1109">
        <v>11.0</v>
      </c>
      <c r="CM67" s="1109">
        <v>14.0</v>
      </c>
      <c r="CN67" s="1109">
        <v>14.0</v>
      </c>
      <c r="CO67" s="1111">
        <v>18.0</v>
      </c>
      <c r="CP67" s="1109">
        <v>2.0</v>
      </c>
      <c r="CQ67" s="1109">
        <v>2.0</v>
      </c>
      <c r="CR67" s="1108">
        <v>0.0</v>
      </c>
      <c r="CS67" s="1108">
        <v>0.0</v>
      </c>
      <c r="CT67" s="1108">
        <v>0.0</v>
      </c>
      <c r="CU67" s="1108">
        <v>0.0</v>
      </c>
      <c r="CV67" s="796"/>
      <c r="CW67" s="1108"/>
      <c r="CX67" s="1108"/>
      <c r="CY67" s="1108"/>
      <c r="CZ67" s="1108"/>
      <c r="DA67" s="1108"/>
      <c r="DB67" s="1108"/>
      <c r="DC67" s="1108"/>
      <c r="DD67" s="1108"/>
      <c r="DE67" s="1108"/>
      <c r="DF67" s="1108"/>
      <c r="DG67" s="1108"/>
      <c r="DH67" s="1108"/>
      <c r="DI67" s="1108"/>
      <c r="DJ67" s="1108"/>
      <c r="DK67" s="1108"/>
      <c r="DL67" s="1108"/>
      <c r="DM67" s="1108"/>
      <c r="DN67" s="1108"/>
      <c r="DO67" s="1108"/>
      <c r="DP67" s="1108"/>
      <c r="DQ67" s="1108"/>
      <c r="DR67" s="1108"/>
      <c r="DS67" s="1108"/>
      <c r="DT67" s="1108"/>
      <c r="DU67" s="1108"/>
      <c r="DV67" s="1108">
        <v>0.0</v>
      </c>
      <c r="DW67" s="1108">
        <v>0.0</v>
      </c>
      <c r="DX67" s="1109">
        <v>5.0</v>
      </c>
      <c r="DY67" s="1109">
        <v>5.0</v>
      </c>
      <c r="DZ67" s="1109">
        <v>5.0</v>
      </c>
      <c r="EA67" s="1109">
        <v>9.0</v>
      </c>
      <c r="EB67" s="1109">
        <v>9.0</v>
      </c>
      <c r="EC67" s="1109">
        <v>14.0</v>
      </c>
      <c r="ED67" s="1109">
        <v>14.0</v>
      </c>
      <c r="EE67" s="1109">
        <v>14.0</v>
      </c>
      <c r="EF67" s="1109">
        <v>14.0</v>
      </c>
      <c r="EG67" s="1109">
        <v>23.0</v>
      </c>
      <c r="EH67" s="1109">
        <v>23.0</v>
      </c>
      <c r="EI67" s="1109">
        <v>27.0</v>
      </c>
      <c r="EJ67" s="1109">
        <v>27.0</v>
      </c>
      <c r="EK67" s="1111">
        <v>30.0</v>
      </c>
      <c r="EL67" s="1109">
        <v>3.0</v>
      </c>
      <c r="EM67" s="1109">
        <v>3.0</v>
      </c>
      <c r="EN67" s="1108">
        <v>0.0</v>
      </c>
      <c r="EO67" s="1108">
        <v>0.0</v>
      </c>
      <c r="EP67" s="1108">
        <v>0.0</v>
      </c>
      <c r="EQ67" s="1108">
        <v>0.0</v>
      </c>
      <c r="ER67" s="796"/>
      <c r="ES67" s="1107"/>
      <c r="ET67" s="1107"/>
      <c r="EU67" s="1107"/>
      <c r="EV67" s="1107"/>
      <c r="EW67" s="1107"/>
      <c r="EX67" s="1107"/>
      <c r="EY67" s="1107"/>
      <c r="EZ67" s="1107"/>
      <c r="FA67" s="1107"/>
      <c r="FB67" s="1107"/>
      <c r="FC67" s="1107"/>
      <c r="FD67" s="1107"/>
      <c r="FE67" s="1107"/>
      <c r="FF67" s="1107"/>
      <c r="FG67" s="1107"/>
      <c r="FH67" s="1107"/>
      <c r="FI67" s="1107"/>
      <c r="FJ67" s="1107"/>
      <c r="FK67" s="1107"/>
      <c r="FL67" s="1107"/>
      <c r="FM67" s="1107">
        <v>0.0</v>
      </c>
      <c r="FN67" s="1108">
        <v>0.0</v>
      </c>
      <c r="FO67" s="1109">
        <v>2.0</v>
      </c>
      <c r="FP67" s="1109">
        <v>2.0</v>
      </c>
      <c r="FQ67" s="1109">
        <v>4.0</v>
      </c>
      <c r="FR67" s="1109">
        <v>4.0</v>
      </c>
      <c r="FS67" s="1109">
        <v>6.0</v>
      </c>
      <c r="FT67" s="1109">
        <v>6.0</v>
      </c>
      <c r="FU67" s="1109">
        <v>6.0</v>
      </c>
      <c r="FV67" s="1109">
        <v>6.0</v>
      </c>
      <c r="FW67" s="1109">
        <v>6.0</v>
      </c>
      <c r="FX67" s="1109">
        <v>10.0</v>
      </c>
      <c r="FY67" s="1109">
        <v>12.0</v>
      </c>
      <c r="FZ67" s="1109">
        <v>12.0</v>
      </c>
      <c r="GA67" s="1109">
        <v>14.0</v>
      </c>
      <c r="GB67" s="1109">
        <v>14.0</v>
      </c>
      <c r="GC67" s="1109">
        <v>16.0</v>
      </c>
      <c r="GD67" s="1109">
        <v>16.0</v>
      </c>
      <c r="GE67" s="1109">
        <v>20.0</v>
      </c>
      <c r="GF67" s="1109">
        <v>30.0</v>
      </c>
      <c r="GG67" s="1111">
        <v>30.0</v>
      </c>
      <c r="GH67" s="1109">
        <v>3.0</v>
      </c>
      <c r="GI67" s="1109">
        <v>3.0</v>
      </c>
      <c r="GJ67" s="1108">
        <v>0.0</v>
      </c>
      <c r="GK67" s="1108">
        <v>0.0</v>
      </c>
      <c r="GL67" s="1108">
        <v>0.0</v>
      </c>
      <c r="GM67" s="1108">
        <v>0.0</v>
      </c>
      <c r="GN67" s="796"/>
      <c r="GO67" s="1107">
        <v>0.0</v>
      </c>
      <c r="GP67" s="1108">
        <v>0.0</v>
      </c>
      <c r="GQ67" s="1108">
        <v>0.0</v>
      </c>
      <c r="GR67" s="1108">
        <v>0.0</v>
      </c>
      <c r="GS67" s="1108">
        <v>0.0</v>
      </c>
      <c r="GT67" s="1108">
        <v>0.0</v>
      </c>
      <c r="GU67" s="1108">
        <v>0.0</v>
      </c>
      <c r="GV67" s="1108">
        <v>0.0</v>
      </c>
      <c r="GW67" s="1108">
        <v>0.0</v>
      </c>
      <c r="GX67" s="1108">
        <v>0.0</v>
      </c>
      <c r="GY67" s="1108">
        <v>0.0</v>
      </c>
      <c r="GZ67" s="1108">
        <v>0.0</v>
      </c>
      <c r="HA67" s="1108"/>
      <c r="HB67" s="1108"/>
      <c r="HC67" s="1108"/>
      <c r="HD67" s="1108"/>
      <c r="HE67" s="1108"/>
      <c r="HF67" s="1108"/>
      <c r="HG67" s="1108"/>
      <c r="HH67" s="1109">
        <v>4.0</v>
      </c>
      <c r="HI67" s="1109">
        <v>4.0</v>
      </c>
      <c r="HJ67" s="1109">
        <v>4.0</v>
      </c>
      <c r="HK67" s="1109">
        <v>6.0</v>
      </c>
      <c r="HL67" s="1109">
        <v>6.0</v>
      </c>
      <c r="HM67" s="1109">
        <v>6.0</v>
      </c>
      <c r="HN67" s="1109">
        <v>6.0</v>
      </c>
      <c r="HO67" s="1109">
        <v>6.0</v>
      </c>
      <c r="HP67" s="1109">
        <v>10.0</v>
      </c>
      <c r="HQ67" s="1109">
        <v>10.0</v>
      </c>
      <c r="HR67" s="1109">
        <v>10.0</v>
      </c>
      <c r="HS67" s="1109">
        <v>10.0</v>
      </c>
      <c r="HT67" s="1109">
        <v>10.0</v>
      </c>
      <c r="HU67" s="1109">
        <v>12.0</v>
      </c>
      <c r="HV67" s="1109">
        <v>12.0</v>
      </c>
      <c r="HW67" s="1109">
        <v>14.0</v>
      </c>
      <c r="HX67" s="1109">
        <v>14.0</v>
      </c>
      <c r="HY67" s="1109">
        <v>18.0</v>
      </c>
      <c r="HZ67" s="1109">
        <v>20.0</v>
      </c>
      <c r="IA67" s="1109">
        <v>30.0</v>
      </c>
      <c r="IB67" s="1109">
        <v>30.0</v>
      </c>
      <c r="IC67" s="1111">
        <v>30.0</v>
      </c>
      <c r="ID67" s="1109">
        <v>3.0</v>
      </c>
      <c r="IE67" s="1109">
        <v>3.0</v>
      </c>
      <c r="IF67" s="1108">
        <v>0.0</v>
      </c>
      <c r="IG67" s="1108">
        <v>0.0</v>
      </c>
      <c r="IH67" s="1108">
        <v>0.0</v>
      </c>
      <c r="II67" s="1108">
        <v>0.0</v>
      </c>
      <c r="IJ67" s="796"/>
      <c r="IK67" s="1108"/>
      <c r="IL67" s="1108"/>
      <c r="IM67" s="1108"/>
      <c r="IN67" s="1108"/>
      <c r="IO67" s="1108">
        <v>0.0</v>
      </c>
      <c r="IP67" s="1108">
        <v>0.0</v>
      </c>
      <c r="IQ67" s="1108">
        <v>0.0</v>
      </c>
      <c r="IR67" s="1108">
        <v>0.0</v>
      </c>
      <c r="IS67" s="1108">
        <v>0.0</v>
      </c>
      <c r="IT67" s="1108">
        <v>0.0</v>
      </c>
      <c r="IU67" s="1108">
        <v>0.0</v>
      </c>
      <c r="IV67" s="1108">
        <v>0.0</v>
      </c>
      <c r="IW67" s="1108"/>
      <c r="IX67" s="1108"/>
      <c r="IY67" s="1108"/>
      <c r="IZ67" s="1108"/>
      <c r="JA67" s="1109">
        <v>4.0</v>
      </c>
      <c r="JB67" s="1109">
        <v>4.0</v>
      </c>
      <c r="JC67" s="1109">
        <v>4.0</v>
      </c>
      <c r="JD67" s="1109">
        <v>4.0</v>
      </c>
      <c r="JE67" s="1109">
        <v>4.0</v>
      </c>
      <c r="JF67" s="1109">
        <v>4.0</v>
      </c>
      <c r="JG67" s="1109">
        <v>6.0</v>
      </c>
      <c r="JH67" s="1109">
        <v>6.0</v>
      </c>
      <c r="JI67" s="1109">
        <v>6.0</v>
      </c>
      <c r="JJ67" s="1109">
        <v>6.0</v>
      </c>
      <c r="JK67" s="1109">
        <v>6.0</v>
      </c>
      <c r="JL67" s="1109">
        <v>10.0</v>
      </c>
      <c r="JM67" s="1109">
        <v>10.0</v>
      </c>
      <c r="JN67" s="1109">
        <v>10.0</v>
      </c>
      <c r="JO67" s="1109">
        <v>10.0</v>
      </c>
      <c r="JP67" s="1109">
        <v>10.0</v>
      </c>
      <c r="JQ67" s="1109">
        <v>12.0</v>
      </c>
      <c r="JR67" s="1109">
        <v>12.0</v>
      </c>
      <c r="JS67" s="1109">
        <v>14.0</v>
      </c>
      <c r="JT67" s="1109">
        <v>14.0</v>
      </c>
      <c r="JU67" s="1109">
        <v>18.0</v>
      </c>
      <c r="JV67" s="1109">
        <v>20.0</v>
      </c>
      <c r="JW67" s="1109">
        <v>30.0</v>
      </c>
      <c r="JX67" s="1109">
        <v>30.0</v>
      </c>
      <c r="JY67" s="1111">
        <v>30.0</v>
      </c>
      <c r="JZ67" s="1109">
        <v>3.0</v>
      </c>
      <c r="KA67" s="1109">
        <v>3.0</v>
      </c>
      <c r="KB67" s="1108">
        <v>0.0</v>
      </c>
      <c r="KC67" s="1108">
        <v>0.0</v>
      </c>
      <c r="KD67" s="1108">
        <v>0.0</v>
      </c>
      <c r="KE67" s="1108">
        <v>0.0</v>
      </c>
    </row>
    <row r="68">
      <c r="A68" s="595" t="s">
        <v>542</v>
      </c>
      <c r="B68" s="1106"/>
      <c r="C68" s="1106" t="str">
        <f t="shared" si="5"/>
        <v>#N/A</v>
      </c>
      <c r="D68" s="1107"/>
      <c r="E68" s="1107"/>
      <c r="F68" s="1107"/>
      <c r="G68" s="1107"/>
      <c r="H68" s="1107"/>
      <c r="I68" s="1107"/>
      <c r="J68" s="1107"/>
      <c r="K68" s="1107"/>
      <c r="L68" s="1108"/>
      <c r="M68" s="1108"/>
      <c r="N68" s="1108"/>
      <c r="O68" s="1108"/>
      <c r="P68" s="1108"/>
      <c r="Q68" s="1108"/>
      <c r="R68" s="1108"/>
      <c r="S68" s="1108"/>
      <c r="T68" s="1108"/>
      <c r="U68" s="1108"/>
      <c r="V68" s="1108"/>
      <c r="W68" s="1108"/>
      <c r="X68" s="1108"/>
      <c r="Y68" s="1108"/>
      <c r="Z68" s="1108"/>
      <c r="AA68" s="1108"/>
      <c r="AB68" s="1108"/>
      <c r="AC68" s="1108"/>
      <c r="AD68" s="1108"/>
      <c r="AE68" s="1108"/>
      <c r="AF68" s="1128">
        <v>0.0</v>
      </c>
      <c r="AG68" s="601">
        <v>2.0</v>
      </c>
      <c r="AH68" s="601">
        <v>2.0</v>
      </c>
      <c r="AI68" s="601">
        <v>2.0</v>
      </c>
      <c r="AJ68" s="601">
        <v>2.0</v>
      </c>
      <c r="AK68" s="601">
        <v>4.0</v>
      </c>
      <c r="AL68" s="601">
        <v>4.0</v>
      </c>
      <c r="AM68" s="601">
        <v>4.0</v>
      </c>
      <c r="AN68" s="601">
        <v>4.0</v>
      </c>
      <c r="AO68" s="601">
        <v>7.0</v>
      </c>
      <c r="AP68" s="601">
        <v>7.0</v>
      </c>
      <c r="AQ68" s="601">
        <v>8.0</v>
      </c>
      <c r="AR68" s="601">
        <v>8.0</v>
      </c>
      <c r="AS68" s="1129">
        <v>11.0</v>
      </c>
      <c r="AT68" s="601">
        <v>1.0</v>
      </c>
      <c r="AU68" s="601">
        <v>1.0</v>
      </c>
      <c r="AV68" s="1128">
        <v>0.0</v>
      </c>
      <c r="AW68" s="1128">
        <v>0.0</v>
      </c>
      <c r="AX68" s="1128">
        <v>0.0</v>
      </c>
      <c r="AY68" s="1128">
        <v>0.0</v>
      </c>
      <c r="AZ68" s="796"/>
      <c r="BA68" s="1108"/>
      <c r="BB68" s="1108"/>
      <c r="BC68" s="1108"/>
      <c r="BD68" s="1108"/>
      <c r="BE68" s="1108"/>
      <c r="BF68" s="1108"/>
      <c r="BG68" s="1108"/>
      <c r="BH68" s="1108"/>
      <c r="BI68" s="1108"/>
      <c r="BJ68" s="1108"/>
      <c r="BK68" s="1108"/>
      <c r="BL68" s="1108"/>
      <c r="BM68" s="1108"/>
      <c r="BN68" s="1108"/>
      <c r="BO68" s="1108"/>
      <c r="BP68" s="1108"/>
      <c r="BQ68" s="1108"/>
      <c r="BR68" s="1108"/>
      <c r="BS68" s="1108"/>
      <c r="BT68" s="1108"/>
      <c r="BU68" s="1108"/>
      <c r="BV68" s="1108"/>
      <c r="BW68" s="1108"/>
      <c r="BX68" s="1108"/>
      <c r="BY68" s="1108"/>
      <c r="BZ68" s="1108"/>
      <c r="CA68" s="1108">
        <v>0.0</v>
      </c>
      <c r="CB68" s="1108">
        <v>0.0</v>
      </c>
      <c r="CC68" s="1109">
        <v>3.0</v>
      </c>
      <c r="CD68" s="1109">
        <v>5.0</v>
      </c>
      <c r="CE68" s="1109">
        <v>5.0</v>
      </c>
      <c r="CF68" s="1109">
        <v>5.0</v>
      </c>
      <c r="CG68" s="1109">
        <v>7.0</v>
      </c>
      <c r="CH68" s="1109">
        <v>7.0</v>
      </c>
      <c r="CI68" s="1109">
        <v>7.0</v>
      </c>
      <c r="CJ68" s="1109">
        <v>7.0</v>
      </c>
      <c r="CK68" s="1109">
        <v>11.0</v>
      </c>
      <c r="CL68" s="1109">
        <v>11.0</v>
      </c>
      <c r="CM68" s="1109">
        <v>14.0</v>
      </c>
      <c r="CN68" s="1109">
        <v>14.0</v>
      </c>
      <c r="CO68" s="1111">
        <v>18.0</v>
      </c>
      <c r="CP68" s="1109">
        <v>2.0</v>
      </c>
      <c r="CQ68" s="1109">
        <v>2.0</v>
      </c>
      <c r="CR68" s="1108">
        <v>0.0</v>
      </c>
      <c r="CS68" s="1108">
        <v>0.0</v>
      </c>
      <c r="CT68" s="1108">
        <v>0.0</v>
      </c>
      <c r="CU68" s="1108">
        <v>0.0</v>
      </c>
      <c r="CV68" s="796"/>
      <c r="CW68" s="1108"/>
      <c r="CX68" s="1108"/>
      <c r="CY68" s="1108"/>
      <c r="CZ68" s="1108"/>
      <c r="DA68" s="1108"/>
      <c r="DB68" s="1108"/>
      <c r="DC68" s="1108"/>
      <c r="DD68" s="1108"/>
      <c r="DE68" s="1108"/>
      <c r="DF68" s="1108"/>
      <c r="DG68" s="1108"/>
      <c r="DH68" s="1108"/>
      <c r="DI68" s="1108"/>
      <c r="DJ68" s="1108"/>
      <c r="DK68" s="1108"/>
      <c r="DL68" s="1108"/>
      <c r="DM68" s="1108"/>
      <c r="DN68" s="1108"/>
      <c r="DO68" s="1108"/>
      <c r="DP68" s="1108"/>
      <c r="DQ68" s="1108"/>
      <c r="DR68" s="1108"/>
      <c r="DS68" s="1108"/>
      <c r="DT68" s="1108"/>
      <c r="DU68" s="1108"/>
      <c r="DV68" s="1108">
        <v>0.0</v>
      </c>
      <c r="DW68" s="1108">
        <v>0.0</v>
      </c>
      <c r="DX68" s="1109">
        <v>5.0</v>
      </c>
      <c r="DY68" s="1109">
        <v>5.0</v>
      </c>
      <c r="DZ68" s="1109">
        <v>5.0</v>
      </c>
      <c r="EA68" s="1109">
        <v>9.0</v>
      </c>
      <c r="EB68" s="1109">
        <v>9.0</v>
      </c>
      <c r="EC68" s="1109">
        <v>14.0</v>
      </c>
      <c r="ED68" s="1109">
        <v>14.0</v>
      </c>
      <c r="EE68" s="1109">
        <v>14.0</v>
      </c>
      <c r="EF68" s="1109">
        <v>14.0</v>
      </c>
      <c r="EG68" s="1109">
        <v>23.0</v>
      </c>
      <c r="EH68" s="1109">
        <v>23.0</v>
      </c>
      <c r="EI68" s="1109">
        <v>27.0</v>
      </c>
      <c r="EJ68" s="1109">
        <v>27.0</v>
      </c>
      <c r="EK68" s="1111">
        <v>30.0</v>
      </c>
      <c r="EL68" s="1109">
        <v>3.0</v>
      </c>
      <c r="EM68" s="1109">
        <v>3.0</v>
      </c>
      <c r="EN68" s="1108">
        <v>0.0</v>
      </c>
      <c r="EO68" s="1108">
        <v>0.0</v>
      </c>
      <c r="EP68" s="1108">
        <v>0.0</v>
      </c>
      <c r="EQ68" s="1108">
        <v>0.0</v>
      </c>
      <c r="ER68" s="796"/>
      <c r="ES68" s="1107"/>
      <c r="ET68" s="1107"/>
      <c r="EU68" s="1107"/>
      <c r="EV68" s="1107"/>
      <c r="EW68" s="1107"/>
      <c r="EX68" s="1107"/>
      <c r="EY68" s="1107"/>
      <c r="EZ68" s="1107"/>
      <c r="FA68" s="1107"/>
      <c r="FB68" s="1107"/>
      <c r="FC68" s="1107"/>
      <c r="FD68" s="1107"/>
      <c r="FE68" s="1107"/>
      <c r="FF68" s="1107"/>
      <c r="FG68" s="1107"/>
      <c r="FH68" s="1107"/>
      <c r="FI68" s="1107"/>
      <c r="FJ68" s="1107"/>
      <c r="FK68" s="1107"/>
      <c r="FL68" s="1107"/>
      <c r="FM68" s="1107">
        <v>0.0</v>
      </c>
      <c r="FN68" s="1108">
        <v>0.0</v>
      </c>
      <c r="FO68" s="1109">
        <v>2.0</v>
      </c>
      <c r="FP68" s="1109">
        <v>2.0</v>
      </c>
      <c r="FQ68" s="1109">
        <v>4.0</v>
      </c>
      <c r="FR68" s="1109">
        <v>4.0</v>
      </c>
      <c r="FS68" s="1109">
        <v>6.0</v>
      </c>
      <c r="FT68" s="1109">
        <v>6.0</v>
      </c>
      <c r="FU68" s="1109">
        <v>6.0</v>
      </c>
      <c r="FV68" s="1109">
        <v>6.0</v>
      </c>
      <c r="FW68" s="1109">
        <v>6.0</v>
      </c>
      <c r="FX68" s="1109">
        <v>10.0</v>
      </c>
      <c r="FY68" s="1109">
        <v>12.0</v>
      </c>
      <c r="FZ68" s="1109">
        <v>12.0</v>
      </c>
      <c r="GA68" s="1109">
        <v>14.0</v>
      </c>
      <c r="GB68" s="1109">
        <v>14.0</v>
      </c>
      <c r="GC68" s="1109">
        <v>16.0</v>
      </c>
      <c r="GD68" s="1109">
        <v>16.0</v>
      </c>
      <c r="GE68" s="1109">
        <v>20.0</v>
      </c>
      <c r="GF68" s="1109">
        <v>30.0</v>
      </c>
      <c r="GG68" s="1111">
        <v>30.0</v>
      </c>
      <c r="GH68" s="1109">
        <v>3.0</v>
      </c>
      <c r="GI68" s="1109">
        <v>3.0</v>
      </c>
      <c r="GJ68" s="1108">
        <v>0.0</v>
      </c>
      <c r="GK68" s="1108">
        <v>0.0</v>
      </c>
      <c r="GL68" s="1108">
        <v>0.0</v>
      </c>
      <c r="GM68" s="1108">
        <v>0.0</v>
      </c>
      <c r="GN68" s="796"/>
      <c r="GO68" s="1107">
        <v>0.0</v>
      </c>
      <c r="GP68" s="1108">
        <v>0.0</v>
      </c>
      <c r="GQ68" s="1108">
        <v>0.0</v>
      </c>
      <c r="GR68" s="1108">
        <v>0.0</v>
      </c>
      <c r="GS68" s="1108">
        <v>0.0</v>
      </c>
      <c r="GT68" s="1108">
        <v>0.0</v>
      </c>
      <c r="GU68" s="1108">
        <v>0.0</v>
      </c>
      <c r="GV68" s="1108">
        <v>0.0</v>
      </c>
      <c r="GW68" s="1108">
        <v>0.0</v>
      </c>
      <c r="GX68" s="1108">
        <v>0.0</v>
      </c>
      <c r="GY68" s="1108">
        <v>0.0</v>
      </c>
      <c r="GZ68" s="1108">
        <v>0.0</v>
      </c>
      <c r="HA68" s="1108"/>
      <c r="HB68" s="1108"/>
      <c r="HC68" s="1108"/>
      <c r="HD68" s="1108"/>
      <c r="HE68" s="1108"/>
      <c r="HF68" s="1108"/>
      <c r="HG68" s="1108"/>
      <c r="HH68" s="1109">
        <v>4.0</v>
      </c>
      <c r="HI68" s="1109">
        <v>4.0</v>
      </c>
      <c r="HJ68" s="1109">
        <v>4.0</v>
      </c>
      <c r="HK68" s="1109">
        <v>6.0</v>
      </c>
      <c r="HL68" s="1109">
        <v>6.0</v>
      </c>
      <c r="HM68" s="1109">
        <v>6.0</v>
      </c>
      <c r="HN68" s="1109">
        <v>6.0</v>
      </c>
      <c r="HO68" s="1109">
        <v>6.0</v>
      </c>
      <c r="HP68" s="1109">
        <v>10.0</v>
      </c>
      <c r="HQ68" s="1109">
        <v>10.0</v>
      </c>
      <c r="HR68" s="1109">
        <v>10.0</v>
      </c>
      <c r="HS68" s="1109">
        <v>10.0</v>
      </c>
      <c r="HT68" s="1109">
        <v>10.0</v>
      </c>
      <c r="HU68" s="1109">
        <v>12.0</v>
      </c>
      <c r="HV68" s="1109">
        <v>12.0</v>
      </c>
      <c r="HW68" s="1109">
        <v>14.0</v>
      </c>
      <c r="HX68" s="1109">
        <v>14.0</v>
      </c>
      <c r="HY68" s="1109">
        <v>18.0</v>
      </c>
      <c r="HZ68" s="1109">
        <v>20.0</v>
      </c>
      <c r="IA68" s="1109">
        <v>30.0</v>
      </c>
      <c r="IB68" s="1109">
        <v>30.0</v>
      </c>
      <c r="IC68" s="1111">
        <v>30.0</v>
      </c>
      <c r="ID68" s="1109">
        <v>3.0</v>
      </c>
      <c r="IE68" s="1109">
        <v>3.0</v>
      </c>
      <c r="IF68" s="1108">
        <v>0.0</v>
      </c>
      <c r="IG68" s="1108">
        <v>0.0</v>
      </c>
      <c r="IH68" s="1108">
        <v>0.0</v>
      </c>
      <c r="II68" s="1108">
        <v>0.0</v>
      </c>
      <c r="IJ68" s="796"/>
      <c r="IK68" s="1108"/>
      <c r="IL68" s="1108"/>
      <c r="IM68" s="1108"/>
      <c r="IN68" s="1108"/>
      <c r="IO68" s="1108">
        <v>0.0</v>
      </c>
      <c r="IP68" s="1108">
        <v>0.0</v>
      </c>
      <c r="IQ68" s="1108">
        <v>0.0</v>
      </c>
      <c r="IR68" s="1108">
        <v>0.0</v>
      </c>
      <c r="IS68" s="1108">
        <v>0.0</v>
      </c>
      <c r="IT68" s="1108">
        <v>0.0</v>
      </c>
      <c r="IU68" s="1108">
        <v>0.0</v>
      </c>
      <c r="IV68" s="1108">
        <v>0.0</v>
      </c>
      <c r="IW68" s="1108"/>
      <c r="IX68" s="1108"/>
      <c r="IY68" s="1108"/>
      <c r="IZ68" s="1108"/>
      <c r="JA68" s="1109">
        <v>4.0</v>
      </c>
      <c r="JB68" s="1109">
        <v>4.0</v>
      </c>
      <c r="JC68" s="1109">
        <v>4.0</v>
      </c>
      <c r="JD68" s="1109">
        <v>4.0</v>
      </c>
      <c r="JE68" s="1109">
        <v>4.0</v>
      </c>
      <c r="JF68" s="1109">
        <v>4.0</v>
      </c>
      <c r="JG68" s="1109">
        <v>6.0</v>
      </c>
      <c r="JH68" s="1109">
        <v>6.0</v>
      </c>
      <c r="JI68" s="1109">
        <v>6.0</v>
      </c>
      <c r="JJ68" s="1109">
        <v>6.0</v>
      </c>
      <c r="JK68" s="1109">
        <v>6.0</v>
      </c>
      <c r="JL68" s="1109">
        <v>10.0</v>
      </c>
      <c r="JM68" s="1109">
        <v>10.0</v>
      </c>
      <c r="JN68" s="1109">
        <v>10.0</v>
      </c>
      <c r="JO68" s="1109">
        <v>10.0</v>
      </c>
      <c r="JP68" s="1109">
        <v>10.0</v>
      </c>
      <c r="JQ68" s="1109">
        <v>12.0</v>
      </c>
      <c r="JR68" s="1109">
        <v>12.0</v>
      </c>
      <c r="JS68" s="1109">
        <v>14.0</v>
      </c>
      <c r="JT68" s="1109">
        <v>14.0</v>
      </c>
      <c r="JU68" s="1109">
        <v>18.0</v>
      </c>
      <c r="JV68" s="1109">
        <v>20.0</v>
      </c>
      <c r="JW68" s="1109">
        <v>30.0</v>
      </c>
      <c r="JX68" s="1109">
        <v>30.0</v>
      </c>
      <c r="JY68" s="1111">
        <v>30.0</v>
      </c>
      <c r="JZ68" s="1109">
        <v>3.0</v>
      </c>
      <c r="KA68" s="1109">
        <v>3.0</v>
      </c>
      <c r="KB68" s="1108">
        <v>0.0</v>
      </c>
      <c r="KC68" s="1108">
        <v>0.0</v>
      </c>
      <c r="KD68" s="1108">
        <v>0.0</v>
      </c>
      <c r="KE68" s="1108">
        <v>0.0</v>
      </c>
    </row>
    <row r="69">
      <c r="A69" s="595" t="s">
        <v>543</v>
      </c>
      <c r="B69" s="1106"/>
      <c r="C69" s="1106" t="str">
        <f t="shared" ref="C69:C73" si="9">IFs(A$2=D$1,SUM(AF69:AY69),A$2=AZ$1,SUM(CA69:CU69),A$2=CV$1,sum(DV69:EQ69),A$2=ER$1,sum(FM69:GM69),A$2=GN$1,sum($GO$69:$II$69),A$2=IJ$1,sum($IK$69:$KE$69))</f>
        <v>#N/A</v>
      </c>
      <c r="D69" s="1107"/>
      <c r="E69" s="1107"/>
      <c r="F69" s="1107"/>
      <c r="G69" s="1107"/>
      <c r="H69" s="1107"/>
      <c r="I69" s="1107"/>
      <c r="J69" s="1107"/>
      <c r="K69" s="1107"/>
      <c r="L69" s="1108"/>
      <c r="M69" s="1108"/>
      <c r="N69" s="1108"/>
      <c r="O69" s="1108"/>
      <c r="P69" s="1108"/>
      <c r="Q69" s="1108"/>
      <c r="R69" s="1108"/>
      <c r="S69" s="1108"/>
      <c r="T69" s="1108"/>
      <c r="U69" s="1108"/>
      <c r="V69" s="1108"/>
      <c r="W69" s="1108"/>
      <c r="X69" s="1108"/>
      <c r="Y69" s="1108"/>
      <c r="Z69" s="1108"/>
      <c r="AA69" s="1108"/>
      <c r="AB69" s="1108"/>
      <c r="AC69" s="1108"/>
      <c r="AD69" s="1108"/>
      <c r="AE69" s="1108"/>
      <c r="AF69" s="1128">
        <v>0.0</v>
      </c>
      <c r="AG69" s="1128">
        <v>0.0</v>
      </c>
      <c r="AH69" s="1128">
        <v>0.0</v>
      </c>
      <c r="AI69" s="601">
        <v>2.0</v>
      </c>
      <c r="AJ69" s="601">
        <v>2.0</v>
      </c>
      <c r="AK69" s="601">
        <v>3.0</v>
      </c>
      <c r="AL69" s="601">
        <v>3.0</v>
      </c>
      <c r="AM69" s="601">
        <v>5.0</v>
      </c>
      <c r="AN69" s="601">
        <v>5.0</v>
      </c>
      <c r="AO69" s="601">
        <v>8.0</v>
      </c>
      <c r="AP69" s="601">
        <v>8.0</v>
      </c>
      <c r="AQ69" s="601">
        <v>10.0</v>
      </c>
      <c r="AR69" s="601">
        <v>10.0</v>
      </c>
      <c r="AS69" s="1129">
        <v>20.0</v>
      </c>
      <c r="AT69" s="601">
        <v>1.0</v>
      </c>
      <c r="AU69" s="601">
        <v>1.0</v>
      </c>
      <c r="AV69" s="1128">
        <v>0.0</v>
      </c>
      <c r="AW69" s="1128">
        <v>0.0</v>
      </c>
      <c r="AX69" s="1128">
        <v>0.0</v>
      </c>
      <c r="AY69" s="1128">
        <v>0.0</v>
      </c>
      <c r="AZ69" s="796"/>
      <c r="BA69" s="1108"/>
      <c r="BB69" s="1108"/>
      <c r="BC69" s="1108"/>
      <c r="BD69" s="1108"/>
      <c r="BE69" s="1108"/>
      <c r="BF69" s="1108"/>
      <c r="BG69" s="1108"/>
      <c r="BH69" s="1108"/>
      <c r="BI69" s="1108"/>
      <c r="BJ69" s="1108"/>
      <c r="BK69" s="1108"/>
      <c r="BL69" s="1108"/>
      <c r="BM69" s="1108"/>
      <c r="BN69" s="1108"/>
      <c r="BO69" s="1108"/>
      <c r="BP69" s="1108"/>
      <c r="BQ69" s="1108"/>
      <c r="BR69" s="1108"/>
      <c r="BS69" s="1108"/>
      <c r="BT69" s="1108"/>
      <c r="BU69" s="1108"/>
      <c r="BV69" s="1108"/>
      <c r="BW69" s="1108"/>
      <c r="BX69" s="1108"/>
      <c r="BY69" s="1108"/>
      <c r="BZ69" s="1108"/>
      <c r="CA69" s="1108">
        <v>0.0</v>
      </c>
      <c r="CB69" s="1108">
        <v>0.0</v>
      </c>
      <c r="CC69" s="1108">
        <v>0.0</v>
      </c>
      <c r="CD69" s="1108">
        <v>0.0</v>
      </c>
      <c r="CE69" s="1109">
        <v>3.0</v>
      </c>
      <c r="CF69" s="1109">
        <v>3.0</v>
      </c>
      <c r="CG69" s="1109">
        <v>5.0</v>
      </c>
      <c r="CH69" s="1109">
        <v>5.0</v>
      </c>
      <c r="CI69" s="1109">
        <v>8.0</v>
      </c>
      <c r="CJ69" s="1109">
        <v>8.0</v>
      </c>
      <c r="CK69" s="1109">
        <v>13.0</v>
      </c>
      <c r="CL69" s="1109">
        <v>13.0</v>
      </c>
      <c r="CM69" s="1109">
        <v>15.0</v>
      </c>
      <c r="CN69" s="1109">
        <v>15.0</v>
      </c>
      <c r="CO69" s="1111">
        <v>40.0</v>
      </c>
      <c r="CP69" s="1109">
        <v>2.0</v>
      </c>
      <c r="CQ69" s="1109">
        <v>2.0</v>
      </c>
      <c r="CR69" s="1108">
        <v>0.0</v>
      </c>
      <c r="CS69" s="1108">
        <v>0.0</v>
      </c>
      <c r="CT69" s="1108">
        <v>0.0</v>
      </c>
      <c r="CU69" s="1108">
        <v>0.0</v>
      </c>
      <c r="CV69" s="796"/>
      <c r="CW69" s="1108"/>
      <c r="CX69" s="1108"/>
      <c r="CY69" s="1108"/>
      <c r="CZ69" s="1108"/>
      <c r="DA69" s="1108"/>
      <c r="DB69" s="1108"/>
      <c r="DC69" s="1108"/>
      <c r="DD69" s="1108"/>
      <c r="DE69" s="1108"/>
      <c r="DF69" s="1108"/>
      <c r="DG69" s="1108"/>
      <c r="DH69" s="1108"/>
      <c r="DI69" s="1108"/>
      <c r="DJ69" s="1108"/>
      <c r="DK69" s="1108"/>
      <c r="DL69" s="1108"/>
      <c r="DM69" s="1108"/>
      <c r="DN69" s="1108"/>
      <c r="DO69" s="1108"/>
      <c r="DP69" s="1108"/>
      <c r="DQ69" s="1108"/>
      <c r="DR69" s="1108"/>
      <c r="DS69" s="1108"/>
      <c r="DT69" s="1108"/>
      <c r="DU69" s="1108"/>
      <c r="DV69" s="1108">
        <v>0.0</v>
      </c>
      <c r="DW69" s="1108">
        <v>0.0</v>
      </c>
      <c r="DX69" s="1109">
        <v>5.0</v>
      </c>
      <c r="DY69" s="1109">
        <v>5.0</v>
      </c>
      <c r="DZ69" s="1109">
        <v>5.0</v>
      </c>
      <c r="EA69" s="1109">
        <v>9.0</v>
      </c>
      <c r="EB69" s="1109">
        <v>9.0</v>
      </c>
      <c r="EC69" s="1109">
        <v>14.0</v>
      </c>
      <c r="ED69" s="1109">
        <v>14.0</v>
      </c>
      <c r="EE69" s="1109">
        <v>14.0</v>
      </c>
      <c r="EF69" s="1109">
        <v>14.0</v>
      </c>
      <c r="EG69" s="1109">
        <v>23.0</v>
      </c>
      <c r="EH69" s="1109">
        <v>23.0</v>
      </c>
      <c r="EI69" s="1109">
        <v>27.0</v>
      </c>
      <c r="EJ69" s="1109">
        <v>27.0</v>
      </c>
      <c r="EK69" s="1111">
        <v>40.0</v>
      </c>
      <c r="EL69" s="1109">
        <v>3.0</v>
      </c>
      <c r="EM69" s="1109">
        <v>3.0</v>
      </c>
      <c r="EN69" s="1108">
        <v>0.0</v>
      </c>
      <c r="EO69" s="1108">
        <v>0.0</v>
      </c>
      <c r="EP69" s="1108">
        <v>0.0</v>
      </c>
      <c r="EQ69" s="1108">
        <v>0.0</v>
      </c>
      <c r="ER69" s="796"/>
      <c r="ES69" s="1107"/>
      <c r="ET69" s="1107"/>
      <c r="EU69" s="1107"/>
      <c r="EV69" s="1107"/>
      <c r="EW69" s="1107"/>
      <c r="EX69" s="1107"/>
      <c r="EY69" s="1107"/>
      <c r="EZ69" s="1107"/>
      <c r="FA69" s="1107"/>
      <c r="FB69" s="1107"/>
      <c r="FC69" s="1107"/>
      <c r="FD69" s="1107"/>
      <c r="FE69" s="1107"/>
      <c r="FF69" s="1107"/>
      <c r="FG69" s="1107"/>
      <c r="FH69" s="1107"/>
      <c r="FI69" s="1107"/>
      <c r="FJ69" s="1107"/>
      <c r="FK69" s="1107"/>
      <c r="FL69" s="1107"/>
      <c r="FM69" s="1107">
        <v>0.0</v>
      </c>
      <c r="FN69" s="1108">
        <v>0.0</v>
      </c>
      <c r="FO69" s="1109">
        <v>2.0</v>
      </c>
      <c r="FP69" s="1109">
        <v>2.0</v>
      </c>
      <c r="FQ69" s="1109">
        <v>4.0</v>
      </c>
      <c r="FR69" s="1109">
        <v>4.0</v>
      </c>
      <c r="FS69" s="1109">
        <v>6.0</v>
      </c>
      <c r="FT69" s="1109">
        <v>6.0</v>
      </c>
      <c r="FU69" s="1109">
        <v>6.0</v>
      </c>
      <c r="FV69" s="1109">
        <v>6.0</v>
      </c>
      <c r="FW69" s="1109">
        <v>6.0</v>
      </c>
      <c r="FX69" s="1109">
        <v>10.0</v>
      </c>
      <c r="FY69" s="1109">
        <v>12.0</v>
      </c>
      <c r="FZ69" s="1109">
        <v>12.0</v>
      </c>
      <c r="GA69" s="1109">
        <v>14.0</v>
      </c>
      <c r="GB69" s="1109">
        <v>14.0</v>
      </c>
      <c r="GC69" s="1109">
        <v>18.0</v>
      </c>
      <c r="GD69" s="1109">
        <v>18.0</v>
      </c>
      <c r="GE69" s="1109">
        <v>35.0</v>
      </c>
      <c r="GF69" s="1109">
        <v>40.0</v>
      </c>
      <c r="GG69" s="1111">
        <v>50.0</v>
      </c>
      <c r="GH69" s="1109">
        <v>3.0</v>
      </c>
      <c r="GI69" s="1109">
        <v>3.0</v>
      </c>
      <c r="GJ69" s="1108">
        <v>0.0</v>
      </c>
      <c r="GK69" s="1108">
        <v>0.0</v>
      </c>
      <c r="GL69" s="1108">
        <v>0.0</v>
      </c>
      <c r="GM69" s="1108">
        <v>0.0</v>
      </c>
      <c r="GN69" s="796"/>
      <c r="GO69" s="1107">
        <v>0.0</v>
      </c>
      <c r="GP69" s="1108">
        <v>0.0</v>
      </c>
      <c r="GQ69" s="1108">
        <v>0.0</v>
      </c>
      <c r="GR69" s="1108">
        <v>0.0</v>
      </c>
      <c r="GS69" s="1108"/>
      <c r="GT69" s="1108"/>
      <c r="GU69" s="1108"/>
      <c r="GV69" s="1108"/>
      <c r="GW69" s="1108"/>
      <c r="GX69" s="1108"/>
      <c r="GY69" s="1108"/>
      <c r="GZ69" s="1108"/>
      <c r="HA69" s="1108"/>
      <c r="HB69" s="1108"/>
      <c r="HC69" s="1109"/>
      <c r="HD69" s="1108"/>
      <c r="HE69" s="1108"/>
      <c r="HF69" s="1108"/>
      <c r="HG69" s="1109">
        <v>8.0</v>
      </c>
      <c r="HH69" s="1109">
        <v>8.0</v>
      </c>
      <c r="HI69" s="1109">
        <v>8.0</v>
      </c>
      <c r="HJ69" s="1109">
        <v>8.0</v>
      </c>
      <c r="HK69" s="1109">
        <v>8.0</v>
      </c>
      <c r="HL69" s="1109">
        <v>8.0</v>
      </c>
      <c r="HM69" s="1109">
        <v>8.0</v>
      </c>
      <c r="HN69" s="1109">
        <v>8.0</v>
      </c>
      <c r="HO69" s="1109">
        <v>8.0</v>
      </c>
      <c r="HP69" s="1109">
        <v>10.0</v>
      </c>
      <c r="HQ69" s="1109">
        <v>10.0</v>
      </c>
      <c r="HR69" s="1109">
        <v>10.0</v>
      </c>
      <c r="HS69" s="1109">
        <v>10.0</v>
      </c>
      <c r="HT69" s="1109">
        <v>10.0</v>
      </c>
      <c r="HU69" s="1109">
        <v>12.0</v>
      </c>
      <c r="HV69" s="1109">
        <v>12.0</v>
      </c>
      <c r="HW69" s="1109">
        <v>14.0</v>
      </c>
      <c r="HX69" s="1109">
        <v>20.0</v>
      </c>
      <c r="HY69" s="1109">
        <v>25.0</v>
      </c>
      <c r="HZ69" s="1109">
        <v>25.0</v>
      </c>
      <c r="IA69" s="1109">
        <v>35.0</v>
      </c>
      <c r="IB69" s="1109">
        <v>40.0</v>
      </c>
      <c r="IC69" s="1111">
        <v>50.0</v>
      </c>
      <c r="ID69" s="1109">
        <v>5.0</v>
      </c>
      <c r="IE69" s="1109">
        <v>4.0</v>
      </c>
      <c r="IF69" s="1108"/>
      <c r="IG69" s="1108"/>
      <c r="IH69" s="1108"/>
      <c r="II69" s="1108">
        <v>0.0</v>
      </c>
      <c r="IJ69" s="796"/>
      <c r="IK69" s="1108"/>
      <c r="IL69" s="1108"/>
      <c r="IM69" s="1108"/>
      <c r="IN69" s="1108"/>
      <c r="IO69" s="1108"/>
      <c r="IP69" s="1108"/>
      <c r="IQ69" s="1108"/>
      <c r="IR69" s="1108"/>
      <c r="IS69" s="1108"/>
      <c r="IT69" s="1108"/>
      <c r="IU69" s="1108"/>
      <c r="IV69" s="1108"/>
      <c r="IW69" s="1108"/>
      <c r="IX69" s="1108"/>
      <c r="IY69" s="1109"/>
      <c r="IZ69" s="1109">
        <v>8.0</v>
      </c>
      <c r="JA69" s="1109">
        <v>8.0</v>
      </c>
      <c r="JB69" s="1109">
        <v>8.0</v>
      </c>
      <c r="JC69" s="1109">
        <v>8.0</v>
      </c>
      <c r="JD69" s="1109">
        <v>8.0</v>
      </c>
      <c r="JE69" s="1109">
        <v>8.0</v>
      </c>
      <c r="JF69" s="1109">
        <v>8.0</v>
      </c>
      <c r="JG69" s="1109">
        <v>8.0</v>
      </c>
      <c r="JH69" s="1109">
        <v>8.0</v>
      </c>
      <c r="JI69" s="1109">
        <v>8.0</v>
      </c>
      <c r="JJ69" s="1109">
        <v>8.0</v>
      </c>
      <c r="JK69" s="1109">
        <v>8.0</v>
      </c>
      <c r="JL69" s="1109">
        <v>10.0</v>
      </c>
      <c r="JM69" s="1109">
        <v>10.0</v>
      </c>
      <c r="JN69" s="1109">
        <v>10.0</v>
      </c>
      <c r="JO69" s="1109">
        <v>10.0</v>
      </c>
      <c r="JP69" s="1109">
        <v>10.0</v>
      </c>
      <c r="JQ69" s="1109">
        <v>12.0</v>
      </c>
      <c r="JR69" s="1109">
        <v>12.0</v>
      </c>
      <c r="JS69" s="1109">
        <v>14.0</v>
      </c>
      <c r="JT69" s="1109">
        <v>20.0</v>
      </c>
      <c r="JU69" s="1109">
        <v>25.0</v>
      </c>
      <c r="JV69" s="1109">
        <v>25.0</v>
      </c>
      <c r="JW69" s="1109">
        <v>35.0</v>
      </c>
      <c r="JX69" s="1109">
        <v>40.0</v>
      </c>
      <c r="JY69" s="1111">
        <v>50.0</v>
      </c>
      <c r="JZ69" s="1109">
        <v>6.0</v>
      </c>
      <c r="KA69" s="1109">
        <v>4.0</v>
      </c>
      <c r="KB69" s="1109">
        <v>2.0</v>
      </c>
      <c r="KC69" s="1108"/>
      <c r="KD69" s="1108"/>
      <c r="KE69" s="1108">
        <v>0.0</v>
      </c>
    </row>
    <row r="70">
      <c r="A70" s="719" t="s">
        <v>544</v>
      </c>
      <c r="B70" s="1130"/>
      <c r="C70" s="1106" t="str">
        <f t="shared" si="9"/>
        <v>#N/A</v>
      </c>
      <c r="D70" s="1131"/>
      <c r="E70" s="1131"/>
      <c r="F70" s="1131"/>
      <c r="G70" s="1131"/>
      <c r="H70" s="1131"/>
      <c r="I70" s="1131"/>
      <c r="J70" s="1131"/>
      <c r="K70" s="1131"/>
      <c r="L70" s="1131"/>
      <c r="M70" s="1131"/>
      <c r="N70" s="1131"/>
      <c r="O70" s="1131"/>
      <c r="P70" s="1131"/>
      <c r="Q70" s="1131"/>
      <c r="R70" s="1131"/>
      <c r="S70" s="1131"/>
      <c r="T70" s="1131"/>
      <c r="U70" s="1131"/>
      <c r="V70" s="1131"/>
      <c r="W70" s="1131"/>
      <c r="X70" s="1131"/>
      <c r="Y70" s="1131"/>
      <c r="Z70" s="1131"/>
      <c r="AA70" s="1131"/>
      <c r="AB70" s="1131"/>
      <c r="AC70" s="1131"/>
      <c r="AD70" s="1131"/>
      <c r="AE70" s="1131"/>
      <c r="AF70" s="1128">
        <v>0.0</v>
      </c>
      <c r="AG70" s="1128">
        <v>0.0</v>
      </c>
      <c r="AH70" s="1128">
        <v>0.0</v>
      </c>
      <c r="AI70" s="1128">
        <v>0.0</v>
      </c>
      <c r="AJ70" s="1128">
        <v>0.0</v>
      </c>
      <c r="AK70" s="601">
        <v>6.0</v>
      </c>
      <c r="AL70" s="601">
        <v>6.0</v>
      </c>
      <c r="AM70" s="601">
        <v>6.0</v>
      </c>
      <c r="AN70" s="601">
        <v>6.0</v>
      </c>
      <c r="AO70" s="601">
        <v>8.0</v>
      </c>
      <c r="AP70" s="601">
        <v>8.0</v>
      </c>
      <c r="AQ70" s="601">
        <v>8.0</v>
      </c>
      <c r="AR70" s="601">
        <v>8.0</v>
      </c>
      <c r="AS70" s="1129">
        <v>8.0</v>
      </c>
      <c r="AT70" s="1128">
        <v>0.0</v>
      </c>
      <c r="AU70" s="1128">
        <v>0.0</v>
      </c>
      <c r="AV70" s="1128">
        <v>0.0</v>
      </c>
      <c r="AW70" s="1128">
        <v>0.0</v>
      </c>
      <c r="AX70" s="1128">
        <v>0.0</v>
      </c>
      <c r="AY70" s="1128">
        <v>0.0</v>
      </c>
      <c r="AZ70" s="796"/>
      <c r="BA70" s="1108"/>
      <c r="BB70" s="1108"/>
      <c r="BC70" s="1108"/>
      <c r="BD70" s="1108"/>
      <c r="BE70" s="1108"/>
      <c r="BF70" s="1108"/>
      <c r="BG70" s="1108"/>
      <c r="BH70" s="1108"/>
      <c r="BI70" s="1108"/>
      <c r="BJ70" s="1108"/>
      <c r="BK70" s="1108"/>
      <c r="BL70" s="1108"/>
      <c r="BM70" s="1108"/>
      <c r="BN70" s="1108"/>
      <c r="BO70" s="1108"/>
      <c r="BP70" s="1108"/>
      <c r="BQ70" s="1108"/>
      <c r="BR70" s="1108"/>
      <c r="BS70" s="1108"/>
      <c r="BT70" s="1108"/>
      <c r="BU70" s="1108"/>
      <c r="BV70" s="1108"/>
      <c r="BW70" s="1108"/>
      <c r="BX70" s="1108"/>
      <c r="BY70" s="1108"/>
      <c r="BZ70" s="1108"/>
      <c r="CA70" s="1108">
        <v>0.0</v>
      </c>
      <c r="CB70" s="1108">
        <v>0.0</v>
      </c>
      <c r="CC70" s="1108">
        <v>0.0</v>
      </c>
      <c r="CD70" s="1108">
        <v>0.0</v>
      </c>
      <c r="CE70" s="1108">
        <v>0.0</v>
      </c>
      <c r="CF70" s="1108">
        <v>0.0</v>
      </c>
      <c r="CG70" s="1109">
        <v>7.0</v>
      </c>
      <c r="CH70" s="1109">
        <v>7.0</v>
      </c>
      <c r="CI70" s="1109">
        <v>7.0</v>
      </c>
      <c r="CJ70" s="1109">
        <v>8.0</v>
      </c>
      <c r="CK70" s="1109">
        <v>8.0</v>
      </c>
      <c r="CL70" s="1109">
        <v>9.0</v>
      </c>
      <c r="CM70" s="1109">
        <v>9.0</v>
      </c>
      <c r="CN70" s="1109">
        <v>9.0</v>
      </c>
      <c r="CO70" s="1111">
        <v>10.0</v>
      </c>
      <c r="CP70" s="1109">
        <v>2.0</v>
      </c>
      <c r="CQ70" s="1109">
        <v>2.0</v>
      </c>
      <c r="CR70" s="1108">
        <v>0.0</v>
      </c>
      <c r="CS70" s="1108">
        <v>0.0</v>
      </c>
      <c r="CT70" s="1108">
        <v>0.0</v>
      </c>
      <c r="CU70" s="1108">
        <v>0.0</v>
      </c>
      <c r="CV70" s="796"/>
      <c r="CW70" s="1108"/>
      <c r="CX70" s="1108"/>
      <c r="CY70" s="1108"/>
      <c r="CZ70" s="1108"/>
      <c r="DA70" s="1108"/>
      <c r="DB70" s="1108"/>
      <c r="DC70" s="1108"/>
      <c r="DD70" s="1108"/>
      <c r="DE70" s="1108"/>
      <c r="DF70" s="1108"/>
      <c r="DG70" s="1108"/>
      <c r="DH70" s="1108"/>
      <c r="DI70" s="1108"/>
      <c r="DJ70" s="1108"/>
      <c r="DK70" s="1108"/>
      <c r="DL70" s="1108"/>
      <c r="DM70" s="1108"/>
      <c r="DN70" s="1108"/>
      <c r="DO70" s="1108"/>
      <c r="DP70" s="1108"/>
      <c r="DQ70" s="1108"/>
      <c r="DR70" s="1108"/>
      <c r="DS70" s="1108"/>
      <c r="DT70" s="1108"/>
      <c r="DU70" s="1108"/>
      <c r="DV70" s="1108">
        <v>0.0</v>
      </c>
      <c r="DW70" s="1108">
        <v>0.0</v>
      </c>
      <c r="DX70" s="1108">
        <v>0.0</v>
      </c>
      <c r="DY70" s="1108">
        <v>0.0</v>
      </c>
      <c r="DZ70" s="1108">
        <v>0.0</v>
      </c>
      <c r="EA70" s="1108">
        <v>0.0</v>
      </c>
      <c r="EB70" s="1109">
        <v>10.0</v>
      </c>
      <c r="EC70" s="1109">
        <v>10.0</v>
      </c>
      <c r="ED70" s="1109">
        <v>10.0</v>
      </c>
      <c r="EE70" s="1109">
        <v>10.0</v>
      </c>
      <c r="EF70" s="1109">
        <v>10.0</v>
      </c>
      <c r="EG70" s="1109">
        <v>10.0</v>
      </c>
      <c r="EH70" s="1109">
        <v>10.0</v>
      </c>
      <c r="EI70" s="1109">
        <v>10.0</v>
      </c>
      <c r="EJ70" s="1109">
        <v>10.0</v>
      </c>
      <c r="EK70" s="1111">
        <v>12.0</v>
      </c>
      <c r="EL70" s="1109">
        <v>2.0</v>
      </c>
      <c r="EM70" s="1109">
        <v>2.0</v>
      </c>
      <c r="EN70" s="1108">
        <v>0.0</v>
      </c>
      <c r="EO70" s="1108">
        <v>0.0</v>
      </c>
      <c r="EP70" s="1108">
        <v>0.0</v>
      </c>
      <c r="EQ70" s="1108">
        <v>0.0</v>
      </c>
      <c r="ER70" s="796"/>
      <c r="ES70" s="1107"/>
      <c r="ET70" s="1107"/>
      <c r="EU70" s="1107"/>
      <c r="EV70" s="1107"/>
      <c r="EW70" s="1107"/>
      <c r="EX70" s="1107"/>
      <c r="EY70" s="1107"/>
      <c r="EZ70" s="1107"/>
      <c r="FA70" s="1107"/>
      <c r="FB70" s="1107"/>
      <c r="FC70" s="1107"/>
      <c r="FD70" s="1107"/>
      <c r="FE70" s="1107"/>
      <c r="FF70" s="1107"/>
      <c r="FG70" s="1107"/>
      <c r="FH70" s="1107"/>
      <c r="FI70" s="1107"/>
      <c r="FJ70" s="1107"/>
      <c r="FK70" s="1107"/>
      <c r="FL70" s="1107"/>
      <c r="FM70" s="1107">
        <v>0.0</v>
      </c>
      <c r="FN70" s="1109">
        <v>3.0</v>
      </c>
      <c r="FO70" s="1109">
        <v>3.0</v>
      </c>
      <c r="FP70" s="1109">
        <v>4.0</v>
      </c>
      <c r="FQ70" s="1109">
        <v>4.0</v>
      </c>
      <c r="FR70" s="1109">
        <v>9.0</v>
      </c>
      <c r="FS70" s="1109">
        <v>13.0</v>
      </c>
      <c r="FT70" s="1109">
        <v>13.0</v>
      </c>
      <c r="FU70" s="1109">
        <v>13.0</v>
      </c>
      <c r="FV70" s="1109">
        <v>13.0</v>
      </c>
      <c r="FW70" s="1109">
        <v>13.0</v>
      </c>
      <c r="FX70" s="1109">
        <v>13.0</v>
      </c>
      <c r="FY70" s="1109">
        <v>13.0</v>
      </c>
      <c r="FZ70" s="1109">
        <v>13.0</v>
      </c>
      <c r="GA70" s="1109">
        <v>13.0</v>
      </c>
      <c r="GB70" s="1109">
        <v>13.0</v>
      </c>
      <c r="GC70" s="1109">
        <v>10.0</v>
      </c>
      <c r="GD70" s="1109">
        <v>10.0</v>
      </c>
      <c r="GE70" s="1109">
        <v>10.0</v>
      </c>
      <c r="GF70" s="1109">
        <v>10.0</v>
      </c>
      <c r="GG70" s="1111">
        <v>24.0</v>
      </c>
      <c r="GH70" s="1109">
        <v>5.0</v>
      </c>
      <c r="GI70" s="1109">
        <v>5.0</v>
      </c>
      <c r="GJ70" s="1109">
        <v>1.0</v>
      </c>
      <c r="GK70" s="1108">
        <v>0.0</v>
      </c>
      <c r="GL70" s="1108">
        <v>0.0</v>
      </c>
      <c r="GM70" s="1108">
        <v>0.0</v>
      </c>
      <c r="GN70" s="796"/>
      <c r="GO70" s="1107">
        <v>0.0</v>
      </c>
      <c r="GP70" s="1108">
        <v>0.0</v>
      </c>
      <c r="GQ70" s="1108">
        <v>0.0</v>
      </c>
      <c r="GR70" s="1108">
        <v>0.0</v>
      </c>
      <c r="GS70" s="1108">
        <v>0.0</v>
      </c>
      <c r="GT70" s="1108">
        <v>0.0</v>
      </c>
      <c r="GU70" s="1108">
        <v>0.0</v>
      </c>
      <c r="GV70" s="1108">
        <v>0.0</v>
      </c>
      <c r="GW70" s="1108">
        <v>0.0</v>
      </c>
      <c r="GX70" s="1108">
        <v>0.0</v>
      </c>
      <c r="GY70" s="1109"/>
      <c r="GZ70" s="1109"/>
      <c r="HA70" s="1109">
        <v>6.0</v>
      </c>
      <c r="HB70" s="1109">
        <v>6.0</v>
      </c>
      <c r="HC70" s="1109">
        <v>6.0</v>
      </c>
      <c r="HD70" s="1109">
        <v>6.0</v>
      </c>
      <c r="HE70" s="1109">
        <v>8.0</v>
      </c>
      <c r="HF70" s="1109">
        <v>8.0</v>
      </c>
      <c r="HG70" s="1109">
        <v>8.0</v>
      </c>
      <c r="HH70" s="1109">
        <v>8.0</v>
      </c>
      <c r="HI70" s="1109">
        <v>8.0</v>
      </c>
      <c r="HJ70" s="1109">
        <v>8.0</v>
      </c>
      <c r="HK70" s="1109">
        <v>10.0</v>
      </c>
      <c r="HL70" s="1109">
        <v>10.0</v>
      </c>
      <c r="HM70" s="1109">
        <v>10.0</v>
      </c>
      <c r="HN70" s="1109">
        <v>10.0</v>
      </c>
      <c r="HO70" s="1109">
        <v>14.0</v>
      </c>
      <c r="HP70" s="1109">
        <v>14.0</v>
      </c>
      <c r="HQ70" s="1109">
        <v>14.0</v>
      </c>
      <c r="HR70" s="1109">
        <v>14.0</v>
      </c>
      <c r="HS70" s="1109">
        <v>14.0</v>
      </c>
      <c r="HT70" s="1109">
        <v>14.0</v>
      </c>
      <c r="HU70" s="1109">
        <v>14.0</v>
      </c>
      <c r="HV70" s="1109">
        <v>16.0</v>
      </c>
      <c r="HW70" s="1109">
        <v>16.0</v>
      </c>
      <c r="HX70" s="1109">
        <v>16.0</v>
      </c>
      <c r="HY70" s="1109">
        <v>16.0</v>
      </c>
      <c r="HZ70" s="1109">
        <v>16.0</v>
      </c>
      <c r="IA70" s="1109">
        <v>16.0</v>
      </c>
      <c r="IB70" s="1109">
        <v>16.0</v>
      </c>
      <c r="IC70" s="1111">
        <v>30.0</v>
      </c>
      <c r="ID70" s="1109">
        <v>10.0</v>
      </c>
      <c r="IE70" s="1109">
        <v>6.0</v>
      </c>
      <c r="IF70" s="1109">
        <v>2.0</v>
      </c>
      <c r="IG70" s="1108">
        <v>0.0</v>
      </c>
      <c r="IH70" s="1108">
        <v>0.0</v>
      </c>
      <c r="II70" s="1108">
        <v>0.0</v>
      </c>
      <c r="IJ70" s="796"/>
      <c r="IK70" s="1108"/>
      <c r="IL70" s="1108"/>
      <c r="IM70" s="1108"/>
      <c r="IN70" s="1108"/>
      <c r="IO70" s="1108">
        <v>0.0</v>
      </c>
      <c r="IP70" s="1108">
        <v>0.0</v>
      </c>
      <c r="IQ70" s="1108">
        <v>0.0</v>
      </c>
      <c r="IR70" s="1108">
        <v>0.0</v>
      </c>
      <c r="IS70" s="1108">
        <v>0.0</v>
      </c>
      <c r="IT70" s="1108">
        <v>0.0</v>
      </c>
      <c r="IU70" s="1109">
        <v>6.0</v>
      </c>
      <c r="IV70" s="1109">
        <v>6.0</v>
      </c>
      <c r="IW70" s="1109">
        <v>6.0</v>
      </c>
      <c r="IX70" s="1109">
        <v>6.0</v>
      </c>
      <c r="IY70" s="1109">
        <v>6.0</v>
      </c>
      <c r="IZ70" s="1109">
        <v>6.0</v>
      </c>
      <c r="JA70" s="1109">
        <v>8.0</v>
      </c>
      <c r="JB70" s="1109">
        <v>8.0</v>
      </c>
      <c r="JC70" s="1109">
        <v>8.0</v>
      </c>
      <c r="JD70" s="1109">
        <v>8.0</v>
      </c>
      <c r="JE70" s="1109">
        <v>8.0</v>
      </c>
      <c r="JF70" s="1109">
        <v>8.0</v>
      </c>
      <c r="JG70" s="1109">
        <v>10.0</v>
      </c>
      <c r="JH70" s="1109">
        <v>10.0</v>
      </c>
      <c r="JI70" s="1109">
        <v>10.0</v>
      </c>
      <c r="JJ70" s="1109">
        <v>10.0</v>
      </c>
      <c r="JK70" s="1109">
        <v>14.0</v>
      </c>
      <c r="JL70" s="1109">
        <v>14.0</v>
      </c>
      <c r="JM70" s="1109">
        <v>14.0</v>
      </c>
      <c r="JN70" s="1109">
        <v>14.0</v>
      </c>
      <c r="JO70" s="1109">
        <v>14.0</v>
      </c>
      <c r="JP70" s="1109">
        <v>14.0</v>
      </c>
      <c r="JQ70" s="1109">
        <v>14.0</v>
      </c>
      <c r="JR70" s="1109">
        <v>16.0</v>
      </c>
      <c r="JS70" s="1109">
        <v>16.0</v>
      </c>
      <c r="JT70" s="1109">
        <v>16.0</v>
      </c>
      <c r="JU70" s="1109">
        <v>16.0</v>
      </c>
      <c r="JV70" s="1109">
        <v>16.0</v>
      </c>
      <c r="JW70" s="1109">
        <v>16.0</v>
      </c>
      <c r="JX70" s="1109">
        <v>16.0</v>
      </c>
      <c r="JY70" s="1111">
        <v>30.0</v>
      </c>
      <c r="JZ70" s="1109">
        <v>10.0</v>
      </c>
      <c r="KA70" s="1109">
        <v>6.0</v>
      </c>
      <c r="KB70" s="1109">
        <v>2.0</v>
      </c>
      <c r="KC70" s="1108">
        <v>0.0</v>
      </c>
      <c r="KD70" s="1108">
        <v>0.0</v>
      </c>
      <c r="KE70" s="1108">
        <v>0.0</v>
      </c>
    </row>
    <row r="71">
      <c r="A71" s="719" t="s">
        <v>545</v>
      </c>
      <c r="B71" s="1130"/>
      <c r="C71" s="1106" t="str">
        <f t="shared" si="9"/>
        <v>#N/A</v>
      </c>
      <c r="D71" s="1131"/>
      <c r="E71" s="1131"/>
      <c r="F71" s="1131"/>
      <c r="G71" s="1131"/>
      <c r="H71" s="1131"/>
      <c r="I71" s="1131"/>
      <c r="J71" s="1131"/>
      <c r="K71" s="1131"/>
      <c r="L71" s="1131"/>
      <c r="M71" s="1131"/>
      <c r="N71" s="1131"/>
      <c r="O71" s="1131"/>
      <c r="P71" s="1131"/>
      <c r="Q71" s="1131"/>
      <c r="R71" s="1131"/>
      <c r="S71" s="1131"/>
      <c r="T71" s="1131"/>
      <c r="U71" s="1131"/>
      <c r="V71" s="1131"/>
      <c r="W71" s="1131"/>
      <c r="X71" s="1131"/>
      <c r="Y71" s="1131"/>
      <c r="Z71" s="1131"/>
      <c r="AA71" s="1131"/>
      <c r="AB71" s="1131"/>
      <c r="AC71" s="1131"/>
      <c r="AD71" s="1131"/>
      <c r="AE71" s="1131"/>
      <c r="AF71" s="1128"/>
      <c r="AG71" s="1128"/>
      <c r="AH71" s="1128"/>
      <c r="AI71" s="1128"/>
      <c r="AJ71" s="1128"/>
      <c r="AK71" s="1128">
        <f t="shared" ref="AK71:AN71" si="10">AK70/1.2</f>
        <v>5</v>
      </c>
      <c r="AL71" s="1128">
        <f t="shared" si="10"/>
        <v>5</v>
      </c>
      <c r="AM71" s="1128">
        <f t="shared" si="10"/>
        <v>5</v>
      </c>
      <c r="AN71" s="1128">
        <f t="shared" si="10"/>
        <v>5</v>
      </c>
      <c r="AO71" s="601">
        <v>6.0</v>
      </c>
      <c r="AP71" s="601">
        <v>6.0</v>
      </c>
      <c r="AQ71" s="601">
        <v>6.0</v>
      </c>
      <c r="AR71" s="601">
        <v>6.0</v>
      </c>
      <c r="AS71" s="601">
        <v>6.0</v>
      </c>
      <c r="AT71" s="1128"/>
      <c r="AU71" s="1128"/>
      <c r="AV71" s="1128"/>
      <c r="AW71" s="1128"/>
      <c r="AX71" s="1128"/>
      <c r="AY71" s="1128"/>
      <c r="AZ71" s="796"/>
      <c r="BA71" s="1131"/>
      <c r="BB71" s="1131"/>
      <c r="BC71" s="1131"/>
      <c r="BD71" s="1131"/>
      <c r="BE71" s="1131"/>
      <c r="BF71" s="1131"/>
      <c r="BG71" s="1131"/>
      <c r="BH71" s="1131"/>
      <c r="BI71" s="1131"/>
      <c r="BJ71" s="1131"/>
      <c r="BK71" s="1131"/>
      <c r="BL71" s="1131"/>
      <c r="BM71" s="1131"/>
      <c r="BN71" s="1131"/>
      <c r="BO71" s="1131"/>
      <c r="BP71" s="1131"/>
      <c r="BQ71" s="1131"/>
      <c r="BR71" s="1131"/>
      <c r="BS71" s="1131"/>
      <c r="BT71" s="1131"/>
      <c r="BU71" s="1131"/>
      <c r="BV71" s="1131"/>
      <c r="BW71" s="1131"/>
      <c r="BX71" s="1131"/>
      <c r="BY71" s="1131"/>
      <c r="BZ71" s="1131"/>
      <c r="CA71" s="1131"/>
      <c r="CB71" s="1131"/>
      <c r="CC71" s="1131"/>
      <c r="CD71" s="1131"/>
      <c r="CE71" s="1130"/>
      <c r="CF71" s="1130"/>
      <c r="CG71" s="1130"/>
      <c r="CH71" s="1130"/>
      <c r="CI71" s="1130">
        <v>5.0</v>
      </c>
      <c r="CJ71" s="1130">
        <v>5.0</v>
      </c>
      <c r="CK71" s="1130">
        <v>6.0</v>
      </c>
      <c r="CL71" s="1130">
        <v>8.0</v>
      </c>
      <c r="CM71" s="1130">
        <v>8.0</v>
      </c>
      <c r="CN71" s="1130">
        <v>8.0</v>
      </c>
      <c r="CO71" s="1132">
        <v>10.0</v>
      </c>
      <c r="CP71" s="1130">
        <v>2.0</v>
      </c>
      <c r="CQ71" s="1130">
        <v>2.0</v>
      </c>
      <c r="CR71" s="1131"/>
      <c r="CS71" s="1131"/>
      <c r="CT71" s="1131"/>
      <c r="CU71" s="1131"/>
      <c r="CV71" s="796"/>
      <c r="CW71" s="1131"/>
      <c r="CX71" s="1131"/>
      <c r="CY71" s="1131"/>
      <c r="CZ71" s="1131"/>
      <c r="DA71" s="1131"/>
      <c r="DB71" s="1131"/>
      <c r="DC71" s="1131"/>
      <c r="DD71" s="1131"/>
      <c r="DE71" s="1131"/>
      <c r="DF71" s="1131"/>
      <c r="DG71" s="1131"/>
      <c r="DH71" s="1131"/>
      <c r="DI71" s="1131"/>
      <c r="DJ71" s="1131"/>
      <c r="DK71" s="1131"/>
      <c r="DL71" s="1131"/>
      <c r="DM71" s="1131"/>
      <c r="DN71" s="1131"/>
      <c r="DO71" s="1131"/>
      <c r="DP71" s="1131"/>
      <c r="DQ71" s="1131"/>
      <c r="DR71" s="1131"/>
      <c r="DS71" s="1131"/>
      <c r="DT71" s="1131"/>
      <c r="DU71" s="1131"/>
      <c r="DV71" s="1131"/>
      <c r="DW71" s="1131"/>
      <c r="DX71" s="1130"/>
      <c r="DY71" s="1130"/>
      <c r="DZ71" s="1130"/>
      <c r="EA71" s="1130"/>
      <c r="EB71" s="1109">
        <v>8.0</v>
      </c>
      <c r="EC71" s="1109">
        <v>8.0</v>
      </c>
      <c r="ED71" s="1109">
        <v>8.0</v>
      </c>
      <c r="EE71" s="1109">
        <v>8.0</v>
      </c>
      <c r="EF71" s="1109">
        <v>8.0</v>
      </c>
      <c r="EG71" s="1109">
        <v>8.0</v>
      </c>
      <c r="EH71" s="1109">
        <v>8.0</v>
      </c>
      <c r="EI71" s="1109">
        <v>10.0</v>
      </c>
      <c r="EJ71" s="1109">
        <v>10.0</v>
      </c>
      <c r="EK71" s="1111">
        <v>12.0</v>
      </c>
      <c r="EL71" s="1109">
        <v>2.0</v>
      </c>
      <c r="EM71" s="1109">
        <v>2.0</v>
      </c>
      <c r="EN71" s="1131"/>
      <c r="EO71" s="1131"/>
      <c r="EP71" s="1131"/>
      <c r="EQ71" s="1131"/>
      <c r="ER71" s="796"/>
      <c r="ES71" s="1131"/>
      <c r="ET71" s="1131"/>
      <c r="EU71" s="1131"/>
      <c r="EV71" s="1131"/>
      <c r="EW71" s="1131"/>
      <c r="EX71" s="1131"/>
      <c r="EY71" s="1131"/>
      <c r="EZ71" s="1131"/>
      <c r="FA71" s="1131"/>
      <c r="FB71" s="1131"/>
      <c r="FC71" s="1131"/>
      <c r="FD71" s="1131"/>
      <c r="FE71" s="1131"/>
      <c r="FF71" s="1131"/>
      <c r="FG71" s="1131"/>
      <c r="FH71" s="1131"/>
      <c r="FI71" s="1131"/>
      <c r="FJ71" s="1131"/>
      <c r="FK71" s="1131"/>
      <c r="FL71" s="1131"/>
      <c r="FM71" s="1131"/>
      <c r="FN71" s="1131"/>
      <c r="FO71" s="1130"/>
      <c r="FP71" s="1130"/>
      <c r="FQ71" s="1130"/>
      <c r="FR71" s="1130"/>
      <c r="FS71" s="1130"/>
      <c r="FT71" s="1130"/>
      <c r="FU71" s="1130"/>
      <c r="FV71" s="1130"/>
      <c r="FW71" s="1130">
        <v>10.0</v>
      </c>
      <c r="FX71" s="1130">
        <v>10.0</v>
      </c>
      <c r="FY71" s="1130">
        <v>10.0</v>
      </c>
      <c r="FZ71" s="1130">
        <v>10.0</v>
      </c>
      <c r="GA71" s="1130">
        <v>10.0</v>
      </c>
      <c r="GB71" s="1130">
        <v>10.0</v>
      </c>
      <c r="GC71" s="1130">
        <v>10.0</v>
      </c>
      <c r="GD71" s="1130">
        <v>10.0</v>
      </c>
      <c r="GE71" s="1130">
        <v>10.0</v>
      </c>
      <c r="GF71" s="1130">
        <v>10.0</v>
      </c>
      <c r="GG71" s="1132">
        <v>20.0</v>
      </c>
      <c r="GH71" s="1130">
        <v>4.0</v>
      </c>
      <c r="GI71" s="1130">
        <v>4.0</v>
      </c>
      <c r="GJ71" s="1131"/>
      <c r="GK71" s="1131"/>
      <c r="GL71" s="1131"/>
      <c r="GM71" s="1131"/>
      <c r="GN71" s="796"/>
      <c r="GO71" s="1131"/>
      <c r="GP71" s="1131"/>
      <c r="GQ71" s="1131"/>
      <c r="GR71" s="1131"/>
      <c r="GS71" s="1131"/>
      <c r="GT71" s="1131"/>
      <c r="GU71" s="1131"/>
      <c r="GV71" s="1131"/>
      <c r="GW71" s="1131"/>
      <c r="GX71" s="1131"/>
      <c r="GY71" s="1131"/>
      <c r="GZ71" s="1131"/>
      <c r="HA71" s="1131"/>
      <c r="HB71" s="1131"/>
      <c r="HC71" s="1130"/>
      <c r="HD71" s="1131"/>
      <c r="HE71" s="1131"/>
      <c r="HF71" s="1131"/>
      <c r="HG71" s="1130"/>
      <c r="HH71" s="1130"/>
      <c r="HI71" s="1130"/>
      <c r="HJ71" s="1130"/>
      <c r="HK71" s="1130"/>
      <c r="HL71" s="1130"/>
      <c r="HM71" s="1130"/>
      <c r="HN71" s="1130"/>
      <c r="HO71" s="1130"/>
      <c r="HP71" s="1130"/>
      <c r="HQ71" s="1130">
        <v>10.0</v>
      </c>
      <c r="HR71" s="1130">
        <v>10.0</v>
      </c>
      <c r="HS71" s="1130">
        <v>10.0</v>
      </c>
      <c r="HT71" s="1130">
        <v>12.0</v>
      </c>
      <c r="HU71" s="1130">
        <v>12.0</v>
      </c>
      <c r="HV71" s="1130">
        <v>12.0</v>
      </c>
      <c r="HW71" s="1130">
        <v>12.0</v>
      </c>
      <c r="HX71" s="1130">
        <v>12.0</v>
      </c>
      <c r="HY71" s="1130">
        <v>12.0</v>
      </c>
      <c r="HZ71" s="1130">
        <v>12.0</v>
      </c>
      <c r="IA71" s="1130">
        <v>12.0</v>
      </c>
      <c r="IB71" s="1130">
        <v>12.0</v>
      </c>
      <c r="IC71" s="1132">
        <v>20.0</v>
      </c>
      <c r="ID71" s="1130">
        <v>10.0</v>
      </c>
      <c r="IE71" s="1130"/>
      <c r="IF71" s="1131"/>
      <c r="IG71" s="1131"/>
      <c r="IH71" s="1131"/>
      <c r="II71" s="1131"/>
      <c r="IJ71" s="796"/>
      <c r="IK71" s="1131"/>
      <c r="IL71" s="1131"/>
      <c r="IM71" s="1131"/>
      <c r="IN71" s="1131"/>
      <c r="IO71" s="1131"/>
      <c r="IP71" s="1131"/>
      <c r="IQ71" s="1131"/>
      <c r="IR71" s="1131"/>
      <c r="IS71" s="1131"/>
      <c r="IT71" s="1131"/>
      <c r="IU71" s="1131"/>
      <c r="IV71" s="1131"/>
      <c r="IW71" s="1131"/>
      <c r="IX71" s="1131"/>
      <c r="IY71" s="1130"/>
      <c r="IZ71" s="1130"/>
      <c r="JA71" s="1130"/>
      <c r="JB71" s="1130"/>
      <c r="JC71" s="1130"/>
      <c r="JD71" s="1130"/>
      <c r="JE71" s="1130"/>
      <c r="JF71" s="1130"/>
      <c r="JG71" s="1130"/>
      <c r="JH71" s="1130"/>
      <c r="JI71" s="1130"/>
      <c r="JJ71" s="1130"/>
      <c r="JK71" s="1109">
        <v>12.0</v>
      </c>
      <c r="JL71" s="1109">
        <v>12.0</v>
      </c>
      <c r="JM71" s="1109">
        <v>12.0</v>
      </c>
      <c r="JN71" s="1109">
        <v>12.0</v>
      </c>
      <c r="JO71" s="1109">
        <v>12.0</v>
      </c>
      <c r="JP71" s="1109">
        <v>12.0</v>
      </c>
      <c r="JQ71" s="1109">
        <v>12.0</v>
      </c>
      <c r="JR71" s="1109">
        <v>14.0</v>
      </c>
      <c r="JS71" s="1109">
        <v>14.0</v>
      </c>
      <c r="JT71" s="1109">
        <v>14.0</v>
      </c>
      <c r="JU71" s="1109">
        <v>14.0</v>
      </c>
      <c r="JV71" s="1109">
        <v>14.0</v>
      </c>
      <c r="JW71" s="1109">
        <v>14.0</v>
      </c>
      <c r="JX71" s="1109">
        <v>14.0</v>
      </c>
      <c r="JY71" s="1111">
        <v>22.0</v>
      </c>
      <c r="JZ71" s="1109">
        <v>10.0</v>
      </c>
      <c r="KA71" s="1109">
        <v>6.0</v>
      </c>
      <c r="KB71" s="1109"/>
      <c r="KC71" s="1131"/>
      <c r="KD71" s="1131"/>
      <c r="KE71" s="1131"/>
    </row>
    <row r="72">
      <c r="A72" s="719" t="s">
        <v>546</v>
      </c>
      <c r="B72" s="1130"/>
      <c r="C72" s="1106" t="str">
        <f t="shared" si="9"/>
        <v>#N/A</v>
      </c>
      <c r="D72" s="1131"/>
      <c r="E72" s="1131"/>
      <c r="F72" s="1131"/>
      <c r="G72" s="1131"/>
      <c r="H72" s="1131"/>
      <c r="I72" s="1131"/>
      <c r="J72" s="1131"/>
      <c r="K72" s="1131"/>
      <c r="L72" s="1131"/>
      <c r="M72" s="1131"/>
      <c r="N72" s="1131"/>
      <c r="O72" s="1131"/>
      <c r="P72" s="1131"/>
      <c r="Q72" s="1131"/>
      <c r="R72" s="1131"/>
      <c r="S72" s="1131"/>
      <c r="T72" s="1131"/>
      <c r="U72" s="1131"/>
      <c r="V72" s="1131"/>
      <c r="W72" s="1131"/>
      <c r="X72" s="1131"/>
      <c r="Y72" s="1131"/>
      <c r="Z72" s="1131"/>
      <c r="AA72" s="1131"/>
      <c r="AB72" s="1131"/>
      <c r="AC72" s="1131"/>
      <c r="AD72" s="1131"/>
      <c r="AE72" s="1131"/>
      <c r="AF72" s="1128">
        <v>0.0</v>
      </c>
      <c r="AG72" s="1128">
        <v>0.0</v>
      </c>
      <c r="AH72" s="1128">
        <v>0.0</v>
      </c>
      <c r="AI72" s="1128">
        <v>0.0</v>
      </c>
      <c r="AJ72" s="1128">
        <v>0.0</v>
      </c>
      <c r="AK72" s="601">
        <v>8.0</v>
      </c>
      <c r="AL72" s="601">
        <v>8.0</v>
      </c>
      <c r="AM72" s="601">
        <v>6.0</v>
      </c>
      <c r="AN72" s="601">
        <v>6.0</v>
      </c>
      <c r="AO72" s="601">
        <v>5.0</v>
      </c>
      <c r="AP72" s="601">
        <v>5.0</v>
      </c>
      <c r="AQ72" s="601">
        <v>3.0</v>
      </c>
      <c r="AR72" s="601">
        <v>2.0</v>
      </c>
      <c r="AS72" s="1129">
        <v>1.0</v>
      </c>
      <c r="AT72" s="601">
        <v>1.0</v>
      </c>
      <c r="AU72" s="1128">
        <v>0.0</v>
      </c>
      <c r="AV72" s="1128">
        <v>0.0</v>
      </c>
      <c r="AW72" s="1128">
        <v>0.0</v>
      </c>
      <c r="AX72" s="1128">
        <v>0.0</v>
      </c>
      <c r="AY72" s="1128">
        <v>0.0</v>
      </c>
      <c r="AZ72" s="796"/>
      <c r="BA72" s="1108"/>
      <c r="BB72" s="1108"/>
      <c r="BC72" s="1108"/>
      <c r="BD72" s="1108"/>
      <c r="BE72" s="1108"/>
      <c r="BF72" s="1108"/>
      <c r="BG72" s="1108"/>
      <c r="BH72" s="1108"/>
      <c r="BI72" s="1108"/>
      <c r="BJ72" s="1108"/>
      <c r="BK72" s="1108"/>
      <c r="BL72" s="1108"/>
      <c r="BM72" s="1108"/>
      <c r="BN72" s="1108"/>
      <c r="BO72" s="1108"/>
      <c r="BP72" s="1108"/>
      <c r="BQ72" s="1108"/>
      <c r="BR72" s="1108"/>
      <c r="BS72" s="1108"/>
      <c r="BT72" s="1108"/>
      <c r="BU72" s="1108"/>
      <c r="BV72" s="1108"/>
      <c r="BW72" s="1108"/>
      <c r="BX72" s="1108"/>
      <c r="BY72" s="1108"/>
      <c r="BZ72" s="1108"/>
      <c r="CA72" s="1108">
        <v>0.0</v>
      </c>
      <c r="CB72" s="1108">
        <v>0.0</v>
      </c>
      <c r="CC72" s="1108">
        <v>0.0</v>
      </c>
      <c r="CD72" s="1108">
        <v>0.0</v>
      </c>
      <c r="CE72" s="1108">
        <v>0.0</v>
      </c>
      <c r="CF72" s="1109">
        <v>10.0</v>
      </c>
      <c r="CG72" s="1109">
        <v>14.0</v>
      </c>
      <c r="CH72" s="1109">
        <v>14.0</v>
      </c>
      <c r="CI72" s="1109">
        <v>14.0</v>
      </c>
      <c r="CJ72" s="1109">
        <v>14.0</v>
      </c>
      <c r="CK72" s="1109">
        <v>11.0</v>
      </c>
      <c r="CL72" s="1109">
        <v>7.0</v>
      </c>
      <c r="CM72" s="1109">
        <v>7.0</v>
      </c>
      <c r="CN72" s="1109">
        <v>6.0</v>
      </c>
      <c r="CO72" s="1111">
        <v>2.0</v>
      </c>
      <c r="CP72" s="1109">
        <v>1.0</v>
      </c>
      <c r="CQ72" s="1108">
        <v>0.0</v>
      </c>
      <c r="CR72" s="1108">
        <v>0.0</v>
      </c>
      <c r="CS72" s="1108">
        <v>0.0</v>
      </c>
      <c r="CT72" s="1108">
        <v>0.0</v>
      </c>
      <c r="CU72" s="1108">
        <v>0.0</v>
      </c>
      <c r="CV72" s="796"/>
      <c r="CW72" s="1108"/>
      <c r="CX72" s="1108"/>
      <c r="CY72" s="1108"/>
      <c r="CZ72" s="1108"/>
      <c r="DA72" s="1108"/>
      <c r="DB72" s="1108"/>
      <c r="DC72" s="1108"/>
      <c r="DD72" s="1108"/>
      <c r="DE72" s="1108"/>
      <c r="DF72" s="1108"/>
      <c r="DG72" s="1108"/>
      <c r="DH72" s="1108"/>
      <c r="DI72" s="1108"/>
      <c r="DJ72" s="1108"/>
      <c r="DK72" s="1108"/>
      <c r="DL72" s="1108"/>
      <c r="DM72" s="1108"/>
      <c r="DN72" s="1108"/>
      <c r="DO72" s="1108"/>
      <c r="DP72" s="1108"/>
      <c r="DQ72" s="1108"/>
      <c r="DR72" s="1108"/>
      <c r="DS72" s="1108"/>
      <c r="DT72" s="1108"/>
      <c r="DU72" s="1108"/>
      <c r="DV72" s="1108">
        <v>0.0</v>
      </c>
      <c r="DW72" s="1108">
        <v>0.0</v>
      </c>
      <c r="DX72" s="1108">
        <v>0.0</v>
      </c>
      <c r="DY72" s="1108">
        <v>0.0</v>
      </c>
      <c r="DZ72" s="1108">
        <v>0.0</v>
      </c>
      <c r="EA72" s="1108">
        <v>0.0</v>
      </c>
      <c r="EB72" s="1109">
        <v>11.0</v>
      </c>
      <c r="EC72" s="1109">
        <v>16.0</v>
      </c>
      <c r="ED72" s="1109">
        <v>16.0</v>
      </c>
      <c r="EE72" s="1109">
        <v>16.0</v>
      </c>
      <c r="EF72" s="1109">
        <v>16.0</v>
      </c>
      <c r="EG72" s="1109">
        <v>11.0</v>
      </c>
      <c r="EH72" s="1109">
        <v>7.0</v>
      </c>
      <c r="EI72" s="1109">
        <v>7.0</v>
      </c>
      <c r="EJ72" s="1109">
        <v>6.0</v>
      </c>
      <c r="EK72" s="1111">
        <v>3.0</v>
      </c>
      <c r="EL72" s="1109">
        <v>2.0</v>
      </c>
      <c r="EM72" s="1108">
        <v>0.0</v>
      </c>
      <c r="EN72" s="1108">
        <v>0.0</v>
      </c>
      <c r="EO72" s="1108">
        <v>0.0</v>
      </c>
      <c r="EP72" s="1108">
        <v>0.0</v>
      </c>
      <c r="EQ72" s="1108">
        <v>0.0</v>
      </c>
      <c r="ER72" s="796"/>
      <c r="ES72" s="1107"/>
      <c r="ET72" s="1107"/>
      <c r="EU72" s="1107"/>
      <c r="EV72" s="1107"/>
      <c r="EW72" s="1107"/>
      <c r="EX72" s="1107"/>
      <c r="EY72" s="1107"/>
      <c r="EZ72" s="1107"/>
      <c r="FA72" s="1107"/>
      <c r="FB72" s="1107"/>
      <c r="FC72" s="1107"/>
      <c r="FD72" s="1107"/>
      <c r="FE72" s="1107"/>
      <c r="FF72" s="1107"/>
      <c r="FG72" s="1107"/>
      <c r="FH72" s="1107"/>
      <c r="FI72" s="1107"/>
      <c r="FJ72" s="1107"/>
      <c r="FK72" s="1107"/>
      <c r="FL72" s="1107"/>
      <c r="FM72" s="1107">
        <v>0.0</v>
      </c>
      <c r="FN72" s="1109">
        <v>3.0</v>
      </c>
      <c r="FO72" s="1109">
        <v>3.0</v>
      </c>
      <c r="FP72" s="1109">
        <v>5.0</v>
      </c>
      <c r="FQ72" s="1109">
        <v>5.0</v>
      </c>
      <c r="FR72" s="1109">
        <v>10.0</v>
      </c>
      <c r="FS72" s="1109">
        <v>16.0</v>
      </c>
      <c r="FT72" s="1109">
        <v>16.0</v>
      </c>
      <c r="FU72" s="1109">
        <v>16.0</v>
      </c>
      <c r="FV72" s="1109">
        <v>16.0</v>
      </c>
      <c r="FW72" s="1109">
        <v>16.0</v>
      </c>
      <c r="FX72" s="1109">
        <v>16.0</v>
      </c>
      <c r="FY72" s="1109">
        <v>16.0</v>
      </c>
      <c r="FZ72" s="1109">
        <v>16.0</v>
      </c>
      <c r="GA72" s="1109">
        <v>16.0</v>
      </c>
      <c r="GB72" s="1109">
        <v>16.0</v>
      </c>
      <c r="GC72" s="1109">
        <v>11.0</v>
      </c>
      <c r="GD72" s="1109">
        <v>11.0</v>
      </c>
      <c r="GE72" s="1109">
        <v>11.0</v>
      </c>
      <c r="GF72" s="1109">
        <v>11.0</v>
      </c>
      <c r="GG72" s="1111">
        <v>26.0</v>
      </c>
      <c r="GH72" s="1109">
        <v>6.0</v>
      </c>
      <c r="GI72" s="1109">
        <v>6.0</v>
      </c>
      <c r="GJ72" s="1108">
        <v>0.0</v>
      </c>
      <c r="GK72" s="1108">
        <v>0.0</v>
      </c>
      <c r="GL72" s="1108">
        <v>0.0</v>
      </c>
      <c r="GM72" s="1108">
        <v>0.0</v>
      </c>
      <c r="GN72" s="796"/>
      <c r="GO72" s="1107">
        <v>0.0</v>
      </c>
      <c r="GP72" s="1108">
        <v>0.0</v>
      </c>
      <c r="GQ72" s="1108">
        <v>0.0</v>
      </c>
      <c r="GR72" s="1108">
        <v>0.0</v>
      </c>
      <c r="GS72" s="1108">
        <v>0.0</v>
      </c>
      <c r="GT72" s="1108">
        <v>0.0</v>
      </c>
      <c r="GU72" s="1108">
        <v>0.0</v>
      </c>
      <c r="GV72" s="1108">
        <v>0.0</v>
      </c>
      <c r="GW72" s="1108">
        <v>0.0</v>
      </c>
      <c r="GX72" s="1108">
        <v>0.0</v>
      </c>
      <c r="GY72" s="1108">
        <v>0.0</v>
      </c>
      <c r="GZ72" s="1108">
        <v>0.0</v>
      </c>
      <c r="HA72" s="1109">
        <v>10.0</v>
      </c>
      <c r="HB72" s="1109">
        <v>10.0</v>
      </c>
      <c r="HC72" s="1109">
        <v>10.0</v>
      </c>
      <c r="HD72" s="1109">
        <v>10.0</v>
      </c>
      <c r="HE72" s="1109">
        <v>14.0</v>
      </c>
      <c r="HF72" s="1109">
        <v>14.0</v>
      </c>
      <c r="HG72" s="1109">
        <v>14.0</v>
      </c>
      <c r="HH72" s="1109">
        <v>14.0</v>
      </c>
      <c r="HI72" s="1109">
        <v>14.0</v>
      </c>
      <c r="HJ72" s="1109">
        <v>14.0</v>
      </c>
      <c r="HK72" s="1109">
        <v>14.0</v>
      </c>
      <c r="HL72" s="1109">
        <v>14.0</v>
      </c>
      <c r="HM72" s="1109">
        <v>14.0</v>
      </c>
      <c r="HN72" s="1109">
        <v>14.0</v>
      </c>
      <c r="HO72" s="1109">
        <v>14.0</v>
      </c>
      <c r="HP72" s="1109">
        <v>16.0</v>
      </c>
      <c r="HQ72" s="1109">
        <v>16.0</v>
      </c>
      <c r="HR72" s="1109">
        <v>16.0</v>
      </c>
      <c r="HS72" s="1109">
        <v>16.0</v>
      </c>
      <c r="HT72" s="1109">
        <v>16.0</v>
      </c>
      <c r="HU72" s="1109">
        <v>20.0</v>
      </c>
      <c r="HV72" s="1109">
        <v>20.0</v>
      </c>
      <c r="HW72" s="1109">
        <v>20.0</v>
      </c>
      <c r="HX72" s="1109">
        <v>20.0</v>
      </c>
      <c r="HY72" s="1109">
        <v>20.0</v>
      </c>
      <c r="HZ72" s="1109">
        <v>20.0</v>
      </c>
      <c r="IA72" s="1109">
        <v>10.0</v>
      </c>
      <c r="IB72" s="1109">
        <v>10.0</v>
      </c>
      <c r="IC72" s="1111">
        <v>15.0</v>
      </c>
      <c r="ID72" s="1109">
        <v>5.0</v>
      </c>
      <c r="IE72" s="1109">
        <v>3.0</v>
      </c>
      <c r="IF72" s="1108">
        <v>0.0</v>
      </c>
      <c r="IG72" s="1108">
        <v>0.0</v>
      </c>
      <c r="IH72" s="1108">
        <v>0.0</v>
      </c>
      <c r="II72" s="1108">
        <v>0.0</v>
      </c>
      <c r="IJ72" s="796"/>
      <c r="IK72" s="1108"/>
      <c r="IL72" s="1108"/>
      <c r="IM72" s="1108"/>
      <c r="IN72" s="1108"/>
      <c r="IO72" s="1108">
        <v>0.0</v>
      </c>
      <c r="IP72" s="1108">
        <v>0.0</v>
      </c>
      <c r="IQ72" s="1108">
        <v>0.0</v>
      </c>
      <c r="IR72" s="1108">
        <v>0.0</v>
      </c>
      <c r="IS72" s="1108">
        <v>0.0</v>
      </c>
      <c r="IT72" s="1108">
        <v>0.0</v>
      </c>
      <c r="IU72" s="1109">
        <v>10.0</v>
      </c>
      <c r="IV72" s="1109">
        <v>10.0</v>
      </c>
      <c r="IW72" s="1109">
        <v>10.0</v>
      </c>
      <c r="IX72" s="1109">
        <v>10.0</v>
      </c>
      <c r="IY72" s="1109">
        <v>10.0</v>
      </c>
      <c r="IZ72" s="1109">
        <v>10.0</v>
      </c>
      <c r="JA72" s="1109">
        <v>14.0</v>
      </c>
      <c r="JB72" s="1109">
        <v>14.0</v>
      </c>
      <c r="JC72" s="1109">
        <v>14.0</v>
      </c>
      <c r="JD72" s="1109">
        <v>14.0</v>
      </c>
      <c r="JE72" s="1109">
        <v>14.0</v>
      </c>
      <c r="JF72" s="1109">
        <v>14.0</v>
      </c>
      <c r="JG72" s="1109">
        <v>14.0</v>
      </c>
      <c r="JH72" s="1109">
        <v>14.0</v>
      </c>
      <c r="JI72" s="1109">
        <v>14.0</v>
      </c>
      <c r="JJ72" s="1109">
        <v>14.0</v>
      </c>
      <c r="JK72" s="1109">
        <v>14.0</v>
      </c>
      <c r="JL72" s="1109">
        <v>16.0</v>
      </c>
      <c r="JM72" s="1109">
        <v>16.0</v>
      </c>
      <c r="JN72" s="1109">
        <v>16.0</v>
      </c>
      <c r="JO72" s="1109">
        <v>16.0</v>
      </c>
      <c r="JP72" s="1109">
        <v>16.0</v>
      </c>
      <c r="JQ72" s="1109">
        <v>20.0</v>
      </c>
      <c r="JR72" s="1109">
        <v>20.0</v>
      </c>
      <c r="JS72" s="1109">
        <v>20.0</v>
      </c>
      <c r="JT72" s="1109">
        <v>20.0</v>
      </c>
      <c r="JU72" s="1109">
        <v>20.0</v>
      </c>
      <c r="JV72" s="1109">
        <v>20.0</v>
      </c>
      <c r="JW72" s="1109">
        <v>10.0</v>
      </c>
      <c r="JX72" s="1109">
        <v>10.0</v>
      </c>
      <c r="JY72" s="1111">
        <v>15.0</v>
      </c>
      <c r="JZ72" s="1109">
        <v>5.0</v>
      </c>
      <c r="KA72" s="1109">
        <v>3.0</v>
      </c>
      <c r="KB72" s="1108">
        <v>0.0</v>
      </c>
      <c r="KC72" s="1108">
        <v>0.0</v>
      </c>
      <c r="KD72" s="1108">
        <v>0.0</v>
      </c>
      <c r="KE72" s="1108">
        <v>0.0</v>
      </c>
    </row>
    <row r="73">
      <c r="A73" s="852" t="s">
        <v>547</v>
      </c>
      <c r="B73" s="1130"/>
      <c r="C73" s="1106" t="str">
        <f t="shared" si="9"/>
        <v>#N/A</v>
      </c>
      <c r="D73" s="1131"/>
      <c r="E73" s="1131"/>
      <c r="F73" s="1131"/>
      <c r="G73" s="1131"/>
      <c r="H73" s="1131"/>
      <c r="I73" s="1131"/>
      <c r="J73" s="1131"/>
      <c r="K73" s="1131"/>
      <c r="L73" s="1131"/>
      <c r="M73" s="1131"/>
      <c r="N73" s="1131"/>
      <c r="O73" s="1131"/>
      <c r="P73" s="1131"/>
      <c r="Q73" s="1131"/>
      <c r="R73" s="1131"/>
      <c r="S73" s="1131"/>
      <c r="T73" s="1131"/>
      <c r="U73" s="1131"/>
      <c r="V73" s="1131"/>
      <c r="W73" s="1131"/>
      <c r="X73" s="1131"/>
      <c r="Y73" s="1131"/>
      <c r="Z73" s="1131"/>
      <c r="AA73" s="1131"/>
      <c r="AB73" s="1131"/>
      <c r="AC73" s="1131"/>
      <c r="AD73" s="1131"/>
      <c r="AE73" s="1131"/>
      <c r="AF73" s="601"/>
      <c r="AG73" s="601"/>
      <c r="AH73" s="601"/>
      <c r="AI73" s="601"/>
      <c r="AJ73" s="601"/>
      <c r="AK73" s="601"/>
      <c r="AL73" s="601"/>
      <c r="AM73" s="601"/>
      <c r="AN73" s="601"/>
      <c r="AO73" s="601"/>
      <c r="AP73" s="601"/>
      <c r="AQ73" s="601"/>
      <c r="AR73" s="601"/>
      <c r="AS73" s="1129"/>
      <c r="AT73" s="601"/>
      <c r="AU73" s="601"/>
      <c r="AV73" s="601"/>
      <c r="AW73" s="601"/>
      <c r="AX73" s="601"/>
      <c r="AY73" s="601"/>
      <c r="AZ73" s="796"/>
      <c r="BA73" s="1131"/>
      <c r="BB73" s="1131"/>
      <c r="BC73" s="1131"/>
      <c r="BD73" s="1131"/>
      <c r="BE73" s="1131"/>
      <c r="BF73" s="1131"/>
      <c r="BG73" s="1131"/>
      <c r="BH73" s="1131"/>
      <c r="BI73" s="1131"/>
      <c r="BJ73" s="1131"/>
      <c r="BK73" s="1131"/>
      <c r="BL73" s="1131"/>
      <c r="BM73" s="1131"/>
      <c r="BN73" s="1131"/>
      <c r="BO73" s="1131"/>
      <c r="BP73" s="1131"/>
      <c r="BQ73" s="1131"/>
      <c r="BR73" s="1131"/>
      <c r="BS73" s="1131"/>
      <c r="BT73" s="1131"/>
      <c r="BU73" s="1131"/>
      <c r="BV73" s="1131"/>
      <c r="BW73" s="1131"/>
      <c r="BX73" s="1131"/>
      <c r="BY73" s="1131"/>
      <c r="BZ73" s="1131"/>
      <c r="CA73" s="1130"/>
      <c r="CB73" s="1130"/>
      <c r="CC73" s="1130"/>
      <c r="CD73" s="1130"/>
      <c r="CE73" s="1130"/>
      <c r="CF73" s="1130"/>
      <c r="CG73" s="1130"/>
      <c r="CH73" s="1130"/>
      <c r="CI73" s="1130"/>
      <c r="CJ73" s="1130"/>
      <c r="CK73" s="1130"/>
      <c r="CL73" s="1130"/>
      <c r="CM73" s="1130"/>
      <c r="CN73" s="1130"/>
      <c r="CO73" s="1130"/>
      <c r="CP73" s="1130"/>
      <c r="CQ73" s="1130"/>
      <c r="CR73" s="1130"/>
      <c r="CS73" s="1130"/>
      <c r="CT73" s="1130"/>
      <c r="CU73" s="1130"/>
      <c r="CV73" s="796"/>
      <c r="CW73" s="1131"/>
      <c r="CX73" s="1131"/>
      <c r="CY73" s="1131"/>
      <c r="CZ73" s="1131"/>
      <c r="DA73" s="1131"/>
      <c r="DB73" s="1131"/>
      <c r="DC73" s="1131"/>
      <c r="DD73" s="1131"/>
      <c r="DE73" s="1131"/>
      <c r="DF73" s="1131"/>
      <c r="DG73" s="1131"/>
      <c r="DH73" s="1131"/>
      <c r="DI73" s="1131"/>
      <c r="DJ73" s="1131"/>
      <c r="DK73" s="1131"/>
      <c r="DL73" s="1131"/>
      <c r="DM73" s="1131"/>
      <c r="DN73" s="1131"/>
      <c r="DO73" s="1131"/>
      <c r="DP73" s="1131"/>
      <c r="DQ73" s="1131"/>
      <c r="DR73" s="1131"/>
      <c r="DS73" s="1131"/>
      <c r="DT73" s="1131"/>
      <c r="DU73" s="1131"/>
      <c r="DV73" s="1130"/>
      <c r="DW73" s="1130"/>
      <c r="DX73" s="1130"/>
      <c r="DY73" s="1130"/>
      <c r="DZ73" s="1130"/>
      <c r="EA73" s="1130"/>
      <c r="EB73" s="1130"/>
      <c r="EC73" s="1130"/>
      <c r="ED73" s="1130"/>
      <c r="EE73" s="1130"/>
      <c r="EF73" s="1130"/>
      <c r="EG73" s="1130"/>
      <c r="EH73" s="1130"/>
      <c r="EI73" s="1130"/>
      <c r="EJ73" s="1130"/>
      <c r="EK73" s="1130"/>
      <c r="EL73" s="1130"/>
      <c r="EM73" s="1130"/>
      <c r="EN73" s="1130"/>
      <c r="EO73" s="1130"/>
      <c r="EP73" s="1130"/>
      <c r="EQ73" s="1130"/>
      <c r="ER73" s="796"/>
      <c r="ES73" s="1131"/>
      <c r="ET73" s="1131"/>
      <c r="EU73" s="1131"/>
      <c r="EV73" s="1131"/>
      <c r="EW73" s="1131"/>
      <c r="EX73" s="1131"/>
      <c r="EY73" s="1131"/>
      <c r="EZ73" s="1131"/>
      <c r="FA73" s="1131"/>
      <c r="FB73" s="1131"/>
      <c r="FC73" s="1131"/>
      <c r="FD73" s="1131"/>
      <c r="FE73" s="1131"/>
      <c r="FF73" s="1131"/>
      <c r="FG73" s="1131"/>
      <c r="FH73" s="1131"/>
      <c r="FI73" s="1131"/>
      <c r="FJ73" s="1131"/>
      <c r="FK73" s="1131"/>
      <c r="FL73" s="1131"/>
      <c r="FM73" s="1130"/>
      <c r="FN73" s="1130"/>
      <c r="FO73" s="1130"/>
      <c r="FP73" s="1130"/>
      <c r="FQ73" s="1130"/>
      <c r="FR73" s="1130"/>
      <c r="FS73" s="1130"/>
      <c r="FT73" s="1130"/>
      <c r="FU73" s="1130"/>
      <c r="FV73" s="1130"/>
      <c r="FW73" s="1130"/>
      <c r="FX73" s="1130"/>
      <c r="FY73" s="1130"/>
      <c r="FZ73" s="1130"/>
      <c r="GA73" s="1130"/>
      <c r="GB73" s="1130"/>
      <c r="GC73" s="1130"/>
      <c r="GD73" s="1130"/>
      <c r="GE73" s="1130"/>
      <c r="GF73" s="1130"/>
      <c r="GG73" s="1130"/>
      <c r="GH73" s="1130"/>
      <c r="GI73" s="1130"/>
      <c r="GJ73" s="1130"/>
      <c r="GK73" s="1130"/>
      <c r="GL73" s="1130"/>
      <c r="GM73" s="1130"/>
      <c r="GN73" s="796"/>
      <c r="GO73" s="1131"/>
      <c r="GP73" s="1131"/>
      <c r="GQ73" s="1131"/>
      <c r="GR73" s="1131"/>
      <c r="GS73" s="1131"/>
      <c r="GT73" s="1131"/>
      <c r="GU73" s="1131"/>
      <c r="GV73" s="1131"/>
      <c r="GW73" s="1131"/>
      <c r="GX73" s="1131"/>
      <c r="GY73" s="1131"/>
      <c r="GZ73" s="1131"/>
      <c r="HA73" s="1131"/>
      <c r="HB73" s="1130"/>
      <c r="HC73" s="1131"/>
      <c r="HD73" s="1131"/>
      <c r="HE73" s="1131"/>
      <c r="HF73" s="1131"/>
      <c r="HG73" s="1131"/>
      <c r="HH73" s="1130"/>
      <c r="HI73" s="1130"/>
      <c r="HJ73" s="1130"/>
      <c r="HK73" s="1130"/>
      <c r="HL73" s="1130"/>
      <c r="HM73" s="1130"/>
      <c r="HN73" s="1130"/>
      <c r="HO73" s="1130"/>
      <c r="HP73" s="1130"/>
      <c r="HQ73" s="1130"/>
      <c r="HR73" s="1130"/>
      <c r="HS73" s="1130"/>
      <c r="HT73" s="1130"/>
      <c r="HU73" s="1130"/>
      <c r="HV73" s="1130"/>
      <c r="HW73" s="1130"/>
      <c r="HX73" s="1130"/>
      <c r="HY73" s="1130"/>
      <c r="HZ73" s="1130"/>
      <c r="IA73" s="1130"/>
      <c r="IB73" s="1130"/>
      <c r="IC73" s="1132"/>
      <c r="ID73" s="1131"/>
      <c r="IE73" s="1131"/>
      <c r="IF73" s="1131"/>
      <c r="IG73" s="1131"/>
      <c r="IH73" s="1131"/>
      <c r="II73" s="1131"/>
      <c r="IJ73" s="796"/>
      <c r="IK73" s="1131"/>
      <c r="IL73" s="1131"/>
      <c r="IM73" s="1131"/>
      <c r="IN73" s="1131"/>
      <c r="IO73" s="1131"/>
      <c r="IP73" s="1131"/>
      <c r="IQ73" s="1131"/>
      <c r="IR73" s="1131"/>
      <c r="IS73" s="1131"/>
      <c r="IT73" s="1131"/>
      <c r="IU73" s="1131"/>
      <c r="IV73" s="1131"/>
      <c r="IW73" s="1131"/>
      <c r="IX73" s="1131"/>
      <c r="IY73" s="1131"/>
      <c r="IZ73" s="1130"/>
      <c r="JA73" s="1130"/>
      <c r="JB73" s="1130"/>
      <c r="JC73" s="1130"/>
      <c r="JD73" s="1130"/>
      <c r="JE73" s="1130"/>
      <c r="JF73" s="1130"/>
      <c r="JG73" s="1130"/>
      <c r="JH73" s="1130"/>
      <c r="JI73" s="1130"/>
      <c r="JJ73" s="1130"/>
      <c r="JK73" s="1130"/>
      <c r="JL73" s="1130"/>
      <c r="JM73" s="1130"/>
      <c r="JN73" s="1130"/>
      <c r="JO73" s="1130"/>
      <c r="JP73" s="1130"/>
      <c r="JQ73" s="1130"/>
      <c r="JR73" s="1130"/>
      <c r="JS73" s="1130"/>
      <c r="JT73" s="1130"/>
      <c r="JU73" s="1130"/>
      <c r="JV73" s="1130"/>
      <c r="JW73" s="1130"/>
      <c r="JX73" s="1130"/>
      <c r="JY73" s="1132"/>
      <c r="JZ73" s="1131"/>
      <c r="KA73" s="1131"/>
      <c r="KB73" s="1131"/>
      <c r="KC73" s="1131"/>
      <c r="KD73" s="1131"/>
      <c r="KE73" s="1131"/>
    </row>
  </sheetData>
  <mergeCells count="13">
    <mergeCell ref="AE3:AY3"/>
    <mergeCell ref="CA3:CU3"/>
    <mergeCell ref="DV3:EQ3"/>
    <mergeCell ref="FM3:GM3"/>
    <mergeCell ref="GO3:II3"/>
    <mergeCell ref="IK3:KE3"/>
    <mergeCell ref="L3:M3"/>
    <mergeCell ref="O3:P3"/>
    <mergeCell ref="R3:S3"/>
    <mergeCell ref="U3:V3"/>
    <mergeCell ref="W3:X3"/>
    <mergeCell ref="Y3:Z3"/>
    <mergeCell ref="AB3:AC3"/>
  </mergeCells>
  <conditionalFormatting sqref="A70:A72">
    <cfRule type="expression" dxfId="24" priority="1">
      <formula>AND($C70=FALSE,$D70="x")</formula>
    </cfRule>
  </conditionalFormatting>
  <conditionalFormatting sqref="A70:A72">
    <cfRule type="expression" dxfId="25" priority="2">
      <formula>AND($D70="X")</formula>
    </cfRule>
  </conditionalFormatting>
  <conditionalFormatting sqref="A3:AY3 BA3:CU3 CW3:EQ3 ES3:GM3 GO3:II3 IK3:KE3">
    <cfRule type="containsText" dxfId="6" priority="3" operator="containsText" text="$300k or less">
      <formula>NOT(ISERROR(SEARCH(("$300k or less"),(A3))))</formula>
    </cfRule>
  </conditionalFormatting>
  <conditionalFormatting sqref="A3:AY3 BA3:CU3 CW3:EQ3 ES3:GM3 GO3:II3 IK3:KE3">
    <cfRule type="containsText" dxfId="0" priority="4" operator="containsText" text="$300 - $500k">
      <formula>NOT(ISERROR(SEARCH(("$300 - $500k"),(A3))))</formula>
    </cfRule>
  </conditionalFormatting>
  <conditionalFormatting sqref="A3:AY3 BA3:CU3 CW3:EQ3 ES3:GM3 GO3:II3 IK3:KE3">
    <cfRule type="containsText" dxfId="31" priority="5" operator="containsText" text="$500k - $1m">
      <formula>NOT(ISERROR(SEARCH(("$500k - $1m"),(A3))))</formula>
    </cfRule>
  </conditionalFormatting>
  <conditionalFormatting sqref="A3:AY3 BA3:CU3 CW3:EQ3 ES3:GM3 GO3:II3 IK3:KE3">
    <cfRule type="containsText" dxfId="32" priority="6" operator="containsText" text="$1m - $3m">
      <formula>NOT(ISERROR(SEARCH(("$1m - $3m"),(A3))))</formula>
    </cfRule>
  </conditionalFormatting>
  <conditionalFormatting sqref="A3:AY3 BA3:CU3 CW3:EQ3 ES3:GM3 GO3:II3 IK3:KE3">
    <cfRule type="containsText" dxfId="15" priority="7" operator="containsText" text="$3m - $6m">
      <formula>NOT(ISERROR(SEARCH(("$3m - $6m"),(A3))))</formula>
    </cfRule>
  </conditionalFormatting>
  <conditionalFormatting sqref="A3:AY3 BA3:CU3 CW3:EQ3 ES3:GM3 GO3:II3 IK3:KE3">
    <cfRule type="containsText" dxfId="33" priority="8" operator="containsText" text="$6m - $8m">
      <formula>NOT(ISERROR(SEARCH(("$6m - $8m"),(A3))))</formula>
    </cfRule>
  </conditionalFormatting>
  <conditionalFormatting sqref="A1:AY3 BA1:CU3 CW1:EQ3 ES1:GM3 GO1:II3 IK1:KE3 A5:AY7 BA5:CU7 CW5:EQ7 ES5:GM7 GO5:II7 IK5:KE7 A9:AY12 BA9:CU12 CW9:EQ12 ES9:GM12 GO9:II12 IK9:KE12 A14:AY39 BA14:CU39 CW14:EQ39 ES14:GM39 GO14:II39 IK14:KE39 A41:A54 B41:B62 C41:C73 D41:AY62 BA41:CU62 CW41:EQ62 ES41:GM62 GO41:II62 IK41:KE62 A56:A62 A64:B73 D64:AY73 BA64:CU73 CW64:EQ73 ES64:GM73 GO64:II73 IK64:KE73">
    <cfRule type="cellIs" dxfId="34" priority="9" operator="equal">
      <formula>0</formula>
    </cfRule>
  </conditionalFormatting>
  <conditionalFormatting sqref="AF5:AY7 BA5:CU7 CW5:EQ7 ES5:GM7 GO5:II7 IK5:KE7 AF9:AY12 BA9:CU12 CW9:EQ12 ES9:GM12 GO9:II12 IK9:KE12 AF14:AY39 BA14:CU39 CW14:EQ39 ES14:GM39 GO14:II39 IK14:KE39 AF41:AY62 BA41:CU62 CW41:EQ62 ES41:GM62 GO41:II62 IK41:KE62 AF64:AY73 BA64:CU73 CW64:EQ73 ES64:GM73 GO64:II73 IK64:KE73">
    <cfRule type="containsBlanks" dxfId="35" priority="10">
      <formula>LEN(TRIM(AF5))=0</formula>
    </cfRule>
  </conditionalFormatting>
  <dataValidations>
    <dataValidation type="list" allowBlank="1" sqref="A2">
      <formula1>Controls!$B$2:$B$7</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28.75"/>
    <col customWidth="1" min="2" max="2" width="25.13"/>
    <col customWidth="1" min="4" max="29" width="3.88"/>
    <col customWidth="1" hidden="1" min="30" max="30" width="11.63"/>
    <col customWidth="1" min="31" max="50" width="3.88"/>
  </cols>
  <sheetData>
    <row r="1" hidden="1">
      <c r="A1" s="1133">
        <v>1.0</v>
      </c>
      <c r="B1" s="1134">
        <v>2.0</v>
      </c>
      <c r="C1" s="1133">
        <v>3.0</v>
      </c>
      <c r="D1" s="1134">
        <v>4.0</v>
      </c>
      <c r="E1" s="1133">
        <v>5.0</v>
      </c>
      <c r="F1" s="1134">
        <v>6.0</v>
      </c>
      <c r="G1" s="1133">
        <v>7.0</v>
      </c>
      <c r="H1" s="1134">
        <v>8.0</v>
      </c>
      <c r="I1" s="1133">
        <v>9.0</v>
      </c>
      <c r="J1" s="1134">
        <v>10.0</v>
      </c>
      <c r="K1" s="1133">
        <v>11.0</v>
      </c>
      <c r="L1" s="1134">
        <v>12.0</v>
      </c>
      <c r="M1" s="1133">
        <v>13.0</v>
      </c>
      <c r="N1" s="1134">
        <v>14.0</v>
      </c>
      <c r="O1" s="1133">
        <v>15.0</v>
      </c>
      <c r="P1" s="1134">
        <v>16.0</v>
      </c>
      <c r="Q1" s="1133">
        <v>17.0</v>
      </c>
      <c r="R1" s="1134">
        <v>18.0</v>
      </c>
      <c r="S1" s="1133">
        <v>19.0</v>
      </c>
      <c r="T1" s="1134">
        <v>20.0</v>
      </c>
      <c r="U1" s="1133">
        <v>21.0</v>
      </c>
      <c r="V1" s="1134">
        <v>22.0</v>
      </c>
      <c r="W1" s="1133">
        <v>23.0</v>
      </c>
      <c r="X1" s="1134">
        <v>24.0</v>
      </c>
      <c r="Y1" s="1133">
        <v>25.0</v>
      </c>
      <c r="Z1" s="1134">
        <v>26.0</v>
      </c>
      <c r="AA1" s="1133">
        <v>27.0</v>
      </c>
      <c r="AB1" s="1134">
        <v>28.0</v>
      </c>
      <c r="AC1" s="1133">
        <v>29.0</v>
      </c>
      <c r="AD1" s="1134">
        <v>30.0</v>
      </c>
      <c r="AE1" s="1133">
        <v>31.0</v>
      </c>
      <c r="AF1" s="1134">
        <v>32.0</v>
      </c>
      <c r="AG1" s="1133">
        <v>33.0</v>
      </c>
      <c r="AH1" s="1134">
        <v>34.0</v>
      </c>
      <c r="AI1" s="1133">
        <v>35.0</v>
      </c>
      <c r="AJ1" s="1134">
        <v>36.0</v>
      </c>
      <c r="AK1" s="1133">
        <v>37.0</v>
      </c>
      <c r="AL1" s="1134">
        <v>38.0</v>
      </c>
      <c r="AM1" s="1133">
        <v>39.0</v>
      </c>
      <c r="AN1" s="1134">
        <v>40.0</v>
      </c>
      <c r="AO1" s="1133">
        <v>41.0</v>
      </c>
      <c r="AP1" s="1134">
        <v>42.0</v>
      </c>
      <c r="AQ1" s="1133">
        <v>43.0</v>
      </c>
      <c r="AR1" s="1134">
        <v>44.0</v>
      </c>
      <c r="AS1" s="1133">
        <v>45.0</v>
      </c>
      <c r="AT1" s="1134">
        <v>46.0</v>
      </c>
      <c r="AU1" s="1133">
        <v>47.0</v>
      </c>
      <c r="AV1" s="1134">
        <v>48.0</v>
      </c>
      <c r="AW1" s="1133">
        <v>49.0</v>
      </c>
      <c r="AX1" s="1134">
        <v>50.0</v>
      </c>
    </row>
    <row r="2">
      <c r="B2" s="1135" t="str">
        <f>'Internal Budget'!D237</f>
        <v/>
      </c>
      <c r="C2" s="603"/>
      <c r="D2" s="603"/>
      <c r="E2" s="603"/>
      <c r="F2" s="603"/>
      <c r="G2" s="603"/>
      <c r="H2" s="603"/>
      <c r="I2" s="603"/>
      <c r="J2" s="603"/>
      <c r="K2" s="603"/>
      <c r="L2" s="603"/>
      <c r="M2" s="603"/>
      <c r="N2" s="603"/>
      <c r="O2" s="603"/>
      <c r="P2" s="603"/>
      <c r="Q2" s="603"/>
      <c r="R2" s="603"/>
      <c r="S2" s="603"/>
      <c r="T2" s="603"/>
      <c r="U2" s="603"/>
      <c r="V2" s="603"/>
      <c r="W2" s="603"/>
      <c r="X2" s="603"/>
      <c r="Y2" s="603"/>
      <c r="Z2" s="603"/>
      <c r="AA2" s="603"/>
      <c r="AB2" s="603"/>
      <c r="AC2" s="603"/>
      <c r="AD2" s="603"/>
      <c r="AE2" s="603"/>
      <c r="AF2" s="603"/>
      <c r="AG2" s="603"/>
      <c r="AH2" s="603"/>
      <c r="AI2" s="603"/>
      <c r="AJ2" s="603"/>
      <c r="AK2" s="603"/>
      <c r="AL2" s="603"/>
      <c r="AM2" s="603"/>
      <c r="AN2" s="603"/>
      <c r="AO2" s="603"/>
      <c r="AP2" s="603"/>
      <c r="AQ2" s="603"/>
      <c r="AR2" s="603"/>
      <c r="AS2" s="603"/>
      <c r="AT2" s="603"/>
      <c r="AU2" s="603"/>
      <c r="AV2" s="603"/>
      <c r="AW2" s="603"/>
      <c r="AX2" s="603"/>
    </row>
    <row r="3">
      <c r="A3" s="796"/>
      <c r="B3" s="1136"/>
      <c r="C3" s="1137" t="str">
        <f>ifs($B$2=Controls!$I$2,'Hours Spread'!D1,$B$2=Controls!$I$3,'Hours Spread'!AZ1,$B$2=Controls!$I$4,'Hours Spread'!CV1,$B$2=Controls!$I$5,'Hours Spread'!ER1,$B$2=Controls!$I$6,'Hours Spread'!GN1,$B$2=Controls!$I$7,'Hours Spread'!IJ1)</f>
        <v>#N/A</v>
      </c>
      <c r="D3" s="1137" t="str">
        <f>ifs($B$2=Controls!$I$2,'Hours Spread'!E1,$B$2=Controls!$I$3,'Hours Spread'!BA1,$B$2=Controls!$I$4,'Hours Spread'!CW1,$B$2=Controls!$I$5,'Hours Spread'!ES1,$B$2=Controls!$I$6,'Hours Spread'!GO1,$B$2=Controls!$I$7,'Hours Spread'!IK1)</f>
        <v>#N/A</v>
      </c>
      <c r="E3" s="1137" t="str">
        <f>ifs($B$2=Controls!$I$2,'Hours Spread'!F1,$B$2=Controls!$I$3,'Hours Spread'!BB1,$B$2=Controls!$I$4,'Hours Spread'!CX1,$B$2=Controls!$I$5,'Hours Spread'!ET1,$B$2=Controls!$I$6,'Hours Spread'!GP1,$B$2=Controls!$I$7,'Hours Spread'!IL1)</f>
        <v>#N/A</v>
      </c>
      <c r="F3" s="1137" t="str">
        <f>ifs($B$2=Controls!$I$2,'Hours Spread'!G1,$B$2=Controls!$I$3,'Hours Spread'!BC1,$B$2=Controls!$I$4,'Hours Spread'!CY1,$B$2=Controls!$I$5,'Hours Spread'!EU1,$B$2=Controls!$I$6,'Hours Spread'!GQ1,$B$2=Controls!$I$7,'Hours Spread'!IM1)</f>
        <v>#N/A</v>
      </c>
      <c r="G3" s="1137" t="str">
        <f>ifs($B$2=Controls!$I$2,'Hours Spread'!H1,$B$2=Controls!$I$3,'Hours Spread'!BD1,$B$2=Controls!$I$4,'Hours Spread'!CZ1,$B$2=Controls!$I$5,'Hours Spread'!EV1,$B$2=Controls!$I$6,'Hours Spread'!GR1,$B$2=Controls!$I$7,'Hours Spread'!IN1)</f>
        <v>#N/A</v>
      </c>
      <c r="H3" s="1137" t="str">
        <f>ifs($B$2=Controls!$I$2,'Hours Spread'!I1,$B$2=Controls!$I$3,'Hours Spread'!BE1,$B$2=Controls!$I$4,'Hours Spread'!DA1,$B$2=Controls!$I$5,'Hours Spread'!EW1,$B$2=Controls!$I$6,'Hours Spread'!GS1,$B$2=Controls!$I$7,'Hours Spread'!IO1)</f>
        <v>#N/A</v>
      </c>
      <c r="I3" s="1137" t="str">
        <f>ifs($B$2=Controls!$I$2,'Hours Spread'!J1,$B$2=Controls!$I$3,'Hours Spread'!BF1,$B$2=Controls!$I$4,'Hours Spread'!DB1,$B$2=Controls!$I$5,'Hours Spread'!EX1,$B$2=Controls!$I$6,'Hours Spread'!GT1,$B$2=Controls!$I$7,'Hours Spread'!IP1)</f>
        <v>#N/A</v>
      </c>
      <c r="J3" s="1137" t="str">
        <f>ifs($B$2=Controls!$I$2,'Hours Spread'!K1,$B$2=Controls!$I$3,'Hours Spread'!BG1,$B$2=Controls!$I$4,'Hours Spread'!DC1,$B$2=Controls!$I$5,'Hours Spread'!EY1,$B$2=Controls!$I$6,'Hours Spread'!GU1,$B$2=Controls!$I$7,'Hours Spread'!IQ1)</f>
        <v>#N/A</v>
      </c>
      <c r="K3" s="1137" t="str">
        <f>ifs($B$2=Controls!$I$2,'Hours Spread'!L1,$B$2=Controls!$I$3,'Hours Spread'!BH1,$B$2=Controls!$I$4,'Hours Spread'!DD1,$B$2=Controls!$I$5,'Hours Spread'!EZ1,$B$2=Controls!$I$6,'Hours Spread'!GV1,$B$2=Controls!$I$7,'Hours Spread'!IR1)</f>
        <v>#N/A</v>
      </c>
      <c r="L3" s="1137" t="str">
        <f>ifs($B$2=Controls!$I$2,'Hours Spread'!M1,$B$2=Controls!$I$3,'Hours Spread'!BI1,$B$2=Controls!$I$4,'Hours Spread'!DE1,$B$2=Controls!$I$5,'Hours Spread'!FA1,$B$2=Controls!$I$6,'Hours Spread'!GW1,$B$2=Controls!$I$7,'Hours Spread'!IS1)</f>
        <v>#N/A</v>
      </c>
      <c r="M3" s="1137" t="str">
        <f>ifs($B$2=Controls!$I$2,'Hours Spread'!N1,$B$2=Controls!$I$3,'Hours Spread'!BJ1,$B$2=Controls!$I$4,'Hours Spread'!DF1,$B$2=Controls!$I$5,'Hours Spread'!FB1,$B$2=Controls!$I$6,'Hours Spread'!GX1,$B$2=Controls!$I$7,'Hours Spread'!IT1)</f>
        <v>#N/A</v>
      </c>
      <c r="N3" s="1137" t="str">
        <f>ifs($B$2=Controls!$I$2,'Hours Spread'!O1,$B$2=Controls!$I$3,'Hours Spread'!BK1,$B$2=Controls!$I$4,'Hours Spread'!DG1,$B$2=Controls!$I$5,'Hours Spread'!FC1,$B$2=Controls!$I$6,'Hours Spread'!GY1,$B$2=Controls!$I$7,'Hours Spread'!IU1)</f>
        <v>#N/A</v>
      </c>
      <c r="O3" s="1137" t="str">
        <f>ifs($B$2=Controls!$I$2,'Hours Spread'!P1,$B$2=Controls!$I$3,'Hours Spread'!BL1,$B$2=Controls!$I$4,'Hours Spread'!DH1,$B$2=Controls!$I$5,'Hours Spread'!FD1,$B$2=Controls!$I$6,'Hours Spread'!GZ1,$B$2=Controls!$I$7,'Hours Spread'!IV1)</f>
        <v>#N/A</v>
      </c>
      <c r="P3" s="1137" t="str">
        <f>ifs($B$2=Controls!$I$2,'Hours Spread'!Q1,$B$2=Controls!$I$3,'Hours Spread'!BM1,$B$2=Controls!$I$4,'Hours Spread'!DI1,$B$2=Controls!$I$5,'Hours Spread'!FE1,$B$2=Controls!$I$6,'Hours Spread'!HA1,$B$2=Controls!$I$7,'Hours Spread'!IW1)</f>
        <v>#N/A</v>
      </c>
      <c r="Q3" s="1137" t="str">
        <f>ifs($B$2=Controls!$I$2,'Hours Spread'!R1,$B$2=Controls!$I$3,'Hours Spread'!BN1,$B$2=Controls!$I$4,'Hours Spread'!DJ1,$B$2=Controls!$I$5,'Hours Spread'!FF1,$B$2=Controls!$I$6,'Hours Spread'!HB1,$B$2=Controls!$I$7,'Hours Spread'!IX1)</f>
        <v>#N/A</v>
      </c>
      <c r="R3" s="1137" t="str">
        <f>ifs($B$2=Controls!$I$2,'Hours Spread'!S1,$B$2=Controls!$I$3,'Hours Spread'!BO1,$B$2=Controls!$I$4,'Hours Spread'!DK1,$B$2=Controls!$I$5,'Hours Spread'!FG1,$B$2=Controls!$I$6,'Hours Spread'!HC1,$B$2=Controls!$I$7,'Hours Spread'!IY1)</f>
        <v>#N/A</v>
      </c>
      <c r="S3" s="1137" t="str">
        <f>ifs($B$2=Controls!$I$2,'Hours Spread'!T1,$B$2=Controls!$I$3,'Hours Spread'!BP1,$B$2=Controls!$I$4,'Hours Spread'!DL1,$B$2=Controls!$I$5,'Hours Spread'!FH1,$B$2=Controls!$I$6,'Hours Spread'!HD1,$B$2=Controls!$I$7,'Hours Spread'!IZ1)</f>
        <v>#N/A</v>
      </c>
      <c r="T3" s="1137" t="str">
        <f>ifs($B$2=Controls!$I$2,'Hours Spread'!U1,$B$2=Controls!$I$3,'Hours Spread'!BQ1,$B$2=Controls!$I$4,'Hours Spread'!DM1,$B$2=Controls!$I$5,'Hours Spread'!FI1,$B$2=Controls!$I$6,'Hours Spread'!HE1,$B$2=Controls!$I$7,'Hours Spread'!JA1)</f>
        <v>#N/A</v>
      </c>
      <c r="U3" s="1137" t="str">
        <f>ifs($B$2=Controls!$I$2,'Hours Spread'!V1,$B$2=Controls!$I$3,'Hours Spread'!BR1,$B$2=Controls!$I$4,'Hours Spread'!DN1,$B$2=Controls!$I$5,'Hours Spread'!FJ1,$B$2=Controls!$I$6,'Hours Spread'!HF1,$B$2=Controls!$I$7,'Hours Spread'!JB1)</f>
        <v>#N/A</v>
      </c>
      <c r="V3" s="1137" t="str">
        <f>ifs($B$2=Controls!$I$2,'Hours Spread'!W1,$B$2=Controls!$I$3,'Hours Spread'!BS1,$B$2=Controls!$I$4,'Hours Spread'!DO1,$B$2=Controls!$I$5,'Hours Spread'!FK1,$B$2=Controls!$I$6,'Hours Spread'!HG1,$B$2=Controls!$I$7,'Hours Spread'!JC1)</f>
        <v>#N/A</v>
      </c>
      <c r="W3" s="1137" t="str">
        <f>ifs($B$2=Controls!$I$2,'Hours Spread'!X1,$B$2=Controls!$I$3,'Hours Spread'!BT1,$B$2=Controls!$I$4,'Hours Spread'!DP1,$B$2=Controls!$I$5,'Hours Spread'!FL1,$B$2=Controls!$I$6,'Hours Spread'!HH1,$B$2=Controls!$I$7,'Hours Spread'!JD1)</f>
        <v>#N/A</v>
      </c>
      <c r="X3" s="1137" t="str">
        <f>ifs($B$2=Controls!$I$2,'Hours Spread'!Y1,$B$2=Controls!$I$3,'Hours Spread'!BU1,$B$2=Controls!$I$4,'Hours Spread'!DQ1,$B$2=Controls!$I$5,'Hours Spread'!FM1,$B$2=Controls!$I$6,'Hours Spread'!HI1,$B$2=Controls!$I$7,'Hours Spread'!JE1)</f>
        <v>#N/A</v>
      </c>
      <c r="Y3" s="1137" t="str">
        <f>ifs($B$2=Controls!$I$2,'Hours Spread'!Z1,$B$2=Controls!$I$3,'Hours Spread'!BV1,$B$2=Controls!$I$4,'Hours Spread'!DR1,$B$2=Controls!$I$5,'Hours Spread'!FN1,$B$2=Controls!$I$6,'Hours Spread'!HJ1,$B$2=Controls!$I$7,'Hours Spread'!JF1)</f>
        <v>#N/A</v>
      </c>
      <c r="Z3" s="1137" t="str">
        <f>ifs($B$2=Controls!$I$2,'Hours Spread'!AA1,$B$2=Controls!$I$3,'Hours Spread'!BW1,$B$2=Controls!$I$4,'Hours Spread'!DS1,$B$2=Controls!$I$5,'Hours Spread'!FO1,$B$2=Controls!$I$6,'Hours Spread'!HK1,$B$2=Controls!$I$7,'Hours Spread'!JG1)</f>
        <v>#N/A</v>
      </c>
      <c r="AA3" s="1137" t="str">
        <f>ifs($B$2=Controls!$I$2,'Hours Spread'!AB1,$B$2=Controls!$I$3,'Hours Spread'!BX1,$B$2=Controls!$I$4,'Hours Spread'!DT1,$B$2=Controls!$I$5,'Hours Spread'!FP1,$B$2=Controls!$I$6,'Hours Spread'!HL1,$B$2=Controls!$I$7,'Hours Spread'!JH1)</f>
        <v>#N/A</v>
      </c>
      <c r="AB3" s="1137" t="str">
        <f>ifs($B$2=Controls!$I$2,'Hours Spread'!AC1,$B$2=Controls!$I$3,'Hours Spread'!BY1,$B$2=Controls!$I$4,'Hours Spread'!DU1,$B$2=Controls!$I$5,'Hours Spread'!FQ1,$B$2=Controls!$I$6,'Hours Spread'!HM1,$B$2=Controls!$I$7,'Hours Spread'!JI1)</f>
        <v>#N/A</v>
      </c>
      <c r="AC3" s="1137" t="str">
        <f>ifs($B$2=Controls!$I$2,'Hours Spread'!AD1,$B$2=Controls!$I$3,'Hours Spread'!BZ1,$B$2=Controls!$I$4,'Hours Spread'!DV1,$B$2=Controls!$I$5,'Hours Spread'!FR1,$B$2=Controls!$I$6,'Hours Spread'!HN1,$B$2=Controls!$I$7,'Hours Spread'!JJ1)</f>
        <v>#N/A</v>
      </c>
      <c r="AD3" s="1137" t="str">
        <f>ifs($B$2=Controls!$I$2,'Hours Spread'!AE1,$B$2=Controls!$I$3,'Hours Spread'!CA1,$B$2=Controls!$I$4,'Hours Spread'!DW1,$B$2=Controls!$I$5,'Hours Spread'!FS1,$B$2=Controls!$I$6,'Hours Spread'!HO1,$B$2=Controls!$I$7,'Hours Spread'!JK1)</f>
        <v>#N/A</v>
      </c>
      <c r="AE3" s="1137" t="str">
        <f>ifs($B$2=Controls!$I$2,'Hours Spread'!AF1,$B$2=Controls!$I$3,'Hours Spread'!CB1,$B$2=Controls!$I$4,'Hours Spread'!DX1,$B$2=Controls!$I$5,'Hours Spread'!FT1,$B$2=Controls!$I$6,'Hours Spread'!HP1,$B$2=Controls!$I$7,'Hours Spread'!JL1)</f>
        <v>#N/A</v>
      </c>
      <c r="AF3" s="1137" t="str">
        <f>ifs($B$2=Controls!$I$2,'Hours Spread'!AG1,$B$2=Controls!$I$3,'Hours Spread'!CC1,$B$2=Controls!$I$4,'Hours Spread'!DY1,$B$2=Controls!$I$5,'Hours Spread'!FU1,$B$2=Controls!$I$6,'Hours Spread'!HQ1,$B$2=Controls!$I$7,'Hours Spread'!JM1)</f>
        <v>#N/A</v>
      </c>
      <c r="AG3" s="1137" t="str">
        <f>ifs($B$2=Controls!$I$2,'Hours Spread'!AH1,$B$2=Controls!$I$3,'Hours Spread'!CD1,$B$2=Controls!$I$4,'Hours Spread'!DZ1,$B$2=Controls!$I$5,'Hours Spread'!FV1,$B$2=Controls!$I$6,'Hours Spread'!HR1,$B$2=Controls!$I$7,'Hours Spread'!JN1)</f>
        <v>#N/A</v>
      </c>
      <c r="AH3" s="1137" t="str">
        <f>ifs($B$2=Controls!$I$2,'Hours Spread'!AI1,$B$2=Controls!$I$3,'Hours Spread'!CE1,$B$2=Controls!$I$4,'Hours Spread'!EA1,$B$2=Controls!$I$5,'Hours Spread'!FW1,$B$2=Controls!$I$6,'Hours Spread'!HS1,$B$2=Controls!$I$7,'Hours Spread'!JO1)</f>
        <v>#N/A</v>
      </c>
      <c r="AI3" s="1137" t="str">
        <f>ifs($B$2=Controls!$I$2,'Hours Spread'!AJ1,$B$2=Controls!$I$3,'Hours Spread'!CF1,$B$2=Controls!$I$4,'Hours Spread'!EB1,$B$2=Controls!$I$5,'Hours Spread'!FX1,$B$2=Controls!$I$6,'Hours Spread'!HT1,$B$2=Controls!$I$7,'Hours Spread'!JP1)</f>
        <v>#N/A</v>
      </c>
      <c r="AJ3" s="1137" t="str">
        <f>ifs($B$2=Controls!$I$2,'Hours Spread'!AK1,$B$2=Controls!$I$3,'Hours Spread'!CG1,$B$2=Controls!$I$4,'Hours Spread'!EC1,$B$2=Controls!$I$5,'Hours Spread'!FY1,$B$2=Controls!$I$6,'Hours Spread'!HU1,$B$2=Controls!$I$7,'Hours Spread'!JQ1)</f>
        <v>#N/A</v>
      </c>
      <c r="AK3" s="1137" t="str">
        <f>ifs($B$2=Controls!$I$2,'Hours Spread'!AL1,$B$2=Controls!$I$3,'Hours Spread'!CH1,$B$2=Controls!$I$4,'Hours Spread'!ED1,$B$2=Controls!$I$5,'Hours Spread'!FZ1,$B$2=Controls!$I$6,'Hours Spread'!HV1,$B$2=Controls!$I$7,'Hours Spread'!JR1)</f>
        <v>#N/A</v>
      </c>
      <c r="AL3" s="1137" t="str">
        <f>ifs($B$2=Controls!$I$2,'Hours Spread'!AM1,$B$2=Controls!$I$3,'Hours Spread'!CI1,$B$2=Controls!$I$4,'Hours Spread'!EE1,$B$2=Controls!$I$5,'Hours Spread'!GA1,$B$2=Controls!$I$6,'Hours Spread'!HW1,$B$2=Controls!$I$7,'Hours Spread'!JS1)</f>
        <v>#N/A</v>
      </c>
      <c r="AM3" s="1137" t="str">
        <f>ifs($B$2=Controls!$I$2,'Hours Spread'!AN1,$B$2=Controls!$I$3,'Hours Spread'!CJ1,$B$2=Controls!$I$4,'Hours Spread'!EF1,$B$2=Controls!$I$5,'Hours Spread'!GB1,$B$2=Controls!$I$6,'Hours Spread'!HX1,$B$2=Controls!$I$7,'Hours Spread'!JT1)</f>
        <v>#N/A</v>
      </c>
      <c r="AN3" s="1137" t="str">
        <f>ifs($B$2=Controls!$I$2,'Hours Spread'!AO1,$B$2=Controls!$I$3,'Hours Spread'!CK1,$B$2=Controls!$I$4,'Hours Spread'!EG1,$B$2=Controls!$I$5,'Hours Spread'!GC1,$B$2=Controls!$I$6,'Hours Spread'!HY1,$B$2=Controls!$I$7,'Hours Spread'!JU1)</f>
        <v>#N/A</v>
      </c>
      <c r="AO3" s="1137" t="str">
        <f>ifs($B$2=Controls!$I$2,'Hours Spread'!AP1,$B$2=Controls!$I$3,'Hours Spread'!CL1,$B$2=Controls!$I$4,'Hours Spread'!EH1,$B$2=Controls!$I$5,'Hours Spread'!GD1,$B$2=Controls!$I$6,'Hours Spread'!HZ1,$B$2=Controls!$I$7,'Hours Spread'!JV1)</f>
        <v>#N/A</v>
      </c>
      <c r="AP3" s="1137" t="str">
        <f>ifs($B$2=Controls!$I$2,'Hours Spread'!AQ1,$B$2=Controls!$I$3,'Hours Spread'!CM1,$B$2=Controls!$I$4,'Hours Spread'!EI1,$B$2=Controls!$I$5,'Hours Spread'!GE1,$B$2=Controls!$I$6,'Hours Spread'!IA1,$B$2=Controls!$I$7,'Hours Spread'!JW1)</f>
        <v>#N/A</v>
      </c>
      <c r="AQ3" s="1137" t="str">
        <f>ifs($B$2=Controls!$I$2,'Hours Spread'!AR1,$B$2=Controls!$I$3,'Hours Spread'!CN1,$B$2=Controls!$I$4,'Hours Spread'!EJ1,$B$2=Controls!$I$5,'Hours Spread'!GF1,$B$2=Controls!$I$6,'Hours Spread'!IB1,$B$2=Controls!$I$7,'Hours Spread'!JX1)</f>
        <v>#N/A</v>
      </c>
      <c r="AR3" s="1137" t="str">
        <f>ifs($B$2=Controls!$I$2,'Hours Spread'!AS1,$B$2=Controls!$I$3,'Hours Spread'!CO1,$B$2=Controls!$I$4,'Hours Spread'!EK1,$B$2=Controls!$I$5,'Hours Spread'!GG1,$B$2=Controls!$I$6,'Hours Spread'!IC1,$B$2=Controls!$I$7,'Hours Spread'!JY1)</f>
        <v>#N/A</v>
      </c>
      <c r="AS3" s="1137" t="str">
        <f>ifs($B$2=Controls!$I$2,'Hours Spread'!AT1,$B$2=Controls!$I$3,'Hours Spread'!CP1,$B$2=Controls!$I$4,'Hours Spread'!EL1,$B$2=Controls!$I$5,'Hours Spread'!GH1,$B$2=Controls!$I$6,'Hours Spread'!ID1,$B$2=Controls!$I$7,'Hours Spread'!JZ1)</f>
        <v>#N/A</v>
      </c>
      <c r="AT3" s="1137" t="str">
        <f>ifs($B$2=Controls!$I$2,'Hours Spread'!AU1,$B$2=Controls!$I$3,'Hours Spread'!CQ1,$B$2=Controls!$I$4,'Hours Spread'!EM1,$B$2=Controls!$I$5,'Hours Spread'!GI1,$B$2=Controls!$I$6,'Hours Spread'!IE1,$B$2=Controls!$I$7,'Hours Spread'!KA1)</f>
        <v>#N/A</v>
      </c>
      <c r="AU3" s="1137" t="str">
        <f>ifs($B$2=Controls!$I$2,'Hours Spread'!AV1,$B$2=Controls!$I$3,'Hours Spread'!CR1,$B$2=Controls!$I$4,'Hours Spread'!EN1,$B$2=Controls!$I$5,'Hours Spread'!GJ1,$B$2=Controls!$I$6,'Hours Spread'!IF1,$B$2=Controls!$I$7,'Hours Spread'!KB1)</f>
        <v>#N/A</v>
      </c>
      <c r="AV3" s="1137" t="str">
        <f>ifs($B$2=Controls!$I$2,'Hours Spread'!AW1,$B$2=Controls!$I$3,'Hours Spread'!CS1,$B$2=Controls!$I$4,'Hours Spread'!EO1,$B$2=Controls!$I$5,'Hours Spread'!GK1,$B$2=Controls!$I$6,'Hours Spread'!IG1,$B$2=Controls!$I$7,'Hours Spread'!KC1)</f>
        <v>#N/A</v>
      </c>
      <c r="AW3" s="1137" t="str">
        <f>ifs($B$2=Controls!$I$2,'Hours Spread'!AX1,$B$2=Controls!$I$3,'Hours Spread'!CT1,$B$2=Controls!$I$4,'Hours Spread'!EP1,$B$2=Controls!$I$5,'Hours Spread'!GL1,$B$2=Controls!$I$6,'Hours Spread'!IH1,$B$2=Controls!$I$7,'Hours Spread'!KD1)</f>
        <v>#N/A</v>
      </c>
      <c r="AX3" s="1137" t="str">
        <f>ifs($B$2=Controls!$I$2,'Hours Spread'!AY1,$B$2=Controls!$I$3,'Hours Spread'!CU1,$B$2=Controls!$I$4,'Hours Spread'!EQ1,$B$2=Controls!$I$5,'Hours Spread'!GM1,$B$2=Controls!$I$6,'Hours Spread'!II1,$B$2=Controls!$I$7,'Hours Spread'!KE1)</f>
        <v>#N/A</v>
      </c>
    </row>
    <row r="4">
      <c r="A4" s="796"/>
      <c r="B4" s="1138" t="str">
        <f>if($A$2="$300K OR LESS",'Hours Spread'!A2,"")</f>
        <v/>
      </c>
      <c r="C4" s="1137" t="str">
        <f>ifs($B$2=Controls!$I$2,'Hours Spread'!D2,$B$2=Controls!$I$3,'Hours Spread'!AZ2,$B$2=Controls!$I$4,'Hours Spread'!CV2,$B$2=Controls!$I$5,'Hours Spread'!ER2,$B$2=Controls!$I$6,'Hours Spread'!GN2,$B$2=Controls!$I$7,'Hours Spread'!IJ2)</f>
        <v>#N/A</v>
      </c>
      <c r="D4" s="791">
        <v>-40.0</v>
      </c>
      <c r="E4" s="1137" t="str">
        <f>ifs($B$2=Controls!$I$2,'Hours Spread'!F2,$B$2=Controls!$I$3,'Hours Spread'!BB2,$B$2=Controls!$I$4,'Hours Spread'!CX2,$B$2=Controls!$I$5,'Hours Spread'!ET2,$B$2=Controls!$I$6,'Hours Spread'!GP2,$B$2=Controls!$I$7,'Hours Spread'!IL2)</f>
        <v>#N/A</v>
      </c>
      <c r="F4" s="1137" t="str">
        <f>ifs($B$2=Controls!$I$2,'Hours Spread'!G2,$B$2=Controls!$I$3,'Hours Spread'!BC2,$B$2=Controls!$I$4,'Hours Spread'!CY2,$B$2=Controls!$I$5,'Hours Spread'!EU2,$B$2=Controls!$I$6,'Hours Spread'!GQ2,$B$2=Controls!$I$7,'Hours Spread'!IM2)</f>
        <v>#N/A</v>
      </c>
      <c r="G4" s="1137" t="str">
        <f>ifs($B$2=Controls!$I$2,'Hours Spread'!H2,$B$2=Controls!$I$3,'Hours Spread'!BD2,$B$2=Controls!$I$4,'Hours Spread'!CZ2,$B$2=Controls!$I$5,'Hours Spread'!EV2,$B$2=Controls!$I$6,'Hours Spread'!GR2,$B$2=Controls!$I$7,'Hours Spread'!IN2)</f>
        <v>#N/A</v>
      </c>
      <c r="H4" s="1137" t="str">
        <f>ifs($B$2=Controls!$I$2,'Hours Spread'!I2,$B$2=Controls!$I$3,'Hours Spread'!BE2,$B$2=Controls!$I$4,'Hours Spread'!DA2,$B$2=Controls!$I$5,'Hours Spread'!EW2,$B$2=Controls!$I$6,'Hours Spread'!GS2,$B$2=Controls!$I$7,'Hours Spread'!IO2)</f>
        <v>#N/A</v>
      </c>
      <c r="I4" s="1137" t="str">
        <f>ifs($B$2=Controls!$I$2,'Hours Spread'!J2,$B$2=Controls!$I$3,'Hours Spread'!BF2,$B$2=Controls!$I$4,'Hours Spread'!DB2,$B$2=Controls!$I$5,'Hours Spread'!EX2,$B$2=Controls!$I$6,'Hours Spread'!GT2,$B$2=Controls!$I$7,'Hours Spread'!IP2)</f>
        <v>#N/A</v>
      </c>
      <c r="J4" s="1137" t="str">
        <f>ifs($B$2=Controls!$I$2,'Hours Spread'!K2,$B$2=Controls!$I$3,'Hours Spread'!BG2,$B$2=Controls!$I$4,'Hours Spread'!DC2,$B$2=Controls!$I$5,'Hours Spread'!EY2,$B$2=Controls!$I$6,'Hours Spread'!GU2,$B$2=Controls!$I$7,'Hours Spread'!IQ2)</f>
        <v>#N/A</v>
      </c>
      <c r="K4" s="1137" t="str">
        <f>ifs($B$2=Controls!$I$2,'Hours Spread'!L2,$B$2=Controls!$I$3,'Hours Spread'!BH2,$B$2=Controls!$I$4,'Hours Spread'!DD2,$B$2=Controls!$I$5,'Hours Spread'!EZ2,$B$2=Controls!$I$6,'Hours Spread'!GV2,$B$2=Controls!$I$7,'Hours Spread'!IR2)</f>
        <v>#N/A</v>
      </c>
      <c r="L4" s="1137" t="str">
        <f>ifs($B$2=Controls!$I$2,'Hours Spread'!M2,$B$2=Controls!$I$3,'Hours Spread'!BI2,$B$2=Controls!$I$4,'Hours Spread'!DE2,$B$2=Controls!$I$5,'Hours Spread'!FA2,$B$2=Controls!$I$6,'Hours Spread'!GW2,$B$2=Controls!$I$7,'Hours Spread'!IS2)</f>
        <v>#N/A</v>
      </c>
      <c r="M4" s="1137" t="str">
        <f>ifs($B$2=Controls!$I$2,'Hours Spread'!N2,$B$2=Controls!$I$3,'Hours Spread'!BJ2,$B$2=Controls!$I$4,'Hours Spread'!DF2,$B$2=Controls!$I$5,'Hours Spread'!FB2,$B$2=Controls!$I$6,'Hours Spread'!GX2,$B$2=Controls!$I$7,'Hours Spread'!IT2)</f>
        <v>#N/A</v>
      </c>
      <c r="N4" s="1137" t="str">
        <f>ifs($B$2=Controls!$I$2,'Hours Spread'!O2,$B$2=Controls!$I$3,'Hours Spread'!BK2,$B$2=Controls!$I$4,'Hours Spread'!DG2,$B$2=Controls!$I$5,'Hours Spread'!FC2,$B$2=Controls!$I$6,'Hours Spread'!GY2,$B$2=Controls!$I$7,'Hours Spread'!IU2)</f>
        <v>#N/A</v>
      </c>
      <c r="O4" s="1137" t="str">
        <f>ifs($B$2=Controls!$I$2,'Hours Spread'!P2,$B$2=Controls!$I$3,'Hours Spread'!BL2,$B$2=Controls!$I$4,'Hours Spread'!DH2,$B$2=Controls!$I$5,'Hours Spread'!FD2,$B$2=Controls!$I$6,'Hours Spread'!GZ2,$B$2=Controls!$I$7,'Hours Spread'!IV2)</f>
        <v>#N/A</v>
      </c>
      <c r="P4" s="1137" t="str">
        <f>ifs($B$2=Controls!$I$2,'Hours Spread'!Q2,$B$2=Controls!$I$3,'Hours Spread'!BM2,$B$2=Controls!$I$4,'Hours Spread'!DI2,$B$2=Controls!$I$5,'Hours Spread'!FE2,$B$2=Controls!$I$6,'Hours Spread'!HA2,$B$2=Controls!$I$7,'Hours Spread'!IW2)</f>
        <v>#N/A</v>
      </c>
      <c r="Q4" s="1137" t="str">
        <f>ifs($B$2=Controls!$I$2,'Hours Spread'!R2,$B$2=Controls!$I$3,'Hours Spread'!BN2,$B$2=Controls!$I$4,'Hours Spread'!DJ2,$B$2=Controls!$I$5,'Hours Spread'!FF2,$B$2=Controls!$I$6,'Hours Spread'!HB2,$B$2=Controls!$I$7,'Hours Spread'!IX2)</f>
        <v>#N/A</v>
      </c>
      <c r="R4" s="1137" t="str">
        <f>ifs($B$2=Controls!$I$2,'Hours Spread'!S2,$B$2=Controls!$I$3,'Hours Spread'!BO2,$B$2=Controls!$I$4,'Hours Spread'!DK2,$B$2=Controls!$I$5,'Hours Spread'!FG2,$B$2=Controls!$I$6,'Hours Spread'!HC2,$B$2=Controls!$I$7,'Hours Spread'!IY2)</f>
        <v>#N/A</v>
      </c>
      <c r="S4" s="1137" t="str">
        <f>ifs($B$2=Controls!$I$2,'Hours Spread'!T2,$B$2=Controls!$I$3,'Hours Spread'!BP2,$B$2=Controls!$I$4,'Hours Spread'!DL2,$B$2=Controls!$I$5,'Hours Spread'!FH2,$B$2=Controls!$I$6,'Hours Spread'!HD2,$B$2=Controls!$I$7,'Hours Spread'!IZ2)</f>
        <v>#N/A</v>
      </c>
      <c r="T4" s="1137" t="str">
        <f>ifs($B$2=Controls!$I$2,'Hours Spread'!U2,$B$2=Controls!$I$3,'Hours Spread'!BQ2,$B$2=Controls!$I$4,'Hours Spread'!DM2,$B$2=Controls!$I$5,'Hours Spread'!FI2,$B$2=Controls!$I$6,'Hours Spread'!HE2,$B$2=Controls!$I$7,'Hours Spread'!JA2)</f>
        <v>#N/A</v>
      </c>
      <c r="U4" s="1137" t="str">
        <f>ifs($B$2=Controls!$I$2,'Hours Spread'!V2,$B$2=Controls!$I$3,'Hours Spread'!BR2,$B$2=Controls!$I$4,'Hours Spread'!DN2,$B$2=Controls!$I$5,'Hours Spread'!FJ2,$B$2=Controls!$I$6,'Hours Spread'!HF2,$B$2=Controls!$I$7,'Hours Spread'!JB2)</f>
        <v>#N/A</v>
      </c>
      <c r="V4" s="1137" t="str">
        <f>ifs($B$2=Controls!$I$2,'Hours Spread'!W2,$B$2=Controls!$I$3,'Hours Spread'!BS2,$B$2=Controls!$I$4,'Hours Spread'!DO2,$B$2=Controls!$I$5,'Hours Spread'!FK2,$B$2=Controls!$I$6,'Hours Spread'!HG2,$B$2=Controls!$I$7,'Hours Spread'!JC2)</f>
        <v>#N/A</v>
      </c>
      <c r="W4" s="1137" t="str">
        <f>ifs($B$2=Controls!$I$2,'Hours Spread'!X2,$B$2=Controls!$I$3,'Hours Spread'!BT2,$B$2=Controls!$I$4,'Hours Spread'!DP2,$B$2=Controls!$I$5,'Hours Spread'!FL2,$B$2=Controls!$I$6,'Hours Spread'!HH2,$B$2=Controls!$I$7,'Hours Spread'!JD2)</f>
        <v>#N/A</v>
      </c>
      <c r="X4" s="1137" t="str">
        <f>ifs($B$2=Controls!$I$2,'Hours Spread'!Y2,$B$2=Controls!$I$3,'Hours Spread'!BU2,$B$2=Controls!$I$4,'Hours Spread'!DQ2,$B$2=Controls!$I$5,'Hours Spread'!FM2,$B$2=Controls!$I$6,'Hours Spread'!HI2,$B$2=Controls!$I$7,'Hours Spread'!JE2)</f>
        <v>#N/A</v>
      </c>
      <c r="Y4" s="1137" t="str">
        <f>ifs($B$2=Controls!$I$2,'Hours Spread'!Z2,$B$2=Controls!$I$3,'Hours Spread'!BV2,$B$2=Controls!$I$4,'Hours Spread'!DR2,$B$2=Controls!$I$5,'Hours Spread'!FN2,$B$2=Controls!$I$6,'Hours Spread'!HJ2,$B$2=Controls!$I$7,'Hours Spread'!JF2)</f>
        <v>#N/A</v>
      </c>
      <c r="Z4" s="1137" t="str">
        <f>ifs($B$2=Controls!$I$2,'Hours Spread'!AA2,$B$2=Controls!$I$3,'Hours Spread'!BW2,$B$2=Controls!$I$4,'Hours Spread'!DS2,$B$2=Controls!$I$5,'Hours Spread'!FO2,$B$2=Controls!$I$6,'Hours Spread'!HK2,$B$2=Controls!$I$7,'Hours Spread'!JG2)</f>
        <v>#N/A</v>
      </c>
      <c r="AA4" s="1137" t="str">
        <f>ifs($B$2=Controls!$I$2,'Hours Spread'!AB2,$B$2=Controls!$I$3,'Hours Spread'!BX2,$B$2=Controls!$I$4,'Hours Spread'!DT2,$B$2=Controls!$I$5,'Hours Spread'!FP2,$B$2=Controls!$I$6,'Hours Spread'!HL2,$B$2=Controls!$I$7,'Hours Spread'!JH2)</f>
        <v>#N/A</v>
      </c>
      <c r="AB4" s="1137" t="str">
        <f>ifs($B$2=Controls!$I$2,'Hours Spread'!AC2,$B$2=Controls!$I$3,'Hours Spread'!BY2,$B$2=Controls!$I$4,'Hours Spread'!DU2,$B$2=Controls!$I$5,'Hours Spread'!FQ2,$B$2=Controls!$I$6,'Hours Spread'!HM2,$B$2=Controls!$I$7,'Hours Spread'!JI2)</f>
        <v>#N/A</v>
      </c>
      <c r="AC4" s="1137" t="str">
        <f>ifs($B$2=Controls!$I$2,'Hours Spread'!AD2,$B$2=Controls!$I$3,'Hours Spread'!BZ2,$B$2=Controls!$I$4,'Hours Spread'!DV2,$B$2=Controls!$I$5,'Hours Spread'!FR2,$B$2=Controls!$I$6,'Hours Spread'!HN2,$B$2=Controls!$I$7,'Hours Spread'!JJ2)</f>
        <v>#N/A</v>
      </c>
      <c r="AD4" s="1137" t="str">
        <f>ifs($B$2=Controls!$I$2,'Hours Spread'!AE2,$B$2=Controls!$I$3,'Hours Spread'!CA2,$B$2=Controls!$I$4,'Hours Spread'!DW2,$B$2=Controls!$I$5,'Hours Spread'!FS2,$B$2=Controls!$I$6,'Hours Spread'!HO2,$B$2=Controls!$I$7,'Hours Spread'!JK2)</f>
        <v>#N/A</v>
      </c>
      <c r="AE4" s="1137" t="str">
        <f>ifs($B$2=Controls!$I$2,'Hours Spread'!AF2,$B$2=Controls!$I$3,'Hours Spread'!CB2,$B$2=Controls!$I$4,'Hours Spread'!DX2,$B$2=Controls!$I$5,'Hours Spread'!FT2,$B$2=Controls!$I$6,'Hours Spread'!HP2,$B$2=Controls!$I$7,'Hours Spread'!JL2)</f>
        <v>#N/A</v>
      </c>
      <c r="AF4" s="1137" t="str">
        <f>ifs($B$2=Controls!$I$2,'Hours Spread'!AG2,$B$2=Controls!$I$3,'Hours Spread'!CC2,$B$2=Controls!$I$4,'Hours Spread'!DY2,$B$2=Controls!$I$5,'Hours Spread'!FU2,$B$2=Controls!$I$6,'Hours Spread'!HQ2,$B$2=Controls!$I$7,'Hours Spread'!JM2)</f>
        <v>#N/A</v>
      </c>
      <c r="AG4" s="1137" t="str">
        <f>ifs($B$2=Controls!$I$2,'Hours Spread'!AH2,$B$2=Controls!$I$3,'Hours Spread'!CD2,$B$2=Controls!$I$4,'Hours Spread'!DZ2,$B$2=Controls!$I$5,'Hours Spread'!FV2,$B$2=Controls!$I$6,'Hours Spread'!HR2,$B$2=Controls!$I$7,'Hours Spread'!JN2)</f>
        <v>#N/A</v>
      </c>
      <c r="AH4" s="1137" t="str">
        <f>ifs($B$2=Controls!$I$2,'Hours Spread'!AI2,$B$2=Controls!$I$3,'Hours Spread'!CE2,$B$2=Controls!$I$4,'Hours Spread'!EA2,$B$2=Controls!$I$5,'Hours Spread'!FW2,$B$2=Controls!$I$6,'Hours Spread'!HS2,$B$2=Controls!$I$7,'Hours Spread'!JO2)</f>
        <v>#N/A</v>
      </c>
      <c r="AI4" s="1137" t="str">
        <f>ifs($B$2=Controls!$I$2,'Hours Spread'!AJ2,$B$2=Controls!$I$3,'Hours Spread'!CF2,$B$2=Controls!$I$4,'Hours Spread'!EB2,$B$2=Controls!$I$5,'Hours Spread'!FX2,$B$2=Controls!$I$6,'Hours Spread'!HT2,$B$2=Controls!$I$7,'Hours Spread'!JP2)</f>
        <v>#N/A</v>
      </c>
      <c r="AJ4" s="1137" t="str">
        <f>ifs($B$2=Controls!$I$2,'Hours Spread'!AK2,$B$2=Controls!$I$3,'Hours Spread'!CG2,$B$2=Controls!$I$4,'Hours Spread'!EC2,$B$2=Controls!$I$5,'Hours Spread'!FY2,$B$2=Controls!$I$6,'Hours Spread'!HU2,$B$2=Controls!$I$7,'Hours Spread'!JQ2)</f>
        <v>#N/A</v>
      </c>
      <c r="AK4" s="1137" t="str">
        <f>ifs($B$2=Controls!$I$2,'Hours Spread'!AL2,$B$2=Controls!$I$3,'Hours Spread'!CH2,$B$2=Controls!$I$4,'Hours Spread'!ED2,$B$2=Controls!$I$5,'Hours Spread'!FZ2,$B$2=Controls!$I$6,'Hours Spread'!HV2,$B$2=Controls!$I$7,'Hours Spread'!JR2)</f>
        <v>#N/A</v>
      </c>
      <c r="AL4" s="1137" t="str">
        <f>ifs($B$2=Controls!$I$2,'Hours Spread'!AM2,$B$2=Controls!$I$3,'Hours Spread'!CI2,$B$2=Controls!$I$4,'Hours Spread'!EE2,$B$2=Controls!$I$5,'Hours Spread'!GA2,$B$2=Controls!$I$6,'Hours Spread'!HW2,$B$2=Controls!$I$7,'Hours Spread'!JS2)</f>
        <v>#N/A</v>
      </c>
      <c r="AM4" s="1137" t="str">
        <f>ifs($B$2=Controls!$I$2,'Hours Spread'!AN2,$B$2=Controls!$I$3,'Hours Spread'!CJ2,$B$2=Controls!$I$4,'Hours Spread'!EF2,$B$2=Controls!$I$5,'Hours Spread'!GB2,$B$2=Controls!$I$6,'Hours Spread'!HX2,$B$2=Controls!$I$7,'Hours Spread'!JT2)</f>
        <v>#N/A</v>
      </c>
      <c r="AN4" s="1137" t="str">
        <f>ifs($B$2=Controls!$I$2,'Hours Spread'!AO2,$B$2=Controls!$I$3,'Hours Spread'!CK2,$B$2=Controls!$I$4,'Hours Spread'!EG2,$B$2=Controls!$I$5,'Hours Spread'!GC2,$B$2=Controls!$I$6,'Hours Spread'!HY2,$B$2=Controls!$I$7,'Hours Spread'!JU2)</f>
        <v>#N/A</v>
      </c>
      <c r="AO4" s="1137" t="str">
        <f>ifs($B$2=Controls!$I$2,'Hours Spread'!AP2,$B$2=Controls!$I$3,'Hours Spread'!CL2,$B$2=Controls!$I$4,'Hours Spread'!EH2,$B$2=Controls!$I$5,'Hours Spread'!GD2,$B$2=Controls!$I$6,'Hours Spread'!HZ2,$B$2=Controls!$I$7,'Hours Spread'!JV2)</f>
        <v>#N/A</v>
      </c>
      <c r="AP4" s="1137" t="str">
        <f>ifs($B$2=Controls!$I$2,'Hours Spread'!AQ2,$B$2=Controls!$I$3,'Hours Spread'!CM2,$B$2=Controls!$I$4,'Hours Spread'!EI2,$B$2=Controls!$I$5,'Hours Spread'!GE2,$B$2=Controls!$I$6,'Hours Spread'!IA2,$B$2=Controls!$I$7,'Hours Spread'!JW2)</f>
        <v>#N/A</v>
      </c>
      <c r="AQ4" s="1137" t="str">
        <f>ifs($B$2=Controls!$I$2,'Hours Spread'!AR2,$B$2=Controls!$I$3,'Hours Spread'!CN2,$B$2=Controls!$I$4,'Hours Spread'!EJ2,$B$2=Controls!$I$5,'Hours Spread'!GF2,$B$2=Controls!$I$6,'Hours Spread'!IB2,$B$2=Controls!$I$7,'Hours Spread'!JX2)</f>
        <v>#N/A</v>
      </c>
      <c r="AR4" s="1137" t="str">
        <f>ifs($B$2=Controls!$I$2,'Hours Spread'!AS2,$B$2=Controls!$I$3,'Hours Spread'!CO2,$B$2=Controls!$I$4,'Hours Spread'!EK2,$B$2=Controls!$I$5,'Hours Spread'!GG2,$B$2=Controls!$I$6,'Hours Spread'!IC2,$B$2=Controls!$I$7,'Hours Spread'!JY2)</f>
        <v>#N/A</v>
      </c>
      <c r="AS4" s="1137" t="str">
        <f>ifs($B$2=Controls!$I$2,'Hours Spread'!AT2,$B$2=Controls!$I$3,'Hours Spread'!CP2,$B$2=Controls!$I$4,'Hours Spread'!EL2,$B$2=Controls!$I$5,'Hours Spread'!GH2,$B$2=Controls!$I$6,'Hours Spread'!ID2,$B$2=Controls!$I$7,'Hours Spread'!JZ2)</f>
        <v>#N/A</v>
      </c>
      <c r="AT4" s="1137" t="str">
        <f>ifs($B$2=Controls!$I$2,'Hours Spread'!AU2,$B$2=Controls!$I$3,'Hours Spread'!CQ2,$B$2=Controls!$I$4,'Hours Spread'!EM2,$B$2=Controls!$I$5,'Hours Spread'!GI2,$B$2=Controls!$I$6,'Hours Spread'!IE2,$B$2=Controls!$I$7,'Hours Spread'!KA2)</f>
        <v>#N/A</v>
      </c>
      <c r="AU4" s="1137" t="str">
        <f>ifs($B$2=Controls!$I$2,'Hours Spread'!AV2,$B$2=Controls!$I$3,'Hours Spread'!CR2,$B$2=Controls!$I$4,'Hours Spread'!EN2,$B$2=Controls!$I$5,'Hours Spread'!GJ2,$B$2=Controls!$I$6,'Hours Spread'!IF2,$B$2=Controls!$I$7,'Hours Spread'!KB2)</f>
        <v>#N/A</v>
      </c>
      <c r="AV4" s="1137" t="str">
        <f>ifs($B$2=Controls!$I$2,'Hours Spread'!AW2,$B$2=Controls!$I$3,'Hours Spread'!CS2,$B$2=Controls!$I$4,'Hours Spread'!EO2,$B$2=Controls!$I$5,'Hours Spread'!GK2,$B$2=Controls!$I$6,'Hours Spread'!IG2,$B$2=Controls!$I$7,'Hours Spread'!KC2)</f>
        <v>#N/A</v>
      </c>
      <c r="AW4" s="1137" t="str">
        <f>ifs($B$2=Controls!$I$2,'Hours Spread'!AX2,$B$2=Controls!$I$3,'Hours Spread'!CT2,$B$2=Controls!$I$4,'Hours Spread'!EP2,$B$2=Controls!$I$5,'Hours Spread'!GL2,$B$2=Controls!$I$6,'Hours Spread'!IH2,$B$2=Controls!$I$7,'Hours Spread'!KD2)</f>
        <v>#N/A</v>
      </c>
      <c r="AX4" s="1137" t="str">
        <f>ifs($B$2=Controls!$I$2,'Hours Spread'!AY2,$B$2=Controls!$I$3,'Hours Spread'!CU2,$B$2=Controls!$I$4,'Hours Spread'!EQ2,$B$2=Controls!$I$5,'Hours Spread'!GM2,$B$2=Controls!$I$6,'Hours Spread'!II2,$B$2=Controls!$I$7,'Hours Spread'!KE2)</f>
        <v>#N/A</v>
      </c>
    </row>
    <row r="5">
      <c r="A5" s="1139" t="s">
        <v>1035</v>
      </c>
      <c r="B5" s="1136"/>
      <c r="C5" s="1137" t="str">
        <f>ifs($B$2=Controls!$I$2,'Hours Spread'!D3,$B$2=Controls!$I$3,'Hours Spread'!AZ3,$B$2=Controls!$I$4,'Hours Spread'!CV3,$B$2=Controls!$I$5,'Hours Spread'!ER3,$B$2=Controls!$I$6,'Hours Spread'!GN3,$B$2=Controls!$I$7,'Hours Spread'!IJ3)</f>
        <v>#N/A</v>
      </c>
      <c r="D5" s="1137" t="str">
        <f>ifs($B$2=Controls!$I$2,'Hours Spread'!E3,$B$2=Controls!$I$3,'Hours Spread'!BA3,$B$2=Controls!$I$4,'Hours Spread'!CW3,$B$2=Controls!$I$5,'Hours Spread'!ES3,$B$2=Controls!$I$6,'Hours Spread'!GO3,$B$2=Controls!$I$7,'Hours Spread'!IK3)</f>
        <v>#N/A</v>
      </c>
      <c r="E5" s="1137" t="str">
        <f>ifs($B$2=Controls!$I$2,'Hours Spread'!F3,$B$2=Controls!$I$3,'Hours Spread'!BB3,$B$2=Controls!$I$4,'Hours Spread'!CX3,$B$2=Controls!$I$5,'Hours Spread'!ET3,$B$2=Controls!$I$6,'Hours Spread'!GP3,$B$2=Controls!$I$7,'Hours Spread'!IL3)</f>
        <v>#N/A</v>
      </c>
      <c r="F5" s="1137" t="str">
        <f>ifs($B$2=Controls!$I$2,'Hours Spread'!G3,$B$2=Controls!$I$3,'Hours Spread'!BC3,$B$2=Controls!$I$4,'Hours Spread'!CY3,$B$2=Controls!$I$5,'Hours Spread'!EU3,$B$2=Controls!$I$6,'Hours Spread'!GQ3,$B$2=Controls!$I$7,'Hours Spread'!IM3)</f>
        <v>#N/A</v>
      </c>
      <c r="G5" s="1137" t="str">
        <f>ifs($B$2=Controls!$I$2,'Hours Spread'!H3,$B$2=Controls!$I$3,'Hours Spread'!BD3,$B$2=Controls!$I$4,'Hours Spread'!CZ3,$B$2=Controls!$I$5,'Hours Spread'!EV3,$B$2=Controls!$I$6,'Hours Spread'!GR3,$B$2=Controls!$I$7,'Hours Spread'!IN3)</f>
        <v>#N/A</v>
      </c>
      <c r="H5" s="1137" t="str">
        <f>ifs($B$2=Controls!$I$2,'Hours Spread'!I3,$B$2=Controls!$I$3,'Hours Spread'!BE3,$B$2=Controls!$I$4,'Hours Spread'!DA3,$B$2=Controls!$I$5,'Hours Spread'!EW3,$B$2=Controls!$I$6,'Hours Spread'!GS3,$B$2=Controls!$I$7,'Hours Spread'!IO3)</f>
        <v>#N/A</v>
      </c>
      <c r="I5" s="1137" t="str">
        <f>ifs($B$2=Controls!$I$2,'Hours Spread'!J3,$B$2=Controls!$I$3,'Hours Spread'!BF3,$B$2=Controls!$I$4,'Hours Spread'!DB3,$B$2=Controls!$I$5,'Hours Spread'!EX3,$B$2=Controls!$I$6,'Hours Spread'!GT3,$B$2=Controls!$I$7,'Hours Spread'!IP3)</f>
        <v>#N/A</v>
      </c>
      <c r="J5" s="1137" t="str">
        <f>ifs($B$2=Controls!$I$2,'Hours Spread'!K3,$B$2=Controls!$I$3,'Hours Spread'!BG3,$B$2=Controls!$I$4,'Hours Spread'!DC3,$B$2=Controls!$I$5,'Hours Spread'!EY3,$B$2=Controls!$I$6,'Hours Spread'!GU3,$B$2=Controls!$I$7,'Hours Spread'!IQ3)</f>
        <v>#N/A</v>
      </c>
      <c r="K5" s="1137" t="str">
        <f>ifs($B$2=Controls!$I$2,'Hours Spread'!L3,$B$2=Controls!$I$3,'Hours Spread'!BH3,$B$2=Controls!$I$4,'Hours Spread'!DD3,$B$2=Controls!$I$5,'Hours Spread'!EZ3,$B$2=Controls!$I$6,'Hours Spread'!GV3,$B$2=Controls!$I$7,'Hours Spread'!IR3)</f>
        <v>#N/A</v>
      </c>
      <c r="L5" s="1137" t="str">
        <f>ifs($B$2=Controls!$I$2,'Hours Spread'!M3,$B$2=Controls!$I$3,'Hours Spread'!BI3,$B$2=Controls!$I$4,'Hours Spread'!DE3,$B$2=Controls!$I$5,'Hours Spread'!FA3,$B$2=Controls!$I$6,'Hours Spread'!GW3,$B$2=Controls!$I$7,'Hours Spread'!IS3)</f>
        <v>#N/A</v>
      </c>
      <c r="M5" s="1137" t="str">
        <f>ifs($B$2=Controls!$I$2,'Hours Spread'!N3,$B$2=Controls!$I$3,'Hours Spread'!BJ3,$B$2=Controls!$I$4,'Hours Spread'!DF3,$B$2=Controls!$I$5,'Hours Spread'!FB3,$B$2=Controls!$I$6,'Hours Spread'!GX3,$B$2=Controls!$I$7,'Hours Spread'!IT3)</f>
        <v>#N/A</v>
      </c>
      <c r="N5" s="1137" t="str">
        <f>ifs($B$2=Controls!$I$2,'Hours Spread'!O3,$B$2=Controls!$I$3,'Hours Spread'!BK3,$B$2=Controls!$I$4,'Hours Spread'!DG3,$B$2=Controls!$I$5,'Hours Spread'!FC3,$B$2=Controls!$I$6,'Hours Spread'!GY3,$B$2=Controls!$I$7,'Hours Spread'!IU3)</f>
        <v>#N/A</v>
      </c>
      <c r="O5" s="1137" t="str">
        <f>ifs($B$2=Controls!$I$2,'Hours Spread'!P3,$B$2=Controls!$I$3,'Hours Spread'!BL3,$B$2=Controls!$I$4,'Hours Spread'!DH3,$B$2=Controls!$I$5,'Hours Spread'!FD3,$B$2=Controls!$I$6,'Hours Spread'!GZ3,$B$2=Controls!$I$7,'Hours Spread'!IV3)</f>
        <v>#N/A</v>
      </c>
      <c r="P5" s="1137" t="str">
        <f>ifs($B$2=Controls!$I$2,'Hours Spread'!Q3,$B$2=Controls!$I$3,'Hours Spread'!BM3,$B$2=Controls!$I$4,'Hours Spread'!DI3,$B$2=Controls!$I$5,'Hours Spread'!FE3,$B$2=Controls!$I$6,'Hours Spread'!HA3,$B$2=Controls!$I$7,'Hours Spread'!IW3)</f>
        <v>#N/A</v>
      </c>
      <c r="Q5" s="1137" t="str">
        <f>ifs($B$2=Controls!$I$2,'Hours Spread'!R3,$B$2=Controls!$I$3,'Hours Spread'!BN3,$B$2=Controls!$I$4,'Hours Spread'!DJ3,$B$2=Controls!$I$5,'Hours Spread'!FF3,$B$2=Controls!$I$6,'Hours Spread'!HB3,$B$2=Controls!$I$7,'Hours Spread'!IX3)</f>
        <v>#N/A</v>
      </c>
      <c r="R5" s="1137" t="str">
        <f>ifs($B$2=Controls!$I$2,'Hours Spread'!S3,$B$2=Controls!$I$3,'Hours Spread'!BO3,$B$2=Controls!$I$4,'Hours Spread'!DK3,$B$2=Controls!$I$5,'Hours Spread'!FG3,$B$2=Controls!$I$6,'Hours Spread'!HC3,$B$2=Controls!$I$7,'Hours Spread'!IY3)</f>
        <v>#N/A</v>
      </c>
      <c r="S5" s="1137" t="str">
        <f>ifs($B$2=Controls!$I$2,'Hours Spread'!T3,$B$2=Controls!$I$3,'Hours Spread'!BP3,$B$2=Controls!$I$4,'Hours Spread'!DL3,$B$2=Controls!$I$5,'Hours Spread'!FH3,$B$2=Controls!$I$6,'Hours Spread'!HD3,$B$2=Controls!$I$7,'Hours Spread'!IZ3)</f>
        <v>#N/A</v>
      </c>
      <c r="T5" s="1137" t="str">
        <f>ifs($B$2=Controls!$I$2,'Hours Spread'!U3,$B$2=Controls!$I$3,'Hours Spread'!BQ3,$B$2=Controls!$I$4,'Hours Spread'!DM3,$B$2=Controls!$I$5,'Hours Spread'!FI3,$B$2=Controls!$I$6,'Hours Spread'!HE3,$B$2=Controls!$I$7,'Hours Spread'!JA3)</f>
        <v>#N/A</v>
      </c>
      <c r="U5" s="1137" t="str">
        <f>ifs($B$2=Controls!$I$2,'Hours Spread'!V3,$B$2=Controls!$I$3,'Hours Spread'!BR3,$B$2=Controls!$I$4,'Hours Spread'!DN3,$B$2=Controls!$I$5,'Hours Spread'!FJ3,$B$2=Controls!$I$6,'Hours Spread'!HF3,$B$2=Controls!$I$7,'Hours Spread'!JB3)</f>
        <v>#N/A</v>
      </c>
      <c r="V5" s="1137" t="str">
        <f>ifs($B$2=Controls!$I$2,'Hours Spread'!W3,$B$2=Controls!$I$3,'Hours Spread'!BS3,$B$2=Controls!$I$4,'Hours Spread'!DO3,$B$2=Controls!$I$5,'Hours Spread'!FK3,$B$2=Controls!$I$6,'Hours Spread'!HG3,$B$2=Controls!$I$7,'Hours Spread'!JC3)</f>
        <v>#N/A</v>
      </c>
      <c r="W5" s="1137" t="str">
        <f>ifs($B$2=Controls!$I$2,'Hours Spread'!X3,$B$2=Controls!$I$3,'Hours Spread'!BT3,$B$2=Controls!$I$4,'Hours Spread'!DP3,$B$2=Controls!$I$5,'Hours Spread'!FL3,$B$2=Controls!$I$6,'Hours Spread'!HH3,$B$2=Controls!$I$7,'Hours Spread'!JD3)</f>
        <v>#N/A</v>
      </c>
      <c r="X5" s="1137" t="str">
        <f>ifs($B$2=Controls!$I$2,'Hours Spread'!Y3,$B$2=Controls!$I$3,'Hours Spread'!BU3,$B$2=Controls!$I$4,'Hours Spread'!DQ3,$B$2=Controls!$I$5,'Hours Spread'!FM3,$B$2=Controls!$I$6,'Hours Spread'!HI3,$B$2=Controls!$I$7,'Hours Spread'!JE3)</f>
        <v>#N/A</v>
      </c>
      <c r="Y5" s="1137" t="str">
        <f>ifs($B$2=Controls!$I$2,'Hours Spread'!Z3,$B$2=Controls!$I$3,'Hours Spread'!BV3,$B$2=Controls!$I$4,'Hours Spread'!DR3,$B$2=Controls!$I$5,'Hours Spread'!FN3,$B$2=Controls!$I$6,'Hours Spread'!HJ3,$B$2=Controls!$I$7,'Hours Spread'!JF3)</f>
        <v>#N/A</v>
      </c>
      <c r="Z5" s="1137" t="str">
        <f>ifs($B$2=Controls!$I$2,'Hours Spread'!AA3,$B$2=Controls!$I$3,'Hours Spread'!BW3,$B$2=Controls!$I$4,'Hours Spread'!DS3,$B$2=Controls!$I$5,'Hours Spread'!FO3,$B$2=Controls!$I$6,'Hours Spread'!HK3,$B$2=Controls!$I$7,'Hours Spread'!JG3)</f>
        <v>#N/A</v>
      </c>
      <c r="AA5" s="1137" t="str">
        <f>ifs($B$2=Controls!$I$2,'Hours Spread'!AB3,$B$2=Controls!$I$3,'Hours Spread'!BX3,$B$2=Controls!$I$4,'Hours Spread'!DT3,$B$2=Controls!$I$5,'Hours Spread'!FP3,$B$2=Controls!$I$6,'Hours Spread'!HL3,$B$2=Controls!$I$7,'Hours Spread'!JH3)</f>
        <v>#N/A</v>
      </c>
      <c r="AB5" s="1137" t="str">
        <f>ifs($B$2=Controls!$I$2,'Hours Spread'!AC3,$B$2=Controls!$I$3,'Hours Spread'!BY3,$B$2=Controls!$I$4,'Hours Spread'!DU3,$B$2=Controls!$I$5,'Hours Spread'!FQ3,$B$2=Controls!$I$6,'Hours Spread'!HM3,$B$2=Controls!$I$7,'Hours Spread'!JI3)</f>
        <v>#N/A</v>
      </c>
      <c r="AC5" s="1137" t="str">
        <f>ifs($B$2=Controls!$I$2,'Hours Spread'!AD3,$B$2=Controls!$I$3,'Hours Spread'!BZ3,$B$2=Controls!$I$4,'Hours Spread'!DV3,$B$2=Controls!$I$5,'Hours Spread'!FR3,$B$2=Controls!$I$6,'Hours Spread'!HN3,$B$2=Controls!$I$7,'Hours Spread'!JJ3)</f>
        <v>#N/A</v>
      </c>
      <c r="AD5" s="1137" t="str">
        <f>ifs($B$2=Controls!$I$2,'Hours Spread'!AE3,$B$2=Controls!$I$3,'Hours Spread'!CA3,$B$2=Controls!$I$4,'Hours Spread'!DW3,$B$2=Controls!$I$5,'Hours Spread'!FS3,$B$2=Controls!$I$6,'Hours Spread'!HO3,$B$2=Controls!$I$7,'Hours Spread'!JK3)</f>
        <v>#N/A</v>
      </c>
      <c r="AE5" s="1137" t="str">
        <f>ifs($B$2=Controls!$I$2,'Hours Spread'!AF3,$B$2=Controls!$I$3,'Hours Spread'!CB3,$B$2=Controls!$I$4,'Hours Spread'!DX3,$B$2=Controls!$I$5,'Hours Spread'!FT3,$B$2=Controls!$I$6,'Hours Spread'!HP3,$B$2=Controls!$I$7,'Hours Spread'!JL3)</f>
        <v>#N/A</v>
      </c>
      <c r="AF5" s="1137" t="str">
        <f>ifs($B$2=Controls!$I$2,'Hours Spread'!AG3,$B$2=Controls!$I$3,'Hours Spread'!CC3,$B$2=Controls!$I$4,'Hours Spread'!DY3,$B$2=Controls!$I$5,'Hours Spread'!FU3,$B$2=Controls!$I$6,'Hours Spread'!HQ3,$B$2=Controls!$I$7,'Hours Spread'!JM3)</f>
        <v>#N/A</v>
      </c>
      <c r="AG5" s="1137" t="str">
        <f>ifs($B$2=Controls!$I$2,'Hours Spread'!AH3,$B$2=Controls!$I$3,'Hours Spread'!CD3,$B$2=Controls!$I$4,'Hours Spread'!DZ3,$B$2=Controls!$I$5,'Hours Spread'!FV3,$B$2=Controls!$I$6,'Hours Spread'!HR3,$B$2=Controls!$I$7,'Hours Spread'!JN3)</f>
        <v>#N/A</v>
      </c>
      <c r="AH5" s="1137" t="str">
        <f>ifs($B$2=Controls!$I$2,'Hours Spread'!AI3,$B$2=Controls!$I$3,'Hours Spread'!CE3,$B$2=Controls!$I$4,'Hours Spread'!EA3,$B$2=Controls!$I$5,'Hours Spread'!FW3,$B$2=Controls!$I$6,'Hours Spread'!HS3,$B$2=Controls!$I$7,'Hours Spread'!JO3)</f>
        <v>#N/A</v>
      </c>
      <c r="AI5" s="1137" t="str">
        <f>ifs($B$2=Controls!$I$2,'Hours Spread'!AJ3,$B$2=Controls!$I$3,'Hours Spread'!CF3,$B$2=Controls!$I$4,'Hours Spread'!EB3,$B$2=Controls!$I$5,'Hours Spread'!FX3,$B$2=Controls!$I$6,'Hours Spread'!HT3,$B$2=Controls!$I$7,'Hours Spread'!JP3)</f>
        <v>#N/A</v>
      </c>
      <c r="AJ5" s="1137" t="str">
        <f>ifs($B$2=Controls!$I$2,'Hours Spread'!AK3,$B$2=Controls!$I$3,'Hours Spread'!CG3,$B$2=Controls!$I$4,'Hours Spread'!EC3,$B$2=Controls!$I$5,'Hours Spread'!FY3,$B$2=Controls!$I$6,'Hours Spread'!HU3,$B$2=Controls!$I$7,'Hours Spread'!JQ3)</f>
        <v>#N/A</v>
      </c>
      <c r="AK5" s="1137" t="str">
        <f>ifs($B$2=Controls!$I$2,'Hours Spread'!AL3,$B$2=Controls!$I$3,'Hours Spread'!CH3,$B$2=Controls!$I$4,'Hours Spread'!ED3,$B$2=Controls!$I$5,'Hours Spread'!FZ3,$B$2=Controls!$I$6,'Hours Spread'!HV3,$B$2=Controls!$I$7,'Hours Spread'!JR3)</f>
        <v>#N/A</v>
      </c>
      <c r="AL5" s="1137" t="str">
        <f>ifs($B$2=Controls!$I$2,'Hours Spread'!AM3,$B$2=Controls!$I$3,'Hours Spread'!CI3,$B$2=Controls!$I$4,'Hours Spread'!EE3,$B$2=Controls!$I$5,'Hours Spread'!GA3,$B$2=Controls!$I$6,'Hours Spread'!HW3,$B$2=Controls!$I$7,'Hours Spread'!JS3)</f>
        <v>#N/A</v>
      </c>
      <c r="AM5" s="1137" t="str">
        <f>ifs($B$2=Controls!$I$2,'Hours Spread'!AN3,$B$2=Controls!$I$3,'Hours Spread'!CJ3,$B$2=Controls!$I$4,'Hours Spread'!EF3,$B$2=Controls!$I$5,'Hours Spread'!GB3,$B$2=Controls!$I$6,'Hours Spread'!HX3,$B$2=Controls!$I$7,'Hours Spread'!JT3)</f>
        <v>#N/A</v>
      </c>
      <c r="AN5" s="1137" t="str">
        <f>ifs($B$2=Controls!$I$2,'Hours Spread'!AO3,$B$2=Controls!$I$3,'Hours Spread'!CK3,$B$2=Controls!$I$4,'Hours Spread'!EG3,$B$2=Controls!$I$5,'Hours Spread'!GC3,$B$2=Controls!$I$6,'Hours Spread'!HY3,$B$2=Controls!$I$7,'Hours Spread'!JU3)</f>
        <v>#N/A</v>
      </c>
      <c r="AO5" s="1137" t="str">
        <f>ifs($B$2=Controls!$I$2,'Hours Spread'!AP3,$B$2=Controls!$I$3,'Hours Spread'!CL3,$B$2=Controls!$I$4,'Hours Spread'!EH3,$B$2=Controls!$I$5,'Hours Spread'!GD3,$B$2=Controls!$I$6,'Hours Spread'!HZ3,$B$2=Controls!$I$7,'Hours Spread'!JV3)</f>
        <v>#N/A</v>
      </c>
      <c r="AP5" s="1137" t="str">
        <f>ifs($B$2=Controls!$I$2,'Hours Spread'!AQ3,$B$2=Controls!$I$3,'Hours Spread'!CM3,$B$2=Controls!$I$4,'Hours Spread'!EI3,$B$2=Controls!$I$5,'Hours Spread'!GE3,$B$2=Controls!$I$6,'Hours Spread'!IA3,$B$2=Controls!$I$7,'Hours Spread'!JW3)</f>
        <v>#N/A</v>
      </c>
      <c r="AQ5" s="1137" t="str">
        <f>ifs($B$2=Controls!$I$2,'Hours Spread'!AR3,$B$2=Controls!$I$3,'Hours Spread'!CN3,$B$2=Controls!$I$4,'Hours Spread'!EJ3,$B$2=Controls!$I$5,'Hours Spread'!GF3,$B$2=Controls!$I$6,'Hours Spread'!IB3,$B$2=Controls!$I$7,'Hours Spread'!JX3)</f>
        <v>#N/A</v>
      </c>
      <c r="AR5" s="1137" t="str">
        <f>ifs($B$2=Controls!$I$2,'Hours Spread'!AS3,$B$2=Controls!$I$3,'Hours Spread'!CO3,$B$2=Controls!$I$4,'Hours Spread'!EK3,$B$2=Controls!$I$5,'Hours Spread'!GG3,$B$2=Controls!$I$6,'Hours Spread'!IC3,$B$2=Controls!$I$7,'Hours Spread'!JY3)</f>
        <v>#N/A</v>
      </c>
      <c r="AS5" s="1137" t="str">
        <f>ifs($B$2=Controls!$I$2,'Hours Spread'!AT3,$B$2=Controls!$I$3,'Hours Spread'!CP3,$B$2=Controls!$I$4,'Hours Spread'!EL3,$B$2=Controls!$I$5,'Hours Spread'!GH3,$B$2=Controls!$I$6,'Hours Spread'!ID3,$B$2=Controls!$I$7,'Hours Spread'!JZ3)</f>
        <v>#N/A</v>
      </c>
      <c r="AT5" s="1137" t="str">
        <f>ifs($B$2=Controls!$I$2,'Hours Spread'!AU3,$B$2=Controls!$I$3,'Hours Spread'!CQ3,$B$2=Controls!$I$4,'Hours Spread'!EM3,$B$2=Controls!$I$5,'Hours Spread'!GI3,$B$2=Controls!$I$6,'Hours Spread'!IE3,$B$2=Controls!$I$7,'Hours Spread'!KA3)</f>
        <v>#N/A</v>
      </c>
      <c r="AU5" s="1137" t="str">
        <f>ifs($B$2=Controls!$I$2,'Hours Spread'!AV3,$B$2=Controls!$I$3,'Hours Spread'!CR3,$B$2=Controls!$I$4,'Hours Spread'!EN3,$B$2=Controls!$I$5,'Hours Spread'!GJ3,$B$2=Controls!$I$6,'Hours Spread'!IF3,$B$2=Controls!$I$7,'Hours Spread'!KB3)</f>
        <v>#N/A</v>
      </c>
      <c r="AV5" s="1137" t="str">
        <f>ifs($B$2=Controls!$I$2,'Hours Spread'!AW3,$B$2=Controls!$I$3,'Hours Spread'!CS3,$B$2=Controls!$I$4,'Hours Spread'!EO3,$B$2=Controls!$I$5,'Hours Spread'!GK3,$B$2=Controls!$I$6,'Hours Spread'!IG3,$B$2=Controls!$I$7,'Hours Spread'!KC3)</f>
        <v>#N/A</v>
      </c>
      <c r="AW5" s="1137" t="str">
        <f>ifs($B$2=Controls!$I$2,'Hours Spread'!AX3,$B$2=Controls!$I$3,'Hours Spread'!CT3,$B$2=Controls!$I$4,'Hours Spread'!EP3,$B$2=Controls!$I$5,'Hours Spread'!GL3,$B$2=Controls!$I$6,'Hours Spread'!IH3,$B$2=Controls!$I$7,'Hours Spread'!KD3)</f>
        <v>#N/A</v>
      </c>
      <c r="AX5" s="1137" t="str">
        <f>ifs($B$2=Controls!$I$2,'Hours Spread'!AY3,$B$2=Controls!$I$3,'Hours Spread'!CU3,$B$2=Controls!$I$4,'Hours Spread'!EQ3,$B$2=Controls!$I$5,'Hours Spread'!GM3,$B$2=Controls!$I$6,'Hours Spread'!II3,$B$2=Controls!$I$7,'Hours Spread'!KE3)</f>
        <v>#N/A</v>
      </c>
    </row>
    <row r="6">
      <c r="A6" s="1140" t="str">
        <f t="array" ref="A6:A75">'Hours Spread'!A4:A575</f>
        <v>LEADERSHIP</v>
      </c>
      <c r="B6" s="682"/>
      <c r="C6" s="1137" t="str">
        <f>ifs($B$2=Controls!$I$2,'Hours Spread'!D6,$B$2=Controls!$I$3,'Hours Spread'!AZ6,$B$2=Controls!$I$4,'Hours Spread'!CV6,$B$2=Controls!$I$5,'Hours Spread'!ER6,$B$2=Controls!$I$6,'Hours Spread'!GN6,$B$2=Controls!$I$7,'Hours Spread'!IJ6)</f>
        <v>#N/A</v>
      </c>
      <c r="D6" s="1137" t="str">
        <f>ifs($B$2=Controls!$I$2,'Hours Spread'!E4,$B$2=Controls!$I$3,'Hours Spread'!BA4,$B$2=Controls!$I$4,'Hours Spread'!CW4,$B$2=Controls!$I$5,'Hours Spread'!ES4,$B$2=Controls!$I$6,'Hours Spread'!GO4,$B$2=Controls!$I$7,'Hours Spread'!IK4)</f>
        <v>#N/A</v>
      </c>
      <c r="E6" s="1137" t="str">
        <f>ifs($B$2=Controls!$I$2,'Hours Spread'!F4,$B$2=Controls!$I$3,'Hours Spread'!BB4,$B$2=Controls!$I$4,'Hours Spread'!CX4,$B$2=Controls!$I$5,'Hours Spread'!ET4,$B$2=Controls!$I$6,'Hours Spread'!GP4,$B$2=Controls!$I$7,'Hours Spread'!IL4)</f>
        <v>#N/A</v>
      </c>
      <c r="F6" s="1137" t="str">
        <f>ifs($B$2=Controls!$I$2,'Hours Spread'!G4,$B$2=Controls!$I$3,'Hours Spread'!BC4,$B$2=Controls!$I$4,'Hours Spread'!CY4,$B$2=Controls!$I$5,'Hours Spread'!EU4,$B$2=Controls!$I$6,'Hours Spread'!GQ4,$B$2=Controls!$I$7,'Hours Spread'!IM4)</f>
        <v>#N/A</v>
      </c>
      <c r="G6" s="1137" t="str">
        <f>ifs($B$2=Controls!$I$2,'Hours Spread'!H4,$B$2=Controls!$I$3,'Hours Spread'!BD4,$B$2=Controls!$I$4,'Hours Spread'!CZ4,$B$2=Controls!$I$5,'Hours Spread'!EV4,$B$2=Controls!$I$6,'Hours Spread'!GR4,$B$2=Controls!$I$7,'Hours Spread'!IN4)</f>
        <v>#N/A</v>
      </c>
      <c r="H6" s="1137" t="str">
        <f>ifs($B$2=Controls!$I$2,'Hours Spread'!I4,$B$2=Controls!$I$3,'Hours Spread'!BE4,$B$2=Controls!$I$4,'Hours Spread'!DA4,$B$2=Controls!$I$5,'Hours Spread'!EW4,$B$2=Controls!$I$6,'Hours Spread'!GS4,$B$2=Controls!$I$7,'Hours Spread'!IO4)</f>
        <v>#N/A</v>
      </c>
      <c r="I6" s="1137" t="str">
        <f>ifs($B$2=Controls!$I$2,'Hours Spread'!J4,$B$2=Controls!$I$3,'Hours Spread'!BF4,$B$2=Controls!$I$4,'Hours Spread'!DB4,$B$2=Controls!$I$5,'Hours Spread'!EX4,$B$2=Controls!$I$6,'Hours Spread'!GT4,$B$2=Controls!$I$7,'Hours Spread'!IP4)</f>
        <v>#N/A</v>
      </c>
      <c r="J6" s="1137" t="str">
        <f>ifs($B$2=Controls!$I$2,'Hours Spread'!K4,$B$2=Controls!$I$3,'Hours Spread'!BG4,$B$2=Controls!$I$4,'Hours Spread'!DC4,$B$2=Controls!$I$5,'Hours Spread'!EY4,$B$2=Controls!$I$6,'Hours Spread'!GU4,$B$2=Controls!$I$7,'Hours Spread'!IQ4)</f>
        <v>#N/A</v>
      </c>
      <c r="K6" s="1137" t="str">
        <f>ifs($B$2=Controls!$I$2,'Hours Spread'!L4,$B$2=Controls!$I$3,'Hours Spread'!BH4,$B$2=Controls!$I$4,'Hours Spread'!DD4,$B$2=Controls!$I$5,'Hours Spread'!EZ4,$B$2=Controls!$I$6,'Hours Spread'!GV4,$B$2=Controls!$I$7,'Hours Spread'!IR4)</f>
        <v>#N/A</v>
      </c>
      <c r="L6" s="1137" t="str">
        <f>ifs($B$2=Controls!$I$2,'Hours Spread'!M4,$B$2=Controls!$I$3,'Hours Spread'!BI4,$B$2=Controls!$I$4,'Hours Spread'!DE4,$B$2=Controls!$I$5,'Hours Spread'!FA4,$B$2=Controls!$I$6,'Hours Spread'!GW4,$B$2=Controls!$I$7,'Hours Spread'!IS4)</f>
        <v>#N/A</v>
      </c>
      <c r="M6" s="1137" t="str">
        <f>ifs($B$2=Controls!$I$2,'Hours Spread'!N4,$B$2=Controls!$I$3,'Hours Spread'!BJ4,$B$2=Controls!$I$4,'Hours Spread'!DF4,$B$2=Controls!$I$5,'Hours Spread'!FB4,$B$2=Controls!$I$6,'Hours Spread'!GX4,$B$2=Controls!$I$7,'Hours Spread'!IT4)</f>
        <v>#N/A</v>
      </c>
      <c r="N6" s="1137" t="str">
        <f>ifs($B$2=Controls!$I$2,'Hours Spread'!O4,$B$2=Controls!$I$3,'Hours Spread'!BK4,$B$2=Controls!$I$4,'Hours Spread'!DG4,$B$2=Controls!$I$5,'Hours Spread'!FC4,$B$2=Controls!$I$6,'Hours Spread'!GY4,$B$2=Controls!$I$7,'Hours Spread'!IU4)</f>
        <v>#N/A</v>
      </c>
      <c r="O6" s="1137" t="str">
        <f>ifs($B$2=Controls!$I$2,'Hours Spread'!P4,$B$2=Controls!$I$3,'Hours Spread'!BL4,$B$2=Controls!$I$4,'Hours Spread'!DH4,$B$2=Controls!$I$5,'Hours Spread'!FD4,$B$2=Controls!$I$6,'Hours Spread'!GZ4,$B$2=Controls!$I$7,'Hours Spread'!IV4)</f>
        <v>#N/A</v>
      </c>
      <c r="P6" s="1137" t="str">
        <f>ifs($B$2=Controls!$I$2,'Hours Spread'!Q4,$B$2=Controls!$I$3,'Hours Spread'!BM4,$B$2=Controls!$I$4,'Hours Spread'!DI4,$B$2=Controls!$I$5,'Hours Spread'!FE4,$B$2=Controls!$I$6,'Hours Spread'!HA4,$B$2=Controls!$I$7,'Hours Spread'!IW4)</f>
        <v>#N/A</v>
      </c>
      <c r="Q6" s="1137" t="str">
        <f>ifs($B$2=Controls!$I$2,'Hours Spread'!R4,$B$2=Controls!$I$3,'Hours Spread'!BN4,$B$2=Controls!$I$4,'Hours Spread'!DJ4,$B$2=Controls!$I$5,'Hours Spread'!FF4,$B$2=Controls!$I$6,'Hours Spread'!HB4,$B$2=Controls!$I$7,'Hours Spread'!IX4)</f>
        <v>#N/A</v>
      </c>
      <c r="R6" s="1137" t="str">
        <f>ifs($B$2=Controls!$I$2,'Hours Spread'!S4,$B$2=Controls!$I$3,'Hours Spread'!BO4,$B$2=Controls!$I$4,'Hours Spread'!DK4,$B$2=Controls!$I$5,'Hours Spread'!FG4,$B$2=Controls!$I$6,'Hours Spread'!HC4,$B$2=Controls!$I$7,'Hours Spread'!IY4)</f>
        <v>#N/A</v>
      </c>
      <c r="S6" s="1137" t="str">
        <f>ifs($B$2=Controls!$I$2,'Hours Spread'!T4,$B$2=Controls!$I$3,'Hours Spread'!BP4,$B$2=Controls!$I$4,'Hours Spread'!DL4,$B$2=Controls!$I$5,'Hours Spread'!FH4,$B$2=Controls!$I$6,'Hours Spread'!HD4,$B$2=Controls!$I$7,'Hours Spread'!IZ4)</f>
        <v>#N/A</v>
      </c>
      <c r="T6" s="1137" t="str">
        <f>ifs($B$2=Controls!$I$2,'Hours Spread'!U4,$B$2=Controls!$I$3,'Hours Spread'!BQ4,$B$2=Controls!$I$4,'Hours Spread'!DM4,$B$2=Controls!$I$5,'Hours Spread'!FI4,$B$2=Controls!$I$6,'Hours Spread'!HE4,$B$2=Controls!$I$7,'Hours Spread'!JA4)</f>
        <v>#N/A</v>
      </c>
      <c r="U6" s="1137" t="str">
        <f>ifs($B$2=Controls!$I$2,'Hours Spread'!V4,$B$2=Controls!$I$3,'Hours Spread'!BR4,$B$2=Controls!$I$4,'Hours Spread'!DN4,$B$2=Controls!$I$5,'Hours Spread'!FJ4,$B$2=Controls!$I$6,'Hours Spread'!HF4,$B$2=Controls!$I$7,'Hours Spread'!JB4)</f>
        <v>#N/A</v>
      </c>
      <c r="V6" s="1137" t="str">
        <f>ifs($B$2=Controls!$I$2,'Hours Spread'!W4,$B$2=Controls!$I$3,'Hours Spread'!BS4,$B$2=Controls!$I$4,'Hours Spread'!DO4,$B$2=Controls!$I$5,'Hours Spread'!FK4,$B$2=Controls!$I$6,'Hours Spread'!HG4,$B$2=Controls!$I$7,'Hours Spread'!JC4)</f>
        <v>#N/A</v>
      </c>
      <c r="W6" s="1137" t="str">
        <f>ifs($B$2=Controls!$I$2,'Hours Spread'!X4,$B$2=Controls!$I$3,'Hours Spread'!BT4,$B$2=Controls!$I$4,'Hours Spread'!DP4,$B$2=Controls!$I$5,'Hours Spread'!FL4,$B$2=Controls!$I$6,'Hours Spread'!HH4,$B$2=Controls!$I$7,'Hours Spread'!JD4)</f>
        <v>#N/A</v>
      </c>
      <c r="X6" s="1137" t="str">
        <f>ifs($B$2=Controls!$I$2,'Hours Spread'!Y4,$B$2=Controls!$I$3,'Hours Spread'!BU4,$B$2=Controls!$I$4,'Hours Spread'!DQ4,$B$2=Controls!$I$5,'Hours Spread'!FM4,$B$2=Controls!$I$6,'Hours Spread'!HI4,$B$2=Controls!$I$7,'Hours Spread'!JE4)</f>
        <v>#N/A</v>
      </c>
      <c r="Y6" s="1137" t="str">
        <f>ifs($B$2=Controls!$I$2,'Hours Spread'!Z4,$B$2=Controls!$I$3,'Hours Spread'!BV4,$B$2=Controls!$I$4,'Hours Spread'!DR4,$B$2=Controls!$I$5,'Hours Spread'!FN4,$B$2=Controls!$I$6,'Hours Spread'!HJ4,$B$2=Controls!$I$7,'Hours Spread'!JF4)</f>
        <v>#N/A</v>
      </c>
      <c r="Z6" s="1137" t="str">
        <f>ifs($B$2=Controls!$I$2,'Hours Spread'!AA4,$B$2=Controls!$I$3,'Hours Spread'!BW4,$B$2=Controls!$I$4,'Hours Spread'!DS4,$B$2=Controls!$I$5,'Hours Spread'!FO4,$B$2=Controls!$I$6,'Hours Spread'!HK4,$B$2=Controls!$I$7,'Hours Spread'!JG4)</f>
        <v>#N/A</v>
      </c>
      <c r="AA6" s="1137" t="str">
        <f>ifs($B$2=Controls!$I$2,'Hours Spread'!AB4,$B$2=Controls!$I$3,'Hours Spread'!BX4,$B$2=Controls!$I$4,'Hours Spread'!DT4,$B$2=Controls!$I$5,'Hours Spread'!FP4,$B$2=Controls!$I$6,'Hours Spread'!HL4,$B$2=Controls!$I$7,'Hours Spread'!JH4)</f>
        <v>#N/A</v>
      </c>
      <c r="AB6" s="1137" t="str">
        <f>ifs($B$2=Controls!$I$2,'Hours Spread'!AC4,$B$2=Controls!$I$3,'Hours Spread'!BY4,$B$2=Controls!$I$4,'Hours Spread'!DU4,$B$2=Controls!$I$5,'Hours Spread'!FQ4,$B$2=Controls!$I$6,'Hours Spread'!HM4,$B$2=Controls!$I$7,'Hours Spread'!JI4)</f>
        <v>#N/A</v>
      </c>
      <c r="AC6" s="1137" t="str">
        <f>ifs($B$2=Controls!$I$2,'Hours Spread'!AD4,$B$2=Controls!$I$3,'Hours Spread'!BZ4,$B$2=Controls!$I$4,'Hours Spread'!DV4,$B$2=Controls!$I$5,'Hours Spread'!FR4,$B$2=Controls!$I$6,'Hours Spread'!HN4,$B$2=Controls!$I$7,'Hours Spread'!JJ4)</f>
        <v>#N/A</v>
      </c>
      <c r="AD6" s="1137" t="str">
        <f>ifs($B$2=Controls!$I$2,'Hours Spread'!AE4,$B$2=Controls!$I$3,'Hours Spread'!CA4,$B$2=Controls!$I$4,'Hours Spread'!DW4,$B$2=Controls!$I$5,'Hours Spread'!FS4,$B$2=Controls!$I$6,'Hours Spread'!HO4,$B$2=Controls!$I$7,'Hours Spread'!JK4)</f>
        <v>#N/A</v>
      </c>
      <c r="AE6" s="1137" t="str">
        <f>ifs($B$2=Controls!$I$2,'Hours Spread'!AF4,$B$2=Controls!$I$3,'Hours Spread'!CB4,$B$2=Controls!$I$4,'Hours Spread'!DX4,$B$2=Controls!$I$5,'Hours Spread'!FT4,$B$2=Controls!$I$6,'Hours Spread'!HP4,$B$2=Controls!$I$7,'Hours Spread'!JL4)</f>
        <v>#N/A</v>
      </c>
      <c r="AF6" s="1137" t="str">
        <f>ifs($B$2=Controls!$I$2,'Hours Spread'!AG4,$B$2=Controls!$I$3,'Hours Spread'!CC4,$B$2=Controls!$I$4,'Hours Spread'!DY4,$B$2=Controls!$I$5,'Hours Spread'!FU4,$B$2=Controls!$I$6,'Hours Spread'!HQ4,$B$2=Controls!$I$7,'Hours Spread'!JM4)</f>
        <v>#N/A</v>
      </c>
      <c r="AG6" s="1137" t="str">
        <f>ifs($B$2=Controls!$I$2,'Hours Spread'!AH4,$B$2=Controls!$I$3,'Hours Spread'!CD4,$B$2=Controls!$I$4,'Hours Spread'!DZ4,$B$2=Controls!$I$5,'Hours Spread'!FV4,$B$2=Controls!$I$6,'Hours Spread'!HR4,$B$2=Controls!$I$7,'Hours Spread'!JN4)</f>
        <v>#N/A</v>
      </c>
      <c r="AH6" s="1137" t="str">
        <f>ifs($B$2=Controls!$I$2,'Hours Spread'!AI4,$B$2=Controls!$I$3,'Hours Spread'!CE4,$B$2=Controls!$I$4,'Hours Spread'!EA4,$B$2=Controls!$I$5,'Hours Spread'!FW4,$B$2=Controls!$I$6,'Hours Spread'!HS4,$B$2=Controls!$I$7,'Hours Spread'!JO4)</f>
        <v>#N/A</v>
      </c>
      <c r="AI6" s="1137" t="str">
        <f>ifs($B$2=Controls!$I$2,'Hours Spread'!AJ4,$B$2=Controls!$I$3,'Hours Spread'!CF4,$B$2=Controls!$I$4,'Hours Spread'!EB4,$B$2=Controls!$I$5,'Hours Spread'!FX4,$B$2=Controls!$I$6,'Hours Spread'!HT4,$B$2=Controls!$I$7,'Hours Spread'!JP4)</f>
        <v>#N/A</v>
      </c>
      <c r="AJ6" s="1137" t="str">
        <f>ifs($B$2=Controls!$I$2,'Hours Spread'!AK4,$B$2=Controls!$I$3,'Hours Spread'!CG4,$B$2=Controls!$I$4,'Hours Spread'!EC4,$B$2=Controls!$I$5,'Hours Spread'!FY4,$B$2=Controls!$I$6,'Hours Spread'!HU4,$B$2=Controls!$I$7,'Hours Spread'!JQ4)</f>
        <v>#N/A</v>
      </c>
      <c r="AK6" s="1137" t="str">
        <f>ifs($B$2=Controls!$I$2,'Hours Spread'!AL4,$B$2=Controls!$I$3,'Hours Spread'!CH4,$B$2=Controls!$I$4,'Hours Spread'!ED4,$B$2=Controls!$I$5,'Hours Spread'!FZ4,$B$2=Controls!$I$6,'Hours Spread'!HV4,$B$2=Controls!$I$7,'Hours Spread'!JR4)</f>
        <v>#N/A</v>
      </c>
      <c r="AL6" s="1137" t="str">
        <f>ifs($B$2=Controls!$I$2,'Hours Spread'!AM4,$B$2=Controls!$I$3,'Hours Spread'!CI4,$B$2=Controls!$I$4,'Hours Spread'!EE4,$B$2=Controls!$I$5,'Hours Spread'!GA4,$B$2=Controls!$I$6,'Hours Spread'!HW4,$B$2=Controls!$I$7,'Hours Spread'!JS4)</f>
        <v>#N/A</v>
      </c>
      <c r="AM6" s="1137" t="str">
        <f>ifs($B$2=Controls!$I$2,'Hours Spread'!AN4,$B$2=Controls!$I$3,'Hours Spread'!CJ4,$B$2=Controls!$I$4,'Hours Spread'!EF4,$B$2=Controls!$I$5,'Hours Spread'!GB4,$B$2=Controls!$I$6,'Hours Spread'!HX4,$B$2=Controls!$I$7,'Hours Spread'!JT4)</f>
        <v>#N/A</v>
      </c>
      <c r="AN6" s="1137" t="str">
        <f>ifs($B$2=Controls!$I$2,'Hours Spread'!AO4,$B$2=Controls!$I$3,'Hours Spread'!CK4,$B$2=Controls!$I$4,'Hours Spread'!EG4,$B$2=Controls!$I$5,'Hours Spread'!GC4,$B$2=Controls!$I$6,'Hours Spread'!HY4,$B$2=Controls!$I$7,'Hours Spread'!JU4)</f>
        <v>#N/A</v>
      </c>
      <c r="AO6" s="1137" t="str">
        <f>ifs($B$2=Controls!$I$2,'Hours Spread'!AP4,$B$2=Controls!$I$3,'Hours Spread'!CL4,$B$2=Controls!$I$4,'Hours Spread'!EH4,$B$2=Controls!$I$5,'Hours Spread'!GD4,$B$2=Controls!$I$6,'Hours Spread'!HZ4,$B$2=Controls!$I$7,'Hours Spread'!JV4)</f>
        <v>#N/A</v>
      </c>
      <c r="AP6" s="1137" t="str">
        <f>ifs($B$2=Controls!$I$2,'Hours Spread'!AQ4,$B$2=Controls!$I$3,'Hours Spread'!CM4,$B$2=Controls!$I$4,'Hours Spread'!EI4,$B$2=Controls!$I$5,'Hours Spread'!GE4,$B$2=Controls!$I$6,'Hours Spread'!IA4,$B$2=Controls!$I$7,'Hours Spread'!JW4)</f>
        <v>#N/A</v>
      </c>
      <c r="AQ6" s="1137" t="str">
        <f>ifs($B$2=Controls!$I$2,'Hours Spread'!AR4,$B$2=Controls!$I$3,'Hours Spread'!CN4,$B$2=Controls!$I$4,'Hours Spread'!EJ4,$B$2=Controls!$I$5,'Hours Spread'!GF4,$B$2=Controls!$I$6,'Hours Spread'!IB4,$B$2=Controls!$I$7,'Hours Spread'!JX4)</f>
        <v>#N/A</v>
      </c>
      <c r="AR6" s="1137" t="str">
        <f>ifs($B$2=Controls!$I$2,'Hours Spread'!AS4,$B$2=Controls!$I$3,'Hours Spread'!CO4,$B$2=Controls!$I$4,'Hours Spread'!EK4,$B$2=Controls!$I$5,'Hours Spread'!GG4,$B$2=Controls!$I$6,'Hours Spread'!IC4,$B$2=Controls!$I$7,'Hours Spread'!JY4)</f>
        <v>#N/A</v>
      </c>
      <c r="AS6" s="1137" t="str">
        <f>ifs($B$2=Controls!$I$2,'Hours Spread'!AT4,$B$2=Controls!$I$3,'Hours Spread'!CP4,$B$2=Controls!$I$4,'Hours Spread'!EL4,$B$2=Controls!$I$5,'Hours Spread'!GH4,$B$2=Controls!$I$6,'Hours Spread'!ID4,$B$2=Controls!$I$7,'Hours Spread'!JZ4)</f>
        <v>#N/A</v>
      </c>
      <c r="AT6" s="1137" t="str">
        <f>ifs($B$2=Controls!$I$2,'Hours Spread'!AU4,$B$2=Controls!$I$3,'Hours Spread'!CQ4,$B$2=Controls!$I$4,'Hours Spread'!EM4,$B$2=Controls!$I$5,'Hours Spread'!GI4,$B$2=Controls!$I$6,'Hours Spread'!IE4,$B$2=Controls!$I$7,'Hours Spread'!KA4)</f>
        <v>#N/A</v>
      </c>
      <c r="AU6" s="1137" t="str">
        <f>ifs($B$2=Controls!$I$2,'Hours Spread'!AV4,$B$2=Controls!$I$3,'Hours Spread'!CR4,$B$2=Controls!$I$4,'Hours Spread'!EN4,$B$2=Controls!$I$5,'Hours Spread'!GJ4,$B$2=Controls!$I$6,'Hours Spread'!IF4,$B$2=Controls!$I$7,'Hours Spread'!KB4)</f>
        <v>#N/A</v>
      </c>
      <c r="AV6" s="1137" t="str">
        <f>ifs($B$2=Controls!$I$2,'Hours Spread'!AW4,$B$2=Controls!$I$3,'Hours Spread'!CS4,$B$2=Controls!$I$4,'Hours Spread'!EO4,$B$2=Controls!$I$5,'Hours Spread'!GK4,$B$2=Controls!$I$6,'Hours Spread'!IG4,$B$2=Controls!$I$7,'Hours Spread'!KC4)</f>
        <v>#N/A</v>
      </c>
      <c r="AW6" s="1137" t="str">
        <f>ifs($B$2=Controls!$I$2,'Hours Spread'!AX4,$B$2=Controls!$I$3,'Hours Spread'!CT4,$B$2=Controls!$I$4,'Hours Spread'!EP4,$B$2=Controls!$I$5,'Hours Spread'!GL4,$B$2=Controls!$I$6,'Hours Spread'!IH4,$B$2=Controls!$I$7,'Hours Spread'!KD4)</f>
        <v>#N/A</v>
      </c>
      <c r="AX6" s="1137" t="str">
        <f>ifs($B$2=Controls!$I$2,'Hours Spread'!AY4,$B$2=Controls!$I$3,'Hours Spread'!CU4,$B$2=Controls!$I$4,'Hours Spread'!EQ4,$B$2=Controls!$I$5,'Hours Spread'!GM4,$B$2=Controls!$I$6,'Hours Spread'!II4,$B$2=Controls!$I$7,'Hours Spread'!KE4)</f>
        <v>#N/A</v>
      </c>
    </row>
    <row r="7">
      <c r="A7" s="595" t="s">
        <v>478</v>
      </c>
      <c r="B7" s="693" t="s">
        <v>478</v>
      </c>
      <c r="C7" s="1137" t="str">
        <f>ifs($B$2=Controls!$I$2,'Hours Spread'!D9,$B$2=Controls!$I$3,'Hours Spread'!AZ9,$B$2=Controls!$I$4,'Hours Spread'!CV9,$B$2=Controls!$I$5,'Hours Spread'!ER9,$B$2=Controls!$I$6,'Hours Spread'!GN9,$B$2=Controls!$I$7,'Hours Spread'!IJ9)</f>
        <v>#N/A</v>
      </c>
      <c r="D7" s="1137" t="str">
        <f>ifs($B$2=Controls!$I$2,'Hours Spread'!E5,$B$2=Controls!$I$3,'Hours Spread'!BA5,$B$2=Controls!$I$4,'Hours Spread'!CW5,$B$2=Controls!$I$5,'Hours Spread'!ES5,$B$2=Controls!$I$6,'Hours Spread'!GO5,$B$2=Controls!$I$7,'Hours Spread'!IK5)</f>
        <v>#N/A</v>
      </c>
      <c r="E7" s="1137" t="str">
        <f>ifs($B$2=Controls!$I$2,'Hours Spread'!F5,$B$2=Controls!$I$3,'Hours Spread'!BB5,$B$2=Controls!$I$4,'Hours Spread'!CX5,$B$2=Controls!$I$5,'Hours Spread'!ET5,$B$2=Controls!$I$6,'Hours Spread'!GP5,$B$2=Controls!$I$7,'Hours Spread'!IL5)</f>
        <v>#N/A</v>
      </c>
      <c r="F7" s="1137" t="str">
        <f>ifs($B$2=Controls!$I$2,'Hours Spread'!G5,$B$2=Controls!$I$3,'Hours Spread'!BC5,$B$2=Controls!$I$4,'Hours Spread'!CY5,$B$2=Controls!$I$5,'Hours Spread'!EU5,$B$2=Controls!$I$6,'Hours Spread'!GQ5,$B$2=Controls!$I$7,'Hours Spread'!IM5)</f>
        <v>#N/A</v>
      </c>
      <c r="G7" s="1137" t="str">
        <f>ifs($B$2=Controls!$I$2,'Hours Spread'!H5,$B$2=Controls!$I$3,'Hours Spread'!BD5,$B$2=Controls!$I$4,'Hours Spread'!CZ5,$B$2=Controls!$I$5,'Hours Spread'!EV5,$B$2=Controls!$I$6,'Hours Spread'!GR5,$B$2=Controls!$I$7,'Hours Spread'!IN5)</f>
        <v>#N/A</v>
      </c>
      <c r="H7" s="1137" t="str">
        <f>ifs($B$2=Controls!$I$2,'Hours Spread'!I5,$B$2=Controls!$I$3,'Hours Spread'!BE5,$B$2=Controls!$I$4,'Hours Spread'!DA5,$B$2=Controls!$I$5,'Hours Spread'!EW5,$B$2=Controls!$I$6,'Hours Spread'!GS5,$B$2=Controls!$I$7,'Hours Spread'!IO5)</f>
        <v>#N/A</v>
      </c>
      <c r="I7" s="1137" t="str">
        <f>ifs($B$2=Controls!$I$2,'Hours Spread'!J5,$B$2=Controls!$I$3,'Hours Spread'!BF5,$B$2=Controls!$I$4,'Hours Spread'!DB5,$B$2=Controls!$I$5,'Hours Spread'!EX5,$B$2=Controls!$I$6,'Hours Spread'!GT5,$B$2=Controls!$I$7,'Hours Spread'!IP5)</f>
        <v>#N/A</v>
      </c>
      <c r="J7" s="1137" t="str">
        <f>ifs($B$2=Controls!$I$2,'Hours Spread'!K5,$B$2=Controls!$I$3,'Hours Spread'!BG5,$B$2=Controls!$I$4,'Hours Spread'!DC5,$B$2=Controls!$I$5,'Hours Spread'!EY5,$B$2=Controls!$I$6,'Hours Spread'!GU5,$B$2=Controls!$I$7,'Hours Spread'!IQ5)</f>
        <v>#N/A</v>
      </c>
      <c r="K7" s="1137" t="str">
        <f>ifs($B$2=Controls!$I$2,'Hours Spread'!L5,$B$2=Controls!$I$3,'Hours Spread'!BH5,$B$2=Controls!$I$4,'Hours Spread'!DD5,$B$2=Controls!$I$5,'Hours Spread'!EZ5,$B$2=Controls!$I$6,'Hours Spread'!GV5,$B$2=Controls!$I$7,'Hours Spread'!IR5)</f>
        <v>#N/A</v>
      </c>
      <c r="L7" s="1137" t="str">
        <f>ifs($B$2=Controls!$I$2,'Hours Spread'!M5,$B$2=Controls!$I$3,'Hours Spread'!BI5,$B$2=Controls!$I$4,'Hours Spread'!DE5,$B$2=Controls!$I$5,'Hours Spread'!FA5,$B$2=Controls!$I$6,'Hours Spread'!GW5,$B$2=Controls!$I$7,'Hours Spread'!IS5)</f>
        <v>#N/A</v>
      </c>
      <c r="M7" s="1137" t="str">
        <f>ifs($B$2=Controls!$I$2,'Hours Spread'!N5,$B$2=Controls!$I$3,'Hours Spread'!BJ5,$B$2=Controls!$I$4,'Hours Spread'!DF5,$B$2=Controls!$I$5,'Hours Spread'!FB5,$B$2=Controls!$I$6,'Hours Spread'!GX5,$B$2=Controls!$I$7,'Hours Spread'!IT5)</f>
        <v>#N/A</v>
      </c>
      <c r="N7" s="1137" t="str">
        <f>ifs($B$2=Controls!$I$2,'Hours Spread'!O5,$B$2=Controls!$I$3,'Hours Spread'!BK5,$B$2=Controls!$I$4,'Hours Spread'!DG5,$B$2=Controls!$I$5,'Hours Spread'!FC5,$B$2=Controls!$I$6,'Hours Spread'!GY5,$B$2=Controls!$I$7,'Hours Spread'!IU5)</f>
        <v>#N/A</v>
      </c>
      <c r="O7" s="1137" t="str">
        <f>ifs($B$2=Controls!$I$2,'Hours Spread'!P5,$B$2=Controls!$I$3,'Hours Spread'!BL5,$B$2=Controls!$I$4,'Hours Spread'!DH5,$B$2=Controls!$I$5,'Hours Spread'!FD5,$B$2=Controls!$I$6,'Hours Spread'!GZ5,$B$2=Controls!$I$7,'Hours Spread'!IV5)</f>
        <v>#N/A</v>
      </c>
      <c r="P7" s="1137" t="str">
        <f>ifs($B$2=Controls!$I$2,'Hours Spread'!Q5,$B$2=Controls!$I$3,'Hours Spread'!BM5,$B$2=Controls!$I$4,'Hours Spread'!DI5,$B$2=Controls!$I$5,'Hours Spread'!FE5,$B$2=Controls!$I$6,'Hours Spread'!HA5,$B$2=Controls!$I$7,'Hours Spread'!IW5)</f>
        <v>#N/A</v>
      </c>
      <c r="Q7" s="1137" t="str">
        <f>ifs($B$2=Controls!$I$2,'Hours Spread'!R5,$B$2=Controls!$I$3,'Hours Spread'!BN5,$B$2=Controls!$I$4,'Hours Spread'!DJ5,$B$2=Controls!$I$5,'Hours Spread'!FF5,$B$2=Controls!$I$6,'Hours Spread'!HB5,$B$2=Controls!$I$7,'Hours Spread'!IX5)</f>
        <v>#N/A</v>
      </c>
      <c r="R7" s="1137" t="str">
        <f>ifs($B$2=Controls!$I$2,'Hours Spread'!S5,$B$2=Controls!$I$3,'Hours Spread'!BO5,$B$2=Controls!$I$4,'Hours Spread'!DK5,$B$2=Controls!$I$5,'Hours Spread'!FG5,$B$2=Controls!$I$6,'Hours Spread'!HC5,$B$2=Controls!$I$7,'Hours Spread'!IY5)</f>
        <v>#N/A</v>
      </c>
      <c r="S7" s="1137" t="str">
        <f>ifs($B$2=Controls!$I$2,'Hours Spread'!T5,$B$2=Controls!$I$3,'Hours Spread'!BP5,$B$2=Controls!$I$4,'Hours Spread'!DL5,$B$2=Controls!$I$5,'Hours Spread'!FH5,$B$2=Controls!$I$6,'Hours Spread'!HD5,$B$2=Controls!$I$7,'Hours Spread'!IZ5)</f>
        <v>#N/A</v>
      </c>
      <c r="T7" s="1137" t="str">
        <f>ifs($B$2=Controls!$I$2,'Hours Spread'!U5,$B$2=Controls!$I$3,'Hours Spread'!BQ5,$B$2=Controls!$I$4,'Hours Spread'!DM5,$B$2=Controls!$I$5,'Hours Spread'!FI5,$B$2=Controls!$I$6,'Hours Spread'!HE5,$B$2=Controls!$I$7,'Hours Spread'!JA5)</f>
        <v>#N/A</v>
      </c>
      <c r="U7" s="1137" t="str">
        <f>ifs($B$2=Controls!$I$2,'Hours Spread'!V5,$B$2=Controls!$I$3,'Hours Spread'!BR5,$B$2=Controls!$I$4,'Hours Spread'!DN5,$B$2=Controls!$I$5,'Hours Spread'!FJ5,$B$2=Controls!$I$6,'Hours Spread'!HF5,$B$2=Controls!$I$7,'Hours Spread'!JB5)</f>
        <v>#N/A</v>
      </c>
      <c r="V7" s="1137" t="str">
        <f>ifs($B$2=Controls!$I$2,'Hours Spread'!W5,$B$2=Controls!$I$3,'Hours Spread'!BS5,$B$2=Controls!$I$4,'Hours Spread'!DO5,$B$2=Controls!$I$5,'Hours Spread'!FK5,$B$2=Controls!$I$6,'Hours Spread'!HG5,$B$2=Controls!$I$7,'Hours Spread'!JC5)</f>
        <v>#N/A</v>
      </c>
      <c r="W7" s="1137" t="str">
        <f>ifs($B$2=Controls!$I$2,'Hours Spread'!X5,$B$2=Controls!$I$3,'Hours Spread'!BT5,$B$2=Controls!$I$4,'Hours Spread'!DP5,$B$2=Controls!$I$5,'Hours Spread'!FL5,$B$2=Controls!$I$6,'Hours Spread'!HH5,$B$2=Controls!$I$7,'Hours Spread'!JD5)</f>
        <v>#N/A</v>
      </c>
      <c r="X7" s="1137" t="str">
        <f>ifs($B$2=Controls!$I$2,'Hours Spread'!Y5,$B$2=Controls!$I$3,'Hours Spread'!BU5,$B$2=Controls!$I$4,'Hours Spread'!DQ5,$B$2=Controls!$I$5,'Hours Spread'!FM5,$B$2=Controls!$I$6,'Hours Spread'!HI5,$B$2=Controls!$I$7,'Hours Spread'!JE5)</f>
        <v>#N/A</v>
      </c>
      <c r="Y7" s="1137" t="str">
        <f>ifs($B$2=Controls!$I$2,'Hours Spread'!Z5,$B$2=Controls!$I$3,'Hours Spread'!BV5,$B$2=Controls!$I$4,'Hours Spread'!DR5,$B$2=Controls!$I$5,'Hours Spread'!FN5,$B$2=Controls!$I$6,'Hours Spread'!HJ5,$B$2=Controls!$I$7,'Hours Spread'!JF5)</f>
        <v>#N/A</v>
      </c>
      <c r="Z7" s="1137" t="str">
        <f>ifs($B$2=Controls!$I$2,'Hours Spread'!AA5,$B$2=Controls!$I$3,'Hours Spread'!BW5,$B$2=Controls!$I$4,'Hours Spread'!DS5,$B$2=Controls!$I$5,'Hours Spread'!FO5,$B$2=Controls!$I$6,'Hours Spread'!HK5,$B$2=Controls!$I$7,'Hours Spread'!JG5)</f>
        <v>#N/A</v>
      </c>
      <c r="AA7" s="1137" t="str">
        <f>ifs($B$2=Controls!$I$2,'Hours Spread'!AB5,$B$2=Controls!$I$3,'Hours Spread'!BX5,$B$2=Controls!$I$4,'Hours Spread'!DT5,$B$2=Controls!$I$5,'Hours Spread'!FP5,$B$2=Controls!$I$6,'Hours Spread'!HL5,$B$2=Controls!$I$7,'Hours Spread'!JH5)</f>
        <v>#N/A</v>
      </c>
      <c r="AB7" s="1137" t="str">
        <f>ifs($B$2=Controls!$I$2,'Hours Spread'!AC5,$B$2=Controls!$I$3,'Hours Spread'!BY5,$B$2=Controls!$I$4,'Hours Spread'!DU5,$B$2=Controls!$I$5,'Hours Spread'!FQ5,$B$2=Controls!$I$6,'Hours Spread'!HM5,$B$2=Controls!$I$7,'Hours Spread'!JI5)</f>
        <v>#N/A</v>
      </c>
      <c r="AC7" s="1137" t="str">
        <f>ifs($B$2=Controls!$I$2,'Hours Spread'!AD5,$B$2=Controls!$I$3,'Hours Spread'!BZ5,$B$2=Controls!$I$4,'Hours Spread'!DV5,$B$2=Controls!$I$5,'Hours Spread'!FR5,$B$2=Controls!$I$6,'Hours Spread'!HN5,$B$2=Controls!$I$7,'Hours Spread'!JJ5)</f>
        <v>#N/A</v>
      </c>
      <c r="AD7" s="1137" t="str">
        <f>ifs($B$2=Controls!$I$2,'Hours Spread'!AE5,$B$2=Controls!$I$3,'Hours Spread'!CA5,$B$2=Controls!$I$4,'Hours Spread'!DW5,$B$2=Controls!$I$5,'Hours Spread'!FS5,$B$2=Controls!$I$6,'Hours Spread'!HO5,$B$2=Controls!$I$7,'Hours Spread'!JK5)</f>
        <v>#N/A</v>
      </c>
      <c r="AE7" s="1137" t="str">
        <f>ifs($B$2=Controls!$I$2,'Hours Spread'!AF5,$B$2=Controls!$I$3,'Hours Spread'!CB5,$B$2=Controls!$I$4,'Hours Spread'!DX5,$B$2=Controls!$I$5,'Hours Spread'!FT5,$B$2=Controls!$I$6,'Hours Spread'!HP5,$B$2=Controls!$I$7,'Hours Spread'!JL5)</f>
        <v>#N/A</v>
      </c>
      <c r="AF7" s="1137" t="str">
        <f>ifs($B$2=Controls!$I$2,'Hours Spread'!AG5,$B$2=Controls!$I$3,'Hours Spread'!CC5,$B$2=Controls!$I$4,'Hours Spread'!DY5,$B$2=Controls!$I$5,'Hours Spread'!FU5,$B$2=Controls!$I$6,'Hours Spread'!HQ5,$B$2=Controls!$I$7,'Hours Spread'!JM5)</f>
        <v>#N/A</v>
      </c>
      <c r="AG7" s="1137" t="str">
        <f>ifs($B$2=Controls!$I$2,'Hours Spread'!AH5,$B$2=Controls!$I$3,'Hours Spread'!CD5,$B$2=Controls!$I$4,'Hours Spread'!DZ5,$B$2=Controls!$I$5,'Hours Spread'!FV5,$B$2=Controls!$I$6,'Hours Spread'!HR5,$B$2=Controls!$I$7,'Hours Spread'!JN5)</f>
        <v>#N/A</v>
      </c>
      <c r="AH7" s="1137" t="str">
        <f>ifs($B$2=Controls!$I$2,'Hours Spread'!AI5,$B$2=Controls!$I$3,'Hours Spread'!CE5,$B$2=Controls!$I$4,'Hours Spread'!EA5,$B$2=Controls!$I$5,'Hours Spread'!FW5,$B$2=Controls!$I$6,'Hours Spread'!HS5,$B$2=Controls!$I$7,'Hours Spread'!JO5)</f>
        <v>#N/A</v>
      </c>
      <c r="AI7" s="1137" t="str">
        <f>ifs($B$2=Controls!$I$2,'Hours Spread'!AJ5,$B$2=Controls!$I$3,'Hours Spread'!CF5,$B$2=Controls!$I$4,'Hours Spread'!EB5,$B$2=Controls!$I$5,'Hours Spread'!FX5,$B$2=Controls!$I$6,'Hours Spread'!HT5,$B$2=Controls!$I$7,'Hours Spread'!JP5)</f>
        <v>#N/A</v>
      </c>
      <c r="AJ7" s="1137" t="str">
        <f>ifs($B$2=Controls!$I$2,'Hours Spread'!AK5,$B$2=Controls!$I$3,'Hours Spread'!CG5,$B$2=Controls!$I$4,'Hours Spread'!EC5,$B$2=Controls!$I$5,'Hours Spread'!FY5,$B$2=Controls!$I$6,'Hours Spread'!HU5,$B$2=Controls!$I$7,'Hours Spread'!JQ5)</f>
        <v>#N/A</v>
      </c>
      <c r="AK7" s="1137" t="str">
        <f>ifs($B$2=Controls!$I$2,'Hours Spread'!AL5,$B$2=Controls!$I$3,'Hours Spread'!CH5,$B$2=Controls!$I$4,'Hours Spread'!ED5,$B$2=Controls!$I$5,'Hours Spread'!FZ5,$B$2=Controls!$I$6,'Hours Spread'!HV5,$B$2=Controls!$I$7,'Hours Spread'!JR5)</f>
        <v>#N/A</v>
      </c>
      <c r="AL7" s="1137" t="str">
        <f>ifs($B$2=Controls!$I$2,'Hours Spread'!AM5,$B$2=Controls!$I$3,'Hours Spread'!CI5,$B$2=Controls!$I$4,'Hours Spread'!EE5,$B$2=Controls!$I$5,'Hours Spread'!GA5,$B$2=Controls!$I$6,'Hours Spread'!HW5,$B$2=Controls!$I$7,'Hours Spread'!JS5)</f>
        <v>#N/A</v>
      </c>
      <c r="AM7" s="1137" t="str">
        <f>ifs($B$2=Controls!$I$2,'Hours Spread'!AN5,$B$2=Controls!$I$3,'Hours Spread'!CJ5,$B$2=Controls!$I$4,'Hours Spread'!EF5,$B$2=Controls!$I$5,'Hours Spread'!GB5,$B$2=Controls!$I$6,'Hours Spread'!HX5,$B$2=Controls!$I$7,'Hours Spread'!JT5)</f>
        <v>#N/A</v>
      </c>
      <c r="AN7" s="1137" t="str">
        <f>ifs($B$2=Controls!$I$2,'Hours Spread'!AO5,$B$2=Controls!$I$3,'Hours Spread'!CK5,$B$2=Controls!$I$4,'Hours Spread'!EG5,$B$2=Controls!$I$5,'Hours Spread'!GC5,$B$2=Controls!$I$6,'Hours Spread'!HY5,$B$2=Controls!$I$7,'Hours Spread'!JU5)</f>
        <v>#N/A</v>
      </c>
      <c r="AO7" s="1137" t="str">
        <f>ifs($B$2=Controls!$I$2,'Hours Spread'!AP5,$B$2=Controls!$I$3,'Hours Spread'!CL5,$B$2=Controls!$I$4,'Hours Spread'!EH5,$B$2=Controls!$I$5,'Hours Spread'!GD5,$B$2=Controls!$I$6,'Hours Spread'!HZ5,$B$2=Controls!$I$7,'Hours Spread'!JV5)</f>
        <v>#N/A</v>
      </c>
      <c r="AP7" s="1137" t="str">
        <f>ifs($B$2=Controls!$I$2,'Hours Spread'!AQ5,$B$2=Controls!$I$3,'Hours Spread'!CM5,$B$2=Controls!$I$4,'Hours Spread'!EI5,$B$2=Controls!$I$5,'Hours Spread'!GE5,$B$2=Controls!$I$6,'Hours Spread'!IA5,$B$2=Controls!$I$7,'Hours Spread'!JW5)</f>
        <v>#N/A</v>
      </c>
      <c r="AQ7" s="1137" t="str">
        <f>ifs($B$2=Controls!$I$2,'Hours Spread'!AR5,$B$2=Controls!$I$3,'Hours Spread'!CN5,$B$2=Controls!$I$4,'Hours Spread'!EJ5,$B$2=Controls!$I$5,'Hours Spread'!GF5,$B$2=Controls!$I$6,'Hours Spread'!IB5,$B$2=Controls!$I$7,'Hours Spread'!JX5)</f>
        <v>#N/A</v>
      </c>
      <c r="AR7" s="1137" t="str">
        <f>ifs($B$2=Controls!$I$2,'Hours Spread'!AS5,$B$2=Controls!$I$3,'Hours Spread'!CO5,$B$2=Controls!$I$4,'Hours Spread'!EK5,$B$2=Controls!$I$5,'Hours Spread'!GG5,$B$2=Controls!$I$6,'Hours Spread'!IC5,$B$2=Controls!$I$7,'Hours Spread'!JY5)</f>
        <v>#N/A</v>
      </c>
      <c r="AS7" s="1137" t="str">
        <f>ifs($B$2=Controls!$I$2,'Hours Spread'!AT5,$B$2=Controls!$I$3,'Hours Spread'!CP5,$B$2=Controls!$I$4,'Hours Spread'!EL5,$B$2=Controls!$I$5,'Hours Spread'!GH5,$B$2=Controls!$I$6,'Hours Spread'!ID5,$B$2=Controls!$I$7,'Hours Spread'!JZ5)</f>
        <v>#N/A</v>
      </c>
      <c r="AT7" s="1137" t="str">
        <f>ifs($B$2=Controls!$I$2,'Hours Spread'!AU5,$B$2=Controls!$I$3,'Hours Spread'!CQ5,$B$2=Controls!$I$4,'Hours Spread'!EM5,$B$2=Controls!$I$5,'Hours Spread'!GI5,$B$2=Controls!$I$6,'Hours Spread'!IE5,$B$2=Controls!$I$7,'Hours Spread'!KA5)</f>
        <v>#N/A</v>
      </c>
      <c r="AU7" s="1137" t="str">
        <f>ifs($B$2=Controls!$I$2,'Hours Spread'!AV5,$B$2=Controls!$I$3,'Hours Spread'!CR5,$B$2=Controls!$I$4,'Hours Spread'!EN5,$B$2=Controls!$I$5,'Hours Spread'!GJ5,$B$2=Controls!$I$6,'Hours Spread'!IF5,$B$2=Controls!$I$7,'Hours Spread'!KB5)</f>
        <v>#N/A</v>
      </c>
      <c r="AV7" s="1137" t="str">
        <f>ifs($B$2=Controls!$I$2,'Hours Spread'!AW5,$B$2=Controls!$I$3,'Hours Spread'!CS5,$B$2=Controls!$I$4,'Hours Spread'!EO5,$B$2=Controls!$I$5,'Hours Spread'!GK5,$B$2=Controls!$I$6,'Hours Spread'!IG5,$B$2=Controls!$I$7,'Hours Spread'!KC5)</f>
        <v>#N/A</v>
      </c>
      <c r="AW7" s="1137" t="str">
        <f>ifs($B$2=Controls!$I$2,'Hours Spread'!AX5,$B$2=Controls!$I$3,'Hours Spread'!CT5,$B$2=Controls!$I$4,'Hours Spread'!EP5,$B$2=Controls!$I$5,'Hours Spread'!GL5,$B$2=Controls!$I$6,'Hours Spread'!IH5,$B$2=Controls!$I$7,'Hours Spread'!KD5)</f>
        <v>#N/A</v>
      </c>
      <c r="AX7" s="1137" t="str">
        <f>ifs($B$2=Controls!$I$2,'Hours Spread'!AY5,$B$2=Controls!$I$3,'Hours Spread'!CU5,$B$2=Controls!$I$4,'Hours Spread'!EQ5,$B$2=Controls!$I$5,'Hours Spread'!GM5,$B$2=Controls!$I$6,'Hours Spread'!II5,$B$2=Controls!$I$7,'Hours Spread'!KE5)</f>
        <v>#N/A</v>
      </c>
    </row>
    <row r="8">
      <c r="A8" s="595" t="s">
        <v>479</v>
      </c>
      <c r="B8" s="702" t="s">
        <v>479</v>
      </c>
      <c r="C8" s="1137" t="str">
        <f>ifs($B$2=Controls!$I$2,'Hours Spread'!D10,$B$2=Controls!$I$3,'Hours Spread'!AZ10,$B$2=Controls!$I$4,'Hours Spread'!CV10,$B$2=Controls!$I$5,'Hours Spread'!ER10,$B$2=Controls!$I$6,'Hours Spread'!GN10,$B$2=Controls!$I$7,'Hours Spread'!IJ10)</f>
        <v>#N/A</v>
      </c>
      <c r="D8" s="1137" t="str">
        <f>ifs($B$2=Controls!$I$2,'Hours Spread'!E6,$B$2=Controls!$I$3,'Hours Spread'!BA6,$B$2=Controls!$I$4,'Hours Spread'!CW6,$B$2=Controls!$I$5,'Hours Spread'!ES6,$B$2=Controls!$I$6,'Hours Spread'!GO6,$B$2=Controls!$I$7,'Hours Spread'!IK6)</f>
        <v>#N/A</v>
      </c>
      <c r="E8" s="1137" t="str">
        <f>ifs($B$2=Controls!$I$2,'Hours Spread'!F6,$B$2=Controls!$I$3,'Hours Spread'!BB6,$B$2=Controls!$I$4,'Hours Spread'!CX6,$B$2=Controls!$I$5,'Hours Spread'!ET6,$B$2=Controls!$I$6,'Hours Spread'!GP6,$B$2=Controls!$I$7,'Hours Spread'!IL6)</f>
        <v>#N/A</v>
      </c>
      <c r="F8" s="1137" t="str">
        <f>ifs($B$2=Controls!$I$2,'Hours Spread'!G6,$B$2=Controls!$I$3,'Hours Spread'!BC6,$B$2=Controls!$I$4,'Hours Spread'!CY6,$B$2=Controls!$I$5,'Hours Spread'!EU6,$B$2=Controls!$I$6,'Hours Spread'!GQ6,$B$2=Controls!$I$7,'Hours Spread'!IM6)</f>
        <v>#N/A</v>
      </c>
      <c r="G8" s="1137" t="str">
        <f>ifs($B$2=Controls!$I$2,'Hours Spread'!H6,$B$2=Controls!$I$3,'Hours Spread'!BD6,$B$2=Controls!$I$4,'Hours Spread'!CZ6,$B$2=Controls!$I$5,'Hours Spread'!EV6,$B$2=Controls!$I$6,'Hours Spread'!GR6,$B$2=Controls!$I$7,'Hours Spread'!IN6)</f>
        <v>#N/A</v>
      </c>
      <c r="H8" s="1137" t="str">
        <f>ifs($B$2=Controls!$I$2,'Hours Spread'!I6,$B$2=Controls!$I$3,'Hours Spread'!BE6,$B$2=Controls!$I$4,'Hours Spread'!DA6,$B$2=Controls!$I$5,'Hours Spread'!EW6,$B$2=Controls!$I$6,'Hours Spread'!GS6,$B$2=Controls!$I$7,'Hours Spread'!IO6)</f>
        <v>#N/A</v>
      </c>
      <c r="I8" s="1137" t="str">
        <f>ifs($B$2=Controls!$I$2,'Hours Spread'!J6,$B$2=Controls!$I$3,'Hours Spread'!BF6,$B$2=Controls!$I$4,'Hours Spread'!DB6,$B$2=Controls!$I$5,'Hours Spread'!EX6,$B$2=Controls!$I$6,'Hours Spread'!GT6,$B$2=Controls!$I$7,'Hours Spread'!IP6)</f>
        <v>#N/A</v>
      </c>
      <c r="J8" s="1137" t="str">
        <f>ifs($B$2=Controls!$I$2,'Hours Spread'!K6,$B$2=Controls!$I$3,'Hours Spread'!BG6,$B$2=Controls!$I$4,'Hours Spread'!DC6,$B$2=Controls!$I$5,'Hours Spread'!EY6,$B$2=Controls!$I$6,'Hours Spread'!GU6,$B$2=Controls!$I$7,'Hours Spread'!IQ6)</f>
        <v>#N/A</v>
      </c>
      <c r="K8" s="1137" t="str">
        <f>ifs($B$2=Controls!$I$2,'Hours Spread'!L6,$B$2=Controls!$I$3,'Hours Spread'!BH6,$B$2=Controls!$I$4,'Hours Spread'!DD6,$B$2=Controls!$I$5,'Hours Spread'!EZ6,$B$2=Controls!$I$6,'Hours Spread'!GV6,$B$2=Controls!$I$7,'Hours Spread'!IR6)</f>
        <v>#N/A</v>
      </c>
      <c r="L8" s="1137" t="str">
        <f>ifs($B$2=Controls!$I$2,'Hours Spread'!M6,$B$2=Controls!$I$3,'Hours Spread'!BI6,$B$2=Controls!$I$4,'Hours Spread'!DE6,$B$2=Controls!$I$5,'Hours Spread'!FA6,$B$2=Controls!$I$6,'Hours Spread'!GW6,$B$2=Controls!$I$7,'Hours Spread'!IS6)</f>
        <v>#N/A</v>
      </c>
      <c r="M8" s="1137" t="str">
        <f>ifs($B$2=Controls!$I$2,'Hours Spread'!N6,$B$2=Controls!$I$3,'Hours Spread'!BJ6,$B$2=Controls!$I$4,'Hours Spread'!DF6,$B$2=Controls!$I$5,'Hours Spread'!FB6,$B$2=Controls!$I$6,'Hours Spread'!GX6,$B$2=Controls!$I$7,'Hours Spread'!IT6)</f>
        <v>#N/A</v>
      </c>
      <c r="N8" s="1137" t="str">
        <f>ifs($B$2=Controls!$I$2,'Hours Spread'!O6,$B$2=Controls!$I$3,'Hours Spread'!BK6,$B$2=Controls!$I$4,'Hours Spread'!DG6,$B$2=Controls!$I$5,'Hours Spread'!FC6,$B$2=Controls!$I$6,'Hours Spread'!GY6,$B$2=Controls!$I$7,'Hours Spread'!IU6)</f>
        <v>#N/A</v>
      </c>
      <c r="O8" s="1137" t="str">
        <f>ifs($B$2=Controls!$I$2,'Hours Spread'!P6,$B$2=Controls!$I$3,'Hours Spread'!BL6,$B$2=Controls!$I$4,'Hours Spread'!DH6,$B$2=Controls!$I$5,'Hours Spread'!FD6,$B$2=Controls!$I$6,'Hours Spread'!GZ6,$B$2=Controls!$I$7,'Hours Spread'!IV6)</f>
        <v>#N/A</v>
      </c>
      <c r="P8" s="1137" t="str">
        <f>ifs($B$2=Controls!$I$2,'Hours Spread'!Q6,$B$2=Controls!$I$3,'Hours Spread'!BM6,$B$2=Controls!$I$4,'Hours Spread'!DI6,$B$2=Controls!$I$5,'Hours Spread'!FE6,$B$2=Controls!$I$6,'Hours Spread'!HA6,$B$2=Controls!$I$7,'Hours Spread'!IW6)</f>
        <v>#N/A</v>
      </c>
      <c r="Q8" s="1137" t="str">
        <f>ifs($B$2=Controls!$I$2,'Hours Spread'!R6,$B$2=Controls!$I$3,'Hours Spread'!BN6,$B$2=Controls!$I$4,'Hours Spread'!DJ6,$B$2=Controls!$I$5,'Hours Spread'!FF6,$B$2=Controls!$I$6,'Hours Spread'!HB6,$B$2=Controls!$I$7,'Hours Spread'!IX6)</f>
        <v>#N/A</v>
      </c>
      <c r="R8" s="1137" t="str">
        <f>ifs($B$2=Controls!$I$2,'Hours Spread'!S6,$B$2=Controls!$I$3,'Hours Spread'!BO6,$B$2=Controls!$I$4,'Hours Spread'!DK6,$B$2=Controls!$I$5,'Hours Spread'!FG6,$B$2=Controls!$I$6,'Hours Spread'!HC6,$B$2=Controls!$I$7,'Hours Spread'!IY6)</f>
        <v>#N/A</v>
      </c>
      <c r="S8" s="1137" t="str">
        <f>ifs($B$2=Controls!$I$2,'Hours Spread'!T6,$B$2=Controls!$I$3,'Hours Spread'!BP6,$B$2=Controls!$I$4,'Hours Spread'!DL6,$B$2=Controls!$I$5,'Hours Spread'!FH6,$B$2=Controls!$I$6,'Hours Spread'!HD6,$B$2=Controls!$I$7,'Hours Spread'!IZ6)</f>
        <v>#N/A</v>
      </c>
      <c r="T8" s="1137" t="str">
        <f>ifs($B$2=Controls!$I$2,'Hours Spread'!U6,$B$2=Controls!$I$3,'Hours Spread'!BQ6,$B$2=Controls!$I$4,'Hours Spread'!DM6,$B$2=Controls!$I$5,'Hours Spread'!FI6,$B$2=Controls!$I$6,'Hours Spread'!HE6,$B$2=Controls!$I$7,'Hours Spread'!JA6)</f>
        <v>#N/A</v>
      </c>
      <c r="U8" s="1137" t="str">
        <f>ifs($B$2=Controls!$I$2,'Hours Spread'!V6,$B$2=Controls!$I$3,'Hours Spread'!BR6,$B$2=Controls!$I$4,'Hours Spread'!DN6,$B$2=Controls!$I$5,'Hours Spread'!FJ6,$B$2=Controls!$I$6,'Hours Spread'!HF6,$B$2=Controls!$I$7,'Hours Spread'!JB6)</f>
        <v>#N/A</v>
      </c>
      <c r="V8" s="1137" t="str">
        <f>ifs($B$2=Controls!$I$2,'Hours Spread'!W6,$B$2=Controls!$I$3,'Hours Spread'!BS6,$B$2=Controls!$I$4,'Hours Spread'!DO6,$B$2=Controls!$I$5,'Hours Spread'!FK6,$B$2=Controls!$I$6,'Hours Spread'!HG6,$B$2=Controls!$I$7,'Hours Spread'!JC6)</f>
        <v>#N/A</v>
      </c>
      <c r="W8" s="1137" t="str">
        <f>ifs($B$2=Controls!$I$2,'Hours Spread'!X6,$B$2=Controls!$I$3,'Hours Spread'!BT6,$B$2=Controls!$I$4,'Hours Spread'!DP6,$B$2=Controls!$I$5,'Hours Spread'!FL6,$B$2=Controls!$I$6,'Hours Spread'!HH6,$B$2=Controls!$I$7,'Hours Spread'!JD6)</f>
        <v>#N/A</v>
      </c>
      <c r="X8" s="1137" t="str">
        <f>ifs($B$2=Controls!$I$2,'Hours Spread'!Y6,$B$2=Controls!$I$3,'Hours Spread'!BU6,$B$2=Controls!$I$4,'Hours Spread'!DQ6,$B$2=Controls!$I$5,'Hours Spread'!FM6,$B$2=Controls!$I$6,'Hours Spread'!HI6,$B$2=Controls!$I$7,'Hours Spread'!JE6)</f>
        <v>#N/A</v>
      </c>
      <c r="Y8" s="1137" t="str">
        <f>ifs($B$2=Controls!$I$2,'Hours Spread'!Z6,$B$2=Controls!$I$3,'Hours Spread'!BV6,$B$2=Controls!$I$4,'Hours Spread'!DR6,$B$2=Controls!$I$5,'Hours Spread'!FN6,$B$2=Controls!$I$6,'Hours Spread'!HJ6,$B$2=Controls!$I$7,'Hours Spread'!JF6)</f>
        <v>#N/A</v>
      </c>
      <c r="Z8" s="1137" t="str">
        <f>ifs($B$2=Controls!$I$2,'Hours Spread'!AA6,$B$2=Controls!$I$3,'Hours Spread'!BW6,$B$2=Controls!$I$4,'Hours Spread'!DS6,$B$2=Controls!$I$5,'Hours Spread'!FO6,$B$2=Controls!$I$6,'Hours Spread'!HK6,$B$2=Controls!$I$7,'Hours Spread'!JG6)</f>
        <v>#N/A</v>
      </c>
      <c r="AA8" s="1137" t="str">
        <f>ifs($B$2=Controls!$I$2,'Hours Spread'!AB6,$B$2=Controls!$I$3,'Hours Spread'!BX6,$B$2=Controls!$I$4,'Hours Spread'!DT6,$B$2=Controls!$I$5,'Hours Spread'!FP6,$B$2=Controls!$I$6,'Hours Spread'!HL6,$B$2=Controls!$I$7,'Hours Spread'!JH6)</f>
        <v>#N/A</v>
      </c>
      <c r="AB8" s="1137" t="str">
        <f>ifs($B$2=Controls!$I$2,'Hours Spread'!AC6,$B$2=Controls!$I$3,'Hours Spread'!BY6,$B$2=Controls!$I$4,'Hours Spread'!DU6,$B$2=Controls!$I$5,'Hours Spread'!FQ6,$B$2=Controls!$I$6,'Hours Spread'!HM6,$B$2=Controls!$I$7,'Hours Spread'!JI6)</f>
        <v>#N/A</v>
      </c>
      <c r="AC8" s="1137" t="str">
        <f>ifs($B$2=Controls!$I$2,'Hours Spread'!AD6,$B$2=Controls!$I$3,'Hours Spread'!BZ6,$B$2=Controls!$I$4,'Hours Spread'!DV6,$B$2=Controls!$I$5,'Hours Spread'!FR6,$B$2=Controls!$I$6,'Hours Spread'!HN6,$B$2=Controls!$I$7,'Hours Spread'!JJ6)</f>
        <v>#N/A</v>
      </c>
      <c r="AD8" s="1137" t="str">
        <f>ifs($B$2=Controls!$I$2,'Hours Spread'!AE6,$B$2=Controls!$I$3,'Hours Spread'!CA6,$B$2=Controls!$I$4,'Hours Spread'!DW6,$B$2=Controls!$I$5,'Hours Spread'!FS6,$B$2=Controls!$I$6,'Hours Spread'!HO6,$B$2=Controls!$I$7,'Hours Spread'!JK6)</f>
        <v>#N/A</v>
      </c>
      <c r="AE8" s="1137" t="str">
        <f>ifs($B$2=Controls!$I$2,'Hours Spread'!AF6,$B$2=Controls!$I$3,'Hours Spread'!CB6,$B$2=Controls!$I$4,'Hours Spread'!DX6,$B$2=Controls!$I$5,'Hours Spread'!FT6,$B$2=Controls!$I$6,'Hours Spread'!HP6,$B$2=Controls!$I$7,'Hours Spread'!JL6)</f>
        <v>#N/A</v>
      </c>
      <c r="AF8" s="1137" t="str">
        <f>ifs($B$2=Controls!$I$2,'Hours Spread'!AG6,$B$2=Controls!$I$3,'Hours Spread'!CC6,$B$2=Controls!$I$4,'Hours Spread'!DY6,$B$2=Controls!$I$5,'Hours Spread'!FU6,$B$2=Controls!$I$6,'Hours Spread'!HQ6,$B$2=Controls!$I$7,'Hours Spread'!JM6)</f>
        <v>#N/A</v>
      </c>
      <c r="AG8" s="1137" t="str">
        <f>ifs($B$2=Controls!$I$2,'Hours Spread'!AH6,$B$2=Controls!$I$3,'Hours Spread'!CD6,$B$2=Controls!$I$4,'Hours Spread'!DZ6,$B$2=Controls!$I$5,'Hours Spread'!FV6,$B$2=Controls!$I$6,'Hours Spread'!HR6,$B$2=Controls!$I$7,'Hours Spread'!JN6)</f>
        <v>#N/A</v>
      </c>
      <c r="AH8" s="1137" t="str">
        <f>ifs($B$2=Controls!$I$2,'Hours Spread'!AI6,$B$2=Controls!$I$3,'Hours Spread'!CE6,$B$2=Controls!$I$4,'Hours Spread'!EA6,$B$2=Controls!$I$5,'Hours Spread'!FW6,$B$2=Controls!$I$6,'Hours Spread'!HS6,$B$2=Controls!$I$7,'Hours Spread'!JO6)</f>
        <v>#N/A</v>
      </c>
      <c r="AI8" s="1137" t="str">
        <f>ifs($B$2=Controls!$I$2,'Hours Spread'!AJ6,$B$2=Controls!$I$3,'Hours Spread'!CF6,$B$2=Controls!$I$4,'Hours Spread'!EB6,$B$2=Controls!$I$5,'Hours Spread'!FX6,$B$2=Controls!$I$6,'Hours Spread'!HT6,$B$2=Controls!$I$7,'Hours Spread'!JP6)</f>
        <v>#N/A</v>
      </c>
      <c r="AJ8" s="1137" t="str">
        <f>ifs($B$2=Controls!$I$2,'Hours Spread'!AK6,$B$2=Controls!$I$3,'Hours Spread'!CG6,$B$2=Controls!$I$4,'Hours Spread'!EC6,$B$2=Controls!$I$5,'Hours Spread'!FY6,$B$2=Controls!$I$6,'Hours Spread'!HU6,$B$2=Controls!$I$7,'Hours Spread'!JQ6)</f>
        <v>#N/A</v>
      </c>
      <c r="AK8" s="1137" t="str">
        <f>ifs($B$2=Controls!$I$2,'Hours Spread'!AL6,$B$2=Controls!$I$3,'Hours Spread'!CH6,$B$2=Controls!$I$4,'Hours Spread'!ED6,$B$2=Controls!$I$5,'Hours Spread'!FZ6,$B$2=Controls!$I$6,'Hours Spread'!HV6,$B$2=Controls!$I$7,'Hours Spread'!JR6)</f>
        <v>#N/A</v>
      </c>
      <c r="AL8" s="1137" t="str">
        <f>ifs($B$2=Controls!$I$2,'Hours Spread'!AM6,$B$2=Controls!$I$3,'Hours Spread'!CI6,$B$2=Controls!$I$4,'Hours Spread'!EE6,$B$2=Controls!$I$5,'Hours Spread'!GA6,$B$2=Controls!$I$6,'Hours Spread'!HW6,$B$2=Controls!$I$7,'Hours Spread'!JS6)</f>
        <v>#N/A</v>
      </c>
      <c r="AM8" s="1137" t="str">
        <f>ifs($B$2=Controls!$I$2,'Hours Spread'!AN6,$B$2=Controls!$I$3,'Hours Spread'!CJ6,$B$2=Controls!$I$4,'Hours Spread'!EF6,$B$2=Controls!$I$5,'Hours Spread'!GB6,$B$2=Controls!$I$6,'Hours Spread'!HX6,$B$2=Controls!$I$7,'Hours Spread'!JT6)</f>
        <v>#N/A</v>
      </c>
      <c r="AN8" s="1137" t="str">
        <f>ifs($B$2=Controls!$I$2,'Hours Spread'!AO6,$B$2=Controls!$I$3,'Hours Spread'!CK6,$B$2=Controls!$I$4,'Hours Spread'!EG6,$B$2=Controls!$I$5,'Hours Spread'!GC6,$B$2=Controls!$I$6,'Hours Spread'!HY6,$B$2=Controls!$I$7,'Hours Spread'!JU6)</f>
        <v>#N/A</v>
      </c>
      <c r="AO8" s="1137" t="str">
        <f>ifs($B$2=Controls!$I$2,'Hours Spread'!AP6,$B$2=Controls!$I$3,'Hours Spread'!CL6,$B$2=Controls!$I$4,'Hours Spread'!EH6,$B$2=Controls!$I$5,'Hours Spread'!GD6,$B$2=Controls!$I$6,'Hours Spread'!HZ6,$B$2=Controls!$I$7,'Hours Spread'!JV6)</f>
        <v>#N/A</v>
      </c>
      <c r="AP8" s="1137" t="str">
        <f>ifs($B$2=Controls!$I$2,'Hours Spread'!AQ6,$B$2=Controls!$I$3,'Hours Spread'!CM6,$B$2=Controls!$I$4,'Hours Spread'!EI6,$B$2=Controls!$I$5,'Hours Spread'!GE6,$B$2=Controls!$I$6,'Hours Spread'!IA6,$B$2=Controls!$I$7,'Hours Spread'!JW6)</f>
        <v>#N/A</v>
      </c>
      <c r="AQ8" s="1137" t="str">
        <f>ifs($B$2=Controls!$I$2,'Hours Spread'!AR6,$B$2=Controls!$I$3,'Hours Spread'!CN6,$B$2=Controls!$I$4,'Hours Spread'!EJ6,$B$2=Controls!$I$5,'Hours Spread'!GF6,$B$2=Controls!$I$6,'Hours Spread'!IB6,$B$2=Controls!$I$7,'Hours Spread'!JX6)</f>
        <v>#N/A</v>
      </c>
      <c r="AR8" s="1137" t="str">
        <f>ifs($B$2=Controls!$I$2,'Hours Spread'!AS6,$B$2=Controls!$I$3,'Hours Spread'!CO6,$B$2=Controls!$I$4,'Hours Spread'!EK6,$B$2=Controls!$I$5,'Hours Spread'!GG6,$B$2=Controls!$I$6,'Hours Spread'!IC6,$B$2=Controls!$I$7,'Hours Spread'!JY6)</f>
        <v>#N/A</v>
      </c>
      <c r="AS8" s="1137" t="str">
        <f>ifs($B$2=Controls!$I$2,'Hours Spread'!AT6,$B$2=Controls!$I$3,'Hours Spread'!CP6,$B$2=Controls!$I$4,'Hours Spread'!EL6,$B$2=Controls!$I$5,'Hours Spread'!GH6,$B$2=Controls!$I$6,'Hours Spread'!ID6,$B$2=Controls!$I$7,'Hours Spread'!JZ6)</f>
        <v>#N/A</v>
      </c>
      <c r="AT8" s="1137" t="str">
        <f>ifs($B$2=Controls!$I$2,'Hours Spread'!AU6,$B$2=Controls!$I$3,'Hours Spread'!CQ6,$B$2=Controls!$I$4,'Hours Spread'!EM6,$B$2=Controls!$I$5,'Hours Spread'!GI6,$B$2=Controls!$I$6,'Hours Spread'!IE6,$B$2=Controls!$I$7,'Hours Spread'!KA6)</f>
        <v>#N/A</v>
      </c>
      <c r="AU8" s="1137" t="str">
        <f>ifs($B$2=Controls!$I$2,'Hours Spread'!AV6,$B$2=Controls!$I$3,'Hours Spread'!CR6,$B$2=Controls!$I$4,'Hours Spread'!EN6,$B$2=Controls!$I$5,'Hours Spread'!GJ6,$B$2=Controls!$I$6,'Hours Spread'!IF6,$B$2=Controls!$I$7,'Hours Spread'!KB6)</f>
        <v>#N/A</v>
      </c>
      <c r="AV8" s="1137" t="str">
        <f>ifs($B$2=Controls!$I$2,'Hours Spread'!AW6,$B$2=Controls!$I$3,'Hours Spread'!CS6,$B$2=Controls!$I$4,'Hours Spread'!EO6,$B$2=Controls!$I$5,'Hours Spread'!GK6,$B$2=Controls!$I$6,'Hours Spread'!IG6,$B$2=Controls!$I$7,'Hours Spread'!KC6)</f>
        <v>#N/A</v>
      </c>
      <c r="AW8" s="1137" t="str">
        <f>ifs($B$2=Controls!$I$2,'Hours Spread'!AX6,$B$2=Controls!$I$3,'Hours Spread'!CT6,$B$2=Controls!$I$4,'Hours Spread'!EP6,$B$2=Controls!$I$5,'Hours Spread'!GL6,$B$2=Controls!$I$6,'Hours Spread'!IH6,$B$2=Controls!$I$7,'Hours Spread'!KD6)</f>
        <v>#N/A</v>
      </c>
      <c r="AX8" s="1137" t="str">
        <f>ifs($B$2=Controls!$I$2,'Hours Spread'!AY6,$B$2=Controls!$I$3,'Hours Spread'!CU6,$B$2=Controls!$I$4,'Hours Spread'!EQ6,$B$2=Controls!$I$5,'Hours Spread'!GM6,$B$2=Controls!$I$6,'Hours Spread'!II6,$B$2=Controls!$I$7,'Hours Spread'!KE6)</f>
        <v>#N/A</v>
      </c>
    </row>
    <row r="9">
      <c r="A9" s="595" t="s">
        <v>480</v>
      </c>
      <c r="B9" s="702" t="s">
        <v>480</v>
      </c>
      <c r="C9" s="1137" t="str">
        <f>ifs($B$2=Controls!$I$2,'Hours Spread'!D11,$B$2=Controls!$I$3,'Hours Spread'!AZ11,$B$2=Controls!$I$4,'Hours Spread'!CV11,$B$2=Controls!$I$5,'Hours Spread'!ER11,$B$2=Controls!$I$6,'Hours Spread'!GN11,$B$2=Controls!$I$7,'Hours Spread'!IJ11)</f>
        <v>#N/A</v>
      </c>
      <c r="D9" s="1137" t="str">
        <f>ifs($B$2=Controls!$I$2,'Hours Spread'!E7,$B$2=Controls!$I$3,'Hours Spread'!BA7,$B$2=Controls!$I$4,'Hours Spread'!CW7,$B$2=Controls!$I$5,'Hours Spread'!ES7,$B$2=Controls!$I$6,'Hours Spread'!GO7,$B$2=Controls!$I$7,'Hours Spread'!IK7)</f>
        <v>#N/A</v>
      </c>
      <c r="E9" s="1137" t="str">
        <f>ifs($B$2=Controls!$I$2,'Hours Spread'!F7,$B$2=Controls!$I$3,'Hours Spread'!BB7,$B$2=Controls!$I$4,'Hours Spread'!CX7,$B$2=Controls!$I$5,'Hours Spread'!ET7,$B$2=Controls!$I$6,'Hours Spread'!GP7,$B$2=Controls!$I$7,'Hours Spread'!IL7)</f>
        <v>#N/A</v>
      </c>
      <c r="F9" s="1137" t="str">
        <f>ifs($B$2=Controls!$I$2,'Hours Spread'!G7,$B$2=Controls!$I$3,'Hours Spread'!BC7,$B$2=Controls!$I$4,'Hours Spread'!CY7,$B$2=Controls!$I$5,'Hours Spread'!EU7,$B$2=Controls!$I$6,'Hours Spread'!GQ7,$B$2=Controls!$I$7,'Hours Spread'!IM7)</f>
        <v>#N/A</v>
      </c>
      <c r="G9" s="1137" t="str">
        <f>ifs($B$2=Controls!$I$2,'Hours Spread'!H7,$B$2=Controls!$I$3,'Hours Spread'!BD7,$B$2=Controls!$I$4,'Hours Spread'!CZ7,$B$2=Controls!$I$5,'Hours Spread'!EV7,$B$2=Controls!$I$6,'Hours Spread'!GR7,$B$2=Controls!$I$7,'Hours Spread'!IN7)</f>
        <v>#N/A</v>
      </c>
      <c r="H9" s="1137" t="str">
        <f>ifs($B$2=Controls!$I$2,'Hours Spread'!I7,$B$2=Controls!$I$3,'Hours Spread'!BE7,$B$2=Controls!$I$4,'Hours Spread'!DA7,$B$2=Controls!$I$5,'Hours Spread'!EW7,$B$2=Controls!$I$6,'Hours Spread'!GS7,$B$2=Controls!$I$7,'Hours Spread'!IO7)</f>
        <v>#N/A</v>
      </c>
      <c r="I9" s="1137" t="str">
        <f>ifs($B$2=Controls!$I$2,'Hours Spread'!J7,$B$2=Controls!$I$3,'Hours Spread'!BF7,$B$2=Controls!$I$4,'Hours Spread'!DB7,$B$2=Controls!$I$5,'Hours Spread'!EX7,$B$2=Controls!$I$6,'Hours Spread'!GT7,$B$2=Controls!$I$7,'Hours Spread'!IP7)</f>
        <v>#N/A</v>
      </c>
      <c r="J9" s="1137" t="str">
        <f>ifs($B$2=Controls!$I$2,'Hours Spread'!K7,$B$2=Controls!$I$3,'Hours Spread'!BG7,$B$2=Controls!$I$4,'Hours Spread'!DC7,$B$2=Controls!$I$5,'Hours Spread'!EY7,$B$2=Controls!$I$6,'Hours Spread'!GU7,$B$2=Controls!$I$7,'Hours Spread'!IQ7)</f>
        <v>#N/A</v>
      </c>
      <c r="K9" s="1137" t="str">
        <f>ifs($B$2=Controls!$I$2,'Hours Spread'!L7,$B$2=Controls!$I$3,'Hours Spread'!BH7,$B$2=Controls!$I$4,'Hours Spread'!DD7,$B$2=Controls!$I$5,'Hours Spread'!EZ7,$B$2=Controls!$I$6,'Hours Spread'!GV7,$B$2=Controls!$I$7,'Hours Spread'!IR7)</f>
        <v>#N/A</v>
      </c>
      <c r="L9" s="1137" t="str">
        <f>ifs($B$2=Controls!$I$2,'Hours Spread'!M7,$B$2=Controls!$I$3,'Hours Spread'!BI7,$B$2=Controls!$I$4,'Hours Spread'!DE7,$B$2=Controls!$I$5,'Hours Spread'!FA7,$B$2=Controls!$I$6,'Hours Spread'!GW7,$B$2=Controls!$I$7,'Hours Spread'!IS7)</f>
        <v>#N/A</v>
      </c>
      <c r="M9" s="1137" t="str">
        <f>ifs($B$2=Controls!$I$2,'Hours Spread'!N7,$B$2=Controls!$I$3,'Hours Spread'!BJ7,$B$2=Controls!$I$4,'Hours Spread'!DF7,$B$2=Controls!$I$5,'Hours Spread'!FB7,$B$2=Controls!$I$6,'Hours Spread'!GX7,$B$2=Controls!$I$7,'Hours Spread'!IT7)</f>
        <v>#N/A</v>
      </c>
      <c r="N9" s="1137" t="str">
        <f>ifs($B$2=Controls!$I$2,'Hours Spread'!O7,$B$2=Controls!$I$3,'Hours Spread'!BK7,$B$2=Controls!$I$4,'Hours Spread'!DG7,$B$2=Controls!$I$5,'Hours Spread'!FC7,$B$2=Controls!$I$6,'Hours Spread'!GY7,$B$2=Controls!$I$7,'Hours Spread'!IU7)</f>
        <v>#N/A</v>
      </c>
      <c r="O9" s="1137" t="str">
        <f>ifs($B$2=Controls!$I$2,'Hours Spread'!P7,$B$2=Controls!$I$3,'Hours Spread'!BL7,$B$2=Controls!$I$4,'Hours Spread'!DH7,$B$2=Controls!$I$5,'Hours Spread'!FD7,$B$2=Controls!$I$6,'Hours Spread'!GZ7,$B$2=Controls!$I$7,'Hours Spread'!IV7)</f>
        <v>#N/A</v>
      </c>
      <c r="P9" s="1137" t="str">
        <f>ifs($B$2=Controls!$I$2,'Hours Spread'!Q7,$B$2=Controls!$I$3,'Hours Spread'!BM7,$B$2=Controls!$I$4,'Hours Spread'!DI7,$B$2=Controls!$I$5,'Hours Spread'!FE7,$B$2=Controls!$I$6,'Hours Spread'!HA7,$B$2=Controls!$I$7,'Hours Spread'!IW7)</f>
        <v>#N/A</v>
      </c>
      <c r="Q9" s="1137" t="str">
        <f>ifs($B$2=Controls!$I$2,'Hours Spread'!R7,$B$2=Controls!$I$3,'Hours Spread'!BN7,$B$2=Controls!$I$4,'Hours Spread'!DJ7,$B$2=Controls!$I$5,'Hours Spread'!FF7,$B$2=Controls!$I$6,'Hours Spread'!HB7,$B$2=Controls!$I$7,'Hours Spread'!IX7)</f>
        <v>#N/A</v>
      </c>
      <c r="R9" s="1137" t="str">
        <f>ifs($B$2=Controls!$I$2,'Hours Spread'!S7,$B$2=Controls!$I$3,'Hours Spread'!BO7,$B$2=Controls!$I$4,'Hours Spread'!DK7,$B$2=Controls!$I$5,'Hours Spread'!FG7,$B$2=Controls!$I$6,'Hours Spread'!HC7,$B$2=Controls!$I$7,'Hours Spread'!IY7)</f>
        <v>#N/A</v>
      </c>
      <c r="S9" s="1137" t="str">
        <f>ifs($B$2=Controls!$I$2,'Hours Spread'!T7,$B$2=Controls!$I$3,'Hours Spread'!BP7,$B$2=Controls!$I$4,'Hours Spread'!DL7,$B$2=Controls!$I$5,'Hours Spread'!FH7,$B$2=Controls!$I$6,'Hours Spread'!HD7,$B$2=Controls!$I$7,'Hours Spread'!IZ7)</f>
        <v>#N/A</v>
      </c>
      <c r="T9" s="1137" t="str">
        <f>ifs($B$2=Controls!$I$2,'Hours Spread'!U7,$B$2=Controls!$I$3,'Hours Spread'!BQ7,$B$2=Controls!$I$4,'Hours Spread'!DM7,$B$2=Controls!$I$5,'Hours Spread'!FI7,$B$2=Controls!$I$6,'Hours Spread'!HE7,$B$2=Controls!$I$7,'Hours Spread'!JA7)</f>
        <v>#N/A</v>
      </c>
      <c r="U9" s="1137" t="str">
        <f>ifs($B$2=Controls!$I$2,'Hours Spread'!V7,$B$2=Controls!$I$3,'Hours Spread'!BR7,$B$2=Controls!$I$4,'Hours Spread'!DN7,$B$2=Controls!$I$5,'Hours Spread'!FJ7,$B$2=Controls!$I$6,'Hours Spread'!HF7,$B$2=Controls!$I$7,'Hours Spread'!JB7)</f>
        <v>#N/A</v>
      </c>
      <c r="V9" s="1137" t="str">
        <f>ifs($B$2=Controls!$I$2,'Hours Spread'!W7,$B$2=Controls!$I$3,'Hours Spread'!BS7,$B$2=Controls!$I$4,'Hours Spread'!DO7,$B$2=Controls!$I$5,'Hours Spread'!FK7,$B$2=Controls!$I$6,'Hours Spread'!HG7,$B$2=Controls!$I$7,'Hours Spread'!JC7)</f>
        <v>#N/A</v>
      </c>
      <c r="W9" s="1137" t="str">
        <f>ifs($B$2=Controls!$I$2,'Hours Spread'!X7,$B$2=Controls!$I$3,'Hours Spread'!BT7,$B$2=Controls!$I$4,'Hours Spread'!DP7,$B$2=Controls!$I$5,'Hours Spread'!FL7,$B$2=Controls!$I$6,'Hours Spread'!HH7,$B$2=Controls!$I$7,'Hours Spread'!JD7)</f>
        <v>#N/A</v>
      </c>
      <c r="X9" s="1137" t="str">
        <f>ifs($B$2=Controls!$I$2,'Hours Spread'!Y7,$B$2=Controls!$I$3,'Hours Spread'!BU7,$B$2=Controls!$I$4,'Hours Spread'!DQ7,$B$2=Controls!$I$5,'Hours Spread'!FM7,$B$2=Controls!$I$6,'Hours Spread'!HI7,$B$2=Controls!$I$7,'Hours Spread'!JE7)</f>
        <v>#N/A</v>
      </c>
      <c r="Y9" s="1137" t="str">
        <f>ifs($B$2=Controls!$I$2,'Hours Spread'!Z7,$B$2=Controls!$I$3,'Hours Spread'!BV7,$B$2=Controls!$I$4,'Hours Spread'!DR7,$B$2=Controls!$I$5,'Hours Spread'!FN7,$B$2=Controls!$I$6,'Hours Spread'!HJ7,$B$2=Controls!$I$7,'Hours Spread'!JF7)</f>
        <v>#N/A</v>
      </c>
      <c r="Z9" s="1137" t="str">
        <f>ifs($B$2=Controls!$I$2,'Hours Spread'!AA7,$B$2=Controls!$I$3,'Hours Spread'!BW7,$B$2=Controls!$I$4,'Hours Spread'!DS7,$B$2=Controls!$I$5,'Hours Spread'!FO7,$B$2=Controls!$I$6,'Hours Spread'!HK7,$B$2=Controls!$I$7,'Hours Spread'!JG7)</f>
        <v>#N/A</v>
      </c>
      <c r="AA9" s="1137" t="str">
        <f>ifs($B$2=Controls!$I$2,'Hours Spread'!AB7,$B$2=Controls!$I$3,'Hours Spread'!BX7,$B$2=Controls!$I$4,'Hours Spread'!DT7,$B$2=Controls!$I$5,'Hours Spread'!FP7,$B$2=Controls!$I$6,'Hours Spread'!HL7,$B$2=Controls!$I$7,'Hours Spread'!JH7)</f>
        <v>#N/A</v>
      </c>
      <c r="AB9" s="1137" t="str">
        <f>ifs($B$2=Controls!$I$2,'Hours Spread'!AC7,$B$2=Controls!$I$3,'Hours Spread'!BY7,$B$2=Controls!$I$4,'Hours Spread'!DU7,$B$2=Controls!$I$5,'Hours Spread'!FQ7,$B$2=Controls!$I$6,'Hours Spread'!HM7,$B$2=Controls!$I$7,'Hours Spread'!JI7)</f>
        <v>#N/A</v>
      </c>
      <c r="AC9" s="1137" t="str">
        <f>ifs($B$2=Controls!$I$2,'Hours Spread'!AD7,$B$2=Controls!$I$3,'Hours Spread'!BZ7,$B$2=Controls!$I$4,'Hours Spread'!DV7,$B$2=Controls!$I$5,'Hours Spread'!FR7,$B$2=Controls!$I$6,'Hours Spread'!HN7,$B$2=Controls!$I$7,'Hours Spread'!JJ7)</f>
        <v>#N/A</v>
      </c>
      <c r="AD9" s="1137" t="str">
        <f>ifs($B$2=Controls!$I$2,'Hours Spread'!AE7,$B$2=Controls!$I$3,'Hours Spread'!CA7,$B$2=Controls!$I$4,'Hours Spread'!DW7,$B$2=Controls!$I$5,'Hours Spread'!FS7,$B$2=Controls!$I$6,'Hours Spread'!HO7,$B$2=Controls!$I$7,'Hours Spread'!JK7)</f>
        <v>#N/A</v>
      </c>
      <c r="AE9" s="1137" t="str">
        <f>ifs($B$2=Controls!$I$2,'Hours Spread'!AF7,$B$2=Controls!$I$3,'Hours Spread'!CB7,$B$2=Controls!$I$4,'Hours Spread'!DX7,$B$2=Controls!$I$5,'Hours Spread'!FT7,$B$2=Controls!$I$6,'Hours Spread'!HP7,$B$2=Controls!$I$7,'Hours Spread'!JL7)</f>
        <v>#N/A</v>
      </c>
      <c r="AF9" s="1137" t="str">
        <f>ifs($B$2=Controls!$I$2,'Hours Spread'!AG7,$B$2=Controls!$I$3,'Hours Spread'!CC7,$B$2=Controls!$I$4,'Hours Spread'!DY7,$B$2=Controls!$I$5,'Hours Spread'!FU7,$B$2=Controls!$I$6,'Hours Spread'!HQ7,$B$2=Controls!$I$7,'Hours Spread'!JM7)</f>
        <v>#N/A</v>
      </c>
      <c r="AG9" s="1137" t="str">
        <f>ifs($B$2=Controls!$I$2,'Hours Spread'!AH7,$B$2=Controls!$I$3,'Hours Spread'!CD7,$B$2=Controls!$I$4,'Hours Spread'!DZ7,$B$2=Controls!$I$5,'Hours Spread'!FV7,$B$2=Controls!$I$6,'Hours Spread'!HR7,$B$2=Controls!$I$7,'Hours Spread'!JN7)</f>
        <v>#N/A</v>
      </c>
      <c r="AH9" s="1137" t="str">
        <f>ifs($B$2=Controls!$I$2,'Hours Spread'!AI7,$B$2=Controls!$I$3,'Hours Spread'!CE7,$B$2=Controls!$I$4,'Hours Spread'!EA7,$B$2=Controls!$I$5,'Hours Spread'!FW7,$B$2=Controls!$I$6,'Hours Spread'!HS7,$B$2=Controls!$I$7,'Hours Spread'!JO7)</f>
        <v>#N/A</v>
      </c>
      <c r="AI9" s="1137" t="str">
        <f>ifs($B$2=Controls!$I$2,'Hours Spread'!AJ7,$B$2=Controls!$I$3,'Hours Spread'!CF7,$B$2=Controls!$I$4,'Hours Spread'!EB7,$B$2=Controls!$I$5,'Hours Spread'!FX7,$B$2=Controls!$I$6,'Hours Spread'!HT7,$B$2=Controls!$I$7,'Hours Spread'!JP7)</f>
        <v>#N/A</v>
      </c>
      <c r="AJ9" s="1137" t="str">
        <f>ifs($B$2=Controls!$I$2,'Hours Spread'!AK7,$B$2=Controls!$I$3,'Hours Spread'!CG7,$B$2=Controls!$I$4,'Hours Spread'!EC7,$B$2=Controls!$I$5,'Hours Spread'!FY7,$B$2=Controls!$I$6,'Hours Spread'!HU7,$B$2=Controls!$I$7,'Hours Spread'!JQ7)</f>
        <v>#N/A</v>
      </c>
      <c r="AK9" s="1137" t="str">
        <f>ifs($B$2=Controls!$I$2,'Hours Spread'!AL7,$B$2=Controls!$I$3,'Hours Spread'!CH7,$B$2=Controls!$I$4,'Hours Spread'!ED7,$B$2=Controls!$I$5,'Hours Spread'!FZ7,$B$2=Controls!$I$6,'Hours Spread'!HV7,$B$2=Controls!$I$7,'Hours Spread'!JR7)</f>
        <v>#N/A</v>
      </c>
      <c r="AL9" s="1137" t="str">
        <f>ifs($B$2=Controls!$I$2,'Hours Spread'!AM7,$B$2=Controls!$I$3,'Hours Spread'!CI7,$B$2=Controls!$I$4,'Hours Spread'!EE7,$B$2=Controls!$I$5,'Hours Spread'!GA7,$B$2=Controls!$I$6,'Hours Spread'!HW7,$B$2=Controls!$I$7,'Hours Spread'!JS7)</f>
        <v>#N/A</v>
      </c>
      <c r="AM9" s="1137" t="str">
        <f>ifs($B$2=Controls!$I$2,'Hours Spread'!AN7,$B$2=Controls!$I$3,'Hours Spread'!CJ7,$B$2=Controls!$I$4,'Hours Spread'!EF7,$B$2=Controls!$I$5,'Hours Spread'!GB7,$B$2=Controls!$I$6,'Hours Spread'!HX7,$B$2=Controls!$I$7,'Hours Spread'!JT7)</f>
        <v>#N/A</v>
      </c>
      <c r="AN9" s="1137" t="str">
        <f>ifs($B$2=Controls!$I$2,'Hours Spread'!AO7,$B$2=Controls!$I$3,'Hours Spread'!CK7,$B$2=Controls!$I$4,'Hours Spread'!EG7,$B$2=Controls!$I$5,'Hours Spread'!GC7,$B$2=Controls!$I$6,'Hours Spread'!HY7,$B$2=Controls!$I$7,'Hours Spread'!JU7)</f>
        <v>#N/A</v>
      </c>
      <c r="AO9" s="1137" t="str">
        <f>ifs($B$2=Controls!$I$2,'Hours Spread'!AP7,$B$2=Controls!$I$3,'Hours Spread'!CL7,$B$2=Controls!$I$4,'Hours Spread'!EH7,$B$2=Controls!$I$5,'Hours Spread'!GD7,$B$2=Controls!$I$6,'Hours Spread'!HZ7,$B$2=Controls!$I$7,'Hours Spread'!JV7)</f>
        <v>#N/A</v>
      </c>
      <c r="AP9" s="1137" t="str">
        <f>ifs($B$2=Controls!$I$2,'Hours Spread'!AQ7,$B$2=Controls!$I$3,'Hours Spread'!CM7,$B$2=Controls!$I$4,'Hours Spread'!EI7,$B$2=Controls!$I$5,'Hours Spread'!GE7,$B$2=Controls!$I$6,'Hours Spread'!IA7,$B$2=Controls!$I$7,'Hours Spread'!JW7)</f>
        <v>#N/A</v>
      </c>
      <c r="AQ9" s="1137" t="str">
        <f>ifs($B$2=Controls!$I$2,'Hours Spread'!AR7,$B$2=Controls!$I$3,'Hours Spread'!CN7,$B$2=Controls!$I$4,'Hours Spread'!EJ7,$B$2=Controls!$I$5,'Hours Spread'!GF7,$B$2=Controls!$I$6,'Hours Spread'!IB7,$B$2=Controls!$I$7,'Hours Spread'!JX7)</f>
        <v>#N/A</v>
      </c>
      <c r="AR9" s="1137" t="str">
        <f>ifs($B$2=Controls!$I$2,'Hours Spread'!AS7,$B$2=Controls!$I$3,'Hours Spread'!CO7,$B$2=Controls!$I$4,'Hours Spread'!EK7,$B$2=Controls!$I$5,'Hours Spread'!GG7,$B$2=Controls!$I$6,'Hours Spread'!IC7,$B$2=Controls!$I$7,'Hours Spread'!JY7)</f>
        <v>#N/A</v>
      </c>
      <c r="AS9" s="1137" t="str">
        <f>ifs($B$2=Controls!$I$2,'Hours Spread'!AT7,$B$2=Controls!$I$3,'Hours Spread'!CP7,$B$2=Controls!$I$4,'Hours Spread'!EL7,$B$2=Controls!$I$5,'Hours Spread'!GH7,$B$2=Controls!$I$6,'Hours Spread'!ID7,$B$2=Controls!$I$7,'Hours Spread'!JZ7)</f>
        <v>#N/A</v>
      </c>
      <c r="AT9" s="1137" t="str">
        <f>ifs($B$2=Controls!$I$2,'Hours Spread'!AU7,$B$2=Controls!$I$3,'Hours Spread'!CQ7,$B$2=Controls!$I$4,'Hours Spread'!EM7,$B$2=Controls!$I$5,'Hours Spread'!GI7,$B$2=Controls!$I$6,'Hours Spread'!IE7,$B$2=Controls!$I$7,'Hours Spread'!KA7)</f>
        <v>#N/A</v>
      </c>
      <c r="AU9" s="1137" t="str">
        <f>ifs($B$2=Controls!$I$2,'Hours Spread'!AV7,$B$2=Controls!$I$3,'Hours Spread'!CR7,$B$2=Controls!$I$4,'Hours Spread'!EN7,$B$2=Controls!$I$5,'Hours Spread'!GJ7,$B$2=Controls!$I$6,'Hours Spread'!IF7,$B$2=Controls!$I$7,'Hours Spread'!KB7)</f>
        <v>#N/A</v>
      </c>
      <c r="AV9" s="1137" t="str">
        <f>ifs($B$2=Controls!$I$2,'Hours Spread'!AW7,$B$2=Controls!$I$3,'Hours Spread'!CS7,$B$2=Controls!$I$4,'Hours Spread'!EO7,$B$2=Controls!$I$5,'Hours Spread'!GK7,$B$2=Controls!$I$6,'Hours Spread'!IG7,$B$2=Controls!$I$7,'Hours Spread'!KC7)</f>
        <v>#N/A</v>
      </c>
      <c r="AW9" s="1137" t="str">
        <f>ifs($B$2=Controls!$I$2,'Hours Spread'!AX7,$B$2=Controls!$I$3,'Hours Spread'!CT7,$B$2=Controls!$I$4,'Hours Spread'!EP7,$B$2=Controls!$I$5,'Hours Spread'!GL7,$B$2=Controls!$I$6,'Hours Spread'!IH7,$B$2=Controls!$I$7,'Hours Spread'!KD7)</f>
        <v>#N/A</v>
      </c>
      <c r="AX9" s="1137" t="str">
        <f>ifs($B$2=Controls!$I$2,'Hours Spread'!AY7,$B$2=Controls!$I$3,'Hours Spread'!CU7,$B$2=Controls!$I$4,'Hours Spread'!EQ7,$B$2=Controls!$I$5,'Hours Spread'!GM7,$B$2=Controls!$I$6,'Hours Spread'!II7,$B$2=Controls!$I$7,'Hours Spread'!KE7)</f>
        <v>#N/A</v>
      </c>
    </row>
    <row r="10">
      <c r="A10" s="813" t="s">
        <v>802</v>
      </c>
      <c r="B10" s="682"/>
      <c r="C10" s="1137" t="str">
        <f>ifs($B$2=Controls!$I$2,'Hours Spread'!D12,$B$2=Controls!$I$3,'Hours Spread'!AZ12,$B$2=Controls!$I$4,'Hours Spread'!CV12,$B$2=Controls!$I$5,'Hours Spread'!ER12,$B$2=Controls!$I$6,'Hours Spread'!GN12,$B$2=Controls!$I$7,'Hours Spread'!IJ12)</f>
        <v>#N/A</v>
      </c>
      <c r="D10" s="1137" t="str">
        <f>ifs($B$2=Controls!$I$2,'Hours Spread'!E8,$B$2=Controls!$I$3,'Hours Spread'!BA8,$B$2=Controls!$I$4,'Hours Spread'!CW8,$B$2=Controls!$I$5,'Hours Spread'!ES8,$B$2=Controls!$I$6,'Hours Spread'!GO8,$B$2=Controls!$I$7,'Hours Spread'!IK8)</f>
        <v>#N/A</v>
      </c>
      <c r="E10" s="1137" t="str">
        <f>ifs($B$2=Controls!$I$2,'Hours Spread'!F8,$B$2=Controls!$I$3,'Hours Spread'!BB8,$B$2=Controls!$I$4,'Hours Spread'!CX8,$B$2=Controls!$I$5,'Hours Spread'!ET8,$B$2=Controls!$I$6,'Hours Spread'!GP8,$B$2=Controls!$I$7,'Hours Spread'!IL8)</f>
        <v>#N/A</v>
      </c>
      <c r="F10" s="1137" t="str">
        <f>ifs($B$2=Controls!$I$2,'Hours Spread'!G8,$B$2=Controls!$I$3,'Hours Spread'!BC8,$B$2=Controls!$I$4,'Hours Spread'!CY8,$B$2=Controls!$I$5,'Hours Spread'!EU8,$B$2=Controls!$I$6,'Hours Spread'!GQ8,$B$2=Controls!$I$7,'Hours Spread'!IM8)</f>
        <v>#N/A</v>
      </c>
      <c r="G10" s="1137" t="str">
        <f>ifs($B$2=Controls!$I$2,'Hours Spread'!H8,$B$2=Controls!$I$3,'Hours Spread'!BD8,$B$2=Controls!$I$4,'Hours Spread'!CZ8,$B$2=Controls!$I$5,'Hours Spread'!EV8,$B$2=Controls!$I$6,'Hours Spread'!GR8,$B$2=Controls!$I$7,'Hours Spread'!IN8)</f>
        <v>#N/A</v>
      </c>
      <c r="H10" s="1137" t="str">
        <f>ifs($B$2=Controls!$I$2,'Hours Spread'!I8,$B$2=Controls!$I$3,'Hours Spread'!BE8,$B$2=Controls!$I$4,'Hours Spread'!DA8,$B$2=Controls!$I$5,'Hours Spread'!EW8,$B$2=Controls!$I$6,'Hours Spread'!GS8,$B$2=Controls!$I$7,'Hours Spread'!IO8)</f>
        <v>#N/A</v>
      </c>
      <c r="I10" s="1137" t="str">
        <f>ifs($B$2=Controls!$I$2,'Hours Spread'!J8,$B$2=Controls!$I$3,'Hours Spread'!BF8,$B$2=Controls!$I$4,'Hours Spread'!DB8,$B$2=Controls!$I$5,'Hours Spread'!EX8,$B$2=Controls!$I$6,'Hours Spread'!GT8,$B$2=Controls!$I$7,'Hours Spread'!IP8)</f>
        <v>#N/A</v>
      </c>
      <c r="J10" s="1137" t="str">
        <f>ifs($B$2=Controls!$I$2,'Hours Spread'!K8,$B$2=Controls!$I$3,'Hours Spread'!BG8,$B$2=Controls!$I$4,'Hours Spread'!DC8,$B$2=Controls!$I$5,'Hours Spread'!EY8,$B$2=Controls!$I$6,'Hours Spread'!GU8,$B$2=Controls!$I$7,'Hours Spread'!IQ8)</f>
        <v>#N/A</v>
      </c>
      <c r="K10" s="1137" t="str">
        <f>ifs($B$2=Controls!$I$2,'Hours Spread'!L8,$B$2=Controls!$I$3,'Hours Spread'!BH8,$B$2=Controls!$I$4,'Hours Spread'!DD8,$B$2=Controls!$I$5,'Hours Spread'!EZ8,$B$2=Controls!$I$6,'Hours Spread'!GV8,$B$2=Controls!$I$7,'Hours Spread'!IR8)</f>
        <v>#N/A</v>
      </c>
      <c r="L10" s="1137" t="str">
        <f>ifs($B$2=Controls!$I$2,'Hours Spread'!M8,$B$2=Controls!$I$3,'Hours Spread'!BI8,$B$2=Controls!$I$4,'Hours Spread'!DE8,$B$2=Controls!$I$5,'Hours Spread'!FA8,$B$2=Controls!$I$6,'Hours Spread'!GW8,$B$2=Controls!$I$7,'Hours Spread'!IS8)</f>
        <v>#N/A</v>
      </c>
      <c r="M10" s="1137" t="str">
        <f>ifs($B$2=Controls!$I$2,'Hours Spread'!N8,$B$2=Controls!$I$3,'Hours Spread'!BJ8,$B$2=Controls!$I$4,'Hours Spread'!DF8,$B$2=Controls!$I$5,'Hours Spread'!FB8,$B$2=Controls!$I$6,'Hours Spread'!GX8,$B$2=Controls!$I$7,'Hours Spread'!IT8)</f>
        <v>#N/A</v>
      </c>
      <c r="N10" s="1137" t="str">
        <f>ifs($B$2=Controls!$I$2,'Hours Spread'!O8,$B$2=Controls!$I$3,'Hours Spread'!BK8,$B$2=Controls!$I$4,'Hours Spread'!DG8,$B$2=Controls!$I$5,'Hours Spread'!FC8,$B$2=Controls!$I$6,'Hours Spread'!GY8,$B$2=Controls!$I$7,'Hours Spread'!IU8)</f>
        <v>#N/A</v>
      </c>
      <c r="O10" s="1137" t="str">
        <f>ifs($B$2=Controls!$I$2,'Hours Spread'!P8,$B$2=Controls!$I$3,'Hours Spread'!BL8,$B$2=Controls!$I$4,'Hours Spread'!DH8,$B$2=Controls!$I$5,'Hours Spread'!FD8,$B$2=Controls!$I$6,'Hours Spread'!GZ8,$B$2=Controls!$I$7,'Hours Spread'!IV8)</f>
        <v>#N/A</v>
      </c>
      <c r="P10" s="1137" t="str">
        <f>ifs($B$2=Controls!$I$2,'Hours Spread'!Q8,$B$2=Controls!$I$3,'Hours Spread'!BM8,$B$2=Controls!$I$4,'Hours Spread'!DI8,$B$2=Controls!$I$5,'Hours Spread'!FE8,$B$2=Controls!$I$6,'Hours Spread'!HA8,$B$2=Controls!$I$7,'Hours Spread'!IW8)</f>
        <v>#N/A</v>
      </c>
      <c r="Q10" s="1137" t="str">
        <f>ifs($B$2=Controls!$I$2,'Hours Spread'!R8,$B$2=Controls!$I$3,'Hours Spread'!BN8,$B$2=Controls!$I$4,'Hours Spread'!DJ8,$B$2=Controls!$I$5,'Hours Spread'!FF8,$B$2=Controls!$I$6,'Hours Spread'!HB8,$B$2=Controls!$I$7,'Hours Spread'!IX8)</f>
        <v>#N/A</v>
      </c>
      <c r="R10" s="1137" t="str">
        <f>ifs($B$2=Controls!$I$2,'Hours Spread'!S8,$B$2=Controls!$I$3,'Hours Spread'!BO8,$B$2=Controls!$I$4,'Hours Spread'!DK8,$B$2=Controls!$I$5,'Hours Spread'!FG8,$B$2=Controls!$I$6,'Hours Spread'!HC8,$B$2=Controls!$I$7,'Hours Spread'!IY8)</f>
        <v>#N/A</v>
      </c>
      <c r="S10" s="1137" t="str">
        <f>ifs($B$2=Controls!$I$2,'Hours Spread'!T8,$B$2=Controls!$I$3,'Hours Spread'!BP8,$B$2=Controls!$I$4,'Hours Spread'!DL8,$B$2=Controls!$I$5,'Hours Spread'!FH8,$B$2=Controls!$I$6,'Hours Spread'!HD8,$B$2=Controls!$I$7,'Hours Spread'!IZ8)</f>
        <v>#N/A</v>
      </c>
      <c r="T10" s="1137" t="str">
        <f>ifs($B$2=Controls!$I$2,'Hours Spread'!U8,$B$2=Controls!$I$3,'Hours Spread'!BQ8,$B$2=Controls!$I$4,'Hours Spread'!DM8,$B$2=Controls!$I$5,'Hours Spread'!FI8,$B$2=Controls!$I$6,'Hours Spread'!HE8,$B$2=Controls!$I$7,'Hours Spread'!JA8)</f>
        <v>#N/A</v>
      </c>
      <c r="U10" s="1137" t="str">
        <f>ifs($B$2=Controls!$I$2,'Hours Spread'!V8,$B$2=Controls!$I$3,'Hours Spread'!BR8,$B$2=Controls!$I$4,'Hours Spread'!DN8,$B$2=Controls!$I$5,'Hours Spread'!FJ8,$B$2=Controls!$I$6,'Hours Spread'!HF8,$B$2=Controls!$I$7,'Hours Spread'!JB8)</f>
        <v>#N/A</v>
      </c>
      <c r="V10" s="1137" t="str">
        <f>ifs($B$2=Controls!$I$2,'Hours Spread'!W8,$B$2=Controls!$I$3,'Hours Spread'!BS8,$B$2=Controls!$I$4,'Hours Spread'!DO8,$B$2=Controls!$I$5,'Hours Spread'!FK8,$B$2=Controls!$I$6,'Hours Spread'!HG8,$B$2=Controls!$I$7,'Hours Spread'!JC8)</f>
        <v>#N/A</v>
      </c>
      <c r="W10" s="1137" t="str">
        <f>ifs($B$2=Controls!$I$2,'Hours Spread'!X8,$B$2=Controls!$I$3,'Hours Spread'!BT8,$B$2=Controls!$I$4,'Hours Spread'!DP8,$B$2=Controls!$I$5,'Hours Spread'!FL8,$B$2=Controls!$I$6,'Hours Spread'!HH8,$B$2=Controls!$I$7,'Hours Spread'!JD8)</f>
        <v>#N/A</v>
      </c>
      <c r="X10" s="1137" t="str">
        <f>ifs($B$2=Controls!$I$2,'Hours Spread'!Y8,$B$2=Controls!$I$3,'Hours Spread'!BU8,$B$2=Controls!$I$4,'Hours Spread'!DQ8,$B$2=Controls!$I$5,'Hours Spread'!FM8,$B$2=Controls!$I$6,'Hours Spread'!HI8,$B$2=Controls!$I$7,'Hours Spread'!JE8)</f>
        <v>#N/A</v>
      </c>
      <c r="Y10" s="1137" t="str">
        <f>ifs($B$2=Controls!$I$2,'Hours Spread'!Z8,$B$2=Controls!$I$3,'Hours Spread'!BV8,$B$2=Controls!$I$4,'Hours Spread'!DR8,$B$2=Controls!$I$5,'Hours Spread'!FN8,$B$2=Controls!$I$6,'Hours Spread'!HJ8,$B$2=Controls!$I$7,'Hours Spread'!JF8)</f>
        <v>#N/A</v>
      </c>
      <c r="Z10" s="1137" t="str">
        <f>ifs($B$2=Controls!$I$2,'Hours Spread'!AA8,$B$2=Controls!$I$3,'Hours Spread'!BW8,$B$2=Controls!$I$4,'Hours Spread'!DS8,$B$2=Controls!$I$5,'Hours Spread'!FO8,$B$2=Controls!$I$6,'Hours Spread'!HK8,$B$2=Controls!$I$7,'Hours Spread'!JG8)</f>
        <v>#N/A</v>
      </c>
      <c r="AA10" s="1137" t="str">
        <f>ifs($B$2=Controls!$I$2,'Hours Spread'!AB8,$B$2=Controls!$I$3,'Hours Spread'!BX8,$B$2=Controls!$I$4,'Hours Spread'!DT8,$B$2=Controls!$I$5,'Hours Spread'!FP8,$B$2=Controls!$I$6,'Hours Spread'!HL8,$B$2=Controls!$I$7,'Hours Spread'!JH8)</f>
        <v>#N/A</v>
      </c>
      <c r="AB10" s="1137" t="str">
        <f>ifs($B$2=Controls!$I$2,'Hours Spread'!AC8,$B$2=Controls!$I$3,'Hours Spread'!BY8,$B$2=Controls!$I$4,'Hours Spread'!DU8,$B$2=Controls!$I$5,'Hours Spread'!FQ8,$B$2=Controls!$I$6,'Hours Spread'!HM8,$B$2=Controls!$I$7,'Hours Spread'!JI8)</f>
        <v>#N/A</v>
      </c>
      <c r="AC10" s="1137" t="str">
        <f>ifs($B$2=Controls!$I$2,'Hours Spread'!AD8,$B$2=Controls!$I$3,'Hours Spread'!BZ8,$B$2=Controls!$I$4,'Hours Spread'!DV8,$B$2=Controls!$I$5,'Hours Spread'!FR8,$B$2=Controls!$I$6,'Hours Spread'!HN8,$B$2=Controls!$I$7,'Hours Spread'!JJ8)</f>
        <v>#N/A</v>
      </c>
      <c r="AD10" s="1137" t="str">
        <f>ifs($B$2=Controls!$I$2,'Hours Spread'!AE8,$B$2=Controls!$I$3,'Hours Spread'!CA8,$B$2=Controls!$I$4,'Hours Spread'!DW8,$B$2=Controls!$I$5,'Hours Spread'!FS8,$B$2=Controls!$I$6,'Hours Spread'!HO8,$B$2=Controls!$I$7,'Hours Spread'!JK8)</f>
        <v>#N/A</v>
      </c>
      <c r="AE10" s="1137" t="str">
        <f>ifs($B$2=Controls!$I$2,'Hours Spread'!AF8,$B$2=Controls!$I$3,'Hours Spread'!CB8,$B$2=Controls!$I$4,'Hours Spread'!DX8,$B$2=Controls!$I$5,'Hours Spread'!FT8,$B$2=Controls!$I$6,'Hours Spread'!HP8,$B$2=Controls!$I$7,'Hours Spread'!JL8)</f>
        <v>#N/A</v>
      </c>
      <c r="AF10" s="1137" t="str">
        <f>ifs($B$2=Controls!$I$2,'Hours Spread'!AG8,$B$2=Controls!$I$3,'Hours Spread'!CC8,$B$2=Controls!$I$4,'Hours Spread'!DY8,$B$2=Controls!$I$5,'Hours Spread'!FU8,$B$2=Controls!$I$6,'Hours Spread'!HQ8,$B$2=Controls!$I$7,'Hours Spread'!JM8)</f>
        <v>#N/A</v>
      </c>
      <c r="AG10" s="1137" t="str">
        <f>ifs($B$2=Controls!$I$2,'Hours Spread'!AH8,$B$2=Controls!$I$3,'Hours Spread'!CD8,$B$2=Controls!$I$4,'Hours Spread'!DZ8,$B$2=Controls!$I$5,'Hours Spread'!FV8,$B$2=Controls!$I$6,'Hours Spread'!HR8,$B$2=Controls!$I$7,'Hours Spread'!JN8)</f>
        <v>#N/A</v>
      </c>
      <c r="AH10" s="1137" t="str">
        <f>ifs($B$2=Controls!$I$2,'Hours Spread'!AI8,$B$2=Controls!$I$3,'Hours Spread'!CE8,$B$2=Controls!$I$4,'Hours Spread'!EA8,$B$2=Controls!$I$5,'Hours Spread'!FW8,$B$2=Controls!$I$6,'Hours Spread'!HS8,$B$2=Controls!$I$7,'Hours Spread'!JO8)</f>
        <v>#N/A</v>
      </c>
      <c r="AI10" s="1137" t="str">
        <f>ifs($B$2=Controls!$I$2,'Hours Spread'!AJ8,$B$2=Controls!$I$3,'Hours Spread'!CF8,$B$2=Controls!$I$4,'Hours Spread'!EB8,$B$2=Controls!$I$5,'Hours Spread'!FX8,$B$2=Controls!$I$6,'Hours Spread'!HT8,$B$2=Controls!$I$7,'Hours Spread'!JP8)</f>
        <v>#N/A</v>
      </c>
      <c r="AJ10" s="1137" t="str">
        <f>ifs($B$2=Controls!$I$2,'Hours Spread'!AK8,$B$2=Controls!$I$3,'Hours Spread'!CG8,$B$2=Controls!$I$4,'Hours Spread'!EC8,$B$2=Controls!$I$5,'Hours Spread'!FY8,$B$2=Controls!$I$6,'Hours Spread'!HU8,$B$2=Controls!$I$7,'Hours Spread'!JQ8)</f>
        <v>#N/A</v>
      </c>
      <c r="AK10" s="1137" t="str">
        <f>ifs($B$2=Controls!$I$2,'Hours Spread'!AL8,$B$2=Controls!$I$3,'Hours Spread'!CH8,$B$2=Controls!$I$4,'Hours Spread'!ED8,$B$2=Controls!$I$5,'Hours Spread'!FZ8,$B$2=Controls!$I$6,'Hours Spread'!HV8,$B$2=Controls!$I$7,'Hours Spread'!JR8)</f>
        <v>#N/A</v>
      </c>
      <c r="AL10" s="1137" t="str">
        <f>ifs($B$2=Controls!$I$2,'Hours Spread'!AM8,$B$2=Controls!$I$3,'Hours Spread'!CI8,$B$2=Controls!$I$4,'Hours Spread'!EE8,$B$2=Controls!$I$5,'Hours Spread'!GA8,$B$2=Controls!$I$6,'Hours Spread'!HW8,$B$2=Controls!$I$7,'Hours Spread'!JS8)</f>
        <v>#N/A</v>
      </c>
      <c r="AM10" s="1137" t="str">
        <f>ifs($B$2=Controls!$I$2,'Hours Spread'!AN8,$B$2=Controls!$I$3,'Hours Spread'!CJ8,$B$2=Controls!$I$4,'Hours Spread'!EF8,$B$2=Controls!$I$5,'Hours Spread'!GB8,$B$2=Controls!$I$6,'Hours Spread'!HX8,$B$2=Controls!$I$7,'Hours Spread'!JT8)</f>
        <v>#N/A</v>
      </c>
      <c r="AN10" s="1137" t="str">
        <f>ifs($B$2=Controls!$I$2,'Hours Spread'!AO8,$B$2=Controls!$I$3,'Hours Spread'!CK8,$B$2=Controls!$I$4,'Hours Spread'!EG8,$B$2=Controls!$I$5,'Hours Spread'!GC8,$B$2=Controls!$I$6,'Hours Spread'!HY8,$B$2=Controls!$I$7,'Hours Spread'!JU8)</f>
        <v>#N/A</v>
      </c>
      <c r="AO10" s="1137" t="str">
        <f>ifs($B$2=Controls!$I$2,'Hours Spread'!AP8,$B$2=Controls!$I$3,'Hours Spread'!CL8,$B$2=Controls!$I$4,'Hours Spread'!EH8,$B$2=Controls!$I$5,'Hours Spread'!GD8,$B$2=Controls!$I$6,'Hours Spread'!HZ8,$B$2=Controls!$I$7,'Hours Spread'!JV8)</f>
        <v>#N/A</v>
      </c>
      <c r="AP10" s="1137" t="str">
        <f>ifs($B$2=Controls!$I$2,'Hours Spread'!AQ8,$B$2=Controls!$I$3,'Hours Spread'!CM8,$B$2=Controls!$I$4,'Hours Spread'!EI8,$B$2=Controls!$I$5,'Hours Spread'!GE8,$B$2=Controls!$I$6,'Hours Spread'!IA8,$B$2=Controls!$I$7,'Hours Spread'!JW8)</f>
        <v>#N/A</v>
      </c>
      <c r="AQ10" s="1137" t="str">
        <f>ifs($B$2=Controls!$I$2,'Hours Spread'!AR8,$B$2=Controls!$I$3,'Hours Spread'!CN8,$B$2=Controls!$I$4,'Hours Spread'!EJ8,$B$2=Controls!$I$5,'Hours Spread'!GF8,$B$2=Controls!$I$6,'Hours Spread'!IB8,$B$2=Controls!$I$7,'Hours Spread'!JX8)</f>
        <v>#N/A</v>
      </c>
      <c r="AR10" s="1137" t="str">
        <f>ifs($B$2=Controls!$I$2,'Hours Spread'!AS8,$B$2=Controls!$I$3,'Hours Spread'!CO8,$B$2=Controls!$I$4,'Hours Spread'!EK8,$B$2=Controls!$I$5,'Hours Spread'!GG8,$B$2=Controls!$I$6,'Hours Spread'!IC8,$B$2=Controls!$I$7,'Hours Spread'!JY8)</f>
        <v>#N/A</v>
      </c>
      <c r="AS10" s="1137" t="str">
        <f>ifs($B$2=Controls!$I$2,'Hours Spread'!AT8,$B$2=Controls!$I$3,'Hours Spread'!CP8,$B$2=Controls!$I$4,'Hours Spread'!EL8,$B$2=Controls!$I$5,'Hours Spread'!GH8,$B$2=Controls!$I$6,'Hours Spread'!ID8,$B$2=Controls!$I$7,'Hours Spread'!JZ8)</f>
        <v>#N/A</v>
      </c>
      <c r="AT10" s="1137" t="str">
        <f>ifs($B$2=Controls!$I$2,'Hours Spread'!AU8,$B$2=Controls!$I$3,'Hours Spread'!CQ8,$B$2=Controls!$I$4,'Hours Spread'!EM8,$B$2=Controls!$I$5,'Hours Spread'!GI8,$B$2=Controls!$I$6,'Hours Spread'!IE8,$B$2=Controls!$I$7,'Hours Spread'!KA8)</f>
        <v>#N/A</v>
      </c>
      <c r="AU10" s="1137" t="str">
        <f>ifs($B$2=Controls!$I$2,'Hours Spread'!AV8,$B$2=Controls!$I$3,'Hours Spread'!CR8,$B$2=Controls!$I$4,'Hours Spread'!EN8,$B$2=Controls!$I$5,'Hours Spread'!GJ8,$B$2=Controls!$I$6,'Hours Spread'!IF8,$B$2=Controls!$I$7,'Hours Spread'!KB8)</f>
        <v>#N/A</v>
      </c>
      <c r="AV10" s="1137" t="str">
        <f>ifs($B$2=Controls!$I$2,'Hours Spread'!AW8,$B$2=Controls!$I$3,'Hours Spread'!CS8,$B$2=Controls!$I$4,'Hours Spread'!EO8,$B$2=Controls!$I$5,'Hours Spread'!GK8,$B$2=Controls!$I$6,'Hours Spread'!IG8,$B$2=Controls!$I$7,'Hours Spread'!KC8)</f>
        <v>#N/A</v>
      </c>
      <c r="AW10" s="1137" t="str">
        <f>ifs($B$2=Controls!$I$2,'Hours Spread'!AX8,$B$2=Controls!$I$3,'Hours Spread'!CT8,$B$2=Controls!$I$4,'Hours Spread'!EP8,$B$2=Controls!$I$5,'Hours Spread'!GL8,$B$2=Controls!$I$6,'Hours Spread'!IH8,$B$2=Controls!$I$7,'Hours Spread'!KD8)</f>
        <v>#N/A</v>
      </c>
      <c r="AX10" s="1137" t="str">
        <f>ifs($B$2=Controls!$I$2,'Hours Spread'!AY8,$B$2=Controls!$I$3,'Hours Spread'!CU8,$B$2=Controls!$I$4,'Hours Spread'!EQ8,$B$2=Controls!$I$5,'Hours Spread'!GM8,$B$2=Controls!$I$6,'Hours Spread'!II8,$B$2=Controls!$I$7,'Hours Spread'!KE8)</f>
        <v>#N/A</v>
      </c>
    </row>
    <row r="11">
      <c r="A11" s="595" t="s">
        <v>483</v>
      </c>
      <c r="B11" s="693" t="s">
        <v>483</v>
      </c>
      <c r="C11" s="1137" t="str">
        <f>ifs($B$2=Controls!$I$2,'Hours Spread'!D5,$B$2=Controls!$I$3,'Hours Spread'!AZ5,$B$2=Controls!$I$4,'Hours Spread'!CV5,$B$2=Controls!$I$5,'Hours Spread'!ER5,$B$2=Controls!$I$6,'Hours Spread'!GN5,$B$2=Controls!$I$7,'Hours Spread'!IJ5)</f>
        <v>#N/A</v>
      </c>
      <c r="D11" s="1137" t="str">
        <f>ifs($B$2=Controls!$I$2,'Hours Spread'!E9,$B$2=Controls!$I$3,'Hours Spread'!BA9,$B$2=Controls!$I$4,'Hours Spread'!CW9,$B$2=Controls!$I$5,'Hours Spread'!ES9,$B$2=Controls!$I$6,'Hours Spread'!GO9,$B$2=Controls!$I$7,'Hours Spread'!IK9)</f>
        <v>#N/A</v>
      </c>
      <c r="E11" s="1137" t="str">
        <f>ifs($B$2=Controls!$I$2,'Hours Spread'!F9,$B$2=Controls!$I$3,'Hours Spread'!BB9,$B$2=Controls!$I$4,'Hours Spread'!CX9,$B$2=Controls!$I$5,'Hours Spread'!ET9,$B$2=Controls!$I$6,'Hours Spread'!GP9,$B$2=Controls!$I$7,'Hours Spread'!IL9)</f>
        <v>#N/A</v>
      </c>
      <c r="F11" s="1137" t="str">
        <f>ifs($B$2=Controls!$I$2,'Hours Spread'!G9,$B$2=Controls!$I$3,'Hours Spread'!BC9,$B$2=Controls!$I$4,'Hours Spread'!CY9,$B$2=Controls!$I$5,'Hours Spread'!EU9,$B$2=Controls!$I$6,'Hours Spread'!GQ9,$B$2=Controls!$I$7,'Hours Spread'!IM9)</f>
        <v>#N/A</v>
      </c>
      <c r="G11" s="1137" t="str">
        <f>ifs($B$2=Controls!$I$2,'Hours Spread'!H9,$B$2=Controls!$I$3,'Hours Spread'!BD9,$B$2=Controls!$I$4,'Hours Spread'!CZ9,$B$2=Controls!$I$5,'Hours Spread'!EV9,$B$2=Controls!$I$6,'Hours Spread'!GR9,$B$2=Controls!$I$7,'Hours Spread'!IN9)</f>
        <v>#N/A</v>
      </c>
      <c r="H11" s="1137" t="str">
        <f>ifs($B$2=Controls!$I$2,'Hours Spread'!I9,$B$2=Controls!$I$3,'Hours Spread'!BE9,$B$2=Controls!$I$4,'Hours Spread'!DA9,$B$2=Controls!$I$5,'Hours Spread'!EW9,$B$2=Controls!$I$6,'Hours Spread'!GS9,$B$2=Controls!$I$7,'Hours Spread'!IO9)</f>
        <v>#N/A</v>
      </c>
      <c r="I11" s="1137" t="str">
        <f>ifs($B$2=Controls!$I$2,'Hours Spread'!J9,$B$2=Controls!$I$3,'Hours Spread'!BF9,$B$2=Controls!$I$4,'Hours Spread'!DB9,$B$2=Controls!$I$5,'Hours Spread'!EX9,$B$2=Controls!$I$6,'Hours Spread'!GT9,$B$2=Controls!$I$7,'Hours Spread'!IP9)</f>
        <v>#N/A</v>
      </c>
      <c r="J11" s="1137" t="str">
        <f>ifs($B$2=Controls!$I$2,'Hours Spread'!K9,$B$2=Controls!$I$3,'Hours Spread'!BG9,$B$2=Controls!$I$4,'Hours Spread'!DC9,$B$2=Controls!$I$5,'Hours Spread'!EY9,$B$2=Controls!$I$6,'Hours Spread'!GU9,$B$2=Controls!$I$7,'Hours Spread'!IQ9)</f>
        <v>#N/A</v>
      </c>
      <c r="K11" s="1137" t="str">
        <f>ifs($B$2=Controls!$I$2,'Hours Spread'!L9,$B$2=Controls!$I$3,'Hours Spread'!BH9,$B$2=Controls!$I$4,'Hours Spread'!DD9,$B$2=Controls!$I$5,'Hours Spread'!EZ9,$B$2=Controls!$I$6,'Hours Spread'!GV9,$B$2=Controls!$I$7,'Hours Spread'!IR9)</f>
        <v>#N/A</v>
      </c>
      <c r="L11" s="1137" t="str">
        <f>ifs($B$2=Controls!$I$2,'Hours Spread'!M9,$B$2=Controls!$I$3,'Hours Spread'!BI9,$B$2=Controls!$I$4,'Hours Spread'!DE9,$B$2=Controls!$I$5,'Hours Spread'!FA9,$B$2=Controls!$I$6,'Hours Spread'!GW9,$B$2=Controls!$I$7,'Hours Spread'!IS9)</f>
        <v>#N/A</v>
      </c>
      <c r="M11" s="1137" t="str">
        <f>ifs($B$2=Controls!$I$2,'Hours Spread'!N9,$B$2=Controls!$I$3,'Hours Spread'!BJ9,$B$2=Controls!$I$4,'Hours Spread'!DF9,$B$2=Controls!$I$5,'Hours Spread'!FB9,$B$2=Controls!$I$6,'Hours Spread'!GX9,$B$2=Controls!$I$7,'Hours Spread'!IT9)</f>
        <v>#N/A</v>
      </c>
      <c r="N11" s="1137" t="str">
        <f>ifs($B$2=Controls!$I$2,'Hours Spread'!O9,$B$2=Controls!$I$3,'Hours Spread'!BK9,$B$2=Controls!$I$4,'Hours Spread'!DG9,$B$2=Controls!$I$5,'Hours Spread'!FC9,$B$2=Controls!$I$6,'Hours Spread'!GY9,$B$2=Controls!$I$7,'Hours Spread'!IU9)</f>
        <v>#N/A</v>
      </c>
      <c r="O11" s="1137" t="str">
        <f>ifs($B$2=Controls!$I$2,'Hours Spread'!P9,$B$2=Controls!$I$3,'Hours Spread'!BL9,$B$2=Controls!$I$4,'Hours Spread'!DH9,$B$2=Controls!$I$5,'Hours Spread'!FD9,$B$2=Controls!$I$6,'Hours Spread'!GZ9,$B$2=Controls!$I$7,'Hours Spread'!IV9)</f>
        <v>#N/A</v>
      </c>
      <c r="P11" s="1137" t="str">
        <f>ifs($B$2=Controls!$I$2,'Hours Spread'!Q9,$B$2=Controls!$I$3,'Hours Spread'!BM9,$B$2=Controls!$I$4,'Hours Spread'!DI9,$B$2=Controls!$I$5,'Hours Spread'!FE9,$B$2=Controls!$I$6,'Hours Spread'!HA9,$B$2=Controls!$I$7,'Hours Spread'!IW9)</f>
        <v>#N/A</v>
      </c>
      <c r="Q11" s="1137" t="str">
        <f>ifs($B$2=Controls!$I$2,'Hours Spread'!R9,$B$2=Controls!$I$3,'Hours Spread'!BN9,$B$2=Controls!$I$4,'Hours Spread'!DJ9,$B$2=Controls!$I$5,'Hours Spread'!FF9,$B$2=Controls!$I$6,'Hours Spread'!HB9,$B$2=Controls!$I$7,'Hours Spread'!IX9)</f>
        <v>#N/A</v>
      </c>
      <c r="R11" s="1137" t="str">
        <f>ifs($B$2=Controls!$I$2,'Hours Spread'!S9,$B$2=Controls!$I$3,'Hours Spread'!BO9,$B$2=Controls!$I$4,'Hours Spread'!DK9,$B$2=Controls!$I$5,'Hours Spread'!FG9,$B$2=Controls!$I$6,'Hours Spread'!HC9,$B$2=Controls!$I$7,'Hours Spread'!IY9)</f>
        <v>#N/A</v>
      </c>
      <c r="S11" s="1137" t="str">
        <f>ifs($B$2=Controls!$I$2,'Hours Spread'!T9,$B$2=Controls!$I$3,'Hours Spread'!BP9,$B$2=Controls!$I$4,'Hours Spread'!DL9,$B$2=Controls!$I$5,'Hours Spread'!FH9,$B$2=Controls!$I$6,'Hours Spread'!HD9,$B$2=Controls!$I$7,'Hours Spread'!IZ9)</f>
        <v>#N/A</v>
      </c>
      <c r="T11" s="1137" t="str">
        <f>ifs($B$2=Controls!$I$2,'Hours Spread'!U9,$B$2=Controls!$I$3,'Hours Spread'!BQ9,$B$2=Controls!$I$4,'Hours Spread'!DM9,$B$2=Controls!$I$5,'Hours Spread'!FI9,$B$2=Controls!$I$6,'Hours Spread'!HE9,$B$2=Controls!$I$7,'Hours Spread'!JA9)</f>
        <v>#N/A</v>
      </c>
      <c r="U11" s="1137" t="str">
        <f>ifs($B$2=Controls!$I$2,'Hours Spread'!V9,$B$2=Controls!$I$3,'Hours Spread'!BR9,$B$2=Controls!$I$4,'Hours Spread'!DN9,$B$2=Controls!$I$5,'Hours Spread'!FJ9,$B$2=Controls!$I$6,'Hours Spread'!HF9,$B$2=Controls!$I$7,'Hours Spread'!JB9)</f>
        <v>#N/A</v>
      </c>
      <c r="V11" s="1137" t="str">
        <f>ifs($B$2=Controls!$I$2,'Hours Spread'!W9,$B$2=Controls!$I$3,'Hours Spread'!BS9,$B$2=Controls!$I$4,'Hours Spread'!DO9,$B$2=Controls!$I$5,'Hours Spread'!FK9,$B$2=Controls!$I$6,'Hours Spread'!HG9,$B$2=Controls!$I$7,'Hours Spread'!JC9)</f>
        <v>#N/A</v>
      </c>
      <c r="W11" s="1137" t="str">
        <f>ifs($B$2=Controls!$I$2,'Hours Spread'!X9,$B$2=Controls!$I$3,'Hours Spread'!BT9,$B$2=Controls!$I$4,'Hours Spread'!DP9,$B$2=Controls!$I$5,'Hours Spread'!FL9,$B$2=Controls!$I$6,'Hours Spread'!HH9,$B$2=Controls!$I$7,'Hours Spread'!JD9)</f>
        <v>#N/A</v>
      </c>
      <c r="X11" s="1137" t="str">
        <f>ifs($B$2=Controls!$I$2,'Hours Spread'!Y9,$B$2=Controls!$I$3,'Hours Spread'!BU9,$B$2=Controls!$I$4,'Hours Spread'!DQ9,$B$2=Controls!$I$5,'Hours Spread'!FM9,$B$2=Controls!$I$6,'Hours Spread'!HI9,$B$2=Controls!$I$7,'Hours Spread'!JE9)</f>
        <v>#N/A</v>
      </c>
      <c r="Y11" s="1137" t="str">
        <f>ifs($B$2=Controls!$I$2,'Hours Spread'!Z9,$B$2=Controls!$I$3,'Hours Spread'!BV9,$B$2=Controls!$I$4,'Hours Spread'!DR9,$B$2=Controls!$I$5,'Hours Spread'!FN9,$B$2=Controls!$I$6,'Hours Spread'!HJ9,$B$2=Controls!$I$7,'Hours Spread'!JF9)</f>
        <v>#N/A</v>
      </c>
      <c r="Z11" s="1137" t="str">
        <f>ifs($B$2=Controls!$I$2,'Hours Spread'!AA9,$B$2=Controls!$I$3,'Hours Spread'!BW9,$B$2=Controls!$I$4,'Hours Spread'!DS9,$B$2=Controls!$I$5,'Hours Spread'!FO9,$B$2=Controls!$I$6,'Hours Spread'!HK9,$B$2=Controls!$I$7,'Hours Spread'!JG9)</f>
        <v>#N/A</v>
      </c>
      <c r="AA11" s="1137" t="str">
        <f>ifs($B$2=Controls!$I$2,'Hours Spread'!AB9,$B$2=Controls!$I$3,'Hours Spread'!BX9,$B$2=Controls!$I$4,'Hours Spread'!DT9,$B$2=Controls!$I$5,'Hours Spread'!FP9,$B$2=Controls!$I$6,'Hours Spread'!HL9,$B$2=Controls!$I$7,'Hours Spread'!JH9)</f>
        <v>#N/A</v>
      </c>
      <c r="AB11" s="1137" t="str">
        <f>ifs($B$2=Controls!$I$2,'Hours Spread'!AC9,$B$2=Controls!$I$3,'Hours Spread'!BY9,$B$2=Controls!$I$4,'Hours Spread'!DU9,$B$2=Controls!$I$5,'Hours Spread'!FQ9,$B$2=Controls!$I$6,'Hours Spread'!HM9,$B$2=Controls!$I$7,'Hours Spread'!JI9)</f>
        <v>#N/A</v>
      </c>
      <c r="AC11" s="1137" t="str">
        <f>ifs($B$2=Controls!$I$2,'Hours Spread'!AD9,$B$2=Controls!$I$3,'Hours Spread'!BZ9,$B$2=Controls!$I$4,'Hours Spread'!DV9,$B$2=Controls!$I$5,'Hours Spread'!FR9,$B$2=Controls!$I$6,'Hours Spread'!HN9,$B$2=Controls!$I$7,'Hours Spread'!JJ9)</f>
        <v>#N/A</v>
      </c>
      <c r="AD11" s="1137" t="str">
        <f>ifs($B$2=Controls!$I$2,'Hours Spread'!AE9,$B$2=Controls!$I$3,'Hours Spread'!CA9,$B$2=Controls!$I$4,'Hours Spread'!DW9,$B$2=Controls!$I$5,'Hours Spread'!FS9,$B$2=Controls!$I$6,'Hours Spread'!HO9,$B$2=Controls!$I$7,'Hours Spread'!JK9)</f>
        <v>#N/A</v>
      </c>
      <c r="AE11" s="1137" t="str">
        <f>ifs($B$2=Controls!$I$2,'Hours Spread'!AF9,$B$2=Controls!$I$3,'Hours Spread'!CB9,$B$2=Controls!$I$4,'Hours Spread'!DX9,$B$2=Controls!$I$5,'Hours Spread'!FT9,$B$2=Controls!$I$6,'Hours Spread'!HP9,$B$2=Controls!$I$7,'Hours Spread'!JL9)</f>
        <v>#N/A</v>
      </c>
      <c r="AF11" s="1137" t="str">
        <f>ifs($B$2=Controls!$I$2,'Hours Spread'!AG9,$B$2=Controls!$I$3,'Hours Spread'!CC9,$B$2=Controls!$I$4,'Hours Spread'!DY9,$B$2=Controls!$I$5,'Hours Spread'!FU9,$B$2=Controls!$I$6,'Hours Spread'!HQ9,$B$2=Controls!$I$7,'Hours Spread'!JM9)</f>
        <v>#N/A</v>
      </c>
      <c r="AG11" s="1137" t="str">
        <f>ifs($B$2=Controls!$I$2,'Hours Spread'!AH9,$B$2=Controls!$I$3,'Hours Spread'!CD9,$B$2=Controls!$I$4,'Hours Spread'!DZ9,$B$2=Controls!$I$5,'Hours Spread'!FV9,$B$2=Controls!$I$6,'Hours Spread'!HR9,$B$2=Controls!$I$7,'Hours Spread'!JN9)</f>
        <v>#N/A</v>
      </c>
      <c r="AH11" s="1137" t="str">
        <f>ifs($B$2=Controls!$I$2,'Hours Spread'!AI9,$B$2=Controls!$I$3,'Hours Spread'!CE9,$B$2=Controls!$I$4,'Hours Spread'!EA9,$B$2=Controls!$I$5,'Hours Spread'!FW9,$B$2=Controls!$I$6,'Hours Spread'!HS9,$B$2=Controls!$I$7,'Hours Spread'!JO9)</f>
        <v>#N/A</v>
      </c>
      <c r="AI11" s="1137" t="str">
        <f>ifs($B$2=Controls!$I$2,'Hours Spread'!AJ9,$B$2=Controls!$I$3,'Hours Spread'!CF9,$B$2=Controls!$I$4,'Hours Spread'!EB9,$B$2=Controls!$I$5,'Hours Spread'!FX9,$B$2=Controls!$I$6,'Hours Spread'!HT9,$B$2=Controls!$I$7,'Hours Spread'!JP9)</f>
        <v>#N/A</v>
      </c>
      <c r="AJ11" s="1137" t="str">
        <f>ifs($B$2=Controls!$I$2,'Hours Spread'!AK9,$B$2=Controls!$I$3,'Hours Spread'!CG9,$B$2=Controls!$I$4,'Hours Spread'!EC9,$B$2=Controls!$I$5,'Hours Spread'!FY9,$B$2=Controls!$I$6,'Hours Spread'!HU9,$B$2=Controls!$I$7,'Hours Spread'!JQ9)</f>
        <v>#N/A</v>
      </c>
      <c r="AK11" s="1137" t="str">
        <f>ifs($B$2=Controls!$I$2,'Hours Spread'!AL9,$B$2=Controls!$I$3,'Hours Spread'!CH9,$B$2=Controls!$I$4,'Hours Spread'!ED9,$B$2=Controls!$I$5,'Hours Spread'!FZ9,$B$2=Controls!$I$6,'Hours Spread'!HV9,$B$2=Controls!$I$7,'Hours Spread'!JR9)</f>
        <v>#N/A</v>
      </c>
      <c r="AL11" s="1137" t="str">
        <f>ifs($B$2=Controls!$I$2,'Hours Spread'!AM9,$B$2=Controls!$I$3,'Hours Spread'!CI9,$B$2=Controls!$I$4,'Hours Spread'!EE9,$B$2=Controls!$I$5,'Hours Spread'!GA9,$B$2=Controls!$I$6,'Hours Spread'!HW9,$B$2=Controls!$I$7,'Hours Spread'!JS9)</f>
        <v>#N/A</v>
      </c>
      <c r="AM11" s="1137" t="str">
        <f>ifs($B$2=Controls!$I$2,'Hours Spread'!AN9,$B$2=Controls!$I$3,'Hours Spread'!CJ9,$B$2=Controls!$I$4,'Hours Spread'!EF9,$B$2=Controls!$I$5,'Hours Spread'!GB9,$B$2=Controls!$I$6,'Hours Spread'!HX9,$B$2=Controls!$I$7,'Hours Spread'!JT9)</f>
        <v>#N/A</v>
      </c>
      <c r="AN11" s="1137" t="str">
        <f>ifs($B$2=Controls!$I$2,'Hours Spread'!AO9,$B$2=Controls!$I$3,'Hours Spread'!CK9,$B$2=Controls!$I$4,'Hours Spread'!EG9,$B$2=Controls!$I$5,'Hours Spread'!GC9,$B$2=Controls!$I$6,'Hours Spread'!HY9,$B$2=Controls!$I$7,'Hours Spread'!JU9)</f>
        <v>#N/A</v>
      </c>
      <c r="AO11" s="1137" t="str">
        <f>ifs($B$2=Controls!$I$2,'Hours Spread'!AP9,$B$2=Controls!$I$3,'Hours Spread'!CL9,$B$2=Controls!$I$4,'Hours Spread'!EH9,$B$2=Controls!$I$5,'Hours Spread'!GD9,$B$2=Controls!$I$6,'Hours Spread'!HZ9,$B$2=Controls!$I$7,'Hours Spread'!JV9)</f>
        <v>#N/A</v>
      </c>
      <c r="AP11" s="1137" t="str">
        <f>ifs($B$2=Controls!$I$2,'Hours Spread'!AQ9,$B$2=Controls!$I$3,'Hours Spread'!CM9,$B$2=Controls!$I$4,'Hours Spread'!EI9,$B$2=Controls!$I$5,'Hours Spread'!GE9,$B$2=Controls!$I$6,'Hours Spread'!IA9,$B$2=Controls!$I$7,'Hours Spread'!JW9)</f>
        <v>#N/A</v>
      </c>
      <c r="AQ11" s="1137" t="str">
        <f>ifs($B$2=Controls!$I$2,'Hours Spread'!AR9,$B$2=Controls!$I$3,'Hours Spread'!CN9,$B$2=Controls!$I$4,'Hours Spread'!EJ9,$B$2=Controls!$I$5,'Hours Spread'!GF9,$B$2=Controls!$I$6,'Hours Spread'!IB9,$B$2=Controls!$I$7,'Hours Spread'!JX9)</f>
        <v>#N/A</v>
      </c>
      <c r="AR11" s="1137" t="str">
        <f>ifs($B$2=Controls!$I$2,'Hours Spread'!AS9,$B$2=Controls!$I$3,'Hours Spread'!CO9,$B$2=Controls!$I$4,'Hours Spread'!EK9,$B$2=Controls!$I$5,'Hours Spread'!GG9,$B$2=Controls!$I$6,'Hours Spread'!IC9,$B$2=Controls!$I$7,'Hours Spread'!JY9)</f>
        <v>#N/A</v>
      </c>
      <c r="AS11" s="1137" t="str">
        <f>ifs($B$2=Controls!$I$2,'Hours Spread'!AT9,$B$2=Controls!$I$3,'Hours Spread'!CP9,$B$2=Controls!$I$4,'Hours Spread'!EL9,$B$2=Controls!$I$5,'Hours Spread'!GH9,$B$2=Controls!$I$6,'Hours Spread'!ID9,$B$2=Controls!$I$7,'Hours Spread'!JZ9)</f>
        <v>#N/A</v>
      </c>
      <c r="AT11" s="1137" t="str">
        <f>ifs($B$2=Controls!$I$2,'Hours Spread'!AU9,$B$2=Controls!$I$3,'Hours Spread'!CQ9,$B$2=Controls!$I$4,'Hours Spread'!EM9,$B$2=Controls!$I$5,'Hours Spread'!GI9,$B$2=Controls!$I$6,'Hours Spread'!IE9,$B$2=Controls!$I$7,'Hours Spread'!KA9)</f>
        <v>#N/A</v>
      </c>
      <c r="AU11" s="1137" t="str">
        <f>ifs($B$2=Controls!$I$2,'Hours Spread'!AV9,$B$2=Controls!$I$3,'Hours Spread'!CR9,$B$2=Controls!$I$4,'Hours Spread'!EN9,$B$2=Controls!$I$5,'Hours Spread'!GJ9,$B$2=Controls!$I$6,'Hours Spread'!IF9,$B$2=Controls!$I$7,'Hours Spread'!KB9)</f>
        <v>#N/A</v>
      </c>
      <c r="AV11" s="1137" t="str">
        <f>ifs($B$2=Controls!$I$2,'Hours Spread'!AW9,$B$2=Controls!$I$3,'Hours Spread'!CS9,$B$2=Controls!$I$4,'Hours Spread'!EO9,$B$2=Controls!$I$5,'Hours Spread'!GK9,$B$2=Controls!$I$6,'Hours Spread'!IG9,$B$2=Controls!$I$7,'Hours Spread'!KC9)</f>
        <v>#N/A</v>
      </c>
      <c r="AW11" s="1137" t="str">
        <f>ifs($B$2=Controls!$I$2,'Hours Spread'!AX9,$B$2=Controls!$I$3,'Hours Spread'!CT9,$B$2=Controls!$I$4,'Hours Spread'!EP9,$B$2=Controls!$I$5,'Hours Spread'!GL9,$B$2=Controls!$I$6,'Hours Spread'!IH9,$B$2=Controls!$I$7,'Hours Spread'!KD9)</f>
        <v>#N/A</v>
      </c>
      <c r="AX11" s="1137" t="str">
        <f>ifs($B$2=Controls!$I$2,'Hours Spread'!AY9,$B$2=Controls!$I$3,'Hours Spread'!CU9,$B$2=Controls!$I$4,'Hours Spread'!EQ9,$B$2=Controls!$I$5,'Hours Spread'!GM9,$B$2=Controls!$I$6,'Hours Spread'!II9,$B$2=Controls!$I$7,'Hours Spread'!KE9)</f>
        <v>#N/A</v>
      </c>
    </row>
    <row r="12">
      <c r="A12" s="1094" t="s">
        <v>484</v>
      </c>
      <c r="B12" s="693" t="s">
        <v>484</v>
      </c>
      <c r="C12" s="1137" t="str">
        <f>ifs($B$2=Controls!$I$2,'Hours Spread'!D14,$B$2=Controls!$I$3,'Hours Spread'!AZ14,$B$2=Controls!$I$4,'Hours Spread'!CV14,$B$2=Controls!$I$5,'Hours Spread'!ER14,$B$2=Controls!$I$6,'Hours Spread'!GN14,$B$2=Controls!$I$7,'Hours Spread'!IJ14)</f>
        <v>#N/A</v>
      </c>
      <c r="D12" s="1137" t="str">
        <f>ifs($B$2=Controls!$I$2,'Hours Spread'!E10,$B$2=Controls!$I$3,'Hours Spread'!BA10,$B$2=Controls!$I$4,'Hours Spread'!CW10,$B$2=Controls!$I$5,'Hours Spread'!ES10,$B$2=Controls!$I$6,'Hours Spread'!GO10,$B$2=Controls!$I$7,'Hours Spread'!IK10)</f>
        <v>#N/A</v>
      </c>
      <c r="E12" s="1137" t="str">
        <f>ifs($B$2=Controls!$I$2,'Hours Spread'!F10,$B$2=Controls!$I$3,'Hours Spread'!BB10,$B$2=Controls!$I$4,'Hours Spread'!CX10,$B$2=Controls!$I$5,'Hours Spread'!ET10,$B$2=Controls!$I$6,'Hours Spread'!GP10,$B$2=Controls!$I$7,'Hours Spread'!IL10)</f>
        <v>#N/A</v>
      </c>
      <c r="F12" s="1137" t="str">
        <f>ifs($B$2=Controls!$I$2,'Hours Spread'!G10,$B$2=Controls!$I$3,'Hours Spread'!BC10,$B$2=Controls!$I$4,'Hours Spread'!CY10,$B$2=Controls!$I$5,'Hours Spread'!EU10,$B$2=Controls!$I$6,'Hours Spread'!GQ10,$B$2=Controls!$I$7,'Hours Spread'!IM10)</f>
        <v>#N/A</v>
      </c>
      <c r="G12" s="1137" t="str">
        <f>ifs($B$2=Controls!$I$2,'Hours Spread'!H10,$B$2=Controls!$I$3,'Hours Spread'!BD10,$B$2=Controls!$I$4,'Hours Spread'!CZ10,$B$2=Controls!$I$5,'Hours Spread'!EV10,$B$2=Controls!$I$6,'Hours Spread'!GR10,$B$2=Controls!$I$7,'Hours Spread'!IN10)</f>
        <v>#N/A</v>
      </c>
      <c r="H12" s="1137" t="str">
        <f>ifs($B$2=Controls!$I$2,'Hours Spread'!I10,$B$2=Controls!$I$3,'Hours Spread'!BE10,$B$2=Controls!$I$4,'Hours Spread'!DA10,$B$2=Controls!$I$5,'Hours Spread'!EW10,$B$2=Controls!$I$6,'Hours Spread'!GS10,$B$2=Controls!$I$7,'Hours Spread'!IO10)</f>
        <v>#N/A</v>
      </c>
      <c r="I12" s="1137" t="str">
        <f>ifs($B$2=Controls!$I$2,'Hours Spread'!J10,$B$2=Controls!$I$3,'Hours Spread'!BF10,$B$2=Controls!$I$4,'Hours Spread'!DB10,$B$2=Controls!$I$5,'Hours Spread'!EX10,$B$2=Controls!$I$6,'Hours Spread'!GT10,$B$2=Controls!$I$7,'Hours Spread'!IP10)</f>
        <v>#N/A</v>
      </c>
      <c r="J12" s="1137" t="str">
        <f>ifs($B$2=Controls!$I$2,'Hours Spread'!K10,$B$2=Controls!$I$3,'Hours Spread'!BG10,$B$2=Controls!$I$4,'Hours Spread'!DC10,$B$2=Controls!$I$5,'Hours Spread'!EY10,$B$2=Controls!$I$6,'Hours Spread'!GU10,$B$2=Controls!$I$7,'Hours Spread'!IQ10)</f>
        <v>#N/A</v>
      </c>
      <c r="K12" s="1137" t="str">
        <f>ifs($B$2=Controls!$I$2,'Hours Spread'!L10,$B$2=Controls!$I$3,'Hours Spread'!BH10,$B$2=Controls!$I$4,'Hours Spread'!DD10,$B$2=Controls!$I$5,'Hours Spread'!EZ10,$B$2=Controls!$I$6,'Hours Spread'!GV10,$B$2=Controls!$I$7,'Hours Spread'!IR10)</f>
        <v>#N/A</v>
      </c>
      <c r="L12" s="1137" t="str">
        <f>ifs($B$2=Controls!$I$2,'Hours Spread'!M10,$B$2=Controls!$I$3,'Hours Spread'!BI10,$B$2=Controls!$I$4,'Hours Spread'!DE10,$B$2=Controls!$I$5,'Hours Spread'!FA10,$B$2=Controls!$I$6,'Hours Spread'!GW10,$B$2=Controls!$I$7,'Hours Spread'!IS10)</f>
        <v>#N/A</v>
      </c>
      <c r="M12" s="1137" t="str">
        <f>ifs($B$2=Controls!$I$2,'Hours Spread'!N10,$B$2=Controls!$I$3,'Hours Spread'!BJ10,$B$2=Controls!$I$4,'Hours Spread'!DF10,$B$2=Controls!$I$5,'Hours Spread'!FB10,$B$2=Controls!$I$6,'Hours Spread'!GX10,$B$2=Controls!$I$7,'Hours Spread'!IT10)</f>
        <v>#N/A</v>
      </c>
      <c r="N12" s="1137" t="str">
        <f>ifs($B$2=Controls!$I$2,'Hours Spread'!O10,$B$2=Controls!$I$3,'Hours Spread'!BK10,$B$2=Controls!$I$4,'Hours Spread'!DG10,$B$2=Controls!$I$5,'Hours Spread'!FC10,$B$2=Controls!$I$6,'Hours Spread'!GY10,$B$2=Controls!$I$7,'Hours Spread'!IU10)</f>
        <v>#N/A</v>
      </c>
      <c r="O12" s="1137" t="str">
        <f>ifs($B$2=Controls!$I$2,'Hours Spread'!P10,$B$2=Controls!$I$3,'Hours Spread'!BL10,$B$2=Controls!$I$4,'Hours Spread'!DH10,$B$2=Controls!$I$5,'Hours Spread'!FD10,$B$2=Controls!$I$6,'Hours Spread'!GZ10,$B$2=Controls!$I$7,'Hours Spread'!IV10)</f>
        <v>#N/A</v>
      </c>
      <c r="P12" s="1137" t="str">
        <f>ifs($B$2=Controls!$I$2,'Hours Spread'!Q10,$B$2=Controls!$I$3,'Hours Spread'!BM10,$B$2=Controls!$I$4,'Hours Spread'!DI10,$B$2=Controls!$I$5,'Hours Spread'!FE10,$B$2=Controls!$I$6,'Hours Spread'!HA10,$B$2=Controls!$I$7,'Hours Spread'!IW10)</f>
        <v>#N/A</v>
      </c>
      <c r="Q12" s="1137" t="str">
        <f>ifs($B$2=Controls!$I$2,'Hours Spread'!R10,$B$2=Controls!$I$3,'Hours Spread'!BN10,$B$2=Controls!$I$4,'Hours Spread'!DJ10,$B$2=Controls!$I$5,'Hours Spread'!FF10,$B$2=Controls!$I$6,'Hours Spread'!HB10,$B$2=Controls!$I$7,'Hours Spread'!IX10)</f>
        <v>#N/A</v>
      </c>
      <c r="R12" s="1137" t="str">
        <f>ifs($B$2=Controls!$I$2,'Hours Spread'!S10,$B$2=Controls!$I$3,'Hours Spread'!BO10,$B$2=Controls!$I$4,'Hours Spread'!DK10,$B$2=Controls!$I$5,'Hours Spread'!FG10,$B$2=Controls!$I$6,'Hours Spread'!HC10,$B$2=Controls!$I$7,'Hours Spread'!IY10)</f>
        <v>#N/A</v>
      </c>
      <c r="S12" s="1137" t="str">
        <f>ifs($B$2=Controls!$I$2,'Hours Spread'!T10,$B$2=Controls!$I$3,'Hours Spread'!BP10,$B$2=Controls!$I$4,'Hours Spread'!DL10,$B$2=Controls!$I$5,'Hours Spread'!FH10,$B$2=Controls!$I$6,'Hours Spread'!HD10,$B$2=Controls!$I$7,'Hours Spread'!IZ10)</f>
        <v>#N/A</v>
      </c>
      <c r="T12" s="1137" t="str">
        <f>ifs($B$2=Controls!$I$2,'Hours Spread'!U10,$B$2=Controls!$I$3,'Hours Spread'!BQ10,$B$2=Controls!$I$4,'Hours Spread'!DM10,$B$2=Controls!$I$5,'Hours Spread'!FI10,$B$2=Controls!$I$6,'Hours Spread'!HE10,$B$2=Controls!$I$7,'Hours Spread'!JA10)</f>
        <v>#N/A</v>
      </c>
      <c r="U12" s="1137" t="str">
        <f>ifs($B$2=Controls!$I$2,'Hours Spread'!V10,$B$2=Controls!$I$3,'Hours Spread'!BR10,$B$2=Controls!$I$4,'Hours Spread'!DN10,$B$2=Controls!$I$5,'Hours Spread'!FJ10,$B$2=Controls!$I$6,'Hours Spread'!HF10,$B$2=Controls!$I$7,'Hours Spread'!JB10)</f>
        <v>#N/A</v>
      </c>
      <c r="V12" s="1137" t="str">
        <f>ifs($B$2=Controls!$I$2,'Hours Spread'!W10,$B$2=Controls!$I$3,'Hours Spread'!BS10,$B$2=Controls!$I$4,'Hours Spread'!DO10,$B$2=Controls!$I$5,'Hours Spread'!FK10,$B$2=Controls!$I$6,'Hours Spread'!HG10,$B$2=Controls!$I$7,'Hours Spread'!JC10)</f>
        <v>#N/A</v>
      </c>
      <c r="W12" s="1137" t="str">
        <f>ifs($B$2=Controls!$I$2,'Hours Spread'!X10,$B$2=Controls!$I$3,'Hours Spread'!BT10,$B$2=Controls!$I$4,'Hours Spread'!DP10,$B$2=Controls!$I$5,'Hours Spread'!FL10,$B$2=Controls!$I$6,'Hours Spread'!HH10,$B$2=Controls!$I$7,'Hours Spread'!JD10)</f>
        <v>#N/A</v>
      </c>
      <c r="X12" s="1137" t="str">
        <f>ifs($B$2=Controls!$I$2,'Hours Spread'!Y10,$B$2=Controls!$I$3,'Hours Spread'!BU10,$B$2=Controls!$I$4,'Hours Spread'!DQ10,$B$2=Controls!$I$5,'Hours Spread'!FM10,$B$2=Controls!$I$6,'Hours Spread'!HI10,$B$2=Controls!$I$7,'Hours Spread'!JE10)</f>
        <v>#N/A</v>
      </c>
      <c r="Y12" s="1137" t="str">
        <f>ifs($B$2=Controls!$I$2,'Hours Spread'!Z10,$B$2=Controls!$I$3,'Hours Spread'!BV10,$B$2=Controls!$I$4,'Hours Spread'!DR10,$B$2=Controls!$I$5,'Hours Spread'!FN10,$B$2=Controls!$I$6,'Hours Spread'!HJ10,$B$2=Controls!$I$7,'Hours Spread'!JF10)</f>
        <v>#N/A</v>
      </c>
      <c r="Z12" s="1137" t="str">
        <f>ifs($B$2=Controls!$I$2,'Hours Spread'!AA10,$B$2=Controls!$I$3,'Hours Spread'!BW10,$B$2=Controls!$I$4,'Hours Spread'!DS10,$B$2=Controls!$I$5,'Hours Spread'!FO10,$B$2=Controls!$I$6,'Hours Spread'!HK10,$B$2=Controls!$I$7,'Hours Spread'!JG10)</f>
        <v>#N/A</v>
      </c>
      <c r="AA12" s="1137" t="str">
        <f>ifs($B$2=Controls!$I$2,'Hours Spread'!AB10,$B$2=Controls!$I$3,'Hours Spread'!BX10,$B$2=Controls!$I$4,'Hours Spread'!DT10,$B$2=Controls!$I$5,'Hours Spread'!FP10,$B$2=Controls!$I$6,'Hours Spread'!HL10,$B$2=Controls!$I$7,'Hours Spread'!JH10)</f>
        <v>#N/A</v>
      </c>
      <c r="AB12" s="1137" t="str">
        <f>ifs($B$2=Controls!$I$2,'Hours Spread'!AC10,$B$2=Controls!$I$3,'Hours Spread'!BY10,$B$2=Controls!$I$4,'Hours Spread'!DU10,$B$2=Controls!$I$5,'Hours Spread'!FQ10,$B$2=Controls!$I$6,'Hours Spread'!HM10,$B$2=Controls!$I$7,'Hours Spread'!JI10)</f>
        <v>#N/A</v>
      </c>
      <c r="AC12" s="1137" t="str">
        <f>ifs($B$2=Controls!$I$2,'Hours Spread'!AD10,$B$2=Controls!$I$3,'Hours Spread'!BZ10,$B$2=Controls!$I$4,'Hours Spread'!DV10,$B$2=Controls!$I$5,'Hours Spread'!FR10,$B$2=Controls!$I$6,'Hours Spread'!HN10,$B$2=Controls!$I$7,'Hours Spread'!JJ10)</f>
        <v>#N/A</v>
      </c>
      <c r="AD12" s="1137" t="str">
        <f>ifs($B$2=Controls!$I$2,'Hours Spread'!AE10,$B$2=Controls!$I$3,'Hours Spread'!CA10,$B$2=Controls!$I$4,'Hours Spread'!DW10,$B$2=Controls!$I$5,'Hours Spread'!FS10,$B$2=Controls!$I$6,'Hours Spread'!HO10,$B$2=Controls!$I$7,'Hours Spread'!JK10)</f>
        <v>#N/A</v>
      </c>
      <c r="AE12" s="1137" t="str">
        <f>ifs($B$2=Controls!$I$2,'Hours Spread'!AF10,$B$2=Controls!$I$3,'Hours Spread'!CB10,$B$2=Controls!$I$4,'Hours Spread'!DX10,$B$2=Controls!$I$5,'Hours Spread'!FT10,$B$2=Controls!$I$6,'Hours Spread'!HP10,$B$2=Controls!$I$7,'Hours Spread'!JL10)</f>
        <v>#N/A</v>
      </c>
      <c r="AF12" s="1137" t="str">
        <f>ifs($B$2=Controls!$I$2,'Hours Spread'!AG10,$B$2=Controls!$I$3,'Hours Spread'!CC10,$B$2=Controls!$I$4,'Hours Spread'!DY10,$B$2=Controls!$I$5,'Hours Spread'!FU10,$B$2=Controls!$I$6,'Hours Spread'!HQ10,$B$2=Controls!$I$7,'Hours Spread'!JM10)</f>
        <v>#N/A</v>
      </c>
      <c r="AG12" s="1137" t="str">
        <f>ifs($B$2=Controls!$I$2,'Hours Spread'!AH10,$B$2=Controls!$I$3,'Hours Spread'!CD10,$B$2=Controls!$I$4,'Hours Spread'!DZ10,$B$2=Controls!$I$5,'Hours Spread'!FV10,$B$2=Controls!$I$6,'Hours Spread'!HR10,$B$2=Controls!$I$7,'Hours Spread'!JN10)</f>
        <v>#N/A</v>
      </c>
      <c r="AH12" s="1137" t="str">
        <f>ifs($B$2=Controls!$I$2,'Hours Spread'!AI10,$B$2=Controls!$I$3,'Hours Spread'!CE10,$B$2=Controls!$I$4,'Hours Spread'!EA10,$B$2=Controls!$I$5,'Hours Spread'!FW10,$B$2=Controls!$I$6,'Hours Spread'!HS10,$B$2=Controls!$I$7,'Hours Spread'!JO10)</f>
        <v>#N/A</v>
      </c>
      <c r="AI12" s="1137" t="str">
        <f>ifs($B$2=Controls!$I$2,'Hours Spread'!AJ10,$B$2=Controls!$I$3,'Hours Spread'!CF10,$B$2=Controls!$I$4,'Hours Spread'!EB10,$B$2=Controls!$I$5,'Hours Spread'!FX10,$B$2=Controls!$I$6,'Hours Spread'!HT10,$B$2=Controls!$I$7,'Hours Spread'!JP10)</f>
        <v>#N/A</v>
      </c>
      <c r="AJ12" s="1137" t="str">
        <f>ifs($B$2=Controls!$I$2,'Hours Spread'!AK10,$B$2=Controls!$I$3,'Hours Spread'!CG10,$B$2=Controls!$I$4,'Hours Spread'!EC10,$B$2=Controls!$I$5,'Hours Spread'!FY10,$B$2=Controls!$I$6,'Hours Spread'!HU10,$B$2=Controls!$I$7,'Hours Spread'!JQ10)</f>
        <v>#N/A</v>
      </c>
      <c r="AK12" s="1137" t="str">
        <f>ifs($B$2=Controls!$I$2,'Hours Spread'!AL10,$B$2=Controls!$I$3,'Hours Spread'!CH10,$B$2=Controls!$I$4,'Hours Spread'!ED10,$B$2=Controls!$I$5,'Hours Spread'!FZ10,$B$2=Controls!$I$6,'Hours Spread'!HV10,$B$2=Controls!$I$7,'Hours Spread'!JR10)</f>
        <v>#N/A</v>
      </c>
      <c r="AL12" s="1137" t="str">
        <f>ifs($B$2=Controls!$I$2,'Hours Spread'!AM10,$B$2=Controls!$I$3,'Hours Spread'!CI10,$B$2=Controls!$I$4,'Hours Spread'!EE10,$B$2=Controls!$I$5,'Hours Spread'!GA10,$B$2=Controls!$I$6,'Hours Spread'!HW10,$B$2=Controls!$I$7,'Hours Spread'!JS10)</f>
        <v>#N/A</v>
      </c>
      <c r="AM12" s="1137" t="str">
        <f>ifs($B$2=Controls!$I$2,'Hours Spread'!AN10,$B$2=Controls!$I$3,'Hours Spread'!CJ10,$B$2=Controls!$I$4,'Hours Spread'!EF10,$B$2=Controls!$I$5,'Hours Spread'!GB10,$B$2=Controls!$I$6,'Hours Spread'!HX10,$B$2=Controls!$I$7,'Hours Spread'!JT10)</f>
        <v>#N/A</v>
      </c>
      <c r="AN12" s="1137" t="str">
        <f>ifs($B$2=Controls!$I$2,'Hours Spread'!AO10,$B$2=Controls!$I$3,'Hours Spread'!CK10,$B$2=Controls!$I$4,'Hours Spread'!EG10,$B$2=Controls!$I$5,'Hours Spread'!GC10,$B$2=Controls!$I$6,'Hours Spread'!HY10,$B$2=Controls!$I$7,'Hours Spread'!JU10)</f>
        <v>#N/A</v>
      </c>
      <c r="AO12" s="1137" t="str">
        <f>ifs($B$2=Controls!$I$2,'Hours Spread'!AP10,$B$2=Controls!$I$3,'Hours Spread'!CL10,$B$2=Controls!$I$4,'Hours Spread'!EH10,$B$2=Controls!$I$5,'Hours Spread'!GD10,$B$2=Controls!$I$6,'Hours Spread'!HZ10,$B$2=Controls!$I$7,'Hours Spread'!JV10)</f>
        <v>#N/A</v>
      </c>
      <c r="AP12" s="1137" t="str">
        <f>ifs($B$2=Controls!$I$2,'Hours Spread'!AQ10,$B$2=Controls!$I$3,'Hours Spread'!CM10,$B$2=Controls!$I$4,'Hours Spread'!EI10,$B$2=Controls!$I$5,'Hours Spread'!GE10,$B$2=Controls!$I$6,'Hours Spread'!IA10,$B$2=Controls!$I$7,'Hours Spread'!JW10)</f>
        <v>#N/A</v>
      </c>
      <c r="AQ12" s="1137" t="str">
        <f>ifs($B$2=Controls!$I$2,'Hours Spread'!AR10,$B$2=Controls!$I$3,'Hours Spread'!CN10,$B$2=Controls!$I$4,'Hours Spread'!EJ10,$B$2=Controls!$I$5,'Hours Spread'!GF10,$B$2=Controls!$I$6,'Hours Spread'!IB10,$B$2=Controls!$I$7,'Hours Spread'!JX10)</f>
        <v>#N/A</v>
      </c>
      <c r="AR12" s="1137" t="str">
        <f>ifs($B$2=Controls!$I$2,'Hours Spread'!AS10,$B$2=Controls!$I$3,'Hours Spread'!CO10,$B$2=Controls!$I$4,'Hours Spread'!EK10,$B$2=Controls!$I$5,'Hours Spread'!GG10,$B$2=Controls!$I$6,'Hours Spread'!IC10,$B$2=Controls!$I$7,'Hours Spread'!JY10)</f>
        <v>#N/A</v>
      </c>
      <c r="AS12" s="1137" t="str">
        <f>ifs($B$2=Controls!$I$2,'Hours Spread'!AT10,$B$2=Controls!$I$3,'Hours Spread'!CP10,$B$2=Controls!$I$4,'Hours Spread'!EL10,$B$2=Controls!$I$5,'Hours Spread'!GH10,$B$2=Controls!$I$6,'Hours Spread'!ID10,$B$2=Controls!$I$7,'Hours Spread'!JZ10)</f>
        <v>#N/A</v>
      </c>
      <c r="AT12" s="1137" t="str">
        <f>ifs($B$2=Controls!$I$2,'Hours Spread'!AU10,$B$2=Controls!$I$3,'Hours Spread'!CQ10,$B$2=Controls!$I$4,'Hours Spread'!EM10,$B$2=Controls!$I$5,'Hours Spread'!GI10,$B$2=Controls!$I$6,'Hours Spread'!IE10,$B$2=Controls!$I$7,'Hours Spread'!KA10)</f>
        <v>#N/A</v>
      </c>
      <c r="AU12" s="1137" t="str">
        <f>ifs($B$2=Controls!$I$2,'Hours Spread'!AV10,$B$2=Controls!$I$3,'Hours Spread'!CR10,$B$2=Controls!$I$4,'Hours Spread'!EN10,$B$2=Controls!$I$5,'Hours Spread'!GJ10,$B$2=Controls!$I$6,'Hours Spread'!IF10,$B$2=Controls!$I$7,'Hours Spread'!KB10)</f>
        <v>#N/A</v>
      </c>
      <c r="AV12" s="1137" t="str">
        <f>ifs($B$2=Controls!$I$2,'Hours Spread'!AW10,$B$2=Controls!$I$3,'Hours Spread'!CS10,$B$2=Controls!$I$4,'Hours Spread'!EO10,$B$2=Controls!$I$5,'Hours Spread'!GK10,$B$2=Controls!$I$6,'Hours Spread'!IG10,$B$2=Controls!$I$7,'Hours Spread'!KC10)</f>
        <v>#N/A</v>
      </c>
      <c r="AW12" s="1137" t="str">
        <f>ifs($B$2=Controls!$I$2,'Hours Spread'!AX10,$B$2=Controls!$I$3,'Hours Spread'!CT10,$B$2=Controls!$I$4,'Hours Spread'!EP10,$B$2=Controls!$I$5,'Hours Spread'!GL10,$B$2=Controls!$I$6,'Hours Spread'!IH10,$B$2=Controls!$I$7,'Hours Spread'!KD10)</f>
        <v>#N/A</v>
      </c>
      <c r="AX12" s="1137" t="str">
        <f>ifs($B$2=Controls!$I$2,'Hours Spread'!AY10,$B$2=Controls!$I$3,'Hours Spread'!CU10,$B$2=Controls!$I$4,'Hours Spread'!EQ10,$B$2=Controls!$I$5,'Hours Spread'!GM10,$B$2=Controls!$I$6,'Hours Spread'!II10,$B$2=Controls!$I$7,'Hours Spread'!KE10)</f>
        <v>#N/A</v>
      </c>
    </row>
    <row r="13">
      <c r="A13" s="595" t="s">
        <v>485</v>
      </c>
      <c r="B13" s="693" t="s">
        <v>485</v>
      </c>
      <c r="C13" s="1137" t="str">
        <f>ifs($B$2=Controls!$I$2,'Hours Spread'!D15,$B$2=Controls!$I$3,'Hours Spread'!AZ15,$B$2=Controls!$I$4,'Hours Spread'!CV15,$B$2=Controls!$I$5,'Hours Spread'!ER15,$B$2=Controls!$I$6,'Hours Spread'!GN15,$B$2=Controls!$I$7,'Hours Spread'!IJ15)</f>
        <v>#N/A</v>
      </c>
      <c r="D13" s="1137" t="str">
        <f>ifs($B$2=Controls!$I$2,'Hours Spread'!E11,$B$2=Controls!$I$3,'Hours Spread'!BA11,$B$2=Controls!$I$4,'Hours Spread'!CW11,$B$2=Controls!$I$5,'Hours Spread'!ES11,$B$2=Controls!$I$6,'Hours Spread'!GO11,$B$2=Controls!$I$7,'Hours Spread'!IK11)</f>
        <v>#N/A</v>
      </c>
      <c r="E13" s="1137" t="str">
        <f>ifs($B$2=Controls!$I$2,'Hours Spread'!F11,$B$2=Controls!$I$3,'Hours Spread'!BB11,$B$2=Controls!$I$4,'Hours Spread'!CX11,$B$2=Controls!$I$5,'Hours Spread'!ET11,$B$2=Controls!$I$6,'Hours Spread'!GP11,$B$2=Controls!$I$7,'Hours Spread'!IL11)</f>
        <v>#N/A</v>
      </c>
      <c r="F13" s="1137" t="str">
        <f>ifs($B$2=Controls!$I$2,'Hours Spread'!G11,$B$2=Controls!$I$3,'Hours Spread'!BC11,$B$2=Controls!$I$4,'Hours Spread'!CY11,$B$2=Controls!$I$5,'Hours Spread'!EU11,$B$2=Controls!$I$6,'Hours Spread'!GQ11,$B$2=Controls!$I$7,'Hours Spread'!IM11)</f>
        <v>#N/A</v>
      </c>
      <c r="G13" s="1137" t="str">
        <f>ifs($B$2=Controls!$I$2,'Hours Spread'!H11,$B$2=Controls!$I$3,'Hours Spread'!BD11,$B$2=Controls!$I$4,'Hours Spread'!CZ11,$B$2=Controls!$I$5,'Hours Spread'!EV11,$B$2=Controls!$I$6,'Hours Spread'!GR11,$B$2=Controls!$I$7,'Hours Spread'!IN11)</f>
        <v>#N/A</v>
      </c>
      <c r="H13" s="1137" t="str">
        <f>ifs($B$2=Controls!$I$2,'Hours Spread'!I11,$B$2=Controls!$I$3,'Hours Spread'!BE11,$B$2=Controls!$I$4,'Hours Spread'!DA11,$B$2=Controls!$I$5,'Hours Spread'!EW11,$B$2=Controls!$I$6,'Hours Spread'!GS11,$B$2=Controls!$I$7,'Hours Spread'!IO11)</f>
        <v>#N/A</v>
      </c>
      <c r="I13" s="1137" t="str">
        <f>ifs($B$2=Controls!$I$2,'Hours Spread'!J11,$B$2=Controls!$I$3,'Hours Spread'!BF11,$B$2=Controls!$I$4,'Hours Spread'!DB11,$B$2=Controls!$I$5,'Hours Spread'!EX11,$B$2=Controls!$I$6,'Hours Spread'!GT11,$B$2=Controls!$I$7,'Hours Spread'!IP11)</f>
        <v>#N/A</v>
      </c>
      <c r="J13" s="1137" t="str">
        <f>ifs($B$2=Controls!$I$2,'Hours Spread'!K11,$B$2=Controls!$I$3,'Hours Spread'!BG11,$B$2=Controls!$I$4,'Hours Spread'!DC11,$B$2=Controls!$I$5,'Hours Spread'!EY11,$B$2=Controls!$I$6,'Hours Spread'!GU11,$B$2=Controls!$I$7,'Hours Spread'!IQ11)</f>
        <v>#N/A</v>
      </c>
      <c r="K13" s="1137" t="str">
        <f>ifs($B$2=Controls!$I$2,'Hours Spread'!L11,$B$2=Controls!$I$3,'Hours Spread'!BH11,$B$2=Controls!$I$4,'Hours Spread'!DD11,$B$2=Controls!$I$5,'Hours Spread'!EZ11,$B$2=Controls!$I$6,'Hours Spread'!GV11,$B$2=Controls!$I$7,'Hours Spread'!IR11)</f>
        <v>#N/A</v>
      </c>
      <c r="L13" s="1137" t="str">
        <f>ifs($B$2=Controls!$I$2,'Hours Spread'!M11,$B$2=Controls!$I$3,'Hours Spread'!BI11,$B$2=Controls!$I$4,'Hours Spread'!DE11,$B$2=Controls!$I$5,'Hours Spread'!FA11,$B$2=Controls!$I$6,'Hours Spread'!GW11,$B$2=Controls!$I$7,'Hours Spread'!IS11)</f>
        <v>#N/A</v>
      </c>
      <c r="M13" s="1137" t="str">
        <f>ifs($B$2=Controls!$I$2,'Hours Spread'!N11,$B$2=Controls!$I$3,'Hours Spread'!BJ11,$B$2=Controls!$I$4,'Hours Spread'!DF11,$B$2=Controls!$I$5,'Hours Spread'!FB11,$B$2=Controls!$I$6,'Hours Spread'!GX11,$B$2=Controls!$I$7,'Hours Spread'!IT11)</f>
        <v>#N/A</v>
      </c>
      <c r="N13" s="1137" t="str">
        <f>ifs($B$2=Controls!$I$2,'Hours Spread'!O11,$B$2=Controls!$I$3,'Hours Spread'!BK11,$B$2=Controls!$I$4,'Hours Spread'!DG11,$B$2=Controls!$I$5,'Hours Spread'!FC11,$B$2=Controls!$I$6,'Hours Spread'!GY11,$B$2=Controls!$I$7,'Hours Spread'!IU11)</f>
        <v>#N/A</v>
      </c>
      <c r="O13" s="1137" t="str">
        <f>ifs($B$2=Controls!$I$2,'Hours Spread'!P11,$B$2=Controls!$I$3,'Hours Spread'!BL11,$B$2=Controls!$I$4,'Hours Spread'!DH11,$B$2=Controls!$I$5,'Hours Spread'!FD11,$B$2=Controls!$I$6,'Hours Spread'!GZ11,$B$2=Controls!$I$7,'Hours Spread'!IV11)</f>
        <v>#N/A</v>
      </c>
      <c r="P13" s="1137" t="str">
        <f>ifs($B$2=Controls!$I$2,'Hours Spread'!Q11,$B$2=Controls!$I$3,'Hours Spread'!BM11,$B$2=Controls!$I$4,'Hours Spread'!DI11,$B$2=Controls!$I$5,'Hours Spread'!FE11,$B$2=Controls!$I$6,'Hours Spread'!HA11,$B$2=Controls!$I$7,'Hours Spread'!IW11)</f>
        <v>#N/A</v>
      </c>
      <c r="Q13" s="1137" t="str">
        <f>ifs($B$2=Controls!$I$2,'Hours Spread'!R11,$B$2=Controls!$I$3,'Hours Spread'!BN11,$B$2=Controls!$I$4,'Hours Spread'!DJ11,$B$2=Controls!$I$5,'Hours Spread'!FF11,$B$2=Controls!$I$6,'Hours Spread'!HB11,$B$2=Controls!$I$7,'Hours Spread'!IX11)</f>
        <v>#N/A</v>
      </c>
      <c r="R13" s="1137" t="str">
        <f>ifs($B$2=Controls!$I$2,'Hours Spread'!S11,$B$2=Controls!$I$3,'Hours Spread'!BO11,$B$2=Controls!$I$4,'Hours Spread'!DK11,$B$2=Controls!$I$5,'Hours Spread'!FG11,$B$2=Controls!$I$6,'Hours Spread'!HC11,$B$2=Controls!$I$7,'Hours Spread'!IY11)</f>
        <v>#N/A</v>
      </c>
      <c r="S13" s="1137" t="str">
        <f>ifs($B$2=Controls!$I$2,'Hours Spread'!T11,$B$2=Controls!$I$3,'Hours Spread'!BP11,$B$2=Controls!$I$4,'Hours Spread'!DL11,$B$2=Controls!$I$5,'Hours Spread'!FH11,$B$2=Controls!$I$6,'Hours Spread'!HD11,$B$2=Controls!$I$7,'Hours Spread'!IZ11)</f>
        <v>#N/A</v>
      </c>
      <c r="T13" s="1137" t="str">
        <f>ifs($B$2=Controls!$I$2,'Hours Spread'!U11,$B$2=Controls!$I$3,'Hours Spread'!BQ11,$B$2=Controls!$I$4,'Hours Spread'!DM11,$B$2=Controls!$I$5,'Hours Spread'!FI11,$B$2=Controls!$I$6,'Hours Spread'!HE11,$B$2=Controls!$I$7,'Hours Spread'!JA11)</f>
        <v>#N/A</v>
      </c>
      <c r="U13" s="1137" t="str">
        <f>ifs($B$2=Controls!$I$2,'Hours Spread'!V11,$B$2=Controls!$I$3,'Hours Spread'!BR11,$B$2=Controls!$I$4,'Hours Spread'!DN11,$B$2=Controls!$I$5,'Hours Spread'!FJ11,$B$2=Controls!$I$6,'Hours Spread'!HF11,$B$2=Controls!$I$7,'Hours Spread'!JB11)</f>
        <v>#N/A</v>
      </c>
      <c r="V13" s="1137" t="str">
        <f>ifs($B$2=Controls!$I$2,'Hours Spread'!W11,$B$2=Controls!$I$3,'Hours Spread'!BS11,$B$2=Controls!$I$4,'Hours Spread'!DO11,$B$2=Controls!$I$5,'Hours Spread'!FK11,$B$2=Controls!$I$6,'Hours Spread'!HG11,$B$2=Controls!$I$7,'Hours Spread'!JC11)</f>
        <v>#N/A</v>
      </c>
      <c r="W13" s="1137" t="str">
        <f>ifs($B$2=Controls!$I$2,'Hours Spread'!X11,$B$2=Controls!$I$3,'Hours Spread'!BT11,$B$2=Controls!$I$4,'Hours Spread'!DP11,$B$2=Controls!$I$5,'Hours Spread'!FL11,$B$2=Controls!$I$6,'Hours Spread'!HH11,$B$2=Controls!$I$7,'Hours Spread'!JD11)</f>
        <v>#N/A</v>
      </c>
      <c r="X13" s="1137" t="str">
        <f>ifs($B$2=Controls!$I$2,'Hours Spread'!Y11,$B$2=Controls!$I$3,'Hours Spread'!BU11,$B$2=Controls!$I$4,'Hours Spread'!DQ11,$B$2=Controls!$I$5,'Hours Spread'!FM11,$B$2=Controls!$I$6,'Hours Spread'!HI11,$B$2=Controls!$I$7,'Hours Spread'!JE11)</f>
        <v>#N/A</v>
      </c>
      <c r="Y13" s="1137" t="str">
        <f>ifs($B$2=Controls!$I$2,'Hours Spread'!Z11,$B$2=Controls!$I$3,'Hours Spread'!BV11,$B$2=Controls!$I$4,'Hours Spread'!DR11,$B$2=Controls!$I$5,'Hours Spread'!FN11,$B$2=Controls!$I$6,'Hours Spread'!HJ11,$B$2=Controls!$I$7,'Hours Spread'!JF11)</f>
        <v>#N/A</v>
      </c>
      <c r="Z13" s="1137" t="str">
        <f>ifs($B$2=Controls!$I$2,'Hours Spread'!AA11,$B$2=Controls!$I$3,'Hours Spread'!BW11,$B$2=Controls!$I$4,'Hours Spread'!DS11,$B$2=Controls!$I$5,'Hours Spread'!FO11,$B$2=Controls!$I$6,'Hours Spread'!HK11,$B$2=Controls!$I$7,'Hours Spread'!JG11)</f>
        <v>#N/A</v>
      </c>
      <c r="AA13" s="1137" t="str">
        <f>ifs($B$2=Controls!$I$2,'Hours Spread'!AB11,$B$2=Controls!$I$3,'Hours Spread'!BX11,$B$2=Controls!$I$4,'Hours Spread'!DT11,$B$2=Controls!$I$5,'Hours Spread'!FP11,$B$2=Controls!$I$6,'Hours Spread'!HL11,$B$2=Controls!$I$7,'Hours Spread'!JH11)</f>
        <v>#N/A</v>
      </c>
      <c r="AB13" s="1137" t="str">
        <f>ifs($B$2=Controls!$I$2,'Hours Spread'!AC11,$B$2=Controls!$I$3,'Hours Spread'!BY11,$B$2=Controls!$I$4,'Hours Spread'!DU11,$B$2=Controls!$I$5,'Hours Spread'!FQ11,$B$2=Controls!$I$6,'Hours Spread'!HM11,$B$2=Controls!$I$7,'Hours Spread'!JI11)</f>
        <v>#N/A</v>
      </c>
      <c r="AC13" s="1137" t="str">
        <f>ifs($B$2=Controls!$I$2,'Hours Spread'!AD11,$B$2=Controls!$I$3,'Hours Spread'!BZ11,$B$2=Controls!$I$4,'Hours Spread'!DV11,$B$2=Controls!$I$5,'Hours Spread'!FR11,$B$2=Controls!$I$6,'Hours Spread'!HN11,$B$2=Controls!$I$7,'Hours Spread'!JJ11)</f>
        <v>#N/A</v>
      </c>
      <c r="AD13" s="1137" t="str">
        <f>ifs($B$2=Controls!$I$2,'Hours Spread'!AE11,$B$2=Controls!$I$3,'Hours Spread'!CA11,$B$2=Controls!$I$4,'Hours Spread'!DW11,$B$2=Controls!$I$5,'Hours Spread'!FS11,$B$2=Controls!$I$6,'Hours Spread'!HO11,$B$2=Controls!$I$7,'Hours Spread'!JK11)</f>
        <v>#N/A</v>
      </c>
      <c r="AE13" s="1137" t="str">
        <f>ifs($B$2=Controls!$I$2,'Hours Spread'!AF11,$B$2=Controls!$I$3,'Hours Spread'!CB11,$B$2=Controls!$I$4,'Hours Spread'!DX11,$B$2=Controls!$I$5,'Hours Spread'!FT11,$B$2=Controls!$I$6,'Hours Spread'!HP11,$B$2=Controls!$I$7,'Hours Spread'!JL11)</f>
        <v>#N/A</v>
      </c>
      <c r="AF13" s="1137" t="str">
        <f>ifs($B$2=Controls!$I$2,'Hours Spread'!AG11,$B$2=Controls!$I$3,'Hours Spread'!CC11,$B$2=Controls!$I$4,'Hours Spread'!DY11,$B$2=Controls!$I$5,'Hours Spread'!FU11,$B$2=Controls!$I$6,'Hours Spread'!HQ11,$B$2=Controls!$I$7,'Hours Spread'!JM11)</f>
        <v>#N/A</v>
      </c>
      <c r="AG13" s="1137" t="str">
        <f>ifs($B$2=Controls!$I$2,'Hours Spread'!AH11,$B$2=Controls!$I$3,'Hours Spread'!CD11,$B$2=Controls!$I$4,'Hours Spread'!DZ11,$B$2=Controls!$I$5,'Hours Spread'!FV11,$B$2=Controls!$I$6,'Hours Spread'!HR11,$B$2=Controls!$I$7,'Hours Spread'!JN11)</f>
        <v>#N/A</v>
      </c>
      <c r="AH13" s="1137" t="str">
        <f>ifs($B$2=Controls!$I$2,'Hours Spread'!AI11,$B$2=Controls!$I$3,'Hours Spread'!CE11,$B$2=Controls!$I$4,'Hours Spread'!EA11,$B$2=Controls!$I$5,'Hours Spread'!FW11,$B$2=Controls!$I$6,'Hours Spread'!HS11,$B$2=Controls!$I$7,'Hours Spread'!JO11)</f>
        <v>#N/A</v>
      </c>
      <c r="AI13" s="1137" t="str">
        <f>ifs($B$2=Controls!$I$2,'Hours Spread'!AJ11,$B$2=Controls!$I$3,'Hours Spread'!CF11,$B$2=Controls!$I$4,'Hours Spread'!EB11,$B$2=Controls!$I$5,'Hours Spread'!FX11,$B$2=Controls!$I$6,'Hours Spread'!HT11,$B$2=Controls!$I$7,'Hours Spread'!JP11)</f>
        <v>#N/A</v>
      </c>
      <c r="AJ13" s="1137" t="str">
        <f>ifs($B$2=Controls!$I$2,'Hours Spread'!AK11,$B$2=Controls!$I$3,'Hours Spread'!CG11,$B$2=Controls!$I$4,'Hours Spread'!EC11,$B$2=Controls!$I$5,'Hours Spread'!FY11,$B$2=Controls!$I$6,'Hours Spread'!HU11,$B$2=Controls!$I$7,'Hours Spread'!JQ11)</f>
        <v>#N/A</v>
      </c>
      <c r="AK13" s="1137" t="str">
        <f>ifs($B$2=Controls!$I$2,'Hours Spread'!AL11,$B$2=Controls!$I$3,'Hours Spread'!CH11,$B$2=Controls!$I$4,'Hours Spread'!ED11,$B$2=Controls!$I$5,'Hours Spread'!FZ11,$B$2=Controls!$I$6,'Hours Spread'!HV11,$B$2=Controls!$I$7,'Hours Spread'!JR11)</f>
        <v>#N/A</v>
      </c>
      <c r="AL13" s="1137" t="str">
        <f>ifs($B$2=Controls!$I$2,'Hours Spread'!AM11,$B$2=Controls!$I$3,'Hours Spread'!CI11,$B$2=Controls!$I$4,'Hours Spread'!EE11,$B$2=Controls!$I$5,'Hours Spread'!GA11,$B$2=Controls!$I$6,'Hours Spread'!HW11,$B$2=Controls!$I$7,'Hours Spread'!JS11)</f>
        <v>#N/A</v>
      </c>
      <c r="AM13" s="1137" t="str">
        <f>ifs($B$2=Controls!$I$2,'Hours Spread'!AN11,$B$2=Controls!$I$3,'Hours Spread'!CJ11,$B$2=Controls!$I$4,'Hours Spread'!EF11,$B$2=Controls!$I$5,'Hours Spread'!GB11,$B$2=Controls!$I$6,'Hours Spread'!HX11,$B$2=Controls!$I$7,'Hours Spread'!JT11)</f>
        <v>#N/A</v>
      </c>
      <c r="AN13" s="1137" t="str">
        <f>ifs($B$2=Controls!$I$2,'Hours Spread'!AO11,$B$2=Controls!$I$3,'Hours Spread'!CK11,$B$2=Controls!$I$4,'Hours Spread'!EG11,$B$2=Controls!$I$5,'Hours Spread'!GC11,$B$2=Controls!$I$6,'Hours Spread'!HY11,$B$2=Controls!$I$7,'Hours Spread'!JU11)</f>
        <v>#N/A</v>
      </c>
      <c r="AO13" s="1137" t="str">
        <f>ifs($B$2=Controls!$I$2,'Hours Spread'!AP11,$B$2=Controls!$I$3,'Hours Spread'!CL11,$B$2=Controls!$I$4,'Hours Spread'!EH11,$B$2=Controls!$I$5,'Hours Spread'!GD11,$B$2=Controls!$I$6,'Hours Spread'!HZ11,$B$2=Controls!$I$7,'Hours Spread'!JV11)</f>
        <v>#N/A</v>
      </c>
      <c r="AP13" s="1137" t="str">
        <f>ifs($B$2=Controls!$I$2,'Hours Spread'!AQ11,$B$2=Controls!$I$3,'Hours Spread'!CM11,$B$2=Controls!$I$4,'Hours Spread'!EI11,$B$2=Controls!$I$5,'Hours Spread'!GE11,$B$2=Controls!$I$6,'Hours Spread'!IA11,$B$2=Controls!$I$7,'Hours Spread'!JW11)</f>
        <v>#N/A</v>
      </c>
      <c r="AQ13" s="1137" t="str">
        <f>ifs($B$2=Controls!$I$2,'Hours Spread'!AR11,$B$2=Controls!$I$3,'Hours Spread'!CN11,$B$2=Controls!$I$4,'Hours Spread'!EJ11,$B$2=Controls!$I$5,'Hours Spread'!GF11,$B$2=Controls!$I$6,'Hours Spread'!IB11,$B$2=Controls!$I$7,'Hours Spread'!JX11)</f>
        <v>#N/A</v>
      </c>
      <c r="AR13" s="1137" t="str">
        <f>ifs($B$2=Controls!$I$2,'Hours Spread'!AS11,$B$2=Controls!$I$3,'Hours Spread'!CO11,$B$2=Controls!$I$4,'Hours Spread'!EK11,$B$2=Controls!$I$5,'Hours Spread'!GG11,$B$2=Controls!$I$6,'Hours Spread'!IC11,$B$2=Controls!$I$7,'Hours Spread'!JY11)</f>
        <v>#N/A</v>
      </c>
      <c r="AS13" s="1137" t="str">
        <f>ifs($B$2=Controls!$I$2,'Hours Spread'!AT11,$B$2=Controls!$I$3,'Hours Spread'!CP11,$B$2=Controls!$I$4,'Hours Spread'!EL11,$B$2=Controls!$I$5,'Hours Spread'!GH11,$B$2=Controls!$I$6,'Hours Spread'!ID11,$B$2=Controls!$I$7,'Hours Spread'!JZ11)</f>
        <v>#N/A</v>
      </c>
      <c r="AT13" s="1137" t="str">
        <f>ifs($B$2=Controls!$I$2,'Hours Spread'!AU11,$B$2=Controls!$I$3,'Hours Spread'!CQ11,$B$2=Controls!$I$4,'Hours Spread'!EM11,$B$2=Controls!$I$5,'Hours Spread'!GI11,$B$2=Controls!$I$6,'Hours Spread'!IE11,$B$2=Controls!$I$7,'Hours Spread'!KA11)</f>
        <v>#N/A</v>
      </c>
      <c r="AU13" s="1137" t="str">
        <f>ifs($B$2=Controls!$I$2,'Hours Spread'!AV11,$B$2=Controls!$I$3,'Hours Spread'!CR11,$B$2=Controls!$I$4,'Hours Spread'!EN11,$B$2=Controls!$I$5,'Hours Spread'!GJ11,$B$2=Controls!$I$6,'Hours Spread'!IF11,$B$2=Controls!$I$7,'Hours Spread'!KB11)</f>
        <v>#N/A</v>
      </c>
      <c r="AV13" s="1137" t="str">
        <f>ifs($B$2=Controls!$I$2,'Hours Spread'!AW11,$B$2=Controls!$I$3,'Hours Spread'!CS11,$B$2=Controls!$I$4,'Hours Spread'!EO11,$B$2=Controls!$I$5,'Hours Spread'!GK11,$B$2=Controls!$I$6,'Hours Spread'!IG11,$B$2=Controls!$I$7,'Hours Spread'!KC11)</f>
        <v>#N/A</v>
      </c>
      <c r="AW13" s="1137" t="str">
        <f>ifs($B$2=Controls!$I$2,'Hours Spread'!AX11,$B$2=Controls!$I$3,'Hours Spread'!CT11,$B$2=Controls!$I$4,'Hours Spread'!EP11,$B$2=Controls!$I$5,'Hours Spread'!GL11,$B$2=Controls!$I$6,'Hours Spread'!IH11,$B$2=Controls!$I$7,'Hours Spread'!KD11)</f>
        <v>#N/A</v>
      </c>
      <c r="AX13" s="1137" t="str">
        <f>ifs($B$2=Controls!$I$2,'Hours Spread'!AY11,$B$2=Controls!$I$3,'Hours Spread'!CU11,$B$2=Controls!$I$4,'Hours Spread'!EQ11,$B$2=Controls!$I$5,'Hours Spread'!GM11,$B$2=Controls!$I$6,'Hours Spread'!II11,$B$2=Controls!$I$7,'Hours Spread'!KE11)</f>
        <v>#N/A</v>
      </c>
    </row>
    <row r="14">
      <c r="A14" s="595" t="s">
        <v>486</v>
      </c>
      <c r="B14" s="693" t="s">
        <v>486</v>
      </c>
      <c r="C14" s="1137" t="str">
        <f>ifs($B$2=Controls!$I$2,'Hours Spread'!D16,$B$2=Controls!$I$3,'Hours Spread'!AZ16,$B$2=Controls!$I$4,'Hours Spread'!CV16,$B$2=Controls!$I$5,'Hours Spread'!ER16,$B$2=Controls!$I$6,'Hours Spread'!GN16,$B$2=Controls!$I$7,'Hours Spread'!IJ16)</f>
        <v>#N/A</v>
      </c>
      <c r="D14" s="1137" t="str">
        <f>ifs($B$2=Controls!$I$2,'Hours Spread'!E12,$B$2=Controls!$I$3,'Hours Spread'!BA12,$B$2=Controls!$I$4,'Hours Spread'!CW12,$B$2=Controls!$I$5,'Hours Spread'!ES12,$B$2=Controls!$I$6,'Hours Spread'!GO12,$B$2=Controls!$I$7,'Hours Spread'!IK12)</f>
        <v>#N/A</v>
      </c>
      <c r="E14" s="1137" t="str">
        <f>ifs($B$2=Controls!$I$2,'Hours Spread'!F12,$B$2=Controls!$I$3,'Hours Spread'!BB12,$B$2=Controls!$I$4,'Hours Spread'!CX12,$B$2=Controls!$I$5,'Hours Spread'!ET12,$B$2=Controls!$I$6,'Hours Spread'!GP12,$B$2=Controls!$I$7,'Hours Spread'!IL12)</f>
        <v>#N/A</v>
      </c>
      <c r="F14" s="1137" t="str">
        <f>ifs($B$2=Controls!$I$2,'Hours Spread'!G12,$B$2=Controls!$I$3,'Hours Spread'!BC12,$B$2=Controls!$I$4,'Hours Spread'!CY12,$B$2=Controls!$I$5,'Hours Spread'!EU12,$B$2=Controls!$I$6,'Hours Spread'!GQ12,$B$2=Controls!$I$7,'Hours Spread'!IM12)</f>
        <v>#N/A</v>
      </c>
      <c r="G14" s="1137" t="str">
        <f>ifs($B$2=Controls!$I$2,'Hours Spread'!H12,$B$2=Controls!$I$3,'Hours Spread'!BD12,$B$2=Controls!$I$4,'Hours Spread'!CZ12,$B$2=Controls!$I$5,'Hours Spread'!EV12,$B$2=Controls!$I$6,'Hours Spread'!GR12,$B$2=Controls!$I$7,'Hours Spread'!IN12)</f>
        <v>#N/A</v>
      </c>
      <c r="H14" s="1137" t="str">
        <f>ifs($B$2=Controls!$I$2,'Hours Spread'!I12,$B$2=Controls!$I$3,'Hours Spread'!BE12,$B$2=Controls!$I$4,'Hours Spread'!DA12,$B$2=Controls!$I$5,'Hours Spread'!EW12,$B$2=Controls!$I$6,'Hours Spread'!GS12,$B$2=Controls!$I$7,'Hours Spread'!IO12)</f>
        <v>#N/A</v>
      </c>
      <c r="I14" s="1137" t="str">
        <f>ifs($B$2=Controls!$I$2,'Hours Spread'!J12,$B$2=Controls!$I$3,'Hours Spread'!BF12,$B$2=Controls!$I$4,'Hours Spread'!DB12,$B$2=Controls!$I$5,'Hours Spread'!EX12,$B$2=Controls!$I$6,'Hours Spread'!GT12,$B$2=Controls!$I$7,'Hours Spread'!IP12)</f>
        <v>#N/A</v>
      </c>
      <c r="J14" s="1137" t="str">
        <f>ifs($B$2=Controls!$I$2,'Hours Spread'!K12,$B$2=Controls!$I$3,'Hours Spread'!BG12,$B$2=Controls!$I$4,'Hours Spread'!DC12,$B$2=Controls!$I$5,'Hours Spread'!EY12,$B$2=Controls!$I$6,'Hours Spread'!GU12,$B$2=Controls!$I$7,'Hours Spread'!IQ12)</f>
        <v>#N/A</v>
      </c>
      <c r="K14" s="1137" t="str">
        <f>ifs($B$2=Controls!$I$2,'Hours Spread'!L12,$B$2=Controls!$I$3,'Hours Spread'!BH12,$B$2=Controls!$I$4,'Hours Spread'!DD12,$B$2=Controls!$I$5,'Hours Spread'!EZ12,$B$2=Controls!$I$6,'Hours Spread'!GV12,$B$2=Controls!$I$7,'Hours Spread'!IR12)</f>
        <v>#N/A</v>
      </c>
      <c r="L14" s="1137" t="str">
        <f>ifs($B$2=Controls!$I$2,'Hours Spread'!M12,$B$2=Controls!$I$3,'Hours Spread'!BI12,$B$2=Controls!$I$4,'Hours Spread'!DE12,$B$2=Controls!$I$5,'Hours Spread'!FA12,$B$2=Controls!$I$6,'Hours Spread'!GW12,$B$2=Controls!$I$7,'Hours Spread'!IS12)</f>
        <v>#N/A</v>
      </c>
      <c r="M14" s="1137" t="str">
        <f>ifs($B$2=Controls!$I$2,'Hours Spread'!N12,$B$2=Controls!$I$3,'Hours Spread'!BJ12,$B$2=Controls!$I$4,'Hours Spread'!DF12,$B$2=Controls!$I$5,'Hours Spread'!FB12,$B$2=Controls!$I$6,'Hours Spread'!GX12,$B$2=Controls!$I$7,'Hours Spread'!IT12)</f>
        <v>#N/A</v>
      </c>
      <c r="N14" s="1137" t="str">
        <f>ifs($B$2=Controls!$I$2,'Hours Spread'!O12,$B$2=Controls!$I$3,'Hours Spread'!BK12,$B$2=Controls!$I$4,'Hours Spread'!DG12,$B$2=Controls!$I$5,'Hours Spread'!FC12,$B$2=Controls!$I$6,'Hours Spread'!GY12,$B$2=Controls!$I$7,'Hours Spread'!IU12)</f>
        <v>#N/A</v>
      </c>
      <c r="O14" s="1137" t="str">
        <f>ifs($B$2=Controls!$I$2,'Hours Spread'!P12,$B$2=Controls!$I$3,'Hours Spread'!BL12,$B$2=Controls!$I$4,'Hours Spread'!DH12,$B$2=Controls!$I$5,'Hours Spread'!FD12,$B$2=Controls!$I$6,'Hours Spread'!GZ12,$B$2=Controls!$I$7,'Hours Spread'!IV12)</f>
        <v>#N/A</v>
      </c>
      <c r="P14" s="1137" t="str">
        <f>ifs($B$2=Controls!$I$2,'Hours Spread'!Q12,$B$2=Controls!$I$3,'Hours Spread'!BM12,$B$2=Controls!$I$4,'Hours Spread'!DI12,$B$2=Controls!$I$5,'Hours Spread'!FE12,$B$2=Controls!$I$6,'Hours Spread'!HA12,$B$2=Controls!$I$7,'Hours Spread'!IW12)</f>
        <v>#N/A</v>
      </c>
      <c r="Q14" s="1137" t="str">
        <f>ifs($B$2=Controls!$I$2,'Hours Spread'!R12,$B$2=Controls!$I$3,'Hours Spread'!BN12,$B$2=Controls!$I$4,'Hours Spread'!DJ12,$B$2=Controls!$I$5,'Hours Spread'!FF12,$B$2=Controls!$I$6,'Hours Spread'!HB12,$B$2=Controls!$I$7,'Hours Spread'!IX12)</f>
        <v>#N/A</v>
      </c>
      <c r="R14" s="1137" t="str">
        <f>ifs($B$2=Controls!$I$2,'Hours Spread'!S12,$B$2=Controls!$I$3,'Hours Spread'!BO12,$B$2=Controls!$I$4,'Hours Spread'!DK12,$B$2=Controls!$I$5,'Hours Spread'!FG12,$B$2=Controls!$I$6,'Hours Spread'!HC12,$B$2=Controls!$I$7,'Hours Spread'!IY12)</f>
        <v>#N/A</v>
      </c>
      <c r="S14" s="1137" t="str">
        <f>ifs($B$2=Controls!$I$2,'Hours Spread'!T12,$B$2=Controls!$I$3,'Hours Spread'!BP12,$B$2=Controls!$I$4,'Hours Spread'!DL12,$B$2=Controls!$I$5,'Hours Spread'!FH12,$B$2=Controls!$I$6,'Hours Spread'!HD12,$B$2=Controls!$I$7,'Hours Spread'!IZ12)</f>
        <v>#N/A</v>
      </c>
      <c r="T14" s="1137" t="str">
        <f>ifs($B$2=Controls!$I$2,'Hours Spread'!U12,$B$2=Controls!$I$3,'Hours Spread'!BQ12,$B$2=Controls!$I$4,'Hours Spread'!DM12,$B$2=Controls!$I$5,'Hours Spread'!FI12,$B$2=Controls!$I$6,'Hours Spread'!HE12,$B$2=Controls!$I$7,'Hours Spread'!JA12)</f>
        <v>#N/A</v>
      </c>
      <c r="U14" s="1137" t="str">
        <f>ifs($B$2=Controls!$I$2,'Hours Spread'!V12,$B$2=Controls!$I$3,'Hours Spread'!BR12,$B$2=Controls!$I$4,'Hours Spread'!DN12,$B$2=Controls!$I$5,'Hours Spread'!FJ12,$B$2=Controls!$I$6,'Hours Spread'!HF12,$B$2=Controls!$I$7,'Hours Spread'!JB12)</f>
        <v>#N/A</v>
      </c>
      <c r="V14" s="1137" t="str">
        <f>ifs($B$2=Controls!$I$2,'Hours Spread'!W12,$B$2=Controls!$I$3,'Hours Spread'!BS12,$B$2=Controls!$I$4,'Hours Spread'!DO12,$B$2=Controls!$I$5,'Hours Spread'!FK12,$B$2=Controls!$I$6,'Hours Spread'!HG12,$B$2=Controls!$I$7,'Hours Spread'!JC12)</f>
        <v>#N/A</v>
      </c>
      <c r="W14" s="1137" t="str">
        <f>ifs($B$2=Controls!$I$2,'Hours Spread'!X12,$B$2=Controls!$I$3,'Hours Spread'!BT12,$B$2=Controls!$I$4,'Hours Spread'!DP12,$B$2=Controls!$I$5,'Hours Spread'!FL12,$B$2=Controls!$I$6,'Hours Spread'!HH12,$B$2=Controls!$I$7,'Hours Spread'!JD12)</f>
        <v>#N/A</v>
      </c>
      <c r="X14" s="1137" t="str">
        <f>ifs($B$2=Controls!$I$2,'Hours Spread'!Y12,$B$2=Controls!$I$3,'Hours Spread'!BU12,$B$2=Controls!$I$4,'Hours Spread'!DQ12,$B$2=Controls!$I$5,'Hours Spread'!FM12,$B$2=Controls!$I$6,'Hours Spread'!HI12,$B$2=Controls!$I$7,'Hours Spread'!JE12)</f>
        <v>#N/A</v>
      </c>
      <c r="Y14" s="1137" t="str">
        <f>ifs($B$2=Controls!$I$2,'Hours Spread'!Z12,$B$2=Controls!$I$3,'Hours Spread'!BV12,$B$2=Controls!$I$4,'Hours Spread'!DR12,$B$2=Controls!$I$5,'Hours Spread'!FN12,$B$2=Controls!$I$6,'Hours Spread'!HJ12,$B$2=Controls!$I$7,'Hours Spread'!JF12)</f>
        <v>#N/A</v>
      </c>
      <c r="Z14" s="1137" t="str">
        <f>ifs($B$2=Controls!$I$2,'Hours Spread'!AA12,$B$2=Controls!$I$3,'Hours Spread'!BW12,$B$2=Controls!$I$4,'Hours Spread'!DS12,$B$2=Controls!$I$5,'Hours Spread'!FO12,$B$2=Controls!$I$6,'Hours Spread'!HK12,$B$2=Controls!$I$7,'Hours Spread'!JG12)</f>
        <v>#N/A</v>
      </c>
      <c r="AA14" s="1137" t="str">
        <f>ifs($B$2=Controls!$I$2,'Hours Spread'!AB12,$B$2=Controls!$I$3,'Hours Spread'!BX12,$B$2=Controls!$I$4,'Hours Spread'!DT12,$B$2=Controls!$I$5,'Hours Spread'!FP12,$B$2=Controls!$I$6,'Hours Spread'!HL12,$B$2=Controls!$I$7,'Hours Spread'!JH12)</f>
        <v>#N/A</v>
      </c>
      <c r="AB14" s="1137" t="str">
        <f>ifs($B$2=Controls!$I$2,'Hours Spread'!AC12,$B$2=Controls!$I$3,'Hours Spread'!BY12,$B$2=Controls!$I$4,'Hours Spread'!DU12,$B$2=Controls!$I$5,'Hours Spread'!FQ12,$B$2=Controls!$I$6,'Hours Spread'!HM12,$B$2=Controls!$I$7,'Hours Spread'!JI12)</f>
        <v>#N/A</v>
      </c>
      <c r="AC14" s="1137" t="str">
        <f>ifs($B$2=Controls!$I$2,'Hours Spread'!AD12,$B$2=Controls!$I$3,'Hours Spread'!BZ12,$B$2=Controls!$I$4,'Hours Spread'!DV12,$B$2=Controls!$I$5,'Hours Spread'!FR12,$B$2=Controls!$I$6,'Hours Spread'!HN12,$B$2=Controls!$I$7,'Hours Spread'!JJ12)</f>
        <v>#N/A</v>
      </c>
      <c r="AD14" s="1137" t="str">
        <f>ifs($B$2=Controls!$I$2,'Hours Spread'!AE12,$B$2=Controls!$I$3,'Hours Spread'!CA12,$B$2=Controls!$I$4,'Hours Spread'!DW12,$B$2=Controls!$I$5,'Hours Spread'!FS12,$B$2=Controls!$I$6,'Hours Spread'!HO12,$B$2=Controls!$I$7,'Hours Spread'!JK12)</f>
        <v>#N/A</v>
      </c>
      <c r="AE14" s="1137" t="str">
        <f>ifs($B$2=Controls!$I$2,'Hours Spread'!AF12,$B$2=Controls!$I$3,'Hours Spread'!CB12,$B$2=Controls!$I$4,'Hours Spread'!DX12,$B$2=Controls!$I$5,'Hours Spread'!FT12,$B$2=Controls!$I$6,'Hours Spread'!HP12,$B$2=Controls!$I$7,'Hours Spread'!JL12)</f>
        <v>#N/A</v>
      </c>
      <c r="AF14" s="1137" t="str">
        <f>ifs($B$2=Controls!$I$2,'Hours Spread'!AG12,$B$2=Controls!$I$3,'Hours Spread'!CC12,$B$2=Controls!$I$4,'Hours Spread'!DY12,$B$2=Controls!$I$5,'Hours Spread'!FU12,$B$2=Controls!$I$6,'Hours Spread'!HQ12,$B$2=Controls!$I$7,'Hours Spread'!JM12)</f>
        <v>#N/A</v>
      </c>
      <c r="AG14" s="1137" t="str">
        <f>ifs($B$2=Controls!$I$2,'Hours Spread'!AH12,$B$2=Controls!$I$3,'Hours Spread'!CD12,$B$2=Controls!$I$4,'Hours Spread'!DZ12,$B$2=Controls!$I$5,'Hours Spread'!FV12,$B$2=Controls!$I$6,'Hours Spread'!HR12,$B$2=Controls!$I$7,'Hours Spread'!JN12)</f>
        <v>#N/A</v>
      </c>
      <c r="AH14" s="1137" t="str">
        <f>ifs($B$2=Controls!$I$2,'Hours Spread'!AI12,$B$2=Controls!$I$3,'Hours Spread'!CE12,$B$2=Controls!$I$4,'Hours Spread'!EA12,$B$2=Controls!$I$5,'Hours Spread'!FW12,$B$2=Controls!$I$6,'Hours Spread'!HS12,$B$2=Controls!$I$7,'Hours Spread'!JO12)</f>
        <v>#N/A</v>
      </c>
      <c r="AI14" s="1137" t="str">
        <f>ifs($B$2=Controls!$I$2,'Hours Spread'!AJ12,$B$2=Controls!$I$3,'Hours Spread'!CF12,$B$2=Controls!$I$4,'Hours Spread'!EB12,$B$2=Controls!$I$5,'Hours Spread'!FX12,$B$2=Controls!$I$6,'Hours Spread'!HT12,$B$2=Controls!$I$7,'Hours Spread'!JP12)</f>
        <v>#N/A</v>
      </c>
      <c r="AJ14" s="1137" t="str">
        <f>ifs($B$2=Controls!$I$2,'Hours Spread'!AK12,$B$2=Controls!$I$3,'Hours Spread'!CG12,$B$2=Controls!$I$4,'Hours Spread'!EC12,$B$2=Controls!$I$5,'Hours Spread'!FY12,$B$2=Controls!$I$6,'Hours Spread'!HU12,$B$2=Controls!$I$7,'Hours Spread'!JQ12)</f>
        <v>#N/A</v>
      </c>
      <c r="AK14" s="1137" t="str">
        <f>ifs($B$2=Controls!$I$2,'Hours Spread'!AL12,$B$2=Controls!$I$3,'Hours Spread'!CH12,$B$2=Controls!$I$4,'Hours Spread'!ED12,$B$2=Controls!$I$5,'Hours Spread'!FZ12,$B$2=Controls!$I$6,'Hours Spread'!HV12,$B$2=Controls!$I$7,'Hours Spread'!JR12)</f>
        <v>#N/A</v>
      </c>
      <c r="AL14" s="1137" t="str">
        <f>ifs($B$2=Controls!$I$2,'Hours Spread'!AM12,$B$2=Controls!$I$3,'Hours Spread'!CI12,$B$2=Controls!$I$4,'Hours Spread'!EE12,$B$2=Controls!$I$5,'Hours Spread'!GA12,$B$2=Controls!$I$6,'Hours Spread'!HW12,$B$2=Controls!$I$7,'Hours Spread'!JS12)</f>
        <v>#N/A</v>
      </c>
      <c r="AM14" s="1137" t="str">
        <f>ifs($B$2=Controls!$I$2,'Hours Spread'!AN12,$B$2=Controls!$I$3,'Hours Spread'!CJ12,$B$2=Controls!$I$4,'Hours Spread'!EF12,$B$2=Controls!$I$5,'Hours Spread'!GB12,$B$2=Controls!$I$6,'Hours Spread'!HX12,$B$2=Controls!$I$7,'Hours Spread'!JT12)</f>
        <v>#N/A</v>
      </c>
      <c r="AN14" s="1137" t="str">
        <f>ifs($B$2=Controls!$I$2,'Hours Spread'!AO12,$B$2=Controls!$I$3,'Hours Spread'!CK12,$B$2=Controls!$I$4,'Hours Spread'!EG12,$B$2=Controls!$I$5,'Hours Spread'!GC12,$B$2=Controls!$I$6,'Hours Spread'!HY12,$B$2=Controls!$I$7,'Hours Spread'!JU12)</f>
        <v>#N/A</v>
      </c>
      <c r="AO14" s="1137" t="str">
        <f>ifs($B$2=Controls!$I$2,'Hours Spread'!AP12,$B$2=Controls!$I$3,'Hours Spread'!CL12,$B$2=Controls!$I$4,'Hours Spread'!EH12,$B$2=Controls!$I$5,'Hours Spread'!GD12,$B$2=Controls!$I$6,'Hours Spread'!HZ12,$B$2=Controls!$I$7,'Hours Spread'!JV12)</f>
        <v>#N/A</v>
      </c>
      <c r="AP14" s="1137" t="str">
        <f>ifs($B$2=Controls!$I$2,'Hours Spread'!AQ12,$B$2=Controls!$I$3,'Hours Spread'!CM12,$B$2=Controls!$I$4,'Hours Spread'!EI12,$B$2=Controls!$I$5,'Hours Spread'!GE12,$B$2=Controls!$I$6,'Hours Spread'!IA12,$B$2=Controls!$I$7,'Hours Spread'!JW12)</f>
        <v>#N/A</v>
      </c>
      <c r="AQ14" s="1137" t="str">
        <f>ifs($B$2=Controls!$I$2,'Hours Spread'!AR12,$B$2=Controls!$I$3,'Hours Spread'!CN12,$B$2=Controls!$I$4,'Hours Spread'!EJ12,$B$2=Controls!$I$5,'Hours Spread'!GF12,$B$2=Controls!$I$6,'Hours Spread'!IB12,$B$2=Controls!$I$7,'Hours Spread'!JX12)</f>
        <v>#N/A</v>
      </c>
      <c r="AR14" s="1137" t="str">
        <f>ifs($B$2=Controls!$I$2,'Hours Spread'!AS12,$B$2=Controls!$I$3,'Hours Spread'!CO12,$B$2=Controls!$I$4,'Hours Spread'!EK12,$B$2=Controls!$I$5,'Hours Spread'!GG12,$B$2=Controls!$I$6,'Hours Spread'!IC12,$B$2=Controls!$I$7,'Hours Spread'!JY12)</f>
        <v>#N/A</v>
      </c>
      <c r="AS14" s="1137" t="str">
        <f>ifs($B$2=Controls!$I$2,'Hours Spread'!AT12,$B$2=Controls!$I$3,'Hours Spread'!CP12,$B$2=Controls!$I$4,'Hours Spread'!EL12,$B$2=Controls!$I$5,'Hours Spread'!GH12,$B$2=Controls!$I$6,'Hours Spread'!ID12,$B$2=Controls!$I$7,'Hours Spread'!JZ12)</f>
        <v>#N/A</v>
      </c>
      <c r="AT14" s="1137" t="str">
        <f>ifs($B$2=Controls!$I$2,'Hours Spread'!AU12,$B$2=Controls!$I$3,'Hours Spread'!CQ12,$B$2=Controls!$I$4,'Hours Spread'!EM12,$B$2=Controls!$I$5,'Hours Spread'!GI12,$B$2=Controls!$I$6,'Hours Spread'!IE12,$B$2=Controls!$I$7,'Hours Spread'!KA12)</f>
        <v>#N/A</v>
      </c>
      <c r="AU14" s="1137" t="str">
        <f>ifs($B$2=Controls!$I$2,'Hours Spread'!AV12,$B$2=Controls!$I$3,'Hours Spread'!CR12,$B$2=Controls!$I$4,'Hours Spread'!EN12,$B$2=Controls!$I$5,'Hours Spread'!GJ12,$B$2=Controls!$I$6,'Hours Spread'!IF12,$B$2=Controls!$I$7,'Hours Spread'!KB12)</f>
        <v>#N/A</v>
      </c>
      <c r="AV14" s="1137" t="str">
        <f>ifs($B$2=Controls!$I$2,'Hours Spread'!AW12,$B$2=Controls!$I$3,'Hours Spread'!CS12,$B$2=Controls!$I$4,'Hours Spread'!EO12,$B$2=Controls!$I$5,'Hours Spread'!GK12,$B$2=Controls!$I$6,'Hours Spread'!IG12,$B$2=Controls!$I$7,'Hours Spread'!KC12)</f>
        <v>#N/A</v>
      </c>
      <c r="AW14" s="1137" t="str">
        <f>ifs($B$2=Controls!$I$2,'Hours Spread'!AX12,$B$2=Controls!$I$3,'Hours Spread'!CT12,$B$2=Controls!$I$4,'Hours Spread'!EP12,$B$2=Controls!$I$5,'Hours Spread'!GL12,$B$2=Controls!$I$6,'Hours Spread'!IH12,$B$2=Controls!$I$7,'Hours Spread'!KD12)</f>
        <v>#N/A</v>
      </c>
      <c r="AX14" s="1137" t="str">
        <f>ifs($B$2=Controls!$I$2,'Hours Spread'!AY12,$B$2=Controls!$I$3,'Hours Spread'!CU12,$B$2=Controls!$I$4,'Hours Spread'!EQ12,$B$2=Controls!$I$5,'Hours Spread'!GM12,$B$2=Controls!$I$6,'Hours Spread'!II12,$B$2=Controls!$I$7,'Hours Spread'!KE12)</f>
        <v>#N/A</v>
      </c>
    </row>
    <row r="15">
      <c r="A15" s="813" t="s">
        <v>487</v>
      </c>
      <c r="B15" s="682"/>
      <c r="C15" s="1137" t="str">
        <f>ifs($B$2=Controls!$I$2,'Hours Spread'!D17,$B$2=Controls!$I$3,'Hours Spread'!AZ17,$B$2=Controls!$I$4,'Hours Spread'!CV17,$B$2=Controls!$I$5,'Hours Spread'!ER17,$B$2=Controls!$I$6,'Hours Spread'!GN17,$B$2=Controls!$I$7,'Hours Spread'!IJ17)</f>
        <v>#N/A</v>
      </c>
      <c r="D15" s="1137" t="str">
        <f>ifs($B$2=Controls!$I$2,'Hours Spread'!E13,$B$2=Controls!$I$3,'Hours Spread'!BA13,$B$2=Controls!$I$4,'Hours Spread'!CW13,$B$2=Controls!$I$5,'Hours Spread'!ES13,$B$2=Controls!$I$6,'Hours Spread'!GO13,$B$2=Controls!$I$7,'Hours Spread'!IK13)</f>
        <v>#N/A</v>
      </c>
      <c r="E15" s="1137" t="str">
        <f>ifs($B$2=Controls!$I$2,'Hours Spread'!F13,$B$2=Controls!$I$3,'Hours Spread'!BB13,$B$2=Controls!$I$4,'Hours Spread'!CX13,$B$2=Controls!$I$5,'Hours Spread'!ET13,$B$2=Controls!$I$6,'Hours Spread'!GP13,$B$2=Controls!$I$7,'Hours Spread'!IL13)</f>
        <v>#N/A</v>
      </c>
      <c r="F15" s="1137" t="str">
        <f>ifs($B$2=Controls!$I$2,'Hours Spread'!G13,$B$2=Controls!$I$3,'Hours Spread'!BC13,$B$2=Controls!$I$4,'Hours Spread'!CY13,$B$2=Controls!$I$5,'Hours Spread'!EU13,$B$2=Controls!$I$6,'Hours Spread'!GQ13,$B$2=Controls!$I$7,'Hours Spread'!IM13)</f>
        <v>#N/A</v>
      </c>
      <c r="G15" s="1137" t="str">
        <f>ifs($B$2=Controls!$I$2,'Hours Spread'!H13,$B$2=Controls!$I$3,'Hours Spread'!BD13,$B$2=Controls!$I$4,'Hours Spread'!CZ13,$B$2=Controls!$I$5,'Hours Spread'!EV13,$B$2=Controls!$I$6,'Hours Spread'!GR13,$B$2=Controls!$I$7,'Hours Spread'!IN13)</f>
        <v>#N/A</v>
      </c>
      <c r="H15" s="1137" t="str">
        <f>ifs($B$2=Controls!$I$2,'Hours Spread'!I13,$B$2=Controls!$I$3,'Hours Spread'!BE13,$B$2=Controls!$I$4,'Hours Spread'!DA13,$B$2=Controls!$I$5,'Hours Spread'!EW13,$B$2=Controls!$I$6,'Hours Spread'!GS13,$B$2=Controls!$I$7,'Hours Spread'!IO13)</f>
        <v>#N/A</v>
      </c>
      <c r="I15" s="1137" t="str">
        <f>ifs($B$2=Controls!$I$2,'Hours Spread'!J13,$B$2=Controls!$I$3,'Hours Spread'!BF13,$B$2=Controls!$I$4,'Hours Spread'!DB13,$B$2=Controls!$I$5,'Hours Spread'!EX13,$B$2=Controls!$I$6,'Hours Spread'!GT13,$B$2=Controls!$I$7,'Hours Spread'!IP13)</f>
        <v>#N/A</v>
      </c>
      <c r="J15" s="1137" t="str">
        <f>ifs($B$2=Controls!$I$2,'Hours Spread'!K13,$B$2=Controls!$I$3,'Hours Spread'!BG13,$B$2=Controls!$I$4,'Hours Spread'!DC13,$B$2=Controls!$I$5,'Hours Spread'!EY13,$B$2=Controls!$I$6,'Hours Spread'!GU13,$B$2=Controls!$I$7,'Hours Spread'!IQ13)</f>
        <v>#N/A</v>
      </c>
      <c r="K15" s="1137" t="str">
        <f>ifs($B$2=Controls!$I$2,'Hours Spread'!L13,$B$2=Controls!$I$3,'Hours Spread'!BH13,$B$2=Controls!$I$4,'Hours Spread'!DD13,$B$2=Controls!$I$5,'Hours Spread'!EZ13,$B$2=Controls!$I$6,'Hours Spread'!GV13,$B$2=Controls!$I$7,'Hours Spread'!IR13)</f>
        <v>#N/A</v>
      </c>
      <c r="L15" s="1137" t="str">
        <f>ifs($B$2=Controls!$I$2,'Hours Spread'!M13,$B$2=Controls!$I$3,'Hours Spread'!BI13,$B$2=Controls!$I$4,'Hours Spread'!DE13,$B$2=Controls!$I$5,'Hours Spread'!FA13,$B$2=Controls!$I$6,'Hours Spread'!GW13,$B$2=Controls!$I$7,'Hours Spread'!IS13)</f>
        <v>#N/A</v>
      </c>
      <c r="M15" s="1137" t="str">
        <f>ifs($B$2=Controls!$I$2,'Hours Spread'!N13,$B$2=Controls!$I$3,'Hours Spread'!BJ13,$B$2=Controls!$I$4,'Hours Spread'!DF13,$B$2=Controls!$I$5,'Hours Spread'!FB13,$B$2=Controls!$I$6,'Hours Spread'!GX13,$B$2=Controls!$I$7,'Hours Spread'!IT13)</f>
        <v>#N/A</v>
      </c>
      <c r="N15" s="1137" t="str">
        <f>ifs($B$2=Controls!$I$2,'Hours Spread'!O13,$B$2=Controls!$I$3,'Hours Spread'!BK13,$B$2=Controls!$I$4,'Hours Spread'!DG13,$B$2=Controls!$I$5,'Hours Spread'!FC13,$B$2=Controls!$I$6,'Hours Spread'!GY13,$B$2=Controls!$I$7,'Hours Spread'!IU13)</f>
        <v>#N/A</v>
      </c>
      <c r="O15" s="1137" t="str">
        <f>ifs($B$2=Controls!$I$2,'Hours Spread'!P13,$B$2=Controls!$I$3,'Hours Spread'!BL13,$B$2=Controls!$I$4,'Hours Spread'!DH13,$B$2=Controls!$I$5,'Hours Spread'!FD13,$B$2=Controls!$I$6,'Hours Spread'!GZ13,$B$2=Controls!$I$7,'Hours Spread'!IV13)</f>
        <v>#N/A</v>
      </c>
      <c r="P15" s="1137" t="str">
        <f>ifs($B$2=Controls!$I$2,'Hours Spread'!Q13,$B$2=Controls!$I$3,'Hours Spread'!BM13,$B$2=Controls!$I$4,'Hours Spread'!DI13,$B$2=Controls!$I$5,'Hours Spread'!FE13,$B$2=Controls!$I$6,'Hours Spread'!HA13,$B$2=Controls!$I$7,'Hours Spread'!IW13)</f>
        <v>#N/A</v>
      </c>
      <c r="Q15" s="1137" t="str">
        <f>ifs($B$2=Controls!$I$2,'Hours Spread'!R13,$B$2=Controls!$I$3,'Hours Spread'!BN13,$B$2=Controls!$I$4,'Hours Spread'!DJ13,$B$2=Controls!$I$5,'Hours Spread'!FF13,$B$2=Controls!$I$6,'Hours Spread'!HB13,$B$2=Controls!$I$7,'Hours Spread'!IX13)</f>
        <v>#N/A</v>
      </c>
      <c r="R15" s="1137" t="str">
        <f>ifs($B$2=Controls!$I$2,'Hours Spread'!S13,$B$2=Controls!$I$3,'Hours Spread'!BO13,$B$2=Controls!$I$4,'Hours Spread'!DK13,$B$2=Controls!$I$5,'Hours Spread'!FG13,$B$2=Controls!$I$6,'Hours Spread'!HC13,$B$2=Controls!$I$7,'Hours Spread'!IY13)</f>
        <v>#N/A</v>
      </c>
      <c r="S15" s="1137" t="str">
        <f>ifs($B$2=Controls!$I$2,'Hours Spread'!T13,$B$2=Controls!$I$3,'Hours Spread'!BP13,$B$2=Controls!$I$4,'Hours Spread'!DL13,$B$2=Controls!$I$5,'Hours Spread'!FH13,$B$2=Controls!$I$6,'Hours Spread'!HD13,$B$2=Controls!$I$7,'Hours Spread'!IZ13)</f>
        <v>#N/A</v>
      </c>
      <c r="T15" s="1137" t="str">
        <f>ifs($B$2=Controls!$I$2,'Hours Spread'!U13,$B$2=Controls!$I$3,'Hours Spread'!BQ13,$B$2=Controls!$I$4,'Hours Spread'!DM13,$B$2=Controls!$I$5,'Hours Spread'!FI13,$B$2=Controls!$I$6,'Hours Spread'!HE13,$B$2=Controls!$I$7,'Hours Spread'!JA13)</f>
        <v>#N/A</v>
      </c>
      <c r="U15" s="1137" t="str">
        <f>ifs($B$2=Controls!$I$2,'Hours Spread'!V13,$B$2=Controls!$I$3,'Hours Spread'!BR13,$B$2=Controls!$I$4,'Hours Spread'!DN13,$B$2=Controls!$I$5,'Hours Spread'!FJ13,$B$2=Controls!$I$6,'Hours Spread'!HF13,$B$2=Controls!$I$7,'Hours Spread'!JB13)</f>
        <v>#N/A</v>
      </c>
      <c r="V15" s="1137" t="str">
        <f>ifs($B$2=Controls!$I$2,'Hours Spread'!W13,$B$2=Controls!$I$3,'Hours Spread'!BS13,$B$2=Controls!$I$4,'Hours Spread'!DO13,$B$2=Controls!$I$5,'Hours Spread'!FK13,$B$2=Controls!$I$6,'Hours Spread'!HG13,$B$2=Controls!$I$7,'Hours Spread'!JC13)</f>
        <v>#N/A</v>
      </c>
      <c r="W15" s="1137" t="str">
        <f>ifs($B$2=Controls!$I$2,'Hours Spread'!X13,$B$2=Controls!$I$3,'Hours Spread'!BT13,$B$2=Controls!$I$4,'Hours Spread'!DP13,$B$2=Controls!$I$5,'Hours Spread'!FL13,$B$2=Controls!$I$6,'Hours Spread'!HH13,$B$2=Controls!$I$7,'Hours Spread'!JD13)</f>
        <v>#N/A</v>
      </c>
      <c r="X15" s="1137" t="str">
        <f>ifs($B$2=Controls!$I$2,'Hours Spread'!Y13,$B$2=Controls!$I$3,'Hours Spread'!BU13,$B$2=Controls!$I$4,'Hours Spread'!DQ13,$B$2=Controls!$I$5,'Hours Spread'!FM13,$B$2=Controls!$I$6,'Hours Spread'!HI13,$B$2=Controls!$I$7,'Hours Spread'!JE13)</f>
        <v>#N/A</v>
      </c>
      <c r="Y15" s="1137" t="str">
        <f>ifs($B$2=Controls!$I$2,'Hours Spread'!Z13,$B$2=Controls!$I$3,'Hours Spread'!BV13,$B$2=Controls!$I$4,'Hours Spread'!DR13,$B$2=Controls!$I$5,'Hours Spread'!FN13,$B$2=Controls!$I$6,'Hours Spread'!HJ13,$B$2=Controls!$I$7,'Hours Spread'!JF13)</f>
        <v>#N/A</v>
      </c>
      <c r="Z15" s="1137" t="str">
        <f>ifs($B$2=Controls!$I$2,'Hours Spread'!AA13,$B$2=Controls!$I$3,'Hours Spread'!BW13,$B$2=Controls!$I$4,'Hours Spread'!DS13,$B$2=Controls!$I$5,'Hours Spread'!FO13,$B$2=Controls!$I$6,'Hours Spread'!HK13,$B$2=Controls!$I$7,'Hours Spread'!JG13)</f>
        <v>#N/A</v>
      </c>
      <c r="AA15" s="1137" t="str">
        <f>ifs($B$2=Controls!$I$2,'Hours Spread'!AB13,$B$2=Controls!$I$3,'Hours Spread'!BX13,$B$2=Controls!$I$4,'Hours Spread'!DT13,$B$2=Controls!$I$5,'Hours Spread'!FP13,$B$2=Controls!$I$6,'Hours Spread'!HL13,$B$2=Controls!$I$7,'Hours Spread'!JH13)</f>
        <v>#N/A</v>
      </c>
      <c r="AB15" s="1137" t="str">
        <f>ifs($B$2=Controls!$I$2,'Hours Spread'!AC13,$B$2=Controls!$I$3,'Hours Spread'!BY13,$B$2=Controls!$I$4,'Hours Spread'!DU13,$B$2=Controls!$I$5,'Hours Spread'!FQ13,$B$2=Controls!$I$6,'Hours Spread'!HM13,$B$2=Controls!$I$7,'Hours Spread'!JI13)</f>
        <v>#N/A</v>
      </c>
      <c r="AC15" s="1137" t="str">
        <f>ifs($B$2=Controls!$I$2,'Hours Spread'!AD13,$B$2=Controls!$I$3,'Hours Spread'!BZ13,$B$2=Controls!$I$4,'Hours Spread'!DV13,$B$2=Controls!$I$5,'Hours Spread'!FR13,$B$2=Controls!$I$6,'Hours Spread'!HN13,$B$2=Controls!$I$7,'Hours Spread'!JJ13)</f>
        <v>#N/A</v>
      </c>
      <c r="AD15" s="1137" t="str">
        <f>ifs($B$2=Controls!$I$2,'Hours Spread'!AE13,$B$2=Controls!$I$3,'Hours Spread'!CA13,$B$2=Controls!$I$4,'Hours Spread'!DW13,$B$2=Controls!$I$5,'Hours Spread'!FS13,$B$2=Controls!$I$6,'Hours Spread'!HO13,$B$2=Controls!$I$7,'Hours Spread'!JK13)</f>
        <v>#N/A</v>
      </c>
      <c r="AE15" s="1137" t="str">
        <f>ifs($B$2=Controls!$I$2,'Hours Spread'!AF13,$B$2=Controls!$I$3,'Hours Spread'!CB13,$B$2=Controls!$I$4,'Hours Spread'!DX13,$B$2=Controls!$I$5,'Hours Spread'!FT13,$B$2=Controls!$I$6,'Hours Spread'!HP13,$B$2=Controls!$I$7,'Hours Spread'!JL13)</f>
        <v>#N/A</v>
      </c>
      <c r="AF15" s="1137" t="str">
        <f>ifs($B$2=Controls!$I$2,'Hours Spread'!AG13,$B$2=Controls!$I$3,'Hours Spread'!CC13,$B$2=Controls!$I$4,'Hours Spread'!DY13,$B$2=Controls!$I$5,'Hours Spread'!FU13,$B$2=Controls!$I$6,'Hours Spread'!HQ13,$B$2=Controls!$I$7,'Hours Spread'!JM13)</f>
        <v>#N/A</v>
      </c>
      <c r="AG15" s="1137" t="str">
        <f>ifs($B$2=Controls!$I$2,'Hours Spread'!AH13,$B$2=Controls!$I$3,'Hours Spread'!CD13,$B$2=Controls!$I$4,'Hours Spread'!DZ13,$B$2=Controls!$I$5,'Hours Spread'!FV13,$B$2=Controls!$I$6,'Hours Spread'!HR13,$B$2=Controls!$I$7,'Hours Spread'!JN13)</f>
        <v>#N/A</v>
      </c>
      <c r="AH15" s="1137" t="str">
        <f>ifs($B$2=Controls!$I$2,'Hours Spread'!AI13,$B$2=Controls!$I$3,'Hours Spread'!CE13,$B$2=Controls!$I$4,'Hours Spread'!EA13,$B$2=Controls!$I$5,'Hours Spread'!FW13,$B$2=Controls!$I$6,'Hours Spread'!HS13,$B$2=Controls!$I$7,'Hours Spread'!JO13)</f>
        <v>#N/A</v>
      </c>
      <c r="AI15" s="1137" t="str">
        <f>ifs($B$2=Controls!$I$2,'Hours Spread'!AJ13,$B$2=Controls!$I$3,'Hours Spread'!CF13,$B$2=Controls!$I$4,'Hours Spread'!EB13,$B$2=Controls!$I$5,'Hours Spread'!FX13,$B$2=Controls!$I$6,'Hours Spread'!HT13,$B$2=Controls!$I$7,'Hours Spread'!JP13)</f>
        <v>#N/A</v>
      </c>
      <c r="AJ15" s="1137" t="str">
        <f>ifs($B$2=Controls!$I$2,'Hours Spread'!AK13,$B$2=Controls!$I$3,'Hours Spread'!CG13,$B$2=Controls!$I$4,'Hours Spread'!EC13,$B$2=Controls!$I$5,'Hours Spread'!FY13,$B$2=Controls!$I$6,'Hours Spread'!HU13,$B$2=Controls!$I$7,'Hours Spread'!JQ13)</f>
        <v>#N/A</v>
      </c>
      <c r="AK15" s="1137" t="str">
        <f>ifs($B$2=Controls!$I$2,'Hours Spread'!AL13,$B$2=Controls!$I$3,'Hours Spread'!CH13,$B$2=Controls!$I$4,'Hours Spread'!ED13,$B$2=Controls!$I$5,'Hours Spread'!FZ13,$B$2=Controls!$I$6,'Hours Spread'!HV13,$B$2=Controls!$I$7,'Hours Spread'!JR13)</f>
        <v>#N/A</v>
      </c>
      <c r="AL15" s="1137" t="str">
        <f>ifs($B$2=Controls!$I$2,'Hours Spread'!AM13,$B$2=Controls!$I$3,'Hours Spread'!CI13,$B$2=Controls!$I$4,'Hours Spread'!EE13,$B$2=Controls!$I$5,'Hours Spread'!GA13,$B$2=Controls!$I$6,'Hours Spread'!HW13,$B$2=Controls!$I$7,'Hours Spread'!JS13)</f>
        <v>#N/A</v>
      </c>
      <c r="AM15" s="1137" t="str">
        <f>ifs($B$2=Controls!$I$2,'Hours Spread'!AN13,$B$2=Controls!$I$3,'Hours Spread'!CJ13,$B$2=Controls!$I$4,'Hours Spread'!EF13,$B$2=Controls!$I$5,'Hours Spread'!GB13,$B$2=Controls!$I$6,'Hours Spread'!HX13,$B$2=Controls!$I$7,'Hours Spread'!JT13)</f>
        <v>#N/A</v>
      </c>
      <c r="AN15" s="1137" t="str">
        <f>ifs($B$2=Controls!$I$2,'Hours Spread'!AO13,$B$2=Controls!$I$3,'Hours Spread'!CK13,$B$2=Controls!$I$4,'Hours Spread'!EG13,$B$2=Controls!$I$5,'Hours Spread'!GC13,$B$2=Controls!$I$6,'Hours Spread'!HY13,$B$2=Controls!$I$7,'Hours Spread'!JU13)</f>
        <v>#N/A</v>
      </c>
      <c r="AO15" s="1137" t="str">
        <f>ifs($B$2=Controls!$I$2,'Hours Spread'!AP13,$B$2=Controls!$I$3,'Hours Spread'!CL13,$B$2=Controls!$I$4,'Hours Spread'!EH13,$B$2=Controls!$I$5,'Hours Spread'!GD13,$B$2=Controls!$I$6,'Hours Spread'!HZ13,$B$2=Controls!$I$7,'Hours Spread'!JV13)</f>
        <v>#N/A</v>
      </c>
      <c r="AP15" s="1137" t="str">
        <f>ifs($B$2=Controls!$I$2,'Hours Spread'!AQ13,$B$2=Controls!$I$3,'Hours Spread'!CM13,$B$2=Controls!$I$4,'Hours Spread'!EI13,$B$2=Controls!$I$5,'Hours Spread'!GE13,$B$2=Controls!$I$6,'Hours Spread'!IA13,$B$2=Controls!$I$7,'Hours Spread'!JW13)</f>
        <v>#N/A</v>
      </c>
      <c r="AQ15" s="1137" t="str">
        <f>ifs($B$2=Controls!$I$2,'Hours Spread'!AR13,$B$2=Controls!$I$3,'Hours Spread'!CN13,$B$2=Controls!$I$4,'Hours Spread'!EJ13,$B$2=Controls!$I$5,'Hours Spread'!GF13,$B$2=Controls!$I$6,'Hours Spread'!IB13,$B$2=Controls!$I$7,'Hours Spread'!JX13)</f>
        <v>#N/A</v>
      </c>
      <c r="AR15" s="1137" t="str">
        <f>ifs($B$2=Controls!$I$2,'Hours Spread'!AS13,$B$2=Controls!$I$3,'Hours Spread'!CO13,$B$2=Controls!$I$4,'Hours Spread'!EK13,$B$2=Controls!$I$5,'Hours Spread'!GG13,$B$2=Controls!$I$6,'Hours Spread'!IC13,$B$2=Controls!$I$7,'Hours Spread'!JY13)</f>
        <v>#N/A</v>
      </c>
      <c r="AS15" s="1137" t="str">
        <f>ifs($B$2=Controls!$I$2,'Hours Spread'!AT13,$B$2=Controls!$I$3,'Hours Spread'!CP13,$B$2=Controls!$I$4,'Hours Spread'!EL13,$B$2=Controls!$I$5,'Hours Spread'!GH13,$B$2=Controls!$I$6,'Hours Spread'!ID13,$B$2=Controls!$I$7,'Hours Spread'!JZ13)</f>
        <v>#N/A</v>
      </c>
      <c r="AT15" s="1137" t="str">
        <f>ifs($B$2=Controls!$I$2,'Hours Spread'!AU13,$B$2=Controls!$I$3,'Hours Spread'!CQ13,$B$2=Controls!$I$4,'Hours Spread'!EM13,$B$2=Controls!$I$5,'Hours Spread'!GI13,$B$2=Controls!$I$6,'Hours Spread'!IE13,$B$2=Controls!$I$7,'Hours Spread'!KA13)</f>
        <v>#N/A</v>
      </c>
      <c r="AU15" s="1137" t="str">
        <f>ifs($B$2=Controls!$I$2,'Hours Spread'!AV13,$B$2=Controls!$I$3,'Hours Spread'!CR13,$B$2=Controls!$I$4,'Hours Spread'!EN13,$B$2=Controls!$I$5,'Hours Spread'!GJ13,$B$2=Controls!$I$6,'Hours Spread'!IF13,$B$2=Controls!$I$7,'Hours Spread'!KB13)</f>
        <v>#N/A</v>
      </c>
      <c r="AV15" s="1137" t="str">
        <f>ifs($B$2=Controls!$I$2,'Hours Spread'!AW13,$B$2=Controls!$I$3,'Hours Spread'!CS13,$B$2=Controls!$I$4,'Hours Spread'!EO13,$B$2=Controls!$I$5,'Hours Spread'!GK13,$B$2=Controls!$I$6,'Hours Spread'!IG13,$B$2=Controls!$I$7,'Hours Spread'!KC13)</f>
        <v>#N/A</v>
      </c>
      <c r="AW15" s="1137" t="str">
        <f>ifs($B$2=Controls!$I$2,'Hours Spread'!AX13,$B$2=Controls!$I$3,'Hours Spread'!CT13,$B$2=Controls!$I$4,'Hours Spread'!EP13,$B$2=Controls!$I$5,'Hours Spread'!GL13,$B$2=Controls!$I$6,'Hours Spread'!IH13,$B$2=Controls!$I$7,'Hours Spread'!KD13)</f>
        <v>#N/A</v>
      </c>
      <c r="AX15" s="1137" t="str">
        <f>ifs($B$2=Controls!$I$2,'Hours Spread'!AY13,$B$2=Controls!$I$3,'Hours Spread'!CU13,$B$2=Controls!$I$4,'Hours Spread'!EQ13,$B$2=Controls!$I$5,'Hours Spread'!GM13,$B$2=Controls!$I$6,'Hours Spread'!II13,$B$2=Controls!$I$7,'Hours Spread'!KE13)</f>
        <v>#N/A</v>
      </c>
    </row>
    <row r="16">
      <c r="A16" s="1094" t="s">
        <v>488</v>
      </c>
      <c r="B16" s="693" t="s">
        <v>488</v>
      </c>
      <c r="C16" s="1137" t="str">
        <f>ifs($B$2=Controls!$I$2,'Hours Spread'!D18,$B$2=Controls!$I$3,'Hours Spread'!AZ18,$B$2=Controls!$I$4,'Hours Spread'!CV18,$B$2=Controls!$I$5,'Hours Spread'!ER18,$B$2=Controls!$I$6,'Hours Spread'!GN18,$B$2=Controls!$I$7,'Hours Spread'!IJ18)</f>
        <v>#N/A</v>
      </c>
      <c r="D16" s="1137" t="str">
        <f>ifs($B$2=Controls!$I$2,'Hours Spread'!E14,$B$2=Controls!$I$3,'Hours Spread'!BA14,$B$2=Controls!$I$4,'Hours Spread'!CW14,$B$2=Controls!$I$5,'Hours Spread'!ES14,$B$2=Controls!$I$6,'Hours Spread'!GO14,$B$2=Controls!$I$7,'Hours Spread'!IK14)</f>
        <v>#N/A</v>
      </c>
      <c r="E16" s="1137" t="str">
        <f>ifs($B$2=Controls!$I$2,'Hours Spread'!F14,$B$2=Controls!$I$3,'Hours Spread'!BB14,$B$2=Controls!$I$4,'Hours Spread'!CX14,$B$2=Controls!$I$5,'Hours Spread'!ET14,$B$2=Controls!$I$6,'Hours Spread'!GP14,$B$2=Controls!$I$7,'Hours Spread'!IL14)</f>
        <v>#N/A</v>
      </c>
      <c r="F16" s="1137" t="str">
        <f>ifs($B$2=Controls!$I$2,'Hours Spread'!G14,$B$2=Controls!$I$3,'Hours Spread'!BC14,$B$2=Controls!$I$4,'Hours Spread'!CY14,$B$2=Controls!$I$5,'Hours Spread'!EU14,$B$2=Controls!$I$6,'Hours Spread'!GQ14,$B$2=Controls!$I$7,'Hours Spread'!IM14)</f>
        <v>#N/A</v>
      </c>
      <c r="G16" s="1137" t="str">
        <f>ifs($B$2=Controls!$I$2,'Hours Spread'!H14,$B$2=Controls!$I$3,'Hours Spread'!BD14,$B$2=Controls!$I$4,'Hours Spread'!CZ14,$B$2=Controls!$I$5,'Hours Spread'!EV14,$B$2=Controls!$I$6,'Hours Spread'!GR14,$B$2=Controls!$I$7,'Hours Spread'!IN14)</f>
        <v>#N/A</v>
      </c>
      <c r="H16" s="1137" t="str">
        <f>ifs($B$2=Controls!$I$2,'Hours Spread'!I14,$B$2=Controls!$I$3,'Hours Spread'!BE14,$B$2=Controls!$I$4,'Hours Spread'!DA14,$B$2=Controls!$I$5,'Hours Spread'!EW14,$B$2=Controls!$I$6,'Hours Spread'!GS14,$B$2=Controls!$I$7,'Hours Spread'!IO14)</f>
        <v>#N/A</v>
      </c>
      <c r="I16" s="1137" t="str">
        <f>ifs($B$2=Controls!$I$2,'Hours Spread'!J14,$B$2=Controls!$I$3,'Hours Spread'!BF14,$B$2=Controls!$I$4,'Hours Spread'!DB14,$B$2=Controls!$I$5,'Hours Spread'!EX14,$B$2=Controls!$I$6,'Hours Spread'!GT14,$B$2=Controls!$I$7,'Hours Spread'!IP14)</f>
        <v>#N/A</v>
      </c>
      <c r="J16" s="1137" t="str">
        <f>ifs($B$2=Controls!$I$2,'Hours Spread'!K14,$B$2=Controls!$I$3,'Hours Spread'!BG14,$B$2=Controls!$I$4,'Hours Spread'!DC14,$B$2=Controls!$I$5,'Hours Spread'!EY14,$B$2=Controls!$I$6,'Hours Spread'!GU14,$B$2=Controls!$I$7,'Hours Spread'!IQ14)</f>
        <v>#N/A</v>
      </c>
      <c r="K16" s="1137" t="str">
        <f>ifs($B$2=Controls!$I$2,'Hours Spread'!L14,$B$2=Controls!$I$3,'Hours Spread'!BH14,$B$2=Controls!$I$4,'Hours Spread'!DD14,$B$2=Controls!$I$5,'Hours Spread'!EZ14,$B$2=Controls!$I$6,'Hours Spread'!GV14,$B$2=Controls!$I$7,'Hours Spread'!IR14)</f>
        <v>#N/A</v>
      </c>
      <c r="L16" s="1137" t="str">
        <f>ifs($B$2=Controls!$I$2,'Hours Spread'!M14,$B$2=Controls!$I$3,'Hours Spread'!BI14,$B$2=Controls!$I$4,'Hours Spread'!DE14,$B$2=Controls!$I$5,'Hours Spread'!FA14,$B$2=Controls!$I$6,'Hours Spread'!GW14,$B$2=Controls!$I$7,'Hours Spread'!IS14)</f>
        <v>#N/A</v>
      </c>
      <c r="M16" s="1137" t="str">
        <f>ifs($B$2=Controls!$I$2,'Hours Spread'!N14,$B$2=Controls!$I$3,'Hours Spread'!BJ14,$B$2=Controls!$I$4,'Hours Spread'!DF14,$B$2=Controls!$I$5,'Hours Spread'!FB14,$B$2=Controls!$I$6,'Hours Spread'!GX14,$B$2=Controls!$I$7,'Hours Spread'!IT14)</f>
        <v>#N/A</v>
      </c>
      <c r="N16" s="1137" t="str">
        <f>ifs($B$2=Controls!$I$2,'Hours Spread'!O14,$B$2=Controls!$I$3,'Hours Spread'!BK14,$B$2=Controls!$I$4,'Hours Spread'!DG14,$B$2=Controls!$I$5,'Hours Spread'!FC14,$B$2=Controls!$I$6,'Hours Spread'!GY14,$B$2=Controls!$I$7,'Hours Spread'!IU14)</f>
        <v>#N/A</v>
      </c>
      <c r="O16" s="1137" t="str">
        <f>ifs($B$2=Controls!$I$2,'Hours Spread'!P14,$B$2=Controls!$I$3,'Hours Spread'!BL14,$B$2=Controls!$I$4,'Hours Spread'!DH14,$B$2=Controls!$I$5,'Hours Spread'!FD14,$B$2=Controls!$I$6,'Hours Spread'!GZ14,$B$2=Controls!$I$7,'Hours Spread'!IV14)</f>
        <v>#N/A</v>
      </c>
      <c r="P16" s="1137" t="str">
        <f>ifs($B$2=Controls!$I$2,'Hours Spread'!Q14,$B$2=Controls!$I$3,'Hours Spread'!BM14,$B$2=Controls!$I$4,'Hours Spread'!DI14,$B$2=Controls!$I$5,'Hours Spread'!FE14,$B$2=Controls!$I$6,'Hours Spread'!HA14,$B$2=Controls!$I$7,'Hours Spread'!IW14)</f>
        <v>#N/A</v>
      </c>
      <c r="Q16" s="1137" t="str">
        <f>ifs($B$2=Controls!$I$2,'Hours Spread'!R14,$B$2=Controls!$I$3,'Hours Spread'!BN14,$B$2=Controls!$I$4,'Hours Spread'!DJ14,$B$2=Controls!$I$5,'Hours Spread'!FF14,$B$2=Controls!$I$6,'Hours Spread'!HB14,$B$2=Controls!$I$7,'Hours Spread'!IX14)</f>
        <v>#N/A</v>
      </c>
      <c r="R16" s="1137" t="str">
        <f>ifs($B$2=Controls!$I$2,'Hours Spread'!S14,$B$2=Controls!$I$3,'Hours Spread'!BO14,$B$2=Controls!$I$4,'Hours Spread'!DK14,$B$2=Controls!$I$5,'Hours Spread'!FG14,$B$2=Controls!$I$6,'Hours Spread'!HC14,$B$2=Controls!$I$7,'Hours Spread'!IY14)</f>
        <v>#N/A</v>
      </c>
      <c r="S16" s="1137" t="str">
        <f>ifs($B$2=Controls!$I$2,'Hours Spread'!T14,$B$2=Controls!$I$3,'Hours Spread'!BP14,$B$2=Controls!$I$4,'Hours Spread'!DL14,$B$2=Controls!$I$5,'Hours Spread'!FH14,$B$2=Controls!$I$6,'Hours Spread'!HD14,$B$2=Controls!$I$7,'Hours Spread'!IZ14)</f>
        <v>#N/A</v>
      </c>
      <c r="T16" s="1137" t="str">
        <f>ifs($B$2=Controls!$I$2,'Hours Spread'!U14,$B$2=Controls!$I$3,'Hours Spread'!BQ14,$B$2=Controls!$I$4,'Hours Spread'!DM14,$B$2=Controls!$I$5,'Hours Spread'!FI14,$B$2=Controls!$I$6,'Hours Spread'!HE14,$B$2=Controls!$I$7,'Hours Spread'!JA14)</f>
        <v>#N/A</v>
      </c>
      <c r="U16" s="1137" t="str">
        <f>ifs($B$2=Controls!$I$2,'Hours Spread'!V14,$B$2=Controls!$I$3,'Hours Spread'!BR14,$B$2=Controls!$I$4,'Hours Spread'!DN14,$B$2=Controls!$I$5,'Hours Spread'!FJ14,$B$2=Controls!$I$6,'Hours Spread'!HF14,$B$2=Controls!$I$7,'Hours Spread'!JB14)</f>
        <v>#N/A</v>
      </c>
      <c r="V16" s="1137" t="str">
        <f>ifs($B$2=Controls!$I$2,'Hours Spread'!W14,$B$2=Controls!$I$3,'Hours Spread'!BS14,$B$2=Controls!$I$4,'Hours Spread'!DO14,$B$2=Controls!$I$5,'Hours Spread'!FK14,$B$2=Controls!$I$6,'Hours Spread'!HG14,$B$2=Controls!$I$7,'Hours Spread'!JC14)</f>
        <v>#N/A</v>
      </c>
      <c r="W16" s="1137" t="str">
        <f>ifs($B$2=Controls!$I$2,'Hours Spread'!X14,$B$2=Controls!$I$3,'Hours Spread'!BT14,$B$2=Controls!$I$4,'Hours Spread'!DP14,$B$2=Controls!$I$5,'Hours Spread'!FL14,$B$2=Controls!$I$6,'Hours Spread'!HH14,$B$2=Controls!$I$7,'Hours Spread'!JD14)</f>
        <v>#N/A</v>
      </c>
      <c r="X16" s="1137" t="str">
        <f>ifs($B$2=Controls!$I$2,'Hours Spread'!Y14,$B$2=Controls!$I$3,'Hours Spread'!BU14,$B$2=Controls!$I$4,'Hours Spread'!DQ14,$B$2=Controls!$I$5,'Hours Spread'!FM14,$B$2=Controls!$I$6,'Hours Spread'!HI14,$B$2=Controls!$I$7,'Hours Spread'!JE14)</f>
        <v>#N/A</v>
      </c>
      <c r="Y16" s="1137" t="str">
        <f>ifs($B$2=Controls!$I$2,'Hours Spread'!Z14,$B$2=Controls!$I$3,'Hours Spread'!BV14,$B$2=Controls!$I$4,'Hours Spread'!DR14,$B$2=Controls!$I$5,'Hours Spread'!FN14,$B$2=Controls!$I$6,'Hours Spread'!HJ14,$B$2=Controls!$I$7,'Hours Spread'!JF14)</f>
        <v>#N/A</v>
      </c>
      <c r="Z16" s="1137" t="str">
        <f>ifs($B$2=Controls!$I$2,'Hours Spread'!AA14,$B$2=Controls!$I$3,'Hours Spread'!BW14,$B$2=Controls!$I$4,'Hours Spread'!DS14,$B$2=Controls!$I$5,'Hours Spread'!FO14,$B$2=Controls!$I$6,'Hours Spread'!HK14,$B$2=Controls!$I$7,'Hours Spread'!JG14)</f>
        <v>#N/A</v>
      </c>
      <c r="AA16" s="1137" t="str">
        <f>ifs($B$2=Controls!$I$2,'Hours Spread'!AB14,$B$2=Controls!$I$3,'Hours Spread'!BX14,$B$2=Controls!$I$4,'Hours Spread'!DT14,$B$2=Controls!$I$5,'Hours Spread'!FP14,$B$2=Controls!$I$6,'Hours Spread'!HL14,$B$2=Controls!$I$7,'Hours Spread'!JH14)</f>
        <v>#N/A</v>
      </c>
      <c r="AB16" s="1137" t="str">
        <f>ifs($B$2=Controls!$I$2,'Hours Spread'!AC14,$B$2=Controls!$I$3,'Hours Spread'!BY14,$B$2=Controls!$I$4,'Hours Spread'!DU14,$B$2=Controls!$I$5,'Hours Spread'!FQ14,$B$2=Controls!$I$6,'Hours Spread'!HM14,$B$2=Controls!$I$7,'Hours Spread'!JI14)</f>
        <v>#N/A</v>
      </c>
      <c r="AC16" s="1137" t="str">
        <f>ifs($B$2=Controls!$I$2,'Hours Spread'!AD14,$B$2=Controls!$I$3,'Hours Spread'!BZ14,$B$2=Controls!$I$4,'Hours Spread'!DV14,$B$2=Controls!$I$5,'Hours Spread'!FR14,$B$2=Controls!$I$6,'Hours Spread'!HN14,$B$2=Controls!$I$7,'Hours Spread'!JJ14)</f>
        <v>#N/A</v>
      </c>
      <c r="AD16" s="1137" t="str">
        <f>ifs($B$2=Controls!$I$2,'Hours Spread'!AE14,$B$2=Controls!$I$3,'Hours Spread'!CA14,$B$2=Controls!$I$4,'Hours Spread'!DW14,$B$2=Controls!$I$5,'Hours Spread'!FS14,$B$2=Controls!$I$6,'Hours Spread'!HO14,$B$2=Controls!$I$7,'Hours Spread'!JK14)</f>
        <v>#N/A</v>
      </c>
      <c r="AE16" s="1137" t="str">
        <f>ifs($B$2=Controls!$I$2,'Hours Spread'!AF14,$B$2=Controls!$I$3,'Hours Spread'!CB14,$B$2=Controls!$I$4,'Hours Spread'!DX14,$B$2=Controls!$I$5,'Hours Spread'!FT14,$B$2=Controls!$I$6,'Hours Spread'!HP14,$B$2=Controls!$I$7,'Hours Spread'!JL14)</f>
        <v>#N/A</v>
      </c>
      <c r="AF16" s="1137" t="str">
        <f>ifs($B$2=Controls!$I$2,'Hours Spread'!AG14,$B$2=Controls!$I$3,'Hours Spread'!CC14,$B$2=Controls!$I$4,'Hours Spread'!DY14,$B$2=Controls!$I$5,'Hours Spread'!FU14,$B$2=Controls!$I$6,'Hours Spread'!HQ14,$B$2=Controls!$I$7,'Hours Spread'!JM14)</f>
        <v>#N/A</v>
      </c>
      <c r="AG16" s="1137" t="str">
        <f>ifs($B$2=Controls!$I$2,'Hours Spread'!AH14,$B$2=Controls!$I$3,'Hours Spread'!CD14,$B$2=Controls!$I$4,'Hours Spread'!DZ14,$B$2=Controls!$I$5,'Hours Spread'!FV14,$B$2=Controls!$I$6,'Hours Spread'!HR14,$B$2=Controls!$I$7,'Hours Spread'!JN14)</f>
        <v>#N/A</v>
      </c>
      <c r="AH16" s="1137" t="str">
        <f>ifs($B$2=Controls!$I$2,'Hours Spread'!AI14,$B$2=Controls!$I$3,'Hours Spread'!CE14,$B$2=Controls!$I$4,'Hours Spread'!EA14,$B$2=Controls!$I$5,'Hours Spread'!FW14,$B$2=Controls!$I$6,'Hours Spread'!HS14,$B$2=Controls!$I$7,'Hours Spread'!JO14)</f>
        <v>#N/A</v>
      </c>
      <c r="AI16" s="1137" t="str">
        <f>ifs($B$2=Controls!$I$2,'Hours Spread'!AJ14,$B$2=Controls!$I$3,'Hours Spread'!CF14,$B$2=Controls!$I$4,'Hours Spread'!EB14,$B$2=Controls!$I$5,'Hours Spread'!FX14,$B$2=Controls!$I$6,'Hours Spread'!HT14,$B$2=Controls!$I$7,'Hours Spread'!JP14)</f>
        <v>#N/A</v>
      </c>
      <c r="AJ16" s="1137" t="str">
        <f>ifs($B$2=Controls!$I$2,'Hours Spread'!AK14,$B$2=Controls!$I$3,'Hours Spread'!CG14,$B$2=Controls!$I$4,'Hours Spread'!EC14,$B$2=Controls!$I$5,'Hours Spread'!FY14,$B$2=Controls!$I$6,'Hours Spread'!HU14,$B$2=Controls!$I$7,'Hours Spread'!JQ14)</f>
        <v>#N/A</v>
      </c>
      <c r="AK16" s="1137" t="str">
        <f>ifs($B$2=Controls!$I$2,'Hours Spread'!AL14,$B$2=Controls!$I$3,'Hours Spread'!CH14,$B$2=Controls!$I$4,'Hours Spread'!ED14,$B$2=Controls!$I$5,'Hours Spread'!FZ14,$B$2=Controls!$I$6,'Hours Spread'!HV14,$B$2=Controls!$I$7,'Hours Spread'!JR14)</f>
        <v>#N/A</v>
      </c>
      <c r="AL16" s="1137" t="str">
        <f>ifs($B$2=Controls!$I$2,'Hours Spread'!AM14,$B$2=Controls!$I$3,'Hours Spread'!CI14,$B$2=Controls!$I$4,'Hours Spread'!EE14,$B$2=Controls!$I$5,'Hours Spread'!GA14,$B$2=Controls!$I$6,'Hours Spread'!HW14,$B$2=Controls!$I$7,'Hours Spread'!JS14)</f>
        <v>#N/A</v>
      </c>
      <c r="AM16" s="1137" t="str">
        <f>ifs($B$2=Controls!$I$2,'Hours Spread'!AN14,$B$2=Controls!$I$3,'Hours Spread'!CJ14,$B$2=Controls!$I$4,'Hours Spread'!EF14,$B$2=Controls!$I$5,'Hours Spread'!GB14,$B$2=Controls!$I$6,'Hours Spread'!HX14,$B$2=Controls!$I$7,'Hours Spread'!JT14)</f>
        <v>#N/A</v>
      </c>
      <c r="AN16" s="1137" t="str">
        <f>ifs($B$2=Controls!$I$2,'Hours Spread'!AO14,$B$2=Controls!$I$3,'Hours Spread'!CK14,$B$2=Controls!$I$4,'Hours Spread'!EG14,$B$2=Controls!$I$5,'Hours Spread'!GC14,$B$2=Controls!$I$6,'Hours Spread'!HY14,$B$2=Controls!$I$7,'Hours Spread'!JU14)</f>
        <v>#N/A</v>
      </c>
      <c r="AO16" s="1137" t="str">
        <f>ifs($B$2=Controls!$I$2,'Hours Spread'!AP14,$B$2=Controls!$I$3,'Hours Spread'!CL14,$B$2=Controls!$I$4,'Hours Spread'!EH14,$B$2=Controls!$I$5,'Hours Spread'!GD14,$B$2=Controls!$I$6,'Hours Spread'!HZ14,$B$2=Controls!$I$7,'Hours Spread'!JV14)</f>
        <v>#N/A</v>
      </c>
      <c r="AP16" s="1137" t="str">
        <f>ifs($B$2=Controls!$I$2,'Hours Spread'!AQ14,$B$2=Controls!$I$3,'Hours Spread'!CM14,$B$2=Controls!$I$4,'Hours Spread'!EI14,$B$2=Controls!$I$5,'Hours Spread'!GE14,$B$2=Controls!$I$6,'Hours Spread'!IA14,$B$2=Controls!$I$7,'Hours Spread'!JW14)</f>
        <v>#N/A</v>
      </c>
      <c r="AQ16" s="1137" t="str">
        <f>ifs($B$2=Controls!$I$2,'Hours Spread'!AR14,$B$2=Controls!$I$3,'Hours Spread'!CN14,$B$2=Controls!$I$4,'Hours Spread'!EJ14,$B$2=Controls!$I$5,'Hours Spread'!GF14,$B$2=Controls!$I$6,'Hours Spread'!IB14,$B$2=Controls!$I$7,'Hours Spread'!JX14)</f>
        <v>#N/A</v>
      </c>
      <c r="AR16" s="1137" t="str">
        <f>ifs($B$2=Controls!$I$2,'Hours Spread'!AS14,$B$2=Controls!$I$3,'Hours Spread'!CO14,$B$2=Controls!$I$4,'Hours Spread'!EK14,$B$2=Controls!$I$5,'Hours Spread'!GG14,$B$2=Controls!$I$6,'Hours Spread'!IC14,$B$2=Controls!$I$7,'Hours Spread'!JY14)</f>
        <v>#N/A</v>
      </c>
      <c r="AS16" s="1137" t="str">
        <f>ifs($B$2=Controls!$I$2,'Hours Spread'!AT14,$B$2=Controls!$I$3,'Hours Spread'!CP14,$B$2=Controls!$I$4,'Hours Spread'!EL14,$B$2=Controls!$I$5,'Hours Spread'!GH14,$B$2=Controls!$I$6,'Hours Spread'!ID14,$B$2=Controls!$I$7,'Hours Spread'!JZ14)</f>
        <v>#N/A</v>
      </c>
      <c r="AT16" s="1137" t="str">
        <f>ifs($B$2=Controls!$I$2,'Hours Spread'!AU14,$B$2=Controls!$I$3,'Hours Spread'!CQ14,$B$2=Controls!$I$4,'Hours Spread'!EM14,$B$2=Controls!$I$5,'Hours Spread'!GI14,$B$2=Controls!$I$6,'Hours Spread'!IE14,$B$2=Controls!$I$7,'Hours Spread'!KA14)</f>
        <v>#N/A</v>
      </c>
      <c r="AU16" s="1137" t="str">
        <f>ifs($B$2=Controls!$I$2,'Hours Spread'!AV14,$B$2=Controls!$I$3,'Hours Spread'!CR14,$B$2=Controls!$I$4,'Hours Spread'!EN14,$B$2=Controls!$I$5,'Hours Spread'!GJ14,$B$2=Controls!$I$6,'Hours Spread'!IF14,$B$2=Controls!$I$7,'Hours Spread'!KB14)</f>
        <v>#N/A</v>
      </c>
      <c r="AV16" s="1137" t="str">
        <f>ifs($B$2=Controls!$I$2,'Hours Spread'!AW14,$B$2=Controls!$I$3,'Hours Spread'!CS14,$B$2=Controls!$I$4,'Hours Spread'!EO14,$B$2=Controls!$I$5,'Hours Spread'!GK14,$B$2=Controls!$I$6,'Hours Spread'!IG14,$B$2=Controls!$I$7,'Hours Spread'!KC14)</f>
        <v>#N/A</v>
      </c>
      <c r="AW16" s="1137" t="str">
        <f>ifs($B$2=Controls!$I$2,'Hours Spread'!AX14,$B$2=Controls!$I$3,'Hours Spread'!CT14,$B$2=Controls!$I$4,'Hours Spread'!EP14,$B$2=Controls!$I$5,'Hours Spread'!GL14,$B$2=Controls!$I$6,'Hours Spread'!IH14,$B$2=Controls!$I$7,'Hours Spread'!KD14)</f>
        <v>#N/A</v>
      </c>
      <c r="AX16" s="1137" t="str">
        <f>ifs($B$2=Controls!$I$2,'Hours Spread'!AY14,$B$2=Controls!$I$3,'Hours Spread'!CU14,$B$2=Controls!$I$4,'Hours Spread'!EQ14,$B$2=Controls!$I$5,'Hours Spread'!GM14,$B$2=Controls!$I$6,'Hours Spread'!II14,$B$2=Controls!$I$7,'Hours Spread'!KE14)</f>
        <v>#N/A</v>
      </c>
    </row>
    <row r="17">
      <c r="A17" s="813" t="s">
        <v>489</v>
      </c>
      <c r="B17" s="693" t="s">
        <v>489</v>
      </c>
      <c r="C17" s="1137" t="str">
        <f>ifs($B$2=Controls!$I$2,'Hours Spread'!D20,$B$2=Controls!$I$3,'Hours Spread'!AZ20,$B$2=Controls!$I$4,'Hours Spread'!CV20,$B$2=Controls!$I$5,'Hours Spread'!ER20,$B$2=Controls!$I$6,'Hours Spread'!GN20,$B$2=Controls!$I$7,'Hours Spread'!IJ20)</f>
        <v>#N/A</v>
      </c>
      <c r="D17" s="1137" t="str">
        <f>ifs($B$2=Controls!$I$2,'Hours Spread'!E15,$B$2=Controls!$I$3,'Hours Spread'!BA15,$B$2=Controls!$I$4,'Hours Spread'!CW15,$B$2=Controls!$I$5,'Hours Spread'!ES15,$B$2=Controls!$I$6,'Hours Spread'!GO15,$B$2=Controls!$I$7,'Hours Spread'!IK15)</f>
        <v>#N/A</v>
      </c>
      <c r="E17" s="1137" t="str">
        <f>ifs($B$2=Controls!$I$2,'Hours Spread'!F15,$B$2=Controls!$I$3,'Hours Spread'!BB15,$B$2=Controls!$I$4,'Hours Spread'!CX15,$B$2=Controls!$I$5,'Hours Spread'!ET15,$B$2=Controls!$I$6,'Hours Spread'!GP15,$B$2=Controls!$I$7,'Hours Spread'!IL15)</f>
        <v>#N/A</v>
      </c>
      <c r="F17" s="1137" t="str">
        <f>ifs($B$2=Controls!$I$2,'Hours Spread'!G15,$B$2=Controls!$I$3,'Hours Spread'!BC15,$B$2=Controls!$I$4,'Hours Spread'!CY15,$B$2=Controls!$I$5,'Hours Spread'!EU15,$B$2=Controls!$I$6,'Hours Spread'!GQ15,$B$2=Controls!$I$7,'Hours Spread'!IM15)</f>
        <v>#N/A</v>
      </c>
      <c r="G17" s="1137" t="str">
        <f>ifs($B$2=Controls!$I$2,'Hours Spread'!H15,$B$2=Controls!$I$3,'Hours Spread'!BD15,$B$2=Controls!$I$4,'Hours Spread'!CZ15,$B$2=Controls!$I$5,'Hours Spread'!EV15,$B$2=Controls!$I$6,'Hours Spread'!GR15,$B$2=Controls!$I$7,'Hours Spread'!IN15)</f>
        <v>#N/A</v>
      </c>
      <c r="H17" s="1137" t="str">
        <f>ifs($B$2=Controls!$I$2,'Hours Spread'!I15,$B$2=Controls!$I$3,'Hours Spread'!BE15,$B$2=Controls!$I$4,'Hours Spread'!DA15,$B$2=Controls!$I$5,'Hours Spread'!EW15,$B$2=Controls!$I$6,'Hours Spread'!GS15,$B$2=Controls!$I$7,'Hours Spread'!IO15)</f>
        <v>#N/A</v>
      </c>
      <c r="I17" s="1137" t="str">
        <f>ifs($B$2=Controls!$I$2,'Hours Spread'!J15,$B$2=Controls!$I$3,'Hours Spread'!BF15,$B$2=Controls!$I$4,'Hours Spread'!DB15,$B$2=Controls!$I$5,'Hours Spread'!EX15,$B$2=Controls!$I$6,'Hours Spread'!GT15,$B$2=Controls!$I$7,'Hours Spread'!IP15)</f>
        <v>#N/A</v>
      </c>
      <c r="J17" s="1137" t="str">
        <f>ifs($B$2=Controls!$I$2,'Hours Spread'!K15,$B$2=Controls!$I$3,'Hours Spread'!BG15,$B$2=Controls!$I$4,'Hours Spread'!DC15,$B$2=Controls!$I$5,'Hours Spread'!EY15,$B$2=Controls!$I$6,'Hours Spread'!GU15,$B$2=Controls!$I$7,'Hours Spread'!IQ15)</f>
        <v>#N/A</v>
      </c>
      <c r="K17" s="1137" t="str">
        <f>ifs($B$2=Controls!$I$2,'Hours Spread'!L15,$B$2=Controls!$I$3,'Hours Spread'!BH15,$B$2=Controls!$I$4,'Hours Spread'!DD15,$B$2=Controls!$I$5,'Hours Spread'!EZ15,$B$2=Controls!$I$6,'Hours Spread'!GV15,$B$2=Controls!$I$7,'Hours Spread'!IR15)</f>
        <v>#N/A</v>
      </c>
      <c r="L17" s="1137" t="str">
        <f>ifs($B$2=Controls!$I$2,'Hours Spread'!M15,$B$2=Controls!$I$3,'Hours Spread'!BI15,$B$2=Controls!$I$4,'Hours Spread'!DE15,$B$2=Controls!$I$5,'Hours Spread'!FA15,$B$2=Controls!$I$6,'Hours Spread'!GW15,$B$2=Controls!$I$7,'Hours Spread'!IS15)</f>
        <v>#N/A</v>
      </c>
      <c r="M17" s="1137" t="str">
        <f>ifs($B$2=Controls!$I$2,'Hours Spread'!N15,$B$2=Controls!$I$3,'Hours Spread'!BJ15,$B$2=Controls!$I$4,'Hours Spread'!DF15,$B$2=Controls!$I$5,'Hours Spread'!FB15,$B$2=Controls!$I$6,'Hours Spread'!GX15,$B$2=Controls!$I$7,'Hours Spread'!IT15)</f>
        <v>#N/A</v>
      </c>
      <c r="N17" s="1137" t="str">
        <f>ifs($B$2=Controls!$I$2,'Hours Spread'!O15,$B$2=Controls!$I$3,'Hours Spread'!BK15,$B$2=Controls!$I$4,'Hours Spread'!DG15,$B$2=Controls!$I$5,'Hours Spread'!FC15,$B$2=Controls!$I$6,'Hours Spread'!GY15,$B$2=Controls!$I$7,'Hours Spread'!IU15)</f>
        <v>#N/A</v>
      </c>
      <c r="O17" s="1137" t="str">
        <f>ifs($B$2=Controls!$I$2,'Hours Spread'!P15,$B$2=Controls!$I$3,'Hours Spread'!BL15,$B$2=Controls!$I$4,'Hours Spread'!DH15,$B$2=Controls!$I$5,'Hours Spread'!FD15,$B$2=Controls!$I$6,'Hours Spread'!GZ15,$B$2=Controls!$I$7,'Hours Spread'!IV15)</f>
        <v>#N/A</v>
      </c>
      <c r="P17" s="1137" t="str">
        <f>ifs($B$2=Controls!$I$2,'Hours Spread'!Q15,$B$2=Controls!$I$3,'Hours Spread'!BM15,$B$2=Controls!$I$4,'Hours Spread'!DI15,$B$2=Controls!$I$5,'Hours Spread'!FE15,$B$2=Controls!$I$6,'Hours Spread'!HA15,$B$2=Controls!$I$7,'Hours Spread'!IW15)</f>
        <v>#N/A</v>
      </c>
      <c r="Q17" s="1137" t="str">
        <f>ifs($B$2=Controls!$I$2,'Hours Spread'!R15,$B$2=Controls!$I$3,'Hours Spread'!BN15,$B$2=Controls!$I$4,'Hours Spread'!DJ15,$B$2=Controls!$I$5,'Hours Spread'!FF15,$B$2=Controls!$I$6,'Hours Spread'!HB15,$B$2=Controls!$I$7,'Hours Spread'!IX15)</f>
        <v>#N/A</v>
      </c>
      <c r="R17" s="1137" t="str">
        <f>ifs($B$2=Controls!$I$2,'Hours Spread'!S15,$B$2=Controls!$I$3,'Hours Spread'!BO15,$B$2=Controls!$I$4,'Hours Spread'!DK15,$B$2=Controls!$I$5,'Hours Spread'!FG15,$B$2=Controls!$I$6,'Hours Spread'!HC15,$B$2=Controls!$I$7,'Hours Spread'!IY15)</f>
        <v>#N/A</v>
      </c>
      <c r="S17" s="1137" t="str">
        <f>ifs($B$2=Controls!$I$2,'Hours Spread'!T15,$B$2=Controls!$I$3,'Hours Spread'!BP15,$B$2=Controls!$I$4,'Hours Spread'!DL15,$B$2=Controls!$I$5,'Hours Spread'!FH15,$B$2=Controls!$I$6,'Hours Spread'!HD15,$B$2=Controls!$I$7,'Hours Spread'!IZ15)</f>
        <v>#N/A</v>
      </c>
      <c r="T17" s="1137" t="str">
        <f>ifs($B$2=Controls!$I$2,'Hours Spread'!U15,$B$2=Controls!$I$3,'Hours Spread'!BQ15,$B$2=Controls!$I$4,'Hours Spread'!DM15,$B$2=Controls!$I$5,'Hours Spread'!FI15,$B$2=Controls!$I$6,'Hours Spread'!HE15,$B$2=Controls!$I$7,'Hours Spread'!JA15)</f>
        <v>#N/A</v>
      </c>
      <c r="U17" s="1137" t="str">
        <f>ifs($B$2=Controls!$I$2,'Hours Spread'!V15,$B$2=Controls!$I$3,'Hours Spread'!BR15,$B$2=Controls!$I$4,'Hours Spread'!DN15,$B$2=Controls!$I$5,'Hours Spread'!FJ15,$B$2=Controls!$I$6,'Hours Spread'!HF15,$B$2=Controls!$I$7,'Hours Spread'!JB15)</f>
        <v>#N/A</v>
      </c>
      <c r="V17" s="1137" t="str">
        <f>ifs($B$2=Controls!$I$2,'Hours Spread'!W15,$B$2=Controls!$I$3,'Hours Spread'!BS15,$B$2=Controls!$I$4,'Hours Spread'!DO15,$B$2=Controls!$I$5,'Hours Spread'!FK15,$B$2=Controls!$I$6,'Hours Spread'!HG15,$B$2=Controls!$I$7,'Hours Spread'!JC15)</f>
        <v>#N/A</v>
      </c>
      <c r="W17" s="1137" t="str">
        <f>ifs($B$2=Controls!$I$2,'Hours Spread'!X15,$B$2=Controls!$I$3,'Hours Spread'!BT15,$B$2=Controls!$I$4,'Hours Spread'!DP15,$B$2=Controls!$I$5,'Hours Spread'!FL15,$B$2=Controls!$I$6,'Hours Spread'!HH15,$B$2=Controls!$I$7,'Hours Spread'!JD15)</f>
        <v>#N/A</v>
      </c>
      <c r="X17" s="1137" t="str">
        <f>ifs($B$2=Controls!$I$2,'Hours Spread'!Y15,$B$2=Controls!$I$3,'Hours Spread'!BU15,$B$2=Controls!$I$4,'Hours Spread'!DQ15,$B$2=Controls!$I$5,'Hours Spread'!FM15,$B$2=Controls!$I$6,'Hours Spread'!HI15,$B$2=Controls!$I$7,'Hours Spread'!JE15)</f>
        <v>#N/A</v>
      </c>
      <c r="Y17" s="1137" t="str">
        <f>ifs($B$2=Controls!$I$2,'Hours Spread'!Z15,$B$2=Controls!$I$3,'Hours Spread'!BV15,$B$2=Controls!$I$4,'Hours Spread'!DR15,$B$2=Controls!$I$5,'Hours Spread'!FN15,$B$2=Controls!$I$6,'Hours Spread'!HJ15,$B$2=Controls!$I$7,'Hours Spread'!JF15)</f>
        <v>#N/A</v>
      </c>
      <c r="Z17" s="1137" t="str">
        <f>ifs($B$2=Controls!$I$2,'Hours Spread'!AA15,$B$2=Controls!$I$3,'Hours Spread'!BW15,$B$2=Controls!$I$4,'Hours Spread'!DS15,$B$2=Controls!$I$5,'Hours Spread'!FO15,$B$2=Controls!$I$6,'Hours Spread'!HK15,$B$2=Controls!$I$7,'Hours Spread'!JG15)</f>
        <v>#N/A</v>
      </c>
      <c r="AA17" s="1137" t="str">
        <f>ifs($B$2=Controls!$I$2,'Hours Spread'!AB15,$B$2=Controls!$I$3,'Hours Spread'!BX15,$B$2=Controls!$I$4,'Hours Spread'!DT15,$B$2=Controls!$I$5,'Hours Spread'!FP15,$B$2=Controls!$I$6,'Hours Spread'!HL15,$B$2=Controls!$I$7,'Hours Spread'!JH15)</f>
        <v>#N/A</v>
      </c>
      <c r="AB17" s="1137" t="str">
        <f>ifs($B$2=Controls!$I$2,'Hours Spread'!AC15,$B$2=Controls!$I$3,'Hours Spread'!BY15,$B$2=Controls!$I$4,'Hours Spread'!DU15,$B$2=Controls!$I$5,'Hours Spread'!FQ15,$B$2=Controls!$I$6,'Hours Spread'!HM15,$B$2=Controls!$I$7,'Hours Spread'!JI15)</f>
        <v>#N/A</v>
      </c>
      <c r="AC17" s="1137" t="str">
        <f>ifs($B$2=Controls!$I$2,'Hours Spread'!AD15,$B$2=Controls!$I$3,'Hours Spread'!BZ15,$B$2=Controls!$I$4,'Hours Spread'!DV15,$B$2=Controls!$I$5,'Hours Spread'!FR15,$B$2=Controls!$I$6,'Hours Spread'!HN15,$B$2=Controls!$I$7,'Hours Spread'!JJ15)</f>
        <v>#N/A</v>
      </c>
      <c r="AD17" s="1137" t="str">
        <f>ifs($B$2=Controls!$I$2,'Hours Spread'!AE15,$B$2=Controls!$I$3,'Hours Spread'!CA15,$B$2=Controls!$I$4,'Hours Spread'!DW15,$B$2=Controls!$I$5,'Hours Spread'!FS15,$B$2=Controls!$I$6,'Hours Spread'!HO15,$B$2=Controls!$I$7,'Hours Spread'!JK15)</f>
        <v>#N/A</v>
      </c>
      <c r="AE17" s="1137" t="str">
        <f>ifs($B$2=Controls!$I$2,'Hours Spread'!AF15,$B$2=Controls!$I$3,'Hours Spread'!CB15,$B$2=Controls!$I$4,'Hours Spread'!DX15,$B$2=Controls!$I$5,'Hours Spread'!FT15,$B$2=Controls!$I$6,'Hours Spread'!HP15,$B$2=Controls!$I$7,'Hours Spread'!JL15)</f>
        <v>#N/A</v>
      </c>
      <c r="AF17" s="1137" t="str">
        <f>ifs($B$2=Controls!$I$2,'Hours Spread'!AG15,$B$2=Controls!$I$3,'Hours Spread'!CC15,$B$2=Controls!$I$4,'Hours Spread'!DY15,$B$2=Controls!$I$5,'Hours Spread'!FU15,$B$2=Controls!$I$6,'Hours Spread'!HQ15,$B$2=Controls!$I$7,'Hours Spread'!JM15)</f>
        <v>#N/A</v>
      </c>
      <c r="AG17" s="1137" t="str">
        <f>ifs($B$2=Controls!$I$2,'Hours Spread'!AH15,$B$2=Controls!$I$3,'Hours Spread'!CD15,$B$2=Controls!$I$4,'Hours Spread'!DZ15,$B$2=Controls!$I$5,'Hours Spread'!FV15,$B$2=Controls!$I$6,'Hours Spread'!HR15,$B$2=Controls!$I$7,'Hours Spread'!JN15)</f>
        <v>#N/A</v>
      </c>
      <c r="AH17" s="1137" t="str">
        <f>ifs($B$2=Controls!$I$2,'Hours Spread'!AI15,$B$2=Controls!$I$3,'Hours Spread'!CE15,$B$2=Controls!$I$4,'Hours Spread'!EA15,$B$2=Controls!$I$5,'Hours Spread'!FW15,$B$2=Controls!$I$6,'Hours Spread'!HS15,$B$2=Controls!$I$7,'Hours Spread'!JO15)</f>
        <v>#N/A</v>
      </c>
      <c r="AI17" s="1137" t="str">
        <f>ifs($B$2=Controls!$I$2,'Hours Spread'!AJ15,$B$2=Controls!$I$3,'Hours Spread'!CF15,$B$2=Controls!$I$4,'Hours Spread'!EB15,$B$2=Controls!$I$5,'Hours Spread'!FX15,$B$2=Controls!$I$6,'Hours Spread'!HT15,$B$2=Controls!$I$7,'Hours Spread'!JP15)</f>
        <v>#N/A</v>
      </c>
      <c r="AJ17" s="1137" t="str">
        <f>ifs($B$2=Controls!$I$2,'Hours Spread'!AK15,$B$2=Controls!$I$3,'Hours Spread'!CG15,$B$2=Controls!$I$4,'Hours Spread'!EC15,$B$2=Controls!$I$5,'Hours Spread'!FY15,$B$2=Controls!$I$6,'Hours Spread'!HU15,$B$2=Controls!$I$7,'Hours Spread'!JQ15)</f>
        <v>#N/A</v>
      </c>
      <c r="AK17" s="1137" t="str">
        <f>ifs($B$2=Controls!$I$2,'Hours Spread'!AL15,$B$2=Controls!$I$3,'Hours Spread'!CH15,$B$2=Controls!$I$4,'Hours Spread'!ED15,$B$2=Controls!$I$5,'Hours Spread'!FZ15,$B$2=Controls!$I$6,'Hours Spread'!HV15,$B$2=Controls!$I$7,'Hours Spread'!JR15)</f>
        <v>#N/A</v>
      </c>
      <c r="AL17" s="1137" t="str">
        <f>ifs($B$2=Controls!$I$2,'Hours Spread'!AM15,$B$2=Controls!$I$3,'Hours Spread'!CI15,$B$2=Controls!$I$4,'Hours Spread'!EE15,$B$2=Controls!$I$5,'Hours Spread'!GA15,$B$2=Controls!$I$6,'Hours Spread'!HW15,$B$2=Controls!$I$7,'Hours Spread'!JS15)</f>
        <v>#N/A</v>
      </c>
      <c r="AM17" s="1137" t="str">
        <f>ifs($B$2=Controls!$I$2,'Hours Spread'!AN15,$B$2=Controls!$I$3,'Hours Spread'!CJ15,$B$2=Controls!$I$4,'Hours Spread'!EF15,$B$2=Controls!$I$5,'Hours Spread'!GB15,$B$2=Controls!$I$6,'Hours Spread'!HX15,$B$2=Controls!$I$7,'Hours Spread'!JT15)</f>
        <v>#N/A</v>
      </c>
      <c r="AN17" s="1137" t="str">
        <f>ifs($B$2=Controls!$I$2,'Hours Spread'!AO15,$B$2=Controls!$I$3,'Hours Spread'!CK15,$B$2=Controls!$I$4,'Hours Spread'!EG15,$B$2=Controls!$I$5,'Hours Spread'!GC15,$B$2=Controls!$I$6,'Hours Spread'!HY15,$B$2=Controls!$I$7,'Hours Spread'!JU15)</f>
        <v>#N/A</v>
      </c>
      <c r="AO17" s="1137" t="str">
        <f>ifs($B$2=Controls!$I$2,'Hours Spread'!AP15,$B$2=Controls!$I$3,'Hours Spread'!CL15,$B$2=Controls!$I$4,'Hours Spread'!EH15,$B$2=Controls!$I$5,'Hours Spread'!GD15,$B$2=Controls!$I$6,'Hours Spread'!HZ15,$B$2=Controls!$I$7,'Hours Spread'!JV15)</f>
        <v>#N/A</v>
      </c>
      <c r="AP17" s="1137" t="str">
        <f>ifs($B$2=Controls!$I$2,'Hours Spread'!AQ15,$B$2=Controls!$I$3,'Hours Spread'!CM15,$B$2=Controls!$I$4,'Hours Spread'!EI15,$B$2=Controls!$I$5,'Hours Spread'!GE15,$B$2=Controls!$I$6,'Hours Spread'!IA15,$B$2=Controls!$I$7,'Hours Spread'!JW15)</f>
        <v>#N/A</v>
      </c>
      <c r="AQ17" s="1137" t="str">
        <f>ifs($B$2=Controls!$I$2,'Hours Spread'!AR15,$B$2=Controls!$I$3,'Hours Spread'!CN15,$B$2=Controls!$I$4,'Hours Spread'!EJ15,$B$2=Controls!$I$5,'Hours Spread'!GF15,$B$2=Controls!$I$6,'Hours Spread'!IB15,$B$2=Controls!$I$7,'Hours Spread'!JX15)</f>
        <v>#N/A</v>
      </c>
      <c r="AR17" s="1137" t="str">
        <f>ifs($B$2=Controls!$I$2,'Hours Spread'!AS15,$B$2=Controls!$I$3,'Hours Spread'!CO15,$B$2=Controls!$I$4,'Hours Spread'!EK15,$B$2=Controls!$I$5,'Hours Spread'!GG15,$B$2=Controls!$I$6,'Hours Spread'!IC15,$B$2=Controls!$I$7,'Hours Spread'!JY15)</f>
        <v>#N/A</v>
      </c>
      <c r="AS17" s="1137" t="str">
        <f>ifs($B$2=Controls!$I$2,'Hours Spread'!AT15,$B$2=Controls!$I$3,'Hours Spread'!CP15,$B$2=Controls!$I$4,'Hours Spread'!EL15,$B$2=Controls!$I$5,'Hours Spread'!GH15,$B$2=Controls!$I$6,'Hours Spread'!ID15,$B$2=Controls!$I$7,'Hours Spread'!JZ15)</f>
        <v>#N/A</v>
      </c>
      <c r="AT17" s="1137" t="str">
        <f>ifs($B$2=Controls!$I$2,'Hours Spread'!AU15,$B$2=Controls!$I$3,'Hours Spread'!CQ15,$B$2=Controls!$I$4,'Hours Spread'!EM15,$B$2=Controls!$I$5,'Hours Spread'!GI15,$B$2=Controls!$I$6,'Hours Spread'!IE15,$B$2=Controls!$I$7,'Hours Spread'!KA15)</f>
        <v>#N/A</v>
      </c>
      <c r="AU17" s="1137" t="str">
        <f>ifs($B$2=Controls!$I$2,'Hours Spread'!AV15,$B$2=Controls!$I$3,'Hours Spread'!CR15,$B$2=Controls!$I$4,'Hours Spread'!EN15,$B$2=Controls!$I$5,'Hours Spread'!GJ15,$B$2=Controls!$I$6,'Hours Spread'!IF15,$B$2=Controls!$I$7,'Hours Spread'!KB15)</f>
        <v>#N/A</v>
      </c>
      <c r="AV17" s="1137" t="str">
        <f>ifs($B$2=Controls!$I$2,'Hours Spread'!AW15,$B$2=Controls!$I$3,'Hours Spread'!CS15,$B$2=Controls!$I$4,'Hours Spread'!EO15,$B$2=Controls!$I$5,'Hours Spread'!GK15,$B$2=Controls!$I$6,'Hours Spread'!IG15,$B$2=Controls!$I$7,'Hours Spread'!KC15)</f>
        <v>#N/A</v>
      </c>
      <c r="AW17" s="1137" t="str">
        <f>ifs($B$2=Controls!$I$2,'Hours Spread'!AX15,$B$2=Controls!$I$3,'Hours Spread'!CT15,$B$2=Controls!$I$4,'Hours Spread'!EP15,$B$2=Controls!$I$5,'Hours Spread'!GL15,$B$2=Controls!$I$6,'Hours Spread'!IH15,$B$2=Controls!$I$7,'Hours Spread'!KD15)</f>
        <v>#N/A</v>
      </c>
      <c r="AX17" s="1137" t="str">
        <f>ifs($B$2=Controls!$I$2,'Hours Spread'!AY15,$B$2=Controls!$I$3,'Hours Spread'!CU15,$B$2=Controls!$I$4,'Hours Spread'!EQ15,$B$2=Controls!$I$5,'Hours Spread'!GM15,$B$2=Controls!$I$6,'Hours Spread'!II15,$B$2=Controls!$I$7,'Hours Spread'!KE15)</f>
        <v>#N/A</v>
      </c>
    </row>
    <row r="18">
      <c r="A18" s="595" t="s">
        <v>490</v>
      </c>
      <c r="B18" s="693" t="s">
        <v>490</v>
      </c>
      <c r="C18" s="1137" t="str">
        <f>ifs($B$2=Controls!$I$2,'Hours Spread'!D21,$B$2=Controls!$I$3,'Hours Spread'!AZ21,$B$2=Controls!$I$4,'Hours Spread'!CV21,$B$2=Controls!$I$5,'Hours Spread'!ER21,$B$2=Controls!$I$6,'Hours Spread'!GN21,$B$2=Controls!$I$7,'Hours Spread'!IJ21)</f>
        <v>#N/A</v>
      </c>
      <c r="D18" s="1137" t="str">
        <f>ifs($B$2=Controls!$I$2,'Hours Spread'!E16,$B$2=Controls!$I$3,'Hours Spread'!BA16,$B$2=Controls!$I$4,'Hours Spread'!CW16,$B$2=Controls!$I$5,'Hours Spread'!ES16,$B$2=Controls!$I$6,'Hours Spread'!GO16,$B$2=Controls!$I$7,'Hours Spread'!IK16)</f>
        <v>#N/A</v>
      </c>
      <c r="E18" s="1137" t="str">
        <f>ifs($B$2=Controls!$I$2,'Hours Spread'!F16,$B$2=Controls!$I$3,'Hours Spread'!BB16,$B$2=Controls!$I$4,'Hours Spread'!CX16,$B$2=Controls!$I$5,'Hours Spread'!ET16,$B$2=Controls!$I$6,'Hours Spread'!GP16,$B$2=Controls!$I$7,'Hours Spread'!IL16)</f>
        <v>#N/A</v>
      </c>
      <c r="F18" s="1137" t="str">
        <f>ifs($B$2=Controls!$I$2,'Hours Spread'!G16,$B$2=Controls!$I$3,'Hours Spread'!BC16,$B$2=Controls!$I$4,'Hours Spread'!CY16,$B$2=Controls!$I$5,'Hours Spread'!EU16,$B$2=Controls!$I$6,'Hours Spread'!GQ16,$B$2=Controls!$I$7,'Hours Spread'!IM16)</f>
        <v>#N/A</v>
      </c>
      <c r="G18" s="1137" t="str">
        <f>ifs($B$2=Controls!$I$2,'Hours Spread'!H16,$B$2=Controls!$I$3,'Hours Spread'!BD16,$B$2=Controls!$I$4,'Hours Spread'!CZ16,$B$2=Controls!$I$5,'Hours Spread'!EV16,$B$2=Controls!$I$6,'Hours Spread'!GR16,$B$2=Controls!$I$7,'Hours Spread'!IN16)</f>
        <v>#N/A</v>
      </c>
      <c r="H18" s="1137" t="str">
        <f>ifs($B$2=Controls!$I$2,'Hours Spread'!I16,$B$2=Controls!$I$3,'Hours Spread'!BE16,$B$2=Controls!$I$4,'Hours Spread'!DA16,$B$2=Controls!$I$5,'Hours Spread'!EW16,$B$2=Controls!$I$6,'Hours Spread'!GS16,$B$2=Controls!$I$7,'Hours Spread'!IO16)</f>
        <v>#N/A</v>
      </c>
      <c r="I18" s="1137" t="str">
        <f>ifs($B$2=Controls!$I$2,'Hours Spread'!J16,$B$2=Controls!$I$3,'Hours Spread'!BF16,$B$2=Controls!$I$4,'Hours Spread'!DB16,$B$2=Controls!$I$5,'Hours Spread'!EX16,$B$2=Controls!$I$6,'Hours Spread'!GT16,$B$2=Controls!$I$7,'Hours Spread'!IP16)</f>
        <v>#N/A</v>
      </c>
      <c r="J18" s="1137" t="str">
        <f>ifs($B$2=Controls!$I$2,'Hours Spread'!K16,$B$2=Controls!$I$3,'Hours Spread'!BG16,$B$2=Controls!$I$4,'Hours Spread'!DC16,$B$2=Controls!$I$5,'Hours Spread'!EY16,$B$2=Controls!$I$6,'Hours Spread'!GU16,$B$2=Controls!$I$7,'Hours Spread'!IQ16)</f>
        <v>#N/A</v>
      </c>
      <c r="K18" s="1137" t="str">
        <f>ifs($B$2=Controls!$I$2,'Hours Spread'!L16,$B$2=Controls!$I$3,'Hours Spread'!BH16,$B$2=Controls!$I$4,'Hours Spread'!DD16,$B$2=Controls!$I$5,'Hours Spread'!EZ16,$B$2=Controls!$I$6,'Hours Spread'!GV16,$B$2=Controls!$I$7,'Hours Spread'!IR16)</f>
        <v>#N/A</v>
      </c>
      <c r="L18" s="1137" t="str">
        <f>ifs($B$2=Controls!$I$2,'Hours Spread'!M16,$B$2=Controls!$I$3,'Hours Spread'!BI16,$B$2=Controls!$I$4,'Hours Spread'!DE16,$B$2=Controls!$I$5,'Hours Spread'!FA16,$B$2=Controls!$I$6,'Hours Spread'!GW16,$B$2=Controls!$I$7,'Hours Spread'!IS16)</f>
        <v>#N/A</v>
      </c>
      <c r="M18" s="1137" t="str">
        <f>ifs($B$2=Controls!$I$2,'Hours Spread'!N16,$B$2=Controls!$I$3,'Hours Spread'!BJ16,$B$2=Controls!$I$4,'Hours Spread'!DF16,$B$2=Controls!$I$5,'Hours Spread'!FB16,$B$2=Controls!$I$6,'Hours Spread'!GX16,$B$2=Controls!$I$7,'Hours Spread'!IT16)</f>
        <v>#N/A</v>
      </c>
      <c r="N18" s="1137" t="str">
        <f>ifs($B$2=Controls!$I$2,'Hours Spread'!O16,$B$2=Controls!$I$3,'Hours Spread'!BK16,$B$2=Controls!$I$4,'Hours Spread'!DG16,$B$2=Controls!$I$5,'Hours Spread'!FC16,$B$2=Controls!$I$6,'Hours Spread'!GY16,$B$2=Controls!$I$7,'Hours Spread'!IU16)</f>
        <v>#N/A</v>
      </c>
      <c r="O18" s="1137" t="str">
        <f>ifs($B$2=Controls!$I$2,'Hours Spread'!P16,$B$2=Controls!$I$3,'Hours Spread'!BL16,$B$2=Controls!$I$4,'Hours Spread'!DH16,$B$2=Controls!$I$5,'Hours Spread'!FD16,$B$2=Controls!$I$6,'Hours Spread'!GZ16,$B$2=Controls!$I$7,'Hours Spread'!IV16)</f>
        <v>#N/A</v>
      </c>
      <c r="P18" s="1137" t="str">
        <f>ifs($B$2=Controls!$I$2,'Hours Spread'!Q16,$B$2=Controls!$I$3,'Hours Spread'!BM16,$B$2=Controls!$I$4,'Hours Spread'!DI16,$B$2=Controls!$I$5,'Hours Spread'!FE16,$B$2=Controls!$I$6,'Hours Spread'!HA16,$B$2=Controls!$I$7,'Hours Spread'!IW16)</f>
        <v>#N/A</v>
      </c>
      <c r="Q18" s="1137" t="str">
        <f>ifs($B$2=Controls!$I$2,'Hours Spread'!R16,$B$2=Controls!$I$3,'Hours Spread'!BN16,$B$2=Controls!$I$4,'Hours Spread'!DJ16,$B$2=Controls!$I$5,'Hours Spread'!FF16,$B$2=Controls!$I$6,'Hours Spread'!HB16,$B$2=Controls!$I$7,'Hours Spread'!IX16)</f>
        <v>#N/A</v>
      </c>
      <c r="R18" s="1137" t="str">
        <f>ifs($B$2=Controls!$I$2,'Hours Spread'!S16,$B$2=Controls!$I$3,'Hours Spread'!BO16,$B$2=Controls!$I$4,'Hours Spread'!DK16,$B$2=Controls!$I$5,'Hours Spread'!FG16,$B$2=Controls!$I$6,'Hours Spread'!HC16,$B$2=Controls!$I$7,'Hours Spread'!IY16)</f>
        <v>#N/A</v>
      </c>
      <c r="S18" s="1137" t="str">
        <f>ifs($B$2=Controls!$I$2,'Hours Spread'!T16,$B$2=Controls!$I$3,'Hours Spread'!BP16,$B$2=Controls!$I$4,'Hours Spread'!DL16,$B$2=Controls!$I$5,'Hours Spread'!FH16,$B$2=Controls!$I$6,'Hours Spread'!HD16,$B$2=Controls!$I$7,'Hours Spread'!IZ16)</f>
        <v>#N/A</v>
      </c>
      <c r="T18" s="1137" t="str">
        <f>ifs($B$2=Controls!$I$2,'Hours Spread'!U16,$B$2=Controls!$I$3,'Hours Spread'!BQ16,$B$2=Controls!$I$4,'Hours Spread'!DM16,$B$2=Controls!$I$5,'Hours Spread'!FI16,$B$2=Controls!$I$6,'Hours Spread'!HE16,$B$2=Controls!$I$7,'Hours Spread'!JA16)</f>
        <v>#N/A</v>
      </c>
      <c r="U18" s="1137" t="str">
        <f>ifs($B$2=Controls!$I$2,'Hours Spread'!V16,$B$2=Controls!$I$3,'Hours Spread'!BR16,$B$2=Controls!$I$4,'Hours Spread'!DN16,$B$2=Controls!$I$5,'Hours Spread'!FJ16,$B$2=Controls!$I$6,'Hours Spread'!HF16,$B$2=Controls!$I$7,'Hours Spread'!JB16)</f>
        <v>#N/A</v>
      </c>
      <c r="V18" s="1137" t="str">
        <f>ifs($B$2=Controls!$I$2,'Hours Spread'!W16,$B$2=Controls!$I$3,'Hours Spread'!BS16,$B$2=Controls!$I$4,'Hours Spread'!DO16,$B$2=Controls!$I$5,'Hours Spread'!FK16,$B$2=Controls!$I$6,'Hours Spread'!HG16,$B$2=Controls!$I$7,'Hours Spread'!JC16)</f>
        <v>#N/A</v>
      </c>
      <c r="W18" s="1137" t="str">
        <f>ifs($B$2=Controls!$I$2,'Hours Spread'!X16,$B$2=Controls!$I$3,'Hours Spread'!BT16,$B$2=Controls!$I$4,'Hours Spread'!DP16,$B$2=Controls!$I$5,'Hours Spread'!FL16,$B$2=Controls!$I$6,'Hours Spread'!HH16,$B$2=Controls!$I$7,'Hours Spread'!JD16)</f>
        <v>#N/A</v>
      </c>
      <c r="X18" s="1137" t="str">
        <f>ifs($B$2=Controls!$I$2,'Hours Spread'!Y16,$B$2=Controls!$I$3,'Hours Spread'!BU16,$B$2=Controls!$I$4,'Hours Spread'!DQ16,$B$2=Controls!$I$5,'Hours Spread'!FM16,$B$2=Controls!$I$6,'Hours Spread'!HI16,$B$2=Controls!$I$7,'Hours Spread'!JE16)</f>
        <v>#N/A</v>
      </c>
      <c r="Y18" s="1137" t="str">
        <f>ifs($B$2=Controls!$I$2,'Hours Spread'!Z16,$B$2=Controls!$I$3,'Hours Spread'!BV16,$B$2=Controls!$I$4,'Hours Spread'!DR16,$B$2=Controls!$I$5,'Hours Spread'!FN16,$B$2=Controls!$I$6,'Hours Spread'!HJ16,$B$2=Controls!$I$7,'Hours Spread'!JF16)</f>
        <v>#N/A</v>
      </c>
      <c r="Z18" s="1137" t="str">
        <f>ifs($B$2=Controls!$I$2,'Hours Spread'!AA16,$B$2=Controls!$I$3,'Hours Spread'!BW16,$B$2=Controls!$I$4,'Hours Spread'!DS16,$B$2=Controls!$I$5,'Hours Spread'!FO16,$B$2=Controls!$I$6,'Hours Spread'!HK16,$B$2=Controls!$I$7,'Hours Spread'!JG16)</f>
        <v>#N/A</v>
      </c>
      <c r="AA18" s="1137" t="str">
        <f>ifs($B$2=Controls!$I$2,'Hours Spread'!AB16,$B$2=Controls!$I$3,'Hours Spread'!BX16,$B$2=Controls!$I$4,'Hours Spread'!DT16,$B$2=Controls!$I$5,'Hours Spread'!FP16,$B$2=Controls!$I$6,'Hours Spread'!HL16,$B$2=Controls!$I$7,'Hours Spread'!JH16)</f>
        <v>#N/A</v>
      </c>
      <c r="AB18" s="1137" t="str">
        <f>ifs($B$2=Controls!$I$2,'Hours Spread'!AC16,$B$2=Controls!$I$3,'Hours Spread'!BY16,$B$2=Controls!$I$4,'Hours Spread'!DU16,$B$2=Controls!$I$5,'Hours Spread'!FQ16,$B$2=Controls!$I$6,'Hours Spread'!HM16,$B$2=Controls!$I$7,'Hours Spread'!JI16)</f>
        <v>#N/A</v>
      </c>
      <c r="AC18" s="1137" t="str">
        <f>ifs($B$2=Controls!$I$2,'Hours Spread'!AD16,$B$2=Controls!$I$3,'Hours Spread'!BZ16,$B$2=Controls!$I$4,'Hours Spread'!DV16,$B$2=Controls!$I$5,'Hours Spread'!FR16,$B$2=Controls!$I$6,'Hours Spread'!HN16,$B$2=Controls!$I$7,'Hours Spread'!JJ16)</f>
        <v>#N/A</v>
      </c>
      <c r="AD18" s="1137" t="str">
        <f>ifs($B$2=Controls!$I$2,'Hours Spread'!AE16,$B$2=Controls!$I$3,'Hours Spread'!CA16,$B$2=Controls!$I$4,'Hours Spread'!DW16,$B$2=Controls!$I$5,'Hours Spread'!FS16,$B$2=Controls!$I$6,'Hours Spread'!HO16,$B$2=Controls!$I$7,'Hours Spread'!JK16)</f>
        <v>#N/A</v>
      </c>
      <c r="AE18" s="1137" t="str">
        <f>ifs($B$2=Controls!$I$2,'Hours Spread'!AF16,$B$2=Controls!$I$3,'Hours Spread'!CB16,$B$2=Controls!$I$4,'Hours Spread'!DX16,$B$2=Controls!$I$5,'Hours Spread'!FT16,$B$2=Controls!$I$6,'Hours Spread'!HP16,$B$2=Controls!$I$7,'Hours Spread'!JL16)</f>
        <v>#N/A</v>
      </c>
      <c r="AF18" s="1137" t="str">
        <f>ifs($B$2=Controls!$I$2,'Hours Spread'!AG16,$B$2=Controls!$I$3,'Hours Spread'!CC16,$B$2=Controls!$I$4,'Hours Spread'!DY16,$B$2=Controls!$I$5,'Hours Spread'!FU16,$B$2=Controls!$I$6,'Hours Spread'!HQ16,$B$2=Controls!$I$7,'Hours Spread'!JM16)</f>
        <v>#N/A</v>
      </c>
      <c r="AG18" s="1137" t="str">
        <f>ifs($B$2=Controls!$I$2,'Hours Spread'!AH16,$B$2=Controls!$I$3,'Hours Spread'!CD16,$B$2=Controls!$I$4,'Hours Spread'!DZ16,$B$2=Controls!$I$5,'Hours Spread'!FV16,$B$2=Controls!$I$6,'Hours Spread'!HR16,$B$2=Controls!$I$7,'Hours Spread'!JN16)</f>
        <v>#N/A</v>
      </c>
      <c r="AH18" s="1137" t="str">
        <f>ifs($B$2=Controls!$I$2,'Hours Spread'!AI16,$B$2=Controls!$I$3,'Hours Spread'!CE16,$B$2=Controls!$I$4,'Hours Spread'!EA16,$B$2=Controls!$I$5,'Hours Spread'!FW16,$B$2=Controls!$I$6,'Hours Spread'!HS16,$B$2=Controls!$I$7,'Hours Spread'!JO16)</f>
        <v>#N/A</v>
      </c>
      <c r="AI18" s="1137" t="str">
        <f>ifs($B$2=Controls!$I$2,'Hours Spread'!AJ16,$B$2=Controls!$I$3,'Hours Spread'!CF16,$B$2=Controls!$I$4,'Hours Spread'!EB16,$B$2=Controls!$I$5,'Hours Spread'!FX16,$B$2=Controls!$I$6,'Hours Spread'!HT16,$B$2=Controls!$I$7,'Hours Spread'!JP16)</f>
        <v>#N/A</v>
      </c>
      <c r="AJ18" s="1137" t="str">
        <f>ifs($B$2=Controls!$I$2,'Hours Spread'!AK16,$B$2=Controls!$I$3,'Hours Spread'!CG16,$B$2=Controls!$I$4,'Hours Spread'!EC16,$B$2=Controls!$I$5,'Hours Spread'!FY16,$B$2=Controls!$I$6,'Hours Spread'!HU16,$B$2=Controls!$I$7,'Hours Spread'!JQ16)</f>
        <v>#N/A</v>
      </c>
      <c r="AK18" s="1137" t="str">
        <f>ifs($B$2=Controls!$I$2,'Hours Spread'!AL16,$B$2=Controls!$I$3,'Hours Spread'!CH16,$B$2=Controls!$I$4,'Hours Spread'!ED16,$B$2=Controls!$I$5,'Hours Spread'!FZ16,$B$2=Controls!$I$6,'Hours Spread'!HV16,$B$2=Controls!$I$7,'Hours Spread'!JR16)</f>
        <v>#N/A</v>
      </c>
      <c r="AL18" s="1137" t="str">
        <f>ifs($B$2=Controls!$I$2,'Hours Spread'!AM16,$B$2=Controls!$I$3,'Hours Spread'!CI16,$B$2=Controls!$I$4,'Hours Spread'!EE16,$B$2=Controls!$I$5,'Hours Spread'!GA16,$B$2=Controls!$I$6,'Hours Spread'!HW16,$B$2=Controls!$I$7,'Hours Spread'!JS16)</f>
        <v>#N/A</v>
      </c>
      <c r="AM18" s="1137" t="str">
        <f>ifs($B$2=Controls!$I$2,'Hours Spread'!AN16,$B$2=Controls!$I$3,'Hours Spread'!CJ16,$B$2=Controls!$I$4,'Hours Spread'!EF16,$B$2=Controls!$I$5,'Hours Spread'!GB16,$B$2=Controls!$I$6,'Hours Spread'!HX16,$B$2=Controls!$I$7,'Hours Spread'!JT16)</f>
        <v>#N/A</v>
      </c>
      <c r="AN18" s="1137" t="str">
        <f>ifs($B$2=Controls!$I$2,'Hours Spread'!AO16,$B$2=Controls!$I$3,'Hours Spread'!CK16,$B$2=Controls!$I$4,'Hours Spread'!EG16,$B$2=Controls!$I$5,'Hours Spread'!GC16,$B$2=Controls!$I$6,'Hours Spread'!HY16,$B$2=Controls!$I$7,'Hours Spread'!JU16)</f>
        <v>#N/A</v>
      </c>
      <c r="AO18" s="1137" t="str">
        <f>ifs($B$2=Controls!$I$2,'Hours Spread'!AP16,$B$2=Controls!$I$3,'Hours Spread'!CL16,$B$2=Controls!$I$4,'Hours Spread'!EH16,$B$2=Controls!$I$5,'Hours Spread'!GD16,$B$2=Controls!$I$6,'Hours Spread'!HZ16,$B$2=Controls!$I$7,'Hours Spread'!JV16)</f>
        <v>#N/A</v>
      </c>
      <c r="AP18" s="1137" t="str">
        <f>ifs($B$2=Controls!$I$2,'Hours Spread'!AQ16,$B$2=Controls!$I$3,'Hours Spread'!CM16,$B$2=Controls!$I$4,'Hours Spread'!EI16,$B$2=Controls!$I$5,'Hours Spread'!GE16,$B$2=Controls!$I$6,'Hours Spread'!IA16,$B$2=Controls!$I$7,'Hours Spread'!JW16)</f>
        <v>#N/A</v>
      </c>
      <c r="AQ18" s="1137" t="str">
        <f>ifs($B$2=Controls!$I$2,'Hours Spread'!AR16,$B$2=Controls!$I$3,'Hours Spread'!CN16,$B$2=Controls!$I$4,'Hours Spread'!EJ16,$B$2=Controls!$I$5,'Hours Spread'!GF16,$B$2=Controls!$I$6,'Hours Spread'!IB16,$B$2=Controls!$I$7,'Hours Spread'!JX16)</f>
        <v>#N/A</v>
      </c>
      <c r="AR18" s="1137" t="str">
        <f>ifs($B$2=Controls!$I$2,'Hours Spread'!AS16,$B$2=Controls!$I$3,'Hours Spread'!CO16,$B$2=Controls!$I$4,'Hours Spread'!EK16,$B$2=Controls!$I$5,'Hours Spread'!GG16,$B$2=Controls!$I$6,'Hours Spread'!IC16,$B$2=Controls!$I$7,'Hours Spread'!JY16)</f>
        <v>#N/A</v>
      </c>
      <c r="AS18" s="1137" t="str">
        <f>ifs($B$2=Controls!$I$2,'Hours Spread'!AT16,$B$2=Controls!$I$3,'Hours Spread'!CP16,$B$2=Controls!$I$4,'Hours Spread'!EL16,$B$2=Controls!$I$5,'Hours Spread'!GH16,$B$2=Controls!$I$6,'Hours Spread'!ID16,$B$2=Controls!$I$7,'Hours Spread'!JZ16)</f>
        <v>#N/A</v>
      </c>
      <c r="AT18" s="1137" t="str">
        <f>ifs($B$2=Controls!$I$2,'Hours Spread'!AU16,$B$2=Controls!$I$3,'Hours Spread'!CQ16,$B$2=Controls!$I$4,'Hours Spread'!EM16,$B$2=Controls!$I$5,'Hours Spread'!GI16,$B$2=Controls!$I$6,'Hours Spread'!IE16,$B$2=Controls!$I$7,'Hours Spread'!KA16)</f>
        <v>#N/A</v>
      </c>
      <c r="AU18" s="1137" t="str">
        <f>ifs($B$2=Controls!$I$2,'Hours Spread'!AV16,$B$2=Controls!$I$3,'Hours Spread'!CR16,$B$2=Controls!$I$4,'Hours Spread'!EN16,$B$2=Controls!$I$5,'Hours Spread'!GJ16,$B$2=Controls!$I$6,'Hours Spread'!IF16,$B$2=Controls!$I$7,'Hours Spread'!KB16)</f>
        <v>#N/A</v>
      </c>
      <c r="AV18" s="1137" t="str">
        <f>ifs($B$2=Controls!$I$2,'Hours Spread'!AW16,$B$2=Controls!$I$3,'Hours Spread'!CS16,$B$2=Controls!$I$4,'Hours Spread'!EO16,$B$2=Controls!$I$5,'Hours Spread'!GK16,$B$2=Controls!$I$6,'Hours Spread'!IG16,$B$2=Controls!$I$7,'Hours Spread'!KC16)</f>
        <v>#N/A</v>
      </c>
      <c r="AW18" s="1137" t="str">
        <f>ifs($B$2=Controls!$I$2,'Hours Spread'!AX16,$B$2=Controls!$I$3,'Hours Spread'!CT16,$B$2=Controls!$I$4,'Hours Spread'!EP16,$B$2=Controls!$I$5,'Hours Spread'!GL16,$B$2=Controls!$I$6,'Hours Spread'!IH16,$B$2=Controls!$I$7,'Hours Spread'!KD16)</f>
        <v>#N/A</v>
      </c>
      <c r="AX18" s="1137" t="str">
        <f>ifs($B$2=Controls!$I$2,'Hours Spread'!AY16,$B$2=Controls!$I$3,'Hours Spread'!CU16,$B$2=Controls!$I$4,'Hours Spread'!EQ16,$B$2=Controls!$I$5,'Hours Spread'!GM16,$B$2=Controls!$I$6,'Hours Spread'!II16,$B$2=Controls!$I$7,'Hours Spread'!KE16)</f>
        <v>#N/A</v>
      </c>
    </row>
    <row r="19">
      <c r="A19" s="595" t="s">
        <v>491</v>
      </c>
      <c r="B19" s="693" t="s">
        <v>491</v>
      </c>
      <c r="C19" s="1137" t="str">
        <f>ifs($B$2=Controls!$I$2,'Hours Spread'!D22,$B$2=Controls!$I$3,'Hours Spread'!AZ22,$B$2=Controls!$I$4,'Hours Spread'!CV22,$B$2=Controls!$I$5,'Hours Spread'!ER22,$B$2=Controls!$I$6,'Hours Spread'!GN22,$B$2=Controls!$I$7,'Hours Spread'!IJ22)</f>
        <v>#N/A</v>
      </c>
      <c r="D19" s="1137" t="str">
        <f>ifs($B$2=Controls!$I$2,'Hours Spread'!E17,$B$2=Controls!$I$3,'Hours Spread'!BA17,$B$2=Controls!$I$4,'Hours Spread'!CW17,$B$2=Controls!$I$5,'Hours Spread'!ES17,$B$2=Controls!$I$6,'Hours Spread'!GO17,$B$2=Controls!$I$7,'Hours Spread'!IK17)</f>
        <v>#N/A</v>
      </c>
      <c r="E19" s="1137" t="str">
        <f>ifs($B$2=Controls!$I$2,'Hours Spread'!F17,$B$2=Controls!$I$3,'Hours Spread'!BB17,$B$2=Controls!$I$4,'Hours Spread'!CX17,$B$2=Controls!$I$5,'Hours Spread'!ET17,$B$2=Controls!$I$6,'Hours Spread'!GP17,$B$2=Controls!$I$7,'Hours Spread'!IL17)</f>
        <v>#N/A</v>
      </c>
      <c r="F19" s="1137" t="str">
        <f>ifs($B$2=Controls!$I$2,'Hours Spread'!G17,$B$2=Controls!$I$3,'Hours Spread'!BC17,$B$2=Controls!$I$4,'Hours Spread'!CY17,$B$2=Controls!$I$5,'Hours Spread'!EU17,$B$2=Controls!$I$6,'Hours Spread'!GQ17,$B$2=Controls!$I$7,'Hours Spread'!IM17)</f>
        <v>#N/A</v>
      </c>
      <c r="G19" s="1137" t="str">
        <f>ifs($B$2=Controls!$I$2,'Hours Spread'!H17,$B$2=Controls!$I$3,'Hours Spread'!BD17,$B$2=Controls!$I$4,'Hours Spread'!CZ17,$B$2=Controls!$I$5,'Hours Spread'!EV17,$B$2=Controls!$I$6,'Hours Spread'!GR17,$B$2=Controls!$I$7,'Hours Spread'!IN17)</f>
        <v>#N/A</v>
      </c>
      <c r="H19" s="1137" t="str">
        <f>ifs($B$2=Controls!$I$2,'Hours Spread'!I17,$B$2=Controls!$I$3,'Hours Spread'!BE17,$B$2=Controls!$I$4,'Hours Spread'!DA17,$B$2=Controls!$I$5,'Hours Spread'!EW17,$B$2=Controls!$I$6,'Hours Spread'!GS17,$B$2=Controls!$I$7,'Hours Spread'!IO17)</f>
        <v>#N/A</v>
      </c>
      <c r="I19" s="1137" t="str">
        <f>ifs($B$2=Controls!$I$2,'Hours Spread'!J17,$B$2=Controls!$I$3,'Hours Spread'!BF17,$B$2=Controls!$I$4,'Hours Spread'!DB17,$B$2=Controls!$I$5,'Hours Spread'!EX17,$B$2=Controls!$I$6,'Hours Spread'!GT17,$B$2=Controls!$I$7,'Hours Spread'!IP17)</f>
        <v>#N/A</v>
      </c>
      <c r="J19" s="1137" t="str">
        <f>ifs($B$2=Controls!$I$2,'Hours Spread'!K17,$B$2=Controls!$I$3,'Hours Spread'!BG17,$B$2=Controls!$I$4,'Hours Spread'!DC17,$B$2=Controls!$I$5,'Hours Spread'!EY17,$B$2=Controls!$I$6,'Hours Spread'!GU17,$B$2=Controls!$I$7,'Hours Spread'!IQ17)</f>
        <v>#N/A</v>
      </c>
      <c r="K19" s="1137" t="str">
        <f>ifs($B$2=Controls!$I$2,'Hours Spread'!L17,$B$2=Controls!$I$3,'Hours Spread'!BH17,$B$2=Controls!$I$4,'Hours Spread'!DD17,$B$2=Controls!$I$5,'Hours Spread'!EZ17,$B$2=Controls!$I$6,'Hours Spread'!GV17,$B$2=Controls!$I$7,'Hours Spread'!IR17)</f>
        <v>#N/A</v>
      </c>
      <c r="L19" s="1137" t="str">
        <f>ifs($B$2=Controls!$I$2,'Hours Spread'!M17,$B$2=Controls!$I$3,'Hours Spread'!BI17,$B$2=Controls!$I$4,'Hours Spread'!DE17,$B$2=Controls!$I$5,'Hours Spread'!FA17,$B$2=Controls!$I$6,'Hours Spread'!GW17,$B$2=Controls!$I$7,'Hours Spread'!IS17)</f>
        <v>#N/A</v>
      </c>
      <c r="M19" s="1137" t="str">
        <f>ifs($B$2=Controls!$I$2,'Hours Spread'!N17,$B$2=Controls!$I$3,'Hours Spread'!BJ17,$B$2=Controls!$I$4,'Hours Spread'!DF17,$B$2=Controls!$I$5,'Hours Spread'!FB17,$B$2=Controls!$I$6,'Hours Spread'!GX17,$B$2=Controls!$I$7,'Hours Spread'!IT17)</f>
        <v>#N/A</v>
      </c>
      <c r="N19" s="1137" t="str">
        <f>ifs($B$2=Controls!$I$2,'Hours Spread'!O17,$B$2=Controls!$I$3,'Hours Spread'!BK17,$B$2=Controls!$I$4,'Hours Spread'!DG17,$B$2=Controls!$I$5,'Hours Spread'!FC17,$B$2=Controls!$I$6,'Hours Spread'!GY17,$B$2=Controls!$I$7,'Hours Spread'!IU17)</f>
        <v>#N/A</v>
      </c>
      <c r="O19" s="1137" t="str">
        <f>ifs($B$2=Controls!$I$2,'Hours Spread'!P17,$B$2=Controls!$I$3,'Hours Spread'!BL17,$B$2=Controls!$I$4,'Hours Spread'!DH17,$B$2=Controls!$I$5,'Hours Spread'!FD17,$B$2=Controls!$I$6,'Hours Spread'!GZ17,$B$2=Controls!$I$7,'Hours Spread'!IV17)</f>
        <v>#N/A</v>
      </c>
      <c r="P19" s="1137" t="str">
        <f>ifs($B$2=Controls!$I$2,'Hours Spread'!Q17,$B$2=Controls!$I$3,'Hours Spread'!BM17,$B$2=Controls!$I$4,'Hours Spread'!DI17,$B$2=Controls!$I$5,'Hours Spread'!FE17,$B$2=Controls!$I$6,'Hours Spread'!HA17,$B$2=Controls!$I$7,'Hours Spread'!IW17)</f>
        <v>#N/A</v>
      </c>
      <c r="Q19" s="1137" t="str">
        <f>ifs($B$2=Controls!$I$2,'Hours Spread'!R17,$B$2=Controls!$I$3,'Hours Spread'!BN17,$B$2=Controls!$I$4,'Hours Spread'!DJ17,$B$2=Controls!$I$5,'Hours Spread'!FF17,$B$2=Controls!$I$6,'Hours Spread'!HB17,$B$2=Controls!$I$7,'Hours Spread'!IX17)</f>
        <v>#N/A</v>
      </c>
      <c r="R19" s="1137" t="str">
        <f>ifs($B$2=Controls!$I$2,'Hours Spread'!S17,$B$2=Controls!$I$3,'Hours Spread'!BO17,$B$2=Controls!$I$4,'Hours Spread'!DK17,$B$2=Controls!$I$5,'Hours Spread'!FG17,$B$2=Controls!$I$6,'Hours Spread'!HC17,$B$2=Controls!$I$7,'Hours Spread'!IY17)</f>
        <v>#N/A</v>
      </c>
      <c r="S19" s="1137" t="str">
        <f>ifs($B$2=Controls!$I$2,'Hours Spread'!T17,$B$2=Controls!$I$3,'Hours Spread'!BP17,$B$2=Controls!$I$4,'Hours Spread'!DL17,$B$2=Controls!$I$5,'Hours Spread'!FH17,$B$2=Controls!$I$6,'Hours Spread'!HD17,$B$2=Controls!$I$7,'Hours Spread'!IZ17)</f>
        <v>#N/A</v>
      </c>
      <c r="T19" s="1137" t="str">
        <f>ifs($B$2=Controls!$I$2,'Hours Spread'!U17,$B$2=Controls!$I$3,'Hours Spread'!BQ17,$B$2=Controls!$I$4,'Hours Spread'!DM17,$B$2=Controls!$I$5,'Hours Spread'!FI17,$B$2=Controls!$I$6,'Hours Spread'!HE17,$B$2=Controls!$I$7,'Hours Spread'!JA17)</f>
        <v>#N/A</v>
      </c>
      <c r="U19" s="1137" t="str">
        <f>ifs($B$2=Controls!$I$2,'Hours Spread'!V17,$B$2=Controls!$I$3,'Hours Spread'!BR17,$B$2=Controls!$I$4,'Hours Spread'!DN17,$B$2=Controls!$I$5,'Hours Spread'!FJ17,$B$2=Controls!$I$6,'Hours Spread'!HF17,$B$2=Controls!$I$7,'Hours Spread'!JB17)</f>
        <v>#N/A</v>
      </c>
      <c r="V19" s="1137" t="str">
        <f>ifs($B$2=Controls!$I$2,'Hours Spread'!W17,$B$2=Controls!$I$3,'Hours Spread'!BS17,$B$2=Controls!$I$4,'Hours Spread'!DO17,$B$2=Controls!$I$5,'Hours Spread'!FK17,$B$2=Controls!$I$6,'Hours Spread'!HG17,$B$2=Controls!$I$7,'Hours Spread'!JC17)</f>
        <v>#N/A</v>
      </c>
      <c r="W19" s="1137" t="str">
        <f>ifs($B$2=Controls!$I$2,'Hours Spread'!X17,$B$2=Controls!$I$3,'Hours Spread'!BT17,$B$2=Controls!$I$4,'Hours Spread'!DP17,$B$2=Controls!$I$5,'Hours Spread'!FL17,$B$2=Controls!$I$6,'Hours Spread'!HH17,$B$2=Controls!$I$7,'Hours Spread'!JD17)</f>
        <v>#N/A</v>
      </c>
      <c r="X19" s="1137" t="str">
        <f>ifs($B$2=Controls!$I$2,'Hours Spread'!Y17,$B$2=Controls!$I$3,'Hours Spread'!BU17,$B$2=Controls!$I$4,'Hours Spread'!DQ17,$B$2=Controls!$I$5,'Hours Spread'!FM17,$B$2=Controls!$I$6,'Hours Spread'!HI17,$B$2=Controls!$I$7,'Hours Spread'!JE17)</f>
        <v>#N/A</v>
      </c>
      <c r="Y19" s="1137" t="str">
        <f>ifs($B$2=Controls!$I$2,'Hours Spread'!Z17,$B$2=Controls!$I$3,'Hours Spread'!BV17,$B$2=Controls!$I$4,'Hours Spread'!DR17,$B$2=Controls!$I$5,'Hours Spread'!FN17,$B$2=Controls!$I$6,'Hours Spread'!HJ17,$B$2=Controls!$I$7,'Hours Spread'!JF17)</f>
        <v>#N/A</v>
      </c>
      <c r="Z19" s="1137" t="str">
        <f>ifs($B$2=Controls!$I$2,'Hours Spread'!AA17,$B$2=Controls!$I$3,'Hours Spread'!BW17,$B$2=Controls!$I$4,'Hours Spread'!DS17,$B$2=Controls!$I$5,'Hours Spread'!FO17,$B$2=Controls!$I$6,'Hours Spread'!HK17,$B$2=Controls!$I$7,'Hours Spread'!JG17)</f>
        <v>#N/A</v>
      </c>
      <c r="AA19" s="1137" t="str">
        <f>ifs($B$2=Controls!$I$2,'Hours Spread'!AB17,$B$2=Controls!$I$3,'Hours Spread'!BX17,$B$2=Controls!$I$4,'Hours Spread'!DT17,$B$2=Controls!$I$5,'Hours Spread'!FP17,$B$2=Controls!$I$6,'Hours Spread'!HL17,$B$2=Controls!$I$7,'Hours Spread'!JH17)</f>
        <v>#N/A</v>
      </c>
      <c r="AB19" s="1137" t="str">
        <f>ifs($B$2=Controls!$I$2,'Hours Spread'!AC17,$B$2=Controls!$I$3,'Hours Spread'!BY17,$B$2=Controls!$I$4,'Hours Spread'!DU17,$B$2=Controls!$I$5,'Hours Spread'!FQ17,$B$2=Controls!$I$6,'Hours Spread'!HM17,$B$2=Controls!$I$7,'Hours Spread'!JI17)</f>
        <v>#N/A</v>
      </c>
      <c r="AC19" s="1137" t="str">
        <f>ifs($B$2=Controls!$I$2,'Hours Spread'!AD17,$B$2=Controls!$I$3,'Hours Spread'!BZ17,$B$2=Controls!$I$4,'Hours Spread'!DV17,$B$2=Controls!$I$5,'Hours Spread'!FR17,$B$2=Controls!$I$6,'Hours Spread'!HN17,$B$2=Controls!$I$7,'Hours Spread'!JJ17)</f>
        <v>#N/A</v>
      </c>
      <c r="AD19" s="1137" t="str">
        <f>ifs($B$2=Controls!$I$2,'Hours Spread'!AE17,$B$2=Controls!$I$3,'Hours Spread'!CA17,$B$2=Controls!$I$4,'Hours Spread'!DW17,$B$2=Controls!$I$5,'Hours Spread'!FS17,$B$2=Controls!$I$6,'Hours Spread'!HO17,$B$2=Controls!$I$7,'Hours Spread'!JK17)</f>
        <v>#N/A</v>
      </c>
      <c r="AE19" s="1137" t="str">
        <f>ifs($B$2=Controls!$I$2,'Hours Spread'!AF17,$B$2=Controls!$I$3,'Hours Spread'!CB17,$B$2=Controls!$I$4,'Hours Spread'!DX17,$B$2=Controls!$I$5,'Hours Spread'!FT17,$B$2=Controls!$I$6,'Hours Spread'!HP17,$B$2=Controls!$I$7,'Hours Spread'!JL17)</f>
        <v>#N/A</v>
      </c>
      <c r="AF19" s="1137" t="str">
        <f>ifs($B$2=Controls!$I$2,'Hours Spread'!AG17,$B$2=Controls!$I$3,'Hours Spread'!CC17,$B$2=Controls!$I$4,'Hours Spread'!DY17,$B$2=Controls!$I$5,'Hours Spread'!FU17,$B$2=Controls!$I$6,'Hours Spread'!HQ17,$B$2=Controls!$I$7,'Hours Spread'!JM17)</f>
        <v>#N/A</v>
      </c>
      <c r="AG19" s="1137" t="str">
        <f>ifs($B$2=Controls!$I$2,'Hours Spread'!AH17,$B$2=Controls!$I$3,'Hours Spread'!CD17,$B$2=Controls!$I$4,'Hours Spread'!DZ17,$B$2=Controls!$I$5,'Hours Spread'!FV17,$B$2=Controls!$I$6,'Hours Spread'!HR17,$B$2=Controls!$I$7,'Hours Spread'!JN17)</f>
        <v>#N/A</v>
      </c>
      <c r="AH19" s="1137" t="str">
        <f>ifs($B$2=Controls!$I$2,'Hours Spread'!AI17,$B$2=Controls!$I$3,'Hours Spread'!CE17,$B$2=Controls!$I$4,'Hours Spread'!EA17,$B$2=Controls!$I$5,'Hours Spread'!FW17,$B$2=Controls!$I$6,'Hours Spread'!HS17,$B$2=Controls!$I$7,'Hours Spread'!JO17)</f>
        <v>#N/A</v>
      </c>
      <c r="AI19" s="1137" t="str">
        <f>ifs($B$2=Controls!$I$2,'Hours Spread'!AJ17,$B$2=Controls!$I$3,'Hours Spread'!CF17,$B$2=Controls!$I$4,'Hours Spread'!EB17,$B$2=Controls!$I$5,'Hours Spread'!FX17,$B$2=Controls!$I$6,'Hours Spread'!HT17,$B$2=Controls!$I$7,'Hours Spread'!JP17)</f>
        <v>#N/A</v>
      </c>
      <c r="AJ19" s="1137" t="str">
        <f>ifs($B$2=Controls!$I$2,'Hours Spread'!AK17,$B$2=Controls!$I$3,'Hours Spread'!CG17,$B$2=Controls!$I$4,'Hours Spread'!EC17,$B$2=Controls!$I$5,'Hours Spread'!FY17,$B$2=Controls!$I$6,'Hours Spread'!HU17,$B$2=Controls!$I$7,'Hours Spread'!JQ17)</f>
        <v>#N/A</v>
      </c>
      <c r="AK19" s="1137" t="str">
        <f>ifs($B$2=Controls!$I$2,'Hours Spread'!AL17,$B$2=Controls!$I$3,'Hours Spread'!CH17,$B$2=Controls!$I$4,'Hours Spread'!ED17,$B$2=Controls!$I$5,'Hours Spread'!FZ17,$B$2=Controls!$I$6,'Hours Spread'!HV17,$B$2=Controls!$I$7,'Hours Spread'!JR17)</f>
        <v>#N/A</v>
      </c>
      <c r="AL19" s="1137" t="str">
        <f>ifs($B$2=Controls!$I$2,'Hours Spread'!AM17,$B$2=Controls!$I$3,'Hours Spread'!CI17,$B$2=Controls!$I$4,'Hours Spread'!EE17,$B$2=Controls!$I$5,'Hours Spread'!GA17,$B$2=Controls!$I$6,'Hours Spread'!HW17,$B$2=Controls!$I$7,'Hours Spread'!JS17)</f>
        <v>#N/A</v>
      </c>
      <c r="AM19" s="1137" t="str">
        <f>ifs($B$2=Controls!$I$2,'Hours Spread'!AN17,$B$2=Controls!$I$3,'Hours Spread'!CJ17,$B$2=Controls!$I$4,'Hours Spread'!EF17,$B$2=Controls!$I$5,'Hours Spread'!GB17,$B$2=Controls!$I$6,'Hours Spread'!HX17,$B$2=Controls!$I$7,'Hours Spread'!JT17)</f>
        <v>#N/A</v>
      </c>
      <c r="AN19" s="1137" t="str">
        <f>ifs($B$2=Controls!$I$2,'Hours Spread'!AO17,$B$2=Controls!$I$3,'Hours Spread'!CK17,$B$2=Controls!$I$4,'Hours Spread'!EG17,$B$2=Controls!$I$5,'Hours Spread'!GC17,$B$2=Controls!$I$6,'Hours Spread'!HY17,$B$2=Controls!$I$7,'Hours Spread'!JU17)</f>
        <v>#N/A</v>
      </c>
      <c r="AO19" s="1137" t="str">
        <f>ifs($B$2=Controls!$I$2,'Hours Spread'!AP17,$B$2=Controls!$I$3,'Hours Spread'!CL17,$B$2=Controls!$I$4,'Hours Spread'!EH17,$B$2=Controls!$I$5,'Hours Spread'!GD17,$B$2=Controls!$I$6,'Hours Spread'!HZ17,$B$2=Controls!$I$7,'Hours Spread'!JV17)</f>
        <v>#N/A</v>
      </c>
      <c r="AP19" s="1137" t="str">
        <f>ifs($B$2=Controls!$I$2,'Hours Spread'!AQ17,$B$2=Controls!$I$3,'Hours Spread'!CM17,$B$2=Controls!$I$4,'Hours Spread'!EI17,$B$2=Controls!$I$5,'Hours Spread'!GE17,$B$2=Controls!$I$6,'Hours Spread'!IA17,$B$2=Controls!$I$7,'Hours Spread'!JW17)</f>
        <v>#N/A</v>
      </c>
      <c r="AQ19" s="1137" t="str">
        <f>ifs($B$2=Controls!$I$2,'Hours Spread'!AR17,$B$2=Controls!$I$3,'Hours Spread'!CN17,$B$2=Controls!$I$4,'Hours Spread'!EJ17,$B$2=Controls!$I$5,'Hours Spread'!GF17,$B$2=Controls!$I$6,'Hours Spread'!IB17,$B$2=Controls!$I$7,'Hours Spread'!JX17)</f>
        <v>#N/A</v>
      </c>
      <c r="AR19" s="1137" t="str">
        <f>ifs($B$2=Controls!$I$2,'Hours Spread'!AS17,$B$2=Controls!$I$3,'Hours Spread'!CO17,$B$2=Controls!$I$4,'Hours Spread'!EK17,$B$2=Controls!$I$5,'Hours Spread'!GG17,$B$2=Controls!$I$6,'Hours Spread'!IC17,$B$2=Controls!$I$7,'Hours Spread'!JY17)</f>
        <v>#N/A</v>
      </c>
      <c r="AS19" s="1137" t="str">
        <f>ifs($B$2=Controls!$I$2,'Hours Spread'!AT17,$B$2=Controls!$I$3,'Hours Spread'!CP17,$B$2=Controls!$I$4,'Hours Spread'!EL17,$B$2=Controls!$I$5,'Hours Spread'!GH17,$B$2=Controls!$I$6,'Hours Spread'!ID17,$B$2=Controls!$I$7,'Hours Spread'!JZ17)</f>
        <v>#N/A</v>
      </c>
      <c r="AT19" s="1137" t="str">
        <f>ifs($B$2=Controls!$I$2,'Hours Spread'!AU17,$B$2=Controls!$I$3,'Hours Spread'!CQ17,$B$2=Controls!$I$4,'Hours Spread'!EM17,$B$2=Controls!$I$5,'Hours Spread'!GI17,$B$2=Controls!$I$6,'Hours Spread'!IE17,$B$2=Controls!$I$7,'Hours Spread'!KA17)</f>
        <v>#N/A</v>
      </c>
      <c r="AU19" s="1137" t="str">
        <f>ifs($B$2=Controls!$I$2,'Hours Spread'!AV17,$B$2=Controls!$I$3,'Hours Spread'!CR17,$B$2=Controls!$I$4,'Hours Spread'!EN17,$B$2=Controls!$I$5,'Hours Spread'!GJ17,$B$2=Controls!$I$6,'Hours Spread'!IF17,$B$2=Controls!$I$7,'Hours Spread'!KB17)</f>
        <v>#N/A</v>
      </c>
      <c r="AV19" s="1137" t="str">
        <f>ifs($B$2=Controls!$I$2,'Hours Spread'!AW17,$B$2=Controls!$I$3,'Hours Spread'!CS17,$B$2=Controls!$I$4,'Hours Spread'!EO17,$B$2=Controls!$I$5,'Hours Spread'!GK17,$B$2=Controls!$I$6,'Hours Spread'!IG17,$B$2=Controls!$I$7,'Hours Spread'!KC17)</f>
        <v>#N/A</v>
      </c>
      <c r="AW19" s="1137" t="str">
        <f>ifs($B$2=Controls!$I$2,'Hours Spread'!AX17,$B$2=Controls!$I$3,'Hours Spread'!CT17,$B$2=Controls!$I$4,'Hours Spread'!EP17,$B$2=Controls!$I$5,'Hours Spread'!GL17,$B$2=Controls!$I$6,'Hours Spread'!IH17,$B$2=Controls!$I$7,'Hours Spread'!KD17)</f>
        <v>#N/A</v>
      </c>
      <c r="AX19" s="1137" t="str">
        <f>ifs($B$2=Controls!$I$2,'Hours Spread'!AY17,$B$2=Controls!$I$3,'Hours Spread'!CU17,$B$2=Controls!$I$4,'Hours Spread'!EQ17,$B$2=Controls!$I$5,'Hours Spread'!GM17,$B$2=Controls!$I$6,'Hours Spread'!II17,$B$2=Controls!$I$7,'Hours Spread'!KE17)</f>
        <v>#N/A</v>
      </c>
    </row>
    <row r="20">
      <c r="A20" s="813" t="s">
        <v>492</v>
      </c>
      <c r="B20" s="693" t="s">
        <v>492</v>
      </c>
      <c r="C20" s="1137" t="str">
        <f>ifs($B$2=Controls!$I$2,'Hours Spread'!D23,$B$2=Controls!$I$3,'Hours Spread'!AZ23,$B$2=Controls!$I$4,'Hours Spread'!CV23,$B$2=Controls!$I$5,'Hours Spread'!ER23,$B$2=Controls!$I$6,'Hours Spread'!GN23,$B$2=Controls!$I$7,'Hours Spread'!IJ23)</f>
        <v>#N/A</v>
      </c>
      <c r="D20" s="1137" t="str">
        <f>ifs($B$2=Controls!$I$2,'Hours Spread'!E18,$B$2=Controls!$I$3,'Hours Spread'!BA18,$B$2=Controls!$I$4,'Hours Spread'!CW18,$B$2=Controls!$I$5,'Hours Spread'!ES18,$B$2=Controls!$I$6,'Hours Spread'!GO18,$B$2=Controls!$I$7,'Hours Spread'!IK18)</f>
        <v>#N/A</v>
      </c>
      <c r="E20" s="1137" t="str">
        <f>ifs($B$2=Controls!$I$2,'Hours Spread'!F18,$B$2=Controls!$I$3,'Hours Spread'!BB18,$B$2=Controls!$I$4,'Hours Spread'!CX18,$B$2=Controls!$I$5,'Hours Spread'!ET18,$B$2=Controls!$I$6,'Hours Spread'!GP18,$B$2=Controls!$I$7,'Hours Spread'!IL18)</f>
        <v>#N/A</v>
      </c>
      <c r="F20" s="1137" t="str">
        <f>ifs($B$2=Controls!$I$2,'Hours Spread'!G18,$B$2=Controls!$I$3,'Hours Spread'!BC18,$B$2=Controls!$I$4,'Hours Spread'!CY18,$B$2=Controls!$I$5,'Hours Spread'!EU18,$B$2=Controls!$I$6,'Hours Spread'!GQ18,$B$2=Controls!$I$7,'Hours Spread'!IM18)</f>
        <v>#N/A</v>
      </c>
      <c r="G20" s="1137" t="str">
        <f>ifs($B$2=Controls!$I$2,'Hours Spread'!H18,$B$2=Controls!$I$3,'Hours Spread'!BD18,$B$2=Controls!$I$4,'Hours Spread'!CZ18,$B$2=Controls!$I$5,'Hours Spread'!EV18,$B$2=Controls!$I$6,'Hours Spread'!GR18,$B$2=Controls!$I$7,'Hours Spread'!IN18)</f>
        <v>#N/A</v>
      </c>
      <c r="H20" s="1137" t="str">
        <f>ifs($B$2=Controls!$I$2,'Hours Spread'!I18,$B$2=Controls!$I$3,'Hours Spread'!BE18,$B$2=Controls!$I$4,'Hours Spread'!DA18,$B$2=Controls!$I$5,'Hours Spread'!EW18,$B$2=Controls!$I$6,'Hours Spread'!GS18,$B$2=Controls!$I$7,'Hours Spread'!IO18)</f>
        <v>#N/A</v>
      </c>
      <c r="I20" s="1137" t="str">
        <f>ifs($B$2=Controls!$I$2,'Hours Spread'!J18,$B$2=Controls!$I$3,'Hours Spread'!BF18,$B$2=Controls!$I$4,'Hours Spread'!DB18,$B$2=Controls!$I$5,'Hours Spread'!EX18,$B$2=Controls!$I$6,'Hours Spread'!GT18,$B$2=Controls!$I$7,'Hours Spread'!IP18)</f>
        <v>#N/A</v>
      </c>
      <c r="J20" s="1137" t="str">
        <f>ifs($B$2=Controls!$I$2,'Hours Spread'!K18,$B$2=Controls!$I$3,'Hours Spread'!BG18,$B$2=Controls!$I$4,'Hours Spread'!DC18,$B$2=Controls!$I$5,'Hours Spread'!EY18,$B$2=Controls!$I$6,'Hours Spread'!GU18,$B$2=Controls!$I$7,'Hours Spread'!IQ18)</f>
        <v>#N/A</v>
      </c>
      <c r="K20" s="1137" t="str">
        <f>ifs($B$2=Controls!$I$2,'Hours Spread'!L18,$B$2=Controls!$I$3,'Hours Spread'!BH18,$B$2=Controls!$I$4,'Hours Spread'!DD18,$B$2=Controls!$I$5,'Hours Spread'!EZ18,$B$2=Controls!$I$6,'Hours Spread'!GV18,$B$2=Controls!$I$7,'Hours Spread'!IR18)</f>
        <v>#N/A</v>
      </c>
      <c r="L20" s="1137" t="str">
        <f>ifs($B$2=Controls!$I$2,'Hours Spread'!M18,$B$2=Controls!$I$3,'Hours Spread'!BI18,$B$2=Controls!$I$4,'Hours Spread'!DE18,$B$2=Controls!$I$5,'Hours Spread'!FA18,$B$2=Controls!$I$6,'Hours Spread'!GW18,$B$2=Controls!$I$7,'Hours Spread'!IS18)</f>
        <v>#N/A</v>
      </c>
      <c r="M20" s="1137" t="str">
        <f>ifs($B$2=Controls!$I$2,'Hours Spread'!N18,$B$2=Controls!$I$3,'Hours Spread'!BJ18,$B$2=Controls!$I$4,'Hours Spread'!DF18,$B$2=Controls!$I$5,'Hours Spread'!FB18,$B$2=Controls!$I$6,'Hours Spread'!GX18,$B$2=Controls!$I$7,'Hours Spread'!IT18)</f>
        <v>#N/A</v>
      </c>
      <c r="N20" s="1137" t="str">
        <f>ifs($B$2=Controls!$I$2,'Hours Spread'!O18,$B$2=Controls!$I$3,'Hours Spread'!BK18,$B$2=Controls!$I$4,'Hours Spread'!DG18,$B$2=Controls!$I$5,'Hours Spread'!FC18,$B$2=Controls!$I$6,'Hours Spread'!GY18,$B$2=Controls!$I$7,'Hours Spread'!IU18)</f>
        <v>#N/A</v>
      </c>
      <c r="O20" s="1137" t="str">
        <f>ifs($B$2=Controls!$I$2,'Hours Spread'!P18,$B$2=Controls!$I$3,'Hours Spread'!BL18,$B$2=Controls!$I$4,'Hours Spread'!DH18,$B$2=Controls!$I$5,'Hours Spread'!FD18,$B$2=Controls!$I$6,'Hours Spread'!GZ18,$B$2=Controls!$I$7,'Hours Spread'!IV18)</f>
        <v>#N/A</v>
      </c>
      <c r="P20" s="1137" t="str">
        <f>ifs($B$2=Controls!$I$2,'Hours Spread'!Q18,$B$2=Controls!$I$3,'Hours Spread'!BM18,$B$2=Controls!$I$4,'Hours Spread'!DI18,$B$2=Controls!$I$5,'Hours Spread'!FE18,$B$2=Controls!$I$6,'Hours Spread'!HA18,$B$2=Controls!$I$7,'Hours Spread'!IW18)</f>
        <v>#N/A</v>
      </c>
      <c r="Q20" s="1137" t="str">
        <f>ifs($B$2=Controls!$I$2,'Hours Spread'!R18,$B$2=Controls!$I$3,'Hours Spread'!BN18,$B$2=Controls!$I$4,'Hours Spread'!DJ18,$B$2=Controls!$I$5,'Hours Spread'!FF18,$B$2=Controls!$I$6,'Hours Spread'!HB18,$B$2=Controls!$I$7,'Hours Spread'!IX18)</f>
        <v>#N/A</v>
      </c>
      <c r="R20" s="1137" t="str">
        <f>ifs($B$2=Controls!$I$2,'Hours Spread'!S18,$B$2=Controls!$I$3,'Hours Spread'!BO18,$B$2=Controls!$I$4,'Hours Spread'!DK18,$B$2=Controls!$I$5,'Hours Spread'!FG18,$B$2=Controls!$I$6,'Hours Spread'!HC18,$B$2=Controls!$I$7,'Hours Spread'!IY18)</f>
        <v>#N/A</v>
      </c>
      <c r="S20" s="1137" t="str">
        <f>ifs($B$2=Controls!$I$2,'Hours Spread'!T18,$B$2=Controls!$I$3,'Hours Spread'!BP18,$B$2=Controls!$I$4,'Hours Spread'!DL18,$B$2=Controls!$I$5,'Hours Spread'!FH18,$B$2=Controls!$I$6,'Hours Spread'!HD18,$B$2=Controls!$I$7,'Hours Spread'!IZ18)</f>
        <v>#N/A</v>
      </c>
      <c r="T20" s="1137" t="str">
        <f>ifs($B$2=Controls!$I$2,'Hours Spread'!U18,$B$2=Controls!$I$3,'Hours Spread'!BQ18,$B$2=Controls!$I$4,'Hours Spread'!DM18,$B$2=Controls!$I$5,'Hours Spread'!FI18,$B$2=Controls!$I$6,'Hours Spread'!HE18,$B$2=Controls!$I$7,'Hours Spread'!JA18)</f>
        <v>#N/A</v>
      </c>
      <c r="U20" s="1137" t="str">
        <f>ifs($B$2=Controls!$I$2,'Hours Spread'!V18,$B$2=Controls!$I$3,'Hours Spread'!BR18,$B$2=Controls!$I$4,'Hours Spread'!DN18,$B$2=Controls!$I$5,'Hours Spread'!FJ18,$B$2=Controls!$I$6,'Hours Spread'!HF18,$B$2=Controls!$I$7,'Hours Spread'!JB18)</f>
        <v>#N/A</v>
      </c>
      <c r="V20" s="1137" t="str">
        <f>ifs($B$2=Controls!$I$2,'Hours Spread'!W18,$B$2=Controls!$I$3,'Hours Spread'!BS18,$B$2=Controls!$I$4,'Hours Spread'!DO18,$B$2=Controls!$I$5,'Hours Spread'!FK18,$B$2=Controls!$I$6,'Hours Spread'!HG18,$B$2=Controls!$I$7,'Hours Spread'!JC18)</f>
        <v>#N/A</v>
      </c>
      <c r="W20" s="1137" t="str">
        <f>ifs($B$2=Controls!$I$2,'Hours Spread'!X18,$B$2=Controls!$I$3,'Hours Spread'!BT18,$B$2=Controls!$I$4,'Hours Spread'!DP18,$B$2=Controls!$I$5,'Hours Spread'!FL18,$B$2=Controls!$I$6,'Hours Spread'!HH18,$B$2=Controls!$I$7,'Hours Spread'!JD18)</f>
        <v>#N/A</v>
      </c>
      <c r="X20" s="1137" t="str">
        <f>ifs($B$2=Controls!$I$2,'Hours Spread'!Y18,$B$2=Controls!$I$3,'Hours Spread'!BU18,$B$2=Controls!$I$4,'Hours Spread'!DQ18,$B$2=Controls!$I$5,'Hours Spread'!FM18,$B$2=Controls!$I$6,'Hours Spread'!HI18,$B$2=Controls!$I$7,'Hours Spread'!JE18)</f>
        <v>#N/A</v>
      </c>
      <c r="Y20" s="1137" t="str">
        <f>ifs($B$2=Controls!$I$2,'Hours Spread'!Z18,$B$2=Controls!$I$3,'Hours Spread'!BV18,$B$2=Controls!$I$4,'Hours Spread'!DR18,$B$2=Controls!$I$5,'Hours Spread'!FN18,$B$2=Controls!$I$6,'Hours Spread'!HJ18,$B$2=Controls!$I$7,'Hours Spread'!JF18)</f>
        <v>#N/A</v>
      </c>
      <c r="Z20" s="1137" t="str">
        <f>ifs($B$2=Controls!$I$2,'Hours Spread'!AA18,$B$2=Controls!$I$3,'Hours Spread'!BW18,$B$2=Controls!$I$4,'Hours Spread'!DS18,$B$2=Controls!$I$5,'Hours Spread'!FO18,$B$2=Controls!$I$6,'Hours Spread'!HK18,$B$2=Controls!$I$7,'Hours Spread'!JG18)</f>
        <v>#N/A</v>
      </c>
      <c r="AA20" s="1137" t="str">
        <f>ifs($B$2=Controls!$I$2,'Hours Spread'!AB18,$B$2=Controls!$I$3,'Hours Spread'!BX18,$B$2=Controls!$I$4,'Hours Spread'!DT18,$B$2=Controls!$I$5,'Hours Spread'!FP18,$B$2=Controls!$I$6,'Hours Spread'!HL18,$B$2=Controls!$I$7,'Hours Spread'!JH18)</f>
        <v>#N/A</v>
      </c>
      <c r="AB20" s="1137" t="str">
        <f>ifs($B$2=Controls!$I$2,'Hours Spread'!AC18,$B$2=Controls!$I$3,'Hours Spread'!BY18,$B$2=Controls!$I$4,'Hours Spread'!DU18,$B$2=Controls!$I$5,'Hours Spread'!FQ18,$B$2=Controls!$I$6,'Hours Spread'!HM18,$B$2=Controls!$I$7,'Hours Spread'!JI18)</f>
        <v>#N/A</v>
      </c>
      <c r="AC20" s="1137" t="str">
        <f>ifs($B$2=Controls!$I$2,'Hours Spread'!AD18,$B$2=Controls!$I$3,'Hours Spread'!BZ18,$B$2=Controls!$I$4,'Hours Spread'!DV18,$B$2=Controls!$I$5,'Hours Spread'!FR18,$B$2=Controls!$I$6,'Hours Spread'!HN18,$B$2=Controls!$I$7,'Hours Spread'!JJ18)</f>
        <v>#N/A</v>
      </c>
      <c r="AD20" s="1137" t="str">
        <f>ifs($B$2=Controls!$I$2,'Hours Spread'!AE18,$B$2=Controls!$I$3,'Hours Spread'!CA18,$B$2=Controls!$I$4,'Hours Spread'!DW18,$B$2=Controls!$I$5,'Hours Spread'!FS18,$B$2=Controls!$I$6,'Hours Spread'!HO18,$B$2=Controls!$I$7,'Hours Spread'!JK18)</f>
        <v>#N/A</v>
      </c>
      <c r="AE20" s="1137" t="str">
        <f>ifs($B$2=Controls!$I$2,'Hours Spread'!AF18,$B$2=Controls!$I$3,'Hours Spread'!CB18,$B$2=Controls!$I$4,'Hours Spread'!DX18,$B$2=Controls!$I$5,'Hours Spread'!FT18,$B$2=Controls!$I$6,'Hours Spread'!HP18,$B$2=Controls!$I$7,'Hours Spread'!JL18)</f>
        <v>#N/A</v>
      </c>
      <c r="AF20" s="1137" t="str">
        <f>ifs($B$2=Controls!$I$2,'Hours Spread'!AG18,$B$2=Controls!$I$3,'Hours Spread'!CC18,$B$2=Controls!$I$4,'Hours Spread'!DY18,$B$2=Controls!$I$5,'Hours Spread'!FU18,$B$2=Controls!$I$6,'Hours Spread'!HQ18,$B$2=Controls!$I$7,'Hours Spread'!JM18)</f>
        <v>#N/A</v>
      </c>
      <c r="AG20" s="1137" t="str">
        <f>ifs($B$2=Controls!$I$2,'Hours Spread'!AH18,$B$2=Controls!$I$3,'Hours Spread'!CD18,$B$2=Controls!$I$4,'Hours Spread'!DZ18,$B$2=Controls!$I$5,'Hours Spread'!FV18,$B$2=Controls!$I$6,'Hours Spread'!HR18,$B$2=Controls!$I$7,'Hours Spread'!JN18)</f>
        <v>#N/A</v>
      </c>
      <c r="AH20" s="1137" t="str">
        <f>ifs($B$2=Controls!$I$2,'Hours Spread'!AI18,$B$2=Controls!$I$3,'Hours Spread'!CE18,$B$2=Controls!$I$4,'Hours Spread'!EA18,$B$2=Controls!$I$5,'Hours Spread'!FW18,$B$2=Controls!$I$6,'Hours Spread'!HS18,$B$2=Controls!$I$7,'Hours Spread'!JO18)</f>
        <v>#N/A</v>
      </c>
      <c r="AI20" s="1137" t="str">
        <f>ifs($B$2=Controls!$I$2,'Hours Spread'!AJ18,$B$2=Controls!$I$3,'Hours Spread'!CF18,$B$2=Controls!$I$4,'Hours Spread'!EB18,$B$2=Controls!$I$5,'Hours Spread'!FX18,$B$2=Controls!$I$6,'Hours Spread'!HT18,$B$2=Controls!$I$7,'Hours Spread'!JP18)</f>
        <v>#N/A</v>
      </c>
      <c r="AJ20" s="1137" t="str">
        <f>ifs($B$2=Controls!$I$2,'Hours Spread'!AK18,$B$2=Controls!$I$3,'Hours Spread'!CG18,$B$2=Controls!$I$4,'Hours Spread'!EC18,$B$2=Controls!$I$5,'Hours Spread'!FY18,$B$2=Controls!$I$6,'Hours Spread'!HU18,$B$2=Controls!$I$7,'Hours Spread'!JQ18)</f>
        <v>#N/A</v>
      </c>
      <c r="AK20" s="1137" t="str">
        <f>ifs($B$2=Controls!$I$2,'Hours Spread'!AL18,$B$2=Controls!$I$3,'Hours Spread'!CH18,$B$2=Controls!$I$4,'Hours Spread'!ED18,$B$2=Controls!$I$5,'Hours Spread'!FZ18,$B$2=Controls!$I$6,'Hours Spread'!HV18,$B$2=Controls!$I$7,'Hours Spread'!JR18)</f>
        <v>#N/A</v>
      </c>
      <c r="AL20" s="1137" t="str">
        <f>ifs($B$2=Controls!$I$2,'Hours Spread'!AM18,$B$2=Controls!$I$3,'Hours Spread'!CI18,$B$2=Controls!$I$4,'Hours Spread'!EE18,$B$2=Controls!$I$5,'Hours Spread'!GA18,$B$2=Controls!$I$6,'Hours Spread'!HW18,$B$2=Controls!$I$7,'Hours Spread'!JS18)</f>
        <v>#N/A</v>
      </c>
      <c r="AM20" s="1137" t="str">
        <f>ifs($B$2=Controls!$I$2,'Hours Spread'!AN18,$B$2=Controls!$I$3,'Hours Spread'!CJ18,$B$2=Controls!$I$4,'Hours Spread'!EF18,$B$2=Controls!$I$5,'Hours Spread'!GB18,$B$2=Controls!$I$6,'Hours Spread'!HX18,$B$2=Controls!$I$7,'Hours Spread'!JT18)</f>
        <v>#N/A</v>
      </c>
      <c r="AN20" s="1137" t="str">
        <f>ifs($B$2=Controls!$I$2,'Hours Spread'!AO18,$B$2=Controls!$I$3,'Hours Spread'!CK18,$B$2=Controls!$I$4,'Hours Spread'!EG18,$B$2=Controls!$I$5,'Hours Spread'!GC18,$B$2=Controls!$I$6,'Hours Spread'!HY18,$B$2=Controls!$I$7,'Hours Spread'!JU18)</f>
        <v>#N/A</v>
      </c>
      <c r="AO20" s="1137" t="str">
        <f>ifs($B$2=Controls!$I$2,'Hours Spread'!AP18,$B$2=Controls!$I$3,'Hours Spread'!CL18,$B$2=Controls!$I$4,'Hours Spread'!EH18,$B$2=Controls!$I$5,'Hours Spread'!GD18,$B$2=Controls!$I$6,'Hours Spread'!HZ18,$B$2=Controls!$I$7,'Hours Spread'!JV18)</f>
        <v>#N/A</v>
      </c>
      <c r="AP20" s="1137" t="str">
        <f>ifs($B$2=Controls!$I$2,'Hours Spread'!AQ18,$B$2=Controls!$I$3,'Hours Spread'!CM18,$B$2=Controls!$I$4,'Hours Spread'!EI18,$B$2=Controls!$I$5,'Hours Spread'!GE18,$B$2=Controls!$I$6,'Hours Spread'!IA18,$B$2=Controls!$I$7,'Hours Spread'!JW18)</f>
        <v>#N/A</v>
      </c>
      <c r="AQ20" s="1137" t="str">
        <f>ifs($B$2=Controls!$I$2,'Hours Spread'!AR18,$B$2=Controls!$I$3,'Hours Spread'!CN18,$B$2=Controls!$I$4,'Hours Spread'!EJ18,$B$2=Controls!$I$5,'Hours Spread'!GF18,$B$2=Controls!$I$6,'Hours Spread'!IB18,$B$2=Controls!$I$7,'Hours Spread'!JX18)</f>
        <v>#N/A</v>
      </c>
      <c r="AR20" s="1137" t="str">
        <f>ifs($B$2=Controls!$I$2,'Hours Spread'!AS18,$B$2=Controls!$I$3,'Hours Spread'!CO18,$B$2=Controls!$I$4,'Hours Spread'!EK18,$B$2=Controls!$I$5,'Hours Spread'!GG18,$B$2=Controls!$I$6,'Hours Spread'!IC18,$B$2=Controls!$I$7,'Hours Spread'!JY18)</f>
        <v>#N/A</v>
      </c>
      <c r="AS20" s="1137" t="str">
        <f>ifs($B$2=Controls!$I$2,'Hours Spread'!AT18,$B$2=Controls!$I$3,'Hours Spread'!CP18,$B$2=Controls!$I$4,'Hours Spread'!EL18,$B$2=Controls!$I$5,'Hours Spread'!GH18,$B$2=Controls!$I$6,'Hours Spread'!ID18,$B$2=Controls!$I$7,'Hours Spread'!JZ18)</f>
        <v>#N/A</v>
      </c>
      <c r="AT20" s="1137" t="str">
        <f>ifs($B$2=Controls!$I$2,'Hours Spread'!AU18,$B$2=Controls!$I$3,'Hours Spread'!CQ18,$B$2=Controls!$I$4,'Hours Spread'!EM18,$B$2=Controls!$I$5,'Hours Spread'!GI18,$B$2=Controls!$I$6,'Hours Spread'!IE18,$B$2=Controls!$I$7,'Hours Spread'!KA18)</f>
        <v>#N/A</v>
      </c>
      <c r="AU20" s="1137" t="str">
        <f>ifs($B$2=Controls!$I$2,'Hours Spread'!AV18,$B$2=Controls!$I$3,'Hours Spread'!CR18,$B$2=Controls!$I$4,'Hours Spread'!EN18,$B$2=Controls!$I$5,'Hours Spread'!GJ18,$B$2=Controls!$I$6,'Hours Spread'!IF18,$B$2=Controls!$I$7,'Hours Spread'!KB18)</f>
        <v>#N/A</v>
      </c>
      <c r="AV20" s="1137" t="str">
        <f>ifs($B$2=Controls!$I$2,'Hours Spread'!AW18,$B$2=Controls!$I$3,'Hours Spread'!CS18,$B$2=Controls!$I$4,'Hours Spread'!EO18,$B$2=Controls!$I$5,'Hours Spread'!GK18,$B$2=Controls!$I$6,'Hours Spread'!IG18,$B$2=Controls!$I$7,'Hours Spread'!KC18)</f>
        <v>#N/A</v>
      </c>
      <c r="AW20" s="1137" t="str">
        <f>ifs($B$2=Controls!$I$2,'Hours Spread'!AX18,$B$2=Controls!$I$3,'Hours Spread'!CT18,$B$2=Controls!$I$4,'Hours Spread'!EP18,$B$2=Controls!$I$5,'Hours Spread'!GL18,$B$2=Controls!$I$6,'Hours Spread'!IH18,$B$2=Controls!$I$7,'Hours Spread'!KD18)</f>
        <v>#N/A</v>
      </c>
      <c r="AX20" s="1137" t="str">
        <f>ifs($B$2=Controls!$I$2,'Hours Spread'!AY18,$B$2=Controls!$I$3,'Hours Spread'!CU18,$B$2=Controls!$I$4,'Hours Spread'!EQ18,$B$2=Controls!$I$5,'Hours Spread'!GM18,$B$2=Controls!$I$6,'Hours Spread'!II18,$B$2=Controls!$I$7,'Hours Spread'!KE18)</f>
        <v>#N/A</v>
      </c>
    </row>
    <row r="21">
      <c r="A21" s="813" t="s">
        <v>493</v>
      </c>
      <c r="B21" s="693" t="s">
        <v>493</v>
      </c>
      <c r="C21" s="1137" t="str">
        <f>ifs($B$2=Controls!$I$2,'Hours Spread'!D24,$B$2=Controls!$I$3,'Hours Spread'!AZ24,$B$2=Controls!$I$4,'Hours Spread'!CV24,$B$2=Controls!$I$5,'Hours Spread'!ER24,$B$2=Controls!$I$6,'Hours Spread'!GN24,$B$2=Controls!$I$7,'Hours Spread'!IJ24)</f>
        <v>#N/A</v>
      </c>
      <c r="D21" s="1137" t="str">
        <f>ifs($B$2=Controls!$I$2,'Hours Spread'!E19,$B$2=Controls!$I$3,'Hours Spread'!BA19,$B$2=Controls!$I$4,'Hours Spread'!CW19,$B$2=Controls!$I$5,'Hours Spread'!ES19,$B$2=Controls!$I$6,'Hours Spread'!GO19,$B$2=Controls!$I$7,'Hours Spread'!IK19)</f>
        <v>#N/A</v>
      </c>
      <c r="E21" s="1137" t="str">
        <f>ifs($B$2=Controls!$I$2,'Hours Spread'!F19,$B$2=Controls!$I$3,'Hours Spread'!BB19,$B$2=Controls!$I$4,'Hours Spread'!CX19,$B$2=Controls!$I$5,'Hours Spread'!ET19,$B$2=Controls!$I$6,'Hours Spread'!GP19,$B$2=Controls!$I$7,'Hours Spread'!IL19)</f>
        <v>#N/A</v>
      </c>
      <c r="F21" s="1137" t="str">
        <f>ifs($B$2=Controls!$I$2,'Hours Spread'!G19,$B$2=Controls!$I$3,'Hours Spread'!BC19,$B$2=Controls!$I$4,'Hours Spread'!CY19,$B$2=Controls!$I$5,'Hours Spread'!EU19,$B$2=Controls!$I$6,'Hours Spread'!GQ19,$B$2=Controls!$I$7,'Hours Spread'!IM19)</f>
        <v>#N/A</v>
      </c>
      <c r="G21" s="1137" t="str">
        <f>ifs($B$2=Controls!$I$2,'Hours Spread'!H19,$B$2=Controls!$I$3,'Hours Spread'!BD19,$B$2=Controls!$I$4,'Hours Spread'!CZ19,$B$2=Controls!$I$5,'Hours Spread'!EV19,$B$2=Controls!$I$6,'Hours Spread'!GR19,$B$2=Controls!$I$7,'Hours Spread'!IN19)</f>
        <v>#N/A</v>
      </c>
      <c r="H21" s="1137" t="str">
        <f>ifs($B$2=Controls!$I$2,'Hours Spread'!I19,$B$2=Controls!$I$3,'Hours Spread'!BE19,$B$2=Controls!$I$4,'Hours Spread'!DA19,$B$2=Controls!$I$5,'Hours Spread'!EW19,$B$2=Controls!$I$6,'Hours Spread'!GS19,$B$2=Controls!$I$7,'Hours Spread'!IO19)</f>
        <v>#N/A</v>
      </c>
      <c r="I21" s="1137" t="str">
        <f>ifs($B$2=Controls!$I$2,'Hours Spread'!J19,$B$2=Controls!$I$3,'Hours Spread'!BF19,$B$2=Controls!$I$4,'Hours Spread'!DB19,$B$2=Controls!$I$5,'Hours Spread'!EX19,$B$2=Controls!$I$6,'Hours Spread'!GT19,$B$2=Controls!$I$7,'Hours Spread'!IP19)</f>
        <v>#N/A</v>
      </c>
      <c r="J21" s="1137" t="str">
        <f>ifs($B$2=Controls!$I$2,'Hours Spread'!K19,$B$2=Controls!$I$3,'Hours Spread'!BG19,$B$2=Controls!$I$4,'Hours Spread'!DC19,$B$2=Controls!$I$5,'Hours Spread'!EY19,$B$2=Controls!$I$6,'Hours Spread'!GU19,$B$2=Controls!$I$7,'Hours Spread'!IQ19)</f>
        <v>#N/A</v>
      </c>
      <c r="K21" s="1137" t="str">
        <f>ifs($B$2=Controls!$I$2,'Hours Spread'!L19,$B$2=Controls!$I$3,'Hours Spread'!BH19,$B$2=Controls!$I$4,'Hours Spread'!DD19,$B$2=Controls!$I$5,'Hours Spread'!EZ19,$B$2=Controls!$I$6,'Hours Spread'!GV19,$B$2=Controls!$I$7,'Hours Spread'!IR19)</f>
        <v>#N/A</v>
      </c>
      <c r="L21" s="1137" t="str">
        <f>ifs($B$2=Controls!$I$2,'Hours Spread'!M19,$B$2=Controls!$I$3,'Hours Spread'!BI19,$B$2=Controls!$I$4,'Hours Spread'!DE19,$B$2=Controls!$I$5,'Hours Spread'!FA19,$B$2=Controls!$I$6,'Hours Spread'!GW19,$B$2=Controls!$I$7,'Hours Spread'!IS19)</f>
        <v>#N/A</v>
      </c>
      <c r="M21" s="1137" t="str">
        <f>ifs($B$2=Controls!$I$2,'Hours Spread'!N19,$B$2=Controls!$I$3,'Hours Spread'!BJ19,$B$2=Controls!$I$4,'Hours Spread'!DF19,$B$2=Controls!$I$5,'Hours Spread'!FB19,$B$2=Controls!$I$6,'Hours Spread'!GX19,$B$2=Controls!$I$7,'Hours Spread'!IT19)</f>
        <v>#N/A</v>
      </c>
      <c r="N21" s="1137" t="str">
        <f>ifs($B$2=Controls!$I$2,'Hours Spread'!O19,$B$2=Controls!$I$3,'Hours Spread'!BK19,$B$2=Controls!$I$4,'Hours Spread'!DG19,$B$2=Controls!$I$5,'Hours Spread'!FC19,$B$2=Controls!$I$6,'Hours Spread'!GY19,$B$2=Controls!$I$7,'Hours Spread'!IU19)</f>
        <v>#N/A</v>
      </c>
      <c r="O21" s="1137" t="str">
        <f>ifs($B$2=Controls!$I$2,'Hours Spread'!P19,$B$2=Controls!$I$3,'Hours Spread'!BL19,$B$2=Controls!$I$4,'Hours Spread'!DH19,$B$2=Controls!$I$5,'Hours Spread'!FD19,$B$2=Controls!$I$6,'Hours Spread'!GZ19,$B$2=Controls!$I$7,'Hours Spread'!IV19)</f>
        <v>#N/A</v>
      </c>
      <c r="P21" s="1137" t="str">
        <f>ifs($B$2=Controls!$I$2,'Hours Spread'!Q19,$B$2=Controls!$I$3,'Hours Spread'!BM19,$B$2=Controls!$I$4,'Hours Spread'!DI19,$B$2=Controls!$I$5,'Hours Spread'!FE19,$B$2=Controls!$I$6,'Hours Spread'!HA19,$B$2=Controls!$I$7,'Hours Spread'!IW19)</f>
        <v>#N/A</v>
      </c>
      <c r="Q21" s="1137" t="str">
        <f>ifs($B$2=Controls!$I$2,'Hours Spread'!R19,$B$2=Controls!$I$3,'Hours Spread'!BN19,$B$2=Controls!$I$4,'Hours Spread'!DJ19,$B$2=Controls!$I$5,'Hours Spread'!FF19,$B$2=Controls!$I$6,'Hours Spread'!HB19,$B$2=Controls!$I$7,'Hours Spread'!IX19)</f>
        <v>#N/A</v>
      </c>
      <c r="R21" s="1137" t="str">
        <f>ifs($B$2=Controls!$I$2,'Hours Spread'!S19,$B$2=Controls!$I$3,'Hours Spread'!BO19,$B$2=Controls!$I$4,'Hours Spread'!DK19,$B$2=Controls!$I$5,'Hours Spread'!FG19,$B$2=Controls!$I$6,'Hours Spread'!HC19,$B$2=Controls!$I$7,'Hours Spread'!IY19)</f>
        <v>#N/A</v>
      </c>
      <c r="S21" s="1137" t="str">
        <f>ifs($B$2=Controls!$I$2,'Hours Spread'!T19,$B$2=Controls!$I$3,'Hours Spread'!BP19,$B$2=Controls!$I$4,'Hours Spread'!DL19,$B$2=Controls!$I$5,'Hours Spread'!FH19,$B$2=Controls!$I$6,'Hours Spread'!HD19,$B$2=Controls!$I$7,'Hours Spread'!IZ19)</f>
        <v>#N/A</v>
      </c>
      <c r="T21" s="1137" t="str">
        <f>ifs($B$2=Controls!$I$2,'Hours Spread'!U19,$B$2=Controls!$I$3,'Hours Spread'!BQ19,$B$2=Controls!$I$4,'Hours Spread'!DM19,$B$2=Controls!$I$5,'Hours Spread'!FI19,$B$2=Controls!$I$6,'Hours Spread'!HE19,$B$2=Controls!$I$7,'Hours Spread'!JA19)</f>
        <v>#N/A</v>
      </c>
      <c r="U21" s="1137" t="str">
        <f>ifs($B$2=Controls!$I$2,'Hours Spread'!V19,$B$2=Controls!$I$3,'Hours Spread'!BR19,$B$2=Controls!$I$4,'Hours Spread'!DN19,$B$2=Controls!$I$5,'Hours Spread'!FJ19,$B$2=Controls!$I$6,'Hours Spread'!HF19,$B$2=Controls!$I$7,'Hours Spread'!JB19)</f>
        <v>#N/A</v>
      </c>
      <c r="V21" s="1137" t="str">
        <f>ifs($B$2=Controls!$I$2,'Hours Spread'!W19,$B$2=Controls!$I$3,'Hours Spread'!BS19,$B$2=Controls!$I$4,'Hours Spread'!DO19,$B$2=Controls!$I$5,'Hours Spread'!FK19,$B$2=Controls!$I$6,'Hours Spread'!HG19,$B$2=Controls!$I$7,'Hours Spread'!JC19)</f>
        <v>#N/A</v>
      </c>
      <c r="W21" s="1137" t="str">
        <f>ifs($B$2=Controls!$I$2,'Hours Spread'!X19,$B$2=Controls!$I$3,'Hours Spread'!BT19,$B$2=Controls!$I$4,'Hours Spread'!DP19,$B$2=Controls!$I$5,'Hours Spread'!FL19,$B$2=Controls!$I$6,'Hours Spread'!HH19,$B$2=Controls!$I$7,'Hours Spread'!JD19)</f>
        <v>#N/A</v>
      </c>
      <c r="X21" s="1137" t="str">
        <f>ifs($B$2=Controls!$I$2,'Hours Spread'!Y19,$B$2=Controls!$I$3,'Hours Spread'!BU19,$B$2=Controls!$I$4,'Hours Spread'!DQ19,$B$2=Controls!$I$5,'Hours Spread'!FM19,$B$2=Controls!$I$6,'Hours Spread'!HI19,$B$2=Controls!$I$7,'Hours Spread'!JE19)</f>
        <v>#N/A</v>
      </c>
      <c r="Y21" s="1137" t="str">
        <f>ifs($B$2=Controls!$I$2,'Hours Spread'!Z19,$B$2=Controls!$I$3,'Hours Spread'!BV19,$B$2=Controls!$I$4,'Hours Spread'!DR19,$B$2=Controls!$I$5,'Hours Spread'!FN19,$B$2=Controls!$I$6,'Hours Spread'!HJ19,$B$2=Controls!$I$7,'Hours Spread'!JF19)</f>
        <v>#N/A</v>
      </c>
      <c r="Z21" s="1137" t="str">
        <f>ifs($B$2=Controls!$I$2,'Hours Spread'!AA19,$B$2=Controls!$I$3,'Hours Spread'!BW19,$B$2=Controls!$I$4,'Hours Spread'!DS19,$B$2=Controls!$I$5,'Hours Spread'!FO19,$B$2=Controls!$I$6,'Hours Spread'!HK19,$B$2=Controls!$I$7,'Hours Spread'!JG19)</f>
        <v>#N/A</v>
      </c>
      <c r="AA21" s="1137" t="str">
        <f>ifs($B$2=Controls!$I$2,'Hours Spread'!AB19,$B$2=Controls!$I$3,'Hours Spread'!BX19,$B$2=Controls!$I$4,'Hours Spread'!DT19,$B$2=Controls!$I$5,'Hours Spread'!FP19,$B$2=Controls!$I$6,'Hours Spread'!HL19,$B$2=Controls!$I$7,'Hours Spread'!JH19)</f>
        <v>#N/A</v>
      </c>
      <c r="AB21" s="1137" t="str">
        <f>ifs($B$2=Controls!$I$2,'Hours Spread'!AC19,$B$2=Controls!$I$3,'Hours Spread'!BY19,$B$2=Controls!$I$4,'Hours Spread'!DU19,$B$2=Controls!$I$5,'Hours Spread'!FQ19,$B$2=Controls!$I$6,'Hours Spread'!HM19,$B$2=Controls!$I$7,'Hours Spread'!JI19)</f>
        <v>#N/A</v>
      </c>
      <c r="AC21" s="1137" t="str">
        <f>ifs($B$2=Controls!$I$2,'Hours Spread'!AD19,$B$2=Controls!$I$3,'Hours Spread'!BZ19,$B$2=Controls!$I$4,'Hours Spread'!DV19,$B$2=Controls!$I$5,'Hours Spread'!FR19,$B$2=Controls!$I$6,'Hours Spread'!HN19,$B$2=Controls!$I$7,'Hours Spread'!JJ19)</f>
        <v>#N/A</v>
      </c>
      <c r="AD21" s="1137" t="str">
        <f>ifs($B$2=Controls!$I$2,'Hours Spread'!AE19,$B$2=Controls!$I$3,'Hours Spread'!CA19,$B$2=Controls!$I$4,'Hours Spread'!DW19,$B$2=Controls!$I$5,'Hours Spread'!FS19,$B$2=Controls!$I$6,'Hours Spread'!HO19,$B$2=Controls!$I$7,'Hours Spread'!JK19)</f>
        <v>#N/A</v>
      </c>
      <c r="AE21" s="1137" t="str">
        <f>ifs($B$2=Controls!$I$2,'Hours Spread'!AF19,$B$2=Controls!$I$3,'Hours Spread'!CB19,$B$2=Controls!$I$4,'Hours Spread'!DX19,$B$2=Controls!$I$5,'Hours Spread'!FT19,$B$2=Controls!$I$6,'Hours Spread'!HP19,$B$2=Controls!$I$7,'Hours Spread'!JL19)</f>
        <v>#N/A</v>
      </c>
      <c r="AF21" s="1137" t="str">
        <f>ifs($B$2=Controls!$I$2,'Hours Spread'!AG19,$B$2=Controls!$I$3,'Hours Spread'!CC19,$B$2=Controls!$I$4,'Hours Spread'!DY19,$B$2=Controls!$I$5,'Hours Spread'!FU19,$B$2=Controls!$I$6,'Hours Spread'!HQ19,$B$2=Controls!$I$7,'Hours Spread'!JM19)</f>
        <v>#N/A</v>
      </c>
      <c r="AG21" s="1137" t="str">
        <f>ifs($B$2=Controls!$I$2,'Hours Spread'!AH19,$B$2=Controls!$I$3,'Hours Spread'!CD19,$B$2=Controls!$I$4,'Hours Spread'!DZ19,$B$2=Controls!$I$5,'Hours Spread'!FV19,$B$2=Controls!$I$6,'Hours Spread'!HR19,$B$2=Controls!$I$7,'Hours Spread'!JN19)</f>
        <v>#N/A</v>
      </c>
      <c r="AH21" s="1137" t="str">
        <f>ifs($B$2=Controls!$I$2,'Hours Spread'!AI19,$B$2=Controls!$I$3,'Hours Spread'!CE19,$B$2=Controls!$I$4,'Hours Spread'!EA19,$B$2=Controls!$I$5,'Hours Spread'!FW19,$B$2=Controls!$I$6,'Hours Spread'!HS19,$B$2=Controls!$I$7,'Hours Spread'!JO19)</f>
        <v>#N/A</v>
      </c>
      <c r="AI21" s="1137" t="str">
        <f>ifs($B$2=Controls!$I$2,'Hours Spread'!AJ19,$B$2=Controls!$I$3,'Hours Spread'!CF19,$B$2=Controls!$I$4,'Hours Spread'!EB19,$B$2=Controls!$I$5,'Hours Spread'!FX19,$B$2=Controls!$I$6,'Hours Spread'!HT19,$B$2=Controls!$I$7,'Hours Spread'!JP19)</f>
        <v>#N/A</v>
      </c>
      <c r="AJ21" s="1137" t="str">
        <f>ifs($B$2=Controls!$I$2,'Hours Spread'!AK19,$B$2=Controls!$I$3,'Hours Spread'!CG19,$B$2=Controls!$I$4,'Hours Spread'!EC19,$B$2=Controls!$I$5,'Hours Spread'!FY19,$B$2=Controls!$I$6,'Hours Spread'!HU19,$B$2=Controls!$I$7,'Hours Spread'!JQ19)</f>
        <v>#N/A</v>
      </c>
      <c r="AK21" s="1137" t="str">
        <f>ifs($B$2=Controls!$I$2,'Hours Spread'!AL19,$B$2=Controls!$I$3,'Hours Spread'!CH19,$B$2=Controls!$I$4,'Hours Spread'!ED19,$B$2=Controls!$I$5,'Hours Spread'!FZ19,$B$2=Controls!$I$6,'Hours Spread'!HV19,$B$2=Controls!$I$7,'Hours Spread'!JR19)</f>
        <v>#N/A</v>
      </c>
      <c r="AL21" s="1137" t="str">
        <f>ifs($B$2=Controls!$I$2,'Hours Spread'!AM19,$B$2=Controls!$I$3,'Hours Spread'!CI19,$B$2=Controls!$I$4,'Hours Spread'!EE19,$B$2=Controls!$I$5,'Hours Spread'!GA19,$B$2=Controls!$I$6,'Hours Spread'!HW19,$B$2=Controls!$I$7,'Hours Spread'!JS19)</f>
        <v>#N/A</v>
      </c>
      <c r="AM21" s="1137" t="str">
        <f>ifs($B$2=Controls!$I$2,'Hours Spread'!AN19,$B$2=Controls!$I$3,'Hours Spread'!CJ19,$B$2=Controls!$I$4,'Hours Spread'!EF19,$B$2=Controls!$I$5,'Hours Spread'!GB19,$B$2=Controls!$I$6,'Hours Spread'!HX19,$B$2=Controls!$I$7,'Hours Spread'!JT19)</f>
        <v>#N/A</v>
      </c>
      <c r="AN21" s="1137" t="str">
        <f>ifs($B$2=Controls!$I$2,'Hours Spread'!AO19,$B$2=Controls!$I$3,'Hours Spread'!CK19,$B$2=Controls!$I$4,'Hours Spread'!EG19,$B$2=Controls!$I$5,'Hours Spread'!GC19,$B$2=Controls!$I$6,'Hours Spread'!HY19,$B$2=Controls!$I$7,'Hours Spread'!JU19)</f>
        <v>#N/A</v>
      </c>
      <c r="AO21" s="1137" t="str">
        <f>ifs($B$2=Controls!$I$2,'Hours Spread'!AP19,$B$2=Controls!$I$3,'Hours Spread'!CL19,$B$2=Controls!$I$4,'Hours Spread'!EH19,$B$2=Controls!$I$5,'Hours Spread'!GD19,$B$2=Controls!$I$6,'Hours Spread'!HZ19,$B$2=Controls!$I$7,'Hours Spread'!JV19)</f>
        <v>#N/A</v>
      </c>
      <c r="AP21" s="1137" t="str">
        <f>ifs($B$2=Controls!$I$2,'Hours Spread'!AQ19,$B$2=Controls!$I$3,'Hours Spread'!CM19,$B$2=Controls!$I$4,'Hours Spread'!EI19,$B$2=Controls!$I$5,'Hours Spread'!GE19,$B$2=Controls!$I$6,'Hours Spread'!IA19,$B$2=Controls!$I$7,'Hours Spread'!JW19)</f>
        <v>#N/A</v>
      </c>
      <c r="AQ21" s="1137" t="str">
        <f>ifs($B$2=Controls!$I$2,'Hours Spread'!AR19,$B$2=Controls!$I$3,'Hours Spread'!CN19,$B$2=Controls!$I$4,'Hours Spread'!EJ19,$B$2=Controls!$I$5,'Hours Spread'!GF19,$B$2=Controls!$I$6,'Hours Spread'!IB19,$B$2=Controls!$I$7,'Hours Spread'!JX19)</f>
        <v>#N/A</v>
      </c>
      <c r="AR21" s="1137" t="str">
        <f>ifs($B$2=Controls!$I$2,'Hours Spread'!AS19,$B$2=Controls!$I$3,'Hours Spread'!CO19,$B$2=Controls!$I$4,'Hours Spread'!EK19,$B$2=Controls!$I$5,'Hours Spread'!GG19,$B$2=Controls!$I$6,'Hours Spread'!IC19,$B$2=Controls!$I$7,'Hours Spread'!JY19)</f>
        <v>#N/A</v>
      </c>
      <c r="AS21" s="1137" t="str">
        <f>ifs($B$2=Controls!$I$2,'Hours Spread'!AT19,$B$2=Controls!$I$3,'Hours Spread'!CP19,$B$2=Controls!$I$4,'Hours Spread'!EL19,$B$2=Controls!$I$5,'Hours Spread'!GH19,$B$2=Controls!$I$6,'Hours Spread'!ID19,$B$2=Controls!$I$7,'Hours Spread'!JZ19)</f>
        <v>#N/A</v>
      </c>
      <c r="AT21" s="1137" t="str">
        <f>ifs($B$2=Controls!$I$2,'Hours Spread'!AU19,$B$2=Controls!$I$3,'Hours Spread'!CQ19,$B$2=Controls!$I$4,'Hours Spread'!EM19,$B$2=Controls!$I$5,'Hours Spread'!GI19,$B$2=Controls!$I$6,'Hours Spread'!IE19,$B$2=Controls!$I$7,'Hours Spread'!KA19)</f>
        <v>#N/A</v>
      </c>
      <c r="AU21" s="1137" t="str">
        <f>ifs($B$2=Controls!$I$2,'Hours Spread'!AV19,$B$2=Controls!$I$3,'Hours Spread'!CR19,$B$2=Controls!$I$4,'Hours Spread'!EN19,$B$2=Controls!$I$5,'Hours Spread'!GJ19,$B$2=Controls!$I$6,'Hours Spread'!IF19,$B$2=Controls!$I$7,'Hours Spread'!KB19)</f>
        <v>#N/A</v>
      </c>
      <c r="AV21" s="1137" t="str">
        <f>ifs($B$2=Controls!$I$2,'Hours Spread'!AW19,$B$2=Controls!$I$3,'Hours Spread'!CS19,$B$2=Controls!$I$4,'Hours Spread'!EO19,$B$2=Controls!$I$5,'Hours Spread'!GK19,$B$2=Controls!$I$6,'Hours Spread'!IG19,$B$2=Controls!$I$7,'Hours Spread'!KC19)</f>
        <v>#N/A</v>
      </c>
      <c r="AW21" s="1137" t="str">
        <f>ifs($B$2=Controls!$I$2,'Hours Spread'!AX19,$B$2=Controls!$I$3,'Hours Spread'!CT19,$B$2=Controls!$I$4,'Hours Spread'!EP19,$B$2=Controls!$I$5,'Hours Spread'!GL19,$B$2=Controls!$I$6,'Hours Spread'!IH19,$B$2=Controls!$I$7,'Hours Spread'!KD19)</f>
        <v>#N/A</v>
      </c>
      <c r="AX21" s="1137" t="str">
        <f>ifs($B$2=Controls!$I$2,'Hours Spread'!AY19,$B$2=Controls!$I$3,'Hours Spread'!CU19,$B$2=Controls!$I$4,'Hours Spread'!EQ19,$B$2=Controls!$I$5,'Hours Spread'!GM19,$B$2=Controls!$I$6,'Hours Spread'!II19,$B$2=Controls!$I$7,'Hours Spread'!KE19)</f>
        <v>#N/A</v>
      </c>
    </row>
    <row r="22">
      <c r="A22" s="595" t="s">
        <v>494</v>
      </c>
      <c r="B22" s="693" t="s">
        <v>494</v>
      </c>
      <c r="C22" s="1137" t="str">
        <f>ifs($B$2=Controls!$I$2,'Hours Spread'!D25,$B$2=Controls!$I$3,'Hours Spread'!AZ25,$B$2=Controls!$I$4,'Hours Spread'!CV25,$B$2=Controls!$I$5,'Hours Spread'!ER25,$B$2=Controls!$I$6,'Hours Spread'!GN25,$B$2=Controls!$I$7,'Hours Spread'!IJ25)</f>
        <v>#N/A</v>
      </c>
      <c r="D22" s="1137" t="str">
        <f>ifs($B$2=Controls!$I$2,'Hours Spread'!E20,$B$2=Controls!$I$3,'Hours Spread'!BA20,$B$2=Controls!$I$4,'Hours Spread'!CW20,$B$2=Controls!$I$5,'Hours Spread'!ES20,$B$2=Controls!$I$6,'Hours Spread'!GO20,$B$2=Controls!$I$7,'Hours Spread'!IK20)</f>
        <v>#N/A</v>
      </c>
      <c r="E22" s="1137" t="str">
        <f>ifs($B$2=Controls!$I$2,'Hours Spread'!F20,$B$2=Controls!$I$3,'Hours Spread'!BB20,$B$2=Controls!$I$4,'Hours Spread'!CX20,$B$2=Controls!$I$5,'Hours Spread'!ET20,$B$2=Controls!$I$6,'Hours Spread'!GP20,$B$2=Controls!$I$7,'Hours Spread'!IL20)</f>
        <v>#N/A</v>
      </c>
      <c r="F22" s="1137" t="str">
        <f>ifs($B$2=Controls!$I$2,'Hours Spread'!G20,$B$2=Controls!$I$3,'Hours Spread'!BC20,$B$2=Controls!$I$4,'Hours Spread'!CY20,$B$2=Controls!$I$5,'Hours Spread'!EU20,$B$2=Controls!$I$6,'Hours Spread'!GQ20,$B$2=Controls!$I$7,'Hours Spread'!IM20)</f>
        <v>#N/A</v>
      </c>
      <c r="G22" s="1137" t="str">
        <f>ifs($B$2=Controls!$I$2,'Hours Spread'!H20,$B$2=Controls!$I$3,'Hours Spread'!BD20,$B$2=Controls!$I$4,'Hours Spread'!CZ20,$B$2=Controls!$I$5,'Hours Spread'!EV20,$B$2=Controls!$I$6,'Hours Spread'!GR20,$B$2=Controls!$I$7,'Hours Spread'!IN20)</f>
        <v>#N/A</v>
      </c>
      <c r="H22" s="1137" t="str">
        <f>ifs($B$2=Controls!$I$2,'Hours Spread'!I20,$B$2=Controls!$I$3,'Hours Spread'!BE20,$B$2=Controls!$I$4,'Hours Spread'!DA20,$B$2=Controls!$I$5,'Hours Spread'!EW20,$B$2=Controls!$I$6,'Hours Spread'!GS20,$B$2=Controls!$I$7,'Hours Spread'!IO20)</f>
        <v>#N/A</v>
      </c>
      <c r="I22" s="1137" t="str">
        <f>ifs($B$2=Controls!$I$2,'Hours Spread'!J20,$B$2=Controls!$I$3,'Hours Spread'!BF20,$B$2=Controls!$I$4,'Hours Spread'!DB20,$B$2=Controls!$I$5,'Hours Spread'!EX20,$B$2=Controls!$I$6,'Hours Spread'!GT20,$B$2=Controls!$I$7,'Hours Spread'!IP20)</f>
        <v>#N/A</v>
      </c>
      <c r="J22" s="1137" t="str">
        <f>ifs($B$2=Controls!$I$2,'Hours Spread'!K20,$B$2=Controls!$I$3,'Hours Spread'!BG20,$B$2=Controls!$I$4,'Hours Spread'!DC20,$B$2=Controls!$I$5,'Hours Spread'!EY20,$B$2=Controls!$I$6,'Hours Spread'!GU20,$B$2=Controls!$I$7,'Hours Spread'!IQ20)</f>
        <v>#N/A</v>
      </c>
      <c r="K22" s="1137" t="str">
        <f>ifs($B$2=Controls!$I$2,'Hours Spread'!L20,$B$2=Controls!$I$3,'Hours Spread'!BH20,$B$2=Controls!$I$4,'Hours Spread'!DD20,$B$2=Controls!$I$5,'Hours Spread'!EZ20,$B$2=Controls!$I$6,'Hours Spread'!GV20,$B$2=Controls!$I$7,'Hours Spread'!IR20)</f>
        <v>#N/A</v>
      </c>
      <c r="L22" s="1137" t="str">
        <f>ifs($B$2=Controls!$I$2,'Hours Spread'!M20,$B$2=Controls!$I$3,'Hours Spread'!BI20,$B$2=Controls!$I$4,'Hours Spread'!DE20,$B$2=Controls!$I$5,'Hours Spread'!FA20,$B$2=Controls!$I$6,'Hours Spread'!GW20,$B$2=Controls!$I$7,'Hours Spread'!IS20)</f>
        <v>#N/A</v>
      </c>
      <c r="M22" s="1137" t="str">
        <f>ifs($B$2=Controls!$I$2,'Hours Spread'!N20,$B$2=Controls!$I$3,'Hours Spread'!BJ20,$B$2=Controls!$I$4,'Hours Spread'!DF20,$B$2=Controls!$I$5,'Hours Spread'!FB20,$B$2=Controls!$I$6,'Hours Spread'!GX20,$B$2=Controls!$I$7,'Hours Spread'!IT20)</f>
        <v>#N/A</v>
      </c>
      <c r="N22" s="1137" t="str">
        <f>ifs($B$2=Controls!$I$2,'Hours Spread'!O20,$B$2=Controls!$I$3,'Hours Spread'!BK20,$B$2=Controls!$I$4,'Hours Spread'!DG20,$B$2=Controls!$I$5,'Hours Spread'!FC20,$B$2=Controls!$I$6,'Hours Spread'!GY20,$B$2=Controls!$I$7,'Hours Spread'!IU20)</f>
        <v>#N/A</v>
      </c>
      <c r="O22" s="1137" t="str">
        <f>ifs($B$2=Controls!$I$2,'Hours Spread'!P20,$B$2=Controls!$I$3,'Hours Spread'!BL20,$B$2=Controls!$I$4,'Hours Spread'!DH20,$B$2=Controls!$I$5,'Hours Spread'!FD20,$B$2=Controls!$I$6,'Hours Spread'!GZ20,$B$2=Controls!$I$7,'Hours Spread'!IV20)</f>
        <v>#N/A</v>
      </c>
      <c r="P22" s="1137" t="str">
        <f>ifs($B$2=Controls!$I$2,'Hours Spread'!Q20,$B$2=Controls!$I$3,'Hours Spread'!BM20,$B$2=Controls!$I$4,'Hours Spread'!DI20,$B$2=Controls!$I$5,'Hours Spread'!FE20,$B$2=Controls!$I$6,'Hours Spread'!HA20,$B$2=Controls!$I$7,'Hours Spread'!IW20)</f>
        <v>#N/A</v>
      </c>
      <c r="Q22" s="1137" t="str">
        <f>ifs($B$2=Controls!$I$2,'Hours Spread'!R20,$B$2=Controls!$I$3,'Hours Spread'!BN20,$B$2=Controls!$I$4,'Hours Spread'!DJ20,$B$2=Controls!$I$5,'Hours Spread'!FF20,$B$2=Controls!$I$6,'Hours Spread'!HB20,$B$2=Controls!$I$7,'Hours Spread'!IX20)</f>
        <v>#N/A</v>
      </c>
      <c r="R22" s="1137" t="str">
        <f>ifs($B$2=Controls!$I$2,'Hours Spread'!S20,$B$2=Controls!$I$3,'Hours Spread'!BO20,$B$2=Controls!$I$4,'Hours Spread'!DK20,$B$2=Controls!$I$5,'Hours Spread'!FG20,$B$2=Controls!$I$6,'Hours Spread'!HC20,$B$2=Controls!$I$7,'Hours Spread'!IY20)</f>
        <v>#N/A</v>
      </c>
      <c r="S22" s="1137" t="str">
        <f>ifs($B$2=Controls!$I$2,'Hours Spread'!T20,$B$2=Controls!$I$3,'Hours Spread'!BP20,$B$2=Controls!$I$4,'Hours Spread'!DL20,$B$2=Controls!$I$5,'Hours Spread'!FH20,$B$2=Controls!$I$6,'Hours Spread'!HD20,$B$2=Controls!$I$7,'Hours Spread'!IZ20)</f>
        <v>#N/A</v>
      </c>
      <c r="T22" s="1137" t="str">
        <f>ifs($B$2=Controls!$I$2,'Hours Spread'!U20,$B$2=Controls!$I$3,'Hours Spread'!BQ20,$B$2=Controls!$I$4,'Hours Spread'!DM20,$B$2=Controls!$I$5,'Hours Spread'!FI20,$B$2=Controls!$I$6,'Hours Spread'!HE20,$B$2=Controls!$I$7,'Hours Spread'!JA20)</f>
        <v>#N/A</v>
      </c>
      <c r="U22" s="1137" t="str">
        <f>ifs($B$2=Controls!$I$2,'Hours Spread'!V20,$B$2=Controls!$I$3,'Hours Spread'!BR20,$B$2=Controls!$I$4,'Hours Spread'!DN20,$B$2=Controls!$I$5,'Hours Spread'!FJ20,$B$2=Controls!$I$6,'Hours Spread'!HF20,$B$2=Controls!$I$7,'Hours Spread'!JB20)</f>
        <v>#N/A</v>
      </c>
      <c r="V22" s="1137" t="str">
        <f>ifs($B$2=Controls!$I$2,'Hours Spread'!W20,$B$2=Controls!$I$3,'Hours Spread'!BS20,$B$2=Controls!$I$4,'Hours Spread'!DO20,$B$2=Controls!$I$5,'Hours Spread'!FK20,$B$2=Controls!$I$6,'Hours Spread'!HG20,$B$2=Controls!$I$7,'Hours Spread'!JC20)</f>
        <v>#N/A</v>
      </c>
      <c r="W22" s="1137" t="str">
        <f>ifs($B$2=Controls!$I$2,'Hours Spread'!X20,$B$2=Controls!$I$3,'Hours Spread'!BT20,$B$2=Controls!$I$4,'Hours Spread'!DP20,$B$2=Controls!$I$5,'Hours Spread'!FL20,$B$2=Controls!$I$6,'Hours Spread'!HH20,$B$2=Controls!$I$7,'Hours Spread'!JD20)</f>
        <v>#N/A</v>
      </c>
      <c r="X22" s="1137" t="str">
        <f>ifs($B$2=Controls!$I$2,'Hours Spread'!Y20,$B$2=Controls!$I$3,'Hours Spread'!BU20,$B$2=Controls!$I$4,'Hours Spread'!DQ20,$B$2=Controls!$I$5,'Hours Spread'!FM20,$B$2=Controls!$I$6,'Hours Spread'!HI20,$B$2=Controls!$I$7,'Hours Spread'!JE20)</f>
        <v>#N/A</v>
      </c>
      <c r="Y22" s="1137" t="str">
        <f>ifs($B$2=Controls!$I$2,'Hours Spread'!Z20,$B$2=Controls!$I$3,'Hours Spread'!BV20,$B$2=Controls!$I$4,'Hours Spread'!DR20,$B$2=Controls!$I$5,'Hours Spread'!FN20,$B$2=Controls!$I$6,'Hours Spread'!HJ20,$B$2=Controls!$I$7,'Hours Spread'!JF20)</f>
        <v>#N/A</v>
      </c>
      <c r="Z22" s="1137" t="str">
        <f>ifs($B$2=Controls!$I$2,'Hours Spread'!AA20,$B$2=Controls!$I$3,'Hours Spread'!BW20,$B$2=Controls!$I$4,'Hours Spread'!DS20,$B$2=Controls!$I$5,'Hours Spread'!FO20,$B$2=Controls!$I$6,'Hours Spread'!HK20,$B$2=Controls!$I$7,'Hours Spread'!JG20)</f>
        <v>#N/A</v>
      </c>
      <c r="AA22" s="1137" t="str">
        <f>ifs($B$2=Controls!$I$2,'Hours Spread'!AB20,$B$2=Controls!$I$3,'Hours Spread'!BX20,$B$2=Controls!$I$4,'Hours Spread'!DT20,$B$2=Controls!$I$5,'Hours Spread'!FP20,$B$2=Controls!$I$6,'Hours Spread'!HL20,$B$2=Controls!$I$7,'Hours Spread'!JH20)</f>
        <v>#N/A</v>
      </c>
      <c r="AB22" s="1137" t="str">
        <f>ifs($B$2=Controls!$I$2,'Hours Spread'!AC20,$B$2=Controls!$I$3,'Hours Spread'!BY20,$B$2=Controls!$I$4,'Hours Spread'!DU20,$B$2=Controls!$I$5,'Hours Spread'!FQ20,$B$2=Controls!$I$6,'Hours Spread'!HM20,$B$2=Controls!$I$7,'Hours Spread'!JI20)</f>
        <v>#N/A</v>
      </c>
      <c r="AC22" s="1137" t="str">
        <f>ifs($B$2=Controls!$I$2,'Hours Spread'!AD20,$B$2=Controls!$I$3,'Hours Spread'!BZ20,$B$2=Controls!$I$4,'Hours Spread'!DV20,$B$2=Controls!$I$5,'Hours Spread'!FR20,$B$2=Controls!$I$6,'Hours Spread'!HN20,$B$2=Controls!$I$7,'Hours Spread'!JJ20)</f>
        <v>#N/A</v>
      </c>
      <c r="AD22" s="1137" t="str">
        <f>ifs($B$2=Controls!$I$2,'Hours Spread'!AE20,$B$2=Controls!$I$3,'Hours Spread'!CA20,$B$2=Controls!$I$4,'Hours Spread'!DW20,$B$2=Controls!$I$5,'Hours Spread'!FS20,$B$2=Controls!$I$6,'Hours Spread'!HO20,$B$2=Controls!$I$7,'Hours Spread'!JK20)</f>
        <v>#N/A</v>
      </c>
      <c r="AE22" s="1137" t="str">
        <f>ifs($B$2=Controls!$I$2,'Hours Spread'!AF20,$B$2=Controls!$I$3,'Hours Spread'!CB20,$B$2=Controls!$I$4,'Hours Spread'!DX20,$B$2=Controls!$I$5,'Hours Spread'!FT20,$B$2=Controls!$I$6,'Hours Spread'!HP20,$B$2=Controls!$I$7,'Hours Spread'!JL20)</f>
        <v>#N/A</v>
      </c>
      <c r="AF22" s="1137" t="str">
        <f>ifs($B$2=Controls!$I$2,'Hours Spread'!AG20,$B$2=Controls!$I$3,'Hours Spread'!CC20,$B$2=Controls!$I$4,'Hours Spread'!DY20,$B$2=Controls!$I$5,'Hours Spread'!FU20,$B$2=Controls!$I$6,'Hours Spread'!HQ20,$B$2=Controls!$I$7,'Hours Spread'!JM20)</f>
        <v>#N/A</v>
      </c>
      <c r="AG22" s="1137" t="str">
        <f>ifs($B$2=Controls!$I$2,'Hours Spread'!AH20,$B$2=Controls!$I$3,'Hours Spread'!CD20,$B$2=Controls!$I$4,'Hours Spread'!DZ20,$B$2=Controls!$I$5,'Hours Spread'!FV20,$B$2=Controls!$I$6,'Hours Spread'!HR20,$B$2=Controls!$I$7,'Hours Spread'!JN20)</f>
        <v>#N/A</v>
      </c>
      <c r="AH22" s="1137" t="str">
        <f>ifs($B$2=Controls!$I$2,'Hours Spread'!AI20,$B$2=Controls!$I$3,'Hours Spread'!CE20,$B$2=Controls!$I$4,'Hours Spread'!EA20,$B$2=Controls!$I$5,'Hours Spread'!FW20,$B$2=Controls!$I$6,'Hours Spread'!HS20,$B$2=Controls!$I$7,'Hours Spread'!JO20)</f>
        <v>#N/A</v>
      </c>
      <c r="AI22" s="1137" t="str">
        <f>ifs($B$2=Controls!$I$2,'Hours Spread'!AJ20,$B$2=Controls!$I$3,'Hours Spread'!CF20,$B$2=Controls!$I$4,'Hours Spread'!EB20,$B$2=Controls!$I$5,'Hours Spread'!FX20,$B$2=Controls!$I$6,'Hours Spread'!HT20,$B$2=Controls!$I$7,'Hours Spread'!JP20)</f>
        <v>#N/A</v>
      </c>
      <c r="AJ22" s="1137" t="str">
        <f>ifs($B$2=Controls!$I$2,'Hours Spread'!AK20,$B$2=Controls!$I$3,'Hours Spread'!CG20,$B$2=Controls!$I$4,'Hours Spread'!EC20,$B$2=Controls!$I$5,'Hours Spread'!FY20,$B$2=Controls!$I$6,'Hours Spread'!HU20,$B$2=Controls!$I$7,'Hours Spread'!JQ20)</f>
        <v>#N/A</v>
      </c>
      <c r="AK22" s="1137" t="str">
        <f>ifs($B$2=Controls!$I$2,'Hours Spread'!AL20,$B$2=Controls!$I$3,'Hours Spread'!CH20,$B$2=Controls!$I$4,'Hours Spread'!ED20,$B$2=Controls!$I$5,'Hours Spread'!FZ20,$B$2=Controls!$I$6,'Hours Spread'!HV20,$B$2=Controls!$I$7,'Hours Spread'!JR20)</f>
        <v>#N/A</v>
      </c>
      <c r="AL22" s="1137" t="str">
        <f>ifs($B$2=Controls!$I$2,'Hours Spread'!AM20,$B$2=Controls!$I$3,'Hours Spread'!CI20,$B$2=Controls!$I$4,'Hours Spread'!EE20,$B$2=Controls!$I$5,'Hours Spread'!GA20,$B$2=Controls!$I$6,'Hours Spread'!HW20,$B$2=Controls!$I$7,'Hours Spread'!JS20)</f>
        <v>#N/A</v>
      </c>
      <c r="AM22" s="1137" t="str">
        <f>ifs($B$2=Controls!$I$2,'Hours Spread'!AN20,$B$2=Controls!$I$3,'Hours Spread'!CJ20,$B$2=Controls!$I$4,'Hours Spread'!EF20,$B$2=Controls!$I$5,'Hours Spread'!GB20,$B$2=Controls!$I$6,'Hours Spread'!HX20,$B$2=Controls!$I$7,'Hours Spread'!JT20)</f>
        <v>#N/A</v>
      </c>
      <c r="AN22" s="1137" t="str">
        <f>ifs($B$2=Controls!$I$2,'Hours Spread'!AO20,$B$2=Controls!$I$3,'Hours Spread'!CK20,$B$2=Controls!$I$4,'Hours Spread'!EG20,$B$2=Controls!$I$5,'Hours Spread'!GC20,$B$2=Controls!$I$6,'Hours Spread'!HY20,$B$2=Controls!$I$7,'Hours Spread'!JU20)</f>
        <v>#N/A</v>
      </c>
      <c r="AO22" s="1137" t="str">
        <f>ifs($B$2=Controls!$I$2,'Hours Spread'!AP20,$B$2=Controls!$I$3,'Hours Spread'!CL20,$B$2=Controls!$I$4,'Hours Spread'!EH20,$B$2=Controls!$I$5,'Hours Spread'!GD20,$B$2=Controls!$I$6,'Hours Spread'!HZ20,$B$2=Controls!$I$7,'Hours Spread'!JV20)</f>
        <v>#N/A</v>
      </c>
      <c r="AP22" s="1137" t="str">
        <f>ifs($B$2=Controls!$I$2,'Hours Spread'!AQ20,$B$2=Controls!$I$3,'Hours Spread'!CM20,$B$2=Controls!$I$4,'Hours Spread'!EI20,$B$2=Controls!$I$5,'Hours Spread'!GE20,$B$2=Controls!$I$6,'Hours Spread'!IA20,$B$2=Controls!$I$7,'Hours Spread'!JW20)</f>
        <v>#N/A</v>
      </c>
      <c r="AQ22" s="1137" t="str">
        <f>ifs($B$2=Controls!$I$2,'Hours Spread'!AR20,$B$2=Controls!$I$3,'Hours Spread'!CN20,$B$2=Controls!$I$4,'Hours Spread'!EJ20,$B$2=Controls!$I$5,'Hours Spread'!GF20,$B$2=Controls!$I$6,'Hours Spread'!IB20,$B$2=Controls!$I$7,'Hours Spread'!JX20)</f>
        <v>#N/A</v>
      </c>
      <c r="AR22" s="1137" t="str">
        <f>ifs($B$2=Controls!$I$2,'Hours Spread'!AS20,$B$2=Controls!$I$3,'Hours Spread'!CO20,$B$2=Controls!$I$4,'Hours Spread'!EK20,$B$2=Controls!$I$5,'Hours Spread'!GG20,$B$2=Controls!$I$6,'Hours Spread'!IC20,$B$2=Controls!$I$7,'Hours Spread'!JY20)</f>
        <v>#N/A</v>
      </c>
      <c r="AS22" s="1137" t="str">
        <f>ifs($B$2=Controls!$I$2,'Hours Spread'!AT20,$B$2=Controls!$I$3,'Hours Spread'!CP20,$B$2=Controls!$I$4,'Hours Spread'!EL20,$B$2=Controls!$I$5,'Hours Spread'!GH20,$B$2=Controls!$I$6,'Hours Spread'!ID20,$B$2=Controls!$I$7,'Hours Spread'!JZ20)</f>
        <v>#N/A</v>
      </c>
      <c r="AT22" s="1137" t="str">
        <f>ifs($B$2=Controls!$I$2,'Hours Spread'!AU20,$B$2=Controls!$I$3,'Hours Spread'!CQ20,$B$2=Controls!$I$4,'Hours Spread'!EM20,$B$2=Controls!$I$5,'Hours Spread'!GI20,$B$2=Controls!$I$6,'Hours Spread'!IE20,$B$2=Controls!$I$7,'Hours Spread'!KA20)</f>
        <v>#N/A</v>
      </c>
      <c r="AU22" s="1137" t="str">
        <f>ifs($B$2=Controls!$I$2,'Hours Spread'!AV20,$B$2=Controls!$I$3,'Hours Spread'!CR20,$B$2=Controls!$I$4,'Hours Spread'!EN20,$B$2=Controls!$I$5,'Hours Spread'!GJ20,$B$2=Controls!$I$6,'Hours Spread'!IF20,$B$2=Controls!$I$7,'Hours Spread'!KB20)</f>
        <v>#N/A</v>
      </c>
      <c r="AV22" s="1137" t="str">
        <f>ifs($B$2=Controls!$I$2,'Hours Spread'!AW20,$B$2=Controls!$I$3,'Hours Spread'!CS20,$B$2=Controls!$I$4,'Hours Spread'!EO20,$B$2=Controls!$I$5,'Hours Spread'!GK20,$B$2=Controls!$I$6,'Hours Spread'!IG20,$B$2=Controls!$I$7,'Hours Spread'!KC20)</f>
        <v>#N/A</v>
      </c>
      <c r="AW22" s="1137" t="str">
        <f>ifs($B$2=Controls!$I$2,'Hours Spread'!AX20,$B$2=Controls!$I$3,'Hours Spread'!CT20,$B$2=Controls!$I$4,'Hours Spread'!EP20,$B$2=Controls!$I$5,'Hours Spread'!GL20,$B$2=Controls!$I$6,'Hours Spread'!IH20,$B$2=Controls!$I$7,'Hours Spread'!KD20)</f>
        <v>#N/A</v>
      </c>
      <c r="AX22" s="1137" t="str">
        <f>ifs($B$2=Controls!$I$2,'Hours Spread'!AY20,$B$2=Controls!$I$3,'Hours Spread'!CU20,$B$2=Controls!$I$4,'Hours Spread'!EQ20,$B$2=Controls!$I$5,'Hours Spread'!GM20,$B$2=Controls!$I$6,'Hours Spread'!II20,$B$2=Controls!$I$7,'Hours Spread'!KE20)</f>
        <v>#N/A</v>
      </c>
    </row>
    <row r="23">
      <c r="A23" s="595" t="s">
        <v>495</v>
      </c>
      <c r="B23" s="693" t="s">
        <v>495</v>
      </c>
      <c r="C23" s="1137" t="str">
        <f>ifs($B$2=Controls!$I$2,'Hours Spread'!D26,$B$2=Controls!$I$3,'Hours Spread'!AZ26,$B$2=Controls!$I$4,'Hours Spread'!CV26,$B$2=Controls!$I$5,'Hours Spread'!ER26,$B$2=Controls!$I$6,'Hours Spread'!GN26,$B$2=Controls!$I$7,'Hours Spread'!IJ26)</f>
        <v>#N/A</v>
      </c>
      <c r="D23" s="1137" t="str">
        <f>ifs($B$2=Controls!$I$2,'Hours Spread'!E21,$B$2=Controls!$I$3,'Hours Spread'!BA21,$B$2=Controls!$I$4,'Hours Spread'!CW21,$B$2=Controls!$I$5,'Hours Spread'!ES21,$B$2=Controls!$I$6,'Hours Spread'!GO21,$B$2=Controls!$I$7,'Hours Spread'!IK21)</f>
        <v>#N/A</v>
      </c>
      <c r="E23" s="1137" t="str">
        <f>ifs($B$2=Controls!$I$2,'Hours Spread'!F21,$B$2=Controls!$I$3,'Hours Spread'!BB21,$B$2=Controls!$I$4,'Hours Spread'!CX21,$B$2=Controls!$I$5,'Hours Spread'!ET21,$B$2=Controls!$I$6,'Hours Spread'!GP21,$B$2=Controls!$I$7,'Hours Spread'!IL21)</f>
        <v>#N/A</v>
      </c>
      <c r="F23" s="1137" t="str">
        <f>ifs($B$2=Controls!$I$2,'Hours Spread'!G21,$B$2=Controls!$I$3,'Hours Spread'!BC21,$B$2=Controls!$I$4,'Hours Spread'!CY21,$B$2=Controls!$I$5,'Hours Spread'!EU21,$B$2=Controls!$I$6,'Hours Spread'!GQ21,$B$2=Controls!$I$7,'Hours Spread'!IM21)</f>
        <v>#N/A</v>
      </c>
      <c r="G23" s="1137" t="str">
        <f>ifs($B$2=Controls!$I$2,'Hours Spread'!H21,$B$2=Controls!$I$3,'Hours Spread'!BD21,$B$2=Controls!$I$4,'Hours Spread'!CZ21,$B$2=Controls!$I$5,'Hours Spread'!EV21,$B$2=Controls!$I$6,'Hours Spread'!GR21,$B$2=Controls!$I$7,'Hours Spread'!IN21)</f>
        <v>#N/A</v>
      </c>
      <c r="H23" s="1137" t="str">
        <f>ifs($B$2=Controls!$I$2,'Hours Spread'!I21,$B$2=Controls!$I$3,'Hours Spread'!BE21,$B$2=Controls!$I$4,'Hours Spread'!DA21,$B$2=Controls!$I$5,'Hours Spread'!EW21,$B$2=Controls!$I$6,'Hours Spread'!GS21,$B$2=Controls!$I$7,'Hours Spread'!IO21)</f>
        <v>#N/A</v>
      </c>
      <c r="I23" s="1137" t="str">
        <f>ifs($B$2=Controls!$I$2,'Hours Spread'!J21,$B$2=Controls!$I$3,'Hours Spread'!BF21,$B$2=Controls!$I$4,'Hours Spread'!DB21,$B$2=Controls!$I$5,'Hours Spread'!EX21,$B$2=Controls!$I$6,'Hours Spread'!GT21,$B$2=Controls!$I$7,'Hours Spread'!IP21)</f>
        <v>#N/A</v>
      </c>
      <c r="J23" s="1137" t="str">
        <f>ifs($B$2=Controls!$I$2,'Hours Spread'!K21,$B$2=Controls!$I$3,'Hours Spread'!BG21,$B$2=Controls!$I$4,'Hours Spread'!DC21,$B$2=Controls!$I$5,'Hours Spread'!EY21,$B$2=Controls!$I$6,'Hours Spread'!GU21,$B$2=Controls!$I$7,'Hours Spread'!IQ21)</f>
        <v>#N/A</v>
      </c>
      <c r="K23" s="1137" t="str">
        <f>ifs($B$2=Controls!$I$2,'Hours Spread'!L21,$B$2=Controls!$I$3,'Hours Spread'!BH21,$B$2=Controls!$I$4,'Hours Spread'!DD21,$B$2=Controls!$I$5,'Hours Spread'!EZ21,$B$2=Controls!$I$6,'Hours Spread'!GV21,$B$2=Controls!$I$7,'Hours Spread'!IR21)</f>
        <v>#N/A</v>
      </c>
      <c r="L23" s="1137" t="str">
        <f>ifs($B$2=Controls!$I$2,'Hours Spread'!M21,$B$2=Controls!$I$3,'Hours Spread'!BI21,$B$2=Controls!$I$4,'Hours Spread'!DE21,$B$2=Controls!$I$5,'Hours Spread'!FA21,$B$2=Controls!$I$6,'Hours Spread'!GW21,$B$2=Controls!$I$7,'Hours Spread'!IS21)</f>
        <v>#N/A</v>
      </c>
      <c r="M23" s="1137" t="str">
        <f>ifs($B$2=Controls!$I$2,'Hours Spread'!N21,$B$2=Controls!$I$3,'Hours Spread'!BJ21,$B$2=Controls!$I$4,'Hours Spread'!DF21,$B$2=Controls!$I$5,'Hours Spread'!FB21,$B$2=Controls!$I$6,'Hours Spread'!GX21,$B$2=Controls!$I$7,'Hours Spread'!IT21)</f>
        <v>#N/A</v>
      </c>
      <c r="N23" s="1137" t="str">
        <f>ifs($B$2=Controls!$I$2,'Hours Spread'!O21,$B$2=Controls!$I$3,'Hours Spread'!BK21,$B$2=Controls!$I$4,'Hours Spread'!DG21,$B$2=Controls!$I$5,'Hours Spread'!FC21,$B$2=Controls!$I$6,'Hours Spread'!GY21,$B$2=Controls!$I$7,'Hours Spread'!IU21)</f>
        <v>#N/A</v>
      </c>
      <c r="O23" s="1137" t="str">
        <f>ifs($B$2=Controls!$I$2,'Hours Spread'!P21,$B$2=Controls!$I$3,'Hours Spread'!BL21,$B$2=Controls!$I$4,'Hours Spread'!DH21,$B$2=Controls!$I$5,'Hours Spread'!FD21,$B$2=Controls!$I$6,'Hours Spread'!GZ21,$B$2=Controls!$I$7,'Hours Spread'!IV21)</f>
        <v>#N/A</v>
      </c>
      <c r="P23" s="1137" t="str">
        <f>ifs($B$2=Controls!$I$2,'Hours Spread'!Q21,$B$2=Controls!$I$3,'Hours Spread'!BM21,$B$2=Controls!$I$4,'Hours Spread'!DI21,$B$2=Controls!$I$5,'Hours Spread'!FE21,$B$2=Controls!$I$6,'Hours Spread'!HA21,$B$2=Controls!$I$7,'Hours Spread'!IW21)</f>
        <v>#N/A</v>
      </c>
      <c r="Q23" s="1137" t="str">
        <f>ifs($B$2=Controls!$I$2,'Hours Spread'!R21,$B$2=Controls!$I$3,'Hours Spread'!BN21,$B$2=Controls!$I$4,'Hours Spread'!DJ21,$B$2=Controls!$I$5,'Hours Spread'!FF21,$B$2=Controls!$I$6,'Hours Spread'!HB21,$B$2=Controls!$I$7,'Hours Spread'!IX21)</f>
        <v>#N/A</v>
      </c>
      <c r="R23" s="1137" t="str">
        <f>ifs($B$2=Controls!$I$2,'Hours Spread'!S21,$B$2=Controls!$I$3,'Hours Spread'!BO21,$B$2=Controls!$I$4,'Hours Spread'!DK21,$B$2=Controls!$I$5,'Hours Spread'!FG21,$B$2=Controls!$I$6,'Hours Spread'!HC21,$B$2=Controls!$I$7,'Hours Spread'!IY21)</f>
        <v>#N/A</v>
      </c>
      <c r="S23" s="1137" t="str">
        <f>ifs($B$2=Controls!$I$2,'Hours Spread'!T21,$B$2=Controls!$I$3,'Hours Spread'!BP21,$B$2=Controls!$I$4,'Hours Spread'!DL21,$B$2=Controls!$I$5,'Hours Spread'!FH21,$B$2=Controls!$I$6,'Hours Spread'!HD21,$B$2=Controls!$I$7,'Hours Spread'!IZ21)</f>
        <v>#N/A</v>
      </c>
      <c r="T23" s="1137" t="str">
        <f>ifs($B$2=Controls!$I$2,'Hours Spread'!U21,$B$2=Controls!$I$3,'Hours Spread'!BQ21,$B$2=Controls!$I$4,'Hours Spread'!DM21,$B$2=Controls!$I$5,'Hours Spread'!FI21,$B$2=Controls!$I$6,'Hours Spread'!HE21,$B$2=Controls!$I$7,'Hours Spread'!JA21)</f>
        <v>#N/A</v>
      </c>
      <c r="U23" s="1137" t="str">
        <f>ifs($B$2=Controls!$I$2,'Hours Spread'!V21,$B$2=Controls!$I$3,'Hours Spread'!BR21,$B$2=Controls!$I$4,'Hours Spread'!DN21,$B$2=Controls!$I$5,'Hours Spread'!FJ21,$B$2=Controls!$I$6,'Hours Spread'!HF21,$B$2=Controls!$I$7,'Hours Spread'!JB21)</f>
        <v>#N/A</v>
      </c>
      <c r="V23" s="1137" t="str">
        <f>ifs($B$2=Controls!$I$2,'Hours Spread'!W21,$B$2=Controls!$I$3,'Hours Spread'!BS21,$B$2=Controls!$I$4,'Hours Spread'!DO21,$B$2=Controls!$I$5,'Hours Spread'!FK21,$B$2=Controls!$I$6,'Hours Spread'!HG21,$B$2=Controls!$I$7,'Hours Spread'!JC21)</f>
        <v>#N/A</v>
      </c>
      <c r="W23" s="1137" t="str">
        <f>ifs($B$2=Controls!$I$2,'Hours Spread'!X21,$B$2=Controls!$I$3,'Hours Spread'!BT21,$B$2=Controls!$I$4,'Hours Spread'!DP21,$B$2=Controls!$I$5,'Hours Spread'!FL21,$B$2=Controls!$I$6,'Hours Spread'!HH21,$B$2=Controls!$I$7,'Hours Spread'!JD21)</f>
        <v>#N/A</v>
      </c>
      <c r="X23" s="1137" t="str">
        <f>ifs($B$2=Controls!$I$2,'Hours Spread'!Y21,$B$2=Controls!$I$3,'Hours Spread'!BU21,$B$2=Controls!$I$4,'Hours Spread'!DQ21,$B$2=Controls!$I$5,'Hours Spread'!FM21,$B$2=Controls!$I$6,'Hours Spread'!HI21,$B$2=Controls!$I$7,'Hours Spread'!JE21)</f>
        <v>#N/A</v>
      </c>
      <c r="Y23" s="1137" t="str">
        <f>ifs($B$2=Controls!$I$2,'Hours Spread'!Z21,$B$2=Controls!$I$3,'Hours Spread'!BV21,$B$2=Controls!$I$4,'Hours Spread'!DR21,$B$2=Controls!$I$5,'Hours Spread'!FN21,$B$2=Controls!$I$6,'Hours Spread'!HJ21,$B$2=Controls!$I$7,'Hours Spread'!JF21)</f>
        <v>#N/A</v>
      </c>
      <c r="Z23" s="1137" t="str">
        <f>ifs($B$2=Controls!$I$2,'Hours Spread'!AA21,$B$2=Controls!$I$3,'Hours Spread'!BW21,$B$2=Controls!$I$4,'Hours Spread'!DS21,$B$2=Controls!$I$5,'Hours Spread'!FO21,$B$2=Controls!$I$6,'Hours Spread'!HK21,$B$2=Controls!$I$7,'Hours Spread'!JG21)</f>
        <v>#N/A</v>
      </c>
      <c r="AA23" s="1137" t="str">
        <f>ifs($B$2=Controls!$I$2,'Hours Spread'!AB21,$B$2=Controls!$I$3,'Hours Spread'!BX21,$B$2=Controls!$I$4,'Hours Spread'!DT21,$B$2=Controls!$I$5,'Hours Spread'!FP21,$B$2=Controls!$I$6,'Hours Spread'!HL21,$B$2=Controls!$I$7,'Hours Spread'!JH21)</f>
        <v>#N/A</v>
      </c>
      <c r="AB23" s="1137" t="str">
        <f>ifs($B$2=Controls!$I$2,'Hours Spread'!AC21,$B$2=Controls!$I$3,'Hours Spread'!BY21,$B$2=Controls!$I$4,'Hours Spread'!DU21,$B$2=Controls!$I$5,'Hours Spread'!FQ21,$B$2=Controls!$I$6,'Hours Spread'!HM21,$B$2=Controls!$I$7,'Hours Spread'!JI21)</f>
        <v>#N/A</v>
      </c>
      <c r="AC23" s="1137" t="str">
        <f>ifs($B$2=Controls!$I$2,'Hours Spread'!AD21,$B$2=Controls!$I$3,'Hours Spread'!BZ21,$B$2=Controls!$I$4,'Hours Spread'!DV21,$B$2=Controls!$I$5,'Hours Spread'!FR21,$B$2=Controls!$I$6,'Hours Spread'!HN21,$B$2=Controls!$I$7,'Hours Spread'!JJ21)</f>
        <v>#N/A</v>
      </c>
      <c r="AD23" s="1137" t="str">
        <f>ifs($B$2=Controls!$I$2,'Hours Spread'!AE21,$B$2=Controls!$I$3,'Hours Spread'!CA21,$B$2=Controls!$I$4,'Hours Spread'!DW21,$B$2=Controls!$I$5,'Hours Spread'!FS21,$B$2=Controls!$I$6,'Hours Spread'!HO21,$B$2=Controls!$I$7,'Hours Spread'!JK21)</f>
        <v>#N/A</v>
      </c>
      <c r="AE23" s="1137" t="str">
        <f>ifs($B$2=Controls!$I$2,'Hours Spread'!AF21,$B$2=Controls!$I$3,'Hours Spread'!CB21,$B$2=Controls!$I$4,'Hours Spread'!DX21,$B$2=Controls!$I$5,'Hours Spread'!FT21,$B$2=Controls!$I$6,'Hours Spread'!HP21,$B$2=Controls!$I$7,'Hours Spread'!JL21)</f>
        <v>#N/A</v>
      </c>
      <c r="AF23" s="1137" t="str">
        <f>ifs($B$2=Controls!$I$2,'Hours Spread'!AG21,$B$2=Controls!$I$3,'Hours Spread'!CC21,$B$2=Controls!$I$4,'Hours Spread'!DY21,$B$2=Controls!$I$5,'Hours Spread'!FU21,$B$2=Controls!$I$6,'Hours Spread'!HQ21,$B$2=Controls!$I$7,'Hours Spread'!JM21)</f>
        <v>#N/A</v>
      </c>
      <c r="AG23" s="1137" t="str">
        <f>ifs($B$2=Controls!$I$2,'Hours Spread'!AH21,$B$2=Controls!$I$3,'Hours Spread'!CD21,$B$2=Controls!$I$4,'Hours Spread'!DZ21,$B$2=Controls!$I$5,'Hours Spread'!FV21,$B$2=Controls!$I$6,'Hours Spread'!HR21,$B$2=Controls!$I$7,'Hours Spread'!JN21)</f>
        <v>#N/A</v>
      </c>
      <c r="AH23" s="1137" t="str">
        <f>ifs($B$2=Controls!$I$2,'Hours Spread'!AI21,$B$2=Controls!$I$3,'Hours Spread'!CE21,$B$2=Controls!$I$4,'Hours Spread'!EA21,$B$2=Controls!$I$5,'Hours Spread'!FW21,$B$2=Controls!$I$6,'Hours Spread'!HS21,$B$2=Controls!$I$7,'Hours Spread'!JO21)</f>
        <v>#N/A</v>
      </c>
      <c r="AI23" s="1137" t="str">
        <f>ifs($B$2=Controls!$I$2,'Hours Spread'!AJ21,$B$2=Controls!$I$3,'Hours Spread'!CF21,$B$2=Controls!$I$4,'Hours Spread'!EB21,$B$2=Controls!$I$5,'Hours Spread'!FX21,$B$2=Controls!$I$6,'Hours Spread'!HT21,$B$2=Controls!$I$7,'Hours Spread'!JP21)</f>
        <v>#N/A</v>
      </c>
      <c r="AJ23" s="1137" t="str">
        <f>ifs($B$2=Controls!$I$2,'Hours Spread'!AK21,$B$2=Controls!$I$3,'Hours Spread'!CG21,$B$2=Controls!$I$4,'Hours Spread'!EC21,$B$2=Controls!$I$5,'Hours Spread'!FY21,$B$2=Controls!$I$6,'Hours Spread'!HU21,$B$2=Controls!$I$7,'Hours Spread'!JQ21)</f>
        <v>#N/A</v>
      </c>
      <c r="AK23" s="1137" t="str">
        <f>ifs($B$2=Controls!$I$2,'Hours Spread'!AL21,$B$2=Controls!$I$3,'Hours Spread'!CH21,$B$2=Controls!$I$4,'Hours Spread'!ED21,$B$2=Controls!$I$5,'Hours Spread'!FZ21,$B$2=Controls!$I$6,'Hours Spread'!HV21,$B$2=Controls!$I$7,'Hours Spread'!JR21)</f>
        <v>#N/A</v>
      </c>
      <c r="AL23" s="1137" t="str">
        <f>ifs($B$2=Controls!$I$2,'Hours Spread'!AM21,$B$2=Controls!$I$3,'Hours Spread'!CI21,$B$2=Controls!$I$4,'Hours Spread'!EE21,$B$2=Controls!$I$5,'Hours Spread'!GA21,$B$2=Controls!$I$6,'Hours Spread'!HW21,$B$2=Controls!$I$7,'Hours Spread'!JS21)</f>
        <v>#N/A</v>
      </c>
      <c r="AM23" s="1137" t="str">
        <f>ifs($B$2=Controls!$I$2,'Hours Spread'!AN21,$B$2=Controls!$I$3,'Hours Spread'!CJ21,$B$2=Controls!$I$4,'Hours Spread'!EF21,$B$2=Controls!$I$5,'Hours Spread'!GB21,$B$2=Controls!$I$6,'Hours Spread'!HX21,$B$2=Controls!$I$7,'Hours Spread'!JT21)</f>
        <v>#N/A</v>
      </c>
      <c r="AN23" s="1137" t="str">
        <f>ifs($B$2=Controls!$I$2,'Hours Spread'!AO21,$B$2=Controls!$I$3,'Hours Spread'!CK21,$B$2=Controls!$I$4,'Hours Spread'!EG21,$B$2=Controls!$I$5,'Hours Spread'!GC21,$B$2=Controls!$I$6,'Hours Spread'!HY21,$B$2=Controls!$I$7,'Hours Spread'!JU21)</f>
        <v>#N/A</v>
      </c>
      <c r="AO23" s="1137" t="str">
        <f>ifs($B$2=Controls!$I$2,'Hours Spread'!AP21,$B$2=Controls!$I$3,'Hours Spread'!CL21,$B$2=Controls!$I$4,'Hours Spread'!EH21,$B$2=Controls!$I$5,'Hours Spread'!GD21,$B$2=Controls!$I$6,'Hours Spread'!HZ21,$B$2=Controls!$I$7,'Hours Spread'!JV21)</f>
        <v>#N/A</v>
      </c>
      <c r="AP23" s="1137" t="str">
        <f>ifs($B$2=Controls!$I$2,'Hours Spread'!AQ21,$B$2=Controls!$I$3,'Hours Spread'!CM21,$B$2=Controls!$I$4,'Hours Spread'!EI21,$B$2=Controls!$I$5,'Hours Spread'!GE21,$B$2=Controls!$I$6,'Hours Spread'!IA21,$B$2=Controls!$I$7,'Hours Spread'!JW21)</f>
        <v>#N/A</v>
      </c>
      <c r="AQ23" s="1137" t="str">
        <f>ifs($B$2=Controls!$I$2,'Hours Spread'!AR21,$B$2=Controls!$I$3,'Hours Spread'!CN21,$B$2=Controls!$I$4,'Hours Spread'!EJ21,$B$2=Controls!$I$5,'Hours Spread'!GF21,$B$2=Controls!$I$6,'Hours Spread'!IB21,$B$2=Controls!$I$7,'Hours Spread'!JX21)</f>
        <v>#N/A</v>
      </c>
      <c r="AR23" s="1137" t="str">
        <f>ifs($B$2=Controls!$I$2,'Hours Spread'!AS21,$B$2=Controls!$I$3,'Hours Spread'!CO21,$B$2=Controls!$I$4,'Hours Spread'!EK21,$B$2=Controls!$I$5,'Hours Spread'!GG21,$B$2=Controls!$I$6,'Hours Spread'!IC21,$B$2=Controls!$I$7,'Hours Spread'!JY21)</f>
        <v>#N/A</v>
      </c>
      <c r="AS23" s="1137" t="str">
        <f>ifs($B$2=Controls!$I$2,'Hours Spread'!AT21,$B$2=Controls!$I$3,'Hours Spread'!CP21,$B$2=Controls!$I$4,'Hours Spread'!EL21,$B$2=Controls!$I$5,'Hours Spread'!GH21,$B$2=Controls!$I$6,'Hours Spread'!ID21,$B$2=Controls!$I$7,'Hours Spread'!JZ21)</f>
        <v>#N/A</v>
      </c>
      <c r="AT23" s="1137" t="str">
        <f>ifs($B$2=Controls!$I$2,'Hours Spread'!AU21,$B$2=Controls!$I$3,'Hours Spread'!CQ21,$B$2=Controls!$I$4,'Hours Spread'!EM21,$B$2=Controls!$I$5,'Hours Spread'!GI21,$B$2=Controls!$I$6,'Hours Spread'!IE21,$B$2=Controls!$I$7,'Hours Spread'!KA21)</f>
        <v>#N/A</v>
      </c>
      <c r="AU23" s="1137" t="str">
        <f>ifs($B$2=Controls!$I$2,'Hours Spread'!AV21,$B$2=Controls!$I$3,'Hours Spread'!CR21,$B$2=Controls!$I$4,'Hours Spread'!EN21,$B$2=Controls!$I$5,'Hours Spread'!GJ21,$B$2=Controls!$I$6,'Hours Spread'!IF21,$B$2=Controls!$I$7,'Hours Spread'!KB21)</f>
        <v>#N/A</v>
      </c>
      <c r="AV23" s="1137" t="str">
        <f>ifs($B$2=Controls!$I$2,'Hours Spread'!AW21,$B$2=Controls!$I$3,'Hours Spread'!CS21,$B$2=Controls!$I$4,'Hours Spread'!EO21,$B$2=Controls!$I$5,'Hours Spread'!GK21,$B$2=Controls!$I$6,'Hours Spread'!IG21,$B$2=Controls!$I$7,'Hours Spread'!KC21)</f>
        <v>#N/A</v>
      </c>
      <c r="AW23" s="1137" t="str">
        <f>ifs($B$2=Controls!$I$2,'Hours Spread'!AX21,$B$2=Controls!$I$3,'Hours Spread'!CT21,$B$2=Controls!$I$4,'Hours Spread'!EP21,$B$2=Controls!$I$5,'Hours Spread'!GL21,$B$2=Controls!$I$6,'Hours Spread'!IH21,$B$2=Controls!$I$7,'Hours Spread'!KD21)</f>
        <v>#N/A</v>
      </c>
      <c r="AX23" s="1137" t="str">
        <f>ifs($B$2=Controls!$I$2,'Hours Spread'!AY21,$B$2=Controls!$I$3,'Hours Spread'!CU21,$B$2=Controls!$I$4,'Hours Spread'!EQ21,$B$2=Controls!$I$5,'Hours Spread'!GM21,$B$2=Controls!$I$6,'Hours Spread'!II21,$B$2=Controls!$I$7,'Hours Spread'!KE21)</f>
        <v>#N/A</v>
      </c>
    </row>
    <row r="24">
      <c r="A24" s="595" t="s">
        <v>496</v>
      </c>
      <c r="B24" s="693" t="s">
        <v>496</v>
      </c>
      <c r="C24" s="1137" t="str">
        <f>ifs($B$2=Controls!$I$2,'Hours Spread'!D28,$B$2=Controls!$I$3,'Hours Spread'!AZ28,$B$2=Controls!$I$4,'Hours Spread'!CV28,$B$2=Controls!$I$5,'Hours Spread'!ER28,$B$2=Controls!$I$6,'Hours Spread'!GN28,$B$2=Controls!$I$7,'Hours Spread'!IJ28)</f>
        <v>#N/A</v>
      </c>
      <c r="D24" s="1137" t="str">
        <f>ifs($B$2=Controls!$I$2,'Hours Spread'!E22,$B$2=Controls!$I$3,'Hours Spread'!BA22,$B$2=Controls!$I$4,'Hours Spread'!CW22,$B$2=Controls!$I$5,'Hours Spread'!ES22,$B$2=Controls!$I$6,'Hours Spread'!GO22,$B$2=Controls!$I$7,'Hours Spread'!IK22)</f>
        <v>#N/A</v>
      </c>
      <c r="E24" s="1137" t="str">
        <f>ifs($B$2=Controls!$I$2,'Hours Spread'!F22,$B$2=Controls!$I$3,'Hours Spread'!BB22,$B$2=Controls!$I$4,'Hours Spread'!CX22,$B$2=Controls!$I$5,'Hours Spread'!ET22,$B$2=Controls!$I$6,'Hours Spread'!GP22,$B$2=Controls!$I$7,'Hours Spread'!IL22)</f>
        <v>#N/A</v>
      </c>
      <c r="F24" s="1137" t="str">
        <f>ifs($B$2=Controls!$I$2,'Hours Spread'!G22,$B$2=Controls!$I$3,'Hours Spread'!BC22,$B$2=Controls!$I$4,'Hours Spread'!CY22,$B$2=Controls!$I$5,'Hours Spread'!EU22,$B$2=Controls!$I$6,'Hours Spread'!GQ22,$B$2=Controls!$I$7,'Hours Spread'!IM22)</f>
        <v>#N/A</v>
      </c>
      <c r="G24" s="1137" t="str">
        <f>ifs($B$2=Controls!$I$2,'Hours Spread'!H22,$B$2=Controls!$I$3,'Hours Spread'!BD22,$B$2=Controls!$I$4,'Hours Spread'!CZ22,$B$2=Controls!$I$5,'Hours Spread'!EV22,$B$2=Controls!$I$6,'Hours Spread'!GR22,$B$2=Controls!$I$7,'Hours Spread'!IN22)</f>
        <v>#N/A</v>
      </c>
      <c r="H24" s="1137" t="str">
        <f>ifs($B$2=Controls!$I$2,'Hours Spread'!I22,$B$2=Controls!$I$3,'Hours Spread'!BE22,$B$2=Controls!$I$4,'Hours Spread'!DA22,$B$2=Controls!$I$5,'Hours Spread'!EW22,$B$2=Controls!$I$6,'Hours Spread'!GS22,$B$2=Controls!$I$7,'Hours Spread'!IO22)</f>
        <v>#N/A</v>
      </c>
      <c r="I24" s="1137" t="str">
        <f>ifs($B$2=Controls!$I$2,'Hours Spread'!J22,$B$2=Controls!$I$3,'Hours Spread'!BF22,$B$2=Controls!$I$4,'Hours Spread'!DB22,$B$2=Controls!$I$5,'Hours Spread'!EX22,$B$2=Controls!$I$6,'Hours Spread'!GT22,$B$2=Controls!$I$7,'Hours Spread'!IP22)</f>
        <v>#N/A</v>
      </c>
      <c r="J24" s="1137" t="str">
        <f>ifs($B$2=Controls!$I$2,'Hours Spread'!K22,$B$2=Controls!$I$3,'Hours Spread'!BG22,$B$2=Controls!$I$4,'Hours Spread'!DC22,$B$2=Controls!$I$5,'Hours Spread'!EY22,$B$2=Controls!$I$6,'Hours Spread'!GU22,$B$2=Controls!$I$7,'Hours Spread'!IQ22)</f>
        <v>#N/A</v>
      </c>
      <c r="K24" s="1137" t="str">
        <f>ifs($B$2=Controls!$I$2,'Hours Spread'!L22,$B$2=Controls!$I$3,'Hours Spread'!BH22,$B$2=Controls!$I$4,'Hours Spread'!DD22,$B$2=Controls!$I$5,'Hours Spread'!EZ22,$B$2=Controls!$I$6,'Hours Spread'!GV22,$B$2=Controls!$I$7,'Hours Spread'!IR22)</f>
        <v>#N/A</v>
      </c>
      <c r="L24" s="1137" t="str">
        <f>ifs($B$2=Controls!$I$2,'Hours Spread'!M22,$B$2=Controls!$I$3,'Hours Spread'!BI22,$B$2=Controls!$I$4,'Hours Spread'!DE22,$B$2=Controls!$I$5,'Hours Spread'!FA22,$B$2=Controls!$I$6,'Hours Spread'!GW22,$B$2=Controls!$I$7,'Hours Spread'!IS22)</f>
        <v>#N/A</v>
      </c>
      <c r="M24" s="1137" t="str">
        <f>ifs($B$2=Controls!$I$2,'Hours Spread'!N22,$B$2=Controls!$I$3,'Hours Spread'!BJ22,$B$2=Controls!$I$4,'Hours Spread'!DF22,$B$2=Controls!$I$5,'Hours Spread'!FB22,$B$2=Controls!$I$6,'Hours Spread'!GX22,$B$2=Controls!$I$7,'Hours Spread'!IT22)</f>
        <v>#N/A</v>
      </c>
      <c r="N24" s="1137" t="str">
        <f>ifs($B$2=Controls!$I$2,'Hours Spread'!O22,$B$2=Controls!$I$3,'Hours Spread'!BK22,$B$2=Controls!$I$4,'Hours Spread'!DG22,$B$2=Controls!$I$5,'Hours Spread'!FC22,$B$2=Controls!$I$6,'Hours Spread'!GY22,$B$2=Controls!$I$7,'Hours Spread'!IU22)</f>
        <v>#N/A</v>
      </c>
      <c r="O24" s="1137" t="str">
        <f>ifs($B$2=Controls!$I$2,'Hours Spread'!P22,$B$2=Controls!$I$3,'Hours Spread'!BL22,$B$2=Controls!$I$4,'Hours Spread'!DH22,$B$2=Controls!$I$5,'Hours Spread'!FD22,$B$2=Controls!$I$6,'Hours Spread'!GZ22,$B$2=Controls!$I$7,'Hours Spread'!IV22)</f>
        <v>#N/A</v>
      </c>
      <c r="P24" s="1137" t="str">
        <f>ifs($B$2=Controls!$I$2,'Hours Spread'!Q22,$B$2=Controls!$I$3,'Hours Spread'!BM22,$B$2=Controls!$I$4,'Hours Spread'!DI22,$B$2=Controls!$I$5,'Hours Spread'!FE22,$B$2=Controls!$I$6,'Hours Spread'!HA22,$B$2=Controls!$I$7,'Hours Spread'!IW22)</f>
        <v>#N/A</v>
      </c>
      <c r="Q24" s="1137" t="str">
        <f>ifs($B$2=Controls!$I$2,'Hours Spread'!R22,$B$2=Controls!$I$3,'Hours Spread'!BN22,$B$2=Controls!$I$4,'Hours Spread'!DJ22,$B$2=Controls!$I$5,'Hours Spread'!FF22,$B$2=Controls!$I$6,'Hours Spread'!HB22,$B$2=Controls!$I$7,'Hours Spread'!IX22)</f>
        <v>#N/A</v>
      </c>
      <c r="R24" s="1137" t="str">
        <f>ifs($B$2=Controls!$I$2,'Hours Spread'!S22,$B$2=Controls!$I$3,'Hours Spread'!BO22,$B$2=Controls!$I$4,'Hours Spread'!DK22,$B$2=Controls!$I$5,'Hours Spread'!FG22,$B$2=Controls!$I$6,'Hours Spread'!HC22,$B$2=Controls!$I$7,'Hours Spread'!IY22)</f>
        <v>#N/A</v>
      </c>
      <c r="S24" s="1137" t="str">
        <f>ifs($B$2=Controls!$I$2,'Hours Spread'!T22,$B$2=Controls!$I$3,'Hours Spread'!BP22,$B$2=Controls!$I$4,'Hours Spread'!DL22,$B$2=Controls!$I$5,'Hours Spread'!FH22,$B$2=Controls!$I$6,'Hours Spread'!HD22,$B$2=Controls!$I$7,'Hours Spread'!IZ22)</f>
        <v>#N/A</v>
      </c>
      <c r="T24" s="1137" t="str">
        <f>ifs($B$2=Controls!$I$2,'Hours Spread'!U22,$B$2=Controls!$I$3,'Hours Spread'!BQ22,$B$2=Controls!$I$4,'Hours Spread'!DM22,$B$2=Controls!$I$5,'Hours Spread'!FI22,$B$2=Controls!$I$6,'Hours Spread'!HE22,$B$2=Controls!$I$7,'Hours Spread'!JA22)</f>
        <v>#N/A</v>
      </c>
      <c r="U24" s="1137" t="str">
        <f>ifs($B$2=Controls!$I$2,'Hours Spread'!V22,$B$2=Controls!$I$3,'Hours Spread'!BR22,$B$2=Controls!$I$4,'Hours Spread'!DN22,$B$2=Controls!$I$5,'Hours Spread'!FJ22,$B$2=Controls!$I$6,'Hours Spread'!HF22,$B$2=Controls!$I$7,'Hours Spread'!JB22)</f>
        <v>#N/A</v>
      </c>
      <c r="V24" s="1137" t="str">
        <f>ifs($B$2=Controls!$I$2,'Hours Spread'!W22,$B$2=Controls!$I$3,'Hours Spread'!BS22,$B$2=Controls!$I$4,'Hours Spread'!DO22,$B$2=Controls!$I$5,'Hours Spread'!FK22,$B$2=Controls!$I$6,'Hours Spread'!HG22,$B$2=Controls!$I$7,'Hours Spread'!JC22)</f>
        <v>#N/A</v>
      </c>
      <c r="W24" s="1137" t="str">
        <f>ifs($B$2=Controls!$I$2,'Hours Spread'!X22,$B$2=Controls!$I$3,'Hours Spread'!BT22,$B$2=Controls!$I$4,'Hours Spread'!DP22,$B$2=Controls!$I$5,'Hours Spread'!FL22,$B$2=Controls!$I$6,'Hours Spread'!HH22,$B$2=Controls!$I$7,'Hours Spread'!JD22)</f>
        <v>#N/A</v>
      </c>
      <c r="X24" s="1137" t="str">
        <f>ifs($B$2=Controls!$I$2,'Hours Spread'!Y22,$B$2=Controls!$I$3,'Hours Spread'!BU22,$B$2=Controls!$I$4,'Hours Spread'!DQ22,$B$2=Controls!$I$5,'Hours Spread'!FM22,$B$2=Controls!$I$6,'Hours Spread'!HI22,$B$2=Controls!$I$7,'Hours Spread'!JE22)</f>
        <v>#N/A</v>
      </c>
      <c r="Y24" s="1137" t="str">
        <f>ifs($B$2=Controls!$I$2,'Hours Spread'!Z22,$B$2=Controls!$I$3,'Hours Spread'!BV22,$B$2=Controls!$I$4,'Hours Spread'!DR22,$B$2=Controls!$I$5,'Hours Spread'!FN22,$B$2=Controls!$I$6,'Hours Spread'!HJ22,$B$2=Controls!$I$7,'Hours Spread'!JF22)</f>
        <v>#N/A</v>
      </c>
      <c r="Z24" s="1137" t="str">
        <f>ifs($B$2=Controls!$I$2,'Hours Spread'!AA22,$B$2=Controls!$I$3,'Hours Spread'!BW22,$B$2=Controls!$I$4,'Hours Spread'!DS22,$B$2=Controls!$I$5,'Hours Spread'!FO22,$B$2=Controls!$I$6,'Hours Spread'!HK22,$B$2=Controls!$I$7,'Hours Spread'!JG22)</f>
        <v>#N/A</v>
      </c>
      <c r="AA24" s="1137" t="str">
        <f>ifs($B$2=Controls!$I$2,'Hours Spread'!AB22,$B$2=Controls!$I$3,'Hours Spread'!BX22,$B$2=Controls!$I$4,'Hours Spread'!DT22,$B$2=Controls!$I$5,'Hours Spread'!FP22,$B$2=Controls!$I$6,'Hours Spread'!HL22,$B$2=Controls!$I$7,'Hours Spread'!JH22)</f>
        <v>#N/A</v>
      </c>
      <c r="AB24" s="1137" t="str">
        <f>ifs($B$2=Controls!$I$2,'Hours Spread'!AC22,$B$2=Controls!$I$3,'Hours Spread'!BY22,$B$2=Controls!$I$4,'Hours Spread'!DU22,$B$2=Controls!$I$5,'Hours Spread'!FQ22,$B$2=Controls!$I$6,'Hours Spread'!HM22,$B$2=Controls!$I$7,'Hours Spread'!JI22)</f>
        <v>#N/A</v>
      </c>
      <c r="AC24" s="1137" t="str">
        <f>ifs($B$2=Controls!$I$2,'Hours Spread'!AD22,$B$2=Controls!$I$3,'Hours Spread'!BZ22,$B$2=Controls!$I$4,'Hours Spread'!DV22,$B$2=Controls!$I$5,'Hours Spread'!FR22,$B$2=Controls!$I$6,'Hours Spread'!HN22,$B$2=Controls!$I$7,'Hours Spread'!JJ22)</f>
        <v>#N/A</v>
      </c>
      <c r="AD24" s="1137" t="str">
        <f>ifs($B$2=Controls!$I$2,'Hours Spread'!AE22,$B$2=Controls!$I$3,'Hours Spread'!CA22,$B$2=Controls!$I$4,'Hours Spread'!DW22,$B$2=Controls!$I$5,'Hours Spread'!FS22,$B$2=Controls!$I$6,'Hours Spread'!HO22,$B$2=Controls!$I$7,'Hours Spread'!JK22)</f>
        <v>#N/A</v>
      </c>
      <c r="AE24" s="1137" t="str">
        <f>ifs($B$2=Controls!$I$2,'Hours Spread'!AF22,$B$2=Controls!$I$3,'Hours Spread'!CB22,$B$2=Controls!$I$4,'Hours Spread'!DX22,$B$2=Controls!$I$5,'Hours Spread'!FT22,$B$2=Controls!$I$6,'Hours Spread'!HP22,$B$2=Controls!$I$7,'Hours Spread'!JL22)</f>
        <v>#N/A</v>
      </c>
      <c r="AF24" s="1137" t="str">
        <f>ifs($B$2=Controls!$I$2,'Hours Spread'!AG22,$B$2=Controls!$I$3,'Hours Spread'!CC22,$B$2=Controls!$I$4,'Hours Spread'!DY22,$B$2=Controls!$I$5,'Hours Spread'!FU22,$B$2=Controls!$I$6,'Hours Spread'!HQ22,$B$2=Controls!$I$7,'Hours Spread'!JM22)</f>
        <v>#N/A</v>
      </c>
      <c r="AG24" s="1137" t="str">
        <f>ifs($B$2=Controls!$I$2,'Hours Spread'!AH22,$B$2=Controls!$I$3,'Hours Spread'!CD22,$B$2=Controls!$I$4,'Hours Spread'!DZ22,$B$2=Controls!$I$5,'Hours Spread'!FV22,$B$2=Controls!$I$6,'Hours Spread'!HR22,$B$2=Controls!$I$7,'Hours Spread'!JN22)</f>
        <v>#N/A</v>
      </c>
      <c r="AH24" s="1137" t="str">
        <f>ifs($B$2=Controls!$I$2,'Hours Spread'!AI22,$B$2=Controls!$I$3,'Hours Spread'!CE22,$B$2=Controls!$I$4,'Hours Spread'!EA22,$B$2=Controls!$I$5,'Hours Spread'!FW22,$B$2=Controls!$I$6,'Hours Spread'!HS22,$B$2=Controls!$I$7,'Hours Spread'!JO22)</f>
        <v>#N/A</v>
      </c>
      <c r="AI24" s="1137" t="str">
        <f>ifs($B$2=Controls!$I$2,'Hours Spread'!AJ22,$B$2=Controls!$I$3,'Hours Spread'!CF22,$B$2=Controls!$I$4,'Hours Spread'!EB22,$B$2=Controls!$I$5,'Hours Spread'!FX22,$B$2=Controls!$I$6,'Hours Spread'!HT22,$B$2=Controls!$I$7,'Hours Spread'!JP22)</f>
        <v>#N/A</v>
      </c>
      <c r="AJ24" s="1137" t="str">
        <f>ifs($B$2=Controls!$I$2,'Hours Spread'!AK22,$B$2=Controls!$I$3,'Hours Spread'!CG22,$B$2=Controls!$I$4,'Hours Spread'!EC22,$B$2=Controls!$I$5,'Hours Spread'!FY22,$B$2=Controls!$I$6,'Hours Spread'!HU22,$B$2=Controls!$I$7,'Hours Spread'!JQ22)</f>
        <v>#N/A</v>
      </c>
      <c r="AK24" s="1137" t="str">
        <f>ifs($B$2=Controls!$I$2,'Hours Spread'!AL22,$B$2=Controls!$I$3,'Hours Spread'!CH22,$B$2=Controls!$I$4,'Hours Spread'!ED22,$B$2=Controls!$I$5,'Hours Spread'!FZ22,$B$2=Controls!$I$6,'Hours Spread'!HV22,$B$2=Controls!$I$7,'Hours Spread'!JR22)</f>
        <v>#N/A</v>
      </c>
      <c r="AL24" s="1137" t="str">
        <f>ifs($B$2=Controls!$I$2,'Hours Spread'!AM22,$B$2=Controls!$I$3,'Hours Spread'!CI22,$B$2=Controls!$I$4,'Hours Spread'!EE22,$B$2=Controls!$I$5,'Hours Spread'!GA22,$B$2=Controls!$I$6,'Hours Spread'!HW22,$B$2=Controls!$I$7,'Hours Spread'!JS22)</f>
        <v>#N/A</v>
      </c>
      <c r="AM24" s="1137" t="str">
        <f>ifs($B$2=Controls!$I$2,'Hours Spread'!AN22,$B$2=Controls!$I$3,'Hours Spread'!CJ22,$B$2=Controls!$I$4,'Hours Spread'!EF22,$B$2=Controls!$I$5,'Hours Spread'!GB22,$B$2=Controls!$I$6,'Hours Spread'!HX22,$B$2=Controls!$I$7,'Hours Spread'!JT22)</f>
        <v>#N/A</v>
      </c>
      <c r="AN24" s="1137" t="str">
        <f>ifs($B$2=Controls!$I$2,'Hours Spread'!AO22,$B$2=Controls!$I$3,'Hours Spread'!CK22,$B$2=Controls!$I$4,'Hours Spread'!EG22,$B$2=Controls!$I$5,'Hours Spread'!GC22,$B$2=Controls!$I$6,'Hours Spread'!HY22,$B$2=Controls!$I$7,'Hours Spread'!JU22)</f>
        <v>#N/A</v>
      </c>
      <c r="AO24" s="1137" t="str">
        <f>ifs($B$2=Controls!$I$2,'Hours Spread'!AP22,$B$2=Controls!$I$3,'Hours Spread'!CL22,$B$2=Controls!$I$4,'Hours Spread'!EH22,$B$2=Controls!$I$5,'Hours Spread'!GD22,$B$2=Controls!$I$6,'Hours Spread'!HZ22,$B$2=Controls!$I$7,'Hours Spread'!JV22)</f>
        <v>#N/A</v>
      </c>
      <c r="AP24" s="1137" t="str">
        <f>ifs($B$2=Controls!$I$2,'Hours Spread'!AQ22,$B$2=Controls!$I$3,'Hours Spread'!CM22,$B$2=Controls!$I$4,'Hours Spread'!EI22,$B$2=Controls!$I$5,'Hours Spread'!GE22,$B$2=Controls!$I$6,'Hours Spread'!IA22,$B$2=Controls!$I$7,'Hours Spread'!JW22)</f>
        <v>#N/A</v>
      </c>
      <c r="AQ24" s="1137" t="str">
        <f>ifs($B$2=Controls!$I$2,'Hours Spread'!AR22,$B$2=Controls!$I$3,'Hours Spread'!CN22,$B$2=Controls!$I$4,'Hours Spread'!EJ22,$B$2=Controls!$I$5,'Hours Spread'!GF22,$B$2=Controls!$I$6,'Hours Spread'!IB22,$B$2=Controls!$I$7,'Hours Spread'!JX22)</f>
        <v>#N/A</v>
      </c>
      <c r="AR24" s="1137" t="str">
        <f>ifs($B$2=Controls!$I$2,'Hours Spread'!AS22,$B$2=Controls!$I$3,'Hours Spread'!CO22,$B$2=Controls!$I$4,'Hours Spread'!EK22,$B$2=Controls!$I$5,'Hours Spread'!GG22,$B$2=Controls!$I$6,'Hours Spread'!IC22,$B$2=Controls!$I$7,'Hours Spread'!JY22)</f>
        <v>#N/A</v>
      </c>
      <c r="AS24" s="1137" t="str">
        <f>ifs($B$2=Controls!$I$2,'Hours Spread'!AT22,$B$2=Controls!$I$3,'Hours Spread'!CP22,$B$2=Controls!$I$4,'Hours Spread'!EL22,$B$2=Controls!$I$5,'Hours Spread'!GH22,$B$2=Controls!$I$6,'Hours Spread'!ID22,$B$2=Controls!$I$7,'Hours Spread'!JZ22)</f>
        <v>#N/A</v>
      </c>
      <c r="AT24" s="1137" t="str">
        <f>ifs($B$2=Controls!$I$2,'Hours Spread'!AU22,$B$2=Controls!$I$3,'Hours Spread'!CQ22,$B$2=Controls!$I$4,'Hours Spread'!EM22,$B$2=Controls!$I$5,'Hours Spread'!GI22,$B$2=Controls!$I$6,'Hours Spread'!IE22,$B$2=Controls!$I$7,'Hours Spread'!KA22)</f>
        <v>#N/A</v>
      </c>
      <c r="AU24" s="1137" t="str">
        <f>ifs($B$2=Controls!$I$2,'Hours Spread'!AV22,$B$2=Controls!$I$3,'Hours Spread'!CR22,$B$2=Controls!$I$4,'Hours Spread'!EN22,$B$2=Controls!$I$5,'Hours Spread'!GJ22,$B$2=Controls!$I$6,'Hours Spread'!IF22,$B$2=Controls!$I$7,'Hours Spread'!KB22)</f>
        <v>#N/A</v>
      </c>
      <c r="AV24" s="1137" t="str">
        <f>ifs($B$2=Controls!$I$2,'Hours Spread'!AW22,$B$2=Controls!$I$3,'Hours Spread'!CS22,$B$2=Controls!$I$4,'Hours Spread'!EO22,$B$2=Controls!$I$5,'Hours Spread'!GK22,$B$2=Controls!$I$6,'Hours Spread'!IG22,$B$2=Controls!$I$7,'Hours Spread'!KC22)</f>
        <v>#N/A</v>
      </c>
      <c r="AW24" s="1137" t="str">
        <f>ifs($B$2=Controls!$I$2,'Hours Spread'!AX22,$B$2=Controls!$I$3,'Hours Spread'!CT22,$B$2=Controls!$I$4,'Hours Spread'!EP22,$B$2=Controls!$I$5,'Hours Spread'!GL22,$B$2=Controls!$I$6,'Hours Spread'!IH22,$B$2=Controls!$I$7,'Hours Spread'!KD22)</f>
        <v>#N/A</v>
      </c>
      <c r="AX24" s="1137" t="str">
        <f>ifs($B$2=Controls!$I$2,'Hours Spread'!AY22,$B$2=Controls!$I$3,'Hours Spread'!CU22,$B$2=Controls!$I$4,'Hours Spread'!EQ22,$B$2=Controls!$I$5,'Hours Spread'!GM22,$B$2=Controls!$I$6,'Hours Spread'!II22,$B$2=Controls!$I$7,'Hours Spread'!KE22)</f>
        <v>#N/A</v>
      </c>
    </row>
    <row r="25">
      <c r="A25" s="595" t="s">
        <v>497</v>
      </c>
      <c r="B25" s="693" t="s">
        <v>497</v>
      </c>
      <c r="C25" s="1137" t="str">
        <f>ifs($B$2=Controls!$I$2,'Hours Spread'!D29,$B$2=Controls!$I$3,'Hours Spread'!AZ29,$B$2=Controls!$I$4,'Hours Spread'!CV29,$B$2=Controls!$I$5,'Hours Spread'!ER29,$B$2=Controls!$I$6,'Hours Spread'!GN29,$B$2=Controls!$I$7,'Hours Spread'!IJ29)</f>
        <v>#N/A</v>
      </c>
      <c r="D25" s="1137" t="str">
        <f>ifs($B$2=Controls!$I$2,'Hours Spread'!E23,$B$2=Controls!$I$3,'Hours Spread'!BA23,$B$2=Controls!$I$4,'Hours Spread'!CW23,$B$2=Controls!$I$5,'Hours Spread'!ES23,$B$2=Controls!$I$6,'Hours Spread'!GO23,$B$2=Controls!$I$7,'Hours Spread'!IK23)</f>
        <v>#N/A</v>
      </c>
      <c r="E25" s="1137" t="str">
        <f>ifs($B$2=Controls!$I$2,'Hours Spread'!F23,$B$2=Controls!$I$3,'Hours Spread'!BB23,$B$2=Controls!$I$4,'Hours Spread'!CX23,$B$2=Controls!$I$5,'Hours Spread'!ET23,$B$2=Controls!$I$6,'Hours Spread'!GP23,$B$2=Controls!$I$7,'Hours Spread'!IL23)</f>
        <v>#N/A</v>
      </c>
      <c r="F25" s="1137" t="str">
        <f>ifs($B$2=Controls!$I$2,'Hours Spread'!G23,$B$2=Controls!$I$3,'Hours Spread'!BC23,$B$2=Controls!$I$4,'Hours Spread'!CY23,$B$2=Controls!$I$5,'Hours Spread'!EU23,$B$2=Controls!$I$6,'Hours Spread'!GQ23,$B$2=Controls!$I$7,'Hours Spread'!IM23)</f>
        <v>#N/A</v>
      </c>
      <c r="G25" s="1137" t="str">
        <f>ifs($B$2=Controls!$I$2,'Hours Spread'!H23,$B$2=Controls!$I$3,'Hours Spread'!BD23,$B$2=Controls!$I$4,'Hours Spread'!CZ23,$B$2=Controls!$I$5,'Hours Spread'!EV23,$B$2=Controls!$I$6,'Hours Spread'!GR23,$B$2=Controls!$I$7,'Hours Spread'!IN23)</f>
        <v>#N/A</v>
      </c>
      <c r="H25" s="1137" t="str">
        <f>ifs($B$2=Controls!$I$2,'Hours Spread'!I23,$B$2=Controls!$I$3,'Hours Spread'!BE23,$B$2=Controls!$I$4,'Hours Spread'!DA23,$B$2=Controls!$I$5,'Hours Spread'!EW23,$B$2=Controls!$I$6,'Hours Spread'!GS23,$B$2=Controls!$I$7,'Hours Spread'!IO23)</f>
        <v>#N/A</v>
      </c>
      <c r="I25" s="1137" t="str">
        <f>ifs($B$2=Controls!$I$2,'Hours Spread'!J23,$B$2=Controls!$I$3,'Hours Spread'!BF23,$B$2=Controls!$I$4,'Hours Spread'!DB23,$B$2=Controls!$I$5,'Hours Spread'!EX23,$B$2=Controls!$I$6,'Hours Spread'!GT23,$B$2=Controls!$I$7,'Hours Spread'!IP23)</f>
        <v>#N/A</v>
      </c>
      <c r="J25" s="1137" t="str">
        <f>ifs($B$2=Controls!$I$2,'Hours Spread'!K23,$B$2=Controls!$I$3,'Hours Spread'!BG23,$B$2=Controls!$I$4,'Hours Spread'!DC23,$B$2=Controls!$I$5,'Hours Spread'!EY23,$B$2=Controls!$I$6,'Hours Spread'!GU23,$B$2=Controls!$I$7,'Hours Spread'!IQ23)</f>
        <v>#N/A</v>
      </c>
      <c r="K25" s="1137" t="str">
        <f>ifs($B$2=Controls!$I$2,'Hours Spread'!L23,$B$2=Controls!$I$3,'Hours Spread'!BH23,$B$2=Controls!$I$4,'Hours Spread'!DD23,$B$2=Controls!$I$5,'Hours Spread'!EZ23,$B$2=Controls!$I$6,'Hours Spread'!GV23,$B$2=Controls!$I$7,'Hours Spread'!IR23)</f>
        <v>#N/A</v>
      </c>
      <c r="L25" s="1137" t="str">
        <f>ifs($B$2=Controls!$I$2,'Hours Spread'!M23,$B$2=Controls!$I$3,'Hours Spread'!BI23,$B$2=Controls!$I$4,'Hours Spread'!DE23,$B$2=Controls!$I$5,'Hours Spread'!FA23,$B$2=Controls!$I$6,'Hours Spread'!GW23,$B$2=Controls!$I$7,'Hours Spread'!IS23)</f>
        <v>#N/A</v>
      </c>
      <c r="M25" s="1137" t="str">
        <f>ifs($B$2=Controls!$I$2,'Hours Spread'!N23,$B$2=Controls!$I$3,'Hours Spread'!BJ23,$B$2=Controls!$I$4,'Hours Spread'!DF23,$B$2=Controls!$I$5,'Hours Spread'!FB23,$B$2=Controls!$I$6,'Hours Spread'!GX23,$B$2=Controls!$I$7,'Hours Spread'!IT23)</f>
        <v>#N/A</v>
      </c>
      <c r="N25" s="1137" t="str">
        <f>ifs($B$2=Controls!$I$2,'Hours Spread'!O23,$B$2=Controls!$I$3,'Hours Spread'!BK23,$B$2=Controls!$I$4,'Hours Spread'!DG23,$B$2=Controls!$I$5,'Hours Spread'!FC23,$B$2=Controls!$I$6,'Hours Spread'!GY23,$B$2=Controls!$I$7,'Hours Spread'!IU23)</f>
        <v>#N/A</v>
      </c>
      <c r="O25" s="1137" t="str">
        <f>ifs($B$2=Controls!$I$2,'Hours Spread'!P23,$B$2=Controls!$I$3,'Hours Spread'!BL23,$B$2=Controls!$I$4,'Hours Spread'!DH23,$B$2=Controls!$I$5,'Hours Spread'!FD23,$B$2=Controls!$I$6,'Hours Spread'!GZ23,$B$2=Controls!$I$7,'Hours Spread'!IV23)</f>
        <v>#N/A</v>
      </c>
      <c r="P25" s="1137" t="str">
        <f>ifs($B$2=Controls!$I$2,'Hours Spread'!Q23,$B$2=Controls!$I$3,'Hours Spread'!BM23,$B$2=Controls!$I$4,'Hours Spread'!DI23,$B$2=Controls!$I$5,'Hours Spread'!FE23,$B$2=Controls!$I$6,'Hours Spread'!HA23,$B$2=Controls!$I$7,'Hours Spread'!IW23)</f>
        <v>#N/A</v>
      </c>
      <c r="Q25" s="1137" t="str">
        <f>ifs($B$2=Controls!$I$2,'Hours Spread'!R23,$B$2=Controls!$I$3,'Hours Spread'!BN23,$B$2=Controls!$I$4,'Hours Spread'!DJ23,$B$2=Controls!$I$5,'Hours Spread'!FF23,$B$2=Controls!$I$6,'Hours Spread'!HB23,$B$2=Controls!$I$7,'Hours Spread'!IX23)</f>
        <v>#N/A</v>
      </c>
      <c r="R25" s="1137" t="str">
        <f>ifs($B$2=Controls!$I$2,'Hours Spread'!S23,$B$2=Controls!$I$3,'Hours Spread'!BO23,$B$2=Controls!$I$4,'Hours Spread'!DK23,$B$2=Controls!$I$5,'Hours Spread'!FG23,$B$2=Controls!$I$6,'Hours Spread'!HC23,$B$2=Controls!$I$7,'Hours Spread'!IY23)</f>
        <v>#N/A</v>
      </c>
      <c r="S25" s="1137" t="str">
        <f>ifs($B$2=Controls!$I$2,'Hours Spread'!T23,$B$2=Controls!$I$3,'Hours Spread'!BP23,$B$2=Controls!$I$4,'Hours Spread'!DL23,$B$2=Controls!$I$5,'Hours Spread'!FH23,$B$2=Controls!$I$6,'Hours Spread'!HD23,$B$2=Controls!$I$7,'Hours Spread'!IZ23)</f>
        <v>#N/A</v>
      </c>
      <c r="T25" s="1137" t="str">
        <f>ifs($B$2=Controls!$I$2,'Hours Spread'!U23,$B$2=Controls!$I$3,'Hours Spread'!BQ23,$B$2=Controls!$I$4,'Hours Spread'!DM23,$B$2=Controls!$I$5,'Hours Spread'!FI23,$B$2=Controls!$I$6,'Hours Spread'!HE23,$B$2=Controls!$I$7,'Hours Spread'!JA23)</f>
        <v>#N/A</v>
      </c>
      <c r="U25" s="1137" t="str">
        <f>ifs($B$2=Controls!$I$2,'Hours Spread'!V23,$B$2=Controls!$I$3,'Hours Spread'!BR23,$B$2=Controls!$I$4,'Hours Spread'!DN23,$B$2=Controls!$I$5,'Hours Spread'!FJ23,$B$2=Controls!$I$6,'Hours Spread'!HF23,$B$2=Controls!$I$7,'Hours Spread'!JB23)</f>
        <v>#N/A</v>
      </c>
      <c r="V25" s="1137" t="str">
        <f>ifs($B$2=Controls!$I$2,'Hours Spread'!W23,$B$2=Controls!$I$3,'Hours Spread'!BS23,$B$2=Controls!$I$4,'Hours Spread'!DO23,$B$2=Controls!$I$5,'Hours Spread'!FK23,$B$2=Controls!$I$6,'Hours Spread'!HG23,$B$2=Controls!$I$7,'Hours Spread'!JC23)</f>
        <v>#N/A</v>
      </c>
      <c r="W25" s="1137" t="str">
        <f>ifs($B$2=Controls!$I$2,'Hours Spread'!X23,$B$2=Controls!$I$3,'Hours Spread'!BT23,$B$2=Controls!$I$4,'Hours Spread'!DP23,$B$2=Controls!$I$5,'Hours Spread'!FL23,$B$2=Controls!$I$6,'Hours Spread'!HH23,$B$2=Controls!$I$7,'Hours Spread'!JD23)</f>
        <v>#N/A</v>
      </c>
      <c r="X25" s="1137" t="str">
        <f>ifs($B$2=Controls!$I$2,'Hours Spread'!Y23,$B$2=Controls!$I$3,'Hours Spread'!BU23,$B$2=Controls!$I$4,'Hours Spread'!DQ23,$B$2=Controls!$I$5,'Hours Spread'!FM23,$B$2=Controls!$I$6,'Hours Spread'!HI23,$B$2=Controls!$I$7,'Hours Spread'!JE23)</f>
        <v>#N/A</v>
      </c>
      <c r="Y25" s="1137" t="str">
        <f>ifs($B$2=Controls!$I$2,'Hours Spread'!Z23,$B$2=Controls!$I$3,'Hours Spread'!BV23,$B$2=Controls!$I$4,'Hours Spread'!DR23,$B$2=Controls!$I$5,'Hours Spread'!FN23,$B$2=Controls!$I$6,'Hours Spread'!HJ23,$B$2=Controls!$I$7,'Hours Spread'!JF23)</f>
        <v>#N/A</v>
      </c>
      <c r="Z25" s="1137" t="str">
        <f>ifs($B$2=Controls!$I$2,'Hours Spread'!AA23,$B$2=Controls!$I$3,'Hours Spread'!BW23,$B$2=Controls!$I$4,'Hours Spread'!DS23,$B$2=Controls!$I$5,'Hours Spread'!FO23,$B$2=Controls!$I$6,'Hours Spread'!HK23,$B$2=Controls!$I$7,'Hours Spread'!JG23)</f>
        <v>#N/A</v>
      </c>
      <c r="AA25" s="1137" t="str">
        <f>ifs($B$2=Controls!$I$2,'Hours Spread'!AB23,$B$2=Controls!$I$3,'Hours Spread'!BX23,$B$2=Controls!$I$4,'Hours Spread'!DT23,$B$2=Controls!$I$5,'Hours Spread'!FP23,$B$2=Controls!$I$6,'Hours Spread'!HL23,$B$2=Controls!$I$7,'Hours Spread'!JH23)</f>
        <v>#N/A</v>
      </c>
      <c r="AB25" s="1137" t="str">
        <f>ifs($B$2=Controls!$I$2,'Hours Spread'!AC23,$B$2=Controls!$I$3,'Hours Spread'!BY23,$B$2=Controls!$I$4,'Hours Spread'!DU23,$B$2=Controls!$I$5,'Hours Spread'!FQ23,$B$2=Controls!$I$6,'Hours Spread'!HM23,$B$2=Controls!$I$7,'Hours Spread'!JI23)</f>
        <v>#N/A</v>
      </c>
      <c r="AC25" s="1137" t="str">
        <f>ifs($B$2=Controls!$I$2,'Hours Spread'!AD23,$B$2=Controls!$I$3,'Hours Spread'!BZ23,$B$2=Controls!$I$4,'Hours Spread'!DV23,$B$2=Controls!$I$5,'Hours Spread'!FR23,$B$2=Controls!$I$6,'Hours Spread'!HN23,$B$2=Controls!$I$7,'Hours Spread'!JJ23)</f>
        <v>#N/A</v>
      </c>
      <c r="AD25" s="1137" t="str">
        <f>ifs($B$2=Controls!$I$2,'Hours Spread'!AE23,$B$2=Controls!$I$3,'Hours Spread'!CA23,$B$2=Controls!$I$4,'Hours Spread'!DW23,$B$2=Controls!$I$5,'Hours Spread'!FS23,$B$2=Controls!$I$6,'Hours Spread'!HO23,$B$2=Controls!$I$7,'Hours Spread'!JK23)</f>
        <v>#N/A</v>
      </c>
      <c r="AE25" s="1137" t="str">
        <f>ifs($B$2=Controls!$I$2,'Hours Spread'!AF23,$B$2=Controls!$I$3,'Hours Spread'!CB23,$B$2=Controls!$I$4,'Hours Spread'!DX23,$B$2=Controls!$I$5,'Hours Spread'!FT23,$B$2=Controls!$I$6,'Hours Spread'!HP23,$B$2=Controls!$I$7,'Hours Spread'!JL23)</f>
        <v>#N/A</v>
      </c>
      <c r="AF25" s="1137" t="str">
        <f>ifs($B$2=Controls!$I$2,'Hours Spread'!AG23,$B$2=Controls!$I$3,'Hours Spread'!CC23,$B$2=Controls!$I$4,'Hours Spread'!DY23,$B$2=Controls!$I$5,'Hours Spread'!FU23,$B$2=Controls!$I$6,'Hours Spread'!HQ23,$B$2=Controls!$I$7,'Hours Spread'!JM23)</f>
        <v>#N/A</v>
      </c>
      <c r="AG25" s="1137" t="str">
        <f>ifs($B$2=Controls!$I$2,'Hours Spread'!AH23,$B$2=Controls!$I$3,'Hours Spread'!CD23,$B$2=Controls!$I$4,'Hours Spread'!DZ23,$B$2=Controls!$I$5,'Hours Spread'!FV23,$B$2=Controls!$I$6,'Hours Spread'!HR23,$B$2=Controls!$I$7,'Hours Spread'!JN23)</f>
        <v>#N/A</v>
      </c>
      <c r="AH25" s="1137" t="str">
        <f>ifs($B$2=Controls!$I$2,'Hours Spread'!AI23,$B$2=Controls!$I$3,'Hours Spread'!CE23,$B$2=Controls!$I$4,'Hours Spread'!EA23,$B$2=Controls!$I$5,'Hours Spread'!FW23,$B$2=Controls!$I$6,'Hours Spread'!HS23,$B$2=Controls!$I$7,'Hours Spread'!JO23)</f>
        <v>#N/A</v>
      </c>
      <c r="AI25" s="1137" t="str">
        <f>ifs($B$2=Controls!$I$2,'Hours Spread'!AJ23,$B$2=Controls!$I$3,'Hours Spread'!CF23,$B$2=Controls!$I$4,'Hours Spread'!EB23,$B$2=Controls!$I$5,'Hours Spread'!FX23,$B$2=Controls!$I$6,'Hours Spread'!HT23,$B$2=Controls!$I$7,'Hours Spread'!JP23)</f>
        <v>#N/A</v>
      </c>
      <c r="AJ25" s="1137" t="str">
        <f>ifs($B$2=Controls!$I$2,'Hours Spread'!AK23,$B$2=Controls!$I$3,'Hours Spread'!CG23,$B$2=Controls!$I$4,'Hours Spread'!EC23,$B$2=Controls!$I$5,'Hours Spread'!FY23,$B$2=Controls!$I$6,'Hours Spread'!HU23,$B$2=Controls!$I$7,'Hours Spread'!JQ23)</f>
        <v>#N/A</v>
      </c>
      <c r="AK25" s="1137" t="str">
        <f>ifs($B$2=Controls!$I$2,'Hours Spread'!AL23,$B$2=Controls!$I$3,'Hours Spread'!CH23,$B$2=Controls!$I$4,'Hours Spread'!ED23,$B$2=Controls!$I$5,'Hours Spread'!FZ23,$B$2=Controls!$I$6,'Hours Spread'!HV23,$B$2=Controls!$I$7,'Hours Spread'!JR23)</f>
        <v>#N/A</v>
      </c>
      <c r="AL25" s="1137" t="str">
        <f>ifs($B$2=Controls!$I$2,'Hours Spread'!AM23,$B$2=Controls!$I$3,'Hours Spread'!CI23,$B$2=Controls!$I$4,'Hours Spread'!EE23,$B$2=Controls!$I$5,'Hours Spread'!GA23,$B$2=Controls!$I$6,'Hours Spread'!HW23,$B$2=Controls!$I$7,'Hours Spread'!JS23)</f>
        <v>#N/A</v>
      </c>
      <c r="AM25" s="1137" t="str">
        <f>ifs($B$2=Controls!$I$2,'Hours Spread'!AN23,$B$2=Controls!$I$3,'Hours Spread'!CJ23,$B$2=Controls!$I$4,'Hours Spread'!EF23,$B$2=Controls!$I$5,'Hours Spread'!GB23,$B$2=Controls!$I$6,'Hours Spread'!HX23,$B$2=Controls!$I$7,'Hours Spread'!JT23)</f>
        <v>#N/A</v>
      </c>
      <c r="AN25" s="1137" t="str">
        <f>ifs($B$2=Controls!$I$2,'Hours Spread'!AO23,$B$2=Controls!$I$3,'Hours Spread'!CK23,$B$2=Controls!$I$4,'Hours Spread'!EG23,$B$2=Controls!$I$5,'Hours Spread'!GC23,$B$2=Controls!$I$6,'Hours Spread'!HY23,$B$2=Controls!$I$7,'Hours Spread'!JU23)</f>
        <v>#N/A</v>
      </c>
      <c r="AO25" s="1137" t="str">
        <f>ifs($B$2=Controls!$I$2,'Hours Spread'!AP23,$B$2=Controls!$I$3,'Hours Spread'!CL23,$B$2=Controls!$I$4,'Hours Spread'!EH23,$B$2=Controls!$I$5,'Hours Spread'!GD23,$B$2=Controls!$I$6,'Hours Spread'!HZ23,$B$2=Controls!$I$7,'Hours Spread'!JV23)</f>
        <v>#N/A</v>
      </c>
      <c r="AP25" s="1137" t="str">
        <f>ifs($B$2=Controls!$I$2,'Hours Spread'!AQ23,$B$2=Controls!$I$3,'Hours Spread'!CM23,$B$2=Controls!$I$4,'Hours Spread'!EI23,$B$2=Controls!$I$5,'Hours Spread'!GE23,$B$2=Controls!$I$6,'Hours Spread'!IA23,$B$2=Controls!$I$7,'Hours Spread'!JW23)</f>
        <v>#N/A</v>
      </c>
      <c r="AQ25" s="1137" t="str">
        <f>ifs($B$2=Controls!$I$2,'Hours Spread'!AR23,$B$2=Controls!$I$3,'Hours Spread'!CN23,$B$2=Controls!$I$4,'Hours Spread'!EJ23,$B$2=Controls!$I$5,'Hours Spread'!GF23,$B$2=Controls!$I$6,'Hours Spread'!IB23,$B$2=Controls!$I$7,'Hours Spread'!JX23)</f>
        <v>#N/A</v>
      </c>
      <c r="AR25" s="1137" t="str">
        <f>ifs($B$2=Controls!$I$2,'Hours Spread'!AS23,$B$2=Controls!$I$3,'Hours Spread'!CO23,$B$2=Controls!$I$4,'Hours Spread'!EK23,$B$2=Controls!$I$5,'Hours Spread'!GG23,$B$2=Controls!$I$6,'Hours Spread'!IC23,$B$2=Controls!$I$7,'Hours Spread'!JY23)</f>
        <v>#N/A</v>
      </c>
      <c r="AS25" s="1137" t="str">
        <f>ifs($B$2=Controls!$I$2,'Hours Spread'!AT23,$B$2=Controls!$I$3,'Hours Spread'!CP23,$B$2=Controls!$I$4,'Hours Spread'!EL23,$B$2=Controls!$I$5,'Hours Spread'!GH23,$B$2=Controls!$I$6,'Hours Spread'!ID23,$B$2=Controls!$I$7,'Hours Spread'!JZ23)</f>
        <v>#N/A</v>
      </c>
      <c r="AT25" s="1137" t="str">
        <f>ifs($B$2=Controls!$I$2,'Hours Spread'!AU23,$B$2=Controls!$I$3,'Hours Spread'!CQ23,$B$2=Controls!$I$4,'Hours Spread'!EM23,$B$2=Controls!$I$5,'Hours Spread'!GI23,$B$2=Controls!$I$6,'Hours Spread'!IE23,$B$2=Controls!$I$7,'Hours Spread'!KA23)</f>
        <v>#N/A</v>
      </c>
      <c r="AU25" s="1137" t="str">
        <f>ifs($B$2=Controls!$I$2,'Hours Spread'!AV23,$B$2=Controls!$I$3,'Hours Spread'!CR23,$B$2=Controls!$I$4,'Hours Spread'!EN23,$B$2=Controls!$I$5,'Hours Spread'!GJ23,$B$2=Controls!$I$6,'Hours Spread'!IF23,$B$2=Controls!$I$7,'Hours Spread'!KB23)</f>
        <v>#N/A</v>
      </c>
      <c r="AV25" s="1137" t="str">
        <f>ifs($B$2=Controls!$I$2,'Hours Spread'!AW23,$B$2=Controls!$I$3,'Hours Spread'!CS23,$B$2=Controls!$I$4,'Hours Spread'!EO23,$B$2=Controls!$I$5,'Hours Spread'!GK23,$B$2=Controls!$I$6,'Hours Spread'!IG23,$B$2=Controls!$I$7,'Hours Spread'!KC23)</f>
        <v>#N/A</v>
      </c>
      <c r="AW25" s="1137" t="str">
        <f>ifs($B$2=Controls!$I$2,'Hours Spread'!AX23,$B$2=Controls!$I$3,'Hours Spread'!CT23,$B$2=Controls!$I$4,'Hours Spread'!EP23,$B$2=Controls!$I$5,'Hours Spread'!GL23,$B$2=Controls!$I$6,'Hours Spread'!IH23,$B$2=Controls!$I$7,'Hours Spread'!KD23)</f>
        <v>#N/A</v>
      </c>
      <c r="AX25" s="1137" t="str">
        <f>ifs($B$2=Controls!$I$2,'Hours Spread'!AY23,$B$2=Controls!$I$3,'Hours Spread'!CU23,$B$2=Controls!$I$4,'Hours Spread'!EQ23,$B$2=Controls!$I$5,'Hours Spread'!GM23,$B$2=Controls!$I$6,'Hours Spread'!II23,$B$2=Controls!$I$7,'Hours Spread'!KE23)</f>
        <v>#N/A</v>
      </c>
    </row>
    <row r="26">
      <c r="A26" s="595" t="s">
        <v>498</v>
      </c>
      <c r="B26" s="693" t="s">
        <v>498</v>
      </c>
      <c r="C26" s="1137" t="str">
        <f>ifs($B$2=Controls!$I$2,'Hours Spread'!D30,$B$2=Controls!$I$3,'Hours Spread'!AZ30,$B$2=Controls!$I$4,'Hours Spread'!CV30,$B$2=Controls!$I$5,'Hours Spread'!ER30,$B$2=Controls!$I$6,'Hours Spread'!GN30,$B$2=Controls!$I$7,'Hours Spread'!IJ30)</f>
        <v>#N/A</v>
      </c>
      <c r="D26" s="1137" t="str">
        <f>ifs($B$2=Controls!$I$2,'Hours Spread'!E24,$B$2=Controls!$I$3,'Hours Spread'!BA24,$B$2=Controls!$I$4,'Hours Spread'!CW24,$B$2=Controls!$I$5,'Hours Spread'!ES24,$B$2=Controls!$I$6,'Hours Spread'!GO24,$B$2=Controls!$I$7,'Hours Spread'!IK24)</f>
        <v>#N/A</v>
      </c>
      <c r="E26" s="1137" t="str">
        <f>ifs($B$2=Controls!$I$2,'Hours Spread'!F24,$B$2=Controls!$I$3,'Hours Spread'!BB24,$B$2=Controls!$I$4,'Hours Spread'!CX24,$B$2=Controls!$I$5,'Hours Spread'!ET24,$B$2=Controls!$I$6,'Hours Spread'!GP24,$B$2=Controls!$I$7,'Hours Spread'!IL24)</f>
        <v>#N/A</v>
      </c>
      <c r="F26" s="1137" t="str">
        <f>ifs($B$2=Controls!$I$2,'Hours Spread'!G24,$B$2=Controls!$I$3,'Hours Spread'!BC24,$B$2=Controls!$I$4,'Hours Spread'!CY24,$B$2=Controls!$I$5,'Hours Spread'!EU24,$B$2=Controls!$I$6,'Hours Spread'!GQ24,$B$2=Controls!$I$7,'Hours Spread'!IM24)</f>
        <v>#N/A</v>
      </c>
      <c r="G26" s="1137" t="str">
        <f>ifs($B$2=Controls!$I$2,'Hours Spread'!H24,$B$2=Controls!$I$3,'Hours Spread'!BD24,$B$2=Controls!$I$4,'Hours Spread'!CZ24,$B$2=Controls!$I$5,'Hours Spread'!EV24,$B$2=Controls!$I$6,'Hours Spread'!GR24,$B$2=Controls!$I$7,'Hours Spread'!IN24)</f>
        <v>#N/A</v>
      </c>
      <c r="H26" s="1137" t="str">
        <f>ifs($B$2=Controls!$I$2,'Hours Spread'!I24,$B$2=Controls!$I$3,'Hours Spread'!BE24,$B$2=Controls!$I$4,'Hours Spread'!DA24,$B$2=Controls!$I$5,'Hours Spread'!EW24,$B$2=Controls!$I$6,'Hours Spread'!GS24,$B$2=Controls!$I$7,'Hours Spread'!IO24)</f>
        <v>#N/A</v>
      </c>
      <c r="I26" s="1137" t="str">
        <f>ifs($B$2=Controls!$I$2,'Hours Spread'!J24,$B$2=Controls!$I$3,'Hours Spread'!BF24,$B$2=Controls!$I$4,'Hours Spread'!DB24,$B$2=Controls!$I$5,'Hours Spread'!EX24,$B$2=Controls!$I$6,'Hours Spread'!GT24,$B$2=Controls!$I$7,'Hours Spread'!IP24)</f>
        <v>#N/A</v>
      </c>
      <c r="J26" s="1137" t="str">
        <f>ifs($B$2=Controls!$I$2,'Hours Spread'!K24,$B$2=Controls!$I$3,'Hours Spread'!BG24,$B$2=Controls!$I$4,'Hours Spread'!DC24,$B$2=Controls!$I$5,'Hours Spread'!EY24,$B$2=Controls!$I$6,'Hours Spread'!GU24,$B$2=Controls!$I$7,'Hours Spread'!IQ24)</f>
        <v>#N/A</v>
      </c>
      <c r="K26" s="1137" t="str">
        <f>ifs($B$2=Controls!$I$2,'Hours Spread'!L24,$B$2=Controls!$I$3,'Hours Spread'!BH24,$B$2=Controls!$I$4,'Hours Spread'!DD24,$B$2=Controls!$I$5,'Hours Spread'!EZ24,$B$2=Controls!$I$6,'Hours Spread'!GV24,$B$2=Controls!$I$7,'Hours Spread'!IR24)</f>
        <v>#N/A</v>
      </c>
      <c r="L26" s="1137" t="str">
        <f>ifs($B$2=Controls!$I$2,'Hours Spread'!M24,$B$2=Controls!$I$3,'Hours Spread'!BI24,$B$2=Controls!$I$4,'Hours Spread'!DE24,$B$2=Controls!$I$5,'Hours Spread'!FA24,$B$2=Controls!$I$6,'Hours Spread'!GW24,$B$2=Controls!$I$7,'Hours Spread'!IS24)</f>
        <v>#N/A</v>
      </c>
      <c r="M26" s="1137" t="str">
        <f>ifs($B$2=Controls!$I$2,'Hours Spread'!N24,$B$2=Controls!$I$3,'Hours Spread'!BJ24,$B$2=Controls!$I$4,'Hours Spread'!DF24,$B$2=Controls!$I$5,'Hours Spread'!FB24,$B$2=Controls!$I$6,'Hours Spread'!GX24,$B$2=Controls!$I$7,'Hours Spread'!IT24)</f>
        <v>#N/A</v>
      </c>
      <c r="N26" s="1137" t="str">
        <f>ifs($B$2=Controls!$I$2,'Hours Spread'!O24,$B$2=Controls!$I$3,'Hours Spread'!BK24,$B$2=Controls!$I$4,'Hours Spread'!DG24,$B$2=Controls!$I$5,'Hours Spread'!FC24,$B$2=Controls!$I$6,'Hours Spread'!GY24,$B$2=Controls!$I$7,'Hours Spread'!IU24)</f>
        <v>#N/A</v>
      </c>
      <c r="O26" s="1137" t="str">
        <f>ifs($B$2=Controls!$I$2,'Hours Spread'!P24,$B$2=Controls!$I$3,'Hours Spread'!BL24,$B$2=Controls!$I$4,'Hours Spread'!DH24,$B$2=Controls!$I$5,'Hours Spread'!FD24,$B$2=Controls!$I$6,'Hours Spread'!GZ24,$B$2=Controls!$I$7,'Hours Spread'!IV24)</f>
        <v>#N/A</v>
      </c>
      <c r="P26" s="1137" t="str">
        <f>ifs($B$2=Controls!$I$2,'Hours Spread'!Q24,$B$2=Controls!$I$3,'Hours Spread'!BM24,$B$2=Controls!$I$4,'Hours Spread'!DI24,$B$2=Controls!$I$5,'Hours Spread'!FE24,$B$2=Controls!$I$6,'Hours Spread'!HA24,$B$2=Controls!$I$7,'Hours Spread'!IW24)</f>
        <v>#N/A</v>
      </c>
      <c r="Q26" s="1137" t="str">
        <f>ifs($B$2=Controls!$I$2,'Hours Spread'!R24,$B$2=Controls!$I$3,'Hours Spread'!BN24,$B$2=Controls!$I$4,'Hours Spread'!DJ24,$B$2=Controls!$I$5,'Hours Spread'!FF24,$B$2=Controls!$I$6,'Hours Spread'!HB24,$B$2=Controls!$I$7,'Hours Spread'!IX24)</f>
        <v>#N/A</v>
      </c>
      <c r="R26" s="1137" t="str">
        <f>ifs($B$2=Controls!$I$2,'Hours Spread'!S24,$B$2=Controls!$I$3,'Hours Spread'!BO24,$B$2=Controls!$I$4,'Hours Spread'!DK24,$B$2=Controls!$I$5,'Hours Spread'!FG24,$B$2=Controls!$I$6,'Hours Spread'!HC24,$B$2=Controls!$I$7,'Hours Spread'!IY24)</f>
        <v>#N/A</v>
      </c>
      <c r="S26" s="1137" t="str">
        <f>ifs($B$2=Controls!$I$2,'Hours Spread'!T24,$B$2=Controls!$I$3,'Hours Spread'!BP24,$B$2=Controls!$I$4,'Hours Spread'!DL24,$B$2=Controls!$I$5,'Hours Spread'!FH24,$B$2=Controls!$I$6,'Hours Spread'!HD24,$B$2=Controls!$I$7,'Hours Spread'!IZ24)</f>
        <v>#N/A</v>
      </c>
      <c r="T26" s="1137" t="str">
        <f>ifs($B$2=Controls!$I$2,'Hours Spread'!U24,$B$2=Controls!$I$3,'Hours Spread'!BQ24,$B$2=Controls!$I$4,'Hours Spread'!DM24,$B$2=Controls!$I$5,'Hours Spread'!FI24,$B$2=Controls!$I$6,'Hours Spread'!HE24,$B$2=Controls!$I$7,'Hours Spread'!JA24)</f>
        <v>#N/A</v>
      </c>
      <c r="U26" s="1137" t="str">
        <f>ifs($B$2=Controls!$I$2,'Hours Spread'!V24,$B$2=Controls!$I$3,'Hours Spread'!BR24,$B$2=Controls!$I$4,'Hours Spread'!DN24,$B$2=Controls!$I$5,'Hours Spread'!FJ24,$B$2=Controls!$I$6,'Hours Spread'!HF24,$B$2=Controls!$I$7,'Hours Spread'!JB24)</f>
        <v>#N/A</v>
      </c>
      <c r="V26" s="1137" t="str">
        <f>ifs($B$2=Controls!$I$2,'Hours Spread'!W24,$B$2=Controls!$I$3,'Hours Spread'!BS24,$B$2=Controls!$I$4,'Hours Spread'!DO24,$B$2=Controls!$I$5,'Hours Spread'!FK24,$B$2=Controls!$I$6,'Hours Spread'!HG24,$B$2=Controls!$I$7,'Hours Spread'!JC24)</f>
        <v>#N/A</v>
      </c>
      <c r="W26" s="1137" t="str">
        <f>ifs($B$2=Controls!$I$2,'Hours Spread'!X24,$B$2=Controls!$I$3,'Hours Spread'!BT24,$B$2=Controls!$I$4,'Hours Spread'!DP24,$B$2=Controls!$I$5,'Hours Spread'!FL24,$B$2=Controls!$I$6,'Hours Spread'!HH24,$B$2=Controls!$I$7,'Hours Spread'!JD24)</f>
        <v>#N/A</v>
      </c>
      <c r="X26" s="1137" t="str">
        <f>ifs($B$2=Controls!$I$2,'Hours Spread'!Y24,$B$2=Controls!$I$3,'Hours Spread'!BU24,$B$2=Controls!$I$4,'Hours Spread'!DQ24,$B$2=Controls!$I$5,'Hours Spread'!FM24,$B$2=Controls!$I$6,'Hours Spread'!HI24,$B$2=Controls!$I$7,'Hours Spread'!JE24)</f>
        <v>#N/A</v>
      </c>
      <c r="Y26" s="1137" t="str">
        <f>ifs($B$2=Controls!$I$2,'Hours Spread'!Z24,$B$2=Controls!$I$3,'Hours Spread'!BV24,$B$2=Controls!$I$4,'Hours Spread'!DR24,$B$2=Controls!$I$5,'Hours Spread'!FN24,$B$2=Controls!$I$6,'Hours Spread'!HJ24,$B$2=Controls!$I$7,'Hours Spread'!JF24)</f>
        <v>#N/A</v>
      </c>
      <c r="Z26" s="1137" t="str">
        <f>ifs($B$2=Controls!$I$2,'Hours Spread'!AA24,$B$2=Controls!$I$3,'Hours Spread'!BW24,$B$2=Controls!$I$4,'Hours Spread'!DS24,$B$2=Controls!$I$5,'Hours Spread'!FO24,$B$2=Controls!$I$6,'Hours Spread'!HK24,$B$2=Controls!$I$7,'Hours Spread'!JG24)</f>
        <v>#N/A</v>
      </c>
      <c r="AA26" s="1137" t="str">
        <f>ifs($B$2=Controls!$I$2,'Hours Spread'!AB24,$B$2=Controls!$I$3,'Hours Spread'!BX24,$B$2=Controls!$I$4,'Hours Spread'!DT24,$B$2=Controls!$I$5,'Hours Spread'!FP24,$B$2=Controls!$I$6,'Hours Spread'!HL24,$B$2=Controls!$I$7,'Hours Spread'!JH24)</f>
        <v>#N/A</v>
      </c>
      <c r="AB26" s="1137" t="str">
        <f>ifs($B$2=Controls!$I$2,'Hours Spread'!AC24,$B$2=Controls!$I$3,'Hours Spread'!BY24,$B$2=Controls!$I$4,'Hours Spread'!DU24,$B$2=Controls!$I$5,'Hours Spread'!FQ24,$B$2=Controls!$I$6,'Hours Spread'!HM24,$B$2=Controls!$I$7,'Hours Spread'!JI24)</f>
        <v>#N/A</v>
      </c>
      <c r="AC26" s="1137" t="str">
        <f>ifs($B$2=Controls!$I$2,'Hours Spread'!AD24,$B$2=Controls!$I$3,'Hours Spread'!BZ24,$B$2=Controls!$I$4,'Hours Spread'!DV24,$B$2=Controls!$I$5,'Hours Spread'!FR24,$B$2=Controls!$I$6,'Hours Spread'!HN24,$B$2=Controls!$I$7,'Hours Spread'!JJ24)</f>
        <v>#N/A</v>
      </c>
      <c r="AD26" s="1137" t="str">
        <f>ifs($B$2=Controls!$I$2,'Hours Spread'!AE24,$B$2=Controls!$I$3,'Hours Spread'!CA24,$B$2=Controls!$I$4,'Hours Spread'!DW24,$B$2=Controls!$I$5,'Hours Spread'!FS24,$B$2=Controls!$I$6,'Hours Spread'!HO24,$B$2=Controls!$I$7,'Hours Spread'!JK24)</f>
        <v>#N/A</v>
      </c>
      <c r="AE26" s="1137" t="str">
        <f>ifs($B$2=Controls!$I$2,'Hours Spread'!AF24,$B$2=Controls!$I$3,'Hours Spread'!CB24,$B$2=Controls!$I$4,'Hours Spread'!DX24,$B$2=Controls!$I$5,'Hours Spread'!FT24,$B$2=Controls!$I$6,'Hours Spread'!HP24,$B$2=Controls!$I$7,'Hours Spread'!JL24)</f>
        <v>#N/A</v>
      </c>
      <c r="AF26" s="1137" t="str">
        <f>ifs($B$2=Controls!$I$2,'Hours Spread'!AG24,$B$2=Controls!$I$3,'Hours Spread'!CC24,$B$2=Controls!$I$4,'Hours Spread'!DY24,$B$2=Controls!$I$5,'Hours Spread'!FU24,$B$2=Controls!$I$6,'Hours Spread'!HQ24,$B$2=Controls!$I$7,'Hours Spread'!JM24)</f>
        <v>#N/A</v>
      </c>
      <c r="AG26" s="1137" t="str">
        <f>ifs($B$2=Controls!$I$2,'Hours Spread'!AH24,$B$2=Controls!$I$3,'Hours Spread'!CD24,$B$2=Controls!$I$4,'Hours Spread'!DZ24,$B$2=Controls!$I$5,'Hours Spread'!FV24,$B$2=Controls!$I$6,'Hours Spread'!HR24,$B$2=Controls!$I$7,'Hours Spread'!JN24)</f>
        <v>#N/A</v>
      </c>
      <c r="AH26" s="1137" t="str">
        <f>ifs($B$2=Controls!$I$2,'Hours Spread'!AI24,$B$2=Controls!$I$3,'Hours Spread'!CE24,$B$2=Controls!$I$4,'Hours Spread'!EA24,$B$2=Controls!$I$5,'Hours Spread'!FW24,$B$2=Controls!$I$6,'Hours Spread'!HS24,$B$2=Controls!$I$7,'Hours Spread'!JO24)</f>
        <v>#N/A</v>
      </c>
      <c r="AI26" s="1137" t="str">
        <f>ifs($B$2=Controls!$I$2,'Hours Spread'!AJ24,$B$2=Controls!$I$3,'Hours Spread'!CF24,$B$2=Controls!$I$4,'Hours Spread'!EB24,$B$2=Controls!$I$5,'Hours Spread'!FX24,$B$2=Controls!$I$6,'Hours Spread'!HT24,$B$2=Controls!$I$7,'Hours Spread'!JP24)</f>
        <v>#N/A</v>
      </c>
      <c r="AJ26" s="1137" t="str">
        <f>ifs($B$2=Controls!$I$2,'Hours Spread'!AK24,$B$2=Controls!$I$3,'Hours Spread'!CG24,$B$2=Controls!$I$4,'Hours Spread'!EC24,$B$2=Controls!$I$5,'Hours Spread'!FY24,$B$2=Controls!$I$6,'Hours Spread'!HU24,$B$2=Controls!$I$7,'Hours Spread'!JQ24)</f>
        <v>#N/A</v>
      </c>
      <c r="AK26" s="1137" t="str">
        <f>ifs($B$2=Controls!$I$2,'Hours Spread'!AL24,$B$2=Controls!$I$3,'Hours Spread'!CH24,$B$2=Controls!$I$4,'Hours Spread'!ED24,$B$2=Controls!$I$5,'Hours Spread'!FZ24,$B$2=Controls!$I$6,'Hours Spread'!HV24,$B$2=Controls!$I$7,'Hours Spread'!JR24)</f>
        <v>#N/A</v>
      </c>
      <c r="AL26" s="1137" t="str">
        <f>ifs($B$2=Controls!$I$2,'Hours Spread'!AM24,$B$2=Controls!$I$3,'Hours Spread'!CI24,$B$2=Controls!$I$4,'Hours Spread'!EE24,$B$2=Controls!$I$5,'Hours Spread'!GA24,$B$2=Controls!$I$6,'Hours Spread'!HW24,$B$2=Controls!$I$7,'Hours Spread'!JS24)</f>
        <v>#N/A</v>
      </c>
      <c r="AM26" s="1137" t="str">
        <f>ifs($B$2=Controls!$I$2,'Hours Spread'!AN24,$B$2=Controls!$I$3,'Hours Spread'!CJ24,$B$2=Controls!$I$4,'Hours Spread'!EF24,$B$2=Controls!$I$5,'Hours Spread'!GB24,$B$2=Controls!$I$6,'Hours Spread'!HX24,$B$2=Controls!$I$7,'Hours Spread'!JT24)</f>
        <v>#N/A</v>
      </c>
      <c r="AN26" s="1137" t="str">
        <f>ifs($B$2=Controls!$I$2,'Hours Spread'!AO24,$B$2=Controls!$I$3,'Hours Spread'!CK24,$B$2=Controls!$I$4,'Hours Spread'!EG24,$B$2=Controls!$I$5,'Hours Spread'!GC24,$B$2=Controls!$I$6,'Hours Spread'!HY24,$B$2=Controls!$I$7,'Hours Spread'!JU24)</f>
        <v>#N/A</v>
      </c>
      <c r="AO26" s="1137" t="str">
        <f>ifs($B$2=Controls!$I$2,'Hours Spread'!AP24,$B$2=Controls!$I$3,'Hours Spread'!CL24,$B$2=Controls!$I$4,'Hours Spread'!EH24,$B$2=Controls!$I$5,'Hours Spread'!GD24,$B$2=Controls!$I$6,'Hours Spread'!HZ24,$B$2=Controls!$I$7,'Hours Spread'!JV24)</f>
        <v>#N/A</v>
      </c>
      <c r="AP26" s="1137" t="str">
        <f>ifs($B$2=Controls!$I$2,'Hours Spread'!AQ24,$B$2=Controls!$I$3,'Hours Spread'!CM24,$B$2=Controls!$I$4,'Hours Spread'!EI24,$B$2=Controls!$I$5,'Hours Spread'!GE24,$B$2=Controls!$I$6,'Hours Spread'!IA24,$B$2=Controls!$I$7,'Hours Spread'!JW24)</f>
        <v>#N/A</v>
      </c>
      <c r="AQ26" s="1137" t="str">
        <f>ifs($B$2=Controls!$I$2,'Hours Spread'!AR24,$B$2=Controls!$I$3,'Hours Spread'!CN24,$B$2=Controls!$I$4,'Hours Spread'!EJ24,$B$2=Controls!$I$5,'Hours Spread'!GF24,$B$2=Controls!$I$6,'Hours Spread'!IB24,$B$2=Controls!$I$7,'Hours Spread'!JX24)</f>
        <v>#N/A</v>
      </c>
      <c r="AR26" s="1137" t="str">
        <f>ifs($B$2=Controls!$I$2,'Hours Spread'!AS24,$B$2=Controls!$I$3,'Hours Spread'!CO24,$B$2=Controls!$I$4,'Hours Spread'!EK24,$B$2=Controls!$I$5,'Hours Spread'!GG24,$B$2=Controls!$I$6,'Hours Spread'!IC24,$B$2=Controls!$I$7,'Hours Spread'!JY24)</f>
        <v>#N/A</v>
      </c>
      <c r="AS26" s="1137" t="str">
        <f>ifs($B$2=Controls!$I$2,'Hours Spread'!AT24,$B$2=Controls!$I$3,'Hours Spread'!CP24,$B$2=Controls!$I$4,'Hours Spread'!EL24,$B$2=Controls!$I$5,'Hours Spread'!GH24,$B$2=Controls!$I$6,'Hours Spread'!ID24,$B$2=Controls!$I$7,'Hours Spread'!JZ24)</f>
        <v>#N/A</v>
      </c>
      <c r="AT26" s="1137" t="str">
        <f>ifs($B$2=Controls!$I$2,'Hours Spread'!AU24,$B$2=Controls!$I$3,'Hours Spread'!CQ24,$B$2=Controls!$I$4,'Hours Spread'!EM24,$B$2=Controls!$I$5,'Hours Spread'!GI24,$B$2=Controls!$I$6,'Hours Spread'!IE24,$B$2=Controls!$I$7,'Hours Spread'!KA24)</f>
        <v>#N/A</v>
      </c>
      <c r="AU26" s="1137" t="str">
        <f>ifs($B$2=Controls!$I$2,'Hours Spread'!AV24,$B$2=Controls!$I$3,'Hours Spread'!CR24,$B$2=Controls!$I$4,'Hours Spread'!EN24,$B$2=Controls!$I$5,'Hours Spread'!GJ24,$B$2=Controls!$I$6,'Hours Spread'!IF24,$B$2=Controls!$I$7,'Hours Spread'!KB24)</f>
        <v>#N/A</v>
      </c>
      <c r="AV26" s="1137" t="str">
        <f>ifs($B$2=Controls!$I$2,'Hours Spread'!AW24,$B$2=Controls!$I$3,'Hours Spread'!CS24,$B$2=Controls!$I$4,'Hours Spread'!EO24,$B$2=Controls!$I$5,'Hours Spread'!GK24,$B$2=Controls!$I$6,'Hours Spread'!IG24,$B$2=Controls!$I$7,'Hours Spread'!KC24)</f>
        <v>#N/A</v>
      </c>
      <c r="AW26" s="1137" t="str">
        <f>ifs($B$2=Controls!$I$2,'Hours Spread'!AX24,$B$2=Controls!$I$3,'Hours Spread'!CT24,$B$2=Controls!$I$4,'Hours Spread'!EP24,$B$2=Controls!$I$5,'Hours Spread'!GL24,$B$2=Controls!$I$6,'Hours Spread'!IH24,$B$2=Controls!$I$7,'Hours Spread'!KD24)</f>
        <v>#N/A</v>
      </c>
      <c r="AX26" s="1137" t="str">
        <f>ifs($B$2=Controls!$I$2,'Hours Spread'!AY24,$B$2=Controls!$I$3,'Hours Spread'!CU24,$B$2=Controls!$I$4,'Hours Spread'!EQ24,$B$2=Controls!$I$5,'Hours Spread'!GM24,$B$2=Controls!$I$6,'Hours Spread'!II24,$B$2=Controls!$I$7,'Hours Spread'!KE24)</f>
        <v>#N/A</v>
      </c>
    </row>
    <row r="27">
      <c r="A27" s="595" t="s">
        <v>499</v>
      </c>
      <c r="B27" s="693" t="s">
        <v>499</v>
      </c>
      <c r="C27" s="1137" t="str">
        <f>ifs($B$2=Controls!$I$2,'Hours Spread'!D31,$B$2=Controls!$I$3,'Hours Spread'!AZ31,$B$2=Controls!$I$4,'Hours Spread'!CV31,$B$2=Controls!$I$5,'Hours Spread'!ER31,$B$2=Controls!$I$6,'Hours Spread'!GN31,$B$2=Controls!$I$7,'Hours Spread'!IJ31)</f>
        <v>#N/A</v>
      </c>
      <c r="D27" s="1137" t="str">
        <f>ifs($B$2=Controls!$I$2,'Hours Spread'!E25,$B$2=Controls!$I$3,'Hours Spread'!BA25,$B$2=Controls!$I$4,'Hours Spread'!CW25,$B$2=Controls!$I$5,'Hours Spread'!ES25,$B$2=Controls!$I$6,'Hours Spread'!GO25,$B$2=Controls!$I$7,'Hours Spread'!IK25)</f>
        <v>#N/A</v>
      </c>
      <c r="E27" s="1137" t="str">
        <f>ifs($B$2=Controls!$I$2,'Hours Spread'!F25,$B$2=Controls!$I$3,'Hours Spread'!BB25,$B$2=Controls!$I$4,'Hours Spread'!CX25,$B$2=Controls!$I$5,'Hours Spread'!ET25,$B$2=Controls!$I$6,'Hours Spread'!GP25,$B$2=Controls!$I$7,'Hours Spread'!IL25)</f>
        <v>#N/A</v>
      </c>
      <c r="F27" s="1137" t="str">
        <f>ifs($B$2=Controls!$I$2,'Hours Spread'!G25,$B$2=Controls!$I$3,'Hours Spread'!BC25,$B$2=Controls!$I$4,'Hours Spread'!CY25,$B$2=Controls!$I$5,'Hours Spread'!EU25,$B$2=Controls!$I$6,'Hours Spread'!GQ25,$B$2=Controls!$I$7,'Hours Spread'!IM25)</f>
        <v>#N/A</v>
      </c>
      <c r="G27" s="1137" t="str">
        <f>ifs($B$2=Controls!$I$2,'Hours Spread'!H25,$B$2=Controls!$I$3,'Hours Spread'!BD25,$B$2=Controls!$I$4,'Hours Spread'!CZ25,$B$2=Controls!$I$5,'Hours Spread'!EV25,$B$2=Controls!$I$6,'Hours Spread'!GR25,$B$2=Controls!$I$7,'Hours Spread'!IN25)</f>
        <v>#N/A</v>
      </c>
      <c r="H27" s="1137" t="str">
        <f>ifs($B$2=Controls!$I$2,'Hours Spread'!I25,$B$2=Controls!$I$3,'Hours Spread'!BE25,$B$2=Controls!$I$4,'Hours Spread'!DA25,$B$2=Controls!$I$5,'Hours Spread'!EW25,$B$2=Controls!$I$6,'Hours Spread'!GS25,$B$2=Controls!$I$7,'Hours Spread'!IO25)</f>
        <v>#N/A</v>
      </c>
      <c r="I27" s="1137" t="str">
        <f>ifs($B$2=Controls!$I$2,'Hours Spread'!J25,$B$2=Controls!$I$3,'Hours Spread'!BF25,$B$2=Controls!$I$4,'Hours Spread'!DB25,$B$2=Controls!$I$5,'Hours Spread'!EX25,$B$2=Controls!$I$6,'Hours Spread'!GT25,$B$2=Controls!$I$7,'Hours Spread'!IP25)</f>
        <v>#N/A</v>
      </c>
      <c r="J27" s="1137" t="str">
        <f>ifs($B$2=Controls!$I$2,'Hours Spread'!K25,$B$2=Controls!$I$3,'Hours Spread'!BG25,$B$2=Controls!$I$4,'Hours Spread'!DC25,$B$2=Controls!$I$5,'Hours Spread'!EY25,$B$2=Controls!$I$6,'Hours Spread'!GU25,$B$2=Controls!$I$7,'Hours Spread'!IQ25)</f>
        <v>#N/A</v>
      </c>
      <c r="K27" s="1137" t="str">
        <f>ifs($B$2=Controls!$I$2,'Hours Spread'!L25,$B$2=Controls!$I$3,'Hours Spread'!BH25,$B$2=Controls!$I$4,'Hours Spread'!DD25,$B$2=Controls!$I$5,'Hours Spread'!EZ25,$B$2=Controls!$I$6,'Hours Spread'!GV25,$B$2=Controls!$I$7,'Hours Spread'!IR25)</f>
        <v>#N/A</v>
      </c>
      <c r="L27" s="1137" t="str">
        <f>ifs($B$2=Controls!$I$2,'Hours Spread'!M25,$B$2=Controls!$I$3,'Hours Spread'!BI25,$B$2=Controls!$I$4,'Hours Spread'!DE25,$B$2=Controls!$I$5,'Hours Spread'!FA25,$B$2=Controls!$I$6,'Hours Spread'!GW25,$B$2=Controls!$I$7,'Hours Spread'!IS25)</f>
        <v>#N/A</v>
      </c>
      <c r="M27" s="1137" t="str">
        <f>ifs($B$2=Controls!$I$2,'Hours Spread'!N25,$B$2=Controls!$I$3,'Hours Spread'!BJ25,$B$2=Controls!$I$4,'Hours Spread'!DF25,$B$2=Controls!$I$5,'Hours Spread'!FB25,$B$2=Controls!$I$6,'Hours Spread'!GX25,$B$2=Controls!$I$7,'Hours Spread'!IT25)</f>
        <v>#N/A</v>
      </c>
      <c r="N27" s="1137" t="str">
        <f>ifs($B$2=Controls!$I$2,'Hours Spread'!O25,$B$2=Controls!$I$3,'Hours Spread'!BK25,$B$2=Controls!$I$4,'Hours Spread'!DG25,$B$2=Controls!$I$5,'Hours Spread'!FC25,$B$2=Controls!$I$6,'Hours Spread'!GY25,$B$2=Controls!$I$7,'Hours Spread'!IU25)</f>
        <v>#N/A</v>
      </c>
      <c r="O27" s="1137" t="str">
        <f>ifs($B$2=Controls!$I$2,'Hours Spread'!P25,$B$2=Controls!$I$3,'Hours Spread'!BL25,$B$2=Controls!$I$4,'Hours Spread'!DH25,$B$2=Controls!$I$5,'Hours Spread'!FD25,$B$2=Controls!$I$6,'Hours Spread'!GZ25,$B$2=Controls!$I$7,'Hours Spread'!IV25)</f>
        <v>#N/A</v>
      </c>
      <c r="P27" s="1137" t="str">
        <f>ifs($B$2=Controls!$I$2,'Hours Spread'!Q25,$B$2=Controls!$I$3,'Hours Spread'!BM25,$B$2=Controls!$I$4,'Hours Spread'!DI25,$B$2=Controls!$I$5,'Hours Spread'!FE25,$B$2=Controls!$I$6,'Hours Spread'!HA25,$B$2=Controls!$I$7,'Hours Spread'!IW25)</f>
        <v>#N/A</v>
      </c>
      <c r="Q27" s="1137" t="str">
        <f>ifs($B$2=Controls!$I$2,'Hours Spread'!R25,$B$2=Controls!$I$3,'Hours Spread'!BN25,$B$2=Controls!$I$4,'Hours Spread'!DJ25,$B$2=Controls!$I$5,'Hours Spread'!FF25,$B$2=Controls!$I$6,'Hours Spread'!HB25,$B$2=Controls!$I$7,'Hours Spread'!IX25)</f>
        <v>#N/A</v>
      </c>
      <c r="R27" s="1137" t="str">
        <f>ifs($B$2=Controls!$I$2,'Hours Spread'!S25,$B$2=Controls!$I$3,'Hours Spread'!BO25,$B$2=Controls!$I$4,'Hours Spread'!DK25,$B$2=Controls!$I$5,'Hours Spread'!FG25,$B$2=Controls!$I$6,'Hours Spread'!HC25,$B$2=Controls!$I$7,'Hours Spread'!IY25)</f>
        <v>#N/A</v>
      </c>
      <c r="S27" s="1137" t="str">
        <f>ifs($B$2=Controls!$I$2,'Hours Spread'!T25,$B$2=Controls!$I$3,'Hours Spread'!BP25,$B$2=Controls!$I$4,'Hours Spread'!DL25,$B$2=Controls!$I$5,'Hours Spread'!FH25,$B$2=Controls!$I$6,'Hours Spread'!HD25,$B$2=Controls!$I$7,'Hours Spread'!IZ25)</f>
        <v>#N/A</v>
      </c>
      <c r="T27" s="1137" t="str">
        <f>ifs($B$2=Controls!$I$2,'Hours Spread'!U25,$B$2=Controls!$I$3,'Hours Spread'!BQ25,$B$2=Controls!$I$4,'Hours Spread'!DM25,$B$2=Controls!$I$5,'Hours Spread'!FI25,$B$2=Controls!$I$6,'Hours Spread'!HE25,$B$2=Controls!$I$7,'Hours Spread'!JA25)</f>
        <v>#N/A</v>
      </c>
      <c r="U27" s="1137" t="str">
        <f>ifs($B$2=Controls!$I$2,'Hours Spread'!V25,$B$2=Controls!$I$3,'Hours Spread'!BR25,$B$2=Controls!$I$4,'Hours Spread'!DN25,$B$2=Controls!$I$5,'Hours Spread'!FJ25,$B$2=Controls!$I$6,'Hours Spread'!HF25,$B$2=Controls!$I$7,'Hours Spread'!JB25)</f>
        <v>#N/A</v>
      </c>
      <c r="V27" s="1137" t="str">
        <f>ifs($B$2=Controls!$I$2,'Hours Spread'!W25,$B$2=Controls!$I$3,'Hours Spread'!BS25,$B$2=Controls!$I$4,'Hours Spread'!DO25,$B$2=Controls!$I$5,'Hours Spread'!FK25,$B$2=Controls!$I$6,'Hours Spread'!HG25,$B$2=Controls!$I$7,'Hours Spread'!JC25)</f>
        <v>#N/A</v>
      </c>
      <c r="W27" s="1137" t="str">
        <f>ifs($B$2=Controls!$I$2,'Hours Spread'!X25,$B$2=Controls!$I$3,'Hours Spread'!BT25,$B$2=Controls!$I$4,'Hours Spread'!DP25,$B$2=Controls!$I$5,'Hours Spread'!FL25,$B$2=Controls!$I$6,'Hours Spread'!HH25,$B$2=Controls!$I$7,'Hours Spread'!JD25)</f>
        <v>#N/A</v>
      </c>
      <c r="X27" s="1137" t="str">
        <f>ifs($B$2=Controls!$I$2,'Hours Spread'!Y25,$B$2=Controls!$I$3,'Hours Spread'!BU25,$B$2=Controls!$I$4,'Hours Spread'!DQ25,$B$2=Controls!$I$5,'Hours Spread'!FM25,$B$2=Controls!$I$6,'Hours Spread'!HI25,$B$2=Controls!$I$7,'Hours Spread'!JE25)</f>
        <v>#N/A</v>
      </c>
      <c r="Y27" s="1137" t="str">
        <f>ifs($B$2=Controls!$I$2,'Hours Spread'!Z25,$B$2=Controls!$I$3,'Hours Spread'!BV25,$B$2=Controls!$I$4,'Hours Spread'!DR25,$B$2=Controls!$I$5,'Hours Spread'!FN25,$B$2=Controls!$I$6,'Hours Spread'!HJ25,$B$2=Controls!$I$7,'Hours Spread'!JF25)</f>
        <v>#N/A</v>
      </c>
      <c r="Z27" s="1137" t="str">
        <f>ifs($B$2=Controls!$I$2,'Hours Spread'!AA25,$B$2=Controls!$I$3,'Hours Spread'!BW25,$B$2=Controls!$I$4,'Hours Spread'!DS25,$B$2=Controls!$I$5,'Hours Spread'!FO25,$B$2=Controls!$I$6,'Hours Spread'!HK25,$B$2=Controls!$I$7,'Hours Spread'!JG25)</f>
        <v>#N/A</v>
      </c>
      <c r="AA27" s="1137" t="str">
        <f>ifs($B$2=Controls!$I$2,'Hours Spread'!AB25,$B$2=Controls!$I$3,'Hours Spread'!BX25,$B$2=Controls!$I$4,'Hours Spread'!DT25,$B$2=Controls!$I$5,'Hours Spread'!FP25,$B$2=Controls!$I$6,'Hours Spread'!HL25,$B$2=Controls!$I$7,'Hours Spread'!JH25)</f>
        <v>#N/A</v>
      </c>
      <c r="AB27" s="1137" t="str">
        <f>ifs($B$2=Controls!$I$2,'Hours Spread'!AC25,$B$2=Controls!$I$3,'Hours Spread'!BY25,$B$2=Controls!$I$4,'Hours Spread'!DU25,$B$2=Controls!$I$5,'Hours Spread'!FQ25,$B$2=Controls!$I$6,'Hours Spread'!HM25,$B$2=Controls!$I$7,'Hours Spread'!JI25)</f>
        <v>#N/A</v>
      </c>
      <c r="AC27" s="1137" t="str">
        <f>ifs($B$2=Controls!$I$2,'Hours Spread'!AD25,$B$2=Controls!$I$3,'Hours Spread'!BZ25,$B$2=Controls!$I$4,'Hours Spread'!DV25,$B$2=Controls!$I$5,'Hours Spread'!FR25,$B$2=Controls!$I$6,'Hours Spread'!HN25,$B$2=Controls!$I$7,'Hours Spread'!JJ25)</f>
        <v>#N/A</v>
      </c>
      <c r="AD27" s="1137" t="str">
        <f>ifs($B$2=Controls!$I$2,'Hours Spread'!AE25,$B$2=Controls!$I$3,'Hours Spread'!CA25,$B$2=Controls!$I$4,'Hours Spread'!DW25,$B$2=Controls!$I$5,'Hours Spread'!FS25,$B$2=Controls!$I$6,'Hours Spread'!HO25,$B$2=Controls!$I$7,'Hours Spread'!JK25)</f>
        <v>#N/A</v>
      </c>
      <c r="AE27" s="1137" t="str">
        <f>ifs($B$2=Controls!$I$2,'Hours Spread'!AF25,$B$2=Controls!$I$3,'Hours Spread'!CB25,$B$2=Controls!$I$4,'Hours Spread'!DX25,$B$2=Controls!$I$5,'Hours Spread'!FT25,$B$2=Controls!$I$6,'Hours Spread'!HP25,$B$2=Controls!$I$7,'Hours Spread'!JL25)</f>
        <v>#N/A</v>
      </c>
      <c r="AF27" s="1137" t="str">
        <f>ifs($B$2=Controls!$I$2,'Hours Spread'!AG25,$B$2=Controls!$I$3,'Hours Spread'!CC25,$B$2=Controls!$I$4,'Hours Spread'!DY25,$B$2=Controls!$I$5,'Hours Spread'!FU25,$B$2=Controls!$I$6,'Hours Spread'!HQ25,$B$2=Controls!$I$7,'Hours Spread'!JM25)</f>
        <v>#N/A</v>
      </c>
      <c r="AG27" s="1137" t="str">
        <f>ifs($B$2=Controls!$I$2,'Hours Spread'!AH25,$B$2=Controls!$I$3,'Hours Spread'!CD25,$B$2=Controls!$I$4,'Hours Spread'!DZ25,$B$2=Controls!$I$5,'Hours Spread'!FV25,$B$2=Controls!$I$6,'Hours Spread'!HR25,$B$2=Controls!$I$7,'Hours Spread'!JN25)</f>
        <v>#N/A</v>
      </c>
      <c r="AH27" s="1137" t="str">
        <f>ifs($B$2=Controls!$I$2,'Hours Spread'!AI25,$B$2=Controls!$I$3,'Hours Spread'!CE25,$B$2=Controls!$I$4,'Hours Spread'!EA25,$B$2=Controls!$I$5,'Hours Spread'!FW25,$B$2=Controls!$I$6,'Hours Spread'!HS25,$B$2=Controls!$I$7,'Hours Spread'!JO25)</f>
        <v>#N/A</v>
      </c>
      <c r="AI27" s="1137" t="str">
        <f>ifs($B$2=Controls!$I$2,'Hours Spread'!AJ25,$B$2=Controls!$I$3,'Hours Spread'!CF25,$B$2=Controls!$I$4,'Hours Spread'!EB25,$B$2=Controls!$I$5,'Hours Spread'!FX25,$B$2=Controls!$I$6,'Hours Spread'!HT25,$B$2=Controls!$I$7,'Hours Spread'!JP25)</f>
        <v>#N/A</v>
      </c>
      <c r="AJ27" s="1137" t="str">
        <f>ifs($B$2=Controls!$I$2,'Hours Spread'!AK25,$B$2=Controls!$I$3,'Hours Spread'!CG25,$B$2=Controls!$I$4,'Hours Spread'!EC25,$B$2=Controls!$I$5,'Hours Spread'!FY25,$B$2=Controls!$I$6,'Hours Spread'!HU25,$B$2=Controls!$I$7,'Hours Spread'!JQ25)</f>
        <v>#N/A</v>
      </c>
      <c r="AK27" s="1137" t="str">
        <f>ifs($B$2=Controls!$I$2,'Hours Spread'!AL25,$B$2=Controls!$I$3,'Hours Spread'!CH25,$B$2=Controls!$I$4,'Hours Spread'!ED25,$B$2=Controls!$I$5,'Hours Spread'!FZ25,$B$2=Controls!$I$6,'Hours Spread'!HV25,$B$2=Controls!$I$7,'Hours Spread'!JR25)</f>
        <v>#N/A</v>
      </c>
      <c r="AL27" s="1137" t="str">
        <f>ifs($B$2=Controls!$I$2,'Hours Spread'!AM25,$B$2=Controls!$I$3,'Hours Spread'!CI25,$B$2=Controls!$I$4,'Hours Spread'!EE25,$B$2=Controls!$I$5,'Hours Spread'!GA25,$B$2=Controls!$I$6,'Hours Spread'!HW25,$B$2=Controls!$I$7,'Hours Spread'!JS25)</f>
        <v>#N/A</v>
      </c>
      <c r="AM27" s="1137" t="str">
        <f>ifs($B$2=Controls!$I$2,'Hours Spread'!AN25,$B$2=Controls!$I$3,'Hours Spread'!CJ25,$B$2=Controls!$I$4,'Hours Spread'!EF25,$B$2=Controls!$I$5,'Hours Spread'!GB25,$B$2=Controls!$I$6,'Hours Spread'!HX25,$B$2=Controls!$I$7,'Hours Spread'!JT25)</f>
        <v>#N/A</v>
      </c>
      <c r="AN27" s="1137" t="str">
        <f>ifs($B$2=Controls!$I$2,'Hours Spread'!AO25,$B$2=Controls!$I$3,'Hours Spread'!CK25,$B$2=Controls!$I$4,'Hours Spread'!EG25,$B$2=Controls!$I$5,'Hours Spread'!GC25,$B$2=Controls!$I$6,'Hours Spread'!HY25,$B$2=Controls!$I$7,'Hours Spread'!JU25)</f>
        <v>#N/A</v>
      </c>
      <c r="AO27" s="1137" t="str">
        <f>ifs($B$2=Controls!$I$2,'Hours Spread'!AP25,$B$2=Controls!$I$3,'Hours Spread'!CL25,$B$2=Controls!$I$4,'Hours Spread'!EH25,$B$2=Controls!$I$5,'Hours Spread'!GD25,$B$2=Controls!$I$6,'Hours Spread'!HZ25,$B$2=Controls!$I$7,'Hours Spread'!JV25)</f>
        <v>#N/A</v>
      </c>
      <c r="AP27" s="1137" t="str">
        <f>ifs($B$2=Controls!$I$2,'Hours Spread'!AQ25,$B$2=Controls!$I$3,'Hours Spread'!CM25,$B$2=Controls!$I$4,'Hours Spread'!EI25,$B$2=Controls!$I$5,'Hours Spread'!GE25,$B$2=Controls!$I$6,'Hours Spread'!IA25,$B$2=Controls!$I$7,'Hours Spread'!JW25)</f>
        <v>#N/A</v>
      </c>
      <c r="AQ27" s="1137" t="str">
        <f>ifs($B$2=Controls!$I$2,'Hours Spread'!AR25,$B$2=Controls!$I$3,'Hours Spread'!CN25,$B$2=Controls!$I$4,'Hours Spread'!EJ25,$B$2=Controls!$I$5,'Hours Spread'!GF25,$B$2=Controls!$I$6,'Hours Spread'!IB25,$B$2=Controls!$I$7,'Hours Spread'!JX25)</f>
        <v>#N/A</v>
      </c>
      <c r="AR27" s="1137" t="str">
        <f>ifs($B$2=Controls!$I$2,'Hours Spread'!AS25,$B$2=Controls!$I$3,'Hours Spread'!CO25,$B$2=Controls!$I$4,'Hours Spread'!EK25,$B$2=Controls!$I$5,'Hours Spread'!GG25,$B$2=Controls!$I$6,'Hours Spread'!IC25,$B$2=Controls!$I$7,'Hours Spread'!JY25)</f>
        <v>#N/A</v>
      </c>
      <c r="AS27" s="1137" t="str">
        <f>ifs($B$2=Controls!$I$2,'Hours Spread'!AT25,$B$2=Controls!$I$3,'Hours Spread'!CP25,$B$2=Controls!$I$4,'Hours Spread'!EL25,$B$2=Controls!$I$5,'Hours Spread'!GH25,$B$2=Controls!$I$6,'Hours Spread'!ID25,$B$2=Controls!$I$7,'Hours Spread'!JZ25)</f>
        <v>#N/A</v>
      </c>
      <c r="AT27" s="1137" t="str">
        <f>ifs($B$2=Controls!$I$2,'Hours Spread'!AU25,$B$2=Controls!$I$3,'Hours Spread'!CQ25,$B$2=Controls!$I$4,'Hours Spread'!EM25,$B$2=Controls!$I$5,'Hours Spread'!GI25,$B$2=Controls!$I$6,'Hours Spread'!IE25,$B$2=Controls!$I$7,'Hours Spread'!KA25)</f>
        <v>#N/A</v>
      </c>
      <c r="AU27" s="1137" t="str">
        <f>ifs($B$2=Controls!$I$2,'Hours Spread'!AV25,$B$2=Controls!$I$3,'Hours Spread'!CR25,$B$2=Controls!$I$4,'Hours Spread'!EN25,$B$2=Controls!$I$5,'Hours Spread'!GJ25,$B$2=Controls!$I$6,'Hours Spread'!IF25,$B$2=Controls!$I$7,'Hours Spread'!KB25)</f>
        <v>#N/A</v>
      </c>
      <c r="AV27" s="1137" t="str">
        <f>ifs($B$2=Controls!$I$2,'Hours Spread'!AW25,$B$2=Controls!$I$3,'Hours Spread'!CS25,$B$2=Controls!$I$4,'Hours Spread'!EO25,$B$2=Controls!$I$5,'Hours Spread'!GK25,$B$2=Controls!$I$6,'Hours Spread'!IG25,$B$2=Controls!$I$7,'Hours Spread'!KC25)</f>
        <v>#N/A</v>
      </c>
      <c r="AW27" s="1137" t="str">
        <f>ifs($B$2=Controls!$I$2,'Hours Spread'!AX25,$B$2=Controls!$I$3,'Hours Spread'!CT25,$B$2=Controls!$I$4,'Hours Spread'!EP25,$B$2=Controls!$I$5,'Hours Spread'!GL25,$B$2=Controls!$I$6,'Hours Spread'!IH25,$B$2=Controls!$I$7,'Hours Spread'!KD25)</f>
        <v>#N/A</v>
      </c>
      <c r="AX27" s="1137" t="str">
        <f>ifs($B$2=Controls!$I$2,'Hours Spread'!AY25,$B$2=Controls!$I$3,'Hours Spread'!CU25,$B$2=Controls!$I$4,'Hours Spread'!EQ25,$B$2=Controls!$I$5,'Hours Spread'!GM25,$B$2=Controls!$I$6,'Hours Spread'!II25,$B$2=Controls!$I$7,'Hours Spread'!KE25)</f>
        <v>#N/A</v>
      </c>
    </row>
    <row r="28">
      <c r="A28" s="595" t="s">
        <v>500</v>
      </c>
      <c r="B28" s="693" t="s">
        <v>500</v>
      </c>
      <c r="C28" s="1137" t="str">
        <f>ifs($B$2=Controls!$I$2,'Hours Spread'!D33,$B$2=Controls!$I$3,'Hours Spread'!AZ33,$B$2=Controls!$I$4,'Hours Spread'!CV33,$B$2=Controls!$I$5,'Hours Spread'!ER33,$B$2=Controls!$I$6,'Hours Spread'!GN33,$B$2=Controls!$I$7,'Hours Spread'!IJ33)</f>
        <v>#N/A</v>
      </c>
      <c r="D28" s="1137" t="str">
        <f>ifs($B$2=Controls!$I$2,'Hours Spread'!E26,$B$2=Controls!$I$3,'Hours Spread'!BA26,$B$2=Controls!$I$4,'Hours Spread'!CW26,$B$2=Controls!$I$5,'Hours Spread'!ES26,$B$2=Controls!$I$6,'Hours Spread'!GO26,$B$2=Controls!$I$7,'Hours Spread'!IK26)</f>
        <v>#N/A</v>
      </c>
      <c r="E28" s="1137" t="str">
        <f>ifs($B$2=Controls!$I$2,'Hours Spread'!F26,$B$2=Controls!$I$3,'Hours Spread'!BB26,$B$2=Controls!$I$4,'Hours Spread'!CX26,$B$2=Controls!$I$5,'Hours Spread'!ET26,$B$2=Controls!$I$6,'Hours Spread'!GP26,$B$2=Controls!$I$7,'Hours Spread'!IL26)</f>
        <v>#N/A</v>
      </c>
      <c r="F28" s="1137" t="str">
        <f>ifs($B$2=Controls!$I$2,'Hours Spread'!G26,$B$2=Controls!$I$3,'Hours Spread'!BC26,$B$2=Controls!$I$4,'Hours Spread'!CY26,$B$2=Controls!$I$5,'Hours Spread'!EU26,$B$2=Controls!$I$6,'Hours Spread'!GQ26,$B$2=Controls!$I$7,'Hours Spread'!IM26)</f>
        <v>#N/A</v>
      </c>
      <c r="G28" s="1137" t="str">
        <f>ifs($B$2=Controls!$I$2,'Hours Spread'!H26,$B$2=Controls!$I$3,'Hours Spread'!BD26,$B$2=Controls!$I$4,'Hours Spread'!CZ26,$B$2=Controls!$I$5,'Hours Spread'!EV26,$B$2=Controls!$I$6,'Hours Spread'!GR26,$B$2=Controls!$I$7,'Hours Spread'!IN26)</f>
        <v>#N/A</v>
      </c>
      <c r="H28" s="1137" t="str">
        <f>ifs($B$2=Controls!$I$2,'Hours Spread'!I26,$B$2=Controls!$I$3,'Hours Spread'!BE26,$B$2=Controls!$I$4,'Hours Spread'!DA26,$B$2=Controls!$I$5,'Hours Spread'!EW26,$B$2=Controls!$I$6,'Hours Spread'!GS26,$B$2=Controls!$I$7,'Hours Spread'!IO26)</f>
        <v>#N/A</v>
      </c>
      <c r="I28" s="1137" t="str">
        <f>ifs($B$2=Controls!$I$2,'Hours Spread'!J26,$B$2=Controls!$I$3,'Hours Spread'!BF26,$B$2=Controls!$I$4,'Hours Spread'!DB26,$B$2=Controls!$I$5,'Hours Spread'!EX26,$B$2=Controls!$I$6,'Hours Spread'!GT26,$B$2=Controls!$I$7,'Hours Spread'!IP26)</f>
        <v>#N/A</v>
      </c>
      <c r="J28" s="1137" t="str">
        <f>ifs($B$2=Controls!$I$2,'Hours Spread'!K26,$B$2=Controls!$I$3,'Hours Spread'!BG26,$B$2=Controls!$I$4,'Hours Spread'!DC26,$B$2=Controls!$I$5,'Hours Spread'!EY26,$B$2=Controls!$I$6,'Hours Spread'!GU26,$B$2=Controls!$I$7,'Hours Spread'!IQ26)</f>
        <v>#N/A</v>
      </c>
      <c r="K28" s="1137" t="str">
        <f>ifs($B$2=Controls!$I$2,'Hours Spread'!L26,$B$2=Controls!$I$3,'Hours Spread'!BH26,$B$2=Controls!$I$4,'Hours Spread'!DD26,$B$2=Controls!$I$5,'Hours Spread'!EZ26,$B$2=Controls!$I$6,'Hours Spread'!GV26,$B$2=Controls!$I$7,'Hours Spread'!IR26)</f>
        <v>#N/A</v>
      </c>
      <c r="L28" s="1137" t="str">
        <f>ifs($B$2=Controls!$I$2,'Hours Spread'!M26,$B$2=Controls!$I$3,'Hours Spread'!BI26,$B$2=Controls!$I$4,'Hours Spread'!DE26,$B$2=Controls!$I$5,'Hours Spread'!FA26,$B$2=Controls!$I$6,'Hours Spread'!GW26,$B$2=Controls!$I$7,'Hours Spread'!IS26)</f>
        <v>#N/A</v>
      </c>
      <c r="M28" s="1137" t="str">
        <f>ifs($B$2=Controls!$I$2,'Hours Spread'!N26,$B$2=Controls!$I$3,'Hours Spread'!BJ26,$B$2=Controls!$I$4,'Hours Spread'!DF26,$B$2=Controls!$I$5,'Hours Spread'!FB26,$B$2=Controls!$I$6,'Hours Spread'!GX26,$B$2=Controls!$I$7,'Hours Spread'!IT26)</f>
        <v>#N/A</v>
      </c>
      <c r="N28" s="1137" t="str">
        <f>ifs($B$2=Controls!$I$2,'Hours Spread'!O26,$B$2=Controls!$I$3,'Hours Spread'!BK26,$B$2=Controls!$I$4,'Hours Spread'!DG26,$B$2=Controls!$I$5,'Hours Spread'!FC26,$B$2=Controls!$I$6,'Hours Spread'!GY26,$B$2=Controls!$I$7,'Hours Spread'!IU26)</f>
        <v>#N/A</v>
      </c>
      <c r="O28" s="1137" t="str">
        <f>ifs($B$2=Controls!$I$2,'Hours Spread'!P26,$B$2=Controls!$I$3,'Hours Spread'!BL26,$B$2=Controls!$I$4,'Hours Spread'!DH26,$B$2=Controls!$I$5,'Hours Spread'!FD26,$B$2=Controls!$I$6,'Hours Spread'!GZ26,$B$2=Controls!$I$7,'Hours Spread'!IV26)</f>
        <v>#N/A</v>
      </c>
      <c r="P28" s="1137" t="str">
        <f>ifs($B$2=Controls!$I$2,'Hours Spread'!Q26,$B$2=Controls!$I$3,'Hours Spread'!BM26,$B$2=Controls!$I$4,'Hours Spread'!DI26,$B$2=Controls!$I$5,'Hours Spread'!FE26,$B$2=Controls!$I$6,'Hours Spread'!HA26,$B$2=Controls!$I$7,'Hours Spread'!IW26)</f>
        <v>#N/A</v>
      </c>
      <c r="Q28" s="1137" t="str">
        <f>ifs($B$2=Controls!$I$2,'Hours Spread'!R26,$B$2=Controls!$I$3,'Hours Spread'!BN26,$B$2=Controls!$I$4,'Hours Spread'!DJ26,$B$2=Controls!$I$5,'Hours Spread'!FF26,$B$2=Controls!$I$6,'Hours Spread'!HB26,$B$2=Controls!$I$7,'Hours Spread'!IX26)</f>
        <v>#N/A</v>
      </c>
      <c r="R28" s="1137" t="str">
        <f>ifs($B$2=Controls!$I$2,'Hours Spread'!S26,$B$2=Controls!$I$3,'Hours Spread'!BO26,$B$2=Controls!$I$4,'Hours Spread'!DK26,$B$2=Controls!$I$5,'Hours Spread'!FG26,$B$2=Controls!$I$6,'Hours Spread'!HC26,$B$2=Controls!$I$7,'Hours Spread'!IY26)</f>
        <v>#N/A</v>
      </c>
      <c r="S28" s="1137" t="str">
        <f>ifs($B$2=Controls!$I$2,'Hours Spread'!T26,$B$2=Controls!$I$3,'Hours Spread'!BP26,$B$2=Controls!$I$4,'Hours Spread'!DL26,$B$2=Controls!$I$5,'Hours Spread'!FH26,$B$2=Controls!$I$6,'Hours Spread'!HD26,$B$2=Controls!$I$7,'Hours Spread'!IZ26)</f>
        <v>#N/A</v>
      </c>
      <c r="T28" s="1137" t="str">
        <f>ifs($B$2=Controls!$I$2,'Hours Spread'!U26,$B$2=Controls!$I$3,'Hours Spread'!BQ26,$B$2=Controls!$I$4,'Hours Spread'!DM26,$B$2=Controls!$I$5,'Hours Spread'!FI26,$B$2=Controls!$I$6,'Hours Spread'!HE26,$B$2=Controls!$I$7,'Hours Spread'!JA26)</f>
        <v>#N/A</v>
      </c>
      <c r="U28" s="1137" t="str">
        <f>ifs($B$2=Controls!$I$2,'Hours Spread'!V26,$B$2=Controls!$I$3,'Hours Spread'!BR26,$B$2=Controls!$I$4,'Hours Spread'!DN26,$B$2=Controls!$I$5,'Hours Spread'!FJ26,$B$2=Controls!$I$6,'Hours Spread'!HF26,$B$2=Controls!$I$7,'Hours Spread'!JB26)</f>
        <v>#N/A</v>
      </c>
      <c r="V28" s="1137" t="str">
        <f>ifs($B$2=Controls!$I$2,'Hours Spread'!W26,$B$2=Controls!$I$3,'Hours Spread'!BS26,$B$2=Controls!$I$4,'Hours Spread'!DO26,$B$2=Controls!$I$5,'Hours Spread'!FK26,$B$2=Controls!$I$6,'Hours Spread'!HG26,$B$2=Controls!$I$7,'Hours Spread'!JC26)</f>
        <v>#N/A</v>
      </c>
      <c r="W28" s="1137" t="str">
        <f>ifs($B$2=Controls!$I$2,'Hours Spread'!X26,$B$2=Controls!$I$3,'Hours Spread'!BT26,$B$2=Controls!$I$4,'Hours Spread'!DP26,$B$2=Controls!$I$5,'Hours Spread'!FL26,$B$2=Controls!$I$6,'Hours Spread'!HH26,$B$2=Controls!$I$7,'Hours Spread'!JD26)</f>
        <v>#N/A</v>
      </c>
      <c r="X28" s="1137" t="str">
        <f>ifs($B$2=Controls!$I$2,'Hours Spread'!Y26,$B$2=Controls!$I$3,'Hours Spread'!BU26,$B$2=Controls!$I$4,'Hours Spread'!DQ26,$B$2=Controls!$I$5,'Hours Spread'!FM26,$B$2=Controls!$I$6,'Hours Spread'!HI26,$B$2=Controls!$I$7,'Hours Spread'!JE26)</f>
        <v>#N/A</v>
      </c>
      <c r="Y28" s="1137" t="str">
        <f>ifs($B$2=Controls!$I$2,'Hours Spread'!Z26,$B$2=Controls!$I$3,'Hours Spread'!BV26,$B$2=Controls!$I$4,'Hours Spread'!DR26,$B$2=Controls!$I$5,'Hours Spread'!FN26,$B$2=Controls!$I$6,'Hours Spread'!HJ26,$B$2=Controls!$I$7,'Hours Spread'!JF26)</f>
        <v>#N/A</v>
      </c>
      <c r="Z28" s="1137" t="str">
        <f>ifs($B$2=Controls!$I$2,'Hours Spread'!AA26,$B$2=Controls!$I$3,'Hours Spread'!BW26,$B$2=Controls!$I$4,'Hours Spread'!DS26,$B$2=Controls!$I$5,'Hours Spread'!FO26,$B$2=Controls!$I$6,'Hours Spread'!HK26,$B$2=Controls!$I$7,'Hours Spread'!JG26)</f>
        <v>#N/A</v>
      </c>
      <c r="AA28" s="1137" t="str">
        <f>ifs($B$2=Controls!$I$2,'Hours Spread'!AB26,$B$2=Controls!$I$3,'Hours Spread'!BX26,$B$2=Controls!$I$4,'Hours Spread'!DT26,$B$2=Controls!$I$5,'Hours Spread'!FP26,$B$2=Controls!$I$6,'Hours Spread'!HL26,$B$2=Controls!$I$7,'Hours Spread'!JH26)</f>
        <v>#N/A</v>
      </c>
      <c r="AB28" s="1137" t="str">
        <f>ifs($B$2=Controls!$I$2,'Hours Spread'!AC26,$B$2=Controls!$I$3,'Hours Spread'!BY26,$B$2=Controls!$I$4,'Hours Spread'!DU26,$B$2=Controls!$I$5,'Hours Spread'!FQ26,$B$2=Controls!$I$6,'Hours Spread'!HM26,$B$2=Controls!$I$7,'Hours Spread'!JI26)</f>
        <v>#N/A</v>
      </c>
      <c r="AC28" s="1137" t="str">
        <f>ifs($B$2=Controls!$I$2,'Hours Spread'!AD26,$B$2=Controls!$I$3,'Hours Spread'!BZ26,$B$2=Controls!$I$4,'Hours Spread'!DV26,$B$2=Controls!$I$5,'Hours Spread'!FR26,$B$2=Controls!$I$6,'Hours Spread'!HN26,$B$2=Controls!$I$7,'Hours Spread'!JJ26)</f>
        <v>#N/A</v>
      </c>
      <c r="AD28" s="1137" t="str">
        <f>ifs($B$2=Controls!$I$2,'Hours Spread'!AE26,$B$2=Controls!$I$3,'Hours Spread'!CA26,$B$2=Controls!$I$4,'Hours Spread'!DW26,$B$2=Controls!$I$5,'Hours Spread'!FS26,$B$2=Controls!$I$6,'Hours Spread'!HO26,$B$2=Controls!$I$7,'Hours Spread'!JK26)</f>
        <v>#N/A</v>
      </c>
      <c r="AE28" s="1137" t="str">
        <f>ifs($B$2=Controls!$I$2,'Hours Spread'!AF26,$B$2=Controls!$I$3,'Hours Spread'!CB26,$B$2=Controls!$I$4,'Hours Spread'!DX26,$B$2=Controls!$I$5,'Hours Spread'!FT26,$B$2=Controls!$I$6,'Hours Spread'!HP26,$B$2=Controls!$I$7,'Hours Spread'!JL26)</f>
        <v>#N/A</v>
      </c>
      <c r="AF28" s="1137" t="str">
        <f>ifs($B$2=Controls!$I$2,'Hours Spread'!AG26,$B$2=Controls!$I$3,'Hours Spread'!CC26,$B$2=Controls!$I$4,'Hours Spread'!DY26,$B$2=Controls!$I$5,'Hours Spread'!FU26,$B$2=Controls!$I$6,'Hours Spread'!HQ26,$B$2=Controls!$I$7,'Hours Spread'!JM26)</f>
        <v>#N/A</v>
      </c>
      <c r="AG28" s="1137" t="str">
        <f>ifs($B$2=Controls!$I$2,'Hours Spread'!AH26,$B$2=Controls!$I$3,'Hours Spread'!CD26,$B$2=Controls!$I$4,'Hours Spread'!DZ26,$B$2=Controls!$I$5,'Hours Spread'!FV26,$B$2=Controls!$I$6,'Hours Spread'!HR26,$B$2=Controls!$I$7,'Hours Spread'!JN26)</f>
        <v>#N/A</v>
      </c>
      <c r="AH28" s="1137" t="str">
        <f>ifs($B$2=Controls!$I$2,'Hours Spread'!AI26,$B$2=Controls!$I$3,'Hours Spread'!CE26,$B$2=Controls!$I$4,'Hours Spread'!EA26,$B$2=Controls!$I$5,'Hours Spread'!FW26,$B$2=Controls!$I$6,'Hours Spread'!HS26,$B$2=Controls!$I$7,'Hours Spread'!JO26)</f>
        <v>#N/A</v>
      </c>
      <c r="AI28" s="1137" t="str">
        <f>ifs($B$2=Controls!$I$2,'Hours Spread'!AJ26,$B$2=Controls!$I$3,'Hours Spread'!CF26,$B$2=Controls!$I$4,'Hours Spread'!EB26,$B$2=Controls!$I$5,'Hours Spread'!FX26,$B$2=Controls!$I$6,'Hours Spread'!HT26,$B$2=Controls!$I$7,'Hours Spread'!JP26)</f>
        <v>#N/A</v>
      </c>
      <c r="AJ28" s="1137" t="str">
        <f>ifs($B$2=Controls!$I$2,'Hours Spread'!AK26,$B$2=Controls!$I$3,'Hours Spread'!CG26,$B$2=Controls!$I$4,'Hours Spread'!EC26,$B$2=Controls!$I$5,'Hours Spread'!FY26,$B$2=Controls!$I$6,'Hours Spread'!HU26,$B$2=Controls!$I$7,'Hours Spread'!JQ26)</f>
        <v>#N/A</v>
      </c>
      <c r="AK28" s="1137" t="str">
        <f>ifs($B$2=Controls!$I$2,'Hours Spread'!AL26,$B$2=Controls!$I$3,'Hours Spread'!CH26,$B$2=Controls!$I$4,'Hours Spread'!ED26,$B$2=Controls!$I$5,'Hours Spread'!FZ26,$B$2=Controls!$I$6,'Hours Spread'!HV26,$B$2=Controls!$I$7,'Hours Spread'!JR26)</f>
        <v>#N/A</v>
      </c>
      <c r="AL28" s="1137" t="str">
        <f>ifs($B$2=Controls!$I$2,'Hours Spread'!AM26,$B$2=Controls!$I$3,'Hours Spread'!CI26,$B$2=Controls!$I$4,'Hours Spread'!EE26,$B$2=Controls!$I$5,'Hours Spread'!GA26,$B$2=Controls!$I$6,'Hours Spread'!HW26,$B$2=Controls!$I$7,'Hours Spread'!JS26)</f>
        <v>#N/A</v>
      </c>
      <c r="AM28" s="1137" t="str">
        <f>ifs($B$2=Controls!$I$2,'Hours Spread'!AN26,$B$2=Controls!$I$3,'Hours Spread'!CJ26,$B$2=Controls!$I$4,'Hours Spread'!EF26,$B$2=Controls!$I$5,'Hours Spread'!GB26,$B$2=Controls!$I$6,'Hours Spread'!HX26,$B$2=Controls!$I$7,'Hours Spread'!JT26)</f>
        <v>#N/A</v>
      </c>
      <c r="AN28" s="1137" t="str">
        <f>ifs($B$2=Controls!$I$2,'Hours Spread'!AO26,$B$2=Controls!$I$3,'Hours Spread'!CK26,$B$2=Controls!$I$4,'Hours Spread'!EG26,$B$2=Controls!$I$5,'Hours Spread'!GC26,$B$2=Controls!$I$6,'Hours Spread'!HY26,$B$2=Controls!$I$7,'Hours Spread'!JU26)</f>
        <v>#N/A</v>
      </c>
      <c r="AO28" s="1137" t="str">
        <f>ifs($B$2=Controls!$I$2,'Hours Spread'!AP26,$B$2=Controls!$I$3,'Hours Spread'!CL26,$B$2=Controls!$I$4,'Hours Spread'!EH26,$B$2=Controls!$I$5,'Hours Spread'!GD26,$B$2=Controls!$I$6,'Hours Spread'!HZ26,$B$2=Controls!$I$7,'Hours Spread'!JV26)</f>
        <v>#N/A</v>
      </c>
      <c r="AP28" s="1137" t="str">
        <f>ifs($B$2=Controls!$I$2,'Hours Spread'!AQ26,$B$2=Controls!$I$3,'Hours Spread'!CM26,$B$2=Controls!$I$4,'Hours Spread'!EI26,$B$2=Controls!$I$5,'Hours Spread'!GE26,$B$2=Controls!$I$6,'Hours Spread'!IA26,$B$2=Controls!$I$7,'Hours Spread'!JW26)</f>
        <v>#N/A</v>
      </c>
      <c r="AQ28" s="1137" t="str">
        <f>ifs($B$2=Controls!$I$2,'Hours Spread'!AR26,$B$2=Controls!$I$3,'Hours Spread'!CN26,$B$2=Controls!$I$4,'Hours Spread'!EJ26,$B$2=Controls!$I$5,'Hours Spread'!GF26,$B$2=Controls!$I$6,'Hours Spread'!IB26,$B$2=Controls!$I$7,'Hours Spread'!JX26)</f>
        <v>#N/A</v>
      </c>
      <c r="AR28" s="1137" t="str">
        <f>ifs($B$2=Controls!$I$2,'Hours Spread'!AS26,$B$2=Controls!$I$3,'Hours Spread'!CO26,$B$2=Controls!$I$4,'Hours Spread'!EK26,$B$2=Controls!$I$5,'Hours Spread'!GG26,$B$2=Controls!$I$6,'Hours Spread'!IC26,$B$2=Controls!$I$7,'Hours Spread'!JY26)</f>
        <v>#N/A</v>
      </c>
      <c r="AS28" s="1137" t="str">
        <f>ifs($B$2=Controls!$I$2,'Hours Spread'!AT26,$B$2=Controls!$I$3,'Hours Spread'!CP26,$B$2=Controls!$I$4,'Hours Spread'!EL26,$B$2=Controls!$I$5,'Hours Spread'!GH26,$B$2=Controls!$I$6,'Hours Spread'!ID26,$B$2=Controls!$I$7,'Hours Spread'!JZ26)</f>
        <v>#N/A</v>
      </c>
      <c r="AT28" s="1137" t="str">
        <f>ifs($B$2=Controls!$I$2,'Hours Spread'!AU26,$B$2=Controls!$I$3,'Hours Spread'!CQ26,$B$2=Controls!$I$4,'Hours Spread'!EM26,$B$2=Controls!$I$5,'Hours Spread'!GI26,$B$2=Controls!$I$6,'Hours Spread'!IE26,$B$2=Controls!$I$7,'Hours Spread'!KA26)</f>
        <v>#N/A</v>
      </c>
      <c r="AU28" s="1137" t="str">
        <f>ifs($B$2=Controls!$I$2,'Hours Spread'!AV26,$B$2=Controls!$I$3,'Hours Spread'!CR26,$B$2=Controls!$I$4,'Hours Spread'!EN26,$B$2=Controls!$I$5,'Hours Spread'!GJ26,$B$2=Controls!$I$6,'Hours Spread'!IF26,$B$2=Controls!$I$7,'Hours Spread'!KB26)</f>
        <v>#N/A</v>
      </c>
      <c r="AV28" s="1137" t="str">
        <f>ifs($B$2=Controls!$I$2,'Hours Spread'!AW26,$B$2=Controls!$I$3,'Hours Spread'!CS26,$B$2=Controls!$I$4,'Hours Spread'!EO26,$B$2=Controls!$I$5,'Hours Spread'!GK26,$B$2=Controls!$I$6,'Hours Spread'!IG26,$B$2=Controls!$I$7,'Hours Spread'!KC26)</f>
        <v>#N/A</v>
      </c>
      <c r="AW28" s="1137" t="str">
        <f>ifs($B$2=Controls!$I$2,'Hours Spread'!AX26,$B$2=Controls!$I$3,'Hours Spread'!CT26,$B$2=Controls!$I$4,'Hours Spread'!EP26,$B$2=Controls!$I$5,'Hours Spread'!GL26,$B$2=Controls!$I$6,'Hours Spread'!IH26,$B$2=Controls!$I$7,'Hours Spread'!KD26)</f>
        <v>#N/A</v>
      </c>
      <c r="AX28" s="1137" t="str">
        <f>ifs($B$2=Controls!$I$2,'Hours Spread'!AY26,$B$2=Controls!$I$3,'Hours Spread'!CU26,$B$2=Controls!$I$4,'Hours Spread'!EQ26,$B$2=Controls!$I$5,'Hours Spread'!GM26,$B$2=Controls!$I$6,'Hours Spread'!II26,$B$2=Controls!$I$7,'Hours Spread'!KE26)</f>
        <v>#N/A</v>
      </c>
    </row>
    <row r="29">
      <c r="A29" s="595" t="s">
        <v>501</v>
      </c>
      <c r="B29" s="693" t="s">
        <v>501</v>
      </c>
      <c r="C29" s="1137" t="str">
        <f>ifs($B$2=Controls!$I$2,'Hours Spread'!D34,$B$2=Controls!$I$3,'Hours Spread'!AZ34,$B$2=Controls!$I$4,'Hours Spread'!CV34,$B$2=Controls!$I$5,'Hours Spread'!ER34,$B$2=Controls!$I$6,'Hours Spread'!GN34,$B$2=Controls!$I$7,'Hours Spread'!IJ34)</f>
        <v>#N/A</v>
      </c>
      <c r="D29" s="1137" t="str">
        <f>ifs($B$2=Controls!$I$2,'Hours Spread'!E27,$B$2=Controls!$I$3,'Hours Spread'!BA27,$B$2=Controls!$I$4,'Hours Spread'!CW27,$B$2=Controls!$I$5,'Hours Spread'!ES27,$B$2=Controls!$I$6,'Hours Spread'!GO27,$B$2=Controls!$I$7,'Hours Spread'!IK27)</f>
        <v>#N/A</v>
      </c>
      <c r="E29" s="1137" t="str">
        <f>ifs($B$2=Controls!$I$2,'Hours Spread'!F27,$B$2=Controls!$I$3,'Hours Spread'!BB27,$B$2=Controls!$I$4,'Hours Spread'!CX27,$B$2=Controls!$I$5,'Hours Spread'!ET27,$B$2=Controls!$I$6,'Hours Spread'!GP27,$B$2=Controls!$I$7,'Hours Spread'!IL27)</f>
        <v>#N/A</v>
      </c>
      <c r="F29" s="1137" t="str">
        <f>ifs($B$2=Controls!$I$2,'Hours Spread'!G27,$B$2=Controls!$I$3,'Hours Spread'!BC27,$B$2=Controls!$I$4,'Hours Spread'!CY27,$B$2=Controls!$I$5,'Hours Spread'!EU27,$B$2=Controls!$I$6,'Hours Spread'!GQ27,$B$2=Controls!$I$7,'Hours Spread'!IM27)</f>
        <v>#N/A</v>
      </c>
      <c r="G29" s="1137" t="str">
        <f>ifs($B$2=Controls!$I$2,'Hours Spread'!H27,$B$2=Controls!$I$3,'Hours Spread'!BD27,$B$2=Controls!$I$4,'Hours Spread'!CZ27,$B$2=Controls!$I$5,'Hours Spread'!EV27,$B$2=Controls!$I$6,'Hours Spread'!GR27,$B$2=Controls!$I$7,'Hours Spread'!IN27)</f>
        <v>#N/A</v>
      </c>
      <c r="H29" s="1137" t="str">
        <f>ifs($B$2=Controls!$I$2,'Hours Spread'!I27,$B$2=Controls!$I$3,'Hours Spread'!BE27,$B$2=Controls!$I$4,'Hours Spread'!DA27,$B$2=Controls!$I$5,'Hours Spread'!EW27,$B$2=Controls!$I$6,'Hours Spread'!GS27,$B$2=Controls!$I$7,'Hours Spread'!IO27)</f>
        <v>#N/A</v>
      </c>
      <c r="I29" s="1137" t="str">
        <f>ifs($B$2=Controls!$I$2,'Hours Spread'!J27,$B$2=Controls!$I$3,'Hours Spread'!BF27,$B$2=Controls!$I$4,'Hours Spread'!DB27,$B$2=Controls!$I$5,'Hours Spread'!EX27,$B$2=Controls!$I$6,'Hours Spread'!GT27,$B$2=Controls!$I$7,'Hours Spread'!IP27)</f>
        <v>#N/A</v>
      </c>
      <c r="J29" s="1137" t="str">
        <f>ifs($B$2=Controls!$I$2,'Hours Spread'!K27,$B$2=Controls!$I$3,'Hours Spread'!BG27,$B$2=Controls!$I$4,'Hours Spread'!DC27,$B$2=Controls!$I$5,'Hours Spread'!EY27,$B$2=Controls!$I$6,'Hours Spread'!GU27,$B$2=Controls!$I$7,'Hours Spread'!IQ27)</f>
        <v>#N/A</v>
      </c>
      <c r="K29" s="1137" t="str">
        <f>ifs($B$2=Controls!$I$2,'Hours Spread'!L27,$B$2=Controls!$I$3,'Hours Spread'!BH27,$B$2=Controls!$I$4,'Hours Spread'!DD27,$B$2=Controls!$I$5,'Hours Spread'!EZ27,$B$2=Controls!$I$6,'Hours Spread'!GV27,$B$2=Controls!$I$7,'Hours Spread'!IR27)</f>
        <v>#N/A</v>
      </c>
      <c r="L29" s="1137" t="str">
        <f>ifs($B$2=Controls!$I$2,'Hours Spread'!M27,$B$2=Controls!$I$3,'Hours Spread'!BI27,$B$2=Controls!$I$4,'Hours Spread'!DE27,$B$2=Controls!$I$5,'Hours Spread'!FA27,$B$2=Controls!$I$6,'Hours Spread'!GW27,$B$2=Controls!$I$7,'Hours Spread'!IS27)</f>
        <v>#N/A</v>
      </c>
      <c r="M29" s="1137" t="str">
        <f>ifs($B$2=Controls!$I$2,'Hours Spread'!N27,$B$2=Controls!$I$3,'Hours Spread'!BJ27,$B$2=Controls!$I$4,'Hours Spread'!DF27,$B$2=Controls!$I$5,'Hours Spread'!FB27,$B$2=Controls!$I$6,'Hours Spread'!GX27,$B$2=Controls!$I$7,'Hours Spread'!IT27)</f>
        <v>#N/A</v>
      </c>
      <c r="N29" s="1137" t="str">
        <f>ifs($B$2=Controls!$I$2,'Hours Spread'!O27,$B$2=Controls!$I$3,'Hours Spread'!BK27,$B$2=Controls!$I$4,'Hours Spread'!DG27,$B$2=Controls!$I$5,'Hours Spread'!FC27,$B$2=Controls!$I$6,'Hours Spread'!GY27,$B$2=Controls!$I$7,'Hours Spread'!IU27)</f>
        <v>#N/A</v>
      </c>
      <c r="O29" s="1137" t="str">
        <f>ifs($B$2=Controls!$I$2,'Hours Spread'!P27,$B$2=Controls!$I$3,'Hours Spread'!BL27,$B$2=Controls!$I$4,'Hours Spread'!DH27,$B$2=Controls!$I$5,'Hours Spread'!FD27,$B$2=Controls!$I$6,'Hours Spread'!GZ27,$B$2=Controls!$I$7,'Hours Spread'!IV27)</f>
        <v>#N/A</v>
      </c>
      <c r="P29" s="1137" t="str">
        <f>ifs($B$2=Controls!$I$2,'Hours Spread'!Q27,$B$2=Controls!$I$3,'Hours Spread'!BM27,$B$2=Controls!$I$4,'Hours Spread'!DI27,$B$2=Controls!$I$5,'Hours Spread'!FE27,$B$2=Controls!$I$6,'Hours Spread'!HA27,$B$2=Controls!$I$7,'Hours Spread'!IW27)</f>
        <v>#N/A</v>
      </c>
      <c r="Q29" s="1137" t="str">
        <f>ifs($B$2=Controls!$I$2,'Hours Spread'!R27,$B$2=Controls!$I$3,'Hours Spread'!BN27,$B$2=Controls!$I$4,'Hours Spread'!DJ27,$B$2=Controls!$I$5,'Hours Spread'!FF27,$B$2=Controls!$I$6,'Hours Spread'!HB27,$B$2=Controls!$I$7,'Hours Spread'!IX27)</f>
        <v>#N/A</v>
      </c>
      <c r="R29" s="1137" t="str">
        <f>ifs($B$2=Controls!$I$2,'Hours Spread'!S27,$B$2=Controls!$I$3,'Hours Spread'!BO27,$B$2=Controls!$I$4,'Hours Spread'!DK27,$B$2=Controls!$I$5,'Hours Spread'!FG27,$B$2=Controls!$I$6,'Hours Spread'!HC27,$B$2=Controls!$I$7,'Hours Spread'!IY27)</f>
        <v>#N/A</v>
      </c>
      <c r="S29" s="1137" t="str">
        <f>ifs($B$2=Controls!$I$2,'Hours Spread'!T27,$B$2=Controls!$I$3,'Hours Spread'!BP27,$B$2=Controls!$I$4,'Hours Spread'!DL27,$B$2=Controls!$I$5,'Hours Spread'!FH27,$B$2=Controls!$I$6,'Hours Spread'!HD27,$B$2=Controls!$I$7,'Hours Spread'!IZ27)</f>
        <v>#N/A</v>
      </c>
      <c r="T29" s="1137" t="str">
        <f>ifs($B$2=Controls!$I$2,'Hours Spread'!U27,$B$2=Controls!$I$3,'Hours Spread'!BQ27,$B$2=Controls!$I$4,'Hours Spread'!DM27,$B$2=Controls!$I$5,'Hours Spread'!FI27,$B$2=Controls!$I$6,'Hours Spread'!HE27,$B$2=Controls!$I$7,'Hours Spread'!JA27)</f>
        <v>#N/A</v>
      </c>
      <c r="U29" s="1137" t="str">
        <f>ifs($B$2=Controls!$I$2,'Hours Spread'!V27,$B$2=Controls!$I$3,'Hours Spread'!BR27,$B$2=Controls!$I$4,'Hours Spread'!DN27,$B$2=Controls!$I$5,'Hours Spread'!FJ27,$B$2=Controls!$I$6,'Hours Spread'!HF27,$B$2=Controls!$I$7,'Hours Spread'!JB27)</f>
        <v>#N/A</v>
      </c>
      <c r="V29" s="1137" t="str">
        <f>ifs($B$2=Controls!$I$2,'Hours Spread'!W27,$B$2=Controls!$I$3,'Hours Spread'!BS27,$B$2=Controls!$I$4,'Hours Spread'!DO27,$B$2=Controls!$I$5,'Hours Spread'!FK27,$B$2=Controls!$I$6,'Hours Spread'!HG27,$B$2=Controls!$I$7,'Hours Spread'!JC27)</f>
        <v>#N/A</v>
      </c>
      <c r="W29" s="1137" t="str">
        <f>ifs($B$2=Controls!$I$2,'Hours Spread'!X27,$B$2=Controls!$I$3,'Hours Spread'!BT27,$B$2=Controls!$I$4,'Hours Spread'!DP27,$B$2=Controls!$I$5,'Hours Spread'!FL27,$B$2=Controls!$I$6,'Hours Spread'!HH27,$B$2=Controls!$I$7,'Hours Spread'!JD27)</f>
        <v>#N/A</v>
      </c>
      <c r="X29" s="1137" t="str">
        <f>ifs($B$2=Controls!$I$2,'Hours Spread'!Y27,$B$2=Controls!$I$3,'Hours Spread'!BU27,$B$2=Controls!$I$4,'Hours Spread'!DQ27,$B$2=Controls!$I$5,'Hours Spread'!FM27,$B$2=Controls!$I$6,'Hours Spread'!HI27,$B$2=Controls!$I$7,'Hours Spread'!JE27)</f>
        <v>#N/A</v>
      </c>
      <c r="Y29" s="1137" t="str">
        <f>ifs($B$2=Controls!$I$2,'Hours Spread'!Z27,$B$2=Controls!$I$3,'Hours Spread'!BV27,$B$2=Controls!$I$4,'Hours Spread'!DR27,$B$2=Controls!$I$5,'Hours Spread'!FN27,$B$2=Controls!$I$6,'Hours Spread'!HJ27,$B$2=Controls!$I$7,'Hours Spread'!JF27)</f>
        <v>#N/A</v>
      </c>
      <c r="Z29" s="1137" t="str">
        <f>ifs($B$2=Controls!$I$2,'Hours Spread'!AA27,$B$2=Controls!$I$3,'Hours Spread'!BW27,$B$2=Controls!$I$4,'Hours Spread'!DS27,$B$2=Controls!$I$5,'Hours Spread'!FO27,$B$2=Controls!$I$6,'Hours Spread'!HK27,$B$2=Controls!$I$7,'Hours Spread'!JG27)</f>
        <v>#N/A</v>
      </c>
      <c r="AA29" s="1137" t="str">
        <f>ifs($B$2=Controls!$I$2,'Hours Spread'!AB27,$B$2=Controls!$I$3,'Hours Spread'!BX27,$B$2=Controls!$I$4,'Hours Spread'!DT27,$B$2=Controls!$I$5,'Hours Spread'!FP27,$B$2=Controls!$I$6,'Hours Spread'!HL27,$B$2=Controls!$I$7,'Hours Spread'!JH27)</f>
        <v>#N/A</v>
      </c>
      <c r="AB29" s="1137" t="str">
        <f>ifs($B$2=Controls!$I$2,'Hours Spread'!AC27,$B$2=Controls!$I$3,'Hours Spread'!BY27,$B$2=Controls!$I$4,'Hours Spread'!DU27,$B$2=Controls!$I$5,'Hours Spread'!FQ27,$B$2=Controls!$I$6,'Hours Spread'!HM27,$B$2=Controls!$I$7,'Hours Spread'!JI27)</f>
        <v>#N/A</v>
      </c>
      <c r="AC29" s="1137" t="str">
        <f>ifs($B$2=Controls!$I$2,'Hours Spread'!AD27,$B$2=Controls!$I$3,'Hours Spread'!BZ27,$B$2=Controls!$I$4,'Hours Spread'!DV27,$B$2=Controls!$I$5,'Hours Spread'!FR27,$B$2=Controls!$I$6,'Hours Spread'!HN27,$B$2=Controls!$I$7,'Hours Spread'!JJ27)</f>
        <v>#N/A</v>
      </c>
      <c r="AD29" s="1137" t="str">
        <f>ifs($B$2=Controls!$I$2,'Hours Spread'!AE27,$B$2=Controls!$I$3,'Hours Spread'!CA27,$B$2=Controls!$I$4,'Hours Spread'!DW27,$B$2=Controls!$I$5,'Hours Spread'!FS27,$B$2=Controls!$I$6,'Hours Spread'!HO27,$B$2=Controls!$I$7,'Hours Spread'!JK27)</f>
        <v>#N/A</v>
      </c>
      <c r="AE29" s="1137" t="str">
        <f>ifs($B$2=Controls!$I$2,'Hours Spread'!AF27,$B$2=Controls!$I$3,'Hours Spread'!CB27,$B$2=Controls!$I$4,'Hours Spread'!DX27,$B$2=Controls!$I$5,'Hours Spread'!FT27,$B$2=Controls!$I$6,'Hours Spread'!HP27,$B$2=Controls!$I$7,'Hours Spread'!JL27)</f>
        <v>#N/A</v>
      </c>
      <c r="AF29" s="1137" t="str">
        <f>ifs($B$2=Controls!$I$2,'Hours Spread'!AG27,$B$2=Controls!$I$3,'Hours Spread'!CC27,$B$2=Controls!$I$4,'Hours Spread'!DY27,$B$2=Controls!$I$5,'Hours Spread'!FU27,$B$2=Controls!$I$6,'Hours Spread'!HQ27,$B$2=Controls!$I$7,'Hours Spread'!JM27)</f>
        <v>#N/A</v>
      </c>
      <c r="AG29" s="1137" t="str">
        <f>ifs($B$2=Controls!$I$2,'Hours Spread'!AH27,$B$2=Controls!$I$3,'Hours Spread'!CD27,$B$2=Controls!$I$4,'Hours Spread'!DZ27,$B$2=Controls!$I$5,'Hours Spread'!FV27,$B$2=Controls!$I$6,'Hours Spread'!HR27,$B$2=Controls!$I$7,'Hours Spread'!JN27)</f>
        <v>#N/A</v>
      </c>
      <c r="AH29" s="1137" t="str">
        <f>ifs($B$2=Controls!$I$2,'Hours Spread'!AI27,$B$2=Controls!$I$3,'Hours Spread'!CE27,$B$2=Controls!$I$4,'Hours Spread'!EA27,$B$2=Controls!$I$5,'Hours Spread'!FW27,$B$2=Controls!$I$6,'Hours Spread'!HS27,$B$2=Controls!$I$7,'Hours Spread'!JO27)</f>
        <v>#N/A</v>
      </c>
      <c r="AI29" s="1137" t="str">
        <f>ifs($B$2=Controls!$I$2,'Hours Spread'!AJ27,$B$2=Controls!$I$3,'Hours Spread'!CF27,$B$2=Controls!$I$4,'Hours Spread'!EB27,$B$2=Controls!$I$5,'Hours Spread'!FX27,$B$2=Controls!$I$6,'Hours Spread'!HT27,$B$2=Controls!$I$7,'Hours Spread'!JP27)</f>
        <v>#N/A</v>
      </c>
      <c r="AJ29" s="1137" t="str">
        <f>ifs($B$2=Controls!$I$2,'Hours Spread'!AK27,$B$2=Controls!$I$3,'Hours Spread'!CG27,$B$2=Controls!$I$4,'Hours Spread'!EC27,$B$2=Controls!$I$5,'Hours Spread'!FY27,$B$2=Controls!$I$6,'Hours Spread'!HU27,$B$2=Controls!$I$7,'Hours Spread'!JQ27)</f>
        <v>#N/A</v>
      </c>
      <c r="AK29" s="1137" t="str">
        <f>ifs($B$2=Controls!$I$2,'Hours Spread'!AL27,$B$2=Controls!$I$3,'Hours Spread'!CH27,$B$2=Controls!$I$4,'Hours Spread'!ED27,$B$2=Controls!$I$5,'Hours Spread'!FZ27,$B$2=Controls!$I$6,'Hours Spread'!HV27,$B$2=Controls!$I$7,'Hours Spread'!JR27)</f>
        <v>#N/A</v>
      </c>
      <c r="AL29" s="1137" t="str">
        <f>ifs($B$2=Controls!$I$2,'Hours Spread'!AM27,$B$2=Controls!$I$3,'Hours Spread'!CI27,$B$2=Controls!$I$4,'Hours Spread'!EE27,$B$2=Controls!$I$5,'Hours Spread'!GA27,$B$2=Controls!$I$6,'Hours Spread'!HW27,$B$2=Controls!$I$7,'Hours Spread'!JS27)</f>
        <v>#N/A</v>
      </c>
      <c r="AM29" s="1137" t="str">
        <f>ifs($B$2=Controls!$I$2,'Hours Spread'!AN27,$B$2=Controls!$I$3,'Hours Spread'!CJ27,$B$2=Controls!$I$4,'Hours Spread'!EF27,$B$2=Controls!$I$5,'Hours Spread'!GB27,$B$2=Controls!$I$6,'Hours Spread'!HX27,$B$2=Controls!$I$7,'Hours Spread'!JT27)</f>
        <v>#N/A</v>
      </c>
      <c r="AN29" s="1137" t="str">
        <f>ifs($B$2=Controls!$I$2,'Hours Spread'!AO27,$B$2=Controls!$I$3,'Hours Spread'!CK27,$B$2=Controls!$I$4,'Hours Spread'!EG27,$B$2=Controls!$I$5,'Hours Spread'!GC27,$B$2=Controls!$I$6,'Hours Spread'!HY27,$B$2=Controls!$I$7,'Hours Spread'!JU27)</f>
        <v>#N/A</v>
      </c>
      <c r="AO29" s="1137" t="str">
        <f>ifs($B$2=Controls!$I$2,'Hours Spread'!AP27,$B$2=Controls!$I$3,'Hours Spread'!CL27,$B$2=Controls!$I$4,'Hours Spread'!EH27,$B$2=Controls!$I$5,'Hours Spread'!GD27,$B$2=Controls!$I$6,'Hours Spread'!HZ27,$B$2=Controls!$I$7,'Hours Spread'!JV27)</f>
        <v>#N/A</v>
      </c>
      <c r="AP29" s="1137" t="str">
        <f>ifs($B$2=Controls!$I$2,'Hours Spread'!AQ27,$B$2=Controls!$I$3,'Hours Spread'!CM27,$B$2=Controls!$I$4,'Hours Spread'!EI27,$B$2=Controls!$I$5,'Hours Spread'!GE27,$B$2=Controls!$I$6,'Hours Spread'!IA27,$B$2=Controls!$I$7,'Hours Spread'!JW27)</f>
        <v>#N/A</v>
      </c>
      <c r="AQ29" s="1137" t="str">
        <f>ifs($B$2=Controls!$I$2,'Hours Spread'!AR27,$B$2=Controls!$I$3,'Hours Spread'!CN27,$B$2=Controls!$I$4,'Hours Spread'!EJ27,$B$2=Controls!$I$5,'Hours Spread'!GF27,$B$2=Controls!$I$6,'Hours Spread'!IB27,$B$2=Controls!$I$7,'Hours Spread'!JX27)</f>
        <v>#N/A</v>
      </c>
      <c r="AR29" s="1137" t="str">
        <f>ifs($B$2=Controls!$I$2,'Hours Spread'!AS27,$B$2=Controls!$I$3,'Hours Spread'!CO27,$B$2=Controls!$I$4,'Hours Spread'!EK27,$B$2=Controls!$I$5,'Hours Spread'!GG27,$B$2=Controls!$I$6,'Hours Spread'!IC27,$B$2=Controls!$I$7,'Hours Spread'!JY27)</f>
        <v>#N/A</v>
      </c>
      <c r="AS29" s="1137" t="str">
        <f>ifs($B$2=Controls!$I$2,'Hours Spread'!AT27,$B$2=Controls!$I$3,'Hours Spread'!CP27,$B$2=Controls!$I$4,'Hours Spread'!EL27,$B$2=Controls!$I$5,'Hours Spread'!GH27,$B$2=Controls!$I$6,'Hours Spread'!ID27,$B$2=Controls!$I$7,'Hours Spread'!JZ27)</f>
        <v>#N/A</v>
      </c>
      <c r="AT29" s="1137" t="str">
        <f>ifs($B$2=Controls!$I$2,'Hours Spread'!AU27,$B$2=Controls!$I$3,'Hours Spread'!CQ27,$B$2=Controls!$I$4,'Hours Spread'!EM27,$B$2=Controls!$I$5,'Hours Spread'!GI27,$B$2=Controls!$I$6,'Hours Spread'!IE27,$B$2=Controls!$I$7,'Hours Spread'!KA27)</f>
        <v>#N/A</v>
      </c>
      <c r="AU29" s="1137" t="str">
        <f>ifs($B$2=Controls!$I$2,'Hours Spread'!AV27,$B$2=Controls!$I$3,'Hours Spread'!CR27,$B$2=Controls!$I$4,'Hours Spread'!EN27,$B$2=Controls!$I$5,'Hours Spread'!GJ27,$B$2=Controls!$I$6,'Hours Spread'!IF27,$B$2=Controls!$I$7,'Hours Spread'!KB27)</f>
        <v>#N/A</v>
      </c>
      <c r="AV29" s="1137" t="str">
        <f>ifs($B$2=Controls!$I$2,'Hours Spread'!AW27,$B$2=Controls!$I$3,'Hours Spread'!CS27,$B$2=Controls!$I$4,'Hours Spread'!EO27,$B$2=Controls!$I$5,'Hours Spread'!GK27,$B$2=Controls!$I$6,'Hours Spread'!IG27,$B$2=Controls!$I$7,'Hours Spread'!KC27)</f>
        <v>#N/A</v>
      </c>
      <c r="AW29" s="1137" t="str">
        <f>ifs($B$2=Controls!$I$2,'Hours Spread'!AX27,$B$2=Controls!$I$3,'Hours Spread'!CT27,$B$2=Controls!$I$4,'Hours Spread'!EP27,$B$2=Controls!$I$5,'Hours Spread'!GL27,$B$2=Controls!$I$6,'Hours Spread'!IH27,$B$2=Controls!$I$7,'Hours Spread'!KD27)</f>
        <v>#N/A</v>
      </c>
      <c r="AX29" s="1137" t="str">
        <f>ifs($B$2=Controls!$I$2,'Hours Spread'!AY27,$B$2=Controls!$I$3,'Hours Spread'!CU27,$B$2=Controls!$I$4,'Hours Spread'!EQ27,$B$2=Controls!$I$5,'Hours Spread'!GM27,$B$2=Controls!$I$6,'Hours Spread'!II27,$B$2=Controls!$I$7,'Hours Spread'!KE27)</f>
        <v>#N/A</v>
      </c>
    </row>
    <row r="30">
      <c r="A30" s="595" t="s">
        <v>502</v>
      </c>
      <c r="B30" s="693" t="s">
        <v>502</v>
      </c>
      <c r="C30" s="1137" t="str">
        <f>ifs($B$2=Controls!$I$2,'Hours Spread'!D35,$B$2=Controls!$I$3,'Hours Spread'!AZ35,$B$2=Controls!$I$4,'Hours Spread'!CV35,$B$2=Controls!$I$5,'Hours Spread'!ER35,$B$2=Controls!$I$6,'Hours Spread'!GN35,$B$2=Controls!$I$7,'Hours Spread'!IJ35)</f>
        <v>#N/A</v>
      </c>
      <c r="D30" s="1137" t="str">
        <f>ifs($B$2=Controls!$I$2,'Hours Spread'!E28,$B$2=Controls!$I$3,'Hours Spread'!BA28,$B$2=Controls!$I$4,'Hours Spread'!CW28,$B$2=Controls!$I$5,'Hours Spread'!ES28,$B$2=Controls!$I$6,'Hours Spread'!GO28,$B$2=Controls!$I$7,'Hours Spread'!IK28)</f>
        <v>#N/A</v>
      </c>
      <c r="E30" s="1137" t="str">
        <f>ifs($B$2=Controls!$I$2,'Hours Spread'!F28,$B$2=Controls!$I$3,'Hours Spread'!BB28,$B$2=Controls!$I$4,'Hours Spread'!CX28,$B$2=Controls!$I$5,'Hours Spread'!ET28,$B$2=Controls!$I$6,'Hours Spread'!GP28,$B$2=Controls!$I$7,'Hours Spread'!IL28)</f>
        <v>#N/A</v>
      </c>
      <c r="F30" s="1137" t="str">
        <f>ifs($B$2=Controls!$I$2,'Hours Spread'!G28,$B$2=Controls!$I$3,'Hours Spread'!BC28,$B$2=Controls!$I$4,'Hours Spread'!CY28,$B$2=Controls!$I$5,'Hours Spread'!EU28,$B$2=Controls!$I$6,'Hours Spread'!GQ28,$B$2=Controls!$I$7,'Hours Spread'!IM28)</f>
        <v>#N/A</v>
      </c>
      <c r="G30" s="1137" t="str">
        <f>ifs($B$2=Controls!$I$2,'Hours Spread'!H28,$B$2=Controls!$I$3,'Hours Spread'!BD28,$B$2=Controls!$I$4,'Hours Spread'!CZ28,$B$2=Controls!$I$5,'Hours Spread'!EV28,$B$2=Controls!$I$6,'Hours Spread'!GR28,$B$2=Controls!$I$7,'Hours Spread'!IN28)</f>
        <v>#N/A</v>
      </c>
      <c r="H30" s="1137" t="str">
        <f>ifs($B$2=Controls!$I$2,'Hours Spread'!I28,$B$2=Controls!$I$3,'Hours Spread'!BE28,$B$2=Controls!$I$4,'Hours Spread'!DA28,$B$2=Controls!$I$5,'Hours Spread'!EW28,$B$2=Controls!$I$6,'Hours Spread'!GS28,$B$2=Controls!$I$7,'Hours Spread'!IO28)</f>
        <v>#N/A</v>
      </c>
      <c r="I30" s="1137" t="str">
        <f>ifs($B$2=Controls!$I$2,'Hours Spread'!J28,$B$2=Controls!$I$3,'Hours Spread'!BF28,$B$2=Controls!$I$4,'Hours Spread'!DB28,$B$2=Controls!$I$5,'Hours Spread'!EX28,$B$2=Controls!$I$6,'Hours Spread'!GT28,$B$2=Controls!$I$7,'Hours Spread'!IP28)</f>
        <v>#N/A</v>
      </c>
      <c r="J30" s="1137" t="str">
        <f>ifs($B$2=Controls!$I$2,'Hours Spread'!K28,$B$2=Controls!$I$3,'Hours Spread'!BG28,$B$2=Controls!$I$4,'Hours Spread'!DC28,$B$2=Controls!$I$5,'Hours Spread'!EY28,$B$2=Controls!$I$6,'Hours Spread'!GU28,$B$2=Controls!$I$7,'Hours Spread'!IQ28)</f>
        <v>#N/A</v>
      </c>
      <c r="K30" s="1137" t="str">
        <f>ifs($B$2=Controls!$I$2,'Hours Spread'!L28,$B$2=Controls!$I$3,'Hours Spread'!BH28,$B$2=Controls!$I$4,'Hours Spread'!DD28,$B$2=Controls!$I$5,'Hours Spread'!EZ28,$B$2=Controls!$I$6,'Hours Spread'!GV28,$B$2=Controls!$I$7,'Hours Spread'!IR28)</f>
        <v>#N/A</v>
      </c>
      <c r="L30" s="1137" t="str">
        <f>ifs($B$2=Controls!$I$2,'Hours Spread'!M28,$B$2=Controls!$I$3,'Hours Spread'!BI28,$B$2=Controls!$I$4,'Hours Spread'!DE28,$B$2=Controls!$I$5,'Hours Spread'!FA28,$B$2=Controls!$I$6,'Hours Spread'!GW28,$B$2=Controls!$I$7,'Hours Spread'!IS28)</f>
        <v>#N/A</v>
      </c>
      <c r="M30" s="1137" t="str">
        <f>ifs($B$2=Controls!$I$2,'Hours Spread'!N28,$B$2=Controls!$I$3,'Hours Spread'!BJ28,$B$2=Controls!$I$4,'Hours Spread'!DF28,$B$2=Controls!$I$5,'Hours Spread'!FB28,$B$2=Controls!$I$6,'Hours Spread'!GX28,$B$2=Controls!$I$7,'Hours Spread'!IT28)</f>
        <v>#N/A</v>
      </c>
      <c r="N30" s="1137" t="str">
        <f>ifs($B$2=Controls!$I$2,'Hours Spread'!O28,$B$2=Controls!$I$3,'Hours Spread'!BK28,$B$2=Controls!$I$4,'Hours Spread'!DG28,$B$2=Controls!$I$5,'Hours Spread'!FC28,$B$2=Controls!$I$6,'Hours Spread'!GY28,$B$2=Controls!$I$7,'Hours Spread'!IU28)</f>
        <v>#N/A</v>
      </c>
      <c r="O30" s="1137" t="str">
        <f>ifs($B$2=Controls!$I$2,'Hours Spread'!P28,$B$2=Controls!$I$3,'Hours Spread'!BL28,$B$2=Controls!$I$4,'Hours Spread'!DH28,$B$2=Controls!$I$5,'Hours Spread'!FD28,$B$2=Controls!$I$6,'Hours Spread'!GZ28,$B$2=Controls!$I$7,'Hours Spread'!IV28)</f>
        <v>#N/A</v>
      </c>
      <c r="P30" s="1137" t="str">
        <f>ifs($B$2=Controls!$I$2,'Hours Spread'!Q28,$B$2=Controls!$I$3,'Hours Spread'!BM28,$B$2=Controls!$I$4,'Hours Spread'!DI28,$B$2=Controls!$I$5,'Hours Spread'!FE28,$B$2=Controls!$I$6,'Hours Spread'!HA28,$B$2=Controls!$I$7,'Hours Spread'!IW28)</f>
        <v>#N/A</v>
      </c>
      <c r="Q30" s="1137" t="str">
        <f>ifs($B$2=Controls!$I$2,'Hours Spread'!R28,$B$2=Controls!$I$3,'Hours Spread'!BN28,$B$2=Controls!$I$4,'Hours Spread'!DJ28,$B$2=Controls!$I$5,'Hours Spread'!FF28,$B$2=Controls!$I$6,'Hours Spread'!HB28,$B$2=Controls!$I$7,'Hours Spread'!IX28)</f>
        <v>#N/A</v>
      </c>
      <c r="R30" s="1137" t="str">
        <f>ifs($B$2=Controls!$I$2,'Hours Spread'!S28,$B$2=Controls!$I$3,'Hours Spread'!BO28,$B$2=Controls!$I$4,'Hours Spread'!DK28,$B$2=Controls!$I$5,'Hours Spread'!FG28,$B$2=Controls!$I$6,'Hours Spread'!HC28,$B$2=Controls!$I$7,'Hours Spread'!IY28)</f>
        <v>#N/A</v>
      </c>
      <c r="S30" s="1137" t="str">
        <f>ifs($B$2=Controls!$I$2,'Hours Spread'!T28,$B$2=Controls!$I$3,'Hours Spread'!BP28,$B$2=Controls!$I$4,'Hours Spread'!DL28,$B$2=Controls!$I$5,'Hours Spread'!FH28,$B$2=Controls!$I$6,'Hours Spread'!HD28,$B$2=Controls!$I$7,'Hours Spread'!IZ28)</f>
        <v>#N/A</v>
      </c>
      <c r="T30" s="1137" t="str">
        <f>ifs($B$2=Controls!$I$2,'Hours Spread'!U28,$B$2=Controls!$I$3,'Hours Spread'!BQ28,$B$2=Controls!$I$4,'Hours Spread'!DM28,$B$2=Controls!$I$5,'Hours Spread'!FI28,$B$2=Controls!$I$6,'Hours Spread'!HE28,$B$2=Controls!$I$7,'Hours Spread'!JA28)</f>
        <v>#N/A</v>
      </c>
      <c r="U30" s="1137" t="str">
        <f>ifs($B$2=Controls!$I$2,'Hours Spread'!V28,$B$2=Controls!$I$3,'Hours Spread'!BR28,$B$2=Controls!$I$4,'Hours Spread'!DN28,$B$2=Controls!$I$5,'Hours Spread'!FJ28,$B$2=Controls!$I$6,'Hours Spread'!HF28,$B$2=Controls!$I$7,'Hours Spread'!JB28)</f>
        <v>#N/A</v>
      </c>
      <c r="V30" s="1137" t="str">
        <f>ifs($B$2=Controls!$I$2,'Hours Spread'!W28,$B$2=Controls!$I$3,'Hours Spread'!BS28,$B$2=Controls!$I$4,'Hours Spread'!DO28,$B$2=Controls!$I$5,'Hours Spread'!FK28,$B$2=Controls!$I$6,'Hours Spread'!HG28,$B$2=Controls!$I$7,'Hours Spread'!JC28)</f>
        <v>#N/A</v>
      </c>
      <c r="W30" s="1137" t="str">
        <f>ifs($B$2=Controls!$I$2,'Hours Spread'!X28,$B$2=Controls!$I$3,'Hours Spread'!BT28,$B$2=Controls!$I$4,'Hours Spread'!DP28,$B$2=Controls!$I$5,'Hours Spread'!FL28,$B$2=Controls!$I$6,'Hours Spread'!HH28,$B$2=Controls!$I$7,'Hours Spread'!JD28)</f>
        <v>#N/A</v>
      </c>
      <c r="X30" s="1137" t="str">
        <f>ifs($B$2=Controls!$I$2,'Hours Spread'!Y28,$B$2=Controls!$I$3,'Hours Spread'!BU28,$B$2=Controls!$I$4,'Hours Spread'!DQ28,$B$2=Controls!$I$5,'Hours Spread'!FM28,$B$2=Controls!$I$6,'Hours Spread'!HI28,$B$2=Controls!$I$7,'Hours Spread'!JE28)</f>
        <v>#N/A</v>
      </c>
      <c r="Y30" s="1137" t="str">
        <f>ifs($B$2=Controls!$I$2,'Hours Spread'!Z28,$B$2=Controls!$I$3,'Hours Spread'!BV28,$B$2=Controls!$I$4,'Hours Spread'!DR28,$B$2=Controls!$I$5,'Hours Spread'!FN28,$B$2=Controls!$I$6,'Hours Spread'!HJ28,$B$2=Controls!$I$7,'Hours Spread'!JF28)</f>
        <v>#N/A</v>
      </c>
      <c r="Z30" s="1137" t="str">
        <f>ifs($B$2=Controls!$I$2,'Hours Spread'!AA28,$B$2=Controls!$I$3,'Hours Spread'!BW28,$B$2=Controls!$I$4,'Hours Spread'!DS28,$B$2=Controls!$I$5,'Hours Spread'!FO28,$B$2=Controls!$I$6,'Hours Spread'!HK28,$B$2=Controls!$I$7,'Hours Spread'!JG28)</f>
        <v>#N/A</v>
      </c>
      <c r="AA30" s="1137" t="str">
        <f>ifs($B$2=Controls!$I$2,'Hours Spread'!AB28,$B$2=Controls!$I$3,'Hours Spread'!BX28,$B$2=Controls!$I$4,'Hours Spread'!DT28,$B$2=Controls!$I$5,'Hours Spread'!FP28,$B$2=Controls!$I$6,'Hours Spread'!HL28,$B$2=Controls!$I$7,'Hours Spread'!JH28)</f>
        <v>#N/A</v>
      </c>
      <c r="AB30" s="1137" t="str">
        <f>ifs($B$2=Controls!$I$2,'Hours Spread'!AC28,$B$2=Controls!$I$3,'Hours Spread'!BY28,$B$2=Controls!$I$4,'Hours Spread'!DU28,$B$2=Controls!$I$5,'Hours Spread'!FQ28,$B$2=Controls!$I$6,'Hours Spread'!HM28,$B$2=Controls!$I$7,'Hours Spread'!JI28)</f>
        <v>#N/A</v>
      </c>
      <c r="AC30" s="1137" t="str">
        <f>ifs($B$2=Controls!$I$2,'Hours Spread'!AD28,$B$2=Controls!$I$3,'Hours Spread'!BZ28,$B$2=Controls!$I$4,'Hours Spread'!DV28,$B$2=Controls!$I$5,'Hours Spread'!FR28,$B$2=Controls!$I$6,'Hours Spread'!HN28,$B$2=Controls!$I$7,'Hours Spread'!JJ28)</f>
        <v>#N/A</v>
      </c>
      <c r="AD30" s="1137" t="str">
        <f>ifs($B$2=Controls!$I$2,'Hours Spread'!AE28,$B$2=Controls!$I$3,'Hours Spread'!CA28,$B$2=Controls!$I$4,'Hours Spread'!DW28,$B$2=Controls!$I$5,'Hours Spread'!FS28,$B$2=Controls!$I$6,'Hours Spread'!HO28,$B$2=Controls!$I$7,'Hours Spread'!JK28)</f>
        <v>#N/A</v>
      </c>
      <c r="AE30" s="1137" t="str">
        <f>ifs($B$2=Controls!$I$2,'Hours Spread'!AF28,$B$2=Controls!$I$3,'Hours Spread'!CB28,$B$2=Controls!$I$4,'Hours Spread'!DX28,$B$2=Controls!$I$5,'Hours Spread'!FT28,$B$2=Controls!$I$6,'Hours Spread'!HP28,$B$2=Controls!$I$7,'Hours Spread'!JL28)</f>
        <v>#N/A</v>
      </c>
      <c r="AF30" s="1137" t="str">
        <f>ifs($B$2=Controls!$I$2,'Hours Spread'!AG28,$B$2=Controls!$I$3,'Hours Spread'!CC28,$B$2=Controls!$I$4,'Hours Spread'!DY28,$B$2=Controls!$I$5,'Hours Spread'!FU28,$B$2=Controls!$I$6,'Hours Spread'!HQ28,$B$2=Controls!$I$7,'Hours Spread'!JM28)</f>
        <v>#N/A</v>
      </c>
      <c r="AG30" s="1137" t="str">
        <f>ifs($B$2=Controls!$I$2,'Hours Spread'!AH28,$B$2=Controls!$I$3,'Hours Spread'!CD28,$B$2=Controls!$I$4,'Hours Spread'!DZ28,$B$2=Controls!$I$5,'Hours Spread'!FV28,$B$2=Controls!$I$6,'Hours Spread'!HR28,$B$2=Controls!$I$7,'Hours Spread'!JN28)</f>
        <v>#N/A</v>
      </c>
      <c r="AH30" s="1137" t="str">
        <f>ifs($B$2=Controls!$I$2,'Hours Spread'!AI28,$B$2=Controls!$I$3,'Hours Spread'!CE28,$B$2=Controls!$I$4,'Hours Spread'!EA28,$B$2=Controls!$I$5,'Hours Spread'!FW28,$B$2=Controls!$I$6,'Hours Spread'!HS28,$B$2=Controls!$I$7,'Hours Spread'!JO28)</f>
        <v>#N/A</v>
      </c>
      <c r="AI30" s="1137" t="str">
        <f>ifs($B$2=Controls!$I$2,'Hours Spread'!AJ28,$B$2=Controls!$I$3,'Hours Spread'!CF28,$B$2=Controls!$I$4,'Hours Spread'!EB28,$B$2=Controls!$I$5,'Hours Spread'!FX28,$B$2=Controls!$I$6,'Hours Spread'!HT28,$B$2=Controls!$I$7,'Hours Spread'!JP28)</f>
        <v>#N/A</v>
      </c>
      <c r="AJ30" s="1137" t="str">
        <f>ifs($B$2=Controls!$I$2,'Hours Spread'!AK28,$B$2=Controls!$I$3,'Hours Spread'!CG28,$B$2=Controls!$I$4,'Hours Spread'!EC28,$B$2=Controls!$I$5,'Hours Spread'!FY28,$B$2=Controls!$I$6,'Hours Spread'!HU28,$B$2=Controls!$I$7,'Hours Spread'!JQ28)</f>
        <v>#N/A</v>
      </c>
      <c r="AK30" s="1137" t="str">
        <f>ifs($B$2=Controls!$I$2,'Hours Spread'!AL28,$B$2=Controls!$I$3,'Hours Spread'!CH28,$B$2=Controls!$I$4,'Hours Spread'!ED28,$B$2=Controls!$I$5,'Hours Spread'!FZ28,$B$2=Controls!$I$6,'Hours Spread'!HV28,$B$2=Controls!$I$7,'Hours Spread'!JR28)</f>
        <v>#N/A</v>
      </c>
      <c r="AL30" s="1137" t="str">
        <f>ifs($B$2=Controls!$I$2,'Hours Spread'!AM28,$B$2=Controls!$I$3,'Hours Spread'!CI28,$B$2=Controls!$I$4,'Hours Spread'!EE28,$B$2=Controls!$I$5,'Hours Spread'!GA28,$B$2=Controls!$I$6,'Hours Spread'!HW28,$B$2=Controls!$I$7,'Hours Spread'!JS28)</f>
        <v>#N/A</v>
      </c>
      <c r="AM30" s="1137" t="str">
        <f>ifs($B$2=Controls!$I$2,'Hours Spread'!AN28,$B$2=Controls!$I$3,'Hours Spread'!CJ28,$B$2=Controls!$I$4,'Hours Spread'!EF28,$B$2=Controls!$I$5,'Hours Spread'!GB28,$B$2=Controls!$I$6,'Hours Spread'!HX28,$B$2=Controls!$I$7,'Hours Spread'!JT28)</f>
        <v>#N/A</v>
      </c>
      <c r="AN30" s="1137" t="str">
        <f>ifs($B$2=Controls!$I$2,'Hours Spread'!AO28,$B$2=Controls!$I$3,'Hours Spread'!CK28,$B$2=Controls!$I$4,'Hours Spread'!EG28,$B$2=Controls!$I$5,'Hours Spread'!GC28,$B$2=Controls!$I$6,'Hours Spread'!HY28,$B$2=Controls!$I$7,'Hours Spread'!JU28)</f>
        <v>#N/A</v>
      </c>
      <c r="AO30" s="1137" t="str">
        <f>ifs($B$2=Controls!$I$2,'Hours Spread'!AP28,$B$2=Controls!$I$3,'Hours Spread'!CL28,$B$2=Controls!$I$4,'Hours Spread'!EH28,$B$2=Controls!$I$5,'Hours Spread'!GD28,$B$2=Controls!$I$6,'Hours Spread'!HZ28,$B$2=Controls!$I$7,'Hours Spread'!JV28)</f>
        <v>#N/A</v>
      </c>
      <c r="AP30" s="1137" t="str">
        <f>ifs($B$2=Controls!$I$2,'Hours Spread'!AQ28,$B$2=Controls!$I$3,'Hours Spread'!CM28,$B$2=Controls!$I$4,'Hours Spread'!EI28,$B$2=Controls!$I$5,'Hours Spread'!GE28,$B$2=Controls!$I$6,'Hours Spread'!IA28,$B$2=Controls!$I$7,'Hours Spread'!JW28)</f>
        <v>#N/A</v>
      </c>
      <c r="AQ30" s="1137" t="str">
        <f>ifs($B$2=Controls!$I$2,'Hours Spread'!AR28,$B$2=Controls!$I$3,'Hours Spread'!CN28,$B$2=Controls!$I$4,'Hours Spread'!EJ28,$B$2=Controls!$I$5,'Hours Spread'!GF28,$B$2=Controls!$I$6,'Hours Spread'!IB28,$B$2=Controls!$I$7,'Hours Spread'!JX28)</f>
        <v>#N/A</v>
      </c>
      <c r="AR30" s="1137" t="str">
        <f>ifs($B$2=Controls!$I$2,'Hours Spread'!AS28,$B$2=Controls!$I$3,'Hours Spread'!CO28,$B$2=Controls!$I$4,'Hours Spread'!EK28,$B$2=Controls!$I$5,'Hours Spread'!GG28,$B$2=Controls!$I$6,'Hours Spread'!IC28,$B$2=Controls!$I$7,'Hours Spread'!JY28)</f>
        <v>#N/A</v>
      </c>
      <c r="AS30" s="1137" t="str">
        <f>ifs($B$2=Controls!$I$2,'Hours Spread'!AT28,$B$2=Controls!$I$3,'Hours Spread'!CP28,$B$2=Controls!$I$4,'Hours Spread'!EL28,$B$2=Controls!$I$5,'Hours Spread'!GH28,$B$2=Controls!$I$6,'Hours Spread'!ID28,$B$2=Controls!$I$7,'Hours Spread'!JZ28)</f>
        <v>#N/A</v>
      </c>
      <c r="AT30" s="1137" t="str">
        <f>ifs($B$2=Controls!$I$2,'Hours Spread'!AU28,$B$2=Controls!$I$3,'Hours Spread'!CQ28,$B$2=Controls!$I$4,'Hours Spread'!EM28,$B$2=Controls!$I$5,'Hours Spread'!GI28,$B$2=Controls!$I$6,'Hours Spread'!IE28,$B$2=Controls!$I$7,'Hours Spread'!KA28)</f>
        <v>#N/A</v>
      </c>
      <c r="AU30" s="1137" t="str">
        <f>ifs($B$2=Controls!$I$2,'Hours Spread'!AV28,$B$2=Controls!$I$3,'Hours Spread'!CR28,$B$2=Controls!$I$4,'Hours Spread'!EN28,$B$2=Controls!$I$5,'Hours Spread'!GJ28,$B$2=Controls!$I$6,'Hours Spread'!IF28,$B$2=Controls!$I$7,'Hours Spread'!KB28)</f>
        <v>#N/A</v>
      </c>
      <c r="AV30" s="1137" t="str">
        <f>ifs($B$2=Controls!$I$2,'Hours Spread'!AW28,$B$2=Controls!$I$3,'Hours Spread'!CS28,$B$2=Controls!$I$4,'Hours Spread'!EO28,$B$2=Controls!$I$5,'Hours Spread'!GK28,$B$2=Controls!$I$6,'Hours Spread'!IG28,$B$2=Controls!$I$7,'Hours Spread'!KC28)</f>
        <v>#N/A</v>
      </c>
      <c r="AW30" s="1137" t="str">
        <f>ifs($B$2=Controls!$I$2,'Hours Spread'!AX28,$B$2=Controls!$I$3,'Hours Spread'!CT28,$B$2=Controls!$I$4,'Hours Spread'!EP28,$B$2=Controls!$I$5,'Hours Spread'!GL28,$B$2=Controls!$I$6,'Hours Spread'!IH28,$B$2=Controls!$I$7,'Hours Spread'!KD28)</f>
        <v>#N/A</v>
      </c>
      <c r="AX30" s="1137" t="str">
        <f>ifs($B$2=Controls!$I$2,'Hours Spread'!AY28,$B$2=Controls!$I$3,'Hours Spread'!CU28,$B$2=Controls!$I$4,'Hours Spread'!EQ28,$B$2=Controls!$I$5,'Hours Spread'!GM28,$B$2=Controls!$I$6,'Hours Spread'!II28,$B$2=Controls!$I$7,'Hours Spread'!KE28)</f>
        <v>#N/A</v>
      </c>
    </row>
    <row r="31">
      <c r="A31" s="595" t="s">
        <v>503</v>
      </c>
      <c r="B31" s="693" t="s">
        <v>503</v>
      </c>
      <c r="C31" s="1137" t="str">
        <f>ifs($B$2=Controls!$I$2,'Hours Spread'!D36,$B$2=Controls!$I$3,'Hours Spread'!AZ36,$B$2=Controls!$I$4,'Hours Spread'!CV36,$B$2=Controls!$I$5,'Hours Spread'!ER36,$B$2=Controls!$I$6,'Hours Spread'!GN36,$B$2=Controls!$I$7,'Hours Spread'!IJ36)</f>
        <v>#N/A</v>
      </c>
      <c r="D31" s="1137" t="str">
        <f>ifs($B$2=Controls!$I$2,'Hours Spread'!E29,$B$2=Controls!$I$3,'Hours Spread'!BA29,$B$2=Controls!$I$4,'Hours Spread'!CW29,$B$2=Controls!$I$5,'Hours Spread'!ES29,$B$2=Controls!$I$6,'Hours Spread'!GO29,$B$2=Controls!$I$7,'Hours Spread'!IK29)</f>
        <v>#N/A</v>
      </c>
      <c r="E31" s="1137" t="str">
        <f>ifs($B$2=Controls!$I$2,'Hours Spread'!F29,$B$2=Controls!$I$3,'Hours Spread'!BB29,$B$2=Controls!$I$4,'Hours Spread'!CX29,$B$2=Controls!$I$5,'Hours Spread'!ET29,$B$2=Controls!$I$6,'Hours Spread'!GP29,$B$2=Controls!$I$7,'Hours Spread'!IL29)</f>
        <v>#N/A</v>
      </c>
      <c r="F31" s="1137" t="str">
        <f>ifs($B$2=Controls!$I$2,'Hours Spread'!G29,$B$2=Controls!$I$3,'Hours Spread'!BC29,$B$2=Controls!$I$4,'Hours Spread'!CY29,$B$2=Controls!$I$5,'Hours Spread'!EU29,$B$2=Controls!$I$6,'Hours Spread'!GQ29,$B$2=Controls!$I$7,'Hours Spread'!IM29)</f>
        <v>#N/A</v>
      </c>
      <c r="G31" s="1137" t="str">
        <f>ifs($B$2=Controls!$I$2,'Hours Spread'!H29,$B$2=Controls!$I$3,'Hours Spread'!BD29,$B$2=Controls!$I$4,'Hours Spread'!CZ29,$B$2=Controls!$I$5,'Hours Spread'!EV29,$B$2=Controls!$I$6,'Hours Spread'!GR29,$B$2=Controls!$I$7,'Hours Spread'!IN29)</f>
        <v>#N/A</v>
      </c>
      <c r="H31" s="1137" t="str">
        <f>ifs($B$2=Controls!$I$2,'Hours Spread'!I29,$B$2=Controls!$I$3,'Hours Spread'!BE29,$B$2=Controls!$I$4,'Hours Spread'!DA29,$B$2=Controls!$I$5,'Hours Spread'!EW29,$B$2=Controls!$I$6,'Hours Spread'!GS29,$B$2=Controls!$I$7,'Hours Spread'!IO29)</f>
        <v>#N/A</v>
      </c>
      <c r="I31" s="1137" t="str">
        <f>ifs($B$2=Controls!$I$2,'Hours Spread'!J29,$B$2=Controls!$I$3,'Hours Spread'!BF29,$B$2=Controls!$I$4,'Hours Spread'!DB29,$B$2=Controls!$I$5,'Hours Spread'!EX29,$B$2=Controls!$I$6,'Hours Spread'!GT29,$B$2=Controls!$I$7,'Hours Spread'!IP29)</f>
        <v>#N/A</v>
      </c>
      <c r="J31" s="1137" t="str">
        <f>ifs($B$2=Controls!$I$2,'Hours Spread'!K29,$B$2=Controls!$I$3,'Hours Spread'!BG29,$B$2=Controls!$I$4,'Hours Spread'!DC29,$B$2=Controls!$I$5,'Hours Spread'!EY29,$B$2=Controls!$I$6,'Hours Spread'!GU29,$B$2=Controls!$I$7,'Hours Spread'!IQ29)</f>
        <v>#N/A</v>
      </c>
      <c r="K31" s="1137" t="str">
        <f>ifs($B$2=Controls!$I$2,'Hours Spread'!L29,$B$2=Controls!$I$3,'Hours Spread'!BH29,$B$2=Controls!$I$4,'Hours Spread'!DD29,$B$2=Controls!$I$5,'Hours Spread'!EZ29,$B$2=Controls!$I$6,'Hours Spread'!GV29,$B$2=Controls!$I$7,'Hours Spread'!IR29)</f>
        <v>#N/A</v>
      </c>
      <c r="L31" s="1137" t="str">
        <f>ifs($B$2=Controls!$I$2,'Hours Spread'!M29,$B$2=Controls!$I$3,'Hours Spread'!BI29,$B$2=Controls!$I$4,'Hours Spread'!DE29,$B$2=Controls!$I$5,'Hours Spread'!FA29,$B$2=Controls!$I$6,'Hours Spread'!GW29,$B$2=Controls!$I$7,'Hours Spread'!IS29)</f>
        <v>#N/A</v>
      </c>
      <c r="M31" s="1137" t="str">
        <f>ifs($B$2=Controls!$I$2,'Hours Spread'!N29,$B$2=Controls!$I$3,'Hours Spread'!BJ29,$B$2=Controls!$I$4,'Hours Spread'!DF29,$B$2=Controls!$I$5,'Hours Spread'!FB29,$B$2=Controls!$I$6,'Hours Spread'!GX29,$B$2=Controls!$I$7,'Hours Spread'!IT29)</f>
        <v>#N/A</v>
      </c>
      <c r="N31" s="1137" t="str">
        <f>ifs($B$2=Controls!$I$2,'Hours Spread'!O29,$B$2=Controls!$I$3,'Hours Spread'!BK29,$B$2=Controls!$I$4,'Hours Spread'!DG29,$B$2=Controls!$I$5,'Hours Spread'!FC29,$B$2=Controls!$I$6,'Hours Spread'!GY29,$B$2=Controls!$I$7,'Hours Spread'!IU29)</f>
        <v>#N/A</v>
      </c>
      <c r="O31" s="1137" t="str">
        <f>ifs($B$2=Controls!$I$2,'Hours Spread'!P29,$B$2=Controls!$I$3,'Hours Spread'!BL29,$B$2=Controls!$I$4,'Hours Spread'!DH29,$B$2=Controls!$I$5,'Hours Spread'!FD29,$B$2=Controls!$I$6,'Hours Spread'!GZ29,$B$2=Controls!$I$7,'Hours Spread'!IV29)</f>
        <v>#N/A</v>
      </c>
      <c r="P31" s="1137" t="str">
        <f>ifs($B$2=Controls!$I$2,'Hours Spread'!Q29,$B$2=Controls!$I$3,'Hours Spread'!BM29,$B$2=Controls!$I$4,'Hours Spread'!DI29,$B$2=Controls!$I$5,'Hours Spread'!FE29,$B$2=Controls!$I$6,'Hours Spread'!HA29,$B$2=Controls!$I$7,'Hours Spread'!IW29)</f>
        <v>#N/A</v>
      </c>
      <c r="Q31" s="1137" t="str">
        <f>ifs($B$2=Controls!$I$2,'Hours Spread'!R29,$B$2=Controls!$I$3,'Hours Spread'!BN29,$B$2=Controls!$I$4,'Hours Spread'!DJ29,$B$2=Controls!$I$5,'Hours Spread'!FF29,$B$2=Controls!$I$6,'Hours Spread'!HB29,$B$2=Controls!$I$7,'Hours Spread'!IX29)</f>
        <v>#N/A</v>
      </c>
      <c r="R31" s="1137" t="str">
        <f>ifs($B$2=Controls!$I$2,'Hours Spread'!S29,$B$2=Controls!$I$3,'Hours Spread'!BO29,$B$2=Controls!$I$4,'Hours Spread'!DK29,$B$2=Controls!$I$5,'Hours Spread'!FG29,$B$2=Controls!$I$6,'Hours Spread'!HC29,$B$2=Controls!$I$7,'Hours Spread'!IY29)</f>
        <v>#N/A</v>
      </c>
      <c r="S31" s="1137" t="str">
        <f>ifs($B$2=Controls!$I$2,'Hours Spread'!T29,$B$2=Controls!$I$3,'Hours Spread'!BP29,$B$2=Controls!$I$4,'Hours Spread'!DL29,$B$2=Controls!$I$5,'Hours Spread'!FH29,$B$2=Controls!$I$6,'Hours Spread'!HD29,$B$2=Controls!$I$7,'Hours Spread'!IZ29)</f>
        <v>#N/A</v>
      </c>
      <c r="T31" s="1137" t="str">
        <f>ifs($B$2=Controls!$I$2,'Hours Spread'!U29,$B$2=Controls!$I$3,'Hours Spread'!BQ29,$B$2=Controls!$I$4,'Hours Spread'!DM29,$B$2=Controls!$I$5,'Hours Spread'!FI29,$B$2=Controls!$I$6,'Hours Spread'!HE29,$B$2=Controls!$I$7,'Hours Spread'!JA29)</f>
        <v>#N/A</v>
      </c>
      <c r="U31" s="1137" t="str">
        <f>ifs($B$2=Controls!$I$2,'Hours Spread'!V29,$B$2=Controls!$I$3,'Hours Spread'!BR29,$B$2=Controls!$I$4,'Hours Spread'!DN29,$B$2=Controls!$I$5,'Hours Spread'!FJ29,$B$2=Controls!$I$6,'Hours Spread'!HF29,$B$2=Controls!$I$7,'Hours Spread'!JB29)</f>
        <v>#N/A</v>
      </c>
      <c r="V31" s="1137" t="str">
        <f>ifs($B$2=Controls!$I$2,'Hours Spread'!W29,$B$2=Controls!$I$3,'Hours Spread'!BS29,$B$2=Controls!$I$4,'Hours Spread'!DO29,$B$2=Controls!$I$5,'Hours Spread'!FK29,$B$2=Controls!$I$6,'Hours Spread'!HG29,$B$2=Controls!$I$7,'Hours Spread'!JC29)</f>
        <v>#N/A</v>
      </c>
      <c r="W31" s="1137" t="str">
        <f>ifs($B$2=Controls!$I$2,'Hours Spread'!X29,$B$2=Controls!$I$3,'Hours Spread'!BT29,$B$2=Controls!$I$4,'Hours Spread'!DP29,$B$2=Controls!$I$5,'Hours Spread'!FL29,$B$2=Controls!$I$6,'Hours Spread'!HH29,$B$2=Controls!$I$7,'Hours Spread'!JD29)</f>
        <v>#N/A</v>
      </c>
      <c r="X31" s="1137" t="str">
        <f>ifs($B$2=Controls!$I$2,'Hours Spread'!Y29,$B$2=Controls!$I$3,'Hours Spread'!BU29,$B$2=Controls!$I$4,'Hours Spread'!DQ29,$B$2=Controls!$I$5,'Hours Spread'!FM29,$B$2=Controls!$I$6,'Hours Spread'!HI29,$B$2=Controls!$I$7,'Hours Spread'!JE29)</f>
        <v>#N/A</v>
      </c>
      <c r="Y31" s="1137" t="str">
        <f>ifs($B$2=Controls!$I$2,'Hours Spread'!Z29,$B$2=Controls!$I$3,'Hours Spread'!BV29,$B$2=Controls!$I$4,'Hours Spread'!DR29,$B$2=Controls!$I$5,'Hours Spread'!FN29,$B$2=Controls!$I$6,'Hours Spread'!HJ29,$B$2=Controls!$I$7,'Hours Spread'!JF29)</f>
        <v>#N/A</v>
      </c>
      <c r="Z31" s="1137" t="str">
        <f>ifs($B$2=Controls!$I$2,'Hours Spread'!AA29,$B$2=Controls!$I$3,'Hours Spread'!BW29,$B$2=Controls!$I$4,'Hours Spread'!DS29,$B$2=Controls!$I$5,'Hours Spread'!FO29,$B$2=Controls!$I$6,'Hours Spread'!HK29,$B$2=Controls!$I$7,'Hours Spread'!JG29)</f>
        <v>#N/A</v>
      </c>
      <c r="AA31" s="1137" t="str">
        <f>ifs($B$2=Controls!$I$2,'Hours Spread'!AB29,$B$2=Controls!$I$3,'Hours Spread'!BX29,$B$2=Controls!$I$4,'Hours Spread'!DT29,$B$2=Controls!$I$5,'Hours Spread'!FP29,$B$2=Controls!$I$6,'Hours Spread'!HL29,$B$2=Controls!$I$7,'Hours Spread'!JH29)</f>
        <v>#N/A</v>
      </c>
      <c r="AB31" s="1137" t="str">
        <f>ifs($B$2=Controls!$I$2,'Hours Spread'!AC29,$B$2=Controls!$I$3,'Hours Spread'!BY29,$B$2=Controls!$I$4,'Hours Spread'!DU29,$B$2=Controls!$I$5,'Hours Spread'!FQ29,$B$2=Controls!$I$6,'Hours Spread'!HM29,$B$2=Controls!$I$7,'Hours Spread'!JI29)</f>
        <v>#N/A</v>
      </c>
      <c r="AC31" s="1137" t="str">
        <f>ifs($B$2=Controls!$I$2,'Hours Spread'!AD29,$B$2=Controls!$I$3,'Hours Spread'!BZ29,$B$2=Controls!$I$4,'Hours Spread'!DV29,$B$2=Controls!$I$5,'Hours Spread'!FR29,$B$2=Controls!$I$6,'Hours Spread'!HN29,$B$2=Controls!$I$7,'Hours Spread'!JJ29)</f>
        <v>#N/A</v>
      </c>
      <c r="AD31" s="1137" t="str">
        <f>ifs($B$2=Controls!$I$2,'Hours Spread'!AE29,$B$2=Controls!$I$3,'Hours Spread'!CA29,$B$2=Controls!$I$4,'Hours Spread'!DW29,$B$2=Controls!$I$5,'Hours Spread'!FS29,$B$2=Controls!$I$6,'Hours Spread'!HO29,$B$2=Controls!$I$7,'Hours Spread'!JK29)</f>
        <v>#N/A</v>
      </c>
      <c r="AE31" s="1137" t="str">
        <f>ifs($B$2=Controls!$I$2,'Hours Spread'!AF29,$B$2=Controls!$I$3,'Hours Spread'!CB29,$B$2=Controls!$I$4,'Hours Spread'!DX29,$B$2=Controls!$I$5,'Hours Spread'!FT29,$B$2=Controls!$I$6,'Hours Spread'!HP29,$B$2=Controls!$I$7,'Hours Spread'!JL29)</f>
        <v>#N/A</v>
      </c>
      <c r="AF31" s="1137" t="str">
        <f>ifs($B$2=Controls!$I$2,'Hours Spread'!AG29,$B$2=Controls!$I$3,'Hours Spread'!CC29,$B$2=Controls!$I$4,'Hours Spread'!DY29,$B$2=Controls!$I$5,'Hours Spread'!FU29,$B$2=Controls!$I$6,'Hours Spread'!HQ29,$B$2=Controls!$I$7,'Hours Spread'!JM29)</f>
        <v>#N/A</v>
      </c>
      <c r="AG31" s="1137" t="str">
        <f>ifs($B$2=Controls!$I$2,'Hours Spread'!AH29,$B$2=Controls!$I$3,'Hours Spread'!CD29,$B$2=Controls!$I$4,'Hours Spread'!DZ29,$B$2=Controls!$I$5,'Hours Spread'!FV29,$B$2=Controls!$I$6,'Hours Spread'!HR29,$B$2=Controls!$I$7,'Hours Spread'!JN29)</f>
        <v>#N/A</v>
      </c>
      <c r="AH31" s="1137" t="str">
        <f>ifs($B$2=Controls!$I$2,'Hours Spread'!AI29,$B$2=Controls!$I$3,'Hours Spread'!CE29,$B$2=Controls!$I$4,'Hours Spread'!EA29,$B$2=Controls!$I$5,'Hours Spread'!FW29,$B$2=Controls!$I$6,'Hours Spread'!HS29,$B$2=Controls!$I$7,'Hours Spread'!JO29)</f>
        <v>#N/A</v>
      </c>
      <c r="AI31" s="1137" t="str">
        <f>ifs($B$2=Controls!$I$2,'Hours Spread'!AJ29,$B$2=Controls!$I$3,'Hours Spread'!CF29,$B$2=Controls!$I$4,'Hours Spread'!EB29,$B$2=Controls!$I$5,'Hours Spread'!FX29,$B$2=Controls!$I$6,'Hours Spread'!HT29,$B$2=Controls!$I$7,'Hours Spread'!JP29)</f>
        <v>#N/A</v>
      </c>
      <c r="AJ31" s="1137" t="str">
        <f>ifs($B$2=Controls!$I$2,'Hours Spread'!AK29,$B$2=Controls!$I$3,'Hours Spread'!CG29,$B$2=Controls!$I$4,'Hours Spread'!EC29,$B$2=Controls!$I$5,'Hours Spread'!FY29,$B$2=Controls!$I$6,'Hours Spread'!HU29,$B$2=Controls!$I$7,'Hours Spread'!JQ29)</f>
        <v>#N/A</v>
      </c>
      <c r="AK31" s="1137" t="str">
        <f>ifs($B$2=Controls!$I$2,'Hours Spread'!AL29,$B$2=Controls!$I$3,'Hours Spread'!CH29,$B$2=Controls!$I$4,'Hours Spread'!ED29,$B$2=Controls!$I$5,'Hours Spread'!FZ29,$B$2=Controls!$I$6,'Hours Spread'!HV29,$B$2=Controls!$I$7,'Hours Spread'!JR29)</f>
        <v>#N/A</v>
      </c>
      <c r="AL31" s="1137" t="str">
        <f>ifs($B$2=Controls!$I$2,'Hours Spread'!AM29,$B$2=Controls!$I$3,'Hours Spread'!CI29,$B$2=Controls!$I$4,'Hours Spread'!EE29,$B$2=Controls!$I$5,'Hours Spread'!GA29,$B$2=Controls!$I$6,'Hours Spread'!HW29,$B$2=Controls!$I$7,'Hours Spread'!JS29)</f>
        <v>#N/A</v>
      </c>
      <c r="AM31" s="1137" t="str">
        <f>ifs($B$2=Controls!$I$2,'Hours Spread'!AN29,$B$2=Controls!$I$3,'Hours Spread'!CJ29,$B$2=Controls!$I$4,'Hours Spread'!EF29,$B$2=Controls!$I$5,'Hours Spread'!GB29,$B$2=Controls!$I$6,'Hours Spread'!HX29,$B$2=Controls!$I$7,'Hours Spread'!JT29)</f>
        <v>#N/A</v>
      </c>
      <c r="AN31" s="1137" t="str">
        <f>ifs($B$2=Controls!$I$2,'Hours Spread'!AO29,$B$2=Controls!$I$3,'Hours Spread'!CK29,$B$2=Controls!$I$4,'Hours Spread'!EG29,$B$2=Controls!$I$5,'Hours Spread'!GC29,$B$2=Controls!$I$6,'Hours Spread'!HY29,$B$2=Controls!$I$7,'Hours Spread'!JU29)</f>
        <v>#N/A</v>
      </c>
      <c r="AO31" s="1137" t="str">
        <f>ifs($B$2=Controls!$I$2,'Hours Spread'!AP29,$B$2=Controls!$I$3,'Hours Spread'!CL29,$B$2=Controls!$I$4,'Hours Spread'!EH29,$B$2=Controls!$I$5,'Hours Spread'!GD29,$B$2=Controls!$I$6,'Hours Spread'!HZ29,$B$2=Controls!$I$7,'Hours Spread'!JV29)</f>
        <v>#N/A</v>
      </c>
      <c r="AP31" s="1137" t="str">
        <f>ifs($B$2=Controls!$I$2,'Hours Spread'!AQ29,$B$2=Controls!$I$3,'Hours Spread'!CM29,$B$2=Controls!$I$4,'Hours Spread'!EI29,$B$2=Controls!$I$5,'Hours Spread'!GE29,$B$2=Controls!$I$6,'Hours Spread'!IA29,$B$2=Controls!$I$7,'Hours Spread'!JW29)</f>
        <v>#N/A</v>
      </c>
      <c r="AQ31" s="1137" t="str">
        <f>ifs($B$2=Controls!$I$2,'Hours Spread'!AR29,$B$2=Controls!$I$3,'Hours Spread'!CN29,$B$2=Controls!$I$4,'Hours Spread'!EJ29,$B$2=Controls!$I$5,'Hours Spread'!GF29,$B$2=Controls!$I$6,'Hours Spread'!IB29,$B$2=Controls!$I$7,'Hours Spread'!JX29)</f>
        <v>#N/A</v>
      </c>
      <c r="AR31" s="1137" t="str">
        <f>ifs($B$2=Controls!$I$2,'Hours Spread'!AS29,$B$2=Controls!$I$3,'Hours Spread'!CO29,$B$2=Controls!$I$4,'Hours Spread'!EK29,$B$2=Controls!$I$5,'Hours Spread'!GG29,$B$2=Controls!$I$6,'Hours Spread'!IC29,$B$2=Controls!$I$7,'Hours Spread'!JY29)</f>
        <v>#N/A</v>
      </c>
      <c r="AS31" s="1137" t="str">
        <f>ifs($B$2=Controls!$I$2,'Hours Spread'!AT29,$B$2=Controls!$I$3,'Hours Spread'!CP29,$B$2=Controls!$I$4,'Hours Spread'!EL29,$B$2=Controls!$I$5,'Hours Spread'!GH29,$B$2=Controls!$I$6,'Hours Spread'!ID29,$B$2=Controls!$I$7,'Hours Spread'!JZ29)</f>
        <v>#N/A</v>
      </c>
      <c r="AT31" s="1137" t="str">
        <f>ifs($B$2=Controls!$I$2,'Hours Spread'!AU29,$B$2=Controls!$I$3,'Hours Spread'!CQ29,$B$2=Controls!$I$4,'Hours Spread'!EM29,$B$2=Controls!$I$5,'Hours Spread'!GI29,$B$2=Controls!$I$6,'Hours Spread'!IE29,$B$2=Controls!$I$7,'Hours Spread'!KA29)</f>
        <v>#N/A</v>
      </c>
      <c r="AU31" s="1137" t="str">
        <f>ifs($B$2=Controls!$I$2,'Hours Spread'!AV29,$B$2=Controls!$I$3,'Hours Spread'!CR29,$B$2=Controls!$I$4,'Hours Spread'!EN29,$B$2=Controls!$I$5,'Hours Spread'!GJ29,$B$2=Controls!$I$6,'Hours Spread'!IF29,$B$2=Controls!$I$7,'Hours Spread'!KB29)</f>
        <v>#N/A</v>
      </c>
      <c r="AV31" s="1137" t="str">
        <f>ifs($B$2=Controls!$I$2,'Hours Spread'!AW29,$B$2=Controls!$I$3,'Hours Spread'!CS29,$B$2=Controls!$I$4,'Hours Spread'!EO29,$B$2=Controls!$I$5,'Hours Spread'!GK29,$B$2=Controls!$I$6,'Hours Spread'!IG29,$B$2=Controls!$I$7,'Hours Spread'!KC29)</f>
        <v>#N/A</v>
      </c>
      <c r="AW31" s="1137" t="str">
        <f>ifs($B$2=Controls!$I$2,'Hours Spread'!AX29,$B$2=Controls!$I$3,'Hours Spread'!CT29,$B$2=Controls!$I$4,'Hours Spread'!EP29,$B$2=Controls!$I$5,'Hours Spread'!GL29,$B$2=Controls!$I$6,'Hours Spread'!IH29,$B$2=Controls!$I$7,'Hours Spread'!KD29)</f>
        <v>#N/A</v>
      </c>
      <c r="AX31" s="1137" t="str">
        <f>ifs($B$2=Controls!$I$2,'Hours Spread'!AY29,$B$2=Controls!$I$3,'Hours Spread'!CU29,$B$2=Controls!$I$4,'Hours Spread'!EQ29,$B$2=Controls!$I$5,'Hours Spread'!GM29,$B$2=Controls!$I$6,'Hours Spread'!II29,$B$2=Controls!$I$7,'Hours Spread'!KE29)</f>
        <v>#N/A</v>
      </c>
    </row>
    <row r="32">
      <c r="A32" s="595" t="s">
        <v>504</v>
      </c>
      <c r="B32" s="693" t="s">
        <v>504</v>
      </c>
      <c r="C32" s="1137" t="str">
        <f>ifs($B$2=Controls!$I$2,'Hours Spread'!D37,$B$2=Controls!$I$3,'Hours Spread'!AZ37,$B$2=Controls!$I$4,'Hours Spread'!CV37,$B$2=Controls!$I$5,'Hours Spread'!ER37,$B$2=Controls!$I$6,'Hours Spread'!GN37,$B$2=Controls!$I$7,'Hours Spread'!IJ37)</f>
        <v>#N/A</v>
      </c>
      <c r="D32" s="1137" t="str">
        <f>ifs($B$2=Controls!$I$2,'Hours Spread'!E30,$B$2=Controls!$I$3,'Hours Spread'!BA30,$B$2=Controls!$I$4,'Hours Spread'!CW30,$B$2=Controls!$I$5,'Hours Spread'!ES30,$B$2=Controls!$I$6,'Hours Spread'!GO30,$B$2=Controls!$I$7,'Hours Spread'!IK30)</f>
        <v>#N/A</v>
      </c>
      <c r="E32" s="1137" t="str">
        <f>ifs($B$2=Controls!$I$2,'Hours Spread'!F30,$B$2=Controls!$I$3,'Hours Spread'!BB30,$B$2=Controls!$I$4,'Hours Spread'!CX30,$B$2=Controls!$I$5,'Hours Spread'!ET30,$B$2=Controls!$I$6,'Hours Spread'!GP30,$B$2=Controls!$I$7,'Hours Spread'!IL30)</f>
        <v>#N/A</v>
      </c>
      <c r="F32" s="1137" t="str">
        <f>ifs($B$2=Controls!$I$2,'Hours Spread'!G30,$B$2=Controls!$I$3,'Hours Spread'!BC30,$B$2=Controls!$I$4,'Hours Spread'!CY30,$B$2=Controls!$I$5,'Hours Spread'!EU30,$B$2=Controls!$I$6,'Hours Spread'!GQ30,$B$2=Controls!$I$7,'Hours Spread'!IM30)</f>
        <v>#N/A</v>
      </c>
      <c r="G32" s="1137" t="str">
        <f>ifs($B$2=Controls!$I$2,'Hours Spread'!H30,$B$2=Controls!$I$3,'Hours Spread'!BD30,$B$2=Controls!$I$4,'Hours Spread'!CZ30,$B$2=Controls!$I$5,'Hours Spread'!EV30,$B$2=Controls!$I$6,'Hours Spread'!GR30,$B$2=Controls!$I$7,'Hours Spread'!IN30)</f>
        <v>#N/A</v>
      </c>
      <c r="H32" s="1137" t="str">
        <f>ifs($B$2=Controls!$I$2,'Hours Spread'!I30,$B$2=Controls!$I$3,'Hours Spread'!BE30,$B$2=Controls!$I$4,'Hours Spread'!DA30,$B$2=Controls!$I$5,'Hours Spread'!EW30,$B$2=Controls!$I$6,'Hours Spread'!GS30,$B$2=Controls!$I$7,'Hours Spread'!IO30)</f>
        <v>#N/A</v>
      </c>
      <c r="I32" s="1137" t="str">
        <f>ifs($B$2=Controls!$I$2,'Hours Spread'!J30,$B$2=Controls!$I$3,'Hours Spread'!BF30,$B$2=Controls!$I$4,'Hours Spread'!DB30,$B$2=Controls!$I$5,'Hours Spread'!EX30,$B$2=Controls!$I$6,'Hours Spread'!GT30,$B$2=Controls!$I$7,'Hours Spread'!IP30)</f>
        <v>#N/A</v>
      </c>
      <c r="J32" s="1137" t="str">
        <f>ifs($B$2=Controls!$I$2,'Hours Spread'!K30,$B$2=Controls!$I$3,'Hours Spread'!BG30,$B$2=Controls!$I$4,'Hours Spread'!DC30,$B$2=Controls!$I$5,'Hours Spread'!EY30,$B$2=Controls!$I$6,'Hours Spread'!GU30,$B$2=Controls!$I$7,'Hours Spread'!IQ30)</f>
        <v>#N/A</v>
      </c>
      <c r="K32" s="1137" t="str">
        <f>ifs($B$2=Controls!$I$2,'Hours Spread'!L30,$B$2=Controls!$I$3,'Hours Spread'!BH30,$B$2=Controls!$I$4,'Hours Spread'!DD30,$B$2=Controls!$I$5,'Hours Spread'!EZ30,$B$2=Controls!$I$6,'Hours Spread'!GV30,$B$2=Controls!$I$7,'Hours Spread'!IR30)</f>
        <v>#N/A</v>
      </c>
      <c r="L32" s="1137" t="str">
        <f>ifs($B$2=Controls!$I$2,'Hours Spread'!M30,$B$2=Controls!$I$3,'Hours Spread'!BI30,$B$2=Controls!$I$4,'Hours Spread'!DE30,$B$2=Controls!$I$5,'Hours Spread'!FA30,$B$2=Controls!$I$6,'Hours Spread'!GW30,$B$2=Controls!$I$7,'Hours Spread'!IS30)</f>
        <v>#N/A</v>
      </c>
      <c r="M32" s="1137" t="str">
        <f>ifs($B$2=Controls!$I$2,'Hours Spread'!N30,$B$2=Controls!$I$3,'Hours Spread'!BJ30,$B$2=Controls!$I$4,'Hours Spread'!DF30,$B$2=Controls!$I$5,'Hours Spread'!FB30,$B$2=Controls!$I$6,'Hours Spread'!GX30,$B$2=Controls!$I$7,'Hours Spread'!IT30)</f>
        <v>#N/A</v>
      </c>
      <c r="N32" s="1137" t="str">
        <f>ifs($B$2=Controls!$I$2,'Hours Spread'!O30,$B$2=Controls!$I$3,'Hours Spread'!BK30,$B$2=Controls!$I$4,'Hours Spread'!DG30,$B$2=Controls!$I$5,'Hours Spread'!FC30,$B$2=Controls!$I$6,'Hours Spread'!GY30,$B$2=Controls!$I$7,'Hours Spread'!IU30)</f>
        <v>#N/A</v>
      </c>
      <c r="O32" s="1137" t="str">
        <f>ifs($B$2=Controls!$I$2,'Hours Spread'!P30,$B$2=Controls!$I$3,'Hours Spread'!BL30,$B$2=Controls!$I$4,'Hours Spread'!DH30,$B$2=Controls!$I$5,'Hours Spread'!FD30,$B$2=Controls!$I$6,'Hours Spread'!GZ30,$B$2=Controls!$I$7,'Hours Spread'!IV30)</f>
        <v>#N/A</v>
      </c>
      <c r="P32" s="1137" t="str">
        <f>ifs($B$2=Controls!$I$2,'Hours Spread'!Q30,$B$2=Controls!$I$3,'Hours Spread'!BM30,$B$2=Controls!$I$4,'Hours Spread'!DI30,$B$2=Controls!$I$5,'Hours Spread'!FE30,$B$2=Controls!$I$6,'Hours Spread'!HA30,$B$2=Controls!$I$7,'Hours Spread'!IW30)</f>
        <v>#N/A</v>
      </c>
      <c r="Q32" s="1137" t="str">
        <f>ifs($B$2=Controls!$I$2,'Hours Spread'!R30,$B$2=Controls!$I$3,'Hours Spread'!BN30,$B$2=Controls!$I$4,'Hours Spread'!DJ30,$B$2=Controls!$I$5,'Hours Spread'!FF30,$B$2=Controls!$I$6,'Hours Spread'!HB30,$B$2=Controls!$I$7,'Hours Spread'!IX30)</f>
        <v>#N/A</v>
      </c>
      <c r="R32" s="1137" t="str">
        <f>ifs($B$2=Controls!$I$2,'Hours Spread'!S30,$B$2=Controls!$I$3,'Hours Spread'!BO30,$B$2=Controls!$I$4,'Hours Spread'!DK30,$B$2=Controls!$I$5,'Hours Spread'!FG30,$B$2=Controls!$I$6,'Hours Spread'!HC30,$B$2=Controls!$I$7,'Hours Spread'!IY30)</f>
        <v>#N/A</v>
      </c>
      <c r="S32" s="1137" t="str">
        <f>ifs($B$2=Controls!$I$2,'Hours Spread'!T30,$B$2=Controls!$I$3,'Hours Spread'!BP30,$B$2=Controls!$I$4,'Hours Spread'!DL30,$B$2=Controls!$I$5,'Hours Spread'!FH30,$B$2=Controls!$I$6,'Hours Spread'!HD30,$B$2=Controls!$I$7,'Hours Spread'!IZ30)</f>
        <v>#N/A</v>
      </c>
      <c r="T32" s="1137" t="str">
        <f>ifs($B$2=Controls!$I$2,'Hours Spread'!U30,$B$2=Controls!$I$3,'Hours Spread'!BQ30,$B$2=Controls!$I$4,'Hours Spread'!DM30,$B$2=Controls!$I$5,'Hours Spread'!FI30,$B$2=Controls!$I$6,'Hours Spread'!HE30,$B$2=Controls!$I$7,'Hours Spread'!JA30)</f>
        <v>#N/A</v>
      </c>
      <c r="U32" s="1137" t="str">
        <f>ifs($B$2=Controls!$I$2,'Hours Spread'!V30,$B$2=Controls!$I$3,'Hours Spread'!BR30,$B$2=Controls!$I$4,'Hours Spread'!DN30,$B$2=Controls!$I$5,'Hours Spread'!FJ30,$B$2=Controls!$I$6,'Hours Spread'!HF30,$B$2=Controls!$I$7,'Hours Spread'!JB30)</f>
        <v>#N/A</v>
      </c>
      <c r="V32" s="1137" t="str">
        <f>ifs($B$2=Controls!$I$2,'Hours Spread'!W30,$B$2=Controls!$I$3,'Hours Spread'!BS30,$B$2=Controls!$I$4,'Hours Spread'!DO30,$B$2=Controls!$I$5,'Hours Spread'!FK30,$B$2=Controls!$I$6,'Hours Spread'!HG30,$B$2=Controls!$I$7,'Hours Spread'!JC30)</f>
        <v>#N/A</v>
      </c>
      <c r="W32" s="1137" t="str">
        <f>ifs($B$2=Controls!$I$2,'Hours Spread'!X30,$B$2=Controls!$I$3,'Hours Spread'!BT30,$B$2=Controls!$I$4,'Hours Spread'!DP30,$B$2=Controls!$I$5,'Hours Spread'!FL30,$B$2=Controls!$I$6,'Hours Spread'!HH30,$B$2=Controls!$I$7,'Hours Spread'!JD30)</f>
        <v>#N/A</v>
      </c>
      <c r="X32" s="1137" t="str">
        <f>ifs($B$2=Controls!$I$2,'Hours Spread'!Y30,$B$2=Controls!$I$3,'Hours Spread'!BU30,$B$2=Controls!$I$4,'Hours Spread'!DQ30,$B$2=Controls!$I$5,'Hours Spread'!FM30,$B$2=Controls!$I$6,'Hours Spread'!HI30,$B$2=Controls!$I$7,'Hours Spread'!JE30)</f>
        <v>#N/A</v>
      </c>
      <c r="Y32" s="1137" t="str">
        <f>ifs($B$2=Controls!$I$2,'Hours Spread'!Z30,$B$2=Controls!$I$3,'Hours Spread'!BV30,$B$2=Controls!$I$4,'Hours Spread'!DR30,$B$2=Controls!$I$5,'Hours Spread'!FN30,$B$2=Controls!$I$6,'Hours Spread'!HJ30,$B$2=Controls!$I$7,'Hours Spread'!JF30)</f>
        <v>#N/A</v>
      </c>
      <c r="Z32" s="1137" t="str">
        <f>ifs($B$2=Controls!$I$2,'Hours Spread'!AA30,$B$2=Controls!$I$3,'Hours Spread'!BW30,$B$2=Controls!$I$4,'Hours Spread'!DS30,$B$2=Controls!$I$5,'Hours Spread'!FO30,$B$2=Controls!$I$6,'Hours Spread'!HK30,$B$2=Controls!$I$7,'Hours Spread'!JG30)</f>
        <v>#N/A</v>
      </c>
      <c r="AA32" s="1137" t="str">
        <f>ifs($B$2=Controls!$I$2,'Hours Spread'!AB30,$B$2=Controls!$I$3,'Hours Spread'!BX30,$B$2=Controls!$I$4,'Hours Spread'!DT30,$B$2=Controls!$I$5,'Hours Spread'!FP30,$B$2=Controls!$I$6,'Hours Spread'!HL30,$B$2=Controls!$I$7,'Hours Spread'!JH30)</f>
        <v>#N/A</v>
      </c>
      <c r="AB32" s="1137" t="str">
        <f>ifs($B$2=Controls!$I$2,'Hours Spread'!AC30,$B$2=Controls!$I$3,'Hours Spread'!BY30,$B$2=Controls!$I$4,'Hours Spread'!DU30,$B$2=Controls!$I$5,'Hours Spread'!FQ30,$B$2=Controls!$I$6,'Hours Spread'!HM30,$B$2=Controls!$I$7,'Hours Spread'!JI30)</f>
        <v>#N/A</v>
      </c>
      <c r="AC32" s="1137" t="str">
        <f>ifs($B$2=Controls!$I$2,'Hours Spread'!AD30,$B$2=Controls!$I$3,'Hours Spread'!BZ30,$B$2=Controls!$I$4,'Hours Spread'!DV30,$B$2=Controls!$I$5,'Hours Spread'!FR30,$B$2=Controls!$I$6,'Hours Spread'!HN30,$B$2=Controls!$I$7,'Hours Spread'!JJ30)</f>
        <v>#N/A</v>
      </c>
      <c r="AD32" s="1137" t="str">
        <f>ifs($B$2=Controls!$I$2,'Hours Spread'!AE30,$B$2=Controls!$I$3,'Hours Spread'!CA30,$B$2=Controls!$I$4,'Hours Spread'!DW30,$B$2=Controls!$I$5,'Hours Spread'!FS30,$B$2=Controls!$I$6,'Hours Spread'!HO30,$B$2=Controls!$I$7,'Hours Spread'!JK30)</f>
        <v>#N/A</v>
      </c>
      <c r="AE32" s="1137" t="str">
        <f>ifs($B$2=Controls!$I$2,'Hours Spread'!AF30,$B$2=Controls!$I$3,'Hours Spread'!CB30,$B$2=Controls!$I$4,'Hours Spread'!DX30,$B$2=Controls!$I$5,'Hours Spread'!FT30,$B$2=Controls!$I$6,'Hours Spread'!HP30,$B$2=Controls!$I$7,'Hours Spread'!JL30)</f>
        <v>#N/A</v>
      </c>
      <c r="AF32" s="1137" t="str">
        <f>ifs($B$2=Controls!$I$2,'Hours Spread'!AG30,$B$2=Controls!$I$3,'Hours Spread'!CC30,$B$2=Controls!$I$4,'Hours Spread'!DY30,$B$2=Controls!$I$5,'Hours Spread'!FU30,$B$2=Controls!$I$6,'Hours Spread'!HQ30,$B$2=Controls!$I$7,'Hours Spread'!JM30)</f>
        <v>#N/A</v>
      </c>
      <c r="AG32" s="1137" t="str">
        <f>ifs($B$2=Controls!$I$2,'Hours Spread'!AH30,$B$2=Controls!$I$3,'Hours Spread'!CD30,$B$2=Controls!$I$4,'Hours Spread'!DZ30,$B$2=Controls!$I$5,'Hours Spread'!FV30,$B$2=Controls!$I$6,'Hours Spread'!HR30,$B$2=Controls!$I$7,'Hours Spread'!JN30)</f>
        <v>#N/A</v>
      </c>
      <c r="AH32" s="1137" t="str">
        <f>ifs($B$2=Controls!$I$2,'Hours Spread'!AI30,$B$2=Controls!$I$3,'Hours Spread'!CE30,$B$2=Controls!$I$4,'Hours Spread'!EA30,$B$2=Controls!$I$5,'Hours Spread'!FW30,$B$2=Controls!$I$6,'Hours Spread'!HS30,$B$2=Controls!$I$7,'Hours Spread'!JO30)</f>
        <v>#N/A</v>
      </c>
      <c r="AI32" s="1137" t="str">
        <f>ifs($B$2=Controls!$I$2,'Hours Spread'!AJ30,$B$2=Controls!$I$3,'Hours Spread'!CF30,$B$2=Controls!$I$4,'Hours Spread'!EB30,$B$2=Controls!$I$5,'Hours Spread'!FX30,$B$2=Controls!$I$6,'Hours Spread'!HT30,$B$2=Controls!$I$7,'Hours Spread'!JP30)</f>
        <v>#N/A</v>
      </c>
      <c r="AJ32" s="1137" t="str">
        <f>ifs($B$2=Controls!$I$2,'Hours Spread'!AK30,$B$2=Controls!$I$3,'Hours Spread'!CG30,$B$2=Controls!$I$4,'Hours Spread'!EC30,$B$2=Controls!$I$5,'Hours Spread'!FY30,$B$2=Controls!$I$6,'Hours Spread'!HU30,$B$2=Controls!$I$7,'Hours Spread'!JQ30)</f>
        <v>#N/A</v>
      </c>
      <c r="AK32" s="1137" t="str">
        <f>ifs($B$2=Controls!$I$2,'Hours Spread'!AL30,$B$2=Controls!$I$3,'Hours Spread'!CH30,$B$2=Controls!$I$4,'Hours Spread'!ED30,$B$2=Controls!$I$5,'Hours Spread'!FZ30,$B$2=Controls!$I$6,'Hours Spread'!HV30,$B$2=Controls!$I$7,'Hours Spread'!JR30)</f>
        <v>#N/A</v>
      </c>
      <c r="AL32" s="1137" t="str">
        <f>ifs($B$2=Controls!$I$2,'Hours Spread'!AM30,$B$2=Controls!$I$3,'Hours Spread'!CI30,$B$2=Controls!$I$4,'Hours Spread'!EE30,$B$2=Controls!$I$5,'Hours Spread'!GA30,$B$2=Controls!$I$6,'Hours Spread'!HW30,$B$2=Controls!$I$7,'Hours Spread'!JS30)</f>
        <v>#N/A</v>
      </c>
      <c r="AM32" s="1137" t="str">
        <f>ifs($B$2=Controls!$I$2,'Hours Spread'!AN30,$B$2=Controls!$I$3,'Hours Spread'!CJ30,$B$2=Controls!$I$4,'Hours Spread'!EF30,$B$2=Controls!$I$5,'Hours Spread'!GB30,$B$2=Controls!$I$6,'Hours Spread'!HX30,$B$2=Controls!$I$7,'Hours Spread'!JT30)</f>
        <v>#N/A</v>
      </c>
      <c r="AN32" s="1137" t="str">
        <f>ifs($B$2=Controls!$I$2,'Hours Spread'!AO30,$B$2=Controls!$I$3,'Hours Spread'!CK30,$B$2=Controls!$I$4,'Hours Spread'!EG30,$B$2=Controls!$I$5,'Hours Spread'!GC30,$B$2=Controls!$I$6,'Hours Spread'!HY30,$B$2=Controls!$I$7,'Hours Spread'!JU30)</f>
        <v>#N/A</v>
      </c>
      <c r="AO32" s="1137" t="str">
        <f>ifs($B$2=Controls!$I$2,'Hours Spread'!AP30,$B$2=Controls!$I$3,'Hours Spread'!CL30,$B$2=Controls!$I$4,'Hours Spread'!EH30,$B$2=Controls!$I$5,'Hours Spread'!GD30,$B$2=Controls!$I$6,'Hours Spread'!HZ30,$B$2=Controls!$I$7,'Hours Spread'!JV30)</f>
        <v>#N/A</v>
      </c>
      <c r="AP32" s="1137" t="str">
        <f>ifs($B$2=Controls!$I$2,'Hours Spread'!AQ30,$B$2=Controls!$I$3,'Hours Spread'!CM30,$B$2=Controls!$I$4,'Hours Spread'!EI30,$B$2=Controls!$I$5,'Hours Spread'!GE30,$B$2=Controls!$I$6,'Hours Spread'!IA30,$B$2=Controls!$I$7,'Hours Spread'!JW30)</f>
        <v>#N/A</v>
      </c>
      <c r="AQ32" s="1137" t="str">
        <f>ifs($B$2=Controls!$I$2,'Hours Spread'!AR30,$B$2=Controls!$I$3,'Hours Spread'!CN30,$B$2=Controls!$I$4,'Hours Spread'!EJ30,$B$2=Controls!$I$5,'Hours Spread'!GF30,$B$2=Controls!$I$6,'Hours Spread'!IB30,$B$2=Controls!$I$7,'Hours Spread'!JX30)</f>
        <v>#N/A</v>
      </c>
      <c r="AR32" s="1137" t="str">
        <f>ifs($B$2=Controls!$I$2,'Hours Spread'!AS30,$B$2=Controls!$I$3,'Hours Spread'!CO30,$B$2=Controls!$I$4,'Hours Spread'!EK30,$B$2=Controls!$I$5,'Hours Spread'!GG30,$B$2=Controls!$I$6,'Hours Spread'!IC30,$B$2=Controls!$I$7,'Hours Spread'!JY30)</f>
        <v>#N/A</v>
      </c>
      <c r="AS32" s="1137" t="str">
        <f>ifs($B$2=Controls!$I$2,'Hours Spread'!AT30,$B$2=Controls!$I$3,'Hours Spread'!CP30,$B$2=Controls!$I$4,'Hours Spread'!EL30,$B$2=Controls!$I$5,'Hours Spread'!GH30,$B$2=Controls!$I$6,'Hours Spread'!ID30,$B$2=Controls!$I$7,'Hours Spread'!JZ30)</f>
        <v>#N/A</v>
      </c>
      <c r="AT32" s="1137" t="str">
        <f>ifs($B$2=Controls!$I$2,'Hours Spread'!AU30,$B$2=Controls!$I$3,'Hours Spread'!CQ30,$B$2=Controls!$I$4,'Hours Spread'!EM30,$B$2=Controls!$I$5,'Hours Spread'!GI30,$B$2=Controls!$I$6,'Hours Spread'!IE30,$B$2=Controls!$I$7,'Hours Spread'!KA30)</f>
        <v>#N/A</v>
      </c>
      <c r="AU32" s="1137" t="str">
        <f>ifs($B$2=Controls!$I$2,'Hours Spread'!AV30,$B$2=Controls!$I$3,'Hours Spread'!CR30,$B$2=Controls!$I$4,'Hours Spread'!EN30,$B$2=Controls!$I$5,'Hours Spread'!GJ30,$B$2=Controls!$I$6,'Hours Spread'!IF30,$B$2=Controls!$I$7,'Hours Spread'!KB30)</f>
        <v>#N/A</v>
      </c>
      <c r="AV32" s="1137" t="str">
        <f>ifs($B$2=Controls!$I$2,'Hours Spread'!AW30,$B$2=Controls!$I$3,'Hours Spread'!CS30,$B$2=Controls!$I$4,'Hours Spread'!EO30,$B$2=Controls!$I$5,'Hours Spread'!GK30,$B$2=Controls!$I$6,'Hours Spread'!IG30,$B$2=Controls!$I$7,'Hours Spread'!KC30)</f>
        <v>#N/A</v>
      </c>
      <c r="AW32" s="1137" t="str">
        <f>ifs($B$2=Controls!$I$2,'Hours Spread'!AX30,$B$2=Controls!$I$3,'Hours Spread'!CT30,$B$2=Controls!$I$4,'Hours Spread'!EP30,$B$2=Controls!$I$5,'Hours Spread'!GL30,$B$2=Controls!$I$6,'Hours Spread'!IH30,$B$2=Controls!$I$7,'Hours Spread'!KD30)</f>
        <v>#N/A</v>
      </c>
      <c r="AX32" s="1137" t="str">
        <f>ifs($B$2=Controls!$I$2,'Hours Spread'!AY30,$B$2=Controls!$I$3,'Hours Spread'!CU30,$B$2=Controls!$I$4,'Hours Spread'!EQ30,$B$2=Controls!$I$5,'Hours Spread'!GM30,$B$2=Controls!$I$6,'Hours Spread'!II30,$B$2=Controls!$I$7,'Hours Spread'!KE30)</f>
        <v>#N/A</v>
      </c>
    </row>
    <row r="33">
      <c r="A33" s="595" t="s">
        <v>505</v>
      </c>
      <c r="B33" s="693" t="s">
        <v>505</v>
      </c>
      <c r="C33" s="1137" t="str">
        <f>ifs($B$2=Controls!$I$2,'Hours Spread'!D39,$B$2=Controls!$I$3,'Hours Spread'!AZ39,$B$2=Controls!$I$4,'Hours Spread'!CV39,$B$2=Controls!$I$5,'Hours Spread'!ER39,$B$2=Controls!$I$6,'Hours Spread'!GN39,$B$2=Controls!$I$7,'Hours Spread'!IJ39)</f>
        <v>#N/A</v>
      </c>
      <c r="D33" s="1137" t="str">
        <f>ifs($B$2=Controls!$I$2,'Hours Spread'!E31,$B$2=Controls!$I$3,'Hours Spread'!BA31,$B$2=Controls!$I$4,'Hours Spread'!CW31,$B$2=Controls!$I$5,'Hours Spread'!ES31,$B$2=Controls!$I$6,'Hours Spread'!GO31,$B$2=Controls!$I$7,'Hours Spread'!IK31)</f>
        <v>#N/A</v>
      </c>
      <c r="E33" s="1137" t="str">
        <f>ifs($B$2=Controls!$I$2,'Hours Spread'!F31,$B$2=Controls!$I$3,'Hours Spread'!BB31,$B$2=Controls!$I$4,'Hours Spread'!CX31,$B$2=Controls!$I$5,'Hours Spread'!ET31,$B$2=Controls!$I$6,'Hours Spread'!GP31,$B$2=Controls!$I$7,'Hours Spread'!IL31)</f>
        <v>#N/A</v>
      </c>
      <c r="F33" s="1137" t="str">
        <f>ifs($B$2=Controls!$I$2,'Hours Spread'!G31,$B$2=Controls!$I$3,'Hours Spread'!BC31,$B$2=Controls!$I$4,'Hours Spread'!CY31,$B$2=Controls!$I$5,'Hours Spread'!EU31,$B$2=Controls!$I$6,'Hours Spread'!GQ31,$B$2=Controls!$I$7,'Hours Spread'!IM31)</f>
        <v>#N/A</v>
      </c>
      <c r="G33" s="1137" t="str">
        <f>ifs($B$2=Controls!$I$2,'Hours Spread'!H31,$B$2=Controls!$I$3,'Hours Spread'!BD31,$B$2=Controls!$I$4,'Hours Spread'!CZ31,$B$2=Controls!$I$5,'Hours Spread'!EV31,$B$2=Controls!$I$6,'Hours Spread'!GR31,$B$2=Controls!$I$7,'Hours Spread'!IN31)</f>
        <v>#N/A</v>
      </c>
      <c r="H33" s="1137" t="str">
        <f>ifs($B$2=Controls!$I$2,'Hours Spread'!I31,$B$2=Controls!$I$3,'Hours Spread'!BE31,$B$2=Controls!$I$4,'Hours Spread'!DA31,$B$2=Controls!$I$5,'Hours Spread'!EW31,$B$2=Controls!$I$6,'Hours Spread'!GS31,$B$2=Controls!$I$7,'Hours Spread'!IO31)</f>
        <v>#N/A</v>
      </c>
      <c r="I33" s="1137" t="str">
        <f>ifs($B$2=Controls!$I$2,'Hours Spread'!J31,$B$2=Controls!$I$3,'Hours Spread'!BF31,$B$2=Controls!$I$4,'Hours Spread'!DB31,$B$2=Controls!$I$5,'Hours Spread'!EX31,$B$2=Controls!$I$6,'Hours Spread'!GT31,$B$2=Controls!$I$7,'Hours Spread'!IP31)</f>
        <v>#N/A</v>
      </c>
      <c r="J33" s="1137" t="str">
        <f>ifs($B$2=Controls!$I$2,'Hours Spread'!K31,$B$2=Controls!$I$3,'Hours Spread'!BG31,$B$2=Controls!$I$4,'Hours Spread'!DC31,$B$2=Controls!$I$5,'Hours Spread'!EY31,$B$2=Controls!$I$6,'Hours Spread'!GU31,$B$2=Controls!$I$7,'Hours Spread'!IQ31)</f>
        <v>#N/A</v>
      </c>
      <c r="K33" s="1137" t="str">
        <f>ifs($B$2=Controls!$I$2,'Hours Spread'!L31,$B$2=Controls!$I$3,'Hours Spread'!BH31,$B$2=Controls!$I$4,'Hours Spread'!DD31,$B$2=Controls!$I$5,'Hours Spread'!EZ31,$B$2=Controls!$I$6,'Hours Spread'!GV31,$B$2=Controls!$I$7,'Hours Spread'!IR31)</f>
        <v>#N/A</v>
      </c>
      <c r="L33" s="1137" t="str">
        <f>ifs($B$2=Controls!$I$2,'Hours Spread'!M31,$B$2=Controls!$I$3,'Hours Spread'!BI31,$B$2=Controls!$I$4,'Hours Spread'!DE31,$B$2=Controls!$I$5,'Hours Spread'!FA31,$B$2=Controls!$I$6,'Hours Spread'!GW31,$B$2=Controls!$I$7,'Hours Spread'!IS31)</f>
        <v>#N/A</v>
      </c>
      <c r="M33" s="1137" t="str">
        <f>ifs($B$2=Controls!$I$2,'Hours Spread'!N31,$B$2=Controls!$I$3,'Hours Spread'!BJ31,$B$2=Controls!$I$4,'Hours Spread'!DF31,$B$2=Controls!$I$5,'Hours Spread'!FB31,$B$2=Controls!$I$6,'Hours Spread'!GX31,$B$2=Controls!$I$7,'Hours Spread'!IT31)</f>
        <v>#N/A</v>
      </c>
      <c r="N33" s="1137" t="str">
        <f>ifs($B$2=Controls!$I$2,'Hours Spread'!O31,$B$2=Controls!$I$3,'Hours Spread'!BK31,$B$2=Controls!$I$4,'Hours Spread'!DG31,$B$2=Controls!$I$5,'Hours Spread'!FC31,$B$2=Controls!$I$6,'Hours Spread'!GY31,$B$2=Controls!$I$7,'Hours Spread'!IU31)</f>
        <v>#N/A</v>
      </c>
      <c r="O33" s="1137" t="str">
        <f>ifs($B$2=Controls!$I$2,'Hours Spread'!P31,$B$2=Controls!$I$3,'Hours Spread'!BL31,$B$2=Controls!$I$4,'Hours Spread'!DH31,$B$2=Controls!$I$5,'Hours Spread'!FD31,$B$2=Controls!$I$6,'Hours Spread'!GZ31,$B$2=Controls!$I$7,'Hours Spread'!IV31)</f>
        <v>#N/A</v>
      </c>
      <c r="P33" s="1137" t="str">
        <f>ifs($B$2=Controls!$I$2,'Hours Spread'!Q31,$B$2=Controls!$I$3,'Hours Spread'!BM31,$B$2=Controls!$I$4,'Hours Spread'!DI31,$B$2=Controls!$I$5,'Hours Spread'!FE31,$B$2=Controls!$I$6,'Hours Spread'!HA31,$B$2=Controls!$I$7,'Hours Spread'!IW31)</f>
        <v>#N/A</v>
      </c>
      <c r="Q33" s="1137" t="str">
        <f>ifs($B$2=Controls!$I$2,'Hours Spread'!R31,$B$2=Controls!$I$3,'Hours Spread'!BN31,$B$2=Controls!$I$4,'Hours Spread'!DJ31,$B$2=Controls!$I$5,'Hours Spread'!FF31,$B$2=Controls!$I$6,'Hours Spread'!HB31,$B$2=Controls!$I$7,'Hours Spread'!IX31)</f>
        <v>#N/A</v>
      </c>
      <c r="R33" s="1137" t="str">
        <f>ifs($B$2=Controls!$I$2,'Hours Spread'!S31,$B$2=Controls!$I$3,'Hours Spread'!BO31,$B$2=Controls!$I$4,'Hours Spread'!DK31,$B$2=Controls!$I$5,'Hours Spread'!FG31,$B$2=Controls!$I$6,'Hours Spread'!HC31,$B$2=Controls!$I$7,'Hours Spread'!IY31)</f>
        <v>#N/A</v>
      </c>
      <c r="S33" s="1137" t="str">
        <f>ifs($B$2=Controls!$I$2,'Hours Spread'!T31,$B$2=Controls!$I$3,'Hours Spread'!BP31,$B$2=Controls!$I$4,'Hours Spread'!DL31,$B$2=Controls!$I$5,'Hours Spread'!FH31,$B$2=Controls!$I$6,'Hours Spread'!HD31,$B$2=Controls!$I$7,'Hours Spread'!IZ31)</f>
        <v>#N/A</v>
      </c>
      <c r="T33" s="1137" t="str">
        <f>ifs($B$2=Controls!$I$2,'Hours Spread'!U31,$B$2=Controls!$I$3,'Hours Spread'!BQ31,$B$2=Controls!$I$4,'Hours Spread'!DM31,$B$2=Controls!$I$5,'Hours Spread'!FI31,$B$2=Controls!$I$6,'Hours Spread'!HE31,$B$2=Controls!$I$7,'Hours Spread'!JA31)</f>
        <v>#N/A</v>
      </c>
      <c r="U33" s="1137" t="str">
        <f>ifs($B$2=Controls!$I$2,'Hours Spread'!V31,$B$2=Controls!$I$3,'Hours Spread'!BR31,$B$2=Controls!$I$4,'Hours Spread'!DN31,$B$2=Controls!$I$5,'Hours Spread'!FJ31,$B$2=Controls!$I$6,'Hours Spread'!HF31,$B$2=Controls!$I$7,'Hours Spread'!JB31)</f>
        <v>#N/A</v>
      </c>
      <c r="V33" s="1137" t="str">
        <f>ifs($B$2=Controls!$I$2,'Hours Spread'!W31,$B$2=Controls!$I$3,'Hours Spread'!BS31,$B$2=Controls!$I$4,'Hours Spread'!DO31,$B$2=Controls!$I$5,'Hours Spread'!FK31,$B$2=Controls!$I$6,'Hours Spread'!HG31,$B$2=Controls!$I$7,'Hours Spread'!JC31)</f>
        <v>#N/A</v>
      </c>
      <c r="W33" s="1137" t="str">
        <f>ifs($B$2=Controls!$I$2,'Hours Spread'!X31,$B$2=Controls!$I$3,'Hours Spread'!BT31,$B$2=Controls!$I$4,'Hours Spread'!DP31,$B$2=Controls!$I$5,'Hours Spread'!FL31,$B$2=Controls!$I$6,'Hours Spread'!HH31,$B$2=Controls!$I$7,'Hours Spread'!JD31)</f>
        <v>#N/A</v>
      </c>
      <c r="X33" s="1137" t="str">
        <f>ifs($B$2=Controls!$I$2,'Hours Spread'!Y31,$B$2=Controls!$I$3,'Hours Spread'!BU31,$B$2=Controls!$I$4,'Hours Spread'!DQ31,$B$2=Controls!$I$5,'Hours Spread'!FM31,$B$2=Controls!$I$6,'Hours Spread'!HI31,$B$2=Controls!$I$7,'Hours Spread'!JE31)</f>
        <v>#N/A</v>
      </c>
      <c r="Y33" s="1137" t="str">
        <f>ifs($B$2=Controls!$I$2,'Hours Spread'!Z31,$B$2=Controls!$I$3,'Hours Spread'!BV31,$B$2=Controls!$I$4,'Hours Spread'!DR31,$B$2=Controls!$I$5,'Hours Spread'!FN31,$B$2=Controls!$I$6,'Hours Spread'!HJ31,$B$2=Controls!$I$7,'Hours Spread'!JF31)</f>
        <v>#N/A</v>
      </c>
      <c r="Z33" s="1137" t="str">
        <f>ifs($B$2=Controls!$I$2,'Hours Spread'!AA31,$B$2=Controls!$I$3,'Hours Spread'!BW31,$B$2=Controls!$I$4,'Hours Spread'!DS31,$B$2=Controls!$I$5,'Hours Spread'!FO31,$B$2=Controls!$I$6,'Hours Spread'!HK31,$B$2=Controls!$I$7,'Hours Spread'!JG31)</f>
        <v>#N/A</v>
      </c>
      <c r="AA33" s="1137" t="str">
        <f>ifs($B$2=Controls!$I$2,'Hours Spread'!AB31,$B$2=Controls!$I$3,'Hours Spread'!BX31,$B$2=Controls!$I$4,'Hours Spread'!DT31,$B$2=Controls!$I$5,'Hours Spread'!FP31,$B$2=Controls!$I$6,'Hours Spread'!HL31,$B$2=Controls!$I$7,'Hours Spread'!JH31)</f>
        <v>#N/A</v>
      </c>
      <c r="AB33" s="1137" t="str">
        <f>ifs($B$2=Controls!$I$2,'Hours Spread'!AC31,$B$2=Controls!$I$3,'Hours Spread'!BY31,$B$2=Controls!$I$4,'Hours Spread'!DU31,$B$2=Controls!$I$5,'Hours Spread'!FQ31,$B$2=Controls!$I$6,'Hours Spread'!HM31,$B$2=Controls!$I$7,'Hours Spread'!JI31)</f>
        <v>#N/A</v>
      </c>
      <c r="AC33" s="1137" t="str">
        <f>ifs($B$2=Controls!$I$2,'Hours Spread'!AD31,$B$2=Controls!$I$3,'Hours Spread'!BZ31,$B$2=Controls!$I$4,'Hours Spread'!DV31,$B$2=Controls!$I$5,'Hours Spread'!FR31,$B$2=Controls!$I$6,'Hours Spread'!HN31,$B$2=Controls!$I$7,'Hours Spread'!JJ31)</f>
        <v>#N/A</v>
      </c>
      <c r="AD33" s="1137" t="str">
        <f>ifs($B$2=Controls!$I$2,'Hours Spread'!AE31,$B$2=Controls!$I$3,'Hours Spread'!CA31,$B$2=Controls!$I$4,'Hours Spread'!DW31,$B$2=Controls!$I$5,'Hours Spread'!FS31,$B$2=Controls!$I$6,'Hours Spread'!HO31,$B$2=Controls!$I$7,'Hours Spread'!JK31)</f>
        <v>#N/A</v>
      </c>
      <c r="AE33" s="1137" t="str">
        <f>ifs($B$2=Controls!$I$2,'Hours Spread'!AF31,$B$2=Controls!$I$3,'Hours Spread'!CB31,$B$2=Controls!$I$4,'Hours Spread'!DX31,$B$2=Controls!$I$5,'Hours Spread'!FT31,$B$2=Controls!$I$6,'Hours Spread'!HP31,$B$2=Controls!$I$7,'Hours Spread'!JL31)</f>
        <v>#N/A</v>
      </c>
      <c r="AF33" s="1137" t="str">
        <f>ifs($B$2=Controls!$I$2,'Hours Spread'!AG31,$B$2=Controls!$I$3,'Hours Spread'!CC31,$B$2=Controls!$I$4,'Hours Spread'!DY31,$B$2=Controls!$I$5,'Hours Spread'!FU31,$B$2=Controls!$I$6,'Hours Spread'!HQ31,$B$2=Controls!$I$7,'Hours Spread'!JM31)</f>
        <v>#N/A</v>
      </c>
      <c r="AG33" s="1137" t="str">
        <f>ifs($B$2=Controls!$I$2,'Hours Spread'!AH31,$B$2=Controls!$I$3,'Hours Spread'!CD31,$B$2=Controls!$I$4,'Hours Spread'!DZ31,$B$2=Controls!$I$5,'Hours Spread'!FV31,$B$2=Controls!$I$6,'Hours Spread'!HR31,$B$2=Controls!$I$7,'Hours Spread'!JN31)</f>
        <v>#N/A</v>
      </c>
      <c r="AH33" s="1137" t="str">
        <f>ifs($B$2=Controls!$I$2,'Hours Spread'!AI31,$B$2=Controls!$I$3,'Hours Spread'!CE31,$B$2=Controls!$I$4,'Hours Spread'!EA31,$B$2=Controls!$I$5,'Hours Spread'!FW31,$B$2=Controls!$I$6,'Hours Spread'!HS31,$B$2=Controls!$I$7,'Hours Spread'!JO31)</f>
        <v>#N/A</v>
      </c>
      <c r="AI33" s="1137" t="str">
        <f>ifs($B$2=Controls!$I$2,'Hours Spread'!AJ31,$B$2=Controls!$I$3,'Hours Spread'!CF31,$B$2=Controls!$I$4,'Hours Spread'!EB31,$B$2=Controls!$I$5,'Hours Spread'!FX31,$B$2=Controls!$I$6,'Hours Spread'!HT31,$B$2=Controls!$I$7,'Hours Spread'!JP31)</f>
        <v>#N/A</v>
      </c>
      <c r="AJ33" s="1137" t="str">
        <f>ifs($B$2=Controls!$I$2,'Hours Spread'!AK31,$B$2=Controls!$I$3,'Hours Spread'!CG31,$B$2=Controls!$I$4,'Hours Spread'!EC31,$B$2=Controls!$I$5,'Hours Spread'!FY31,$B$2=Controls!$I$6,'Hours Spread'!HU31,$B$2=Controls!$I$7,'Hours Spread'!JQ31)</f>
        <v>#N/A</v>
      </c>
      <c r="AK33" s="1137" t="str">
        <f>ifs($B$2=Controls!$I$2,'Hours Spread'!AL31,$B$2=Controls!$I$3,'Hours Spread'!CH31,$B$2=Controls!$I$4,'Hours Spread'!ED31,$B$2=Controls!$I$5,'Hours Spread'!FZ31,$B$2=Controls!$I$6,'Hours Spread'!HV31,$B$2=Controls!$I$7,'Hours Spread'!JR31)</f>
        <v>#N/A</v>
      </c>
      <c r="AL33" s="1137" t="str">
        <f>ifs($B$2=Controls!$I$2,'Hours Spread'!AM31,$B$2=Controls!$I$3,'Hours Spread'!CI31,$B$2=Controls!$I$4,'Hours Spread'!EE31,$B$2=Controls!$I$5,'Hours Spread'!GA31,$B$2=Controls!$I$6,'Hours Spread'!HW31,$B$2=Controls!$I$7,'Hours Spread'!JS31)</f>
        <v>#N/A</v>
      </c>
      <c r="AM33" s="1137" t="str">
        <f>ifs($B$2=Controls!$I$2,'Hours Spread'!AN31,$B$2=Controls!$I$3,'Hours Spread'!CJ31,$B$2=Controls!$I$4,'Hours Spread'!EF31,$B$2=Controls!$I$5,'Hours Spread'!GB31,$B$2=Controls!$I$6,'Hours Spread'!HX31,$B$2=Controls!$I$7,'Hours Spread'!JT31)</f>
        <v>#N/A</v>
      </c>
      <c r="AN33" s="1137" t="str">
        <f>ifs($B$2=Controls!$I$2,'Hours Spread'!AO31,$B$2=Controls!$I$3,'Hours Spread'!CK31,$B$2=Controls!$I$4,'Hours Spread'!EG31,$B$2=Controls!$I$5,'Hours Spread'!GC31,$B$2=Controls!$I$6,'Hours Spread'!HY31,$B$2=Controls!$I$7,'Hours Spread'!JU31)</f>
        <v>#N/A</v>
      </c>
      <c r="AO33" s="1137" t="str">
        <f>ifs($B$2=Controls!$I$2,'Hours Spread'!AP31,$B$2=Controls!$I$3,'Hours Spread'!CL31,$B$2=Controls!$I$4,'Hours Spread'!EH31,$B$2=Controls!$I$5,'Hours Spread'!GD31,$B$2=Controls!$I$6,'Hours Spread'!HZ31,$B$2=Controls!$I$7,'Hours Spread'!JV31)</f>
        <v>#N/A</v>
      </c>
      <c r="AP33" s="1137" t="str">
        <f>ifs($B$2=Controls!$I$2,'Hours Spread'!AQ31,$B$2=Controls!$I$3,'Hours Spread'!CM31,$B$2=Controls!$I$4,'Hours Spread'!EI31,$B$2=Controls!$I$5,'Hours Spread'!GE31,$B$2=Controls!$I$6,'Hours Spread'!IA31,$B$2=Controls!$I$7,'Hours Spread'!JW31)</f>
        <v>#N/A</v>
      </c>
      <c r="AQ33" s="1137" t="str">
        <f>ifs($B$2=Controls!$I$2,'Hours Spread'!AR31,$B$2=Controls!$I$3,'Hours Spread'!CN31,$B$2=Controls!$I$4,'Hours Spread'!EJ31,$B$2=Controls!$I$5,'Hours Spread'!GF31,$B$2=Controls!$I$6,'Hours Spread'!IB31,$B$2=Controls!$I$7,'Hours Spread'!JX31)</f>
        <v>#N/A</v>
      </c>
      <c r="AR33" s="1137" t="str">
        <f>ifs($B$2=Controls!$I$2,'Hours Spread'!AS31,$B$2=Controls!$I$3,'Hours Spread'!CO31,$B$2=Controls!$I$4,'Hours Spread'!EK31,$B$2=Controls!$I$5,'Hours Spread'!GG31,$B$2=Controls!$I$6,'Hours Spread'!IC31,$B$2=Controls!$I$7,'Hours Spread'!JY31)</f>
        <v>#N/A</v>
      </c>
      <c r="AS33" s="1137" t="str">
        <f>ifs($B$2=Controls!$I$2,'Hours Spread'!AT31,$B$2=Controls!$I$3,'Hours Spread'!CP31,$B$2=Controls!$I$4,'Hours Spread'!EL31,$B$2=Controls!$I$5,'Hours Spread'!GH31,$B$2=Controls!$I$6,'Hours Spread'!ID31,$B$2=Controls!$I$7,'Hours Spread'!JZ31)</f>
        <v>#N/A</v>
      </c>
      <c r="AT33" s="1137" t="str">
        <f>ifs($B$2=Controls!$I$2,'Hours Spread'!AU31,$B$2=Controls!$I$3,'Hours Spread'!CQ31,$B$2=Controls!$I$4,'Hours Spread'!EM31,$B$2=Controls!$I$5,'Hours Spread'!GI31,$B$2=Controls!$I$6,'Hours Spread'!IE31,$B$2=Controls!$I$7,'Hours Spread'!KA31)</f>
        <v>#N/A</v>
      </c>
      <c r="AU33" s="1137" t="str">
        <f>ifs($B$2=Controls!$I$2,'Hours Spread'!AV31,$B$2=Controls!$I$3,'Hours Spread'!CR31,$B$2=Controls!$I$4,'Hours Spread'!EN31,$B$2=Controls!$I$5,'Hours Spread'!GJ31,$B$2=Controls!$I$6,'Hours Spread'!IF31,$B$2=Controls!$I$7,'Hours Spread'!KB31)</f>
        <v>#N/A</v>
      </c>
      <c r="AV33" s="1137" t="str">
        <f>ifs($B$2=Controls!$I$2,'Hours Spread'!AW31,$B$2=Controls!$I$3,'Hours Spread'!CS31,$B$2=Controls!$I$4,'Hours Spread'!EO31,$B$2=Controls!$I$5,'Hours Spread'!GK31,$B$2=Controls!$I$6,'Hours Spread'!IG31,$B$2=Controls!$I$7,'Hours Spread'!KC31)</f>
        <v>#N/A</v>
      </c>
      <c r="AW33" s="1137" t="str">
        <f>ifs($B$2=Controls!$I$2,'Hours Spread'!AX31,$B$2=Controls!$I$3,'Hours Spread'!CT31,$B$2=Controls!$I$4,'Hours Spread'!EP31,$B$2=Controls!$I$5,'Hours Spread'!GL31,$B$2=Controls!$I$6,'Hours Spread'!IH31,$B$2=Controls!$I$7,'Hours Spread'!KD31)</f>
        <v>#N/A</v>
      </c>
      <c r="AX33" s="1137" t="str">
        <f>ifs($B$2=Controls!$I$2,'Hours Spread'!AY31,$B$2=Controls!$I$3,'Hours Spread'!CU31,$B$2=Controls!$I$4,'Hours Spread'!EQ31,$B$2=Controls!$I$5,'Hours Spread'!GM31,$B$2=Controls!$I$6,'Hours Spread'!II31,$B$2=Controls!$I$7,'Hours Spread'!KE31)</f>
        <v>#N/A</v>
      </c>
    </row>
    <row r="34">
      <c r="A34" s="595" t="s">
        <v>506</v>
      </c>
      <c r="B34" s="693" t="s">
        <v>506</v>
      </c>
      <c r="C34" s="1137" t="str">
        <f>ifs($B$2=Controls!$I$2,'Hours Spread'!D7,$B$2=Controls!$I$3,'Hours Spread'!AZ7,$B$2=Controls!$I$4,'Hours Spread'!CV7,$B$2=Controls!$I$5,'Hours Spread'!ER7,$B$2=Controls!$I$6,'Hours Spread'!GN7,$B$2=Controls!$I$7,'Hours Spread'!IJ7)</f>
        <v>#N/A</v>
      </c>
      <c r="D34" s="1137" t="str">
        <f>ifs($B$2=Controls!$I$2,'Hours Spread'!E32,$B$2=Controls!$I$3,'Hours Spread'!BA32,$B$2=Controls!$I$4,'Hours Spread'!CW32,$B$2=Controls!$I$5,'Hours Spread'!ES32,$B$2=Controls!$I$6,'Hours Spread'!GO32,$B$2=Controls!$I$7,'Hours Spread'!IK32)</f>
        <v>#N/A</v>
      </c>
      <c r="E34" s="1137" t="str">
        <f>ifs($B$2=Controls!$I$2,'Hours Spread'!F32,$B$2=Controls!$I$3,'Hours Spread'!BB32,$B$2=Controls!$I$4,'Hours Spread'!CX32,$B$2=Controls!$I$5,'Hours Spread'!ET32,$B$2=Controls!$I$6,'Hours Spread'!GP32,$B$2=Controls!$I$7,'Hours Spread'!IL32)</f>
        <v>#N/A</v>
      </c>
      <c r="F34" s="1137" t="str">
        <f>ifs($B$2=Controls!$I$2,'Hours Spread'!G32,$B$2=Controls!$I$3,'Hours Spread'!BC32,$B$2=Controls!$I$4,'Hours Spread'!CY32,$B$2=Controls!$I$5,'Hours Spread'!EU32,$B$2=Controls!$I$6,'Hours Spread'!GQ32,$B$2=Controls!$I$7,'Hours Spread'!IM32)</f>
        <v>#N/A</v>
      </c>
      <c r="G34" s="1137" t="str">
        <f>ifs($B$2=Controls!$I$2,'Hours Spread'!H32,$B$2=Controls!$I$3,'Hours Spread'!BD32,$B$2=Controls!$I$4,'Hours Spread'!CZ32,$B$2=Controls!$I$5,'Hours Spread'!EV32,$B$2=Controls!$I$6,'Hours Spread'!GR32,$B$2=Controls!$I$7,'Hours Spread'!IN32)</f>
        <v>#N/A</v>
      </c>
      <c r="H34" s="1137" t="str">
        <f>ifs($B$2=Controls!$I$2,'Hours Spread'!I32,$B$2=Controls!$I$3,'Hours Spread'!BE32,$B$2=Controls!$I$4,'Hours Spread'!DA32,$B$2=Controls!$I$5,'Hours Spread'!EW32,$B$2=Controls!$I$6,'Hours Spread'!GS32,$B$2=Controls!$I$7,'Hours Spread'!IO32)</f>
        <v>#N/A</v>
      </c>
      <c r="I34" s="1137" t="str">
        <f>ifs($B$2=Controls!$I$2,'Hours Spread'!J32,$B$2=Controls!$I$3,'Hours Spread'!BF32,$B$2=Controls!$I$4,'Hours Spread'!DB32,$B$2=Controls!$I$5,'Hours Spread'!EX32,$B$2=Controls!$I$6,'Hours Spread'!GT32,$B$2=Controls!$I$7,'Hours Spread'!IP32)</f>
        <v>#N/A</v>
      </c>
      <c r="J34" s="1137" t="str">
        <f>ifs($B$2=Controls!$I$2,'Hours Spread'!K32,$B$2=Controls!$I$3,'Hours Spread'!BG32,$B$2=Controls!$I$4,'Hours Spread'!DC32,$B$2=Controls!$I$5,'Hours Spread'!EY32,$B$2=Controls!$I$6,'Hours Spread'!GU32,$B$2=Controls!$I$7,'Hours Spread'!IQ32)</f>
        <v>#N/A</v>
      </c>
      <c r="K34" s="1137" t="str">
        <f>ifs($B$2=Controls!$I$2,'Hours Spread'!L32,$B$2=Controls!$I$3,'Hours Spread'!BH32,$B$2=Controls!$I$4,'Hours Spread'!DD32,$B$2=Controls!$I$5,'Hours Spread'!EZ32,$B$2=Controls!$I$6,'Hours Spread'!GV32,$B$2=Controls!$I$7,'Hours Spread'!IR32)</f>
        <v>#N/A</v>
      </c>
      <c r="L34" s="1137" t="str">
        <f>ifs($B$2=Controls!$I$2,'Hours Spread'!M32,$B$2=Controls!$I$3,'Hours Spread'!BI32,$B$2=Controls!$I$4,'Hours Spread'!DE32,$B$2=Controls!$I$5,'Hours Spread'!FA32,$B$2=Controls!$I$6,'Hours Spread'!GW32,$B$2=Controls!$I$7,'Hours Spread'!IS32)</f>
        <v>#N/A</v>
      </c>
      <c r="M34" s="1137" t="str">
        <f>ifs($B$2=Controls!$I$2,'Hours Spread'!N32,$B$2=Controls!$I$3,'Hours Spread'!BJ32,$B$2=Controls!$I$4,'Hours Spread'!DF32,$B$2=Controls!$I$5,'Hours Spread'!FB32,$B$2=Controls!$I$6,'Hours Spread'!GX32,$B$2=Controls!$I$7,'Hours Spread'!IT32)</f>
        <v>#N/A</v>
      </c>
      <c r="N34" s="1137" t="str">
        <f>ifs($B$2=Controls!$I$2,'Hours Spread'!O32,$B$2=Controls!$I$3,'Hours Spread'!BK32,$B$2=Controls!$I$4,'Hours Spread'!DG32,$B$2=Controls!$I$5,'Hours Spread'!FC32,$B$2=Controls!$I$6,'Hours Spread'!GY32,$B$2=Controls!$I$7,'Hours Spread'!IU32)</f>
        <v>#N/A</v>
      </c>
      <c r="O34" s="1137" t="str">
        <f>ifs($B$2=Controls!$I$2,'Hours Spread'!P32,$B$2=Controls!$I$3,'Hours Spread'!BL32,$B$2=Controls!$I$4,'Hours Spread'!DH32,$B$2=Controls!$I$5,'Hours Spread'!FD32,$B$2=Controls!$I$6,'Hours Spread'!GZ32,$B$2=Controls!$I$7,'Hours Spread'!IV32)</f>
        <v>#N/A</v>
      </c>
      <c r="P34" s="1137" t="str">
        <f>ifs($B$2=Controls!$I$2,'Hours Spread'!Q32,$B$2=Controls!$I$3,'Hours Spread'!BM32,$B$2=Controls!$I$4,'Hours Spread'!DI32,$B$2=Controls!$I$5,'Hours Spread'!FE32,$B$2=Controls!$I$6,'Hours Spread'!HA32,$B$2=Controls!$I$7,'Hours Spread'!IW32)</f>
        <v>#N/A</v>
      </c>
      <c r="Q34" s="1137" t="str">
        <f>ifs($B$2=Controls!$I$2,'Hours Spread'!R32,$B$2=Controls!$I$3,'Hours Spread'!BN32,$B$2=Controls!$I$4,'Hours Spread'!DJ32,$B$2=Controls!$I$5,'Hours Spread'!FF32,$B$2=Controls!$I$6,'Hours Spread'!HB32,$B$2=Controls!$I$7,'Hours Spread'!IX32)</f>
        <v>#N/A</v>
      </c>
      <c r="R34" s="1137" t="str">
        <f>ifs($B$2=Controls!$I$2,'Hours Spread'!S32,$B$2=Controls!$I$3,'Hours Spread'!BO32,$B$2=Controls!$I$4,'Hours Spread'!DK32,$B$2=Controls!$I$5,'Hours Spread'!FG32,$B$2=Controls!$I$6,'Hours Spread'!HC32,$B$2=Controls!$I$7,'Hours Spread'!IY32)</f>
        <v>#N/A</v>
      </c>
      <c r="S34" s="1137" t="str">
        <f>ifs($B$2=Controls!$I$2,'Hours Spread'!T32,$B$2=Controls!$I$3,'Hours Spread'!BP32,$B$2=Controls!$I$4,'Hours Spread'!DL32,$B$2=Controls!$I$5,'Hours Spread'!FH32,$B$2=Controls!$I$6,'Hours Spread'!HD32,$B$2=Controls!$I$7,'Hours Spread'!IZ32)</f>
        <v>#N/A</v>
      </c>
      <c r="T34" s="1137" t="str">
        <f>ifs($B$2=Controls!$I$2,'Hours Spread'!U32,$B$2=Controls!$I$3,'Hours Spread'!BQ32,$B$2=Controls!$I$4,'Hours Spread'!DM32,$B$2=Controls!$I$5,'Hours Spread'!FI32,$B$2=Controls!$I$6,'Hours Spread'!HE32,$B$2=Controls!$I$7,'Hours Spread'!JA32)</f>
        <v>#N/A</v>
      </c>
      <c r="U34" s="1137" t="str">
        <f>ifs($B$2=Controls!$I$2,'Hours Spread'!V32,$B$2=Controls!$I$3,'Hours Spread'!BR32,$B$2=Controls!$I$4,'Hours Spread'!DN32,$B$2=Controls!$I$5,'Hours Spread'!FJ32,$B$2=Controls!$I$6,'Hours Spread'!HF32,$B$2=Controls!$I$7,'Hours Spread'!JB32)</f>
        <v>#N/A</v>
      </c>
      <c r="V34" s="1137" t="str">
        <f>ifs($B$2=Controls!$I$2,'Hours Spread'!W32,$B$2=Controls!$I$3,'Hours Spread'!BS32,$B$2=Controls!$I$4,'Hours Spread'!DO32,$B$2=Controls!$I$5,'Hours Spread'!FK32,$B$2=Controls!$I$6,'Hours Spread'!HG32,$B$2=Controls!$I$7,'Hours Spread'!JC32)</f>
        <v>#N/A</v>
      </c>
      <c r="W34" s="1137" t="str">
        <f>ifs($B$2=Controls!$I$2,'Hours Spread'!X32,$B$2=Controls!$I$3,'Hours Spread'!BT32,$B$2=Controls!$I$4,'Hours Spread'!DP32,$B$2=Controls!$I$5,'Hours Spread'!FL32,$B$2=Controls!$I$6,'Hours Spread'!HH32,$B$2=Controls!$I$7,'Hours Spread'!JD32)</f>
        <v>#N/A</v>
      </c>
      <c r="X34" s="1137" t="str">
        <f>ifs($B$2=Controls!$I$2,'Hours Spread'!Y32,$B$2=Controls!$I$3,'Hours Spread'!BU32,$B$2=Controls!$I$4,'Hours Spread'!DQ32,$B$2=Controls!$I$5,'Hours Spread'!FM32,$B$2=Controls!$I$6,'Hours Spread'!HI32,$B$2=Controls!$I$7,'Hours Spread'!JE32)</f>
        <v>#N/A</v>
      </c>
      <c r="Y34" s="1137" t="str">
        <f>ifs($B$2=Controls!$I$2,'Hours Spread'!Z32,$B$2=Controls!$I$3,'Hours Spread'!BV32,$B$2=Controls!$I$4,'Hours Spread'!DR32,$B$2=Controls!$I$5,'Hours Spread'!FN32,$B$2=Controls!$I$6,'Hours Spread'!HJ32,$B$2=Controls!$I$7,'Hours Spread'!JF32)</f>
        <v>#N/A</v>
      </c>
      <c r="Z34" s="1137" t="str">
        <f>ifs($B$2=Controls!$I$2,'Hours Spread'!AA32,$B$2=Controls!$I$3,'Hours Spread'!BW32,$B$2=Controls!$I$4,'Hours Spread'!DS32,$B$2=Controls!$I$5,'Hours Spread'!FO32,$B$2=Controls!$I$6,'Hours Spread'!HK32,$B$2=Controls!$I$7,'Hours Spread'!JG32)</f>
        <v>#N/A</v>
      </c>
      <c r="AA34" s="1137" t="str">
        <f>ifs($B$2=Controls!$I$2,'Hours Spread'!AB32,$B$2=Controls!$I$3,'Hours Spread'!BX32,$B$2=Controls!$I$4,'Hours Spread'!DT32,$B$2=Controls!$I$5,'Hours Spread'!FP32,$B$2=Controls!$I$6,'Hours Spread'!HL32,$B$2=Controls!$I$7,'Hours Spread'!JH32)</f>
        <v>#N/A</v>
      </c>
      <c r="AB34" s="1137" t="str">
        <f>ifs($B$2=Controls!$I$2,'Hours Spread'!AC32,$B$2=Controls!$I$3,'Hours Spread'!BY32,$B$2=Controls!$I$4,'Hours Spread'!DU32,$B$2=Controls!$I$5,'Hours Spread'!FQ32,$B$2=Controls!$I$6,'Hours Spread'!HM32,$B$2=Controls!$I$7,'Hours Spread'!JI32)</f>
        <v>#N/A</v>
      </c>
      <c r="AC34" s="1137" t="str">
        <f>ifs($B$2=Controls!$I$2,'Hours Spread'!AD32,$B$2=Controls!$I$3,'Hours Spread'!BZ32,$B$2=Controls!$I$4,'Hours Spread'!DV32,$B$2=Controls!$I$5,'Hours Spread'!FR32,$B$2=Controls!$I$6,'Hours Spread'!HN32,$B$2=Controls!$I$7,'Hours Spread'!JJ32)</f>
        <v>#N/A</v>
      </c>
      <c r="AD34" s="1137" t="str">
        <f>ifs($B$2=Controls!$I$2,'Hours Spread'!AE32,$B$2=Controls!$I$3,'Hours Spread'!CA32,$B$2=Controls!$I$4,'Hours Spread'!DW32,$B$2=Controls!$I$5,'Hours Spread'!FS32,$B$2=Controls!$I$6,'Hours Spread'!HO32,$B$2=Controls!$I$7,'Hours Spread'!JK32)</f>
        <v>#N/A</v>
      </c>
      <c r="AE34" s="1137" t="str">
        <f>ifs($B$2=Controls!$I$2,'Hours Spread'!AF32,$B$2=Controls!$I$3,'Hours Spread'!CB32,$B$2=Controls!$I$4,'Hours Spread'!DX32,$B$2=Controls!$I$5,'Hours Spread'!FT32,$B$2=Controls!$I$6,'Hours Spread'!HP32,$B$2=Controls!$I$7,'Hours Spread'!JL32)</f>
        <v>#N/A</v>
      </c>
      <c r="AF34" s="1137" t="str">
        <f>ifs($B$2=Controls!$I$2,'Hours Spread'!AG32,$B$2=Controls!$I$3,'Hours Spread'!CC32,$B$2=Controls!$I$4,'Hours Spread'!DY32,$B$2=Controls!$I$5,'Hours Spread'!FU32,$B$2=Controls!$I$6,'Hours Spread'!HQ32,$B$2=Controls!$I$7,'Hours Spread'!JM32)</f>
        <v>#N/A</v>
      </c>
      <c r="AG34" s="1137" t="str">
        <f>ifs($B$2=Controls!$I$2,'Hours Spread'!AH32,$B$2=Controls!$I$3,'Hours Spread'!CD32,$B$2=Controls!$I$4,'Hours Spread'!DZ32,$B$2=Controls!$I$5,'Hours Spread'!FV32,$B$2=Controls!$I$6,'Hours Spread'!HR32,$B$2=Controls!$I$7,'Hours Spread'!JN32)</f>
        <v>#N/A</v>
      </c>
      <c r="AH34" s="1137" t="str">
        <f>ifs($B$2=Controls!$I$2,'Hours Spread'!AI32,$B$2=Controls!$I$3,'Hours Spread'!CE32,$B$2=Controls!$I$4,'Hours Spread'!EA32,$B$2=Controls!$I$5,'Hours Spread'!FW32,$B$2=Controls!$I$6,'Hours Spread'!HS32,$B$2=Controls!$I$7,'Hours Spread'!JO32)</f>
        <v>#N/A</v>
      </c>
      <c r="AI34" s="1137" t="str">
        <f>ifs($B$2=Controls!$I$2,'Hours Spread'!AJ32,$B$2=Controls!$I$3,'Hours Spread'!CF32,$B$2=Controls!$I$4,'Hours Spread'!EB32,$B$2=Controls!$I$5,'Hours Spread'!FX32,$B$2=Controls!$I$6,'Hours Spread'!HT32,$B$2=Controls!$I$7,'Hours Spread'!JP32)</f>
        <v>#N/A</v>
      </c>
      <c r="AJ34" s="1137" t="str">
        <f>ifs($B$2=Controls!$I$2,'Hours Spread'!AK32,$B$2=Controls!$I$3,'Hours Spread'!CG32,$B$2=Controls!$I$4,'Hours Spread'!EC32,$B$2=Controls!$I$5,'Hours Spread'!FY32,$B$2=Controls!$I$6,'Hours Spread'!HU32,$B$2=Controls!$I$7,'Hours Spread'!JQ32)</f>
        <v>#N/A</v>
      </c>
      <c r="AK34" s="1137" t="str">
        <f>ifs($B$2=Controls!$I$2,'Hours Spread'!AL32,$B$2=Controls!$I$3,'Hours Spread'!CH32,$B$2=Controls!$I$4,'Hours Spread'!ED32,$B$2=Controls!$I$5,'Hours Spread'!FZ32,$B$2=Controls!$I$6,'Hours Spread'!HV32,$B$2=Controls!$I$7,'Hours Spread'!JR32)</f>
        <v>#N/A</v>
      </c>
      <c r="AL34" s="1137" t="str">
        <f>ifs($B$2=Controls!$I$2,'Hours Spread'!AM32,$B$2=Controls!$I$3,'Hours Spread'!CI32,$B$2=Controls!$I$4,'Hours Spread'!EE32,$B$2=Controls!$I$5,'Hours Spread'!GA32,$B$2=Controls!$I$6,'Hours Spread'!HW32,$B$2=Controls!$I$7,'Hours Spread'!JS32)</f>
        <v>#N/A</v>
      </c>
      <c r="AM34" s="1137" t="str">
        <f>ifs($B$2=Controls!$I$2,'Hours Spread'!AN32,$B$2=Controls!$I$3,'Hours Spread'!CJ32,$B$2=Controls!$I$4,'Hours Spread'!EF32,$B$2=Controls!$I$5,'Hours Spread'!GB32,$B$2=Controls!$I$6,'Hours Spread'!HX32,$B$2=Controls!$I$7,'Hours Spread'!JT32)</f>
        <v>#N/A</v>
      </c>
      <c r="AN34" s="1137" t="str">
        <f>ifs($B$2=Controls!$I$2,'Hours Spread'!AO32,$B$2=Controls!$I$3,'Hours Spread'!CK32,$B$2=Controls!$I$4,'Hours Spread'!EG32,$B$2=Controls!$I$5,'Hours Spread'!GC32,$B$2=Controls!$I$6,'Hours Spread'!HY32,$B$2=Controls!$I$7,'Hours Spread'!JU32)</f>
        <v>#N/A</v>
      </c>
      <c r="AO34" s="1137" t="str">
        <f>ifs($B$2=Controls!$I$2,'Hours Spread'!AP32,$B$2=Controls!$I$3,'Hours Spread'!CL32,$B$2=Controls!$I$4,'Hours Spread'!EH32,$B$2=Controls!$I$5,'Hours Spread'!GD32,$B$2=Controls!$I$6,'Hours Spread'!HZ32,$B$2=Controls!$I$7,'Hours Spread'!JV32)</f>
        <v>#N/A</v>
      </c>
      <c r="AP34" s="1137" t="str">
        <f>ifs($B$2=Controls!$I$2,'Hours Spread'!AQ32,$B$2=Controls!$I$3,'Hours Spread'!CM32,$B$2=Controls!$I$4,'Hours Spread'!EI32,$B$2=Controls!$I$5,'Hours Spread'!GE32,$B$2=Controls!$I$6,'Hours Spread'!IA32,$B$2=Controls!$I$7,'Hours Spread'!JW32)</f>
        <v>#N/A</v>
      </c>
      <c r="AQ34" s="1137" t="str">
        <f>ifs($B$2=Controls!$I$2,'Hours Spread'!AR32,$B$2=Controls!$I$3,'Hours Spread'!CN32,$B$2=Controls!$I$4,'Hours Spread'!EJ32,$B$2=Controls!$I$5,'Hours Spread'!GF32,$B$2=Controls!$I$6,'Hours Spread'!IB32,$B$2=Controls!$I$7,'Hours Spread'!JX32)</f>
        <v>#N/A</v>
      </c>
      <c r="AR34" s="1137" t="str">
        <f>ifs($B$2=Controls!$I$2,'Hours Spread'!AS32,$B$2=Controls!$I$3,'Hours Spread'!CO32,$B$2=Controls!$I$4,'Hours Spread'!EK32,$B$2=Controls!$I$5,'Hours Spread'!GG32,$B$2=Controls!$I$6,'Hours Spread'!IC32,$B$2=Controls!$I$7,'Hours Spread'!JY32)</f>
        <v>#N/A</v>
      </c>
      <c r="AS34" s="1137" t="str">
        <f>ifs($B$2=Controls!$I$2,'Hours Spread'!AT32,$B$2=Controls!$I$3,'Hours Spread'!CP32,$B$2=Controls!$I$4,'Hours Spread'!EL32,$B$2=Controls!$I$5,'Hours Spread'!GH32,$B$2=Controls!$I$6,'Hours Spread'!ID32,$B$2=Controls!$I$7,'Hours Spread'!JZ32)</f>
        <v>#N/A</v>
      </c>
      <c r="AT34" s="1137" t="str">
        <f>ifs($B$2=Controls!$I$2,'Hours Spread'!AU32,$B$2=Controls!$I$3,'Hours Spread'!CQ32,$B$2=Controls!$I$4,'Hours Spread'!EM32,$B$2=Controls!$I$5,'Hours Spread'!GI32,$B$2=Controls!$I$6,'Hours Spread'!IE32,$B$2=Controls!$I$7,'Hours Spread'!KA32)</f>
        <v>#N/A</v>
      </c>
      <c r="AU34" s="1137" t="str">
        <f>ifs($B$2=Controls!$I$2,'Hours Spread'!AV32,$B$2=Controls!$I$3,'Hours Spread'!CR32,$B$2=Controls!$I$4,'Hours Spread'!EN32,$B$2=Controls!$I$5,'Hours Spread'!GJ32,$B$2=Controls!$I$6,'Hours Spread'!IF32,$B$2=Controls!$I$7,'Hours Spread'!KB32)</f>
        <v>#N/A</v>
      </c>
      <c r="AV34" s="1137" t="str">
        <f>ifs($B$2=Controls!$I$2,'Hours Spread'!AW32,$B$2=Controls!$I$3,'Hours Spread'!CS32,$B$2=Controls!$I$4,'Hours Spread'!EO32,$B$2=Controls!$I$5,'Hours Spread'!GK32,$B$2=Controls!$I$6,'Hours Spread'!IG32,$B$2=Controls!$I$7,'Hours Spread'!KC32)</f>
        <v>#N/A</v>
      </c>
      <c r="AW34" s="1137" t="str">
        <f>ifs($B$2=Controls!$I$2,'Hours Spread'!AX32,$B$2=Controls!$I$3,'Hours Spread'!CT32,$B$2=Controls!$I$4,'Hours Spread'!EP32,$B$2=Controls!$I$5,'Hours Spread'!GL32,$B$2=Controls!$I$6,'Hours Spread'!IH32,$B$2=Controls!$I$7,'Hours Spread'!KD32)</f>
        <v>#N/A</v>
      </c>
      <c r="AX34" s="1137" t="str">
        <f>ifs($B$2=Controls!$I$2,'Hours Spread'!AY32,$B$2=Controls!$I$3,'Hours Spread'!CU32,$B$2=Controls!$I$4,'Hours Spread'!EQ32,$B$2=Controls!$I$5,'Hours Spread'!GM32,$B$2=Controls!$I$6,'Hours Spread'!II32,$B$2=Controls!$I$7,'Hours Spread'!KE32)</f>
        <v>#N/A</v>
      </c>
    </row>
    <row r="35">
      <c r="A35" s="595" t="s">
        <v>507</v>
      </c>
      <c r="B35" s="693" t="s">
        <v>507</v>
      </c>
      <c r="C35" s="1137" t="str">
        <f>ifs($B$2=Controls!$I$2,'Hours Spread'!D42,$B$2=Controls!$I$3,'Hours Spread'!AZ42,$B$2=Controls!$I$4,'Hours Spread'!CV42,$B$2=Controls!$I$5,'Hours Spread'!ER42,$B$2=Controls!$I$6,'Hours Spread'!GN42,$B$2=Controls!$I$7,'Hours Spread'!IJ42)</f>
        <v>#N/A</v>
      </c>
      <c r="D35" s="1137" t="str">
        <f>ifs($B$2=Controls!$I$2,'Hours Spread'!E33,$B$2=Controls!$I$3,'Hours Spread'!BA33,$B$2=Controls!$I$4,'Hours Spread'!CW33,$B$2=Controls!$I$5,'Hours Spread'!ES33,$B$2=Controls!$I$6,'Hours Spread'!GO33,$B$2=Controls!$I$7,'Hours Spread'!IK33)</f>
        <v>#N/A</v>
      </c>
      <c r="E35" s="1137" t="str">
        <f>ifs($B$2=Controls!$I$2,'Hours Spread'!F33,$B$2=Controls!$I$3,'Hours Spread'!BB33,$B$2=Controls!$I$4,'Hours Spread'!CX33,$B$2=Controls!$I$5,'Hours Spread'!ET33,$B$2=Controls!$I$6,'Hours Spread'!GP33,$B$2=Controls!$I$7,'Hours Spread'!IL33)</f>
        <v>#N/A</v>
      </c>
      <c r="F35" s="1137" t="str">
        <f>ifs($B$2=Controls!$I$2,'Hours Spread'!G33,$B$2=Controls!$I$3,'Hours Spread'!BC33,$B$2=Controls!$I$4,'Hours Spread'!CY33,$B$2=Controls!$I$5,'Hours Spread'!EU33,$B$2=Controls!$I$6,'Hours Spread'!GQ33,$B$2=Controls!$I$7,'Hours Spread'!IM33)</f>
        <v>#N/A</v>
      </c>
      <c r="G35" s="1137" t="str">
        <f>ifs($B$2=Controls!$I$2,'Hours Spread'!H33,$B$2=Controls!$I$3,'Hours Spread'!BD33,$B$2=Controls!$I$4,'Hours Spread'!CZ33,$B$2=Controls!$I$5,'Hours Spread'!EV33,$B$2=Controls!$I$6,'Hours Spread'!GR33,$B$2=Controls!$I$7,'Hours Spread'!IN33)</f>
        <v>#N/A</v>
      </c>
      <c r="H35" s="1137" t="str">
        <f>ifs($B$2=Controls!$I$2,'Hours Spread'!I33,$B$2=Controls!$I$3,'Hours Spread'!BE33,$B$2=Controls!$I$4,'Hours Spread'!DA33,$B$2=Controls!$I$5,'Hours Spread'!EW33,$B$2=Controls!$I$6,'Hours Spread'!GS33,$B$2=Controls!$I$7,'Hours Spread'!IO33)</f>
        <v>#N/A</v>
      </c>
      <c r="I35" s="1137" t="str">
        <f>ifs($B$2=Controls!$I$2,'Hours Spread'!J33,$B$2=Controls!$I$3,'Hours Spread'!BF33,$B$2=Controls!$I$4,'Hours Spread'!DB33,$B$2=Controls!$I$5,'Hours Spread'!EX33,$B$2=Controls!$I$6,'Hours Spread'!GT33,$B$2=Controls!$I$7,'Hours Spread'!IP33)</f>
        <v>#N/A</v>
      </c>
      <c r="J35" s="1137" t="str">
        <f>ifs($B$2=Controls!$I$2,'Hours Spread'!K33,$B$2=Controls!$I$3,'Hours Spread'!BG33,$B$2=Controls!$I$4,'Hours Spread'!DC33,$B$2=Controls!$I$5,'Hours Spread'!EY33,$B$2=Controls!$I$6,'Hours Spread'!GU33,$B$2=Controls!$I$7,'Hours Spread'!IQ33)</f>
        <v>#N/A</v>
      </c>
      <c r="K35" s="1137" t="str">
        <f>ifs($B$2=Controls!$I$2,'Hours Spread'!L33,$B$2=Controls!$I$3,'Hours Spread'!BH33,$B$2=Controls!$I$4,'Hours Spread'!DD33,$B$2=Controls!$I$5,'Hours Spread'!EZ33,$B$2=Controls!$I$6,'Hours Spread'!GV33,$B$2=Controls!$I$7,'Hours Spread'!IR33)</f>
        <v>#N/A</v>
      </c>
      <c r="L35" s="1137" t="str">
        <f>ifs($B$2=Controls!$I$2,'Hours Spread'!M33,$B$2=Controls!$I$3,'Hours Spread'!BI33,$B$2=Controls!$I$4,'Hours Spread'!DE33,$B$2=Controls!$I$5,'Hours Spread'!FA33,$B$2=Controls!$I$6,'Hours Spread'!GW33,$B$2=Controls!$I$7,'Hours Spread'!IS33)</f>
        <v>#N/A</v>
      </c>
      <c r="M35" s="1137" t="str">
        <f>ifs($B$2=Controls!$I$2,'Hours Spread'!N33,$B$2=Controls!$I$3,'Hours Spread'!BJ33,$B$2=Controls!$I$4,'Hours Spread'!DF33,$B$2=Controls!$I$5,'Hours Spread'!FB33,$B$2=Controls!$I$6,'Hours Spread'!GX33,$B$2=Controls!$I$7,'Hours Spread'!IT33)</f>
        <v>#N/A</v>
      </c>
      <c r="N35" s="1137" t="str">
        <f>ifs($B$2=Controls!$I$2,'Hours Spread'!O33,$B$2=Controls!$I$3,'Hours Spread'!BK33,$B$2=Controls!$I$4,'Hours Spread'!DG33,$B$2=Controls!$I$5,'Hours Spread'!FC33,$B$2=Controls!$I$6,'Hours Spread'!GY33,$B$2=Controls!$I$7,'Hours Spread'!IU33)</f>
        <v>#N/A</v>
      </c>
      <c r="O35" s="1137" t="str">
        <f>ifs($B$2=Controls!$I$2,'Hours Spread'!P33,$B$2=Controls!$I$3,'Hours Spread'!BL33,$B$2=Controls!$I$4,'Hours Spread'!DH33,$B$2=Controls!$I$5,'Hours Spread'!FD33,$B$2=Controls!$I$6,'Hours Spread'!GZ33,$B$2=Controls!$I$7,'Hours Spread'!IV33)</f>
        <v>#N/A</v>
      </c>
      <c r="P35" s="1137" t="str">
        <f>ifs($B$2=Controls!$I$2,'Hours Spread'!Q33,$B$2=Controls!$I$3,'Hours Spread'!BM33,$B$2=Controls!$I$4,'Hours Spread'!DI33,$B$2=Controls!$I$5,'Hours Spread'!FE33,$B$2=Controls!$I$6,'Hours Spread'!HA33,$B$2=Controls!$I$7,'Hours Spread'!IW33)</f>
        <v>#N/A</v>
      </c>
      <c r="Q35" s="1137" t="str">
        <f>ifs($B$2=Controls!$I$2,'Hours Spread'!R33,$B$2=Controls!$I$3,'Hours Spread'!BN33,$B$2=Controls!$I$4,'Hours Spread'!DJ33,$B$2=Controls!$I$5,'Hours Spread'!FF33,$B$2=Controls!$I$6,'Hours Spread'!HB33,$B$2=Controls!$I$7,'Hours Spread'!IX33)</f>
        <v>#N/A</v>
      </c>
      <c r="R35" s="1137" t="str">
        <f>ifs($B$2=Controls!$I$2,'Hours Spread'!S33,$B$2=Controls!$I$3,'Hours Spread'!BO33,$B$2=Controls!$I$4,'Hours Spread'!DK33,$B$2=Controls!$I$5,'Hours Spread'!FG33,$B$2=Controls!$I$6,'Hours Spread'!HC33,$B$2=Controls!$I$7,'Hours Spread'!IY33)</f>
        <v>#N/A</v>
      </c>
      <c r="S35" s="1137" t="str">
        <f>ifs($B$2=Controls!$I$2,'Hours Spread'!T33,$B$2=Controls!$I$3,'Hours Spread'!BP33,$B$2=Controls!$I$4,'Hours Spread'!DL33,$B$2=Controls!$I$5,'Hours Spread'!FH33,$B$2=Controls!$I$6,'Hours Spread'!HD33,$B$2=Controls!$I$7,'Hours Spread'!IZ33)</f>
        <v>#N/A</v>
      </c>
      <c r="T35" s="1137" t="str">
        <f>ifs($B$2=Controls!$I$2,'Hours Spread'!U33,$B$2=Controls!$I$3,'Hours Spread'!BQ33,$B$2=Controls!$I$4,'Hours Spread'!DM33,$B$2=Controls!$I$5,'Hours Spread'!FI33,$B$2=Controls!$I$6,'Hours Spread'!HE33,$B$2=Controls!$I$7,'Hours Spread'!JA33)</f>
        <v>#N/A</v>
      </c>
      <c r="U35" s="1137" t="str">
        <f>ifs($B$2=Controls!$I$2,'Hours Spread'!V33,$B$2=Controls!$I$3,'Hours Spread'!BR33,$B$2=Controls!$I$4,'Hours Spread'!DN33,$B$2=Controls!$I$5,'Hours Spread'!FJ33,$B$2=Controls!$I$6,'Hours Spread'!HF33,$B$2=Controls!$I$7,'Hours Spread'!JB33)</f>
        <v>#N/A</v>
      </c>
      <c r="V35" s="1137" t="str">
        <f>ifs($B$2=Controls!$I$2,'Hours Spread'!W33,$B$2=Controls!$I$3,'Hours Spread'!BS33,$B$2=Controls!$I$4,'Hours Spread'!DO33,$B$2=Controls!$I$5,'Hours Spread'!FK33,$B$2=Controls!$I$6,'Hours Spread'!HG33,$B$2=Controls!$I$7,'Hours Spread'!JC33)</f>
        <v>#N/A</v>
      </c>
      <c r="W35" s="1137" t="str">
        <f>ifs($B$2=Controls!$I$2,'Hours Spread'!X33,$B$2=Controls!$I$3,'Hours Spread'!BT33,$B$2=Controls!$I$4,'Hours Spread'!DP33,$B$2=Controls!$I$5,'Hours Spread'!FL33,$B$2=Controls!$I$6,'Hours Spread'!HH33,$B$2=Controls!$I$7,'Hours Spread'!JD33)</f>
        <v>#N/A</v>
      </c>
      <c r="X35" s="1137" t="str">
        <f>ifs($B$2=Controls!$I$2,'Hours Spread'!Y33,$B$2=Controls!$I$3,'Hours Spread'!BU33,$B$2=Controls!$I$4,'Hours Spread'!DQ33,$B$2=Controls!$I$5,'Hours Spread'!FM33,$B$2=Controls!$I$6,'Hours Spread'!HI33,$B$2=Controls!$I$7,'Hours Spread'!JE33)</f>
        <v>#N/A</v>
      </c>
      <c r="Y35" s="1137" t="str">
        <f>ifs($B$2=Controls!$I$2,'Hours Spread'!Z33,$B$2=Controls!$I$3,'Hours Spread'!BV33,$B$2=Controls!$I$4,'Hours Spread'!DR33,$B$2=Controls!$I$5,'Hours Spread'!FN33,$B$2=Controls!$I$6,'Hours Spread'!HJ33,$B$2=Controls!$I$7,'Hours Spread'!JF33)</f>
        <v>#N/A</v>
      </c>
      <c r="Z35" s="1137" t="str">
        <f>ifs($B$2=Controls!$I$2,'Hours Spread'!AA33,$B$2=Controls!$I$3,'Hours Spread'!BW33,$B$2=Controls!$I$4,'Hours Spread'!DS33,$B$2=Controls!$I$5,'Hours Spread'!FO33,$B$2=Controls!$I$6,'Hours Spread'!HK33,$B$2=Controls!$I$7,'Hours Spread'!JG33)</f>
        <v>#N/A</v>
      </c>
      <c r="AA35" s="1137" t="str">
        <f>ifs($B$2=Controls!$I$2,'Hours Spread'!AB33,$B$2=Controls!$I$3,'Hours Spread'!BX33,$B$2=Controls!$I$4,'Hours Spread'!DT33,$B$2=Controls!$I$5,'Hours Spread'!FP33,$B$2=Controls!$I$6,'Hours Spread'!HL33,$B$2=Controls!$I$7,'Hours Spread'!JH33)</f>
        <v>#N/A</v>
      </c>
      <c r="AB35" s="1137" t="str">
        <f>ifs($B$2=Controls!$I$2,'Hours Spread'!AC33,$B$2=Controls!$I$3,'Hours Spread'!BY33,$B$2=Controls!$I$4,'Hours Spread'!DU33,$B$2=Controls!$I$5,'Hours Spread'!FQ33,$B$2=Controls!$I$6,'Hours Spread'!HM33,$B$2=Controls!$I$7,'Hours Spread'!JI33)</f>
        <v>#N/A</v>
      </c>
      <c r="AC35" s="1137" t="str">
        <f>ifs($B$2=Controls!$I$2,'Hours Spread'!AD33,$B$2=Controls!$I$3,'Hours Spread'!BZ33,$B$2=Controls!$I$4,'Hours Spread'!DV33,$B$2=Controls!$I$5,'Hours Spread'!FR33,$B$2=Controls!$I$6,'Hours Spread'!HN33,$B$2=Controls!$I$7,'Hours Spread'!JJ33)</f>
        <v>#N/A</v>
      </c>
      <c r="AD35" s="1137" t="str">
        <f>ifs($B$2=Controls!$I$2,'Hours Spread'!AE33,$B$2=Controls!$I$3,'Hours Spread'!CA33,$B$2=Controls!$I$4,'Hours Spread'!DW33,$B$2=Controls!$I$5,'Hours Spread'!FS33,$B$2=Controls!$I$6,'Hours Spread'!HO33,$B$2=Controls!$I$7,'Hours Spread'!JK33)</f>
        <v>#N/A</v>
      </c>
      <c r="AE35" s="1137" t="str">
        <f>ifs($B$2=Controls!$I$2,'Hours Spread'!AF33,$B$2=Controls!$I$3,'Hours Spread'!CB33,$B$2=Controls!$I$4,'Hours Spread'!DX33,$B$2=Controls!$I$5,'Hours Spread'!FT33,$B$2=Controls!$I$6,'Hours Spread'!HP33,$B$2=Controls!$I$7,'Hours Spread'!JL33)</f>
        <v>#N/A</v>
      </c>
      <c r="AF35" s="1137" t="str">
        <f>ifs($B$2=Controls!$I$2,'Hours Spread'!AG33,$B$2=Controls!$I$3,'Hours Spread'!CC33,$B$2=Controls!$I$4,'Hours Spread'!DY33,$B$2=Controls!$I$5,'Hours Spread'!FU33,$B$2=Controls!$I$6,'Hours Spread'!HQ33,$B$2=Controls!$I$7,'Hours Spread'!JM33)</f>
        <v>#N/A</v>
      </c>
      <c r="AG35" s="1137" t="str">
        <f>ifs($B$2=Controls!$I$2,'Hours Spread'!AH33,$B$2=Controls!$I$3,'Hours Spread'!CD33,$B$2=Controls!$I$4,'Hours Spread'!DZ33,$B$2=Controls!$I$5,'Hours Spread'!FV33,$B$2=Controls!$I$6,'Hours Spread'!HR33,$B$2=Controls!$I$7,'Hours Spread'!JN33)</f>
        <v>#N/A</v>
      </c>
      <c r="AH35" s="1137" t="str">
        <f>ifs($B$2=Controls!$I$2,'Hours Spread'!AI33,$B$2=Controls!$I$3,'Hours Spread'!CE33,$B$2=Controls!$I$4,'Hours Spread'!EA33,$B$2=Controls!$I$5,'Hours Spread'!FW33,$B$2=Controls!$I$6,'Hours Spread'!HS33,$B$2=Controls!$I$7,'Hours Spread'!JO33)</f>
        <v>#N/A</v>
      </c>
      <c r="AI35" s="1137" t="str">
        <f>ifs($B$2=Controls!$I$2,'Hours Spread'!AJ33,$B$2=Controls!$I$3,'Hours Spread'!CF33,$B$2=Controls!$I$4,'Hours Spread'!EB33,$B$2=Controls!$I$5,'Hours Spread'!FX33,$B$2=Controls!$I$6,'Hours Spread'!HT33,$B$2=Controls!$I$7,'Hours Spread'!JP33)</f>
        <v>#N/A</v>
      </c>
      <c r="AJ35" s="1137" t="str">
        <f>ifs($B$2=Controls!$I$2,'Hours Spread'!AK33,$B$2=Controls!$I$3,'Hours Spread'!CG33,$B$2=Controls!$I$4,'Hours Spread'!EC33,$B$2=Controls!$I$5,'Hours Spread'!FY33,$B$2=Controls!$I$6,'Hours Spread'!HU33,$B$2=Controls!$I$7,'Hours Spread'!JQ33)</f>
        <v>#N/A</v>
      </c>
      <c r="AK35" s="1137" t="str">
        <f>ifs($B$2=Controls!$I$2,'Hours Spread'!AL33,$B$2=Controls!$I$3,'Hours Spread'!CH33,$B$2=Controls!$I$4,'Hours Spread'!ED33,$B$2=Controls!$I$5,'Hours Spread'!FZ33,$B$2=Controls!$I$6,'Hours Spread'!HV33,$B$2=Controls!$I$7,'Hours Spread'!JR33)</f>
        <v>#N/A</v>
      </c>
      <c r="AL35" s="1137" t="str">
        <f>ifs($B$2=Controls!$I$2,'Hours Spread'!AM33,$B$2=Controls!$I$3,'Hours Spread'!CI33,$B$2=Controls!$I$4,'Hours Spread'!EE33,$B$2=Controls!$I$5,'Hours Spread'!GA33,$B$2=Controls!$I$6,'Hours Spread'!HW33,$B$2=Controls!$I$7,'Hours Spread'!JS33)</f>
        <v>#N/A</v>
      </c>
      <c r="AM35" s="1137" t="str">
        <f>ifs($B$2=Controls!$I$2,'Hours Spread'!AN33,$B$2=Controls!$I$3,'Hours Spread'!CJ33,$B$2=Controls!$I$4,'Hours Spread'!EF33,$B$2=Controls!$I$5,'Hours Spread'!GB33,$B$2=Controls!$I$6,'Hours Spread'!HX33,$B$2=Controls!$I$7,'Hours Spread'!JT33)</f>
        <v>#N/A</v>
      </c>
      <c r="AN35" s="1137" t="str">
        <f>ifs($B$2=Controls!$I$2,'Hours Spread'!AO33,$B$2=Controls!$I$3,'Hours Spread'!CK33,$B$2=Controls!$I$4,'Hours Spread'!EG33,$B$2=Controls!$I$5,'Hours Spread'!GC33,$B$2=Controls!$I$6,'Hours Spread'!HY33,$B$2=Controls!$I$7,'Hours Spread'!JU33)</f>
        <v>#N/A</v>
      </c>
      <c r="AO35" s="1137" t="str">
        <f>ifs($B$2=Controls!$I$2,'Hours Spread'!AP33,$B$2=Controls!$I$3,'Hours Spread'!CL33,$B$2=Controls!$I$4,'Hours Spread'!EH33,$B$2=Controls!$I$5,'Hours Spread'!GD33,$B$2=Controls!$I$6,'Hours Spread'!HZ33,$B$2=Controls!$I$7,'Hours Spread'!JV33)</f>
        <v>#N/A</v>
      </c>
      <c r="AP35" s="1137" t="str">
        <f>ifs($B$2=Controls!$I$2,'Hours Spread'!AQ33,$B$2=Controls!$I$3,'Hours Spread'!CM33,$B$2=Controls!$I$4,'Hours Spread'!EI33,$B$2=Controls!$I$5,'Hours Spread'!GE33,$B$2=Controls!$I$6,'Hours Spread'!IA33,$B$2=Controls!$I$7,'Hours Spread'!JW33)</f>
        <v>#N/A</v>
      </c>
      <c r="AQ35" s="1137" t="str">
        <f>ifs($B$2=Controls!$I$2,'Hours Spread'!AR33,$B$2=Controls!$I$3,'Hours Spread'!CN33,$B$2=Controls!$I$4,'Hours Spread'!EJ33,$B$2=Controls!$I$5,'Hours Spread'!GF33,$B$2=Controls!$I$6,'Hours Spread'!IB33,$B$2=Controls!$I$7,'Hours Spread'!JX33)</f>
        <v>#N/A</v>
      </c>
      <c r="AR35" s="1137" t="str">
        <f>ifs($B$2=Controls!$I$2,'Hours Spread'!AS33,$B$2=Controls!$I$3,'Hours Spread'!CO33,$B$2=Controls!$I$4,'Hours Spread'!EK33,$B$2=Controls!$I$5,'Hours Spread'!GG33,$B$2=Controls!$I$6,'Hours Spread'!IC33,$B$2=Controls!$I$7,'Hours Spread'!JY33)</f>
        <v>#N/A</v>
      </c>
      <c r="AS35" s="1137" t="str">
        <f>ifs($B$2=Controls!$I$2,'Hours Spread'!AT33,$B$2=Controls!$I$3,'Hours Spread'!CP33,$B$2=Controls!$I$4,'Hours Spread'!EL33,$B$2=Controls!$I$5,'Hours Spread'!GH33,$B$2=Controls!$I$6,'Hours Spread'!ID33,$B$2=Controls!$I$7,'Hours Spread'!JZ33)</f>
        <v>#N/A</v>
      </c>
      <c r="AT35" s="1137" t="str">
        <f>ifs($B$2=Controls!$I$2,'Hours Spread'!AU33,$B$2=Controls!$I$3,'Hours Spread'!CQ33,$B$2=Controls!$I$4,'Hours Spread'!EM33,$B$2=Controls!$I$5,'Hours Spread'!GI33,$B$2=Controls!$I$6,'Hours Spread'!IE33,$B$2=Controls!$I$7,'Hours Spread'!KA33)</f>
        <v>#N/A</v>
      </c>
      <c r="AU35" s="1137" t="str">
        <f>ifs($B$2=Controls!$I$2,'Hours Spread'!AV33,$B$2=Controls!$I$3,'Hours Spread'!CR33,$B$2=Controls!$I$4,'Hours Spread'!EN33,$B$2=Controls!$I$5,'Hours Spread'!GJ33,$B$2=Controls!$I$6,'Hours Spread'!IF33,$B$2=Controls!$I$7,'Hours Spread'!KB33)</f>
        <v>#N/A</v>
      </c>
      <c r="AV35" s="1137" t="str">
        <f>ifs($B$2=Controls!$I$2,'Hours Spread'!AW33,$B$2=Controls!$I$3,'Hours Spread'!CS33,$B$2=Controls!$I$4,'Hours Spread'!EO33,$B$2=Controls!$I$5,'Hours Spread'!GK33,$B$2=Controls!$I$6,'Hours Spread'!IG33,$B$2=Controls!$I$7,'Hours Spread'!KC33)</f>
        <v>#N/A</v>
      </c>
      <c r="AW35" s="1137" t="str">
        <f>ifs($B$2=Controls!$I$2,'Hours Spread'!AX33,$B$2=Controls!$I$3,'Hours Spread'!CT33,$B$2=Controls!$I$4,'Hours Spread'!EP33,$B$2=Controls!$I$5,'Hours Spread'!GL33,$B$2=Controls!$I$6,'Hours Spread'!IH33,$B$2=Controls!$I$7,'Hours Spread'!KD33)</f>
        <v>#N/A</v>
      </c>
      <c r="AX35" s="1137" t="str">
        <f>ifs($B$2=Controls!$I$2,'Hours Spread'!AY33,$B$2=Controls!$I$3,'Hours Spread'!CU33,$B$2=Controls!$I$4,'Hours Spread'!EQ33,$B$2=Controls!$I$5,'Hours Spread'!GM33,$B$2=Controls!$I$6,'Hours Spread'!II33,$B$2=Controls!$I$7,'Hours Spread'!KE33)</f>
        <v>#N/A</v>
      </c>
    </row>
    <row r="36">
      <c r="A36" s="595" t="s">
        <v>508</v>
      </c>
      <c r="B36" s="693" t="s">
        <v>508</v>
      </c>
      <c r="C36" s="1137" t="str">
        <f>ifs($B$2=Controls!$I$2,'Hours Spread'!D43,$B$2=Controls!$I$3,'Hours Spread'!AZ43,$B$2=Controls!$I$4,'Hours Spread'!CV43,$B$2=Controls!$I$5,'Hours Spread'!ER43,$B$2=Controls!$I$6,'Hours Spread'!GN43,$B$2=Controls!$I$7,'Hours Spread'!IJ43)</f>
        <v>#N/A</v>
      </c>
      <c r="D36" s="1137" t="str">
        <f>ifs($B$2=Controls!$I$2,'Hours Spread'!E34,$B$2=Controls!$I$3,'Hours Spread'!BA34,$B$2=Controls!$I$4,'Hours Spread'!CW34,$B$2=Controls!$I$5,'Hours Spread'!ES34,$B$2=Controls!$I$6,'Hours Spread'!GO34,$B$2=Controls!$I$7,'Hours Spread'!IK34)</f>
        <v>#N/A</v>
      </c>
      <c r="E36" s="1137" t="str">
        <f>ifs($B$2=Controls!$I$2,'Hours Spread'!F34,$B$2=Controls!$I$3,'Hours Spread'!BB34,$B$2=Controls!$I$4,'Hours Spread'!CX34,$B$2=Controls!$I$5,'Hours Spread'!ET34,$B$2=Controls!$I$6,'Hours Spread'!GP34,$B$2=Controls!$I$7,'Hours Spread'!IL34)</f>
        <v>#N/A</v>
      </c>
      <c r="F36" s="1137" t="str">
        <f>ifs($B$2=Controls!$I$2,'Hours Spread'!G34,$B$2=Controls!$I$3,'Hours Spread'!BC34,$B$2=Controls!$I$4,'Hours Spread'!CY34,$B$2=Controls!$I$5,'Hours Spread'!EU34,$B$2=Controls!$I$6,'Hours Spread'!GQ34,$B$2=Controls!$I$7,'Hours Spread'!IM34)</f>
        <v>#N/A</v>
      </c>
      <c r="G36" s="1137" t="str">
        <f>ifs($B$2=Controls!$I$2,'Hours Spread'!H34,$B$2=Controls!$I$3,'Hours Spread'!BD34,$B$2=Controls!$I$4,'Hours Spread'!CZ34,$B$2=Controls!$I$5,'Hours Spread'!EV34,$B$2=Controls!$I$6,'Hours Spread'!GR34,$B$2=Controls!$I$7,'Hours Spread'!IN34)</f>
        <v>#N/A</v>
      </c>
      <c r="H36" s="1137" t="str">
        <f>ifs($B$2=Controls!$I$2,'Hours Spread'!I34,$B$2=Controls!$I$3,'Hours Spread'!BE34,$B$2=Controls!$I$4,'Hours Spread'!DA34,$B$2=Controls!$I$5,'Hours Spread'!EW34,$B$2=Controls!$I$6,'Hours Spread'!GS34,$B$2=Controls!$I$7,'Hours Spread'!IO34)</f>
        <v>#N/A</v>
      </c>
      <c r="I36" s="1137" t="str">
        <f>ifs($B$2=Controls!$I$2,'Hours Spread'!J34,$B$2=Controls!$I$3,'Hours Spread'!BF34,$B$2=Controls!$I$4,'Hours Spread'!DB34,$B$2=Controls!$I$5,'Hours Spread'!EX34,$B$2=Controls!$I$6,'Hours Spread'!GT34,$B$2=Controls!$I$7,'Hours Spread'!IP34)</f>
        <v>#N/A</v>
      </c>
      <c r="J36" s="1137" t="str">
        <f>ifs($B$2=Controls!$I$2,'Hours Spread'!K34,$B$2=Controls!$I$3,'Hours Spread'!BG34,$B$2=Controls!$I$4,'Hours Spread'!DC34,$B$2=Controls!$I$5,'Hours Spread'!EY34,$B$2=Controls!$I$6,'Hours Spread'!GU34,$B$2=Controls!$I$7,'Hours Spread'!IQ34)</f>
        <v>#N/A</v>
      </c>
      <c r="K36" s="1137" t="str">
        <f>ifs($B$2=Controls!$I$2,'Hours Spread'!L34,$B$2=Controls!$I$3,'Hours Spread'!BH34,$B$2=Controls!$I$4,'Hours Spread'!DD34,$B$2=Controls!$I$5,'Hours Spread'!EZ34,$B$2=Controls!$I$6,'Hours Spread'!GV34,$B$2=Controls!$I$7,'Hours Spread'!IR34)</f>
        <v>#N/A</v>
      </c>
      <c r="L36" s="1137" t="str">
        <f>ifs($B$2=Controls!$I$2,'Hours Spread'!M34,$B$2=Controls!$I$3,'Hours Spread'!BI34,$B$2=Controls!$I$4,'Hours Spread'!DE34,$B$2=Controls!$I$5,'Hours Spread'!FA34,$B$2=Controls!$I$6,'Hours Spread'!GW34,$B$2=Controls!$I$7,'Hours Spread'!IS34)</f>
        <v>#N/A</v>
      </c>
      <c r="M36" s="1137" t="str">
        <f>ifs($B$2=Controls!$I$2,'Hours Spread'!N34,$B$2=Controls!$I$3,'Hours Spread'!BJ34,$B$2=Controls!$I$4,'Hours Spread'!DF34,$B$2=Controls!$I$5,'Hours Spread'!FB34,$B$2=Controls!$I$6,'Hours Spread'!GX34,$B$2=Controls!$I$7,'Hours Spread'!IT34)</f>
        <v>#N/A</v>
      </c>
      <c r="N36" s="1137" t="str">
        <f>ifs($B$2=Controls!$I$2,'Hours Spread'!O34,$B$2=Controls!$I$3,'Hours Spread'!BK34,$B$2=Controls!$I$4,'Hours Spread'!DG34,$B$2=Controls!$I$5,'Hours Spread'!FC34,$B$2=Controls!$I$6,'Hours Spread'!GY34,$B$2=Controls!$I$7,'Hours Spread'!IU34)</f>
        <v>#N/A</v>
      </c>
      <c r="O36" s="1137" t="str">
        <f>ifs($B$2=Controls!$I$2,'Hours Spread'!P34,$B$2=Controls!$I$3,'Hours Spread'!BL34,$B$2=Controls!$I$4,'Hours Spread'!DH34,$B$2=Controls!$I$5,'Hours Spread'!FD34,$B$2=Controls!$I$6,'Hours Spread'!GZ34,$B$2=Controls!$I$7,'Hours Spread'!IV34)</f>
        <v>#N/A</v>
      </c>
      <c r="P36" s="1137" t="str">
        <f>ifs($B$2=Controls!$I$2,'Hours Spread'!Q34,$B$2=Controls!$I$3,'Hours Spread'!BM34,$B$2=Controls!$I$4,'Hours Spread'!DI34,$B$2=Controls!$I$5,'Hours Spread'!FE34,$B$2=Controls!$I$6,'Hours Spread'!HA34,$B$2=Controls!$I$7,'Hours Spread'!IW34)</f>
        <v>#N/A</v>
      </c>
      <c r="Q36" s="1137" t="str">
        <f>ifs($B$2=Controls!$I$2,'Hours Spread'!R34,$B$2=Controls!$I$3,'Hours Spread'!BN34,$B$2=Controls!$I$4,'Hours Spread'!DJ34,$B$2=Controls!$I$5,'Hours Spread'!FF34,$B$2=Controls!$I$6,'Hours Spread'!HB34,$B$2=Controls!$I$7,'Hours Spread'!IX34)</f>
        <v>#N/A</v>
      </c>
      <c r="R36" s="1137" t="str">
        <f>ifs($B$2=Controls!$I$2,'Hours Spread'!S34,$B$2=Controls!$I$3,'Hours Spread'!BO34,$B$2=Controls!$I$4,'Hours Spread'!DK34,$B$2=Controls!$I$5,'Hours Spread'!FG34,$B$2=Controls!$I$6,'Hours Spread'!HC34,$B$2=Controls!$I$7,'Hours Spread'!IY34)</f>
        <v>#N/A</v>
      </c>
      <c r="S36" s="1137" t="str">
        <f>ifs($B$2=Controls!$I$2,'Hours Spread'!T34,$B$2=Controls!$I$3,'Hours Spread'!BP34,$B$2=Controls!$I$4,'Hours Spread'!DL34,$B$2=Controls!$I$5,'Hours Spread'!FH34,$B$2=Controls!$I$6,'Hours Spread'!HD34,$B$2=Controls!$I$7,'Hours Spread'!IZ34)</f>
        <v>#N/A</v>
      </c>
      <c r="T36" s="1137" t="str">
        <f>ifs($B$2=Controls!$I$2,'Hours Spread'!U34,$B$2=Controls!$I$3,'Hours Spread'!BQ34,$B$2=Controls!$I$4,'Hours Spread'!DM34,$B$2=Controls!$I$5,'Hours Spread'!FI34,$B$2=Controls!$I$6,'Hours Spread'!HE34,$B$2=Controls!$I$7,'Hours Spread'!JA34)</f>
        <v>#N/A</v>
      </c>
      <c r="U36" s="1137" t="str">
        <f>ifs($B$2=Controls!$I$2,'Hours Spread'!V34,$B$2=Controls!$I$3,'Hours Spread'!BR34,$B$2=Controls!$I$4,'Hours Spread'!DN34,$B$2=Controls!$I$5,'Hours Spread'!FJ34,$B$2=Controls!$I$6,'Hours Spread'!HF34,$B$2=Controls!$I$7,'Hours Spread'!JB34)</f>
        <v>#N/A</v>
      </c>
      <c r="V36" s="1137" t="str">
        <f>ifs($B$2=Controls!$I$2,'Hours Spread'!W34,$B$2=Controls!$I$3,'Hours Spread'!BS34,$B$2=Controls!$I$4,'Hours Spread'!DO34,$B$2=Controls!$I$5,'Hours Spread'!FK34,$B$2=Controls!$I$6,'Hours Spread'!HG34,$B$2=Controls!$I$7,'Hours Spread'!JC34)</f>
        <v>#N/A</v>
      </c>
      <c r="W36" s="1137" t="str">
        <f>ifs($B$2=Controls!$I$2,'Hours Spread'!X34,$B$2=Controls!$I$3,'Hours Spread'!BT34,$B$2=Controls!$I$4,'Hours Spread'!DP34,$B$2=Controls!$I$5,'Hours Spread'!FL34,$B$2=Controls!$I$6,'Hours Spread'!HH34,$B$2=Controls!$I$7,'Hours Spread'!JD34)</f>
        <v>#N/A</v>
      </c>
      <c r="X36" s="1137" t="str">
        <f>ifs($B$2=Controls!$I$2,'Hours Spread'!Y34,$B$2=Controls!$I$3,'Hours Spread'!BU34,$B$2=Controls!$I$4,'Hours Spread'!DQ34,$B$2=Controls!$I$5,'Hours Spread'!FM34,$B$2=Controls!$I$6,'Hours Spread'!HI34,$B$2=Controls!$I$7,'Hours Spread'!JE34)</f>
        <v>#N/A</v>
      </c>
      <c r="Y36" s="1137" t="str">
        <f>ifs($B$2=Controls!$I$2,'Hours Spread'!Z34,$B$2=Controls!$I$3,'Hours Spread'!BV34,$B$2=Controls!$I$4,'Hours Spread'!DR34,$B$2=Controls!$I$5,'Hours Spread'!FN34,$B$2=Controls!$I$6,'Hours Spread'!HJ34,$B$2=Controls!$I$7,'Hours Spread'!JF34)</f>
        <v>#N/A</v>
      </c>
      <c r="Z36" s="1137" t="str">
        <f>ifs($B$2=Controls!$I$2,'Hours Spread'!AA34,$B$2=Controls!$I$3,'Hours Spread'!BW34,$B$2=Controls!$I$4,'Hours Spread'!DS34,$B$2=Controls!$I$5,'Hours Spread'!FO34,$B$2=Controls!$I$6,'Hours Spread'!HK34,$B$2=Controls!$I$7,'Hours Spread'!JG34)</f>
        <v>#N/A</v>
      </c>
      <c r="AA36" s="1137" t="str">
        <f>ifs($B$2=Controls!$I$2,'Hours Spread'!AB34,$B$2=Controls!$I$3,'Hours Spread'!BX34,$B$2=Controls!$I$4,'Hours Spread'!DT34,$B$2=Controls!$I$5,'Hours Spread'!FP34,$B$2=Controls!$I$6,'Hours Spread'!HL34,$B$2=Controls!$I$7,'Hours Spread'!JH34)</f>
        <v>#N/A</v>
      </c>
      <c r="AB36" s="1137" t="str">
        <f>ifs($B$2=Controls!$I$2,'Hours Spread'!AC34,$B$2=Controls!$I$3,'Hours Spread'!BY34,$B$2=Controls!$I$4,'Hours Spread'!DU34,$B$2=Controls!$I$5,'Hours Spread'!FQ34,$B$2=Controls!$I$6,'Hours Spread'!HM34,$B$2=Controls!$I$7,'Hours Spread'!JI34)</f>
        <v>#N/A</v>
      </c>
      <c r="AC36" s="1137" t="str">
        <f>ifs($B$2=Controls!$I$2,'Hours Spread'!AD34,$B$2=Controls!$I$3,'Hours Spread'!BZ34,$B$2=Controls!$I$4,'Hours Spread'!DV34,$B$2=Controls!$I$5,'Hours Spread'!FR34,$B$2=Controls!$I$6,'Hours Spread'!HN34,$B$2=Controls!$I$7,'Hours Spread'!JJ34)</f>
        <v>#N/A</v>
      </c>
      <c r="AD36" s="1137" t="str">
        <f>ifs($B$2=Controls!$I$2,'Hours Spread'!AE34,$B$2=Controls!$I$3,'Hours Spread'!CA34,$B$2=Controls!$I$4,'Hours Spread'!DW34,$B$2=Controls!$I$5,'Hours Spread'!FS34,$B$2=Controls!$I$6,'Hours Spread'!HO34,$B$2=Controls!$I$7,'Hours Spread'!JK34)</f>
        <v>#N/A</v>
      </c>
      <c r="AE36" s="1137" t="str">
        <f>ifs($B$2=Controls!$I$2,'Hours Spread'!AF34,$B$2=Controls!$I$3,'Hours Spread'!CB34,$B$2=Controls!$I$4,'Hours Spread'!DX34,$B$2=Controls!$I$5,'Hours Spread'!FT34,$B$2=Controls!$I$6,'Hours Spread'!HP34,$B$2=Controls!$I$7,'Hours Spread'!JL34)</f>
        <v>#N/A</v>
      </c>
      <c r="AF36" s="1137" t="str">
        <f>ifs($B$2=Controls!$I$2,'Hours Spread'!AG34,$B$2=Controls!$I$3,'Hours Spread'!CC34,$B$2=Controls!$I$4,'Hours Spread'!DY34,$B$2=Controls!$I$5,'Hours Spread'!FU34,$B$2=Controls!$I$6,'Hours Spread'!HQ34,$B$2=Controls!$I$7,'Hours Spread'!JM34)</f>
        <v>#N/A</v>
      </c>
      <c r="AG36" s="1137" t="str">
        <f>ifs($B$2=Controls!$I$2,'Hours Spread'!AH34,$B$2=Controls!$I$3,'Hours Spread'!CD34,$B$2=Controls!$I$4,'Hours Spread'!DZ34,$B$2=Controls!$I$5,'Hours Spread'!FV34,$B$2=Controls!$I$6,'Hours Spread'!HR34,$B$2=Controls!$I$7,'Hours Spread'!JN34)</f>
        <v>#N/A</v>
      </c>
      <c r="AH36" s="1137" t="str">
        <f>ifs($B$2=Controls!$I$2,'Hours Spread'!AI34,$B$2=Controls!$I$3,'Hours Spread'!CE34,$B$2=Controls!$I$4,'Hours Spread'!EA34,$B$2=Controls!$I$5,'Hours Spread'!FW34,$B$2=Controls!$I$6,'Hours Spread'!HS34,$B$2=Controls!$I$7,'Hours Spread'!JO34)</f>
        <v>#N/A</v>
      </c>
      <c r="AI36" s="1137" t="str">
        <f>ifs($B$2=Controls!$I$2,'Hours Spread'!AJ34,$B$2=Controls!$I$3,'Hours Spread'!CF34,$B$2=Controls!$I$4,'Hours Spread'!EB34,$B$2=Controls!$I$5,'Hours Spread'!FX34,$B$2=Controls!$I$6,'Hours Spread'!HT34,$B$2=Controls!$I$7,'Hours Spread'!JP34)</f>
        <v>#N/A</v>
      </c>
      <c r="AJ36" s="1137" t="str">
        <f>ifs($B$2=Controls!$I$2,'Hours Spread'!AK34,$B$2=Controls!$I$3,'Hours Spread'!CG34,$B$2=Controls!$I$4,'Hours Spread'!EC34,$B$2=Controls!$I$5,'Hours Spread'!FY34,$B$2=Controls!$I$6,'Hours Spread'!HU34,$B$2=Controls!$I$7,'Hours Spread'!JQ34)</f>
        <v>#N/A</v>
      </c>
      <c r="AK36" s="1137" t="str">
        <f>ifs($B$2=Controls!$I$2,'Hours Spread'!AL34,$B$2=Controls!$I$3,'Hours Spread'!CH34,$B$2=Controls!$I$4,'Hours Spread'!ED34,$B$2=Controls!$I$5,'Hours Spread'!FZ34,$B$2=Controls!$I$6,'Hours Spread'!HV34,$B$2=Controls!$I$7,'Hours Spread'!JR34)</f>
        <v>#N/A</v>
      </c>
      <c r="AL36" s="1137" t="str">
        <f>ifs($B$2=Controls!$I$2,'Hours Spread'!AM34,$B$2=Controls!$I$3,'Hours Spread'!CI34,$B$2=Controls!$I$4,'Hours Spread'!EE34,$B$2=Controls!$I$5,'Hours Spread'!GA34,$B$2=Controls!$I$6,'Hours Spread'!HW34,$B$2=Controls!$I$7,'Hours Spread'!JS34)</f>
        <v>#N/A</v>
      </c>
      <c r="AM36" s="1137" t="str">
        <f>ifs($B$2=Controls!$I$2,'Hours Spread'!AN34,$B$2=Controls!$I$3,'Hours Spread'!CJ34,$B$2=Controls!$I$4,'Hours Spread'!EF34,$B$2=Controls!$I$5,'Hours Spread'!GB34,$B$2=Controls!$I$6,'Hours Spread'!HX34,$B$2=Controls!$I$7,'Hours Spread'!JT34)</f>
        <v>#N/A</v>
      </c>
      <c r="AN36" s="1137" t="str">
        <f>ifs($B$2=Controls!$I$2,'Hours Spread'!AO34,$B$2=Controls!$I$3,'Hours Spread'!CK34,$B$2=Controls!$I$4,'Hours Spread'!EG34,$B$2=Controls!$I$5,'Hours Spread'!GC34,$B$2=Controls!$I$6,'Hours Spread'!HY34,$B$2=Controls!$I$7,'Hours Spread'!JU34)</f>
        <v>#N/A</v>
      </c>
      <c r="AO36" s="1137" t="str">
        <f>ifs($B$2=Controls!$I$2,'Hours Spread'!AP34,$B$2=Controls!$I$3,'Hours Spread'!CL34,$B$2=Controls!$I$4,'Hours Spread'!EH34,$B$2=Controls!$I$5,'Hours Spread'!GD34,$B$2=Controls!$I$6,'Hours Spread'!HZ34,$B$2=Controls!$I$7,'Hours Spread'!JV34)</f>
        <v>#N/A</v>
      </c>
      <c r="AP36" s="1137" t="str">
        <f>ifs($B$2=Controls!$I$2,'Hours Spread'!AQ34,$B$2=Controls!$I$3,'Hours Spread'!CM34,$B$2=Controls!$I$4,'Hours Spread'!EI34,$B$2=Controls!$I$5,'Hours Spread'!GE34,$B$2=Controls!$I$6,'Hours Spread'!IA34,$B$2=Controls!$I$7,'Hours Spread'!JW34)</f>
        <v>#N/A</v>
      </c>
      <c r="AQ36" s="1137" t="str">
        <f>ifs($B$2=Controls!$I$2,'Hours Spread'!AR34,$B$2=Controls!$I$3,'Hours Spread'!CN34,$B$2=Controls!$I$4,'Hours Spread'!EJ34,$B$2=Controls!$I$5,'Hours Spread'!GF34,$B$2=Controls!$I$6,'Hours Spread'!IB34,$B$2=Controls!$I$7,'Hours Spread'!JX34)</f>
        <v>#N/A</v>
      </c>
      <c r="AR36" s="1137" t="str">
        <f>ifs($B$2=Controls!$I$2,'Hours Spread'!AS34,$B$2=Controls!$I$3,'Hours Spread'!CO34,$B$2=Controls!$I$4,'Hours Spread'!EK34,$B$2=Controls!$I$5,'Hours Spread'!GG34,$B$2=Controls!$I$6,'Hours Spread'!IC34,$B$2=Controls!$I$7,'Hours Spread'!JY34)</f>
        <v>#N/A</v>
      </c>
      <c r="AS36" s="1137" t="str">
        <f>ifs($B$2=Controls!$I$2,'Hours Spread'!AT34,$B$2=Controls!$I$3,'Hours Spread'!CP34,$B$2=Controls!$I$4,'Hours Spread'!EL34,$B$2=Controls!$I$5,'Hours Spread'!GH34,$B$2=Controls!$I$6,'Hours Spread'!ID34,$B$2=Controls!$I$7,'Hours Spread'!JZ34)</f>
        <v>#N/A</v>
      </c>
      <c r="AT36" s="1137" t="str">
        <f>ifs($B$2=Controls!$I$2,'Hours Spread'!AU34,$B$2=Controls!$I$3,'Hours Spread'!CQ34,$B$2=Controls!$I$4,'Hours Spread'!EM34,$B$2=Controls!$I$5,'Hours Spread'!GI34,$B$2=Controls!$I$6,'Hours Spread'!IE34,$B$2=Controls!$I$7,'Hours Spread'!KA34)</f>
        <v>#N/A</v>
      </c>
      <c r="AU36" s="1137" t="str">
        <f>ifs($B$2=Controls!$I$2,'Hours Spread'!AV34,$B$2=Controls!$I$3,'Hours Spread'!CR34,$B$2=Controls!$I$4,'Hours Spread'!EN34,$B$2=Controls!$I$5,'Hours Spread'!GJ34,$B$2=Controls!$I$6,'Hours Spread'!IF34,$B$2=Controls!$I$7,'Hours Spread'!KB34)</f>
        <v>#N/A</v>
      </c>
      <c r="AV36" s="1137" t="str">
        <f>ifs($B$2=Controls!$I$2,'Hours Spread'!AW34,$B$2=Controls!$I$3,'Hours Spread'!CS34,$B$2=Controls!$I$4,'Hours Spread'!EO34,$B$2=Controls!$I$5,'Hours Spread'!GK34,$B$2=Controls!$I$6,'Hours Spread'!IG34,$B$2=Controls!$I$7,'Hours Spread'!KC34)</f>
        <v>#N/A</v>
      </c>
      <c r="AW36" s="1137" t="str">
        <f>ifs($B$2=Controls!$I$2,'Hours Spread'!AX34,$B$2=Controls!$I$3,'Hours Spread'!CT34,$B$2=Controls!$I$4,'Hours Spread'!EP34,$B$2=Controls!$I$5,'Hours Spread'!GL34,$B$2=Controls!$I$6,'Hours Spread'!IH34,$B$2=Controls!$I$7,'Hours Spread'!KD34)</f>
        <v>#N/A</v>
      </c>
      <c r="AX36" s="1137" t="str">
        <f>ifs($B$2=Controls!$I$2,'Hours Spread'!AY34,$B$2=Controls!$I$3,'Hours Spread'!CU34,$B$2=Controls!$I$4,'Hours Spread'!EQ34,$B$2=Controls!$I$5,'Hours Spread'!GM34,$B$2=Controls!$I$6,'Hours Spread'!II34,$B$2=Controls!$I$7,'Hours Spread'!KE34)</f>
        <v>#N/A</v>
      </c>
    </row>
    <row r="37">
      <c r="A37" s="595" t="s">
        <v>509</v>
      </c>
      <c r="B37" s="693" t="s">
        <v>509</v>
      </c>
      <c r="C37" s="1137" t="str">
        <f>ifs($B$2=Controls!$I$2,'Hours Spread'!D44,$B$2=Controls!$I$3,'Hours Spread'!AZ44,$B$2=Controls!$I$4,'Hours Spread'!CV44,$B$2=Controls!$I$5,'Hours Spread'!ER44,$B$2=Controls!$I$6,'Hours Spread'!GN44,$B$2=Controls!$I$7,'Hours Spread'!IJ44)</f>
        <v>#N/A</v>
      </c>
      <c r="D37" s="1137" t="str">
        <f>ifs($B$2=Controls!$I$2,'Hours Spread'!E35,$B$2=Controls!$I$3,'Hours Spread'!BA35,$B$2=Controls!$I$4,'Hours Spread'!CW35,$B$2=Controls!$I$5,'Hours Spread'!ES35,$B$2=Controls!$I$6,'Hours Spread'!GO35,$B$2=Controls!$I$7,'Hours Spread'!IK35)</f>
        <v>#N/A</v>
      </c>
      <c r="E37" s="1137" t="str">
        <f>ifs($B$2=Controls!$I$2,'Hours Spread'!F35,$B$2=Controls!$I$3,'Hours Spread'!BB35,$B$2=Controls!$I$4,'Hours Spread'!CX35,$B$2=Controls!$I$5,'Hours Spread'!ET35,$B$2=Controls!$I$6,'Hours Spread'!GP35,$B$2=Controls!$I$7,'Hours Spread'!IL35)</f>
        <v>#N/A</v>
      </c>
      <c r="F37" s="1137" t="str">
        <f>ifs($B$2=Controls!$I$2,'Hours Spread'!G35,$B$2=Controls!$I$3,'Hours Spread'!BC35,$B$2=Controls!$I$4,'Hours Spread'!CY35,$B$2=Controls!$I$5,'Hours Spread'!EU35,$B$2=Controls!$I$6,'Hours Spread'!GQ35,$B$2=Controls!$I$7,'Hours Spread'!IM35)</f>
        <v>#N/A</v>
      </c>
      <c r="G37" s="1137" t="str">
        <f>ifs($B$2=Controls!$I$2,'Hours Spread'!H35,$B$2=Controls!$I$3,'Hours Spread'!BD35,$B$2=Controls!$I$4,'Hours Spread'!CZ35,$B$2=Controls!$I$5,'Hours Spread'!EV35,$B$2=Controls!$I$6,'Hours Spread'!GR35,$B$2=Controls!$I$7,'Hours Spread'!IN35)</f>
        <v>#N/A</v>
      </c>
      <c r="H37" s="1137" t="str">
        <f>ifs($B$2=Controls!$I$2,'Hours Spread'!I35,$B$2=Controls!$I$3,'Hours Spread'!BE35,$B$2=Controls!$I$4,'Hours Spread'!DA35,$B$2=Controls!$I$5,'Hours Spread'!EW35,$B$2=Controls!$I$6,'Hours Spread'!GS35,$B$2=Controls!$I$7,'Hours Spread'!IO35)</f>
        <v>#N/A</v>
      </c>
      <c r="I37" s="1137" t="str">
        <f>ifs($B$2=Controls!$I$2,'Hours Spread'!J35,$B$2=Controls!$I$3,'Hours Spread'!BF35,$B$2=Controls!$I$4,'Hours Spread'!DB35,$B$2=Controls!$I$5,'Hours Spread'!EX35,$B$2=Controls!$I$6,'Hours Spread'!GT35,$B$2=Controls!$I$7,'Hours Spread'!IP35)</f>
        <v>#N/A</v>
      </c>
      <c r="J37" s="1137" t="str">
        <f>ifs($B$2=Controls!$I$2,'Hours Spread'!K35,$B$2=Controls!$I$3,'Hours Spread'!BG35,$B$2=Controls!$I$4,'Hours Spread'!DC35,$B$2=Controls!$I$5,'Hours Spread'!EY35,$B$2=Controls!$I$6,'Hours Spread'!GU35,$B$2=Controls!$I$7,'Hours Spread'!IQ35)</f>
        <v>#N/A</v>
      </c>
      <c r="K37" s="1137" t="str">
        <f>ifs($B$2=Controls!$I$2,'Hours Spread'!L35,$B$2=Controls!$I$3,'Hours Spread'!BH35,$B$2=Controls!$I$4,'Hours Spread'!DD35,$B$2=Controls!$I$5,'Hours Spread'!EZ35,$B$2=Controls!$I$6,'Hours Spread'!GV35,$B$2=Controls!$I$7,'Hours Spread'!IR35)</f>
        <v>#N/A</v>
      </c>
      <c r="L37" s="1137" t="str">
        <f>ifs($B$2=Controls!$I$2,'Hours Spread'!M35,$B$2=Controls!$I$3,'Hours Spread'!BI35,$B$2=Controls!$I$4,'Hours Spread'!DE35,$B$2=Controls!$I$5,'Hours Spread'!FA35,$B$2=Controls!$I$6,'Hours Spread'!GW35,$B$2=Controls!$I$7,'Hours Spread'!IS35)</f>
        <v>#N/A</v>
      </c>
      <c r="M37" s="1137" t="str">
        <f>ifs($B$2=Controls!$I$2,'Hours Spread'!N35,$B$2=Controls!$I$3,'Hours Spread'!BJ35,$B$2=Controls!$I$4,'Hours Spread'!DF35,$B$2=Controls!$I$5,'Hours Spread'!FB35,$B$2=Controls!$I$6,'Hours Spread'!GX35,$B$2=Controls!$I$7,'Hours Spread'!IT35)</f>
        <v>#N/A</v>
      </c>
      <c r="N37" s="1137" t="str">
        <f>ifs($B$2=Controls!$I$2,'Hours Spread'!O35,$B$2=Controls!$I$3,'Hours Spread'!BK35,$B$2=Controls!$I$4,'Hours Spread'!DG35,$B$2=Controls!$I$5,'Hours Spread'!FC35,$B$2=Controls!$I$6,'Hours Spread'!GY35,$B$2=Controls!$I$7,'Hours Spread'!IU35)</f>
        <v>#N/A</v>
      </c>
      <c r="O37" s="1137" t="str">
        <f>ifs($B$2=Controls!$I$2,'Hours Spread'!P35,$B$2=Controls!$I$3,'Hours Spread'!BL35,$B$2=Controls!$I$4,'Hours Spread'!DH35,$B$2=Controls!$I$5,'Hours Spread'!FD35,$B$2=Controls!$I$6,'Hours Spread'!GZ35,$B$2=Controls!$I$7,'Hours Spread'!IV35)</f>
        <v>#N/A</v>
      </c>
      <c r="P37" s="1137" t="str">
        <f>ifs($B$2=Controls!$I$2,'Hours Spread'!Q35,$B$2=Controls!$I$3,'Hours Spread'!BM35,$B$2=Controls!$I$4,'Hours Spread'!DI35,$B$2=Controls!$I$5,'Hours Spread'!FE35,$B$2=Controls!$I$6,'Hours Spread'!HA35,$B$2=Controls!$I$7,'Hours Spread'!IW35)</f>
        <v>#N/A</v>
      </c>
      <c r="Q37" s="1137" t="str">
        <f>ifs($B$2=Controls!$I$2,'Hours Spread'!R35,$B$2=Controls!$I$3,'Hours Spread'!BN35,$B$2=Controls!$I$4,'Hours Spread'!DJ35,$B$2=Controls!$I$5,'Hours Spread'!FF35,$B$2=Controls!$I$6,'Hours Spread'!HB35,$B$2=Controls!$I$7,'Hours Spread'!IX35)</f>
        <v>#N/A</v>
      </c>
      <c r="R37" s="1137" t="str">
        <f>ifs($B$2=Controls!$I$2,'Hours Spread'!S35,$B$2=Controls!$I$3,'Hours Spread'!BO35,$B$2=Controls!$I$4,'Hours Spread'!DK35,$B$2=Controls!$I$5,'Hours Spread'!FG35,$B$2=Controls!$I$6,'Hours Spread'!HC35,$B$2=Controls!$I$7,'Hours Spread'!IY35)</f>
        <v>#N/A</v>
      </c>
      <c r="S37" s="1137" t="str">
        <f>ifs($B$2=Controls!$I$2,'Hours Spread'!T35,$B$2=Controls!$I$3,'Hours Spread'!BP35,$B$2=Controls!$I$4,'Hours Spread'!DL35,$B$2=Controls!$I$5,'Hours Spread'!FH35,$B$2=Controls!$I$6,'Hours Spread'!HD35,$B$2=Controls!$I$7,'Hours Spread'!IZ35)</f>
        <v>#N/A</v>
      </c>
      <c r="T37" s="1137" t="str">
        <f>ifs($B$2=Controls!$I$2,'Hours Spread'!U35,$B$2=Controls!$I$3,'Hours Spread'!BQ35,$B$2=Controls!$I$4,'Hours Spread'!DM35,$B$2=Controls!$I$5,'Hours Spread'!FI35,$B$2=Controls!$I$6,'Hours Spread'!HE35,$B$2=Controls!$I$7,'Hours Spread'!JA35)</f>
        <v>#N/A</v>
      </c>
      <c r="U37" s="1137" t="str">
        <f>ifs($B$2=Controls!$I$2,'Hours Spread'!V35,$B$2=Controls!$I$3,'Hours Spread'!BR35,$B$2=Controls!$I$4,'Hours Spread'!DN35,$B$2=Controls!$I$5,'Hours Spread'!FJ35,$B$2=Controls!$I$6,'Hours Spread'!HF35,$B$2=Controls!$I$7,'Hours Spread'!JB35)</f>
        <v>#N/A</v>
      </c>
      <c r="V37" s="1137" t="str">
        <f>ifs($B$2=Controls!$I$2,'Hours Spread'!W35,$B$2=Controls!$I$3,'Hours Spread'!BS35,$B$2=Controls!$I$4,'Hours Spread'!DO35,$B$2=Controls!$I$5,'Hours Spread'!FK35,$B$2=Controls!$I$6,'Hours Spread'!HG35,$B$2=Controls!$I$7,'Hours Spread'!JC35)</f>
        <v>#N/A</v>
      </c>
      <c r="W37" s="1137" t="str">
        <f>ifs($B$2=Controls!$I$2,'Hours Spread'!X35,$B$2=Controls!$I$3,'Hours Spread'!BT35,$B$2=Controls!$I$4,'Hours Spread'!DP35,$B$2=Controls!$I$5,'Hours Spread'!FL35,$B$2=Controls!$I$6,'Hours Spread'!HH35,$B$2=Controls!$I$7,'Hours Spread'!JD35)</f>
        <v>#N/A</v>
      </c>
      <c r="X37" s="1137" t="str">
        <f>ifs($B$2=Controls!$I$2,'Hours Spread'!Y35,$B$2=Controls!$I$3,'Hours Spread'!BU35,$B$2=Controls!$I$4,'Hours Spread'!DQ35,$B$2=Controls!$I$5,'Hours Spread'!FM35,$B$2=Controls!$I$6,'Hours Spread'!HI35,$B$2=Controls!$I$7,'Hours Spread'!JE35)</f>
        <v>#N/A</v>
      </c>
      <c r="Y37" s="1137" t="str">
        <f>ifs($B$2=Controls!$I$2,'Hours Spread'!Z35,$B$2=Controls!$I$3,'Hours Spread'!BV35,$B$2=Controls!$I$4,'Hours Spread'!DR35,$B$2=Controls!$I$5,'Hours Spread'!FN35,$B$2=Controls!$I$6,'Hours Spread'!HJ35,$B$2=Controls!$I$7,'Hours Spread'!JF35)</f>
        <v>#N/A</v>
      </c>
      <c r="Z37" s="1137" t="str">
        <f>ifs($B$2=Controls!$I$2,'Hours Spread'!AA35,$B$2=Controls!$I$3,'Hours Spread'!BW35,$B$2=Controls!$I$4,'Hours Spread'!DS35,$B$2=Controls!$I$5,'Hours Spread'!FO35,$B$2=Controls!$I$6,'Hours Spread'!HK35,$B$2=Controls!$I$7,'Hours Spread'!JG35)</f>
        <v>#N/A</v>
      </c>
      <c r="AA37" s="1137" t="str">
        <f>ifs($B$2=Controls!$I$2,'Hours Spread'!AB35,$B$2=Controls!$I$3,'Hours Spread'!BX35,$B$2=Controls!$I$4,'Hours Spread'!DT35,$B$2=Controls!$I$5,'Hours Spread'!FP35,$B$2=Controls!$I$6,'Hours Spread'!HL35,$B$2=Controls!$I$7,'Hours Spread'!JH35)</f>
        <v>#N/A</v>
      </c>
      <c r="AB37" s="1137" t="str">
        <f>ifs($B$2=Controls!$I$2,'Hours Spread'!AC35,$B$2=Controls!$I$3,'Hours Spread'!BY35,$B$2=Controls!$I$4,'Hours Spread'!DU35,$B$2=Controls!$I$5,'Hours Spread'!FQ35,$B$2=Controls!$I$6,'Hours Spread'!HM35,$B$2=Controls!$I$7,'Hours Spread'!JI35)</f>
        <v>#N/A</v>
      </c>
      <c r="AC37" s="1137" t="str">
        <f>ifs($B$2=Controls!$I$2,'Hours Spread'!AD35,$B$2=Controls!$I$3,'Hours Spread'!BZ35,$B$2=Controls!$I$4,'Hours Spread'!DV35,$B$2=Controls!$I$5,'Hours Spread'!FR35,$B$2=Controls!$I$6,'Hours Spread'!HN35,$B$2=Controls!$I$7,'Hours Spread'!JJ35)</f>
        <v>#N/A</v>
      </c>
      <c r="AD37" s="1137" t="str">
        <f>ifs($B$2=Controls!$I$2,'Hours Spread'!AE35,$B$2=Controls!$I$3,'Hours Spread'!CA35,$B$2=Controls!$I$4,'Hours Spread'!DW35,$B$2=Controls!$I$5,'Hours Spread'!FS35,$B$2=Controls!$I$6,'Hours Spread'!HO35,$B$2=Controls!$I$7,'Hours Spread'!JK35)</f>
        <v>#N/A</v>
      </c>
      <c r="AE37" s="1137" t="str">
        <f>ifs($B$2=Controls!$I$2,'Hours Spread'!AF35,$B$2=Controls!$I$3,'Hours Spread'!CB35,$B$2=Controls!$I$4,'Hours Spread'!DX35,$B$2=Controls!$I$5,'Hours Spread'!FT35,$B$2=Controls!$I$6,'Hours Spread'!HP35,$B$2=Controls!$I$7,'Hours Spread'!JL35)</f>
        <v>#N/A</v>
      </c>
      <c r="AF37" s="1137" t="str">
        <f>ifs($B$2=Controls!$I$2,'Hours Spread'!AG35,$B$2=Controls!$I$3,'Hours Spread'!CC35,$B$2=Controls!$I$4,'Hours Spread'!DY35,$B$2=Controls!$I$5,'Hours Spread'!FU35,$B$2=Controls!$I$6,'Hours Spread'!HQ35,$B$2=Controls!$I$7,'Hours Spread'!JM35)</f>
        <v>#N/A</v>
      </c>
      <c r="AG37" s="1137" t="str">
        <f>ifs($B$2=Controls!$I$2,'Hours Spread'!AH35,$B$2=Controls!$I$3,'Hours Spread'!CD35,$B$2=Controls!$I$4,'Hours Spread'!DZ35,$B$2=Controls!$I$5,'Hours Spread'!FV35,$B$2=Controls!$I$6,'Hours Spread'!HR35,$B$2=Controls!$I$7,'Hours Spread'!JN35)</f>
        <v>#N/A</v>
      </c>
      <c r="AH37" s="1137" t="str">
        <f>ifs($B$2=Controls!$I$2,'Hours Spread'!AI35,$B$2=Controls!$I$3,'Hours Spread'!CE35,$B$2=Controls!$I$4,'Hours Spread'!EA35,$B$2=Controls!$I$5,'Hours Spread'!FW35,$B$2=Controls!$I$6,'Hours Spread'!HS35,$B$2=Controls!$I$7,'Hours Spread'!JO35)</f>
        <v>#N/A</v>
      </c>
      <c r="AI37" s="1137" t="str">
        <f>ifs($B$2=Controls!$I$2,'Hours Spread'!AJ35,$B$2=Controls!$I$3,'Hours Spread'!CF35,$B$2=Controls!$I$4,'Hours Spread'!EB35,$B$2=Controls!$I$5,'Hours Spread'!FX35,$B$2=Controls!$I$6,'Hours Spread'!HT35,$B$2=Controls!$I$7,'Hours Spread'!JP35)</f>
        <v>#N/A</v>
      </c>
      <c r="AJ37" s="1137" t="str">
        <f>ifs($B$2=Controls!$I$2,'Hours Spread'!AK35,$B$2=Controls!$I$3,'Hours Spread'!CG35,$B$2=Controls!$I$4,'Hours Spread'!EC35,$B$2=Controls!$I$5,'Hours Spread'!FY35,$B$2=Controls!$I$6,'Hours Spread'!HU35,$B$2=Controls!$I$7,'Hours Spread'!JQ35)</f>
        <v>#N/A</v>
      </c>
      <c r="AK37" s="1137" t="str">
        <f>ifs($B$2=Controls!$I$2,'Hours Spread'!AL35,$B$2=Controls!$I$3,'Hours Spread'!CH35,$B$2=Controls!$I$4,'Hours Spread'!ED35,$B$2=Controls!$I$5,'Hours Spread'!FZ35,$B$2=Controls!$I$6,'Hours Spread'!HV35,$B$2=Controls!$I$7,'Hours Spread'!JR35)</f>
        <v>#N/A</v>
      </c>
      <c r="AL37" s="1137" t="str">
        <f>ifs($B$2=Controls!$I$2,'Hours Spread'!AM35,$B$2=Controls!$I$3,'Hours Spread'!CI35,$B$2=Controls!$I$4,'Hours Spread'!EE35,$B$2=Controls!$I$5,'Hours Spread'!GA35,$B$2=Controls!$I$6,'Hours Spread'!HW35,$B$2=Controls!$I$7,'Hours Spread'!JS35)</f>
        <v>#N/A</v>
      </c>
      <c r="AM37" s="1137" t="str">
        <f>ifs($B$2=Controls!$I$2,'Hours Spread'!AN35,$B$2=Controls!$I$3,'Hours Spread'!CJ35,$B$2=Controls!$I$4,'Hours Spread'!EF35,$B$2=Controls!$I$5,'Hours Spread'!GB35,$B$2=Controls!$I$6,'Hours Spread'!HX35,$B$2=Controls!$I$7,'Hours Spread'!JT35)</f>
        <v>#N/A</v>
      </c>
      <c r="AN37" s="1137" t="str">
        <f>ifs($B$2=Controls!$I$2,'Hours Spread'!AO35,$B$2=Controls!$I$3,'Hours Spread'!CK35,$B$2=Controls!$I$4,'Hours Spread'!EG35,$B$2=Controls!$I$5,'Hours Spread'!GC35,$B$2=Controls!$I$6,'Hours Spread'!HY35,$B$2=Controls!$I$7,'Hours Spread'!JU35)</f>
        <v>#N/A</v>
      </c>
      <c r="AO37" s="1137" t="str">
        <f>ifs($B$2=Controls!$I$2,'Hours Spread'!AP35,$B$2=Controls!$I$3,'Hours Spread'!CL35,$B$2=Controls!$I$4,'Hours Spread'!EH35,$B$2=Controls!$I$5,'Hours Spread'!GD35,$B$2=Controls!$I$6,'Hours Spread'!HZ35,$B$2=Controls!$I$7,'Hours Spread'!JV35)</f>
        <v>#N/A</v>
      </c>
      <c r="AP37" s="1137" t="str">
        <f>ifs($B$2=Controls!$I$2,'Hours Spread'!AQ35,$B$2=Controls!$I$3,'Hours Spread'!CM35,$B$2=Controls!$I$4,'Hours Spread'!EI35,$B$2=Controls!$I$5,'Hours Spread'!GE35,$B$2=Controls!$I$6,'Hours Spread'!IA35,$B$2=Controls!$I$7,'Hours Spread'!JW35)</f>
        <v>#N/A</v>
      </c>
      <c r="AQ37" s="1137" t="str">
        <f>ifs($B$2=Controls!$I$2,'Hours Spread'!AR35,$B$2=Controls!$I$3,'Hours Spread'!CN35,$B$2=Controls!$I$4,'Hours Spread'!EJ35,$B$2=Controls!$I$5,'Hours Spread'!GF35,$B$2=Controls!$I$6,'Hours Spread'!IB35,$B$2=Controls!$I$7,'Hours Spread'!JX35)</f>
        <v>#N/A</v>
      </c>
      <c r="AR37" s="1137" t="str">
        <f>ifs($B$2=Controls!$I$2,'Hours Spread'!AS35,$B$2=Controls!$I$3,'Hours Spread'!CO35,$B$2=Controls!$I$4,'Hours Spread'!EK35,$B$2=Controls!$I$5,'Hours Spread'!GG35,$B$2=Controls!$I$6,'Hours Spread'!IC35,$B$2=Controls!$I$7,'Hours Spread'!JY35)</f>
        <v>#N/A</v>
      </c>
      <c r="AS37" s="1137" t="str">
        <f>ifs($B$2=Controls!$I$2,'Hours Spread'!AT35,$B$2=Controls!$I$3,'Hours Spread'!CP35,$B$2=Controls!$I$4,'Hours Spread'!EL35,$B$2=Controls!$I$5,'Hours Spread'!GH35,$B$2=Controls!$I$6,'Hours Spread'!ID35,$B$2=Controls!$I$7,'Hours Spread'!JZ35)</f>
        <v>#N/A</v>
      </c>
      <c r="AT37" s="1137" t="str">
        <f>ifs($B$2=Controls!$I$2,'Hours Spread'!AU35,$B$2=Controls!$I$3,'Hours Spread'!CQ35,$B$2=Controls!$I$4,'Hours Spread'!EM35,$B$2=Controls!$I$5,'Hours Spread'!GI35,$B$2=Controls!$I$6,'Hours Spread'!IE35,$B$2=Controls!$I$7,'Hours Spread'!KA35)</f>
        <v>#N/A</v>
      </c>
      <c r="AU37" s="1137" t="str">
        <f>ifs($B$2=Controls!$I$2,'Hours Spread'!AV35,$B$2=Controls!$I$3,'Hours Spread'!CR35,$B$2=Controls!$I$4,'Hours Spread'!EN35,$B$2=Controls!$I$5,'Hours Spread'!GJ35,$B$2=Controls!$I$6,'Hours Spread'!IF35,$B$2=Controls!$I$7,'Hours Spread'!KB35)</f>
        <v>#N/A</v>
      </c>
      <c r="AV37" s="1137" t="str">
        <f>ifs($B$2=Controls!$I$2,'Hours Spread'!AW35,$B$2=Controls!$I$3,'Hours Spread'!CS35,$B$2=Controls!$I$4,'Hours Spread'!EO35,$B$2=Controls!$I$5,'Hours Spread'!GK35,$B$2=Controls!$I$6,'Hours Spread'!IG35,$B$2=Controls!$I$7,'Hours Spread'!KC35)</f>
        <v>#N/A</v>
      </c>
      <c r="AW37" s="1137" t="str">
        <f>ifs($B$2=Controls!$I$2,'Hours Spread'!AX35,$B$2=Controls!$I$3,'Hours Spread'!CT35,$B$2=Controls!$I$4,'Hours Spread'!EP35,$B$2=Controls!$I$5,'Hours Spread'!GL35,$B$2=Controls!$I$6,'Hours Spread'!IH35,$B$2=Controls!$I$7,'Hours Spread'!KD35)</f>
        <v>#N/A</v>
      </c>
      <c r="AX37" s="1137" t="str">
        <f>ifs($B$2=Controls!$I$2,'Hours Spread'!AY35,$B$2=Controls!$I$3,'Hours Spread'!CU35,$B$2=Controls!$I$4,'Hours Spread'!EQ35,$B$2=Controls!$I$5,'Hours Spread'!GM35,$B$2=Controls!$I$6,'Hours Spread'!II35,$B$2=Controls!$I$7,'Hours Spread'!KE35)</f>
        <v>#N/A</v>
      </c>
    </row>
    <row r="38">
      <c r="A38" s="595" t="s">
        <v>510</v>
      </c>
      <c r="B38" s="693" t="s">
        <v>510</v>
      </c>
      <c r="C38" s="1137" t="str">
        <f>ifs($B$2=Controls!$I$2,'Hours Spread'!D45,$B$2=Controls!$I$3,'Hours Spread'!AZ45,$B$2=Controls!$I$4,'Hours Spread'!CV45,$B$2=Controls!$I$5,'Hours Spread'!ER45,$B$2=Controls!$I$6,'Hours Spread'!GN45,$B$2=Controls!$I$7,'Hours Spread'!IJ45)</f>
        <v>#N/A</v>
      </c>
      <c r="D38" s="1137" t="str">
        <f>ifs($B$2=Controls!$I$2,'Hours Spread'!E36,$B$2=Controls!$I$3,'Hours Spread'!BA36,$B$2=Controls!$I$4,'Hours Spread'!CW36,$B$2=Controls!$I$5,'Hours Spread'!ES36,$B$2=Controls!$I$6,'Hours Spread'!GO36,$B$2=Controls!$I$7,'Hours Spread'!IK36)</f>
        <v>#N/A</v>
      </c>
      <c r="E38" s="1137" t="str">
        <f>ifs($B$2=Controls!$I$2,'Hours Spread'!F36,$B$2=Controls!$I$3,'Hours Spread'!BB36,$B$2=Controls!$I$4,'Hours Spread'!CX36,$B$2=Controls!$I$5,'Hours Spread'!ET36,$B$2=Controls!$I$6,'Hours Spread'!GP36,$B$2=Controls!$I$7,'Hours Spread'!IL36)</f>
        <v>#N/A</v>
      </c>
      <c r="F38" s="1137" t="str">
        <f>ifs($B$2=Controls!$I$2,'Hours Spread'!G36,$B$2=Controls!$I$3,'Hours Spread'!BC36,$B$2=Controls!$I$4,'Hours Spread'!CY36,$B$2=Controls!$I$5,'Hours Spread'!EU36,$B$2=Controls!$I$6,'Hours Spread'!GQ36,$B$2=Controls!$I$7,'Hours Spread'!IM36)</f>
        <v>#N/A</v>
      </c>
      <c r="G38" s="1137" t="str">
        <f>ifs($B$2=Controls!$I$2,'Hours Spread'!H36,$B$2=Controls!$I$3,'Hours Spread'!BD36,$B$2=Controls!$I$4,'Hours Spread'!CZ36,$B$2=Controls!$I$5,'Hours Spread'!EV36,$B$2=Controls!$I$6,'Hours Spread'!GR36,$B$2=Controls!$I$7,'Hours Spread'!IN36)</f>
        <v>#N/A</v>
      </c>
      <c r="H38" s="1137" t="str">
        <f>ifs($B$2=Controls!$I$2,'Hours Spread'!I36,$B$2=Controls!$I$3,'Hours Spread'!BE36,$B$2=Controls!$I$4,'Hours Spread'!DA36,$B$2=Controls!$I$5,'Hours Spread'!EW36,$B$2=Controls!$I$6,'Hours Spread'!GS36,$B$2=Controls!$I$7,'Hours Spread'!IO36)</f>
        <v>#N/A</v>
      </c>
      <c r="I38" s="1137" t="str">
        <f>ifs($B$2=Controls!$I$2,'Hours Spread'!J36,$B$2=Controls!$I$3,'Hours Spread'!BF36,$B$2=Controls!$I$4,'Hours Spread'!DB36,$B$2=Controls!$I$5,'Hours Spread'!EX36,$B$2=Controls!$I$6,'Hours Spread'!GT36,$B$2=Controls!$I$7,'Hours Spread'!IP36)</f>
        <v>#N/A</v>
      </c>
      <c r="J38" s="1137" t="str">
        <f>ifs($B$2=Controls!$I$2,'Hours Spread'!K36,$B$2=Controls!$I$3,'Hours Spread'!BG36,$B$2=Controls!$I$4,'Hours Spread'!DC36,$B$2=Controls!$I$5,'Hours Spread'!EY36,$B$2=Controls!$I$6,'Hours Spread'!GU36,$B$2=Controls!$I$7,'Hours Spread'!IQ36)</f>
        <v>#N/A</v>
      </c>
      <c r="K38" s="1137" t="str">
        <f>ifs($B$2=Controls!$I$2,'Hours Spread'!L36,$B$2=Controls!$I$3,'Hours Spread'!BH36,$B$2=Controls!$I$4,'Hours Spread'!DD36,$B$2=Controls!$I$5,'Hours Spread'!EZ36,$B$2=Controls!$I$6,'Hours Spread'!GV36,$B$2=Controls!$I$7,'Hours Spread'!IR36)</f>
        <v>#N/A</v>
      </c>
      <c r="L38" s="1137" t="str">
        <f>ifs($B$2=Controls!$I$2,'Hours Spread'!M36,$B$2=Controls!$I$3,'Hours Spread'!BI36,$B$2=Controls!$I$4,'Hours Spread'!DE36,$B$2=Controls!$I$5,'Hours Spread'!FA36,$B$2=Controls!$I$6,'Hours Spread'!GW36,$B$2=Controls!$I$7,'Hours Spread'!IS36)</f>
        <v>#N/A</v>
      </c>
      <c r="M38" s="1137" t="str">
        <f>ifs($B$2=Controls!$I$2,'Hours Spread'!N36,$B$2=Controls!$I$3,'Hours Spread'!BJ36,$B$2=Controls!$I$4,'Hours Spread'!DF36,$B$2=Controls!$I$5,'Hours Spread'!FB36,$B$2=Controls!$I$6,'Hours Spread'!GX36,$B$2=Controls!$I$7,'Hours Spread'!IT36)</f>
        <v>#N/A</v>
      </c>
      <c r="N38" s="1137" t="str">
        <f>ifs($B$2=Controls!$I$2,'Hours Spread'!O36,$B$2=Controls!$I$3,'Hours Spread'!BK36,$B$2=Controls!$I$4,'Hours Spread'!DG36,$B$2=Controls!$I$5,'Hours Spread'!FC36,$B$2=Controls!$I$6,'Hours Spread'!GY36,$B$2=Controls!$I$7,'Hours Spread'!IU36)</f>
        <v>#N/A</v>
      </c>
      <c r="O38" s="1137" t="str">
        <f>ifs($B$2=Controls!$I$2,'Hours Spread'!P36,$B$2=Controls!$I$3,'Hours Spread'!BL36,$B$2=Controls!$I$4,'Hours Spread'!DH36,$B$2=Controls!$I$5,'Hours Spread'!FD36,$B$2=Controls!$I$6,'Hours Spread'!GZ36,$B$2=Controls!$I$7,'Hours Spread'!IV36)</f>
        <v>#N/A</v>
      </c>
      <c r="P38" s="1137" t="str">
        <f>ifs($B$2=Controls!$I$2,'Hours Spread'!Q36,$B$2=Controls!$I$3,'Hours Spread'!BM36,$B$2=Controls!$I$4,'Hours Spread'!DI36,$B$2=Controls!$I$5,'Hours Spread'!FE36,$B$2=Controls!$I$6,'Hours Spread'!HA36,$B$2=Controls!$I$7,'Hours Spread'!IW36)</f>
        <v>#N/A</v>
      </c>
      <c r="Q38" s="1137" t="str">
        <f>ifs($B$2=Controls!$I$2,'Hours Spread'!R36,$B$2=Controls!$I$3,'Hours Spread'!BN36,$B$2=Controls!$I$4,'Hours Spread'!DJ36,$B$2=Controls!$I$5,'Hours Spread'!FF36,$B$2=Controls!$I$6,'Hours Spread'!HB36,$B$2=Controls!$I$7,'Hours Spread'!IX36)</f>
        <v>#N/A</v>
      </c>
      <c r="R38" s="1137" t="str">
        <f>ifs($B$2=Controls!$I$2,'Hours Spread'!S36,$B$2=Controls!$I$3,'Hours Spread'!BO36,$B$2=Controls!$I$4,'Hours Spread'!DK36,$B$2=Controls!$I$5,'Hours Spread'!FG36,$B$2=Controls!$I$6,'Hours Spread'!HC36,$B$2=Controls!$I$7,'Hours Spread'!IY36)</f>
        <v>#N/A</v>
      </c>
      <c r="S38" s="1137" t="str">
        <f>ifs($B$2=Controls!$I$2,'Hours Spread'!T36,$B$2=Controls!$I$3,'Hours Spread'!BP36,$B$2=Controls!$I$4,'Hours Spread'!DL36,$B$2=Controls!$I$5,'Hours Spread'!FH36,$B$2=Controls!$I$6,'Hours Spread'!HD36,$B$2=Controls!$I$7,'Hours Spread'!IZ36)</f>
        <v>#N/A</v>
      </c>
      <c r="T38" s="1137" t="str">
        <f>ifs($B$2=Controls!$I$2,'Hours Spread'!U36,$B$2=Controls!$I$3,'Hours Spread'!BQ36,$B$2=Controls!$I$4,'Hours Spread'!DM36,$B$2=Controls!$I$5,'Hours Spread'!FI36,$B$2=Controls!$I$6,'Hours Spread'!HE36,$B$2=Controls!$I$7,'Hours Spread'!JA36)</f>
        <v>#N/A</v>
      </c>
      <c r="U38" s="1137" t="str">
        <f>ifs($B$2=Controls!$I$2,'Hours Spread'!V36,$B$2=Controls!$I$3,'Hours Spread'!BR36,$B$2=Controls!$I$4,'Hours Spread'!DN36,$B$2=Controls!$I$5,'Hours Spread'!FJ36,$B$2=Controls!$I$6,'Hours Spread'!HF36,$B$2=Controls!$I$7,'Hours Spread'!JB36)</f>
        <v>#N/A</v>
      </c>
      <c r="V38" s="1137" t="str">
        <f>ifs($B$2=Controls!$I$2,'Hours Spread'!W36,$B$2=Controls!$I$3,'Hours Spread'!BS36,$B$2=Controls!$I$4,'Hours Spread'!DO36,$B$2=Controls!$I$5,'Hours Spread'!FK36,$B$2=Controls!$I$6,'Hours Spread'!HG36,$B$2=Controls!$I$7,'Hours Spread'!JC36)</f>
        <v>#N/A</v>
      </c>
      <c r="W38" s="1137" t="str">
        <f>ifs($B$2=Controls!$I$2,'Hours Spread'!X36,$B$2=Controls!$I$3,'Hours Spread'!BT36,$B$2=Controls!$I$4,'Hours Spread'!DP36,$B$2=Controls!$I$5,'Hours Spread'!FL36,$B$2=Controls!$I$6,'Hours Spread'!HH36,$B$2=Controls!$I$7,'Hours Spread'!JD36)</f>
        <v>#N/A</v>
      </c>
      <c r="X38" s="1137" t="str">
        <f>ifs($B$2=Controls!$I$2,'Hours Spread'!Y36,$B$2=Controls!$I$3,'Hours Spread'!BU36,$B$2=Controls!$I$4,'Hours Spread'!DQ36,$B$2=Controls!$I$5,'Hours Spread'!FM36,$B$2=Controls!$I$6,'Hours Spread'!HI36,$B$2=Controls!$I$7,'Hours Spread'!JE36)</f>
        <v>#N/A</v>
      </c>
      <c r="Y38" s="1137" t="str">
        <f>ifs($B$2=Controls!$I$2,'Hours Spread'!Z36,$B$2=Controls!$I$3,'Hours Spread'!BV36,$B$2=Controls!$I$4,'Hours Spread'!DR36,$B$2=Controls!$I$5,'Hours Spread'!FN36,$B$2=Controls!$I$6,'Hours Spread'!HJ36,$B$2=Controls!$I$7,'Hours Spread'!JF36)</f>
        <v>#N/A</v>
      </c>
      <c r="Z38" s="1137" t="str">
        <f>ifs($B$2=Controls!$I$2,'Hours Spread'!AA36,$B$2=Controls!$I$3,'Hours Spread'!BW36,$B$2=Controls!$I$4,'Hours Spread'!DS36,$B$2=Controls!$I$5,'Hours Spread'!FO36,$B$2=Controls!$I$6,'Hours Spread'!HK36,$B$2=Controls!$I$7,'Hours Spread'!JG36)</f>
        <v>#N/A</v>
      </c>
      <c r="AA38" s="1137" t="str">
        <f>ifs($B$2=Controls!$I$2,'Hours Spread'!AB36,$B$2=Controls!$I$3,'Hours Spread'!BX36,$B$2=Controls!$I$4,'Hours Spread'!DT36,$B$2=Controls!$I$5,'Hours Spread'!FP36,$B$2=Controls!$I$6,'Hours Spread'!HL36,$B$2=Controls!$I$7,'Hours Spread'!JH36)</f>
        <v>#N/A</v>
      </c>
      <c r="AB38" s="1137" t="str">
        <f>ifs($B$2=Controls!$I$2,'Hours Spread'!AC36,$B$2=Controls!$I$3,'Hours Spread'!BY36,$B$2=Controls!$I$4,'Hours Spread'!DU36,$B$2=Controls!$I$5,'Hours Spread'!FQ36,$B$2=Controls!$I$6,'Hours Spread'!HM36,$B$2=Controls!$I$7,'Hours Spread'!JI36)</f>
        <v>#N/A</v>
      </c>
      <c r="AC38" s="1137" t="str">
        <f>ifs($B$2=Controls!$I$2,'Hours Spread'!AD36,$B$2=Controls!$I$3,'Hours Spread'!BZ36,$B$2=Controls!$I$4,'Hours Spread'!DV36,$B$2=Controls!$I$5,'Hours Spread'!FR36,$B$2=Controls!$I$6,'Hours Spread'!HN36,$B$2=Controls!$I$7,'Hours Spread'!JJ36)</f>
        <v>#N/A</v>
      </c>
      <c r="AD38" s="1137" t="str">
        <f>ifs($B$2=Controls!$I$2,'Hours Spread'!AE36,$B$2=Controls!$I$3,'Hours Spread'!CA36,$B$2=Controls!$I$4,'Hours Spread'!DW36,$B$2=Controls!$I$5,'Hours Spread'!FS36,$B$2=Controls!$I$6,'Hours Spread'!HO36,$B$2=Controls!$I$7,'Hours Spread'!JK36)</f>
        <v>#N/A</v>
      </c>
      <c r="AE38" s="1137" t="str">
        <f>ifs($B$2=Controls!$I$2,'Hours Spread'!AF36,$B$2=Controls!$I$3,'Hours Spread'!CB36,$B$2=Controls!$I$4,'Hours Spread'!DX36,$B$2=Controls!$I$5,'Hours Spread'!FT36,$B$2=Controls!$I$6,'Hours Spread'!HP36,$B$2=Controls!$I$7,'Hours Spread'!JL36)</f>
        <v>#N/A</v>
      </c>
      <c r="AF38" s="1137" t="str">
        <f>ifs($B$2=Controls!$I$2,'Hours Spread'!AG36,$B$2=Controls!$I$3,'Hours Spread'!CC36,$B$2=Controls!$I$4,'Hours Spread'!DY36,$B$2=Controls!$I$5,'Hours Spread'!FU36,$B$2=Controls!$I$6,'Hours Spread'!HQ36,$B$2=Controls!$I$7,'Hours Spread'!JM36)</f>
        <v>#N/A</v>
      </c>
      <c r="AG38" s="1137" t="str">
        <f>ifs($B$2=Controls!$I$2,'Hours Spread'!AH36,$B$2=Controls!$I$3,'Hours Spread'!CD36,$B$2=Controls!$I$4,'Hours Spread'!DZ36,$B$2=Controls!$I$5,'Hours Spread'!FV36,$B$2=Controls!$I$6,'Hours Spread'!HR36,$B$2=Controls!$I$7,'Hours Spread'!JN36)</f>
        <v>#N/A</v>
      </c>
      <c r="AH38" s="1137" t="str">
        <f>ifs($B$2=Controls!$I$2,'Hours Spread'!AI36,$B$2=Controls!$I$3,'Hours Spread'!CE36,$B$2=Controls!$I$4,'Hours Spread'!EA36,$B$2=Controls!$I$5,'Hours Spread'!FW36,$B$2=Controls!$I$6,'Hours Spread'!HS36,$B$2=Controls!$I$7,'Hours Spread'!JO36)</f>
        <v>#N/A</v>
      </c>
      <c r="AI38" s="1137" t="str">
        <f>ifs($B$2=Controls!$I$2,'Hours Spread'!AJ36,$B$2=Controls!$I$3,'Hours Spread'!CF36,$B$2=Controls!$I$4,'Hours Spread'!EB36,$B$2=Controls!$I$5,'Hours Spread'!FX36,$B$2=Controls!$I$6,'Hours Spread'!HT36,$B$2=Controls!$I$7,'Hours Spread'!JP36)</f>
        <v>#N/A</v>
      </c>
      <c r="AJ38" s="1137" t="str">
        <f>ifs($B$2=Controls!$I$2,'Hours Spread'!AK36,$B$2=Controls!$I$3,'Hours Spread'!CG36,$B$2=Controls!$I$4,'Hours Spread'!EC36,$B$2=Controls!$I$5,'Hours Spread'!FY36,$B$2=Controls!$I$6,'Hours Spread'!HU36,$B$2=Controls!$I$7,'Hours Spread'!JQ36)</f>
        <v>#N/A</v>
      </c>
      <c r="AK38" s="1137" t="str">
        <f>ifs($B$2=Controls!$I$2,'Hours Spread'!AL36,$B$2=Controls!$I$3,'Hours Spread'!CH36,$B$2=Controls!$I$4,'Hours Spread'!ED36,$B$2=Controls!$I$5,'Hours Spread'!FZ36,$B$2=Controls!$I$6,'Hours Spread'!HV36,$B$2=Controls!$I$7,'Hours Spread'!JR36)</f>
        <v>#N/A</v>
      </c>
      <c r="AL38" s="1137" t="str">
        <f>ifs($B$2=Controls!$I$2,'Hours Spread'!AM36,$B$2=Controls!$I$3,'Hours Spread'!CI36,$B$2=Controls!$I$4,'Hours Spread'!EE36,$B$2=Controls!$I$5,'Hours Spread'!GA36,$B$2=Controls!$I$6,'Hours Spread'!HW36,$B$2=Controls!$I$7,'Hours Spread'!JS36)</f>
        <v>#N/A</v>
      </c>
      <c r="AM38" s="1137" t="str">
        <f>ifs($B$2=Controls!$I$2,'Hours Spread'!AN36,$B$2=Controls!$I$3,'Hours Spread'!CJ36,$B$2=Controls!$I$4,'Hours Spread'!EF36,$B$2=Controls!$I$5,'Hours Spread'!GB36,$B$2=Controls!$I$6,'Hours Spread'!HX36,$B$2=Controls!$I$7,'Hours Spread'!JT36)</f>
        <v>#N/A</v>
      </c>
      <c r="AN38" s="1137" t="str">
        <f>ifs($B$2=Controls!$I$2,'Hours Spread'!AO36,$B$2=Controls!$I$3,'Hours Spread'!CK36,$B$2=Controls!$I$4,'Hours Spread'!EG36,$B$2=Controls!$I$5,'Hours Spread'!GC36,$B$2=Controls!$I$6,'Hours Spread'!HY36,$B$2=Controls!$I$7,'Hours Spread'!JU36)</f>
        <v>#N/A</v>
      </c>
      <c r="AO38" s="1137" t="str">
        <f>ifs($B$2=Controls!$I$2,'Hours Spread'!AP36,$B$2=Controls!$I$3,'Hours Spread'!CL36,$B$2=Controls!$I$4,'Hours Spread'!EH36,$B$2=Controls!$I$5,'Hours Spread'!GD36,$B$2=Controls!$I$6,'Hours Spread'!HZ36,$B$2=Controls!$I$7,'Hours Spread'!JV36)</f>
        <v>#N/A</v>
      </c>
      <c r="AP38" s="1137" t="str">
        <f>ifs($B$2=Controls!$I$2,'Hours Spread'!AQ36,$B$2=Controls!$I$3,'Hours Spread'!CM36,$B$2=Controls!$I$4,'Hours Spread'!EI36,$B$2=Controls!$I$5,'Hours Spread'!GE36,$B$2=Controls!$I$6,'Hours Spread'!IA36,$B$2=Controls!$I$7,'Hours Spread'!JW36)</f>
        <v>#N/A</v>
      </c>
      <c r="AQ38" s="1137" t="str">
        <f>ifs($B$2=Controls!$I$2,'Hours Spread'!AR36,$B$2=Controls!$I$3,'Hours Spread'!CN36,$B$2=Controls!$I$4,'Hours Spread'!EJ36,$B$2=Controls!$I$5,'Hours Spread'!GF36,$B$2=Controls!$I$6,'Hours Spread'!IB36,$B$2=Controls!$I$7,'Hours Spread'!JX36)</f>
        <v>#N/A</v>
      </c>
      <c r="AR38" s="1137" t="str">
        <f>ifs($B$2=Controls!$I$2,'Hours Spread'!AS36,$B$2=Controls!$I$3,'Hours Spread'!CO36,$B$2=Controls!$I$4,'Hours Spread'!EK36,$B$2=Controls!$I$5,'Hours Spread'!GG36,$B$2=Controls!$I$6,'Hours Spread'!IC36,$B$2=Controls!$I$7,'Hours Spread'!JY36)</f>
        <v>#N/A</v>
      </c>
      <c r="AS38" s="1137" t="str">
        <f>ifs($B$2=Controls!$I$2,'Hours Spread'!AT36,$B$2=Controls!$I$3,'Hours Spread'!CP36,$B$2=Controls!$I$4,'Hours Spread'!EL36,$B$2=Controls!$I$5,'Hours Spread'!GH36,$B$2=Controls!$I$6,'Hours Spread'!ID36,$B$2=Controls!$I$7,'Hours Spread'!JZ36)</f>
        <v>#N/A</v>
      </c>
      <c r="AT38" s="1137" t="str">
        <f>ifs($B$2=Controls!$I$2,'Hours Spread'!AU36,$B$2=Controls!$I$3,'Hours Spread'!CQ36,$B$2=Controls!$I$4,'Hours Spread'!EM36,$B$2=Controls!$I$5,'Hours Spread'!GI36,$B$2=Controls!$I$6,'Hours Spread'!IE36,$B$2=Controls!$I$7,'Hours Spread'!KA36)</f>
        <v>#N/A</v>
      </c>
      <c r="AU38" s="1137" t="str">
        <f>ifs($B$2=Controls!$I$2,'Hours Spread'!AV36,$B$2=Controls!$I$3,'Hours Spread'!CR36,$B$2=Controls!$I$4,'Hours Spread'!EN36,$B$2=Controls!$I$5,'Hours Spread'!GJ36,$B$2=Controls!$I$6,'Hours Spread'!IF36,$B$2=Controls!$I$7,'Hours Spread'!KB36)</f>
        <v>#N/A</v>
      </c>
      <c r="AV38" s="1137" t="str">
        <f>ifs($B$2=Controls!$I$2,'Hours Spread'!AW36,$B$2=Controls!$I$3,'Hours Spread'!CS36,$B$2=Controls!$I$4,'Hours Spread'!EO36,$B$2=Controls!$I$5,'Hours Spread'!GK36,$B$2=Controls!$I$6,'Hours Spread'!IG36,$B$2=Controls!$I$7,'Hours Spread'!KC36)</f>
        <v>#N/A</v>
      </c>
      <c r="AW38" s="1137" t="str">
        <f>ifs($B$2=Controls!$I$2,'Hours Spread'!AX36,$B$2=Controls!$I$3,'Hours Spread'!CT36,$B$2=Controls!$I$4,'Hours Spread'!EP36,$B$2=Controls!$I$5,'Hours Spread'!GL36,$B$2=Controls!$I$6,'Hours Spread'!IH36,$B$2=Controls!$I$7,'Hours Spread'!KD36)</f>
        <v>#N/A</v>
      </c>
      <c r="AX38" s="1137" t="str">
        <f>ifs($B$2=Controls!$I$2,'Hours Spread'!AY36,$B$2=Controls!$I$3,'Hours Spread'!CU36,$B$2=Controls!$I$4,'Hours Spread'!EQ36,$B$2=Controls!$I$5,'Hours Spread'!GM36,$B$2=Controls!$I$6,'Hours Spread'!II36,$B$2=Controls!$I$7,'Hours Spread'!KE36)</f>
        <v>#N/A</v>
      </c>
    </row>
    <row r="39">
      <c r="A39" s="595" t="s">
        <v>511</v>
      </c>
      <c r="B39" s="693" t="s">
        <v>511</v>
      </c>
      <c r="C39" s="1137" t="str">
        <f>ifs($B$2=Controls!$I$2,'Hours Spread'!D46,$B$2=Controls!$I$3,'Hours Spread'!AZ46,$B$2=Controls!$I$4,'Hours Spread'!CV46,$B$2=Controls!$I$5,'Hours Spread'!ER46,$B$2=Controls!$I$6,'Hours Spread'!GN46,$B$2=Controls!$I$7,'Hours Spread'!IJ46)</f>
        <v>#N/A</v>
      </c>
      <c r="D39" s="1137" t="str">
        <f>ifs($B$2=Controls!$I$2,'Hours Spread'!E37,$B$2=Controls!$I$3,'Hours Spread'!BA37,$B$2=Controls!$I$4,'Hours Spread'!CW37,$B$2=Controls!$I$5,'Hours Spread'!ES37,$B$2=Controls!$I$6,'Hours Spread'!GO37,$B$2=Controls!$I$7,'Hours Spread'!IK37)</f>
        <v>#N/A</v>
      </c>
      <c r="E39" s="1137" t="str">
        <f>ifs($B$2=Controls!$I$2,'Hours Spread'!F37,$B$2=Controls!$I$3,'Hours Spread'!BB37,$B$2=Controls!$I$4,'Hours Spread'!CX37,$B$2=Controls!$I$5,'Hours Spread'!ET37,$B$2=Controls!$I$6,'Hours Spread'!GP37,$B$2=Controls!$I$7,'Hours Spread'!IL37)</f>
        <v>#N/A</v>
      </c>
      <c r="F39" s="1137" t="str">
        <f>ifs($B$2=Controls!$I$2,'Hours Spread'!G37,$B$2=Controls!$I$3,'Hours Spread'!BC37,$B$2=Controls!$I$4,'Hours Spread'!CY37,$B$2=Controls!$I$5,'Hours Spread'!EU37,$B$2=Controls!$I$6,'Hours Spread'!GQ37,$B$2=Controls!$I$7,'Hours Spread'!IM37)</f>
        <v>#N/A</v>
      </c>
      <c r="G39" s="1137" t="str">
        <f>ifs($B$2=Controls!$I$2,'Hours Spread'!H37,$B$2=Controls!$I$3,'Hours Spread'!BD37,$B$2=Controls!$I$4,'Hours Spread'!CZ37,$B$2=Controls!$I$5,'Hours Spread'!EV37,$B$2=Controls!$I$6,'Hours Spread'!GR37,$B$2=Controls!$I$7,'Hours Spread'!IN37)</f>
        <v>#N/A</v>
      </c>
      <c r="H39" s="1137" t="str">
        <f>ifs($B$2=Controls!$I$2,'Hours Spread'!I37,$B$2=Controls!$I$3,'Hours Spread'!BE37,$B$2=Controls!$I$4,'Hours Spread'!DA37,$B$2=Controls!$I$5,'Hours Spread'!EW37,$B$2=Controls!$I$6,'Hours Spread'!GS37,$B$2=Controls!$I$7,'Hours Spread'!IO37)</f>
        <v>#N/A</v>
      </c>
      <c r="I39" s="1137" t="str">
        <f>ifs($B$2=Controls!$I$2,'Hours Spread'!J37,$B$2=Controls!$I$3,'Hours Spread'!BF37,$B$2=Controls!$I$4,'Hours Spread'!DB37,$B$2=Controls!$I$5,'Hours Spread'!EX37,$B$2=Controls!$I$6,'Hours Spread'!GT37,$B$2=Controls!$I$7,'Hours Spread'!IP37)</f>
        <v>#N/A</v>
      </c>
      <c r="J39" s="1137" t="str">
        <f>ifs($B$2=Controls!$I$2,'Hours Spread'!K37,$B$2=Controls!$I$3,'Hours Spread'!BG37,$B$2=Controls!$I$4,'Hours Spread'!DC37,$B$2=Controls!$I$5,'Hours Spread'!EY37,$B$2=Controls!$I$6,'Hours Spread'!GU37,$B$2=Controls!$I$7,'Hours Spread'!IQ37)</f>
        <v>#N/A</v>
      </c>
      <c r="K39" s="1137" t="str">
        <f>ifs($B$2=Controls!$I$2,'Hours Spread'!L37,$B$2=Controls!$I$3,'Hours Spread'!BH37,$B$2=Controls!$I$4,'Hours Spread'!DD37,$B$2=Controls!$I$5,'Hours Spread'!EZ37,$B$2=Controls!$I$6,'Hours Spread'!GV37,$B$2=Controls!$I$7,'Hours Spread'!IR37)</f>
        <v>#N/A</v>
      </c>
      <c r="L39" s="1137" t="str">
        <f>ifs($B$2=Controls!$I$2,'Hours Spread'!M37,$B$2=Controls!$I$3,'Hours Spread'!BI37,$B$2=Controls!$I$4,'Hours Spread'!DE37,$B$2=Controls!$I$5,'Hours Spread'!FA37,$B$2=Controls!$I$6,'Hours Spread'!GW37,$B$2=Controls!$I$7,'Hours Spread'!IS37)</f>
        <v>#N/A</v>
      </c>
      <c r="M39" s="1137" t="str">
        <f>ifs($B$2=Controls!$I$2,'Hours Spread'!N37,$B$2=Controls!$I$3,'Hours Spread'!BJ37,$B$2=Controls!$I$4,'Hours Spread'!DF37,$B$2=Controls!$I$5,'Hours Spread'!FB37,$B$2=Controls!$I$6,'Hours Spread'!GX37,$B$2=Controls!$I$7,'Hours Spread'!IT37)</f>
        <v>#N/A</v>
      </c>
      <c r="N39" s="1137" t="str">
        <f>ifs($B$2=Controls!$I$2,'Hours Spread'!O37,$B$2=Controls!$I$3,'Hours Spread'!BK37,$B$2=Controls!$I$4,'Hours Spread'!DG37,$B$2=Controls!$I$5,'Hours Spread'!FC37,$B$2=Controls!$I$6,'Hours Spread'!GY37,$B$2=Controls!$I$7,'Hours Spread'!IU37)</f>
        <v>#N/A</v>
      </c>
      <c r="O39" s="1137" t="str">
        <f>ifs($B$2=Controls!$I$2,'Hours Spread'!P37,$B$2=Controls!$I$3,'Hours Spread'!BL37,$B$2=Controls!$I$4,'Hours Spread'!DH37,$B$2=Controls!$I$5,'Hours Spread'!FD37,$B$2=Controls!$I$6,'Hours Spread'!GZ37,$B$2=Controls!$I$7,'Hours Spread'!IV37)</f>
        <v>#N/A</v>
      </c>
      <c r="P39" s="1137" t="str">
        <f>ifs($B$2=Controls!$I$2,'Hours Spread'!Q37,$B$2=Controls!$I$3,'Hours Spread'!BM37,$B$2=Controls!$I$4,'Hours Spread'!DI37,$B$2=Controls!$I$5,'Hours Spread'!FE37,$B$2=Controls!$I$6,'Hours Spread'!HA37,$B$2=Controls!$I$7,'Hours Spread'!IW37)</f>
        <v>#N/A</v>
      </c>
      <c r="Q39" s="1137" t="str">
        <f>ifs($B$2=Controls!$I$2,'Hours Spread'!R37,$B$2=Controls!$I$3,'Hours Spread'!BN37,$B$2=Controls!$I$4,'Hours Spread'!DJ37,$B$2=Controls!$I$5,'Hours Spread'!FF37,$B$2=Controls!$I$6,'Hours Spread'!HB37,$B$2=Controls!$I$7,'Hours Spread'!IX37)</f>
        <v>#N/A</v>
      </c>
      <c r="R39" s="1137" t="str">
        <f>ifs($B$2=Controls!$I$2,'Hours Spread'!S37,$B$2=Controls!$I$3,'Hours Spread'!BO37,$B$2=Controls!$I$4,'Hours Spread'!DK37,$B$2=Controls!$I$5,'Hours Spread'!FG37,$B$2=Controls!$I$6,'Hours Spread'!HC37,$B$2=Controls!$I$7,'Hours Spread'!IY37)</f>
        <v>#N/A</v>
      </c>
      <c r="S39" s="1137" t="str">
        <f>ifs($B$2=Controls!$I$2,'Hours Spread'!T37,$B$2=Controls!$I$3,'Hours Spread'!BP37,$B$2=Controls!$I$4,'Hours Spread'!DL37,$B$2=Controls!$I$5,'Hours Spread'!FH37,$B$2=Controls!$I$6,'Hours Spread'!HD37,$B$2=Controls!$I$7,'Hours Spread'!IZ37)</f>
        <v>#N/A</v>
      </c>
      <c r="T39" s="1137" t="str">
        <f>ifs($B$2=Controls!$I$2,'Hours Spread'!U37,$B$2=Controls!$I$3,'Hours Spread'!BQ37,$B$2=Controls!$I$4,'Hours Spread'!DM37,$B$2=Controls!$I$5,'Hours Spread'!FI37,$B$2=Controls!$I$6,'Hours Spread'!HE37,$B$2=Controls!$I$7,'Hours Spread'!JA37)</f>
        <v>#N/A</v>
      </c>
      <c r="U39" s="1137" t="str">
        <f>ifs($B$2=Controls!$I$2,'Hours Spread'!V37,$B$2=Controls!$I$3,'Hours Spread'!BR37,$B$2=Controls!$I$4,'Hours Spread'!DN37,$B$2=Controls!$I$5,'Hours Spread'!FJ37,$B$2=Controls!$I$6,'Hours Spread'!HF37,$B$2=Controls!$I$7,'Hours Spread'!JB37)</f>
        <v>#N/A</v>
      </c>
      <c r="V39" s="1137" t="str">
        <f>ifs($B$2=Controls!$I$2,'Hours Spread'!W37,$B$2=Controls!$I$3,'Hours Spread'!BS37,$B$2=Controls!$I$4,'Hours Spread'!DO37,$B$2=Controls!$I$5,'Hours Spread'!FK37,$B$2=Controls!$I$6,'Hours Spread'!HG37,$B$2=Controls!$I$7,'Hours Spread'!JC37)</f>
        <v>#N/A</v>
      </c>
      <c r="W39" s="1137" t="str">
        <f>ifs($B$2=Controls!$I$2,'Hours Spread'!X37,$B$2=Controls!$I$3,'Hours Spread'!BT37,$B$2=Controls!$I$4,'Hours Spread'!DP37,$B$2=Controls!$I$5,'Hours Spread'!FL37,$B$2=Controls!$I$6,'Hours Spread'!HH37,$B$2=Controls!$I$7,'Hours Spread'!JD37)</f>
        <v>#N/A</v>
      </c>
      <c r="X39" s="1137" t="str">
        <f>ifs($B$2=Controls!$I$2,'Hours Spread'!Y37,$B$2=Controls!$I$3,'Hours Spread'!BU37,$B$2=Controls!$I$4,'Hours Spread'!DQ37,$B$2=Controls!$I$5,'Hours Spread'!FM37,$B$2=Controls!$I$6,'Hours Spread'!HI37,$B$2=Controls!$I$7,'Hours Spread'!JE37)</f>
        <v>#N/A</v>
      </c>
      <c r="Y39" s="1137" t="str">
        <f>ifs($B$2=Controls!$I$2,'Hours Spread'!Z37,$B$2=Controls!$I$3,'Hours Spread'!BV37,$B$2=Controls!$I$4,'Hours Spread'!DR37,$B$2=Controls!$I$5,'Hours Spread'!FN37,$B$2=Controls!$I$6,'Hours Spread'!HJ37,$B$2=Controls!$I$7,'Hours Spread'!JF37)</f>
        <v>#N/A</v>
      </c>
      <c r="Z39" s="1137" t="str">
        <f>ifs($B$2=Controls!$I$2,'Hours Spread'!AA37,$B$2=Controls!$I$3,'Hours Spread'!BW37,$B$2=Controls!$I$4,'Hours Spread'!DS37,$B$2=Controls!$I$5,'Hours Spread'!FO37,$B$2=Controls!$I$6,'Hours Spread'!HK37,$B$2=Controls!$I$7,'Hours Spread'!JG37)</f>
        <v>#N/A</v>
      </c>
      <c r="AA39" s="1137" t="str">
        <f>ifs($B$2=Controls!$I$2,'Hours Spread'!AB37,$B$2=Controls!$I$3,'Hours Spread'!BX37,$B$2=Controls!$I$4,'Hours Spread'!DT37,$B$2=Controls!$I$5,'Hours Spread'!FP37,$B$2=Controls!$I$6,'Hours Spread'!HL37,$B$2=Controls!$I$7,'Hours Spread'!JH37)</f>
        <v>#N/A</v>
      </c>
      <c r="AB39" s="1137" t="str">
        <f>ifs($B$2=Controls!$I$2,'Hours Spread'!AC37,$B$2=Controls!$I$3,'Hours Spread'!BY37,$B$2=Controls!$I$4,'Hours Spread'!DU37,$B$2=Controls!$I$5,'Hours Spread'!FQ37,$B$2=Controls!$I$6,'Hours Spread'!HM37,$B$2=Controls!$I$7,'Hours Spread'!JI37)</f>
        <v>#N/A</v>
      </c>
      <c r="AC39" s="1137" t="str">
        <f>ifs($B$2=Controls!$I$2,'Hours Spread'!AD37,$B$2=Controls!$I$3,'Hours Spread'!BZ37,$B$2=Controls!$I$4,'Hours Spread'!DV37,$B$2=Controls!$I$5,'Hours Spread'!FR37,$B$2=Controls!$I$6,'Hours Spread'!HN37,$B$2=Controls!$I$7,'Hours Spread'!JJ37)</f>
        <v>#N/A</v>
      </c>
      <c r="AD39" s="1137" t="str">
        <f>ifs($B$2=Controls!$I$2,'Hours Spread'!AE37,$B$2=Controls!$I$3,'Hours Spread'!CA37,$B$2=Controls!$I$4,'Hours Spread'!DW37,$B$2=Controls!$I$5,'Hours Spread'!FS37,$B$2=Controls!$I$6,'Hours Spread'!HO37,$B$2=Controls!$I$7,'Hours Spread'!JK37)</f>
        <v>#N/A</v>
      </c>
      <c r="AE39" s="1137" t="str">
        <f>ifs($B$2=Controls!$I$2,'Hours Spread'!AF37,$B$2=Controls!$I$3,'Hours Spread'!CB37,$B$2=Controls!$I$4,'Hours Spread'!DX37,$B$2=Controls!$I$5,'Hours Spread'!FT37,$B$2=Controls!$I$6,'Hours Spread'!HP37,$B$2=Controls!$I$7,'Hours Spread'!JL37)</f>
        <v>#N/A</v>
      </c>
      <c r="AF39" s="1137" t="str">
        <f>ifs($B$2=Controls!$I$2,'Hours Spread'!AG37,$B$2=Controls!$I$3,'Hours Spread'!CC37,$B$2=Controls!$I$4,'Hours Spread'!DY37,$B$2=Controls!$I$5,'Hours Spread'!FU37,$B$2=Controls!$I$6,'Hours Spread'!HQ37,$B$2=Controls!$I$7,'Hours Spread'!JM37)</f>
        <v>#N/A</v>
      </c>
      <c r="AG39" s="1137" t="str">
        <f>ifs($B$2=Controls!$I$2,'Hours Spread'!AH37,$B$2=Controls!$I$3,'Hours Spread'!CD37,$B$2=Controls!$I$4,'Hours Spread'!DZ37,$B$2=Controls!$I$5,'Hours Spread'!FV37,$B$2=Controls!$I$6,'Hours Spread'!HR37,$B$2=Controls!$I$7,'Hours Spread'!JN37)</f>
        <v>#N/A</v>
      </c>
      <c r="AH39" s="1137" t="str">
        <f>ifs($B$2=Controls!$I$2,'Hours Spread'!AI37,$B$2=Controls!$I$3,'Hours Spread'!CE37,$B$2=Controls!$I$4,'Hours Spread'!EA37,$B$2=Controls!$I$5,'Hours Spread'!FW37,$B$2=Controls!$I$6,'Hours Spread'!HS37,$B$2=Controls!$I$7,'Hours Spread'!JO37)</f>
        <v>#N/A</v>
      </c>
      <c r="AI39" s="1137" t="str">
        <f>ifs($B$2=Controls!$I$2,'Hours Spread'!AJ37,$B$2=Controls!$I$3,'Hours Spread'!CF37,$B$2=Controls!$I$4,'Hours Spread'!EB37,$B$2=Controls!$I$5,'Hours Spread'!FX37,$B$2=Controls!$I$6,'Hours Spread'!HT37,$B$2=Controls!$I$7,'Hours Spread'!JP37)</f>
        <v>#N/A</v>
      </c>
      <c r="AJ39" s="1137" t="str">
        <f>ifs($B$2=Controls!$I$2,'Hours Spread'!AK37,$B$2=Controls!$I$3,'Hours Spread'!CG37,$B$2=Controls!$I$4,'Hours Spread'!EC37,$B$2=Controls!$I$5,'Hours Spread'!FY37,$B$2=Controls!$I$6,'Hours Spread'!HU37,$B$2=Controls!$I$7,'Hours Spread'!JQ37)</f>
        <v>#N/A</v>
      </c>
      <c r="AK39" s="1137" t="str">
        <f>ifs($B$2=Controls!$I$2,'Hours Spread'!AL37,$B$2=Controls!$I$3,'Hours Spread'!CH37,$B$2=Controls!$I$4,'Hours Spread'!ED37,$B$2=Controls!$I$5,'Hours Spread'!FZ37,$B$2=Controls!$I$6,'Hours Spread'!HV37,$B$2=Controls!$I$7,'Hours Spread'!JR37)</f>
        <v>#N/A</v>
      </c>
      <c r="AL39" s="1137" t="str">
        <f>ifs($B$2=Controls!$I$2,'Hours Spread'!AM37,$B$2=Controls!$I$3,'Hours Spread'!CI37,$B$2=Controls!$I$4,'Hours Spread'!EE37,$B$2=Controls!$I$5,'Hours Spread'!GA37,$B$2=Controls!$I$6,'Hours Spread'!HW37,$B$2=Controls!$I$7,'Hours Spread'!JS37)</f>
        <v>#N/A</v>
      </c>
      <c r="AM39" s="1137" t="str">
        <f>ifs($B$2=Controls!$I$2,'Hours Spread'!AN37,$B$2=Controls!$I$3,'Hours Spread'!CJ37,$B$2=Controls!$I$4,'Hours Spread'!EF37,$B$2=Controls!$I$5,'Hours Spread'!GB37,$B$2=Controls!$I$6,'Hours Spread'!HX37,$B$2=Controls!$I$7,'Hours Spread'!JT37)</f>
        <v>#N/A</v>
      </c>
      <c r="AN39" s="1137" t="str">
        <f>ifs($B$2=Controls!$I$2,'Hours Spread'!AO37,$B$2=Controls!$I$3,'Hours Spread'!CK37,$B$2=Controls!$I$4,'Hours Spread'!EG37,$B$2=Controls!$I$5,'Hours Spread'!GC37,$B$2=Controls!$I$6,'Hours Spread'!HY37,$B$2=Controls!$I$7,'Hours Spread'!JU37)</f>
        <v>#N/A</v>
      </c>
      <c r="AO39" s="1137" t="str">
        <f>ifs($B$2=Controls!$I$2,'Hours Spread'!AP37,$B$2=Controls!$I$3,'Hours Spread'!CL37,$B$2=Controls!$I$4,'Hours Spread'!EH37,$B$2=Controls!$I$5,'Hours Spread'!GD37,$B$2=Controls!$I$6,'Hours Spread'!HZ37,$B$2=Controls!$I$7,'Hours Spread'!JV37)</f>
        <v>#N/A</v>
      </c>
      <c r="AP39" s="1137" t="str">
        <f>ifs($B$2=Controls!$I$2,'Hours Spread'!AQ37,$B$2=Controls!$I$3,'Hours Spread'!CM37,$B$2=Controls!$I$4,'Hours Spread'!EI37,$B$2=Controls!$I$5,'Hours Spread'!GE37,$B$2=Controls!$I$6,'Hours Spread'!IA37,$B$2=Controls!$I$7,'Hours Spread'!JW37)</f>
        <v>#N/A</v>
      </c>
      <c r="AQ39" s="1137" t="str">
        <f>ifs($B$2=Controls!$I$2,'Hours Spread'!AR37,$B$2=Controls!$I$3,'Hours Spread'!CN37,$B$2=Controls!$I$4,'Hours Spread'!EJ37,$B$2=Controls!$I$5,'Hours Spread'!GF37,$B$2=Controls!$I$6,'Hours Spread'!IB37,$B$2=Controls!$I$7,'Hours Spread'!JX37)</f>
        <v>#N/A</v>
      </c>
      <c r="AR39" s="1137" t="str">
        <f>ifs($B$2=Controls!$I$2,'Hours Spread'!AS37,$B$2=Controls!$I$3,'Hours Spread'!CO37,$B$2=Controls!$I$4,'Hours Spread'!EK37,$B$2=Controls!$I$5,'Hours Spread'!GG37,$B$2=Controls!$I$6,'Hours Spread'!IC37,$B$2=Controls!$I$7,'Hours Spread'!JY37)</f>
        <v>#N/A</v>
      </c>
      <c r="AS39" s="1137" t="str">
        <f>ifs($B$2=Controls!$I$2,'Hours Spread'!AT37,$B$2=Controls!$I$3,'Hours Spread'!CP37,$B$2=Controls!$I$4,'Hours Spread'!EL37,$B$2=Controls!$I$5,'Hours Spread'!GH37,$B$2=Controls!$I$6,'Hours Spread'!ID37,$B$2=Controls!$I$7,'Hours Spread'!JZ37)</f>
        <v>#N/A</v>
      </c>
      <c r="AT39" s="1137" t="str">
        <f>ifs($B$2=Controls!$I$2,'Hours Spread'!AU37,$B$2=Controls!$I$3,'Hours Spread'!CQ37,$B$2=Controls!$I$4,'Hours Spread'!EM37,$B$2=Controls!$I$5,'Hours Spread'!GI37,$B$2=Controls!$I$6,'Hours Spread'!IE37,$B$2=Controls!$I$7,'Hours Spread'!KA37)</f>
        <v>#N/A</v>
      </c>
      <c r="AU39" s="1137" t="str">
        <f>ifs($B$2=Controls!$I$2,'Hours Spread'!AV37,$B$2=Controls!$I$3,'Hours Spread'!CR37,$B$2=Controls!$I$4,'Hours Spread'!EN37,$B$2=Controls!$I$5,'Hours Spread'!GJ37,$B$2=Controls!$I$6,'Hours Spread'!IF37,$B$2=Controls!$I$7,'Hours Spread'!KB37)</f>
        <v>#N/A</v>
      </c>
      <c r="AV39" s="1137" t="str">
        <f>ifs($B$2=Controls!$I$2,'Hours Spread'!AW37,$B$2=Controls!$I$3,'Hours Spread'!CS37,$B$2=Controls!$I$4,'Hours Spread'!EO37,$B$2=Controls!$I$5,'Hours Spread'!GK37,$B$2=Controls!$I$6,'Hours Spread'!IG37,$B$2=Controls!$I$7,'Hours Spread'!KC37)</f>
        <v>#N/A</v>
      </c>
      <c r="AW39" s="1137" t="str">
        <f>ifs($B$2=Controls!$I$2,'Hours Spread'!AX37,$B$2=Controls!$I$3,'Hours Spread'!CT37,$B$2=Controls!$I$4,'Hours Spread'!EP37,$B$2=Controls!$I$5,'Hours Spread'!GL37,$B$2=Controls!$I$6,'Hours Spread'!IH37,$B$2=Controls!$I$7,'Hours Spread'!KD37)</f>
        <v>#N/A</v>
      </c>
      <c r="AX39" s="1137" t="str">
        <f>ifs($B$2=Controls!$I$2,'Hours Spread'!AY37,$B$2=Controls!$I$3,'Hours Spread'!CU37,$B$2=Controls!$I$4,'Hours Spread'!EQ37,$B$2=Controls!$I$5,'Hours Spread'!GM37,$B$2=Controls!$I$6,'Hours Spread'!II37,$B$2=Controls!$I$7,'Hours Spread'!KE37)</f>
        <v>#N/A</v>
      </c>
    </row>
    <row r="40">
      <c r="A40" s="813" t="s">
        <v>512</v>
      </c>
      <c r="B40" s="693" t="s">
        <v>512</v>
      </c>
      <c r="C40" s="1137" t="str">
        <f>ifs($B$2=Controls!$I$2,'Hours Spread'!D47,$B$2=Controls!$I$3,'Hours Spread'!AZ47,$B$2=Controls!$I$4,'Hours Spread'!CV47,$B$2=Controls!$I$5,'Hours Spread'!ER47,$B$2=Controls!$I$6,'Hours Spread'!GN47,$B$2=Controls!$I$7,'Hours Spread'!IJ47)</f>
        <v>#N/A</v>
      </c>
      <c r="D40" s="1137" t="str">
        <f>ifs($B$2=Controls!$I$2,'Hours Spread'!E38,$B$2=Controls!$I$3,'Hours Spread'!BA38,$B$2=Controls!$I$4,'Hours Spread'!CW38,$B$2=Controls!$I$5,'Hours Spread'!ES38,$B$2=Controls!$I$6,'Hours Spread'!GO38,$B$2=Controls!$I$7,'Hours Spread'!IK38)</f>
        <v>#N/A</v>
      </c>
      <c r="E40" s="1137" t="str">
        <f>ifs($B$2=Controls!$I$2,'Hours Spread'!F38,$B$2=Controls!$I$3,'Hours Spread'!BB38,$B$2=Controls!$I$4,'Hours Spread'!CX38,$B$2=Controls!$I$5,'Hours Spread'!ET38,$B$2=Controls!$I$6,'Hours Spread'!GP38,$B$2=Controls!$I$7,'Hours Spread'!IL38)</f>
        <v>#N/A</v>
      </c>
      <c r="F40" s="1137" t="str">
        <f>ifs($B$2=Controls!$I$2,'Hours Spread'!G38,$B$2=Controls!$I$3,'Hours Spread'!BC38,$B$2=Controls!$I$4,'Hours Spread'!CY38,$B$2=Controls!$I$5,'Hours Spread'!EU38,$B$2=Controls!$I$6,'Hours Spread'!GQ38,$B$2=Controls!$I$7,'Hours Spread'!IM38)</f>
        <v>#N/A</v>
      </c>
      <c r="G40" s="1137" t="str">
        <f>ifs($B$2=Controls!$I$2,'Hours Spread'!H38,$B$2=Controls!$I$3,'Hours Spread'!BD38,$B$2=Controls!$I$4,'Hours Spread'!CZ38,$B$2=Controls!$I$5,'Hours Spread'!EV38,$B$2=Controls!$I$6,'Hours Spread'!GR38,$B$2=Controls!$I$7,'Hours Spread'!IN38)</f>
        <v>#N/A</v>
      </c>
      <c r="H40" s="1137" t="str">
        <f>ifs($B$2=Controls!$I$2,'Hours Spread'!I38,$B$2=Controls!$I$3,'Hours Spread'!BE38,$B$2=Controls!$I$4,'Hours Spread'!DA38,$B$2=Controls!$I$5,'Hours Spread'!EW38,$B$2=Controls!$I$6,'Hours Spread'!GS38,$B$2=Controls!$I$7,'Hours Spread'!IO38)</f>
        <v>#N/A</v>
      </c>
      <c r="I40" s="1137" t="str">
        <f>ifs($B$2=Controls!$I$2,'Hours Spread'!J38,$B$2=Controls!$I$3,'Hours Spread'!BF38,$B$2=Controls!$I$4,'Hours Spread'!DB38,$B$2=Controls!$I$5,'Hours Spread'!EX38,$B$2=Controls!$I$6,'Hours Spread'!GT38,$B$2=Controls!$I$7,'Hours Spread'!IP38)</f>
        <v>#N/A</v>
      </c>
      <c r="J40" s="1137" t="str">
        <f>ifs($B$2=Controls!$I$2,'Hours Spread'!K38,$B$2=Controls!$I$3,'Hours Spread'!BG38,$B$2=Controls!$I$4,'Hours Spread'!DC38,$B$2=Controls!$I$5,'Hours Spread'!EY38,$B$2=Controls!$I$6,'Hours Spread'!GU38,$B$2=Controls!$I$7,'Hours Spread'!IQ38)</f>
        <v>#N/A</v>
      </c>
      <c r="K40" s="1137" t="str">
        <f>ifs($B$2=Controls!$I$2,'Hours Spread'!L38,$B$2=Controls!$I$3,'Hours Spread'!BH38,$B$2=Controls!$I$4,'Hours Spread'!DD38,$B$2=Controls!$I$5,'Hours Spread'!EZ38,$B$2=Controls!$I$6,'Hours Spread'!GV38,$B$2=Controls!$I$7,'Hours Spread'!IR38)</f>
        <v>#N/A</v>
      </c>
      <c r="L40" s="1137" t="str">
        <f>ifs($B$2=Controls!$I$2,'Hours Spread'!M38,$B$2=Controls!$I$3,'Hours Spread'!BI38,$B$2=Controls!$I$4,'Hours Spread'!DE38,$B$2=Controls!$I$5,'Hours Spread'!FA38,$B$2=Controls!$I$6,'Hours Spread'!GW38,$B$2=Controls!$I$7,'Hours Spread'!IS38)</f>
        <v>#N/A</v>
      </c>
      <c r="M40" s="1137" t="str">
        <f>ifs($B$2=Controls!$I$2,'Hours Spread'!N38,$B$2=Controls!$I$3,'Hours Spread'!BJ38,$B$2=Controls!$I$4,'Hours Spread'!DF38,$B$2=Controls!$I$5,'Hours Spread'!FB38,$B$2=Controls!$I$6,'Hours Spread'!GX38,$B$2=Controls!$I$7,'Hours Spread'!IT38)</f>
        <v>#N/A</v>
      </c>
      <c r="N40" s="1137" t="str">
        <f>ifs($B$2=Controls!$I$2,'Hours Spread'!O38,$B$2=Controls!$I$3,'Hours Spread'!BK38,$B$2=Controls!$I$4,'Hours Spread'!DG38,$B$2=Controls!$I$5,'Hours Spread'!FC38,$B$2=Controls!$I$6,'Hours Spread'!GY38,$B$2=Controls!$I$7,'Hours Spread'!IU38)</f>
        <v>#N/A</v>
      </c>
      <c r="O40" s="1137" t="str">
        <f>ifs($B$2=Controls!$I$2,'Hours Spread'!P38,$B$2=Controls!$I$3,'Hours Spread'!BL38,$B$2=Controls!$I$4,'Hours Spread'!DH38,$B$2=Controls!$I$5,'Hours Spread'!FD38,$B$2=Controls!$I$6,'Hours Spread'!GZ38,$B$2=Controls!$I$7,'Hours Spread'!IV38)</f>
        <v>#N/A</v>
      </c>
      <c r="P40" s="1137" t="str">
        <f>ifs($B$2=Controls!$I$2,'Hours Spread'!Q38,$B$2=Controls!$I$3,'Hours Spread'!BM38,$B$2=Controls!$I$4,'Hours Spread'!DI38,$B$2=Controls!$I$5,'Hours Spread'!FE38,$B$2=Controls!$I$6,'Hours Spread'!HA38,$B$2=Controls!$I$7,'Hours Spread'!IW38)</f>
        <v>#N/A</v>
      </c>
      <c r="Q40" s="1137" t="str">
        <f>ifs($B$2=Controls!$I$2,'Hours Spread'!R38,$B$2=Controls!$I$3,'Hours Spread'!BN38,$B$2=Controls!$I$4,'Hours Spread'!DJ38,$B$2=Controls!$I$5,'Hours Spread'!FF38,$B$2=Controls!$I$6,'Hours Spread'!HB38,$B$2=Controls!$I$7,'Hours Spread'!IX38)</f>
        <v>#N/A</v>
      </c>
      <c r="R40" s="1137" t="str">
        <f>ifs($B$2=Controls!$I$2,'Hours Spread'!S38,$B$2=Controls!$I$3,'Hours Spread'!BO38,$B$2=Controls!$I$4,'Hours Spread'!DK38,$B$2=Controls!$I$5,'Hours Spread'!FG38,$B$2=Controls!$I$6,'Hours Spread'!HC38,$B$2=Controls!$I$7,'Hours Spread'!IY38)</f>
        <v>#N/A</v>
      </c>
      <c r="S40" s="1137" t="str">
        <f>ifs($B$2=Controls!$I$2,'Hours Spread'!T38,$B$2=Controls!$I$3,'Hours Spread'!BP38,$B$2=Controls!$I$4,'Hours Spread'!DL38,$B$2=Controls!$I$5,'Hours Spread'!FH38,$B$2=Controls!$I$6,'Hours Spread'!HD38,$B$2=Controls!$I$7,'Hours Spread'!IZ38)</f>
        <v>#N/A</v>
      </c>
      <c r="T40" s="1137" t="str">
        <f>ifs($B$2=Controls!$I$2,'Hours Spread'!U38,$B$2=Controls!$I$3,'Hours Spread'!BQ38,$B$2=Controls!$I$4,'Hours Spread'!DM38,$B$2=Controls!$I$5,'Hours Spread'!FI38,$B$2=Controls!$I$6,'Hours Spread'!HE38,$B$2=Controls!$I$7,'Hours Spread'!JA38)</f>
        <v>#N/A</v>
      </c>
      <c r="U40" s="1137" t="str">
        <f>ifs($B$2=Controls!$I$2,'Hours Spread'!V38,$B$2=Controls!$I$3,'Hours Spread'!BR38,$B$2=Controls!$I$4,'Hours Spread'!DN38,$B$2=Controls!$I$5,'Hours Spread'!FJ38,$B$2=Controls!$I$6,'Hours Spread'!HF38,$B$2=Controls!$I$7,'Hours Spread'!JB38)</f>
        <v>#N/A</v>
      </c>
      <c r="V40" s="1137" t="str">
        <f>ifs($B$2=Controls!$I$2,'Hours Spread'!W38,$B$2=Controls!$I$3,'Hours Spread'!BS38,$B$2=Controls!$I$4,'Hours Spread'!DO38,$B$2=Controls!$I$5,'Hours Spread'!FK38,$B$2=Controls!$I$6,'Hours Spread'!HG38,$B$2=Controls!$I$7,'Hours Spread'!JC38)</f>
        <v>#N/A</v>
      </c>
      <c r="W40" s="1137" t="str">
        <f>ifs($B$2=Controls!$I$2,'Hours Spread'!X38,$B$2=Controls!$I$3,'Hours Spread'!BT38,$B$2=Controls!$I$4,'Hours Spread'!DP38,$B$2=Controls!$I$5,'Hours Spread'!FL38,$B$2=Controls!$I$6,'Hours Spread'!HH38,$B$2=Controls!$I$7,'Hours Spread'!JD38)</f>
        <v>#N/A</v>
      </c>
      <c r="X40" s="1137" t="str">
        <f>ifs($B$2=Controls!$I$2,'Hours Spread'!Y38,$B$2=Controls!$I$3,'Hours Spread'!BU38,$B$2=Controls!$I$4,'Hours Spread'!DQ38,$B$2=Controls!$I$5,'Hours Spread'!FM38,$B$2=Controls!$I$6,'Hours Spread'!HI38,$B$2=Controls!$I$7,'Hours Spread'!JE38)</f>
        <v>#N/A</v>
      </c>
      <c r="Y40" s="1137" t="str">
        <f>ifs($B$2=Controls!$I$2,'Hours Spread'!Z38,$B$2=Controls!$I$3,'Hours Spread'!BV38,$B$2=Controls!$I$4,'Hours Spread'!DR38,$B$2=Controls!$I$5,'Hours Spread'!FN38,$B$2=Controls!$I$6,'Hours Spread'!HJ38,$B$2=Controls!$I$7,'Hours Spread'!JF38)</f>
        <v>#N/A</v>
      </c>
      <c r="Z40" s="1137" t="str">
        <f>ifs($B$2=Controls!$I$2,'Hours Spread'!AA38,$B$2=Controls!$I$3,'Hours Spread'!BW38,$B$2=Controls!$I$4,'Hours Spread'!DS38,$B$2=Controls!$I$5,'Hours Spread'!FO38,$B$2=Controls!$I$6,'Hours Spread'!HK38,$B$2=Controls!$I$7,'Hours Spread'!JG38)</f>
        <v>#N/A</v>
      </c>
      <c r="AA40" s="1137" t="str">
        <f>ifs($B$2=Controls!$I$2,'Hours Spread'!AB38,$B$2=Controls!$I$3,'Hours Spread'!BX38,$B$2=Controls!$I$4,'Hours Spread'!DT38,$B$2=Controls!$I$5,'Hours Spread'!FP38,$B$2=Controls!$I$6,'Hours Spread'!HL38,$B$2=Controls!$I$7,'Hours Spread'!JH38)</f>
        <v>#N/A</v>
      </c>
      <c r="AB40" s="1137" t="str">
        <f>ifs($B$2=Controls!$I$2,'Hours Spread'!AC38,$B$2=Controls!$I$3,'Hours Spread'!BY38,$B$2=Controls!$I$4,'Hours Spread'!DU38,$B$2=Controls!$I$5,'Hours Spread'!FQ38,$B$2=Controls!$I$6,'Hours Spread'!HM38,$B$2=Controls!$I$7,'Hours Spread'!JI38)</f>
        <v>#N/A</v>
      </c>
      <c r="AC40" s="1137" t="str">
        <f>ifs($B$2=Controls!$I$2,'Hours Spread'!AD38,$B$2=Controls!$I$3,'Hours Spread'!BZ38,$B$2=Controls!$I$4,'Hours Spread'!DV38,$B$2=Controls!$I$5,'Hours Spread'!FR38,$B$2=Controls!$I$6,'Hours Spread'!HN38,$B$2=Controls!$I$7,'Hours Spread'!JJ38)</f>
        <v>#N/A</v>
      </c>
      <c r="AD40" s="1137" t="str">
        <f>ifs($B$2=Controls!$I$2,'Hours Spread'!AE38,$B$2=Controls!$I$3,'Hours Spread'!CA38,$B$2=Controls!$I$4,'Hours Spread'!DW38,$B$2=Controls!$I$5,'Hours Spread'!FS38,$B$2=Controls!$I$6,'Hours Spread'!HO38,$B$2=Controls!$I$7,'Hours Spread'!JK38)</f>
        <v>#N/A</v>
      </c>
      <c r="AE40" s="1137" t="str">
        <f>ifs($B$2=Controls!$I$2,'Hours Spread'!AF38,$B$2=Controls!$I$3,'Hours Spread'!CB38,$B$2=Controls!$I$4,'Hours Spread'!DX38,$B$2=Controls!$I$5,'Hours Spread'!FT38,$B$2=Controls!$I$6,'Hours Spread'!HP38,$B$2=Controls!$I$7,'Hours Spread'!JL38)</f>
        <v>#N/A</v>
      </c>
      <c r="AF40" s="1137" t="str">
        <f>ifs($B$2=Controls!$I$2,'Hours Spread'!AG38,$B$2=Controls!$I$3,'Hours Spread'!CC38,$B$2=Controls!$I$4,'Hours Spread'!DY38,$B$2=Controls!$I$5,'Hours Spread'!FU38,$B$2=Controls!$I$6,'Hours Spread'!HQ38,$B$2=Controls!$I$7,'Hours Spread'!JM38)</f>
        <v>#N/A</v>
      </c>
      <c r="AG40" s="1137" t="str">
        <f>ifs($B$2=Controls!$I$2,'Hours Spread'!AH38,$B$2=Controls!$I$3,'Hours Spread'!CD38,$B$2=Controls!$I$4,'Hours Spread'!DZ38,$B$2=Controls!$I$5,'Hours Spread'!FV38,$B$2=Controls!$I$6,'Hours Spread'!HR38,$B$2=Controls!$I$7,'Hours Spread'!JN38)</f>
        <v>#N/A</v>
      </c>
      <c r="AH40" s="1137" t="str">
        <f>ifs($B$2=Controls!$I$2,'Hours Spread'!AI38,$B$2=Controls!$I$3,'Hours Spread'!CE38,$B$2=Controls!$I$4,'Hours Spread'!EA38,$B$2=Controls!$I$5,'Hours Spread'!FW38,$B$2=Controls!$I$6,'Hours Spread'!HS38,$B$2=Controls!$I$7,'Hours Spread'!JO38)</f>
        <v>#N/A</v>
      </c>
      <c r="AI40" s="1137" t="str">
        <f>ifs($B$2=Controls!$I$2,'Hours Spread'!AJ38,$B$2=Controls!$I$3,'Hours Spread'!CF38,$B$2=Controls!$I$4,'Hours Spread'!EB38,$B$2=Controls!$I$5,'Hours Spread'!FX38,$B$2=Controls!$I$6,'Hours Spread'!HT38,$B$2=Controls!$I$7,'Hours Spread'!JP38)</f>
        <v>#N/A</v>
      </c>
      <c r="AJ40" s="1137" t="str">
        <f>ifs($B$2=Controls!$I$2,'Hours Spread'!AK38,$B$2=Controls!$I$3,'Hours Spread'!CG38,$B$2=Controls!$I$4,'Hours Spread'!EC38,$B$2=Controls!$I$5,'Hours Spread'!FY38,$B$2=Controls!$I$6,'Hours Spread'!HU38,$B$2=Controls!$I$7,'Hours Spread'!JQ38)</f>
        <v>#N/A</v>
      </c>
      <c r="AK40" s="1137" t="str">
        <f>ifs($B$2=Controls!$I$2,'Hours Spread'!AL38,$B$2=Controls!$I$3,'Hours Spread'!CH38,$B$2=Controls!$I$4,'Hours Spread'!ED38,$B$2=Controls!$I$5,'Hours Spread'!FZ38,$B$2=Controls!$I$6,'Hours Spread'!HV38,$B$2=Controls!$I$7,'Hours Spread'!JR38)</f>
        <v>#N/A</v>
      </c>
      <c r="AL40" s="1137" t="str">
        <f>ifs($B$2=Controls!$I$2,'Hours Spread'!AM38,$B$2=Controls!$I$3,'Hours Spread'!CI38,$B$2=Controls!$I$4,'Hours Spread'!EE38,$B$2=Controls!$I$5,'Hours Spread'!GA38,$B$2=Controls!$I$6,'Hours Spread'!HW38,$B$2=Controls!$I$7,'Hours Spread'!JS38)</f>
        <v>#N/A</v>
      </c>
      <c r="AM40" s="1137" t="str">
        <f>ifs($B$2=Controls!$I$2,'Hours Spread'!AN38,$B$2=Controls!$I$3,'Hours Spread'!CJ38,$B$2=Controls!$I$4,'Hours Spread'!EF38,$B$2=Controls!$I$5,'Hours Spread'!GB38,$B$2=Controls!$I$6,'Hours Spread'!HX38,$B$2=Controls!$I$7,'Hours Spread'!JT38)</f>
        <v>#N/A</v>
      </c>
      <c r="AN40" s="1137" t="str">
        <f>ifs($B$2=Controls!$I$2,'Hours Spread'!AO38,$B$2=Controls!$I$3,'Hours Spread'!CK38,$B$2=Controls!$I$4,'Hours Spread'!EG38,$B$2=Controls!$I$5,'Hours Spread'!GC38,$B$2=Controls!$I$6,'Hours Spread'!HY38,$B$2=Controls!$I$7,'Hours Spread'!JU38)</f>
        <v>#N/A</v>
      </c>
      <c r="AO40" s="1137" t="str">
        <f>ifs($B$2=Controls!$I$2,'Hours Spread'!AP38,$B$2=Controls!$I$3,'Hours Spread'!CL38,$B$2=Controls!$I$4,'Hours Spread'!EH38,$B$2=Controls!$I$5,'Hours Spread'!GD38,$B$2=Controls!$I$6,'Hours Spread'!HZ38,$B$2=Controls!$I$7,'Hours Spread'!JV38)</f>
        <v>#N/A</v>
      </c>
      <c r="AP40" s="1137" t="str">
        <f>ifs($B$2=Controls!$I$2,'Hours Spread'!AQ38,$B$2=Controls!$I$3,'Hours Spread'!CM38,$B$2=Controls!$I$4,'Hours Spread'!EI38,$B$2=Controls!$I$5,'Hours Spread'!GE38,$B$2=Controls!$I$6,'Hours Spread'!IA38,$B$2=Controls!$I$7,'Hours Spread'!JW38)</f>
        <v>#N/A</v>
      </c>
      <c r="AQ40" s="1137" t="str">
        <f>ifs($B$2=Controls!$I$2,'Hours Spread'!AR38,$B$2=Controls!$I$3,'Hours Spread'!CN38,$B$2=Controls!$I$4,'Hours Spread'!EJ38,$B$2=Controls!$I$5,'Hours Spread'!GF38,$B$2=Controls!$I$6,'Hours Spread'!IB38,$B$2=Controls!$I$7,'Hours Spread'!JX38)</f>
        <v>#N/A</v>
      </c>
      <c r="AR40" s="1137" t="str">
        <f>ifs($B$2=Controls!$I$2,'Hours Spread'!AS38,$B$2=Controls!$I$3,'Hours Spread'!CO38,$B$2=Controls!$I$4,'Hours Spread'!EK38,$B$2=Controls!$I$5,'Hours Spread'!GG38,$B$2=Controls!$I$6,'Hours Spread'!IC38,$B$2=Controls!$I$7,'Hours Spread'!JY38)</f>
        <v>#N/A</v>
      </c>
      <c r="AS40" s="1137" t="str">
        <f>ifs($B$2=Controls!$I$2,'Hours Spread'!AT38,$B$2=Controls!$I$3,'Hours Spread'!CP38,$B$2=Controls!$I$4,'Hours Spread'!EL38,$B$2=Controls!$I$5,'Hours Spread'!GH38,$B$2=Controls!$I$6,'Hours Spread'!ID38,$B$2=Controls!$I$7,'Hours Spread'!JZ38)</f>
        <v>#N/A</v>
      </c>
      <c r="AT40" s="1137" t="str">
        <f>ifs($B$2=Controls!$I$2,'Hours Spread'!AU38,$B$2=Controls!$I$3,'Hours Spread'!CQ38,$B$2=Controls!$I$4,'Hours Spread'!EM38,$B$2=Controls!$I$5,'Hours Spread'!GI38,$B$2=Controls!$I$6,'Hours Spread'!IE38,$B$2=Controls!$I$7,'Hours Spread'!KA38)</f>
        <v>#N/A</v>
      </c>
      <c r="AU40" s="1137" t="str">
        <f>ifs($B$2=Controls!$I$2,'Hours Spread'!AV38,$B$2=Controls!$I$3,'Hours Spread'!CR38,$B$2=Controls!$I$4,'Hours Spread'!EN38,$B$2=Controls!$I$5,'Hours Spread'!GJ38,$B$2=Controls!$I$6,'Hours Spread'!IF38,$B$2=Controls!$I$7,'Hours Spread'!KB38)</f>
        <v>#N/A</v>
      </c>
      <c r="AV40" s="1137" t="str">
        <f>ifs($B$2=Controls!$I$2,'Hours Spread'!AW38,$B$2=Controls!$I$3,'Hours Spread'!CS38,$B$2=Controls!$I$4,'Hours Spread'!EO38,$B$2=Controls!$I$5,'Hours Spread'!GK38,$B$2=Controls!$I$6,'Hours Spread'!IG38,$B$2=Controls!$I$7,'Hours Spread'!KC38)</f>
        <v>#N/A</v>
      </c>
      <c r="AW40" s="1137" t="str">
        <f>ifs($B$2=Controls!$I$2,'Hours Spread'!AX38,$B$2=Controls!$I$3,'Hours Spread'!CT38,$B$2=Controls!$I$4,'Hours Spread'!EP38,$B$2=Controls!$I$5,'Hours Spread'!GL38,$B$2=Controls!$I$6,'Hours Spread'!IH38,$B$2=Controls!$I$7,'Hours Spread'!KD38)</f>
        <v>#N/A</v>
      </c>
      <c r="AX40" s="1137" t="str">
        <f>ifs($B$2=Controls!$I$2,'Hours Spread'!AY38,$B$2=Controls!$I$3,'Hours Spread'!CU38,$B$2=Controls!$I$4,'Hours Spread'!EQ38,$B$2=Controls!$I$5,'Hours Spread'!GM38,$B$2=Controls!$I$6,'Hours Spread'!II38,$B$2=Controls!$I$7,'Hours Spread'!KE38)</f>
        <v>#N/A</v>
      </c>
    </row>
    <row r="41">
      <c r="A41" s="1140" t="s">
        <v>513</v>
      </c>
      <c r="B41" s="693" t="s">
        <v>513</v>
      </c>
      <c r="C41" s="1137" t="str">
        <f>ifs($B$2=Controls!$I$2,'Hours Spread'!D48,$B$2=Controls!$I$3,'Hours Spread'!AZ48,$B$2=Controls!$I$4,'Hours Spread'!CV48,$B$2=Controls!$I$5,'Hours Spread'!ER48,$B$2=Controls!$I$6,'Hours Spread'!GN48,$B$2=Controls!$I$7,'Hours Spread'!IJ48)</f>
        <v>#N/A</v>
      </c>
      <c r="D41" s="1137" t="str">
        <f>ifs($B$2=Controls!$I$2,'Hours Spread'!E39,$B$2=Controls!$I$3,'Hours Spread'!BA39,$B$2=Controls!$I$4,'Hours Spread'!CW39,$B$2=Controls!$I$5,'Hours Spread'!ES39,$B$2=Controls!$I$6,'Hours Spread'!GO39,$B$2=Controls!$I$7,'Hours Spread'!IK39)</f>
        <v>#N/A</v>
      </c>
      <c r="E41" s="1137" t="str">
        <f>ifs($B$2=Controls!$I$2,'Hours Spread'!F39,$B$2=Controls!$I$3,'Hours Spread'!BB39,$B$2=Controls!$I$4,'Hours Spread'!CX39,$B$2=Controls!$I$5,'Hours Spread'!ET39,$B$2=Controls!$I$6,'Hours Spread'!GP39,$B$2=Controls!$I$7,'Hours Spread'!IL39)</f>
        <v>#N/A</v>
      </c>
      <c r="F41" s="1137" t="str">
        <f>ifs($B$2=Controls!$I$2,'Hours Spread'!G39,$B$2=Controls!$I$3,'Hours Spread'!BC39,$B$2=Controls!$I$4,'Hours Spread'!CY39,$B$2=Controls!$I$5,'Hours Spread'!EU39,$B$2=Controls!$I$6,'Hours Spread'!GQ39,$B$2=Controls!$I$7,'Hours Spread'!IM39)</f>
        <v>#N/A</v>
      </c>
      <c r="G41" s="1137" t="str">
        <f>ifs($B$2=Controls!$I$2,'Hours Spread'!H39,$B$2=Controls!$I$3,'Hours Spread'!BD39,$B$2=Controls!$I$4,'Hours Spread'!CZ39,$B$2=Controls!$I$5,'Hours Spread'!EV39,$B$2=Controls!$I$6,'Hours Spread'!GR39,$B$2=Controls!$I$7,'Hours Spread'!IN39)</f>
        <v>#N/A</v>
      </c>
      <c r="H41" s="1137" t="str">
        <f>ifs($B$2=Controls!$I$2,'Hours Spread'!I39,$B$2=Controls!$I$3,'Hours Spread'!BE39,$B$2=Controls!$I$4,'Hours Spread'!DA39,$B$2=Controls!$I$5,'Hours Spread'!EW39,$B$2=Controls!$I$6,'Hours Spread'!GS39,$B$2=Controls!$I$7,'Hours Spread'!IO39)</f>
        <v>#N/A</v>
      </c>
      <c r="I41" s="1137" t="str">
        <f>ifs($B$2=Controls!$I$2,'Hours Spread'!J39,$B$2=Controls!$I$3,'Hours Spread'!BF39,$B$2=Controls!$I$4,'Hours Spread'!DB39,$B$2=Controls!$I$5,'Hours Spread'!EX39,$B$2=Controls!$I$6,'Hours Spread'!GT39,$B$2=Controls!$I$7,'Hours Spread'!IP39)</f>
        <v>#N/A</v>
      </c>
      <c r="J41" s="1137" t="str">
        <f>ifs($B$2=Controls!$I$2,'Hours Spread'!K39,$B$2=Controls!$I$3,'Hours Spread'!BG39,$B$2=Controls!$I$4,'Hours Spread'!DC39,$B$2=Controls!$I$5,'Hours Spread'!EY39,$B$2=Controls!$I$6,'Hours Spread'!GU39,$B$2=Controls!$I$7,'Hours Spread'!IQ39)</f>
        <v>#N/A</v>
      </c>
      <c r="K41" s="1137" t="str">
        <f>ifs($B$2=Controls!$I$2,'Hours Spread'!L39,$B$2=Controls!$I$3,'Hours Spread'!BH39,$B$2=Controls!$I$4,'Hours Spread'!DD39,$B$2=Controls!$I$5,'Hours Spread'!EZ39,$B$2=Controls!$I$6,'Hours Spread'!GV39,$B$2=Controls!$I$7,'Hours Spread'!IR39)</f>
        <v>#N/A</v>
      </c>
      <c r="L41" s="1137" t="str">
        <f>ifs($B$2=Controls!$I$2,'Hours Spread'!M39,$B$2=Controls!$I$3,'Hours Spread'!BI39,$B$2=Controls!$I$4,'Hours Spread'!DE39,$B$2=Controls!$I$5,'Hours Spread'!FA39,$B$2=Controls!$I$6,'Hours Spread'!GW39,$B$2=Controls!$I$7,'Hours Spread'!IS39)</f>
        <v>#N/A</v>
      </c>
      <c r="M41" s="1137" t="str">
        <f>ifs($B$2=Controls!$I$2,'Hours Spread'!N39,$B$2=Controls!$I$3,'Hours Spread'!BJ39,$B$2=Controls!$I$4,'Hours Spread'!DF39,$B$2=Controls!$I$5,'Hours Spread'!FB39,$B$2=Controls!$I$6,'Hours Spread'!GX39,$B$2=Controls!$I$7,'Hours Spread'!IT39)</f>
        <v>#N/A</v>
      </c>
      <c r="N41" s="1137" t="str">
        <f>ifs($B$2=Controls!$I$2,'Hours Spread'!O39,$B$2=Controls!$I$3,'Hours Spread'!BK39,$B$2=Controls!$I$4,'Hours Spread'!DG39,$B$2=Controls!$I$5,'Hours Spread'!FC39,$B$2=Controls!$I$6,'Hours Spread'!GY39,$B$2=Controls!$I$7,'Hours Spread'!IU39)</f>
        <v>#N/A</v>
      </c>
      <c r="O41" s="1137" t="str">
        <f>ifs($B$2=Controls!$I$2,'Hours Spread'!P39,$B$2=Controls!$I$3,'Hours Spread'!BL39,$B$2=Controls!$I$4,'Hours Spread'!DH39,$B$2=Controls!$I$5,'Hours Spread'!FD39,$B$2=Controls!$I$6,'Hours Spread'!GZ39,$B$2=Controls!$I$7,'Hours Spread'!IV39)</f>
        <v>#N/A</v>
      </c>
      <c r="P41" s="1137" t="str">
        <f>ifs($B$2=Controls!$I$2,'Hours Spread'!Q39,$B$2=Controls!$I$3,'Hours Spread'!BM39,$B$2=Controls!$I$4,'Hours Spread'!DI39,$B$2=Controls!$I$5,'Hours Spread'!FE39,$B$2=Controls!$I$6,'Hours Spread'!HA39,$B$2=Controls!$I$7,'Hours Spread'!IW39)</f>
        <v>#N/A</v>
      </c>
      <c r="Q41" s="1137" t="str">
        <f>ifs($B$2=Controls!$I$2,'Hours Spread'!R39,$B$2=Controls!$I$3,'Hours Spread'!BN39,$B$2=Controls!$I$4,'Hours Spread'!DJ39,$B$2=Controls!$I$5,'Hours Spread'!FF39,$B$2=Controls!$I$6,'Hours Spread'!HB39,$B$2=Controls!$I$7,'Hours Spread'!IX39)</f>
        <v>#N/A</v>
      </c>
      <c r="R41" s="1137" t="str">
        <f>ifs($B$2=Controls!$I$2,'Hours Spread'!S39,$B$2=Controls!$I$3,'Hours Spread'!BO39,$B$2=Controls!$I$4,'Hours Spread'!DK39,$B$2=Controls!$I$5,'Hours Spread'!FG39,$B$2=Controls!$I$6,'Hours Spread'!HC39,$B$2=Controls!$I$7,'Hours Spread'!IY39)</f>
        <v>#N/A</v>
      </c>
      <c r="S41" s="1137" t="str">
        <f>ifs($B$2=Controls!$I$2,'Hours Spread'!T39,$B$2=Controls!$I$3,'Hours Spread'!BP39,$B$2=Controls!$I$4,'Hours Spread'!DL39,$B$2=Controls!$I$5,'Hours Spread'!FH39,$B$2=Controls!$I$6,'Hours Spread'!HD39,$B$2=Controls!$I$7,'Hours Spread'!IZ39)</f>
        <v>#N/A</v>
      </c>
      <c r="T41" s="1137" t="str">
        <f>ifs($B$2=Controls!$I$2,'Hours Spread'!U39,$B$2=Controls!$I$3,'Hours Spread'!BQ39,$B$2=Controls!$I$4,'Hours Spread'!DM39,$B$2=Controls!$I$5,'Hours Spread'!FI39,$B$2=Controls!$I$6,'Hours Spread'!HE39,$B$2=Controls!$I$7,'Hours Spread'!JA39)</f>
        <v>#N/A</v>
      </c>
      <c r="U41" s="1137" t="str">
        <f>ifs($B$2=Controls!$I$2,'Hours Spread'!V39,$B$2=Controls!$I$3,'Hours Spread'!BR39,$B$2=Controls!$I$4,'Hours Spread'!DN39,$B$2=Controls!$I$5,'Hours Spread'!FJ39,$B$2=Controls!$I$6,'Hours Spread'!HF39,$B$2=Controls!$I$7,'Hours Spread'!JB39)</f>
        <v>#N/A</v>
      </c>
      <c r="V41" s="1137" t="str">
        <f>ifs($B$2=Controls!$I$2,'Hours Spread'!W39,$B$2=Controls!$I$3,'Hours Spread'!BS39,$B$2=Controls!$I$4,'Hours Spread'!DO39,$B$2=Controls!$I$5,'Hours Spread'!FK39,$B$2=Controls!$I$6,'Hours Spread'!HG39,$B$2=Controls!$I$7,'Hours Spread'!JC39)</f>
        <v>#N/A</v>
      </c>
      <c r="W41" s="1137" t="str">
        <f>ifs($B$2=Controls!$I$2,'Hours Spread'!X39,$B$2=Controls!$I$3,'Hours Spread'!BT39,$B$2=Controls!$I$4,'Hours Spread'!DP39,$B$2=Controls!$I$5,'Hours Spread'!FL39,$B$2=Controls!$I$6,'Hours Spread'!HH39,$B$2=Controls!$I$7,'Hours Spread'!JD39)</f>
        <v>#N/A</v>
      </c>
      <c r="X41" s="1137" t="str">
        <f>ifs($B$2=Controls!$I$2,'Hours Spread'!Y39,$B$2=Controls!$I$3,'Hours Spread'!BU39,$B$2=Controls!$I$4,'Hours Spread'!DQ39,$B$2=Controls!$I$5,'Hours Spread'!FM39,$B$2=Controls!$I$6,'Hours Spread'!HI39,$B$2=Controls!$I$7,'Hours Spread'!JE39)</f>
        <v>#N/A</v>
      </c>
      <c r="Y41" s="1137" t="str">
        <f>ifs($B$2=Controls!$I$2,'Hours Spread'!Z39,$B$2=Controls!$I$3,'Hours Spread'!BV39,$B$2=Controls!$I$4,'Hours Spread'!DR39,$B$2=Controls!$I$5,'Hours Spread'!FN39,$B$2=Controls!$I$6,'Hours Spread'!HJ39,$B$2=Controls!$I$7,'Hours Spread'!JF39)</f>
        <v>#N/A</v>
      </c>
      <c r="Z41" s="1137" t="str">
        <f>ifs($B$2=Controls!$I$2,'Hours Spread'!AA39,$B$2=Controls!$I$3,'Hours Spread'!BW39,$B$2=Controls!$I$4,'Hours Spread'!DS39,$B$2=Controls!$I$5,'Hours Spread'!FO39,$B$2=Controls!$I$6,'Hours Spread'!HK39,$B$2=Controls!$I$7,'Hours Spread'!JG39)</f>
        <v>#N/A</v>
      </c>
      <c r="AA41" s="1137" t="str">
        <f>ifs($B$2=Controls!$I$2,'Hours Spread'!AB39,$B$2=Controls!$I$3,'Hours Spread'!BX39,$B$2=Controls!$I$4,'Hours Spread'!DT39,$B$2=Controls!$I$5,'Hours Spread'!FP39,$B$2=Controls!$I$6,'Hours Spread'!HL39,$B$2=Controls!$I$7,'Hours Spread'!JH39)</f>
        <v>#N/A</v>
      </c>
      <c r="AB41" s="1137" t="str">
        <f>ifs($B$2=Controls!$I$2,'Hours Spread'!AC39,$B$2=Controls!$I$3,'Hours Spread'!BY39,$B$2=Controls!$I$4,'Hours Spread'!DU39,$B$2=Controls!$I$5,'Hours Spread'!FQ39,$B$2=Controls!$I$6,'Hours Spread'!HM39,$B$2=Controls!$I$7,'Hours Spread'!JI39)</f>
        <v>#N/A</v>
      </c>
      <c r="AC41" s="1137" t="str">
        <f>ifs($B$2=Controls!$I$2,'Hours Spread'!AD39,$B$2=Controls!$I$3,'Hours Spread'!BZ39,$B$2=Controls!$I$4,'Hours Spread'!DV39,$B$2=Controls!$I$5,'Hours Spread'!FR39,$B$2=Controls!$I$6,'Hours Spread'!HN39,$B$2=Controls!$I$7,'Hours Spread'!JJ39)</f>
        <v>#N/A</v>
      </c>
      <c r="AD41" s="1137" t="str">
        <f>ifs($B$2=Controls!$I$2,'Hours Spread'!AE39,$B$2=Controls!$I$3,'Hours Spread'!CA39,$B$2=Controls!$I$4,'Hours Spread'!DW39,$B$2=Controls!$I$5,'Hours Spread'!FS39,$B$2=Controls!$I$6,'Hours Spread'!HO39,$B$2=Controls!$I$7,'Hours Spread'!JK39)</f>
        <v>#N/A</v>
      </c>
      <c r="AE41" s="1137" t="str">
        <f>ifs($B$2=Controls!$I$2,'Hours Spread'!AF39,$B$2=Controls!$I$3,'Hours Spread'!CB39,$B$2=Controls!$I$4,'Hours Spread'!DX39,$B$2=Controls!$I$5,'Hours Spread'!FT39,$B$2=Controls!$I$6,'Hours Spread'!HP39,$B$2=Controls!$I$7,'Hours Spread'!JL39)</f>
        <v>#N/A</v>
      </c>
      <c r="AF41" s="1137" t="str">
        <f>ifs($B$2=Controls!$I$2,'Hours Spread'!AG39,$B$2=Controls!$I$3,'Hours Spread'!CC39,$B$2=Controls!$I$4,'Hours Spread'!DY39,$B$2=Controls!$I$5,'Hours Spread'!FU39,$B$2=Controls!$I$6,'Hours Spread'!HQ39,$B$2=Controls!$I$7,'Hours Spread'!JM39)</f>
        <v>#N/A</v>
      </c>
      <c r="AG41" s="1137" t="str">
        <f>ifs($B$2=Controls!$I$2,'Hours Spread'!AH39,$B$2=Controls!$I$3,'Hours Spread'!CD39,$B$2=Controls!$I$4,'Hours Spread'!DZ39,$B$2=Controls!$I$5,'Hours Spread'!FV39,$B$2=Controls!$I$6,'Hours Spread'!HR39,$B$2=Controls!$I$7,'Hours Spread'!JN39)</f>
        <v>#N/A</v>
      </c>
      <c r="AH41" s="1137" t="str">
        <f>ifs($B$2=Controls!$I$2,'Hours Spread'!AI39,$B$2=Controls!$I$3,'Hours Spread'!CE39,$B$2=Controls!$I$4,'Hours Spread'!EA39,$B$2=Controls!$I$5,'Hours Spread'!FW39,$B$2=Controls!$I$6,'Hours Spread'!HS39,$B$2=Controls!$I$7,'Hours Spread'!JO39)</f>
        <v>#N/A</v>
      </c>
      <c r="AI41" s="1137" t="str">
        <f>ifs($B$2=Controls!$I$2,'Hours Spread'!AJ39,$B$2=Controls!$I$3,'Hours Spread'!CF39,$B$2=Controls!$I$4,'Hours Spread'!EB39,$B$2=Controls!$I$5,'Hours Spread'!FX39,$B$2=Controls!$I$6,'Hours Spread'!HT39,$B$2=Controls!$I$7,'Hours Spread'!JP39)</f>
        <v>#N/A</v>
      </c>
      <c r="AJ41" s="1137" t="str">
        <f>ifs($B$2=Controls!$I$2,'Hours Spread'!AK39,$B$2=Controls!$I$3,'Hours Spread'!CG39,$B$2=Controls!$I$4,'Hours Spread'!EC39,$B$2=Controls!$I$5,'Hours Spread'!FY39,$B$2=Controls!$I$6,'Hours Spread'!HU39,$B$2=Controls!$I$7,'Hours Spread'!JQ39)</f>
        <v>#N/A</v>
      </c>
      <c r="AK41" s="1137" t="str">
        <f>ifs($B$2=Controls!$I$2,'Hours Spread'!AL39,$B$2=Controls!$I$3,'Hours Spread'!CH39,$B$2=Controls!$I$4,'Hours Spread'!ED39,$B$2=Controls!$I$5,'Hours Spread'!FZ39,$B$2=Controls!$I$6,'Hours Spread'!HV39,$B$2=Controls!$I$7,'Hours Spread'!JR39)</f>
        <v>#N/A</v>
      </c>
      <c r="AL41" s="1137" t="str">
        <f>ifs($B$2=Controls!$I$2,'Hours Spread'!AM39,$B$2=Controls!$I$3,'Hours Spread'!CI39,$B$2=Controls!$I$4,'Hours Spread'!EE39,$B$2=Controls!$I$5,'Hours Spread'!GA39,$B$2=Controls!$I$6,'Hours Spread'!HW39,$B$2=Controls!$I$7,'Hours Spread'!JS39)</f>
        <v>#N/A</v>
      </c>
      <c r="AM41" s="1137" t="str">
        <f>ifs($B$2=Controls!$I$2,'Hours Spread'!AN39,$B$2=Controls!$I$3,'Hours Spread'!CJ39,$B$2=Controls!$I$4,'Hours Spread'!EF39,$B$2=Controls!$I$5,'Hours Spread'!GB39,$B$2=Controls!$I$6,'Hours Spread'!HX39,$B$2=Controls!$I$7,'Hours Spread'!JT39)</f>
        <v>#N/A</v>
      </c>
      <c r="AN41" s="1137" t="str">
        <f>ifs($B$2=Controls!$I$2,'Hours Spread'!AO39,$B$2=Controls!$I$3,'Hours Spread'!CK39,$B$2=Controls!$I$4,'Hours Spread'!EG39,$B$2=Controls!$I$5,'Hours Spread'!GC39,$B$2=Controls!$I$6,'Hours Spread'!HY39,$B$2=Controls!$I$7,'Hours Spread'!JU39)</f>
        <v>#N/A</v>
      </c>
      <c r="AO41" s="1137" t="str">
        <f>ifs($B$2=Controls!$I$2,'Hours Spread'!AP39,$B$2=Controls!$I$3,'Hours Spread'!CL39,$B$2=Controls!$I$4,'Hours Spread'!EH39,$B$2=Controls!$I$5,'Hours Spread'!GD39,$B$2=Controls!$I$6,'Hours Spread'!HZ39,$B$2=Controls!$I$7,'Hours Spread'!JV39)</f>
        <v>#N/A</v>
      </c>
      <c r="AP41" s="1137" t="str">
        <f>ifs($B$2=Controls!$I$2,'Hours Spread'!AQ39,$B$2=Controls!$I$3,'Hours Spread'!CM39,$B$2=Controls!$I$4,'Hours Spread'!EI39,$B$2=Controls!$I$5,'Hours Spread'!GE39,$B$2=Controls!$I$6,'Hours Spread'!IA39,$B$2=Controls!$I$7,'Hours Spread'!JW39)</f>
        <v>#N/A</v>
      </c>
      <c r="AQ41" s="1137" t="str">
        <f>ifs($B$2=Controls!$I$2,'Hours Spread'!AR39,$B$2=Controls!$I$3,'Hours Spread'!CN39,$B$2=Controls!$I$4,'Hours Spread'!EJ39,$B$2=Controls!$I$5,'Hours Spread'!GF39,$B$2=Controls!$I$6,'Hours Spread'!IB39,$B$2=Controls!$I$7,'Hours Spread'!JX39)</f>
        <v>#N/A</v>
      </c>
      <c r="AR41" s="1137" t="str">
        <f>ifs($B$2=Controls!$I$2,'Hours Spread'!AS39,$B$2=Controls!$I$3,'Hours Spread'!CO39,$B$2=Controls!$I$4,'Hours Spread'!EK39,$B$2=Controls!$I$5,'Hours Spread'!GG39,$B$2=Controls!$I$6,'Hours Spread'!IC39,$B$2=Controls!$I$7,'Hours Spread'!JY39)</f>
        <v>#N/A</v>
      </c>
      <c r="AS41" s="1137" t="str">
        <f>ifs($B$2=Controls!$I$2,'Hours Spread'!AT39,$B$2=Controls!$I$3,'Hours Spread'!CP39,$B$2=Controls!$I$4,'Hours Spread'!EL39,$B$2=Controls!$I$5,'Hours Spread'!GH39,$B$2=Controls!$I$6,'Hours Spread'!ID39,$B$2=Controls!$I$7,'Hours Spread'!JZ39)</f>
        <v>#N/A</v>
      </c>
      <c r="AT41" s="1137" t="str">
        <f>ifs($B$2=Controls!$I$2,'Hours Spread'!AU39,$B$2=Controls!$I$3,'Hours Spread'!CQ39,$B$2=Controls!$I$4,'Hours Spread'!EM39,$B$2=Controls!$I$5,'Hours Spread'!GI39,$B$2=Controls!$I$6,'Hours Spread'!IE39,$B$2=Controls!$I$7,'Hours Spread'!KA39)</f>
        <v>#N/A</v>
      </c>
      <c r="AU41" s="1137" t="str">
        <f>ifs($B$2=Controls!$I$2,'Hours Spread'!AV39,$B$2=Controls!$I$3,'Hours Spread'!CR39,$B$2=Controls!$I$4,'Hours Spread'!EN39,$B$2=Controls!$I$5,'Hours Spread'!GJ39,$B$2=Controls!$I$6,'Hours Spread'!IF39,$B$2=Controls!$I$7,'Hours Spread'!KB39)</f>
        <v>#N/A</v>
      </c>
      <c r="AV41" s="1137" t="str">
        <f>ifs($B$2=Controls!$I$2,'Hours Spread'!AW39,$B$2=Controls!$I$3,'Hours Spread'!CS39,$B$2=Controls!$I$4,'Hours Spread'!EO39,$B$2=Controls!$I$5,'Hours Spread'!GK39,$B$2=Controls!$I$6,'Hours Spread'!IG39,$B$2=Controls!$I$7,'Hours Spread'!KC39)</f>
        <v>#N/A</v>
      </c>
      <c r="AW41" s="1137" t="str">
        <f>ifs($B$2=Controls!$I$2,'Hours Spread'!AX39,$B$2=Controls!$I$3,'Hours Spread'!CT39,$B$2=Controls!$I$4,'Hours Spread'!EP39,$B$2=Controls!$I$5,'Hours Spread'!GL39,$B$2=Controls!$I$6,'Hours Spread'!IH39,$B$2=Controls!$I$7,'Hours Spread'!KD39)</f>
        <v>#N/A</v>
      </c>
      <c r="AX41" s="1137" t="str">
        <f>ifs($B$2=Controls!$I$2,'Hours Spread'!AY39,$B$2=Controls!$I$3,'Hours Spread'!CU39,$B$2=Controls!$I$4,'Hours Spread'!EQ39,$B$2=Controls!$I$5,'Hours Spread'!GM39,$B$2=Controls!$I$6,'Hours Spread'!II39,$B$2=Controls!$I$7,'Hours Spread'!KE39)</f>
        <v>#N/A</v>
      </c>
    </row>
    <row r="42">
      <c r="A42" s="813" t="s">
        <v>514</v>
      </c>
      <c r="B42" s="682"/>
      <c r="C42" s="1137" t="str">
        <f>ifs($B$2=Controls!$I$2,'Hours Spread'!D49,$B$2=Controls!$I$3,'Hours Spread'!AZ49,$B$2=Controls!$I$4,'Hours Spread'!CV49,$B$2=Controls!$I$5,'Hours Spread'!ER49,$B$2=Controls!$I$6,'Hours Spread'!GN49,$B$2=Controls!$I$7,'Hours Spread'!IJ49)</f>
        <v>#N/A</v>
      </c>
      <c r="D42" s="1137" t="str">
        <f>ifs($B$2=Controls!$I$2,'Hours Spread'!E40,$B$2=Controls!$I$3,'Hours Spread'!BA40,$B$2=Controls!$I$4,'Hours Spread'!CW40,$B$2=Controls!$I$5,'Hours Spread'!ES40,$B$2=Controls!$I$6,'Hours Spread'!GO40,$B$2=Controls!$I$7,'Hours Spread'!IK40)</f>
        <v>#N/A</v>
      </c>
      <c r="E42" s="1137" t="str">
        <f>ifs($B$2=Controls!$I$2,'Hours Spread'!F40,$B$2=Controls!$I$3,'Hours Spread'!BB40,$B$2=Controls!$I$4,'Hours Spread'!CX40,$B$2=Controls!$I$5,'Hours Spread'!ET40,$B$2=Controls!$I$6,'Hours Spread'!GP40,$B$2=Controls!$I$7,'Hours Spread'!IL40)</f>
        <v>#N/A</v>
      </c>
      <c r="F42" s="1137" t="str">
        <f>ifs($B$2=Controls!$I$2,'Hours Spread'!G40,$B$2=Controls!$I$3,'Hours Spread'!BC40,$B$2=Controls!$I$4,'Hours Spread'!CY40,$B$2=Controls!$I$5,'Hours Spread'!EU40,$B$2=Controls!$I$6,'Hours Spread'!GQ40,$B$2=Controls!$I$7,'Hours Spread'!IM40)</f>
        <v>#N/A</v>
      </c>
      <c r="G42" s="1137" t="str">
        <f>ifs($B$2=Controls!$I$2,'Hours Spread'!H40,$B$2=Controls!$I$3,'Hours Spread'!BD40,$B$2=Controls!$I$4,'Hours Spread'!CZ40,$B$2=Controls!$I$5,'Hours Spread'!EV40,$B$2=Controls!$I$6,'Hours Spread'!GR40,$B$2=Controls!$I$7,'Hours Spread'!IN40)</f>
        <v>#N/A</v>
      </c>
      <c r="H42" s="1137" t="str">
        <f>ifs($B$2=Controls!$I$2,'Hours Spread'!I40,$B$2=Controls!$I$3,'Hours Spread'!BE40,$B$2=Controls!$I$4,'Hours Spread'!DA40,$B$2=Controls!$I$5,'Hours Spread'!EW40,$B$2=Controls!$I$6,'Hours Spread'!GS40,$B$2=Controls!$I$7,'Hours Spread'!IO40)</f>
        <v>#N/A</v>
      </c>
      <c r="I42" s="1137" t="str">
        <f>ifs($B$2=Controls!$I$2,'Hours Spread'!J40,$B$2=Controls!$I$3,'Hours Spread'!BF40,$B$2=Controls!$I$4,'Hours Spread'!DB40,$B$2=Controls!$I$5,'Hours Spread'!EX40,$B$2=Controls!$I$6,'Hours Spread'!GT40,$B$2=Controls!$I$7,'Hours Spread'!IP40)</f>
        <v>#N/A</v>
      </c>
      <c r="J42" s="1137" t="str">
        <f>ifs($B$2=Controls!$I$2,'Hours Spread'!K40,$B$2=Controls!$I$3,'Hours Spread'!BG40,$B$2=Controls!$I$4,'Hours Spread'!DC40,$B$2=Controls!$I$5,'Hours Spread'!EY40,$B$2=Controls!$I$6,'Hours Spread'!GU40,$B$2=Controls!$I$7,'Hours Spread'!IQ40)</f>
        <v>#N/A</v>
      </c>
      <c r="K42" s="1137" t="str">
        <f>ifs($B$2=Controls!$I$2,'Hours Spread'!L40,$B$2=Controls!$I$3,'Hours Spread'!BH40,$B$2=Controls!$I$4,'Hours Spread'!DD40,$B$2=Controls!$I$5,'Hours Spread'!EZ40,$B$2=Controls!$I$6,'Hours Spread'!GV40,$B$2=Controls!$I$7,'Hours Spread'!IR40)</f>
        <v>#N/A</v>
      </c>
      <c r="L42" s="1137" t="str">
        <f>ifs($B$2=Controls!$I$2,'Hours Spread'!M40,$B$2=Controls!$I$3,'Hours Spread'!BI40,$B$2=Controls!$I$4,'Hours Spread'!DE40,$B$2=Controls!$I$5,'Hours Spread'!FA40,$B$2=Controls!$I$6,'Hours Spread'!GW40,$B$2=Controls!$I$7,'Hours Spread'!IS40)</f>
        <v>#N/A</v>
      </c>
      <c r="M42" s="1137" t="str">
        <f>ifs($B$2=Controls!$I$2,'Hours Spread'!N40,$B$2=Controls!$I$3,'Hours Spread'!BJ40,$B$2=Controls!$I$4,'Hours Spread'!DF40,$B$2=Controls!$I$5,'Hours Spread'!FB40,$B$2=Controls!$I$6,'Hours Spread'!GX40,$B$2=Controls!$I$7,'Hours Spread'!IT40)</f>
        <v>#N/A</v>
      </c>
      <c r="N42" s="1137" t="str">
        <f>ifs($B$2=Controls!$I$2,'Hours Spread'!O40,$B$2=Controls!$I$3,'Hours Spread'!BK40,$B$2=Controls!$I$4,'Hours Spread'!DG40,$B$2=Controls!$I$5,'Hours Spread'!FC40,$B$2=Controls!$I$6,'Hours Spread'!GY40,$B$2=Controls!$I$7,'Hours Spread'!IU40)</f>
        <v>#N/A</v>
      </c>
      <c r="O42" s="1137" t="str">
        <f>ifs($B$2=Controls!$I$2,'Hours Spread'!P40,$B$2=Controls!$I$3,'Hours Spread'!BL40,$B$2=Controls!$I$4,'Hours Spread'!DH40,$B$2=Controls!$I$5,'Hours Spread'!FD40,$B$2=Controls!$I$6,'Hours Spread'!GZ40,$B$2=Controls!$I$7,'Hours Spread'!IV40)</f>
        <v>#N/A</v>
      </c>
      <c r="P42" s="1137" t="str">
        <f>ifs($B$2=Controls!$I$2,'Hours Spread'!Q40,$B$2=Controls!$I$3,'Hours Spread'!BM40,$B$2=Controls!$I$4,'Hours Spread'!DI40,$B$2=Controls!$I$5,'Hours Spread'!FE40,$B$2=Controls!$I$6,'Hours Spread'!HA40,$B$2=Controls!$I$7,'Hours Spread'!IW40)</f>
        <v>#N/A</v>
      </c>
      <c r="Q42" s="1137" t="str">
        <f>ifs($B$2=Controls!$I$2,'Hours Spread'!R40,$B$2=Controls!$I$3,'Hours Spread'!BN40,$B$2=Controls!$I$4,'Hours Spread'!DJ40,$B$2=Controls!$I$5,'Hours Spread'!FF40,$B$2=Controls!$I$6,'Hours Spread'!HB40,$B$2=Controls!$I$7,'Hours Spread'!IX40)</f>
        <v>#N/A</v>
      </c>
      <c r="R42" s="1137" t="str">
        <f>ifs($B$2=Controls!$I$2,'Hours Spread'!S40,$B$2=Controls!$I$3,'Hours Spread'!BO40,$B$2=Controls!$I$4,'Hours Spread'!DK40,$B$2=Controls!$I$5,'Hours Spread'!FG40,$B$2=Controls!$I$6,'Hours Spread'!HC40,$B$2=Controls!$I$7,'Hours Spread'!IY40)</f>
        <v>#N/A</v>
      </c>
      <c r="S42" s="1137" t="str">
        <f>ifs($B$2=Controls!$I$2,'Hours Spread'!T40,$B$2=Controls!$I$3,'Hours Spread'!BP40,$B$2=Controls!$I$4,'Hours Spread'!DL40,$B$2=Controls!$I$5,'Hours Spread'!FH40,$B$2=Controls!$I$6,'Hours Spread'!HD40,$B$2=Controls!$I$7,'Hours Spread'!IZ40)</f>
        <v>#N/A</v>
      </c>
      <c r="T42" s="1137" t="str">
        <f>ifs($B$2=Controls!$I$2,'Hours Spread'!U40,$B$2=Controls!$I$3,'Hours Spread'!BQ40,$B$2=Controls!$I$4,'Hours Spread'!DM40,$B$2=Controls!$I$5,'Hours Spread'!FI40,$B$2=Controls!$I$6,'Hours Spread'!HE40,$B$2=Controls!$I$7,'Hours Spread'!JA40)</f>
        <v>#N/A</v>
      </c>
      <c r="U42" s="1137" t="str">
        <f>ifs($B$2=Controls!$I$2,'Hours Spread'!V40,$B$2=Controls!$I$3,'Hours Spread'!BR40,$B$2=Controls!$I$4,'Hours Spread'!DN40,$B$2=Controls!$I$5,'Hours Spread'!FJ40,$B$2=Controls!$I$6,'Hours Spread'!HF40,$B$2=Controls!$I$7,'Hours Spread'!JB40)</f>
        <v>#N/A</v>
      </c>
      <c r="V42" s="1137" t="str">
        <f>ifs($B$2=Controls!$I$2,'Hours Spread'!W40,$B$2=Controls!$I$3,'Hours Spread'!BS40,$B$2=Controls!$I$4,'Hours Spread'!DO40,$B$2=Controls!$I$5,'Hours Spread'!FK40,$B$2=Controls!$I$6,'Hours Spread'!HG40,$B$2=Controls!$I$7,'Hours Spread'!JC40)</f>
        <v>#N/A</v>
      </c>
      <c r="W42" s="1137" t="str">
        <f>ifs($B$2=Controls!$I$2,'Hours Spread'!X40,$B$2=Controls!$I$3,'Hours Spread'!BT40,$B$2=Controls!$I$4,'Hours Spread'!DP40,$B$2=Controls!$I$5,'Hours Spread'!FL40,$B$2=Controls!$I$6,'Hours Spread'!HH40,$B$2=Controls!$I$7,'Hours Spread'!JD40)</f>
        <v>#N/A</v>
      </c>
      <c r="X42" s="1137" t="str">
        <f>ifs($B$2=Controls!$I$2,'Hours Spread'!Y40,$B$2=Controls!$I$3,'Hours Spread'!BU40,$B$2=Controls!$I$4,'Hours Spread'!DQ40,$B$2=Controls!$I$5,'Hours Spread'!FM40,$B$2=Controls!$I$6,'Hours Spread'!HI40,$B$2=Controls!$I$7,'Hours Spread'!JE40)</f>
        <v>#N/A</v>
      </c>
      <c r="Y42" s="1137" t="str">
        <f>ifs($B$2=Controls!$I$2,'Hours Spread'!Z40,$B$2=Controls!$I$3,'Hours Spread'!BV40,$B$2=Controls!$I$4,'Hours Spread'!DR40,$B$2=Controls!$I$5,'Hours Spread'!FN40,$B$2=Controls!$I$6,'Hours Spread'!HJ40,$B$2=Controls!$I$7,'Hours Spread'!JF40)</f>
        <v>#N/A</v>
      </c>
      <c r="Z42" s="1137" t="str">
        <f>ifs($B$2=Controls!$I$2,'Hours Spread'!AA40,$B$2=Controls!$I$3,'Hours Spread'!BW40,$B$2=Controls!$I$4,'Hours Spread'!DS40,$B$2=Controls!$I$5,'Hours Spread'!FO40,$B$2=Controls!$I$6,'Hours Spread'!HK40,$B$2=Controls!$I$7,'Hours Spread'!JG40)</f>
        <v>#N/A</v>
      </c>
      <c r="AA42" s="1137" t="str">
        <f>ifs($B$2=Controls!$I$2,'Hours Spread'!AB40,$B$2=Controls!$I$3,'Hours Spread'!BX40,$B$2=Controls!$I$4,'Hours Spread'!DT40,$B$2=Controls!$I$5,'Hours Spread'!FP40,$B$2=Controls!$I$6,'Hours Spread'!HL40,$B$2=Controls!$I$7,'Hours Spread'!JH40)</f>
        <v>#N/A</v>
      </c>
      <c r="AB42" s="1137" t="str">
        <f>ifs($B$2=Controls!$I$2,'Hours Spread'!AC40,$B$2=Controls!$I$3,'Hours Spread'!BY40,$B$2=Controls!$I$4,'Hours Spread'!DU40,$B$2=Controls!$I$5,'Hours Spread'!FQ40,$B$2=Controls!$I$6,'Hours Spread'!HM40,$B$2=Controls!$I$7,'Hours Spread'!JI40)</f>
        <v>#N/A</v>
      </c>
      <c r="AC42" s="1137" t="str">
        <f>ifs($B$2=Controls!$I$2,'Hours Spread'!AD40,$B$2=Controls!$I$3,'Hours Spread'!BZ40,$B$2=Controls!$I$4,'Hours Spread'!DV40,$B$2=Controls!$I$5,'Hours Spread'!FR40,$B$2=Controls!$I$6,'Hours Spread'!HN40,$B$2=Controls!$I$7,'Hours Spread'!JJ40)</f>
        <v>#N/A</v>
      </c>
      <c r="AD42" s="1137" t="str">
        <f>ifs($B$2=Controls!$I$2,'Hours Spread'!AE40,$B$2=Controls!$I$3,'Hours Spread'!CA40,$B$2=Controls!$I$4,'Hours Spread'!DW40,$B$2=Controls!$I$5,'Hours Spread'!FS40,$B$2=Controls!$I$6,'Hours Spread'!HO40,$B$2=Controls!$I$7,'Hours Spread'!JK40)</f>
        <v>#N/A</v>
      </c>
      <c r="AE42" s="1137" t="str">
        <f>ifs($B$2=Controls!$I$2,'Hours Spread'!AF40,$B$2=Controls!$I$3,'Hours Spread'!CB40,$B$2=Controls!$I$4,'Hours Spread'!DX40,$B$2=Controls!$I$5,'Hours Spread'!FT40,$B$2=Controls!$I$6,'Hours Spread'!HP40,$B$2=Controls!$I$7,'Hours Spread'!JL40)</f>
        <v>#N/A</v>
      </c>
      <c r="AF42" s="1137" t="str">
        <f>ifs($B$2=Controls!$I$2,'Hours Spread'!AG40,$B$2=Controls!$I$3,'Hours Spread'!CC40,$B$2=Controls!$I$4,'Hours Spread'!DY40,$B$2=Controls!$I$5,'Hours Spread'!FU40,$B$2=Controls!$I$6,'Hours Spread'!HQ40,$B$2=Controls!$I$7,'Hours Spread'!JM40)</f>
        <v>#N/A</v>
      </c>
      <c r="AG42" s="1137" t="str">
        <f>ifs($B$2=Controls!$I$2,'Hours Spread'!AH40,$B$2=Controls!$I$3,'Hours Spread'!CD40,$B$2=Controls!$I$4,'Hours Spread'!DZ40,$B$2=Controls!$I$5,'Hours Spread'!FV40,$B$2=Controls!$I$6,'Hours Spread'!HR40,$B$2=Controls!$I$7,'Hours Spread'!JN40)</f>
        <v>#N/A</v>
      </c>
      <c r="AH42" s="1137" t="str">
        <f>ifs($B$2=Controls!$I$2,'Hours Spread'!AI40,$B$2=Controls!$I$3,'Hours Spread'!CE40,$B$2=Controls!$I$4,'Hours Spread'!EA40,$B$2=Controls!$I$5,'Hours Spread'!FW40,$B$2=Controls!$I$6,'Hours Spread'!HS40,$B$2=Controls!$I$7,'Hours Spread'!JO40)</f>
        <v>#N/A</v>
      </c>
      <c r="AI42" s="1137" t="str">
        <f>ifs($B$2=Controls!$I$2,'Hours Spread'!AJ40,$B$2=Controls!$I$3,'Hours Spread'!CF40,$B$2=Controls!$I$4,'Hours Spread'!EB40,$B$2=Controls!$I$5,'Hours Spread'!FX40,$B$2=Controls!$I$6,'Hours Spread'!HT40,$B$2=Controls!$I$7,'Hours Spread'!JP40)</f>
        <v>#N/A</v>
      </c>
      <c r="AJ42" s="1137" t="str">
        <f>ifs($B$2=Controls!$I$2,'Hours Spread'!AK40,$B$2=Controls!$I$3,'Hours Spread'!CG40,$B$2=Controls!$I$4,'Hours Spread'!EC40,$B$2=Controls!$I$5,'Hours Spread'!FY40,$B$2=Controls!$I$6,'Hours Spread'!HU40,$B$2=Controls!$I$7,'Hours Spread'!JQ40)</f>
        <v>#N/A</v>
      </c>
      <c r="AK42" s="1137" t="str">
        <f>ifs($B$2=Controls!$I$2,'Hours Spread'!AL40,$B$2=Controls!$I$3,'Hours Spread'!CH40,$B$2=Controls!$I$4,'Hours Spread'!ED40,$B$2=Controls!$I$5,'Hours Spread'!FZ40,$B$2=Controls!$I$6,'Hours Spread'!HV40,$B$2=Controls!$I$7,'Hours Spread'!JR40)</f>
        <v>#N/A</v>
      </c>
      <c r="AL42" s="1137" t="str">
        <f>ifs($B$2=Controls!$I$2,'Hours Spread'!AM40,$B$2=Controls!$I$3,'Hours Spread'!CI40,$B$2=Controls!$I$4,'Hours Spread'!EE40,$B$2=Controls!$I$5,'Hours Spread'!GA40,$B$2=Controls!$I$6,'Hours Spread'!HW40,$B$2=Controls!$I$7,'Hours Spread'!JS40)</f>
        <v>#N/A</v>
      </c>
      <c r="AM42" s="1137" t="str">
        <f>ifs($B$2=Controls!$I$2,'Hours Spread'!AN40,$B$2=Controls!$I$3,'Hours Spread'!CJ40,$B$2=Controls!$I$4,'Hours Spread'!EF40,$B$2=Controls!$I$5,'Hours Spread'!GB40,$B$2=Controls!$I$6,'Hours Spread'!HX40,$B$2=Controls!$I$7,'Hours Spread'!JT40)</f>
        <v>#N/A</v>
      </c>
      <c r="AN42" s="1137" t="str">
        <f>ifs($B$2=Controls!$I$2,'Hours Spread'!AO40,$B$2=Controls!$I$3,'Hours Spread'!CK40,$B$2=Controls!$I$4,'Hours Spread'!EG40,$B$2=Controls!$I$5,'Hours Spread'!GC40,$B$2=Controls!$I$6,'Hours Spread'!HY40,$B$2=Controls!$I$7,'Hours Spread'!JU40)</f>
        <v>#N/A</v>
      </c>
      <c r="AO42" s="1137" t="str">
        <f>ifs($B$2=Controls!$I$2,'Hours Spread'!AP40,$B$2=Controls!$I$3,'Hours Spread'!CL40,$B$2=Controls!$I$4,'Hours Spread'!EH40,$B$2=Controls!$I$5,'Hours Spread'!GD40,$B$2=Controls!$I$6,'Hours Spread'!HZ40,$B$2=Controls!$I$7,'Hours Spread'!JV40)</f>
        <v>#N/A</v>
      </c>
      <c r="AP42" s="1137" t="str">
        <f>ifs($B$2=Controls!$I$2,'Hours Spread'!AQ40,$B$2=Controls!$I$3,'Hours Spread'!CM40,$B$2=Controls!$I$4,'Hours Spread'!EI40,$B$2=Controls!$I$5,'Hours Spread'!GE40,$B$2=Controls!$I$6,'Hours Spread'!IA40,$B$2=Controls!$I$7,'Hours Spread'!JW40)</f>
        <v>#N/A</v>
      </c>
      <c r="AQ42" s="1137" t="str">
        <f>ifs($B$2=Controls!$I$2,'Hours Spread'!AR40,$B$2=Controls!$I$3,'Hours Spread'!CN40,$B$2=Controls!$I$4,'Hours Spread'!EJ40,$B$2=Controls!$I$5,'Hours Spread'!GF40,$B$2=Controls!$I$6,'Hours Spread'!IB40,$B$2=Controls!$I$7,'Hours Spread'!JX40)</f>
        <v>#N/A</v>
      </c>
      <c r="AR42" s="1137" t="str">
        <f>ifs($B$2=Controls!$I$2,'Hours Spread'!AS40,$B$2=Controls!$I$3,'Hours Spread'!CO40,$B$2=Controls!$I$4,'Hours Spread'!EK40,$B$2=Controls!$I$5,'Hours Spread'!GG40,$B$2=Controls!$I$6,'Hours Spread'!IC40,$B$2=Controls!$I$7,'Hours Spread'!JY40)</f>
        <v>#N/A</v>
      </c>
      <c r="AS42" s="1137" t="str">
        <f>ifs($B$2=Controls!$I$2,'Hours Spread'!AT40,$B$2=Controls!$I$3,'Hours Spread'!CP40,$B$2=Controls!$I$4,'Hours Spread'!EL40,$B$2=Controls!$I$5,'Hours Spread'!GH40,$B$2=Controls!$I$6,'Hours Spread'!ID40,$B$2=Controls!$I$7,'Hours Spread'!JZ40)</f>
        <v>#N/A</v>
      </c>
      <c r="AT42" s="1137" t="str">
        <f>ifs($B$2=Controls!$I$2,'Hours Spread'!AU40,$B$2=Controls!$I$3,'Hours Spread'!CQ40,$B$2=Controls!$I$4,'Hours Spread'!EM40,$B$2=Controls!$I$5,'Hours Spread'!GI40,$B$2=Controls!$I$6,'Hours Spread'!IE40,$B$2=Controls!$I$7,'Hours Spread'!KA40)</f>
        <v>#N/A</v>
      </c>
      <c r="AU42" s="1137" t="str">
        <f>ifs($B$2=Controls!$I$2,'Hours Spread'!AV40,$B$2=Controls!$I$3,'Hours Spread'!CR40,$B$2=Controls!$I$4,'Hours Spread'!EN40,$B$2=Controls!$I$5,'Hours Spread'!GJ40,$B$2=Controls!$I$6,'Hours Spread'!IF40,$B$2=Controls!$I$7,'Hours Spread'!KB40)</f>
        <v>#N/A</v>
      </c>
      <c r="AV42" s="1137" t="str">
        <f>ifs($B$2=Controls!$I$2,'Hours Spread'!AW40,$B$2=Controls!$I$3,'Hours Spread'!CS40,$B$2=Controls!$I$4,'Hours Spread'!EO40,$B$2=Controls!$I$5,'Hours Spread'!GK40,$B$2=Controls!$I$6,'Hours Spread'!IG40,$B$2=Controls!$I$7,'Hours Spread'!KC40)</f>
        <v>#N/A</v>
      </c>
      <c r="AW42" s="1137" t="str">
        <f>ifs($B$2=Controls!$I$2,'Hours Spread'!AX40,$B$2=Controls!$I$3,'Hours Spread'!CT40,$B$2=Controls!$I$4,'Hours Spread'!EP40,$B$2=Controls!$I$5,'Hours Spread'!GL40,$B$2=Controls!$I$6,'Hours Spread'!IH40,$B$2=Controls!$I$7,'Hours Spread'!KD40)</f>
        <v>#N/A</v>
      </c>
      <c r="AX42" s="1137" t="str">
        <f>ifs($B$2=Controls!$I$2,'Hours Spread'!AY40,$B$2=Controls!$I$3,'Hours Spread'!CU40,$B$2=Controls!$I$4,'Hours Spread'!EQ40,$B$2=Controls!$I$5,'Hours Spread'!GM40,$B$2=Controls!$I$6,'Hours Spread'!II40,$B$2=Controls!$I$7,'Hours Spread'!KE40)</f>
        <v>#N/A</v>
      </c>
    </row>
    <row r="43">
      <c r="A43" s="595" t="s">
        <v>515</v>
      </c>
      <c r="B43" s="693" t="s">
        <v>515</v>
      </c>
      <c r="C43" s="1137"/>
      <c r="D43" s="1137" t="str">
        <f>ifs($B$2=Controls!$I$2,'Hours Spread'!E41,$B$2=Controls!$I$3,'Hours Spread'!BA41,$B$2=Controls!$I$4,'Hours Spread'!CW41,$B$2=Controls!$I$5,'Hours Spread'!ES41,$B$2=Controls!$I$6,'Hours Spread'!GO41,$B$2=Controls!$I$7,'Hours Spread'!IK41)</f>
        <v>#N/A</v>
      </c>
      <c r="E43" s="1137" t="str">
        <f>ifs($B$2=Controls!$I$2,'Hours Spread'!F41,$B$2=Controls!$I$3,'Hours Spread'!BB41,$B$2=Controls!$I$4,'Hours Spread'!CX41,$B$2=Controls!$I$5,'Hours Spread'!ET41,$B$2=Controls!$I$6,'Hours Spread'!GP41,$B$2=Controls!$I$7,'Hours Spread'!IL41)</f>
        <v>#N/A</v>
      </c>
      <c r="F43" s="1137" t="str">
        <f>ifs($B$2=Controls!$I$2,'Hours Spread'!G41,$B$2=Controls!$I$3,'Hours Spread'!BC41,$B$2=Controls!$I$4,'Hours Spread'!CY41,$B$2=Controls!$I$5,'Hours Spread'!EU41,$B$2=Controls!$I$6,'Hours Spread'!GQ41,$B$2=Controls!$I$7,'Hours Spread'!IM41)</f>
        <v>#N/A</v>
      </c>
      <c r="G43" s="1137" t="str">
        <f>ifs($B$2=Controls!$I$2,'Hours Spread'!H41,$B$2=Controls!$I$3,'Hours Spread'!BD41,$B$2=Controls!$I$4,'Hours Spread'!CZ41,$B$2=Controls!$I$5,'Hours Spread'!EV41,$B$2=Controls!$I$6,'Hours Spread'!GR41,$B$2=Controls!$I$7,'Hours Spread'!IN41)</f>
        <v>#N/A</v>
      </c>
      <c r="H43" s="1137" t="str">
        <f>ifs($B$2=Controls!$I$2,'Hours Spread'!I41,$B$2=Controls!$I$3,'Hours Spread'!BE41,$B$2=Controls!$I$4,'Hours Spread'!DA41,$B$2=Controls!$I$5,'Hours Spread'!EW41,$B$2=Controls!$I$6,'Hours Spread'!GS41,$B$2=Controls!$I$7,'Hours Spread'!IO41)</f>
        <v>#N/A</v>
      </c>
      <c r="I43" s="1137" t="str">
        <f>ifs($B$2=Controls!$I$2,'Hours Spread'!J41,$B$2=Controls!$I$3,'Hours Spread'!BF41,$B$2=Controls!$I$4,'Hours Spread'!DB41,$B$2=Controls!$I$5,'Hours Spread'!EX41,$B$2=Controls!$I$6,'Hours Spread'!GT41,$B$2=Controls!$I$7,'Hours Spread'!IP41)</f>
        <v>#N/A</v>
      </c>
      <c r="J43" s="1137" t="str">
        <f>ifs($B$2=Controls!$I$2,'Hours Spread'!K41,$B$2=Controls!$I$3,'Hours Spread'!BG41,$B$2=Controls!$I$4,'Hours Spread'!DC41,$B$2=Controls!$I$5,'Hours Spread'!EY41,$B$2=Controls!$I$6,'Hours Spread'!GU41,$B$2=Controls!$I$7,'Hours Spread'!IQ41)</f>
        <v>#N/A</v>
      </c>
      <c r="K43" s="1137" t="str">
        <f>ifs($B$2=Controls!$I$2,'Hours Spread'!L41,$B$2=Controls!$I$3,'Hours Spread'!BH41,$B$2=Controls!$I$4,'Hours Spread'!DD41,$B$2=Controls!$I$5,'Hours Spread'!EZ41,$B$2=Controls!$I$6,'Hours Spread'!GV41,$B$2=Controls!$I$7,'Hours Spread'!IR41)</f>
        <v>#N/A</v>
      </c>
      <c r="L43" s="1137" t="str">
        <f>ifs($B$2=Controls!$I$2,'Hours Spread'!M41,$B$2=Controls!$I$3,'Hours Spread'!BI41,$B$2=Controls!$I$4,'Hours Spread'!DE41,$B$2=Controls!$I$5,'Hours Spread'!FA41,$B$2=Controls!$I$6,'Hours Spread'!GW41,$B$2=Controls!$I$7,'Hours Spread'!IS41)</f>
        <v>#N/A</v>
      </c>
      <c r="M43" s="1137" t="str">
        <f>ifs($B$2=Controls!$I$2,'Hours Spread'!N41,$B$2=Controls!$I$3,'Hours Spread'!BJ41,$B$2=Controls!$I$4,'Hours Spread'!DF41,$B$2=Controls!$I$5,'Hours Spread'!FB41,$B$2=Controls!$I$6,'Hours Spread'!GX41,$B$2=Controls!$I$7,'Hours Spread'!IT41)</f>
        <v>#N/A</v>
      </c>
      <c r="N43" s="1137" t="str">
        <f>ifs($B$2=Controls!$I$2,'Hours Spread'!O41,$B$2=Controls!$I$3,'Hours Spread'!BK41,$B$2=Controls!$I$4,'Hours Spread'!DG41,$B$2=Controls!$I$5,'Hours Spread'!FC41,$B$2=Controls!$I$6,'Hours Spread'!GY41,$B$2=Controls!$I$7,'Hours Spread'!IU41)</f>
        <v>#N/A</v>
      </c>
      <c r="O43" s="1137" t="str">
        <f>ifs($B$2=Controls!$I$2,'Hours Spread'!P41,$B$2=Controls!$I$3,'Hours Spread'!BL41,$B$2=Controls!$I$4,'Hours Spread'!DH41,$B$2=Controls!$I$5,'Hours Spread'!FD41,$B$2=Controls!$I$6,'Hours Spread'!GZ41,$B$2=Controls!$I$7,'Hours Spread'!IV41)</f>
        <v>#N/A</v>
      </c>
      <c r="P43" s="1137" t="str">
        <f>ifs($B$2=Controls!$I$2,'Hours Spread'!Q41,$B$2=Controls!$I$3,'Hours Spread'!BM41,$B$2=Controls!$I$4,'Hours Spread'!DI41,$B$2=Controls!$I$5,'Hours Spread'!FE41,$B$2=Controls!$I$6,'Hours Spread'!HA41,$B$2=Controls!$I$7,'Hours Spread'!IW41)</f>
        <v>#N/A</v>
      </c>
      <c r="Q43" s="1137" t="str">
        <f>ifs($B$2=Controls!$I$2,'Hours Spread'!R41,$B$2=Controls!$I$3,'Hours Spread'!BN41,$B$2=Controls!$I$4,'Hours Spread'!DJ41,$B$2=Controls!$I$5,'Hours Spread'!FF41,$B$2=Controls!$I$6,'Hours Spread'!HB41,$B$2=Controls!$I$7,'Hours Spread'!IX41)</f>
        <v>#N/A</v>
      </c>
      <c r="R43" s="1137" t="str">
        <f>ifs($B$2=Controls!$I$2,'Hours Spread'!S41,$B$2=Controls!$I$3,'Hours Spread'!BO41,$B$2=Controls!$I$4,'Hours Spread'!DK41,$B$2=Controls!$I$5,'Hours Spread'!FG41,$B$2=Controls!$I$6,'Hours Spread'!HC41,$B$2=Controls!$I$7,'Hours Spread'!IY41)</f>
        <v>#N/A</v>
      </c>
      <c r="S43" s="1137" t="str">
        <f>ifs($B$2=Controls!$I$2,'Hours Spread'!T41,$B$2=Controls!$I$3,'Hours Spread'!BP41,$B$2=Controls!$I$4,'Hours Spread'!DL41,$B$2=Controls!$I$5,'Hours Spread'!FH41,$B$2=Controls!$I$6,'Hours Spread'!HD41,$B$2=Controls!$I$7,'Hours Spread'!IZ41)</f>
        <v>#N/A</v>
      </c>
      <c r="T43" s="1137" t="str">
        <f>ifs($B$2=Controls!$I$2,'Hours Spread'!U41,$B$2=Controls!$I$3,'Hours Spread'!BQ41,$B$2=Controls!$I$4,'Hours Spread'!DM41,$B$2=Controls!$I$5,'Hours Spread'!FI41,$B$2=Controls!$I$6,'Hours Spread'!HE41,$B$2=Controls!$I$7,'Hours Spread'!JA41)</f>
        <v>#N/A</v>
      </c>
      <c r="U43" s="1137" t="str">
        <f>ifs($B$2=Controls!$I$2,'Hours Spread'!V41,$B$2=Controls!$I$3,'Hours Spread'!BR41,$B$2=Controls!$I$4,'Hours Spread'!DN41,$B$2=Controls!$I$5,'Hours Spread'!FJ41,$B$2=Controls!$I$6,'Hours Spread'!HF41,$B$2=Controls!$I$7,'Hours Spread'!JB41)</f>
        <v>#N/A</v>
      </c>
      <c r="V43" s="1137" t="str">
        <f>ifs($B$2=Controls!$I$2,'Hours Spread'!W41,$B$2=Controls!$I$3,'Hours Spread'!BS41,$B$2=Controls!$I$4,'Hours Spread'!DO41,$B$2=Controls!$I$5,'Hours Spread'!FK41,$B$2=Controls!$I$6,'Hours Spread'!HG41,$B$2=Controls!$I$7,'Hours Spread'!JC41)</f>
        <v>#N/A</v>
      </c>
      <c r="W43" s="1137" t="str">
        <f>ifs($B$2=Controls!$I$2,'Hours Spread'!X41,$B$2=Controls!$I$3,'Hours Spread'!BT41,$B$2=Controls!$I$4,'Hours Spread'!DP41,$B$2=Controls!$I$5,'Hours Spread'!FL41,$B$2=Controls!$I$6,'Hours Spread'!HH41,$B$2=Controls!$I$7,'Hours Spread'!JD41)</f>
        <v>#N/A</v>
      </c>
      <c r="X43" s="1137" t="str">
        <f>ifs($B$2=Controls!$I$2,'Hours Spread'!Y41,$B$2=Controls!$I$3,'Hours Spread'!BU41,$B$2=Controls!$I$4,'Hours Spread'!DQ41,$B$2=Controls!$I$5,'Hours Spread'!FM41,$B$2=Controls!$I$6,'Hours Spread'!HI41,$B$2=Controls!$I$7,'Hours Spread'!JE41)</f>
        <v>#N/A</v>
      </c>
      <c r="Y43" s="1137" t="str">
        <f>ifs($B$2=Controls!$I$2,'Hours Spread'!Z41,$B$2=Controls!$I$3,'Hours Spread'!BV41,$B$2=Controls!$I$4,'Hours Spread'!DR41,$B$2=Controls!$I$5,'Hours Spread'!FN41,$B$2=Controls!$I$6,'Hours Spread'!HJ41,$B$2=Controls!$I$7,'Hours Spread'!JF41)</f>
        <v>#N/A</v>
      </c>
      <c r="Z43" s="1137" t="str">
        <f>ifs($B$2=Controls!$I$2,'Hours Spread'!AA41,$B$2=Controls!$I$3,'Hours Spread'!BW41,$B$2=Controls!$I$4,'Hours Spread'!DS41,$B$2=Controls!$I$5,'Hours Spread'!FO41,$B$2=Controls!$I$6,'Hours Spread'!HK41,$B$2=Controls!$I$7,'Hours Spread'!JG41)</f>
        <v>#N/A</v>
      </c>
      <c r="AA43" s="1137" t="str">
        <f>ifs($B$2=Controls!$I$2,'Hours Spread'!AB41,$B$2=Controls!$I$3,'Hours Spread'!BX41,$B$2=Controls!$I$4,'Hours Spread'!DT41,$B$2=Controls!$I$5,'Hours Spread'!FP41,$B$2=Controls!$I$6,'Hours Spread'!HL41,$B$2=Controls!$I$7,'Hours Spread'!JH41)</f>
        <v>#N/A</v>
      </c>
      <c r="AB43" s="1137" t="str">
        <f>ifs($B$2=Controls!$I$2,'Hours Spread'!AC41,$B$2=Controls!$I$3,'Hours Spread'!BY41,$B$2=Controls!$I$4,'Hours Spread'!DU41,$B$2=Controls!$I$5,'Hours Spread'!FQ41,$B$2=Controls!$I$6,'Hours Spread'!HM41,$B$2=Controls!$I$7,'Hours Spread'!JI41)</f>
        <v>#N/A</v>
      </c>
      <c r="AC43" s="1137" t="str">
        <f>ifs($B$2=Controls!$I$2,'Hours Spread'!AD41,$B$2=Controls!$I$3,'Hours Spread'!BZ41,$B$2=Controls!$I$4,'Hours Spread'!DV41,$B$2=Controls!$I$5,'Hours Spread'!FR41,$B$2=Controls!$I$6,'Hours Spread'!HN41,$B$2=Controls!$I$7,'Hours Spread'!JJ41)</f>
        <v>#N/A</v>
      </c>
      <c r="AD43" s="1137" t="str">
        <f>ifs($B$2=Controls!$I$2,'Hours Spread'!AE41,$B$2=Controls!$I$3,'Hours Spread'!CA41,$B$2=Controls!$I$4,'Hours Spread'!DW41,$B$2=Controls!$I$5,'Hours Spread'!FS41,$B$2=Controls!$I$6,'Hours Spread'!HO41,$B$2=Controls!$I$7,'Hours Spread'!JK41)</f>
        <v>#N/A</v>
      </c>
      <c r="AE43" s="1137" t="str">
        <f>ifs($B$2=Controls!$I$2,'Hours Spread'!AF41,$B$2=Controls!$I$3,'Hours Spread'!CB41,$B$2=Controls!$I$4,'Hours Spread'!DX41,$B$2=Controls!$I$5,'Hours Spread'!FT41,$B$2=Controls!$I$6,'Hours Spread'!HP41,$B$2=Controls!$I$7,'Hours Spread'!JL41)</f>
        <v>#N/A</v>
      </c>
      <c r="AF43" s="1137" t="str">
        <f>ifs($B$2=Controls!$I$2,'Hours Spread'!AG41,$B$2=Controls!$I$3,'Hours Spread'!CC41,$B$2=Controls!$I$4,'Hours Spread'!DY41,$B$2=Controls!$I$5,'Hours Spread'!FU41,$B$2=Controls!$I$6,'Hours Spread'!HQ41,$B$2=Controls!$I$7,'Hours Spread'!JM41)</f>
        <v>#N/A</v>
      </c>
      <c r="AG43" s="1137" t="str">
        <f>ifs($B$2=Controls!$I$2,'Hours Spread'!AH41,$B$2=Controls!$I$3,'Hours Spread'!CD41,$B$2=Controls!$I$4,'Hours Spread'!DZ41,$B$2=Controls!$I$5,'Hours Spread'!FV41,$B$2=Controls!$I$6,'Hours Spread'!HR41,$B$2=Controls!$I$7,'Hours Spread'!JN41)</f>
        <v>#N/A</v>
      </c>
      <c r="AH43" s="1137" t="str">
        <f>ifs($B$2=Controls!$I$2,'Hours Spread'!AI41,$B$2=Controls!$I$3,'Hours Spread'!CE41,$B$2=Controls!$I$4,'Hours Spread'!EA41,$B$2=Controls!$I$5,'Hours Spread'!FW41,$B$2=Controls!$I$6,'Hours Spread'!HS41,$B$2=Controls!$I$7,'Hours Spread'!JO41)</f>
        <v>#N/A</v>
      </c>
      <c r="AI43" s="1137" t="str">
        <f>ifs($B$2=Controls!$I$2,'Hours Spread'!AJ41,$B$2=Controls!$I$3,'Hours Spread'!CF41,$B$2=Controls!$I$4,'Hours Spread'!EB41,$B$2=Controls!$I$5,'Hours Spread'!FX41,$B$2=Controls!$I$6,'Hours Spread'!HT41,$B$2=Controls!$I$7,'Hours Spread'!JP41)</f>
        <v>#N/A</v>
      </c>
      <c r="AJ43" s="1137" t="str">
        <f>ifs($B$2=Controls!$I$2,'Hours Spread'!AK41,$B$2=Controls!$I$3,'Hours Spread'!CG41,$B$2=Controls!$I$4,'Hours Spread'!EC41,$B$2=Controls!$I$5,'Hours Spread'!FY41,$B$2=Controls!$I$6,'Hours Spread'!HU41,$B$2=Controls!$I$7,'Hours Spread'!JQ41)</f>
        <v>#N/A</v>
      </c>
      <c r="AK43" s="1137" t="str">
        <f>ifs($B$2=Controls!$I$2,'Hours Spread'!AL41,$B$2=Controls!$I$3,'Hours Spread'!CH41,$B$2=Controls!$I$4,'Hours Spread'!ED41,$B$2=Controls!$I$5,'Hours Spread'!FZ41,$B$2=Controls!$I$6,'Hours Spread'!HV41,$B$2=Controls!$I$7,'Hours Spread'!JR41)</f>
        <v>#N/A</v>
      </c>
      <c r="AL43" s="1137" t="str">
        <f>ifs($B$2=Controls!$I$2,'Hours Spread'!AM41,$B$2=Controls!$I$3,'Hours Spread'!CI41,$B$2=Controls!$I$4,'Hours Spread'!EE41,$B$2=Controls!$I$5,'Hours Spread'!GA41,$B$2=Controls!$I$6,'Hours Spread'!HW41,$B$2=Controls!$I$7,'Hours Spread'!JS41)</f>
        <v>#N/A</v>
      </c>
      <c r="AM43" s="1137" t="str">
        <f>ifs($B$2=Controls!$I$2,'Hours Spread'!AN41,$B$2=Controls!$I$3,'Hours Spread'!CJ41,$B$2=Controls!$I$4,'Hours Spread'!EF41,$B$2=Controls!$I$5,'Hours Spread'!GB41,$B$2=Controls!$I$6,'Hours Spread'!HX41,$B$2=Controls!$I$7,'Hours Spread'!JT41)</f>
        <v>#N/A</v>
      </c>
      <c r="AN43" s="1137" t="str">
        <f>ifs($B$2=Controls!$I$2,'Hours Spread'!AO41,$B$2=Controls!$I$3,'Hours Spread'!CK41,$B$2=Controls!$I$4,'Hours Spread'!EG41,$B$2=Controls!$I$5,'Hours Spread'!GC41,$B$2=Controls!$I$6,'Hours Spread'!HY41,$B$2=Controls!$I$7,'Hours Spread'!JU41)</f>
        <v>#N/A</v>
      </c>
      <c r="AO43" s="1137" t="str">
        <f>ifs($B$2=Controls!$I$2,'Hours Spread'!AP41,$B$2=Controls!$I$3,'Hours Spread'!CL41,$B$2=Controls!$I$4,'Hours Spread'!EH41,$B$2=Controls!$I$5,'Hours Spread'!GD41,$B$2=Controls!$I$6,'Hours Spread'!HZ41,$B$2=Controls!$I$7,'Hours Spread'!JV41)</f>
        <v>#N/A</v>
      </c>
      <c r="AP43" s="1137" t="str">
        <f>ifs($B$2=Controls!$I$2,'Hours Spread'!AQ41,$B$2=Controls!$I$3,'Hours Spread'!CM41,$B$2=Controls!$I$4,'Hours Spread'!EI41,$B$2=Controls!$I$5,'Hours Spread'!GE41,$B$2=Controls!$I$6,'Hours Spread'!IA41,$B$2=Controls!$I$7,'Hours Spread'!JW41)</f>
        <v>#N/A</v>
      </c>
      <c r="AQ43" s="1137" t="str">
        <f>ifs($B$2=Controls!$I$2,'Hours Spread'!AR41,$B$2=Controls!$I$3,'Hours Spread'!CN41,$B$2=Controls!$I$4,'Hours Spread'!EJ41,$B$2=Controls!$I$5,'Hours Spread'!GF41,$B$2=Controls!$I$6,'Hours Spread'!IB41,$B$2=Controls!$I$7,'Hours Spread'!JX41)</f>
        <v>#N/A</v>
      </c>
      <c r="AR43" s="1137" t="str">
        <f>ifs($B$2=Controls!$I$2,'Hours Spread'!AS41,$B$2=Controls!$I$3,'Hours Spread'!CO41,$B$2=Controls!$I$4,'Hours Spread'!EK41,$B$2=Controls!$I$5,'Hours Spread'!GG41,$B$2=Controls!$I$6,'Hours Spread'!IC41,$B$2=Controls!$I$7,'Hours Spread'!JY41)</f>
        <v>#N/A</v>
      </c>
      <c r="AS43" s="1137" t="str">
        <f>ifs($B$2=Controls!$I$2,'Hours Spread'!AT41,$B$2=Controls!$I$3,'Hours Spread'!CP41,$B$2=Controls!$I$4,'Hours Spread'!EL41,$B$2=Controls!$I$5,'Hours Spread'!GH41,$B$2=Controls!$I$6,'Hours Spread'!ID41,$B$2=Controls!$I$7,'Hours Spread'!JZ41)</f>
        <v>#N/A</v>
      </c>
      <c r="AT43" s="1137" t="str">
        <f>ifs($B$2=Controls!$I$2,'Hours Spread'!AU41,$B$2=Controls!$I$3,'Hours Spread'!CQ41,$B$2=Controls!$I$4,'Hours Spread'!EM41,$B$2=Controls!$I$5,'Hours Spread'!GI41,$B$2=Controls!$I$6,'Hours Spread'!IE41,$B$2=Controls!$I$7,'Hours Spread'!KA41)</f>
        <v>#N/A</v>
      </c>
      <c r="AU43" s="1137" t="str">
        <f>ifs($B$2=Controls!$I$2,'Hours Spread'!AV41,$B$2=Controls!$I$3,'Hours Spread'!CR41,$B$2=Controls!$I$4,'Hours Spread'!EN41,$B$2=Controls!$I$5,'Hours Spread'!GJ41,$B$2=Controls!$I$6,'Hours Spread'!IF41,$B$2=Controls!$I$7,'Hours Spread'!KB41)</f>
        <v>#N/A</v>
      </c>
      <c r="AV43" s="1137" t="str">
        <f>ifs($B$2=Controls!$I$2,'Hours Spread'!AW41,$B$2=Controls!$I$3,'Hours Spread'!CS41,$B$2=Controls!$I$4,'Hours Spread'!EO41,$B$2=Controls!$I$5,'Hours Spread'!GK41,$B$2=Controls!$I$6,'Hours Spread'!IG41,$B$2=Controls!$I$7,'Hours Spread'!KC41)</f>
        <v>#N/A</v>
      </c>
      <c r="AW43" s="1137" t="str">
        <f>ifs($B$2=Controls!$I$2,'Hours Spread'!AX41,$B$2=Controls!$I$3,'Hours Spread'!CT41,$B$2=Controls!$I$4,'Hours Spread'!EP41,$B$2=Controls!$I$5,'Hours Spread'!GL41,$B$2=Controls!$I$6,'Hours Spread'!IH41,$B$2=Controls!$I$7,'Hours Spread'!KD41)</f>
        <v>#N/A</v>
      </c>
      <c r="AX43" s="1137" t="str">
        <f>ifs($B$2=Controls!$I$2,'Hours Spread'!AY41,$B$2=Controls!$I$3,'Hours Spread'!CU41,$B$2=Controls!$I$4,'Hours Spread'!EQ41,$B$2=Controls!$I$5,'Hours Spread'!GM41,$B$2=Controls!$I$6,'Hours Spread'!II41,$B$2=Controls!$I$7,'Hours Spread'!KE41)</f>
        <v>#N/A</v>
      </c>
    </row>
    <row r="44">
      <c r="A44" s="595" t="s">
        <v>516</v>
      </c>
      <c r="B44" s="693" t="s">
        <v>516</v>
      </c>
      <c r="C44" s="1137" t="str">
        <f>ifs($B$2=Controls!$I$2,'Hours Spread'!D50,$B$2=Controls!$I$3,'Hours Spread'!AZ50,$B$2=Controls!$I$4,'Hours Spread'!CV50,$B$2=Controls!$I$5,'Hours Spread'!ER50,$B$2=Controls!$I$6,'Hours Spread'!GN50,$B$2=Controls!$I$7,'Hours Spread'!IJ50)</f>
        <v>#N/A</v>
      </c>
      <c r="D44" s="1137" t="str">
        <f>ifs($B$2=Controls!$I$2,'Hours Spread'!E42,$B$2=Controls!$I$3,'Hours Spread'!BA42,$B$2=Controls!$I$4,'Hours Spread'!CW42,$B$2=Controls!$I$5,'Hours Spread'!ES42,$B$2=Controls!$I$6,'Hours Spread'!GO42,$B$2=Controls!$I$7,'Hours Spread'!IK42)</f>
        <v>#N/A</v>
      </c>
      <c r="E44" s="1137" t="str">
        <f>ifs($B$2=Controls!$I$2,'Hours Spread'!F42,$B$2=Controls!$I$3,'Hours Spread'!BB42,$B$2=Controls!$I$4,'Hours Spread'!CX42,$B$2=Controls!$I$5,'Hours Spread'!ET42,$B$2=Controls!$I$6,'Hours Spread'!GP42,$B$2=Controls!$I$7,'Hours Spread'!IL42)</f>
        <v>#N/A</v>
      </c>
      <c r="F44" s="1137" t="str">
        <f>ifs($B$2=Controls!$I$2,'Hours Spread'!G42,$B$2=Controls!$I$3,'Hours Spread'!BC42,$B$2=Controls!$I$4,'Hours Spread'!CY42,$B$2=Controls!$I$5,'Hours Spread'!EU42,$B$2=Controls!$I$6,'Hours Spread'!GQ42,$B$2=Controls!$I$7,'Hours Spread'!IM42)</f>
        <v>#N/A</v>
      </c>
      <c r="G44" s="1137" t="str">
        <f>ifs($B$2=Controls!$I$2,'Hours Spread'!H42,$B$2=Controls!$I$3,'Hours Spread'!BD42,$B$2=Controls!$I$4,'Hours Spread'!CZ42,$B$2=Controls!$I$5,'Hours Spread'!EV42,$B$2=Controls!$I$6,'Hours Spread'!GR42,$B$2=Controls!$I$7,'Hours Spread'!IN42)</f>
        <v>#N/A</v>
      </c>
      <c r="H44" s="1137" t="str">
        <f>ifs($B$2=Controls!$I$2,'Hours Spread'!I42,$B$2=Controls!$I$3,'Hours Spread'!BE42,$B$2=Controls!$I$4,'Hours Spread'!DA42,$B$2=Controls!$I$5,'Hours Spread'!EW42,$B$2=Controls!$I$6,'Hours Spread'!GS42,$B$2=Controls!$I$7,'Hours Spread'!IO42)</f>
        <v>#N/A</v>
      </c>
      <c r="I44" s="1137" t="str">
        <f>ifs($B$2=Controls!$I$2,'Hours Spread'!J42,$B$2=Controls!$I$3,'Hours Spread'!BF42,$B$2=Controls!$I$4,'Hours Spread'!DB42,$B$2=Controls!$I$5,'Hours Spread'!EX42,$B$2=Controls!$I$6,'Hours Spread'!GT42,$B$2=Controls!$I$7,'Hours Spread'!IP42)</f>
        <v>#N/A</v>
      </c>
      <c r="J44" s="1137" t="str">
        <f>ifs($B$2=Controls!$I$2,'Hours Spread'!K42,$B$2=Controls!$I$3,'Hours Spread'!BG42,$B$2=Controls!$I$4,'Hours Spread'!DC42,$B$2=Controls!$I$5,'Hours Spread'!EY42,$B$2=Controls!$I$6,'Hours Spread'!GU42,$B$2=Controls!$I$7,'Hours Spread'!IQ42)</f>
        <v>#N/A</v>
      </c>
      <c r="K44" s="1137" t="str">
        <f>ifs($B$2=Controls!$I$2,'Hours Spread'!L42,$B$2=Controls!$I$3,'Hours Spread'!BH42,$B$2=Controls!$I$4,'Hours Spread'!DD42,$B$2=Controls!$I$5,'Hours Spread'!EZ42,$B$2=Controls!$I$6,'Hours Spread'!GV42,$B$2=Controls!$I$7,'Hours Spread'!IR42)</f>
        <v>#N/A</v>
      </c>
      <c r="L44" s="1137" t="str">
        <f>ifs($B$2=Controls!$I$2,'Hours Spread'!M42,$B$2=Controls!$I$3,'Hours Spread'!BI42,$B$2=Controls!$I$4,'Hours Spread'!DE42,$B$2=Controls!$I$5,'Hours Spread'!FA42,$B$2=Controls!$I$6,'Hours Spread'!GW42,$B$2=Controls!$I$7,'Hours Spread'!IS42)</f>
        <v>#N/A</v>
      </c>
      <c r="M44" s="1137" t="str">
        <f>ifs($B$2=Controls!$I$2,'Hours Spread'!N42,$B$2=Controls!$I$3,'Hours Spread'!BJ42,$B$2=Controls!$I$4,'Hours Spread'!DF42,$B$2=Controls!$I$5,'Hours Spread'!FB42,$B$2=Controls!$I$6,'Hours Spread'!GX42,$B$2=Controls!$I$7,'Hours Spread'!IT42)</f>
        <v>#N/A</v>
      </c>
      <c r="N44" s="1137" t="str">
        <f>ifs($B$2=Controls!$I$2,'Hours Spread'!O42,$B$2=Controls!$I$3,'Hours Spread'!BK42,$B$2=Controls!$I$4,'Hours Spread'!DG42,$B$2=Controls!$I$5,'Hours Spread'!FC42,$B$2=Controls!$I$6,'Hours Spread'!GY42,$B$2=Controls!$I$7,'Hours Spread'!IU42)</f>
        <v>#N/A</v>
      </c>
      <c r="O44" s="1137" t="str">
        <f>ifs($B$2=Controls!$I$2,'Hours Spread'!P42,$B$2=Controls!$I$3,'Hours Spread'!BL42,$B$2=Controls!$I$4,'Hours Spread'!DH42,$B$2=Controls!$I$5,'Hours Spread'!FD42,$B$2=Controls!$I$6,'Hours Spread'!GZ42,$B$2=Controls!$I$7,'Hours Spread'!IV42)</f>
        <v>#N/A</v>
      </c>
      <c r="P44" s="1137" t="str">
        <f>ifs($B$2=Controls!$I$2,'Hours Spread'!Q42,$B$2=Controls!$I$3,'Hours Spread'!BM42,$B$2=Controls!$I$4,'Hours Spread'!DI42,$B$2=Controls!$I$5,'Hours Spread'!FE42,$B$2=Controls!$I$6,'Hours Spread'!HA42,$B$2=Controls!$I$7,'Hours Spread'!IW42)</f>
        <v>#N/A</v>
      </c>
      <c r="Q44" s="1137" t="str">
        <f>ifs($B$2=Controls!$I$2,'Hours Spread'!R42,$B$2=Controls!$I$3,'Hours Spread'!BN42,$B$2=Controls!$I$4,'Hours Spread'!DJ42,$B$2=Controls!$I$5,'Hours Spread'!FF42,$B$2=Controls!$I$6,'Hours Spread'!HB42,$B$2=Controls!$I$7,'Hours Spread'!IX42)</f>
        <v>#N/A</v>
      </c>
      <c r="R44" s="1137" t="str">
        <f>ifs($B$2=Controls!$I$2,'Hours Spread'!S42,$B$2=Controls!$I$3,'Hours Spread'!BO42,$B$2=Controls!$I$4,'Hours Spread'!DK42,$B$2=Controls!$I$5,'Hours Spread'!FG42,$B$2=Controls!$I$6,'Hours Spread'!HC42,$B$2=Controls!$I$7,'Hours Spread'!IY42)</f>
        <v>#N/A</v>
      </c>
      <c r="S44" s="1137" t="str">
        <f>ifs($B$2=Controls!$I$2,'Hours Spread'!T42,$B$2=Controls!$I$3,'Hours Spread'!BP42,$B$2=Controls!$I$4,'Hours Spread'!DL42,$B$2=Controls!$I$5,'Hours Spread'!FH42,$B$2=Controls!$I$6,'Hours Spread'!HD42,$B$2=Controls!$I$7,'Hours Spread'!IZ42)</f>
        <v>#N/A</v>
      </c>
      <c r="T44" s="1137" t="str">
        <f>ifs($B$2=Controls!$I$2,'Hours Spread'!U42,$B$2=Controls!$I$3,'Hours Spread'!BQ42,$B$2=Controls!$I$4,'Hours Spread'!DM42,$B$2=Controls!$I$5,'Hours Spread'!FI42,$B$2=Controls!$I$6,'Hours Spread'!HE42,$B$2=Controls!$I$7,'Hours Spread'!JA42)</f>
        <v>#N/A</v>
      </c>
      <c r="U44" s="1137" t="str">
        <f>ifs($B$2=Controls!$I$2,'Hours Spread'!V42,$B$2=Controls!$I$3,'Hours Spread'!BR42,$B$2=Controls!$I$4,'Hours Spread'!DN42,$B$2=Controls!$I$5,'Hours Spread'!FJ42,$B$2=Controls!$I$6,'Hours Spread'!HF42,$B$2=Controls!$I$7,'Hours Spread'!JB42)</f>
        <v>#N/A</v>
      </c>
      <c r="V44" s="1137" t="str">
        <f>ifs($B$2=Controls!$I$2,'Hours Spread'!W42,$B$2=Controls!$I$3,'Hours Spread'!BS42,$B$2=Controls!$I$4,'Hours Spread'!DO42,$B$2=Controls!$I$5,'Hours Spread'!FK42,$B$2=Controls!$I$6,'Hours Spread'!HG42,$B$2=Controls!$I$7,'Hours Spread'!JC42)</f>
        <v>#N/A</v>
      </c>
      <c r="W44" s="1137" t="str">
        <f>ifs($B$2=Controls!$I$2,'Hours Spread'!X42,$B$2=Controls!$I$3,'Hours Spread'!BT42,$B$2=Controls!$I$4,'Hours Spread'!DP42,$B$2=Controls!$I$5,'Hours Spread'!FL42,$B$2=Controls!$I$6,'Hours Spread'!HH42,$B$2=Controls!$I$7,'Hours Spread'!JD42)</f>
        <v>#N/A</v>
      </c>
      <c r="X44" s="1137" t="str">
        <f>ifs($B$2=Controls!$I$2,'Hours Spread'!Y42,$B$2=Controls!$I$3,'Hours Spread'!BU42,$B$2=Controls!$I$4,'Hours Spread'!DQ42,$B$2=Controls!$I$5,'Hours Spread'!FM42,$B$2=Controls!$I$6,'Hours Spread'!HI42,$B$2=Controls!$I$7,'Hours Spread'!JE42)</f>
        <v>#N/A</v>
      </c>
      <c r="Y44" s="1137" t="str">
        <f>ifs($B$2=Controls!$I$2,'Hours Spread'!Z42,$B$2=Controls!$I$3,'Hours Spread'!BV42,$B$2=Controls!$I$4,'Hours Spread'!DR42,$B$2=Controls!$I$5,'Hours Spread'!FN42,$B$2=Controls!$I$6,'Hours Spread'!HJ42,$B$2=Controls!$I$7,'Hours Spread'!JF42)</f>
        <v>#N/A</v>
      </c>
      <c r="Z44" s="1137" t="str">
        <f>ifs($B$2=Controls!$I$2,'Hours Spread'!AA42,$B$2=Controls!$I$3,'Hours Spread'!BW42,$B$2=Controls!$I$4,'Hours Spread'!DS42,$B$2=Controls!$I$5,'Hours Spread'!FO42,$B$2=Controls!$I$6,'Hours Spread'!HK42,$B$2=Controls!$I$7,'Hours Spread'!JG42)</f>
        <v>#N/A</v>
      </c>
      <c r="AA44" s="1137" t="str">
        <f>ifs($B$2=Controls!$I$2,'Hours Spread'!AB42,$B$2=Controls!$I$3,'Hours Spread'!BX42,$B$2=Controls!$I$4,'Hours Spread'!DT42,$B$2=Controls!$I$5,'Hours Spread'!FP42,$B$2=Controls!$I$6,'Hours Spread'!HL42,$B$2=Controls!$I$7,'Hours Spread'!JH42)</f>
        <v>#N/A</v>
      </c>
      <c r="AB44" s="1137" t="str">
        <f>ifs($B$2=Controls!$I$2,'Hours Spread'!AC42,$B$2=Controls!$I$3,'Hours Spread'!BY42,$B$2=Controls!$I$4,'Hours Spread'!DU42,$B$2=Controls!$I$5,'Hours Spread'!FQ42,$B$2=Controls!$I$6,'Hours Spread'!HM42,$B$2=Controls!$I$7,'Hours Spread'!JI42)</f>
        <v>#N/A</v>
      </c>
      <c r="AC44" s="1137" t="str">
        <f>ifs($B$2=Controls!$I$2,'Hours Spread'!AD42,$B$2=Controls!$I$3,'Hours Spread'!BZ42,$B$2=Controls!$I$4,'Hours Spread'!DV42,$B$2=Controls!$I$5,'Hours Spread'!FR42,$B$2=Controls!$I$6,'Hours Spread'!HN42,$B$2=Controls!$I$7,'Hours Spread'!JJ42)</f>
        <v>#N/A</v>
      </c>
      <c r="AD44" s="1137" t="str">
        <f>ifs($B$2=Controls!$I$2,'Hours Spread'!AE42,$B$2=Controls!$I$3,'Hours Spread'!CA42,$B$2=Controls!$I$4,'Hours Spread'!DW42,$B$2=Controls!$I$5,'Hours Spread'!FS42,$B$2=Controls!$I$6,'Hours Spread'!HO42,$B$2=Controls!$I$7,'Hours Spread'!JK42)</f>
        <v>#N/A</v>
      </c>
      <c r="AE44" s="1137" t="str">
        <f>ifs($B$2=Controls!$I$2,'Hours Spread'!AF42,$B$2=Controls!$I$3,'Hours Spread'!CB42,$B$2=Controls!$I$4,'Hours Spread'!DX42,$B$2=Controls!$I$5,'Hours Spread'!FT42,$B$2=Controls!$I$6,'Hours Spread'!HP42,$B$2=Controls!$I$7,'Hours Spread'!JL42)</f>
        <v>#N/A</v>
      </c>
      <c r="AF44" s="1137" t="str">
        <f>ifs($B$2=Controls!$I$2,'Hours Spread'!AG42,$B$2=Controls!$I$3,'Hours Spread'!CC42,$B$2=Controls!$I$4,'Hours Spread'!DY42,$B$2=Controls!$I$5,'Hours Spread'!FU42,$B$2=Controls!$I$6,'Hours Spread'!HQ42,$B$2=Controls!$I$7,'Hours Spread'!JM42)</f>
        <v>#N/A</v>
      </c>
      <c r="AG44" s="1137" t="str">
        <f>ifs($B$2=Controls!$I$2,'Hours Spread'!AH42,$B$2=Controls!$I$3,'Hours Spread'!CD42,$B$2=Controls!$I$4,'Hours Spread'!DZ42,$B$2=Controls!$I$5,'Hours Spread'!FV42,$B$2=Controls!$I$6,'Hours Spread'!HR42,$B$2=Controls!$I$7,'Hours Spread'!JN42)</f>
        <v>#N/A</v>
      </c>
      <c r="AH44" s="1137" t="str">
        <f>ifs($B$2=Controls!$I$2,'Hours Spread'!AI42,$B$2=Controls!$I$3,'Hours Spread'!CE42,$B$2=Controls!$I$4,'Hours Spread'!EA42,$B$2=Controls!$I$5,'Hours Spread'!FW42,$B$2=Controls!$I$6,'Hours Spread'!HS42,$B$2=Controls!$I$7,'Hours Spread'!JO42)</f>
        <v>#N/A</v>
      </c>
      <c r="AI44" s="1137" t="str">
        <f>ifs($B$2=Controls!$I$2,'Hours Spread'!AJ42,$B$2=Controls!$I$3,'Hours Spread'!CF42,$B$2=Controls!$I$4,'Hours Spread'!EB42,$B$2=Controls!$I$5,'Hours Spread'!FX42,$B$2=Controls!$I$6,'Hours Spread'!HT42,$B$2=Controls!$I$7,'Hours Spread'!JP42)</f>
        <v>#N/A</v>
      </c>
      <c r="AJ44" s="1137" t="str">
        <f>ifs($B$2=Controls!$I$2,'Hours Spread'!AK42,$B$2=Controls!$I$3,'Hours Spread'!CG42,$B$2=Controls!$I$4,'Hours Spread'!EC42,$B$2=Controls!$I$5,'Hours Spread'!FY42,$B$2=Controls!$I$6,'Hours Spread'!HU42,$B$2=Controls!$I$7,'Hours Spread'!JQ42)</f>
        <v>#N/A</v>
      </c>
      <c r="AK44" s="1137" t="str">
        <f>ifs($B$2=Controls!$I$2,'Hours Spread'!AL42,$B$2=Controls!$I$3,'Hours Spread'!CH42,$B$2=Controls!$I$4,'Hours Spread'!ED42,$B$2=Controls!$I$5,'Hours Spread'!FZ42,$B$2=Controls!$I$6,'Hours Spread'!HV42,$B$2=Controls!$I$7,'Hours Spread'!JR42)</f>
        <v>#N/A</v>
      </c>
      <c r="AL44" s="1137" t="str">
        <f>ifs($B$2=Controls!$I$2,'Hours Spread'!AM42,$B$2=Controls!$I$3,'Hours Spread'!CI42,$B$2=Controls!$I$4,'Hours Spread'!EE42,$B$2=Controls!$I$5,'Hours Spread'!GA42,$B$2=Controls!$I$6,'Hours Spread'!HW42,$B$2=Controls!$I$7,'Hours Spread'!JS42)</f>
        <v>#N/A</v>
      </c>
      <c r="AM44" s="1137" t="str">
        <f>ifs($B$2=Controls!$I$2,'Hours Spread'!AN42,$B$2=Controls!$I$3,'Hours Spread'!CJ42,$B$2=Controls!$I$4,'Hours Spread'!EF42,$B$2=Controls!$I$5,'Hours Spread'!GB42,$B$2=Controls!$I$6,'Hours Spread'!HX42,$B$2=Controls!$I$7,'Hours Spread'!JT42)</f>
        <v>#N/A</v>
      </c>
      <c r="AN44" s="1137" t="str">
        <f>ifs($B$2=Controls!$I$2,'Hours Spread'!AO42,$B$2=Controls!$I$3,'Hours Spread'!CK42,$B$2=Controls!$I$4,'Hours Spread'!EG42,$B$2=Controls!$I$5,'Hours Spread'!GC42,$B$2=Controls!$I$6,'Hours Spread'!HY42,$B$2=Controls!$I$7,'Hours Spread'!JU42)</f>
        <v>#N/A</v>
      </c>
      <c r="AO44" s="1137" t="str">
        <f>ifs($B$2=Controls!$I$2,'Hours Spread'!AP42,$B$2=Controls!$I$3,'Hours Spread'!CL42,$B$2=Controls!$I$4,'Hours Spread'!EH42,$B$2=Controls!$I$5,'Hours Spread'!GD42,$B$2=Controls!$I$6,'Hours Spread'!HZ42,$B$2=Controls!$I$7,'Hours Spread'!JV42)</f>
        <v>#N/A</v>
      </c>
      <c r="AP44" s="1137" t="str">
        <f>ifs($B$2=Controls!$I$2,'Hours Spread'!AQ42,$B$2=Controls!$I$3,'Hours Spread'!CM42,$B$2=Controls!$I$4,'Hours Spread'!EI42,$B$2=Controls!$I$5,'Hours Spread'!GE42,$B$2=Controls!$I$6,'Hours Spread'!IA42,$B$2=Controls!$I$7,'Hours Spread'!JW42)</f>
        <v>#N/A</v>
      </c>
      <c r="AQ44" s="1137" t="str">
        <f>ifs($B$2=Controls!$I$2,'Hours Spread'!AR42,$B$2=Controls!$I$3,'Hours Spread'!CN42,$B$2=Controls!$I$4,'Hours Spread'!EJ42,$B$2=Controls!$I$5,'Hours Spread'!GF42,$B$2=Controls!$I$6,'Hours Spread'!IB42,$B$2=Controls!$I$7,'Hours Spread'!JX42)</f>
        <v>#N/A</v>
      </c>
      <c r="AR44" s="1137" t="str">
        <f>ifs($B$2=Controls!$I$2,'Hours Spread'!AS42,$B$2=Controls!$I$3,'Hours Spread'!CO42,$B$2=Controls!$I$4,'Hours Spread'!EK42,$B$2=Controls!$I$5,'Hours Spread'!GG42,$B$2=Controls!$I$6,'Hours Spread'!IC42,$B$2=Controls!$I$7,'Hours Spread'!JY42)</f>
        <v>#N/A</v>
      </c>
      <c r="AS44" s="1137" t="str">
        <f>ifs($B$2=Controls!$I$2,'Hours Spread'!AT42,$B$2=Controls!$I$3,'Hours Spread'!CP42,$B$2=Controls!$I$4,'Hours Spread'!EL42,$B$2=Controls!$I$5,'Hours Spread'!GH42,$B$2=Controls!$I$6,'Hours Spread'!ID42,$B$2=Controls!$I$7,'Hours Spread'!JZ42)</f>
        <v>#N/A</v>
      </c>
      <c r="AT44" s="1137" t="str">
        <f>ifs($B$2=Controls!$I$2,'Hours Spread'!AU42,$B$2=Controls!$I$3,'Hours Spread'!CQ42,$B$2=Controls!$I$4,'Hours Spread'!EM42,$B$2=Controls!$I$5,'Hours Spread'!GI42,$B$2=Controls!$I$6,'Hours Spread'!IE42,$B$2=Controls!$I$7,'Hours Spread'!KA42)</f>
        <v>#N/A</v>
      </c>
      <c r="AU44" s="1137" t="str">
        <f>ifs($B$2=Controls!$I$2,'Hours Spread'!AV42,$B$2=Controls!$I$3,'Hours Spread'!CR42,$B$2=Controls!$I$4,'Hours Spread'!EN42,$B$2=Controls!$I$5,'Hours Spread'!GJ42,$B$2=Controls!$I$6,'Hours Spread'!IF42,$B$2=Controls!$I$7,'Hours Spread'!KB42)</f>
        <v>#N/A</v>
      </c>
      <c r="AV44" s="1137" t="str">
        <f>ifs($B$2=Controls!$I$2,'Hours Spread'!AW42,$B$2=Controls!$I$3,'Hours Spread'!CS42,$B$2=Controls!$I$4,'Hours Spread'!EO42,$B$2=Controls!$I$5,'Hours Spread'!GK42,$B$2=Controls!$I$6,'Hours Spread'!IG42,$B$2=Controls!$I$7,'Hours Spread'!KC42)</f>
        <v>#N/A</v>
      </c>
      <c r="AW44" s="1137" t="str">
        <f>ifs($B$2=Controls!$I$2,'Hours Spread'!AX42,$B$2=Controls!$I$3,'Hours Spread'!CT42,$B$2=Controls!$I$4,'Hours Spread'!EP42,$B$2=Controls!$I$5,'Hours Spread'!GL42,$B$2=Controls!$I$6,'Hours Spread'!IH42,$B$2=Controls!$I$7,'Hours Spread'!KD42)</f>
        <v>#N/A</v>
      </c>
      <c r="AX44" s="1137" t="str">
        <f>ifs($B$2=Controls!$I$2,'Hours Spread'!AY42,$B$2=Controls!$I$3,'Hours Spread'!CU42,$B$2=Controls!$I$4,'Hours Spread'!EQ42,$B$2=Controls!$I$5,'Hours Spread'!GM42,$B$2=Controls!$I$6,'Hours Spread'!II42,$B$2=Controls!$I$7,'Hours Spread'!KE42)</f>
        <v>#N/A</v>
      </c>
    </row>
    <row r="45">
      <c r="A45" s="595" t="s">
        <v>517</v>
      </c>
      <c r="B45" s="693" t="s">
        <v>517</v>
      </c>
      <c r="C45" s="1137" t="str">
        <f>ifs($B$2=Controls!$I$2,'Hours Spread'!D51,$B$2=Controls!$I$3,'Hours Spread'!AZ51,$B$2=Controls!$I$4,'Hours Spread'!CV51,$B$2=Controls!$I$5,'Hours Spread'!ER51,$B$2=Controls!$I$6,'Hours Spread'!GN51,$B$2=Controls!$I$7,'Hours Spread'!IJ51)</f>
        <v>#N/A</v>
      </c>
      <c r="D45" s="1137" t="str">
        <f>ifs($B$2=Controls!$I$2,'Hours Spread'!E43,$B$2=Controls!$I$3,'Hours Spread'!BA43,$B$2=Controls!$I$4,'Hours Spread'!CW43,$B$2=Controls!$I$5,'Hours Spread'!ES43,$B$2=Controls!$I$6,'Hours Spread'!GO43,$B$2=Controls!$I$7,'Hours Spread'!IK43)</f>
        <v>#N/A</v>
      </c>
      <c r="E45" s="1137" t="str">
        <f>ifs($B$2=Controls!$I$2,'Hours Spread'!F43,$B$2=Controls!$I$3,'Hours Spread'!BB43,$B$2=Controls!$I$4,'Hours Spread'!CX43,$B$2=Controls!$I$5,'Hours Spread'!ET43,$B$2=Controls!$I$6,'Hours Spread'!GP43,$B$2=Controls!$I$7,'Hours Spread'!IL43)</f>
        <v>#N/A</v>
      </c>
      <c r="F45" s="1137" t="str">
        <f>ifs($B$2=Controls!$I$2,'Hours Spread'!G43,$B$2=Controls!$I$3,'Hours Spread'!BC43,$B$2=Controls!$I$4,'Hours Spread'!CY43,$B$2=Controls!$I$5,'Hours Spread'!EU43,$B$2=Controls!$I$6,'Hours Spread'!GQ43,$B$2=Controls!$I$7,'Hours Spread'!IM43)</f>
        <v>#N/A</v>
      </c>
      <c r="G45" s="1137" t="str">
        <f>ifs($B$2=Controls!$I$2,'Hours Spread'!H43,$B$2=Controls!$I$3,'Hours Spread'!BD43,$B$2=Controls!$I$4,'Hours Spread'!CZ43,$B$2=Controls!$I$5,'Hours Spread'!EV43,$B$2=Controls!$I$6,'Hours Spread'!GR43,$B$2=Controls!$I$7,'Hours Spread'!IN43)</f>
        <v>#N/A</v>
      </c>
      <c r="H45" s="1137" t="str">
        <f>ifs($B$2=Controls!$I$2,'Hours Spread'!I43,$B$2=Controls!$I$3,'Hours Spread'!BE43,$B$2=Controls!$I$4,'Hours Spread'!DA43,$B$2=Controls!$I$5,'Hours Spread'!EW43,$B$2=Controls!$I$6,'Hours Spread'!GS43,$B$2=Controls!$I$7,'Hours Spread'!IO43)</f>
        <v>#N/A</v>
      </c>
      <c r="I45" s="1137" t="str">
        <f>ifs($B$2=Controls!$I$2,'Hours Spread'!J43,$B$2=Controls!$I$3,'Hours Spread'!BF43,$B$2=Controls!$I$4,'Hours Spread'!DB43,$B$2=Controls!$I$5,'Hours Spread'!EX43,$B$2=Controls!$I$6,'Hours Spread'!GT43,$B$2=Controls!$I$7,'Hours Spread'!IP43)</f>
        <v>#N/A</v>
      </c>
      <c r="J45" s="1137" t="str">
        <f>ifs($B$2=Controls!$I$2,'Hours Spread'!K43,$B$2=Controls!$I$3,'Hours Spread'!BG43,$B$2=Controls!$I$4,'Hours Spread'!DC43,$B$2=Controls!$I$5,'Hours Spread'!EY43,$B$2=Controls!$I$6,'Hours Spread'!GU43,$B$2=Controls!$I$7,'Hours Spread'!IQ43)</f>
        <v>#N/A</v>
      </c>
      <c r="K45" s="1137" t="str">
        <f>ifs($B$2=Controls!$I$2,'Hours Spread'!L43,$B$2=Controls!$I$3,'Hours Spread'!BH43,$B$2=Controls!$I$4,'Hours Spread'!DD43,$B$2=Controls!$I$5,'Hours Spread'!EZ43,$B$2=Controls!$I$6,'Hours Spread'!GV43,$B$2=Controls!$I$7,'Hours Spread'!IR43)</f>
        <v>#N/A</v>
      </c>
      <c r="L45" s="1137" t="str">
        <f>ifs($B$2=Controls!$I$2,'Hours Spread'!M43,$B$2=Controls!$I$3,'Hours Spread'!BI43,$B$2=Controls!$I$4,'Hours Spread'!DE43,$B$2=Controls!$I$5,'Hours Spread'!FA43,$B$2=Controls!$I$6,'Hours Spread'!GW43,$B$2=Controls!$I$7,'Hours Spread'!IS43)</f>
        <v>#N/A</v>
      </c>
      <c r="M45" s="1137" t="str">
        <f>ifs($B$2=Controls!$I$2,'Hours Spread'!N43,$B$2=Controls!$I$3,'Hours Spread'!BJ43,$B$2=Controls!$I$4,'Hours Spread'!DF43,$B$2=Controls!$I$5,'Hours Spread'!FB43,$B$2=Controls!$I$6,'Hours Spread'!GX43,$B$2=Controls!$I$7,'Hours Spread'!IT43)</f>
        <v>#N/A</v>
      </c>
      <c r="N45" s="1137" t="str">
        <f>ifs($B$2=Controls!$I$2,'Hours Spread'!O43,$B$2=Controls!$I$3,'Hours Spread'!BK43,$B$2=Controls!$I$4,'Hours Spread'!DG43,$B$2=Controls!$I$5,'Hours Spread'!FC43,$B$2=Controls!$I$6,'Hours Spread'!GY43,$B$2=Controls!$I$7,'Hours Spread'!IU43)</f>
        <v>#N/A</v>
      </c>
      <c r="O45" s="1137" t="str">
        <f>ifs($B$2=Controls!$I$2,'Hours Spread'!P43,$B$2=Controls!$I$3,'Hours Spread'!BL43,$B$2=Controls!$I$4,'Hours Spread'!DH43,$B$2=Controls!$I$5,'Hours Spread'!FD43,$B$2=Controls!$I$6,'Hours Spread'!GZ43,$B$2=Controls!$I$7,'Hours Spread'!IV43)</f>
        <v>#N/A</v>
      </c>
      <c r="P45" s="1137" t="str">
        <f>ifs($B$2=Controls!$I$2,'Hours Spread'!Q43,$B$2=Controls!$I$3,'Hours Spread'!BM43,$B$2=Controls!$I$4,'Hours Spread'!DI43,$B$2=Controls!$I$5,'Hours Spread'!FE43,$B$2=Controls!$I$6,'Hours Spread'!HA43,$B$2=Controls!$I$7,'Hours Spread'!IW43)</f>
        <v>#N/A</v>
      </c>
      <c r="Q45" s="1137" t="str">
        <f>ifs($B$2=Controls!$I$2,'Hours Spread'!R43,$B$2=Controls!$I$3,'Hours Spread'!BN43,$B$2=Controls!$I$4,'Hours Spread'!DJ43,$B$2=Controls!$I$5,'Hours Spread'!FF43,$B$2=Controls!$I$6,'Hours Spread'!HB43,$B$2=Controls!$I$7,'Hours Spread'!IX43)</f>
        <v>#N/A</v>
      </c>
      <c r="R45" s="1137" t="str">
        <f>ifs($B$2=Controls!$I$2,'Hours Spread'!S43,$B$2=Controls!$I$3,'Hours Spread'!BO43,$B$2=Controls!$I$4,'Hours Spread'!DK43,$B$2=Controls!$I$5,'Hours Spread'!FG43,$B$2=Controls!$I$6,'Hours Spread'!HC43,$B$2=Controls!$I$7,'Hours Spread'!IY43)</f>
        <v>#N/A</v>
      </c>
      <c r="S45" s="1137" t="str">
        <f>ifs($B$2=Controls!$I$2,'Hours Spread'!T43,$B$2=Controls!$I$3,'Hours Spread'!BP43,$B$2=Controls!$I$4,'Hours Spread'!DL43,$B$2=Controls!$I$5,'Hours Spread'!FH43,$B$2=Controls!$I$6,'Hours Spread'!HD43,$B$2=Controls!$I$7,'Hours Spread'!IZ43)</f>
        <v>#N/A</v>
      </c>
      <c r="T45" s="1137" t="str">
        <f>ifs($B$2=Controls!$I$2,'Hours Spread'!U43,$B$2=Controls!$I$3,'Hours Spread'!BQ43,$B$2=Controls!$I$4,'Hours Spread'!DM43,$B$2=Controls!$I$5,'Hours Spread'!FI43,$B$2=Controls!$I$6,'Hours Spread'!HE43,$B$2=Controls!$I$7,'Hours Spread'!JA43)</f>
        <v>#N/A</v>
      </c>
      <c r="U45" s="1137" t="str">
        <f>ifs($B$2=Controls!$I$2,'Hours Spread'!V43,$B$2=Controls!$I$3,'Hours Spread'!BR43,$B$2=Controls!$I$4,'Hours Spread'!DN43,$B$2=Controls!$I$5,'Hours Spread'!FJ43,$B$2=Controls!$I$6,'Hours Spread'!HF43,$B$2=Controls!$I$7,'Hours Spread'!JB43)</f>
        <v>#N/A</v>
      </c>
      <c r="V45" s="1137" t="str">
        <f>ifs($B$2=Controls!$I$2,'Hours Spread'!W43,$B$2=Controls!$I$3,'Hours Spread'!BS43,$B$2=Controls!$I$4,'Hours Spread'!DO43,$B$2=Controls!$I$5,'Hours Spread'!FK43,$B$2=Controls!$I$6,'Hours Spread'!HG43,$B$2=Controls!$I$7,'Hours Spread'!JC43)</f>
        <v>#N/A</v>
      </c>
      <c r="W45" s="1137" t="str">
        <f>ifs($B$2=Controls!$I$2,'Hours Spread'!X43,$B$2=Controls!$I$3,'Hours Spread'!BT43,$B$2=Controls!$I$4,'Hours Spread'!DP43,$B$2=Controls!$I$5,'Hours Spread'!FL43,$B$2=Controls!$I$6,'Hours Spread'!HH43,$B$2=Controls!$I$7,'Hours Spread'!JD43)</f>
        <v>#N/A</v>
      </c>
      <c r="X45" s="1137" t="str">
        <f>ifs($B$2=Controls!$I$2,'Hours Spread'!Y43,$B$2=Controls!$I$3,'Hours Spread'!BU43,$B$2=Controls!$I$4,'Hours Spread'!DQ43,$B$2=Controls!$I$5,'Hours Spread'!FM43,$B$2=Controls!$I$6,'Hours Spread'!HI43,$B$2=Controls!$I$7,'Hours Spread'!JE43)</f>
        <v>#N/A</v>
      </c>
      <c r="Y45" s="1137" t="str">
        <f>ifs($B$2=Controls!$I$2,'Hours Spread'!Z43,$B$2=Controls!$I$3,'Hours Spread'!BV43,$B$2=Controls!$I$4,'Hours Spread'!DR43,$B$2=Controls!$I$5,'Hours Spread'!FN43,$B$2=Controls!$I$6,'Hours Spread'!HJ43,$B$2=Controls!$I$7,'Hours Spread'!JF43)</f>
        <v>#N/A</v>
      </c>
      <c r="Z45" s="1137" t="str">
        <f>ifs($B$2=Controls!$I$2,'Hours Spread'!AA43,$B$2=Controls!$I$3,'Hours Spread'!BW43,$B$2=Controls!$I$4,'Hours Spread'!DS43,$B$2=Controls!$I$5,'Hours Spread'!FO43,$B$2=Controls!$I$6,'Hours Spread'!HK43,$B$2=Controls!$I$7,'Hours Spread'!JG43)</f>
        <v>#N/A</v>
      </c>
      <c r="AA45" s="1137" t="str">
        <f>ifs($B$2=Controls!$I$2,'Hours Spread'!AB43,$B$2=Controls!$I$3,'Hours Spread'!BX43,$B$2=Controls!$I$4,'Hours Spread'!DT43,$B$2=Controls!$I$5,'Hours Spread'!FP43,$B$2=Controls!$I$6,'Hours Spread'!HL43,$B$2=Controls!$I$7,'Hours Spread'!JH43)</f>
        <v>#N/A</v>
      </c>
      <c r="AB45" s="1137" t="str">
        <f>ifs($B$2=Controls!$I$2,'Hours Spread'!AC43,$B$2=Controls!$I$3,'Hours Spread'!BY43,$B$2=Controls!$I$4,'Hours Spread'!DU43,$B$2=Controls!$I$5,'Hours Spread'!FQ43,$B$2=Controls!$I$6,'Hours Spread'!HM43,$B$2=Controls!$I$7,'Hours Spread'!JI43)</f>
        <v>#N/A</v>
      </c>
      <c r="AC45" s="1137" t="str">
        <f>ifs($B$2=Controls!$I$2,'Hours Spread'!AD43,$B$2=Controls!$I$3,'Hours Spread'!BZ43,$B$2=Controls!$I$4,'Hours Spread'!DV43,$B$2=Controls!$I$5,'Hours Spread'!FR43,$B$2=Controls!$I$6,'Hours Spread'!HN43,$B$2=Controls!$I$7,'Hours Spread'!JJ43)</f>
        <v>#N/A</v>
      </c>
      <c r="AD45" s="1137" t="str">
        <f>ifs($B$2=Controls!$I$2,'Hours Spread'!AE43,$B$2=Controls!$I$3,'Hours Spread'!CA43,$B$2=Controls!$I$4,'Hours Spread'!DW43,$B$2=Controls!$I$5,'Hours Spread'!FS43,$B$2=Controls!$I$6,'Hours Spread'!HO43,$B$2=Controls!$I$7,'Hours Spread'!JK43)</f>
        <v>#N/A</v>
      </c>
      <c r="AE45" s="1137" t="str">
        <f>ifs($B$2=Controls!$I$2,'Hours Spread'!AF43,$B$2=Controls!$I$3,'Hours Spread'!CB43,$B$2=Controls!$I$4,'Hours Spread'!DX43,$B$2=Controls!$I$5,'Hours Spread'!FT43,$B$2=Controls!$I$6,'Hours Spread'!HP43,$B$2=Controls!$I$7,'Hours Spread'!JL43)</f>
        <v>#N/A</v>
      </c>
      <c r="AF45" s="1137" t="str">
        <f>ifs($B$2=Controls!$I$2,'Hours Spread'!AG43,$B$2=Controls!$I$3,'Hours Spread'!CC43,$B$2=Controls!$I$4,'Hours Spread'!DY43,$B$2=Controls!$I$5,'Hours Spread'!FU43,$B$2=Controls!$I$6,'Hours Spread'!HQ43,$B$2=Controls!$I$7,'Hours Spread'!JM43)</f>
        <v>#N/A</v>
      </c>
      <c r="AG45" s="1137" t="str">
        <f>ifs($B$2=Controls!$I$2,'Hours Spread'!AH43,$B$2=Controls!$I$3,'Hours Spread'!CD43,$B$2=Controls!$I$4,'Hours Spread'!DZ43,$B$2=Controls!$I$5,'Hours Spread'!FV43,$B$2=Controls!$I$6,'Hours Spread'!HR43,$B$2=Controls!$I$7,'Hours Spread'!JN43)</f>
        <v>#N/A</v>
      </c>
      <c r="AH45" s="1137" t="str">
        <f>ifs($B$2=Controls!$I$2,'Hours Spread'!AI43,$B$2=Controls!$I$3,'Hours Spread'!CE43,$B$2=Controls!$I$4,'Hours Spread'!EA43,$B$2=Controls!$I$5,'Hours Spread'!FW43,$B$2=Controls!$I$6,'Hours Spread'!HS43,$B$2=Controls!$I$7,'Hours Spread'!JO43)</f>
        <v>#N/A</v>
      </c>
      <c r="AI45" s="1137" t="str">
        <f>ifs($B$2=Controls!$I$2,'Hours Spread'!AJ43,$B$2=Controls!$I$3,'Hours Spread'!CF43,$B$2=Controls!$I$4,'Hours Spread'!EB43,$B$2=Controls!$I$5,'Hours Spread'!FX43,$B$2=Controls!$I$6,'Hours Spread'!HT43,$B$2=Controls!$I$7,'Hours Spread'!JP43)</f>
        <v>#N/A</v>
      </c>
      <c r="AJ45" s="1137" t="str">
        <f>ifs($B$2=Controls!$I$2,'Hours Spread'!AK43,$B$2=Controls!$I$3,'Hours Spread'!CG43,$B$2=Controls!$I$4,'Hours Spread'!EC43,$B$2=Controls!$I$5,'Hours Spread'!FY43,$B$2=Controls!$I$6,'Hours Spread'!HU43,$B$2=Controls!$I$7,'Hours Spread'!JQ43)</f>
        <v>#N/A</v>
      </c>
      <c r="AK45" s="1137" t="str">
        <f>ifs($B$2=Controls!$I$2,'Hours Spread'!AL43,$B$2=Controls!$I$3,'Hours Spread'!CH43,$B$2=Controls!$I$4,'Hours Spread'!ED43,$B$2=Controls!$I$5,'Hours Spread'!FZ43,$B$2=Controls!$I$6,'Hours Spread'!HV43,$B$2=Controls!$I$7,'Hours Spread'!JR43)</f>
        <v>#N/A</v>
      </c>
      <c r="AL45" s="1137" t="str">
        <f>ifs($B$2=Controls!$I$2,'Hours Spread'!AM43,$B$2=Controls!$I$3,'Hours Spread'!CI43,$B$2=Controls!$I$4,'Hours Spread'!EE43,$B$2=Controls!$I$5,'Hours Spread'!GA43,$B$2=Controls!$I$6,'Hours Spread'!HW43,$B$2=Controls!$I$7,'Hours Spread'!JS43)</f>
        <v>#N/A</v>
      </c>
      <c r="AM45" s="1137" t="str">
        <f>ifs($B$2=Controls!$I$2,'Hours Spread'!AN43,$B$2=Controls!$I$3,'Hours Spread'!CJ43,$B$2=Controls!$I$4,'Hours Spread'!EF43,$B$2=Controls!$I$5,'Hours Spread'!GB43,$B$2=Controls!$I$6,'Hours Spread'!HX43,$B$2=Controls!$I$7,'Hours Spread'!JT43)</f>
        <v>#N/A</v>
      </c>
      <c r="AN45" s="1137" t="str">
        <f>ifs($B$2=Controls!$I$2,'Hours Spread'!AO43,$B$2=Controls!$I$3,'Hours Spread'!CK43,$B$2=Controls!$I$4,'Hours Spread'!EG43,$B$2=Controls!$I$5,'Hours Spread'!GC43,$B$2=Controls!$I$6,'Hours Spread'!HY43,$B$2=Controls!$I$7,'Hours Spread'!JU43)</f>
        <v>#N/A</v>
      </c>
      <c r="AO45" s="1137" t="str">
        <f>ifs($B$2=Controls!$I$2,'Hours Spread'!AP43,$B$2=Controls!$I$3,'Hours Spread'!CL43,$B$2=Controls!$I$4,'Hours Spread'!EH43,$B$2=Controls!$I$5,'Hours Spread'!GD43,$B$2=Controls!$I$6,'Hours Spread'!HZ43,$B$2=Controls!$I$7,'Hours Spread'!JV43)</f>
        <v>#N/A</v>
      </c>
      <c r="AP45" s="1137" t="str">
        <f>ifs($B$2=Controls!$I$2,'Hours Spread'!AQ43,$B$2=Controls!$I$3,'Hours Spread'!CM43,$B$2=Controls!$I$4,'Hours Spread'!EI43,$B$2=Controls!$I$5,'Hours Spread'!GE43,$B$2=Controls!$I$6,'Hours Spread'!IA43,$B$2=Controls!$I$7,'Hours Spread'!JW43)</f>
        <v>#N/A</v>
      </c>
      <c r="AQ45" s="1137" t="str">
        <f>ifs($B$2=Controls!$I$2,'Hours Spread'!AR43,$B$2=Controls!$I$3,'Hours Spread'!CN43,$B$2=Controls!$I$4,'Hours Spread'!EJ43,$B$2=Controls!$I$5,'Hours Spread'!GF43,$B$2=Controls!$I$6,'Hours Spread'!IB43,$B$2=Controls!$I$7,'Hours Spread'!JX43)</f>
        <v>#N/A</v>
      </c>
      <c r="AR45" s="1137" t="str">
        <f>ifs($B$2=Controls!$I$2,'Hours Spread'!AS43,$B$2=Controls!$I$3,'Hours Spread'!CO43,$B$2=Controls!$I$4,'Hours Spread'!EK43,$B$2=Controls!$I$5,'Hours Spread'!GG43,$B$2=Controls!$I$6,'Hours Spread'!IC43,$B$2=Controls!$I$7,'Hours Spread'!JY43)</f>
        <v>#N/A</v>
      </c>
      <c r="AS45" s="1137" t="str">
        <f>ifs($B$2=Controls!$I$2,'Hours Spread'!AT43,$B$2=Controls!$I$3,'Hours Spread'!CP43,$B$2=Controls!$I$4,'Hours Spread'!EL43,$B$2=Controls!$I$5,'Hours Spread'!GH43,$B$2=Controls!$I$6,'Hours Spread'!ID43,$B$2=Controls!$I$7,'Hours Spread'!JZ43)</f>
        <v>#N/A</v>
      </c>
      <c r="AT45" s="1137" t="str">
        <f>ifs($B$2=Controls!$I$2,'Hours Spread'!AU43,$B$2=Controls!$I$3,'Hours Spread'!CQ43,$B$2=Controls!$I$4,'Hours Spread'!EM43,$B$2=Controls!$I$5,'Hours Spread'!GI43,$B$2=Controls!$I$6,'Hours Spread'!IE43,$B$2=Controls!$I$7,'Hours Spread'!KA43)</f>
        <v>#N/A</v>
      </c>
      <c r="AU45" s="1137" t="str">
        <f>ifs($B$2=Controls!$I$2,'Hours Spread'!AV43,$B$2=Controls!$I$3,'Hours Spread'!CR43,$B$2=Controls!$I$4,'Hours Spread'!EN43,$B$2=Controls!$I$5,'Hours Spread'!GJ43,$B$2=Controls!$I$6,'Hours Spread'!IF43,$B$2=Controls!$I$7,'Hours Spread'!KB43)</f>
        <v>#N/A</v>
      </c>
      <c r="AV45" s="1137" t="str">
        <f>ifs($B$2=Controls!$I$2,'Hours Spread'!AW43,$B$2=Controls!$I$3,'Hours Spread'!CS43,$B$2=Controls!$I$4,'Hours Spread'!EO43,$B$2=Controls!$I$5,'Hours Spread'!GK43,$B$2=Controls!$I$6,'Hours Spread'!IG43,$B$2=Controls!$I$7,'Hours Spread'!KC43)</f>
        <v>#N/A</v>
      </c>
      <c r="AW45" s="1137" t="str">
        <f>ifs($B$2=Controls!$I$2,'Hours Spread'!AX43,$B$2=Controls!$I$3,'Hours Spread'!CT43,$B$2=Controls!$I$4,'Hours Spread'!EP43,$B$2=Controls!$I$5,'Hours Spread'!GL43,$B$2=Controls!$I$6,'Hours Spread'!IH43,$B$2=Controls!$I$7,'Hours Spread'!KD43)</f>
        <v>#N/A</v>
      </c>
      <c r="AX45" s="1137" t="str">
        <f>ifs($B$2=Controls!$I$2,'Hours Spread'!AY43,$B$2=Controls!$I$3,'Hours Spread'!CU43,$B$2=Controls!$I$4,'Hours Spread'!EQ43,$B$2=Controls!$I$5,'Hours Spread'!GM43,$B$2=Controls!$I$6,'Hours Spread'!II43,$B$2=Controls!$I$7,'Hours Spread'!KE43)</f>
        <v>#N/A</v>
      </c>
    </row>
    <row r="46">
      <c r="A46" s="595" t="s">
        <v>518</v>
      </c>
      <c r="B46" s="693" t="s">
        <v>518</v>
      </c>
      <c r="C46" s="1137" t="str">
        <f>ifs($B$2=Controls!$I$2,'Hours Spread'!D64,$B$2=Controls!$I$3,'Hours Spread'!AZ64,$B$2=Controls!$I$4,'Hours Spread'!CV64,$B$2=Controls!$I$5,'Hours Spread'!ER64,$B$2=Controls!$I$6,'Hours Spread'!GN64,$B$2=Controls!$I$7,'Hours Spread'!IJ64)</f>
        <v>#N/A</v>
      </c>
      <c r="D46" s="1137" t="str">
        <f>ifs($B$2=Controls!$I$2,'Hours Spread'!E44,$B$2=Controls!$I$3,'Hours Spread'!BA44,$B$2=Controls!$I$4,'Hours Spread'!CW44,$B$2=Controls!$I$5,'Hours Spread'!ES44,$B$2=Controls!$I$6,'Hours Spread'!GO44,$B$2=Controls!$I$7,'Hours Spread'!IK44)</f>
        <v>#N/A</v>
      </c>
      <c r="E46" s="1137" t="str">
        <f>ifs($B$2=Controls!$I$2,'Hours Spread'!F44,$B$2=Controls!$I$3,'Hours Spread'!BB44,$B$2=Controls!$I$4,'Hours Spread'!CX44,$B$2=Controls!$I$5,'Hours Spread'!ET44,$B$2=Controls!$I$6,'Hours Spread'!GP44,$B$2=Controls!$I$7,'Hours Spread'!IL44)</f>
        <v>#N/A</v>
      </c>
      <c r="F46" s="1137" t="str">
        <f>ifs($B$2=Controls!$I$2,'Hours Spread'!G44,$B$2=Controls!$I$3,'Hours Spread'!BC44,$B$2=Controls!$I$4,'Hours Spread'!CY44,$B$2=Controls!$I$5,'Hours Spread'!EU44,$B$2=Controls!$I$6,'Hours Spread'!GQ44,$B$2=Controls!$I$7,'Hours Spread'!IM44)</f>
        <v>#N/A</v>
      </c>
      <c r="G46" s="1137" t="str">
        <f>ifs($B$2=Controls!$I$2,'Hours Spread'!H44,$B$2=Controls!$I$3,'Hours Spread'!BD44,$B$2=Controls!$I$4,'Hours Spread'!CZ44,$B$2=Controls!$I$5,'Hours Spread'!EV44,$B$2=Controls!$I$6,'Hours Spread'!GR44,$B$2=Controls!$I$7,'Hours Spread'!IN44)</f>
        <v>#N/A</v>
      </c>
      <c r="H46" s="1137" t="str">
        <f>ifs($B$2=Controls!$I$2,'Hours Spread'!I44,$B$2=Controls!$I$3,'Hours Spread'!BE44,$B$2=Controls!$I$4,'Hours Spread'!DA44,$B$2=Controls!$I$5,'Hours Spread'!EW44,$B$2=Controls!$I$6,'Hours Spread'!GS44,$B$2=Controls!$I$7,'Hours Spread'!IO44)</f>
        <v>#N/A</v>
      </c>
      <c r="I46" s="1137" t="str">
        <f>ifs($B$2=Controls!$I$2,'Hours Spread'!J44,$B$2=Controls!$I$3,'Hours Spread'!BF44,$B$2=Controls!$I$4,'Hours Spread'!DB44,$B$2=Controls!$I$5,'Hours Spread'!EX44,$B$2=Controls!$I$6,'Hours Spread'!GT44,$B$2=Controls!$I$7,'Hours Spread'!IP44)</f>
        <v>#N/A</v>
      </c>
      <c r="J46" s="1137" t="str">
        <f>ifs($B$2=Controls!$I$2,'Hours Spread'!K44,$B$2=Controls!$I$3,'Hours Spread'!BG44,$B$2=Controls!$I$4,'Hours Spread'!DC44,$B$2=Controls!$I$5,'Hours Spread'!EY44,$B$2=Controls!$I$6,'Hours Spread'!GU44,$B$2=Controls!$I$7,'Hours Spread'!IQ44)</f>
        <v>#N/A</v>
      </c>
      <c r="K46" s="1137" t="str">
        <f>ifs($B$2=Controls!$I$2,'Hours Spread'!L44,$B$2=Controls!$I$3,'Hours Spread'!BH44,$B$2=Controls!$I$4,'Hours Spread'!DD44,$B$2=Controls!$I$5,'Hours Spread'!EZ44,$B$2=Controls!$I$6,'Hours Spread'!GV44,$B$2=Controls!$I$7,'Hours Spread'!IR44)</f>
        <v>#N/A</v>
      </c>
      <c r="L46" s="1137" t="str">
        <f>ifs($B$2=Controls!$I$2,'Hours Spread'!M44,$B$2=Controls!$I$3,'Hours Spread'!BI44,$B$2=Controls!$I$4,'Hours Spread'!DE44,$B$2=Controls!$I$5,'Hours Spread'!FA44,$B$2=Controls!$I$6,'Hours Spread'!GW44,$B$2=Controls!$I$7,'Hours Spread'!IS44)</f>
        <v>#N/A</v>
      </c>
      <c r="M46" s="1137" t="str">
        <f>ifs($B$2=Controls!$I$2,'Hours Spread'!N44,$B$2=Controls!$I$3,'Hours Spread'!BJ44,$B$2=Controls!$I$4,'Hours Spread'!DF44,$B$2=Controls!$I$5,'Hours Spread'!FB44,$B$2=Controls!$I$6,'Hours Spread'!GX44,$B$2=Controls!$I$7,'Hours Spread'!IT44)</f>
        <v>#N/A</v>
      </c>
      <c r="N46" s="1137" t="str">
        <f>ifs($B$2=Controls!$I$2,'Hours Spread'!O44,$B$2=Controls!$I$3,'Hours Spread'!BK44,$B$2=Controls!$I$4,'Hours Spread'!DG44,$B$2=Controls!$I$5,'Hours Spread'!FC44,$B$2=Controls!$I$6,'Hours Spread'!GY44,$B$2=Controls!$I$7,'Hours Spread'!IU44)</f>
        <v>#N/A</v>
      </c>
      <c r="O46" s="1137" t="str">
        <f>ifs($B$2=Controls!$I$2,'Hours Spread'!P44,$B$2=Controls!$I$3,'Hours Spread'!BL44,$B$2=Controls!$I$4,'Hours Spread'!DH44,$B$2=Controls!$I$5,'Hours Spread'!FD44,$B$2=Controls!$I$6,'Hours Spread'!GZ44,$B$2=Controls!$I$7,'Hours Spread'!IV44)</f>
        <v>#N/A</v>
      </c>
      <c r="P46" s="1137" t="str">
        <f>ifs($B$2=Controls!$I$2,'Hours Spread'!Q44,$B$2=Controls!$I$3,'Hours Spread'!BM44,$B$2=Controls!$I$4,'Hours Spread'!DI44,$B$2=Controls!$I$5,'Hours Spread'!FE44,$B$2=Controls!$I$6,'Hours Spread'!HA44,$B$2=Controls!$I$7,'Hours Spread'!IW44)</f>
        <v>#N/A</v>
      </c>
      <c r="Q46" s="1137" t="str">
        <f>ifs($B$2=Controls!$I$2,'Hours Spread'!R44,$B$2=Controls!$I$3,'Hours Spread'!BN44,$B$2=Controls!$I$4,'Hours Spread'!DJ44,$B$2=Controls!$I$5,'Hours Spread'!FF44,$B$2=Controls!$I$6,'Hours Spread'!HB44,$B$2=Controls!$I$7,'Hours Spread'!IX44)</f>
        <v>#N/A</v>
      </c>
      <c r="R46" s="1137" t="str">
        <f>ifs($B$2=Controls!$I$2,'Hours Spread'!S44,$B$2=Controls!$I$3,'Hours Spread'!BO44,$B$2=Controls!$I$4,'Hours Spread'!DK44,$B$2=Controls!$I$5,'Hours Spread'!FG44,$B$2=Controls!$I$6,'Hours Spread'!HC44,$B$2=Controls!$I$7,'Hours Spread'!IY44)</f>
        <v>#N/A</v>
      </c>
      <c r="S46" s="1137" t="str">
        <f>ifs($B$2=Controls!$I$2,'Hours Spread'!T44,$B$2=Controls!$I$3,'Hours Spread'!BP44,$B$2=Controls!$I$4,'Hours Spread'!DL44,$B$2=Controls!$I$5,'Hours Spread'!FH44,$B$2=Controls!$I$6,'Hours Spread'!HD44,$B$2=Controls!$I$7,'Hours Spread'!IZ44)</f>
        <v>#N/A</v>
      </c>
      <c r="T46" s="1137" t="str">
        <f>ifs($B$2=Controls!$I$2,'Hours Spread'!U44,$B$2=Controls!$I$3,'Hours Spread'!BQ44,$B$2=Controls!$I$4,'Hours Spread'!DM44,$B$2=Controls!$I$5,'Hours Spread'!FI44,$B$2=Controls!$I$6,'Hours Spread'!HE44,$B$2=Controls!$I$7,'Hours Spread'!JA44)</f>
        <v>#N/A</v>
      </c>
      <c r="U46" s="1137" t="str">
        <f>ifs($B$2=Controls!$I$2,'Hours Spread'!V44,$B$2=Controls!$I$3,'Hours Spread'!BR44,$B$2=Controls!$I$4,'Hours Spread'!DN44,$B$2=Controls!$I$5,'Hours Spread'!FJ44,$B$2=Controls!$I$6,'Hours Spread'!HF44,$B$2=Controls!$I$7,'Hours Spread'!JB44)</f>
        <v>#N/A</v>
      </c>
      <c r="V46" s="1137" t="str">
        <f>ifs($B$2=Controls!$I$2,'Hours Spread'!W44,$B$2=Controls!$I$3,'Hours Spread'!BS44,$B$2=Controls!$I$4,'Hours Spread'!DO44,$B$2=Controls!$I$5,'Hours Spread'!FK44,$B$2=Controls!$I$6,'Hours Spread'!HG44,$B$2=Controls!$I$7,'Hours Spread'!JC44)</f>
        <v>#N/A</v>
      </c>
      <c r="W46" s="1137" t="str">
        <f>ifs($B$2=Controls!$I$2,'Hours Spread'!X44,$B$2=Controls!$I$3,'Hours Spread'!BT44,$B$2=Controls!$I$4,'Hours Spread'!DP44,$B$2=Controls!$I$5,'Hours Spread'!FL44,$B$2=Controls!$I$6,'Hours Spread'!HH44,$B$2=Controls!$I$7,'Hours Spread'!JD44)</f>
        <v>#N/A</v>
      </c>
      <c r="X46" s="1137" t="str">
        <f>ifs($B$2=Controls!$I$2,'Hours Spread'!Y44,$B$2=Controls!$I$3,'Hours Spread'!BU44,$B$2=Controls!$I$4,'Hours Spread'!DQ44,$B$2=Controls!$I$5,'Hours Spread'!FM44,$B$2=Controls!$I$6,'Hours Spread'!HI44,$B$2=Controls!$I$7,'Hours Spread'!JE44)</f>
        <v>#N/A</v>
      </c>
      <c r="Y46" s="1137" t="str">
        <f>ifs($B$2=Controls!$I$2,'Hours Spread'!Z44,$B$2=Controls!$I$3,'Hours Spread'!BV44,$B$2=Controls!$I$4,'Hours Spread'!DR44,$B$2=Controls!$I$5,'Hours Spread'!FN44,$B$2=Controls!$I$6,'Hours Spread'!HJ44,$B$2=Controls!$I$7,'Hours Spread'!JF44)</f>
        <v>#N/A</v>
      </c>
      <c r="Z46" s="1137" t="str">
        <f>ifs($B$2=Controls!$I$2,'Hours Spread'!AA44,$B$2=Controls!$I$3,'Hours Spread'!BW44,$B$2=Controls!$I$4,'Hours Spread'!DS44,$B$2=Controls!$I$5,'Hours Spread'!FO44,$B$2=Controls!$I$6,'Hours Spread'!HK44,$B$2=Controls!$I$7,'Hours Spread'!JG44)</f>
        <v>#N/A</v>
      </c>
      <c r="AA46" s="1137" t="str">
        <f>ifs($B$2=Controls!$I$2,'Hours Spread'!AB44,$B$2=Controls!$I$3,'Hours Spread'!BX44,$B$2=Controls!$I$4,'Hours Spread'!DT44,$B$2=Controls!$I$5,'Hours Spread'!FP44,$B$2=Controls!$I$6,'Hours Spread'!HL44,$B$2=Controls!$I$7,'Hours Spread'!JH44)</f>
        <v>#N/A</v>
      </c>
      <c r="AB46" s="1137" t="str">
        <f>ifs($B$2=Controls!$I$2,'Hours Spread'!AC44,$B$2=Controls!$I$3,'Hours Spread'!BY44,$B$2=Controls!$I$4,'Hours Spread'!DU44,$B$2=Controls!$I$5,'Hours Spread'!FQ44,$B$2=Controls!$I$6,'Hours Spread'!HM44,$B$2=Controls!$I$7,'Hours Spread'!JI44)</f>
        <v>#N/A</v>
      </c>
      <c r="AC46" s="1137" t="str">
        <f>ifs($B$2=Controls!$I$2,'Hours Spread'!AD44,$B$2=Controls!$I$3,'Hours Spread'!BZ44,$B$2=Controls!$I$4,'Hours Spread'!DV44,$B$2=Controls!$I$5,'Hours Spread'!FR44,$B$2=Controls!$I$6,'Hours Spread'!HN44,$B$2=Controls!$I$7,'Hours Spread'!JJ44)</f>
        <v>#N/A</v>
      </c>
      <c r="AD46" s="1137" t="str">
        <f>ifs($B$2=Controls!$I$2,'Hours Spread'!AE44,$B$2=Controls!$I$3,'Hours Spread'!CA44,$B$2=Controls!$I$4,'Hours Spread'!DW44,$B$2=Controls!$I$5,'Hours Spread'!FS44,$B$2=Controls!$I$6,'Hours Spread'!HO44,$B$2=Controls!$I$7,'Hours Spread'!JK44)</f>
        <v>#N/A</v>
      </c>
      <c r="AE46" s="1137" t="str">
        <f>ifs($B$2=Controls!$I$2,'Hours Spread'!AF44,$B$2=Controls!$I$3,'Hours Spread'!CB44,$B$2=Controls!$I$4,'Hours Spread'!DX44,$B$2=Controls!$I$5,'Hours Spread'!FT44,$B$2=Controls!$I$6,'Hours Spread'!HP44,$B$2=Controls!$I$7,'Hours Spread'!JL44)</f>
        <v>#N/A</v>
      </c>
      <c r="AF46" s="1137" t="str">
        <f>ifs($B$2=Controls!$I$2,'Hours Spread'!AG44,$B$2=Controls!$I$3,'Hours Spread'!CC44,$B$2=Controls!$I$4,'Hours Spread'!DY44,$B$2=Controls!$I$5,'Hours Spread'!FU44,$B$2=Controls!$I$6,'Hours Spread'!HQ44,$B$2=Controls!$I$7,'Hours Spread'!JM44)</f>
        <v>#N/A</v>
      </c>
      <c r="AG46" s="1137" t="str">
        <f>ifs($B$2=Controls!$I$2,'Hours Spread'!AH44,$B$2=Controls!$I$3,'Hours Spread'!CD44,$B$2=Controls!$I$4,'Hours Spread'!DZ44,$B$2=Controls!$I$5,'Hours Spread'!FV44,$B$2=Controls!$I$6,'Hours Spread'!HR44,$B$2=Controls!$I$7,'Hours Spread'!JN44)</f>
        <v>#N/A</v>
      </c>
      <c r="AH46" s="1137" t="str">
        <f>ifs($B$2=Controls!$I$2,'Hours Spread'!AI44,$B$2=Controls!$I$3,'Hours Spread'!CE44,$B$2=Controls!$I$4,'Hours Spread'!EA44,$B$2=Controls!$I$5,'Hours Spread'!FW44,$B$2=Controls!$I$6,'Hours Spread'!HS44,$B$2=Controls!$I$7,'Hours Spread'!JO44)</f>
        <v>#N/A</v>
      </c>
      <c r="AI46" s="1137" t="str">
        <f>ifs($B$2=Controls!$I$2,'Hours Spread'!AJ44,$B$2=Controls!$I$3,'Hours Spread'!CF44,$B$2=Controls!$I$4,'Hours Spread'!EB44,$B$2=Controls!$I$5,'Hours Spread'!FX44,$B$2=Controls!$I$6,'Hours Spread'!HT44,$B$2=Controls!$I$7,'Hours Spread'!JP44)</f>
        <v>#N/A</v>
      </c>
      <c r="AJ46" s="1137" t="str">
        <f>ifs($B$2=Controls!$I$2,'Hours Spread'!AK44,$B$2=Controls!$I$3,'Hours Spread'!CG44,$B$2=Controls!$I$4,'Hours Spread'!EC44,$B$2=Controls!$I$5,'Hours Spread'!FY44,$B$2=Controls!$I$6,'Hours Spread'!HU44,$B$2=Controls!$I$7,'Hours Spread'!JQ44)</f>
        <v>#N/A</v>
      </c>
      <c r="AK46" s="1137" t="str">
        <f>ifs($B$2=Controls!$I$2,'Hours Spread'!AL44,$B$2=Controls!$I$3,'Hours Spread'!CH44,$B$2=Controls!$I$4,'Hours Spread'!ED44,$B$2=Controls!$I$5,'Hours Spread'!FZ44,$B$2=Controls!$I$6,'Hours Spread'!HV44,$B$2=Controls!$I$7,'Hours Spread'!JR44)</f>
        <v>#N/A</v>
      </c>
      <c r="AL46" s="1137" t="str">
        <f>ifs($B$2=Controls!$I$2,'Hours Spread'!AM44,$B$2=Controls!$I$3,'Hours Spread'!CI44,$B$2=Controls!$I$4,'Hours Spread'!EE44,$B$2=Controls!$I$5,'Hours Spread'!GA44,$B$2=Controls!$I$6,'Hours Spread'!HW44,$B$2=Controls!$I$7,'Hours Spread'!JS44)</f>
        <v>#N/A</v>
      </c>
      <c r="AM46" s="1137" t="str">
        <f>ifs($B$2=Controls!$I$2,'Hours Spread'!AN44,$B$2=Controls!$I$3,'Hours Spread'!CJ44,$B$2=Controls!$I$4,'Hours Spread'!EF44,$B$2=Controls!$I$5,'Hours Spread'!GB44,$B$2=Controls!$I$6,'Hours Spread'!HX44,$B$2=Controls!$I$7,'Hours Spread'!JT44)</f>
        <v>#N/A</v>
      </c>
      <c r="AN46" s="1137" t="str">
        <f>ifs($B$2=Controls!$I$2,'Hours Spread'!AO44,$B$2=Controls!$I$3,'Hours Spread'!CK44,$B$2=Controls!$I$4,'Hours Spread'!EG44,$B$2=Controls!$I$5,'Hours Spread'!GC44,$B$2=Controls!$I$6,'Hours Spread'!HY44,$B$2=Controls!$I$7,'Hours Spread'!JU44)</f>
        <v>#N/A</v>
      </c>
      <c r="AO46" s="1137" t="str">
        <f>ifs($B$2=Controls!$I$2,'Hours Spread'!AP44,$B$2=Controls!$I$3,'Hours Spread'!CL44,$B$2=Controls!$I$4,'Hours Spread'!EH44,$B$2=Controls!$I$5,'Hours Spread'!GD44,$B$2=Controls!$I$6,'Hours Spread'!HZ44,$B$2=Controls!$I$7,'Hours Spread'!JV44)</f>
        <v>#N/A</v>
      </c>
      <c r="AP46" s="1137" t="str">
        <f>ifs($B$2=Controls!$I$2,'Hours Spread'!AQ44,$B$2=Controls!$I$3,'Hours Spread'!CM44,$B$2=Controls!$I$4,'Hours Spread'!EI44,$B$2=Controls!$I$5,'Hours Spread'!GE44,$B$2=Controls!$I$6,'Hours Spread'!IA44,$B$2=Controls!$I$7,'Hours Spread'!JW44)</f>
        <v>#N/A</v>
      </c>
      <c r="AQ46" s="1137" t="str">
        <f>ifs($B$2=Controls!$I$2,'Hours Spread'!AR44,$B$2=Controls!$I$3,'Hours Spread'!CN44,$B$2=Controls!$I$4,'Hours Spread'!EJ44,$B$2=Controls!$I$5,'Hours Spread'!GF44,$B$2=Controls!$I$6,'Hours Spread'!IB44,$B$2=Controls!$I$7,'Hours Spread'!JX44)</f>
        <v>#N/A</v>
      </c>
      <c r="AR46" s="1137" t="str">
        <f>ifs($B$2=Controls!$I$2,'Hours Spread'!AS44,$B$2=Controls!$I$3,'Hours Spread'!CO44,$B$2=Controls!$I$4,'Hours Spread'!EK44,$B$2=Controls!$I$5,'Hours Spread'!GG44,$B$2=Controls!$I$6,'Hours Spread'!IC44,$B$2=Controls!$I$7,'Hours Spread'!JY44)</f>
        <v>#N/A</v>
      </c>
      <c r="AS46" s="1137" t="str">
        <f>ifs($B$2=Controls!$I$2,'Hours Spread'!AT44,$B$2=Controls!$I$3,'Hours Spread'!CP44,$B$2=Controls!$I$4,'Hours Spread'!EL44,$B$2=Controls!$I$5,'Hours Spread'!GH44,$B$2=Controls!$I$6,'Hours Spread'!ID44,$B$2=Controls!$I$7,'Hours Spread'!JZ44)</f>
        <v>#N/A</v>
      </c>
      <c r="AT46" s="1137" t="str">
        <f>ifs($B$2=Controls!$I$2,'Hours Spread'!AU44,$B$2=Controls!$I$3,'Hours Spread'!CQ44,$B$2=Controls!$I$4,'Hours Spread'!EM44,$B$2=Controls!$I$5,'Hours Spread'!GI44,$B$2=Controls!$I$6,'Hours Spread'!IE44,$B$2=Controls!$I$7,'Hours Spread'!KA44)</f>
        <v>#N/A</v>
      </c>
      <c r="AU46" s="1137" t="str">
        <f>ifs($B$2=Controls!$I$2,'Hours Spread'!AV44,$B$2=Controls!$I$3,'Hours Spread'!CR44,$B$2=Controls!$I$4,'Hours Spread'!EN44,$B$2=Controls!$I$5,'Hours Spread'!GJ44,$B$2=Controls!$I$6,'Hours Spread'!IF44,$B$2=Controls!$I$7,'Hours Spread'!KB44)</f>
        <v>#N/A</v>
      </c>
      <c r="AV46" s="1137" t="str">
        <f>ifs($B$2=Controls!$I$2,'Hours Spread'!AW44,$B$2=Controls!$I$3,'Hours Spread'!CS44,$B$2=Controls!$I$4,'Hours Spread'!EO44,$B$2=Controls!$I$5,'Hours Spread'!GK44,$B$2=Controls!$I$6,'Hours Spread'!IG44,$B$2=Controls!$I$7,'Hours Spread'!KC44)</f>
        <v>#N/A</v>
      </c>
      <c r="AW46" s="1137" t="str">
        <f>ifs($B$2=Controls!$I$2,'Hours Spread'!AX44,$B$2=Controls!$I$3,'Hours Spread'!CT44,$B$2=Controls!$I$4,'Hours Spread'!EP44,$B$2=Controls!$I$5,'Hours Spread'!GL44,$B$2=Controls!$I$6,'Hours Spread'!IH44,$B$2=Controls!$I$7,'Hours Spread'!KD44)</f>
        <v>#N/A</v>
      </c>
      <c r="AX46" s="1137" t="str">
        <f>ifs($B$2=Controls!$I$2,'Hours Spread'!AY44,$B$2=Controls!$I$3,'Hours Spread'!CU44,$B$2=Controls!$I$4,'Hours Spread'!EQ44,$B$2=Controls!$I$5,'Hours Spread'!GM44,$B$2=Controls!$I$6,'Hours Spread'!II44,$B$2=Controls!$I$7,'Hours Spread'!KE44)</f>
        <v>#N/A</v>
      </c>
    </row>
    <row r="47">
      <c r="A47" s="595" t="s">
        <v>519</v>
      </c>
      <c r="B47" s="693" t="s">
        <v>519</v>
      </c>
      <c r="C47" s="1137" t="str">
        <f>ifs($B$2=Controls!$I$2,'Hours Spread'!D52,$B$2=Controls!$I$3,'Hours Spread'!AZ52,$B$2=Controls!$I$4,'Hours Spread'!CV52,$B$2=Controls!$I$5,'Hours Spread'!ER52,$B$2=Controls!$I$6,'Hours Spread'!GN52,$B$2=Controls!$I$7,'Hours Spread'!IJ52)</f>
        <v>#N/A</v>
      </c>
      <c r="D47" s="1137" t="str">
        <f>ifs($B$2=Controls!$I$2,'Hours Spread'!E45,$B$2=Controls!$I$3,'Hours Spread'!BA45,$B$2=Controls!$I$4,'Hours Spread'!CW45,$B$2=Controls!$I$5,'Hours Spread'!ES45,$B$2=Controls!$I$6,'Hours Spread'!GO45,$B$2=Controls!$I$7,'Hours Spread'!IK45)</f>
        <v>#N/A</v>
      </c>
      <c r="E47" s="1137" t="str">
        <f>ifs($B$2=Controls!$I$2,'Hours Spread'!F45,$B$2=Controls!$I$3,'Hours Spread'!BB45,$B$2=Controls!$I$4,'Hours Spread'!CX45,$B$2=Controls!$I$5,'Hours Spread'!ET45,$B$2=Controls!$I$6,'Hours Spread'!GP45,$B$2=Controls!$I$7,'Hours Spread'!IL45)</f>
        <v>#N/A</v>
      </c>
      <c r="F47" s="1137" t="str">
        <f>ifs($B$2=Controls!$I$2,'Hours Spread'!G45,$B$2=Controls!$I$3,'Hours Spread'!BC45,$B$2=Controls!$I$4,'Hours Spread'!CY45,$B$2=Controls!$I$5,'Hours Spread'!EU45,$B$2=Controls!$I$6,'Hours Spread'!GQ45,$B$2=Controls!$I$7,'Hours Spread'!IM45)</f>
        <v>#N/A</v>
      </c>
      <c r="G47" s="1137" t="str">
        <f>ifs($B$2=Controls!$I$2,'Hours Spread'!H45,$B$2=Controls!$I$3,'Hours Spread'!BD45,$B$2=Controls!$I$4,'Hours Spread'!CZ45,$B$2=Controls!$I$5,'Hours Spread'!EV45,$B$2=Controls!$I$6,'Hours Spread'!GR45,$B$2=Controls!$I$7,'Hours Spread'!IN45)</f>
        <v>#N/A</v>
      </c>
      <c r="H47" s="1137" t="str">
        <f>ifs($B$2=Controls!$I$2,'Hours Spread'!I45,$B$2=Controls!$I$3,'Hours Spread'!BE45,$B$2=Controls!$I$4,'Hours Spread'!DA45,$B$2=Controls!$I$5,'Hours Spread'!EW45,$B$2=Controls!$I$6,'Hours Spread'!GS45,$B$2=Controls!$I$7,'Hours Spread'!IO45)</f>
        <v>#N/A</v>
      </c>
      <c r="I47" s="1137" t="str">
        <f>ifs($B$2=Controls!$I$2,'Hours Spread'!J45,$B$2=Controls!$I$3,'Hours Spread'!BF45,$B$2=Controls!$I$4,'Hours Spread'!DB45,$B$2=Controls!$I$5,'Hours Spread'!EX45,$B$2=Controls!$I$6,'Hours Spread'!GT45,$B$2=Controls!$I$7,'Hours Spread'!IP45)</f>
        <v>#N/A</v>
      </c>
      <c r="J47" s="1137" t="str">
        <f>ifs($B$2=Controls!$I$2,'Hours Spread'!K45,$B$2=Controls!$I$3,'Hours Spread'!BG45,$B$2=Controls!$I$4,'Hours Spread'!DC45,$B$2=Controls!$I$5,'Hours Spread'!EY45,$B$2=Controls!$I$6,'Hours Spread'!GU45,$B$2=Controls!$I$7,'Hours Spread'!IQ45)</f>
        <v>#N/A</v>
      </c>
      <c r="K47" s="1137" t="str">
        <f>ifs($B$2=Controls!$I$2,'Hours Spread'!L45,$B$2=Controls!$I$3,'Hours Spread'!BH45,$B$2=Controls!$I$4,'Hours Spread'!DD45,$B$2=Controls!$I$5,'Hours Spread'!EZ45,$B$2=Controls!$I$6,'Hours Spread'!GV45,$B$2=Controls!$I$7,'Hours Spread'!IR45)</f>
        <v>#N/A</v>
      </c>
      <c r="L47" s="1137" t="str">
        <f>ifs($B$2=Controls!$I$2,'Hours Spread'!M45,$B$2=Controls!$I$3,'Hours Spread'!BI45,$B$2=Controls!$I$4,'Hours Spread'!DE45,$B$2=Controls!$I$5,'Hours Spread'!FA45,$B$2=Controls!$I$6,'Hours Spread'!GW45,$B$2=Controls!$I$7,'Hours Spread'!IS45)</f>
        <v>#N/A</v>
      </c>
      <c r="M47" s="1137" t="str">
        <f>ifs($B$2=Controls!$I$2,'Hours Spread'!N45,$B$2=Controls!$I$3,'Hours Spread'!BJ45,$B$2=Controls!$I$4,'Hours Spread'!DF45,$B$2=Controls!$I$5,'Hours Spread'!FB45,$B$2=Controls!$I$6,'Hours Spread'!GX45,$B$2=Controls!$I$7,'Hours Spread'!IT45)</f>
        <v>#N/A</v>
      </c>
      <c r="N47" s="1137" t="str">
        <f>ifs($B$2=Controls!$I$2,'Hours Spread'!O45,$B$2=Controls!$I$3,'Hours Spread'!BK45,$B$2=Controls!$I$4,'Hours Spread'!DG45,$B$2=Controls!$I$5,'Hours Spread'!FC45,$B$2=Controls!$I$6,'Hours Spread'!GY45,$B$2=Controls!$I$7,'Hours Spread'!IU45)</f>
        <v>#N/A</v>
      </c>
      <c r="O47" s="1137" t="str">
        <f>ifs($B$2=Controls!$I$2,'Hours Spread'!P45,$B$2=Controls!$I$3,'Hours Spread'!BL45,$B$2=Controls!$I$4,'Hours Spread'!DH45,$B$2=Controls!$I$5,'Hours Spread'!FD45,$B$2=Controls!$I$6,'Hours Spread'!GZ45,$B$2=Controls!$I$7,'Hours Spread'!IV45)</f>
        <v>#N/A</v>
      </c>
      <c r="P47" s="1137" t="str">
        <f>ifs($B$2=Controls!$I$2,'Hours Spread'!Q45,$B$2=Controls!$I$3,'Hours Spread'!BM45,$B$2=Controls!$I$4,'Hours Spread'!DI45,$B$2=Controls!$I$5,'Hours Spread'!FE45,$B$2=Controls!$I$6,'Hours Spread'!HA45,$B$2=Controls!$I$7,'Hours Spread'!IW45)</f>
        <v>#N/A</v>
      </c>
      <c r="Q47" s="1137" t="str">
        <f>ifs($B$2=Controls!$I$2,'Hours Spread'!R45,$B$2=Controls!$I$3,'Hours Spread'!BN45,$B$2=Controls!$I$4,'Hours Spread'!DJ45,$B$2=Controls!$I$5,'Hours Spread'!FF45,$B$2=Controls!$I$6,'Hours Spread'!HB45,$B$2=Controls!$I$7,'Hours Spread'!IX45)</f>
        <v>#N/A</v>
      </c>
      <c r="R47" s="1137" t="str">
        <f>ifs($B$2=Controls!$I$2,'Hours Spread'!S45,$B$2=Controls!$I$3,'Hours Spread'!BO45,$B$2=Controls!$I$4,'Hours Spread'!DK45,$B$2=Controls!$I$5,'Hours Spread'!FG45,$B$2=Controls!$I$6,'Hours Spread'!HC45,$B$2=Controls!$I$7,'Hours Spread'!IY45)</f>
        <v>#N/A</v>
      </c>
      <c r="S47" s="1137" t="str">
        <f>ifs($B$2=Controls!$I$2,'Hours Spread'!T45,$B$2=Controls!$I$3,'Hours Spread'!BP45,$B$2=Controls!$I$4,'Hours Spread'!DL45,$B$2=Controls!$I$5,'Hours Spread'!FH45,$B$2=Controls!$I$6,'Hours Spread'!HD45,$B$2=Controls!$I$7,'Hours Spread'!IZ45)</f>
        <v>#N/A</v>
      </c>
      <c r="T47" s="1137" t="str">
        <f>ifs($B$2=Controls!$I$2,'Hours Spread'!U45,$B$2=Controls!$I$3,'Hours Spread'!BQ45,$B$2=Controls!$I$4,'Hours Spread'!DM45,$B$2=Controls!$I$5,'Hours Spread'!FI45,$B$2=Controls!$I$6,'Hours Spread'!HE45,$B$2=Controls!$I$7,'Hours Spread'!JA45)</f>
        <v>#N/A</v>
      </c>
      <c r="U47" s="1137" t="str">
        <f>ifs($B$2=Controls!$I$2,'Hours Spread'!V45,$B$2=Controls!$I$3,'Hours Spread'!BR45,$B$2=Controls!$I$4,'Hours Spread'!DN45,$B$2=Controls!$I$5,'Hours Spread'!FJ45,$B$2=Controls!$I$6,'Hours Spread'!HF45,$B$2=Controls!$I$7,'Hours Spread'!JB45)</f>
        <v>#N/A</v>
      </c>
      <c r="V47" s="1137" t="str">
        <f>ifs($B$2=Controls!$I$2,'Hours Spread'!W45,$B$2=Controls!$I$3,'Hours Spread'!BS45,$B$2=Controls!$I$4,'Hours Spread'!DO45,$B$2=Controls!$I$5,'Hours Spread'!FK45,$B$2=Controls!$I$6,'Hours Spread'!HG45,$B$2=Controls!$I$7,'Hours Spread'!JC45)</f>
        <v>#N/A</v>
      </c>
      <c r="W47" s="1137" t="str">
        <f>ifs($B$2=Controls!$I$2,'Hours Spread'!X45,$B$2=Controls!$I$3,'Hours Spread'!BT45,$B$2=Controls!$I$4,'Hours Spread'!DP45,$B$2=Controls!$I$5,'Hours Spread'!FL45,$B$2=Controls!$I$6,'Hours Spread'!HH45,$B$2=Controls!$I$7,'Hours Spread'!JD45)</f>
        <v>#N/A</v>
      </c>
      <c r="X47" s="1137" t="str">
        <f>ifs($B$2=Controls!$I$2,'Hours Spread'!Y45,$B$2=Controls!$I$3,'Hours Spread'!BU45,$B$2=Controls!$I$4,'Hours Spread'!DQ45,$B$2=Controls!$I$5,'Hours Spread'!FM45,$B$2=Controls!$I$6,'Hours Spread'!HI45,$B$2=Controls!$I$7,'Hours Spread'!JE45)</f>
        <v>#N/A</v>
      </c>
      <c r="Y47" s="1137" t="str">
        <f>ifs($B$2=Controls!$I$2,'Hours Spread'!Z45,$B$2=Controls!$I$3,'Hours Spread'!BV45,$B$2=Controls!$I$4,'Hours Spread'!DR45,$B$2=Controls!$I$5,'Hours Spread'!FN45,$B$2=Controls!$I$6,'Hours Spread'!HJ45,$B$2=Controls!$I$7,'Hours Spread'!JF45)</f>
        <v>#N/A</v>
      </c>
      <c r="Z47" s="1137" t="str">
        <f>ifs($B$2=Controls!$I$2,'Hours Spread'!AA45,$B$2=Controls!$I$3,'Hours Spread'!BW45,$B$2=Controls!$I$4,'Hours Spread'!DS45,$B$2=Controls!$I$5,'Hours Spread'!FO45,$B$2=Controls!$I$6,'Hours Spread'!HK45,$B$2=Controls!$I$7,'Hours Spread'!JG45)</f>
        <v>#N/A</v>
      </c>
      <c r="AA47" s="1137" t="str">
        <f>ifs($B$2=Controls!$I$2,'Hours Spread'!AB45,$B$2=Controls!$I$3,'Hours Spread'!BX45,$B$2=Controls!$I$4,'Hours Spread'!DT45,$B$2=Controls!$I$5,'Hours Spread'!FP45,$B$2=Controls!$I$6,'Hours Spread'!HL45,$B$2=Controls!$I$7,'Hours Spread'!JH45)</f>
        <v>#N/A</v>
      </c>
      <c r="AB47" s="1137" t="str">
        <f>ifs($B$2=Controls!$I$2,'Hours Spread'!AC45,$B$2=Controls!$I$3,'Hours Spread'!BY45,$B$2=Controls!$I$4,'Hours Spread'!DU45,$B$2=Controls!$I$5,'Hours Spread'!FQ45,$B$2=Controls!$I$6,'Hours Spread'!HM45,$B$2=Controls!$I$7,'Hours Spread'!JI45)</f>
        <v>#N/A</v>
      </c>
      <c r="AC47" s="1137" t="str">
        <f>ifs($B$2=Controls!$I$2,'Hours Spread'!AD45,$B$2=Controls!$I$3,'Hours Spread'!BZ45,$B$2=Controls!$I$4,'Hours Spread'!DV45,$B$2=Controls!$I$5,'Hours Spread'!FR45,$B$2=Controls!$I$6,'Hours Spread'!HN45,$B$2=Controls!$I$7,'Hours Spread'!JJ45)</f>
        <v>#N/A</v>
      </c>
      <c r="AD47" s="1137" t="str">
        <f>ifs($B$2=Controls!$I$2,'Hours Spread'!AE45,$B$2=Controls!$I$3,'Hours Spread'!CA45,$B$2=Controls!$I$4,'Hours Spread'!DW45,$B$2=Controls!$I$5,'Hours Spread'!FS45,$B$2=Controls!$I$6,'Hours Spread'!HO45,$B$2=Controls!$I$7,'Hours Spread'!JK45)</f>
        <v>#N/A</v>
      </c>
      <c r="AE47" s="1137" t="str">
        <f>ifs($B$2=Controls!$I$2,'Hours Spread'!AF45,$B$2=Controls!$I$3,'Hours Spread'!CB45,$B$2=Controls!$I$4,'Hours Spread'!DX45,$B$2=Controls!$I$5,'Hours Spread'!FT45,$B$2=Controls!$I$6,'Hours Spread'!HP45,$B$2=Controls!$I$7,'Hours Spread'!JL45)</f>
        <v>#N/A</v>
      </c>
      <c r="AF47" s="1137" t="str">
        <f>ifs($B$2=Controls!$I$2,'Hours Spread'!AG45,$B$2=Controls!$I$3,'Hours Spread'!CC45,$B$2=Controls!$I$4,'Hours Spread'!DY45,$B$2=Controls!$I$5,'Hours Spread'!FU45,$B$2=Controls!$I$6,'Hours Spread'!HQ45,$B$2=Controls!$I$7,'Hours Spread'!JM45)</f>
        <v>#N/A</v>
      </c>
      <c r="AG47" s="1137" t="str">
        <f>ifs($B$2=Controls!$I$2,'Hours Spread'!AH45,$B$2=Controls!$I$3,'Hours Spread'!CD45,$B$2=Controls!$I$4,'Hours Spread'!DZ45,$B$2=Controls!$I$5,'Hours Spread'!FV45,$B$2=Controls!$I$6,'Hours Spread'!HR45,$B$2=Controls!$I$7,'Hours Spread'!JN45)</f>
        <v>#N/A</v>
      </c>
      <c r="AH47" s="1137" t="str">
        <f>ifs($B$2=Controls!$I$2,'Hours Spread'!AI45,$B$2=Controls!$I$3,'Hours Spread'!CE45,$B$2=Controls!$I$4,'Hours Spread'!EA45,$B$2=Controls!$I$5,'Hours Spread'!FW45,$B$2=Controls!$I$6,'Hours Spread'!HS45,$B$2=Controls!$I$7,'Hours Spread'!JO45)</f>
        <v>#N/A</v>
      </c>
      <c r="AI47" s="1137" t="str">
        <f>ifs($B$2=Controls!$I$2,'Hours Spread'!AJ45,$B$2=Controls!$I$3,'Hours Spread'!CF45,$B$2=Controls!$I$4,'Hours Spread'!EB45,$B$2=Controls!$I$5,'Hours Spread'!FX45,$B$2=Controls!$I$6,'Hours Spread'!HT45,$B$2=Controls!$I$7,'Hours Spread'!JP45)</f>
        <v>#N/A</v>
      </c>
      <c r="AJ47" s="1137" t="str">
        <f>ifs($B$2=Controls!$I$2,'Hours Spread'!AK45,$B$2=Controls!$I$3,'Hours Spread'!CG45,$B$2=Controls!$I$4,'Hours Spread'!EC45,$B$2=Controls!$I$5,'Hours Spread'!FY45,$B$2=Controls!$I$6,'Hours Spread'!HU45,$B$2=Controls!$I$7,'Hours Spread'!JQ45)</f>
        <v>#N/A</v>
      </c>
      <c r="AK47" s="1137" t="str">
        <f>ifs($B$2=Controls!$I$2,'Hours Spread'!AL45,$B$2=Controls!$I$3,'Hours Spread'!CH45,$B$2=Controls!$I$4,'Hours Spread'!ED45,$B$2=Controls!$I$5,'Hours Spread'!FZ45,$B$2=Controls!$I$6,'Hours Spread'!HV45,$B$2=Controls!$I$7,'Hours Spread'!JR45)</f>
        <v>#N/A</v>
      </c>
      <c r="AL47" s="1137" t="str">
        <f>ifs($B$2=Controls!$I$2,'Hours Spread'!AM45,$B$2=Controls!$I$3,'Hours Spread'!CI45,$B$2=Controls!$I$4,'Hours Spread'!EE45,$B$2=Controls!$I$5,'Hours Spread'!GA45,$B$2=Controls!$I$6,'Hours Spread'!HW45,$B$2=Controls!$I$7,'Hours Spread'!JS45)</f>
        <v>#N/A</v>
      </c>
      <c r="AM47" s="1137" t="str">
        <f>ifs($B$2=Controls!$I$2,'Hours Spread'!AN45,$B$2=Controls!$I$3,'Hours Spread'!CJ45,$B$2=Controls!$I$4,'Hours Spread'!EF45,$B$2=Controls!$I$5,'Hours Spread'!GB45,$B$2=Controls!$I$6,'Hours Spread'!HX45,$B$2=Controls!$I$7,'Hours Spread'!JT45)</f>
        <v>#N/A</v>
      </c>
      <c r="AN47" s="1137" t="str">
        <f>ifs($B$2=Controls!$I$2,'Hours Spread'!AO45,$B$2=Controls!$I$3,'Hours Spread'!CK45,$B$2=Controls!$I$4,'Hours Spread'!EG45,$B$2=Controls!$I$5,'Hours Spread'!GC45,$B$2=Controls!$I$6,'Hours Spread'!HY45,$B$2=Controls!$I$7,'Hours Spread'!JU45)</f>
        <v>#N/A</v>
      </c>
      <c r="AO47" s="1137" t="str">
        <f>ifs($B$2=Controls!$I$2,'Hours Spread'!AP45,$B$2=Controls!$I$3,'Hours Spread'!CL45,$B$2=Controls!$I$4,'Hours Spread'!EH45,$B$2=Controls!$I$5,'Hours Spread'!GD45,$B$2=Controls!$I$6,'Hours Spread'!HZ45,$B$2=Controls!$I$7,'Hours Spread'!JV45)</f>
        <v>#N/A</v>
      </c>
      <c r="AP47" s="1137" t="str">
        <f>ifs($B$2=Controls!$I$2,'Hours Spread'!AQ45,$B$2=Controls!$I$3,'Hours Spread'!CM45,$B$2=Controls!$I$4,'Hours Spread'!EI45,$B$2=Controls!$I$5,'Hours Spread'!GE45,$B$2=Controls!$I$6,'Hours Spread'!IA45,$B$2=Controls!$I$7,'Hours Spread'!JW45)</f>
        <v>#N/A</v>
      </c>
      <c r="AQ47" s="1137" t="str">
        <f>ifs($B$2=Controls!$I$2,'Hours Spread'!AR45,$B$2=Controls!$I$3,'Hours Spread'!CN45,$B$2=Controls!$I$4,'Hours Spread'!EJ45,$B$2=Controls!$I$5,'Hours Spread'!GF45,$B$2=Controls!$I$6,'Hours Spread'!IB45,$B$2=Controls!$I$7,'Hours Spread'!JX45)</f>
        <v>#N/A</v>
      </c>
      <c r="AR47" s="1137" t="str">
        <f>ifs($B$2=Controls!$I$2,'Hours Spread'!AS45,$B$2=Controls!$I$3,'Hours Spread'!CO45,$B$2=Controls!$I$4,'Hours Spread'!EK45,$B$2=Controls!$I$5,'Hours Spread'!GG45,$B$2=Controls!$I$6,'Hours Spread'!IC45,$B$2=Controls!$I$7,'Hours Spread'!JY45)</f>
        <v>#N/A</v>
      </c>
      <c r="AS47" s="1137" t="str">
        <f>ifs($B$2=Controls!$I$2,'Hours Spread'!AT45,$B$2=Controls!$I$3,'Hours Spread'!CP45,$B$2=Controls!$I$4,'Hours Spread'!EL45,$B$2=Controls!$I$5,'Hours Spread'!GH45,$B$2=Controls!$I$6,'Hours Spread'!ID45,$B$2=Controls!$I$7,'Hours Spread'!JZ45)</f>
        <v>#N/A</v>
      </c>
      <c r="AT47" s="1137" t="str">
        <f>ifs($B$2=Controls!$I$2,'Hours Spread'!AU45,$B$2=Controls!$I$3,'Hours Spread'!CQ45,$B$2=Controls!$I$4,'Hours Spread'!EM45,$B$2=Controls!$I$5,'Hours Spread'!GI45,$B$2=Controls!$I$6,'Hours Spread'!IE45,$B$2=Controls!$I$7,'Hours Spread'!KA45)</f>
        <v>#N/A</v>
      </c>
      <c r="AU47" s="1137" t="str">
        <f>ifs($B$2=Controls!$I$2,'Hours Spread'!AV45,$B$2=Controls!$I$3,'Hours Spread'!CR45,$B$2=Controls!$I$4,'Hours Spread'!EN45,$B$2=Controls!$I$5,'Hours Spread'!GJ45,$B$2=Controls!$I$6,'Hours Spread'!IF45,$B$2=Controls!$I$7,'Hours Spread'!KB45)</f>
        <v>#N/A</v>
      </c>
      <c r="AV47" s="1137" t="str">
        <f>ifs($B$2=Controls!$I$2,'Hours Spread'!AW45,$B$2=Controls!$I$3,'Hours Spread'!CS45,$B$2=Controls!$I$4,'Hours Spread'!EO45,$B$2=Controls!$I$5,'Hours Spread'!GK45,$B$2=Controls!$I$6,'Hours Spread'!IG45,$B$2=Controls!$I$7,'Hours Spread'!KC45)</f>
        <v>#N/A</v>
      </c>
      <c r="AW47" s="1137" t="str">
        <f>ifs($B$2=Controls!$I$2,'Hours Spread'!AX45,$B$2=Controls!$I$3,'Hours Spread'!CT45,$B$2=Controls!$I$4,'Hours Spread'!EP45,$B$2=Controls!$I$5,'Hours Spread'!GL45,$B$2=Controls!$I$6,'Hours Spread'!IH45,$B$2=Controls!$I$7,'Hours Spread'!KD45)</f>
        <v>#N/A</v>
      </c>
      <c r="AX47" s="1137" t="str">
        <f>ifs($B$2=Controls!$I$2,'Hours Spread'!AY45,$B$2=Controls!$I$3,'Hours Spread'!CU45,$B$2=Controls!$I$4,'Hours Spread'!EQ45,$B$2=Controls!$I$5,'Hours Spread'!GM45,$B$2=Controls!$I$6,'Hours Spread'!II45,$B$2=Controls!$I$7,'Hours Spread'!KE45)</f>
        <v>#N/A</v>
      </c>
    </row>
    <row r="48">
      <c r="A48" s="595" t="s">
        <v>520</v>
      </c>
      <c r="B48" s="693" t="s">
        <v>520</v>
      </c>
      <c r="C48" s="1137" t="str">
        <f>ifs($B$2=Controls!$I$2,'Hours Spread'!D53,$B$2=Controls!$I$3,'Hours Spread'!AZ53,$B$2=Controls!$I$4,'Hours Spread'!CV53,$B$2=Controls!$I$5,'Hours Spread'!ER53,$B$2=Controls!$I$6,'Hours Spread'!GN53,$B$2=Controls!$I$7,'Hours Spread'!IJ53)</f>
        <v>#N/A</v>
      </c>
      <c r="D48" s="1137" t="str">
        <f>ifs($B$2=Controls!$I$2,'Hours Spread'!E46,$B$2=Controls!$I$3,'Hours Spread'!BA46,$B$2=Controls!$I$4,'Hours Spread'!CW46,$B$2=Controls!$I$5,'Hours Spread'!ES46,$B$2=Controls!$I$6,'Hours Spread'!GO46,$B$2=Controls!$I$7,'Hours Spread'!IK46)</f>
        <v>#N/A</v>
      </c>
      <c r="E48" s="1137" t="str">
        <f>ifs($B$2=Controls!$I$2,'Hours Spread'!F46,$B$2=Controls!$I$3,'Hours Spread'!BB46,$B$2=Controls!$I$4,'Hours Spread'!CX46,$B$2=Controls!$I$5,'Hours Spread'!ET46,$B$2=Controls!$I$6,'Hours Spread'!GP46,$B$2=Controls!$I$7,'Hours Spread'!IL46)</f>
        <v>#N/A</v>
      </c>
      <c r="F48" s="1137" t="str">
        <f>ifs($B$2=Controls!$I$2,'Hours Spread'!G46,$B$2=Controls!$I$3,'Hours Spread'!BC46,$B$2=Controls!$I$4,'Hours Spread'!CY46,$B$2=Controls!$I$5,'Hours Spread'!EU46,$B$2=Controls!$I$6,'Hours Spread'!GQ46,$B$2=Controls!$I$7,'Hours Spread'!IM46)</f>
        <v>#N/A</v>
      </c>
      <c r="G48" s="1137" t="str">
        <f>ifs($B$2=Controls!$I$2,'Hours Spread'!H46,$B$2=Controls!$I$3,'Hours Spread'!BD46,$B$2=Controls!$I$4,'Hours Spread'!CZ46,$B$2=Controls!$I$5,'Hours Spread'!EV46,$B$2=Controls!$I$6,'Hours Spread'!GR46,$B$2=Controls!$I$7,'Hours Spread'!IN46)</f>
        <v>#N/A</v>
      </c>
      <c r="H48" s="1137" t="str">
        <f>ifs($B$2=Controls!$I$2,'Hours Spread'!I46,$B$2=Controls!$I$3,'Hours Spread'!BE46,$B$2=Controls!$I$4,'Hours Spread'!DA46,$B$2=Controls!$I$5,'Hours Spread'!EW46,$B$2=Controls!$I$6,'Hours Spread'!GS46,$B$2=Controls!$I$7,'Hours Spread'!IO46)</f>
        <v>#N/A</v>
      </c>
      <c r="I48" s="1137" t="str">
        <f>ifs($B$2=Controls!$I$2,'Hours Spread'!J46,$B$2=Controls!$I$3,'Hours Spread'!BF46,$B$2=Controls!$I$4,'Hours Spread'!DB46,$B$2=Controls!$I$5,'Hours Spread'!EX46,$B$2=Controls!$I$6,'Hours Spread'!GT46,$B$2=Controls!$I$7,'Hours Spread'!IP46)</f>
        <v>#N/A</v>
      </c>
      <c r="J48" s="1137" t="str">
        <f>ifs($B$2=Controls!$I$2,'Hours Spread'!K46,$B$2=Controls!$I$3,'Hours Spread'!BG46,$B$2=Controls!$I$4,'Hours Spread'!DC46,$B$2=Controls!$I$5,'Hours Spread'!EY46,$B$2=Controls!$I$6,'Hours Spread'!GU46,$B$2=Controls!$I$7,'Hours Spread'!IQ46)</f>
        <v>#N/A</v>
      </c>
      <c r="K48" s="1137" t="str">
        <f>ifs($B$2=Controls!$I$2,'Hours Spread'!L46,$B$2=Controls!$I$3,'Hours Spread'!BH46,$B$2=Controls!$I$4,'Hours Spread'!DD46,$B$2=Controls!$I$5,'Hours Spread'!EZ46,$B$2=Controls!$I$6,'Hours Spread'!GV46,$B$2=Controls!$I$7,'Hours Spread'!IR46)</f>
        <v>#N/A</v>
      </c>
      <c r="L48" s="1137" t="str">
        <f>ifs($B$2=Controls!$I$2,'Hours Spread'!M46,$B$2=Controls!$I$3,'Hours Spread'!BI46,$B$2=Controls!$I$4,'Hours Spread'!DE46,$B$2=Controls!$I$5,'Hours Spread'!FA46,$B$2=Controls!$I$6,'Hours Spread'!GW46,$B$2=Controls!$I$7,'Hours Spread'!IS46)</f>
        <v>#N/A</v>
      </c>
      <c r="M48" s="1137" t="str">
        <f>ifs($B$2=Controls!$I$2,'Hours Spread'!N46,$B$2=Controls!$I$3,'Hours Spread'!BJ46,$B$2=Controls!$I$4,'Hours Spread'!DF46,$B$2=Controls!$I$5,'Hours Spread'!FB46,$B$2=Controls!$I$6,'Hours Spread'!GX46,$B$2=Controls!$I$7,'Hours Spread'!IT46)</f>
        <v>#N/A</v>
      </c>
      <c r="N48" s="1137" t="str">
        <f>ifs($B$2=Controls!$I$2,'Hours Spread'!O46,$B$2=Controls!$I$3,'Hours Spread'!BK46,$B$2=Controls!$I$4,'Hours Spread'!DG46,$B$2=Controls!$I$5,'Hours Spread'!FC46,$B$2=Controls!$I$6,'Hours Spread'!GY46,$B$2=Controls!$I$7,'Hours Spread'!IU46)</f>
        <v>#N/A</v>
      </c>
      <c r="O48" s="1137" t="str">
        <f>ifs($B$2=Controls!$I$2,'Hours Spread'!P46,$B$2=Controls!$I$3,'Hours Spread'!BL46,$B$2=Controls!$I$4,'Hours Spread'!DH46,$B$2=Controls!$I$5,'Hours Spread'!FD46,$B$2=Controls!$I$6,'Hours Spread'!GZ46,$B$2=Controls!$I$7,'Hours Spread'!IV46)</f>
        <v>#N/A</v>
      </c>
      <c r="P48" s="1137" t="str">
        <f>ifs($B$2=Controls!$I$2,'Hours Spread'!Q46,$B$2=Controls!$I$3,'Hours Spread'!BM46,$B$2=Controls!$I$4,'Hours Spread'!DI46,$B$2=Controls!$I$5,'Hours Spread'!FE46,$B$2=Controls!$I$6,'Hours Spread'!HA46,$B$2=Controls!$I$7,'Hours Spread'!IW46)</f>
        <v>#N/A</v>
      </c>
      <c r="Q48" s="1137" t="str">
        <f>ifs($B$2=Controls!$I$2,'Hours Spread'!R46,$B$2=Controls!$I$3,'Hours Spread'!BN46,$B$2=Controls!$I$4,'Hours Spread'!DJ46,$B$2=Controls!$I$5,'Hours Spread'!FF46,$B$2=Controls!$I$6,'Hours Spread'!HB46,$B$2=Controls!$I$7,'Hours Spread'!IX46)</f>
        <v>#N/A</v>
      </c>
      <c r="R48" s="1137" t="str">
        <f>ifs($B$2=Controls!$I$2,'Hours Spread'!S46,$B$2=Controls!$I$3,'Hours Spread'!BO46,$B$2=Controls!$I$4,'Hours Spread'!DK46,$B$2=Controls!$I$5,'Hours Spread'!FG46,$B$2=Controls!$I$6,'Hours Spread'!HC46,$B$2=Controls!$I$7,'Hours Spread'!IY46)</f>
        <v>#N/A</v>
      </c>
      <c r="S48" s="1137" t="str">
        <f>ifs($B$2=Controls!$I$2,'Hours Spread'!T46,$B$2=Controls!$I$3,'Hours Spread'!BP46,$B$2=Controls!$I$4,'Hours Spread'!DL46,$B$2=Controls!$I$5,'Hours Spread'!FH46,$B$2=Controls!$I$6,'Hours Spread'!HD46,$B$2=Controls!$I$7,'Hours Spread'!IZ46)</f>
        <v>#N/A</v>
      </c>
      <c r="T48" s="1137" t="str">
        <f>ifs($B$2=Controls!$I$2,'Hours Spread'!U46,$B$2=Controls!$I$3,'Hours Spread'!BQ46,$B$2=Controls!$I$4,'Hours Spread'!DM46,$B$2=Controls!$I$5,'Hours Spread'!FI46,$B$2=Controls!$I$6,'Hours Spread'!HE46,$B$2=Controls!$I$7,'Hours Spread'!JA46)</f>
        <v>#N/A</v>
      </c>
      <c r="U48" s="1137" t="str">
        <f>ifs($B$2=Controls!$I$2,'Hours Spread'!V46,$B$2=Controls!$I$3,'Hours Spread'!BR46,$B$2=Controls!$I$4,'Hours Spread'!DN46,$B$2=Controls!$I$5,'Hours Spread'!FJ46,$B$2=Controls!$I$6,'Hours Spread'!HF46,$B$2=Controls!$I$7,'Hours Spread'!JB46)</f>
        <v>#N/A</v>
      </c>
      <c r="V48" s="1137" t="str">
        <f>ifs($B$2=Controls!$I$2,'Hours Spread'!W46,$B$2=Controls!$I$3,'Hours Spread'!BS46,$B$2=Controls!$I$4,'Hours Spread'!DO46,$B$2=Controls!$I$5,'Hours Spread'!FK46,$B$2=Controls!$I$6,'Hours Spread'!HG46,$B$2=Controls!$I$7,'Hours Spread'!JC46)</f>
        <v>#N/A</v>
      </c>
      <c r="W48" s="1137" t="str">
        <f>ifs($B$2=Controls!$I$2,'Hours Spread'!X46,$B$2=Controls!$I$3,'Hours Spread'!BT46,$B$2=Controls!$I$4,'Hours Spread'!DP46,$B$2=Controls!$I$5,'Hours Spread'!FL46,$B$2=Controls!$I$6,'Hours Spread'!HH46,$B$2=Controls!$I$7,'Hours Spread'!JD46)</f>
        <v>#N/A</v>
      </c>
      <c r="X48" s="1137" t="str">
        <f>ifs($B$2=Controls!$I$2,'Hours Spread'!Y46,$B$2=Controls!$I$3,'Hours Spread'!BU46,$B$2=Controls!$I$4,'Hours Spread'!DQ46,$B$2=Controls!$I$5,'Hours Spread'!FM46,$B$2=Controls!$I$6,'Hours Spread'!HI46,$B$2=Controls!$I$7,'Hours Spread'!JE46)</f>
        <v>#N/A</v>
      </c>
      <c r="Y48" s="1137" t="str">
        <f>ifs($B$2=Controls!$I$2,'Hours Spread'!Z46,$B$2=Controls!$I$3,'Hours Spread'!BV46,$B$2=Controls!$I$4,'Hours Spread'!DR46,$B$2=Controls!$I$5,'Hours Spread'!FN46,$B$2=Controls!$I$6,'Hours Spread'!HJ46,$B$2=Controls!$I$7,'Hours Spread'!JF46)</f>
        <v>#N/A</v>
      </c>
      <c r="Z48" s="1137" t="str">
        <f>ifs($B$2=Controls!$I$2,'Hours Spread'!AA46,$B$2=Controls!$I$3,'Hours Spread'!BW46,$B$2=Controls!$I$4,'Hours Spread'!DS46,$B$2=Controls!$I$5,'Hours Spread'!FO46,$B$2=Controls!$I$6,'Hours Spread'!HK46,$B$2=Controls!$I$7,'Hours Spread'!JG46)</f>
        <v>#N/A</v>
      </c>
      <c r="AA48" s="1137" t="str">
        <f>ifs($B$2=Controls!$I$2,'Hours Spread'!AB46,$B$2=Controls!$I$3,'Hours Spread'!BX46,$B$2=Controls!$I$4,'Hours Spread'!DT46,$B$2=Controls!$I$5,'Hours Spread'!FP46,$B$2=Controls!$I$6,'Hours Spread'!HL46,$B$2=Controls!$I$7,'Hours Spread'!JH46)</f>
        <v>#N/A</v>
      </c>
      <c r="AB48" s="1137" t="str">
        <f>ifs($B$2=Controls!$I$2,'Hours Spread'!AC46,$B$2=Controls!$I$3,'Hours Spread'!BY46,$B$2=Controls!$I$4,'Hours Spread'!DU46,$B$2=Controls!$I$5,'Hours Spread'!FQ46,$B$2=Controls!$I$6,'Hours Spread'!HM46,$B$2=Controls!$I$7,'Hours Spread'!JI46)</f>
        <v>#N/A</v>
      </c>
      <c r="AC48" s="1137" t="str">
        <f>ifs($B$2=Controls!$I$2,'Hours Spread'!AD46,$B$2=Controls!$I$3,'Hours Spread'!BZ46,$B$2=Controls!$I$4,'Hours Spread'!DV46,$B$2=Controls!$I$5,'Hours Spread'!FR46,$B$2=Controls!$I$6,'Hours Spread'!HN46,$B$2=Controls!$I$7,'Hours Spread'!JJ46)</f>
        <v>#N/A</v>
      </c>
      <c r="AD48" s="1137" t="str">
        <f>ifs($B$2=Controls!$I$2,'Hours Spread'!AE46,$B$2=Controls!$I$3,'Hours Spread'!CA46,$B$2=Controls!$I$4,'Hours Spread'!DW46,$B$2=Controls!$I$5,'Hours Spread'!FS46,$B$2=Controls!$I$6,'Hours Spread'!HO46,$B$2=Controls!$I$7,'Hours Spread'!JK46)</f>
        <v>#N/A</v>
      </c>
      <c r="AE48" s="1137" t="str">
        <f>ifs($B$2=Controls!$I$2,'Hours Spread'!AF46,$B$2=Controls!$I$3,'Hours Spread'!CB46,$B$2=Controls!$I$4,'Hours Spread'!DX46,$B$2=Controls!$I$5,'Hours Spread'!FT46,$B$2=Controls!$I$6,'Hours Spread'!HP46,$B$2=Controls!$I$7,'Hours Spread'!JL46)</f>
        <v>#N/A</v>
      </c>
      <c r="AF48" s="1137" t="str">
        <f>ifs($B$2=Controls!$I$2,'Hours Spread'!AG46,$B$2=Controls!$I$3,'Hours Spread'!CC46,$B$2=Controls!$I$4,'Hours Spread'!DY46,$B$2=Controls!$I$5,'Hours Spread'!FU46,$B$2=Controls!$I$6,'Hours Spread'!HQ46,$B$2=Controls!$I$7,'Hours Spread'!JM46)</f>
        <v>#N/A</v>
      </c>
      <c r="AG48" s="1137" t="str">
        <f>ifs($B$2=Controls!$I$2,'Hours Spread'!AH46,$B$2=Controls!$I$3,'Hours Spread'!CD46,$B$2=Controls!$I$4,'Hours Spread'!DZ46,$B$2=Controls!$I$5,'Hours Spread'!FV46,$B$2=Controls!$I$6,'Hours Spread'!HR46,$B$2=Controls!$I$7,'Hours Spread'!JN46)</f>
        <v>#N/A</v>
      </c>
      <c r="AH48" s="1137" t="str">
        <f>ifs($B$2=Controls!$I$2,'Hours Spread'!AI46,$B$2=Controls!$I$3,'Hours Spread'!CE46,$B$2=Controls!$I$4,'Hours Spread'!EA46,$B$2=Controls!$I$5,'Hours Spread'!FW46,$B$2=Controls!$I$6,'Hours Spread'!HS46,$B$2=Controls!$I$7,'Hours Spread'!JO46)</f>
        <v>#N/A</v>
      </c>
      <c r="AI48" s="1137" t="str">
        <f>ifs($B$2=Controls!$I$2,'Hours Spread'!AJ46,$B$2=Controls!$I$3,'Hours Spread'!CF46,$B$2=Controls!$I$4,'Hours Spread'!EB46,$B$2=Controls!$I$5,'Hours Spread'!FX46,$B$2=Controls!$I$6,'Hours Spread'!HT46,$B$2=Controls!$I$7,'Hours Spread'!JP46)</f>
        <v>#N/A</v>
      </c>
      <c r="AJ48" s="1137" t="str">
        <f>ifs($B$2=Controls!$I$2,'Hours Spread'!AK46,$B$2=Controls!$I$3,'Hours Spread'!CG46,$B$2=Controls!$I$4,'Hours Spread'!EC46,$B$2=Controls!$I$5,'Hours Spread'!FY46,$B$2=Controls!$I$6,'Hours Spread'!HU46,$B$2=Controls!$I$7,'Hours Spread'!JQ46)</f>
        <v>#N/A</v>
      </c>
      <c r="AK48" s="1137" t="str">
        <f>ifs($B$2=Controls!$I$2,'Hours Spread'!AL46,$B$2=Controls!$I$3,'Hours Spread'!CH46,$B$2=Controls!$I$4,'Hours Spread'!ED46,$B$2=Controls!$I$5,'Hours Spread'!FZ46,$B$2=Controls!$I$6,'Hours Spread'!HV46,$B$2=Controls!$I$7,'Hours Spread'!JR46)</f>
        <v>#N/A</v>
      </c>
      <c r="AL48" s="1137" t="str">
        <f>ifs($B$2=Controls!$I$2,'Hours Spread'!AM46,$B$2=Controls!$I$3,'Hours Spread'!CI46,$B$2=Controls!$I$4,'Hours Spread'!EE46,$B$2=Controls!$I$5,'Hours Spread'!GA46,$B$2=Controls!$I$6,'Hours Spread'!HW46,$B$2=Controls!$I$7,'Hours Spread'!JS46)</f>
        <v>#N/A</v>
      </c>
      <c r="AM48" s="1137" t="str">
        <f>ifs($B$2=Controls!$I$2,'Hours Spread'!AN46,$B$2=Controls!$I$3,'Hours Spread'!CJ46,$B$2=Controls!$I$4,'Hours Spread'!EF46,$B$2=Controls!$I$5,'Hours Spread'!GB46,$B$2=Controls!$I$6,'Hours Spread'!HX46,$B$2=Controls!$I$7,'Hours Spread'!JT46)</f>
        <v>#N/A</v>
      </c>
      <c r="AN48" s="1137" t="str">
        <f>ifs($B$2=Controls!$I$2,'Hours Spread'!AO46,$B$2=Controls!$I$3,'Hours Spread'!CK46,$B$2=Controls!$I$4,'Hours Spread'!EG46,$B$2=Controls!$I$5,'Hours Spread'!GC46,$B$2=Controls!$I$6,'Hours Spread'!HY46,$B$2=Controls!$I$7,'Hours Spread'!JU46)</f>
        <v>#N/A</v>
      </c>
      <c r="AO48" s="1137" t="str">
        <f>ifs($B$2=Controls!$I$2,'Hours Spread'!AP46,$B$2=Controls!$I$3,'Hours Spread'!CL46,$B$2=Controls!$I$4,'Hours Spread'!EH46,$B$2=Controls!$I$5,'Hours Spread'!GD46,$B$2=Controls!$I$6,'Hours Spread'!HZ46,$B$2=Controls!$I$7,'Hours Spread'!JV46)</f>
        <v>#N/A</v>
      </c>
      <c r="AP48" s="1137" t="str">
        <f>ifs($B$2=Controls!$I$2,'Hours Spread'!AQ46,$B$2=Controls!$I$3,'Hours Spread'!CM46,$B$2=Controls!$I$4,'Hours Spread'!EI46,$B$2=Controls!$I$5,'Hours Spread'!GE46,$B$2=Controls!$I$6,'Hours Spread'!IA46,$B$2=Controls!$I$7,'Hours Spread'!JW46)</f>
        <v>#N/A</v>
      </c>
      <c r="AQ48" s="1137" t="str">
        <f>ifs($B$2=Controls!$I$2,'Hours Spread'!AR46,$B$2=Controls!$I$3,'Hours Spread'!CN46,$B$2=Controls!$I$4,'Hours Spread'!EJ46,$B$2=Controls!$I$5,'Hours Spread'!GF46,$B$2=Controls!$I$6,'Hours Spread'!IB46,$B$2=Controls!$I$7,'Hours Spread'!JX46)</f>
        <v>#N/A</v>
      </c>
      <c r="AR48" s="1137" t="str">
        <f>ifs($B$2=Controls!$I$2,'Hours Spread'!AS46,$B$2=Controls!$I$3,'Hours Spread'!CO46,$B$2=Controls!$I$4,'Hours Spread'!EK46,$B$2=Controls!$I$5,'Hours Spread'!GG46,$B$2=Controls!$I$6,'Hours Spread'!IC46,$B$2=Controls!$I$7,'Hours Spread'!JY46)</f>
        <v>#N/A</v>
      </c>
      <c r="AS48" s="1137" t="str">
        <f>ifs($B$2=Controls!$I$2,'Hours Spread'!AT46,$B$2=Controls!$I$3,'Hours Spread'!CP46,$B$2=Controls!$I$4,'Hours Spread'!EL46,$B$2=Controls!$I$5,'Hours Spread'!GH46,$B$2=Controls!$I$6,'Hours Spread'!ID46,$B$2=Controls!$I$7,'Hours Spread'!JZ46)</f>
        <v>#N/A</v>
      </c>
      <c r="AT48" s="1137" t="str">
        <f>ifs($B$2=Controls!$I$2,'Hours Spread'!AU46,$B$2=Controls!$I$3,'Hours Spread'!CQ46,$B$2=Controls!$I$4,'Hours Spread'!EM46,$B$2=Controls!$I$5,'Hours Spread'!GI46,$B$2=Controls!$I$6,'Hours Spread'!IE46,$B$2=Controls!$I$7,'Hours Spread'!KA46)</f>
        <v>#N/A</v>
      </c>
      <c r="AU48" s="1137" t="str">
        <f>ifs($B$2=Controls!$I$2,'Hours Spread'!AV46,$B$2=Controls!$I$3,'Hours Spread'!CR46,$B$2=Controls!$I$4,'Hours Spread'!EN46,$B$2=Controls!$I$5,'Hours Spread'!GJ46,$B$2=Controls!$I$6,'Hours Spread'!IF46,$B$2=Controls!$I$7,'Hours Spread'!KB46)</f>
        <v>#N/A</v>
      </c>
      <c r="AV48" s="1137" t="str">
        <f>ifs($B$2=Controls!$I$2,'Hours Spread'!AW46,$B$2=Controls!$I$3,'Hours Spread'!CS46,$B$2=Controls!$I$4,'Hours Spread'!EO46,$B$2=Controls!$I$5,'Hours Spread'!GK46,$B$2=Controls!$I$6,'Hours Spread'!IG46,$B$2=Controls!$I$7,'Hours Spread'!KC46)</f>
        <v>#N/A</v>
      </c>
      <c r="AW48" s="1137" t="str">
        <f>ifs($B$2=Controls!$I$2,'Hours Spread'!AX46,$B$2=Controls!$I$3,'Hours Spread'!CT46,$B$2=Controls!$I$4,'Hours Spread'!EP46,$B$2=Controls!$I$5,'Hours Spread'!GL46,$B$2=Controls!$I$6,'Hours Spread'!IH46,$B$2=Controls!$I$7,'Hours Spread'!KD46)</f>
        <v>#N/A</v>
      </c>
      <c r="AX48" s="1137" t="str">
        <f>ifs($B$2=Controls!$I$2,'Hours Spread'!AY46,$B$2=Controls!$I$3,'Hours Spread'!CU46,$B$2=Controls!$I$4,'Hours Spread'!EQ46,$B$2=Controls!$I$5,'Hours Spread'!GM46,$B$2=Controls!$I$6,'Hours Spread'!II46,$B$2=Controls!$I$7,'Hours Spread'!KE46)</f>
        <v>#N/A</v>
      </c>
    </row>
    <row r="49">
      <c r="A49" s="813" t="s">
        <v>521</v>
      </c>
      <c r="B49" s="693" t="s">
        <v>521</v>
      </c>
      <c r="C49" s="1137" t="str">
        <f>ifs($B$2=Controls!$I$2,'Hours Spread'!D54,$B$2=Controls!$I$3,'Hours Spread'!AZ54,$B$2=Controls!$I$4,'Hours Spread'!CV54,$B$2=Controls!$I$5,'Hours Spread'!ER54,$B$2=Controls!$I$6,'Hours Spread'!GN54,$B$2=Controls!$I$7,'Hours Spread'!IJ54)</f>
        <v>#N/A</v>
      </c>
      <c r="D49" s="1137" t="str">
        <f>ifs($B$2=Controls!$I$2,'Hours Spread'!E47,$B$2=Controls!$I$3,'Hours Spread'!BA47,$B$2=Controls!$I$4,'Hours Spread'!CW47,$B$2=Controls!$I$5,'Hours Spread'!ES47,$B$2=Controls!$I$6,'Hours Spread'!GO47,$B$2=Controls!$I$7,'Hours Spread'!IK47)</f>
        <v>#N/A</v>
      </c>
      <c r="E49" s="1137" t="str">
        <f>ifs($B$2=Controls!$I$2,'Hours Spread'!F47,$B$2=Controls!$I$3,'Hours Spread'!BB47,$B$2=Controls!$I$4,'Hours Spread'!CX47,$B$2=Controls!$I$5,'Hours Spread'!ET47,$B$2=Controls!$I$6,'Hours Spread'!GP47,$B$2=Controls!$I$7,'Hours Spread'!IL47)</f>
        <v>#N/A</v>
      </c>
      <c r="F49" s="1137" t="str">
        <f>ifs($B$2=Controls!$I$2,'Hours Spread'!G47,$B$2=Controls!$I$3,'Hours Spread'!BC47,$B$2=Controls!$I$4,'Hours Spread'!CY47,$B$2=Controls!$I$5,'Hours Spread'!EU47,$B$2=Controls!$I$6,'Hours Spread'!GQ47,$B$2=Controls!$I$7,'Hours Spread'!IM47)</f>
        <v>#N/A</v>
      </c>
      <c r="G49" s="1137" t="str">
        <f>ifs($B$2=Controls!$I$2,'Hours Spread'!H47,$B$2=Controls!$I$3,'Hours Spread'!BD47,$B$2=Controls!$I$4,'Hours Spread'!CZ47,$B$2=Controls!$I$5,'Hours Spread'!EV47,$B$2=Controls!$I$6,'Hours Spread'!GR47,$B$2=Controls!$I$7,'Hours Spread'!IN47)</f>
        <v>#N/A</v>
      </c>
      <c r="H49" s="1137" t="str">
        <f>ifs($B$2=Controls!$I$2,'Hours Spread'!I47,$B$2=Controls!$I$3,'Hours Spread'!BE47,$B$2=Controls!$I$4,'Hours Spread'!DA47,$B$2=Controls!$I$5,'Hours Spread'!EW47,$B$2=Controls!$I$6,'Hours Spread'!GS47,$B$2=Controls!$I$7,'Hours Spread'!IO47)</f>
        <v>#N/A</v>
      </c>
      <c r="I49" s="1137" t="str">
        <f>ifs($B$2=Controls!$I$2,'Hours Spread'!J47,$B$2=Controls!$I$3,'Hours Spread'!BF47,$B$2=Controls!$I$4,'Hours Spread'!DB47,$B$2=Controls!$I$5,'Hours Spread'!EX47,$B$2=Controls!$I$6,'Hours Spread'!GT47,$B$2=Controls!$I$7,'Hours Spread'!IP47)</f>
        <v>#N/A</v>
      </c>
      <c r="J49" s="1137" t="str">
        <f>ifs($B$2=Controls!$I$2,'Hours Spread'!K47,$B$2=Controls!$I$3,'Hours Spread'!BG47,$B$2=Controls!$I$4,'Hours Spread'!DC47,$B$2=Controls!$I$5,'Hours Spread'!EY47,$B$2=Controls!$I$6,'Hours Spread'!GU47,$B$2=Controls!$I$7,'Hours Spread'!IQ47)</f>
        <v>#N/A</v>
      </c>
      <c r="K49" s="1137" t="str">
        <f>ifs($B$2=Controls!$I$2,'Hours Spread'!L47,$B$2=Controls!$I$3,'Hours Spread'!BH47,$B$2=Controls!$I$4,'Hours Spread'!DD47,$B$2=Controls!$I$5,'Hours Spread'!EZ47,$B$2=Controls!$I$6,'Hours Spread'!GV47,$B$2=Controls!$I$7,'Hours Spread'!IR47)</f>
        <v>#N/A</v>
      </c>
      <c r="L49" s="1137" t="str">
        <f>ifs($B$2=Controls!$I$2,'Hours Spread'!M47,$B$2=Controls!$I$3,'Hours Spread'!BI47,$B$2=Controls!$I$4,'Hours Spread'!DE47,$B$2=Controls!$I$5,'Hours Spread'!FA47,$B$2=Controls!$I$6,'Hours Spread'!GW47,$B$2=Controls!$I$7,'Hours Spread'!IS47)</f>
        <v>#N/A</v>
      </c>
      <c r="M49" s="1137" t="str">
        <f>ifs($B$2=Controls!$I$2,'Hours Spread'!N47,$B$2=Controls!$I$3,'Hours Spread'!BJ47,$B$2=Controls!$I$4,'Hours Spread'!DF47,$B$2=Controls!$I$5,'Hours Spread'!FB47,$B$2=Controls!$I$6,'Hours Spread'!GX47,$B$2=Controls!$I$7,'Hours Spread'!IT47)</f>
        <v>#N/A</v>
      </c>
      <c r="N49" s="1137" t="str">
        <f>ifs($B$2=Controls!$I$2,'Hours Spread'!O47,$B$2=Controls!$I$3,'Hours Spread'!BK47,$B$2=Controls!$I$4,'Hours Spread'!DG47,$B$2=Controls!$I$5,'Hours Spread'!FC47,$B$2=Controls!$I$6,'Hours Spread'!GY47,$B$2=Controls!$I$7,'Hours Spread'!IU47)</f>
        <v>#N/A</v>
      </c>
      <c r="O49" s="1137" t="str">
        <f>ifs($B$2=Controls!$I$2,'Hours Spread'!P47,$B$2=Controls!$I$3,'Hours Spread'!BL47,$B$2=Controls!$I$4,'Hours Spread'!DH47,$B$2=Controls!$I$5,'Hours Spread'!FD47,$B$2=Controls!$I$6,'Hours Spread'!GZ47,$B$2=Controls!$I$7,'Hours Spread'!IV47)</f>
        <v>#N/A</v>
      </c>
      <c r="P49" s="1137" t="str">
        <f>ifs($B$2=Controls!$I$2,'Hours Spread'!Q47,$B$2=Controls!$I$3,'Hours Spread'!BM47,$B$2=Controls!$I$4,'Hours Spread'!DI47,$B$2=Controls!$I$5,'Hours Spread'!FE47,$B$2=Controls!$I$6,'Hours Spread'!HA47,$B$2=Controls!$I$7,'Hours Spread'!IW47)</f>
        <v>#N/A</v>
      </c>
      <c r="Q49" s="1137" t="str">
        <f>ifs($B$2=Controls!$I$2,'Hours Spread'!R47,$B$2=Controls!$I$3,'Hours Spread'!BN47,$B$2=Controls!$I$4,'Hours Spread'!DJ47,$B$2=Controls!$I$5,'Hours Spread'!FF47,$B$2=Controls!$I$6,'Hours Spread'!HB47,$B$2=Controls!$I$7,'Hours Spread'!IX47)</f>
        <v>#N/A</v>
      </c>
      <c r="R49" s="1137" t="str">
        <f>ifs($B$2=Controls!$I$2,'Hours Spread'!S47,$B$2=Controls!$I$3,'Hours Spread'!BO47,$B$2=Controls!$I$4,'Hours Spread'!DK47,$B$2=Controls!$I$5,'Hours Spread'!FG47,$B$2=Controls!$I$6,'Hours Spread'!HC47,$B$2=Controls!$I$7,'Hours Spread'!IY47)</f>
        <v>#N/A</v>
      </c>
      <c r="S49" s="1137" t="str">
        <f>ifs($B$2=Controls!$I$2,'Hours Spread'!T47,$B$2=Controls!$I$3,'Hours Spread'!BP47,$B$2=Controls!$I$4,'Hours Spread'!DL47,$B$2=Controls!$I$5,'Hours Spread'!FH47,$B$2=Controls!$I$6,'Hours Spread'!HD47,$B$2=Controls!$I$7,'Hours Spread'!IZ47)</f>
        <v>#N/A</v>
      </c>
      <c r="T49" s="1137" t="str">
        <f>ifs($B$2=Controls!$I$2,'Hours Spread'!U47,$B$2=Controls!$I$3,'Hours Spread'!BQ47,$B$2=Controls!$I$4,'Hours Spread'!DM47,$B$2=Controls!$I$5,'Hours Spread'!FI47,$B$2=Controls!$I$6,'Hours Spread'!HE47,$B$2=Controls!$I$7,'Hours Spread'!JA47)</f>
        <v>#N/A</v>
      </c>
      <c r="U49" s="1137" t="str">
        <f>ifs($B$2=Controls!$I$2,'Hours Spread'!V47,$B$2=Controls!$I$3,'Hours Spread'!BR47,$B$2=Controls!$I$4,'Hours Spread'!DN47,$B$2=Controls!$I$5,'Hours Spread'!FJ47,$B$2=Controls!$I$6,'Hours Spread'!HF47,$B$2=Controls!$I$7,'Hours Spread'!JB47)</f>
        <v>#N/A</v>
      </c>
      <c r="V49" s="1137" t="str">
        <f>ifs($B$2=Controls!$I$2,'Hours Spread'!W47,$B$2=Controls!$I$3,'Hours Spread'!BS47,$B$2=Controls!$I$4,'Hours Spread'!DO47,$B$2=Controls!$I$5,'Hours Spread'!FK47,$B$2=Controls!$I$6,'Hours Spread'!HG47,$B$2=Controls!$I$7,'Hours Spread'!JC47)</f>
        <v>#N/A</v>
      </c>
      <c r="W49" s="1137" t="str">
        <f>ifs($B$2=Controls!$I$2,'Hours Spread'!X47,$B$2=Controls!$I$3,'Hours Spread'!BT47,$B$2=Controls!$I$4,'Hours Spread'!DP47,$B$2=Controls!$I$5,'Hours Spread'!FL47,$B$2=Controls!$I$6,'Hours Spread'!HH47,$B$2=Controls!$I$7,'Hours Spread'!JD47)</f>
        <v>#N/A</v>
      </c>
      <c r="X49" s="1137" t="str">
        <f>ifs($B$2=Controls!$I$2,'Hours Spread'!Y47,$B$2=Controls!$I$3,'Hours Spread'!BU47,$B$2=Controls!$I$4,'Hours Spread'!DQ47,$B$2=Controls!$I$5,'Hours Spread'!FM47,$B$2=Controls!$I$6,'Hours Spread'!HI47,$B$2=Controls!$I$7,'Hours Spread'!JE47)</f>
        <v>#N/A</v>
      </c>
      <c r="Y49" s="1137" t="str">
        <f>ifs($B$2=Controls!$I$2,'Hours Spread'!Z47,$B$2=Controls!$I$3,'Hours Spread'!BV47,$B$2=Controls!$I$4,'Hours Spread'!DR47,$B$2=Controls!$I$5,'Hours Spread'!FN47,$B$2=Controls!$I$6,'Hours Spread'!HJ47,$B$2=Controls!$I$7,'Hours Spread'!JF47)</f>
        <v>#N/A</v>
      </c>
      <c r="Z49" s="1137" t="str">
        <f>ifs($B$2=Controls!$I$2,'Hours Spread'!AA47,$B$2=Controls!$I$3,'Hours Spread'!BW47,$B$2=Controls!$I$4,'Hours Spread'!DS47,$B$2=Controls!$I$5,'Hours Spread'!FO47,$B$2=Controls!$I$6,'Hours Spread'!HK47,$B$2=Controls!$I$7,'Hours Spread'!JG47)</f>
        <v>#N/A</v>
      </c>
      <c r="AA49" s="1137" t="str">
        <f>ifs($B$2=Controls!$I$2,'Hours Spread'!AB47,$B$2=Controls!$I$3,'Hours Spread'!BX47,$B$2=Controls!$I$4,'Hours Spread'!DT47,$B$2=Controls!$I$5,'Hours Spread'!FP47,$B$2=Controls!$I$6,'Hours Spread'!HL47,$B$2=Controls!$I$7,'Hours Spread'!JH47)</f>
        <v>#N/A</v>
      </c>
      <c r="AB49" s="1137" t="str">
        <f>ifs($B$2=Controls!$I$2,'Hours Spread'!AC47,$B$2=Controls!$I$3,'Hours Spread'!BY47,$B$2=Controls!$I$4,'Hours Spread'!DU47,$B$2=Controls!$I$5,'Hours Spread'!FQ47,$B$2=Controls!$I$6,'Hours Spread'!HM47,$B$2=Controls!$I$7,'Hours Spread'!JI47)</f>
        <v>#N/A</v>
      </c>
      <c r="AC49" s="1137" t="str">
        <f>ifs($B$2=Controls!$I$2,'Hours Spread'!AD47,$B$2=Controls!$I$3,'Hours Spread'!BZ47,$B$2=Controls!$I$4,'Hours Spread'!DV47,$B$2=Controls!$I$5,'Hours Spread'!FR47,$B$2=Controls!$I$6,'Hours Spread'!HN47,$B$2=Controls!$I$7,'Hours Spread'!JJ47)</f>
        <v>#N/A</v>
      </c>
      <c r="AD49" s="1137" t="str">
        <f>ifs($B$2=Controls!$I$2,'Hours Spread'!AE47,$B$2=Controls!$I$3,'Hours Spread'!CA47,$B$2=Controls!$I$4,'Hours Spread'!DW47,$B$2=Controls!$I$5,'Hours Spread'!FS47,$B$2=Controls!$I$6,'Hours Spread'!HO47,$B$2=Controls!$I$7,'Hours Spread'!JK47)</f>
        <v>#N/A</v>
      </c>
      <c r="AE49" s="1137" t="str">
        <f>ifs($B$2=Controls!$I$2,'Hours Spread'!AF47,$B$2=Controls!$I$3,'Hours Spread'!CB47,$B$2=Controls!$I$4,'Hours Spread'!DX47,$B$2=Controls!$I$5,'Hours Spread'!FT47,$B$2=Controls!$I$6,'Hours Spread'!HP47,$B$2=Controls!$I$7,'Hours Spread'!JL47)</f>
        <v>#N/A</v>
      </c>
      <c r="AF49" s="1137" t="str">
        <f>ifs($B$2=Controls!$I$2,'Hours Spread'!AG47,$B$2=Controls!$I$3,'Hours Spread'!CC47,$B$2=Controls!$I$4,'Hours Spread'!DY47,$B$2=Controls!$I$5,'Hours Spread'!FU47,$B$2=Controls!$I$6,'Hours Spread'!HQ47,$B$2=Controls!$I$7,'Hours Spread'!JM47)</f>
        <v>#N/A</v>
      </c>
      <c r="AG49" s="1137" t="str">
        <f>ifs($B$2=Controls!$I$2,'Hours Spread'!AH47,$B$2=Controls!$I$3,'Hours Spread'!CD47,$B$2=Controls!$I$4,'Hours Spread'!DZ47,$B$2=Controls!$I$5,'Hours Spread'!FV47,$B$2=Controls!$I$6,'Hours Spread'!HR47,$B$2=Controls!$I$7,'Hours Spread'!JN47)</f>
        <v>#N/A</v>
      </c>
      <c r="AH49" s="1137" t="str">
        <f>ifs($B$2=Controls!$I$2,'Hours Spread'!AI47,$B$2=Controls!$I$3,'Hours Spread'!CE47,$B$2=Controls!$I$4,'Hours Spread'!EA47,$B$2=Controls!$I$5,'Hours Spread'!FW47,$B$2=Controls!$I$6,'Hours Spread'!HS47,$B$2=Controls!$I$7,'Hours Spread'!JO47)</f>
        <v>#N/A</v>
      </c>
      <c r="AI49" s="1137" t="str">
        <f>ifs($B$2=Controls!$I$2,'Hours Spread'!AJ47,$B$2=Controls!$I$3,'Hours Spread'!CF47,$B$2=Controls!$I$4,'Hours Spread'!EB47,$B$2=Controls!$I$5,'Hours Spread'!FX47,$B$2=Controls!$I$6,'Hours Spread'!HT47,$B$2=Controls!$I$7,'Hours Spread'!JP47)</f>
        <v>#N/A</v>
      </c>
      <c r="AJ49" s="1137" t="str">
        <f>ifs($B$2=Controls!$I$2,'Hours Spread'!AK47,$B$2=Controls!$I$3,'Hours Spread'!CG47,$B$2=Controls!$I$4,'Hours Spread'!EC47,$B$2=Controls!$I$5,'Hours Spread'!FY47,$B$2=Controls!$I$6,'Hours Spread'!HU47,$B$2=Controls!$I$7,'Hours Spread'!JQ47)</f>
        <v>#N/A</v>
      </c>
      <c r="AK49" s="1137" t="str">
        <f>ifs($B$2=Controls!$I$2,'Hours Spread'!AL47,$B$2=Controls!$I$3,'Hours Spread'!CH47,$B$2=Controls!$I$4,'Hours Spread'!ED47,$B$2=Controls!$I$5,'Hours Spread'!FZ47,$B$2=Controls!$I$6,'Hours Spread'!HV47,$B$2=Controls!$I$7,'Hours Spread'!JR47)</f>
        <v>#N/A</v>
      </c>
      <c r="AL49" s="1137" t="str">
        <f>ifs($B$2=Controls!$I$2,'Hours Spread'!AM47,$B$2=Controls!$I$3,'Hours Spread'!CI47,$B$2=Controls!$I$4,'Hours Spread'!EE47,$B$2=Controls!$I$5,'Hours Spread'!GA47,$B$2=Controls!$I$6,'Hours Spread'!HW47,$B$2=Controls!$I$7,'Hours Spread'!JS47)</f>
        <v>#N/A</v>
      </c>
      <c r="AM49" s="1137" t="str">
        <f>ifs($B$2=Controls!$I$2,'Hours Spread'!AN47,$B$2=Controls!$I$3,'Hours Spread'!CJ47,$B$2=Controls!$I$4,'Hours Spread'!EF47,$B$2=Controls!$I$5,'Hours Spread'!GB47,$B$2=Controls!$I$6,'Hours Spread'!HX47,$B$2=Controls!$I$7,'Hours Spread'!JT47)</f>
        <v>#N/A</v>
      </c>
      <c r="AN49" s="1137" t="str">
        <f>ifs($B$2=Controls!$I$2,'Hours Spread'!AO47,$B$2=Controls!$I$3,'Hours Spread'!CK47,$B$2=Controls!$I$4,'Hours Spread'!EG47,$B$2=Controls!$I$5,'Hours Spread'!GC47,$B$2=Controls!$I$6,'Hours Spread'!HY47,$B$2=Controls!$I$7,'Hours Spread'!JU47)</f>
        <v>#N/A</v>
      </c>
      <c r="AO49" s="1137" t="str">
        <f>ifs($B$2=Controls!$I$2,'Hours Spread'!AP47,$B$2=Controls!$I$3,'Hours Spread'!CL47,$B$2=Controls!$I$4,'Hours Spread'!EH47,$B$2=Controls!$I$5,'Hours Spread'!GD47,$B$2=Controls!$I$6,'Hours Spread'!HZ47,$B$2=Controls!$I$7,'Hours Spread'!JV47)</f>
        <v>#N/A</v>
      </c>
      <c r="AP49" s="1137" t="str">
        <f>ifs($B$2=Controls!$I$2,'Hours Spread'!AQ47,$B$2=Controls!$I$3,'Hours Spread'!CM47,$B$2=Controls!$I$4,'Hours Spread'!EI47,$B$2=Controls!$I$5,'Hours Spread'!GE47,$B$2=Controls!$I$6,'Hours Spread'!IA47,$B$2=Controls!$I$7,'Hours Spread'!JW47)</f>
        <v>#N/A</v>
      </c>
      <c r="AQ49" s="1137" t="str">
        <f>ifs($B$2=Controls!$I$2,'Hours Spread'!AR47,$B$2=Controls!$I$3,'Hours Spread'!CN47,$B$2=Controls!$I$4,'Hours Spread'!EJ47,$B$2=Controls!$I$5,'Hours Spread'!GF47,$B$2=Controls!$I$6,'Hours Spread'!IB47,$B$2=Controls!$I$7,'Hours Spread'!JX47)</f>
        <v>#N/A</v>
      </c>
      <c r="AR49" s="1137" t="str">
        <f>ifs($B$2=Controls!$I$2,'Hours Spread'!AS47,$B$2=Controls!$I$3,'Hours Spread'!CO47,$B$2=Controls!$I$4,'Hours Spread'!EK47,$B$2=Controls!$I$5,'Hours Spread'!GG47,$B$2=Controls!$I$6,'Hours Spread'!IC47,$B$2=Controls!$I$7,'Hours Spread'!JY47)</f>
        <v>#N/A</v>
      </c>
      <c r="AS49" s="1137" t="str">
        <f>ifs($B$2=Controls!$I$2,'Hours Spread'!AT47,$B$2=Controls!$I$3,'Hours Spread'!CP47,$B$2=Controls!$I$4,'Hours Spread'!EL47,$B$2=Controls!$I$5,'Hours Spread'!GH47,$B$2=Controls!$I$6,'Hours Spread'!ID47,$B$2=Controls!$I$7,'Hours Spread'!JZ47)</f>
        <v>#N/A</v>
      </c>
      <c r="AT49" s="1137" t="str">
        <f>ifs($B$2=Controls!$I$2,'Hours Spread'!AU47,$B$2=Controls!$I$3,'Hours Spread'!CQ47,$B$2=Controls!$I$4,'Hours Spread'!EM47,$B$2=Controls!$I$5,'Hours Spread'!GI47,$B$2=Controls!$I$6,'Hours Spread'!IE47,$B$2=Controls!$I$7,'Hours Spread'!KA47)</f>
        <v>#N/A</v>
      </c>
      <c r="AU49" s="1137" t="str">
        <f>ifs($B$2=Controls!$I$2,'Hours Spread'!AV47,$B$2=Controls!$I$3,'Hours Spread'!CR47,$B$2=Controls!$I$4,'Hours Spread'!EN47,$B$2=Controls!$I$5,'Hours Spread'!GJ47,$B$2=Controls!$I$6,'Hours Spread'!IF47,$B$2=Controls!$I$7,'Hours Spread'!KB47)</f>
        <v>#N/A</v>
      </c>
      <c r="AV49" s="1137" t="str">
        <f>ifs($B$2=Controls!$I$2,'Hours Spread'!AW47,$B$2=Controls!$I$3,'Hours Spread'!CS47,$B$2=Controls!$I$4,'Hours Spread'!EO47,$B$2=Controls!$I$5,'Hours Spread'!GK47,$B$2=Controls!$I$6,'Hours Spread'!IG47,$B$2=Controls!$I$7,'Hours Spread'!KC47)</f>
        <v>#N/A</v>
      </c>
      <c r="AW49" s="1137" t="str">
        <f>ifs($B$2=Controls!$I$2,'Hours Spread'!AX47,$B$2=Controls!$I$3,'Hours Spread'!CT47,$B$2=Controls!$I$4,'Hours Spread'!EP47,$B$2=Controls!$I$5,'Hours Spread'!GL47,$B$2=Controls!$I$6,'Hours Spread'!IH47,$B$2=Controls!$I$7,'Hours Spread'!KD47)</f>
        <v>#N/A</v>
      </c>
      <c r="AX49" s="1137" t="str">
        <f>ifs($B$2=Controls!$I$2,'Hours Spread'!AY47,$B$2=Controls!$I$3,'Hours Spread'!CU47,$B$2=Controls!$I$4,'Hours Spread'!EQ47,$B$2=Controls!$I$5,'Hours Spread'!GM47,$B$2=Controls!$I$6,'Hours Spread'!II47,$B$2=Controls!$I$7,'Hours Spread'!KE47)</f>
        <v>#N/A</v>
      </c>
    </row>
    <row r="50">
      <c r="A50" s="813" t="s">
        <v>522</v>
      </c>
      <c r="B50" s="693" t="s">
        <v>522</v>
      </c>
      <c r="C50" s="1137" t="str">
        <f>ifs($B$2=Controls!$I$2,'Hours Spread'!D55,$B$2=Controls!$I$3,'Hours Spread'!AZ55,$B$2=Controls!$I$4,'Hours Spread'!CV55,$B$2=Controls!$I$5,'Hours Spread'!ER55,$B$2=Controls!$I$6,'Hours Spread'!GN55,$B$2=Controls!$I$7,'Hours Spread'!IJ55)</f>
        <v>#N/A</v>
      </c>
      <c r="D50" s="1137" t="str">
        <f>ifs($B$2=Controls!$I$2,'Hours Spread'!E48,$B$2=Controls!$I$3,'Hours Spread'!BA48,$B$2=Controls!$I$4,'Hours Spread'!CW48,$B$2=Controls!$I$5,'Hours Spread'!ES48,$B$2=Controls!$I$6,'Hours Spread'!GO48,$B$2=Controls!$I$7,'Hours Spread'!IK48)</f>
        <v>#N/A</v>
      </c>
      <c r="E50" s="1137" t="str">
        <f>ifs($B$2=Controls!$I$2,'Hours Spread'!F48,$B$2=Controls!$I$3,'Hours Spread'!BB48,$B$2=Controls!$I$4,'Hours Spread'!CX48,$B$2=Controls!$I$5,'Hours Spread'!ET48,$B$2=Controls!$I$6,'Hours Spread'!GP48,$B$2=Controls!$I$7,'Hours Spread'!IL48)</f>
        <v>#N/A</v>
      </c>
      <c r="F50" s="1137" t="str">
        <f>ifs($B$2=Controls!$I$2,'Hours Spread'!G48,$B$2=Controls!$I$3,'Hours Spread'!BC48,$B$2=Controls!$I$4,'Hours Spread'!CY48,$B$2=Controls!$I$5,'Hours Spread'!EU48,$B$2=Controls!$I$6,'Hours Spread'!GQ48,$B$2=Controls!$I$7,'Hours Spread'!IM48)</f>
        <v>#N/A</v>
      </c>
      <c r="G50" s="1137" t="str">
        <f>ifs($B$2=Controls!$I$2,'Hours Spread'!H48,$B$2=Controls!$I$3,'Hours Spread'!BD48,$B$2=Controls!$I$4,'Hours Spread'!CZ48,$B$2=Controls!$I$5,'Hours Spread'!EV48,$B$2=Controls!$I$6,'Hours Spread'!GR48,$B$2=Controls!$I$7,'Hours Spread'!IN48)</f>
        <v>#N/A</v>
      </c>
      <c r="H50" s="1137" t="str">
        <f>ifs($B$2=Controls!$I$2,'Hours Spread'!I48,$B$2=Controls!$I$3,'Hours Spread'!BE48,$B$2=Controls!$I$4,'Hours Spread'!DA48,$B$2=Controls!$I$5,'Hours Spread'!EW48,$B$2=Controls!$I$6,'Hours Spread'!GS48,$B$2=Controls!$I$7,'Hours Spread'!IO48)</f>
        <v>#N/A</v>
      </c>
      <c r="I50" s="1137" t="str">
        <f>ifs($B$2=Controls!$I$2,'Hours Spread'!J48,$B$2=Controls!$I$3,'Hours Spread'!BF48,$B$2=Controls!$I$4,'Hours Spread'!DB48,$B$2=Controls!$I$5,'Hours Spread'!EX48,$B$2=Controls!$I$6,'Hours Spread'!GT48,$B$2=Controls!$I$7,'Hours Spread'!IP48)</f>
        <v>#N/A</v>
      </c>
      <c r="J50" s="1137" t="str">
        <f>ifs($B$2=Controls!$I$2,'Hours Spread'!K48,$B$2=Controls!$I$3,'Hours Spread'!BG48,$B$2=Controls!$I$4,'Hours Spread'!DC48,$B$2=Controls!$I$5,'Hours Spread'!EY48,$B$2=Controls!$I$6,'Hours Spread'!GU48,$B$2=Controls!$I$7,'Hours Spread'!IQ48)</f>
        <v>#N/A</v>
      </c>
      <c r="K50" s="1137" t="str">
        <f>ifs($B$2=Controls!$I$2,'Hours Spread'!L48,$B$2=Controls!$I$3,'Hours Spread'!BH48,$B$2=Controls!$I$4,'Hours Spread'!DD48,$B$2=Controls!$I$5,'Hours Spread'!EZ48,$B$2=Controls!$I$6,'Hours Spread'!GV48,$B$2=Controls!$I$7,'Hours Spread'!IR48)</f>
        <v>#N/A</v>
      </c>
      <c r="L50" s="1137" t="str">
        <f>ifs($B$2=Controls!$I$2,'Hours Spread'!M48,$B$2=Controls!$I$3,'Hours Spread'!BI48,$B$2=Controls!$I$4,'Hours Spread'!DE48,$B$2=Controls!$I$5,'Hours Spread'!FA48,$B$2=Controls!$I$6,'Hours Spread'!GW48,$B$2=Controls!$I$7,'Hours Spread'!IS48)</f>
        <v>#N/A</v>
      </c>
      <c r="M50" s="1137" t="str">
        <f>ifs($B$2=Controls!$I$2,'Hours Spread'!N48,$B$2=Controls!$I$3,'Hours Spread'!BJ48,$B$2=Controls!$I$4,'Hours Spread'!DF48,$B$2=Controls!$I$5,'Hours Spread'!FB48,$B$2=Controls!$I$6,'Hours Spread'!GX48,$B$2=Controls!$I$7,'Hours Spread'!IT48)</f>
        <v>#N/A</v>
      </c>
      <c r="N50" s="1137" t="str">
        <f>ifs($B$2=Controls!$I$2,'Hours Spread'!O48,$B$2=Controls!$I$3,'Hours Spread'!BK48,$B$2=Controls!$I$4,'Hours Spread'!DG48,$B$2=Controls!$I$5,'Hours Spread'!FC48,$B$2=Controls!$I$6,'Hours Spread'!GY48,$B$2=Controls!$I$7,'Hours Spread'!IU48)</f>
        <v>#N/A</v>
      </c>
      <c r="O50" s="1137" t="str">
        <f>ifs($B$2=Controls!$I$2,'Hours Spread'!P48,$B$2=Controls!$I$3,'Hours Spread'!BL48,$B$2=Controls!$I$4,'Hours Spread'!DH48,$B$2=Controls!$I$5,'Hours Spread'!FD48,$B$2=Controls!$I$6,'Hours Spread'!GZ48,$B$2=Controls!$I$7,'Hours Spread'!IV48)</f>
        <v>#N/A</v>
      </c>
      <c r="P50" s="1137" t="str">
        <f>ifs($B$2=Controls!$I$2,'Hours Spread'!Q48,$B$2=Controls!$I$3,'Hours Spread'!BM48,$B$2=Controls!$I$4,'Hours Spread'!DI48,$B$2=Controls!$I$5,'Hours Spread'!FE48,$B$2=Controls!$I$6,'Hours Spread'!HA48,$B$2=Controls!$I$7,'Hours Spread'!IW48)</f>
        <v>#N/A</v>
      </c>
      <c r="Q50" s="1137" t="str">
        <f>ifs($B$2=Controls!$I$2,'Hours Spread'!R48,$B$2=Controls!$I$3,'Hours Spread'!BN48,$B$2=Controls!$I$4,'Hours Spread'!DJ48,$B$2=Controls!$I$5,'Hours Spread'!FF48,$B$2=Controls!$I$6,'Hours Spread'!HB48,$B$2=Controls!$I$7,'Hours Spread'!IX48)</f>
        <v>#N/A</v>
      </c>
      <c r="R50" s="1137" t="str">
        <f>ifs($B$2=Controls!$I$2,'Hours Spread'!S48,$B$2=Controls!$I$3,'Hours Spread'!BO48,$B$2=Controls!$I$4,'Hours Spread'!DK48,$B$2=Controls!$I$5,'Hours Spread'!FG48,$B$2=Controls!$I$6,'Hours Spread'!HC48,$B$2=Controls!$I$7,'Hours Spread'!IY48)</f>
        <v>#N/A</v>
      </c>
      <c r="S50" s="1137" t="str">
        <f>ifs($B$2=Controls!$I$2,'Hours Spread'!T48,$B$2=Controls!$I$3,'Hours Spread'!BP48,$B$2=Controls!$I$4,'Hours Spread'!DL48,$B$2=Controls!$I$5,'Hours Spread'!FH48,$B$2=Controls!$I$6,'Hours Spread'!HD48,$B$2=Controls!$I$7,'Hours Spread'!IZ48)</f>
        <v>#N/A</v>
      </c>
      <c r="T50" s="1137" t="str">
        <f>ifs($B$2=Controls!$I$2,'Hours Spread'!U48,$B$2=Controls!$I$3,'Hours Spread'!BQ48,$B$2=Controls!$I$4,'Hours Spread'!DM48,$B$2=Controls!$I$5,'Hours Spread'!FI48,$B$2=Controls!$I$6,'Hours Spread'!HE48,$B$2=Controls!$I$7,'Hours Spread'!JA48)</f>
        <v>#N/A</v>
      </c>
      <c r="U50" s="1137" t="str">
        <f>ifs($B$2=Controls!$I$2,'Hours Spread'!V48,$B$2=Controls!$I$3,'Hours Spread'!BR48,$B$2=Controls!$I$4,'Hours Spread'!DN48,$B$2=Controls!$I$5,'Hours Spread'!FJ48,$B$2=Controls!$I$6,'Hours Spread'!HF48,$B$2=Controls!$I$7,'Hours Spread'!JB48)</f>
        <v>#N/A</v>
      </c>
      <c r="V50" s="1137" t="str">
        <f>ifs($B$2=Controls!$I$2,'Hours Spread'!W48,$B$2=Controls!$I$3,'Hours Spread'!BS48,$B$2=Controls!$I$4,'Hours Spread'!DO48,$B$2=Controls!$I$5,'Hours Spread'!FK48,$B$2=Controls!$I$6,'Hours Spread'!HG48,$B$2=Controls!$I$7,'Hours Spread'!JC48)</f>
        <v>#N/A</v>
      </c>
      <c r="W50" s="1137" t="str">
        <f>ifs($B$2=Controls!$I$2,'Hours Spread'!X48,$B$2=Controls!$I$3,'Hours Spread'!BT48,$B$2=Controls!$I$4,'Hours Spread'!DP48,$B$2=Controls!$I$5,'Hours Spread'!FL48,$B$2=Controls!$I$6,'Hours Spread'!HH48,$B$2=Controls!$I$7,'Hours Spread'!JD48)</f>
        <v>#N/A</v>
      </c>
      <c r="X50" s="1137" t="str">
        <f>ifs($B$2=Controls!$I$2,'Hours Spread'!Y48,$B$2=Controls!$I$3,'Hours Spread'!BU48,$B$2=Controls!$I$4,'Hours Spread'!DQ48,$B$2=Controls!$I$5,'Hours Spread'!FM48,$B$2=Controls!$I$6,'Hours Spread'!HI48,$B$2=Controls!$I$7,'Hours Spread'!JE48)</f>
        <v>#N/A</v>
      </c>
      <c r="Y50" s="1137" t="str">
        <f>ifs($B$2=Controls!$I$2,'Hours Spread'!Z48,$B$2=Controls!$I$3,'Hours Spread'!BV48,$B$2=Controls!$I$4,'Hours Spread'!DR48,$B$2=Controls!$I$5,'Hours Spread'!FN48,$B$2=Controls!$I$6,'Hours Spread'!HJ48,$B$2=Controls!$I$7,'Hours Spread'!JF48)</f>
        <v>#N/A</v>
      </c>
      <c r="Z50" s="1137" t="str">
        <f>ifs($B$2=Controls!$I$2,'Hours Spread'!AA48,$B$2=Controls!$I$3,'Hours Spread'!BW48,$B$2=Controls!$I$4,'Hours Spread'!DS48,$B$2=Controls!$I$5,'Hours Spread'!FO48,$B$2=Controls!$I$6,'Hours Spread'!HK48,$B$2=Controls!$I$7,'Hours Spread'!JG48)</f>
        <v>#N/A</v>
      </c>
      <c r="AA50" s="1137" t="str">
        <f>ifs($B$2=Controls!$I$2,'Hours Spread'!AB48,$B$2=Controls!$I$3,'Hours Spread'!BX48,$B$2=Controls!$I$4,'Hours Spread'!DT48,$B$2=Controls!$I$5,'Hours Spread'!FP48,$B$2=Controls!$I$6,'Hours Spread'!HL48,$B$2=Controls!$I$7,'Hours Spread'!JH48)</f>
        <v>#N/A</v>
      </c>
      <c r="AB50" s="1137" t="str">
        <f>ifs($B$2=Controls!$I$2,'Hours Spread'!AC48,$B$2=Controls!$I$3,'Hours Spread'!BY48,$B$2=Controls!$I$4,'Hours Spread'!DU48,$B$2=Controls!$I$5,'Hours Spread'!FQ48,$B$2=Controls!$I$6,'Hours Spread'!HM48,$B$2=Controls!$I$7,'Hours Spread'!JI48)</f>
        <v>#N/A</v>
      </c>
      <c r="AC50" s="1137" t="str">
        <f>ifs($B$2=Controls!$I$2,'Hours Spread'!AD48,$B$2=Controls!$I$3,'Hours Spread'!BZ48,$B$2=Controls!$I$4,'Hours Spread'!DV48,$B$2=Controls!$I$5,'Hours Spread'!FR48,$B$2=Controls!$I$6,'Hours Spread'!HN48,$B$2=Controls!$I$7,'Hours Spread'!JJ48)</f>
        <v>#N/A</v>
      </c>
      <c r="AD50" s="1137" t="str">
        <f>ifs($B$2=Controls!$I$2,'Hours Spread'!AE48,$B$2=Controls!$I$3,'Hours Spread'!CA48,$B$2=Controls!$I$4,'Hours Spread'!DW48,$B$2=Controls!$I$5,'Hours Spread'!FS48,$B$2=Controls!$I$6,'Hours Spread'!HO48,$B$2=Controls!$I$7,'Hours Spread'!JK48)</f>
        <v>#N/A</v>
      </c>
      <c r="AE50" s="1137" t="str">
        <f>ifs($B$2=Controls!$I$2,'Hours Spread'!AF48,$B$2=Controls!$I$3,'Hours Spread'!CB48,$B$2=Controls!$I$4,'Hours Spread'!DX48,$B$2=Controls!$I$5,'Hours Spread'!FT48,$B$2=Controls!$I$6,'Hours Spread'!HP48,$B$2=Controls!$I$7,'Hours Spread'!JL48)</f>
        <v>#N/A</v>
      </c>
      <c r="AF50" s="1137" t="str">
        <f>ifs($B$2=Controls!$I$2,'Hours Spread'!AG48,$B$2=Controls!$I$3,'Hours Spread'!CC48,$B$2=Controls!$I$4,'Hours Spread'!DY48,$B$2=Controls!$I$5,'Hours Spread'!FU48,$B$2=Controls!$I$6,'Hours Spread'!HQ48,$B$2=Controls!$I$7,'Hours Spread'!JM48)</f>
        <v>#N/A</v>
      </c>
      <c r="AG50" s="1137" t="str">
        <f>ifs($B$2=Controls!$I$2,'Hours Spread'!AH48,$B$2=Controls!$I$3,'Hours Spread'!CD48,$B$2=Controls!$I$4,'Hours Spread'!DZ48,$B$2=Controls!$I$5,'Hours Spread'!FV48,$B$2=Controls!$I$6,'Hours Spread'!HR48,$B$2=Controls!$I$7,'Hours Spread'!JN48)</f>
        <v>#N/A</v>
      </c>
      <c r="AH50" s="1137" t="str">
        <f>ifs($B$2=Controls!$I$2,'Hours Spread'!AI48,$B$2=Controls!$I$3,'Hours Spread'!CE48,$B$2=Controls!$I$4,'Hours Spread'!EA48,$B$2=Controls!$I$5,'Hours Spread'!FW48,$B$2=Controls!$I$6,'Hours Spread'!HS48,$B$2=Controls!$I$7,'Hours Spread'!JO48)</f>
        <v>#N/A</v>
      </c>
      <c r="AI50" s="1137" t="str">
        <f>ifs($B$2=Controls!$I$2,'Hours Spread'!AJ48,$B$2=Controls!$I$3,'Hours Spread'!CF48,$B$2=Controls!$I$4,'Hours Spread'!EB48,$B$2=Controls!$I$5,'Hours Spread'!FX48,$B$2=Controls!$I$6,'Hours Spread'!HT48,$B$2=Controls!$I$7,'Hours Spread'!JP48)</f>
        <v>#N/A</v>
      </c>
      <c r="AJ50" s="1137" t="str">
        <f>ifs($B$2=Controls!$I$2,'Hours Spread'!AK48,$B$2=Controls!$I$3,'Hours Spread'!CG48,$B$2=Controls!$I$4,'Hours Spread'!EC48,$B$2=Controls!$I$5,'Hours Spread'!FY48,$B$2=Controls!$I$6,'Hours Spread'!HU48,$B$2=Controls!$I$7,'Hours Spread'!JQ48)</f>
        <v>#N/A</v>
      </c>
      <c r="AK50" s="1137" t="str">
        <f>ifs($B$2=Controls!$I$2,'Hours Spread'!AL48,$B$2=Controls!$I$3,'Hours Spread'!CH48,$B$2=Controls!$I$4,'Hours Spread'!ED48,$B$2=Controls!$I$5,'Hours Spread'!FZ48,$B$2=Controls!$I$6,'Hours Spread'!HV48,$B$2=Controls!$I$7,'Hours Spread'!JR48)</f>
        <v>#N/A</v>
      </c>
      <c r="AL50" s="1137" t="str">
        <f>ifs($B$2=Controls!$I$2,'Hours Spread'!AM48,$B$2=Controls!$I$3,'Hours Spread'!CI48,$B$2=Controls!$I$4,'Hours Spread'!EE48,$B$2=Controls!$I$5,'Hours Spread'!GA48,$B$2=Controls!$I$6,'Hours Spread'!HW48,$B$2=Controls!$I$7,'Hours Spread'!JS48)</f>
        <v>#N/A</v>
      </c>
      <c r="AM50" s="1137" t="str">
        <f>ifs($B$2=Controls!$I$2,'Hours Spread'!AN48,$B$2=Controls!$I$3,'Hours Spread'!CJ48,$B$2=Controls!$I$4,'Hours Spread'!EF48,$B$2=Controls!$I$5,'Hours Spread'!GB48,$B$2=Controls!$I$6,'Hours Spread'!HX48,$B$2=Controls!$I$7,'Hours Spread'!JT48)</f>
        <v>#N/A</v>
      </c>
      <c r="AN50" s="1137" t="str">
        <f>ifs($B$2=Controls!$I$2,'Hours Spread'!AO48,$B$2=Controls!$I$3,'Hours Spread'!CK48,$B$2=Controls!$I$4,'Hours Spread'!EG48,$B$2=Controls!$I$5,'Hours Spread'!GC48,$B$2=Controls!$I$6,'Hours Spread'!HY48,$B$2=Controls!$I$7,'Hours Spread'!JU48)</f>
        <v>#N/A</v>
      </c>
      <c r="AO50" s="1137" t="str">
        <f>ifs($B$2=Controls!$I$2,'Hours Spread'!AP48,$B$2=Controls!$I$3,'Hours Spread'!CL48,$B$2=Controls!$I$4,'Hours Spread'!EH48,$B$2=Controls!$I$5,'Hours Spread'!GD48,$B$2=Controls!$I$6,'Hours Spread'!HZ48,$B$2=Controls!$I$7,'Hours Spread'!JV48)</f>
        <v>#N/A</v>
      </c>
      <c r="AP50" s="1137" t="str">
        <f>ifs($B$2=Controls!$I$2,'Hours Spread'!AQ48,$B$2=Controls!$I$3,'Hours Spread'!CM48,$B$2=Controls!$I$4,'Hours Spread'!EI48,$B$2=Controls!$I$5,'Hours Spread'!GE48,$B$2=Controls!$I$6,'Hours Spread'!IA48,$B$2=Controls!$I$7,'Hours Spread'!JW48)</f>
        <v>#N/A</v>
      </c>
      <c r="AQ50" s="1137" t="str">
        <f>ifs($B$2=Controls!$I$2,'Hours Spread'!AR48,$B$2=Controls!$I$3,'Hours Spread'!CN48,$B$2=Controls!$I$4,'Hours Spread'!EJ48,$B$2=Controls!$I$5,'Hours Spread'!GF48,$B$2=Controls!$I$6,'Hours Spread'!IB48,$B$2=Controls!$I$7,'Hours Spread'!JX48)</f>
        <v>#N/A</v>
      </c>
      <c r="AR50" s="1137" t="str">
        <f>ifs($B$2=Controls!$I$2,'Hours Spread'!AS48,$B$2=Controls!$I$3,'Hours Spread'!CO48,$B$2=Controls!$I$4,'Hours Spread'!EK48,$B$2=Controls!$I$5,'Hours Spread'!GG48,$B$2=Controls!$I$6,'Hours Spread'!IC48,$B$2=Controls!$I$7,'Hours Spread'!JY48)</f>
        <v>#N/A</v>
      </c>
      <c r="AS50" s="1137" t="str">
        <f>ifs($B$2=Controls!$I$2,'Hours Spread'!AT48,$B$2=Controls!$I$3,'Hours Spread'!CP48,$B$2=Controls!$I$4,'Hours Spread'!EL48,$B$2=Controls!$I$5,'Hours Spread'!GH48,$B$2=Controls!$I$6,'Hours Spread'!ID48,$B$2=Controls!$I$7,'Hours Spread'!JZ48)</f>
        <v>#N/A</v>
      </c>
      <c r="AT50" s="1137" t="str">
        <f>ifs($B$2=Controls!$I$2,'Hours Spread'!AU48,$B$2=Controls!$I$3,'Hours Spread'!CQ48,$B$2=Controls!$I$4,'Hours Spread'!EM48,$B$2=Controls!$I$5,'Hours Spread'!GI48,$B$2=Controls!$I$6,'Hours Spread'!IE48,$B$2=Controls!$I$7,'Hours Spread'!KA48)</f>
        <v>#N/A</v>
      </c>
      <c r="AU50" s="1137" t="str">
        <f>ifs($B$2=Controls!$I$2,'Hours Spread'!AV48,$B$2=Controls!$I$3,'Hours Spread'!CR48,$B$2=Controls!$I$4,'Hours Spread'!EN48,$B$2=Controls!$I$5,'Hours Spread'!GJ48,$B$2=Controls!$I$6,'Hours Spread'!IF48,$B$2=Controls!$I$7,'Hours Spread'!KB48)</f>
        <v>#N/A</v>
      </c>
      <c r="AV50" s="1137" t="str">
        <f>ifs($B$2=Controls!$I$2,'Hours Spread'!AW48,$B$2=Controls!$I$3,'Hours Spread'!CS48,$B$2=Controls!$I$4,'Hours Spread'!EO48,$B$2=Controls!$I$5,'Hours Spread'!GK48,$B$2=Controls!$I$6,'Hours Spread'!IG48,$B$2=Controls!$I$7,'Hours Spread'!KC48)</f>
        <v>#N/A</v>
      </c>
      <c r="AW50" s="1137" t="str">
        <f>ifs($B$2=Controls!$I$2,'Hours Spread'!AX48,$B$2=Controls!$I$3,'Hours Spread'!CT48,$B$2=Controls!$I$4,'Hours Spread'!EP48,$B$2=Controls!$I$5,'Hours Spread'!GL48,$B$2=Controls!$I$6,'Hours Spread'!IH48,$B$2=Controls!$I$7,'Hours Spread'!KD48)</f>
        <v>#N/A</v>
      </c>
      <c r="AX50" s="1137" t="str">
        <f>ifs($B$2=Controls!$I$2,'Hours Spread'!AY48,$B$2=Controls!$I$3,'Hours Spread'!CU48,$B$2=Controls!$I$4,'Hours Spread'!EQ48,$B$2=Controls!$I$5,'Hours Spread'!GM48,$B$2=Controls!$I$6,'Hours Spread'!II48,$B$2=Controls!$I$7,'Hours Spread'!KE48)</f>
        <v>#N/A</v>
      </c>
    </row>
    <row r="51">
      <c r="A51" s="813" t="s">
        <v>523</v>
      </c>
      <c r="B51" s="693" t="s">
        <v>523</v>
      </c>
      <c r="C51" s="1137" t="str">
        <f>ifs($B$2=Controls!$I$2,'Hours Spread'!D56,$B$2=Controls!$I$3,'Hours Spread'!AZ56,$B$2=Controls!$I$4,'Hours Spread'!CV56,$B$2=Controls!$I$5,'Hours Spread'!ER56,$B$2=Controls!$I$6,'Hours Spread'!GN56,$B$2=Controls!$I$7,'Hours Spread'!IJ56)</f>
        <v>#N/A</v>
      </c>
      <c r="D51" s="1137" t="str">
        <f>ifs($B$2=Controls!$I$2,'Hours Spread'!E49,$B$2=Controls!$I$3,'Hours Spread'!BA49,$B$2=Controls!$I$4,'Hours Spread'!CW49,$B$2=Controls!$I$5,'Hours Spread'!ES49,$B$2=Controls!$I$6,'Hours Spread'!GO49,$B$2=Controls!$I$7,'Hours Spread'!IK49)</f>
        <v>#N/A</v>
      </c>
      <c r="E51" s="1137" t="str">
        <f>ifs($B$2=Controls!$I$2,'Hours Spread'!F49,$B$2=Controls!$I$3,'Hours Spread'!BB49,$B$2=Controls!$I$4,'Hours Spread'!CX49,$B$2=Controls!$I$5,'Hours Spread'!ET49,$B$2=Controls!$I$6,'Hours Spread'!GP49,$B$2=Controls!$I$7,'Hours Spread'!IL49)</f>
        <v>#N/A</v>
      </c>
      <c r="F51" s="1137" t="str">
        <f>ifs($B$2=Controls!$I$2,'Hours Spread'!G49,$B$2=Controls!$I$3,'Hours Spread'!BC49,$B$2=Controls!$I$4,'Hours Spread'!CY49,$B$2=Controls!$I$5,'Hours Spread'!EU49,$B$2=Controls!$I$6,'Hours Spread'!GQ49,$B$2=Controls!$I$7,'Hours Spread'!IM49)</f>
        <v>#N/A</v>
      </c>
      <c r="G51" s="1137" t="str">
        <f>ifs($B$2=Controls!$I$2,'Hours Spread'!H49,$B$2=Controls!$I$3,'Hours Spread'!BD49,$B$2=Controls!$I$4,'Hours Spread'!CZ49,$B$2=Controls!$I$5,'Hours Spread'!EV49,$B$2=Controls!$I$6,'Hours Spread'!GR49,$B$2=Controls!$I$7,'Hours Spread'!IN49)</f>
        <v>#N/A</v>
      </c>
      <c r="H51" s="1137" t="str">
        <f>ifs($B$2=Controls!$I$2,'Hours Spread'!I49,$B$2=Controls!$I$3,'Hours Spread'!BE49,$B$2=Controls!$I$4,'Hours Spread'!DA49,$B$2=Controls!$I$5,'Hours Spread'!EW49,$B$2=Controls!$I$6,'Hours Spread'!GS49,$B$2=Controls!$I$7,'Hours Spread'!IO49)</f>
        <v>#N/A</v>
      </c>
      <c r="I51" s="1137" t="str">
        <f>ifs($B$2=Controls!$I$2,'Hours Spread'!J49,$B$2=Controls!$I$3,'Hours Spread'!BF49,$B$2=Controls!$I$4,'Hours Spread'!DB49,$B$2=Controls!$I$5,'Hours Spread'!EX49,$B$2=Controls!$I$6,'Hours Spread'!GT49,$B$2=Controls!$I$7,'Hours Spread'!IP49)</f>
        <v>#N/A</v>
      </c>
      <c r="J51" s="1137" t="str">
        <f>ifs($B$2=Controls!$I$2,'Hours Spread'!K49,$B$2=Controls!$I$3,'Hours Spread'!BG49,$B$2=Controls!$I$4,'Hours Spread'!DC49,$B$2=Controls!$I$5,'Hours Spread'!EY49,$B$2=Controls!$I$6,'Hours Spread'!GU49,$B$2=Controls!$I$7,'Hours Spread'!IQ49)</f>
        <v>#N/A</v>
      </c>
      <c r="K51" s="1137" t="str">
        <f>ifs($B$2=Controls!$I$2,'Hours Spread'!L49,$B$2=Controls!$I$3,'Hours Spread'!BH49,$B$2=Controls!$I$4,'Hours Spread'!DD49,$B$2=Controls!$I$5,'Hours Spread'!EZ49,$B$2=Controls!$I$6,'Hours Spread'!GV49,$B$2=Controls!$I$7,'Hours Spread'!IR49)</f>
        <v>#N/A</v>
      </c>
      <c r="L51" s="1137" t="str">
        <f>ifs($B$2=Controls!$I$2,'Hours Spread'!M49,$B$2=Controls!$I$3,'Hours Spread'!BI49,$B$2=Controls!$I$4,'Hours Spread'!DE49,$B$2=Controls!$I$5,'Hours Spread'!FA49,$B$2=Controls!$I$6,'Hours Spread'!GW49,$B$2=Controls!$I$7,'Hours Spread'!IS49)</f>
        <v>#N/A</v>
      </c>
      <c r="M51" s="1137" t="str">
        <f>ifs($B$2=Controls!$I$2,'Hours Spread'!N49,$B$2=Controls!$I$3,'Hours Spread'!BJ49,$B$2=Controls!$I$4,'Hours Spread'!DF49,$B$2=Controls!$I$5,'Hours Spread'!FB49,$B$2=Controls!$I$6,'Hours Spread'!GX49,$B$2=Controls!$I$7,'Hours Spread'!IT49)</f>
        <v>#N/A</v>
      </c>
      <c r="N51" s="1137" t="str">
        <f>ifs($B$2=Controls!$I$2,'Hours Spread'!O49,$B$2=Controls!$I$3,'Hours Spread'!BK49,$B$2=Controls!$I$4,'Hours Spread'!DG49,$B$2=Controls!$I$5,'Hours Spread'!FC49,$B$2=Controls!$I$6,'Hours Spread'!GY49,$B$2=Controls!$I$7,'Hours Spread'!IU49)</f>
        <v>#N/A</v>
      </c>
      <c r="O51" s="1137" t="str">
        <f>ifs($B$2=Controls!$I$2,'Hours Spread'!P49,$B$2=Controls!$I$3,'Hours Spread'!BL49,$B$2=Controls!$I$4,'Hours Spread'!DH49,$B$2=Controls!$I$5,'Hours Spread'!FD49,$B$2=Controls!$I$6,'Hours Spread'!GZ49,$B$2=Controls!$I$7,'Hours Spread'!IV49)</f>
        <v>#N/A</v>
      </c>
      <c r="P51" s="1137" t="str">
        <f>ifs($B$2=Controls!$I$2,'Hours Spread'!Q49,$B$2=Controls!$I$3,'Hours Spread'!BM49,$B$2=Controls!$I$4,'Hours Spread'!DI49,$B$2=Controls!$I$5,'Hours Spread'!FE49,$B$2=Controls!$I$6,'Hours Spread'!HA49,$B$2=Controls!$I$7,'Hours Spread'!IW49)</f>
        <v>#N/A</v>
      </c>
      <c r="Q51" s="1137" t="str">
        <f>ifs($B$2=Controls!$I$2,'Hours Spread'!R49,$B$2=Controls!$I$3,'Hours Spread'!BN49,$B$2=Controls!$I$4,'Hours Spread'!DJ49,$B$2=Controls!$I$5,'Hours Spread'!FF49,$B$2=Controls!$I$6,'Hours Spread'!HB49,$B$2=Controls!$I$7,'Hours Spread'!IX49)</f>
        <v>#N/A</v>
      </c>
      <c r="R51" s="1137" t="str">
        <f>ifs($B$2=Controls!$I$2,'Hours Spread'!S49,$B$2=Controls!$I$3,'Hours Spread'!BO49,$B$2=Controls!$I$4,'Hours Spread'!DK49,$B$2=Controls!$I$5,'Hours Spread'!FG49,$B$2=Controls!$I$6,'Hours Spread'!HC49,$B$2=Controls!$I$7,'Hours Spread'!IY49)</f>
        <v>#N/A</v>
      </c>
      <c r="S51" s="1137" t="str">
        <f>ifs($B$2=Controls!$I$2,'Hours Spread'!T49,$B$2=Controls!$I$3,'Hours Spread'!BP49,$B$2=Controls!$I$4,'Hours Spread'!DL49,$B$2=Controls!$I$5,'Hours Spread'!FH49,$B$2=Controls!$I$6,'Hours Spread'!HD49,$B$2=Controls!$I$7,'Hours Spread'!IZ49)</f>
        <v>#N/A</v>
      </c>
      <c r="T51" s="1137" t="str">
        <f>ifs($B$2=Controls!$I$2,'Hours Spread'!U49,$B$2=Controls!$I$3,'Hours Spread'!BQ49,$B$2=Controls!$I$4,'Hours Spread'!DM49,$B$2=Controls!$I$5,'Hours Spread'!FI49,$B$2=Controls!$I$6,'Hours Spread'!HE49,$B$2=Controls!$I$7,'Hours Spread'!JA49)</f>
        <v>#N/A</v>
      </c>
      <c r="U51" s="1137" t="str">
        <f>ifs($B$2=Controls!$I$2,'Hours Spread'!V49,$B$2=Controls!$I$3,'Hours Spread'!BR49,$B$2=Controls!$I$4,'Hours Spread'!DN49,$B$2=Controls!$I$5,'Hours Spread'!FJ49,$B$2=Controls!$I$6,'Hours Spread'!HF49,$B$2=Controls!$I$7,'Hours Spread'!JB49)</f>
        <v>#N/A</v>
      </c>
      <c r="V51" s="1137" t="str">
        <f>ifs($B$2=Controls!$I$2,'Hours Spread'!W49,$B$2=Controls!$I$3,'Hours Spread'!BS49,$B$2=Controls!$I$4,'Hours Spread'!DO49,$B$2=Controls!$I$5,'Hours Spread'!FK49,$B$2=Controls!$I$6,'Hours Spread'!HG49,$B$2=Controls!$I$7,'Hours Spread'!JC49)</f>
        <v>#N/A</v>
      </c>
      <c r="W51" s="1137" t="str">
        <f>ifs($B$2=Controls!$I$2,'Hours Spread'!X49,$B$2=Controls!$I$3,'Hours Spread'!BT49,$B$2=Controls!$I$4,'Hours Spread'!DP49,$B$2=Controls!$I$5,'Hours Spread'!FL49,$B$2=Controls!$I$6,'Hours Spread'!HH49,$B$2=Controls!$I$7,'Hours Spread'!JD49)</f>
        <v>#N/A</v>
      </c>
      <c r="X51" s="1137" t="str">
        <f>ifs($B$2=Controls!$I$2,'Hours Spread'!Y49,$B$2=Controls!$I$3,'Hours Spread'!BU49,$B$2=Controls!$I$4,'Hours Spread'!DQ49,$B$2=Controls!$I$5,'Hours Spread'!FM49,$B$2=Controls!$I$6,'Hours Spread'!HI49,$B$2=Controls!$I$7,'Hours Spread'!JE49)</f>
        <v>#N/A</v>
      </c>
      <c r="Y51" s="1137" t="str">
        <f>ifs($B$2=Controls!$I$2,'Hours Spread'!Z49,$B$2=Controls!$I$3,'Hours Spread'!BV49,$B$2=Controls!$I$4,'Hours Spread'!DR49,$B$2=Controls!$I$5,'Hours Spread'!FN49,$B$2=Controls!$I$6,'Hours Spread'!HJ49,$B$2=Controls!$I$7,'Hours Spread'!JF49)</f>
        <v>#N/A</v>
      </c>
      <c r="Z51" s="1137" t="str">
        <f>ifs($B$2=Controls!$I$2,'Hours Spread'!AA49,$B$2=Controls!$I$3,'Hours Spread'!BW49,$B$2=Controls!$I$4,'Hours Spread'!DS49,$B$2=Controls!$I$5,'Hours Spread'!FO49,$B$2=Controls!$I$6,'Hours Spread'!HK49,$B$2=Controls!$I$7,'Hours Spread'!JG49)</f>
        <v>#N/A</v>
      </c>
      <c r="AA51" s="1137" t="str">
        <f>ifs($B$2=Controls!$I$2,'Hours Spread'!AB49,$B$2=Controls!$I$3,'Hours Spread'!BX49,$B$2=Controls!$I$4,'Hours Spread'!DT49,$B$2=Controls!$I$5,'Hours Spread'!FP49,$B$2=Controls!$I$6,'Hours Spread'!HL49,$B$2=Controls!$I$7,'Hours Spread'!JH49)</f>
        <v>#N/A</v>
      </c>
      <c r="AB51" s="1137" t="str">
        <f>ifs($B$2=Controls!$I$2,'Hours Spread'!AC49,$B$2=Controls!$I$3,'Hours Spread'!BY49,$B$2=Controls!$I$4,'Hours Spread'!DU49,$B$2=Controls!$I$5,'Hours Spread'!FQ49,$B$2=Controls!$I$6,'Hours Spread'!HM49,$B$2=Controls!$I$7,'Hours Spread'!JI49)</f>
        <v>#N/A</v>
      </c>
      <c r="AC51" s="1137" t="str">
        <f>ifs($B$2=Controls!$I$2,'Hours Spread'!AD49,$B$2=Controls!$I$3,'Hours Spread'!BZ49,$B$2=Controls!$I$4,'Hours Spread'!DV49,$B$2=Controls!$I$5,'Hours Spread'!FR49,$B$2=Controls!$I$6,'Hours Spread'!HN49,$B$2=Controls!$I$7,'Hours Spread'!JJ49)</f>
        <v>#N/A</v>
      </c>
      <c r="AD51" s="1137" t="str">
        <f>ifs($B$2=Controls!$I$2,'Hours Spread'!AE49,$B$2=Controls!$I$3,'Hours Spread'!CA49,$B$2=Controls!$I$4,'Hours Spread'!DW49,$B$2=Controls!$I$5,'Hours Spread'!FS49,$B$2=Controls!$I$6,'Hours Spread'!HO49,$B$2=Controls!$I$7,'Hours Spread'!JK49)</f>
        <v>#N/A</v>
      </c>
      <c r="AE51" s="1137" t="str">
        <f>ifs($B$2=Controls!$I$2,'Hours Spread'!AF49,$B$2=Controls!$I$3,'Hours Spread'!CB49,$B$2=Controls!$I$4,'Hours Spread'!DX49,$B$2=Controls!$I$5,'Hours Spread'!FT49,$B$2=Controls!$I$6,'Hours Spread'!HP49,$B$2=Controls!$I$7,'Hours Spread'!JL49)</f>
        <v>#N/A</v>
      </c>
      <c r="AF51" s="1137" t="str">
        <f>ifs($B$2=Controls!$I$2,'Hours Spread'!AG49,$B$2=Controls!$I$3,'Hours Spread'!CC49,$B$2=Controls!$I$4,'Hours Spread'!DY49,$B$2=Controls!$I$5,'Hours Spread'!FU49,$B$2=Controls!$I$6,'Hours Spread'!HQ49,$B$2=Controls!$I$7,'Hours Spread'!JM49)</f>
        <v>#N/A</v>
      </c>
      <c r="AG51" s="1137" t="str">
        <f>ifs($B$2=Controls!$I$2,'Hours Spread'!AH49,$B$2=Controls!$I$3,'Hours Spread'!CD49,$B$2=Controls!$I$4,'Hours Spread'!DZ49,$B$2=Controls!$I$5,'Hours Spread'!FV49,$B$2=Controls!$I$6,'Hours Spread'!HR49,$B$2=Controls!$I$7,'Hours Spread'!JN49)</f>
        <v>#N/A</v>
      </c>
      <c r="AH51" s="1137" t="str">
        <f>ifs($B$2=Controls!$I$2,'Hours Spread'!AI49,$B$2=Controls!$I$3,'Hours Spread'!CE49,$B$2=Controls!$I$4,'Hours Spread'!EA49,$B$2=Controls!$I$5,'Hours Spread'!FW49,$B$2=Controls!$I$6,'Hours Spread'!HS49,$B$2=Controls!$I$7,'Hours Spread'!JO49)</f>
        <v>#N/A</v>
      </c>
      <c r="AI51" s="1137" t="str">
        <f>ifs($B$2=Controls!$I$2,'Hours Spread'!AJ49,$B$2=Controls!$I$3,'Hours Spread'!CF49,$B$2=Controls!$I$4,'Hours Spread'!EB49,$B$2=Controls!$I$5,'Hours Spread'!FX49,$B$2=Controls!$I$6,'Hours Spread'!HT49,$B$2=Controls!$I$7,'Hours Spread'!JP49)</f>
        <v>#N/A</v>
      </c>
      <c r="AJ51" s="1137" t="str">
        <f>ifs($B$2=Controls!$I$2,'Hours Spread'!AK49,$B$2=Controls!$I$3,'Hours Spread'!CG49,$B$2=Controls!$I$4,'Hours Spread'!EC49,$B$2=Controls!$I$5,'Hours Spread'!FY49,$B$2=Controls!$I$6,'Hours Spread'!HU49,$B$2=Controls!$I$7,'Hours Spread'!JQ49)</f>
        <v>#N/A</v>
      </c>
      <c r="AK51" s="1137" t="str">
        <f>ifs($B$2=Controls!$I$2,'Hours Spread'!AL49,$B$2=Controls!$I$3,'Hours Spread'!CH49,$B$2=Controls!$I$4,'Hours Spread'!ED49,$B$2=Controls!$I$5,'Hours Spread'!FZ49,$B$2=Controls!$I$6,'Hours Spread'!HV49,$B$2=Controls!$I$7,'Hours Spread'!JR49)</f>
        <v>#N/A</v>
      </c>
      <c r="AL51" s="1137" t="str">
        <f>ifs($B$2=Controls!$I$2,'Hours Spread'!AM49,$B$2=Controls!$I$3,'Hours Spread'!CI49,$B$2=Controls!$I$4,'Hours Spread'!EE49,$B$2=Controls!$I$5,'Hours Spread'!GA49,$B$2=Controls!$I$6,'Hours Spread'!HW49,$B$2=Controls!$I$7,'Hours Spread'!JS49)</f>
        <v>#N/A</v>
      </c>
      <c r="AM51" s="1137" t="str">
        <f>ifs($B$2=Controls!$I$2,'Hours Spread'!AN49,$B$2=Controls!$I$3,'Hours Spread'!CJ49,$B$2=Controls!$I$4,'Hours Spread'!EF49,$B$2=Controls!$I$5,'Hours Spread'!GB49,$B$2=Controls!$I$6,'Hours Spread'!HX49,$B$2=Controls!$I$7,'Hours Spread'!JT49)</f>
        <v>#N/A</v>
      </c>
      <c r="AN51" s="1137" t="str">
        <f>ifs($B$2=Controls!$I$2,'Hours Spread'!AO49,$B$2=Controls!$I$3,'Hours Spread'!CK49,$B$2=Controls!$I$4,'Hours Spread'!EG49,$B$2=Controls!$I$5,'Hours Spread'!GC49,$B$2=Controls!$I$6,'Hours Spread'!HY49,$B$2=Controls!$I$7,'Hours Spread'!JU49)</f>
        <v>#N/A</v>
      </c>
      <c r="AO51" s="1137" t="str">
        <f>ifs($B$2=Controls!$I$2,'Hours Spread'!AP49,$B$2=Controls!$I$3,'Hours Spread'!CL49,$B$2=Controls!$I$4,'Hours Spread'!EH49,$B$2=Controls!$I$5,'Hours Spread'!GD49,$B$2=Controls!$I$6,'Hours Spread'!HZ49,$B$2=Controls!$I$7,'Hours Spread'!JV49)</f>
        <v>#N/A</v>
      </c>
      <c r="AP51" s="1137" t="str">
        <f>ifs($B$2=Controls!$I$2,'Hours Spread'!AQ49,$B$2=Controls!$I$3,'Hours Spread'!CM49,$B$2=Controls!$I$4,'Hours Spread'!EI49,$B$2=Controls!$I$5,'Hours Spread'!GE49,$B$2=Controls!$I$6,'Hours Spread'!IA49,$B$2=Controls!$I$7,'Hours Spread'!JW49)</f>
        <v>#N/A</v>
      </c>
      <c r="AQ51" s="1137" t="str">
        <f>ifs($B$2=Controls!$I$2,'Hours Spread'!AR49,$B$2=Controls!$I$3,'Hours Spread'!CN49,$B$2=Controls!$I$4,'Hours Spread'!EJ49,$B$2=Controls!$I$5,'Hours Spread'!GF49,$B$2=Controls!$I$6,'Hours Spread'!IB49,$B$2=Controls!$I$7,'Hours Spread'!JX49)</f>
        <v>#N/A</v>
      </c>
      <c r="AR51" s="1137" t="str">
        <f>ifs($B$2=Controls!$I$2,'Hours Spread'!AS49,$B$2=Controls!$I$3,'Hours Spread'!CO49,$B$2=Controls!$I$4,'Hours Spread'!EK49,$B$2=Controls!$I$5,'Hours Spread'!GG49,$B$2=Controls!$I$6,'Hours Spread'!IC49,$B$2=Controls!$I$7,'Hours Spread'!JY49)</f>
        <v>#N/A</v>
      </c>
      <c r="AS51" s="1137" t="str">
        <f>ifs($B$2=Controls!$I$2,'Hours Spread'!AT49,$B$2=Controls!$I$3,'Hours Spread'!CP49,$B$2=Controls!$I$4,'Hours Spread'!EL49,$B$2=Controls!$I$5,'Hours Spread'!GH49,$B$2=Controls!$I$6,'Hours Spread'!ID49,$B$2=Controls!$I$7,'Hours Spread'!JZ49)</f>
        <v>#N/A</v>
      </c>
      <c r="AT51" s="1137" t="str">
        <f>ifs($B$2=Controls!$I$2,'Hours Spread'!AU49,$B$2=Controls!$I$3,'Hours Spread'!CQ49,$B$2=Controls!$I$4,'Hours Spread'!EM49,$B$2=Controls!$I$5,'Hours Spread'!GI49,$B$2=Controls!$I$6,'Hours Spread'!IE49,$B$2=Controls!$I$7,'Hours Spread'!KA49)</f>
        <v>#N/A</v>
      </c>
      <c r="AU51" s="1137" t="str">
        <f>ifs($B$2=Controls!$I$2,'Hours Spread'!AV49,$B$2=Controls!$I$3,'Hours Spread'!CR49,$B$2=Controls!$I$4,'Hours Spread'!EN49,$B$2=Controls!$I$5,'Hours Spread'!GJ49,$B$2=Controls!$I$6,'Hours Spread'!IF49,$B$2=Controls!$I$7,'Hours Spread'!KB49)</f>
        <v>#N/A</v>
      </c>
      <c r="AV51" s="1137" t="str">
        <f>ifs($B$2=Controls!$I$2,'Hours Spread'!AW49,$B$2=Controls!$I$3,'Hours Spread'!CS49,$B$2=Controls!$I$4,'Hours Spread'!EO49,$B$2=Controls!$I$5,'Hours Spread'!GK49,$B$2=Controls!$I$6,'Hours Spread'!IG49,$B$2=Controls!$I$7,'Hours Spread'!KC49)</f>
        <v>#N/A</v>
      </c>
      <c r="AW51" s="1137" t="str">
        <f>ifs($B$2=Controls!$I$2,'Hours Spread'!AX49,$B$2=Controls!$I$3,'Hours Spread'!CT49,$B$2=Controls!$I$4,'Hours Spread'!EP49,$B$2=Controls!$I$5,'Hours Spread'!GL49,$B$2=Controls!$I$6,'Hours Spread'!IH49,$B$2=Controls!$I$7,'Hours Spread'!KD49)</f>
        <v>#N/A</v>
      </c>
      <c r="AX51" s="1137" t="str">
        <f>ifs($B$2=Controls!$I$2,'Hours Spread'!AY49,$B$2=Controls!$I$3,'Hours Spread'!CU49,$B$2=Controls!$I$4,'Hours Spread'!EQ49,$B$2=Controls!$I$5,'Hours Spread'!GM49,$B$2=Controls!$I$6,'Hours Spread'!II49,$B$2=Controls!$I$7,'Hours Spread'!KE49)</f>
        <v>#N/A</v>
      </c>
    </row>
    <row r="52">
      <c r="A52" s="813" t="s">
        <v>524</v>
      </c>
      <c r="B52" s="693" t="s">
        <v>524</v>
      </c>
      <c r="C52" s="1137" t="str">
        <f>ifs($B$2=Controls!$I$2,'Hours Spread'!D57,$B$2=Controls!$I$3,'Hours Spread'!AZ57,$B$2=Controls!$I$4,'Hours Spread'!CV57,$B$2=Controls!$I$5,'Hours Spread'!ER57,$B$2=Controls!$I$6,'Hours Spread'!GN57,$B$2=Controls!$I$7,'Hours Spread'!IJ57)</f>
        <v>#N/A</v>
      </c>
      <c r="D52" s="1137" t="str">
        <f>ifs($B$2=Controls!$I$2,'Hours Spread'!E50,$B$2=Controls!$I$3,'Hours Spread'!BA50,$B$2=Controls!$I$4,'Hours Spread'!CW50,$B$2=Controls!$I$5,'Hours Spread'!ES50,$B$2=Controls!$I$6,'Hours Spread'!GO50,$B$2=Controls!$I$7,'Hours Spread'!IK50)</f>
        <v>#N/A</v>
      </c>
      <c r="E52" s="1137" t="str">
        <f>ifs($B$2=Controls!$I$2,'Hours Spread'!F50,$B$2=Controls!$I$3,'Hours Spread'!BB50,$B$2=Controls!$I$4,'Hours Spread'!CX50,$B$2=Controls!$I$5,'Hours Spread'!ET50,$B$2=Controls!$I$6,'Hours Spread'!GP50,$B$2=Controls!$I$7,'Hours Spread'!IL50)</f>
        <v>#N/A</v>
      </c>
      <c r="F52" s="1137" t="str">
        <f>ifs($B$2=Controls!$I$2,'Hours Spread'!G50,$B$2=Controls!$I$3,'Hours Spread'!BC50,$B$2=Controls!$I$4,'Hours Spread'!CY50,$B$2=Controls!$I$5,'Hours Spread'!EU50,$B$2=Controls!$I$6,'Hours Spread'!GQ50,$B$2=Controls!$I$7,'Hours Spread'!IM50)</f>
        <v>#N/A</v>
      </c>
      <c r="G52" s="1137" t="str">
        <f>ifs($B$2=Controls!$I$2,'Hours Spread'!H50,$B$2=Controls!$I$3,'Hours Spread'!BD50,$B$2=Controls!$I$4,'Hours Spread'!CZ50,$B$2=Controls!$I$5,'Hours Spread'!EV50,$B$2=Controls!$I$6,'Hours Spread'!GR50,$B$2=Controls!$I$7,'Hours Spread'!IN50)</f>
        <v>#N/A</v>
      </c>
      <c r="H52" s="1137" t="str">
        <f>ifs($B$2=Controls!$I$2,'Hours Spread'!I50,$B$2=Controls!$I$3,'Hours Spread'!BE50,$B$2=Controls!$I$4,'Hours Spread'!DA50,$B$2=Controls!$I$5,'Hours Spread'!EW50,$B$2=Controls!$I$6,'Hours Spread'!GS50,$B$2=Controls!$I$7,'Hours Spread'!IO50)</f>
        <v>#N/A</v>
      </c>
      <c r="I52" s="1137" t="str">
        <f>ifs($B$2=Controls!$I$2,'Hours Spread'!J50,$B$2=Controls!$I$3,'Hours Spread'!BF50,$B$2=Controls!$I$4,'Hours Spread'!DB50,$B$2=Controls!$I$5,'Hours Spread'!EX50,$B$2=Controls!$I$6,'Hours Spread'!GT50,$B$2=Controls!$I$7,'Hours Spread'!IP50)</f>
        <v>#N/A</v>
      </c>
      <c r="J52" s="1137" t="str">
        <f>ifs($B$2=Controls!$I$2,'Hours Spread'!K50,$B$2=Controls!$I$3,'Hours Spread'!BG50,$B$2=Controls!$I$4,'Hours Spread'!DC50,$B$2=Controls!$I$5,'Hours Spread'!EY50,$B$2=Controls!$I$6,'Hours Spread'!GU50,$B$2=Controls!$I$7,'Hours Spread'!IQ50)</f>
        <v>#N/A</v>
      </c>
      <c r="K52" s="1137" t="str">
        <f>ifs($B$2=Controls!$I$2,'Hours Spread'!L50,$B$2=Controls!$I$3,'Hours Spread'!BH50,$B$2=Controls!$I$4,'Hours Spread'!DD50,$B$2=Controls!$I$5,'Hours Spread'!EZ50,$B$2=Controls!$I$6,'Hours Spread'!GV50,$B$2=Controls!$I$7,'Hours Spread'!IR50)</f>
        <v>#N/A</v>
      </c>
      <c r="L52" s="1137" t="str">
        <f>ifs($B$2=Controls!$I$2,'Hours Spread'!M50,$B$2=Controls!$I$3,'Hours Spread'!BI50,$B$2=Controls!$I$4,'Hours Spread'!DE50,$B$2=Controls!$I$5,'Hours Spread'!FA50,$B$2=Controls!$I$6,'Hours Spread'!GW50,$B$2=Controls!$I$7,'Hours Spread'!IS50)</f>
        <v>#N/A</v>
      </c>
      <c r="M52" s="1137" t="str">
        <f>ifs($B$2=Controls!$I$2,'Hours Spread'!N50,$B$2=Controls!$I$3,'Hours Spread'!BJ50,$B$2=Controls!$I$4,'Hours Spread'!DF50,$B$2=Controls!$I$5,'Hours Spread'!FB50,$B$2=Controls!$I$6,'Hours Spread'!GX50,$B$2=Controls!$I$7,'Hours Spread'!IT50)</f>
        <v>#N/A</v>
      </c>
      <c r="N52" s="1137" t="str">
        <f>ifs($B$2=Controls!$I$2,'Hours Spread'!O50,$B$2=Controls!$I$3,'Hours Spread'!BK50,$B$2=Controls!$I$4,'Hours Spread'!DG50,$B$2=Controls!$I$5,'Hours Spread'!FC50,$B$2=Controls!$I$6,'Hours Spread'!GY50,$B$2=Controls!$I$7,'Hours Spread'!IU50)</f>
        <v>#N/A</v>
      </c>
      <c r="O52" s="1137" t="str">
        <f>ifs($B$2=Controls!$I$2,'Hours Spread'!P50,$B$2=Controls!$I$3,'Hours Spread'!BL50,$B$2=Controls!$I$4,'Hours Spread'!DH50,$B$2=Controls!$I$5,'Hours Spread'!FD50,$B$2=Controls!$I$6,'Hours Spread'!GZ50,$B$2=Controls!$I$7,'Hours Spread'!IV50)</f>
        <v>#N/A</v>
      </c>
      <c r="P52" s="1137" t="str">
        <f>ifs($B$2=Controls!$I$2,'Hours Spread'!Q50,$B$2=Controls!$I$3,'Hours Spread'!BM50,$B$2=Controls!$I$4,'Hours Spread'!DI50,$B$2=Controls!$I$5,'Hours Spread'!FE50,$B$2=Controls!$I$6,'Hours Spread'!HA50,$B$2=Controls!$I$7,'Hours Spread'!IW50)</f>
        <v>#N/A</v>
      </c>
      <c r="Q52" s="1137" t="str">
        <f>ifs($B$2=Controls!$I$2,'Hours Spread'!R50,$B$2=Controls!$I$3,'Hours Spread'!BN50,$B$2=Controls!$I$4,'Hours Spread'!DJ50,$B$2=Controls!$I$5,'Hours Spread'!FF50,$B$2=Controls!$I$6,'Hours Spread'!HB50,$B$2=Controls!$I$7,'Hours Spread'!IX50)</f>
        <v>#N/A</v>
      </c>
      <c r="R52" s="1137" t="str">
        <f>ifs($B$2=Controls!$I$2,'Hours Spread'!S50,$B$2=Controls!$I$3,'Hours Spread'!BO50,$B$2=Controls!$I$4,'Hours Spread'!DK50,$B$2=Controls!$I$5,'Hours Spread'!FG50,$B$2=Controls!$I$6,'Hours Spread'!HC50,$B$2=Controls!$I$7,'Hours Spread'!IY50)</f>
        <v>#N/A</v>
      </c>
      <c r="S52" s="1137" t="str">
        <f>ifs($B$2=Controls!$I$2,'Hours Spread'!T50,$B$2=Controls!$I$3,'Hours Spread'!BP50,$B$2=Controls!$I$4,'Hours Spread'!DL50,$B$2=Controls!$I$5,'Hours Spread'!FH50,$B$2=Controls!$I$6,'Hours Spread'!HD50,$B$2=Controls!$I$7,'Hours Spread'!IZ50)</f>
        <v>#N/A</v>
      </c>
      <c r="T52" s="1137" t="str">
        <f>ifs($B$2=Controls!$I$2,'Hours Spread'!U50,$B$2=Controls!$I$3,'Hours Spread'!BQ50,$B$2=Controls!$I$4,'Hours Spread'!DM50,$B$2=Controls!$I$5,'Hours Spread'!FI50,$B$2=Controls!$I$6,'Hours Spread'!HE50,$B$2=Controls!$I$7,'Hours Spread'!JA50)</f>
        <v>#N/A</v>
      </c>
      <c r="U52" s="1137" t="str">
        <f>ifs($B$2=Controls!$I$2,'Hours Spread'!V50,$B$2=Controls!$I$3,'Hours Spread'!BR50,$B$2=Controls!$I$4,'Hours Spread'!DN50,$B$2=Controls!$I$5,'Hours Spread'!FJ50,$B$2=Controls!$I$6,'Hours Spread'!HF50,$B$2=Controls!$I$7,'Hours Spread'!JB50)</f>
        <v>#N/A</v>
      </c>
      <c r="V52" s="1137" t="str">
        <f>ifs($B$2=Controls!$I$2,'Hours Spread'!W50,$B$2=Controls!$I$3,'Hours Spread'!BS50,$B$2=Controls!$I$4,'Hours Spread'!DO50,$B$2=Controls!$I$5,'Hours Spread'!FK50,$B$2=Controls!$I$6,'Hours Spread'!HG50,$B$2=Controls!$I$7,'Hours Spread'!JC50)</f>
        <v>#N/A</v>
      </c>
      <c r="W52" s="1137" t="str">
        <f>ifs($B$2=Controls!$I$2,'Hours Spread'!X50,$B$2=Controls!$I$3,'Hours Spread'!BT50,$B$2=Controls!$I$4,'Hours Spread'!DP50,$B$2=Controls!$I$5,'Hours Spread'!FL50,$B$2=Controls!$I$6,'Hours Spread'!HH50,$B$2=Controls!$I$7,'Hours Spread'!JD50)</f>
        <v>#N/A</v>
      </c>
      <c r="X52" s="1137" t="str">
        <f>ifs($B$2=Controls!$I$2,'Hours Spread'!Y50,$B$2=Controls!$I$3,'Hours Spread'!BU50,$B$2=Controls!$I$4,'Hours Spread'!DQ50,$B$2=Controls!$I$5,'Hours Spread'!FM50,$B$2=Controls!$I$6,'Hours Spread'!HI50,$B$2=Controls!$I$7,'Hours Spread'!JE50)</f>
        <v>#N/A</v>
      </c>
      <c r="Y52" s="1137" t="str">
        <f>ifs($B$2=Controls!$I$2,'Hours Spread'!Z50,$B$2=Controls!$I$3,'Hours Spread'!BV50,$B$2=Controls!$I$4,'Hours Spread'!DR50,$B$2=Controls!$I$5,'Hours Spread'!FN50,$B$2=Controls!$I$6,'Hours Spread'!HJ50,$B$2=Controls!$I$7,'Hours Spread'!JF50)</f>
        <v>#N/A</v>
      </c>
      <c r="Z52" s="1137" t="str">
        <f>ifs($B$2=Controls!$I$2,'Hours Spread'!AA50,$B$2=Controls!$I$3,'Hours Spread'!BW50,$B$2=Controls!$I$4,'Hours Spread'!DS50,$B$2=Controls!$I$5,'Hours Spread'!FO50,$B$2=Controls!$I$6,'Hours Spread'!HK50,$B$2=Controls!$I$7,'Hours Spread'!JG50)</f>
        <v>#N/A</v>
      </c>
      <c r="AA52" s="1137" t="str">
        <f>ifs($B$2=Controls!$I$2,'Hours Spread'!AB50,$B$2=Controls!$I$3,'Hours Spread'!BX50,$B$2=Controls!$I$4,'Hours Spread'!DT50,$B$2=Controls!$I$5,'Hours Spread'!FP50,$B$2=Controls!$I$6,'Hours Spread'!HL50,$B$2=Controls!$I$7,'Hours Spread'!JH50)</f>
        <v>#N/A</v>
      </c>
      <c r="AB52" s="1137" t="str">
        <f>ifs($B$2=Controls!$I$2,'Hours Spread'!AC50,$B$2=Controls!$I$3,'Hours Spread'!BY50,$B$2=Controls!$I$4,'Hours Spread'!DU50,$B$2=Controls!$I$5,'Hours Spread'!FQ50,$B$2=Controls!$I$6,'Hours Spread'!HM50,$B$2=Controls!$I$7,'Hours Spread'!JI50)</f>
        <v>#N/A</v>
      </c>
      <c r="AC52" s="1137" t="str">
        <f>ifs($B$2=Controls!$I$2,'Hours Spread'!AD50,$B$2=Controls!$I$3,'Hours Spread'!BZ50,$B$2=Controls!$I$4,'Hours Spread'!DV50,$B$2=Controls!$I$5,'Hours Spread'!FR50,$B$2=Controls!$I$6,'Hours Spread'!HN50,$B$2=Controls!$I$7,'Hours Spread'!JJ50)</f>
        <v>#N/A</v>
      </c>
      <c r="AD52" s="1137" t="str">
        <f>ifs($B$2=Controls!$I$2,'Hours Spread'!AE50,$B$2=Controls!$I$3,'Hours Spread'!CA50,$B$2=Controls!$I$4,'Hours Spread'!DW50,$B$2=Controls!$I$5,'Hours Spread'!FS50,$B$2=Controls!$I$6,'Hours Spread'!HO50,$B$2=Controls!$I$7,'Hours Spread'!JK50)</f>
        <v>#N/A</v>
      </c>
      <c r="AE52" s="1137" t="str">
        <f>ifs($B$2=Controls!$I$2,'Hours Spread'!AF50,$B$2=Controls!$I$3,'Hours Spread'!CB50,$B$2=Controls!$I$4,'Hours Spread'!DX50,$B$2=Controls!$I$5,'Hours Spread'!FT50,$B$2=Controls!$I$6,'Hours Spread'!HP50,$B$2=Controls!$I$7,'Hours Spread'!JL50)</f>
        <v>#N/A</v>
      </c>
      <c r="AF52" s="1137" t="str">
        <f>ifs($B$2=Controls!$I$2,'Hours Spread'!AG50,$B$2=Controls!$I$3,'Hours Spread'!CC50,$B$2=Controls!$I$4,'Hours Spread'!DY50,$B$2=Controls!$I$5,'Hours Spread'!FU50,$B$2=Controls!$I$6,'Hours Spread'!HQ50,$B$2=Controls!$I$7,'Hours Spread'!JM50)</f>
        <v>#N/A</v>
      </c>
      <c r="AG52" s="1137" t="str">
        <f>ifs($B$2=Controls!$I$2,'Hours Spread'!AH50,$B$2=Controls!$I$3,'Hours Spread'!CD50,$B$2=Controls!$I$4,'Hours Spread'!DZ50,$B$2=Controls!$I$5,'Hours Spread'!FV50,$B$2=Controls!$I$6,'Hours Spread'!HR50,$B$2=Controls!$I$7,'Hours Spread'!JN50)</f>
        <v>#N/A</v>
      </c>
      <c r="AH52" s="1137" t="str">
        <f>ifs($B$2=Controls!$I$2,'Hours Spread'!AI50,$B$2=Controls!$I$3,'Hours Spread'!CE50,$B$2=Controls!$I$4,'Hours Spread'!EA50,$B$2=Controls!$I$5,'Hours Spread'!FW50,$B$2=Controls!$I$6,'Hours Spread'!HS50,$B$2=Controls!$I$7,'Hours Spread'!JO50)</f>
        <v>#N/A</v>
      </c>
      <c r="AI52" s="1137" t="str">
        <f>ifs($B$2=Controls!$I$2,'Hours Spread'!AJ50,$B$2=Controls!$I$3,'Hours Spread'!CF50,$B$2=Controls!$I$4,'Hours Spread'!EB50,$B$2=Controls!$I$5,'Hours Spread'!FX50,$B$2=Controls!$I$6,'Hours Spread'!HT50,$B$2=Controls!$I$7,'Hours Spread'!JP50)</f>
        <v>#N/A</v>
      </c>
      <c r="AJ52" s="1137" t="str">
        <f>ifs($B$2=Controls!$I$2,'Hours Spread'!AK50,$B$2=Controls!$I$3,'Hours Spread'!CG50,$B$2=Controls!$I$4,'Hours Spread'!EC50,$B$2=Controls!$I$5,'Hours Spread'!FY50,$B$2=Controls!$I$6,'Hours Spread'!HU50,$B$2=Controls!$I$7,'Hours Spread'!JQ50)</f>
        <v>#N/A</v>
      </c>
      <c r="AK52" s="1137" t="str">
        <f>ifs($B$2=Controls!$I$2,'Hours Spread'!AL50,$B$2=Controls!$I$3,'Hours Spread'!CH50,$B$2=Controls!$I$4,'Hours Spread'!ED50,$B$2=Controls!$I$5,'Hours Spread'!FZ50,$B$2=Controls!$I$6,'Hours Spread'!HV50,$B$2=Controls!$I$7,'Hours Spread'!JR50)</f>
        <v>#N/A</v>
      </c>
      <c r="AL52" s="1137" t="str">
        <f>ifs($B$2=Controls!$I$2,'Hours Spread'!AM50,$B$2=Controls!$I$3,'Hours Spread'!CI50,$B$2=Controls!$I$4,'Hours Spread'!EE50,$B$2=Controls!$I$5,'Hours Spread'!GA50,$B$2=Controls!$I$6,'Hours Spread'!HW50,$B$2=Controls!$I$7,'Hours Spread'!JS50)</f>
        <v>#N/A</v>
      </c>
      <c r="AM52" s="1137" t="str">
        <f>ifs($B$2=Controls!$I$2,'Hours Spread'!AN50,$B$2=Controls!$I$3,'Hours Spread'!CJ50,$B$2=Controls!$I$4,'Hours Spread'!EF50,$B$2=Controls!$I$5,'Hours Spread'!GB50,$B$2=Controls!$I$6,'Hours Spread'!HX50,$B$2=Controls!$I$7,'Hours Spread'!JT50)</f>
        <v>#N/A</v>
      </c>
      <c r="AN52" s="1137" t="str">
        <f>ifs($B$2=Controls!$I$2,'Hours Spread'!AO50,$B$2=Controls!$I$3,'Hours Spread'!CK50,$B$2=Controls!$I$4,'Hours Spread'!EG50,$B$2=Controls!$I$5,'Hours Spread'!GC50,$B$2=Controls!$I$6,'Hours Spread'!HY50,$B$2=Controls!$I$7,'Hours Spread'!JU50)</f>
        <v>#N/A</v>
      </c>
      <c r="AO52" s="1137" t="str">
        <f>ifs($B$2=Controls!$I$2,'Hours Spread'!AP50,$B$2=Controls!$I$3,'Hours Spread'!CL50,$B$2=Controls!$I$4,'Hours Spread'!EH50,$B$2=Controls!$I$5,'Hours Spread'!GD50,$B$2=Controls!$I$6,'Hours Spread'!HZ50,$B$2=Controls!$I$7,'Hours Spread'!JV50)</f>
        <v>#N/A</v>
      </c>
      <c r="AP52" s="1137" t="str">
        <f>ifs($B$2=Controls!$I$2,'Hours Spread'!AQ50,$B$2=Controls!$I$3,'Hours Spread'!CM50,$B$2=Controls!$I$4,'Hours Spread'!EI50,$B$2=Controls!$I$5,'Hours Spread'!GE50,$B$2=Controls!$I$6,'Hours Spread'!IA50,$B$2=Controls!$I$7,'Hours Spread'!JW50)</f>
        <v>#N/A</v>
      </c>
      <c r="AQ52" s="1137" t="str">
        <f>ifs($B$2=Controls!$I$2,'Hours Spread'!AR50,$B$2=Controls!$I$3,'Hours Spread'!CN50,$B$2=Controls!$I$4,'Hours Spread'!EJ50,$B$2=Controls!$I$5,'Hours Spread'!GF50,$B$2=Controls!$I$6,'Hours Spread'!IB50,$B$2=Controls!$I$7,'Hours Spread'!JX50)</f>
        <v>#N/A</v>
      </c>
      <c r="AR52" s="1137" t="str">
        <f>ifs($B$2=Controls!$I$2,'Hours Spread'!AS50,$B$2=Controls!$I$3,'Hours Spread'!CO50,$B$2=Controls!$I$4,'Hours Spread'!EK50,$B$2=Controls!$I$5,'Hours Spread'!GG50,$B$2=Controls!$I$6,'Hours Spread'!IC50,$B$2=Controls!$I$7,'Hours Spread'!JY50)</f>
        <v>#N/A</v>
      </c>
      <c r="AS52" s="1137" t="str">
        <f>ifs($B$2=Controls!$I$2,'Hours Spread'!AT50,$B$2=Controls!$I$3,'Hours Spread'!CP50,$B$2=Controls!$I$4,'Hours Spread'!EL50,$B$2=Controls!$I$5,'Hours Spread'!GH50,$B$2=Controls!$I$6,'Hours Spread'!ID50,$B$2=Controls!$I$7,'Hours Spread'!JZ50)</f>
        <v>#N/A</v>
      </c>
      <c r="AT52" s="1137" t="str">
        <f>ifs($B$2=Controls!$I$2,'Hours Spread'!AU50,$B$2=Controls!$I$3,'Hours Spread'!CQ50,$B$2=Controls!$I$4,'Hours Spread'!EM50,$B$2=Controls!$I$5,'Hours Spread'!GI50,$B$2=Controls!$I$6,'Hours Spread'!IE50,$B$2=Controls!$I$7,'Hours Spread'!KA50)</f>
        <v>#N/A</v>
      </c>
      <c r="AU52" s="1137" t="str">
        <f>ifs($B$2=Controls!$I$2,'Hours Spread'!AV50,$B$2=Controls!$I$3,'Hours Spread'!CR50,$B$2=Controls!$I$4,'Hours Spread'!EN50,$B$2=Controls!$I$5,'Hours Spread'!GJ50,$B$2=Controls!$I$6,'Hours Spread'!IF50,$B$2=Controls!$I$7,'Hours Spread'!KB50)</f>
        <v>#N/A</v>
      </c>
      <c r="AV52" s="1137" t="str">
        <f>ifs($B$2=Controls!$I$2,'Hours Spread'!AW50,$B$2=Controls!$I$3,'Hours Spread'!CS50,$B$2=Controls!$I$4,'Hours Spread'!EO50,$B$2=Controls!$I$5,'Hours Spread'!GK50,$B$2=Controls!$I$6,'Hours Spread'!IG50,$B$2=Controls!$I$7,'Hours Spread'!KC50)</f>
        <v>#N/A</v>
      </c>
      <c r="AW52" s="1137" t="str">
        <f>ifs($B$2=Controls!$I$2,'Hours Spread'!AX50,$B$2=Controls!$I$3,'Hours Spread'!CT50,$B$2=Controls!$I$4,'Hours Spread'!EP50,$B$2=Controls!$I$5,'Hours Spread'!GL50,$B$2=Controls!$I$6,'Hours Spread'!IH50,$B$2=Controls!$I$7,'Hours Spread'!KD50)</f>
        <v>#N/A</v>
      </c>
      <c r="AX52" s="1137" t="str">
        <f>ifs($B$2=Controls!$I$2,'Hours Spread'!AY50,$B$2=Controls!$I$3,'Hours Spread'!CU50,$B$2=Controls!$I$4,'Hours Spread'!EQ50,$B$2=Controls!$I$5,'Hours Spread'!GM50,$B$2=Controls!$I$6,'Hours Spread'!II50,$B$2=Controls!$I$7,'Hours Spread'!KE50)</f>
        <v>#N/A</v>
      </c>
    </row>
    <row r="53">
      <c r="A53" s="813" t="s">
        <v>525</v>
      </c>
      <c r="B53" s="693" t="s">
        <v>525</v>
      </c>
      <c r="C53" s="1137" t="str">
        <f>ifs($B$2=Controls!$I$2,'Hours Spread'!D58,$B$2=Controls!$I$3,'Hours Spread'!AZ58,$B$2=Controls!$I$4,'Hours Spread'!CV58,$B$2=Controls!$I$5,'Hours Spread'!ER58,$B$2=Controls!$I$6,'Hours Spread'!GN58,$B$2=Controls!$I$7,'Hours Spread'!IJ58)</f>
        <v>#N/A</v>
      </c>
      <c r="D53" s="1137" t="str">
        <f>ifs($B$2=Controls!$I$2,'Hours Spread'!E51,$B$2=Controls!$I$3,'Hours Spread'!BA51,$B$2=Controls!$I$4,'Hours Spread'!CW51,$B$2=Controls!$I$5,'Hours Spread'!ES51,$B$2=Controls!$I$6,'Hours Spread'!GO51,$B$2=Controls!$I$7,'Hours Spread'!IK51)</f>
        <v>#N/A</v>
      </c>
      <c r="E53" s="1137" t="str">
        <f>ifs($B$2=Controls!$I$2,'Hours Spread'!F51,$B$2=Controls!$I$3,'Hours Spread'!BB51,$B$2=Controls!$I$4,'Hours Spread'!CX51,$B$2=Controls!$I$5,'Hours Spread'!ET51,$B$2=Controls!$I$6,'Hours Spread'!GP51,$B$2=Controls!$I$7,'Hours Spread'!IL51)</f>
        <v>#N/A</v>
      </c>
      <c r="F53" s="1137" t="str">
        <f>ifs($B$2=Controls!$I$2,'Hours Spread'!G51,$B$2=Controls!$I$3,'Hours Spread'!BC51,$B$2=Controls!$I$4,'Hours Spread'!CY51,$B$2=Controls!$I$5,'Hours Spread'!EU51,$B$2=Controls!$I$6,'Hours Spread'!GQ51,$B$2=Controls!$I$7,'Hours Spread'!IM51)</f>
        <v>#N/A</v>
      </c>
      <c r="G53" s="1137" t="str">
        <f>ifs($B$2=Controls!$I$2,'Hours Spread'!H51,$B$2=Controls!$I$3,'Hours Spread'!BD51,$B$2=Controls!$I$4,'Hours Spread'!CZ51,$B$2=Controls!$I$5,'Hours Spread'!EV51,$B$2=Controls!$I$6,'Hours Spread'!GR51,$B$2=Controls!$I$7,'Hours Spread'!IN51)</f>
        <v>#N/A</v>
      </c>
      <c r="H53" s="1137" t="str">
        <f>ifs($B$2=Controls!$I$2,'Hours Spread'!I51,$B$2=Controls!$I$3,'Hours Spread'!BE51,$B$2=Controls!$I$4,'Hours Spread'!DA51,$B$2=Controls!$I$5,'Hours Spread'!EW51,$B$2=Controls!$I$6,'Hours Spread'!GS51,$B$2=Controls!$I$7,'Hours Spread'!IO51)</f>
        <v>#N/A</v>
      </c>
      <c r="I53" s="1137" t="str">
        <f>ifs($B$2=Controls!$I$2,'Hours Spread'!J51,$B$2=Controls!$I$3,'Hours Spread'!BF51,$B$2=Controls!$I$4,'Hours Spread'!DB51,$B$2=Controls!$I$5,'Hours Spread'!EX51,$B$2=Controls!$I$6,'Hours Spread'!GT51,$B$2=Controls!$I$7,'Hours Spread'!IP51)</f>
        <v>#N/A</v>
      </c>
      <c r="J53" s="1137" t="str">
        <f>ifs($B$2=Controls!$I$2,'Hours Spread'!K51,$B$2=Controls!$I$3,'Hours Spread'!BG51,$B$2=Controls!$I$4,'Hours Spread'!DC51,$B$2=Controls!$I$5,'Hours Spread'!EY51,$B$2=Controls!$I$6,'Hours Spread'!GU51,$B$2=Controls!$I$7,'Hours Spread'!IQ51)</f>
        <v>#N/A</v>
      </c>
      <c r="K53" s="1137" t="str">
        <f>ifs($B$2=Controls!$I$2,'Hours Spread'!L51,$B$2=Controls!$I$3,'Hours Spread'!BH51,$B$2=Controls!$I$4,'Hours Spread'!DD51,$B$2=Controls!$I$5,'Hours Spread'!EZ51,$B$2=Controls!$I$6,'Hours Spread'!GV51,$B$2=Controls!$I$7,'Hours Spread'!IR51)</f>
        <v>#N/A</v>
      </c>
      <c r="L53" s="1137" t="str">
        <f>ifs($B$2=Controls!$I$2,'Hours Spread'!M51,$B$2=Controls!$I$3,'Hours Spread'!BI51,$B$2=Controls!$I$4,'Hours Spread'!DE51,$B$2=Controls!$I$5,'Hours Spread'!FA51,$B$2=Controls!$I$6,'Hours Spread'!GW51,$B$2=Controls!$I$7,'Hours Spread'!IS51)</f>
        <v>#N/A</v>
      </c>
      <c r="M53" s="1137" t="str">
        <f>ifs($B$2=Controls!$I$2,'Hours Spread'!N51,$B$2=Controls!$I$3,'Hours Spread'!BJ51,$B$2=Controls!$I$4,'Hours Spread'!DF51,$B$2=Controls!$I$5,'Hours Spread'!FB51,$B$2=Controls!$I$6,'Hours Spread'!GX51,$B$2=Controls!$I$7,'Hours Spread'!IT51)</f>
        <v>#N/A</v>
      </c>
      <c r="N53" s="1137" t="str">
        <f>ifs($B$2=Controls!$I$2,'Hours Spread'!O51,$B$2=Controls!$I$3,'Hours Spread'!BK51,$B$2=Controls!$I$4,'Hours Spread'!DG51,$B$2=Controls!$I$5,'Hours Spread'!FC51,$B$2=Controls!$I$6,'Hours Spread'!GY51,$B$2=Controls!$I$7,'Hours Spread'!IU51)</f>
        <v>#N/A</v>
      </c>
      <c r="O53" s="1137" t="str">
        <f>ifs($B$2=Controls!$I$2,'Hours Spread'!P51,$B$2=Controls!$I$3,'Hours Spread'!BL51,$B$2=Controls!$I$4,'Hours Spread'!DH51,$B$2=Controls!$I$5,'Hours Spread'!FD51,$B$2=Controls!$I$6,'Hours Spread'!GZ51,$B$2=Controls!$I$7,'Hours Spread'!IV51)</f>
        <v>#N/A</v>
      </c>
      <c r="P53" s="1137" t="str">
        <f>ifs($B$2=Controls!$I$2,'Hours Spread'!Q51,$B$2=Controls!$I$3,'Hours Spread'!BM51,$B$2=Controls!$I$4,'Hours Spread'!DI51,$B$2=Controls!$I$5,'Hours Spread'!FE51,$B$2=Controls!$I$6,'Hours Spread'!HA51,$B$2=Controls!$I$7,'Hours Spread'!IW51)</f>
        <v>#N/A</v>
      </c>
      <c r="Q53" s="1137" t="str">
        <f>ifs($B$2=Controls!$I$2,'Hours Spread'!R51,$B$2=Controls!$I$3,'Hours Spread'!BN51,$B$2=Controls!$I$4,'Hours Spread'!DJ51,$B$2=Controls!$I$5,'Hours Spread'!FF51,$B$2=Controls!$I$6,'Hours Spread'!HB51,$B$2=Controls!$I$7,'Hours Spread'!IX51)</f>
        <v>#N/A</v>
      </c>
      <c r="R53" s="1137" t="str">
        <f>ifs($B$2=Controls!$I$2,'Hours Spread'!S51,$B$2=Controls!$I$3,'Hours Spread'!BO51,$B$2=Controls!$I$4,'Hours Spread'!DK51,$B$2=Controls!$I$5,'Hours Spread'!FG51,$B$2=Controls!$I$6,'Hours Spread'!HC51,$B$2=Controls!$I$7,'Hours Spread'!IY51)</f>
        <v>#N/A</v>
      </c>
      <c r="S53" s="1137" t="str">
        <f>ifs($B$2=Controls!$I$2,'Hours Spread'!T51,$B$2=Controls!$I$3,'Hours Spread'!BP51,$B$2=Controls!$I$4,'Hours Spread'!DL51,$B$2=Controls!$I$5,'Hours Spread'!FH51,$B$2=Controls!$I$6,'Hours Spread'!HD51,$B$2=Controls!$I$7,'Hours Spread'!IZ51)</f>
        <v>#N/A</v>
      </c>
      <c r="T53" s="1137" t="str">
        <f>ifs($B$2=Controls!$I$2,'Hours Spread'!U51,$B$2=Controls!$I$3,'Hours Spread'!BQ51,$B$2=Controls!$I$4,'Hours Spread'!DM51,$B$2=Controls!$I$5,'Hours Spread'!FI51,$B$2=Controls!$I$6,'Hours Spread'!HE51,$B$2=Controls!$I$7,'Hours Spread'!JA51)</f>
        <v>#N/A</v>
      </c>
      <c r="U53" s="1137" t="str">
        <f>ifs($B$2=Controls!$I$2,'Hours Spread'!V51,$B$2=Controls!$I$3,'Hours Spread'!BR51,$B$2=Controls!$I$4,'Hours Spread'!DN51,$B$2=Controls!$I$5,'Hours Spread'!FJ51,$B$2=Controls!$I$6,'Hours Spread'!HF51,$B$2=Controls!$I$7,'Hours Spread'!JB51)</f>
        <v>#N/A</v>
      </c>
      <c r="V53" s="1137" t="str">
        <f>ifs($B$2=Controls!$I$2,'Hours Spread'!W51,$B$2=Controls!$I$3,'Hours Spread'!BS51,$B$2=Controls!$I$4,'Hours Spread'!DO51,$B$2=Controls!$I$5,'Hours Spread'!FK51,$B$2=Controls!$I$6,'Hours Spread'!HG51,$B$2=Controls!$I$7,'Hours Spread'!JC51)</f>
        <v>#N/A</v>
      </c>
      <c r="W53" s="1137" t="str">
        <f>ifs($B$2=Controls!$I$2,'Hours Spread'!X51,$B$2=Controls!$I$3,'Hours Spread'!BT51,$B$2=Controls!$I$4,'Hours Spread'!DP51,$B$2=Controls!$I$5,'Hours Spread'!FL51,$B$2=Controls!$I$6,'Hours Spread'!HH51,$B$2=Controls!$I$7,'Hours Spread'!JD51)</f>
        <v>#N/A</v>
      </c>
      <c r="X53" s="1137" t="str">
        <f>ifs($B$2=Controls!$I$2,'Hours Spread'!Y51,$B$2=Controls!$I$3,'Hours Spread'!BU51,$B$2=Controls!$I$4,'Hours Spread'!DQ51,$B$2=Controls!$I$5,'Hours Spread'!FM51,$B$2=Controls!$I$6,'Hours Spread'!HI51,$B$2=Controls!$I$7,'Hours Spread'!JE51)</f>
        <v>#N/A</v>
      </c>
      <c r="Y53" s="1137" t="str">
        <f>ifs($B$2=Controls!$I$2,'Hours Spread'!Z51,$B$2=Controls!$I$3,'Hours Spread'!BV51,$B$2=Controls!$I$4,'Hours Spread'!DR51,$B$2=Controls!$I$5,'Hours Spread'!FN51,$B$2=Controls!$I$6,'Hours Spread'!HJ51,$B$2=Controls!$I$7,'Hours Spread'!JF51)</f>
        <v>#N/A</v>
      </c>
      <c r="Z53" s="1137" t="str">
        <f>ifs($B$2=Controls!$I$2,'Hours Spread'!AA51,$B$2=Controls!$I$3,'Hours Spread'!BW51,$B$2=Controls!$I$4,'Hours Spread'!DS51,$B$2=Controls!$I$5,'Hours Spread'!FO51,$B$2=Controls!$I$6,'Hours Spread'!HK51,$B$2=Controls!$I$7,'Hours Spread'!JG51)</f>
        <v>#N/A</v>
      </c>
      <c r="AA53" s="1137" t="str">
        <f>ifs($B$2=Controls!$I$2,'Hours Spread'!AB51,$B$2=Controls!$I$3,'Hours Spread'!BX51,$B$2=Controls!$I$4,'Hours Spread'!DT51,$B$2=Controls!$I$5,'Hours Spread'!FP51,$B$2=Controls!$I$6,'Hours Spread'!HL51,$B$2=Controls!$I$7,'Hours Spread'!JH51)</f>
        <v>#N/A</v>
      </c>
      <c r="AB53" s="1137" t="str">
        <f>ifs($B$2=Controls!$I$2,'Hours Spread'!AC51,$B$2=Controls!$I$3,'Hours Spread'!BY51,$B$2=Controls!$I$4,'Hours Spread'!DU51,$B$2=Controls!$I$5,'Hours Spread'!FQ51,$B$2=Controls!$I$6,'Hours Spread'!HM51,$B$2=Controls!$I$7,'Hours Spread'!JI51)</f>
        <v>#N/A</v>
      </c>
      <c r="AC53" s="1137" t="str">
        <f>ifs($B$2=Controls!$I$2,'Hours Spread'!AD51,$B$2=Controls!$I$3,'Hours Spread'!BZ51,$B$2=Controls!$I$4,'Hours Spread'!DV51,$B$2=Controls!$I$5,'Hours Spread'!FR51,$B$2=Controls!$I$6,'Hours Spread'!HN51,$B$2=Controls!$I$7,'Hours Spread'!JJ51)</f>
        <v>#N/A</v>
      </c>
      <c r="AD53" s="1137" t="str">
        <f>ifs($B$2=Controls!$I$2,'Hours Spread'!AE51,$B$2=Controls!$I$3,'Hours Spread'!CA51,$B$2=Controls!$I$4,'Hours Spread'!DW51,$B$2=Controls!$I$5,'Hours Spread'!FS51,$B$2=Controls!$I$6,'Hours Spread'!HO51,$B$2=Controls!$I$7,'Hours Spread'!JK51)</f>
        <v>#N/A</v>
      </c>
      <c r="AE53" s="1137" t="str">
        <f>ifs($B$2=Controls!$I$2,'Hours Spread'!AF51,$B$2=Controls!$I$3,'Hours Spread'!CB51,$B$2=Controls!$I$4,'Hours Spread'!DX51,$B$2=Controls!$I$5,'Hours Spread'!FT51,$B$2=Controls!$I$6,'Hours Spread'!HP51,$B$2=Controls!$I$7,'Hours Spread'!JL51)</f>
        <v>#N/A</v>
      </c>
      <c r="AF53" s="1137" t="str">
        <f>ifs($B$2=Controls!$I$2,'Hours Spread'!AG51,$B$2=Controls!$I$3,'Hours Spread'!CC51,$B$2=Controls!$I$4,'Hours Spread'!DY51,$B$2=Controls!$I$5,'Hours Spread'!FU51,$B$2=Controls!$I$6,'Hours Spread'!HQ51,$B$2=Controls!$I$7,'Hours Spread'!JM51)</f>
        <v>#N/A</v>
      </c>
      <c r="AG53" s="1137" t="str">
        <f>ifs($B$2=Controls!$I$2,'Hours Spread'!AH51,$B$2=Controls!$I$3,'Hours Spread'!CD51,$B$2=Controls!$I$4,'Hours Spread'!DZ51,$B$2=Controls!$I$5,'Hours Spread'!FV51,$B$2=Controls!$I$6,'Hours Spread'!HR51,$B$2=Controls!$I$7,'Hours Spread'!JN51)</f>
        <v>#N/A</v>
      </c>
      <c r="AH53" s="1137" t="str">
        <f>ifs($B$2=Controls!$I$2,'Hours Spread'!AI51,$B$2=Controls!$I$3,'Hours Spread'!CE51,$B$2=Controls!$I$4,'Hours Spread'!EA51,$B$2=Controls!$I$5,'Hours Spread'!FW51,$B$2=Controls!$I$6,'Hours Spread'!HS51,$B$2=Controls!$I$7,'Hours Spread'!JO51)</f>
        <v>#N/A</v>
      </c>
      <c r="AI53" s="1137" t="str">
        <f>ifs($B$2=Controls!$I$2,'Hours Spread'!AJ51,$B$2=Controls!$I$3,'Hours Spread'!CF51,$B$2=Controls!$I$4,'Hours Spread'!EB51,$B$2=Controls!$I$5,'Hours Spread'!FX51,$B$2=Controls!$I$6,'Hours Spread'!HT51,$B$2=Controls!$I$7,'Hours Spread'!JP51)</f>
        <v>#N/A</v>
      </c>
      <c r="AJ53" s="1137" t="str">
        <f>ifs($B$2=Controls!$I$2,'Hours Spread'!AK51,$B$2=Controls!$I$3,'Hours Spread'!CG51,$B$2=Controls!$I$4,'Hours Spread'!EC51,$B$2=Controls!$I$5,'Hours Spread'!FY51,$B$2=Controls!$I$6,'Hours Spread'!HU51,$B$2=Controls!$I$7,'Hours Spread'!JQ51)</f>
        <v>#N/A</v>
      </c>
      <c r="AK53" s="1137" t="str">
        <f>ifs($B$2=Controls!$I$2,'Hours Spread'!AL51,$B$2=Controls!$I$3,'Hours Spread'!CH51,$B$2=Controls!$I$4,'Hours Spread'!ED51,$B$2=Controls!$I$5,'Hours Spread'!FZ51,$B$2=Controls!$I$6,'Hours Spread'!HV51,$B$2=Controls!$I$7,'Hours Spread'!JR51)</f>
        <v>#N/A</v>
      </c>
      <c r="AL53" s="1137" t="str">
        <f>ifs($B$2=Controls!$I$2,'Hours Spread'!AM51,$B$2=Controls!$I$3,'Hours Spread'!CI51,$B$2=Controls!$I$4,'Hours Spread'!EE51,$B$2=Controls!$I$5,'Hours Spread'!GA51,$B$2=Controls!$I$6,'Hours Spread'!HW51,$B$2=Controls!$I$7,'Hours Spread'!JS51)</f>
        <v>#N/A</v>
      </c>
      <c r="AM53" s="1137" t="str">
        <f>ifs($B$2=Controls!$I$2,'Hours Spread'!AN51,$B$2=Controls!$I$3,'Hours Spread'!CJ51,$B$2=Controls!$I$4,'Hours Spread'!EF51,$B$2=Controls!$I$5,'Hours Spread'!GB51,$B$2=Controls!$I$6,'Hours Spread'!HX51,$B$2=Controls!$I$7,'Hours Spread'!JT51)</f>
        <v>#N/A</v>
      </c>
      <c r="AN53" s="1137" t="str">
        <f>ifs($B$2=Controls!$I$2,'Hours Spread'!AO51,$B$2=Controls!$I$3,'Hours Spread'!CK51,$B$2=Controls!$I$4,'Hours Spread'!EG51,$B$2=Controls!$I$5,'Hours Spread'!GC51,$B$2=Controls!$I$6,'Hours Spread'!HY51,$B$2=Controls!$I$7,'Hours Spread'!JU51)</f>
        <v>#N/A</v>
      </c>
      <c r="AO53" s="1137" t="str">
        <f>ifs($B$2=Controls!$I$2,'Hours Spread'!AP51,$B$2=Controls!$I$3,'Hours Spread'!CL51,$B$2=Controls!$I$4,'Hours Spread'!EH51,$B$2=Controls!$I$5,'Hours Spread'!GD51,$B$2=Controls!$I$6,'Hours Spread'!HZ51,$B$2=Controls!$I$7,'Hours Spread'!JV51)</f>
        <v>#N/A</v>
      </c>
      <c r="AP53" s="1137" t="str">
        <f>ifs($B$2=Controls!$I$2,'Hours Spread'!AQ51,$B$2=Controls!$I$3,'Hours Spread'!CM51,$B$2=Controls!$I$4,'Hours Spread'!EI51,$B$2=Controls!$I$5,'Hours Spread'!GE51,$B$2=Controls!$I$6,'Hours Spread'!IA51,$B$2=Controls!$I$7,'Hours Spread'!JW51)</f>
        <v>#N/A</v>
      </c>
      <c r="AQ53" s="1137" t="str">
        <f>ifs($B$2=Controls!$I$2,'Hours Spread'!AR51,$B$2=Controls!$I$3,'Hours Spread'!CN51,$B$2=Controls!$I$4,'Hours Spread'!EJ51,$B$2=Controls!$I$5,'Hours Spread'!GF51,$B$2=Controls!$I$6,'Hours Spread'!IB51,$B$2=Controls!$I$7,'Hours Spread'!JX51)</f>
        <v>#N/A</v>
      </c>
      <c r="AR53" s="1137" t="str">
        <f>ifs($B$2=Controls!$I$2,'Hours Spread'!AS51,$B$2=Controls!$I$3,'Hours Spread'!CO51,$B$2=Controls!$I$4,'Hours Spread'!EK51,$B$2=Controls!$I$5,'Hours Spread'!GG51,$B$2=Controls!$I$6,'Hours Spread'!IC51,$B$2=Controls!$I$7,'Hours Spread'!JY51)</f>
        <v>#N/A</v>
      </c>
      <c r="AS53" s="1137" t="str">
        <f>ifs($B$2=Controls!$I$2,'Hours Spread'!AT51,$B$2=Controls!$I$3,'Hours Spread'!CP51,$B$2=Controls!$I$4,'Hours Spread'!EL51,$B$2=Controls!$I$5,'Hours Spread'!GH51,$B$2=Controls!$I$6,'Hours Spread'!ID51,$B$2=Controls!$I$7,'Hours Spread'!JZ51)</f>
        <v>#N/A</v>
      </c>
      <c r="AT53" s="1137" t="str">
        <f>ifs($B$2=Controls!$I$2,'Hours Spread'!AU51,$B$2=Controls!$I$3,'Hours Spread'!CQ51,$B$2=Controls!$I$4,'Hours Spread'!EM51,$B$2=Controls!$I$5,'Hours Spread'!GI51,$B$2=Controls!$I$6,'Hours Spread'!IE51,$B$2=Controls!$I$7,'Hours Spread'!KA51)</f>
        <v>#N/A</v>
      </c>
      <c r="AU53" s="1137" t="str">
        <f>ifs($B$2=Controls!$I$2,'Hours Spread'!AV51,$B$2=Controls!$I$3,'Hours Spread'!CR51,$B$2=Controls!$I$4,'Hours Spread'!EN51,$B$2=Controls!$I$5,'Hours Spread'!GJ51,$B$2=Controls!$I$6,'Hours Spread'!IF51,$B$2=Controls!$I$7,'Hours Spread'!KB51)</f>
        <v>#N/A</v>
      </c>
      <c r="AV53" s="1137" t="str">
        <f>ifs($B$2=Controls!$I$2,'Hours Spread'!AW51,$B$2=Controls!$I$3,'Hours Spread'!CS51,$B$2=Controls!$I$4,'Hours Spread'!EO51,$B$2=Controls!$I$5,'Hours Spread'!GK51,$B$2=Controls!$I$6,'Hours Spread'!IG51,$B$2=Controls!$I$7,'Hours Spread'!KC51)</f>
        <v>#N/A</v>
      </c>
      <c r="AW53" s="1137" t="str">
        <f>ifs($B$2=Controls!$I$2,'Hours Spread'!AX51,$B$2=Controls!$I$3,'Hours Spread'!CT51,$B$2=Controls!$I$4,'Hours Spread'!EP51,$B$2=Controls!$I$5,'Hours Spread'!GL51,$B$2=Controls!$I$6,'Hours Spread'!IH51,$B$2=Controls!$I$7,'Hours Spread'!KD51)</f>
        <v>#N/A</v>
      </c>
      <c r="AX53" s="1137" t="str">
        <f>ifs($B$2=Controls!$I$2,'Hours Spread'!AY51,$B$2=Controls!$I$3,'Hours Spread'!CU51,$B$2=Controls!$I$4,'Hours Spread'!EQ51,$B$2=Controls!$I$5,'Hours Spread'!GM51,$B$2=Controls!$I$6,'Hours Spread'!II51,$B$2=Controls!$I$7,'Hours Spread'!KE51)</f>
        <v>#N/A</v>
      </c>
    </row>
    <row r="54">
      <c r="A54" s="595" t="s">
        <v>526</v>
      </c>
      <c r="B54" s="595" t="s">
        <v>526</v>
      </c>
      <c r="C54" s="1137" t="str">
        <f>ifs($B$2=Controls!$I$2,'Hours Spread'!D59,$B$2=Controls!$I$3,'Hours Spread'!AZ59,$B$2=Controls!$I$4,'Hours Spread'!CV59,$B$2=Controls!$I$5,'Hours Spread'!ER59,$B$2=Controls!$I$6,'Hours Spread'!GN59,$B$2=Controls!$I$7,'Hours Spread'!IJ59)</f>
        <v>#N/A</v>
      </c>
      <c r="D54" s="1137" t="str">
        <f>ifs($B$2=Controls!$I$2,'Hours Spread'!E52,$B$2=Controls!$I$3,'Hours Spread'!BA52,$B$2=Controls!$I$4,'Hours Spread'!CW52,$B$2=Controls!$I$5,'Hours Spread'!ES52,$B$2=Controls!$I$6,'Hours Spread'!GO52,$B$2=Controls!$I$7,'Hours Spread'!IK52)</f>
        <v>#N/A</v>
      </c>
      <c r="E54" s="1137" t="str">
        <f>ifs($B$2=Controls!$I$2,'Hours Spread'!F52,$B$2=Controls!$I$3,'Hours Spread'!BB52,$B$2=Controls!$I$4,'Hours Spread'!CX52,$B$2=Controls!$I$5,'Hours Spread'!ET52,$B$2=Controls!$I$6,'Hours Spread'!GP52,$B$2=Controls!$I$7,'Hours Spread'!IL52)</f>
        <v>#N/A</v>
      </c>
      <c r="F54" s="1137" t="str">
        <f>ifs($B$2=Controls!$I$2,'Hours Spread'!G52,$B$2=Controls!$I$3,'Hours Spread'!BC52,$B$2=Controls!$I$4,'Hours Spread'!CY52,$B$2=Controls!$I$5,'Hours Spread'!EU52,$B$2=Controls!$I$6,'Hours Spread'!GQ52,$B$2=Controls!$I$7,'Hours Spread'!IM52)</f>
        <v>#N/A</v>
      </c>
      <c r="G54" s="1137" t="str">
        <f>ifs($B$2=Controls!$I$2,'Hours Spread'!H52,$B$2=Controls!$I$3,'Hours Spread'!BD52,$B$2=Controls!$I$4,'Hours Spread'!CZ52,$B$2=Controls!$I$5,'Hours Spread'!EV52,$B$2=Controls!$I$6,'Hours Spread'!GR52,$B$2=Controls!$I$7,'Hours Spread'!IN52)</f>
        <v>#N/A</v>
      </c>
      <c r="H54" s="1137" t="str">
        <f>ifs($B$2=Controls!$I$2,'Hours Spread'!I52,$B$2=Controls!$I$3,'Hours Spread'!BE52,$B$2=Controls!$I$4,'Hours Spread'!DA52,$B$2=Controls!$I$5,'Hours Spread'!EW52,$B$2=Controls!$I$6,'Hours Spread'!GS52,$B$2=Controls!$I$7,'Hours Spread'!IO52)</f>
        <v>#N/A</v>
      </c>
      <c r="I54" s="1137" t="str">
        <f>ifs($B$2=Controls!$I$2,'Hours Spread'!J52,$B$2=Controls!$I$3,'Hours Spread'!BF52,$B$2=Controls!$I$4,'Hours Spread'!DB52,$B$2=Controls!$I$5,'Hours Spread'!EX52,$B$2=Controls!$I$6,'Hours Spread'!GT52,$B$2=Controls!$I$7,'Hours Spread'!IP52)</f>
        <v>#N/A</v>
      </c>
      <c r="J54" s="1137" t="str">
        <f>ifs($B$2=Controls!$I$2,'Hours Spread'!K52,$B$2=Controls!$I$3,'Hours Spread'!BG52,$B$2=Controls!$I$4,'Hours Spread'!DC52,$B$2=Controls!$I$5,'Hours Spread'!EY52,$B$2=Controls!$I$6,'Hours Spread'!GU52,$B$2=Controls!$I$7,'Hours Spread'!IQ52)</f>
        <v>#N/A</v>
      </c>
      <c r="K54" s="1137" t="str">
        <f>ifs($B$2=Controls!$I$2,'Hours Spread'!L52,$B$2=Controls!$I$3,'Hours Spread'!BH52,$B$2=Controls!$I$4,'Hours Spread'!DD52,$B$2=Controls!$I$5,'Hours Spread'!EZ52,$B$2=Controls!$I$6,'Hours Spread'!GV52,$B$2=Controls!$I$7,'Hours Spread'!IR52)</f>
        <v>#N/A</v>
      </c>
      <c r="L54" s="1137" t="str">
        <f>ifs($B$2=Controls!$I$2,'Hours Spread'!M52,$B$2=Controls!$I$3,'Hours Spread'!BI52,$B$2=Controls!$I$4,'Hours Spread'!DE52,$B$2=Controls!$I$5,'Hours Spread'!FA52,$B$2=Controls!$I$6,'Hours Spread'!GW52,$B$2=Controls!$I$7,'Hours Spread'!IS52)</f>
        <v>#N/A</v>
      </c>
      <c r="M54" s="1137" t="str">
        <f>ifs($B$2=Controls!$I$2,'Hours Spread'!N52,$B$2=Controls!$I$3,'Hours Spread'!BJ52,$B$2=Controls!$I$4,'Hours Spread'!DF52,$B$2=Controls!$I$5,'Hours Spread'!FB52,$B$2=Controls!$I$6,'Hours Spread'!GX52,$B$2=Controls!$I$7,'Hours Spread'!IT52)</f>
        <v>#N/A</v>
      </c>
      <c r="N54" s="1137" t="str">
        <f>ifs($B$2=Controls!$I$2,'Hours Spread'!O52,$B$2=Controls!$I$3,'Hours Spread'!BK52,$B$2=Controls!$I$4,'Hours Spread'!DG52,$B$2=Controls!$I$5,'Hours Spread'!FC52,$B$2=Controls!$I$6,'Hours Spread'!GY52,$B$2=Controls!$I$7,'Hours Spread'!IU52)</f>
        <v>#N/A</v>
      </c>
      <c r="O54" s="1137" t="str">
        <f>ifs($B$2=Controls!$I$2,'Hours Spread'!P52,$B$2=Controls!$I$3,'Hours Spread'!BL52,$B$2=Controls!$I$4,'Hours Spread'!DH52,$B$2=Controls!$I$5,'Hours Spread'!FD52,$B$2=Controls!$I$6,'Hours Spread'!GZ52,$B$2=Controls!$I$7,'Hours Spread'!IV52)</f>
        <v>#N/A</v>
      </c>
      <c r="P54" s="1137" t="str">
        <f>ifs($B$2=Controls!$I$2,'Hours Spread'!Q52,$B$2=Controls!$I$3,'Hours Spread'!BM52,$B$2=Controls!$I$4,'Hours Spread'!DI52,$B$2=Controls!$I$5,'Hours Spread'!FE52,$B$2=Controls!$I$6,'Hours Spread'!HA52,$B$2=Controls!$I$7,'Hours Spread'!IW52)</f>
        <v>#N/A</v>
      </c>
      <c r="Q54" s="1137" t="str">
        <f>ifs($B$2=Controls!$I$2,'Hours Spread'!R52,$B$2=Controls!$I$3,'Hours Spread'!BN52,$B$2=Controls!$I$4,'Hours Spread'!DJ52,$B$2=Controls!$I$5,'Hours Spread'!FF52,$B$2=Controls!$I$6,'Hours Spread'!HB52,$B$2=Controls!$I$7,'Hours Spread'!IX52)</f>
        <v>#N/A</v>
      </c>
      <c r="R54" s="1137" t="str">
        <f>ifs($B$2=Controls!$I$2,'Hours Spread'!S52,$B$2=Controls!$I$3,'Hours Spread'!BO52,$B$2=Controls!$I$4,'Hours Spread'!DK52,$B$2=Controls!$I$5,'Hours Spread'!FG52,$B$2=Controls!$I$6,'Hours Spread'!HC52,$B$2=Controls!$I$7,'Hours Spread'!IY52)</f>
        <v>#N/A</v>
      </c>
      <c r="S54" s="1137" t="str">
        <f>ifs($B$2=Controls!$I$2,'Hours Spread'!T52,$B$2=Controls!$I$3,'Hours Spread'!BP52,$B$2=Controls!$I$4,'Hours Spread'!DL52,$B$2=Controls!$I$5,'Hours Spread'!FH52,$B$2=Controls!$I$6,'Hours Spread'!HD52,$B$2=Controls!$I$7,'Hours Spread'!IZ52)</f>
        <v>#N/A</v>
      </c>
      <c r="T54" s="1137" t="str">
        <f>ifs($B$2=Controls!$I$2,'Hours Spread'!U52,$B$2=Controls!$I$3,'Hours Spread'!BQ52,$B$2=Controls!$I$4,'Hours Spread'!DM52,$B$2=Controls!$I$5,'Hours Spread'!FI52,$B$2=Controls!$I$6,'Hours Spread'!HE52,$B$2=Controls!$I$7,'Hours Spread'!JA52)</f>
        <v>#N/A</v>
      </c>
      <c r="U54" s="1137" t="str">
        <f>ifs($B$2=Controls!$I$2,'Hours Spread'!V52,$B$2=Controls!$I$3,'Hours Spread'!BR52,$B$2=Controls!$I$4,'Hours Spread'!DN52,$B$2=Controls!$I$5,'Hours Spread'!FJ52,$B$2=Controls!$I$6,'Hours Spread'!HF52,$B$2=Controls!$I$7,'Hours Spread'!JB52)</f>
        <v>#N/A</v>
      </c>
      <c r="V54" s="1137" t="str">
        <f>ifs($B$2=Controls!$I$2,'Hours Spread'!W52,$B$2=Controls!$I$3,'Hours Spread'!BS52,$B$2=Controls!$I$4,'Hours Spread'!DO52,$B$2=Controls!$I$5,'Hours Spread'!FK52,$B$2=Controls!$I$6,'Hours Spread'!HG52,$B$2=Controls!$I$7,'Hours Spread'!JC52)</f>
        <v>#N/A</v>
      </c>
      <c r="W54" s="1137" t="str">
        <f>ifs($B$2=Controls!$I$2,'Hours Spread'!X52,$B$2=Controls!$I$3,'Hours Spread'!BT52,$B$2=Controls!$I$4,'Hours Spread'!DP52,$B$2=Controls!$I$5,'Hours Spread'!FL52,$B$2=Controls!$I$6,'Hours Spread'!HH52,$B$2=Controls!$I$7,'Hours Spread'!JD52)</f>
        <v>#N/A</v>
      </c>
      <c r="X54" s="1137" t="str">
        <f>ifs($B$2=Controls!$I$2,'Hours Spread'!Y52,$B$2=Controls!$I$3,'Hours Spread'!BU52,$B$2=Controls!$I$4,'Hours Spread'!DQ52,$B$2=Controls!$I$5,'Hours Spread'!FM52,$B$2=Controls!$I$6,'Hours Spread'!HI52,$B$2=Controls!$I$7,'Hours Spread'!JE52)</f>
        <v>#N/A</v>
      </c>
      <c r="Y54" s="1137" t="str">
        <f>ifs($B$2=Controls!$I$2,'Hours Spread'!Z52,$B$2=Controls!$I$3,'Hours Spread'!BV52,$B$2=Controls!$I$4,'Hours Spread'!DR52,$B$2=Controls!$I$5,'Hours Spread'!FN52,$B$2=Controls!$I$6,'Hours Spread'!HJ52,$B$2=Controls!$I$7,'Hours Spread'!JF52)</f>
        <v>#N/A</v>
      </c>
      <c r="Z54" s="1137" t="str">
        <f>ifs($B$2=Controls!$I$2,'Hours Spread'!AA52,$B$2=Controls!$I$3,'Hours Spread'!BW52,$B$2=Controls!$I$4,'Hours Spread'!DS52,$B$2=Controls!$I$5,'Hours Spread'!FO52,$B$2=Controls!$I$6,'Hours Spread'!HK52,$B$2=Controls!$I$7,'Hours Spread'!JG52)</f>
        <v>#N/A</v>
      </c>
      <c r="AA54" s="1137" t="str">
        <f>ifs($B$2=Controls!$I$2,'Hours Spread'!AB52,$B$2=Controls!$I$3,'Hours Spread'!BX52,$B$2=Controls!$I$4,'Hours Spread'!DT52,$B$2=Controls!$I$5,'Hours Spread'!FP52,$B$2=Controls!$I$6,'Hours Spread'!HL52,$B$2=Controls!$I$7,'Hours Spread'!JH52)</f>
        <v>#N/A</v>
      </c>
      <c r="AB54" s="1137" t="str">
        <f>ifs($B$2=Controls!$I$2,'Hours Spread'!AC52,$B$2=Controls!$I$3,'Hours Spread'!BY52,$B$2=Controls!$I$4,'Hours Spread'!DU52,$B$2=Controls!$I$5,'Hours Spread'!FQ52,$B$2=Controls!$I$6,'Hours Spread'!HM52,$B$2=Controls!$I$7,'Hours Spread'!JI52)</f>
        <v>#N/A</v>
      </c>
      <c r="AC54" s="1137" t="str">
        <f>ifs($B$2=Controls!$I$2,'Hours Spread'!AD52,$B$2=Controls!$I$3,'Hours Spread'!BZ52,$B$2=Controls!$I$4,'Hours Spread'!DV52,$B$2=Controls!$I$5,'Hours Spread'!FR52,$B$2=Controls!$I$6,'Hours Spread'!HN52,$B$2=Controls!$I$7,'Hours Spread'!JJ52)</f>
        <v>#N/A</v>
      </c>
      <c r="AD54" s="1137" t="str">
        <f>ifs($B$2=Controls!$I$2,'Hours Spread'!AE52,$B$2=Controls!$I$3,'Hours Spread'!CA52,$B$2=Controls!$I$4,'Hours Spread'!DW52,$B$2=Controls!$I$5,'Hours Spread'!FS52,$B$2=Controls!$I$6,'Hours Spread'!HO52,$B$2=Controls!$I$7,'Hours Spread'!JK52)</f>
        <v>#N/A</v>
      </c>
      <c r="AE54" s="1137" t="str">
        <f>ifs($B$2=Controls!$I$2,'Hours Spread'!AF52,$B$2=Controls!$I$3,'Hours Spread'!CB52,$B$2=Controls!$I$4,'Hours Spread'!DX52,$B$2=Controls!$I$5,'Hours Spread'!FT52,$B$2=Controls!$I$6,'Hours Spread'!HP52,$B$2=Controls!$I$7,'Hours Spread'!JL52)</f>
        <v>#N/A</v>
      </c>
      <c r="AF54" s="1137" t="str">
        <f>ifs($B$2=Controls!$I$2,'Hours Spread'!AG52,$B$2=Controls!$I$3,'Hours Spread'!CC52,$B$2=Controls!$I$4,'Hours Spread'!DY52,$B$2=Controls!$I$5,'Hours Spread'!FU52,$B$2=Controls!$I$6,'Hours Spread'!HQ52,$B$2=Controls!$I$7,'Hours Spread'!JM52)</f>
        <v>#N/A</v>
      </c>
      <c r="AG54" s="1137" t="str">
        <f>ifs($B$2=Controls!$I$2,'Hours Spread'!AH52,$B$2=Controls!$I$3,'Hours Spread'!CD52,$B$2=Controls!$I$4,'Hours Spread'!DZ52,$B$2=Controls!$I$5,'Hours Spread'!FV52,$B$2=Controls!$I$6,'Hours Spread'!HR52,$B$2=Controls!$I$7,'Hours Spread'!JN52)</f>
        <v>#N/A</v>
      </c>
      <c r="AH54" s="1137" t="str">
        <f>ifs($B$2=Controls!$I$2,'Hours Spread'!AI52,$B$2=Controls!$I$3,'Hours Spread'!CE52,$B$2=Controls!$I$4,'Hours Spread'!EA52,$B$2=Controls!$I$5,'Hours Spread'!FW52,$B$2=Controls!$I$6,'Hours Spread'!HS52,$B$2=Controls!$I$7,'Hours Spread'!JO52)</f>
        <v>#N/A</v>
      </c>
      <c r="AI54" s="1137" t="str">
        <f>ifs($B$2=Controls!$I$2,'Hours Spread'!AJ52,$B$2=Controls!$I$3,'Hours Spread'!CF52,$B$2=Controls!$I$4,'Hours Spread'!EB52,$B$2=Controls!$I$5,'Hours Spread'!FX52,$B$2=Controls!$I$6,'Hours Spread'!HT52,$B$2=Controls!$I$7,'Hours Spread'!JP52)</f>
        <v>#N/A</v>
      </c>
      <c r="AJ54" s="1137" t="str">
        <f>ifs($B$2=Controls!$I$2,'Hours Spread'!AK52,$B$2=Controls!$I$3,'Hours Spread'!CG52,$B$2=Controls!$I$4,'Hours Spread'!EC52,$B$2=Controls!$I$5,'Hours Spread'!FY52,$B$2=Controls!$I$6,'Hours Spread'!HU52,$B$2=Controls!$I$7,'Hours Spread'!JQ52)</f>
        <v>#N/A</v>
      </c>
      <c r="AK54" s="1137" t="str">
        <f>ifs($B$2=Controls!$I$2,'Hours Spread'!AL52,$B$2=Controls!$I$3,'Hours Spread'!CH52,$B$2=Controls!$I$4,'Hours Spread'!ED52,$B$2=Controls!$I$5,'Hours Spread'!FZ52,$B$2=Controls!$I$6,'Hours Spread'!HV52,$B$2=Controls!$I$7,'Hours Spread'!JR52)</f>
        <v>#N/A</v>
      </c>
      <c r="AL54" s="1137" t="str">
        <f>ifs($B$2=Controls!$I$2,'Hours Spread'!AM52,$B$2=Controls!$I$3,'Hours Spread'!CI52,$B$2=Controls!$I$4,'Hours Spread'!EE52,$B$2=Controls!$I$5,'Hours Spread'!GA52,$B$2=Controls!$I$6,'Hours Spread'!HW52,$B$2=Controls!$I$7,'Hours Spread'!JS52)</f>
        <v>#N/A</v>
      </c>
      <c r="AM54" s="1137" t="str">
        <f>ifs($B$2=Controls!$I$2,'Hours Spread'!AN52,$B$2=Controls!$I$3,'Hours Spread'!CJ52,$B$2=Controls!$I$4,'Hours Spread'!EF52,$B$2=Controls!$I$5,'Hours Spread'!GB52,$B$2=Controls!$I$6,'Hours Spread'!HX52,$B$2=Controls!$I$7,'Hours Spread'!JT52)</f>
        <v>#N/A</v>
      </c>
      <c r="AN54" s="1137" t="str">
        <f>ifs($B$2=Controls!$I$2,'Hours Spread'!AO52,$B$2=Controls!$I$3,'Hours Spread'!CK52,$B$2=Controls!$I$4,'Hours Spread'!EG52,$B$2=Controls!$I$5,'Hours Spread'!GC52,$B$2=Controls!$I$6,'Hours Spread'!HY52,$B$2=Controls!$I$7,'Hours Spread'!JU52)</f>
        <v>#N/A</v>
      </c>
      <c r="AO54" s="1137" t="str">
        <f>ifs($B$2=Controls!$I$2,'Hours Spread'!AP52,$B$2=Controls!$I$3,'Hours Spread'!CL52,$B$2=Controls!$I$4,'Hours Spread'!EH52,$B$2=Controls!$I$5,'Hours Spread'!GD52,$B$2=Controls!$I$6,'Hours Spread'!HZ52,$B$2=Controls!$I$7,'Hours Spread'!JV52)</f>
        <v>#N/A</v>
      </c>
      <c r="AP54" s="1137" t="str">
        <f>ifs($B$2=Controls!$I$2,'Hours Spread'!AQ52,$B$2=Controls!$I$3,'Hours Spread'!CM52,$B$2=Controls!$I$4,'Hours Spread'!EI52,$B$2=Controls!$I$5,'Hours Spread'!GE52,$B$2=Controls!$I$6,'Hours Spread'!IA52,$B$2=Controls!$I$7,'Hours Spread'!JW52)</f>
        <v>#N/A</v>
      </c>
      <c r="AQ54" s="1137" t="str">
        <f>ifs($B$2=Controls!$I$2,'Hours Spread'!AR52,$B$2=Controls!$I$3,'Hours Spread'!CN52,$B$2=Controls!$I$4,'Hours Spread'!EJ52,$B$2=Controls!$I$5,'Hours Spread'!GF52,$B$2=Controls!$I$6,'Hours Spread'!IB52,$B$2=Controls!$I$7,'Hours Spread'!JX52)</f>
        <v>#N/A</v>
      </c>
      <c r="AR54" s="1137" t="str">
        <f>ifs($B$2=Controls!$I$2,'Hours Spread'!AS52,$B$2=Controls!$I$3,'Hours Spread'!CO52,$B$2=Controls!$I$4,'Hours Spread'!EK52,$B$2=Controls!$I$5,'Hours Spread'!GG52,$B$2=Controls!$I$6,'Hours Spread'!IC52,$B$2=Controls!$I$7,'Hours Spread'!JY52)</f>
        <v>#N/A</v>
      </c>
      <c r="AS54" s="1137" t="str">
        <f>ifs($B$2=Controls!$I$2,'Hours Spread'!AT52,$B$2=Controls!$I$3,'Hours Spread'!CP52,$B$2=Controls!$I$4,'Hours Spread'!EL52,$B$2=Controls!$I$5,'Hours Spread'!GH52,$B$2=Controls!$I$6,'Hours Spread'!ID52,$B$2=Controls!$I$7,'Hours Spread'!JZ52)</f>
        <v>#N/A</v>
      </c>
      <c r="AT54" s="1137" t="str">
        <f>ifs($B$2=Controls!$I$2,'Hours Spread'!AU52,$B$2=Controls!$I$3,'Hours Spread'!CQ52,$B$2=Controls!$I$4,'Hours Spread'!EM52,$B$2=Controls!$I$5,'Hours Spread'!GI52,$B$2=Controls!$I$6,'Hours Spread'!IE52,$B$2=Controls!$I$7,'Hours Spread'!KA52)</f>
        <v>#N/A</v>
      </c>
      <c r="AU54" s="1137" t="str">
        <f>ifs($B$2=Controls!$I$2,'Hours Spread'!AV52,$B$2=Controls!$I$3,'Hours Spread'!CR52,$B$2=Controls!$I$4,'Hours Spread'!EN52,$B$2=Controls!$I$5,'Hours Spread'!GJ52,$B$2=Controls!$I$6,'Hours Spread'!IF52,$B$2=Controls!$I$7,'Hours Spread'!KB52)</f>
        <v>#N/A</v>
      </c>
      <c r="AV54" s="1137" t="str">
        <f>ifs($B$2=Controls!$I$2,'Hours Spread'!AW52,$B$2=Controls!$I$3,'Hours Spread'!CS52,$B$2=Controls!$I$4,'Hours Spread'!EO52,$B$2=Controls!$I$5,'Hours Spread'!GK52,$B$2=Controls!$I$6,'Hours Spread'!IG52,$B$2=Controls!$I$7,'Hours Spread'!KC52)</f>
        <v>#N/A</v>
      </c>
      <c r="AW54" s="1137" t="str">
        <f>ifs($B$2=Controls!$I$2,'Hours Spread'!AX52,$B$2=Controls!$I$3,'Hours Spread'!CT52,$B$2=Controls!$I$4,'Hours Spread'!EP52,$B$2=Controls!$I$5,'Hours Spread'!GL52,$B$2=Controls!$I$6,'Hours Spread'!IH52,$B$2=Controls!$I$7,'Hours Spread'!KD52)</f>
        <v>#N/A</v>
      </c>
      <c r="AX54" s="1137" t="str">
        <f>ifs($B$2=Controls!$I$2,'Hours Spread'!AY52,$B$2=Controls!$I$3,'Hours Spread'!CU52,$B$2=Controls!$I$4,'Hours Spread'!EQ52,$B$2=Controls!$I$5,'Hours Spread'!GM52,$B$2=Controls!$I$6,'Hours Spread'!II52,$B$2=Controls!$I$7,'Hours Spread'!KE52)</f>
        <v>#N/A</v>
      </c>
    </row>
    <row r="55">
      <c r="A55" s="595" t="s">
        <v>527</v>
      </c>
      <c r="B55" s="595" t="s">
        <v>527</v>
      </c>
      <c r="C55" s="1137" t="str">
        <f>ifs($B$2=Controls!$I$2,'Hours Spread'!D61,$B$2=Controls!$I$3,'Hours Spread'!AZ61,$B$2=Controls!$I$4,'Hours Spread'!CV61,$B$2=Controls!$I$5,'Hours Spread'!ER61,$B$2=Controls!$I$6,'Hours Spread'!GN61,$B$2=Controls!$I$7,'Hours Spread'!IJ61)</f>
        <v>#N/A</v>
      </c>
      <c r="D55" s="1137" t="str">
        <f>ifs($B$2=Controls!$I$2,'Hours Spread'!E53,$B$2=Controls!$I$3,'Hours Spread'!BA53,$B$2=Controls!$I$4,'Hours Spread'!CW53,$B$2=Controls!$I$5,'Hours Spread'!ES53,$B$2=Controls!$I$6,'Hours Spread'!GO53,$B$2=Controls!$I$7,'Hours Spread'!IK53)</f>
        <v>#N/A</v>
      </c>
      <c r="E55" s="1137" t="str">
        <f>ifs($B$2=Controls!$I$2,'Hours Spread'!F53,$B$2=Controls!$I$3,'Hours Spread'!BB53,$B$2=Controls!$I$4,'Hours Spread'!CX53,$B$2=Controls!$I$5,'Hours Spread'!ET53,$B$2=Controls!$I$6,'Hours Spread'!GP53,$B$2=Controls!$I$7,'Hours Spread'!IL53)</f>
        <v>#N/A</v>
      </c>
      <c r="F55" s="1137" t="str">
        <f>ifs($B$2=Controls!$I$2,'Hours Spread'!G53,$B$2=Controls!$I$3,'Hours Spread'!BC53,$B$2=Controls!$I$4,'Hours Spread'!CY53,$B$2=Controls!$I$5,'Hours Spread'!EU53,$B$2=Controls!$I$6,'Hours Spread'!GQ53,$B$2=Controls!$I$7,'Hours Spread'!IM53)</f>
        <v>#N/A</v>
      </c>
      <c r="G55" s="1137" t="str">
        <f>ifs($B$2=Controls!$I$2,'Hours Spread'!H53,$B$2=Controls!$I$3,'Hours Spread'!BD53,$B$2=Controls!$I$4,'Hours Spread'!CZ53,$B$2=Controls!$I$5,'Hours Spread'!EV53,$B$2=Controls!$I$6,'Hours Spread'!GR53,$B$2=Controls!$I$7,'Hours Spread'!IN53)</f>
        <v>#N/A</v>
      </c>
      <c r="H55" s="1137" t="str">
        <f>ifs($B$2=Controls!$I$2,'Hours Spread'!I53,$B$2=Controls!$I$3,'Hours Spread'!BE53,$B$2=Controls!$I$4,'Hours Spread'!DA53,$B$2=Controls!$I$5,'Hours Spread'!EW53,$B$2=Controls!$I$6,'Hours Spread'!GS53,$B$2=Controls!$I$7,'Hours Spread'!IO53)</f>
        <v>#N/A</v>
      </c>
      <c r="I55" s="1137" t="str">
        <f>ifs($B$2=Controls!$I$2,'Hours Spread'!J53,$B$2=Controls!$I$3,'Hours Spread'!BF53,$B$2=Controls!$I$4,'Hours Spread'!DB53,$B$2=Controls!$I$5,'Hours Spread'!EX53,$B$2=Controls!$I$6,'Hours Spread'!GT53,$B$2=Controls!$I$7,'Hours Spread'!IP53)</f>
        <v>#N/A</v>
      </c>
      <c r="J55" s="1137" t="str">
        <f>ifs($B$2=Controls!$I$2,'Hours Spread'!K53,$B$2=Controls!$I$3,'Hours Spread'!BG53,$B$2=Controls!$I$4,'Hours Spread'!DC53,$B$2=Controls!$I$5,'Hours Spread'!EY53,$B$2=Controls!$I$6,'Hours Spread'!GU53,$B$2=Controls!$I$7,'Hours Spread'!IQ53)</f>
        <v>#N/A</v>
      </c>
      <c r="K55" s="1137" t="str">
        <f>ifs($B$2=Controls!$I$2,'Hours Spread'!L53,$B$2=Controls!$I$3,'Hours Spread'!BH53,$B$2=Controls!$I$4,'Hours Spread'!DD53,$B$2=Controls!$I$5,'Hours Spread'!EZ53,$B$2=Controls!$I$6,'Hours Spread'!GV53,$B$2=Controls!$I$7,'Hours Spread'!IR53)</f>
        <v>#N/A</v>
      </c>
      <c r="L55" s="1137" t="str">
        <f>ifs($B$2=Controls!$I$2,'Hours Spread'!M53,$B$2=Controls!$I$3,'Hours Spread'!BI53,$B$2=Controls!$I$4,'Hours Spread'!DE53,$B$2=Controls!$I$5,'Hours Spread'!FA53,$B$2=Controls!$I$6,'Hours Spread'!GW53,$B$2=Controls!$I$7,'Hours Spread'!IS53)</f>
        <v>#N/A</v>
      </c>
      <c r="M55" s="1137" t="str">
        <f>ifs($B$2=Controls!$I$2,'Hours Spread'!N53,$B$2=Controls!$I$3,'Hours Spread'!BJ53,$B$2=Controls!$I$4,'Hours Spread'!DF53,$B$2=Controls!$I$5,'Hours Spread'!FB53,$B$2=Controls!$I$6,'Hours Spread'!GX53,$B$2=Controls!$I$7,'Hours Spread'!IT53)</f>
        <v>#N/A</v>
      </c>
      <c r="N55" s="1137" t="str">
        <f>ifs($B$2=Controls!$I$2,'Hours Spread'!O53,$B$2=Controls!$I$3,'Hours Spread'!BK53,$B$2=Controls!$I$4,'Hours Spread'!DG53,$B$2=Controls!$I$5,'Hours Spread'!FC53,$B$2=Controls!$I$6,'Hours Spread'!GY53,$B$2=Controls!$I$7,'Hours Spread'!IU53)</f>
        <v>#N/A</v>
      </c>
      <c r="O55" s="1137" t="str">
        <f>ifs($B$2=Controls!$I$2,'Hours Spread'!P53,$B$2=Controls!$I$3,'Hours Spread'!BL53,$B$2=Controls!$I$4,'Hours Spread'!DH53,$B$2=Controls!$I$5,'Hours Spread'!FD53,$B$2=Controls!$I$6,'Hours Spread'!GZ53,$B$2=Controls!$I$7,'Hours Spread'!IV53)</f>
        <v>#N/A</v>
      </c>
      <c r="P55" s="1137" t="str">
        <f>ifs($B$2=Controls!$I$2,'Hours Spread'!Q53,$B$2=Controls!$I$3,'Hours Spread'!BM53,$B$2=Controls!$I$4,'Hours Spread'!DI53,$B$2=Controls!$I$5,'Hours Spread'!FE53,$B$2=Controls!$I$6,'Hours Spread'!HA53,$B$2=Controls!$I$7,'Hours Spread'!IW53)</f>
        <v>#N/A</v>
      </c>
      <c r="Q55" s="1137" t="str">
        <f>ifs($B$2=Controls!$I$2,'Hours Spread'!R53,$B$2=Controls!$I$3,'Hours Spread'!BN53,$B$2=Controls!$I$4,'Hours Spread'!DJ53,$B$2=Controls!$I$5,'Hours Spread'!FF53,$B$2=Controls!$I$6,'Hours Spread'!HB53,$B$2=Controls!$I$7,'Hours Spread'!IX53)</f>
        <v>#N/A</v>
      </c>
      <c r="R55" s="1137" t="str">
        <f>ifs($B$2=Controls!$I$2,'Hours Spread'!S53,$B$2=Controls!$I$3,'Hours Spread'!BO53,$B$2=Controls!$I$4,'Hours Spread'!DK53,$B$2=Controls!$I$5,'Hours Spread'!FG53,$B$2=Controls!$I$6,'Hours Spread'!HC53,$B$2=Controls!$I$7,'Hours Spread'!IY53)</f>
        <v>#N/A</v>
      </c>
      <c r="S55" s="1137" t="str">
        <f>ifs($B$2=Controls!$I$2,'Hours Spread'!T53,$B$2=Controls!$I$3,'Hours Spread'!BP53,$B$2=Controls!$I$4,'Hours Spread'!DL53,$B$2=Controls!$I$5,'Hours Spread'!FH53,$B$2=Controls!$I$6,'Hours Spread'!HD53,$B$2=Controls!$I$7,'Hours Spread'!IZ53)</f>
        <v>#N/A</v>
      </c>
      <c r="T55" s="1137" t="str">
        <f>ifs($B$2=Controls!$I$2,'Hours Spread'!U53,$B$2=Controls!$I$3,'Hours Spread'!BQ53,$B$2=Controls!$I$4,'Hours Spread'!DM53,$B$2=Controls!$I$5,'Hours Spread'!FI53,$B$2=Controls!$I$6,'Hours Spread'!HE53,$B$2=Controls!$I$7,'Hours Spread'!JA53)</f>
        <v>#N/A</v>
      </c>
      <c r="U55" s="1137" t="str">
        <f>ifs($B$2=Controls!$I$2,'Hours Spread'!V53,$B$2=Controls!$I$3,'Hours Spread'!BR53,$B$2=Controls!$I$4,'Hours Spread'!DN53,$B$2=Controls!$I$5,'Hours Spread'!FJ53,$B$2=Controls!$I$6,'Hours Spread'!HF53,$B$2=Controls!$I$7,'Hours Spread'!JB53)</f>
        <v>#N/A</v>
      </c>
      <c r="V55" s="1137" t="str">
        <f>ifs($B$2=Controls!$I$2,'Hours Spread'!W53,$B$2=Controls!$I$3,'Hours Spread'!BS53,$B$2=Controls!$I$4,'Hours Spread'!DO53,$B$2=Controls!$I$5,'Hours Spread'!FK53,$B$2=Controls!$I$6,'Hours Spread'!HG53,$B$2=Controls!$I$7,'Hours Spread'!JC53)</f>
        <v>#N/A</v>
      </c>
      <c r="W55" s="1137" t="str">
        <f>ifs($B$2=Controls!$I$2,'Hours Spread'!X53,$B$2=Controls!$I$3,'Hours Spread'!BT53,$B$2=Controls!$I$4,'Hours Spread'!DP53,$B$2=Controls!$I$5,'Hours Spread'!FL53,$B$2=Controls!$I$6,'Hours Spread'!HH53,$B$2=Controls!$I$7,'Hours Spread'!JD53)</f>
        <v>#N/A</v>
      </c>
      <c r="X55" s="1137" t="str">
        <f>ifs($B$2=Controls!$I$2,'Hours Spread'!Y53,$B$2=Controls!$I$3,'Hours Spread'!BU53,$B$2=Controls!$I$4,'Hours Spread'!DQ53,$B$2=Controls!$I$5,'Hours Spread'!FM53,$B$2=Controls!$I$6,'Hours Spread'!HI53,$B$2=Controls!$I$7,'Hours Spread'!JE53)</f>
        <v>#N/A</v>
      </c>
      <c r="Y55" s="1137" t="str">
        <f>ifs($B$2=Controls!$I$2,'Hours Spread'!Z53,$B$2=Controls!$I$3,'Hours Spread'!BV53,$B$2=Controls!$I$4,'Hours Spread'!DR53,$B$2=Controls!$I$5,'Hours Spread'!FN53,$B$2=Controls!$I$6,'Hours Spread'!HJ53,$B$2=Controls!$I$7,'Hours Spread'!JF53)</f>
        <v>#N/A</v>
      </c>
      <c r="Z55" s="1137" t="str">
        <f>ifs($B$2=Controls!$I$2,'Hours Spread'!AA53,$B$2=Controls!$I$3,'Hours Spread'!BW53,$B$2=Controls!$I$4,'Hours Spread'!DS53,$B$2=Controls!$I$5,'Hours Spread'!FO53,$B$2=Controls!$I$6,'Hours Spread'!HK53,$B$2=Controls!$I$7,'Hours Spread'!JG53)</f>
        <v>#N/A</v>
      </c>
      <c r="AA55" s="1137" t="str">
        <f>ifs($B$2=Controls!$I$2,'Hours Spread'!AB53,$B$2=Controls!$I$3,'Hours Spread'!BX53,$B$2=Controls!$I$4,'Hours Spread'!DT53,$B$2=Controls!$I$5,'Hours Spread'!FP53,$B$2=Controls!$I$6,'Hours Spread'!HL53,$B$2=Controls!$I$7,'Hours Spread'!JH53)</f>
        <v>#N/A</v>
      </c>
      <c r="AB55" s="1137" t="str">
        <f>ifs($B$2=Controls!$I$2,'Hours Spread'!AC53,$B$2=Controls!$I$3,'Hours Spread'!BY53,$B$2=Controls!$I$4,'Hours Spread'!DU53,$B$2=Controls!$I$5,'Hours Spread'!FQ53,$B$2=Controls!$I$6,'Hours Spread'!HM53,$B$2=Controls!$I$7,'Hours Spread'!JI53)</f>
        <v>#N/A</v>
      </c>
      <c r="AC55" s="1137" t="str">
        <f>ifs($B$2=Controls!$I$2,'Hours Spread'!AD53,$B$2=Controls!$I$3,'Hours Spread'!BZ53,$B$2=Controls!$I$4,'Hours Spread'!DV53,$B$2=Controls!$I$5,'Hours Spread'!FR53,$B$2=Controls!$I$6,'Hours Spread'!HN53,$B$2=Controls!$I$7,'Hours Spread'!JJ53)</f>
        <v>#N/A</v>
      </c>
      <c r="AD55" s="1137" t="str">
        <f>ifs($B$2=Controls!$I$2,'Hours Spread'!AE53,$B$2=Controls!$I$3,'Hours Spread'!CA53,$B$2=Controls!$I$4,'Hours Spread'!DW53,$B$2=Controls!$I$5,'Hours Spread'!FS53,$B$2=Controls!$I$6,'Hours Spread'!HO53,$B$2=Controls!$I$7,'Hours Spread'!JK53)</f>
        <v>#N/A</v>
      </c>
      <c r="AE55" s="1137" t="str">
        <f>ifs($B$2=Controls!$I$2,'Hours Spread'!AF53,$B$2=Controls!$I$3,'Hours Spread'!CB53,$B$2=Controls!$I$4,'Hours Spread'!DX53,$B$2=Controls!$I$5,'Hours Spread'!FT53,$B$2=Controls!$I$6,'Hours Spread'!HP53,$B$2=Controls!$I$7,'Hours Spread'!JL53)</f>
        <v>#N/A</v>
      </c>
      <c r="AF55" s="1137" t="str">
        <f>ifs($B$2=Controls!$I$2,'Hours Spread'!AG53,$B$2=Controls!$I$3,'Hours Spread'!CC53,$B$2=Controls!$I$4,'Hours Spread'!DY53,$B$2=Controls!$I$5,'Hours Spread'!FU53,$B$2=Controls!$I$6,'Hours Spread'!HQ53,$B$2=Controls!$I$7,'Hours Spread'!JM53)</f>
        <v>#N/A</v>
      </c>
      <c r="AG55" s="1137" t="str">
        <f>ifs($B$2=Controls!$I$2,'Hours Spread'!AH53,$B$2=Controls!$I$3,'Hours Spread'!CD53,$B$2=Controls!$I$4,'Hours Spread'!DZ53,$B$2=Controls!$I$5,'Hours Spread'!FV53,$B$2=Controls!$I$6,'Hours Spread'!HR53,$B$2=Controls!$I$7,'Hours Spread'!JN53)</f>
        <v>#N/A</v>
      </c>
      <c r="AH55" s="1137" t="str">
        <f>ifs($B$2=Controls!$I$2,'Hours Spread'!AI53,$B$2=Controls!$I$3,'Hours Spread'!CE53,$B$2=Controls!$I$4,'Hours Spread'!EA53,$B$2=Controls!$I$5,'Hours Spread'!FW53,$B$2=Controls!$I$6,'Hours Spread'!HS53,$B$2=Controls!$I$7,'Hours Spread'!JO53)</f>
        <v>#N/A</v>
      </c>
      <c r="AI55" s="1137" t="str">
        <f>ifs($B$2=Controls!$I$2,'Hours Spread'!AJ53,$B$2=Controls!$I$3,'Hours Spread'!CF53,$B$2=Controls!$I$4,'Hours Spread'!EB53,$B$2=Controls!$I$5,'Hours Spread'!FX53,$B$2=Controls!$I$6,'Hours Spread'!HT53,$B$2=Controls!$I$7,'Hours Spread'!JP53)</f>
        <v>#N/A</v>
      </c>
      <c r="AJ55" s="1137" t="str">
        <f>ifs($B$2=Controls!$I$2,'Hours Spread'!AK53,$B$2=Controls!$I$3,'Hours Spread'!CG53,$B$2=Controls!$I$4,'Hours Spread'!EC53,$B$2=Controls!$I$5,'Hours Spread'!FY53,$B$2=Controls!$I$6,'Hours Spread'!HU53,$B$2=Controls!$I$7,'Hours Spread'!JQ53)</f>
        <v>#N/A</v>
      </c>
      <c r="AK55" s="1137" t="str">
        <f>ifs($B$2=Controls!$I$2,'Hours Spread'!AL53,$B$2=Controls!$I$3,'Hours Spread'!CH53,$B$2=Controls!$I$4,'Hours Spread'!ED53,$B$2=Controls!$I$5,'Hours Spread'!FZ53,$B$2=Controls!$I$6,'Hours Spread'!HV53,$B$2=Controls!$I$7,'Hours Spread'!JR53)</f>
        <v>#N/A</v>
      </c>
      <c r="AL55" s="1137" t="str">
        <f>ifs($B$2=Controls!$I$2,'Hours Spread'!AM53,$B$2=Controls!$I$3,'Hours Spread'!CI53,$B$2=Controls!$I$4,'Hours Spread'!EE53,$B$2=Controls!$I$5,'Hours Spread'!GA53,$B$2=Controls!$I$6,'Hours Spread'!HW53,$B$2=Controls!$I$7,'Hours Spread'!JS53)</f>
        <v>#N/A</v>
      </c>
      <c r="AM55" s="1137" t="str">
        <f>ifs($B$2=Controls!$I$2,'Hours Spread'!AN53,$B$2=Controls!$I$3,'Hours Spread'!CJ53,$B$2=Controls!$I$4,'Hours Spread'!EF53,$B$2=Controls!$I$5,'Hours Spread'!GB53,$B$2=Controls!$I$6,'Hours Spread'!HX53,$B$2=Controls!$I$7,'Hours Spread'!JT53)</f>
        <v>#N/A</v>
      </c>
      <c r="AN55" s="1137" t="str">
        <f>ifs($B$2=Controls!$I$2,'Hours Spread'!AO53,$B$2=Controls!$I$3,'Hours Spread'!CK53,$B$2=Controls!$I$4,'Hours Spread'!EG53,$B$2=Controls!$I$5,'Hours Spread'!GC53,$B$2=Controls!$I$6,'Hours Spread'!HY53,$B$2=Controls!$I$7,'Hours Spread'!JU53)</f>
        <v>#N/A</v>
      </c>
      <c r="AO55" s="1137" t="str">
        <f>ifs($B$2=Controls!$I$2,'Hours Spread'!AP53,$B$2=Controls!$I$3,'Hours Spread'!CL53,$B$2=Controls!$I$4,'Hours Spread'!EH53,$B$2=Controls!$I$5,'Hours Spread'!GD53,$B$2=Controls!$I$6,'Hours Spread'!HZ53,$B$2=Controls!$I$7,'Hours Spread'!JV53)</f>
        <v>#N/A</v>
      </c>
      <c r="AP55" s="1137" t="str">
        <f>ifs($B$2=Controls!$I$2,'Hours Spread'!AQ53,$B$2=Controls!$I$3,'Hours Spread'!CM53,$B$2=Controls!$I$4,'Hours Spread'!EI53,$B$2=Controls!$I$5,'Hours Spread'!GE53,$B$2=Controls!$I$6,'Hours Spread'!IA53,$B$2=Controls!$I$7,'Hours Spread'!JW53)</f>
        <v>#N/A</v>
      </c>
      <c r="AQ55" s="1137" t="str">
        <f>ifs($B$2=Controls!$I$2,'Hours Spread'!AR53,$B$2=Controls!$I$3,'Hours Spread'!CN53,$B$2=Controls!$I$4,'Hours Spread'!EJ53,$B$2=Controls!$I$5,'Hours Spread'!GF53,$B$2=Controls!$I$6,'Hours Spread'!IB53,$B$2=Controls!$I$7,'Hours Spread'!JX53)</f>
        <v>#N/A</v>
      </c>
      <c r="AR55" s="1137" t="str">
        <f>ifs($B$2=Controls!$I$2,'Hours Spread'!AS53,$B$2=Controls!$I$3,'Hours Spread'!CO53,$B$2=Controls!$I$4,'Hours Spread'!EK53,$B$2=Controls!$I$5,'Hours Spread'!GG53,$B$2=Controls!$I$6,'Hours Spread'!IC53,$B$2=Controls!$I$7,'Hours Spread'!JY53)</f>
        <v>#N/A</v>
      </c>
      <c r="AS55" s="1137" t="str">
        <f>ifs($B$2=Controls!$I$2,'Hours Spread'!AT53,$B$2=Controls!$I$3,'Hours Spread'!CP53,$B$2=Controls!$I$4,'Hours Spread'!EL53,$B$2=Controls!$I$5,'Hours Spread'!GH53,$B$2=Controls!$I$6,'Hours Spread'!ID53,$B$2=Controls!$I$7,'Hours Spread'!JZ53)</f>
        <v>#N/A</v>
      </c>
      <c r="AT55" s="1137" t="str">
        <f>ifs($B$2=Controls!$I$2,'Hours Spread'!AU53,$B$2=Controls!$I$3,'Hours Spread'!CQ53,$B$2=Controls!$I$4,'Hours Spread'!EM53,$B$2=Controls!$I$5,'Hours Spread'!GI53,$B$2=Controls!$I$6,'Hours Spread'!IE53,$B$2=Controls!$I$7,'Hours Spread'!KA53)</f>
        <v>#N/A</v>
      </c>
      <c r="AU55" s="1137" t="str">
        <f>ifs($B$2=Controls!$I$2,'Hours Spread'!AV53,$B$2=Controls!$I$3,'Hours Spread'!CR53,$B$2=Controls!$I$4,'Hours Spread'!EN53,$B$2=Controls!$I$5,'Hours Spread'!GJ53,$B$2=Controls!$I$6,'Hours Spread'!IF53,$B$2=Controls!$I$7,'Hours Spread'!KB53)</f>
        <v>#N/A</v>
      </c>
      <c r="AV55" s="1137" t="str">
        <f>ifs($B$2=Controls!$I$2,'Hours Spread'!AW53,$B$2=Controls!$I$3,'Hours Spread'!CS53,$B$2=Controls!$I$4,'Hours Spread'!EO53,$B$2=Controls!$I$5,'Hours Spread'!GK53,$B$2=Controls!$I$6,'Hours Spread'!IG53,$B$2=Controls!$I$7,'Hours Spread'!KC53)</f>
        <v>#N/A</v>
      </c>
      <c r="AW55" s="1137" t="str">
        <f>ifs($B$2=Controls!$I$2,'Hours Spread'!AX53,$B$2=Controls!$I$3,'Hours Spread'!CT53,$B$2=Controls!$I$4,'Hours Spread'!EP53,$B$2=Controls!$I$5,'Hours Spread'!GL53,$B$2=Controls!$I$6,'Hours Spread'!IH53,$B$2=Controls!$I$7,'Hours Spread'!KD53)</f>
        <v>#N/A</v>
      </c>
      <c r="AX55" s="1137" t="str">
        <f>ifs($B$2=Controls!$I$2,'Hours Spread'!AY53,$B$2=Controls!$I$3,'Hours Spread'!CU53,$B$2=Controls!$I$4,'Hours Spread'!EQ53,$B$2=Controls!$I$5,'Hours Spread'!GM53,$B$2=Controls!$I$6,'Hours Spread'!II53,$B$2=Controls!$I$7,'Hours Spread'!KE53)</f>
        <v>#N/A</v>
      </c>
    </row>
    <row r="56">
      <c r="A56" s="595" t="s">
        <v>528</v>
      </c>
      <c r="B56" s="693" t="s">
        <v>528</v>
      </c>
      <c r="C56" s="1137" t="str">
        <f>ifs($B$2=Controls!$I$2,'Hours Spread'!D65,$B$2=Controls!$I$3,'Hours Spread'!AZ65,$B$2=Controls!$I$4,'Hours Spread'!CV65,$B$2=Controls!$I$5,'Hours Spread'!ER65,$B$2=Controls!$I$6,'Hours Spread'!GN65,$B$2=Controls!$I$7,'Hours Spread'!IJ65)</f>
        <v>#N/A</v>
      </c>
      <c r="D56" s="1137" t="str">
        <f>ifs($B$2=Controls!$I$2,'Hours Spread'!E54,$B$2=Controls!$I$3,'Hours Spread'!BA54,$B$2=Controls!$I$4,'Hours Spread'!CW54,$B$2=Controls!$I$5,'Hours Spread'!ES54,$B$2=Controls!$I$6,'Hours Spread'!GO54,$B$2=Controls!$I$7,'Hours Spread'!IK54)</f>
        <v>#N/A</v>
      </c>
      <c r="E56" s="1137" t="str">
        <f>ifs($B$2=Controls!$I$2,'Hours Spread'!F54,$B$2=Controls!$I$3,'Hours Spread'!BB54,$B$2=Controls!$I$4,'Hours Spread'!CX54,$B$2=Controls!$I$5,'Hours Spread'!ET54,$B$2=Controls!$I$6,'Hours Spread'!GP54,$B$2=Controls!$I$7,'Hours Spread'!IL54)</f>
        <v>#N/A</v>
      </c>
      <c r="F56" s="1137" t="str">
        <f>ifs($B$2=Controls!$I$2,'Hours Spread'!G54,$B$2=Controls!$I$3,'Hours Spread'!BC54,$B$2=Controls!$I$4,'Hours Spread'!CY54,$B$2=Controls!$I$5,'Hours Spread'!EU54,$B$2=Controls!$I$6,'Hours Spread'!GQ54,$B$2=Controls!$I$7,'Hours Spread'!IM54)</f>
        <v>#N/A</v>
      </c>
      <c r="G56" s="1137" t="str">
        <f>ifs($B$2=Controls!$I$2,'Hours Spread'!H54,$B$2=Controls!$I$3,'Hours Spread'!BD54,$B$2=Controls!$I$4,'Hours Spread'!CZ54,$B$2=Controls!$I$5,'Hours Spread'!EV54,$B$2=Controls!$I$6,'Hours Spread'!GR54,$B$2=Controls!$I$7,'Hours Spread'!IN54)</f>
        <v>#N/A</v>
      </c>
      <c r="H56" s="1137" t="str">
        <f>ifs($B$2=Controls!$I$2,'Hours Spread'!I54,$B$2=Controls!$I$3,'Hours Spread'!BE54,$B$2=Controls!$I$4,'Hours Spread'!DA54,$B$2=Controls!$I$5,'Hours Spread'!EW54,$B$2=Controls!$I$6,'Hours Spread'!GS54,$B$2=Controls!$I$7,'Hours Spread'!IO54)</f>
        <v>#N/A</v>
      </c>
      <c r="I56" s="1137" t="str">
        <f>ifs($B$2=Controls!$I$2,'Hours Spread'!J54,$B$2=Controls!$I$3,'Hours Spread'!BF54,$B$2=Controls!$I$4,'Hours Spread'!DB54,$B$2=Controls!$I$5,'Hours Spread'!EX54,$B$2=Controls!$I$6,'Hours Spread'!GT54,$B$2=Controls!$I$7,'Hours Spread'!IP54)</f>
        <v>#N/A</v>
      </c>
      <c r="J56" s="1137" t="str">
        <f>ifs($B$2=Controls!$I$2,'Hours Spread'!K54,$B$2=Controls!$I$3,'Hours Spread'!BG54,$B$2=Controls!$I$4,'Hours Spread'!DC54,$B$2=Controls!$I$5,'Hours Spread'!EY54,$B$2=Controls!$I$6,'Hours Spread'!GU54,$B$2=Controls!$I$7,'Hours Spread'!IQ54)</f>
        <v>#N/A</v>
      </c>
      <c r="K56" s="1137" t="str">
        <f>ifs($B$2=Controls!$I$2,'Hours Spread'!L54,$B$2=Controls!$I$3,'Hours Spread'!BH54,$B$2=Controls!$I$4,'Hours Spread'!DD54,$B$2=Controls!$I$5,'Hours Spread'!EZ54,$B$2=Controls!$I$6,'Hours Spread'!GV54,$B$2=Controls!$I$7,'Hours Spread'!IR54)</f>
        <v>#N/A</v>
      </c>
      <c r="L56" s="1137" t="str">
        <f>ifs($B$2=Controls!$I$2,'Hours Spread'!M54,$B$2=Controls!$I$3,'Hours Spread'!BI54,$B$2=Controls!$I$4,'Hours Spread'!DE54,$B$2=Controls!$I$5,'Hours Spread'!FA54,$B$2=Controls!$I$6,'Hours Spread'!GW54,$B$2=Controls!$I$7,'Hours Spread'!IS54)</f>
        <v>#N/A</v>
      </c>
      <c r="M56" s="1137" t="str">
        <f>ifs($B$2=Controls!$I$2,'Hours Spread'!N54,$B$2=Controls!$I$3,'Hours Spread'!BJ54,$B$2=Controls!$I$4,'Hours Spread'!DF54,$B$2=Controls!$I$5,'Hours Spread'!FB54,$B$2=Controls!$I$6,'Hours Spread'!GX54,$B$2=Controls!$I$7,'Hours Spread'!IT54)</f>
        <v>#N/A</v>
      </c>
      <c r="N56" s="1137" t="str">
        <f>ifs($B$2=Controls!$I$2,'Hours Spread'!O54,$B$2=Controls!$I$3,'Hours Spread'!BK54,$B$2=Controls!$I$4,'Hours Spread'!DG54,$B$2=Controls!$I$5,'Hours Spread'!FC54,$B$2=Controls!$I$6,'Hours Spread'!GY54,$B$2=Controls!$I$7,'Hours Spread'!IU54)</f>
        <v>#N/A</v>
      </c>
      <c r="O56" s="1137" t="str">
        <f>ifs($B$2=Controls!$I$2,'Hours Spread'!P54,$B$2=Controls!$I$3,'Hours Spread'!BL54,$B$2=Controls!$I$4,'Hours Spread'!DH54,$B$2=Controls!$I$5,'Hours Spread'!FD54,$B$2=Controls!$I$6,'Hours Spread'!GZ54,$B$2=Controls!$I$7,'Hours Spread'!IV54)</f>
        <v>#N/A</v>
      </c>
      <c r="P56" s="1137" t="str">
        <f>ifs($B$2=Controls!$I$2,'Hours Spread'!Q54,$B$2=Controls!$I$3,'Hours Spread'!BM54,$B$2=Controls!$I$4,'Hours Spread'!DI54,$B$2=Controls!$I$5,'Hours Spread'!FE54,$B$2=Controls!$I$6,'Hours Spread'!HA54,$B$2=Controls!$I$7,'Hours Spread'!IW54)</f>
        <v>#N/A</v>
      </c>
      <c r="Q56" s="1137" t="str">
        <f>ifs($B$2=Controls!$I$2,'Hours Spread'!R54,$B$2=Controls!$I$3,'Hours Spread'!BN54,$B$2=Controls!$I$4,'Hours Spread'!DJ54,$B$2=Controls!$I$5,'Hours Spread'!FF54,$B$2=Controls!$I$6,'Hours Spread'!HB54,$B$2=Controls!$I$7,'Hours Spread'!IX54)</f>
        <v>#N/A</v>
      </c>
      <c r="R56" s="1137" t="str">
        <f>ifs($B$2=Controls!$I$2,'Hours Spread'!S54,$B$2=Controls!$I$3,'Hours Spread'!BO54,$B$2=Controls!$I$4,'Hours Spread'!DK54,$B$2=Controls!$I$5,'Hours Spread'!FG54,$B$2=Controls!$I$6,'Hours Spread'!HC54,$B$2=Controls!$I$7,'Hours Spread'!IY54)</f>
        <v>#N/A</v>
      </c>
      <c r="S56" s="1137" t="str">
        <f>ifs($B$2=Controls!$I$2,'Hours Spread'!T54,$B$2=Controls!$I$3,'Hours Spread'!BP54,$B$2=Controls!$I$4,'Hours Spread'!DL54,$B$2=Controls!$I$5,'Hours Spread'!FH54,$B$2=Controls!$I$6,'Hours Spread'!HD54,$B$2=Controls!$I$7,'Hours Spread'!IZ54)</f>
        <v>#N/A</v>
      </c>
      <c r="T56" s="1137" t="str">
        <f>ifs($B$2=Controls!$I$2,'Hours Spread'!U54,$B$2=Controls!$I$3,'Hours Spread'!BQ54,$B$2=Controls!$I$4,'Hours Spread'!DM54,$B$2=Controls!$I$5,'Hours Spread'!FI54,$B$2=Controls!$I$6,'Hours Spread'!HE54,$B$2=Controls!$I$7,'Hours Spread'!JA54)</f>
        <v>#N/A</v>
      </c>
      <c r="U56" s="1137" t="str">
        <f>ifs($B$2=Controls!$I$2,'Hours Spread'!V54,$B$2=Controls!$I$3,'Hours Spread'!BR54,$B$2=Controls!$I$4,'Hours Spread'!DN54,$B$2=Controls!$I$5,'Hours Spread'!FJ54,$B$2=Controls!$I$6,'Hours Spread'!HF54,$B$2=Controls!$I$7,'Hours Spread'!JB54)</f>
        <v>#N/A</v>
      </c>
      <c r="V56" s="1137" t="str">
        <f>ifs($B$2=Controls!$I$2,'Hours Spread'!W54,$B$2=Controls!$I$3,'Hours Spread'!BS54,$B$2=Controls!$I$4,'Hours Spread'!DO54,$B$2=Controls!$I$5,'Hours Spread'!FK54,$B$2=Controls!$I$6,'Hours Spread'!HG54,$B$2=Controls!$I$7,'Hours Spread'!JC54)</f>
        <v>#N/A</v>
      </c>
      <c r="W56" s="1137" t="str">
        <f>ifs($B$2=Controls!$I$2,'Hours Spread'!X54,$B$2=Controls!$I$3,'Hours Spread'!BT54,$B$2=Controls!$I$4,'Hours Spread'!DP54,$B$2=Controls!$I$5,'Hours Spread'!FL54,$B$2=Controls!$I$6,'Hours Spread'!HH54,$B$2=Controls!$I$7,'Hours Spread'!JD54)</f>
        <v>#N/A</v>
      </c>
      <c r="X56" s="1137" t="str">
        <f>ifs($B$2=Controls!$I$2,'Hours Spread'!Y54,$B$2=Controls!$I$3,'Hours Spread'!BU54,$B$2=Controls!$I$4,'Hours Spread'!DQ54,$B$2=Controls!$I$5,'Hours Spread'!FM54,$B$2=Controls!$I$6,'Hours Spread'!HI54,$B$2=Controls!$I$7,'Hours Spread'!JE54)</f>
        <v>#N/A</v>
      </c>
      <c r="Y56" s="1137" t="str">
        <f>ifs($B$2=Controls!$I$2,'Hours Spread'!Z54,$B$2=Controls!$I$3,'Hours Spread'!BV54,$B$2=Controls!$I$4,'Hours Spread'!DR54,$B$2=Controls!$I$5,'Hours Spread'!FN54,$B$2=Controls!$I$6,'Hours Spread'!HJ54,$B$2=Controls!$I$7,'Hours Spread'!JF54)</f>
        <v>#N/A</v>
      </c>
      <c r="Z56" s="1137" t="str">
        <f>ifs($B$2=Controls!$I$2,'Hours Spread'!AA54,$B$2=Controls!$I$3,'Hours Spread'!BW54,$B$2=Controls!$I$4,'Hours Spread'!DS54,$B$2=Controls!$I$5,'Hours Spread'!FO54,$B$2=Controls!$I$6,'Hours Spread'!HK54,$B$2=Controls!$I$7,'Hours Spread'!JG54)</f>
        <v>#N/A</v>
      </c>
      <c r="AA56" s="1137" t="str">
        <f>ifs($B$2=Controls!$I$2,'Hours Spread'!AB54,$B$2=Controls!$I$3,'Hours Spread'!BX54,$B$2=Controls!$I$4,'Hours Spread'!DT54,$B$2=Controls!$I$5,'Hours Spread'!FP54,$B$2=Controls!$I$6,'Hours Spread'!HL54,$B$2=Controls!$I$7,'Hours Spread'!JH54)</f>
        <v>#N/A</v>
      </c>
      <c r="AB56" s="1137" t="str">
        <f>ifs($B$2=Controls!$I$2,'Hours Spread'!AC54,$B$2=Controls!$I$3,'Hours Spread'!BY54,$B$2=Controls!$I$4,'Hours Spread'!DU54,$B$2=Controls!$I$5,'Hours Spread'!FQ54,$B$2=Controls!$I$6,'Hours Spread'!HM54,$B$2=Controls!$I$7,'Hours Spread'!JI54)</f>
        <v>#N/A</v>
      </c>
      <c r="AC56" s="1137" t="str">
        <f>ifs($B$2=Controls!$I$2,'Hours Spread'!AD54,$B$2=Controls!$I$3,'Hours Spread'!BZ54,$B$2=Controls!$I$4,'Hours Spread'!DV54,$B$2=Controls!$I$5,'Hours Spread'!FR54,$B$2=Controls!$I$6,'Hours Spread'!HN54,$B$2=Controls!$I$7,'Hours Spread'!JJ54)</f>
        <v>#N/A</v>
      </c>
      <c r="AD56" s="1137" t="str">
        <f>ifs($B$2=Controls!$I$2,'Hours Spread'!AE54,$B$2=Controls!$I$3,'Hours Spread'!CA54,$B$2=Controls!$I$4,'Hours Spread'!DW54,$B$2=Controls!$I$5,'Hours Spread'!FS54,$B$2=Controls!$I$6,'Hours Spread'!HO54,$B$2=Controls!$I$7,'Hours Spread'!JK54)</f>
        <v>#N/A</v>
      </c>
      <c r="AE56" s="1137" t="str">
        <f>ifs($B$2=Controls!$I$2,'Hours Spread'!AF54,$B$2=Controls!$I$3,'Hours Spread'!CB54,$B$2=Controls!$I$4,'Hours Spread'!DX54,$B$2=Controls!$I$5,'Hours Spread'!FT54,$B$2=Controls!$I$6,'Hours Spread'!HP54,$B$2=Controls!$I$7,'Hours Spread'!JL54)</f>
        <v>#N/A</v>
      </c>
      <c r="AF56" s="1137" t="str">
        <f>ifs($B$2=Controls!$I$2,'Hours Spread'!AG54,$B$2=Controls!$I$3,'Hours Spread'!CC54,$B$2=Controls!$I$4,'Hours Spread'!DY54,$B$2=Controls!$I$5,'Hours Spread'!FU54,$B$2=Controls!$I$6,'Hours Spread'!HQ54,$B$2=Controls!$I$7,'Hours Spread'!JM54)</f>
        <v>#N/A</v>
      </c>
      <c r="AG56" s="1137" t="str">
        <f>ifs($B$2=Controls!$I$2,'Hours Spread'!AH54,$B$2=Controls!$I$3,'Hours Spread'!CD54,$B$2=Controls!$I$4,'Hours Spread'!DZ54,$B$2=Controls!$I$5,'Hours Spread'!FV54,$B$2=Controls!$I$6,'Hours Spread'!HR54,$B$2=Controls!$I$7,'Hours Spread'!JN54)</f>
        <v>#N/A</v>
      </c>
      <c r="AH56" s="1137" t="str">
        <f>ifs($B$2=Controls!$I$2,'Hours Spread'!AI54,$B$2=Controls!$I$3,'Hours Spread'!CE54,$B$2=Controls!$I$4,'Hours Spread'!EA54,$B$2=Controls!$I$5,'Hours Spread'!FW54,$B$2=Controls!$I$6,'Hours Spread'!HS54,$B$2=Controls!$I$7,'Hours Spread'!JO54)</f>
        <v>#N/A</v>
      </c>
      <c r="AI56" s="1137" t="str">
        <f>ifs($B$2=Controls!$I$2,'Hours Spread'!AJ54,$B$2=Controls!$I$3,'Hours Spread'!CF54,$B$2=Controls!$I$4,'Hours Spread'!EB54,$B$2=Controls!$I$5,'Hours Spread'!FX54,$B$2=Controls!$I$6,'Hours Spread'!HT54,$B$2=Controls!$I$7,'Hours Spread'!JP54)</f>
        <v>#N/A</v>
      </c>
      <c r="AJ56" s="1137" t="str">
        <f>ifs($B$2=Controls!$I$2,'Hours Spread'!AK54,$B$2=Controls!$I$3,'Hours Spread'!CG54,$B$2=Controls!$I$4,'Hours Spread'!EC54,$B$2=Controls!$I$5,'Hours Spread'!FY54,$B$2=Controls!$I$6,'Hours Spread'!HU54,$B$2=Controls!$I$7,'Hours Spread'!JQ54)</f>
        <v>#N/A</v>
      </c>
      <c r="AK56" s="1137" t="str">
        <f>ifs($B$2=Controls!$I$2,'Hours Spread'!AL54,$B$2=Controls!$I$3,'Hours Spread'!CH54,$B$2=Controls!$I$4,'Hours Spread'!ED54,$B$2=Controls!$I$5,'Hours Spread'!FZ54,$B$2=Controls!$I$6,'Hours Spread'!HV54,$B$2=Controls!$I$7,'Hours Spread'!JR54)</f>
        <v>#N/A</v>
      </c>
      <c r="AL56" s="1137" t="str">
        <f>ifs($B$2=Controls!$I$2,'Hours Spread'!AM54,$B$2=Controls!$I$3,'Hours Spread'!CI54,$B$2=Controls!$I$4,'Hours Spread'!EE54,$B$2=Controls!$I$5,'Hours Spread'!GA54,$B$2=Controls!$I$6,'Hours Spread'!HW54,$B$2=Controls!$I$7,'Hours Spread'!JS54)</f>
        <v>#N/A</v>
      </c>
      <c r="AM56" s="1137" t="str">
        <f>ifs($B$2=Controls!$I$2,'Hours Spread'!AN54,$B$2=Controls!$I$3,'Hours Spread'!CJ54,$B$2=Controls!$I$4,'Hours Spread'!EF54,$B$2=Controls!$I$5,'Hours Spread'!GB54,$B$2=Controls!$I$6,'Hours Spread'!HX54,$B$2=Controls!$I$7,'Hours Spread'!JT54)</f>
        <v>#N/A</v>
      </c>
      <c r="AN56" s="1137" t="str">
        <f>ifs($B$2=Controls!$I$2,'Hours Spread'!AO54,$B$2=Controls!$I$3,'Hours Spread'!CK54,$B$2=Controls!$I$4,'Hours Spread'!EG54,$B$2=Controls!$I$5,'Hours Spread'!GC54,$B$2=Controls!$I$6,'Hours Spread'!HY54,$B$2=Controls!$I$7,'Hours Spread'!JU54)</f>
        <v>#N/A</v>
      </c>
      <c r="AO56" s="1137" t="str">
        <f>ifs($B$2=Controls!$I$2,'Hours Spread'!AP54,$B$2=Controls!$I$3,'Hours Spread'!CL54,$B$2=Controls!$I$4,'Hours Spread'!EH54,$B$2=Controls!$I$5,'Hours Spread'!GD54,$B$2=Controls!$I$6,'Hours Spread'!HZ54,$B$2=Controls!$I$7,'Hours Spread'!JV54)</f>
        <v>#N/A</v>
      </c>
      <c r="AP56" s="1137" t="str">
        <f>ifs($B$2=Controls!$I$2,'Hours Spread'!AQ54,$B$2=Controls!$I$3,'Hours Spread'!CM54,$B$2=Controls!$I$4,'Hours Spread'!EI54,$B$2=Controls!$I$5,'Hours Spread'!GE54,$B$2=Controls!$I$6,'Hours Spread'!IA54,$B$2=Controls!$I$7,'Hours Spread'!JW54)</f>
        <v>#N/A</v>
      </c>
      <c r="AQ56" s="1137" t="str">
        <f>ifs($B$2=Controls!$I$2,'Hours Spread'!AR54,$B$2=Controls!$I$3,'Hours Spread'!CN54,$B$2=Controls!$I$4,'Hours Spread'!EJ54,$B$2=Controls!$I$5,'Hours Spread'!GF54,$B$2=Controls!$I$6,'Hours Spread'!IB54,$B$2=Controls!$I$7,'Hours Spread'!JX54)</f>
        <v>#N/A</v>
      </c>
      <c r="AR56" s="1137" t="str">
        <f>ifs($B$2=Controls!$I$2,'Hours Spread'!AS54,$B$2=Controls!$I$3,'Hours Spread'!CO54,$B$2=Controls!$I$4,'Hours Spread'!EK54,$B$2=Controls!$I$5,'Hours Spread'!GG54,$B$2=Controls!$I$6,'Hours Spread'!IC54,$B$2=Controls!$I$7,'Hours Spread'!JY54)</f>
        <v>#N/A</v>
      </c>
      <c r="AS56" s="1137" t="str">
        <f>ifs($B$2=Controls!$I$2,'Hours Spread'!AT54,$B$2=Controls!$I$3,'Hours Spread'!CP54,$B$2=Controls!$I$4,'Hours Spread'!EL54,$B$2=Controls!$I$5,'Hours Spread'!GH54,$B$2=Controls!$I$6,'Hours Spread'!ID54,$B$2=Controls!$I$7,'Hours Spread'!JZ54)</f>
        <v>#N/A</v>
      </c>
      <c r="AT56" s="1137" t="str">
        <f>ifs($B$2=Controls!$I$2,'Hours Spread'!AU54,$B$2=Controls!$I$3,'Hours Spread'!CQ54,$B$2=Controls!$I$4,'Hours Spread'!EM54,$B$2=Controls!$I$5,'Hours Spread'!GI54,$B$2=Controls!$I$6,'Hours Spread'!IE54,$B$2=Controls!$I$7,'Hours Spread'!KA54)</f>
        <v>#N/A</v>
      </c>
      <c r="AU56" s="1137" t="str">
        <f>ifs($B$2=Controls!$I$2,'Hours Spread'!AV54,$B$2=Controls!$I$3,'Hours Spread'!CR54,$B$2=Controls!$I$4,'Hours Spread'!EN54,$B$2=Controls!$I$5,'Hours Spread'!GJ54,$B$2=Controls!$I$6,'Hours Spread'!IF54,$B$2=Controls!$I$7,'Hours Spread'!KB54)</f>
        <v>#N/A</v>
      </c>
      <c r="AV56" s="1137" t="str">
        <f>ifs($B$2=Controls!$I$2,'Hours Spread'!AW54,$B$2=Controls!$I$3,'Hours Spread'!CS54,$B$2=Controls!$I$4,'Hours Spread'!EO54,$B$2=Controls!$I$5,'Hours Spread'!GK54,$B$2=Controls!$I$6,'Hours Spread'!IG54,$B$2=Controls!$I$7,'Hours Spread'!KC54)</f>
        <v>#N/A</v>
      </c>
      <c r="AW56" s="1137" t="str">
        <f>ifs($B$2=Controls!$I$2,'Hours Spread'!AX54,$B$2=Controls!$I$3,'Hours Spread'!CT54,$B$2=Controls!$I$4,'Hours Spread'!EP54,$B$2=Controls!$I$5,'Hours Spread'!GL54,$B$2=Controls!$I$6,'Hours Spread'!IH54,$B$2=Controls!$I$7,'Hours Spread'!KD54)</f>
        <v>#N/A</v>
      </c>
      <c r="AX56" s="1137" t="str">
        <f>ifs($B$2=Controls!$I$2,'Hours Spread'!AY54,$B$2=Controls!$I$3,'Hours Spread'!CU54,$B$2=Controls!$I$4,'Hours Spread'!EQ54,$B$2=Controls!$I$5,'Hours Spread'!GM54,$B$2=Controls!$I$6,'Hours Spread'!II54,$B$2=Controls!$I$7,'Hours Spread'!KE54)</f>
        <v>#N/A</v>
      </c>
    </row>
    <row r="57">
      <c r="A57" s="595" t="s">
        <v>529</v>
      </c>
      <c r="B57" s="693" t="s">
        <v>529</v>
      </c>
      <c r="C57" s="1137" t="str">
        <f>ifs($B$2=Controls!$I$2,'Hours Spread'!D66,$B$2=Controls!$I$3,'Hours Spread'!AZ66,$B$2=Controls!$I$4,'Hours Spread'!CV66,$B$2=Controls!$I$5,'Hours Spread'!ER66,$B$2=Controls!$I$6,'Hours Spread'!GN66,$B$2=Controls!$I$7,'Hours Spread'!IJ66)</f>
        <v>#N/A</v>
      </c>
      <c r="D57" s="1137" t="str">
        <f>ifs($B$2=Controls!$I$2,'Hours Spread'!E55,$B$2=Controls!$I$3,'Hours Spread'!BA55,$B$2=Controls!$I$4,'Hours Spread'!CW55,$B$2=Controls!$I$5,'Hours Spread'!ES55,$B$2=Controls!$I$6,'Hours Spread'!GO55,$B$2=Controls!$I$7,'Hours Spread'!IK55)</f>
        <v>#N/A</v>
      </c>
      <c r="E57" s="1137" t="str">
        <f>ifs($B$2=Controls!$I$2,'Hours Spread'!F55,$B$2=Controls!$I$3,'Hours Spread'!BB55,$B$2=Controls!$I$4,'Hours Spread'!CX55,$B$2=Controls!$I$5,'Hours Spread'!ET55,$B$2=Controls!$I$6,'Hours Spread'!GP55,$B$2=Controls!$I$7,'Hours Spread'!IL55)</f>
        <v>#N/A</v>
      </c>
      <c r="F57" s="1137" t="str">
        <f>ifs($B$2=Controls!$I$2,'Hours Spread'!G55,$B$2=Controls!$I$3,'Hours Spread'!BC55,$B$2=Controls!$I$4,'Hours Spread'!CY55,$B$2=Controls!$I$5,'Hours Spread'!EU55,$B$2=Controls!$I$6,'Hours Spread'!GQ55,$B$2=Controls!$I$7,'Hours Spread'!IM55)</f>
        <v>#N/A</v>
      </c>
      <c r="G57" s="1137" t="str">
        <f>ifs($B$2=Controls!$I$2,'Hours Spread'!H55,$B$2=Controls!$I$3,'Hours Spread'!BD55,$B$2=Controls!$I$4,'Hours Spread'!CZ55,$B$2=Controls!$I$5,'Hours Spread'!EV55,$B$2=Controls!$I$6,'Hours Spread'!GR55,$B$2=Controls!$I$7,'Hours Spread'!IN55)</f>
        <v>#N/A</v>
      </c>
      <c r="H57" s="1137" t="str">
        <f>ifs($B$2=Controls!$I$2,'Hours Spread'!I55,$B$2=Controls!$I$3,'Hours Spread'!BE55,$B$2=Controls!$I$4,'Hours Spread'!DA55,$B$2=Controls!$I$5,'Hours Spread'!EW55,$B$2=Controls!$I$6,'Hours Spread'!GS55,$B$2=Controls!$I$7,'Hours Spread'!IO55)</f>
        <v>#N/A</v>
      </c>
      <c r="I57" s="1137" t="str">
        <f>ifs($B$2=Controls!$I$2,'Hours Spread'!J55,$B$2=Controls!$I$3,'Hours Spread'!BF55,$B$2=Controls!$I$4,'Hours Spread'!DB55,$B$2=Controls!$I$5,'Hours Spread'!EX55,$B$2=Controls!$I$6,'Hours Spread'!GT55,$B$2=Controls!$I$7,'Hours Spread'!IP55)</f>
        <v>#N/A</v>
      </c>
      <c r="J57" s="1137" t="str">
        <f>ifs($B$2=Controls!$I$2,'Hours Spread'!K55,$B$2=Controls!$I$3,'Hours Spread'!BG55,$B$2=Controls!$I$4,'Hours Spread'!DC55,$B$2=Controls!$I$5,'Hours Spread'!EY55,$B$2=Controls!$I$6,'Hours Spread'!GU55,$B$2=Controls!$I$7,'Hours Spread'!IQ55)</f>
        <v>#N/A</v>
      </c>
      <c r="K57" s="1137" t="str">
        <f>ifs($B$2=Controls!$I$2,'Hours Spread'!L55,$B$2=Controls!$I$3,'Hours Spread'!BH55,$B$2=Controls!$I$4,'Hours Spread'!DD55,$B$2=Controls!$I$5,'Hours Spread'!EZ55,$B$2=Controls!$I$6,'Hours Spread'!GV55,$B$2=Controls!$I$7,'Hours Spread'!IR55)</f>
        <v>#N/A</v>
      </c>
      <c r="L57" s="1137" t="str">
        <f>ifs($B$2=Controls!$I$2,'Hours Spread'!M55,$B$2=Controls!$I$3,'Hours Spread'!BI55,$B$2=Controls!$I$4,'Hours Spread'!DE55,$B$2=Controls!$I$5,'Hours Spread'!FA55,$B$2=Controls!$I$6,'Hours Spread'!GW55,$B$2=Controls!$I$7,'Hours Spread'!IS55)</f>
        <v>#N/A</v>
      </c>
      <c r="M57" s="1137" t="str">
        <f>ifs($B$2=Controls!$I$2,'Hours Spread'!N55,$B$2=Controls!$I$3,'Hours Spread'!BJ55,$B$2=Controls!$I$4,'Hours Spread'!DF55,$B$2=Controls!$I$5,'Hours Spread'!FB55,$B$2=Controls!$I$6,'Hours Spread'!GX55,$B$2=Controls!$I$7,'Hours Spread'!IT55)</f>
        <v>#N/A</v>
      </c>
      <c r="N57" s="1137" t="str">
        <f>ifs($B$2=Controls!$I$2,'Hours Spread'!O55,$B$2=Controls!$I$3,'Hours Spread'!BK55,$B$2=Controls!$I$4,'Hours Spread'!DG55,$B$2=Controls!$I$5,'Hours Spread'!FC55,$B$2=Controls!$I$6,'Hours Spread'!GY55,$B$2=Controls!$I$7,'Hours Spread'!IU55)</f>
        <v>#N/A</v>
      </c>
      <c r="O57" s="1137" t="str">
        <f>ifs($B$2=Controls!$I$2,'Hours Spread'!P55,$B$2=Controls!$I$3,'Hours Spread'!BL55,$B$2=Controls!$I$4,'Hours Spread'!DH55,$B$2=Controls!$I$5,'Hours Spread'!FD55,$B$2=Controls!$I$6,'Hours Spread'!GZ55,$B$2=Controls!$I$7,'Hours Spread'!IV55)</f>
        <v>#N/A</v>
      </c>
      <c r="P57" s="1137" t="str">
        <f>ifs($B$2=Controls!$I$2,'Hours Spread'!Q55,$B$2=Controls!$I$3,'Hours Spread'!BM55,$B$2=Controls!$I$4,'Hours Spread'!DI55,$B$2=Controls!$I$5,'Hours Spread'!FE55,$B$2=Controls!$I$6,'Hours Spread'!HA55,$B$2=Controls!$I$7,'Hours Spread'!IW55)</f>
        <v>#N/A</v>
      </c>
      <c r="Q57" s="1137" t="str">
        <f>ifs($B$2=Controls!$I$2,'Hours Spread'!R55,$B$2=Controls!$I$3,'Hours Spread'!BN55,$B$2=Controls!$I$4,'Hours Spread'!DJ55,$B$2=Controls!$I$5,'Hours Spread'!FF55,$B$2=Controls!$I$6,'Hours Spread'!HB55,$B$2=Controls!$I$7,'Hours Spread'!IX55)</f>
        <v>#N/A</v>
      </c>
      <c r="R57" s="1137" t="str">
        <f>ifs($B$2=Controls!$I$2,'Hours Spread'!S55,$B$2=Controls!$I$3,'Hours Spread'!BO55,$B$2=Controls!$I$4,'Hours Spread'!DK55,$B$2=Controls!$I$5,'Hours Spread'!FG55,$B$2=Controls!$I$6,'Hours Spread'!HC55,$B$2=Controls!$I$7,'Hours Spread'!IY55)</f>
        <v>#N/A</v>
      </c>
      <c r="S57" s="1137" t="str">
        <f>ifs($B$2=Controls!$I$2,'Hours Spread'!T55,$B$2=Controls!$I$3,'Hours Spread'!BP55,$B$2=Controls!$I$4,'Hours Spread'!DL55,$B$2=Controls!$I$5,'Hours Spread'!FH55,$B$2=Controls!$I$6,'Hours Spread'!HD55,$B$2=Controls!$I$7,'Hours Spread'!IZ55)</f>
        <v>#N/A</v>
      </c>
      <c r="T57" s="1137" t="str">
        <f>ifs($B$2=Controls!$I$2,'Hours Spread'!U55,$B$2=Controls!$I$3,'Hours Spread'!BQ55,$B$2=Controls!$I$4,'Hours Spread'!DM55,$B$2=Controls!$I$5,'Hours Spread'!FI55,$B$2=Controls!$I$6,'Hours Spread'!HE55,$B$2=Controls!$I$7,'Hours Spread'!JA55)</f>
        <v>#N/A</v>
      </c>
      <c r="U57" s="1137" t="str">
        <f>ifs($B$2=Controls!$I$2,'Hours Spread'!V55,$B$2=Controls!$I$3,'Hours Spread'!BR55,$B$2=Controls!$I$4,'Hours Spread'!DN55,$B$2=Controls!$I$5,'Hours Spread'!FJ55,$B$2=Controls!$I$6,'Hours Spread'!HF55,$B$2=Controls!$I$7,'Hours Spread'!JB55)</f>
        <v>#N/A</v>
      </c>
      <c r="V57" s="1137" t="str">
        <f>ifs($B$2=Controls!$I$2,'Hours Spread'!W55,$B$2=Controls!$I$3,'Hours Spread'!BS55,$B$2=Controls!$I$4,'Hours Spread'!DO55,$B$2=Controls!$I$5,'Hours Spread'!FK55,$B$2=Controls!$I$6,'Hours Spread'!HG55,$B$2=Controls!$I$7,'Hours Spread'!JC55)</f>
        <v>#N/A</v>
      </c>
      <c r="W57" s="1137" t="str">
        <f>ifs($B$2=Controls!$I$2,'Hours Spread'!X55,$B$2=Controls!$I$3,'Hours Spread'!BT55,$B$2=Controls!$I$4,'Hours Spread'!DP55,$B$2=Controls!$I$5,'Hours Spread'!FL55,$B$2=Controls!$I$6,'Hours Spread'!HH55,$B$2=Controls!$I$7,'Hours Spread'!JD55)</f>
        <v>#N/A</v>
      </c>
      <c r="X57" s="1137" t="str">
        <f>ifs($B$2=Controls!$I$2,'Hours Spread'!Y55,$B$2=Controls!$I$3,'Hours Spread'!BU55,$B$2=Controls!$I$4,'Hours Spread'!DQ55,$B$2=Controls!$I$5,'Hours Spread'!FM55,$B$2=Controls!$I$6,'Hours Spread'!HI55,$B$2=Controls!$I$7,'Hours Spread'!JE55)</f>
        <v>#N/A</v>
      </c>
      <c r="Y57" s="1137" t="str">
        <f>ifs($B$2=Controls!$I$2,'Hours Spread'!Z55,$B$2=Controls!$I$3,'Hours Spread'!BV55,$B$2=Controls!$I$4,'Hours Spread'!DR55,$B$2=Controls!$I$5,'Hours Spread'!FN55,$B$2=Controls!$I$6,'Hours Spread'!HJ55,$B$2=Controls!$I$7,'Hours Spread'!JF55)</f>
        <v>#N/A</v>
      </c>
      <c r="Z57" s="1137" t="str">
        <f>ifs($B$2=Controls!$I$2,'Hours Spread'!AA55,$B$2=Controls!$I$3,'Hours Spread'!BW55,$B$2=Controls!$I$4,'Hours Spread'!DS55,$B$2=Controls!$I$5,'Hours Spread'!FO55,$B$2=Controls!$I$6,'Hours Spread'!HK55,$B$2=Controls!$I$7,'Hours Spread'!JG55)</f>
        <v>#N/A</v>
      </c>
      <c r="AA57" s="1137" t="str">
        <f>ifs($B$2=Controls!$I$2,'Hours Spread'!AB55,$B$2=Controls!$I$3,'Hours Spread'!BX55,$B$2=Controls!$I$4,'Hours Spread'!DT55,$B$2=Controls!$I$5,'Hours Spread'!FP55,$B$2=Controls!$I$6,'Hours Spread'!HL55,$B$2=Controls!$I$7,'Hours Spread'!JH55)</f>
        <v>#N/A</v>
      </c>
      <c r="AB57" s="1137" t="str">
        <f>ifs($B$2=Controls!$I$2,'Hours Spread'!AC55,$B$2=Controls!$I$3,'Hours Spread'!BY55,$B$2=Controls!$I$4,'Hours Spread'!DU55,$B$2=Controls!$I$5,'Hours Spread'!FQ55,$B$2=Controls!$I$6,'Hours Spread'!HM55,$B$2=Controls!$I$7,'Hours Spread'!JI55)</f>
        <v>#N/A</v>
      </c>
      <c r="AC57" s="1137" t="str">
        <f>ifs($B$2=Controls!$I$2,'Hours Spread'!AD55,$B$2=Controls!$I$3,'Hours Spread'!BZ55,$B$2=Controls!$I$4,'Hours Spread'!DV55,$B$2=Controls!$I$5,'Hours Spread'!FR55,$B$2=Controls!$I$6,'Hours Spread'!HN55,$B$2=Controls!$I$7,'Hours Spread'!JJ55)</f>
        <v>#N/A</v>
      </c>
      <c r="AD57" s="1137" t="str">
        <f>ifs($B$2=Controls!$I$2,'Hours Spread'!AE55,$B$2=Controls!$I$3,'Hours Spread'!CA55,$B$2=Controls!$I$4,'Hours Spread'!DW55,$B$2=Controls!$I$5,'Hours Spread'!FS55,$B$2=Controls!$I$6,'Hours Spread'!HO55,$B$2=Controls!$I$7,'Hours Spread'!JK55)</f>
        <v>#N/A</v>
      </c>
      <c r="AE57" s="1137" t="str">
        <f>ifs($B$2=Controls!$I$2,'Hours Spread'!AF55,$B$2=Controls!$I$3,'Hours Spread'!CB55,$B$2=Controls!$I$4,'Hours Spread'!DX55,$B$2=Controls!$I$5,'Hours Spread'!FT55,$B$2=Controls!$I$6,'Hours Spread'!HP55,$B$2=Controls!$I$7,'Hours Spread'!JL55)</f>
        <v>#N/A</v>
      </c>
      <c r="AF57" s="1137" t="str">
        <f>ifs($B$2=Controls!$I$2,'Hours Spread'!AG55,$B$2=Controls!$I$3,'Hours Spread'!CC55,$B$2=Controls!$I$4,'Hours Spread'!DY55,$B$2=Controls!$I$5,'Hours Spread'!FU55,$B$2=Controls!$I$6,'Hours Spread'!HQ55,$B$2=Controls!$I$7,'Hours Spread'!JM55)</f>
        <v>#N/A</v>
      </c>
      <c r="AG57" s="1137" t="str">
        <f>ifs($B$2=Controls!$I$2,'Hours Spread'!AH55,$B$2=Controls!$I$3,'Hours Spread'!CD55,$B$2=Controls!$I$4,'Hours Spread'!DZ55,$B$2=Controls!$I$5,'Hours Spread'!FV55,$B$2=Controls!$I$6,'Hours Spread'!HR55,$B$2=Controls!$I$7,'Hours Spread'!JN55)</f>
        <v>#N/A</v>
      </c>
      <c r="AH57" s="1137" t="str">
        <f>ifs($B$2=Controls!$I$2,'Hours Spread'!AI55,$B$2=Controls!$I$3,'Hours Spread'!CE55,$B$2=Controls!$I$4,'Hours Spread'!EA55,$B$2=Controls!$I$5,'Hours Spread'!FW55,$B$2=Controls!$I$6,'Hours Spread'!HS55,$B$2=Controls!$I$7,'Hours Spread'!JO55)</f>
        <v>#N/A</v>
      </c>
      <c r="AI57" s="1137" t="str">
        <f>ifs($B$2=Controls!$I$2,'Hours Spread'!AJ55,$B$2=Controls!$I$3,'Hours Spread'!CF55,$B$2=Controls!$I$4,'Hours Spread'!EB55,$B$2=Controls!$I$5,'Hours Spread'!FX55,$B$2=Controls!$I$6,'Hours Spread'!HT55,$B$2=Controls!$I$7,'Hours Spread'!JP55)</f>
        <v>#N/A</v>
      </c>
      <c r="AJ57" s="1137" t="str">
        <f>ifs($B$2=Controls!$I$2,'Hours Spread'!AK55,$B$2=Controls!$I$3,'Hours Spread'!CG55,$B$2=Controls!$I$4,'Hours Spread'!EC55,$B$2=Controls!$I$5,'Hours Spread'!FY55,$B$2=Controls!$I$6,'Hours Spread'!HU55,$B$2=Controls!$I$7,'Hours Spread'!JQ55)</f>
        <v>#N/A</v>
      </c>
      <c r="AK57" s="1137" t="str">
        <f>ifs($B$2=Controls!$I$2,'Hours Spread'!AL55,$B$2=Controls!$I$3,'Hours Spread'!CH55,$B$2=Controls!$I$4,'Hours Spread'!ED55,$B$2=Controls!$I$5,'Hours Spread'!FZ55,$B$2=Controls!$I$6,'Hours Spread'!HV55,$B$2=Controls!$I$7,'Hours Spread'!JR55)</f>
        <v>#N/A</v>
      </c>
      <c r="AL57" s="1137" t="str">
        <f>ifs($B$2=Controls!$I$2,'Hours Spread'!AM55,$B$2=Controls!$I$3,'Hours Spread'!CI55,$B$2=Controls!$I$4,'Hours Spread'!EE55,$B$2=Controls!$I$5,'Hours Spread'!GA55,$B$2=Controls!$I$6,'Hours Spread'!HW55,$B$2=Controls!$I$7,'Hours Spread'!JS55)</f>
        <v>#N/A</v>
      </c>
      <c r="AM57" s="1137" t="str">
        <f>ifs($B$2=Controls!$I$2,'Hours Spread'!AN55,$B$2=Controls!$I$3,'Hours Spread'!CJ55,$B$2=Controls!$I$4,'Hours Spread'!EF55,$B$2=Controls!$I$5,'Hours Spread'!GB55,$B$2=Controls!$I$6,'Hours Spread'!HX55,$B$2=Controls!$I$7,'Hours Spread'!JT55)</f>
        <v>#N/A</v>
      </c>
      <c r="AN57" s="1137" t="str">
        <f>ifs($B$2=Controls!$I$2,'Hours Spread'!AO55,$B$2=Controls!$I$3,'Hours Spread'!CK55,$B$2=Controls!$I$4,'Hours Spread'!EG55,$B$2=Controls!$I$5,'Hours Spread'!GC55,$B$2=Controls!$I$6,'Hours Spread'!HY55,$B$2=Controls!$I$7,'Hours Spread'!JU55)</f>
        <v>#N/A</v>
      </c>
      <c r="AO57" s="1137" t="str">
        <f>ifs($B$2=Controls!$I$2,'Hours Spread'!AP55,$B$2=Controls!$I$3,'Hours Spread'!CL55,$B$2=Controls!$I$4,'Hours Spread'!EH55,$B$2=Controls!$I$5,'Hours Spread'!GD55,$B$2=Controls!$I$6,'Hours Spread'!HZ55,$B$2=Controls!$I$7,'Hours Spread'!JV55)</f>
        <v>#N/A</v>
      </c>
      <c r="AP57" s="1137" t="str">
        <f>ifs($B$2=Controls!$I$2,'Hours Spread'!AQ55,$B$2=Controls!$I$3,'Hours Spread'!CM55,$B$2=Controls!$I$4,'Hours Spread'!EI55,$B$2=Controls!$I$5,'Hours Spread'!GE55,$B$2=Controls!$I$6,'Hours Spread'!IA55,$B$2=Controls!$I$7,'Hours Spread'!JW55)</f>
        <v>#N/A</v>
      </c>
      <c r="AQ57" s="1137" t="str">
        <f>ifs($B$2=Controls!$I$2,'Hours Spread'!AR55,$B$2=Controls!$I$3,'Hours Spread'!CN55,$B$2=Controls!$I$4,'Hours Spread'!EJ55,$B$2=Controls!$I$5,'Hours Spread'!GF55,$B$2=Controls!$I$6,'Hours Spread'!IB55,$B$2=Controls!$I$7,'Hours Spread'!JX55)</f>
        <v>#N/A</v>
      </c>
      <c r="AR57" s="1137" t="str">
        <f>ifs($B$2=Controls!$I$2,'Hours Spread'!AS55,$B$2=Controls!$I$3,'Hours Spread'!CO55,$B$2=Controls!$I$4,'Hours Spread'!EK55,$B$2=Controls!$I$5,'Hours Spread'!GG55,$B$2=Controls!$I$6,'Hours Spread'!IC55,$B$2=Controls!$I$7,'Hours Spread'!JY55)</f>
        <v>#N/A</v>
      </c>
      <c r="AS57" s="1137" t="str">
        <f>ifs($B$2=Controls!$I$2,'Hours Spread'!AT55,$B$2=Controls!$I$3,'Hours Spread'!CP55,$B$2=Controls!$I$4,'Hours Spread'!EL55,$B$2=Controls!$I$5,'Hours Spread'!GH55,$B$2=Controls!$I$6,'Hours Spread'!ID55,$B$2=Controls!$I$7,'Hours Spread'!JZ55)</f>
        <v>#N/A</v>
      </c>
      <c r="AT57" s="1137" t="str">
        <f>ifs($B$2=Controls!$I$2,'Hours Spread'!AU55,$B$2=Controls!$I$3,'Hours Spread'!CQ55,$B$2=Controls!$I$4,'Hours Spread'!EM55,$B$2=Controls!$I$5,'Hours Spread'!GI55,$B$2=Controls!$I$6,'Hours Spread'!IE55,$B$2=Controls!$I$7,'Hours Spread'!KA55)</f>
        <v>#N/A</v>
      </c>
      <c r="AU57" s="1137" t="str">
        <f>ifs($B$2=Controls!$I$2,'Hours Spread'!AV55,$B$2=Controls!$I$3,'Hours Spread'!CR55,$B$2=Controls!$I$4,'Hours Spread'!EN55,$B$2=Controls!$I$5,'Hours Spread'!GJ55,$B$2=Controls!$I$6,'Hours Spread'!IF55,$B$2=Controls!$I$7,'Hours Spread'!KB55)</f>
        <v>#N/A</v>
      </c>
      <c r="AV57" s="1137" t="str">
        <f>ifs($B$2=Controls!$I$2,'Hours Spread'!AW55,$B$2=Controls!$I$3,'Hours Spread'!CS55,$B$2=Controls!$I$4,'Hours Spread'!EO55,$B$2=Controls!$I$5,'Hours Spread'!GK55,$B$2=Controls!$I$6,'Hours Spread'!IG55,$B$2=Controls!$I$7,'Hours Spread'!KC55)</f>
        <v>#N/A</v>
      </c>
      <c r="AW57" s="1137" t="str">
        <f>ifs($B$2=Controls!$I$2,'Hours Spread'!AX55,$B$2=Controls!$I$3,'Hours Spread'!CT55,$B$2=Controls!$I$4,'Hours Spread'!EP55,$B$2=Controls!$I$5,'Hours Spread'!GL55,$B$2=Controls!$I$6,'Hours Spread'!IH55,$B$2=Controls!$I$7,'Hours Spread'!KD55)</f>
        <v>#N/A</v>
      </c>
      <c r="AX57" s="1137" t="str">
        <f>ifs($B$2=Controls!$I$2,'Hours Spread'!AY55,$B$2=Controls!$I$3,'Hours Spread'!CU55,$B$2=Controls!$I$4,'Hours Spread'!EQ55,$B$2=Controls!$I$5,'Hours Spread'!GM55,$B$2=Controls!$I$6,'Hours Spread'!II55,$B$2=Controls!$I$7,'Hours Spread'!KE55)</f>
        <v>#N/A</v>
      </c>
    </row>
    <row r="58">
      <c r="A58" s="595" t="s">
        <v>530</v>
      </c>
      <c r="B58" s="693" t="s">
        <v>530</v>
      </c>
      <c r="C58" s="1137" t="str">
        <f>ifs($B$2=Controls!$I$2,'Hours Spread'!D67,$B$2=Controls!$I$3,'Hours Spread'!AZ67,$B$2=Controls!$I$4,'Hours Spread'!CV67,$B$2=Controls!$I$5,'Hours Spread'!ER67,$B$2=Controls!$I$6,'Hours Spread'!GN67,$B$2=Controls!$I$7,'Hours Spread'!IJ67)</f>
        <v>#N/A</v>
      </c>
      <c r="D58" s="1137" t="str">
        <f>ifs($B$2=Controls!$I$2,'Hours Spread'!E56,$B$2=Controls!$I$3,'Hours Spread'!BA56,$B$2=Controls!$I$4,'Hours Spread'!CW56,$B$2=Controls!$I$5,'Hours Spread'!ES56,$B$2=Controls!$I$6,'Hours Spread'!GO56,$B$2=Controls!$I$7,'Hours Spread'!IK56)</f>
        <v>#N/A</v>
      </c>
      <c r="E58" s="1137" t="str">
        <f>ifs($B$2=Controls!$I$2,'Hours Spread'!F56,$B$2=Controls!$I$3,'Hours Spread'!BB56,$B$2=Controls!$I$4,'Hours Spread'!CX56,$B$2=Controls!$I$5,'Hours Spread'!ET56,$B$2=Controls!$I$6,'Hours Spread'!GP56,$B$2=Controls!$I$7,'Hours Spread'!IL56)</f>
        <v>#N/A</v>
      </c>
      <c r="F58" s="1137" t="str">
        <f>ifs($B$2=Controls!$I$2,'Hours Spread'!G56,$B$2=Controls!$I$3,'Hours Spread'!BC56,$B$2=Controls!$I$4,'Hours Spread'!CY56,$B$2=Controls!$I$5,'Hours Spread'!EU56,$B$2=Controls!$I$6,'Hours Spread'!GQ56,$B$2=Controls!$I$7,'Hours Spread'!IM56)</f>
        <v>#N/A</v>
      </c>
      <c r="G58" s="1137" t="str">
        <f>ifs($B$2=Controls!$I$2,'Hours Spread'!H56,$B$2=Controls!$I$3,'Hours Spread'!BD56,$B$2=Controls!$I$4,'Hours Spread'!CZ56,$B$2=Controls!$I$5,'Hours Spread'!EV56,$B$2=Controls!$I$6,'Hours Spread'!GR56,$B$2=Controls!$I$7,'Hours Spread'!IN56)</f>
        <v>#N/A</v>
      </c>
      <c r="H58" s="1137" t="str">
        <f>ifs($B$2=Controls!$I$2,'Hours Spread'!I56,$B$2=Controls!$I$3,'Hours Spread'!BE56,$B$2=Controls!$I$4,'Hours Spread'!DA56,$B$2=Controls!$I$5,'Hours Spread'!EW56,$B$2=Controls!$I$6,'Hours Spread'!GS56,$B$2=Controls!$I$7,'Hours Spread'!IO56)</f>
        <v>#N/A</v>
      </c>
      <c r="I58" s="1137" t="str">
        <f>ifs($B$2=Controls!$I$2,'Hours Spread'!J56,$B$2=Controls!$I$3,'Hours Spread'!BF56,$B$2=Controls!$I$4,'Hours Spread'!DB56,$B$2=Controls!$I$5,'Hours Spread'!EX56,$B$2=Controls!$I$6,'Hours Spread'!GT56,$B$2=Controls!$I$7,'Hours Spread'!IP56)</f>
        <v>#N/A</v>
      </c>
      <c r="J58" s="1137" t="str">
        <f>ifs($B$2=Controls!$I$2,'Hours Spread'!K56,$B$2=Controls!$I$3,'Hours Spread'!BG56,$B$2=Controls!$I$4,'Hours Spread'!DC56,$B$2=Controls!$I$5,'Hours Spread'!EY56,$B$2=Controls!$I$6,'Hours Spread'!GU56,$B$2=Controls!$I$7,'Hours Spread'!IQ56)</f>
        <v>#N/A</v>
      </c>
      <c r="K58" s="1137" t="str">
        <f>ifs($B$2=Controls!$I$2,'Hours Spread'!L56,$B$2=Controls!$I$3,'Hours Spread'!BH56,$B$2=Controls!$I$4,'Hours Spread'!DD56,$B$2=Controls!$I$5,'Hours Spread'!EZ56,$B$2=Controls!$I$6,'Hours Spread'!GV56,$B$2=Controls!$I$7,'Hours Spread'!IR56)</f>
        <v>#N/A</v>
      </c>
      <c r="L58" s="1137" t="str">
        <f>ifs($B$2=Controls!$I$2,'Hours Spread'!M56,$B$2=Controls!$I$3,'Hours Spread'!BI56,$B$2=Controls!$I$4,'Hours Spread'!DE56,$B$2=Controls!$I$5,'Hours Spread'!FA56,$B$2=Controls!$I$6,'Hours Spread'!GW56,$B$2=Controls!$I$7,'Hours Spread'!IS56)</f>
        <v>#N/A</v>
      </c>
      <c r="M58" s="1137" t="str">
        <f>ifs($B$2=Controls!$I$2,'Hours Spread'!N56,$B$2=Controls!$I$3,'Hours Spread'!BJ56,$B$2=Controls!$I$4,'Hours Spread'!DF56,$B$2=Controls!$I$5,'Hours Spread'!FB56,$B$2=Controls!$I$6,'Hours Spread'!GX56,$B$2=Controls!$I$7,'Hours Spread'!IT56)</f>
        <v>#N/A</v>
      </c>
      <c r="N58" s="1137" t="str">
        <f>ifs($B$2=Controls!$I$2,'Hours Spread'!O56,$B$2=Controls!$I$3,'Hours Spread'!BK56,$B$2=Controls!$I$4,'Hours Spread'!DG56,$B$2=Controls!$I$5,'Hours Spread'!FC56,$B$2=Controls!$I$6,'Hours Spread'!GY56,$B$2=Controls!$I$7,'Hours Spread'!IU56)</f>
        <v>#N/A</v>
      </c>
      <c r="O58" s="1137" t="str">
        <f>ifs($B$2=Controls!$I$2,'Hours Spread'!P56,$B$2=Controls!$I$3,'Hours Spread'!BL56,$B$2=Controls!$I$4,'Hours Spread'!DH56,$B$2=Controls!$I$5,'Hours Spread'!FD56,$B$2=Controls!$I$6,'Hours Spread'!GZ56,$B$2=Controls!$I$7,'Hours Spread'!IV56)</f>
        <v>#N/A</v>
      </c>
      <c r="P58" s="1137" t="str">
        <f>ifs($B$2=Controls!$I$2,'Hours Spread'!Q56,$B$2=Controls!$I$3,'Hours Spread'!BM56,$B$2=Controls!$I$4,'Hours Spread'!DI56,$B$2=Controls!$I$5,'Hours Spread'!FE56,$B$2=Controls!$I$6,'Hours Spread'!HA56,$B$2=Controls!$I$7,'Hours Spread'!IW56)</f>
        <v>#N/A</v>
      </c>
      <c r="Q58" s="1137" t="str">
        <f>ifs($B$2=Controls!$I$2,'Hours Spread'!R56,$B$2=Controls!$I$3,'Hours Spread'!BN56,$B$2=Controls!$I$4,'Hours Spread'!DJ56,$B$2=Controls!$I$5,'Hours Spread'!FF56,$B$2=Controls!$I$6,'Hours Spread'!HB56,$B$2=Controls!$I$7,'Hours Spread'!IX56)</f>
        <v>#N/A</v>
      </c>
      <c r="R58" s="1137" t="str">
        <f>ifs($B$2=Controls!$I$2,'Hours Spread'!S56,$B$2=Controls!$I$3,'Hours Spread'!BO56,$B$2=Controls!$I$4,'Hours Spread'!DK56,$B$2=Controls!$I$5,'Hours Spread'!FG56,$B$2=Controls!$I$6,'Hours Spread'!HC56,$B$2=Controls!$I$7,'Hours Spread'!IY56)</f>
        <v>#N/A</v>
      </c>
      <c r="S58" s="1137" t="str">
        <f>ifs($B$2=Controls!$I$2,'Hours Spread'!T56,$B$2=Controls!$I$3,'Hours Spread'!BP56,$B$2=Controls!$I$4,'Hours Spread'!DL56,$B$2=Controls!$I$5,'Hours Spread'!FH56,$B$2=Controls!$I$6,'Hours Spread'!HD56,$B$2=Controls!$I$7,'Hours Spread'!IZ56)</f>
        <v>#N/A</v>
      </c>
      <c r="T58" s="1137" t="str">
        <f>ifs($B$2=Controls!$I$2,'Hours Spread'!U56,$B$2=Controls!$I$3,'Hours Spread'!BQ56,$B$2=Controls!$I$4,'Hours Spread'!DM56,$B$2=Controls!$I$5,'Hours Spread'!FI56,$B$2=Controls!$I$6,'Hours Spread'!HE56,$B$2=Controls!$I$7,'Hours Spread'!JA56)</f>
        <v>#N/A</v>
      </c>
      <c r="U58" s="1137" t="str">
        <f>ifs($B$2=Controls!$I$2,'Hours Spread'!V56,$B$2=Controls!$I$3,'Hours Spread'!BR56,$B$2=Controls!$I$4,'Hours Spread'!DN56,$B$2=Controls!$I$5,'Hours Spread'!FJ56,$B$2=Controls!$I$6,'Hours Spread'!HF56,$B$2=Controls!$I$7,'Hours Spread'!JB56)</f>
        <v>#N/A</v>
      </c>
      <c r="V58" s="1137" t="str">
        <f>ifs($B$2=Controls!$I$2,'Hours Spread'!W56,$B$2=Controls!$I$3,'Hours Spread'!BS56,$B$2=Controls!$I$4,'Hours Spread'!DO56,$B$2=Controls!$I$5,'Hours Spread'!FK56,$B$2=Controls!$I$6,'Hours Spread'!HG56,$B$2=Controls!$I$7,'Hours Spread'!JC56)</f>
        <v>#N/A</v>
      </c>
      <c r="W58" s="1137" t="str">
        <f>ifs($B$2=Controls!$I$2,'Hours Spread'!X56,$B$2=Controls!$I$3,'Hours Spread'!BT56,$B$2=Controls!$I$4,'Hours Spread'!DP56,$B$2=Controls!$I$5,'Hours Spread'!FL56,$B$2=Controls!$I$6,'Hours Spread'!HH56,$B$2=Controls!$I$7,'Hours Spread'!JD56)</f>
        <v>#N/A</v>
      </c>
      <c r="X58" s="1137" t="str">
        <f>ifs($B$2=Controls!$I$2,'Hours Spread'!Y56,$B$2=Controls!$I$3,'Hours Spread'!BU56,$B$2=Controls!$I$4,'Hours Spread'!DQ56,$B$2=Controls!$I$5,'Hours Spread'!FM56,$B$2=Controls!$I$6,'Hours Spread'!HI56,$B$2=Controls!$I$7,'Hours Spread'!JE56)</f>
        <v>#N/A</v>
      </c>
      <c r="Y58" s="1137" t="str">
        <f>ifs($B$2=Controls!$I$2,'Hours Spread'!Z56,$B$2=Controls!$I$3,'Hours Spread'!BV56,$B$2=Controls!$I$4,'Hours Spread'!DR56,$B$2=Controls!$I$5,'Hours Spread'!FN56,$B$2=Controls!$I$6,'Hours Spread'!HJ56,$B$2=Controls!$I$7,'Hours Spread'!JF56)</f>
        <v>#N/A</v>
      </c>
      <c r="Z58" s="1137" t="str">
        <f>ifs($B$2=Controls!$I$2,'Hours Spread'!AA56,$B$2=Controls!$I$3,'Hours Spread'!BW56,$B$2=Controls!$I$4,'Hours Spread'!DS56,$B$2=Controls!$I$5,'Hours Spread'!FO56,$B$2=Controls!$I$6,'Hours Spread'!HK56,$B$2=Controls!$I$7,'Hours Spread'!JG56)</f>
        <v>#N/A</v>
      </c>
      <c r="AA58" s="1137" t="str">
        <f>ifs($B$2=Controls!$I$2,'Hours Spread'!AB56,$B$2=Controls!$I$3,'Hours Spread'!BX56,$B$2=Controls!$I$4,'Hours Spread'!DT56,$B$2=Controls!$I$5,'Hours Spread'!FP56,$B$2=Controls!$I$6,'Hours Spread'!HL56,$B$2=Controls!$I$7,'Hours Spread'!JH56)</f>
        <v>#N/A</v>
      </c>
      <c r="AB58" s="1137" t="str">
        <f>ifs($B$2=Controls!$I$2,'Hours Spread'!AC56,$B$2=Controls!$I$3,'Hours Spread'!BY56,$B$2=Controls!$I$4,'Hours Spread'!DU56,$B$2=Controls!$I$5,'Hours Spread'!FQ56,$B$2=Controls!$I$6,'Hours Spread'!HM56,$B$2=Controls!$I$7,'Hours Spread'!JI56)</f>
        <v>#N/A</v>
      </c>
      <c r="AC58" s="1137" t="str">
        <f>ifs($B$2=Controls!$I$2,'Hours Spread'!AD56,$B$2=Controls!$I$3,'Hours Spread'!BZ56,$B$2=Controls!$I$4,'Hours Spread'!DV56,$B$2=Controls!$I$5,'Hours Spread'!FR56,$B$2=Controls!$I$6,'Hours Spread'!HN56,$B$2=Controls!$I$7,'Hours Spread'!JJ56)</f>
        <v>#N/A</v>
      </c>
      <c r="AD58" s="1137" t="str">
        <f>ifs($B$2=Controls!$I$2,'Hours Spread'!AE56,$B$2=Controls!$I$3,'Hours Spread'!CA56,$B$2=Controls!$I$4,'Hours Spread'!DW56,$B$2=Controls!$I$5,'Hours Spread'!FS56,$B$2=Controls!$I$6,'Hours Spread'!HO56,$B$2=Controls!$I$7,'Hours Spread'!JK56)</f>
        <v>#N/A</v>
      </c>
      <c r="AE58" s="1137" t="str">
        <f>ifs($B$2=Controls!$I$2,'Hours Spread'!AF56,$B$2=Controls!$I$3,'Hours Spread'!CB56,$B$2=Controls!$I$4,'Hours Spread'!DX56,$B$2=Controls!$I$5,'Hours Spread'!FT56,$B$2=Controls!$I$6,'Hours Spread'!HP56,$B$2=Controls!$I$7,'Hours Spread'!JL56)</f>
        <v>#N/A</v>
      </c>
      <c r="AF58" s="1137" t="str">
        <f>ifs($B$2=Controls!$I$2,'Hours Spread'!AG56,$B$2=Controls!$I$3,'Hours Spread'!CC56,$B$2=Controls!$I$4,'Hours Spread'!DY56,$B$2=Controls!$I$5,'Hours Spread'!FU56,$B$2=Controls!$I$6,'Hours Spread'!HQ56,$B$2=Controls!$I$7,'Hours Spread'!JM56)</f>
        <v>#N/A</v>
      </c>
      <c r="AG58" s="1137" t="str">
        <f>ifs($B$2=Controls!$I$2,'Hours Spread'!AH56,$B$2=Controls!$I$3,'Hours Spread'!CD56,$B$2=Controls!$I$4,'Hours Spread'!DZ56,$B$2=Controls!$I$5,'Hours Spread'!FV56,$B$2=Controls!$I$6,'Hours Spread'!HR56,$B$2=Controls!$I$7,'Hours Spread'!JN56)</f>
        <v>#N/A</v>
      </c>
      <c r="AH58" s="1137" t="str">
        <f>ifs($B$2=Controls!$I$2,'Hours Spread'!AI56,$B$2=Controls!$I$3,'Hours Spread'!CE56,$B$2=Controls!$I$4,'Hours Spread'!EA56,$B$2=Controls!$I$5,'Hours Spread'!FW56,$B$2=Controls!$I$6,'Hours Spread'!HS56,$B$2=Controls!$I$7,'Hours Spread'!JO56)</f>
        <v>#N/A</v>
      </c>
      <c r="AI58" s="1137" t="str">
        <f>ifs($B$2=Controls!$I$2,'Hours Spread'!AJ56,$B$2=Controls!$I$3,'Hours Spread'!CF56,$B$2=Controls!$I$4,'Hours Spread'!EB56,$B$2=Controls!$I$5,'Hours Spread'!FX56,$B$2=Controls!$I$6,'Hours Spread'!HT56,$B$2=Controls!$I$7,'Hours Spread'!JP56)</f>
        <v>#N/A</v>
      </c>
      <c r="AJ58" s="1137" t="str">
        <f>ifs($B$2=Controls!$I$2,'Hours Spread'!AK56,$B$2=Controls!$I$3,'Hours Spread'!CG56,$B$2=Controls!$I$4,'Hours Spread'!EC56,$B$2=Controls!$I$5,'Hours Spread'!FY56,$B$2=Controls!$I$6,'Hours Spread'!HU56,$B$2=Controls!$I$7,'Hours Spread'!JQ56)</f>
        <v>#N/A</v>
      </c>
      <c r="AK58" s="1137" t="str">
        <f>ifs($B$2=Controls!$I$2,'Hours Spread'!AL56,$B$2=Controls!$I$3,'Hours Spread'!CH56,$B$2=Controls!$I$4,'Hours Spread'!ED56,$B$2=Controls!$I$5,'Hours Spread'!FZ56,$B$2=Controls!$I$6,'Hours Spread'!HV56,$B$2=Controls!$I$7,'Hours Spread'!JR56)</f>
        <v>#N/A</v>
      </c>
      <c r="AL58" s="1137" t="str">
        <f>ifs($B$2=Controls!$I$2,'Hours Spread'!AM56,$B$2=Controls!$I$3,'Hours Spread'!CI56,$B$2=Controls!$I$4,'Hours Spread'!EE56,$B$2=Controls!$I$5,'Hours Spread'!GA56,$B$2=Controls!$I$6,'Hours Spread'!HW56,$B$2=Controls!$I$7,'Hours Spread'!JS56)</f>
        <v>#N/A</v>
      </c>
      <c r="AM58" s="1137" t="str">
        <f>ifs($B$2=Controls!$I$2,'Hours Spread'!AN56,$B$2=Controls!$I$3,'Hours Spread'!CJ56,$B$2=Controls!$I$4,'Hours Spread'!EF56,$B$2=Controls!$I$5,'Hours Spread'!GB56,$B$2=Controls!$I$6,'Hours Spread'!HX56,$B$2=Controls!$I$7,'Hours Spread'!JT56)</f>
        <v>#N/A</v>
      </c>
      <c r="AN58" s="1137" t="str">
        <f>ifs($B$2=Controls!$I$2,'Hours Spread'!AO56,$B$2=Controls!$I$3,'Hours Spread'!CK56,$B$2=Controls!$I$4,'Hours Spread'!EG56,$B$2=Controls!$I$5,'Hours Spread'!GC56,$B$2=Controls!$I$6,'Hours Spread'!HY56,$B$2=Controls!$I$7,'Hours Spread'!JU56)</f>
        <v>#N/A</v>
      </c>
      <c r="AO58" s="1137" t="str">
        <f>ifs($B$2=Controls!$I$2,'Hours Spread'!AP56,$B$2=Controls!$I$3,'Hours Spread'!CL56,$B$2=Controls!$I$4,'Hours Spread'!EH56,$B$2=Controls!$I$5,'Hours Spread'!GD56,$B$2=Controls!$I$6,'Hours Spread'!HZ56,$B$2=Controls!$I$7,'Hours Spread'!JV56)</f>
        <v>#N/A</v>
      </c>
      <c r="AP58" s="1137" t="str">
        <f>ifs($B$2=Controls!$I$2,'Hours Spread'!AQ56,$B$2=Controls!$I$3,'Hours Spread'!CM56,$B$2=Controls!$I$4,'Hours Spread'!EI56,$B$2=Controls!$I$5,'Hours Spread'!GE56,$B$2=Controls!$I$6,'Hours Spread'!IA56,$B$2=Controls!$I$7,'Hours Spread'!JW56)</f>
        <v>#N/A</v>
      </c>
      <c r="AQ58" s="1137" t="str">
        <f>ifs($B$2=Controls!$I$2,'Hours Spread'!AR56,$B$2=Controls!$I$3,'Hours Spread'!CN56,$B$2=Controls!$I$4,'Hours Spread'!EJ56,$B$2=Controls!$I$5,'Hours Spread'!GF56,$B$2=Controls!$I$6,'Hours Spread'!IB56,$B$2=Controls!$I$7,'Hours Spread'!JX56)</f>
        <v>#N/A</v>
      </c>
      <c r="AR58" s="1137" t="str">
        <f>ifs($B$2=Controls!$I$2,'Hours Spread'!AS56,$B$2=Controls!$I$3,'Hours Spread'!CO56,$B$2=Controls!$I$4,'Hours Spread'!EK56,$B$2=Controls!$I$5,'Hours Spread'!GG56,$B$2=Controls!$I$6,'Hours Spread'!IC56,$B$2=Controls!$I$7,'Hours Spread'!JY56)</f>
        <v>#N/A</v>
      </c>
      <c r="AS58" s="1137" t="str">
        <f>ifs($B$2=Controls!$I$2,'Hours Spread'!AT56,$B$2=Controls!$I$3,'Hours Spread'!CP56,$B$2=Controls!$I$4,'Hours Spread'!EL56,$B$2=Controls!$I$5,'Hours Spread'!GH56,$B$2=Controls!$I$6,'Hours Spread'!ID56,$B$2=Controls!$I$7,'Hours Spread'!JZ56)</f>
        <v>#N/A</v>
      </c>
      <c r="AT58" s="1137" t="str">
        <f>ifs($B$2=Controls!$I$2,'Hours Spread'!AU56,$B$2=Controls!$I$3,'Hours Spread'!CQ56,$B$2=Controls!$I$4,'Hours Spread'!EM56,$B$2=Controls!$I$5,'Hours Spread'!GI56,$B$2=Controls!$I$6,'Hours Spread'!IE56,$B$2=Controls!$I$7,'Hours Spread'!KA56)</f>
        <v>#N/A</v>
      </c>
      <c r="AU58" s="1137" t="str">
        <f>ifs($B$2=Controls!$I$2,'Hours Spread'!AV56,$B$2=Controls!$I$3,'Hours Spread'!CR56,$B$2=Controls!$I$4,'Hours Spread'!EN56,$B$2=Controls!$I$5,'Hours Spread'!GJ56,$B$2=Controls!$I$6,'Hours Spread'!IF56,$B$2=Controls!$I$7,'Hours Spread'!KB56)</f>
        <v>#N/A</v>
      </c>
      <c r="AV58" s="1137" t="str">
        <f>ifs($B$2=Controls!$I$2,'Hours Spread'!AW56,$B$2=Controls!$I$3,'Hours Spread'!CS56,$B$2=Controls!$I$4,'Hours Spread'!EO56,$B$2=Controls!$I$5,'Hours Spread'!GK56,$B$2=Controls!$I$6,'Hours Spread'!IG56,$B$2=Controls!$I$7,'Hours Spread'!KC56)</f>
        <v>#N/A</v>
      </c>
      <c r="AW58" s="1137" t="str">
        <f>ifs($B$2=Controls!$I$2,'Hours Spread'!AX56,$B$2=Controls!$I$3,'Hours Spread'!CT56,$B$2=Controls!$I$4,'Hours Spread'!EP56,$B$2=Controls!$I$5,'Hours Spread'!GL56,$B$2=Controls!$I$6,'Hours Spread'!IH56,$B$2=Controls!$I$7,'Hours Spread'!KD56)</f>
        <v>#N/A</v>
      </c>
      <c r="AX58" s="1137" t="str">
        <f>ifs($B$2=Controls!$I$2,'Hours Spread'!AY56,$B$2=Controls!$I$3,'Hours Spread'!CU56,$B$2=Controls!$I$4,'Hours Spread'!EQ56,$B$2=Controls!$I$5,'Hours Spread'!GM56,$B$2=Controls!$I$6,'Hours Spread'!II56,$B$2=Controls!$I$7,'Hours Spread'!KE56)</f>
        <v>#N/A</v>
      </c>
    </row>
    <row r="59">
      <c r="A59" s="595" t="s">
        <v>531</v>
      </c>
      <c r="B59" s="693" t="s">
        <v>531</v>
      </c>
      <c r="C59" s="1137" t="str">
        <f>ifs($B$2=Controls!$I$2,'Hours Spread'!D68,$B$2=Controls!$I$3,'Hours Spread'!AZ68,$B$2=Controls!$I$4,'Hours Spread'!CV68,$B$2=Controls!$I$5,'Hours Spread'!ER68,$B$2=Controls!$I$6,'Hours Spread'!GN68,$B$2=Controls!$I$7,'Hours Spread'!IJ68)</f>
        <v>#N/A</v>
      </c>
      <c r="D59" s="1137" t="str">
        <f>ifs($B$2=Controls!$I$2,'Hours Spread'!E57,$B$2=Controls!$I$3,'Hours Spread'!BA57,$B$2=Controls!$I$4,'Hours Spread'!CW57,$B$2=Controls!$I$5,'Hours Spread'!ES57,$B$2=Controls!$I$6,'Hours Spread'!GO57,$B$2=Controls!$I$7,'Hours Spread'!IK57)</f>
        <v>#N/A</v>
      </c>
      <c r="E59" s="1137" t="str">
        <f>ifs($B$2=Controls!$I$2,'Hours Spread'!F57,$B$2=Controls!$I$3,'Hours Spread'!BB57,$B$2=Controls!$I$4,'Hours Spread'!CX57,$B$2=Controls!$I$5,'Hours Spread'!ET57,$B$2=Controls!$I$6,'Hours Spread'!GP57,$B$2=Controls!$I$7,'Hours Spread'!IL57)</f>
        <v>#N/A</v>
      </c>
      <c r="F59" s="1137" t="str">
        <f>ifs($B$2=Controls!$I$2,'Hours Spread'!G57,$B$2=Controls!$I$3,'Hours Spread'!BC57,$B$2=Controls!$I$4,'Hours Spread'!CY57,$B$2=Controls!$I$5,'Hours Spread'!EU57,$B$2=Controls!$I$6,'Hours Spread'!GQ57,$B$2=Controls!$I$7,'Hours Spread'!IM57)</f>
        <v>#N/A</v>
      </c>
      <c r="G59" s="1137" t="str">
        <f>ifs($B$2=Controls!$I$2,'Hours Spread'!H57,$B$2=Controls!$I$3,'Hours Spread'!BD57,$B$2=Controls!$I$4,'Hours Spread'!CZ57,$B$2=Controls!$I$5,'Hours Spread'!EV57,$B$2=Controls!$I$6,'Hours Spread'!GR57,$B$2=Controls!$I$7,'Hours Spread'!IN57)</f>
        <v>#N/A</v>
      </c>
      <c r="H59" s="1137" t="str">
        <f>ifs($B$2=Controls!$I$2,'Hours Spread'!I57,$B$2=Controls!$I$3,'Hours Spread'!BE57,$B$2=Controls!$I$4,'Hours Spread'!DA57,$B$2=Controls!$I$5,'Hours Spread'!EW57,$B$2=Controls!$I$6,'Hours Spread'!GS57,$B$2=Controls!$I$7,'Hours Spread'!IO57)</f>
        <v>#N/A</v>
      </c>
      <c r="I59" s="1137" t="str">
        <f>ifs($B$2=Controls!$I$2,'Hours Spread'!J57,$B$2=Controls!$I$3,'Hours Spread'!BF57,$B$2=Controls!$I$4,'Hours Spread'!DB57,$B$2=Controls!$I$5,'Hours Spread'!EX57,$B$2=Controls!$I$6,'Hours Spread'!GT57,$B$2=Controls!$I$7,'Hours Spread'!IP57)</f>
        <v>#N/A</v>
      </c>
      <c r="J59" s="1137" t="str">
        <f>ifs($B$2=Controls!$I$2,'Hours Spread'!K57,$B$2=Controls!$I$3,'Hours Spread'!BG57,$B$2=Controls!$I$4,'Hours Spread'!DC57,$B$2=Controls!$I$5,'Hours Spread'!EY57,$B$2=Controls!$I$6,'Hours Spread'!GU57,$B$2=Controls!$I$7,'Hours Spread'!IQ57)</f>
        <v>#N/A</v>
      </c>
      <c r="K59" s="1137" t="str">
        <f>ifs($B$2=Controls!$I$2,'Hours Spread'!L57,$B$2=Controls!$I$3,'Hours Spread'!BH57,$B$2=Controls!$I$4,'Hours Spread'!DD57,$B$2=Controls!$I$5,'Hours Spread'!EZ57,$B$2=Controls!$I$6,'Hours Spread'!GV57,$B$2=Controls!$I$7,'Hours Spread'!IR57)</f>
        <v>#N/A</v>
      </c>
      <c r="L59" s="1137" t="str">
        <f>ifs($B$2=Controls!$I$2,'Hours Spread'!M57,$B$2=Controls!$I$3,'Hours Spread'!BI57,$B$2=Controls!$I$4,'Hours Spread'!DE57,$B$2=Controls!$I$5,'Hours Spread'!FA57,$B$2=Controls!$I$6,'Hours Spread'!GW57,$B$2=Controls!$I$7,'Hours Spread'!IS57)</f>
        <v>#N/A</v>
      </c>
      <c r="M59" s="1137" t="str">
        <f>ifs($B$2=Controls!$I$2,'Hours Spread'!N57,$B$2=Controls!$I$3,'Hours Spread'!BJ57,$B$2=Controls!$I$4,'Hours Spread'!DF57,$B$2=Controls!$I$5,'Hours Spread'!FB57,$B$2=Controls!$I$6,'Hours Spread'!GX57,$B$2=Controls!$I$7,'Hours Spread'!IT57)</f>
        <v>#N/A</v>
      </c>
      <c r="N59" s="1137" t="str">
        <f>ifs($B$2=Controls!$I$2,'Hours Spread'!O57,$B$2=Controls!$I$3,'Hours Spread'!BK57,$B$2=Controls!$I$4,'Hours Spread'!DG57,$B$2=Controls!$I$5,'Hours Spread'!FC57,$B$2=Controls!$I$6,'Hours Spread'!GY57,$B$2=Controls!$I$7,'Hours Spread'!IU57)</f>
        <v>#N/A</v>
      </c>
      <c r="O59" s="1137" t="str">
        <f>ifs($B$2=Controls!$I$2,'Hours Spread'!P57,$B$2=Controls!$I$3,'Hours Spread'!BL57,$B$2=Controls!$I$4,'Hours Spread'!DH57,$B$2=Controls!$I$5,'Hours Spread'!FD57,$B$2=Controls!$I$6,'Hours Spread'!GZ57,$B$2=Controls!$I$7,'Hours Spread'!IV57)</f>
        <v>#N/A</v>
      </c>
      <c r="P59" s="1137" t="str">
        <f>ifs($B$2=Controls!$I$2,'Hours Spread'!Q57,$B$2=Controls!$I$3,'Hours Spread'!BM57,$B$2=Controls!$I$4,'Hours Spread'!DI57,$B$2=Controls!$I$5,'Hours Spread'!FE57,$B$2=Controls!$I$6,'Hours Spread'!HA57,$B$2=Controls!$I$7,'Hours Spread'!IW57)</f>
        <v>#N/A</v>
      </c>
      <c r="Q59" s="1137" t="str">
        <f>ifs($B$2=Controls!$I$2,'Hours Spread'!R57,$B$2=Controls!$I$3,'Hours Spread'!BN57,$B$2=Controls!$I$4,'Hours Spread'!DJ57,$B$2=Controls!$I$5,'Hours Spread'!FF57,$B$2=Controls!$I$6,'Hours Spread'!HB57,$B$2=Controls!$I$7,'Hours Spread'!IX57)</f>
        <v>#N/A</v>
      </c>
      <c r="R59" s="1137" t="str">
        <f>ifs($B$2=Controls!$I$2,'Hours Spread'!S57,$B$2=Controls!$I$3,'Hours Spread'!BO57,$B$2=Controls!$I$4,'Hours Spread'!DK57,$B$2=Controls!$I$5,'Hours Spread'!FG57,$B$2=Controls!$I$6,'Hours Spread'!HC57,$B$2=Controls!$I$7,'Hours Spread'!IY57)</f>
        <v>#N/A</v>
      </c>
      <c r="S59" s="1137" t="str">
        <f>ifs($B$2=Controls!$I$2,'Hours Spread'!T57,$B$2=Controls!$I$3,'Hours Spread'!BP57,$B$2=Controls!$I$4,'Hours Spread'!DL57,$B$2=Controls!$I$5,'Hours Spread'!FH57,$B$2=Controls!$I$6,'Hours Spread'!HD57,$B$2=Controls!$I$7,'Hours Spread'!IZ57)</f>
        <v>#N/A</v>
      </c>
      <c r="T59" s="1137" t="str">
        <f>ifs($B$2=Controls!$I$2,'Hours Spread'!U57,$B$2=Controls!$I$3,'Hours Spread'!BQ57,$B$2=Controls!$I$4,'Hours Spread'!DM57,$B$2=Controls!$I$5,'Hours Spread'!FI57,$B$2=Controls!$I$6,'Hours Spread'!HE57,$B$2=Controls!$I$7,'Hours Spread'!JA57)</f>
        <v>#N/A</v>
      </c>
      <c r="U59" s="1137" t="str">
        <f>ifs($B$2=Controls!$I$2,'Hours Spread'!V57,$B$2=Controls!$I$3,'Hours Spread'!BR57,$B$2=Controls!$I$4,'Hours Spread'!DN57,$B$2=Controls!$I$5,'Hours Spread'!FJ57,$B$2=Controls!$I$6,'Hours Spread'!HF57,$B$2=Controls!$I$7,'Hours Spread'!JB57)</f>
        <v>#N/A</v>
      </c>
      <c r="V59" s="1137" t="str">
        <f>ifs($B$2=Controls!$I$2,'Hours Spread'!W57,$B$2=Controls!$I$3,'Hours Spread'!BS57,$B$2=Controls!$I$4,'Hours Spread'!DO57,$B$2=Controls!$I$5,'Hours Spread'!FK57,$B$2=Controls!$I$6,'Hours Spread'!HG57,$B$2=Controls!$I$7,'Hours Spread'!JC57)</f>
        <v>#N/A</v>
      </c>
      <c r="W59" s="1137" t="str">
        <f>ifs($B$2=Controls!$I$2,'Hours Spread'!X57,$B$2=Controls!$I$3,'Hours Spread'!BT57,$B$2=Controls!$I$4,'Hours Spread'!DP57,$B$2=Controls!$I$5,'Hours Spread'!FL57,$B$2=Controls!$I$6,'Hours Spread'!HH57,$B$2=Controls!$I$7,'Hours Spread'!JD57)</f>
        <v>#N/A</v>
      </c>
      <c r="X59" s="1137" t="str">
        <f>ifs($B$2=Controls!$I$2,'Hours Spread'!Y57,$B$2=Controls!$I$3,'Hours Spread'!BU57,$B$2=Controls!$I$4,'Hours Spread'!DQ57,$B$2=Controls!$I$5,'Hours Spread'!FM57,$B$2=Controls!$I$6,'Hours Spread'!HI57,$B$2=Controls!$I$7,'Hours Spread'!JE57)</f>
        <v>#N/A</v>
      </c>
      <c r="Y59" s="1137" t="str">
        <f>ifs($B$2=Controls!$I$2,'Hours Spread'!Z57,$B$2=Controls!$I$3,'Hours Spread'!BV57,$B$2=Controls!$I$4,'Hours Spread'!DR57,$B$2=Controls!$I$5,'Hours Spread'!FN57,$B$2=Controls!$I$6,'Hours Spread'!HJ57,$B$2=Controls!$I$7,'Hours Spread'!JF57)</f>
        <v>#N/A</v>
      </c>
      <c r="Z59" s="1137" t="str">
        <f>ifs($B$2=Controls!$I$2,'Hours Spread'!AA57,$B$2=Controls!$I$3,'Hours Spread'!BW57,$B$2=Controls!$I$4,'Hours Spread'!DS57,$B$2=Controls!$I$5,'Hours Spread'!FO57,$B$2=Controls!$I$6,'Hours Spread'!HK57,$B$2=Controls!$I$7,'Hours Spread'!JG57)</f>
        <v>#N/A</v>
      </c>
      <c r="AA59" s="1137" t="str">
        <f>ifs($B$2=Controls!$I$2,'Hours Spread'!AB57,$B$2=Controls!$I$3,'Hours Spread'!BX57,$B$2=Controls!$I$4,'Hours Spread'!DT57,$B$2=Controls!$I$5,'Hours Spread'!FP57,$B$2=Controls!$I$6,'Hours Spread'!HL57,$B$2=Controls!$I$7,'Hours Spread'!JH57)</f>
        <v>#N/A</v>
      </c>
      <c r="AB59" s="1137" t="str">
        <f>ifs($B$2=Controls!$I$2,'Hours Spread'!AC57,$B$2=Controls!$I$3,'Hours Spread'!BY57,$B$2=Controls!$I$4,'Hours Spread'!DU57,$B$2=Controls!$I$5,'Hours Spread'!FQ57,$B$2=Controls!$I$6,'Hours Spread'!HM57,$B$2=Controls!$I$7,'Hours Spread'!JI57)</f>
        <v>#N/A</v>
      </c>
      <c r="AC59" s="1137" t="str">
        <f>ifs($B$2=Controls!$I$2,'Hours Spread'!AD57,$B$2=Controls!$I$3,'Hours Spread'!BZ57,$B$2=Controls!$I$4,'Hours Spread'!DV57,$B$2=Controls!$I$5,'Hours Spread'!FR57,$B$2=Controls!$I$6,'Hours Spread'!HN57,$B$2=Controls!$I$7,'Hours Spread'!JJ57)</f>
        <v>#N/A</v>
      </c>
      <c r="AD59" s="1137" t="str">
        <f>ifs($B$2=Controls!$I$2,'Hours Spread'!AE57,$B$2=Controls!$I$3,'Hours Spread'!CA57,$B$2=Controls!$I$4,'Hours Spread'!DW57,$B$2=Controls!$I$5,'Hours Spread'!FS57,$B$2=Controls!$I$6,'Hours Spread'!HO57,$B$2=Controls!$I$7,'Hours Spread'!JK57)</f>
        <v>#N/A</v>
      </c>
      <c r="AE59" s="1137" t="str">
        <f>ifs($B$2=Controls!$I$2,'Hours Spread'!AF57,$B$2=Controls!$I$3,'Hours Spread'!CB57,$B$2=Controls!$I$4,'Hours Spread'!DX57,$B$2=Controls!$I$5,'Hours Spread'!FT57,$B$2=Controls!$I$6,'Hours Spread'!HP57,$B$2=Controls!$I$7,'Hours Spread'!JL57)</f>
        <v>#N/A</v>
      </c>
      <c r="AF59" s="1137" t="str">
        <f>ifs($B$2=Controls!$I$2,'Hours Spread'!AG57,$B$2=Controls!$I$3,'Hours Spread'!CC57,$B$2=Controls!$I$4,'Hours Spread'!DY57,$B$2=Controls!$I$5,'Hours Spread'!FU57,$B$2=Controls!$I$6,'Hours Spread'!HQ57,$B$2=Controls!$I$7,'Hours Spread'!JM57)</f>
        <v>#N/A</v>
      </c>
      <c r="AG59" s="1137" t="str">
        <f>ifs($B$2=Controls!$I$2,'Hours Spread'!AH57,$B$2=Controls!$I$3,'Hours Spread'!CD57,$B$2=Controls!$I$4,'Hours Spread'!DZ57,$B$2=Controls!$I$5,'Hours Spread'!FV57,$B$2=Controls!$I$6,'Hours Spread'!HR57,$B$2=Controls!$I$7,'Hours Spread'!JN57)</f>
        <v>#N/A</v>
      </c>
      <c r="AH59" s="1137" t="str">
        <f>ifs($B$2=Controls!$I$2,'Hours Spread'!AI57,$B$2=Controls!$I$3,'Hours Spread'!CE57,$B$2=Controls!$I$4,'Hours Spread'!EA57,$B$2=Controls!$I$5,'Hours Spread'!FW57,$B$2=Controls!$I$6,'Hours Spread'!HS57,$B$2=Controls!$I$7,'Hours Spread'!JO57)</f>
        <v>#N/A</v>
      </c>
      <c r="AI59" s="1137" t="str">
        <f>ifs($B$2=Controls!$I$2,'Hours Spread'!AJ57,$B$2=Controls!$I$3,'Hours Spread'!CF57,$B$2=Controls!$I$4,'Hours Spread'!EB57,$B$2=Controls!$I$5,'Hours Spread'!FX57,$B$2=Controls!$I$6,'Hours Spread'!HT57,$B$2=Controls!$I$7,'Hours Spread'!JP57)</f>
        <v>#N/A</v>
      </c>
      <c r="AJ59" s="1137" t="str">
        <f>ifs($B$2=Controls!$I$2,'Hours Spread'!AK57,$B$2=Controls!$I$3,'Hours Spread'!CG57,$B$2=Controls!$I$4,'Hours Spread'!EC57,$B$2=Controls!$I$5,'Hours Spread'!FY57,$B$2=Controls!$I$6,'Hours Spread'!HU57,$B$2=Controls!$I$7,'Hours Spread'!JQ57)</f>
        <v>#N/A</v>
      </c>
      <c r="AK59" s="1137" t="str">
        <f>ifs($B$2=Controls!$I$2,'Hours Spread'!AL57,$B$2=Controls!$I$3,'Hours Spread'!CH57,$B$2=Controls!$I$4,'Hours Spread'!ED57,$B$2=Controls!$I$5,'Hours Spread'!FZ57,$B$2=Controls!$I$6,'Hours Spread'!HV57,$B$2=Controls!$I$7,'Hours Spread'!JR57)</f>
        <v>#N/A</v>
      </c>
      <c r="AL59" s="1137" t="str">
        <f>ifs($B$2=Controls!$I$2,'Hours Spread'!AM57,$B$2=Controls!$I$3,'Hours Spread'!CI57,$B$2=Controls!$I$4,'Hours Spread'!EE57,$B$2=Controls!$I$5,'Hours Spread'!GA57,$B$2=Controls!$I$6,'Hours Spread'!HW57,$B$2=Controls!$I$7,'Hours Spread'!JS57)</f>
        <v>#N/A</v>
      </c>
      <c r="AM59" s="1137" t="str">
        <f>ifs($B$2=Controls!$I$2,'Hours Spread'!AN57,$B$2=Controls!$I$3,'Hours Spread'!CJ57,$B$2=Controls!$I$4,'Hours Spread'!EF57,$B$2=Controls!$I$5,'Hours Spread'!GB57,$B$2=Controls!$I$6,'Hours Spread'!HX57,$B$2=Controls!$I$7,'Hours Spread'!JT57)</f>
        <v>#N/A</v>
      </c>
      <c r="AN59" s="1137" t="str">
        <f>ifs($B$2=Controls!$I$2,'Hours Spread'!AO57,$B$2=Controls!$I$3,'Hours Spread'!CK57,$B$2=Controls!$I$4,'Hours Spread'!EG57,$B$2=Controls!$I$5,'Hours Spread'!GC57,$B$2=Controls!$I$6,'Hours Spread'!HY57,$B$2=Controls!$I$7,'Hours Spread'!JU57)</f>
        <v>#N/A</v>
      </c>
      <c r="AO59" s="1137" t="str">
        <f>ifs($B$2=Controls!$I$2,'Hours Spread'!AP57,$B$2=Controls!$I$3,'Hours Spread'!CL57,$B$2=Controls!$I$4,'Hours Spread'!EH57,$B$2=Controls!$I$5,'Hours Spread'!GD57,$B$2=Controls!$I$6,'Hours Spread'!HZ57,$B$2=Controls!$I$7,'Hours Spread'!JV57)</f>
        <v>#N/A</v>
      </c>
      <c r="AP59" s="1137" t="str">
        <f>ifs($B$2=Controls!$I$2,'Hours Spread'!AQ57,$B$2=Controls!$I$3,'Hours Spread'!CM57,$B$2=Controls!$I$4,'Hours Spread'!EI57,$B$2=Controls!$I$5,'Hours Spread'!GE57,$B$2=Controls!$I$6,'Hours Spread'!IA57,$B$2=Controls!$I$7,'Hours Spread'!JW57)</f>
        <v>#N/A</v>
      </c>
      <c r="AQ59" s="1137" t="str">
        <f>ifs($B$2=Controls!$I$2,'Hours Spread'!AR57,$B$2=Controls!$I$3,'Hours Spread'!CN57,$B$2=Controls!$I$4,'Hours Spread'!EJ57,$B$2=Controls!$I$5,'Hours Spread'!GF57,$B$2=Controls!$I$6,'Hours Spread'!IB57,$B$2=Controls!$I$7,'Hours Spread'!JX57)</f>
        <v>#N/A</v>
      </c>
      <c r="AR59" s="1137" t="str">
        <f>ifs($B$2=Controls!$I$2,'Hours Spread'!AS57,$B$2=Controls!$I$3,'Hours Spread'!CO57,$B$2=Controls!$I$4,'Hours Spread'!EK57,$B$2=Controls!$I$5,'Hours Spread'!GG57,$B$2=Controls!$I$6,'Hours Spread'!IC57,$B$2=Controls!$I$7,'Hours Spread'!JY57)</f>
        <v>#N/A</v>
      </c>
      <c r="AS59" s="1137" t="str">
        <f>ifs($B$2=Controls!$I$2,'Hours Spread'!AT57,$B$2=Controls!$I$3,'Hours Spread'!CP57,$B$2=Controls!$I$4,'Hours Spread'!EL57,$B$2=Controls!$I$5,'Hours Spread'!GH57,$B$2=Controls!$I$6,'Hours Spread'!ID57,$B$2=Controls!$I$7,'Hours Spread'!JZ57)</f>
        <v>#N/A</v>
      </c>
      <c r="AT59" s="1137" t="str">
        <f>ifs($B$2=Controls!$I$2,'Hours Spread'!AU57,$B$2=Controls!$I$3,'Hours Spread'!CQ57,$B$2=Controls!$I$4,'Hours Spread'!EM57,$B$2=Controls!$I$5,'Hours Spread'!GI57,$B$2=Controls!$I$6,'Hours Spread'!IE57,$B$2=Controls!$I$7,'Hours Spread'!KA57)</f>
        <v>#N/A</v>
      </c>
      <c r="AU59" s="1137" t="str">
        <f>ifs($B$2=Controls!$I$2,'Hours Spread'!AV57,$B$2=Controls!$I$3,'Hours Spread'!CR57,$B$2=Controls!$I$4,'Hours Spread'!EN57,$B$2=Controls!$I$5,'Hours Spread'!GJ57,$B$2=Controls!$I$6,'Hours Spread'!IF57,$B$2=Controls!$I$7,'Hours Spread'!KB57)</f>
        <v>#N/A</v>
      </c>
      <c r="AV59" s="1137" t="str">
        <f>ifs($B$2=Controls!$I$2,'Hours Spread'!AW57,$B$2=Controls!$I$3,'Hours Spread'!CS57,$B$2=Controls!$I$4,'Hours Spread'!EO57,$B$2=Controls!$I$5,'Hours Spread'!GK57,$B$2=Controls!$I$6,'Hours Spread'!IG57,$B$2=Controls!$I$7,'Hours Spread'!KC57)</f>
        <v>#N/A</v>
      </c>
      <c r="AW59" s="1137" t="str">
        <f>ifs($B$2=Controls!$I$2,'Hours Spread'!AX57,$B$2=Controls!$I$3,'Hours Spread'!CT57,$B$2=Controls!$I$4,'Hours Spread'!EP57,$B$2=Controls!$I$5,'Hours Spread'!GL57,$B$2=Controls!$I$6,'Hours Spread'!IH57,$B$2=Controls!$I$7,'Hours Spread'!KD57)</f>
        <v>#N/A</v>
      </c>
      <c r="AX59" s="1137" t="str">
        <f>ifs($B$2=Controls!$I$2,'Hours Spread'!AY57,$B$2=Controls!$I$3,'Hours Spread'!CU57,$B$2=Controls!$I$4,'Hours Spread'!EQ57,$B$2=Controls!$I$5,'Hours Spread'!GM57,$B$2=Controls!$I$6,'Hours Spread'!II57,$B$2=Controls!$I$7,'Hours Spread'!KE57)</f>
        <v>#N/A</v>
      </c>
    </row>
    <row r="60">
      <c r="A60" s="595" t="s">
        <v>532</v>
      </c>
      <c r="B60" s="693" t="s">
        <v>532</v>
      </c>
      <c r="C60" s="1137" t="str">
        <f>ifs($B$2=Controls!$I$2,'Hours Spread'!D69,$B$2=Controls!$I$3,'Hours Spread'!AZ69,$B$2=Controls!$I$4,'Hours Spread'!CV69,$B$2=Controls!$I$5,'Hours Spread'!ER69,$B$2=Controls!$I$6,'Hours Spread'!GN69,$B$2=Controls!$I$7,'Hours Spread'!IJ69)</f>
        <v>#N/A</v>
      </c>
      <c r="D60" s="1137" t="str">
        <f>ifs($B$2=Controls!$I$2,'Hours Spread'!E58,$B$2=Controls!$I$3,'Hours Spread'!BA58,$B$2=Controls!$I$4,'Hours Spread'!CW58,$B$2=Controls!$I$5,'Hours Spread'!ES58,$B$2=Controls!$I$6,'Hours Spread'!GO58,$B$2=Controls!$I$7,'Hours Spread'!IK58)</f>
        <v>#N/A</v>
      </c>
      <c r="E60" s="1137" t="str">
        <f>ifs($B$2=Controls!$I$2,'Hours Spread'!F58,$B$2=Controls!$I$3,'Hours Spread'!BB58,$B$2=Controls!$I$4,'Hours Spread'!CX58,$B$2=Controls!$I$5,'Hours Spread'!ET58,$B$2=Controls!$I$6,'Hours Spread'!GP58,$B$2=Controls!$I$7,'Hours Spread'!IL58)</f>
        <v>#N/A</v>
      </c>
      <c r="F60" s="1137" t="str">
        <f>ifs($B$2=Controls!$I$2,'Hours Spread'!G58,$B$2=Controls!$I$3,'Hours Spread'!BC58,$B$2=Controls!$I$4,'Hours Spread'!CY58,$B$2=Controls!$I$5,'Hours Spread'!EU58,$B$2=Controls!$I$6,'Hours Spread'!GQ58,$B$2=Controls!$I$7,'Hours Spread'!IM58)</f>
        <v>#N/A</v>
      </c>
      <c r="G60" s="1137" t="str">
        <f>ifs($B$2=Controls!$I$2,'Hours Spread'!H58,$B$2=Controls!$I$3,'Hours Spread'!BD58,$B$2=Controls!$I$4,'Hours Spread'!CZ58,$B$2=Controls!$I$5,'Hours Spread'!EV58,$B$2=Controls!$I$6,'Hours Spread'!GR58,$B$2=Controls!$I$7,'Hours Spread'!IN58)</f>
        <v>#N/A</v>
      </c>
      <c r="H60" s="1137" t="str">
        <f>ifs($B$2=Controls!$I$2,'Hours Spread'!I58,$B$2=Controls!$I$3,'Hours Spread'!BE58,$B$2=Controls!$I$4,'Hours Spread'!DA58,$B$2=Controls!$I$5,'Hours Spread'!EW58,$B$2=Controls!$I$6,'Hours Spread'!GS58,$B$2=Controls!$I$7,'Hours Spread'!IO58)</f>
        <v>#N/A</v>
      </c>
      <c r="I60" s="1137" t="str">
        <f>ifs($B$2=Controls!$I$2,'Hours Spread'!J58,$B$2=Controls!$I$3,'Hours Spread'!BF58,$B$2=Controls!$I$4,'Hours Spread'!DB58,$B$2=Controls!$I$5,'Hours Spread'!EX58,$B$2=Controls!$I$6,'Hours Spread'!GT58,$B$2=Controls!$I$7,'Hours Spread'!IP58)</f>
        <v>#N/A</v>
      </c>
      <c r="J60" s="1137" t="str">
        <f>ifs($B$2=Controls!$I$2,'Hours Spread'!K58,$B$2=Controls!$I$3,'Hours Spread'!BG58,$B$2=Controls!$I$4,'Hours Spread'!DC58,$B$2=Controls!$I$5,'Hours Spread'!EY58,$B$2=Controls!$I$6,'Hours Spread'!GU58,$B$2=Controls!$I$7,'Hours Spread'!IQ58)</f>
        <v>#N/A</v>
      </c>
      <c r="K60" s="1137" t="str">
        <f>ifs($B$2=Controls!$I$2,'Hours Spread'!L58,$B$2=Controls!$I$3,'Hours Spread'!BH58,$B$2=Controls!$I$4,'Hours Spread'!DD58,$B$2=Controls!$I$5,'Hours Spread'!EZ58,$B$2=Controls!$I$6,'Hours Spread'!GV58,$B$2=Controls!$I$7,'Hours Spread'!IR58)</f>
        <v>#N/A</v>
      </c>
      <c r="L60" s="1137" t="str">
        <f>ifs($B$2=Controls!$I$2,'Hours Spread'!M58,$B$2=Controls!$I$3,'Hours Spread'!BI58,$B$2=Controls!$I$4,'Hours Spread'!DE58,$B$2=Controls!$I$5,'Hours Spread'!FA58,$B$2=Controls!$I$6,'Hours Spread'!GW58,$B$2=Controls!$I$7,'Hours Spread'!IS58)</f>
        <v>#N/A</v>
      </c>
      <c r="M60" s="1137" t="str">
        <f>ifs($B$2=Controls!$I$2,'Hours Spread'!N58,$B$2=Controls!$I$3,'Hours Spread'!BJ58,$B$2=Controls!$I$4,'Hours Spread'!DF58,$B$2=Controls!$I$5,'Hours Spread'!FB58,$B$2=Controls!$I$6,'Hours Spread'!GX58,$B$2=Controls!$I$7,'Hours Spread'!IT58)</f>
        <v>#N/A</v>
      </c>
      <c r="N60" s="1137" t="str">
        <f>ifs($B$2=Controls!$I$2,'Hours Spread'!O58,$B$2=Controls!$I$3,'Hours Spread'!BK58,$B$2=Controls!$I$4,'Hours Spread'!DG58,$B$2=Controls!$I$5,'Hours Spread'!FC58,$B$2=Controls!$I$6,'Hours Spread'!GY58,$B$2=Controls!$I$7,'Hours Spread'!IU58)</f>
        <v>#N/A</v>
      </c>
      <c r="O60" s="1137" t="str">
        <f>ifs($B$2=Controls!$I$2,'Hours Spread'!P58,$B$2=Controls!$I$3,'Hours Spread'!BL58,$B$2=Controls!$I$4,'Hours Spread'!DH58,$B$2=Controls!$I$5,'Hours Spread'!FD58,$B$2=Controls!$I$6,'Hours Spread'!GZ58,$B$2=Controls!$I$7,'Hours Spread'!IV58)</f>
        <v>#N/A</v>
      </c>
      <c r="P60" s="1137" t="str">
        <f>ifs($B$2=Controls!$I$2,'Hours Spread'!Q58,$B$2=Controls!$I$3,'Hours Spread'!BM58,$B$2=Controls!$I$4,'Hours Spread'!DI58,$B$2=Controls!$I$5,'Hours Spread'!FE58,$B$2=Controls!$I$6,'Hours Spread'!HA58,$B$2=Controls!$I$7,'Hours Spread'!IW58)</f>
        <v>#N/A</v>
      </c>
      <c r="Q60" s="1137" t="str">
        <f>ifs($B$2=Controls!$I$2,'Hours Spread'!R58,$B$2=Controls!$I$3,'Hours Spread'!BN58,$B$2=Controls!$I$4,'Hours Spread'!DJ58,$B$2=Controls!$I$5,'Hours Spread'!FF58,$B$2=Controls!$I$6,'Hours Spread'!HB58,$B$2=Controls!$I$7,'Hours Spread'!IX58)</f>
        <v>#N/A</v>
      </c>
      <c r="R60" s="1137" t="str">
        <f>ifs($B$2=Controls!$I$2,'Hours Spread'!S58,$B$2=Controls!$I$3,'Hours Spread'!BO58,$B$2=Controls!$I$4,'Hours Spread'!DK58,$B$2=Controls!$I$5,'Hours Spread'!FG58,$B$2=Controls!$I$6,'Hours Spread'!HC58,$B$2=Controls!$I$7,'Hours Spread'!IY58)</f>
        <v>#N/A</v>
      </c>
      <c r="S60" s="1137" t="str">
        <f>ifs($B$2=Controls!$I$2,'Hours Spread'!T58,$B$2=Controls!$I$3,'Hours Spread'!BP58,$B$2=Controls!$I$4,'Hours Spread'!DL58,$B$2=Controls!$I$5,'Hours Spread'!FH58,$B$2=Controls!$I$6,'Hours Spread'!HD58,$B$2=Controls!$I$7,'Hours Spread'!IZ58)</f>
        <v>#N/A</v>
      </c>
      <c r="T60" s="1137" t="str">
        <f>ifs($B$2=Controls!$I$2,'Hours Spread'!U58,$B$2=Controls!$I$3,'Hours Spread'!BQ58,$B$2=Controls!$I$4,'Hours Spread'!DM58,$B$2=Controls!$I$5,'Hours Spread'!FI58,$B$2=Controls!$I$6,'Hours Spread'!HE58,$B$2=Controls!$I$7,'Hours Spread'!JA58)</f>
        <v>#N/A</v>
      </c>
      <c r="U60" s="1137" t="str">
        <f>ifs($B$2=Controls!$I$2,'Hours Spread'!V58,$B$2=Controls!$I$3,'Hours Spread'!BR58,$B$2=Controls!$I$4,'Hours Spread'!DN58,$B$2=Controls!$I$5,'Hours Spread'!FJ58,$B$2=Controls!$I$6,'Hours Spread'!HF58,$B$2=Controls!$I$7,'Hours Spread'!JB58)</f>
        <v>#N/A</v>
      </c>
      <c r="V60" s="1137" t="str">
        <f>ifs($B$2=Controls!$I$2,'Hours Spread'!W58,$B$2=Controls!$I$3,'Hours Spread'!BS58,$B$2=Controls!$I$4,'Hours Spread'!DO58,$B$2=Controls!$I$5,'Hours Spread'!FK58,$B$2=Controls!$I$6,'Hours Spread'!HG58,$B$2=Controls!$I$7,'Hours Spread'!JC58)</f>
        <v>#N/A</v>
      </c>
      <c r="W60" s="1137" t="str">
        <f>ifs($B$2=Controls!$I$2,'Hours Spread'!X58,$B$2=Controls!$I$3,'Hours Spread'!BT58,$B$2=Controls!$I$4,'Hours Spread'!DP58,$B$2=Controls!$I$5,'Hours Spread'!FL58,$B$2=Controls!$I$6,'Hours Spread'!HH58,$B$2=Controls!$I$7,'Hours Spread'!JD58)</f>
        <v>#N/A</v>
      </c>
      <c r="X60" s="1137" t="str">
        <f>ifs($B$2=Controls!$I$2,'Hours Spread'!Y58,$B$2=Controls!$I$3,'Hours Spread'!BU58,$B$2=Controls!$I$4,'Hours Spread'!DQ58,$B$2=Controls!$I$5,'Hours Spread'!FM58,$B$2=Controls!$I$6,'Hours Spread'!HI58,$B$2=Controls!$I$7,'Hours Spread'!JE58)</f>
        <v>#N/A</v>
      </c>
      <c r="Y60" s="1137" t="str">
        <f>ifs($B$2=Controls!$I$2,'Hours Spread'!Z58,$B$2=Controls!$I$3,'Hours Spread'!BV58,$B$2=Controls!$I$4,'Hours Spread'!DR58,$B$2=Controls!$I$5,'Hours Spread'!FN58,$B$2=Controls!$I$6,'Hours Spread'!HJ58,$B$2=Controls!$I$7,'Hours Spread'!JF58)</f>
        <v>#N/A</v>
      </c>
      <c r="Z60" s="1137" t="str">
        <f>ifs($B$2=Controls!$I$2,'Hours Spread'!AA58,$B$2=Controls!$I$3,'Hours Spread'!BW58,$B$2=Controls!$I$4,'Hours Spread'!DS58,$B$2=Controls!$I$5,'Hours Spread'!FO58,$B$2=Controls!$I$6,'Hours Spread'!HK58,$B$2=Controls!$I$7,'Hours Spread'!JG58)</f>
        <v>#N/A</v>
      </c>
      <c r="AA60" s="1137" t="str">
        <f>ifs($B$2=Controls!$I$2,'Hours Spread'!AB58,$B$2=Controls!$I$3,'Hours Spread'!BX58,$B$2=Controls!$I$4,'Hours Spread'!DT58,$B$2=Controls!$I$5,'Hours Spread'!FP58,$B$2=Controls!$I$6,'Hours Spread'!HL58,$B$2=Controls!$I$7,'Hours Spread'!JH58)</f>
        <v>#N/A</v>
      </c>
      <c r="AB60" s="1137" t="str">
        <f>ifs($B$2=Controls!$I$2,'Hours Spread'!AC58,$B$2=Controls!$I$3,'Hours Spread'!BY58,$B$2=Controls!$I$4,'Hours Spread'!DU58,$B$2=Controls!$I$5,'Hours Spread'!FQ58,$B$2=Controls!$I$6,'Hours Spread'!HM58,$B$2=Controls!$I$7,'Hours Spread'!JI58)</f>
        <v>#N/A</v>
      </c>
      <c r="AC60" s="1137" t="str">
        <f>ifs($B$2=Controls!$I$2,'Hours Spread'!AD58,$B$2=Controls!$I$3,'Hours Spread'!BZ58,$B$2=Controls!$I$4,'Hours Spread'!DV58,$B$2=Controls!$I$5,'Hours Spread'!FR58,$B$2=Controls!$I$6,'Hours Spread'!HN58,$B$2=Controls!$I$7,'Hours Spread'!JJ58)</f>
        <v>#N/A</v>
      </c>
      <c r="AD60" s="1137" t="str">
        <f>ifs($B$2=Controls!$I$2,'Hours Spread'!AE58,$B$2=Controls!$I$3,'Hours Spread'!CA58,$B$2=Controls!$I$4,'Hours Spread'!DW58,$B$2=Controls!$I$5,'Hours Spread'!FS58,$B$2=Controls!$I$6,'Hours Spread'!HO58,$B$2=Controls!$I$7,'Hours Spread'!JK58)</f>
        <v>#N/A</v>
      </c>
      <c r="AE60" s="1137" t="str">
        <f>ifs($B$2=Controls!$I$2,'Hours Spread'!AF58,$B$2=Controls!$I$3,'Hours Spread'!CB58,$B$2=Controls!$I$4,'Hours Spread'!DX58,$B$2=Controls!$I$5,'Hours Spread'!FT58,$B$2=Controls!$I$6,'Hours Spread'!HP58,$B$2=Controls!$I$7,'Hours Spread'!JL58)</f>
        <v>#N/A</v>
      </c>
      <c r="AF60" s="1137" t="str">
        <f>ifs($B$2=Controls!$I$2,'Hours Spread'!AG58,$B$2=Controls!$I$3,'Hours Spread'!CC58,$B$2=Controls!$I$4,'Hours Spread'!DY58,$B$2=Controls!$I$5,'Hours Spread'!FU58,$B$2=Controls!$I$6,'Hours Spread'!HQ58,$B$2=Controls!$I$7,'Hours Spread'!JM58)</f>
        <v>#N/A</v>
      </c>
      <c r="AG60" s="1137" t="str">
        <f>ifs($B$2=Controls!$I$2,'Hours Spread'!AH58,$B$2=Controls!$I$3,'Hours Spread'!CD58,$B$2=Controls!$I$4,'Hours Spread'!DZ58,$B$2=Controls!$I$5,'Hours Spread'!FV58,$B$2=Controls!$I$6,'Hours Spread'!HR58,$B$2=Controls!$I$7,'Hours Spread'!JN58)</f>
        <v>#N/A</v>
      </c>
      <c r="AH60" s="1137" t="str">
        <f>ifs($B$2=Controls!$I$2,'Hours Spread'!AI58,$B$2=Controls!$I$3,'Hours Spread'!CE58,$B$2=Controls!$I$4,'Hours Spread'!EA58,$B$2=Controls!$I$5,'Hours Spread'!FW58,$B$2=Controls!$I$6,'Hours Spread'!HS58,$B$2=Controls!$I$7,'Hours Spread'!JO58)</f>
        <v>#N/A</v>
      </c>
      <c r="AI60" s="1137" t="str">
        <f>ifs($B$2=Controls!$I$2,'Hours Spread'!AJ58,$B$2=Controls!$I$3,'Hours Spread'!CF58,$B$2=Controls!$I$4,'Hours Spread'!EB58,$B$2=Controls!$I$5,'Hours Spread'!FX58,$B$2=Controls!$I$6,'Hours Spread'!HT58,$B$2=Controls!$I$7,'Hours Spread'!JP58)</f>
        <v>#N/A</v>
      </c>
      <c r="AJ60" s="1137" t="str">
        <f>ifs($B$2=Controls!$I$2,'Hours Spread'!AK58,$B$2=Controls!$I$3,'Hours Spread'!CG58,$B$2=Controls!$I$4,'Hours Spread'!EC58,$B$2=Controls!$I$5,'Hours Spread'!FY58,$B$2=Controls!$I$6,'Hours Spread'!HU58,$B$2=Controls!$I$7,'Hours Spread'!JQ58)</f>
        <v>#N/A</v>
      </c>
      <c r="AK60" s="1137" t="str">
        <f>ifs($B$2=Controls!$I$2,'Hours Spread'!AL58,$B$2=Controls!$I$3,'Hours Spread'!CH58,$B$2=Controls!$I$4,'Hours Spread'!ED58,$B$2=Controls!$I$5,'Hours Spread'!FZ58,$B$2=Controls!$I$6,'Hours Spread'!HV58,$B$2=Controls!$I$7,'Hours Spread'!JR58)</f>
        <v>#N/A</v>
      </c>
      <c r="AL60" s="1137" t="str">
        <f>ifs($B$2=Controls!$I$2,'Hours Spread'!AM58,$B$2=Controls!$I$3,'Hours Spread'!CI58,$B$2=Controls!$I$4,'Hours Spread'!EE58,$B$2=Controls!$I$5,'Hours Spread'!GA58,$B$2=Controls!$I$6,'Hours Spread'!HW58,$B$2=Controls!$I$7,'Hours Spread'!JS58)</f>
        <v>#N/A</v>
      </c>
      <c r="AM60" s="1137" t="str">
        <f>ifs($B$2=Controls!$I$2,'Hours Spread'!AN58,$B$2=Controls!$I$3,'Hours Spread'!CJ58,$B$2=Controls!$I$4,'Hours Spread'!EF58,$B$2=Controls!$I$5,'Hours Spread'!GB58,$B$2=Controls!$I$6,'Hours Spread'!HX58,$B$2=Controls!$I$7,'Hours Spread'!JT58)</f>
        <v>#N/A</v>
      </c>
      <c r="AN60" s="1137" t="str">
        <f>ifs($B$2=Controls!$I$2,'Hours Spread'!AO58,$B$2=Controls!$I$3,'Hours Spread'!CK58,$B$2=Controls!$I$4,'Hours Spread'!EG58,$B$2=Controls!$I$5,'Hours Spread'!GC58,$B$2=Controls!$I$6,'Hours Spread'!HY58,$B$2=Controls!$I$7,'Hours Spread'!JU58)</f>
        <v>#N/A</v>
      </c>
      <c r="AO60" s="1137" t="str">
        <f>ifs($B$2=Controls!$I$2,'Hours Spread'!AP58,$B$2=Controls!$I$3,'Hours Spread'!CL58,$B$2=Controls!$I$4,'Hours Spread'!EH58,$B$2=Controls!$I$5,'Hours Spread'!GD58,$B$2=Controls!$I$6,'Hours Spread'!HZ58,$B$2=Controls!$I$7,'Hours Spread'!JV58)</f>
        <v>#N/A</v>
      </c>
      <c r="AP60" s="1137" t="str">
        <f>ifs($B$2=Controls!$I$2,'Hours Spread'!AQ58,$B$2=Controls!$I$3,'Hours Spread'!CM58,$B$2=Controls!$I$4,'Hours Spread'!EI58,$B$2=Controls!$I$5,'Hours Spread'!GE58,$B$2=Controls!$I$6,'Hours Spread'!IA58,$B$2=Controls!$I$7,'Hours Spread'!JW58)</f>
        <v>#N/A</v>
      </c>
      <c r="AQ60" s="1137" t="str">
        <f>ifs($B$2=Controls!$I$2,'Hours Spread'!AR58,$B$2=Controls!$I$3,'Hours Spread'!CN58,$B$2=Controls!$I$4,'Hours Spread'!EJ58,$B$2=Controls!$I$5,'Hours Spread'!GF58,$B$2=Controls!$I$6,'Hours Spread'!IB58,$B$2=Controls!$I$7,'Hours Spread'!JX58)</f>
        <v>#N/A</v>
      </c>
      <c r="AR60" s="1137" t="str">
        <f>ifs($B$2=Controls!$I$2,'Hours Spread'!AS58,$B$2=Controls!$I$3,'Hours Spread'!CO58,$B$2=Controls!$I$4,'Hours Spread'!EK58,$B$2=Controls!$I$5,'Hours Spread'!GG58,$B$2=Controls!$I$6,'Hours Spread'!IC58,$B$2=Controls!$I$7,'Hours Spread'!JY58)</f>
        <v>#N/A</v>
      </c>
      <c r="AS60" s="1137" t="str">
        <f>ifs($B$2=Controls!$I$2,'Hours Spread'!AT58,$B$2=Controls!$I$3,'Hours Spread'!CP58,$B$2=Controls!$I$4,'Hours Spread'!EL58,$B$2=Controls!$I$5,'Hours Spread'!GH58,$B$2=Controls!$I$6,'Hours Spread'!ID58,$B$2=Controls!$I$7,'Hours Spread'!JZ58)</f>
        <v>#N/A</v>
      </c>
      <c r="AT60" s="1137" t="str">
        <f>ifs($B$2=Controls!$I$2,'Hours Spread'!AU58,$B$2=Controls!$I$3,'Hours Spread'!CQ58,$B$2=Controls!$I$4,'Hours Spread'!EM58,$B$2=Controls!$I$5,'Hours Spread'!GI58,$B$2=Controls!$I$6,'Hours Spread'!IE58,$B$2=Controls!$I$7,'Hours Spread'!KA58)</f>
        <v>#N/A</v>
      </c>
      <c r="AU60" s="1137" t="str">
        <f>ifs($B$2=Controls!$I$2,'Hours Spread'!AV58,$B$2=Controls!$I$3,'Hours Spread'!CR58,$B$2=Controls!$I$4,'Hours Spread'!EN58,$B$2=Controls!$I$5,'Hours Spread'!GJ58,$B$2=Controls!$I$6,'Hours Spread'!IF58,$B$2=Controls!$I$7,'Hours Spread'!KB58)</f>
        <v>#N/A</v>
      </c>
      <c r="AV60" s="1137" t="str">
        <f>ifs($B$2=Controls!$I$2,'Hours Spread'!AW58,$B$2=Controls!$I$3,'Hours Spread'!CS58,$B$2=Controls!$I$4,'Hours Spread'!EO58,$B$2=Controls!$I$5,'Hours Spread'!GK58,$B$2=Controls!$I$6,'Hours Spread'!IG58,$B$2=Controls!$I$7,'Hours Spread'!KC58)</f>
        <v>#N/A</v>
      </c>
      <c r="AW60" s="1137" t="str">
        <f>ifs($B$2=Controls!$I$2,'Hours Spread'!AX58,$B$2=Controls!$I$3,'Hours Spread'!CT58,$B$2=Controls!$I$4,'Hours Spread'!EP58,$B$2=Controls!$I$5,'Hours Spread'!GL58,$B$2=Controls!$I$6,'Hours Spread'!IH58,$B$2=Controls!$I$7,'Hours Spread'!KD58)</f>
        <v>#N/A</v>
      </c>
      <c r="AX60" s="1137" t="str">
        <f>ifs($B$2=Controls!$I$2,'Hours Spread'!AY58,$B$2=Controls!$I$3,'Hours Spread'!CU58,$B$2=Controls!$I$4,'Hours Spread'!EQ58,$B$2=Controls!$I$5,'Hours Spread'!GM58,$B$2=Controls!$I$6,'Hours Spread'!II58,$B$2=Controls!$I$7,'Hours Spread'!KE58)</f>
        <v>#N/A</v>
      </c>
    </row>
    <row r="61">
      <c r="A61" s="813" t="s">
        <v>533</v>
      </c>
      <c r="B61" s="693" t="s">
        <v>533</v>
      </c>
      <c r="C61" s="1137" t="str">
        <f>ifs($B$2=Controls!$I$2,'Hours Spread'!D62,$B$2=Controls!$I$3,'Hours Spread'!AZ62,$B$2=Controls!$I$4,'Hours Spread'!CV62,$B$2=Controls!$I$5,'Hours Spread'!ER62,$B$2=Controls!$I$6,'Hours Spread'!GN62,$B$2=Controls!$I$7,'Hours Spread'!IJ62)</f>
        <v>#N/A</v>
      </c>
      <c r="D61" s="1137" t="str">
        <f>ifs($B$2=Controls!$I$2,'Hours Spread'!E59,$B$2=Controls!$I$3,'Hours Spread'!BA59,$B$2=Controls!$I$4,'Hours Spread'!CW59,$B$2=Controls!$I$5,'Hours Spread'!ES59,$B$2=Controls!$I$6,'Hours Spread'!GO59,$B$2=Controls!$I$7,'Hours Spread'!IK59)</f>
        <v>#N/A</v>
      </c>
      <c r="E61" s="1137" t="str">
        <f>ifs($B$2=Controls!$I$2,'Hours Spread'!F59,$B$2=Controls!$I$3,'Hours Spread'!BB59,$B$2=Controls!$I$4,'Hours Spread'!CX59,$B$2=Controls!$I$5,'Hours Spread'!ET59,$B$2=Controls!$I$6,'Hours Spread'!GP59,$B$2=Controls!$I$7,'Hours Spread'!IL59)</f>
        <v>#N/A</v>
      </c>
      <c r="F61" s="1137" t="str">
        <f>ifs($B$2=Controls!$I$2,'Hours Spread'!G59,$B$2=Controls!$I$3,'Hours Spread'!BC59,$B$2=Controls!$I$4,'Hours Spread'!CY59,$B$2=Controls!$I$5,'Hours Spread'!EU59,$B$2=Controls!$I$6,'Hours Spread'!GQ59,$B$2=Controls!$I$7,'Hours Spread'!IM59)</f>
        <v>#N/A</v>
      </c>
      <c r="G61" s="1137" t="str">
        <f>ifs($B$2=Controls!$I$2,'Hours Spread'!H59,$B$2=Controls!$I$3,'Hours Spread'!BD59,$B$2=Controls!$I$4,'Hours Spread'!CZ59,$B$2=Controls!$I$5,'Hours Spread'!EV59,$B$2=Controls!$I$6,'Hours Spread'!GR59,$B$2=Controls!$I$7,'Hours Spread'!IN59)</f>
        <v>#N/A</v>
      </c>
      <c r="H61" s="1137" t="str">
        <f>ifs($B$2=Controls!$I$2,'Hours Spread'!I59,$B$2=Controls!$I$3,'Hours Spread'!BE59,$B$2=Controls!$I$4,'Hours Spread'!DA59,$B$2=Controls!$I$5,'Hours Spread'!EW59,$B$2=Controls!$I$6,'Hours Spread'!GS59,$B$2=Controls!$I$7,'Hours Spread'!IO59)</f>
        <v>#N/A</v>
      </c>
      <c r="I61" s="1137" t="str">
        <f>ifs($B$2=Controls!$I$2,'Hours Spread'!J59,$B$2=Controls!$I$3,'Hours Spread'!BF59,$B$2=Controls!$I$4,'Hours Spread'!DB59,$B$2=Controls!$I$5,'Hours Spread'!EX59,$B$2=Controls!$I$6,'Hours Spread'!GT59,$B$2=Controls!$I$7,'Hours Spread'!IP59)</f>
        <v>#N/A</v>
      </c>
      <c r="J61" s="1137" t="str">
        <f>ifs($B$2=Controls!$I$2,'Hours Spread'!K59,$B$2=Controls!$I$3,'Hours Spread'!BG59,$B$2=Controls!$I$4,'Hours Spread'!DC59,$B$2=Controls!$I$5,'Hours Spread'!EY59,$B$2=Controls!$I$6,'Hours Spread'!GU59,$B$2=Controls!$I$7,'Hours Spread'!IQ59)</f>
        <v>#N/A</v>
      </c>
      <c r="K61" s="1137" t="str">
        <f>ifs($B$2=Controls!$I$2,'Hours Spread'!L59,$B$2=Controls!$I$3,'Hours Spread'!BH59,$B$2=Controls!$I$4,'Hours Spread'!DD59,$B$2=Controls!$I$5,'Hours Spread'!EZ59,$B$2=Controls!$I$6,'Hours Spread'!GV59,$B$2=Controls!$I$7,'Hours Spread'!IR59)</f>
        <v>#N/A</v>
      </c>
      <c r="L61" s="1137" t="str">
        <f>ifs($B$2=Controls!$I$2,'Hours Spread'!M59,$B$2=Controls!$I$3,'Hours Spread'!BI59,$B$2=Controls!$I$4,'Hours Spread'!DE59,$B$2=Controls!$I$5,'Hours Spread'!FA59,$B$2=Controls!$I$6,'Hours Spread'!GW59,$B$2=Controls!$I$7,'Hours Spread'!IS59)</f>
        <v>#N/A</v>
      </c>
      <c r="M61" s="1137" t="str">
        <f>ifs($B$2=Controls!$I$2,'Hours Spread'!N59,$B$2=Controls!$I$3,'Hours Spread'!BJ59,$B$2=Controls!$I$4,'Hours Spread'!DF59,$B$2=Controls!$I$5,'Hours Spread'!FB59,$B$2=Controls!$I$6,'Hours Spread'!GX59,$B$2=Controls!$I$7,'Hours Spread'!IT59)</f>
        <v>#N/A</v>
      </c>
      <c r="N61" s="1137" t="str">
        <f>ifs($B$2=Controls!$I$2,'Hours Spread'!O59,$B$2=Controls!$I$3,'Hours Spread'!BK59,$B$2=Controls!$I$4,'Hours Spread'!DG59,$B$2=Controls!$I$5,'Hours Spread'!FC59,$B$2=Controls!$I$6,'Hours Spread'!GY59,$B$2=Controls!$I$7,'Hours Spread'!IU59)</f>
        <v>#N/A</v>
      </c>
      <c r="O61" s="1137" t="str">
        <f>ifs($B$2=Controls!$I$2,'Hours Spread'!P59,$B$2=Controls!$I$3,'Hours Spread'!BL59,$B$2=Controls!$I$4,'Hours Spread'!DH59,$B$2=Controls!$I$5,'Hours Spread'!FD59,$B$2=Controls!$I$6,'Hours Spread'!GZ59,$B$2=Controls!$I$7,'Hours Spread'!IV59)</f>
        <v>#N/A</v>
      </c>
      <c r="P61" s="1137" t="str">
        <f>ifs($B$2=Controls!$I$2,'Hours Spread'!Q59,$B$2=Controls!$I$3,'Hours Spread'!BM59,$B$2=Controls!$I$4,'Hours Spread'!DI59,$B$2=Controls!$I$5,'Hours Spread'!FE59,$B$2=Controls!$I$6,'Hours Spread'!HA59,$B$2=Controls!$I$7,'Hours Spread'!IW59)</f>
        <v>#N/A</v>
      </c>
      <c r="Q61" s="1137" t="str">
        <f>ifs($B$2=Controls!$I$2,'Hours Spread'!R59,$B$2=Controls!$I$3,'Hours Spread'!BN59,$B$2=Controls!$I$4,'Hours Spread'!DJ59,$B$2=Controls!$I$5,'Hours Spread'!FF59,$B$2=Controls!$I$6,'Hours Spread'!HB59,$B$2=Controls!$I$7,'Hours Spread'!IX59)</f>
        <v>#N/A</v>
      </c>
      <c r="R61" s="1137" t="str">
        <f>ifs($B$2=Controls!$I$2,'Hours Spread'!S59,$B$2=Controls!$I$3,'Hours Spread'!BO59,$B$2=Controls!$I$4,'Hours Spread'!DK59,$B$2=Controls!$I$5,'Hours Spread'!FG59,$B$2=Controls!$I$6,'Hours Spread'!HC59,$B$2=Controls!$I$7,'Hours Spread'!IY59)</f>
        <v>#N/A</v>
      </c>
      <c r="S61" s="1137" t="str">
        <f>ifs($B$2=Controls!$I$2,'Hours Spread'!T59,$B$2=Controls!$I$3,'Hours Spread'!BP59,$B$2=Controls!$I$4,'Hours Spread'!DL59,$B$2=Controls!$I$5,'Hours Spread'!FH59,$B$2=Controls!$I$6,'Hours Spread'!HD59,$B$2=Controls!$I$7,'Hours Spread'!IZ59)</f>
        <v>#N/A</v>
      </c>
      <c r="T61" s="1137" t="str">
        <f>ifs($B$2=Controls!$I$2,'Hours Spread'!U59,$B$2=Controls!$I$3,'Hours Spread'!BQ59,$B$2=Controls!$I$4,'Hours Spread'!DM59,$B$2=Controls!$I$5,'Hours Spread'!FI59,$B$2=Controls!$I$6,'Hours Spread'!HE59,$B$2=Controls!$I$7,'Hours Spread'!JA59)</f>
        <v>#N/A</v>
      </c>
      <c r="U61" s="1137" t="str">
        <f>ifs($B$2=Controls!$I$2,'Hours Spread'!V59,$B$2=Controls!$I$3,'Hours Spread'!BR59,$B$2=Controls!$I$4,'Hours Spread'!DN59,$B$2=Controls!$I$5,'Hours Spread'!FJ59,$B$2=Controls!$I$6,'Hours Spread'!HF59,$B$2=Controls!$I$7,'Hours Spread'!JB59)</f>
        <v>#N/A</v>
      </c>
      <c r="V61" s="1137" t="str">
        <f>ifs($B$2=Controls!$I$2,'Hours Spread'!W59,$B$2=Controls!$I$3,'Hours Spread'!BS59,$B$2=Controls!$I$4,'Hours Spread'!DO59,$B$2=Controls!$I$5,'Hours Spread'!FK59,$B$2=Controls!$I$6,'Hours Spread'!HG59,$B$2=Controls!$I$7,'Hours Spread'!JC59)</f>
        <v>#N/A</v>
      </c>
      <c r="W61" s="1137" t="str">
        <f>ifs($B$2=Controls!$I$2,'Hours Spread'!X59,$B$2=Controls!$I$3,'Hours Spread'!BT59,$B$2=Controls!$I$4,'Hours Spread'!DP59,$B$2=Controls!$I$5,'Hours Spread'!FL59,$B$2=Controls!$I$6,'Hours Spread'!HH59,$B$2=Controls!$I$7,'Hours Spread'!JD59)</f>
        <v>#N/A</v>
      </c>
      <c r="X61" s="1137" t="str">
        <f>ifs($B$2=Controls!$I$2,'Hours Spread'!Y59,$B$2=Controls!$I$3,'Hours Spread'!BU59,$B$2=Controls!$I$4,'Hours Spread'!DQ59,$B$2=Controls!$I$5,'Hours Spread'!FM59,$B$2=Controls!$I$6,'Hours Spread'!HI59,$B$2=Controls!$I$7,'Hours Spread'!JE59)</f>
        <v>#N/A</v>
      </c>
      <c r="Y61" s="1137" t="str">
        <f>ifs($B$2=Controls!$I$2,'Hours Spread'!Z59,$B$2=Controls!$I$3,'Hours Spread'!BV59,$B$2=Controls!$I$4,'Hours Spread'!DR59,$B$2=Controls!$I$5,'Hours Spread'!FN59,$B$2=Controls!$I$6,'Hours Spread'!HJ59,$B$2=Controls!$I$7,'Hours Spread'!JF59)</f>
        <v>#N/A</v>
      </c>
      <c r="Z61" s="1137" t="str">
        <f>ifs($B$2=Controls!$I$2,'Hours Spread'!AA59,$B$2=Controls!$I$3,'Hours Spread'!BW59,$B$2=Controls!$I$4,'Hours Spread'!DS59,$B$2=Controls!$I$5,'Hours Spread'!FO59,$B$2=Controls!$I$6,'Hours Spread'!HK59,$B$2=Controls!$I$7,'Hours Spread'!JG59)</f>
        <v>#N/A</v>
      </c>
      <c r="AA61" s="1137" t="str">
        <f>ifs($B$2=Controls!$I$2,'Hours Spread'!AB59,$B$2=Controls!$I$3,'Hours Spread'!BX59,$B$2=Controls!$I$4,'Hours Spread'!DT59,$B$2=Controls!$I$5,'Hours Spread'!FP59,$B$2=Controls!$I$6,'Hours Spread'!HL59,$B$2=Controls!$I$7,'Hours Spread'!JH59)</f>
        <v>#N/A</v>
      </c>
      <c r="AB61" s="1137" t="str">
        <f>ifs($B$2=Controls!$I$2,'Hours Spread'!AC59,$B$2=Controls!$I$3,'Hours Spread'!BY59,$B$2=Controls!$I$4,'Hours Spread'!DU59,$B$2=Controls!$I$5,'Hours Spread'!FQ59,$B$2=Controls!$I$6,'Hours Spread'!HM59,$B$2=Controls!$I$7,'Hours Spread'!JI59)</f>
        <v>#N/A</v>
      </c>
      <c r="AC61" s="1137" t="str">
        <f>ifs($B$2=Controls!$I$2,'Hours Spread'!AD59,$B$2=Controls!$I$3,'Hours Spread'!BZ59,$B$2=Controls!$I$4,'Hours Spread'!DV59,$B$2=Controls!$I$5,'Hours Spread'!FR59,$B$2=Controls!$I$6,'Hours Spread'!HN59,$B$2=Controls!$I$7,'Hours Spread'!JJ59)</f>
        <v>#N/A</v>
      </c>
      <c r="AD61" s="1137" t="str">
        <f>ifs($B$2=Controls!$I$2,'Hours Spread'!AE59,$B$2=Controls!$I$3,'Hours Spread'!CA59,$B$2=Controls!$I$4,'Hours Spread'!DW59,$B$2=Controls!$I$5,'Hours Spread'!FS59,$B$2=Controls!$I$6,'Hours Spread'!HO59,$B$2=Controls!$I$7,'Hours Spread'!JK59)</f>
        <v>#N/A</v>
      </c>
      <c r="AE61" s="1137" t="str">
        <f>ifs($B$2=Controls!$I$2,'Hours Spread'!AF59,$B$2=Controls!$I$3,'Hours Spread'!CB59,$B$2=Controls!$I$4,'Hours Spread'!DX59,$B$2=Controls!$I$5,'Hours Spread'!FT59,$B$2=Controls!$I$6,'Hours Spread'!HP59,$B$2=Controls!$I$7,'Hours Spread'!JL59)</f>
        <v>#N/A</v>
      </c>
      <c r="AF61" s="1137" t="str">
        <f>ifs($B$2=Controls!$I$2,'Hours Spread'!AG59,$B$2=Controls!$I$3,'Hours Spread'!CC59,$B$2=Controls!$I$4,'Hours Spread'!DY59,$B$2=Controls!$I$5,'Hours Spread'!FU59,$B$2=Controls!$I$6,'Hours Spread'!HQ59,$B$2=Controls!$I$7,'Hours Spread'!JM59)</f>
        <v>#N/A</v>
      </c>
      <c r="AG61" s="1137" t="str">
        <f>ifs($B$2=Controls!$I$2,'Hours Spread'!AH59,$B$2=Controls!$I$3,'Hours Spread'!CD59,$B$2=Controls!$I$4,'Hours Spread'!DZ59,$B$2=Controls!$I$5,'Hours Spread'!FV59,$B$2=Controls!$I$6,'Hours Spread'!HR59,$B$2=Controls!$I$7,'Hours Spread'!JN59)</f>
        <v>#N/A</v>
      </c>
      <c r="AH61" s="1137" t="str">
        <f>ifs($B$2=Controls!$I$2,'Hours Spread'!AI59,$B$2=Controls!$I$3,'Hours Spread'!CE59,$B$2=Controls!$I$4,'Hours Spread'!EA59,$B$2=Controls!$I$5,'Hours Spread'!FW59,$B$2=Controls!$I$6,'Hours Spread'!HS59,$B$2=Controls!$I$7,'Hours Spread'!JO59)</f>
        <v>#N/A</v>
      </c>
      <c r="AI61" s="1137" t="str">
        <f>ifs($B$2=Controls!$I$2,'Hours Spread'!AJ59,$B$2=Controls!$I$3,'Hours Spread'!CF59,$B$2=Controls!$I$4,'Hours Spread'!EB59,$B$2=Controls!$I$5,'Hours Spread'!FX59,$B$2=Controls!$I$6,'Hours Spread'!HT59,$B$2=Controls!$I$7,'Hours Spread'!JP59)</f>
        <v>#N/A</v>
      </c>
      <c r="AJ61" s="1137" t="str">
        <f>ifs($B$2=Controls!$I$2,'Hours Spread'!AK59,$B$2=Controls!$I$3,'Hours Spread'!CG59,$B$2=Controls!$I$4,'Hours Spread'!EC59,$B$2=Controls!$I$5,'Hours Spread'!FY59,$B$2=Controls!$I$6,'Hours Spread'!HU59,$B$2=Controls!$I$7,'Hours Spread'!JQ59)</f>
        <v>#N/A</v>
      </c>
      <c r="AK61" s="1137" t="str">
        <f>ifs($B$2=Controls!$I$2,'Hours Spread'!AL59,$B$2=Controls!$I$3,'Hours Spread'!CH59,$B$2=Controls!$I$4,'Hours Spread'!ED59,$B$2=Controls!$I$5,'Hours Spread'!FZ59,$B$2=Controls!$I$6,'Hours Spread'!HV59,$B$2=Controls!$I$7,'Hours Spread'!JR59)</f>
        <v>#N/A</v>
      </c>
      <c r="AL61" s="1137" t="str">
        <f>ifs($B$2=Controls!$I$2,'Hours Spread'!AM59,$B$2=Controls!$I$3,'Hours Spread'!CI59,$B$2=Controls!$I$4,'Hours Spread'!EE59,$B$2=Controls!$I$5,'Hours Spread'!GA59,$B$2=Controls!$I$6,'Hours Spread'!HW59,$B$2=Controls!$I$7,'Hours Spread'!JS59)</f>
        <v>#N/A</v>
      </c>
      <c r="AM61" s="1137" t="str">
        <f>ifs($B$2=Controls!$I$2,'Hours Spread'!AN59,$B$2=Controls!$I$3,'Hours Spread'!CJ59,$B$2=Controls!$I$4,'Hours Spread'!EF59,$B$2=Controls!$I$5,'Hours Spread'!GB59,$B$2=Controls!$I$6,'Hours Spread'!HX59,$B$2=Controls!$I$7,'Hours Spread'!JT59)</f>
        <v>#N/A</v>
      </c>
      <c r="AN61" s="1137" t="str">
        <f>ifs($B$2=Controls!$I$2,'Hours Spread'!AO59,$B$2=Controls!$I$3,'Hours Spread'!CK59,$B$2=Controls!$I$4,'Hours Spread'!EG59,$B$2=Controls!$I$5,'Hours Spread'!GC59,$B$2=Controls!$I$6,'Hours Spread'!HY59,$B$2=Controls!$I$7,'Hours Spread'!JU59)</f>
        <v>#N/A</v>
      </c>
      <c r="AO61" s="1137" t="str">
        <f>ifs($B$2=Controls!$I$2,'Hours Spread'!AP59,$B$2=Controls!$I$3,'Hours Spread'!CL59,$B$2=Controls!$I$4,'Hours Spread'!EH59,$B$2=Controls!$I$5,'Hours Spread'!GD59,$B$2=Controls!$I$6,'Hours Spread'!HZ59,$B$2=Controls!$I$7,'Hours Spread'!JV59)</f>
        <v>#N/A</v>
      </c>
      <c r="AP61" s="1137" t="str">
        <f>ifs($B$2=Controls!$I$2,'Hours Spread'!AQ59,$B$2=Controls!$I$3,'Hours Spread'!CM59,$B$2=Controls!$I$4,'Hours Spread'!EI59,$B$2=Controls!$I$5,'Hours Spread'!GE59,$B$2=Controls!$I$6,'Hours Spread'!IA59,$B$2=Controls!$I$7,'Hours Spread'!JW59)</f>
        <v>#N/A</v>
      </c>
      <c r="AQ61" s="1137" t="str">
        <f>ifs($B$2=Controls!$I$2,'Hours Spread'!AR59,$B$2=Controls!$I$3,'Hours Spread'!CN59,$B$2=Controls!$I$4,'Hours Spread'!EJ59,$B$2=Controls!$I$5,'Hours Spread'!GF59,$B$2=Controls!$I$6,'Hours Spread'!IB59,$B$2=Controls!$I$7,'Hours Spread'!JX59)</f>
        <v>#N/A</v>
      </c>
      <c r="AR61" s="1137" t="str">
        <f>ifs($B$2=Controls!$I$2,'Hours Spread'!AS59,$B$2=Controls!$I$3,'Hours Spread'!CO59,$B$2=Controls!$I$4,'Hours Spread'!EK59,$B$2=Controls!$I$5,'Hours Spread'!GG59,$B$2=Controls!$I$6,'Hours Spread'!IC59,$B$2=Controls!$I$7,'Hours Spread'!JY59)</f>
        <v>#N/A</v>
      </c>
      <c r="AS61" s="1137" t="str">
        <f>ifs($B$2=Controls!$I$2,'Hours Spread'!AT59,$B$2=Controls!$I$3,'Hours Spread'!CP59,$B$2=Controls!$I$4,'Hours Spread'!EL59,$B$2=Controls!$I$5,'Hours Spread'!GH59,$B$2=Controls!$I$6,'Hours Spread'!ID59,$B$2=Controls!$I$7,'Hours Spread'!JZ59)</f>
        <v>#N/A</v>
      </c>
      <c r="AT61" s="1137" t="str">
        <f>ifs($B$2=Controls!$I$2,'Hours Spread'!AU59,$B$2=Controls!$I$3,'Hours Spread'!CQ59,$B$2=Controls!$I$4,'Hours Spread'!EM59,$B$2=Controls!$I$5,'Hours Spread'!GI59,$B$2=Controls!$I$6,'Hours Spread'!IE59,$B$2=Controls!$I$7,'Hours Spread'!KA59)</f>
        <v>#N/A</v>
      </c>
      <c r="AU61" s="1137" t="str">
        <f>ifs($B$2=Controls!$I$2,'Hours Spread'!AV59,$B$2=Controls!$I$3,'Hours Spread'!CR59,$B$2=Controls!$I$4,'Hours Spread'!EN59,$B$2=Controls!$I$5,'Hours Spread'!GJ59,$B$2=Controls!$I$6,'Hours Spread'!IF59,$B$2=Controls!$I$7,'Hours Spread'!KB59)</f>
        <v>#N/A</v>
      </c>
      <c r="AV61" s="1137" t="str">
        <f>ifs($B$2=Controls!$I$2,'Hours Spread'!AW59,$B$2=Controls!$I$3,'Hours Spread'!CS59,$B$2=Controls!$I$4,'Hours Spread'!EO59,$B$2=Controls!$I$5,'Hours Spread'!GK59,$B$2=Controls!$I$6,'Hours Spread'!IG59,$B$2=Controls!$I$7,'Hours Spread'!KC59)</f>
        <v>#N/A</v>
      </c>
      <c r="AW61" s="1137" t="str">
        <f>ifs($B$2=Controls!$I$2,'Hours Spread'!AX59,$B$2=Controls!$I$3,'Hours Spread'!CT59,$B$2=Controls!$I$4,'Hours Spread'!EP59,$B$2=Controls!$I$5,'Hours Spread'!GL59,$B$2=Controls!$I$6,'Hours Spread'!IH59,$B$2=Controls!$I$7,'Hours Spread'!KD59)</f>
        <v>#N/A</v>
      </c>
      <c r="AX61" s="1137" t="str">
        <f>ifs($B$2=Controls!$I$2,'Hours Spread'!AY59,$B$2=Controls!$I$3,'Hours Spread'!CU59,$B$2=Controls!$I$4,'Hours Spread'!EQ59,$B$2=Controls!$I$5,'Hours Spread'!GM59,$B$2=Controls!$I$6,'Hours Spread'!II59,$B$2=Controls!$I$7,'Hours Spread'!KE59)</f>
        <v>#N/A</v>
      </c>
    </row>
    <row r="62">
      <c r="A62" s="813" t="s">
        <v>534</v>
      </c>
      <c r="B62" s="693" t="s">
        <v>534</v>
      </c>
      <c r="C62" s="1137" t="str">
        <f>ifs($B$2=Controls!$I$2,'Hours Spread'!D75,$B$2=Controls!$I$3,'Hours Spread'!AZ75,$B$2=Controls!$I$4,'Hours Spread'!CV75,$B$2=Controls!$I$5,'Hours Spread'!ER75,$B$2=Controls!$I$6,'Hours Spread'!GN75,$B$2=Controls!$I$7,'Hours Spread'!IJ75)</f>
        <v>#N/A</v>
      </c>
      <c r="D62" s="1137" t="str">
        <f>ifs($B$2=Controls!$I$2,'Hours Spread'!E60,$B$2=Controls!$I$3,'Hours Spread'!BA60,$B$2=Controls!$I$4,'Hours Spread'!CW60,$B$2=Controls!$I$5,'Hours Spread'!ES60,$B$2=Controls!$I$6,'Hours Spread'!GO60,$B$2=Controls!$I$7,'Hours Spread'!IK60)</f>
        <v>#N/A</v>
      </c>
      <c r="E62" s="1137" t="str">
        <f>ifs($B$2=Controls!$I$2,'Hours Spread'!F60,$B$2=Controls!$I$3,'Hours Spread'!BB60,$B$2=Controls!$I$4,'Hours Spread'!CX60,$B$2=Controls!$I$5,'Hours Spread'!ET60,$B$2=Controls!$I$6,'Hours Spread'!GP60,$B$2=Controls!$I$7,'Hours Spread'!IL60)</f>
        <v>#N/A</v>
      </c>
      <c r="F62" s="1137" t="str">
        <f>ifs($B$2=Controls!$I$2,'Hours Spread'!G60,$B$2=Controls!$I$3,'Hours Spread'!BC60,$B$2=Controls!$I$4,'Hours Spread'!CY60,$B$2=Controls!$I$5,'Hours Spread'!EU60,$B$2=Controls!$I$6,'Hours Spread'!GQ60,$B$2=Controls!$I$7,'Hours Spread'!IM60)</f>
        <v>#N/A</v>
      </c>
      <c r="G62" s="1137" t="str">
        <f>ifs($B$2=Controls!$I$2,'Hours Spread'!H60,$B$2=Controls!$I$3,'Hours Spread'!BD60,$B$2=Controls!$I$4,'Hours Spread'!CZ60,$B$2=Controls!$I$5,'Hours Spread'!EV60,$B$2=Controls!$I$6,'Hours Spread'!GR60,$B$2=Controls!$I$7,'Hours Spread'!IN60)</f>
        <v>#N/A</v>
      </c>
      <c r="H62" s="1137" t="str">
        <f>ifs($B$2=Controls!$I$2,'Hours Spread'!I60,$B$2=Controls!$I$3,'Hours Spread'!BE60,$B$2=Controls!$I$4,'Hours Spread'!DA60,$B$2=Controls!$I$5,'Hours Spread'!EW60,$B$2=Controls!$I$6,'Hours Spread'!GS60,$B$2=Controls!$I$7,'Hours Spread'!IO60)</f>
        <v>#N/A</v>
      </c>
      <c r="I62" s="1137" t="str">
        <f>ifs($B$2=Controls!$I$2,'Hours Spread'!J60,$B$2=Controls!$I$3,'Hours Spread'!BF60,$B$2=Controls!$I$4,'Hours Spread'!DB60,$B$2=Controls!$I$5,'Hours Spread'!EX60,$B$2=Controls!$I$6,'Hours Spread'!GT60,$B$2=Controls!$I$7,'Hours Spread'!IP60)</f>
        <v>#N/A</v>
      </c>
      <c r="J62" s="1137" t="str">
        <f>ifs($B$2=Controls!$I$2,'Hours Spread'!K60,$B$2=Controls!$I$3,'Hours Spread'!BG60,$B$2=Controls!$I$4,'Hours Spread'!DC60,$B$2=Controls!$I$5,'Hours Spread'!EY60,$B$2=Controls!$I$6,'Hours Spread'!GU60,$B$2=Controls!$I$7,'Hours Spread'!IQ60)</f>
        <v>#N/A</v>
      </c>
      <c r="K62" s="1137" t="str">
        <f>ifs($B$2=Controls!$I$2,'Hours Spread'!L60,$B$2=Controls!$I$3,'Hours Spread'!BH60,$B$2=Controls!$I$4,'Hours Spread'!DD60,$B$2=Controls!$I$5,'Hours Spread'!EZ60,$B$2=Controls!$I$6,'Hours Spread'!GV60,$B$2=Controls!$I$7,'Hours Spread'!IR60)</f>
        <v>#N/A</v>
      </c>
      <c r="L62" s="1137" t="str">
        <f>ifs($B$2=Controls!$I$2,'Hours Spread'!M60,$B$2=Controls!$I$3,'Hours Spread'!BI60,$B$2=Controls!$I$4,'Hours Spread'!DE60,$B$2=Controls!$I$5,'Hours Spread'!FA60,$B$2=Controls!$I$6,'Hours Spread'!GW60,$B$2=Controls!$I$7,'Hours Spread'!IS60)</f>
        <v>#N/A</v>
      </c>
      <c r="M62" s="1137" t="str">
        <f>ifs($B$2=Controls!$I$2,'Hours Spread'!N60,$B$2=Controls!$I$3,'Hours Spread'!BJ60,$B$2=Controls!$I$4,'Hours Spread'!DF60,$B$2=Controls!$I$5,'Hours Spread'!FB60,$B$2=Controls!$I$6,'Hours Spread'!GX60,$B$2=Controls!$I$7,'Hours Spread'!IT60)</f>
        <v>#N/A</v>
      </c>
      <c r="N62" s="1137" t="str">
        <f>ifs($B$2=Controls!$I$2,'Hours Spread'!O60,$B$2=Controls!$I$3,'Hours Spread'!BK60,$B$2=Controls!$I$4,'Hours Spread'!DG60,$B$2=Controls!$I$5,'Hours Spread'!FC60,$B$2=Controls!$I$6,'Hours Spread'!GY60,$B$2=Controls!$I$7,'Hours Spread'!IU60)</f>
        <v>#N/A</v>
      </c>
      <c r="O62" s="1137" t="str">
        <f>ifs($B$2=Controls!$I$2,'Hours Spread'!P60,$B$2=Controls!$I$3,'Hours Spread'!BL60,$B$2=Controls!$I$4,'Hours Spread'!DH60,$B$2=Controls!$I$5,'Hours Spread'!FD60,$B$2=Controls!$I$6,'Hours Spread'!GZ60,$B$2=Controls!$I$7,'Hours Spread'!IV60)</f>
        <v>#N/A</v>
      </c>
      <c r="P62" s="1137" t="str">
        <f>ifs($B$2=Controls!$I$2,'Hours Spread'!Q60,$B$2=Controls!$I$3,'Hours Spread'!BM60,$B$2=Controls!$I$4,'Hours Spread'!DI60,$B$2=Controls!$I$5,'Hours Spread'!FE60,$B$2=Controls!$I$6,'Hours Spread'!HA60,$B$2=Controls!$I$7,'Hours Spread'!IW60)</f>
        <v>#N/A</v>
      </c>
      <c r="Q62" s="1137" t="str">
        <f>ifs($B$2=Controls!$I$2,'Hours Spread'!R60,$B$2=Controls!$I$3,'Hours Spread'!BN60,$B$2=Controls!$I$4,'Hours Spread'!DJ60,$B$2=Controls!$I$5,'Hours Spread'!FF60,$B$2=Controls!$I$6,'Hours Spread'!HB60,$B$2=Controls!$I$7,'Hours Spread'!IX60)</f>
        <v>#N/A</v>
      </c>
      <c r="R62" s="1137" t="str">
        <f>ifs($B$2=Controls!$I$2,'Hours Spread'!S60,$B$2=Controls!$I$3,'Hours Spread'!BO60,$B$2=Controls!$I$4,'Hours Spread'!DK60,$B$2=Controls!$I$5,'Hours Spread'!FG60,$B$2=Controls!$I$6,'Hours Spread'!HC60,$B$2=Controls!$I$7,'Hours Spread'!IY60)</f>
        <v>#N/A</v>
      </c>
      <c r="S62" s="1137" t="str">
        <f>ifs($B$2=Controls!$I$2,'Hours Spread'!T60,$B$2=Controls!$I$3,'Hours Spread'!BP60,$B$2=Controls!$I$4,'Hours Spread'!DL60,$B$2=Controls!$I$5,'Hours Spread'!FH60,$B$2=Controls!$I$6,'Hours Spread'!HD60,$B$2=Controls!$I$7,'Hours Spread'!IZ60)</f>
        <v>#N/A</v>
      </c>
      <c r="T62" s="1137" t="str">
        <f>ifs($B$2=Controls!$I$2,'Hours Spread'!U60,$B$2=Controls!$I$3,'Hours Spread'!BQ60,$B$2=Controls!$I$4,'Hours Spread'!DM60,$B$2=Controls!$I$5,'Hours Spread'!FI60,$B$2=Controls!$I$6,'Hours Spread'!HE60,$B$2=Controls!$I$7,'Hours Spread'!JA60)</f>
        <v>#N/A</v>
      </c>
      <c r="U62" s="1137" t="str">
        <f>ifs($B$2=Controls!$I$2,'Hours Spread'!V60,$B$2=Controls!$I$3,'Hours Spread'!BR60,$B$2=Controls!$I$4,'Hours Spread'!DN60,$B$2=Controls!$I$5,'Hours Spread'!FJ60,$B$2=Controls!$I$6,'Hours Spread'!HF60,$B$2=Controls!$I$7,'Hours Spread'!JB60)</f>
        <v>#N/A</v>
      </c>
      <c r="V62" s="1137" t="str">
        <f>ifs($B$2=Controls!$I$2,'Hours Spread'!W60,$B$2=Controls!$I$3,'Hours Spread'!BS60,$B$2=Controls!$I$4,'Hours Spread'!DO60,$B$2=Controls!$I$5,'Hours Spread'!FK60,$B$2=Controls!$I$6,'Hours Spread'!HG60,$B$2=Controls!$I$7,'Hours Spread'!JC60)</f>
        <v>#N/A</v>
      </c>
      <c r="W62" s="1137" t="str">
        <f>ifs($B$2=Controls!$I$2,'Hours Spread'!X60,$B$2=Controls!$I$3,'Hours Spread'!BT60,$B$2=Controls!$I$4,'Hours Spread'!DP60,$B$2=Controls!$I$5,'Hours Spread'!FL60,$B$2=Controls!$I$6,'Hours Spread'!HH60,$B$2=Controls!$I$7,'Hours Spread'!JD60)</f>
        <v>#N/A</v>
      </c>
      <c r="X62" s="1137" t="str">
        <f>ifs($B$2=Controls!$I$2,'Hours Spread'!Y60,$B$2=Controls!$I$3,'Hours Spread'!BU60,$B$2=Controls!$I$4,'Hours Spread'!DQ60,$B$2=Controls!$I$5,'Hours Spread'!FM60,$B$2=Controls!$I$6,'Hours Spread'!HI60,$B$2=Controls!$I$7,'Hours Spread'!JE60)</f>
        <v>#N/A</v>
      </c>
      <c r="Y62" s="1137" t="str">
        <f>ifs($B$2=Controls!$I$2,'Hours Spread'!Z60,$B$2=Controls!$I$3,'Hours Spread'!BV60,$B$2=Controls!$I$4,'Hours Spread'!DR60,$B$2=Controls!$I$5,'Hours Spread'!FN60,$B$2=Controls!$I$6,'Hours Spread'!HJ60,$B$2=Controls!$I$7,'Hours Spread'!JF60)</f>
        <v>#N/A</v>
      </c>
      <c r="Z62" s="1137" t="str">
        <f>ifs($B$2=Controls!$I$2,'Hours Spread'!AA60,$B$2=Controls!$I$3,'Hours Spread'!BW60,$B$2=Controls!$I$4,'Hours Spread'!DS60,$B$2=Controls!$I$5,'Hours Spread'!FO60,$B$2=Controls!$I$6,'Hours Spread'!HK60,$B$2=Controls!$I$7,'Hours Spread'!JG60)</f>
        <v>#N/A</v>
      </c>
      <c r="AA62" s="1137" t="str">
        <f>ifs($B$2=Controls!$I$2,'Hours Spread'!AB60,$B$2=Controls!$I$3,'Hours Spread'!BX60,$B$2=Controls!$I$4,'Hours Spread'!DT60,$B$2=Controls!$I$5,'Hours Spread'!FP60,$B$2=Controls!$I$6,'Hours Spread'!HL60,$B$2=Controls!$I$7,'Hours Spread'!JH60)</f>
        <v>#N/A</v>
      </c>
      <c r="AB62" s="1137" t="str">
        <f>ifs($B$2=Controls!$I$2,'Hours Spread'!AC60,$B$2=Controls!$I$3,'Hours Spread'!BY60,$B$2=Controls!$I$4,'Hours Spread'!DU60,$B$2=Controls!$I$5,'Hours Spread'!FQ60,$B$2=Controls!$I$6,'Hours Spread'!HM60,$B$2=Controls!$I$7,'Hours Spread'!JI60)</f>
        <v>#N/A</v>
      </c>
      <c r="AC62" s="1137" t="str">
        <f>ifs($B$2=Controls!$I$2,'Hours Spread'!AD60,$B$2=Controls!$I$3,'Hours Spread'!BZ60,$B$2=Controls!$I$4,'Hours Spread'!DV60,$B$2=Controls!$I$5,'Hours Spread'!FR60,$B$2=Controls!$I$6,'Hours Spread'!HN60,$B$2=Controls!$I$7,'Hours Spread'!JJ60)</f>
        <v>#N/A</v>
      </c>
      <c r="AD62" s="1137" t="str">
        <f>ifs($B$2=Controls!$I$2,'Hours Spread'!AE60,$B$2=Controls!$I$3,'Hours Spread'!CA60,$B$2=Controls!$I$4,'Hours Spread'!DW60,$B$2=Controls!$I$5,'Hours Spread'!FS60,$B$2=Controls!$I$6,'Hours Spread'!HO60,$B$2=Controls!$I$7,'Hours Spread'!JK60)</f>
        <v>#N/A</v>
      </c>
      <c r="AE62" s="1137" t="str">
        <f>ifs($B$2=Controls!$I$2,'Hours Spread'!AF60,$B$2=Controls!$I$3,'Hours Spread'!CB60,$B$2=Controls!$I$4,'Hours Spread'!DX60,$B$2=Controls!$I$5,'Hours Spread'!FT60,$B$2=Controls!$I$6,'Hours Spread'!HP60,$B$2=Controls!$I$7,'Hours Spread'!JL60)</f>
        <v>#N/A</v>
      </c>
      <c r="AF62" s="1137" t="str">
        <f>ifs($B$2=Controls!$I$2,'Hours Spread'!AG60,$B$2=Controls!$I$3,'Hours Spread'!CC60,$B$2=Controls!$I$4,'Hours Spread'!DY60,$B$2=Controls!$I$5,'Hours Spread'!FU60,$B$2=Controls!$I$6,'Hours Spread'!HQ60,$B$2=Controls!$I$7,'Hours Spread'!JM60)</f>
        <v>#N/A</v>
      </c>
      <c r="AG62" s="1137" t="str">
        <f>ifs($B$2=Controls!$I$2,'Hours Spread'!AH60,$B$2=Controls!$I$3,'Hours Spread'!CD60,$B$2=Controls!$I$4,'Hours Spread'!DZ60,$B$2=Controls!$I$5,'Hours Spread'!FV60,$B$2=Controls!$I$6,'Hours Spread'!HR60,$B$2=Controls!$I$7,'Hours Spread'!JN60)</f>
        <v>#N/A</v>
      </c>
      <c r="AH62" s="1137" t="str">
        <f>ifs($B$2=Controls!$I$2,'Hours Spread'!AI60,$B$2=Controls!$I$3,'Hours Spread'!CE60,$B$2=Controls!$I$4,'Hours Spread'!EA60,$B$2=Controls!$I$5,'Hours Spread'!FW60,$B$2=Controls!$I$6,'Hours Spread'!HS60,$B$2=Controls!$I$7,'Hours Spread'!JO60)</f>
        <v>#N/A</v>
      </c>
      <c r="AI62" s="1137" t="str">
        <f>ifs($B$2=Controls!$I$2,'Hours Spread'!AJ60,$B$2=Controls!$I$3,'Hours Spread'!CF60,$B$2=Controls!$I$4,'Hours Spread'!EB60,$B$2=Controls!$I$5,'Hours Spread'!FX60,$B$2=Controls!$I$6,'Hours Spread'!HT60,$B$2=Controls!$I$7,'Hours Spread'!JP60)</f>
        <v>#N/A</v>
      </c>
      <c r="AJ62" s="1137" t="str">
        <f>ifs($B$2=Controls!$I$2,'Hours Spread'!AK60,$B$2=Controls!$I$3,'Hours Spread'!CG60,$B$2=Controls!$I$4,'Hours Spread'!EC60,$B$2=Controls!$I$5,'Hours Spread'!FY60,$B$2=Controls!$I$6,'Hours Spread'!HU60,$B$2=Controls!$I$7,'Hours Spread'!JQ60)</f>
        <v>#N/A</v>
      </c>
      <c r="AK62" s="1137" t="str">
        <f>ifs($B$2=Controls!$I$2,'Hours Spread'!AL60,$B$2=Controls!$I$3,'Hours Spread'!CH60,$B$2=Controls!$I$4,'Hours Spread'!ED60,$B$2=Controls!$I$5,'Hours Spread'!FZ60,$B$2=Controls!$I$6,'Hours Spread'!HV60,$B$2=Controls!$I$7,'Hours Spread'!JR60)</f>
        <v>#N/A</v>
      </c>
      <c r="AL62" s="1137" t="str">
        <f>ifs($B$2=Controls!$I$2,'Hours Spread'!AM60,$B$2=Controls!$I$3,'Hours Spread'!CI60,$B$2=Controls!$I$4,'Hours Spread'!EE60,$B$2=Controls!$I$5,'Hours Spread'!GA60,$B$2=Controls!$I$6,'Hours Spread'!HW60,$B$2=Controls!$I$7,'Hours Spread'!JS60)</f>
        <v>#N/A</v>
      </c>
      <c r="AM62" s="1137" t="str">
        <f>ifs($B$2=Controls!$I$2,'Hours Spread'!AN60,$B$2=Controls!$I$3,'Hours Spread'!CJ60,$B$2=Controls!$I$4,'Hours Spread'!EF60,$B$2=Controls!$I$5,'Hours Spread'!GB60,$B$2=Controls!$I$6,'Hours Spread'!HX60,$B$2=Controls!$I$7,'Hours Spread'!JT60)</f>
        <v>#N/A</v>
      </c>
      <c r="AN62" s="1137" t="str">
        <f>ifs($B$2=Controls!$I$2,'Hours Spread'!AO60,$B$2=Controls!$I$3,'Hours Spread'!CK60,$B$2=Controls!$I$4,'Hours Spread'!EG60,$B$2=Controls!$I$5,'Hours Spread'!GC60,$B$2=Controls!$I$6,'Hours Spread'!HY60,$B$2=Controls!$I$7,'Hours Spread'!JU60)</f>
        <v>#N/A</v>
      </c>
      <c r="AO62" s="1137" t="str">
        <f>ifs($B$2=Controls!$I$2,'Hours Spread'!AP60,$B$2=Controls!$I$3,'Hours Spread'!CL60,$B$2=Controls!$I$4,'Hours Spread'!EH60,$B$2=Controls!$I$5,'Hours Spread'!GD60,$B$2=Controls!$I$6,'Hours Spread'!HZ60,$B$2=Controls!$I$7,'Hours Spread'!JV60)</f>
        <v>#N/A</v>
      </c>
      <c r="AP62" s="1137" t="str">
        <f>ifs($B$2=Controls!$I$2,'Hours Spread'!AQ60,$B$2=Controls!$I$3,'Hours Spread'!CM60,$B$2=Controls!$I$4,'Hours Spread'!EI60,$B$2=Controls!$I$5,'Hours Spread'!GE60,$B$2=Controls!$I$6,'Hours Spread'!IA60,$B$2=Controls!$I$7,'Hours Spread'!JW60)</f>
        <v>#N/A</v>
      </c>
      <c r="AQ62" s="1137" t="str">
        <f>ifs($B$2=Controls!$I$2,'Hours Spread'!AR60,$B$2=Controls!$I$3,'Hours Spread'!CN60,$B$2=Controls!$I$4,'Hours Spread'!EJ60,$B$2=Controls!$I$5,'Hours Spread'!GF60,$B$2=Controls!$I$6,'Hours Spread'!IB60,$B$2=Controls!$I$7,'Hours Spread'!JX60)</f>
        <v>#N/A</v>
      </c>
      <c r="AR62" s="1137" t="str">
        <f>ifs($B$2=Controls!$I$2,'Hours Spread'!AS60,$B$2=Controls!$I$3,'Hours Spread'!CO60,$B$2=Controls!$I$4,'Hours Spread'!EK60,$B$2=Controls!$I$5,'Hours Spread'!GG60,$B$2=Controls!$I$6,'Hours Spread'!IC60,$B$2=Controls!$I$7,'Hours Spread'!JY60)</f>
        <v>#N/A</v>
      </c>
      <c r="AS62" s="1137" t="str">
        <f>ifs($B$2=Controls!$I$2,'Hours Spread'!AT60,$B$2=Controls!$I$3,'Hours Spread'!CP60,$B$2=Controls!$I$4,'Hours Spread'!EL60,$B$2=Controls!$I$5,'Hours Spread'!GH60,$B$2=Controls!$I$6,'Hours Spread'!ID60,$B$2=Controls!$I$7,'Hours Spread'!JZ60)</f>
        <v>#N/A</v>
      </c>
      <c r="AT62" s="1137" t="str">
        <f>ifs($B$2=Controls!$I$2,'Hours Spread'!AU60,$B$2=Controls!$I$3,'Hours Spread'!CQ60,$B$2=Controls!$I$4,'Hours Spread'!EM60,$B$2=Controls!$I$5,'Hours Spread'!GI60,$B$2=Controls!$I$6,'Hours Spread'!IE60,$B$2=Controls!$I$7,'Hours Spread'!KA60)</f>
        <v>#N/A</v>
      </c>
      <c r="AU62" s="1137" t="str">
        <f>ifs($B$2=Controls!$I$2,'Hours Spread'!AV60,$B$2=Controls!$I$3,'Hours Spread'!CR60,$B$2=Controls!$I$4,'Hours Spread'!EN60,$B$2=Controls!$I$5,'Hours Spread'!GJ60,$B$2=Controls!$I$6,'Hours Spread'!IF60,$B$2=Controls!$I$7,'Hours Spread'!KB60)</f>
        <v>#N/A</v>
      </c>
      <c r="AV62" s="1137" t="str">
        <f>ifs($B$2=Controls!$I$2,'Hours Spread'!AW60,$B$2=Controls!$I$3,'Hours Spread'!CS60,$B$2=Controls!$I$4,'Hours Spread'!EO60,$B$2=Controls!$I$5,'Hours Spread'!GK60,$B$2=Controls!$I$6,'Hours Spread'!IG60,$B$2=Controls!$I$7,'Hours Spread'!KC60)</f>
        <v>#N/A</v>
      </c>
      <c r="AW62" s="1137" t="str">
        <f>ifs($B$2=Controls!$I$2,'Hours Spread'!AX60,$B$2=Controls!$I$3,'Hours Spread'!CT60,$B$2=Controls!$I$4,'Hours Spread'!EP60,$B$2=Controls!$I$5,'Hours Spread'!GL60,$B$2=Controls!$I$6,'Hours Spread'!IH60,$B$2=Controls!$I$7,'Hours Spread'!KD60)</f>
        <v>#N/A</v>
      </c>
      <c r="AX62" s="1137" t="str">
        <f>ifs($B$2=Controls!$I$2,'Hours Spread'!AY60,$B$2=Controls!$I$3,'Hours Spread'!CU60,$B$2=Controls!$I$4,'Hours Spread'!EQ60,$B$2=Controls!$I$5,'Hours Spread'!GM60,$B$2=Controls!$I$6,'Hours Spread'!II60,$B$2=Controls!$I$7,'Hours Spread'!KE60)</f>
        <v>#N/A</v>
      </c>
    </row>
    <row r="63">
      <c r="A63" s="595" t="s">
        <v>535</v>
      </c>
      <c r="B63" s="693" t="s">
        <v>535</v>
      </c>
      <c r="C63" s="1137" t="str">
        <f>ifs($B$2=Controls!$I$2,'Hours Spread'!D76,$B$2=Controls!$I$3,'Hours Spread'!AZ76,$B$2=Controls!$I$4,'Hours Spread'!CV76,$B$2=Controls!$I$5,'Hours Spread'!ER76,$B$2=Controls!$I$6,'Hours Spread'!GN76,$B$2=Controls!$I$7,'Hours Spread'!IJ76)</f>
        <v>#N/A</v>
      </c>
      <c r="D63" s="1137" t="str">
        <f>ifs($B$2=Controls!$I$2,'Hours Spread'!E61,$B$2=Controls!$I$3,'Hours Spread'!BA61,$B$2=Controls!$I$4,'Hours Spread'!CW61,$B$2=Controls!$I$5,'Hours Spread'!ES61,$B$2=Controls!$I$6,'Hours Spread'!GO61,$B$2=Controls!$I$7,'Hours Spread'!IK61)</f>
        <v>#N/A</v>
      </c>
      <c r="E63" s="1137" t="str">
        <f>ifs($B$2=Controls!$I$2,'Hours Spread'!F61,$B$2=Controls!$I$3,'Hours Spread'!BB61,$B$2=Controls!$I$4,'Hours Spread'!CX61,$B$2=Controls!$I$5,'Hours Spread'!ET61,$B$2=Controls!$I$6,'Hours Spread'!GP61,$B$2=Controls!$I$7,'Hours Spread'!IL61)</f>
        <v>#N/A</v>
      </c>
      <c r="F63" s="1137" t="str">
        <f>ifs($B$2=Controls!$I$2,'Hours Spread'!G61,$B$2=Controls!$I$3,'Hours Spread'!BC61,$B$2=Controls!$I$4,'Hours Spread'!CY61,$B$2=Controls!$I$5,'Hours Spread'!EU61,$B$2=Controls!$I$6,'Hours Spread'!GQ61,$B$2=Controls!$I$7,'Hours Spread'!IM61)</f>
        <v>#N/A</v>
      </c>
      <c r="G63" s="1137" t="str">
        <f>ifs($B$2=Controls!$I$2,'Hours Spread'!H61,$B$2=Controls!$I$3,'Hours Spread'!BD61,$B$2=Controls!$I$4,'Hours Spread'!CZ61,$B$2=Controls!$I$5,'Hours Spread'!EV61,$B$2=Controls!$I$6,'Hours Spread'!GR61,$B$2=Controls!$I$7,'Hours Spread'!IN61)</f>
        <v>#N/A</v>
      </c>
      <c r="H63" s="1137" t="str">
        <f>ifs($B$2=Controls!$I$2,'Hours Spread'!I61,$B$2=Controls!$I$3,'Hours Spread'!BE61,$B$2=Controls!$I$4,'Hours Spread'!DA61,$B$2=Controls!$I$5,'Hours Spread'!EW61,$B$2=Controls!$I$6,'Hours Spread'!GS61,$B$2=Controls!$I$7,'Hours Spread'!IO61)</f>
        <v>#N/A</v>
      </c>
      <c r="I63" s="1137" t="str">
        <f>ifs($B$2=Controls!$I$2,'Hours Spread'!J61,$B$2=Controls!$I$3,'Hours Spread'!BF61,$B$2=Controls!$I$4,'Hours Spread'!DB61,$B$2=Controls!$I$5,'Hours Spread'!EX61,$B$2=Controls!$I$6,'Hours Spread'!GT61,$B$2=Controls!$I$7,'Hours Spread'!IP61)</f>
        <v>#N/A</v>
      </c>
      <c r="J63" s="1137" t="str">
        <f>ifs($B$2=Controls!$I$2,'Hours Spread'!K61,$B$2=Controls!$I$3,'Hours Spread'!BG61,$B$2=Controls!$I$4,'Hours Spread'!DC61,$B$2=Controls!$I$5,'Hours Spread'!EY61,$B$2=Controls!$I$6,'Hours Spread'!GU61,$B$2=Controls!$I$7,'Hours Spread'!IQ61)</f>
        <v>#N/A</v>
      </c>
      <c r="K63" s="1137" t="str">
        <f>ifs($B$2=Controls!$I$2,'Hours Spread'!L61,$B$2=Controls!$I$3,'Hours Spread'!BH61,$B$2=Controls!$I$4,'Hours Spread'!DD61,$B$2=Controls!$I$5,'Hours Spread'!EZ61,$B$2=Controls!$I$6,'Hours Spread'!GV61,$B$2=Controls!$I$7,'Hours Spread'!IR61)</f>
        <v>#N/A</v>
      </c>
      <c r="L63" s="1137" t="str">
        <f>ifs($B$2=Controls!$I$2,'Hours Spread'!M61,$B$2=Controls!$I$3,'Hours Spread'!BI61,$B$2=Controls!$I$4,'Hours Spread'!DE61,$B$2=Controls!$I$5,'Hours Spread'!FA61,$B$2=Controls!$I$6,'Hours Spread'!GW61,$B$2=Controls!$I$7,'Hours Spread'!IS61)</f>
        <v>#N/A</v>
      </c>
      <c r="M63" s="1137" t="str">
        <f>ifs($B$2=Controls!$I$2,'Hours Spread'!N61,$B$2=Controls!$I$3,'Hours Spread'!BJ61,$B$2=Controls!$I$4,'Hours Spread'!DF61,$B$2=Controls!$I$5,'Hours Spread'!FB61,$B$2=Controls!$I$6,'Hours Spread'!GX61,$B$2=Controls!$I$7,'Hours Spread'!IT61)</f>
        <v>#N/A</v>
      </c>
      <c r="N63" s="1137" t="str">
        <f>ifs($B$2=Controls!$I$2,'Hours Spread'!O61,$B$2=Controls!$I$3,'Hours Spread'!BK61,$B$2=Controls!$I$4,'Hours Spread'!DG61,$B$2=Controls!$I$5,'Hours Spread'!FC61,$B$2=Controls!$I$6,'Hours Spread'!GY61,$B$2=Controls!$I$7,'Hours Spread'!IU61)</f>
        <v>#N/A</v>
      </c>
      <c r="O63" s="1137" t="str">
        <f>ifs($B$2=Controls!$I$2,'Hours Spread'!P61,$B$2=Controls!$I$3,'Hours Spread'!BL61,$B$2=Controls!$I$4,'Hours Spread'!DH61,$B$2=Controls!$I$5,'Hours Spread'!FD61,$B$2=Controls!$I$6,'Hours Spread'!GZ61,$B$2=Controls!$I$7,'Hours Spread'!IV61)</f>
        <v>#N/A</v>
      </c>
      <c r="P63" s="1137" t="str">
        <f>ifs($B$2=Controls!$I$2,'Hours Spread'!Q61,$B$2=Controls!$I$3,'Hours Spread'!BM61,$B$2=Controls!$I$4,'Hours Spread'!DI61,$B$2=Controls!$I$5,'Hours Spread'!FE61,$B$2=Controls!$I$6,'Hours Spread'!HA61,$B$2=Controls!$I$7,'Hours Spread'!IW61)</f>
        <v>#N/A</v>
      </c>
      <c r="Q63" s="1137" t="str">
        <f>ifs($B$2=Controls!$I$2,'Hours Spread'!R61,$B$2=Controls!$I$3,'Hours Spread'!BN61,$B$2=Controls!$I$4,'Hours Spread'!DJ61,$B$2=Controls!$I$5,'Hours Spread'!FF61,$B$2=Controls!$I$6,'Hours Spread'!HB61,$B$2=Controls!$I$7,'Hours Spread'!IX61)</f>
        <v>#N/A</v>
      </c>
      <c r="R63" s="1137" t="str">
        <f>ifs($B$2=Controls!$I$2,'Hours Spread'!S61,$B$2=Controls!$I$3,'Hours Spread'!BO61,$B$2=Controls!$I$4,'Hours Spread'!DK61,$B$2=Controls!$I$5,'Hours Spread'!FG61,$B$2=Controls!$I$6,'Hours Spread'!HC61,$B$2=Controls!$I$7,'Hours Spread'!IY61)</f>
        <v>#N/A</v>
      </c>
      <c r="S63" s="1137" t="str">
        <f>ifs($B$2=Controls!$I$2,'Hours Spread'!T61,$B$2=Controls!$I$3,'Hours Spread'!BP61,$B$2=Controls!$I$4,'Hours Spread'!DL61,$B$2=Controls!$I$5,'Hours Spread'!FH61,$B$2=Controls!$I$6,'Hours Spread'!HD61,$B$2=Controls!$I$7,'Hours Spread'!IZ61)</f>
        <v>#N/A</v>
      </c>
      <c r="T63" s="1137" t="str">
        <f>ifs($B$2=Controls!$I$2,'Hours Spread'!U61,$B$2=Controls!$I$3,'Hours Spread'!BQ61,$B$2=Controls!$I$4,'Hours Spread'!DM61,$B$2=Controls!$I$5,'Hours Spread'!FI61,$B$2=Controls!$I$6,'Hours Spread'!HE61,$B$2=Controls!$I$7,'Hours Spread'!JA61)</f>
        <v>#N/A</v>
      </c>
      <c r="U63" s="1137" t="str">
        <f>ifs($B$2=Controls!$I$2,'Hours Spread'!V61,$B$2=Controls!$I$3,'Hours Spread'!BR61,$B$2=Controls!$I$4,'Hours Spread'!DN61,$B$2=Controls!$I$5,'Hours Spread'!FJ61,$B$2=Controls!$I$6,'Hours Spread'!HF61,$B$2=Controls!$I$7,'Hours Spread'!JB61)</f>
        <v>#N/A</v>
      </c>
      <c r="V63" s="1137" t="str">
        <f>ifs($B$2=Controls!$I$2,'Hours Spread'!W61,$B$2=Controls!$I$3,'Hours Spread'!BS61,$B$2=Controls!$I$4,'Hours Spread'!DO61,$B$2=Controls!$I$5,'Hours Spread'!FK61,$B$2=Controls!$I$6,'Hours Spread'!HG61,$B$2=Controls!$I$7,'Hours Spread'!JC61)</f>
        <v>#N/A</v>
      </c>
      <c r="W63" s="1137" t="str">
        <f>ifs($B$2=Controls!$I$2,'Hours Spread'!X61,$B$2=Controls!$I$3,'Hours Spread'!BT61,$B$2=Controls!$I$4,'Hours Spread'!DP61,$B$2=Controls!$I$5,'Hours Spread'!FL61,$B$2=Controls!$I$6,'Hours Spread'!HH61,$B$2=Controls!$I$7,'Hours Spread'!JD61)</f>
        <v>#N/A</v>
      </c>
      <c r="X63" s="1137" t="str">
        <f>ifs($B$2=Controls!$I$2,'Hours Spread'!Y61,$B$2=Controls!$I$3,'Hours Spread'!BU61,$B$2=Controls!$I$4,'Hours Spread'!DQ61,$B$2=Controls!$I$5,'Hours Spread'!FM61,$B$2=Controls!$I$6,'Hours Spread'!HI61,$B$2=Controls!$I$7,'Hours Spread'!JE61)</f>
        <v>#N/A</v>
      </c>
      <c r="Y63" s="1137" t="str">
        <f>ifs($B$2=Controls!$I$2,'Hours Spread'!Z61,$B$2=Controls!$I$3,'Hours Spread'!BV61,$B$2=Controls!$I$4,'Hours Spread'!DR61,$B$2=Controls!$I$5,'Hours Spread'!FN61,$B$2=Controls!$I$6,'Hours Spread'!HJ61,$B$2=Controls!$I$7,'Hours Spread'!JF61)</f>
        <v>#N/A</v>
      </c>
      <c r="Z63" s="1137" t="str">
        <f>ifs($B$2=Controls!$I$2,'Hours Spread'!AA61,$B$2=Controls!$I$3,'Hours Spread'!BW61,$B$2=Controls!$I$4,'Hours Spread'!DS61,$B$2=Controls!$I$5,'Hours Spread'!FO61,$B$2=Controls!$I$6,'Hours Spread'!HK61,$B$2=Controls!$I$7,'Hours Spread'!JG61)</f>
        <v>#N/A</v>
      </c>
      <c r="AA63" s="1137" t="str">
        <f>ifs($B$2=Controls!$I$2,'Hours Spread'!AB61,$B$2=Controls!$I$3,'Hours Spread'!BX61,$B$2=Controls!$I$4,'Hours Spread'!DT61,$B$2=Controls!$I$5,'Hours Spread'!FP61,$B$2=Controls!$I$6,'Hours Spread'!HL61,$B$2=Controls!$I$7,'Hours Spread'!JH61)</f>
        <v>#N/A</v>
      </c>
      <c r="AB63" s="1137" t="str">
        <f>ifs($B$2=Controls!$I$2,'Hours Spread'!AC61,$B$2=Controls!$I$3,'Hours Spread'!BY61,$B$2=Controls!$I$4,'Hours Spread'!DU61,$B$2=Controls!$I$5,'Hours Spread'!FQ61,$B$2=Controls!$I$6,'Hours Spread'!HM61,$B$2=Controls!$I$7,'Hours Spread'!JI61)</f>
        <v>#N/A</v>
      </c>
      <c r="AC63" s="1137" t="str">
        <f>ifs($B$2=Controls!$I$2,'Hours Spread'!AD61,$B$2=Controls!$I$3,'Hours Spread'!BZ61,$B$2=Controls!$I$4,'Hours Spread'!DV61,$B$2=Controls!$I$5,'Hours Spread'!FR61,$B$2=Controls!$I$6,'Hours Spread'!HN61,$B$2=Controls!$I$7,'Hours Spread'!JJ61)</f>
        <v>#N/A</v>
      </c>
      <c r="AD63" s="1137" t="str">
        <f>ifs($B$2=Controls!$I$2,'Hours Spread'!AE61,$B$2=Controls!$I$3,'Hours Spread'!CA61,$B$2=Controls!$I$4,'Hours Spread'!DW61,$B$2=Controls!$I$5,'Hours Spread'!FS61,$B$2=Controls!$I$6,'Hours Spread'!HO61,$B$2=Controls!$I$7,'Hours Spread'!JK61)</f>
        <v>#N/A</v>
      </c>
      <c r="AE63" s="1137" t="str">
        <f>ifs($B$2=Controls!$I$2,'Hours Spread'!AF61,$B$2=Controls!$I$3,'Hours Spread'!CB61,$B$2=Controls!$I$4,'Hours Spread'!DX61,$B$2=Controls!$I$5,'Hours Spread'!FT61,$B$2=Controls!$I$6,'Hours Spread'!HP61,$B$2=Controls!$I$7,'Hours Spread'!JL61)</f>
        <v>#N/A</v>
      </c>
      <c r="AF63" s="1137" t="str">
        <f>ifs($B$2=Controls!$I$2,'Hours Spread'!AG61,$B$2=Controls!$I$3,'Hours Spread'!CC61,$B$2=Controls!$I$4,'Hours Spread'!DY61,$B$2=Controls!$I$5,'Hours Spread'!FU61,$B$2=Controls!$I$6,'Hours Spread'!HQ61,$B$2=Controls!$I$7,'Hours Spread'!JM61)</f>
        <v>#N/A</v>
      </c>
      <c r="AG63" s="1137" t="str">
        <f>ifs($B$2=Controls!$I$2,'Hours Spread'!AH61,$B$2=Controls!$I$3,'Hours Spread'!CD61,$B$2=Controls!$I$4,'Hours Spread'!DZ61,$B$2=Controls!$I$5,'Hours Spread'!FV61,$B$2=Controls!$I$6,'Hours Spread'!HR61,$B$2=Controls!$I$7,'Hours Spread'!JN61)</f>
        <v>#N/A</v>
      </c>
      <c r="AH63" s="1137" t="str">
        <f>ifs($B$2=Controls!$I$2,'Hours Spread'!AI61,$B$2=Controls!$I$3,'Hours Spread'!CE61,$B$2=Controls!$I$4,'Hours Spread'!EA61,$B$2=Controls!$I$5,'Hours Spread'!FW61,$B$2=Controls!$I$6,'Hours Spread'!HS61,$B$2=Controls!$I$7,'Hours Spread'!JO61)</f>
        <v>#N/A</v>
      </c>
      <c r="AI63" s="1137" t="str">
        <f>ifs($B$2=Controls!$I$2,'Hours Spread'!AJ61,$B$2=Controls!$I$3,'Hours Spread'!CF61,$B$2=Controls!$I$4,'Hours Spread'!EB61,$B$2=Controls!$I$5,'Hours Spread'!FX61,$B$2=Controls!$I$6,'Hours Spread'!HT61,$B$2=Controls!$I$7,'Hours Spread'!JP61)</f>
        <v>#N/A</v>
      </c>
      <c r="AJ63" s="1137" t="str">
        <f>ifs($B$2=Controls!$I$2,'Hours Spread'!AK61,$B$2=Controls!$I$3,'Hours Spread'!CG61,$B$2=Controls!$I$4,'Hours Spread'!EC61,$B$2=Controls!$I$5,'Hours Spread'!FY61,$B$2=Controls!$I$6,'Hours Spread'!HU61,$B$2=Controls!$I$7,'Hours Spread'!JQ61)</f>
        <v>#N/A</v>
      </c>
      <c r="AK63" s="1137" t="str">
        <f>ifs($B$2=Controls!$I$2,'Hours Spread'!AL61,$B$2=Controls!$I$3,'Hours Spread'!CH61,$B$2=Controls!$I$4,'Hours Spread'!ED61,$B$2=Controls!$I$5,'Hours Spread'!FZ61,$B$2=Controls!$I$6,'Hours Spread'!HV61,$B$2=Controls!$I$7,'Hours Spread'!JR61)</f>
        <v>#N/A</v>
      </c>
      <c r="AL63" s="1137" t="str">
        <f>ifs($B$2=Controls!$I$2,'Hours Spread'!AM61,$B$2=Controls!$I$3,'Hours Spread'!CI61,$B$2=Controls!$I$4,'Hours Spread'!EE61,$B$2=Controls!$I$5,'Hours Spread'!GA61,$B$2=Controls!$I$6,'Hours Spread'!HW61,$B$2=Controls!$I$7,'Hours Spread'!JS61)</f>
        <v>#N/A</v>
      </c>
      <c r="AM63" s="1137" t="str">
        <f>ifs($B$2=Controls!$I$2,'Hours Spread'!AN61,$B$2=Controls!$I$3,'Hours Spread'!CJ61,$B$2=Controls!$I$4,'Hours Spread'!EF61,$B$2=Controls!$I$5,'Hours Spread'!GB61,$B$2=Controls!$I$6,'Hours Spread'!HX61,$B$2=Controls!$I$7,'Hours Spread'!JT61)</f>
        <v>#N/A</v>
      </c>
      <c r="AN63" s="1137" t="str">
        <f>ifs($B$2=Controls!$I$2,'Hours Spread'!AO61,$B$2=Controls!$I$3,'Hours Spread'!CK61,$B$2=Controls!$I$4,'Hours Spread'!EG61,$B$2=Controls!$I$5,'Hours Spread'!GC61,$B$2=Controls!$I$6,'Hours Spread'!HY61,$B$2=Controls!$I$7,'Hours Spread'!JU61)</f>
        <v>#N/A</v>
      </c>
      <c r="AO63" s="1137" t="str">
        <f>ifs($B$2=Controls!$I$2,'Hours Spread'!AP61,$B$2=Controls!$I$3,'Hours Spread'!CL61,$B$2=Controls!$I$4,'Hours Spread'!EH61,$B$2=Controls!$I$5,'Hours Spread'!GD61,$B$2=Controls!$I$6,'Hours Spread'!HZ61,$B$2=Controls!$I$7,'Hours Spread'!JV61)</f>
        <v>#N/A</v>
      </c>
      <c r="AP63" s="1137" t="str">
        <f>ifs($B$2=Controls!$I$2,'Hours Spread'!AQ61,$B$2=Controls!$I$3,'Hours Spread'!CM61,$B$2=Controls!$I$4,'Hours Spread'!EI61,$B$2=Controls!$I$5,'Hours Spread'!GE61,$B$2=Controls!$I$6,'Hours Spread'!IA61,$B$2=Controls!$I$7,'Hours Spread'!JW61)</f>
        <v>#N/A</v>
      </c>
      <c r="AQ63" s="1137" t="str">
        <f>ifs($B$2=Controls!$I$2,'Hours Spread'!AR61,$B$2=Controls!$I$3,'Hours Spread'!CN61,$B$2=Controls!$I$4,'Hours Spread'!EJ61,$B$2=Controls!$I$5,'Hours Spread'!GF61,$B$2=Controls!$I$6,'Hours Spread'!IB61,$B$2=Controls!$I$7,'Hours Spread'!JX61)</f>
        <v>#N/A</v>
      </c>
      <c r="AR63" s="1137" t="str">
        <f>ifs($B$2=Controls!$I$2,'Hours Spread'!AS61,$B$2=Controls!$I$3,'Hours Spread'!CO61,$B$2=Controls!$I$4,'Hours Spread'!EK61,$B$2=Controls!$I$5,'Hours Spread'!GG61,$B$2=Controls!$I$6,'Hours Spread'!IC61,$B$2=Controls!$I$7,'Hours Spread'!JY61)</f>
        <v>#N/A</v>
      </c>
      <c r="AS63" s="1137" t="str">
        <f>ifs($B$2=Controls!$I$2,'Hours Spread'!AT61,$B$2=Controls!$I$3,'Hours Spread'!CP61,$B$2=Controls!$I$4,'Hours Spread'!EL61,$B$2=Controls!$I$5,'Hours Spread'!GH61,$B$2=Controls!$I$6,'Hours Spread'!ID61,$B$2=Controls!$I$7,'Hours Spread'!JZ61)</f>
        <v>#N/A</v>
      </c>
      <c r="AT63" s="1137" t="str">
        <f>ifs($B$2=Controls!$I$2,'Hours Spread'!AU61,$B$2=Controls!$I$3,'Hours Spread'!CQ61,$B$2=Controls!$I$4,'Hours Spread'!EM61,$B$2=Controls!$I$5,'Hours Spread'!GI61,$B$2=Controls!$I$6,'Hours Spread'!IE61,$B$2=Controls!$I$7,'Hours Spread'!KA61)</f>
        <v>#N/A</v>
      </c>
      <c r="AU63" s="1137" t="str">
        <f>ifs($B$2=Controls!$I$2,'Hours Spread'!AV61,$B$2=Controls!$I$3,'Hours Spread'!CR61,$B$2=Controls!$I$4,'Hours Spread'!EN61,$B$2=Controls!$I$5,'Hours Spread'!GJ61,$B$2=Controls!$I$6,'Hours Spread'!IF61,$B$2=Controls!$I$7,'Hours Spread'!KB61)</f>
        <v>#N/A</v>
      </c>
      <c r="AV63" s="1137" t="str">
        <f>ifs($B$2=Controls!$I$2,'Hours Spread'!AW61,$B$2=Controls!$I$3,'Hours Spread'!CS61,$B$2=Controls!$I$4,'Hours Spread'!EO61,$B$2=Controls!$I$5,'Hours Spread'!GK61,$B$2=Controls!$I$6,'Hours Spread'!IG61,$B$2=Controls!$I$7,'Hours Spread'!KC61)</f>
        <v>#N/A</v>
      </c>
      <c r="AW63" s="1137" t="str">
        <f>ifs($B$2=Controls!$I$2,'Hours Spread'!AX61,$B$2=Controls!$I$3,'Hours Spread'!CT61,$B$2=Controls!$I$4,'Hours Spread'!EP61,$B$2=Controls!$I$5,'Hours Spread'!GL61,$B$2=Controls!$I$6,'Hours Spread'!IH61,$B$2=Controls!$I$7,'Hours Spread'!KD61)</f>
        <v>#N/A</v>
      </c>
      <c r="AX63" s="1137" t="str">
        <f>ifs($B$2=Controls!$I$2,'Hours Spread'!AY61,$B$2=Controls!$I$3,'Hours Spread'!CU61,$B$2=Controls!$I$4,'Hours Spread'!EQ61,$B$2=Controls!$I$5,'Hours Spread'!GM61,$B$2=Controls!$I$6,'Hours Spread'!II61,$B$2=Controls!$I$7,'Hours Spread'!KE61)</f>
        <v>#N/A</v>
      </c>
    </row>
    <row r="64">
      <c r="A64" s="595" t="s">
        <v>536</v>
      </c>
      <c r="B64" s="693" t="s">
        <v>536</v>
      </c>
      <c r="C64" s="1137" t="str">
        <f>ifs($B$2=Controls!$I$2,'Hours Spread'!D77,$B$2=Controls!$I$3,'Hours Spread'!AZ77,$B$2=Controls!$I$4,'Hours Spread'!CV77,$B$2=Controls!$I$5,'Hours Spread'!ER77,$B$2=Controls!$I$6,'Hours Spread'!GN77,$B$2=Controls!$I$7,'Hours Spread'!IJ77)</f>
        <v>#N/A</v>
      </c>
      <c r="D64" s="1137" t="str">
        <f>ifs($B$2=Controls!$I$2,'Hours Spread'!E62,$B$2=Controls!$I$3,'Hours Spread'!BA62,$B$2=Controls!$I$4,'Hours Spread'!CW62,$B$2=Controls!$I$5,'Hours Spread'!ES62,$B$2=Controls!$I$6,'Hours Spread'!GO62,$B$2=Controls!$I$7,'Hours Spread'!IK62)</f>
        <v>#N/A</v>
      </c>
      <c r="E64" s="1137" t="str">
        <f>ifs($B$2=Controls!$I$2,'Hours Spread'!F62,$B$2=Controls!$I$3,'Hours Spread'!BB62,$B$2=Controls!$I$4,'Hours Spread'!CX62,$B$2=Controls!$I$5,'Hours Spread'!ET62,$B$2=Controls!$I$6,'Hours Spread'!GP62,$B$2=Controls!$I$7,'Hours Spread'!IL62)</f>
        <v>#N/A</v>
      </c>
      <c r="F64" s="1137" t="str">
        <f>ifs($B$2=Controls!$I$2,'Hours Spread'!G62,$B$2=Controls!$I$3,'Hours Spread'!BC62,$B$2=Controls!$I$4,'Hours Spread'!CY62,$B$2=Controls!$I$5,'Hours Spread'!EU62,$B$2=Controls!$I$6,'Hours Spread'!GQ62,$B$2=Controls!$I$7,'Hours Spread'!IM62)</f>
        <v>#N/A</v>
      </c>
      <c r="G64" s="1137" t="str">
        <f>ifs($B$2=Controls!$I$2,'Hours Spread'!H62,$B$2=Controls!$I$3,'Hours Spread'!BD62,$B$2=Controls!$I$4,'Hours Spread'!CZ62,$B$2=Controls!$I$5,'Hours Spread'!EV62,$B$2=Controls!$I$6,'Hours Spread'!GR62,$B$2=Controls!$I$7,'Hours Spread'!IN62)</f>
        <v>#N/A</v>
      </c>
      <c r="H64" s="1137" t="str">
        <f>ifs($B$2=Controls!$I$2,'Hours Spread'!I62,$B$2=Controls!$I$3,'Hours Spread'!BE62,$B$2=Controls!$I$4,'Hours Spread'!DA62,$B$2=Controls!$I$5,'Hours Spread'!EW62,$B$2=Controls!$I$6,'Hours Spread'!GS62,$B$2=Controls!$I$7,'Hours Spread'!IO62)</f>
        <v>#N/A</v>
      </c>
      <c r="I64" s="1137" t="str">
        <f>ifs($B$2=Controls!$I$2,'Hours Spread'!J62,$B$2=Controls!$I$3,'Hours Spread'!BF62,$B$2=Controls!$I$4,'Hours Spread'!DB62,$B$2=Controls!$I$5,'Hours Spread'!EX62,$B$2=Controls!$I$6,'Hours Spread'!GT62,$B$2=Controls!$I$7,'Hours Spread'!IP62)</f>
        <v>#N/A</v>
      </c>
      <c r="J64" s="1137" t="str">
        <f>ifs($B$2=Controls!$I$2,'Hours Spread'!K62,$B$2=Controls!$I$3,'Hours Spread'!BG62,$B$2=Controls!$I$4,'Hours Spread'!DC62,$B$2=Controls!$I$5,'Hours Spread'!EY62,$B$2=Controls!$I$6,'Hours Spread'!GU62,$B$2=Controls!$I$7,'Hours Spread'!IQ62)</f>
        <v>#N/A</v>
      </c>
      <c r="K64" s="1137" t="str">
        <f>ifs($B$2=Controls!$I$2,'Hours Spread'!L62,$B$2=Controls!$I$3,'Hours Spread'!BH62,$B$2=Controls!$I$4,'Hours Spread'!DD62,$B$2=Controls!$I$5,'Hours Spread'!EZ62,$B$2=Controls!$I$6,'Hours Spread'!GV62,$B$2=Controls!$I$7,'Hours Spread'!IR62)</f>
        <v>#N/A</v>
      </c>
      <c r="L64" s="1137" t="str">
        <f>ifs($B$2=Controls!$I$2,'Hours Spread'!M62,$B$2=Controls!$I$3,'Hours Spread'!BI62,$B$2=Controls!$I$4,'Hours Spread'!DE62,$B$2=Controls!$I$5,'Hours Spread'!FA62,$B$2=Controls!$I$6,'Hours Spread'!GW62,$B$2=Controls!$I$7,'Hours Spread'!IS62)</f>
        <v>#N/A</v>
      </c>
      <c r="M64" s="1137" t="str">
        <f>ifs($B$2=Controls!$I$2,'Hours Spread'!N62,$B$2=Controls!$I$3,'Hours Spread'!BJ62,$B$2=Controls!$I$4,'Hours Spread'!DF62,$B$2=Controls!$I$5,'Hours Spread'!FB62,$B$2=Controls!$I$6,'Hours Spread'!GX62,$B$2=Controls!$I$7,'Hours Spread'!IT62)</f>
        <v>#N/A</v>
      </c>
      <c r="N64" s="1137" t="str">
        <f>ifs($B$2=Controls!$I$2,'Hours Spread'!O62,$B$2=Controls!$I$3,'Hours Spread'!BK62,$B$2=Controls!$I$4,'Hours Spread'!DG62,$B$2=Controls!$I$5,'Hours Spread'!FC62,$B$2=Controls!$I$6,'Hours Spread'!GY62,$B$2=Controls!$I$7,'Hours Spread'!IU62)</f>
        <v>#N/A</v>
      </c>
      <c r="O64" s="1137" t="str">
        <f>ifs($B$2=Controls!$I$2,'Hours Spread'!P62,$B$2=Controls!$I$3,'Hours Spread'!BL62,$B$2=Controls!$I$4,'Hours Spread'!DH62,$B$2=Controls!$I$5,'Hours Spread'!FD62,$B$2=Controls!$I$6,'Hours Spread'!GZ62,$B$2=Controls!$I$7,'Hours Spread'!IV62)</f>
        <v>#N/A</v>
      </c>
      <c r="P64" s="1137" t="str">
        <f>ifs($B$2=Controls!$I$2,'Hours Spread'!Q62,$B$2=Controls!$I$3,'Hours Spread'!BM62,$B$2=Controls!$I$4,'Hours Spread'!DI62,$B$2=Controls!$I$5,'Hours Spread'!FE62,$B$2=Controls!$I$6,'Hours Spread'!HA62,$B$2=Controls!$I$7,'Hours Spread'!IW62)</f>
        <v>#N/A</v>
      </c>
      <c r="Q64" s="1137" t="str">
        <f>ifs($B$2=Controls!$I$2,'Hours Spread'!R62,$B$2=Controls!$I$3,'Hours Spread'!BN62,$B$2=Controls!$I$4,'Hours Spread'!DJ62,$B$2=Controls!$I$5,'Hours Spread'!FF62,$B$2=Controls!$I$6,'Hours Spread'!HB62,$B$2=Controls!$I$7,'Hours Spread'!IX62)</f>
        <v>#N/A</v>
      </c>
      <c r="R64" s="1137" t="str">
        <f>ifs($B$2=Controls!$I$2,'Hours Spread'!S62,$B$2=Controls!$I$3,'Hours Spread'!BO62,$B$2=Controls!$I$4,'Hours Spread'!DK62,$B$2=Controls!$I$5,'Hours Spread'!FG62,$B$2=Controls!$I$6,'Hours Spread'!HC62,$B$2=Controls!$I$7,'Hours Spread'!IY62)</f>
        <v>#N/A</v>
      </c>
      <c r="S64" s="1137" t="str">
        <f>ifs($B$2=Controls!$I$2,'Hours Spread'!T62,$B$2=Controls!$I$3,'Hours Spread'!BP62,$B$2=Controls!$I$4,'Hours Spread'!DL62,$B$2=Controls!$I$5,'Hours Spread'!FH62,$B$2=Controls!$I$6,'Hours Spread'!HD62,$B$2=Controls!$I$7,'Hours Spread'!IZ62)</f>
        <v>#N/A</v>
      </c>
      <c r="T64" s="1137" t="str">
        <f>ifs($B$2=Controls!$I$2,'Hours Spread'!U62,$B$2=Controls!$I$3,'Hours Spread'!BQ62,$B$2=Controls!$I$4,'Hours Spread'!DM62,$B$2=Controls!$I$5,'Hours Spread'!FI62,$B$2=Controls!$I$6,'Hours Spread'!HE62,$B$2=Controls!$I$7,'Hours Spread'!JA62)</f>
        <v>#N/A</v>
      </c>
      <c r="U64" s="1137" t="str">
        <f>ifs($B$2=Controls!$I$2,'Hours Spread'!V62,$B$2=Controls!$I$3,'Hours Spread'!BR62,$B$2=Controls!$I$4,'Hours Spread'!DN62,$B$2=Controls!$I$5,'Hours Spread'!FJ62,$B$2=Controls!$I$6,'Hours Spread'!HF62,$B$2=Controls!$I$7,'Hours Spread'!JB62)</f>
        <v>#N/A</v>
      </c>
      <c r="V64" s="1137" t="str">
        <f>ifs($B$2=Controls!$I$2,'Hours Spread'!W62,$B$2=Controls!$I$3,'Hours Spread'!BS62,$B$2=Controls!$I$4,'Hours Spread'!DO62,$B$2=Controls!$I$5,'Hours Spread'!FK62,$B$2=Controls!$I$6,'Hours Spread'!HG62,$B$2=Controls!$I$7,'Hours Spread'!JC62)</f>
        <v>#N/A</v>
      </c>
      <c r="W64" s="1137" t="str">
        <f>ifs($B$2=Controls!$I$2,'Hours Spread'!X62,$B$2=Controls!$I$3,'Hours Spread'!BT62,$B$2=Controls!$I$4,'Hours Spread'!DP62,$B$2=Controls!$I$5,'Hours Spread'!FL62,$B$2=Controls!$I$6,'Hours Spread'!HH62,$B$2=Controls!$I$7,'Hours Spread'!JD62)</f>
        <v>#N/A</v>
      </c>
      <c r="X64" s="1137" t="str">
        <f>ifs($B$2=Controls!$I$2,'Hours Spread'!Y62,$B$2=Controls!$I$3,'Hours Spread'!BU62,$B$2=Controls!$I$4,'Hours Spread'!DQ62,$B$2=Controls!$I$5,'Hours Spread'!FM62,$B$2=Controls!$I$6,'Hours Spread'!HI62,$B$2=Controls!$I$7,'Hours Spread'!JE62)</f>
        <v>#N/A</v>
      </c>
      <c r="Y64" s="1137" t="str">
        <f>ifs($B$2=Controls!$I$2,'Hours Spread'!Z62,$B$2=Controls!$I$3,'Hours Spread'!BV62,$B$2=Controls!$I$4,'Hours Spread'!DR62,$B$2=Controls!$I$5,'Hours Spread'!FN62,$B$2=Controls!$I$6,'Hours Spread'!HJ62,$B$2=Controls!$I$7,'Hours Spread'!JF62)</f>
        <v>#N/A</v>
      </c>
      <c r="Z64" s="1137" t="str">
        <f>ifs($B$2=Controls!$I$2,'Hours Spread'!AA62,$B$2=Controls!$I$3,'Hours Spread'!BW62,$B$2=Controls!$I$4,'Hours Spread'!DS62,$B$2=Controls!$I$5,'Hours Spread'!FO62,$B$2=Controls!$I$6,'Hours Spread'!HK62,$B$2=Controls!$I$7,'Hours Spread'!JG62)</f>
        <v>#N/A</v>
      </c>
      <c r="AA64" s="1137" t="str">
        <f>ifs($B$2=Controls!$I$2,'Hours Spread'!AB62,$B$2=Controls!$I$3,'Hours Spread'!BX62,$B$2=Controls!$I$4,'Hours Spread'!DT62,$B$2=Controls!$I$5,'Hours Spread'!FP62,$B$2=Controls!$I$6,'Hours Spread'!HL62,$B$2=Controls!$I$7,'Hours Spread'!JH62)</f>
        <v>#N/A</v>
      </c>
      <c r="AB64" s="1137" t="str">
        <f>ifs($B$2=Controls!$I$2,'Hours Spread'!AC62,$B$2=Controls!$I$3,'Hours Spread'!BY62,$B$2=Controls!$I$4,'Hours Spread'!DU62,$B$2=Controls!$I$5,'Hours Spread'!FQ62,$B$2=Controls!$I$6,'Hours Spread'!HM62,$B$2=Controls!$I$7,'Hours Spread'!JI62)</f>
        <v>#N/A</v>
      </c>
      <c r="AC64" s="1137" t="str">
        <f>ifs($B$2=Controls!$I$2,'Hours Spread'!AD62,$B$2=Controls!$I$3,'Hours Spread'!BZ62,$B$2=Controls!$I$4,'Hours Spread'!DV62,$B$2=Controls!$I$5,'Hours Spread'!FR62,$B$2=Controls!$I$6,'Hours Spread'!HN62,$B$2=Controls!$I$7,'Hours Spread'!JJ62)</f>
        <v>#N/A</v>
      </c>
      <c r="AD64" s="1137" t="str">
        <f>ifs($B$2=Controls!$I$2,'Hours Spread'!AE62,$B$2=Controls!$I$3,'Hours Spread'!CA62,$B$2=Controls!$I$4,'Hours Spread'!DW62,$B$2=Controls!$I$5,'Hours Spread'!FS62,$B$2=Controls!$I$6,'Hours Spread'!HO62,$B$2=Controls!$I$7,'Hours Spread'!JK62)</f>
        <v>#N/A</v>
      </c>
      <c r="AE64" s="1137" t="str">
        <f>ifs($B$2=Controls!$I$2,'Hours Spread'!AF62,$B$2=Controls!$I$3,'Hours Spread'!CB62,$B$2=Controls!$I$4,'Hours Spread'!DX62,$B$2=Controls!$I$5,'Hours Spread'!FT62,$B$2=Controls!$I$6,'Hours Spread'!HP62,$B$2=Controls!$I$7,'Hours Spread'!JL62)</f>
        <v>#N/A</v>
      </c>
      <c r="AF64" s="1137" t="str">
        <f>ifs($B$2=Controls!$I$2,'Hours Spread'!AG62,$B$2=Controls!$I$3,'Hours Spread'!CC62,$B$2=Controls!$I$4,'Hours Spread'!DY62,$B$2=Controls!$I$5,'Hours Spread'!FU62,$B$2=Controls!$I$6,'Hours Spread'!HQ62,$B$2=Controls!$I$7,'Hours Spread'!JM62)</f>
        <v>#N/A</v>
      </c>
      <c r="AG64" s="1137" t="str">
        <f>ifs($B$2=Controls!$I$2,'Hours Spread'!AH62,$B$2=Controls!$I$3,'Hours Spread'!CD62,$B$2=Controls!$I$4,'Hours Spread'!DZ62,$B$2=Controls!$I$5,'Hours Spread'!FV62,$B$2=Controls!$I$6,'Hours Spread'!HR62,$B$2=Controls!$I$7,'Hours Spread'!JN62)</f>
        <v>#N/A</v>
      </c>
      <c r="AH64" s="1137" t="str">
        <f>ifs($B$2=Controls!$I$2,'Hours Spread'!AI62,$B$2=Controls!$I$3,'Hours Spread'!CE62,$B$2=Controls!$I$4,'Hours Spread'!EA62,$B$2=Controls!$I$5,'Hours Spread'!FW62,$B$2=Controls!$I$6,'Hours Spread'!HS62,$B$2=Controls!$I$7,'Hours Spread'!JO62)</f>
        <v>#N/A</v>
      </c>
      <c r="AI64" s="1137" t="str">
        <f>ifs($B$2=Controls!$I$2,'Hours Spread'!AJ62,$B$2=Controls!$I$3,'Hours Spread'!CF62,$B$2=Controls!$I$4,'Hours Spread'!EB62,$B$2=Controls!$I$5,'Hours Spread'!FX62,$B$2=Controls!$I$6,'Hours Spread'!HT62,$B$2=Controls!$I$7,'Hours Spread'!JP62)</f>
        <v>#N/A</v>
      </c>
      <c r="AJ64" s="1137" t="str">
        <f>ifs($B$2=Controls!$I$2,'Hours Spread'!AK62,$B$2=Controls!$I$3,'Hours Spread'!CG62,$B$2=Controls!$I$4,'Hours Spread'!EC62,$B$2=Controls!$I$5,'Hours Spread'!FY62,$B$2=Controls!$I$6,'Hours Spread'!HU62,$B$2=Controls!$I$7,'Hours Spread'!JQ62)</f>
        <v>#N/A</v>
      </c>
      <c r="AK64" s="1137" t="str">
        <f>ifs($B$2=Controls!$I$2,'Hours Spread'!AL62,$B$2=Controls!$I$3,'Hours Spread'!CH62,$B$2=Controls!$I$4,'Hours Spread'!ED62,$B$2=Controls!$I$5,'Hours Spread'!FZ62,$B$2=Controls!$I$6,'Hours Spread'!HV62,$B$2=Controls!$I$7,'Hours Spread'!JR62)</f>
        <v>#N/A</v>
      </c>
      <c r="AL64" s="1137" t="str">
        <f>ifs($B$2=Controls!$I$2,'Hours Spread'!AM62,$B$2=Controls!$I$3,'Hours Spread'!CI62,$B$2=Controls!$I$4,'Hours Spread'!EE62,$B$2=Controls!$I$5,'Hours Spread'!GA62,$B$2=Controls!$I$6,'Hours Spread'!HW62,$B$2=Controls!$I$7,'Hours Spread'!JS62)</f>
        <v>#N/A</v>
      </c>
      <c r="AM64" s="1137" t="str">
        <f>ifs($B$2=Controls!$I$2,'Hours Spread'!AN62,$B$2=Controls!$I$3,'Hours Spread'!CJ62,$B$2=Controls!$I$4,'Hours Spread'!EF62,$B$2=Controls!$I$5,'Hours Spread'!GB62,$B$2=Controls!$I$6,'Hours Spread'!HX62,$B$2=Controls!$I$7,'Hours Spread'!JT62)</f>
        <v>#N/A</v>
      </c>
      <c r="AN64" s="1137" t="str">
        <f>ifs($B$2=Controls!$I$2,'Hours Spread'!AO62,$B$2=Controls!$I$3,'Hours Spread'!CK62,$B$2=Controls!$I$4,'Hours Spread'!EG62,$B$2=Controls!$I$5,'Hours Spread'!GC62,$B$2=Controls!$I$6,'Hours Spread'!HY62,$B$2=Controls!$I$7,'Hours Spread'!JU62)</f>
        <v>#N/A</v>
      </c>
      <c r="AO64" s="1137" t="str">
        <f>ifs($B$2=Controls!$I$2,'Hours Spread'!AP62,$B$2=Controls!$I$3,'Hours Spread'!CL62,$B$2=Controls!$I$4,'Hours Spread'!EH62,$B$2=Controls!$I$5,'Hours Spread'!GD62,$B$2=Controls!$I$6,'Hours Spread'!HZ62,$B$2=Controls!$I$7,'Hours Spread'!JV62)</f>
        <v>#N/A</v>
      </c>
      <c r="AP64" s="1137" t="str">
        <f>ifs($B$2=Controls!$I$2,'Hours Spread'!AQ62,$B$2=Controls!$I$3,'Hours Spread'!CM62,$B$2=Controls!$I$4,'Hours Spread'!EI62,$B$2=Controls!$I$5,'Hours Spread'!GE62,$B$2=Controls!$I$6,'Hours Spread'!IA62,$B$2=Controls!$I$7,'Hours Spread'!JW62)</f>
        <v>#N/A</v>
      </c>
      <c r="AQ64" s="1137" t="str">
        <f>ifs($B$2=Controls!$I$2,'Hours Spread'!AR62,$B$2=Controls!$I$3,'Hours Spread'!CN62,$B$2=Controls!$I$4,'Hours Spread'!EJ62,$B$2=Controls!$I$5,'Hours Spread'!GF62,$B$2=Controls!$I$6,'Hours Spread'!IB62,$B$2=Controls!$I$7,'Hours Spread'!JX62)</f>
        <v>#N/A</v>
      </c>
      <c r="AR64" s="1137" t="str">
        <f>ifs($B$2=Controls!$I$2,'Hours Spread'!AS62,$B$2=Controls!$I$3,'Hours Spread'!CO62,$B$2=Controls!$I$4,'Hours Spread'!EK62,$B$2=Controls!$I$5,'Hours Spread'!GG62,$B$2=Controls!$I$6,'Hours Spread'!IC62,$B$2=Controls!$I$7,'Hours Spread'!JY62)</f>
        <v>#N/A</v>
      </c>
      <c r="AS64" s="1137" t="str">
        <f>ifs($B$2=Controls!$I$2,'Hours Spread'!AT62,$B$2=Controls!$I$3,'Hours Spread'!CP62,$B$2=Controls!$I$4,'Hours Spread'!EL62,$B$2=Controls!$I$5,'Hours Spread'!GH62,$B$2=Controls!$I$6,'Hours Spread'!ID62,$B$2=Controls!$I$7,'Hours Spread'!JZ62)</f>
        <v>#N/A</v>
      </c>
      <c r="AT64" s="1137" t="str">
        <f>ifs($B$2=Controls!$I$2,'Hours Spread'!AU62,$B$2=Controls!$I$3,'Hours Spread'!CQ62,$B$2=Controls!$I$4,'Hours Spread'!EM62,$B$2=Controls!$I$5,'Hours Spread'!GI62,$B$2=Controls!$I$6,'Hours Spread'!IE62,$B$2=Controls!$I$7,'Hours Spread'!KA62)</f>
        <v>#N/A</v>
      </c>
      <c r="AU64" s="1137" t="str">
        <f>ifs($B$2=Controls!$I$2,'Hours Spread'!AV62,$B$2=Controls!$I$3,'Hours Spread'!CR62,$B$2=Controls!$I$4,'Hours Spread'!EN62,$B$2=Controls!$I$5,'Hours Spread'!GJ62,$B$2=Controls!$I$6,'Hours Spread'!IF62,$B$2=Controls!$I$7,'Hours Spread'!KB62)</f>
        <v>#N/A</v>
      </c>
      <c r="AV64" s="1137" t="str">
        <f>ifs($B$2=Controls!$I$2,'Hours Spread'!AW62,$B$2=Controls!$I$3,'Hours Spread'!CS62,$B$2=Controls!$I$4,'Hours Spread'!EO62,$B$2=Controls!$I$5,'Hours Spread'!GK62,$B$2=Controls!$I$6,'Hours Spread'!IG62,$B$2=Controls!$I$7,'Hours Spread'!KC62)</f>
        <v>#N/A</v>
      </c>
      <c r="AW64" s="1137" t="str">
        <f>ifs($B$2=Controls!$I$2,'Hours Spread'!AX62,$B$2=Controls!$I$3,'Hours Spread'!CT62,$B$2=Controls!$I$4,'Hours Spread'!EP62,$B$2=Controls!$I$5,'Hours Spread'!GL62,$B$2=Controls!$I$6,'Hours Spread'!IH62,$B$2=Controls!$I$7,'Hours Spread'!KD62)</f>
        <v>#N/A</v>
      </c>
      <c r="AX64" s="1137" t="str">
        <f>ifs($B$2=Controls!$I$2,'Hours Spread'!AY62,$B$2=Controls!$I$3,'Hours Spread'!CU62,$B$2=Controls!$I$4,'Hours Spread'!EQ62,$B$2=Controls!$I$5,'Hours Spread'!GM62,$B$2=Controls!$I$6,'Hours Spread'!II62,$B$2=Controls!$I$7,'Hours Spread'!KE62)</f>
        <v>#N/A</v>
      </c>
    </row>
    <row r="65">
      <c r="A65" s="1140" t="s">
        <v>537</v>
      </c>
      <c r="B65" s="682"/>
      <c r="C65" s="1137" t="str">
        <f>ifs($B$2=Controls!$I$2,'Hours Spread'!D78,$B$2=Controls!$I$3,'Hours Spread'!AZ78,$B$2=Controls!$I$4,'Hours Spread'!CV78,$B$2=Controls!$I$5,'Hours Spread'!ER78,$B$2=Controls!$I$6,'Hours Spread'!GN78,$B$2=Controls!$I$7,'Hours Spread'!IJ78)</f>
        <v>#N/A</v>
      </c>
      <c r="D65" s="1137" t="str">
        <f>ifs($B$2=Controls!$I$2,'Hours Spread'!E63,$B$2=Controls!$I$3,'Hours Spread'!BA63,$B$2=Controls!$I$4,'Hours Spread'!CW63,$B$2=Controls!$I$5,'Hours Spread'!ES63,$B$2=Controls!$I$6,'Hours Spread'!GO63,$B$2=Controls!$I$7,'Hours Spread'!IK63)</f>
        <v>#N/A</v>
      </c>
      <c r="E65" s="1137" t="str">
        <f>ifs($B$2=Controls!$I$2,'Hours Spread'!F63,$B$2=Controls!$I$3,'Hours Spread'!BB63,$B$2=Controls!$I$4,'Hours Spread'!CX63,$B$2=Controls!$I$5,'Hours Spread'!ET63,$B$2=Controls!$I$6,'Hours Spread'!GP63,$B$2=Controls!$I$7,'Hours Spread'!IL63)</f>
        <v>#N/A</v>
      </c>
      <c r="F65" s="1137" t="str">
        <f>ifs($B$2=Controls!$I$2,'Hours Spread'!G63,$B$2=Controls!$I$3,'Hours Spread'!BC63,$B$2=Controls!$I$4,'Hours Spread'!CY63,$B$2=Controls!$I$5,'Hours Spread'!EU63,$B$2=Controls!$I$6,'Hours Spread'!GQ63,$B$2=Controls!$I$7,'Hours Spread'!IM63)</f>
        <v>#N/A</v>
      </c>
      <c r="G65" s="1137" t="str">
        <f>ifs($B$2=Controls!$I$2,'Hours Spread'!H63,$B$2=Controls!$I$3,'Hours Spread'!BD63,$B$2=Controls!$I$4,'Hours Spread'!CZ63,$B$2=Controls!$I$5,'Hours Spread'!EV63,$B$2=Controls!$I$6,'Hours Spread'!GR63,$B$2=Controls!$I$7,'Hours Spread'!IN63)</f>
        <v>#N/A</v>
      </c>
      <c r="H65" s="1137" t="str">
        <f>ifs($B$2=Controls!$I$2,'Hours Spread'!I63,$B$2=Controls!$I$3,'Hours Spread'!BE63,$B$2=Controls!$I$4,'Hours Spread'!DA63,$B$2=Controls!$I$5,'Hours Spread'!EW63,$B$2=Controls!$I$6,'Hours Spread'!GS63,$B$2=Controls!$I$7,'Hours Spread'!IO63)</f>
        <v>#N/A</v>
      </c>
      <c r="I65" s="1137" t="str">
        <f>ifs($B$2=Controls!$I$2,'Hours Spread'!J63,$B$2=Controls!$I$3,'Hours Spread'!BF63,$B$2=Controls!$I$4,'Hours Spread'!DB63,$B$2=Controls!$I$5,'Hours Spread'!EX63,$B$2=Controls!$I$6,'Hours Spread'!GT63,$B$2=Controls!$I$7,'Hours Spread'!IP63)</f>
        <v>#N/A</v>
      </c>
      <c r="J65" s="1137" t="str">
        <f>ifs($B$2=Controls!$I$2,'Hours Spread'!K63,$B$2=Controls!$I$3,'Hours Spread'!BG63,$B$2=Controls!$I$4,'Hours Spread'!DC63,$B$2=Controls!$I$5,'Hours Spread'!EY63,$B$2=Controls!$I$6,'Hours Spread'!GU63,$B$2=Controls!$I$7,'Hours Spread'!IQ63)</f>
        <v>#N/A</v>
      </c>
      <c r="K65" s="1137" t="str">
        <f>ifs($B$2=Controls!$I$2,'Hours Spread'!L63,$B$2=Controls!$I$3,'Hours Spread'!BH63,$B$2=Controls!$I$4,'Hours Spread'!DD63,$B$2=Controls!$I$5,'Hours Spread'!EZ63,$B$2=Controls!$I$6,'Hours Spread'!GV63,$B$2=Controls!$I$7,'Hours Spread'!IR63)</f>
        <v>#N/A</v>
      </c>
      <c r="L65" s="1137" t="str">
        <f>ifs($B$2=Controls!$I$2,'Hours Spread'!M63,$B$2=Controls!$I$3,'Hours Spread'!BI63,$B$2=Controls!$I$4,'Hours Spread'!DE63,$B$2=Controls!$I$5,'Hours Spread'!FA63,$B$2=Controls!$I$6,'Hours Spread'!GW63,$B$2=Controls!$I$7,'Hours Spread'!IS63)</f>
        <v>#N/A</v>
      </c>
      <c r="M65" s="1137" t="str">
        <f>ifs($B$2=Controls!$I$2,'Hours Spread'!N63,$B$2=Controls!$I$3,'Hours Spread'!BJ63,$B$2=Controls!$I$4,'Hours Spread'!DF63,$B$2=Controls!$I$5,'Hours Spread'!FB63,$B$2=Controls!$I$6,'Hours Spread'!GX63,$B$2=Controls!$I$7,'Hours Spread'!IT63)</f>
        <v>#N/A</v>
      </c>
      <c r="N65" s="1137" t="str">
        <f>ifs($B$2=Controls!$I$2,'Hours Spread'!O63,$B$2=Controls!$I$3,'Hours Spread'!BK63,$B$2=Controls!$I$4,'Hours Spread'!DG63,$B$2=Controls!$I$5,'Hours Spread'!FC63,$B$2=Controls!$I$6,'Hours Spread'!GY63,$B$2=Controls!$I$7,'Hours Spread'!IU63)</f>
        <v>#N/A</v>
      </c>
      <c r="O65" s="1137" t="str">
        <f>ifs($B$2=Controls!$I$2,'Hours Spread'!P63,$B$2=Controls!$I$3,'Hours Spread'!BL63,$B$2=Controls!$I$4,'Hours Spread'!DH63,$B$2=Controls!$I$5,'Hours Spread'!FD63,$B$2=Controls!$I$6,'Hours Spread'!GZ63,$B$2=Controls!$I$7,'Hours Spread'!IV63)</f>
        <v>#N/A</v>
      </c>
      <c r="P65" s="1137" t="str">
        <f>ifs($B$2=Controls!$I$2,'Hours Spread'!Q63,$B$2=Controls!$I$3,'Hours Spread'!BM63,$B$2=Controls!$I$4,'Hours Spread'!DI63,$B$2=Controls!$I$5,'Hours Spread'!FE63,$B$2=Controls!$I$6,'Hours Spread'!HA63,$B$2=Controls!$I$7,'Hours Spread'!IW63)</f>
        <v>#N/A</v>
      </c>
      <c r="Q65" s="1137" t="str">
        <f>ifs($B$2=Controls!$I$2,'Hours Spread'!R63,$B$2=Controls!$I$3,'Hours Spread'!BN63,$B$2=Controls!$I$4,'Hours Spread'!DJ63,$B$2=Controls!$I$5,'Hours Spread'!FF63,$B$2=Controls!$I$6,'Hours Spread'!HB63,$B$2=Controls!$I$7,'Hours Spread'!IX63)</f>
        <v>#N/A</v>
      </c>
      <c r="R65" s="1137" t="str">
        <f>ifs($B$2=Controls!$I$2,'Hours Spread'!S63,$B$2=Controls!$I$3,'Hours Spread'!BO63,$B$2=Controls!$I$4,'Hours Spread'!DK63,$B$2=Controls!$I$5,'Hours Spread'!FG63,$B$2=Controls!$I$6,'Hours Spread'!HC63,$B$2=Controls!$I$7,'Hours Spread'!IY63)</f>
        <v>#N/A</v>
      </c>
      <c r="S65" s="1137" t="str">
        <f>ifs($B$2=Controls!$I$2,'Hours Spread'!T63,$B$2=Controls!$I$3,'Hours Spread'!BP63,$B$2=Controls!$I$4,'Hours Spread'!DL63,$B$2=Controls!$I$5,'Hours Spread'!FH63,$B$2=Controls!$I$6,'Hours Spread'!HD63,$B$2=Controls!$I$7,'Hours Spread'!IZ63)</f>
        <v>#N/A</v>
      </c>
      <c r="T65" s="1137" t="str">
        <f>ifs($B$2=Controls!$I$2,'Hours Spread'!U63,$B$2=Controls!$I$3,'Hours Spread'!BQ63,$B$2=Controls!$I$4,'Hours Spread'!DM63,$B$2=Controls!$I$5,'Hours Spread'!FI63,$B$2=Controls!$I$6,'Hours Spread'!HE63,$B$2=Controls!$I$7,'Hours Spread'!JA63)</f>
        <v>#N/A</v>
      </c>
      <c r="U65" s="1137" t="str">
        <f>ifs($B$2=Controls!$I$2,'Hours Spread'!V63,$B$2=Controls!$I$3,'Hours Spread'!BR63,$B$2=Controls!$I$4,'Hours Spread'!DN63,$B$2=Controls!$I$5,'Hours Spread'!FJ63,$B$2=Controls!$I$6,'Hours Spread'!HF63,$B$2=Controls!$I$7,'Hours Spread'!JB63)</f>
        <v>#N/A</v>
      </c>
      <c r="V65" s="1137" t="str">
        <f>ifs($B$2=Controls!$I$2,'Hours Spread'!W63,$B$2=Controls!$I$3,'Hours Spread'!BS63,$B$2=Controls!$I$4,'Hours Spread'!DO63,$B$2=Controls!$I$5,'Hours Spread'!FK63,$B$2=Controls!$I$6,'Hours Spread'!HG63,$B$2=Controls!$I$7,'Hours Spread'!JC63)</f>
        <v>#N/A</v>
      </c>
      <c r="W65" s="1137" t="str">
        <f>ifs($B$2=Controls!$I$2,'Hours Spread'!X63,$B$2=Controls!$I$3,'Hours Spread'!BT63,$B$2=Controls!$I$4,'Hours Spread'!DP63,$B$2=Controls!$I$5,'Hours Spread'!FL63,$B$2=Controls!$I$6,'Hours Spread'!HH63,$B$2=Controls!$I$7,'Hours Spread'!JD63)</f>
        <v>#N/A</v>
      </c>
      <c r="X65" s="1137" t="str">
        <f>ifs($B$2=Controls!$I$2,'Hours Spread'!Y63,$B$2=Controls!$I$3,'Hours Spread'!BU63,$B$2=Controls!$I$4,'Hours Spread'!DQ63,$B$2=Controls!$I$5,'Hours Spread'!FM63,$B$2=Controls!$I$6,'Hours Spread'!HI63,$B$2=Controls!$I$7,'Hours Spread'!JE63)</f>
        <v>#N/A</v>
      </c>
      <c r="Y65" s="1137" t="str">
        <f>ifs($B$2=Controls!$I$2,'Hours Spread'!Z63,$B$2=Controls!$I$3,'Hours Spread'!BV63,$B$2=Controls!$I$4,'Hours Spread'!DR63,$B$2=Controls!$I$5,'Hours Spread'!FN63,$B$2=Controls!$I$6,'Hours Spread'!HJ63,$B$2=Controls!$I$7,'Hours Spread'!JF63)</f>
        <v>#N/A</v>
      </c>
      <c r="Z65" s="1137" t="str">
        <f>ifs($B$2=Controls!$I$2,'Hours Spread'!AA63,$B$2=Controls!$I$3,'Hours Spread'!BW63,$B$2=Controls!$I$4,'Hours Spread'!DS63,$B$2=Controls!$I$5,'Hours Spread'!FO63,$B$2=Controls!$I$6,'Hours Spread'!HK63,$B$2=Controls!$I$7,'Hours Spread'!JG63)</f>
        <v>#N/A</v>
      </c>
      <c r="AA65" s="1137" t="str">
        <f>ifs($B$2=Controls!$I$2,'Hours Spread'!AB63,$B$2=Controls!$I$3,'Hours Spread'!BX63,$B$2=Controls!$I$4,'Hours Spread'!DT63,$B$2=Controls!$I$5,'Hours Spread'!FP63,$B$2=Controls!$I$6,'Hours Spread'!HL63,$B$2=Controls!$I$7,'Hours Spread'!JH63)</f>
        <v>#N/A</v>
      </c>
      <c r="AB65" s="1137" t="str">
        <f>ifs($B$2=Controls!$I$2,'Hours Spread'!AC63,$B$2=Controls!$I$3,'Hours Spread'!BY63,$B$2=Controls!$I$4,'Hours Spread'!DU63,$B$2=Controls!$I$5,'Hours Spread'!FQ63,$B$2=Controls!$I$6,'Hours Spread'!HM63,$B$2=Controls!$I$7,'Hours Spread'!JI63)</f>
        <v>#N/A</v>
      </c>
      <c r="AC65" s="1137" t="str">
        <f>ifs($B$2=Controls!$I$2,'Hours Spread'!AD63,$B$2=Controls!$I$3,'Hours Spread'!BZ63,$B$2=Controls!$I$4,'Hours Spread'!DV63,$B$2=Controls!$I$5,'Hours Spread'!FR63,$B$2=Controls!$I$6,'Hours Spread'!HN63,$B$2=Controls!$I$7,'Hours Spread'!JJ63)</f>
        <v>#N/A</v>
      </c>
      <c r="AD65" s="1137" t="str">
        <f>ifs($B$2=Controls!$I$2,'Hours Spread'!AE63,$B$2=Controls!$I$3,'Hours Spread'!CA63,$B$2=Controls!$I$4,'Hours Spread'!DW63,$B$2=Controls!$I$5,'Hours Spread'!FS63,$B$2=Controls!$I$6,'Hours Spread'!HO63,$B$2=Controls!$I$7,'Hours Spread'!JK63)</f>
        <v>#N/A</v>
      </c>
      <c r="AE65" s="1137" t="str">
        <f>ifs($B$2=Controls!$I$2,'Hours Spread'!AF63,$B$2=Controls!$I$3,'Hours Spread'!CB63,$B$2=Controls!$I$4,'Hours Spread'!DX63,$B$2=Controls!$I$5,'Hours Spread'!FT63,$B$2=Controls!$I$6,'Hours Spread'!HP63,$B$2=Controls!$I$7,'Hours Spread'!JL63)</f>
        <v>#N/A</v>
      </c>
      <c r="AF65" s="1137" t="str">
        <f>ifs($B$2=Controls!$I$2,'Hours Spread'!AG63,$B$2=Controls!$I$3,'Hours Spread'!CC63,$B$2=Controls!$I$4,'Hours Spread'!DY63,$B$2=Controls!$I$5,'Hours Spread'!FU63,$B$2=Controls!$I$6,'Hours Spread'!HQ63,$B$2=Controls!$I$7,'Hours Spread'!JM63)</f>
        <v>#N/A</v>
      </c>
      <c r="AG65" s="1137" t="str">
        <f>ifs($B$2=Controls!$I$2,'Hours Spread'!AH63,$B$2=Controls!$I$3,'Hours Spread'!CD63,$B$2=Controls!$I$4,'Hours Spread'!DZ63,$B$2=Controls!$I$5,'Hours Spread'!FV63,$B$2=Controls!$I$6,'Hours Spread'!HR63,$B$2=Controls!$I$7,'Hours Spread'!JN63)</f>
        <v>#N/A</v>
      </c>
      <c r="AH65" s="1137" t="str">
        <f>ifs($B$2=Controls!$I$2,'Hours Spread'!AI63,$B$2=Controls!$I$3,'Hours Spread'!CE63,$B$2=Controls!$I$4,'Hours Spread'!EA63,$B$2=Controls!$I$5,'Hours Spread'!FW63,$B$2=Controls!$I$6,'Hours Spread'!HS63,$B$2=Controls!$I$7,'Hours Spread'!JO63)</f>
        <v>#N/A</v>
      </c>
      <c r="AI65" s="1137" t="str">
        <f>ifs($B$2=Controls!$I$2,'Hours Spread'!AJ63,$B$2=Controls!$I$3,'Hours Spread'!CF63,$B$2=Controls!$I$4,'Hours Spread'!EB63,$B$2=Controls!$I$5,'Hours Spread'!FX63,$B$2=Controls!$I$6,'Hours Spread'!HT63,$B$2=Controls!$I$7,'Hours Spread'!JP63)</f>
        <v>#N/A</v>
      </c>
      <c r="AJ65" s="1137" t="str">
        <f>ifs($B$2=Controls!$I$2,'Hours Spread'!AK63,$B$2=Controls!$I$3,'Hours Spread'!CG63,$B$2=Controls!$I$4,'Hours Spread'!EC63,$B$2=Controls!$I$5,'Hours Spread'!FY63,$B$2=Controls!$I$6,'Hours Spread'!HU63,$B$2=Controls!$I$7,'Hours Spread'!JQ63)</f>
        <v>#N/A</v>
      </c>
      <c r="AK65" s="1137" t="str">
        <f>ifs($B$2=Controls!$I$2,'Hours Spread'!AL63,$B$2=Controls!$I$3,'Hours Spread'!CH63,$B$2=Controls!$I$4,'Hours Spread'!ED63,$B$2=Controls!$I$5,'Hours Spread'!FZ63,$B$2=Controls!$I$6,'Hours Spread'!HV63,$B$2=Controls!$I$7,'Hours Spread'!JR63)</f>
        <v>#N/A</v>
      </c>
      <c r="AL65" s="1137" t="str">
        <f>ifs($B$2=Controls!$I$2,'Hours Spread'!AM63,$B$2=Controls!$I$3,'Hours Spread'!CI63,$B$2=Controls!$I$4,'Hours Spread'!EE63,$B$2=Controls!$I$5,'Hours Spread'!GA63,$B$2=Controls!$I$6,'Hours Spread'!HW63,$B$2=Controls!$I$7,'Hours Spread'!JS63)</f>
        <v>#N/A</v>
      </c>
      <c r="AM65" s="1137" t="str">
        <f>ifs($B$2=Controls!$I$2,'Hours Spread'!AN63,$B$2=Controls!$I$3,'Hours Spread'!CJ63,$B$2=Controls!$I$4,'Hours Spread'!EF63,$B$2=Controls!$I$5,'Hours Spread'!GB63,$B$2=Controls!$I$6,'Hours Spread'!HX63,$B$2=Controls!$I$7,'Hours Spread'!JT63)</f>
        <v>#N/A</v>
      </c>
      <c r="AN65" s="1137" t="str">
        <f>ifs($B$2=Controls!$I$2,'Hours Spread'!AO63,$B$2=Controls!$I$3,'Hours Spread'!CK63,$B$2=Controls!$I$4,'Hours Spread'!EG63,$B$2=Controls!$I$5,'Hours Spread'!GC63,$B$2=Controls!$I$6,'Hours Spread'!HY63,$B$2=Controls!$I$7,'Hours Spread'!JU63)</f>
        <v>#N/A</v>
      </c>
      <c r="AO65" s="1137" t="str">
        <f>ifs($B$2=Controls!$I$2,'Hours Spread'!AP63,$B$2=Controls!$I$3,'Hours Spread'!CL63,$B$2=Controls!$I$4,'Hours Spread'!EH63,$B$2=Controls!$I$5,'Hours Spread'!GD63,$B$2=Controls!$I$6,'Hours Spread'!HZ63,$B$2=Controls!$I$7,'Hours Spread'!JV63)</f>
        <v>#N/A</v>
      </c>
      <c r="AP65" s="1137" t="str">
        <f>ifs($B$2=Controls!$I$2,'Hours Spread'!AQ63,$B$2=Controls!$I$3,'Hours Spread'!CM63,$B$2=Controls!$I$4,'Hours Spread'!EI63,$B$2=Controls!$I$5,'Hours Spread'!GE63,$B$2=Controls!$I$6,'Hours Spread'!IA63,$B$2=Controls!$I$7,'Hours Spread'!JW63)</f>
        <v>#N/A</v>
      </c>
      <c r="AQ65" s="1137" t="str">
        <f>ifs($B$2=Controls!$I$2,'Hours Spread'!AR63,$B$2=Controls!$I$3,'Hours Spread'!CN63,$B$2=Controls!$I$4,'Hours Spread'!EJ63,$B$2=Controls!$I$5,'Hours Spread'!GF63,$B$2=Controls!$I$6,'Hours Spread'!IB63,$B$2=Controls!$I$7,'Hours Spread'!JX63)</f>
        <v>#N/A</v>
      </c>
      <c r="AR65" s="1137" t="str">
        <f>ifs($B$2=Controls!$I$2,'Hours Spread'!AS63,$B$2=Controls!$I$3,'Hours Spread'!CO63,$B$2=Controls!$I$4,'Hours Spread'!EK63,$B$2=Controls!$I$5,'Hours Spread'!GG63,$B$2=Controls!$I$6,'Hours Spread'!IC63,$B$2=Controls!$I$7,'Hours Spread'!JY63)</f>
        <v>#N/A</v>
      </c>
      <c r="AS65" s="1137" t="str">
        <f>ifs($B$2=Controls!$I$2,'Hours Spread'!AT63,$B$2=Controls!$I$3,'Hours Spread'!CP63,$B$2=Controls!$I$4,'Hours Spread'!EL63,$B$2=Controls!$I$5,'Hours Spread'!GH63,$B$2=Controls!$I$6,'Hours Spread'!ID63,$B$2=Controls!$I$7,'Hours Spread'!JZ63)</f>
        <v>#N/A</v>
      </c>
      <c r="AT65" s="1137" t="str">
        <f>ifs($B$2=Controls!$I$2,'Hours Spread'!AU63,$B$2=Controls!$I$3,'Hours Spread'!CQ63,$B$2=Controls!$I$4,'Hours Spread'!EM63,$B$2=Controls!$I$5,'Hours Spread'!GI63,$B$2=Controls!$I$6,'Hours Spread'!IE63,$B$2=Controls!$I$7,'Hours Spread'!KA63)</f>
        <v>#N/A</v>
      </c>
      <c r="AU65" s="1137" t="str">
        <f>ifs($B$2=Controls!$I$2,'Hours Spread'!AV63,$B$2=Controls!$I$3,'Hours Spread'!CR63,$B$2=Controls!$I$4,'Hours Spread'!EN63,$B$2=Controls!$I$5,'Hours Spread'!GJ63,$B$2=Controls!$I$6,'Hours Spread'!IF63,$B$2=Controls!$I$7,'Hours Spread'!KB63)</f>
        <v>#N/A</v>
      </c>
      <c r="AV65" s="1137" t="str">
        <f>ifs($B$2=Controls!$I$2,'Hours Spread'!AW63,$B$2=Controls!$I$3,'Hours Spread'!CS63,$B$2=Controls!$I$4,'Hours Spread'!EO63,$B$2=Controls!$I$5,'Hours Spread'!GK63,$B$2=Controls!$I$6,'Hours Spread'!IG63,$B$2=Controls!$I$7,'Hours Spread'!KC63)</f>
        <v>#N/A</v>
      </c>
      <c r="AW65" s="1137" t="str">
        <f>ifs($B$2=Controls!$I$2,'Hours Spread'!AX63,$B$2=Controls!$I$3,'Hours Spread'!CT63,$B$2=Controls!$I$4,'Hours Spread'!EP63,$B$2=Controls!$I$5,'Hours Spread'!GL63,$B$2=Controls!$I$6,'Hours Spread'!IH63,$B$2=Controls!$I$7,'Hours Spread'!KD63)</f>
        <v>#N/A</v>
      </c>
      <c r="AX65" s="1137" t="str">
        <f>ifs($B$2=Controls!$I$2,'Hours Spread'!AY63,$B$2=Controls!$I$3,'Hours Spread'!CU63,$B$2=Controls!$I$4,'Hours Spread'!EQ63,$B$2=Controls!$I$5,'Hours Spread'!GM63,$B$2=Controls!$I$6,'Hours Spread'!II63,$B$2=Controls!$I$7,'Hours Spread'!KE63)</f>
        <v>#N/A</v>
      </c>
    </row>
    <row r="66">
      <c r="A66" s="595" t="s">
        <v>538</v>
      </c>
      <c r="B66" s="693" t="s">
        <v>538</v>
      </c>
      <c r="C66" s="1137" t="str">
        <f>ifs($B$2=Controls!$I$2,'Hours Spread'!D79,$B$2=Controls!$I$3,'Hours Spread'!AZ79,$B$2=Controls!$I$4,'Hours Spread'!CV79,$B$2=Controls!$I$5,'Hours Spread'!ER79,$B$2=Controls!$I$6,'Hours Spread'!GN79,$B$2=Controls!$I$7,'Hours Spread'!IJ79)</f>
        <v>#N/A</v>
      </c>
      <c r="D66" s="1137" t="str">
        <f>ifs($B$2=Controls!$I$2,'Hours Spread'!E64,$B$2=Controls!$I$3,'Hours Spread'!BA64,$B$2=Controls!$I$4,'Hours Spread'!CW64,$B$2=Controls!$I$5,'Hours Spread'!ES64,$B$2=Controls!$I$6,'Hours Spread'!GO64,$B$2=Controls!$I$7,'Hours Spread'!IK64)</f>
        <v>#N/A</v>
      </c>
      <c r="E66" s="1137" t="str">
        <f>ifs($B$2=Controls!$I$2,'Hours Spread'!F64,$B$2=Controls!$I$3,'Hours Spread'!BB64,$B$2=Controls!$I$4,'Hours Spread'!CX64,$B$2=Controls!$I$5,'Hours Spread'!ET64,$B$2=Controls!$I$6,'Hours Spread'!GP64,$B$2=Controls!$I$7,'Hours Spread'!IL64)</f>
        <v>#N/A</v>
      </c>
      <c r="F66" s="1137" t="str">
        <f>ifs($B$2=Controls!$I$2,'Hours Spread'!G64,$B$2=Controls!$I$3,'Hours Spread'!BC64,$B$2=Controls!$I$4,'Hours Spread'!CY64,$B$2=Controls!$I$5,'Hours Spread'!EU64,$B$2=Controls!$I$6,'Hours Spread'!GQ64,$B$2=Controls!$I$7,'Hours Spread'!IM64)</f>
        <v>#N/A</v>
      </c>
      <c r="G66" s="1137" t="str">
        <f>ifs($B$2=Controls!$I$2,'Hours Spread'!H64,$B$2=Controls!$I$3,'Hours Spread'!BD64,$B$2=Controls!$I$4,'Hours Spread'!CZ64,$B$2=Controls!$I$5,'Hours Spread'!EV64,$B$2=Controls!$I$6,'Hours Spread'!GR64,$B$2=Controls!$I$7,'Hours Spread'!IN64)</f>
        <v>#N/A</v>
      </c>
      <c r="H66" s="1137" t="str">
        <f>ifs($B$2=Controls!$I$2,'Hours Spread'!I64,$B$2=Controls!$I$3,'Hours Spread'!BE64,$B$2=Controls!$I$4,'Hours Spread'!DA64,$B$2=Controls!$I$5,'Hours Spread'!EW64,$B$2=Controls!$I$6,'Hours Spread'!GS64,$B$2=Controls!$I$7,'Hours Spread'!IO64)</f>
        <v>#N/A</v>
      </c>
      <c r="I66" s="1137" t="str">
        <f>ifs($B$2=Controls!$I$2,'Hours Spread'!J64,$B$2=Controls!$I$3,'Hours Spread'!BF64,$B$2=Controls!$I$4,'Hours Spread'!DB64,$B$2=Controls!$I$5,'Hours Spread'!EX64,$B$2=Controls!$I$6,'Hours Spread'!GT64,$B$2=Controls!$I$7,'Hours Spread'!IP64)</f>
        <v>#N/A</v>
      </c>
      <c r="J66" s="1137" t="str">
        <f>ifs($B$2=Controls!$I$2,'Hours Spread'!K64,$B$2=Controls!$I$3,'Hours Spread'!BG64,$B$2=Controls!$I$4,'Hours Spread'!DC64,$B$2=Controls!$I$5,'Hours Spread'!EY64,$B$2=Controls!$I$6,'Hours Spread'!GU64,$B$2=Controls!$I$7,'Hours Spread'!IQ64)</f>
        <v>#N/A</v>
      </c>
      <c r="K66" s="1137" t="str">
        <f>ifs($B$2=Controls!$I$2,'Hours Spread'!L64,$B$2=Controls!$I$3,'Hours Spread'!BH64,$B$2=Controls!$I$4,'Hours Spread'!DD64,$B$2=Controls!$I$5,'Hours Spread'!EZ64,$B$2=Controls!$I$6,'Hours Spread'!GV64,$B$2=Controls!$I$7,'Hours Spread'!IR64)</f>
        <v>#N/A</v>
      </c>
      <c r="L66" s="1137" t="str">
        <f>ifs($B$2=Controls!$I$2,'Hours Spread'!M64,$B$2=Controls!$I$3,'Hours Spread'!BI64,$B$2=Controls!$I$4,'Hours Spread'!DE64,$B$2=Controls!$I$5,'Hours Spread'!FA64,$B$2=Controls!$I$6,'Hours Spread'!GW64,$B$2=Controls!$I$7,'Hours Spread'!IS64)</f>
        <v>#N/A</v>
      </c>
      <c r="M66" s="1137" t="str">
        <f>ifs($B$2=Controls!$I$2,'Hours Spread'!N64,$B$2=Controls!$I$3,'Hours Spread'!BJ64,$B$2=Controls!$I$4,'Hours Spread'!DF64,$B$2=Controls!$I$5,'Hours Spread'!FB64,$B$2=Controls!$I$6,'Hours Spread'!GX64,$B$2=Controls!$I$7,'Hours Spread'!IT64)</f>
        <v>#N/A</v>
      </c>
      <c r="N66" s="1137" t="str">
        <f>ifs($B$2=Controls!$I$2,'Hours Spread'!O64,$B$2=Controls!$I$3,'Hours Spread'!BK64,$B$2=Controls!$I$4,'Hours Spread'!DG64,$B$2=Controls!$I$5,'Hours Spread'!FC64,$B$2=Controls!$I$6,'Hours Spread'!GY64,$B$2=Controls!$I$7,'Hours Spread'!IU64)</f>
        <v>#N/A</v>
      </c>
      <c r="O66" s="1137" t="str">
        <f>ifs($B$2=Controls!$I$2,'Hours Spread'!P64,$B$2=Controls!$I$3,'Hours Spread'!BL64,$B$2=Controls!$I$4,'Hours Spread'!DH64,$B$2=Controls!$I$5,'Hours Spread'!FD64,$B$2=Controls!$I$6,'Hours Spread'!GZ64,$B$2=Controls!$I$7,'Hours Spread'!IV64)</f>
        <v>#N/A</v>
      </c>
      <c r="P66" s="1137" t="str">
        <f>ifs($B$2=Controls!$I$2,'Hours Spread'!Q64,$B$2=Controls!$I$3,'Hours Spread'!BM64,$B$2=Controls!$I$4,'Hours Spread'!DI64,$B$2=Controls!$I$5,'Hours Spread'!FE64,$B$2=Controls!$I$6,'Hours Spread'!HA64,$B$2=Controls!$I$7,'Hours Spread'!IW64)</f>
        <v>#N/A</v>
      </c>
      <c r="Q66" s="1137" t="str">
        <f>ifs($B$2=Controls!$I$2,'Hours Spread'!R64,$B$2=Controls!$I$3,'Hours Spread'!BN64,$B$2=Controls!$I$4,'Hours Spread'!DJ64,$B$2=Controls!$I$5,'Hours Spread'!FF64,$B$2=Controls!$I$6,'Hours Spread'!HB64,$B$2=Controls!$I$7,'Hours Spread'!IX64)</f>
        <v>#N/A</v>
      </c>
      <c r="R66" s="1137" t="str">
        <f>ifs($B$2=Controls!$I$2,'Hours Spread'!S64,$B$2=Controls!$I$3,'Hours Spread'!BO64,$B$2=Controls!$I$4,'Hours Spread'!DK64,$B$2=Controls!$I$5,'Hours Spread'!FG64,$B$2=Controls!$I$6,'Hours Spread'!HC64,$B$2=Controls!$I$7,'Hours Spread'!IY64)</f>
        <v>#N/A</v>
      </c>
      <c r="S66" s="1137" t="str">
        <f>ifs($B$2=Controls!$I$2,'Hours Spread'!T64,$B$2=Controls!$I$3,'Hours Spread'!BP64,$B$2=Controls!$I$4,'Hours Spread'!DL64,$B$2=Controls!$I$5,'Hours Spread'!FH64,$B$2=Controls!$I$6,'Hours Spread'!HD64,$B$2=Controls!$I$7,'Hours Spread'!IZ64)</f>
        <v>#N/A</v>
      </c>
      <c r="T66" s="1137" t="str">
        <f>ifs($B$2=Controls!$I$2,'Hours Spread'!U64,$B$2=Controls!$I$3,'Hours Spread'!BQ64,$B$2=Controls!$I$4,'Hours Spread'!DM64,$B$2=Controls!$I$5,'Hours Spread'!FI64,$B$2=Controls!$I$6,'Hours Spread'!HE64,$B$2=Controls!$I$7,'Hours Spread'!JA64)</f>
        <v>#N/A</v>
      </c>
      <c r="U66" s="1137" t="str">
        <f>ifs($B$2=Controls!$I$2,'Hours Spread'!V64,$B$2=Controls!$I$3,'Hours Spread'!BR64,$B$2=Controls!$I$4,'Hours Spread'!DN64,$B$2=Controls!$I$5,'Hours Spread'!FJ64,$B$2=Controls!$I$6,'Hours Spread'!HF64,$B$2=Controls!$I$7,'Hours Spread'!JB64)</f>
        <v>#N/A</v>
      </c>
      <c r="V66" s="1137" t="str">
        <f>ifs($B$2=Controls!$I$2,'Hours Spread'!W64,$B$2=Controls!$I$3,'Hours Spread'!BS64,$B$2=Controls!$I$4,'Hours Spread'!DO64,$B$2=Controls!$I$5,'Hours Spread'!FK64,$B$2=Controls!$I$6,'Hours Spread'!HG64,$B$2=Controls!$I$7,'Hours Spread'!JC64)</f>
        <v>#N/A</v>
      </c>
      <c r="W66" s="1137" t="str">
        <f>ifs($B$2=Controls!$I$2,'Hours Spread'!X64,$B$2=Controls!$I$3,'Hours Spread'!BT64,$B$2=Controls!$I$4,'Hours Spread'!DP64,$B$2=Controls!$I$5,'Hours Spread'!FL64,$B$2=Controls!$I$6,'Hours Spread'!HH64,$B$2=Controls!$I$7,'Hours Spread'!JD64)</f>
        <v>#N/A</v>
      </c>
      <c r="X66" s="1137" t="str">
        <f>ifs($B$2=Controls!$I$2,'Hours Spread'!Y64,$B$2=Controls!$I$3,'Hours Spread'!BU64,$B$2=Controls!$I$4,'Hours Spread'!DQ64,$B$2=Controls!$I$5,'Hours Spread'!FM64,$B$2=Controls!$I$6,'Hours Spread'!HI64,$B$2=Controls!$I$7,'Hours Spread'!JE64)</f>
        <v>#N/A</v>
      </c>
      <c r="Y66" s="1137" t="str">
        <f>ifs($B$2=Controls!$I$2,'Hours Spread'!Z64,$B$2=Controls!$I$3,'Hours Spread'!BV64,$B$2=Controls!$I$4,'Hours Spread'!DR64,$B$2=Controls!$I$5,'Hours Spread'!FN64,$B$2=Controls!$I$6,'Hours Spread'!HJ64,$B$2=Controls!$I$7,'Hours Spread'!JF64)</f>
        <v>#N/A</v>
      </c>
      <c r="Z66" s="1137" t="str">
        <f>ifs($B$2=Controls!$I$2,'Hours Spread'!AA64,$B$2=Controls!$I$3,'Hours Spread'!BW64,$B$2=Controls!$I$4,'Hours Spread'!DS64,$B$2=Controls!$I$5,'Hours Spread'!FO64,$B$2=Controls!$I$6,'Hours Spread'!HK64,$B$2=Controls!$I$7,'Hours Spread'!JG64)</f>
        <v>#N/A</v>
      </c>
      <c r="AA66" s="1137" t="str">
        <f>ifs($B$2=Controls!$I$2,'Hours Spread'!AB64,$B$2=Controls!$I$3,'Hours Spread'!BX64,$B$2=Controls!$I$4,'Hours Spread'!DT64,$B$2=Controls!$I$5,'Hours Spread'!FP64,$B$2=Controls!$I$6,'Hours Spread'!HL64,$B$2=Controls!$I$7,'Hours Spread'!JH64)</f>
        <v>#N/A</v>
      </c>
      <c r="AB66" s="1137" t="str">
        <f>ifs($B$2=Controls!$I$2,'Hours Spread'!AC64,$B$2=Controls!$I$3,'Hours Spread'!BY64,$B$2=Controls!$I$4,'Hours Spread'!DU64,$B$2=Controls!$I$5,'Hours Spread'!FQ64,$B$2=Controls!$I$6,'Hours Spread'!HM64,$B$2=Controls!$I$7,'Hours Spread'!JI64)</f>
        <v>#N/A</v>
      </c>
      <c r="AC66" s="1137" t="str">
        <f>ifs($B$2=Controls!$I$2,'Hours Spread'!AD64,$B$2=Controls!$I$3,'Hours Spread'!BZ64,$B$2=Controls!$I$4,'Hours Spread'!DV64,$B$2=Controls!$I$5,'Hours Spread'!FR64,$B$2=Controls!$I$6,'Hours Spread'!HN64,$B$2=Controls!$I$7,'Hours Spread'!JJ64)</f>
        <v>#N/A</v>
      </c>
      <c r="AD66" s="1137" t="str">
        <f>ifs($B$2=Controls!$I$2,'Hours Spread'!AE64,$B$2=Controls!$I$3,'Hours Spread'!CA64,$B$2=Controls!$I$4,'Hours Spread'!DW64,$B$2=Controls!$I$5,'Hours Spread'!FS64,$B$2=Controls!$I$6,'Hours Spread'!HO64,$B$2=Controls!$I$7,'Hours Spread'!JK64)</f>
        <v>#N/A</v>
      </c>
      <c r="AE66" s="1137" t="str">
        <f>ifs($B$2=Controls!$I$2,'Hours Spread'!AF64,$B$2=Controls!$I$3,'Hours Spread'!CB64,$B$2=Controls!$I$4,'Hours Spread'!DX64,$B$2=Controls!$I$5,'Hours Spread'!FT64,$B$2=Controls!$I$6,'Hours Spread'!HP64,$B$2=Controls!$I$7,'Hours Spread'!JL64)</f>
        <v>#N/A</v>
      </c>
      <c r="AF66" s="1137" t="str">
        <f>ifs($B$2=Controls!$I$2,'Hours Spread'!AG64,$B$2=Controls!$I$3,'Hours Spread'!CC64,$B$2=Controls!$I$4,'Hours Spread'!DY64,$B$2=Controls!$I$5,'Hours Spread'!FU64,$B$2=Controls!$I$6,'Hours Spread'!HQ64,$B$2=Controls!$I$7,'Hours Spread'!JM64)</f>
        <v>#N/A</v>
      </c>
      <c r="AG66" s="1137" t="str">
        <f>ifs($B$2=Controls!$I$2,'Hours Spread'!AH64,$B$2=Controls!$I$3,'Hours Spread'!CD64,$B$2=Controls!$I$4,'Hours Spread'!DZ64,$B$2=Controls!$I$5,'Hours Spread'!FV64,$B$2=Controls!$I$6,'Hours Spread'!HR64,$B$2=Controls!$I$7,'Hours Spread'!JN64)</f>
        <v>#N/A</v>
      </c>
      <c r="AH66" s="1137" t="str">
        <f>ifs($B$2=Controls!$I$2,'Hours Spread'!AI64,$B$2=Controls!$I$3,'Hours Spread'!CE64,$B$2=Controls!$I$4,'Hours Spread'!EA64,$B$2=Controls!$I$5,'Hours Spread'!FW64,$B$2=Controls!$I$6,'Hours Spread'!HS64,$B$2=Controls!$I$7,'Hours Spread'!JO64)</f>
        <v>#N/A</v>
      </c>
      <c r="AI66" s="1137" t="str">
        <f>ifs($B$2=Controls!$I$2,'Hours Spread'!AJ64,$B$2=Controls!$I$3,'Hours Spread'!CF64,$B$2=Controls!$I$4,'Hours Spread'!EB64,$B$2=Controls!$I$5,'Hours Spread'!FX64,$B$2=Controls!$I$6,'Hours Spread'!HT64,$B$2=Controls!$I$7,'Hours Spread'!JP64)</f>
        <v>#N/A</v>
      </c>
      <c r="AJ66" s="1137" t="str">
        <f>ifs($B$2=Controls!$I$2,'Hours Spread'!AK64,$B$2=Controls!$I$3,'Hours Spread'!CG64,$B$2=Controls!$I$4,'Hours Spread'!EC64,$B$2=Controls!$I$5,'Hours Spread'!FY64,$B$2=Controls!$I$6,'Hours Spread'!HU64,$B$2=Controls!$I$7,'Hours Spread'!JQ64)</f>
        <v>#N/A</v>
      </c>
      <c r="AK66" s="1137" t="str">
        <f>ifs($B$2=Controls!$I$2,'Hours Spread'!AL64,$B$2=Controls!$I$3,'Hours Spread'!CH64,$B$2=Controls!$I$4,'Hours Spread'!ED64,$B$2=Controls!$I$5,'Hours Spread'!FZ64,$B$2=Controls!$I$6,'Hours Spread'!HV64,$B$2=Controls!$I$7,'Hours Spread'!JR64)</f>
        <v>#N/A</v>
      </c>
      <c r="AL66" s="1137" t="str">
        <f>ifs($B$2=Controls!$I$2,'Hours Spread'!AM64,$B$2=Controls!$I$3,'Hours Spread'!CI64,$B$2=Controls!$I$4,'Hours Spread'!EE64,$B$2=Controls!$I$5,'Hours Spread'!GA64,$B$2=Controls!$I$6,'Hours Spread'!HW64,$B$2=Controls!$I$7,'Hours Spread'!JS64)</f>
        <v>#N/A</v>
      </c>
      <c r="AM66" s="1137" t="str">
        <f>ifs($B$2=Controls!$I$2,'Hours Spread'!AN64,$B$2=Controls!$I$3,'Hours Spread'!CJ64,$B$2=Controls!$I$4,'Hours Spread'!EF64,$B$2=Controls!$I$5,'Hours Spread'!GB64,$B$2=Controls!$I$6,'Hours Spread'!HX64,$B$2=Controls!$I$7,'Hours Spread'!JT64)</f>
        <v>#N/A</v>
      </c>
      <c r="AN66" s="1137" t="str">
        <f>ifs($B$2=Controls!$I$2,'Hours Spread'!AO64,$B$2=Controls!$I$3,'Hours Spread'!CK64,$B$2=Controls!$I$4,'Hours Spread'!EG64,$B$2=Controls!$I$5,'Hours Spread'!GC64,$B$2=Controls!$I$6,'Hours Spread'!HY64,$B$2=Controls!$I$7,'Hours Spread'!JU64)</f>
        <v>#N/A</v>
      </c>
      <c r="AO66" s="1137" t="str">
        <f>ifs($B$2=Controls!$I$2,'Hours Spread'!AP64,$B$2=Controls!$I$3,'Hours Spread'!CL64,$B$2=Controls!$I$4,'Hours Spread'!EH64,$B$2=Controls!$I$5,'Hours Spread'!GD64,$B$2=Controls!$I$6,'Hours Spread'!HZ64,$B$2=Controls!$I$7,'Hours Spread'!JV64)</f>
        <v>#N/A</v>
      </c>
      <c r="AP66" s="1137" t="str">
        <f>ifs($B$2=Controls!$I$2,'Hours Spread'!AQ64,$B$2=Controls!$I$3,'Hours Spread'!CM64,$B$2=Controls!$I$4,'Hours Spread'!EI64,$B$2=Controls!$I$5,'Hours Spread'!GE64,$B$2=Controls!$I$6,'Hours Spread'!IA64,$B$2=Controls!$I$7,'Hours Spread'!JW64)</f>
        <v>#N/A</v>
      </c>
      <c r="AQ66" s="1137" t="str">
        <f>ifs($B$2=Controls!$I$2,'Hours Spread'!AR64,$B$2=Controls!$I$3,'Hours Spread'!CN64,$B$2=Controls!$I$4,'Hours Spread'!EJ64,$B$2=Controls!$I$5,'Hours Spread'!GF64,$B$2=Controls!$I$6,'Hours Spread'!IB64,$B$2=Controls!$I$7,'Hours Spread'!JX64)</f>
        <v>#N/A</v>
      </c>
      <c r="AR66" s="1137" t="str">
        <f>ifs($B$2=Controls!$I$2,'Hours Spread'!AS64,$B$2=Controls!$I$3,'Hours Spread'!CO64,$B$2=Controls!$I$4,'Hours Spread'!EK64,$B$2=Controls!$I$5,'Hours Spread'!GG64,$B$2=Controls!$I$6,'Hours Spread'!IC64,$B$2=Controls!$I$7,'Hours Spread'!JY64)</f>
        <v>#N/A</v>
      </c>
      <c r="AS66" s="1137" t="str">
        <f>ifs($B$2=Controls!$I$2,'Hours Spread'!AT64,$B$2=Controls!$I$3,'Hours Spread'!CP64,$B$2=Controls!$I$4,'Hours Spread'!EL64,$B$2=Controls!$I$5,'Hours Spread'!GH64,$B$2=Controls!$I$6,'Hours Spread'!ID64,$B$2=Controls!$I$7,'Hours Spread'!JZ64)</f>
        <v>#N/A</v>
      </c>
      <c r="AT66" s="1137" t="str">
        <f>ifs($B$2=Controls!$I$2,'Hours Spread'!AU64,$B$2=Controls!$I$3,'Hours Spread'!CQ64,$B$2=Controls!$I$4,'Hours Spread'!EM64,$B$2=Controls!$I$5,'Hours Spread'!GI64,$B$2=Controls!$I$6,'Hours Spread'!IE64,$B$2=Controls!$I$7,'Hours Spread'!KA64)</f>
        <v>#N/A</v>
      </c>
      <c r="AU66" s="1137" t="str">
        <f>ifs($B$2=Controls!$I$2,'Hours Spread'!AV64,$B$2=Controls!$I$3,'Hours Spread'!CR64,$B$2=Controls!$I$4,'Hours Spread'!EN64,$B$2=Controls!$I$5,'Hours Spread'!GJ64,$B$2=Controls!$I$6,'Hours Spread'!IF64,$B$2=Controls!$I$7,'Hours Spread'!KB64)</f>
        <v>#N/A</v>
      </c>
      <c r="AV66" s="1137" t="str">
        <f>ifs($B$2=Controls!$I$2,'Hours Spread'!AW64,$B$2=Controls!$I$3,'Hours Spread'!CS64,$B$2=Controls!$I$4,'Hours Spread'!EO64,$B$2=Controls!$I$5,'Hours Spread'!GK64,$B$2=Controls!$I$6,'Hours Spread'!IG64,$B$2=Controls!$I$7,'Hours Spread'!KC64)</f>
        <v>#N/A</v>
      </c>
      <c r="AW66" s="1137" t="str">
        <f>ifs($B$2=Controls!$I$2,'Hours Spread'!AX64,$B$2=Controls!$I$3,'Hours Spread'!CT64,$B$2=Controls!$I$4,'Hours Spread'!EP64,$B$2=Controls!$I$5,'Hours Spread'!GL64,$B$2=Controls!$I$6,'Hours Spread'!IH64,$B$2=Controls!$I$7,'Hours Spread'!KD64)</f>
        <v>#N/A</v>
      </c>
      <c r="AX66" s="1137" t="str">
        <f>ifs($B$2=Controls!$I$2,'Hours Spread'!AY64,$B$2=Controls!$I$3,'Hours Spread'!CU64,$B$2=Controls!$I$4,'Hours Spread'!EQ64,$B$2=Controls!$I$5,'Hours Spread'!GM64,$B$2=Controls!$I$6,'Hours Spread'!II64,$B$2=Controls!$I$7,'Hours Spread'!KE64)</f>
        <v>#N/A</v>
      </c>
    </row>
    <row r="67">
      <c r="A67" s="595" t="s">
        <v>539</v>
      </c>
      <c r="B67" s="693" t="s">
        <v>539</v>
      </c>
      <c r="C67" s="1137" t="str">
        <f>ifs($B$2=Controls!$I$2,'Hours Spread'!D80,$B$2=Controls!$I$3,'Hours Spread'!AZ80,$B$2=Controls!$I$4,'Hours Spread'!CV80,$B$2=Controls!$I$5,'Hours Spread'!ER80,$B$2=Controls!$I$6,'Hours Spread'!GN80,$B$2=Controls!$I$7,'Hours Spread'!IJ80)</f>
        <v>#N/A</v>
      </c>
      <c r="D67" s="1137" t="str">
        <f>ifs($B$2=Controls!$I$2,'Hours Spread'!E65,$B$2=Controls!$I$3,'Hours Spread'!BA65,$B$2=Controls!$I$4,'Hours Spread'!CW65,$B$2=Controls!$I$5,'Hours Spread'!ES65,$B$2=Controls!$I$6,'Hours Spread'!GO65,$B$2=Controls!$I$7,'Hours Spread'!IK65)</f>
        <v>#N/A</v>
      </c>
      <c r="E67" s="1137" t="str">
        <f>ifs($B$2=Controls!$I$2,'Hours Spread'!F65,$B$2=Controls!$I$3,'Hours Spread'!BB65,$B$2=Controls!$I$4,'Hours Spread'!CX65,$B$2=Controls!$I$5,'Hours Spread'!ET65,$B$2=Controls!$I$6,'Hours Spread'!GP65,$B$2=Controls!$I$7,'Hours Spread'!IL65)</f>
        <v>#N/A</v>
      </c>
      <c r="F67" s="1137" t="str">
        <f>ifs($B$2=Controls!$I$2,'Hours Spread'!G65,$B$2=Controls!$I$3,'Hours Spread'!BC65,$B$2=Controls!$I$4,'Hours Spread'!CY65,$B$2=Controls!$I$5,'Hours Spread'!EU65,$B$2=Controls!$I$6,'Hours Spread'!GQ65,$B$2=Controls!$I$7,'Hours Spread'!IM65)</f>
        <v>#N/A</v>
      </c>
      <c r="G67" s="1137" t="str">
        <f>ifs($B$2=Controls!$I$2,'Hours Spread'!H65,$B$2=Controls!$I$3,'Hours Spread'!BD65,$B$2=Controls!$I$4,'Hours Spread'!CZ65,$B$2=Controls!$I$5,'Hours Spread'!EV65,$B$2=Controls!$I$6,'Hours Spread'!GR65,$B$2=Controls!$I$7,'Hours Spread'!IN65)</f>
        <v>#N/A</v>
      </c>
      <c r="H67" s="1137" t="str">
        <f>ifs($B$2=Controls!$I$2,'Hours Spread'!I65,$B$2=Controls!$I$3,'Hours Spread'!BE65,$B$2=Controls!$I$4,'Hours Spread'!DA65,$B$2=Controls!$I$5,'Hours Spread'!EW65,$B$2=Controls!$I$6,'Hours Spread'!GS65,$B$2=Controls!$I$7,'Hours Spread'!IO65)</f>
        <v>#N/A</v>
      </c>
      <c r="I67" s="1137" t="str">
        <f>ifs($B$2=Controls!$I$2,'Hours Spread'!J65,$B$2=Controls!$I$3,'Hours Spread'!BF65,$B$2=Controls!$I$4,'Hours Spread'!DB65,$B$2=Controls!$I$5,'Hours Spread'!EX65,$B$2=Controls!$I$6,'Hours Spread'!GT65,$B$2=Controls!$I$7,'Hours Spread'!IP65)</f>
        <v>#N/A</v>
      </c>
      <c r="J67" s="1137" t="str">
        <f>ifs($B$2=Controls!$I$2,'Hours Spread'!K65,$B$2=Controls!$I$3,'Hours Spread'!BG65,$B$2=Controls!$I$4,'Hours Spread'!DC65,$B$2=Controls!$I$5,'Hours Spread'!EY65,$B$2=Controls!$I$6,'Hours Spread'!GU65,$B$2=Controls!$I$7,'Hours Spread'!IQ65)</f>
        <v>#N/A</v>
      </c>
      <c r="K67" s="1137" t="str">
        <f>ifs($B$2=Controls!$I$2,'Hours Spread'!L65,$B$2=Controls!$I$3,'Hours Spread'!BH65,$B$2=Controls!$I$4,'Hours Spread'!DD65,$B$2=Controls!$I$5,'Hours Spread'!EZ65,$B$2=Controls!$I$6,'Hours Spread'!GV65,$B$2=Controls!$I$7,'Hours Spread'!IR65)</f>
        <v>#N/A</v>
      </c>
      <c r="L67" s="1137" t="str">
        <f>ifs($B$2=Controls!$I$2,'Hours Spread'!M65,$B$2=Controls!$I$3,'Hours Spread'!BI65,$B$2=Controls!$I$4,'Hours Spread'!DE65,$B$2=Controls!$I$5,'Hours Spread'!FA65,$B$2=Controls!$I$6,'Hours Spread'!GW65,$B$2=Controls!$I$7,'Hours Spread'!IS65)</f>
        <v>#N/A</v>
      </c>
      <c r="M67" s="1137" t="str">
        <f>ifs($B$2=Controls!$I$2,'Hours Spread'!N65,$B$2=Controls!$I$3,'Hours Spread'!BJ65,$B$2=Controls!$I$4,'Hours Spread'!DF65,$B$2=Controls!$I$5,'Hours Spread'!FB65,$B$2=Controls!$I$6,'Hours Spread'!GX65,$B$2=Controls!$I$7,'Hours Spread'!IT65)</f>
        <v>#N/A</v>
      </c>
      <c r="N67" s="1137" t="str">
        <f>ifs($B$2=Controls!$I$2,'Hours Spread'!O65,$B$2=Controls!$I$3,'Hours Spread'!BK65,$B$2=Controls!$I$4,'Hours Spread'!DG65,$B$2=Controls!$I$5,'Hours Spread'!FC65,$B$2=Controls!$I$6,'Hours Spread'!GY65,$B$2=Controls!$I$7,'Hours Spread'!IU65)</f>
        <v>#N/A</v>
      </c>
      <c r="O67" s="1137" t="str">
        <f>ifs($B$2=Controls!$I$2,'Hours Spread'!P65,$B$2=Controls!$I$3,'Hours Spread'!BL65,$B$2=Controls!$I$4,'Hours Spread'!DH65,$B$2=Controls!$I$5,'Hours Spread'!FD65,$B$2=Controls!$I$6,'Hours Spread'!GZ65,$B$2=Controls!$I$7,'Hours Spread'!IV65)</f>
        <v>#N/A</v>
      </c>
      <c r="P67" s="1137" t="str">
        <f>ifs($B$2=Controls!$I$2,'Hours Spread'!Q65,$B$2=Controls!$I$3,'Hours Spread'!BM65,$B$2=Controls!$I$4,'Hours Spread'!DI65,$B$2=Controls!$I$5,'Hours Spread'!FE65,$B$2=Controls!$I$6,'Hours Spread'!HA65,$B$2=Controls!$I$7,'Hours Spread'!IW65)</f>
        <v>#N/A</v>
      </c>
      <c r="Q67" s="1137" t="str">
        <f>ifs($B$2=Controls!$I$2,'Hours Spread'!R65,$B$2=Controls!$I$3,'Hours Spread'!BN65,$B$2=Controls!$I$4,'Hours Spread'!DJ65,$B$2=Controls!$I$5,'Hours Spread'!FF65,$B$2=Controls!$I$6,'Hours Spread'!HB65,$B$2=Controls!$I$7,'Hours Spread'!IX65)</f>
        <v>#N/A</v>
      </c>
      <c r="R67" s="1137" t="str">
        <f>ifs($B$2=Controls!$I$2,'Hours Spread'!S65,$B$2=Controls!$I$3,'Hours Spread'!BO65,$B$2=Controls!$I$4,'Hours Spread'!DK65,$B$2=Controls!$I$5,'Hours Spread'!FG65,$B$2=Controls!$I$6,'Hours Spread'!HC65,$B$2=Controls!$I$7,'Hours Spread'!IY65)</f>
        <v>#N/A</v>
      </c>
      <c r="S67" s="1137" t="str">
        <f>ifs($B$2=Controls!$I$2,'Hours Spread'!T65,$B$2=Controls!$I$3,'Hours Spread'!BP65,$B$2=Controls!$I$4,'Hours Spread'!DL65,$B$2=Controls!$I$5,'Hours Spread'!FH65,$B$2=Controls!$I$6,'Hours Spread'!HD65,$B$2=Controls!$I$7,'Hours Spread'!IZ65)</f>
        <v>#N/A</v>
      </c>
      <c r="T67" s="1137" t="str">
        <f>ifs($B$2=Controls!$I$2,'Hours Spread'!U65,$B$2=Controls!$I$3,'Hours Spread'!BQ65,$B$2=Controls!$I$4,'Hours Spread'!DM65,$B$2=Controls!$I$5,'Hours Spread'!FI65,$B$2=Controls!$I$6,'Hours Spread'!HE65,$B$2=Controls!$I$7,'Hours Spread'!JA65)</f>
        <v>#N/A</v>
      </c>
      <c r="U67" s="1137" t="str">
        <f>ifs($B$2=Controls!$I$2,'Hours Spread'!V65,$B$2=Controls!$I$3,'Hours Spread'!BR65,$B$2=Controls!$I$4,'Hours Spread'!DN65,$B$2=Controls!$I$5,'Hours Spread'!FJ65,$B$2=Controls!$I$6,'Hours Spread'!HF65,$B$2=Controls!$I$7,'Hours Spread'!JB65)</f>
        <v>#N/A</v>
      </c>
      <c r="V67" s="1137" t="str">
        <f>ifs($B$2=Controls!$I$2,'Hours Spread'!W65,$B$2=Controls!$I$3,'Hours Spread'!BS65,$B$2=Controls!$I$4,'Hours Spread'!DO65,$B$2=Controls!$I$5,'Hours Spread'!FK65,$B$2=Controls!$I$6,'Hours Spread'!HG65,$B$2=Controls!$I$7,'Hours Spread'!JC65)</f>
        <v>#N/A</v>
      </c>
      <c r="W67" s="1137" t="str">
        <f>ifs($B$2=Controls!$I$2,'Hours Spread'!X65,$B$2=Controls!$I$3,'Hours Spread'!BT65,$B$2=Controls!$I$4,'Hours Spread'!DP65,$B$2=Controls!$I$5,'Hours Spread'!FL65,$B$2=Controls!$I$6,'Hours Spread'!HH65,$B$2=Controls!$I$7,'Hours Spread'!JD65)</f>
        <v>#N/A</v>
      </c>
      <c r="X67" s="1137" t="str">
        <f>ifs($B$2=Controls!$I$2,'Hours Spread'!Y65,$B$2=Controls!$I$3,'Hours Spread'!BU65,$B$2=Controls!$I$4,'Hours Spread'!DQ65,$B$2=Controls!$I$5,'Hours Spread'!FM65,$B$2=Controls!$I$6,'Hours Spread'!HI65,$B$2=Controls!$I$7,'Hours Spread'!JE65)</f>
        <v>#N/A</v>
      </c>
      <c r="Y67" s="1137" t="str">
        <f>ifs($B$2=Controls!$I$2,'Hours Spread'!Z65,$B$2=Controls!$I$3,'Hours Spread'!BV65,$B$2=Controls!$I$4,'Hours Spread'!DR65,$B$2=Controls!$I$5,'Hours Spread'!FN65,$B$2=Controls!$I$6,'Hours Spread'!HJ65,$B$2=Controls!$I$7,'Hours Spread'!JF65)</f>
        <v>#N/A</v>
      </c>
      <c r="Z67" s="1137" t="str">
        <f>ifs($B$2=Controls!$I$2,'Hours Spread'!AA65,$B$2=Controls!$I$3,'Hours Spread'!BW65,$B$2=Controls!$I$4,'Hours Spread'!DS65,$B$2=Controls!$I$5,'Hours Spread'!FO65,$B$2=Controls!$I$6,'Hours Spread'!HK65,$B$2=Controls!$I$7,'Hours Spread'!JG65)</f>
        <v>#N/A</v>
      </c>
      <c r="AA67" s="1137" t="str">
        <f>ifs($B$2=Controls!$I$2,'Hours Spread'!AB65,$B$2=Controls!$I$3,'Hours Spread'!BX65,$B$2=Controls!$I$4,'Hours Spread'!DT65,$B$2=Controls!$I$5,'Hours Spread'!FP65,$B$2=Controls!$I$6,'Hours Spread'!HL65,$B$2=Controls!$I$7,'Hours Spread'!JH65)</f>
        <v>#N/A</v>
      </c>
      <c r="AB67" s="1137" t="str">
        <f>ifs($B$2=Controls!$I$2,'Hours Spread'!AC65,$B$2=Controls!$I$3,'Hours Spread'!BY65,$B$2=Controls!$I$4,'Hours Spread'!DU65,$B$2=Controls!$I$5,'Hours Spread'!FQ65,$B$2=Controls!$I$6,'Hours Spread'!HM65,$B$2=Controls!$I$7,'Hours Spread'!JI65)</f>
        <v>#N/A</v>
      </c>
      <c r="AC67" s="1137" t="str">
        <f>ifs($B$2=Controls!$I$2,'Hours Spread'!AD65,$B$2=Controls!$I$3,'Hours Spread'!BZ65,$B$2=Controls!$I$4,'Hours Spread'!DV65,$B$2=Controls!$I$5,'Hours Spread'!FR65,$B$2=Controls!$I$6,'Hours Spread'!HN65,$B$2=Controls!$I$7,'Hours Spread'!JJ65)</f>
        <v>#N/A</v>
      </c>
      <c r="AD67" s="1137" t="str">
        <f>ifs($B$2=Controls!$I$2,'Hours Spread'!AE65,$B$2=Controls!$I$3,'Hours Spread'!CA65,$B$2=Controls!$I$4,'Hours Spread'!DW65,$B$2=Controls!$I$5,'Hours Spread'!FS65,$B$2=Controls!$I$6,'Hours Spread'!HO65,$B$2=Controls!$I$7,'Hours Spread'!JK65)</f>
        <v>#N/A</v>
      </c>
      <c r="AE67" s="1137" t="str">
        <f>ifs($B$2=Controls!$I$2,'Hours Spread'!AF65,$B$2=Controls!$I$3,'Hours Spread'!CB65,$B$2=Controls!$I$4,'Hours Spread'!DX65,$B$2=Controls!$I$5,'Hours Spread'!FT65,$B$2=Controls!$I$6,'Hours Spread'!HP65,$B$2=Controls!$I$7,'Hours Spread'!JL65)</f>
        <v>#N/A</v>
      </c>
      <c r="AF67" s="1137" t="str">
        <f>ifs($B$2=Controls!$I$2,'Hours Spread'!AG65,$B$2=Controls!$I$3,'Hours Spread'!CC65,$B$2=Controls!$I$4,'Hours Spread'!DY65,$B$2=Controls!$I$5,'Hours Spread'!FU65,$B$2=Controls!$I$6,'Hours Spread'!HQ65,$B$2=Controls!$I$7,'Hours Spread'!JM65)</f>
        <v>#N/A</v>
      </c>
      <c r="AG67" s="1137" t="str">
        <f>ifs($B$2=Controls!$I$2,'Hours Spread'!AH65,$B$2=Controls!$I$3,'Hours Spread'!CD65,$B$2=Controls!$I$4,'Hours Spread'!DZ65,$B$2=Controls!$I$5,'Hours Spread'!FV65,$B$2=Controls!$I$6,'Hours Spread'!HR65,$B$2=Controls!$I$7,'Hours Spread'!JN65)</f>
        <v>#N/A</v>
      </c>
      <c r="AH67" s="1137" t="str">
        <f>ifs($B$2=Controls!$I$2,'Hours Spread'!AI65,$B$2=Controls!$I$3,'Hours Spread'!CE65,$B$2=Controls!$I$4,'Hours Spread'!EA65,$B$2=Controls!$I$5,'Hours Spread'!FW65,$B$2=Controls!$I$6,'Hours Spread'!HS65,$B$2=Controls!$I$7,'Hours Spread'!JO65)</f>
        <v>#N/A</v>
      </c>
      <c r="AI67" s="1137" t="str">
        <f>ifs($B$2=Controls!$I$2,'Hours Spread'!AJ65,$B$2=Controls!$I$3,'Hours Spread'!CF65,$B$2=Controls!$I$4,'Hours Spread'!EB65,$B$2=Controls!$I$5,'Hours Spread'!FX65,$B$2=Controls!$I$6,'Hours Spread'!HT65,$B$2=Controls!$I$7,'Hours Spread'!JP65)</f>
        <v>#N/A</v>
      </c>
      <c r="AJ67" s="1137" t="str">
        <f>ifs($B$2=Controls!$I$2,'Hours Spread'!AK65,$B$2=Controls!$I$3,'Hours Spread'!CG65,$B$2=Controls!$I$4,'Hours Spread'!EC65,$B$2=Controls!$I$5,'Hours Spread'!FY65,$B$2=Controls!$I$6,'Hours Spread'!HU65,$B$2=Controls!$I$7,'Hours Spread'!JQ65)</f>
        <v>#N/A</v>
      </c>
      <c r="AK67" s="1137" t="str">
        <f>ifs($B$2=Controls!$I$2,'Hours Spread'!AL65,$B$2=Controls!$I$3,'Hours Spread'!CH65,$B$2=Controls!$I$4,'Hours Spread'!ED65,$B$2=Controls!$I$5,'Hours Spread'!FZ65,$B$2=Controls!$I$6,'Hours Spread'!HV65,$B$2=Controls!$I$7,'Hours Spread'!JR65)</f>
        <v>#N/A</v>
      </c>
      <c r="AL67" s="1137" t="str">
        <f>ifs($B$2=Controls!$I$2,'Hours Spread'!AM65,$B$2=Controls!$I$3,'Hours Spread'!CI65,$B$2=Controls!$I$4,'Hours Spread'!EE65,$B$2=Controls!$I$5,'Hours Spread'!GA65,$B$2=Controls!$I$6,'Hours Spread'!HW65,$B$2=Controls!$I$7,'Hours Spread'!JS65)</f>
        <v>#N/A</v>
      </c>
      <c r="AM67" s="1137" t="str">
        <f>ifs($B$2=Controls!$I$2,'Hours Spread'!AN65,$B$2=Controls!$I$3,'Hours Spread'!CJ65,$B$2=Controls!$I$4,'Hours Spread'!EF65,$B$2=Controls!$I$5,'Hours Spread'!GB65,$B$2=Controls!$I$6,'Hours Spread'!HX65,$B$2=Controls!$I$7,'Hours Spread'!JT65)</f>
        <v>#N/A</v>
      </c>
      <c r="AN67" s="1137" t="str">
        <f>ifs($B$2=Controls!$I$2,'Hours Spread'!AO65,$B$2=Controls!$I$3,'Hours Spread'!CK65,$B$2=Controls!$I$4,'Hours Spread'!EG65,$B$2=Controls!$I$5,'Hours Spread'!GC65,$B$2=Controls!$I$6,'Hours Spread'!HY65,$B$2=Controls!$I$7,'Hours Spread'!JU65)</f>
        <v>#N/A</v>
      </c>
      <c r="AO67" s="1137" t="str">
        <f>ifs($B$2=Controls!$I$2,'Hours Spread'!AP65,$B$2=Controls!$I$3,'Hours Spread'!CL65,$B$2=Controls!$I$4,'Hours Spread'!EH65,$B$2=Controls!$I$5,'Hours Spread'!GD65,$B$2=Controls!$I$6,'Hours Spread'!HZ65,$B$2=Controls!$I$7,'Hours Spread'!JV65)</f>
        <v>#N/A</v>
      </c>
      <c r="AP67" s="1137" t="str">
        <f>ifs($B$2=Controls!$I$2,'Hours Spread'!AQ65,$B$2=Controls!$I$3,'Hours Spread'!CM65,$B$2=Controls!$I$4,'Hours Spread'!EI65,$B$2=Controls!$I$5,'Hours Spread'!GE65,$B$2=Controls!$I$6,'Hours Spread'!IA65,$B$2=Controls!$I$7,'Hours Spread'!JW65)</f>
        <v>#N/A</v>
      </c>
      <c r="AQ67" s="1137" t="str">
        <f>ifs($B$2=Controls!$I$2,'Hours Spread'!AR65,$B$2=Controls!$I$3,'Hours Spread'!CN65,$B$2=Controls!$I$4,'Hours Spread'!EJ65,$B$2=Controls!$I$5,'Hours Spread'!GF65,$B$2=Controls!$I$6,'Hours Spread'!IB65,$B$2=Controls!$I$7,'Hours Spread'!JX65)</f>
        <v>#N/A</v>
      </c>
      <c r="AR67" s="1137" t="str">
        <f>ifs($B$2=Controls!$I$2,'Hours Spread'!AS65,$B$2=Controls!$I$3,'Hours Spread'!CO65,$B$2=Controls!$I$4,'Hours Spread'!EK65,$B$2=Controls!$I$5,'Hours Spread'!GG65,$B$2=Controls!$I$6,'Hours Spread'!IC65,$B$2=Controls!$I$7,'Hours Spread'!JY65)</f>
        <v>#N/A</v>
      </c>
      <c r="AS67" s="1137" t="str">
        <f>ifs($B$2=Controls!$I$2,'Hours Spread'!AT65,$B$2=Controls!$I$3,'Hours Spread'!CP65,$B$2=Controls!$I$4,'Hours Spread'!EL65,$B$2=Controls!$I$5,'Hours Spread'!GH65,$B$2=Controls!$I$6,'Hours Spread'!ID65,$B$2=Controls!$I$7,'Hours Spread'!JZ65)</f>
        <v>#N/A</v>
      </c>
      <c r="AT67" s="1137" t="str">
        <f>ifs($B$2=Controls!$I$2,'Hours Spread'!AU65,$B$2=Controls!$I$3,'Hours Spread'!CQ65,$B$2=Controls!$I$4,'Hours Spread'!EM65,$B$2=Controls!$I$5,'Hours Spread'!GI65,$B$2=Controls!$I$6,'Hours Spread'!IE65,$B$2=Controls!$I$7,'Hours Spread'!KA65)</f>
        <v>#N/A</v>
      </c>
      <c r="AU67" s="1137" t="str">
        <f>ifs($B$2=Controls!$I$2,'Hours Spread'!AV65,$B$2=Controls!$I$3,'Hours Spread'!CR65,$B$2=Controls!$I$4,'Hours Spread'!EN65,$B$2=Controls!$I$5,'Hours Spread'!GJ65,$B$2=Controls!$I$6,'Hours Spread'!IF65,$B$2=Controls!$I$7,'Hours Spread'!KB65)</f>
        <v>#N/A</v>
      </c>
      <c r="AV67" s="1137" t="str">
        <f>ifs($B$2=Controls!$I$2,'Hours Spread'!AW65,$B$2=Controls!$I$3,'Hours Spread'!CS65,$B$2=Controls!$I$4,'Hours Spread'!EO65,$B$2=Controls!$I$5,'Hours Spread'!GK65,$B$2=Controls!$I$6,'Hours Spread'!IG65,$B$2=Controls!$I$7,'Hours Spread'!KC65)</f>
        <v>#N/A</v>
      </c>
      <c r="AW67" s="1137" t="str">
        <f>ifs($B$2=Controls!$I$2,'Hours Spread'!AX65,$B$2=Controls!$I$3,'Hours Spread'!CT65,$B$2=Controls!$I$4,'Hours Spread'!EP65,$B$2=Controls!$I$5,'Hours Spread'!GL65,$B$2=Controls!$I$6,'Hours Spread'!IH65,$B$2=Controls!$I$7,'Hours Spread'!KD65)</f>
        <v>#N/A</v>
      </c>
      <c r="AX67" s="1137" t="str">
        <f>ifs($B$2=Controls!$I$2,'Hours Spread'!AY65,$B$2=Controls!$I$3,'Hours Spread'!CU65,$B$2=Controls!$I$4,'Hours Spread'!EQ65,$B$2=Controls!$I$5,'Hours Spread'!GM65,$B$2=Controls!$I$6,'Hours Spread'!II65,$B$2=Controls!$I$7,'Hours Spread'!KE65)</f>
        <v>#N/A</v>
      </c>
    </row>
    <row r="68">
      <c r="A68" s="595" t="s">
        <v>540</v>
      </c>
      <c r="B68" s="693" t="s">
        <v>540</v>
      </c>
      <c r="C68" s="1137" t="str">
        <f>ifs($B$2=Controls!$I$2,'Hours Spread'!D81,$B$2=Controls!$I$3,'Hours Spread'!AZ81,$B$2=Controls!$I$4,'Hours Spread'!CV81,$B$2=Controls!$I$5,'Hours Spread'!ER81,$B$2=Controls!$I$6,'Hours Spread'!GN81,$B$2=Controls!$I$7,'Hours Spread'!IJ81)</f>
        <v>#N/A</v>
      </c>
      <c r="D68" s="1137" t="str">
        <f>ifs($B$2=Controls!$I$2,'Hours Spread'!E66,$B$2=Controls!$I$3,'Hours Spread'!BA66,$B$2=Controls!$I$4,'Hours Spread'!CW66,$B$2=Controls!$I$5,'Hours Spread'!ES66,$B$2=Controls!$I$6,'Hours Spread'!GO66,$B$2=Controls!$I$7,'Hours Spread'!IK66)</f>
        <v>#N/A</v>
      </c>
      <c r="E68" s="1137" t="str">
        <f>ifs($B$2=Controls!$I$2,'Hours Spread'!F66,$B$2=Controls!$I$3,'Hours Spread'!BB66,$B$2=Controls!$I$4,'Hours Spread'!CX66,$B$2=Controls!$I$5,'Hours Spread'!ET66,$B$2=Controls!$I$6,'Hours Spread'!GP66,$B$2=Controls!$I$7,'Hours Spread'!IL66)</f>
        <v>#N/A</v>
      </c>
      <c r="F68" s="1137" t="str">
        <f>ifs($B$2=Controls!$I$2,'Hours Spread'!G66,$B$2=Controls!$I$3,'Hours Spread'!BC66,$B$2=Controls!$I$4,'Hours Spread'!CY66,$B$2=Controls!$I$5,'Hours Spread'!EU66,$B$2=Controls!$I$6,'Hours Spread'!GQ66,$B$2=Controls!$I$7,'Hours Spread'!IM66)</f>
        <v>#N/A</v>
      </c>
      <c r="G68" s="1137" t="str">
        <f>ifs($B$2=Controls!$I$2,'Hours Spread'!H66,$B$2=Controls!$I$3,'Hours Spread'!BD66,$B$2=Controls!$I$4,'Hours Spread'!CZ66,$B$2=Controls!$I$5,'Hours Spread'!EV66,$B$2=Controls!$I$6,'Hours Spread'!GR66,$B$2=Controls!$I$7,'Hours Spread'!IN66)</f>
        <v>#N/A</v>
      </c>
      <c r="H68" s="1137" t="str">
        <f>ifs($B$2=Controls!$I$2,'Hours Spread'!I66,$B$2=Controls!$I$3,'Hours Spread'!BE66,$B$2=Controls!$I$4,'Hours Spread'!DA66,$B$2=Controls!$I$5,'Hours Spread'!EW66,$B$2=Controls!$I$6,'Hours Spread'!GS66,$B$2=Controls!$I$7,'Hours Spread'!IO66)</f>
        <v>#N/A</v>
      </c>
      <c r="I68" s="1137" t="str">
        <f>ifs($B$2=Controls!$I$2,'Hours Spread'!J66,$B$2=Controls!$I$3,'Hours Spread'!BF66,$B$2=Controls!$I$4,'Hours Spread'!DB66,$B$2=Controls!$I$5,'Hours Spread'!EX66,$B$2=Controls!$I$6,'Hours Spread'!GT66,$B$2=Controls!$I$7,'Hours Spread'!IP66)</f>
        <v>#N/A</v>
      </c>
      <c r="J68" s="1137" t="str">
        <f>ifs($B$2=Controls!$I$2,'Hours Spread'!K66,$B$2=Controls!$I$3,'Hours Spread'!BG66,$B$2=Controls!$I$4,'Hours Spread'!DC66,$B$2=Controls!$I$5,'Hours Spread'!EY66,$B$2=Controls!$I$6,'Hours Spread'!GU66,$B$2=Controls!$I$7,'Hours Spread'!IQ66)</f>
        <v>#N/A</v>
      </c>
      <c r="K68" s="1137" t="str">
        <f>ifs($B$2=Controls!$I$2,'Hours Spread'!L66,$B$2=Controls!$I$3,'Hours Spread'!BH66,$B$2=Controls!$I$4,'Hours Spread'!DD66,$B$2=Controls!$I$5,'Hours Spread'!EZ66,$B$2=Controls!$I$6,'Hours Spread'!GV66,$B$2=Controls!$I$7,'Hours Spread'!IR66)</f>
        <v>#N/A</v>
      </c>
      <c r="L68" s="1137" t="str">
        <f>ifs($B$2=Controls!$I$2,'Hours Spread'!M66,$B$2=Controls!$I$3,'Hours Spread'!BI66,$B$2=Controls!$I$4,'Hours Spread'!DE66,$B$2=Controls!$I$5,'Hours Spread'!FA66,$B$2=Controls!$I$6,'Hours Spread'!GW66,$B$2=Controls!$I$7,'Hours Spread'!IS66)</f>
        <v>#N/A</v>
      </c>
      <c r="M68" s="1137" t="str">
        <f>ifs($B$2=Controls!$I$2,'Hours Spread'!N66,$B$2=Controls!$I$3,'Hours Spread'!BJ66,$B$2=Controls!$I$4,'Hours Spread'!DF66,$B$2=Controls!$I$5,'Hours Spread'!FB66,$B$2=Controls!$I$6,'Hours Spread'!GX66,$B$2=Controls!$I$7,'Hours Spread'!IT66)</f>
        <v>#N/A</v>
      </c>
      <c r="N68" s="1137" t="str">
        <f>ifs($B$2=Controls!$I$2,'Hours Spread'!O66,$B$2=Controls!$I$3,'Hours Spread'!BK66,$B$2=Controls!$I$4,'Hours Spread'!DG66,$B$2=Controls!$I$5,'Hours Spread'!FC66,$B$2=Controls!$I$6,'Hours Spread'!GY66,$B$2=Controls!$I$7,'Hours Spread'!IU66)</f>
        <v>#N/A</v>
      </c>
      <c r="O68" s="1137" t="str">
        <f>ifs($B$2=Controls!$I$2,'Hours Spread'!P66,$B$2=Controls!$I$3,'Hours Spread'!BL66,$B$2=Controls!$I$4,'Hours Spread'!DH66,$B$2=Controls!$I$5,'Hours Spread'!FD66,$B$2=Controls!$I$6,'Hours Spread'!GZ66,$B$2=Controls!$I$7,'Hours Spread'!IV66)</f>
        <v>#N/A</v>
      </c>
      <c r="P68" s="1137" t="str">
        <f>ifs($B$2=Controls!$I$2,'Hours Spread'!Q66,$B$2=Controls!$I$3,'Hours Spread'!BM66,$B$2=Controls!$I$4,'Hours Spread'!DI66,$B$2=Controls!$I$5,'Hours Spread'!FE66,$B$2=Controls!$I$6,'Hours Spread'!HA66,$B$2=Controls!$I$7,'Hours Spread'!IW66)</f>
        <v>#N/A</v>
      </c>
      <c r="Q68" s="1137" t="str">
        <f>ifs($B$2=Controls!$I$2,'Hours Spread'!R66,$B$2=Controls!$I$3,'Hours Spread'!BN66,$B$2=Controls!$I$4,'Hours Spread'!DJ66,$B$2=Controls!$I$5,'Hours Spread'!FF66,$B$2=Controls!$I$6,'Hours Spread'!HB66,$B$2=Controls!$I$7,'Hours Spread'!IX66)</f>
        <v>#N/A</v>
      </c>
      <c r="R68" s="1137" t="str">
        <f>ifs($B$2=Controls!$I$2,'Hours Spread'!S66,$B$2=Controls!$I$3,'Hours Spread'!BO66,$B$2=Controls!$I$4,'Hours Spread'!DK66,$B$2=Controls!$I$5,'Hours Spread'!FG66,$B$2=Controls!$I$6,'Hours Spread'!HC66,$B$2=Controls!$I$7,'Hours Spread'!IY66)</f>
        <v>#N/A</v>
      </c>
      <c r="S68" s="1137" t="str">
        <f>ifs($B$2=Controls!$I$2,'Hours Spread'!T66,$B$2=Controls!$I$3,'Hours Spread'!BP66,$B$2=Controls!$I$4,'Hours Spread'!DL66,$B$2=Controls!$I$5,'Hours Spread'!FH66,$B$2=Controls!$I$6,'Hours Spread'!HD66,$B$2=Controls!$I$7,'Hours Spread'!IZ66)</f>
        <v>#N/A</v>
      </c>
      <c r="T68" s="1137" t="str">
        <f>ifs($B$2=Controls!$I$2,'Hours Spread'!U66,$B$2=Controls!$I$3,'Hours Spread'!BQ66,$B$2=Controls!$I$4,'Hours Spread'!DM66,$B$2=Controls!$I$5,'Hours Spread'!FI66,$B$2=Controls!$I$6,'Hours Spread'!HE66,$B$2=Controls!$I$7,'Hours Spread'!JA66)</f>
        <v>#N/A</v>
      </c>
      <c r="U68" s="1137" t="str">
        <f>ifs($B$2=Controls!$I$2,'Hours Spread'!V66,$B$2=Controls!$I$3,'Hours Spread'!BR66,$B$2=Controls!$I$4,'Hours Spread'!DN66,$B$2=Controls!$I$5,'Hours Spread'!FJ66,$B$2=Controls!$I$6,'Hours Spread'!HF66,$B$2=Controls!$I$7,'Hours Spread'!JB66)</f>
        <v>#N/A</v>
      </c>
      <c r="V68" s="1137" t="str">
        <f>ifs($B$2=Controls!$I$2,'Hours Spread'!W66,$B$2=Controls!$I$3,'Hours Spread'!BS66,$B$2=Controls!$I$4,'Hours Spread'!DO66,$B$2=Controls!$I$5,'Hours Spread'!FK66,$B$2=Controls!$I$6,'Hours Spread'!HG66,$B$2=Controls!$I$7,'Hours Spread'!JC66)</f>
        <v>#N/A</v>
      </c>
      <c r="W68" s="1137" t="str">
        <f>ifs($B$2=Controls!$I$2,'Hours Spread'!X66,$B$2=Controls!$I$3,'Hours Spread'!BT66,$B$2=Controls!$I$4,'Hours Spread'!DP66,$B$2=Controls!$I$5,'Hours Spread'!FL66,$B$2=Controls!$I$6,'Hours Spread'!HH66,$B$2=Controls!$I$7,'Hours Spread'!JD66)</f>
        <v>#N/A</v>
      </c>
      <c r="X68" s="1137" t="str">
        <f>ifs($B$2=Controls!$I$2,'Hours Spread'!Y66,$B$2=Controls!$I$3,'Hours Spread'!BU66,$B$2=Controls!$I$4,'Hours Spread'!DQ66,$B$2=Controls!$I$5,'Hours Spread'!FM66,$B$2=Controls!$I$6,'Hours Spread'!HI66,$B$2=Controls!$I$7,'Hours Spread'!JE66)</f>
        <v>#N/A</v>
      </c>
      <c r="Y68" s="1137" t="str">
        <f>ifs($B$2=Controls!$I$2,'Hours Spread'!Z66,$B$2=Controls!$I$3,'Hours Spread'!BV66,$B$2=Controls!$I$4,'Hours Spread'!DR66,$B$2=Controls!$I$5,'Hours Spread'!FN66,$B$2=Controls!$I$6,'Hours Spread'!HJ66,$B$2=Controls!$I$7,'Hours Spread'!JF66)</f>
        <v>#N/A</v>
      </c>
      <c r="Z68" s="1137" t="str">
        <f>ifs($B$2=Controls!$I$2,'Hours Spread'!AA66,$B$2=Controls!$I$3,'Hours Spread'!BW66,$B$2=Controls!$I$4,'Hours Spread'!DS66,$B$2=Controls!$I$5,'Hours Spread'!FO66,$B$2=Controls!$I$6,'Hours Spread'!HK66,$B$2=Controls!$I$7,'Hours Spread'!JG66)</f>
        <v>#N/A</v>
      </c>
      <c r="AA68" s="1137" t="str">
        <f>ifs($B$2=Controls!$I$2,'Hours Spread'!AB66,$B$2=Controls!$I$3,'Hours Spread'!BX66,$B$2=Controls!$I$4,'Hours Spread'!DT66,$B$2=Controls!$I$5,'Hours Spread'!FP66,$B$2=Controls!$I$6,'Hours Spread'!HL66,$B$2=Controls!$I$7,'Hours Spread'!JH66)</f>
        <v>#N/A</v>
      </c>
      <c r="AB68" s="1137" t="str">
        <f>ifs($B$2=Controls!$I$2,'Hours Spread'!AC66,$B$2=Controls!$I$3,'Hours Spread'!BY66,$B$2=Controls!$I$4,'Hours Spread'!DU66,$B$2=Controls!$I$5,'Hours Spread'!FQ66,$B$2=Controls!$I$6,'Hours Spread'!HM66,$B$2=Controls!$I$7,'Hours Spread'!JI66)</f>
        <v>#N/A</v>
      </c>
      <c r="AC68" s="1137" t="str">
        <f>ifs($B$2=Controls!$I$2,'Hours Spread'!AD66,$B$2=Controls!$I$3,'Hours Spread'!BZ66,$B$2=Controls!$I$4,'Hours Spread'!DV66,$B$2=Controls!$I$5,'Hours Spread'!FR66,$B$2=Controls!$I$6,'Hours Spread'!HN66,$B$2=Controls!$I$7,'Hours Spread'!JJ66)</f>
        <v>#N/A</v>
      </c>
      <c r="AD68" s="1137" t="str">
        <f>ifs($B$2=Controls!$I$2,'Hours Spread'!AE66,$B$2=Controls!$I$3,'Hours Spread'!CA66,$B$2=Controls!$I$4,'Hours Spread'!DW66,$B$2=Controls!$I$5,'Hours Spread'!FS66,$B$2=Controls!$I$6,'Hours Spread'!HO66,$B$2=Controls!$I$7,'Hours Spread'!JK66)</f>
        <v>#N/A</v>
      </c>
      <c r="AE68" s="1137" t="str">
        <f>ifs($B$2=Controls!$I$2,'Hours Spread'!AF66,$B$2=Controls!$I$3,'Hours Spread'!CB66,$B$2=Controls!$I$4,'Hours Spread'!DX66,$B$2=Controls!$I$5,'Hours Spread'!FT66,$B$2=Controls!$I$6,'Hours Spread'!HP66,$B$2=Controls!$I$7,'Hours Spread'!JL66)</f>
        <v>#N/A</v>
      </c>
      <c r="AF68" s="1137" t="str">
        <f>ifs($B$2=Controls!$I$2,'Hours Spread'!AG66,$B$2=Controls!$I$3,'Hours Spread'!CC66,$B$2=Controls!$I$4,'Hours Spread'!DY66,$B$2=Controls!$I$5,'Hours Spread'!FU66,$B$2=Controls!$I$6,'Hours Spread'!HQ66,$B$2=Controls!$I$7,'Hours Spread'!JM66)</f>
        <v>#N/A</v>
      </c>
      <c r="AG68" s="1137" t="str">
        <f>ifs($B$2=Controls!$I$2,'Hours Spread'!AH66,$B$2=Controls!$I$3,'Hours Spread'!CD66,$B$2=Controls!$I$4,'Hours Spread'!DZ66,$B$2=Controls!$I$5,'Hours Spread'!FV66,$B$2=Controls!$I$6,'Hours Spread'!HR66,$B$2=Controls!$I$7,'Hours Spread'!JN66)</f>
        <v>#N/A</v>
      </c>
      <c r="AH68" s="1137" t="str">
        <f>ifs($B$2=Controls!$I$2,'Hours Spread'!AI66,$B$2=Controls!$I$3,'Hours Spread'!CE66,$B$2=Controls!$I$4,'Hours Spread'!EA66,$B$2=Controls!$I$5,'Hours Spread'!FW66,$B$2=Controls!$I$6,'Hours Spread'!HS66,$B$2=Controls!$I$7,'Hours Spread'!JO66)</f>
        <v>#N/A</v>
      </c>
      <c r="AI68" s="1137" t="str">
        <f>ifs($B$2=Controls!$I$2,'Hours Spread'!AJ66,$B$2=Controls!$I$3,'Hours Spread'!CF66,$B$2=Controls!$I$4,'Hours Spread'!EB66,$B$2=Controls!$I$5,'Hours Spread'!FX66,$B$2=Controls!$I$6,'Hours Spread'!HT66,$B$2=Controls!$I$7,'Hours Spread'!JP66)</f>
        <v>#N/A</v>
      </c>
      <c r="AJ68" s="1137" t="str">
        <f>ifs($B$2=Controls!$I$2,'Hours Spread'!AK66,$B$2=Controls!$I$3,'Hours Spread'!CG66,$B$2=Controls!$I$4,'Hours Spread'!EC66,$B$2=Controls!$I$5,'Hours Spread'!FY66,$B$2=Controls!$I$6,'Hours Spread'!HU66,$B$2=Controls!$I$7,'Hours Spread'!JQ66)</f>
        <v>#N/A</v>
      </c>
      <c r="AK68" s="1137" t="str">
        <f>ifs($B$2=Controls!$I$2,'Hours Spread'!AL66,$B$2=Controls!$I$3,'Hours Spread'!CH66,$B$2=Controls!$I$4,'Hours Spread'!ED66,$B$2=Controls!$I$5,'Hours Spread'!FZ66,$B$2=Controls!$I$6,'Hours Spread'!HV66,$B$2=Controls!$I$7,'Hours Spread'!JR66)</f>
        <v>#N/A</v>
      </c>
      <c r="AL68" s="1137" t="str">
        <f>ifs($B$2=Controls!$I$2,'Hours Spread'!AM66,$B$2=Controls!$I$3,'Hours Spread'!CI66,$B$2=Controls!$I$4,'Hours Spread'!EE66,$B$2=Controls!$I$5,'Hours Spread'!GA66,$B$2=Controls!$I$6,'Hours Spread'!HW66,$B$2=Controls!$I$7,'Hours Spread'!JS66)</f>
        <v>#N/A</v>
      </c>
      <c r="AM68" s="1137" t="str">
        <f>ifs($B$2=Controls!$I$2,'Hours Spread'!AN66,$B$2=Controls!$I$3,'Hours Spread'!CJ66,$B$2=Controls!$I$4,'Hours Spread'!EF66,$B$2=Controls!$I$5,'Hours Spread'!GB66,$B$2=Controls!$I$6,'Hours Spread'!HX66,$B$2=Controls!$I$7,'Hours Spread'!JT66)</f>
        <v>#N/A</v>
      </c>
      <c r="AN68" s="1137" t="str">
        <f>ifs($B$2=Controls!$I$2,'Hours Spread'!AO66,$B$2=Controls!$I$3,'Hours Spread'!CK66,$B$2=Controls!$I$4,'Hours Spread'!EG66,$B$2=Controls!$I$5,'Hours Spread'!GC66,$B$2=Controls!$I$6,'Hours Spread'!HY66,$B$2=Controls!$I$7,'Hours Spread'!JU66)</f>
        <v>#N/A</v>
      </c>
      <c r="AO68" s="1137" t="str">
        <f>ifs($B$2=Controls!$I$2,'Hours Spread'!AP66,$B$2=Controls!$I$3,'Hours Spread'!CL66,$B$2=Controls!$I$4,'Hours Spread'!EH66,$B$2=Controls!$I$5,'Hours Spread'!GD66,$B$2=Controls!$I$6,'Hours Spread'!HZ66,$B$2=Controls!$I$7,'Hours Spread'!JV66)</f>
        <v>#N/A</v>
      </c>
      <c r="AP68" s="1137" t="str">
        <f>ifs($B$2=Controls!$I$2,'Hours Spread'!AQ66,$B$2=Controls!$I$3,'Hours Spread'!CM66,$B$2=Controls!$I$4,'Hours Spread'!EI66,$B$2=Controls!$I$5,'Hours Spread'!GE66,$B$2=Controls!$I$6,'Hours Spread'!IA66,$B$2=Controls!$I$7,'Hours Spread'!JW66)</f>
        <v>#N/A</v>
      </c>
      <c r="AQ68" s="1137" t="str">
        <f>ifs($B$2=Controls!$I$2,'Hours Spread'!AR66,$B$2=Controls!$I$3,'Hours Spread'!CN66,$B$2=Controls!$I$4,'Hours Spread'!EJ66,$B$2=Controls!$I$5,'Hours Spread'!GF66,$B$2=Controls!$I$6,'Hours Spread'!IB66,$B$2=Controls!$I$7,'Hours Spread'!JX66)</f>
        <v>#N/A</v>
      </c>
      <c r="AR68" s="1137" t="str">
        <f>ifs($B$2=Controls!$I$2,'Hours Spread'!AS66,$B$2=Controls!$I$3,'Hours Spread'!CO66,$B$2=Controls!$I$4,'Hours Spread'!EK66,$B$2=Controls!$I$5,'Hours Spread'!GG66,$B$2=Controls!$I$6,'Hours Spread'!IC66,$B$2=Controls!$I$7,'Hours Spread'!JY66)</f>
        <v>#N/A</v>
      </c>
      <c r="AS68" s="1137" t="str">
        <f>ifs($B$2=Controls!$I$2,'Hours Spread'!AT66,$B$2=Controls!$I$3,'Hours Spread'!CP66,$B$2=Controls!$I$4,'Hours Spread'!EL66,$B$2=Controls!$I$5,'Hours Spread'!GH66,$B$2=Controls!$I$6,'Hours Spread'!ID66,$B$2=Controls!$I$7,'Hours Spread'!JZ66)</f>
        <v>#N/A</v>
      </c>
      <c r="AT68" s="1137" t="str">
        <f>ifs($B$2=Controls!$I$2,'Hours Spread'!AU66,$B$2=Controls!$I$3,'Hours Spread'!CQ66,$B$2=Controls!$I$4,'Hours Spread'!EM66,$B$2=Controls!$I$5,'Hours Spread'!GI66,$B$2=Controls!$I$6,'Hours Spread'!IE66,$B$2=Controls!$I$7,'Hours Spread'!KA66)</f>
        <v>#N/A</v>
      </c>
      <c r="AU68" s="1137" t="str">
        <f>ifs($B$2=Controls!$I$2,'Hours Spread'!AV66,$B$2=Controls!$I$3,'Hours Spread'!CR66,$B$2=Controls!$I$4,'Hours Spread'!EN66,$B$2=Controls!$I$5,'Hours Spread'!GJ66,$B$2=Controls!$I$6,'Hours Spread'!IF66,$B$2=Controls!$I$7,'Hours Spread'!KB66)</f>
        <v>#N/A</v>
      </c>
      <c r="AV68" s="1137" t="str">
        <f>ifs($B$2=Controls!$I$2,'Hours Spread'!AW66,$B$2=Controls!$I$3,'Hours Spread'!CS66,$B$2=Controls!$I$4,'Hours Spread'!EO66,$B$2=Controls!$I$5,'Hours Spread'!GK66,$B$2=Controls!$I$6,'Hours Spread'!IG66,$B$2=Controls!$I$7,'Hours Spread'!KC66)</f>
        <v>#N/A</v>
      </c>
      <c r="AW68" s="1137" t="str">
        <f>ifs($B$2=Controls!$I$2,'Hours Spread'!AX66,$B$2=Controls!$I$3,'Hours Spread'!CT66,$B$2=Controls!$I$4,'Hours Spread'!EP66,$B$2=Controls!$I$5,'Hours Spread'!GL66,$B$2=Controls!$I$6,'Hours Spread'!IH66,$B$2=Controls!$I$7,'Hours Spread'!KD66)</f>
        <v>#N/A</v>
      </c>
      <c r="AX68" s="1137" t="str">
        <f>ifs($B$2=Controls!$I$2,'Hours Spread'!AY66,$B$2=Controls!$I$3,'Hours Spread'!CU66,$B$2=Controls!$I$4,'Hours Spread'!EQ66,$B$2=Controls!$I$5,'Hours Spread'!GM66,$B$2=Controls!$I$6,'Hours Spread'!II66,$B$2=Controls!$I$7,'Hours Spread'!KE66)</f>
        <v>#N/A</v>
      </c>
    </row>
    <row r="69">
      <c r="A69" s="595" t="s">
        <v>541</v>
      </c>
      <c r="B69" s="718" t="s">
        <v>541</v>
      </c>
      <c r="C69" s="1137" t="str">
        <f>ifs($B$2=Controls!$I$2,'Hours Spread'!D82,$B$2=Controls!$I$3,'Hours Spread'!AZ82,$B$2=Controls!$I$4,'Hours Spread'!CV82,$B$2=Controls!$I$5,'Hours Spread'!ER82,$B$2=Controls!$I$6,'Hours Spread'!GN82,$B$2=Controls!$I$7,'Hours Spread'!IJ82)</f>
        <v>#N/A</v>
      </c>
      <c r="D69" s="1137" t="str">
        <f>ifs($B$2=Controls!$I$2,'Hours Spread'!E67,$B$2=Controls!$I$3,'Hours Spread'!BA67,$B$2=Controls!$I$4,'Hours Spread'!CW67,$B$2=Controls!$I$5,'Hours Spread'!ES67,$B$2=Controls!$I$6,'Hours Spread'!GO67,$B$2=Controls!$I$7,'Hours Spread'!IK67)</f>
        <v>#N/A</v>
      </c>
      <c r="E69" s="1137" t="str">
        <f>ifs($B$2=Controls!$I$2,'Hours Spread'!F67,$B$2=Controls!$I$3,'Hours Spread'!BB67,$B$2=Controls!$I$4,'Hours Spread'!CX67,$B$2=Controls!$I$5,'Hours Spread'!ET67,$B$2=Controls!$I$6,'Hours Spread'!GP67,$B$2=Controls!$I$7,'Hours Spread'!IL67)</f>
        <v>#N/A</v>
      </c>
      <c r="F69" s="1137" t="str">
        <f>ifs($B$2=Controls!$I$2,'Hours Spread'!G67,$B$2=Controls!$I$3,'Hours Spread'!BC67,$B$2=Controls!$I$4,'Hours Spread'!CY67,$B$2=Controls!$I$5,'Hours Spread'!EU67,$B$2=Controls!$I$6,'Hours Spread'!GQ67,$B$2=Controls!$I$7,'Hours Spread'!IM67)</f>
        <v>#N/A</v>
      </c>
      <c r="G69" s="1137" t="str">
        <f>ifs($B$2=Controls!$I$2,'Hours Spread'!H67,$B$2=Controls!$I$3,'Hours Spread'!BD67,$B$2=Controls!$I$4,'Hours Spread'!CZ67,$B$2=Controls!$I$5,'Hours Spread'!EV67,$B$2=Controls!$I$6,'Hours Spread'!GR67,$B$2=Controls!$I$7,'Hours Spread'!IN67)</f>
        <v>#N/A</v>
      </c>
      <c r="H69" s="1137" t="str">
        <f>ifs($B$2=Controls!$I$2,'Hours Spread'!I67,$B$2=Controls!$I$3,'Hours Spread'!BE67,$B$2=Controls!$I$4,'Hours Spread'!DA67,$B$2=Controls!$I$5,'Hours Spread'!EW67,$B$2=Controls!$I$6,'Hours Spread'!GS67,$B$2=Controls!$I$7,'Hours Spread'!IO67)</f>
        <v>#N/A</v>
      </c>
      <c r="I69" s="1137" t="str">
        <f>ifs($B$2=Controls!$I$2,'Hours Spread'!J67,$B$2=Controls!$I$3,'Hours Spread'!BF67,$B$2=Controls!$I$4,'Hours Spread'!DB67,$B$2=Controls!$I$5,'Hours Spread'!EX67,$B$2=Controls!$I$6,'Hours Spread'!GT67,$B$2=Controls!$I$7,'Hours Spread'!IP67)</f>
        <v>#N/A</v>
      </c>
      <c r="J69" s="1137" t="str">
        <f>ifs($B$2=Controls!$I$2,'Hours Spread'!K67,$B$2=Controls!$I$3,'Hours Spread'!BG67,$B$2=Controls!$I$4,'Hours Spread'!DC67,$B$2=Controls!$I$5,'Hours Spread'!EY67,$B$2=Controls!$I$6,'Hours Spread'!GU67,$B$2=Controls!$I$7,'Hours Spread'!IQ67)</f>
        <v>#N/A</v>
      </c>
      <c r="K69" s="1137" t="str">
        <f>ifs($B$2=Controls!$I$2,'Hours Spread'!L67,$B$2=Controls!$I$3,'Hours Spread'!BH67,$B$2=Controls!$I$4,'Hours Spread'!DD67,$B$2=Controls!$I$5,'Hours Spread'!EZ67,$B$2=Controls!$I$6,'Hours Spread'!GV67,$B$2=Controls!$I$7,'Hours Spread'!IR67)</f>
        <v>#N/A</v>
      </c>
      <c r="L69" s="1137" t="str">
        <f>ifs($B$2=Controls!$I$2,'Hours Spread'!M67,$B$2=Controls!$I$3,'Hours Spread'!BI67,$B$2=Controls!$I$4,'Hours Spread'!DE67,$B$2=Controls!$I$5,'Hours Spread'!FA67,$B$2=Controls!$I$6,'Hours Spread'!GW67,$B$2=Controls!$I$7,'Hours Spread'!IS67)</f>
        <v>#N/A</v>
      </c>
      <c r="M69" s="1137" t="str">
        <f>ifs($B$2=Controls!$I$2,'Hours Spread'!N67,$B$2=Controls!$I$3,'Hours Spread'!BJ67,$B$2=Controls!$I$4,'Hours Spread'!DF67,$B$2=Controls!$I$5,'Hours Spread'!FB67,$B$2=Controls!$I$6,'Hours Spread'!GX67,$B$2=Controls!$I$7,'Hours Spread'!IT67)</f>
        <v>#N/A</v>
      </c>
      <c r="N69" s="1137" t="str">
        <f>ifs($B$2=Controls!$I$2,'Hours Spread'!O67,$B$2=Controls!$I$3,'Hours Spread'!BK67,$B$2=Controls!$I$4,'Hours Spread'!DG67,$B$2=Controls!$I$5,'Hours Spread'!FC67,$B$2=Controls!$I$6,'Hours Spread'!GY67,$B$2=Controls!$I$7,'Hours Spread'!IU67)</f>
        <v>#N/A</v>
      </c>
      <c r="O69" s="1137" t="str">
        <f>ifs($B$2=Controls!$I$2,'Hours Spread'!P67,$B$2=Controls!$I$3,'Hours Spread'!BL67,$B$2=Controls!$I$4,'Hours Spread'!DH67,$B$2=Controls!$I$5,'Hours Spread'!FD67,$B$2=Controls!$I$6,'Hours Spread'!GZ67,$B$2=Controls!$I$7,'Hours Spread'!IV67)</f>
        <v>#N/A</v>
      </c>
      <c r="P69" s="1137" t="str">
        <f>ifs($B$2=Controls!$I$2,'Hours Spread'!Q67,$B$2=Controls!$I$3,'Hours Spread'!BM67,$B$2=Controls!$I$4,'Hours Spread'!DI67,$B$2=Controls!$I$5,'Hours Spread'!FE67,$B$2=Controls!$I$6,'Hours Spread'!HA67,$B$2=Controls!$I$7,'Hours Spread'!IW67)</f>
        <v>#N/A</v>
      </c>
      <c r="Q69" s="1137" t="str">
        <f>ifs($B$2=Controls!$I$2,'Hours Spread'!R67,$B$2=Controls!$I$3,'Hours Spread'!BN67,$B$2=Controls!$I$4,'Hours Spread'!DJ67,$B$2=Controls!$I$5,'Hours Spread'!FF67,$B$2=Controls!$I$6,'Hours Spread'!HB67,$B$2=Controls!$I$7,'Hours Spread'!IX67)</f>
        <v>#N/A</v>
      </c>
      <c r="R69" s="1137" t="str">
        <f>ifs($B$2=Controls!$I$2,'Hours Spread'!S67,$B$2=Controls!$I$3,'Hours Spread'!BO67,$B$2=Controls!$I$4,'Hours Spread'!DK67,$B$2=Controls!$I$5,'Hours Spread'!FG67,$B$2=Controls!$I$6,'Hours Spread'!HC67,$B$2=Controls!$I$7,'Hours Spread'!IY67)</f>
        <v>#N/A</v>
      </c>
      <c r="S69" s="1137" t="str">
        <f>ifs($B$2=Controls!$I$2,'Hours Spread'!T67,$B$2=Controls!$I$3,'Hours Spread'!BP67,$B$2=Controls!$I$4,'Hours Spread'!DL67,$B$2=Controls!$I$5,'Hours Spread'!FH67,$B$2=Controls!$I$6,'Hours Spread'!HD67,$B$2=Controls!$I$7,'Hours Spread'!IZ67)</f>
        <v>#N/A</v>
      </c>
      <c r="T69" s="1137" t="str">
        <f>ifs($B$2=Controls!$I$2,'Hours Spread'!U67,$B$2=Controls!$I$3,'Hours Spread'!BQ67,$B$2=Controls!$I$4,'Hours Spread'!DM67,$B$2=Controls!$I$5,'Hours Spread'!FI67,$B$2=Controls!$I$6,'Hours Spread'!HE67,$B$2=Controls!$I$7,'Hours Spread'!JA67)</f>
        <v>#N/A</v>
      </c>
      <c r="U69" s="1137" t="str">
        <f>ifs($B$2=Controls!$I$2,'Hours Spread'!V67,$B$2=Controls!$I$3,'Hours Spread'!BR67,$B$2=Controls!$I$4,'Hours Spread'!DN67,$B$2=Controls!$I$5,'Hours Spread'!FJ67,$B$2=Controls!$I$6,'Hours Spread'!HF67,$B$2=Controls!$I$7,'Hours Spread'!JB67)</f>
        <v>#N/A</v>
      </c>
      <c r="V69" s="1137" t="str">
        <f>ifs($B$2=Controls!$I$2,'Hours Spread'!W67,$B$2=Controls!$I$3,'Hours Spread'!BS67,$B$2=Controls!$I$4,'Hours Spread'!DO67,$B$2=Controls!$I$5,'Hours Spread'!FK67,$B$2=Controls!$I$6,'Hours Spread'!HG67,$B$2=Controls!$I$7,'Hours Spread'!JC67)</f>
        <v>#N/A</v>
      </c>
      <c r="W69" s="1137" t="str">
        <f>ifs($B$2=Controls!$I$2,'Hours Spread'!X67,$B$2=Controls!$I$3,'Hours Spread'!BT67,$B$2=Controls!$I$4,'Hours Spread'!DP67,$B$2=Controls!$I$5,'Hours Spread'!FL67,$B$2=Controls!$I$6,'Hours Spread'!HH67,$B$2=Controls!$I$7,'Hours Spread'!JD67)</f>
        <v>#N/A</v>
      </c>
      <c r="X69" s="1137" t="str">
        <f>ifs($B$2=Controls!$I$2,'Hours Spread'!Y67,$B$2=Controls!$I$3,'Hours Spread'!BU67,$B$2=Controls!$I$4,'Hours Spread'!DQ67,$B$2=Controls!$I$5,'Hours Spread'!FM67,$B$2=Controls!$I$6,'Hours Spread'!HI67,$B$2=Controls!$I$7,'Hours Spread'!JE67)</f>
        <v>#N/A</v>
      </c>
      <c r="Y69" s="1137" t="str">
        <f>ifs($B$2=Controls!$I$2,'Hours Spread'!Z67,$B$2=Controls!$I$3,'Hours Spread'!BV67,$B$2=Controls!$I$4,'Hours Spread'!DR67,$B$2=Controls!$I$5,'Hours Spread'!FN67,$B$2=Controls!$I$6,'Hours Spread'!HJ67,$B$2=Controls!$I$7,'Hours Spread'!JF67)</f>
        <v>#N/A</v>
      </c>
      <c r="Z69" s="1137" t="str">
        <f>ifs($B$2=Controls!$I$2,'Hours Spread'!AA67,$B$2=Controls!$I$3,'Hours Spread'!BW67,$B$2=Controls!$I$4,'Hours Spread'!DS67,$B$2=Controls!$I$5,'Hours Spread'!FO67,$B$2=Controls!$I$6,'Hours Spread'!HK67,$B$2=Controls!$I$7,'Hours Spread'!JG67)</f>
        <v>#N/A</v>
      </c>
      <c r="AA69" s="1137" t="str">
        <f>ifs($B$2=Controls!$I$2,'Hours Spread'!AB67,$B$2=Controls!$I$3,'Hours Spread'!BX67,$B$2=Controls!$I$4,'Hours Spread'!DT67,$B$2=Controls!$I$5,'Hours Spread'!FP67,$B$2=Controls!$I$6,'Hours Spread'!HL67,$B$2=Controls!$I$7,'Hours Spread'!JH67)</f>
        <v>#N/A</v>
      </c>
      <c r="AB69" s="1137" t="str">
        <f>ifs($B$2=Controls!$I$2,'Hours Spread'!AC67,$B$2=Controls!$I$3,'Hours Spread'!BY67,$B$2=Controls!$I$4,'Hours Spread'!DU67,$B$2=Controls!$I$5,'Hours Spread'!FQ67,$B$2=Controls!$I$6,'Hours Spread'!HM67,$B$2=Controls!$I$7,'Hours Spread'!JI67)</f>
        <v>#N/A</v>
      </c>
      <c r="AC69" s="1137" t="str">
        <f>ifs($B$2=Controls!$I$2,'Hours Spread'!AD67,$B$2=Controls!$I$3,'Hours Spread'!BZ67,$B$2=Controls!$I$4,'Hours Spread'!DV67,$B$2=Controls!$I$5,'Hours Spread'!FR67,$B$2=Controls!$I$6,'Hours Spread'!HN67,$B$2=Controls!$I$7,'Hours Spread'!JJ67)</f>
        <v>#N/A</v>
      </c>
      <c r="AD69" s="1137" t="str">
        <f>ifs($B$2=Controls!$I$2,'Hours Spread'!AE67,$B$2=Controls!$I$3,'Hours Spread'!CA67,$B$2=Controls!$I$4,'Hours Spread'!DW67,$B$2=Controls!$I$5,'Hours Spread'!FS67,$B$2=Controls!$I$6,'Hours Spread'!HO67,$B$2=Controls!$I$7,'Hours Spread'!JK67)</f>
        <v>#N/A</v>
      </c>
      <c r="AE69" s="1137" t="str">
        <f>ifs($B$2=Controls!$I$2,'Hours Spread'!AF67,$B$2=Controls!$I$3,'Hours Spread'!CB67,$B$2=Controls!$I$4,'Hours Spread'!DX67,$B$2=Controls!$I$5,'Hours Spread'!FT67,$B$2=Controls!$I$6,'Hours Spread'!HP67,$B$2=Controls!$I$7,'Hours Spread'!JL67)</f>
        <v>#N/A</v>
      </c>
      <c r="AF69" s="1137" t="str">
        <f>ifs($B$2=Controls!$I$2,'Hours Spread'!AG67,$B$2=Controls!$I$3,'Hours Spread'!CC67,$B$2=Controls!$I$4,'Hours Spread'!DY67,$B$2=Controls!$I$5,'Hours Spread'!FU67,$B$2=Controls!$I$6,'Hours Spread'!HQ67,$B$2=Controls!$I$7,'Hours Spread'!JM67)</f>
        <v>#N/A</v>
      </c>
      <c r="AG69" s="1137" t="str">
        <f>ifs($B$2=Controls!$I$2,'Hours Spread'!AH67,$B$2=Controls!$I$3,'Hours Spread'!CD67,$B$2=Controls!$I$4,'Hours Spread'!DZ67,$B$2=Controls!$I$5,'Hours Spread'!FV67,$B$2=Controls!$I$6,'Hours Spread'!HR67,$B$2=Controls!$I$7,'Hours Spread'!JN67)</f>
        <v>#N/A</v>
      </c>
      <c r="AH69" s="1137" t="str">
        <f>ifs($B$2=Controls!$I$2,'Hours Spread'!AI67,$B$2=Controls!$I$3,'Hours Spread'!CE67,$B$2=Controls!$I$4,'Hours Spread'!EA67,$B$2=Controls!$I$5,'Hours Spread'!FW67,$B$2=Controls!$I$6,'Hours Spread'!HS67,$B$2=Controls!$I$7,'Hours Spread'!JO67)</f>
        <v>#N/A</v>
      </c>
      <c r="AI69" s="1137" t="str">
        <f>ifs($B$2=Controls!$I$2,'Hours Spread'!AJ67,$B$2=Controls!$I$3,'Hours Spread'!CF67,$B$2=Controls!$I$4,'Hours Spread'!EB67,$B$2=Controls!$I$5,'Hours Spread'!FX67,$B$2=Controls!$I$6,'Hours Spread'!HT67,$B$2=Controls!$I$7,'Hours Spread'!JP67)</f>
        <v>#N/A</v>
      </c>
      <c r="AJ69" s="1137" t="str">
        <f>ifs($B$2=Controls!$I$2,'Hours Spread'!AK67,$B$2=Controls!$I$3,'Hours Spread'!CG67,$B$2=Controls!$I$4,'Hours Spread'!EC67,$B$2=Controls!$I$5,'Hours Spread'!FY67,$B$2=Controls!$I$6,'Hours Spread'!HU67,$B$2=Controls!$I$7,'Hours Spread'!JQ67)</f>
        <v>#N/A</v>
      </c>
      <c r="AK69" s="1137" t="str">
        <f>ifs($B$2=Controls!$I$2,'Hours Spread'!AL67,$B$2=Controls!$I$3,'Hours Spread'!CH67,$B$2=Controls!$I$4,'Hours Spread'!ED67,$B$2=Controls!$I$5,'Hours Spread'!FZ67,$B$2=Controls!$I$6,'Hours Spread'!HV67,$B$2=Controls!$I$7,'Hours Spread'!JR67)</f>
        <v>#N/A</v>
      </c>
      <c r="AL69" s="1137" t="str">
        <f>ifs($B$2=Controls!$I$2,'Hours Spread'!AM67,$B$2=Controls!$I$3,'Hours Spread'!CI67,$B$2=Controls!$I$4,'Hours Spread'!EE67,$B$2=Controls!$I$5,'Hours Spread'!GA67,$B$2=Controls!$I$6,'Hours Spread'!HW67,$B$2=Controls!$I$7,'Hours Spread'!JS67)</f>
        <v>#N/A</v>
      </c>
      <c r="AM69" s="1137" t="str">
        <f>ifs($B$2=Controls!$I$2,'Hours Spread'!AN67,$B$2=Controls!$I$3,'Hours Spread'!CJ67,$B$2=Controls!$I$4,'Hours Spread'!EF67,$B$2=Controls!$I$5,'Hours Spread'!GB67,$B$2=Controls!$I$6,'Hours Spread'!HX67,$B$2=Controls!$I$7,'Hours Spread'!JT67)</f>
        <v>#N/A</v>
      </c>
      <c r="AN69" s="1137" t="str">
        <f>ifs($B$2=Controls!$I$2,'Hours Spread'!AO67,$B$2=Controls!$I$3,'Hours Spread'!CK67,$B$2=Controls!$I$4,'Hours Spread'!EG67,$B$2=Controls!$I$5,'Hours Spread'!GC67,$B$2=Controls!$I$6,'Hours Spread'!HY67,$B$2=Controls!$I$7,'Hours Spread'!JU67)</f>
        <v>#N/A</v>
      </c>
      <c r="AO69" s="1137" t="str">
        <f>ifs($B$2=Controls!$I$2,'Hours Spread'!AP67,$B$2=Controls!$I$3,'Hours Spread'!CL67,$B$2=Controls!$I$4,'Hours Spread'!EH67,$B$2=Controls!$I$5,'Hours Spread'!GD67,$B$2=Controls!$I$6,'Hours Spread'!HZ67,$B$2=Controls!$I$7,'Hours Spread'!JV67)</f>
        <v>#N/A</v>
      </c>
      <c r="AP69" s="1137" t="str">
        <f>ifs($B$2=Controls!$I$2,'Hours Spread'!AQ67,$B$2=Controls!$I$3,'Hours Spread'!CM67,$B$2=Controls!$I$4,'Hours Spread'!EI67,$B$2=Controls!$I$5,'Hours Spread'!GE67,$B$2=Controls!$I$6,'Hours Spread'!IA67,$B$2=Controls!$I$7,'Hours Spread'!JW67)</f>
        <v>#N/A</v>
      </c>
      <c r="AQ69" s="1137" t="str">
        <f>ifs($B$2=Controls!$I$2,'Hours Spread'!AR67,$B$2=Controls!$I$3,'Hours Spread'!CN67,$B$2=Controls!$I$4,'Hours Spread'!EJ67,$B$2=Controls!$I$5,'Hours Spread'!GF67,$B$2=Controls!$I$6,'Hours Spread'!IB67,$B$2=Controls!$I$7,'Hours Spread'!JX67)</f>
        <v>#N/A</v>
      </c>
      <c r="AR69" s="1137" t="str">
        <f>ifs($B$2=Controls!$I$2,'Hours Spread'!AS67,$B$2=Controls!$I$3,'Hours Spread'!CO67,$B$2=Controls!$I$4,'Hours Spread'!EK67,$B$2=Controls!$I$5,'Hours Spread'!GG67,$B$2=Controls!$I$6,'Hours Spread'!IC67,$B$2=Controls!$I$7,'Hours Spread'!JY67)</f>
        <v>#N/A</v>
      </c>
      <c r="AS69" s="1137" t="str">
        <f>ifs($B$2=Controls!$I$2,'Hours Spread'!AT67,$B$2=Controls!$I$3,'Hours Spread'!CP67,$B$2=Controls!$I$4,'Hours Spread'!EL67,$B$2=Controls!$I$5,'Hours Spread'!GH67,$B$2=Controls!$I$6,'Hours Spread'!ID67,$B$2=Controls!$I$7,'Hours Spread'!JZ67)</f>
        <v>#N/A</v>
      </c>
      <c r="AT69" s="1137" t="str">
        <f>ifs($B$2=Controls!$I$2,'Hours Spread'!AU67,$B$2=Controls!$I$3,'Hours Spread'!CQ67,$B$2=Controls!$I$4,'Hours Spread'!EM67,$B$2=Controls!$I$5,'Hours Spread'!GI67,$B$2=Controls!$I$6,'Hours Spread'!IE67,$B$2=Controls!$I$7,'Hours Spread'!KA67)</f>
        <v>#N/A</v>
      </c>
      <c r="AU69" s="1137" t="str">
        <f>ifs($B$2=Controls!$I$2,'Hours Spread'!AV67,$B$2=Controls!$I$3,'Hours Spread'!CR67,$B$2=Controls!$I$4,'Hours Spread'!EN67,$B$2=Controls!$I$5,'Hours Spread'!GJ67,$B$2=Controls!$I$6,'Hours Spread'!IF67,$B$2=Controls!$I$7,'Hours Spread'!KB67)</f>
        <v>#N/A</v>
      </c>
      <c r="AV69" s="1137" t="str">
        <f>ifs($B$2=Controls!$I$2,'Hours Spread'!AW67,$B$2=Controls!$I$3,'Hours Spread'!CS67,$B$2=Controls!$I$4,'Hours Spread'!EO67,$B$2=Controls!$I$5,'Hours Spread'!GK67,$B$2=Controls!$I$6,'Hours Spread'!IG67,$B$2=Controls!$I$7,'Hours Spread'!KC67)</f>
        <v>#N/A</v>
      </c>
      <c r="AW69" s="1137" t="str">
        <f>ifs($B$2=Controls!$I$2,'Hours Spread'!AX67,$B$2=Controls!$I$3,'Hours Spread'!CT67,$B$2=Controls!$I$4,'Hours Spread'!EP67,$B$2=Controls!$I$5,'Hours Spread'!GL67,$B$2=Controls!$I$6,'Hours Spread'!IH67,$B$2=Controls!$I$7,'Hours Spread'!KD67)</f>
        <v>#N/A</v>
      </c>
      <c r="AX69" s="1137" t="str">
        <f>ifs($B$2=Controls!$I$2,'Hours Spread'!AY67,$B$2=Controls!$I$3,'Hours Spread'!CU67,$B$2=Controls!$I$4,'Hours Spread'!EQ67,$B$2=Controls!$I$5,'Hours Spread'!GM67,$B$2=Controls!$I$6,'Hours Spread'!II67,$B$2=Controls!$I$7,'Hours Spread'!KE67)</f>
        <v>#N/A</v>
      </c>
    </row>
    <row r="70">
      <c r="A70" s="595" t="s">
        <v>542</v>
      </c>
      <c r="B70" s="693" t="s">
        <v>542</v>
      </c>
      <c r="C70" s="1137" t="str">
        <f>ifs($B$2=Controls!$I$2,'Hours Spread'!D83,$B$2=Controls!$I$3,'Hours Spread'!AZ83,$B$2=Controls!$I$4,'Hours Spread'!CV83,$B$2=Controls!$I$5,'Hours Spread'!ER83,$B$2=Controls!$I$6,'Hours Spread'!GN83,$B$2=Controls!$I$7,'Hours Spread'!IJ83)</f>
        <v>#N/A</v>
      </c>
      <c r="D70" s="1137" t="str">
        <f>ifs($B$2=Controls!$I$2,'Hours Spread'!E68,$B$2=Controls!$I$3,'Hours Spread'!BA68,$B$2=Controls!$I$4,'Hours Spread'!CW68,$B$2=Controls!$I$5,'Hours Spread'!ES68,$B$2=Controls!$I$6,'Hours Spread'!GO68,$B$2=Controls!$I$7,'Hours Spread'!IK68)</f>
        <v>#N/A</v>
      </c>
      <c r="E70" s="1137" t="str">
        <f>ifs($B$2=Controls!$I$2,'Hours Spread'!F68,$B$2=Controls!$I$3,'Hours Spread'!BB68,$B$2=Controls!$I$4,'Hours Spread'!CX68,$B$2=Controls!$I$5,'Hours Spread'!ET68,$B$2=Controls!$I$6,'Hours Spread'!GP68,$B$2=Controls!$I$7,'Hours Spread'!IL68)</f>
        <v>#N/A</v>
      </c>
      <c r="F70" s="1137" t="str">
        <f>ifs($B$2=Controls!$I$2,'Hours Spread'!G68,$B$2=Controls!$I$3,'Hours Spread'!BC68,$B$2=Controls!$I$4,'Hours Spread'!CY68,$B$2=Controls!$I$5,'Hours Spread'!EU68,$B$2=Controls!$I$6,'Hours Spread'!GQ68,$B$2=Controls!$I$7,'Hours Spread'!IM68)</f>
        <v>#N/A</v>
      </c>
      <c r="G70" s="1137" t="str">
        <f>ifs($B$2=Controls!$I$2,'Hours Spread'!H68,$B$2=Controls!$I$3,'Hours Spread'!BD68,$B$2=Controls!$I$4,'Hours Spread'!CZ68,$B$2=Controls!$I$5,'Hours Spread'!EV68,$B$2=Controls!$I$6,'Hours Spread'!GR68,$B$2=Controls!$I$7,'Hours Spread'!IN68)</f>
        <v>#N/A</v>
      </c>
      <c r="H70" s="1137" t="str">
        <f>ifs($B$2=Controls!$I$2,'Hours Spread'!I68,$B$2=Controls!$I$3,'Hours Spread'!BE68,$B$2=Controls!$I$4,'Hours Spread'!DA68,$B$2=Controls!$I$5,'Hours Spread'!EW68,$B$2=Controls!$I$6,'Hours Spread'!GS68,$B$2=Controls!$I$7,'Hours Spread'!IO68)</f>
        <v>#N/A</v>
      </c>
      <c r="I70" s="1137" t="str">
        <f>ifs($B$2=Controls!$I$2,'Hours Spread'!J68,$B$2=Controls!$I$3,'Hours Spread'!BF68,$B$2=Controls!$I$4,'Hours Spread'!DB68,$B$2=Controls!$I$5,'Hours Spread'!EX68,$B$2=Controls!$I$6,'Hours Spread'!GT68,$B$2=Controls!$I$7,'Hours Spread'!IP68)</f>
        <v>#N/A</v>
      </c>
      <c r="J70" s="1137" t="str">
        <f>ifs($B$2=Controls!$I$2,'Hours Spread'!K68,$B$2=Controls!$I$3,'Hours Spread'!BG68,$B$2=Controls!$I$4,'Hours Spread'!DC68,$B$2=Controls!$I$5,'Hours Spread'!EY68,$B$2=Controls!$I$6,'Hours Spread'!GU68,$B$2=Controls!$I$7,'Hours Spread'!IQ68)</f>
        <v>#N/A</v>
      </c>
      <c r="K70" s="1137" t="str">
        <f>ifs($B$2=Controls!$I$2,'Hours Spread'!L68,$B$2=Controls!$I$3,'Hours Spread'!BH68,$B$2=Controls!$I$4,'Hours Spread'!DD68,$B$2=Controls!$I$5,'Hours Spread'!EZ68,$B$2=Controls!$I$6,'Hours Spread'!GV68,$B$2=Controls!$I$7,'Hours Spread'!IR68)</f>
        <v>#N/A</v>
      </c>
      <c r="L70" s="1137" t="str">
        <f>ifs($B$2=Controls!$I$2,'Hours Spread'!M68,$B$2=Controls!$I$3,'Hours Spread'!BI68,$B$2=Controls!$I$4,'Hours Spread'!DE68,$B$2=Controls!$I$5,'Hours Spread'!FA68,$B$2=Controls!$I$6,'Hours Spread'!GW68,$B$2=Controls!$I$7,'Hours Spread'!IS68)</f>
        <v>#N/A</v>
      </c>
      <c r="M70" s="1137" t="str">
        <f>ifs($B$2=Controls!$I$2,'Hours Spread'!N68,$B$2=Controls!$I$3,'Hours Spread'!BJ68,$B$2=Controls!$I$4,'Hours Spread'!DF68,$B$2=Controls!$I$5,'Hours Spread'!FB68,$B$2=Controls!$I$6,'Hours Spread'!GX68,$B$2=Controls!$I$7,'Hours Spread'!IT68)</f>
        <v>#N/A</v>
      </c>
      <c r="N70" s="1137" t="str">
        <f>ifs($B$2=Controls!$I$2,'Hours Spread'!O68,$B$2=Controls!$I$3,'Hours Spread'!BK68,$B$2=Controls!$I$4,'Hours Spread'!DG68,$B$2=Controls!$I$5,'Hours Spread'!FC68,$B$2=Controls!$I$6,'Hours Spread'!GY68,$B$2=Controls!$I$7,'Hours Spread'!IU68)</f>
        <v>#N/A</v>
      </c>
      <c r="O70" s="1137" t="str">
        <f>ifs($B$2=Controls!$I$2,'Hours Spread'!P68,$B$2=Controls!$I$3,'Hours Spread'!BL68,$B$2=Controls!$I$4,'Hours Spread'!DH68,$B$2=Controls!$I$5,'Hours Spread'!FD68,$B$2=Controls!$I$6,'Hours Spread'!GZ68,$B$2=Controls!$I$7,'Hours Spread'!IV68)</f>
        <v>#N/A</v>
      </c>
      <c r="P70" s="1137" t="str">
        <f>ifs($B$2=Controls!$I$2,'Hours Spread'!Q68,$B$2=Controls!$I$3,'Hours Spread'!BM68,$B$2=Controls!$I$4,'Hours Spread'!DI68,$B$2=Controls!$I$5,'Hours Spread'!FE68,$B$2=Controls!$I$6,'Hours Spread'!HA68,$B$2=Controls!$I$7,'Hours Spread'!IW68)</f>
        <v>#N/A</v>
      </c>
      <c r="Q70" s="1137" t="str">
        <f>ifs($B$2=Controls!$I$2,'Hours Spread'!R68,$B$2=Controls!$I$3,'Hours Spread'!BN68,$B$2=Controls!$I$4,'Hours Spread'!DJ68,$B$2=Controls!$I$5,'Hours Spread'!FF68,$B$2=Controls!$I$6,'Hours Spread'!HB68,$B$2=Controls!$I$7,'Hours Spread'!IX68)</f>
        <v>#N/A</v>
      </c>
      <c r="R70" s="1137" t="str">
        <f>ifs($B$2=Controls!$I$2,'Hours Spread'!S68,$B$2=Controls!$I$3,'Hours Spread'!BO68,$B$2=Controls!$I$4,'Hours Spread'!DK68,$B$2=Controls!$I$5,'Hours Spread'!FG68,$B$2=Controls!$I$6,'Hours Spread'!HC68,$B$2=Controls!$I$7,'Hours Spread'!IY68)</f>
        <v>#N/A</v>
      </c>
      <c r="S70" s="1137" t="str">
        <f>ifs($B$2=Controls!$I$2,'Hours Spread'!T68,$B$2=Controls!$I$3,'Hours Spread'!BP68,$B$2=Controls!$I$4,'Hours Spread'!DL68,$B$2=Controls!$I$5,'Hours Spread'!FH68,$B$2=Controls!$I$6,'Hours Spread'!HD68,$B$2=Controls!$I$7,'Hours Spread'!IZ68)</f>
        <v>#N/A</v>
      </c>
      <c r="T70" s="1137" t="str">
        <f>ifs($B$2=Controls!$I$2,'Hours Spread'!U68,$B$2=Controls!$I$3,'Hours Spread'!BQ68,$B$2=Controls!$I$4,'Hours Spread'!DM68,$B$2=Controls!$I$5,'Hours Spread'!FI68,$B$2=Controls!$I$6,'Hours Spread'!HE68,$B$2=Controls!$I$7,'Hours Spread'!JA68)</f>
        <v>#N/A</v>
      </c>
      <c r="U70" s="1137" t="str">
        <f>ifs($B$2=Controls!$I$2,'Hours Spread'!V68,$B$2=Controls!$I$3,'Hours Spread'!BR68,$B$2=Controls!$I$4,'Hours Spread'!DN68,$B$2=Controls!$I$5,'Hours Spread'!FJ68,$B$2=Controls!$I$6,'Hours Spread'!HF68,$B$2=Controls!$I$7,'Hours Spread'!JB68)</f>
        <v>#N/A</v>
      </c>
      <c r="V70" s="1137" t="str">
        <f>ifs($B$2=Controls!$I$2,'Hours Spread'!W68,$B$2=Controls!$I$3,'Hours Spread'!BS68,$B$2=Controls!$I$4,'Hours Spread'!DO68,$B$2=Controls!$I$5,'Hours Spread'!FK68,$B$2=Controls!$I$6,'Hours Spread'!HG68,$B$2=Controls!$I$7,'Hours Spread'!JC68)</f>
        <v>#N/A</v>
      </c>
      <c r="W70" s="1137" t="str">
        <f>ifs($B$2=Controls!$I$2,'Hours Spread'!X68,$B$2=Controls!$I$3,'Hours Spread'!BT68,$B$2=Controls!$I$4,'Hours Spread'!DP68,$B$2=Controls!$I$5,'Hours Spread'!FL68,$B$2=Controls!$I$6,'Hours Spread'!HH68,$B$2=Controls!$I$7,'Hours Spread'!JD68)</f>
        <v>#N/A</v>
      </c>
      <c r="X70" s="1137" t="str">
        <f>ifs($B$2=Controls!$I$2,'Hours Spread'!Y68,$B$2=Controls!$I$3,'Hours Spread'!BU68,$B$2=Controls!$I$4,'Hours Spread'!DQ68,$B$2=Controls!$I$5,'Hours Spread'!FM68,$B$2=Controls!$I$6,'Hours Spread'!HI68,$B$2=Controls!$I$7,'Hours Spread'!JE68)</f>
        <v>#N/A</v>
      </c>
      <c r="Y70" s="1137" t="str">
        <f>ifs($B$2=Controls!$I$2,'Hours Spread'!Z68,$B$2=Controls!$I$3,'Hours Spread'!BV68,$B$2=Controls!$I$4,'Hours Spread'!DR68,$B$2=Controls!$I$5,'Hours Spread'!FN68,$B$2=Controls!$I$6,'Hours Spread'!HJ68,$B$2=Controls!$I$7,'Hours Spread'!JF68)</f>
        <v>#N/A</v>
      </c>
      <c r="Z70" s="1137" t="str">
        <f>ifs($B$2=Controls!$I$2,'Hours Spread'!AA68,$B$2=Controls!$I$3,'Hours Spread'!BW68,$B$2=Controls!$I$4,'Hours Spread'!DS68,$B$2=Controls!$I$5,'Hours Spread'!FO68,$B$2=Controls!$I$6,'Hours Spread'!HK68,$B$2=Controls!$I$7,'Hours Spread'!JG68)</f>
        <v>#N/A</v>
      </c>
      <c r="AA70" s="1137" t="str">
        <f>ifs($B$2=Controls!$I$2,'Hours Spread'!AB68,$B$2=Controls!$I$3,'Hours Spread'!BX68,$B$2=Controls!$I$4,'Hours Spread'!DT68,$B$2=Controls!$I$5,'Hours Spread'!FP68,$B$2=Controls!$I$6,'Hours Spread'!HL68,$B$2=Controls!$I$7,'Hours Spread'!JH68)</f>
        <v>#N/A</v>
      </c>
      <c r="AB70" s="1137" t="str">
        <f>ifs($B$2=Controls!$I$2,'Hours Spread'!AC68,$B$2=Controls!$I$3,'Hours Spread'!BY68,$B$2=Controls!$I$4,'Hours Spread'!DU68,$B$2=Controls!$I$5,'Hours Spread'!FQ68,$B$2=Controls!$I$6,'Hours Spread'!HM68,$B$2=Controls!$I$7,'Hours Spread'!JI68)</f>
        <v>#N/A</v>
      </c>
      <c r="AC70" s="1137" t="str">
        <f>ifs($B$2=Controls!$I$2,'Hours Spread'!AD68,$B$2=Controls!$I$3,'Hours Spread'!BZ68,$B$2=Controls!$I$4,'Hours Spread'!DV68,$B$2=Controls!$I$5,'Hours Spread'!FR68,$B$2=Controls!$I$6,'Hours Spread'!HN68,$B$2=Controls!$I$7,'Hours Spread'!JJ68)</f>
        <v>#N/A</v>
      </c>
      <c r="AD70" s="1137" t="str">
        <f>ifs($B$2=Controls!$I$2,'Hours Spread'!AE68,$B$2=Controls!$I$3,'Hours Spread'!CA68,$B$2=Controls!$I$4,'Hours Spread'!DW68,$B$2=Controls!$I$5,'Hours Spread'!FS68,$B$2=Controls!$I$6,'Hours Spread'!HO68,$B$2=Controls!$I$7,'Hours Spread'!JK68)</f>
        <v>#N/A</v>
      </c>
      <c r="AE70" s="1137" t="str">
        <f>ifs($B$2=Controls!$I$2,'Hours Spread'!AF68,$B$2=Controls!$I$3,'Hours Spread'!CB68,$B$2=Controls!$I$4,'Hours Spread'!DX68,$B$2=Controls!$I$5,'Hours Spread'!FT68,$B$2=Controls!$I$6,'Hours Spread'!HP68,$B$2=Controls!$I$7,'Hours Spread'!JL68)</f>
        <v>#N/A</v>
      </c>
      <c r="AF70" s="1137" t="str">
        <f>ifs($B$2=Controls!$I$2,'Hours Spread'!AG68,$B$2=Controls!$I$3,'Hours Spread'!CC68,$B$2=Controls!$I$4,'Hours Spread'!DY68,$B$2=Controls!$I$5,'Hours Spread'!FU68,$B$2=Controls!$I$6,'Hours Spread'!HQ68,$B$2=Controls!$I$7,'Hours Spread'!JM68)</f>
        <v>#N/A</v>
      </c>
      <c r="AG70" s="1137" t="str">
        <f>ifs($B$2=Controls!$I$2,'Hours Spread'!AH68,$B$2=Controls!$I$3,'Hours Spread'!CD68,$B$2=Controls!$I$4,'Hours Spread'!DZ68,$B$2=Controls!$I$5,'Hours Spread'!FV68,$B$2=Controls!$I$6,'Hours Spread'!HR68,$B$2=Controls!$I$7,'Hours Spread'!JN68)</f>
        <v>#N/A</v>
      </c>
      <c r="AH70" s="1137" t="str">
        <f>ifs($B$2=Controls!$I$2,'Hours Spread'!AI68,$B$2=Controls!$I$3,'Hours Spread'!CE68,$B$2=Controls!$I$4,'Hours Spread'!EA68,$B$2=Controls!$I$5,'Hours Spread'!FW68,$B$2=Controls!$I$6,'Hours Spread'!HS68,$B$2=Controls!$I$7,'Hours Spread'!JO68)</f>
        <v>#N/A</v>
      </c>
      <c r="AI70" s="1137" t="str">
        <f>ifs($B$2=Controls!$I$2,'Hours Spread'!AJ68,$B$2=Controls!$I$3,'Hours Spread'!CF68,$B$2=Controls!$I$4,'Hours Spread'!EB68,$B$2=Controls!$I$5,'Hours Spread'!FX68,$B$2=Controls!$I$6,'Hours Spread'!HT68,$B$2=Controls!$I$7,'Hours Spread'!JP68)</f>
        <v>#N/A</v>
      </c>
      <c r="AJ70" s="1137" t="str">
        <f>ifs($B$2=Controls!$I$2,'Hours Spread'!AK68,$B$2=Controls!$I$3,'Hours Spread'!CG68,$B$2=Controls!$I$4,'Hours Spread'!EC68,$B$2=Controls!$I$5,'Hours Spread'!FY68,$B$2=Controls!$I$6,'Hours Spread'!HU68,$B$2=Controls!$I$7,'Hours Spread'!JQ68)</f>
        <v>#N/A</v>
      </c>
      <c r="AK70" s="1137" t="str">
        <f>ifs($B$2=Controls!$I$2,'Hours Spread'!AL68,$B$2=Controls!$I$3,'Hours Spread'!CH68,$B$2=Controls!$I$4,'Hours Spread'!ED68,$B$2=Controls!$I$5,'Hours Spread'!FZ68,$B$2=Controls!$I$6,'Hours Spread'!HV68,$B$2=Controls!$I$7,'Hours Spread'!JR68)</f>
        <v>#N/A</v>
      </c>
      <c r="AL70" s="1137" t="str">
        <f>ifs($B$2=Controls!$I$2,'Hours Spread'!AM68,$B$2=Controls!$I$3,'Hours Spread'!CI68,$B$2=Controls!$I$4,'Hours Spread'!EE68,$B$2=Controls!$I$5,'Hours Spread'!GA68,$B$2=Controls!$I$6,'Hours Spread'!HW68,$B$2=Controls!$I$7,'Hours Spread'!JS68)</f>
        <v>#N/A</v>
      </c>
      <c r="AM70" s="1137" t="str">
        <f>ifs($B$2=Controls!$I$2,'Hours Spread'!AN68,$B$2=Controls!$I$3,'Hours Spread'!CJ68,$B$2=Controls!$I$4,'Hours Spread'!EF68,$B$2=Controls!$I$5,'Hours Spread'!GB68,$B$2=Controls!$I$6,'Hours Spread'!HX68,$B$2=Controls!$I$7,'Hours Spread'!JT68)</f>
        <v>#N/A</v>
      </c>
      <c r="AN70" s="1137" t="str">
        <f>ifs($B$2=Controls!$I$2,'Hours Spread'!AO68,$B$2=Controls!$I$3,'Hours Spread'!CK68,$B$2=Controls!$I$4,'Hours Spread'!EG68,$B$2=Controls!$I$5,'Hours Spread'!GC68,$B$2=Controls!$I$6,'Hours Spread'!HY68,$B$2=Controls!$I$7,'Hours Spread'!JU68)</f>
        <v>#N/A</v>
      </c>
      <c r="AO70" s="1137" t="str">
        <f>ifs($B$2=Controls!$I$2,'Hours Spread'!AP68,$B$2=Controls!$I$3,'Hours Spread'!CL68,$B$2=Controls!$I$4,'Hours Spread'!EH68,$B$2=Controls!$I$5,'Hours Spread'!GD68,$B$2=Controls!$I$6,'Hours Spread'!HZ68,$B$2=Controls!$I$7,'Hours Spread'!JV68)</f>
        <v>#N/A</v>
      </c>
      <c r="AP70" s="1137" t="str">
        <f>ifs($B$2=Controls!$I$2,'Hours Spread'!AQ68,$B$2=Controls!$I$3,'Hours Spread'!CM68,$B$2=Controls!$I$4,'Hours Spread'!EI68,$B$2=Controls!$I$5,'Hours Spread'!GE68,$B$2=Controls!$I$6,'Hours Spread'!IA68,$B$2=Controls!$I$7,'Hours Spread'!JW68)</f>
        <v>#N/A</v>
      </c>
      <c r="AQ70" s="1137" t="str">
        <f>ifs($B$2=Controls!$I$2,'Hours Spread'!AR68,$B$2=Controls!$I$3,'Hours Spread'!CN68,$B$2=Controls!$I$4,'Hours Spread'!EJ68,$B$2=Controls!$I$5,'Hours Spread'!GF68,$B$2=Controls!$I$6,'Hours Spread'!IB68,$B$2=Controls!$I$7,'Hours Spread'!JX68)</f>
        <v>#N/A</v>
      </c>
      <c r="AR70" s="1137" t="str">
        <f>ifs($B$2=Controls!$I$2,'Hours Spread'!AS68,$B$2=Controls!$I$3,'Hours Spread'!CO68,$B$2=Controls!$I$4,'Hours Spread'!EK68,$B$2=Controls!$I$5,'Hours Spread'!GG68,$B$2=Controls!$I$6,'Hours Spread'!IC68,$B$2=Controls!$I$7,'Hours Spread'!JY68)</f>
        <v>#N/A</v>
      </c>
      <c r="AS70" s="1137" t="str">
        <f>ifs($B$2=Controls!$I$2,'Hours Spread'!AT68,$B$2=Controls!$I$3,'Hours Spread'!CP68,$B$2=Controls!$I$4,'Hours Spread'!EL68,$B$2=Controls!$I$5,'Hours Spread'!GH68,$B$2=Controls!$I$6,'Hours Spread'!ID68,$B$2=Controls!$I$7,'Hours Spread'!JZ68)</f>
        <v>#N/A</v>
      </c>
      <c r="AT70" s="1137" t="str">
        <f>ifs($B$2=Controls!$I$2,'Hours Spread'!AU68,$B$2=Controls!$I$3,'Hours Spread'!CQ68,$B$2=Controls!$I$4,'Hours Spread'!EM68,$B$2=Controls!$I$5,'Hours Spread'!GI68,$B$2=Controls!$I$6,'Hours Spread'!IE68,$B$2=Controls!$I$7,'Hours Spread'!KA68)</f>
        <v>#N/A</v>
      </c>
      <c r="AU70" s="1137" t="str">
        <f>ifs($B$2=Controls!$I$2,'Hours Spread'!AV68,$B$2=Controls!$I$3,'Hours Spread'!CR68,$B$2=Controls!$I$4,'Hours Spread'!EN68,$B$2=Controls!$I$5,'Hours Spread'!GJ68,$B$2=Controls!$I$6,'Hours Spread'!IF68,$B$2=Controls!$I$7,'Hours Spread'!KB68)</f>
        <v>#N/A</v>
      </c>
      <c r="AV70" s="1137" t="str">
        <f>ifs($B$2=Controls!$I$2,'Hours Spread'!AW68,$B$2=Controls!$I$3,'Hours Spread'!CS68,$B$2=Controls!$I$4,'Hours Spread'!EO68,$B$2=Controls!$I$5,'Hours Spread'!GK68,$B$2=Controls!$I$6,'Hours Spread'!IG68,$B$2=Controls!$I$7,'Hours Spread'!KC68)</f>
        <v>#N/A</v>
      </c>
      <c r="AW70" s="1137" t="str">
        <f>ifs($B$2=Controls!$I$2,'Hours Spread'!AX68,$B$2=Controls!$I$3,'Hours Spread'!CT68,$B$2=Controls!$I$4,'Hours Spread'!EP68,$B$2=Controls!$I$5,'Hours Spread'!GL68,$B$2=Controls!$I$6,'Hours Spread'!IH68,$B$2=Controls!$I$7,'Hours Spread'!KD68)</f>
        <v>#N/A</v>
      </c>
      <c r="AX70" s="1137" t="str">
        <f>ifs($B$2=Controls!$I$2,'Hours Spread'!AY68,$B$2=Controls!$I$3,'Hours Spread'!CU68,$B$2=Controls!$I$4,'Hours Spread'!EQ68,$B$2=Controls!$I$5,'Hours Spread'!GM68,$B$2=Controls!$I$6,'Hours Spread'!II68,$B$2=Controls!$I$7,'Hours Spread'!KE68)</f>
        <v>#N/A</v>
      </c>
    </row>
    <row r="71">
      <c r="A71" s="858" t="s">
        <v>543</v>
      </c>
      <c r="B71" s="693" t="s">
        <v>543</v>
      </c>
      <c r="C71" s="1141"/>
      <c r="D71" s="1137" t="str">
        <f>ifs($B$2=Controls!$I$2,'Hours Spread'!E69,$B$2=Controls!$I$3,'Hours Spread'!BA69,$B$2=Controls!$I$4,'Hours Spread'!CW69,$B$2=Controls!$I$5,'Hours Spread'!ES69,$B$2=Controls!$I$6,'Hours Spread'!GO69,$B$2=Controls!$I$7,'Hours Spread'!IK69)</f>
        <v>#N/A</v>
      </c>
      <c r="E71" s="1137" t="str">
        <f>ifs($B$2=Controls!$I$2,'Hours Spread'!F69,$B$2=Controls!$I$3,'Hours Spread'!BB69,$B$2=Controls!$I$4,'Hours Spread'!CX69,$B$2=Controls!$I$5,'Hours Spread'!ET69,$B$2=Controls!$I$6,'Hours Spread'!GP69,$B$2=Controls!$I$7,'Hours Spread'!IL69)</f>
        <v>#N/A</v>
      </c>
      <c r="F71" s="1137" t="str">
        <f>ifs($B$2=Controls!$I$2,'Hours Spread'!G69,$B$2=Controls!$I$3,'Hours Spread'!BC69,$B$2=Controls!$I$4,'Hours Spread'!CY69,$B$2=Controls!$I$5,'Hours Spread'!EU69,$B$2=Controls!$I$6,'Hours Spread'!GQ69,$B$2=Controls!$I$7,'Hours Spread'!IM69)</f>
        <v>#N/A</v>
      </c>
      <c r="G71" s="1137" t="str">
        <f>ifs($B$2=Controls!$I$2,'Hours Spread'!H69,$B$2=Controls!$I$3,'Hours Spread'!BD69,$B$2=Controls!$I$4,'Hours Spread'!CZ69,$B$2=Controls!$I$5,'Hours Spread'!EV69,$B$2=Controls!$I$6,'Hours Spread'!GR69,$B$2=Controls!$I$7,'Hours Spread'!IN69)</f>
        <v>#N/A</v>
      </c>
      <c r="H71" s="1137" t="str">
        <f>ifs($B$2=Controls!$I$2,'Hours Spread'!I69,$B$2=Controls!$I$3,'Hours Spread'!BE69,$B$2=Controls!$I$4,'Hours Spread'!DA69,$B$2=Controls!$I$5,'Hours Spread'!EW69,$B$2=Controls!$I$6,'Hours Spread'!GS69,$B$2=Controls!$I$7,'Hours Spread'!IO69)</f>
        <v>#N/A</v>
      </c>
      <c r="I71" s="1137" t="str">
        <f>ifs($B$2=Controls!$I$2,'Hours Spread'!J69,$B$2=Controls!$I$3,'Hours Spread'!BF69,$B$2=Controls!$I$4,'Hours Spread'!DB69,$B$2=Controls!$I$5,'Hours Spread'!EX69,$B$2=Controls!$I$6,'Hours Spread'!GT69,$B$2=Controls!$I$7,'Hours Spread'!IP69)</f>
        <v>#N/A</v>
      </c>
      <c r="J71" s="1137" t="str">
        <f>ifs($B$2=Controls!$I$2,'Hours Spread'!K69,$B$2=Controls!$I$3,'Hours Spread'!BG69,$B$2=Controls!$I$4,'Hours Spread'!DC69,$B$2=Controls!$I$5,'Hours Spread'!EY69,$B$2=Controls!$I$6,'Hours Spread'!GU69,$B$2=Controls!$I$7,'Hours Spread'!IQ69)</f>
        <v>#N/A</v>
      </c>
      <c r="K71" s="1137" t="str">
        <f>ifs($B$2=Controls!$I$2,'Hours Spread'!L69,$B$2=Controls!$I$3,'Hours Spread'!BH69,$B$2=Controls!$I$4,'Hours Spread'!DD69,$B$2=Controls!$I$5,'Hours Spread'!EZ69,$B$2=Controls!$I$6,'Hours Spread'!GV69,$B$2=Controls!$I$7,'Hours Spread'!IR69)</f>
        <v>#N/A</v>
      </c>
      <c r="L71" s="1137" t="str">
        <f>ifs($B$2=Controls!$I$2,'Hours Spread'!M69,$B$2=Controls!$I$3,'Hours Spread'!BI69,$B$2=Controls!$I$4,'Hours Spread'!DE69,$B$2=Controls!$I$5,'Hours Spread'!FA69,$B$2=Controls!$I$6,'Hours Spread'!GW69,$B$2=Controls!$I$7,'Hours Spread'!IS69)</f>
        <v>#N/A</v>
      </c>
      <c r="M71" s="1137" t="str">
        <f>ifs($B$2=Controls!$I$2,'Hours Spread'!N69,$B$2=Controls!$I$3,'Hours Spread'!BJ69,$B$2=Controls!$I$4,'Hours Spread'!DF69,$B$2=Controls!$I$5,'Hours Spread'!FB69,$B$2=Controls!$I$6,'Hours Spread'!GX69,$B$2=Controls!$I$7,'Hours Spread'!IT69)</f>
        <v>#N/A</v>
      </c>
      <c r="N71" s="1137" t="str">
        <f>ifs($B$2=Controls!$I$2,'Hours Spread'!O69,$B$2=Controls!$I$3,'Hours Spread'!BK69,$B$2=Controls!$I$4,'Hours Spread'!DG69,$B$2=Controls!$I$5,'Hours Spread'!FC69,$B$2=Controls!$I$6,'Hours Spread'!GY69,$B$2=Controls!$I$7,'Hours Spread'!IU69)</f>
        <v>#N/A</v>
      </c>
      <c r="O71" s="1137" t="str">
        <f>ifs($B$2=Controls!$I$2,'Hours Spread'!P69,$B$2=Controls!$I$3,'Hours Spread'!BL69,$B$2=Controls!$I$4,'Hours Spread'!DH69,$B$2=Controls!$I$5,'Hours Spread'!FD69,$B$2=Controls!$I$6,'Hours Spread'!GZ69,$B$2=Controls!$I$7,'Hours Spread'!IV69)</f>
        <v>#N/A</v>
      </c>
      <c r="P71" s="1137" t="str">
        <f>ifs($B$2=Controls!$I$2,'Hours Spread'!Q69,$B$2=Controls!$I$3,'Hours Spread'!BM69,$B$2=Controls!$I$4,'Hours Spread'!DI69,$B$2=Controls!$I$5,'Hours Spread'!FE69,$B$2=Controls!$I$6,'Hours Spread'!HA69,$B$2=Controls!$I$7,'Hours Spread'!IW69)</f>
        <v>#N/A</v>
      </c>
      <c r="Q71" s="1137" t="str">
        <f>ifs($B$2=Controls!$I$2,'Hours Spread'!R69,$B$2=Controls!$I$3,'Hours Spread'!BN69,$B$2=Controls!$I$4,'Hours Spread'!DJ69,$B$2=Controls!$I$5,'Hours Spread'!FF69,$B$2=Controls!$I$6,'Hours Spread'!HB69,$B$2=Controls!$I$7,'Hours Spread'!IX69)</f>
        <v>#N/A</v>
      </c>
      <c r="R71" s="1137" t="str">
        <f>ifs($B$2=Controls!$I$2,'Hours Spread'!S69,$B$2=Controls!$I$3,'Hours Spread'!BO69,$B$2=Controls!$I$4,'Hours Spread'!DK69,$B$2=Controls!$I$5,'Hours Spread'!FG69,$B$2=Controls!$I$6,'Hours Spread'!HC69,$B$2=Controls!$I$7,'Hours Spread'!IY69)</f>
        <v>#N/A</v>
      </c>
      <c r="S71" s="1137" t="str">
        <f>ifs($B$2=Controls!$I$2,'Hours Spread'!T69,$B$2=Controls!$I$3,'Hours Spread'!BP69,$B$2=Controls!$I$4,'Hours Spread'!DL69,$B$2=Controls!$I$5,'Hours Spread'!FH69,$B$2=Controls!$I$6,'Hours Spread'!HD69,$B$2=Controls!$I$7,'Hours Spread'!IZ69)</f>
        <v>#N/A</v>
      </c>
      <c r="T71" s="1137" t="str">
        <f>ifs($B$2=Controls!$I$2,'Hours Spread'!U69,$B$2=Controls!$I$3,'Hours Spread'!BQ69,$B$2=Controls!$I$4,'Hours Spread'!DM69,$B$2=Controls!$I$5,'Hours Spread'!FI69,$B$2=Controls!$I$6,'Hours Spread'!HE69,$B$2=Controls!$I$7,'Hours Spread'!JA69)</f>
        <v>#N/A</v>
      </c>
      <c r="U71" s="1137" t="str">
        <f>ifs($B$2=Controls!$I$2,'Hours Spread'!V69,$B$2=Controls!$I$3,'Hours Spread'!BR69,$B$2=Controls!$I$4,'Hours Spread'!DN69,$B$2=Controls!$I$5,'Hours Spread'!FJ69,$B$2=Controls!$I$6,'Hours Spread'!HF69,$B$2=Controls!$I$7,'Hours Spread'!JB69)</f>
        <v>#N/A</v>
      </c>
      <c r="V71" s="1137" t="str">
        <f>ifs($B$2=Controls!$I$2,'Hours Spread'!W69,$B$2=Controls!$I$3,'Hours Spread'!BS69,$B$2=Controls!$I$4,'Hours Spread'!DO69,$B$2=Controls!$I$5,'Hours Spread'!FK69,$B$2=Controls!$I$6,'Hours Spread'!HG69,$B$2=Controls!$I$7,'Hours Spread'!JC69)</f>
        <v>#N/A</v>
      </c>
      <c r="W71" s="1137" t="str">
        <f>ifs($B$2=Controls!$I$2,'Hours Spread'!X69,$B$2=Controls!$I$3,'Hours Spread'!BT69,$B$2=Controls!$I$4,'Hours Spread'!DP69,$B$2=Controls!$I$5,'Hours Spread'!FL69,$B$2=Controls!$I$6,'Hours Spread'!HH69,$B$2=Controls!$I$7,'Hours Spread'!JD69)</f>
        <v>#N/A</v>
      </c>
      <c r="X71" s="1137" t="str">
        <f>ifs($B$2=Controls!$I$2,'Hours Spread'!Y69,$B$2=Controls!$I$3,'Hours Spread'!BU69,$B$2=Controls!$I$4,'Hours Spread'!DQ69,$B$2=Controls!$I$5,'Hours Spread'!FM69,$B$2=Controls!$I$6,'Hours Spread'!HI69,$B$2=Controls!$I$7,'Hours Spread'!JE69)</f>
        <v>#N/A</v>
      </c>
      <c r="Y71" s="1137" t="str">
        <f>ifs($B$2=Controls!$I$2,'Hours Spread'!Z69,$B$2=Controls!$I$3,'Hours Spread'!BV69,$B$2=Controls!$I$4,'Hours Spread'!DR69,$B$2=Controls!$I$5,'Hours Spread'!FN69,$B$2=Controls!$I$6,'Hours Spread'!HJ69,$B$2=Controls!$I$7,'Hours Spread'!JF69)</f>
        <v>#N/A</v>
      </c>
      <c r="Z71" s="1137" t="str">
        <f>ifs($B$2=Controls!$I$2,'Hours Spread'!AA69,$B$2=Controls!$I$3,'Hours Spread'!BW69,$B$2=Controls!$I$4,'Hours Spread'!DS69,$B$2=Controls!$I$5,'Hours Spread'!FO69,$B$2=Controls!$I$6,'Hours Spread'!HK69,$B$2=Controls!$I$7,'Hours Spread'!JG69)</f>
        <v>#N/A</v>
      </c>
      <c r="AA71" s="1137" t="str">
        <f>ifs($B$2=Controls!$I$2,'Hours Spread'!AB69,$B$2=Controls!$I$3,'Hours Spread'!BX69,$B$2=Controls!$I$4,'Hours Spread'!DT69,$B$2=Controls!$I$5,'Hours Spread'!FP69,$B$2=Controls!$I$6,'Hours Spread'!HL69,$B$2=Controls!$I$7,'Hours Spread'!JH69)</f>
        <v>#N/A</v>
      </c>
      <c r="AB71" s="1137" t="str">
        <f>ifs($B$2=Controls!$I$2,'Hours Spread'!AC69,$B$2=Controls!$I$3,'Hours Spread'!BY69,$B$2=Controls!$I$4,'Hours Spread'!DU69,$B$2=Controls!$I$5,'Hours Spread'!FQ69,$B$2=Controls!$I$6,'Hours Spread'!HM69,$B$2=Controls!$I$7,'Hours Spread'!JI69)</f>
        <v>#N/A</v>
      </c>
      <c r="AC71" s="1137" t="str">
        <f>ifs($B$2=Controls!$I$2,'Hours Spread'!AD69,$B$2=Controls!$I$3,'Hours Spread'!BZ69,$B$2=Controls!$I$4,'Hours Spread'!DV69,$B$2=Controls!$I$5,'Hours Spread'!FR69,$B$2=Controls!$I$6,'Hours Spread'!HN69,$B$2=Controls!$I$7,'Hours Spread'!JJ69)</f>
        <v>#N/A</v>
      </c>
      <c r="AD71" s="1137" t="str">
        <f>ifs($B$2=Controls!$I$2,'Hours Spread'!AE69,$B$2=Controls!$I$3,'Hours Spread'!CA69,$B$2=Controls!$I$4,'Hours Spread'!DW69,$B$2=Controls!$I$5,'Hours Spread'!FS69,$B$2=Controls!$I$6,'Hours Spread'!HO69,$B$2=Controls!$I$7,'Hours Spread'!JK69)</f>
        <v>#N/A</v>
      </c>
      <c r="AE71" s="1137" t="str">
        <f>ifs($B$2=Controls!$I$2,'Hours Spread'!AF69,$B$2=Controls!$I$3,'Hours Spread'!CB69,$B$2=Controls!$I$4,'Hours Spread'!DX69,$B$2=Controls!$I$5,'Hours Spread'!FT69,$B$2=Controls!$I$6,'Hours Spread'!HP69,$B$2=Controls!$I$7,'Hours Spread'!JL69)</f>
        <v>#N/A</v>
      </c>
      <c r="AF71" s="1137" t="str">
        <f>ifs($B$2=Controls!$I$2,'Hours Spread'!AG69,$B$2=Controls!$I$3,'Hours Spread'!CC69,$B$2=Controls!$I$4,'Hours Spread'!DY69,$B$2=Controls!$I$5,'Hours Spread'!FU69,$B$2=Controls!$I$6,'Hours Spread'!HQ69,$B$2=Controls!$I$7,'Hours Spread'!JM69)</f>
        <v>#N/A</v>
      </c>
      <c r="AG71" s="1137" t="str">
        <f>ifs($B$2=Controls!$I$2,'Hours Spread'!AH69,$B$2=Controls!$I$3,'Hours Spread'!CD69,$B$2=Controls!$I$4,'Hours Spread'!DZ69,$B$2=Controls!$I$5,'Hours Spread'!FV69,$B$2=Controls!$I$6,'Hours Spread'!HR69,$B$2=Controls!$I$7,'Hours Spread'!JN69)</f>
        <v>#N/A</v>
      </c>
      <c r="AH71" s="1137" t="str">
        <f>ifs($B$2=Controls!$I$2,'Hours Spread'!AI69,$B$2=Controls!$I$3,'Hours Spread'!CE69,$B$2=Controls!$I$4,'Hours Spread'!EA69,$B$2=Controls!$I$5,'Hours Spread'!FW69,$B$2=Controls!$I$6,'Hours Spread'!HS69,$B$2=Controls!$I$7,'Hours Spread'!JO69)</f>
        <v>#N/A</v>
      </c>
      <c r="AI71" s="1137" t="str">
        <f>ifs($B$2=Controls!$I$2,'Hours Spread'!AJ69,$B$2=Controls!$I$3,'Hours Spread'!CF69,$B$2=Controls!$I$4,'Hours Spread'!EB69,$B$2=Controls!$I$5,'Hours Spread'!FX69,$B$2=Controls!$I$6,'Hours Spread'!HT69,$B$2=Controls!$I$7,'Hours Spread'!JP69)</f>
        <v>#N/A</v>
      </c>
      <c r="AJ71" s="1137" t="str">
        <f>ifs($B$2=Controls!$I$2,'Hours Spread'!AK69,$B$2=Controls!$I$3,'Hours Spread'!CG69,$B$2=Controls!$I$4,'Hours Spread'!EC69,$B$2=Controls!$I$5,'Hours Spread'!FY69,$B$2=Controls!$I$6,'Hours Spread'!HU69,$B$2=Controls!$I$7,'Hours Spread'!JQ69)</f>
        <v>#N/A</v>
      </c>
      <c r="AK71" s="1137" t="str">
        <f>ifs($B$2=Controls!$I$2,'Hours Spread'!AL69,$B$2=Controls!$I$3,'Hours Spread'!CH69,$B$2=Controls!$I$4,'Hours Spread'!ED69,$B$2=Controls!$I$5,'Hours Spread'!FZ69,$B$2=Controls!$I$6,'Hours Spread'!HV69,$B$2=Controls!$I$7,'Hours Spread'!JR69)</f>
        <v>#N/A</v>
      </c>
      <c r="AL71" s="1137" t="str">
        <f>ifs($B$2=Controls!$I$2,'Hours Spread'!AM69,$B$2=Controls!$I$3,'Hours Spread'!CI69,$B$2=Controls!$I$4,'Hours Spread'!EE69,$B$2=Controls!$I$5,'Hours Spread'!GA69,$B$2=Controls!$I$6,'Hours Spread'!HW69,$B$2=Controls!$I$7,'Hours Spread'!JS69)</f>
        <v>#N/A</v>
      </c>
      <c r="AM71" s="1137" t="str">
        <f>ifs($B$2=Controls!$I$2,'Hours Spread'!AN69,$B$2=Controls!$I$3,'Hours Spread'!CJ69,$B$2=Controls!$I$4,'Hours Spread'!EF69,$B$2=Controls!$I$5,'Hours Spread'!GB69,$B$2=Controls!$I$6,'Hours Spread'!HX69,$B$2=Controls!$I$7,'Hours Spread'!JT69)</f>
        <v>#N/A</v>
      </c>
      <c r="AN71" s="1137" t="str">
        <f>ifs($B$2=Controls!$I$2,'Hours Spread'!AO69,$B$2=Controls!$I$3,'Hours Spread'!CK69,$B$2=Controls!$I$4,'Hours Spread'!EG69,$B$2=Controls!$I$5,'Hours Spread'!GC69,$B$2=Controls!$I$6,'Hours Spread'!HY69,$B$2=Controls!$I$7,'Hours Spread'!JU69)</f>
        <v>#N/A</v>
      </c>
      <c r="AO71" s="1137" t="str">
        <f>ifs($B$2=Controls!$I$2,'Hours Spread'!AP69,$B$2=Controls!$I$3,'Hours Spread'!CL69,$B$2=Controls!$I$4,'Hours Spread'!EH69,$B$2=Controls!$I$5,'Hours Spread'!GD69,$B$2=Controls!$I$6,'Hours Spread'!HZ69,$B$2=Controls!$I$7,'Hours Spread'!JV69)</f>
        <v>#N/A</v>
      </c>
      <c r="AP71" s="1137" t="str">
        <f>ifs($B$2=Controls!$I$2,'Hours Spread'!AQ69,$B$2=Controls!$I$3,'Hours Spread'!CM69,$B$2=Controls!$I$4,'Hours Spread'!EI69,$B$2=Controls!$I$5,'Hours Spread'!GE69,$B$2=Controls!$I$6,'Hours Spread'!IA69,$B$2=Controls!$I$7,'Hours Spread'!JW69)</f>
        <v>#N/A</v>
      </c>
      <c r="AQ71" s="1137" t="str">
        <f>ifs($B$2=Controls!$I$2,'Hours Spread'!AR69,$B$2=Controls!$I$3,'Hours Spread'!CN69,$B$2=Controls!$I$4,'Hours Spread'!EJ69,$B$2=Controls!$I$5,'Hours Spread'!GF69,$B$2=Controls!$I$6,'Hours Spread'!IB69,$B$2=Controls!$I$7,'Hours Spread'!JX69)</f>
        <v>#N/A</v>
      </c>
      <c r="AR71" s="1137" t="str">
        <f>ifs($B$2=Controls!$I$2,'Hours Spread'!AS69,$B$2=Controls!$I$3,'Hours Spread'!CO69,$B$2=Controls!$I$4,'Hours Spread'!EK69,$B$2=Controls!$I$5,'Hours Spread'!GG69,$B$2=Controls!$I$6,'Hours Spread'!IC69,$B$2=Controls!$I$7,'Hours Spread'!JY69)</f>
        <v>#N/A</v>
      </c>
      <c r="AS71" s="1137" t="str">
        <f>ifs($B$2=Controls!$I$2,'Hours Spread'!AT69,$B$2=Controls!$I$3,'Hours Spread'!CP69,$B$2=Controls!$I$4,'Hours Spread'!EL69,$B$2=Controls!$I$5,'Hours Spread'!GH69,$B$2=Controls!$I$6,'Hours Spread'!ID69,$B$2=Controls!$I$7,'Hours Spread'!JZ69)</f>
        <v>#N/A</v>
      </c>
      <c r="AT71" s="1137" t="str">
        <f>ifs($B$2=Controls!$I$2,'Hours Spread'!AU69,$B$2=Controls!$I$3,'Hours Spread'!CQ69,$B$2=Controls!$I$4,'Hours Spread'!EM69,$B$2=Controls!$I$5,'Hours Spread'!GI69,$B$2=Controls!$I$6,'Hours Spread'!IE69,$B$2=Controls!$I$7,'Hours Spread'!KA69)</f>
        <v>#N/A</v>
      </c>
      <c r="AU71" s="1137" t="str">
        <f>ifs($B$2=Controls!$I$2,'Hours Spread'!AV69,$B$2=Controls!$I$3,'Hours Spread'!CR69,$B$2=Controls!$I$4,'Hours Spread'!EN69,$B$2=Controls!$I$5,'Hours Spread'!GJ69,$B$2=Controls!$I$6,'Hours Spread'!IF69,$B$2=Controls!$I$7,'Hours Spread'!KB69)</f>
        <v>#N/A</v>
      </c>
      <c r="AV71" s="1137" t="str">
        <f>ifs($B$2=Controls!$I$2,'Hours Spread'!AW69,$B$2=Controls!$I$3,'Hours Spread'!CS69,$B$2=Controls!$I$4,'Hours Spread'!EO69,$B$2=Controls!$I$5,'Hours Spread'!GK69,$B$2=Controls!$I$6,'Hours Spread'!IG69,$B$2=Controls!$I$7,'Hours Spread'!KC69)</f>
        <v>#N/A</v>
      </c>
      <c r="AW71" s="1137" t="str">
        <f>ifs($B$2=Controls!$I$2,'Hours Spread'!AX69,$B$2=Controls!$I$3,'Hours Spread'!CT69,$B$2=Controls!$I$4,'Hours Spread'!EP69,$B$2=Controls!$I$5,'Hours Spread'!GL69,$B$2=Controls!$I$6,'Hours Spread'!IH69,$B$2=Controls!$I$7,'Hours Spread'!KD69)</f>
        <v>#N/A</v>
      </c>
      <c r="AX71" s="1137" t="str">
        <f>ifs($B$2=Controls!$I$2,'Hours Spread'!AY69,$B$2=Controls!$I$3,'Hours Spread'!CU69,$B$2=Controls!$I$4,'Hours Spread'!EQ69,$B$2=Controls!$I$5,'Hours Spread'!GM69,$B$2=Controls!$I$6,'Hours Spread'!II69,$B$2=Controls!$I$7,'Hours Spread'!KE69)</f>
        <v>#N/A</v>
      </c>
    </row>
    <row r="72">
      <c r="A72" s="1142" t="s">
        <v>544</v>
      </c>
      <c r="B72" s="719" t="s">
        <v>544</v>
      </c>
      <c r="C72" s="1141"/>
      <c r="D72" s="1137" t="str">
        <f>ifs($B$2=Controls!$I$2,'Hours Spread'!E70,$B$2=Controls!$I$3,'Hours Spread'!BA70,$B$2=Controls!$I$4,'Hours Spread'!CW70,$B$2=Controls!$I$5,'Hours Spread'!ES70,$B$2=Controls!$I$6,'Hours Spread'!GO70,$B$2=Controls!$I$7,'Hours Spread'!IK70)</f>
        <v>#N/A</v>
      </c>
      <c r="E72" s="1137" t="str">
        <f>ifs($B$2=Controls!$I$2,'Hours Spread'!F70,$B$2=Controls!$I$3,'Hours Spread'!BB70,$B$2=Controls!$I$4,'Hours Spread'!CX70,$B$2=Controls!$I$5,'Hours Spread'!ET70,$B$2=Controls!$I$6,'Hours Spread'!GP70,$B$2=Controls!$I$7,'Hours Spread'!IL70)</f>
        <v>#N/A</v>
      </c>
      <c r="F72" s="1137" t="str">
        <f>ifs($B$2=Controls!$I$2,'Hours Spread'!G70,$B$2=Controls!$I$3,'Hours Spread'!BC70,$B$2=Controls!$I$4,'Hours Spread'!CY70,$B$2=Controls!$I$5,'Hours Spread'!EU70,$B$2=Controls!$I$6,'Hours Spread'!GQ70,$B$2=Controls!$I$7,'Hours Spread'!IM70)</f>
        <v>#N/A</v>
      </c>
      <c r="G72" s="1137" t="str">
        <f>ifs($B$2=Controls!$I$2,'Hours Spread'!H70,$B$2=Controls!$I$3,'Hours Spread'!BD70,$B$2=Controls!$I$4,'Hours Spread'!CZ70,$B$2=Controls!$I$5,'Hours Spread'!EV70,$B$2=Controls!$I$6,'Hours Spread'!GR70,$B$2=Controls!$I$7,'Hours Spread'!IN70)</f>
        <v>#N/A</v>
      </c>
      <c r="H72" s="1137" t="str">
        <f>ifs($B$2=Controls!$I$2,'Hours Spread'!I70,$B$2=Controls!$I$3,'Hours Spread'!BE70,$B$2=Controls!$I$4,'Hours Spread'!DA70,$B$2=Controls!$I$5,'Hours Spread'!EW70,$B$2=Controls!$I$6,'Hours Spread'!GS70,$B$2=Controls!$I$7,'Hours Spread'!IO70)</f>
        <v>#N/A</v>
      </c>
      <c r="I72" s="1137" t="str">
        <f>ifs($B$2=Controls!$I$2,'Hours Spread'!J70,$B$2=Controls!$I$3,'Hours Spread'!BF70,$B$2=Controls!$I$4,'Hours Spread'!DB70,$B$2=Controls!$I$5,'Hours Spread'!EX70,$B$2=Controls!$I$6,'Hours Spread'!GT70,$B$2=Controls!$I$7,'Hours Spread'!IP70)</f>
        <v>#N/A</v>
      </c>
      <c r="J72" s="1137" t="str">
        <f>ifs($B$2=Controls!$I$2,'Hours Spread'!K70,$B$2=Controls!$I$3,'Hours Spread'!BG70,$B$2=Controls!$I$4,'Hours Spread'!DC70,$B$2=Controls!$I$5,'Hours Spread'!EY70,$B$2=Controls!$I$6,'Hours Spread'!GU70,$B$2=Controls!$I$7,'Hours Spread'!IQ70)</f>
        <v>#N/A</v>
      </c>
      <c r="K72" s="1137" t="str">
        <f>ifs($B$2=Controls!$I$2,'Hours Spread'!L70,$B$2=Controls!$I$3,'Hours Spread'!BH70,$B$2=Controls!$I$4,'Hours Spread'!DD70,$B$2=Controls!$I$5,'Hours Spread'!EZ70,$B$2=Controls!$I$6,'Hours Spread'!GV70,$B$2=Controls!$I$7,'Hours Spread'!IR70)</f>
        <v>#N/A</v>
      </c>
      <c r="L72" s="1137" t="str">
        <f>ifs($B$2=Controls!$I$2,'Hours Spread'!M70,$B$2=Controls!$I$3,'Hours Spread'!BI70,$B$2=Controls!$I$4,'Hours Spread'!DE70,$B$2=Controls!$I$5,'Hours Spread'!FA70,$B$2=Controls!$I$6,'Hours Spread'!GW70,$B$2=Controls!$I$7,'Hours Spread'!IS70)</f>
        <v>#N/A</v>
      </c>
      <c r="M72" s="1137" t="str">
        <f>ifs($B$2=Controls!$I$2,'Hours Spread'!N70,$B$2=Controls!$I$3,'Hours Spread'!BJ70,$B$2=Controls!$I$4,'Hours Spread'!DF70,$B$2=Controls!$I$5,'Hours Spread'!FB70,$B$2=Controls!$I$6,'Hours Spread'!GX70,$B$2=Controls!$I$7,'Hours Spread'!IT70)</f>
        <v>#N/A</v>
      </c>
      <c r="N72" s="1137" t="str">
        <f>ifs($B$2=Controls!$I$2,'Hours Spread'!O70,$B$2=Controls!$I$3,'Hours Spread'!BK70,$B$2=Controls!$I$4,'Hours Spread'!DG70,$B$2=Controls!$I$5,'Hours Spread'!FC70,$B$2=Controls!$I$6,'Hours Spread'!GY70,$B$2=Controls!$I$7,'Hours Spread'!IU70)</f>
        <v>#N/A</v>
      </c>
      <c r="O72" s="1137" t="str">
        <f>ifs($B$2=Controls!$I$2,'Hours Spread'!P70,$B$2=Controls!$I$3,'Hours Spread'!BL70,$B$2=Controls!$I$4,'Hours Spread'!DH70,$B$2=Controls!$I$5,'Hours Spread'!FD70,$B$2=Controls!$I$6,'Hours Spread'!GZ70,$B$2=Controls!$I$7,'Hours Spread'!IV70)</f>
        <v>#N/A</v>
      </c>
      <c r="P72" s="1137" t="str">
        <f>ifs($B$2=Controls!$I$2,'Hours Spread'!Q70,$B$2=Controls!$I$3,'Hours Spread'!BM70,$B$2=Controls!$I$4,'Hours Spread'!DI70,$B$2=Controls!$I$5,'Hours Spread'!FE70,$B$2=Controls!$I$6,'Hours Spread'!HA70,$B$2=Controls!$I$7,'Hours Spread'!IW70)</f>
        <v>#N/A</v>
      </c>
      <c r="Q72" s="1137" t="str">
        <f>ifs($B$2=Controls!$I$2,'Hours Spread'!R70,$B$2=Controls!$I$3,'Hours Spread'!BN70,$B$2=Controls!$I$4,'Hours Spread'!DJ70,$B$2=Controls!$I$5,'Hours Spread'!FF70,$B$2=Controls!$I$6,'Hours Spread'!HB70,$B$2=Controls!$I$7,'Hours Spread'!IX70)</f>
        <v>#N/A</v>
      </c>
      <c r="R72" s="1137" t="str">
        <f>ifs($B$2=Controls!$I$2,'Hours Spread'!S70,$B$2=Controls!$I$3,'Hours Spread'!BO70,$B$2=Controls!$I$4,'Hours Spread'!DK70,$B$2=Controls!$I$5,'Hours Spread'!FG70,$B$2=Controls!$I$6,'Hours Spread'!HC70,$B$2=Controls!$I$7,'Hours Spread'!IY70)</f>
        <v>#N/A</v>
      </c>
      <c r="S72" s="1137" t="str">
        <f>ifs($B$2=Controls!$I$2,'Hours Spread'!T70,$B$2=Controls!$I$3,'Hours Spread'!BP70,$B$2=Controls!$I$4,'Hours Spread'!DL70,$B$2=Controls!$I$5,'Hours Spread'!FH70,$B$2=Controls!$I$6,'Hours Spread'!HD70,$B$2=Controls!$I$7,'Hours Spread'!IZ70)</f>
        <v>#N/A</v>
      </c>
      <c r="T72" s="1137" t="str">
        <f>ifs($B$2=Controls!$I$2,'Hours Spread'!U70,$B$2=Controls!$I$3,'Hours Spread'!BQ70,$B$2=Controls!$I$4,'Hours Spread'!DM70,$B$2=Controls!$I$5,'Hours Spread'!FI70,$B$2=Controls!$I$6,'Hours Spread'!HE70,$B$2=Controls!$I$7,'Hours Spread'!JA70)</f>
        <v>#N/A</v>
      </c>
      <c r="U72" s="1137" t="str">
        <f>ifs($B$2=Controls!$I$2,'Hours Spread'!V70,$B$2=Controls!$I$3,'Hours Spread'!BR70,$B$2=Controls!$I$4,'Hours Spread'!DN70,$B$2=Controls!$I$5,'Hours Spread'!FJ70,$B$2=Controls!$I$6,'Hours Spread'!HF70,$B$2=Controls!$I$7,'Hours Spread'!JB70)</f>
        <v>#N/A</v>
      </c>
      <c r="V72" s="1137" t="str">
        <f>ifs($B$2=Controls!$I$2,'Hours Spread'!W70,$B$2=Controls!$I$3,'Hours Spread'!BS70,$B$2=Controls!$I$4,'Hours Spread'!DO70,$B$2=Controls!$I$5,'Hours Spread'!FK70,$B$2=Controls!$I$6,'Hours Spread'!HG70,$B$2=Controls!$I$7,'Hours Spread'!JC70)</f>
        <v>#N/A</v>
      </c>
      <c r="W72" s="1137" t="str">
        <f>ifs($B$2=Controls!$I$2,'Hours Spread'!X70,$B$2=Controls!$I$3,'Hours Spread'!BT70,$B$2=Controls!$I$4,'Hours Spread'!DP70,$B$2=Controls!$I$5,'Hours Spread'!FL70,$B$2=Controls!$I$6,'Hours Spread'!HH70,$B$2=Controls!$I$7,'Hours Spread'!JD70)</f>
        <v>#N/A</v>
      </c>
      <c r="X72" s="1137" t="str">
        <f>ifs($B$2=Controls!$I$2,'Hours Spread'!Y70,$B$2=Controls!$I$3,'Hours Spread'!BU70,$B$2=Controls!$I$4,'Hours Spread'!DQ70,$B$2=Controls!$I$5,'Hours Spread'!FM70,$B$2=Controls!$I$6,'Hours Spread'!HI70,$B$2=Controls!$I$7,'Hours Spread'!JE70)</f>
        <v>#N/A</v>
      </c>
      <c r="Y72" s="1137" t="str">
        <f>ifs($B$2=Controls!$I$2,'Hours Spread'!Z70,$B$2=Controls!$I$3,'Hours Spread'!BV70,$B$2=Controls!$I$4,'Hours Spread'!DR70,$B$2=Controls!$I$5,'Hours Spread'!FN70,$B$2=Controls!$I$6,'Hours Spread'!HJ70,$B$2=Controls!$I$7,'Hours Spread'!JF70)</f>
        <v>#N/A</v>
      </c>
      <c r="Z72" s="1137" t="str">
        <f>ifs($B$2=Controls!$I$2,'Hours Spread'!AA70,$B$2=Controls!$I$3,'Hours Spread'!BW70,$B$2=Controls!$I$4,'Hours Spread'!DS70,$B$2=Controls!$I$5,'Hours Spread'!FO70,$B$2=Controls!$I$6,'Hours Spread'!HK70,$B$2=Controls!$I$7,'Hours Spread'!JG70)</f>
        <v>#N/A</v>
      </c>
      <c r="AA72" s="1137" t="str">
        <f>ifs($B$2=Controls!$I$2,'Hours Spread'!AB70,$B$2=Controls!$I$3,'Hours Spread'!BX70,$B$2=Controls!$I$4,'Hours Spread'!DT70,$B$2=Controls!$I$5,'Hours Spread'!FP70,$B$2=Controls!$I$6,'Hours Spread'!HL70,$B$2=Controls!$I$7,'Hours Spread'!JH70)</f>
        <v>#N/A</v>
      </c>
      <c r="AB72" s="1137" t="str">
        <f>ifs($B$2=Controls!$I$2,'Hours Spread'!AC70,$B$2=Controls!$I$3,'Hours Spread'!BY70,$B$2=Controls!$I$4,'Hours Spread'!DU70,$B$2=Controls!$I$5,'Hours Spread'!FQ70,$B$2=Controls!$I$6,'Hours Spread'!HM70,$B$2=Controls!$I$7,'Hours Spread'!JI70)</f>
        <v>#N/A</v>
      </c>
      <c r="AC72" s="1137" t="str">
        <f>ifs($B$2=Controls!$I$2,'Hours Spread'!AD70,$B$2=Controls!$I$3,'Hours Spread'!BZ70,$B$2=Controls!$I$4,'Hours Spread'!DV70,$B$2=Controls!$I$5,'Hours Spread'!FR70,$B$2=Controls!$I$6,'Hours Spread'!HN70,$B$2=Controls!$I$7,'Hours Spread'!JJ70)</f>
        <v>#N/A</v>
      </c>
      <c r="AD72" s="1137" t="str">
        <f>ifs($B$2=Controls!$I$2,'Hours Spread'!AE70,$B$2=Controls!$I$3,'Hours Spread'!CA70,$B$2=Controls!$I$4,'Hours Spread'!DW70,$B$2=Controls!$I$5,'Hours Spread'!FS70,$B$2=Controls!$I$6,'Hours Spread'!HO70,$B$2=Controls!$I$7,'Hours Spread'!JK70)</f>
        <v>#N/A</v>
      </c>
      <c r="AE72" s="1137" t="str">
        <f>ifs($B$2=Controls!$I$2,'Hours Spread'!AF70,$B$2=Controls!$I$3,'Hours Spread'!CB70,$B$2=Controls!$I$4,'Hours Spread'!DX70,$B$2=Controls!$I$5,'Hours Spread'!FT70,$B$2=Controls!$I$6,'Hours Spread'!HP70,$B$2=Controls!$I$7,'Hours Spread'!JL70)</f>
        <v>#N/A</v>
      </c>
      <c r="AF72" s="1137" t="str">
        <f>ifs($B$2=Controls!$I$2,'Hours Spread'!AG70,$B$2=Controls!$I$3,'Hours Spread'!CC70,$B$2=Controls!$I$4,'Hours Spread'!DY70,$B$2=Controls!$I$5,'Hours Spread'!FU70,$B$2=Controls!$I$6,'Hours Spread'!HQ70,$B$2=Controls!$I$7,'Hours Spread'!JM70)</f>
        <v>#N/A</v>
      </c>
      <c r="AG72" s="1137" t="str">
        <f>ifs($B$2=Controls!$I$2,'Hours Spread'!AH70,$B$2=Controls!$I$3,'Hours Spread'!CD70,$B$2=Controls!$I$4,'Hours Spread'!DZ70,$B$2=Controls!$I$5,'Hours Spread'!FV70,$B$2=Controls!$I$6,'Hours Spread'!HR70,$B$2=Controls!$I$7,'Hours Spread'!JN70)</f>
        <v>#N/A</v>
      </c>
      <c r="AH72" s="1137" t="str">
        <f>ifs($B$2=Controls!$I$2,'Hours Spread'!AI70,$B$2=Controls!$I$3,'Hours Spread'!CE70,$B$2=Controls!$I$4,'Hours Spread'!EA70,$B$2=Controls!$I$5,'Hours Spread'!FW70,$B$2=Controls!$I$6,'Hours Spread'!HS70,$B$2=Controls!$I$7,'Hours Spread'!JO70)</f>
        <v>#N/A</v>
      </c>
      <c r="AI72" s="1137" t="str">
        <f>ifs($B$2=Controls!$I$2,'Hours Spread'!AJ70,$B$2=Controls!$I$3,'Hours Spread'!CF70,$B$2=Controls!$I$4,'Hours Spread'!EB70,$B$2=Controls!$I$5,'Hours Spread'!FX70,$B$2=Controls!$I$6,'Hours Spread'!HT70,$B$2=Controls!$I$7,'Hours Spread'!JP70)</f>
        <v>#N/A</v>
      </c>
      <c r="AJ72" s="1137" t="str">
        <f>ifs($B$2=Controls!$I$2,'Hours Spread'!AK70,$B$2=Controls!$I$3,'Hours Spread'!CG70,$B$2=Controls!$I$4,'Hours Spread'!EC70,$B$2=Controls!$I$5,'Hours Spread'!FY70,$B$2=Controls!$I$6,'Hours Spread'!HU70,$B$2=Controls!$I$7,'Hours Spread'!JQ70)</f>
        <v>#N/A</v>
      </c>
      <c r="AK72" s="1137" t="str">
        <f>ifs($B$2=Controls!$I$2,'Hours Spread'!AL70,$B$2=Controls!$I$3,'Hours Spread'!CH70,$B$2=Controls!$I$4,'Hours Spread'!ED70,$B$2=Controls!$I$5,'Hours Spread'!FZ70,$B$2=Controls!$I$6,'Hours Spread'!HV70,$B$2=Controls!$I$7,'Hours Spread'!JR70)</f>
        <v>#N/A</v>
      </c>
      <c r="AL72" s="1137" t="str">
        <f>ifs($B$2=Controls!$I$2,'Hours Spread'!AM70,$B$2=Controls!$I$3,'Hours Spread'!CI70,$B$2=Controls!$I$4,'Hours Spread'!EE70,$B$2=Controls!$I$5,'Hours Spread'!GA70,$B$2=Controls!$I$6,'Hours Spread'!HW70,$B$2=Controls!$I$7,'Hours Spread'!JS70)</f>
        <v>#N/A</v>
      </c>
      <c r="AM72" s="1137" t="str">
        <f>ifs($B$2=Controls!$I$2,'Hours Spread'!AN70,$B$2=Controls!$I$3,'Hours Spread'!CJ70,$B$2=Controls!$I$4,'Hours Spread'!EF70,$B$2=Controls!$I$5,'Hours Spread'!GB70,$B$2=Controls!$I$6,'Hours Spread'!HX70,$B$2=Controls!$I$7,'Hours Spread'!JT70)</f>
        <v>#N/A</v>
      </c>
      <c r="AN72" s="1137" t="str">
        <f>ifs($B$2=Controls!$I$2,'Hours Spread'!AO70,$B$2=Controls!$I$3,'Hours Spread'!CK70,$B$2=Controls!$I$4,'Hours Spread'!EG70,$B$2=Controls!$I$5,'Hours Spread'!GC70,$B$2=Controls!$I$6,'Hours Spread'!HY70,$B$2=Controls!$I$7,'Hours Spread'!JU70)</f>
        <v>#N/A</v>
      </c>
      <c r="AO72" s="1137" t="str">
        <f>ifs($B$2=Controls!$I$2,'Hours Spread'!AP70,$B$2=Controls!$I$3,'Hours Spread'!CL70,$B$2=Controls!$I$4,'Hours Spread'!EH70,$B$2=Controls!$I$5,'Hours Spread'!GD70,$B$2=Controls!$I$6,'Hours Spread'!HZ70,$B$2=Controls!$I$7,'Hours Spread'!JV70)</f>
        <v>#N/A</v>
      </c>
      <c r="AP72" s="1137" t="str">
        <f>ifs($B$2=Controls!$I$2,'Hours Spread'!AQ70,$B$2=Controls!$I$3,'Hours Spread'!CM70,$B$2=Controls!$I$4,'Hours Spread'!EI70,$B$2=Controls!$I$5,'Hours Spread'!GE70,$B$2=Controls!$I$6,'Hours Spread'!IA70,$B$2=Controls!$I$7,'Hours Spread'!JW70)</f>
        <v>#N/A</v>
      </c>
      <c r="AQ72" s="1137" t="str">
        <f>ifs($B$2=Controls!$I$2,'Hours Spread'!AR70,$B$2=Controls!$I$3,'Hours Spread'!CN70,$B$2=Controls!$I$4,'Hours Spread'!EJ70,$B$2=Controls!$I$5,'Hours Spread'!GF70,$B$2=Controls!$I$6,'Hours Spread'!IB70,$B$2=Controls!$I$7,'Hours Spread'!JX70)</f>
        <v>#N/A</v>
      </c>
      <c r="AR72" s="1137" t="str">
        <f>ifs($B$2=Controls!$I$2,'Hours Spread'!AS70,$B$2=Controls!$I$3,'Hours Spread'!CO70,$B$2=Controls!$I$4,'Hours Spread'!EK70,$B$2=Controls!$I$5,'Hours Spread'!GG70,$B$2=Controls!$I$6,'Hours Spread'!IC70,$B$2=Controls!$I$7,'Hours Spread'!JY70)</f>
        <v>#N/A</v>
      </c>
      <c r="AS72" s="1137" t="str">
        <f>ifs($B$2=Controls!$I$2,'Hours Spread'!AT70,$B$2=Controls!$I$3,'Hours Spread'!CP70,$B$2=Controls!$I$4,'Hours Spread'!EL70,$B$2=Controls!$I$5,'Hours Spread'!GH70,$B$2=Controls!$I$6,'Hours Spread'!ID70,$B$2=Controls!$I$7,'Hours Spread'!JZ70)</f>
        <v>#N/A</v>
      </c>
      <c r="AT72" s="1137" t="str">
        <f>ifs($B$2=Controls!$I$2,'Hours Spread'!AU70,$B$2=Controls!$I$3,'Hours Spread'!CQ70,$B$2=Controls!$I$4,'Hours Spread'!EM70,$B$2=Controls!$I$5,'Hours Spread'!GI70,$B$2=Controls!$I$6,'Hours Spread'!IE70,$B$2=Controls!$I$7,'Hours Spread'!KA70)</f>
        <v>#N/A</v>
      </c>
      <c r="AU72" s="1137" t="str">
        <f>ifs($B$2=Controls!$I$2,'Hours Spread'!AV70,$B$2=Controls!$I$3,'Hours Spread'!CR70,$B$2=Controls!$I$4,'Hours Spread'!EN70,$B$2=Controls!$I$5,'Hours Spread'!GJ70,$B$2=Controls!$I$6,'Hours Spread'!IF70,$B$2=Controls!$I$7,'Hours Spread'!KB70)</f>
        <v>#N/A</v>
      </c>
      <c r="AV72" s="1137" t="str">
        <f>ifs($B$2=Controls!$I$2,'Hours Spread'!AW70,$B$2=Controls!$I$3,'Hours Spread'!CS70,$B$2=Controls!$I$4,'Hours Spread'!EO70,$B$2=Controls!$I$5,'Hours Spread'!GK70,$B$2=Controls!$I$6,'Hours Spread'!IG70,$B$2=Controls!$I$7,'Hours Spread'!KC70)</f>
        <v>#N/A</v>
      </c>
      <c r="AW72" s="1137" t="str">
        <f>ifs($B$2=Controls!$I$2,'Hours Spread'!AX70,$B$2=Controls!$I$3,'Hours Spread'!CT70,$B$2=Controls!$I$4,'Hours Spread'!EP70,$B$2=Controls!$I$5,'Hours Spread'!GL70,$B$2=Controls!$I$6,'Hours Spread'!IH70,$B$2=Controls!$I$7,'Hours Spread'!KD70)</f>
        <v>#N/A</v>
      </c>
      <c r="AX72" s="1137" t="str">
        <f>ifs($B$2=Controls!$I$2,'Hours Spread'!AY70,$B$2=Controls!$I$3,'Hours Spread'!CU70,$B$2=Controls!$I$4,'Hours Spread'!EQ70,$B$2=Controls!$I$5,'Hours Spread'!GM70,$B$2=Controls!$I$6,'Hours Spread'!II70,$B$2=Controls!$I$7,'Hours Spread'!KE70)</f>
        <v>#N/A</v>
      </c>
    </row>
    <row r="73">
      <c r="A73" s="1142" t="s">
        <v>545</v>
      </c>
      <c r="B73" s="719" t="s">
        <v>545</v>
      </c>
      <c r="C73" s="1141"/>
      <c r="D73" s="1137" t="str">
        <f>ifs($B$2=Controls!$I$2,'Hours Spread'!E71,$B$2=Controls!$I$3,'Hours Spread'!BA71,$B$2=Controls!$I$4,'Hours Spread'!CW71,$B$2=Controls!$I$5,'Hours Spread'!ES71,$B$2=Controls!$I$6,'Hours Spread'!GO71,$B$2=Controls!$I$7,'Hours Spread'!IK71)</f>
        <v>#N/A</v>
      </c>
      <c r="E73" s="1137" t="str">
        <f>ifs($B$2=Controls!$I$2,'Hours Spread'!F71,$B$2=Controls!$I$3,'Hours Spread'!BB71,$B$2=Controls!$I$4,'Hours Spread'!CX71,$B$2=Controls!$I$5,'Hours Spread'!ET71,$B$2=Controls!$I$6,'Hours Spread'!GP71,$B$2=Controls!$I$7,'Hours Spread'!IL71)</f>
        <v>#N/A</v>
      </c>
      <c r="F73" s="1137" t="str">
        <f>ifs($B$2=Controls!$I$2,'Hours Spread'!G71,$B$2=Controls!$I$3,'Hours Spread'!BC71,$B$2=Controls!$I$4,'Hours Spread'!CY71,$B$2=Controls!$I$5,'Hours Spread'!EU71,$B$2=Controls!$I$6,'Hours Spread'!GQ71,$B$2=Controls!$I$7,'Hours Spread'!IM71)</f>
        <v>#N/A</v>
      </c>
      <c r="G73" s="1137" t="str">
        <f>ifs($B$2=Controls!$I$2,'Hours Spread'!H71,$B$2=Controls!$I$3,'Hours Spread'!BD71,$B$2=Controls!$I$4,'Hours Spread'!CZ71,$B$2=Controls!$I$5,'Hours Spread'!EV71,$B$2=Controls!$I$6,'Hours Spread'!GR71,$B$2=Controls!$I$7,'Hours Spread'!IN71)</f>
        <v>#N/A</v>
      </c>
      <c r="H73" s="1137" t="str">
        <f>ifs($B$2=Controls!$I$2,'Hours Spread'!I71,$B$2=Controls!$I$3,'Hours Spread'!BE71,$B$2=Controls!$I$4,'Hours Spread'!DA71,$B$2=Controls!$I$5,'Hours Spread'!EW71,$B$2=Controls!$I$6,'Hours Spread'!GS71,$B$2=Controls!$I$7,'Hours Spread'!IO71)</f>
        <v>#N/A</v>
      </c>
      <c r="I73" s="1137" t="str">
        <f>ifs($B$2=Controls!$I$2,'Hours Spread'!J71,$B$2=Controls!$I$3,'Hours Spread'!BF71,$B$2=Controls!$I$4,'Hours Spread'!DB71,$B$2=Controls!$I$5,'Hours Spread'!EX71,$B$2=Controls!$I$6,'Hours Spread'!GT71,$B$2=Controls!$I$7,'Hours Spread'!IP71)</f>
        <v>#N/A</v>
      </c>
      <c r="J73" s="1137" t="str">
        <f>ifs($B$2=Controls!$I$2,'Hours Spread'!K71,$B$2=Controls!$I$3,'Hours Spread'!BG71,$B$2=Controls!$I$4,'Hours Spread'!DC71,$B$2=Controls!$I$5,'Hours Spread'!EY71,$B$2=Controls!$I$6,'Hours Spread'!GU71,$B$2=Controls!$I$7,'Hours Spread'!IQ71)</f>
        <v>#N/A</v>
      </c>
      <c r="K73" s="1137" t="str">
        <f>ifs($B$2=Controls!$I$2,'Hours Spread'!L71,$B$2=Controls!$I$3,'Hours Spread'!BH71,$B$2=Controls!$I$4,'Hours Spread'!DD71,$B$2=Controls!$I$5,'Hours Spread'!EZ71,$B$2=Controls!$I$6,'Hours Spread'!GV71,$B$2=Controls!$I$7,'Hours Spread'!IR71)</f>
        <v>#N/A</v>
      </c>
      <c r="L73" s="1137" t="str">
        <f>ifs($B$2=Controls!$I$2,'Hours Spread'!M71,$B$2=Controls!$I$3,'Hours Spread'!BI71,$B$2=Controls!$I$4,'Hours Spread'!DE71,$B$2=Controls!$I$5,'Hours Spread'!FA71,$B$2=Controls!$I$6,'Hours Spread'!GW71,$B$2=Controls!$I$7,'Hours Spread'!IS71)</f>
        <v>#N/A</v>
      </c>
      <c r="M73" s="1137" t="str">
        <f>ifs($B$2=Controls!$I$2,'Hours Spread'!N71,$B$2=Controls!$I$3,'Hours Spread'!BJ71,$B$2=Controls!$I$4,'Hours Spread'!DF71,$B$2=Controls!$I$5,'Hours Spread'!FB71,$B$2=Controls!$I$6,'Hours Spread'!GX71,$B$2=Controls!$I$7,'Hours Spread'!IT71)</f>
        <v>#N/A</v>
      </c>
      <c r="N73" s="1137" t="str">
        <f>ifs($B$2=Controls!$I$2,'Hours Spread'!O71,$B$2=Controls!$I$3,'Hours Spread'!BK71,$B$2=Controls!$I$4,'Hours Spread'!DG71,$B$2=Controls!$I$5,'Hours Spread'!FC71,$B$2=Controls!$I$6,'Hours Spread'!GY71,$B$2=Controls!$I$7,'Hours Spread'!IU71)</f>
        <v>#N/A</v>
      </c>
      <c r="O73" s="1137" t="str">
        <f>ifs($B$2=Controls!$I$2,'Hours Spread'!P71,$B$2=Controls!$I$3,'Hours Spread'!BL71,$B$2=Controls!$I$4,'Hours Spread'!DH71,$B$2=Controls!$I$5,'Hours Spread'!FD71,$B$2=Controls!$I$6,'Hours Spread'!GZ71,$B$2=Controls!$I$7,'Hours Spread'!IV71)</f>
        <v>#N/A</v>
      </c>
      <c r="P73" s="1137" t="str">
        <f>ifs($B$2=Controls!$I$2,'Hours Spread'!Q71,$B$2=Controls!$I$3,'Hours Spread'!BM71,$B$2=Controls!$I$4,'Hours Spread'!DI71,$B$2=Controls!$I$5,'Hours Spread'!FE71,$B$2=Controls!$I$6,'Hours Spread'!HA71,$B$2=Controls!$I$7,'Hours Spread'!IW71)</f>
        <v>#N/A</v>
      </c>
      <c r="Q73" s="1137" t="str">
        <f>ifs($B$2=Controls!$I$2,'Hours Spread'!R71,$B$2=Controls!$I$3,'Hours Spread'!BN71,$B$2=Controls!$I$4,'Hours Spread'!DJ71,$B$2=Controls!$I$5,'Hours Spread'!FF71,$B$2=Controls!$I$6,'Hours Spread'!HB71,$B$2=Controls!$I$7,'Hours Spread'!IX71)</f>
        <v>#N/A</v>
      </c>
      <c r="R73" s="1137" t="str">
        <f>ifs($B$2=Controls!$I$2,'Hours Spread'!S71,$B$2=Controls!$I$3,'Hours Spread'!BO71,$B$2=Controls!$I$4,'Hours Spread'!DK71,$B$2=Controls!$I$5,'Hours Spread'!FG71,$B$2=Controls!$I$6,'Hours Spread'!HC71,$B$2=Controls!$I$7,'Hours Spread'!IY71)</f>
        <v>#N/A</v>
      </c>
      <c r="S73" s="1137" t="str">
        <f>ifs($B$2=Controls!$I$2,'Hours Spread'!T71,$B$2=Controls!$I$3,'Hours Spread'!BP71,$B$2=Controls!$I$4,'Hours Spread'!DL71,$B$2=Controls!$I$5,'Hours Spread'!FH71,$B$2=Controls!$I$6,'Hours Spread'!HD71,$B$2=Controls!$I$7,'Hours Spread'!IZ71)</f>
        <v>#N/A</v>
      </c>
      <c r="T73" s="1137" t="str">
        <f>ifs($B$2=Controls!$I$2,'Hours Spread'!U71,$B$2=Controls!$I$3,'Hours Spread'!BQ71,$B$2=Controls!$I$4,'Hours Spread'!DM71,$B$2=Controls!$I$5,'Hours Spread'!FI71,$B$2=Controls!$I$6,'Hours Spread'!HE71,$B$2=Controls!$I$7,'Hours Spread'!JA71)</f>
        <v>#N/A</v>
      </c>
      <c r="U73" s="1137" t="str">
        <f>ifs($B$2=Controls!$I$2,'Hours Spread'!V71,$B$2=Controls!$I$3,'Hours Spread'!BR71,$B$2=Controls!$I$4,'Hours Spread'!DN71,$B$2=Controls!$I$5,'Hours Spread'!FJ71,$B$2=Controls!$I$6,'Hours Spread'!HF71,$B$2=Controls!$I$7,'Hours Spread'!JB71)</f>
        <v>#N/A</v>
      </c>
      <c r="V73" s="1137" t="str">
        <f>ifs($B$2=Controls!$I$2,'Hours Spread'!W71,$B$2=Controls!$I$3,'Hours Spread'!BS71,$B$2=Controls!$I$4,'Hours Spread'!DO71,$B$2=Controls!$I$5,'Hours Spread'!FK71,$B$2=Controls!$I$6,'Hours Spread'!HG71,$B$2=Controls!$I$7,'Hours Spread'!JC71)</f>
        <v>#N/A</v>
      </c>
      <c r="W73" s="1137" t="str">
        <f>ifs($B$2=Controls!$I$2,'Hours Spread'!X71,$B$2=Controls!$I$3,'Hours Spread'!BT71,$B$2=Controls!$I$4,'Hours Spread'!DP71,$B$2=Controls!$I$5,'Hours Spread'!FL71,$B$2=Controls!$I$6,'Hours Spread'!HH71,$B$2=Controls!$I$7,'Hours Spread'!JD71)</f>
        <v>#N/A</v>
      </c>
      <c r="X73" s="1137" t="str">
        <f>ifs($B$2=Controls!$I$2,'Hours Spread'!Y71,$B$2=Controls!$I$3,'Hours Spread'!BU71,$B$2=Controls!$I$4,'Hours Spread'!DQ71,$B$2=Controls!$I$5,'Hours Spread'!FM71,$B$2=Controls!$I$6,'Hours Spread'!HI71,$B$2=Controls!$I$7,'Hours Spread'!JE71)</f>
        <v>#N/A</v>
      </c>
      <c r="Y73" s="1137" t="str">
        <f>ifs($B$2=Controls!$I$2,'Hours Spread'!Z71,$B$2=Controls!$I$3,'Hours Spread'!BV71,$B$2=Controls!$I$4,'Hours Spread'!DR71,$B$2=Controls!$I$5,'Hours Spread'!FN71,$B$2=Controls!$I$6,'Hours Spread'!HJ71,$B$2=Controls!$I$7,'Hours Spread'!JF71)</f>
        <v>#N/A</v>
      </c>
      <c r="Z73" s="1137" t="str">
        <f>ifs($B$2=Controls!$I$2,'Hours Spread'!AA71,$B$2=Controls!$I$3,'Hours Spread'!BW71,$B$2=Controls!$I$4,'Hours Spread'!DS71,$B$2=Controls!$I$5,'Hours Spread'!FO71,$B$2=Controls!$I$6,'Hours Spread'!HK71,$B$2=Controls!$I$7,'Hours Spread'!JG71)</f>
        <v>#N/A</v>
      </c>
      <c r="AA73" s="1137" t="str">
        <f>ifs($B$2=Controls!$I$2,'Hours Spread'!AB71,$B$2=Controls!$I$3,'Hours Spread'!BX71,$B$2=Controls!$I$4,'Hours Spread'!DT71,$B$2=Controls!$I$5,'Hours Spread'!FP71,$B$2=Controls!$I$6,'Hours Spread'!HL71,$B$2=Controls!$I$7,'Hours Spread'!JH71)</f>
        <v>#N/A</v>
      </c>
      <c r="AB73" s="1137" t="str">
        <f>ifs($B$2=Controls!$I$2,'Hours Spread'!AC71,$B$2=Controls!$I$3,'Hours Spread'!BY71,$B$2=Controls!$I$4,'Hours Spread'!DU71,$B$2=Controls!$I$5,'Hours Spread'!FQ71,$B$2=Controls!$I$6,'Hours Spread'!HM71,$B$2=Controls!$I$7,'Hours Spread'!JI71)</f>
        <v>#N/A</v>
      </c>
      <c r="AC73" s="1137" t="str">
        <f>ifs($B$2=Controls!$I$2,'Hours Spread'!AD71,$B$2=Controls!$I$3,'Hours Spread'!BZ71,$B$2=Controls!$I$4,'Hours Spread'!DV71,$B$2=Controls!$I$5,'Hours Spread'!FR71,$B$2=Controls!$I$6,'Hours Spread'!HN71,$B$2=Controls!$I$7,'Hours Spread'!JJ71)</f>
        <v>#N/A</v>
      </c>
      <c r="AD73" s="1137" t="str">
        <f>ifs($B$2=Controls!$I$2,'Hours Spread'!AE71,$B$2=Controls!$I$3,'Hours Spread'!CA71,$B$2=Controls!$I$4,'Hours Spread'!DW71,$B$2=Controls!$I$5,'Hours Spread'!FS71,$B$2=Controls!$I$6,'Hours Spread'!HO71,$B$2=Controls!$I$7,'Hours Spread'!JK71)</f>
        <v>#N/A</v>
      </c>
      <c r="AE73" s="1137" t="str">
        <f>ifs($B$2=Controls!$I$2,'Hours Spread'!AF71,$B$2=Controls!$I$3,'Hours Spread'!CB71,$B$2=Controls!$I$4,'Hours Spread'!DX71,$B$2=Controls!$I$5,'Hours Spread'!FT71,$B$2=Controls!$I$6,'Hours Spread'!HP71,$B$2=Controls!$I$7,'Hours Spread'!JL71)</f>
        <v>#N/A</v>
      </c>
      <c r="AF73" s="1137" t="str">
        <f>ifs($B$2=Controls!$I$2,'Hours Spread'!AG71,$B$2=Controls!$I$3,'Hours Spread'!CC71,$B$2=Controls!$I$4,'Hours Spread'!DY71,$B$2=Controls!$I$5,'Hours Spread'!FU71,$B$2=Controls!$I$6,'Hours Spread'!HQ71,$B$2=Controls!$I$7,'Hours Spread'!JM71)</f>
        <v>#N/A</v>
      </c>
      <c r="AG73" s="1137" t="str">
        <f>ifs($B$2=Controls!$I$2,'Hours Spread'!AH71,$B$2=Controls!$I$3,'Hours Spread'!CD71,$B$2=Controls!$I$4,'Hours Spread'!DZ71,$B$2=Controls!$I$5,'Hours Spread'!FV71,$B$2=Controls!$I$6,'Hours Spread'!HR71,$B$2=Controls!$I$7,'Hours Spread'!JN71)</f>
        <v>#N/A</v>
      </c>
      <c r="AH73" s="1137" t="str">
        <f>ifs($B$2=Controls!$I$2,'Hours Spread'!AI71,$B$2=Controls!$I$3,'Hours Spread'!CE71,$B$2=Controls!$I$4,'Hours Spread'!EA71,$B$2=Controls!$I$5,'Hours Spread'!FW71,$B$2=Controls!$I$6,'Hours Spread'!HS71,$B$2=Controls!$I$7,'Hours Spread'!JO71)</f>
        <v>#N/A</v>
      </c>
      <c r="AI73" s="1137" t="str">
        <f>ifs($B$2=Controls!$I$2,'Hours Spread'!AJ71,$B$2=Controls!$I$3,'Hours Spread'!CF71,$B$2=Controls!$I$4,'Hours Spread'!EB71,$B$2=Controls!$I$5,'Hours Spread'!FX71,$B$2=Controls!$I$6,'Hours Spread'!HT71,$B$2=Controls!$I$7,'Hours Spread'!JP71)</f>
        <v>#N/A</v>
      </c>
      <c r="AJ73" s="1137" t="str">
        <f>ifs($B$2=Controls!$I$2,'Hours Spread'!AK71,$B$2=Controls!$I$3,'Hours Spread'!CG71,$B$2=Controls!$I$4,'Hours Spread'!EC71,$B$2=Controls!$I$5,'Hours Spread'!FY71,$B$2=Controls!$I$6,'Hours Spread'!HU71,$B$2=Controls!$I$7,'Hours Spread'!JQ71)</f>
        <v>#N/A</v>
      </c>
      <c r="AK73" s="1137" t="str">
        <f>ifs($B$2=Controls!$I$2,'Hours Spread'!AL71,$B$2=Controls!$I$3,'Hours Spread'!CH71,$B$2=Controls!$I$4,'Hours Spread'!ED71,$B$2=Controls!$I$5,'Hours Spread'!FZ71,$B$2=Controls!$I$6,'Hours Spread'!HV71,$B$2=Controls!$I$7,'Hours Spread'!JR71)</f>
        <v>#N/A</v>
      </c>
      <c r="AL73" s="1137" t="str">
        <f>ifs($B$2=Controls!$I$2,'Hours Spread'!AM71,$B$2=Controls!$I$3,'Hours Spread'!CI71,$B$2=Controls!$I$4,'Hours Spread'!EE71,$B$2=Controls!$I$5,'Hours Spread'!GA71,$B$2=Controls!$I$6,'Hours Spread'!HW71,$B$2=Controls!$I$7,'Hours Spread'!JS71)</f>
        <v>#N/A</v>
      </c>
      <c r="AM73" s="1137" t="str">
        <f>ifs($B$2=Controls!$I$2,'Hours Spread'!AN71,$B$2=Controls!$I$3,'Hours Spread'!CJ71,$B$2=Controls!$I$4,'Hours Spread'!EF71,$B$2=Controls!$I$5,'Hours Spread'!GB71,$B$2=Controls!$I$6,'Hours Spread'!HX71,$B$2=Controls!$I$7,'Hours Spread'!JT71)</f>
        <v>#N/A</v>
      </c>
      <c r="AN73" s="1137" t="str">
        <f>ifs($B$2=Controls!$I$2,'Hours Spread'!AO71,$B$2=Controls!$I$3,'Hours Spread'!CK71,$B$2=Controls!$I$4,'Hours Spread'!EG71,$B$2=Controls!$I$5,'Hours Spread'!GC71,$B$2=Controls!$I$6,'Hours Spread'!HY71,$B$2=Controls!$I$7,'Hours Spread'!JU71)</f>
        <v>#N/A</v>
      </c>
      <c r="AO73" s="1137" t="str">
        <f>ifs($B$2=Controls!$I$2,'Hours Spread'!AP71,$B$2=Controls!$I$3,'Hours Spread'!CL71,$B$2=Controls!$I$4,'Hours Spread'!EH71,$B$2=Controls!$I$5,'Hours Spread'!GD71,$B$2=Controls!$I$6,'Hours Spread'!HZ71,$B$2=Controls!$I$7,'Hours Spread'!JV71)</f>
        <v>#N/A</v>
      </c>
      <c r="AP73" s="1137" t="str">
        <f>ifs($B$2=Controls!$I$2,'Hours Spread'!AQ71,$B$2=Controls!$I$3,'Hours Spread'!CM71,$B$2=Controls!$I$4,'Hours Spread'!EI71,$B$2=Controls!$I$5,'Hours Spread'!GE71,$B$2=Controls!$I$6,'Hours Spread'!IA71,$B$2=Controls!$I$7,'Hours Spread'!JW71)</f>
        <v>#N/A</v>
      </c>
      <c r="AQ73" s="1137" t="str">
        <f>ifs($B$2=Controls!$I$2,'Hours Spread'!AR71,$B$2=Controls!$I$3,'Hours Spread'!CN71,$B$2=Controls!$I$4,'Hours Spread'!EJ71,$B$2=Controls!$I$5,'Hours Spread'!GF71,$B$2=Controls!$I$6,'Hours Spread'!IB71,$B$2=Controls!$I$7,'Hours Spread'!JX71)</f>
        <v>#N/A</v>
      </c>
      <c r="AR73" s="1137" t="str">
        <f>ifs($B$2=Controls!$I$2,'Hours Spread'!AS71,$B$2=Controls!$I$3,'Hours Spread'!CO71,$B$2=Controls!$I$4,'Hours Spread'!EK71,$B$2=Controls!$I$5,'Hours Spread'!GG71,$B$2=Controls!$I$6,'Hours Spread'!IC71,$B$2=Controls!$I$7,'Hours Spread'!JY71)</f>
        <v>#N/A</v>
      </c>
      <c r="AS73" s="1137" t="str">
        <f>ifs($B$2=Controls!$I$2,'Hours Spread'!AT71,$B$2=Controls!$I$3,'Hours Spread'!CP71,$B$2=Controls!$I$4,'Hours Spread'!EL71,$B$2=Controls!$I$5,'Hours Spread'!GH71,$B$2=Controls!$I$6,'Hours Spread'!ID71,$B$2=Controls!$I$7,'Hours Spread'!JZ71)</f>
        <v>#N/A</v>
      </c>
      <c r="AT73" s="1137" t="str">
        <f>ifs($B$2=Controls!$I$2,'Hours Spread'!AU71,$B$2=Controls!$I$3,'Hours Spread'!CQ71,$B$2=Controls!$I$4,'Hours Spread'!EM71,$B$2=Controls!$I$5,'Hours Spread'!GI71,$B$2=Controls!$I$6,'Hours Spread'!IE71,$B$2=Controls!$I$7,'Hours Spread'!KA71)</f>
        <v>#N/A</v>
      </c>
      <c r="AU73" s="1137" t="str">
        <f>ifs($B$2=Controls!$I$2,'Hours Spread'!AV71,$B$2=Controls!$I$3,'Hours Spread'!CR71,$B$2=Controls!$I$4,'Hours Spread'!EN71,$B$2=Controls!$I$5,'Hours Spread'!GJ71,$B$2=Controls!$I$6,'Hours Spread'!IF71,$B$2=Controls!$I$7,'Hours Spread'!KB71)</f>
        <v>#N/A</v>
      </c>
      <c r="AV73" s="1137" t="str">
        <f>ifs($B$2=Controls!$I$2,'Hours Spread'!AW71,$B$2=Controls!$I$3,'Hours Spread'!CS71,$B$2=Controls!$I$4,'Hours Spread'!EO71,$B$2=Controls!$I$5,'Hours Spread'!GK71,$B$2=Controls!$I$6,'Hours Spread'!IG71,$B$2=Controls!$I$7,'Hours Spread'!KC71)</f>
        <v>#N/A</v>
      </c>
      <c r="AW73" s="1137" t="str">
        <f>ifs($B$2=Controls!$I$2,'Hours Spread'!AX71,$B$2=Controls!$I$3,'Hours Spread'!CT71,$B$2=Controls!$I$4,'Hours Spread'!EP71,$B$2=Controls!$I$5,'Hours Spread'!GL71,$B$2=Controls!$I$6,'Hours Spread'!IH71,$B$2=Controls!$I$7,'Hours Spread'!KD71)</f>
        <v>#N/A</v>
      </c>
      <c r="AX73" s="1137" t="str">
        <f>ifs($B$2=Controls!$I$2,'Hours Spread'!AY71,$B$2=Controls!$I$3,'Hours Spread'!CU71,$B$2=Controls!$I$4,'Hours Spread'!EQ71,$B$2=Controls!$I$5,'Hours Spread'!GM71,$B$2=Controls!$I$6,'Hours Spread'!II71,$B$2=Controls!$I$7,'Hours Spread'!KE71)</f>
        <v>#N/A</v>
      </c>
    </row>
    <row r="74">
      <c r="A74" s="1142" t="s">
        <v>546</v>
      </c>
      <c r="B74" s="719" t="s">
        <v>546</v>
      </c>
      <c r="C74" s="1141"/>
      <c r="D74" s="1137" t="str">
        <f>ifs($B$2=Controls!$I$2,'Hours Spread'!E72,$B$2=Controls!$I$3,'Hours Spread'!BA72,$B$2=Controls!$I$4,'Hours Spread'!CW72,$B$2=Controls!$I$5,'Hours Spread'!ES72,$B$2=Controls!$I$6,'Hours Spread'!GO72,$B$2=Controls!$I$7,'Hours Spread'!IK72)</f>
        <v>#N/A</v>
      </c>
      <c r="E74" s="1137" t="str">
        <f>ifs($B$2=Controls!$I$2,'Hours Spread'!F72,$B$2=Controls!$I$3,'Hours Spread'!BB72,$B$2=Controls!$I$4,'Hours Spread'!CX72,$B$2=Controls!$I$5,'Hours Spread'!ET72,$B$2=Controls!$I$6,'Hours Spread'!GP72,$B$2=Controls!$I$7,'Hours Spread'!IL72)</f>
        <v>#N/A</v>
      </c>
      <c r="F74" s="1137" t="str">
        <f>ifs($B$2=Controls!$I$2,'Hours Spread'!G72,$B$2=Controls!$I$3,'Hours Spread'!BC72,$B$2=Controls!$I$4,'Hours Spread'!CY72,$B$2=Controls!$I$5,'Hours Spread'!EU72,$B$2=Controls!$I$6,'Hours Spread'!GQ72,$B$2=Controls!$I$7,'Hours Spread'!IM72)</f>
        <v>#N/A</v>
      </c>
      <c r="G74" s="1137" t="str">
        <f>ifs($B$2=Controls!$I$2,'Hours Spread'!H72,$B$2=Controls!$I$3,'Hours Spread'!BD72,$B$2=Controls!$I$4,'Hours Spread'!CZ72,$B$2=Controls!$I$5,'Hours Spread'!EV72,$B$2=Controls!$I$6,'Hours Spread'!GR72,$B$2=Controls!$I$7,'Hours Spread'!IN72)</f>
        <v>#N/A</v>
      </c>
      <c r="H74" s="1137" t="str">
        <f>ifs($B$2=Controls!$I$2,'Hours Spread'!I72,$B$2=Controls!$I$3,'Hours Spread'!BE72,$B$2=Controls!$I$4,'Hours Spread'!DA72,$B$2=Controls!$I$5,'Hours Spread'!EW72,$B$2=Controls!$I$6,'Hours Spread'!GS72,$B$2=Controls!$I$7,'Hours Spread'!IO72)</f>
        <v>#N/A</v>
      </c>
      <c r="I74" s="1137" t="str">
        <f>ifs($B$2=Controls!$I$2,'Hours Spread'!J72,$B$2=Controls!$I$3,'Hours Spread'!BF72,$B$2=Controls!$I$4,'Hours Spread'!DB72,$B$2=Controls!$I$5,'Hours Spread'!EX72,$B$2=Controls!$I$6,'Hours Spread'!GT72,$B$2=Controls!$I$7,'Hours Spread'!IP72)</f>
        <v>#N/A</v>
      </c>
      <c r="J74" s="1137" t="str">
        <f>ifs($B$2=Controls!$I$2,'Hours Spread'!K72,$B$2=Controls!$I$3,'Hours Spread'!BG72,$B$2=Controls!$I$4,'Hours Spread'!DC72,$B$2=Controls!$I$5,'Hours Spread'!EY72,$B$2=Controls!$I$6,'Hours Spread'!GU72,$B$2=Controls!$I$7,'Hours Spread'!IQ72)</f>
        <v>#N/A</v>
      </c>
      <c r="K74" s="1137" t="str">
        <f>ifs($B$2=Controls!$I$2,'Hours Spread'!L72,$B$2=Controls!$I$3,'Hours Spread'!BH72,$B$2=Controls!$I$4,'Hours Spread'!DD72,$B$2=Controls!$I$5,'Hours Spread'!EZ72,$B$2=Controls!$I$6,'Hours Spread'!GV72,$B$2=Controls!$I$7,'Hours Spread'!IR72)</f>
        <v>#N/A</v>
      </c>
      <c r="L74" s="1137" t="str">
        <f>ifs($B$2=Controls!$I$2,'Hours Spread'!M72,$B$2=Controls!$I$3,'Hours Spread'!BI72,$B$2=Controls!$I$4,'Hours Spread'!DE72,$B$2=Controls!$I$5,'Hours Spread'!FA72,$B$2=Controls!$I$6,'Hours Spread'!GW72,$B$2=Controls!$I$7,'Hours Spread'!IS72)</f>
        <v>#N/A</v>
      </c>
      <c r="M74" s="1137" t="str">
        <f>ifs($B$2=Controls!$I$2,'Hours Spread'!N72,$B$2=Controls!$I$3,'Hours Spread'!BJ72,$B$2=Controls!$I$4,'Hours Spread'!DF72,$B$2=Controls!$I$5,'Hours Spread'!FB72,$B$2=Controls!$I$6,'Hours Spread'!GX72,$B$2=Controls!$I$7,'Hours Spread'!IT72)</f>
        <v>#N/A</v>
      </c>
      <c r="N74" s="1137" t="str">
        <f>ifs($B$2=Controls!$I$2,'Hours Spread'!O72,$B$2=Controls!$I$3,'Hours Spread'!BK72,$B$2=Controls!$I$4,'Hours Spread'!DG72,$B$2=Controls!$I$5,'Hours Spread'!FC72,$B$2=Controls!$I$6,'Hours Spread'!GY72,$B$2=Controls!$I$7,'Hours Spread'!IU72)</f>
        <v>#N/A</v>
      </c>
      <c r="O74" s="1137" t="str">
        <f>ifs($B$2=Controls!$I$2,'Hours Spread'!P72,$B$2=Controls!$I$3,'Hours Spread'!BL72,$B$2=Controls!$I$4,'Hours Spread'!DH72,$B$2=Controls!$I$5,'Hours Spread'!FD72,$B$2=Controls!$I$6,'Hours Spread'!GZ72,$B$2=Controls!$I$7,'Hours Spread'!IV72)</f>
        <v>#N/A</v>
      </c>
      <c r="P74" s="1137" t="str">
        <f>ifs($B$2=Controls!$I$2,'Hours Spread'!Q72,$B$2=Controls!$I$3,'Hours Spread'!BM72,$B$2=Controls!$I$4,'Hours Spread'!DI72,$B$2=Controls!$I$5,'Hours Spread'!FE72,$B$2=Controls!$I$6,'Hours Spread'!HA72,$B$2=Controls!$I$7,'Hours Spread'!IW72)</f>
        <v>#N/A</v>
      </c>
      <c r="Q74" s="1137" t="str">
        <f>ifs($B$2=Controls!$I$2,'Hours Spread'!R72,$B$2=Controls!$I$3,'Hours Spread'!BN72,$B$2=Controls!$I$4,'Hours Spread'!DJ72,$B$2=Controls!$I$5,'Hours Spread'!FF72,$B$2=Controls!$I$6,'Hours Spread'!HB72,$B$2=Controls!$I$7,'Hours Spread'!IX72)</f>
        <v>#N/A</v>
      </c>
      <c r="R74" s="1137" t="str">
        <f>ifs($B$2=Controls!$I$2,'Hours Spread'!S72,$B$2=Controls!$I$3,'Hours Spread'!BO72,$B$2=Controls!$I$4,'Hours Spread'!DK72,$B$2=Controls!$I$5,'Hours Spread'!FG72,$B$2=Controls!$I$6,'Hours Spread'!HC72,$B$2=Controls!$I$7,'Hours Spread'!IY72)</f>
        <v>#N/A</v>
      </c>
      <c r="S74" s="1137" t="str">
        <f>ifs($B$2=Controls!$I$2,'Hours Spread'!T72,$B$2=Controls!$I$3,'Hours Spread'!BP72,$B$2=Controls!$I$4,'Hours Spread'!DL72,$B$2=Controls!$I$5,'Hours Spread'!FH72,$B$2=Controls!$I$6,'Hours Spread'!HD72,$B$2=Controls!$I$7,'Hours Spread'!IZ72)</f>
        <v>#N/A</v>
      </c>
      <c r="T74" s="1137" t="str">
        <f>ifs($B$2=Controls!$I$2,'Hours Spread'!U72,$B$2=Controls!$I$3,'Hours Spread'!BQ72,$B$2=Controls!$I$4,'Hours Spread'!DM72,$B$2=Controls!$I$5,'Hours Spread'!FI72,$B$2=Controls!$I$6,'Hours Spread'!HE72,$B$2=Controls!$I$7,'Hours Spread'!JA72)</f>
        <v>#N/A</v>
      </c>
      <c r="U74" s="1137" t="str">
        <f>ifs($B$2=Controls!$I$2,'Hours Spread'!V72,$B$2=Controls!$I$3,'Hours Spread'!BR72,$B$2=Controls!$I$4,'Hours Spread'!DN72,$B$2=Controls!$I$5,'Hours Spread'!FJ72,$B$2=Controls!$I$6,'Hours Spread'!HF72,$B$2=Controls!$I$7,'Hours Spread'!JB72)</f>
        <v>#N/A</v>
      </c>
      <c r="V74" s="1137" t="str">
        <f>ifs($B$2=Controls!$I$2,'Hours Spread'!W72,$B$2=Controls!$I$3,'Hours Spread'!BS72,$B$2=Controls!$I$4,'Hours Spread'!DO72,$B$2=Controls!$I$5,'Hours Spread'!FK72,$B$2=Controls!$I$6,'Hours Spread'!HG72,$B$2=Controls!$I$7,'Hours Spread'!JC72)</f>
        <v>#N/A</v>
      </c>
      <c r="W74" s="1137" t="str">
        <f>ifs($B$2=Controls!$I$2,'Hours Spread'!X72,$B$2=Controls!$I$3,'Hours Spread'!BT72,$B$2=Controls!$I$4,'Hours Spread'!DP72,$B$2=Controls!$I$5,'Hours Spread'!FL72,$B$2=Controls!$I$6,'Hours Spread'!HH72,$B$2=Controls!$I$7,'Hours Spread'!JD72)</f>
        <v>#N/A</v>
      </c>
      <c r="X74" s="1137" t="str">
        <f>ifs($B$2=Controls!$I$2,'Hours Spread'!Y72,$B$2=Controls!$I$3,'Hours Spread'!BU72,$B$2=Controls!$I$4,'Hours Spread'!DQ72,$B$2=Controls!$I$5,'Hours Spread'!FM72,$B$2=Controls!$I$6,'Hours Spread'!HI72,$B$2=Controls!$I$7,'Hours Spread'!JE72)</f>
        <v>#N/A</v>
      </c>
      <c r="Y74" s="1137" t="str">
        <f>ifs($B$2=Controls!$I$2,'Hours Spread'!Z72,$B$2=Controls!$I$3,'Hours Spread'!BV72,$B$2=Controls!$I$4,'Hours Spread'!DR72,$B$2=Controls!$I$5,'Hours Spread'!FN72,$B$2=Controls!$I$6,'Hours Spread'!HJ72,$B$2=Controls!$I$7,'Hours Spread'!JF72)</f>
        <v>#N/A</v>
      </c>
      <c r="Z74" s="1137" t="str">
        <f>ifs($B$2=Controls!$I$2,'Hours Spread'!AA72,$B$2=Controls!$I$3,'Hours Spread'!BW72,$B$2=Controls!$I$4,'Hours Spread'!DS72,$B$2=Controls!$I$5,'Hours Spread'!FO72,$B$2=Controls!$I$6,'Hours Spread'!HK72,$B$2=Controls!$I$7,'Hours Spread'!JG72)</f>
        <v>#N/A</v>
      </c>
      <c r="AA74" s="1137" t="str">
        <f>ifs($B$2=Controls!$I$2,'Hours Spread'!AB72,$B$2=Controls!$I$3,'Hours Spread'!BX72,$B$2=Controls!$I$4,'Hours Spread'!DT72,$B$2=Controls!$I$5,'Hours Spread'!FP72,$B$2=Controls!$I$6,'Hours Spread'!HL72,$B$2=Controls!$I$7,'Hours Spread'!JH72)</f>
        <v>#N/A</v>
      </c>
      <c r="AB74" s="1137" t="str">
        <f>ifs($B$2=Controls!$I$2,'Hours Spread'!AC72,$B$2=Controls!$I$3,'Hours Spread'!BY72,$B$2=Controls!$I$4,'Hours Spread'!DU72,$B$2=Controls!$I$5,'Hours Spread'!FQ72,$B$2=Controls!$I$6,'Hours Spread'!HM72,$B$2=Controls!$I$7,'Hours Spread'!JI72)</f>
        <v>#N/A</v>
      </c>
      <c r="AC74" s="1137" t="str">
        <f>ifs($B$2=Controls!$I$2,'Hours Spread'!AD72,$B$2=Controls!$I$3,'Hours Spread'!BZ72,$B$2=Controls!$I$4,'Hours Spread'!DV72,$B$2=Controls!$I$5,'Hours Spread'!FR72,$B$2=Controls!$I$6,'Hours Spread'!HN72,$B$2=Controls!$I$7,'Hours Spread'!JJ72)</f>
        <v>#N/A</v>
      </c>
      <c r="AD74" s="1137" t="str">
        <f>ifs($B$2=Controls!$I$2,'Hours Spread'!AE72,$B$2=Controls!$I$3,'Hours Spread'!CA72,$B$2=Controls!$I$4,'Hours Spread'!DW72,$B$2=Controls!$I$5,'Hours Spread'!FS72,$B$2=Controls!$I$6,'Hours Spread'!HO72,$B$2=Controls!$I$7,'Hours Spread'!JK72)</f>
        <v>#N/A</v>
      </c>
      <c r="AE74" s="1137" t="str">
        <f>ifs($B$2=Controls!$I$2,'Hours Spread'!AF72,$B$2=Controls!$I$3,'Hours Spread'!CB72,$B$2=Controls!$I$4,'Hours Spread'!DX72,$B$2=Controls!$I$5,'Hours Spread'!FT72,$B$2=Controls!$I$6,'Hours Spread'!HP72,$B$2=Controls!$I$7,'Hours Spread'!JL72)</f>
        <v>#N/A</v>
      </c>
      <c r="AF74" s="1137" t="str">
        <f>ifs($B$2=Controls!$I$2,'Hours Spread'!AG72,$B$2=Controls!$I$3,'Hours Spread'!CC72,$B$2=Controls!$I$4,'Hours Spread'!DY72,$B$2=Controls!$I$5,'Hours Spread'!FU72,$B$2=Controls!$I$6,'Hours Spread'!HQ72,$B$2=Controls!$I$7,'Hours Spread'!JM72)</f>
        <v>#N/A</v>
      </c>
      <c r="AG74" s="1137" t="str">
        <f>ifs($B$2=Controls!$I$2,'Hours Spread'!AH72,$B$2=Controls!$I$3,'Hours Spread'!CD72,$B$2=Controls!$I$4,'Hours Spread'!DZ72,$B$2=Controls!$I$5,'Hours Spread'!FV72,$B$2=Controls!$I$6,'Hours Spread'!HR72,$B$2=Controls!$I$7,'Hours Spread'!JN72)</f>
        <v>#N/A</v>
      </c>
      <c r="AH74" s="1137" t="str">
        <f>ifs($B$2=Controls!$I$2,'Hours Spread'!AI72,$B$2=Controls!$I$3,'Hours Spread'!CE72,$B$2=Controls!$I$4,'Hours Spread'!EA72,$B$2=Controls!$I$5,'Hours Spread'!FW72,$B$2=Controls!$I$6,'Hours Spread'!HS72,$B$2=Controls!$I$7,'Hours Spread'!JO72)</f>
        <v>#N/A</v>
      </c>
      <c r="AI74" s="1137" t="str">
        <f>ifs($B$2=Controls!$I$2,'Hours Spread'!AJ72,$B$2=Controls!$I$3,'Hours Spread'!CF72,$B$2=Controls!$I$4,'Hours Spread'!EB72,$B$2=Controls!$I$5,'Hours Spread'!FX72,$B$2=Controls!$I$6,'Hours Spread'!HT72,$B$2=Controls!$I$7,'Hours Spread'!JP72)</f>
        <v>#N/A</v>
      </c>
      <c r="AJ74" s="1137" t="str">
        <f>ifs($B$2=Controls!$I$2,'Hours Spread'!AK72,$B$2=Controls!$I$3,'Hours Spread'!CG72,$B$2=Controls!$I$4,'Hours Spread'!EC72,$B$2=Controls!$I$5,'Hours Spread'!FY72,$B$2=Controls!$I$6,'Hours Spread'!HU72,$B$2=Controls!$I$7,'Hours Spread'!JQ72)</f>
        <v>#N/A</v>
      </c>
      <c r="AK74" s="1137" t="str">
        <f>ifs($B$2=Controls!$I$2,'Hours Spread'!AL72,$B$2=Controls!$I$3,'Hours Spread'!CH72,$B$2=Controls!$I$4,'Hours Spread'!ED72,$B$2=Controls!$I$5,'Hours Spread'!FZ72,$B$2=Controls!$I$6,'Hours Spread'!HV72,$B$2=Controls!$I$7,'Hours Spread'!JR72)</f>
        <v>#N/A</v>
      </c>
      <c r="AL74" s="1137" t="str">
        <f>ifs($B$2=Controls!$I$2,'Hours Spread'!AM72,$B$2=Controls!$I$3,'Hours Spread'!CI72,$B$2=Controls!$I$4,'Hours Spread'!EE72,$B$2=Controls!$I$5,'Hours Spread'!GA72,$B$2=Controls!$I$6,'Hours Spread'!HW72,$B$2=Controls!$I$7,'Hours Spread'!JS72)</f>
        <v>#N/A</v>
      </c>
      <c r="AM74" s="1137" t="str">
        <f>ifs($B$2=Controls!$I$2,'Hours Spread'!AN72,$B$2=Controls!$I$3,'Hours Spread'!CJ72,$B$2=Controls!$I$4,'Hours Spread'!EF72,$B$2=Controls!$I$5,'Hours Spread'!GB72,$B$2=Controls!$I$6,'Hours Spread'!HX72,$B$2=Controls!$I$7,'Hours Spread'!JT72)</f>
        <v>#N/A</v>
      </c>
      <c r="AN74" s="1137" t="str">
        <f>ifs($B$2=Controls!$I$2,'Hours Spread'!AO72,$B$2=Controls!$I$3,'Hours Spread'!CK72,$B$2=Controls!$I$4,'Hours Spread'!EG72,$B$2=Controls!$I$5,'Hours Spread'!GC72,$B$2=Controls!$I$6,'Hours Spread'!HY72,$B$2=Controls!$I$7,'Hours Spread'!JU72)</f>
        <v>#N/A</v>
      </c>
      <c r="AO74" s="1137" t="str">
        <f>ifs($B$2=Controls!$I$2,'Hours Spread'!AP72,$B$2=Controls!$I$3,'Hours Spread'!CL72,$B$2=Controls!$I$4,'Hours Spread'!EH72,$B$2=Controls!$I$5,'Hours Spread'!GD72,$B$2=Controls!$I$6,'Hours Spread'!HZ72,$B$2=Controls!$I$7,'Hours Spread'!JV72)</f>
        <v>#N/A</v>
      </c>
      <c r="AP74" s="1137" t="str">
        <f>ifs($B$2=Controls!$I$2,'Hours Spread'!AQ72,$B$2=Controls!$I$3,'Hours Spread'!CM72,$B$2=Controls!$I$4,'Hours Spread'!EI72,$B$2=Controls!$I$5,'Hours Spread'!GE72,$B$2=Controls!$I$6,'Hours Spread'!IA72,$B$2=Controls!$I$7,'Hours Spread'!JW72)</f>
        <v>#N/A</v>
      </c>
      <c r="AQ74" s="1137" t="str">
        <f>ifs($B$2=Controls!$I$2,'Hours Spread'!AR72,$B$2=Controls!$I$3,'Hours Spread'!CN72,$B$2=Controls!$I$4,'Hours Spread'!EJ72,$B$2=Controls!$I$5,'Hours Spread'!GF72,$B$2=Controls!$I$6,'Hours Spread'!IB72,$B$2=Controls!$I$7,'Hours Spread'!JX72)</f>
        <v>#N/A</v>
      </c>
      <c r="AR74" s="1137" t="str">
        <f>ifs($B$2=Controls!$I$2,'Hours Spread'!AS72,$B$2=Controls!$I$3,'Hours Spread'!CO72,$B$2=Controls!$I$4,'Hours Spread'!EK72,$B$2=Controls!$I$5,'Hours Spread'!GG72,$B$2=Controls!$I$6,'Hours Spread'!IC72,$B$2=Controls!$I$7,'Hours Spread'!JY72)</f>
        <v>#N/A</v>
      </c>
      <c r="AS74" s="1137" t="str">
        <f>ifs($B$2=Controls!$I$2,'Hours Spread'!AT72,$B$2=Controls!$I$3,'Hours Spread'!CP72,$B$2=Controls!$I$4,'Hours Spread'!EL72,$B$2=Controls!$I$5,'Hours Spread'!GH72,$B$2=Controls!$I$6,'Hours Spread'!ID72,$B$2=Controls!$I$7,'Hours Spread'!JZ72)</f>
        <v>#N/A</v>
      </c>
      <c r="AT74" s="1137" t="str">
        <f>ifs($B$2=Controls!$I$2,'Hours Spread'!AU72,$B$2=Controls!$I$3,'Hours Spread'!CQ72,$B$2=Controls!$I$4,'Hours Spread'!EM72,$B$2=Controls!$I$5,'Hours Spread'!GI72,$B$2=Controls!$I$6,'Hours Spread'!IE72,$B$2=Controls!$I$7,'Hours Spread'!KA72)</f>
        <v>#N/A</v>
      </c>
      <c r="AU74" s="1137" t="str">
        <f>ifs($B$2=Controls!$I$2,'Hours Spread'!AV72,$B$2=Controls!$I$3,'Hours Spread'!CR72,$B$2=Controls!$I$4,'Hours Spread'!EN72,$B$2=Controls!$I$5,'Hours Spread'!GJ72,$B$2=Controls!$I$6,'Hours Spread'!IF72,$B$2=Controls!$I$7,'Hours Spread'!KB72)</f>
        <v>#N/A</v>
      </c>
      <c r="AV74" s="1137" t="str">
        <f>ifs($B$2=Controls!$I$2,'Hours Spread'!AW72,$B$2=Controls!$I$3,'Hours Spread'!CS72,$B$2=Controls!$I$4,'Hours Spread'!EO72,$B$2=Controls!$I$5,'Hours Spread'!GK72,$B$2=Controls!$I$6,'Hours Spread'!IG72,$B$2=Controls!$I$7,'Hours Spread'!KC72)</f>
        <v>#N/A</v>
      </c>
      <c r="AW74" s="1137" t="str">
        <f>ifs($B$2=Controls!$I$2,'Hours Spread'!AX72,$B$2=Controls!$I$3,'Hours Spread'!CT72,$B$2=Controls!$I$4,'Hours Spread'!EP72,$B$2=Controls!$I$5,'Hours Spread'!GL72,$B$2=Controls!$I$6,'Hours Spread'!IH72,$B$2=Controls!$I$7,'Hours Spread'!KD72)</f>
        <v>#N/A</v>
      </c>
      <c r="AX74" s="1137" t="str">
        <f>ifs($B$2=Controls!$I$2,'Hours Spread'!AY72,$B$2=Controls!$I$3,'Hours Spread'!CU72,$B$2=Controls!$I$4,'Hours Spread'!EQ72,$B$2=Controls!$I$5,'Hours Spread'!GM72,$B$2=Controls!$I$6,'Hours Spread'!II72,$B$2=Controls!$I$7,'Hours Spread'!KE72)</f>
        <v>#N/A</v>
      </c>
    </row>
    <row r="75">
      <c r="A75" s="858" t="s">
        <v>547</v>
      </c>
      <c r="B75" s="702" t="s">
        <v>547</v>
      </c>
      <c r="C75" s="1141"/>
      <c r="D75" s="1137" t="str">
        <f>ifs($B$2=Controls!$I$2,'Hours Spread'!E73,$B$2=Controls!$I$3,'Hours Spread'!BA73,$B$2=Controls!$I$4,'Hours Spread'!CW73,$B$2=Controls!$I$5,'Hours Spread'!ES73,$B$2=Controls!$I$6,'Hours Spread'!GO73,$B$2=Controls!$I$7,'Hours Spread'!IK73)</f>
        <v>#N/A</v>
      </c>
      <c r="E75" s="1137" t="str">
        <f>ifs($B$2=Controls!$I$2,'Hours Spread'!F73,$B$2=Controls!$I$3,'Hours Spread'!BB73,$B$2=Controls!$I$4,'Hours Spread'!CX73,$B$2=Controls!$I$5,'Hours Spread'!ET73,$B$2=Controls!$I$6,'Hours Spread'!GP73,$B$2=Controls!$I$7,'Hours Spread'!IL73)</f>
        <v>#N/A</v>
      </c>
      <c r="F75" s="1137" t="str">
        <f>ifs($B$2=Controls!$I$2,'Hours Spread'!G73,$B$2=Controls!$I$3,'Hours Spread'!BC73,$B$2=Controls!$I$4,'Hours Spread'!CY73,$B$2=Controls!$I$5,'Hours Spread'!EU73,$B$2=Controls!$I$6,'Hours Spread'!GQ73,$B$2=Controls!$I$7,'Hours Spread'!IM73)</f>
        <v>#N/A</v>
      </c>
      <c r="G75" s="1137" t="str">
        <f>ifs($B$2=Controls!$I$2,'Hours Spread'!H73,$B$2=Controls!$I$3,'Hours Spread'!BD73,$B$2=Controls!$I$4,'Hours Spread'!CZ73,$B$2=Controls!$I$5,'Hours Spread'!EV73,$B$2=Controls!$I$6,'Hours Spread'!GR73,$B$2=Controls!$I$7,'Hours Spread'!IN73)</f>
        <v>#N/A</v>
      </c>
      <c r="H75" s="1137" t="str">
        <f>ifs($B$2=Controls!$I$2,'Hours Spread'!I73,$B$2=Controls!$I$3,'Hours Spread'!BE73,$B$2=Controls!$I$4,'Hours Spread'!DA73,$B$2=Controls!$I$5,'Hours Spread'!EW73,$B$2=Controls!$I$6,'Hours Spread'!GS73,$B$2=Controls!$I$7,'Hours Spread'!IO73)</f>
        <v>#N/A</v>
      </c>
      <c r="I75" s="1137" t="str">
        <f>ifs($B$2=Controls!$I$2,'Hours Spread'!J73,$B$2=Controls!$I$3,'Hours Spread'!BF73,$B$2=Controls!$I$4,'Hours Spread'!DB73,$B$2=Controls!$I$5,'Hours Spread'!EX73,$B$2=Controls!$I$6,'Hours Spread'!GT73,$B$2=Controls!$I$7,'Hours Spread'!IP73)</f>
        <v>#N/A</v>
      </c>
      <c r="J75" s="1137" t="str">
        <f>ifs($B$2=Controls!$I$2,'Hours Spread'!K73,$B$2=Controls!$I$3,'Hours Spread'!BG73,$B$2=Controls!$I$4,'Hours Spread'!DC73,$B$2=Controls!$I$5,'Hours Spread'!EY73,$B$2=Controls!$I$6,'Hours Spread'!GU73,$B$2=Controls!$I$7,'Hours Spread'!IQ73)</f>
        <v>#N/A</v>
      </c>
      <c r="K75" s="1137" t="str">
        <f>ifs($B$2=Controls!$I$2,'Hours Spread'!L73,$B$2=Controls!$I$3,'Hours Spread'!BH73,$B$2=Controls!$I$4,'Hours Spread'!DD73,$B$2=Controls!$I$5,'Hours Spread'!EZ73,$B$2=Controls!$I$6,'Hours Spread'!GV73,$B$2=Controls!$I$7,'Hours Spread'!IR73)</f>
        <v>#N/A</v>
      </c>
      <c r="L75" s="1137" t="str">
        <f>ifs($B$2=Controls!$I$2,'Hours Spread'!M73,$B$2=Controls!$I$3,'Hours Spread'!BI73,$B$2=Controls!$I$4,'Hours Spread'!DE73,$B$2=Controls!$I$5,'Hours Spread'!FA73,$B$2=Controls!$I$6,'Hours Spread'!GW73,$B$2=Controls!$I$7,'Hours Spread'!IS73)</f>
        <v>#N/A</v>
      </c>
      <c r="M75" s="1137" t="str">
        <f>ifs($B$2=Controls!$I$2,'Hours Spread'!N73,$B$2=Controls!$I$3,'Hours Spread'!BJ73,$B$2=Controls!$I$4,'Hours Spread'!DF73,$B$2=Controls!$I$5,'Hours Spread'!FB73,$B$2=Controls!$I$6,'Hours Spread'!GX73,$B$2=Controls!$I$7,'Hours Spread'!IT73)</f>
        <v>#N/A</v>
      </c>
      <c r="N75" s="1137" t="str">
        <f>ifs($B$2=Controls!$I$2,'Hours Spread'!O73,$B$2=Controls!$I$3,'Hours Spread'!BK73,$B$2=Controls!$I$4,'Hours Spread'!DG73,$B$2=Controls!$I$5,'Hours Spread'!FC73,$B$2=Controls!$I$6,'Hours Spread'!GY73,$B$2=Controls!$I$7,'Hours Spread'!IU73)</f>
        <v>#N/A</v>
      </c>
      <c r="O75" s="1137" t="str">
        <f>ifs($B$2=Controls!$I$2,'Hours Spread'!P73,$B$2=Controls!$I$3,'Hours Spread'!BL73,$B$2=Controls!$I$4,'Hours Spread'!DH73,$B$2=Controls!$I$5,'Hours Spread'!FD73,$B$2=Controls!$I$6,'Hours Spread'!GZ73,$B$2=Controls!$I$7,'Hours Spread'!IV73)</f>
        <v>#N/A</v>
      </c>
      <c r="P75" s="1137" t="str">
        <f>ifs($B$2=Controls!$I$2,'Hours Spread'!Q73,$B$2=Controls!$I$3,'Hours Spread'!BM73,$B$2=Controls!$I$4,'Hours Spread'!DI73,$B$2=Controls!$I$5,'Hours Spread'!FE73,$B$2=Controls!$I$6,'Hours Spread'!HA73,$B$2=Controls!$I$7,'Hours Spread'!IW73)</f>
        <v>#N/A</v>
      </c>
      <c r="Q75" s="1137" t="str">
        <f>ifs($B$2=Controls!$I$2,'Hours Spread'!R73,$B$2=Controls!$I$3,'Hours Spread'!BN73,$B$2=Controls!$I$4,'Hours Spread'!DJ73,$B$2=Controls!$I$5,'Hours Spread'!FF73,$B$2=Controls!$I$6,'Hours Spread'!HB73,$B$2=Controls!$I$7,'Hours Spread'!IX73)</f>
        <v>#N/A</v>
      </c>
      <c r="R75" s="1137" t="str">
        <f>ifs($B$2=Controls!$I$2,'Hours Spread'!S73,$B$2=Controls!$I$3,'Hours Spread'!BO73,$B$2=Controls!$I$4,'Hours Spread'!DK73,$B$2=Controls!$I$5,'Hours Spread'!FG73,$B$2=Controls!$I$6,'Hours Spread'!HC73,$B$2=Controls!$I$7,'Hours Spread'!IY73)</f>
        <v>#N/A</v>
      </c>
      <c r="S75" s="1137" t="str">
        <f>ifs($B$2=Controls!$I$2,'Hours Spread'!T73,$B$2=Controls!$I$3,'Hours Spread'!BP73,$B$2=Controls!$I$4,'Hours Spread'!DL73,$B$2=Controls!$I$5,'Hours Spread'!FH73,$B$2=Controls!$I$6,'Hours Spread'!HD73,$B$2=Controls!$I$7,'Hours Spread'!IZ73)</f>
        <v>#N/A</v>
      </c>
      <c r="T75" s="1137" t="str">
        <f>ifs($B$2=Controls!$I$2,'Hours Spread'!U73,$B$2=Controls!$I$3,'Hours Spread'!BQ73,$B$2=Controls!$I$4,'Hours Spread'!DM73,$B$2=Controls!$I$5,'Hours Spread'!FI73,$B$2=Controls!$I$6,'Hours Spread'!HE73,$B$2=Controls!$I$7,'Hours Spread'!JA73)</f>
        <v>#N/A</v>
      </c>
      <c r="U75" s="1137" t="str">
        <f>ifs($B$2=Controls!$I$2,'Hours Spread'!V73,$B$2=Controls!$I$3,'Hours Spread'!BR73,$B$2=Controls!$I$4,'Hours Spread'!DN73,$B$2=Controls!$I$5,'Hours Spread'!FJ73,$B$2=Controls!$I$6,'Hours Spread'!HF73,$B$2=Controls!$I$7,'Hours Spread'!JB73)</f>
        <v>#N/A</v>
      </c>
      <c r="V75" s="1137" t="str">
        <f>ifs($B$2=Controls!$I$2,'Hours Spread'!W73,$B$2=Controls!$I$3,'Hours Spread'!BS73,$B$2=Controls!$I$4,'Hours Spread'!DO73,$B$2=Controls!$I$5,'Hours Spread'!FK73,$B$2=Controls!$I$6,'Hours Spread'!HG73,$B$2=Controls!$I$7,'Hours Spread'!JC73)</f>
        <v>#N/A</v>
      </c>
      <c r="W75" s="1137" t="str">
        <f>ifs($B$2=Controls!$I$2,'Hours Spread'!X73,$B$2=Controls!$I$3,'Hours Spread'!BT73,$B$2=Controls!$I$4,'Hours Spread'!DP73,$B$2=Controls!$I$5,'Hours Spread'!FL73,$B$2=Controls!$I$6,'Hours Spread'!HH73,$B$2=Controls!$I$7,'Hours Spread'!JD73)</f>
        <v>#N/A</v>
      </c>
      <c r="X75" s="1137" t="str">
        <f>ifs($B$2=Controls!$I$2,'Hours Spread'!Y73,$B$2=Controls!$I$3,'Hours Spread'!BU73,$B$2=Controls!$I$4,'Hours Spread'!DQ73,$B$2=Controls!$I$5,'Hours Spread'!FM73,$B$2=Controls!$I$6,'Hours Spread'!HI73,$B$2=Controls!$I$7,'Hours Spread'!JE73)</f>
        <v>#N/A</v>
      </c>
      <c r="Y75" s="1137" t="str">
        <f>ifs($B$2=Controls!$I$2,'Hours Spread'!Z73,$B$2=Controls!$I$3,'Hours Spread'!BV73,$B$2=Controls!$I$4,'Hours Spread'!DR73,$B$2=Controls!$I$5,'Hours Spread'!FN73,$B$2=Controls!$I$6,'Hours Spread'!HJ73,$B$2=Controls!$I$7,'Hours Spread'!JF73)</f>
        <v>#N/A</v>
      </c>
      <c r="Z75" s="1137" t="str">
        <f>ifs($B$2=Controls!$I$2,'Hours Spread'!AA73,$B$2=Controls!$I$3,'Hours Spread'!BW73,$B$2=Controls!$I$4,'Hours Spread'!DS73,$B$2=Controls!$I$5,'Hours Spread'!FO73,$B$2=Controls!$I$6,'Hours Spread'!HK73,$B$2=Controls!$I$7,'Hours Spread'!JG73)</f>
        <v>#N/A</v>
      </c>
      <c r="AA75" s="1137" t="str">
        <f>ifs($B$2=Controls!$I$2,'Hours Spread'!AB73,$B$2=Controls!$I$3,'Hours Spread'!BX73,$B$2=Controls!$I$4,'Hours Spread'!DT73,$B$2=Controls!$I$5,'Hours Spread'!FP73,$B$2=Controls!$I$6,'Hours Spread'!HL73,$B$2=Controls!$I$7,'Hours Spread'!JH73)</f>
        <v>#N/A</v>
      </c>
      <c r="AB75" s="1137" t="str">
        <f>ifs($B$2=Controls!$I$2,'Hours Spread'!AC73,$B$2=Controls!$I$3,'Hours Spread'!BY73,$B$2=Controls!$I$4,'Hours Spread'!DU73,$B$2=Controls!$I$5,'Hours Spread'!FQ73,$B$2=Controls!$I$6,'Hours Spread'!HM73,$B$2=Controls!$I$7,'Hours Spread'!JI73)</f>
        <v>#N/A</v>
      </c>
      <c r="AC75" s="1137" t="str">
        <f>ifs($B$2=Controls!$I$2,'Hours Spread'!AD73,$B$2=Controls!$I$3,'Hours Spread'!BZ73,$B$2=Controls!$I$4,'Hours Spread'!DV73,$B$2=Controls!$I$5,'Hours Spread'!FR73,$B$2=Controls!$I$6,'Hours Spread'!HN73,$B$2=Controls!$I$7,'Hours Spread'!JJ73)</f>
        <v>#N/A</v>
      </c>
      <c r="AD75" s="1137" t="str">
        <f>ifs($B$2=Controls!$I$2,'Hours Spread'!AE73,$B$2=Controls!$I$3,'Hours Spread'!CA73,$B$2=Controls!$I$4,'Hours Spread'!DW73,$B$2=Controls!$I$5,'Hours Spread'!FS73,$B$2=Controls!$I$6,'Hours Spread'!HO73,$B$2=Controls!$I$7,'Hours Spread'!JK73)</f>
        <v>#N/A</v>
      </c>
      <c r="AE75" s="1137" t="str">
        <f>ifs($B$2=Controls!$I$2,'Hours Spread'!AF73,$B$2=Controls!$I$3,'Hours Spread'!CB73,$B$2=Controls!$I$4,'Hours Spread'!DX73,$B$2=Controls!$I$5,'Hours Spread'!FT73,$B$2=Controls!$I$6,'Hours Spread'!HP73,$B$2=Controls!$I$7,'Hours Spread'!JL73)</f>
        <v>#N/A</v>
      </c>
      <c r="AF75" s="1137" t="str">
        <f>ifs($B$2=Controls!$I$2,'Hours Spread'!AG73,$B$2=Controls!$I$3,'Hours Spread'!CC73,$B$2=Controls!$I$4,'Hours Spread'!DY73,$B$2=Controls!$I$5,'Hours Spread'!FU73,$B$2=Controls!$I$6,'Hours Spread'!HQ73,$B$2=Controls!$I$7,'Hours Spread'!JM73)</f>
        <v>#N/A</v>
      </c>
      <c r="AG75" s="1137" t="str">
        <f>ifs($B$2=Controls!$I$2,'Hours Spread'!AH73,$B$2=Controls!$I$3,'Hours Spread'!CD73,$B$2=Controls!$I$4,'Hours Spread'!DZ73,$B$2=Controls!$I$5,'Hours Spread'!FV73,$B$2=Controls!$I$6,'Hours Spread'!HR73,$B$2=Controls!$I$7,'Hours Spread'!JN73)</f>
        <v>#N/A</v>
      </c>
      <c r="AH75" s="1137" t="str">
        <f>ifs($B$2=Controls!$I$2,'Hours Spread'!AI73,$B$2=Controls!$I$3,'Hours Spread'!CE73,$B$2=Controls!$I$4,'Hours Spread'!EA73,$B$2=Controls!$I$5,'Hours Spread'!FW73,$B$2=Controls!$I$6,'Hours Spread'!HS73,$B$2=Controls!$I$7,'Hours Spread'!JO73)</f>
        <v>#N/A</v>
      </c>
      <c r="AI75" s="1137" t="str">
        <f>ifs($B$2=Controls!$I$2,'Hours Spread'!AJ73,$B$2=Controls!$I$3,'Hours Spread'!CF73,$B$2=Controls!$I$4,'Hours Spread'!EB73,$B$2=Controls!$I$5,'Hours Spread'!FX73,$B$2=Controls!$I$6,'Hours Spread'!HT73,$B$2=Controls!$I$7,'Hours Spread'!JP73)</f>
        <v>#N/A</v>
      </c>
      <c r="AJ75" s="1137" t="str">
        <f>ifs($B$2=Controls!$I$2,'Hours Spread'!AK73,$B$2=Controls!$I$3,'Hours Spread'!CG73,$B$2=Controls!$I$4,'Hours Spread'!EC73,$B$2=Controls!$I$5,'Hours Spread'!FY73,$B$2=Controls!$I$6,'Hours Spread'!HU73,$B$2=Controls!$I$7,'Hours Spread'!JQ73)</f>
        <v>#N/A</v>
      </c>
      <c r="AK75" s="1137" t="str">
        <f>ifs($B$2=Controls!$I$2,'Hours Spread'!AL73,$B$2=Controls!$I$3,'Hours Spread'!CH73,$B$2=Controls!$I$4,'Hours Spread'!ED73,$B$2=Controls!$I$5,'Hours Spread'!FZ73,$B$2=Controls!$I$6,'Hours Spread'!HV73,$B$2=Controls!$I$7,'Hours Spread'!JR73)</f>
        <v>#N/A</v>
      </c>
      <c r="AL75" s="1137" t="str">
        <f>ifs($B$2=Controls!$I$2,'Hours Spread'!AM73,$B$2=Controls!$I$3,'Hours Spread'!CI73,$B$2=Controls!$I$4,'Hours Spread'!EE73,$B$2=Controls!$I$5,'Hours Spread'!GA73,$B$2=Controls!$I$6,'Hours Spread'!HW73,$B$2=Controls!$I$7,'Hours Spread'!JS73)</f>
        <v>#N/A</v>
      </c>
      <c r="AM75" s="1137" t="str">
        <f>ifs($B$2=Controls!$I$2,'Hours Spread'!AN73,$B$2=Controls!$I$3,'Hours Spread'!CJ73,$B$2=Controls!$I$4,'Hours Spread'!EF73,$B$2=Controls!$I$5,'Hours Spread'!GB73,$B$2=Controls!$I$6,'Hours Spread'!HX73,$B$2=Controls!$I$7,'Hours Spread'!JT73)</f>
        <v>#N/A</v>
      </c>
      <c r="AN75" s="1137" t="str">
        <f>ifs($B$2=Controls!$I$2,'Hours Spread'!AO73,$B$2=Controls!$I$3,'Hours Spread'!CK73,$B$2=Controls!$I$4,'Hours Spread'!EG73,$B$2=Controls!$I$5,'Hours Spread'!GC73,$B$2=Controls!$I$6,'Hours Spread'!HY73,$B$2=Controls!$I$7,'Hours Spread'!JU73)</f>
        <v>#N/A</v>
      </c>
      <c r="AO75" s="1137" t="str">
        <f>ifs($B$2=Controls!$I$2,'Hours Spread'!AP73,$B$2=Controls!$I$3,'Hours Spread'!CL73,$B$2=Controls!$I$4,'Hours Spread'!EH73,$B$2=Controls!$I$5,'Hours Spread'!GD73,$B$2=Controls!$I$6,'Hours Spread'!HZ73,$B$2=Controls!$I$7,'Hours Spread'!JV73)</f>
        <v>#N/A</v>
      </c>
      <c r="AP75" s="1137" t="str">
        <f>ifs($B$2=Controls!$I$2,'Hours Spread'!AQ73,$B$2=Controls!$I$3,'Hours Spread'!CM73,$B$2=Controls!$I$4,'Hours Spread'!EI73,$B$2=Controls!$I$5,'Hours Spread'!GE73,$B$2=Controls!$I$6,'Hours Spread'!IA73,$B$2=Controls!$I$7,'Hours Spread'!JW73)</f>
        <v>#N/A</v>
      </c>
      <c r="AQ75" s="1137" t="str">
        <f>ifs($B$2=Controls!$I$2,'Hours Spread'!AR73,$B$2=Controls!$I$3,'Hours Spread'!CN73,$B$2=Controls!$I$4,'Hours Spread'!EJ73,$B$2=Controls!$I$5,'Hours Spread'!GF73,$B$2=Controls!$I$6,'Hours Spread'!IB73,$B$2=Controls!$I$7,'Hours Spread'!JX73)</f>
        <v>#N/A</v>
      </c>
      <c r="AR75" s="1137" t="str">
        <f>ifs($B$2=Controls!$I$2,'Hours Spread'!AS73,$B$2=Controls!$I$3,'Hours Spread'!CO73,$B$2=Controls!$I$4,'Hours Spread'!EK73,$B$2=Controls!$I$5,'Hours Spread'!GG73,$B$2=Controls!$I$6,'Hours Spread'!IC73,$B$2=Controls!$I$7,'Hours Spread'!JY73)</f>
        <v>#N/A</v>
      </c>
      <c r="AS75" s="1137" t="str">
        <f>ifs($B$2=Controls!$I$2,'Hours Spread'!AT73,$B$2=Controls!$I$3,'Hours Spread'!CP73,$B$2=Controls!$I$4,'Hours Spread'!EL73,$B$2=Controls!$I$5,'Hours Spread'!GH73,$B$2=Controls!$I$6,'Hours Spread'!ID73,$B$2=Controls!$I$7,'Hours Spread'!JZ73)</f>
        <v>#N/A</v>
      </c>
      <c r="AT75" s="1137" t="str">
        <f>ifs($B$2=Controls!$I$2,'Hours Spread'!AU73,$B$2=Controls!$I$3,'Hours Spread'!CQ73,$B$2=Controls!$I$4,'Hours Spread'!EM73,$B$2=Controls!$I$5,'Hours Spread'!GI73,$B$2=Controls!$I$6,'Hours Spread'!IE73,$B$2=Controls!$I$7,'Hours Spread'!KA73)</f>
        <v>#N/A</v>
      </c>
      <c r="AU75" s="1137" t="str">
        <f>ifs($B$2=Controls!$I$2,'Hours Spread'!AV73,$B$2=Controls!$I$3,'Hours Spread'!CR73,$B$2=Controls!$I$4,'Hours Spread'!EN73,$B$2=Controls!$I$5,'Hours Spread'!GJ73,$B$2=Controls!$I$6,'Hours Spread'!IF73,$B$2=Controls!$I$7,'Hours Spread'!KB73)</f>
        <v>#N/A</v>
      </c>
      <c r="AV75" s="1137" t="str">
        <f>ifs($B$2=Controls!$I$2,'Hours Spread'!AW73,$B$2=Controls!$I$3,'Hours Spread'!CS73,$B$2=Controls!$I$4,'Hours Spread'!EO73,$B$2=Controls!$I$5,'Hours Spread'!GK73,$B$2=Controls!$I$6,'Hours Spread'!IG73,$B$2=Controls!$I$7,'Hours Spread'!KC73)</f>
        <v>#N/A</v>
      </c>
      <c r="AW75" s="1137" t="str">
        <f>ifs($B$2=Controls!$I$2,'Hours Spread'!AX73,$B$2=Controls!$I$3,'Hours Spread'!CT73,$B$2=Controls!$I$4,'Hours Spread'!EP73,$B$2=Controls!$I$5,'Hours Spread'!GL73,$B$2=Controls!$I$6,'Hours Spread'!IH73,$B$2=Controls!$I$7,'Hours Spread'!KD73)</f>
        <v>#N/A</v>
      </c>
      <c r="AX75" s="1137" t="str">
        <f>ifs($B$2=Controls!$I$2,'Hours Spread'!AY73,$B$2=Controls!$I$3,'Hours Spread'!CU73,$B$2=Controls!$I$4,'Hours Spread'!EQ73,$B$2=Controls!$I$5,'Hours Spread'!GM73,$B$2=Controls!$I$6,'Hours Spread'!II73,$B$2=Controls!$I$7,'Hours Spread'!KE73)</f>
        <v>#N/A</v>
      </c>
    </row>
    <row r="76">
      <c r="A76" s="858"/>
      <c r="B76" s="1143"/>
      <c r="C76" s="1141"/>
      <c r="D76" s="1137" t="str">
        <f>ifs($B$2=Controls!$I$2,'Hours Spread'!E74,$B$2=Controls!$I$3,'Hours Spread'!BA74,$B$2=Controls!$I$4,'Hours Spread'!CW74,$B$2=Controls!$I$5,'Hours Spread'!ES74,$B$2=Controls!$I$6,'Hours Spread'!GO74,$B$2=Controls!$I$7,'Hours Spread'!IK74)</f>
        <v>#N/A</v>
      </c>
      <c r="E76" s="1137" t="str">
        <f>ifs($B$2=Controls!$I$2,'Hours Spread'!F74,$B$2=Controls!$I$3,'Hours Spread'!BB74,$B$2=Controls!$I$4,'Hours Spread'!CX74,$B$2=Controls!$I$5,'Hours Spread'!ET74,$B$2=Controls!$I$6,'Hours Spread'!GP74,$B$2=Controls!$I$7,'Hours Spread'!IL74)</f>
        <v>#N/A</v>
      </c>
      <c r="F76" s="1137" t="str">
        <f>ifs($B$2=Controls!$I$2,'Hours Spread'!G74,$B$2=Controls!$I$3,'Hours Spread'!BC74,$B$2=Controls!$I$4,'Hours Spread'!CY74,$B$2=Controls!$I$5,'Hours Spread'!EU74,$B$2=Controls!$I$6,'Hours Spread'!GQ74,$B$2=Controls!$I$7,'Hours Spread'!IM74)</f>
        <v>#N/A</v>
      </c>
      <c r="G76" s="1137" t="str">
        <f>ifs($B$2=Controls!$I$2,'Hours Spread'!H74,$B$2=Controls!$I$3,'Hours Spread'!BD74,$B$2=Controls!$I$4,'Hours Spread'!CZ74,$B$2=Controls!$I$5,'Hours Spread'!EV74,$B$2=Controls!$I$6,'Hours Spread'!GR74,$B$2=Controls!$I$7,'Hours Spread'!IN74)</f>
        <v>#N/A</v>
      </c>
      <c r="H76" s="1137" t="str">
        <f>ifs($B$2=Controls!$I$2,'Hours Spread'!I74,$B$2=Controls!$I$3,'Hours Spread'!BE74,$B$2=Controls!$I$4,'Hours Spread'!DA74,$B$2=Controls!$I$5,'Hours Spread'!EW74,$B$2=Controls!$I$6,'Hours Spread'!GS74,$B$2=Controls!$I$7,'Hours Spread'!IO74)</f>
        <v>#N/A</v>
      </c>
      <c r="I76" s="1137" t="str">
        <f>ifs($B$2=Controls!$I$2,'Hours Spread'!J74,$B$2=Controls!$I$3,'Hours Spread'!BF74,$B$2=Controls!$I$4,'Hours Spread'!DB74,$B$2=Controls!$I$5,'Hours Spread'!EX74,$B$2=Controls!$I$6,'Hours Spread'!GT74,$B$2=Controls!$I$7,'Hours Spread'!IP74)</f>
        <v>#N/A</v>
      </c>
      <c r="J76" s="1137" t="str">
        <f>ifs($B$2=Controls!$I$2,'Hours Spread'!K74,$B$2=Controls!$I$3,'Hours Spread'!BG74,$B$2=Controls!$I$4,'Hours Spread'!DC74,$B$2=Controls!$I$5,'Hours Spread'!EY74,$B$2=Controls!$I$6,'Hours Spread'!GU74,$B$2=Controls!$I$7,'Hours Spread'!IQ74)</f>
        <v>#N/A</v>
      </c>
      <c r="K76" s="1137" t="str">
        <f>ifs($B$2=Controls!$I$2,'Hours Spread'!L74,$B$2=Controls!$I$3,'Hours Spread'!BH74,$B$2=Controls!$I$4,'Hours Spread'!DD74,$B$2=Controls!$I$5,'Hours Spread'!EZ74,$B$2=Controls!$I$6,'Hours Spread'!GV74,$B$2=Controls!$I$7,'Hours Spread'!IR74)</f>
        <v>#N/A</v>
      </c>
      <c r="L76" s="1137" t="str">
        <f>ifs($B$2=Controls!$I$2,'Hours Spread'!M74,$B$2=Controls!$I$3,'Hours Spread'!BI74,$B$2=Controls!$I$4,'Hours Spread'!DE74,$B$2=Controls!$I$5,'Hours Spread'!FA74,$B$2=Controls!$I$6,'Hours Spread'!GW74,$B$2=Controls!$I$7,'Hours Spread'!IS74)</f>
        <v>#N/A</v>
      </c>
      <c r="M76" s="1137" t="str">
        <f>ifs($B$2=Controls!$I$2,'Hours Spread'!N74,$B$2=Controls!$I$3,'Hours Spread'!BJ74,$B$2=Controls!$I$4,'Hours Spread'!DF74,$B$2=Controls!$I$5,'Hours Spread'!FB74,$B$2=Controls!$I$6,'Hours Spread'!GX74,$B$2=Controls!$I$7,'Hours Spread'!IT74)</f>
        <v>#N/A</v>
      </c>
      <c r="N76" s="1137" t="str">
        <f>ifs($B$2=Controls!$I$2,'Hours Spread'!O74,$B$2=Controls!$I$3,'Hours Spread'!BK74,$B$2=Controls!$I$4,'Hours Spread'!DG74,$B$2=Controls!$I$5,'Hours Spread'!FC74,$B$2=Controls!$I$6,'Hours Spread'!GY74,$B$2=Controls!$I$7,'Hours Spread'!IU74)</f>
        <v>#N/A</v>
      </c>
      <c r="O76" s="1137" t="str">
        <f>ifs($B$2=Controls!$I$2,'Hours Spread'!P74,$B$2=Controls!$I$3,'Hours Spread'!BL74,$B$2=Controls!$I$4,'Hours Spread'!DH74,$B$2=Controls!$I$5,'Hours Spread'!FD74,$B$2=Controls!$I$6,'Hours Spread'!GZ74,$B$2=Controls!$I$7,'Hours Spread'!IV74)</f>
        <v>#N/A</v>
      </c>
      <c r="P76" s="1137" t="str">
        <f>ifs($B$2=Controls!$I$2,'Hours Spread'!Q74,$B$2=Controls!$I$3,'Hours Spread'!BM74,$B$2=Controls!$I$4,'Hours Spread'!DI74,$B$2=Controls!$I$5,'Hours Spread'!FE74,$B$2=Controls!$I$6,'Hours Spread'!HA74,$B$2=Controls!$I$7,'Hours Spread'!IW74)</f>
        <v>#N/A</v>
      </c>
      <c r="Q76" s="1137" t="str">
        <f>ifs($B$2=Controls!$I$2,'Hours Spread'!R74,$B$2=Controls!$I$3,'Hours Spread'!BN74,$B$2=Controls!$I$4,'Hours Spread'!DJ74,$B$2=Controls!$I$5,'Hours Spread'!FF74,$B$2=Controls!$I$6,'Hours Spread'!HB74,$B$2=Controls!$I$7,'Hours Spread'!IX74)</f>
        <v>#N/A</v>
      </c>
      <c r="R76" s="1137" t="str">
        <f>ifs($B$2=Controls!$I$2,'Hours Spread'!S74,$B$2=Controls!$I$3,'Hours Spread'!BO74,$B$2=Controls!$I$4,'Hours Spread'!DK74,$B$2=Controls!$I$5,'Hours Spread'!FG74,$B$2=Controls!$I$6,'Hours Spread'!HC74,$B$2=Controls!$I$7,'Hours Spread'!IY74)</f>
        <v>#N/A</v>
      </c>
      <c r="S76" s="1137" t="str">
        <f>ifs($B$2=Controls!$I$2,'Hours Spread'!T74,$B$2=Controls!$I$3,'Hours Spread'!BP74,$B$2=Controls!$I$4,'Hours Spread'!DL74,$B$2=Controls!$I$5,'Hours Spread'!FH74,$B$2=Controls!$I$6,'Hours Spread'!HD74,$B$2=Controls!$I$7,'Hours Spread'!IZ74)</f>
        <v>#N/A</v>
      </c>
      <c r="T76" s="1137" t="str">
        <f>ifs($B$2=Controls!$I$2,'Hours Spread'!U74,$B$2=Controls!$I$3,'Hours Spread'!BQ74,$B$2=Controls!$I$4,'Hours Spread'!DM74,$B$2=Controls!$I$5,'Hours Spread'!FI74,$B$2=Controls!$I$6,'Hours Spread'!HE74,$B$2=Controls!$I$7,'Hours Spread'!JA74)</f>
        <v>#N/A</v>
      </c>
      <c r="U76" s="1137" t="str">
        <f>ifs($B$2=Controls!$I$2,'Hours Spread'!V74,$B$2=Controls!$I$3,'Hours Spread'!BR74,$B$2=Controls!$I$4,'Hours Spread'!DN74,$B$2=Controls!$I$5,'Hours Spread'!FJ74,$B$2=Controls!$I$6,'Hours Spread'!HF74,$B$2=Controls!$I$7,'Hours Spread'!JB74)</f>
        <v>#N/A</v>
      </c>
      <c r="V76" s="1137" t="str">
        <f>ifs($B$2=Controls!$I$2,'Hours Spread'!W74,$B$2=Controls!$I$3,'Hours Spread'!BS74,$B$2=Controls!$I$4,'Hours Spread'!DO74,$B$2=Controls!$I$5,'Hours Spread'!FK74,$B$2=Controls!$I$6,'Hours Spread'!HG74,$B$2=Controls!$I$7,'Hours Spread'!JC74)</f>
        <v>#N/A</v>
      </c>
      <c r="W76" s="1137" t="str">
        <f>ifs($B$2=Controls!$I$2,'Hours Spread'!X74,$B$2=Controls!$I$3,'Hours Spread'!BT74,$B$2=Controls!$I$4,'Hours Spread'!DP74,$B$2=Controls!$I$5,'Hours Spread'!FL74,$B$2=Controls!$I$6,'Hours Spread'!HH74,$B$2=Controls!$I$7,'Hours Spread'!JD74)</f>
        <v>#N/A</v>
      </c>
      <c r="X76" s="1137" t="str">
        <f>ifs($B$2=Controls!$I$2,'Hours Spread'!Y74,$B$2=Controls!$I$3,'Hours Spread'!BU74,$B$2=Controls!$I$4,'Hours Spread'!DQ74,$B$2=Controls!$I$5,'Hours Spread'!FM74,$B$2=Controls!$I$6,'Hours Spread'!HI74,$B$2=Controls!$I$7,'Hours Spread'!JE74)</f>
        <v>#N/A</v>
      </c>
      <c r="Y76" s="1137" t="str">
        <f>ifs($B$2=Controls!$I$2,'Hours Spread'!Z74,$B$2=Controls!$I$3,'Hours Spread'!BV74,$B$2=Controls!$I$4,'Hours Spread'!DR74,$B$2=Controls!$I$5,'Hours Spread'!FN74,$B$2=Controls!$I$6,'Hours Spread'!HJ74,$B$2=Controls!$I$7,'Hours Spread'!JF74)</f>
        <v>#N/A</v>
      </c>
      <c r="Z76" s="1137" t="str">
        <f>ifs($B$2=Controls!$I$2,'Hours Spread'!AA74,$B$2=Controls!$I$3,'Hours Spread'!BW74,$B$2=Controls!$I$4,'Hours Spread'!DS74,$B$2=Controls!$I$5,'Hours Spread'!FO74,$B$2=Controls!$I$6,'Hours Spread'!HK74,$B$2=Controls!$I$7,'Hours Spread'!JG74)</f>
        <v>#N/A</v>
      </c>
      <c r="AA76" s="1137" t="str">
        <f>ifs($B$2=Controls!$I$2,'Hours Spread'!AB74,$B$2=Controls!$I$3,'Hours Spread'!BX74,$B$2=Controls!$I$4,'Hours Spread'!DT74,$B$2=Controls!$I$5,'Hours Spread'!FP74,$B$2=Controls!$I$6,'Hours Spread'!HL74,$B$2=Controls!$I$7,'Hours Spread'!JH74)</f>
        <v>#N/A</v>
      </c>
      <c r="AB76" s="1137" t="str">
        <f>ifs($B$2=Controls!$I$2,'Hours Spread'!AC74,$B$2=Controls!$I$3,'Hours Spread'!BY74,$B$2=Controls!$I$4,'Hours Spread'!DU74,$B$2=Controls!$I$5,'Hours Spread'!FQ74,$B$2=Controls!$I$6,'Hours Spread'!HM74,$B$2=Controls!$I$7,'Hours Spread'!JI74)</f>
        <v>#N/A</v>
      </c>
      <c r="AC76" s="1137" t="str">
        <f>ifs($B$2=Controls!$I$2,'Hours Spread'!AD74,$B$2=Controls!$I$3,'Hours Spread'!BZ74,$B$2=Controls!$I$4,'Hours Spread'!DV74,$B$2=Controls!$I$5,'Hours Spread'!FR74,$B$2=Controls!$I$6,'Hours Spread'!HN74,$B$2=Controls!$I$7,'Hours Spread'!JJ74)</f>
        <v>#N/A</v>
      </c>
      <c r="AD76" s="1137" t="str">
        <f>ifs($B$2=Controls!$I$2,'Hours Spread'!AE74,$B$2=Controls!$I$3,'Hours Spread'!CA74,$B$2=Controls!$I$4,'Hours Spread'!DW74,$B$2=Controls!$I$5,'Hours Spread'!FS74,$B$2=Controls!$I$6,'Hours Spread'!HO74,$B$2=Controls!$I$7,'Hours Spread'!JK74)</f>
        <v>#N/A</v>
      </c>
      <c r="AE76" s="1137" t="str">
        <f>ifs($B$2=Controls!$I$2,'Hours Spread'!AF74,$B$2=Controls!$I$3,'Hours Spread'!CB74,$B$2=Controls!$I$4,'Hours Spread'!DX74,$B$2=Controls!$I$5,'Hours Spread'!FT74,$B$2=Controls!$I$6,'Hours Spread'!HP74,$B$2=Controls!$I$7,'Hours Spread'!JL74)</f>
        <v>#N/A</v>
      </c>
      <c r="AF76" s="1137" t="str">
        <f>ifs($B$2=Controls!$I$2,'Hours Spread'!AG74,$B$2=Controls!$I$3,'Hours Spread'!CC74,$B$2=Controls!$I$4,'Hours Spread'!DY74,$B$2=Controls!$I$5,'Hours Spread'!FU74,$B$2=Controls!$I$6,'Hours Spread'!HQ74,$B$2=Controls!$I$7,'Hours Spread'!JM74)</f>
        <v>#N/A</v>
      </c>
      <c r="AG76" s="1137" t="str">
        <f>ifs($B$2=Controls!$I$2,'Hours Spread'!AH74,$B$2=Controls!$I$3,'Hours Spread'!CD74,$B$2=Controls!$I$4,'Hours Spread'!DZ74,$B$2=Controls!$I$5,'Hours Spread'!FV74,$B$2=Controls!$I$6,'Hours Spread'!HR74,$B$2=Controls!$I$7,'Hours Spread'!JN74)</f>
        <v>#N/A</v>
      </c>
      <c r="AH76" s="1137" t="str">
        <f>ifs($B$2=Controls!$I$2,'Hours Spread'!AI74,$B$2=Controls!$I$3,'Hours Spread'!CE74,$B$2=Controls!$I$4,'Hours Spread'!EA74,$B$2=Controls!$I$5,'Hours Spread'!FW74,$B$2=Controls!$I$6,'Hours Spread'!HS74,$B$2=Controls!$I$7,'Hours Spread'!JO74)</f>
        <v>#N/A</v>
      </c>
      <c r="AI76" s="1137" t="str">
        <f>ifs($B$2=Controls!$I$2,'Hours Spread'!AJ74,$B$2=Controls!$I$3,'Hours Spread'!CF74,$B$2=Controls!$I$4,'Hours Spread'!EB74,$B$2=Controls!$I$5,'Hours Spread'!FX74,$B$2=Controls!$I$6,'Hours Spread'!HT74,$B$2=Controls!$I$7,'Hours Spread'!JP74)</f>
        <v>#N/A</v>
      </c>
      <c r="AJ76" s="1137" t="str">
        <f>ifs($B$2=Controls!$I$2,'Hours Spread'!AK74,$B$2=Controls!$I$3,'Hours Spread'!CG74,$B$2=Controls!$I$4,'Hours Spread'!EC74,$B$2=Controls!$I$5,'Hours Spread'!FY74,$B$2=Controls!$I$6,'Hours Spread'!HU74,$B$2=Controls!$I$7,'Hours Spread'!JQ74)</f>
        <v>#N/A</v>
      </c>
      <c r="AK76" s="1137" t="str">
        <f>ifs($B$2=Controls!$I$2,'Hours Spread'!AL74,$B$2=Controls!$I$3,'Hours Spread'!CH74,$B$2=Controls!$I$4,'Hours Spread'!ED74,$B$2=Controls!$I$5,'Hours Spread'!FZ74,$B$2=Controls!$I$6,'Hours Spread'!HV74,$B$2=Controls!$I$7,'Hours Spread'!JR74)</f>
        <v>#N/A</v>
      </c>
      <c r="AL76" s="1137" t="str">
        <f>ifs($B$2=Controls!$I$2,'Hours Spread'!AM74,$B$2=Controls!$I$3,'Hours Spread'!CI74,$B$2=Controls!$I$4,'Hours Spread'!EE74,$B$2=Controls!$I$5,'Hours Spread'!GA74,$B$2=Controls!$I$6,'Hours Spread'!HW74,$B$2=Controls!$I$7,'Hours Spread'!JS74)</f>
        <v>#N/A</v>
      </c>
      <c r="AM76" s="1137" t="str">
        <f>ifs($B$2=Controls!$I$2,'Hours Spread'!AN74,$B$2=Controls!$I$3,'Hours Spread'!CJ74,$B$2=Controls!$I$4,'Hours Spread'!EF74,$B$2=Controls!$I$5,'Hours Spread'!GB74,$B$2=Controls!$I$6,'Hours Spread'!HX74,$B$2=Controls!$I$7,'Hours Spread'!JT74)</f>
        <v>#N/A</v>
      </c>
      <c r="AN76" s="1137" t="str">
        <f>ifs($B$2=Controls!$I$2,'Hours Spread'!AO74,$B$2=Controls!$I$3,'Hours Spread'!CK74,$B$2=Controls!$I$4,'Hours Spread'!EG74,$B$2=Controls!$I$5,'Hours Spread'!GC74,$B$2=Controls!$I$6,'Hours Spread'!HY74,$B$2=Controls!$I$7,'Hours Spread'!JU74)</f>
        <v>#N/A</v>
      </c>
      <c r="AO76" s="1137" t="str">
        <f>ifs($B$2=Controls!$I$2,'Hours Spread'!AP74,$B$2=Controls!$I$3,'Hours Spread'!CL74,$B$2=Controls!$I$4,'Hours Spread'!EH74,$B$2=Controls!$I$5,'Hours Spread'!GD74,$B$2=Controls!$I$6,'Hours Spread'!HZ74,$B$2=Controls!$I$7,'Hours Spread'!JV74)</f>
        <v>#N/A</v>
      </c>
      <c r="AP76" s="1137" t="str">
        <f>ifs($B$2=Controls!$I$2,'Hours Spread'!AQ74,$B$2=Controls!$I$3,'Hours Spread'!CM74,$B$2=Controls!$I$4,'Hours Spread'!EI74,$B$2=Controls!$I$5,'Hours Spread'!GE74,$B$2=Controls!$I$6,'Hours Spread'!IA74,$B$2=Controls!$I$7,'Hours Spread'!JW74)</f>
        <v>#N/A</v>
      </c>
      <c r="AQ76" s="1137" t="str">
        <f>ifs($B$2=Controls!$I$2,'Hours Spread'!AR74,$B$2=Controls!$I$3,'Hours Spread'!CN74,$B$2=Controls!$I$4,'Hours Spread'!EJ74,$B$2=Controls!$I$5,'Hours Spread'!GF74,$B$2=Controls!$I$6,'Hours Spread'!IB74,$B$2=Controls!$I$7,'Hours Spread'!JX74)</f>
        <v>#N/A</v>
      </c>
      <c r="AR76" s="1137" t="str">
        <f>ifs($B$2=Controls!$I$2,'Hours Spread'!AS74,$B$2=Controls!$I$3,'Hours Spread'!CO74,$B$2=Controls!$I$4,'Hours Spread'!EK74,$B$2=Controls!$I$5,'Hours Spread'!GG74,$B$2=Controls!$I$6,'Hours Spread'!IC74,$B$2=Controls!$I$7,'Hours Spread'!JY74)</f>
        <v>#N/A</v>
      </c>
      <c r="AS76" s="1137" t="str">
        <f>ifs($B$2=Controls!$I$2,'Hours Spread'!AT74,$B$2=Controls!$I$3,'Hours Spread'!CP74,$B$2=Controls!$I$4,'Hours Spread'!EL74,$B$2=Controls!$I$5,'Hours Spread'!GH74,$B$2=Controls!$I$6,'Hours Spread'!ID74,$B$2=Controls!$I$7,'Hours Spread'!JZ74)</f>
        <v>#N/A</v>
      </c>
      <c r="AT76" s="1137" t="str">
        <f>ifs($B$2=Controls!$I$2,'Hours Spread'!AU74,$B$2=Controls!$I$3,'Hours Spread'!CQ74,$B$2=Controls!$I$4,'Hours Spread'!EM74,$B$2=Controls!$I$5,'Hours Spread'!GI74,$B$2=Controls!$I$6,'Hours Spread'!IE74,$B$2=Controls!$I$7,'Hours Spread'!KA74)</f>
        <v>#N/A</v>
      </c>
      <c r="AU76" s="1137" t="str">
        <f>ifs($B$2=Controls!$I$2,'Hours Spread'!AV74,$B$2=Controls!$I$3,'Hours Spread'!CR74,$B$2=Controls!$I$4,'Hours Spread'!EN74,$B$2=Controls!$I$5,'Hours Spread'!GJ74,$B$2=Controls!$I$6,'Hours Spread'!IF74,$B$2=Controls!$I$7,'Hours Spread'!KB74)</f>
        <v>#N/A</v>
      </c>
      <c r="AV76" s="1137" t="str">
        <f>ifs($B$2=Controls!$I$2,'Hours Spread'!AW74,$B$2=Controls!$I$3,'Hours Spread'!CS74,$B$2=Controls!$I$4,'Hours Spread'!EO74,$B$2=Controls!$I$5,'Hours Spread'!GK74,$B$2=Controls!$I$6,'Hours Spread'!IG74,$B$2=Controls!$I$7,'Hours Spread'!KC74)</f>
        <v>#N/A</v>
      </c>
      <c r="AW76" s="1137" t="str">
        <f>ifs($B$2=Controls!$I$2,'Hours Spread'!AX74,$B$2=Controls!$I$3,'Hours Spread'!CT74,$B$2=Controls!$I$4,'Hours Spread'!EP74,$B$2=Controls!$I$5,'Hours Spread'!GL74,$B$2=Controls!$I$6,'Hours Spread'!IH74,$B$2=Controls!$I$7,'Hours Spread'!KD74)</f>
        <v>#N/A</v>
      </c>
      <c r="AX76" s="1137" t="str">
        <f>ifs($B$2=Controls!$I$2,'Hours Spread'!AY74,$B$2=Controls!$I$3,'Hours Spread'!CU74,$B$2=Controls!$I$4,'Hours Spread'!EQ74,$B$2=Controls!$I$5,'Hours Spread'!GM74,$B$2=Controls!$I$6,'Hours Spread'!II74,$B$2=Controls!$I$7,'Hours Spread'!KE74)</f>
        <v>#N/A</v>
      </c>
    </row>
    <row r="77">
      <c r="A77" s="858"/>
      <c r="B77" s="1143"/>
      <c r="C77" s="1141"/>
      <c r="D77" s="1137" t="str">
        <f>ifs($B$2=Controls!$I$2,'Hours Spread'!E75,$B$2=Controls!$I$3,'Hours Spread'!BA75,$B$2=Controls!$I$4,'Hours Spread'!CW75,$B$2=Controls!$I$5,'Hours Spread'!ES75,$B$2=Controls!$I$6,'Hours Spread'!GO75,$B$2=Controls!$I$7,'Hours Spread'!IK75)</f>
        <v>#N/A</v>
      </c>
      <c r="E77" s="1137" t="str">
        <f>ifs($B$2=Controls!$I$2,'Hours Spread'!F75,$B$2=Controls!$I$3,'Hours Spread'!BB75,$B$2=Controls!$I$4,'Hours Spread'!CX75,$B$2=Controls!$I$5,'Hours Spread'!ET75,$B$2=Controls!$I$6,'Hours Spread'!GP75,$B$2=Controls!$I$7,'Hours Spread'!IL75)</f>
        <v>#N/A</v>
      </c>
      <c r="F77" s="1137" t="str">
        <f>ifs($B$2=Controls!$I$2,'Hours Spread'!G75,$B$2=Controls!$I$3,'Hours Spread'!BC75,$B$2=Controls!$I$4,'Hours Spread'!CY75,$B$2=Controls!$I$5,'Hours Spread'!EU75,$B$2=Controls!$I$6,'Hours Spread'!GQ75,$B$2=Controls!$I$7,'Hours Spread'!IM75)</f>
        <v>#N/A</v>
      </c>
      <c r="G77" s="1137" t="str">
        <f>ifs($B$2=Controls!$I$2,'Hours Spread'!H75,$B$2=Controls!$I$3,'Hours Spread'!BD75,$B$2=Controls!$I$4,'Hours Spread'!CZ75,$B$2=Controls!$I$5,'Hours Spread'!EV75,$B$2=Controls!$I$6,'Hours Spread'!GR75,$B$2=Controls!$I$7,'Hours Spread'!IN75)</f>
        <v>#N/A</v>
      </c>
      <c r="H77" s="1137" t="str">
        <f>ifs($B$2=Controls!$I$2,'Hours Spread'!I75,$B$2=Controls!$I$3,'Hours Spread'!BE75,$B$2=Controls!$I$4,'Hours Spread'!DA75,$B$2=Controls!$I$5,'Hours Spread'!EW75,$B$2=Controls!$I$6,'Hours Spread'!GS75,$B$2=Controls!$I$7,'Hours Spread'!IO75)</f>
        <v>#N/A</v>
      </c>
      <c r="I77" s="1137" t="str">
        <f>ifs($B$2=Controls!$I$2,'Hours Spread'!J75,$B$2=Controls!$I$3,'Hours Spread'!BF75,$B$2=Controls!$I$4,'Hours Spread'!DB75,$B$2=Controls!$I$5,'Hours Spread'!EX75,$B$2=Controls!$I$6,'Hours Spread'!GT75,$B$2=Controls!$I$7,'Hours Spread'!IP75)</f>
        <v>#N/A</v>
      </c>
      <c r="J77" s="1137" t="str">
        <f>ifs($B$2=Controls!$I$2,'Hours Spread'!K75,$B$2=Controls!$I$3,'Hours Spread'!BG75,$B$2=Controls!$I$4,'Hours Spread'!DC75,$B$2=Controls!$I$5,'Hours Spread'!EY75,$B$2=Controls!$I$6,'Hours Spread'!GU75,$B$2=Controls!$I$7,'Hours Spread'!IQ75)</f>
        <v>#N/A</v>
      </c>
      <c r="K77" s="1137" t="str">
        <f>ifs($B$2=Controls!$I$2,'Hours Spread'!L75,$B$2=Controls!$I$3,'Hours Spread'!BH75,$B$2=Controls!$I$4,'Hours Spread'!DD75,$B$2=Controls!$I$5,'Hours Spread'!EZ75,$B$2=Controls!$I$6,'Hours Spread'!GV75,$B$2=Controls!$I$7,'Hours Spread'!IR75)</f>
        <v>#N/A</v>
      </c>
      <c r="L77" s="1137" t="str">
        <f>ifs($B$2=Controls!$I$2,'Hours Spread'!M75,$B$2=Controls!$I$3,'Hours Spread'!BI75,$B$2=Controls!$I$4,'Hours Spread'!DE75,$B$2=Controls!$I$5,'Hours Spread'!FA75,$B$2=Controls!$I$6,'Hours Spread'!GW75,$B$2=Controls!$I$7,'Hours Spread'!IS75)</f>
        <v>#N/A</v>
      </c>
      <c r="M77" s="1137" t="str">
        <f>ifs($B$2=Controls!$I$2,'Hours Spread'!N75,$B$2=Controls!$I$3,'Hours Spread'!BJ75,$B$2=Controls!$I$4,'Hours Spread'!DF75,$B$2=Controls!$I$5,'Hours Spread'!FB75,$B$2=Controls!$I$6,'Hours Spread'!GX75,$B$2=Controls!$I$7,'Hours Spread'!IT75)</f>
        <v>#N/A</v>
      </c>
      <c r="N77" s="1137" t="str">
        <f>ifs($B$2=Controls!$I$2,'Hours Spread'!O75,$B$2=Controls!$I$3,'Hours Spread'!BK75,$B$2=Controls!$I$4,'Hours Spread'!DG75,$B$2=Controls!$I$5,'Hours Spread'!FC75,$B$2=Controls!$I$6,'Hours Spread'!GY75,$B$2=Controls!$I$7,'Hours Spread'!IU75)</f>
        <v>#N/A</v>
      </c>
      <c r="O77" s="1137" t="str">
        <f>ifs($B$2=Controls!$I$2,'Hours Spread'!P75,$B$2=Controls!$I$3,'Hours Spread'!BL75,$B$2=Controls!$I$4,'Hours Spread'!DH75,$B$2=Controls!$I$5,'Hours Spread'!FD75,$B$2=Controls!$I$6,'Hours Spread'!GZ75,$B$2=Controls!$I$7,'Hours Spread'!IV75)</f>
        <v>#N/A</v>
      </c>
      <c r="P77" s="1137" t="str">
        <f>ifs($B$2=Controls!$I$2,'Hours Spread'!Q75,$B$2=Controls!$I$3,'Hours Spread'!BM75,$B$2=Controls!$I$4,'Hours Spread'!DI75,$B$2=Controls!$I$5,'Hours Spread'!FE75,$B$2=Controls!$I$6,'Hours Spread'!HA75,$B$2=Controls!$I$7,'Hours Spread'!IW75)</f>
        <v>#N/A</v>
      </c>
      <c r="Q77" s="1137" t="str">
        <f>ifs($B$2=Controls!$I$2,'Hours Spread'!R75,$B$2=Controls!$I$3,'Hours Spread'!BN75,$B$2=Controls!$I$4,'Hours Spread'!DJ75,$B$2=Controls!$I$5,'Hours Spread'!FF75,$B$2=Controls!$I$6,'Hours Spread'!HB75,$B$2=Controls!$I$7,'Hours Spread'!IX75)</f>
        <v>#N/A</v>
      </c>
      <c r="R77" s="1137" t="str">
        <f>ifs($B$2=Controls!$I$2,'Hours Spread'!S75,$B$2=Controls!$I$3,'Hours Spread'!BO75,$B$2=Controls!$I$4,'Hours Spread'!DK75,$B$2=Controls!$I$5,'Hours Spread'!FG75,$B$2=Controls!$I$6,'Hours Spread'!HC75,$B$2=Controls!$I$7,'Hours Spread'!IY75)</f>
        <v>#N/A</v>
      </c>
      <c r="S77" s="1137" t="str">
        <f>ifs($B$2=Controls!$I$2,'Hours Spread'!T75,$B$2=Controls!$I$3,'Hours Spread'!BP75,$B$2=Controls!$I$4,'Hours Spread'!DL75,$B$2=Controls!$I$5,'Hours Spread'!FH75,$B$2=Controls!$I$6,'Hours Spread'!HD75,$B$2=Controls!$I$7,'Hours Spread'!IZ75)</f>
        <v>#N/A</v>
      </c>
      <c r="T77" s="1137" t="str">
        <f>ifs($B$2=Controls!$I$2,'Hours Spread'!U75,$B$2=Controls!$I$3,'Hours Spread'!BQ75,$B$2=Controls!$I$4,'Hours Spread'!DM75,$B$2=Controls!$I$5,'Hours Spread'!FI75,$B$2=Controls!$I$6,'Hours Spread'!HE75,$B$2=Controls!$I$7,'Hours Spread'!JA75)</f>
        <v>#N/A</v>
      </c>
      <c r="U77" s="1137" t="str">
        <f>ifs($B$2=Controls!$I$2,'Hours Spread'!V75,$B$2=Controls!$I$3,'Hours Spread'!BR75,$B$2=Controls!$I$4,'Hours Spread'!DN75,$B$2=Controls!$I$5,'Hours Spread'!FJ75,$B$2=Controls!$I$6,'Hours Spread'!HF75,$B$2=Controls!$I$7,'Hours Spread'!JB75)</f>
        <v>#N/A</v>
      </c>
      <c r="V77" s="1137" t="str">
        <f>ifs($B$2=Controls!$I$2,'Hours Spread'!W75,$B$2=Controls!$I$3,'Hours Spread'!BS75,$B$2=Controls!$I$4,'Hours Spread'!DO75,$B$2=Controls!$I$5,'Hours Spread'!FK75,$B$2=Controls!$I$6,'Hours Spread'!HG75,$B$2=Controls!$I$7,'Hours Spread'!JC75)</f>
        <v>#N/A</v>
      </c>
      <c r="W77" s="1137" t="str">
        <f>ifs($B$2=Controls!$I$2,'Hours Spread'!X75,$B$2=Controls!$I$3,'Hours Spread'!BT75,$B$2=Controls!$I$4,'Hours Spread'!DP75,$B$2=Controls!$I$5,'Hours Spread'!FL75,$B$2=Controls!$I$6,'Hours Spread'!HH75,$B$2=Controls!$I$7,'Hours Spread'!JD75)</f>
        <v>#N/A</v>
      </c>
      <c r="X77" s="1137" t="str">
        <f>ifs($B$2=Controls!$I$2,'Hours Spread'!Y75,$B$2=Controls!$I$3,'Hours Spread'!BU75,$B$2=Controls!$I$4,'Hours Spread'!DQ75,$B$2=Controls!$I$5,'Hours Spread'!FM75,$B$2=Controls!$I$6,'Hours Spread'!HI75,$B$2=Controls!$I$7,'Hours Spread'!JE75)</f>
        <v>#N/A</v>
      </c>
      <c r="Y77" s="1137" t="str">
        <f>ifs($B$2=Controls!$I$2,'Hours Spread'!Z75,$B$2=Controls!$I$3,'Hours Spread'!BV75,$B$2=Controls!$I$4,'Hours Spread'!DR75,$B$2=Controls!$I$5,'Hours Spread'!FN75,$B$2=Controls!$I$6,'Hours Spread'!HJ75,$B$2=Controls!$I$7,'Hours Spread'!JF75)</f>
        <v>#N/A</v>
      </c>
      <c r="Z77" s="1137" t="str">
        <f>ifs($B$2=Controls!$I$2,'Hours Spread'!AA75,$B$2=Controls!$I$3,'Hours Spread'!BW75,$B$2=Controls!$I$4,'Hours Spread'!DS75,$B$2=Controls!$I$5,'Hours Spread'!FO75,$B$2=Controls!$I$6,'Hours Spread'!HK75,$B$2=Controls!$I$7,'Hours Spread'!JG75)</f>
        <v>#N/A</v>
      </c>
      <c r="AA77" s="1137" t="str">
        <f>ifs($B$2=Controls!$I$2,'Hours Spread'!AB75,$B$2=Controls!$I$3,'Hours Spread'!BX75,$B$2=Controls!$I$4,'Hours Spread'!DT75,$B$2=Controls!$I$5,'Hours Spread'!FP75,$B$2=Controls!$I$6,'Hours Spread'!HL75,$B$2=Controls!$I$7,'Hours Spread'!JH75)</f>
        <v>#N/A</v>
      </c>
      <c r="AB77" s="1137" t="str">
        <f>ifs($B$2=Controls!$I$2,'Hours Spread'!AC75,$B$2=Controls!$I$3,'Hours Spread'!BY75,$B$2=Controls!$I$4,'Hours Spread'!DU75,$B$2=Controls!$I$5,'Hours Spread'!FQ75,$B$2=Controls!$I$6,'Hours Spread'!HM75,$B$2=Controls!$I$7,'Hours Spread'!JI75)</f>
        <v>#N/A</v>
      </c>
      <c r="AC77" s="1137" t="str">
        <f>ifs($B$2=Controls!$I$2,'Hours Spread'!AD75,$B$2=Controls!$I$3,'Hours Spread'!BZ75,$B$2=Controls!$I$4,'Hours Spread'!DV75,$B$2=Controls!$I$5,'Hours Spread'!FR75,$B$2=Controls!$I$6,'Hours Spread'!HN75,$B$2=Controls!$I$7,'Hours Spread'!JJ75)</f>
        <v>#N/A</v>
      </c>
      <c r="AD77" s="1137" t="str">
        <f>ifs($B$2=Controls!$I$2,'Hours Spread'!AE75,$B$2=Controls!$I$3,'Hours Spread'!CA75,$B$2=Controls!$I$4,'Hours Spread'!DW75,$B$2=Controls!$I$5,'Hours Spread'!FS75,$B$2=Controls!$I$6,'Hours Spread'!HO75,$B$2=Controls!$I$7,'Hours Spread'!JK75)</f>
        <v>#N/A</v>
      </c>
      <c r="AE77" s="1137" t="str">
        <f>ifs($B$2=Controls!$I$2,'Hours Spread'!AF75,$B$2=Controls!$I$3,'Hours Spread'!CB75,$B$2=Controls!$I$4,'Hours Spread'!DX75,$B$2=Controls!$I$5,'Hours Spread'!FT75,$B$2=Controls!$I$6,'Hours Spread'!HP75,$B$2=Controls!$I$7,'Hours Spread'!JL75)</f>
        <v>#N/A</v>
      </c>
      <c r="AF77" s="1137" t="str">
        <f>ifs($B$2=Controls!$I$2,'Hours Spread'!AG75,$B$2=Controls!$I$3,'Hours Spread'!CC75,$B$2=Controls!$I$4,'Hours Spread'!DY75,$B$2=Controls!$I$5,'Hours Spread'!FU75,$B$2=Controls!$I$6,'Hours Spread'!HQ75,$B$2=Controls!$I$7,'Hours Spread'!JM75)</f>
        <v>#N/A</v>
      </c>
      <c r="AG77" s="1137" t="str">
        <f>ifs($B$2=Controls!$I$2,'Hours Spread'!AH75,$B$2=Controls!$I$3,'Hours Spread'!CD75,$B$2=Controls!$I$4,'Hours Spread'!DZ75,$B$2=Controls!$I$5,'Hours Spread'!FV75,$B$2=Controls!$I$6,'Hours Spread'!HR75,$B$2=Controls!$I$7,'Hours Spread'!JN75)</f>
        <v>#N/A</v>
      </c>
      <c r="AH77" s="1137" t="str">
        <f>ifs($B$2=Controls!$I$2,'Hours Spread'!AI75,$B$2=Controls!$I$3,'Hours Spread'!CE75,$B$2=Controls!$I$4,'Hours Spread'!EA75,$B$2=Controls!$I$5,'Hours Spread'!FW75,$B$2=Controls!$I$6,'Hours Spread'!HS75,$B$2=Controls!$I$7,'Hours Spread'!JO75)</f>
        <v>#N/A</v>
      </c>
      <c r="AI77" s="1137" t="str">
        <f>ifs($B$2=Controls!$I$2,'Hours Spread'!AJ75,$B$2=Controls!$I$3,'Hours Spread'!CF75,$B$2=Controls!$I$4,'Hours Spread'!EB75,$B$2=Controls!$I$5,'Hours Spread'!FX75,$B$2=Controls!$I$6,'Hours Spread'!HT75,$B$2=Controls!$I$7,'Hours Spread'!JP75)</f>
        <v>#N/A</v>
      </c>
      <c r="AJ77" s="1137" t="str">
        <f>ifs($B$2=Controls!$I$2,'Hours Spread'!AK75,$B$2=Controls!$I$3,'Hours Spread'!CG75,$B$2=Controls!$I$4,'Hours Spread'!EC75,$B$2=Controls!$I$5,'Hours Spread'!FY75,$B$2=Controls!$I$6,'Hours Spread'!HU75,$B$2=Controls!$I$7,'Hours Spread'!JQ75)</f>
        <v>#N/A</v>
      </c>
      <c r="AK77" s="1137" t="str">
        <f>ifs($B$2=Controls!$I$2,'Hours Spread'!AL75,$B$2=Controls!$I$3,'Hours Spread'!CH75,$B$2=Controls!$I$4,'Hours Spread'!ED75,$B$2=Controls!$I$5,'Hours Spread'!FZ75,$B$2=Controls!$I$6,'Hours Spread'!HV75,$B$2=Controls!$I$7,'Hours Spread'!JR75)</f>
        <v>#N/A</v>
      </c>
      <c r="AL77" s="1137" t="str">
        <f>ifs($B$2=Controls!$I$2,'Hours Spread'!AM75,$B$2=Controls!$I$3,'Hours Spread'!CI75,$B$2=Controls!$I$4,'Hours Spread'!EE75,$B$2=Controls!$I$5,'Hours Spread'!GA75,$B$2=Controls!$I$6,'Hours Spread'!HW75,$B$2=Controls!$I$7,'Hours Spread'!JS75)</f>
        <v>#N/A</v>
      </c>
      <c r="AM77" s="1137" t="str">
        <f>ifs($B$2=Controls!$I$2,'Hours Spread'!AN75,$B$2=Controls!$I$3,'Hours Spread'!CJ75,$B$2=Controls!$I$4,'Hours Spread'!EF75,$B$2=Controls!$I$5,'Hours Spread'!GB75,$B$2=Controls!$I$6,'Hours Spread'!HX75,$B$2=Controls!$I$7,'Hours Spread'!JT75)</f>
        <v>#N/A</v>
      </c>
      <c r="AN77" s="1137" t="str">
        <f>ifs($B$2=Controls!$I$2,'Hours Spread'!AO75,$B$2=Controls!$I$3,'Hours Spread'!CK75,$B$2=Controls!$I$4,'Hours Spread'!EG75,$B$2=Controls!$I$5,'Hours Spread'!GC75,$B$2=Controls!$I$6,'Hours Spread'!HY75,$B$2=Controls!$I$7,'Hours Spread'!JU75)</f>
        <v>#N/A</v>
      </c>
      <c r="AO77" s="1137" t="str">
        <f>ifs($B$2=Controls!$I$2,'Hours Spread'!AP75,$B$2=Controls!$I$3,'Hours Spread'!CL75,$B$2=Controls!$I$4,'Hours Spread'!EH75,$B$2=Controls!$I$5,'Hours Spread'!GD75,$B$2=Controls!$I$6,'Hours Spread'!HZ75,$B$2=Controls!$I$7,'Hours Spread'!JV75)</f>
        <v>#N/A</v>
      </c>
      <c r="AP77" s="1137" t="str">
        <f>ifs($B$2=Controls!$I$2,'Hours Spread'!AQ75,$B$2=Controls!$I$3,'Hours Spread'!CM75,$B$2=Controls!$I$4,'Hours Spread'!EI75,$B$2=Controls!$I$5,'Hours Spread'!GE75,$B$2=Controls!$I$6,'Hours Spread'!IA75,$B$2=Controls!$I$7,'Hours Spread'!JW75)</f>
        <v>#N/A</v>
      </c>
      <c r="AQ77" s="1137" t="str">
        <f>ifs($B$2=Controls!$I$2,'Hours Spread'!AR75,$B$2=Controls!$I$3,'Hours Spread'!CN75,$B$2=Controls!$I$4,'Hours Spread'!EJ75,$B$2=Controls!$I$5,'Hours Spread'!GF75,$B$2=Controls!$I$6,'Hours Spread'!IB75,$B$2=Controls!$I$7,'Hours Spread'!JX75)</f>
        <v>#N/A</v>
      </c>
      <c r="AR77" s="1137" t="str">
        <f>ifs($B$2=Controls!$I$2,'Hours Spread'!AS75,$B$2=Controls!$I$3,'Hours Spread'!CO75,$B$2=Controls!$I$4,'Hours Spread'!EK75,$B$2=Controls!$I$5,'Hours Spread'!GG75,$B$2=Controls!$I$6,'Hours Spread'!IC75,$B$2=Controls!$I$7,'Hours Spread'!JY75)</f>
        <v>#N/A</v>
      </c>
      <c r="AS77" s="1137" t="str">
        <f>ifs($B$2=Controls!$I$2,'Hours Spread'!AT75,$B$2=Controls!$I$3,'Hours Spread'!CP75,$B$2=Controls!$I$4,'Hours Spread'!EL75,$B$2=Controls!$I$5,'Hours Spread'!GH75,$B$2=Controls!$I$6,'Hours Spread'!ID75,$B$2=Controls!$I$7,'Hours Spread'!JZ75)</f>
        <v>#N/A</v>
      </c>
      <c r="AT77" s="1137" t="str">
        <f>ifs($B$2=Controls!$I$2,'Hours Spread'!AU75,$B$2=Controls!$I$3,'Hours Spread'!CQ75,$B$2=Controls!$I$4,'Hours Spread'!EM75,$B$2=Controls!$I$5,'Hours Spread'!GI75,$B$2=Controls!$I$6,'Hours Spread'!IE75,$B$2=Controls!$I$7,'Hours Spread'!KA75)</f>
        <v>#N/A</v>
      </c>
      <c r="AU77" s="1137" t="str">
        <f>ifs($B$2=Controls!$I$2,'Hours Spread'!AV75,$B$2=Controls!$I$3,'Hours Spread'!CR75,$B$2=Controls!$I$4,'Hours Spread'!EN75,$B$2=Controls!$I$5,'Hours Spread'!GJ75,$B$2=Controls!$I$6,'Hours Spread'!IF75,$B$2=Controls!$I$7,'Hours Spread'!KB75)</f>
        <v>#N/A</v>
      </c>
      <c r="AV77" s="1137" t="str">
        <f>ifs($B$2=Controls!$I$2,'Hours Spread'!AW75,$B$2=Controls!$I$3,'Hours Spread'!CS75,$B$2=Controls!$I$4,'Hours Spread'!EO75,$B$2=Controls!$I$5,'Hours Spread'!GK75,$B$2=Controls!$I$6,'Hours Spread'!IG75,$B$2=Controls!$I$7,'Hours Spread'!KC75)</f>
        <v>#N/A</v>
      </c>
      <c r="AW77" s="1137" t="str">
        <f>ifs($B$2=Controls!$I$2,'Hours Spread'!AX75,$B$2=Controls!$I$3,'Hours Spread'!CT75,$B$2=Controls!$I$4,'Hours Spread'!EP75,$B$2=Controls!$I$5,'Hours Spread'!GL75,$B$2=Controls!$I$6,'Hours Spread'!IH75,$B$2=Controls!$I$7,'Hours Spread'!KD75)</f>
        <v>#N/A</v>
      </c>
      <c r="AX77" s="1137" t="str">
        <f>ifs($B$2=Controls!$I$2,'Hours Spread'!AY75,$B$2=Controls!$I$3,'Hours Spread'!CU75,$B$2=Controls!$I$4,'Hours Spread'!EQ75,$B$2=Controls!$I$5,'Hours Spread'!GM75,$B$2=Controls!$I$6,'Hours Spread'!II75,$B$2=Controls!$I$7,'Hours Spread'!KE75)</f>
        <v>#N/A</v>
      </c>
    </row>
    <row r="78">
      <c r="A78" s="858"/>
      <c r="B78" s="1143"/>
      <c r="C78" s="1141"/>
      <c r="D78" s="1137" t="str">
        <f>ifs($B$2=Controls!$I$2,'Hours Spread'!E76,$B$2=Controls!$I$3,'Hours Spread'!BA76,$B$2=Controls!$I$4,'Hours Spread'!CW76,$B$2=Controls!$I$5,'Hours Spread'!ES76,$B$2=Controls!$I$6,'Hours Spread'!GO76,$B$2=Controls!$I$7,'Hours Spread'!IK76)</f>
        <v>#N/A</v>
      </c>
      <c r="E78" s="1137" t="str">
        <f>ifs($B$2=Controls!$I$2,'Hours Spread'!F76,$B$2=Controls!$I$3,'Hours Spread'!BB76,$B$2=Controls!$I$4,'Hours Spread'!CX76,$B$2=Controls!$I$5,'Hours Spread'!ET76,$B$2=Controls!$I$6,'Hours Spread'!GP76,$B$2=Controls!$I$7,'Hours Spread'!IL76)</f>
        <v>#N/A</v>
      </c>
      <c r="F78" s="1137" t="str">
        <f>ifs($B$2=Controls!$I$2,'Hours Spread'!G76,$B$2=Controls!$I$3,'Hours Spread'!BC76,$B$2=Controls!$I$4,'Hours Spread'!CY76,$B$2=Controls!$I$5,'Hours Spread'!EU76,$B$2=Controls!$I$6,'Hours Spread'!GQ76,$B$2=Controls!$I$7,'Hours Spread'!IM76)</f>
        <v>#N/A</v>
      </c>
      <c r="G78" s="1137" t="str">
        <f>ifs($B$2=Controls!$I$2,'Hours Spread'!H76,$B$2=Controls!$I$3,'Hours Spread'!BD76,$B$2=Controls!$I$4,'Hours Spread'!CZ76,$B$2=Controls!$I$5,'Hours Spread'!EV76,$B$2=Controls!$I$6,'Hours Spread'!GR76,$B$2=Controls!$I$7,'Hours Spread'!IN76)</f>
        <v>#N/A</v>
      </c>
      <c r="H78" s="1137" t="str">
        <f>ifs($B$2=Controls!$I$2,'Hours Spread'!I76,$B$2=Controls!$I$3,'Hours Spread'!BE76,$B$2=Controls!$I$4,'Hours Spread'!DA76,$B$2=Controls!$I$5,'Hours Spread'!EW76,$B$2=Controls!$I$6,'Hours Spread'!GS76,$B$2=Controls!$I$7,'Hours Spread'!IO76)</f>
        <v>#N/A</v>
      </c>
      <c r="I78" s="1137" t="str">
        <f>ifs($B$2=Controls!$I$2,'Hours Spread'!J76,$B$2=Controls!$I$3,'Hours Spread'!BF76,$B$2=Controls!$I$4,'Hours Spread'!DB76,$B$2=Controls!$I$5,'Hours Spread'!EX76,$B$2=Controls!$I$6,'Hours Spread'!GT76,$B$2=Controls!$I$7,'Hours Spread'!IP76)</f>
        <v>#N/A</v>
      </c>
      <c r="J78" s="1137" t="str">
        <f>ifs($B$2=Controls!$I$2,'Hours Spread'!K76,$B$2=Controls!$I$3,'Hours Spread'!BG76,$B$2=Controls!$I$4,'Hours Spread'!DC76,$B$2=Controls!$I$5,'Hours Spread'!EY76,$B$2=Controls!$I$6,'Hours Spread'!GU76,$B$2=Controls!$I$7,'Hours Spread'!IQ76)</f>
        <v>#N/A</v>
      </c>
      <c r="K78" s="1137" t="str">
        <f>ifs($B$2=Controls!$I$2,'Hours Spread'!L76,$B$2=Controls!$I$3,'Hours Spread'!BH76,$B$2=Controls!$I$4,'Hours Spread'!DD76,$B$2=Controls!$I$5,'Hours Spread'!EZ76,$B$2=Controls!$I$6,'Hours Spread'!GV76,$B$2=Controls!$I$7,'Hours Spread'!IR76)</f>
        <v>#N/A</v>
      </c>
      <c r="L78" s="1137" t="str">
        <f>ifs($B$2=Controls!$I$2,'Hours Spread'!M76,$B$2=Controls!$I$3,'Hours Spread'!BI76,$B$2=Controls!$I$4,'Hours Spread'!DE76,$B$2=Controls!$I$5,'Hours Spread'!FA76,$B$2=Controls!$I$6,'Hours Spread'!GW76,$B$2=Controls!$I$7,'Hours Spread'!IS76)</f>
        <v>#N/A</v>
      </c>
      <c r="M78" s="1137" t="str">
        <f>ifs($B$2=Controls!$I$2,'Hours Spread'!N76,$B$2=Controls!$I$3,'Hours Spread'!BJ76,$B$2=Controls!$I$4,'Hours Spread'!DF76,$B$2=Controls!$I$5,'Hours Spread'!FB76,$B$2=Controls!$I$6,'Hours Spread'!GX76,$B$2=Controls!$I$7,'Hours Spread'!IT76)</f>
        <v>#N/A</v>
      </c>
      <c r="N78" s="1137" t="str">
        <f>ifs($B$2=Controls!$I$2,'Hours Spread'!O76,$B$2=Controls!$I$3,'Hours Spread'!BK76,$B$2=Controls!$I$4,'Hours Spread'!DG76,$B$2=Controls!$I$5,'Hours Spread'!FC76,$B$2=Controls!$I$6,'Hours Spread'!GY76,$B$2=Controls!$I$7,'Hours Spread'!IU76)</f>
        <v>#N/A</v>
      </c>
      <c r="O78" s="1137" t="str">
        <f>ifs($B$2=Controls!$I$2,'Hours Spread'!P76,$B$2=Controls!$I$3,'Hours Spread'!BL76,$B$2=Controls!$I$4,'Hours Spread'!DH76,$B$2=Controls!$I$5,'Hours Spread'!FD76,$B$2=Controls!$I$6,'Hours Spread'!GZ76,$B$2=Controls!$I$7,'Hours Spread'!IV76)</f>
        <v>#N/A</v>
      </c>
      <c r="P78" s="1137" t="str">
        <f>ifs($B$2=Controls!$I$2,'Hours Spread'!Q76,$B$2=Controls!$I$3,'Hours Spread'!BM76,$B$2=Controls!$I$4,'Hours Spread'!DI76,$B$2=Controls!$I$5,'Hours Spread'!FE76,$B$2=Controls!$I$6,'Hours Spread'!HA76,$B$2=Controls!$I$7,'Hours Spread'!IW76)</f>
        <v>#N/A</v>
      </c>
      <c r="Q78" s="1137" t="str">
        <f>ifs($B$2=Controls!$I$2,'Hours Spread'!R76,$B$2=Controls!$I$3,'Hours Spread'!BN76,$B$2=Controls!$I$4,'Hours Spread'!DJ76,$B$2=Controls!$I$5,'Hours Spread'!FF76,$B$2=Controls!$I$6,'Hours Spread'!HB76,$B$2=Controls!$I$7,'Hours Spread'!IX76)</f>
        <v>#N/A</v>
      </c>
      <c r="R78" s="1137" t="str">
        <f>ifs($B$2=Controls!$I$2,'Hours Spread'!S76,$B$2=Controls!$I$3,'Hours Spread'!BO76,$B$2=Controls!$I$4,'Hours Spread'!DK76,$B$2=Controls!$I$5,'Hours Spread'!FG76,$B$2=Controls!$I$6,'Hours Spread'!HC76,$B$2=Controls!$I$7,'Hours Spread'!IY76)</f>
        <v>#N/A</v>
      </c>
      <c r="S78" s="1137" t="str">
        <f>ifs($B$2=Controls!$I$2,'Hours Spread'!T76,$B$2=Controls!$I$3,'Hours Spread'!BP76,$B$2=Controls!$I$4,'Hours Spread'!DL76,$B$2=Controls!$I$5,'Hours Spread'!FH76,$B$2=Controls!$I$6,'Hours Spread'!HD76,$B$2=Controls!$I$7,'Hours Spread'!IZ76)</f>
        <v>#N/A</v>
      </c>
      <c r="T78" s="1137" t="str">
        <f>ifs($B$2=Controls!$I$2,'Hours Spread'!U76,$B$2=Controls!$I$3,'Hours Spread'!BQ76,$B$2=Controls!$I$4,'Hours Spread'!DM76,$B$2=Controls!$I$5,'Hours Spread'!FI76,$B$2=Controls!$I$6,'Hours Spread'!HE76,$B$2=Controls!$I$7,'Hours Spread'!JA76)</f>
        <v>#N/A</v>
      </c>
      <c r="U78" s="1137" t="str">
        <f>ifs($B$2=Controls!$I$2,'Hours Spread'!V76,$B$2=Controls!$I$3,'Hours Spread'!BR76,$B$2=Controls!$I$4,'Hours Spread'!DN76,$B$2=Controls!$I$5,'Hours Spread'!FJ76,$B$2=Controls!$I$6,'Hours Spread'!HF76,$B$2=Controls!$I$7,'Hours Spread'!JB76)</f>
        <v>#N/A</v>
      </c>
      <c r="V78" s="1137" t="str">
        <f>ifs($B$2=Controls!$I$2,'Hours Spread'!W76,$B$2=Controls!$I$3,'Hours Spread'!BS76,$B$2=Controls!$I$4,'Hours Spread'!DO76,$B$2=Controls!$I$5,'Hours Spread'!FK76,$B$2=Controls!$I$6,'Hours Spread'!HG76,$B$2=Controls!$I$7,'Hours Spread'!JC76)</f>
        <v>#N/A</v>
      </c>
      <c r="W78" s="1137" t="str">
        <f>ifs($B$2=Controls!$I$2,'Hours Spread'!X76,$B$2=Controls!$I$3,'Hours Spread'!BT76,$B$2=Controls!$I$4,'Hours Spread'!DP76,$B$2=Controls!$I$5,'Hours Spread'!FL76,$B$2=Controls!$I$6,'Hours Spread'!HH76,$B$2=Controls!$I$7,'Hours Spread'!JD76)</f>
        <v>#N/A</v>
      </c>
      <c r="X78" s="1137" t="str">
        <f>ifs($B$2=Controls!$I$2,'Hours Spread'!Y76,$B$2=Controls!$I$3,'Hours Spread'!BU76,$B$2=Controls!$I$4,'Hours Spread'!DQ76,$B$2=Controls!$I$5,'Hours Spread'!FM76,$B$2=Controls!$I$6,'Hours Spread'!HI76,$B$2=Controls!$I$7,'Hours Spread'!JE76)</f>
        <v>#N/A</v>
      </c>
      <c r="Y78" s="1137" t="str">
        <f>ifs($B$2=Controls!$I$2,'Hours Spread'!Z76,$B$2=Controls!$I$3,'Hours Spread'!BV76,$B$2=Controls!$I$4,'Hours Spread'!DR76,$B$2=Controls!$I$5,'Hours Spread'!FN76,$B$2=Controls!$I$6,'Hours Spread'!HJ76,$B$2=Controls!$I$7,'Hours Spread'!JF76)</f>
        <v>#N/A</v>
      </c>
      <c r="Z78" s="1137" t="str">
        <f>ifs($B$2=Controls!$I$2,'Hours Spread'!AA76,$B$2=Controls!$I$3,'Hours Spread'!BW76,$B$2=Controls!$I$4,'Hours Spread'!DS76,$B$2=Controls!$I$5,'Hours Spread'!FO76,$B$2=Controls!$I$6,'Hours Spread'!HK76,$B$2=Controls!$I$7,'Hours Spread'!JG76)</f>
        <v>#N/A</v>
      </c>
      <c r="AA78" s="1137" t="str">
        <f>ifs($B$2=Controls!$I$2,'Hours Spread'!AB76,$B$2=Controls!$I$3,'Hours Spread'!BX76,$B$2=Controls!$I$4,'Hours Spread'!DT76,$B$2=Controls!$I$5,'Hours Spread'!FP76,$B$2=Controls!$I$6,'Hours Spread'!HL76,$B$2=Controls!$I$7,'Hours Spread'!JH76)</f>
        <v>#N/A</v>
      </c>
      <c r="AB78" s="1137" t="str">
        <f>ifs($B$2=Controls!$I$2,'Hours Spread'!AC76,$B$2=Controls!$I$3,'Hours Spread'!BY76,$B$2=Controls!$I$4,'Hours Spread'!DU76,$B$2=Controls!$I$5,'Hours Spread'!FQ76,$B$2=Controls!$I$6,'Hours Spread'!HM76,$B$2=Controls!$I$7,'Hours Spread'!JI76)</f>
        <v>#N/A</v>
      </c>
      <c r="AC78" s="1137" t="str">
        <f>ifs($B$2=Controls!$I$2,'Hours Spread'!AD76,$B$2=Controls!$I$3,'Hours Spread'!BZ76,$B$2=Controls!$I$4,'Hours Spread'!DV76,$B$2=Controls!$I$5,'Hours Spread'!FR76,$B$2=Controls!$I$6,'Hours Spread'!HN76,$B$2=Controls!$I$7,'Hours Spread'!JJ76)</f>
        <v>#N/A</v>
      </c>
      <c r="AD78" s="1137" t="str">
        <f>ifs($B$2=Controls!$I$2,'Hours Spread'!AE76,$B$2=Controls!$I$3,'Hours Spread'!CA76,$B$2=Controls!$I$4,'Hours Spread'!DW76,$B$2=Controls!$I$5,'Hours Spread'!FS76,$B$2=Controls!$I$6,'Hours Spread'!HO76,$B$2=Controls!$I$7,'Hours Spread'!JK76)</f>
        <v>#N/A</v>
      </c>
      <c r="AE78" s="1137" t="str">
        <f>ifs($B$2=Controls!$I$2,'Hours Spread'!AF76,$B$2=Controls!$I$3,'Hours Spread'!CB76,$B$2=Controls!$I$4,'Hours Spread'!DX76,$B$2=Controls!$I$5,'Hours Spread'!FT76,$B$2=Controls!$I$6,'Hours Spread'!HP76,$B$2=Controls!$I$7,'Hours Spread'!JL76)</f>
        <v>#N/A</v>
      </c>
      <c r="AF78" s="1137" t="str">
        <f>ifs($B$2=Controls!$I$2,'Hours Spread'!AG76,$B$2=Controls!$I$3,'Hours Spread'!CC76,$B$2=Controls!$I$4,'Hours Spread'!DY76,$B$2=Controls!$I$5,'Hours Spread'!FU76,$B$2=Controls!$I$6,'Hours Spread'!HQ76,$B$2=Controls!$I$7,'Hours Spread'!JM76)</f>
        <v>#N/A</v>
      </c>
      <c r="AG78" s="1137" t="str">
        <f>ifs($B$2=Controls!$I$2,'Hours Spread'!AH76,$B$2=Controls!$I$3,'Hours Spread'!CD76,$B$2=Controls!$I$4,'Hours Spread'!DZ76,$B$2=Controls!$I$5,'Hours Spread'!FV76,$B$2=Controls!$I$6,'Hours Spread'!HR76,$B$2=Controls!$I$7,'Hours Spread'!JN76)</f>
        <v>#N/A</v>
      </c>
      <c r="AH78" s="1137" t="str">
        <f>ifs($B$2=Controls!$I$2,'Hours Spread'!AI76,$B$2=Controls!$I$3,'Hours Spread'!CE76,$B$2=Controls!$I$4,'Hours Spread'!EA76,$B$2=Controls!$I$5,'Hours Spread'!FW76,$B$2=Controls!$I$6,'Hours Spread'!HS76,$B$2=Controls!$I$7,'Hours Spread'!JO76)</f>
        <v>#N/A</v>
      </c>
      <c r="AI78" s="1137" t="str">
        <f>ifs($B$2=Controls!$I$2,'Hours Spread'!AJ76,$B$2=Controls!$I$3,'Hours Spread'!CF76,$B$2=Controls!$I$4,'Hours Spread'!EB76,$B$2=Controls!$I$5,'Hours Spread'!FX76,$B$2=Controls!$I$6,'Hours Spread'!HT76,$B$2=Controls!$I$7,'Hours Spread'!JP76)</f>
        <v>#N/A</v>
      </c>
      <c r="AJ78" s="1137" t="str">
        <f>ifs($B$2=Controls!$I$2,'Hours Spread'!AK76,$B$2=Controls!$I$3,'Hours Spread'!CG76,$B$2=Controls!$I$4,'Hours Spread'!EC76,$B$2=Controls!$I$5,'Hours Spread'!FY76,$B$2=Controls!$I$6,'Hours Spread'!HU76,$B$2=Controls!$I$7,'Hours Spread'!JQ76)</f>
        <v>#N/A</v>
      </c>
      <c r="AK78" s="1137" t="str">
        <f>ifs($B$2=Controls!$I$2,'Hours Spread'!AL76,$B$2=Controls!$I$3,'Hours Spread'!CH76,$B$2=Controls!$I$4,'Hours Spread'!ED76,$B$2=Controls!$I$5,'Hours Spread'!FZ76,$B$2=Controls!$I$6,'Hours Spread'!HV76,$B$2=Controls!$I$7,'Hours Spread'!JR76)</f>
        <v>#N/A</v>
      </c>
      <c r="AL78" s="1137" t="str">
        <f>ifs($B$2=Controls!$I$2,'Hours Spread'!AM76,$B$2=Controls!$I$3,'Hours Spread'!CI76,$B$2=Controls!$I$4,'Hours Spread'!EE76,$B$2=Controls!$I$5,'Hours Spread'!GA76,$B$2=Controls!$I$6,'Hours Spread'!HW76,$B$2=Controls!$I$7,'Hours Spread'!JS76)</f>
        <v>#N/A</v>
      </c>
      <c r="AM78" s="1137" t="str">
        <f>ifs($B$2=Controls!$I$2,'Hours Spread'!AN76,$B$2=Controls!$I$3,'Hours Spread'!CJ76,$B$2=Controls!$I$4,'Hours Spread'!EF76,$B$2=Controls!$I$5,'Hours Spread'!GB76,$B$2=Controls!$I$6,'Hours Spread'!HX76,$B$2=Controls!$I$7,'Hours Spread'!JT76)</f>
        <v>#N/A</v>
      </c>
      <c r="AN78" s="1137" t="str">
        <f>ifs($B$2=Controls!$I$2,'Hours Spread'!AO76,$B$2=Controls!$I$3,'Hours Spread'!CK76,$B$2=Controls!$I$4,'Hours Spread'!EG76,$B$2=Controls!$I$5,'Hours Spread'!GC76,$B$2=Controls!$I$6,'Hours Spread'!HY76,$B$2=Controls!$I$7,'Hours Spread'!JU76)</f>
        <v>#N/A</v>
      </c>
      <c r="AO78" s="1137" t="str">
        <f>ifs($B$2=Controls!$I$2,'Hours Spread'!AP76,$B$2=Controls!$I$3,'Hours Spread'!CL76,$B$2=Controls!$I$4,'Hours Spread'!EH76,$B$2=Controls!$I$5,'Hours Spread'!GD76,$B$2=Controls!$I$6,'Hours Spread'!HZ76,$B$2=Controls!$I$7,'Hours Spread'!JV76)</f>
        <v>#N/A</v>
      </c>
      <c r="AP78" s="1137" t="str">
        <f>ifs($B$2=Controls!$I$2,'Hours Spread'!AQ76,$B$2=Controls!$I$3,'Hours Spread'!CM76,$B$2=Controls!$I$4,'Hours Spread'!EI76,$B$2=Controls!$I$5,'Hours Spread'!GE76,$B$2=Controls!$I$6,'Hours Spread'!IA76,$B$2=Controls!$I$7,'Hours Spread'!JW76)</f>
        <v>#N/A</v>
      </c>
      <c r="AQ78" s="1137" t="str">
        <f>ifs($B$2=Controls!$I$2,'Hours Spread'!AR76,$B$2=Controls!$I$3,'Hours Spread'!CN76,$B$2=Controls!$I$4,'Hours Spread'!EJ76,$B$2=Controls!$I$5,'Hours Spread'!GF76,$B$2=Controls!$I$6,'Hours Spread'!IB76,$B$2=Controls!$I$7,'Hours Spread'!JX76)</f>
        <v>#N/A</v>
      </c>
      <c r="AR78" s="1137" t="str">
        <f>ifs($B$2=Controls!$I$2,'Hours Spread'!AS76,$B$2=Controls!$I$3,'Hours Spread'!CO76,$B$2=Controls!$I$4,'Hours Spread'!EK76,$B$2=Controls!$I$5,'Hours Spread'!GG76,$B$2=Controls!$I$6,'Hours Spread'!IC76,$B$2=Controls!$I$7,'Hours Spread'!JY76)</f>
        <v>#N/A</v>
      </c>
      <c r="AS78" s="1137" t="str">
        <f>ifs($B$2=Controls!$I$2,'Hours Spread'!AT76,$B$2=Controls!$I$3,'Hours Spread'!CP76,$B$2=Controls!$I$4,'Hours Spread'!EL76,$B$2=Controls!$I$5,'Hours Spread'!GH76,$B$2=Controls!$I$6,'Hours Spread'!ID76,$B$2=Controls!$I$7,'Hours Spread'!JZ76)</f>
        <v>#N/A</v>
      </c>
      <c r="AT78" s="1137" t="str">
        <f>ifs($B$2=Controls!$I$2,'Hours Spread'!AU76,$B$2=Controls!$I$3,'Hours Spread'!CQ76,$B$2=Controls!$I$4,'Hours Spread'!EM76,$B$2=Controls!$I$5,'Hours Spread'!GI76,$B$2=Controls!$I$6,'Hours Spread'!IE76,$B$2=Controls!$I$7,'Hours Spread'!KA76)</f>
        <v>#N/A</v>
      </c>
      <c r="AU78" s="1137" t="str">
        <f>ifs($B$2=Controls!$I$2,'Hours Spread'!AV76,$B$2=Controls!$I$3,'Hours Spread'!CR76,$B$2=Controls!$I$4,'Hours Spread'!EN76,$B$2=Controls!$I$5,'Hours Spread'!GJ76,$B$2=Controls!$I$6,'Hours Spread'!IF76,$B$2=Controls!$I$7,'Hours Spread'!KB76)</f>
        <v>#N/A</v>
      </c>
      <c r="AV78" s="1137" t="str">
        <f>ifs($B$2=Controls!$I$2,'Hours Spread'!AW76,$B$2=Controls!$I$3,'Hours Spread'!CS76,$B$2=Controls!$I$4,'Hours Spread'!EO76,$B$2=Controls!$I$5,'Hours Spread'!GK76,$B$2=Controls!$I$6,'Hours Spread'!IG76,$B$2=Controls!$I$7,'Hours Spread'!KC76)</f>
        <v>#N/A</v>
      </c>
      <c r="AW78" s="1137" t="str">
        <f>ifs($B$2=Controls!$I$2,'Hours Spread'!AX76,$B$2=Controls!$I$3,'Hours Spread'!CT76,$B$2=Controls!$I$4,'Hours Spread'!EP76,$B$2=Controls!$I$5,'Hours Spread'!GL76,$B$2=Controls!$I$6,'Hours Spread'!IH76,$B$2=Controls!$I$7,'Hours Spread'!KD76)</f>
        <v>#N/A</v>
      </c>
      <c r="AX78" s="1137" t="str">
        <f>ifs($B$2=Controls!$I$2,'Hours Spread'!AY76,$B$2=Controls!$I$3,'Hours Spread'!CU76,$B$2=Controls!$I$4,'Hours Spread'!EQ76,$B$2=Controls!$I$5,'Hours Spread'!GM76,$B$2=Controls!$I$6,'Hours Spread'!II76,$B$2=Controls!$I$7,'Hours Spread'!KE76)</f>
        <v>#N/A</v>
      </c>
    </row>
    <row r="79">
      <c r="A79" s="858"/>
      <c r="B79" s="1143"/>
      <c r="C79" s="1141"/>
      <c r="D79" s="1137" t="str">
        <f>ifs($B$2=Controls!$I$2,'Hours Spread'!E77,$B$2=Controls!$I$3,'Hours Spread'!BA77,$B$2=Controls!$I$4,'Hours Spread'!CW77,$B$2=Controls!$I$5,'Hours Spread'!ES77,$B$2=Controls!$I$6,'Hours Spread'!GO77,$B$2=Controls!$I$7,'Hours Spread'!IK77)</f>
        <v>#N/A</v>
      </c>
      <c r="E79" s="1137" t="str">
        <f>ifs($B$2=Controls!$I$2,'Hours Spread'!F77,$B$2=Controls!$I$3,'Hours Spread'!BB77,$B$2=Controls!$I$4,'Hours Spread'!CX77,$B$2=Controls!$I$5,'Hours Spread'!ET77,$B$2=Controls!$I$6,'Hours Spread'!GP77,$B$2=Controls!$I$7,'Hours Spread'!IL77)</f>
        <v>#N/A</v>
      </c>
      <c r="F79" s="1137" t="str">
        <f>ifs($B$2=Controls!$I$2,'Hours Spread'!G77,$B$2=Controls!$I$3,'Hours Spread'!BC77,$B$2=Controls!$I$4,'Hours Spread'!CY77,$B$2=Controls!$I$5,'Hours Spread'!EU77,$B$2=Controls!$I$6,'Hours Spread'!GQ77,$B$2=Controls!$I$7,'Hours Spread'!IM77)</f>
        <v>#N/A</v>
      </c>
      <c r="G79" s="1137" t="str">
        <f>ifs($B$2=Controls!$I$2,'Hours Spread'!H77,$B$2=Controls!$I$3,'Hours Spread'!BD77,$B$2=Controls!$I$4,'Hours Spread'!CZ77,$B$2=Controls!$I$5,'Hours Spread'!EV77,$B$2=Controls!$I$6,'Hours Spread'!GR77,$B$2=Controls!$I$7,'Hours Spread'!IN77)</f>
        <v>#N/A</v>
      </c>
      <c r="H79" s="1137" t="str">
        <f>ifs($B$2=Controls!$I$2,'Hours Spread'!I77,$B$2=Controls!$I$3,'Hours Spread'!BE77,$B$2=Controls!$I$4,'Hours Spread'!DA77,$B$2=Controls!$I$5,'Hours Spread'!EW77,$B$2=Controls!$I$6,'Hours Spread'!GS77,$B$2=Controls!$I$7,'Hours Spread'!IO77)</f>
        <v>#N/A</v>
      </c>
      <c r="I79" s="1137" t="str">
        <f>ifs($B$2=Controls!$I$2,'Hours Spread'!J77,$B$2=Controls!$I$3,'Hours Spread'!BF77,$B$2=Controls!$I$4,'Hours Spread'!DB77,$B$2=Controls!$I$5,'Hours Spread'!EX77,$B$2=Controls!$I$6,'Hours Spread'!GT77,$B$2=Controls!$I$7,'Hours Spread'!IP77)</f>
        <v>#N/A</v>
      </c>
      <c r="J79" s="1137" t="str">
        <f>ifs($B$2=Controls!$I$2,'Hours Spread'!K77,$B$2=Controls!$I$3,'Hours Spread'!BG77,$B$2=Controls!$I$4,'Hours Spread'!DC77,$B$2=Controls!$I$5,'Hours Spread'!EY77,$B$2=Controls!$I$6,'Hours Spread'!GU77,$B$2=Controls!$I$7,'Hours Spread'!IQ77)</f>
        <v>#N/A</v>
      </c>
      <c r="K79" s="1137" t="str">
        <f>ifs($B$2=Controls!$I$2,'Hours Spread'!L77,$B$2=Controls!$I$3,'Hours Spread'!BH77,$B$2=Controls!$I$4,'Hours Spread'!DD77,$B$2=Controls!$I$5,'Hours Spread'!EZ77,$B$2=Controls!$I$6,'Hours Spread'!GV77,$B$2=Controls!$I$7,'Hours Spread'!IR77)</f>
        <v>#N/A</v>
      </c>
      <c r="L79" s="1137" t="str">
        <f>ifs($B$2=Controls!$I$2,'Hours Spread'!M77,$B$2=Controls!$I$3,'Hours Spread'!BI77,$B$2=Controls!$I$4,'Hours Spread'!DE77,$B$2=Controls!$I$5,'Hours Spread'!FA77,$B$2=Controls!$I$6,'Hours Spread'!GW77,$B$2=Controls!$I$7,'Hours Spread'!IS77)</f>
        <v>#N/A</v>
      </c>
      <c r="M79" s="1137" t="str">
        <f>ifs($B$2=Controls!$I$2,'Hours Spread'!N77,$B$2=Controls!$I$3,'Hours Spread'!BJ77,$B$2=Controls!$I$4,'Hours Spread'!DF77,$B$2=Controls!$I$5,'Hours Spread'!FB77,$B$2=Controls!$I$6,'Hours Spread'!GX77,$B$2=Controls!$I$7,'Hours Spread'!IT77)</f>
        <v>#N/A</v>
      </c>
      <c r="N79" s="1137" t="str">
        <f>ifs($B$2=Controls!$I$2,'Hours Spread'!O77,$B$2=Controls!$I$3,'Hours Spread'!BK77,$B$2=Controls!$I$4,'Hours Spread'!DG77,$B$2=Controls!$I$5,'Hours Spread'!FC77,$B$2=Controls!$I$6,'Hours Spread'!GY77,$B$2=Controls!$I$7,'Hours Spread'!IU77)</f>
        <v>#N/A</v>
      </c>
      <c r="O79" s="1137" t="str">
        <f>ifs($B$2=Controls!$I$2,'Hours Spread'!P77,$B$2=Controls!$I$3,'Hours Spread'!BL77,$B$2=Controls!$I$4,'Hours Spread'!DH77,$B$2=Controls!$I$5,'Hours Spread'!FD77,$B$2=Controls!$I$6,'Hours Spread'!GZ77,$B$2=Controls!$I$7,'Hours Spread'!IV77)</f>
        <v>#N/A</v>
      </c>
      <c r="P79" s="1137" t="str">
        <f>ifs($B$2=Controls!$I$2,'Hours Spread'!Q77,$B$2=Controls!$I$3,'Hours Spread'!BM77,$B$2=Controls!$I$4,'Hours Spread'!DI77,$B$2=Controls!$I$5,'Hours Spread'!FE77,$B$2=Controls!$I$6,'Hours Spread'!HA77,$B$2=Controls!$I$7,'Hours Spread'!IW77)</f>
        <v>#N/A</v>
      </c>
      <c r="Q79" s="1137" t="str">
        <f>ifs($B$2=Controls!$I$2,'Hours Spread'!R77,$B$2=Controls!$I$3,'Hours Spread'!BN77,$B$2=Controls!$I$4,'Hours Spread'!DJ77,$B$2=Controls!$I$5,'Hours Spread'!FF77,$B$2=Controls!$I$6,'Hours Spread'!HB77,$B$2=Controls!$I$7,'Hours Spread'!IX77)</f>
        <v>#N/A</v>
      </c>
      <c r="R79" s="1137" t="str">
        <f>ifs($B$2=Controls!$I$2,'Hours Spread'!S77,$B$2=Controls!$I$3,'Hours Spread'!BO77,$B$2=Controls!$I$4,'Hours Spread'!DK77,$B$2=Controls!$I$5,'Hours Spread'!FG77,$B$2=Controls!$I$6,'Hours Spread'!HC77,$B$2=Controls!$I$7,'Hours Spread'!IY77)</f>
        <v>#N/A</v>
      </c>
      <c r="S79" s="1137" t="str">
        <f>ifs($B$2=Controls!$I$2,'Hours Spread'!T77,$B$2=Controls!$I$3,'Hours Spread'!BP77,$B$2=Controls!$I$4,'Hours Spread'!DL77,$B$2=Controls!$I$5,'Hours Spread'!FH77,$B$2=Controls!$I$6,'Hours Spread'!HD77,$B$2=Controls!$I$7,'Hours Spread'!IZ77)</f>
        <v>#N/A</v>
      </c>
      <c r="T79" s="1137" t="str">
        <f>ifs($B$2=Controls!$I$2,'Hours Spread'!U77,$B$2=Controls!$I$3,'Hours Spread'!BQ77,$B$2=Controls!$I$4,'Hours Spread'!DM77,$B$2=Controls!$I$5,'Hours Spread'!FI77,$B$2=Controls!$I$6,'Hours Spread'!HE77,$B$2=Controls!$I$7,'Hours Spread'!JA77)</f>
        <v>#N/A</v>
      </c>
      <c r="U79" s="1137" t="str">
        <f>ifs($B$2=Controls!$I$2,'Hours Spread'!V77,$B$2=Controls!$I$3,'Hours Spread'!BR77,$B$2=Controls!$I$4,'Hours Spread'!DN77,$B$2=Controls!$I$5,'Hours Spread'!FJ77,$B$2=Controls!$I$6,'Hours Spread'!HF77,$B$2=Controls!$I$7,'Hours Spread'!JB77)</f>
        <v>#N/A</v>
      </c>
      <c r="V79" s="1137" t="str">
        <f>ifs($B$2=Controls!$I$2,'Hours Spread'!W77,$B$2=Controls!$I$3,'Hours Spread'!BS77,$B$2=Controls!$I$4,'Hours Spread'!DO77,$B$2=Controls!$I$5,'Hours Spread'!FK77,$B$2=Controls!$I$6,'Hours Spread'!HG77,$B$2=Controls!$I$7,'Hours Spread'!JC77)</f>
        <v>#N/A</v>
      </c>
      <c r="W79" s="1137" t="str">
        <f>ifs($B$2=Controls!$I$2,'Hours Spread'!X77,$B$2=Controls!$I$3,'Hours Spread'!BT77,$B$2=Controls!$I$4,'Hours Spread'!DP77,$B$2=Controls!$I$5,'Hours Spread'!FL77,$B$2=Controls!$I$6,'Hours Spread'!HH77,$B$2=Controls!$I$7,'Hours Spread'!JD77)</f>
        <v>#N/A</v>
      </c>
      <c r="X79" s="1137" t="str">
        <f>ifs($B$2=Controls!$I$2,'Hours Spread'!Y77,$B$2=Controls!$I$3,'Hours Spread'!BU77,$B$2=Controls!$I$4,'Hours Spread'!DQ77,$B$2=Controls!$I$5,'Hours Spread'!FM77,$B$2=Controls!$I$6,'Hours Spread'!HI77,$B$2=Controls!$I$7,'Hours Spread'!JE77)</f>
        <v>#N/A</v>
      </c>
      <c r="Y79" s="1137" t="str">
        <f>ifs($B$2=Controls!$I$2,'Hours Spread'!Z77,$B$2=Controls!$I$3,'Hours Spread'!BV77,$B$2=Controls!$I$4,'Hours Spread'!DR77,$B$2=Controls!$I$5,'Hours Spread'!FN77,$B$2=Controls!$I$6,'Hours Spread'!HJ77,$B$2=Controls!$I$7,'Hours Spread'!JF77)</f>
        <v>#N/A</v>
      </c>
      <c r="Z79" s="1137" t="str">
        <f>ifs($B$2=Controls!$I$2,'Hours Spread'!AA77,$B$2=Controls!$I$3,'Hours Spread'!BW77,$B$2=Controls!$I$4,'Hours Spread'!DS77,$B$2=Controls!$I$5,'Hours Spread'!FO77,$B$2=Controls!$I$6,'Hours Spread'!HK77,$B$2=Controls!$I$7,'Hours Spread'!JG77)</f>
        <v>#N/A</v>
      </c>
      <c r="AA79" s="1137" t="str">
        <f>ifs($B$2=Controls!$I$2,'Hours Spread'!AB77,$B$2=Controls!$I$3,'Hours Spread'!BX77,$B$2=Controls!$I$4,'Hours Spread'!DT77,$B$2=Controls!$I$5,'Hours Spread'!FP77,$B$2=Controls!$I$6,'Hours Spread'!HL77,$B$2=Controls!$I$7,'Hours Spread'!JH77)</f>
        <v>#N/A</v>
      </c>
      <c r="AB79" s="1137" t="str">
        <f>ifs($B$2=Controls!$I$2,'Hours Spread'!AC77,$B$2=Controls!$I$3,'Hours Spread'!BY77,$B$2=Controls!$I$4,'Hours Spread'!DU77,$B$2=Controls!$I$5,'Hours Spread'!FQ77,$B$2=Controls!$I$6,'Hours Spread'!HM77,$B$2=Controls!$I$7,'Hours Spread'!JI77)</f>
        <v>#N/A</v>
      </c>
      <c r="AC79" s="1137" t="str">
        <f>ifs($B$2=Controls!$I$2,'Hours Spread'!AD77,$B$2=Controls!$I$3,'Hours Spread'!BZ77,$B$2=Controls!$I$4,'Hours Spread'!DV77,$B$2=Controls!$I$5,'Hours Spread'!FR77,$B$2=Controls!$I$6,'Hours Spread'!HN77,$B$2=Controls!$I$7,'Hours Spread'!JJ77)</f>
        <v>#N/A</v>
      </c>
      <c r="AD79" s="1137" t="str">
        <f>ifs($B$2=Controls!$I$2,'Hours Spread'!AE77,$B$2=Controls!$I$3,'Hours Spread'!CA77,$B$2=Controls!$I$4,'Hours Spread'!DW77,$B$2=Controls!$I$5,'Hours Spread'!FS77,$B$2=Controls!$I$6,'Hours Spread'!HO77,$B$2=Controls!$I$7,'Hours Spread'!JK77)</f>
        <v>#N/A</v>
      </c>
      <c r="AE79" s="1137" t="str">
        <f>ifs($B$2=Controls!$I$2,'Hours Spread'!AF77,$B$2=Controls!$I$3,'Hours Spread'!CB77,$B$2=Controls!$I$4,'Hours Spread'!DX77,$B$2=Controls!$I$5,'Hours Spread'!FT77,$B$2=Controls!$I$6,'Hours Spread'!HP77,$B$2=Controls!$I$7,'Hours Spread'!JL77)</f>
        <v>#N/A</v>
      </c>
      <c r="AF79" s="1137" t="str">
        <f>ifs($B$2=Controls!$I$2,'Hours Spread'!AG77,$B$2=Controls!$I$3,'Hours Spread'!CC77,$B$2=Controls!$I$4,'Hours Spread'!DY77,$B$2=Controls!$I$5,'Hours Spread'!FU77,$B$2=Controls!$I$6,'Hours Spread'!HQ77,$B$2=Controls!$I$7,'Hours Spread'!JM77)</f>
        <v>#N/A</v>
      </c>
      <c r="AG79" s="1137" t="str">
        <f>ifs($B$2=Controls!$I$2,'Hours Spread'!AH77,$B$2=Controls!$I$3,'Hours Spread'!CD77,$B$2=Controls!$I$4,'Hours Spread'!DZ77,$B$2=Controls!$I$5,'Hours Spread'!FV77,$B$2=Controls!$I$6,'Hours Spread'!HR77,$B$2=Controls!$I$7,'Hours Spread'!JN77)</f>
        <v>#N/A</v>
      </c>
      <c r="AH79" s="1137" t="str">
        <f>ifs($B$2=Controls!$I$2,'Hours Spread'!AI77,$B$2=Controls!$I$3,'Hours Spread'!CE77,$B$2=Controls!$I$4,'Hours Spread'!EA77,$B$2=Controls!$I$5,'Hours Spread'!FW77,$B$2=Controls!$I$6,'Hours Spread'!HS77,$B$2=Controls!$I$7,'Hours Spread'!JO77)</f>
        <v>#N/A</v>
      </c>
      <c r="AI79" s="1137" t="str">
        <f>ifs($B$2=Controls!$I$2,'Hours Spread'!AJ77,$B$2=Controls!$I$3,'Hours Spread'!CF77,$B$2=Controls!$I$4,'Hours Spread'!EB77,$B$2=Controls!$I$5,'Hours Spread'!FX77,$B$2=Controls!$I$6,'Hours Spread'!HT77,$B$2=Controls!$I$7,'Hours Spread'!JP77)</f>
        <v>#N/A</v>
      </c>
      <c r="AJ79" s="1137" t="str">
        <f>ifs($B$2=Controls!$I$2,'Hours Spread'!AK77,$B$2=Controls!$I$3,'Hours Spread'!CG77,$B$2=Controls!$I$4,'Hours Spread'!EC77,$B$2=Controls!$I$5,'Hours Spread'!FY77,$B$2=Controls!$I$6,'Hours Spread'!HU77,$B$2=Controls!$I$7,'Hours Spread'!JQ77)</f>
        <v>#N/A</v>
      </c>
      <c r="AK79" s="1137" t="str">
        <f>ifs($B$2=Controls!$I$2,'Hours Spread'!AL77,$B$2=Controls!$I$3,'Hours Spread'!CH77,$B$2=Controls!$I$4,'Hours Spread'!ED77,$B$2=Controls!$I$5,'Hours Spread'!FZ77,$B$2=Controls!$I$6,'Hours Spread'!HV77,$B$2=Controls!$I$7,'Hours Spread'!JR77)</f>
        <v>#N/A</v>
      </c>
      <c r="AL79" s="1137" t="str">
        <f>ifs($B$2=Controls!$I$2,'Hours Spread'!AM77,$B$2=Controls!$I$3,'Hours Spread'!CI77,$B$2=Controls!$I$4,'Hours Spread'!EE77,$B$2=Controls!$I$5,'Hours Spread'!GA77,$B$2=Controls!$I$6,'Hours Spread'!HW77,$B$2=Controls!$I$7,'Hours Spread'!JS77)</f>
        <v>#N/A</v>
      </c>
      <c r="AM79" s="1137" t="str">
        <f>ifs($B$2=Controls!$I$2,'Hours Spread'!AN77,$B$2=Controls!$I$3,'Hours Spread'!CJ77,$B$2=Controls!$I$4,'Hours Spread'!EF77,$B$2=Controls!$I$5,'Hours Spread'!GB77,$B$2=Controls!$I$6,'Hours Spread'!HX77,$B$2=Controls!$I$7,'Hours Spread'!JT77)</f>
        <v>#N/A</v>
      </c>
      <c r="AN79" s="1137" t="str">
        <f>ifs($B$2=Controls!$I$2,'Hours Spread'!AO77,$B$2=Controls!$I$3,'Hours Spread'!CK77,$B$2=Controls!$I$4,'Hours Spread'!EG77,$B$2=Controls!$I$5,'Hours Spread'!GC77,$B$2=Controls!$I$6,'Hours Spread'!HY77,$B$2=Controls!$I$7,'Hours Spread'!JU77)</f>
        <v>#N/A</v>
      </c>
      <c r="AO79" s="1137" t="str">
        <f>ifs($B$2=Controls!$I$2,'Hours Spread'!AP77,$B$2=Controls!$I$3,'Hours Spread'!CL77,$B$2=Controls!$I$4,'Hours Spread'!EH77,$B$2=Controls!$I$5,'Hours Spread'!GD77,$B$2=Controls!$I$6,'Hours Spread'!HZ77,$B$2=Controls!$I$7,'Hours Spread'!JV77)</f>
        <v>#N/A</v>
      </c>
      <c r="AP79" s="1137" t="str">
        <f>ifs($B$2=Controls!$I$2,'Hours Spread'!AQ77,$B$2=Controls!$I$3,'Hours Spread'!CM77,$B$2=Controls!$I$4,'Hours Spread'!EI77,$B$2=Controls!$I$5,'Hours Spread'!GE77,$B$2=Controls!$I$6,'Hours Spread'!IA77,$B$2=Controls!$I$7,'Hours Spread'!JW77)</f>
        <v>#N/A</v>
      </c>
      <c r="AQ79" s="1137" t="str">
        <f>ifs($B$2=Controls!$I$2,'Hours Spread'!AR77,$B$2=Controls!$I$3,'Hours Spread'!CN77,$B$2=Controls!$I$4,'Hours Spread'!EJ77,$B$2=Controls!$I$5,'Hours Spread'!GF77,$B$2=Controls!$I$6,'Hours Spread'!IB77,$B$2=Controls!$I$7,'Hours Spread'!JX77)</f>
        <v>#N/A</v>
      </c>
      <c r="AR79" s="1137" t="str">
        <f>ifs($B$2=Controls!$I$2,'Hours Spread'!AS77,$B$2=Controls!$I$3,'Hours Spread'!CO77,$B$2=Controls!$I$4,'Hours Spread'!EK77,$B$2=Controls!$I$5,'Hours Spread'!GG77,$B$2=Controls!$I$6,'Hours Spread'!IC77,$B$2=Controls!$I$7,'Hours Spread'!JY77)</f>
        <v>#N/A</v>
      </c>
      <c r="AS79" s="1137" t="str">
        <f>ifs($B$2=Controls!$I$2,'Hours Spread'!AT77,$B$2=Controls!$I$3,'Hours Spread'!CP77,$B$2=Controls!$I$4,'Hours Spread'!EL77,$B$2=Controls!$I$5,'Hours Spread'!GH77,$B$2=Controls!$I$6,'Hours Spread'!ID77,$B$2=Controls!$I$7,'Hours Spread'!JZ77)</f>
        <v>#N/A</v>
      </c>
      <c r="AT79" s="1137" t="str">
        <f>ifs($B$2=Controls!$I$2,'Hours Spread'!AU77,$B$2=Controls!$I$3,'Hours Spread'!CQ77,$B$2=Controls!$I$4,'Hours Spread'!EM77,$B$2=Controls!$I$5,'Hours Spread'!GI77,$B$2=Controls!$I$6,'Hours Spread'!IE77,$B$2=Controls!$I$7,'Hours Spread'!KA77)</f>
        <v>#N/A</v>
      </c>
      <c r="AU79" s="1137" t="str">
        <f>ifs($B$2=Controls!$I$2,'Hours Spread'!AV77,$B$2=Controls!$I$3,'Hours Spread'!CR77,$B$2=Controls!$I$4,'Hours Spread'!EN77,$B$2=Controls!$I$5,'Hours Spread'!GJ77,$B$2=Controls!$I$6,'Hours Spread'!IF77,$B$2=Controls!$I$7,'Hours Spread'!KB77)</f>
        <v>#N/A</v>
      </c>
      <c r="AV79" s="1137" t="str">
        <f>ifs($B$2=Controls!$I$2,'Hours Spread'!AW77,$B$2=Controls!$I$3,'Hours Spread'!CS77,$B$2=Controls!$I$4,'Hours Spread'!EO77,$B$2=Controls!$I$5,'Hours Spread'!GK77,$B$2=Controls!$I$6,'Hours Spread'!IG77,$B$2=Controls!$I$7,'Hours Spread'!KC77)</f>
        <v>#N/A</v>
      </c>
      <c r="AW79" s="1137" t="str">
        <f>ifs($B$2=Controls!$I$2,'Hours Spread'!AX77,$B$2=Controls!$I$3,'Hours Spread'!CT77,$B$2=Controls!$I$4,'Hours Spread'!EP77,$B$2=Controls!$I$5,'Hours Spread'!GL77,$B$2=Controls!$I$6,'Hours Spread'!IH77,$B$2=Controls!$I$7,'Hours Spread'!KD77)</f>
        <v>#N/A</v>
      </c>
      <c r="AX79" s="1137" t="str">
        <f>ifs($B$2=Controls!$I$2,'Hours Spread'!AY77,$B$2=Controls!$I$3,'Hours Spread'!CU77,$B$2=Controls!$I$4,'Hours Spread'!EQ77,$B$2=Controls!$I$5,'Hours Spread'!GM77,$B$2=Controls!$I$6,'Hours Spread'!II77,$B$2=Controls!$I$7,'Hours Spread'!KE77)</f>
        <v>#N/A</v>
      </c>
    </row>
    <row r="80">
      <c r="A80" s="858"/>
      <c r="B80" s="1143"/>
      <c r="C80" s="1141"/>
      <c r="D80" s="1137" t="str">
        <f>ifs($B$2=Controls!$I$2,'Hours Spread'!E78,$B$2=Controls!$I$3,'Hours Spread'!BA78,$B$2=Controls!$I$4,'Hours Spread'!CW78,$B$2=Controls!$I$5,'Hours Spread'!ES78,$B$2=Controls!$I$6,'Hours Spread'!GO78,$B$2=Controls!$I$7,'Hours Spread'!IK78)</f>
        <v>#N/A</v>
      </c>
      <c r="E80" s="1137" t="str">
        <f>ifs($B$2=Controls!$I$2,'Hours Spread'!F78,$B$2=Controls!$I$3,'Hours Spread'!BB78,$B$2=Controls!$I$4,'Hours Spread'!CX78,$B$2=Controls!$I$5,'Hours Spread'!ET78,$B$2=Controls!$I$6,'Hours Spread'!GP78,$B$2=Controls!$I$7,'Hours Spread'!IL78)</f>
        <v>#N/A</v>
      </c>
      <c r="F80" s="1137" t="str">
        <f>ifs($B$2=Controls!$I$2,'Hours Spread'!G78,$B$2=Controls!$I$3,'Hours Spread'!BC78,$B$2=Controls!$I$4,'Hours Spread'!CY78,$B$2=Controls!$I$5,'Hours Spread'!EU78,$B$2=Controls!$I$6,'Hours Spread'!GQ78,$B$2=Controls!$I$7,'Hours Spread'!IM78)</f>
        <v>#N/A</v>
      </c>
      <c r="G80" s="1137" t="str">
        <f>ifs($B$2=Controls!$I$2,'Hours Spread'!H78,$B$2=Controls!$I$3,'Hours Spread'!BD78,$B$2=Controls!$I$4,'Hours Spread'!CZ78,$B$2=Controls!$I$5,'Hours Spread'!EV78,$B$2=Controls!$I$6,'Hours Spread'!GR78,$B$2=Controls!$I$7,'Hours Spread'!IN78)</f>
        <v>#N/A</v>
      </c>
      <c r="H80" s="1137" t="str">
        <f>ifs($B$2=Controls!$I$2,'Hours Spread'!I78,$B$2=Controls!$I$3,'Hours Spread'!BE78,$B$2=Controls!$I$4,'Hours Spread'!DA78,$B$2=Controls!$I$5,'Hours Spread'!EW78,$B$2=Controls!$I$6,'Hours Spread'!GS78,$B$2=Controls!$I$7,'Hours Spread'!IO78)</f>
        <v>#N/A</v>
      </c>
      <c r="I80" s="1137" t="str">
        <f>ifs($B$2=Controls!$I$2,'Hours Spread'!J78,$B$2=Controls!$I$3,'Hours Spread'!BF78,$B$2=Controls!$I$4,'Hours Spread'!DB78,$B$2=Controls!$I$5,'Hours Spread'!EX78,$B$2=Controls!$I$6,'Hours Spread'!GT78,$B$2=Controls!$I$7,'Hours Spread'!IP78)</f>
        <v>#N/A</v>
      </c>
      <c r="J80" s="1137" t="str">
        <f>ifs($B$2=Controls!$I$2,'Hours Spread'!K78,$B$2=Controls!$I$3,'Hours Spread'!BG78,$B$2=Controls!$I$4,'Hours Spread'!DC78,$B$2=Controls!$I$5,'Hours Spread'!EY78,$B$2=Controls!$I$6,'Hours Spread'!GU78,$B$2=Controls!$I$7,'Hours Spread'!IQ78)</f>
        <v>#N/A</v>
      </c>
      <c r="K80" s="1137" t="str">
        <f>ifs($B$2=Controls!$I$2,'Hours Spread'!L78,$B$2=Controls!$I$3,'Hours Spread'!BH78,$B$2=Controls!$I$4,'Hours Spread'!DD78,$B$2=Controls!$I$5,'Hours Spread'!EZ78,$B$2=Controls!$I$6,'Hours Spread'!GV78,$B$2=Controls!$I$7,'Hours Spread'!IR78)</f>
        <v>#N/A</v>
      </c>
      <c r="L80" s="1137" t="str">
        <f>ifs($B$2=Controls!$I$2,'Hours Spread'!M78,$B$2=Controls!$I$3,'Hours Spread'!BI78,$B$2=Controls!$I$4,'Hours Spread'!DE78,$B$2=Controls!$I$5,'Hours Spread'!FA78,$B$2=Controls!$I$6,'Hours Spread'!GW78,$B$2=Controls!$I$7,'Hours Spread'!IS78)</f>
        <v>#N/A</v>
      </c>
      <c r="M80" s="1137" t="str">
        <f>ifs($B$2=Controls!$I$2,'Hours Spread'!N78,$B$2=Controls!$I$3,'Hours Spread'!BJ78,$B$2=Controls!$I$4,'Hours Spread'!DF78,$B$2=Controls!$I$5,'Hours Spread'!FB78,$B$2=Controls!$I$6,'Hours Spread'!GX78,$B$2=Controls!$I$7,'Hours Spread'!IT78)</f>
        <v>#N/A</v>
      </c>
      <c r="N80" s="1137" t="str">
        <f>ifs($B$2=Controls!$I$2,'Hours Spread'!O78,$B$2=Controls!$I$3,'Hours Spread'!BK78,$B$2=Controls!$I$4,'Hours Spread'!DG78,$B$2=Controls!$I$5,'Hours Spread'!FC78,$B$2=Controls!$I$6,'Hours Spread'!GY78,$B$2=Controls!$I$7,'Hours Spread'!IU78)</f>
        <v>#N/A</v>
      </c>
      <c r="O80" s="1137" t="str">
        <f>ifs($B$2=Controls!$I$2,'Hours Spread'!P78,$B$2=Controls!$I$3,'Hours Spread'!BL78,$B$2=Controls!$I$4,'Hours Spread'!DH78,$B$2=Controls!$I$5,'Hours Spread'!FD78,$B$2=Controls!$I$6,'Hours Spread'!GZ78,$B$2=Controls!$I$7,'Hours Spread'!IV78)</f>
        <v>#N/A</v>
      </c>
      <c r="P80" s="1137" t="str">
        <f>ifs($B$2=Controls!$I$2,'Hours Spread'!Q78,$B$2=Controls!$I$3,'Hours Spread'!BM78,$B$2=Controls!$I$4,'Hours Spread'!DI78,$B$2=Controls!$I$5,'Hours Spread'!FE78,$B$2=Controls!$I$6,'Hours Spread'!HA78,$B$2=Controls!$I$7,'Hours Spread'!IW78)</f>
        <v>#N/A</v>
      </c>
      <c r="Q80" s="1137" t="str">
        <f>ifs($B$2=Controls!$I$2,'Hours Spread'!R78,$B$2=Controls!$I$3,'Hours Spread'!BN78,$B$2=Controls!$I$4,'Hours Spread'!DJ78,$B$2=Controls!$I$5,'Hours Spread'!FF78,$B$2=Controls!$I$6,'Hours Spread'!HB78,$B$2=Controls!$I$7,'Hours Spread'!IX78)</f>
        <v>#N/A</v>
      </c>
      <c r="R80" s="1137" t="str">
        <f>ifs($B$2=Controls!$I$2,'Hours Spread'!S78,$B$2=Controls!$I$3,'Hours Spread'!BO78,$B$2=Controls!$I$4,'Hours Spread'!DK78,$B$2=Controls!$I$5,'Hours Spread'!FG78,$B$2=Controls!$I$6,'Hours Spread'!HC78,$B$2=Controls!$I$7,'Hours Spread'!IY78)</f>
        <v>#N/A</v>
      </c>
      <c r="S80" s="1137" t="str">
        <f>ifs($B$2=Controls!$I$2,'Hours Spread'!T78,$B$2=Controls!$I$3,'Hours Spread'!BP78,$B$2=Controls!$I$4,'Hours Spread'!DL78,$B$2=Controls!$I$5,'Hours Spread'!FH78,$B$2=Controls!$I$6,'Hours Spread'!HD78,$B$2=Controls!$I$7,'Hours Spread'!IZ78)</f>
        <v>#N/A</v>
      </c>
      <c r="T80" s="1137" t="str">
        <f>ifs($B$2=Controls!$I$2,'Hours Spread'!U78,$B$2=Controls!$I$3,'Hours Spread'!BQ78,$B$2=Controls!$I$4,'Hours Spread'!DM78,$B$2=Controls!$I$5,'Hours Spread'!FI78,$B$2=Controls!$I$6,'Hours Spread'!HE78,$B$2=Controls!$I$7,'Hours Spread'!JA78)</f>
        <v>#N/A</v>
      </c>
      <c r="U80" s="1137" t="str">
        <f>ifs($B$2=Controls!$I$2,'Hours Spread'!V78,$B$2=Controls!$I$3,'Hours Spread'!BR78,$B$2=Controls!$I$4,'Hours Spread'!DN78,$B$2=Controls!$I$5,'Hours Spread'!FJ78,$B$2=Controls!$I$6,'Hours Spread'!HF78,$B$2=Controls!$I$7,'Hours Spread'!JB78)</f>
        <v>#N/A</v>
      </c>
      <c r="V80" s="1137" t="str">
        <f>ifs($B$2=Controls!$I$2,'Hours Spread'!W78,$B$2=Controls!$I$3,'Hours Spread'!BS78,$B$2=Controls!$I$4,'Hours Spread'!DO78,$B$2=Controls!$I$5,'Hours Spread'!FK78,$B$2=Controls!$I$6,'Hours Spread'!HG78,$B$2=Controls!$I$7,'Hours Spread'!JC78)</f>
        <v>#N/A</v>
      </c>
      <c r="W80" s="1137" t="str">
        <f>ifs($B$2=Controls!$I$2,'Hours Spread'!X78,$B$2=Controls!$I$3,'Hours Spread'!BT78,$B$2=Controls!$I$4,'Hours Spread'!DP78,$B$2=Controls!$I$5,'Hours Spread'!FL78,$B$2=Controls!$I$6,'Hours Spread'!HH78,$B$2=Controls!$I$7,'Hours Spread'!JD78)</f>
        <v>#N/A</v>
      </c>
      <c r="X80" s="1137" t="str">
        <f>ifs($B$2=Controls!$I$2,'Hours Spread'!Y78,$B$2=Controls!$I$3,'Hours Spread'!BU78,$B$2=Controls!$I$4,'Hours Spread'!DQ78,$B$2=Controls!$I$5,'Hours Spread'!FM78,$B$2=Controls!$I$6,'Hours Spread'!HI78,$B$2=Controls!$I$7,'Hours Spread'!JE78)</f>
        <v>#N/A</v>
      </c>
      <c r="Y80" s="1137" t="str">
        <f>ifs($B$2=Controls!$I$2,'Hours Spread'!Z78,$B$2=Controls!$I$3,'Hours Spread'!BV78,$B$2=Controls!$I$4,'Hours Spread'!DR78,$B$2=Controls!$I$5,'Hours Spread'!FN78,$B$2=Controls!$I$6,'Hours Spread'!HJ78,$B$2=Controls!$I$7,'Hours Spread'!JF78)</f>
        <v>#N/A</v>
      </c>
      <c r="Z80" s="1137" t="str">
        <f>ifs($B$2=Controls!$I$2,'Hours Spread'!AA78,$B$2=Controls!$I$3,'Hours Spread'!BW78,$B$2=Controls!$I$4,'Hours Spread'!DS78,$B$2=Controls!$I$5,'Hours Spread'!FO78,$B$2=Controls!$I$6,'Hours Spread'!HK78,$B$2=Controls!$I$7,'Hours Spread'!JG78)</f>
        <v>#N/A</v>
      </c>
      <c r="AA80" s="1137" t="str">
        <f>ifs($B$2=Controls!$I$2,'Hours Spread'!AB78,$B$2=Controls!$I$3,'Hours Spread'!BX78,$B$2=Controls!$I$4,'Hours Spread'!DT78,$B$2=Controls!$I$5,'Hours Spread'!FP78,$B$2=Controls!$I$6,'Hours Spread'!HL78,$B$2=Controls!$I$7,'Hours Spread'!JH78)</f>
        <v>#N/A</v>
      </c>
      <c r="AB80" s="1137" t="str">
        <f>ifs($B$2=Controls!$I$2,'Hours Spread'!AC78,$B$2=Controls!$I$3,'Hours Spread'!BY78,$B$2=Controls!$I$4,'Hours Spread'!DU78,$B$2=Controls!$I$5,'Hours Spread'!FQ78,$B$2=Controls!$I$6,'Hours Spread'!HM78,$B$2=Controls!$I$7,'Hours Spread'!JI78)</f>
        <v>#N/A</v>
      </c>
      <c r="AC80" s="1137" t="str">
        <f>ifs($B$2=Controls!$I$2,'Hours Spread'!AD78,$B$2=Controls!$I$3,'Hours Spread'!BZ78,$B$2=Controls!$I$4,'Hours Spread'!DV78,$B$2=Controls!$I$5,'Hours Spread'!FR78,$B$2=Controls!$I$6,'Hours Spread'!HN78,$B$2=Controls!$I$7,'Hours Spread'!JJ78)</f>
        <v>#N/A</v>
      </c>
      <c r="AD80" s="1137" t="str">
        <f>ifs($B$2=Controls!$I$2,'Hours Spread'!AE78,$B$2=Controls!$I$3,'Hours Spread'!CA78,$B$2=Controls!$I$4,'Hours Spread'!DW78,$B$2=Controls!$I$5,'Hours Spread'!FS78,$B$2=Controls!$I$6,'Hours Spread'!HO78,$B$2=Controls!$I$7,'Hours Spread'!JK78)</f>
        <v>#N/A</v>
      </c>
      <c r="AE80" s="1137" t="str">
        <f>ifs($B$2=Controls!$I$2,'Hours Spread'!AF78,$B$2=Controls!$I$3,'Hours Spread'!CB78,$B$2=Controls!$I$4,'Hours Spread'!DX78,$B$2=Controls!$I$5,'Hours Spread'!FT78,$B$2=Controls!$I$6,'Hours Spread'!HP78,$B$2=Controls!$I$7,'Hours Spread'!JL78)</f>
        <v>#N/A</v>
      </c>
      <c r="AF80" s="1137" t="str">
        <f>ifs($B$2=Controls!$I$2,'Hours Spread'!AG78,$B$2=Controls!$I$3,'Hours Spread'!CC78,$B$2=Controls!$I$4,'Hours Spread'!DY78,$B$2=Controls!$I$5,'Hours Spread'!FU78,$B$2=Controls!$I$6,'Hours Spread'!HQ78,$B$2=Controls!$I$7,'Hours Spread'!JM78)</f>
        <v>#N/A</v>
      </c>
      <c r="AG80" s="1137" t="str">
        <f>ifs($B$2=Controls!$I$2,'Hours Spread'!AH78,$B$2=Controls!$I$3,'Hours Spread'!CD78,$B$2=Controls!$I$4,'Hours Spread'!DZ78,$B$2=Controls!$I$5,'Hours Spread'!FV78,$B$2=Controls!$I$6,'Hours Spread'!HR78,$B$2=Controls!$I$7,'Hours Spread'!JN78)</f>
        <v>#N/A</v>
      </c>
      <c r="AH80" s="1137" t="str">
        <f>ifs($B$2=Controls!$I$2,'Hours Spread'!AI78,$B$2=Controls!$I$3,'Hours Spread'!CE78,$B$2=Controls!$I$4,'Hours Spread'!EA78,$B$2=Controls!$I$5,'Hours Spread'!FW78,$B$2=Controls!$I$6,'Hours Spread'!HS78,$B$2=Controls!$I$7,'Hours Spread'!JO78)</f>
        <v>#N/A</v>
      </c>
      <c r="AI80" s="1137" t="str">
        <f>ifs($B$2=Controls!$I$2,'Hours Spread'!AJ78,$B$2=Controls!$I$3,'Hours Spread'!CF78,$B$2=Controls!$I$4,'Hours Spread'!EB78,$B$2=Controls!$I$5,'Hours Spread'!FX78,$B$2=Controls!$I$6,'Hours Spread'!HT78,$B$2=Controls!$I$7,'Hours Spread'!JP78)</f>
        <v>#N/A</v>
      </c>
      <c r="AJ80" s="1137" t="str">
        <f>ifs($B$2=Controls!$I$2,'Hours Spread'!AK78,$B$2=Controls!$I$3,'Hours Spread'!CG78,$B$2=Controls!$I$4,'Hours Spread'!EC78,$B$2=Controls!$I$5,'Hours Spread'!FY78,$B$2=Controls!$I$6,'Hours Spread'!HU78,$B$2=Controls!$I$7,'Hours Spread'!JQ78)</f>
        <v>#N/A</v>
      </c>
      <c r="AK80" s="1137" t="str">
        <f>ifs($B$2=Controls!$I$2,'Hours Spread'!AL78,$B$2=Controls!$I$3,'Hours Spread'!CH78,$B$2=Controls!$I$4,'Hours Spread'!ED78,$B$2=Controls!$I$5,'Hours Spread'!FZ78,$B$2=Controls!$I$6,'Hours Spread'!HV78,$B$2=Controls!$I$7,'Hours Spread'!JR78)</f>
        <v>#N/A</v>
      </c>
      <c r="AL80" s="1137" t="str">
        <f>ifs($B$2=Controls!$I$2,'Hours Spread'!AM78,$B$2=Controls!$I$3,'Hours Spread'!CI78,$B$2=Controls!$I$4,'Hours Spread'!EE78,$B$2=Controls!$I$5,'Hours Spread'!GA78,$B$2=Controls!$I$6,'Hours Spread'!HW78,$B$2=Controls!$I$7,'Hours Spread'!JS78)</f>
        <v>#N/A</v>
      </c>
      <c r="AM80" s="1137" t="str">
        <f>ifs($B$2=Controls!$I$2,'Hours Spread'!AN78,$B$2=Controls!$I$3,'Hours Spread'!CJ78,$B$2=Controls!$I$4,'Hours Spread'!EF78,$B$2=Controls!$I$5,'Hours Spread'!GB78,$B$2=Controls!$I$6,'Hours Spread'!HX78,$B$2=Controls!$I$7,'Hours Spread'!JT78)</f>
        <v>#N/A</v>
      </c>
      <c r="AN80" s="1137" t="str">
        <f>ifs($B$2=Controls!$I$2,'Hours Spread'!AO78,$B$2=Controls!$I$3,'Hours Spread'!CK78,$B$2=Controls!$I$4,'Hours Spread'!EG78,$B$2=Controls!$I$5,'Hours Spread'!GC78,$B$2=Controls!$I$6,'Hours Spread'!HY78,$B$2=Controls!$I$7,'Hours Spread'!JU78)</f>
        <v>#N/A</v>
      </c>
      <c r="AO80" s="1137" t="str">
        <f>ifs($B$2=Controls!$I$2,'Hours Spread'!AP78,$B$2=Controls!$I$3,'Hours Spread'!CL78,$B$2=Controls!$I$4,'Hours Spread'!EH78,$B$2=Controls!$I$5,'Hours Spread'!GD78,$B$2=Controls!$I$6,'Hours Spread'!HZ78,$B$2=Controls!$I$7,'Hours Spread'!JV78)</f>
        <v>#N/A</v>
      </c>
      <c r="AP80" s="1137" t="str">
        <f>ifs($B$2=Controls!$I$2,'Hours Spread'!AQ78,$B$2=Controls!$I$3,'Hours Spread'!CM78,$B$2=Controls!$I$4,'Hours Spread'!EI78,$B$2=Controls!$I$5,'Hours Spread'!GE78,$B$2=Controls!$I$6,'Hours Spread'!IA78,$B$2=Controls!$I$7,'Hours Spread'!JW78)</f>
        <v>#N/A</v>
      </c>
      <c r="AQ80" s="1137" t="str">
        <f>ifs($B$2=Controls!$I$2,'Hours Spread'!AR78,$B$2=Controls!$I$3,'Hours Spread'!CN78,$B$2=Controls!$I$4,'Hours Spread'!EJ78,$B$2=Controls!$I$5,'Hours Spread'!GF78,$B$2=Controls!$I$6,'Hours Spread'!IB78,$B$2=Controls!$I$7,'Hours Spread'!JX78)</f>
        <v>#N/A</v>
      </c>
      <c r="AR80" s="1137" t="str">
        <f>ifs($B$2=Controls!$I$2,'Hours Spread'!AS78,$B$2=Controls!$I$3,'Hours Spread'!CO78,$B$2=Controls!$I$4,'Hours Spread'!EK78,$B$2=Controls!$I$5,'Hours Spread'!GG78,$B$2=Controls!$I$6,'Hours Spread'!IC78,$B$2=Controls!$I$7,'Hours Spread'!JY78)</f>
        <v>#N/A</v>
      </c>
      <c r="AS80" s="1137" t="str">
        <f>ifs($B$2=Controls!$I$2,'Hours Spread'!AT78,$B$2=Controls!$I$3,'Hours Spread'!CP78,$B$2=Controls!$I$4,'Hours Spread'!EL78,$B$2=Controls!$I$5,'Hours Spread'!GH78,$B$2=Controls!$I$6,'Hours Spread'!ID78,$B$2=Controls!$I$7,'Hours Spread'!JZ78)</f>
        <v>#N/A</v>
      </c>
      <c r="AT80" s="1137" t="str">
        <f>ifs($B$2=Controls!$I$2,'Hours Spread'!AU78,$B$2=Controls!$I$3,'Hours Spread'!CQ78,$B$2=Controls!$I$4,'Hours Spread'!EM78,$B$2=Controls!$I$5,'Hours Spread'!GI78,$B$2=Controls!$I$6,'Hours Spread'!IE78,$B$2=Controls!$I$7,'Hours Spread'!KA78)</f>
        <v>#N/A</v>
      </c>
      <c r="AU80" s="1137" t="str">
        <f>ifs($B$2=Controls!$I$2,'Hours Spread'!AV78,$B$2=Controls!$I$3,'Hours Spread'!CR78,$B$2=Controls!$I$4,'Hours Spread'!EN78,$B$2=Controls!$I$5,'Hours Spread'!GJ78,$B$2=Controls!$I$6,'Hours Spread'!IF78,$B$2=Controls!$I$7,'Hours Spread'!KB78)</f>
        <v>#N/A</v>
      </c>
      <c r="AV80" s="1137" t="str">
        <f>ifs($B$2=Controls!$I$2,'Hours Spread'!AW78,$B$2=Controls!$I$3,'Hours Spread'!CS78,$B$2=Controls!$I$4,'Hours Spread'!EO78,$B$2=Controls!$I$5,'Hours Spread'!GK78,$B$2=Controls!$I$6,'Hours Spread'!IG78,$B$2=Controls!$I$7,'Hours Spread'!KC78)</f>
        <v>#N/A</v>
      </c>
      <c r="AW80" s="1137" t="str">
        <f>ifs($B$2=Controls!$I$2,'Hours Spread'!AX78,$B$2=Controls!$I$3,'Hours Spread'!CT78,$B$2=Controls!$I$4,'Hours Spread'!EP78,$B$2=Controls!$I$5,'Hours Spread'!GL78,$B$2=Controls!$I$6,'Hours Spread'!IH78,$B$2=Controls!$I$7,'Hours Spread'!KD78)</f>
        <v>#N/A</v>
      </c>
      <c r="AX80" s="1137" t="str">
        <f>ifs($B$2=Controls!$I$2,'Hours Spread'!AY78,$B$2=Controls!$I$3,'Hours Spread'!CU78,$B$2=Controls!$I$4,'Hours Spread'!EQ78,$B$2=Controls!$I$5,'Hours Spread'!GM78,$B$2=Controls!$I$6,'Hours Spread'!II78,$B$2=Controls!$I$7,'Hours Spread'!KE78)</f>
        <v>#N/A</v>
      </c>
    </row>
    <row r="81">
      <c r="A81" s="858"/>
      <c r="B81" s="1143"/>
      <c r="C81" s="1141"/>
      <c r="D81" s="1137" t="str">
        <f>ifs($B$2=Controls!$I$2,'Hours Spread'!E79,$B$2=Controls!$I$3,'Hours Spread'!BA79,$B$2=Controls!$I$4,'Hours Spread'!CW79,$B$2=Controls!$I$5,'Hours Spread'!ES79,$B$2=Controls!$I$6,'Hours Spread'!GO79,$B$2=Controls!$I$7,'Hours Spread'!IK79)</f>
        <v>#N/A</v>
      </c>
      <c r="E81" s="1137" t="str">
        <f>ifs($B$2=Controls!$I$2,'Hours Spread'!F79,$B$2=Controls!$I$3,'Hours Spread'!BB79,$B$2=Controls!$I$4,'Hours Spread'!CX79,$B$2=Controls!$I$5,'Hours Spread'!ET79,$B$2=Controls!$I$6,'Hours Spread'!GP79,$B$2=Controls!$I$7,'Hours Spread'!IL79)</f>
        <v>#N/A</v>
      </c>
      <c r="F81" s="1137" t="str">
        <f>ifs($B$2=Controls!$I$2,'Hours Spread'!G79,$B$2=Controls!$I$3,'Hours Spread'!BC79,$B$2=Controls!$I$4,'Hours Spread'!CY79,$B$2=Controls!$I$5,'Hours Spread'!EU79,$B$2=Controls!$I$6,'Hours Spread'!GQ79,$B$2=Controls!$I$7,'Hours Spread'!IM79)</f>
        <v>#N/A</v>
      </c>
      <c r="G81" s="1137" t="str">
        <f>ifs($B$2=Controls!$I$2,'Hours Spread'!H79,$B$2=Controls!$I$3,'Hours Spread'!BD79,$B$2=Controls!$I$4,'Hours Spread'!CZ79,$B$2=Controls!$I$5,'Hours Spread'!EV79,$B$2=Controls!$I$6,'Hours Spread'!GR79,$B$2=Controls!$I$7,'Hours Spread'!IN79)</f>
        <v>#N/A</v>
      </c>
      <c r="H81" s="1137" t="str">
        <f>ifs($B$2=Controls!$I$2,'Hours Spread'!I79,$B$2=Controls!$I$3,'Hours Spread'!BE79,$B$2=Controls!$I$4,'Hours Spread'!DA79,$B$2=Controls!$I$5,'Hours Spread'!EW79,$B$2=Controls!$I$6,'Hours Spread'!GS79,$B$2=Controls!$I$7,'Hours Spread'!IO79)</f>
        <v>#N/A</v>
      </c>
      <c r="I81" s="1137" t="str">
        <f>ifs($B$2=Controls!$I$2,'Hours Spread'!J79,$B$2=Controls!$I$3,'Hours Spread'!BF79,$B$2=Controls!$I$4,'Hours Spread'!DB79,$B$2=Controls!$I$5,'Hours Spread'!EX79,$B$2=Controls!$I$6,'Hours Spread'!GT79,$B$2=Controls!$I$7,'Hours Spread'!IP79)</f>
        <v>#N/A</v>
      </c>
      <c r="J81" s="1137" t="str">
        <f>ifs($B$2=Controls!$I$2,'Hours Spread'!K79,$B$2=Controls!$I$3,'Hours Spread'!BG79,$B$2=Controls!$I$4,'Hours Spread'!DC79,$B$2=Controls!$I$5,'Hours Spread'!EY79,$B$2=Controls!$I$6,'Hours Spread'!GU79,$B$2=Controls!$I$7,'Hours Spread'!IQ79)</f>
        <v>#N/A</v>
      </c>
      <c r="K81" s="1137" t="str">
        <f>ifs($B$2=Controls!$I$2,'Hours Spread'!L79,$B$2=Controls!$I$3,'Hours Spread'!BH79,$B$2=Controls!$I$4,'Hours Spread'!DD79,$B$2=Controls!$I$5,'Hours Spread'!EZ79,$B$2=Controls!$I$6,'Hours Spread'!GV79,$B$2=Controls!$I$7,'Hours Spread'!IR79)</f>
        <v>#N/A</v>
      </c>
      <c r="L81" s="1137" t="str">
        <f>ifs($B$2=Controls!$I$2,'Hours Spread'!M79,$B$2=Controls!$I$3,'Hours Spread'!BI79,$B$2=Controls!$I$4,'Hours Spread'!DE79,$B$2=Controls!$I$5,'Hours Spread'!FA79,$B$2=Controls!$I$6,'Hours Spread'!GW79,$B$2=Controls!$I$7,'Hours Spread'!IS79)</f>
        <v>#N/A</v>
      </c>
      <c r="M81" s="1137" t="str">
        <f>ifs($B$2=Controls!$I$2,'Hours Spread'!N79,$B$2=Controls!$I$3,'Hours Spread'!BJ79,$B$2=Controls!$I$4,'Hours Spread'!DF79,$B$2=Controls!$I$5,'Hours Spread'!FB79,$B$2=Controls!$I$6,'Hours Spread'!GX79,$B$2=Controls!$I$7,'Hours Spread'!IT79)</f>
        <v>#N/A</v>
      </c>
      <c r="N81" s="1137" t="str">
        <f>ifs($B$2=Controls!$I$2,'Hours Spread'!O79,$B$2=Controls!$I$3,'Hours Spread'!BK79,$B$2=Controls!$I$4,'Hours Spread'!DG79,$B$2=Controls!$I$5,'Hours Spread'!FC79,$B$2=Controls!$I$6,'Hours Spread'!GY79,$B$2=Controls!$I$7,'Hours Spread'!IU79)</f>
        <v>#N/A</v>
      </c>
      <c r="O81" s="1137" t="str">
        <f>ifs($B$2=Controls!$I$2,'Hours Spread'!P79,$B$2=Controls!$I$3,'Hours Spread'!BL79,$B$2=Controls!$I$4,'Hours Spread'!DH79,$B$2=Controls!$I$5,'Hours Spread'!FD79,$B$2=Controls!$I$6,'Hours Spread'!GZ79,$B$2=Controls!$I$7,'Hours Spread'!IV79)</f>
        <v>#N/A</v>
      </c>
      <c r="P81" s="1137" t="str">
        <f>ifs($B$2=Controls!$I$2,'Hours Spread'!Q79,$B$2=Controls!$I$3,'Hours Spread'!BM79,$B$2=Controls!$I$4,'Hours Spread'!DI79,$B$2=Controls!$I$5,'Hours Spread'!FE79,$B$2=Controls!$I$6,'Hours Spread'!HA79,$B$2=Controls!$I$7,'Hours Spread'!IW79)</f>
        <v>#N/A</v>
      </c>
      <c r="Q81" s="1137" t="str">
        <f>ifs($B$2=Controls!$I$2,'Hours Spread'!R79,$B$2=Controls!$I$3,'Hours Spread'!BN79,$B$2=Controls!$I$4,'Hours Spread'!DJ79,$B$2=Controls!$I$5,'Hours Spread'!FF79,$B$2=Controls!$I$6,'Hours Spread'!HB79,$B$2=Controls!$I$7,'Hours Spread'!IX79)</f>
        <v>#N/A</v>
      </c>
      <c r="R81" s="1137" t="str">
        <f>ifs($B$2=Controls!$I$2,'Hours Spread'!S79,$B$2=Controls!$I$3,'Hours Spread'!BO79,$B$2=Controls!$I$4,'Hours Spread'!DK79,$B$2=Controls!$I$5,'Hours Spread'!FG79,$B$2=Controls!$I$6,'Hours Spread'!HC79,$B$2=Controls!$I$7,'Hours Spread'!IY79)</f>
        <v>#N/A</v>
      </c>
      <c r="S81" s="1137" t="str">
        <f>ifs($B$2=Controls!$I$2,'Hours Spread'!T79,$B$2=Controls!$I$3,'Hours Spread'!BP79,$B$2=Controls!$I$4,'Hours Spread'!DL79,$B$2=Controls!$I$5,'Hours Spread'!FH79,$B$2=Controls!$I$6,'Hours Spread'!HD79,$B$2=Controls!$I$7,'Hours Spread'!IZ79)</f>
        <v>#N/A</v>
      </c>
      <c r="T81" s="1137" t="str">
        <f>ifs($B$2=Controls!$I$2,'Hours Spread'!U79,$B$2=Controls!$I$3,'Hours Spread'!BQ79,$B$2=Controls!$I$4,'Hours Spread'!DM79,$B$2=Controls!$I$5,'Hours Spread'!FI79,$B$2=Controls!$I$6,'Hours Spread'!HE79,$B$2=Controls!$I$7,'Hours Spread'!JA79)</f>
        <v>#N/A</v>
      </c>
      <c r="U81" s="1137" t="str">
        <f>ifs($B$2=Controls!$I$2,'Hours Spread'!V79,$B$2=Controls!$I$3,'Hours Spread'!BR79,$B$2=Controls!$I$4,'Hours Spread'!DN79,$B$2=Controls!$I$5,'Hours Spread'!FJ79,$B$2=Controls!$I$6,'Hours Spread'!HF79,$B$2=Controls!$I$7,'Hours Spread'!JB79)</f>
        <v>#N/A</v>
      </c>
      <c r="V81" s="1137" t="str">
        <f>ifs($B$2=Controls!$I$2,'Hours Spread'!W79,$B$2=Controls!$I$3,'Hours Spread'!BS79,$B$2=Controls!$I$4,'Hours Spread'!DO79,$B$2=Controls!$I$5,'Hours Spread'!FK79,$B$2=Controls!$I$6,'Hours Spread'!HG79,$B$2=Controls!$I$7,'Hours Spread'!JC79)</f>
        <v>#N/A</v>
      </c>
      <c r="W81" s="1137" t="str">
        <f>ifs($B$2=Controls!$I$2,'Hours Spread'!X79,$B$2=Controls!$I$3,'Hours Spread'!BT79,$B$2=Controls!$I$4,'Hours Spread'!DP79,$B$2=Controls!$I$5,'Hours Spread'!FL79,$B$2=Controls!$I$6,'Hours Spread'!HH79,$B$2=Controls!$I$7,'Hours Spread'!JD79)</f>
        <v>#N/A</v>
      </c>
      <c r="X81" s="1137" t="str">
        <f>ifs($B$2=Controls!$I$2,'Hours Spread'!Y79,$B$2=Controls!$I$3,'Hours Spread'!BU79,$B$2=Controls!$I$4,'Hours Spread'!DQ79,$B$2=Controls!$I$5,'Hours Spread'!FM79,$B$2=Controls!$I$6,'Hours Spread'!HI79,$B$2=Controls!$I$7,'Hours Spread'!JE79)</f>
        <v>#N/A</v>
      </c>
      <c r="Y81" s="1137" t="str">
        <f>ifs($B$2=Controls!$I$2,'Hours Spread'!Z79,$B$2=Controls!$I$3,'Hours Spread'!BV79,$B$2=Controls!$I$4,'Hours Spread'!DR79,$B$2=Controls!$I$5,'Hours Spread'!FN79,$B$2=Controls!$I$6,'Hours Spread'!HJ79,$B$2=Controls!$I$7,'Hours Spread'!JF79)</f>
        <v>#N/A</v>
      </c>
      <c r="Z81" s="1137" t="str">
        <f>ifs($B$2=Controls!$I$2,'Hours Spread'!AA79,$B$2=Controls!$I$3,'Hours Spread'!BW79,$B$2=Controls!$I$4,'Hours Spread'!DS79,$B$2=Controls!$I$5,'Hours Spread'!FO79,$B$2=Controls!$I$6,'Hours Spread'!HK79,$B$2=Controls!$I$7,'Hours Spread'!JG79)</f>
        <v>#N/A</v>
      </c>
      <c r="AA81" s="1137" t="str">
        <f>ifs($B$2=Controls!$I$2,'Hours Spread'!AB79,$B$2=Controls!$I$3,'Hours Spread'!BX79,$B$2=Controls!$I$4,'Hours Spread'!DT79,$B$2=Controls!$I$5,'Hours Spread'!FP79,$B$2=Controls!$I$6,'Hours Spread'!HL79,$B$2=Controls!$I$7,'Hours Spread'!JH79)</f>
        <v>#N/A</v>
      </c>
      <c r="AB81" s="1137" t="str">
        <f>ifs($B$2=Controls!$I$2,'Hours Spread'!AC79,$B$2=Controls!$I$3,'Hours Spread'!BY79,$B$2=Controls!$I$4,'Hours Spread'!DU79,$B$2=Controls!$I$5,'Hours Spread'!FQ79,$B$2=Controls!$I$6,'Hours Spread'!HM79,$B$2=Controls!$I$7,'Hours Spread'!JI79)</f>
        <v>#N/A</v>
      </c>
      <c r="AC81" s="1137" t="str">
        <f>ifs($B$2=Controls!$I$2,'Hours Spread'!AD79,$B$2=Controls!$I$3,'Hours Spread'!BZ79,$B$2=Controls!$I$4,'Hours Spread'!DV79,$B$2=Controls!$I$5,'Hours Spread'!FR79,$B$2=Controls!$I$6,'Hours Spread'!HN79,$B$2=Controls!$I$7,'Hours Spread'!JJ79)</f>
        <v>#N/A</v>
      </c>
      <c r="AD81" s="1137" t="str">
        <f>ifs($B$2=Controls!$I$2,'Hours Spread'!AE79,$B$2=Controls!$I$3,'Hours Spread'!CA79,$B$2=Controls!$I$4,'Hours Spread'!DW79,$B$2=Controls!$I$5,'Hours Spread'!FS79,$B$2=Controls!$I$6,'Hours Spread'!HO79,$B$2=Controls!$I$7,'Hours Spread'!JK79)</f>
        <v>#N/A</v>
      </c>
      <c r="AE81" s="1137" t="str">
        <f>ifs($B$2=Controls!$I$2,'Hours Spread'!AF79,$B$2=Controls!$I$3,'Hours Spread'!CB79,$B$2=Controls!$I$4,'Hours Spread'!DX79,$B$2=Controls!$I$5,'Hours Spread'!FT79,$B$2=Controls!$I$6,'Hours Spread'!HP79,$B$2=Controls!$I$7,'Hours Spread'!JL79)</f>
        <v>#N/A</v>
      </c>
      <c r="AF81" s="1137" t="str">
        <f>ifs($B$2=Controls!$I$2,'Hours Spread'!AG79,$B$2=Controls!$I$3,'Hours Spread'!CC79,$B$2=Controls!$I$4,'Hours Spread'!DY79,$B$2=Controls!$I$5,'Hours Spread'!FU79,$B$2=Controls!$I$6,'Hours Spread'!HQ79,$B$2=Controls!$I$7,'Hours Spread'!JM79)</f>
        <v>#N/A</v>
      </c>
      <c r="AG81" s="1137" t="str">
        <f>ifs($B$2=Controls!$I$2,'Hours Spread'!AH79,$B$2=Controls!$I$3,'Hours Spread'!CD79,$B$2=Controls!$I$4,'Hours Spread'!DZ79,$B$2=Controls!$I$5,'Hours Spread'!FV79,$B$2=Controls!$I$6,'Hours Spread'!HR79,$B$2=Controls!$I$7,'Hours Spread'!JN79)</f>
        <v>#N/A</v>
      </c>
      <c r="AH81" s="1137" t="str">
        <f>ifs($B$2=Controls!$I$2,'Hours Spread'!AI79,$B$2=Controls!$I$3,'Hours Spread'!CE79,$B$2=Controls!$I$4,'Hours Spread'!EA79,$B$2=Controls!$I$5,'Hours Spread'!FW79,$B$2=Controls!$I$6,'Hours Spread'!HS79,$B$2=Controls!$I$7,'Hours Spread'!JO79)</f>
        <v>#N/A</v>
      </c>
      <c r="AI81" s="1137" t="str">
        <f>ifs($B$2=Controls!$I$2,'Hours Spread'!AJ79,$B$2=Controls!$I$3,'Hours Spread'!CF79,$B$2=Controls!$I$4,'Hours Spread'!EB79,$B$2=Controls!$I$5,'Hours Spread'!FX79,$B$2=Controls!$I$6,'Hours Spread'!HT79,$B$2=Controls!$I$7,'Hours Spread'!JP79)</f>
        <v>#N/A</v>
      </c>
      <c r="AJ81" s="1137" t="str">
        <f>ifs($B$2=Controls!$I$2,'Hours Spread'!AK79,$B$2=Controls!$I$3,'Hours Spread'!CG79,$B$2=Controls!$I$4,'Hours Spread'!EC79,$B$2=Controls!$I$5,'Hours Spread'!FY79,$B$2=Controls!$I$6,'Hours Spread'!HU79,$B$2=Controls!$I$7,'Hours Spread'!JQ79)</f>
        <v>#N/A</v>
      </c>
      <c r="AK81" s="1137" t="str">
        <f>ifs($B$2=Controls!$I$2,'Hours Spread'!AL79,$B$2=Controls!$I$3,'Hours Spread'!CH79,$B$2=Controls!$I$4,'Hours Spread'!ED79,$B$2=Controls!$I$5,'Hours Spread'!FZ79,$B$2=Controls!$I$6,'Hours Spread'!HV79,$B$2=Controls!$I$7,'Hours Spread'!JR79)</f>
        <v>#N/A</v>
      </c>
      <c r="AL81" s="1137" t="str">
        <f>ifs($B$2=Controls!$I$2,'Hours Spread'!AM79,$B$2=Controls!$I$3,'Hours Spread'!CI79,$B$2=Controls!$I$4,'Hours Spread'!EE79,$B$2=Controls!$I$5,'Hours Spread'!GA79,$B$2=Controls!$I$6,'Hours Spread'!HW79,$B$2=Controls!$I$7,'Hours Spread'!JS79)</f>
        <v>#N/A</v>
      </c>
      <c r="AM81" s="1137" t="str">
        <f>ifs($B$2=Controls!$I$2,'Hours Spread'!AN79,$B$2=Controls!$I$3,'Hours Spread'!CJ79,$B$2=Controls!$I$4,'Hours Spread'!EF79,$B$2=Controls!$I$5,'Hours Spread'!GB79,$B$2=Controls!$I$6,'Hours Spread'!HX79,$B$2=Controls!$I$7,'Hours Spread'!JT79)</f>
        <v>#N/A</v>
      </c>
      <c r="AN81" s="1137" t="str">
        <f>ifs($B$2=Controls!$I$2,'Hours Spread'!AO79,$B$2=Controls!$I$3,'Hours Spread'!CK79,$B$2=Controls!$I$4,'Hours Spread'!EG79,$B$2=Controls!$I$5,'Hours Spread'!GC79,$B$2=Controls!$I$6,'Hours Spread'!HY79,$B$2=Controls!$I$7,'Hours Spread'!JU79)</f>
        <v>#N/A</v>
      </c>
      <c r="AO81" s="1137" t="str">
        <f>ifs($B$2=Controls!$I$2,'Hours Spread'!AP79,$B$2=Controls!$I$3,'Hours Spread'!CL79,$B$2=Controls!$I$4,'Hours Spread'!EH79,$B$2=Controls!$I$5,'Hours Spread'!GD79,$B$2=Controls!$I$6,'Hours Spread'!HZ79,$B$2=Controls!$I$7,'Hours Spread'!JV79)</f>
        <v>#N/A</v>
      </c>
      <c r="AP81" s="1137" t="str">
        <f>ifs($B$2=Controls!$I$2,'Hours Spread'!AQ79,$B$2=Controls!$I$3,'Hours Spread'!CM79,$B$2=Controls!$I$4,'Hours Spread'!EI79,$B$2=Controls!$I$5,'Hours Spread'!GE79,$B$2=Controls!$I$6,'Hours Spread'!IA79,$B$2=Controls!$I$7,'Hours Spread'!JW79)</f>
        <v>#N/A</v>
      </c>
      <c r="AQ81" s="1137" t="str">
        <f>ifs($B$2=Controls!$I$2,'Hours Spread'!AR79,$B$2=Controls!$I$3,'Hours Spread'!CN79,$B$2=Controls!$I$4,'Hours Spread'!EJ79,$B$2=Controls!$I$5,'Hours Spread'!GF79,$B$2=Controls!$I$6,'Hours Spread'!IB79,$B$2=Controls!$I$7,'Hours Spread'!JX79)</f>
        <v>#N/A</v>
      </c>
      <c r="AR81" s="1137" t="str">
        <f>ifs($B$2=Controls!$I$2,'Hours Spread'!AS79,$B$2=Controls!$I$3,'Hours Spread'!CO79,$B$2=Controls!$I$4,'Hours Spread'!EK79,$B$2=Controls!$I$5,'Hours Spread'!GG79,$B$2=Controls!$I$6,'Hours Spread'!IC79,$B$2=Controls!$I$7,'Hours Spread'!JY79)</f>
        <v>#N/A</v>
      </c>
      <c r="AS81" s="1137" t="str">
        <f>ifs($B$2=Controls!$I$2,'Hours Spread'!AT79,$B$2=Controls!$I$3,'Hours Spread'!CP79,$B$2=Controls!$I$4,'Hours Spread'!EL79,$B$2=Controls!$I$5,'Hours Spread'!GH79,$B$2=Controls!$I$6,'Hours Spread'!ID79,$B$2=Controls!$I$7,'Hours Spread'!JZ79)</f>
        <v>#N/A</v>
      </c>
      <c r="AT81" s="1137" t="str">
        <f>ifs($B$2=Controls!$I$2,'Hours Spread'!AU79,$B$2=Controls!$I$3,'Hours Spread'!CQ79,$B$2=Controls!$I$4,'Hours Spread'!EM79,$B$2=Controls!$I$5,'Hours Spread'!GI79,$B$2=Controls!$I$6,'Hours Spread'!IE79,$B$2=Controls!$I$7,'Hours Spread'!KA79)</f>
        <v>#N/A</v>
      </c>
      <c r="AU81" s="1137" t="str">
        <f>ifs($B$2=Controls!$I$2,'Hours Spread'!AV79,$B$2=Controls!$I$3,'Hours Spread'!CR79,$B$2=Controls!$I$4,'Hours Spread'!EN79,$B$2=Controls!$I$5,'Hours Spread'!GJ79,$B$2=Controls!$I$6,'Hours Spread'!IF79,$B$2=Controls!$I$7,'Hours Spread'!KB79)</f>
        <v>#N/A</v>
      </c>
      <c r="AV81" s="1137" t="str">
        <f>ifs($B$2=Controls!$I$2,'Hours Spread'!AW79,$B$2=Controls!$I$3,'Hours Spread'!CS79,$B$2=Controls!$I$4,'Hours Spread'!EO79,$B$2=Controls!$I$5,'Hours Spread'!GK79,$B$2=Controls!$I$6,'Hours Spread'!IG79,$B$2=Controls!$I$7,'Hours Spread'!KC79)</f>
        <v>#N/A</v>
      </c>
      <c r="AW81" s="1137" t="str">
        <f>ifs($B$2=Controls!$I$2,'Hours Spread'!AX79,$B$2=Controls!$I$3,'Hours Spread'!CT79,$B$2=Controls!$I$4,'Hours Spread'!EP79,$B$2=Controls!$I$5,'Hours Spread'!GL79,$B$2=Controls!$I$6,'Hours Spread'!IH79,$B$2=Controls!$I$7,'Hours Spread'!KD79)</f>
        <v>#N/A</v>
      </c>
      <c r="AX81" s="1137" t="str">
        <f>ifs($B$2=Controls!$I$2,'Hours Spread'!AY79,$B$2=Controls!$I$3,'Hours Spread'!CU79,$B$2=Controls!$I$4,'Hours Spread'!EQ79,$B$2=Controls!$I$5,'Hours Spread'!GM79,$B$2=Controls!$I$6,'Hours Spread'!II79,$B$2=Controls!$I$7,'Hours Spread'!KE79)</f>
        <v>#N/A</v>
      </c>
    </row>
    <row r="82">
      <c r="A82" s="858"/>
      <c r="B82" s="1143"/>
      <c r="C82" s="1141"/>
      <c r="D82" s="1137" t="str">
        <f>ifs($B$2=Controls!$I$2,'Hours Spread'!E80,$B$2=Controls!$I$3,'Hours Spread'!BA80,$B$2=Controls!$I$4,'Hours Spread'!CW80,$B$2=Controls!$I$5,'Hours Spread'!ES80,$B$2=Controls!$I$6,'Hours Spread'!GO80,$B$2=Controls!$I$7,'Hours Spread'!IK80)</f>
        <v>#N/A</v>
      </c>
      <c r="E82" s="1137" t="str">
        <f>ifs($B$2=Controls!$I$2,'Hours Spread'!F80,$B$2=Controls!$I$3,'Hours Spread'!BB80,$B$2=Controls!$I$4,'Hours Spread'!CX80,$B$2=Controls!$I$5,'Hours Spread'!ET80,$B$2=Controls!$I$6,'Hours Spread'!GP80,$B$2=Controls!$I$7,'Hours Spread'!IL80)</f>
        <v>#N/A</v>
      </c>
      <c r="F82" s="1137" t="str">
        <f>ifs($B$2=Controls!$I$2,'Hours Spread'!G80,$B$2=Controls!$I$3,'Hours Spread'!BC80,$B$2=Controls!$I$4,'Hours Spread'!CY80,$B$2=Controls!$I$5,'Hours Spread'!EU80,$B$2=Controls!$I$6,'Hours Spread'!GQ80,$B$2=Controls!$I$7,'Hours Spread'!IM80)</f>
        <v>#N/A</v>
      </c>
      <c r="G82" s="1137" t="str">
        <f>ifs($B$2=Controls!$I$2,'Hours Spread'!H80,$B$2=Controls!$I$3,'Hours Spread'!BD80,$B$2=Controls!$I$4,'Hours Spread'!CZ80,$B$2=Controls!$I$5,'Hours Spread'!EV80,$B$2=Controls!$I$6,'Hours Spread'!GR80,$B$2=Controls!$I$7,'Hours Spread'!IN80)</f>
        <v>#N/A</v>
      </c>
      <c r="H82" s="1137" t="str">
        <f>ifs($B$2=Controls!$I$2,'Hours Spread'!I80,$B$2=Controls!$I$3,'Hours Spread'!BE80,$B$2=Controls!$I$4,'Hours Spread'!DA80,$B$2=Controls!$I$5,'Hours Spread'!EW80,$B$2=Controls!$I$6,'Hours Spread'!GS80,$B$2=Controls!$I$7,'Hours Spread'!IO80)</f>
        <v>#N/A</v>
      </c>
      <c r="I82" s="1137" t="str">
        <f>ifs($B$2=Controls!$I$2,'Hours Spread'!J80,$B$2=Controls!$I$3,'Hours Spread'!BF80,$B$2=Controls!$I$4,'Hours Spread'!DB80,$B$2=Controls!$I$5,'Hours Spread'!EX80,$B$2=Controls!$I$6,'Hours Spread'!GT80,$B$2=Controls!$I$7,'Hours Spread'!IP80)</f>
        <v>#N/A</v>
      </c>
      <c r="J82" s="1137" t="str">
        <f>ifs($B$2=Controls!$I$2,'Hours Spread'!K80,$B$2=Controls!$I$3,'Hours Spread'!BG80,$B$2=Controls!$I$4,'Hours Spread'!DC80,$B$2=Controls!$I$5,'Hours Spread'!EY80,$B$2=Controls!$I$6,'Hours Spread'!GU80,$B$2=Controls!$I$7,'Hours Spread'!IQ80)</f>
        <v>#N/A</v>
      </c>
      <c r="K82" s="1137" t="str">
        <f>ifs($B$2=Controls!$I$2,'Hours Spread'!L80,$B$2=Controls!$I$3,'Hours Spread'!BH80,$B$2=Controls!$I$4,'Hours Spread'!DD80,$B$2=Controls!$I$5,'Hours Spread'!EZ80,$B$2=Controls!$I$6,'Hours Spread'!GV80,$B$2=Controls!$I$7,'Hours Spread'!IR80)</f>
        <v>#N/A</v>
      </c>
      <c r="L82" s="1137" t="str">
        <f>ifs($B$2=Controls!$I$2,'Hours Spread'!M80,$B$2=Controls!$I$3,'Hours Spread'!BI80,$B$2=Controls!$I$4,'Hours Spread'!DE80,$B$2=Controls!$I$5,'Hours Spread'!FA80,$B$2=Controls!$I$6,'Hours Spread'!GW80,$B$2=Controls!$I$7,'Hours Spread'!IS80)</f>
        <v>#N/A</v>
      </c>
      <c r="M82" s="1137" t="str">
        <f>ifs($B$2=Controls!$I$2,'Hours Spread'!N80,$B$2=Controls!$I$3,'Hours Spread'!BJ80,$B$2=Controls!$I$4,'Hours Spread'!DF80,$B$2=Controls!$I$5,'Hours Spread'!FB80,$B$2=Controls!$I$6,'Hours Spread'!GX80,$B$2=Controls!$I$7,'Hours Spread'!IT80)</f>
        <v>#N/A</v>
      </c>
      <c r="N82" s="1137" t="str">
        <f>ifs($B$2=Controls!$I$2,'Hours Spread'!O80,$B$2=Controls!$I$3,'Hours Spread'!BK80,$B$2=Controls!$I$4,'Hours Spread'!DG80,$B$2=Controls!$I$5,'Hours Spread'!FC80,$B$2=Controls!$I$6,'Hours Spread'!GY80,$B$2=Controls!$I$7,'Hours Spread'!IU80)</f>
        <v>#N/A</v>
      </c>
      <c r="O82" s="1137" t="str">
        <f>ifs($B$2=Controls!$I$2,'Hours Spread'!P80,$B$2=Controls!$I$3,'Hours Spread'!BL80,$B$2=Controls!$I$4,'Hours Spread'!DH80,$B$2=Controls!$I$5,'Hours Spread'!FD80,$B$2=Controls!$I$6,'Hours Spread'!GZ80,$B$2=Controls!$I$7,'Hours Spread'!IV80)</f>
        <v>#N/A</v>
      </c>
      <c r="P82" s="1137" t="str">
        <f>ifs($B$2=Controls!$I$2,'Hours Spread'!Q80,$B$2=Controls!$I$3,'Hours Spread'!BM80,$B$2=Controls!$I$4,'Hours Spread'!DI80,$B$2=Controls!$I$5,'Hours Spread'!FE80,$B$2=Controls!$I$6,'Hours Spread'!HA80,$B$2=Controls!$I$7,'Hours Spread'!IW80)</f>
        <v>#N/A</v>
      </c>
      <c r="Q82" s="1137" t="str">
        <f>ifs($B$2=Controls!$I$2,'Hours Spread'!R80,$B$2=Controls!$I$3,'Hours Spread'!BN80,$B$2=Controls!$I$4,'Hours Spread'!DJ80,$B$2=Controls!$I$5,'Hours Spread'!FF80,$B$2=Controls!$I$6,'Hours Spread'!HB80,$B$2=Controls!$I$7,'Hours Spread'!IX80)</f>
        <v>#N/A</v>
      </c>
      <c r="R82" s="1137" t="str">
        <f>ifs($B$2=Controls!$I$2,'Hours Spread'!S80,$B$2=Controls!$I$3,'Hours Spread'!BO80,$B$2=Controls!$I$4,'Hours Spread'!DK80,$B$2=Controls!$I$5,'Hours Spread'!FG80,$B$2=Controls!$I$6,'Hours Spread'!HC80,$B$2=Controls!$I$7,'Hours Spread'!IY80)</f>
        <v>#N/A</v>
      </c>
      <c r="S82" s="1137" t="str">
        <f>ifs($B$2=Controls!$I$2,'Hours Spread'!T80,$B$2=Controls!$I$3,'Hours Spread'!BP80,$B$2=Controls!$I$4,'Hours Spread'!DL80,$B$2=Controls!$I$5,'Hours Spread'!FH80,$B$2=Controls!$I$6,'Hours Spread'!HD80,$B$2=Controls!$I$7,'Hours Spread'!IZ80)</f>
        <v>#N/A</v>
      </c>
      <c r="T82" s="1137" t="str">
        <f>ifs($B$2=Controls!$I$2,'Hours Spread'!U80,$B$2=Controls!$I$3,'Hours Spread'!BQ80,$B$2=Controls!$I$4,'Hours Spread'!DM80,$B$2=Controls!$I$5,'Hours Spread'!FI80,$B$2=Controls!$I$6,'Hours Spread'!HE80,$B$2=Controls!$I$7,'Hours Spread'!JA80)</f>
        <v>#N/A</v>
      </c>
      <c r="U82" s="1137" t="str">
        <f>ifs($B$2=Controls!$I$2,'Hours Spread'!V80,$B$2=Controls!$I$3,'Hours Spread'!BR80,$B$2=Controls!$I$4,'Hours Spread'!DN80,$B$2=Controls!$I$5,'Hours Spread'!FJ80,$B$2=Controls!$I$6,'Hours Spread'!HF80,$B$2=Controls!$I$7,'Hours Spread'!JB80)</f>
        <v>#N/A</v>
      </c>
      <c r="V82" s="1137" t="str">
        <f>ifs($B$2=Controls!$I$2,'Hours Spread'!W80,$B$2=Controls!$I$3,'Hours Spread'!BS80,$B$2=Controls!$I$4,'Hours Spread'!DO80,$B$2=Controls!$I$5,'Hours Spread'!FK80,$B$2=Controls!$I$6,'Hours Spread'!HG80,$B$2=Controls!$I$7,'Hours Spread'!JC80)</f>
        <v>#N/A</v>
      </c>
      <c r="W82" s="1137" t="str">
        <f>ifs($B$2=Controls!$I$2,'Hours Spread'!X80,$B$2=Controls!$I$3,'Hours Spread'!BT80,$B$2=Controls!$I$4,'Hours Spread'!DP80,$B$2=Controls!$I$5,'Hours Spread'!FL80,$B$2=Controls!$I$6,'Hours Spread'!HH80,$B$2=Controls!$I$7,'Hours Spread'!JD80)</f>
        <v>#N/A</v>
      </c>
      <c r="X82" s="1137" t="str">
        <f>ifs($B$2=Controls!$I$2,'Hours Spread'!Y80,$B$2=Controls!$I$3,'Hours Spread'!BU80,$B$2=Controls!$I$4,'Hours Spread'!DQ80,$B$2=Controls!$I$5,'Hours Spread'!FM80,$B$2=Controls!$I$6,'Hours Spread'!HI80,$B$2=Controls!$I$7,'Hours Spread'!JE80)</f>
        <v>#N/A</v>
      </c>
      <c r="Y82" s="1137" t="str">
        <f>ifs($B$2=Controls!$I$2,'Hours Spread'!Z80,$B$2=Controls!$I$3,'Hours Spread'!BV80,$B$2=Controls!$I$4,'Hours Spread'!DR80,$B$2=Controls!$I$5,'Hours Spread'!FN80,$B$2=Controls!$I$6,'Hours Spread'!HJ80,$B$2=Controls!$I$7,'Hours Spread'!JF80)</f>
        <v>#N/A</v>
      </c>
      <c r="Z82" s="1137" t="str">
        <f>ifs($B$2=Controls!$I$2,'Hours Spread'!AA80,$B$2=Controls!$I$3,'Hours Spread'!BW80,$B$2=Controls!$I$4,'Hours Spread'!DS80,$B$2=Controls!$I$5,'Hours Spread'!FO80,$B$2=Controls!$I$6,'Hours Spread'!HK80,$B$2=Controls!$I$7,'Hours Spread'!JG80)</f>
        <v>#N/A</v>
      </c>
      <c r="AA82" s="1137" t="str">
        <f>ifs($B$2=Controls!$I$2,'Hours Spread'!AB80,$B$2=Controls!$I$3,'Hours Spread'!BX80,$B$2=Controls!$I$4,'Hours Spread'!DT80,$B$2=Controls!$I$5,'Hours Spread'!FP80,$B$2=Controls!$I$6,'Hours Spread'!HL80,$B$2=Controls!$I$7,'Hours Spread'!JH80)</f>
        <v>#N/A</v>
      </c>
      <c r="AB82" s="1137" t="str">
        <f>ifs($B$2=Controls!$I$2,'Hours Spread'!AC80,$B$2=Controls!$I$3,'Hours Spread'!BY80,$B$2=Controls!$I$4,'Hours Spread'!DU80,$B$2=Controls!$I$5,'Hours Spread'!FQ80,$B$2=Controls!$I$6,'Hours Spread'!HM80,$B$2=Controls!$I$7,'Hours Spread'!JI80)</f>
        <v>#N/A</v>
      </c>
      <c r="AC82" s="1137" t="str">
        <f>ifs($B$2=Controls!$I$2,'Hours Spread'!AD80,$B$2=Controls!$I$3,'Hours Spread'!BZ80,$B$2=Controls!$I$4,'Hours Spread'!DV80,$B$2=Controls!$I$5,'Hours Spread'!FR80,$B$2=Controls!$I$6,'Hours Spread'!HN80,$B$2=Controls!$I$7,'Hours Spread'!JJ80)</f>
        <v>#N/A</v>
      </c>
      <c r="AD82" s="1137" t="str">
        <f>ifs($B$2=Controls!$I$2,'Hours Spread'!AE80,$B$2=Controls!$I$3,'Hours Spread'!CA80,$B$2=Controls!$I$4,'Hours Spread'!DW80,$B$2=Controls!$I$5,'Hours Spread'!FS80,$B$2=Controls!$I$6,'Hours Spread'!HO80,$B$2=Controls!$I$7,'Hours Spread'!JK80)</f>
        <v>#N/A</v>
      </c>
      <c r="AE82" s="1137" t="str">
        <f>ifs($B$2=Controls!$I$2,'Hours Spread'!AF80,$B$2=Controls!$I$3,'Hours Spread'!CB80,$B$2=Controls!$I$4,'Hours Spread'!DX80,$B$2=Controls!$I$5,'Hours Spread'!FT80,$B$2=Controls!$I$6,'Hours Spread'!HP80,$B$2=Controls!$I$7,'Hours Spread'!JL80)</f>
        <v>#N/A</v>
      </c>
      <c r="AF82" s="1137" t="str">
        <f>ifs($B$2=Controls!$I$2,'Hours Spread'!AG80,$B$2=Controls!$I$3,'Hours Spread'!CC80,$B$2=Controls!$I$4,'Hours Spread'!DY80,$B$2=Controls!$I$5,'Hours Spread'!FU80,$B$2=Controls!$I$6,'Hours Spread'!HQ80,$B$2=Controls!$I$7,'Hours Spread'!JM80)</f>
        <v>#N/A</v>
      </c>
      <c r="AG82" s="1137" t="str">
        <f>ifs($B$2=Controls!$I$2,'Hours Spread'!AH80,$B$2=Controls!$I$3,'Hours Spread'!CD80,$B$2=Controls!$I$4,'Hours Spread'!DZ80,$B$2=Controls!$I$5,'Hours Spread'!FV80,$B$2=Controls!$I$6,'Hours Spread'!HR80,$B$2=Controls!$I$7,'Hours Spread'!JN80)</f>
        <v>#N/A</v>
      </c>
      <c r="AH82" s="1137" t="str">
        <f>ifs($B$2=Controls!$I$2,'Hours Spread'!AI80,$B$2=Controls!$I$3,'Hours Spread'!CE80,$B$2=Controls!$I$4,'Hours Spread'!EA80,$B$2=Controls!$I$5,'Hours Spread'!FW80,$B$2=Controls!$I$6,'Hours Spread'!HS80,$B$2=Controls!$I$7,'Hours Spread'!JO80)</f>
        <v>#N/A</v>
      </c>
      <c r="AI82" s="1137" t="str">
        <f>ifs($B$2=Controls!$I$2,'Hours Spread'!AJ80,$B$2=Controls!$I$3,'Hours Spread'!CF80,$B$2=Controls!$I$4,'Hours Spread'!EB80,$B$2=Controls!$I$5,'Hours Spread'!FX80,$B$2=Controls!$I$6,'Hours Spread'!HT80,$B$2=Controls!$I$7,'Hours Spread'!JP80)</f>
        <v>#N/A</v>
      </c>
      <c r="AJ82" s="1137" t="str">
        <f>ifs($B$2=Controls!$I$2,'Hours Spread'!AK80,$B$2=Controls!$I$3,'Hours Spread'!CG80,$B$2=Controls!$I$4,'Hours Spread'!EC80,$B$2=Controls!$I$5,'Hours Spread'!FY80,$B$2=Controls!$I$6,'Hours Spread'!HU80,$B$2=Controls!$I$7,'Hours Spread'!JQ80)</f>
        <v>#N/A</v>
      </c>
      <c r="AK82" s="1137" t="str">
        <f>ifs($B$2=Controls!$I$2,'Hours Spread'!AL80,$B$2=Controls!$I$3,'Hours Spread'!CH80,$B$2=Controls!$I$4,'Hours Spread'!ED80,$B$2=Controls!$I$5,'Hours Spread'!FZ80,$B$2=Controls!$I$6,'Hours Spread'!HV80,$B$2=Controls!$I$7,'Hours Spread'!JR80)</f>
        <v>#N/A</v>
      </c>
      <c r="AL82" s="1137" t="str">
        <f>ifs($B$2=Controls!$I$2,'Hours Spread'!AM80,$B$2=Controls!$I$3,'Hours Spread'!CI80,$B$2=Controls!$I$4,'Hours Spread'!EE80,$B$2=Controls!$I$5,'Hours Spread'!GA80,$B$2=Controls!$I$6,'Hours Spread'!HW80,$B$2=Controls!$I$7,'Hours Spread'!JS80)</f>
        <v>#N/A</v>
      </c>
      <c r="AM82" s="1137" t="str">
        <f>ifs($B$2=Controls!$I$2,'Hours Spread'!AN80,$B$2=Controls!$I$3,'Hours Spread'!CJ80,$B$2=Controls!$I$4,'Hours Spread'!EF80,$B$2=Controls!$I$5,'Hours Spread'!GB80,$B$2=Controls!$I$6,'Hours Spread'!HX80,$B$2=Controls!$I$7,'Hours Spread'!JT80)</f>
        <v>#N/A</v>
      </c>
      <c r="AN82" s="1137" t="str">
        <f>ifs($B$2=Controls!$I$2,'Hours Spread'!AO80,$B$2=Controls!$I$3,'Hours Spread'!CK80,$B$2=Controls!$I$4,'Hours Spread'!EG80,$B$2=Controls!$I$5,'Hours Spread'!GC80,$B$2=Controls!$I$6,'Hours Spread'!HY80,$B$2=Controls!$I$7,'Hours Spread'!JU80)</f>
        <v>#N/A</v>
      </c>
      <c r="AO82" s="1137" t="str">
        <f>ifs($B$2=Controls!$I$2,'Hours Spread'!AP80,$B$2=Controls!$I$3,'Hours Spread'!CL80,$B$2=Controls!$I$4,'Hours Spread'!EH80,$B$2=Controls!$I$5,'Hours Spread'!GD80,$B$2=Controls!$I$6,'Hours Spread'!HZ80,$B$2=Controls!$I$7,'Hours Spread'!JV80)</f>
        <v>#N/A</v>
      </c>
      <c r="AP82" s="1137" t="str">
        <f>ifs($B$2=Controls!$I$2,'Hours Spread'!AQ80,$B$2=Controls!$I$3,'Hours Spread'!CM80,$B$2=Controls!$I$4,'Hours Spread'!EI80,$B$2=Controls!$I$5,'Hours Spread'!GE80,$B$2=Controls!$I$6,'Hours Spread'!IA80,$B$2=Controls!$I$7,'Hours Spread'!JW80)</f>
        <v>#N/A</v>
      </c>
      <c r="AQ82" s="1137" t="str">
        <f>ifs($B$2=Controls!$I$2,'Hours Spread'!AR80,$B$2=Controls!$I$3,'Hours Spread'!CN80,$B$2=Controls!$I$4,'Hours Spread'!EJ80,$B$2=Controls!$I$5,'Hours Spread'!GF80,$B$2=Controls!$I$6,'Hours Spread'!IB80,$B$2=Controls!$I$7,'Hours Spread'!JX80)</f>
        <v>#N/A</v>
      </c>
      <c r="AR82" s="1137" t="str">
        <f>ifs($B$2=Controls!$I$2,'Hours Spread'!AS80,$B$2=Controls!$I$3,'Hours Spread'!CO80,$B$2=Controls!$I$4,'Hours Spread'!EK80,$B$2=Controls!$I$5,'Hours Spread'!GG80,$B$2=Controls!$I$6,'Hours Spread'!IC80,$B$2=Controls!$I$7,'Hours Spread'!JY80)</f>
        <v>#N/A</v>
      </c>
      <c r="AS82" s="1137" t="str">
        <f>ifs($B$2=Controls!$I$2,'Hours Spread'!AT80,$B$2=Controls!$I$3,'Hours Spread'!CP80,$B$2=Controls!$I$4,'Hours Spread'!EL80,$B$2=Controls!$I$5,'Hours Spread'!GH80,$B$2=Controls!$I$6,'Hours Spread'!ID80,$B$2=Controls!$I$7,'Hours Spread'!JZ80)</f>
        <v>#N/A</v>
      </c>
      <c r="AT82" s="1137" t="str">
        <f>ifs($B$2=Controls!$I$2,'Hours Spread'!AU80,$B$2=Controls!$I$3,'Hours Spread'!CQ80,$B$2=Controls!$I$4,'Hours Spread'!EM80,$B$2=Controls!$I$5,'Hours Spread'!GI80,$B$2=Controls!$I$6,'Hours Spread'!IE80,$B$2=Controls!$I$7,'Hours Spread'!KA80)</f>
        <v>#N/A</v>
      </c>
      <c r="AU82" s="1137" t="str">
        <f>ifs($B$2=Controls!$I$2,'Hours Spread'!AV80,$B$2=Controls!$I$3,'Hours Spread'!CR80,$B$2=Controls!$I$4,'Hours Spread'!EN80,$B$2=Controls!$I$5,'Hours Spread'!GJ80,$B$2=Controls!$I$6,'Hours Spread'!IF80,$B$2=Controls!$I$7,'Hours Spread'!KB80)</f>
        <v>#N/A</v>
      </c>
      <c r="AV82" s="1137" t="str">
        <f>ifs($B$2=Controls!$I$2,'Hours Spread'!AW80,$B$2=Controls!$I$3,'Hours Spread'!CS80,$B$2=Controls!$I$4,'Hours Spread'!EO80,$B$2=Controls!$I$5,'Hours Spread'!GK80,$B$2=Controls!$I$6,'Hours Spread'!IG80,$B$2=Controls!$I$7,'Hours Spread'!KC80)</f>
        <v>#N/A</v>
      </c>
      <c r="AW82" s="1137" t="str">
        <f>ifs($B$2=Controls!$I$2,'Hours Spread'!AX80,$B$2=Controls!$I$3,'Hours Spread'!CT80,$B$2=Controls!$I$4,'Hours Spread'!EP80,$B$2=Controls!$I$5,'Hours Spread'!GL80,$B$2=Controls!$I$6,'Hours Spread'!IH80,$B$2=Controls!$I$7,'Hours Spread'!KD80)</f>
        <v>#N/A</v>
      </c>
      <c r="AX82" s="1137" t="str">
        <f>ifs($B$2=Controls!$I$2,'Hours Spread'!AY80,$B$2=Controls!$I$3,'Hours Spread'!CU80,$B$2=Controls!$I$4,'Hours Spread'!EQ80,$B$2=Controls!$I$5,'Hours Spread'!GM80,$B$2=Controls!$I$6,'Hours Spread'!II80,$B$2=Controls!$I$7,'Hours Spread'!KE80)</f>
        <v>#N/A</v>
      </c>
    </row>
    <row r="83">
      <c r="A83" s="858"/>
      <c r="B83" s="1143"/>
      <c r="C83" s="1141"/>
      <c r="D83" s="1137" t="str">
        <f>ifs($B$2=Controls!$I$2,'Hours Spread'!E81,$B$2=Controls!$I$3,'Hours Spread'!BA81,$B$2=Controls!$I$4,'Hours Spread'!CW81,$B$2=Controls!$I$5,'Hours Spread'!ES81,$B$2=Controls!$I$6,'Hours Spread'!GO81,$B$2=Controls!$I$7,'Hours Spread'!IK81)</f>
        <v>#N/A</v>
      </c>
      <c r="E83" s="1137" t="str">
        <f>ifs($B$2=Controls!$I$2,'Hours Spread'!F81,$B$2=Controls!$I$3,'Hours Spread'!BB81,$B$2=Controls!$I$4,'Hours Spread'!CX81,$B$2=Controls!$I$5,'Hours Spread'!ET81,$B$2=Controls!$I$6,'Hours Spread'!GP81,$B$2=Controls!$I$7,'Hours Spread'!IL81)</f>
        <v>#N/A</v>
      </c>
      <c r="F83" s="1137" t="str">
        <f>ifs($B$2=Controls!$I$2,'Hours Spread'!G81,$B$2=Controls!$I$3,'Hours Spread'!BC81,$B$2=Controls!$I$4,'Hours Spread'!CY81,$B$2=Controls!$I$5,'Hours Spread'!EU81,$B$2=Controls!$I$6,'Hours Spread'!GQ81,$B$2=Controls!$I$7,'Hours Spread'!IM81)</f>
        <v>#N/A</v>
      </c>
      <c r="G83" s="1137" t="str">
        <f>ifs($B$2=Controls!$I$2,'Hours Spread'!H81,$B$2=Controls!$I$3,'Hours Spread'!BD81,$B$2=Controls!$I$4,'Hours Spread'!CZ81,$B$2=Controls!$I$5,'Hours Spread'!EV81,$B$2=Controls!$I$6,'Hours Spread'!GR81,$B$2=Controls!$I$7,'Hours Spread'!IN81)</f>
        <v>#N/A</v>
      </c>
      <c r="H83" s="1137" t="str">
        <f>ifs($B$2=Controls!$I$2,'Hours Spread'!I81,$B$2=Controls!$I$3,'Hours Spread'!BE81,$B$2=Controls!$I$4,'Hours Spread'!DA81,$B$2=Controls!$I$5,'Hours Spread'!EW81,$B$2=Controls!$I$6,'Hours Spread'!GS81,$B$2=Controls!$I$7,'Hours Spread'!IO81)</f>
        <v>#N/A</v>
      </c>
      <c r="I83" s="1137" t="str">
        <f>ifs($B$2=Controls!$I$2,'Hours Spread'!J81,$B$2=Controls!$I$3,'Hours Spread'!BF81,$B$2=Controls!$I$4,'Hours Spread'!DB81,$B$2=Controls!$I$5,'Hours Spread'!EX81,$B$2=Controls!$I$6,'Hours Spread'!GT81,$B$2=Controls!$I$7,'Hours Spread'!IP81)</f>
        <v>#N/A</v>
      </c>
      <c r="J83" s="1137" t="str">
        <f>ifs($B$2=Controls!$I$2,'Hours Spread'!K81,$B$2=Controls!$I$3,'Hours Spread'!BG81,$B$2=Controls!$I$4,'Hours Spread'!DC81,$B$2=Controls!$I$5,'Hours Spread'!EY81,$B$2=Controls!$I$6,'Hours Spread'!GU81,$B$2=Controls!$I$7,'Hours Spread'!IQ81)</f>
        <v>#N/A</v>
      </c>
      <c r="K83" s="1137" t="str">
        <f>ifs($B$2=Controls!$I$2,'Hours Spread'!L81,$B$2=Controls!$I$3,'Hours Spread'!BH81,$B$2=Controls!$I$4,'Hours Spread'!DD81,$B$2=Controls!$I$5,'Hours Spread'!EZ81,$B$2=Controls!$I$6,'Hours Spread'!GV81,$B$2=Controls!$I$7,'Hours Spread'!IR81)</f>
        <v>#N/A</v>
      </c>
      <c r="L83" s="1137" t="str">
        <f>ifs($B$2=Controls!$I$2,'Hours Spread'!M81,$B$2=Controls!$I$3,'Hours Spread'!BI81,$B$2=Controls!$I$4,'Hours Spread'!DE81,$B$2=Controls!$I$5,'Hours Spread'!FA81,$B$2=Controls!$I$6,'Hours Spread'!GW81,$B$2=Controls!$I$7,'Hours Spread'!IS81)</f>
        <v>#N/A</v>
      </c>
      <c r="M83" s="1137" t="str">
        <f>ifs($B$2=Controls!$I$2,'Hours Spread'!N81,$B$2=Controls!$I$3,'Hours Spread'!BJ81,$B$2=Controls!$I$4,'Hours Spread'!DF81,$B$2=Controls!$I$5,'Hours Spread'!FB81,$B$2=Controls!$I$6,'Hours Spread'!GX81,$B$2=Controls!$I$7,'Hours Spread'!IT81)</f>
        <v>#N/A</v>
      </c>
      <c r="N83" s="1137" t="str">
        <f>ifs($B$2=Controls!$I$2,'Hours Spread'!O81,$B$2=Controls!$I$3,'Hours Spread'!BK81,$B$2=Controls!$I$4,'Hours Spread'!DG81,$B$2=Controls!$I$5,'Hours Spread'!FC81,$B$2=Controls!$I$6,'Hours Spread'!GY81,$B$2=Controls!$I$7,'Hours Spread'!IU81)</f>
        <v>#N/A</v>
      </c>
      <c r="O83" s="1137" t="str">
        <f>ifs($B$2=Controls!$I$2,'Hours Spread'!P81,$B$2=Controls!$I$3,'Hours Spread'!BL81,$B$2=Controls!$I$4,'Hours Spread'!DH81,$B$2=Controls!$I$5,'Hours Spread'!FD81,$B$2=Controls!$I$6,'Hours Spread'!GZ81,$B$2=Controls!$I$7,'Hours Spread'!IV81)</f>
        <v>#N/A</v>
      </c>
      <c r="P83" s="1137" t="str">
        <f>ifs($B$2=Controls!$I$2,'Hours Spread'!Q81,$B$2=Controls!$I$3,'Hours Spread'!BM81,$B$2=Controls!$I$4,'Hours Spread'!DI81,$B$2=Controls!$I$5,'Hours Spread'!FE81,$B$2=Controls!$I$6,'Hours Spread'!HA81,$B$2=Controls!$I$7,'Hours Spread'!IW81)</f>
        <v>#N/A</v>
      </c>
      <c r="Q83" s="1137" t="str">
        <f>ifs($B$2=Controls!$I$2,'Hours Spread'!R81,$B$2=Controls!$I$3,'Hours Spread'!BN81,$B$2=Controls!$I$4,'Hours Spread'!DJ81,$B$2=Controls!$I$5,'Hours Spread'!FF81,$B$2=Controls!$I$6,'Hours Spread'!HB81,$B$2=Controls!$I$7,'Hours Spread'!IX81)</f>
        <v>#N/A</v>
      </c>
      <c r="R83" s="1137" t="str">
        <f>ifs($B$2=Controls!$I$2,'Hours Spread'!S81,$B$2=Controls!$I$3,'Hours Spread'!BO81,$B$2=Controls!$I$4,'Hours Spread'!DK81,$B$2=Controls!$I$5,'Hours Spread'!FG81,$B$2=Controls!$I$6,'Hours Spread'!HC81,$B$2=Controls!$I$7,'Hours Spread'!IY81)</f>
        <v>#N/A</v>
      </c>
      <c r="S83" s="1137" t="str">
        <f>ifs($B$2=Controls!$I$2,'Hours Spread'!T81,$B$2=Controls!$I$3,'Hours Spread'!BP81,$B$2=Controls!$I$4,'Hours Spread'!DL81,$B$2=Controls!$I$5,'Hours Spread'!FH81,$B$2=Controls!$I$6,'Hours Spread'!HD81,$B$2=Controls!$I$7,'Hours Spread'!IZ81)</f>
        <v>#N/A</v>
      </c>
      <c r="T83" s="1137" t="str">
        <f>ifs($B$2=Controls!$I$2,'Hours Spread'!U81,$B$2=Controls!$I$3,'Hours Spread'!BQ81,$B$2=Controls!$I$4,'Hours Spread'!DM81,$B$2=Controls!$I$5,'Hours Spread'!FI81,$B$2=Controls!$I$6,'Hours Spread'!HE81,$B$2=Controls!$I$7,'Hours Spread'!JA81)</f>
        <v>#N/A</v>
      </c>
      <c r="U83" s="1137" t="str">
        <f>ifs($B$2=Controls!$I$2,'Hours Spread'!V81,$B$2=Controls!$I$3,'Hours Spread'!BR81,$B$2=Controls!$I$4,'Hours Spread'!DN81,$B$2=Controls!$I$5,'Hours Spread'!FJ81,$B$2=Controls!$I$6,'Hours Spread'!HF81,$B$2=Controls!$I$7,'Hours Spread'!JB81)</f>
        <v>#N/A</v>
      </c>
      <c r="V83" s="1137" t="str">
        <f>ifs($B$2=Controls!$I$2,'Hours Spread'!W81,$B$2=Controls!$I$3,'Hours Spread'!BS81,$B$2=Controls!$I$4,'Hours Spread'!DO81,$B$2=Controls!$I$5,'Hours Spread'!FK81,$B$2=Controls!$I$6,'Hours Spread'!HG81,$B$2=Controls!$I$7,'Hours Spread'!JC81)</f>
        <v>#N/A</v>
      </c>
      <c r="W83" s="1137" t="str">
        <f>ifs($B$2=Controls!$I$2,'Hours Spread'!X81,$B$2=Controls!$I$3,'Hours Spread'!BT81,$B$2=Controls!$I$4,'Hours Spread'!DP81,$B$2=Controls!$I$5,'Hours Spread'!FL81,$B$2=Controls!$I$6,'Hours Spread'!HH81,$B$2=Controls!$I$7,'Hours Spread'!JD81)</f>
        <v>#N/A</v>
      </c>
      <c r="X83" s="1137" t="str">
        <f>ifs($B$2=Controls!$I$2,'Hours Spread'!Y81,$B$2=Controls!$I$3,'Hours Spread'!BU81,$B$2=Controls!$I$4,'Hours Spread'!DQ81,$B$2=Controls!$I$5,'Hours Spread'!FM81,$B$2=Controls!$I$6,'Hours Spread'!HI81,$B$2=Controls!$I$7,'Hours Spread'!JE81)</f>
        <v>#N/A</v>
      </c>
      <c r="Y83" s="1137" t="str">
        <f>ifs($B$2=Controls!$I$2,'Hours Spread'!Z81,$B$2=Controls!$I$3,'Hours Spread'!BV81,$B$2=Controls!$I$4,'Hours Spread'!DR81,$B$2=Controls!$I$5,'Hours Spread'!FN81,$B$2=Controls!$I$6,'Hours Spread'!HJ81,$B$2=Controls!$I$7,'Hours Spread'!JF81)</f>
        <v>#N/A</v>
      </c>
      <c r="Z83" s="1137" t="str">
        <f>ifs($B$2=Controls!$I$2,'Hours Spread'!AA81,$B$2=Controls!$I$3,'Hours Spread'!BW81,$B$2=Controls!$I$4,'Hours Spread'!DS81,$B$2=Controls!$I$5,'Hours Spread'!FO81,$B$2=Controls!$I$6,'Hours Spread'!HK81,$B$2=Controls!$I$7,'Hours Spread'!JG81)</f>
        <v>#N/A</v>
      </c>
      <c r="AA83" s="1137" t="str">
        <f>ifs($B$2=Controls!$I$2,'Hours Spread'!AB81,$B$2=Controls!$I$3,'Hours Spread'!BX81,$B$2=Controls!$I$4,'Hours Spread'!DT81,$B$2=Controls!$I$5,'Hours Spread'!FP81,$B$2=Controls!$I$6,'Hours Spread'!HL81,$B$2=Controls!$I$7,'Hours Spread'!JH81)</f>
        <v>#N/A</v>
      </c>
      <c r="AB83" s="1137" t="str">
        <f>ifs($B$2=Controls!$I$2,'Hours Spread'!AC81,$B$2=Controls!$I$3,'Hours Spread'!BY81,$B$2=Controls!$I$4,'Hours Spread'!DU81,$B$2=Controls!$I$5,'Hours Spread'!FQ81,$B$2=Controls!$I$6,'Hours Spread'!HM81,$B$2=Controls!$I$7,'Hours Spread'!JI81)</f>
        <v>#N/A</v>
      </c>
      <c r="AC83" s="1137" t="str">
        <f>ifs($B$2=Controls!$I$2,'Hours Spread'!AD81,$B$2=Controls!$I$3,'Hours Spread'!BZ81,$B$2=Controls!$I$4,'Hours Spread'!DV81,$B$2=Controls!$I$5,'Hours Spread'!FR81,$B$2=Controls!$I$6,'Hours Spread'!HN81,$B$2=Controls!$I$7,'Hours Spread'!JJ81)</f>
        <v>#N/A</v>
      </c>
      <c r="AD83" s="1137" t="str">
        <f>ifs($B$2=Controls!$I$2,'Hours Spread'!AE81,$B$2=Controls!$I$3,'Hours Spread'!CA81,$B$2=Controls!$I$4,'Hours Spread'!DW81,$B$2=Controls!$I$5,'Hours Spread'!FS81,$B$2=Controls!$I$6,'Hours Spread'!HO81,$B$2=Controls!$I$7,'Hours Spread'!JK81)</f>
        <v>#N/A</v>
      </c>
      <c r="AE83" s="1137" t="str">
        <f>ifs($B$2=Controls!$I$2,'Hours Spread'!AF81,$B$2=Controls!$I$3,'Hours Spread'!CB81,$B$2=Controls!$I$4,'Hours Spread'!DX81,$B$2=Controls!$I$5,'Hours Spread'!FT81,$B$2=Controls!$I$6,'Hours Spread'!HP81,$B$2=Controls!$I$7,'Hours Spread'!JL81)</f>
        <v>#N/A</v>
      </c>
      <c r="AF83" s="1137" t="str">
        <f>ifs($B$2=Controls!$I$2,'Hours Spread'!AG81,$B$2=Controls!$I$3,'Hours Spread'!CC81,$B$2=Controls!$I$4,'Hours Spread'!DY81,$B$2=Controls!$I$5,'Hours Spread'!FU81,$B$2=Controls!$I$6,'Hours Spread'!HQ81,$B$2=Controls!$I$7,'Hours Spread'!JM81)</f>
        <v>#N/A</v>
      </c>
      <c r="AG83" s="1137" t="str">
        <f>ifs($B$2=Controls!$I$2,'Hours Spread'!AH81,$B$2=Controls!$I$3,'Hours Spread'!CD81,$B$2=Controls!$I$4,'Hours Spread'!DZ81,$B$2=Controls!$I$5,'Hours Spread'!FV81,$B$2=Controls!$I$6,'Hours Spread'!HR81,$B$2=Controls!$I$7,'Hours Spread'!JN81)</f>
        <v>#N/A</v>
      </c>
      <c r="AH83" s="1137" t="str">
        <f>ifs($B$2=Controls!$I$2,'Hours Spread'!AI81,$B$2=Controls!$I$3,'Hours Spread'!CE81,$B$2=Controls!$I$4,'Hours Spread'!EA81,$B$2=Controls!$I$5,'Hours Spread'!FW81,$B$2=Controls!$I$6,'Hours Spread'!HS81,$B$2=Controls!$I$7,'Hours Spread'!JO81)</f>
        <v>#N/A</v>
      </c>
      <c r="AI83" s="1137" t="str">
        <f>ifs($B$2=Controls!$I$2,'Hours Spread'!AJ81,$B$2=Controls!$I$3,'Hours Spread'!CF81,$B$2=Controls!$I$4,'Hours Spread'!EB81,$B$2=Controls!$I$5,'Hours Spread'!FX81,$B$2=Controls!$I$6,'Hours Spread'!HT81,$B$2=Controls!$I$7,'Hours Spread'!JP81)</f>
        <v>#N/A</v>
      </c>
      <c r="AJ83" s="1137" t="str">
        <f>ifs($B$2=Controls!$I$2,'Hours Spread'!AK81,$B$2=Controls!$I$3,'Hours Spread'!CG81,$B$2=Controls!$I$4,'Hours Spread'!EC81,$B$2=Controls!$I$5,'Hours Spread'!FY81,$B$2=Controls!$I$6,'Hours Spread'!HU81,$B$2=Controls!$I$7,'Hours Spread'!JQ81)</f>
        <v>#N/A</v>
      </c>
      <c r="AK83" s="1137" t="str">
        <f>ifs($B$2=Controls!$I$2,'Hours Spread'!AL81,$B$2=Controls!$I$3,'Hours Spread'!CH81,$B$2=Controls!$I$4,'Hours Spread'!ED81,$B$2=Controls!$I$5,'Hours Spread'!FZ81,$B$2=Controls!$I$6,'Hours Spread'!HV81,$B$2=Controls!$I$7,'Hours Spread'!JR81)</f>
        <v>#N/A</v>
      </c>
      <c r="AL83" s="1137" t="str">
        <f>ifs($B$2=Controls!$I$2,'Hours Spread'!AM81,$B$2=Controls!$I$3,'Hours Spread'!CI81,$B$2=Controls!$I$4,'Hours Spread'!EE81,$B$2=Controls!$I$5,'Hours Spread'!GA81,$B$2=Controls!$I$6,'Hours Spread'!HW81,$B$2=Controls!$I$7,'Hours Spread'!JS81)</f>
        <v>#N/A</v>
      </c>
      <c r="AM83" s="1137" t="str">
        <f>ifs($B$2=Controls!$I$2,'Hours Spread'!AN81,$B$2=Controls!$I$3,'Hours Spread'!CJ81,$B$2=Controls!$I$4,'Hours Spread'!EF81,$B$2=Controls!$I$5,'Hours Spread'!GB81,$B$2=Controls!$I$6,'Hours Spread'!HX81,$B$2=Controls!$I$7,'Hours Spread'!JT81)</f>
        <v>#N/A</v>
      </c>
      <c r="AN83" s="1137" t="str">
        <f>ifs($B$2=Controls!$I$2,'Hours Spread'!AO81,$B$2=Controls!$I$3,'Hours Spread'!CK81,$B$2=Controls!$I$4,'Hours Spread'!EG81,$B$2=Controls!$I$5,'Hours Spread'!GC81,$B$2=Controls!$I$6,'Hours Spread'!HY81,$B$2=Controls!$I$7,'Hours Spread'!JU81)</f>
        <v>#N/A</v>
      </c>
      <c r="AO83" s="1137" t="str">
        <f>ifs($B$2=Controls!$I$2,'Hours Spread'!AP81,$B$2=Controls!$I$3,'Hours Spread'!CL81,$B$2=Controls!$I$4,'Hours Spread'!EH81,$B$2=Controls!$I$5,'Hours Spread'!GD81,$B$2=Controls!$I$6,'Hours Spread'!HZ81,$B$2=Controls!$I$7,'Hours Spread'!JV81)</f>
        <v>#N/A</v>
      </c>
      <c r="AP83" s="1137" t="str">
        <f>ifs($B$2=Controls!$I$2,'Hours Spread'!AQ81,$B$2=Controls!$I$3,'Hours Spread'!CM81,$B$2=Controls!$I$4,'Hours Spread'!EI81,$B$2=Controls!$I$5,'Hours Spread'!GE81,$B$2=Controls!$I$6,'Hours Spread'!IA81,$B$2=Controls!$I$7,'Hours Spread'!JW81)</f>
        <v>#N/A</v>
      </c>
      <c r="AQ83" s="1137" t="str">
        <f>ifs($B$2=Controls!$I$2,'Hours Spread'!AR81,$B$2=Controls!$I$3,'Hours Spread'!CN81,$B$2=Controls!$I$4,'Hours Spread'!EJ81,$B$2=Controls!$I$5,'Hours Spread'!GF81,$B$2=Controls!$I$6,'Hours Spread'!IB81,$B$2=Controls!$I$7,'Hours Spread'!JX81)</f>
        <v>#N/A</v>
      </c>
      <c r="AR83" s="1137" t="str">
        <f>ifs($B$2=Controls!$I$2,'Hours Spread'!AS81,$B$2=Controls!$I$3,'Hours Spread'!CO81,$B$2=Controls!$I$4,'Hours Spread'!EK81,$B$2=Controls!$I$5,'Hours Spread'!GG81,$B$2=Controls!$I$6,'Hours Spread'!IC81,$B$2=Controls!$I$7,'Hours Spread'!JY81)</f>
        <v>#N/A</v>
      </c>
      <c r="AS83" s="1137" t="str">
        <f>ifs($B$2=Controls!$I$2,'Hours Spread'!AT81,$B$2=Controls!$I$3,'Hours Spread'!CP81,$B$2=Controls!$I$4,'Hours Spread'!EL81,$B$2=Controls!$I$5,'Hours Spread'!GH81,$B$2=Controls!$I$6,'Hours Spread'!ID81,$B$2=Controls!$I$7,'Hours Spread'!JZ81)</f>
        <v>#N/A</v>
      </c>
      <c r="AT83" s="1137" t="str">
        <f>ifs($B$2=Controls!$I$2,'Hours Spread'!AU81,$B$2=Controls!$I$3,'Hours Spread'!CQ81,$B$2=Controls!$I$4,'Hours Spread'!EM81,$B$2=Controls!$I$5,'Hours Spread'!GI81,$B$2=Controls!$I$6,'Hours Spread'!IE81,$B$2=Controls!$I$7,'Hours Spread'!KA81)</f>
        <v>#N/A</v>
      </c>
      <c r="AU83" s="1137" t="str">
        <f>ifs($B$2=Controls!$I$2,'Hours Spread'!AV81,$B$2=Controls!$I$3,'Hours Spread'!CR81,$B$2=Controls!$I$4,'Hours Spread'!EN81,$B$2=Controls!$I$5,'Hours Spread'!GJ81,$B$2=Controls!$I$6,'Hours Spread'!IF81,$B$2=Controls!$I$7,'Hours Spread'!KB81)</f>
        <v>#N/A</v>
      </c>
      <c r="AV83" s="1137" t="str">
        <f>ifs($B$2=Controls!$I$2,'Hours Spread'!AW81,$B$2=Controls!$I$3,'Hours Spread'!CS81,$B$2=Controls!$I$4,'Hours Spread'!EO81,$B$2=Controls!$I$5,'Hours Spread'!GK81,$B$2=Controls!$I$6,'Hours Spread'!IG81,$B$2=Controls!$I$7,'Hours Spread'!KC81)</f>
        <v>#N/A</v>
      </c>
      <c r="AW83" s="1137" t="str">
        <f>ifs($B$2=Controls!$I$2,'Hours Spread'!AX81,$B$2=Controls!$I$3,'Hours Spread'!CT81,$B$2=Controls!$I$4,'Hours Spread'!EP81,$B$2=Controls!$I$5,'Hours Spread'!GL81,$B$2=Controls!$I$6,'Hours Spread'!IH81,$B$2=Controls!$I$7,'Hours Spread'!KD81)</f>
        <v>#N/A</v>
      </c>
      <c r="AX83" s="1137" t="str">
        <f>ifs($B$2=Controls!$I$2,'Hours Spread'!AY81,$B$2=Controls!$I$3,'Hours Spread'!CU81,$B$2=Controls!$I$4,'Hours Spread'!EQ81,$B$2=Controls!$I$5,'Hours Spread'!GM81,$B$2=Controls!$I$6,'Hours Spread'!II81,$B$2=Controls!$I$7,'Hours Spread'!KE81)</f>
        <v>#N/A</v>
      </c>
    </row>
    <row r="84">
      <c r="A84" s="858"/>
      <c r="B84" s="1143"/>
      <c r="C84" s="1141"/>
      <c r="D84" s="1137" t="str">
        <f>ifs($B$2=Controls!$I$2,'Hours Spread'!E82,$B$2=Controls!$I$3,'Hours Spread'!BA82,$B$2=Controls!$I$4,'Hours Spread'!CW82,$B$2=Controls!$I$5,'Hours Spread'!ES82,$B$2=Controls!$I$6,'Hours Spread'!GO82,$B$2=Controls!$I$7,'Hours Spread'!IK82)</f>
        <v>#N/A</v>
      </c>
      <c r="E84" s="1137" t="str">
        <f>ifs($B$2=Controls!$I$2,'Hours Spread'!F82,$B$2=Controls!$I$3,'Hours Spread'!BB82,$B$2=Controls!$I$4,'Hours Spread'!CX82,$B$2=Controls!$I$5,'Hours Spread'!ET82,$B$2=Controls!$I$6,'Hours Spread'!GP82,$B$2=Controls!$I$7,'Hours Spread'!IL82)</f>
        <v>#N/A</v>
      </c>
      <c r="F84" s="1137" t="str">
        <f>ifs($B$2=Controls!$I$2,'Hours Spread'!G82,$B$2=Controls!$I$3,'Hours Spread'!BC82,$B$2=Controls!$I$4,'Hours Spread'!CY82,$B$2=Controls!$I$5,'Hours Spread'!EU82,$B$2=Controls!$I$6,'Hours Spread'!GQ82,$B$2=Controls!$I$7,'Hours Spread'!IM82)</f>
        <v>#N/A</v>
      </c>
      <c r="G84" s="1137" t="str">
        <f>ifs($B$2=Controls!$I$2,'Hours Spread'!H82,$B$2=Controls!$I$3,'Hours Spread'!BD82,$B$2=Controls!$I$4,'Hours Spread'!CZ82,$B$2=Controls!$I$5,'Hours Spread'!EV82,$B$2=Controls!$I$6,'Hours Spread'!GR82,$B$2=Controls!$I$7,'Hours Spread'!IN82)</f>
        <v>#N/A</v>
      </c>
      <c r="H84" s="1137" t="str">
        <f>ifs($B$2=Controls!$I$2,'Hours Spread'!I82,$B$2=Controls!$I$3,'Hours Spread'!BE82,$B$2=Controls!$I$4,'Hours Spread'!DA82,$B$2=Controls!$I$5,'Hours Spread'!EW82,$B$2=Controls!$I$6,'Hours Spread'!GS82,$B$2=Controls!$I$7,'Hours Spread'!IO82)</f>
        <v>#N/A</v>
      </c>
      <c r="I84" s="1137" t="str">
        <f>ifs($B$2=Controls!$I$2,'Hours Spread'!J82,$B$2=Controls!$I$3,'Hours Spread'!BF82,$B$2=Controls!$I$4,'Hours Spread'!DB82,$B$2=Controls!$I$5,'Hours Spread'!EX82,$B$2=Controls!$I$6,'Hours Spread'!GT82,$B$2=Controls!$I$7,'Hours Spread'!IP82)</f>
        <v>#N/A</v>
      </c>
      <c r="J84" s="1137" t="str">
        <f>ifs($B$2=Controls!$I$2,'Hours Spread'!K82,$B$2=Controls!$I$3,'Hours Spread'!BG82,$B$2=Controls!$I$4,'Hours Spread'!DC82,$B$2=Controls!$I$5,'Hours Spread'!EY82,$B$2=Controls!$I$6,'Hours Spread'!GU82,$B$2=Controls!$I$7,'Hours Spread'!IQ82)</f>
        <v>#N/A</v>
      </c>
      <c r="K84" s="1137" t="str">
        <f>ifs($B$2=Controls!$I$2,'Hours Spread'!L82,$B$2=Controls!$I$3,'Hours Spread'!BH82,$B$2=Controls!$I$4,'Hours Spread'!DD82,$B$2=Controls!$I$5,'Hours Spread'!EZ82,$B$2=Controls!$I$6,'Hours Spread'!GV82,$B$2=Controls!$I$7,'Hours Spread'!IR82)</f>
        <v>#N/A</v>
      </c>
      <c r="L84" s="1137" t="str">
        <f>ifs($B$2=Controls!$I$2,'Hours Spread'!M82,$B$2=Controls!$I$3,'Hours Spread'!BI82,$B$2=Controls!$I$4,'Hours Spread'!DE82,$B$2=Controls!$I$5,'Hours Spread'!FA82,$B$2=Controls!$I$6,'Hours Spread'!GW82,$B$2=Controls!$I$7,'Hours Spread'!IS82)</f>
        <v>#N/A</v>
      </c>
      <c r="M84" s="1137" t="str">
        <f>ifs($B$2=Controls!$I$2,'Hours Spread'!N82,$B$2=Controls!$I$3,'Hours Spread'!BJ82,$B$2=Controls!$I$4,'Hours Spread'!DF82,$B$2=Controls!$I$5,'Hours Spread'!FB82,$B$2=Controls!$I$6,'Hours Spread'!GX82,$B$2=Controls!$I$7,'Hours Spread'!IT82)</f>
        <v>#N/A</v>
      </c>
      <c r="N84" s="1137" t="str">
        <f>ifs($B$2=Controls!$I$2,'Hours Spread'!O82,$B$2=Controls!$I$3,'Hours Spread'!BK82,$B$2=Controls!$I$4,'Hours Spread'!DG82,$B$2=Controls!$I$5,'Hours Spread'!FC82,$B$2=Controls!$I$6,'Hours Spread'!GY82,$B$2=Controls!$I$7,'Hours Spread'!IU82)</f>
        <v>#N/A</v>
      </c>
      <c r="O84" s="1137" t="str">
        <f>ifs($B$2=Controls!$I$2,'Hours Spread'!P82,$B$2=Controls!$I$3,'Hours Spread'!BL82,$B$2=Controls!$I$4,'Hours Spread'!DH82,$B$2=Controls!$I$5,'Hours Spread'!FD82,$B$2=Controls!$I$6,'Hours Spread'!GZ82,$B$2=Controls!$I$7,'Hours Spread'!IV82)</f>
        <v>#N/A</v>
      </c>
      <c r="P84" s="1137" t="str">
        <f>ifs($B$2=Controls!$I$2,'Hours Spread'!Q82,$B$2=Controls!$I$3,'Hours Spread'!BM82,$B$2=Controls!$I$4,'Hours Spread'!DI82,$B$2=Controls!$I$5,'Hours Spread'!FE82,$B$2=Controls!$I$6,'Hours Spread'!HA82,$B$2=Controls!$I$7,'Hours Spread'!IW82)</f>
        <v>#N/A</v>
      </c>
      <c r="Q84" s="1137" t="str">
        <f>ifs($B$2=Controls!$I$2,'Hours Spread'!R82,$B$2=Controls!$I$3,'Hours Spread'!BN82,$B$2=Controls!$I$4,'Hours Spread'!DJ82,$B$2=Controls!$I$5,'Hours Spread'!FF82,$B$2=Controls!$I$6,'Hours Spread'!HB82,$B$2=Controls!$I$7,'Hours Spread'!IX82)</f>
        <v>#N/A</v>
      </c>
      <c r="R84" s="1137" t="str">
        <f>ifs($B$2=Controls!$I$2,'Hours Spread'!S82,$B$2=Controls!$I$3,'Hours Spread'!BO82,$B$2=Controls!$I$4,'Hours Spread'!DK82,$B$2=Controls!$I$5,'Hours Spread'!FG82,$B$2=Controls!$I$6,'Hours Spread'!HC82,$B$2=Controls!$I$7,'Hours Spread'!IY82)</f>
        <v>#N/A</v>
      </c>
      <c r="S84" s="1137" t="str">
        <f>ifs($B$2=Controls!$I$2,'Hours Spread'!T82,$B$2=Controls!$I$3,'Hours Spread'!BP82,$B$2=Controls!$I$4,'Hours Spread'!DL82,$B$2=Controls!$I$5,'Hours Spread'!FH82,$B$2=Controls!$I$6,'Hours Spread'!HD82,$B$2=Controls!$I$7,'Hours Spread'!IZ82)</f>
        <v>#N/A</v>
      </c>
      <c r="T84" s="1137" t="str">
        <f>ifs($B$2=Controls!$I$2,'Hours Spread'!U82,$B$2=Controls!$I$3,'Hours Spread'!BQ82,$B$2=Controls!$I$4,'Hours Spread'!DM82,$B$2=Controls!$I$5,'Hours Spread'!FI82,$B$2=Controls!$I$6,'Hours Spread'!HE82,$B$2=Controls!$I$7,'Hours Spread'!JA82)</f>
        <v>#N/A</v>
      </c>
      <c r="U84" s="1137" t="str">
        <f>ifs($B$2=Controls!$I$2,'Hours Spread'!V82,$B$2=Controls!$I$3,'Hours Spread'!BR82,$B$2=Controls!$I$4,'Hours Spread'!DN82,$B$2=Controls!$I$5,'Hours Spread'!FJ82,$B$2=Controls!$I$6,'Hours Spread'!HF82,$B$2=Controls!$I$7,'Hours Spread'!JB82)</f>
        <v>#N/A</v>
      </c>
      <c r="V84" s="1137" t="str">
        <f>ifs($B$2=Controls!$I$2,'Hours Spread'!W82,$B$2=Controls!$I$3,'Hours Spread'!BS82,$B$2=Controls!$I$4,'Hours Spread'!DO82,$B$2=Controls!$I$5,'Hours Spread'!FK82,$B$2=Controls!$I$6,'Hours Spread'!HG82,$B$2=Controls!$I$7,'Hours Spread'!JC82)</f>
        <v>#N/A</v>
      </c>
      <c r="W84" s="1137" t="str">
        <f>ifs($B$2=Controls!$I$2,'Hours Spread'!X82,$B$2=Controls!$I$3,'Hours Spread'!BT82,$B$2=Controls!$I$4,'Hours Spread'!DP82,$B$2=Controls!$I$5,'Hours Spread'!FL82,$B$2=Controls!$I$6,'Hours Spread'!HH82,$B$2=Controls!$I$7,'Hours Spread'!JD82)</f>
        <v>#N/A</v>
      </c>
      <c r="X84" s="1137" t="str">
        <f>ifs($B$2=Controls!$I$2,'Hours Spread'!Y82,$B$2=Controls!$I$3,'Hours Spread'!BU82,$B$2=Controls!$I$4,'Hours Spread'!DQ82,$B$2=Controls!$I$5,'Hours Spread'!FM82,$B$2=Controls!$I$6,'Hours Spread'!HI82,$B$2=Controls!$I$7,'Hours Spread'!JE82)</f>
        <v>#N/A</v>
      </c>
      <c r="Y84" s="1137" t="str">
        <f>ifs($B$2=Controls!$I$2,'Hours Spread'!Z82,$B$2=Controls!$I$3,'Hours Spread'!BV82,$B$2=Controls!$I$4,'Hours Spread'!DR82,$B$2=Controls!$I$5,'Hours Spread'!FN82,$B$2=Controls!$I$6,'Hours Spread'!HJ82,$B$2=Controls!$I$7,'Hours Spread'!JF82)</f>
        <v>#N/A</v>
      </c>
      <c r="Z84" s="1137" t="str">
        <f>ifs($B$2=Controls!$I$2,'Hours Spread'!AA82,$B$2=Controls!$I$3,'Hours Spread'!BW82,$B$2=Controls!$I$4,'Hours Spread'!DS82,$B$2=Controls!$I$5,'Hours Spread'!FO82,$B$2=Controls!$I$6,'Hours Spread'!HK82,$B$2=Controls!$I$7,'Hours Spread'!JG82)</f>
        <v>#N/A</v>
      </c>
      <c r="AA84" s="1137" t="str">
        <f>ifs($B$2=Controls!$I$2,'Hours Spread'!AB82,$B$2=Controls!$I$3,'Hours Spread'!BX82,$B$2=Controls!$I$4,'Hours Spread'!DT82,$B$2=Controls!$I$5,'Hours Spread'!FP82,$B$2=Controls!$I$6,'Hours Spread'!HL82,$B$2=Controls!$I$7,'Hours Spread'!JH82)</f>
        <v>#N/A</v>
      </c>
      <c r="AB84" s="1137" t="str">
        <f>ifs($B$2=Controls!$I$2,'Hours Spread'!AC82,$B$2=Controls!$I$3,'Hours Spread'!BY82,$B$2=Controls!$I$4,'Hours Spread'!DU82,$B$2=Controls!$I$5,'Hours Spread'!FQ82,$B$2=Controls!$I$6,'Hours Spread'!HM82,$B$2=Controls!$I$7,'Hours Spread'!JI82)</f>
        <v>#N/A</v>
      </c>
      <c r="AC84" s="1137" t="str">
        <f>ifs($B$2=Controls!$I$2,'Hours Spread'!AD82,$B$2=Controls!$I$3,'Hours Spread'!BZ82,$B$2=Controls!$I$4,'Hours Spread'!DV82,$B$2=Controls!$I$5,'Hours Spread'!FR82,$B$2=Controls!$I$6,'Hours Spread'!HN82,$B$2=Controls!$I$7,'Hours Spread'!JJ82)</f>
        <v>#N/A</v>
      </c>
      <c r="AD84" s="1137" t="str">
        <f>ifs($B$2=Controls!$I$2,'Hours Spread'!AE82,$B$2=Controls!$I$3,'Hours Spread'!CA82,$B$2=Controls!$I$4,'Hours Spread'!DW82,$B$2=Controls!$I$5,'Hours Spread'!FS82,$B$2=Controls!$I$6,'Hours Spread'!HO82,$B$2=Controls!$I$7,'Hours Spread'!JK82)</f>
        <v>#N/A</v>
      </c>
      <c r="AE84" s="1137" t="str">
        <f>ifs($B$2=Controls!$I$2,'Hours Spread'!AF82,$B$2=Controls!$I$3,'Hours Spread'!CB82,$B$2=Controls!$I$4,'Hours Spread'!DX82,$B$2=Controls!$I$5,'Hours Spread'!FT82,$B$2=Controls!$I$6,'Hours Spread'!HP82,$B$2=Controls!$I$7,'Hours Spread'!JL82)</f>
        <v>#N/A</v>
      </c>
      <c r="AF84" s="1137" t="str">
        <f>ifs($B$2=Controls!$I$2,'Hours Spread'!AG82,$B$2=Controls!$I$3,'Hours Spread'!CC82,$B$2=Controls!$I$4,'Hours Spread'!DY82,$B$2=Controls!$I$5,'Hours Spread'!FU82,$B$2=Controls!$I$6,'Hours Spread'!HQ82,$B$2=Controls!$I$7,'Hours Spread'!JM82)</f>
        <v>#N/A</v>
      </c>
      <c r="AG84" s="1137" t="str">
        <f>ifs($B$2=Controls!$I$2,'Hours Spread'!AH82,$B$2=Controls!$I$3,'Hours Spread'!CD82,$B$2=Controls!$I$4,'Hours Spread'!DZ82,$B$2=Controls!$I$5,'Hours Spread'!FV82,$B$2=Controls!$I$6,'Hours Spread'!HR82,$B$2=Controls!$I$7,'Hours Spread'!JN82)</f>
        <v>#N/A</v>
      </c>
      <c r="AH84" s="1137" t="str">
        <f>ifs($B$2=Controls!$I$2,'Hours Spread'!AI82,$B$2=Controls!$I$3,'Hours Spread'!CE82,$B$2=Controls!$I$4,'Hours Spread'!EA82,$B$2=Controls!$I$5,'Hours Spread'!FW82,$B$2=Controls!$I$6,'Hours Spread'!HS82,$B$2=Controls!$I$7,'Hours Spread'!JO82)</f>
        <v>#N/A</v>
      </c>
      <c r="AI84" s="1137" t="str">
        <f>ifs($B$2=Controls!$I$2,'Hours Spread'!AJ82,$B$2=Controls!$I$3,'Hours Spread'!CF82,$B$2=Controls!$I$4,'Hours Spread'!EB82,$B$2=Controls!$I$5,'Hours Spread'!FX82,$B$2=Controls!$I$6,'Hours Spread'!HT82,$B$2=Controls!$I$7,'Hours Spread'!JP82)</f>
        <v>#N/A</v>
      </c>
      <c r="AJ84" s="1137" t="str">
        <f>ifs($B$2=Controls!$I$2,'Hours Spread'!AK82,$B$2=Controls!$I$3,'Hours Spread'!CG82,$B$2=Controls!$I$4,'Hours Spread'!EC82,$B$2=Controls!$I$5,'Hours Spread'!FY82,$B$2=Controls!$I$6,'Hours Spread'!HU82,$B$2=Controls!$I$7,'Hours Spread'!JQ82)</f>
        <v>#N/A</v>
      </c>
      <c r="AK84" s="1137" t="str">
        <f>ifs($B$2=Controls!$I$2,'Hours Spread'!AL82,$B$2=Controls!$I$3,'Hours Spread'!CH82,$B$2=Controls!$I$4,'Hours Spread'!ED82,$B$2=Controls!$I$5,'Hours Spread'!FZ82,$B$2=Controls!$I$6,'Hours Spread'!HV82,$B$2=Controls!$I$7,'Hours Spread'!JR82)</f>
        <v>#N/A</v>
      </c>
      <c r="AL84" s="1137" t="str">
        <f>ifs($B$2=Controls!$I$2,'Hours Spread'!AM82,$B$2=Controls!$I$3,'Hours Spread'!CI82,$B$2=Controls!$I$4,'Hours Spread'!EE82,$B$2=Controls!$I$5,'Hours Spread'!GA82,$B$2=Controls!$I$6,'Hours Spread'!HW82,$B$2=Controls!$I$7,'Hours Spread'!JS82)</f>
        <v>#N/A</v>
      </c>
      <c r="AM84" s="1137" t="str">
        <f>ifs($B$2=Controls!$I$2,'Hours Spread'!AN82,$B$2=Controls!$I$3,'Hours Spread'!CJ82,$B$2=Controls!$I$4,'Hours Spread'!EF82,$B$2=Controls!$I$5,'Hours Spread'!GB82,$B$2=Controls!$I$6,'Hours Spread'!HX82,$B$2=Controls!$I$7,'Hours Spread'!JT82)</f>
        <v>#N/A</v>
      </c>
      <c r="AN84" s="1137" t="str">
        <f>ifs($B$2=Controls!$I$2,'Hours Spread'!AO82,$B$2=Controls!$I$3,'Hours Spread'!CK82,$B$2=Controls!$I$4,'Hours Spread'!EG82,$B$2=Controls!$I$5,'Hours Spread'!GC82,$B$2=Controls!$I$6,'Hours Spread'!HY82,$B$2=Controls!$I$7,'Hours Spread'!JU82)</f>
        <v>#N/A</v>
      </c>
      <c r="AO84" s="1137" t="str">
        <f>ifs($B$2=Controls!$I$2,'Hours Spread'!AP82,$B$2=Controls!$I$3,'Hours Spread'!CL82,$B$2=Controls!$I$4,'Hours Spread'!EH82,$B$2=Controls!$I$5,'Hours Spread'!GD82,$B$2=Controls!$I$6,'Hours Spread'!HZ82,$B$2=Controls!$I$7,'Hours Spread'!JV82)</f>
        <v>#N/A</v>
      </c>
      <c r="AP84" s="1137" t="str">
        <f>ifs($B$2=Controls!$I$2,'Hours Spread'!AQ82,$B$2=Controls!$I$3,'Hours Spread'!CM82,$B$2=Controls!$I$4,'Hours Spread'!EI82,$B$2=Controls!$I$5,'Hours Spread'!GE82,$B$2=Controls!$I$6,'Hours Spread'!IA82,$B$2=Controls!$I$7,'Hours Spread'!JW82)</f>
        <v>#N/A</v>
      </c>
      <c r="AQ84" s="1137" t="str">
        <f>ifs($B$2=Controls!$I$2,'Hours Spread'!AR82,$B$2=Controls!$I$3,'Hours Spread'!CN82,$B$2=Controls!$I$4,'Hours Spread'!EJ82,$B$2=Controls!$I$5,'Hours Spread'!GF82,$B$2=Controls!$I$6,'Hours Spread'!IB82,$B$2=Controls!$I$7,'Hours Spread'!JX82)</f>
        <v>#N/A</v>
      </c>
      <c r="AR84" s="1137" t="str">
        <f>ifs($B$2=Controls!$I$2,'Hours Spread'!AS82,$B$2=Controls!$I$3,'Hours Spread'!CO82,$B$2=Controls!$I$4,'Hours Spread'!EK82,$B$2=Controls!$I$5,'Hours Spread'!GG82,$B$2=Controls!$I$6,'Hours Spread'!IC82,$B$2=Controls!$I$7,'Hours Spread'!JY82)</f>
        <v>#N/A</v>
      </c>
      <c r="AS84" s="1137" t="str">
        <f>ifs($B$2=Controls!$I$2,'Hours Spread'!AT82,$B$2=Controls!$I$3,'Hours Spread'!CP82,$B$2=Controls!$I$4,'Hours Spread'!EL82,$B$2=Controls!$I$5,'Hours Spread'!GH82,$B$2=Controls!$I$6,'Hours Spread'!ID82,$B$2=Controls!$I$7,'Hours Spread'!JZ82)</f>
        <v>#N/A</v>
      </c>
      <c r="AT84" s="1137" t="str">
        <f>ifs($B$2=Controls!$I$2,'Hours Spread'!AU82,$B$2=Controls!$I$3,'Hours Spread'!CQ82,$B$2=Controls!$I$4,'Hours Spread'!EM82,$B$2=Controls!$I$5,'Hours Spread'!GI82,$B$2=Controls!$I$6,'Hours Spread'!IE82,$B$2=Controls!$I$7,'Hours Spread'!KA82)</f>
        <v>#N/A</v>
      </c>
      <c r="AU84" s="1137" t="str">
        <f>ifs($B$2=Controls!$I$2,'Hours Spread'!AV82,$B$2=Controls!$I$3,'Hours Spread'!CR82,$B$2=Controls!$I$4,'Hours Spread'!EN82,$B$2=Controls!$I$5,'Hours Spread'!GJ82,$B$2=Controls!$I$6,'Hours Spread'!IF82,$B$2=Controls!$I$7,'Hours Spread'!KB82)</f>
        <v>#N/A</v>
      </c>
      <c r="AV84" s="1137" t="str">
        <f>ifs($B$2=Controls!$I$2,'Hours Spread'!AW82,$B$2=Controls!$I$3,'Hours Spread'!CS82,$B$2=Controls!$I$4,'Hours Spread'!EO82,$B$2=Controls!$I$5,'Hours Spread'!GK82,$B$2=Controls!$I$6,'Hours Spread'!IG82,$B$2=Controls!$I$7,'Hours Spread'!KC82)</f>
        <v>#N/A</v>
      </c>
      <c r="AW84" s="1137" t="str">
        <f>ifs($B$2=Controls!$I$2,'Hours Spread'!AX82,$B$2=Controls!$I$3,'Hours Spread'!CT82,$B$2=Controls!$I$4,'Hours Spread'!EP82,$B$2=Controls!$I$5,'Hours Spread'!GL82,$B$2=Controls!$I$6,'Hours Spread'!IH82,$B$2=Controls!$I$7,'Hours Spread'!KD82)</f>
        <v>#N/A</v>
      </c>
      <c r="AX84" s="1137" t="str">
        <f>ifs($B$2=Controls!$I$2,'Hours Spread'!AY82,$B$2=Controls!$I$3,'Hours Spread'!CU82,$B$2=Controls!$I$4,'Hours Spread'!EQ82,$B$2=Controls!$I$5,'Hours Spread'!GM82,$B$2=Controls!$I$6,'Hours Spread'!II82,$B$2=Controls!$I$7,'Hours Spread'!KE82)</f>
        <v>#N/A</v>
      </c>
    </row>
    <row r="85">
      <c r="A85" s="858"/>
      <c r="B85" s="1143"/>
      <c r="C85" s="1141"/>
      <c r="D85" s="1137" t="str">
        <f>ifs($B$2=Controls!$I$2,'Hours Spread'!E83,$B$2=Controls!$I$3,'Hours Spread'!BA83,$B$2=Controls!$I$4,'Hours Spread'!CW83,$B$2=Controls!$I$5,'Hours Spread'!ES83,$B$2=Controls!$I$6,'Hours Spread'!GO83,$B$2=Controls!$I$7,'Hours Spread'!IK83)</f>
        <v>#N/A</v>
      </c>
      <c r="E85" s="1137" t="str">
        <f>ifs($B$2=Controls!$I$2,'Hours Spread'!F83,$B$2=Controls!$I$3,'Hours Spread'!BB83,$B$2=Controls!$I$4,'Hours Spread'!CX83,$B$2=Controls!$I$5,'Hours Spread'!ET83,$B$2=Controls!$I$6,'Hours Spread'!GP83,$B$2=Controls!$I$7,'Hours Spread'!IL83)</f>
        <v>#N/A</v>
      </c>
      <c r="F85" s="1137" t="str">
        <f>ifs($B$2=Controls!$I$2,'Hours Spread'!G83,$B$2=Controls!$I$3,'Hours Spread'!BC83,$B$2=Controls!$I$4,'Hours Spread'!CY83,$B$2=Controls!$I$5,'Hours Spread'!EU83,$B$2=Controls!$I$6,'Hours Spread'!GQ83,$B$2=Controls!$I$7,'Hours Spread'!IM83)</f>
        <v>#N/A</v>
      </c>
      <c r="G85" s="1137" t="str">
        <f>ifs($B$2=Controls!$I$2,'Hours Spread'!H83,$B$2=Controls!$I$3,'Hours Spread'!BD83,$B$2=Controls!$I$4,'Hours Spread'!CZ83,$B$2=Controls!$I$5,'Hours Spread'!EV83,$B$2=Controls!$I$6,'Hours Spread'!GR83,$B$2=Controls!$I$7,'Hours Spread'!IN83)</f>
        <v>#N/A</v>
      </c>
      <c r="H85" s="1137" t="str">
        <f>ifs($B$2=Controls!$I$2,'Hours Spread'!I83,$B$2=Controls!$I$3,'Hours Spread'!BE83,$B$2=Controls!$I$4,'Hours Spread'!DA83,$B$2=Controls!$I$5,'Hours Spread'!EW83,$B$2=Controls!$I$6,'Hours Spread'!GS83,$B$2=Controls!$I$7,'Hours Spread'!IO83)</f>
        <v>#N/A</v>
      </c>
      <c r="I85" s="1137" t="str">
        <f>ifs($B$2=Controls!$I$2,'Hours Spread'!J83,$B$2=Controls!$I$3,'Hours Spread'!BF83,$B$2=Controls!$I$4,'Hours Spread'!DB83,$B$2=Controls!$I$5,'Hours Spread'!EX83,$B$2=Controls!$I$6,'Hours Spread'!GT83,$B$2=Controls!$I$7,'Hours Spread'!IP83)</f>
        <v>#N/A</v>
      </c>
      <c r="J85" s="1137" t="str">
        <f>ifs($B$2=Controls!$I$2,'Hours Spread'!K83,$B$2=Controls!$I$3,'Hours Spread'!BG83,$B$2=Controls!$I$4,'Hours Spread'!DC83,$B$2=Controls!$I$5,'Hours Spread'!EY83,$B$2=Controls!$I$6,'Hours Spread'!GU83,$B$2=Controls!$I$7,'Hours Spread'!IQ83)</f>
        <v>#N/A</v>
      </c>
      <c r="K85" s="1137" t="str">
        <f>ifs($B$2=Controls!$I$2,'Hours Spread'!L83,$B$2=Controls!$I$3,'Hours Spread'!BH83,$B$2=Controls!$I$4,'Hours Spread'!DD83,$B$2=Controls!$I$5,'Hours Spread'!EZ83,$B$2=Controls!$I$6,'Hours Spread'!GV83,$B$2=Controls!$I$7,'Hours Spread'!IR83)</f>
        <v>#N/A</v>
      </c>
      <c r="L85" s="1137" t="str">
        <f>ifs($B$2=Controls!$I$2,'Hours Spread'!M83,$B$2=Controls!$I$3,'Hours Spread'!BI83,$B$2=Controls!$I$4,'Hours Spread'!DE83,$B$2=Controls!$I$5,'Hours Spread'!FA83,$B$2=Controls!$I$6,'Hours Spread'!GW83,$B$2=Controls!$I$7,'Hours Spread'!IS83)</f>
        <v>#N/A</v>
      </c>
      <c r="M85" s="1137" t="str">
        <f>ifs($B$2=Controls!$I$2,'Hours Spread'!N83,$B$2=Controls!$I$3,'Hours Spread'!BJ83,$B$2=Controls!$I$4,'Hours Spread'!DF83,$B$2=Controls!$I$5,'Hours Spread'!FB83,$B$2=Controls!$I$6,'Hours Spread'!GX83,$B$2=Controls!$I$7,'Hours Spread'!IT83)</f>
        <v>#N/A</v>
      </c>
      <c r="N85" s="1137" t="str">
        <f>ifs($B$2=Controls!$I$2,'Hours Spread'!O83,$B$2=Controls!$I$3,'Hours Spread'!BK83,$B$2=Controls!$I$4,'Hours Spread'!DG83,$B$2=Controls!$I$5,'Hours Spread'!FC83,$B$2=Controls!$I$6,'Hours Spread'!GY83,$B$2=Controls!$I$7,'Hours Spread'!IU83)</f>
        <v>#N/A</v>
      </c>
      <c r="O85" s="1137" t="str">
        <f>ifs($B$2=Controls!$I$2,'Hours Spread'!P83,$B$2=Controls!$I$3,'Hours Spread'!BL83,$B$2=Controls!$I$4,'Hours Spread'!DH83,$B$2=Controls!$I$5,'Hours Spread'!FD83,$B$2=Controls!$I$6,'Hours Spread'!GZ83,$B$2=Controls!$I$7,'Hours Spread'!IV83)</f>
        <v>#N/A</v>
      </c>
      <c r="P85" s="1137" t="str">
        <f>ifs($B$2=Controls!$I$2,'Hours Spread'!Q83,$B$2=Controls!$I$3,'Hours Spread'!BM83,$B$2=Controls!$I$4,'Hours Spread'!DI83,$B$2=Controls!$I$5,'Hours Spread'!FE83,$B$2=Controls!$I$6,'Hours Spread'!HA83,$B$2=Controls!$I$7,'Hours Spread'!IW83)</f>
        <v>#N/A</v>
      </c>
      <c r="Q85" s="1137" t="str">
        <f>ifs($B$2=Controls!$I$2,'Hours Spread'!R83,$B$2=Controls!$I$3,'Hours Spread'!BN83,$B$2=Controls!$I$4,'Hours Spread'!DJ83,$B$2=Controls!$I$5,'Hours Spread'!FF83,$B$2=Controls!$I$6,'Hours Spread'!HB83,$B$2=Controls!$I$7,'Hours Spread'!IX83)</f>
        <v>#N/A</v>
      </c>
      <c r="R85" s="1137" t="str">
        <f>ifs($B$2=Controls!$I$2,'Hours Spread'!S83,$B$2=Controls!$I$3,'Hours Spread'!BO83,$B$2=Controls!$I$4,'Hours Spread'!DK83,$B$2=Controls!$I$5,'Hours Spread'!FG83,$B$2=Controls!$I$6,'Hours Spread'!HC83,$B$2=Controls!$I$7,'Hours Spread'!IY83)</f>
        <v>#N/A</v>
      </c>
      <c r="S85" s="1137" t="str">
        <f>ifs($B$2=Controls!$I$2,'Hours Spread'!T83,$B$2=Controls!$I$3,'Hours Spread'!BP83,$B$2=Controls!$I$4,'Hours Spread'!DL83,$B$2=Controls!$I$5,'Hours Spread'!FH83,$B$2=Controls!$I$6,'Hours Spread'!HD83,$B$2=Controls!$I$7,'Hours Spread'!IZ83)</f>
        <v>#N/A</v>
      </c>
      <c r="T85" s="1137" t="str">
        <f>ifs($B$2=Controls!$I$2,'Hours Spread'!U83,$B$2=Controls!$I$3,'Hours Spread'!BQ83,$B$2=Controls!$I$4,'Hours Spread'!DM83,$B$2=Controls!$I$5,'Hours Spread'!FI83,$B$2=Controls!$I$6,'Hours Spread'!HE83,$B$2=Controls!$I$7,'Hours Spread'!JA83)</f>
        <v>#N/A</v>
      </c>
      <c r="U85" s="1137" t="str">
        <f>ifs($B$2=Controls!$I$2,'Hours Spread'!V83,$B$2=Controls!$I$3,'Hours Spread'!BR83,$B$2=Controls!$I$4,'Hours Spread'!DN83,$B$2=Controls!$I$5,'Hours Spread'!FJ83,$B$2=Controls!$I$6,'Hours Spread'!HF83,$B$2=Controls!$I$7,'Hours Spread'!JB83)</f>
        <v>#N/A</v>
      </c>
      <c r="V85" s="1137" t="str">
        <f>ifs($B$2=Controls!$I$2,'Hours Spread'!W83,$B$2=Controls!$I$3,'Hours Spread'!BS83,$B$2=Controls!$I$4,'Hours Spread'!DO83,$B$2=Controls!$I$5,'Hours Spread'!FK83,$B$2=Controls!$I$6,'Hours Spread'!HG83,$B$2=Controls!$I$7,'Hours Spread'!JC83)</f>
        <v>#N/A</v>
      </c>
      <c r="W85" s="1137" t="str">
        <f>ifs($B$2=Controls!$I$2,'Hours Spread'!X83,$B$2=Controls!$I$3,'Hours Spread'!BT83,$B$2=Controls!$I$4,'Hours Spread'!DP83,$B$2=Controls!$I$5,'Hours Spread'!FL83,$B$2=Controls!$I$6,'Hours Spread'!HH83,$B$2=Controls!$I$7,'Hours Spread'!JD83)</f>
        <v>#N/A</v>
      </c>
      <c r="X85" s="1137" t="str">
        <f>ifs($B$2=Controls!$I$2,'Hours Spread'!Y83,$B$2=Controls!$I$3,'Hours Spread'!BU83,$B$2=Controls!$I$4,'Hours Spread'!DQ83,$B$2=Controls!$I$5,'Hours Spread'!FM83,$B$2=Controls!$I$6,'Hours Spread'!HI83,$B$2=Controls!$I$7,'Hours Spread'!JE83)</f>
        <v>#N/A</v>
      </c>
      <c r="Y85" s="1137" t="str">
        <f>ifs($B$2=Controls!$I$2,'Hours Spread'!Z83,$B$2=Controls!$I$3,'Hours Spread'!BV83,$B$2=Controls!$I$4,'Hours Spread'!DR83,$B$2=Controls!$I$5,'Hours Spread'!FN83,$B$2=Controls!$I$6,'Hours Spread'!HJ83,$B$2=Controls!$I$7,'Hours Spread'!JF83)</f>
        <v>#N/A</v>
      </c>
      <c r="Z85" s="1137" t="str">
        <f>ifs($B$2=Controls!$I$2,'Hours Spread'!AA83,$B$2=Controls!$I$3,'Hours Spread'!BW83,$B$2=Controls!$I$4,'Hours Spread'!DS83,$B$2=Controls!$I$5,'Hours Spread'!FO83,$B$2=Controls!$I$6,'Hours Spread'!HK83,$B$2=Controls!$I$7,'Hours Spread'!JG83)</f>
        <v>#N/A</v>
      </c>
      <c r="AA85" s="1137" t="str">
        <f>ifs($B$2=Controls!$I$2,'Hours Spread'!AB83,$B$2=Controls!$I$3,'Hours Spread'!BX83,$B$2=Controls!$I$4,'Hours Spread'!DT83,$B$2=Controls!$I$5,'Hours Spread'!FP83,$B$2=Controls!$I$6,'Hours Spread'!HL83,$B$2=Controls!$I$7,'Hours Spread'!JH83)</f>
        <v>#N/A</v>
      </c>
      <c r="AB85" s="1137" t="str">
        <f>ifs($B$2=Controls!$I$2,'Hours Spread'!AC83,$B$2=Controls!$I$3,'Hours Spread'!BY83,$B$2=Controls!$I$4,'Hours Spread'!DU83,$B$2=Controls!$I$5,'Hours Spread'!FQ83,$B$2=Controls!$I$6,'Hours Spread'!HM83,$B$2=Controls!$I$7,'Hours Spread'!JI83)</f>
        <v>#N/A</v>
      </c>
      <c r="AC85" s="1137" t="str">
        <f>ifs($B$2=Controls!$I$2,'Hours Spread'!AD83,$B$2=Controls!$I$3,'Hours Spread'!BZ83,$B$2=Controls!$I$4,'Hours Spread'!DV83,$B$2=Controls!$I$5,'Hours Spread'!FR83,$B$2=Controls!$I$6,'Hours Spread'!HN83,$B$2=Controls!$I$7,'Hours Spread'!JJ83)</f>
        <v>#N/A</v>
      </c>
      <c r="AD85" s="1137" t="str">
        <f>ifs($B$2=Controls!$I$2,'Hours Spread'!AE83,$B$2=Controls!$I$3,'Hours Spread'!CA83,$B$2=Controls!$I$4,'Hours Spread'!DW83,$B$2=Controls!$I$5,'Hours Spread'!FS83,$B$2=Controls!$I$6,'Hours Spread'!HO83,$B$2=Controls!$I$7,'Hours Spread'!JK83)</f>
        <v>#N/A</v>
      </c>
      <c r="AE85" s="1137" t="str">
        <f>ifs($B$2=Controls!$I$2,'Hours Spread'!AF83,$B$2=Controls!$I$3,'Hours Spread'!CB83,$B$2=Controls!$I$4,'Hours Spread'!DX83,$B$2=Controls!$I$5,'Hours Spread'!FT83,$B$2=Controls!$I$6,'Hours Spread'!HP83,$B$2=Controls!$I$7,'Hours Spread'!JL83)</f>
        <v>#N/A</v>
      </c>
      <c r="AF85" s="1137" t="str">
        <f>ifs($B$2=Controls!$I$2,'Hours Spread'!AG83,$B$2=Controls!$I$3,'Hours Spread'!CC83,$B$2=Controls!$I$4,'Hours Spread'!DY83,$B$2=Controls!$I$5,'Hours Spread'!FU83,$B$2=Controls!$I$6,'Hours Spread'!HQ83,$B$2=Controls!$I$7,'Hours Spread'!JM83)</f>
        <v>#N/A</v>
      </c>
      <c r="AG85" s="1137" t="str">
        <f>ifs($B$2=Controls!$I$2,'Hours Spread'!AH83,$B$2=Controls!$I$3,'Hours Spread'!CD83,$B$2=Controls!$I$4,'Hours Spread'!DZ83,$B$2=Controls!$I$5,'Hours Spread'!FV83,$B$2=Controls!$I$6,'Hours Spread'!HR83,$B$2=Controls!$I$7,'Hours Spread'!JN83)</f>
        <v>#N/A</v>
      </c>
      <c r="AH85" s="1137" t="str">
        <f>ifs($B$2=Controls!$I$2,'Hours Spread'!AI83,$B$2=Controls!$I$3,'Hours Spread'!CE83,$B$2=Controls!$I$4,'Hours Spread'!EA83,$B$2=Controls!$I$5,'Hours Spread'!FW83,$B$2=Controls!$I$6,'Hours Spread'!HS83,$B$2=Controls!$I$7,'Hours Spread'!JO83)</f>
        <v>#N/A</v>
      </c>
      <c r="AI85" s="1137" t="str">
        <f>ifs($B$2=Controls!$I$2,'Hours Spread'!AJ83,$B$2=Controls!$I$3,'Hours Spread'!CF83,$B$2=Controls!$I$4,'Hours Spread'!EB83,$B$2=Controls!$I$5,'Hours Spread'!FX83,$B$2=Controls!$I$6,'Hours Spread'!HT83,$B$2=Controls!$I$7,'Hours Spread'!JP83)</f>
        <v>#N/A</v>
      </c>
      <c r="AJ85" s="1137" t="str">
        <f>ifs($B$2=Controls!$I$2,'Hours Spread'!AK83,$B$2=Controls!$I$3,'Hours Spread'!CG83,$B$2=Controls!$I$4,'Hours Spread'!EC83,$B$2=Controls!$I$5,'Hours Spread'!FY83,$B$2=Controls!$I$6,'Hours Spread'!HU83,$B$2=Controls!$I$7,'Hours Spread'!JQ83)</f>
        <v>#N/A</v>
      </c>
      <c r="AK85" s="1137" t="str">
        <f>ifs($B$2=Controls!$I$2,'Hours Spread'!AL83,$B$2=Controls!$I$3,'Hours Spread'!CH83,$B$2=Controls!$I$4,'Hours Spread'!ED83,$B$2=Controls!$I$5,'Hours Spread'!FZ83,$B$2=Controls!$I$6,'Hours Spread'!HV83,$B$2=Controls!$I$7,'Hours Spread'!JR83)</f>
        <v>#N/A</v>
      </c>
      <c r="AL85" s="1137" t="str">
        <f>ifs($B$2=Controls!$I$2,'Hours Spread'!AM83,$B$2=Controls!$I$3,'Hours Spread'!CI83,$B$2=Controls!$I$4,'Hours Spread'!EE83,$B$2=Controls!$I$5,'Hours Spread'!GA83,$B$2=Controls!$I$6,'Hours Spread'!HW83,$B$2=Controls!$I$7,'Hours Spread'!JS83)</f>
        <v>#N/A</v>
      </c>
      <c r="AM85" s="1137" t="str">
        <f>ifs($B$2=Controls!$I$2,'Hours Spread'!AN83,$B$2=Controls!$I$3,'Hours Spread'!CJ83,$B$2=Controls!$I$4,'Hours Spread'!EF83,$B$2=Controls!$I$5,'Hours Spread'!GB83,$B$2=Controls!$I$6,'Hours Spread'!HX83,$B$2=Controls!$I$7,'Hours Spread'!JT83)</f>
        <v>#N/A</v>
      </c>
      <c r="AN85" s="1137" t="str">
        <f>ifs($B$2=Controls!$I$2,'Hours Spread'!AO83,$B$2=Controls!$I$3,'Hours Spread'!CK83,$B$2=Controls!$I$4,'Hours Spread'!EG83,$B$2=Controls!$I$5,'Hours Spread'!GC83,$B$2=Controls!$I$6,'Hours Spread'!HY83,$B$2=Controls!$I$7,'Hours Spread'!JU83)</f>
        <v>#N/A</v>
      </c>
      <c r="AO85" s="1137" t="str">
        <f>ifs($B$2=Controls!$I$2,'Hours Spread'!AP83,$B$2=Controls!$I$3,'Hours Spread'!CL83,$B$2=Controls!$I$4,'Hours Spread'!EH83,$B$2=Controls!$I$5,'Hours Spread'!GD83,$B$2=Controls!$I$6,'Hours Spread'!HZ83,$B$2=Controls!$I$7,'Hours Spread'!JV83)</f>
        <v>#N/A</v>
      </c>
      <c r="AP85" s="1137" t="str">
        <f>ifs($B$2=Controls!$I$2,'Hours Spread'!AQ83,$B$2=Controls!$I$3,'Hours Spread'!CM83,$B$2=Controls!$I$4,'Hours Spread'!EI83,$B$2=Controls!$I$5,'Hours Spread'!GE83,$B$2=Controls!$I$6,'Hours Spread'!IA83,$B$2=Controls!$I$7,'Hours Spread'!JW83)</f>
        <v>#N/A</v>
      </c>
      <c r="AQ85" s="1137" t="str">
        <f>ifs($B$2=Controls!$I$2,'Hours Spread'!AR83,$B$2=Controls!$I$3,'Hours Spread'!CN83,$B$2=Controls!$I$4,'Hours Spread'!EJ83,$B$2=Controls!$I$5,'Hours Spread'!GF83,$B$2=Controls!$I$6,'Hours Spread'!IB83,$B$2=Controls!$I$7,'Hours Spread'!JX83)</f>
        <v>#N/A</v>
      </c>
      <c r="AR85" s="1137" t="str">
        <f>ifs($B$2=Controls!$I$2,'Hours Spread'!AS83,$B$2=Controls!$I$3,'Hours Spread'!CO83,$B$2=Controls!$I$4,'Hours Spread'!EK83,$B$2=Controls!$I$5,'Hours Spread'!GG83,$B$2=Controls!$I$6,'Hours Spread'!IC83,$B$2=Controls!$I$7,'Hours Spread'!JY83)</f>
        <v>#N/A</v>
      </c>
      <c r="AS85" s="1137" t="str">
        <f>ifs($B$2=Controls!$I$2,'Hours Spread'!AT83,$B$2=Controls!$I$3,'Hours Spread'!CP83,$B$2=Controls!$I$4,'Hours Spread'!EL83,$B$2=Controls!$I$5,'Hours Spread'!GH83,$B$2=Controls!$I$6,'Hours Spread'!ID83,$B$2=Controls!$I$7,'Hours Spread'!JZ83)</f>
        <v>#N/A</v>
      </c>
      <c r="AT85" s="1137" t="str">
        <f>ifs($B$2=Controls!$I$2,'Hours Spread'!AU83,$B$2=Controls!$I$3,'Hours Spread'!CQ83,$B$2=Controls!$I$4,'Hours Spread'!EM83,$B$2=Controls!$I$5,'Hours Spread'!GI83,$B$2=Controls!$I$6,'Hours Spread'!IE83,$B$2=Controls!$I$7,'Hours Spread'!KA83)</f>
        <v>#N/A</v>
      </c>
      <c r="AU85" s="1137" t="str">
        <f>ifs($B$2=Controls!$I$2,'Hours Spread'!AV83,$B$2=Controls!$I$3,'Hours Spread'!CR83,$B$2=Controls!$I$4,'Hours Spread'!EN83,$B$2=Controls!$I$5,'Hours Spread'!GJ83,$B$2=Controls!$I$6,'Hours Spread'!IF83,$B$2=Controls!$I$7,'Hours Spread'!KB83)</f>
        <v>#N/A</v>
      </c>
      <c r="AV85" s="1137" t="str">
        <f>ifs($B$2=Controls!$I$2,'Hours Spread'!AW83,$B$2=Controls!$I$3,'Hours Spread'!CS83,$B$2=Controls!$I$4,'Hours Spread'!EO83,$B$2=Controls!$I$5,'Hours Spread'!GK83,$B$2=Controls!$I$6,'Hours Spread'!IG83,$B$2=Controls!$I$7,'Hours Spread'!KC83)</f>
        <v>#N/A</v>
      </c>
      <c r="AW85" s="1137" t="str">
        <f>ifs($B$2=Controls!$I$2,'Hours Spread'!AX83,$B$2=Controls!$I$3,'Hours Spread'!CT83,$B$2=Controls!$I$4,'Hours Spread'!EP83,$B$2=Controls!$I$5,'Hours Spread'!GL83,$B$2=Controls!$I$6,'Hours Spread'!IH83,$B$2=Controls!$I$7,'Hours Spread'!KD83)</f>
        <v>#N/A</v>
      </c>
      <c r="AX85" s="1137" t="str">
        <f>ifs($B$2=Controls!$I$2,'Hours Spread'!AY83,$B$2=Controls!$I$3,'Hours Spread'!CU83,$B$2=Controls!$I$4,'Hours Spread'!EQ83,$B$2=Controls!$I$5,'Hours Spread'!GM83,$B$2=Controls!$I$6,'Hours Spread'!II83,$B$2=Controls!$I$7,'Hours Spread'!KE83)</f>
        <v>#N/A</v>
      </c>
    </row>
    <row r="86">
      <c r="A86" s="858"/>
      <c r="B86" s="1143"/>
      <c r="C86" s="1141"/>
      <c r="D86" s="1137" t="str">
        <f>ifs($B$2=Controls!$I$2,'Hours Spread'!E84,$B$2=Controls!$I$3,'Hours Spread'!BA84,$B$2=Controls!$I$4,'Hours Spread'!CW84,$B$2=Controls!$I$5,'Hours Spread'!ES84,$B$2=Controls!$I$6,'Hours Spread'!GO84,$B$2=Controls!$I$7,'Hours Spread'!IK84)</f>
        <v>#N/A</v>
      </c>
      <c r="E86" s="1137" t="str">
        <f>ifs($B$2=Controls!$I$2,'Hours Spread'!F84,$B$2=Controls!$I$3,'Hours Spread'!BB84,$B$2=Controls!$I$4,'Hours Spread'!CX84,$B$2=Controls!$I$5,'Hours Spread'!ET84,$B$2=Controls!$I$6,'Hours Spread'!GP84,$B$2=Controls!$I$7,'Hours Spread'!IL84)</f>
        <v>#N/A</v>
      </c>
      <c r="F86" s="1137" t="str">
        <f>ifs($B$2=Controls!$I$2,'Hours Spread'!G84,$B$2=Controls!$I$3,'Hours Spread'!BC84,$B$2=Controls!$I$4,'Hours Spread'!CY84,$B$2=Controls!$I$5,'Hours Spread'!EU84,$B$2=Controls!$I$6,'Hours Spread'!GQ84,$B$2=Controls!$I$7,'Hours Spread'!IM84)</f>
        <v>#N/A</v>
      </c>
      <c r="G86" s="1137" t="str">
        <f>ifs($B$2=Controls!$I$2,'Hours Spread'!H84,$B$2=Controls!$I$3,'Hours Spread'!BD84,$B$2=Controls!$I$4,'Hours Spread'!CZ84,$B$2=Controls!$I$5,'Hours Spread'!EV84,$B$2=Controls!$I$6,'Hours Spread'!GR84,$B$2=Controls!$I$7,'Hours Spread'!IN84)</f>
        <v>#N/A</v>
      </c>
      <c r="H86" s="1137" t="str">
        <f>ifs($B$2=Controls!$I$2,'Hours Spread'!I84,$B$2=Controls!$I$3,'Hours Spread'!BE84,$B$2=Controls!$I$4,'Hours Spread'!DA84,$B$2=Controls!$I$5,'Hours Spread'!EW84,$B$2=Controls!$I$6,'Hours Spread'!GS84,$B$2=Controls!$I$7,'Hours Spread'!IO84)</f>
        <v>#N/A</v>
      </c>
      <c r="I86" s="1137" t="str">
        <f>ifs($B$2=Controls!$I$2,'Hours Spread'!J84,$B$2=Controls!$I$3,'Hours Spread'!BF84,$B$2=Controls!$I$4,'Hours Spread'!DB84,$B$2=Controls!$I$5,'Hours Spread'!EX84,$B$2=Controls!$I$6,'Hours Spread'!GT84,$B$2=Controls!$I$7,'Hours Spread'!IP84)</f>
        <v>#N/A</v>
      </c>
      <c r="J86" s="1137" t="str">
        <f>ifs($B$2=Controls!$I$2,'Hours Spread'!K84,$B$2=Controls!$I$3,'Hours Spread'!BG84,$B$2=Controls!$I$4,'Hours Spread'!DC84,$B$2=Controls!$I$5,'Hours Spread'!EY84,$B$2=Controls!$I$6,'Hours Spread'!GU84,$B$2=Controls!$I$7,'Hours Spread'!IQ84)</f>
        <v>#N/A</v>
      </c>
      <c r="K86" s="1137" t="str">
        <f>ifs($B$2=Controls!$I$2,'Hours Spread'!L84,$B$2=Controls!$I$3,'Hours Spread'!BH84,$B$2=Controls!$I$4,'Hours Spread'!DD84,$B$2=Controls!$I$5,'Hours Spread'!EZ84,$B$2=Controls!$I$6,'Hours Spread'!GV84,$B$2=Controls!$I$7,'Hours Spread'!IR84)</f>
        <v>#N/A</v>
      </c>
      <c r="L86" s="1137" t="str">
        <f>ifs($B$2=Controls!$I$2,'Hours Spread'!M84,$B$2=Controls!$I$3,'Hours Spread'!BI84,$B$2=Controls!$I$4,'Hours Spread'!DE84,$B$2=Controls!$I$5,'Hours Spread'!FA84,$B$2=Controls!$I$6,'Hours Spread'!GW84,$B$2=Controls!$I$7,'Hours Spread'!IS84)</f>
        <v>#N/A</v>
      </c>
      <c r="M86" s="1137" t="str">
        <f>ifs($B$2=Controls!$I$2,'Hours Spread'!N84,$B$2=Controls!$I$3,'Hours Spread'!BJ84,$B$2=Controls!$I$4,'Hours Spread'!DF84,$B$2=Controls!$I$5,'Hours Spread'!FB84,$B$2=Controls!$I$6,'Hours Spread'!GX84,$B$2=Controls!$I$7,'Hours Spread'!IT84)</f>
        <v>#N/A</v>
      </c>
      <c r="N86" s="1137" t="str">
        <f>ifs($B$2=Controls!$I$2,'Hours Spread'!O84,$B$2=Controls!$I$3,'Hours Spread'!BK84,$B$2=Controls!$I$4,'Hours Spread'!DG84,$B$2=Controls!$I$5,'Hours Spread'!FC84,$B$2=Controls!$I$6,'Hours Spread'!GY84,$B$2=Controls!$I$7,'Hours Spread'!IU84)</f>
        <v>#N/A</v>
      </c>
      <c r="O86" s="1137" t="str">
        <f>ifs($B$2=Controls!$I$2,'Hours Spread'!P84,$B$2=Controls!$I$3,'Hours Spread'!BL84,$B$2=Controls!$I$4,'Hours Spread'!DH84,$B$2=Controls!$I$5,'Hours Spread'!FD84,$B$2=Controls!$I$6,'Hours Spread'!GZ84,$B$2=Controls!$I$7,'Hours Spread'!IV84)</f>
        <v>#N/A</v>
      </c>
      <c r="P86" s="1137" t="str">
        <f>ifs($B$2=Controls!$I$2,'Hours Spread'!Q84,$B$2=Controls!$I$3,'Hours Spread'!BM84,$B$2=Controls!$I$4,'Hours Spread'!DI84,$B$2=Controls!$I$5,'Hours Spread'!FE84,$B$2=Controls!$I$6,'Hours Spread'!HA84,$B$2=Controls!$I$7,'Hours Spread'!IW84)</f>
        <v>#N/A</v>
      </c>
      <c r="Q86" s="1137" t="str">
        <f>ifs($B$2=Controls!$I$2,'Hours Spread'!R84,$B$2=Controls!$I$3,'Hours Spread'!BN84,$B$2=Controls!$I$4,'Hours Spread'!DJ84,$B$2=Controls!$I$5,'Hours Spread'!FF84,$B$2=Controls!$I$6,'Hours Spread'!HB84,$B$2=Controls!$I$7,'Hours Spread'!IX84)</f>
        <v>#N/A</v>
      </c>
      <c r="R86" s="1137" t="str">
        <f>ifs($B$2=Controls!$I$2,'Hours Spread'!S84,$B$2=Controls!$I$3,'Hours Spread'!BO84,$B$2=Controls!$I$4,'Hours Spread'!DK84,$B$2=Controls!$I$5,'Hours Spread'!FG84,$B$2=Controls!$I$6,'Hours Spread'!HC84,$B$2=Controls!$I$7,'Hours Spread'!IY84)</f>
        <v>#N/A</v>
      </c>
      <c r="S86" s="1137" t="str">
        <f>ifs($B$2=Controls!$I$2,'Hours Spread'!T84,$B$2=Controls!$I$3,'Hours Spread'!BP84,$B$2=Controls!$I$4,'Hours Spread'!DL84,$B$2=Controls!$I$5,'Hours Spread'!FH84,$B$2=Controls!$I$6,'Hours Spread'!HD84,$B$2=Controls!$I$7,'Hours Spread'!IZ84)</f>
        <v>#N/A</v>
      </c>
      <c r="T86" s="1137" t="str">
        <f>ifs($B$2=Controls!$I$2,'Hours Spread'!U84,$B$2=Controls!$I$3,'Hours Spread'!BQ84,$B$2=Controls!$I$4,'Hours Spread'!DM84,$B$2=Controls!$I$5,'Hours Spread'!FI84,$B$2=Controls!$I$6,'Hours Spread'!HE84,$B$2=Controls!$I$7,'Hours Spread'!JA84)</f>
        <v>#N/A</v>
      </c>
      <c r="U86" s="1137" t="str">
        <f>ifs($B$2=Controls!$I$2,'Hours Spread'!V84,$B$2=Controls!$I$3,'Hours Spread'!BR84,$B$2=Controls!$I$4,'Hours Spread'!DN84,$B$2=Controls!$I$5,'Hours Spread'!FJ84,$B$2=Controls!$I$6,'Hours Spread'!HF84,$B$2=Controls!$I$7,'Hours Spread'!JB84)</f>
        <v>#N/A</v>
      </c>
      <c r="V86" s="1137" t="str">
        <f>ifs($B$2=Controls!$I$2,'Hours Spread'!W84,$B$2=Controls!$I$3,'Hours Spread'!BS84,$B$2=Controls!$I$4,'Hours Spread'!DO84,$B$2=Controls!$I$5,'Hours Spread'!FK84,$B$2=Controls!$I$6,'Hours Spread'!HG84,$B$2=Controls!$I$7,'Hours Spread'!JC84)</f>
        <v>#N/A</v>
      </c>
      <c r="W86" s="1137" t="str">
        <f>ifs($B$2=Controls!$I$2,'Hours Spread'!X84,$B$2=Controls!$I$3,'Hours Spread'!BT84,$B$2=Controls!$I$4,'Hours Spread'!DP84,$B$2=Controls!$I$5,'Hours Spread'!FL84,$B$2=Controls!$I$6,'Hours Spread'!HH84,$B$2=Controls!$I$7,'Hours Spread'!JD84)</f>
        <v>#N/A</v>
      </c>
      <c r="X86" s="1137" t="str">
        <f>ifs($B$2=Controls!$I$2,'Hours Spread'!Y84,$B$2=Controls!$I$3,'Hours Spread'!BU84,$B$2=Controls!$I$4,'Hours Spread'!DQ84,$B$2=Controls!$I$5,'Hours Spread'!FM84,$B$2=Controls!$I$6,'Hours Spread'!HI84,$B$2=Controls!$I$7,'Hours Spread'!JE84)</f>
        <v>#N/A</v>
      </c>
      <c r="Y86" s="1137" t="str">
        <f>ifs($B$2=Controls!$I$2,'Hours Spread'!Z84,$B$2=Controls!$I$3,'Hours Spread'!BV84,$B$2=Controls!$I$4,'Hours Spread'!DR84,$B$2=Controls!$I$5,'Hours Spread'!FN84,$B$2=Controls!$I$6,'Hours Spread'!HJ84,$B$2=Controls!$I$7,'Hours Spread'!JF84)</f>
        <v>#N/A</v>
      </c>
      <c r="Z86" s="1137" t="str">
        <f>ifs($B$2=Controls!$I$2,'Hours Spread'!AA84,$B$2=Controls!$I$3,'Hours Spread'!BW84,$B$2=Controls!$I$4,'Hours Spread'!DS84,$B$2=Controls!$I$5,'Hours Spread'!FO84,$B$2=Controls!$I$6,'Hours Spread'!HK84,$B$2=Controls!$I$7,'Hours Spread'!JG84)</f>
        <v>#N/A</v>
      </c>
      <c r="AA86" s="1137" t="str">
        <f>ifs($B$2=Controls!$I$2,'Hours Spread'!AB84,$B$2=Controls!$I$3,'Hours Spread'!BX84,$B$2=Controls!$I$4,'Hours Spread'!DT84,$B$2=Controls!$I$5,'Hours Spread'!FP84,$B$2=Controls!$I$6,'Hours Spread'!HL84,$B$2=Controls!$I$7,'Hours Spread'!JH84)</f>
        <v>#N/A</v>
      </c>
      <c r="AB86" s="1137" t="str">
        <f>ifs($B$2=Controls!$I$2,'Hours Spread'!AC84,$B$2=Controls!$I$3,'Hours Spread'!BY84,$B$2=Controls!$I$4,'Hours Spread'!DU84,$B$2=Controls!$I$5,'Hours Spread'!FQ84,$B$2=Controls!$I$6,'Hours Spread'!HM84,$B$2=Controls!$I$7,'Hours Spread'!JI84)</f>
        <v>#N/A</v>
      </c>
      <c r="AC86" s="1137" t="str">
        <f>ifs($B$2=Controls!$I$2,'Hours Spread'!AD84,$B$2=Controls!$I$3,'Hours Spread'!BZ84,$B$2=Controls!$I$4,'Hours Spread'!DV84,$B$2=Controls!$I$5,'Hours Spread'!FR84,$B$2=Controls!$I$6,'Hours Spread'!HN84,$B$2=Controls!$I$7,'Hours Spread'!JJ84)</f>
        <v>#N/A</v>
      </c>
      <c r="AD86" s="1137" t="str">
        <f>ifs($B$2=Controls!$I$2,'Hours Spread'!AE84,$B$2=Controls!$I$3,'Hours Spread'!CA84,$B$2=Controls!$I$4,'Hours Spread'!DW84,$B$2=Controls!$I$5,'Hours Spread'!FS84,$B$2=Controls!$I$6,'Hours Spread'!HO84,$B$2=Controls!$I$7,'Hours Spread'!JK84)</f>
        <v>#N/A</v>
      </c>
      <c r="AE86" s="1137" t="str">
        <f>ifs($B$2=Controls!$I$2,'Hours Spread'!AF84,$B$2=Controls!$I$3,'Hours Spread'!CB84,$B$2=Controls!$I$4,'Hours Spread'!DX84,$B$2=Controls!$I$5,'Hours Spread'!FT84,$B$2=Controls!$I$6,'Hours Spread'!HP84,$B$2=Controls!$I$7,'Hours Spread'!JL84)</f>
        <v>#N/A</v>
      </c>
      <c r="AF86" s="1137" t="str">
        <f>ifs($B$2=Controls!$I$2,'Hours Spread'!AG84,$B$2=Controls!$I$3,'Hours Spread'!CC84,$B$2=Controls!$I$4,'Hours Spread'!DY84,$B$2=Controls!$I$5,'Hours Spread'!FU84,$B$2=Controls!$I$6,'Hours Spread'!HQ84,$B$2=Controls!$I$7,'Hours Spread'!JM84)</f>
        <v>#N/A</v>
      </c>
      <c r="AG86" s="1137" t="str">
        <f>ifs($B$2=Controls!$I$2,'Hours Spread'!AH84,$B$2=Controls!$I$3,'Hours Spread'!CD84,$B$2=Controls!$I$4,'Hours Spread'!DZ84,$B$2=Controls!$I$5,'Hours Spread'!FV84,$B$2=Controls!$I$6,'Hours Spread'!HR84,$B$2=Controls!$I$7,'Hours Spread'!JN84)</f>
        <v>#N/A</v>
      </c>
      <c r="AH86" s="1137" t="str">
        <f>ifs($B$2=Controls!$I$2,'Hours Spread'!AI84,$B$2=Controls!$I$3,'Hours Spread'!CE84,$B$2=Controls!$I$4,'Hours Spread'!EA84,$B$2=Controls!$I$5,'Hours Spread'!FW84,$B$2=Controls!$I$6,'Hours Spread'!HS84,$B$2=Controls!$I$7,'Hours Spread'!JO84)</f>
        <v>#N/A</v>
      </c>
      <c r="AI86" s="1137" t="str">
        <f>ifs($B$2=Controls!$I$2,'Hours Spread'!AJ84,$B$2=Controls!$I$3,'Hours Spread'!CF84,$B$2=Controls!$I$4,'Hours Spread'!EB84,$B$2=Controls!$I$5,'Hours Spread'!FX84,$B$2=Controls!$I$6,'Hours Spread'!HT84,$B$2=Controls!$I$7,'Hours Spread'!JP84)</f>
        <v>#N/A</v>
      </c>
      <c r="AJ86" s="1137" t="str">
        <f>ifs($B$2=Controls!$I$2,'Hours Spread'!AK84,$B$2=Controls!$I$3,'Hours Spread'!CG84,$B$2=Controls!$I$4,'Hours Spread'!EC84,$B$2=Controls!$I$5,'Hours Spread'!FY84,$B$2=Controls!$I$6,'Hours Spread'!HU84,$B$2=Controls!$I$7,'Hours Spread'!JQ84)</f>
        <v>#N/A</v>
      </c>
      <c r="AK86" s="1137" t="str">
        <f>ifs($B$2=Controls!$I$2,'Hours Spread'!AL84,$B$2=Controls!$I$3,'Hours Spread'!CH84,$B$2=Controls!$I$4,'Hours Spread'!ED84,$B$2=Controls!$I$5,'Hours Spread'!FZ84,$B$2=Controls!$I$6,'Hours Spread'!HV84,$B$2=Controls!$I$7,'Hours Spread'!JR84)</f>
        <v>#N/A</v>
      </c>
      <c r="AL86" s="1137" t="str">
        <f>ifs($B$2=Controls!$I$2,'Hours Spread'!AM84,$B$2=Controls!$I$3,'Hours Spread'!CI84,$B$2=Controls!$I$4,'Hours Spread'!EE84,$B$2=Controls!$I$5,'Hours Spread'!GA84,$B$2=Controls!$I$6,'Hours Spread'!HW84,$B$2=Controls!$I$7,'Hours Spread'!JS84)</f>
        <v>#N/A</v>
      </c>
      <c r="AM86" s="1137" t="str">
        <f>ifs($B$2=Controls!$I$2,'Hours Spread'!AN84,$B$2=Controls!$I$3,'Hours Spread'!CJ84,$B$2=Controls!$I$4,'Hours Spread'!EF84,$B$2=Controls!$I$5,'Hours Spread'!GB84,$B$2=Controls!$I$6,'Hours Spread'!HX84,$B$2=Controls!$I$7,'Hours Spread'!JT84)</f>
        <v>#N/A</v>
      </c>
      <c r="AN86" s="1137" t="str">
        <f>ifs($B$2=Controls!$I$2,'Hours Spread'!AO84,$B$2=Controls!$I$3,'Hours Spread'!CK84,$B$2=Controls!$I$4,'Hours Spread'!EG84,$B$2=Controls!$I$5,'Hours Spread'!GC84,$B$2=Controls!$I$6,'Hours Spread'!HY84,$B$2=Controls!$I$7,'Hours Spread'!JU84)</f>
        <v>#N/A</v>
      </c>
      <c r="AO86" s="1137" t="str">
        <f>ifs($B$2=Controls!$I$2,'Hours Spread'!AP84,$B$2=Controls!$I$3,'Hours Spread'!CL84,$B$2=Controls!$I$4,'Hours Spread'!EH84,$B$2=Controls!$I$5,'Hours Spread'!GD84,$B$2=Controls!$I$6,'Hours Spread'!HZ84,$B$2=Controls!$I$7,'Hours Spread'!JV84)</f>
        <v>#N/A</v>
      </c>
      <c r="AP86" s="1137" t="str">
        <f>ifs($B$2=Controls!$I$2,'Hours Spread'!AQ84,$B$2=Controls!$I$3,'Hours Spread'!CM84,$B$2=Controls!$I$4,'Hours Spread'!EI84,$B$2=Controls!$I$5,'Hours Spread'!GE84,$B$2=Controls!$I$6,'Hours Spread'!IA84,$B$2=Controls!$I$7,'Hours Spread'!JW84)</f>
        <v>#N/A</v>
      </c>
      <c r="AQ86" s="1137" t="str">
        <f>ifs($B$2=Controls!$I$2,'Hours Spread'!AR84,$B$2=Controls!$I$3,'Hours Spread'!CN84,$B$2=Controls!$I$4,'Hours Spread'!EJ84,$B$2=Controls!$I$5,'Hours Spread'!GF84,$B$2=Controls!$I$6,'Hours Spread'!IB84,$B$2=Controls!$I$7,'Hours Spread'!JX84)</f>
        <v>#N/A</v>
      </c>
      <c r="AR86" s="1137" t="str">
        <f>ifs($B$2=Controls!$I$2,'Hours Spread'!AS84,$B$2=Controls!$I$3,'Hours Spread'!CO84,$B$2=Controls!$I$4,'Hours Spread'!EK84,$B$2=Controls!$I$5,'Hours Spread'!GG84,$B$2=Controls!$I$6,'Hours Spread'!IC84,$B$2=Controls!$I$7,'Hours Spread'!JY84)</f>
        <v>#N/A</v>
      </c>
      <c r="AS86" s="1137" t="str">
        <f>ifs($B$2=Controls!$I$2,'Hours Spread'!AT84,$B$2=Controls!$I$3,'Hours Spread'!CP84,$B$2=Controls!$I$4,'Hours Spread'!EL84,$B$2=Controls!$I$5,'Hours Spread'!GH84,$B$2=Controls!$I$6,'Hours Spread'!ID84,$B$2=Controls!$I$7,'Hours Spread'!JZ84)</f>
        <v>#N/A</v>
      </c>
      <c r="AT86" s="1137" t="str">
        <f>ifs($B$2=Controls!$I$2,'Hours Spread'!AU84,$B$2=Controls!$I$3,'Hours Spread'!CQ84,$B$2=Controls!$I$4,'Hours Spread'!EM84,$B$2=Controls!$I$5,'Hours Spread'!GI84,$B$2=Controls!$I$6,'Hours Spread'!IE84,$B$2=Controls!$I$7,'Hours Spread'!KA84)</f>
        <v>#N/A</v>
      </c>
      <c r="AU86" s="1137" t="str">
        <f>ifs($B$2=Controls!$I$2,'Hours Spread'!AV84,$B$2=Controls!$I$3,'Hours Spread'!CR84,$B$2=Controls!$I$4,'Hours Spread'!EN84,$B$2=Controls!$I$5,'Hours Spread'!GJ84,$B$2=Controls!$I$6,'Hours Spread'!IF84,$B$2=Controls!$I$7,'Hours Spread'!KB84)</f>
        <v>#N/A</v>
      </c>
      <c r="AV86" s="1137" t="str">
        <f>ifs($B$2=Controls!$I$2,'Hours Spread'!AW84,$B$2=Controls!$I$3,'Hours Spread'!CS84,$B$2=Controls!$I$4,'Hours Spread'!EO84,$B$2=Controls!$I$5,'Hours Spread'!GK84,$B$2=Controls!$I$6,'Hours Spread'!IG84,$B$2=Controls!$I$7,'Hours Spread'!KC84)</f>
        <v>#N/A</v>
      </c>
      <c r="AW86" s="1137" t="str">
        <f>ifs($B$2=Controls!$I$2,'Hours Spread'!AX84,$B$2=Controls!$I$3,'Hours Spread'!CT84,$B$2=Controls!$I$4,'Hours Spread'!EP84,$B$2=Controls!$I$5,'Hours Spread'!GL84,$B$2=Controls!$I$6,'Hours Spread'!IH84,$B$2=Controls!$I$7,'Hours Spread'!KD84)</f>
        <v>#N/A</v>
      </c>
      <c r="AX86" s="1137" t="str">
        <f>ifs($B$2=Controls!$I$2,'Hours Spread'!AY84,$B$2=Controls!$I$3,'Hours Spread'!CU84,$B$2=Controls!$I$4,'Hours Spread'!EQ84,$B$2=Controls!$I$5,'Hours Spread'!GM84,$B$2=Controls!$I$6,'Hours Spread'!II84,$B$2=Controls!$I$7,'Hours Spread'!KE84)</f>
        <v>#N/A</v>
      </c>
    </row>
    <row r="87">
      <c r="A87" s="858"/>
      <c r="B87" s="1143"/>
      <c r="C87" s="1141"/>
      <c r="D87" s="1137" t="str">
        <f>ifs($B$2=Controls!$I$2,'Hours Spread'!E85,$B$2=Controls!$I$3,'Hours Spread'!BA85,$B$2=Controls!$I$4,'Hours Spread'!CW85,$B$2=Controls!$I$5,'Hours Spread'!ES85,$B$2=Controls!$I$6,'Hours Spread'!GO85,$B$2=Controls!$I$7,'Hours Spread'!IK85)</f>
        <v>#N/A</v>
      </c>
      <c r="E87" s="1137" t="str">
        <f>ifs($B$2=Controls!$I$2,'Hours Spread'!F85,$B$2=Controls!$I$3,'Hours Spread'!BB85,$B$2=Controls!$I$4,'Hours Spread'!CX85,$B$2=Controls!$I$5,'Hours Spread'!ET85,$B$2=Controls!$I$6,'Hours Spread'!GP85,$B$2=Controls!$I$7,'Hours Spread'!IL85)</f>
        <v>#N/A</v>
      </c>
      <c r="F87" s="1137" t="str">
        <f>ifs($B$2=Controls!$I$2,'Hours Spread'!G85,$B$2=Controls!$I$3,'Hours Spread'!BC85,$B$2=Controls!$I$4,'Hours Spread'!CY85,$B$2=Controls!$I$5,'Hours Spread'!EU85,$B$2=Controls!$I$6,'Hours Spread'!GQ85,$B$2=Controls!$I$7,'Hours Spread'!IM85)</f>
        <v>#N/A</v>
      </c>
      <c r="G87" s="1137" t="str">
        <f>ifs($B$2=Controls!$I$2,'Hours Spread'!H85,$B$2=Controls!$I$3,'Hours Spread'!BD85,$B$2=Controls!$I$4,'Hours Spread'!CZ85,$B$2=Controls!$I$5,'Hours Spread'!EV85,$B$2=Controls!$I$6,'Hours Spread'!GR85,$B$2=Controls!$I$7,'Hours Spread'!IN85)</f>
        <v>#N/A</v>
      </c>
      <c r="H87" s="1137" t="str">
        <f>ifs($B$2=Controls!$I$2,'Hours Spread'!I85,$B$2=Controls!$I$3,'Hours Spread'!BE85,$B$2=Controls!$I$4,'Hours Spread'!DA85,$B$2=Controls!$I$5,'Hours Spread'!EW85,$B$2=Controls!$I$6,'Hours Spread'!GS85,$B$2=Controls!$I$7,'Hours Spread'!IO85)</f>
        <v>#N/A</v>
      </c>
      <c r="I87" s="1137" t="str">
        <f>ifs($B$2=Controls!$I$2,'Hours Spread'!J85,$B$2=Controls!$I$3,'Hours Spread'!BF85,$B$2=Controls!$I$4,'Hours Spread'!DB85,$B$2=Controls!$I$5,'Hours Spread'!EX85,$B$2=Controls!$I$6,'Hours Spread'!GT85,$B$2=Controls!$I$7,'Hours Spread'!IP85)</f>
        <v>#N/A</v>
      </c>
      <c r="J87" s="1137" t="str">
        <f>ifs($B$2=Controls!$I$2,'Hours Spread'!K85,$B$2=Controls!$I$3,'Hours Spread'!BG85,$B$2=Controls!$I$4,'Hours Spread'!DC85,$B$2=Controls!$I$5,'Hours Spread'!EY85,$B$2=Controls!$I$6,'Hours Spread'!GU85,$B$2=Controls!$I$7,'Hours Spread'!IQ85)</f>
        <v>#N/A</v>
      </c>
      <c r="K87" s="1137" t="str">
        <f>ifs($B$2=Controls!$I$2,'Hours Spread'!L85,$B$2=Controls!$I$3,'Hours Spread'!BH85,$B$2=Controls!$I$4,'Hours Spread'!DD85,$B$2=Controls!$I$5,'Hours Spread'!EZ85,$B$2=Controls!$I$6,'Hours Spread'!GV85,$B$2=Controls!$I$7,'Hours Spread'!IR85)</f>
        <v>#N/A</v>
      </c>
      <c r="L87" s="1137" t="str">
        <f>ifs($B$2=Controls!$I$2,'Hours Spread'!M85,$B$2=Controls!$I$3,'Hours Spread'!BI85,$B$2=Controls!$I$4,'Hours Spread'!DE85,$B$2=Controls!$I$5,'Hours Spread'!FA85,$B$2=Controls!$I$6,'Hours Spread'!GW85,$B$2=Controls!$I$7,'Hours Spread'!IS85)</f>
        <v>#N/A</v>
      </c>
      <c r="M87" s="1137" t="str">
        <f>ifs($B$2=Controls!$I$2,'Hours Spread'!N85,$B$2=Controls!$I$3,'Hours Spread'!BJ85,$B$2=Controls!$I$4,'Hours Spread'!DF85,$B$2=Controls!$I$5,'Hours Spread'!FB85,$B$2=Controls!$I$6,'Hours Spread'!GX85,$B$2=Controls!$I$7,'Hours Spread'!IT85)</f>
        <v>#N/A</v>
      </c>
      <c r="N87" s="1137" t="str">
        <f>ifs($B$2=Controls!$I$2,'Hours Spread'!O85,$B$2=Controls!$I$3,'Hours Spread'!BK85,$B$2=Controls!$I$4,'Hours Spread'!DG85,$B$2=Controls!$I$5,'Hours Spread'!FC85,$B$2=Controls!$I$6,'Hours Spread'!GY85,$B$2=Controls!$I$7,'Hours Spread'!IU85)</f>
        <v>#N/A</v>
      </c>
      <c r="O87" s="1137" t="str">
        <f>ifs($B$2=Controls!$I$2,'Hours Spread'!P85,$B$2=Controls!$I$3,'Hours Spread'!BL85,$B$2=Controls!$I$4,'Hours Spread'!DH85,$B$2=Controls!$I$5,'Hours Spread'!FD85,$B$2=Controls!$I$6,'Hours Spread'!GZ85,$B$2=Controls!$I$7,'Hours Spread'!IV85)</f>
        <v>#N/A</v>
      </c>
      <c r="P87" s="1137" t="str">
        <f>ifs($B$2=Controls!$I$2,'Hours Spread'!Q85,$B$2=Controls!$I$3,'Hours Spread'!BM85,$B$2=Controls!$I$4,'Hours Spread'!DI85,$B$2=Controls!$I$5,'Hours Spread'!FE85,$B$2=Controls!$I$6,'Hours Spread'!HA85,$B$2=Controls!$I$7,'Hours Spread'!IW85)</f>
        <v>#N/A</v>
      </c>
      <c r="Q87" s="1137" t="str">
        <f>ifs($B$2=Controls!$I$2,'Hours Spread'!R85,$B$2=Controls!$I$3,'Hours Spread'!BN85,$B$2=Controls!$I$4,'Hours Spread'!DJ85,$B$2=Controls!$I$5,'Hours Spread'!FF85,$B$2=Controls!$I$6,'Hours Spread'!HB85,$B$2=Controls!$I$7,'Hours Spread'!IX85)</f>
        <v>#N/A</v>
      </c>
      <c r="R87" s="1137" t="str">
        <f>ifs($B$2=Controls!$I$2,'Hours Spread'!S85,$B$2=Controls!$I$3,'Hours Spread'!BO85,$B$2=Controls!$I$4,'Hours Spread'!DK85,$B$2=Controls!$I$5,'Hours Spread'!FG85,$B$2=Controls!$I$6,'Hours Spread'!HC85,$B$2=Controls!$I$7,'Hours Spread'!IY85)</f>
        <v>#N/A</v>
      </c>
      <c r="S87" s="1137" t="str">
        <f>ifs($B$2=Controls!$I$2,'Hours Spread'!T85,$B$2=Controls!$I$3,'Hours Spread'!BP85,$B$2=Controls!$I$4,'Hours Spread'!DL85,$B$2=Controls!$I$5,'Hours Spread'!FH85,$B$2=Controls!$I$6,'Hours Spread'!HD85,$B$2=Controls!$I$7,'Hours Spread'!IZ85)</f>
        <v>#N/A</v>
      </c>
      <c r="T87" s="1137" t="str">
        <f>ifs($B$2=Controls!$I$2,'Hours Spread'!U85,$B$2=Controls!$I$3,'Hours Spread'!BQ85,$B$2=Controls!$I$4,'Hours Spread'!DM85,$B$2=Controls!$I$5,'Hours Spread'!FI85,$B$2=Controls!$I$6,'Hours Spread'!HE85,$B$2=Controls!$I$7,'Hours Spread'!JA85)</f>
        <v>#N/A</v>
      </c>
      <c r="U87" s="1137" t="str">
        <f>ifs($B$2=Controls!$I$2,'Hours Spread'!V85,$B$2=Controls!$I$3,'Hours Spread'!BR85,$B$2=Controls!$I$4,'Hours Spread'!DN85,$B$2=Controls!$I$5,'Hours Spread'!FJ85,$B$2=Controls!$I$6,'Hours Spread'!HF85,$B$2=Controls!$I$7,'Hours Spread'!JB85)</f>
        <v>#N/A</v>
      </c>
      <c r="V87" s="1137" t="str">
        <f>ifs($B$2=Controls!$I$2,'Hours Spread'!W85,$B$2=Controls!$I$3,'Hours Spread'!BS85,$B$2=Controls!$I$4,'Hours Spread'!DO85,$B$2=Controls!$I$5,'Hours Spread'!FK85,$B$2=Controls!$I$6,'Hours Spread'!HG85,$B$2=Controls!$I$7,'Hours Spread'!JC85)</f>
        <v>#N/A</v>
      </c>
      <c r="W87" s="1137" t="str">
        <f>ifs($B$2=Controls!$I$2,'Hours Spread'!X85,$B$2=Controls!$I$3,'Hours Spread'!BT85,$B$2=Controls!$I$4,'Hours Spread'!DP85,$B$2=Controls!$I$5,'Hours Spread'!FL85,$B$2=Controls!$I$6,'Hours Spread'!HH85,$B$2=Controls!$I$7,'Hours Spread'!JD85)</f>
        <v>#N/A</v>
      </c>
      <c r="X87" s="1137" t="str">
        <f>ifs($B$2=Controls!$I$2,'Hours Spread'!Y85,$B$2=Controls!$I$3,'Hours Spread'!BU85,$B$2=Controls!$I$4,'Hours Spread'!DQ85,$B$2=Controls!$I$5,'Hours Spread'!FM85,$B$2=Controls!$I$6,'Hours Spread'!HI85,$B$2=Controls!$I$7,'Hours Spread'!JE85)</f>
        <v>#N/A</v>
      </c>
      <c r="Y87" s="1137" t="str">
        <f>ifs($B$2=Controls!$I$2,'Hours Spread'!Z85,$B$2=Controls!$I$3,'Hours Spread'!BV85,$B$2=Controls!$I$4,'Hours Spread'!DR85,$B$2=Controls!$I$5,'Hours Spread'!FN85,$B$2=Controls!$I$6,'Hours Spread'!HJ85,$B$2=Controls!$I$7,'Hours Spread'!JF85)</f>
        <v>#N/A</v>
      </c>
      <c r="Z87" s="1137" t="str">
        <f>ifs($B$2=Controls!$I$2,'Hours Spread'!AA85,$B$2=Controls!$I$3,'Hours Spread'!BW85,$B$2=Controls!$I$4,'Hours Spread'!DS85,$B$2=Controls!$I$5,'Hours Spread'!FO85,$B$2=Controls!$I$6,'Hours Spread'!HK85,$B$2=Controls!$I$7,'Hours Spread'!JG85)</f>
        <v>#N/A</v>
      </c>
      <c r="AA87" s="1137" t="str">
        <f>ifs($B$2=Controls!$I$2,'Hours Spread'!AB85,$B$2=Controls!$I$3,'Hours Spread'!BX85,$B$2=Controls!$I$4,'Hours Spread'!DT85,$B$2=Controls!$I$5,'Hours Spread'!FP85,$B$2=Controls!$I$6,'Hours Spread'!HL85,$B$2=Controls!$I$7,'Hours Spread'!JH85)</f>
        <v>#N/A</v>
      </c>
      <c r="AB87" s="1137" t="str">
        <f>ifs($B$2=Controls!$I$2,'Hours Spread'!AC85,$B$2=Controls!$I$3,'Hours Spread'!BY85,$B$2=Controls!$I$4,'Hours Spread'!DU85,$B$2=Controls!$I$5,'Hours Spread'!FQ85,$B$2=Controls!$I$6,'Hours Spread'!HM85,$B$2=Controls!$I$7,'Hours Spread'!JI85)</f>
        <v>#N/A</v>
      </c>
      <c r="AC87" s="1137" t="str">
        <f>ifs($B$2=Controls!$I$2,'Hours Spread'!AD85,$B$2=Controls!$I$3,'Hours Spread'!BZ85,$B$2=Controls!$I$4,'Hours Spread'!DV85,$B$2=Controls!$I$5,'Hours Spread'!FR85,$B$2=Controls!$I$6,'Hours Spread'!HN85,$B$2=Controls!$I$7,'Hours Spread'!JJ85)</f>
        <v>#N/A</v>
      </c>
      <c r="AD87" s="1137" t="str">
        <f>ifs($B$2=Controls!$I$2,'Hours Spread'!AE85,$B$2=Controls!$I$3,'Hours Spread'!CA85,$B$2=Controls!$I$4,'Hours Spread'!DW85,$B$2=Controls!$I$5,'Hours Spread'!FS85,$B$2=Controls!$I$6,'Hours Spread'!HO85,$B$2=Controls!$I$7,'Hours Spread'!JK85)</f>
        <v>#N/A</v>
      </c>
      <c r="AE87" s="1137" t="str">
        <f>ifs($B$2=Controls!$I$2,'Hours Spread'!AF85,$B$2=Controls!$I$3,'Hours Spread'!CB85,$B$2=Controls!$I$4,'Hours Spread'!DX85,$B$2=Controls!$I$5,'Hours Spread'!FT85,$B$2=Controls!$I$6,'Hours Spread'!HP85,$B$2=Controls!$I$7,'Hours Spread'!JL85)</f>
        <v>#N/A</v>
      </c>
      <c r="AF87" s="1137" t="str">
        <f>ifs($B$2=Controls!$I$2,'Hours Spread'!AG85,$B$2=Controls!$I$3,'Hours Spread'!CC85,$B$2=Controls!$I$4,'Hours Spread'!DY85,$B$2=Controls!$I$5,'Hours Spread'!FU85,$B$2=Controls!$I$6,'Hours Spread'!HQ85,$B$2=Controls!$I$7,'Hours Spread'!JM85)</f>
        <v>#N/A</v>
      </c>
      <c r="AG87" s="1137" t="str">
        <f>ifs($B$2=Controls!$I$2,'Hours Spread'!AH85,$B$2=Controls!$I$3,'Hours Spread'!CD85,$B$2=Controls!$I$4,'Hours Spread'!DZ85,$B$2=Controls!$I$5,'Hours Spread'!FV85,$B$2=Controls!$I$6,'Hours Spread'!HR85,$B$2=Controls!$I$7,'Hours Spread'!JN85)</f>
        <v>#N/A</v>
      </c>
      <c r="AH87" s="1137" t="str">
        <f>ifs($B$2=Controls!$I$2,'Hours Spread'!AI85,$B$2=Controls!$I$3,'Hours Spread'!CE85,$B$2=Controls!$I$4,'Hours Spread'!EA85,$B$2=Controls!$I$5,'Hours Spread'!FW85,$B$2=Controls!$I$6,'Hours Spread'!HS85,$B$2=Controls!$I$7,'Hours Spread'!JO85)</f>
        <v>#N/A</v>
      </c>
      <c r="AI87" s="1137" t="str">
        <f>ifs($B$2=Controls!$I$2,'Hours Spread'!AJ85,$B$2=Controls!$I$3,'Hours Spread'!CF85,$B$2=Controls!$I$4,'Hours Spread'!EB85,$B$2=Controls!$I$5,'Hours Spread'!FX85,$B$2=Controls!$I$6,'Hours Spread'!HT85,$B$2=Controls!$I$7,'Hours Spread'!JP85)</f>
        <v>#N/A</v>
      </c>
      <c r="AJ87" s="1137" t="str">
        <f>ifs($B$2=Controls!$I$2,'Hours Spread'!AK85,$B$2=Controls!$I$3,'Hours Spread'!CG85,$B$2=Controls!$I$4,'Hours Spread'!EC85,$B$2=Controls!$I$5,'Hours Spread'!FY85,$B$2=Controls!$I$6,'Hours Spread'!HU85,$B$2=Controls!$I$7,'Hours Spread'!JQ85)</f>
        <v>#N/A</v>
      </c>
      <c r="AK87" s="1137" t="str">
        <f>ifs($B$2=Controls!$I$2,'Hours Spread'!AL85,$B$2=Controls!$I$3,'Hours Spread'!CH85,$B$2=Controls!$I$4,'Hours Spread'!ED85,$B$2=Controls!$I$5,'Hours Spread'!FZ85,$B$2=Controls!$I$6,'Hours Spread'!HV85,$B$2=Controls!$I$7,'Hours Spread'!JR85)</f>
        <v>#N/A</v>
      </c>
      <c r="AL87" s="1137" t="str">
        <f>ifs($B$2=Controls!$I$2,'Hours Spread'!AM85,$B$2=Controls!$I$3,'Hours Spread'!CI85,$B$2=Controls!$I$4,'Hours Spread'!EE85,$B$2=Controls!$I$5,'Hours Spread'!GA85,$B$2=Controls!$I$6,'Hours Spread'!HW85,$B$2=Controls!$I$7,'Hours Spread'!JS85)</f>
        <v>#N/A</v>
      </c>
      <c r="AM87" s="1137" t="str">
        <f>ifs($B$2=Controls!$I$2,'Hours Spread'!AN85,$B$2=Controls!$I$3,'Hours Spread'!CJ85,$B$2=Controls!$I$4,'Hours Spread'!EF85,$B$2=Controls!$I$5,'Hours Spread'!GB85,$B$2=Controls!$I$6,'Hours Spread'!HX85,$B$2=Controls!$I$7,'Hours Spread'!JT85)</f>
        <v>#N/A</v>
      </c>
      <c r="AN87" s="1137" t="str">
        <f>ifs($B$2=Controls!$I$2,'Hours Spread'!AO85,$B$2=Controls!$I$3,'Hours Spread'!CK85,$B$2=Controls!$I$4,'Hours Spread'!EG85,$B$2=Controls!$I$5,'Hours Spread'!GC85,$B$2=Controls!$I$6,'Hours Spread'!HY85,$B$2=Controls!$I$7,'Hours Spread'!JU85)</f>
        <v>#N/A</v>
      </c>
      <c r="AO87" s="1137" t="str">
        <f>ifs($B$2=Controls!$I$2,'Hours Spread'!AP85,$B$2=Controls!$I$3,'Hours Spread'!CL85,$B$2=Controls!$I$4,'Hours Spread'!EH85,$B$2=Controls!$I$5,'Hours Spread'!GD85,$B$2=Controls!$I$6,'Hours Spread'!HZ85,$B$2=Controls!$I$7,'Hours Spread'!JV85)</f>
        <v>#N/A</v>
      </c>
      <c r="AP87" s="1137" t="str">
        <f>ifs($B$2=Controls!$I$2,'Hours Spread'!AQ85,$B$2=Controls!$I$3,'Hours Spread'!CM85,$B$2=Controls!$I$4,'Hours Spread'!EI85,$B$2=Controls!$I$5,'Hours Spread'!GE85,$B$2=Controls!$I$6,'Hours Spread'!IA85,$B$2=Controls!$I$7,'Hours Spread'!JW85)</f>
        <v>#N/A</v>
      </c>
      <c r="AQ87" s="1137" t="str">
        <f>ifs($B$2=Controls!$I$2,'Hours Spread'!AR85,$B$2=Controls!$I$3,'Hours Spread'!CN85,$B$2=Controls!$I$4,'Hours Spread'!EJ85,$B$2=Controls!$I$5,'Hours Spread'!GF85,$B$2=Controls!$I$6,'Hours Spread'!IB85,$B$2=Controls!$I$7,'Hours Spread'!JX85)</f>
        <v>#N/A</v>
      </c>
      <c r="AR87" s="1137" t="str">
        <f>ifs($B$2=Controls!$I$2,'Hours Spread'!AS85,$B$2=Controls!$I$3,'Hours Spread'!CO85,$B$2=Controls!$I$4,'Hours Spread'!EK85,$B$2=Controls!$I$5,'Hours Spread'!GG85,$B$2=Controls!$I$6,'Hours Spread'!IC85,$B$2=Controls!$I$7,'Hours Spread'!JY85)</f>
        <v>#N/A</v>
      </c>
      <c r="AS87" s="1137" t="str">
        <f>ifs($B$2=Controls!$I$2,'Hours Spread'!AT85,$B$2=Controls!$I$3,'Hours Spread'!CP85,$B$2=Controls!$I$4,'Hours Spread'!EL85,$B$2=Controls!$I$5,'Hours Spread'!GH85,$B$2=Controls!$I$6,'Hours Spread'!ID85,$B$2=Controls!$I$7,'Hours Spread'!JZ85)</f>
        <v>#N/A</v>
      </c>
      <c r="AT87" s="1137" t="str">
        <f>ifs($B$2=Controls!$I$2,'Hours Spread'!AU85,$B$2=Controls!$I$3,'Hours Spread'!CQ85,$B$2=Controls!$I$4,'Hours Spread'!EM85,$B$2=Controls!$I$5,'Hours Spread'!GI85,$B$2=Controls!$I$6,'Hours Spread'!IE85,$B$2=Controls!$I$7,'Hours Spread'!KA85)</f>
        <v>#N/A</v>
      </c>
      <c r="AU87" s="1137" t="str">
        <f>ifs($B$2=Controls!$I$2,'Hours Spread'!AV85,$B$2=Controls!$I$3,'Hours Spread'!CR85,$B$2=Controls!$I$4,'Hours Spread'!EN85,$B$2=Controls!$I$5,'Hours Spread'!GJ85,$B$2=Controls!$I$6,'Hours Spread'!IF85,$B$2=Controls!$I$7,'Hours Spread'!KB85)</f>
        <v>#N/A</v>
      </c>
      <c r="AV87" s="1137" t="str">
        <f>ifs($B$2=Controls!$I$2,'Hours Spread'!AW85,$B$2=Controls!$I$3,'Hours Spread'!CS85,$B$2=Controls!$I$4,'Hours Spread'!EO85,$B$2=Controls!$I$5,'Hours Spread'!GK85,$B$2=Controls!$I$6,'Hours Spread'!IG85,$B$2=Controls!$I$7,'Hours Spread'!KC85)</f>
        <v>#N/A</v>
      </c>
      <c r="AW87" s="1137" t="str">
        <f>ifs($B$2=Controls!$I$2,'Hours Spread'!AX85,$B$2=Controls!$I$3,'Hours Spread'!CT85,$B$2=Controls!$I$4,'Hours Spread'!EP85,$B$2=Controls!$I$5,'Hours Spread'!GL85,$B$2=Controls!$I$6,'Hours Spread'!IH85,$B$2=Controls!$I$7,'Hours Spread'!KD85)</f>
        <v>#N/A</v>
      </c>
      <c r="AX87" s="1137" t="str">
        <f>ifs($B$2=Controls!$I$2,'Hours Spread'!AY85,$B$2=Controls!$I$3,'Hours Spread'!CU85,$B$2=Controls!$I$4,'Hours Spread'!EQ85,$B$2=Controls!$I$5,'Hours Spread'!GM85,$B$2=Controls!$I$6,'Hours Spread'!II85,$B$2=Controls!$I$7,'Hours Spread'!KE85)</f>
        <v>#N/A</v>
      </c>
    </row>
    <row r="88">
      <c r="A88" s="858"/>
      <c r="B88" s="1143"/>
      <c r="C88" s="1141"/>
      <c r="D88" s="1137" t="str">
        <f>ifs($B$2=Controls!$I$2,'Hours Spread'!E86,$B$2=Controls!$I$3,'Hours Spread'!BA86,$B$2=Controls!$I$4,'Hours Spread'!CW86,$B$2=Controls!$I$5,'Hours Spread'!ES86,$B$2=Controls!$I$6,'Hours Spread'!GO86,$B$2=Controls!$I$7,'Hours Spread'!IK86)</f>
        <v>#N/A</v>
      </c>
      <c r="E88" s="1137" t="str">
        <f>ifs($B$2=Controls!$I$2,'Hours Spread'!F86,$B$2=Controls!$I$3,'Hours Spread'!BB86,$B$2=Controls!$I$4,'Hours Spread'!CX86,$B$2=Controls!$I$5,'Hours Spread'!ET86,$B$2=Controls!$I$6,'Hours Spread'!GP86,$B$2=Controls!$I$7,'Hours Spread'!IL86)</f>
        <v>#N/A</v>
      </c>
      <c r="F88" s="1137" t="str">
        <f>ifs($B$2=Controls!$I$2,'Hours Spread'!G86,$B$2=Controls!$I$3,'Hours Spread'!BC86,$B$2=Controls!$I$4,'Hours Spread'!CY86,$B$2=Controls!$I$5,'Hours Spread'!EU86,$B$2=Controls!$I$6,'Hours Spread'!GQ86,$B$2=Controls!$I$7,'Hours Spread'!IM86)</f>
        <v>#N/A</v>
      </c>
      <c r="G88" s="1137" t="str">
        <f>ifs($B$2=Controls!$I$2,'Hours Spread'!H86,$B$2=Controls!$I$3,'Hours Spread'!BD86,$B$2=Controls!$I$4,'Hours Spread'!CZ86,$B$2=Controls!$I$5,'Hours Spread'!EV86,$B$2=Controls!$I$6,'Hours Spread'!GR86,$B$2=Controls!$I$7,'Hours Spread'!IN86)</f>
        <v>#N/A</v>
      </c>
      <c r="H88" s="1137" t="str">
        <f>ifs($B$2=Controls!$I$2,'Hours Spread'!I86,$B$2=Controls!$I$3,'Hours Spread'!BE86,$B$2=Controls!$I$4,'Hours Spread'!DA86,$B$2=Controls!$I$5,'Hours Spread'!EW86,$B$2=Controls!$I$6,'Hours Spread'!GS86,$B$2=Controls!$I$7,'Hours Spread'!IO86)</f>
        <v>#N/A</v>
      </c>
      <c r="I88" s="1137" t="str">
        <f>ifs($B$2=Controls!$I$2,'Hours Spread'!J86,$B$2=Controls!$I$3,'Hours Spread'!BF86,$B$2=Controls!$I$4,'Hours Spread'!DB86,$B$2=Controls!$I$5,'Hours Spread'!EX86,$B$2=Controls!$I$6,'Hours Spread'!GT86,$B$2=Controls!$I$7,'Hours Spread'!IP86)</f>
        <v>#N/A</v>
      </c>
      <c r="J88" s="1137" t="str">
        <f>ifs($B$2=Controls!$I$2,'Hours Spread'!K86,$B$2=Controls!$I$3,'Hours Spread'!BG86,$B$2=Controls!$I$4,'Hours Spread'!DC86,$B$2=Controls!$I$5,'Hours Spread'!EY86,$B$2=Controls!$I$6,'Hours Spread'!GU86,$B$2=Controls!$I$7,'Hours Spread'!IQ86)</f>
        <v>#N/A</v>
      </c>
      <c r="K88" s="1137" t="str">
        <f>ifs($B$2=Controls!$I$2,'Hours Spread'!L86,$B$2=Controls!$I$3,'Hours Spread'!BH86,$B$2=Controls!$I$4,'Hours Spread'!DD86,$B$2=Controls!$I$5,'Hours Spread'!EZ86,$B$2=Controls!$I$6,'Hours Spread'!GV86,$B$2=Controls!$I$7,'Hours Spread'!IR86)</f>
        <v>#N/A</v>
      </c>
      <c r="L88" s="1137" t="str">
        <f>ifs($B$2=Controls!$I$2,'Hours Spread'!M86,$B$2=Controls!$I$3,'Hours Spread'!BI86,$B$2=Controls!$I$4,'Hours Spread'!DE86,$B$2=Controls!$I$5,'Hours Spread'!FA86,$B$2=Controls!$I$6,'Hours Spread'!GW86,$B$2=Controls!$I$7,'Hours Spread'!IS86)</f>
        <v>#N/A</v>
      </c>
      <c r="M88" s="1137" t="str">
        <f>ifs($B$2=Controls!$I$2,'Hours Spread'!N86,$B$2=Controls!$I$3,'Hours Spread'!BJ86,$B$2=Controls!$I$4,'Hours Spread'!DF86,$B$2=Controls!$I$5,'Hours Spread'!FB86,$B$2=Controls!$I$6,'Hours Spread'!GX86,$B$2=Controls!$I$7,'Hours Spread'!IT86)</f>
        <v>#N/A</v>
      </c>
      <c r="N88" s="1137" t="str">
        <f>ifs($B$2=Controls!$I$2,'Hours Spread'!O86,$B$2=Controls!$I$3,'Hours Spread'!BK86,$B$2=Controls!$I$4,'Hours Spread'!DG86,$B$2=Controls!$I$5,'Hours Spread'!FC86,$B$2=Controls!$I$6,'Hours Spread'!GY86,$B$2=Controls!$I$7,'Hours Spread'!IU86)</f>
        <v>#N/A</v>
      </c>
      <c r="O88" s="1137" t="str">
        <f>ifs($B$2=Controls!$I$2,'Hours Spread'!P86,$B$2=Controls!$I$3,'Hours Spread'!BL86,$B$2=Controls!$I$4,'Hours Spread'!DH86,$B$2=Controls!$I$5,'Hours Spread'!FD86,$B$2=Controls!$I$6,'Hours Spread'!GZ86,$B$2=Controls!$I$7,'Hours Spread'!IV86)</f>
        <v>#N/A</v>
      </c>
      <c r="P88" s="1137" t="str">
        <f>ifs($B$2=Controls!$I$2,'Hours Spread'!Q86,$B$2=Controls!$I$3,'Hours Spread'!BM86,$B$2=Controls!$I$4,'Hours Spread'!DI86,$B$2=Controls!$I$5,'Hours Spread'!FE86,$B$2=Controls!$I$6,'Hours Spread'!HA86,$B$2=Controls!$I$7,'Hours Spread'!IW86)</f>
        <v>#N/A</v>
      </c>
      <c r="Q88" s="1137" t="str">
        <f>ifs($B$2=Controls!$I$2,'Hours Spread'!R86,$B$2=Controls!$I$3,'Hours Spread'!BN86,$B$2=Controls!$I$4,'Hours Spread'!DJ86,$B$2=Controls!$I$5,'Hours Spread'!FF86,$B$2=Controls!$I$6,'Hours Spread'!HB86,$B$2=Controls!$I$7,'Hours Spread'!IX86)</f>
        <v>#N/A</v>
      </c>
      <c r="R88" s="1137" t="str">
        <f>ifs($B$2=Controls!$I$2,'Hours Spread'!S86,$B$2=Controls!$I$3,'Hours Spread'!BO86,$B$2=Controls!$I$4,'Hours Spread'!DK86,$B$2=Controls!$I$5,'Hours Spread'!FG86,$B$2=Controls!$I$6,'Hours Spread'!HC86,$B$2=Controls!$I$7,'Hours Spread'!IY86)</f>
        <v>#N/A</v>
      </c>
      <c r="S88" s="1137" t="str">
        <f>ifs($B$2=Controls!$I$2,'Hours Spread'!T86,$B$2=Controls!$I$3,'Hours Spread'!BP86,$B$2=Controls!$I$4,'Hours Spread'!DL86,$B$2=Controls!$I$5,'Hours Spread'!FH86,$B$2=Controls!$I$6,'Hours Spread'!HD86,$B$2=Controls!$I$7,'Hours Spread'!IZ86)</f>
        <v>#N/A</v>
      </c>
      <c r="T88" s="1137" t="str">
        <f>ifs($B$2=Controls!$I$2,'Hours Spread'!U86,$B$2=Controls!$I$3,'Hours Spread'!BQ86,$B$2=Controls!$I$4,'Hours Spread'!DM86,$B$2=Controls!$I$5,'Hours Spread'!FI86,$B$2=Controls!$I$6,'Hours Spread'!HE86,$B$2=Controls!$I$7,'Hours Spread'!JA86)</f>
        <v>#N/A</v>
      </c>
      <c r="U88" s="1137" t="str">
        <f>ifs($B$2=Controls!$I$2,'Hours Spread'!V86,$B$2=Controls!$I$3,'Hours Spread'!BR86,$B$2=Controls!$I$4,'Hours Spread'!DN86,$B$2=Controls!$I$5,'Hours Spread'!FJ86,$B$2=Controls!$I$6,'Hours Spread'!HF86,$B$2=Controls!$I$7,'Hours Spread'!JB86)</f>
        <v>#N/A</v>
      </c>
      <c r="V88" s="1137" t="str">
        <f>ifs($B$2=Controls!$I$2,'Hours Spread'!W86,$B$2=Controls!$I$3,'Hours Spread'!BS86,$B$2=Controls!$I$4,'Hours Spread'!DO86,$B$2=Controls!$I$5,'Hours Spread'!FK86,$B$2=Controls!$I$6,'Hours Spread'!HG86,$B$2=Controls!$I$7,'Hours Spread'!JC86)</f>
        <v>#N/A</v>
      </c>
      <c r="W88" s="1137" t="str">
        <f>ifs($B$2=Controls!$I$2,'Hours Spread'!X86,$B$2=Controls!$I$3,'Hours Spread'!BT86,$B$2=Controls!$I$4,'Hours Spread'!DP86,$B$2=Controls!$I$5,'Hours Spread'!FL86,$B$2=Controls!$I$6,'Hours Spread'!HH86,$B$2=Controls!$I$7,'Hours Spread'!JD86)</f>
        <v>#N/A</v>
      </c>
      <c r="X88" s="1137" t="str">
        <f>ifs($B$2=Controls!$I$2,'Hours Spread'!Y86,$B$2=Controls!$I$3,'Hours Spread'!BU86,$B$2=Controls!$I$4,'Hours Spread'!DQ86,$B$2=Controls!$I$5,'Hours Spread'!FM86,$B$2=Controls!$I$6,'Hours Spread'!HI86,$B$2=Controls!$I$7,'Hours Spread'!JE86)</f>
        <v>#N/A</v>
      </c>
      <c r="Y88" s="1137" t="str">
        <f>ifs($B$2=Controls!$I$2,'Hours Spread'!Z86,$B$2=Controls!$I$3,'Hours Spread'!BV86,$B$2=Controls!$I$4,'Hours Spread'!DR86,$B$2=Controls!$I$5,'Hours Spread'!FN86,$B$2=Controls!$I$6,'Hours Spread'!HJ86,$B$2=Controls!$I$7,'Hours Spread'!JF86)</f>
        <v>#N/A</v>
      </c>
      <c r="Z88" s="1137" t="str">
        <f>ifs($B$2=Controls!$I$2,'Hours Spread'!AA86,$B$2=Controls!$I$3,'Hours Spread'!BW86,$B$2=Controls!$I$4,'Hours Spread'!DS86,$B$2=Controls!$I$5,'Hours Spread'!FO86,$B$2=Controls!$I$6,'Hours Spread'!HK86,$B$2=Controls!$I$7,'Hours Spread'!JG86)</f>
        <v>#N/A</v>
      </c>
      <c r="AA88" s="1137" t="str">
        <f>ifs($B$2=Controls!$I$2,'Hours Spread'!AB86,$B$2=Controls!$I$3,'Hours Spread'!BX86,$B$2=Controls!$I$4,'Hours Spread'!DT86,$B$2=Controls!$I$5,'Hours Spread'!FP86,$B$2=Controls!$I$6,'Hours Spread'!HL86,$B$2=Controls!$I$7,'Hours Spread'!JH86)</f>
        <v>#N/A</v>
      </c>
      <c r="AB88" s="1137" t="str">
        <f>ifs($B$2=Controls!$I$2,'Hours Spread'!AC86,$B$2=Controls!$I$3,'Hours Spread'!BY86,$B$2=Controls!$I$4,'Hours Spread'!DU86,$B$2=Controls!$I$5,'Hours Spread'!FQ86,$B$2=Controls!$I$6,'Hours Spread'!HM86,$B$2=Controls!$I$7,'Hours Spread'!JI86)</f>
        <v>#N/A</v>
      </c>
      <c r="AC88" s="1137" t="str">
        <f>ifs($B$2=Controls!$I$2,'Hours Spread'!AD86,$B$2=Controls!$I$3,'Hours Spread'!BZ86,$B$2=Controls!$I$4,'Hours Spread'!DV86,$B$2=Controls!$I$5,'Hours Spread'!FR86,$B$2=Controls!$I$6,'Hours Spread'!HN86,$B$2=Controls!$I$7,'Hours Spread'!JJ86)</f>
        <v>#N/A</v>
      </c>
      <c r="AD88" s="1137" t="str">
        <f>ifs($B$2=Controls!$I$2,'Hours Spread'!AE86,$B$2=Controls!$I$3,'Hours Spread'!CA86,$B$2=Controls!$I$4,'Hours Spread'!DW86,$B$2=Controls!$I$5,'Hours Spread'!FS86,$B$2=Controls!$I$6,'Hours Spread'!HO86,$B$2=Controls!$I$7,'Hours Spread'!JK86)</f>
        <v>#N/A</v>
      </c>
      <c r="AE88" s="1137" t="str">
        <f>ifs($B$2=Controls!$I$2,'Hours Spread'!AF86,$B$2=Controls!$I$3,'Hours Spread'!CB86,$B$2=Controls!$I$4,'Hours Spread'!DX86,$B$2=Controls!$I$5,'Hours Spread'!FT86,$B$2=Controls!$I$6,'Hours Spread'!HP86,$B$2=Controls!$I$7,'Hours Spread'!JL86)</f>
        <v>#N/A</v>
      </c>
      <c r="AF88" s="1137" t="str">
        <f>ifs($B$2=Controls!$I$2,'Hours Spread'!AG86,$B$2=Controls!$I$3,'Hours Spread'!CC86,$B$2=Controls!$I$4,'Hours Spread'!DY86,$B$2=Controls!$I$5,'Hours Spread'!FU86,$B$2=Controls!$I$6,'Hours Spread'!HQ86,$B$2=Controls!$I$7,'Hours Spread'!JM86)</f>
        <v>#N/A</v>
      </c>
      <c r="AG88" s="1137" t="str">
        <f>ifs($B$2=Controls!$I$2,'Hours Spread'!AH86,$B$2=Controls!$I$3,'Hours Spread'!CD86,$B$2=Controls!$I$4,'Hours Spread'!DZ86,$B$2=Controls!$I$5,'Hours Spread'!FV86,$B$2=Controls!$I$6,'Hours Spread'!HR86,$B$2=Controls!$I$7,'Hours Spread'!JN86)</f>
        <v>#N/A</v>
      </c>
      <c r="AH88" s="1137" t="str">
        <f>ifs($B$2=Controls!$I$2,'Hours Spread'!AI86,$B$2=Controls!$I$3,'Hours Spread'!CE86,$B$2=Controls!$I$4,'Hours Spread'!EA86,$B$2=Controls!$I$5,'Hours Spread'!FW86,$B$2=Controls!$I$6,'Hours Spread'!HS86,$B$2=Controls!$I$7,'Hours Spread'!JO86)</f>
        <v>#N/A</v>
      </c>
      <c r="AI88" s="1137" t="str">
        <f>ifs($B$2=Controls!$I$2,'Hours Spread'!AJ86,$B$2=Controls!$I$3,'Hours Spread'!CF86,$B$2=Controls!$I$4,'Hours Spread'!EB86,$B$2=Controls!$I$5,'Hours Spread'!FX86,$B$2=Controls!$I$6,'Hours Spread'!HT86,$B$2=Controls!$I$7,'Hours Spread'!JP86)</f>
        <v>#N/A</v>
      </c>
      <c r="AJ88" s="1137" t="str">
        <f>ifs($B$2=Controls!$I$2,'Hours Spread'!AK86,$B$2=Controls!$I$3,'Hours Spread'!CG86,$B$2=Controls!$I$4,'Hours Spread'!EC86,$B$2=Controls!$I$5,'Hours Spread'!FY86,$B$2=Controls!$I$6,'Hours Spread'!HU86,$B$2=Controls!$I$7,'Hours Spread'!JQ86)</f>
        <v>#N/A</v>
      </c>
      <c r="AK88" s="1137" t="str">
        <f>ifs($B$2=Controls!$I$2,'Hours Spread'!AL86,$B$2=Controls!$I$3,'Hours Spread'!CH86,$B$2=Controls!$I$4,'Hours Spread'!ED86,$B$2=Controls!$I$5,'Hours Spread'!FZ86,$B$2=Controls!$I$6,'Hours Spread'!HV86,$B$2=Controls!$I$7,'Hours Spread'!JR86)</f>
        <v>#N/A</v>
      </c>
      <c r="AL88" s="1137" t="str">
        <f>ifs($B$2=Controls!$I$2,'Hours Spread'!AM86,$B$2=Controls!$I$3,'Hours Spread'!CI86,$B$2=Controls!$I$4,'Hours Spread'!EE86,$B$2=Controls!$I$5,'Hours Spread'!GA86,$B$2=Controls!$I$6,'Hours Spread'!HW86,$B$2=Controls!$I$7,'Hours Spread'!JS86)</f>
        <v>#N/A</v>
      </c>
      <c r="AM88" s="1137" t="str">
        <f>ifs($B$2=Controls!$I$2,'Hours Spread'!AN86,$B$2=Controls!$I$3,'Hours Spread'!CJ86,$B$2=Controls!$I$4,'Hours Spread'!EF86,$B$2=Controls!$I$5,'Hours Spread'!GB86,$B$2=Controls!$I$6,'Hours Spread'!HX86,$B$2=Controls!$I$7,'Hours Spread'!JT86)</f>
        <v>#N/A</v>
      </c>
      <c r="AN88" s="1137" t="str">
        <f>ifs($B$2=Controls!$I$2,'Hours Spread'!AO86,$B$2=Controls!$I$3,'Hours Spread'!CK86,$B$2=Controls!$I$4,'Hours Spread'!EG86,$B$2=Controls!$I$5,'Hours Spread'!GC86,$B$2=Controls!$I$6,'Hours Spread'!HY86,$B$2=Controls!$I$7,'Hours Spread'!JU86)</f>
        <v>#N/A</v>
      </c>
      <c r="AO88" s="1137" t="str">
        <f>ifs($B$2=Controls!$I$2,'Hours Spread'!AP86,$B$2=Controls!$I$3,'Hours Spread'!CL86,$B$2=Controls!$I$4,'Hours Spread'!EH86,$B$2=Controls!$I$5,'Hours Spread'!GD86,$B$2=Controls!$I$6,'Hours Spread'!HZ86,$B$2=Controls!$I$7,'Hours Spread'!JV86)</f>
        <v>#N/A</v>
      </c>
      <c r="AP88" s="1137" t="str">
        <f>ifs($B$2=Controls!$I$2,'Hours Spread'!AQ86,$B$2=Controls!$I$3,'Hours Spread'!CM86,$B$2=Controls!$I$4,'Hours Spread'!EI86,$B$2=Controls!$I$5,'Hours Spread'!GE86,$B$2=Controls!$I$6,'Hours Spread'!IA86,$B$2=Controls!$I$7,'Hours Spread'!JW86)</f>
        <v>#N/A</v>
      </c>
      <c r="AQ88" s="1137" t="str">
        <f>ifs($B$2=Controls!$I$2,'Hours Spread'!AR86,$B$2=Controls!$I$3,'Hours Spread'!CN86,$B$2=Controls!$I$4,'Hours Spread'!EJ86,$B$2=Controls!$I$5,'Hours Spread'!GF86,$B$2=Controls!$I$6,'Hours Spread'!IB86,$B$2=Controls!$I$7,'Hours Spread'!JX86)</f>
        <v>#N/A</v>
      </c>
      <c r="AR88" s="1137" t="str">
        <f>ifs($B$2=Controls!$I$2,'Hours Spread'!AS86,$B$2=Controls!$I$3,'Hours Spread'!CO86,$B$2=Controls!$I$4,'Hours Spread'!EK86,$B$2=Controls!$I$5,'Hours Spread'!GG86,$B$2=Controls!$I$6,'Hours Spread'!IC86,$B$2=Controls!$I$7,'Hours Spread'!JY86)</f>
        <v>#N/A</v>
      </c>
      <c r="AS88" s="1137" t="str">
        <f>ifs($B$2=Controls!$I$2,'Hours Spread'!AT86,$B$2=Controls!$I$3,'Hours Spread'!CP86,$B$2=Controls!$I$4,'Hours Spread'!EL86,$B$2=Controls!$I$5,'Hours Spread'!GH86,$B$2=Controls!$I$6,'Hours Spread'!ID86,$B$2=Controls!$I$7,'Hours Spread'!JZ86)</f>
        <v>#N/A</v>
      </c>
      <c r="AT88" s="1137" t="str">
        <f>ifs($B$2=Controls!$I$2,'Hours Spread'!AU86,$B$2=Controls!$I$3,'Hours Spread'!CQ86,$B$2=Controls!$I$4,'Hours Spread'!EM86,$B$2=Controls!$I$5,'Hours Spread'!GI86,$B$2=Controls!$I$6,'Hours Spread'!IE86,$B$2=Controls!$I$7,'Hours Spread'!KA86)</f>
        <v>#N/A</v>
      </c>
      <c r="AU88" s="1137" t="str">
        <f>ifs($B$2=Controls!$I$2,'Hours Spread'!AV86,$B$2=Controls!$I$3,'Hours Spread'!CR86,$B$2=Controls!$I$4,'Hours Spread'!EN86,$B$2=Controls!$I$5,'Hours Spread'!GJ86,$B$2=Controls!$I$6,'Hours Spread'!IF86,$B$2=Controls!$I$7,'Hours Spread'!KB86)</f>
        <v>#N/A</v>
      </c>
      <c r="AV88" s="1137" t="str">
        <f>ifs($B$2=Controls!$I$2,'Hours Spread'!AW86,$B$2=Controls!$I$3,'Hours Spread'!CS86,$B$2=Controls!$I$4,'Hours Spread'!EO86,$B$2=Controls!$I$5,'Hours Spread'!GK86,$B$2=Controls!$I$6,'Hours Spread'!IG86,$B$2=Controls!$I$7,'Hours Spread'!KC86)</f>
        <v>#N/A</v>
      </c>
      <c r="AW88" s="1137" t="str">
        <f>ifs($B$2=Controls!$I$2,'Hours Spread'!AX86,$B$2=Controls!$I$3,'Hours Spread'!CT86,$B$2=Controls!$I$4,'Hours Spread'!EP86,$B$2=Controls!$I$5,'Hours Spread'!GL86,$B$2=Controls!$I$6,'Hours Spread'!IH86,$B$2=Controls!$I$7,'Hours Spread'!KD86)</f>
        <v>#N/A</v>
      </c>
      <c r="AX88" s="1137" t="str">
        <f>ifs($B$2=Controls!$I$2,'Hours Spread'!AY86,$B$2=Controls!$I$3,'Hours Spread'!CU86,$B$2=Controls!$I$4,'Hours Spread'!EQ86,$B$2=Controls!$I$5,'Hours Spread'!GM86,$B$2=Controls!$I$6,'Hours Spread'!II86,$B$2=Controls!$I$7,'Hours Spread'!KE86)</f>
        <v>#N/A</v>
      </c>
    </row>
    <row r="89">
      <c r="A89" s="858"/>
      <c r="B89" s="1143"/>
      <c r="C89" s="1141"/>
      <c r="D89" s="1137" t="str">
        <f>ifs($B$2=Controls!$I$2,'Hours Spread'!E87,$B$2=Controls!$I$3,'Hours Spread'!BA87,$B$2=Controls!$I$4,'Hours Spread'!CW87,$B$2=Controls!$I$5,'Hours Spread'!ES87,$B$2=Controls!$I$6,'Hours Spread'!GO87,$B$2=Controls!$I$7,'Hours Spread'!IK87)</f>
        <v>#N/A</v>
      </c>
      <c r="E89" s="1137" t="str">
        <f>ifs($B$2=Controls!$I$2,'Hours Spread'!F87,$B$2=Controls!$I$3,'Hours Spread'!BB87,$B$2=Controls!$I$4,'Hours Spread'!CX87,$B$2=Controls!$I$5,'Hours Spread'!ET87,$B$2=Controls!$I$6,'Hours Spread'!GP87,$B$2=Controls!$I$7,'Hours Spread'!IL87)</f>
        <v>#N/A</v>
      </c>
      <c r="F89" s="1137" t="str">
        <f>ifs($B$2=Controls!$I$2,'Hours Spread'!G87,$B$2=Controls!$I$3,'Hours Spread'!BC87,$B$2=Controls!$I$4,'Hours Spread'!CY87,$B$2=Controls!$I$5,'Hours Spread'!EU87,$B$2=Controls!$I$6,'Hours Spread'!GQ87,$B$2=Controls!$I$7,'Hours Spread'!IM87)</f>
        <v>#N/A</v>
      </c>
      <c r="G89" s="1137" t="str">
        <f>ifs($B$2=Controls!$I$2,'Hours Spread'!H87,$B$2=Controls!$I$3,'Hours Spread'!BD87,$B$2=Controls!$I$4,'Hours Spread'!CZ87,$B$2=Controls!$I$5,'Hours Spread'!EV87,$B$2=Controls!$I$6,'Hours Spread'!GR87,$B$2=Controls!$I$7,'Hours Spread'!IN87)</f>
        <v>#N/A</v>
      </c>
      <c r="H89" s="1137" t="str">
        <f>ifs($B$2=Controls!$I$2,'Hours Spread'!I87,$B$2=Controls!$I$3,'Hours Spread'!BE87,$B$2=Controls!$I$4,'Hours Spread'!DA87,$B$2=Controls!$I$5,'Hours Spread'!EW87,$B$2=Controls!$I$6,'Hours Spread'!GS87,$B$2=Controls!$I$7,'Hours Spread'!IO87)</f>
        <v>#N/A</v>
      </c>
      <c r="I89" s="1137" t="str">
        <f>ifs($B$2=Controls!$I$2,'Hours Spread'!J87,$B$2=Controls!$I$3,'Hours Spread'!BF87,$B$2=Controls!$I$4,'Hours Spread'!DB87,$B$2=Controls!$I$5,'Hours Spread'!EX87,$B$2=Controls!$I$6,'Hours Spread'!GT87,$B$2=Controls!$I$7,'Hours Spread'!IP87)</f>
        <v>#N/A</v>
      </c>
      <c r="J89" s="1137" t="str">
        <f>ifs($B$2=Controls!$I$2,'Hours Spread'!K87,$B$2=Controls!$I$3,'Hours Spread'!BG87,$B$2=Controls!$I$4,'Hours Spread'!DC87,$B$2=Controls!$I$5,'Hours Spread'!EY87,$B$2=Controls!$I$6,'Hours Spread'!GU87,$B$2=Controls!$I$7,'Hours Spread'!IQ87)</f>
        <v>#N/A</v>
      </c>
      <c r="K89" s="1137" t="str">
        <f>ifs($B$2=Controls!$I$2,'Hours Spread'!L87,$B$2=Controls!$I$3,'Hours Spread'!BH87,$B$2=Controls!$I$4,'Hours Spread'!DD87,$B$2=Controls!$I$5,'Hours Spread'!EZ87,$B$2=Controls!$I$6,'Hours Spread'!GV87,$B$2=Controls!$I$7,'Hours Spread'!IR87)</f>
        <v>#N/A</v>
      </c>
      <c r="L89" s="1137" t="str">
        <f>ifs($B$2=Controls!$I$2,'Hours Spread'!M87,$B$2=Controls!$I$3,'Hours Spread'!BI87,$B$2=Controls!$I$4,'Hours Spread'!DE87,$B$2=Controls!$I$5,'Hours Spread'!FA87,$B$2=Controls!$I$6,'Hours Spread'!GW87,$B$2=Controls!$I$7,'Hours Spread'!IS87)</f>
        <v>#N/A</v>
      </c>
      <c r="M89" s="1137" t="str">
        <f>ifs($B$2=Controls!$I$2,'Hours Spread'!N87,$B$2=Controls!$I$3,'Hours Spread'!BJ87,$B$2=Controls!$I$4,'Hours Spread'!DF87,$B$2=Controls!$I$5,'Hours Spread'!FB87,$B$2=Controls!$I$6,'Hours Spread'!GX87,$B$2=Controls!$I$7,'Hours Spread'!IT87)</f>
        <v>#N/A</v>
      </c>
      <c r="N89" s="1137" t="str">
        <f>ifs($B$2=Controls!$I$2,'Hours Spread'!O87,$B$2=Controls!$I$3,'Hours Spread'!BK87,$B$2=Controls!$I$4,'Hours Spread'!DG87,$B$2=Controls!$I$5,'Hours Spread'!FC87,$B$2=Controls!$I$6,'Hours Spread'!GY87,$B$2=Controls!$I$7,'Hours Spread'!IU87)</f>
        <v>#N/A</v>
      </c>
      <c r="O89" s="1137" t="str">
        <f>ifs($B$2=Controls!$I$2,'Hours Spread'!P87,$B$2=Controls!$I$3,'Hours Spread'!BL87,$B$2=Controls!$I$4,'Hours Spread'!DH87,$B$2=Controls!$I$5,'Hours Spread'!FD87,$B$2=Controls!$I$6,'Hours Spread'!GZ87,$B$2=Controls!$I$7,'Hours Spread'!IV87)</f>
        <v>#N/A</v>
      </c>
      <c r="P89" s="1137" t="str">
        <f>ifs($B$2=Controls!$I$2,'Hours Spread'!Q87,$B$2=Controls!$I$3,'Hours Spread'!BM87,$B$2=Controls!$I$4,'Hours Spread'!DI87,$B$2=Controls!$I$5,'Hours Spread'!FE87,$B$2=Controls!$I$6,'Hours Spread'!HA87,$B$2=Controls!$I$7,'Hours Spread'!IW87)</f>
        <v>#N/A</v>
      </c>
      <c r="Q89" s="1137" t="str">
        <f>ifs($B$2=Controls!$I$2,'Hours Spread'!R87,$B$2=Controls!$I$3,'Hours Spread'!BN87,$B$2=Controls!$I$4,'Hours Spread'!DJ87,$B$2=Controls!$I$5,'Hours Spread'!FF87,$B$2=Controls!$I$6,'Hours Spread'!HB87,$B$2=Controls!$I$7,'Hours Spread'!IX87)</f>
        <v>#N/A</v>
      </c>
      <c r="R89" s="1137" t="str">
        <f>ifs($B$2=Controls!$I$2,'Hours Spread'!S87,$B$2=Controls!$I$3,'Hours Spread'!BO87,$B$2=Controls!$I$4,'Hours Spread'!DK87,$B$2=Controls!$I$5,'Hours Spread'!FG87,$B$2=Controls!$I$6,'Hours Spread'!HC87,$B$2=Controls!$I$7,'Hours Spread'!IY87)</f>
        <v>#N/A</v>
      </c>
      <c r="S89" s="1137" t="str">
        <f>ifs($B$2=Controls!$I$2,'Hours Spread'!T87,$B$2=Controls!$I$3,'Hours Spread'!BP87,$B$2=Controls!$I$4,'Hours Spread'!DL87,$B$2=Controls!$I$5,'Hours Spread'!FH87,$B$2=Controls!$I$6,'Hours Spread'!HD87,$B$2=Controls!$I$7,'Hours Spread'!IZ87)</f>
        <v>#N/A</v>
      </c>
      <c r="T89" s="1137" t="str">
        <f>ifs($B$2=Controls!$I$2,'Hours Spread'!U87,$B$2=Controls!$I$3,'Hours Spread'!BQ87,$B$2=Controls!$I$4,'Hours Spread'!DM87,$B$2=Controls!$I$5,'Hours Spread'!FI87,$B$2=Controls!$I$6,'Hours Spread'!HE87,$B$2=Controls!$I$7,'Hours Spread'!JA87)</f>
        <v>#N/A</v>
      </c>
      <c r="U89" s="1137" t="str">
        <f>ifs($B$2=Controls!$I$2,'Hours Spread'!V87,$B$2=Controls!$I$3,'Hours Spread'!BR87,$B$2=Controls!$I$4,'Hours Spread'!DN87,$B$2=Controls!$I$5,'Hours Spread'!FJ87,$B$2=Controls!$I$6,'Hours Spread'!HF87,$B$2=Controls!$I$7,'Hours Spread'!JB87)</f>
        <v>#N/A</v>
      </c>
      <c r="V89" s="1137" t="str">
        <f>ifs($B$2=Controls!$I$2,'Hours Spread'!W87,$B$2=Controls!$I$3,'Hours Spread'!BS87,$B$2=Controls!$I$4,'Hours Spread'!DO87,$B$2=Controls!$I$5,'Hours Spread'!FK87,$B$2=Controls!$I$6,'Hours Spread'!HG87,$B$2=Controls!$I$7,'Hours Spread'!JC87)</f>
        <v>#N/A</v>
      </c>
      <c r="W89" s="1137" t="str">
        <f>ifs($B$2=Controls!$I$2,'Hours Spread'!X87,$B$2=Controls!$I$3,'Hours Spread'!BT87,$B$2=Controls!$I$4,'Hours Spread'!DP87,$B$2=Controls!$I$5,'Hours Spread'!FL87,$B$2=Controls!$I$6,'Hours Spread'!HH87,$B$2=Controls!$I$7,'Hours Spread'!JD87)</f>
        <v>#N/A</v>
      </c>
      <c r="X89" s="1137" t="str">
        <f>ifs($B$2=Controls!$I$2,'Hours Spread'!Y87,$B$2=Controls!$I$3,'Hours Spread'!BU87,$B$2=Controls!$I$4,'Hours Spread'!DQ87,$B$2=Controls!$I$5,'Hours Spread'!FM87,$B$2=Controls!$I$6,'Hours Spread'!HI87,$B$2=Controls!$I$7,'Hours Spread'!JE87)</f>
        <v>#N/A</v>
      </c>
      <c r="Y89" s="1137" t="str">
        <f>ifs($B$2=Controls!$I$2,'Hours Spread'!Z87,$B$2=Controls!$I$3,'Hours Spread'!BV87,$B$2=Controls!$I$4,'Hours Spread'!DR87,$B$2=Controls!$I$5,'Hours Spread'!FN87,$B$2=Controls!$I$6,'Hours Spread'!HJ87,$B$2=Controls!$I$7,'Hours Spread'!JF87)</f>
        <v>#N/A</v>
      </c>
      <c r="Z89" s="1137" t="str">
        <f>ifs($B$2=Controls!$I$2,'Hours Spread'!AA87,$B$2=Controls!$I$3,'Hours Spread'!BW87,$B$2=Controls!$I$4,'Hours Spread'!DS87,$B$2=Controls!$I$5,'Hours Spread'!FO87,$B$2=Controls!$I$6,'Hours Spread'!HK87,$B$2=Controls!$I$7,'Hours Spread'!JG87)</f>
        <v>#N/A</v>
      </c>
      <c r="AA89" s="1137" t="str">
        <f>ifs($B$2=Controls!$I$2,'Hours Spread'!AB87,$B$2=Controls!$I$3,'Hours Spread'!BX87,$B$2=Controls!$I$4,'Hours Spread'!DT87,$B$2=Controls!$I$5,'Hours Spread'!FP87,$B$2=Controls!$I$6,'Hours Spread'!HL87,$B$2=Controls!$I$7,'Hours Spread'!JH87)</f>
        <v>#N/A</v>
      </c>
      <c r="AB89" s="1137" t="str">
        <f>ifs($B$2=Controls!$I$2,'Hours Spread'!AC87,$B$2=Controls!$I$3,'Hours Spread'!BY87,$B$2=Controls!$I$4,'Hours Spread'!DU87,$B$2=Controls!$I$5,'Hours Spread'!FQ87,$B$2=Controls!$I$6,'Hours Spread'!HM87,$B$2=Controls!$I$7,'Hours Spread'!JI87)</f>
        <v>#N/A</v>
      </c>
      <c r="AC89" s="1137" t="str">
        <f>ifs($B$2=Controls!$I$2,'Hours Spread'!AD87,$B$2=Controls!$I$3,'Hours Spread'!BZ87,$B$2=Controls!$I$4,'Hours Spread'!DV87,$B$2=Controls!$I$5,'Hours Spread'!FR87,$B$2=Controls!$I$6,'Hours Spread'!HN87,$B$2=Controls!$I$7,'Hours Spread'!JJ87)</f>
        <v>#N/A</v>
      </c>
      <c r="AD89" s="1137" t="str">
        <f>ifs($B$2=Controls!$I$2,'Hours Spread'!AE87,$B$2=Controls!$I$3,'Hours Spread'!CA87,$B$2=Controls!$I$4,'Hours Spread'!DW87,$B$2=Controls!$I$5,'Hours Spread'!FS87,$B$2=Controls!$I$6,'Hours Spread'!HO87,$B$2=Controls!$I$7,'Hours Spread'!JK87)</f>
        <v>#N/A</v>
      </c>
      <c r="AE89" s="1137" t="str">
        <f>ifs($B$2=Controls!$I$2,'Hours Spread'!AF87,$B$2=Controls!$I$3,'Hours Spread'!CB87,$B$2=Controls!$I$4,'Hours Spread'!DX87,$B$2=Controls!$I$5,'Hours Spread'!FT87,$B$2=Controls!$I$6,'Hours Spread'!HP87,$B$2=Controls!$I$7,'Hours Spread'!JL87)</f>
        <v>#N/A</v>
      </c>
      <c r="AF89" s="1137" t="str">
        <f>ifs($B$2=Controls!$I$2,'Hours Spread'!AG87,$B$2=Controls!$I$3,'Hours Spread'!CC87,$B$2=Controls!$I$4,'Hours Spread'!DY87,$B$2=Controls!$I$5,'Hours Spread'!FU87,$B$2=Controls!$I$6,'Hours Spread'!HQ87,$B$2=Controls!$I$7,'Hours Spread'!JM87)</f>
        <v>#N/A</v>
      </c>
      <c r="AG89" s="1137" t="str">
        <f>ifs($B$2=Controls!$I$2,'Hours Spread'!AH87,$B$2=Controls!$I$3,'Hours Spread'!CD87,$B$2=Controls!$I$4,'Hours Spread'!DZ87,$B$2=Controls!$I$5,'Hours Spread'!FV87,$B$2=Controls!$I$6,'Hours Spread'!HR87,$B$2=Controls!$I$7,'Hours Spread'!JN87)</f>
        <v>#N/A</v>
      </c>
      <c r="AH89" s="1137" t="str">
        <f>ifs($B$2=Controls!$I$2,'Hours Spread'!AI87,$B$2=Controls!$I$3,'Hours Spread'!CE87,$B$2=Controls!$I$4,'Hours Spread'!EA87,$B$2=Controls!$I$5,'Hours Spread'!FW87,$B$2=Controls!$I$6,'Hours Spread'!HS87,$B$2=Controls!$I$7,'Hours Spread'!JO87)</f>
        <v>#N/A</v>
      </c>
      <c r="AI89" s="1137" t="str">
        <f>ifs($B$2=Controls!$I$2,'Hours Spread'!AJ87,$B$2=Controls!$I$3,'Hours Spread'!CF87,$B$2=Controls!$I$4,'Hours Spread'!EB87,$B$2=Controls!$I$5,'Hours Spread'!FX87,$B$2=Controls!$I$6,'Hours Spread'!HT87,$B$2=Controls!$I$7,'Hours Spread'!JP87)</f>
        <v>#N/A</v>
      </c>
      <c r="AJ89" s="1137" t="str">
        <f>ifs($B$2=Controls!$I$2,'Hours Spread'!AK87,$B$2=Controls!$I$3,'Hours Spread'!CG87,$B$2=Controls!$I$4,'Hours Spread'!EC87,$B$2=Controls!$I$5,'Hours Spread'!FY87,$B$2=Controls!$I$6,'Hours Spread'!HU87,$B$2=Controls!$I$7,'Hours Spread'!JQ87)</f>
        <v>#N/A</v>
      </c>
      <c r="AK89" s="1137" t="str">
        <f>ifs($B$2=Controls!$I$2,'Hours Spread'!AL87,$B$2=Controls!$I$3,'Hours Spread'!CH87,$B$2=Controls!$I$4,'Hours Spread'!ED87,$B$2=Controls!$I$5,'Hours Spread'!FZ87,$B$2=Controls!$I$6,'Hours Spread'!HV87,$B$2=Controls!$I$7,'Hours Spread'!JR87)</f>
        <v>#N/A</v>
      </c>
      <c r="AL89" s="1137" t="str">
        <f>ifs($B$2=Controls!$I$2,'Hours Spread'!AM87,$B$2=Controls!$I$3,'Hours Spread'!CI87,$B$2=Controls!$I$4,'Hours Spread'!EE87,$B$2=Controls!$I$5,'Hours Spread'!GA87,$B$2=Controls!$I$6,'Hours Spread'!HW87,$B$2=Controls!$I$7,'Hours Spread'!JS87)</f>
        <v>#N/A</v>
      </c>
      <c r="AM89" s="1137" t="str">
        <f>ifs($B$2=Controls!$I$2,'Hours Spread'!AN87,$B$2=Controls!$I$3,'Hours Spread'!CJ87,$B$2=Controls!$I$4,'Hours Spread'!EF87,$B$2=Controls!$I$5,'Hours Spread'!GB87,$B$2=Controls!$I$6,'Hours Spread'!HX87,$B$2=Controls!$I$7,'Hours Spread'!JT87)</f>
        <v>#N/A</v>
      </c>
      <c r="AN89" s="1137" t="str">
        <f>ifs($B$2=Controls!$I$2,'Hours Spread'!AO87,$B$2=Controls!$I$3,'Hours Spread'!CK87,$B$2=Controls!$I$4,'Hours Spread'!EG87,$B$2=Controls!$I$5,'Hours Spread'!GC87,$B$2=Controls!$I$6,'Hours Spread'!HY87,$B$2=Controls!$I$7,'Hours Spread'!JU87)</f>
        <v>#N/A</v>
      </c>
      <c r="AO89" s="1137" t="str">
        <f>ifs($B$2=Controls!$I$2,'Hours Spread'!AP87,$B$2=Controls!$I$3,'Hours Spread'!CL87,$B$2=Controls!$I$4,'Hours Spread'!EH87,$B$2=Controls!$I$5,'Hours Spread'!GD87,$B$2=Controls!$I$6,'Hours Spread'!HZ87,$B$2=Controls!$I$7,'Hours Spread'!JV87)</f>
        <v>#N/A</v>
      </c>
      <c r="AP89" s="1137" t="str">
        <f>ifs($B$2=Controls!$I$2,'Hours Spread'!AQ87,$B$2=Controls!$I$3,'Hours Spread'!CM87,$B$2=Controls!$I$4,'Hours Spread'!EI87,$B$2=Controls!$I$5,'Hours Spread'!GE87,$B$2=Controls!$I$6,'Hours Spread'!IA87,$B$2=Controls!$I$7,'Hours Spread'!JW87)</f>
        <v>#N/A</v>
      </c>
      <c r="AQ89" s="1137" t="str">
        <f>ifs($B$2=Controls!$I$2,'Hours Spread'!AR87,$B$2=Controls!$I$3,'Hours Spread'!CN87,$B$2=Controls!$I$4,'Hours Spread'!EJ87,$B$2=Controls!$I$5,'Hours Spread'!GF87,$B$2=Controls!$I$6,'Hours Spread'!IB87,$B$2=Controls!$I$7,'Hours Spread'!JX87)</f>
        <v>#N/A</v>
      </c>
      <c r="AR89" s="1137" t="str">
        <f>ifs($B$2=Controls!$I$2,'Hours Spread'!AS87,$B$2=Controls!$I$3,'Hours Spread'!CO87,$B$2=Controls!$I$4,'Hours Spread'!EK87,$B$2=Controls!$I$5,'Hours Spread'!GG87,$B$2=Controls!$I$6,'Hours Spread'!IC87,$B$2=Controls!$I$7,'Hours Spread'!JY87)</f>
        <v>#N/A</v>
      </c>
      <c r="AS89" s="1137" t="str">
        <f>ifs($B$2=Controls!$I$2,'Hours Spread'!AT87,$B$2=Controls!$I$3,'Hours Spread'!CP87,$B$2=Controls!$I$4,'Hours Spread'!EL87,$B$2=Controls!$I$5,'Hours Spread'!GH87,$B$2=Controls!$I$6,'Hours Spread'!ID87,$B$2=Controls!$I$7,'Hours Spread'!JZ87)</f>
        <v>#N/A</v>
      </c>
      <c r="AT89" s="1137" t="str">
        <f>ifs($B$2=Controls!$I$2,'Hours Spread'!AU87,$B$2=Controls!$I$3,'Hours Spread'!CQ87,$B$2=Controls!$I$4,'Hours Spread'!EM87,$B$2=Controls!$I$5,'Hours Spread'!GI87,$B$2=Controls!$I$6,'Hours Spread'!IE87,$B$2=Controls!$I$7,'Hours Spread'!KA87)</f>
        <v>#N/A</v>
      </c>
      <c r="AU89" s="1137" t="str">
        <f>ifs($B$2=Controls!$I$2,'Hours Spread'!AV87,$B$2=Controls!$I$3,'Hours Spread'!CR87,$B$2=Controls!$I$4,'Hours Spread'!EN87,$B$2=Controls!$I$5,'Hours Spread'!GJ87,$B$2=Controls!$I$6,'Hours Spread'!IF87,$B$2=Controls!$I$7,'Hours Spread'!KB87)</f>
        <v>#N/A</v>
      </c>
      <c r="AV89" s="1137" t="str">
        <f>ifs($B$2=Controls!$I$2,'Hours Spread'!AW87,$B$2=Controls!$I$3,'Hours Spread'!CS87,$B$2=Controls!$I$4,'Hours Spread'!EO87,$B$2=Controls!$I$5,'Hours Spread'!GK87,$B$2=Controls!$I$6,'Hours Spread'!IG87,$B$2=Controls!$I$7,'Hours Spread'!KC87)</f>
        <v>#N/A</v>
      </c>
      <c r="AW89" s="1137" t="str">
        <f>ifs($B$2=Controls!$I$2,'Hours Spread'!AX87,$B$2=Controls!$I$3,'Hours Spread'!CT87,$B$2=Controls!$I$4,'Hours Spread'!EP87,$B$2=Controls!$I$5,'Hours Spread'!GL87,$B$2=Controls!$I$6,'Hours Spread'!IH87,$B$2=Controls!$I$7,'Hours Spread'!KD87)</f>
        <v>#N/A</v>
      </c>
      <c r="AX89" s="1137" t="str">
        <f>ifs($B$2=Controls!$I$2,'Hours Spread'!AY87,$B$2=Controls!$I$3,'Hours Spread'!CU87,$B$2=Controls!$I$4,'Hours Spread'!EQ87,$B$2=Controls!$I$5,'Hours Spread'!GM87,$B$2=Controls!$I$6,'Hours Spread'!II87,$B$2=Controls!$I$7,'Hours Spread'!KE87)</f>
        <v>#N/A</v>
      </c>
    </row>
    <row r="90">
      <c r="A90" s="858"/>
      <c r="B90" s="1143"/>
      <c r="C90" s="1141"/>
      <c r="D90" s="1137" t="str">
        <f>ifs($B$2=Controls!$I$2,'Hours Spread'!E88,$B$2=Controls!$I$3,'Hours Spread'!BA88,$B$2=Controls!$I$4,'Hours Spread'!CW88,$B$2=Controls!$I$5,'Hours Spread'!ES88,$B$2=Controls!$I$6,'Hours Spread'!GO88,$B$2=Controls!$I$7,'Hours Spread'!IK88)</f>
        <v>#N/A</v>
      </c>
      <c r="E90" s="1137" t="str">
        <f>ifs($B$2=Controls!$I$2,'Hours Spread'!F88,$B$2=Controls!$I$3,'Hours Spread'!BB88,$B$2=Controls!$I$4,'Hours Spread'!CX88,$B$2=Controls!$I$5,'Hours Spread'!ET88,$B$2=Controls!$I$6,'Hours Spread'!GP88,$B$2=Controls!$I$7,'Hours Spread'!IL88)</f>
        <v>#N/A</v>
      </c>
      <c r="F90" s="1137" t="str">
        <f>ifs($B$2=Controls!$I$2,'Hours Spread'!G88,$B$2=Controls!$I$3,'Hours Spread'!BC88,$B$2=Controls!$I$4,'Hours Spread'!CY88,$B$2=Controls!$I$5,'Hours Spread'!EU88,$B$2=Controls!$I$6,'Hours Spread'!GQ88,$B$2=Controls!$I$7,'Hours Spread'!IM88)</f>
        <v>#N/A</v>
      </c>
      <c r="G90" s="1137" t="str">
        <f>ifs($B$2=Controls!$I$2,'Hours Spread'!H88,$B$2=Controls!$I$3,'Hours Spread'!BD88,$B$2=Controls!$I$4,'Hours Spread'!CZ88,$B$2=Controls!$I$5,'Hours Spread'!EV88,$B$2=Controls!$I$6,'Hours Spread'!GR88,$B$2=Controls!$I$7,'Hours Spread'!IN88)</f>
        <v>#N/A</v>
      </c>
      <c r="H90" s="1137" t="str">
        <f>ifs($B$2=Controls!$I$2,'Hours Spread'!I88,$B$2=Controls!$I$3,'Hours Spread'!BE88,$B$2=Controls!$I$4,'Hours Spread'!DA88,$B$2=Controls!$I$5,'Hours Spread'!EW88,$B$2=Controls!$I$6,'Hours Spread'!GS88,$B$2=Controls!$I$7,'Hours Spread'!IO88)</f>
        <v>#N/A</v>
      </c>
      <c r="I90" s="1137" t="str">
        <f>ifs($B$2=Controls!$I$2,'Hours Spread'!J88,$B$2=Controls!$I$3,'Hours Spread'!BF88,$B$2=Controls!$I$4,'Hours Spread'!DB88,$B$2=Controls!$I$5,'Hours Spread'!EX88,$B$2=Controls!$I$6,'Hours Spread'!GT88,$B$2=Controls!$I$7,'Hours Spread'!IP88)</f>
        <v>#N/A</v>
      </c>
      <c r="J90" s="1137" t="str">
        <f>ifs($B$2=Controls!$I$2,'Hours Spread'!K88,$B$2=Controls!$I$3,'Hours Spread'!BG88,$B$2=Controls!$I$4,'Hours Spread'!DC88,$B$2=Controls!$I$5,'Hours Spread'!EY88,$B$2=Controls!$I$6,'Hours Spread'!GU88,$B$2=Controls!$I$7,'Hours Spread'!IQ88)</f>
        <v>#N/A</v>
      </c>
      <c r="K90" s="1137" t="str">
        <f>ifs($B$2=Controls!$I$2,'Hours Spread'!L88,$B$2=Controls!$I$3,'Hours Spread'!BH88,$B$2=Controls!$I$4,'Hours Spread'!DD88,$B$2=Controls!$I$5,'Hours Spread'!EZ88,$B$2=Controls!$I$6,'Hours Spread'!GV88,$B$2=Controls!$I$7,'Hours Spread'!IR88)</f>
        <v>#N/A</v>
      </c>
      <c r="L90" s="1137" t="str">
        <f>ifs($B$2=Controls!$I$2,'Hours Spread'!M88,$B$2=Controls!$I$3,'Hours Spread'!BI88,$B$2=Controls!$I$4,'Hours Spread'!DE88,$B$2=Controls!$I$5,'Hours Spread'!FA88,$B$2=Controls!$I$6,'Hours Spread'!GW88,$B$2=Controls!$I$7,'Hours Spread'!IS88)</f>
        <v>#N/A</v>
      </c>
      <c r="M90" s="1137" t="str">
        <f>ifs($B$2=Controls!$I$2,'Hours Spread'!N88,$B$2=Controls!$I$3,'Hours Spread'!BJ88,$B$2=Controls!$I$4,'Hours Spread'!DF88,$B$2=Controls!$I$5,'Hours Spread'!FB88,$B$2=Controls!$I$6,'Hours Spread'!GX88,$B$2=Controls!$I$7,'Hours Spread'!IT88)</f>
        <v>#N/A</v>
      </c>
      <c r="N90" s="1137" t="str">
        <f>ifs($B$2=Controls!$I$2,'Hours Spread'!O88,$B$2=Controls!$I$3,'Hours Spread'!BK88,$B$2=Controls!$I$4,'Hours Spread'!DG88,$B$2=Controls!$I$5,'Hours Spread'!FC88,$B$2=Controls!$I$6,'Hours Spread'!GY88,$B$2=Controls!$I$7,'Hours Spread'!IU88)</f>
        <v>#N/A</v>
      </c>
      <c r="O90" s="1137" t="str">
        <f>ifs($B$2=Controls!$I$2,'Hours Spread'!P88,$B$2=Controls!$I$3,'Hours Spread'!BL88,$B$2=Controls!$I$4,'Hours Spread'!DH88,$B$2=Controls!$I$5,'Hours Spread'!FD88,$B$2=Controls!$I$6,'Hours Spread'!GZ88,$B$2=Controls!$I$7,'Hours Spread'!IV88)</f>
        <v>#N/A</v>
      </c>
      <c r="P90" s="1137" t="str">
        <f>ifs($B$2=Controls!$I$2,'Hours Spread'!Q88,$B$2=Controls!$I$3,'Hours Spread'!BM88,$B$2=Controls!$I$4,'Hours Spread'!DI88,$B$2=Controls!$I$5,'Hours Spread'!FE88,$B$2=Controls!$I$6,'Hours Spread'!HA88,$B$2=Controls!$I$7,'Hours Spread'!IW88)</f>
        <v>#N/A</v>
      </c>
      <c r="Q90" s="1137" t="str">
        <f>ifs($B$2=Controls!$I$2,'Hours Spread'!R88,$B$2=Controls!$I$3,'Hours Spread'!BN88,$B$2=Controls!$I$4,'Hours Spread'!DJ88,$B$2=Controls!$I$5,'Hours Spread'!FF88,$B$2=Controls!$I$6,'Hours Spread'!HB88,$B$2=Controls!$I$7,'Hours Spread'!IX88)</f>
        <v>#N/A</v>
      </c>
      <c r="R90" s="1137" t="str">
        <f>ifs($B$2=Controls!$I$2,'Hours Spread'!S88,$B$2=Controls!$I$3,'Hours Spread'!BO88,$B$2=Controls!$I$4,'Hours Spread'!DK88,$B$2=Controls!$I$5,'Hours Spread'!FG88,$B$2=Controls!$I$6,'Hours Spread'!HC88,$B$2=Controls!$I$7,'Hours Spread'!IY88)</f>
        <v>#N/A</v>
      </c>
      <c r="S90" s="1137" t="str">
        <f>ifs($B$2=Controls!$I$2,'Hours Spread'!T88,$B$2=Controls!$I$3,'Hours Spread'!BP88,$B$2=Controls!$I$4,'Hours Spread'!DL88,$B$2=Controls!$I$5,'Hours Spread'!FH88,$B$2=Controls!$I$6,'Hours Spread'!HD88,$B$2=Controls!$I$7,'Hours Spread'!IZ88)</f>
        <v>#N/A</v>
      </c>
      <c r="T90" s="1137" t="str">
        <f>ifs($B$2=Controls!$I$2,'Hours Spread'!U88,$B$2=Controls!$I$3,'Hours Spread'!BQ88,$B$2=Controls!$I$4,'Hours Spread'!DM88,$B$2=Controls!$I$5,'Hours Spread'!FI88,$B$2=Controls!$I$6,'Hours Spread'!HE88,$B$2=Controls!$I$7,'Hours Spread'!JA88)</f>
        <v>#N/A</v>
      </c>
      <c r="U90" s="1137" t="str">
        <f>ifs($B$2=Controls!$I$2,'Hours Spread'!V88,$B$2=Controls!$I$3,'Hours Spread'!BR88,$B$2=Controls!$I$4,'Hours Spread'!DN88,$B$2=Controls!$I$5,'Hours Spread'!FJ88,$B$2=Controls!$I$6,'Hours Spread'!HF88,$B$2=Controls!$I$7,'Hours Spread'!JB88)</f>
        <v>#N/A</v>
      </c>
      <c r="V90" s="1137" t="str">
        <f>ifs($B$2=Controls!$I$2,'Hours Spread'!W88,$B$2=Controls!$I$3,'Hours Spread'!BS88,$B$2=Controls!$I$4,'Hours Spread'!DO88,$B$2=Controls!$I$5,'Hours Spread'!FK88,$B$2=Controls!$I$6,'Hours Spread'!HG88,$B$2=Controls!$I$7,'Hours Spread'!JC88)</f>
        <v>#N/A</v>
      </c>
      <c r="W90" s="1137" t="str">
        <f>ifs($B$2=Controls!$I$2,'Hours Spread'!X88,$B$2=Controls!$I$3,'Hours Spread'!BT88,$B$2=Controls!$I$4,'Hours Spread'!DP88,$B$2=Controls!$I$5,'Hours Spread'!FL88,$B$2=Controls!$I$6,'Hours Spread'!HH88,$B$2=Controls!$I$7,'Hours Spread'!JD88)</f>
        <v>#N/A</v>
      </c>
      <c r="X90" s="1137" t="str">
        <f>ifs($B$2=Controls!$I$2,'Hours Spread'!Y88,$B$2=Controls!$I$3,'Hours Spread'!BU88,$B$2=Controls!$I$4,'Hours Spread'!DQ88,$B$2=Controls!$I$5,'Hours Spread'!FM88,$B$2=Controls!$I$6,'Hours Spread'!HI88,$B$2=Controls!$I$7,'Hours Spread'!JE88)</f>
        <v>#N/A</v>
      </c>
      <c r="Y90" s="1137" t="str">
        <f>ifs($B$2=Controls!$I$2,'Hours Spread'!Z88,$B$2=Controls!$I$3,'Hours Spread'!BV88,$B$2=Controls!$I$4,'Hours Spread'!DR88,$B$2=Controls!$I$5,'Hours Spread'!FN88,$B$2=Controls!$I$6,'Hours Spread'!HJ88,$B$2=Controls!$I$7,'Hours Spread'!JF88)</f>
        <v>#N/A</v>
      </c>
      <c r="Z90" s="1137" t="str">
        <f>ifs($B$2=Controls!$I$2,'Hours Spread'!AA88,$B$2=Controls!$I$3,'Hours Spread'!BW88,$B$2=Controls!$I$4,'Hours Spread'!DS88,$B$2=Controls!$I$5,'Hours Spread'!FO88,$B$2=Controls!$I$6,'Hours Spread'!HK88,$B$2=Controls!$I$7,'Hours Spread'!JG88)</f>
        <v>#N/A</v>
      </c>
      <c r="AA90" s="1137" t="str">
        <f>ifs($B$2=Controls!$I$2,'Hours Spread'!AB88,$B$2=Controls!$I$3,'Hours Spread'!BX88,$B$2=Controls!$I$4,'Hours Spread'!DT88,$B$2=Controls!$I$5,'Hours Spread'!FP88,$B$2=Controls!$I$6,'Hours Spread'!HL88,$B$2=Controls!$I$7,'Hours Spread'!JH88)</f>
        <v>#N/A</v>
      </c>
      <c r="AB90" s="1137" t="str">
        <f>ifs($B$2=Controls!$I$2,'Hours Spread'!AC88,$B$2=Controls!$I$3,'Hours Spread'!BY88,$B$2=Controls!$I$4,'Hours Spread'!DU88,$B$2=Controls!$I$5,'Hours Spread'!FQ88,$B$2=Controls!$I$6,'Hours Spread'!HM88,$B$2=Controls!$I$7,'Hours Spread'!JI88)</f>
        <v>#N/A</v>
      </c>
      <c r="AC90" s="1137" t="str">
        <f>ifs($B$2=Controls!$I$2,'Hours Spread'!AD88,$B$2=Controls!$I$3,'Hours Spread'!BZ88,$B$2=Controls!$I$4,'Hours Spread'!DV88,$B$2=Controls!$I$5,'Hours Spread'!FR88,$B$2=Controls!$I$6,'Hours Spread'!HN88,$B$2=Controls!$I$7,'Hours Spread'!JJ88)</f>
        <v>#N/A</v>
      </c>
      <c r="AD90" s="1137" t="str">
        <f>ifs($B$2=Controls!$I$2,'Hours Spread'!AE88,$B$2=Controls!$I$3,'Hours Spread'!CA88,$B$2=Controls!$I$4,'Hours Spread'!DW88,$B$2=Controls!$I$5,'Hours Spread'!FS88,$B$2=Controls!$I$6,'Hours Spread'!HO88,$B$2=Controls!$I$7,'Hours Spread'!JK88)</f>
        <v>#N/A</v>
      </c>
      <c r="AE90" s="1137" t="str">
        <f>ifs($B$2=Controls!$I$2,'Hours Spread'!AF88,$B$2=Controls!$I$3,'Hours Spread'!CB88,$B$2=Controls!$I$4,'Hours Spread'!DX88,$B$2=Controls!$I$5,'Hours Spread'!FT88,$B$2=Controls!$I$6,'Hours Spread'!HP88,$B$2=Controls!$I$7,'Hours Spread'!JL88)</f>
        <v>#N/A</v>
      </c>
      <c r="AF90" s="1137" t="str">
        <f>ifs($B$2=Controls!$I$2,'Hours Spread'!AG88,$B$2=Controls!$I$3,'Hours Spread'!CC88,$B$2=Controls!$I$4,'Hours Spread'!DY88,$B$2=Controls!$I$5,'Hours Spread'!FU88,$B$2=Controls!$I$6,'Hours Spread'!HQ88,$B$2=Controls!$I$7,'Hours Spread'!JM88)</f>
        <v>#N/A</v>
      </c>
      <c r="AG90" s="1137" t="str">
        <f>ifs($B$2=Controls!$I$2,'Hours Spread'!AH88,$B$2=Controls!$I$3,'Hours Spread'!CD88,$B$2=Controls!$I$4,'Hours Spread'!DZ88,$B$2=Controls!$I$5,'Hours Spread'!FV88,$B$2=Controls!$I$6,'Hours Spread'!HR88,$B$2=Controls!$I$7,'Hours Spread'!JN88)</f>
        <v>#N/A</v>
      </c>
      <c r="AH90" s="1137" t="str">
        <f>ifs($B$2=Controls!$I$2,'Hours Spread'!AI88,$B$2=Controls!$I$3,'Hours Spread'!CE88,$B$2=Controls!$I$4,'Hours Spread'!EA88,$B$2=Controls!$I$5,'Hours Spread'!FW88,$B$2=Controls!$I$6,'Hours Spread'!HS88,$B$2=Controls!$I$7,'Hours Spread'!JO88)</f>
        <v>#N/A</v>
      </c>
      <c r="AI90" s="1137" t="str">
        <f>ifs($B$2=Controls!$I$2,'Hours Spread'!AJ88,$B$2=Controls!$I$3,'Hours Spread'!CF88,$B$2=Controls!$I$4,'Hours Spread'!EB88,$B$2=Controls!$I$5,'Hours Spread'!FX88,$B$2=Controls!$I$6,'Hours Spread'!HT88,$B$2=Controls!$I$7,'Hours Spread'!JP88)</f>
        <v>#N/A</v>
      </c>
      <c r="AJ90" s="1137" t="str">
        <f>ifs($B$2=Controls!$I$2,'Hours Spread'!AK88,$B$2=Controls!$I$3,'Hours Spread'!CG88,$B$2=Controls!$I$4,'Hours Spread'!EC88,$B$2=Controls!$I$5,'Hours Spread'!FY88,$B$2=Controls!$I$6,'Hours Spread'!HU88,$B$2=Controls!$I$7,'Hours Spread'!JQ88)</f>
        <v>#N/A</v>
      </c>
      <c r="AK90" s="1137" t="str">
        <f>ifs($B$2=Controls!$I$2,'Hours Spread'!AL88,$B$2=Controls!$I$3,'Hours Spread'!CH88,$B$2=Controls!$I$4,'Hours Spread'!ED88,$B$2=Controls!$I$5,'Hours Spread'!FZ88,$B$2=Controls!$I$6,'Hours Spread'!HV88,$B$2=Controls!$I$7,'Hours Spread'!JR88)</f>
        <v>#N/A</v>
      </c>
      <c r="AL90" s="1137" t="str">
        <f>ifs($B$2=Controls!$I$2,'Hours Spread'!AM88,$B$2=Controls!$I$3,'Hours Spread'!CI88,$B$2=Controls!$I$4,'Hours Spread'!EE88,$B$2=Controls!$I$5,'Hours Spread'!GA88,$B$2=Controls!$I$6,'Hours Spread'!HW88,$B$2=Controls!$I$7,'Hours Spread'!JS88)</f>
        <v>#N/A</v>
      </c>
      <c r="AM90" s="1137" t="str">
        <f>ifs($B$2=Controls!$I$2,'Hours Spread'!AN88,$B$2=Controls!$I$3,'Hours Spread'!CJ88,$B$2=Controls!$I$4,'Hours Spread'!EF88,$B$2=Controls!$I$5,'Hours Spread'!GB88,$B$2=Controls!$I$6,'Hours Spread'!HX88,$B$2=Controls!$I$7,'Hours Spread'!JT88)</f>
        <v>#N/A</v>
      </c>
      <c r="AN90" s="1137" t="str">
        <f>ifs($B$2=Controls!$I$2,'Hours Spread'!AO88,$B$2=Controls!$I$3,'Hours Spread'!CK88,$B$2=Controls!$I$4,'Hours Spread'!EG88,$B$2=Controls!$I$5,'Hours Spread'!GC88,$B$2=Controls!$I$6,'Hours Spread'!HY88,$B$2=Controls!$I$7,'Hours Spread'!JU88)</f>
        <v>#N/A</v>
      </c>
      <c r="AO90" s="1137" t="str">
        <f>ifs($B$2=Controls!$I$2,'Hours Spread'!AP88,$B$2=Controls!$I$3,'Hours Spread'!CL88,$B$2=Controls!$I$4,'Hours Spread'!EH88,$B$2=Controls!$I$5,'Hours Spread'!GD88,$B$2=Controls!$I$6,'Hours Spread'!HZ88,$B$2=Controls!$I$7,'Hours Spread'!JV88)</f>
        <v>#N/A</v>
      </c>
      <c r="AP90" s="1137" t="str">
        <f>ifs($B$2=Controls!$I$2,'Hours Spread'!AQ88,$B$2=Controls!$I$3,'Hours Spread'!CM88,$B$2=Controls!$I$4,'Hours Spread'!EI88,$B$2=Controls!$I$5,'Hours Spread'!GE88,$B$2=Controls!$I$6,'Hours Spread'!IA88,$B$2=Controls!$I$7,'Hours Spread'!JW88)</f>
        <v>#N/A</v>
      </c>
      <c r="AQ90" s="1137" t="str">
        <f>ifs($B$2=Controls!$I$2,'Hours Spread'!AR88,$B$2=Controls!$I$3,'Hours Spread'!CN88,$B$2=Controls!$I$4,'Hours Spread'!EJ88,$B$2=Controls!$I$5,'Hours Spread'!GF88,$B$2=Controls!$I$6,'Hours Spread'!IB88,$B$2=Controls!$I$7,'Hours Spread'!JX88)</f>
        <v>#N/A</v>
      </c>
      <c r="AR90" s="1137" t="str">
        <f>ifs($B$2=Controls!$I$2,'Hours Spread'!AS88,$B$2=Controls!$I$3,'Hours Spread'!CO88,$B$2=Controls!$I$4,'Hours Spread'!EK88,$B$2=Controls!$I$5,'Hours Spread'!GG88,$B$2=Controls!$I$6,'Hours Spread'!IC88,$B$2=Controls!$I$7,'Hours Spread'!JY88)</f>
        <v>#N/A</v>
      </c>
      <c r="AS90" s="1137" t="str">
        <f>ifs($B$2=Controls!$I$2,'Hours Spread'!AT88,$B$2=Controls!$I$3,'Hours Spread'!CP88,$B$2=Controls!$I$4,'Hours Spread'!EL88,$B$2=Controls!$I$5,'Hours Spread'!GH88,$B$2=Controls!$I$6,'Hours Spread'!ID88,$B$2=Controls!$I$7,'Hours Spread'!JZ88)</f>
        <v>#N/A</v>
      </c>
      <c r="AT90" s="1137" t="str">
        <f>ifs($B$2=Controls!$I$2,'Hours Spread'!AU88,$B$2=Controls!$I$3,'Hours Spread'!CQ88,$B$2=Controls!$I$4,'Hours Spread'!EM88,$B$2=Controls!$I$5,'Hours Spread'!GI88,$B$2=Controls!$I$6,'Hours Spread'!IE88,$B$2=Controls!$I$7,'Hours Spread'!KA88)</f>
        <v>#N/A</v>
      </c>
      <c r="AU90" s="1137" t="str">
        <f>ifs($B$2=Controls!$I$2,'Hours Spread'!AV88,$B$2=Controls!$I$3,'Hours Spread'!CR88,$B$2=Controls!$I$4,'Hours Spread'!EN88,$B$2=Controls!$I$5,'Hours Spread'!GJ88,$B$2=Controls!$I$6,'Hours Spread'!IF88,$B$2=Controls!$I$7,'Hours Spread'!KB88)</f>
        <v>#N/A</v>
      </c>
      <c r="AV90" s="1137" t="str">
        <f>ifs($B$2=Controls!$I$2,'Hours Spread'!AW88,$B$2=Controls!$I$3,'Hours Spread'!CS88,$B$2=Controls!$I$4,'Hours Spread'!EO88,$B$2=Controls!$I$5,'Hours Spread'!GK88,$B$2=Controls!$I$6,'Hours Spread'!IG88,$B$2=Controls!$I$7,'Hours Spread'!KC88)</f>
        <v>#N/A</v>
      </c>
      <c r="AW90" s="1137" t="str">
        <f>ifs($B$2=Controls!$I$2,'Hours Spread'!AX88,$B$2=Controls!$I$3,'Hours Spread'!CT88,$B$2=Controls!$I$4,'Hours Spread'!EP88,$B$2=Controls!$I$5,'Hours Spread'!GL88,$B$2=Controls!$I$6,'Hours Spread'!IH88,$B$2=Controls!$I$7,'Hours Spread'!KD88)</f>
        <v>#N/A</v>
      </c>
      <c r="AX90" s="1137" t="str">
        <f>ifs($B$2=Controls!$I$2,'Hours Spread'!AY88,$B$2=Controls!$I$3,'Hours Spread'!CU88,$B$2=Controls!$I$4,'Hours Spread'!EQ88,$B$2=Controls!$I$5,'Hours Spread'!GM88,$B$2=Controls!$I$6,'Hours Spread'!II88,$B$2=Controls!$I$7,'Hours Spread'!KE88)</f>
        <v>#N/A</v>
      </c>
    </row>
    <row r="91">
      <c r="A91" s="858"/>
      <c r="B91" s="1143"/>
      <c r="C91" s="1141"/>
      <c r="D91" s="1137" t="str">
        <f>ifs($B$2=Controls!$I$2,'Hours Spread'!E89,$B$2=Controls!$I$3,'Hours Spread'!BA89,$B$2=Controls!$I$4,'Hours Spread'!CW89,$B$2=Controls!$I$5,'Hours Spread'!ES89,$B$2=Controls!$I$6,'Hours Spread'!GO89,$B$2=Controls!$I$7,'Hours Spread'!IK89)</f>
        <v>#N/A</v>
      </c>
      <c r="E91" s="1137" t="str">
        <f>ifs($B$2=Controls!$I$2,'Hours Spread'!F89,$B$2=Controls!$I$3,'Hours Spread'!BB89,$B$2=Controls!$I$4,'Hours Spread'!CX89,$B$2=Controls!$I$5,'Hours Spread'!ET89,$B$2=Controls!$I$6,'Hours Spread'!GP89,$B$2=Controls!$I$7,'Hours Spread'!IL89)</f>
        <v>#N/A</v>
      </c>
      <c r="F91" s="1137" t="str">
        <f>ifs($B$2=Controls!$I$2,'Hours Spread'!G89,$B$2=Controls!$I$3,'Hours Spread'!BC89,$B$2=Controls!$I$4,'Hours Spread'!CY89,$B$2=Controls!$I$5,'Hours Spread'!EU89,$B$2=Controls!$I$6,'Hours Spread'!GQ89,$B$2=Controls!$I$7,'Hours Spread'!IM89)</f>
        <v>#N/A</v>
      </c>
      <c r="G91" s="1137" t="str">
        <f>ifs($B$2=Controls!$I$2,'Hours Spread'!H89,$B$2=Controls!$I$3,'Hours Spread'!BD89,$B$2=Controls!$I$4,'Hours Spread'!CZ89,$B$2=Controls!$I$5,'Hours Spread'!EV89,$B$2=Controls!$I$6,'Hours Spread'!GR89,$B$2=Controls!$I$7,'Hours Spread'!IN89)</f>
        <v>#N/A</v>
      </c>
      <c r="H91" s="1137" t="str">
        <f>ifs($B$2=Controls!$I$2,'Hours Spread'!I89,$B$2=Controls!$I$3,'Hours Spread'!BE89,$B$2=Controls!$I$4,'Hours Spread'!DA89,$B$2=Controls!$I$5,'Hours Spread'!EW89,$B$2=Controls!$I$6,'Hours Spread'!GS89,$B$2=Controls!$I$7,'Hours Spread'!IO89)</f>
        <v>#N/A</v>
      </c>
      <c r="I91" s="1137" t="str">
        <f>ifs($B$2=Controls!$I$2,'Hours Spread'!J89,$B$2=Controls!$I$3,'Hours Spread'!BF89,$B$2=Controls!$I$4,'Hours Spread'!DB89,$B$2=Controls!$I$5,'Hours Spread'!EX89,$B$2=Controls!$I$6,'Hours Spread'!GT89,$B$2=Controls!$I$7,'Hours Spread'!IP89)</f>
        <v>#N/A</v>
      </c>
      <c r="J91" s="1137" t="str">
        <f>ifs($B$2=Controls!$I$2,'Hours Spread'!K89,$B$2=Controls!$I$3,'Hours Spread'!BG89,$B$2=Controls!$I$4,'Hours Spread'!DC89,$B$2=Controls!$I$5,'Hours Spread'!EY89,$B$2=Controls!$I$6,'Hours Spread'!GU89,$B$2=Controls!$I$7,'Hours Spread'!IQ89)</f>
        <v>#N/A</v>
      </c>
      <c r="K91" s="1137" t="str">
        <f>ifs($B$2=Controls!$I$2,'Hours Spread'!L89,$B$2=Controls!$I$3,'Hours Spread'!BH89,$B$2=Controls!$I$4,'Hours Spread'!DD89,$B$2=Controls!$I$5,'Hours Spread'!EZ89,$B$2=Controls!$I$6,'Hours Spread'!GV89,$B$2=Controls!$I$7,'Hours Spread'!IR89)</f>
        <v>#N/A</v>
      </c>
      <c r="L91" s="1137" t="str">
        <f>ifs($B$2=Controls!$I$2,'Hours Spread'!M89,$B$2=Controls!$I$3,'Hours Spread'!BI89,$B$2=Controls!$I$4,'Hours Spread'!DE89,$B$2=Controls!$I$5,'Hours Spread'!FA89,$B$2=Controls!$I$6,'Hours Spread'!GW89,$B$2=Controls!$I$7,'Hours Spread'!IS89)</f>
        <v>#N/A</v>
      </c>
      <c r="M91" s="1137" t="str">
        <f>ifs($B$2=Controls!$I$2,'Hours Spread'!N89,$B$2=Controls!$I$3,'Hours Spread'!BJ89,$B$2=Controls!$I$4,'Hours Spread'!DF89,$B$2=Controls!$I$5,'Hours Spread'!FB89,$B$2=Controls!$I$6,'Hours Spread'!GX89,$B$2=Controls!$I$7,'Hours Spread'!IT89)</f>
        <v>#N/A</v>
      </c>
      <c r="N91" s="1137" t="str">
        <f>ifs($B$2=Controls!$I$2,'Hours Spread'!O89,$B$2=Controls!$I$3,'Hours Spread'!BK89,$B$2=Controls!$I$4,'Hours Spread'!DG89,$B$2=Controls!$I$5,'Hours Spread'!FC89,$B$2=Controls!$I$6,'Hours Spread'!GY89,$B$2=Controls!$I$7,'Hours Spread'!IU89)</f>
        <v>#N/A</v>
      </c>
      <c r="O91" s="1137" t="str">
        <f>ifs($B$2=Controls!$I$2,'Hours Spread'!P89,$B$2=Controls!$I$3,'Hours Spread'!BL89,$B$2=Controls!$I$4,'Hours Spread'!DH89,$B$2=Controls!$I$5,'Hours Spread'!FD89,$B$2=Controls!$I$6,'Hours Spread'!GZ89,$B$2=Controls!$I$7,'Hours Spread'!IV89)</f>
        <v>#N/A</v>
      </c>
      <c r="P91" s="1137" t="str">
        <f>ifs($B$2=Controls!$I$2,'Hours Spread'!Q89,$B$2=Controls!$I$3,'Hours Spread'!BM89,$B$2=Controls!$I$4,'Hours Spread'!DI89,$B$2=Controls!$I$5,'Hours Spread'!FE89,$B$2=Controls!$I$6,'Hours Spread'!HA89,$B$2=Controls!$I$7,'Hours Spread'!IW89)</f>
        <v>#N/A</v>
      </c>
      <c r="Q91" s="1137" t="str">
        <f>ifs($B$2=Controls!$I$2,'Hours Spread'!R89,$B$2=Controls!$I$3,'Hours Spread'!BN89,$B$2=Controls!$I$4,'Hours Spread'!DJ89,$B$2=Controls!$I$5,'Hours Spread'!FF89,$B$2=Controls!$I$6,'Hours Spread'!HB89,$B$2=Controls!$I$7,'Hours Spread'!IX89)</f>
        <v>#N/A</v>
      </c>
      <c r="R91" s="1137" t="str">
        <f>ifs($B$2=Controls!$I$2,'Hours Spread'!S89,$B$2=Controls!$I$3,'Hours Spread'!BO89,$B$2=Controls!$I$4,'Hours Spread'!DK89,$B$2=Controls!$I$5,'Hours Spread'!FG89,$B$2=Controls!$I$6,'Hours Spread'!HC89,$B$2=Controls!$I$7,'Hours Spread'!IY89)</f>
        <v>#N/A</v>
      </c>
      <c r="S91" s="1137" t="str">
        <f>ifs($B$2=Controls!$I$2,'Hours Spread'!T89,$B$2=Controls!$I$3,'Hours Spread'!BP89,$B$2=Controls!$I$4,'Hours Spread'!DL89,$B$2=Controls!$I$5,'Hours Spread'!FH89,$B$2=Controls!$I$6,'Hours Spread'!HD89,$B$2=Controls!$I$7,'Hours Spread'!IZ89)</f>
        <v>#N/A</v>
      </c>
      <c r="T91" s="1137" t="str">
        <f>ifs($B$2=Controls!$I$2,'Hours Spread'!U89,$B$2=Controls!$I$3,'Hours Spread'!BQ89,$B$2=Controls!$I$4,'Hours Spread'!DM89,$B$2=Controls!$I$5,'Hours Spread'!FI89,$B$2=Controls!$I$6,'Hours Spread'!HE89,$B$2=Controls!$I$7,'Hours Spread'!JA89)</f>
        <v>#N/A</v>
      </c>
      <c r="U91" s="1137" t="str">
        <f>ifs($B$2=Controls!$I$2,'Hours Spread'!V89,$B$2=Controls!$I$3,'Hours Spread'!BR89,$B$2=Controls!$I$4,'Hours Spread'!DN89,$B$2=Controls!$I$5,'Hours Spread'!FJ89,$B$2=Controls!$I$6,'Hours Spread'!HF89,$B$2=Controls!$I$7,'Hours Spread'!JB89)</f>
        <v>#N/A</v>
      </c>
      <c r="V91" s="1137" t="str">
        <f>ifs($B$2=Controls!$I$2,'Hours Spread'!W89,$B$2=Controls!$I$3,'Hours Spread'!BS89,$B$2=Controls!$I$4,'Hours Spread'!DO89,$B$2=Controls!$I$5,'Hours Spread'!FK89,$B$2=Controls!$I$6,'Hours Spread'!HG89,$B$2=Controls!$I$7,'Hours Spread'!JC89)</f>
        <v>#N/A</v>
      </c>
      <c r="W91" s="1137" t="str">
        <f>ifs($B$2=Controls!$I$2,'Hours Spread'!X89,$B$2=Controls!$I$3,'Hours Spread'!BT89,$B$2=Controls!$I$4,'Hours Spread'!DP89,$B$2=Controls!$I$5,'Hours Spread'!FL89,$B$2=Controls!$I$6,'Hours Spread'!HH89,$B$2=Controls!$I$7,'Hours Spread'!JD89)</f>
        <v>#N/A</v>
      </c>
      <c r="X91" s="1137" t="str">
        <f>ifs($B$2=Controls!$I$2,'Hours Spread'!Y89,$B$2=Controls!$I$3,'Hours Spread'!BU89,$B$2=Controls!$I$4,'Hours Spread'!DQ89,$B$2=Controls!$I$5,'Hours Spread'!FM89,$B$2=Controls!$I$6,'Hours Spread'!HI89,$B$2=Controls!$I$7,'Hours Spread'!JE89)</f>
        <v>#N/A</v>
      </c>
      <c r="Y91" s="1137" t="str">
        <f>ifs($B$2=Controls!$I$2,'Hours Spread'!Z89,$B$2=Controls!$I$3,'Hours Spread'!BV89,$B$2=Controls!$I$4,'Hours Spread'!DR89,$B$2=Controls!$I$5,'Hours Spread'!FN89,$B$2=Controls!$I$6,'Hours Spread'!HJ89,$B$2=Controls!$I$7,'Hours Spread'!JF89)</f>
        <v>#N/A</v>
      </c>
      <c r="Z91" s="1137" t="str">
        <f>ifs($B$2=Controls!$I$2,'Hours Spread'!AA89,$B$2=Controls!$I$3,'Hours Spread'!BW89,$B$2=Controls!$I$4,'Hours Spread'!DS89,$B$2=Controls!$I$5,'Hours Spread'!FO89,$B$2=Controls!$I$6,'Hours Spread'!HK89,$B$2=Controls!$I$7,'Hours Spread'!JG89)</f>
        <v>#N/A</v>
      </c>
      <c r="AA91" s="1137" t="str">
        <f>ifs($B$2=Controls!$I$2,'Hours Spread'!AB89,$B$2=Controls!$I$3,'Hours Spread'!BX89,$B$2=Controls!$I$4,'Hours Spread'!DT89,$B$2=Controls!$I$5,'Hours Spread'!FP89,$B$2=Controls!$I$6,'Hours Spread'!HL89,$B$2=Controls!$I$7,'Hours Spread'!JH89)</f>
        <v>#N/A</v>
      </c>
      <c r="AB91" s="1137" t="str">
        <f>ifs($B$2=Controls!$I$2,'Hours Spread'!AC89,$B$2=Controls!$I$3,'Hours Spread'!BY89,$B$2=Controls!$I$4,'Hours Spread'!DU89,$B$2=Controls!$I$5,'Hours Spread'!FQ89,$B$2=Controls!$I$6,'Hours Spread'!HM89,$B$2=Controls!$I$7,'Hours Spread'!JI89)</f>
        <v>#N/A</v>
      </c>
      <c r="AC91" s="1137" t="str">
        <f>ifs($B$2=Controls!$I$2,'Hours Spread'!AD89,$B$2=Controls!$I$3,'Hours Spread'!BZ89,$B$2=Controls!$I$4,'Hours Spread'!DV89,$B$2=Controls!$I$5,'Hours Spread'!FR89,$B$2=Controls!$I$6,'Hours Spread'!HN89,$B$2=Controls!$I$7,'Hours Spread'!JJ89)</f>
        <v>#N/A</v>
      </c>
      <c r="AD91" s="1137" t="str">
        <f>ifs($B$2=Controls!$I$2,'Hours Spread'!AE89,$B$2=Controls!$I$3,'Hours Spread'!CA89,$B$2=Controls!$I$4,'Hours Spread'!DW89,$B$2=Controls!$I$5,'Hours Spread'!FS89,$B$2=Controls!$I$6,'Hours Spread'!HO89,$B$2=Controls!$I$7,'Hours Spread'!JK89)</f>
        <v>#N/A</v>
      </c>
      <c r="AE91" s="1137" t="str">
        <f>ifs($B$2=Controls!$I$2,'Hours Spread'!AF89,$B$2=Controls!$I$3,'Hours Spread'!CB89,$B$2=Controls!$I$4,'Hours Spread'!DX89,$B$2=Controls!$I$5,'Hours Spread'!FT89,$B$2=Controls!$I$6,'Hours Spread'!HP89,$B$2=Controls!$I$7,'Hours Spread'!JL89)</f>
        <v>#N/A</v>
      </c>
      <c r="AF91" s="1137" t="str">
        <f>ifs($B$2=Controls!$I$2,'Hours Spread'!AG89,$B$2=Controls!$I$3,'Hours Spread'!CC89,$B$2=Controls!$I$4,'Hours Spread'!DY89,$B$2=Controls!$I$5,'Hours Spread'!FU89,$B$2=Controls!$I$6,'Hours Spread'!HQ89,$B$2=Controls!$I$7,'Hours Spread'!JM89)</f>
        <v>#N/A</v>
      </c>
      <c r="AG91" s="1137" t="str">
        <f>ifs($B$2=Controls!$I$2,'Hours Spread'!AH89,$B$2=Controls!$I$3,'Hours Spread'!CD89,$B$2=Controls!$I$4,'Hours Spread'!DZ89,$B$2=Controls!$I$5,'Hours Spread'!FV89,$B$2=Controls!$I$6,'Hours Spread'!HR89,$B$2=Controls!$I$7,'Hours Spread'!JN89)</f>
        <v>#N/A</v>
      </c>
      <c r="AH91" s="1137" t="str">
        <f>ifs($B$2=Controls!$I$2,'Hours Spread'!AI89,$B$2=Controls!$I$3,'Hours Spread'!CE89,$B$2=Controls!$I$4,'Hours Spread'!EA89,$B$2=Controls!$I$5,'Hours Spread'!FW89,$B$2=Controls!$I$6,'Hours Spread'!HS89,$B$2=Controls!$I$7,'Hours Spread'!JO89)</f>
        <v>#N/A</v>
      </c>
      <c r="AI91" s="1137" t="str">
        <f>ifs($B$2=Controls!$I$2,'Hours Spread'!AJ89,$B$2=Controls!$I$3,'Hours Spread'!CF89,$B$2=Controls!$I$4,'Hours Spread'!EB89,$B$2=Controls!$I$5,'Hours Spread'!FX89,$B$2=Controls!$I$6,'Hours Spread'!HT89,$B$2=Controls!$I$7,'Hours Spread'!JP89)</f>
        <v>#N/A</v>
      </c>
      <c r="AJ91" s="1137" t="str">
        <f>ifs($B$2=Controls!$I$2,'Hours Spread'!AK89,$B$2=Controls!$I$3,'Hours Spread'!CG89,$B$2=Controls!$I$4,'Hours Spread'!EC89,$B$2=Controls!$I$5,'Hours Spread'!FY89,$B$2=Controls!$I$6,'Hours Spread'!HU89,$B$2=Controls!$I$7,'Hours Spread'!JQ89)</f>
        <v>#N/A</v>
      </c>
      <c r="AK91" s="1137" t="str">
        <f>ifs($B$2=Controls!$I$2,'Hours Spread'!AL89,$B$2=Controls!$I$3,'Hours Spread'!CH89,$B$2=Controls!$I$4,'Hours Spread'!ED89,$B$2=Controls!$I$5,'Hours Spread'!FZ89,$B$2=Controls!$I$6,'Hours Spread'!HV89,$B$2=Controls!$I$7,'Hours Spread'!JR89)</f>
        <v>#N/A</v>
      </c>
      <c r="AL91" s="1137" t="str">
        <f>ifs($B$2=Controls!$I$2,'Hours Spread'!AM89,$B$2=Controls!$I$3,'Hours Spread'!CI89,$B$2=Controls!$I$4,'Hours Spread'!EE89,$B$2=Controls!$I$5,'Hours Spread'!GA89,$B$2=Controls!$I$6,'Hours Spread'!HW89,$B$2=Controls!$I$7,'Hours Spread'!JS89)</f>
        <v>#N/A</v>
      </c>
      <c r="AM91" s="1137" t="str">
        <f>ifs($B$2=Controls!$I$2,'Hours Spread'!AN89,$B$2=Controls!$I$3,'Hours Spread'!CJ89,$B$2=Controls!$I$4,'Hours Spread'!EF89,$B$2=Controls!$I$5,'Hours Spread'!GB89,$B$2=Controls!$I$6,'Hours Spread'!HX89,$B$2=Controls!$I$7,'Hours Spread'!JT89)</f>
        <v>#N/A</v>
      </c>
      <c r="AN91" s="1137" t="str">
        <f>ifs($B$2=Controls!$I$2,'Hours Spread'!AO89,$B$2=Controls!$I$3,'Hours Spread'!CK89,$B$2=Controls!$I$4,'Hours Spread'!EG89,$B$2=Controls!$I$5,'Hours Spread'!GC89,$B$2=Controls!$I$6,'Hours Spread'!HY89,$B$2=Controls!$I$7,'Hours Spread'!JU89)</f>
        <v>#N/A</v>
      </c>
      <c r="AO91" s="1137" t="str">
        <f>ifs($B$2=Controls!$I$2,'Hours Spread'!AP89,$B$2=Controls!$I$3,'Hours Spread'!CL89,$B$2=Controls!$I$4,'Hours Spread'!EH89,$B$2=Controls!$I$5,'Hours Spread'!GD89,$B$2=Controls!$I$6,'Hours Spread'!HZ89,$B$2=Controls!$I$7,'Hours Spread'!JV89)</f>
        <v>#N/A</v>
      </c>
      <c r="AP91" s="1137" t="str">
        <f>ifs($B$2=Controls!$I$2,'Hours Spread'!AQ89,$B$2=Controls!$I$3,'Hours Spread'!CM89,$B$2=Controls!$I$4,'Hours Spread'!EI89,$B$2=Controls!$I$5,'Hours Spread'!GE89,$B$2=Controls!$I$6,'Hours Spread'!IA89,$B$2=Controls!$I$7,'Hours Spread'!JW89)</f>
        <v>#N/A</v>
      </c>
      <c r="AQ91" s="1137" t="str">
        <f>ifs($B$2=Controls!$I$2,'Hours Spread'!AR89,$B$2=Controls!$I$3,'Hours Spread'!CN89,$B$2=Controls!$I$4,'Hours Spread'!EJ89,$B$2=Controls!$I$5,'Hours Spread'!GF89,$B$2=Controls!$I$6,'Hours Spread'!IB89,$B$2=Controls!$I$7,'Hours Spread'!JX89)</f>
        <v>#N/A</v>
      </c>
      <c r="AR91" s="1137" t="str">
        <f>ifs($B$2=Controls!$I$2,'Hours Spread'!AS89,$B$2=Controls!$I$3,'Hours Spread'!CO89,$B$2=Controls!$I$4,'Hours Spread'!EK89,$B$2=Controls!$I$5,'Hours Spread'!GG89,$B$2=Controls!$I$6,'Hours Spread'!IC89,$B$2=Controls!$I$7,'Hours Spread'!JY89)</f>
        <v>#N/A</v>
      </c>
      <c r="AS91" s="1137" t="str">
        <f>ifs($B$2=Controls!$I$2,'Hours Spread'!AT89,$B$2=Controls!$I$3,'Hours Spread'!CP89,$B$2=Controls!$I$4,'Hours Spread'!EL89,$B$2=Controls!$I$5,'Hours Spread'!GH89,$B$2=Controls!$I$6,'Hours Spread'!ID89,$B$2=Controls!$I$7,'Hours Spread'!JZ89)</f>
        <v>#N/A</v>
      </c>
      <c r="AT91" s="1137" t="str">
        <f>ifs($B$2=Controls!$I$2,'Hours Spread'!AU89,$B$2=Controls!$I$3,'Hours Spread'!CQ89,$B$2=Controls!$I$4,'Hours Spread'!EM89,$B$2=Controls!$I$5,'Hours Spread'!GI89,$B$2=Controls!$I$6,'Hours Spread'!IE89,$B$2=Controls!$I$7,'Hours Spread'!KA89)</f>
        <v>#N/A</v>
      </c>
      <c r="AU91" s="1137" t="str">
        <f>ifs($B$2=Controls!$I$2,'Hours Spread'!AV89,$B$2=Controls!$I$3,'Hours Spread'!CR89,$B$2=Controls!$I$4,'Hours Spread'!EN89,$B$2=Controls!$I$5,'Hours Spread'!GJ89,$B$2=Controls!$I$6,'Hours Spread'!IF89,$B$2=Controls!$I$7,'Hours Spread'!KB89)</f>
        <v>#N/A</v>
      </c>
      <c r="AV91" s="1137" t="str">
        <f>ifs($B$2=Controls!$I$2,'Hours Spread'!AW89,$B$2=Controls!$I$3,'Hours Spread'!CS89,$B$2=Controls!$I$4,'Hours Spread'!EO89,$B$2=Controls!$I$5,'Hours Spread'!GK89,$B$2=Controls!$I$6,'Hours Spread'!IG89,$B$2=Controls!$I$7,'Hours Spread'!KC89)</f>
        <v>#N/A</v>
      </c>
      <c r="AW91" s="1137" t="str">
        <f>ifs($B$2=Controls!$I$2,'Hours Spread'!AX89,$B$2=Controls!$I$3,'Hours Spread'!CT89,$B$2=Controls!$I$4,'Hours Spread'!EP89,$B$2=Controls!$I$5,'Hours Spread'!GL89,$B$2=Controls!$I$6,'Hours Spread'!IH89,$B$2=Controls!$I$7,'Hours Spread'!KD89)</f>
        <v>#N/A</v>
      </c>
      <c r="AX91" s="1137" t="str">
        <f>ifs($B$2=Controls!$I$2,'Hours Spread'!AY89,$B$2=Controls!$I$3,'Hours Spread'!CU89,$B$2=Controls!$I$4,'Hours Spread'!EQ89,$B$2=Controls!$I$5,'Hours Spread'!GM89,$B$2=Controls!$I$6,'Hours Spread'!II89,$B$2=Controls!$I$7,'Hours Spread'!KE89)</f>
        <v>#N/A</v>
      </c>
    </row>
    <row r="92">
      <c r="A92" s="858"/>
      <c r="B92" s="1143"/>
      <c r="C92" s="1141"/>
      <c r="D92" s="1137" t="str">
        <f>ifs($B$2=Controls!$I$2,'Hours Spread'!E90,$B$2=Controls!$I$3,'Hours Spread'!BA90,$B$2=Controls!$I$4,'Hours Spread'!CW90,$B$2=Controls!$I$5,'Hours Spread'!ES90,$B$2=Controls!$I$6,'Hours Spread'!GO90,$B$2=Controls!$I$7,'Hours Spread'!IK90)</f>
        <v>#N/A</v>
      </c>
      <c r="E92" s="1137" t="str">
        <f>ifs($B$2=Controls!$I$2,'Hours Spread'!F90,$B$2=Controls!$I$3,'Hours Spread'!BB90,$B$2=Controls!$I$4,'Hours Spread'!CX90,$B$2=Controls!$I$5,'Hours Spread'!ET90,$B$2=Controls!$I$6,'Hours Spread'!GP90,$B$2=Controls!$I$7,'Hours Spread'!IL90)</f>
        <v>#N/A</v>
      </c>
      <c r="F92" s="1137" t="str">
        <f>ifs($B$2=Controls!$I$2,'Hours Spread'!G90,$B$2=Controls!$I$3,'Hours Spread'!BC90,$B$2=Controls!$I$4,'Hours Spread'!CY90,$B$2=Controls!$I$5,'Hours Spread'!EU90,$B$2=Controls!$I$6,'Hours Spread'!GQ90,$B$2=Controls!$I$7,'Hours Spread'!IM90)</f>
        <v>#N/A</v>
      </c>
      <c r="G92" s="1137" t="str">
        <f>ifs($B$2=Controls!$I$2,'Hours Spread'!H90,$B$2=Controls!$I$3,'Hours Spread'!BD90,$B$2=Controls!$I$4,'Hours Spread'!CZ90,$B$2=Controls!$I$5,'Hours Spread'!EV90,$B$2=Controls!$I$6,'Hours Spread'!GR90,$B$2=Controls!$I$7,'Hours Spread'!IN90)</f>
        <v>#N/A</v>
      </c>
      <c r="H92" s="1137" t="str">
        <f>ifs($B$2=Controls!$I$2,'Hours Spread'!I90,$B$2=Controls!$I$3,'Hours Spread'!BE90,$B$2=Controls!$I$4,'Hours Spread'!DA90,$B$2=Controls!$I$5,'Hours Spread'!EW90,$B$2=Controls!$I$6,'Hours Spread'!GS90,$B$2=Controls!$I$7,'Hours Spread'!IO90)</f>
        <v>#N/A</v>
      </c>
      <c r="I92" s="1137" t="str">
        <f>ifs($B$2=Controls!$I$2,'Hours Spread'!J90,$B$2=Controls!$I$3,'Hours Spread'!BF90,$B$2=Controls!$I$4,'Hours Spread'!DB90,$B$2=Controls!$I$5,'Hours Spread'!EX90,$B$2=Controls!$I$6,'Hours Spread'!GT90,$B$2=Controls!$I$7,'Hours Spread'!IP90)</f>
        <v>#N/A</v>
      </c>
      <c r="J92" s="1137" t="str">
        <f>ifs($B$2=Controls!$I$2,'Hours Spread'!K90,$B$2=Controls!$I$3,'Hours Spread'!BG90,$B$2=Controls!$I$4,'Hours Spread'!DC90,$B$2=Controls!$I$5,'Hours Spread'!EY90,$B$2=Controls!$I$6,'Hours Spread'!GU90,$B$2=Controls!$I$7,'Hours Spread'!IQ90)</f>
        <v>#N/A</v>
      </c>
      <c r="K92" s="1137" t="str">
        <f>ifs($B$2=Controls!$I$2,'Hours Spread'!L90,$B$2=Controls!$I$3,'Hours Spread'!BH90,$B$2=Controls!$I$4,'Hours Spread'!DD90,$B$2=Controls!$I$5,'Hours Spread'!EZ90,$B$2=Controls!$I$6,'Hours Spread'!GV90,$B$2=Controls!$I$7,'Hours Spread'!IR90)</f>
        <v>#N/A</v>
      </c>
      <c r="L92" s="1137" t="str">
        <f>ifs($B$2=Controls!$I$2,'Hours Spread'!M90,$B$2=Controls!$I$3,'Hours Spread'!BI90,$B$2=Controls!$I$4,'Hours Spread'!DE90,$B$2=Controls!$I$5,'Hours Spread'!FA90,$B$2=Controls!$I$6,'Hours Spread'!GW90,$B$2=Controls!$I$7,'Hours Spread'!IS90)</f>
        <v>#N/A</v>
      </c>
      <c r="M92" s="1137" t="str">
        <f>ifs($B$2=Controls!$I$2,'Hours Spread'!N90,$B$2=Controls!$I$3,'Hours Spread'!BJ90,$B$2=Controls!$I$4,'Hours Spread'!DF90,$B$2=Controls!$I$5,'Hours Spread'!FB90,$B$2=Controls!$I$6,'Hours Spread'!GX90,$B$2=Controls!$I$7,'Hours Spread'!IT90)</f>
        <v>#N/A</v>
      </c>
      <c r="N92" s="1137" t="str">
        <f>ifs($B$2=Controls!$I$2,'Hours Spread'!O90,$B$2=Controls!$I$3,'Hours Spread'!BK90,$B$2=Controls!$I$4,'Hours Spread'!DG90,$B$2=Controls!$I$5,'Hours Spread'!FC90,$B$2=Controls!$I$6,'Hours Spread'!GY90,$B$2=Controls!$I$7,'Hours Spread'!IU90)</f>
        <v>#N/A</v>
      </c>
      <c r="O92" s="1137" t="str">
        <f>ifs($B$2=Controls!$I$2,'Hours Spread'!P90,$B$2=Controls!$I$3,'Hours Spread'!BL90,$B$2=Controls!$I$4,'Hours Spread'!DH90,$B$2=Controls!$I$5,'Hours Spread'!FD90,$B$2=Controls!$I$6,'Hours Spread'!GZ90,$B$2=Controls!$I$7,'Hours Spread'!IV90)</f>
        <v>#N/A</v>
      </c>
      <c r="P92" s="1137" t="str">
        <f>ifs($B$2=Controls!$I$2,'Hours Spread'!Q90,$B$2=Controls!$I$3,'Hours Spread'!BM90,$B$2=Controls!$I$4,'Hours Spread'!DI90,$B$2=Controls!$I$5,'Hours Spread'!FE90,$B$2=Controls!$I$6,'Hours Spread'!HA90,$B$2=Controls!$I$7,'Hours Spread'!IW90)</f>
        <v>#N/A</v>
      </c>
      <c r="Q92" s="1137" t="str">
        <f>ifs($B$2=Controls!$I$2,'Hours Spread'!R90,$B$2=Controls!$I$3,'Hours Spread'!BN90,$B$2=Controls!$I$4,'Hours Spread'!DJ90,$B$2=Controls!$I$5,'Hours Spread'!FF90,$B$2=Controls!$I$6,'Hours Spread'!HB90,$B$2=Controls!$I$7,'Hours Spread'!IX90)</f>
        <v>#N/A</v>
      </c>
      <c r="R92" s="1137" t="str">
        <f>ifs($B$2=Controls!$I$2,'Hours Spread'!S90,$B$2=Controls!$I$3,'Hours Spread'!BO90,$B$2=Controls!$I$4,'Hours Spread'!DK90,$B$2=Controls!$I$5,'Hours Spread'!FG90,$B$2=Controls!$I$6,'Hours Spread'!HC90,$B$2=Controls!$I$7,'Hours Spread'!IY90)</f>
        <v>#N/A</v>
      </c>
      <c r="S92" s="1137" t="str">
        <f>ifs($B$2=Controls!$I$2,'Hours Spread'!T90,$B$2=Controls!$I$3,'Hours Spread'!BP90,$B$2=Controls!$I$4,'Hours Spread'!DL90,$B$2=Controls!$I$5,'Hours Spread'!FH90,$B$2=Controls!$I$6,'Hours Spread'!HD90,$B$2=Controls!$I$7,'Hours Spread'!IZ90)</f>
        <v>#N/A</v>
      </c>
      <c r="T92" s="1137" t="str">
        <f>ifs($B$2=Controls!$I$2,'Hours Spread'!U90,$B$2=Controls!$I$3,'Hours Spread'!BQ90,$B$2=Controls!$I$4,'Hours Spread'!DM90,$B$2=Controls!$I$5,'Hours Spread'!FI90,$B$2=Controls!$I$6,'Hours Spread'!HE90,$B$2=Controls!$I$7,'Hours Spread'!JA90)</f>
        <v>#N/A</v>
      </c>
      <c r="U92" s="1137" t="str">
        <f>ifs($B$2=Controls!$I$2,'Hours Spread'!V90,$B$2=Controls!$I$3,'Hours Spread'!BR90,$B$2=Controls!$I$4,'Hours Spread'!DN90,$B$2=Controls!$I$5,'Hours Spread'!FJ90,$B$2=Controls!$I$6,'Hours Spread'!HF90,$B$2=Controls!$I$7,'Hours Spread'!JB90)</f>
        <v>#N/A</v>
      </c>
      <c r="V92" s="1137" t="str">
        <f>ifs($B$2=Controls!$I$2,'Hours Spread'!W90,$B$2=Controls!$I$3,'Hours Spread'!BS90,$B$2=Controls!$I$4,'Hours Spread'!DO90,$B$2=Controls!$I$5,'Hours Spread'!FK90,$B$2=Controls!$I$6,'Hours Spread'!HG90,$B$2=Controls!$I$7,'Hours Spread'!JC90)</f>
        <v>#N/A</v>
      </c>
      <c r="W92" s="1137" t="str">
        <f>ifs($B$2=Controls!$I$2,'Hours Spread'!X90,$B$2=Controls!$I$3,'Hours Spread'!BT90,$B$2=Controls!$I$4,'Hours Spread'!DP90,$B$2=Controls!$I$5,'Hours Spread'!FL90,$B$2=Controls!$I$6,'Hours Spread'!HH90,$B$2=Controls!$I$7,'Hours Spread'!JD90)</f>
        <v>#N/A</v>
      </c>
      <c r="X92" s="1137" t="str">
        <f>ifs($B$2=Controls!$I$2,'Hours Spread'!Y90,$B$2=Controls!$I$3,'Hours Spread'!BU90,$B$2=Controls!$I$4,'Hours Spread'!DQ90,$B$2=Controls!$I$5,'Hours Spread'!FM90,$B$2=Controls!$I$6,'Hours Spread'!HI90,$B$2=Controls!$I$7,'Hours Spread'!JE90)</f>
        <v>#N/A</v>
      </c>
      <c r="Y92" s="1137" t="str">
        <f>ifs($B$2=Controls!$I$2,'Hours Spread'!Z90,$B$2=Controls!$I$3,'Hours Spread'!BV90,$B$2=Controls!$I$4,'Hours Spread'!DR90,$B$2=Controls!$I$5,'Hours Spread'!FN90,$B$2=Controls!$I$6,'Hours Spread'!HJ90,$B$2=Controls!$I$7,'Hours Spread'!JF90)</f>
        <v>#N/A</v>
      </c>
      <c r="Z92" s="1137" t="str">
        <f>ifs($B$2=Controls!$I$2,'Hours Spread'!AA90,$B$2=Controls!$I$3,'Hours Spread'!BW90,$B$2=Controls!$I$4,'Hours Spread'!DS90,$B$2=Controls!$I$5,'Hours Spread'!FO90,$B$2=Controls!$I$6,'Hours Spread'!HK90,$B$2=Controls!$I$7,'Hours Spread'!JG90)</f>
        <v>#N/A</v>
      </c>
      <c r="AA92" s="1137" t="str">
        <f>ifs($B$2=Controls!$I$2,'Hours Spread'!AB90,$B$2=Controls!$I$3,'Hours Spread'!BX90,$B$2=Controls!$I$4,'Hours Spread'!DT90,$B$2=Controls!$I$5,'Hours Spread'!FP90,$B$2=Controls!$I$6,'Hours Spread'!HL90,$B$2=Controls!$I$7,'Hours Spread'!JH90)</f>
        <v>#N/A</v>
      </c>
      <c r="AB92" s="1137" t="str">
        <f>ifs($B$2=Controls!$I$2,'Hours Spread'!AC90,$B$2=Controls!$I$3,'Hours Spread'!BY90,$B$2=Controls!$I$4,'Hours Spread'!DU90,$B$2=Controls!$I$5,'Hours Spread'!FQ90,$B$2=Controls!$I$6,'Hours Spread'!HM90,$B$2=Controls!$I$7,'Hours Spread'!JI90)</f>
        <v>#N/A</v>
      </c>
      <c r="AC92" s="1137" t="str">
        <f>ifs($B$2=Controls!$I$2,'Hours Spread'!AD90,$B$2=Controls!$I$3,'Hours Spread'!BZ90,$B$2=Controls!$I$4,'Hours Spread'!DV90,$B$2=Controls!$I$5,'Hours Spread'!FR90,$B$2=Controls!$I$6,'Hours Spread'!HN90,$B$2=Controls!$I$7,'Hours Spread'!JJ90)</f>
        <v>#N/A</v>
      </c>
      <c r="AD92" s="1137" t="str">
        <f>ifs($B$2=Controls!$I$2,'Hours Spread'!AE90,$B$2=Controls!$I$3,'Hours Spread'!CA90,$B$2=Controls!$I$4,'Hours Spread'!DW90,$B$2=Controls!$I$5,'Hours Spread'!FS90,$B$2=Controls!$I$6,'Hours Spread'!HO90,$B$2=Controls!$I$7,'Hours Spread'!JK90)</f>
        <v>#N/A</v>
      </c>
      <c r="AE92" s="1137" t="str">
        <f>ifs($B$2=Controls!$I$2,'Hours Spread'!AF90,$B$2=Controls!$I$3,'Hours Spread'!CB90,$B$2=Controls!$I$4,'Hours Spread'!DX90,$B$2=Controls!$I$5,'Hours Spread'!FT90,$B$2=Controls!$I$6,'Hours Spread'!HP90,$B$2=Controls!$I$7,'Hours Spread'!JL90)</f>
        <v>#N/A</v>
      </c>
      <c r="AF92" s="1137" t="str">
        <f>ifs($B$2=Controls!$I$2,'Hours Spread'!AG90,$B$2=Controls!$I$3,'Hours Spread'!CC90,$B$2=Controls!$I$4,'Hours Spread'!DY90,$B$2=Controls!$I$5,'Hours Spread'!FU90,$B$2=Controls!$I$6,'Hours Spread'!HQ90,$B$2=Controls!$I$7,'Hours Spread'!JM90)</f>
        <v>#N/A</v>
      </c>
      <c r="AG92" s="1137" t="str">
        <f>ifs($B$2=Controls!$I$2,'Hours Spread'!AH90,$B$2=Controls!$I$3,'Hours Spread'!CD90,$B$2=Controls!$I$4,'Hours Spread'!DZ90,$B$2=Controls!$I$5,'Hours Spread'!FV90,$B$2=Controls!$I$6,'Hours Spread'!HR90,$B$2=Controls!$I$7,'Hours Spread'!JN90)</f>
        <v>#N/A</v>
      </c>
      <c r="AH92" s="1137" t="str">
        <f>ifs($B$2=Controls!$I$2,'Hours Spread'!AI90,$B$2=Controls!$I$3,'Hours Spread'!CE90,$B$2=Controls!$I$4,'Hours Spread'!EA90,$B$2=Controls!$I$5,'Hours Spread'!FW90,$B$2=Controls!$I$6,'Hours Spread'!HS90,$B$2=Controls!$I$7,'Hours Spread'!JO90)</f>
        <v>#N/A</v>
      </c>
      <c r="AI92" s="1137" t="str">
        <f>ifs($B$2=Controls!$I$2,'Hours Spread'!AJ90,$B$2=Controls!$I$3,'Hours Spread'!CF90,$B$2=Controls!$I$4,'Hours Spread'!EB90,$B$2=Controls!$I$5,'Hours Spread'!FX90,$B$2=Controls!$I$6,'Hours Spread'!HT90,$B$2=Controls!$I$7,'Hours Spread'!JP90)</f>
        <v>#N/A</v>
      </c>
      <c r="AJ92" s="1137" t="str">
        <f>ifs($B$2=Controls!$I$2,'Hours Spread'!AK90,$B$2=Controls!$I$3,'Hours Spread'!CG90,$B$2=Controls!$I$4,'Hours Spread'!EC90,$B$2=Controls!$I$5,'Hours Spread'!FY90,$B$2=Controls!$I$6,'Hours Spread'!HU90,$B$2=Controls!$I$7,'Hours Spread'!JQ90)</f>
        <v>#N/A</v>
      </c>
      <c r="AK92" s="1137" t="str">
        <f>ifs($B$2=Controls!$I$2,'Hours Spread'!AL90,$B$2=Controls!$I$3,'Hours Spread'!CH90,$B$2=Controls!$I$4,'Hours Spread'!ED90,$B$2=Controls!$I$5,'Hours Spread'!FZ90,$B$2=Controls!$I$6,'Hours Spread'!HV90,$B$2=Controls!$I$7,'Hours Spread'!JR90)</f>
        <v>#N/A</v>
      </c>
      <c r="AL92" s="1137" t="str">
        <f>ifs($B$2=Controls!$I$2,'Hours Spread'!AM90,$B$2=Controls!$I$3,'Hours Spread'!CI90,$B$2=Controls!$I$4,'Hours Spread'!EE90,$B$2=Controls!$I$5,'Hours Spread'!GA90,$B$2=Controls!$I$6,'Hours Spread'!HW90,$B$2=Controls!$I$7,'Hours Spread'!JS90)</f>
        <v>#N/A</v>
      </c>
      <c r="AM92" s="1137" t="str">
        <f>ifs($B$2=Controls!$I$2,'Hours Spread'!AN90,$B$2=Controls!$I$3,'Hours Spread'!CJ90,$B$2=Controls!$I$4,'Hours Spread'!EF90,$B$2=Controls!$I$5,'Hours Spread'!GB90,$B$2=Controls!$I$6,'Hours Spread'!HX90,$B$2=Controls!$I$7,'Hours Spread'!JT90)</f>
        <v>#N/A</v>
      </c>
      <c r="AN92" s="1137" t="str">
        <f>ifs($B$2=Controls!$I$2,'Hours Spread'!AO90,$B$2=Controls!$I$3,'Hours Spread'!CK90,$B$2=Controls!$I$4,'Hours Spread'!EG90,$B$2=Controls!$I$5,'Hours Spread'!GC90,$B$2=Controls!$I$6,'Hours Spread'!HY90,$B$2=Controls!$I$7,'Hours Spread'!JU90)</f>
        <v>#N/A</v>
      </c>
      <c r="AO92" s="1137" t="str">
        <f>ifs($B$2=Controls!$I$2,'Hours Spread'!AP90,$B$2=Controls!$I$3,'Hours Spread'!CL90,$B$2=Controls!$I$4,'Hours Spread'!EH90,$B$2=Controls!$I$5,'Hours Spread'!GD90,$B$2=Controls!$I$6,'Hours Spread'!HZ90,$B$2=Controls!$I$7,'Hours Spread'!JV90)</f>
        <v>#N/A</v>
      </c>
      <c r="AP92" s="1137" t="str">
        <f>ifs($B$2=Controls!$I$2,'Hours Spread'!AQ90,$B$2=Controls!$I$3,'Hours Spread'!CM90,$B$2=Controls!$I$4,'Hours Spread'!EI90,$B$2=Controls!$I$5,'Hours Spread'!GE90,$B$2=Controls!$I$6,'Hours Spread'!IA90,$B$2=Controls!$I$7,'Hours Spread'!JW90)</f>
        <v>#N/A</v>
      </c>
      <c r="AQ92" s="1137" t="str">
        <f>ifs($B$2=Controls!$I$2,'Hours Spread'!AR90,$B$2=Controls!$I$3,'Hours Spread'!CN90,$B$2=Controls!$I$4,'Hours Spread'!EJ90,$B$2=Controls!$I$5,'Hours Spread'!GF90,$B$2=Controls!$I$6,'Hours Spread'!IB90,$B$2=Controls!$I$7,'Hours Spread'!JX90)</f>
        <v>#N/A</v>
      </c>
      <c r="AR92" s="1137" t="str">
        <f>ifs($B$2=Controls!$I$2,'Hours Spread'!AS90,$B$2=Controls!$I$3,'Hours Spread'!CO90,$B$2=Controls!$I$4,'Hours Spread'!EK90,$B$2=Controls!$I$5,'Hours Spread'!GG90,$B$2=Controls!$I$6,'Hours Spread'!IC90,$B$2=Controls!$I$7,'Hours Spread'!JY90)</f>
        <v>#N/A</v>
      </c>
      <c r="AS92" s="1137" t="str">
        <f>ifs($B$2=Controls!$I$2,'Hours Spread'!AT90,$B$2=Controls!$I$3,'Hours Spread'!CP90,$B$2=Controls!$I$4,'Hours Spread'!EL90,$B$2=Controls!$I$5,'Hours Spread'!GH90,$B$2=Controls!$I$6,'Hours Spread'!ID90,$B$2=Controls!$I$7,'Hours Spread'!JZ90)</f>
        <v>#N/A</v>
      </c>
      <c r="AT92" s="1137" t="str">
        <f>ifs($B$2=Controls!$I$2,'Hours Spread'!AU90,$B$2=Controls!$I$3,'Hours Spread'!CQ90,$B$2=Controls!$I$4,'Hours Spread'!EM90,$B$2=Controls!$I$5,'Hours Spread'!GI90,$B$2=Controls!$I$6,'Hours Spread'!IE90,$B$2=Controls!$I$7,'Hours Spread'!KA90)</f>
        <v>#N/A</v>
      </c>
      <c r="AU92" s="1137" t="str">
        <f>ifs($B$2=Controls!$I$2,'Hours Spread'!AV90,$B$2=Controls!$I$3,'Hours Spread'!CR90,$B$2=Controls!$I$4,'Hours Spread'!EN90,$B$2=Controls!$I$5,'Hours Spread'!GJ90,$B$2=Controls!$I$6,'Hours Spread'!IF90,$B$2=Controls!$I$7,'Hours Spread'!KB90)</f>
        <v>#N/A</v>
      </c>
      <c r="AV92" s="1137" t="str">
        <f>ifs($B$2=Controls!$I$2,'Hours Spread'!AW90,$B$2=Controls!$I$3,'Hours Spread'!CS90,$B$2=Controls!$I$4,'Hours Spread'!EO90,$B$2=Controls!$I$5,'Hours Spread'!GK90,$B$2=Controls!$I$6,'Hours Spread'!IG90,$B$2=Controls!$I$7,'Hours Spread'!KC90)</f>
        <v>#N/A</v>
      </c>
      <c r="AW92" s="1137" t="str">
        <f>ifs($B$2=Controls!$I$2,'Hours Spread'!AX90,$B$2=Controls!$I$3,'Hours Spread'!CT90,$B$2=Controls!$I$4,'Hours Spread'!EP90,$B$2=Controls!$I$5,'Hours Spread'!GL90,$B$2=Controls!$I$6,'Hours Spread'!IH90,$B$2=Controls!$I$7,'Hours Spread'!KD90)</f>
        <v>#N/A</v>
      </c>
      <c r="AX92" s="1137" t="str">
        <f>ifs($B$2=Controls!$I$2,'Hours Spread'!AY90,$B$2=Controls!$I$3,'Hours Spread'!CU90,$B$2=Controls!$I$4,'Hours Spread'!EQ90,$B$2=Controls!$I$5,'Hours Spread'!GM90,$B$2=Controls!$I$6,'Hours Spread'!II90,$B$2=Controls!$I$7,'Hours Spread'!KE90)</f>
        <v>#N/A</v>
      </c>
    </row>
    <row r="93">
      <c r="A93" s="858"/>
      <c r="B93" s="1143"/>
      <c r="C93" s="1141"/>
      <c r="D93" s="1137" t="str">
        <f>ifs($B$2=Controls!$I$2,'Hours Spread'!E91,$B$2=Controls!$I$3,'Hours Spread'!BA91,$B$2=Controls!$I$4,'Hours Spread'!CW91,$B$2=Controls!$I$5,'Hours Spread'!ES91,$B$2=Controls!$I$6,'Hours Spread'!GO91,$B$2=Controls!$I$7,'Hours Spread'!IK91)</f>
        <v>#N/A</v>
      </c>
      <c r="E93" s="1137" t="str">
        <f>ifs($B$2=Controls!$I$2,'Hours Spread'!F91,$B$2=Controls!$I$3,'Hours Spread'!BB91,$B$2=Controls!$I$4,'Hours Spread'!CX91,$B$2=Controls!$I$5,'Hours Spread'!ET91,$B$2=Controls!$I$6,'Hours Spread'!GP91,$B$2=Controls!$I$7,'Hours Spread'!IL91)</f>
        <v>#N/A</v>
      </c>
      <c r="F93" s="1137" t="str">
        <f>ifs($B$2=Controls!$I$2,'Hours Spread'!G91,$B$2=Controls!$I$3,'Hours Spread'!BC91,$B$2=Controls!$I$4,'Hours Spread'!CY91,$B$2=Controls!$I$5,'Hours Spread'!EU91,$B$2=Controls!$I$6,'Hours Spread'!GQ91,$B$2=Controls!$I$7,'Hours Spread'!IM91)</f>
        <v>#N/A</v>
      </c>
      <c r="G93" s="1137" t="str">
        <f>ifs($B$2=Controls!$I$2,'Hours Spread'!H91,$B$2=Controls!$I$3,'Hours Spread'!BD91,$B$2=Controls!$I$4,'Hours Spread'!CZ91,$B$2=Controls!$I$5,'Hours Spread'!EV91,$B$2=Controls!$I$6,'Hours Spread'!GR91,$B$2=Controls!$I$7,'Hours Spread'!IN91)</f>
        <v>#N/A</v>
      </c>
      <c r="H93" s="1137" t="str">
        <f>ifs($B$2=Controls!$I$2,'Hours Spread'!I91,$B$2=Controls!$I$3,'Hours Spread'!BE91,$B$2=Controls!$I$4,'Hours Spread'!DA91,$B$2=Controls!$I$5,'Hours Spread'!EW91,$B$2=Controls!$I$6,'Hours Spread'!GS91,$B$2=Controls!$I$7,'Hours Spread'!IO91)</f>
        <v>#N/A</v>
      </c>
      <c r="I93" s="1137" t="str">
        <f>ifs($B$2=Controls!$I$2,'Hours Spread'!J91,$B$2=Controls!$I$3,'Hours Spread'!BF91,$B$2=Controls!$I$4,'Hours Spread'!DB91,$B$2=Controls!$I$5,'Hours Spread'!EX91,$B$2=Controls!$I$6,'Hours Spread'!GT91,$B$2=Controls!$I$7,'Hours Spread'!IP91)</f>
        <v>#N/A</v>
      </c>
      <c r="J93" s="1137" t="str">
        <f>ifs($B$2=Controls!$I$2,'Hours Spread'!K91,$B$2=Controls!$I$3,'Hours Spread'!BG91,$B$2=Controls!$I$4,'Hours Spread'!DC91,$B$2=Controls!$I$5,'Hours Spread'!EY91,$B$2=Controls!$I$6,'Hours Spread'!GU91,$B$2=Controls!$I$7,'Hours Spread'!IQ91)</f>
        <v>#N/A</v>
      </c>
      <c r="K93" s="1137" t="str">
        <f>ifs($B$2=Controls!$I$2,'Hours Spread'!L91,$B$2=Controls!$I$3,'Hours Spread'!BH91,$B$2=Controls!$I$4,'Hours Spread'!DD91,$B$2=Controls!$I$5,'Hours Spread'!EZ91,$B$2=Controls!$I$6,'Hours Spread'!GV91,$B$2=Controls!$I$7,'Hours Spread'!IR91)</f>
        <v>#N/A</v>
      </c>
      <c r="L93" s="1137" t="str">
        <f>ifs($B$2=Controls!$I$2,'Hours Spread'!M91,$B$2=Controls!$I$3,'Hours Spread'!BI91,$B$2=Controls!$I$4,'Hours Spread'!DE91,$B$2=Controls!$I$5,'Hours Spread'!FA91,$B$2=Controls!$I$6,'Hours Spread'!GW91,$B$2=Controls!$I$7,'Hours Spread'!IS91)</f>
        <v>#N/A</v>
      </c>
      <c r="M93" s="1137" t="str">
        <f>ifs($B$2=Controls!$I$2,'Hours Spread'!N91,$B$2=Controls!$I$3,'Hours Spread'!BJ91,$B$2=Controls!$I$4,'Hours Spread'!DF91,$B$2=Controls!$I$5,'Hours Spread'!FB91,$B$2=Controls!$I$6,'Hours Spread'!GX91,$B$2=Controls!$I$7,'Hours Spread'!IT91)</f>
        <v>#N/A</v>
      </c>
      <c r="N93" s="1137" t="str">
        <f>ifs($B$2=Controls!$I$2,'Hours Spread'!O91,$B$2=Controls!$I$3,'Hours Spread'!BK91,$B$2=Controls!$I$4,'Hours Spread'!DG91,$B$2=Controls!$I$5,'Hours Spread'!FC91,$B$2=Controls!$I$6,'Hours Spread'!GY91,$B$2=Controls!$I$7,'Hours Spread'!IU91)</f>
        <v>#N/A</v>
      </c>
      <c r="O93" s="1137" t="str">
        <f>ifs($B$2=Controls!$I$2,'Hours Spread'!P91,$B$2=Controls!$I$3,'Hours Spread'!BL91,$B$2=Controls!$I$4,'Hours Spread'!DH91,$B$2=Controls!$I$5,'Hours Spread'!FD91,$B$2=Controls!$I$6,'Hours Spread'!GZ91,$B$2=Controls!$I$7,'Hours Spread'!IV91)</f>
        <v>#N/A</v>
      </c>
      <c r="P93" s="1137" t="str">
        <f>ifs($B$2=Controls!$I$2,'Hours Spread'!Q91,$B$2=Controls!$I$3,'Hours Spread'!BM91,$B$2=Controls!$I$4,'Hours Spread'!DI91,$B$2=Controls!$I$5,'Hours Spread'!FE91,$B$2=Controls!$I$6,'Hours Spread'!HA91,$B$2=Controls!$I$7,'Hours Spread'!IW91)</f>
        <v>#N/A</v>
      </c>
      <c r="Q93" s="1137" t="str">
        <f>ifs($B$2=Controls!$I$2,'Hours Spread'!R91,$B$2=Controls!$I$3,'Hours Spread'!BN91,$B$2=Controls!$I$4,'Hours Spread'!DJ91,$B$2=Controls!$I$5,'Hours Spread'!FF91,$B$2=Controls!$I$6,'Hours Spread'!HB91,$B$2=Controls!$I$7,'Hours Spread'!IX91)</f>
        <v>#N/A</v>
      </c>
      <c r="R93" s="1137" t="str">
        <f>ifs($B$2=Controls!$I$2,'Hours Spread'!S91,$B$2=Controls!$I$3,'Hours Spread'!BO91,$B$2=Controls!$I$4,'Hours Spread'!DK91,$B$2=Controls!$I$5,'Hours Spread'!FG91,$B$2=Controls!$I$6,'Hours Spread'!HC91,$B$2=Controls!$I$7,'Hours Spread'!IY91)</f>
        <v>#N/A</v>
      </c>
      <c r="S93" s="1137" t="str">
        <f>ifs($B$2=Controls!$I$2,'Hours Spread'!T91,$B$2=Controls!$I$3,'Hours Spread'!BP91,$B$2=Controls!$I$4,'Hours Spread'!DL91,$B$2=Controls!$I$5,'Hours Spread'!FH91,$B$2=Controls!$I$6,'Hours Spread'!HD91,$B$2=Controls!$I$7,'Hours Spread'!IZ91)</f>
        <v>#N/A</v>
      </c>
      <c r="T93" s="1137" t="str">
        <f>ifs($B$2=Controls!$I$2,'Hours Spread'!U91,$B$2=Controls!$I$3,'Hours Spread'!BQ91,$B$2=Controls!$I$4,'Hours Spread'!DM91,$B$2=Controls!$I$5,'Hours Spread'!FI91,$B$2=Controls!$I$6,'Hours Spread'!HE91,$B$2=Controls!$I$7,'Hours Spread'!JA91)</f>
        <v>#N/A</v>
      </c>
      <c r="U93" s="1137" t="str">
        <f>ifs($B$2=Controls!$I$2,'Hours Spread'!V91,$B$2=Controls!$I$3,'Hours Spread'!BR91,$B$2=Controls!$I$4,'Hours Spread'!DN91,$B$2=Controls!$I$5,'Hours Spread'!FJ91,$B$2=Controls!$I$6,'Hours Spread'!HF91,$B$2=Controls!$I$7,'Hours Spread'!JB91)</f>
        <v>#N/A</v>
      </c>
      <c r="V93" s="1137" t="str">
        <f>ifs($B$2=Controls!$I$2,'Hours Spread'!W91,$B$2=Controls!$I$3,'Hours Spread'!BS91,$B$2=Controls!$I$4,'Hours Spread'!DO91,$B$2=Controls!$I$5,'Hours Spread'!FK91,$B$2=Controls!$I$6,'Hours Spread'!HG91,$B$2=Controls!$I$7,'Hours Spread'!JC91)</f>
        <v>#N/A</v>
      </c>
      <c r="W93" s="1137" t="str">
        <f>ifs($B$2=Controls!$I$2,'Hours Spread'!X91,$B$2=Controls!$I$3,'Hours Spread'!BT91,$B$2=Controls!$I$4,'Hours Spread'!DP91,$B$2=Controls!$I$5,'Hours Spread'!FL91,$B$2=Controls!$I$6,'Hours Spread'!HH91,$B$2=Controls!$I$7,'Hours Spread'!JD91)</f>
        <v>#N/A</v>
      </c>
      <c r="X93" s="1137" t="str">
        <f>ifs($B$2=Controls!$I$2,'Hours Spread'!Y91,$B$2=Controls!$I$3,'Hours Spread'!BU91,$B$2=Controls!$I$4,'Hours Spread'!DQ91,$B$2=Controls!$I$5,'Hours Spread'!FM91,$B$2=Controls!$I$6,'Hours Spread'!HI91,$B$2=Controls!$I$7,'Hours Spread'!JE91)</f>
        <v>#N/A</v>
      </c>
      <c r="Y93" s="1137" t="str">
        <f>ifs($B$2=Controls!$I$2,'Hours Spread'!Z91,$B$2=Controls!$I$3,'Hours Spread'!BV91,$B$2=Controls!$I$4,'Hours Spread'!DR91,$B$2=Controls!$I$5,'Hours Spread'!FN91,$B$2=Controls!$I$6,'Hours Spread'!HJ91,$B$2=Controls!$I$7,'Hours Spread'!JF91)</f>
        <v>#N/A</v>
      </c>
      <c r="Z93" s="1137" t="str">
        <f>ifs($B$2=Controls!$I$2,'Hours Spread'!AA91,$B$2=Controls!$I$3,'Hours Spread'!BW91,$B$2=Controls!$I$4,'Hours Spread'!DS91,$B$2=Controls!$I$5,'Hours Spread'!FO91,$B$2=Controls!$I$6,'Hours Spread'!HK91,$B$2=Controls!$I$7,'Hours Spread'!JG91)</f>
        <v>#N/A</v>
      </c>
      <c r="AA93" s="1137" t="str">
        <f>ifs($B$2=Controls!$I$2,'Hours Spread'!AB91,$B$2=Controls!$I$3,'Hours Spread'!BX91,$B$2=Controls!$I$4,'Hours Spread'!DT91,$B$2=Controls!$I$5,'Hours Spread'!FP91,$B$2=Controls!$I$6,'Hours Spread'!HL91,$B$2=Controls!$I$7,'Hours Spread'!JH91)</f>
        <v>#N/A</v>
      </c>
      <c r="AB93" s="1137" t="str">
        <f>ifs($B$2=Controls!$I$2,'Hours Spread'!AC91,$B$2=Controls!$I$3,'Hours Spread'!BY91,$B$2=Controls!$I$4,'Hours Spread'!DU91,$B$2=Controls!$I$5,'Hours Spread'!FQ91,$B$2=Controls!$I$6,'Hours Spread'!HM91,$B$2=Controls!$I$7,'Hours Spread'!JI91)</f>
        <v>#N/A</v>
      </c>
      <c r="AC93" s="1137" t="str">
        <f>ifs($B$2=Controls!$I$2,'Hours Spread'!AD91,$B$2=Controls!$I$3,'Hours Spread'!BZ91,$B$2=Controls!$I$4,'Hours Spread'!DV91,$B$2=Controls!$I$5,'Hours Spread'!FR91,$B$2=Controls!$I$6,'Hours Spread'!HN91,$B$2=Controls!$I$7,'Hours Spread'!JJ91)</f>
        <v>#N/A</v>
      </c>
      <c r="AD93" s="1137" t="str">
        <f>ifs($B$2=Controls!$I$2,'Hours Spread'!AE91,$B$2=Controls!$I$3,'Hours Spread'!CA91,$B$2=Controls!$I$4,'Hours Spread'!DW91,$B$2=Controls!$I$5,'Hours Spread'!FS91,$B$2=Controls!$I$6,'Hours Spread'!HO91,$B$2=Controls!$I$7,'Hours Spread'!JK91)</f>
        <v>#N/A</v>
      </c>
      <c r="AE93" s="1137" t="str">
        <f>ifs($B$2=Controls!$I$2,'Hours Spread'!AF91,$B$2=Controls!$I$3,'Hours Spread'!CB91,$B$2=Controls!$I$4,'Hours Spread'!DX91,$B$2=Controls!$I$5,'Hours Spread'!FT91,$B$2=Controls!$I$6,'Hours Spread'!HP91,$B$2=Controls!$I$7,'Hours Spread'!JL91)</f>
        <v>#N/A</v>
      </c>
      <c r="AF93" s="1137" t="str">
        <f>ifs($B$2=Controls!$I$2,'Hours Spread'!AG91,$B$2=Controls!$I$3,'Hours Spread'!CC91,$B$2=Controls!$I$4,'Hours Spread'!DY91,$B$2=Controls!$I$5,'Hours Spread'!FU91,$B$2=Controls!$I$6,'Hours Spread'!HQ91,$B$2=Controls!$I$7,'Hours Spread'!JM91)</f>
        <v>#N/A</v>
      </c>
      <c r="AG93" s="1137" t="str">
        <f>ifs($B$2=Controls!$I$2,'Hours Spread'!AH91,$B$2=Controls!$I$3,'Hours Spread'!CD91,$B$2=Controls!$I$4,'Hours Spread'!DZ91,$B$2=Controls!$I$5,'Hours Spread'!FV91,$B$2=Controls!$I$6,'Hours Spread'!HR91,$B$2=Controls!$I$7,'Hours Spread'!JN91)</f>
        <v>#N/A</v>
      </c>
      <c r="AH93" s="1137" t="str">
        <f>ifs($B$2=Controls!$I$2,'Hours Spread'!AI91,$B$2=Controls!$I$3,'Hours Spread'!CE91,$B$2=Controls!$I$4,'Hours Spread'!EA91,$B$2=Controls!$I$5,'Hours Spread'!FW91,$B$2=Controls!$I$6,'Hours Spread'!HS91,$B$2=Controls!$I$7,'Hours Spread'!JO91)</f>
        <v>#N/A</v>
      </c>
      <c r="AI93" s="1137" t="str">
        <f>ifs($B$2=Controls!$I$2,'Hours Spread'!AJ91,$B$2=Controls!$I$3,'Hours Spread'!CF91,$B$2=Controls!$I$4,'Hours Spread'!EB91,$B$2=Controls!$I$5,'Hours Spread'!FX91,$B$2=Controls!$I$6,'Hours Spread'!HT91,$B$2=Controls!$I$7,'Hours Spread'!JP91)</f>
        <v>#N/A</v>
      </c>
      <c r="AJ93" s="1137" t="str">
        <f>ifs($B$2=Controls!$I$2,'Hours Spread'!AK91,$B$2=Controls!$I$3,'Hours Spread'!CG91,$B$2=Controls!$I$4,'Hours Spread'!EC91,$B$2=Controls!$I$5,'Hours Spread'!FY91,$B$2=Controls!$I$6,'Hours Spread'!HU91,$B$2=Controls!$I$7,'Hours Spread'!JQ91)</f>
        <v>#N/A</v>
      </c>
      <c r="AK93" s="1137" t="str">
        <f>ifs($B$2=Controls!$I$2,'Hours Spread'!AL91,$B$2=Controls!$I$3,'Hours Spread'!CH91,$B$2=Controls!$I$4,'Hours Spread'!ED91,$B$2=Controls!$I$5,'Hours Spread'!FZ91,$B$2=Controls!$I$6,'Hours Spread'!HV91,$B$2=Controls!$I$7,'Hours Spread'!JR91)</f>
        <v>#N/A</v>
      </c>
      <c r="AL93" s="1137" t="str">
        <f>ifs($B$2=Controls!$I$2,'Hours Spread'!AM91,$B$2=Controls!$I$3,'Hours Spread'!CI91,$B$2=Controls!$I$4,'Hours Spread'!EE91,$B$2=Controls!$I$5,'Hours Spread'!GA91,$B$2=Controls!$I$6,'Hours Spread'!HW91,$B$2=Controls!$I$7,'Hours Spread'!JS91)</f>
        <v>#N/A</v>
      </c>
      <c r="AM93" s="1137" t="str">
        <f>ifs($B$2=Controls!$I$2,'Hours Spread'!AN91,$B$2=Controls!$I$3,'Hours Spread'!CJ91,$B$2=Controls!$I$4,'Hours Spread'!EF91,$B$2=Controls!$I$5,'Hours Spread'!GB91,$B$2=Controls!$I$6,'Hours Spread'!HX91,$B$2=Controls!$I$7,'Hours Spread'!JT91)</f>
        <v>#N/A</v>
      </c>
      <c r="AN93" s="1137" t="str">
        <f>ifs($B$2=Controls!$I$2,'Hours Spread'!AO91,$B$2=Controls!$I$3,'Hours Spread'!CK91,$B$2=Controls!$I$4,'Hours Spread'!EG91,$B$2=Controls!$I$5,'Hours Spread'!GC91,$B$2=Controls!$I$6,'Hours Spread'!HY91,$B$2=Controls!$I$7,'Hours Spread'!JU91)</f>
        <v>#N/A</v>
      </c>
      <c r="AO93" s="1137" t="str">
        <f>ifs($B$2=Controls!$I$2,'Hours Spread'!AP91,$B$2=Controls!$I$3,'Hours Spread'!CL91,$B$2=Controls!$I$4,'Hours Spread'!EH91,$B$2=Controls!$I$5,'Hours Spread'!GD91,$B$2=Controls!$I$6,'Hours Spread'!HZ91,$B$2=Controls!$I$7,'Hours Spread'!JV91)</f>
        <v>#N/A</v>
      </c>
      <c r="AP93" s="1137" t="str">
        <f>ifs($B$2=Controls!$I$2,'Hours Spread'!AQ91,$B$2=Controls!$I$3,'Hours Spread'!CM91,$B$2=Controls!$I$4,'Hours Spread'!EI91,$B$2=Controls!$I$5,'Hours Spread'!GE91,$B$2=Controls!$I$6,'Hours Spread'!IA91,$B$2=Controls!$I$7,'Hours Spread'!JW91)</f>
        <v>#N/A</v>
      </c>
      <c r="AQ93" s="1137" t="str">
        <f>ifs($B$2=Controls!$I$2,'Hours Spread'!AR91,$B$2=Controls!$I$3,'Hours Spread'!CN91,$B$2=Controls!$I$4,'Hours Spread'!EJ91,$B$2=Controls!$I$5,'Hours Spread'!GF91,$B$2=Controls!$I$6,'Hours Spread'!IB91,$B$2=Controls!$I$7,'Hours Spread'!JX91)</f>
        <v>#N/A</v>
      </c>
      <c r="AR93" s="1137" t="str">
        <f>ifs($B$2=Controls!$I$2,'Hours Spread'!AS91,$B$2=Controls!$I$3,'Hours Spread'!CO91,$B$2=Controls!$I$4,'Hours Spread'!EK91,$B$2=Controls!$I$5,'Hours Spread'!GG91,$B$2=Controls!$I$6,'Hours Spread'!IC91,$B$2=Controls!$I$7,'Hours Spread'!JY91)</f>
        <v>#N/A</v>
      </c>
      <c r="AS93" s="1137" t="str">
        <f>ifs($B$2=Controls!$I$2,'Hours Spread'!AT91,$B$2=Controls!$I$3,'Hours Spread'!CP91,$B$2=Controls!$I$4,'Hours Spread'!EL91,$B$2=Controls!$I$5,'Hours Spread'!GH91,$B$2=Controls!$I$6,'Hours Spread'!ID91,$B$2=Controls!$I$7,'Hours Spread'!JZ91)</f>
        <v>#N/A</v>
      </c>
      <c r="AT93" s="1137" t="str">
        <f>ifs($B$2=Controls!$I$2,'Hours Spread'!AU91,$B$2=Controls!$I$3,'Hours Spread'!CQ91,$B$2=Controls!$I$4,'Hours Spread'!EM91,$B$2=Controls!$I$5,'Hours Spread'!GI91,$B$2=Controls!$I$6,'Hours Spread'!IE91,$B$2=Controls!$I$7,'Hours Spread'!KA91)</f>
        <v>#N/A</v>
      </c>
      <c r="AU93" s="1137" t="str">
        <f>ifs($B$2=Controls!$I$2,'Hours Spread'!AV91,$B$2=Controls!$I$3,'Hours Spread'!CR91,$B$2=Controls!$I$4,'Hours Spread'!EN91,$B$2=Controls!$I$5,'Hours Spread'!GJ91,$B$2=Controls!$I$6,'Hours Spread'!IF91,$B$2=Controls!$I$7,'Hours Spread'!KB91)</f>
        <v>#N/A</v>
      </c>
      <c r="AV93" s="1137" t="str">
        <f>ifs($B$2=Controls!$I$2,'Hours Spread'!AW91,$B$2=Controls!$I$3,'Hours Spread'!CS91,$B$2=Controls!$I$4,'Hours Spread'!EO91,$B$2=Controls!$I$5,'Hours Spread'!GK91,$B$2=Controls!$I$6,'Hours Spread'!IG91,$B$2=Controls!$I$7,'Hours Spread'!KC91)</f>
        <v>#N/A</v>
      </c>
      <c r="AW93" s="1137" t="str">
        <f>ifs($B$2=Controls!$I$2,'Hours Spread'!AX91,$B$2=Controls!$I$3,'Hours Spread'!CT91,$B$2=Controls!$I$4,'Hours Spread'!EP91,$B$2=Controls!$I$5,'Hours Spread'!GL91,$B$2=Controls!$I$6,'Hours Spread'!IH91,$B$2=Controls!$I$7,'Hours Spread'!KD91)</f>
        <v>#N/A</v>
      </c>
      <c r="AX93" s="1137" t="str">
        <f>ifs($B$2=Controls!$I$2,'Hours Spread'!AY91,$B$2=Controls!$I$3,'Hours Spread'!CU91,$B$2=Controls!$I$4,'Hours Spread'!EQ91,$B$2=Controls!$I$5,'Hours Spread'!GM91,$B$2=Controls!$I$6,'Hours Spread'!II91,$B$2=Controls!$I$7,'Hours Spread'!KE91)</f>
        <v>#N/A</v>
      </c>
    </row>
    <row r="94">
      <c r="A94" s="858"/>
      <c r="B94" s="1143"/>
      <c r="C94" s="1141"/>
      <c r="D94" s="1137" t="str">
        <f>ifs($B$2=Controls!$I$2,'Hours Spread'!E92,$B$2=Controls!$I$3,'Hours Spread'!BA92,$B$2=Controls!$I$4,'Hours Spread'!CW92,$B$2=Controls!$I$5,'Hours Spread'!ES92,$B$2=Controls!$I$6,'Hours Spread'!GO92,$B$2=Controls!$I$7,'Hours Spread'!IK92)</f>
        <v>#N/A</v>
      </c>
      <c r="E94" s="1137" t="str">
        <f>ifs($B$2=Controls!$I$2,'Hours Spread'!F92,$B$2=Controls!$I$3,'Hours Spread'!BB92,$B$2=Controls!$I$4,'Hours Spread'!CX92,$B$2=Controls!$I$5,'Hours Spread'!ET92,$B$2=Controls!$I$6,'Hours Spread'!GP92,$B$2=Controls!$I$7,'Hours Spread'!IL92)</f>
        <v>#N/A</v>
      </c>
      <c r="F94" s="1137" t="str">
        <f>ifs($B$2=Controls!$I$2,'Hours Spread'!G92,$B$2=Controls!$I$3,'Hours Spread'!BC92,$B$2=Controls!$I$4,'Hours Spread'!CY92,$B$2=Controls!$I$5,'Hours Spread'!EU92,$B$2=Controls!$I$6,'Hours Spread'!GQ92,$B$2=Controls!$I$7,'Hours Spread'!IM92)</f>
        <v>#N/A</v>
      </c>
      <c r="G94" s="1137" t="str">
        <f>ifs($B$2=Controls!$I$2,'Hours Spread'!H92,$B$2=Controls!$I$3,'Hours Spread'!BD92,$B$2=Controls!$I$4,'Hours Spread'!CZ92,$B$2=Controls!$I$5,'Hours Spread'!EV92,$B$2=Controls!$I$6,'Hours Spread'!GR92,$B$2=Controls!$I$7,'Hours Spread'!IN92)</f>
        <v>#N/A</v>
      </c>
      <c r="H94" s="1137" t="str">
        <f>ifs($B$2=Controls!$I$2,'Hours Spread'!I92,$B$2=Controls!$I$3,'Hours Spread'!BE92,$B$2=Controls!$I$4,'Hours Spread'!DA92,$B$2=Controls!$I$5,'Hours Spread'!EW92,$B$2=Controls!$I$6,'Hours Spread'!GS92,$B$2=Controls!$I$7,'Hours Spread'!IO92)</f>
        <v>#N/A</v>
      </c>
      <c r="I94" s="1137" t="str">
        <f>ifs($B$2=Controls!$I$2,'Hours Spread'!J92,$B$2=Controls!$I$3,'Hours Spread'!BF92,$B$2=Controls!$I$4,'Hours Spread'!DB92,$B$2=Controls!$I$5,'Hours Spread'!EX92,$B$2=Controls!$I$6,'Hours Spread'!GT92,$B$2=Controls!$I$7,'Hours Spread'!IP92)</f>
        <v>#N/A</v>
      </c>
      <c r="J94" s="1137" t="str">
        <f>ifs($B$2=Controls!$I$2,'Hours Spread'!K92,$B$2=Controls!$I$3,'Hours Spread'!BG92,$B$2=Controls!$I$4,'Hours Spread'!DC92,$B$2=Controls!$I$5,'Hours Spread'!EY92,$B$2=Controls!$I$6,'Hours Spread'!GU92,$B$2=Controls!$I$7,'Hours Spread'!IQ92)</f>
        <v>#N/A</v>
      </c>
      <c r="K94" s="1137" t="str">
        <f>ifs($B$2=Controls!$I$2,'Hours Spread'!L92,$B$2=Controls!$I$3,'Hours Spread'!BH92,$B$2=Controls!$I$4,'Hours Spread'!DD92,$B$2=Controls!$I$5,'Hours Spread'!EZ92,$B$2=Controls!$I$6,'Hours Spread'!GV92,$B$2=Controls!$I$7,'Hours Spread'!IR92)</f>
        <v>#N/A</v>
      </c>
      <c r="L94" s="1137" t="str">
        <f>ifs($B$2=Controls!$I$2,'Hours Spread'!M92,$B$2=Controls!$I$3,'Hours Spread'!BI92,$B$2=Controls!$I$4,'Hours Spread'!DE92,$B$2=Controls!$I$5,'Hours Spread'!FA92,$B$2=Controls!$I$6,'Hours Spread'!GW92,$B$2=Controls!$I$7,'Hours Spread'!IS92)</f>
        <v>#N/A</v>
      </c>
      <c r="M94" s="1137" t="str">
        <f>ifs($B$2=Controls!$I$2,'Hours Spread'!N92,$B$2=Controls!$I$3,'Hours Spread'!BJ92,$B$2=Controls!$I$4,'Hours Spread'!DF92,$B$2=Controls!$I$5,'Hours Spread'!FB92,$B$2=Controls!$I$6,'Hours Spread'!GX92,$B$2=Controls!$I$7,'Hours Spread'!IT92)</f>
        <v>#N/A</v>
      </c>
      <c r="N94" s="1137" t="str">
        <f>ifs($B$2=Controls!$I$2,'Hours Spread'!O92,$B$2=Controls!$I$3,'Hours Spread'!BK92,$B$2=Controls!$I$4,'Hours Spread'!DG92,$B$2=Controls!$I$5,'Hours Spread'!FC92,$B$2=Controls!$I$6,'Hours Spread'!GY92,$B$2=Controls!$I$7,'Hours Spread'!IU92)</f>
        <v>#N/A</v>
      </c>
      <c r="O94" s="1137" t="str">
        <f>ifs($B$2=Controls!$I$2,'Hours Spread'!P92,$B$2=Controls!$I$3,'Hours Spread'!BL92,$B$2=Controls!$I$4,'Hours Spread'!DH92,$B$2=Controls!$I$5,'Hours Spread'!FD92,$B$2=Controls!$I$6,'Hours Spread'!GZ92,$B$2=Controls!$I$7,'Hours Spread'!IV92)</f>
        <v>#N/A</v>
      </c>
      <c r="P94" s="1137" t="str">
        <f>ifs($B$2=Controls!$I$2,'Hours Spread'!Q92,$B$2=Controls!$I$3,'Hours Spread'!BM92,$B$2=Controls!$I$4,'Hours Spread'!DI92,$B$2=Controls!$I$5,'Hours Spread'!FE92,$B$2=Controls!$I$6,'Hours Spread'!HA92,$B$2=Controls!$I$7,'Hours Spread'!IW92)</f>
        <v>#N/A</v>
      </c>
      <c r="Q94" s="1137" t="str">
        <f>ifs($B$2=Controls!$I$2,'Hours Spread'!R92,$B$2=Controls!$I$3,'Hours Spread'!BN92,$B$2=Controls!$I$4,'Hours Spread'!DJ92,$B$2=Controls!$I$5,'Hours Spread'!FF92,$B$2=Controls!$I$6,'Hours Spread'!HB92,$B$2=Controls!$I$7,'Hours Spread'!IX92)</f>
        <v>#N/A</v>
      </c>
      <c r="R94" s="1137" t="str">
        <f>ifs($B$2=Controls!$I$2,'Hours Spread'!S92,$B$2=Controls!$I$3,'Hours Spread'!BO92,$B$2=Controls!$I$4,'Hours Spread'!DK92,$B$2=Controls!$I$5,'Hours Spread'!FG92,$B$2=Controls!$I$6,'Hours Spread'!HC92,$B$2=Controls!$I$7,'Hours Spread'!IY92)</f>
        <v>#N/A</v>
      </c>
      <c r="S94" s="1137" t="str">
        <f>ifs($B$2=Controls!$I$2,'Hours Spread'!T92,$B$2=Controls!$I$3,'Hours Spread'!BP92,$B$2=Controls!$I$4,'Hours Spread'!DL92,$B$2=Controls!$I$5,'Hours Spread'!FH92,$B$2=Controls!$I$6,'Hours Spread'!HD92,$B$2=Controls!$I$7,'Hours Spread'!IZ92)</f>
        <v>#N/A</v>
      </c>
      <c r="T94" s="1137" t="str">
        <f>ifs($B$2=Controls!$I$2,'Hours Spread'!U92,$B$2=Controls!$I$3,'Hours Spread'!BQ92,$B$2=Controls!$I$4,'Hours Spread'!DM92,$B$2=Controls!$I$5,'Hours Spread'!FI92,$B$2=Controls!$I$6,'Hours Spread'!HE92,$B$2=Controls!$I$7,'Hours Spread'!JA92)</f>
        <v>#N/A</v>
      </c>
      <c r="U94" s="1137" t="str">
        <f>ifs($B$2=Controls!$I$2,'Hours Spread'!V92,$B$2=Controls!$I$3,'Hours Spread'!BR92,$B$2=Controls!$I$4,'Hours Spread'!DN92,$B$2=Controls!$I$5,'Hours Spread'!FJ92,$B$2=Controls!$I$6,'Hours Spread'!HF92,$B$2=Controls!$I$7,'Hours Spread'!JB92)</f>
        <v>#N/A</v>
      </c>
      <c r="V94" s="1137" t="str">
        <f>ifs($B$2=Controls!$I$2,'Hours Spread'!W92,$B$2=Controls!$I$3,'Hours Spread'!BS92,$B$2=Controls!$I$4,'Hours Spread'!DO92,$B$2=Controls!$I$5,'Hours Spread'!FK92,$B$2=Controls!$I$6,'Hours Spread'!HG92,$B$2=Controls!$I$7,'Hours Spread'!JC92)</f>
        <v>#N/A</v>
      </c>
      <c r="W94" s="1137" t="str">
        <f>ifs($B$2=Controls!$I$2,'Hours Spread'!X92,$B$2=Controls!$I$3,'Hours Spread'!BT92,$B$2=Controls!$I$4,'Hours Spread'!DP92,$B$2=Controls!$I$5,'Hours Spread'!FL92,$B$2=Controls!$I$6,'Hours Spread'!HH92,$B$2=Controls!$I$7,'Hours Spread'!JD92)</f>
        <v>#N/A</v>
      </c>
      <c r="X94" s="1137" t="str">
        <f>ifs($B$2=Controls!$I$2,'Hours Spread'!Y92,$B$2=Controls!$I$3,'Hours Spread'!BU92,$B$2=Controls!$I$4,'Hours Spread'!DQ92,$B$2=Controls!$I$5,'Hours Spread'!FM92,$B$2=Controls!$I$6,'Hours Spread'!HI92,$B$2=Controls!$I$7,'Hours Spread'!JE92)</f>
        <v>#N/A</v>
      </c>
      <c r="Y94" s="1137" t="str">
        <f>ifs($B$2=Controls!$I$2,'Hours Spread'!Z92,$B$2=Controls!$I$3,'Hours Spread'!BV92,$B$2=Controls!$I$4,'Hours Spread'!DR92,$B$2=Controls!$I$5,'Hours Spread'!FN92,$B$2=Controls!$I$6,'Hours Spread'!HJ92,$B$2=Controls!$I$7,'Hours Spread'!JF92)</f>
        <v>#N/A</v>
      </c>
      <c r="Z94" s="1137" t="str">
        <f>ifs($B$2=Controls!$I$2,'Hours Spread'!AA92,$B$2=Controls!$I$3,'Hours Spread'!BW92,$B$2=Controls!$I$4,'Hours Spread'!DS92,$B$2=Controls!$I$5,'Hours Spread'!FO92,$B$2=Controls!$I$6,'Hours Spread'!HK92,$B$2=Controls!$I$7,'Hours Spread'!JG92)</f>
        <v>#N/A</v>
      </c>
      <c r="AA94" s="1137" t="str">
        <f>ifs($B$2=Controls!$I$2,'Hours Spread'!AB92,$B$2=Controls!$I$3,'Hours Spread'!BX92,$B$2=Controls!$I$4,'Hours Spread'!DT92,$B$2=Controls!$I$5,'Hours Spread'!FP92,$B$2=Controls!$I$6,'Hours Spread'!HL92,$B$2=Controls!$I$7,'Hours Spread'!JH92)</f>
        <v>#N/A</v>
      </c>
      <c r="AB94" s="1137" t="str">
        <f>ifs($B$2=Controls!$I$2,'Hours Spread'!AC92,$B$2=Controls!$I$3,'Hours Spread'!BY92,$B$2=Controls!$I$4,'Hours Spread'!DU92,$B$2=Controls!$I$5,'Hours Spread'!FQ92,$B$2=Controls!$I$6,'Hours Spread'!HM92,$B$2=Controls!$I$7,'Hours Spread'!JI92)</f>
        <v>#N/A</v>
      </c>
      <c r="AC94" s="1137" t="str">
        <f>ifs($B$2=Controls!$I$2,'Hours Spread'!AD92,$B$2=Controls!$I$3,'Hours Spread'!BZ92,$B$2=Controls!$I$4,'Hours Spread'!DV92,$B$2=Controls!$I$5,'Hours Spread'!FR92,$B$2=Controls!$I$6,'Hours Spread'!HN92,$B$2=Controls!$I$7,'Hours Spread'!JJ92)</f>
        <v>#N/A</v>
      </c>
      <c r="AD94" s="1137" t="str">
        <f>ifs($B$2=Controls!$I$2,'Hours Spread'!AE92,$B$2=Controls!$I$3,'Hours Spread'!CA92,$B$2=Controls!$I$4,'Hours Spread'!DW92,$B$2=Controls!$I$5,'Hours Spread'!FS92,$B$2=Controls!$I$6,'Hours Spread'!HO92,$B$2=Controls!$I$7,'Hours Spread'!JK92)</f>
        <v>#N/A</v>
      </c>
      <c r="AE94" s="1137" t="str">
        <f>ifs($B$2=Controls!$I$2,'Hours Spread'!AF92,$B$2=Controls!$I$3,'Hours Spread'!CB92,$B$2=Controls!$I$4,'Hours Spread'!DX92,$B$2=Controls!$I$5,'Hours Spread'!FT92,$B$2=Controls!$I$6,'Hours Spread'!HP92,$B$2=Controls!$I$7,'Hours Spread'!JL92)</f>
        <v>#N/A</v>
      </c>
      <c r="AF94" s="1137" t="str">
        <f>ifs($B$2=Controls!$I$2,'Hours Spread'!AG92,$B$2=Controls!$I$3,'Hours Spread'!CC92,$B$2=Controls!$I$4,'Hours Spread'!DY92,$B$2=Controls!$I$5,'Hours Spread'!FU92,$B$2=Controls!$I$6,'Hours Spread'!HQ92,$B$2=Controls!$I$7,'Hours Spread'!JM92)</f>
        <v>#N/A</v>
      </c>
      <c r="AG94" s="1137" t="str">
        <f>ifs($B$2=Controls!$I$2,'Hours Spread'!AH92,$B$2=Controls!$I$3,'Hours Spread'!CD92,$B$2=Controls!$I$4,'Hours Spread'!DZ92,$B$2=Controls!$I$5,'Hours Spread'!FV92,$B$2=Controls!$I$6,'Hours Spread'!HR92,$B$2=Controls!$I$7,'Hours Spread'!JN92)</f>
        <v>#N/A</v>
      </c>
      <c r="AH94" s="1137" t="str">
        <f>ifs($B$2=Controls!$I$2,'Hours Spread'!AI92,$B$2=Controls!$I$3,'Hours Spread'!CE92,$B$2=Controls!$I$4,'Hours Spread'!EA92,$B$2=Controls!$I$5,'Hours Spread'!FW92,$B$2=Controls!$I$6,'Hours Spread'!HS92,$B$2=Controls!$I$7,'Hours Spread'!JO92)</f>
        <v>#N/A</v>
      </c>
      <c r="AI94" s="1137" t="str">
        <f>ifs($B$2=Controls!$I$2,'Hours Spread'!AJ92,$B$2=Controls!$I$3,'Hours Spread'!CF92,$B$2=Controls!$I$4,'Hours Spread'!EB92,$B$2=Controls!$I$5,'Hours Spread'!FX92,$B$2=Controls!$I$6,'Hours Spread'!HT92,$B$2=Controls!$I$7,'Hours Spread'!JP92)</f>
        <v>#N/A</v>
      </c>
      <c r="AJ94" s="1137" t="str">
        <f>ifs($B$2=Controls!$I$2,'Hours Spread'!AK92,$B$2=Controls!$I$3,'Hours Spread'!CG92,$B$2=Controls!$I$4,'Hours Spread'!EC92,$B$2=Controls!$I$5,'Hours Spread'!FY92,$B$2=Controls!$I$6,'Hours Spread'!HU92,$B$2=Controls!$I$7,'Hours Spread'!JQ92)</f>
        <v>#N/A</v>
      </c>
      <c r="AK94" s="1137" t="str">
        <f>ifs($B$2=Controls!$I$2,'Hours Spread'!AL92,$B$2=Controls!$I$3,'Hours Spread'!CH92,$B$2=Controls!$I$4,'Hours Spread'!ED92,$B$2=Controls!$I$5,'Hours Spread'!FZ92,$B$2=Controls!$I$6,'Hours Spread'!HV92,$B$2=Controls!$I$7,'Hours Spread'!JR92)</f>
        <v>#N/A</v>
      </c>
      <c r="AL94" s="1137" t="str">
        <f>ifs($B$2=Controls!$I$2,'Hours Spread'!AM92,$B$2=Controls!$I$3,'Hours Spread'!CI92,$B$2=Controls!$I$4,'Hours Spread'!EE92,$B$2=Controls!$I$5,'Hours Spread'!GA92,$B$2=Controls!$I$6,'Hours Spread'!HW92,$B$2=Controls!$I$7,'Hours Spread'!JS92)</f>
        <v>#N/A</v>
      </c>
      <c r="AM94" s="1137" t="str">
        <f>ifs($B$2=Controls!$I$2,'Hours Spread'!AN92,$B$2=Controls!$I$3,'Hours Spread'!CJ92,$B$2=Controls!$I$4,'Hours Spread'!EF92,$B$2=Controls!$I$5,'Hours Spread'!GB92,$B$2=Controls!$I$6,'Hours Spread'!HX92,$B$2=Controls!$I$7,'Hours Spread'!JT92)</f>
        <v>#N/A</v>
      </c>
      <c r="AN94" s="1137" t="str">
        <f>ifs($B$2=Controls!$I$2,'Hours Spread'!AO92,$B$2=Controls!$I$3,'Hours Spread'!CK92,$B$2=Controls!$I$4,'Hours Spread'!EG92,$B$2=Controls!$I$5,'Hours Spread'!GC92,$B$2=Controls!$I$6,'Hours Spread'!HY92,$B$2=Controls!$I$7,'Hours Spread'!JU92)</f>
        <v>#N/A</v>
      </c>
      <c r="AO94" s="1137" t="str">
        <f>ifs($B$2=Controls!$I$2,'Hours Spread'!AP92,$B$2=Controls!$I$3,'Hours Spread'!CL92,$B$2=Controls!$I$4,'Hours Spread'!EH92,$B$2=Controls!$I$5,'Hours Spread'!GD92,$B$2=Controls!$I$6,'Hours Spread'!HZ92,$B$2=Controls!$I$7,'Hours Spread'!JV92)</f>
        <v>#N/A</v>
      </c>
      <c r="AP94" s="1137" t="str">
        <f>ifs($B$2=Controls!$I$2,'Hours Spread'!AQ92,$B$2=Controls!$I$3,'Hours Spread'!CM92,$B$2=Controls!$I$4,'Hours Spread'!EI92,$B$2=Controls!$I$5,'Hours Spread'!GE92,$B$2=Controls!$I$6,'Hours Spread'!IA92,$B$2=Controls!$I$7,'Hours Spread'!JW92)</f>
        <v>#N/A</v>
      </c>
      <c r="AQ94" s="1137" t="str">
        <f>ifs($B$2=Controls!$I$2,'Hours Spread'!AR92,$B$2=Controls!$I$3,'Hours Spread'!CN92,$B$2=Controls!$I$4,'Hours Spread'!EJ92,$B$2=Controls!$I$5,'Hours Spread'!GF92,$B$2=Controls!$I$6,'Hours Spread'!IB92,$B$2=Controls!$I$7,'Hours Spread'!JX92)</f>
        <v>#N/A</v>
      </c>
      <c r="AR94" s="1137" t="str">
        <f>ifs($B$2=Controls!$I$2,'Hours Spread'!AS92,$B$2=Controls!$I$3,'Hours Spread'!CO92,$B$2=Controls!$I$4,'Hours Spread'!EK92,$B$2=Controls!$I$5,'Hours Spread'!GG92,$B$2=Controls!$I$6,'Hours Spread'!IC92,$B$2=Controls!$I$7,'Hours Spread'!JY92)</f>
        <v>#N/A</v>
      </c>
      <c r="AS94" s="1137" t="str">
        <f>ifs($B$2=Controls!$I$2,'Hours Spread'!AT92,$B$2=Controls!$I$3,'Hours Spread'!CP92,$B$2=Controls!$I$4,'Hours Spread'!EL92,$B$2=Controls!$I$5,'Hours Spread'!GH92,$B$2=Controls!$I$6,'Hours Spread'!ID92,$B$2=Controls!$I$7,'Hours Spread'!JZ92)</f>
        <v>#N/A</v>
      </c>
      <c r="AT94" s="1137" t="str">
        <f>ifs($B$2=Controls!$I$2,'Hours Spread'!AU92,$B$2=Controls!$I$3,'Hours Spread'!CQ92,$B$2=Controls!$I$4,'Hours Spread'!EM92,$B$2=Controls!$I$5,'Hours Spread'!GI92,$B$2=Controls!$I$6,'Hours Spread'!IE92,$B$2=Controls!$I$7,'Hours Spread'!KA92)</f>
        <v>#N/A</v>
      </c>
      <c r="AU94" s="1137" t="str">
        <f>ifs($B$2=Controls!$I$2,'Hours Spread'!AV92,$B$2=Controls!$I$3,'Hours Spread'!CR92,$B$2=Controls!$I$4,'Hours Spread'!EN92,$B$2=Controls!$I$5,'Hours Spread'!GJ92,$B$2=Controls!$I$6,'Hours Spread'!IF92,$B$2=Controls!$I$7,'Hours Spread'!KB92)</f>
        <v>#N/A</v>
      </c>
      <c r="AV94" s="1137" t="str">
        <f>ifs($B$2=Controls!$I$2,'Hours Spread'!AW92,$B$2=Controls!$I$3,'Hours Spread'!CS92,$B$2=Controls!$I$4,'Hours Spread'!EO92,$B$2=Controls!$I$5,'Hours Spread'!GK92,$B$2=Controls!$I$6,'Hours Spread'!IG92,$B$2=Controls!$I$7,'Hours Spread'!KC92)</f>
        <v>#N/A</v>
      </c>
      <c r="AW94" s="1137" t="str">
        <f>ifs($B$2=Controls!$I$2,'Hours Spread'!AX92,$B$2=Controls!$I$3,'Hours Spread'!CT92,$B$2=Controls!$I$4,'Hours Spread'!EP92,$B$2=Controls!$I$5,'Hours Spread'!GL92,$B$2=Controls!$I$6,'Hours Spread'!IH92,$B$2=Controls!$I$7,'Hours Spread'!KD92)</f>
        <v>#N/A</v>
      </c>
      <c r="AX94" s="1137" t="str">
        <f>ifs($B$2=Controls!$I$2,'Hours Spread'!AY92,$B$2=Controls!$I$3,'Hours Spread'!CU92,$B$2=Controls!$I$4,'Hours Spread'!EQ92,$B$2=Controls!$I$5,'Hours Spread'!GM92,$B$2=Controls!$I$6,'Hours Spread'!II92,$B$2=Controls!$I$7,'Hours Spread'!KE92)</f>
        <v>#N/A</v>
      </c>
    </row>
    <row r="95">
      <c r="A95" s="858"/>
      <c r="B95" s="1143"/>
      <c r="C95" s="1141"/>
      <c r="D95" s="1137" t="str">
        <f>ifs($B$2=Controls!$I$2,'Hours Spread'!E93,$B$2=Controls!$I$3,'Hours Spread'!BA93,$B$2=Controls!$I$4,'Hours Spread'!CW93,$B$2=Controls!$I$5,'Hours Spread'!ES93,$B$2=Controls!$I$6,'Hours Spread'!GO93,$B$2=Controls!$I$7,'Hours Spread'!IK93)</f>
        <v>#N/A</v>
      </c>
      <c r="E95" s="1137" t="str">
        <f>ifs($B$2=Controls!$I$2,'Hours Spread'!F93,$B$2=Controls!$I$3,'Hours Spread'!BB93,$B$2=Controls!$I$4,'Hours Spread'!CX93,$B$2=Controls!$I$5,'Hours Spread'!ET93,$B$2=Controls!$I$6,'Hours Spread'!GP93,$B$2=Controls!$I$7,'Hours Spread'!IL93)</f>
        <v>#N/A</v>
      </c>
      <c r="F95" s="1137" t="str">
        <f>ifs($B$2=Controls!$I$2,'Hours Spread'!G93,$B$2=Controls!$I$3,'Hours Spread'!BC93,$B$2=Controls!$I$4,'Hours Spread'!CY93,$B$2=Controls!$I$5,'Hours Spread'!EU93,$B$2=Controls!$I$6,'Hours Spread'!GQ93,$B$2=Controls!$I$7,'Hours Spread'!IM93)</f>
        <v>#N/A</v>
      </c>
      <c r="G95" s="1137" t="str">
        <f>ifs($B$2=Controls!$I$2,'Hours Spread'!H93,$B$2=Controls!$I$3,'Hours Spread'!BD93,$B$2=Controls!$I$4,'Hours Spread'!CZ93,$B$2=Controls!$I$5,'Hours Spread'!EV93,$B$2=Controls!$I$6,'Hours Spread'!GR93,$B$2=Controls!$I$7,'Hours Spread'!IN93)</f>
        <v>#N/A</v>
      </c>
      <c r="H95" s="1137" t="str">
        <f>ifs($B$2=Controls!$I$2,'Hours Spread'!I93,$B$2=Controls!$I$3,'Hours Spread'!BE93,$B$2=Controls!$I$4,'Hours Spread'!DA93,$B$2=Controls!$I$5,'Hours Spread'!EW93,$B$2=Controls!$I$6,'Hours Spread'!GS93,$B$2=Controls!$I$7,'Hours Spread'!IO93)</f>
        <v>#N/A</v>
      </c>
      <c r="I95" s="1137" t="str">
        <f>ifs($B$2=Controls!$I$2,'Hours Spread'!J93,$B$2=Controls!$I$3,'Hours Spread'!BF93,$B$2=Controls!$I$4,'Hours Spread'!DB93,$B$2=Controls!$I$5,'Hours Spread'!EX93,$B$2=Controls!$I$6,'Hours Spread'!GT93,$B$2=Controls!$I$7,'Hours Spread'!IP93)</f>
        <v>#N/A</v>
      </c>
      <c r="J95" s="1137" t="str">
        <f>ifs($B$2=Controls!$I$2,'Hours Spread'!K93,$B$2=Controls!$I$3,'Hours Spread'!BG93,$B$2=Controls!$I$4,'Hours Spread'!DC93,$B$2=Controls!$I$5,'Hours Spread'!EY93,$B$2=Controls!$I$6,'Hours Spread'!GU93,$B$2=Controls!$I$7,'Hours Spread'!IQ93)</f>
        <v>#N/A</v>
      </c>
      <c r="K95" s="1137" t="str">
        <f>ifs($B$2=Controls!$I$2,'Hours Spread'!L93,$B$2=Controls!$I$3,'Hours Spread'!BH93,$B$2=Controls!$I$4,'Hours Spread'!DD93,$B$2=Controls!$I$5,'Hours Spread'!EZ93,$B$2=Controls!$I$6,'Hours Spread'!GV93,$B$2=Controls!$I$7,'Hours Spread'!IR93)</f>
        <v>#N/A</v>
      </c>
      <c r="L95" s="1137" t="str">
        <f>ifs($B$2=Controls!$I$2,'Hours Spread'!M93,$B$2=Controls!$I$3,'Hours Spread'!BI93,$B$2=Controls!$I$4,'Hours Spread'!DE93,$B$2=Controls!$I$5,'Hours Spread'!FA93,$B$2=Controls!$I$6,'Hours Spread'!GW93,$B$2=Controls!$I$7,'Hours Spread'!IS93)</f>
        <v>#N/A</v>
      </c>
      <c r="M95" s="1137" t="str">
        <f>ifs($B$2=Controls!$I$2,'Hours Spread'!N93,$B$2=Controls!$I$3,'Hours Spread'!BJ93,$B$2=Controls!$I$4,'Hours Spread'!DF93,$B$2=Controls!$I$5,'Hours Spread'!FB93,$B$2=Controls!$I$6,'Hours Spread'!GX93,$B$2=Controls!$I$7,'Hours Spread'!IT93)</f>
        <v>#N/A</v>
      </c>
      <c r="N95" s="1137" t="str">
        <f>ifs($B$2=Controls!$I$2,'Hours Spread'!O93,$B$2=Controls!$I$3,'Hours Spread'!BK93,$B$2=Controls!$I$4,'Hours Spread'!DG93,$B$2=Controls!$I$5,'Hours Spread'!FC93,$B$2=Controls!$I$6,'Hours Spread'!GY93,$B$2=Controls!$I$7,'Hours Spread'!IU93)</f>
        <v>#N/A</v>
      </c>
      <c r="O95" s="1137" t="str">
        <f>ifs($B$2=Controls!$I$2,'Hours Spread'!P93,$B$2=Controls!$I$3,'Hours Spread'!BL93,$B$2=Controls!$I$4,'Hours Spread'!DH93,$B$2=Controls!$I$5,'Hours Spread'!FD93,$B$2=Controls!$I$6,'Hours Spread'!GZ93,$B$2=Controls!$I$7,'Hours Spread'!IV93)</f>
        <v>#N/A</v>
      </c>
      <c r="P95" s="1137" t="str">
        <f>ifs($B$2=Controls!$I$2,'Hours Spread'!Q93,$B$2=Controls!$I$3,'Hours Spread'!BM93,$B$2=Controls!$I$4,'Hours Spread'!DI93,$B$2=Controls!$I$5,'Hours Spread'!FE93,$B$2=Controls!$I$6,'Hours Spread'!HA93,$B$2=Controls!$I$7,'Hours Spread'!IW93)</f>
        <v>#N/A</v>
      </c>
      <c r="Q95" s="1137" t="str">
        <f>ifs($B$2=Controls!$I$2,'Hours Spread'!R93,$B$2=Controls!$I$3,'Hours Spread'!BN93,$B$2=Controls!$I$4,'Hours Spread'!DJ93,$B$2=Controls!$I$5,'Hours Spread'!FF93,$B$2=Controls!$I$6,'Hours Spread'!HB93,$B$2=Controls!$I$7,'Hours Spread'!IX93)</f>
        <v>#N/A</v>
      </c>
      <c r="R95" s="1137" t="str">
        <f>ifs($B$2=Controls!$I$2,'Hours Spread'!S93,$B$2=Controls!$I$3,'Hours Spread'!BO93,$B$2=Controls!$I$4,'Hours Spread'!DK93,$B$2=Controls!$I$5,'Hours Spread'!FG93,$B$2=Controls!$I$6,'Hours Spread'!HC93,$B$2=Controls!$I$7,'Hours Spread'!IY93)</f>
        <v>#N/A</v>
      </c>
      <c r="S95" s="1137" t="str">
        <f>ifs($B$2=Controls!$I$2,'Hours Spread'!T93,$B$2=Controls!$I$3,'Hours Spread'!BP93,$B$2=Controls!$I$4,'Hours Spread'!DL93,$B$2=Controls!$I$5,'Hours Spread'!FH93,$B$2=Controls!$I$6,'Hours Spread'!HD93,$B$2=Controls!$I$7,'Hours Spread'!IZ93)</f>
        <v>#N/A</v>
      </c>
      <c r="T95" s="1137" t="str">
        <f>ifs($B$2=Controls!$I$2,'Hours Spread'!U93,$B$2=Controls!$I$3,'Hours Spread'!BQ93,$B$2=Controls!$I$4,'Hours Spread'!DM93,$B$2=Controls!$I$5,'Hours Spread'!FI93,$B$2=Controls!$I$6,'Hours Spread'!HE93,$B$2=Controls!$I$7,'Hours Spread'!JA93)</f>
        <v>#N/A</v>
      </c>
      <c r="U95" s="1137" t="str">
        <f>ifs($B$2=Controls!$I$2,'Hours Spread'!V93,$B$2=Controls!$I$3,'Hours Spread'!BR93,$B$2=Controls!$I$4,'Hours Spread'!DN93,$B$2=Controls!$I$5,'Hours Spread'!FJ93,$B$2=Controls!$I$6,'Hours Spread'!HF93,$B$2=Controls!$I$7,'Hours Spread'!JB93)</f>
        <v>#N/A</v>
      </c>
      <c r="V95" s="1137" t="str">
        <f>ifs($B$2=Controls!$I$2,'Hours Spread'!W93,$B$2=Controls!$I$3,'Hours Spread'!BS93,$B$2=Controls!$I$4,'Hours Spread'!DO93,$B$2=Controls!$I$5,'Hours Spread'!FK93,$B$2=Controls!$I$6,'Hours Spread'!HG93,$B$2=Controls!$I$7,'Hours Spread'!JC93)</f>
        <v>#N/A</v>
      </c>
      <c r="W95" s="1137" t="str">
        <f>ifs($B$2=Controls!$I$2,'Hours Spread'!X93,$B$2=Controls!$I$3,'Hours Spread'!BT93,$B$2=Controls!$I$4,'Hours Spread'!DP93,$B$2=Controls!$I$5,'Hours Spread'!FL93,$B$2=Controls!$I$6,'Hours Spread'!HH93,$B$2=Controls!$I$7,'Hours Spread'!JD93)</f>
        <v>#N/A</v>
      </c>
      <c r="X95" s="1137" t="str">
        <f>ifs($B$2=Controls!$I$2,'Hours Spread'!Y93,$B$2=Controls!$I$3,'Hours Spread'!BU93,$B$2=Controls!$I$4,'Hours Spread'!DQ93,$B$2=Controls!$I$5,'Hours Spread'!FM93,$B$2=Controls!$I$6,'Hours Spread'!HI93,$B$2=Controls!$I$7,'Hours Spread'!JE93)</f>
        <v>#N/A</v>
      </c>
      <c r="Y95" s="1137" t="str">
        <f>ifs($B$2=Controls!$I$2,'Hours Spread'!Z93,$B$2=Controls!$I$3,'Hours Spread'!BV93,$B$2=Controls!$I$4,'Hours Spread'!DR93,$B$2=Controls!$I$5,'Hours Spread'!FN93,$B$2=Controls!$I$6,'Hours Spread'!HJ93,$B$2=Controls!$I$7,'Hours Spread'!JF93)</f>
        <v>#N/A</v>
      </c>
      <c r="Z95" s="1137" t="str">
        <f>ifs($B$2=Controls!$I$2,'Hours Spread'!AA93,$B$2=Controls!$I$3,'Hours Spread'!BW93,$B$2=Controls!$I$4,'Hours Spread'!DS93,$B$2=Controls!$I$5,'Hours Spread'!FO93,$B$2=Controls!$I$6,'Hours Spread'!HK93,$B$2=Controls!$I$7,'Hours Spread'!JG93)</f>
        <v>#N/A</v>
      </c>
      <c r="AA95" s="1137" t="str">
        <f>ifs($B$2=Controls!$I$2,'Hours Spread'!AB93,$B$2=Controls!$I$3,'Hours Spread'!BX93,$B$2=Controls!$I$4,'Hours Spread'!DT93,$B$2=Controls!$I$5,'Hours Spread'!FP93,$B$2=Controls!$I$6,'Hours Spread'!HL93,$B$2=Controls!$I$7,'Hours Spread'!JH93)</f>
        <v>#N/A</v>
      </c>
      <c r="AB95" s="1137" t="str">
        <f>ifs($B$2=Controls!$I$2,'Hours Spread'!AC93,$B$2=Controls!$I$3,'Hours Spread'!BY93,$B$2=Controls!$I$4,'Hours Spread'!DU93,$B$2=Controls!$I$5,'Hours Spread'!FQ93,$B$2=Controls!$I$6,'Hours Spread'!HM93,$B$2=Controls!$I$7,'Hours Spread'!JI93)</f>
        <v>#N/A</v>
      </c>
      <c r="AC95" s="1137" t="str">
        <f>ifs($B$2=Controls!$I$2,'Hours Spread'!AD93,$B$2=Controls!$I$3,'Hours Spread'!BZ93,$B$2=Controls!$I$4,'Hours Spread'!DV93,$B$2=Controls!$I$5,'Hours Spread'!FR93,$B$2=Controls!$I$6,'Hours Spread'!HN93,$B$2=Controls!$I$7,'Hours Spread'!JJ93)</f>
        <v>#N/A</v>
      </c>
      <c r="AD95" s="1137" t="str">
        <f>ifs($B$2=Controls!$I$2,'Hours Spread'!AE93,$B$2=Controls!$I$3,'Hours Spread'!CA93,$B$2=Controls!$I$4,'Hours Spread'!DW93,$B$2=Controls!$I$5,'Hours Spread'!FS93,$B$2=Controls!$I$6,'Hours Spread'!HO93,$B$2=Controls!$I$7,'Hours Spread'!JK93)</f>
        <v>#N/A</v>
      </c>
      <c r="AE95" s="1137" t="str">
        <f>ifs($B$2=Controls!$I$2,'Hours Spread'!AF93,$B$2=Controls!$I$3,'Hours Spread'!CB93,$B$2=Controls!$I$4,'Hours Spread'!DX93,$B$2=Controls!$I$5,'Hours Spread'!FT93,$B$2=Controls!$I$6,'Hours Spread'!HP93,$B$2=Controls!$I$7,'Hours Spread'!JL93)</f>
        <v>#N/A</v>
      </c>
      <c r="AF95" s="1137" t="str">
        <f>ifs($B$2=Controls!$I$2,'Hours Spread'!AG93,$B$2=Controls!$I$3,'Hours Spread'!CC93,$B$2=Controls!$I$4,'Hours Spread'!DY93,$B$2=Controls!$I$5,'Hours Spread'!FU93,$B$2=Controls!$I$6,'Hours Spread'!HQ93,$B$2=Controls!$I$7,'Hours Spread'!JM93)</f>
        <v>#N/A</v>
      </c>
      <c r="AG95" s="1137" t="str">
        <f>ifs($B$2=Controls!$I$2,'Hours Spread'!AH93,$B$2=Controls!$I$3,'Hours Spread'!CD93,$B$2=Controls!$I$4,'Hours Spread'!DZ93,$B$2=Controls!$I$5,'Hours Spread'!FV93,$B$2=Controls!$I$6,'Hours Spread'!HR93,$B$2=Controls!$I$7,'Hours Spread'!JN93)</f>
        <v>#N/A</v>
      </c>
      <c r="AH95" s="1137" t="str">
        <f>ifs($B$2=Controls!$I$2,'Hours Spread'!AI93,$B$2=Controls!$I$3,'Hours Spread'!CE93,$B$2=Controls!$I$4,'Hours Spread'!EA93,$B$2=Controls!$I$5,'Hours Spread'!FW93,$B$2=Controls!$I$6,'Hours Spread'!HS93,$B$2=Controls!$I$7,'Hours Spread'!JO93)</f>
        <v>#N/A</v>
      </c>
      <c r="AI95" s="1137" t="str">
        <f>ifs($B$2=Controls!$I$2,'Hours Spread'!AJ93,$B$2=Controls!$I$3,'Hours Spread'!CF93,$B$2=Controls!$I$4,'Hours Spread'!EB93,$B$2=Controls!$I$5,'Hours Spread'!FX93,$B$2=Controls!$I$6,'Hours Spread'!HT93,$B$2=Controls!$I$7,'Hours Spread'!JP93)</f>
        <v>#N/A</v>
      </c>
      <c r="AJ95" s="1137" t="str">
        <f>ifs($B$2=Controls!$I$2,'Hours Spread'!AK93,$B$2=Controls!$I$3,'Hours Spread'!CG93,$B$2=Controls!$I$4,'Hours Spread'!EC93,$B$2=Controls!$I$5,'Hours Spread'!FY93,$B$2=Controls!$I$6,'Hours Spread'!HU93,$B$2=Controls!$I$7,'Hours Spread'!JQ93)</f>
        <v>#N/A</v>
      </c>
      <c r="AK95" s="1137" t="str">
        <f>ifs($B$2=Controls!$I$2,'Hours Spread'!AL93,$B$2=Controls!$I$3,'Hours Spread'!CH93,$B$2=Controls!$I$4,'Hours Spread'!ED93,$B$2=Controls!$I$5,'Hours Spread'!FZ93,$B$2=Controls!$I$6,'Hours Spread'!HV93,$B$2=Controls!$I$7,'Hours Spread'!JR93)</f>
        <v>#N/A</v>
      </c>
      <c r="AL95" s="1137" t="str">
        <f>ifs($B$2=Controls!$I$2,'Hours Spread'!AM93,$B$2=Controls!$I$3,'Hours Spread'!CI93,$B$2=Controls!$I$4,'Hours Spread'!EE93,$B$2=Controls!$I$5,'Hours Spread'!GA93,$B$2=Controls!$I$6,'Hours Spread'!HW93,$B$2=Controls!$I$7,'Hours Spread'!JS93)</f>
        <v>#N/A</v>
      </c>
      <c r="AM95" s="1137" t="str">
        <f>ifs($B$2=Controls!$I$2,'Hours Spread'!AN93,$B$2=Controls!$I$3,'Hours Spread'!CJ93,$B$2=Controls!$I$4,'Hours Spread'!EF93,$B$2=Controls!$I$5,'Hours Spread'!GB93,$B$2=Controls!$I$6,'Hours Spread'!HX93,$B$2=Controls!$I$7,'Hours Spread'!JT93)</f>
        <v>#N/A</v>
      </c>
      <c r="AN95" s="1137" t="str">
        <f>ifs($B$2=Controls!$I$2,'Hours Spread'!AO93,$B$2=Controls!$I$3,'Hours Spread'!CK93,$B$2=Controls!$I$4,'Hours Spread'!EG93,$B$2=Controls!$I$5,'Hours Spread'!GC93,$B$2=Controls!$I$6,'Hours Spread'!HY93,$B$2=Controls!$I$7,'Hours Spread'!JU93)</f>
        <v>#N/A</v>
      </c>
      <c r="AO95" s="1137" t="str">
        <f>ifs($B$2=Controls!$I$2,'Hours Spread'!AP93,$B$2=Controls!$I$3,'Hours Spread'!CL93,$B$2=Controls!$I$4,'Hours Spread'!EH93,$B$2=Controls!$I$5,'Hours Spread'!GD93,$B$2=Controls!$I$6,'Hours Spread'!HZ93,$B$2=Controls!$I$7,'Hours Spread'!JV93)</f>
        <v>#N/A</v>
      </c>
      <c r="AP95" s="1137" t="str">
        <f>ifs($B$2=Controls!$I$2,'Hours Spread'!AQ93,$B$2=Controls!$I$3,'Hours Spread'!CM93,$B$2=Controls!$I$4,'Hours Spread'!EI93,$B$2=Controls!$I$5,'Hours Spread'!GE93,$B$2=Controls!$I$6,'Hours Spread'!IA93,$B$2=Controls!$I$7,'Hours Spread'!JW93)</f>
        <v>#N/A</v>
      </c>
      <c r="AQ95" s="1137" t="str">
        <f>ifs($B$2=Controls!$I$2,'Hours Spread'!AR93,$B$2=Controls!$I$3,'Hours Spread'!CN93,$B$2=Controls!$I$4,'Hours Spread'!EJ93,$B$2=Controls!$I$5,'Hours Spread'!GF93,$B$2=Controls!$I$6,'Hours Spread'!IB93,$B$2=Controls!$I$7,'Hours Spread'!JX93)</f>
        <v>#N/A</v>
      </c>
      <c r="AR95" s="1137" t="str">
        <f>ifs($B$2=Controls!$I$2,'Hours Spread'!AS93,$B$2=Controls!$I$3,'Hours Spread'!CO93,$B$2=Controls!$I$4,'Hours Spread'!EK93,$B$2=Controls!$I$5,'Hours Spread'!GG93,$B$2=Controls!$I$6,'Hours Spread'!IC93,$B$2=Controls!$I$7,'Hours Spread'!JY93)</f>
        <v>#N/A</v>
      </c>
      <c r="AS95" s="1137" t="str">
        <f>ifs($B$2=Controls!$I$2,'Hours Spread'!AT93,$B$2=Controls!$I$3,'Hours Spread'!CP93,$B$2=Controls!$I$4,'Hours Spread'!EL93,$B$2=Controls!$I$5,'Hours Spread'!GH93,$B$2=Controls!$I$6,'Hours Spread'!ID93,$B$2=Controls!$I$7,'Hours Spread'!JZ93)</f>
        <v>#N/A</v>
      </c>
      <c r="AT95" s="1137" t="str">
        <f>ifs($B$2=Controls!$I$2,'Hours Spread'!AU93,$B$2=Controls!$I$3,'Hours Spread'!CQ93,$B$2=Controls!$I$4,'Hours Spread'!EM93,$B$2=Controls!$I$5,'Hours Spread'!GI93,$B$2=Controls!$I$6,'Hours Spread'!IE93,$B$2=Controls!$I$7,'Hours Spread'!KA93)</f>
        <v>#N/A</v>
      </c>
      <c r="AU95" s="1137" t="str">
        <f>ifs($B$2=Controls!$I$2,'Hours Spread'!AV93,$B$2=Controls!$I$3,'Hours Spread'!CR93,$B$2=Controls!$I$4,'Hours Spread'!EN93,$B$2=Controls!$I$5,'Hours Spread'!GJ93,$B$2=Controls!$I$6,'Hours Spread'!IF93,$B$2=Controls!$I$7,'Hours Spread'!KB93)</f>
        <v>#N/A</v>
      </c>
      <c r="AV95" s="1137" t="str">
        <f>ifs($B$2=Controls!$I$2,'Hours Spread'!AW93,$B$2=Controls!$I$3,'Hours Spread'!CS93,$B$2=Controls!$I$4,'Hours Spread'!EO93,$B$2=Controls!$I$5,'Hours Spread'!GK93,$B$2=Controls!$I$6,'Hours Spread'!IG93,$B$2=Controls!$I$7,'Hours Spread'!KC93)</f>
        <v>#N/A</v>
      </c>
      <c r="AW95" s="1137" t="str">
        <f>ifs($B$2=Controls!$I$2,'Hours Spread'!AX93,$B$2=Controls!$I$3,'Hours Spread'!CT93,$B$2=Controls!$I$4,'Hours Spread'!EP93,$B$2=Controls!$I$5,'Hours Spread'!GL93,$B$2=Controls!$I$6,'Hours Spread'!IH93,$B$2=Controls!$I$7,'Hours Spread'!KD93)</f>
        <v>#N/A</v>
      </c>
      <c r="AX95" s="1137" t="str">
        <f>ifs($B$2=Controls!$I$2,'Hours Spread'!AY93,$B$2=Controls!$I$3,'Hours Spread'!CU93,$B$2=Controls!$I$4,'Hours Spread'!EQ93,$B$2=Controls!$I$5,'Hours Spread'!GM93,$B$2=Controls!$I$6,'Hours Spread'!II93,$B$2=Controls!$I$7,'Hours Spread'!KE93)</f>
        <v>#N/A</v>
      </c>
    </row>
    <row r="96">
      <c r="A96" s="858"/>
      <c r="B96" s="1143"/>
      <c r="C96" s="1141"/>
      <c r="D96" s="1137" t="str">
        <f>ifs($B$2=Controls!$I$2,'Hours Spread'!E94,$B$2=Controls!$I$3,'Hours Spread'!BA94,$B$2=Controls!$I$4,'Hours Spread'!CW94,$B$2=Controls!$I$5,'Hours Spread'!ES94,$B$2=Controls!$I$6,'Hours Spread'!GO94,$B$2=Controls!$I$7,'Hours Spread'!IK94)</f>
        <v>#N/A</v>
      </c>
      <c r="E96" s="1137" t="str">
        <f>ifs($B$2=Controls!$I$2,'Hours Spread'!F94,$B$2=Controls!$I$3,'Hours Spread'!BB94,$B$2=Controls!$I$4,'Hours Spread'!CX94,$B$2=Controls!$I$5,'Hours Spread'!ET94,$B$2=Controls!$I$6,'Hours Spread'!GP94,$B$2=Controls!$I$7,'Hours Spread'!IL94)</f>
        <v>#N/A</v>
      </c>
      <c r="F96" s="1137" t="str">
        <f>ifs($B$2=Controls!$I$2,'Hours Spread'!G94,$B$2=Controls!$I$3,'Hours Spread'!BC94,$B$2=Controls!$I$4,'Hours Spread'!CY94,$B$2=Controls!$I$5,'Hours Spread'!EU94,$B$2=Controls!$I$6,'Hours Spread'!GQ94,$B$2=Controls!$I$7,'Hours Spread'!IM94)</f>
        <v>#N/A</v>
      </c>
      <c r="G96" s="1137" t="str">
        <f>ifs($B$2=Controls!$I$2,'Hours Spread'!H94,$B$2=Controls!$I$3,'Hours Spread'!BD94,$B$2=Controls!$I$4,'Hours Spread'!CZ94,$B$2=Controls!$I$5,'Hours Spread'!EV94,$B$2=Controls!$I$6,'Hours Spread'!GR94,$B$2=Controls!$I$7,'Hours Spread'!IN94)</f>
        <v>#N/A</v>
      </c>
      <c r="H96" s="1137" t="str">
        <f>ifs($B$2=Controls!$I$2,'Hours Spread'!I94,$B$2=Controls!$I$3,'Hours Spread'!BE94,$B$2=Controls!$I$4,'Hours Spread'!DA94,$B$2=Controls!$I$5,'Hours Spread'!EW94,$B$2=Controls!$I$6,'Hours Spread'!GS94,$B$2=Controls!$I$7,'Hours Spread'!IO94)</f>
        <v>#N/A</v>
      </c>
      <c r="I96" s="1137" t="str">
        <f>ifs($B$2=Controls!$I$2,'Hours Spread'!J94,$B$2=Controls!$I$3,'Hours Spread'!BF94,$B$2=Controls!$I$4,'Hours Spread'!DB94,$B$2=Controls!$I$5,'Hours Spread'!EX94,$B$2=Controls!$I$6,'Hours Spread'!GT94,$B$2=Controls!$I$7,'Hours Spread'!IP94)</f>
        <v>#N/A</v>
      </c>
      <c r="J96" s="1137" t="str">
        <f>ifs($B$2=Controls!$I$2,'Hours Spread'!K94,$B$2=Controls!$I$3,'Hours Spread'!BG94,$B$2=Controls!$I$4,'Hours Spread'!DC94,$B$2=Controls!$I$5,'Hours Spread'!EY94,$B$2=Controls!$I$6,'Hours Spread'!GU94,$B$2=Controls!$I$7,'Hours Spread'!IQ94)</f>
        <v>#N/A</v>
      </c>
      <c r="K96" s="1137" t="str">
        <f>ifs($B$2=Controls!$I$2,'Hours Spread'!L94,$B$2=Controls!$I$3,'Hours Spread'!BH94,$B$2=Controls!$I$4,'Hours Spread'!DD94,$B$2=Controls!$I$5,'Hours Spread'!EZ94,$B$2=Controls!$I$6,'Hours Spread'!GV94,$B$2=Controls!$I$7,'Hours Spread'!IR94)</f>
        <v>#N/A</v>
      </c>
      <c r="L96" s="1137" t="str">
        <f>ifs($B$2=Controls!$I$2,'Hours Spread'!M94,$B$2=Controls!$I$3,'Hours Spread'!BI94,$B$2=Controls!$I$4,'Hours Spread'!DE94,$B$2=Controls!$I$5,'Hours Spread'!FA94,$B$2=Controls!$I$6,'Hours Spread'!GW94,$B$2=Controls!$I$7,'Hours Spread'!IS94)</f>
        <v>#N/A</v>
      </c>
      <c r="M96" s="1137" t="str">
        <f>ifs($B$2=Controls!$I$2,'Hours Spread'!N94,$B$2=Controls!$I$3,'Hours Spread'!BJ94,$B$2=Controls!$I$4,'Hours Spread'!DF94,$B$2=Controls!$I$5,'Hours Spread'!FB94,$B$2=Controls!$I$6,'Hours Spread'!GX94,$B$2=Controls!$I$7,'Hours Spread'!IT94)</f>
        <v>#N/A</v>
      </c>
      <c r="N96" s="1137" t="str">
        <f>ifs($B$2=Controls!$I$2,'Hours Spread'!O94,$B$2=Controls!$I$3,'Hours Spread'!BK94,$B$2=Controls!$I$4,'Hours Spread'!DG94,$B$2=Controls!$I$5,'Hours Spread'!FC94,$B$2=Controls!$I$6,'Hours Spread'!GY94,$B$2=Controls!$I$7,'Hours Spread'!IU94)</f>
        <v>#N/A</v>
      </c>
      <c r="O96" s="1137" t="str">
        <f>ifs($B$2=Controls!$I$2,'Hours Spread'!P94,$B$2=Controls!$I$3,'Hours Spread'!BL94,$B$2=Controls!$I$4,'Hours Spread'!DH94,$B$2=Controls!$I$5,'Hours Spread'!FD94,$B$2=Controls!$I$6,'Hours Spread'!GZ94,$B$2=Controls!$I$7,'Hours Spread'!IV94)</f>
        <v>#N/A</v>
      </c>
      <c r="P96" s="1137" t="str">
        <f>ifs($B$2=Controls!$I$2,'Hours Spread'!Q94,$B$2=Controls!$I$3,'Hours Spread'!BM94,$B$2=Controls!$I$4,'Hours Spread'!DI94,$B$2=Controls!$I$5,'Hours Spread'!FE94,$B$2=Controls!$I$6,'Hours Spread'!HA94,$B$2=Controls!$I$7,'Hours Spread'!IW94)</f>
        <v>#N/A</v>
      </c>
      <c r="Q96" s="1137" t="str">
        <f>ifs($B$2=Controls!$I$2,'Hours Spread'!R94,$B$2=Controls!$I$3,'Hours Spread'!BN94,$B$2=Controls!$I$4,'Hours Spread'!DJ94,$B$2=Controls!$I$5,'Hours Spread'!FF94,$B$2=Controls!$I$6,'Hours Spread'!HB94,$B$2=Controls!$I$7,'Hours Spread'!IX94)</f>
        <v>#N/A</v>
      </c>
      <c r="R96" s="1137" t="str">
        <f>ifs($B$2=Controls!$I$2,'Hours Spread'!S94,$B$2=Controls!$I$3,'Hours Spread'!BO94,$B$2=Controls!$I$4,'Hours Spread'!DK94,$B$2=Controls!$I$5,'Hours Spread'!FG94,$B$2=Controls!$I$6,'Hours Spread'!HC94,$B$2=Controls!$I$7,'Hours Spread'!IY94)</f>
        <v>#N/A</v>
      </c>
      <c r="S96" s="1137" t="str">
        <f>ifs($B$2=Controls!$I$2,'Hours Spread'!T94,$B$2=Controls!$I$3,'Hours Spread'!BP94,$B$2=Controls!$I$4,'Hours Spread'!DL94,$B$2=Controls!$I$5,'Hours Spread'!FH94,$B$2=Controls!$I$6,'Hours Spread'!HD94,$B$2=Controls!$I$7,'Hours Spread'!IZ94)</f>
        <v>#N/A</v>
      </c>
      <c r="T96" s="1137" t="str">
        <f>ifs($B$2=Controls!$I$2,'Hours Spread'!U94,$B$2=Controls!$I$3,'Hours Spread'!BQ94,$B$2=Controls!$I$4,'Hours Spread'!DM94,$B$2=Controls!$I$5,'Hours Spread'!FI94,$B$2=Controls!$I$6,'Hours Spread'!HE94,$B$2=Controls!$I$7,'Hours Spread'!JA94)</f>
        <v>#N/A</v>
      </c>
      <c r="U96" s="1137" t="str">
        <f>ifs($B$2=Controls!$I$2,'Hours Spread'!V94,$B$2=Controls!$I$3,'Hours Spread'!BR94,$B$2=Controls!$I$4,'Hours Spread'!DN94,$B$2=Controls!$I$5,'Hours Spread'!FJ94,$B$2=Controls!$I$6,'Hours Spread'!HF94,$B$2=Controls!$I$7,'Hours Spread'!JB94)</f>
        <v>#N/A</v>
      </c>
      <c r="V96" s="1137" t="str">
        <f>ifs($B$2=Controls!$I$2,'Hours Spread'!W94,$B$2=Controls!$I$3,'Hours Spread'!BS94,$B$2=Controls!$I$4,'Hours Spread'!DO94,$B$2=Controls!$I$5,'Hours Spread'!FK94,$B$2=Controls!$I$6,'Hours Spread'!HG94,$B$2=Controls!$I$7,'Hours Spread'!JC94)</f>
        <v>#N/A</v>
      </c>
      <c r="W96" s="1137" t="str">
        <f>ifs($B$2=Controls!$I$2,'Hours Spread'!X94,$B$2=Controls!$I$3,'Hours Spread'!BT94,$B$2=Controls!$I$4,'Hours Spread'!DP94,$B$2=Controls!$I$5,'Hours Spread'!FL94,$B$2=Controls!$I$6,'Hours Spread'!HH94,$B$2=Controls!$I$7,'Hours Spread'!JD94)</f>
        <v>#N/A</v>
      </c>
      <c r="X96" s="1137" t="str">
        <f>ifs($B$2=Controls!$I$2,'Hours Spread'!Y94,$B$2=Controls!$I$3,'Hours Spread'!BU94,$B$2=Controls!$I$4,'Hours Spread'!DQ94,$B$2=Controls!$I$5,'Hours Spread'!FM94,$B$2=Controls!$I$6,'Hours Spread'!HI94,$B$2=Controls!$I$7,'Hours Spread'!JE94)</f>
        <v>#N/A</v>
      </c>
      <c r="Y96" s="1137" t="str">
        <f>ifs($B$2=Controls!$I$2,'Hours Spread'!Z94,$B$2=Controls!$I$3,'Hours Spread'!BV94,$B$2=Controls!$I$4,'Hours Spread'!DR94,$B$2=Controls!$I$5,'Hours Spread'!FN94,$B$2=Controls!$I$6,'Hours Spread'!HJ94,$B$2=Controls!$I$7,'Hours Spread'!JF94)</f>
        <v>#N/A</v>
      </c>
      <c r="Z96" s="1137" t="str">
        <f>ifs($B$2=Controls!$I$2,'Hours Spread'!AA94,$B$2=Controls!$I$3,'Hours Spread'!BW94,$B$2=Controls!$I$4,'Hours Spread'!DS94,$B$2=Controls!$I$5,'Hours Spread'!FO94,$B$2=Controls!$I$6,'Hours Spread'!HK94,$B$2=Controls!$I$7,'Hours Spread'!JG94)</f>
        <v>#N/A</v>
      </c>
      <c r="AA96" s="1137" t="str">
        <f>ifs($B$2=Controls!$I$2,'Hours Spread'!AB94,$B$2=Controls!$I$3,'Hours Spread'!BX94,$B$2=Controls!$I$4,'Hours Spread'!DT94,$B$2=Controls!$I$5,'Hours Spread'!FP94,$B$2=Controls!$I$6,'Hours Spread'!HL94,$B$2=Controls!$I$7,'Hours Spread'!JH94)</f>
        <v>#N/A</v>
      </c>
      <c r="AB96" s="1137" t="str">
        <f>ifs($B$2=Controls!$I$2,'Hours Spread'!AC94,$B$2=Controls!$I$3,'Hours Spread'!BY94,$B$2=Controls!$I$4,'Hours Spread'!DU94,$B$2=Controls!$I$5,'Hours Spread'!FQ94,$B$2=Controls!$I$6,'Hours Spread'!HM94,$B$2=Controls!$I$7,'Hours Spread'!JI94)</f>
        <v>#N/A</v>
      </c>
      <c r="AC96" s="1137" t="str">
        <f>ifs($B$2=Controls!$I$2,'Hours Spread'!AD94,$B$2=Controls!$I$3,'Hours Spread'!BZ94,$B$2=Controls!$I$4,'Hours Spread'!DV94,$B$2=Controls!$I$5,'Hours Spread'!FR94,$B$2=Controls!$I$6,'Hours Spread'!HN94,$B$2=Controls!$I$7,'Hours Spread'!JJ94)</f>
        <v>#N/A</v>
      </c>
      <c r="AD96" s="1137" t="str">
        <f>ifs($B$2=Controls!$I$2,'Hours Spread'!AE94,$B$2=Controls!$I$3,'Hours Spread'!CA94,$B$2=Controls!$I$4,'Hours Spread'!DW94,$B$2=Controls!$I$5,'Hours Spread'!FS94,$B$2=Controls!$I$6,'Hours Spread'!HO94,$B$2=Controls!$I$7,'Hours Spread'!JK94)</f>
        <v>#N/A</v>
      </c>
      <c r="AE96" s="1137" t="str">
        <f>ifs($B$2=Controls!$I$2,'Hours Spread'!AF94,$B$2=Controls!$I$3,'Hours Spread'!CB94,$B$2=Controls!$I$4,'Hours Spread'!DX94,$B$2=Controls!$I$5,'Hours Spread'!FT94,$B$2=Controls!$I$6,'Hours Spread'!HP94,$B$2=Controls!$I$7,'Hours Spread'!JL94)</f>
        <v>#N/A</v>
      </c>
      <c r="AF96" s="1137" t="str">
        <f>ifs($B$2=Controls!$I$2,'Hours Spread'!AG94,$B$2=Controls!$I$3,'Hours Spread'!CC94,$B$2=Controls!$I$4,'Hours Spread'!DY94,$B$2=Controls!$I$5,'Hours Spread'!FU94,$B$2=Controls!$I$6,'Hours Spread'!HQ94,$B$2=Controls!$I$7,'Hours Spread'!JM94)</f>
        <v>#N/A</v>
      </c>
      <c r="AG96" s="1137" t="str">
        <f>ifs($B$2=Controls!$I$2,'Hours Spread'!AH94,$B$2=Controls!$I$3,'Hours Spread'!CD94,$B$2=Controls!$I$4,'Hours Spread'!DZ94,$B$2=Controls!$I$5,'Hours Spread'!FV94,$B$2=Controls!$I$6,'Hours Spread'!HR94,$B$2=Controls!$I$7,'Hours Spread'!JN94)</f>
        <v>#N/A</v>
      </c>
      <c r="AH96" s="1137" t="str">
        <f>ifs($B$2=Controls!$I$2,'Hours Spread'!AI94,$B$2=Controls!$I$3,'Hours Spread'!CE94,$B$2=Controls!$I$4,'Hours Spread'!EA94,$B$2=Controls!$I$5,'Hours Spread'!FW94,$B$2=Controls!$I$6,'Hours Spread'!HS94,$B$2=Controls!$I$7,'Hours Spread'!JO94)</f>
        <v>#N/A</v>
      </c>
      <c r="AI96" s="1137" t="str">
        <f>ifs($B$2=Controls!$I$2,'Hours Spread'!AJ94,$B$2=Controls!$I$3,'Hours Spread'!CF94,$B$2=Controls!$I$4,'Hours Spread'!EB94,$B$2=Controls!$I$5,'Hours Spread'!FX94,$B$2=Controls!$I$6,'Hours Spread'!HT94,$B$2=Controls!$I$7,'Hours Spread'!JP94)</f>
        <v>#N/A</v>
      </c>
      <c r="AJ96" s="1137" t="str">
        <f>ifs($B$2=Controls!$I$2,'Hours Spread'!AK94,$B$2=Controls!$I$3,'Hours Spread'!CG94,$B$2=Controls!$I$4,'Hours Spread'!EC94,$B$2=Controls!$I$5,'Hours Spread'!FY94,$B$2=Controls!$I$6,'Hours Spread'!HU94,$B$2=Controls!$I$7,'Hours Spread'!JQ94)</f>
        <v>#N/A</v>
      </c>
      <c r="AK96" s="1137" t="str">
        <f>ifs($B$2=Controls!$I$2,'Hours Spread'!AL94,$B$2=Controls!$I$3,'Hours Spread'!CH94,$B$2=Controls!$I$4,'Hours Spread'!ED94,$B$2=Controls!$I$5,'Hours Spread'!FZ94,$B$2=Controls!$I$6,'Hours Spread'!HV94,$B$2=Controls!$I$7,'Hours Spread'!JR94)</f>
        <v>#N/A</v>
      </c>
      <c r="AL96" s="1137" t="str">
        <f>ifs($B$2=Controls!$I$2,'Hours Spread'!AM94,$B$2=Controls!$I$3,'Hours Spread'!CI94,$B$2=Controls!$I$4,'Hours Spread'!EE94,$B$2=Controls!$I$5,'Hours Spread'!GA94,$B$2=Controls!$I$6,'Hours Spread'!HW94,$B$2=Controls!$I$7,'Hours Spread'!JS94)</f>
        <v>#N/A</v>
      </c>
      <c r="AM96" s="1137" t="str">
        <f>ifs($B$2=Controls!$I$2,'Hours Spread'!AN94,$B$2=Controls!$I$3,'Hours Spread'!CJ94,$B$2=Controls!$I$4,'Hours Spread'!EF94,$B$2=Controls!$I$5,'Hours Spread'!GB94,$B$2=Controls!$I$6,'Hours Spread'!HX94,$B$2=Controls!$I$7,'Hours Spread'!JT94)</f>
        <v>#N/A</v>
      </c>
      <c r="AN96" s="1137" t="str">
        <f>ifs($B$2=Controls!$I$2,'Hours Spread'!AO94,$B$2=Controls!$I$3,'Hours Spread'!CK94,$B$2=Controls!$I$4,'Hours Spread'!EG94,$B$2=Controls!$I$5,'Hours Spread'!GC94,$B$2=Controls!$I$6,'Hours Spread'!HY94,$B$2=Controls!$I$7,'Hours Spread'!JU94)</f>
        <v>#N/A</v>
      </c>
      <c r="AO96" s="1137" t="str">
        <f>ifs($B$2=Controls!$I$2,'Hours Spread'!AP94,$B$2=Controls!$I$3,'Hours Spread'!CL94,$B$2=Controls!$I$4,'Hours Spread'!EH94,$B$2=Controls!$I$5,'Hours Spread'!GD94,$B$2=Controls!$I$6,'Hours Spread'!HZ94,$B$2=Controls!$I$7,'Hours Spread'!JV94)</f>
        <v>#N/A</v>
      </c>
      <c r="AP96" s="1137" t="str">
        <f>ifs($B$2=Controls!$I$2,'Hours Spread'!AQ94,$B$2=Controls!$I$3,'Hours Spread'!CM94,$B$2=Controls!$I$4,'Hours Spread'!EI94,$B$2=Controls!$I$5,'Hours Spread'!GE94,$B$2=Controls!$I$6,'Hours Spread'!IA94,$B$2=Controls!$I$7,'Hours Spread'!JW94)</f>
        <v>#N/A</v>
      </c>
      <c r="AQ96" s="1137" t="str">
        <f>ifs($B$2=Controls!$I$2,'Hours Spread'!AR94,$B$2=Controls!$I$3,'Hours Spread'!CN94,$B$2=Controls!$I$4,'Hours Spread'!EJ94,$B$2=Controls!$I$5,'Hours Spread'!GF94,$B$2=Controls!$I$6,'Hours Spread'!IB94,$B$2=Controls!$I$7,'Hours Spread'!JX94)</f>
        <v>#N/A</v>
      </c>
      <c r="AR96" s="1137" t="str">
        <f>ifs($B$2=Controls!$I$2,'Hours Spread'!AS94,$B$2=Controls!$I$3,'Hours Spread'!CO94,$B$2=Controls!$I$4,'Hours Spread'!EK94,$B$2=Controls!$I$5,'Hours Spread'!GG94,$B$2=Controls!$I$6,'Hours Spread'!IC94,$B$2=Controls!$I$7,'Hours Spread'!JY94)</f>
        <v>#N/A</v>
      </c>
      <c r="AS96" s="1137" t="str">
        <f>ifs($B$2=Controls!$I$2,'Hours Spread'!AT94,$B$2=Controls!$I$3,'Hours Spread'!CP94,$B$2=Controls!$I$4,'Hours Spread'!EL94,$B$2=Controls!$I$5,'Hours Spread'!GH94,$B$2=Controls!$I$6,'Hours Spread'!ID94,$B$2=Controls!$I$7,'Hours Spread'!JZ94)</f>
        <v>#N/A</v>
      </c>
      <c r="AT96" s="1137" t="str">
        <f>ifs($B$2=Controls!$I$2,'Hours Spread'!AU94,$B$2=Controls!$I$3,'Hours Spread'!CQ94,$B$2=Controls!$I$4,'Hours Spread'!EM94,$B$2=Controls!$I$5,'Hours Spread'!GI94,$B$2=Controls!$I$6,'Hours Spread'!IE94,$B$2=Controls!$I$7,'Hours Spread'!KA94)</f>
        <v>#N/A</v>
      </c>
      <c r="AU96" s="1137" t="str">
        <f>ifs($B$2=Controls!$I$2,'Hours Spread'!AV94,$B$2=Controls!$I$3,'Hours Spread'!CR94,$B$2=Controls!$I$4,'Hours Spread'!EN94,$B$2=Controls!$I$5,'Hours Spread'!GJ94,$B$2=Controls!$I$6,'Hours Spread'!IF94,$B$2=Controls!$I$7,'Hours Spread'!KB94)</f>
        <v>#N/A</v>
      </c>
      <c r="AV96" s="1137" t="str">
        <f>ifs($B$2=Controls!$I$2,'Hours Spread'!AW94,$B$2=Controls!$I$3,'Hours Spread'!CS94,$B$2=Controls!$I$4,'Hours Spread'!EO94,$B$2=Controls!$I$5,'Hours Spread'!GK94,$B$2=Controls!$I$6,'Hours Spread'!IG94,$B$2=Controls!$I$7,'Hours Spread'!KC94)</f>
        <v>#N/A</v>
      </c>
      <c r="AW96" s="1137" t="str">
        <f>ifs($B$2=Controls!$I$2,'Hours Spread'!AX94,$B$2=Controls!$I$3,'Hours Spread'!CT94,$B$2=Controls!$I$4,'Hours Spread'!EP94,$B$2=Controls!$I$5,'Hours Spread'!GL94,$B$2=Controls!$I$6,'Hours Spread'!IH94,$B$2=Controls!$I$7,'Hours Spread'!KD94)</f>
        <v>#N/A</v>
      </c>
      <c r="AX96" s="1137" t="str">
        <f>ifs($B$2=Controls!$I$2,'Hours Spread'!AY94,$B$2=Controls!$I$3,'Hours Spread'!CU94,$B$2=Controls!$I$4,'Hours Spread'!EQ94,$B$2=Controls!$I$5,'Hours Spread'!GM94,$B$2=Controls!$I$6,'Hours Spread'!II94,$B$2=Controls!$I$7,'Hours Spread'!KE94)</f>
        <v>#N/A</v>
      </c>
    </row>
    <row r="97">
      <c r="A97" s="858"/>
      <c r="B97" s="1143"/>
      <c r="C97" s="1141"/>
      <c r="D97" s="1137" t="str">
        <f>ifs($B$2=Controls!$I$2,'Hours Spread'!E95,$B$2=Controls!$I$3,'Hours Spread'!BA95,$B$2=Controls!$I$4,'Hours Spread'!CW95,$B$2=Controls!$I$5,'Hours Spread'!ES95,$B$2=Controls!$I$6,'Hours Spread'!GO95,$B$2=Controls!$I$7,'Hours Spread'!IK95)</f>
        <v>#N/A</v>
      </c>
      <c r="E97" s="1137" t="str">
        <f>ifs($B$2=Controls!$I$2,'Hours Spread'!F95,$B$2=Controls!$I$3,'Hours Spread'!BB95,$B$2=Controls!$I$4,'Hours Spread'!CX95,$B$2=Controls!$I$5,'Hours Spread'!ET95,$B$2=Controls!$I$6,'Hours Spread'!GP95,$B$2=Controls!$I$7,'Hours Spread'!IL95)</f>
        <v>#N/A</v>
      </c>
      <c r="F97" s="1137" t="str">
        <f>ifs($B$2=Controls!$I$2,'Hours Spread'!G95,$B$2=Controls!$I$3,'Hours Spread'!BC95,$B$2=Controls!$I$4,'Hours Spread'!CY95,$B$2=Controls!$I$5,'Hours Spread'!EU95,$B$2=Controls!$I$6,'Hours Spread'!GQ95,$B$2=Controls!$I$7,'Hours Spread'!IM95)</f>
        <v>#N/A</v>
      </c>
      <c r="G97" s="1137" t="str">
        <f>ifs($B$2=Controls!$I$2,'Hours Spread'!H95,$B$2=Controls!$I$3,'Hours Spread'!BD95,$B$2=Controls!$I$4,'Hours Spread'!CZ95,$B$2=Controls!$I$5,'Hours Spread'!EV95,$B$2=Controls!$I$6,'Hours Spread'!GR95,$B$2=Controls!$I$7,'Hours Spread'!IN95)</f>
        <v>#N/A</v>
      </c>
      <c r="H97" s="1137" t="str">
        <f>ifs($B$2=Controls!$I$2,'Hours Spread'!I95,$B$2=Controls!$I$3,'Hours Spread'!BE95,$B$2=Controls!$I$4,'Hours Spread'!DA95,$B$2=Controls!$I$5,'Hours Spread'!EW95,$B$2=Controls!$I$6,'Hours Spread'!GS95,$B$2=Controls!$I$7,'Hours Spread'!IO95)</f>
        <v>#N/A</v>
      </c>
      <c r="I97" s="1137" t="str">
        <f>ifs($B$2=Controls!$I$2,'Hours Spread'!J95,$B$2=Controls!$I$3,'Hours Spread'!BF95,$B$2=Controls!$I$4,'Hours Spread'!DB95,$B$2=Controls!$I$5,'Hours Spread'!EX95,$B$2=Controls!$I$6,'Hours Spread'!GT95,$B$2=Controls!$I$7,'Hours Spread'!IP95)</f>
        <v>#N/A</v>
      </c>
      <c r="J97" s="1137" t="str">
        <f>ifs($B$2=Controls!$I$2,'Hours Spread'!K95,$B$2=Controls!$I$3,'Hours Spread'!BG95,$B$2=Controls!$I$4,'Hours Spread'!DC95,$B$2=Controls!$I$5,'Hours Spread'!EY95,$B$2=Controls!$I$6,'Hours Spread'!GU95,$B$2=Controls!$I$7,'Hours Spread'!IQ95)</f>
        <v>#N/A</v>
      </c>
      <c r="K97" s="1137" t="str">
        <f>ifs($B$2=Controls!$I$2,'Hours Spread'!L95,$B$2=Controls!$I$3,'Hours Spread'!BH95,$B$2=Controls!$I$4,'Hours Spread'!DD95,$B$2=Controls!$I$5,'Hours Spread'!EZ95,$B$2=Controls!$I$6,'Hours Spread'!GV95,$B$2=Controls!$I$7,'Hours Spread'!IR95)</f>
        <v>#N/A</v>
      </c>
      <c r="L97" s="1137" t="str">
        <f>ifs($B$2=Controls!$I$2,'Hours Spread'!M95,$B$2=Controls!$I$3,'Hours Spread'!BI95,$B$2=Controls!$I$4,'Hours Spread'!DE95,$B$2=Controls!$I$5,'Hours Spread'!FA95,$B$2=Controls!$I$6,'Hours Spread'!GW95,$B$2=Controls!$I$7,'Hours Spread'!IS95)</f>
        <v>#N/A</v>
      </c>
      <c r="M97" s="1137" t="str">
        <f>ifs($B$2=Controls!$I$2,'Hours Spread'!N95,$B$2=Controls!$I$3,'Hours Spread'!BJ95,$B$2=Controls!$I$4,'Hours Spread'!DF95,$B$2=Controls!$I$5,'Hours Spread'!FB95,$B$2=Controls!$I$6,'Hours Spread'!GX95,$B$2=Controls!$I$7,'Hours Spread'!IT95)</f>
        <v>#N/A</v>
      </c>
      <c r="N97" s="1137" t="str">
        <f>ifs($B$2=Controls!$I$2,'Hours Spread'!O95,$B$2=Controls!$I$3,'Hours Spread'!BK95,$B$2=Controls!$I$4,'Hours Spread'!DG95,$B$2=Controls!$I$5,'Hours Spread'!FC95,$B$2=Controls!$I$6,'Hours Spread'!GY95,$B$2=Controls!$I$7,'Hours Spread'!IU95)</f>
        <v>#N/A</v>
      </c>
      <c r="O97" s="1137" t="str">
        <f>ifs($B$2=Controls!$I$2,'Hours Spread'!P95,$B$2=Controls!$I$3,'Hours Spread'!BL95,$B$2=Controls!$I$4,'Hours Spread'!DH95,$B$2=Controls!$I$5,'Hours Spread'!FD95,$B$2=Controls!$I$6,'Hours Spread'!GZ95,$B$2=Controls!$I$7,'Hours Spread'!IV95)</f>
        <v>#N/A</v>
      </c>
      <c r="P97" s="1137" t="str">
        <f>ifs($B$2=Controls!$I$2,'Hours Spread'!Q95,$B$2=Controls!$I$3,'Hours Spread'!BM95,$B$2=Controls!$I$4,'Hours Spread'!DI95,$B$2=Controls!$I$5,'Hours Spread'!FE95,$B$2=Controls!$I$6,'Hours Spread'!HA95,$B$2=Controls!$I$7,'Hours Spread'!IW95)</f>
        <v>#N/A</v>
      </c>
      <c r="Q97" s="1137" t="str">
        <f>ifs($B$2=Controls!$I$2,'Hours Spread'!R95,$B$2=Controls!$I$3,'Hours Spread'!BN95,$B$2=Controls!$I$4,'Hours Spread'!DJ95,$B$2=Controls!$I$5,'Hours Spread'!FF95,$B$2=Controls!$I$6,'Hours Spread'!HB95,$B$2=Controls!$I$7,'Hours Spread'!IX95)</f>
        <v>#N/A</v>
      </c>
      <c r="R97" s="1137" t="str">
        <f>ifs($B$2=Controls!$I$2,'Hours Spread'!S95,$B$2=Controls!$I$3,'Hours Spread'!BO95,$B$2=Controls!$I$4,'Hours Spread'!DK95,$B$2=Controls!$I$5,'Hours Spread'!FG95,$B$2=Controls!$I$6,'Hours Spread'!HC95,$B$2=Controls!$I$7,'Hours Spread'!IY95)</f>
        <v>#N/A</v>
      </c>
      <c r="S97" s="1137" t="str">
        <f>ifs($B$2=Controls!$I$2,'Hours Spread'!T95,$B$2=Controls!$I$3,'Hours Spread'!BP95,$B$2=Controls!$I$4,'Hours Spread'!DL95,$B$2=Controls!$I$5,'Hours Spread'!FH95,$B$2=Controls!$I$6,'Hours Spread'!HD95,$B$2=Controls!$I$7,'Hours Spread'!IZ95)</f>
        <v>#N/A</v>
      </c>
      <c r="T97" s="1137" t="str">
        <f>ifs($B$2=Controls!$I$2,'Hours Spread'!U95,$B$2=Controls!$I$3,'Hours Spread'!BQ95,$B$2=Controls!$I$4,'Hours Spread'!DM95,$B$2=Controls!$I$5,'Hours Spread'!FI95,$B$2=Controls!$I$6,'Hours Spread'!HE95,$B$2=Controls!$I$7,'Hours Spread'!JA95)</f>
        <v>#N/A</v>
      </c>
      <c r="U97" s="1137" t="str">
        <f>ifs($B$2=Controls!$I$2,'Hours Spread'!V95,$B$2=Controls!$I$3,'Hours Spread'!BR95,$B$2=Controls!$I$4,'Hours Spread'!DN95,$B$2=Controls!$I$5,'Hours Spread'!FJ95,$B$2=Controls!$I$6,'Hours Spread'!HF95,$B$2=Controls!$I$7,'Hours Spread'!JB95)</f>
        <v>#N/A</v>
      </c>
      <c r="V97" s="1137" t="str">
        <f>ifs($B$2=Controls!$I$2,'Hours Spread'!W95,$B$2=Controls!$I$3,'Hours Spread'!BS95,$B$2=Controls!$I$4,'Hours Spread'!DO95,$B$2=Controls!$I$5,'Hours Spread'!FK95,$B$2=Controls!$I$6,'Hours Spread'!HG95,$B$2=Controls!$I$7,'Hours Spread'!JC95)</f>
        <v>#N/A</v>
      </c>
      <c r="W97" s="1137" t="str">
        <f>ifs($B$2=Controls!$I$2,'Hours Spread'!X95,$B$2=Controls!$I$3,'Hours Spread'!BT95,$B$2=Controls!$I$4,'Hours Spread'!DP95,$B$2=Controls!$I$5,'Hours Spread'!FL95,$B$2=Controls!$I$6,'Hours Spread'!HH95,$B$2=Controls!$I$7,'Hours Spread'!JD95)</f>
        <v>#N/A</v>
      </c>
      <c r="X97" s="1137" t="str">
        <f>ifs($B$2=Controls!$I$2,'Hours Spread'!Y95,$B$2=Controls!$I$3,'Hours Spread'!BU95,$B$2=Controls!$I$4,'Hours Spread'!DQ95,$B$2=Controls!$I$5,'Hours Spread'!FM95,$B$2=Controls!$I$6,'Hours Spread'!HI95,$B$2=Controls!$I$7,'Hours Spread'!JE95)</f>
        <v>#N/A</v>
      </c>
      <c r="Y97" s="1137" t="str">
        <f>ifs($B$2=Controls!$I$2,'Hours Spread'!Z95,$B$2=Controls!$I$3,'Hours Spread'!BV95,$B$2=Controls!$I$4,'Hours Spread'!DR95,$B$2=Controls!$I$5,'Hours Spread'!FN95,$B$2=Controls!$I$6,'Hours Spread'!HJ95,$B$2=Controls!$I$7,'Hours Spread'!JF95)</f>
        <v>#N/A</v>
      </c>
      <c r="Z97" s="1137" t="str">
        <f>ifs($B$2=Controls!$I$2,'Hours Spread'!AA95,$B$2=Controls!$I$3,'Hours Spread'!BW95,$B$2=Controls!$I$4,'Hours Spread'!DS95,$B$2=Controls!$I$5,'Hours Spread'!FO95,$B$2=Controls!$I$6,'Hours Spread'!HK95,$B$2=Controls!$I$7,'Hours Spread'!JG95)</f>
        <v>#N/A</v>
      </c>
      <c r="AA97" s="1137" t="str">
        <f>ifs($B$2=Controls!$I$2,'Hours Spread'!AB95,$B$2=Controls!$I$3,'Hours Spread'!BX95,$B$2=Controls!$I$4,'Hours Spread'!DT95,$B$2=Controls!$I$5,'Hours Spread'!FP95,$B$2=Controls!$I$6,'Hours Spread'!HL95,$B$2=Controls!$I$7,'Hours Spread'!JH95)</f>
        <v>#N/A</v>
      </c>
      <c r="AB97" s="1137" t="str">
        <f>ifs($B$2=Controls!$I$2,'Hours Spread'!AC95,$B$2=Controls!$I$3,'Hours Spread'!BY95,$B$2=Controls!$I$4,'Hours Spread'!DU95,$B$2=Controls!$I$5,'Hours Spread'!FQ95,$B$2=Controls!$I$6,'Hours Spread'!HM95,$B$2=Controls!$I$7,'Hours Spread'!JI95)</f>
        <v>#N/A</v>
      </c>
      <c r="AC97" s="1137" t="str">
        <f>ifs($B$2=Controls!$I$2,'Hours Spread'!AD95,$B$2=Controls!$I$3,'Hours Spread'!BZ95,$B$2=Controls!$I$4,'Hours Spread'!DV95,$B$2=Controls!$I$5,'Hours Spread'!FR95,$B$2=Controls!$I$6,'Hours Spread'!HN95,$B$2=Controls!$I$7,'Hours Spread'!JJ95)</f>
        <v>#N/A</v>
      </c>
      <c r="AD97" s="1137" t="str">
        <f>ifs($B$2=Controls!$I$2,'Hours Spread'!AE95,$B$2=Controls!$I$3,'Hours Spread'!CA95,$B$2=Controls!$I$4,'Hours Spread'!DW95,$B$2=Controls!$I$5,'Hours Spread'!FS95,$B$2=Controls!$I$6,'Hours Spread'!HO95,$B$2=Controls!$I$7,'Hours Spread'!JK95)</f>
        <v>#N/A</v>
      </c>
      <c r="AE97" s="1137" t="str">
        <f>ifs($B$2=Controls!$I$2,'Hours Spread'!AF95,$B$2=Controls!$I$3,'Hours Spread'!CB95,$B$2=Controls!$I$4,'Hours Spread'!DX95,$B$2=Controls!$I$5,'Hours Spread'!FT95,$B$2=Controls!$I$6,'Hours Spread'!HP95,$B$2=Controls!$I$7,'Hours Spread'!JL95)</f>
        <v>#N/A</v>
      </c>
      <c r="AF97" s="1137" t="str">
        <f>ifs($B$2=Controls!$I$2,'Hours Spread'!AG95,$B$2=Controls!$I$3,'Hours Spread'!CC95,$B$2=Controls!$I$4,'Hours Spread'!DY95,$B$2=Controls!$I$5,'Hours Spread'!FU95,$B$2=Controls!$I$6,'Hours Spread'!HQ95,$B$2=Controls!$I$7,'Hours Spread'!JM95)</f>
        <v>#N/A</v>
      </c>
      <c r="AG97" s="1137" t="str">
        <f>ifs($B$2=Controls!$I$2,'Hours Spread'!AH95,$B$2=Controls!$I$3,'Hours Spread'!CD95,$B$2=Controls!$I$4,'Hours Spread'!DZ95,$B$2=Controls!$I$5,'Hours Spread'!FV95,$B$2=Controls!$I$6,'Hours Spread'!HR95,$B$2=Controls!$I$7,'Hours Spread'!JN95)</f>
        <v>#N/A</v>
      </c>
      <c r="AH97" s="1137" t="str">
        <f>ifs($B$2=Controls!$I$2,'Hours Spread'!AI95,$B$2=Controls!$I$3,'Hours Spread'!CE95,$B$2=Controls!$I$4,'Hours Spread'!EA95,$B$2=Controls!$I$5,'Hours Spread'!FW95,$B$2=Controls!$I$6,'Hours Spread'!HS95,$B$2=Controls!$I$7,'Hours Spread'!JO95)</f>
        <v>#N/A</v>
      </c>
      <c r="AI97" s="1137" t="str">
        <f>ifs($B$2=Controls!$I$2,'Hours Spread'!AJ95,$B$2=Controls!$I$3,'Hours Spread'!CF95,$B$2=Controls!$I$4,'Hours Spread'!EB95,$B$2=Controls!$I$5,'Hours Spread'!FX95,$B$2=Controls!$I$6,'Hours Spread'!HT95,$B$2=Controls!$I$7,'Hours Spread'!JP95)</f>
        <v>#N/A</v>
      </c>
      <c r="AJ97" s="1137" t="str">
        <f>ifs($B$2=Controls!$I$2,'Hours Spread'!AK95,$B$2=Controls!$I$3,'Hours Spread'!CG95,$B$2=Controls!$I$4,'Hours Spread'!EC95,$B$2=Controls!$I$5,'Hours Spread'!FY95,$B$2=Controls!$I$6,'Hours Spread'!HU95,$B$2=Controls!$I$7,'Hours Spread'!JQ95)</f>
        <v>#N/A</v>
      </c>
      <c r="AK97" s="1137" t="str">
        <f>ifs($B$2=Controls!$I$2,'Hours Spread'!AL95,$B$2=Controls!$I$3,'Hours Spread'!CH95,$B$2=Controls!$I$4,'Hours Spread'!ED95,$B$2=Controls!$I$5,'Hours Spread'!FZ95,$B$2=Controls!$I$6,'Hours Spread'!HV95,$B$2=Controls!$I$7,'Hours Spread'!JR95)</f>
        <v>#N/A</v>
      </c>
      <c r="AL97" s="1137" t="str">
        <f>ifs($B$2=Controls!$I$2,'Hours Spread'!AM95,$B$2=Controls!$I$3,'Hours Spread'!CI95,$B$2=Controls!$I$4,'Hours Spread'!EE95,$B$2=Controls!$I$5,'Hours Spread'!GA95,$B$2=Controls!$I$6,'Hours Spread'!HW95,$B$2=Controls!$I$7,'Hours Spread'!JS95)</f>
        <v>#N/A</v>
      </c>
      <c r="AM97" s="1137" t="str">
        <f>ifs($B$2=Controls!$I$2,'Hours Spread'!AN95,$B$2=Controls!$I$3,'Hours Spread'!CJ95,$B$2=Controls!$I$4,'Hours Spread'!EF95,$B$2=Controls!$I$5,'Hours Spread'!GB95,$B$2=Controls!$I$6,'Hours Spread'!HX95,$B$2=Controls!$I$7,'Hours Spread'!JT95)</f>
        <v>#N/A</v>
      </c>
      <c r="AN97" s="1137" t="str">
        <f>ifs($B$2=Controls!$I$2,'Hours Spread'!AO95,$B$2=Controls!$I$3,'Hours Spread'!CK95,$B$2=Controls!$I$4,'Hours Spread'!EG95,$B$2=Controls!$I$5,'Hours Spread'!GC95,$B$2=Controls!$I$6,'Hours Spread'!HY95,$B$2=Controls!$I$7,'Hours Spread'!JU95)</f>
        <v>#N/A</v>
      </c>
      <c r="AO97" s="1137" t="str">
        <f>ifs($B$2=Controls!$I$2,'Hours Spread'!AP95,$B$2=Controls!$I$3,'Hours Spread'!CL95,$B$2=Controls!$I$4,'Hours Spread'!EH95,$B$2=Controls!$I$5,'Hours Spread'!GD95,$B$2=Controls!$I$6,'Hours Spread'!HZ95,$B$2=Controls!$I$7,'Hours Spread'!JV95)</f>
        <v>#N/A</v>
      </c>
      <c r="AP97" s="1137" t="str">
        <f>ifs($B$2=Controls!$I$2,'Hours Spread'!AQ95,$B$2=Controls!$I$3,'Hours Spread'!CM95,$B$2=Controls!$I$4,'Hours Spread'!EI95,$B$2=Controls!$I$5,'Hours Spread'!GE95,$B$2=Controls!$I$6,'Hours Spread'!IA95,$B$2=Controls!$I$7,'Hours Spread'!JW95)</f>
        <v>#N/A</v>
      </c>
      <c r="AQ97" s="1137" t="str">
        <f>ifs($B$2=Controls!$I$2,'Hours Spread'!AR95,$B$2=Controls!$I$3,'Hours Spread'!CN95,$B$2=Controls!$I$4,'Hours Spread'!EJ95,$B$2=Controls!$I$5,'Hours Spread'!GF95,$B$2=Controls!$I$6,'Hours Spread'!IB95,$B$2=Controls!$I$7,'Hours Spread'!JX95)</f>
        <v>#N/A</v>
      </c>
      <c r="AR97" s="1137" t="str">
        <f>ifs($B$2=Controls!$I$2,'Hours Spread'!AS95,$B$2=Controls!$I$3,'Hours Spread'!CO95,$B$2=Controls!$I$4,'Hours Spread'!EK95,$B$2=Controls!$I$5,'Hours Spread'!GG95,$B$2=Controls!$I$6,'Hours Spread'!IC95,$B$2=Controls!$I$7,'Hours Spread'!JY95)</f>
        <v>#N/A</v>
      </c>
      <c r="AS97" s="1137" t="str">
        <f>ifs($B$2=Controls!$I$2,'Hours Spread'!AT95,$B$2=Controls!$I$3,'Hours Spread'!CP95,$B$2=Controls!$I$4,'Hours Spread'!EL95,$B$2=Controls!$I$5,'Hours Spread'!GH95,$B$2=Controls!$I$6,'Hours Spread'!ID95,$B$2=Controls!$I$7,'Hours Spread'!JZ95)</f>
        <v>#N/A</v>
      </c>
      <c r="AT97" s="1137" t="str">
        <f>ifs($B$2=Controls!$I$2,'Hours Spread'!AU95,$B$2=Controls!$I$3,'Hours Spread'!CQ95,$B$2=Controls!$I$4,'Hours Spread'!EM95,$B$2=Controls!$I$5,'Hours Spread'!GI95,$B$2=Controls!$I$6,'Hours Spread'!IE95,$B$2=Controls!$I$7,'Hours Spread'!KA95)</f>
        <v>#N/A</v>
      </c>
      <c r="AU97" s="1137" t="str">
        <f>ifs($B$2=Controls!$I$2,'Hours Spread'!AV95,$B$2=Controls!$I$3,'Hours Spread'!CR95,$B$2=Controls!$I$4,'Hours Spread'!EN95,$B$2=Controls!$I$5,'Hours Spread'!GJ95,$B$2=Controls!$I$6,'Hours Spread'!IF95,$B$2=Controls!$I$7,'Hours Spread'!KB95)</f>
        <v>#N/A</v>
      </c>
      <c r="AV97" s="1137" t="str">
        <f>ifs($B$2=Controls!$I$2,'Hours Spread'!AW95,$B$2=Controls!$I$3,'Hours Spread'!CS95,$B$2=Controls!$I$4,'Hours Spread'!EO95,$B$2=Controls!$I$5,'Hours Spread'!GK95,$B$2=Controls!$I$6,'Hours Spread'!IG95,$B$2=Controls!$I$7,'Hours Spread'!KC95)</f>
        <v>#N/A</v>
      </c>
      <c r="AW97" s="1137" t="str">
        <f>ifs($B$2=Controls!$I$2,'Hours Spread'!AX95,$B$2=Controls!$I$3,'Hours Spread'!CT95,$B$2=Controls!$I$4,'Hours Spread'!EP95,$B$2=Controls!$I$5,'Hours Spread'!GL95,$B$2=Controls!$I$6,'Hours Spread'!IH95,$B$2=Controls!$I$7,'Hours Spread'!KD95)</f>
        <v>#N/A</v>
      </c>
      <c r="AX97" s="1137" t="str">
        <f>ifs($B$2=Controls!$I$2,'Hours Spread'!AY95,$B$2=Controls!$I$3,'Hours Spread'!CU95,$B$2=Controls!$I$4,'Hours Spread'!EQ95,$B$2=Controls!$I$5,'Hours Spread'!GM95,$B$2=Controls!$I$6,'Hours Spread'!II95,$B$2=Controls!$I$7,'Hours Spread'!KE95)</f>
        <v>#N/A</v>
      </c>
    </row>
    <row r="98">
      <c r="A98" s="858"/>
      <c r="B98" s="1143"/>
      <c r="C98" s="1141"/>
      <c r="D98" s="1137" t="str">
        <f>ifs($B$2=Controls!$I$2,'Hours Spread'!E96,$B$2=Controls!$I$3,'Hours Spread'!BA96,$B$2=Controls!$I$4,'Hours Spread'!CW96,$B$2=Controls!$I$5,'Hours Spread'!ES96,$B$2=Controls!$I$6,'Hours Spread'!GO96,$B$2=Controls!$I$7,'Hours Spread'!IK96)</f>
        <v>#N/A</v>
      </c>
      <c r="E98" s="1137" t="str">
        <f>ifs($B$2=Controls!$I$2,'Hours Spread'!F96,$B$2=Controls!$I$3,'Hours Spread'!BB96,$B$2=Controls!$I$4,'Hours Spread'!CX96,$B$2=Controls!$I$5,'Hours Spread'!ET96,$B$2=Controls!$I$6,'Hours Spread'!GP96,$B$2=Controls!$I$7,'Hours Spread'!IL96)</f>
        <v>#N/A</v>
      </c>
      <c r="F98" s="1137" t="str">
        <f>ifs($B$2=Controls!$I$2,'Hours Spread'!G96,$B$2=Controls!$I$3,'Hours Spread'!BC96,$B$2=Controls!$I$4,'Hours Spread'!CY96,$B$2=Controls!$I$5,'Hours Spread'!EU96,$B$2=Controls!$I$6,'Hours Spread'!GQ96,$B$2=Controls!$I$7,'Hours Spread'!IM96)</f>
        <v>#N/A</v>
      </c>
      <c r="G98" s="1137" t="str">
        <f>ifs($B$2=Controls!$I$2,'Hours Spread'!H96,$B$2=Controls!$I$3,'Hours Spread'!BD96,$B$2=Controls!$I$4,'Hours Spread'!CZ96,$B$2=Controls!$I$5,'Hours Spread'!EV96,$B$2=Controls!$I$6,'Hours Spread'!GR96,$B$2=Controls!$I$7,'Hours Spread'!IN96)</f>
        <v>#N/A</v>
      </c>
      <c r="H98" s="1137" t="str">
        <f>ifs($B$2=Controls!$I$2,'Hours Spread'!I96,$B$2=Controls!$I$3,'Hours Spread'!BE96,$B$2=Controls!$I$4,'Hours Spread'!DA96,$B$2=Controls!$I$5,'Hours Spread'!EW96,$B$2=Controls!$I$6,'Hours Spread'!GS96,$B$2=Controls!$I$7,'Hours Spread'!IO96)</f>
        <v>#N/A</v>
      </c>
      <c r="I98" s="1137" t="str">
        <f>ifs($B$2=Controls!$I$2,'Hours Spread'!J96,$B$2=Controls!$I$3,'Hours Spread'!BF96,$B$2=Controls!$I$4,'Hours Spread'!DB96,$B$2=Controls!$I$5,'Hours Spread'!EX96,$B$2=Controls!$I$6,'Hours Spread'!GT96,$B$2=Controls!$I$7,'Hours Spread'!IP96)</f>
        <v>#N/A</v>
      </c>
      <c r="J98" s="1137" t="str">
        <f>ifs($B$2=Controls!$I$2,'Hours Spread'!K96,$B$2=Controls!$I$3,'Hours Spread'!BG96,$B$2=Controls!$I$4,'Hours Spread'!DC96,$B$2=Controls!$I$5,'Hours Spread'!EY96,$B$2=Controls!$I$6,'Hours Spread'!GU96,$B$2=Controls!$I$7,'Hours Spread'!IQ96)</f>
        <v>#N/A</v>
      </c>
      <c r="K98" s="1137" t="str">
        <f>ifs($B$2=Controls!$I$2,'Hours Spread'!L96,$B$2=Controls!$I$3,'Hours Spread'!BH96,$B$2=Controls!$I$4,'Hours Spread'!DD96,$B$2=Controls!$I$5,'Hours Spread'!EZ96,$B$2=Controls!$I$6,'Hours Spread'!GV96,$B$2=Controls!$I$7,'Hours Spread'!IR96)</f>
        <v>#N/A</v>
      </c>
      <c r="L98" s="1137" t="str">
        <f>ifs($B$2=Controls!$I$2,'Hours Spread'!M96,$B$2=Controls!$I$3,'Hours Spread'!BI96,$B$2=Controls!$I$4,'Hours Spread'!DE96,$B$2=Controls!$I$5,'Hours Spread'!FA96,$B$2=Controls!$I$6,'Hours Spread'!GW96,$B$2=Controls!$I$7,'Hours Spread'!IS96)</f>
        <v>#N/A</v>
      </c>
      <c r="M98" s="1137" t="str">
        <f>ifs($B$2=Controls!$I$2,'Hours Spread'!N96,$B$2=Controls!$I$3,'Hours Spread'!BJ96,$B$2=Controls!$I$4,'Hours Spread'!DF96,$B$2=Controls!$I$5,'Hours Spread'!FB96,$B$2=Controls!$I$6,'Hours Spread'!GX96,$B$2=Controls!$I$7,'Hours Spread'!IT96)</f>
        <v>#N/A</v>
      </c>
      <c r="N98" s="1137" t="str">
        <f>ifs($B$2=Controls!$I$2,'Hours Spread'!O96,$B$2=Controls!$I$3,'Hours Spread'!BK96,$B$2=Controls!$I$4,'Hours Spread'!DG96,$B$2=Controls!$I$5,'Hours Spread'!FC96,$B$2=Controls!$I$6,'Hours Spread'!GY96,$B$2=Controls!$I$7,'Hours Spread'!IU96)</f>
        <v>#N/A</v>
      </c>
      <c r="O98" s="1137" t="str">
        <f>ifs($B$2=Controls!$I$2,'Hours Spread'!P96,$B$2=Controls!$I$3,'Hours Spread'!BL96,$B$2=Controls!$I$4,'Hours Spread'!DH96,$B$2=Controls!$I$5,'Hours Spread'!FD96,$B$2=Controls!$I$6,'Hours Spread'!GZ96,$B$2=Controls!$I$7,'Hours Spread'!IV96)</f>
        <v>#N/A</v>
      </c>
      <c r="P98" s="1137" t="str">
        <f>ifs($B$2=Controls!$I$2,'Hours Spread'!Q96,$B$2=Controls!$I$3,'Hours Spread'!BM96,$B$2=Controls!$I$4,'Hours Spread'!DI96,$B$2=Controls!$I$5,'Hours Spread'!FE96,$B$2=Controls!$I$6,'Hours Spread'!HA96,$B$2=Controls!$I$7,'Hours Spread'!IW96)</f>
        <v>#N/A</v>
      </c>
      <c r="Q98" s="1137" t="str">
        <f>ifs($B$2=Controls!$I$2,'Hours Spread'!R96,$B$2=Controls!$I$3,'Hours Spread'!BN96,$B$2=Controls!$I$4,'Hours Spread'!DJ96,$B$2=Controls!$I$5,'Hours Spread'!FF96,$B$2=Controls!$I$6,'Hours Spread'!HB96,$B$2=Controls!$I$7,'Hours Spread'!IX96)</f>
        <v>#N/A</v>
      </c>
      <c r="R98" s="1137" t="str">
        <f>ifs($B$2=Controls!$I$2,'Hours Spread'!S96,$B$2=Controls!$I$3,'Hours Spread'!BO96,$B$2=Controls!$I$4,'Hours Spread'!DK96,$B$2=Controls!$I$5,'Hours Spread'!FG96,$B$2=Controls!$I$6,'Hours Spread'!HC96,$B$2=Controls!$I$7,'Hours Spread'!IY96)</f>
        <v>#N/A</v>
      </c>
      <c r="S98" s="1137" t="str">
        <f>ifs($B$2=Controls!$I$2,'Hours Spread'!T96,$B$2=Controls!$I$3,'Hours Spread'!BP96,$B$2=Controls!$I$4,'Hours Spread'!DL96,$B$2=Controls!$I$5,'Hours Spread'!FH96,$B$2=Controls!$I$6,'Hours Spread'!HD96,$B$2=Controls!$I$7,'Hours Spread'!IZ96)</f>
        <v>#N/A</v>
      </c>
      <c r="T98" s="1137" t="str">
        <f>ifs($B$2=Controls!$I$2,'Hours Spread'!U96,$B$2=Controls!$I$3,'Hours Spread'!BQ96,$B$2=Controls!$I$4,'Hours Spread'!DM96,$B$2=Controls!$I$5,'Hours Spread'!FI96,$B$2=Controls!$I$6,'Hours Spread'!HE96,$B$2=Controls!$I$7,'Hours Spread'!JA96)</f>
        <v>#N/A</v>
      </c>
      <c r="U98" s="1137" t="str">
        <f>ifs($B$2=Controls!$I$2,'Hours Spread'!V96,$B$2=Controls!$I$3,'Hours Spread'!BR96,$B$2=Controls!$I$4,'Hours Spread'!DN96,$B$2=Controls!$I$5,'Hours Spread'!FJ96,$B$2=Controls!$I$6,'Hours Spread'!HF96,$B$2=Controls!$I$7,'Hours Spread'!JB96)</f>
        <v>#N/A</v>
      </c>
      <c r="V98" s="1137" t="str">
        <f>ifs($B$2=Controls!$I$2,'Hours Spread'!W96,$B$2=Controls!$I$3,'Hours Spread'!BS96,$B$2=Controls!$I$4,'Hours Spread'!DO96,$B$2=Controls!$I$5,'Hours Spread'!FK96,$B$2=Controls!$I$6,'Hours Spread'!HG96,$B$2=Controls!$I$7,'Hours Spread'!JC96)</f>
        <v>#N/A</v>
      </c>
      <c r="W98" s="1137" t="str">
        <f>ifs($B$2=Controls!$I$2,'Hours Spread'!X96,$B$2=Controls!$I$3,'Hours Spread'!BT96,$B$2=Controls!$I$4,'Hours Spread'!DP96,$B$2=Controls!$I$5,'Hours Spread'!FL96,$B$2=Controls!$I$6,'Hours Spread'!HH96,$B$2=Controls!$I$7,'Hours Spread'!JD96)</f>
        <v>#N/A</v>
      </c>
      <c r="X98" s="1137" t="str">
        <f>ifs($B$2=Controls!$I$2,'Hours Spread'!Y96,$B$2=Controls!$I$3,'Hours Spread'!BU96,$B$2=Controls!$I$4,'Hours Spread'!DQ96,$B$2=Controls!$I$5,'Hours Spread'!FM96,$B$2=Controls!$I$6,'Hours Spread'!HI96,$B$2=Controls!$I$7,'Hours Spread'!JE96)</f>
        <v>#N/A</v>
      </c>
      <c r="Y98" s="1137" t="str">
        <f>ifs($B$2=Controls!$I$2,'Hours Spread'!Z96,$B$2=Controls!$I$3,'Hours Spread'!BV96,$B$2=Controls!$I$4,'Hours Spread'!DR96,$B$2=Controls!$I$5,'Hours Spread'!FN96,$B$2=Controls!$I$6,'Hours Spread'!HJ96,$B$2=Controls!$I$7,'Hours Spread'!JF96)</f>
        <v>#N/A</v>
      </c>
      <c r="Z98" s="1137" t="str">
        <f>ifs($B$2=Controls!$I$2,'Hours Spread'!AA96,$B$2=Controls!$I$3,'Hours Spread'!BW96,$B$2=Controls!$I$4,'Hours Spread'!DS96,$B$2=Controls!$I$5,'Hours Spread'!FO96,$B$2=Controls!$I$6,'Hours Spread'!HK96,$B$2=Controls!$I$7,'Hours Spread'!JG96)</f>
        <v>#N/A</v>
      </c>
      <c r="AA98" s="1137" t="str">
        <f>ifs($B$2=Controls!$I$2,'Hours Spread'!AB96,$B$2=Controls!$I$3,'Hours Spread'!BX96,$B$2=Controls!$I$4,'Hours Spread'!DT96,$B$2=Controls!$I$5,'Hours Spread'!FP96,$B$2=Controls!$I$6,'Hours Spread'!HL96,$B$2=Controls!$I$7,'Hours Spread'!JH96)</f>
        <v>#N/A</v>
      </c>
      <c r="AB98" s="1137" t="str">
        <f>ifs($B$2=Controls!$I$2,'Hours Spread'!AC96,$B$2=Controls!$I$3,'Hours Spread'!BY96,$B$2=Controls!$I$4,'Hours Spread'!DU96,$B$2=Controls!$I$5,'Hours Spread'!FQ96,$B$2=Controls!$I$6,'Hours Spread'!HM96,$B$2=Controls!$I$7,'Hours Spread'!JI96)</f>
        <v>#N/A</v>
      </c>
      <c r="AC98" s="1137" t="str">
        <f>ifs($B$2=Controls!$I$2,'Hours Spread'!AD96,$B$2=Controls!$I$3,'Hours Spread'!BZ96,$B$2=Controls!$I$4,'Hours Spread'!DV96,$B$2=Controls!$I$5,'Hours Spread'!FR96,$B$2=Controls!$I$6,'Hours Spread'!HN96,$B$2=Controls!$I$7,'Hours Spread'!JJ96)</f>
        <v>#N/A</v>
      </c>
      <c r="AD98" s="1137" t="str">
        <f>ifs($B$2=Controls!$I$2,'Hours Spread'!AE96,$B$2=Controls!$I$3,'Hours Spread'!CA96,$B$2=Controls!$I$4,'Hours Spread'!DW96,$B$2=Controls!$I$5,'Hours Spread'!FS96,$B$2=Controls!$I$6,'Hours Spread'!HO96,$B$2=Controls!$I$7,'Hours Spread'!JK96)</f>
        <v>#N/A</v>
      </c>
      <c r="AE98" s="1137" t="str">
        <f>ifs($B$2=Controls!$I$2,'Hours Spread'!AF96,$B$2=Controls!$I$3,'Hours Spread'!CB96,$B$2=Controls!$I$4,'Hours Spread'!DX96,$B$2=Controls!$I$5,'Hours Spread'!FT96,$B$2=Controls!$I$6,'Hours Spread'!HP96,$B$2=Controls!$I$7,'Hours Spread'!JL96)</f>
        <v>#N/A</v>
      </c>
      <c r="AF98" s="1137" t="str">
        <f>ifs($B$2=Controls!$I$2,'Hours Spread'!AG96,$B$2=Controls!$I$3,'Hours Spread'!CC96,$B$2=Controls!$I$4,'Hours Spread'!DY96,$B$2=Controls!$I$5,'Hours Spread'!FU96,$B$2=Controls!$I$6,'Hours Spread'!HQ96,$B$2=Controls!$I$7,'Hours Spread'!JM96)</f>
        <v>#N/A</v>
      </c>
      <c r="AG98" s="1137" t="str">
        <f>ifs($B$2=Controls!$I$2,'Hours Spread'!AH96,$B$2=Controls!$I$3,'Hours Spread'!CD96,$B$2=Controls!$I$4,'Hours Spread'!DZ96,$B$2=Controls!$I$5,'Hours Spread'!FV96,$B$2=Controls!$I$6,'Hours Spread'!HR96,$B$2=Controls!$I$7,'Hours Spread'!JN96)</f>
        <v>#N/A</v>
      </c>
      <c r="AH98" s="1137" t="str">
        <f>ifs($B$2=Controls!$I$2,'Hours Spread'!AI96,$B$2=Controls!$I$3,'Hours Spread'!CE96,$B$2=Controls!$I$4,'Hours Spread'!EA96,$B$2=Controls!$I$5,'Hours Spread'!FW96,$B$2=Controls!$I$6,'Hours Spread'!HS96,$B$2=Controls!$I$7,'Hours Spread'!JO96)</f>
        <v>#N/A</v>
      </c>
      <c r="AI98" s="1137" t="str">
        <f>ifs($B$2=Controls!$I$2,'Hours Spread'!AJ96,$B$2=Controls!$I$3,'Hours Spread'!CF96,$B$2=Controls!$I$4,'Hours Spread'!EB96,$B$2=Controls!$I$5,'Hours Spread'!FX96,$B$2=Controls!$I$6,'Hours Spread'!HT96,$B$2=Controls!$I$7,'Hours Spread'!JP96)</f>
        <v>#N/A</v>
      </c>
      <c r="AJ98" s="1137" t="str">
        <f>ifs($B$2=Controls!$I$2,'Hours Spread'!AK96,$B$2=Controls!$I$3,'Hours Spread'!CG96,$B$2=Controls!$I$4,'Hours Spread'!EC96,$B$2=Controls!$I$5,'Hours Spread'!FY96,$B$2=Controls!$I$6,'Hours Spread'!HU96,$B$2=Controls!$I$7,'Hours Spread'!JQ96)</f>
        <v>#N/A</v>
      </c>
      <c r="AK98" s="1137" t="str">
        <f>ifs($B$2=Controls!$I$2,'Hours Spread'!AL96,$B$2=Controls!$I$3,'Hours Spread'!CH96,$B$2=Controls!$I$4,'Hours Spread'!ED96,$B$2=Controls!$I$5,'Hours Spread'!FZ96,$B$2=Controls!$I$6,'Hours Spread'!HV96,$B$2=Controls!$I$7,'Hours Spread'!JR96)</f>
        <v>#N/A</v>
      </c>
      <c r="AL98" s="1137" t="str">
        <f>ifs($B$2=Controls!$I$2,'Hours Spread'!AM96,$B$2=Controls!$I$3,'Hours Spread'!CI96,$B$2=Controls!$I$4,'Hours Spread'!EE96,$B$2=Controls!$I$5,'Hours Spread'!GA96,$B$2=Controls!$I$6,'Hours Spread'!HW96,$B$2=Controls!$I$7,'Hours Spread'!JS96)</f>
        <v>#N/A</v>
      </c>
      <c r="AM98" s="1137" t="str">
        <f>ifs($B$2=Controls!$I$2,'Hours Spread'!AN96,$B$2=Controls!$I$3,'Hours Spread'!CJ96,$B$2=Controls!$I$4,'Hours Spread'!EF96,$B$2=Controls!$I$5,'Hours Spread'!GB96,$B$2=Controls!$I$6,'Hours Spread'!HX96,$B$2=Controls!$I$7,'Hours Spread'!JT96)</f>
        <v>#N/A</v>
      </c>
      <c r="AN98" s="1137" t="str">
        <f>ifs($B$2=Controls!$I$2,'Hours Spread'!AO96,$B$2=Controls!$I$3,'Hours Spread'!CK96,$B$2=Controls!$I$4,'Hours Spread'!EG96,$B$2=Controls!$I$5,'Hours Spread'!GC96,$B$2=Controls!$I$6,'Hours Spread'!HY96,$B$2=Controls!$I$7,'Hours Spread'!JU96)</f>
        <v>#N/A</v>
      </c>
      <c r="AO98" s="1137" t="str">
        <f>ifs($B$2=Controls!$I$2,'Hours Spread'!AP96,$B$2=Controls!$I$3,'Hours Spread'!CL96,$B$2=Controls!$I$4,'Hours Spread'!EH96,$B$2=Controls!$I$5,'Hours Spread'!GD96,$B$2=Controls!$I$6,'Hours Spread'!HZ96,$B$2=Controls!$I$7,'Hours Spread'!JV96)</f>
        <v>#N/A</v>
      </c>
      <c r="AP98" s="1137" t="str">
        <f>ifs($B$2=Controls!$I$2,'Hours Spread'!AQ96,$B$2=Controls!$I$3,'Hours Spread'!CM96,$B$2=Controls!$I$4,'Hours Spread'!EI96,$B$2=Controls!$I$5,'Hours Spread'!GE96,$B$2=Controls!$I$6,'Hours Spread'!IA96,$B$2=Controls!$I$7,'Hours Spread'!JW96)</f>
        <v>#N/A</v>
      </c>
      <c r="AQ98" s="1137" t="str">
        <f>ifs($B$2=Controls!$I$2,'Hours Spread'!AR96,$B$2=Controls!$I$3,'Hours Spread'!CN96,$B$2=Controls!$I$4,'Hours Spread'!EJ96,$B$2=Controls!$I$5,'Hours Spread'!GF96,$B$2=Controls!$I$6,'Hours Spread'!IB96,$B$2=Controls!$I$7,'Hours Spread'!JX96)</f>
        <v>#N/A</v>
      </c>
      <c r="AR98" s="1137" t="str">
        <f>ifs($B$2=Controls!$I$2,'Hours Spread'!AS96,$B$2=Controls!$I$3,'Hours Spread'!CO96,$B$2=Controls!$I$4,'Hours Spread'!EK96,$B$2=Controls!$I$5,'Hours Spread'!GG96,$B$2=Controls!$I$6,'Hours Spread'!IC96,$B$2=Controls!$I$7,'Hours Spread'!JY96)</f>
        <v>#N/A</v>
      </c>
      <c r="AS98" s="1137" t="str">
        <f>ifs($B$2=Controls!$I$2,'Hours Spread'!AT96,$B$2=Controls!$I$3,'Hours Spread'!CP96,$B$2=Controls!$I$4,'Hours Spread'!EL96,$B$2=Controls!$I$5,'Hours Spread'!GH96,$B$2=Controls!$I$6,'Hours Spread'!ID96,$B$2=Controls!$I$7,'Hours Spread'!JZ96)</f>
        <v>#N/A</v>
      </c>
      <c r="AT98" s="1137" t="str">
        <f>ifs($B$2=Controls!$I$2,'Hours Spread'!AU96,$B$2=Controls!$I$3,'Hours Spread'!CQ96,$B$2=Controls!$I$4,'Hours Spread'!EM96,$B$2=Controls!$I$5,'Hours Spread'!GI96,$B$2=Controls!$I$6,'Hours Spread'!IE96,$B$2=Controls!$I$7,'Hours Spread'!KA96)</f>
        <v>#N/A</v>
      </c>
      <c r="AU98" s="1137" t="str">
        <f>ifs($B$2=Controls!$I$2,'Hours Spread'!AV96,$B$2=Controls!$I$3,'Hours Spread'!CR96,$B$2=Controls!$I$4,'Hours Spread'!EN96,$B$2=Controls!$I$5,'Hours Spread'!GJ96,$B$2=Controls!$I$6,'Hours Spread'!IF96,$B$2=Controls!$I$7,'Hours Spread'!KB96)</f>
        <v>#N/A</v>
      </c>
      <c r="AV98" s="1137" t="str">
        <f>ifs($B$2=Controls!$I$2,'Hours Spread'!AW96,$B$2=Controls!$I$3,'Hours Spread'!CS96,$B$2=Controls!$I$4,'Hours Spread'!EO96,$B$2=Controls!$I$5,'Hours Spread'!GK96,$B$2=Controls!$I$6,'Hours Spread'!IG96,$B$2=Controls!$I$7,'Hours Spread'!KC96)</f>
        <v>#N/A</v>
      </c>
      <c r="AW98" s="1137" t="str">
        <f>ifs($B$2=Controls!$I$2,'Hours Spread'!AX96,$B$2=Controls!$I$3,'Hours Spread'!CT96,$B$2=Controls!$I$4,'Hours Spread'!EP96,$B$2=Controls!$I$5,'Hours Spread'!GL96,$B$2=Controls!$I$6,'Hours Spread'!IH96,$B$2=Controls!$I$7,'Hours Spread'!KD96)</f>
        <v>#N/A</v>
      </c>
      <c r="AX98" s="1137" t="str">
        <f>ifs($B$2=Controls!$I$2,'Hours Spread'!AY96,$B$2=Controls!$I$3,'Hours Spread'!CU96,$B$2=Controls!$I$4,'Hours Spread'!EQ96,$B$2=Controls!$I$5,'Hours Spread'!GM96,$B$2=Controls!$I$6,'Hours Spread'!II96,$B$2=Controls!$I$7,'Hours Spread'!KE96)</f>
        <v>#N/A</v>
      </c>
    </row>
    <row r="99">
      <c r="A99" s="858"/>
      <c r="B99" s="1143"/>
      <c r="C99" s="1141"/>
      <c r="D99" s="1137" t="str">
        <f>ifs($B$2=Controls!$I$2,'Hours Spread'!E97,$B$2=Controls!$I$3,'Hours Spread'!BA97,$B$2=Controls!$I$4,'Hours Spread'!CW97,$B$2=Controls!$I$5,'Hours Spread'!ES97,$B$2=Controls!$I$6,'Hours Spread'!GO97,$B$2=Controls!$I$7,'Hours Spread'!IK97)</f>
        <v>#N/A</v>
      </c>
      <c r="E99" s="1137" t="str">
        <f>ifs($B$2=Controls!$I$2,'Hours Spread'!F97,$B$2=Controls!$I$3,'Hours Spread'!BB97,$B$2=Controls!$I$4,'Hours Spread'!CX97,$B$2=Controls!$I$5,'Hours Spread'!ET97,$B$2=Controls!$I$6,'Hours Spread'!GP97,$B$2=Controls!$I$7,'Hours Spread'!IL97)</f>
        <v>#N/A</v>
      </c>
      <c r="F99" s="1137" t="str">
        <f>ifs($B$2=Controls!$I$2,'Hours Spread'!G97,$B$2=Controls!$I$3,'Hours Spread'!BC97,$B$2=Controls!$I$4,'Hours Spread'!CY97,$B$2=Controls!$I$5,'Hours Spread'!EU97,$B$2=Controls!$I$6,'Hours Spread'!GQ97,$B$2=Controls!$I$7,'Hours Spread'!IM97)</f>
        <v>#N/A</v>
      </c>
      <c r="G99" s="1137" t="str">
        <f>ifs($B$2=Controls!$I$2,'Hours Spread'!H97,$B$2=Controls!$I$3,'Hours Spread'!BD97,$B$2=Controls!$I$4,'Hours Spread'!CZ97,$B$2=Controls!$I$5,'Hours Spread'!EV97,$B$2=Controls!$I$6,'Hours Spread'!GR97,$B$2=Controls!$I$7,'Hours Spread'!IN97)</f>
        <v>#N/A</v>
      </c>
      <c r="H99" s="1137" t="str">
        <f>ifs($B$2=Controls!$I$2,'Hours Spread'!I97,$B$2=Controls!$I$3,'Hours Spread'!BE97,$B$2=Controls!$I$4,'Hours Spread'!DA97,$B$2=Controls!$I$5,'Hours Spread'!EW97,$B$2=Controls!$I$6,'Hours Spread'!GS97,$B$2=Controls!$I$7,'Hours Spread'!IO97)</f>
        <v>#N/A</v>
      </c>
      <c r="I99" s="1137" t="str">
        <f>ifs($B$2=Controls!$I$2,'Hours Spread'!J97,$B$2=Controls!$I$3,'Hours Spread'!BF97,$B$2=Controls!$I$4,'Hours Spread'!DB97,$B$2=Controls!$I$5,'Hours Spread'!EX97,$B$2=Controls!$I$6,'Hours Spread'!GT97,$B$2=Controls!$I$7,'Hours Spread'!IP97)</f>
        <v>#N/A</v>
      </c>
      <c r="J99" s="1137" t="str">
        <f>ifs($B$2=Controls!$I$2,'Hours Spread'!K97,$B$2=Controls!$I$3,'Hours Spread'!BG97,$B$2=Controls!$I$4,'Hours Spread'!DC97,$B$2=Controls!$I$5,'Hours Spread'!EY97,$B$2=Controls!$I$6,'Hours Spread'!GU97,$B$2=Controls!$I$7,'Hours Spread'!IQ97)</f>
        <v>#N/A</v>
      </c>
      <c r="K99" s="1137" t="str">
        <f>ifs($B$2=Controls!$I$2,'Hours Spread'!L97,$B$2=Controls!$I$3,'Hours Spread'!BH97,$B$2=Controls!$I$4,'Hours Spread'!DD97,$B$2=Controls!$I$5,'Hours Spread'!EZ97,$B$2=Controls!$I$6,'Hours Spread'!GV97,$B$2=Controls!$I$7,'Hours Spread'!IR97)</f>
        <v>#N/A</v>
      </c>
      <c r="L99" s="1137" t="str">
        <f>ifs($B$2=Controls!$I$2,'Hours Spread'!M97,$B$2=Controls!$I$3,'Hours Spread'!BI97,$B$2=Controls!$I$4,'Hours Spread'!DE97,$B$2=Controls!$I$5,'Hours Spread'!FA97,$B$2=Controls!$I$6,'Hours Spread'!GW97,$B$2=Controls!$I$7,'Hours Spread'!IS97)</f>
        <v>#N/A</v>
      </c>
      <c r="M99" s="1137" t="str">
        <f>ifs($B$2=Controls!$I$2,'Hours Spread'!N97,$B$2=Controls!$I$3,'Hours Spread'!BJ97,$B$2=Controls!$I$4,'Hours Spread'!DF97,$B$2=Controls!$I$5,'Hours Spread'!FB97,$B$2=Controls!$I$6,'Hours Spread'!GX97,$B$2=Controls!$I$7,'Hours Spread'!IT97)</f>
        <v>#N/A</v>
      </c>
      <c r="N99" s="1137" t="str">
        <f>ifs($B$2=Controls!$I$2,'Hours Spread'!O97,$B$2=Controls!$I$3,'Hours Spread'!BK97,$B$2=Controls!$I$4,'Hours Spread'!DG97,$B$2=Controls!$I$5,'Hours Spread'!FC97,$B$2=Controls!$I$6,'Hours Spread'!GY97,$B$2=Controls!$I$7,'Hours Spread'!IU97)</f>
        <v>#N/A</v>
      </c>
      <c r="O99" s="1137" t="str">
        <f>ifs($B$2=Controls!$I$2,'Hours Spread'!P97,$B$2=Controls!$I$3,'Hours Spread'!BL97,$B$2=Controls!$I$4,'Hours Spread'!DH97,$B$2=Controls!$I$5,'Hours Spread'!FD97,$B$2=Controls!$I$6,'Hours Spread'!GZ97,$B$2=Controls!$I$7,'Hours Spread'!IV97)</f>
        <v>#N/A</v>
      </c>
      <c r="P99" s="1137" t="str">
        <f>ifs($B$2=Controls!$I$2,'Hours Spread'!Q97,$B$2=Controls!$I$3,'Hours Spread'!BM97,$B$2=Controls!$I$4,'Hours Spread'!DI97,$B$2=Controls!$I$5,'Hours Spread'!FE97,$B$2=Controls!$I$6,'Hours Spread'!HA97,$B$2=Controls!$I$7,'Hours Spread'!IW97)</f>
        <v>#N/A</v>
      </c>
      <c r="Q99" s="1137" t="str">
        <f>ifs($B$2=Controls!$I$2,'Hours Spread'!R97,$B$2=Controls!$I$3,'Hours Spread'!BN97,$B$2=Controls!$I$4,'Hours Spread'!DJ97,$B$2=Controls!$I$5,'Hours Spread'!FF97,$B$2=Controls!$I$6,'Hours Spread'!HB97,$B$2=Controls!$I$7,'Hours Spread'!IX97)</f>
        <v>#N/A</v>
      </c>
      <c r="R99" s="1137" t="str">
        <f>ifs($B$2=Controls!$I$2,'Hours Spread'!S97,$B$2=Controls!$I$3,'Hours Spread'!BO97,$B$2=Controls!$I$4,'Hours Spread'!DK97,$B$2=Controls!$I$5,'Hours Spread'!FG97,$B$2=Controls!$I$6,'Hours Spread'!HC97,$B$2=Controls!$I$7,'Hours Spread'!IY97)</f>
        <v>#N/A</v>
      </c>
      <c r="S99" s="1137" t="str">
        <f>ifs($B$2=Controls!$I$2,'Hours Spread'!T97,$B$2=Controls!$I$3,'Hours Spread'!BP97,$B$2=Controls!$I$4,'Hours Spread'!DL97,$B$2=Controls!$I$5,'Hours Spread'!FH97,$B$2=Controls!$I$6,'Hours Spread'!HD97,$B$2=Controls!$I$7,'Hours Spread'!IZ97)</f>
        <v>#N/A</v>
      </c>
      <c r="T99" s="1137" t="str">
        <f>ifs($B$2=Controls!$I$2,'Hours Spread'!U97,$B$2=Controls!$I$3,'Hours Spread'!BQ97,$B$2=Controls!$I$4,'Hours Spread'!DM97,$B$2=Controls!$I$5,'Hours Spread'!FI97,$B$2=Controls!$I$6,'Hours Spread'!HE97,$B$2=Controls!$I$7,'Hours Spread'!JA97)</f>
        <v>#N/A</v>
      </c>
      <c r="U99" s="1137" t="str">
        <f>ifs($B$2=Controls!$I$2,'Hours Spread'!V97,$B$2=Controls!$I$3,'Hours Spread'!BR97,$B$2=Controls!$I$4,'Hours Spread'!DN97,$B$2=Controls!$I$5,'Hours Spread'!FJ97,$B$2=Controls!$I$6,'Hours Spread'!HF97,$B$2=Controls!$I$7,'Hours Spread'!JB97)</f>
        <v>#N/A</v>
      </c>
      <c r="V99" s="1137" t="str">
        <f>ifs($B$2=Controls!$I$2,'Hours Spread'!W97,$B$2=Controls!$I$3,'Hours Spread'!BS97,$B$2=Controls!$I$4,'Hours Spread'!DO97,$B$2=Controls!$I$5,'Hours Spread'!FK97,$B$2=Controls!$I$6,'Hours Spread'!HG97,$B$2=Controls!$I$7,'Hours Spread'!JC97)</f>
        <v>#N/A</v>
      </c>
      <c r="W99" s="1137" t="str">
        <f>ifs($B$2=Controls!$I$2,'Hours Spread'!X97,$B$2=Controls!$I$3,'Hours Spread'!BT97,$B$2=Controls!$I$4,'Hours Spread'!DP97,$B$2=Controls!$I$5,'Hours Spread'!FL97,$B$2=Controls!$I$6,'Hours Spread'!HH97,$B$2=Controls!$I$7,'Hours Spread'!JD97)</f>
        <v>#N/A</v>
      </c>
      <c r="X99" s="1137" t="str">
        <f>ifs($B$2=Controls!$I$2,'Hours Spread'!Y97,$B$2=Controls!$I$3,'Hours Spread'!BU97,$B$2=Controls!$I$4,'Hours Spread'!DQ97,$B$2=Controls!$I$5,'Hours Spread'!FM97,$B$2=Controls!$I$6,'Hours Spread'!HI97,$B$2=Controls!$I$7,'Hours Spread'!JE97)</f>
        <v>#N/A</v>
      </c>
      <c r="Y99" s="1137" t="str">
        <f>ifs($B$2=Controls!$I$2,'Hours Spread'!Z97,$B$2=Controls!$I$3,'Hours Spread'!BV97,$B$2=Controls!$I$4,'Hours Spread'!DR97,$B$2=Controls!$I$5,'Hours Spread'!FN97,$B$2=Controls!$I$6,'Hours Spread'!HJ97,$B$2=Controls!$I$7,'Hours Spread'!JF97)</f>
        <v>#N/A</v>
      </c>
      <c r="Z99" s="1137" t="str">
        <f>ifs($B$2=Controls!$I$2,'Hours Spread'!AA97,$B$2=Controls!$I$3,'Hours Spread'!BW97,$B$2=Controls!$I$4,'Hours Spread'!DS97,$B$2=Controls!$I$5,'Hours Spread'!FO97,$B$2=Controls!$I$6,'Hours Spread'!HK97,$B$2=Controls!$I$7,'Hours Spread'!JG97)</f>
        <v>#N/A</v>
      </c>
      <c r="AA99" s="1137" t="str">
        <f>ifs($B$2=Controls!$I$2,'Hours Spread'!AB97,$B$2=Controls!$I$3,'Hours Spread'!BX97,$B$2=Controls!$I$4,'Hours Spread'!DT97,$B$2=Controls!$I$5,'Hours Spread'!FP97,$B$2=Controls!$I$6,'Hours Spread'!HL97,$B$2=Controls!$I$7,'Hours Spread'!JH97)</f>
        <v>#N/A</v>
      </c>
      <c r="AB99" s="1137" t="str">
        <f>ifs($B$2=Controls!$I$2,'Hours Spread'!AC97,$B$2=Controls!$I$3,'Hours Spread'!BY97,$B$2=Controls!$I$4,'Hours Spread'!DU97,$B$2=Controls!$I$5,'Hours Spread'!FQ97,$B$2=Controls!$I$6,'Hours Spread'!HM97,$B$2=Controls!$I$7,'Hours Spread'!JI97)</f>
        <v>#N/A</v>
      </c>
      <c r="AC99" s="1137" t="str">
        <f>ifs($B$2=Controls!$I$2,'Hours Spread'!AD97,$B$2=Controls!$I$3,'Hours Spread'!BZ97,$B$2=Controls!$I$4,'Hours Spread'!DV97,$B$2=Controls!$I$5,'Hours Spread'!FR97,$B$2=Controls!$I$6,'Hours Spread'!HN97,$B$2=Controls!$I$7,'Hours Spread'!JJ97)</f>
        <v>#N/A</v>
      </c>
      <c r="AD99" s="1137" t="str">
        <f>ifs($B$2=Controls!$I$2,'Hours Spread'!AE97,$B$2=Controls!$I$3,'Hours Spread'!CA97,$B$2=Controls!$I$4,'Hours Spread'!DW97,$B$2=Controls!$I$5,'Hours Spread'!FS97,$B$2=Controls!$I$6,'Hours Spread'!HO97,$B$2=Controls!$I$7,'Hours Spread'!JK97)</f>
        <v>#N/A</v>
      </c>
      <c r="AE99" s="1137" t="str">
        <f>ifs($B$2=Controls!$I$2,'Hours Spread'!AF97,$B$2=Controls!$I$3,'Hours Spread'!CB97,$B$2=Controls!$I$4,'Hours Spread'!DX97,$B$2=Controls!$I$5,'Hours Spread'!FT97,$B$2=Controls!$I$6,'Hours Spread'!HP97,$B$2=Controls!$I$7,'Hours Spread'!JL97)</f>
        <v>#N/A</v>
      </c>
      <c r="AF99" s="1137" t="str">
        <f>ifs($B$2=Controls!$I$2,'Hours Spread'!AG97,$B$2=Controls!$I$3,'Hours Spread'!CC97,$B$2=Controls!$I$4,'Hours Spread'!DY97,$B$2=Controls!$I$5,'Hours Spread'!FU97,$B$2=Controls!$I$6,'Hours Spread'!HQ97,$B$2=Controls!$I$7,'Hours Spread'!JM97)</f>
        <v>#N/A</v>
      </c>
      <c r="AG99" s="1137" t="str">
        <f>ifs($B$2=Controls!$I$2,'Hours Spread'!AH97,$B$2=Controls!$I$3,'Hours Spread'!CD97,$B$2=Controls!$I$4,'Hours Spread'!DZ97,$B$2=Controls!$I$5,'Hours Spread'!FV97,$B$2=Controls!$I$6,'Hours Spread'!HR97,$B$2=Controls!$I$7,'Hours Spread'!JN97)</f>
        <v>#N/A</v>
      </c>
      <c r="AH99" s="1137" t="str">
        <f>ifs($B$2=Controls!$I$2,'Hours Spread'!AI97,$B$2=Controls!$I$3,'Hours Spread'!CE97,$B$2=Controls!$I$4,'Hours Spread'!EA97,$B$2=Controls!$I$5,'Hours Spread'!FW97,$B$2=Controls!$I$6,'Hours Spread'!HS97,$B$2=Controls!$I$7,'Hours Spread'!JO97)</f>
        <v>#N/A</v>
      </c>
      <c r="AI99" s="1137" t="str">
        <f>ifs($B$2=Controls!$I$2,'Hours Spread'!AJ97,$B$2=Controls!$I$3,'Hours Spread'!CF97,$B$2=Controls!$I$4,'Hours Spread'!EB97,$B$2=Controls!$I$5,'Hours Spread'!FX97,$B$2=Controls!$I$6,'Hours Spread'!HT97,$B$2=Controls!$I$7,'Hours Spread'!JP97)</f>
        <v>#N/A</v>
      </c>
      <c r="AJ99" s="1137" t="str">
        <f>ifs($B$2=Controls!$I$2,'Hours Spread'!AK97,$B$2=Controls!$I$3,'Hours Spread'!CG97,$B$2=Controls!$I$4,'Hours Spread'!EC97,$B$2=Controls!$I$5,'Hours Spread'!FY97,$B$2=Controls!$I$6,'Hours Spread'!HU97,$B$2=Controls!$I$7,'Hours Spread'!JQ97)</f>
        <v>#N/A</v>
      </c>
      <c r="AK99" s="1137" t="str">
        <f>ifs($B$2=Controls!$I$2,'Hours Spread'!AL97,$B$2=Controls!$I$3,'Hours Spread'!CH97,$B$2=Controls!$I$4,'Hours Spread'!ED97,$B$2=Controls!$I$5,'Hours Spread'!FZ97,$B$2=Controls!$I$6,'Hours Spread'!HV97,$B$2=Controls!$I$7,'Hours Spread'!JR97)</f>
        <v>#N/A</v>
      </c>
      <c r="AL99" s="1137" t="str">
        <f>ifs($B$2=Controls!$I$2,'Hours Spread'!AM97,$B$2=Controls!$I$3,'Hours Spread'!CI97,$B$2=Controls!$I$4,'Hours Spread'!EE97,$B$2=Controls!$I$5,'Hours Spread'!GA97,$B$2=Controls!$I$6,'Hours Spread'!HW97,$B$2=Controls!$I$7,'Hours Spread'!JS97)</f>
        <v>#N/A</v>
      </c>
      <c r="AM99" s="1137" t="str">
        <f>ifs($B$2=Controls!$I$2,'Hours Spread'!AN97,$B$2=Controls!$I$3,'Hours Spread'!CJ97,$B$2=Controls!$I$4,'Hours Spread'!EF97,$B$2=Controls!$I$5,'Hours Spread'!GB97,$B$2=Controls!$I$6,'Hours Spread'!HX97,$B$2=Controls!$I$7,'Hours Spread'!JT97)</f>
        <v>#N/A</v>
      </c>
      <c r="AN99" s="1137" t="str">
        <f>ifs($B$2=Controls!$I$2,'Hours Spread'!AO97,$B$2=Controls!$I$3,'Hours Spread'!CK97,$B$2=Controls!$I$4,'Hours Spread'!EG97,$B$2=Controls!$I$5,'Hours Spread'!GC97,$B$2=Controls!$I$6,'Hours Spread'!HY97,$B$2=Controls!$I$7,'Hours Spread'!JU97)</f>
        <v>#N/A</v>
      </c>
      <c r="AO99" s="1137" t="str">
        <f>ifs($B$2=Controls!$I$2,'Hours Spread'!AP97,$B$2=Controls!$I$3,'Hours Spread'!CL97,$B$2=Controls!$I$4,'Hours Spread'!EH97,$B$2=Controls!$I$5,'Hours Spread'!GD97,$B$2=Controls!$I$6,'Hours Spread'!HZ97,$B$2=Controls!$I$7,'Hours Spread'!JV97)</f>
        <v>#N/A</v>
      </c>
      <c r="AP99" s="1137" t="str">
        <f>ifs($B$2=Controls!$I$2,'Hours Spread'!AQ97,$B$2=Controls!$I$3,'Hours Spread'!CM97,$B$2=Controls!$I$4,'Hours Spread'!EI97,$B$2=Controls!$I$5,'Hours Spread'!GE97,$B$2=Controls!$I$6,'Hours Spread'!IA97,$B$2=Controls!$I$7,'Hours Spread'!JW97)</f>
        <v>#N/A</v>
      </c>
      <c r="AQ99" s="1137" t="str">
        <f>ifs($B$2=Controls!$I$2,'Hours Spread'!AR97,$B$2=Controls!$I$3,'Hours Spread'!CN97,$B$2=Controls!$I$4,'Hours Spread'!EJ97,$B$2=Controls!$I$5,'Hours Spread'!GF97,$B$2=Controls!$I$6,'Hours Spread'!IB97,$B$2=Controls!$I$7,'Hours Spread'!JX97)</f>
        <v>#N/A</v>
      </c>
      <c r="AR99" s="1137" t="str">
        <f>ifs($B$2=Controls!$I$2,'Hours Spread'!AS97,$B$2=Controls!$I$3,'Hours Spread'!CO97,$B$2=Controls!$I$4,'Hours Spread'!EK97,$B$2=Controls!$I$5,'Hours Spread'!GG97,$B$2=Controls!$I$6,'Hours Spread'!IC97,$B$2=Controls!$I$7,'Hours Spread'!JY97)</f>
        <v>#N/A</v>
      </c>
      <c r="AS99" s="1137" t="str">
        <f>ifs($B$2=Controls!$I$2,'Hours Spread'!AT97,$B$2=Controls!$I$3,'Hours Spread'!CP97,$B$2=Controls!$I$4,'Hours Spread'!EL97,$B$2=Controls!$I$5,'Hours Spread'!GH97,$B$2=Controls!$I$6,'Hours Spread'!ID97,$B$2=Controls!$I$7,'Hours Spread'!JZ97)</f>
        <v>#N/A</v>
      </c>
      <c r="AT99" s="1137" t="str">
        <f>ifs($B$2=Controls!$I$2,'Hours Spread'!AU97,$B$2=Controls!$I$3,'Hours Spread'!CQ97,$B$2=Controls!$I$4,'Hours Spread'!EM97,$B$2=Controls!$I$5,'Hours Spread'!GI97,$B$2=Controls!$I$6,'Hours Spread'!IE97,$B$2=Controls!$I$7,'Hours Spread'!KA97)</f>
        <v>#N/A</v>
      </c>
      <c r="AU99" s="1137" t="str">
        <f>ifs($B$2=Controls!$I$2,'Hours Spread'!AV97,$B$2=Controls!$I$3,'Hours Spread'!CR97,$B$2=Controls!$I$4,'Hours Spread'!EN97,$B$2=Controls!$I$5,'Hours Spread'!GJ97,$B$2=Controls!$I$6,'Hours Spread'!IF97,$B$2=Controls!$I$7,'Hours Spread'!KB97)</f>
        <v>#N/A</v>
      </c>
      <c r="AV99" s="1137" t="str">
        <f>ifs($B$2=Controls!$I$2,'Hours Spread'!AW97,$B$2=Controls!$I$3,'Hours Spread'!CS97,$B$2=Controls!$I$4,'Hours Spread'!EO97,$B$2=Controls!$I$5,'Hours Spread'!GK97,$B$2=Controls!$I$6,'Hours Spread'!IG97,$B$2=Controls!$I$7,'Hours Spread'!KC97)</f>
        <v>#N/A</v>
      </c>
      <c r="AW99" s="1137" t="str">
        <f>ifs($B$2=Controls!$I$2,'Hours Spread'!AX97,$B$2=Controls!$I$3,'Hours Spread'!CT97,$B$2=Controls!$I$4,'Hours Spread'!EP97,$B$2=Controls!$I$5,'Hours Spread'!GL97,$B$2=Controls!$I$6,'Hours Spread'!IH97,$B$2=Controls!$I$7,'Hours Spread'!KD97)</f>
        <v>#N/A</v>
      </c>
      <c r="AX99" s="1137" t="str">
        <f>ifs($B$2=Controls!$I$2,'Hours Spread'!AY97,$B$2=Controls!$I$3,'Hours Spread'!CU97,$B$2=Controls!$I$4,'Hours Spread'!EQ97,$B$2=Controls!$I$5,'Hours Spread'!GM97,$B$2=Controls!$I$6,'Hours Spread'!II97,$B$2=Controls!$I$7,'Hours Spread'!KE97)</f>
        <v>#N/A</v>
      </c>
    </row>
    <row r="100">
      <c r="A100" s="858"/>
      <c r="B100" s="1143"/>
      <c r="C100" s="1141"/>
      <c r="D100" s="1137" t="str">
        <f>ifs($B$2=Controls!$I$2,'Hours Spread'!E98,$B$2=Controls!$I$3,'Hours Spread'!BA98,$B$2=Controls!$I$4,'Hours Spread'!CW98,$B$2=Controls!$I$5,'Hours Spread'!ES98,$B$2=Controls!$I$6,'Hours Spread'!GO98,$B$2=Controls!$I$7,'Hours Spread'!IK98)</f>
        <v>#N/A</v>
      </c>
      <c r="E100" s="1137" t="str">
        <f>ifs($B$2=Controls!$I$2,'Hours Spread'!F98,$B$2=Controls!$I$3,'Hours Spread'!BB98,$B$2=Controls!$I$4,'Hours Spread'!CX98,$B$2=Controls!$I$5,'Hours Spread'!ET98,$B$2=Controls!$I$6,'Hours Spread'!GP98,$B$2=Controls!$I$7,'Hours Spread'!IL98)</f>
        <v>#N/A</v>
      </c>
      <c r="F100" s="1137" t="str">
        <f>ifs($B$2=Controls!$I$2,'Hours Spread'!G98,$B$2=Controls!$I$3,'Hours Spread'!BC98,$B$2=Controls!$I$4,'Hours Spread'!CY98,$B$2=Controls!$I$5,'Hours Spread'!EU98,$B$2=Controls!$I$6,'Hours Spread'!GQ98,$B$2=Controls!$I$7,'Hours Spread'!IM98)</f>
        <v>#N/A</v>
      </c>
      <c r="G100" s="1137" t="str">
        <f>ifs($B$2=Controls!$I$2,'Hours Spread'!H98,$B$2=Controls!$I$3,'Hours Spread'!BD98,$B$2=Controls!$I$4,'Hours Spread'!CZ98,$B$2=Controls!$I$5,'Hours Spread'!EV98,$B$2=Controls!$I$6,'Hours Spread'!GR98,$B$2=Controls!$I$7,'Hours Spread'!IN98)</f>
        <v>#N/A</v>
      </c>
      <c r="H100" s="1137" t="str">
        <f>ifs($B$2=Controls!$I$2,'Hours Spread'!I98,$B$2=Controls!$I$3,'Hours Spread'!BE98,$B$2=Controls!$I$4,'Hours Spread'!DA98,$B$2=Controls!$I$5,'Hours Spread'!EW98,$B$2=Controls!$I$6,'Hours Spread'!GS98,$B$2=Controls!$I$7,'Hours Spread'!IO98)</f>
        <v>#N/A</v>
      </c>
      <c r="I100" s="1137" t="str">
        <f>ifs($B$2=Controls!$I$2,'Hours Spread'!J98,$B$2=Controls!$I$3,'Hours Spread'!BF98,$B$2=Controls!$I$4,'Hours Spread'!DB98,$B$2=Controls!$I$5,'Hours Spread'!EX98,$B$2=Controls!$I$6,'Hours Spread'!GT98,$B$2=Controls!$I$7,'Hours Spread'!IP98)</f>
        <v>#N/A</v>
      </c>
      <c r="J100" s="1137" t="str">
        <f>ifs($B$2=Controls!$I$2,'Hours Spread'!K98,$B$2=Controls!$I$3,'Hours Spread'!BG98,$B$2=Controls!$I$4,'Hours Spread'!DC98,$B$2=Controls!$I$5,'Hours Spread'!EY98,$B$2=Controls!$I$6,'Hours Spread'!GU98,$B$2=Controls!$I$7,'Hours Spread'!IQ98)</f>
        <v>#N/A</v>
      </c>
      <c r="K100" s="1137" t="str">
        <f>ifs($B$2=Controls!$I$2,'Hours Spread'!L98,$B$2=Controls!$I$3,'Hours Spread'!BH98,$B$2=Controls!$I$4,'Hours Spread'!DD98,$B$2=Controls!$I$5,'Hours Spread'!EZ98,$B$2=Controls!$I$6,'Hours Spread'!GV98,$B$2=Controls!$I$7,'Hours Spread'!IR98)</f>
        <v>#N/A</v>
      </c>
      <c r="L100" s="1137" t="str">
        <f>ifs($B$2=Controls!$I$2,'Hours Spread'!M98,$B$2=Controls!$I$3,'Hours Spread'!BI98,$B$2=Controls!$I$4,'Hours Spread'!DE98,$B$2=Controls!$I$5,'Hours Spread'!FA98,$B$2=Controls!$I$6,'Hours Spread'!GW98,$B$2=Controls!$I$7,'Hours Spread'!IS98)</f>
        <v>#N/A</v>
      </c>
      <c r="M100" s="1137" t="str">
        <f>ifs($B$2=Controls!$I$2,'Hours Spread'!N98,$B$2=Controls!$I$3,'Hours Spread'!BJ98,$B$2=Controls!$I$4,'Hours Spread'!DF98,$B$2=Controls!$I$5,'Hours Spread'!FB98,$B$2=Controls!$I$6,'Hours Spread'!GX98,$B$2=Controls!$I$7,'Hours Spread'!IT98)</f>
        <v>#N/A</v>
      </c>
      <c r="N100" s="1137" t="str">
        <f>ifs($B$2=Controls!$I$2,'Hours Spread'!O98,$B$2=Controls!$I$3,'Hours Spread'!BK98,$B$2=Controls!$I$4,'Hours Spread'!DG98,$B$2=Controls!$I$5,'Hours Spread'!FC98,$B$2=Controls!$I$6,'Hours Spread'!GY98,$B$2=Controls!$I$7,'Hours Spread'!IU98)</f>
        <v>#N/A</v>
      </c>
      <c r="O100" s="1137" t="str">
        <f>ifs($B$2=Controls!$I$2,'Hours Spread'!P98,$B$2=Controls!$I$3,'Hours Spread'!BL98,$B$2=Controls!$I$4,'Hours Spread'!DH98,$B$2=Controls!$I$5,'Hours Spread'!FD98,$B$2=Controls!$I$6,'Hours Spread'!GZ98,$B$2=Controls!$I$7,'Hours Spread'!IV98)</f>
        <v>#N/A</v>
      </c>
      <c r="P100" s="1137" t="str">
        <f>ifs($B$2=Controls!$I$2,'Hours Spread'!Q98,$B$2=Controls!$I$3,'Hours Spread'!BM98,$B$2=Controls!$I$4,'Hours Spread'!DI98,$B$2=Controls!$I$5,'Hours Spread'!FE98,$B$2=Controls!$I$6,'Hours Spread'!HA98,$B$2=Controls!$I$7,'Hours Spread'!IW98)</f>
        <v>#N/A</v>
      </c>
      <c r="Q100" s="1137" t="str">
        <f>ifs($B$2=Controls!$I$2,'Hours Spread'!R98,$B$2=Controls!$I$3,'Hours Spread'!BN98,$B$2=Controls!$I$4,'Hours Spread'!DJ98,$B$2=Controls!$I$5,'Hours Spread'!FF98,$B$2=Controls!$I$6,'Hours Spread'!HB98,$B$2=Controls!$I$7,'Hours Spread'!IX98)</f>
        <v>#N/A</v>
      </c>
      <c r="R100" s="1137" t="str">
        <f>ifs($B$2=Controls!$I$2,'Hours Spread'!S98,$B$2=Controls!$I$3,'Hours Spread'!BO98,$B$2=Controls!$I$4,'Hours Spread'!DK98,$B$2=Controls!$I$5,'Hours Spread'!FG98,$B$2=Controls!$I$6,'Hours Spread'!HC98,$B$2=Controls!$I$7,'Hours Spread'!IY98)</f>
        <v>#N/A</v>
      </c>
      <c r="S100" s="1137" t="str">
        <f>ifs($B$2=Controls!$I$2,'Hours Spread'!T98,$B$2=Controls!$I$3,'Hours Spread'!BP98,$B$2=Controls!$I$4,'Hours Spread'!DL98,$B$2=Controls!$I$5,'Hours Spread'!FH98,$B$2=Controls!$I$6,'Hours Spread'!HD98,$B$2=Controls!$I$7,'Hours Spread'!IZ98)</f>
        <v>#N/A</v>
      </c>
      <c r="T100" s="1137" t="str">
        <f>ifs($B$2=Controls!$I$2,'Hours Spread'!U98,$B$2=Controls!$I$3,'Hours Spread'!BQ98,$B$2=Controls!$I$4,'Hours Spread'!DM98,$B$2=Controls!$I$5,'Hours Spread'!FI98,$B$2=Controls!$I$6,'Hours Spread'!HE98,$B$2=Controls!$I$7,'Hours Spread'!JA98)</f>
        <v>#N/A</v>
      </c>
      <c r="U100" s="1137" t="str">
        <f>ifs($B$2=Controls!$I$2,'Hours Spread'!V98,$B$2=Controls!$I$3,'Hours Spread'!BR98,$B$2=Controls!$I$4,'Hours Spread'!DN98,$B$2=Controls!$I$5,'Hours Spread'!FJ98,$B$2=Controls!$I$6,'Hours Spread'!HF98,$B$2=Controls!$I$7,'Hours Spread'!JB98)</f>
        <v>#N/A</v>
      </c>
      <c r="V100" s="1137" t="str">
        <f>ifs($B$2=Controls!$I$2,'Hours Spread'!W98,$B$2=Controls!$I$3,'Hours Spread'!BS98,$B$2=Controls!$I$4,'Hours Spread'!DO98,$B$2=Controls!$I$5,'Hours Spread'!FK98,$B$2=Controls!$I$6,'Hours Spread'!HG98,$B$2=Controls!$I$7,'Hours Spread'!JC98)</f>
        <v>#N/A</v>
      </c>
      <c r="W100" s="1137" t="str">
        <f>ifs($B$2=Controls!$I$2,'Hours Spread'!X98,$B$2=Controls!$I$3,'Hours Spread'!BT98,$B$2=Controls!$I$4,'Hours Spread'!DP98,$B$2=Controls!$I$5,'Hours Spread'!FL98,$B$2=Controls!$I$6,'Hours Spread'!HH98,$B$2=Controls!$I$7,'Hours Spread'!JD98)</f>
        <v>#N/A</v>
      </c>
      <c r="X100" s="1137" t="str">
        <f>ifs($B$2=Controls!$I$2,'Hours Spread'!Y98,$B$2=Controls!$I$3,'Hours Spread'!BU98,$B$2=Controls!$I$4,'Hours Spread'!DQ98,$B$2=Controls!$I$5,'Hours Spread'!FM98,$B$2=Controls!$I$6,'Hours Spread'!HI98,$B$2=Controls!$I$7,'Hours Spread'!JE98)</f>
        <v>#N/A</v>
      </c>
      <c r="Y100" s="1137" t="str">
        <f>ifs($B$2=Controls!$I$2,'Hours Spread'!Z98,$B$2=Controls!$I$3,'Hours Spread'!BV98,$B$2=Controls!$I$4,'Hours Spread'!DR98,$B$2=Controls!$I$5,'Hours Spread'!FN98,$B$2=Controls!$I$6,'Hours Spread'!HJ98,$B$2=Controls!$I$7,'Hours Spread'!JF98)</f>
        <v>#N/A</v>
      </c>
      <c r="Z100" s="1137" t="str">
        <f>ifs($B$2=Controls!$I$2,'Hours Spread'!AA98,$B$2=Controls!$I$3,'Hours Spread'!BW98,$B$2=Controls!$I$4,'Hours Spread'!DS98,$B$2=Controls!$I$5,'Hours Spread'!FO98,$B$2=Controls!$I$6,'Hours Spread'!HK98,$B$2=Controls!$I$7,'Hours Spread'!JG98)</f>
        <v>#N/A</v>
      </c>
      <c r="AA100" s="1137" t="str">
        <f>ifs($B$2=Controls!$I$2,'Hours Spread'!AB98,$B$2=Controls!$I$3,'Hours Spread'!BX98,$B$2=Controls!$I$4,'Hours Spread'!DT98,$B$2=Controls!$I$5,'Hours Spread'!FP98,$B$2=Controls!$I$6,'Hours Spread'!HL98,$B$2=Controls!$I$7,'Hours Spread'!JH98)</f>
        <v>#N/A</v>
      </c>
      <c r="AB100" s="1137" t="str">
        <f>ifs($B$2=Controls!$I$2,'Hours Spread'!AC98,$B$2=Controls!$I$3,'Hours Spread'!BY98,$B$2=Controls!$I$4,'Hours Spread'!DU98,$B$2=Controls!$I$5,'Hours Spread'!FQ98,$B$2=Controls!$I$6,'Hours Spread'!HM98,$B$2=Controls!$I$7,'Hours Spread'!JI98)</f>
        <v>#N/A</v>
      </c>
      <c r="AC100" s="1137" t="str">
        <f>ifs($B$2=Controls!$I$2,'Hours Spread'!AD98,$B$2=Controls!$I$3,'Hours Spread'!BZ98,$B$2=Controls!$I$4,'Hours Spread'!DV98,$B$2=Controls!$I$5,'Hours Spread'!FR98,$B$2=Controls!$I$6,'Hours Spread'!HN98,$B$2=Controls!$I$7,'Hours Spread'!JJ98)</f>
        <v>#N/A</v>
      </c>
      <c r="AD100" s="1137" t="str">
        <f>ifs($B$2=Controls!$I$2,'Hours Spread'!AE98,$B$2=Controls!$I$3,'Hours Spread'!CA98,$B$2=Controls!$I$4,'Hours Spread'!DW98,$B$2=Controls!$I$5,'Hours Spread'!FS98,$B$2=Controls!$I$6,'Hours Spread'!HO98,$B$2=Controls!$I$7,'Hours Spread'!JK98)</f>
        <v>#N/A</v>
      </c>
      <c r="AE100" s="1137" t="str">
        <f>ifs($B$2=Controls!$I$2,'Hours Spread'!AF98,$B$2=Controls!$I$3,'Hours Spread'!CB98,$B$2=Controls!$I$4,'Hours Spread'!DX98,$B$2=Controls!$I$5,'Hours Spread'!FT98,$B$2=Controls!$I$6,'Hours Spread'!HP98,$B$2=Controls!$I$7,'Hours Spread'!JL98)</f>
        <v>#N/A</v>
      </c>
      <c r="AF100" s="1137" t="str">
        <f>ifs($B$2=Controls!$I$2,'Hours Spread'!AG98,$B$2=Controls!$I$3,'Hours Spread'!CC98,$B$2=Controls!$I$4,'Hours Spread'!DY98,$B$2=Controls!$I$5,'Hours Spread'!FU98,$B$2=Controls!$I$6,'Hours Spread'!HQ98,$B$2=Controls!$I$7,'Hours Spread'!JM98)</f>
        <v>#N/A</v>
      </c>
      <c r="AG100" s="1137" t="str">
        <f>ifs($B$2=Controls!$I$2,'Hours Spread'!AH98,$B$2=Controls!$I$3,'Hours Spread'!CD98,$B$2=Controls!$I$4,'Hours Spread'!DZ98,$B$2=Controls!$I$5,'Hours Spread'!FV98,$B$2=Controls!$I$6,'Hours Spread'!HR98,$B$2=Controls!$I$7,'Hours Spread'!JN98)</f>
        <v>#N/A</v>
      </c>
      <c r="AH100" s="1137" t="str">
        <f>ifs($B$2=Controls!$I$2,'Hours Spread'!AI98,$B$2=Controls!$I$3,'Hours Spread'!CE98,$B$2=Controls!$I$4,'Hours Spread'!EA98,$B$2=Controls!$I$5,'Hours Spread'!FW98,$B$2=Controls!$I$6,'Hours Spread'!HS98,$B$2=Controls!$I$7,'Hours Spread'!JO98)</f>
        <v>#N/A</v>
      </c>
      <c r="AI100" s="1137" t="str">
        <f>ifs($B$2=Controls!$I$2,'Hours Spread'!AJ98,$B$2=Controls!$I$3,'Hours Spread'!CF98,$B$2=Controls!$I$4,'Hours Spread'!EB98,$B$2=Controls!$I$5,'Hours Spread'!FX98,$B$2=Controls!$I$6,'Hours Spread'!HT98,$B$2=Controls!$I$7,'Hours Spread'!JP98)</f>
        <v>#N/A</v>
      </c>
      <c r="AJ100" s="1137" t="str">
        <f>ifs($B$2=Controls!$I$2,'Hours Spread'!AK98,$B$2=Controls!$I$3,'Hours Spread'!CG98,$B$2=Controls!$I$4,'Hours Spread'!EC98,$B$2=Controls!$I$5,'Hours Spread'!FY98,$B$2=Controls!$I$6,'Hours Spread'!HU98,$B$2=Controls!$I$7,'Hours Spread'!JQ98)</f>
        <v>#N/A</v>
      </c>
      <c r="AK100" s="1137" t="str">
        <f>ifs($B$2=Controls!$I$2,'Hours Spread'!AL98,$B$2=Controls!$I$3,'Hours Spread'!CH98,$B$2=Controls!$I$4,'Hours Spread'!ED98,$B$2=Controls!$I$5,'Hours Spread'!FZ98,$B$2=Controls!$I$6,'Hours Spread'!HV98,$B$2=Controls!$I$7,'Hours Spread'!JR98)</f>
        <v>#N/A</v>
      </c>
      <c r="AL100" s="1137" t="str">
        <f>ifs($B$2=Controls!$I$2,'Hours Spread'!AM98,$B$2=Controls!$I$3,'Hours Spread'!CI98,$B$2=Controls!$I$4,'Hours Spread'!EE98,$B$2=Controls!$I$5,'Hours Spread'!GA98,$B$2=Controls!$I$6,'Hours Spread'!HW98,$B$2=Controls!$I$7,'Hours Spread'!JS98)</f>
        <v>#N/A</v>
      </c>
      <c r="AM100" s="1137" t="str">
        <f>ifs($B$2=Controls!$I$2,'Hours Spread'!AN98,$B$2=Controls!$I$3,'Hours Spread'!CJ98,$B$2=Controls!$I$4,'Hours Spread'!EF98,$B$2=Controls!$I$5,'Hours Spread'!GB98,$B$2=Controls!$I$6,'Hours Spread'!HX98,$B$2=Controls!$I$7,'Hours Spread'!JT98)</f>
        <v>#N/A</v>
      </c>
      <c r="AN100" s="1137" t="str">
        <f>ifs($B$2=Controls!$I$2,'Hours Spread'!AO98,$B$2=Controls!$I$3,'Hours Spread'!CK98,$B$2=Controls!$I$4,'Hours Spread'!EG98,$B$2=Controls!$I$5,'Hours Spread'!GC98,$B$2=Controls!$I$6,'Hours Spread'!HY98,$B$2=Controls!$I$7,'Hours Spread'!JU98)</f>
        <v>#N/A</v>
      </c>
      <c r="AO100" s="1137" t="str">
        <f>ifs($B$2=Controls!$I$2,'Hours Spread'!AP98,$B$2=Controls!$I$3,'Hours Spread'!CL98,$B$2=Controls!$I$4,'Hours Spread'!EH98,$B$2=Controls!$I$5,'Hours Spread'!GD98,$B$2=Controls!$I$6,'Hours Spread'!HZ98,$B$2=Controls!$I$7,'Hours Spread'!JV98)</f>
        <v>#N/A</v>
      </c>
      <c r="AP100" s="1137" t="str">
        <f>ifs($B$2=Controls!$I$2,'Hours Spread'!AQ98,$B$2=Controls!$I$3,'Hours Spread'!CM98,$B$2=Controls!$I$4,'Hours Spread'!EI98,$B$2=Controls!$I$5,'Hours Spread'!GE98,$B$2=Controls!$I$6,'Hours Spread'!IA98,$B$2=Controls!$I$7,'Hours Spread'!JW98)</f>
        <v>#N/A</v>
      </c>
      <c r="AQ100" s="1137" t="str">
        <f>ifs($B$2=Controls!$I$2,'Hours Spread'!AR98,$B$2=Controls!$I$3,'Hours Spread'!CN98,$B$2=Controls!$I$4,'Hours Spread'!EJ98,$B$2=Controls!$I$5,'Hours Spread'!GF98,$B$2=Controls!$I$6,'Hours Spread'!IB98,$B$2=Controls!$I$7,'Hours Spread'!JX98)</f>
        <v>#N/A</v>
      </c>
      <c r="AR100" s="1137" t="str">
        <f>ifs($B$2=Controls!$I$2,'Hours Spread'!AS98,$B$2=Controls!$I$3,'Hours Spread'!CO98,$B$2=Controls!$I$4,'Hours Spread'!EK98,$B$2=Controls!$I$5,'Hours Spread'!GG98,$B$2=Controls!$I$6,'Hours Spread'!IC98,$B$2=Controls!$I$7,'Hours Spread'!JY98)</f>
        <v>#N/A</v>
      </c>
      <c r="AS100" s="1137" t="str">
        <f>ifs($B$2=Controls!$I$2,'Hours Spread'!AT98,$B$2=Controls!$I$3,'Hours Spread'!CP98,$B$2=Controls!$I$4,'Hours Spread'!EL98,$B$2=Controls!$I$5,'Hours Spread'!GH98,$B$2=Controls!$I$6,'Hours Spread'!ID98,$B$2=Controls!$I$7,'Hours Spread'!JZ98)</f>
        <v>#N/A</v>
      </c>
      <c r="AT100" s="1137" t="str">
        <f>ifs($B$2=Controls!$I$2,'Hours Spread'!AU98,$B$2=Controls!$I$3,'Hours Spread'!CQ98,$B$2=Controls!$I$4,'Hours Spread'!EM98,$B$2=Controls!$I$5,'Hours Spread'!GI98,$B$2=Controls!$I$6,'Hours Spread'!IE98,$B$2=Controls!$I$7,'Hours Spread'!KA98)</f>
        <v>#N/A</v>
      </c>
      <c r="AU100" s="1137" t="str">
        <f>ifs($B$2=Controls!$I$2,'Hours Spread'!AV98,$B$2=Controls!$I$3,'Hours Spread'!CR98,$B$2=Controls!$I$4,'Hours Spread'!EN98,$B$2=Controls!$I$5,'Hours Spread'!GJ98,$B$2=Controls!$I$6,'Hours Spread'!IF98,$B$2=Controls!$I$7,'Hours Spread'!KB98)</f>
        <v>#N/A</v>
      </c>
      <c r="AV100" s="1137" t="str">
        <f>ifs($B$2=Controls!$I$2,'Hours Spread'!AW98,$B$2=Controls!$I$3,'Hours Spread'!CS98,$B$2=Controls!$I$4,'Hours Spread'!EO98,$B$2=Controls!$I$5,'Hours Spread'!GK98,$B$2=Controls!$I$6,'Hours Spread'!IG98,$B$2=Controls!$I$7,'Hours Spread'!KC98)</f>
        <v>#N/A</v>
      </c>
      <c r="AW100" s="1137" t="str">
        <f>ifs($B$2=Controls!$I$2,'Hours Spread'!AX98,$B$2=Controls!$I$3,'Hours Spread'!CT98,$B$2=Controls!$I$4,'Hours Spread'!EP98,$B$2=Controls!$I$5,'Hours Spread'!GL98,$B$2=Controls!$I$6,'Hours Spread'!IH98,$B$2=Controls!$I$7,'Hours Spread'!KD98)</f>
        <v>#N/A</v>
      </c>
      <c r="AX100" s="1137" t="str">
        <f>ifs($B$2=Controls!$I$2,'Hours Spread'!AY98,$B$2=Controls!$I$3,'Hours Spread'!CU98,$B$2=Controls!$I$4,'Hours Spread'!EQ98,$B$2=Controls!$I$5,'Hours Spread'!GM98,$B$2=Controls!$I$6,'Hours Spread'!II98,$B$2=Controls!$I$7,'Hours Spread'!KE98)</f>
        <v>#N/A</v>
      </c>
    </row>
    <row r="101">
      <c r="A101" s="858"/>
      <c r="B101" s="1143"/>
      <c r="C101" s="1141"/>
      <c r="D101" s="1137" t="str">
        <f>ifs($B$2=Controls!$I$2,'Hours Spread'!E99,$B$2=Controls!$I$3,'Hours Spread'!BA99,$B$2=Controls!$I$4,'Hours Spread'!CW99,$B$2=Controls!$I$5,'Hours Spread'!ES99,$B$2=Controls!$I$6,'Hours Spread'!GO99,$B$2=Controls!$I$7,'Hours Spread'!IK99)</f>
        <v>#N/A</v>
      </c>
      <c r="E101" s="1137" t="str">
        <f>ifs($B$2=Controls!$I$2,'Hours Spread'!F99,$B$2=Controls!$I$3,'Hours Spread'!BB99,$B$2=Controls!$I$4,'Hours Spread'!CX99,$B$2=Controls!$I$5,'Hours Spread'!ET99,$B$2=Controls!$I$6,'Hours Spread'!GP99,$B$2=Controls!$I$7,'Hours Spread'!IL99)</f>
        <v>#N/A</v>
      </c>
      <c r="F101" s="1137" t="str">
        <f>ifs($B$2=Controls!$I$2,'Hours Spread'!G99,$B$2=Controls!$I$3,'Hours Spread'!BC99,$B$2=Controls!$I$4,'Hours Spread'!CY99,$B$2=Controls!$I$5,'Hours Spread'!EU99,$B$2=Controls!$I$6,'Hours Spread'!GQ99,$B$2=Controls!$I$7,'Hours Spread'!IM99)</f>
        <v>#N/A</v>
      </c>
      <c r="G101" s="1137" t="str">
        <f>ifs($B$2=Controls!$I$2,'Hours Spread'!H99,$B$2=Controls!$I$3,'Hours Spread'!BD99,$B$2=Controls!$I$4,'Hours Spread'!CZ99,$B$2=Controls!$I$5,'Hours Spread'!EV99,$B$2=Controls!$I$6,'Hours Spread'!GR99,$B$2=Controls!$I$7,'Hours Spread'!IN99)</f>
        <v>#N/A</v>
      </c>
      <c r="H101" s="1137" t="str">
        <f>ifs($B$2=Controls!$I$2,'Hours Spread'!I99,$B$2=Controls!$I$3,'Hours Spread'!BE99,$B$2=Controls!$I$4,'Hours Spread'!DA99,$B$2=Controls!$I$5,'Hours Spread'!EW99,$B$2=Controls!$I$6,'Hours Spread'!GS99,$B$2=Controls!$I$7,'Hours Spread'!IO99)</f>
        <v>#N/A</v>
      </c>
      <c r="I101" s="1137" t="str">
        <f>ifs($B$2=Controls!$I$2,'Hours Spread'!J99,$B$2=Controls!$I$3,'Hours Spread'!BF99,$B$2=Controls!$I$4,'Hours Spread'!DB99,$B$2=Controls!$I$5,'Hours Spread'!EX99,$B$2=Controls!$I$6,'Hours Spread'!GT99,$B$2=Controls!$I$7,'Hours Spread'!IP99)</f>
        <v>#N/A</v>
      </c>
      <c r="J101" s="1137" t="str">
        <f>ifs($B$2=Controls!$I$2,'Hours Spread'!K99,$B$2=Controls!$I$3,'Hours Spread'!BG99,$B$2=Controls!$I$4,'Hours Spread'!DC99,$B$2=Controls!$I$5,'Hours Spread'!EY99,$B$2=Controls!$I$6,'Hours Spread'!GU99,$B$2=Controls!$I$7,'Hours Spread'!IQ99)</f>
        <v>#N/A</v>
      </c>
      <c r="K101" s="1137" t="str">
        <f>ifs($B$2=Controls!$I$2,'Hours Spread'!L99,$B$2=Controls!$I$3,'Hours Spread'!BH99,$B$2=Controls!$I$4,'Hours Spread'!DD99,$B$2=Controls!$I$5,'Hours Spread'!EZ99,$B$2=Controls!$I$6,'Hours Spread'!GV99,$B$2=Controls!$I$7,'Hours Spread'!IR99)</f>
        <v>#N/A</v>
      </c>
      <c r="L101" s="1137" t="str">
        <f>ifs($B$2=Controls!$I$2,'Hours Spread'!M99,$B$2=Controls!$I$3,'Hours Spread'!BI99,$B$2=Controls!$I$4,'Hours Spread'!DE99,$B$2=Controls!$I$5,'Hours Spread'!FA99,$B$2=Controls!$I$6,'Hours Spread'!GW99,$B$2=Controls!$I$7,'Hours Spread'!IS99)</f>
        <v>#N/A</v>
      </c>
      <c r="M101" s="1137" t="str">
        <f>ifs($B$2=Controls!$I$2,'Hours Spread'!N99,$B$2=Controls!$I$3,'Hours Spread'!BJ99,$B$2=Controls!$I$4,'Hours Spread'!DF99,$B$2=Controls!$I$5,'Hours Spread'!FB99,$B$2=Controls!$I$6,'Hours Spread'!GX99,$B$2=Controls!$I$7,'Hours Spread'!IT99)</f>
        <v>#N/A</v>
      </c>
      <c r="N101" s="1137" t="str">
        <f>ifs($B$2=Controls!$I$2,'Hours Spread'!O99,$B$2=Controls!$I$3,'Hours Spread'!BK99,$B$2=Controls!$I$4,'Hours Spread'!DG99,$B$2=Controls!$I$5,'Hours Spread'!FC99,$B$2=Controls!$I$6,'Hours Spread'!GY99,$B$2=Controls!$I$7,'Hours Spread'!IU99)</f>
        <v>#N/A</v>
      </c>
      <c r="O101" s="1137" t="str">
        <f>ifs($B$2=Controls!$I$2,'Hours Spread'!P99,$B$2=Controls!$I$3,'Hours Spread'!BL99,$B$2=Controls!$I$4,'Hours Spread'!DH99,$B$2=Controls!$I$5,'Hours Spread'!FD99,$B$2=Controls!$I$6,'Hours Spread'!GZ99,$B$2=Controls!$I$7,'Hours Spread'!IV99)</f>
        <v>#N/A</v>
      </c>
      <c r="P101" s="1137" t="str">
        <f>ifs($B$2=Controls!$I$2,'Hours Spread'!Q99,$B$2=Controls!$I$3,'Hours Spread'!BM99,$B$2=Controls!$I$4,'Hours Spread'!DI99,$B$2=Controls!$I$5,'Hours Spread'!FE99,$B$2=Controls!$I$6,'Hours Spread'!HA99,$B$2=Controls!$I$7,'Hours Spread'!IW99)</f>
        <v>#N/A</v>
      </c>
      <c r="Q101" s="1137" t="str">
        <f>ifs($B$2=Controls!$I$2,'Hours Spread'!R99,$B$2=Controls!$I$3,'Hours Spread'!BN99,$B$2=Controls!$I$4,'Hours Spread'!DJ99,$B$2=Controls!$I$5,'Hours Spread'!FF99,$B$2=Controls!$I$6,'Hours Spread'!HB99,$B$2=Controls!$I$7,'Hours Spread'!IX99)</f>
        <v>#N/A</v>
      </c>
      <c r="R101" s="1137" t="str">
        <f>ifs($B$2=Controls!$I$2,'Hours Spread'!S99,$B$2=Controls!$I$3,'Hours Spread'!BO99,$B$2=Controls!$I$4,'Hours Spread'!DK99,$B$2=Controls!$I$5,'Hours Spread'!FG99,$B$2=Controls!$I$6,'Hours Spread'!HC99,$B$2=Controls!$I$7,'Hours Spread'!IY99)</f>
        <v>#N/A</v>
      </c>
      <c r="S101" s="1137" t="str">
        <f>ifs($B$2=Controls!$I$2,'Hours Spread'!T99,$B$2=Controls!$I$3,'Hours Spread'!BP99,$B$2=Controls!$I$4,'Hours Spread'!DL99,$B$2=Controls!$I$5,'Hours Spread'!FH99,$B$2=Controls!$I$6,'Hours Spread'!HD99,$B$2=Controls!$I$7,'Hours Spread'!IZ99)</f>
        <v>#N/A</v>
      </c>
      <c r="T101" s="1137" t="str">
        <f>ifs($B$2=Controls!$I$2,'Hours Spread'!U99,$B$2=Controls!$I$3,'Hours Spread'!BQ99,$B$2=Controls!$I$4,'Hours Spread'!DM99,$B$2=Controls!$I$5,'Hours Spread'!FI99,$B$2=Controls!$I$6,'Hours Spread'!HE99,$B$2=Controls!$I$7,'Hours Spread'!JA99)</f>
        <v>#N/A</v>
      </c>
      <c r="U101" s="1137" t="str">
        <f>ifs($B$2=Controls!$I$2,'Hours Spread'!V99,$B$2=Controls!$I$3,'Hours Spread'!BR99,$B$2=Controls!$I$4,'Hours Spread'!DN99,$B$2=Controls!$I$5,'Hours Spread'!FJ99,$B$2=Controls!$I$6,'Hours Spread'!HF99,$B$2=Controls!$I$7,'Hours Spread'!JB99)</f>
        <v>#N/A</v>
      </c>
      <c r="V101" s="1137" t="str">
        <f>ifs($B$2=Controls!$I$2,'Hours Spread'!W99,$B$2=Controls!$I$3,'Hours Spread'!BS99,$B$2=Controls!$I$4,'Hours Spread'!DO99,$B$2=Controls!$I$5,'Hours Spread'!FK99,$B$2=Controls!$I$6,'Hours Spread'!HG99,$B$2=Controls!$I$7,'Hours Spread'!JC99)</f>
        <v>#N/A</v>
      </c>
      <c r="W101" s="1137" t="str">
        <f>ifs($B$2=Controls!$I$2,'Hours Spread'!X99,$B$2=Controls!$I$3,'Hours Spread'!BT99,$B$2=Controls!$I$4,'Hours Spread'!DP99,$B$2=Controls!$I$5,'Hours Spread'!FL99,$B$2=Controls!$I$6,'Hours Spread'!HH99,$B$2=Controls!$I$7,'Hours Spread'!JD99)</f>
        <v>#N/A</v>
      </c>
      <c r="X101" s="1137" t="str">
        <f>ifs($B$2=Controls!$I$2,'Hours Spread'!Y99,$B$2=Controls!$I$3,'Hours Spread'!BU99,$B$2=Controls!$I$4,'Hours Spread'!DQ99,$B$2=Controls!$I$5,'Hours Spread'!FM99,$B$2=Controls!$I$6,'Hours Spread'!HI99,$B$2=Controls!$I$7,'Hours Spread'!JE99)</f>
        <v>#N/A</v>
      </c>
      <c r="Y101" s="1137" t="str">
        <f>ifs($B$2=Controls!$I$2,'Hours Spread'!Z99,$B$2=Controls!$I$3,'Hours Spread'!BV99,$B$2=Controls!$I$4,'Hours Spread'!DR99,$B$2=Controls!$I$5,'Hours Spread'!FN99,$B$2=Controls!$I$6,'Hours Spread'!HJ99,$B$2=Controls!$I$7,'Hours Spread'!JF99)</f>
        <v>#N/A</v>
      </c>
      <c r="Z101" s="1137" t="str">
        <f>ifs($B$2=Controls!$I$2,'Hours Spread'!AA99,$B$2=Controls!$I$3,'Hours Spread'!BW99,$B$2=Controls!$I$4,'Hours Spread'!DS99,$B$2=Controls!$I$5,'Hours Spread'!FO99,$B$2=Controls!$I$6,'Hours Spread'!HK99,$B$2=Controls!$I$7,'Hours Spread'!JG99)</f>
        <v>#N/A</v>
      </c>
      <c r="AA101" s="1137" t="str">
        <f>ifs($B$2=Controls!$I$2,'Hours Spread'!AB99,$B$2=Controls!$I$3,'Hours Spread'!BX99,$B$2=Controls!$I$4,'Hours Spread'!DT99,$B$2=Controls!$I$5,'Hours Spread'!FP99,$B$2=Controls!$I$6,'Hours Spread'!HL99,$B$2=Controls!$I$7,'Hours Spread'!JH99)</f>
        <v>#N/A</v>
      </c>
      <c r="AB101" s="1137" t="str">
        <f>ifs($B$2=Controls!$I$2,'Hours Spread'!AC99,$B$2=Controls!$I$3,'Hours Spread'!BY99,$B$2=Controls!$I$4,'Hours Spread'!DU99,$B$2=Controls!$I$5,'Hours Spread'!FQ99,$B$2=Controls!$I$6,'Hours Spread'!HM99,$B$2=Controls!$I$7,'Hours Spread'!JI99)</f>
        <v>#N/A</v>
      </c>
      <c r="AC101" s="1137" t="str">
        <f>ifs($B$2=Controls!$I$2,'Hours Spread'!AD99,$B$2=Controls!$I$3,'Hours Spread'!BZ99,$B$2=Controls!$I$4,'Hours Spread'!DV99,$B$2=Controls!$I$5,'Hours Spread'!FR99,$B$2=Controls!$I$6,'Hours Spread'!HN99,$B$2=Controls!$I$7,'Hours Spread'!JJ99)</f>
        <v>#N/A</v>
      </c>
      <c r="AD101" s="1137" t="str">
        <f>ifs($B$2=Controls!$I$2,'Hours Spread'!AE99,$B$2=Controls!$I$3,'Hours Spread'!CA99,$B$2=Controls!$I$4,'Hours Spread'!DW99,$B$2=Controls!$I$5,'Hours Spread'!FS99,$B$2=Controls!$I$6,'Hours Spread'!HO99,$B$2=Controls!$I$7,'Hours Spread'!JK99)</f>
        <v>#N/A</v>
      </c>
      <c r="AE101" s="1137" t="str">
        <f>ifs($B$2=Controls!$I$2,'Hours Spread'!AF99,$B$2=Controls!$I$3,'Hours Spread'!CB99,$B$2=Controls!$I$4,'Hours Spread'!DX99,$B$2=Controls!$I$5,'Hours Spread'!FT99,$B$2=Controls!$I$6,'Hours Spread'!HP99,$B$2=Controls!$I$7,'Hours Spread'!JL99)</f>
        <v>#N/A</v>
      </c>
      <c r="AF101" s="1137" t="str">
        <f>ifs($B$2=Controls!$I$2,'Hours Spread'!AG99,$B$2=Controls!$I$3,'Hours Spread'!CC99,$B$2=Controls!$I$4,'Hours Spread'!DY99,$B$2=Controls!$I$5,'Hours Spread'!FU99,$B$2=Controls!$I$6,'Hours Spread'!HQ99,$B$2=Controls!$I$7,'Hours Spread'!JM99)</f>
        <v>#N/A</v>
      </c>
      <c r="AG101" s="1137" t="str">
        <f>ifs($B$2=Controls!$I$2,'Hours Spread'!AH99,$B$2=Controls!$I$3,'Hours Spread'!CD99,$B$2=Controls!$I$4,'Hours Spread'!DZ99,$B$2=Controls!$I$5,'Hours Spread'!FV99,$B$2=Controls!$I$6,'Hours Spread'!HR99,$B$2=Controls!$I$7,'Hours Spread'!JN99)</f>
        <v>#N/A</v>
      </c>
      <c r="AH101" s="1137" t="str">
        <f>ifs($B$2=Controls!$I$2,'Hours Spread'!AI99,$B$2=Controls!$I$3,'Hours Spread'!CE99,$B$2=Controls!$I$4,'Hours Spread'!EA99,$B$2=Controls!$I$5,'Hours Spread'!FW99,$B$2=Controls!$I$6,'Hours Spread'!HS99,$B$2=Controls!$I$7,'Hours Spread'!JO99)</f>
        <v>#N/A</v>
      </c>
      <c r="AI101" s="1137" t="str">
        <f>ifs($B$2=Controls!$I$2,'Hours Spread'!AJ99,$B$2=Controls!$I$3,'Hours Spread'!CF99,$B$2=Controls!$I$4,'Hours Spread'!EB99,$B$2=Controls!$I$5,'Hours Spread'!FX99,$B$2=Controls!$I$6,'Hours Spread'!HT99,$B$2=Controls!$I$7,'Hours Spread'!JP99)</f>
        <v>#N/A</v>
      </c>
      <c r="AJ101" s="1137" t="str">
        <f>ifs($B$2=Controls!$I$2,'Hours Spread'!AK99,$B$2=Controls!$I$3,'Hours Spread'!CG99,$B$2=Controls!$I$4,'Hours Spread'!EC99,$B$2=Controls!$I$5,'Hours Spread'!FY99,$B$2=Controls!$I$6,'Hours Spread'!HU99,$B$2=Controls!$I$7,'Hours Spread'!JQ99)</f>
        <v>#N/A</v>
      </c>
      <c r="AK101" s="1137" t="str">
        <f>ifs($B$2=Controls!$I$2,'Hours Spread'!AL99,$B$2=Controls!$I$3,'Hours Spread'!CH99,$B$2=Controls!$I$4,'Hours Spread'!ED99,$B$2=Controls!$I$5,'Hours Spread'!FZ99,$B$2=Controls!$I$6,'Hours Spread'!HV99,$B$2=Controls!$I$7,'Hours Spread'!JR99)</f>
        <v>#N/A</v>
      </c>
      <c r="AL101" s="1137" t="str">
        <f>ifs($B$2=Controls!$I$2,'Hours Spread'!AM99,$B$2=Controls!$I$3,'Hours Spread'!CI99,$B$2=Controls!$I$4,'Hours Spread'!EE99,$B$2=Controls!$I$5,'Hours Spread'!GA99,$B$2=Controls!$I$6,'Hours Spread'!HW99,$B$2=Controls!$I$7,'Hours Spread'!JS99)</f>
        <v>#N/A</v>
      </c>
      <c r="AM101" s="1137" t="str">
        <f>ifs($B$2=Controls!$I$2,'Hours Spread'!AN99,$B$2=Controls!$I$3,'Hours Spread'!CJ99,$B$2=Controls!$I$4,'Hours Spread'!EF99,$B$2=Controls!$I$5,'Hours Spread'!GB99,$B$2=Controls!$I$6,'Hours Spread'!HX99,$B$2=Controls!$I$7,'Hours Spread'!JT99)</f>
        <v>#N/A</v>
      </c>
      <c r="AN101" s="1137" t="str">
        <f>ifs($B$2=Controls!$I$2,'Hours Spread'!AO99,$B$2=Controls!$I$3,'Hours Spread'!CK99,$B$2=Controls!$I$4,'Hours Spread'!EG99,$B$2=Controls!$I$5,'Hours Spread'!GC99,$B$2=Controls!$I$6,'Hours Spread'!HY99,$B$2=Controls!$I$7,'Hours Spread'!JU99)</f>
        <v>#N/A</v>
      </c>
      <c r="AO101" s="1137" t="str">
        <f>ifs($B$2=Controls!$I$2,'Hours Spread'!AP99,$B$2=Controls!$I$3,'Hours Spread'!CL99,$B$2=Controls!$I$4,'Hours Spread'!EH99,$B$2=Controls!$I$5,'Hours Spread'!GD99,$B$2=Controls!$I$6,'Hours Spread'!HZ99,$B$2=Controls!$I$7,'Hours Spread'!JV99)</f>
        <v>#N/A</v>
      </c>
      <c r="AP101" s="1137" t="str">
        <f>ifs($B$2=Controls!$I$2,'Hours Spread'!AQ99,$B$2=Controls!$I$3,'Hours Spread'!CM99,$B$2=Controls!$I$4,'Hours Spread'!EI99,$B$2=Controls!$I$5,'Hours Spread'!GE99,$B$2=Controls!$I$6,'Hours Spread'!IA99,$B$2=Controls!$I$7,'Hours Spread'!JW99)</f>
        <v>#N/A</v>
      </c>
      <c r="AQ101" s="1137" t="str">
        <f>ifs($B$2=Controls!$I$2,'Hours Spread'!AR99,$B$2=Controls!$I$3,'Hours Spread'!CN99,$B$2=Controls!$I$4,'Hours Spread'!EJ99,$B$2=Controls!$I$5,'Hours Spread'!GF99,$B$2=Controls!$I$6,'Hours Spread'!IB99,$B$2=Controls!$I$7,'Hours Spread'!JX99)</f>
        <v>#N/A</v>
      </c>
      <c r="AR101" s="1137" t="str">
        <f>ifs($B$2=Controls!$I$2,'Hours Spread'!AS99,$B$2=Controls!$I$3,'Hours Spread'!CO99,$B$2=Controls!$I$4,'Hours Spread'!EK99,$B$2=Controls!$I$5,'Hours Spread'!GG99,$B$2=Controls!$I$6,'Hours Spread'!IC99,$B$2=Controls!$I$7,'Hours Spread'!JY99)</f>
        <v>#N/A</v>
      </c>
      <c r="AS101" s="1137" t="str">
        <f>ifs($B$2=Controls!$I$2,'Hours Spread'!AT99,$B$2=Controls!$I$3,'Hours Spread'!CP99,$B$2=Controls!$I$4,'Hours Spread'!EL99,$B$2=Controls!$I$5,'Hours Spread'!GH99,$B$2=Controls!$I$6,'Hours Spread'!ID99,$B$2=Controls!$I$7,'Hours Spread'!JZ99)</f>
        <v>#N/A</v>
      </c>
      <c r="AT101" s="1137" t="str">
        <f>ifs($B$2=Controls!$I$2,'Hours Spread'!AU99,$B$2=Controls!$I$3,'Hours Spread'!CQ99,$B$2=Controls!$I$4,'Hours Spread'!EM99,$B$2=Controls!$I$5,'Hours Spread'!GI99,$B$2=Controls!$I$6,'Hours Spread'!IE99,$B$2=Controls!$I$7,'Hours Spread'!KA99)</f>
        <v>#N/A</v>
      </c>
      <c r="AU101" s="1137" t="str">
        <f>ifs($B$2=Controls!$I$2,'Hours Spread'!AV99,$B$2=Controls!$I$3,'Hours Spread'!CR99,$B$2=Controls!$I$4,'Hours Spread'!EN99,$B$2=Controls!$I$5,'Hours Spread'!GJ99,$B$2=Controls!$I$6,'Hours Spread'!IF99,$B$2=Controls!$I$7,'Hours Spread'!KB99)</f>
        <v>#N/A</v>
      </c>
      <c r="AV101" s="1137" t="str">
        <f>ifs($B$2=Controls!$I$2,'Hours Spread'!AW99,$B$2=Controls!$I$3,'Hours Spread'!CS99,$B$2=Controls!$I$4,'Hours Spread'!EO99,$B$2=Controls!$I$5,'Hours Spread'!GK99,$B$2=Controls!$I$6,'Hours Spread'!IG99,$B$2=Controls!$I$7,'Hours Spread'!KC99)</f>
        <v>#N/A</v>
      </c>
      <c r="AW101" s="1137" t="str">
        <f>ifs($B$2=Controls!$I$2,'Hours Spread'!AX99,$B$2=Controls!$I$3,'Hours Spread'!CT99,$B$2=Controls!$I$4,'Hours Spread'!EP99,$B$2=Controls!$I$5,'Hours Spread'!GL99,$B$2=Controls!$I$6,'Hours Spread'!IH99,$B$2=Controls!$I$7,'Hours Spread'!KD99)</f>
        <v>#N/A</v>
      </c>
      <c r="AX101" s="1137" t="str">
        <f>ifs($B$2=Controls!$I$2,'Hours Spread'!AY99,$B$2=Controls!$I$3,'Hours Spread'!CU99,$B$2=Controls!$I$4,'Hours Spread'!EQ99,$B$2=Controls!$I$5,'Hours Spread'!GM99,$B$2=Controls!$I$6,'Hours Spread'!II99,$B$2=Controls!$I$7,'Hours Spread'!KE99)</f>
        <v>#N/A</v>
      </c>
    </row>
    <row r="102">
      <c r="A102" s="858"/>
      <c r="B102" s="1143"/>
      <c r="C102" s="1141"/>
      <c r="D102" s="1137" t="str">
        <f>ifs($B$2=Controls!$I$2,'Hours Spread'!E100,$B$2=Controls!$I$3,'Hours Spread'!BA100,$B$2=Controls!$I$4,'Hours Spread'!CW100,$B$2=Controls!$I$5,'Hours Spread'!ES100,$B$2=Controls!$I$6,'Hours Spread'!GO100,$B$2=Controls!$I$7,'Hours Spread'!IK100)</f>
        <v>#N/A</v>
      </c>
      <c r="E102" s="1137" t="str">
        <f>ifs($B$2=Controls!$I$2,'Hours Spread'!F100,$B$2=Controls!$I$3,'Hours Spread'!BB100,$B$2=Controls!$I$4,'Hours Spread'!CX100,$B$2=Controls!$I$5,'Hours Spread'!ET100,$B$2=Controls!$I$6,'Hours Spread'!GP100,$B$2=Controls!$I$7,'Hours Spread'!IL100)</f>
        <v>#N/A</v>
      </c>
      <c r="F102" s="1137" t="str">
        <f>ifs($B$2=Controls!$I$2,'Hours Spread'!G100,$B$2=Controls!$I$3,'Hours Spread'!BC100,$B$2=Controls!$I$4,'Hours Spread'!CY100,$B$2=Controls!$I$5,'Hours Spread'!EU100,$B$2=Controls!$I$6,'Hours Spread'!GQ100,$B$2=Controls!$I$7,'Hours Spread'!IM100)</f>
        <v>#N/A</v>
      </c>
      <c r="G102" s="1137" t="str">
        <f>ifs($B$2=Controls!$I$2,'Hours Spread'!H100,$B$2=Controls!$I$3,'Hours Spread'!BD100,$B$2=Controls!$I$4,'Hours Spread'!CZ100,$B$2=Controls!$I$5,'Hours Spread'!EV100,$B$2=Controls!$I$6,'Hours Spread'!GR100,$B$2=Controls!$I$7,'Hours Spread'!IN100)</f>
        <v>#N/A</v>
      </c>
      <c r="H102" s="1137" t="str">
        <f>ifs($B$2=Controls!$I$2,'Hours Spread'!I100,$B$2=Controls!$I$3,'Hours Spread'!BE100,$B$2=Controls!$I$4,'Hours Spread'!DA100,$B$2=Controls!$I$5,'Hours Spread'!EW100,$B$2=Controls!$I$6,'Hours Spread'!GS100,$B$2=Controls!$I$7,'Hours Spread'!IO100)</f>
        <v>#N/A</v>
      </c>
      <c r="I102" s="1137" t="str">
        <f>ifs($B$2=Controls!$I$2,'Hours Spread'!J100,$B$2=Controls!$I$3,'Hours Spread'!BF100,$B$2=Controls!$I$4,'Hours Spread'!DB100,$B$2=Controls!$I$5,'Hours Spread'!EX100,$B$2=Controls!$I$6,'Hours Spread'!GT100,$B$2=Controls!$I$7,'Hours Spread'!IP100)</f>
        <v>#N/A</v>
      </c>
      <c r="J102" s="1137" t="str">
        <f>ifs($B$2=Controls!$I$2,'Hours Spread'!K100,$B$2=Controls!$I$3,'Hours Spread'!BG100,$B$2=Controls!$I$4,'Hours Spread'!DC100,$B$2=Controls!$I$5,'Hours Spread'!EY100,$B$2=Controls!$I$6,'Hours Spread'!GU100,$B$2=Controls!$I$7,'Hours Spread'!IQ100)</f>
        <v>#N/A</v>
      </c>
      <c r="K102" s="1137" t="str">
        <f>ifs($B$2=Controls!$I$2,'Hours Spread'!L100,$B$2=Controls!$I$3,'Hours Spread'!BH100,$B$2=Controls!$I$4,'Hours Spread'!DD100,$B$2=Controls!$I$5,'Hours Spread'!EZ100,$B$2=Controls!$I$6,'Hours Spread'!GV100,$B$2=Controls!$I$7,'Hours Spread'!IR100)</f>
        <v>#N/A</v>
      </c>
      <c r="L102" s="1137" t="str">
        <f>ifs($B$2=Controls!$I$2,'Hours Spread'!M100,$B$2=Controls!$I$3,'Hours Spread'!BI100,$B$2=Controls!$I$4,'Hours Spread'!DE100,$B$2=Controls!$I$5,'Hours Spread'!FA100,$B$2=Controls!$I$6,'Hours Spread'!GW100,$B$2=Controls!$I$7,'Hours Spread'!IS100)</f>
        <v>#N/A</v>
      </c>
      <c r="M102" s="1137" t="str">
        <f>ifs($B$2=Controls!$I$2,'Hours Spread'!N100,$B$2=Controls!$I$3,'Hours Spread'!BJ100,$B$2=Controls!$I$4,'Hours Spread'!DF100,$B$2=Controls!$I$5,'Hours Spread'!FB100,$B$2=Controls!$I$6,'Hours Spread'!GX100,$B$2=Controls!$I$7,'Hours Spread'!IT100)</f>
        <v>#N/A</v>
      </c>
      <c r="N102" s="1137" t="str">
        <f>ifs($B$2=Controls!$I$2,'Hours Spread'!O100,$B$2=Controls!$I$3,'Hours Spread'!BK100,$B$2=Controls!$I$4,'Hours Spread'!DG100,$B$2=Controls!$I$5,'Hours Spread'!FC100,$B$2=Controls!$I$6,'Hours Spread'!GY100,$B$2=Controls!$I$7,'Hours Spread'!IU100)</f>
        <v>#N/A</v>
      </c>
      <c r="O102" s="1137" t="str">
        <f>ifs($B$2=Controls!$I$2,'Hours Spread'!P100,$B$2=Controls!$I$3,'Hours Spread'!BL100,$B$2=Controls!$I$4,'Hours Spread'!DH100,$B$2=Controls!$I$5,'Hours Spread'!FD100,$B$2=Controls!$I$6,'Hours Spread'!GZ100,$B$2=Controls!$I$7,'Hours Spread'!IV100)</f>
        <v>#N/A</v>
      </c>
      <c r="P102" s="1137" t="str">
        <f>ifs($B$2=Controls!$I$2,'Hours Spread'!Q100,$B$2=Controls!$I$3,'Hours Spread'!BM100,$B$2=Controls!$I$4,'Hours Spread'!DI100,$B$2=Controls!$I$5,'Hours Spread'!FE100,$B$2=Controls!$I$6,'Hours Spread'!HA100,$B$2=Controls!$I$7,'Hours Spread'!IW100)</f>
        <v>#N/A</v>
      </c>
      <c r="Q102" s="1137" t="str">
        <f>ifs($B$2=Controls!$I$2,'Hours Spread'!R100,$B$2=Controls!$I$3,'Hours Spread'!BN100,$B$2=Controls!$I$4,'Hours Spread'!DJ100,$B$2=Controls!$I$5,'Hours Spread'!FF100,$B$2=Controls!$I$6,'Hours Spread'!HB100,$B$2=Controls!$I$7,'Hours Spread'!IX100)</f>
        <v>#N/A</v>
      </c>
      <c r="R102" s="1137" t="str">
        <f>ifs($B$2=Controls!$I$2,'Hours Spread'!S100,$B$2=Controls!$I$3,'Hours Spread'!BO100,$B$2=Controls!$I$4,'Hours Spread'!DK100,$B$2=Controls!$I$5,'Hours Spread'!FG100,$B$2=Controls!$I$6,'Hours Spread'!HC100,$B$2=Controls!$I$7,'Hours Spread'!IY100)</f>
        <v>#N/A</v>
      </c>
      <c r="S102" s="1137" t="str">
        <f>ifs($B$2=Controls!$I$2,'Hours Spread'!T100,$B$2=Controls!$I$3,'Hours Spread'!BP100,$B$2=Controls!$I$4,'Hours Spread'!DL100,$B$2=Controls!$I$5,'Hours Spread'!FH100,$B$2=Controls!$I$6,'Hours Spread'!HD100,$B$2=Controls!$I$7,'Hours Spread'!IZ100)</f>
        <v>#N/A</v>
      </c>
      <c r="T102" s="1137" t="str">
        <f>ifs($B$2=Controls!$I$2,'Hours Spread'!U100,$B$2=Controls!$I$3,'Hours Spread'!BQ100,$B$2=Controls!$I$4,'Hours Spread'!DM100,$B$2=Controls!$I$5,'Hours Spread'!FI100,$B$2=Controls!$I$6,'Hours Spread'!HE100,$B$2=Controls!$I$7,'Hours Spread'!JA100)</f>
        <v>#N/A</v>
      </c>
      <c r="U102" s="1137" t="str">
        <f>ifs($B$2=Controls!$I$2,'Hours Spread'!V100,$B$2=Controls!$I$3,'Hours Spread'!BR100,$B$2=Controls!$I$4,'Hours Spread'!DN100,$B$2=Controls!$I$5,'Hours Spread'!FJ100,$B$2=Controls!$I$6,'Hours Spread'!HF100,$B$2=Controls!$I$7,'Hours Spread'!JB100)</f>
        <v>#N/A</v>
      </c>
      <c r="V102" s="1137" t="str">
        <f>ifs($B$2=Controls!$I$2,'Hours Spread'!W100,$B$2=Controls!$I$3,'Hours Spread'!BS100,$B$2=Controls!$I$4,'Hours Spread'!DO100,$B$2=Controls!$I$5,'Hours Spread'!FK100,$B$2=Controls!$I$6,'Hours Spread'!HG100,$B$2=Controls!$I$7,'Hours Spread'!JC100)</f>
        <v>#N/A</v>
      </c>
      <c r="W102" s="1137" t="str">
        <f>ifs($B$2=Controls!$I$2,'Hours Spread'!X100,$B$2=Controls!$I$3,'Hours Spread'!BT100,$B$2=Controls!$I$4,'Hours Spread'!DP100,$B$2=Controls!$I$5,'Hours Spread'!FL100,$B$2=Controls!$I$6,'Hours Spread'!HH100,$B$2=Controls!$I$7,'Hours Spread'!JD100)</f>
        <v>#N/A</v>
      </c>
      <c r="X102" s="1137" t="str">
        <f>ifs($B$2=Controls!$I$2,'Hours Spread'!Y100,$B$2=Controls!$I$3,'Hours Spread'!BU100,$B$2=Controls!$I$4,'Hours Spread'!DQ100,$B$2=Controls!$I$5,'Hours Spread'!FM100,$B$2=Controls!$I$6,'Hours Spread'!HI100,$B$2=Controls!$I$7,'Hours Spread'!JE100)</f>
        <v>#N/A</v>
      </c>
      <c r="Y102" s="1137" t="str">
        <f>ifs($B$2=Controls!$I$2,'Hours Spread'!Z100,$B$2=Controls!$I$3,'Hours Spread'!BV100,$B$2=Controls!$I$4,'Hours Spread'!DR100,$B$2=Controls!$I$5,'Hours Spread'!FN100,$B$2=Controls!$I$6,'Hours Spread'!HJ100,$B$2=Controls!$I$7,'Hours Spread'!JF100)</f>
        <v>#N/A</v>
      </c>
      <c r="Z102" s="1137" t="str">
        <f>ifs($B$2=Controls!$I$2,'Hours Spread'!AA100,$B$2=Controls!$I$3,'Hours Spread'!BW100,$B$2=Controls!$I$4,'Hours Spread'!DS100,$B$2=Controls!$I$5,'Hours Spread'!FO100,$B$2=Controls!$I$6,'Hours Spread'!HK100,$B$2=Controls!$I$7,'Hours Spread'!JG100)</f>
        <v>#N/A</v>
      </c>
      <c r="AA102" s="1137" t="str">
        <f>ifs($B$2=Controls!$I$2,'Hours Spread'!AB100,$B$2=Controls!$I$3,'Hours Spread'!BX100,$B$2=Controls!$I$4,'Hours Spread'!DT100,$B$2=Controls!$I$5,'Hours Spread'!FP100,$B$2=Controls!$I$6,'Hours Spread'!HL100,$B$2=Controls!$I$7,'Hours Spread'!JH100)</f>
        <v>#N/A</v>
      </c>
      <c r="AB102" s="1137" t="str">
        <f>ifs($B$2=Controls!$I$2,'Hours Spread'!AC100,$B$2=Controls!$I$3,'Hours Spread'!BY100,$B$2=Controls!$I$4,'Hours Spread'!DU100,$B$2=Controls!$I$5,'Hours Spread'!FQ100,$B$2=Controls!$I$6,'Hours Spread'!HM100,$B$2=Controls!$I$7,'Hours Spread'!JI100)</f>
        <v>#N/A</v>
      </c>
      <c r="AC102" s="1137" t="str">
        <f>ifs($B$2=Controls!$I$2,'Hours Spread'!AD100,$B$2=Controls!$I$3,'Hours Spread'!BZ100,$B$2=Controls!$I$4,'Hours Spread'!DV100,$B$2=Controls!$I$5,'Hours Spread'!FR100,$B$2=Controls!$I$6,'Hours Spread'!HN100,$B$2=Controls!$I$7,'Hours Spread'!JJ100)</f>
        <v>#N/A</v>
      </c>
      <c r="AD102" s="1137" t="str">
        <f>ifs($B$2=Controls!$I$2,'Hours Spread'!AE100,$B$2=Controls!$I$3,'Hours Spread'!CA100,$B$2=Controls!$I$4,'Hours Spread'!DW100,$B$2=Controls!$I$5,'Hours Spread'!FS100,$B$2=Controls!$I$6,'Hours Spread'!HO100,$B$2=Controls!$I$7,'Hours Spread'!JK100)</f>
        <v>#N/A</v>
      </c>
      <c r="AE102" s="1137" t="str">
        <f>ifs($B$2=Controls!$I$2,'Hours Spread'!AF100,$B$2=Controls!$I$3,'Hours Spread'!CB100,$B$2=Controls!$I$4,'Hours Spread'!DX100,$B$2=Controls!$I$5,'Hours Spread'!FT100,$B$2=Controls!$I$6,'Hours Spread'!HP100,$B$2=Controls!$I$7,'Hours Spread'!JL100)</f>
        <v>#N/A</v>
      </c>
      <c r="AF102" s="1137" t="str">
        <f>ifs($B$2=Controls!$I$2,'Hours Spread'!AG100,$B$2=Controls!$I$3,'Hours Spread'!CC100,$B$2=Controls!$I$4,'Hours Spread'!DY100,$B$2=Controls!$I$5,'Hours Spread'!FU100,$B$2=Controls!$I$6,'Hours Spread'!HQ100,$B$2=Controls!$I$7,'Hours Spread'!JM100)</f>
        <v>#N/A</v>
      </c>
      <c r="AG102" s="1137" t="str">
        <f>ifs($B$2=Controls!$I$2,'Hours Spread'!AH100,$B$2=Controls!$I$3,'Hours Spread'!CD100,$B$2=Controls!$I$4,'Hours Spread'!DZ100,$B$2=Controls!$I$5,'Hours Spread'!FV100,$B$2=Controls!$I$6,'Hours Spread'!HR100,$B$2=Controls!$I$7,'Hours Spread'!JN100)</f>
        <v>#N/A</v>
      </c>
      <c r="AH102" s="1137" t="str">
        <f>ifs($B$2=Controls!$I$2,'Hours Spread'!AI100,$B$2=Controls!$I$3,'Hours Spread'!CE100,$B$2=Controls!$I$4,'Hours Spread'!EA100,$B$2=Controls!$I$5,'Hours Spread'!FW100,$B$2=Controls!$I$6,'Hours Spread'!HS100,$B$2=Controls!$I$7,'Hours Spread'!JO100)</f>
        <v>#N/A</v>
      </c>
      <c r="AI102" s="1137" t="str">
        <f>ifs($B$2=Controls!$I$2,'Hours Spread'!AJ100,$B$2=Controls!$I$3,'Hours Spread'!CF100,$B$2=Controls!$I$4,'Hours Spread'!EB100,$B$2=Controls!$I$5,'Hours Spread'!FX100,$B$2=Controls!$I$6,'Hours Spread'!HT100,$B$2=Controls!$I$7,'Hours Spread'!JP100)</f>
        <v>#N/A</v>
      </c>
      <c r="AJ102" s="1137" t="str">
        <f>ifs($B$2=Controls!$I$2,'Hours Spread'!AK100,$B$2=Controls!$I$3,'Hours Spread'!CG100,$B$2=Controls!$I$4,'Hours Spread'!EC100,$B$2=Controls!$I$5,'Hours Spread'!FY100,$B$2=Controls!$I$6,'Hours Spread'!HU100,$B$2=Controls!$I$7,'Hours Spread'!JQ100)</f>
        <v>#N/A</v>
      </c>
      <c r="AK102" s="1137" t="str">
        <f>ifs($B$2=Controls!$I$2,'Hours Spread'!AL100,$B$2=Controls!$I$3,'Hours Spread'!CH100,$B$2=Controls!$I$4,'Hours Spread'!ED100,$B$2=Controls!$I$5,'Hours Spread'!FZ100,$B$2=Controls!$I$6,'Hours Spread'!HV100,$B$2=Controls!$I$7,'Hours Spread'!JR100)</f>
        <v>#N/A</v>
      </c>
      <c r="AL102" s="1137" t="str">
        <f>ifs($B$2=Controls!$I$2,'Hours Spread'!AM100,$B$2=Controls!$I$3,'Hours Spread'!CI100,$B$2=Controls!$I$4,'Hours Spread'!EE100,$B$2=Controls!$I$5,'Hours Spread'!GA100,$B$2=Controls!$I$6,'Hours Spread'!HW100,$B$2=Controls!$I$7,'Hours Spread'!JS100)</f>
        <v>#N/A</v>
      </c>
      <c r="AM102" s="1137" t="str">
        <f>ifs($B$2=Controls!$I$2,'Hours Spread'!AN100,$B$2=Controls!$I$3,'Hours Spread'!CJ100,$B$2=Controls!$I$4,'Hours Spread'!EF100,$B$2=Controls!$I$5,'Hours Spread'!GB100,$B$2=Controls!$I$6,'Hours Spread'!HX100,$B$2=Controls!$I$7,'Hours Spread'!JT100)</f>
        <v>#N/A</v>
      </c>
      <c r="AN102" s="1137" t="str">
        <f>ifs($B$2=Controls!$I$2,'Hours Spread'!AO100,$B$2=Controls!$I$3,'Hours Spread'!CK100,$B$2=Controls!$I$4,'Hours Spread'!EG100,$B$2=Controls!$I$5,'Hours Spread'!GC100,$B$2=Controls!$I$6,'Hours Spread'!HY100,$B$2=Controls!$I$7,'Hours Spread'!JU100)</f>
        <v>#N/A</v>
      </c>
      <c r="AO102" s="1137" t="str">
        <f>ifs($B$2=Controls!$I$2,'Hours Spread'!AP100,$B$2=Controls!$I$3,'Hours Spread'!CL100,$B$2=Controls!$I$4,'Hours Spread'!EH100,$B$2=Controls!$I$5,'Hours Spread'!GD100,$B$2=Controls!$I$6,'Hours Spread'!HZ100,$B$2=Controls!$I$7,'Hours Spread'!JV100)</f>
        <v>#N/A</v>
      </c>
      <c r="AP102" s="1137" t="str">
        <f>ifs($B$2=Controls!$I$2,'Hours Spread'!AQ100,$B$2=Controls!$I$3,'Hours Spread'!CM100,$B$2=Controls!$I$4,'Hours Spread'!EI100,$B$2=Controls!$I$5,'Hours Spread'!GE100,$B$2=Controls!$I$6,'Hours Spread'!IA100,$B$2=Controls!$I$7,'Hours Spread'!JW100)</f>
        <v>#N/A</v>
      </c>
      <c r="AQ102" s="1137" t="str">
        <f>ifs($B$2=Controls!$I$2,'Hours Spread'!AR100,$B$2=Controls!$I$3,'Hours Spread'!CN100,$B$2=Controls!$I$4,'Hours Spread'!EJ100,$B$2=Controls!$I$5,'Hours Spread'!GF100,$B$2=Controls!$I$6,'Hours Spread'!IB100,$B$2=Controls!$I$7,'Hours Spread'!JX100)</f>
        <v>#N/A</v>
      </c>
      <c r="AR102" s="1137" t="str">
        <f>ifs($B$2=Controls!$I$2,'Hours Spread'!AS100,$B$2=Controls!$I$3,'Hours Spread'!CO100,$B$2=Controls!$I$4,'Hours Spread'!EK100,$B$2=Controls!$I$5,'Hours Spread'!GG100,$B$2=Controls!$I$6,'Hours Spread'!IC100,$B$2=Controls!$I$7,'Hours Spread'!JY100)</f>
        <v>#N/A</v>
      </c>
      <c r="AS102" s="1137" t="str">
        <f>ifs($B$2=Controls!$I$2,'Hours Spread'!AT100,$B$2=Controls!$I$3,'Hours Spread'!CP100,$B$2=Controls!$I$4,'Hours Spread'!EL100,$B$2=Controls!$I$5,'Hours Spread'!GH100,$B$2=Controls!$I$6,'Hours Spread'!ID100,$B$2=Controls!$I$7,'Hours Spread'!JZ100)</f>
        <v>#N/A</v>
      </c>
      <c r="AT102" s="1137" t="str">
        <f>ifs($B$2=Controls!$I$2,'Hours Spread'!AU100,$B$2=Controls!$I$3,'Hours Spread'!CQ100,$B$2=Controls!$I$4,'Hours Spread'!EM100,$B$2=Controls!$I$5,'Hours Spread'!GI100,$B$2=Controls!$I$6,'Hours Spread'!IE100,$B$2=Controls!$I$7,'Hours Spread'!KA100)</f>
        <v>#N/A</v>
      </c>
      <c r="AU102" s="1137" t="str">
        <f>ifs($B$2=Controls!$I$2,'Hours Spread'!AV100,$B$2=Controls!$I$3,'Hours Spread'!CR100,$B$2=Controls!$I$4,'Hours Spread'!EN100,$B$2=Controls!$I$5,'Hours Spread'!GJ100,$B$2=Controls!$I$6,'Hours Spread'!IF100,$B$2=Controls!$I$7,'Hours Spread'!KB100)</f>
        <v>#N/A</v>
      </c>
      <c r="AV102" s="1137" t="str">
        <f>ifs($B$2=Controls!$I$2,'Hours Spread'!AW100,$B$2=Controls!$I$3,'Hours Spread'!CS100,$B$2=Controls!$I$4,'Hours Spread'!EO100,$B$2=Controls!$I$5,'Hours Spread'!GK100,$B$2=Controls!$I$6,'Hours Spread'!IG100,$B$2=Controls!$I$7,'Hours Spread'!KC100)</f>
        <v>#N/A</v>
      </c>
      <c r="AW102" s="1137" t="str">
        <f>ifs($B$2=Controls!$I$2,'Hours Spread'!AX100,$B$2=Controls!$I$3,'Hours Spread'!CT100,$B$2=Controls!$I$4,'Hours Spread'!EP100,$B$2=Controls!$I$5,'Hours Spread'!GL100,$B$2=Controls!$I$6,'Hours Spread'!IH100,$B$2=Controls!$I$7,'Hours Spread'!KD100)</f>
        <v>#N/A</v>
      </c>
      <c r="AX102" s="1137" t="str">
        <f>ifs($B$2=Controls!$I$2,'Hours Spread'!AY100,$B$2=Controls!$I$3,'Hours Spread'!CU100,$B$2=Controls!$I$4,'Hours Spread'!EQ100,$B$2=Controls!$I$5,'Hours Spread'!GM100,$B$2=Controls!$I$6,'Hours Spread'!II100,$B$2=Controls!$I$7,'Hours Spread'!KE100)</f>
        <v>#N/A</v>
      </c>
    </row>
    <row r="103">
      <c r="A103" s="858"/>
      <c r="B103" s="1143"/>
      <c r="C103" s="1141"/>
      <c r="D103" s="1137" t="str">
        <f>ifs($B$2=Controls!$I$2,'Hours Spread'!E101,$B$2=Controls!$I$3,'Hours Spread'!BA101,$B$2=Controls!$I$4,'Hours Spread'!CW101,$B$2=Controls!$I$5,'Hours Spread'!ES101,$B$2=Controls!$I$6,'Hours Spread'!GO101,$B$2=Controls!$I$7,'Hours Spread'!IK101)</f>
        <v>#N/A</v>
      </c>
      <c r="E103" s="1137" t="str">
        <f>ifs($B$2=Controls!$I$2,'Hours Spread'!F101,$B$2=Controls!$I$3,'Hours Spread'!BB101,$B$2=Controls!$I$4,'Hours Spread'!CX101,$B$2=Controls!$I$5,'Hours Spread'!ET101,$B$2=Controls!$I$6,'Hours Spread'!GP101,$B$2=Controls!$I$7,'Hours Spread'!IL101)</f>
        <v>#N/A</v>
      </c>
      <c r="F103" s="1137" t="str">
        <f>ifs($B$2=Controls!$I$2,'Hours Spread'!G101,$B$2=Controls!$I$3,'Hours Spread'!BC101,$B$2=Controls!$I$4,'Hours Spread'!CY101,$B$2=Controls!$I$5,'Hours Spread'!EU101,$B$2=Controls!$I$6,'Hours Spread'!GQ101,$B$2=Controls!$I$7,'Hours Spread'!IM101)</f>
        <v>#N/A</v>
      </c>
      <c r="G103" s="1137" t="str">
        <f>ifs($B$2=Controls!$I$2,'Hours Spread'!H101,$B$2=Controls!$I$3,'Hours Spread'!BD101,$B$2=Controls!$I$4,'Hours Spread'!CZ101,$B$2=Controls!$I$5,'Hours Spread'!EV101,$B$2=Controls!$I$6,'Hours Spread'!GR101,$B$2=Controls!$I$7,'Hours Spread'!IN101)</f>
        <v>#N/A</v>
      </c>
      <c r="H103" s="1137" t="str">
        <f>ifs($B$2=Controls!$I$2,'Hours Spread'!I101,$B$2=Controls!$I$3,'Hours Spread'!BE101,$B$2=Controls!$I$4,'Hours Spread'!DA101,$B$2=Controls!$I$5,'Hours Spread'!EW101,$B$2=Controls!$I$6,'Hours Spread'!GS101,$B$2=Controls!$I$7,'Hours Spread'!IO101)</f>
        <v>#N/A</v>
      </c>
      <c r="I103" s="1137" t="str">
        <f>ifs($B$2=Controls!$I$2,'Hours Spread'!J101,$B$2=Controls!$I$3,'Hours Spread'!BF101,$B$2=Controls!$I$4,'Hours Spread'!DB101,$B$2=Controls!$I$5,'Hours Spread'!EX101,$B$2=Controls!$I$6,'Hours Spread'!GT101,$B$2=Controls!$I$7,'Hours Spread'!IP101)</f>
        <v>#N/A</v>
      </c>
      <c r="J103" s="1137" t="str">
        <f>ifs($B$2=Controls!$I$2,'Hours Spread'!K101,$B$2=Controls!$I$3,'Hours Spread'!BG101,$B$2=Controls!$I$4,'Hours Spread'!DC101,$B$2=Controls!$I$5,'Hours Spread'!EY101,$B$2=Controls!$I$6,'Hours Spread'!GU101,$B$2=Controls!$I$7,'Hours Spread'!IQ101)</f>
        <v>#N/A</v>
      </c>
      <c r="K103" s="1137" t="str">
        <f>ifs($B$2=Controls!$I$2,'Hours Spread'!L101,$B$2=Controls!$I$3,'Hours Spread'!BH101,$B$2=Controls!$I$4,'Hours Spread'!DD101,$B$2=Controls!$I$5,'Hours Spread'!EZ101,$B$2=Controls!$I$6,'Hours Spread'!GV101,$B$2=Controls!$I$7,'Hours Spread'!IR101)</f>
        <v>#N/A</v>
      </c>
      <c r="L103" s="1137" t="str">
        <f>ifs($B$2=Controls!$I$2,'Hours Spread'!M101,$B$2=Controls!$I$3,'Hours Spread'!BI101,$B$2=Controls!$I$4,'Hours Spread'!DE101,$B$2=Controls!$I$5,'Hours Spread'!FA101,$B$2=Controls!$I$6,'Hours Spread'!GW101,$B$2=Controls!$I$7,'Hours Spread'!IS101)</f>
        <v>#N/A</v>
      </c>
      <c r="M103" s="1137" t="str">
        <f>ifs($B$2=Controls!$I$2,'Hours Spread'!N101,$B$2=Controls!$I$3,'Hours Spread'!BJ101,$B$2=Controls!$I$4,'Hours Spread'!DF101,$B$2=Controls!$I$5,'Hours Spread'!FB101,$B$2=Controls!$I$6,'Hours Spread'!GX101,$B$2=Controls!$I$7,'Hours Spread'!IT101)</f>
        <v>#N/A</v>
      </c>
      <c r="N103" s="1137" t="str">
        <f>ifs($B$2=Controls!$I$2,'Hours Spread'!O101,$B$2=Controls!$I$3,'Hours Spread'!BK101,$B$2=Controls!$I$4,'Hours Spread'!DG101,$B$2=Controls!$I$5,'Hours Spread'!FC101,$B$2=Controls!$I$6,'Hours Spread'!GY101,$B$2=Controls!$I$7,'Hours Spread'!IU101)</f>
        <v>#N/A</v>
      </c>
      <c r="O103" s="1137" t="str">
        <f>ifs($B$2=Controls!$I$2,'Hours Spread'!P101,$B$2=Controls!$I$3,'Hours Spread'!BL101,$B$2=Controls!$I$4,'Hours Spread'!DH101,$B$2=Controls!$I$5,'Hours Spread'!FD101,$B$2=Controls!$I$6,'Hours Spread'!GZ101,$B$2=Controls!$I$7,'Hours Spread'!IV101)</f>
        <v>#N/A</v>
      </c>
      <c r="P103" s="1137" t="str">
        <f>ifs($B$2=Controls!$I$2,'Hours Spread'!Q101,$B$2=Controls!$I$3,'Hours Spread'!BM101,$B$2=Controls!$I$4,'Hours Spread'!DI101,$B$2=Controls!$I$5,'Hours Spread'!FE101,$B$2=Controls!$I$6,'Hours Spread'!HA101,$B$2=Controls!$I$7,'Hours Spread'!IW101)</f>
        <v>#N/A</v>
      </c>
      <c r="Q103" s="1137" t="str">
        <f>ifs($B$2=Controls!$I$2,'Hours Spread'!R101,$B$2=Controls!$I$3,'Hours Spread'!BN101,$B$2=Controls!$I$4,'Hours Spread'!DJ101,$B$2=Controls!$I$5,'Hours Spread'!FF101,$B$2=Controls!$I$6,'Hours Spread'!HB101,$B$2=Controls!$I$7,'Hours Spread'!IX101)</f>
        <v>#N/A</v>
      </c>
      <c r="R103" s="1137" t="str">
        <f>ifs($B$2=Controls!$I$2,'Hours Spread'!S101,$B$2=Controls!$I$3,'Hours Spread'!BO101,$B$2=Controls!$I$4,'Hours Spread'!DK101,$B$2=Controls!$I$5,'Hours Spread'!FG101,$B$2=Controls!$I$6,'Hours Spread'!HC101,$B$2=Controls!$I$7,'Hours Spread'!IY101)</f>
        <v>#N/A</v>
      </c>
      <c r="S103" s="1137" t="str">
        <f>ifs($B$2=Controls!$I$2,'Hours Spread'!T101,$B$2=Controls!$I$3,'Hours Spread'!BP101,$B$2=Controls!$I$4,'Hours Spread'!DL101,$B$2=Controls!$I$5,'Hours Spread'!FH101,$B$2=Controls!$I$6,'Hours Spread'!HD101,$B$2=Controls!$I$7,'Hours Spread'!IZ101)</f>
        <v>#N/A</v>
      </c>
      <c r="T103" s="1137" t="str">
        <f>ifs($B$2=Controls!$I$2,'Hours Spread'!U101,$B$2=Controls!$I$3,'Hours Spread'!BQ101,$B$2=Controls!$I$4,'Hours Spread'!DM101,$B$2=Controls!$I$5,'Hours Spread'!FI101,$B$2=Controls!$I$6,'Hours Spread'!HE101,$B$2=Controls!$I$7,'Hours Spread'!JA101)</f>
        <v>#N/A</v>
      </c>
      <c r="U103" s="1137" t="str">
        <f>ifs($B$2=Controls!$I$2,'Hours Spread'!V101,$B$2=Controls!$I$3,'Hours Spread'!BR101,$B$2=Controls!$I$4,'Hours Spread'!DN101,$B$2=Controls!$I$5,'Hours Spread'!FJ101,$B$2=Controls!$I$6,'Hours Spread'!HF101,$B$2=Controls!$I$7,'Hours Spread'!JB101)</f>
        <v>#N/A</v>
      </c>
      <c r="V103" s="1137" t="str">
        <f>ifs($B$2=Controls!$I$2,'Hours Spread'!W101,$B$2=Controls!$I$3,'Hours Spread'!BS101,$B$2=Controls!$I$4,'Hours Spread'!DO101,$B$2=Controls!$I$5,'Hours Spread'!FK101,$B$2=Controls!$I$6,'Hours Spread'!HG101,$B$2=Controls!$I$7,'Hours Spread'!JC101)</f>
        <v>#N/A</v>
      </c>
      <c r="W103" s="1137" t="str">
        <f>ifs($B$2=Controls!$I$2,'Hours Spread'!X101,$B$2=Controls!$I$3,'Hours Spread'!BT101,$B$2=Controls!$I$4,'Hours Spread'!DP101,$B$2=Controls!$I$5,'Hours Spread'!FL101,$B$2=Controls!$I$6,'Hours Spread'!HH101,$B$2=Controls!$I$7,'Hours Spread'!JD101)</f>
        <v>#N/A</v>
      </c>
      <c r="X103" s="1137" t="str">
        <f>ifs($B$2=Controls!$I$2,'Hours Spread'!Y101,$B$2=Controls!$I$3,'Hours Spread'!BU101,$B$2=Controls!$I$4,'Hours Spread'!DQ101,$B$2=Controls!$I$5,'Hours Spread'!FM101,$B$2=Controls!$I$6,'Hours Spread'!HI101,$B$2=Controls!$I$7,'Hours Spread'!JE101)</f>
        <v>#N/A</v>
      </c>
      <c r="Y103" s="1137" t="str">
        <f>ifs($B$2=Controls!$I$2,'Hours Spread'!Z101,$B$2=Controls!$I$3,'Hours Spread'!BV101,$B$2=Controls!$I$4,'Hours Spread'!DR101,$B$2=Controls!$I$5,'Hours Spread'!FN101,$B$2=Controls!$I$6,'Hours Spread'!HJ101,$B$2=Controls!$I$7,'Hours Spread'!JF101)</f>
        <v>#N/A</v>
      </c>
      <c r="Z103" s="1137" t="str">
        <f>ifs($B$2=Controls!$I$2,'Hours Spread'!AA101,$B$2=Controls!$I$3,'Hours Spread'!BW101,$B$2=Controls!$I$4,'Hours Spread'!DS101,$B$2=Controls!$I$5,'Hours Spread'!FO101,$B$2=Controls!$I$6,'Hours Spread'!HK101,$B$2=Controls!$I$7,'Hours Spread'!JG101)</f>
        <v>#N/A</v>
      </c>
      <c r="AA103" s="1137" t="str">
        <f>ifs($B$2=Controls!$I$2,'Hours Spread'!AB101,$B$2=Controls!$I$3,'Hours Spread'!BX101,$B$2=Controls!$I$4,'Hours Spread'!DT101,$B$2=Controls!$I$5,'Hours Spread'!FP101,$B$2=Controls!$I$6,'Hours Spread'!HL101,$B$2=Controls!$I$7,'Hours Spread'!JH101)</f>
        <v>#N/A</v>
      </c>
      <c r="AB103" s="1137" t="str">
        <f>ifs($B$2=Controls!$I$2,'Hours Spread'!AC101,$B$2=Controls!$I$3,'Hours Spread'!BY101,$B$2=Controls!$I$4,'Hours Spread'!DU101,$B$2=Controls!$I$5,'Hours Spread'!FQ101,$B$2=Controls!$I$6,'Hours Spread'!HM101,$B$2=Controls!$I$7,'Hours Spread'!JI101)</f>
        <v>#N/A</v>
      </c>
      <c r="AC103" s="1137" t="str">
        <f>ifs($B$2=Controls!$I$2,'Hours Spread'!AD101,$B$2=Controls!$I$3,'Hours Spread'!BZ101,$B$2=Controls!$I$4,'Hours Spread'!DV101,$B$2=Controls!$I$5,'Hours Spread'!FR101,$B$2=Controls!$I$6,'Hours Spread'!HN101,$B$2=Controls!$I$7,'Hours Spread'!JJ101)</f>
        <v>#N/A</v>
      </c>
      <c r="AD103" s="1137" t="str">
        <f>ifs($B$2=Controls!$I$2,'Hours Spread'!AE101,$B$2=Controls!$I$3,'Hours Spread'!CA101,$B$2=Controls!$I$4,'Hours Spread'!DW101,$B$2=Controls!$I$5,'Hours Spread'!FS101,$B$2=Controls!$I$6,'Hours Spread'!HO101,$B$2=Controls!$I$7,'Hours Spread'!JK101)</f>
        <v>#N/A</v>
      </c>
      <c r="AE103" s="1137" t="str">
        <f>ifs($B$2=Controls!$I$2,'Hours Spread'!AF101,$B$2=Controls!$I$3,'Hours Spread'!CB101,$B$2=Controls!$I$4,'Hours Spread'!DX101,$B$2=Controls!$I$5,'Hours Spread'!FT101,$B$2=Controls!$I$6,'Hours Spread'!HP101,$B$2=Controls!$I$7,'Hours Spread'!JL101)</f>
        <v>#N/A</v>
      </c>
      <c r="AF103" s="1137" t="str">
        <f>ifs($B$2=Controls!$I$2,'Hours Spread'!AG101,$B$2=Controls!$I$3,'Hours Spread'!CC101,$B$2=Controls!$I$4,'Hours Spread'!DY101,$B$2=Controls!$I$5,'Hours Spread'!FU101,$B$2=Controls!$I$6,'Hours Spread'!HQ101,$B$2=Controls!$I$7,'Hours Spread'!JM101)</f>
        <v>#N/A</v>
      </c>
      <c r="AG103" s="1137" t="str">
        <f>ifs($B$2=Controls!$I$2,'Hours Spread'!AH101,$B$2=Controls!$I$3,'Hours Spread'!CD101,$B$2=Controls!$I$4,'Hours Spread'!DZ101,$B$2=Controls!$I$5,'Hours Spread'!FV101,$B$2=Controls!$I$6,'Hours Spread'!HR101,$B$2=Controls!$I$7,'Hours Spread'!JN101)</f>
        <v>#N/A</v>
      </c>
      <c r="AH103" s="1137" t="str">
        <f>ifs($B$2=Controls!$I$2,'Hours Spread'!AI101,$B$2=Controls!$I$3,'Hours Spread'!CE101,$B$2=Controls!$I$4,'Hours Spread'!EA101,$B$2=Controls!$I$5,'Hours Spread'!FW101,$B$2=Controls!$I$6,'Hours Spread'!HS101,$B$2=Controls!$I$7,'Hours Spread'!JO101)</f>
        <v>#N/A</v>
      </c>
      <c r="AI103" s="1137" t="str">
        <f>ifs($B$2=Controls!$I$2,'Hours Spread'!AJ101,$B$2=Controls!$I$3,'Hours Spread'!CF101,$B$2=Controls!$I$4,'Hours Spread'!EB101,$B$2=Controls!$I$5,'Hours Spread'!FX101,$B$2=Controls!$I$6,'Hours Spread'!HT101,$B$2=Controls!$I$7,'Hours Spread'!JP101)</f>
        <v>#N/A</v>
      </c>
      <c r="AJ103" s="1137" t="str">
        <f>ifs($B$2=Controls!$I$2,'Hours Spread'!AK101,$B$2=Controls!$I$3,'Hours Spread'!CG101,$B$2=Controls!$I$4,'Hours Spread'!EC101,$B$2=Controls!$I$5,'Hours Spread'!FY101,$B$2=Controls!$I$6,'Hours Spread'!HU101,$B$2=Controls!$I$7,'Hours Spread'!JQ101)</f>
        <v>#N/A</v>
      </c>
      <c r="AK103" s="1137" t="str">
        <f>ifs($B$2=Controls!$I$2,'Hours Spread'!AL101,$B$2=Controls!$I$3,'Hours Spread'!CH101,$B$2=Controls!$I$4,'Hours Spread'!ED101,$B$2=Controls!$I$5,'Hours Spread'!FZ101,$B$2=Controls!$I$6,'Hours Spread'!HV101,$B$2=Controls!$I$7,'Hours Spread'!JR101)</f>
        <v>#N/A</v>
      </c>
      <c r="AL103" s="1137" t="str">
        <f>ifs($B$2=Controls!$I$2,'Hours Spread'!AM101,$B$2=Controls!$I$3,'Hours Spread'!CI101,$B$2=Controls!$I$4,'Hours Spread'!EE101,$B$2=Controls!$I$5,'Hours Spread'!GA101,$B$2=Controls!$I$6,'Hours Spread'!HW101,$B$2=Controls!$I$7,'Hours Spread'!JS101)</f>
        <v>#N/A</v>
      </c>
      <c r="AM103" s="1137" t="str">
        <f>ifs($B$2=Controls!$I$2,'Hours Spread'!AN101,$B$2=Controls!$I$3,'Hours Spread'!CJ101,$B$2=Controls!$I$4,'Hours Spread'!EF101,$B$2=Controls!$I$5,'Hours Spread'!GB101,$B$2=Controls!$I$6,'Hours Spread'!HX101,$B$2=Controls!$I$7,'Hours Spread'!JT101)</f>
        <v>#N/A</v>
      </c>
      <c r="AN103" s="1137" t="str">
        <f>ifs($B$2=Controls!$I$2,'Hours Spread'!AO101,$B$2=Controls!$I$3,'Hours Spread'!CK101,$B$2=Controls!$I$4,'Hours Spread'!EG101,$B$2=Controls!$I$5,'Hours Spread'!GC101,$B$2=Controls!$I$6,'Hours Spread'!HY101,$B$2=Controls!$I$7,'Hours Spread'!JU101)</f>
        <v>#N/A</v>
      </c>
      <c r="AO103" s="1137" t="str">
        <f>ifs($B$2=Controls!$I$2,'Hours Spread'!AP101,$B$2=Controls!$I$3,'Hours Spread'!CL101,$B$2=Controls!$I$4,'Hours Spread'!EH101,$B$2=Controls!$I$5,'Hours Spread'!GD101,$B$2=Controls!$I$6,'Hours Spread'!HZ101,$B$2=Controls!$I$7,'Hours Spread'!JV101)</f>
        <v>#N/A</v>
      </c>
      <c r="AP103" s="1137" t="str">
        <f>ifs($B$2=Controls!$I$2,'Hours Spread'!AQ101,$B$2=Controls!$I$3,'Hours Spread'!CM101,$B$2=Controls!$I$4,'Hours Spread'!EI101,$B$2=Controls!$I$5,'Hours Spread'!GE101,$B$2=Controls!$I$6,'Hours Spread'!IA101,$B$2=Controls!$I$7,'Hours Spread'!JW101)</f>
        <v>#N/A</v>
      </c>
      <c r="AQ103" s="1137" t="str">
        <f>ifs($B$2=Controls!$I$2,'Hours Spread'!AR101,$B$2=Controls!$I$3,'Hours Spread'!CN101,$B$2=Controls!$I$4,'Hours Spread'!EJ101,$B$2=Controls!$I$5,'Hours Spread'!GF101,$B$2=Controls!$I$6,'Hours Spread'!IB101,$B$2=Controls!$I$7,'Hours Spread'!JX101)</f>
        <v>#N/A</v>
      </c>
      <c r="AR103" s="1137" t="str">
        <f>ifs($B$2=Controls!$I$2,'Hours Spread'!AS101,$B$2=Controls!$I$3,'Hours Spread'!CO101,$B$2=Controls!$I$4,'Hours Spread'!EK101,$B$2=Controls!$I$5,'Hours Spread'!GG101,$B$2=Controls!$I$6,'Hours Spread'!IC101,$B$2=Controls!$I$7,'Hours Spread'!JY101)</f>
        <v>#N/A</v>
      </c>
      <c r="AS103" s="1137" t="str">
        <f>ifs($B$2=Controls!$I$2,'Hours Spread'!AT101,$B$2=Controls!$I$3,'Hours Spread'!CP101,$B$2=Controls!$I$4,'Hours Spread'!EL101,$B$2=Controls!$I$5,'Hours Spread'!GH101,$B$2=Controls!$I$6,'Hours Spread'!ID101,$B$2=Controls!$I$7,'Hours Spread'!JZ101)</f>
        <v>#N/A</v>
      </c>
      <c r="AT103" s="1137" t="str">
        <f>ifs($B$2=Controls!$I$2,'Hours Spread'!AU101,$B$2=Controls!$I$3,'Hours Spread'!CQ101,$B$2=Controls!$I$4,'Hours Spread'!EM101,$B$2=Controls!$I$5,'Hours Spread'!GI101,$B$2=Controls!$I$6,'Hours Spread'!IE101,$B$2=Controls!$I$7,'Hours Spread'!KA101)</f>
        <v>#N/A</v>
      </c>
      <c r="AU103" s="1137" t="str">
        <f>ifs($B$2=Controls!$I$2,'Hours Spread'!AV101,$B$2=Controls!$I$3,'Hours Spread'!CR101,$B$2=Controls!$I$4,'Hours Spread'!EN101,$B$2=Controls!$I$5,'Hours Spread'!GJ101,$B$2=Controls!$I$6,'Hours Spread'!IF101,$B$2=Controls!$I$7,'Hours Spread'!KB101)</f>
        <v>#N/A</v>
      </c>
      <c r="AV103" s="1137" t="str">
        <f>ifs($B$2=Controls!$I$2,'Hours Spread'!AW101,$B$2=Controls!$I$3,'Hours Spread'!CS101,$B$2=Controls!$I$4,'Hours Spread'!EO101,$B$2=Controls!$I$5,'Hours Spread'!GK101,$B$2=Controls!$I$6,'Hours Spread'!IG101,$B$2=Controls!$I$7,'Hours Spread'!KC101)</f>
        <v>#N/A</v>
      </c>
      <c r="AW103" s="1137" t="str">
        <f>ifs($B$2=Controls!$I$2,'Hours Spread'!AX101,$B$2=Controls!$I$3,'Hours Spread'!CT101,$B$2=Controls!$I$4,'Hours Spread'!EP101,$B$2=Controls!$I$5,'Hours Spread'!GL101,$B$2=Controls!$I$6,'Hours Spread'!IH101,$B$2=Controls!$I$7,'Hours Spread'!KD101)</f>
        <v>#N/A</v>
      </c>
      <c r="AX103" s="1137" t="str">
        <f>ifs($B$2=Controls!$I$2,'Hours Spread'!AY101,$B$2=Controls!$I$3,'Hours Spread'!CU101,$B$2=Controls!$I$4,'Hours Spread'!EQ101,$B$2=Controls!$I$5,'Hours Spread'!GM101,$B$2=Controls!$I$6,'Hours Spread'!II101,$B$2=Controls!$I$7,'Hours Spread'!KE101)</f>
        <v>#N/A</v>
      </c>
    </row>
    <row r="104">
      <c r="A104" s="858"/>
      <c r="B104" s="1143"/>
      <c r="C104" s="1141"/>
      <c r="D104" s="1137" t="str">
        <f>ifs($B$2=Controls!$I$2,'Hours Spread'!E102,$B$2=Controls!$I$3,'Hours Spread'!BA102,$B$2=Controls!$I$4,'Hours Spread'!CW102,$B$2=Controls!$I$5,'Hours Spread'!ES102,$B$2=Controls!$I$6,'Hours Spread'!GO102,$B$2=Controls!$I$7,'Hours Spread'!IK102)</f>
        <v>#N/A</v>
      </c>
      <c r="E104" s="1137" t="str">
        <f>ifs($B$2=Controls!$I$2,'Hours Spread'!F102,$B$2=Controls!$I$3,'Hours Spread'!BB102,$B$2=Controls!$I$4,'Hours Spread'!CX102,$B$2=Controls!$I$5,'Hours Spread'!ET102,$B$2=Controls!$I$6,'Hours Spread'!GP102,$B$2=Controls!$I$7,'Hours Spread'!IL102)</f>
        <v>#N/A</v>
      </c>
      <c r="F104" s="1137" t="str">
        <f>ifs($B$2=Controls!$I$2,'Hours Spread'!G102,$B$2=Controls!$I$3,'Hours Spread'!BC102,$B$2=Controls!$I$4,'Hours Spread'!CY102,$B$2=Controls!$I$5,'Hours Spread'!EU102,$B$2=Controls!$I$6,'Hours Spread'!GQ102,$B$2=Controls!$I$7,'Hours Spread'!IM102)</f>
        <v>#N/A</v>
      </c>
      <c r="G104" s="1137" t="str">
        <f>ifs($B$2=Controls!$I$2,'Hours Spread'!H102,$B$2=Controls!$I$3,'Hours Spread'!BD102,$B$2=Controls!$I$4,'Hours Spread'!CZ102,$B$2=Controls!$I$5,'Hours Spread'!EV102,$B$2=Controls!$I$6,'Hours Spread'!GR102,$B$2=Controls!$I$7,'Hours Spread'!IN102)</f>
        <v>#N/A</v>
      </c>
      <c r="H104" s="1137" t="str">
        <f>ifs($B$2=Controls!$I$2,'Hours Spread'!I102,$B$2=Controls!$I$3,'Hours Spread'!BE102,$B$2=Controls!$I$4,'Hours Spread'!DA102,$B$2=Controls!$I$5,'Hours Spread'!EW102,$B$2=Controls!$I$6,'Hours Spread'!GS102,$B$2=Controls!$I$7,'Hours Spread'!IO102)</f>
        <v>#N/A</v>
      </c>
      <c r="I104" s="1137" t="str">
        <f>ifs($B$2=Controls!$I$2,'Hours Spread'!J102,$B$2=Controls!$I$3,'Hours Spread'!BF102,$B$2=Controls!$I$4,'Hours Spread'!DB102,$B$2=Controls!$I$5,'Hours Spread'!EX102,$B$2=Controls!$I$6,'Hours Spread'!GT102,$B$2=Controls!$I$7,'Hours Spread'!IP102)</f>
        <v>#N/A</v>
      </c>
      <c r="J104" s="1137" t="str">
        <f>ifs($B$2=Controls!$I$2,'Hours Spread'!K102,$B$2=Controls!$I$3,'Hours Spread'!BG102,$B$2=Controls!$I$4,'Hours Spread'!DC102,$B$2=Controls!$I$5,'Hours Spread'!EY102,$B$2=Controls!$I$6,'Hours Spread'!GU102,$B$2=Controls!$I$7,'Hours Spread'!IQ102)</f>
        <v>#N/A</v>
      </c>
      <c r="K104" s="1137" t="str">
        <f>ifs($B$2=Controls!$I$2,'Hours Spread'!L102,$B$2=Controls!$I$3,'Hours Spread'!BH102,$B$2=Controls!$I$4,'Hours Spread'!DD102,$B$2=Controls!$I$5,'Hours Spread'!EZ102,$B$2=Controls!$I$6,'Hours Spread'!GV102,$B$2=Controls!$I$7,'Hours Spread'!IR102)</f>
        <v>#N/A</v>
      </c>
      <c r="L104" s="1137" t="str">
        <f>ifs($B$2=Controls!$I$2,'Hours Spread'!M102,$B$2=Controls!$I$3,'Hours Spread'!BI102,$B$2=Controls!$I$4,'Hours Spread'!DE102,$B$2=Controls!$I$5,'Hours Spread'!FA102,$B$2=Controls!$I$6,'Hours Spread'!GW102,$B$2=Controls!$I$7,'Hours Spread'!IS102)</f>
        <v>#N/A</v>
      </c>
      <c r="M104" s="1137" t="str">
        <f>ifs($B$2=Controls!$I$2,'Hours Spread'!N102,$B$2=Controls!$I$3,'Hours Spread'!BJ102,$B$2=Controls!$I$4,'Hours Spread'!DF102,$B$2=Controls!$I$5,'Hours Spread'!FB102,$B$2=Controls!$I$6,'Hours Spread'!GX102,$B$2=Controls!$I$7,'Hours Spread'!IT102)</f>
        <v>#N/A</v>
      </c>
      <c r="N104" s="1137" t="str">
        <f>ifs($B$2=Controls!$I$2,'Hours Spread'!O102,$B$2=Controls!$I$3,'Hours Spread'!BK102,$B$2=Controls!$I$4,'Hours Spread'!DG102,$B$2=Controls!$I$5,'Hours Spread'!FC102,$B$2=Controls!$I$6,'Hours Spread'!GY102,$B$2=Controls!$I$7,'Hours Spread'!IU102)</f>
        <v>#N/A</v>
      </c>
      <c r="O104" s="1137" t="str">
        <f>ifs($B$2=Controls!$I$2,'Hours Spread'!P102,$B$2=Controls!$I$3,'Hours Spread'!BL102,$B$2=Controls!$I$4,'Hours Spread'!DH102,$B$2=Controls!$I$5,'Hours Spread'!FD102,$B$2=Controls!$I$6,'Hours Spread'!GZ102,$B$2=Controls!$I$7,'Hours Spread'!IV102)</f>
        <v>#N/A</v>
      </c>
      <c r="P104" s="1137" t="str">
        <f>ifs($B$2=Controls!$I$2,'Hours Spread'!Q102,$B$2=Controls!$I$3,'Hours Spread'!BM102,$B$2=Controls!$I$4,'Hours Spread'!DI102,$B$2=Controls!$I$5,'Hours Spread'!FE102,$B$2=Controls!$I$6,'Hours Spread'!HA102,$B$2=Controls!$I$7,'Hours Spread'!IW102)</f>
        <v>#N/A</v>
      </c>
      <c r="Q104" s="1137" t="str">
        <f>ifs($B$2=Controls!$I$2,'Hours Spread'!R102,$B$2=Controls!$I$3,'Hours Spread'!BN102,$B$2=Controls!$I$4,'Hours Spread'!DJ102,$B$2=Controls!$I$5,'Hours Spread'!FF102,$B$2=Controls!$I$6,'Hours Spread'!HB102,$B$2=Controls!$I$7,'Hours Spread'!IX102)</f>
        <v>#N/A</v>
      </c>
      <c r="R104" s="1137" t="str">
        <f>ifs($B$2=Controls!$I$2,'Hours Spread'!S102,$B$2=Controls!$I$3,'Hours Spread'!BO102,$B$2=Controls!$I$4,'Hours Spread'!DK102,$B$2=Controls!$I$5,'Hours Spread'!FG102,$B$2=Controls!$I$6,'Hours Spread'!HC102,$B$2=Controls!$I$7,'Hours Spread'!IY102)</f>
        <v>#N/A</v>
      </c>
      <c r="S104" s="1137" t="str">
        <f>ifs($B$2=Controls!$I$2,'Hours Spread'!T102,$B$2=Controls!$I$3,'Hours Spread'!BP102,$B$2=Controls!$I$4,'Hours Spread'!DL102,$B$2=Controls!$I$5,'Hours Spread'!FH102,$B$2=Controls!$I$6,'Hours Spread'!HD102,$B$2=Controls!$I$7,'Hours Spread'!IZ102)</f>
        <v>#N/A</v>
      </c>
      <c r="T104" s="1137" t="str">
        <f>ifs($B$2=Controls!$I$2,'Hours Spread'!U102,$B$2=Controls!$I$3,'Hours Spread'!BQ102,$B$2=Controls!$I$4,'Hours Spread'!DM102,$B$2=Controls!$I$5,'Hours Spread'!FI102,$B$2=Controls!$I$6,'Hours Spread'!HE102,$B$2=Controls!$I$7,'Hours Spread'!JA102)</f>
        <v>#N/A</v>
      </c>
      <c r="U104" s="1137" t="str">
        <f>ifs($B$2=Controls!$I$2,'Hours Spread'!V102,$B$2=Controls!$I$3,'Hours Spread'!BR102,$B$2=Controls!$I$4,'Hours Spread'!DN102,$B$2=Controls!$I$5,'Hours Spread'!FJ102,$B$2=Controls!$I$6,'Hours Spread'!HF102,$B$2=Controls!$I$7,'Hours Spread'!JB102)</f>
        <v>#N/A</v>
      </c>
      <c r="V104" s="1137" t="str">
        <f>ifs($B$2=Controls!$I$2,'Hours Spread'!W102,$B$2=Controls!$I$3,'Hours Spread'!BS102,$B$2=Controls!$I$4,'Hours Spread'!DO102,$B$2=Controls!$I$5,'Hours Spread'!FK102,$B$2=Controls!$I$6,'Hours Spread'!HG102,$B$2=Controls!$I$7,'Hours Spread'!JC102)</f>
        <v>#N/A</v>
      </c>
      <c r="W104" s="1137" t="str">
        <f>ifs($B$2=Controls!$I$2,'Hours Spread'!X102,$B$2=Controls!$I$3,'Hours Spread'!BT102,$B$2=Controls!$I$4,'Hours Spread'!DP102,$B$2=Controls!$I$5,'Hours Spread'!FL102,$B$2=Controls!$I$6,'Hours Spread'!HH102,$B$2=Controls!$I$7,'Hours Spread'!JD102)</f>
        <v>#N/A</v>
      </c>
      <c r="X104" s="1137" t="str">
        <f>ifs($B$2=Controls!$I$2,'Hours Spread'!Y102,$B$2=Controls!$I$3,'Hours Spread'!BU102,$B$2=Controls!$I$4,'Hours Spread'!DQ102,$B$2=Controls!$I$5,'Hours Spread'!FM102,$B$2=Controls!$I$6,'Hours Spread'!HI102,$B$2=Controls!$I$7,'Hours Spread'!JE102)</f>
        <v>#N/A</v>
      </c>
      <c r="Y104" s="1137" t="str">
        <f>ifs($B$2=Controls!$I$2,'Hours Spread'!Z102,$B$2=Controls!$I$3,'Hours Spread'!BV102,$B$2=Controls!$I$4,'Hours Spread'!DR102,$B$2=Controls!$I$5,'Hours Spread'!FN102,$B$2=Controls!$I$6,'Hours Spread'!HJ102,$B$2=Controls!$I$7,'Hours Spread'!JF102)</f>
        <v>#N/A</v>
      </c>
      <c r="Z104" s="1137" t="str">
        <f>ifs($B$2=Controls!$I$2,'Hours Spread'!AA102,$B$2=Controls!$I$3,'Hours Spread'!BW102,$B$2=Controls!$I$4,'Hours Spread'!DS102,$B$2=Controls!$I$5,'Hours Spread'!FO102,$B$2=Controls!$I$6,'Hours Spread'!HK102,$B$2=Controls!$I$7,'Hours Spread'!JG102)</f>
        <v>#N/A</v>
      </c>
      <c r="AA104" s="1137" t="str">
        <f>ifs($B$2=Controls!$I$2,'Hours Spread'!AB102,$B$2=Controls!$I$3,'Hours Spread'!BX102,$B$2=Controls!$I$4,'Hours Spread'!DT102,$B$2=Controls!$I$5,'Hours Spread'!FP102,$B$2=Controls!$I$6,'Hours Spread'!HL102,$B$2=Controls!$I$7,'Hours Spread'!JH102)</f>
        <v>#N/A</v>
      </c>
      <c r="AB104" s="1137" t="str">
        <f>ifs($B$2=Controls!$I$2,'Hours Spread'!AC102,$B$2=Controls!$I$3,'Hours Spread'!BY102,$B$2=Controls!$I$4,'Hours Spread'!DU102,$B$2=Controls!$I$5,'Hours Spread'!FQ102,$B$2=Controls!$I$6,'Hours Spread'!HM102,$B$2=Controls!$I$7,'Hours Spread'!JI102)</f>
        <v>#N/A</v>
      </c>
      <c r="AC104" s="1137" t="str">
        <f>ifs($B$2=Controls!$I$2,'Hours Spread'!AD102,$B$2=Controls!$I$3,'Hours Spread'!BZ102,$B$2=Controls!$I$4,'Hours Spread'!DV102,$B$2=Controls!$I$5,'Hours Spread'!FR102,$B$2=Controls!$I$6,'Hours Spread'!HN102,$B$2=Controls!$I$7,'Hours Spread'!JJ102)</f>
        <v>#N/A</v>
      </c>
      <c r="AD104" s="1137" t="str">
        <f>ifs($B$2=Controls!$I$2,'Hours Spread'!AE102,$B$2=Controls!$I$3,'Hours Spread'!CA102,$B$2=Controls!$I$4,'Hours Spread'!DW102,$B$2=Controls!$I$5,'Hours Spread'!FS102,$B$2=Controls!$I$6,'Hours Spread'!HO102,$B$2=Controls!$I$7,'Hours Spread'!JK102)</f>
        <v>#N/A</v>
      </c>
      <c r="AE104" s="1137" t="str">
        <f>ifs($B$2=Controls!$I$2,'Hours Spread'!AF102,$B$2=Controls!$I$3,'Hours Spread'!CB102,$B$2=Controls!$I$4,'Hours Spread'!DX102,$B$2=Controls!$I$5,'Hours Spread'!FT102,$B$2=Controls!$I$6,'Hours Spread'!HP102,$B$2=Controls!$I$7,'Hours Spread'!JL102)</f>
        <v>#N/A</v>
      </c>
      <c r="AF104" s="1137" t="str">
        <f>ifs($B$2=Controls!$I$2,'Hours Spread'!AG102,$B$2=Controls!$I$3,'Hours Spread'!CC102,$B$2=Controls!$I$4,'Hours Spread'!DY102,$B$2=Controls!$I$5,'Hours Spread'!FU102,$B$2=Controls!$I$6,'Hours Spread'!HQ102,$B$2=Controls!$I$7,'Hours Spread'!JM102)</f>
        <v>#N/A</v>
      </c>
      <c r="AG104" s="1137" t="str">
        <f>ifs($B$2=Controls!$I$2,'Hours Spread'!AH102,$B$2=Controls!$I$3,'Hours Spread'!CD102,$B$2=Controls!$I$4,'Hours Spread'!DZ102,$B$2=Controls!$I$5,'Hours Spread'!FV102,$B$2=Controls!$I$6,'Hours Spread'!HR102,$B$2=Controls!$I$7,'Hours Spread'!JN102)</f>
        <v>#N/A</v>
      </c>
      <c r="AH104" s="1137" t="str">
        <f>ifs($B$2=Controls!$I$2,'Hours Spread'!AI102,$B$2=Controls!$I$3,'Hours Spread'!CE102,$B$2=Controls!$I$4,'Hours Spread'!EA102,$B$2=Controls!$I$5,'Hours Spread'!FW102,$B$2=Controls!$I$6,'Hours Spread'!HS102,$B$2=Controls!$I$7,'Hours Spread'!JO102)</f>
        <v>#N/A</v>
      </c>
      <c r="AI104" s="1137" t="str">
        <f>ifs($B$2=Controls!$I$2,'Hours Spread'!AJ102,$B$2=Controls!$I$3,'Hours Spread'!CF102,$B$2=Controls!$I$4,'Hours Spread'!EB102,$B$2=Controls!$I$5,'Hours Spread'!FX102,$B$2=Controls!$I$6,'Hours Spread'!HT102,$B$2=Controls!$I$7,'Hours Spread'!JP102)</f>
        <v>#N/A</v>
      </c>
      <c r="AJ104" s="1137" t="str">
        <f>ifs($B$2=Controls!$I$2,'Hours Spread'!AK102,$B$2=Controls!$I$3,'Hours Spread'!CG102,$B$2=Controls!$I$4,'Hours Spread'!EC102,$B$2=Controls!$I$5,'Hours Spread'!FY102,$B$2=Controls!$I$6,'Hours Spread'!HU102,$B$2=Controls!$I$7,'Hours Spread'!JQ102)</f>
        <v>#N/A</v>
      </c>
      <c r="AK104" s="1137" t="str">
        <f>ifs($B$2=Controls!$I$2,'Hours Spread'!AL102,$B$2=Controls!$I$3,'Hours Spread'!CH102,$B$2=Controls!$I$4,'Hours Spread'!ED102,$B$2=Controls!$I$5,'Hours Spread'!FZ102,$B$2=Controls!$I$6,'Hours Spread'!HV102,$B$2=Controls!$I$7,'Hours Spread'!JR102)</f>
        <v>#N/A</v>
      </c>
      <c r="AL104" s="1137" t="str">
        <f>ifs($B$2=Controls!$I$2,'Hours Spread'!AM102,$B$2=Controls!$I$3,'Hours Spread'!CI102,$B$2=Controls!$I$4,'Hours Spread'!EE102,$B$2=Controls!$I$5,'Hours Spread'!GA102,$B$2=Controls!$I$6,'Hours Spread'!HW102,$B$2=Controls!$I$7,'Hours Spread'!JS102)</f>
        <v>#N/A</v>
      </c>
      <c r="AM104" s="1137" t="str">
        <f>ifs($B$2=Controls!$I$2,'Hours Spread'!AN102,$B$2=Controls!$I$3,'Hours Spread'!CJ102,$B$2=Controls!$I$4,'Hours Spread'!EF102,$B$2=Controls!$I$5,'Hours Spread'!GB102,$B$2=Controls!$I$6,'Hours Spread'!HX102,$B$2=Controls!$I$7,'Hours Spread'!JT102)</f>
        <v>#N/A</v>
      </c>
      <c r="AN104" s="1137" t="str">
        <f>ifs($B$2=Controls!$I$2,'Hours Spread'!AO102,$B$2=Controls!$I$3,'Hours Spread'!CK102,$B$2=Controls!$I$4,'Hours Spread'!EG102,$B$2=Controls!$I$5,'Hours Spread'!GC102,$B$2=Controls!$I$6,'Hours Spread'!HY102,$B$2=Controls!$I$7,'Hours Spread'!JU102)</f>
        <v>#N/A</v>
      </c>
      <c r="AO104" s="1137" t="str">
        <f>ifs($B$2=Controls!$I$2,'Hours Spread'!AP102,$B$2=Controls!$I$3,'Hours Spread'!CL102,$B$2=Controls!$I$4,'Hours Spread'!EH102,$B$2=Controls!$I$5,'Hours Spread'!GD102,$B$2=Controls!$I$6,'Hours Spread'!HZ102,$B$2=Controls!$I$7,'Hours Spread'!JV102)</f>
        <v>#N/A</v>
      </c>
      <c r="AP104" s="1137" t="str">
        <f>ifs($B$2=Controls!$I$2,'Hours Spread'!AQ102,$B$2=Controls!$I$3,'Hours Spread'!CM102,$B$2=Controls!$I$4,'Hours Spread'!EI102,$B$2=Controls!$I$5,'Hours Spread'!GE102,$B$2=Controls!$I$6,'Hours Spread'!IA102,$B$2=Controls!$I$7,'Hours Spread'!JW102)</f>
        <v>#N/A</v>
      </c>
      <c r="AQ104" s="1137" t="str">
        <f>ifs($B$2=Controls!$I$2,'Hours Spread'!AR102,$B$2=Controls!$I$3,'Hours Spread'!CN102,$B$2=Controls!$I$4,'Hours Spread'!EJ102,$B$2=Controls!$I$5,'Hours Spread'!GF102,$B$2=Controls!$I$6,'Hours Spread'!IB102,$B$2=Controls!$I$7,'Hours Spread'!JX102)</f>
        <v>#N/A</v>
      </c>
      <c r="AR104" s="1137" t="str">
        <f>ifs($B$2=Controls!$I$2,'Hours Spread'!AS102,$B$2=Controls!$I$3,'Hours Spread'!CO102,$B$2=Controls!$I$4,'Hours Spread'!EK102,$B$2=Controls!$I$5,'Hours Spread'!GG102,$B$2=Controls!$I$6,'Hours Spread'!IC102,$B$2=Controls!$I$7,'Hours Spread'!JY102)</f>
        <v>#N/A</v>
      </c>
      <c r="AS104" s="1137" t="str">
        <f>ifs($B$2=Controls!$I$2,'Hours Spread'!AT102,$B$2=Controls!$I$3,'Hours Spread'!CP102,$B$2=Controls!$I$4,'Hours Spread'!EL102,$B$2=Controls!$I$5,'Hours Spread'!GH102,$B$2=Controls!$I$6,'Hours Spread'!ID102,$B$2=Controls!$I$7,'Hours Spread'!JZ102)</f>
        <v>#N/A</v>
      </c>
      <c r="AT104" s="1137" t="str">
        <f>ifs($B$2=Controls!$I$2,'Hours Spread'!AU102,$B$2=Controls!$I$3,'Hours Spread'!CQ102,$B$2=Controls!$I$4,'Hours Spread'!EM102,$B$2=Controls!$I$5,'Hours Spread'!GI102,$B$2=Controls!$I$6,'Hours Spread'!IE102,$B$2=Controls!$I$7,'Hours Spread'!KA102)</f>
        <v>#N/A</v>
      </c>
      <c r="AU104" s="1137" t="str">
        <f>ifs($B$2=Controls!$I$2,'Hours Spread'!AV102,$B$2=Controls!$I$3,'Hours Spread'!CR102,$B$2=Controls!$I$4,'Hours Spread'!EN102,$B$2=Controls!$I$5,'Hours Spread'!GJ102,$B$2=Controls!$I$6,'Hours Spread'!IF102,$B$2=Controls!$I$7,'Hours Spread'!KB102)</f>
        <v>#N/A</v>
      </c>
      <c r="AV104" s="1137" t="str">
        <f>ifs($B$2=Controls!$I$2,'Hours Spread'!AW102,$B$2=Controls!$I$3,'Hours Spread'!CS102,$B$2=Controls!$I$4,'Hours Spread'!EO102,$B$2=Controls!$I$5,'Hours Spread'!GK102,$B$2=Controls!$I$6,'Hours Spread'!IG102,$B$2=Controls!$I$7,'Hours Spread'!KC102)</f>
        <v>#N/A</v>
      </c>
      <c r="AW104" s="1137" t="str">
        <f>ifs($B$2=Controls!$I$2,'Hours Spread'!AX102,$B$2=Controls!$I$3,'Hours Spread'!CT102,$B$2=Controls!$I$4,'Hours Spread'!EP102,$B$2=Controls!$I$5,'Hours Spread'!GL102,$B$2=Controls!$I$6,'Hours Spread'!IH102,$B$2=Controls!$I$7,'Hours Spread'!KD102)</f>
        <v>#N/A</v>
      </c>
      <c r="AX104" s="1137" t="str">
        <f>ifs($B$2=Controls!$I$2,'Hours Spread'!AY102,$B$2=Controls!$I$3,'Hours Spread'!CU102,$B$2=Controls!$I$4,'Hours Spread'!EQ102,$B$2=Controls!$I$5,'Hours Spread'!GM102,$B$2=Controls!$I$6,'Hours Spread'!II102,$B$2=Controls!$I$7,'Hours Spread'!KE102)</f>
        <v>#N/A</v>
      </c>
    </row>
    <row r="105">
      <c r="A105" s="858"/>
      <c r="B105" s="1143"/>
      <c r="C105" s="1141"/>
      <c r="D105" s="1137" t="str">
        <f>ifs($B$2=Controls!$I$2,'Hours Spread'!E103,$B$2=Controls!$I$3,'Hours Spread'!BA103,$B$2=Controls!$I$4,'Hours Spread'!CW103,$B$2=Controls!$I$5,'Hours Spread'!ES103,$B$2=Controls!$I$6,'Hours Spread'!GO103,$B$2=Controls!$I$7,'Hours Spread'!IK103)</f>
        <v>#N/A</v>
      </c>
      <c r="E105" s="1137" t="str">
        <f>ifs($B$2=Controls!$I$2,'Hours Spread'!F103,$B$2=Controls!$I$3,'Hours Spread'!BB103,$B$2=Controls!$I$4,'Hours Spread'!CX103,$B$2=Controls!$I$5,'Hours Spread'!ET103,$B$2=Controls!$I$6,'Hours Spread'!GP103,$B$2=Controls!$I$7,'Hours Spread'!IL103)</f>
        <v>#N/A</v>
      </c>
      <c r="F105" s="1137" t="str">
        <f>ifs($B$2=Controls!$I$2,'Hours Spread'!G103,$B$2=Controls!$I$3,'Hours Spread'!BC103,$B$2=Controls!$I$4,'Hours Spread'!CY103,$B$2=Controls!$I$5,'Hours Spread'!EU103,$B$2=Controls!$I$6,'Hours Spread'!GQ103,$B$2=Controls!$I$7,'Hours Spread'!IM103)</f>
        <v>#N/A</v>
      </c>
      <c r="G105" s="1137" t="str">
        <f>ifs($B$2=Controls!$I$2,'Hours Spread'!H103,$B$2=Controls!$I$3,'Hours Spread'!BD103,$B$2=Controls!$I$4,'Hours Spread'!CZ103,$B$2=Controls!$I$5,'Hours Spread'!EV103,$B$2=Controls!$I$6,'Hours Spread'!GR103,$B$2=Controls!$I$7,'Hours Spread'!IN103)</f>
        <v>#N/A</v>
      </c>
      <c r="H105" s="1137" t="str">
        <f>ifs($B$2=Controls!$I$2,'Hours Spread'!I103,$B$2=Controls!$I$3,'Hours Spread'!BE103,$B$2=Controls!$I$4,'Hours Spread'!DA103,$B$2=Controls!$I$5,'Hours Spread'!EW103,$B$2=Controls!$I$6,'Hours Spread'!GS103,$B$2=Controls!$I$7,'Hours Spread'!IO103)</f>
        <v>#N/A</v>
      </c>
      <c r="I105" s="1137" t="str">
        <f>ifs($B$2=Controls!$I$2,'Hours Spread'!J103,$B$2=Controls!$I$3,'Hours Spread'!BF103,$B$2=Controls!$I$4,'Hours Spread'!DB103,$B$2=Controls!$I$5,'Hours Spread'!EX103,$B$2=Controls!$I$6,'Hours Spread'!GT103,$B$2=Controls!$I$7,'Hours Spread'!IP103)</f>
        <v>#N/A</v>
      </c>
      <c r="J105" s="1137" t="str">
        <f>ifs($B$2=Controls!$I$2,'Hours Spread'!K103,$B$2=Controls!$I$3,'Hours Spread'!BG103,$B$2=Controls!$I$4,'Hours Spread'!DC103,$B$2=Controls!$I$5,'Hours Spread'!EY103,$B$2=Controls!$I$6,'Hours Spread'!GU103,$B$2=Controls!$I$7,'Hours Spread'!IQ103)</f>
        <v>#N/A</v>
      </c>
      <c r="K105" s="1137" t="str">
        <f>ifs($B$2=Controls!$I$2,'Hours Spread'!L103,$B$2=Controls!$I$3,'Hours Spread'!BH103,$B$2=Controls!$I$4,'Hours Spread'!DD103,$B$2=Controls!$I$5,'Hours Spread'!EZ103,$B$2=Controls!$I$6,'Hours Spread'!GV103,$B$2=Controls!$I$7,'Hours Spread'!IR103)</f>
        <v>#N/A</v>
      </c>
      <c r="L105" s="1137" t="str">
        <f>ifs($B$2=Controls!$I$2,'Hours Spread'!M103,$B$2=Controls!$I$3,'Hours Spread'!BI103,$B$2=Controls!$I$4,'Hours Spread'!DE103,$B$2=Controls!$I$5,'Hours Spread'!FA103,$B$2=Controls!$I$6,'Hours Spread'!GW103,$B$2=Controls!$I$7,'Hours Spread'!IS103)</f>
        <v>#N/A</v>
      </c>
      <c r="M105" s="1137" t="str">
        <f>ifs($B$2=Controls!$I$2,'Hours Spread'!N103,$B$2=Controls!$I$3,'Hours Spread'!BJ103,$B$2=Controls!$I$4,'Hours Spread'!DF103,$B$2=Controls!$I$5,'Hours Spread'!FB103,$B$2=Controls!$I$6,'Hours Spread'!GX103,$B$2=Controls!$I$7,'Hours Spread'!IT103)</f>
        <v>#N/A</v>
      </c>
      <c r="N105" s="1137" t="str">
        <f>ifs($B$2=Controls!$I$2,'Hours Spread'!O103,$B$2=Controls!$I$3,'Hours Spread'!BK103,$B$2=Controls!$I$4,'Hours Spread'!DG103,$B$2=Controls!$I$5,'Hours Spread'!FC103,$B$2=Controls!$I$6,'Hours Spread'!GY103,$B$2=Controls!$I$7,'Hours Spread'!IU103)</f>
        <v>#N/A</v>
      </c>
      <c r="O105" s="1137" t="str">
        <f>ifs($B$2=Controls!$I$2,'Hours Spread'!P103,$B$2=Controls!$I$3,'Hours Spread'!BL103,$B$2=Controls!$I$4,'Hours Spread'!DH103,$B$2=Controls!$I$5,'Hours Spread'!FD103,$B$2=Controls!$I$6,'Hours Spread'!GZ103,$B$2=Controls!$I$7,'Hours Spread'!IV103)</f>
        <v>#N/A</v>
      </c>
      <c r="P105" s="1137" t="str">
        <f>ifs($B$2=Controls!$I$2,'Hours Spread'!Q103,$B$2=Controls!$I$3,'Hours Spread'!BM103,$B$2=Controls!$I$4,'Hours Spread'!DI103,$B$2=Controls!$I$5,'Hours Spread'!FE103,$B$2=Controls!$I$6,'Hours Spread'!HA103,$B$2=Controls!$I$7,'Hours Spread'!IW103)</f>
        <v>#N/A</v>
      </c>
      <c r="Q105" s="1137" t="str">
        <f>ifs($B$2=Controls!$I$2,'Hours Spread'!R103,$B$2=Controls!$I$3,'Hours Spread'!BN103,$B$2=Controls!$I$4,'Hours Spread'!DJ103,$B$2=Controls!$I$5,'Hours Spread'!FF103,$B$2=Controls!$I$6,'Hours Spread'!HB103,$B$2=Controls!$I$7,'Hours Spread'!IX103)</f>
        <v>#N/A</v>
      </c>
      <c r="R105" s="1137" t="str">
        <f>ifs($B$2=Controls!$I$2,'Hours Spread'!S103,$B$2=Controls!$I$3,'Hours Spread'!BO103,$B$2=Controls!$I$4,'Hours Spread'!DK103,$B$2=Controls!$I$5,'Hours Spread'!FG103,$B$2=Controls!$I$6,'Hours Spread'!HC103,$B$2=Controls!$I$7,'Hours Spread'!IY103)</f>
        <v>#N/A</v>
      </c>
      <c r="S105" s="1137" t="str">
        <f>ifs($B$2=Controls!$I$2,'Hours Spread'!T103,$B$2=Controls!$I$3,'Hours Spread'!BP103,$B$2=Controls!$I$4,'Hours Spread'!DL103,$B$2=Controls!$I$5,'Hours Spread'!FH103,$B$2=Controls!$I$6,'Hours Spread'!HD103,$B$2=Controls!$I$7,'Hours Spread'!IZ103)</f>
        <v>#N/A</v>
      </c>
      <c r="T105" s="1137" t="str">
        <f>ifs($B$2=Controls!$I$2,'Hours Spread'!U103,$B$2=Controls!$I$3,'Hours Spread'!BQ103,$B$2=Controls!$I$4,'Hours Spread'!DM103,$B$2=Controls!$I$5,'Hours Spread'!FI103,$B$2=Controls!$I$6,'Hours Spread'!HE103,$B$2=Controls!$I$7,'Hours Spread'!JA103)</f>
        <v>#N/A</v>
      </c>
      <c r="U105" s="1137" t="str">
        <f>ifs($B$2=Controls!$I$2,'Hours Spread'!V103,$B$2=Controls!$I$3,'Hours Spread'!BR103,$B$2=Controls!$I$4,'Hours Spread'!DN103,$B$2=Controls!$I$5,'Hours Spread'!FJ103,$B$2=Controls!$I$6,'Hours Spread'!HF103,$B$2=Controls!$I$7,'Hours Spread'!JB103)</f>
        <v>#N/A</v>
      </c>
      <c r="V105" s="1137" t="str">
        <f>ifs($B$2=Controls!$I$2,'Hours Spread'!W103,$B$2=Controls!$I$3,'Hours Spread'!BS103,$B$2=Controls!$I$4,'Hours Spread'!DO103,$B$2=Controls!$I$5,'Hours Spread'!FK103,$B$2=Controls!$I$6,'Hours Spread'!HG103,$B$2=Controls!$I$7,'Hours Spread'!JC103)</f>
        <v>#N/A</v>
      </c>
      <c r="W105" s="1137" t="str">
        <f>ifs($B$2=Controls!$I$2,'Hours Spread'!X103,$B$2=Controls!$I$3,'Hours Spread'!BT103,$B$2=Controls!$I$4,'Hours Spread'!DP103,$B$2=Controls!$I$5,'Hours Spread'!FL103,$B$2=Controls!$I$6,'Hours Spread'!HH103,$B$2=Controls!$I$7,'Hours Spread'!JD103)</f>
        <v>#N/A</v>
      </c>
      <c r="X105" s="1137" t="str">
        <f>ifs($B$2=Controls!$I$2,'Hours Spread'!Y103,$B$2=Controls!$I$3,'Hours Spread'!BU103,$B$2=Controls!$I$4,'Hours Spread'!DQ103,$B$2=Controls!$I$5,'Hours Spread'!FM103,$B$2=Controls!$I$6,'Hours Spread'!HI103,$B$2=Controls!$I$7,'Hours Spread'!JE103)</f>
        <v>#N/A</v>
      </c>
      <c r="Y105" s="1137" t="str">
        <f>ifs($B$2=Controls!$I$2,'Hours Spread'!Z103,$B$2=Controls!$I$3,'Hours Spread'!BV103,$B$2=Controls!$I$4,'Hours Spread'!DR103,$B$2=Controls!$I$5,'Hours Spread'!FN103,$B$2=Controls!$I$6,'Hours Spread'!HJ103,$B$2=Controls!$I$7,'Hours Spread'!JF103)</f>
        <v>#N/A</v>
      </c>
      <c r="Z105" s="1137" t="str">
        <f>ifs($B$2=Controls!$I$2,'Hours Spread'!AA103,$B$2=Controls!$I$3,'Hours Spread'!BW103,$B$2=Controls!$I$4,'Hours Spread'!DS103,$B$2=Controls!$I$5,'Hours Spread'!FO103,$B$2=Controls!$I$6,'Hours Spread'!HK103,$B$2=Controls!$I$7,'Hours Spread'!JG103)</f>
        <v>#N/A</v>
      </c>
      <c r="AA105" s="1137" t="str">
        <f>ifs($B$2=Controls!$I$2,'Hours Spread'!AB103,$B$2=Controls!$I$3,'Hours Spread'!BX103,$B$2=Controls!$I$4,'Hours Spread'!DT103,$B$2=Controls!$I$5,'Hours Spread'!FP103,$B$2=Controls!$I$6,'Hours Spread'!HL103,$B$2=Controls!$I$7,'Hours Spread'!JH103)</f>
        <v>#N/A</v>
      </c>
      <c r="AB105" s="1137" t="str">
        <f>ifs($B$2=Controls!$I$2,'Hours Spread'!AC103,$B$2=Controls!$I$3,'Hours Spread'!BY103,$B$2=Controls!$I$4,'Hours Spread'!DU103,$B$2=Controls!$I$5,'Hours Spread'!FQ103,$B$2=Controls!$I$6,'Hours Spread'!HM103,$B$2=Controls!$I$7,'Hours Spread'!JI103)</f>
        <v>#N/A</v>
      </c>
      <c r="AC105" s="1137" t="str">
        <f>ifs($B$2=Controls!$I$2,'Hours Spread'!AD103,$B$2=Controls!$I$3,'Hours Spread'!BZ103,$B$2=Controls!$I$4,'Hours Spread'!DV103,$B$2=Controls!$I$5,'Hours Spread'!FR103,$B$2=Controls!$I$6,'Hours Spread'!HN103,$B$2=Controls!$I$7,'Hours Spread'!JJ103)</f>
        <v>#N/A</v>
      </c>
      <c r="AD105" s="1137" t="str">
        <f>ifs($B$2=Controls!$I$2,'Hours Spread'!AE103,$B$2=Controls!$I$3,'Hours Spread'!CA103,$B$2=Controls!$I$4,'Hours Spread'!DW103,$B$2=Controls!$I$5,'Hours Spread'!FS103,$B$2=Controls!$I$6,'Hours Spread'!HO103,$B$2=Controls!$I$7,'Hours Spread'!JK103)</f>
        <v>#N/A</v>
      </c>
      <c r="AE105" s="1137" t="str">
        <f>ifs($B$2=Controls!$I$2,'Hours Spread'!AF103,$B$2=Controls!$I$3,'Hours Spread'!CB103,$B$2=Controls!$I$4,'Hours Spread'!DX103,$B$2=Controls!$I$5,'Hours Spread'!FT103,$B$2=Controls!$I$6,'Hours Spread'!HP103,$B$2=Controls!$I$7,'Hours Spread'!JL103)</f>
        <v>#N/A</v>
      </c>
      <c r="AF105" s="1137" t="str">
        <f>ifs($B$2=Controls!$I$2,'Hours Spread'!AG103,$B$2=Controls!$I$3,'Hours Spread'!CC103,$B$2=Controls!$I$4,'Hours Spread'!DY103,$B$2=Controls!$I$5,'Hours Spread'!FU103,$B$2=Controls!$I$6,'Hours Spread'!HQ103,$B$2=Controls!$I$7,'Hours Spread'!JM103)</f>
        <v>#N/A</v>
      </c>
      <c r="AG105" s="1137" t="str">
        <f>ifs($B$2=Controls!$I$2,'Hours Spread'!AH103,$B$2=Controls!$I$3,'Hours Spread'!CD103,$B$2=Controls!$I$4,'Hours Spread'!DZ103,$B$2=Controls!$I$5,'Hours Spread'!FV103,$B$2=Controls!$I$6,'Hours Spread'!HR103,$B$2=Controls!$I$7,'Hours Spread'!JN103)</f>
        <v>#N/A</v>
      </c>
      <c r="AH105" s="1137" t="str">
        <f>ifs($B$2=Controls!$I$2,'Hours Spread'!AI103,$B$2=Controls!$I$3,'Hours Spread'!CE103,$B$2=Controls!$I$4,'Hours Spread'!EA103,$B$2=Controls!$I$5,'Hours Spread'!FW103,$B$2=Controls!$I$6,'Hours Spread'!HS103,$B$2=Controls!$I$7,'Hours Spread'!JO103)</f>
        <v>#N/A</v>
      </c>
      <c r="AI105" s="1137" t="str">
        <f>ifs($B$2=Controls!$I$2,'Hours Spread'!AJ103,$B$2=Controls!$I$3,'Hours Spread'!CF103,$B$2=Controls!$I$4,'Hours Spread'!EB103,$B$2=Controls!$I$5,'Hours Spread'!FX103,$B$2=Controls!$I$6,'Hours Spread'!HT103,$B$2=Controls!$I$7,'Hours Spread'!JP103)</f>
        <v>#N/A</v>
      </c>
      <c r="AJ105" s="1137" t="str">
        <f>ifs($B$2=Controls!$I$2,'Hours Spread'!AK103,$B$2=Controls!$I$3,'Hours Spread'!CG103,$B$2=Controls!$I$4,'Hours Spread'!EC103,$B$2=Controls!$I$5,'Hours Spread'!FY103,$B$2=Controls!$I$6,'Hours Spread'!HU103,$B$2=Controls!$I$7,'Hours Spread'!JQ103)</f>
        <v>#N/A</v>
      </c>
      <c r="AK105" s="1137" t="str">
        <f>ifs($B$2=Controls!$I$2,'Hours Spread'!AL103,$B$2=Controls!$I$3,'Hours Spread'!CH103,$B$2=Controls!$I$4,'Hours Spread'!ED103,$B$2=Controls!$I$5,'Hours Spread'!FZ103,$B$2=Controls!$I$6,'Hours Spread'!HV103,$B$2=Controls!$I$7,'Hours Spread'!JR103)</f>
        <v>#N/A</v>
      </c>
      <c r="AL105" s="1137" t="str">
        <f>ifs($B$2=Controls!$I$2,'Hours Spread'!AM103,$B$2=Controls!$I$3,'Hours Spread'!CI103,$B$2=Controls!$I$4,'Hours Spread'!EE103,$B$2=Controls!$I$5,'Hours Spread'!GA103,$B$2=Controls!$I$6,'Hours Spread'!HW103,$B$2=Controls!$I$7,'Hours Spread'!JS103)</f>
        <v>#N/A</v>
      </c>
      <c r="AM105" s="1137" t="str">
        <f>ifs($B$2=Controls!$I$2,'Hours Spread'!AN103,$B$2=Controls!$I$3,'Hours Spread'!CJ103,$B$2=Controls!$I$4,'Hours Spread'!EF103,$B$2=Controls!$I$5,'Hours Spread'!GB103,$B$2=Controls!$I$6,'Hours Spread'!HX103,$B$2=Controls!$I$7,'Hours Spread'!JT103)</f>
        <v>#N/A</v>
      </c>
      <c r="AN105" s="1137" t="str">
        <f>ifs($B$2=Controls!$I$2,'Hours Spread'!AO103,$B$2=Controls!$I$3,'Hours Spread'!CK103,$B$2=Controls!$I$4,'Hours Spread'!EG103,$B$2=Controls!$I$5,'Hours Spread'!GC103,$B$2=Controls!$I$6,'Hours Spread'!HY103,$B$2=Controls!$I$7,'Hours Spread'!JU103)</f>
        <v>#N/A</v>
      </c>
      <c r="AO105" s="1137" t="str">
        <f>ifs($B$2=Controls!$I$2,'Hours Spread'!AP103,$B$2=Controls!$I$3,'Hours Spread'!CL103,$B$2=Controls!$I$4,'Hours Spread'!EH103,$B$2=Controls!$I$5,'Hours Spread'!GD103,$B$2=Controls!$I$6,'Hours Spread'!HZ103,$B$2=Controls!$I$7,'Hours Spread'!JV103)</f>
        <v>#N/A</v>
      </c>
      <c r="AP105" s="1137" t="str">
        <f>ifs($B$2=Controls!$I$2,'Hours Spread'!AQ103,$B$2=Controls!$I$3,'Hours Spread'!CM103,$B$2=Controls!$I$4,'Hours Spread'!EI103,$B$2=Controls!$I$5,'Hours Spread'!GE103,$B$2=Controls!$I$6,'Hours Spread'!IA103,$B$2=Controls!$I$7,'Hours Spread'!JW103)</f>
        <v>#N/A</v>
      </c>
      <c r="AQ105" s="1137" t="str">
        <f>ifs($B$2=Controls!$I$2,'Hours Spread'!AR103,$B$2=Controls!$I$3,'Hours Spread'!CN103,$B$2=Controls!$I$4,'Hours Spread'!EJ103,$B$2=Controls!$I$5,'Hours Spread'!GF103,$B$2=Controls!$I$6,'Hours Spread'!IB103,$B$2=Controls!$I$7,'Hours Spread'!JX103)</f>
        <v>#N/A</v>
      </c>
      <c r="AR105" s="1137" t="str">
        <f>ifs($B$2=Controls!$I$2,'Hours Spread'!AS103,$B$2=Controls!$I$3,'Hours Spread'!CO103,$B$2=Controls!$I$4,'Hours Spread'!EK103,$B$2=Controls!$I$5,'Hours Spread'!GG103,$B$2=Controls!$I$6,'Hours Spread'!IC103,$B$2=Controls!$I$7,'Hours Spread'!JY103)</f>
        <v>#N/A</v>
      </c>
      <c r="AS105" s="1137" t="str">
        <f>ifs($B$2=Controls!$I$2,'Hours Spread'!AT103,$B$2=Controls!$I$3,'Hours Spread'!CP103,$B$2=Controls!$I$4,'Hours Spread'!EL103,$B$2=Controls!$I$5,'Hours Spread'!GH103,$B$2=Controls!$I$6,'Hours Spread'!ID103,$B$2=Controls!$I$7,'Hours Spread'!JZ103)</f>
        <v>#N/A</v>
      </c>
      <c r="AT105" s="1137" t="str">
        <f>ifs($B$2=Controls!$I$2,'Hours Spread'!AU103,$B$2=Controls!$I$3,'Hours Spread'!CQ103,$B$2=Controls!$I$4,'Hours Spread'!EM103,$B$2=Controls!$I$5,'Hours Spread'!GI103,$B$2=Controls!$I$6,'Hours Spread'!IE103,$B$2=Controls!$I$7,'Hours Spread'!KA103)</f>
        <v>#N/A</v>
      </c>
      <c r="AU105" s="1137" t="str">
        <f>ifs($B$2=Controls!$I$2,'Hours Spread'!AV103,$B$2=Controls!$I$3,'Hours Spread'!CR103,$B$2=Controls!$I$4,'Hours Spread'!EN103,$B$2=Controls!$I$5,'Hours Spread'!GJ103,$B$2=Controls!$I$6,'Hours Spread'!IF103,$B$2=Controls!$I$7,'Hours Spread'!KB103)</f>
        <v>#N/A</v>
      </c>
      <c r="AV105" s="1137" t="str">
        <f>ifs($B$2=Controls!$I$2,'Hours Spread'!AW103,$B$2=Controls!$I$3,'Hours Spread'!CS103,$B$2=Controls!$I$4,'Hours Spread'!EO103,$B$2=Controls!$I$5,'Hours Spread'!GK103,$B$2=Controls!$I$6,'Hours Spread'!IG103,$B$2=Controls!$I$7,'Hours Spread'!KC103)</f>
        <v>#N/A</v>
      </c>
      <c r="AW105" s="1137" t="str">
        <f>ifs($B$2=Controls!$I$2,'Hours Spread'!AX103,$B$2=Controls!$I$3,'Hours Spread'!CT103,$B$2=Controls!$I$4,'Hours Spread'!EP103,$B$2=Controls!$I$5,'Hours Spread'!GL103,$B$2=Controls!$I$6,'Hours Spread'!IH103,$B$2=Controls!$I$7,'Hours Spread'!KD103)</f>
        <v>#N/A</v>
      </c>
      <c r="AX105" s="1137" t="str">
        <f>ifs($B$2=Controls!$I$2,'Hours Spread'!AY103,$B$2=Controls!$I$3,'Hours Spread'!CU103,$B$2=Controls!$I$4,'Hours Spread'!EQ103,$B$2=Controls!$I$5,'Hours Spread'!GM103,$B$2=Controls!$I$6,'Hours Spread'!II103,$B$2=Controls!$I$7,'Hours Spread'!KE103)</f>
        <v>#N/A</v>
      </c>
    </row>
    <row r="106">
      <c r="A106" s="858"/>
      <c r="B106" s="1143"/>
      <c r="C106" s="1141"/>
      <c r="D106" s="1137" t="str">
        <f>ifs($B$2=Controls!$I$2,'Hours Spread'!E104,$B$2=Controls!$I$3,'Hours Spread'!BA104,$B$2=Controls!$I$4,'Hours Spread'!CW104,$B$2=Controls!$I$5,'Hours Spread'!ES104,$B$2=Controls!$I$6,'Hours Spread'!GO104,$B$2=Controls!$I$7,'Hours Spread'!IK104)</f>
        <v>#N/A</v>
      </c>
      <c r="E106" s="1137" t="str">
        <f>ifs($B$2=Controls!$I$2,'Hours Spread'!F104,$B$2=Controls!$I$3,'Hours Spread'!BB104,$B$2=Controls!$I$4,'Hours Spread'!CX104,$B$2=Controls!$I$5,'Hours Spread'!ET104,$B$2=Controls!$I$6,'Hours Spread'!GP104,$B$2=Controls!$I$7,'Hours Spread'!IL104)</f>
        <v>#N/A</v>
      </c>
      <c r="F106" s="1137" t="str">
        <f>ifs($B$2=Controls!$I$2,'Hours Spread'!G104,$B$2=Controls!$I$3,'Hours Spread'!BC104,$B$2=Controls!$I$4,'Hours Spread'!CY104,$B$2=Controls!$I$5,'Hours Spread'!EU104,$B$2=Controls!$I$6,'Hours Spread'!GQ104,$B$2=Controls!$I$7,'Hours Spread'!IM104)</f>
        <v>#N/A</v>
      </c>
      <c r="G106" s="1137" t="str">
        <f>ifs($B$2=Controls!$I$2,'Hours Spread'!H104,$B$2=Controls!$I$3,'Hours Spread'!BD104,$B$2=Controls!$I$4,'Hours Spread'!CZ104,$B$2=Controls!$I$5,'Hours Spread'!EV104,$B$2=Controls!$I$6,'Hours Spread'!GR104,$B$2=Controls!$I$7,'Hours Spread'!IN104)</f>
        <v>#N/A</v>
      </c>
      <c r="H106" s="1137" t="str">
        <f>ifs($B$2=Controls!$I$2,'Hours Spread'!I104,$B$2=Controls!$I$3,'Hours Spread'!BE104,$B$2=Controls!$I$4,'Hours Spread'!DA104,$B$2=Controls!$I$5,'Hours Spread'!EW104,$B$2=Controls!$I$6,'Hours Spread'!GS104,$B$2=Controls!$I$7,'Hours Spread'!IO104)</f>
        <v>#N/A</v>
      </c>
      <c r="I106" s="1137" t="str">
        <f>ifs($B$2=Controls!$I$2,'Hours Spread'!J104,$B$2=Controls!$I$3,'Hours Spread'!BF104,$B$2=Controls!$I$4,'Hours Spread'!DB104,$B$2=Controls!$I$5,'Hours Spread'!EX104,$B$2=Controls!$I$6,'Hours Spread'!GT104,$B$2=Controls!$I$7,'Hours Spread'!IP104)</f>
        <v>#N/A</v>
      </c>
      <c r="J106" s="1137" t="str">
        <f>ifs($B$2=Controls!$I$2,'Hours Spread'!K104,$B$2=Controls!$I$3,'Hours Spread'!BG104,$B$2=Controls!$I$4,'Hours Spread'!DC104,$B$2=Controls!$I$5,'Hours Spread'!EY104,$B$2=Controls!$I$6,'Hours Spread'!GU104,$B$2=Controls!$I$7,'Hours Spread'!IQ104)</f>
        <v>#N/A</v>
      </c>
      <c r="K106" s="1137" t="str">
        <f>ifs($B$2=Controls!$I$2,'Hours Spread'!L104,$B$2=Controls!$I$3,'Hours Spread'!BH104,$B$2=Controls!$I$4,'Hours Spread'!DD104,$B$2=Controls!$I$5,'Hours Spread'!EZ104,$B$2=Controls!$I$6,'Hours Spread'!GV104,$B$2=Controls!$I$7,'Hours Spread'!IR104)</f>
        <v>#N/A</v>
      </c>
      <c r="L106" s="1137" t="str">
        <f>ifs($B$2=Controls!$I$2,'Hours Spread'!M104,$B$2=Controls!$I$3,'Hours Spread'!BI104,$B$2=Controls!$I$4,'Hours Spread'!DE104,$B$2=Controls!$I$5,'Hours Spread'!FA104,$B$2=Controls!$I$6,'Hours Spread'!GW104,$B$2=Controls!$I$7,'Hours Spread'!IS104)</f>
        <v>#N/A</v>
      </c>
      <c r="M106" s="1137" t="str">
        <f>ifs($B$2=Controls!$I$2,'Hours Spread'!N104,$B$2=Controls!$I$3,'Hours Spread'!BJ104,$B$2=Controls!$I$4,'Hours Spread'!DF104,$B$2=Controls!$I$5,'Hours Spread'!FB104,$B$2=Controls!$I$6,'Hours Spread'!GX104,$B$2=Controls!$I$7,'Hours Spread'!IT104)</f>
        <v>#N/A</v>
      </c>
      <c r="N106" s="1137" t="str">
        <f>ifs($B$2=Controls!$I$2,'Hours Spread'!O104,$B$2=Controls!$I$3,'Hours Spread'!BK104,$B$2=Controls!$I$4,'Hours Spread'!DG104,$B$2=Controls!$I$5,'Hours Spread'!FC104,$B$2=Controls!$I$6,'Hours Spread'!GY104,$B$2=Controls!$I$7,'Hours Spread'!IU104)</f>
        <v>#N/A</v>
      </c>
      <c r="O106" s="1137" t="str">
        <f>ifs($B$2=Controls!$I$2,'Hours Spread'!P104,$B$2=Controls!$I$3,'Hours Spread'!BL104,$B$2=Controls!$I$4,'Hours Spread'!DH104,$B$2=Controls!$I$5,'Hours Spread'!FD104,$B$2=Controls!$I$6,'Hours Spread'!GZ104,$B$2=Controls!$I$7,'Hours Spread'!IV104)</f>
        <v>#N/A</v>
      </c>
      <c r="P106" s="1137" t="str">
        <f>ifs($B$2=Controls!$I$2,'Hours Spread'!Q104,$B$2=Controls!$I$3,'Hours Spread'!BM104,$B$2=Controls!$I$4,'Hours Spread'!DI104,$B$2=Controls!$I$5,'Hours Spread'!FE104,$B$2=Controls!$I$6,'Hours Spread'!HA104,$B$2=Controls!$I$7,'Hours Spread'!IW104)</f>
        <v>#N/A</v>
      </c>
      <c r="Q106" s="1137" t="str">
        <f>ifs($B$2=Controls!$I$2,'Hours Spread'!R104,$B$2=Controls!$I$3,'Hours Spread'!BN104,$B$2=Controls!$I$4,'Hours Spread'!DJ104,$B$2=Controls!$I$5,'Hours Spread'!FF104,$B$2=Controls!$I$6,'Hours Spread'!HB104,$B$2=Controls!$I$7,'Hours Spread'!IX104)</f>
        <v>#N/A</v>
      </c>
      <c r="R106" s="1137" t="str">
        <f>ifs($B$2=Controls!$I$2,'Hours Spread'!S104,$B$2=Controls!$I$3,'Hours Spread'!BO104,$B$2=Controls!$I$4,'Hours Spread'!DK104,$B$2=Controls!$I$5,'Hours Spread'!FG104,$B$2=Controls!$I$6,'Hours Spread'!HC104,$B$2=Controls!$I$7,'Hours Spread'!IY104)</f>
        <v>#N/A</v>
      </c>
      <c r="S106" s="1137" t="str">
        <f>ifs($B$2=Controls!$I$2,'Hours Spread'!T104,$B$2=Controls!$I$3,'Hours Spread'!BP104,$B$2=Controls!$I$4,'Hours Spread'!DL104,$B$2=Controls!$I$5,'Hours Spread'!FH104,$B$2=Controls!$I$6,'Hours Spread'!HD104,$B$2=Controls!$I$7,'Hours Spread'!IZ104)</f>
        <v>#N/A</v>
      </c>
      <c r="T106" s="1137" t="str">
        <f>ifs($B$2=Controls!$I$2,'Hours Spread'!U104,$B$2=Controls!$I$3,'Hours Spread'!BQ104,$B$2=Controls!$I$4,'Hours Spread'!DM104,$B$2=Controls!$I$5,'Hours Spread'!FI104,$B$2=Controls!$I$6,'Hours Spread'!HE104,$B$2=Controls!$I$7,'Hours Spread'!JA104)</f>
        <v>#N/A</v>
      </c>
      <c r="U106" s="1137" t="str">
        <f>ifs($B$2=Controls!$I$2,'Hours Spread'!V104,$B$2=Controls!$I$3,'Hours Spread'!BR104,$B$2=Controls!$I$4,'Hours Spread'!DN104,$B$2=Controls!$I$5,'Hours Spread'!FJ104,$B$2=Controls!$I$6,'Hours Spread'!HF104,$B$2=Controls!$I$7,'Hours Spread'!JB104)</f>
        <v>#N/A</v>
      </c>
      <c r="V106" s="1137" t="str">
        <f>ifs($B$2=Controls!$I$2,'Hours Spread'!W104,$B$2=Controls!$I$3,'Hours Spread'!BS104,$B$2=Controls!$I$4,'Hours Spread'!DO104,$B$2=Controls!$I$5,'Hours Spread'!FK104,$B$2=Controls!$I$6,'Hours Spread'!HG104,$B$2=Controls!$I$7,'Hours Spread'!JC104)</f>
        <v>#N/A</v>
      </c>
      <c r="W106" s="1137" t="str">
        <f>ifs($B$2=Controls!$I$2,'Hours Spread'!X104,$B$2=Controls!$I$3,'Hours Spread'!BT104,$B$2=Controls!$I$4,'Hours Spread'!DP104,$B$2=Controls!$I$5,'Hours Spread'!FL104,$B$2=Controls!$I$6,'Hours Spread'!HH104,$B$2=Controls!$I$7,'Hours Spread'!JD104)</f>
        <v>#N/A</v>
      </c>
      <c r="X106" s="1137" t="str">
        <f>ifs($B$2=Controls!$I$2,'Hours Spread'!Y104,$B$2=Controls!$I$3,'Hours Spread'!BU104,$B$2=Controls!$I$4,'Hours Spread'!DQ104,$B$2=Controls!$I$5,'Hours Spread'!FM104,$B$2=Controls!$I$6,'Hours Spread'!HI104,$B$2=Controls!$I$7,'Hours Spread'!JE104)</f>
        <v>#N/A</v>
      </c>
      <c r="Y106" s="1137" t="str">
        <f>ifs($B$2=Controls!$I$2,'Hours Spread'!Z104,$B$2=Controls!$I$3,'Hours Spread'!BV104,$B$2=Controls!$I$4,'Hours Spread'!DR104,$B$2=Controls!$I$5,'Hours Spread'!FN104,$B$2=Controls!$I$6,'Hours Spread'!HJ104,$B$2=Controls!$I$7,'Hours Spread'!JF104)</f>
        <v>#N/A</v>
      </c>
      <c r="Z106" s="1137" t="str">
        <f>ifs($B$2=Controls!$I$2,'Hours Spread'!AA104,$B$2=Controls!$I$3,'Hours Spread'!BW104,$B$2=Controls!$I$4,'Hours Spread'!DS104,$B$2=Controls!$I$5,'Hours Spread'!FO104,$B$2=Controls!$I$6,'Hours Spread'!HK104,$B$2=Controls!$I$7,'Hours Spread'!JG104)</f>
        <v>#N/A</v>
      </c>
      <c r="AA106" s="1137" t="str">
        <f>ifs($B$2=Controls!$I$2,'Hours Spread'!AB104,$B$2=Controls!$I$3,'Hours Spread'!BX104,$B$2=Controls!$I$4,'Hours Spread'!DT104,$B$2=Controls!$I$5,'Hours Spread'!FP104,$B$2=Controls!$I$6,'Hours Spread'!HL104,$B$2=Controls!$I$7,'Hours Spread'!JH104)</f>
        <v>#N/A</v>
      </c>
      <c r="AB106" s="1137" t="str">
        <f>ifs($B$2=Controls!$I$2,'Hours Spread'!AC104,$B$2=Controls!$I$3,'Hours Spread'!BY104,$B$2=Controls!$I$4,'Hours Spread'!DU104,$B$2=Controls!$I$5,'Hours Spread'!FQ104,$B$2=Controls!$I$6,'Hours Spread'!HM104,$B$2=Controls!$I$7,'Hours Spread'!JI104)</f>
        <v>#N/A</v>
      </c>
      <c r="AC106" s="1137" t="str">
        <f>ifs($B$2=Controls!$I$2,'Hours Spread'!AD104,$B$2=Controls!$I$3,'Hours Spread'!BZ104,$B$2=Controls!$I$4,'Hours Spread'!DV104,$B$2=Controls!$I$5,'Hours Spread'!FR104,$B$2=Controls!$I$6,'Hours Spread'!HN104,$B$2=Controls!$I$7,'Hours Spread'!JJ104)</f>
        <v>#N/A</v>
      </c>
      <c r="AD106" s="1137" t="str">
        <f>ifs($B$2=Controls!$I$2,'Hours Spread'!AE104,$B$2=Controls!$I$3,'Hours Spread'!CA104,$B$2=Controls!$I$4,'Hours Spread'!DW104,$B$2=Controls!$I$5,'Hours Spread'!FS104,$B$2=Controls!$I$6,'Hours Spread'!HO104,$B$2=Controls!$I$7,'Hours Spread'!JK104)</f>
        <v>#N/A</v>
      </c>
      <c r="AE106" s="1137" t="str">
        <f>ifs($B$2=Controls!$I$2,'Hours Spread'!AF104,$B$2=Controls!$I$3,'Hours Spread'!CB104,$B$2=Controls!$I$4,'Hours Spread'!DX104,$B$2=Controls!$I$5,'Hours Spread'!FT104,$B$2=Controls!$I$6,'Hours Spread'!HP104,$B$2=Controls!$I$7,'Hours Spread'!JL104)</f>
        <v>#N/A</v>
      </c>
      <c r="AF106" s="1137" t="str">
        <f>ifs($B$2=Controls!$I$2,'Hours Spread'!AG104,$B$2=Controls!$I$3,'Hours Spread'!CC104,$B$2=Controls!$I$4,'Hours Spread'!DY104,$B$2=Controls!$I$5,'Hours Spread'!FU104,$B$2=Controls!$I$6,'Hours Spread'!HQ104,$B$2=Controls!$I$7,'Hours Spread'!JM104)</f>
        <v>#N/A</v>
      </c>
      <c r="AG106" s="1137" t="str">
        <f>ifs($B$2=Controls!$I$2,'Hours Spread'!AH104,$B$2=Controls!$I$3,'Hours Spread'!CD104,$B$2=Controls!$I$4,'Hours Spread'!DZ104,$B$2=Controls!$I$5,'Hours Spread'!FV104,$B$2=Controls!$I$6,'Hours Spread'!HR104,$B$2=Controls!$I$7,'Hours Spread'!JN104)</f>
        <v>#N/A</v>
      </c>
      <c r="AH106" s="1137" t="str">
        <f>ifs($B$2=Controls!$I$2,'Hours Spread'!AI104,$B$2=Controls!$I$3,'Hours Spread'!CE104,$B$2=Controls!$I$4,'Hours Spread'!EA104,$B$2=Controls!$I$5,'Hours Spread'!FW104,$B$2=Controls!$I$6,'Hours Spread'!HS104,$B$2=Controls!$I$7,'Hours Spread'!JO104)</f>
        <v>#N/A</v>
      </c>
      <c r="AI106" s="1137" t="str">
        <f>ifs($B$2=Controls!$I$2,'Hours Spread'!AJ104,$B$2=Controls!$I$3,'Hours Spread'!CF104,$B$2=Controls!$I$4,'Hours Spread'!EB104,$B$2=Controls!$I$5,'Hours Spread'!FX104,$B$2=Controls!$I$6,'Hours Spread'!HT104,$B$2=Controls!$I$7,'Hours Spread'!JP104)</f>
        <v>#N/A</v>
      </c>
      <c r="AJ106" s="1137" t="str">
        <f>ifs($B$2=Controls!$I$2,'Hours Spread'!AK104,$B$2=Controls!$I$3,'Hours Spread'!CG104,$B$2=Controls!$I$4,'Hours Spread'!EC104,$B$2=Controls!$I$5,'Hours Spread'!FY104,$B$2=Controls!$I$6,'Hours Spread'!HU104,$B$2=Controls!$I$7,'Hours Spread'!JQ104)</f>
        <v>#N/A</v>
      </c>
      <c r="AK106" s="1137" t="str">
        <f>ifs($B$2=Controls!$I$2,'Hours Spread'!AL104,$B$2=Controls!$I$3,'Hours Spread'!CH104,$B$2=Controls!$I$4,'Hours Spread'!ED104,$B$2=Controls!$I$5,'Hours Spread'!FZ104,$B$2=Controls!$I$6,'Hours Spread'!HV104,$B$2=Controls!$I$7,'Hours Spread'!JR104)</f>
        <v>#N/A</v>
      </c>
      <c r="AL106" s="1137" t="str">
        <f>ifs($B$2=Controls!$I$2,'Hours Spread'!AM104,$B$2=Controls!$I$3,'Hours Spread'!CI104,$B$2=Controls!$I$4,'Hours Spread'!EE104,$B$2=Controls!$I$5,'Hours Spread'!GA104,$B$2=Controls!$I$6,'Hours Spread'!HW104,$B$2=Controls!$I$7,'Hours Spread'!JS104)</f>
        <v>#N/A</v>
      </c>
      <c r="AM106" s="1137" t="str">
        <f>ifs($B$2=Controls!$I$2,'Hours Spread'!AN104,$B$2=Controls!$I$3,'Hours Spread'!CJ104,$B$2=Controls!$I$4,'Hours Spread'!EF104,$B$2=Controls!$I$5,'Hours Spread'!GB104,$B$2=Controls!$I$6,'Hours Spread'!HX104,$B$2=Controls!$I$7,'Hours Spread'!JT104)</f>
        <v>#N/A</v>
      </c>
      <c r="AN106" s="1137" t="str">
        <f>ifs($B$2=Controls!$I$2,'Hours Spread'!AO104,$B$2=Controls!$I$3,'Hours Spread'!CK104,$B$2=Controls!$I$4,'Hours Spread'!EG104,$B$2=Controls!$I$5,'Hours Spread'!GC104,$B$2=Controls!$I$6,'Hours Spread'!HY104,$B$2=Controls!$I$7,'Hours Spread'!JU104)</f>
        <v>#N/A</v>
      </c>
      <c r="AO106" s="1137" t="str">
        <f>ifs($B$2=Controls!$I$2,'Hours Spread'!AP104,$B$2=Controls!$I$3,'Hours Spread'!CL104,$B$2=Controls!$I$4,'Hours Spread'!EH104,$B$2=Controls!$I$5,'Hours Spread'!GD104,$B$2=Controls!$I$6,'Hours Spread'!HZ104,$B$2=Controls!$I$7,'Hours Spread'!JV104)</f>
        <v>#N/A</v>
      </c>
      <c r="AP106" s="1137" t="str">
        <f>ifs($B$2=Controls!$I$2,'Hours Spread'!AQ104,$B$2=Controls!$I$3,'Hours Spread'!CM104,$B$2=Controls!$I$4,'Hours Spread'!EI104,$B$2=Controls!$I$5,'Hours Spread'!GE104,$B$2=Controls!$I$6,'Hours Spread'!IA104,$B$2=Controls!$I$7,'Hours Spread'!JW104)</f>
        <v>#N/A</v>
      </c>
      <c r="AQ106" s="1137" t="str">
        <f>ifs($B$2=Controls!$I$2,'Hours Spread'!AR104,$B$2=Controls!$I$3,'Hours Spread'!CN104,$B$2=Controls!$I$4,'Hours Spread'!EJ104,$B$2=Controls!$I$5,'Hours Spread'!GF104,$B$2=Controls!$I$6,'Hours Spread'!IB104,$B$2=Controls!$I$7,'Hours Spread'!JX104)</f>
        <v>#N/A</v>
      </c>
      <c r="AR106" s="1137" t="str">
        <f>ifs($B$2=Controls!$I$2,'Hours Spread'!AS104,$B$2=Controls!$I$3,'Hours Spread'!CO104,$B$2=Controls!$I$4,'Hours Spread'!EK104,$B$2=Controls!$I$5,'Hours Spread'!GG104,$B$2=Controls!$I$6,'Hours Spread'!IC104,$B$2=Controls!$I$7,'Hours Spread'!JY104)</f>
        <v>#N/A</v>
      </c>
      <c r="AS106" s="1137" t="str">
        <f>ifs($B$2=Controls!$I$2,'Hours Spread'!AT104,$B$2=Controls!$I$3,'Hours Spread'!CP104,$B$2=Controls!$I$4,'Hours Spread'!EL104,$B$2=Controls!$I$5,'Hours Spread'!GH104,$B$2=Controls!$I$6,'Hours Spread'!ID104,$B$2=Controls!$I$7,'Hours Spread'!JZ104)</f>
        <v>#N/A</v>
      </c>
      <c r="AT106" s="1137" t="str">
        <f>ifs($B$2=Controls!$I$2,'Hours Spread'!AU104,$B$2=Controls!$I$3,'Hours Spread'!CQ104,$B$2=Controls!$I$4,'Hours Spread'!EM104,$B$2=Controls!$I$5,'Hours Spread'!GI104,$B$2=Controls!$I$6,'Hours Spread'!IE104,$B$2=Controls!$I$7,'Hours Spread'!KA104)</f>
        <v>#N/A</v>
      </c>
      <c r="AU106" s="1137" t="str">
        <f>ifs($B$2=Controls!$I$2,'Hours Spread'!AV104,$B$2=Controls!$I$3,'Hours Spread'!CR104,$B$2=Controls!$I$4,'Hours Spread'!EN104,$B$2=Controls!$I$5,'Hours Spread'!GJ104,$B$2=Controls!$I$6,'Hours Spread'!IF104,$B$2=Controls!$I$7,'Hours Spread'!KB104)</f>
        <v>#N/A</v>
      </c>
      <c r="AV106" s="1137" t="str">
        <f>ifs($B$2=Controls!$I$2,'Hours Spread'!AW104,$B$2=Controls!$I$3,'Hours Spread'!CS104,$B$2=Controls!$I$4,'Hours Spread'!EO104,$B$2=Controls!$I$5,'Hours Spread'!GK104,$B$2=Controls!$I$6,'Hours Spread'!IG104,$B$2=Controls!$I$7,'Hours Spread'!KC104)</f>
        <v>#N/A</v>
      </c>
      <c r="AW106" s="1137" t="str">
        <f>ifs($B$2=Controls!$I$2,'Hours Spread'!AX104,$B$2=Controls!$I$3,'Hours Spread'!CT104,$B$2=Controls!$I$4,'Hours Spread'!EP104,$B$2=Controls!$I$5,'Hours Spread'!GL104,$B$2=Controls!$I$6,'Hours Spread'!IH104,$B$2=Controls!$I$7,'Hours Spread'!KD104)</f>
        <v>#N/A</v>
      </c>
      <c r="AX106" s="1137" t="str">
        <f>ifs($B$2=Controls!$I$2,'Hours Spread'!AY104,$B$2=Controls!$I$3,'Hours Spread'!CU104,$B$2=Controls!$I$4,'Hours Spread'!EQ104,$B$2=Controls!$I$5,'Hours Spread'!GM104,$B$2=Controls!$I$6,'Hours Spread'!II104,$B$2=Controls!$I$7,'Hours Spread'!KE104)</f>
        <v>#N/A</v>
      </c>
    </row>
    <row r="107">
      <c r="A107" s="858"/>
      <c r="B107" s="1143"/>
      <c r="C107" s="1141"/>
      <c r="D107" s="1137" t="str">
        <f>ifs($B$2=Controls!$I$2,'Hours Spread'!E105,$B$2=Controls!$I$3,'Hours Spread'!BA105,$B$2=Controls!$I$4,'Hours Spread'!CW105,$B$2=Controls!$I$5,'Hours Spread'!ES105,$B$2=Controls!$I$6,'Hours Spread'!GO105,$B$2=Controls!$I$7,'Hours Spread'!IK105)</f>
        <v>#N/A</v>
      </c>
      <c r="E107" s="1137" t="str">
        <f>ifs($B$2=Controls!$I$2,'Hours Spread'!F105,$B$2=Controls!$I$3,'Hours Spread'!BB105,$B$2=Controls!$I$4,'Hours Spread'!CX105,$B$2=Controls!$I$5,'Hours Spread'!ET105,$B$2=Controls!$I$6,'Hours Spread'!GP105,$B$2=Controls!$I$7,'Hours Spread'!IL105)</f>
        <v>#N/A</v>
      </c>
      <c r="F107" s="1137" t="str">
        <f>ifs($B$2=Controls!$I$2,'Hours Spread'!G105,$B$2=Controls!$I$3,'Hours Spread'!BC105,$B$2=Controls!$I$4,'Hours Spread'!CY105,$B$2=Controls!$I$5,'Hours Spread'!EU105,$B$2=Controls!$I$6,'Hours Spread'!GQ105,$B$2=Controls!$I$7,'Hours Spread'!IM105)</f>
        <v>#N/A</v>
      </c>
      <c r="G107" s="1137" t="str">
        <f>ifs($B$2=Controls!$I$2,'Hours Spread'!H105,$B$2=Controls!$I$3,'Hours Spread'!BD105,$B$2=Controls!$I$4,'Hours Spread'!CZ105,$B$2=Controls!$I$5,'Hours Spread'!EV105,$B$2=Controls!$I$6,'Hours Spread'!GR105,$B$2=Controls!$I$7,'Hours Spread'!IN105)</f>
        <v>#N/A</v>
      </c>
      <c r="H107" s="1137" t="str">
        <f>ifs($B$2=Controls!$I$2,'Hours Spread'!I105,$B$2=Controls!$I$3,'Hours Spread'!BE105,$B$2=Controls!$I$4,'Hours Spread'!DA105,$B$2=Controls!$I$5,'Hours Spread'!EW105,$B$2=Controls!$I$6,'Hours Spread'!GS105,$B$2=Controls!$I$7,'Hours Spread'!IO105)</f>
        <v>#N/A</v>
      </c>
      <c r="I107" s="1137" t="str">
        <f>ifs($B$2=Controls!$I$2,'Hours Spread'!J105,$B$2=Controls!$I$3,'Hours Spread'!BF105,$B$2=Controls!$I$4,'Hours Spread'!DB105,$B$2=Controls!$I$5,'Hours Spread'!EX105,$B$2=Controls!$I$6,'Hours Spread'!GT105,$B$2=Controls!$I$7,'Hours Spread'!IP105)</f>
        <v>#N/A</v>
      </c>
      <c r="J107" s="1137" t="str">
        <f>ifs($B$2=Controls!$I$2,'Hours Spread'!K105,$B$2=Controls!$I$3,'Hours Spread'!BG105,$B$2=Controls!$I$4,'Hours Spread'!DC105,$B$2=Controls!$I$5,'Hours Spread'!EY105,$B$2=Controls!$I$6,'Hours Spread'!GU105,$B$2=Controls!$I$7,'Hours Spread'!IQ105)</f>
        <v>#N/A</v>
      </c>
      <c r="K107" s="1137" t="str">
        <f>ifs($B$2=Controls!$I$2,'Hours Spread'!L105,$B$2=Controls!$I$3,'Hours Spread'!BH105,$B$2=Controls!$I$4,'Hours Spread'!DD105,$B$2=Controls!$I$5,'Hours Spread'!EZ105,$B$2=Controls!$I$6,'Hours Spread'!GV105,$B$2=Controls!$I$7,'Hours Spread'!IR105)</f>
        <v>#N/A</v>
      </c>
      <c r="L107" s="1137" t="str">
        <f>ifs($B$2=Controls!$I$2,'Hours Spread'!M105,$B$2=Controls!$I$3,'Hours Spread'!BI105,$B$2=Controls!$I$4,'Hours Spread'!DE105,$B$2=Controls!$I$5,'Hours Spread'!FA105,$B$2=Controls!$I$6,'Hours Spread'!GW105,$B$2=Controls!$I$7,'Hours Spread'!IS105)</f>
        <v>#N/A</v>
      </c>
      <c r="M107" s="1137" t="str">
        <f>ifs($B$2=Controls!$I$2,'Hours Spread'!N105,$B$2=Controls!$I$3,'Hours Spread'!BJ105,$B$2=Controls!$I$4,'Hours Spread'!DF105,$B$2=Controls!$I$5,'Hours Spread'!FB105,$B$2=Controls!$I$6,'Hours Spread'!GX105,$B$2=Controls!$I$7,'Hours Spread'!IT105)</f>
        <v>#N/A</v>
      </c>
      <c r="N107" s="1137" t="str">
        <f>ifs($B$2=Controls!$I$2,'Hours Spread'!O105,$B$2=Controls!$I$3,'Hours Spread'!BK105,$B$2=Controls!$I$4,'Hours Spread'!DG105,$B$2=Controls!$I$5,'Hours Spread'!FC105,$B$2=Controls!$I$6,'Hours Spread'!GY105,$B$2=Controls!$I$7,'Hours Spread'!IU105)</f>
        <v>#N/A</v>
      </c>
      <c r="O107" s="1137" t="str">
        <f>ifs($B$2=Controls!$I$2,'Hours Spread'!P105,$B$2=Controls!$I$3,'Hours Spread'!BL105,$B$2=Controls!$I$4,'Hours Spread'!DH105,$B$2=Controls!$I$5,'Hours Spread'!FD105,$B$2=Controls!$I$6,'Hours Spread'!GZ105,$B$2=Controls!$I$7,'Hours Spread'!IV105)</f>
        <v>#N/A</v>
      </c>
      <c r="P107" s="1137" t="str">
        <f>ifs($B$2=Controls!$I$2,'Hours Spread'!Q105,$B$2=Controls!$I$3,'Hours Spread'!BM105,$B$2=Controls!$I$4,'Hours Spread'!DI105,$B$2=Controls!$I$5,'Hours Spread'!FE105,$B$2=Controls!$I$6,'Hours Spread'!HA105,$B$2=Controls!$I$7,'Hours Spread'!IW105)</f>
        <v>#N/A</v>
      </c>
      <c r="Q107" s="1137" t="str">
        <f>ifs($B$2=Controls!$I$2,'Hours Spread'!R105,$B$2=Controls!$I$3,'Hours Spread'!BN105,$B$2=Controls!$I$4,'Hours Spread'!DJ105,$B$2=Controls!$I$5,'Hours Spread'!FF105,$B$2=Controls!$I$6,'Hours Spread'!HB105,$B$2=Controls!$I$7,'Hours Spread'!IX105)</f>
        <v>#N/A</v>
      </c>
      <c r="R107" s="1137" t="str">
        <f>ifs($B$2=Controls!$I$2,'Hours Spread'!S105,$B$2=Controls!$I$3,'Hours Spread'!BO105,$B$2=Controls!$I$4,'Hours Spread'!DK105,$B$2=Controls!$I$5,'Hours Spread'!FG105,$B$2=Controls!$I$6,'Hours Spread'!HC105,$B$2=Controls!$I$7,'Hours Spread'!IY105)</f>
        <v>#N/A</v>
      </c>
      <c r="S107" s="1137" t="str">
        <f>ifs($B$2=Controls!$I$2,'Hours Spread'!T105,$B$2=Controls!$I$3,'Hours Spread'!BP105,$B$2=Controls!$I$4,'Hours Spread'!DL105,$B$2=Controls!$I$5,'Hours Spread'!FH105,$B$2=Controls!$I$6,'Hours Spread'!HD105,$B$2=Controls!$I$7,'Hours Spread'!IZ105)</f>
        <v>#N/A</v>
      </c>
      <c r="T107" s="1137" t="str">
        <f>ifs($B$2=Controls!$I$2,'Hours Spread'!U105,$B$2=Controls!$I$3,'Hours Spread'!BQ105,$B$2=Controls!$I$4,'Hours Spread'!DM105,$B$2=Controls!$I$5,'Hours Spread'!FI105,$B$2=Controls!$I$6,'Hours Spread'!HE105,$B$2=Controls!$I$7,'Hours Spread'!JA105)</f>
        <v>#N/A</v>
      </c>
      <c r="U107" s="1137" t="str">
        <f>ifs($B$2=Controls!$I$2,'Hours Spread'!V105,$B$2=Controls!$I$3,'Hours Spread'!BR105,$B$2=Controls!$I$4,'Hours Spread'!DN105,$B$2=Controls!$I$5,'Hours Spread'!FJ105,$B$2=Controls!$I$6,'Hours Spread'!HF105,$B$2=Controls!$I$7,'Hours Spread'!JB105)</f>
        <v>#N/A</v>
      </c>
      <c r="V107" s="1137" t="str">
        <f>ifs($B$2=Controls!$I$2,'Hours Spread'!W105,$B$2=Controls!$I$3,'Hours Spread'!BS105,$B$2=Controls!$I$4,'Hours Spread'!DO105,$B$2=Controls!$I$5,'Hours Spread'!FK105,$B$2=Controls!$I$6,'Hours Spread'!HG105,$B$2=Controls!$I$7,'Hours Spread'!JC105)</f>
        <v>#N/A</v>
      </c>
      <c r="W107" s="1137" t="str">
        <f>ifs($B$2=Controls!$I$2,'Hours Spread'!X105,$B$2=Controls!$I$3,'Hours Spread'!BT105,$B$2=Controls!$I$4,'Hours Spread'!DP105,$B$2=Controls!$I$5,'Hours Spread'!FL105,$B$2=Controls!$I$6,'Hours Spread'!HH105,$B$2=Controls!$I$7,'Hours Spread'!JD105)</f>
        <v>#N/A</v>
      </c>
      <c r="X107" s="1137" t="str">
        <f>ifs($B$2=Controls!$I$2,'Hours Spread'!Y105,$B$2=Controls!$I$3,'Hours Spread'!BU105,$B$2=Controls!$I$4,'Hours Spread'!DQ105,$B$2=Controls!$I$5,'Hours Spread'!FM105,$B$2=Controls!$I$6,'Hours Spread'!HI105,$B$2=Controls!$I$7,'Hours Spread'!JE105)</f>
        <v>#N/A</v>
      </c>
      <c r="Y107" s="1137" t="str">
        <f>ifs($B$2=Controls!$I$2,'Hours Spread'!Z105,$B$2=Controls!$I$3,'Hours Spread'!BV105,$B$2=Controls!$I$4,'Hours Spread'!DR105,$B$2=Controls!$I$5,'Hours Spread'!FN105,$B$2=Controls!$I$6,'Hours Spread'!HJ105,$B$2=Controls!$I$7,'Hours Spread'!JF105)</f>
        <v>#N/A</v>
      </c>
      <c r="Z107" s="1137" t="str">
        <f>ifs($B$2=Controls!$I$2,'Hours Spread'!AA105,$B$2=Controls!$I$3,'Hours Spread'!BW105,$B$2=Controls!$I$4,'Hours Spread'!DS105,$B$2=Controls!$I$5,'Hours Spread'!FO105,$B$2=Controls!$I$6,'Hours Spread'!HK105,$B$2=Controls!$I$7,'Hours Spread'!JG105)</f>
        <v>#N/A</v>
      </c>
      <c r="AA107" s="1137" t="str">
        <f>ifs($B$2=Controls!$I$2,'Hours Spread'!AB105,$B$2=Controls!$I$3,'Hours Spread'!BX105,$B$2=Controls!$I$4,'Hours Spread'!DT105,$B$2=Controls!$I$5,'Hours Spread'!FP105,$B$2=Controls!$I$6,'Hours Spread'!HL105,$B$2=Controls!$I$7,'Hours Spread'!JH105)</f>
        <v>#N/A</v>
      </c>
      <c r="AB107" s="1137" t="str">
        <f>ifs($B$2=Controls!$I$2,'Hours Spread'!AC105,$B$2=Controls!$I$3,'Hours Spread'!BY105,$B$2=Controls!$I$4,'Hours Spread'!DU105,$B$2=Controls!$I$5,'Hours Spread'!FQ105,$B$2=Controls!$I$6,'Hours Spread'!HM105,$B$2=Controls!$I$7,'Hours Spread'!JI105)</f>
        <v>#N/A</v>
      </c>
      <c r="AC107" s="1137" t="str">
        <f>ifs($B$2=Controls!$I$2,'Hours Spread'!AD105,$B$2=Controls!$I$3,'Hours Spread'!BZ105,$B$2=Controls!$I$4,'Hours Spread'!DV105,$B$2=Controls!$I$5,'Hours Spread'!FR105,$B$2=Controls!$I$6,'Hours Spread'!HN105,$B$2=Controls!$I$7,'Hours Spread'!JJ105)</f>
        <v>#N/A</v>
      </c>
      <c r="AD107" s="1137" t="str">
        <f>ifs($B$2=Controls!$I$2,'Hours Spread'!AE105,$B$2=Controls!$I$3,'Hours Spread'!CA105,$B$2=Controls!$I$4,'Hours Spread'!DW105,$B$2=Controls!$I$5,'Hours Spread'!FS105,$B$2=Controls!$I$6,'Hours Spread'!HO105,$B$2=Controls!$I$7,'Hours Spread'!JK105)</f>
        <v>#N/A</v>
      </c>
      <c r="AE107" s="1137" t="str">
        <f>ifs($B$2=Controls!$I$2,'Hours Spread'!AF105,$B$2=Controls!$I$3,'Hours Spread'!CB105,$B$2=Controls!$I$4,'Hours Spread'!DX105,$B$2=Controls!$I$5,'Hours Spread'!FT105,$B$2=Controls!$I$6,'Hours Spread'!HP105,$B$2=Controls!$I$7,'Hours Spread'!JL105)</f>
        <v>#N/A</v>
      </c>
      <c r="AF107" s="1137" t="str">
        <f>ifs($B$2=Controls!$I$2,'Hours Spread'!AG105,$B$2=Controls!$I$3,'Hours Spread'!CC105,$B$2=Controls!$I$4,'Hours Spread'!DY105,$B$2=Controls!$I$5,'Hours Spread'!FU105,$B$2=Controls!$I$6,'Hours Spread'!HQ105,$B$2=Controls!$I$7,'Hours Spread'!JM105)</f>
        <v>#N/A</v>
      </c>
      <c r="AG107" s="1137" t="str">
        <f>ifs($B$2=Controls!$I$2,'Hours Spread'!AH105,$B$2=Controls!$I$3,'Hours Spread'!CD105,$B$2=Controls!$I$4,'Hours Spread'!DZ105,$B$2=Controls!$I$5,'Hours Spread'!FV105,$B$2=Controls!$I$6,'Hours Spread'!HR105,$B$2=Controls!$I$7,'Hours Spread'!JN105)</f>
        <v>#N/A</v>
      </c>
      <c r="AH107" s="1137" t="str">
        <f>ifs($B$2=Controls!$I$2,'Hours Spread'!AI105,$B$2=Controls!$I$3,'Hours Spread'!CE105,$B$2=Controls!$I$4,'Hours Spread'!EA105,$B$2=Controls!$I$5,'Hours Spread'!FW105,$B$2=Controls!$I$6,'Hours Spread'!HS105,$B$2=Controls!$I$7,'Hours Spread'!JO105)</f>
        <v>#N/A</v>
      </c>
      <c r="AI107" s="1137" t="str">
        <f>ifs($B$2=Controls!$I$2,'Hours Spread'!AJ105,$B$2=Controls!$I$3,'Hours Spread'!CF105,$B$2=Controls!$I$4,'Hours Spread'!EB105,$B$2=Controls!$I$5,'Hours Spread'!FX105,$B$2=Controls!$I$6,'Hours Spread'!HT105,$B$2=Controls!$I$7,'Hours Spread'!JP105)</f>
        <v>#N/A</v>
      </c>
      <c r="AJ107" s="1137" t="str">
        <f>ifs($B$2=Controls!$I$2,'Hours Spread'!AK105,$B$2=Controls!$I$3,'Hours Spread'!CG105,$B$2=Controls!$I$4,'Hours Spread'!EC105,$B$2=Controls!$I$5,'Hours Spread'!FY105,$B$2=Controls!$I$6,'Hours Spread'!HU105,$B$2=Controls!$I$7,'Hours Spread'!JQ105)</f>
        <v>#N/A</v>
      </c>
      <c r="AK107" s="1137" t="str">
        <f>ifs($B$2=Controls!$I$2,'Hours Spread'!AL105,$B$2=Controls!$I$3,'Hours Spread'!CH105,$B$2=Controls!$I$4,'Hours Spread'!ED105,$B$2=Controls!$I$5,'Hours Spread'!FZ105,$B$2=Controls!$I$6,'Hours Spread'!HV105,$B$2=Controls!$I$7,'Hours Spread'!JR105)</f>
        <v>#N/A</v>
      </c>
      <c r="AL107" s="1137" t="str">
        <f>ifs($B$2=Controls!$I$2,'Hours Spread'!AM105,$B$2=Controls!$I$3,'Hours Spread'!CI105,$B$2=Controls!$I$4,'Hours Spread'!EE105,$B$2=Controls!$I$5,'Hours Spread'!GA105,$B$2=Controls!$I$6,'Hours Spread'!HW105,$B$2=Controls!$I$7,'Hours Spread'!JS105)</f>
        <v>#N/A</v>
      </c>
      <c r="AM107" s="1137" t="str">
        <f>ifs($B$2=Controls!$I$2,'Hours Spread'!AN105,$B$2=Controls!$I$3,'Hours Spread'!CJ105,$B$2=Controls!$I$4,'Hours Spread'!EF105,$B$2=Controls!$I$5,'Hours Spread'!GB105,$B$2=Controls!$I$6,'Hours Spread'!HX105,$B$2=Controls!$I$7,'Hours Spread'!JT105)</f>
        <v>#N/A</v>
      </c>
      <c r="AN107" s="1137" t="str">
        <f>ifs($B$2=Controls!$I$2,'Hours Spread'!AO105,$B$2=Controls!$I$3,'Hours Spread'!CK105,$B$2=Controls!$I$4,'Hours Spread'!EG105,$B$2=Controls!$I$5,'Hours Spread'!GC105,$B$2=Controls!$I$6,'Hours Spread'!HY105,$B$2=Controls!$I$7,'Hours Spread'!JU105)</f>
        <v>#N/A</v>
      </c>
      <c r="AO107" s="1137" t="str">
        <f>ifs($B$2=Controls!$I$2,'Hours Spread'!AP105,$B$2=Controls!$I$3,'Hours Spread'!CL105,$B$2=Controls!$I$4,'Hours Spread'!EH105,$B$2=Controls!$I$5,'Hours Spread'!GD105,$B$2=Controls!$I$6,'Hours Spread'!HZ105,$B$2=Controls!$I$7,'Hours Spread'!JV105)</f>
        <v>#N/A</v>
      </c>
      <c r="AP107" s="1137" t="str">
        <f>ifs($B$2=Controls!$I$2,'Hours Spread'!AQ105,$B$2=Controls!$I$3,'Hours Spread'!CM105,$B$2=Controls!$I$4,'Hours Spread'!EI105,$B$2=Controls!$I$5,'Hours Spread'!GE105,$B$2=Controls!$I$6,'Hours Spread'!IA105,$B$2=Controls!$I$7,'Hours Spread'!JW105)</f>
        <v>#N/A</v>
      </c>
      <c r="AQ107" s="1137" t="str">
        <f>ifs($B$2=Controls!$I$2,'Hours Spread'!AR105,$B$2=Controls!$I$3,'Hours Spread'!CN105,$B$2=Controls!$I$4,'Hours Spread'!EJ105,$B$2=Controls!$I$5,'Hours Spread'!GF105,$B$2=Controls!$I$6,'Hours Spread'!IB105,$B$2=Controls!$I$7,'Hours Spread'!JX105)</f>
        <v>#N/A</v>
      </c>
      <c r="AR107" s="1137" t="str">
        <f>ifs($B$2=Controls!$I$2,'Hours Spread'!AS105,$B$2=Controls!$I$3,'Hours Spread'!CO105,$B$2=Controls!$I$4,'Hours Spread'!EK105,$B$2=Controls!$I$5,'Hours Spread'!GG105,$B$2=Controls!$I$6,'Hours Spread'!IC105,$B$2=Controls!$I$7,'Hours Spread'!JY105)</f>
        <v>#N/A</v>
      </c>
      <c r="AS107" s="1137" t="str">
        <f>ifs($B$2=Controls!$I$2,'Hours Spread'!AT105,$B$2=Controls!$I$3,'Hours Spread'!CP105,$B$2=Controls!$I$4,'Hours Spread'!EL105,$B$2=Controls!$I$5,'Hours Spread'!GH105,$B$2=Controls!$I$6,'Hours Spread'!ID105,$B$2=Controls!$I$7,'Hours Spread'!JZ105)</f>
        <v>#N/A</v>
      </c>
      <c r="AT107" s="1137" t="str">
        <f>ifs($B$2=Controls!$I$2,'Hours Spread'!AU105,$B$2=Controls!$I$3,'Hours Spread'!CQ105,$B$2=Controls!$I$4,'Hours Spread'!EM105,$B$2=Controls!$I$5,'Hours Spread'!GI105,$B$2=Controls!$I$6,'Hours Spread'!IE105,$B$2=Controls!$I$7,'Hours Spread'!KA105)</f>
        <v>#N/A</v>
      </c>
      <c r="AU107" s="1137" t="str">
        <f>ifs($B$2=Controls!$I$2,'Hours Spread'!AV105,$B$2=Controls!$I$3,'Hours Spread'!CR105,$B$2=Controls!$I$4,'Hours Spread'!EN105,$B$2=Controls!$I$5,'Hours Spread'!GJ105,$B$2=Controls!$I$6,'Hours Spread'!IF105,$B$2=Controls!$I$7,'Hours Spread'!KB105)</f>
        <v>#N/A</v>
      </c>
      <c r="AV107" s="1137" t="str">
        <f>ifs($B$2=Controls!$I$2,'Hours Spread'!AW105,$B$2=Controls!$I$3,'Hours Spread'!CS105,$B$2=Controls!$I$4,'Hours Spread'!EO105,$B$2=Controls!$I$5,'Hours Spread'!GK105,$B$2=Controls!$I$6,'Hours Spread'!IG105,$B$2=Controls!$I$7,'Hours Spread'!KC105)</f>
        <v>#N/A</v>
      </c>
      <c r="AW107" s="1137" t="str">
        <f>ifs($B$2=Controls!$I$2,'Hours Spread'!AX105,$B$2=Controls!$I$3,'Hours Spread'!CT105,$B$2=Controls!$I$4,'Hours Spread'!EP105,$B$2=Controls!$I$5,'Hours Spread'!GL105,$B$2=Controls!$I$6,'Hours Spread'!IH105,$B$2=Controls!$I$7,'Hours Spread'!KD105)</f>
        <v>#N/A</v>
      </c>
      <c r="AX107" s="1137" t="str">
        <f>ifs($B$2=Controls!$I$2,'Hours Spread'!AY105,$B$2=Controls!$I$3,'Hours Spread'!CU105,$B$2=Controls!$I$4,'Hours Spread'!EQ105,$B$2=Controls!$I$5,'Hours Spread'!GM105,$B$2=Controls!$I$6,'Hours Spread'!II105,$B$2=Controls!$I$7,'Hours Spread'!KE105)</f>
        <v>#N/A</v>
      </c>
    </row>
    <row r="108">
      <c r="A108" s="858"/>
      <c r="B108" s="1143"/>
      <c r="C108" s="1141"/>
      <c r="D108" s="1137" t="str">
        <f>ifs($B$2=Controls!$I$2,'Hours Spread'!E106,$B$2=Controls!$I$3,'Hours Spread'!BA106,$B$2=Controls!$I$4,'Hours Spread'!CW106,$B$2=Controls!$I$5,'Hours Spread'!ES106,$B$2=Controls!$I$6,'Hours Spread'!GO106,$B$2=Controls!$I$7,'Hours Spread'!IK106)</f>
        <v>#N/A</v>
      </c>
      <c r="E108" s="1137" t="str">
        <f>ifs($B$2=Controls!$I$2,'Hours Spread'!F106,$B$2=Controls!$I$3,'Hours Spread'!BB106,$B$2=Controls!$I$4,'Hours Spread'!CX106,$B$2=Controls!$I$5,'Hours Spread'!ET106,$B$2=Controls!$I$6,'Hours Spread'!GP106,$B$2=Controls!$I$7,'Hours Spread'!IL106)</f>
        <v>#N/A</v>
      </c>
      <c r="F108" s="1137" t="str">
        <f>ifs($B$2=Controls!$I$2,'Hours Spread'!G106,$B$2=Controls!$I$3,'Hours Spread'!BC106,$B$2=Controls!$I$4,'Hours Spread'!CY106,$B$2=Controls!$I$5,'Hours Spread'!EU106,$B$2=Controls!$I$6,'Hours Spread'!GQ106,$B$2=Controls!$I$7,'Hours Spread'!IM106)</f>
        <v>#N/A</v>
      </c>
      <c r="G108" s="1137" t="str">
        <f>ifs($B$2=Controls!$I$2,'Hours Spread'!H106,$B$2=Controls!$I$3,'Hours Spread'!BD106,$B$2=Controls!$I$4,'Hours Spread'!CZ106,$B$2=Controls!$I$5,'Hours Spread'!EV106,$B$2=Controls!$I$6,'Hours Spread'!GR106,$B$2=Controls!$I$7,'Hours Spread'!IN106)</f>
        <v>#N/A</v>
      </c>
      <c r="H108" s="1137" t="str">
        <f>ifs($B$2=Controls!$I$2,'Hours Spread'!I106,$B$2=Controls!$I$3,'Hours Spread'!BE106,$B$2=Controls!$I$4,'Hours Spread'!DA106,$B$2=Controls!$I$5,'Hours Spread'!EW106,$B$2=Controls!$I$6,'Hours Spread'!GS106,$B$2=Controls!$I$7,'Hours Spread'!IO106)</f>
        <v>#N/A</v>
      </c>
      <c r="I108" s="1137" t="str">
        <f>ifs($B$2=Controls!$I$2,'Hours Spread'!J106,$B$2=Controls!$I$3,'Hours Spread'!BF106,$B$2=Controls!$I$4,'Hours Spread'!DB106,$B$2=Controls!$I$5,'Hours Spread'!EX106,$B$2=Controls!$I$6,'Hours Spread'!GT106,$B$2=Controls!$I$7,'Hours Spread'!IP106)</f>
        <v>#N/A</v>
      </c>
      <c r="J108" s="1137" t="str">
        <f>ifs($B$2=Controls!$I$2,'Hours Spread'!K106,$B$2=Controls!$I$3,'Hours Spread'!BG106,$B$2=Controls!$I$4,'Hours Spread'!DC106,$B$2=Controls!$I$5,'Hours Spread'!EY106,$B$2=Controls!$I$6,'Hours Spread'!GU106,$B$2=Controls!$I$7,'Hours Spread'!IQ106)</f>
        <v>#N/A</v>
      </c>
      <c r="K108" s="1137" t="str">
        <f>ifs($B$2=Controls!$I$2,'Hours Spread'!L106,$B$2=Controls!$I$3,'Hours Spread'!BH106,$B$2=Controls!$I$4,'Hours Spread'!DD106,$B$2=Controls!$I$5,'Hours Spread'!EZ106,$B$2=Controls!$I$6,'Hours Spread'!GV106,$B$2=Controls!$I$7,'Hours Spread'!IR106)</f>
        <v>#N/A</v>
      </c>
      <c r="L108" s="1137" t="str">
        <f>ifs($B$2=Controls!$I$2,'Hours Spread'!M106,$B$2=Controls!$I$3,'Hours Spread'!BI106,$B$2=Controls!$I$4,'Hours Spread'!DE106,$B$2=Controls!$I$5,'Hours Spread'!FA106,$B$2=Controls!$I$6,'Hours Spread'!GW106,$B$2=Controls!$I$7,'Hours Spread'!IS106)</f>
        <v>#N/A</v>
      </c>
      <c r="M108" s="1137" t="str">
        <f>ifs($B$2=Controls!$I$2,'Hours Spread'!N106,$B$2=Controls!$I$3,'Hours Spread'!BJ106,$B$2=Controls!$I$4,'Hours Spread'!DF106,$B$2=Controls!$I$5,'Hours Spread'!FB106,$B$2=Controls!$I$6,'Hours Spread'!GX106,$B$2=Controls!$I$7,'Hours Spread'!IT106)</f>
        <v>#N/A</v>
      </c>
      <c r="N108" s="1137" t="str">
        <f>ifs($B$2=Controls!$I$2,'Hours Spread'!O106,$B$2=Controls!$I$3,'Hours Spread'!BK106,$B$2=Controls!$I$4,'Hours Spread'!DG106,$B$2=Controls!$I$5,'Hours Spread'!FC106,$B$2=Controls!$I$6,'Hours Spread'!GY106,$B$2=Controls!$I$7,'Hours Spread'!IU106)</f>
        <v>#N/A</v>
      </c>
      <c r="O108" s="1137" t="str">
        <f>ifs($B$2=Controls!$I$2,'Hours Spread'!P106,$B$2=Controls!$I$3,'Hours Spread'!BL106,$B$2=Controls!$I$4,'Hours Spread'!DH106,$B$2=Controls!$I$5,'Hours Spread'!FD106,$B$2=Controls!$I$6,'Hours Spread'!GZ106,$B$2=Controls!$I$7,'Hours Spread'!IV106)</f>
        <v>#N/A</v>
      </c>
      <c r="P108" s="1137" t="str">
        <f>ifs($B$2=Controls!$I$2,'Hours Spread'!Q106,$B$2=Controls!$I$3,'Hours Spread'!BM106,$B$2=Controls!$I$4,'Hours Spread'!DI106,$B$2=Controls!$I$5,'Hours Spread'!FE106,$B$2=Controls!$I$6,'Hours Spread'!HA106,$B$2=Controls!$I$7,'Hours Spread'!IW106)</f>
        <v>#N/A</v>
      </c>
      <c r="Q108" s="1137" t="str">
        <f>ifs($B$2=Controls!$I$2,'Hours Spread'!R106,$B$2=Controls!$I$3,'Hours Spread'!BN106,$B$2=Controls!$I$4,'Hours Spread'!DJ106,$B$2=Controls!$I$5,'Hours Spread'!FF106,$B$2=Controls!$I$6,'Hours Spread'!HB106,$B$2=Controls!$I$7,'Hours Spread'!IX106)</f>
        <v>#N/A</v>
      </c>
      <c r="R108" s="1137" t="str">
        <f>ifs($B$2=Controls!$I$2,'Hours Spread'!S106,$B$2=Controls!$I$3,'Hours Spread'!BO106,$B$2=Controls!$I$4,'Hours Spread'!DK106,$B$2=Controls!$I$5,'Hours Spread'!FG106,$B$2=Controls!$I$6,'Hours Spread'!HC106,$B$2=Controls!$I$7,'Hours Spread'!IY106)</f>
        <v>#N/A</v>
      </c>
      <c r="S108" s="1137" t="str">
        <f>ifs($B$2=Controls!$I$2,'Hours Spread'!T106,$B$2=Controls!$I$3,'Hours Spread'!BP106,$B$2=Controls!$I$4,'Hours Spread'!DL106,$B$2=Controls!$I$5,'Hours Spread'!FH106,$B$2=Controls!$I$6,'Hours Spread'!HD106,$B$2=Controls!$I$7,'Hours Spread'!IZ106)</f>
        <v>#N/A</v>
      </c>
      <c r="T108" s="1137" t="str">
        <f>ifs($B$2=Controls!$I$2,'Hours Spread'!U106,$B$2=Controls!$I$3,'Hours Spread'!BQ106,$B$2=Controls!$I$4,'Hours Spread'!DM106,$B$2=Controls!$I$5,'Hours Spread'!FI106,$B$2=Controls!$I$6,'Hours Spread'!HE106,$B$2=Controls!$I$7,'Hours Spread'!JA106)</f>
        <v>#N/A</v>
      </c>
      <c r="U108" s="1137" t="str">
        <f>ifs($B$2=Controls!$I$2,'Hours Spread'!V106,$B$2=Controls!$I$3,'Hours Spread'!BR106,$B$2=Controls!$I$4,'Hours Spread'!DN106,$B$2=Controls!$I$5,'Hours Spread'!FJ106,$B$2=Controls!$I$6,'Hours Spread'!HF106,$B$2=Controls!$I$7,'Hours Spread'!JB106)</f>
        <v>#N/A</v>
      </c>
      <c r="V108" s="1137" t="str">
        <f>ifs($B$2=Controls!$I$2,'Hours Spread'!W106,$B$2=Controls!$I$3,'Hours Spread'!BS106,$B$2=Controls!$I$4,'Hours Spread'!DO106,$B$2=Controls!$I$5,'Hours Spread'!FK106,$B$2=Controls!$I$6,'Hours Spread'!HG106,$B$2=Controls!$I$7,'Hours Spread'!JC106)</f>
        <v>#N/A</v>
      </c>
      <c r="W108" s="1137" t="str">
        <f>ifs($B$2=Controls!$I$2,'Hours Spread'!X106,$B$2=Controls!$I$3,'Hours Spread'!BT106,$B$2=Controls!$I$4,'Hours Spread'!DP106,$B$2=Controls!$I$5,'Hours Spread'!FL106,$B$2=Controls!$I$6,'Hours Spread'!HH106,$B$2=Controls!$I$7,'Hours Spread'!JD106)</f>
        <v>#N/A</v>
      </c>
      <c r="X108" s="1137" t="str">
        <f>ifs($B$2=Controls!$I$2,'Hours Spread'!Y106,$B$2=Controls!$I$3,'Hours Spread'!BU106,$B$2=Controls!$I$4,'Hours Spread'!DQ106,$B$2=Controls!$I$5,'Hours Spread'!FM106,$B$2=Controls!$I$6,'Hours Spread'!HI106,$B$2=Controls!$I$7,'Hours Spread'!JE106)</f>
        <v>#N/A</v>
      </c>
      <c r="Y108" s="1137" t="str">
        <f>ifs($B$2=Controls!$I$2,'Hours Spread'!Z106,$B$2=Controls!$I$3,'Hours Spread'!BV106,$B$2=Controls!$I$4,'Hours Spread'!DR106,$B$2=Controls!$I$5,'Hours Spread'!FN106,$B$2=Controls!$I$6,'Hours Spread'!HJ106,$B$2=Controls!$I$7,'Hours Spread'!JF106)</f>
        <v>#N/A</v>
      </c>
      <c r="Z108" s="1137" t="str">
        <f>ifs($B$2=Controls!$I$2,'Hours Spread'!AA106,$B$2=Controls!$I$3,'Hours Spread'!BW106,$B$2=Controls!$I$4,'Hours Spread'!DS106,$B$2=Controls!$I$5,'Hours Spread'!FO106,$B$2=Controls!$I$6,'Hours Spread'!HK106,$B$2=Controls!$I$7,'Hours Spread'!JG106)</f>
        <v>#N/A</v>
      </c>
      <c r="AA108" s="1137" t="str">
        <f>ifs($B$2=Controls!$I$2,'Hours Spread'!AB106,$B$2=Controls!$I$3,'Hours Spread'!BX106,$B$2=Controls!$I$4,'Hours Spread'!DT106,$B$2=Controls!$I$5,'Hours Spread'!FP106,$B$2=Controls!$I$6,'Hours Spread'!HL106,$B$2=Controls!$I$7,'Hours Spread'!JH106)</f>
        <v>#N/A</v>
      </c>
      <c r="AB108" s="1137" t="str">
        <f>ifs($B$2=Controls!$I$2,'Hours Spread'!AC106,$B$2=Controls!$I$3,'Hours Spread'!BY106,$B$2=Controls!$I$4,'Hours Spread'!DU106,$B$2=Controls!$I$5,'Hours Spread'!FQ106,$B$2=Controls!$I$6,'Hours Spread'!HM106,$B$2=Controls!$I$7,'Hours Spread'!JI106)</f>
        <v>#N/A</v>
      </c>
      <c r="AC108" s="1137" t="str">
        <f>ifs($B$2=Controls!$I$2,'Hours Spread'!AD106,$B$2=Controls!$I$3,'Hours Spread'!BZ106,$B$2=Controls!$I$4,'Hours Spread'!DV106,$B$2=Controls!$I$5,'Hours Spread'!FR106,$B$2=Controls!$I$6,'Hours Spread'!HN106,$B$2=Controls!$I$7,'Hours Spread'!JJ106)</f>
        <v>#N/A</v>
      </c>
      <c r="AD108" s="1137" t="str">
        <f>ifs($B$2=Controls!$I$2,'Hours Spread'!AE106,$B$2=Controls!$I$3,'Hours Spread'!CA106,$B$2=Controls!$I$4,'Hours Spread'!DW106,$B$2=Controls!$I$5,'Hours Spread'!FS106,$B$2=Controls!$I$6,'Hours Spread'!HO106,$B$2=Controls!$I$7,'Hours Spread'!JK106)</f>
        <v>#N/A</v>
      </c>
      <c r="AE108" s="1137" t="str">
        <f>ifs($B$2=Controls!$I$2,'Hours Spread'!AF106,$B$2=Controls!$I$3,'Hours Spread'!CB106,$B$2=Controls!$I$4,'Hours Spread'!DX106,$B$2=Controls!$I$5,'Hours Spread'!FT106,$B$2=Controls!$I$6,'Hours Spread'!HP106,$B$2=Controls!$I$7,'Hours Spread'!JL106)</f>
        <v>#N/A</v>
      </c>
      <c r="AF108" s="1137" t="str">
        <f>ifs($B$2=Controls!$I$2,'Hours Spread'!AG106,$B$2=Controls!$I$3,'Hours Spread'!CC106,$B$2=Controls!$I$4,'Hours Spread'!DY106,$B$2=Controls!$I$5,'Hours Spread'!FU106,$B$2=Controls!$I$6,'Hours Spread'!HQ106,$B$2=Controls!$I$7,'Hours Spread'!JM106)</f>
        <v>#N/A</v>
      </c>
      <c r="AG108" s="1137" t="str">
        <f>ifs($B$2=Controls!$I$2,'Hours Spread'!AH106,$B$2=Controls!$I$3,'Hours Spread'!CD106,$B$2=Controls!$I$4,'Hours Spread'!DZ106,$B$2=Controls!$I$5,'Hours Spread'!FV106,$B$2=Controls!$I$6,'Hours Spread'!HR106,$B$2=Controls!$I$7,'Hours Spread'!JN106)</f>
        <v>#N/A</v>
      </c>
      <c r="AH108" s="1137" t="str">
        <f>ifs($B$2=Controls!$I$2,'Hours Spread'!AI106,$B$2=Controls!$I$3,'Hours Spread'!CE106,$B$2=Controls!$I$4,'Hours Spread'!EA106,$B$2=Controls!$I$5,'Hours Spread'!FW106,$B$2=Controls!$I$6,'Hours Spread'!HS106,$B$2=Controls!$I$7,'Hours Spread'!JO106)</f>
        <v>#N/A</v>
      </c>
      <c r="AI108" s="1137" t="str">
        <f>ifs($B$2=Controls!$I$2,'Hours Spread'!AJ106,$B$2=Controls!$I$3,'Hours Spread'!CF106,$B$2=Controls!$I$4,'Hours Spread'!EB106,$B$2=Controls!$I$5,'Hours Spread'!FX106,$B$2=Controls!$I$6,'Hours Spread'!HT106,$B$2=Controls!$I$7,'Hours Spread'!JP106)</f>
        <v>#N/A</v>
      </c>
      <c r="AJ108" s="1137" t="str">
        <f>ifs($B$2=Controls!$I$2,'Hours Spread'!AK106,$B$2=Controls!$I$3,'Hours Spread'!CG106,$B$2=Controls!$I$4,'Hours Spread'!EC106,$B$2=Controls!$I$5,'Hours Spread'!FY106,$B$2=Controls!$I$6,'Hours Spread'!HU106,$B$2=Controls!$I$7,'Hours Spread'!JQ106)</f>
        <v>#N/A</v>
      </c>
      <c r="AK108" s="1137" t="str">
        <f>ifs($B$2=Controls!$I$2,'Hours Spread'!AL106,$B$2=Controls!$I$3,'Hours Spread'!CH106,$B$2=Controls!$I$4,'Hours Spread'!ED106,$B$2=Controls!$I$5,'Hours Spread'!FZ106,$B$2=Controls!$I$6,'Hours Spread'!HV106,$B$2=Controls!$I$7,'Hours Spread'!JR106)</f>
        <v>#N/A</v>
      </c>
      <c r="AL108" s="1137" t="str">
        <f>ifs($B$2=Controls!$I$2,'Hours Spread'!AM106,$B$2=Controls!$I$3,'Hours Spread'!CI106,$B$2=Controls!$I$4,'Hours Spread'!EE106,$B$2=Controls!$I$5,'Hours Spread'!GA106,$B$2=Controls!$I$6,'Hours Spread'!HW106,$B$2=Controls!$I$7,'Hours Spread'!JS106)</f>
        <v>#N/A</v>
      </c>
      <c r="AM108" s="1137" t="str">
        <f>ifs($B$2=Controls!$I$2,'Hours Spread'!AN106,$B$2=Controls!$I$3,'Hours Spread'!CJ106,$B$2=Controls!$I$4,'Hours Spread'!EF106,$B$2=Controls!$I$5,'Hours Spread'!GB106,$B$2=Controls!$I$6,'Hours Spread'!HX106,$B$2=Controls!$I$7,'Hours Spread'!JT106)</f>
        <v>#N/A</v>
      </c>
      <c r="AN108" s="1137" t="str">
        <f>ifs($B$2=Controls!$I$2,'Hours Spread'!AO106,$B$2=Controls!$I$3,'Hours Spread'!CK106,$B$2=Controls!$I$4,'Hours Spread'!EG106,$B$2=Controls!$I$5,'Hours Spread'!GC106,$B$2=Controls!$I$6,'Hours Spread'!HY106,$B$2=Controls!$I$7,'Hours Spread'!JU106)</f>
        <v>#N/A</v>
      </c>
      <c r="AO108" s="1137" t="str">
        <f>ifs($B$2=Controls!$I$2,'Hours Spread'!AP106,$B$2=Controls!$I$3,'Hours Spread'!CL106,$B$2=Controls!$I$4,'Hours Spread'!EH106,$B$2=Controls!$I$5,'Hours Spread'!GD106,$B$2=Controls!$I$6,'Hours Spread'!HZ106,$B$2=Controls!$I$7,'Hours Spread'!JV106)</f>
        <v>#N/A</v>
      </c>
      <c r="AP108" s="1137" t="str">
        <f>ifs($B$2=Controls!$I$2,'Hours Spread'!AQ106,$B$2=Controls!$I$3,'Hours Spread'!CM106,$B$2=Controls!$I$4,'Hours Spread'!EI106,$B$2=Controls!$I$5,'Hours Spread'!GE106,$B$2=Controls!$I$6,'Hours Spread'!IA106,$B$2=Controls!$I$7,'Hours Spread'!JW106)</f>
        <v>#N/A</v>
      </c>
      <c r="AQ108" s="1137" t="str">
        <f>ifs($B$2=Controls!$I$2,'Hours Spread'!AR106,$B$2=Controls!$I$3,'Hours Spread'!CN106,$B$2=Controls!$I$4,'Hours Spread'!EJ106,$B$2=Controls!$I$5,'Hours Spread'!GF106,$B$2=Controls!$I$6,'Hours Spread'!IB106,$B$2=Controls!$I$7,'Hours Spread'!JX106)</f>
        <v>#N/A</v>
      </c>
      <c r="AR108" s="1137" t="str">
        <f>ifs($B$2=Controls!$I$2,'Hours Spread'!AS106,$B$2=Controls!$I$3,'Hours Spread'!CO106,$B$2=Controls!$I$4,'Hours Spread'!EK106,$B$2=Controls!$I$5,'Hours Spread'!GG106,$B$2=Controls!$I$6,'Hours Spread'!IC106,$B$2=Controls!$I$7,'Hours Spread'!JY106)</f>
        <v>#N/A</v>
      </c>
      <c r="AS108" s="1137" t="str">
        <f>ifs($B$2=Controls!$I$2,'Hours Spread'!AT106,$B$2=Controls!$I$3,'Hours Spread'!CP106,$B$2=Controls!$I$4,'Hours Spread'!EL106,$B$2=Controls!$I$5,'Hours Spread'!GH106,$B$2=Controls!$I$6,'Hours Spread'!ID106,$B$2=Controls!$I$7,'Hours Spread'!JZ106)</f>
        <v>#N/A</v>
      </c>
      <c r="AT108" s="1137" t="str">
        <f>ifs($B$2=Controls!$I$2,'Hours Spread'!AU106,$B$2=Controls!$I$3,'Hours Spread'!CQ106,$B$2=Controls!$I$4,'Hours Spread'!EM106,$B$2=Controls!$I$5,'Hours Spread'!GI106,$B$2=Controls!$I$6,'Hours Spread'!IE106,$B$2=Controls!$I$7,'Hours Spread'!KA106)</f>
        <v>#N/A</v>
      </c>
      <c r="AU108" s="1137" t="str">
        <f>ifs($B$2=Controls!$I$2,'Hours Spread'!AV106,$B$2=Controls!$I$3,'Hours Spread'!CR106,$B$2=Controls!$I$4,'Hours Spread'!EN106,$B$2=Controls!$I$5,'Hours Spread'!GJ106,$B$2=Controls!$I$6,'Hours Spread'!IF106,$B$2=Controls!$I$7,'Hours Spread'!KB106)</f>
        <v>#N/A</v>
      </c>
      <c r="AV108" s="1137" t="str">
        <f>ifs($B$2=Controls!$I$2,'Hours Spread'!AW106,$B$2=Controls!$I$3,'Hours Spread'!CS106,$B$2=Controls!$I$4,'Hours Spread'!EO106,$B$2=Controls!$I$5,'Hours Spread'!GK106,$B$2=Controls!$I$6,'Hours Spread'!IG106,$B$2=Controls!$I$7,'Hours Spread'!KC106)</f>
        <v>#N/A</v>
      </c>
      <c r="AW108" s="1137" t="str">
        <f>ifs($B$2=Controls!$I$2,'Hours Spread'!AX106,$B$2=Controls!$I$3,'Hours Spread'!CT106,$B$2=Controls!$I$4,'Hours Spread'!EP106,$B$2=Controls!$I$5,'Hours Spread'!GL106,$B$2=Controls!$I$6,'Hours Spread'!IH106,$B$2=Controls!$I$7,'Hours Spread'!KD106)</f>
        <v>#N/A</v>
      </c>
      <c r="AX108" s="1137" t="str">
        <f>ifs($B$2=Controls!$I$2,'Hours Spread'!AY106,$B$2=Controls!$I$3,'Hours Spread'!CU106,$B$2=Controls!$I$4,'Hours Spread'!EQ106,$B$2=Controls!$I$5,'Hours Spread'!GM106,$B$2=Controls!$I$6,'Hours Spread'!II106,$B$2=Controls!$I$7,'Hours Spread'!KE106)</f>
        <v>#N/A</v>
      </c>
    </row>
    <row r="109">
      <c r="A109" s="858"/>
      <c r="B109" s="1143"/>
      <c r="C109" s="1141"/>
      <c r="D109" s="1137" t="str">
        <f>ifs($B$2=Controls!$I$2,'Hours Spread'!E107,$B$2=Controls!$I$3,'Hours Spread'!BA107,$B$2=Controls!$I$4,'Hours Spread'!CW107,$B$2=Controls!$I$5,'Hours Spread'!ES107,$B$2=Controls!$I$6,'Hours Spread'!GO107,$B$2=Controls!$I$7,'Hours Spread'!IK107)</f>
        <v>#N/A</v>
      </c>
      <c r="E109" s="1137" t="str">
        <f>ifs($B$2=Controls!$I$2,'Hours Spread'!F107,$B$2=Controls!$I$3,'Hours Spread'!BB107,$B$2=Controls!$I$4,'Hours Spread'!CX107,$B$2=Controls!$I$5,'Hours Spread'!ET107,$B$2=Controls!$I$6,'Hours Spread'!GP107,$B$2=Controls!$I$7,'Hours Spread'!IL107)</f>
        <v>#N/A</v>
      </c>
      <c r="F109" s="1137" t="str">
        <f>ifs($B$2=Controls!$I$2,'Hours Spread'!G107,$B$2=Controls!$I$3,'Hours Spread'!BC107,$B$2=Controls!$I$4,'Hours Spread'!CY107,$B$2=Controls!$I$5,'Hours Spread'!EU107,$B$2=Controls!$I$6,'Hours Spread'!GQ107,$B$2=Controls!$I$7,'Hours Spread'!IM107)</f>
        <v>#N/A</v>
      </c>
      <c r="G109" s="1137" t="str">
        <f>ifs($B$2=Controls!$I$2,'Hours Spread'!H107,$B$2=Controls!$I$3,'Hours Spread'!BD107,$B$2=Controls!$I$4,'Hours Spread'!CZ107,$B$2=Controls!$I$5,'Hours Spread'!EV107,$B$2=Controls!$I$6,'Hours Spread'!GR107,$B$2=Controls!$I$7,'Hours Spread'!IN107)</f>
        <v>#N/A</v>
      </c>
      <c r="H109" s="1137" t="str">
        <f>ifs($B$2=Controls!$I$2,'Hours Spread'!I107,$B$2=Controls!$I$3,'Hours Spread'!BE107,$B$2=Controls!$I$4,'Hours Spread'!DA107,$B$2=Controls!$I$5,'Hours Spread'!EW107,$B$2=Controls!$I$6,'Hours Spread'!GS107,$B$2=Controls!$I$7,'Hours Spread'!IO107)</f>
        <v>#N/A</v>
      </c>
      <c r="I109" s="1137" t="str">
        <f>ifs($B$2=Controls!$I$2,'Hours Spread'!J107,$B$2=Controls!$I$3,'Hours Spread'!BF107,$B$2=Controls!$I$4,'Hours Spread'!DB107,$B$2=Controls!$I$5,'Hours Spread'!EX107,$B$2=Controls!$I$6,'Hours Spread'!GT107,$B$2=Controls!$I$7,'Hours Spread'!IP107)</f>
        <v>#N/A</v>
      </c>
      <c r="J109" s="1137" t="str">
        <f>ifs($B$2=Controls!$I$2,'Hours Spread'!K107,$B$2=Controls!$I$3,'Hours Spread'!BG107,$B$2=Controls!$I$4,'Hours Spread'!DC107,$B$2=Controls!$I$5,'Hours Spread'!EY107,$B$2=Controls!$I$6,'Hours Spread'!GU107,$B$2=Controls!$I$7,'Hours Spread'!IQ107)</f>
        <v>#N/A</v>
      </c>
      <c r="K109" s="1137" t="str">
        <f>ifs($B$2=Controls!$I$2,'Hours Spread'!L107,$B$2=Controls!$I$3,'Hours Spread'!BH107,$B$2=Controls!$I$4,'Hours Spread'!DD107,$B$2=Controls!$I$5,'Hours Spread'!EZ107,$B$2=Controls!$I$6,'Hours Spread'!GV107,$B$2=Controls!$I$7,'Hours Spread'!IR107)</f>
        <v>#N/A</v>
      </c>
      <c r="L109" s="1137" t="str">
        <f>ifs($B$2=Controls!$I$2,'Hours Spread'!M107,$B$2=Controls!$I$3,'Hours Spread'!BI107,$B$2=Controls!$I$4,'Hours Spread'!DE107,$B$2=Controls!$I$5,'Hours Spread'!FA107,$B$2=Controls!$I$6,'Hours Spread'!GW107,$B$2=Controls!$I$7,'Hours Spread'!IS107)</f>
        <v>#N/A</v>
      </c>
      <c r="M109" s="1137" t="str">
        <f>ifs($B$2=Controls!$I$2,'Hours Spread'!N107,$B$2=Controls!$I$3,'Hours Spread'!BJ107,$B$2=Controls!$I$4,'Hours Spread'!DF107,$B$2=Controls!$I$5,'Hours Spread'!FB107,$B$2=Controls!$I$6,'Hours Spread'!GX107,$B$2=Controls!$I$7,'Hours Spread'!IT107)</f>
        <v>#N/A</v>
      </c>
      <c r="N109" s="1137" t="str">
        <f>ifs($B$2=Controls!$I$2,'Hours Spread'!O107,$B$2=Controls!$I$3,'Hours Spread'!BK107,$B$2=Controls!$I$4,'Hours Spread'!DG107,$B$2=Controls!$I$5,'Hours Spread'!FC107,$B$2=Controls!$I$6,'Hours Spread'!GY107,$B$2=Controls!$I$7,'Hours Spread'!IU107)</f>
        <v>#N/A</v>
      </c>
      <c r="O109" s="1137" t="str">
        <f>ifs($B$2=Controls!$I$2,'Hours Spread'!P107,$B$2=Controls!$I$3,'Hours Spread'!BL107,$B$2=Controls!$I$4,'Hours Spread'!DH107,$B$2=Controls!$I$5,'Hours Spread'!FD107,$B$2=Controls!$I$6,'Hours Spread'!GZ107,$B$2=Controls!$I$7,'Hours Spread'!IV107)</f>
        <v>#N/A</v>
      </c>
      <c r="P109" s="1137" t="str">
        <f>ifs($B$2=Controls!$I$2,'Hours Spread'!Q107,$B$2=Controls!$I$3,'Hours Spread'!BM107,$B$2=Controls!$I$4,'Hours Spread'!DI107,$B$2=Controls!$I$5,'Hours Spread'!FE107,$B$2=Controls!$I$6,'Hours Spread'!HA107,$B$2=Controls!$I$7,'Hours Spread'!IW107)</f>
        <v>#N/A</v>
      </c>
      <c r="Q109" s="1137" t="str">
        <f>ifs($B$2=Controls!$I$2,'Hours Spread'!R107,$B$2=Controls!$I$3,'Hours Spread'!BN107,$B$2=Controls!$I$4,'Hours Spread'!DJ107,$B$2=Controls!$I$5,'Hours Spread'!FF107,$B$2=Controls!$I$6,'Hours Spread'!HB107,$B$2=Controls!$I$7,'Hours Spread'!IX107)</f>
        <v>#N/A</v>
      </c>
      <c r="R109" s="1137" t="str">
        <f>ifs($B$2=Controls!$I$2,'Hours Spread'!S107,$B$2=Controls!$I$3,'Hours Spread'!BO107,$B$2=Controls!$I$4,'Hours Spread'!DK107,$B$2=Controls!$I$5,'Hours Spread'!FG107,$B$2=Controls!$I$6,'Hours Spread'!HC107,$B$2=Controls!$I$7,'Hours Spread'!IY107)</f>
        <v>#N/A</v>
      </c>
      <c r="S109" s="1137" t="str">
        <f>ifs($B$2=Controls!$I$2,'Hours Spread'!T107,$B$2=Controls!$I$3,'Hours Spread'!BP107,$B$2=Controls!$I$4,'Hours Spread'!DL107,$B$2=Controls!$I$5,'Hours Spread'!FH107,$B$2=Controls!$I$6,'Hours Spread'!HD107,$B$2=Controls!$I$7,'Hours Spread'!IZ107)</f>
        <v>#N/A</v>
      </c>
      <c r="T109" s="1137" t="str">
        <f>ifs($B$2=Controls!$I$2,'Hours Spread'!U107,$B$2=Controls!$I$3,'Hours Spread'!BQ107,$B$2=Controls!$I$4,'Hours Spread'!DM107,$B$2=Controls!$I$5,'Hours Spread'!FI107,$B$2=Controls!$I$6,'Hours Spread'!HE107,$B$2=Controls!$I$7,'Hours Spread'!JA107)</f>
        <v>#N/A</v>
      </c>
      <c r="U109" s="1137" t="str">
        <f>ifs($B$2=Controls!$I$2,'Hours Spread'!V107,$B$2=Controls!$I$3,'Hours Spread'!BR107,$B$2=Controls!$I$4,'Hours Spread'!DN107,$B$2=Controls!$I$5,'Hours Spread'!FJ107,$B$2=Controls!$I$6,'Hours Spread'!HF107,$B$2=Controls!$I$7,'Hours Spread'!JB107)</f>
        <v>#N/A</v>
      </c>
      <c r="V109" s="1137" t="str">
        <f>ifs($B$2=Controls!$I$2,'Hours Spread'!W107,$B$2=Controls!$I$3,'Hours Spread'!BS107,$B$2=Controls!$I$4,'Hours Spread'!DO107,$B$2=Controls!$I$5,'Hours Spread'!FK107,$B$2=Controls!$I$6,'Hours Spread'!HG107,$B$2=Controls!$I$7,'Hours Spread'!JC107)</f>
        <v>#N/A</v>
      </c>
      <c r="W109" s="1137" t="str">
        <f>ifs($B$2=Controls!$I$2,'Hours Spread'!X107,$B$2=Controls!$I$3,'Hours Spread'!BT107,$B$2=Controls!$I$4,'Hours Spread'!DP107,$B$2=Controls!$I$5,'Hours Spread'!FL107,$B$2=Controls!$I$6,'Hours Spread'!HH107,$B$2=Controls!$I$7,'Hours Spread'!JD107)</f>
        <v>#N/A</v>
      </c>
      <c r="X109" s="1137" t="str">
        <f>ifs($B$2=Controls!$I$2,'Hours Spread'!Y107,$B$2=Controls!$I$3,'Hours Spread'!BU107,$B$2=Controls!$I$4,'Hours Spread'!DQ107,$B$2=Controls!$I$5,'Hours Spread'!FM107,$B$2=Controls!$I$6,'Hours Spread'!HI107,$B$2=Controls!$I$7,'Hours Spread'!JE107)</f>
        <v>#N/A</v>
      </c>
      <c r="Y109" s="1137" t="str">
        <f>ifs($B$2=Controls!$I$2,'Hours Spread'!Z107,$B$2=Controls!$I$3,'Hours Spread'!BV107,$B$2=Controls!$I$4,'Hours Spread'!DR107,$B$2=Controls!$I$5,'Hours Spread'!FN107,$B$2=Controls!$I$6,'Hours Spread'!HJ107,$B$2=Controls!$I$7,'Hours Spread'!JF107)</f>
        <v>#N/A</v>
      </c>
      <c r="Z109" s="1137" t="str">
        <f>ifs($B$2=Controls!$I$2,'Hours Spread'!AA107,$B$2=Controls!$I$3,'Hours Spread'!BW107,$B$2=Controls!$I$4,'Hours Spread'!DS107,$B$2=Controls!$I$5,'Hours Spread'!FO107,$B$2=Controls!$I$6,'Hours Spread'!HK107,$B$2=Controls!$I$7,'Hours Spread'!JG107)</f>
        <v>#N/A</v>
      </c>
      <c r="AA109" s="1137" t="str">
        <f>ifs($B$2=Controls!$I$2,'Hours Spread'!AB107,$B$2=Controls!$I$3,'Hours Spread'!BX107,$B$2=Controls!$I$4,'Hours Spread'!DT107,$B$2=Controls!$I$5,'Hours Spread'!FP107,$B$2=Controls!$I$6,'Hours Spread'!HL107,$B$2=Controls!$I$7,'Hours Spread'!JH107)</f>
        <v>#N/A</v>
      </c>
      <c r="AB109" s="1137" t="str">
        <f>ifs($B$2=Controls!$I$2,'Hours Spread'!AC107,$B$2=Controls!$I$3,'Hours Spread'!BY107,$B$2=Controls!$I$4,'Hours Spread'!DU107,$B$2=Controls!$I$5,'Hours Spread'!FQ107,$B$2=Controls!$I$6,'Hours Spread'!HM107,$B$2=Controls!$I$7,'Hours Spread'!JI107)</f>
        <v>#N/A</v>
      </c>
      <c r="AC109" s="1137" t="str">
        <f>ifs($B$2=Controls!$I$2,'Hours Spread'!AD107,$B$2=Controls!$I$3,'Hours Spread'!BZ107,$B$2=Controls!$I$4,'Hours Spread'!DV107,$B$2=Controls!$I$5,'Hours Spread'!FR107,$B$2=Controls!$I$6,'Hours Spread'!HN107,$B$2=Controls!$I$7,'Hours Spread'!JJ107)</f>
        <v>#N/A</v>
      </c>
      <c r="AD109" s="1137" t="str">
        <f>ifs($B$2=Controls!$I$2,'Hours Spread'!AE107,$B$2=Controls!$I$3,'Hours Spread'!CA107,$B$2=Controls!$I$4,'Hours Spread'!DW107,$B$2=Controls!$I$5,'Hours Spread'!FS107,$B$2=Controls!$I$6,'Hours Spread'!HO107,$B$2=Controls!$I$7,'Hours Spread'!JK107)</f>
        <v>#N/A</v>
      </c>
      <c r="AE109" s="1137" t="str">
        <f>ifs($B$2=Controls!$I$2,'Hours Spread'!AF107,$B$2=Controls!$I$3,'Hours Spread'!CB107,$B$2=Controls!$I$4,'Hours Spread'!DX107,$B$2=Controls!$I$5,'Hours Spread'!FT107,$B$2=Controls!$I$6,'Hours Spread'!HP107,$B$2=Controls!$I$7,'Hours Spread'!JL107)</f>
        <v>#N/A</v>
      </c>
      <c r="AF109" s="1137" t="str">
        <f>ifs($B$2=Controls!$I$2,'Hours Spread'!AG107,$B$2=Controls!$I$3,'Hours Spread'!CC107,$B$2=Controls!$I$4,'Hours Spread'!DY107,$B$2=Controls!$I$5,'Hours Spread'!FU107,$B$2=Controls!$I$6,'Hours Spread'!HQ107,$B$2=Controls!$I$7,'Hours Spread'!JM107)</f>
        <v>#N/A</v>
      </c>
      <c r="AG109" s="1137" t="str">
        <f>ifs($B$2=Controls!$I$2,'Hours Spread'!AH107,$B$2=Controls!$I$3,'Hours Spread'!CD107,$B$2=Controls!$I$4,'Hours Spread'!DZ107,$B$2=Controls!$I$5,'Hours Spread'!FV107,$B$2=Controls!$I$6,'Hours Spread'!HR107,$B$2=Controls!$I$7,'Hours Spread'!JN107)</f>
        <v>#N/A</v>
      </c>
      <c r="AH109" s="1137" t="str">
        <f>ifs($B$2=Controls!$I$2,'Hours Spread'!AI107,$B$2=Controls!$I$3,'Hours Spread'!CE107,$B$2=Controls!$I$4,'Hours Spread'!EA107,$B$2=Controls!$I$5,'Hours Spread'!FW107,$B$2=Controls!$I$6,'Hours Spread'!HS107,$B$2=Controls!$I$7,'Hours Spread'!JO107)</f>
        <v>#N/A</v>
      </c>
      <c r="AI109" s="1137" t="str">
        <f>ifs($B$2=Controls!$I$2,'Hours Spread'!AJ107,$B$2=Controls!$I$3,'Hours Spread'!CF107,$B$2=Controls!$I$4,'Hours Spread'!EB107,$B$2=Controls!$I$5,'Hours Spread'!FX107,$B$2=Controls!$I$6,'Hours Spread'!HT107,$B$2=Controls!$I$7,'Hours Spread'!JP107)</f>
        <v>#N/A</v>
      </c>
      <c r="AJ109" s="1137" t="str">
        <f>ifs($B$2=Controls!$I$2,'Hours Spread'!AK107,$B$2=Controls!$I$3,'Hours Spread'!CG107,$B$2=Controls!$I$4,'Hours Spread'!EC107,$B$2=Controls!$I$5,'Hours Spread'!FY107,$B$2=Controls!$I$6,'Hours Spread'!HU107,$B$2=Controls!$I$7,'Hours Spread'!JQ107)</f>
        <v>#N/A</v>
      </c>
      <c r="AK109" s="1137" t="str">
        <f>ifs($B$2=Controls!$I$2,'Hours Spread'!AL107,$B$2=Controls!$I$3,'Hours Spread'!CH107,$B$2=Controls!$I$4,'Hours Spread'!ED107,$B$2=Controls!$I$5,'Hours Spread'!FZ107,$B$2=Controls!$I$6,'Hours Spread'!HV107,$B$2=Controls!$I$7,'Hours Spread'!JR107)</f>
        <v>#N/A</v>
      </c>
      <c r="AL109" s="1137" t="str">
        <f>ifs($B$2=Controls!$I$2,'Hours Spread'!AM107,$B$2=Controls!$I$3,'Hours Spread'!CI107,$B$2=Controls!$I$4,'Hours Spread'!EE107,$B$2=Controls!$I$5,'Hours Spread'!GA107,$B$2=Controls!$I$6,'Hours Spread'!HW107,$B$2=Controls!$I$7,'Hours Spread'!JS107)</f>
        <v>#N/A</v>
      </c>
      <c r="AM109" s="1137" t="str">
        <f>ifs($B$2=Controls!$I$2,'Hours Spread'!AN107,$B$2=Controls!$I$3,'Hours Spread'!CJ107,$B$2=Controls!$I$4,'Hours Spread'!EF107,$B$2=Controls!$I$5,'Hours Spread'!GB107,$B$2=Controls!$I$6,'Hours Spread'!HX107,$B$2=Controls!$I$7,'Hours Spread'!JT107)</f>
        <v>#N/A</v>
      </c>
      <c r="AN109" s="1137" t="str">
        <f>ifs($B$2=Controls!$I$2,'Hours Spread'!AO107,$B$2=Controls!$I$3,'Hours Spread'!CK107,$B$2=Controls!$I$4,'Hours Spread'!EG107,$B$2=Controls!$I$5,'Hours Spread'!GC107,$B$2=Controls!$I$6,'Hours Spread'!HY107,$B$2=Controls!$I$7,'Hours Spread'!JU107)</f>
        <v>#N/A</v>
      </c>
      <c r="AO109" s="1137" t="str">
        <f>ifs($B$2=Controls!$I$2,'Hours Spread'!AP107,$B$2=Controls!$I$3,'Hours Spread'!CL107,$B$2=Controls!$I$4,'Hours Spread'!EH107,$B$2=Controls!$I$5,'Hours Spread'!GD107,$B$2=Controls!$I$6,'Hours Spread'!HZ107,$B$2=Controls!$I$7,'Hours Spread'!JV107)</f>
        <v>#N/A</v>
      </c>
      <c r="AP109" s="1137" t="str">
        <f>ifs($B$2=Controls!$I$2,'Hours Spread'!AQ107,$B$2=Controls!$I$3,'Hours Spread'!CM107,$B$2=Controls!$I$4,'Hours Spread'!EI107,$B$2=Controls!$I$5,'Hours Spread'!GE107,$B$2=Controls!$I$6,'Hours Spread'!IA107,$B$2=Controls!$I$7,'Hours Spread'!JW107)</f>
        <v>#N/A</v>
      </c>
      <c r="AQ109" s="1137" t="str">
        <f>ifs($B$2=Controls!$I$2,'Hours Spread'!AR107,$B$2=Controls!$I$3,'Hours Spread'!CN107,$B$2=Controls!$I$4,'Hours Spread'!EJ107,$B$2=Controls!$I$5,'Hours Spread'!GF107,$B$2=Controls!$I$6,'Hours Spread'!IB107,$B$2=Controls!$I$7,'Hours Spread'!JX107)</f>
        <v>#N/A</v>
      </c>
      <c r="AR109" s="1137" t="str">
        <f>ifs($B$2=Controls!$I$2,'Hours Spread'!AS107,$B$2=Controls!$I$3,'Hours Spread'!CO107,$B$2=Controls!$I$4,'Hours Spread'!EK107,$B$2=Controls!$I$5,'Hours Spread'!GG107,$B$2=Controls!$I$6,'Hours Spread'!IC107,$B$2=Controls!$I$7,'Hours Spread'!JY107)</f>
        <v>#N/A</v>
      </c>
      <c r="AS109" s="1137" t="str">
        <f>ifs($B$2=Controls!$I$2,'Hours Spread'!AT107,$B$2=Controls!$I$3,'Hours Spread'!CP107,$B$2=Controls!$I$4,'Hours Spread'!EL107,$B$2=Controls!$I$5,'Hours Spread'!GH107,$B$2=Controls!$I$6,'Hours Spread'!ID107,$B$2=Controls!$I$7,'Hours Spread'!JZ107)</f>
        <v>#N/A</v>
      </c>
      <c r="AT109" s="1137" t="str">
        <f>ifs($B$2=Controls!$I$2,'Hours Spread'!AU107,$B$2=Controls!$I$3,'Hours Spread'!CQ107,$B$2=Controls!$I$4,'Hours Spread'!EM107,$B$2=Controls!$I$5,'Hours Spread'!GI107,$B$2=Controls!$I$6,'Hours Spread'!IE107,$B$2=Controls!$I$7,'Hours Spread'!KA107)</f>
        <v>#N/A</v>
      </c>
      <c r="AU109" s="1137" t="str">
        <f>ifs($B$2=Controls!$I$2,'Hours Spread'!AV107,$B$2=Controls!$I$3,'Hours Spread'!CR107,$B$2=Controls!$I$4,'Hours Spread'!EN107,$B$2=Controls!$I$5,'Hours Spread'!GJ107,$B$2=Controls!$I$6,'Hours Spread'!IF107,$B$2=Controls!$I$7,'Hours Spread'!KB107)</f>
        <v>#N/A</v>
      </c>
      <c r="AV109" s="1137" t="str">
        <f>ifs($B$2=Controls!$I$2,'Hours Spread'!AW107,$B$2=Controls!$I$3,'Hours Spread'!CS107,$B$2=Controls!$I$4,'Hours Spread'!EO107,$B$2=Controls!$I$5,'Hours Spread'!GK107,$B$2=Controls!$I$6,'Hours Spread'!IG107,$B$2=Controls!$I$7,'Hours Spread'!KC107)</f>
        <v>#N/A</v>
      </c>
      <c r="AW109" s="1137" t="str">
        <f>ifs($B$2=Controls!$I$2,'Hours Spread'!AX107,$B$2=Controls!$I$3,'Hours Spread'!CT107,$B$2=Controls!$I$4,'Hours Spread'!EP107,$B$2=Controls!$I$5,'Hours Spread'!GL107,$B$2=Controls!$I$6,'Hours Spread'!IH107,$B$2=Controls!$I$7,'Hours Spread'!KD107)</f>
        <v>#N/A</v>
      </c>
      <c r="AX109" s="1137" t="str">
        <f>ifs($B$2=Controls!$I$2,'Hours Spread'!AY107,$B$2=Controls!$I$3,'Hours Spread'!CU107,$B$2=Controls!$I$4,'Hours Spread'!EQ107,$B$2=Controls!$I$5,'Hours Spread'!GM107,$B$2=Controls!$I$6,'Hours Spread'!II107,$B$2=Controls!$I$7,'Hours Spread'!KE107)</f>
        <v>#N/A</v>
      </c>
    </row>
    <row r="110">
      <c r="A110" s="858"/>
      <c r="B110" s="1143"/>
      <c r="C110" s="1141"/>
      <c r="D110" s="1137" t="str">
        <f>ifs($B$2=Controls!$I$2,'Hours Spread'!E108,$B$2=Controls!$I$3,'Hours Spread'!BA108,$B$2=Controls!$I$4,'Hours Spread'!CW108,$B$2=Controls!$I$5,'Hours Spread'!ES108,$B$2=Controls!$I$6,'Hours Spread'!GO108,$B$2=Controls!$I$7,'Hours Spread'!IK108)</f>
        <v>#N/A</v>
      </c>
      <c r="E110" s="1137" t="str">
        <f>ifs($B$2=Controls!$I$2,'Hours Spread'!F108,$B$2=Controls!$I$3,'Hours Spread'!BB108,$B$2=Controls!$I$4,'Hours Spread'!CX108,$B$2=Controls!$I$5,'Hours Spread'!ET108,$B$2=Controls!$I$6,'Hours Spread'!GP108,$B$2=Controls!$I$7,'Hours Spread'!IL108)</f>
        <v>#N/A</v>
      </c>
      <c r="F110" s="1137" t="str">
        <f>ifs($B$2=Controls!$I$2,'Hours Spread'!G108,$B$2=Controls!$I$3,'Hours Spread'!BC108,$B$2=Controls!$I$4,'Hours Spread'!CY108,$B$2=Controls!$I$5,'Hours Spread'!EU108,$B$2=Controls!$I$6,'Hours Spread'!GQ108,$B$2=Controls!$I$7,'Hours Spread'!IM108)</f>
        <v>#N/A</v>
      </c>
      <c r="G110" s="1137" t="str">
        <f>ifs($B$2=Controls!$I$2,'Hours Spread'!H108,$B$2=Controls!$I$3,'Hours Spread'!BD108,$B$2=Controls!$I$4,'Hours Spread'!CZ108,$B$2=Controls!$I$5,'Hours Spread'!EV108,$B$2=Controls!$I$6,'Hours Spread'!GR108,$B$2=Controls!$I$7,'Hours Spread'!IN108)</f>
        <v>#N/A</v>
      </c>
      <c r="H110" s="1137" t="str">
        <f>ifs($B$2=Controls!$I$2,'Hours Spread'!I108,$B$2=Controls!$I$3,'Hours Spread'!BE108,$B$2=Controls!$I$4,'Hours Spread'!DA108,$B$2=Controls!$I$5,'Hours Spread'!EW108,$B$2=Controls!$I$6,'Hours Spread'!GS108,$B$2=Controls!$I$7,'Hours Spread'!IO108)</f>
        <v>#N/A</v>
      </c>
      <c r="I110" s="1137" t="str">
        <f>ifs($B$2=Controls!$I$2,'Hours Spread'!J108,$B$2=Controls!$I$3,'Hours Spread'!BF108,$B$2=Controls!$I$4,'Hours Spread'!DB108,$B$2=Controls!$I$5,'Hours Spread'!EX108,$B$2=Controls!$I$6,'Hours Spread'!GT108,$B$2=Controls!$I$7,'Hours Spread'!IP108)</f>
        <v>#N/A</v>
      </c>
      <c r="J110" s="1137" t="str">
        <f>ifs($B$2=Controls!$I$2,'Hours Spread'!K108,$B$2=Controls!$I$3,'Hours Spread'!BG108,$B$2=Controls!$I$4,'Hours Spread'!DC108,$B$2=Controls!$I$5,'Hours Spread'!EY108,$B$2=Controls!$I$6,'Hours Spread'!GU108,$B$2=Controls!$I$7,'Hours Spread'!IQ108)</f>
        <v>#N/A</v>
      </c>
      <c r="K110" s="1137" t="str">
        <f>ifs($B$2=Controls!$I$2,'Hours Spread'!L108,$B$2=Controls!$I$3,'Hours Spread'!BH108,$B$2=Controls!$I$4,'Hours Spread'!DD108,$B$2=Controls!$I$5,'Hours Spread'!EZ108,$B$2=Controls!$I$6,'Hours Spread'!GV108,$B$2=Controls!$I$7,'Hours Spread'!IR108)</f>
        <v>#N/A</v>
      </c>
      <c r="L110" s="1137" t="str">
        <f>ifs($B$2=Controls!$I$2,'Hours Spread'!M108,$B$2=Controls!$I$3,'Hours Spread'!BI108,$B$2=Controls!$I$4,'Hours Spread'!DE108,$B$2=Controls!$I$5,'Hours Spread'!FA108,$B$2=Controls!$I$6,'Hours Spread'!GW108,$B$2=Controls!$I$7,'Hours Spread'!IS108)</f>
        <v>#N/A</v>
      </c>
      <c r="M110" s="1137" t="str">
        <f>ifs($B$2=Controls!$I$2,'Hours Spread'!N108,$B$2=Controls!$I$3,'Hours Spread'!BJ108,$B$2=Controls!$I$4,'Hours Spread'!DF108,$B$2=Controls!$I$5,'Hours Spread'!FB108,$B$2=Controls!$I$6,'Hours Spread'!GX108,$B$2=Controls!$I$7,'Hours Spread'!IT108)</f>
        <v>#N/A</v>
      </c>
      <c r="N110" s="1137" t="str">
        <f>ifs($B$2=Controls!$I$2,'Hours Spread'!O108,$B$2=Controls!$I$3,'Hours Spread'!BK108,$B$2=Controls!$I$4,'Hours Spread'!DG108,$B$2=Controls!$I$5,'Hours Spread'!FC108,$B$2=Controls!$I$6,'Hours Spread'!GY108,$B$2=Controls!$I$7,'Hours Spread'!IU108)</f>
        <v>#N/A</v>
      </c>
      <c r="O110" s="1137" t="str">
        <f>ifs($B$2=Controls!$I$2,'Hours Spread'!P108,$B$2=Controls!$I$3,'Hours Spread'!BL108,$B$2=Controls!$I$4,'Hours Spread'!DH108,$B$2=Controls!$I$5,'Hours Spread'!FD108,$B$2=Controls!$I$6,'Hours Spread'!GZ108,$B$2=Controls!$I$7,'Hours Spread'!IV108)</f>
        <v>#N/A</v>
      </c>
      <c r="P110" s="1137" t="str">
        <f>ifs($B$2=Controls!$I$2,'Hours Spread'!Q108,$B$2=Controls!$I$3,'Hours Spread'!BM108,$B$2=Controls!$I$4,'Hours Spread'!DI108,$B$2=Controls!$I$5,'Hours Spread'!FE108,$B$2=Controls!$I$6,'Hours Spread'!HA108,$B$2=Controls!$I$7,'Hours Spread'!IW108)</f>
        <v>#N/A</v>
      </c>
      <c r="Q110" s="1137" t="str">
        <f>ifs($B$2=Controls!$I$2,'Hours Spread'!R108,$B$2=Controls!$I$3,'Hours Spread'!BN108,$B$2=Controls!$I$4,'Hours Spread'!DJ108,$B$2=Controls!$I$5,'Hours Spread'!FF108,$B$2=Controls!$I$6,'Hours Spread'!HB108,$B$2=Controls!$I$7,'Hours Spread'!IX108)</f>
        <v>#N/A</v>
      </c>
      <c r="R110" s="1137" t="str">
        <f>ifs($B$2=Controls!$I$2,'Hours Spread'!S108,$B$2=Controls!$I$3,'Hours Spread'!BO108,$B$2=Controls!$I$4,'Hours Spread'!DK108,$B$2=Controls!$I$5,'Hours Spread'!FG108,$B$2=Controls!$I$6,'Hours Spread'!HC108,$B$2=Controls!$I$7,'Hours Spread'!IY108)</f>
        <v>#N/A</v>
      </c>
      <c r="S110" s="1137" t="str">
        <f>ifs($B$2=Controls!$I$2,'Hours Spread'!T108,$B$2=Controls!$I$3,'Hours Spread'!BP108,$B$2=Controls!$I$4,'Hours Spread'!DL108,$B$2=Controls!$I$5,'Hours Spread'!FH108,$B$2=Controls!$I$6,'Hours Spread'!HD108,$B$2=Controls!$I$7,'Hours Spread'!IZ108)</f>
        <v>#N/A</v>
      </c>
      <c r="T110" s="1137" t="str">
        <f>ifs($B$2=Controls!$I$2,'Hours Spread'!U108,$B$2=Controls!$I$3,'Hours Spread'!BQ108,$B$2=Controls!$I$4,'Hours Spread'!DM108,$B$2=Controls!$I$5,'Hours Spread'!FI108,$B$2=Controls!$I$6,'Hours Spread'!HE108,$B$2=Controls!$I$7,'Hours Spread'!JA108)</f>
        <v>#N/A</v>
      </c>
      <c r="U110" s="1137" t="str">
        <f>ifs($B$2=Controls!$I$2,'Hours Spread'!V108,$B$2=Controls!$I$3,'Hours Spread'!BR108,$B$2=Controls!$I$4,'Hours Spread'!DN108,$B$2=Controls!$I$5,'Hours Spread'!FJ108,$B$2=Controls!$I$6,'Hours Spread'!HF108,$B$2=Controls!$I$7,'Hours Spread'!JB108)</f>
        <v>#N/A</v>
      </c>
      <c r="V110" s="1137" t="str">
        <f>ifs($B$2=Controls!$I$2,'Hours Spread'!W108,$B$2=Controls!$I$3,'Hours Spread'!BS108,$B$2=Controls!$I$4,'Hours Spread'!DO108,$B$2=Controls!$I$5,'Hours Spread'!FK108,$B$2=Controls!$I$6,'Hours Spread'!HG108,$B$2=Controls!$I$7,'Hours Spread'!JC108)</f>
        <v>#N/A</v>
      </c>
      <c r="W110" s="1137" t="str">
        <f>ifs($B$2=Controls!$I$2,'Hours Spread'!X108,$B$2=Controls!$I$3,'Hours Spread'!BT108,$B$2=Controls!$I$4,'Hours Spread'!DP108,$B$2=Controls!$I$5,'Hours Spread'!FL108,$B$2=Controls!$I$6,'Hours Spread'!HH108,$B$2=Controls!$I$7,'Hours Spread'!JD108)</f>
        <v>#N/A</v>
      </c>
      <c r="X110" s="1137" t="str">
        <f>ifs($B$2=Controls!$I$2,'Hours Spread'!Y108,$B$2=Controls!$I$3,'Hours Spread'!BU108,$B$2=Controls!$I$4,'Hours Spread'!DQ108,$B$2=Controls!$I$5,'Hours Spread'!FM108,$B$2=Controls!$I$6,'Hours Spread'!HI108,$B$2=Controls!$I$7,'Hours Spread'!JE108)</f>
        <v>#N/A</v>
      </c>
      <c r="Y110" s="1137" t="str">
        <f>ifs($B$2=Controls!$I$2,'Hours Spread'!Z108,$B$2=Controls!$I$3,'Hours Spread'!BV108,$B$2=Controls!$I$4,'Hours Spread'!DR108,$B$2=Controls!$I$5,'Hours Spread'!FN108,$B$2=Controls!$I$6,'Hours Spread'!HJ108,$B$2=Controls!$I$7,'Hours Spread'!JF108)</f>
        <v>#N/A</v>
      </c>
      <c r="Z110" s="1137" t="str">
        <f>ifs($B$2=Controls!$I$2,'Hours Spread'!AA108,$B$2=Controls!$I$3,'Hours Spread'!BW108,$B$2=Controls!$I$4,'Hours Spread'!DS108,$B$2=Controls!$I$5,'Hours Spread'!FO108,$B$2=Controls!$I$6,'Hours Spread'!HK108,$B$2=Controls!$I$7,'Hours Spread'!JG108)</f>
        <v>#N/A</v>
      </c>
      <c r="AA110" s="1137" t="str">
        <f>ifs($B$2=Controls!$I$2,'Hours Spread'!AB108,$B$2=Controls!$I$3,'Hours Spread'!BX108,$B$2=Controls!$I$4,'Hours Spread'!DT108,$B$2=Controls!$I$5,'Hours Spread'!FP108,$B$2=Controls!$I$6,'Hours Spread'!HL108,$B$2=Controls!$I$7,'Hours Spread'!JH108)</f>
        <v>#N/A</v>
      </c>
      <c r="AB110" s="1137" t="str">
        <f>ifs($B$2=Controls!$I$2,'Hours Spread'!AC108,$B$2=Controls!$I$3,'Hours Spread'!BY108,$B$2=Controls!$I$4,'Hours Spread'!DU108,$B$2=Controls!$I$5,'Hours Spread'!FQ108,$B$2=Controls!$I$6,'Hours Spread'!HM108,$B$2=Controls!$I$7,'Hours Spread'!JI108)</f>
        <v>#N/A</v>
      </c>
      <c r="AC110" s="1137" t="str">
        <f>ifs($B$2=Controls!$I$2,'Hours Spread'!AD108,$B$2=Controls!$I$3,'Hours Spread'!BZ108,$B$2=Controls!$I$4,'Hours Spread'!DV108,$B$2=Controls!$I$5,'Hours Spread'!FR108,$B$2=Controls!$I$6,'Hours Spread'!HN108,$B$2=Controls!$I$7,'Hours Spread'!JJ108)</f>
        <v>#N/A</v>
      </c>
      <c r="AD110" s="1137" t="str">
        <f>ifs($B$2=Controls!$I$2,'Hours Spread'!AE108,$B$2=Controls!$I$3,'Hours Spread'!CA108,$B$2=Controls!$I$4,'Hours Spread'!DW108,$B$2=Controls!$I$5,'Hours Spread'!FS108,$B$2=Controls!$I$6,'Hours Spread'!HO108,$B$2=Controls!$I$7,'Hours Spread'!JK108)</f>
        <v>#N/A</v>
      </c>
      <c r="AE110" s="1137" t="str">
        <f>ifs($B$2=Controls!$I$2,'Hours Spread'!AF108,$B$2=Controls!$I$3,'Hours Spread'!CB108,$B$2=Controls!$I$4,'Hours Spread'!DX108,$B$2=Controls!$I$5,'Hours Spread'!FT108,$B$2=Controls!$I$6,'Hours Spread'!HP108,$B$2=Controls!$I$7,'Hours Spread'!JL108)</f>
        <v>#N/A</v>
      </c>
      <c r="AF110" s="1137" t="str">
        <f>ifs($B$2=Controls!$I$2,'Hours Spread'!AG108,$B$2=Controls!$I$3,'Hours Spread'!CC108,$B$2=Controls!$I$4,'Hours Spread'!DY108,$B$2=Controls!$I$5,'Hours Spread'!FU108,$B$2=Controls!$I$6,'Hours Spread'!HQ108,$B$2=Controls!$I$7,'Hours Spread'!JM108)</f>
        <v>#N/A</v>
      </c>
      <c r="AG110" s="1137" t="str">
        <f>ifs($B$2=Controls!$I$2,'Hours Spread'!AH108,$B$2=Controls!$I$3,'Hours Spread'!CD108,$B$2=Controls!$I$4,'Hours Spread'!DZ108,$B$2=Controls!$I$5,'Hours Spread'!FV108,$B$2=Controls!$I$6,'Hours Spread'!HR108,$B$2=Controls!$I$7,'Hours Spread'!JN108)</f>
        <v>#N/A</v>
      </c>
      <c r="AH110" s="1137" t="str">
        <f>ifs($B$2=Controls!$I$2,'Hours Spread'!AI108,$B$2=Controls!$I$3,'Hours Spread'!CE108,$B$2=Controls!$I$4,'Hours Spread'!EA108,$B$2=Controls!$I$5,'Hours Spread'!FW108,$B$2=Controls!$I$6,'Hours Spread'!HS108,$B$2=Controls!$I$7,'Hours Spread'!JO108)</f>
        <v>#N/A</v>
      </c>
      <c r="AI110" s="1137" t="str">
        <f>ifs($B$2=Controls!$I$2,'Hours Spread'!AJ108,$B$2=Controls!$I$3,'Hours Spread'!CF108,$B$2=Controls!$I$4,'Hours Spread'!EB108,$B$2=Controls!$I$5,'Hours Spread'!FX108,$B$2=Controls!$I$6,'Hours Spread'!HT108,$B$2=Controls!$I$7,'Hours Spread'!JP108)</f>
        <v>#N/A</v>
      </c>
      <c r="AJ110" s="1137" t="str">
        <f>ifs($B$2=Controls!$I$2,'Hours Spread'!AK108,$B$2=Controls!$I$3,'Hours Spread'!CG108,$B$2=Controls!$I$4,'Hours Spread'!EC108,$B$2=Controls!$I$5,'Hours Spread'!FY108,$B$2=Controls!$I$6,'Hours Spread'!HU108,$B$2=Controls!$I$7,'Hours Spread'!JQ108)</f>
        <v>#N/A</v>
      </c>
      <c r="AK110" s="1137" t="str">
        <f>ifs($B$2=Controls!$I$2,'Hours Spread'!AL108,$B$2=Controls!$I$3,'Hours Spread'!CH108,$B$2=Controls!$I$4,'Hours Spread'!ED108,$B$2=Controls!$I$5,'Hours Spread'!FZ108,$B$2=Controls!$I$6,'Hours Spread'!HV108,$B$2=Controls!$I$7,'Hours Spread'!JR108)</f>
        <v>#N/A</v>
      </c>
      <c r="AL110" s="1137" t="str">
        <f>ifs($B$2=Controls!$I$2,'Hours Spread'!AM108,$B$2=Controls!$I$3,'Hours Spread'!CI108,$B$2=Controls!$I$4,'Hours Spread'!EE108,$B$2=Controls!$I$5,'Hours Spread'!GA108,$B$2=Controls!$I$6,'Hours Spread'!HW108,$B$2=Controls!$I$7,'Hours Spread'!JS108)</f>
        <v>#N/A</v>
      </c>
      <c r="AM110" s="1137" t="str">
        <f>ifs($B$2=Controls!$I$2,'Hours Spread'!AN108,$B$2=Controls!$I$3,'Hours Spread'!CJ108,$B$2=Controls!$I$4,'Hours Spread'!EF108,$B$2=Controls!$I$5,'Hours Spread'!GB108,$B$2=Controls!$I$6,'Hours Spread'!HX108,$B$2=Controls!$I$7,'Hours Spread'!JT108)</f>
        <v>#N/A</v>
      </c>
      <c r="AN110" s="1137" t="str">
        <f>ifs($B$2=Controls!$I$2,'Hours Spread'!AO108,$B$2=Controls!$I$3,'Hours Spread'!CK108,$B$2=Controls!$I$4,'Hours Spread'!EG108,$B$2=Controls!$I$5,'Hours Spread'!GC108,$B$2=Controls!$I$6,'Hours Spread'!HY108,$B$2=Controls!$I$7,'Hours Spread'!JU108)</f>
        <v>#N/A</v>
      </c>
      <c r="AO110" s="1137" t="str">
        <f>ifs($B$2=Controls!$I$2,'Hours Spread'!AP108,$B$2=Controls!$I$3,'Hours Spread'!CL108,$B$2=Controls!$I$4,'Hours Spread'!EH108,$B$2=Controls!$I$5,'Hours Spread'!GD108,$B$2=Controls!$I$6,'Hours Spread'!HZ108,$B$2=Controls!$I$7,'Hours Spread'!JV108)</f>
        <v>#N/A</v>
      </c>
      <c r="AP110" s="1137" t="str">
        <f>ifs($B$2=Controls!$I$2,'Hours Spread'!AQ108,$B$2=Controls!$I$3,'Hours Spread'!CM108,$B$2=Controls!$I$4,'Hours Spread'!EI108,$B$2=Controls!$I$5,'Hours Spread'!GE108,$B$2=Controls!$I$6,'Hours Spread'!IA108,$B$2=Controls!$I$7,'Hours Spread'!JW108)</f>
        <v>#N/A</v>
      </c>
      <c r="AQ110" s="1137" t="str">
        <f>ifs($B$2=Controls!$I$2,'Hours Spread'!AR108,$B$2=Controls!$I$3,'Hours Spread'!CN108,$B$2=Controls!$I$4,'Hours Spread'!EJ108,$B$2=Controls!$I$5,'Hours Spread'!GF108,$B$2=Controls!$I$6,'Hours Spread'!IB108,$B$2=Controls!$I$7,'Hours Spread'!JX108)</f>
        <v>#N/A</v>
      </c>
      <c r="AR110" s="1137" t="str">
        <f>ifs($B$2=Controls!$I$2,'Hours Spread'!AS108,$B$2=Controls!$I$3,'Hours Spread'!CO108,$B$2=Controls!$I$4,'Hours Spread'!EK108,$B$2=Controls!$I$5,'Hours Spread'!GG108,$B$2=Controls!$I$6,'Hours Spread'!IC108,$B$2=Controls!$I$7,'Hours Spread'!JY108)</f>
        <v>#N/A</v>
      </c>
      <c r="AS110" s="1137" t="str">
        <f>ifs($B$2=Controls!$I$2,'Hours Spread'!AT108,$B$2=Controls!$I$3,'Hours Spread'!CP108,$B$2=Controls!$I$4,'Hours Spread'!EL108,$B$2=Controls!$I$5,'Hours Spread'!GH108,$B$2=Controls!$I$6,'Hours Spread'!ID108,$B$2=Controls!$I$7,'Hours Spread'!JZ108)</f>
        <v>#N/A</v>
      </c>
      <c r="AT110" s="1137" t="str">
        <f>ifs($B$2=Controls!$I$2,'Hours Spread'!AU108,$B$2=Controls!$I$3,'Hours Spread'!CQ108,$B$2=Controls!$I$4,'Hours Spread'!EM108,$B$2=Controls!$I$5,'Hours Spread'!GI108,$B$2=Controls!$I$6,'Hours Spread'!IE108,$B$2=Controls!$I$7,'Hours Spread'!KA108)</f>
        <v>#N/A</v>
      </c>
      <c r="AU110" s="1137" t="str">
        <f>ifs($B$2=Controls!$I$2,'Hours Spread'!AV108,$B$2=Controls!$I$3,'Hours Spread'!CR108,$B$2=Controls!$I$4,'Hours Spread'!EN108,$B$2=Controls!$I$5,'Hours Spread'!GJ108,$B$2=Controls!$I$6,'Hours Spread'!IF108,$B$2=Controls!$I$7,'Hours Spread'!KB108)</f>
        <v>#N/A</v>
      </c>
      <c r="AV110" s="1137" t="str">
        <f>ifs($B$2=Controls!$I$2,'Hours Spread'!AW108,$B$2=Controls!$I$3,'Hours Spread'!CS108,$B$2=Controls!$I$4,'Hours Spread'!EO108,$B$2=Controls!$I$5,'Hours Spread'!GK108,$B$2=Controls!$I$6,'Hours Spread'!IG108,$B$2=Controls!$I$7,'Hours Spread'!KC108)</f>
        <v>#N/A</v>
      </c>
      <c r="AW110" s="1137" t="str">
        <f>ifs($B$2=Controls!$I$2,'Hours Spread'!AX108,$B$2=Controls!$I$3,'Hours Spread'!CT108,$B$2=Controls!$I$4,'Hours Spread'!EP108,$B$2=Controls!$I$5,'Hours Spread'!GL108,$B$2=Controls!$I$6,'Hours Spread'!IH108,$B$2=Controls!$I$7,'Hours Spread'!KD108)</f>
        <v>#N/A</v>
      </c>
      <c r="AX110" s="1137" t="str">
        <f>ifs($B$2=Controls!$I$2,'Hours Spread'!AY108,$B$2=Controls!$I$3,'Hours Spread'!CU108,$B$2=Controls!$I$4,'Hours Spread'!EQ108,$B$2=Controls!$I$5,'Hours Spread'!GM108,$B$2=Controls!$I$6,'Hours Spread'!II108,$B$2=Controls!$I$7,'Hours Spread'!KE108)</f>
        <v>#N/A</v>
      </c>
    </row>
    <row r="111">
      <c r="A111" s="858"/>
      <c r="B111" s="1143"/>
      <c r="C111" s="1141"/>
      <c r="D111" s="1137" t="str">
        <f>ifs($B$2=Controls!$I$2,'Hours Spread'!E109,$B$2=Controls!$I$3,'Hours Spread'!BA109,$B$2=Controls!$I$4,'Hours Spread'!CW109,$B$2=Controls!$I$5,'Hours Spread'!ES109,$B$2=Controls!$I$6,'Hours Spread'!GO109,$B$2=Controls!$I$7,'Hours Spread'!IK109)</f>
        <v>#N/A</v>
      </c>
      <c r="E111" s="1137" t="str">
        <f>ifs($B$2=Controls!$I$2,'Hours Spread'!F109,$B$2=Controls!$I$3,'Hours Spread'!BB109,$B$2=Controls!$I$4,'Hours Spread'!CX109,$B$2=Controls!$I$5,'Hours Spread'!ET109,$B$2=Controls!$I$6,'Hours Spread'!GP109,$B$2=Controls!$I$7,'Hours Spread'!IL109)</f>
        <v>#N/A</v>
      </c>
      <c r="F111" s="1137" t="str">
        <f>ifs($B$2=Controls!$I$2,'Hours Spread'!G109,$B$2=Controls!$I$3,'Hours Spread'!BC109,$B$2=Controls!$I$4,'Hours Spread'!CY109,$B$2=Controls!$I$5,'Hours Spread'!EU109,$B$2=Controls!$I$6,'Hours Spread'!GQ109,$B$2=Controls!$I$7,'Hours Spread'!IM109)</f>
        <v>#N/A</v>
      </c>
      <c r="G111" s="1137" t="str">
        <f>ifs($B$2=Controls!$I$2,'Hours Spread'!H109,$B$2=Controls!$I$3,'Hours Spread'!BD109,$B$2=Controls!$I$4,'Hours Spread'!CZ109,$B$2=Controls!$I$5,'Hours Spread'!EV109,$B$2=Controls!$I$6,'Hours Spread'!GR109,$B$2=Controls!$I$7,'Hours Spread'!IN109)</f>
        <v>#N/A</v>
      </c>
      <c r="H111" s="1137" t="str">
        <f>ifs($B$2=Controls!$I$2,'Hours Spread'!I109,$B$2=Controls!$I$3,'Hours Spread'!BE109,$B$2=Controls!$I$4,'Hours Spread'!DA109,$B$2=Controls!$I$5,'Hours Spread'!EW109,$B$2=Controls!$I$6,'Hours Spread'!GS109,$B$2=Controls!$I$7,'Hours Spread'!IO109)</f>
        <v>#N/A</v>
      </c>
      <c r="I111" s="1137" t="str">
        <f>ifs($B$2=Controls!$I$2,'Hours Spread'!J109,$B$2=Controls!$I$3,'Hours Spread'!BF109,$B$2=Controls!$I$4,'Hours Spread'!DB109,$B$2=Controls!$I$5,'Hours Spread'!EX109,$B$2=Controls!$I$6,'Hours Spread'!GT109,$B$2=Controls!$I$7,'Hours Spread'!IP109)</f>
        <v>#N/A</v>
      </c>
      <c r="J111" s="1137" t="str">
        <f>ifs($B$2=Controls!$I$2,'Hours Spread'!K109,$B$2=Controls!$I$3,'Hours Spread'!BG109,$B$2=Controls!$I$4,'Hours Spread'!DC109,$B$2=Controls!$I$5,'Hours Spread'!EY109,$B$2=Controls!$I$6,'Hours Spread'!GU109,$B$2=Controls!$I$7,'Hours Spread'!IQ109)</f>
        <v>#N/A</v>
      </c>
      <c r="K111" s="1137" t="str">
        <f>ifs($B$2=Controls!$I$2,'Hours Spread'!L109,$B$2=Controls!$I$3,'Hours Spread'!BH109,$B$2=Controls!$I$4,'Hours Spread'!DD109,$B$2=Controls!$I$5,'Hours Spread'!EZ109,$B$2=Controls!$I$6,'Hours Spread'!GV109,$B$2=Controls!$I$7,'Hours Spread'!IR109)</f>
        <v>#N/A</v>
      </c>
      <c r="L111" s="1137" t="str">
        <f>ifs($B$2=Controls!$I$2,'Hours Spread'!M109,$B$2=Controls!$I$3,'Hours Spread'!BI109,$B$2=Controls!$I$4,'Hours Spread'!DE109,$B$2=Controls!$I$5,'Hours Spread'!FA109,$B$2=Controls!$I$6,'Hours Spread'!GW109,$B$2=Controls!$I$7,'Hours Spread'!IS109)</f>
        <v>#N/A</v>
      </c>
      <c r="M111" s="1137" t="str">
        <f>ifs($B$2=Controls!$I$2,'Hours Spread'!N109,$B$2=Controls!$I$3,'Hours Spread'!BJ109,$B$2=Controls!$I$4,'Hours Spread'!DF109,$B$2=Controls!$I$5,'Hours Spread'!FB109,$B$2=Controls!$I$6,'Hours Spread'!GX109,$B$2=Controls!$I$7,'Hours Spread'!IT109)</f>
        <v>#N/A</v>
      </c>
      <c r="N111" s="1137" t="str">
        <f>ifs($B$2=Controls!$I$2,'Hours Spread'!O109,$B$2=Controls!$I$3,'Hours Spread'!BK109,$B$2=Controls!$I$4,'Hours Spread'!DG109,$B$2=Controls!$I$5,'Hours Spread'!FC109,$B$2=Controls!$I$6,'Hours Spread'!GY109,$B$2=Controls!$I$7,'Hours Spread'!IU109)</f>
        <v>#N/A</v>
      </c>
      <c r="O111" s="1137" t="str">
        <f>ifs($B$2=Controls!$I$2,'Hours Spread'!P109,$B$2=Controls!$I$3,'Hours Spread'!BL109,$B$2=Controls!$I$4,'Hours Spread'!DH109,$B$2=Controls!$I$5,'Hours Spread'!FD109,$B$2=Controls!$I$6,'Hours Spread'!GZ109,$B$2=Controls!$I$7,'Hours Spread'!IV109)</f>
        <v>#N/A</v>
      </c>
      <c r="P111" s="1137" t="str">
        <f>ifs($B$2=Controls!$I$2,'Hours Spread'!Q109,$B$2=Controls!$I$3,'Hours Spread'!BM109,$B$2=Controls!$I$4,'Hours Spread'!DI109,$B$2=Controls!$I$5,'Hours Spread'!FE109,$B$2=Controls!$I$6,'Hours Spread'!HA109,$B$2=Controls!$I$7,'Hours Spread'!IW109)</f>
        <v>#N/A</v>
      </c>
      <c r="Q111" s="1137" t="str">
        <f>ifs($B$2=Controls!$I$2,'Hours Spread'!R109,$B$2=Controls!$I$3,'Hours Spread'!BN109,$B$2=Controls!$I$4,'Hours Spread'!DJ109,$B$2=Controls!$I$5,'Hours Spread'!FF109,$B$2=Controls!$I$6,'Hours Spread'!HB109,$B$2=Controls!$I$7,'Hours Spread'!IX109)</f>
        <v>#N/A</v>
      </c>
      <c r="R111" s="1137" t="str">
        <f>ifs($B$2=Controls!$I$2,'Hours Spread'!S109,$B$2=Controls!$I$3,'Hours Spread'!BO109,$B$2=Controls!$I$4,'Hours Spread'!DK109,$B$2=Controls!$I$5,'Hours Spread'!FG109,$B$2=Controls!$I$6,'Hours Spread'!HC109,$B$2=Controls!$I$7,'Hours Spread'!IY109)</f>
        <v>#N/A</v>
      </c>
      <c r="S111" s="1137" t="str">
        <f>ifs($B$2=Controls!$I$2,'Hours Spread'!T109,$B$2=Controls!$I$3,'Hours Spread'!BP109,$B$2=Controls!$I$4,'Hours Spread'!DL109,$B$2=Controls!$I$5,'Hours Spread'!FH109,$B$2=Controls!$I$6,'Hours Spread'!HD109,$B$2=Controls!$I$7,'Hours Spread'!IZ109)</f>
        <v>#N/A</v>
      </c>
      <c r="T111" s="1137" t="str">
        <f>ifs($B$2=Controls!$I$2,'Hours Spread'!U109,$B$2=Controls!$I$3,'Hours Spread'!BQ109,$B$2=Controls!$I$4,'Hours Spread'!DM109,$B$2=Controls!$I$5,'Hours Spread'!FI109,$B$2=Controls!$I$6,'Hours Spread'!HE109,$B$2=Controls!$I$7,'Hours Spread'!JA109)</f>
        <v>#N/A</v>
      </c>
      <c r="U111" s="1137" t="str">
        <f>ifs($B$2=Controls!$I$2,'Hours Spread'!V109,$B$2=Controls!$I$3,'Hours Spread'!BR109,$B$2=Controls!$I$4,'Hours Spread'!DN109,$B$2=Controls!$I$5,'Hours Spread'!FJ109,$B$2=Controls!$I$6,'Hours Spread'!HF109,$B$2=Controls!$I$7,'Hours Spread'!JB109)</f>
        <v>#N/A</v>
      </c>
      <c r="V111" s="1137" t="str">
        <f>ifs($B$2=Controls!$I$2,'Hours Spread'!W109,$B$2=Controls!$I$3,'Hours Spread'!BS109,$B$2=Controls!$I$4,'Hours Spread'!DO109,$B$2=Controls!$I$5,'Hours Spread'!FK109,$B$2=Controls!$I$6,'Hours Spread'!HG109,$B$2=Controls!$I$7,'Hours Spread'!JC109)</f>
        <v>#N/A</v>
      </c>
      <c r="W111" s="1137" t="str">
        <f>ifs($B$2=Controls!$I$2,'Hours Spread'!X109,$B$2=Controls!$I$3,'Hours Spread'!BT109,$B$2=Controls!$I$4,'Hours Spread'!DP109,$B$2=Controls!$I$5,'Hours Spread'!FL109,$B$2=Controls!$I$6,'Hours Spread'!HH109,$B$2=Controls!$I$7,'Hours Spread'!JD109)</f>
        <v>#N/A</v>
      </c>
      <c r="X111" s="1137" t="str">
        <f>ifs($B$2=Controls!$I$2,'Hours Spread'!Y109,$B$2=Controls!$I$3,'Hours Spread'!BU109,$B$2=Controls!$I$4,'Hours Spread'!DQ109,$B$2=Controls!$I$5,'Hours Spread'!FM109,$B$2=Controls!$I$6,'Hours Spread'!HI109,$B$2=Controls!$I$7,'Hours Spread'!JE109)</f>
        <v>#N/A</v>
      </c>
      <c r="Y111" s="1137" t="str">
        <f>ifs($B$2=Controls!$I$2,'Hours Spread'!Z109,$B$2=Controls!$I$3,'Hours Spread'!BV109,$B$2=Controls!$I$4,'Hours Spread'!DR109,$B$2=Controls!$I$5,'Hours Spread'!FN109,$B$2=Controls!$I$6,'Hours Spread'!HJ109,$B$2=Controls!$I$7,'Hours Spread'!JF109)</f>
        <v>#N/A</v>
      </c>
      <c r="Z111" s="1137" t="str">
        <f>ifs($B$2=Controls!$I$2,'Hours Spread'!AA109,$B$2=Controls!$I$3,'Hours Spread'!BW109,$B$2=Controls!$I$4,'Hours Spread'!DS109,$B$2=Controls!$I$5,'Hours Spread'!FO109,$B$2=Controls!$I$6,'Hours Spread'!HK109,$B$2=Controls!$I$7,'Hours Spread'!JG109)</f>
        <v>#N/A</v>
      </c>
      <c r="AA111" s="1137" t="str">
        <f>ifs($B$2=Controls!$I$2,'Hours Spread'!AB109,$B$2=Controls!$I$3,'Hours Spread'!BX109,$B$2=Controls!$I$4,'Hours Spread'!DT109,$B$2=Controls!$I$5,'Hours Spread'!FP109,$B$2=Controls!$I$6,'Hours Spread'!HL109,$B$2=Controls!$I$7,'Hours Spread'!JH109)</f>
        <v>#N/A</v>
      </c>
      <c r="AB111" s="1137" t="str">
        <f>ifs($B$2=Controls!$I$2,'Hours Spread'!AC109,$B$2=Controls!$I$3,'Hours Spread'!BY109,$B$2=Controls!$I$4,'Hours Spread'!DU109,$B$2=Controls!$I$5,'Hours Spread'!FQ109,$B$2=Controls!$I$6,'Hours Spread'!HM109,$B$2=Controls!$I$7,'Hours Spread'!JI109)</f>
        <v>#N/A</v>
      </c>
      <c r="AC111" s="1137" t="str">
        <f>ifs($B$2=Controls!$I$2,'Hours Spread'!AD109,$B$2=Controls!$I$3,'Hours Spread'!BZ109,$B$2=Controls!$I$4,'Hours Spread'!DV109,$B$2=Controls!$I$5,'Hours Spread'!FR109,$B$2=Controls!$I$6,'Hours Spread'!HN109,$B$2=Controls!$I$7,'Hours Spread'!JJ109)</f>
        <v>#N/A</v>
      </c>
      <c r="AD111" s="1137" t="str">
        <f>ifs($B$2=Controls!$I$2,'Hours Spread'!AE109,$B$2=Controls!$I$3,'Hours Spread'!CA109,$B$2=Controls!$I$4,'Hours Spread'!DW109,$B$2=Controls!$I$5,'Hours Spread'!FS109,$B$2=Controls!$I$6,'Hours Spread'!HO109,$B$2=Controls!$I$7,'Hours Spread'!JK109)</f>
        <v>#N/A</v>
      </c>
      <c r="AE111" s="1137" t="str">
        <f>ifs($B$2=Controls!$I$2,'Hours Spread'!AF109,$B$2=Controls!$I$3,'Hours Spread'!CB109,$B$2=Controls!$I$4,'Hours Spread'!DX109,$B$2=Controls!$I$5,'Hours Spread'!FT109,$B$2=Controls!$I$6,'Hours Spread'!HP109,$B$2=Controls!$I$7,'Hours Spread'!JL109)</f>
        <v>#N/A</v>
      </c>
      <c r="AF111" s="1137" t="str">
        <f>ifs($B$2=Controls!$I$2,'Hours Spread'!AG109,$B$2=Controls!$I$3,'Hours Spread'!CC109,$B$2=Controls!$I$4,'Hours Spread'!DY109,$B$2=Controls!$I$5,'Hours Spread'!FU109,$B$2=Controls!$I$6,'Hours Spread'!HQ109,$B$2=Controls!$I$7,'Hours Spread'!JM109)</f>
        <v>#N/A</v>
      </c>
      <c r="AG111" s="1137" t="str">
        <f>ifs($B$2=Controls!$I$2,'Hours Spread'!AH109,$B$2=Controls!$I$3,'Hours Spread'!CD109,$B$2=Controls!$I$4,'Hours Spread'!DZ109,$B$2=Controls!$I$5,'Hours Spread'!FV109,$B$2=Controls!$I$6,'Hours Spread'!HR109,$B$2=Controls!$I$7,'Hours Spread'!JN109)</f>
        <v>#N/A</v>
      </c>
      <c r="AH111" s="1137" t="str">
        <f>ifs($B$2=Controls!$I$2,'Hours Spread'!AI109,$B$2=Controls!$I$3,'Hours Spread'!CE109,$B$2=Controls!$I$4,'Hours Spread'!EA109,$B$2=Controls!$I$5,'Hours Spread'!FW109,$B$2=Controls!$I$6,'Hours Spread'!HS109,$B$2=Controls!$I$7,'Hours Spread'!JO109)</f>
        <v>#N/A</v>
      </c>
      <c r="AI111" s="1137" t="str">
        <f>ifs($B$2=Controls!$I$2,'Hours Spread'!AJ109,$B$2=Controls!$I$3,'Hours Spread'!CF109,$B$2=Controls!$I$4,'Hours Spread'!EB109,$B$2=Controls!$I$5,'Hours Spread'!FX109,$B$2=Controls!$I$6,'Hours Spread'!HT109,$B$2=Controls!$I$7,'Hours Spread'!JP109)</f>
        <v>#N/A</v>
      </c>
      <c r="AJ111" s="1137" t="str">
        <f>ifs($B$2=Controls!$I$2,'Hours Spread'!AK109,$B$2=Controls!$I$3,'Hours Spread'!CG109,$B$2=Controls!$I$4,'Hours Spread'!EC109,$B$2=Controls!$I$5,'Hours Spread'!FY109,$B$2=Controls!$I$6,'Hours Spread'!HU109,$B$2=Controls!$I$7,'Hours Spread'!JQ109)</f>
        <v>#N/A</v>
      </c>
      <c r="AK111" s="1137" t="str">
        <f>ifs($B$2=Controls!$I$2,'Hours Spread'!AL109,$B$2=Controls!$I$3,'Hours Spread'!CH109,$B$2=Controls!$I$4,'Hours Spread'!ED109,$B$2=Controls!$I$5,'Hours Spread'!FZ109,$B$2=Controls!$I$6,'Hours Spread'!HV109,$B$2=Controls!$I$7,'Hours Spread'!JR109)</f>
        <v>#N/A</v>
      </c>
      <c r="AL111" s="1137" t="str">
        <f>ifs($B$2=Controls!$I$2,'Hours Spread'!AM109,$B$2=Controls!$I$3,'Hours Spread'!CI109,$B$2=Controls!$I$4,'Hours Spread'!EE109,$B$2=Controls!$I$5,'Hours Spread'!GA109,$B$2=Controls!$I$6,'Hours Spread'!HW109,$B$2=Controls!$I$7,'Hours Spread'!JS109)</f>
        <v>#N/A</v>
      </c>
      <c r="AM111" s="1137" t="str">
        <f>ifs($B$2=Controls!$I$2,'Hours Spread'!AN109,$B$2=Controls!$I$3,'Hours Spread'!CJ109,$B$2=Controls!$I$4,'Hours Spread'!EF109,$B$2=Controls!$I$5,'Hours Spread'!GB109,$B$2=Controls!$I$6,'Hours Spread'!HX109,$B$2=Controls!$I$7,'Hours Spread'!JT109)</f>
        <v>#N/A</v>
      </c>
      <c r="AN111" s="1137" t="str">
        <f>ifs($B$2=Controls!$I$2,'Hours Spread'!AO109,$B$2=Controls!$I$3,'Hours Spread'!CK109,$B$2=Controls!$I$4,'Hours Spread'!EG109,$B$2=Controls!$I$5,'Hours Spread'!GC109,$B$2=Controls!$I$6,'Hours Spread'!HY109,$B$2=Controls!$I$7,'Hours Spread'!JU109)</f>
        <v>#N/A</v>
      </c>
      <c r="AO111" s="1137" t="str">
        <f>ifs($B$2=Controls!$I$2,'Hours Spread'!AP109,$B$2=Controls!$I$3,'Hours Spread'!CL109,$B$2=Controls!$I$4,'Hours Spread'!EH109,$B$2=Controls!$I$5,'Hours Spread'!GD109,$B$2=Controls!$I$6,'Hours Spread'!HZ109,$B$2=Controls!$I$7,'Hours Spread'!JV109)</f>
        <v>#N/A</v>
      </c>
      <c r="AP111" s="1137" t="str">
        <f>ifs($B$2=Controls!$I$2,'Hours Spread'!AQ109,$B$2=Controls!$I$3,'Hours Spread'!CM109,$B$2=Controls!$I$4,'Hours Spread'!EI109,$B$2=Controls!$I$5,'Hours Spread'!GE109,$B$2=Controls!$I$6,'Hours Spread'!IA109,$B$2=Controls!$I$7,'Hours Spread'!JW109)</f>
        <v>#N/A</v>
      </c>
      <c r="AQ111" s="1137" t="str">
        <f>ifs($B$2=Controls!$I$2,'Hours Spread'!AR109,$B$2=Controls!$I$3,'Hours Spread'!CN109,$B$2=Controls!$I$4,'Hours Spread'!EJ109,$B$2=Controls!$I$5,'Hours Spread'!GF109,$B$2=Controls!$I$6,'Hours Spread'!IB109,$B$2=Controls!$I$7,'Hours Spread'!JX109)</f>
        <v>#N/A</v>
      </c>
      <c r="AR111" s="1137" t="str">
        <f>ifs($B$2=Controls!$I$2,'Hours Spread'!AS109,$B$2=Controls!$I$3,'Hours Spread'!CO109,$B$2=Controls!$I$4,'Hours Spread'!EK109,$B$2=Controls!$I$5,'Hours Spread'!GG109,$B$2=Controls!$I$6,'Hours Spread'!IC109,$B$2=Controls!$I$7,'Hours Spread'!JY109)</f>
        <v>#N/A</v>
      </c>
      <c r="AS111" s="1137" t="str">
        <f>ifs($B$2=Controls!$I$2,'Hours Spread'!AT109,$B$2=Controls!$I$3,'Hours Spread'!CP109,$B$2=Controls!$I$4,'Hours Spread'!EL109,$B$2=Controls!$I$5,'Hours Spread'!GH109,$B$2=Controls!$I$6,'Hours Spread'!ID109,$B$2=Controls!$I$7,'Hours Spread'!JZ109)</f>
        <v>#N/A</v>
      </c>
      <c r="AT111" s="1137" t="str">
        <f>ifs($B$2=Controls!$I$2,'Hours Spread'!AU109,$B$2=Controls!$I$3,'Hours Spread'!CQ109,$B$2=Controls!$I$4,'Hours Spread'!EM109,$B$2=Controls!$I$5,'Hours Spread'!GI109,$B$2=Controls!$I$6,'Hours Spread'!IE109,$B$2=Controls!$I$7,'Hours Spread'!KA109)</f>
        <v>#N/A</v>
      </c>
      <c r="AU111" s="1137" t="str">
        <f>ifs($B$2=Controls!$I$2,'Hours Spread'!AV109,$B$2=Controls!$I$3,'Hours Spread'!CR109,$B$2=Controls!$I$4,'Hours Spread'!EN109,$B$2=Controls!$I$5,'Hours Spread'!GJ109,$B$2=Controls!$I$6,'Hours Spread'!IF109,$B$2=Controls!$I$7,'Hours Spread'!KB109)</f>
        <v>#N/A</v>
      </c>
      <c r="AV111" s="1137" t="str">
        <f>ifs($B$2=Controls!$I$2,'Hours Spread'!AW109,$B$2=Controls!$I$3,'Hours Spread'!CS109,$B$2=Controls!$I$4,'Hours Spread'!EO109,$B$2=Controls!$I$5,'Hours Spread'!GK109,$B$2=Controls!$I$6,'Hours Spread'!IG109,$B$2=Controls!$I$7,'Hours Spread'!KC109)</f>
        <v>#N/A</v>
      </c>
      <c r="AW111" s="1137" t="str">
        <f>ifs($B$2=Controls!$I$2,'Hours Spread'!AX109,$B$2=Controls!$I$3,'Hours Spread'!CT109,$B$2=Controls!$I$4,'Hours Spread'!EP109,$B$2=Controls!$I$5,'Hours Spread'!GL109,$B$2=Controls!$I$6,'Hours Spread'!IH109,$B$2=Controls!$I$7,'Hours Spread'!KD109)</f>
        <v>#N/A</v>
      </c>
      <c r="AX111" s="1137" t="str">
        <f>ifs($B$2=Controls!$I$2,'Hours Spread'!AY109,$B$2=Controls!$I$3,'Hours Spread'!CU109,$B$2=Controls!$I$4,'Hours Spread'!EQ109,$B$2=Controls!$I$5,'Hours Spread'!GM109,$B$2=Controls!$I$6,'Hours Spread'!II109,$B$2=Controls!$I$7,'Hours Spread'!KE109)</f>
        <v>#N/A</v>
      </c>
    </row>
    <row r="112">
      <c r="A112" s="858"/>
      <c r="B112" s="1143"/>
      <c r="C112" s="1141"/>
      <c r="D112" s="1137" t="str">
        <f>ifs($B$2=Controls!$I$2,'Hours Spread'!E110,$B$2=Controls!$I$3,'Hours Spread'!BA110,$B$2=Controls!$I$4,'Hours Spread'!CW110,$B$2=Controls!$I$5,'Hours Spread'!ES110,$B$2=Controls!$I$6,'Hours Spread'!GO110,$B$2=Controls!$I$7,'Hours Spread'!IK110)</f>
        <v>#N/A</v>
      </c>
      <c r="E112" s="1137" t="str">
        <f>ifs($B$2=Controls!$I$2,'Hours Spread'!F110,$B$2=Controls!$I$3,'Hours Spread'!BB110,$B$2=Controls!$I$4,'Hours Spread'!CX110,$B$2=Controls!$I$5,'Hours Spread'!ET110,$B$2=Controls!$I$6,'Hours Spread'!GP110,$B$2=Controls!$I$7,'Hours Spread'!IL110)</f>
        <v>#N/A</v>
      </c>
      <c r="F112" s="1137" t="str">
        <f>ifs($B$2=Controls!$I$2,'Hours Spread'!G110,$B$2=Controls!$I$3,'Hours Spread'!BC110,$B$2=Controls!$I$4,'Hours Spread'!CY110,$B$2=Controls!$I$5,'Hours Spread'!EU110,$B$2=Controls!$I$6,'Hours Spread'!GQ110,$B$2=Controls!$I$7,'Hours Spread'!IM110)</f>
        <v>#N/A</v>
      </c>
      <c r="G112" s="1137" t="str">
        <f>ifs($B$2=Controls!$I$2,'Hours Spread'!H110,$B$2=Controls!$I$3,'Hours Spread'!BD110,$B$2=Controls!$I$4,'Hours Spread'!CZ110,$B$2=Controls!$I$5,'Hours Spread'!EV110,$B$2=Controls!$I$6,'Hours Spread'!GR110,$B$2=Controls!$I$7,'Hours Spread'!IN110)</f>
        <v>#N/A</v>
      </c>
      <c r="H112" s="1137" t="str">
        <f>ifs($B$2=Controls!$I$2,'Hours Spread'!I110,$B$2=Controls!$I$3,'Hours Spread'!BE110,$B$2=Controls!$I$4,'Hours Spread'!DA110,$B$2=Controls!$I$5,'Hours Spread'!EW110,$B$2=Controls!$I$6,'Hours Spread'!GS110,$B$2=Controls!$I$7,'Hours Spread'!IO110)</f>
        <v>#N/A</v>
      </c>
      <c r="I112" s="1137" t="str">
        <f>ifs($B$2=Controls!$I$2,'Hours Spread'!J110,$B$2=Controls!$I$3,'Hours Spread'!BF110,$B$2=Controls!$I$4,'Hours Spread'!DB110,$B$2=Controls!$I$5,'Hours Spread'!EX110,$B$2=Controls!$I$6,'Hours Spread'!GT110,$B$2=Controls!$I$7,'Hours Spread'!IP110)</f>
        <v>#N/A</v>
      </c>
      <c r="J112" s="1137" t="str">
        <f>ifs($B$2=Controls!$I$2,'Hours Spread'!K110,$B$2=Controls!$I$3,'Hours Spread'!BG110,$B$2=Controls!$I$4,'Hours Spread'!DC110,$B$2=Controls!$I$5,'Hours Spread'!EY110,$B$2=Controls!$I$6,'Hours Spread'!GU110,$B$2=Controls!$I$7,'Hours Spread'!IQ110)</f>
        <v>#N/A</v>
      </c>
      <c r="K112" s="1137" t="str">
        <f>ifs($B$2=Controls!$I$2,'Hours Spread'!L110,$B$2=Controls!$I$3,'Hours Spread'!BH110,$B$2=Controls!$I$4,'Hours Spread'!DD110,$B$2=Controls!$I$5,'Hours Spread'!EZ110,$B$2=Controls!$I$6,'Hours Spread'!GV110,$B$2=Controls!$I$7,'Hours Spread'!IR110)</f>
        <v>#N/A</v>
      </c>
      <c r="L112" s="1137" t="str">
        <f>ifs($B$2=Controls!$I$2,'Hours Spread'!M110,$B$2=Controls!$I$3,'Hours Spread'!BI110,$B$2=Controls!$I$4,'Hours Spread'!DE110,$B$2=Controls!$I$5,'Hours Spread'!FA110,$B$2=Controls!$I$6,'Hours Spread'!GW110,$B$2=Controls!$I$7,'Hours Spread'!IS110)</f>
        <v>#N/A</v>
      </c>
      <c r="M112" s="1137" t="str">
        <f>ifs($B$2=Controls!$I$2,'Hours Spread'!N110,$B$2=Controls!$I$3,'Hours Spread'!BJ110,$B$2=Controls!$I$4,'Hours Spread'!DF110,$B$2=Controls!$I$5,'Hours Spread'!FB110,$B$2=Controls!$I$6,'Hours Spread'!GX110,$B$2=Controls!$I$7,'Hours Spread'!IT110)</f>
        <v>#N/A</v>
      </c>
      <c r="N112" s="1137" t="str">
        <f>ifs($B$2=Controls!$I$2,'Hours Spread'!O110,$B$2=Controls!$I$3,'Hours Spread'!BK110,$B$2=Controls!$I$4,'Hours Spread'!DG110,$B$2=Controls!$I$5,'Hours Spread'!FC110,$B$2=Controls!$I$6,'Hours Spread'!GY110,$B$2=Controls!$I$7,'Hours Spread'!IU110)</f>
        <v>#N/A</v>
      </c>
      <c r="O112" s="1137" t="str">
        <f>ifs($B$2=Controls!$I$2,'Hours Spread'!P110,$B$2=Controls!$I$3,'Hours Spread'!BL110,$B$2=Controls!$I$4,'Hours Spread'!DH110,$B$2=Controls!$I$5,'Hours Spread'!FD110,$B$2=Controls!$I$6,'Hours Spread'!GZ110,$B$2=Controls!$I$7,'Hours Spread'!IV110)</f>
        <v>#N/A</v>
      </c>
      <c r="P112" s="1137" t="str">
        <f>ifs($B$2=Controls!$I$2,'Hours Spread'!Q110,$B$2=Controls!$I$3,'Hours Spread'!BM110,$B$2=Controls!$I$4,'Hours Spread'!DI110,$B$2=Controls!$I$5,'Hours Spread'!FE110,$B$2=Controls!$I$6,'Hours Spread'!HA110,$B$2=Controls!$I$7,'Hours Spread'!IW110)</f>
        <v>#N/A</v>
      </c>
      <c r="Q112" s="1137" t="str">
        <f>ifs($B$2=Controls!$I$2,'Hours Spread'!R110,$B$2=Controls!$I$3,'Hours Spread'!BN110,$B$2=Controls!$I$4,'Hours Spread'!DJ110,$B$2=Controls!$I$5,'Hours Spread'!FF110,$B$2=Controls!$I$6,'Hours Spread'!HB110,$B$2=Controls!$I$7,'Hours Spread'!IX110)</f>
        <v>#N/A</v>
      </c>
      <c r="R112" s="1137" t="str">
        <f>ifs($B$2=Controls!$I$2,'Hours Spread'!S110,$B$2=Controls!$I$3,'Hours Spread'!BO110,$B$2=Controls!$I$4,'Hours Spread'!DK110,$B$2=Controls!$I$5,'Hours Spread'!FG110,$B$2=Controls!$I$6,'Hours Spread'!HC110,$B$2=Controls!$I$7,'Hours Spread'!IY110)</f>
        <v>#N/A</v>
      </c>
      <c r="S112" s="1137" t="str">
        <f>ifs($B$2=Controls!$I$2,'Hours Spread'!T110,$B$2=Controls!$I$3,'Hours Spread'!BP110,$B$2=Controls!$I$4,'Hours Spread'!DL110,$B$2=Controls!$I$5,'Hours Spread'!FH110,$B$2=Controls!$I$6,'Hours Spread'!HD110,$B$2=Controls!$I$7,'Hours Spread'!IZ110)</f>
        <v>#N/A</v>
      </c>
      <c r="T112" s="1137" t="str">
        <f>ifs($B$2=Controls!$I$2,'Hours Spread'!U110,$B$2=Controls!$I$3,'Hours Spread'!BQ110,$B$2=Controls!$I$4,'Hours Spread'!DM110,$B$2=Controls!$I$5,'Hours Spread'!FI110,$B$2=Controls!$I$6,'Hours Spread'!HE110,$B$2=Controls!$I$7,'Hours Spread'!JA110)</f>
        <v>#N/A</v>
      </c>
      <c r="U112" s="1137" t="str">
        <f>ifs($B$2=Controls!$I$2,'Hours Spread'!V110,$B$2=Controls!$I$3,'Hours Spread'!BR110,$B$2=Controls!$I$4,'Hours Spread'!DN110,$B$2=Controls!$I$5,'Hours Spread'!FJ110,$B$2=Controls!$I$6,'Hours Spread'!HF110,$B$2=Controls!$I$7,'Hours Spread'!JB110)</f>
        <v>#N/A</v>
      </c>
      <c r="V112" s="1137" t="str">
        <f>ifs($B$2=Controls!$I$2,'Hours Spread'!W110,$B$2=Controls!$I$3,'Hours Spread'!BS110,$B$2=Controls!$I$4,'Hours Spread'!DO110,$B$2=Controls!$I$5,'Hours Spread'!FK110,$B$2=Controls!$I$6,'Hours Spread'!HG110,$B$2=Controls!$I$7,'Hours Spread'!JC110)</f>
        <v>#N/A</v>
      </c>
      <c r="W112" s="1137" t="str">
        <f>ifs($B$2=Controls!$I$2,'Hours Spread'!X110,$B$2=Controls!$I$3,'Hours Spread'!BT110,$B$2=Controls!$I$4,'Hours Spread'!DP110,$B$2=Controls!$I$5,'Hours Spread'!FL110,$B$2=Controls!$I$6,'Hours Spread'!HH110,$B$2=Controls!$I$7,'Hours Spread'!JD110)</f>
        <v>#N/A</v>
      </c>
      <c r="X112" s="1137" t="str">
        <f>ifs($B$2=Controls!$I$2,'Hours Spread'!Y110,$B$2=Controls!$I$3,'Hours Spread'!BU110,$B$2=Controls!$I$4,'Hours Spread'!DQ110,$B$2=Controls!$I$5,'Hours Spread'!FM110,$B$2=Controls!$I$6,'Hours Spread'!HI110,$B$2=Controls!$I$7,'Hours Spread'!JE110)</f>
        <v>#N/A</v>
      </c>
      <c r="Y112" s="1137" t="str">
        <f>ifs($B$2=Controls!$I$2,'Hours Spread'!Z110,$B$2=Controls!$I$3,'Hours Spread'!BV110,$B$2=Controls!$I$4,'Hours Spread'!DR110,$B$2=Controls!$I$5,'Hours Spread'!FN110,$B$2=Controls!$I$6,'Hours Spread'!HJ110,$B$2=Controls!$I$7,'Hours Spread'!JF110)</f>
        <v>#N/A</v>
      </c>
      <c r="Z112" s="1137" t="str">
        <f>ifs($B$2=Controls!$I$2,'Hours Spread'!AA110,$B$2=Controls!$I$3,'Hours Spread'!BW110,$B$2=Controls!$I$4,'Hours Spread'!DS110,$B$2=Controls!$I$5,'Hours Spread'!FO110,$B$2=Controls!$I$6,'Hours Spread'!HK110,$B$2=Controls!$I$7,'Hours Spread'!JG110)</f>
        <v>#N/A</v>
      </c>
      <c r="AA112" s="1137" t="str">
        <f>ifs($B$2=Controls!$I$2,'Hours Spread'!AB110,$B$2=Controls!$I$3,'Hours Spread'!BX110,$B$2=Controls!$I$4,'Hours Spread'!DT110,$B$2=Controls!$I$5,'Hours Spread'!FP110,$B$2=Controls!$I$6,'Hours Spread'!HL110,$B$2=Controls!$I$7,'Hours Spread'!JH110)</f>
        <v>#N/A</v>
      </c>
      <c r="AB112" s="1137" t="str">
        <f>ifs($B$2=Controls!$I$2,'Hours Spread'!AC110,$B$2=Controls!$I$3,'Hours Spread'!BY110,$B$2=Controls!$I$4,'Hours Spread'!DU110,$B$2=Controls!$I$5,'Hours Spread'!FQ110,$B$2=Controls!$I$6,'Hours Spread'!HM110,$B$2=Controls!$I$7,'Hours Spread'!JI110)</f>
        <v>#N/A</v>
      </c>
      <c r="AC112" s="1137" t="str">
        <f>ifs($B$2=Controls!$I$2,'Hours Spread'!AD110,$B$2=Controls!$I$3,'Hours Spread'!BZ110,$B$2=Controls!$I$4,'Hours Spread'!DV110,$B$2=Controls!$I$5,'Hours Spread'!FR110,$B$2=Controls!$I$6,'Hours Spread'!HN110,$B$2=Controls!$I$7,'Hours Spread'!JJ110)</f>
        <v>#N/A</v>
      </c>
      <c r="AD112" s="1137" t="str">
        <f>ifs($B$2=Controls!$I$2,'Hours Spread'!AE110,$B$2=Controls!$I$3,'Hours Spread'!CA110,$B$2=Controls!$I$4,'Hours Spread'!DW110,$B$2=Controls!$I$5,'Hours Spread'!FS110,$B$2=Controls!$I$6,'Hours Spread'!HO110,$B$2=Controls!$I$7,'Hours Spread'!JK110)</f>
        <v>#N/A</v>
      </c>
      <c r="AE112" s="1137" t="str">
        <f>ifs($B$2=Controls!$I$2,'Hours Spread'!AF110,$B$2=Controls!$I$3,'Hours Spread'!CB110,$B$2=Controls!$I$4,'Hours Spread'!DX110,$B$2=Controls!$I$5,'Hours Spread'!FT110,$B$2=Controls!$I$6,'Hours Spread'!HP110,$B$2=Controls!$I$7,'Hours Spread'!JL110)</f>
        <v>#N/A</v>
      </c>
      <c r="AF112" s="1137" t="str">
        <f>ifs($B$2=Controls!$I$2,'Hours Spread'!AG110,$B$2=Controls!$I$3,'Hours Spread'!CC110,$B$2=Controls!$I$4,'Hours Spread'!DY110,$B$2=Controls!$I$5,'Hours Spread'!FU110,$B$2=Controls!$I$6,'Hours Spread'!HQ110,$B$2=Controls!$I$7,'Hours Spread'!JM110)</f>
        <v>#N/A</v>
      </c>
      <c r="AG112" s="1137" t="str">
        <f>ifs($B$2=Controls!$I$2,'Hours Spread'!AH110,$B$2=Controls!$I$3,'Hours Spread'!CD110,$B$2=Controls!$I$4,'Hours Spread'!DZ110,$B$2=Controls!$I$5,'Hours Spread'!FV110,$B$2=Controls!$I$6,'Hours Spread'!HR110,$B$2=Controls!$I$7,'Hours Spread'!JN110)</f>
        <v>#N/A</v>
      </c>
      <c r="AH112" s="1137" t="str">
        <f>ifs($B$2=Controls!$I$2,'Hours Spread'!AI110,$B$2=Controls!$I$3,'Hours Spread'!CE110,$B$2=Controls!$I$4,'Hours Spread'!EA110,$B$2=Controls!$I$5,'Hours Spread'!FW110,$B$2=Controls!$I$6,'Hours Spread'!HS110,$B$2=Controls!$I$7,'Hours Spread'!JO110)</f>
        <v>#N/A</v>
      </c>
      <c r="AI112" s="1137" t="str">
        <f>ifs($B$2=Controls!$I$2,'Hours Spread'!AJ110,$B$2=Controls!$I$3,'Hours Spread'!CF110,$B$2=Controls!$I$4,'Hours Spread'!EB110,$B$2=Controls!$I$5,'Hours Spread'!FX110,$B$2=Controls!$I$6,'Hours Spread'!HT110,$B$2=Controls!$I$7,'Hours Spread'!JP110)</f>
        <v>#N/A</v>
      </c>
      <c r="AJ112" s="1137" t="str">
        <f>ifs($B$2=Controls!$I$2,'Hours Spread'!AK110,$B$2=Controls!$I$3,'Hours Spread'!CG110,$B$2=Controls!$I$4,'Hours Spread'!EC110,$B$2=Controls!$I$5,'Hours Spread'!FY110,$B$2=Controls!$I$6,'Hours Spread'!HU110,$B$2=Controls!$I$7,'Hours Spread'!JQ110)</f>
        <v>#N/A</v>
      </c>
      <c r="AK112" s="1137" t="str">
        <f>ifs($B$2=Controls!$I$2,'Hours Spread'!AL110,$B$2=Controls!$I$3,'Hours Spread'!CH110,$B$2=Controls!$I$4,'Hours Spread'!ED110,$B$2=Controls!$I$5,'Hours Spread'!FZ110,$B$2=Controls!$I$6,'Hours Spread'!HV110,$B$2=Controls!$I$7,'Hours Spread'!JR110)</f>
        <v>#N/A</v>
      </c>
      <c r="AL112" s="1137" t="str">
        <f>ifs($B$2=Controls!$I$2,'Hours Spread'!AM110,$B$2=Controls!$I$3,'Hours Spread'!CI110,$B$2=Controls!$I$4,'Hours Spread'!EE110,$B$2=Controls!$I$5,'Hours Spread'!GA110,$B$2=Controls!$I$6,'Hours Spread'!HW110,$B$2=Controls!$I$7,'Hours Spread'!JS110)</f>
        <v>#N/A</v>
      </c>
      <c r="AM112" s="1137" t="str">
        <f>ifs($B$2=Controls!$I$2,'Hours Spread'!AN110,$B$2=Controls!$I$3,'Hours Spread'!CJ110,$B$2=Controls!$I$4,'Hours Spread'!EF110,$B$2=Controls!$I$5,'Hours Spread'!GB110,$B$2=Controls!$I$6,'Hours Spread'!HX110,$B$2=Controls!$I$7,'Hours Spread'!JT110)</f>
        <v>#N/A</v>
      </c>
      <c r="AN112" s="1137" t="str">
        <f>ifs($B$2=Controls!$I$2,'Hours Spread'!AO110,$B$2=Controls!$I$3,'Hours Spread'!CK110,$B$2=Controls!$I$4,'Hours Spread'!EG110,$B$2=Controls!$I$5,'Hours Spread'!GC110,$B$2=Controls!$I$6,'Hours Spread'!HY110,$B$2=Controls!$I$7,'Hours Spread'!JU110)</f>
        <v>#N/A</v>
      </c>
      <c r="AO112" s="1137" t="str">
        <f>ifs($B$2=Controls!$I$2,'Hours Spread'!AP110,$B$2=Controls!$I$3,'Hours Spread'!CL110,$B$2=Controls!$I$4,'Hours Spread'!EH110,$B$2=Controls!$I$5,'Hours Spread'!GD110,$B$2=Controls!$I$6,'Hours Spread'!HZ110,$B$2=Controls!$I$7,'Hours Spread'!JV110)</f>
        <v>#N/A</v>
      </c>
      <c r="AP112" s="1137" t="str">
        <f>ifs($B$2=Controls!$I$2,'Hours Spread'!AQ110,$B$2=Controls!$I$3,'Hours Spread'!CM110,$B$2=Controls!$I$4,'Hours Spread'!EI110,$B$2=Controls!$I$5,'Hours Spread'!GE110,$B$2=Controls!$I$6,'Hours Spread'!IA110,$B$2=Controls!$I$7,'Hours Spread'!JW110)</f>
        <v>#N/A</v>
      </c>
      <c r="AQ112" s="1137" t="str">
        <f>ifs($B$2=Controls!$I$2,'Hours Spread'!AR110,$B$2=Controls!$I$3,'Hours Spread'!CN110,$B$2=Controls!$I$4,'Hours Spread'!EJ110,$B$2=Controls!$I$5,'Hours Spread'!GF110,$B$2=Controls!$I$6,'Hours Spread'!IB110,$B$2=Controls!$I$7,'Hours Spread'!JX110)</f>
        <v>#N/A</v>
      </c>
      <c r="AR112" s="1137" t="str">
        <f>ifs($B$2=Controls!$I$2,'Hours Spread'!AS110,$B$2=Controls!$I$3,'Hours Spread'!CO110,$B$2=Controls!$I$4,'Hours Spread'!EK110,$B$2=Controls!$I$5,'Hours Spread'!GG110,$B$2=Controls!$I$6,'Hours Spread'!IC110,$B$2=Controls!$I$7,'Hours Spread'!JY110)</f>
        <v>#N/A</v>
      </c>
      <c r="AS112" s="1137" t="str">
        <f>ifs($B$2=Controls!$I$2,'Hours Spread'!AT110,$B$2=Controls!$I$3,'Hours Spread'!CP110,$B$2=Controls!$I$4,'Hours Spread'!EL110,$B$2=Controls!$I$5,'Hours Spread'!GH110,$B$2=Controls!$I$6,'Hours Spread'!ID110,$B$2=Controls!$I$7,'Hours Spread'!JZ110)</f>
        <v>#N/A</v>
      </c>
      <c r="AT112" s="1137" t="str">
        <f>ifs($B$2=Controls!$I$2,'Hours Spread'!AU110,$B$2=Controls!$I$3,'Hours Spread'!CQ110,$B$2=Controls!$I$4,'Hours Spread'!EM110,$B$2=Controls!$I$5,'Hours Spread'!GI110,$B$2=Controls!$I$6,'Hours Spread'!IE110,$B$2=Controls!$I$7,'Hours Spread'!KA110)</f>
        <v>#N/A</v>
      </c>
      <c r="AU112" s="1137" t="str">
        <f>ifs($B$2=Controls!$I$2,'Hours Spread'!AV110,$B$2=Controls!$I$3,'Hours Spread'!CR110,$B$2=Controls!$I$4,'Hours Spread'!EN110,$B$2=Controls!$I$5,'Hours Spread'!GJ110,$B$2=Controls!$I$6,'Hours Spread'!IF110,$B$2=Controls!$I$7,'Hours Spread'!KB110)</f>
        <v>#N/A</v>
      </c>
      <c r="AV112" s="1137" t="str">
        <f>ifs($B$2=Controls!$I$2,'Hours Spread'!AW110,$B$2=Controls!$I$3,'Hours Spread'!CS110,$B$2=Controls!$I$4,'Hours Spread'!EO110,$B$2=Controls!$I$5,'Hours Spread'!GK110,$B$2=Controls!$I$6,'Hours Spread'!IG110,$B$2=Controls!$I$7,'Hours Spread'!KC110)</f>
        <v>#N/A</v>
      </c>
      <c r="AW112" s="1137" t="str">
        <f>ifs($B$2=Controls!$I$2,'Hours Spread'!AX110,$B$2=Controls!$I$3,'Hours Spread'!CT110,$B$2=Controls!$I$4,'Hours Spread'!EP110,$B$2=Controls!$I$5,'Hours Spread'!GL110,$B$2=Controls!$I$6,'Hours Spread'!IH110,$B$2=Controls!$I$7,'Hours Spread'!KD110)</f>
        <v>#N/A</v>
      </c>
      <c r="AX112" s="1137" t="str">
        <f>ifs($B$2=Controls!$I$2,'Hours Spread'!AY110,$B$2=Controls!$I$3,'Hours Spread'!CU110,$B$2=Controls!$I$4,'Hours Spread'!EQ110,$B$2=Controls!$I$5,'Hours Spread'!GM110,$B$2=Controls!$I$6,'Hours Spread'!II110,$B$2=Controls!$I$7,'Hours Spread'!KE110)</f>
        <v>#N/A</v>
      </c>
    </row>
    <row r="113">
      <c r="A113" s="858"/>
      <c r="B113" s="1143"/>
      <c r="C113" s="1141"/>
      <c r="D113" s="1137" t="str">
        <f>ifs($B$2=Controls!$I$2,'Hours Spread'!E111,$B$2=Controls!$I$3,'Hours Spread'!BA111,$B$2=Controls!$I$4,'Hours Spread'!CW111,$B$2=Controls!$I$5,'Hours Spread'!ES111,$B$2=Controls!$I$6,'Hours Spread'!GO111,$B$2=Controls!$I$7,'Hours Spread'!IK111)</f>
        <v>#N/A</v>
      </c>
      <c r="E113" s="1137" t="str">
        <f>ifs($B$2=Controls!$I$2,'Hours Spread'!F111,$B$2=Controls!$I$3,'Hours Spread'!BB111,$B$2=Controls!$I$4,'Hours Spread'!CX111,$B$2=Controls!$I$5,'Hours Spread'!ET111,$B$2=Controls!$I$6,'Hours Spread'!GP111,$B$2=Controls!$I$7,'Hours Spread'!IL111)</f>
        <v>#N/A</v>
      </c>
      <c r="F113" s="1137" t="str">
        <f>ifs($B$2=Controls!$I$2,'Hours Spread'!G111,$B$2=Controls!$I$3,'Hours Spread'!BC111,$B$2=Controls!$I$4,'Hours Spread'!CY111,$B$2=Controls!$I$5,'Hours Spread'!EU111,$B$2=Controls!$I$6,'Hours Spread'!GQ111,$B$2=Controls!$I$7,'Hours Spread'!IM111)</f>
        <v>#N/A</v>
      </c>
      <c r="G113" s="1137" t="str">
        <f>ifs($B$2=Controls!$I$2,'Hours Spread'!H111,$B$2=Controls!$I$3,'Hours Spread'!BD111,$B$2=Controls!$I$4,'Hours Spread'!CZ111,$B$2=Controls!$I$5,'Hours Spread'!EV111,$B$2=Controls!$I$6,'Hours Spread'!GR111,$B$2=Controls!$I$7,'Hours Spread'!IN111)</f>
        <v>#N/A</v>
      </c>
      <c r="H113" s="1137" t="str">
        <f>ifs($B$2=Controls!$I$2,'Hours Spread'!I111,$B$2=Controls!$I$3,'Hours Spread'!BE111,$B$2=Controls!$I$4,'Hours Spread'!DA111,$B$2=Controls!$I$5,'Hours Spread'!EW111,$B$2=Controls!$I$6,'Hours Spread'!GS111,$B$2=Controls!$I$7,'Hours Spread'!IO111)</f>
        <v>#N/A</v>
      </c>
      <c r="I113" s="1137" t="str">
        <f>ifs($B$2=Controls!$I$2,'Hours Spread'!J111,$B$2=Controls!$I$3,'Hours Spread'!BF111,$B$2=Controls!$I$4,'Hours Spread'!DB111,$B$2=Controls!$I$5,'Hours Spread'!EX111,$B$2=Controls!$I$6,'Hours Spread'!GT111,$B$2=Controls!$I$7,'Hours Spread'!IP111)</f>
        <v>#N/A</v>
      </c>
      <c r="J113" s="1137" t="str">
        <f>ifs($B$2=Controls!$I$2,'Hours Spread'!K111,$B$2=Controls!$I$3,'Hours Spread'!BG111,$B$2=Controls!$I$4,'Hours Spread'!DC111,$B$2=Controls!$I$5,'Hours Spread'!EY111,$B$2=Controls!$I$6,'Hours Spread'!GU111,$B$2=Controls!$I$7,'Hours Spread'!IQ111)</f>
        <v>#N/A</v>
      </c>
      <c r="K113" s="1137" t="str">
        <f>ifs($B$2=Controls!$I$2,'Hours Spread'!L111,$B$2=Controls!$I$3,'Hours Spread'!BH111,$B$2=Controls!$I$4,'Hours Spread'!DD111,$B$2=Controls!$I$5,'Hours Spread'!EZ111,$B$2=Controls!$I$6,'Hours Spread'!GV111,$B$2=Controls!$I$7,'Hours Spread'!IR111)</f>
        <v>#N/A</v>
      </c>
      <c r="L113" s="1137" t="str">
        <f>ifs($B$2=Controls!$I$2,'Hours Spread'!M111,$B$2=Controls!$I$3,'Hours Spread'!BI111,$B$2=Controls!$I$4,'Hours Spread'!DE111,$B$2=Controls!$I$5,'Hours Spread'!FA111,$B$2=Controls!$I$6,'Hours Spread'!GW111,$B$2=Controls!$I$7,'Hours Spread'!IS111)</f>
        <v>#N/A</v>
      </c>
      <c r="M113" s="1137" t="str">
        <f>ifs($B$2=Controls!$I$2,'Hours Spread'!N111,$B$2=Controls!$I$3,'Hours Spread'!BJ111,$B$2=Controls!$I$4,'Hours Spread'!DF111,$B$2=Controls!$I$5,'Hours Spread'!FB111,$B$2=Controls!$I$6,'Hours Spread'!GX111,$B$2=Controls!$I$7,'Hours Spread'!IT111)</f>
        <v>#N/A</v>
      </c>
      <c r="N113" s="1137" t="str">
        <f>ifs($B$2=Controls!$I$2,'Hours Spread'!O111,$B$2=Controls!$I$3,'Hours Spread'!BK111,$B$2=Controls!$I$4,'Hours Spread'!DG111,$B$2=Controls!$I$5,'Hours Spread'!FC111,$B$2=Controls!$I$6,'Hours Spread'!GY111,$B$2=Controls!$I$7,'Hours Spread'!IU111)</f>
        <v>#N/A</v>
      </c>
      <c r="O113" s="1137" t="str">
        <f>ifs($B$2=Controls!$I$2,'Hours Spread'!P111,$B$2=Controls!$I$3,'Hours Spread'!BL111,$B$2=Controls!$I$4,'Hours Spread'!DH111,$B$2=Controls!$I$5,'Hours Spread'!FD111,$B$2=Controls!$I$6,'Hours Spread'!GZ111,$B$2=Controls!$I$7,'Hours Spread'!IV111)</f>
        <v>#N/A</v>
      </c>
      <c r="P113" s="1137" t="str">
        <f>ifs($B$2=Controls!$I$2,'Hours Spread'!Q111,$B$2=Controls!$I$3,'Hours Spread'!BM111,$B$2=Controls!$I$4,'Hours Spread'!DI111,$B$2=Controls!$I$5,'Hours Spread'!FE111,$B$2=Controls!$I$6,'Hours Spread'!HA111,$B$2=Controls!$I$7,'Hours Spread'!IW111)</f>
        <v>#N/A</v>
      </c>
      <c r="Q113" s="1137" t="str">
        <f>ifs($B$2=Controls!$I$2,'Hours Spread'!R111,$B$2=Controls!$I$3,'Hours Spread'!BN111,$B$2=Controls!$I$4,'Hours Spread'!DJ111,$B$2=Controls!$I$5,'Hours Spread'!FF111,$B$2=Controls!$I$6,'Hours Spread'!HB111,$B$2=Controls!$I$7,'Hours Spread'!IX111)</f>
        <v>#N/A</v>
      </c>
      <c r="R113" s="1137" t="str">
        <f>ifs($B$2=Controls!$I$2,'Hours Spread'!S111,$B$2=Controls!$I$3,'Hours Spread'!BO111,$B$2=Controls!$I$4,'Hours Spread'!DK111,$B$2=Controls!$I$5,'Hours Spread'!FG111,$B$2=Controls!$I$6,'Hours Spread'!HC111,$B$2=Controls!$I$7,'Hours Spread'!IY111)</f>
        <v>#N/A</v>
      </c>
      <c r="S113" s="1137" t="str">
        <f>ifs($B$2=Controls!$I$2,'Hours Spread'!T111,$B$2=Controls!$I$3,'Hours Spread'!BP111,$B$2=Controls!$I$4,'Hours Spread'!DL111,$B$2=Controls!$I$5,'Hours Spread'!FH111,$B$2=Controls!$I$6,'Hours Spread'!HD111,$B$2=Controls!$I$7,'Hours Spread'!IZ111)</f>
        <v>#N/A</v>
      </c>
      <c r="T113" s="1137" t="str">
        <f>ifs($B$2=Controls!$I$2,'Hours Spread'!U111,$B$2=Controls!$I$3,'Hours Spread'!BQ111,$B$2=Controls!$I$4,'Hours Spread'!DM111,$B$2=Controls!$I$5,'Hours Spread'!FI111,$B$2=Controls!$I$6,'Hours Spread'!HE111,$B$2=Controls!$I$7,'Hours Spread'!JA111)</f>
        <v>#N/A</v>
      </c>
      <c r="U113" s="1137" t="str">
        <f>ifs($B$2=Controls!$I$2,'Hours Spread'!V111,$B$2=Controls!$I$3,'Hours Spread'!BR111,$B$2=Controls!$I$4,'Hours Spread'!DN111,$B$2=Controls!$I$5,'Hours Spread'!FJ111,$B$2=Controls!$I$6,'Hours Spread'!HF111,$B$2=Controls!$I$7,'Hours Spread'!JB111)</f>
        <v>#N/A</v>
      </c>
      <c r="V113" s="1137" t="str">
        <f>ifs($B$2=Controls!$I$2,'Hours Spread'!W111,$B$2=Controls!$I$3,'Hours Spread'!BS111,$B$2=Controls!$I$4,'Hours Spread'!DO111,$B$2=Controls!$I$5,'Hours Spread'!FK111,$B$2=Controls!$I$6,'Hours Spread'!HG111,$B$2=Controls!$I$7,'Hours Spread'!JC111)</f>
        <v>#N/A</v>
      </c>
      <c r="W113" s="1137" t="str">
        <f>ifs($B$2=Controls!$I$2,'Hours Spread'!X111,$B$2=Controls!$I$3,'Hours Spread'!BT111,$B$2=Controls!$I$4,'Hours Spread'!DP111,$B$2=Controls!$I$5,'Hours Spread'!FL111,$B$2=Controls!$I$6,'Hours Spread'!HH111,$B$2=Controls!$I$7,'Hours Spread'!JD111)</f>
        <v>#N/A</v>
      </c>
      <c r="X113" s="1137" t="str">
        <f>ifs($B$2=Controls!$I$2,'Hours Spread'!Y111,$B$2=Controls!$I$3,'Hours Spread'!BU111,$B$2=Controls!$I$4,'Hours Spread'!DQ111,$B$2=Controls!$I$5,'Hours Spread'!FM111,$B$2=Controls!$I$6,'Hours Spread'!HI111,$B$2=Controls!$I$7,'Hours Spread'!JE111)</f>
        <v>#N/A</v>
      </c>
      <c r="Y113" s="1137" t="str">
        <f>ifs($B$2=Controls!$I$2,'Hours Spread'!Z111,$B$2=Controls!$I$3,'Hours Spread'!BV111,$B$2=Controls!$I$4,'Hours Spread'!DR111,$B$2=Controls!$I$5,'Hours Spread'!FN111,$B$2=Controls!$I$6,'Hours Spread'!HJ111,$B$2=Controls!$I$7,'Hours Spread'!JF111)</f>
        <v>#N/A</v>
      </c>
      <c r="Z113" s="1137" t="str">
        <f>ifs($B$2=Controls!$I$2,'Hours Spread'!AA111,$B$2=Controls!$I$3,'Hours Spread'!BW111,$B$2=Controls!$I$4,'Hours Spread'!DS111,$B$2=Controls!$I$5,'Hours Spread'!FO111,$B$2=Controls!$I$6,'Hours Spread'!HK111,$B$2=Controls!$I$7,'Hours Spread'!JG111)</f>
        <v>#N/A</v>
      </c>
      <c r="AA113" s="1137" t="str">
        <f>ifs($B$2=Controls!$I$2,'Hours Spread'!AB111,$B$2=Controls!$I$3,'Hours Spread'!BX111,$B$2=Controls!$I$4,'Hours Spread'!DT111,$B$2=Controls!$I$5,'Hours Spread'!FP111,$B$2=Controls!$I$6,'Hours Spread'!HL111,$B$2=Controls!$I$7,'Hours Spread'!JH111)</f>
        <v>#N/A</v>
      </c>
      <c r="AB113" s="1137" t="str">
        <f>ifs($B$2=Controls!$I$2,'Hours Spread'!AC111,$B$2=Controls!$I$3,'Hours Spread'!BY111,$B$2=Controls!$I$4,'Hours Spread'!DU111,$B$2=Controls!$I$5,'Hours Spread'!FQ111,$B$2=Controls!$I$6,'Hours Spread'!HM111,$B$2=Controls!$I$7,'Hours Spread'!JI111)</f>
        <v>#N/A</v>
      </c>
      <c r="AC113" s="1137" t="str">
        <f>ifs($B$2=Controls!$I$2,'Hours Spread'!AD111,$B$2=Controls!$I$3,'Hours Spread'!BZ111,$B$2=Controls!$I$4,'Hours Spread'!DV111,$B$2=Controls!$I$5,'Hours Spread'!FR111,$B$2=Controls!$I$6,'Hours Spread'!HN111,$B$2=Controls!$I$7,'Hours Spread'!JJ111)</f>
        <v>#N/A</v>
      </c>
      <c r="AD113" s="1137" t="str">
        <f>ifs($B$2=Controls!$I$2,'Hours Spread'!AE111,$B$2=Controls!$I$3,'Hours Spread'!CA111,$B$2=Controls!$I$4,'Hours Spread'!DW111,$B$2=Controls!$I$5,'Hours Spread'!FS111,$B$2=Controls!$I$6,'Hours Spread'!HO111,$B$2=Controls!$I$7,'Hours Spread'!JK111)</f>
        <v>#N/A</v>
      </c>
      <c r="AE113" s="1137" t="str">
        <f>ifs($B$2=Controls!$I$2,'Hours Spread'!AF111,$B$2=Controls!$I$3,'Hours Spread'!CB111,$B$2=Controls!$I$4,'Hours Spread'!DX111,$B$2=Controls!$I$5,'Hours Spread'!FT111,$B$2=Controls!$I$6,'Hours Spread'!HP111,$B$2=Controls!$I$7,'Hours Spread'!JL111)</f>
        <v>#N/A</v>
      </c>
      <c r="AF113" s="1137" t="str">
        <f>ifs($B$2=Controls!$I$2,'Hours Spread'!AG111,$B$2=Controls!$I$3,'Hours Spread'!CC111,$B$2=Controls!$I$4,'Hours Spread'!DY111,$B$2=Controls!$I$5,'Hours Spread'!FU111,$B$2=Controls!$I$6,'Hours Spread'!HQ111,$B$2=Controls!$I$7,'Hours Spread'!JM111)</f>
        <v>#N/A</v>
      </c>
      <c r="AG113" s="1137" t="str">
        <f>ifs($B$2=Controls!$I$2,'Hours Spread'!AH111,$B$2=Controls!$I$3,'Hours Spread'!CD111,$B$2=Controls!$I$4,'Hours Spread'!DZ111,$B$2=Controls!$I$5,'Hours Spread'!FV111,$B$2=Controls!$I$6,'Hours Spread'!HR111,$B$2=Controls!$I$7,'Hours Spread'!JN111)</f>
        <v>#N/A</v>
      </c>
      <c r="AH113" s="1137" t="str">
        <f>ifs($B$2=Controls!$I$2,'Hours Spread'!AI111,$B$2=Controls!$I$3,'Hours Spread'!CE111,$B$2=Controls!$I$4,'Hours Spread'!EA111,$B$2=Controls!$I$5,'Hours Spread'!FW111,$B$2=Controls!$I$6,'Hours Spread'!HS111,$B$2=Controls!$I$7,'Hours Spread'!JO111)</f>
        <v>#N/A</v>
      </c>
      <c r="AI113" s="1137" t="str">
        <f>ifs($B$2=Controls!$I$2,'Hours Spread'!AJ111,$B$2=Controls!$I$3,'Hours Spread'!CF111,$B$2=Controls!$I$4,'Hours Spread'!EB111,$B$2=Controls!$I$5,'Hours Spread'!FX111,$B$2=Controls!$I$6,'Hours Spread'!HT111,$B$2=Controls!$I$7,'Hours Spread'!JP111)</f>
        <v>#N/A</v>
      </c>
      <c r="AJ113" s="1137" t="str">
        <f>ifs($B$2=Controls!$I$2,'Hours Spread'!AK111,$B$2=Controls!$I$3,'Hours Spread'!CG111,$B$2=Controls!$I$4,'Hours Spread'!EC111,$B$2=Controls!$I$5,'Hours Spread'!FY111,$B$2=Controls!$I$6,'Hours Spread'!HU111,$B$2=Controls!$I$7,'Hours Spread'!JQ111)</f>
        <v>#N/A</v>
      </c>
      <c r="AK113" s="1137" t="str">
        <f>ifs($B$2=Controls!$I$2,'Hours Spread'!AL111,$B$2=Controls!$I$3,'Hours Spread'!CH111,$B$2=Controls!$I$4,'Hours Spread'!ED111,$B$2=Controls!$I$5,'Hours Spread'!FZ111,$B$2=Controls!$I$6,'Hours Spread'!HV111,$B$2=Controls!$I$7,'Hours Spread'!JR111)</f>
        <v>#N/A</v>
      </c>
      <c r="AL113" s="1137" t="str">
        <f>ifs($B$2=Controls!$I$2,'Hours Spread'!AM111,$B$2=Controls!$I$3,'Hours Spread'!CI111,$B$2=Controls!$I$4,'Hours Spread'!EE111,$B$2=Controls!$I$5,'Hours Spread'!GA111,$B$2=Controls!$I$6,'Hours Spread'!HW111,$B$2=Controls!$I$7,'Hours Spread'!JS111)</f>
        <v>#N/A</v>
      </c>
      <c r="AM113" s="1137" t="str">
        <f>ifs($B$2=Controls!$I$2,'Hours Spread'!AN111,$B$2=Controls!$I$3,'Hours Spread'!CJ111,$B$2=Controls!$I$4,'Hours Spread'!EF111,$B$2=Controls!$I$5,'Hours Spread'!GB111,$B$2=Controls!$I$6,'Hours Spread'!HX111,$B$2=Controls!$I$7,'Hours Spread'!JT111)</f>
        <v>#N/A</v>
      </c>
      <c r="AN113" s="1137" t="str">
        <f>ifs($B$2=Controls!$I$2,'Hours Spread'!AO111,$B$2=Controls!$I$3,'Hours Spread'!CK111,$B$2=Controls!$I$4,'Hours Spread'!EG111,$B$2=Controls!$I$5,'Hours Spread'!GC111,$B$2=Controls!$I$6,'Hours Spread'!HY111,$B$2=Controls!$I$7,'Hours Spread'!JU111)</f>
        <v>#N/A</v>
      </c>
      <c r="AO113" s="1137" t="str">
        <f>ifs($B$2=Controls!$I$2,'Hours Spread'!AP111,$B$2=Controls!$I$3,'Hours Spread'!CL111,$B$2=Controls!$I$4,'Hours Spread'!EH111,$B$2=Controls!$I$5,'Hours Spread'!GD111,$B$2=Controls!$I$6,'Hours Spread'!HZ111,$B$2=Controls!$I$7,'Hours Spread'!JV111)</f>
        <v>#N/A</v>
      </c>
      <c r="AP113" s="1137" t="str">
        <f>ifs($B$2=Controls!$I$2,'Hours Spread'!AQ111,$B$2=Controls!$I$3,'Hours Spread'!CM111,$B$2=Controls!$I$4,'Hours Spread'!EI111,$B$2=Controls!$I$5,'Hours Spread'!GE111,$B$2=Controls!$I$6,'Hours Spread'!IA111,$B$2=Controls!$I$7,'Hours Spread'!JW111)</f>
        <v>#N/A</v>
      </c>
      <c r="AQ113" s="1137" t="str">
        <f>ifs($B$2=Controls!$I$2,'Hours Spread'!AR111,$B$2=Controls!$I$3,'Hours Spread'!CN111,$B$2=Controls!$I$4,'Hours Spread'!EJ111,$B$2=Controls!$I$5,'Hours Spread'!GF111,$B$2=Controls!$I$6,'Hours Spread'!IB111,$B$2=Controls!$I$7,'Hours Spread'!JX111)</f>
        <v>#N/A</v>
      </c>
      <c r="AR113" s="1137" t="str">
        <f>ifs($B$2=Controls!$I$2,'Hours Spread'!AS111,$B$2=Controls!$I$3,'Hours Spread'!CO111,$B$2=Controls!$I$4,'Hours Spread'!EK111,$B$2=Controls!$I$5,'Hours Spread'!GG111,$B$2=Controls!$I$6,'Hours Spread'!IC111,$B$2=Controls!$I$7,'Hours Spread'!JY111)</f>
        <v>#N/A</v>
      </c>
      <c r="AS113" s="1137" t="str">
        <f>ifs($B$2=Controls!$I$2,'Hours Spread'!AT111,$B$2=Controls!$I$3,'Hours Spread'!CP111,$B$2=Controls!$I$4,'Hours Spread'!EL111,$B$2=Controls!$I$5,'Hours Spread'!GH111,$B$2=Controls!$I$6,'Hours Spread'!ID111,$B$2=Controls!$I$7,'Hours Spread'!JZ111)</f>
        <v>#N/A</v>
      </c>
      <c r="AT113" s="1137" t="str">
        <f>ifs($B$2=Controls!$I$2,'Hours Spread'!AU111,$B$2=Controls!$I$3,'Hours Spread'!CQ111,$B$2=Controls!$I$4,'Hours Spread'!EM111,$B$2=Controls!$I$5,'Hours Spread'!GI111,$B$2=Controls!$I$6,'Hours Spread'!IE111,$B$2=Controls!$I$7,'Hours Spread'!KA111)</f>
        <v>#N/A</v>
      </c>
      <c r="AU113" s="1137" t="str">
        <f>ifs($B$2=Controls!$I$2,'Hours Spread'!AV111,$B$2=Controls!$I$3,'Hours Spread'!CR111,$B$2=Controls!$I$4,'Hours Spread'!EN111,$B$2=Controls!$I$5,'Hours Spread'!GJ111,$B$2=Controls!$I$6,'Hours Spread'!IF111,$B$2=Controls!$I$7,'Hours Spread'!KB111)</f>
        <v>#N/A</v>
      </c>
      <c r="AV113" s="1137" t="str">
        <f>ifs($B$2=Controls!$I$2,'Hours Spread'!AW111,$B$2=Controls!$I$3,'Hours Spread'!CS111,$B$2=Controls!$I$4,'Hours Spread'!EO111,$B$2=Controls!$I$5,'Hours Spread'!GK111,$B$2=Controls!$I$6,'Hours Spread'!IG111,$B$2=Controls!$I$7,'Hours Spread'!KC111)</f>
        <v>#N/A</v>
      </c>
      <c r="AW113" s="1137" t="str">
        <f>ifs($B$2=Controls!$I$2,'Hours Spread'!AX111,$B$2=Controls!$I$3,'Hours Spread'!CT111,$B$2=Controls!$I$4,'Hours Spread'!EP111,$B$2=Controls!$I$5,'Hours Spread'!GL111,$B$2=Controls!$I$6,'Hours Spread'!IH111,$B$2=Controls!$I$7,'Hours Spread'!KD111)</f>
        <v>#N/A</v>
      </c>
      <c r="AX113" s="1137" t="str">
        <f>ifs($B$2=Controls!$I$2,'Hours Spread'!AY111,$B$2=Controls!$I$3,'Hours Spread'!CU111,$B$2=Controls!$I$4,'Hours Spread'!EQ111,$B$2=Controls!$I$5,'Hours Spread'!GM111,$B$2=Controls!$I$6,'Hours Spread'!II111,$B$2=Controls!$I$7,'Hours Spread'!KE111)</f>
        <v>#N/A</v>
      </c>
    </row>
    <row r="114">
      <c r="A114" s="858"/>
      <c r="B114" s="1143"/>
      <c r="C114" s="1141"/>
      <c r="D114" s="1137" t="str">
        <f>ifs($B$2=Controls!$I$2,'Hours Spread'!E112,$B$2=Controls!$I$3,'Hours Spread'!BA112,$B$2=Controls!$I$4,'Hours Spread'!CW112,$B$2=Controls!$I$5,'Hours Spread'!ES112,$B$2=Controls!$I$6,'Hours Spread'!GO112,$B$2=Controls!$I$7,'Hours Spread'!IK112)</f>
        <v>#N/A</v>
      </c>
      <c r="E114" s="1137" t="str">
        <f>ifs($B$2=Controls!$I$2,'Hours Spread'!F112,$B$2=Controls!$I$3,'Hours Spread'!BB112,$B$2=Controls!$I$4,'Hours Spread'!CX112,$B$2=Controls!$I$5,'Hours Spread'!ET112,$B$2=Controls!$I$6,'Hours Spread'!GP112,$B$2=Controls!$I$7,'Hours Spread'!IL112)</f>
        <v>#N/A</v>
      </c>
      <c r="F114" s="1137" t="str">
        <f>ifs($B$2=Controls!$I$2,'Hours Spread'!G112,$B$2=Controls!$I$3,'Hours Spread'!BC112,$B$2=Controls!$I$4,'Hours Spread'!CY112,$B$2=Controls!$I$5,'Hours Spread'!EU112,$B$2=Controls!$I$6,'Hours Spread'!GQ112,$B$2=Controls!$I$7,'Hours Spread'!IM112)</f>
        <v>#N/A</v>
      </c>
      <c r="G114" s="1137" t="str">
        <f>ifs($B$2=Controls!$I$2,'Hours Spread'!H112,$B$2=Controls!$I$3,'Hours Spread'!BD112,$B$2=Controls!$I$4,'Hours Spread'!CZ112,$B$2=Controls!$I$5,'Hours Spread'!EV112,$B$2=Controls!$I$6,'Hours Spread'!GR112,$B$2=Controls!$I$7,'Hours Spread'!IN112)</f>
        <v>#N/A</v>
      </c>
      <c r="H114" s="1137" t="str">
        <f>ifs($B$2=Controls!$I$2,'Hours Spread'!I112,$B$2=Controls!$I$3,'Hours Spread'!BE112,$B$2=Controls!$I$4,'Hours Spread'!DA112,$B$2=Controls!$I$5,'Hours Spread'!EW112,$B$2=Controls!$I$6,'Hours Spread'!GS112,$B$2=Controls!$I$7,'Hours Spread'!IO112)</f>
        <v>#N/A</v>
      </c>
      <c r="I114" s="1137" t="str">
        <f>ifs($B$2=Controls!$I$2,'Hours Spread'!J112,$B$2=Controls!$I$3,'Hours Spread'!BF112,$B$2=Controls!$I$4,'Hours Spread'!DB112,$B$2=Controls!$I$5,'Hours Spread'!EX112,$B$2=Controls!$I$6,'Hours Spread'!GT112,$B$2=Controls!$I$7,'Hours Spread'!IP112)</f>
        <v>#N/A</v>
      </c>
      <c r="J114" s="1137" t="str">
        <f>ifs($B$2=Controls!$I$2,'Hours Spread'!K112,$B$2=Controls!$I$3,'Hours Spread'!BG112,$B$2=Controls!$I$4,'Hours Spread'!DC112,$B$2=Controls!$I$5,'Hours Spread'!EY112,$B$2=Controls!$I$6,'Hours Spread'!GU112,$B$2=Controls!$I$7,'Hours Spread'!IQ112)</f>
        <v>#N/A</v>
      </c>
      <c r="K114" s="1137" t="str">
        <f>ifs($B$2=Controls!$I$2,'Hours Spread'!L112,$B$2=Controls!$I$3,'Hours Spread'!BH112,$B$2=Controls!$I$4,'Hours Spread'!DD112,$B$2=Controls!$I$5,'Hours Spread'!EZ112,$B$2=Controls!$I$6,'Hours Spread'!GV112,$B$2=Controls!$I$7,'Hours Spread'!IR112)</f>
        <v>#N/A</v>
      </c>
      <c r="L114" s="1137" t="str">
        <f>ifs($B$2=Controls!$I$2,'Hours Spread'!M112,$B$2=Controls!$I$3,'Hours Spread'!BI112,$B$2=Controls!$I$4,'Hours Spread'!DE112,$B$2=Controls!$I$5,'Hours Spread'!FA112,$B$2=Controls!$I$6,'Hours Spread'!GW112,$B$2=Controls!$I$7,'Hours Spread'!IS112)</f>
        <v>#N/A</v>
      </c>
      <c r="M114" s="1137" t="str">
        <f>ifs($B$2=Controls!$I$2,'Hours Spread'!N112,$B$2=Controls!$I$3,'Hours Spread'!BJ112,$B$2=Controls!$I$4,'Hours Spread'!DF112,$B$2=Controls!$I$5,'Hours Spread'!FB112,$B$2=Controls!$I$6,'Hours Spread'!GX112,$B$2=Controls!$I$7,'Hours Spread'!IT112)</f>
        <v>#N/A</v>
      </c>
      <c r="N114" s="1137" t="str">
        <f>ifs($B$2=Controls!$I$2,'Hours Spread'!O112,$B$2=Controls!$I$3,'Hours Spread'!BK112,$B$2=Controls!$I$4,'Hours Spread'!DG112,$B$2=Controls!$I$5,'Hours Spread'!FC112,$B$2=Controls!$I$6,'Hours Spread'!GY112,$B$2=Controls!$I$7,'Hours Spread'!IU112)</f>
        <v>#N/A</v>
      </c>
      <c r="O114" s="1137" t="str">
        <f>ifs($B$2=Controls!$I$2,'Hours Spread'!P112,$B$2=Controls!$I$3,'Hours Spread'!BL112,$B$2=Controls!$I$4,'Hours Spread'!DH112,$B$2=Controls!$I$5,'Hours Spread'!FD112,$B$2=Controls!$I$6,'Hours Spread'!GZ112,$B$2=Controls!$I$7,'Hours Spread'!IV112)</f>
        <v>#N/A</v>
      </c>
      <c r="P114" s="1137" t="str">
        <f>ifs($B$2=Controls!$I$2,'Hours Spread'!Q112,$B$2=Controls!$I$3,'Hours Spread'!BM112,$B$2=Controls!$I$4,'Hours Spread'!DI112,$B$2=Controls!$I$5,'Hours Spread'!FE112,$B$2=Controls!$I$6,'Hours Spread'!HA112,$B$2=Controls!$I$7,'Hours Spread'!IW112)</f>
        <v>#N/A</v>
      </c>
      <c r="Q114" s="1137" t="str">
        <f>ifs($B$2=Controls!$I$2,'Hours Spread'!R112,$B$2=Controls!$I$3,'Hours Spread'!BN112,$B$2=Controls!$I$4,'Hours Spread'!DJ112,$B$2=Controls!$I$5,'Hours Spread'!FF112,$B$2=Controls!$I$6,'Hours Spread'!HB112,$B$2=Controls!$I$7,'Hours Spread'!IX112)</f>
        <v>#N/A</v>
      </c>
      <c r="R114" s="1137" t="str">
        <f>ifs($B$2=Controls!$I$2,'Hours Spread'!S112,$B$2=Controls!$I$3,'Hours Spread'!BO112,$B$2=Controls!$I$4,'Hours Spread'!DK112,$B$2=Controls!$I$5,'Hours Spread'!FG112,$B$2=Controls!$I$6,'Hours Spread'!HC112,$B$2=Controls!$I$7,'Hours Spread'!IY112)</f>
        <v>#N/A</v>
      </c>
      <c r="S114" s="1137" t="str">
        <f>ifs($B$2=Controls!$I$2,'Hours Spread'!T112,$B$2=Controls!$I$3,'Hours Spread'!BP112,$B$2=Controls!$I$4,'Hours Spread'!DL112,$B$2=Controls!$I$5,'Hours Spread'!FH112,$B$2=Controls!$I$6,'Hours Spread'!HD112,$B$2=Controls!$I$7,'Hours Spread'!IZ112)</f>
        <v>#N/A</v>
      </c>
      <c r="T114" s="1137" t="str">
        <f>ifs($B$2=Controls!$I$2,'Hours Spread'!U112,$B$2=Controls!$I$3,'Hours Spread'!BQ112,$B$2=Controls!$I$4,'Hours Spread'!DM112,$B$2=Controls!$I$5,'Hours Spread'!FI112,$B$2=Controls!$I$6,'Hours Spread'!HE112,$B$2=Controls!$I$7,'Hours Spread'!JA112)</f>
        <v>#N/A</v>
      </c>
      <c r="U114" s="1137" t="str">
        <f>ifs($B$2=Controls!$I$2,'Hours Spread'!V112,$B$2=Controls!$I$3,'Hours Spread'!BR112,$B$2=Controls!$I$4,'Hours Spread'!DN112,$B$2=Controls!$I$5,'Hours Spread'!FJ112,$B$2=Controls!$I$6,'Hours Spread'!HF112,$B$2=Controls!$I$7,'Hours Spread'!JB112)</f>
        <v>#N/A</v>
      </c>
      <c r="V114" s="1137" t="str">
        <f>ifs($B$2=Controls!$I$2,'Hours Spread'!W112,$B$2=Controls!$I$3,'Hours Spread'!BS112,$B$2=Controls!$I$4,'Hours Spread'!DO112,$B$2=Controls!$I$5,'Hours Spread'!FK112,$B$2=Controls!$I$6,'Hours Spread'!HG112,$B$2=Controls!$I$7,'Hours Spread'!JC112)</f>
        <v>#N/A</v>
      </c>
      <c r="W114" s="1137" t="str">
        <f>ifs($B$2=Controls!$I$2,'Hours Spread'!X112,$B$2=Controls!$I$3,'Hours Spread'!BT112,$B$2=Controls!$I$4,'Hours Spread'!DP112,$B$2=Controls!$I$5,'Hours Spread'!FL112,$B$2=Controls!$I$6,'Hours Spread'!HH112,$B$2=Controls!$I$7,'Hours Spread'!JD112)</f>
        <v>#N/A</v>
      </c>
      <c r="X114" s="1137" t="str">
        <f>ifs($B$2=Controls!$I$2,'Hours Spread'!Y112,$B$2=Controls!$I$3,'Hours Spread'!BU112,$B$2=Controls!$I$4,'Hours Spread'!DQ112,$B$2=Controls!$I$5,'Hours Spread'!FM112,$B$2=Controls!$I$6,'Hours Spread'!HI112,$B$2=Controls!$I$7,'Hours Spread'!JE112)</f>
        <v>#N/A</v>
      </c>
      <c r="Y114" s="1137" t="str">
        <f>ifs($B$2=Controls!$I$2,'Hours Spread'!Z112,$B$2=Controls!$I$3,'Hours Spread'!BV112,$B$2=Controls!$I$4,'Hours Spread'!DR112,$B$2=Controls!$I$5,'Hours Spread'!FN112,$B$2=Controls!$I$6,'Hours Spread'!HJ112,$B$2=Controls!$I$7,'Hours Spread'!JF112)</f>
        <v>#N/A</v>
      </c>
      <c r="Z114" s="1137" t="str">
        <f>ifs($B$2=Controls!$I$2,'Hours Spread'!AA112,$B$2=Controls!$I$3,'Hours Spread'!BW112,$B$2=Controls!$I$4,'Hours Spread'!DS112,$B$2=Controls!$I$5,'Hours Spread'!FO112,$B$2=Controls!$I$6,'Hours Spread'!HK112,$B$2=Controls!$I$7,'Hours Spread'!JG112)</f>
        <v>#N/A</v>
      </c>
      <c r="AA114" s="1137" t="str">
        <f>ifs($B$2=Controls!$I$2,'Hours Spread'!AB112,$B$2=Controls!$I$3,'Hours Spread'!BX112,$B$2=Controls!$I$4,'Hours Spread'!DT112,$B$2=Controls!$I$5,'Hours Spread'!FP112,$B$2=Controls!$I$6,'Hours Spread'!HL112,$B$2=Controls!$I$7,'Hours Spread'!JH112)</f>
        <v>#N/A</v>
      </c>
      <c r="AB114" s="1137" t="str">
        <f>ifs($B$2=Controls!$I$2,'Hours Spread'!AC112,$B$2=Controls!$I$3,'Hours Spread'!BY112,$B$2=Controls!$I$4,'Hours Spread'!DU112,$B$2=Controls!$I$5,'Hours Spread'!FQ112,$B$2=Controls!$I$6,'Hours Spread'!HM112,$B$2=Controls!$I$7,'Hours Spread'!JI112)</f>
        <v>#N/A</v>
      </c>
      <c r="AC114" s="1137" t="str">
        <f>ifs($B$2=Controls!$I$2,'Hours Spread'!AD112,$B$2=Controls!$I$3,'Hours Spread'!BZ112,$B$2=Controls!$I$4,'Hours Spread'!DV112,$B$2=Controls!$I$5,'Hours Spread'!FR112,$B$2=Controls!$I$6,'Hours Spread'!HN112,$B$2=Controls!$I$7,'Hours Spread'!JJ112)</f>
        <v>#N/A</v>
      </c>
      <c r="AD114" s="1137" t="str">
        <f>ifs($B$2=Controls!$I$2,'Hours Spread'!AE112,$B$2=Controls!$I$3,'Hours Spread'!CA112,$B$2=Controls!$I$4,'Hours Spread'!DW112,$B$2=Controls!$I$5,'Hours Spread'!FS112,$B$2=Controls!$I$6,'Hours Spread'!HO112,$B$2=Controls!$I$7,'Hours Spread'!JK112)</f>
        <v>#N/A</v>
      </c>
      <c r="AE114" s="1137" t="str">
        <f>ifs($B$2=Controls!$I$2,'Hours Spread'!AF112,$B$2=Controls!$I$3,'Hours Spread'!CB112,$B$2=Controls!$I$4,'Hours Spread'!DX112,$B$2=Controls!$I$5,'Hours Spread'!FT112,$B$2=Controls!$I$6,'Hours Spread'!HP112,$B$2=Controls!$I$7,'Hours Spread'!JL112)</f>
        <v>#N/A</v>
      </c>
      <c r="AF114" s="1137" t="str">
        <f>ifs($B$2=Controls!$I$2,'Hours Spread'!AG112,$B$2=Controls!$I$3,'Hours Spread'!CC112,$B$2=Controls!$I$4,'Hours Spread'!DY112,$B$2=Controls!$I$5,'Hours Spread'!FU112,$B$2=Controls!$I$6,'Hours Spread'!HQ112,$B$2=Controls!$I$7,'Hours Spread'!JM112)</f>
        <v>#N/A</v>
      </c>
      <c r="AG114" s="1137" t="str">
        <f>ifs($B$2=Controls!$I$2,'Hours Spread'!AH112,$B$2=Controls!$I$3,'Hours Spread'!CD112,$B$2=Controls!$I$4,'Hours Spread'!DZ112,$B$2=Controls!$I$5,'Hours Spread'!FV112,$B$2=Controls!$I$6,'Hours Spread'!HR112,$B$2=Controls!$I$7,'Hours Spread'!JN112)</f>
        <v>#N/A</v>
      </c>
      <c r="AH114" s="1137" t="str">
        <f>ifs($B$2=Controls!$I$2,'Hours Spread'!AI112,$B$2=Controls!$I$3,'Hours Spread'!CE112,$B$2=Controls!$I$4,'Hours Spread'!EA112,$B$2=Controls!$I$5,'Hours Spread'!FW112,$B$2=Controls!$I$6,'Hours Spread'!HS112,$B$2=Controls!$I$7,'Hours Spread'!JO112)</f>
        <v>#N/A</v>
      </c>
      <c r="AI114" s="1137" t="str">
        <f>ifs($B$2=Controls!$I$2,'Hours Spread'!AJ112,$B$2=Controls!$I$3,'Hours Spread'!CF112,$B$2=Controls!$I$4,'Hours Spread'!EB112,$B$2=Controls!$I$5,'Hours Spread'!FX112,$B$2=Controls!$I$6,'Hours Spread'!HT112,$B$2=Controls!$I$7,'Hours Spread'!JP112)</f>
        <v>#N/A</v>
      </c>
      <c r="AJ114" s="1137" t="str">
        <f>ifs($B$2=Controls!$I$2,'Hours Spread'!AK112,$B$2=Controls!$I$3,'Hours Spread'!CG112,$B$2=Controls!$I$4,'Hours Spread'!EC112,$B$2=Controls!$I$5,'Hours Spread'!FY112,$B$2=Controls!$I$6,'Hours Spread'!HU112,$B$2=Controls!$I$7,'Hours Spread'!JQ112)</f>
        <v>#N/A</v>
      </c>
      <c r="AK114" s="1137" t="str">
        <f>ifs($B$2=Controls!$I$2,'Hours Spread'!AL112,$B$2=Controls!$I$3,'Hours Spread'!CH112,$B$2=Controls!$I$4,'Hours Spread'!ED112,$B$2=Controls!$I$5,'Hours Spread'!FZ112,$B$2=Controls!$I$6,'Hours Spread'!HV112,$B$2=Controls!$I$7,'Hours Spread'!JR112)</f>
        <v>#N/A</v>
      </c>
      <c r="AL114" s="1137" t="str">
        <f>ifs($B$2=Controls!$I$2,'Hours Spread'!AM112,$B$2=Controls!$I$3,'Hours Spread'!CI112,$B$2=Controls!$I$4,'Hours Spread'!EE112,$B$2=Controls!$I$5,'Hours Spread'!GA112,$B$2=Controls!$I$6,'Hours Spread'!HW112,$B$2=Controls!$I$7,'Hours Spread'!JS112)</f>
        <v>#N/A</v>
      </c>
      <c r="AM114" s="1137" t="str">
        <f>ifs($B$2=Controls!$I$2,'Hours Spread'!AN112,$B$2=Controls!$I$3,'Hours Spread'!CJ112,$B$2=Controls!$I$4,'Hours Spread'!EF112,$B$2=Controls!$I$5,'Hours Spread'!GB112,$B$2=Controls!$I$6,'Hours Spread'!HX112,$B$2=Controls!$I$7,'Hours Spread'!JT112)</f>
        <v>#N/A</v>
      </c>
      <c r="AN114" s="1137" t="str">
        <f>ifs($B$2=Controls!$I$2,'Hours Spread'!AO112,$B$2=Controls!$I$3,'Hours Spread'!CK112,$B$2=Controls!$I$4,'Hours Spread'!EG112,$B$2=Controls!$I$5,'Hours Spread'!GC112,$B$2=Controls!$I$6,'Hours Spread'!HY112,$B$2=Controls!$I$7,'Hours Spread'!JU112)</f>
        <v>#N/A</v>
      </c>
      <c r="AO114" s="1137" t="str">
        <f>ifs($B$2=Controls!$I$2,'Hours Spread'!AP112,$B$2=Controls!$I$3,'Hours Spread'!CL112,$B$2=Controls!$I$4,'Hours Spread'!EH112,$B$2=Controls!$I$5,'Hours Spread'!GD112,$B$2=Controls!$I$6,'Hours Spread'!HZ112,$B$2=Controls!$I$7,'Hours Spread'!JV112)</f>
        <v>#N/A</v>
      </c>
      <c r="AP114" s="1137" t="str">
        <f>ifs($B$2=Controls!$I$2,'Hours Spread'!AQ112,$B$2=Controls!$I$3,'Hours Spread'!CM112,$B$2=Controls!$I$4,'Hours Spread'!EI112,$B$2=Controls!$I$5,'Hours Spread'!GE112,$B$2=Controls!$I$6,'Hours Spread'!IA112,$B$2=Controls!$I$7,'Hours Spread'!JW112)</f>
        <v>#N/A</v>
      </c>
      <c r="AQ114" s="1137" t="str">
        <f>ifs($B$2=Controls!$I$2,'Hours Spread'!AR112,$B$2=Controls!$I$3,'Hours Spread'!CN112,$B$2=Controls!$I$4,'Hours Spread'!EJ112,$B$2=Controls!$I$5,'Hours Spread'!GF112,$B$2=Controls!$I$6,'Hours Spread'!IB112,$B$2=Controls!$I$7,'Hours Spread'!JX112)</f>
        <v>#N/A</v>
      </c>
      <c r="AR114" s="1137" t="str">
        <f>ifs($B$2=Controls!$I$2,'Hours Spread'!AS112,$B$2=Controls!$I$3,'Hours Spread'!CO112,$B$2=Controls!$I$4,'Hours Spread'!EK112,$B$2=Controls!$I$5,'Hours Spread'!GG112,$B$2=Controls!$I$6,'Hours Spread'!IC112,$B$2=Controls!$I$7,'Hours Spread'!JY112)</f>
        <v>#N/A</v>
      </c>
      <c r="AS114" s="1137" t="str">
        <f>ifs($B$2=Controls!$I$2,'Hours Spread'!AT112,$B$2=Controls!$I$3,'Hours Spread'!CP112,$B$2=Controls!$I$4,'Hours Spread'!EL112,$B$2=Controls!$I$5,'Hours Spread'!GH112,$B$2=Controls!$I$6,'Hours Spread'!ID112,$B$2=Controls!$I$7,'Hours Spread'!JZ112)</f>
        <v>#N/A</v>
      </c>
      <c r="AT114" s="1137" t="str">
        <f>ifs($B$2=Controls!$I$2,'Hours Spread'!AU112,$B$2=Controls!$I$3,'Hours Spread'!CQ112,$B$2=Controls!$I$4,'Hours Spread'!EM112,$B$2=Controls!$I$5,'Hours Spread'!GI112,$B$2=Controls!$I$6,'Hours Spread'!IE112,$B$2=Controls!$I$7,'Hours Spread'!KA112)</f>
        <v>#N/A</v>
      </c>
      <c r="AU114" s="1137" t="str">
        <f>ifs($B$2=Controls!$I$2,'Hours Spread'!AV112,$B$2=Controls!$I$3,'Hours Spread'!CR112,$B$2=Controls!$I$4,'Hours Spread'!EN112,$B$2=Controls!$I$5,'Hours Spread'!GJ112,$B$2=Controls!$I$6,'Hours Spread'!IF112,$B$2=Controls!$I$7,'Hours Spread'!KB112)</f>
        <v>#N/A</v>
      </c>
      <c r="AV114" s="1137" t="str">
        <f>ifs($B$2=Controls!$I$2,'Hours Spread'!AW112,$B$2=Controls!$I$3,'Hours Spread'!CS112,$B$2=Controls!$I$4,'Hours Spread'!EO112,$B$2=Controls!$I$5,'Hours Spread'!GK112,$B$2=Controls!$I$6,'Hours Spread'!IG112,$B$2=Controls!$I$7,'Hours Spread'!KC112)</f>
        <v>#N/A</v>
      </c>
      <c r="AW114" s="1137" t="str">
        <f>ifs($B$2=Controls!$I$2,'Hours Spread'!AX112,$B$2=Controls!$I$3,'Hours Spread'!CT112,$B$2=Controls!$I$4,'Hours Spread'!EP112,$B$2=Controls!$I$5,'Hours Spread'!GL112,$B$2=Controls!$I$6,'Hours Spread'!IH112,$B$2=Controls!$I$7,'Hours Spread'!KD112)</f>
        <v>#N/A</v>
      </c>
      <c r="AX114" s="1137" t="str">
        <f>ifs($B$2=Controls!$I$2,'Hours Spread'!AY112,$B$2=Controls!$I$3,'Hours Spread'!CU112,$B$2=Controls!$I$4,'Hours Spread'!EQ112,$B$2=Controls!$I$5,'Hours Spread'!GM112,$B$2=Controls!$I$6,'Hours Spread'!II112,$B$2=Controls!$I$7,'Hours Spread'!KE112)</f>
        <v>#N/A</v>
      </c>
    </row>
    <row r="115">
      <c r="A115" s="858"/>
      <c r="B115" s="1143"/>
      <c r="C115" s="1141"/>
      <c r="D115" s="1137" t="str">
        <f>ifs($B$2=Controls!$I$2,'Hours Spread'!E113,$B$2=Controls!$I$3,'Hours Spread'!BA113,$B$2=Controls!$I$4,'Hours Spread'!CW113,$B$2=Controls!$I$5,'Hours Spread'!ES113,$B$2=Controls!$I$6,'Hours Spread'!GO113,$B$2=Controls!$I$7,'Hours Spread'!IK113)</f>
        <v>#N/A</v>
      </c>
      <c r="E115" s="1137" t="str">
        <f>ifs($B$2=Controls!$I$2,'Hours Spread'!F113,$B$2=Controls!$I$3,'Hours Spread'!BB113,$B$2=Controls!$I$4,'Hours Spread'!CX113,$B$2=Controls!$I$5,'Hours Spread'!ET113,$B$2=Controls!$I$6,'Hours Spread'!GP113,$B$2=Controls!$I$7,'Hours Spread'!IL113)</f>
        <v>#N/A</v>
      </c>
      <c r="F115" s="1137" t="str">
        <f>ifs($B$2=Controls!$I$2,'Hours Spread'!G113,$B$2=Controls!$I$3,'Hours Spread'!BC113,$B$2=Controls!$I$4,'Hours Spread'!CY113,$B$2=Controls!$I$5,'Hours Spread'!EU113,$B$2=Controls!$I$6,'Hours Spread'!GQ113,$B$2=Controls!$I$7,'Hours Spread'!IM113)</f>
        <v>#N/A</v>
      </c>
      <c r="G115" s="1137" t="str">
        <f>ifs($B$2=Controls!$I$2,'Hours Spread'!H113,$B$2=Controls!$I$3,'Hours Spread'!BD113,$B$2=Controls!$I$4,'Hours Spread'!CZ113,$B$2=Controls!$I$5,'Hours Spread'!EV113,$B$2=Controls!$I$6,'Hours Spread'!GR113,$B$2=Controls!$I$7,'Hours Spread'!IN113)</f>
        <v>#N/A</v>
      </c>
      <c r="H115" s="1137" t="str">
        <f>ifs($B$2=Controls!$I$2,'Hours Spread'!I113,$B$2=Controls!$I$3,'Hours Spread'!BE113,$B$2=Controls!$I$4,'Hours Spread'!DA113,$B$2=Controls!$I$5,'Hours Spread'!EW113,$B$2=Controls!$I$6,'Hours Spread'!GS113,$B$2=Controls!$I$7,'Hours Spread'!IO113)</f>
        <v>#N/A</v>
      </c>
      <c r="I115" s="1137" t="str">
        <f>ifs($B$2=Controls!$I$2,'Hours Spread'!J113,$B$2=Controls!$I$3,'Hours Spread'!BF113,$B$2=Controls!$I$4,'Hours Spread'!DB113,$B$2=Controls!$I$5,'Hours Spread'!EX113,$B$2=Controls!$I$6,'Hours Spread'!GT113,$B$2=Controls!$I$7,'Hours Spread'!IP113)</f>
        <v>#N/A</v>
      </c>
      <c r="J115" s="1137" t="str">
        <f>ifs($B$2=Controls!$I$2,'Hours Spread'!K113,$B$2=Controls!$I$3,'Hours Spread'!BG113,$B$2=Controls!$I$4,'Hours Spread'!DC113,$B$2=Controls!$I$5,'Hours Spread'!EY113,$B$2=Controls!$I$6,'Hours Spread'!GU113,$B$2=Controls!$I$7,'Hours Spread'!IQ113)</f>
        <v>#N/A</v>
      </c>
      <c r="K115" s="1137" t="str">
        <f>ifs($B$2=Controls!$I$2,'Hours Spread'!L113,$B$2=Controls!$I$3,'Hours Spread'!BH113,$B$2=Controls!$I$4,'Hours Spread'!DD113,$B$2=Controls!$I$5,'Hours Spread'!EZ113,$B$2=Controls!$I$6,'Hours Spread'!GV113,$B$2=Controls!$I$7,'Hours Spread'!IR113)</f>
        <v>#N/A</v>
      </c>
      <c r="L115" s="1137" t="str">
        <f>ifs($B$2=Controls!$I$2,'Hours Spread'!M113,$B$2=Controls!$I$3,'Hours Spread'!BI113,$B$2=Controls!$I$4,'Hours Spread'!DE113,$B$2=Controls!$I$5,'Hours Spread'!FA113,$B$2=Controls!$I$6,'Hours Spread'!GW113,$B$2=Controls!$I$7,'Hours Spread'!IS113)</f>
        <v>#N/A</v>
      </c>
      <c r="M115" s="1137" t="str">
        <f>ifs($B$2=Controls!$I$2,'Hours Spread'!N113,$B$2=Controls!$I$3,'Hours Spread'!BJ113,$B$2=Controls!$I$4,'Hours Spread'!DF113,$B$2=Controls!$I$5,'Hours Spread'!FB113,$B$2=Controls!$I$6,'Hours Spread'!GX113,$B$2=Controls!$I$7,'Hours Spread'!IT113)</f>
        <v>#N/A</v>
      </c>
      <c r="N115" s="1137" t="str">
        <f>ifs($B$2=Controls!$I$2,'Hours Spread'!O113,$B$2=Controls!$I$3,'Hours Spread'!BK113,$B$2=Controls!$I$4,'Hours Spread'!DG113,$B$2=Controls!$I$5,'Hours Spread'!FC113,$B$2=Controls!$I$6,'Hours Spread'!GY113,$B$2=Controls!$I$7,'Hours Spread'!IU113)</f>
        <v>#N/A</v>
      </c>
      <c r="O115" s="1137" t="str">
        <f>ifs($B$2=Controls!$I$2,'Hours Spread'!P113,$B$2=Controls!$I$3,'Hours Spread'!BL113,$B$2=Controls!$I$4,'Hours Spread'!DH113,$B$2=Controls!$I$5,'Hours Spread'!FD113,$B$2=Controls!$I$6,'Hours Spread'!GZ113,$B$2=Controls!$I$7,'Hours Spread'!IV113)</f>
        <v>#N/A</v>
      </c>
      <c r="P115" s="1137" t="str">
        <f>ifs($B$2=Controls!$I$2,'Hours Spread'!Q113,$B$2=Controls!$I$3,'Hours Spread'!BM113,$B$2=Controls!$I$4,'Hours Spread'!DI113,$B$2=Controls!$I$5,'Hours Spread'!FE113,$B$2=Controls!$I$6,'Hours Spread'!HA113,$B$2=Controls!$I$7,'Hours Spread'!IW113)</f>
        <v>#N/A</v>
      </c>
      <c r="Q115" s="1137" t="str">
        <f>ifs($B$2=Controls!$I$2,'Hours Spread'!R113,$B$2=Controls!$I$3,'Hours Spread'!BN113,$B$2=Controls!$I$4,'Hours Spread'!DJ113,$B$2=Controls!$I$5,'Hours Spread'!FF113,$B$2=Controls!$I$6,'Hours Spread'!HB113,$B$2=Controls!$I$7,'Hours Spread'!IX113)</f>
        <v>#N/A</v>
      </c>
      <c r="R115" s="1137" t="str">
        <f>ifs($B$2=Controls!$I$2,'Hours Spread'!S113,$B$2=Controls!$I$3,'Hours Spread'!BO113,$B$2=Controls!$I$4,'Hours Spread'!DK113,$B$2=Controls!$I$5,'Hours Spread'!FG113,$B$2=Controls!$I$6,'Hours Spread'!HC113,$B$2=Controls!$I$7,'Hours Spread'!IY113)</f>
        <v>#N/A</v>
      </c>
      <c r="S115" s="1137" t="str">
        <f>ifs($B$2=Controls!$I$2,'Hours Spread'!T113,$B$2=Controls!$I$3,'Hours Spread'!BP113,$B$2=Controls!$I$4,'Hours Spread'!DL113,$B$2=Controls!$I$5,'Hours Spread'!FH113,$B$2=Controls!$I$6,'Hours Spread'!HD113,$B$2=Controls!$I$7,'Hours Spread'!IZ113)</f>
        <v>#N/A</v>
      </c>
      <c r="T115" s="1137" t="str">
        <f>ifs($B$2=Controls!$I$2,'Hours Spread'!U113,$B$2=Controls!$I$3,'Hours Spread'!BQ113,$B$2=Controls!$I$4,'Hours Spread'!DM113,$B$2=Controls!$I$5,'Hours Spread'!FI113,$B$2=Controls!$I$6,'Hours Spread'!HE113,$B$2=Controls!$I$7,'Hours Spread'!JA113)</f>
        <v>#N/A</v>
      </c>
      <c r="U115" s="1137" t="str">
        <f>ifs($B$2=Controls!$I$2,'Hours Spread'!V113,$B$2=Controls!$I$3,'Hours Spread'!BR113,$B$2=Controls!$I$4,'Hours Spread'!DN113,$B$2=Controls!$I$5,'Hours Spread'!FJ113,$B$2=Controls!$I$6,'Hours Spread'!HF113,$B$2=Controls!$I$7,'Hours Spread'!JB113)</f>
        <v>#N/A</v>
      </c>
      <c r="V115" s="1137" t="str">
        <f>ifs($B$2=Controls!$I$2,'Hours Spread'!W113,$B$2=Controls!$I$3,'Hours Spread'!BS113,$B$2=Controls!$I$4,'Hours Spread'!DO113,$B$2=Controls!$I$5,'Hours Spread'!FK113,$B$2=Controls!$I$6,'Hours Spread'!HG113,$B$2=Controls!$I$7,'Hours Spread'!JC113)</f>
        <v>#N/A</v>
      </c>
      <c r="W115" s="1137" t="str">
        <f>ifs($B$2=Controls!$I$2,'Hours Spread'!X113,$B$2=Controls!$I$3,'Hours Spread'!BT113,$B$2=Controls!$I$4,'Hours Spread'!DP113,$B$2=Controls!$I$5,'Hours Spread'!FL113,$B$2=Controls!$I$6,'Hours Spread'!HH113,$B$2=Controls!$I$7,'Hours Spread'!JD113)</f>
        <v>#N/A</v>
      </c>
      <c r="X115" s="1137" t="str">
        <f>ifs($B$2=Controls!$I$2,'Hours Spread'!Y113,$B$2=Controls!$I$3,'Hours Spread'!BU113,$B$2=Controls!$I$4,'Hours Spread'!DQ113,$B$2=Controls!$I$5,'Hours Spread'!FM113,$B$2=Controls!$I$6,'Hours Spread'!HI113,$B$2=Controls!$I$7,'Hours Spread'!JE113)</f>
        <v>#N/A</v>
      </c>
      <c r="Y115" s="1137" t="str">
        <f>ifs($B$2=Controls!$I$2,'Hours Spread'!Z113,$B$2=Controls!$I$3,'Hours Spread'!BV113,$B$2=Controls!$I$4,'Hours Spread'!DR113,$B$2=Controls!$I$5,'Hours Spread'!FN113,$B$2=Controls!$I$6,'Hours Spread'!HJ113,$B$2=Controls!$I$7,'Hours Spread'!JF113)</f>
        <v>#N/A</v>
      </c>
      <c r="Z115" s="1137" t="str">
        <f>ifs($B$2=Controls!$I$2,'Hours Spread'!AA113,$B$2=Controls!$I$3,'Hours Spread'!BW113,$B$2=Controls!$I$4,'Hours Spread'!DS113,$B$2=Controls!$I$5,'Hours Spread'!FO113,$B$2=Controls!$I$6,'Hours Spread'!HK113,$B$2=Controls!$I$7,'Hours Spread'!JG113)</f>
        <v>#N/A</v>
      </c>
      <c r="AA115" s="1137" t="str">
        <f>ifs($B$2=Controls!$I$2,'Hours Spread'!AB113,$B$2=Controls!$I$3,'Hours Spread'!BX113,$B$2=Controls!$I$4,'Hours Spread'!DT113,$B$2=Controls!$I$5,'Hours Spread'!FP113,$B$2=Controls!$I$6,'Hours Spread'!HL113,$B$2=Controls!$I$7,'Hours Spread'!JH113)</f>
        <v>#N/A</v>
      </c>
      <c r="AB115" s="1137" t="str">
        <f>ifs($B$2=Controls!$I$2,'Hours Spread'!AC113,$B$2=Controls!$I$3,'Hours Spread'!BY113,$B$2=Controls!$I$4,'Hours Spread'!DU113,$B$2=Controls!$I$5,'Hours Spread'!FQ113,$B$2=Controls!$I$6,'Hours Spread'!HM113,$B$2=Controls!$I$7,'Hours Spread'!JI113)</f>
        <v>#N/A</v>
      </c>
      <c r="AC115" s="1137" t="str">
        <f>ifs($B$2=Controls!$I$2,'Hours Spread'!AD113,$B$2=Controls!$I$3,'Hours Spread'!BZ113,$B$2=Controls!$I$4,'Hours Spread'!DV113,$B$2=Controls!$I$5,'Hours Spread'!FR113,$B$2=Controls!$I$6,'Hours Spread'!HN113,$B$2=Controls!$I$7,'Hours Spread'!JJ113)</f>
        <v>#N/A</v>
      </c>
      <c r="AD115" s="1137" t="str">
        <f>ifs($B$2=Controls!$I$2,'Hours Spread'!AE113,$B$2=Controls!$I$3,'Hours Spread'!CA113,$B$2=Controls!$I$4,'Hours Spread'!DW113,$B$2=Controls!$I$5,'Hours Spread'!FS113,$B$2=Controls!$I$6,'Hours Spread'!HO113,$B$2=Controls!$I$7,'Hours Spread'!JK113)</f>
        <v>#N/A</v>
      </c>
      <c r="AE115" s="1137" t="str">
        <f>ifs($B$2=Controls!$I$2,'Hours Spread'!AF113,$B$2=Controls!$I$3,'Hours Spread'!CB113,$B$2=Controls!$I$4,'Hours Spread'!DX113,$B$2=Controls!$I$5,'Hours Spread'!FT113,$B$2=Controls!$I$6,'Hours Spread'!HP113,$B$2=Controls!$I$7,'Hours Spread'!JL113)</f>
        <v>#N/A</v>
      </c>
      <c r="AF115" s="1137" t="str">
        <f>ifs($B$2=Controls!$I$2,'Hours Spread'!AG113,$B$2=Controls!$I$3,'Hours Spread'!CC113,$B$2=Controls!$I$4,'Hours Spread'!DY113,$B$2=Controls!$I$5,'Hours Spread'!FU113,$B$2=Controls!$I$6,'Hours Spread'!HQ113,$B$2=Controls!$I$7,'Hours Spread'!JM113)</f>
        <v>#N/A</v>
      </c>
      <c r="AG115" s="1137" t="str">
        <f>ifs($B$2=Controls!$I$2,'Hours Spread'!AH113,$B$2=Controls!$I$3,'Hours Spread'!CD113,$B$2=Controls!$I$4,'Hours Spread'!DZ113,$B$2=Controls!$I$5,'Hours Spread'!FV113,$B$2=Controls!$I$6,'Hours Spread'!HR113,$B$2=Controls!$I$7,'Hours Spread'!JN113)</f>
        <v>#N/A</v>
      </c>
      <c r="AH115" s="1137" t="str">
        <f>ifs($B$2=Controls!$I$2,'Hours Spread'!AI113,$B$2=Controls!$I$3,'Hours Spread'!CE113,$B$2=Controls!$I$4,'Hours Spread'!EA113,$B$2=Controls!$I$5,'Hours Spread'!FW113,$B$2=Controls!$I$6,'Hours Spread'!HS113,$B$2=Controls!$I$7,'Hours Spread'!JO113)</f>
        <v>#N/A</v>
      </c>
      <c r="AI115" s="1137" t="str">
        <f>ifs($B$2=Controls!$I$2,'Hours Spread'!AJ113,$B$2=Controls!$I$3,'Hours Spread'!CF113,$B$2=Controls!$I$4,'Hours Spread'!EB113,$B$2=Controls!$I$5,'Hours Spread'!FX113,$B$2=Controls!$I$6,'Hours Spread'!HT113,$B$2=Controls!$I$7,'Hours Spread'!JP113)</f>
        <v>#N/A</v>
      </c>
      <c r="AJ115" s="1137" t="str">
        <f>ifs($B$2=Controls!$I$2,'Hours Spread'!AK113,$B$2=Controls!$I$3,'Hours Spread'!CG113,$B$2=Controls!$I$4,'Hours Spread'!EC113,$B$2=Controls!$I$5,'Hours Spread'!FY113,$B$2=Controls!$I$6,'Hours Spread'!HU113,$B$2=Controls!$I$7,'Hours Spread'!JQ113)</f>
        <v>#N/A</v>
      </c>
      <c r="AK115" s="1137" t="str">
        <f>ifs($B$2=Controls!$I$2,'Hours Spread'!AL113,$B$2=Controls!$I$3,'Hours Spread'!CH113,$B$2=Controls!$I$4,'Hours Spread'!ED113,$B$2=Controls!$I$5,'Hours Spread'!FZ113,$B$2=Controls!$I$6,'Hours Spread'!HV113,$B$2=Controls!$I$7,'Hours Spread'!JR113)</f>
        <v>#N/A</v>
      </c>
      <c r="AL115" s="1137" t="str">
        <f>ifs($B$2=Controls!$I$2,'Hours Spread'!AM113,$B$2=Controls!$I$3,'Hours Spread'!CI113,$B$2=Controls!$I$4,'Hours Spread'!EE113,$B$2=Controls!$I$5,'Hours Spread'!GA113,$B$2=Controls!$I$6,'Hours Spread'!HW113,$B$2=Controls!$I$7,'Hours Spread'!JS113)</f>
        <v>#N/A</v>
      </c>
      <c r="AM115" s="1137" t="str">
        <f>ifs($B$2=Controls!$I$2,'Hours Spread'!AN113,$B$2=Controls!$I$3,'Hours Spread'!CJ113,$B$2=Controls!$I$4,'Hours Spread'!EF113,$B$2=Controls!$I$5,'Hours Spread'!GB113,$B$2=Controls!$I$6,'Hours Spread'!HX113,$B$2=Controls!$I$7,'Hours Spread'!JT113)</f>
        <v>#N/A</v>
      </c>
      <c r="AN115" s="1137" t="str">
        <f>ifs($B$2=Controls!$I$2,'Hours Spread'!AO113,$B$2=Controls!$I$3,'Hours Spread'!CK113,$B$2=Controls!$I$4,'Hours Spread'!EG113,$B$2=Controls!$I$5,'Hours Spread'!GC113,$B$2=Controls!$I$6,'Hours Spread'!HY113,$B$2=Controls!$I$7,'Hours Spread'!JU113)</f>
        <v>#N/A</v>
      </c>
      <c r="AO115" s="1137" t="str">
        <f>ifs($B$2=Controls!$I$2,'Hours Spread'!AP113,$B$2=Controls!$I$3,'Hours Spread'!CL113,$B$2=Controls!$I$4,'Hours Spread'!EH113,$B$2=Controls!$I$5,'Hours Spread'!GD113,$B$2=Controls!$I$6,'Hours Spread'!HZ113,$B$2=Controls!$I$7,'Hours Spread'!JV113)</f>
        <v>#N/A</v>
      </c>
      <c r="AP115" s="1137" t="str">
        <f>ifs($B$2=Controls!$I$2,'Hours Spread'!AQ113,$B$2=Controls!$I$3,'Hours Spread'!CM113,$B$2=Controls!$I$4,'Hours Spread'!EI113,$B$2=Controls!$I$5,'Hours Spread'!GE113,$B$2=Controls!$I$6,'Hours Spread'!IA113,$B$2=Controls!$I$7,'Hours Spread'!JW113)</f>
        <v>#N/A</v>
      </c>
      <c r="AQ115" s="1137" t="str">
        <f>ifs($B$2=Controls!$I$2,'Hours Spread'!AR113,$B$2=Controls!$I$3,'Hours Spread'!CN113,$B$2=Controls!$I$4,'Hours Spread'!EJ113,$B$2=Controls!$I$5,'Hours Spread'!GF113,$B$2=Controls!$I$6,'Hours Spread'!IB113,$B$2=Controls!$I$7,'Hours Spread'!JX113)</f>
        <v>#N/A</v>
      </c>
      <c r="AR115" s="1137" t="str">
        <f>ifs($B$2=Controls!$I$2,'Hours Spread'!AS113,$B$2=Controls!$I$3,'Hours Spread'!CO113,$B$2=Controls!$I$4,'Hours Spread'!EK113,$B$2=Controls!$I$5,'Hours Spread'!GG113,$B$2=Controls!$I$6,'Hours Spread'!IC113,$B$2=Controls!$I$7,'Hours Spread'!JY113)</f>
        <v>#N/A</v>
      </c>
      <c r="AS115" s="1137" t="str">
        <f>ifs($B$2=Controls!$I$2,'Hours Spread'!AT113,$B$2=Controls!$I$3,'Hours Spread'!CP113,$B$2=Controls!$I$4,'Hours Spread'!EL113,$B$2=Controls!$I$5,'Hours Spread'!GH113,$B$2=Controls!$I$6,'Hours Spread'!ID113,$B$2=Controls!$I$7,'Hours Spread'!JZ113)</f>
        <v>#N/A</v>
      </c>
      <c r="AT115" s="1137" t="str">
        <f>ifs($B$2=Controls!$I$2,'Hours Spread'!AU113,$B$2=Controls!$I$3,'Hours Spread'!CQ113,$B$2=Controls!$I$4,'Hours Spread'!EM113,$B$2=Controls!$I$5,'Hours Spread'!GI113,$B$2=Controls!$I$6,'Hours Spread'!IE113,$B$2=Controls!$I$7,'Hours Spread'!KA113)</f>
        <v>#N/A</v>
      </c>
      <c r="AU115" s="1137" t="str">
        <f>ifs($B$2=Controls!$I$2,'Hours Spread'!AV113,$B$2=Controls!$I$3,'Hours Spread'!CR113,$B$2=Controls!$I$4,'Hours Spread'!EN113,$B$2=Controls!$I$5,'Hours Spread'!GJ113,$B$2=Controls!$I$6,'Hours Spread'!IF113,$B$2=Controls!$I$7,'Hours Spread'!KB113)</f>
        <v>#N/A</v>
      </c>
      <c r="AV115" s="1137" t="str">
        <f>ifs($B$2=Controls!$I$2,'Hours Spread'!AW113,$B$2=Controls!$I$3,'Hours Spread'!CS113,$B$2=Controls!$I$4,'Hours Spread'!EO113,$B$2=Controls!$I$5,'Hours Spread'!GK113,$B$2=Controls!$I$6,'Hours Spread'!IG113,$B$2=Controls!$I$7,'Hours Spread'!KC113)</f>
        <v>#N/A</v>
      </c>
      <c r="AW115" s="1137" t="str">
        <f>ifs($B$2=Controls!$I$2,'Hours Spread'!AX113,$B$2=Controls!$I$3,'Hours Spread'!CT113,$B$2=Controls!$I$4,'Hours Spread'!EP113,$B$2=Controls!$I$5,'Hours Spread'!GL113,$B$2=Controls!$I$6,'Hours Spread'!IH113,$B$2=Controls!$I$7,'Hours Spread'!KD113)</f>
        <v>#N/A</v>
      </c>
      <c r="AX115" s="1137" t="str">
        <f>ifs($B$2=Controls!$I$2,'Hours Spread'!AY113,$B$2=Controls!$I$3,'Hours Spread'!CU113,$B$2=Controls!$I$4,'Hours Spread'!EQ113,$B$2=Controls!$I$5,'Hours Spread'!GM113,$B$2=Controls!$I$6,'Hours Spread'!II113,$B$2=Controls!$I$7,'Hours Spread'!KE113)</f>
        <v>#N/A</v>
      </c>
    </row>
    <row r="116">
      <c r="A116" s="858"/>
      <c r="B116" s="1143"/>
      <c r="C116" s="1141"/>
      <c r="D116" s="1137" t="str">
        <f>ifs($B$2=Controls!$I$2,'Hours Spread'!E114,$B$2=Controls!$I$3,'Hours Spread'!BA114,$B$2=Controls!$I$4,'Hours Spread'!CW114,$B$2=Controls!$I$5,'Hours Spread'!ES114,$B$2=Controls!$I$6,'Hours Spread'!GO114,$B$2=Controls!$I$7,'Hours Spread'!IK114)</f>
        <v>#N/A</v>
      </c>
      <c r="E116" s="1137" t="str">
        <f>ifs($B$2=Controls!$I$2,'Hours Spread'!F114,$B$2=Controls!$I$3,'Hours Spread'!BB114,$B$2=Controls!$I$4,'Hours Spread'!CX114,$B$2=Controls!$I$5,'Hours Spread'!ET114,$B$2=Controls!$I$6,'Hours Spread'!GP114,$B$2=Controls!$I$7,'Hours Spread'!IL114)</f>
        <v>#N/A</v>
      </c>
      <c r="F116" s="1137" t="str">
        <f>ifs($B$2=Controls!$I$2,'Hours Spread'!G114,$B$2=Controls!$I$3,'Hours Spread'!BC114,$B$2=Controls!$I$4,'Hours Spread'!CY114,$B$2=Controls!$I$5,'Hours Spread'!EU114,$B$2=Controls!$I$6,'Hours Spread'!GQ114,$B$2=Controls!$I$7,'Hours Spread'!IM114)</f>
        <v>#N/A</v>
      </c>
      <c r="G116" s="1137" t="str">
        <f>ifs($B$2=Controls!$I$2,'Hours Spread'!H114,$B$2=Controls!$I$3,'Hours Spread'!BD114,$B$2=Controls!$I$4,'Hours Spread'!CZ114,$B$2=Controls!$I$5,'Hours Spread'!EV114,$B$2=Controls!$I$6,'Hours Spread'!GR114,$B$2=Controls!$I$7,'Hours Spread'!IN114)</f>
        <v>#N/A</v>
      </c>
      <c r="H116" s="1137" t="str">
        <f>ifs($B$2=Controls!$I$2,'Hours Spread'!I114,$B$2=Controls!$I$3,'Hours Spread'!BE114,$B$2=Controls!$I$4,'Hours Spread'!DA114,$B$2=Controls!$I$5,'Hours Spread'!EW114,$B$2=Controls!$I$6,'Hours Spread'!GS114,$B$2=Controls!$I$7,'Hours Spread'!IO114)</f>
        <v>#N/A</v>
      </c>
      <c r="I116" s="1137" t="str">
        <f>ifs($B$2=Controls!$I$2,'Hours Spread'!J114,$B$2=Controls!$I$3,'Hours Spread'!BF114,$B$2=Controls!$I$4,'Hours Spread'!DB114,$B$2=Controls!$I$5,'Hours Spread'!EX114,$B$2=Controls!$I$6,'Hours Spread'!GT114,$B$2=Controls!$I$7,'Hours Spread'!IP114)</f>
        <v>#N/A</v>
      </c>
      <c r="J116" s="1137" t="str">
        <f>ifs($B$2=Controls!$I$2,'Hours Spread'!K114,$B$2=Controls!$I$3,'Hours Spread'!BG114,$B$2=Controls!$I$4,'Hours Spread'!DC114,$B$2=Controls!$I$5,'Hours Spread'!EY114,$B$2=Controls!$I$6,'Hours Spread'!GU114,$B$2=Controls!$I$7,'Hours Spread'!IQ114)</f>
        <v>#N/A</v>
      </c>
      <c r="K116" s="1137" t="str">
        <f>ifs($B$2=Controls!$I$2,'Hours Spread'!L114,$B$2=Controls!$I$3,'Hours Spread'!BH114,$B$2=Controls!$I$4,'Hours Spread'!DD114,$B$2=Controls!$I$5,'Hours Spread'!EZ114,$B$2=Controls!$I$6,'Hours Spread'!GV114,$B$2=Controls!$I$7,'Hours Spread'!IR114)</f>
        <v>#N/A</v>
      </c>
      <c r="L116" s="1137" t="str">
        <f>ifs($B$2=Controls!$I$2,'Hours Spread'!M114,$B$2=Controls!$I$3,'Hours Spread'!BI114,$B$2=Controls!$I$4,'Hours Spread'!DE114,$B$2=Controls!$I$5,'Hours Spread'!FA114,$B$2=Controls!$I$6,'Hours Spread'!GW114,$B$2=Controls!$I$7,'Hours Spread'!IS114)</f>
        <v>#N/A</v>
      </c>
      <c r="M116" s="1137" t="str">
        <f>ifs($B$2=Controls!$I$2,'Hours Spread'!N114,$B$2=Controls!$I$3,'Hours Spread'!BJ114,$B$2=Controls!$I$4,'Hours Spread'!DF114,$B$2=Controls!$I$5,'Hours Spread'!FB114,$B$2=Controls!$I$6,'Hours Spread'!GX114,$B$2=Controls!$I$7,'Hours Spread'!IT114)</f>
        <v>#N/A</v>
      </c>
      <c r="N116" s="1137" t="str">
        <f>ifs($B$2=Controls!$I$2,'Hours Spread'!O114,$B$2=Controls!$I$3,'Hours Spread'!BK114,$B$2=Controls!$I$4,'Hours Spread'!DG114,$B$2=Controls!$I$5,'Hours Spread'!FC114,$B$2=Controls!$I$6,'Hours Spread'!GY114,$B$2=Controls!$I$7,'Hours Spread'!IU114)</f>
        <v>#N/A</v>
      </c>
      <c r="O116" s="1137" t="str">
        <f>ifs($B$2=Controls!$I$2,'Hours Spread'!P114,$B$2=Controls!$I$3,'Hours Spread'!BL114,$B$2=Controls!$I$4,'Hours Spread'!DH114,$B$2=Controls!$I$5,'Hours Spread'!FD114,$B$2=Controls!$I$6,'Hours Spread'!GZ114,$B$2=Controls!$I$7,'Hours Spread'!IV114)</f>
        <v>#N/A</v>
      </c>
      <c r="P116" s="1137" t="str">
        <f>ifs($B$2=Controls!$I$2,'Hours Spread'!Q114,$B$2=Controls!$I$3,'Hours Spread'!BM114,$B$2=Controls!$I$4,'Hours Spread'!DI114,$B$2=Controls!$I$5,'Hours Spread'!FE114,$B$2=Controls!$I$6,'Hours Spread'!HA114,$B$2=Controls!$I$7,'Hours Spread'!IW114)</f>
        <v>#N/A</v>
      </c>
      <c r="Q116" s="1137" t="str">
        <f>ifs($B$2=Controls!$I$2,'Hours Spread'!R114,$B$2=Controls!$I$3,'Hours Spread'!BN114,$B$2=Controls!$I$4,'Hours Spread'!DJ114,$B$2=Controls!$I$5,'Hours Spread'!FF114,$B$2=Controls!$I$6,'Hours Spread'!HB114,$B$2=Controls!$I$7,'Hours Spread'!IX114)</f>
        <v>#N/A</v>
      </c>
      <c r="R116" s="1137" t="str">
        <f>ifs($B$2=Controls!$I$2,'Hours Spread'!S114,$B$2=Controls!$I$3,'Hours Spread'!BO114,$B$2=Controls!$I$4,'Hours Spread'!DK114,$B$2=Controls!$I$5,'Hours Spread'!FG114,$B$2=Controls!$I$6,'Hours Spread'!HC114,$B$2=Controls!$I$7,'Hours Spread'!IY114)</f>
        <v>#N/A</v>
      </c>
      <c r="S116" s="1137" t="str">
        <f>ifs($B$2=Controls!$I$2,'Hours Spread'!T114,$B$2=Controls!$I$3,'Hours Spread'!BP114,$B$2=Controls!$I$4,'Hours Spread'!DL114,$B$2=Controls!$I$5,'Hours Spread'!FH114,$B$2=Controls!$I$6,'Hours Spread'!HD114,$B$2=Controls!$I$7,'Hours Spread'!IZ114)</f>
        <v>#N/A</v>
      </c>
      <c r="T116" s="1137" t="str">
        <f>ifs($B$2=Controls!$I$2,'Hours Spread'!U114,$B$2=Controls!$I$3,'Hours Spread'!BQ114,$B$2=Controls!$I$4,'Hours Spread'!DM114,$B$2=Controls!$I$5,'Hours Spread'!FI114,$B$2=Controls!$I$6,'Hours Spread'!HE114,$B$2=Controls!$I$7,'Hours Spread'!JA114)</f>
        <v>#N/A</v>
      </c>
      <c r="U116" s="1137" t="str">
        <f>ifs($B$2=Controls!$I$2,'Hours Spread'!V114,$B$2=Controls!$I$3,'Hours Spread'!BR114,$B$2=Controls!$I$4,'Hours Spread'!DN114,$B$2=Controls!$I$5,'Hours Spread'!FJ114,$B$2=Controls!$I$6,'Hours Spread'!HF114,$B$2=Controls!$I$7,'Hours Spread'!JB114)</f>
        <v>#N/A</v>
      </c>
      <c r="V116" s="1137" t="str">
        <f>ifs($B$2=Controls!$I$2,'Hours Spread'!W114,$B$2=Controls!$I$3,'Hours Spread'!BS114,$B$2=Controls!$I$4,'Hours Spread'!DO114,$B$2=Controls!$I$5,'Hours Spread'!FK114,$B$2=Controls!$I$6,'Hours Spread'!HG114,$B$2=Controls!$I$7,'Hours Spread'!JC114)</f>
        <v>#N/A</v>
      </c>
      <c r="W116" s="1137" t="str">
        <f>ifs($B$2=Controls!$I$2,'Hours Spread'!X114,$B$2=Controls!$I$3,'Hours Spread'!BT114,$B$2=Controls!$I$4,'Hours Spread'!DP114,$B$2=Controls!$I$5,'Hours Spread'!FL114,$B$2=Controls!$I$6,'Hours Spread'!HH114,$B$2=Controls!$I$7,'Hours Spread'!JD114)</f>
        <v>#N/A</v>
      </c>
      <c r="X116" s="1137" t="str">
        <f>ifs($B$2=Controls!$I$2,'Hours Spread'!Y114,$B$2=Controls!$I$3,'Hours Spread'!BU114,$B$2=Controls!$I$4,'Hours Spread'!DQ114,$B$2=Controls!$I$5,'Hours Spread'!FM114,$B$2=Controls!$I$6,'Hours Spread'!HI114,$B$2=Controls!$I$7,'Hours Spread'!JE114)</f>
        <v>#N/A</v>
      </c>
      <c r="Y116" s="1137" t="str">
        <f>ifs($B$2=Controls!$I$2,'Hours Spread'!Z114,$B$2=Controls!$I$3,'Hours Spread'!BV114,$B$2=Controls!$I$4,'Hours Spread'!DR114,$B$2=Controls!$I$5,'Hours Spread'!FN114,$B$2=Controls!$I$6,'Hours Spread'!HJ114,$B$2=Controls!$I$7,'Hours Spread'!JF114)</f>
        <v>#N/A</v>
      </c>
      <c r="Z116" s="1137" t="str">
        <f>ifs($B$2=Controls!$I$2,'Hours Spread'!AA114,$B$2=Controls!$I$3,'Hours Spread'!BW114,$B$2=Controls!$I$4,'Hours Spread'!DS114,$B$2=Controls!$I$5,'Hours Spread'!FO114,$B$2=Controls!$I$6,'Hours Spread'!HK114,$B$2=Controls!$I$7,'Hours Spread'!JG114)</f>
        <v>#N/A</v>
      </c>
      <c r="AA116" s="1137" t="str">
        <f>ifs($B$2=Controls!$I$2,'Hours Spread'!AB114,$B$2=Controls!$I$3,'Hours Spread'!BX114,$B$2=Controls!$I$4,'Hours Spread'!DT114,$B$2=Controls!$I$5,'Hours Spread'!FP114,$B$2=Controls!$I$6,'Hours Spread'!HL114,$B$2=Controls!$I$7,'Hours Spread'!JH114)</f>
        <v>#N/A</v>
      </c>
      <c r="AB116" s="1137" t="str">
        <f>ifs($B$2=Controls!$I$2,'Hours Spread'!AC114,$B$2=Controls!$I$3,'Hours Spread'!BY114,$B$2=Controls!$I$4,'Hours Spread'!DU114,$B$2=Controls!$I$5,'Hours Spread'!FQ114,$B$2=Controls!$I$6,'Hours Spread'!HM114,$B$2=Controls!$I$7,'Hours Spread'!JI114)</f>
        <v>#N/A</v>
      </c>
      <c r="AC116" s="1137" t="str">
        <f>ifs($B$2=Controls!$I$2,'Hours Spread'!AD114,$B$2=Controls!$I$3,'Hours Spread'!BZ114,$B$2=Controls!$I$4,'Hours Spread'!DV114,$B$2=Controls!$I$5,'Hours Spread'!FR114,$B$2=Controls!$I$6,'Hours Spread'!HN114,$B$2=Controls!$I$7,'Hours Spread'!JJ114)</f>
        <v>#N/A</v>
      </c>
      <c r="AD116" s="1137" t="str">
        <f>ifs($B$2=Controls!$I$2,'Hours Spread'!AE114,$B$2=Controls!$I$3,'Hours Spread'!CA114,$B$2=Controls!$I$4,'Hours Spread'!DW114,$B$2=Controls!$I$5,'Hours Spread'!FS114,$B$2=Controls!$I$6,'Hours Spread'!HO114,$B$2=Controls!$I$7,'Hours Spread'!JK114)</f>
        <v>#N/A</v>
      </c>
      <c r="AE116" s="1137" t="str">
        <f>ifs($B$2=Controls!$I$2,'Hours Spread'!AF114,$B$2=Controls!$I$3,'Hours Spread'!CB114,$B$2=Controls!$I$4,'Hours Spread'!DX114,$B$2=Controls!$I$5,'Hours Spread'!FT114,$B$2=Controls!$I$6,'Hours Spread'!HP114,$B$2=Controls!$I$7,'Hours Spread'!JL114)</f>
        <v>#N/A</v>
      </c>
      <c r="AF116" s="1137" t="str">
        <f>ifs($B$2=Controls!$I$2,'Hours Spread'!AG114,$B$2=Controls!$I$3,'Hours Spread'!CC114,$B$2=Controls!$I$4,'Hours Spread'!DY114,$B$2=Controls!$I$5,'Hours Spread'!FU114,$B$2=Controls!$I$6,'Hours Spread'!HQ114,$B$2=Controls!$I$7,'Hours Spread'!JM114)</f>
        <v>#N/A</v>
      </c>
      <c r="AG116" s="1137" t="str">
        <f>ifs($B$2=Controls!$I$2,'Hours Spread'!AH114,$B$2=Controls!$I$3,'Hours Spread'!CD114,$B$2=Controls!$I$4,'Hours Spread'!DZ114,$B$2=Controls!$I$5,'Hours Spread'!FV114,$B$2=Controls!$I$6,'Hours Spread'!HR114,$B$2=Controls!$I$7,'Hours Spread'!JN114)</f>
        <v>#N/A</v>
      </c>
      <c r="AH116" s="1137" t="str">
        <f>ifs($B$2=Controls!$I$2,'Hours Spread'!AI114,$B$2=Controls!$I$3,'Hours Spread'!CE114,$B$2=Controls!$I$4,'Hours Spread'!EA114,$B$2=Controls!$I$5,'Hours Spread'!FW114,$B$2=Controls!$I$6,'Hours Spread'!HS114,$B$2=Controls!$I$7,'Hours Spread'!JO114)</f>
        <v>#N/A</v>
      </c>
      <c r="AI116" s="1137" t="str">
        <f>ifs($B$2=Controls!$I$2,'Hours Spread'!AJ114,$B$2=Controls!$I$3,'Hours Spread'!CF114,$B$2=Controls!$I$4,'Hours Spread'!EB114,$B$2=Controls!$I$5,'Hours Spread'!FX114,$B$2=Controls!$I$6,'Hours Spread'!HT114,$B$2=Controls!$I$7,'Hours Spread'!JP114)</f>
        <v>#N/A</v>
      </c>
      <c r="AJ116" s="1137" t="str">
        <f>ifs($B$2=Controls!$I$2,'Hours Spread'!AK114,$B$2=Controls!$I$3,'Hours Spread'!CG114,$B$2=Controls!$I$4,'Hours Spread'!EC114,$B$2=Controls!$I$5,'Hours Spread'!FY114,$B$2=Controls!$I$6,'Hours Spread'!HU114,$B$2=Controls!$I$7,'Hours Spread'!JQ114)</f>
        <v>#N/A</v>
      </c>
      <c r="AK116" s="1137" t="str">
        <f>ifs($B$2=Controls!$I$2,'Hours Spread'!AL114,$B$2=Controls!$I$3,'Hours Spread'!CH114,$B$2=Controls!$I$4,'Hours Spread'!ED114,$B$2=Controls!$I$5,'Hours Spread'!FZ114,$B$2=Controls!$I$6,'Hours Spread'!HV114,$B$2=Controls!$I$7,'Hours Spread'!JR114)</f>
        <v>#N/A</v>
      </c>
      <c r="AL116" s="1137" t="str">
        <f>ifs($B$2=Controls!$I$2,'Hours Spread'!AM114,$B$2=Controls!$I$3,'Hours Spread'!CI114,$B$2=Controls!$I$4,'Hours Spread'!EE114,$B$2=Controls!$I$5,'Hours Spread'!GA114,$B$2=Controls!$I$6,'Hours Spread'!HW114,$B$2=Controls!$I$7,'Hours Spread'!JS114)</f>
        <v>#N/A</v>
      </c>
      <c r="AM116" s="1137" t="str">
        <f>ifs($B$2=Controls!$I$2,'Hours Spread'!AN114,$B$2=Controls!$I$3,'Hours Spread'!CJ114,$B$2=Controls!$I$4,'Hours Spread'!EF114,$B$2=Controls!$I$5,'Hours Spread'!GB114,$B$2=Controls!$I$6,'Hours Spread'!HX114,$B$2=Controls!$I$7,'Hours Spread'!JT114)</f>
        <v>#N/A</v>
      </c>
      <c r="AN116" s="1137" t="str">
        <f>ifs($B$2=Controls!$I$2,'Hours Spread'!AO114,$B$2=Controls!$I$3,'Hours Spread'!CK114,$B$2=Controls!$I$4,'Hours Spread'!EG114,$B$2=Controls!$I$5,'Hours Spread'!GC114,$B$2=Controls!$I$6,'Hours Spread'!HY114,$B$2=Controls!$I$7,'Hours Spread'!JU114)</f>
        <v>#N/A</v>
      </c>
      <c r="AO116" s="1137" t="str">
        <f>ifs($B$2=Controls!$I$2,'Hours Spread'!AP114,$B$2=Controls!$I$3,'Hours Spread'!CL114,$B$2=Controls!$I$4,'Hours Spread'!EH114,$B$2=Controls!$I$5,'Hours Spread'!GD114,$B$2=Controls!$I$6,'Hours Spread'!HZ114,$B$2=Controls!$I$7,'Hours Spread'!JV114)</f>
        <v>#N/A</v>
      </c>
      <c r="AP116" s="1137" t="str">
        <f>ifs($B$2=Controls!$I$2,'Hours Spread'!AQ114,$B$2=Controls!$I$3,'Hours Spread'!CM114,$B$2=Controls!$I$4,'Hours Spread'!EI114,$B$2=Controls!$I$5,'Hours Spread'!GE114,$B$2=Controls!$I$6,'Hours Spread'!IA114,$B$2=Controls!$I$7,'Hours Spread'!JW114)</f>
        <v>#N/A</v>
      </c>
      <c r="AQ116" s="1137" t="str">
        <f>ifs($B$2=Controls!$I$2,'Hours Spread'!AR114,$B$2=Controls!$I$3,'Hours Spread'!CN114,$B$2=Controls!$I$4,'Hours Spread'!EJ114,$B$2=Controls!$I$5,'Hours Spread'!GF114,$B$2=Controls!$I$6,'Hours Spread'!IB114,$B$2=Controls!$I$7,'Hours Spread'!JX114)</f>
        <v>#N/A</v>
      </c>
      <c r="AR116" s="1137" t="str">
        <f>ifs($B$2=Controls!$I$2,'Hours Spread'!AS114,$B$2=Controls!$I$3,'Hours Spread'!CO114,$B$2=Controls!$I$4,'Hours Spread'!EK114,$B$2=Controls!$I$5,'Hours Spread'!GG114,$B$2=Controls!$I$6,'Hours Spread'!IC114,$B$2=Controls!$I$7,'Hours Spread'!JY114)</f>
        <v>#N/A</v>
      </c>
      <c r="AS116" s="1137" t="str">
        <f>ifs($B$2=Controls!$I$2,'Hours Spread'!AT114,$B$2=Controls!$I$3,'Hours Spread'!CP114,$B$2=Controls!$I$4,'Hours Spread'!EL114,$B$2=Controls!$I$5,'Hours Spread'!GH114,$B$2=Controls!$I$6,'Hours Spread'!ID114,$B$2=Controls!$I$7,'Hours Spread'!JZ114)</f>
        <v>#N/A</v>
      </c>
      <c r="AT116" s="1137" t="str">
        <f>ifs($B$2=Controls!$I$2,'Hours Spread'!AU114,$B$2=Controls!$I$3,'Hours Spread'!CQ114,$B$2=Controls!$I$4,'Hours Spread'!EM114,$B$2=Controls!$I$5,'Hours Spread'!GI114,$B$2=Controls!$I$6,'Hours Spread'!IE114,$B$2=Controls!$I$7,'Hours Spread'!KA114)</f>
        <v>#N/A</v>
      </c>
      <c r="AU116" s="1137" t="str">
        <f>ifs($B$2=Controls!$I$2,'Hours Spread'!AV114,$B$2=Controls!$I$3,'Hours Spread'!CR114,$B$2=Controls!$I$4,'Hours Spread'!EN114,$B$2=Controls!$I$5,'Hours Spread'!GJ114,$B$2=Controls!$I$6,'Hours Spread'!IF114,$B$2=Controls!$I$7,'Hours Spread'!KB114)</f>
        <v>#N/A</v>
      </c>
      <c r="AV116" s="1137" t="str">
        <f>ifs($B$2=Controls!$I$2,'Hours Spread'!AW114,$B$2=Controls!$I$3,'Hours Spread'!CS114,$B$2=Controls!$I$4,'Hours Spread'!EO114,$B$2=Controls!$I$5,'Hours Spread'!GK114,$B$2=Controls!$I$6,'Hours Spread'!IG114,$B$2=Controls!$I$7,'Hours Spread'!KC114)</f>
        <v>#N/A</v>
      </c>
      <c r="AW116" s="1137" t="str">
        <f>ifs($B$2=Controls!$I$2,'Hours Spread'!AX114,$B$2=Controls!$I$3,'Hours Spread'!CT114,$B$2=Controls!$I$4,'Hours Spread'!EP114,$B$2=Controls!$I$5,'Hours Spread'!GL114,$B$2=Controls!$I$6,'Hours Spread'!IH114,$B$2=Controls!$I$7,'Hours Spread'!KD114)</f>
        <v>#N/A</v>
      </c>
      <c r="AX116" s="1137" t="str">
        <f>ifs($B$2=Controls!$I$2,'Hours Spread'!AY114,$B$2=Controls!$I$3,'Hours Spread'!CU114,$B$2=Controls!$I$4,'Hours Spread'!EQ114,$B$2=Controls!$I$5,'Hours Spread'!GM114,$B$2=Controls!$I$6,'Hours Spread'!II114,$B$2=Controls!$I$7,'Hours Spread'!KE114)</f>
        <v>#N/A</v>
      </c>
    </row>
    <row r="117">
      <c r="A117" s="858"/>
      <c r="B117" s="1143"/>
      <c r="C117" s="1141"/>
      <c r="D117" s="1137" t="str">
        <f>ifs($B$2=Controls!$I$2,'Hours Spread'!E115,$B$2=Controls!$I$3,'Hours Spread'!BA115,$B$2=Controls!$I$4,'Hours Spread'!CW115,$B$2=Controls!$I$5,'Hours Spread'!ES115,$B$2=Controls!$I$6,'Hours Spread'!GO115,$B$2=Controls!$I$7,'Hours Spread'!IK115)</f>
        <v>#N/A</v>
      </c>
      <c r="E117" s="1137" t="str">
        <f>ifs($B$2=Controls!$I$2,'Hours Spread'!F115,$B$2=Controls!$I$3,'Hours Spread'!BB115,$B$2=Controls!$I$4,'Hours Spread'!CX115,$B$2=Controls!$I$5,'Hours Spread'!ET115,$B$2=Controls!$I$6,'Hours Spread'!GP115,$B$2=Controls!$I$7,'Hours Spread'!IL115)</f>
        <v>#N/A</v>
      </c>
      <c r="F117" s="1137" t="str">
        <f>ifs($B$2=Controls!$I$2,'Hours Spread'!G115,$B$2=Controls!$I$3,'Hours Spread'!BC115,$B$2=Controls!$I$4,'Hours Spread'!CY115,$B$2=Controls!$I$5,'Hours Spread'!EU115,$B$2=Controls!$I$6,'Hours Spread'!GQ115,$B$2=Controls!$I$7,'Hours Spread'!IM115)</f>
        <v>#N/A</v>
      </c>
      <c r="G117" s="1137" t="str">
        <f>ifs($B$2=Controls!$I$2,'Hours Spread'!H115,$B$2=Controls!$I$3,'Hours Spread'!BD115,$B$2=Controls!$I$4,'Hours Spread'!CZ115,$B$2=Controls!$I$5,'Hours Spread'!EV115,$B$2=Controls!$I$6,'Hours Spread'!GR115,$B$2=Controls!$I$7,'Hours Spread'!IN115)</f>
        <v>#N/A</v>
      </c>
      <c r="H117" s="1137" t="str">
        <f>ifs($B$2=Controls!$I$2,'Hours Spread'!I115,$B$2=Controls!$I$3,'Hours Spread'!BE115,$B$2=Controls!$I$4,'Hours Spread'!DA115,$B$2=Controls!$I$5,'Hours Spread'!EW115,$B$2=Controls!$I$6,'Hours Spread'!GS115,$B$2=Controls!$I$7,'Hours Spread'!IO115)</f>
        <v>#N/A</v>
      </c>
      <c r="I117" s="1137" t="str">
        <f>ifs($B$2=Controls!$I$2,'Hours Spread'!J115,$B$2=Controls!$I$3,'Hours Spread'!BF115,$B$2=Controls!$I$4,'Hours Spread'!DB115,$B$2=Controls!$I$5,'Hours Spread'!EX115,$B$2=Controls!$I$6,'Hours Spread'!GT115,$B$2=Controls!$I$7,'Hours Spread'!IP115)</f>
        <v>#N/A</v>
      </c>
      <c r="J117" s="1137" t="str">
        <f>ifs($B$2=Controls!$I$2,'Hours Spread'!K115,$B$2=Controls!$I$3,'Hours Spread'!BG115,$B$2=Controls!$I$4,'Hours Spread'!DC115,$B$2=Controls!$I$5,'Hours Spread'!EY115,$B$2=Controls!$I$6,'Hours Spread'!GU115,$B$2=Controls!$I$7,'Hours Spread'!IQ115)</f>
        <v>#N/A</v>
      </c>
      <c r="K117" s="1137" t="str">
        <f>ifs($B$2=Controls!$I$2,'Hours Spread'!L115,$B$2=Controls!$I$3,'Hours Spread'!BH115,$B$2=Controls!$I$4,'Hours Spread'!DD115,$B$2=Controls!$I$5,'Hours Spread'!EZ115,$B$2=Controls!$I$6,'Hours Spread'!GV115,$B$2=Controls!$I$7,'Hours Spread'!IR115)</f>
        <v>#N/A</v>
      </c>
      <c r="L117" s="1137" t="str">
        <f>ifs($B$2=Controls!$I$2,'Hours Spread'!M115,$B$2=Controls!$I$3,'Hours Spread'!BI115,$B$2=Controls!$I$4,'Hours Spread'!DE115,$B$2=Controls!$I$5,'Hours Spread'!FA115,$B$2=Controls!$I$6,'Hours Spread'!GW115,$B$2=Controls!$I$7,'Hours Spread'!IS115)</f>
        <v>#N/A</v>
      </c>
      <c r="M117" s="1137" t="str">
        <f>ifs($B$2=Controls!$I$2,'Hours Spread'!N115,$B$2=Controls!$I$3,'Hours Spread'!BJ115,$B$2=Controls!$I$4,'Hours Spread'!DF115,$B$2=Controls!$I$5,'Hours Spread'!FB115,$B$2=Controls!$I$6,'Hours Spread'!GX115,$B$2=Controls!$I$7,'Hours Spread'!IT115)</f>
        <v>#N/A</v>
      </c>
      <c r="N117" s="1137" t="str">
        <f>ifs($B$2=Controls!$I$2,'Hours Spread'!O115,$B$2=Controls!$I$3,'Hours Spread'!BK115,$B$2=Controls!$I$4,'Hours Spread'!DG115,$B$2=Controls!$I$5,'Hours Spread'!FC115,$B$2=Controls!$I$6,'Hours Spread'!GY115,$B$2=Controls!$I$7,'Hours Spread'!IU115)</f>
        <v>#N/A</v>
      </c>
      <c r="O117" s="1137" t="str">
        <f>ifs($B$2=Controls!$I$2,'Hours Spread'!P115,$B$2=Controls!$I$3,'Hours Spread'!BL115,$B$2=Controls!$I$4,'Hours Spread'!DH115,$B$2=Controls!$I$5,'Hours Spread'!FD115,$B$2=Controls!$I$6,'Hours Spread'!GZ115,$B$2=Controls!$I$7,'Hours Spread'!IV115)</f>
        <v>#N/A</v>
      </c>
      <c r="P117" s="1137" t="str">
        <f>ifs($B$2=Controls!$I$2,'Hours Spread'!Q115,$B$2=Controls!$I$3,'Hours Spread'!BM115,$B$2=Controls!$I$4,'Hours Spread'!DI115,$B$2=Controls!$I$5,'Hours Spread'!FE115,$B$2=Controls!$I$6,'Hours Spread'!HA115,$B$2=Controls!$I$7,'Hours Spread'!IW115)</f>
        <v>#N/A</v>
      </c>
      <c r="Q117" s="1137" t="str">
        <f>ifs($B$2=Controls!$I$2,'Hours Spread'!R115,$B$2=Controls!$I$3,'Hours Spread'!BN115,$B$2=Controls!$I$4,'Hours Spread'!DJ115,$B$2=Controls!$I$5,'Hours Spread'!FF115,$B$2=Controls!$I$6,'Hours Spread'!HB115,$B$2=Controls!$I$7,'Hours Spread'!IX115)</f>
        <v>#N/A</v>
      </c>
      <c r="R117" s="1137" t="str">
        <f>ifs($B$2=Controls!$I$2,'Hours Spread'!S115,$B$2=Controls!$I$3,'Hours Spread'!BO115,$B$2=Controls!$I$4,'Hours Spread'!DK115,$B$2=Controls!$I$5,'Hours Spread'!FG115,$B$2=Controls!$I$6,'Hours Spread'!HC115,$B$2=Controls!$I$7,'Hours Spread'!IY115)</f>
        <v>#N/A</v>
      </c>
      <c r="S117" s="1137" t="str">
        <f>ifs($B$2=Controls!$I$2,'Hours Spread'!T115,$B$2=Controls!$I$3,'Hours Spread'!BP115,$B$2=Controls!$I$4,'Hours Spread'!DL115,$B$2=Controls!$I$5,'Hours Spread'!FH115,$B$2=Controls!$I$6,'Hours Spread'!HD115,$B$2=Controls!$I$7,'Hours Spread'!IZ115)</f>
        <v>#N/A</v>
      </c>
      <c r="T117" s="1137" t="str">
        <f>ifs($B$2=Controls!$I$2,'Hours Spread'!U115,$B$2=Controls!$I$3,'Hours Spread'!BQ115,$B$2=Controls!$I$4,'Hours Spread'!DM115,$B$2=Controls!$I$5,'Hours Spread'!FI115,$B$2=Controls!$I$6,'Hours Spread'!HE115,$B$2=Controls!$I$7,'Hours Spread'!JA115)</f>
        <v>#N/A</v>
      </c>
      <c r="U117" s="1137" t="str">
        <f>ifs($B$2=Controls!$I$2,'Hours Spread'!V115,$B$2=Controls!$I$3,'Hours Spread'!BR115,$B$2=Controls!$I$4,'Hours Spread'!DN115,$B$2=Controls!$I$5,'Hours Spread'!FJ115,$B$2=Controls!$I$6,'Hours Spread'!HF115,$B$2=Controls!$I$7,'Hours Spread'!JB115)</f>
        <v>#N/A</v>
      </c>
      <c r="V117" s="1137" t="str">
        <f>ifs($B$2=Controls!$I$2,'Hours Spread'!W115,$B$2=Controls!$I$3,'Hours Spread'!BS115,$B$2=Controls!$I$4,'Hours Spread'!DO115,$B$2=Controls!$I$5,'Hours Spread'!FK115,$B$2=Controls!$I$6,'Hours Spread'!HG115,$B$2=Controls!$I$7,'Hours Spread'!JC115)</f>
        <v>#N/A</v>
      </c>
      <c r="W117" s="1137" t="str">
        <f>ifs($B$2=Controls!$I$2,'Hours Spread'!X115,$B$2=Controls!$I$3,'Hours Spread'!BT115,$B$2=Controls!$I$4,'Hours Spread'!DP115,$B$2=Controls!$I$5,'Hours Spread'!FL115,$B$2=Controls!$I$6,'Hours Spread'!HH115,$B$2=Controls!$I$7,'Hours Spread'!JD115)</f>
        <v>#N/A</v>
      </c>
      <c r="X117" s="1137" t="str">
        <f>ifs($B$2=Controls!$I$2,'Hours Spread'!Y115,$B$2=Controls!$I$3,'Hours Spread'!BU115,$B$2=Controls!$I$4,'Hours Spread'!DQ115,$B$2=Controls!$I$5,'Hours Spread'!FM115,$B$2=Controls!$I$6,'Hours Spread'!HI115,$B$2=Controls!$I$7,'Hours Spread'!JE115)</f>
        <v>#N/A</v>
      </c>
      <c r="Y117" s="1137" t="str">
        <f>ifs($B$2=Controls!$I$2,'Hours Spread'!Z115,$B$2=Controls!$I$3,'Hours Spread'!BV115,$B$2=Controls!$I$4,'Hours Spread'!DR115,$B$2=Controls!$I$5,'Hours Spread'!FN115,$B$2=Controls!$I$6,'Hours Spread'!HJ115,$B$2=Controls!$I$7,'Hours Spread'!JF115)</f>
        <v>#N/A</v>
      </c>
      <c r="Z117" s="1137" t="str">
        <f>ifs($B$2=Controls!$I$2,'Hours Spread'!AA115,$B$2=Controls!$I$3,'Hours Spread'!BW115,$B$2=Controls!$I$4,'Hours Spread'!DS115,$B$2=Controls!$I$5,'Hours Spread'!FO115,$B$2=Controls!$I$6,'Hours Spread'!HK115,$B$2=Controls!$I$7,'Hours Spread'!JG115)</f>
        <v>#N/A</v>
      </c>
      <c r="AA117" s="1137" t="str">
        <f>ifs($B$2=Controls!$I$2,'Hours Spread'!AB115,$B$2=Controls!$I$3,'Hours Spread'!BX115,$B$2=Controls!$I$4,'Hours Spread'!DT115,$B$2=Controls!$I$5,'Hours Spread'!FP115,$B$2=Controls!$I$6,'Hours Spread'!HL115,$B$2=Controls!$I$7,'Hours Spread'!JH115)</f>
        <v>#N/A</v>
      </c>
      <c r="AB117" s="1137" t="str">
        <f>ifs($B$2=Controls!$I$2,'Hours Spread'!AC115,$B$2=Controls!$I$3,'Hours Spread'!BY115,$B$2=Controls!$I$4,'Hours Spread'!DU115,$B$2=Controls!$I$5,'Hours Spread'!FQ115,$B$2=Controls!$I$6,'Hours Spread'!HM115,$B$2=Controls!$I$7,'Hours Spread'!JI115)</f>
        <v>#N/A</v>
      </c>
      <c r="AC117" s="1137" t="str">
        <f>ifs($B$2=Controls!$I$2,'Hours Spread'!AD115,$B$2=Controls!$I$3,'Hours Spread'!BZ115,$B$2=Controls!$I$4,'Hours Spread'!DV115,$B$2=Controls!$I$5,'Hours Spread'!FR115,$B$2=Controls!$I$6,'Hours Spread'!HN115,$B$2=Controls!$I$7,'Hours Spread'!JJ115)</f>
        <v>#N/A</v>
      </c>
      <c r="AD117" s="1137" t="str">
        <f>ifs($B$2=Controls!$I$2,'Hours Spread'!AE115,$B$2=Controls!$I$3,'Hours Spread'!CA115,$B$2=Controls!$I$4,'Hours Spread'!DW115,$B$2=Controls!$I$5,'Hours Spread'!FS115,$B$2=Controls!$I$6,'Hours Spread'!HO115,$B$2=Controls!$I$7,'Hours Spread'!JK115)</f>
        <v>#N/A</v>
      </c>
      <c r="AE117" s="1137" t="str">
        <f>ifs($B$2=Controls!$I$2,'Hours Spread'!AF115,$B$2=Controls!$I$3,'Hours Spread'!CB115,$B$2=Controls!$I$4,'Hours Spread'!DX115,$B$2=Controls!$I$5,'Hours Spread'!FT115,$B$2=Controls!$I$6,'Hours Spread'!HP115,$B$2=Controls!$I$7,'Hours Spread'!JL115)</f>
        <v>#N/A</v>
      </c>
      <c r="AF117" s="1137" t="str">
        <f>ifs($B$2=Controls!$I$2,'Hours Spread'!AG115,$B$2=Controls!$I$3,'Hours Spread'!CC115,$B$2=Controls!$I$4,'Hours Spread'!DY115,$B$2=Controls!$I$5,'Hours Spread'!FU115,$B$2=Controls!$I$6,'Hours Spread'!HQ115,$B$2=Controls!$I$7,'Hours Spread'!JM115)</f>
        <v>#N/A</v>
      </c>
      <c r="AG117" s="1137" t="str">
        <f>ifs($B$2=Controls!$I$2,'Hours Spread'!AH115,$B$2=Controls!$I$3,'Hours Spread'!CD115,$B$2=Controls!$I$4,'Hours Spread'!DZ115,$B$2=Controls!$I$5,'Hours Spread'!FV115,$B$2=Controls!$I$6,'Hours Spread'!HR115,$B$2=Controls!$I$7,'Hours Spread'!JN115)</f>
        <v>#N/A</v>
      </c>
      <c r="AH117" s="1137" t="str">
        <f>ifs($B$2=Controls!$I$2,'Hours Spread'!AI115,$B$2=Controls!$I$3,'Hours Spread'!CE115,$B$2=Controls!$I$4,'Hours Spread'!EA115,$B$2=Controls!$I$5,'Hours Spread'!FW115,$B$2=Controls!$I$6,'Hours Spread'!HS115,$B$2=Controls!$I$7,'Hours Spread'!JO115)</f>
        <v>#N/A</v>
      </c>
      <c r="AI117" s="1137" t="str">
        <f>ifs($B$2=Controls!$I$2,'Hours Spread'!AJ115,$B$2=Controls!$I$3,'Hours Spread'!CF115,$B$2=Controls!$I$4,'Hours Spread'!EB115,$B$2=Controls!$I$5,'Hours Spread'!FX115,$B$2=Controls!$I$6,'Hours Spread'!HT115,$B$2=Controls!$I$7,'Hours Spread'!JP115)</f>
        <v>#N/A</v>
      </c>
      <c r="AJ117" s="1137" t="str">
        <f>ifs($B$2=Controls!$I$2,'Hours Spread'!AK115,$B$2=Controls!$I$3,'Hours Spread'!CG115,$B$2=Controls!$I$4,'Hours Spread'!EC115,$B$2=Controls!$I$5,'Hours Spread'!FY115,$B$2=Controls!$I$6,'Hours Spread'!HU115,$B$2=Controls!$I$7,'Hours Spread'!JQ115)</f>
        <v>#N/A</v>
      </c>
      <c r="AK117" s="1137" t="str">
        <f>ifs($B$2=Controls!$I$2,'Hours Spread'!AL115,$B$2=Controls!$I$3,'Hours Spread'!CH115,$B$2=Controls!$I$4,'Hours Spread'!ED115,$B$2=Controls!$I$5,'Hours Spread'!FZ115,$B$2=Controls!$I$6,'Hours Spread'!HV115,$B$2=Controls!$I$7,'Hours Spread'!JR115)</f>
        <v>#N/A</v>
      </c>
      <c r="AL117" s="1137" t="str">
        <f>ifs($B$2=Controls!$I$2,'Hours Spread'!AM115,$B$2=Controls!$I$3,'Hours Spread'!CI115,$B$2=Controls!$I$4,'Hours Spread'!EE115,$B$2=Controls!$I$5,'Hours Spread'!GA115,$B$2=Controls!$I$6,'Hours Spread'!HW115,$B$2=Controls!$I$7,'Hours Spread'!JS115)</f>
        <v>#N/A</v>
      </c>
      <c r="AM117" s="1137" t="str">
        <f>ifs($B$2=Controls!$I$2,'Hours Spread'!AN115,$B$2=Controls!$I$3,'Hours Spread'!CJ115,$B$2=Controls!$I$4,'Hours Spread'!EF115,$B$2=Controls!$I$5,'Hours Spread'!GB115,$B$2=Controls!$I$6,'Hours Spread'!HX115,$B$2=Controls!$I$7,'Hours Spread'!JT115)</f>
        <v>#N/A</v>
      </c>
      <c r="AN117" s="1137" t="str">
        <f>ifs($B$2=Controls!$I$2,'Hours Spread'!AO115,$B$2=Controls!$I$3,'Hours Spread'!CK115,$B$2=Controls!$I$4,'Hours Spread'!EG115,$B$2=Controls!$I$5,'Hours Spread'!GC115,$B$2=Controls!$I$6,'Hours Spread'!HY115,$B$2=Controls!$I$7,'Hours Spread'!JU115)</f>
        <v>#N/A</v>
      </c>
      <c r="AO117" s="1137" t="str">
        <f>ifs($B$2=Controls!$I$2,'Hours Spread'!AP115,$B$2=Controls!$I$3,'Hours Spread'!CL115,$B$2=Controls!$I$4,'Hours Spread'!EH115,$B$2=Controls!$I$5,'Hours Spread'!GD115,$B$2=Controls!$I$6,'Hours Spread'!HZ115,$B$2=Controls!$I$7,'Hours Spread'!JV115)</f>
        <v>#N/A</v>
      </c>
      <c r="AP117" s="1137" t="str">
        <f>ifs($B$2=Controls!$I$2,'Hours Spread'!AQ115,$B$2=Controls!$I$3,'Hours Spread'!CM115,$B$2=Controls!$I$4,'Hours Spread'!EI115,$B$2=Controls!$I$5,'Hours Spread'!GE115,$B$2=Controls!$I$6,'Hours Spread'!IA115,$B$2=Controls!$I$7,'Hours Spread'!JW115)</f>
        <v>#N/A</v>
      </c>
      <c r="AQ117" s="1137" t="str">
        <f>ifs($B$2=Controls!$I$2,'Hours Spread'!AR115,$B$2=Controls!$I$3,'Hours Spread'!CN115,$B$2=Controls!$I$4,'Hours Spread'!EJ115,$B$2=Controls!$I$5,'Hours Spread'!GF115,$B$2=Controls!$I$6,'Hours Spread'!IB115,$B$2=Controls!$I$7,'Hours Spread'!JX115)</f>
        <v>#N/A</v>
      </c>
      <c r="AR117" s="1137" t="str">
        <f>ifs($B$2=Controls!$I$2,'Hours Spread'!AS115,$B$2=Controls!$I$3,'Hours Spread'!CO115,$B$2=Controls!$I$4,'Hours Spread'!EK115,$B$2=Controls!$I$5,'Hours Spread'!GG115,$B$2=Controls!$I$6,'Hours Spread'!IC115,$B$2=Controls!$I$7,'Hours Spread'!JY115)</f>
        <v>#N/A</v>
      </c>
      <c r="AS117" s="1137" t="str">
        <f>ifs($B$2=Controls!$I$2,'Hours Spread'!AT115,$B$2=Controls!$I$3,'Hours Spread'!CP115,$B$2=Controls!$I$4,'Hours Spread'!EL115,$B$2=Controls!$I$5,'Hours Spread'!GH115,$B$2=Controls!$I$6,'Hours Spread'!ID115,$B$2=Controls!$I$7,'Hours Spread'!JZ115)</f>
        <v>#N/A</v>
      </c>
      <c r="AT117" s="1137" t="str">
        <f>ifs($B$2=Controls!$I$2,'Hours Spread'!AU115,$B$2=Controls!$I$3,'Hours Spread'!CQ115,$B$2=Controls!$I$4,'Hours Spread'!EM115,$B$2=Controls!$I$5,'Hours Spread'!GI115,$B$2=Controls!$I$6,'Hours Spread'!IE115,$B$2=Controls!$I$7,'Hours Spread'!KA115)</f>
        <v>#N/A</v>
      </c>
      <c r="AU117" s="1137" t="str">
        <f>ifs($B$2=Controls!$I$2,'Hours Spread'!AV115,$B$2=Controls!$I$3,'Hours Spread'!CR115,$B$2=Controls!$I$4,'Hours Spread'!EN115,$B$2=Controls!$I$5,'Hours Spread'!GJ115,$B$2=Controls!$I$6,'Hours Spread'!IF115,$B$2=Controls!$I$7,'Hours Spread'!KB115)</f>
        <v>#N/A</v>
      </c>
      <c r="AV117" s="1137" t="str">
        <f>ifs($B$2=Controls!$I$2,'Hours Spread'!AW115,$B$2=Controls!$I$3,'Hours Spread'!CS115,$B$2=Controls!$I$4,'Hours Spread'!EO115,$B$2=Controls!$I$5,'Hours Spread'!GK115,$B$2=Controls!$I$6,'Hours Spread'!IG115,$B$2=Controls!$I$7,'Hours Spread'!KC115)</f>
        <v>#N/A</v>
      </c>
      <c r="AW117" s="1137" t="str">
        <f>ifs($B$2=Controls!$I$2,'Hours Spread'!AX115,$B$2=Controls!$I$3,'Hours Spread'!CT115,$B$2=Controls!$I$4,'Hours Spread'!EP115,$B$2=Controls!$I$5,'Hours Spread'!GL115,$B$2=Controls!$I$6,'Hours Spread'!IH115,$B$2=Controls!$I$7,'Hours Spread'!KD115)</f>
        <v>#N/A</v>
      </c>
      <c r="AX117" s="1137" t="str">
        <f>ifs($B$2=Controls!$I$2,'Hours Spread'!AY115,$B$2=Controls!$I$3,'Hours Spread'!CU115,$B$2=Controls!$I$4,'Hours Spread'!EQ115,$B$2=Controls!$I$5,'Hours Spread'!GM115,$B$2=Controls!$I$6,'Hours Spread'!II115,$B$2=Controls!$I$7,'Hours Spread'!KE115)</f>
        <v>#N/A</v>
      </c>
    </row>
    <row r="118">
      <c r="A118" s="858"/>
      <c r="B118" s="1143"/>
      <c r="C118" s="1141"/>
      <c r="D118" s="1137" t="str">
        <f>ifs($B$2=Controls!$I$2,'Hours Spread'!E116,$B$2=Controls!$I$3,'Hours Spread'!BA116,$B$2=Controls!$I$4,'Hours Spread'!CW116,$B$2=Controls!$I$5,'Hours Spread'!ES116,$B$2=Controls!$I$6,'Hours Spread'!GO116,$B$2=Controls!$I$7,'Hours Spread'!IK116)</f>
        <v>#N/A</v>
      </c>
      <c r="E118" s="1137" t="str">
        <f>ifs($B$2=Controls!$I$2,'Hours Spread'!F116,$B$2=Controls!$I$3,'Hours Spread'!BB116,$B$2=Controls!$I$4,'Hours Spread'!CX116,$B$2=Controls!$I$5,'Hours Spread'!ET116,$B$2=Controls!$I$6,'Hours Spread'!GP116,$B$2=Controls!$I$7,'Hours Spread'!IL116)</f>
        <v>#N/A</v>
      </c>
      <c r="F118" s="1137" t="str">
        <f>ifs($B$2=Controls!$I$2,'Hours Spread'!G116,$B$2=Controls!$I$3,'Hours Spread'!BC116,$B$2=Controls!$I$4,'Hours Spread'!CY116,$B$2=Controls!$I$5,'Hours Spread'!EU116,$B$2=Controls!$I$6,'Hours Spread'!GQ116,$B$2=Controls!$I$7,'Hours Spread'!IM116)</f>
        <v>#N/A</v>
      </c>
      <c r="G118" s="1137" t="str">
        <f>ifs($B$2=Controls!$I$2,'Hours Spread'!H116,$B$2=Controls!$I$3,'Hours Spread'!BD116,$B$2=Controls!$I$4,'Hours Spread'!CZ116,$B$2=Controls!$I$5,'Hours Spread'!EV116,$B$2=Controls!$I$6,'Hours Spread'!GR116,$B$2=Controls!$I$7,'Hours Spread'!IN116)</f>
        <v>#N/A</v>
      </c>
      <c r="H118" s="1137" t="str">
        <f>ifs($B$2=Controls!$I$2,'Hours Spread'!I116,$B$2=Controls!$I$3,'Hours Spread'!BE116,$B$2=Controls!$I$4,'Hours Spread'!DA116,$B$2=Controls!$I$5,'Hours Spread'!EW116,$B$2=Controls!$I$6,'Hours Spread'!GS116,$B$2=Controls!$I$7,'Hours Spread'!IO116)</f>
        <v>#N/A</v>
      </c>
      <c r="I118" s="1137" t="str">
        <f>ifs($B$2=Controls!$I$2,'Hours Spread'!J116,$B$2=Controls!$I$3,'Hours Spread'!BF116,$B$2=Controls!$I$4,'Hours Spread'!DB116,$B$2=Controls!$I$5,'Hours Spread'!EX116,$B$2=Controls!$I$6,'Hours Spread'!GT116,$B$2=Controls!$I$7,'Hours Spread'!IP116)</f>
        <v>#N/A</v>
      </c>
      <c r="J118" s="1137" t="str">
        <f>ifs($B$2=Controls!$I$2,'Hours Spread'!K116,$B$2=Controls!$I$3,'Hours Spread'!BG116,$B$2=Controls!$I$4,'Hours Spread'!DC116,$B$2=Controls!$I$5,'Hours Spread'!EY116,$B$2=Controls!$I$6,'Hours Spread'!GU116,$B$2=Controls!$I$7,'Hours Spread'!IQ116)</f>
        <v>#N/A</v>
      </c>
      <c r="K118" s="1137" t="str">
        <f>ifs($B$2=Controls!$I$2,'Hours Spread'!L116,$B$2=Controls!$I$3,'Hours Spread'!BH116,$B$2=Controls!$I$4,'Hours Spread'!DD116,$B$2=Controls!$I$5,'Hours Spread'!EZ116,$B$2=Controls!$I$6,'Hours Spread'!GV116,$B$2=Controls!$I$7,'Hours Spread'!IR116)</f>
        <v>#N/A</v>
      </c>
      <c r="L118" s="1137" t="str">
        <f>ifs($B$2=Controls!$I$2,'Hours Spread'!M116,$B$2=Controls!$I$3,'Hours Spread'!BI116,$B$2=Controls!$I$4,'Hours Spread'!DE116,$B$2=Controls!$I$5,'Hours Spread'!FA116,$B$2=Controls!$I$6,'Hours Spread'!GW116,$B$2=Controls!$I$7,'Hours Spread'!IS116)</f>
        <v>#N/A</v>
      </c>
      <c r="M118" s="1137" t="str">
        <f>ifs($B$2=Controls!$I$2,'Hours Spread'!N116,$B$2=Controls!$I$3,'Hours Spread'!BJ116,$B$2=Controls!$I$4,'Hours Spread'!DF116,$B$2=Controls!$I$5,'Hours Spread'!FB116,$B$2=Controls!$I$6,'Hours Spread'!GX116,$B$2=Controls!$I$7,'Hours Spread'!IT116)</f>
        <v>#N/A</v>
      </c>
      <c r="N118" s="1137" t="str">
        <f>ifs($B$2=Controls!$I$2,'Hours Spread'!O116,$B$2=Controls!$I$3,'Hours Spread'!BK116,$B$2=Controls!$I$4,'Hours Spread'!DG116,$B$2=Controls!$I$5,'Hours Spread'!FC116,$B$2=Controls!$I$6,'Hours Spread'!GY116,$B$2=Controls!$I$7,'Hours Spread'!IU116)</f>
        <v>#N/A</v>
      </c>
      <c r="O118" s="1137" t="str">
        <f>ifs($B$2=Controls!$I$2,'Hours Spread'!P116,$B$2=Controls!$I$3,'Hours Spread'!BL116,$B$2=Controls!$I$4,'Hours Spread'!DH116,$B$2=Controls!$I$5,'Hours Spread'!FD116,$B$2=Controls!$I$6,'Hours Spread'!GZ116,$B$2=Controls!$I$7,'Hours Spread'!IV116)</f>
        <v>#N/A</v>
      </c>
      <c r="P118" s="1137" t="str">
        <f>ifs($B$2=Controls!$I$2,'Hours Spread'!Q116,$B$2=Controls!$I$3,'Hours Spread'!BM116,$B$2=Controls!$I$4,'Hours Spread'!DI116,$B$2=Controls!$I$5,'Hours Spread'!FE116,$B$2=Controls!$I$6,'Hours Spread'!HA116,$B$2=Controls!$I$7,'Hours Spread'!IW116)</f>
        <v>#N/A</v>
      </c>
      <c r="Q118" s="1137" t="str">
        <f>ifs($B$2=Controls!$I$2,'Hours Spread'!R116,$B$2=Controls!$I$3,'Hours Spread'!BN116,$B$2=Controls!$I$4,'Hours Spread'!DJ116,$B$2=Controls!$I$5,'Hours Spread'!FF116,$B$2=Controls!$I$6,'Hours Spread'!HB116,$B$2=Controls!$I$7,'Hours Spread'!IX116)</f>
        <v>#N/A</v>
      </c>
      <c r="R118" s="1137" t="str">
        <f>ifs($B$2=Controls!$I$2,'Hours Spread'!S116,$B$2=Controls!$I$3,'Hours Spread'!BO116,$B$2=Controls!$I$4,'Hours Spread'!DK116,$B$2=Controls!$I$5,'Hours Spread'!FG116,$B$2=Controls!$I$6,'Hours Spread'!HC116,$B$2=Controls!$I$7,'Hours Spread'!IY116)</f>
        <v>#N/A</v>
      </c>
      <c r="S118" s="1137" t="str">
        <f>ifs($B$2=Controls!$I$2,'Hours Spread'!T116,$B$2=Controls!$I$3,'Hours Spread'!BP116,$B$2=Controls!$I$4,'Hours Spread'!DL116,$B$2=Controls!$I$5,'Hours Spread'!FH116,$B$2=Controls!$I$6,'Hours Spread'!HD116,$B$2=Controls!$I$7,'Hours Spread'!IZ116)</f>
        <v>#N/A</v>
      </c>
      <c r="T118" s="1137" t="str">
        <f>ifs($B$2=Controls!$I$2,'Hours Spread'!U116,$B$2=Controls!$I$3,'Hours Spread'!BQ116,$B$2=Controls!$I$4,'Hours Spread'!DM116,$B$2=Controls!$I$5,'Hours Spread'!FI116,$B$2=Controls!$I$6,'Hours Spread'!HE116,$B$2=Controls!$I$7,'Hours Spread'!JA116)</f>
        <v>#N/A</v>
      </c>
      <c r="U118" s="1137" t="str">
        <f>ifs($B$2=Controls!$I$2,'Hours Spread'!V116,$B$2=Controls!$I$3,'Hours Spread'!BR116,$B$2=Controls!$I$4,'Hours Spread'!DN116,$B$2=Controls!$I$5,'Hours Spread'!FJ116,$B$2=Controls!$I$6,'Hours Spread'!HF116,$B$2=Controls!$I$7,'Hours Spread'!JB116)</f>
        <v>#N/A</v>
      </c>
      <c r="V118" s="1137" t="str">
        <f>ifs($B$2=Controls!$I$2,'Hours Spread'!W116,$B$2=Controls!$I$3,'Hours Spread'!BS116,$B$2=Controls!$I$4,'Hours Spread'!DO116,$B$2=Controls!$I$5,'Hours Spread'!FK116,$B$2=Controls!$I$6,'Hours Spread'!HG116,$B$2=Controls!$I$7,'Hours Spread'!JC116)</f>
        <v>#N/A</v>
      </c>
      <c r="W118" s="1137" t="str">
        <f>ifs($B$2=Controls!$I$2,'Hours Spread'!X116,$B$2=Controls!$I$3,'Hours Spread'!BT116,$B$2=Controls!$I$4,'Hours Spread'!DP116,$B$2=Controls!$I$5,'Hours Spread'!FL116,$B$2=Controls!$I$6,'Hours Spread'!HH116,$B$2=Controls!$I$7,'Hours Spread'!JD116)</f>
        <v>#N/A</v>
      </c>
      <c r="X118" s="1137" t="str">
        <f>ifs($B$2=Controls!$I$2,'Hours Spread'!Y116,$B$2=Controls!$I$3,'Hours Spread'!BU116,$B$2=Controls!$I$4,'Hours Spread'!DQ116,$B$2=Controls!$I$5,'Hours Spread'!FM116,$B$2=Controls!$I$6,'Hours Spread'!HI116,$B$2=Controls!$I$7,'Hours Spread'!JE116)</f>
        <v>#N/A</v>
      </c>
      <c r="Y118" s="1137" t="str">
        <f>ifs($B$2=Controls!$I$2,'Hours Spread'!Z116,$B$2=Controls!$I$3,'Hours Spread'!BV116,$B$2=Controls!$I$4,'Hours Spread'!DR116,$B$2=Controls!$I$5,'Hours Spread'!FN116,$B$2=Controls!$I$6,'Hours Spread'!HJ116,$B$2=Controls!$I$7,'Hours Spread'!JF116)</f>
        <v>#N/A</v>
      </c>
      <c r="Z118" s="1137" t="str">
        <f>ifs($B$2=Controls!$I$2,'Hours Spread'!AA116,$B$2=Controls!$I$3,'Hours Spread'!BW116,$B$2=Controls!$I$4,'Hours Spread'!DS116,$B$2=Controls!$I$5,'Hours Spread'!FO116,$B$2=Controls!$I$6,'Hours Spread'!HK116,$B$2=Controls!$I$7,'Hours Spread'!JG116)</f>
        <v>#N/A</v>
      </c>
      <c r="AA118" s="1137" t="str">
        <f>ifs($B$2=Controls!$I$2,'Hours Spread'!AB116,$B$2=Controls!$I$3,'Hours Spread'!BX116,$B$2=Controls!$I$4,'Hours Spread'!DT116,$B$2=Controls!$I$5,'Hours Spread'!FP116,$B$2=Controls!$I$6,'Hours Spread'!HL116,$B$2=Controls!$I$7,'Hours Spread'!JH116)</f>
        <v>#N/A</v>
      </c>
      <c r="AB118" s="1137" t="str">
        <f>ifs($B$2=Controls!$I$2,'Hours Spread'!AC116,$B$2=Controls!$I$3,'Hours Spread'!BY116,$B$2=Controls!$I$4,'Hours Spread'!DU116,$B$2=Controls!$I$5,'Hours Spread'!FQ116,$B$2=Controls!$I$6,'Hours Spread'!HM116,$B$2=Controls!$I$7,'Hours Spread'!JI116)</f>
        <v>#N/A</v>
      </c>
      <c r="AC118" s="1137" t="str">
        <f>ifs($B$2=Controls!$I$2,'Hours Spread'!AD116,$B$2=Controls!$I$3,'Hours Spread'!BZ116,$B$2=Controls!$I$4,'Hours Spread'!DV116,$B$2=Controls!$I$5,'Hours Spread'!FR116,$B$2=Controls!$I$6,'Hours Spread'!HN116,$B$2=Controls!$I$7,'Hours Spread'!JJ116)</f>
        <v>#N/A</v>
      </c>
      <c r="AD118" s="1137" t="str">
        <f>ifs($B$2=Controls!$I$2,'Hours Spread'!AE116,$B$2=Controls!$I$3,'Hours Spread'!CA116,$B$2=Controls!$I$4,'Hours Spread'!DW116,$B$2=Controls!$I$5,'Hours Spread'!FS116,$B$2=Controls!$I$6,'Hours Spread'!HO116,$B$2=Controls!$I$7,'Hours Spread'!JK116)</f>
        <v>#N/A</v>
      </c>
      <c r="AE118" s="1137" t="str">
        <f>ifs($B$2=Controls!$I$2,'Hours Spread'!AF116,$B$2=Controls!$I$3,'Hours Spread'!CB116,$B$2=Controls!$I$4,'Hours Spread'!DX116,$B$2=Controls!$I$5,'Hours Spread'!FT116,$B$2=Controls!$I$6,'Hours Spread'!HP116,$B$2=Controls!$I$7,'Hours Spread'!JL116)</f>
        <v>#N/A</v>
      </c>
      <c r="AF118" s="1137" t="str">
        <f>ifs($B$2=Controls!$I$2,'Hours Spread'!AG116,$B$2=Controls!$I$3,'Hours Spread'!CC116,$B$2=Controls!$I$4,'Hours Spread'!DY116,$B$2=Controls!$I$5,'Hours Spread'!FU116,$B$2=Controls!$I$6,'Hours Spread'!HQ116,$B$2=Controls!$I$7,'Hours Spread'!JM116)</f>
        <v>#N/A</v>
      </c>
      <c r="AG118" s="1137" t="str">
        <f>ifs($B$2=Controls!$I$2,'Hours Spread'!AH116,$B$2=Controls!$I$3,'Hours Spread'!CD116,$B$2=Controls!$I$4,'Hours Spread'!DZ116,$B$2=Controls!$I$5,'Hours Spread'!FV116,$B$2=Controls!$I$6,'Hours Spread'!HR116,$B$2=Controls!$I$7,'Hours Spread'!JN116)</f>
        <v>#N/A</v>
      </c>
      <c r="AH118" s="1137" t="str">
        <f>ifs($B$2=Controls!$I$2,'Hours Spread'!AI116,$B$2=Controls!$I$3,'Hours Spread'!CE116,$B$2=Controls!$I$4,'Hours Spread'!EA116,$B$2=Controls!$I$5,'Hours Spread'!FW116,$B$2=Controls!$I$6,'Hours Spread'!HS116,$B$2=Controls!$I$7,'Hours Spread'!JO116)</f>
        <v>#N/A</v>
      </c>
      <c r="AI118" s="1137" t="str">
        <f>ifs($B$2=Controls!$I$2,'Hours Spread'!AJ116,$B$2=Controls!$I$3,'Hours Spread'!CF116,$B$2=Controls!$I$4,'Hours Spread'!EB116,$B$2=Controls!$I$5,'Hours Spread'!FX116,$B$2=Controls!$I$6,'Hours Spread'!HT116,$B$2=Controls!$I$7,'Hours Spread'!JP116)</f>
        <v>#N/A</v>
      </c>
      <c r="AJ118" s="1137" t="str">
        <f>ifs($B$2=Controls!$I$2,'Hours Spread'!AK116,$B$2=Controls!$I$3,'Hours Spread'!CG116,$B$2=Controls!$I$4,'Hours Spread'!EC116,$B$2=Controls!$I$5,'Hours Spread'!FY116,$B$2=Controls!$I$6,'Hours Spread'!HU116,$B$2=Controls!$I$7,'Hours Spread'!JQ116)</f>
        <v>#N/A</v>
      </c>
      <c r="AK118" s="1137" t="str">
        <f>ifs($B$2=Controls!$I$2,'Hours Spread'!AL116,$B$2=Controls!$I$3,'Hours Spread'!CH116,$B$2=Controls!$I$4,'Hours Spread'!ED116,$B$2=Controls!$I$5,'Hours Spread'!FZ116,$B$2=Controls!$I$6,'Hours Spread'!HV116,$B$2=Controls!$I$7,'Hours Spread'!JR116)</f>
        <v>#N/A</v>
      </c>
      <c r="AL118" s="1137" t="str">
        <f>ifs($B$2=Controls!$I$2,'Hours Spread'!AM116,$B$2=Controls!$I$3,'Hours Spread'!CI116,$B$2=Controls!$I$4,'Hours Spread'!EE116,$B$2=Controls!$I$5,'Hours Spread'!GA116,$B$2=Controls!$I$6,'Hours Spread'!HW116,$B$2=Controls!$I$7,'Hours Spread'!JS116)</f>
        <v>#N/A</v>
      </c>
      <c r="AM118" s="1137" t="str">
        <f>ifs($B$2=Controls!$I$2,'Hours Spread'!AN116,$B$2=Controls!$I$3,'Hours Spread'!CJ116,$B$2=Controls!$I$4,'Hours Spread'!EF116,$B$2=Controls!$I$5,'Hours Spread'!GB116,$B$2=Controls!$I$6,'Hours Spread'!HX116,$B$2=Controls!$I$7,'Hours Spread'!JT116)</f>
        <v>#N/A</v>
      </c>
      <c r="AN118" s="1137" t="str">
        <f>ifs($B$2=Controls!$I$2,'Hours Spread'!AO116,$B$2=Controls!$I$3,'Hours Spread'!CK116,$B$2=Controls!$I$4,'Hours Spread'!EG116,$B$2=Controls!$I$5,'Hours Spread'!GC116,$B$2=Controls!$I$6,'Hours Spread'!HY116,$B$2=Controls!$I$7,'Hours Spread'!JU116)</f>
        <v>#N/A</v>
      </c>
      <c r="AO118" s="1137" t="str">
        <f>ifs($B$2=Controls!$I$2,'Hours Spread'!AP116,$B$2=Controls!$I$3,'Hours Spread'!CL116,$B$2=Controls!$I$4,'Hours Spread'!EH116,$B$2=Controls!$I$5,'Hours Spread'!GD116,$B$2=Controls!$I$6,'Hours Spread'!HZ116,$B$2=Controls!$I$7,'Hours Spread'!JV116)</f>
        <v>#N/A</v>
      </c>
      <c r="AP118" s="1137" t="str">
        <f>ifs($B$2=Controls!$I$2,'Hours Spread'!AQ116,$B$2=Controls!$I$3,'Hours Spread'!CM116,$B$2=Controls!$I$4,'Hours Spread'!EI116,$B$2=Controls!$I$5,'Hours Spread'!GE116,$B$2=Controls!$I$6,'Hours Spread'!IA116,$B$2=Controls!$I$7,'Hours Spread'!JW116)</f>
        <v>#N/A</v>
      </c>
      <c r="AQ118" s="1137" t="str">
        <f>ifs($B$2=Controls!$I$2,'Hours Spread'!AR116,$B$2=Controls!$I$3,'Hours Spread'!CN116,$B$2=Controls!$I$4,'Hours Spread'!EJ116,$B$2=Controls!$I$5,'Hours Spread'!GF116,$B$2=Controls!$I$6,'Hours Spread'!IB116,$B$2=Controls!$I$7,'Hours Spread'!JX116)</f>
        <v>#N/A</v>
      </c>
      <c r="AR118" s="1137" t="str">
        <f>ifs($B$2=Controls!$I$2,'Hours Spread'!AS116,$B$2=Controls!$I$3,'Hours Spread'!CO116,$B$2=Controls!$I$4,'Hours Spread'!EK116,$B$2=Controls!$I$5,'Hours Spread'!GG116,$B$2=Controls!$I$6,'Hours Spread'!IC116,$B$2=Controls!$I$7,'Hours Spread'!JY116)</f>
        <v>#N/A</v>
      </c>
      <c r="AS118" s="1137" t="str">
        <f>ifs($B$2=Controls!$I$2,'Hours Spread'!AT116,$B$2=Controls!$I$3,'Hours Spread'!CP116,$B$2=Controls!$I$4,'Hours Spread'!EL116,$B$2=Controls!$I$5,'Hours Spread'!GH116,$B$2=Controls!$I$6,'Hours Spread'!ID116,$B$2=Controls!$I$7,'Hours Spread'!JZ116)</f>
        <v>#N/A</v>
      </c>
      <c r="AT118" s="1137" t="str">
        <f>ifs($B$2=Controls!$I$2,'Hours Spread'!AU116,$B$2=Controls!$I$3,'Hours Spread'!CQ116,$B$2=Controls!$I$4,'Hours Spread'!EM116,$B$2=Controls!$I$5,'Hours Spread'!GI116,$B$2=Controls!$I$6,'Hours Spread'!IE116,$B$2=Controls!$I$7,'Hours Spread'!KA116)</f>
        <v>#N/A</v>
      </c>
      <c r="AU118" s="1137" t="str">
        <f>ifs($B$2=Controls!$I$2,'Hours Spread'!AV116,$B$2=Controls!$I$3,'Hours Spread'!CR116,$B$2=Controls!$I$4,'Hours Spread'!EN116,$B$2=Controls!$I$5,'Hours Spread'!GJ116,$B$2=Controls!$I$6,'Hours Spread'!IF116,$B$2=Controls!$I$7,'Hours Spread'!KB116)</f>
        <v>#N/A</v>
      </c>
      <c r="AV118" s="1137" t="str">
        <f>ifs($B$2=Controls!$I$2,'Hours Spread'!AW116,$B$2=Controls!$I$3,'Hours Spread'!CS116,$B$2=Controls!$I$4,'Hours Spread'!EO116,$B$2=Controls!$I$5,'Hours Spread'!GK116,$B$2=Controls!$I$6,'Hours Spread'!IG116,$B$2=Controls!$I$7,'Hours Spread'!KC116)</f>
        <v>#N/A</v>
      </c>
      <c r="AW118" s="1137" t="str">
        <f>ifs($B$2=Controls!$I$2,'Hours Spread'!AX116,$B$2=Controls!$I$3,'Hours Spread'!CT116,$B$2=Controls!$I$4,'Hours Spread'!EP116,$B$2=Controls!$I$5,'Hours Spread'!GL116,$B$2=Controls!$I$6,'Hours Spread'!IH116,$B$2=Controls!$I$7,'Hours Spread'!KD116)</f>
        <v>#N/A</v>
      </c>
      <c r="AX118" s="1137" t="str">
        <f>ifs($B$2=Controls!$I$2,'Hours Spread'!AY116,$B$2=Controls!$I$3,'Hours Spread'!CU116,$B$2=Controls!$I$4,'Hours Spread'!EQ116,$B$2=Controls!$I$5,'Hours Spread'!GM116,$B$2=Controls!$I$6,'Hours Spread'!II116,$B$2=Controls!$I$7,'Hours Spread'!KE116)</f>
        <v>#N/A</v>
      </c>
    </row>
    <row r="119">
      <c r="A119" s="858"/>
      <c r="B119" s="1143"/>
      <c r="C119" s="1141"/>
      <c r="D119" s="1137" t="str">
        <f>ifs($B$2=Controls!$I$2,'Hours Spread'!E117,$B$2=Controls!$I$3,'Hours Spread'!BA117,$B$2=Controls!$I$4,'Hours Spread'!CW117,$B$2=Controls!$I$5,'Hours Spread'!ES117,$B$2=Controls!$I$6,'Hours Spread'!GO117,$B$2=Controls!$I$7,'Hours Spread'!IK117)</f>
        <v>#N/A</v>
      </c>
      <c r="E119" s="1137" t="str">
        <f>ifs($B$2=Controls!$I$2,'Hours Spread'!F117,$B$2=Controls!$I$3,'Hours Spread'!BB117,$B$2=Controls!$I$4,'Hours Spread'!CX117,$B$2=Controls!$I$5,'Hours Spread'!ET117,$B$2=Controls!$I$6,'Hours Spread'!GP117,$B$2=Controls!$I$7,'Hours Spread'!IL117)</f>
        <v>#N/A</v>
      </c>
      <c r="F119" s="1137" t="str">
        <f>ifs($B$2=Controls!$I$2,'Hours Spread'!G117,$B$2=Controls!$I$3,'Hours Spread'!BC117,$B$2=Controls!$I$4,'Hours Spread'!CY117,$B$2=Controls!$I$5,'Hours Spread'!EU117,$B$2=Controls!$I$6,'Hours Spread'!GQ117,$B$2=Controls!$I$7,'Hours Spread'!IM117)</f>
        <v>#N/A</v>
      </c>
      <c r="G119" s="1137" t="str">
        <f>ifs($B$2=Controls!$I$2,'Hours Spread'!H117,$B$2=Controls!$I$3,'Hours Spread'!BD117,$B$2=Controls!$I$4,'Hours Spread'!CZ117,$B$2=Controls!$I$5,'Hours Spread'!EV117,$B$2=Controls!$I$6,'Hours Spread'!GR117,$B$2=Controls!$I$7,'Hours Spread'!IN117)</f>
        <v>#N/A</v>
      </c>
      <c r="H119" s="1137" t="str">
        <f>ifs($B$2=Controls!$I$2,'Hours Spread'!I117,$B$2=Controls!$I$3,'Hours Spread'!BE117,$B$2=Controls!$I$4,'Hours Spread'!DA117,$B$2=Controls!$I$5,'Hours Spread'!EW117,$B$2=Controls!$I$6,'Hours Spread'!GS117,$B$2=Controls!$I$7,'Hours Spread'!IO117)</f>
        <v>#N/A</v>
      </c>
      <c r="I119" s="1137" t="str">
        <f>ifs($B$2=Controls!$I$2,'Hours Spread'!J117,$B$2=Controls!$I$3,'Hours Spread'!BF117,$B$2=Controls!$I$4,'Hours Spread'!DB117,$B$2=Controls!$I$5,'Hours Spread'!EX117,$B$2=Controls!$I$6,'Hours Spread'!GT117,$B$2=Controls!$I$7,'Hours Spread'!IP117)</f>
        <v>#N/A</v>
      </c>
      <c r="J119" s="1137" t="str">
        <f>ifs($B$2=Controls!$I$2,'Hours Spread'!K117,$B$2=Controls!$I$3,'Hours Spread'!BG117,$B$2=Controls!$I$4,'Hours Spread'!DC117,$B$2=Controls!$I$5,'Hours Spread'!EY117,$B$2=Controls!$I$6,'Hours Spread'!GU117,$B$2=Controls!$I$7,'Hours Spread'!IQ117)</f>
        <v>#N/A</v>
      </c>
      <c r="K119" s="1137" t="str">
        <f>ifs($B$2=Controls!$I$2,'Hours Spread'!L117,$B$2=Controls!$I$3,'Hours Spread'!BH117,$B$2=Controls!$I$4,'Hours Spread'!DD117,$B$2=Controls!$I$5,'Hours Spread'!EZ117,$B$2=Controls!$I$6,'Hours Spread'!GV117,$B$2=Controls!$I$7,'Hours Spread'!IR117)</f>
        <v>#N/A</v>
      </c>
      <c r="L119" s="1137" t="str">
        <f>ifs($B$2=Controls!$I$2,'Hours Spread'!M117,$B$2=Controls!$I$3,'Hours Spread'!BI117,$B$2=Controls!$I$4,'Hours Spread'!DE117,$B$2=Controls!$I$5,'Hours Spread'!FA117,$B$2=Controls!$I$6,'Hours Spread'!GW117,$B$2=Controls!$I$7,'Hours Spread'!IS117)</f>
        <v>#N/A</v>
      </c>
      <c r="M119" s="1137" t="str">
        <f>ifs($B$2=Controls!$I$2,'Hours Spread'!N117,$B$2=Controls!$I$3,'Hours Spread'!BJ117,$B$2=Controls!$I$4,'Hours Spread'!DF117,$B$2=Controls!$I$5,'Hours Spread'!FB117,$B$2=Controls!$I$6,'Hours Spread'!GX117,$B$2=Controls!$I$7,'Hours Spread'!IT117)</f>
        <v>#N/A</v>
      </c>
      <c r="N119" s="1137" t="str">
        <f>ifs($B$2=Controls!$I$2,'Hours Spread'!O117,$B$2=Controls!$I$3,'Hours Spread'!BK117,$B$2=Controls!$I$4,'Hours Spread'!DG117,$B$2=Controls!$I$5,'Hours Spread'!FC117,$B$2=Controls!$I$6,'Hours Spread'!GY117,$B$2=Controls!$I$7,'Hours Spread'!IU117)</f>
        <v>#N/A</v>
      </c>
      <c r="O119" s="1137" t="str">
        <f>ifs($B$2=Controls!$I$2,'Hours Spread'!P117,$B$2=Controls!$I$3,'Hours Spread'!BL117,$B$2=Controls!$I$4,'Hours Spread'!DH117,$B$2=Controls!$I$5,'Hours Spread'!FD117,$B$2=Controls!$I$6,'Hours Spread'!GZ117,$B$2=Controls!$I$7,'Hours Spread'!IV117)</f>
        <v>#N/A</v>
      </c>
      <c r="P119" s="1137" t="str">
        <f>ifs($B$2=Controls!$I$2,'Hours Spread'!Q117,$B$2=Controls!$I$3,'Hours Spread'!BM117,$B$2=Controls!$I$4,'Hours Spread'!DI117,$B$2=Controls!$I$5,'Hours Spread'!FE117,$B$2=Controls!$I$6,'Hours Spread'!HA117,$B$2=Controls!$I$7,'Hours Spread'!IW117)</f>
        <v>#N/A</v>
      </c>
      <c r="Q119" s="1137" t="str">
        <f>ifs($B$2=Controls!$I$2,'Hours Spread'!R117,$B$2=Controls!$I$3,'Hours Spread'!BN117,$B$2=Controls!$I$4,'Hours Spread'!DJ117,$B$2=Controls!$I$5,'Hours Spread'!FF117,$B$2=Controls!$I$6,'Hours Spread'!HB117,$B$2=Controls!$I$7,'Hours Spread'!IX117)</f>
        <v>#N/A</v>
      </c>
      <c r="R119" s="1137" t="str">
        <f>ifs($B$2=Controls!$I$2,'Hours Spread'!S117,$B$2=Controls!$I$3,'Hours Spread'!BO117,$B$2=Controls!$I$4,'Hours Spread'!DK117,$B$2=Controls!$I$5,'Hours Spread'!FG117,$B$2=Controls!$I$6,'Hours Spread'!HC117,$B$2=Controls!$I$7,'Hours Spread'!IY117)</f>
        <v>#N/A</v>
      </c>
      <c r="S119" s="1137" t="str">
        <f>ifs($B$2=Controls!$I$2,'Hours Spread'!T117,$B$2=Controls!$I$3,'Hours Spread'!BP117,$B$2=Controls!$I$4,'Hours Spread'!DL117,$B$2=Controls!$I$5,'Hours Spread'!FH117,$B$2=Controls!$I$6,'Hours Spread'!HD117,$B$2=Controls!$I$7,'Hours Spread'!IZ117)</f>
        <v>#N/A</v>
      </c>
      <c r="T119" s="1137" t="str">
        <f>ifs($B$2=Controls!$I$2,'Hours Spread'!U117,$B$2=Controls!$I$3,'Hours Spread'!BQ117,$B$2=Controls!$I$4,'Hours Spread'!DM117,$B$2=Controls!$I$5,'Hours Spread'!FI117,$B$2=Controls!$I$6,'Hours Spread'!HE117,$B$2=Controls!$I$7,'Hours Spread'!JA117)</f>
        <v>#N/A</v>
      </c>
      <c r="U119" s="1137" t="str">
        <f>ifs($B$2=Controls!$I$2,'Hours Spread'!V117,$B$2=Controls!$I$3,'Hours Spread'!BR117,$B$2=Controls!$I$4,'Hours Spread'!DN117,$B$2=Controls!$I$5,'Hours Spread'!FJ117,$B$2=Controls!$I$6,'Hours Spread'!HF117,$B$2=Controls!$I$7,'Hours Spread'!JB117)</f>
        <v>#N/A</v>
      </c>
      <c r="V119" s="1137" t="str">
        <f>ifs($B$2=Controls!$I$2,'Hours Spread'!W117,$B$2=Controls!$I$3,'Hours Spread'!BS117,$B$2=Controls!$I$4,'Hours Spread'!DO117,$B$2=Controls!$I$5,'Hours Spread'!FK117,$B$2=Controls!$I$6,'Hours Spread'!HG117,$B$2=Controls!$I$7,'Hours Spread'!JC117)</f>
        <v>#N/A</v>
      </c>
      <c r="W119" s="1137" t="str">
        <f>ifs($B$2=Controls!$I$2,'Hours Spread'!X117,$B$2=Controls!$I$3,'Hours Spread'!BT117,$B$2=Controls!$I$4,'Hours Spread'!DP117,$B$2=Controls!$I$5,'Hours Spread'!FL117,$B$2=Controls!$I$6,'Hours Spread'!HH117,$B$2=Controls!$I$7,'Hours Spread'!JD117)</f>
        <v>#N/A</v>
      </c>
      <c r="X119" s="1137" t="str">
        <f>ifs($B$2=Controls!$I$2,'Hours Spread'!Y117,$B$2=Controls!$I$3,'Hours Spread'!BU117,$B$2=Controls!$I$4,'Hours Spread'!DQ117,$B$2=Controls!$I$5,'Hours Spread'!FM117,$B$2=Controls!$I$6,'Hours Spread'!HI117,$B$2=Controls!$I$7,'Hours Spread'!JE117)</f>
        <v>#N/A</v>
      </c>
      <c r="Y119" s="1137" t="str">
        <f>ifs($B$2=Controls!$I$2,'Hours Spread'!Z117,$B$2=Controls!$I$3,'Hours Spread'!BV117,$B$2=Controls!$I$4,'Hours Spread'!DR117,$B$2=Controls!$I$5,'Hours Spread'!FN117,$B$2=Controls!$I$6,'Hours Spread'!HJ117,$B$2=Controls!$I$7,'Hours Spread'!JF117)</f>
        <v>#N/A</v>
      </c>
      <c r="Z119" s="1137" t="str">
        <f>ifs($B$2=Controls!$I$2,'Hours Spread'!AA117,$B$2=Controls!$I$3,'Hours Spread'!BW117,$B$2=Controls!$I$4,'Hours Spread'!DS117,$B$2=Controls!$I$5,'Hours Spread'!FO117,$B$2=Controls!$I$6,'Hours Spread'!HK117,$B$2=Controls!$I$7,'Hours Spread'!JG117)</f>
        <v>#N/A</v>
      </c>
      <c r="AA119" s="1137" t="str">
        <f>ifs($B$2=Controls!$I$2,'Hours Spread'!AB117,$B$2=Controls!$I$3,'Hours Spread'!BX117,$B$2=Controls!$I$4,'Hours Spread'!DT117,$B$2=Controls!$I$5,'Hours Spread'!FP117,$B$2=Controls!$I$6,'Hours Spread'!HL117,$B$2=Controls!$I$7,'Hours Spread'!JH117)</f>
        <v>#N/A</v>
      </c>
      <c r="AB119" s="1137" t="str">
        <f>ifs($B$2=Controls!$I$2,'Hours Spread'!AC117,$B$2=Controls!$I$3,'Hours Spread'!BY117,$B$2=Controls!$I$4,'Hours Spread'!DU117,$B$2=Controls!$I$5,'Hours Spread'!FQ117,$B$2=Controls!$I$6,'Hours Spread'!HM117,$B$2=Controls!$I$7,'Hours Spread'!JI117)</f>
        <v>#N/A</v>
      </c>
      <c r="AC119" s="1137" t="str">
        <f>ifs($B$2=Controls!$I$2,'Hours Spread'!AD117,$B$2=Controls!$I$3,'Hours Spread'!BZ117,$B$2=Controls!$I$4,'Hours Spread'!DV117,$B$2=Controls!$I$5,'Hours Spread'!FR117,$B$2=Controls!$I$6,'Hours Spread'!HN117,$B$2=Controls!$I$7,'Hours Spread'!JJ117)</f>
        <v>#N/A</v>
      </c>
      <c r="AD119" s="1137" t="str">
        <f>ifs($B$2=Controls!$I$2,'Hours Spread'!AE117,$B$2=Controls!$I$3,'Hours Spread'!CA117,$B$2=Controls!$I$4,'Hours Spread'!DW117,$B$2=Controls!$I$5,'Hours Spread'!FS117,$B$2=Controls!$I$6,'Hours Spread'!HO117,$B$2=Controls!$I$7,'Hours Spread'!JK117)</f>
        <v>#N/A</v>
      </c>
      <c r="AE119" s="1137" t="str">
        <f>ifs($B$2=Controls!$I$2,'Hours Spread'!AF117,$B$2=Controls!$I$3,'Hours Spread'!CB117,$B$2=Controls!$I$4,'Hours Spread'!DX117,$B$2=Controls!$I$5,'Hours Spread'!FT117,$B$2=Controls!$I$6,'Hours Spread'!HP117,$B$2=Controls!$I$7,'Hours Spread'!JL117)</f>
        <v>#N/A</v>
      </c>
      <c r="AF119" s="1137" t="str">
        <f>ifs($B$2=Controls!$I$2,'Hours Spread'!AG117,$B$2=Controls!$I$3,'Hours Spread'!CC117,$B$2=Controls!$I$4,'Hours Spread'!DY117,$B$2=Controls!$I$5,'Hours Spread'!FU117,$B$2=Controls!$I$6,'Hours Spread'!HQ117,$B$2=Controls!$I$7,'Hours Spread'!JM117)</f>
        <v>#N/A</v>
      </c>
      <c r="AG119" s="1137" t="str">
        <f>ifs($B$2=Controls!$I$2,'Hours Spread'!AH117,$B$2=Controls!$I$3,'Hours Spread'!CD117,$B$2=Controls!$I$4,'Hours Spread'!DZ117,$B$2=Controls!$I$5,'Hours Spread'!FV117,$B$2=Controls!$I$6,'Hours Spread'!HR117,$B$2=Controls!$I$7,'Hours Spread'!JN117)</f>
        <v>#N/A</v>
      </c>
      <c r="AH119" s="1137" t="str">
        <f>ifs($B$2=Controls!$I$2,'Hours Spread'!AI117,$B$2=Controls!$I$3,'Hours Spread'!CE117,$B$2=Controls!$I$4,'Hours Spread'!EA117,$B$2=Controls!$I$5,'Hours Spread'!FW117,$B$2=Controls!$I$6,'Hours Spread'!HS117,$B$2=Controls!$I$7,'Hours Spread'!JO117)</f>
        <v>#N/A</v>
      </c>
      <c r="AI119" s="1137" t="str">
        <f>ifs($B$2=Controls!$I$2,'Hours Spread'!AJ117,$B$2=Controls!$I$3,'Hours Spread'!CF117,$B$2=Controls!$I$4,'Hours Spread'!EB117,$B$2=Controls!$I$5,'Hours Spread'!FX117,$B$2=Controls!$I$6,'Hours Spread'!HT117,$B$2=Controls!$I$7,'Hours Spread'!JP117)</f>
        <v>#N/A</v>
      </c>
      <c r="AJ119" s="1137" t="str">
        <f>ifs($B$2=Controls!$I$2,'Hours Spread'!AK117,$B$2=Controls!$I$3,'Hours Spread'!CG117,$B$2=Controls!$I$4,'Hours Spread'!EC117,$B$2=Controls!$I$5,'Hours Spread'!FY117,$B$2=Controls!$I$6,'Hours Spread'!HU117,$B$2=Controls!$I$7,'Hours Spread'!JQ117)</f>
        <v>#N/A</v>
      </c>
      <c r="AK119" s="1137" t="str">
        <f>ifs($B$2=Controls!$I$2,'Hours Spread'!AL117,$B$2=Controls!$I$3,'Hours Spread'!CH117,$B$2=Controls!$I$4,'Hours Spread'!ED117,$B$2=Controls!$I$5,'Hours Spread'!FZ117,$B$2=Controls!$I$6,'Hours Spread'!HV117,$B$2=Controls!$I$7,'Hours Spread'!JR117)</f>
        <v>#N/A</v>
      </c>
      <c r="AL119" s="1137" t="str">
        <f>ifs($B$2=Controls!$I$2,'Hours Spread'!AM117,$B$2=Controls!$I$3,'Hours Spread'!CI117,$B$2=Controls!$I$4,'Hours Spread'!EE117,$B$2=Controls!$I$5,'Hours Spread'!GA117,$B$2=Controls!$I$6,'Hours Spread'!HW117,$B$2=Controls!$I$7,'Hours Spread'!JS117)</f>
        <v>#N/A</v>
      </c>
      <c r="AM119" s="1137" t="str">
        <f>ifs($B$2=Controls!$I$2,'Hours Spread'!AN117,$B$2=Controls!$I$3,'Hours Spread'!CJ117,$B$2=Controls!$I$4,'Hours Spread'!EF117,$B$2=Controls!$I$5,'Hours Spread'!GB117,$B$2=Controls!$I$6,'Hours Spread'!HX117,$B$2=Controls!$I$7,'Hours Spread'!JT117)</f>
        <v>#N/A</v>
      </c>
      <c r="AN119" s="1137" t="str">
        <f>ifs($B$2=Controls!$I$2,'Hours Spread'!AO117,$B$2=Controls!$I$3,'Hours Spread'!CK117,$B$2=Controls!$I$4,'Hours Spread'!EG117,$B$2=Controls!$I$5,'Hours Spread'!GC117,$B$2=Controls!$I$6,'Hours Spread'!HY117,$B$2=Controls!$I$7,'Hours Spread'!JU117)</f>
        <v>#N/A</v>
      </c>
      <c r="AO119" s="1137" t="str">
        <f>ifs($B$2=Controls!$I$2,'Hours Spread'!AP117,$B$2=Controls!$I$3,'Hours Spread'!CL117,$B$2=Controls!$I$4,'Hours Spread'!EH117,$B$2=Controls!$I$5,'Hours Spread'!GD117,$B$2=Controls!$I$6,'Hours Spread'!HZ117,$B$2=Controls!$I$7,'Hours Spread'!JV117)</f>
        <v>#N/A</v>
      </c>
      <c r="AP119" s="1137" t="str">
        <f>ifs($B$2=Controls!$I$2,'Hours Spread'!AQ117,$B$2=Controls!$I$3,'Hours Spread'!CM117,$B$2=Controls!$I$4,'Hours Spread'!EI117,$B$2=Controls!$I$5,'Hours Spread'!GE117,$B$2=Controls!$I$6,'Hours Spread'!IA117,$B$2=Controls!$I$7,'Hours Spread'!JW117)</f>
        <v>#N/A</v>
      </c>
      <c r="AQ119" s="1137" t="str">
        <f>ifs($B$2=Controls!$I$2,'Hours Spread'!AR117,$B$2=Controls!$I$3,'Hours Spread'!CN117,$B$2=Controls!$I$4,'Hours Spread'!EJ117,$B$2=Controls!$I$5,'Hours Spread'!GF117,$B$2=Controls!$I$6,'Hours Spread'!IB117,$B$2=Controls!$I$7,'Hours Spread'!JX117)</f>
        <v>#N/A</v>
      </c>
      <c r="AR119" s="1137" t="str">
        <f>ifs($B$2=Controls!$I$2,'Hours Spread'!AS117,$B$2=Controls!$I$3,'Hours Spread'!CO117,$B$2=Controls!$I$4,'Hours Spread'!EK117,$B$2=Controls!$I$5,'Hours Spread'!GG117,$B$2=Controls!$I$6,'Hours Spread'!IC117,$B$2=Controls!$I$7,'Hours Spread'!JY117)</f>
        <v>#N/A</v>
      </c>
      <c r="AS119" s="1137" t="str">
        <f>ifs($B$2=Controls!$I$2,'Hours Spread'!AT117,$B$2=Controls!$I$3,'Hours Spread'!CP117,$B$2=Controls!$I$4,'Hours Spread'!EL117,$B$2=Controls!$I$5,'Hours Spread'!GH117,$B$2=Controls!$I$6,'Hours Spread'!ID117,$B$2=Controls!$I$7,'Hours Spread'!JZ117)</f>
        <v>#N/A</v>
      </c>
      <c r="AT119" s="1137" t="str">
        <f>ifs($B$2=Controls!$I$2,'Hours Spread'!AU117,$B$2=Controls!$I$3,'Hours Spread'!CQ117,$B$2=Controls!$I$4,'Hours Spread'!EM117,$B$2=Controls!$I$5,'Hours Spread'!GI117,$B$2=Controls!$I$6,'Hours Spread'!IE117,$B$2=Controls!$I$7,'Hours Spread'!KA117)</f>
        <v>#N/A</v>
      </c>
      <c r="AU119" s="1137" t="str">
        <f>ifs($B$2=Controls!$I$2,'Hours Spread'!AV117,$B$2=Controls!$I$3,'Hours Spread'!CR117,$B$2=Controls!$I$4,'Hours Spread'!EN117,$B$2=Controls!$I$5,'Hours Spread'!GJ117,$B$2=Controls!$I$6,'Hours Spread'!IF117,$B$2=Controls!$I$7,'Hours Spread'!KB117)</f>
        <v>#N/A</v>
      </c>
      <c r="AV119" s="1137" t="str">
        <f>ifs($B$2=Controls!$I$2,'Hours Spread'!AW117,$B$2=Controls!$I$3,'Hours Spread'!CS117,$B$2=Controls!$I$4,'Hours Spread'!EO117,$B$2=Controls!$I$5,'Hours Spread'!GK117,$B$2=Controls!$I$6,'Hours Spread'!IG117,$B$2=Controls!$I$7,'Hours Spread'!KC117)</f>
        <v>#N/A</v>
      </c>
      <c r="AW119" s="1137" t="str">
        <f>ifs($B$2=Controls!$I$2,'Hours Spread'!AX117,$B$2=Controls!$I$3,'Hours Spread'!CT117,$B$2=Controls!$I$4,'Hours Spread'!EP117,$B$2=Controls!$I$5,'Hours Spread'!GL117,$B$2=Controls!$I$6,'Hours Spread'!IH117,$B$2=Controls!$I$7,'Hours Spread'!KD117)</f>
        <v>#N/A</v>
      </c>
      <c r="AX119" s="1137" t="str">
        <f>ifs($B$2=Controls!$I$2,'Hours Spread'!AY117,$B$2=Controls!$I$3,'Hours Spread'!CU117,$B$2=Controls!$I$4,'Hours Spread'!EQ117,$B$2=Controls!$I$5,'Hours Spread'!GM117,$B$2=Controls!$I$6,'Hours Spread'!II117,$B$2=Controls!$I$7,'Hours Spread'!KE117)</f>
        <v>#N/A</v>
      </c>
    </row>
    <row r="120">
      <c r="A120" s="858"/>
      <c r="B120" s="1143"/>
      <c r="C120" s="1141"/>
      <c r="D120" s="1137" t="str">
        <f>ifs($B$2=Controls!$I$2,'Hours Spread'!E118,$B$2=Controls!$I$3,'Hours Spread'!BA118,$B$2=Controls!$I$4,'Hours Spread'!CW118,$B$2=Controls!$I$5,'Hours Spread'!ES118,$B$2=Controls!$I$6,'Hours Spread'!GO118,$B$2=Controls!$I$7,'Hours Spread'!IK118)</f>
        <v>#N/A</v>
      </c>
      <c r="E120" s="1137" t="str">
        <f>ifs($B$2=Controls!$I$2,'Hours Spread'!F118,$B$2=Controls!$I$3,'Hours Spread'!BB118,$B$2=Controls!$I$4,'Hours Spread'!CX118,$B$2=Controls!$I$5,'Hours Spread'!ET118,$B$2=Controls!$I$6,'Hours Spread'!GP118,$B$2=Controls!$I$7,'Hours Spread'!IL118)</f>
        <v>#N/A</v>
      </c>
      <c r="F120" s="1137" t="str">
        <f>ifs($B$2=Controls!$I$2,'Hours Spread'!G118,$B$2=Controls!$I$3,'Hours Spread'!BC118,$B$2=Controls!$I$4,'Hours Spread'!CY118,$B$2=Controls!$I$5,'Hours Spread'!EU118,$B$2=Controls!$I$6,'Hours Spread'!GQ118,$B$2=Controls!$I$7,'Hours Spread'!IM118)</f>
        <v>#N/A</v>
      </c>
      <c r="G120" s="1137" t="str">
        <f>ifs($B$2=Controls!$I$2,'Hours Spread'!H118,$B$2=Controls!$I$3,'Hours Spread'!BD118,$B$2=Controls!$I$4,'Hours Spread'!CZ118,$B$2=Controls!$I$5,'Hours Spread'!EV118,$B$2=Controls!$I$6,'Hours Spread'!GR118,$B$2=Controls!$I$7,'Hours Spread'!IN118)</f>
        <v>#N/A</v>
      </c>
      <c r="H120" s="1137" t="str">
        <f>ifs($B$2=Controls!$I$2,'Hours Spread'!I118,$B$2=Controls!$I$3,'Hours Spread'!BE118,$B$2=Controls!$I$4,'Hours Spread'!DA118,$B$2=Controls!$I$5,'Hours Spread'!EW118,$B$2=Controls!$I$6,'Hours Spread'!GS118,$B$2=Controls!$I$7,'Hours Spread'!IO118)</f>
        <v>#N/A</v>
      </c>
      <c r="I120" s="1137" t="str">
        <f>ifs($B$2=Controls!$I$2,'Hours Spread'!J118,$B$2=Controls!$I$3,'Hours Spread'!BF118,$B$2=Controls!$I$4,'Hours Spread'!DB118,$B$2=Controls!$I$5,'Hours Spread'!EX118,$B$2=Controls!$I$6,'Hours Spread'!GT118,$B$2=Controls!$I$7,'Hours Spread'!IP118)</f>
        <v>#N/A</v>
      </c>
      <c r="J120" s="1137" t="str">
        <f>ifs($B$2=Controls!$I$2,'Hours Spread'!K118,$B$2=Controls!$I$3,'Hours Spread'!BG118,$B$2=Controls!$I$4,'Hours Spread'!DC118,$B$2=Controls!$I$5,'Hours Spread'!EY118,$B$2=Controls!$I$6,'Hours Spread'!GU118,$B$2=Controls!$I$7,'Hours Spread'!IQ118)</f>
        <v>#N/A</v>
      </c>
      <c r="K120" s="1137" t="str">
        <f>ifs($B$2=Controls!$I$2,'Hours Spread'!L118,$B$2=Controls!$I$3,'Hours Spread'!BH118,$B$2=Controls!$I$4,'Hours Spread'!DD118,$B$2=Controls!$I$5,'Hours Spread'!EZ118,$B$2=Controls!$I$6,'Hours Spread'!GV118,$B$2=Controls!$I$7,'Hours Spread'!IR118)</f>
        <v>#N/A</v>
      </c>
      <c r="L120" s="1137" t="str">
        <f>ifs($B$2=Controls!$I$2,'Hours Spread'!M118,$B$2=Controls!$I$3,'Hours Spread'!BI118,$B$2=Controls!$I$4,'Hours Spread'!DE118,$B$2=Controls!$I$5,'Hours Spread'!FA118,$B$2=Controls!$I$6,'Hours Spread'!GW118,$B$2=Controls!$I$7,'Hours Spread'!IS118)</f>
        <v>#N/A</v>
      </c>
      <c r="M120" s="1137" t="str">
        <f>ifs($B$2=Controls!$I$2,'Hours Spread'!N118,$B$2=Controls!$I$3,'Hours Spread'!BJ118,$B$2=Controls!$I$4,'Hours Spread'!DF118,$B$2=Controls!$I$5,'Hours Spread'!FB118,$B$2=Controls!$I$6,'Hours Spread'!GX118,$B$2=Controls!$I$7,'Hours Spread'!IT118)</f>
        <v>#N/A</v>
      </c>
      <c r="N120" s="1137" t="str">
        <f>ifs($B$2=Controls!$I$2,'Hours Spread'!O118,$B$2=Controls!$I$3,'Hours Spread'!BK118,$B$2=Controls!$I$4,'Hours Spread'!DG118,$B$2=Controls!$I$5,'Hours Spread'!FC118,$B$2=Controls!$I$6,'Hours Spread'!GY118,$B$2=Controls!$I$7,'Hours Spread'!IU118)</f>
        <v>#N/A</v>
      </c>
      <c r="O120" s="1137" t="str">
        <f>ifs($B$2=Controls!$I$2,'Hours Spread'!P118,$B$2=Controls!$I$3,'Hours Spread'!BL118,$B$2=Controls!$I$4,'Hours Spread'!DH118,$B$2=Controls!$I$5,'Hours Spread'!FD118,$B$2=Controls!$I$6,'Hours Spread'!GZ118,$B$2=Controls!$I$7,'Hours Spread'!IV118)</f>
        <v>#N/A</v>
      </c>
      <c r="P120" s="1137" t="str">
        <f>ifs($B$2=Controls!$I$2,'Hours Spread'!Q118,$B$2=Controls!$I$3,'Hours Spread'!BM118,$B$2=Controls!$I$4,'Hours Spread'!DI118,$B$2=Controls!$I$5,'Hours Spread'!FE118,$B$2=Controls!$I$6,'Hours Spread'!HA118,$B$2=Controls!$I$7,'Hours Spread'!IW118)</f>
        <v>#N/A</v>
      </c>
      <c r="Q120" s="1137" t="str">
        <f>ifs($B$2=Controls!$I$2,'Hours Spread'!R118,$B$2=Controls!$I$3,'Hours Spread'!BN118,$B$2=Controls!$I$4,'Hours Spread'!DJ118,$B$2=Controls!$I$5,'Hours Spread'!FF118,$B$2=Controls!$I$6,'Hours Spread'!HB118,$B$2=Controls!$I$7,'Hours Spread'!IX118)</f>
        <v>#N/A</v>
      </c>
      <c r="R120" s="1137" t="str">
        <f>ifs($B$2=Controls!$I$2,'Hours Spread'!S118,$B$2=Controls!$I$3,'Hours Spread'!BO118,$B$2=Controls!$I$4,'Hours Spread'!DK118,$B$2=Controls!$I$5,'Hours Spread'!FG118,$B$2=Controls!$I$6,'Hours Spread'!HC118,$B$2=Controls!$I$7,'Hours Spread'!IY118)</f>
        <v>#N/A</v>
      </c>
      <c r="S120" s="1137" t="str">
        <f>ifs($B$2=Controls!$I$2,'Hours Spread'!T118,$B$2=Controls!$I$3,'Hours Spread'!BP118,$B$2=Controls!$I$4,'Hours Spread'!DL118,$B$2=Controls!$I$5,'Hours Spread'!FH118,$B$2=Controls!$I$6,'Hours Spread'!HD118,$B$2=Controls!$I$7,'Hours Spread'!IZ118)</f>
        <v>#N/A</v>
      </c>
      <c r="T120" s="1137" t="str">
        <f>ifs($B$2=Controls!$I$2,'Hours Spread'!U118,$B$2=Controls!$I$3,'Hours Spread'!BQ118,$B$2=Controls!$I$4,'Hours Spread'!DM118,$B$2=Controls!$I$5,'Hours Spread'!FI118,$B$2=Controls!$I$6,'Hours Spread'!HE118,$B$2=Controls!$I$7,'Hours Spread'!JA118)</f>
        <v>#N/A</v>
      </c>
      <c r="U120" s="1137" t="str">
        <f>ifs($B$2=Controls!$I$2,'Hours Spread'!V118,$B$2=Controls!$I$3,'Hours Spread'!BR118,$B$2=Controls!$I$4,'Hours Spread'!DN118,$B$2=Controls!$I$5,'Hours Spread'!FJ118,$B$2=Controls!$I$6,'Hours Spread'!HF118,$B$2=Controls!$I$7,'Hours Spread'!JB118)</f>
        <v>#N/A</v>
      </c>
      <c r="V120" s="1137" t="str">
        <f>ifs($B$2=Controls!$I$2,'Hours Spread'!W118,$B$2=Controls!$I$3,'Hours Spread'!BS118,$B$2=Controls!$I$4,'Hours Spread'!DO118,$B$2=Controls!$I$5,'Hours Spread'!FK118,$B$2=Controls!$I$6,'Hours Spread'!HG118,$B$2=Controls!$I$7,'Hours Spread'!JC118)</f>
        <v>#N/A</v>
      </c>
      <c r="W120" s="1137" t="str">
        <f>ifs($B$2=Controls!$I$2,'Hours Spread'!X118,$B$2=Controls!$I$3,'Hours Spread'!BT118,$B$2=Controls!$I$4,'Hours Spread'!DP118,$B$2=Controls!$I$5,'Hours Spread'!FL118,$B$2=Controls!$I$6,'Hours Spread'!HH118,$B$2=Controls!$I$7,'Hours Spread'!JD118)</f>
        <v>#N/A</v>
      </c>
      <c r="X120" s="1137" t="str">
        <f>ifs($B$2=Controls!$I$2,'Hours Spread'!Y118,$B$2=Controls!$I$3,'Hours Spread'!BU118,$B$2=Controls!$I$4,'Hours Spread'!DQ118,$B$2=Controls!$I$5,'Hours Spread'!FM118,$B$2=Controls!$I$6,'Hours Spread'!HI118,$B$2=Controls!$I$7,'Hours Spread'!JE118)</f>
        <v>#N/A</v>
      </c>
      <c r="Y120" s="1137" t="str">
        <f>ifs($B$2=Controls!$I$2,'Hours Spread'!Z118,$B$2=Controls!$I$3,'Hours Spread'!BV118,$B$2=Controls!$I$4,'Hours Spread'!DR118,$B$2=Controls!$I$5,'Hours Spread'!FN118,$B$2=Controls!$I$6,'Hours Spread'!HJ118,$B$2=Controls!$I$7,'Hours Spread'!JF118)</f>
        <v>#N/A</v>
      </c>
      <c r="Z120" s="1137" t="str">
        <f>ifs($B$2=Controls!$I$2,'Hours Spread'!AA118,$B$2=Controls!$I$3,'Hours Spread'!BW118,$B$2=Controls!$I$4,'Hours Spread'!DS118,$B$2=Controls!$I$5,'Hours Spread'!FO118,$B$2=Controls!$I$6,'Hours Spread'!HK118,$B$2=Controls!$I$7,'Hours Spread'!JG118)</f>
        <v>#N/A</v>
      </c>
      <c r="AA120" s="1137" t="str">
        <f>ifs($B$2=Controls!$I$2,'Hours Spread'!AB118,$B$2=Controls!$I$3,'Hours Spread'!BX118,$B$2=Controls!$I$4,'Hours Spread'!DT118,$B$2=Controls!$I$5,'Hours Spread'!FP118,$B$2=Controls!$I$6,'Hours Spread'!HL118,$B$2=Controls!$I$7,'Hours Spread'!JH118)</f>
        <v>#N/A</v>
      </c>
      <c r="AB120" s="1137" t="str">
        <f>ifs($B$2=Controls!$I$2,'Hours Spread'!AC118,$B$2=Controls!$I$3,'Hours Spread'!BY118,$B$2=Controls!$I$4,'Hours Spread'!DU118,$B$2=Controls!$I$5,'Hours Spread'!FQ118,$B$2=Controls!$I$6,'Hours Spread'!HM118,$B$2=Controls!$I$7,'Hours Spread'!JI118)</f>
        <v>#N/A</v>
      </c>
      <c r="AC120" s="1137" t="str">
        <f>ifs($B$2=Controls!$I$2,'Hours Spread'!AD118,$B$2=Controls!$I$3,'Hours Spread'!BZ118,$B$2=Controls!$I$4,'Hours Spread'!DV118,$B$2=Controls!$I$5,'Hours Spread'!FR118,$B$2=Controls!$I$6,'Hours Spread'!HN118,$B$2=Controls!$I$7,'Hours Spread'!JJ118)</f>
        <v>#N/A</v>
      </c>
      <c r="AD120" s="1137" t="str">
        <f>ifs($B$2=Controls!$I$2,'Hours Spread'!AE118,$B$2=Controls!$I$3,'Hours Spread'!CA118,$B$2=Controls!$I$4,'Hours Spread'!DW118,$B$2=Controls!$I$5,'Hours Spread'!FS118,$B$2=Controls!$I$6,'Hours Spread'!HO118,$B$2=Controls!$I$7,'Hours Spread'!JK118)</f>
        <v>#N/A</v>
      </c>
      <c r="AE120" s="1137" t="str">
        <f>ifs($B$2=Controls!$I$2,'Hours Spread'!AF118,$B$2=Controls!$I$3,'Hours Spread'!CB118,$B$2=Controls!$I$4,'Hours Spread'!DX118,$B$2=Controls!$I$5,'Hours Spread'!FT118,$B$2=Controls!$I$6,'Hours Spread'!HP118,$B$2=Controls!$I$7,'Hours Spread'!JL118)</f>
        <v>#N/A</v>
      </c>
      <c r="AF120" s="1137" t="str">
        <f>ifs($B$2=Controls!$I$2,'Hours Spread'!AG118,$B$2=Controls!$I$3,'Hours Spread'!CC118,$B$2=Controls!$I$4,'Hours Spread'!DY118,$B$2=Controls!$I$5,'Hours Spread'!FU118,$B$2=Controls!$I$6,'Hours Spread'!HQ118,$B$2=Controls!$I$7,'Hours Spread'!JM118)</f>
        <v>#N/A</v>
      </c>
      <c r="AG120" s="1137" t="str">
        <f>ifs($B$2=Controls!$I$2,'Hours Spread'!AH118,$B$2=Controls!$I$3,'Hours Spread'!CD118,$B$2=Controls!$I$4,'Hours Spread'!DZ118,$B$2=Controls!$I$5,'Hours Spread'!FV118,$B$2=Controls!$I$6,'Hours Spread'!HR118,$B$2=Controls!$I$7,'Hours Spread'!JN118)</f>
        <v>#N/A</v>
      </c>
      <c r="AH120" s="1137" t="str">
        <f>ifs($B$2=Controls!$I$2,'Hours Spread'!AI118,$B$2=Controls!$I$3,'Hours Spread'!CE118,$B$2=Controls!$I$4,'Hours Spread'!EA118,$B$2=Controls!$I$5,'Hours Spread'!FW118,$B$2=Controls!$I$6,'Hours Spread'!HS118,$B$2=Controls!$I$7,'Hours Spread'!JO118)</f>
        <v>#N/A</v>
      </c>
      <c r="AI120" s="1137" t="str">
        <f>ifs($B$2=Controls!$I$2,'Hours Spread'!AJ118,$B$2=Controls!$I$3,'Hours Spread'!CF118,$B$2=Controls!$I$4,'Hours Spread'!EB118,$B$2=Controls!$I$5,'Hours Spread'!FX118,$B$2=Controls!$I$6,'Hours Spread'!HT118,$B$2=Controls!$I$7,'Hours Spread'!JP118)</f>
        <v>#N/A</v>
      </c>
      <c r="AJ120" s="1137" t="str">
        <f>ifs($B$2=Controls!$I$2,'Hours Spread'!AK118,$B$2=Controls!$I$3,'Hours Spread'!CG118,$B$2=Controls!$I$4,'Hours Spread'!EC118,$B$2=Controls!$I$5,'Hours Spread'!FY118,$B$2=Controls!$I$6,'Hours Spread'!HU118,$B$2=Controls!$I$7,'Hours Spread'!JQ118)</f>
        <v>#N/A</v>
      </c>
      <c r="AK120" s="1137" t="str">
        <f>ifs($B$2=Controls!$I$2,'Hours Spread'!AL118,$B$2=Controls!$I$3,'Hours Spread'!CH118,$B$2=Controls!$I$4,'Hours Spread'!ED118,$B$2=Controls!$I$5,'Hours Spread'!FZ118,$B$2=Controls!$I$6,'Hours Spread'!HV118,$B$2=Controls!$I$7,'Hours Spread'!JR118)</f>
        <v>#N/A</v>
      </c>
      <c r="AL120" s="1137" t="str">
        <f>ifs($B$2=Controls!$I$2,'Hours Spread'!AM118,$B$2=Controls!$I$3,'Hours Spread'!CI118,$B$2=Controls!$I$4,'Hours Spread'!EE118,$B$2=Controls!$I$5,'Hours Spread'!GA118,$B$2=Controls!$I$6,'Hours Spread'!HW118,$B$2=Controls!$I$7,'Hours Spread'!JS118)</f>
        <v>#N/A</v>
      </c>
      <c r="AM120" s="1137" t="str">
        <f>ifs($B$2=Controls!$I$2,'Hours Spread'!AN118,$B$2=Controls!$I$3,'Hours Spread'!CJ118,$B$2=Controls!$I$4,'Hours Spread'!EF118,$B$2=Controls!$I$5,'Hours Spread'!GB118,$B$2=Controls!$I$6,'Hours Spread'!HX118,$B$2=Controls!$I$7,'Hours Spread'!JT118)</f>
        <v>#N/A</v>
      </c>
      <c r="AN120" s="1137" t="str">
        <f>ifs($B$2=Controls!$I$2,'Hours Spread'!AO118,$B$2=Controls!$I$3,'Hours Spread'!CK118,$B$2=Controls!$I$4,'Hours Spread'!EG118,$B$2=Controls!$I$5,'Hours Spread'!GC118,$B$2=Controls!$I$6,'Hours Spread'!HY118,$B$2=Controls!$I$7,'Hours Spread'!JU118)</f>
        <v>#N/A</v>
      </c>
      <c r="AO120" s="1137" t="str">
        <f>ifs($B$2=Controls!$I$2,'Hours Spread'!AP118,$B$2=Controls!$I$3,'Hours Spread'!CL118,$B$2=Controls!$I$4,'Hours Spread'!EH118,$B$2=Controls!$I$5,'Hours Spread'!GD118,$B$2=Controls!$I$6,'Hours Spread'!HZ118,$B$2=Controls!$I$7,'Hours Spread'!JV118)</f>
        <v>#N/A</v>
      </c>
      <c r="AP120" s="1137" t="str">
        <f>ifs($B$2=Controls!$I$2,'Hours Spread'!AQ118,$B$2=Controls!$I$3,'Hours Spread'!CM118,$B$2=Controls!$I$4,'Hours Spread'!EI118,$B$2=Controls!$I$5,'Hours Spread'!GE118,$B$2=Controls!$I$6,'Hours Spread'!IA118,$B$2=Controls!$I$7,'Hours Spread'!JW118)</f>
        <v>#N/A</v>
      </c>
      <c r="AQ120" s="1137" t="str">
        <f>ifs($B$2=Controls!$I$2,'Hours Spread'!AR118,$B$2=Controls!$I$3,'Hours Spread'!CN118,$B$2=Controls!$I$4,'Hours Spread'!EJ118,$B$2=Controls!$I$5,'Hours Spread'!GF118,$B$2=Controls!$I$6,'Hours Spread'!IB118,$B$2=Controls!$I$7,'Hours Spread'!JX118)</f>
        <v>#N/A</v>
      </c>
      <c r="AR120" s="1137" t="str">
        <f>ifs($B$2=Controls!$I$2,'Hours Spread'!AS118,$B$2=Controls!$I$3,'Hours Spread'!CO118,$B$2=Controls!$I$4,'Hours Spread'!EK118,$B$2=Controls!$I$5,'Hours Spread'!GG118,$B$2=Controls!$I$6,'Hours Spread'!IC118,$B$2=Controls!$I$7,'Hours Spread'!JY118)</f>
        <v>#N/A</v>
      </c>
      <c r="AS120" s="1137" t="str">
        <f>ifs($B$2=Controls!$I$2,'Hours Spread'!AT118,$B$2=Controls!$I$3,'Hours Spread'!CP118,$B$2=Controls!$I$4,'Hours Spread'!EL118,$B$2=Controls!$I$5,'Hours Spread'!GH118,$B$2=Controls!$I$6,'Hours Spread'!ID118,$B$2=Controls!$I$7,'Hours Spread'!JZ118)</f>
        <v>#N/A</v>
      </c>
      <c r="AT120" s="1137" t="str">
        <f>ifs($B$2=Controls!$I$2,'Hours Spread'!AU118,$B$2=Controls!$I$3,'Hours Spread'!CQ118,$B$2=Controls!$I$4,'Hours Spread'!EM118,$B$2=Controls!$I$5,'Hours Spread'!GI118,$B$2=Controls!$I$6,'Hours Spread'!IE118,$B$2=Controls!$I$7,'Hours Spread'!KA118)</f>
        <v>#N/A</v>
      </c>
      <c r="AU120" s="1137" t="str">
        <f>ifs($B$2=Controls!$I$2,'Hours Spread'!AV118,$B$2=Controls!$I$3,'Hours Spread'!CR118,$B$2=Controls!$I$4,'Hours Spread'!EN118,$B$2=Controls!$I$5,'Hours Spread'!GJ118,$B$2=Controls!$I$6,'Hours Spread'!IF118,$B$2=Controls!$I$7,'Hours Spread'!KB118)</f>
        <v>#N/A</v>
      </c>
      <c r="AV120" s="1137" t="str">
        <f>ifs($B$2=Controls!$I$2,'Hours Spread'!AW118,$B$2=Controls!$I$3,'Hours Spread'!CS118,$B$2=Controls!$I$4,'Hours Spread'!EO118,$B$2=Controls!$I$5,'Hours Spread'!GK118,$B$2=Controls!$I$6,'Hours Spread'!IG118,$B$2=Controls!$I$7,'Hours Spread'!KC118)</f>
        <v>#N/A</v>
      </c>
      <c r="AW120" s="1137" t="str">
        <f>ifs($B$2=Controls!$I$2,'Hours Spread'!AX118,$B$2=Controls!$I$3,'Hours Spread'!CT118,$B$2=Controls!$I$4,'Hours Spread'!EP118,$B$2=Controls!$I$5,'Hours Spread'!GL118,$B$2=Controls!$I$6,'Hours Spread'!IH118,$B$2=Controls!$I$7,'Hours Spread'!KD118)</f>
        <v>#N/A</v>
      </c>
      <c r="AX120" s="1137" t="str">
        <f>ifs($B$2=Controls!$I$2,'Hours Spread'!AY118,$B$2=Controls!$I$3,'Hours Spread'!CU118,$B$2=Controls!$I$4,'Hours Spread'!EQ118,$B$2=Controls!$I$5,'Hours Spread'!GM118,$B$2=Controls!$I$6,'Hours Spread'!II118,$B$2=Controls!$I$7,'Hours Spread'!KE118)</f>
        <v>#N/A</v>
      </c>
    </row>
    <row r="121">
      <c r="A121" s="858"/>
      <c r="B121" s="1143"/>
      <c r="C121" s="1141"/>
      <c r="D121" s="1137" t="str">
        <f>ifs($B$2=Controls!$I$2,'Hours Spread'!E119,$B$2=Controls!$I$3,'Hours Spread'!BA119,$B$2=Controls!$I$4,'Hours Spread'!CW119,$B$2=Controls!$I$5,'Hours Spread'!ES119,$B$2=Controls!$I$6,'Hours Spread'!GO119,$B$2=Controls!$I$7,'Hours Spread'!IK119)</f>
        <v>#N/A</v>
      </c>
      <c r="E121" s="1137" t="str">
        <f>ifs($B$2=Controls!$I$2,'Hours Spread'!F119,$B$2=Controls!$I$3,'Hours Spread'!BB119,$B$2=Controls!$I$4,'Hours Spread'!CX119,$B$2=Controls!$I$5,'Hours Spread'!ET119,$B$2=Controls!$I$6,'Hours Spread'!GP119,$B$2=Controls!$I$7,'Hours Spread'!IL119)</f>
        <v>#N/A</v>
      </c>
      <c r="F121" s="1137" t="str">
        <f>ifs($B$2=Controls!$I$2,'Hours Spread'!G119,$B$2=Controls!$I$3,'Hours Spread'!BC119,$B$2=Controls!$I$4,'Hours Spread'!CY119,$B$2=Controls!$I$5,'Hours Spread'!EU119,$B$2=Controls!$I$6,'Hours Spread'!GQ119,$B$2=Controls!$I$7,'Hours Spread'!IM119)</f>
        <v>#N/A</v>
      </c>
      <c r="G121" s="1137" t="str">
        <f>ifs($B$2=Controls!$I$2,'Hours Spread'!H119,$B$2=Controls!$I$3,'Hours Spread'!BD119,$B$2=Controls!$I$4,'Hours Spread'!CZ119,$B$2=Controls!$I$5,'Hours Spread'!EV119,$B$2=Controls!$I$6,'Hours Spread'!GR119,$B$2=Controls!$I$7,'Hours Spread'!IN119)</f>
        <v>#N/A</v>
      </c>
      <c r="H121" s="1137" t="str">
        <f>ifs($B$2=Controls!$I$2,'Hours Spread'!I119,$B$2=Controls!$I$3,'Hours Spread'!BE119,$B$2=Controls!$I$4,'Hours Spread'!DA119,$B$2=Controls!$I$5,'Hours Spread'!EW119,$B$2=Controls!$I$6,'Hours Spread'!GS119,$B$2=Controls!$I$7,'Hours Spread'!IO119)</f>
        <v>#N/A</v>
      </c>
      <c r="I121" s="1137" t="str">
        <f>ifs($B$2=Controls!$I$2,'Hours Spread'!J119,$B$2=Controls!$I$3,'Hours Spread'!BF119,$B$2=Controls!$I$4,'Hours Spread'!DB119,$B$2=Controls!$I$5,'Hours Spread'!EX119,$B$2=Controls!$I$6,'Hours Spread'!GT119,$B$2=Controls!$I$7,'Hours Spread'!IP119)</f>
        <v>#N/A</v>
      </c>
      <c r="J121" s="1137" t="str">
        <f>ifs($B$2=Controls!$I$2,'Hours Spread'!K119,$B$2=Controls!$I$3,'Hours Spread'!BG119,$B$2=Controls!$I$4,'Hours Spread'!DC119,$B$2=Controls!$I$5,'Hours Spread'!EY119,$B$2=Controls!$I$6,'Hours Spread'!GU119,$B$2=Controls!$I$7,'Hours Spread'!IQ119)</f>
        <v>#N/A</v>
      </c>
      <c r="K121" s="1137" t="str">
        <f>ifs($B$2=Controls!$I$2,'Hours Spread'!L119,$B$2=Controls!$I$3,'Hours Spread'!BH119,$B$2=Controls!$I$4,'Hours Spread'!DD119,$B$2=Controls!$I$5,'Hours Spread'!EZ119,$B$2=Controls!$I$6,'Hours Spread'!GV119,$B$2=Controls!$I$7,'Hours Spread'!IR119)</f>
        <v>#N/A</v>
      </c>
      <c r="L121" s="1137" t="str">
        <f>ifs($B$2=Controls!$I$2,'Hours Spread'!M119,$B$2=Controls!$I$3,'Hours Spread'!BI119,$B$2=Controls!$I$4,'Hours Spread'!DE119,$B$2=Controls!$I$5,'Hours Spread'!FA119,$B$2=Controls!$I$6,'Hours Spread'!GW119,$B$2=Controls!$I$7,'Hours Spread'!IS119)</f>
        <v>#N/A</v>
      </c>
      <c r="M121" s="1137" t="str">
        <f>ifs($B$2=Controls!$I$2,'Hours Spread'!N119,$B$2=Controls!$I$3,'Hours Spread'!BJ119,$B$2=Controls!$I$4,'Hours Spread'!DF119,$B$2=Controls!$I$5,'Hours Spread'!FB119,$B$2=Controls!$I$6,'Hours Spread'!GX119,$B$2=Controls!$I$7,'Hours Spread'!IT119)</f>
        <v>#N/A</v>
      </c>
      <c r="N121" s="1137" t="str">
        <f>ifs($B$2=Controls!$I$2,'Hours Spread'!O119,$B$2=Controls!$I$3,'Hours Spread'!BK119,$B$2=Controls!$I$4,'Hours Spread'!DG119,$B$2=Controls!$I$5,'Hours Spread'!FC119,$B$2=Controls!$I$6,'Hours Spread'!GY119,$B$2=Controls!$I$7,'Hours Spread'!IU119)</f>
        <v>#N/A</v>
      </c>
      <c r="O121" s="1137" t="str">
        <f>ifs($B$2=Controls!$I$2,'Hours Spread'!P119,$B$2=Controls!$I$3,'Hours Spread'!BL119,$B$2=Controls!$I$4,'Hours Spread'!DH119,$B$2=Controls!$I$5,'Hours Spread'!FD119,$B$2=Controls!$I$6,'Hours Spread'!GZ119,$B$2=Controls!$I$7,'Hours Spread'!IV119)</f>
        <v>#N/A</v>
      </c>
      <c r="P121" s="1137" t="str">
        <f>ifs($B$2=Controls!$I$2,'Hours Spread'!Q119,$B$2=Controls!$I$3,'Hours Spread'!BM119,$B$2=Controls!$I$4,'Hours Spread'!DI119,$B$2=Controls!$I$5,'Hours Spread'!FE119,$B$2=Controls!$I$6,'Hours Spread'!HA119,$B$2=Controls!$I$7,'Hours Spread'!IW119)</f>
        <v>#N/A</v>
      </c>
      <c r="Q121" s="1137" t="str">
        <f>ifs($B$2=Controls!$I$2,'Hours Spread'!R119,$B$2=Controls!$I$3,'Hours Spread'!BN119,$B$2=Controls!$I$4,'Hours Spread'!DJ119,$B$2=Controls!$I$5,'Hours Spread'!FF119,$B$2=Controls!$I$6,'Hours Spread'!HB119,$B$2=Controls!$I$7,'Hours Spread'!IX119)</f>
        <v>#N/A</v>
      </c>
      <c r="R121" s="1137" t="str">
        <f>ifs($B$2=Controls!$I$2,'Hours Spread'!S119,$B$2=Controls!$I$3,'Hours Spread'!BO119,$B$2=Controls!$I$4,'Hours Spread'!DK119,$B$2=Controls!$I$5,'Hours Spread'!FG119,$B$2=Controls!$I$6,'Hours Spread'!HC119,$B$2=Controls!$I$7,'Hours Spread'!IY119)</f>
        <v>#N/A</v>
      </c>
      <c r="S121" s="1137" t="str">
        <f>ifs($B$2=Controls!$I$2,'Hours Spread'!T119,$B$2=Controls!$I$3,'Hours Spread'!BP119,$B$2=Controls!$I$4,'Hours Spread'!DL119,$B$2=Controls!$I$5,'Hours Spread'!FH119,$B$2=Controls!$I$6,'Hours Spread'!HD119,$B$2=Controls!$I$7,'Hours Spread'!IZ119)</f>
        <v>#N/A</v>
      </c>
      <c r="T121" s="1137" t="str">
        <f>ifs($B$2=Controls!$I$2,'Hours Spread'!U119,$B$2=Controls!$I$3,'Hours Spread'!BQ119,$B$2=Controls!$I$4,'Hours Spread'!DM119,$B$2=Controls!$I$5,'Hours Spread'!FI119,$B$2=Controls!$I$6,'Hours Spread'!HE119,$B$2=Controls!$I$7,'Hours Spread'!JA119)</f>
        <v>#N/A</v>
      </c>
      <c r="U121" s="1137" t="str">
        <f>ifs($B$2=Controls!$I$2,'Hours Spread'!V119,$B$2=Controls!$I$3,'Hours Spread'!BR119,$B$2=Controls!$I$4,'Hours Spread'!DN119,$B$2=Controls!$I$5,'Hours Spread'!FJ119,$B$2=Controls!$I$6,'Hours Spread'!HF119,$B$2=Controls!$I$7,'Hours Spread'!JB119)</f>
        <v>#N/A</v>
      </c>
      <c r="V121" s="1137" t="str">
        <f>ifs($B$2=Controls!$I$2,'Hours Spread'!W119,$B$2=Controls!$I$3,'Hours Spread'!BS119,$B$2=Controls!$I$4,'Hours Spread'!DO119,$B$2=Controls!$I$5,'Hours Spread'!FK119,$B$2=Controls!$I$6,'Hours Spread'!HG119,$B$2=Controls!$I$7,'Hours Spread'!JC119)</f>
        <v>#N/A</v>
      </c>
      <c r="W121" s="1137" t="str">
        <f>ifs($B$2=Controls!$I$2,'Hours Spread'!X119,$B$2=Controls!$I$3,'Hours Spread'!BT119,$B$2=Controls!$I$4,'Hours Spread'!DP119,$B$2=Controls!$I$5,'Hours Spread'!FL119,$B$2=Controls!$I$6,'Hours Spread'!HH119,$B$2=Controls!$I$7,'Hours Spread'!JD119)</f>
        <v>#N/A</v>
      </c>
      <c r="X121" s="1137" t="str">
        <f>ifs($B$2=Controls!$I$2,'Hours Spread'!Y119,$B$2=Controls!$I$3,'Hours Spread'!BU119,$B$2=Controls!$I$4,'Hours Spread'!DQ119,$B$2=Controls!$I$5,'Hours Spread'!FM119,$B$2=Controls!$I$6,'Hours Spread'!HI119,$B$2=Controls!$I$7,'Hours Spread'!JE119)</f>
        <v>#N/A</v>
      </c>
      <c r="Y121" s="1137" t="str">
        <f>ifs($B$2=Controls!$I$2,'Hours Spread'!Z119,$B$2=Controls!$I$3,'Hours Spread'!BV119,$B$2=Controls!$I$4,'Hours Spread'!DR119,$B$2=Controls!$I$5,'Hours Spread'!FN119,$B$2=Controls!$I$6,'Hours Spread'!HJ119,$B$2=Controls!$I$7,'Hours Spread'!JF119)</f>
        <v>#N/A</v>
      </c>
      <c r="Z121" s="1137" t="str">
        <f>ifs($B$2=Controls!$I$2,'Hours Spread'!AA119,$B$2=Controls!$I$3,'Hours Spread'!BW119,$B$2=Controls!$I$4,'Hours Spread'!DS119,$B$2=Controls!$I$5,'Hours Spread'!FO119,$B$2=Controls!$I$6,'Hours Spread'!HK119,$B$2=Controls!$I$7,'Hours Spread'!JG119)</f>
        <v>#N/A</v>
      </c>
      <c r="AA121" s="1137" t="str">
        <f>ifs($B$2=Controls!$I$2,'Hours Spread'!AB119,$B$2=Controls!$I$3,'Hours Spread'!BX119,$B$2=Controls!$I$4,'Hours Spread'!DT119,$B$2=Controls!$I$5,'Hours Spread'!FP119,$B$2=Controls!$I$6,'Hours Spread'!HL119,$B$2=Controls!$I$7,'Hours Spread'!JH119)</f>
        <v>#N/A</v>
      </c>
      <c r="AB121" s="1137" t="str">
        <f>ifs($B$2=Controls!$I$2,'Hours Spread'!AC119,$B$2=Controls!$I$3,'Hours Spread'!BY119,$B$2=Controls!$I$4,'Hours Spread'!DU119,$B$2=Controls!$I$5,'Hours Spread'!FQ119,$B$2=Controls!$I$6,'Hours Spread'!HM119,$B$2=Controls!$I$7,'Hours Spread'!JI119)</f>
        <v>#N/A</v>
      </c>
      <c r="AC121" s="1137" t="str">
        <f>ifs($B$2=Controls!$I$2,'Hours Spread'!AD119,$B$2=Controls!$I$3,'Hours Spread'!BZ119,$B$2=Controls!$I$4,'Hours Spread'!DV119,$B$2=Controls!$I$5,'Hours Spread'!FR119,$B$2=Controls!$I$6,'Hours Spread'!HN119,$B$2=Controls!$I$7,'Hours Spread'!JJ119)</f>
        <v>#N/A</v>
      </c>
      <c r="AD121" s="1137" t="str">
        <f>ifs($B$2=Controls!$I$2,'Hours Spread'!AE119,$B$2=Controls!$I$3,'Hours Spread'!CA119,$B$2=Controls!$I$4,'Hours Spread'!DW119,$B$2=Controls!$I$5,'Hours Spread'!FS119,$B$2=Controls!$I$6,'Hours Spread'!HO119,$B$2=Controls!$I$7,'Hours Spread'!JK119)</f>
        <v>#N/A</v>
      </c>
      <c r="AE121" s="1137" t="str">
        <f>ifs($B$2=Controls!$I$2,'Hours Spread'!AF119,$B$2=Controls!$I$3,'Hours Spread'!CB119,$B$2=Controls!$I$4,'Hours Spread'!DX119,$B$2=Controls!$I$5,'Hours Spread'!FT119,$B$2=Controls!$I$6,'Hours Spread'!HP119,$B$2=Controls!$I$7,'Hours Spread'!JL119)</f>
        <v>#N/A</v>
      </c>
      <c r="AF121" s="1137" t="str">
        <f>ifs($B$2=Controls!$I$2,'Hours Spread'!AG119,$B$2=Controls!$I$3,'Hours Spread'!CC119,$B$2=Controls!$I$4,'Hours Spread'!DY119,$B$2=Controls!$I$5,'Hours Spread'!FU119,$B$2=Controls!$I$6,'Hours Spread'!HQ119,$B$2=Controls!$I$7,'Hours Spread'!JM119)</f>
        <v>#N/A</v>
      </c>
      <c r="AG121" s="1137" t="str">
        <f>ifs($B$2=Controls!$I$2,'Hours Spread'!AH119,$B$2=Controls!$I$3,'Hours Spread'!CD119,$B$2=Controls!$I$4,'Hours Spread'!DZ119,$B$2=Controls!$I$5,'Hours Spread'!FV119,$B$2=Controls!$I$6,'Hours Spread'!HR119,$B$2=Controls!$I$7,'Hours Spread'!JN119)</f>
        <v>#N/A</v>
      </c>
      <c r="AH121" s="1137" t="str">
        <f>ifs($B$2=Controls!$I$2,'Hours Spread'!AI119,$B$2=Controls!$I$3,'Hours Spread'!CE119,$B$2=Controls!$I$4,'Hours Spread'!EA119,$B$2=Controls!$I$5,'Hours Spread'!FW119,$B$2=Controls!$I$6,'Hours Spread'!HS119,$B$2=Controls!$I$7,'Hours Spread'!JO119)</f>
        <v>#N/A</v>
      </c>
      <c r="AI121" s="1137" t="str">
        <f>ifs($B$2=Controls!$I$2,'Hours Spread'!AJ119,$B$2=Controls!$I$3,'Hours Spread'!CF119,$B$2=Controls!$I$4,'Hours Spread'!EB119,$B$2=Controls!$I$5,'Hours Spread'!FX119,$B$2=Controls!$I$6,'Hours Spread'!HT119,$B$2=Controls!$I$7,'Hours Spread'!JP119)</f>
        <v>#N/A</v>
      </c>
      <c r="AJ121" s="1137" t="str">
        <f>ifs($B$2=Controls!$I$2,'Hours Spread'!AK119,$B$2=Controls!$I$3,'Hours Spread'!CG119,$B$2=Controls!$I$4,'Hours Spread'!EC119,$B$2=Controls!$I$5,'Hours Spread'!FY119,$B$2=Controls!$I$6,'Hours Spread'!HU119,$B$2=Controls!$I$7,'Hours Spread'!JQ119)</f>
        <v>#N/A</v>
      </c>
      <c r="AK121" s="1137" t="str">
        <f>ifs($B$2=Controls!$I$2,'Hours Spread'!AL119,$B$2=Controls!$I$3,'Hours Spread'!CH119,$B$2=Controls!$I$4,'Hours Spread'!ED119,$B$2=Controls!$I$5,'Hours Spread'!FZ119,$B$2=Controls!$I$6,'Hours Spread'!HV119,$B$2=Controls!$I$7,'Hours Spread'!JR119)</f>
        <v>#N/A</v>
      </c>
      <c r="AL121" s="1137" t="str">
        <f>ifs($B$2=Controls!$I$2,'Hours Spread'!AM119,$B$2=Controls!$I$3,'Hours Spread'!CI119,$B$2=Controls!$I$4,'Hours Spread'!EE119,$B$2=Controls!$I$5,'Hours Spread'!GA119,$B$2=Controls!$I$6,'Hours Spread'!HW119,$B$2=Controls!$I$7,'Hours Spread'!JS119)</f>
        <v>#N/A</v>
      </c>
      <c r="AM121" s="1137" t="str">
        <f>ifs($B$2=Controls!$I$2,'Hours Spread'!AN119,$B$2=Controls!$I$3,'Hours Spread'!CJ119,$B$2=Controls!$I$4,'Hours Spread'!EF119,$B$2=Controls!$I$5,'Hours Spread'!GB119,$B$2=Controls!$I$6,'Hours Spread'!HX119,$B$2=Controls!$I$7,'Hours Spread'!JT119)</f>
        <v>#N/A</v>
      </c>
      <c r="AN121" s="1137" t="str">
        <f>ifs($B$2=Controls!$I$2,'Hours Spread'!AO119,$B$2=Controls!$I$3,'Hours Spread'!CK119,$B$2=Controls!$I$4,'Hours Spread'!EG119,$B$2=Controls!$I$5,'Hours Spread'!GC119,$B$2=Controls!$I$6,'Hours Spread'!HY119,$B$2=Controls!$I$7,'Hours Spread'!JU119)</f>
        <v>#N/A</v>
      </c>
      <c r="AO121" s="1137" t="str">
        <f>ifs($B$2=Controls!$I$2,'Hours Spread'!AP119,$B$2=Controls!$I$3,'Hours Spread'!CL119,$B$2=Controls!$I$4,'Hours Spread'!EH119,$B$2=Controls!$I$5,'Hours Spread'!GD119,$B$2=Controls!$I$6,'Hours Spread'!HZ119,$B$2=Controls!$I$7,'Hours Spread'!JV119)</f>
        <v>#N/A</v>
      </c>
      <c r="AP121" s="1137" t="str">
        <f>ifs($B$2=Controls!$I$2,'Hours Spread'!AQ119,$B$2=Controls!$I$3,'Hours Spread'!CM119,$B$2=Controls!$I$4,'Hours Spread'!EI119,$B$2=Controls!$I$5,'Hours Spread'!GE119,$B$2=Controls!$I$6,'Hours Spread'!IA119,$B$2=Controls!$I$7,'Hours Spread'!JW119)</f>
        <v>#N/A</v>
      </c>
      <c r="AQ121" s="1137" t="str">
        <f>ifs($B$2=Controls!$I$2,'Hours Spread'!AR119,$B$2=Controls!$I$3,'Hours Spread'!CN119,$B$2=Controls!$I$4,'Hours Spread'!EJ119,$B$2=Controls!$I$5,'Hours Spread'!GF119,$B$2=Controls!$I$6,'Hours Spread'!IB119,$B$2=Controls!$I$7,'Hours Spread'!JX119)</f>
        <v>#N/A</v>
      </c>
      <c r="AR121" s="1137" t="str">
        <f>ifs($B$2=Controls!$I$2,'Hours Spread'!AS119,$B$2=Controls!$I$3,'Hours Spread'!CO119,$B$2=Controls!$I$4,'Hours Spread'!EK119,$B$2=Controls!$I$5,'Hours Spread'!GG119,$B$2=Controls!$I$6,'Hours Spread'!IC119,$B$2=Controls!$I$7,'Hours Spread'!JY119)</f>
        <v>#N/A</v>
      </c>
      <c r="AS121" s="1137" t="str">
        <f>ifs($B$2=Controls!$I$2,'Hours Spread'!AT119,$B$2=Controls!$I$3,'Hours Spread'!CP119,$B$2=Controls!$I$4,'Hours Spread'!EL119,$B$2=Controls!$I$5,'Hours Spread'!GH119,$B$2=Controls!$I$6,'Hours Spread'!ID119,$B$2=Controls!$I$7,'Hours Spread'!JZ119)</f>
        <v>#N/A</v>
      </c>
      <c r="AT121" s="1137" t="str">
        <f>ifs($B$2=Controls!$I$2,'Hours Spread'!AU119,$B$2=Controls!$I$3,'Hours Spread'!CQ119,$B$2=Controls!$I$4,'Hours Spread'!EM119,$B$2=Controls!$I$5,'Hours Spread'!GI119,$B$2=Controls!$I$6,'Hours Spread'!IE119,$B$2=Controls!$I$7,'Hours Spread'!KA119)</f>
        <v>#N/A</v>
      </c>
      <c r="AU121" s="1137" t="str">
        <f>ifs($B$2=Controls!$I$2,'Hours Spread'!AV119,$B$2=Controls!$I$3,'Hours Spread'!CR119,$B$2=Controls!$I$4,'Hours Spread'!EN119,$B$2=Controls!$I$5,'Hours Spread'!GJ119,$B$2=Controls!$I$6,'Hours Spread'!IF119,$B$2=Controls!$I$7,'Hours Spread'!KB119)</f>
        <v>#N/A</v>
      </c>
      <c r="AV121" s="1137" t="str">
        <f>ifs($B$2=Controls!$I$2,'Hours Spread'!AW119,$B$2=Controls!$I$3,'Hours Spread'!CS119,$B$2=Controls!$I$4,'Hours Spread'!EO119,$B$2=Controls!$I$5,'Hours Spread'!GK119,$B$2=Controls!$I$6,'Hours Spread'!IG119,$B$2=Controls!$I$7,'Hours Spread'!KC119)</f>
        <v>#N/A</v>
      </c>
      <c r="AW121" s="1137" t="str">
        <f>ifs($B$2=Controls!$I$2,'Hours Spread'!AX119,$B$2=Controls!$I$3,'Hours Spread'!CT119,$B$2=Controls!$I$4,'Hours Spread'!EP119,$B$2=Controls!$I$5,'Hours Spread'!GL119,$B$2=Controls!$I$6,'Hours Spread'!IH119,$B$2=Controls!$I$7,'Hours Spread'!KD119)</f>
        <v>#N/A</v>
      </c>
      <c r="AX121" s="1137" t="str">
        <f>ifs($B$2=Controls!$I$2,'Hours Spread'!AY119,$B$2=Controls!$I$3,'Hours Spread'!CU119,$B$2=Controls!$I$4,'Hours Spread'!EQ119,$B$2=Controls!$I$5,'Hours Spread'!GM119,$B$2=Controls!$I$6,'Hours Spread'!II119,$B$2=Controls!$I$7,'Hours Spread'!KE119)</f>
        <v>#N/A</v>
      </c>
    </row>
    <row r="122">
      <c r="A122" s="858"/>
      <c r="B122" s="1143"/>
      <c r="C122" s="1141"/>
      <c r="D122" s="1137" t="str">
        <f>ifs($B$2=Controls!$I$2,'Hours Spread'!E120,$B$2=Controls!$I$3,'Hours Spread'!BA120,$B$2=Controls!$I$4,'Hours Spread'!CW120,$B$2=Controls!$I$5,'Hours Spread'!ES120,$B$2=Controls!$I$6,'Hours Spread'!GO120,$B$2=Controls!$I$7,'Hours Spread'!IK120)</f>
        <v>#N/A</v>
      </c>
      <c r="E122" s="1137" t="str">
        <f>ifs($B$2=Controls!$I$2,'Hours Spread'!F120,$B$2=Controls!$I$3,'Hours Spread'!BB120,$B$2=Controls!$I$4,'Hours Spread'!CX120,$B$2=Controls!$I$5,'Hours Spread'!ET120,$B$2=Controls!$I$6,'Hours Spread'!GP120,$B$2=Controls!$I$7,'Hours Spread'!IL120)</f>
        <v>#N/A</v>
      </c>
      <c r="F122" s="1137" t="str">
        <f>ifs($B$2=Controls!$I$2,'Hours Spread'!G120,$B$2=Controls!$I$3,'Hours Spread'!BC120,$B$2=Controls!$I$4,'Hours Spread'!CY120,$B$2=Controls!$I$5,'Hours Spread'!EU120,$B$2=Controls!$I$6,'Hours Spread'!GQ120,$B$2=Controls!$I$7,'Hours Spread'!IM120)</f>
        <v>#N/A</v>
      </c>
      <c r="G122" s="1137" t="str">
        <f>ifs($B$2=Controls!$I$2,'Hours Spread'!H120,$B$2=Controls!$I$3,'Hours Spread'!BD120,$B$2=Controls!$I$4,'Hours Spread'!CZ120,$B$2=Controls!$I$5,'Hours Spread'!EV120,$B$2=Controls!$I$6,'Hours Spread'!GR120,$B$2=Controls!$I$7,'Hours Spread'!IN120)</f>
        <v>#N/A</v>
      </c>
      <c r="H122" s="1137" t="str">
        <f>ifs($B$2=Controls!$I$2,'Hours Spread'!I120,$B$2=Controls!$I$3,'Hours Spread'!BE120,$B$2=Controls!$I$4,'Hours Spread'!DA120,$B$2=Controls!$I$5,'Hours Spread'!EW120,$B$2=Controls!$I$6,'Hours Spread'!GS120,$B$2=Controls!$I$7,'Hours Spread'!IO120)</f>
        <v>#N/A</v>
      </c>
      <c r="I122" s="1137" t="str">
        <f>ifs($B$2=Controls!$I$2,'Hours Spread'!J120,$B$2=Controls!$I$3,'Hours Spread'!BF120,$B$2=Controls!$I$4,'Hours Spread'!DB120,$B$2=Controls!$I$5,'Hours Spread'!EX120,$B$2=Controls!$I$6,'Hours Spread'!GT120,$B$2=Controls!$I$7,'Hours Spread'!IP120)</f>
        <v>#N/A</v>
      </c>
      <c r="J122" s="1137" t="str">
        <f>ifs($B$2=Controls!$I$2,'Hours Spread'!K120,$B$2=Controls!$I$3,'Hours Spread'!BG120,$B$2=Controls!$I$4,'Hours Spread'!DC120,$B$2=Controls!$I$5,'Hours Spread'!EY120,$B$2=Controls!$I$6,'Hours Spread'!GU120,$B$2=Controls!$I$7,'Hours Spread'!IQ120)</f>
        <v>#N/A</v>
      </c>
      <c r="K122" s="1137" t="str">
        <f>ifs($B$2=Controls!$I$2,'Hours Spread'!L120,$B$2=Controls!$I$3,'Hours Spread'!BH120,$B$2=Controls!$I$4,'Hours Spread'!DD120,$B$2=Controls!$I$5,'Hours Spread'!EZ120,$B$2=Controls!$I$6,'Hours Spread'!GV120,$B$2=Controls!$I$7,'Hours Spread'!IR120)</f>
        <v>#N/A</v>
      </c>
      <c r="L122" s="1137" t="str">
        <f>ifs($B$2=Controls!$I$2,'Hours Spread'!M120,$B$2=Controls!$I$3,'Hours Spread'!BI120,$B$2=Controls!$I$4,'Hours Spread'!DE120,$B$2=Controls!$I$5,'Hours Spread'!FA120,$B$2=Controls!$I$6,'Hours Spread'!GW120,$B$2=Controls!$I$7,'Hours Spread'!IS120)</f>
        <v>#N/A</v>
      </c>
      <c r="M122" s="1137" t="str">
        <f>ifs($B$2=Controls!$I$2,'Hours Spread'!N120,$B$2=Controls!$I$3,'Hours Spread'!BJ120,$B$2=Controls!$I$4,'Hours Spread'!DF120,$B$2=Controls!$I$5,'Hours Spread'!FB120,$B$2=Controls!$I$6,'Hours Spread'!GX120,$B$2=Controls!$I$7,'Hours Spread'!IT120)</f>
        <v>#N/A</v>
      </c>
      <c r="N122" s="1137" t="str">
        <f>ifs($B$2=Controls!$I$2,'Hours Spread'!O120,$B$2=Controls!$I$3,'Hours Spread'!BK120,$B$2=Controls!$I$4,'Hours Spread'!DG120,$B$2=Controls!$I$5,'Hours Spread'!FC120,$B$2=Controls!$I$6,'Hours Spread'!GY120,$B$2=Controls!$I$7,'Hours Spread'!IU120)</f>
        <v>#N/A</v>
      </c>
      <c r="O122" s="1137" t="str">
        <f>ifs($B$2=Controls!$I$2,'Hours Spread'!P120,$B$2=Controls!$I$3,'Hours Spread'!BL120,$B$2=Controls!$I$4,'Hours Spread'!DH120,$B$2=Controls!$I$5,'Hours Spread'!FD120,$B$2=Controls!$I$6,'Hours Spread'!GZ120,$B$2=Controls!$I$7,'Hours Spread'!IV120)</f>
        <v>#N/A</v>
      </c>
      <c r="P122" s="1137" t="str">
        <f>ifs($B$2=Controls!$I$2,'Hours Spread'!Q120,$B$2=Controls!$I$3,'Hours Spread'!BM120,$B$2=Controls!$I$4,'Hours Spread'!DI120,$B$2=Controls!$I$5,'Hours Spread'!FE120,$B$2=Controls!$I$6,'Hours Spread'!HA120,$B$2=Controls!$I$7,'Hours Spread'!IW120)</f>
        <v>#N/A</v>
      </c>
      <c r="Q122" s="1137" t="str">
        <f>ifs($B$2=Controls!$I$2,'Hours Spread'!R120,$B$2=Controls!$I$3,'Hours Spread'!BN120,$B$2=Controls!$I$4,'Hours Spread'!DJ120,$B$2=Controls!$I$5,'Hours Spread'!FF120,$B$2=Controls!$I$6,'Hours Spread'!HB120,$B$2=Controls!$I$7,'Hours Spread'!IX120)</f>
        <v>#N/A</v>
      </c>
      <c r="R122" s="1137" t="str">
        <f>ifs($B$2=Controls!$I$2,'Hours Spread'!S120,$B$2=Controls!$I$3,'Hours Spread'!BO120,$B$2=Controls!$I$4,'Hours Spread'!DK120,$B$2=Controls!$I$5,'Hours Spread'!FG120,$B$2=Controls!$I$6,'Hours Spread'!HC120,$B$2=Controls!$I$7,'Hours Spread'!IY120)</f>
        <v>#N/A</v>
      </c>
      <c r="S122" s="1137" t="str">
        <f>ifs($B$2=Controls!$I$2,'Hours Spread'!T120,$B$2=Controls!$I$3,'Hours Spread'!BP120,$B$2=Controls!$I$4,'Hours Spread'!DL120,$B$2=Controls!$I$5,'Hours Spread'!FH120,$B$2=Controls!$I$6,'Hours Spread'!HD120,$B$2=Controls!$I$7,'Hours Spread'!IZ120)</f>
        <v>#N/A</v>
      </c>
      <c r="T122" s="1137" t="str">
        <f>ifs($B$2=Controls!$I$2,'Hours Spread'!U120,$B$2=Controls!$I$3,'Hours Spread'!BQ120,$B$2=Controls!$I$4,'Hours Spread'!DM120,$B$2=Controls!$I$5,'Hours Spread'!FI120,$B$2=Controls!$I$6,'Hours Spread'!HE120,$B$2=Controls!$I$7,'Hours Spread'!JA120)</f>
        <v>#N/A</v>
      </c>
      <c r="U122" s="1137" t="str">
        <f>ifs($B$2=Controls!$I$2,'Hours Spread'!V120,$B$2=Controls!$I$3,'Hours Spread'!BR120,$B$2=Controls!$I$4,'Hours Spread'!DN120,$B$2=Controls!$I$5,'Hours Spread'!FJ120,$B$2=Controls!$I$6,'Hours Spread'!HF120,$B$2=Controls!$I$7,'Hours Spread'!JB120)</f>
        <v>#N/A</v>
      </c>
      <c r="V122" s="1137" t="str">
        <f>ifs($B$2=Controls!$I$2,'Hours Spread'!W120,$B$2=Controls!$I$3,'Hours Spread'!BS120,$B$2=Controls!$I$4,'Hours Spread'!DO120,$B$2=Controls!$I$5,'Hours Spread'!FK120,$B$2=Controls!$I$6,'Hours Spread'!HG120,$B$2=Controls!$I$7,'Hours Spread'!JC120)</f>
        <v>#N/A</v>
      </c>
      <c r="W122" s="1137" t="str">
        <f>ifs($B$2=Controls!$I$2,'Hours Spread'!X120,$B$2=Controls!$I$3,'Hours Spread'!BT120,$B$2=Controls!$I$4,'Hours Spread'!DP120,$B$2=Controls!$I$5,'Hours Spread'!FL120,$B$2=Controls!$I$6,'Hours Spread'!HH120,$B$2=Controls!$I$7,'Hours Spread'!JD120)</f>
        <v>#N/A</v>
      </c>
      <c r="X122" s="1137" t="str">
        <f>ifs($B$2=Controls!$I$2,'Hours Spread'!Y120,$B$2=Controls!$I$3,'Hours Spread'!BU120,$B$2=Controls!$I$4,'Hours Spread'!DQ120,$B$2=Controls!$I$5,'Hours Spread'!FM120,$B$2=Controls!$I$6,'Hours Spread'!HI120,$B$2=Controls!$I$7,'Hours Spread'!JE120)</f>
        <v>#N/A</v>
      </c>
      <c r="Y122" s="1137" t="str">
        <f>ifs($B$2=Controls!$I$2,'Hours Spread'!Z120,$B$2=Controls!$I$3,'Hours Spread'!BV120,$B$2=Controls!$I$4,'Hours Spread'!DR120,$B$2=Controls!$I$5,'Hours Spread'!FN120,$B$2=Controls!$I$6,'Hours Spread'!HJ120,$B$2=Controls!$I$7,'Hours Spread'!JF120)</f>
        <v>#N/A</v>
      </c>
      <c r="Z122" s="1137" t="str">
        <f>ifs($B$2=Controls!$I$2,'Hours Spread'!AA120,$B$2=Controls!$I$3,'Hours Spread'!BW120,$B$2=Controls!$I$4,'Hours Spread'!DS120,$B$2=Controls!$I$5,'Hours Spread'!FO120,$B$2=Controls!$I$6,'Hours Spread'!HK120,$B$2=Controls!$I$7,'Hours Spread'!JG120)</f>
        <v>#N/A</v>
      </c>
      <c r="AA122" s="1137" t="str">
        <f>ifs($B$2=Controls!$I$2,'Hours Spread'!AB120,$B$2=Controls!$I$3,'Hours Spread'!BX120,$B$2=Controls!$I$4,'Hours Spread'!DT120,$B$2=Controls!$I$5,'Hours Spread'!FP120,$B$2=Controls!$I$6,'Hours Spread'!HL120,$B$2=Controls!$I$7,'Hours Spread'!JH120)</f>
        <v>#N/A</v>
      </c>
      <c r="AB122" s="1137" t="str">
        <f>ifs($B$2=Controls!$I$2,'Hours Spread'!AC120,$B$2=Controls!$I$3,'Hours Spread'!BY120,$B$2=Controls!$I$4,'Hours Spread'!DU120,$B$2=Controls!$I$5,'Hours Spread'!FQ120,$B$2=Controls!$I$6,'Hours Spread'!HM120,$B$2=Controls!$I$7,'Hours Spread'!JI120)</f>
        <v>#N/A</v>
      </c>
      <c r="AC122" s="1137" t="str">
        <f>ifs($B$2=Controls!$I$2,'Hours Spread'!AD120,$B$2=Controls!$I$3,'Hours Spread'!BZ120,$B$2=Controls!$I$4,'Hours Spread'!DV120,$B$2=Controls!$I$5,'Hours Spread'!FR120,$B$2=Controls!$I$6,'Hours Spread'!HN120,$B$2=Controls!$I$7,'Hours Spread'!JJ120)</f>
        <v>#N/A</v>
      </c>
      <c r="AD122" s="1137" t="str">
        <f>ifs($B$2=Controls!$I$2,'Hours Spread'!AE120,$B$2=Controls!$I$3,'Hours Spread'!CA120,$B$2=Controls!$I$4,'Hours Spread'!DW120,$B$2=Controls!$I$5,'Hours Spread'!FS120,$B$2=Controls!$I$6,'Hours Spread'!HO120,$B$2=Controls!$I$7,'Hours Spread'!JK120)</f>
        <v>#N/A</v>
      </c>
      <c r="AE122" s="1137" t="str">
        <f>ifs($B$2=Controls!$I$2,'Hours Spread'!AF120,$B$2=Controls!$I$3,'Hours Spread'!CB120,$B$2=Controls!$I$4,'Hours Spread'!DX120,$B$2=Controls!$I$5,'Hours Spread'!FT120,$B$2=Controls!$I$6,'Hours Spread'!HP120,$B$2=Controls!$I$7,'Hours Spread'!JL120)</f>
        <v>#N/A</v>
      </c>
      <c r="AF122" s="1137" t="str">
        <f>ifs($B$2=Controls!$I$2,'Hours Spread'!AG120,$B$2=Controls!$I$3,'Hours Spread'!CC120,$B$2=Controls!$I$4,'Hours Spread'!DY120,$B$2=Controls!$I$5,'Hours Spread'!FU120,$B$2=Controls!$I$6,'Hours Spread'!HQ120,$B$2=Controls!$I$7,'Hours Spread'!JM120)</f>
        <v>#N/A</v>
      </c>
      <c r="AG122" s="1137" t="str">
        <f>ifs($B$2=Controls!$I$2,'Hours Spread'!AH120,$B$2=Controls!$I$3,'Hours Spread'!CD120,$B$2=Controls!$I$4,'Hours Spread'!DZ120,$B$2=Controls!$I$5,'Hours Spread'!FV120,$B$2=Controls!$I$6,'Hours Spread'!HR120,$B$2=Controls!$I$7,'Hours Spread'!JN120)</f>
        <v>#N/A</v>
      </c>
      <c r="AH122" s="1137" t="str">
        <f>ifs($B$2=Controls!$I$2,'Hours Spread'!AI120,$B$2=Controls!$I$3,'Hours Spread'!CE120,$B$2=Controls!$I$4,'Hours Spread'!EA120,$B$2=Controls!$I$5,'Hours Spread'!FW120,$B$2=Controls!$I$6,'Hours Spread'!HS120,$B$2=Controls!$I$7,'Hours Spread'!JO120)</f>
        <v>#N/A</v>
      </c>
      <c r="AI122" s="1137" t="str">
        <f>ifs($B$2=Controls!$I$2,'Hours Spread'!AJ120,$B$2=Controls!$I$3,'Hours Spread'!CF120,$B$2=Controls!$I$4,'Hours Spread'!EB120,$B$2=Controls!$I$5,'Hours Spread'!FX120,$B$2=Controls!$I$6,'Hours Spread'!HT120,$B$2=Controls!$I$7,'Hours Spread'!JP120)</f>
        <v>#N/A</v>
      </c>
      <c r="AJ122" s="1137" t="str">
        <f>ifs($B$2=Controls!$I$2,'Hours Spread'!AK120,$B$2=Controls!$I$3,'Hours Spread'!CG120,$B$2=Controls!$I$4,'Hours Spread'!EC120,$B$2=Controls!$I$5,'Hours Spread'!FY120,$B$2=Controls!$I$6,'Hours Spread'!HU120,$B$2=Controls!$I$7,'Hours Spread'!JQ120)</f>
        <v>#N/A</v>
      </c>
      <c r="AK122" s="1137" t="str">
        <f>ifs($B$2=Controls!$I$2,'Hours Spread'!AL120,$B$2=Controls!$I$3,'Hours Spread'!CH120,$B$2=Controls!$I$4,'Hours Spread'!ED120,$B$2=Controls!$I$5,'Hours Spread'!FZ120,$B$2=Controls!$I$6,'Hours Spread'!HV120,$B$2=Controls!$I$7,'Hours Spread'!JR120)</f>
        <v>#N/A</v>
      </c>
      <c r="AL122" s="1137" t="str">
        <f>ifs($B$2=Controls!$I$2,'Hours Spread'!AM120,$B$2=Controls!$I$3,'Hours Spread'!CI120,$B$2=Controls!$I$4,'Hours Spread'!EE120,$B$2=Controls!$I$5,'Hours Spread'!GA120,$B$2=Controls!$I$6,'Hours Spread'!HW120,$B$2=Controls!$I$7,'Hours Spread'!JS120)</f>
        <v>#N/A</v>
      </c>
      <c r="AM122" s="1137" t="str">
        <f>ifs($B$2=Controls!$I$2,'Hours Spread'!AN120,$B$2=Controls!$I$3,'Hours Spread'!CJ120,$B$2=Controls!$I$4,'Hours Spread'!EF120,$B$2=Controls!$I$5,'Hours Spread'!GB120,$B$2=Controls!$I$6,'Hours Spread'!HX120,$B$2=Controls!$I$7,'Hours Spread'!JT120)</f>
        <v>#N/A</v>
      </c>
      <c r="AN122" s="1137" t="str">
        <f>ifs($B$2=Controls!$I$2,'Hours Spread'!AO120,$B$2=Controls!$I$3,'Hours Spread'!CK120,$B$2=Controls!$I$4,'Hours Spread'!EG120,$B$2=Controls!$I$5,'Hours Spread'!GC120,$B$2=Controls!$I$6,'Hours Spread'!HY120,$B$2=Controls!$I$7,'Hours Spread'!JU120)</f>
        <v>#N/A</v>
      </c>
      <c r="AO122" s="1137" t="str">
        <f>ifs($B$2=Controls!$I$2,'Hours Spread'!AP120,$B$2=Controls!$I$3,'Hours Spread'!CL120,$B$2=Controls!$I$4,'Hours Spread'!EH120,$B$2=Controls!$I$5,'Hours Spread'!GD120,$B$2=Controls!$I$6,'Hours Spread'!HZ120,$B$2=Controls!$I$7,'Hours Spread'!JV120)</f>
        <v>#N/A</v>
      </c>
      <c r="AP122" s="1137" t="str">
        <f>ifs($B$2=Controls!$I$2,'Hours Spread'!AQ120,$B$2=Controls!$I$3,'Hours Spread'!CM120,$B$2=Controls!$I$4,'Hours Spread'!EI120,$B$2=Controls!$I$5,'Hours Spread'!GE120,$B$2=Controls!$I$6,'Hours Spread'!IA120,$B$2=Controls!$I$7,'Hours Spread'!JW120)</f>
        <v>#N/A</v>
      </c>
      <c r="AQ122" s="1137" t="str">
        <f>ifs($B$2=Controls!$I$2,'Hours Spread'!AR120,$B$2=Controls!$I$3,'Hours Spread'!CN120,$B$2=Controls!$I$4,'Hours Spread'!EJ120,$B$2=Controls!$I$5,'Hours Spread'!GF120,$B$2=Controls!$I$6,'Hours Spread'!IB120,$B$2=Controls!$I$7,'Hours Spread'!JX120)</f>
        <v>#N/A</v>
      </c>
      <c r="AR122" s="1137" t="str">
        <f>ifs($B$2=Controls!$I$2,'Hours Spread'!AS120,$B$2=Controls!$I$3,'Hours Spread'!CO120,$B$2=Controls!$I$4,'Hours Spread'!EK120,$B$2=Controls!$I$5,'Hours Spread'!GG120,$B$2=Controls!$I$6,'Hours Spread'!IC120,$B$2=Controls!$I$7,'Hours Spread'!JY120)</f>
        <v>#N/A</v>
      </c>
      <c r="AS122" s="1137" t="str">
        <f>ifs($B$2=Controls!$I$2,'Hours Spread'!AT120,$B$2=Controls!$I$3,'Hours Spread'!CP120,$B$2=Controls!$I$4,'Hours Spread'!EL120,$B$2=Controls!$I$5,'Hours Spread'!GH120,$B$2=Controls!$I$6,'Hours Spread'!ID120,$B$2=Controls!$I$7,'Hours Spread'!JZ120)</f>
        <v>#N/A</v>
      </c>
      <c r="AT122" s="1137" t="str">
        <f>ifs($B$2=Controls!$I$2,'Hours Spread'!AU120,$B$2=Controls!$I$3,'Hours Spread'!CQ120,$B$2=Controls!$I$4,'Hours Spread'!EM120,$B$2=Controls!$I$5,'Hours Spread'!GI120,$B$2=Controls!$I$6,'Hours Spread'!IE120,$B$2=Controls!$I$7,'Hours Spread'!KA120)</f>
        <v>#N/A</v>
      </c>
      <c r="AU122" s="1137" t="str">
        <f>ifs($B$2=Controls!$I$2,'Hours Spread'!AV120,$B$2=Controls!$I$3,'Hours Spread'!CR120,$B$2=Controls!$I$4,'Hours Spread'!EN120,$B$2=Controls!$I$5,'Hours Spread'!GJ120,$B$2=Controls!$I$6,'Hours Spread'!IF120,$B$2=Controls!$I$7,'Hours Spread'!KB120)</f>
        <v>#N/A</v>
      </c>
      <c r="AV122" s="1137" t="str">
        <f>ifs($B$2=Controls!$I$2,'Hours Spread'!AW120,$B$2=Controls!$I$3,'Hours Spread'!CS120,$B$2=Controls!$I$4,'Hours Spread'!EO120,$B$2=Controls!$I$5,'Hours Spread'!GK120,$B$2=Controls!$I$6,'Hours Spread'!IG120,$B$2=Controls!$I$7,'Hours Spread'!KC120)</f>
        <v>#N/A</v>
      </c>
      <c r="AW122" s="1137" t="str">
        <f>ifs($B$2=Controls!$I$2,'Hours Spread'!AX120,$B$2=Controls!$I$3,'Hours Spread'!CT120,$B$2=Controls!$I$4,'Hours Spread'!EP120,$B$2=Controls!$I$5,'Hours Spread'!GL120,$B$2=Controls!$I$6,'Hours Spread'!IH120,$B$2=Controls!$I$7,'Hours Spread'!KD120)</f>
        <v>#N/A</v>
      </c>
      <c r="AX122" s="1137" t="str">
        <f>ifs($B$2=Controls!$I$2,'Hours Spread'!AY120,$B$2=Controls!$I$3,'Hours Spread'!CU120,$B$2=Controls!$I$4,'Hours Spread'!EQ120,$B$2=Controls!$I$5,'Hours Spread'!GM120,$B$2=Controls!$I$6,'Hours Spread'!II120,$B$2=Controls!$I$7,'Hours Spread'!KE120)</f>
        <v>#N/A</v>
      </c>
    </row>
    <row r="123">
      <c r="A123" s="858"/>
      <c r="B123" s="1143"/>
      <c r="C123" s="1141"/>
      <c r="D123" s="1137" t="str">
        <f>ifs($B$2=Controls!$I$2,'Hours Spread'!E121,$B$2=Controls!$I$3,'Hours Spread'!BA121,$B$2=Controls!$I$4,'Hours Spread'!CW121,$B$2=Controls!$I$5,'Hours Spread'!ES121,$B$2=Controls!$I$6,'Hours Spread'!GO121,$B$2=Controls!$I$7,'Hours Spread'!IK121)</f>
        <v>#N/A</v>
      </c>
      <c r="E123" s="1137" t="str">
        <f>ifs($B$2=Controls!$I$2,'Hours Spread'!F121,$B$2=Controls!$I$3,'Hours Spread'!BB121,$B$2=Controls!$I$4,'Hours Spread'!CX121,$B$2=Controls!$I$5,'Hours Spread'!ET121,$B$2=Controls!$I$6,'Hours Spread'!GP121,$B$2=Controls!$I$7,'Hours Spread'!IL121)</f>
        <v>#N/A</v>
      </c>
      <c r="F123" s="1137" t="str">
        <f>ifs($B$2=Controls!$I$2,'Hours Spread'!G121,$B$2=Controls!$I$3,'Hours Spread'!BC121,$B$2=Controls!$I$4,'Hours Spread'!CY121,$B$2=Controls!$I$5,'Hours Spread'!EU121,$B$2=Controls!$I$6,'Hours Spread'!GQ121,$B$2=Controls!$I$7,'Hours Spread'!IM121)</f>
        <v>#N/A</v>
      </c>
      <c r="G123" s="1137" t="str">
        <f>ifs($B$2=Controls!$I$2,'Hours Spread'!H121,$B$2=Controls!$I$3,'Hours Spread'!BD121,$B$2=Controls!$I$4,'Hours Spread'!CZ121,$B$2=Controls!$I$5,'Hours Spread'!EV121,$B$2=Controls!$I$6,'Hours Spread'!GR121,$B$2=Controls!$I$7,'Hours Spread'!IN121)</f>
        <v>#N/A</v>
      </c>
      <c r="H123" s="1137" t="str">
        <f>ifs($B$2=Controls!$I$2,'Hours Spread'!I121,$B$2=Controls!$I$3,'Hours Spread'!BE121,$B$2=Controls!$I$4,'Hours Spread'!DA121,$B$2=Controls!$I$5,'Hours Spread'!EW121,$B$2=Controls!$I$6,'Hours Spread'!GS121,$B$2=Controls!$I$7,'Hours Spread'!IO121)</f>
        <v>#N/A</v>
      </c>
      <c r="I123" s="1137" t="str">
        <f>ifs($B$2=Controls!$I$2,'Hours Spread'!J121,$B$2=Controls!$I$3,'Hours Spread'!BF121,$B$2=Controls!$I$4,'Hours Spread'!DB121,$B$2=Controls!$I$5,'Hours Spread'!EX121,$B$2=Controls!$I$6,'Hours Spread'!GT121,$B$2=Controls!$I$7,'Hours Spread'!IP121)</f>
        <v>#N/A</v>
      </c>
      <c r="J123" s="1137" t="str">
        <f>ifs($B$2=Controls!$I$2,'Hours Spread'!K121,$B$2=Controls!$I$3,'Hours Spread'!BG121,$B$2=Controls!$I$4,'Hours Spread'!DC121,$B$2=Controls!$I$5,'Hours Spread'!EY121,$B$2=Controls!$I$6,'Hours Spread'!GU121,$B$2=Controls!$I$7,'Hours Spread'!IQ121)</f>
        <v>#N/A</v>
      </c>
      <c r="K123" s="1137" t="str">
        <f>ifs($B$2=Controls!$I$2,'Hours Spread'!L121,$B$2=Controls!$I$3,'Hours Spread'!BH121,$B$2=Controls!$I$4,'Hours Spread'!DD121,$B$2=Controls!$I$5,'Hours Spread'!EZ121,$B$2=Controls!$I$6,'Hours Spread'!GV121,$B$2=Controls!$I$7,'Hours Spread'!IR121)</f>
        <v>#N/A</v>
      </c>
      <c r="L123" s="1137" t="str">
        <f>ifs($B$2=Controls!$I$2,'Hours Spread'!M121,$B$2=Controls!$I$3,'Hours Spread'!BI121,$B$2=Controls!$I$4,'Hours Spread'!DE121,$B$2=Controls!$I$5,'Hours Spread'!FA121,$B$2=Controls!$I$6,'Hours Spread'!GW121,$B$2=Controls!$I$7,'Hours Spread'!IS121)</f>
        <v>#N/A</v>
      </c>
      <c r="M123" s="1137" t="str">
        <f>ifs($B$2=Controls!$I$2,'Hours Spread'!N121,$B$2=Controls!$I$3,'Hours Spread'!BJ121,$B$2=Controls!$I$4,'Hours Spread'!DF121,$B$2=Controls!$I$5,'Hours Spread'!FB121,$B$2=Controls!$I$6,'Hours Spread'!GX121,$B$2=Controls!$I$7,'Hours Spread'!IT121)</f>
        <v>#N/A</v>
      </c>
      <c r="N123" s="1137" t="str">
        <f>ifs($B$2=Controls!$I$2,'Hours Spread'!O121,$B$2=Controls!$I$3,'Hours Spread'!BK121,$B$2=Controls!$I$4,'Hours Spread'!DG121,$B$2=Controls!$I$5,'Hours Spread'!FC121,$B$2=Controls!$I$6,'Hours Spread'!GY121,$B$2=Controls!$I$7,'Hours Spread'!IU121)</f>
        <v>#N/A</v>
      </c>
      <c r="O123" s="1137" t="str">
        <f>ifs($B$2=Controls!$I$2,'Hours Spread'!P121,$B$2=Controls!$I$3,'Hours Spread'!BL121,$B$2=Controls!$I$4,'Hours Spread'!DH121,$B$2=Controls!$I$5,'Hours Spread'!FD121,$B$2=Controls!$I$6,'Hours Spread'!GZ121,$B$2=Controls!$I$7,'Hours Spread'!IV121)</f>
        <v>#N/A</v>
      </c>
      <c r="P123" s="1137" t="str">
        <f>ifs($B$2=Controls!$I$2,'Hours Spread'!Q121,$B$2=Controls!$I$3,'Hours Spread'!BM121,$B$2=Controls!$I$4,'Hours Spread'!DI121,$B$2=Controls!$I$5,'Hours Spread'!FE121,$B$2=Controls!$I$6,'Hours Spread'!HA121,$B$2=Controls!$I$7,'Hours Spread'!IW121)</f>
        <v>#N/A</v>
      </c>
      <c r="Q123" s="1137" t="str">
        <f>ifs($B$2=Controls!$I$2,'Hours Spread'!R121,$B$2=Controls!$I$3,'Hours Spread'!BN121,$B$2=Controls!$I$4,'Hours Spread'!DJ121,$B$2=Controls!$I$5,'Hours Spread'!FF121,$B$2=Controls!$I$6,'Hours Spread'!HB121,$B$2=Controls!$I$7,'Hours Spread'!IX121)</f>
        <v>#N/A</v>
      </c>
      <c r="R123" s="1137" t="str">
        <f>ifs($B$2=Controls!$I$2,'Hours Spread'!S121,$B$2=Controls!$I$3,'Hours Spread'!BO121,$B$2=Controls!$I$4,'Hours Spread'!DK121,$B$2=Controls!$I$5,'Hours Spread'!FG121,$B$2=Controls!$I$6,'Hours Spread'!HC121,$B$2=Controls!$I$7,'Hours Spread'!IY121)</f>
        <v>#N/A</v>
      </c>
      <c r="S123" s="1137" t="str">
        <f>ifs($B$2=Controls!$I$2,'Hours Spread'!T121,$B$2=Controls!$I$3,'Hours Spread'!BP121,$B$2=Controls!$I$4,'Hours Spread'!DL121,$B$2=Controls!$I$5,'Hours Spread'!FH121,$B$2=Controls!$I$6,'Hours Spread'!HD121,$B$2=Controls!$I$7,'Hours Spread'!IZ121)</f>
        <v>#N/A</v>
      </c>
      <c r="T123" s="1137" t="str">
        <f>ifs($B$2=Controls!$I$2,'Hours Spread'!U121,$B$2=Controls!$I$3,'Hours Spread'!BQ121,$B$2=Controls!$I$4,'Hours Spread'!DM121,$B$2=Controls!$I$5,'Hours Spread'!FI121,$B$2=Controls!$I$6,'Hours Spread'!HE121,$B$2=Controls!$I$7,'Hours Spread'!JA121)</f>
        <v>#N/A</v>
      </c>
      <c r="U123" s="1137" t="str">
        <f>ifs($B$2=Controls!$I$2,'Hours Spread'!V121,$B$2=Controls!$I$3,'Hours Spread'!BR121,$B$2=Controls!$I$4,'Hours Spread'!DN121,$B$2=Controls!$I$5,'Hours Spread'!FJ121,$B$2=Controls!$I$6,'Hours Spread'!HF121,$B$2=Controls!$I$7,'Hours Spread'!JB121)</f>
        <v>#N/A</v>
      </c>
      <c r="V123" s="1137" t="str">
        <f>ifs($B$2=Controls!$I$2,'Hours Spread'!W121,$B$2=Controls!$I$3,'Hours Spread'!BS121,$B$2=Controls!$I$4,'Hours Spread'!DO121,$B$2=Controls!$I$5,'Hours Spread'!FK121,$B$2=Controls!$I$6,'Hours Spread'!HG121,$B$2=Controls!$I$7,'Hours Spread'!JC121)</f>
        <v>#N/A</v>
      </c>
      <c r="W123" s="1137" t="str">
        <f>ifs($B$2=Controls!$I$2,'Hours Spread'!X121,$B$2=Controls!$I$3,'Hours Spread'!BT121,$B$2=Controls!$I$4,'Hours Spread'!DP121,$B$2=Controls!$I$5,'Hours Spread'!FL121,$B$2=Controls!$I$6,'Hours Spread'!HH121,$B$2=Controls!$I$7,'Hours Spread'!JD121)</f>
        <v>#N/A</v>
      </c>
      <c r="X123" s="1137" t="str">
        <f>ifs($B$2=Controls!$I$2,'Hours Spread'!Y121,$B$2=Controls!$I$3,'Hours Spread'!BU121,$B$2=Controls!$I$4,'Hours Spread'!DQ121,$B$2=Controls!$I$5,'Hours Spread'!FM121,$B$2=Controls!$I$6,'Hours Spread'!HI121,$B$2=Controls!$I$7,'Hours Spread'!JE121)</f>
        <v>#N/A</v>
      </c>
      <c r="Y123" s="1137" t="str">
        <f>ifs($B$2=Controls!$I$2,'Hours Spread'!Z121,$B$2=Controls!$I$3,'Hours Spread'!BV121,$B$2=Controls!$I$4,'Hours Spread'!DR121,$B$2=Controls!$I$5,'Hours Spread'!FN121,$B$2=Controls!$I$6,'Hours Spread'!HJ121,$B$2=Controls!$I$7,'Hours Spread'!JF121)</f>
        <v>#N/A</v>
      </c>
      <c r="Z123" s="1137" t="str">
        <f>ifs($B$2=Controls!$I$2,'Hours Spread'!AA121,$B$2=Controls!$I$3,'Hours Spread'!BW121,$B$2=Controls!$I$4,'Hours Spread'!DS121,$B$2=Controls!$I$5,'Hours Spread'!FO121,$B$2=Controls!$I$6,'Hours Spread'!HK121,$B$2=Controls!$I$7,'Hours Spread'!JG121)</f>
        <v>#N/A</v>
      </c>
      <c r="AA123" s="1137" t="str">
        <f>ifs($B$2=Controls!$I$2,'Hours Spread'!AB121,$B$2=Controls!$I$3,'Hours Spread'!BX121,$B$2=Controls!$I$4,'Hours Spread'!DT121,$B$2=Controls!$I$5,'Hours Spread'!FP121,$B$2=Controls!$I$6,'Hours Spread'!HL121,$B$2=Controls!$I$7,'Hours Spread'!JH121)</f>
        <v>#N/A</v>
      </c>
      <c r="AB123" s="1137" t="str">
        <f>ifs($B$2=Controls!$I$2,'Hours Spread'!AC121,$B$2=Controls!$I$3,'Hours Spread'!BY121,$B$2=Controls!$I$4,'Hours Spread'!DU121,$B$2=Controls!$I$5,'Hours Spread'!FQ121,$B$2=Controls!$I$6,'Hours Spread'!HM121,$B$2=Controls!$I$7,'Hours Spread'!JI121)</f>
        <v>#N/A</v>
      </c>
      <c r="AC123" s="1137" t="str">
        <f>ifs($B$2=Controls!$I$2,'Hours Spread'!AD121,$B$2=Controls!$I$3,'Hours Spread'!BZ121,$B$2=Controls!$I$4,'Hours Spread'!DV121,$B$2=Controls!$I$5,'Hours Spread'!FR121,$B$2=Controls!$I$6,'Hours Spread'!HN121,$B$2=Controls!$I$7,'Hours Spread'!JJ121)</f>
        <v>#N/A</v>
      </c>
      <c r="AD123" s="1137" t="str">
        <f>ifs($B$2=Controls!$I$2,'Hours Spread'!AE121,$B$2=Controls!$I$3,'Hours Spread'!CA121,$B$2=Controls!$I$4,'Hours Spread'!DW121,$B$2=Controls!$I$5,'Hours Spread'!FS121,$B$2=Controls!$I$6,'Hours Spread'!HO121,$B$2=Controls!$I$7,'Hours Spread'!JK121)</f>
        <v>#N/A</v>
      </c>
      <c r="AE123" s="1137" t="str">
        <f>ifs($B$2=Controls!$I$2,'Hours Spread'!AF121,$B$2=Controls!$I$3,'Hours Spread'!CB121,$B$2=Controls!$I$4,'Hours Spread'!DX121,$B$2=Controls!$I$5,'Hours Spread'!FT121,$B$2=Controls!$I$6,'Hours Spread'!HP121,$B$2=Controls!$I$7,'Hours Spread'!JL121)</f>
        <v>#N/A</v>
      </c>
      <c r="AF123" s="1137" t="str">
        <f>ifs($B$2=Controls!$I$2,'Hours Spread'!AG121,$B$2=Controls!$I$3,'Hours Spread'!CC121,$B$2=Controls!$I$4,'Hours Spread'!DY121,$B$2=Controls!$I$5,'Hours Spread'!FU121,$B$2=Controls!$I$6,'Hours Spread'!HQ121,$B$2=Controls!$I$7,'Hours Spread'!JM121)</f>
        <v>#N/A</v>
      </c>
      <c r="AG123" s="1137" t="str">
        <f>ifs($B$2=Controls!$I$2,'Hours Spread'!AH121,$B$2=Controls!$I$3,'Hours Spread'!CD121,$B$2=Controls!$I$4,'Hours Spread'!DZ121,$B$2=Controls!$I$5,'Hours Spread'!FV121,$B$2=Controls!$I$6,'Hours Spread'!HR121,$B$2=Controls!$I$7,'Hours Spread'!JN121)</f>
        <v>#N/A</v>
      </c>
      <c r="AH123" s="1137" t="str">
        <f>ifs($B$2=Controls!$I$2,'Hours Spread'!AI121,$B$2=Controls!$I$3,'Hours Spread'!CE121,$B$2=Controls!$I$4,'Hours Spread'!EA121,$B$2=Controls!$I$5,'Hours Spread'!FW121,$B$2=Controls!$I$6,'Hours Spread'!HS121,$B$2=Controls!$I$7,'Hours Spread'!JO121)</f>
        <v>#N/A</v>
      </c>
      <c r="AI123" s="1137" t="str">
        <f>ifs($B$2=Controls!$I$2,'Hours Spread'!AJ121,$B$2=Controls!$I$3,'Hours Spread'!CF121,$B$2=Controls!$I$4,'Hours Spread'!EB121,$B$2=Controls!$I$5,'Hours Spread'!FX121,$B$2=Controls!$I$6,'Hours Spread'!HT121,$B$2=Controls!$I$7,'Hours Spread'!JP121)</f>
        <v>#N/A</v>
      </c>
      <c r="AJ123" s="1137" t="str">
        <f>ifs($B$2=Controls!$I$2,'Hours Spread'!AK121,$B$2=Controls!$I$3,'Hours Spread'!CG121,$B$2=Controls!$I$4,'Hours Spread'!EC121,$B$2=Controls!$I$5,'Hours Spread'!FY121,$B$2=Controls!$I$6,'Hours Spread'!HU121,$B$2=Controls!$I$7,'Hours Spread'!JQ121)</f>
        <v>#N/A</v>
      </c>
      <c r="AK123" s="1137" t="str">
        <f>ifs($B$2=Controls!$I$2,'Hours Spread'!AL121,$B$2=Controls!$I$3,'Hours Spread'!CH121,$B$2=Controls!$I$4,'Hours Spread'!ED121,$B$2=Controls!$I$5,'Hours Spread'!FZ121,$B$2=Controls!$I$6,'Hours Spread'!HV121,$B$2=Controls!$I$7,'Hours Spread'!JR121)</f>
        <v>#N/A</v>
      </c>
      <c r="AL123" s="1137" t="str">
        <f>ifs($B$2=Controls!$I$2,'Hours Spread'!AM121,$B$2=Controls!$I$3,'Hours Spread'!CI121,$B$2=Controls!$I$4,'Hours Spread'!EE121,$B$2=Controls!$I$5,'Hours Spread'!GA121,$B$2=Controls!$I$6,'Hours Spread'!HW121,$B$2=Controls!$I$7,'Hours Spread'!JS121)</f>
        <v>#N/A</v>
      </c>
      <c r="AM123" s="1137" t="str">
        <f>ifs($B$2=Controls!$I$2,'Hours Spread'!AN121,$B$2=Controls!$I$3,'Hours Spread'!CJ121,$B$2=Controls!$I$4,'Hours Spread'!EF121,$B$2=Controls!$I$5,'Hours Spread'!GB121,$B$2=Controls!$I$6,'Hours Spread'!HX121,$B$2=Controls!$I$7,'Hours Spread'!JT121)</f>
        <v>#N/A</v>
      </c>
      <c r="AN123" s="1137" t="str">
        <f>ifs($B$2=Controls!$I$2,'Hours Spread'!AO121,$B$2=Controls!$I$3,'Hours Spread'!CK121,$B$2=Controls!$I$4,'Hours Spread'!EG121,$B$2=Controls!$I$5,'Hours Spread'!GC121,$B$2=Controls!$I$6,'Hours Spread'!HY121,$B$2=Controls!$I$7,'Hours Spread'!JU121)</f>
        <v>#N/A</v>
      </c>
      <c r="AO123" s="1137" t="str">
        <f>ifs($B$2=Controls!$I$2,'Hours Spread'!AP121,$B$2=Controls!$I$3,'Hours Spread'!CL121,$B$2=Controls!$I$4,'Hours Spread'!EH121,$B$2=Controls!$I$5,'Hours Spread'!GD121,$B$2=Controls!$I$6,'Hours Spread'!HZ121,$B$2=Controls!$I$7,'Hours Spread'!JV121)</f>
        <v>#N/A</v>
      </c>
      <c r="AP123" s="1137" t="str">
        <f>ifs($B$2=Controls!$I$2,'Hours Spread'!AQ121,$B$2=Controls!$I$3,'Hours Spread'!CM121,$B$2=Controls!$I$4,'Hours Spread'!EI121,$B$2=Controls!$I$5,'Hours Spread'!GE121,$B$2=Controls!$I$6,'Hours Spread'!IA121,$B$2=Controls!$I$7,'Hours Spread'!JW121)</f>
        <v>#N/A</v>
      </c>
      <c r="AQ123" s="1137" t="str">
        <f>ifs($B$2=Controls!$I$2,'Hours Spread'!AR121,$B$2=Controls!$I$3,'Hours Spread'!CN121,$B$2=Controls!$I$4,'Hours Spread'!EJ121,$B$2=Controls!$I$5,'Hours Spread'!GF121,$B$2=Controls!$I$6,'Hours Spread'!IB121,$B$2=Controls!$I$7,'Hours Spread'!JX121)</f>
        <v>#N/A</v>
      </c>
      <c r="AR123" s="1137" t="str">
        <f>ifs($B$2=Controls!$I$2,'Hours Spread'!AS121,$B$2=Controls!$I$3,'Hours Spread'!CO121,$B$2=Controls!$I$4,'Hours Spread'!EK121,$B$2=Controls!$I$5,'Hours Spread'!GG121,$B$2=Controls!$I$6,'Hours Spread'!IC121,$B$2=Controls!$I$7,'Hours Spread'!JY121)</f>
        <v>#N/A</v>
      </c>
      <c r="AS123" s="1137" t="str">
        <f>ifs($B$2=Controls!$I$2,'Hours Spread'!AT121,$B$2=Controls!$I$3,'Hours Spread'!CP121,$B$2=Controls!$I$4,'Hours Spread'!EL121,$B$2=Controls!$I$5,'Hours Spread'!GH121,$B$2=Controls!$I$6,'Hours Spread'!ID121,$B$2=Controls!$I$7,'Hours Spread'!JZ121)</f>
        <v>#N/A</v>
      </c>
      <c r="AT123" s="1137" t="str">
        <f>ifs($B$2=Controls!$I$2,'Hours Spread'!AU121,$B$2=Controls!$I$3,'Hours Spread'!CQ121,$B$2=Controls!$I$4,'Hours Spread'!EM121,$B$2=Controls!$I$5,'Hours Spread'!GI121,$B$2=Controls!$I$6,'Hours Spread'!IE121,$B$2=Controls!$I$7,'Hours Spread'!KA121)</f>
        <v>#N/A</v>
      </c>
      <c r="AU123" s="1137" t="str">
        <f>ifs($B$2=Controls!$I$2,'Hours Spread'!AV121,$B$2=Controls!$I$3,'Hours Spread'!CR121,$B$2=Controls!$I$4,'Hours Spread'!EN121,$B$2=Controls!$I$5,'Hours Spread'!GJ121,$B$2=Controls!$I$6,'Hours Spread'!IF121,$B$2=Controls!$I$7,'Hours Spread'!KB121)</f>
        <v>#N/A</v>
      </c>
      <c r="AV123" s="1137" t="str">
        <f>ifs($B$2=Controls!$I$2,'Hours Spread'!AW121,$B$2=Controls!$I$3,'Hours Spread'!CS121,$B$2=Controls!$I$4,'Hours Spread'!EO121,$B$2=Controls!$I$5,'Hours Spread'!GK121,$B$2=Controls!$I$6,'Hours Spread'!IG121,$B$2=Controls!$I$7,'Hours Spread'!KC121)</f>
        <v>#N/A</v>
      </c>
      <c r="AW123" s="1137" t="str">
        <f>ifs($B$2=Controls!$I$2,'Hours Spread'!AX121,$B$2=Controls!$I$3,'Hours Spread'!CT121,$B$2=Controls!$I$4,'Hours Spread'!EP121,$B$2=Controls!$I$5,'Hours Spread'!GL121,$B$2=Controls!$I$6,'Hours Spread'!IH121,$B$2=Controls!$I$7,'Hours Spread'!KD121)</f>
        <v>#N/A</v>
      </c>
      <c r="AX123" s="1137" t="str">
        <f>ifs($B$2=Controls!$I$2,'Hours Spread'!AY121,$B$2=Controls!$I$3,'Hours Spread'!CU121,$B$2=Controls!$I$4,'Hours Spread'!EQ121,$B$2=Controls!$I$5,'Hours Spread'!GM121,$B$2=Controls!$I$6,'Hours Spread'!II121,$B$2=Controls!$I$7,'Hours Spread'!KE121)</f>
        <v>#N/A</v>
      </c>
    </row>
    <row r="124">
      <c r="A124" s="858"/>
      <c r="B124" s="1143"/>
      <c r="C124" s="1141"/>
      <c r="D124" s="1137" t="str">
        <f>ifs($B$2=Controls!$I$2,'Hours Spread'!E122,$B$2=Controls!$I$3,'Hours Spread'!BA122,$B$2=Controls!$I$4,'Hours Spread'!CW122,$B$2=Controls!$I$5,'Hours Spread'!ES122,$B$2=Controls!$I$6,'Hours Spread'!GO122,$B$2=Controls!$I$7,'Hours Spread'!IK122)</f>
        <v>#N/A</v>
      </c>
      <c r="E124" s="1137" t="str">
        <f>ifs($B$2=Controls!$I$2,'Hours Spread'!F122,$B$2=Controls!$I$3,'Hours Spread'!BB122,$B$2=Controls!$I$4,'Hours Spread'!CX122,$B$2=Controls!$I$5,'Hours Spread'!ET122,$B$2=Controls!$I$6,'Hours Spread'!GP122,$B$2=Controls!$I$7,'Hours Spread'!IL122)</f>
        <v>#N/A</v>
      </c>
      <c r="F124" s="1137" t="str">
        <f>ifs($B$2=Controls!$I$2,'Hours Spread'!G122,$B$2=Controls!$I$3,'Hours Spread'!BC122,$B$2=Controls!$I$4,'Hours Spread'!CY122,$B$2=Controls!$I$5,'Hours Spread'!EU122,$B$2=Controls!$I$6,'Hours Spread'!GQ122,$B$2=Controls!$I$7,'Hours Spread'!IM122)</f>
        <v>#N/A</v>
      </c>
      <c r="G124" s="1137" t="str">
        <f>ifs($B$2=Controls!$I$2,'Hours Spread'!H122,$B$2=Controls!$I$3,'Hours Spread'!BD122,$B$2=Controls!$I$4,'Hours Spread'!CZ122,$B$2=Controls!$I$5,'Hours Spread'!EV122,$B$2=Controls!$I$6,'Hours Spread'!GR122,$B$2=Controls!$I$7,'Hours Spread'!IN122)</f>
        <v>#N/A</v>
      </c>
      <c r="H124" s="1137" t="str">
        <f>ifs($B$2=Controls!$I$2,'Hours Spread'!I122,$B$2=Controls!$I$3,'Hours Spread'!BE122,$B$2=Controls!$I$4,'Hours Spread'!DA122,$B$2=Controls!$I$5,'Hours Spread'!EW122,$B$2=Controls!$I$6,'Hours Spread'!GS122,$B$2=Controls!$I$7,'Hours Spread'!IO122)</f>
        <v>#N/A</v>
      </c>
      <c r="I124" s="1137" t="str">
        <f>ifs($B$2=Controls!$I$2,'Hours Spread'!J122,$B$2=Controls!$I$3,'Hours Spread'!BF122,$B$2=Controls!$I$4,'Hours Spread'!DB122,$B$2=Controls!$I$5,'Hours Spread'!EX122,$B$2=Controls!$I$6,'Hours Spread'!GT122,$B$2=Controls!$I$7,'Hours Spread'!IP122)</f>
        <v>#N/A</v>
      </c>
      <c r="J124" s="1137" t="str">
        <f>ifs($B$2=Controls!$I$2,'Hours Spread'!K122,$B$2=Controls!$I$3,'Hours Spread'!BG122,$B$2=Controls!$I$4,'Hours Spread'!DC122,$B$2=Controls!$I$5,'Hours Spread'!EY122,$B$2=Controls!$I$6,'Hours Spread'!GU122,$B$2=Controls!$I$7,'Hours Spread'!IQ122)</f>
        <v>#N/A</v>
      </c>
      <c r="K124" s="1137" t="str">
        <f>ifs($B$2=Controls!$I$2,'Hours Spread'!L122,$B$2=Controls!$I$3,'Hours Spread'!BH122,$B$2=Controls!$I$4,'Hours Spread'!DD122,$B$2=Controls!$I$5,'Hours Spread'!EZ122,$B$2=Controls!$I$6,'Hours Spread'!GV122,$B$2=Controls!$I$7,'Hours Spread'!IR122)</f>
        <v>#N/A</v>
      </c>
      <c r="L124" s="1137" t="str">
        <f>ifs($B$2=Controls!$I$2,'Hours Spread'!M122,$B$2=Controls!$I$3,'Hours Spread'!BI122,$B$2=Controls!$I$4,'Hours Spread'!DE122,$B$2=Controls!$I$5,'Hours Spread'!FA122,$B$2=Controls!$I$6,'Hours Spread'!GW122,$B$2=Controls!$I$7,'Hours Spread'!IS122)</f>
        <v>#N/A</v>
      </c>
      <c r="M124" s="1137" t="str">
        <f>ifs($B$2=Controls!$I$2,'Hours Spread'!N122,$B$2=Controls!$I$3,'Hours Spread'!BJ122,$B$2=Controls!$I$4,'Hours Spread'!DF122,$B$2=Controls!$I$5,'Hours Spread'!FB122,$B$2=Controls!$I$6,'Hours Spread'!GX122,$B$2=Controls!$I$7,'Hours Spread'!IT122)</f>
        <v>#N/A</v>
      </c>
      <c r="N124" s="1137" t="str">
        <f>ifs($B$2=Controls!$I$2,'Hours Spread'!O122,$B$2=Controls!$I$3,'Hours Spread'!BK122,$B$2=Controls!$I$4,'Hours Spread'!DG122,$B$2=Controls!$I$5,'Hours Spread'!FC122,$B$2=Controls!$I$6,'Hours Spread'!GY122,$B$2=Controls!$I$7,'Hours Spread'!IU122)</f>
        <v>#N/A</v>
      </c>
      <c r="O124" s="1137" t="str">
        <f>ifs($B$2=Controls!$I$2,'Hours Spread'!P122,$B$2=Controls!$I$3,'Hours Spread'!BL122,$B$2=Controls!$I$4,'Hours Spread'!DH122,$B$2=Controls!$I$5,'Hours Spread'!FD122,$B$2=Controls!$I$6,'Hours Spread'!GZ122,$B$2=Controls!$I$7,'Hours Spread'!IV122)</f>
        <v>#N/A</v>
      </c>
      <c r="P124" s="1137" t="str">
        <f>ifs($B$2=Controls!$I$2,'Hours Spread'!Q122,$B$2=Controls!$I$3,'Hours Spread'!BM122,$B$2=Controls!$I$4,'Hours Spread'!DI122,$B$2=Controls!$I$5,'Hours Spread'!FE122,$B$2=Controls!$I$6,'Hours Spread'!HA122,$B$2=Controls!$I$7,'Hours Spread'!IW122)</f>
        <v>#N/A</v>
      </c>
      <c r="Q124" s="1137" t="str">
        <f>ifs($B$2=Controls!$I$2,'Hours Spread'!R122,$B$2=Controls!$I$3,'Hours Spread'!BN122,$B$2=Controls!$I$4,'Hours Spread'!DJ122,$B$2=Controls!$I$5,'Hours Spread'!FF122,$B$2=Controls!$I$6,'Hours Spread'!HB122,$B$2=Controls!$I$7,'Hours Spread'!IX122)</f>
        <v>#N/A</v>
      </c>
      <c r="R124" s="1137" t="str">
        <f>ifs($B$2=Controls!$I$2,'Hours Spread'!S122,$B$2=Controls!$I$3,'Hours Spread'!BO122,$B$2=Controls!$I$4,'Hours Spread'!DK122,$B$2=Controls!$I$5,'Hours Spread'!FG122,$B$2=Controls!$I$6,'Hours Spread'!HC122,$B$2=Controls!$I$7,'Hours Spread'!IY122)</f>
        <v>#N/A</v>
      </c>
      <c r="S124" s="1137" t="str">
        <f>ifs($B$2=Controls!$I$2,'Hours Spread'!T122,$B$2=Controls!$I$3,'Hours Spread'!BP122,$B$2=Controls!$I$4,'Hours Spread'!DL122,$B$2=Controls!$I$5,'Hours Spread'!FH122,$B$2=Controls!$I$6,'Hours Spread'!HD122,$B$2=Controls!$I$7,'Hours Spread'!IZ122)</f>
        <v>#N/A</v>
      </c>
      <c r="T124" s="1137" t="str">
        <f>ifs($B$2=Controls!$I$2,'Hours Spread'!U122,$B$2=Controls!$I$3,'Hours Spread'!BQ122,$B$2=Controls!$I$4,'Hours Spread'!DM122,$B$2=Controls!$I$5,'Hours Spread'!FI122,$B$2=Controls!$I$6,'Hours Spread'!HE122,$B$2=Controls!$I$7,'Hours Spread'!JA122)</f>
        <v>#N/A</v>
      </c>
      <c r="U124" s="1137" t="str">
        <f>ifs($B$2=Controls!$I$2,'Hours Spread'!V122,$B$2=Controls!$I$3,'Hours Spread'!BR122,$B$2=Controls!$I$4,'Hours Spread'!DN122,$B$2=Controls!$I$5,'Hours Spread'!FJ122,$B$2=Controls!$I$6,'Hours Spread'!HF122,$B$2=Controls!$I$7,'Hours Spread'!JB122)</f>
        <v>#N/A</v>
      </c>
      <c r="V124" s="1137" t="str">
        <f>ifs($B$2=Controls!$I$2,'Hours Spread'!W122,$B$2=Controls!$I$3,'Hours Spread'!BS122,$B$2=Controls!$I$4,'Hours Spread'!DO122,$B$2=Controls!$I$5,'Hours Spread'!FK122,$B$2=Controls!$I$6,'Hours Spread'!HG122,$B$2=Controls!$I$7,'Hours Spread'!JC122)</f>
        <v>#N/A</v>
      </c>
      <c r="W124" s="1137" t="str">
        <f>ifs($B$2=Controls!$I$2,'Hours Spread'!X122,$B$2=Controls!$I$3,'Hours Spread'!BT122,$B$2=Controls!$I$4,'Hours Spread'!DP122,$B$2=Controls!$I$5,'Hours Spread'!FL122,$B$2=Controls!$I$6,'Hours Spread'!HH122,$B$2=Controls!$I$7,'Hours Spread'!JD122)</f>
        <v>#N/A</v>
      </c>
      <c r="X124" s="1137" t="str">
        <f>ifs($B$2=Controls!$I$2,'Hours Spread'!Y122,$B$2=Controls!$I$3,'Hours Spread'!BU122,$B$2=Controls!$I$4,'Hours Spread'!DQ122,$B$2=Controls!$I$5,'Hours Spread'!FM122,$B$2=Controls!$I$6,'Hours Spread'!HI122,$B$2=Controls!$I$7,'Hours Spread'!JE122)</f>
        <v>#N/A</v>
      </c>
      <c r="Y124" s="1137" t="str">
        <f>ifs($B$2=Controls!$I$2,'Hours Spread'!Z122,$B$2=Controls!$I$3,'Hours Spread'!BV122,$B$2=Controls!$I$4,'Hours Spread'!DR122,$B$2=Controls!$I$5,'Hours Spread'!FN122,$B$2=Controls!$I$6,'Hours Spread'!HJ122,$B$2=Controls!$I$7,'Hours Spread'!JF122)</f>
        <v>#N/A</v>
      </c>
      <c r="Z124" s="1137" t="str">
        <f>ifs($B$2=Controls!$I$2,'Hours Spread'!AA122,$B$2=Controls!$I$3,'Hours Spread'!BW122,$B$2=Controls!$I$4,'Hours Spread'!DS122,$B$2=Controls!$I$5,'Hours Spread'!FO122,$B$2=Controls!$I$6,'Hours Spread'!HK122,$B$2=Controls!$I$7,'Hours Spread'!JG122)</f>
        <v>#N/A</v>
      </c>
      <c r="AA124" s="1137" t="str">
        <f>ifs($B$2=Controls!$I$2,'Hours Spread'!AB122,$B$2=Controls!$I$3,'Hours Spread'!BX122,$B$2=Controls!$I$4,'Hours Spread'!DT122,$B$2=Controls!$I$5,'Hours Spread'!FP122,$B$2=Controls!$I$6,'Hours Spread'!HL122,$B$2=Controls!$I$7,'Hours Spread'!JH122)</f>
        <v>#N/A</v>
      </c>
      <c r="AB124" s="1137" t="str">
        <f>ifs($B$2=Controls!$I$2,'Hours Spread'!AC122,$B$2=Controls!$I$3,'Hours Spread'!BY122,$B$2=Controls!$I$4,'Hours Spread'!DU122,$B$2=Controls!$I$5,'Hours Spread'!FQ122,$B$2=Controls!$I$6,'Hours Spread'!HM122,$B$2=Controls!$I$7,'Hours Spread'!JI122)</f>
        <v>#N/A</v>
      </c>
      <c r="AC124" s="1137" t="str">
        <f>ifs($B$2=Controls!$I$2,'Hours Spread'!AD122,$B$2=Controls!$I$3,'Hours Spread'!BZ122,$B$2=Controls!$I$4,'Hours Spread'!DV122,$B$2=Controls!$I$5,'Hours Spread'!FR122,$B$2=Controls!$I$6,'Hours Spread'!HN122,$B$2=Controls!$I$7,'Hours Spread'!JJ122)</f>
        <v>#N/A</v>
      </c>
      <c r="AD124" s="1137" t="str">
        <f>ifs($B$2=Controls!$I$2,'Hours Spread'!AE122,$B$2=Controls!$I$3,'Hours Spread'!CA122,$B$2=Controls!$I$4,'Hours Spread'!DW122,$B$2=Controls!$I$5,'Hours Spread'!FS122,$B$2=Controls!$I$6,'Hours Spread'!HO122,$B$2=Controls!$I$7,'Hours Spread'!JK122)</f>
        <v>#N/A</v>
      </c>
      <c r="AE124" s="1137" t="str">
        <f>ifs($B$2=Controls!$I$2,'Hours Spread'!AF122,$B$2=Controls!$I$3,'Hours Spread'!CB122,$B$2=Controls!$I$4,'Hours Spread'!DX122,$B$2=Controls!$I$5,'Hours Spread'!FT122,$B$2=Controls!$I$6,'Hours Spread'!HP122,$B$2=Controls!$I$7,'Hours Spread'!JL122)</f>
        <v>#N/A</v>
      </c>
      <c r="AF124" s="1137" t="str">
        <f>ifs($B$2=Controls!$I$2,'Hours Spread'!AG122,$B$2=Controls!$I$3,'Hours Spread'!CC122,$B$2=Controls!$I$4,'Hours Spread'!DY122,$B$2=Controls!$I$5,'Hours Spread'!FU122,$B$2=Controls!$I$6,'Hours Spread'!HQ122,$B$2=Controls!$I$7,'Hours Spread'!JM122)</f>
        <v>#N/A</v>
      </c>
      <c r="AG124" s="1137" t="str">
        <f>ifs($B$2=Controls!$I$2,'Hours Spread'!AH122,$B$2=Controls!$I$3,'Hours Spread'!CD122,$B$2=Controls!$I$4,'Hours Spread'!DZ122,$B$2=Controls!$I$5,'Hours Spread'!FV122,$B$2=Controls!$I$6,'Hours Spread'!HR122,$B$2=Controls!$I$7,'Hours Spread'!JN122)</f>
        <v>#N/A</v>
      </c>
      <c r="AH124" s="1137" t="str">
        <f>ifs($B$2=Controls!$I$2,'Hours Spread'!AI122,$B$2=Controls!$I$3,'Hours Spread'!CE122,$B$2=Controls!$I$4,'Hours Spread'!EA122,$B$2=Controls!$I$5,'Hours Spread'!FW122,$B$2=Controls!$I$6,'Hours Spread'!HS122,$B$2=Controls!$I$7,'Hours Spread'!JO122)</f>
        <v>#N/A</v>
      </c>
      <c r="AI124" s="1137" t="str">
        <f>ifs($B$2=Controls!$I$2,'Hours Spread'!AJ122,$B$2=Controls!$I$3,'Hours Spread'!CF122,$B$2=Controls!$I$4,'Hours Spread'!EB122,$B$2=Controls!$I$5,'Hours Spread'!FX122,$B$2=Controls!$I$6,'Hours Spread'!HT122,$B$2=Controls!$I$7,'Hours Spread'!JP122)</f>
        <v>#N/A</v>
      </c>
      <c r="AJ124" s="1137" t="str">
        <f>ifs($B$2=Controls!$I$2,'Hours Spread'!AK122,$B$2=Controls!$I$3,'Hours Spread'!CG122,$B$2=Controls!$I$4,'Hours Spread'!EC122,$B$2=Controls!$I$5,'Hours Spread'!FY122,$B$2=Controls!$I$6,'Hours Spread'!HU122,$B$2=Controls!$I$7,'Hours Spread'!JQ122)</f>
        <v>#N/A</v>
      </c>
      <c r="AK124" s="1137" t="str">
        <f>ifs($B$2=Controls!$I$2,'Hours Spread'!AL122,$B$2=Controls!$I$3,'Hours Spread'!CH122,$B$2=Controls!$I$4,'Hours Spread'!ED122,$B$2=Controls!$I$5,'Hours Spread'!FZ122,$B$2=Controls!$I$6,'Hours Spread'!HV122,$B$2=Controls!$I$7,'Hours Spread'!JR122)</f>
        <v>#N/A</v>
      </c>
      <c r="AL124" s="1137" t="str">
        <f>ifs($B$2=Controls!$I$2,'Hours Spread'!AM122,$B$2=Controls!$I$3,'Hours Spread'!CI122,$B$2=Controls!$I$4,'Hours Spread'!EE122,$B$2=Controls!$I$5,'Hours Spread'!GA122,$B$2=Controls!$I$6,'Hours Spread'!HW122,$B$2=Controls!$I$7,'Hours Spread'!JS122)</f>
        <v>#N/A</v>
      </c>
      <c r="AM124" s="1137" t="str">
        <f>ifs($B$2=Controls!$I$2,'Hours Spread'!AN122,$B$2=Controls!$I$3,'Hours Spread'!CJ122,$B$2=Controls!$I$4,'Hours Spread'!EF122,$B$2=Controls!$I$5,'Hours Spread'!GB122,$B$2=Controls!$I$6,'Hours Spread'!HX122,$B$2=Controls!$I$7,'Hours Spread'!JT122)</f>
        <v>#N/A</v>
      </c>
      <c r="AN124" s="1137" t="str">
        <f>ifs($B$2=Controls!$I$2,'Hours Spread'!AO122,$B$2=Controls!$I$3,'Hours Spread'!CK122,$B$2=Controls!$I$4,'Hours Spread'!EG122,$B$2=Controls!$I$5,'Hours Spread'!GC122,$B$2=Controls!$I$6,'Hours Spread'!HY122,$B$2=Controls!$I$7,'Hours Spread'!JU122)</f>
        <v>#N/A</v>
      </c>
      <c r="AO124" s="1137" t="str">
        <f>ifs($B$2=Controls!$I$2,'Hours Spread'!AP122,$B$2=Controls!$I$3,'Hours Spread'!CL122,$B$2=Controls!$I$4,'Hours Spread'!EH122,$B$2=Controls!$I$5,'Hours Spread'!GD122,$B$2=Controls!$I$6,'Hours Spread'!HZ122,$B$2=Controls!$I$7,'Hours Spread'!JV122)</f>
        <v>#N/A</v>
      </c>
      <c r="AP124" s="1137" t="str">
        <f>ifs($B$2=Controls!$I$2,'Hours Spread'!AQ122,$B$2=Controls!$I$3,'Hours Spread'!CM122,$B$2=Controls!$I$4,'Hours Spread'!EI122,$B$2=Controls!$I$5,'Hours Spread'!GE122,$B$2=Controls!$I$6,'Hours Spread'!IA122,$B$2=Controls!$I$7,'Hours Spread'!JW122)</f>
        <v>#N/A</v>
      </c>
      <c r="AQ124" s="1137" t="str">
        <f>ifs($B$2=Controls!$I$2,'Hours Spread'!AR122,$B$2=Controls!$I$3,'Hours Spread'!CN122,$B$2=Controls!$I$4,'Hours Spread'!EJ122,$B$2=Controls!$I$5,'Hours Spread'!GF122,$B$2=Controls!$I$6,'Hours Spread'!IB122,$B$2=Controls!$I$7,'Hours Spread'!JX122)</f>
        <v>#N/A</v>
      </c>
      <c r="AR124" s="1137" t="str">
        <f>ifs($B$2=Controls!$I$2,'Hours Spread'!AS122,$B$2=Controls!$I$3,'Hours Spread'!CO122,$B$2=Controls!$I$4,'Hours Spread'!EK122,$B$2=Controls!$I$5,'Hours Spread'!GG122,$B$2=Controls!$I$6,'Hours Spread'!IC122,$B$2=Controls!$I$7,'Hours Spread'!JY122)</f>
        <v>#N/A</v>
      </c>
      <c r="AS124" s="1137" t="str">
        <f>ifs($B$2=Controls!$I$2,'Hours Spread'!AT122,$B$2=Controls!$I$3,'Hours Spread'!CP122,$B$2=Controls!$I$4,'Hours Spread'!EL122,$B$2=Controls!$I$5,'Hours Spread'!GH122,$B$2=Controls!$I$6,'Hours Spread'!ID122,$B$2=Controls!$I$7,'Hours Spread'!JZ122)</f>
        <v>#N/A</v>
      </c>
      <c r="AT124" s="1137" t="str">
        <f>ifs($B$2=Controls!$I$2,'Hours Spread'!AU122,$B$2=Controls!$I$3,'Hours Spread'!CQ122,$B$2=Controls!$I$4,'Hours Spread'!EM122,$B$2=Controls!$I$5,'Hours Spread'!GI122,$B$2=Controls!$I$6,'Hours Spread'!IE122,$B$2=Controls!$I$7,'Hours Spread'!KA122)</f>
        <v>#N/A</v>
      </c>
      <c r="AU124" s="1137" t="str">
        <f>ifs($B$2=Controls!$I$2,'Hours Spread'!AV122,$B$2=Controls!$I$3,'Hours Spread'!CR122,$B$2=Controls!$I$4,'Hours Spread'!EN122,$B$2=Controls!$I$5,'Hours Spread'!GJ122,$B$2=Controls!$I$6,'Hours Spread'!IF122,$B$2=Controls!$I$7,'Hours Spread'!KB122)</f>
        <v>#N/A</v>
      </c>
      <c r="AV124" s="1137" t="str">
        <f>ifs($B$2=Controls!$I$2,'Hours Spread'!AW122,$B$2=Controls!$I$3,'Hours Spread'!CS122,$B$2=Controls!$I$4,'Hours Spread'!EO122,$B$2=Controls!$I$5,'Hours Spread'!GK122,$B$2=Controls!$I$6,'Hours Spread'!IG122,$B$2=Controls!$I$7,'Hours Spread'!KC122)</f>
        <v>#N/A</v>
      </c>
      <c r="AW124" s="1137" t="str">
        <f>ifs($B$2=Controls!$I$2,'Hours Spread'!AX122,$B$2=Controls!$I$3,'Hours Spread'!CT122,$B$2=Controls!$I$4,'Hours Spread'!EP122,$B$2=Controls!$I$5,'Hours Spread'!GL122,$B$2=Controls!$I$6,'Hours Spread'!IH122,$B$2=Controls!$I$7,'Hours Spread'!KD122)</f>
        <v>#N/A</v>
      </c>
      <c r="AX124" s="1137" t="str">
        <f>ifs($B$2=Controls!$I$2,'Hours Spread'!AY122,$B$2=Controls!$I$3,'Hours Spread'!CU122,$B$2=Controls!$I$4,'Hours Spread'!EQ122,$B$2=Controls!$I$5,'Hours Spread'!GM122,$B$2=Controls!$I$6,'Hours Spread'!II122,$B$2=Controls!$I$7,'Hours Spread'!KE122)</f>
        <v>#N/A</v>
      </c>
    </row>
    <row r="125">
      <c r="A125" s="858"/>
      <c r="B125" s="1143"/>
      <c r="C125" s="1141"/>
      <c r="D125" s="1137" t="str">
        <f>ifs($B$2=Controls!$I$2,'Hours Spread'!E123,$B$2=Controls!$I$3,'Hours Spread'!BA123,$B$2=Controls!$I$4,'Hours Spread'!CW123,$B$2=Controls!$I$5,'Hours Spread'!ES123,$B$2=Controls!$I$6,'Hours Spread'!GO123,$B$2=Controls!$I$7,'Hours Spread'!IK123)</f>
        <v>#N/A</v>
      </c>
      <c r="E125" s="1137" t="str">
        <f>ifs($B$2=Controls!$I$2,'Hours Spread'!F123,$B$2=Controls!$I$3,'Hours Spread'!BB123,$B$2=Controls!$I$4,'Hours Spread'!CX123,$B$2=Controls!$I$5,'Hours Spread'!ET123,$B$2=Controls!$I$6,'Hours Spread'!GP123,$B$2=Controls!$I$7,'Hours Spread'!IL123)</f>
        <v>#N/A</v>
      </c>
      <c r="F125" s="1137" t="str">
        <f>ifs($B$2=Controls!$I$2,'Hours Spread'!G123,$B$2=Controls!$I$3,'Hours Spread'!BC123,$B$2=Controls!$I$4,'Hours Spread'!CY123,$B$2=Controls!$I$5,'Hours Spread'!EU123,$B$2=Controls!$I$6,'Hours Spread'!GQ123,$B$2=Controls!$I$7,'Hours Spread'!IM123)</f>
        <v>#N/A</v>
      </c>
      <c r="G125" s="1137" t="str">
        <f>ifs($B$2=Controls!$I$2,'Hours Spread'!H123,$B$2=Controls!$I$3,'Hours Spread'!BD123,$B$2=Controls!$I$4,'Hours Spread'!CZ123,$B$2=Controls!$I$5,'Hours Spread'!EV123,$B$2=Controls!$I$6,'Hours Spread'!GR123,$B$2=Controls!$I$7,'Hours Spread'!IN123)</f>
        <v>#N/A</v>
      </c>
      <c r="H125" s="1137" t="str">
        <f>ifs($B$2=Controls!$I$2,'Hours Spread'!I123,$B$2=Controls!$I$3,'Hours Spread'!BE123,$B$2=Controls!$I$4,'Hours Spread'!DA123,$B$2=Controls!$I$5,'Hours Spread'!EW123,$B$2=Controls!$I$6,'Hours Spread'!GS123,$B$2=Controls!$I$7,'Hours Spread'!IO123)</f>
        <v>#N/A</v>
      </c>
      <c r="I125" s="1137" t="str">
        <f>ifs($B$2=Controls!$I$2,'Hours Spread'!J123,$B$2=Controls!$I$3,'Hours Spread'!BF123,$B$2=Controls!$I$4,'Hours Spread'!DB123,$B$2=Controls!$I$5,'Hours Spread'!EX123,$B$2=Controls!$I$6,'Hours Spread'!GT123,$B$2=Controls!$I$7,'Hours Spread'!IP123)</f>
        <v>#N/A</v>
      </c>
      <c r="J125" s="1137" t="str">
        <f>ifs($B$2=Controls!$I$2,'Hours Spread'!K123,$B$2=Controls!$I$3,'Hours Spread'!BG123,$B$2=Controls!$I$4,'Hours Spread'!DC123,$B$2=Controls!$I$5,'Hours Spread'!EY123,$B$2=Controls!$I$6,'Hours Spread'!GU123,$B$2=Controls!$I$7,'Hours Spread'!IQ123)</f>
        <v>#N/A</v>
      </c>
      <c r="K125" s="1137" t="str">
        <f>ifs($B$2=Controls!$I$2,'Hours Spread'!L123,$B$2=Controls!$I$3,'Hours Spread'!BH123,$B$2=Controls!$I$4,'Hours Spread'!DD123,$B$2=Controls!$I$5,'Hours Spread'!EZ123,$B$2=Controls!$I$6,'Hours Spread'!GV123,$B$2=Controls!$I$7,'Hours Spread'!IR123)</f>
        <v>#N/A</v>
      </c>
      <c r="L125" s="1137" t="str">
        <f>ifs($B$2=Controls!$I$2,'Hours Spread'!M123,$B$2=Controls!$I$3,'Hours Spread'!BI123,$B$2=Controls!$I$4,'Hours Spread'!DE123,$B$2=Controls!$I$5,'Hours Spread'!FA123,$B$2=Controls!$I$6,'Hours Spread'!GW123,$B$2=Controls!$I$7,'Hours Spread'!IS123)</f>
        <v>#N/A</v>
      </c>
      <c r="M125" s="1137" t="str">
        <f>ifs($B$2=Controls!$I$2,'Hours Spread'!N123,$B$2=Controls!$I$3,'Hours Spread'!BJ123,$B$2=Controls!$I$4,'Hours Spread'!DF123,$B$2=Controls!$I$5,'Hours Spread'!FB123,$B$2=Controls!$I$6,'Hours Spread'!GX123,$B$2=Controls!$I$7,'Hours Spread'!IT123)</f>
        <v>#N/A</v>
      </c>
      <c r="N125" s="1137" t="str">
        <f>ifs($B$2=Controls!$I$2,'Hours Spread'!O123,$B$2=Controls!$I$3,'Hours Spread'!BK123,$B$2=Controls!$I$4,'Hours Spread'!DG123,$B$2=Controls!$I$5,'Hours Spread'!FC123,$B$2=Controls!$I$6,'Hours Spread'!GY123,$B$2=Controls!$I$7,'Hours Spread'!IU123)</f>
        <v>#N/A</v>
      </c>
      <c r="O125" s="1137" t="str">
        <f>ifs($B$2=Controls!$I$2,'Hours Spread'!P123,$B$2=Controls!$I$3,'Hours Spread'!BL123,$B$2=Controls!$I$4,'Hours Spread'!DH123,$B$2=Controls!$I$5,'Hours Spread'!FD123,$B$2=Controls!$I$6,'Hours Spread'!GZ123,$B$2=Controls!$I$7,'Hours Spread'!IV123)</f>
        <v>#N/A</v>
      </c>
      <c r="P125" s="1137" t="str">
        <f>ifs($B$2=Controls!$I$2,'Hours Spread'!Q123,$B$2=Controls!$I$3,'Hours Spread'!BM123,$B$2=Controls!$I$4,'Hours Spread'!DI123,$B$2=Controls!$I$5,'Hours Spread'!FE123,$B$2=Controls!$I$6,'Hours Spread'!HA123,$B$2=Controls!$I$7,'Hours Spread'!IW123)</f>
        <v>#N/A</v>
      </c>
      <c r="Q125" s="1137" t="str">
        <f>ifs($B$2=Controls!$I$2,'Hours Spread'!R123,$B$2=Controls!$I$3,'Hours Spread'!BN123,$B$2=Controls!$I$4,'Hours Spread'!DJ123,$B$2=Controls!$I$5,'Hours Spread'!FF123,$B$2=Controls!$I$6,'Hours Spread'!HB123,$B$2=Controls!$I$7,'Hours Spread'!IX123)</f>
        <v>#N/A</v>
      </c>
      <c r="R125" s="1137" t="str">
        <f>ifs($B$2=Controls!$I$2,'Hours Spread'!S123,$B$2=Controls!$I$3,'Hours Spread'!BO123,$B$2=Controls!$I$4,'Hours Spread'!DK123,$B$2=Controls!$I$5,'Hours Spread'!FG123,$B$2=Controls!$I$6,'Hours Spread'!HC123,$B$2=Controls!$I$7,'Hours Spread'!IY123)</f>
        <v>#N/A</v>
      </c>
      <c r="S125" s="1137" t="str">
        <f>ifs($B$2=Controls!$I$2,'Hours Spread'!T123,$B$2=Controls!$I$3,'Hours Spread'!BP123,$B$2=Controls!$I$4,'Hours Spread'!DL123,$B$2=Controls!$I$5,'Hours Spread'!FH123,$B$2=Controls!$I$6,'Hours Spread'!HD123,$B$2=Controls!$I$7,'Hours Spread'!IZ123)</f>
        <v>#N/A</v>
      </c>
      <c r="T125" s="1137" t="str">
        <f>ifs($B$2=Controls!$I$2,'Hours Spread'!U123,$B$2=Controls!$I$3,'Hours Spread'!BQ123,$B$2=Controls!$I$4,'Hours Spread'!DM123,$B$2=Controls!$I$5,'Hours Spread'!FI123,$B$2=Controls!$I$6,'Hours Spread'!HE123,$B$2=Controls!$I$7,'Hours Spread'!JA123)</f>
        <v>#N/A</v>
      </c>
      <c r="U125" s="1137" t="str">
        <f>ifs($B$2=Controls!$I$2,'Hours Spread'!V123,$B$2=Controls!$I$3,'Hours Spread'!BR123,$B$2=Controls!$I$4,'Hours Spread'!DN123,$B$2=Controls!$I$5,'Hours Spread'!FJ123,$B$2=Controls!$I$6,'Hours Spread'!HF123,$B$2=Controls!$I$7,'Hours Spread'!JB123)</f>
        <v>#N/A</v>
      </c>
      <c r="V125" s="1137" t="str">
        <f>ifs($B$2=Controls!$I$2,'Hours Spread'!W123,$B$2=Controls!$I$3,'Hours Spread'!BS123,$B$2=Controls!$I$4,'Hours Spread'!DO123,$B$2=Controls!$I$5,'Hours Spread'!FK123,$B$2=Controls!$I$6,'Hours Spread'!HG123,$B$2=Controls!$I$7,'Hours Spread'!JC123)</f>
        <v>#N/A</v>
      </c>
      <c r="W125" s="1137" t="str">
        <f>ifs($B$2=Controls!$I$2,'Hours Spread'!X123,$B$2=Controls!$I$3,'Hours Spread'!BT123,$B$2=Controls!$I$4,'Hours Spread'!DP123,$B$2=Controls!$I$5,'Hours Spread'!FL123,$B$2=Controls!$I$6,'Hours Spread'!HH123,$B$2=Controls!$I$7,'Hours Spread'!JD123)</f>
        <v>#N/A</v>
      </c>
      <c r="X125" s="1137" t="str">
        <f>ifs($B$2=Controls!$I$2,'Hours Spread'!Y123,$B$2=Controls!$I$3,'Hours Spread'!BU123,$B$2=Controls!$I$4,'Hours Spread'!DQ123,$B$2=Controls!$I$5,'Hours Spread'!FM123,$B$2=Controls!$I$6,'Hours Spread'!HI123,$B$2=Controls!$I$7,'Hours Spread'!JE123)</f>
        <v>#N/A</v>
      </c>
      <c r="Y125" s="1137" t="str">
        <f>ifs($B$2=Controls!$I$2,'Hours Spread'!Z123,$B$2=Controls!$I$3,'Hours Spread'!BV123,$B$2=Controls!$I$4,'Hours Spread'!DR123,$B$2=Controls!$I$5,'Hours Spread'!FN123,$B$2=Controls!$I$6,'Hours Spread'!HJ123,$B$2=Controls!$I$7,'Hours Spread'!JF123)</f>
        <v>#N/A</v>
      </c>
      <c r="Z125" s="1137" t="str">
        <f>ifs($B$2=Controls!$I$2,'Hours Spread'!AA123,$B$2=Controls!$I$3,'Hours Spread'!BW123,$B$2=Controls!$I$4,'Hours Spread'!DS123,$B$2=Controls!$I$5,'Hours Spread'!FO123,$B$2=Controls!$I$6,'Hours Spread'!HK123,$B$2=Controls!$I$7,'Hours Spread'!JG123)</f>
        <v>#N/A</v>
      </c>
      <c r="AA125" s="1137" t="str">
        <f>ifs($B$2=Controls!$I$2,'Hours Spread'!AB123,$B$2=Controls!$I$3,'Hours Spread'!BX123,$B$2=Controls!$I$4,'Hours Spread'!DT123,$B$2=Controls!$I$5,'Hours Spread'!FP123,$B$2=Controls!$I$6,'Hours Spread'!HL123,$B$2=Controls!$I$7,'Hours Spread'!JH123)</f>
        <v>#N/A</v>
      </c>
      <c r="AB125" s="1137" t="str">
        <f>ifs($B$2=Controls!$I$2,'Hours Spread'!AC123,$B$2=Controls!$I$3,'Hours Spread'!BY123,$B$2=Controls!$I$4,'Hours Spread'!DU123,$B$2=Controls!$I$5,'Hours Spread'!FQ123,$B$2=Controls!$I$6,'Hours Spread'!HM123,$B$2=Controls!$I$7,'Hours Spread'!JI123)</f>
        <v>#N/A</v>
      </c>
      <c r="AC125" s="1137" t="str">
        <f>ifs($B$2=Controls!$I$2,'Hours Spread'!AD123,$B$2=Controls!$I$3,'Hours Spread'!BZ123,$B$2=Controls!$I$4,'Hours Spread'!DV123,$B$2=Controls!$I$5,'Hours Spread'!FR123,$B$2=Controls!$I$6,'Hours Spread'!HN123,$B$2=Controls!$I$7,'Hours Spread'!JJ123)</f>
        <v>#N/A</v>
      </c>
      <c r="AD125" s="1137" t="str">
        <f>ifs($B$2=Controls!$I$2,'Hours Spread'!AE123,$B$2=Controls!$I$3,'Hours Spread'!CA123,$B$2=Controls!$I$4,'Hours Spread'!DW123,$B$2=Controls!$I$5,'Hours Spread'!FS123,$B$2=Controls!$I$6,'Hours Spread'!HO123,$B$2=Controls!$I$7,'Hours Spread'!JK123)</f>
        <v>#N/A</v>
      </c>
      <c r="AE125" s="1137" t="str">
        <f>ifs($B$2=Controls!$I$2,'Hours Spread'!AF123,$B$2=Controls!$I$3,'Hours Spread'!CB123,$B$2=Controls!$I$4,'Hours Spread'!DX123,$B$2=Controls!$I$5,'Hours Spread'!FT123,$B$2=Controls!$I$6,'Hours Spread'!HP123,$B$2=Controls!$I$7,'Hours Spread'!JL123)</f>
        <v>#N/A</v>
      </c>
      <c r="AF125" s="1137" t="str">
        <f>ifs($B$2=Controls!$I$2,'Hours Spread'!AG123,$B$2=Controls!$I$3,'Hours Spread'!CC123,$B$2=Controls!$I$4,'Hours Spread'!DY123,$B$2=Controls!$I$5,'Hours Spread'!FU123,$B$2=Controls!$I$6,'Hours Spread'!HQ123,$B$2=Controls!$I$7,'Hours Spread'!JM123)</f>
        <v>#N/A</v>
      </c>
      <c r="AG125" s="1137" t="str">
        <f>ifs($B$2=Controls!$I$2,'Hours Spread'!AH123,$B$2=Controls!$I$3,'Hours Spread'!CD123,$B$2=Controls!$I$4,'Hours Spread'!DZ123,$B$2=Controls!$I$5,'Hours Spread'!FV123,$B$2=Controls!$I$6,'Hours Spread'!HR123,$B$2=Controls!$I$7,'Hours Spread'!JN123)</f>
        <v>#N/A</v>
      </c>
      <c r="AH125" s="1137" t="str">
        <f>ifs($B$2=Controls!$I$2,'Hours Spread'!AI123,$B$2=Controls!$I$3,'Hours Spread'!CE123,$B$2=Controls!$I$4,'Hours Spread'!EA123,$B$2=Controls!$I$5,'Hours Spread'!FW123,$B$2=Controls!$I$6,'Hours Spread'!HS123,$B$2=Controls!$I$7,'Hours Spread'!JO123)</f>
        <v>#N/A</v>
      </c>
      <c r="AI125" s="1137" t="str">
        <f>ifs($B$2=Controls!$I$2,'Hours Spread'!AJ123,$B$2=Controls!$I$3,'Hours Spread'!CF123,$B$2=Controls!$I$4,'Hours Spread'!EB123,$B$2=Controls!$I$5,'Hours Spread'!FX123,$B$2=Controls!$I$6,'Hours Spread'!HT123,$B$2=Controls!$I$7,'Hours Spread'!JP123)</f>
        <v>#N/A</v>
      </c>
      <c r="AJ125" s="1137" t="str">
        <f>ifs($B$2=Controls!$I$2,'Hours Spread'!AK123,$B$2=Controls!$I$3,'Hours Spread'!CG123,$B$2=Controls!$I$4,'Hours Spread'!EC123,$B$2=Controls!$I$5,'Hours Spread'!FY123,$B$2=Controls!$I$6,'Hours Spread'!HU123,$B$2=Controls!$I$7,'Hours Spread'!JQ123)</f>
        <v>#N/A</v>
      </c>
      <c r="AK125" s="1137" t="str">
        <f>ifs($B$2=Controls!$I$2,'Hours Spread'!AL123,$B$2=Controls!$I$3,'Hours Spread'!CH123,$B$2=Controls!$I$4,'Hours Spread'!ED123,$B$2=Controls!$I$5,'Hours Spread'!FZ123,$B$2=Controls!$I$6,'Hours Spread'!HV123,$B$2=Controls!$I$7,'Hours Spread'!JR123)</f>
        <v>#N/A</v>
      </c>
      <c r="AL125" s="1137" t="str">
        <f>ifs($B$2=Controls!$I$2,'Hours Spread'!AM123,$B$2=Controls!$I$3,'Hours Spread'!CI123,$B$2=Controls!$I$4,'Hours Spread'!EE123,$B$2=Controls!$I$5,'Hours Spread'!GA123,$B$2=Controls!$I$6,'Hours Spread'!HW123,$B$2=Controls!$I$7,'Hours Spread'!JS123)</f>
        <v>#N/A</v>
      </c>
      <c r="AM125" s="1137" t="str">
        <f>ifs($B$2=Controls!$I$2,'Hours Spread'!AN123,$B$2=Controls!$I$3,'Hours Spread'!CJ123,$B$2=Controls!$I$4,'Hours Spread'!EF123,$B$2=Controls!$I$5,'Hours Spread'!GB123,$B$2=Controls!$I$6,'Hours Spread'!HX123,$B$2=Controls!$I$7,'Hours Spread'!JT123)</f>
        <v>#N/A</v>
      </c>
      <c r="AN125" s="1137" t="str">
        <f>ifs($B$2=Controls!$I$2,'Hours Spread'!AO123,$B$2=Controls!$I$3,'Hours Spread'!CK123,$B$2=Controls!$I$4,'Hours Spread'!EG123,$B$2=Controls!$I$5,'Hours Spread'!GC123,$B$2=Controls!$I$6,'Hours Spread'!HY123,$B$2=Controls!$I$7,'Hours Spread'!JU123)</f>
        <v>#N/A</v>
      </c>
      <c r="AO125" s="1137" t="str">
        <f>ifs($B$2=Controls!$I$2,'Hours Spread'!AP123,$B$2=Controls!$I$3,'Hours Spread'!CL123,$B$2=Controls!$I$4,'Hours Spread'!EH123,$B$2=Controls!$I$5,'Hours Spread'!GD123,$B$2=Controls!$I$6,'Hours Spread'!HZ123,$B$2=Controls!$I$7,'Hours Spread'!JV123)</f>
        <v>#N/A</v>
      </c>
      <c r="AP125" s="1137" t="str">
        <f>ifs($B$2=Controls!$I$2,'Hours Spread'!AQ123,$B$2=Controls!$I$3,'Hours Spread'!CM123,$B$2=Controls!$I$4,'Hours Spread'!EI123,$B$2=Controls!$I$5,'Hours Spread'!GE123,$B$2=Controls!$I$6,'Hours Spread'!IA123,$B$2=Controls!$I$7,'Hours Spread'!JW123)</f>
        <v>#N/A</v>
      </c>
      <c r="AQ125" s="1137" t="str">
        <f>ifs($B$2=Controls!$I$2,'Hours Spread'!AR123,$B$2=Controls!$I$3,'Hours Spread'!CN123,$B$2=Controls!$I$4,'Hours Spread'!EJ123,$B$2=Controls!$I$5,'Hours Spread'!GF123,$B$2=Controls!$I$6,'Hours Spread'!IB123,$B$2=Controls!$I$7,'Hours Spread'!JX123)</f>
        <v>#N/A</v>
      </c>
      <c r="AR125" s="1137" t="str">
        <f>ifs($B$2=Controls!$I$2,'Hours Spread'!AS123,$B$2=Controls!$I$3,'Hours Spread'!CO123,$B$2=Controls!$I$4,'Hours Spread'!EK123,$B$2=Controls!$I$5,'Hours Spread'!GG123,$B$2=Controls!$I$6,'Hours Spread'!IC123,$B$2=Controls!$I$7,'Hours Spread'!JY123)</f>
        <v>#N/A</v>
      </c>
      <c r="AS125" s="1137" t="str">
        <f>ifs($B$2=Controls!$I$2,'Hours Spread'!AT123,$B$2=Controls!$I$3,'Hours Spread'!CP123,$B$2=Controls!$I$4,'Hours Spread'!EL123,$B$2=Controls!$I$5,'Hours Spread'!GH123,$B$2=Controls!$I$6,'Hours Spread'!ID123,$B$2=Controls!$I$7,'Hours Spread'!JZ123)</f>
        <v>#N/A</v>
      </c>
      <c r="AT125" s="1137" t="str">
        <f>ifs($B$2=Controls!$I$2,'Hours Spread'!AU123,$B$2=Controls!$I$3,'Hours Spread'!CQ123,$B$2=Controls!$I$4,'Hours Spread'!EM123,$B$2=Controls!$I$5,'Hours Spread'!GI123,$B$2=Controls!$I$6,'Hours Spread'!IE123,$B$2=Controls!$I$7,'Hours Spread'!KA123)</f>
        <v>#N/A</v>
      </c>
      <c r="AU125" s="1137" t="str">
        <f>ifs($B$2=Controls!$I$2,'Hours Spread'!AV123,$B$2=Controls!$I$3,'Hours Spread'!CR123,$B$2=Controls!$I$4,'Hours Spread'!EN123,$B$2=Controls!$I$5,'Hours Spread'!GJ123,$B$2=Controls!$I$6,'Hours Spread'!IF123,$B$2=Controls!$I$7,'Hours Spread'!KB123)</f>
        <v>#N/A</v>
      </c>
      <c r="AV125" s="1137" t="str">
        <f>ifs($B$2=Controls!$I$2,'Hours Spread'!AW123,$B$2=Controls!$I$3,'Hours Spread'!CS123,$B$2=Controls!$I$4,'Hours Spread'!EO123,$B$2=Controls!$I$5,'Hours Spread'!GK123,$B$2=Controls!$I$6,'Hours Spread'!IG123,$B$2=Controls!$I$7,'Hours Spread'!KC123)</f>
        <v>#N/A</v>
      </c>
      <c r="AW125" s="1137" t="str">
        <f>ifs($B$2=Controls!$I$2,'Hours Spread'!AX123,$B$2=Controls!$I$3,'Hours Spread'!CT123,$B$2=Controls!$I$4,'Hours Spread'!EP123,$B$2=Controls!$I$5,'Hours Spread'!GL123,$B$2=Controls!$I$6,'Hours Spread'!IH123,$B$2=Controls!$I$7,'Hours Spread'!KD123)</f>
        <v>#N/A</v>
      </c>
      <c r="AX125" s="1137" t="str">
        <f>ifs($B$2=Controls!$I$2,'Hours Spread'!AY123,$B$2=Controls!$I$3,'Hours Spread'!CU123,$B$2=Controls!$I$4,'Hours Spread'!EQ123,$B$2=Controls!$I$5,'Hours Spread'!GM123,$B$2=Controls!$I$6,'Hours Spread'!II123,$B$2=Controls!$I$7,'Hours Spread'!KE123)</f>
        <v>#N/A</v>
      </c>
    </row>
    <row r="126">
      <c r="A126" s="858"/>
      <c r="B126" s="1143"/>
      <c r="C126" s="1141"/>
      <c r="D126" s="1137" t="str">
        <f>ifs($B$2=Controls!$I$2,'Hours Spread'!E124,$B$2=Controls!$I$3,'Hours Spread'!BA124,$B$2=Controls!$I$4,'Hours Spread'!CW124,$B$2=Controls!$I$5,'Hours Spread'!ES124,$B$2=Controls!$I$6,'Hours Spread'!GO124,$B$2=Controls!$I$7,'Hours Spread'!IK124)</f>
        <v>#N/A</v>
      </c>
      <c r="E126" s="1137" t="str">
        <f>ifs($B$2=Controls!$I$2,'Hours Spread'!F124,$B$2=Controls!$I$3,'Hours Spread'!BB124,$B$2=Controls!$I$4,'Hours Spread'!CX124,$B$2=Controls!$I$5,'Hours Spread'!ET124,$B$2=Controls!$I$6,'Hours Spread'!GP124,$B$2=Controls!$I$7,'Hours Spread'!IL124)</f>
        <v>#N/A</v>
      </c>
      <c r="F126" s="1137" t="str">
        <f>ifs($B$2=Controls!$I$2,'Hours Spread'!G124,$B$2=Controls!$I$3,'Hours Spread'!BC124,$B$2=Controls!$I$4,'Hours Spread'!CY124,$B$2=Controls!$I$5,'Hours Spread'!EU124,$B$2=Controls!$I$6,'Hours Spread'!GQ124,$B$2=Controls!$I$7,'Hours Spread'!IM124)</f>
        <v>#N/A</v>
      </c>
      <c r="G126" s="1137" t="str">
        <f>ifs($B$2=Controls!$I$2,'Hours Spread'!H124,$B$2=Controls!$I$3,'Hours Spread'!BD124,$B$2=Controls!$I$4,'Hours Spread'!CZ124,$B$2=Controls!$I$5,'Hours Spread'!EV124,$B$2=Controls!$I$6,'Hours Spread'!GR124,$B$2=Controls!$I$7,'Hours Spread'!IN124)</f>
        <v>#N/A</v>
      </c>
      <c r="H126" s="1137" t="str">
        <f>ifs($B$2=Controls!$I$2,'Hours Spread'!I124,$B$2=Controls!$I$3,'Hours Spread'!BE124,$B$2=Controls!$I$4,'Hours Spread'!DA124,$B$2=Controls!$I$5,'Hours Spread'!EW124,$B$2=Controls!$I$6,'Hours Spread'!GS124,$B$2=Controls!$I$7,'Hours Spread'!IO124)</f>
        <v>#N/A</v>
      </c>
      <c r="I126" s="1137" t="str">
        <f>ifs($B$2=Controls!$I$2,'Hours Spread'!J124,$B$2=Controls!$I$3,'Hours Spread'!BF124,$B$2=Controls!$I$4,'Hours Spread'!DB124,$B$2=Controls!$I$5,'Hours Spread'!EX124,$B$2=Controls!$I$6,'Hours Spread'!GT124,$B$2=Controls!$I$7,'Hours Spread'!IP124)</f>
        <v>#N/A</v>
      </c>
      <c r="J126" s="1137" t="str">
        <f>ifs($B$2=Controls!$I$2,'Hours Spread'!K124,$B$2=Controls!$I$3,'Hours Spread'!BG124,$B$2=Controls!$I$4,'Hours Spread'!DC124,$B$2=Controls!$I$5,'Hours Spread'!EY124,$B$2=Controls!$I$6,'Hours Spread'!GU124,$B$2=Controls!$I$7,'Hours Spread'!IQ124)</f>
        <v>#N/A</v>
      </c>
      <c r="K126" s="1137" t="str">
        <f>ifs($B$2=Controls!$I$2,'Hours Spread'!L124,$B$2=Controls!$I$3,'Hours Spread'!BH124,$B$2=Controls!$I$4,'Hours Spread'!DD124,$B$2=Controls!$I$5,'Hours Spread'!EZ124,$B$2=Controls!$I$6,'Hours Spread'!GV124,$B$2=Controls!$I$7,'Hours Spread'!IR124)</f>
        <v>#N/A</v>
      </c>
      <c r="L126" s="1137" t="str">
        <f>ifs($B$2=Controls!$I$2,'Hours Spread'!M124,$B$2=Controls!$I$3,'Hours Spread'!BI124,$B$2=Controls!$I$4,'Hours Spread'!DE124,$B$2=Controls!$I$5,'Hours Spread'!FA124,$B$2=Controls!$I$6,'Hours Spread'!GW124,$B$2=Controls!$I$7,'Hours Spread'!IS124)</f>
        <v>#N/A</v>
      </c>
      <c r="M126" s="1137" t="str">
        <f>ifs($B$2=Controls!$I$2,'Hours Spread'!N124,$B$2=Controls!$I$3,'Hours Spread'!BJ124,$B$2=Controls!$I$4,'Hours Spread'!DF124,$B$2=Controls!$I$5,'Hours Spread'!FB124,$B$2=Controls!$I$6,'Hours Spread'!GX124,$B$2=Controls!$I$7,'Hours Spread'!IT124)</f>
        <v>#N/A</v>
      </c>
      <c r="N126" s="1137" t="str">
        <f>ifs($B$2=Controls!$I$2,'Hours Spread'!O124,$B$2=Controls!$I$3,'Hours Spread'!BK124,$B$2=Controls!$I$4,'Hours Spread'!DG124,$B$2=Controls!$I$5,'Hours Spread'!FC124,$B$2=Controls!$I$6,'Hours Spread'!GY124,$B$2=Controls!$I$7,'Hours Spread'!IU124)</f>
        <v>#N/A</v>
      </c>
      <c r="O126" s="1137" t="str">
        <f>ifs($B$2=Controls!$I$2,'Hours Spread'!P124,$B$2=Controls!$I$3,'Hours Spread'!BL124,$B$2=Controls!$I$4,'Hours Spread'!DH124,$B$2=Controls!$I$5,'Hours Spread'!FD124,$B$2=Controls!$I$6,'Hours Spread'!GZ124,$B$2=Controls!$I$7,'Hours Spread'!IV124)</f>
        <v>#N/A</v>
      </c>
      <c r="P126" s="1137" t="str">
        <f>ifs($B$2=Controls!$I$2,'Hours Spread'!Q124,$B$2=Controls!$I$3,'Hours Spread'!BM124,$B$2=Controls!$I$4,'Hours Spread'!DI124,$B$2=Controls!$I$5,'Hours Spread'!FE124,$B$2=Controls!$I$6,'Hours Spread'!HA124,$B$2=Controls!$I$7,'Hours Spread'!IW124)</f>
        <v>#N/A</v>
      </c>
      <c r="Q126" s="1137" t="str">
        <f>ifs($B$2=Controls!$I$2,'Hours Spread'!R124,$B$2=Controls!$I$3,'Hours Spread'!BN124,$B$2=Controls!$I$4,'Hours Spread'!DJ124,$B$2=Controls!$I$5,'Hours Spread'!FF124,$B$2=Controls!$I$6,'Hours Spread'!HB124,$B$2=Controls!$I$7,'Hours Spread'!IX124)</f>
        <v>#N/A</v>
      </c>
      <c r="R126" s="1137" t="str">
        <f>ifs($B$2=Controls!$I$2,'Hours Spread'!S124,$B$2=Controls!$I$3,'Hours Spread'!BO124,$B$2=Controls!$I$4,'Hours Spread'!DK124,$B$2=Controls!$I$5,'Hours Spread'!FG124,$B$2=Controls!$I$6,'Hours Spread'!HC124,$B$2=Controls!$I$7,'Hours Spread'!IY124)</f>
        <v>#N/A</v>
      </c>
      <c r="S126" s="1137" t="str">
        <f>ifs($B$2=Controls!$I$2,'Hours Spread'!T124,$B$2=Controls!$I$3,'Hours Spread'!BP124,$B$2=Controls!$I$4,'Hours Spread'!DL124,$B$2=Controls!$I$5,'Hours Spread'!FH124,$B$2=Controls!$I$6,'Hours Spread'!HD124,$B$2=Controls!$I$7,'Hours Spread'!IZ124)</f>
        <v>#N/A</v>
      </c>
      <c r="T126" s="1137" t="str">
        <f>ifs($B$2=Controls!$I$2,'Hours Spread'!U124,$B$2=Controls!$I$3,'Hours Spread'!BQ124,$B$2=Controls!$I$4,'Hours Spread'!DM124,$B$2=Controls!$I$5,'Hours Spread'!FI124,$B$2=Controls!$I$6,'Hours Spread'!HE124,$B$2=Controls!$I$7,'Hours Spread'!JA124)</f>
        <v>#N/A</v>
      </c>
      <c r="U126" s="1137" t="str">
        <f>ifs($B$2=Controls!$I$2,'Hours Spread'!V124,$B$2=Controls!$I$3,'Hours Spread'!BR124,$B$2=Controls!$I$4,'Hours Spread'!DN124,$B$2=Controls!$I$5,'Hours Spread'!FJ124,$B$2=Controls!$I$6,'Hours Spread'!HF124,$B$2=Controls!$I$7,'Hours Spread'!JB124)</f>
        <v>#N/A</v>
      </c>
      <c r="V126" s="1137" t="str">
        <f>ifs($B$2=Controls!$I$2,'Hours Spread'!W124,$B$2=Controls!$I$3,'Hours Spread'!BS124,$B$2=Controls!$I$4,'Hours Spread'!DO124,$B$2=Controls!$I$5,'Hours Spread'!FK124,$B$2=Controls!$I$6,'Hours Spread'!HG124,$B$2=Controls!$I$7,'Hours Spread'!JC124)</f>
        <v>#N/A</v>
      </c>
      <c r="W126" s="1137" t="str">
        <f>ifs($B$2=Controls!$I$2,'Hours Spread'!X124,$B$2=Controls!$I$3,'Hours Spread'!BT124,$B$2=Controls!$I$4,'Hours Spread'!DP124,$B$2=Controls!$I$5,'Hours Spread'!FL124,$B$2=Controls!$I$6,'Hours Spread'!HH124,$B$2=Controls!$I$7,'Hours Spread'!JD124)</f>
        <v>#N/A</v>
      </c>
      <c r="X126" s="1137" t="str">
        <f>ifs($B$2=Controls!$I$2,'Hours Spread'!Y124,$B$2=Controls!$I$3,'Hours Spread'!BU124,$B$2=Controls!$I$4,'Hours Spread'!DQ124,$B$2=Controls!$I$5,'Hours Spread'!FM124,$B$2=Controls!$I$6,'Hours Spread'!HI124,$B$2=Controls!$I$7,'Hours Spread'!JE124)</f>
        <v>#N/A</v>
      </c>
      <c r="Y126" s="1137" t="str">
        <f>ifs($B$2=Controls!$I$2,'Hours Spread'!Z124,$B$2=Controls!$I$3,'Hours Spread'!BV124,$B$2=Controls!$I$4,'Hours Spread'!DR124,$B$2=Controls!$I$5,'Hours Spread'!FN124,$B$2=Controls!$I$6,'Hours Spread'!HJ124,$B$2=Controls!$I$7,'Hours Spread'!JF124)</f>
        <v>#N/A</v>
      </c>
      <c r="Z126" s="1137" t="str">
        <f>ifs($B$2=Controls!$I$2,'Hours Spread'!AA124,$B$2=Controls!$I$3,'Hours Spread'!BW124,$B$2=Controls!$I$4,'Hours Spread'!DS124,$B$2=Controls!$I$5,'Hours Spread'!FO124,$B$2=Controls!$I$6,'Hours Spread'!HK124,$B$2=Controls!$I$7,'Hours Spread'!JG124)</f>
        <v>#N/A</v>
      </c>
      <c r="AA126" s="1137" t="str">
        <f>ifs($B$2=Controls!$I$2,'Hours Spread'!AB124,$B$2=Controls!$I$3,'Hours Spread'!BX124,$B$2=Controls!$I$4,'Hours Spread'!DT124,$B$2=Controls!$I$5,'Hours Spread'!FP124,$B$2=Controls!$I$6,'Hours Spread'!HL124,$B$2=Controls!$I$7,'Hours Spread'!JH124)</f>
        <v>#N/A</v>
      </c>
      <c r="AB126" s="1137" t="str">
        <f>ifs($B$2=Controls!$I$2,'Hours Spread'!AC124,$B$2=Controls!$I$3,'Hours Spread'!BY124,$B$2=Controls!$I$4,'Hours Spread'!DU124,$B$2=Controls!$I$5,'Hours Spread'!FQ124,$B$2=Controls!$I$6,'Hours Spread'!HM124,$B$2=Controls!$I$7,'Hours Spread'!JI124)</f>
        <v>#N/A</v>
      </c>
      <c r="AC126" s="1137" t="str">
        <f>ifs($B$2=Controls!$I$2,'Hours Spread'!AD124,$B$2=Controls!$I$3,'Hours Spread'!BZ124,$B$2=Controls!$I$4,'Hours Spread'!DV124,$B$2=Controls!$I$5,'Hours Spread'!FR124,$B$2=Controls!$I$6,'Hours Spread'!HN124,$B$2=Controls!$I$7,'Hours Spread'!JJ124)</f>
        <v>#N/A</v>
      </c>
      <c r="AD126" s="1137" t="str">
        <f>ifs($B$2=Controls!$I$2,'Hours Spread'!AE124,$B$2=Controls!$I$3,'Hours Spread'!CA124,$B$2=Controls!$I$4,'Hours Spread'!DW124,$B$2=Controls!$I$5,'Hours Spread'!FS124,$B$2=Controls!$I$6,'Hours Spread'!HO124,$B$2=Controls!$I$7,'Hours Spread'!JK124)</f>
        <v>#N/A</v>
      </c>
      <c r="AE126" s="1137" t="str">
        <f>ifs($B$2=Controls!$I$2,'Hours Spread'!AF124,$B$2=Controls!$I$3,'Hours Spread'!CB124,$B$2=Controls!$I$4,'Hours Spread'!DX124,$B$2=Controls!$I$5,'Hours Spread'!FT124,$B$2=Controls!$I$6,'Hours Spread'!HP124,$B$2=Controls!$I$7,'Hours Spread'!JL124)</f>
        <v>#N/A</v>
      </c>
      <c r="AF126" s="1137" t="str">
        <f>ifs($B$2=Controls!$I$2,'Hours Spread'!AG124,$B$2=Controls!$I$3,'Hours Spread'!CC124,$B$2=Controls!$I$4,'Hours Spread'!DY124,$B$2=Controls!$I$5,'Hours Spread'!FU124,$B$2=Controls!$I$6,'Hours Spread'!HQ124,$B$2=Controls!$I$7,'Hours Spread'!JM124)</f>
        <v>#N/A</v>
      </c>
      <c r="AG126" s="1137" t="str">
        <f>ifs($B$2=Controls!$I$2,'Hours Spread'!AH124,$B$2=Controls!$I$3,'Hours Spread'!CD124,$B$2=Controls!$I$4,'Hours Spread'!DZ124,$B$2=Controls!$I$5,'Hours Spread'!FV124,$B$2=Controls!$I$6,'Hours Spread'!HR124,$B$2=Controls!$I$7,'Hours Spread'!JN124)</f>
        <v>#N/A</v>
      </c>
      <c r="AH126" s="1137" t="str">
        <f>ifs($B$2=Controls!$I$2,'Hours Spread'!AI124,$B$2=Controls!$I$3,'Hours Spread'!CE124,$B$2=Controls!$I$4,'Hours Spread'!EA124,$B$2=Controls!$I$5,'Hours Spread'!FW124,$B$2=Controls!$I$6,'Hours Spread'!HS124,$B$2=Controls!$I$7,'Hours Spread'!JO124)</f>
        <v>#N/A</v>
      </c>
      <c r="AI126" s="1137" t="str">
        <f>ifs($B$2=Controls!$I$2,'Hours Spread'!AJ124,$B$2=Controls!$I$3,'Hours Spread'!CF124,$B$2=Controls!$I$4,'Hours Spread'!EB124,$B$2=Controls!$I$5,'Hours Spread'!FX124,$B$2=Controls!$I$6,'Hours Spread'!HT124,$B$2=Controls!$I$7,'Hours Spread'!JP124)</f>
        <v>#N/A</v>
      </c>
      <c r="AJ126" s="1137" t="str">
        <f>ifs($B$2=Controls!$I$2,'Hours Spread'!AK124,$B$2=Controls!$I$3,'Hours Spread'!CG124,$B$2=Controls!$I$4,'Hours Spread'!EC124,$B$2=Controls!$I$5,'Hours Spread'!FY124,$B$2=Controls!$I$6,'Hours Spread'!HU124,$B$2=Controls!$I$7,'Hours Spread'!JQ124)</f>
        <v>#N/A</v>
      </c>
      <c r="AK126" s="1137" t="str">
        <f>ifs($B$2=Controls!$I$2,'Hours Spread'!AL124,$B$2=Controls!$I$3,'Hours Spread'!CH124,$B$2=Controls!$I$4,'Hours Spread'!ED124,$B$2=Controls!$I$5,'Hours Spread'!FZ124,$B$2=Controls!$I$6,'Hours Spread'!HV124,$B$2=Controls!$I$7,'Hours Spread'!JR124)</f>
        <v>#N/A</v>
      </c>
      <c r="AL126" s="1137" t="str">
        <f>ifs($B$2=Controls!$I$2,'Hours Spread'!AM124,$B$2=Controls!$I$3,'Hours Spread'!CI124,$B$2=Controls!$I$4,'Hours Spread'!EE124,$B$2=Controls!$I$5,'Hours Spread'!GA124,$B$2=Controls!$I$6,'Hours Spread'!HW124,$B$2=Controls!$I$7,'Hours Spread'!JS124)</f>
        <v>#N/A</v>
      </c>
      <c r="AM126" s="1137" t="str">
        <f>ifs($B$2=Controls!$I$2,'Hours Spread'!AN124,$B$2=Controls!$I$3,'Hours Spread'!CJ124,$B$2=Controls!$I$4,'Hours Spread'!EF124,$B$2=Controls!$I$5,'Hours Spread'!GB124,$B$2=Controls!$I$6,'Hours Spread'!HX124,$B$2=Controls!$I$7,'Hours Spread'!JT124)</f>
        <v>#N/A</v>
      </c>
      <c r="AN126" s="1137" t="str">
        <f>ifs($B$2=Controls!$I$2,'Hours Spread'!AO124,$B$2=Controls!$I$3,'Hours Spread'!CK124,$B$2=Controls!$I$4,'Hours Spread'!EG124,$B$2=Controls!$I$5,'Hours Spread'!GC124,$B$2=Controls!$I$6,'Hours Spread'!HY124,$B$2=Controls!$I$7,'Hours Spread'!JU124)</f>
        <v>#N/A</v>
      </c>
      <c r="AO126" s="1137" t="str">
        <f>ifs($B$2=Controls!$I$2,'Hours Spread'!AP124,$B$2=Controls!$I$3,'Hours Spread'!CL124,$B$2=Controls!$I$4,'Hours Spread'!EH124,$B$2=Controls!$I$5,'Hours Spread'!GD124,$B$2=Controls!$I$6,'Hours Spread'!HZ124,$B$2=Controls!$I$7,'Hours Spread'!JV124)</f>
        <v>#N/A</v>
      </c>
      <c r="AP126" s="1137" t="str">
        <f>ifs($B$2=Controls!$I$2,'Hours Spread'!AQ124,$B$2=Controls!$I$3,'Hours Spread'!CM124,$B$2=Controls!$I$4,'Hours Spread'!EI124,$B$2=Controls!$I$5,'Hours Spread'!GE124,$B$2=Controls!$I$6,'Hours Spread'!IA124,$B$2=Controls!$I$7,'Hours Spread'!JW124)</f>
        <v>#N/A</v>
      </c>
      <c r="AQ126" s="1137" t="str">
        <f>ifs($B$2=Controls!$I$2,'Hours Spread'!AR124,$B$2=Controls!$I$3,'Hours Spread'!CN124,$B$2=Controls!$I$4,'Hours Spread'!EJ124,$B$2=Controls!$I$5,'Hours Spread'!GF124,$B$2=Controls!$I$6,'Hours Spread'!IB124,$B$2=Controls!$I$7,'Hours Spread'!JX124)</f>
        <v>#N/A</v>
      </c>
      <c r="AR126" s="1137" t="str">
        <f>ifs($B$2=Controls!$I$2,'Hours Spread'!AS124,$B$2=Controls!$I$3,'Hours Spread'!CO124,$B$2=Controls!$I$4,'Hours Spread'!EK124,$B$2=Controls!$I$5,'Hours Spread'!GG124,$B$2=Controls!$I$6,'Hours Spread'!IC124,$B$2=Controls!$I$7,'Hours Spread'!JY124)</f>
        <v>#N/A</v>
      </c>
      <c r="AS126" s="1137" t="str">
        <f>ifs($B$2=Controls!$I$2,'Hours Spread'!AT124,$B$2=Controls!$I$3,'Hours Spread'!CP124,$B$2=Controls!$I$4,'Hours Spread'!EL124,$B$2=Controls!$I$5,'Hours Spread'!GH124,$B$2=Controls!$I$6,'Hours Spread'!ID124,$B$2=Controls!$I$7,'Hours Spread'!JZ124)</f>
        <v>#N/A</v>
      </c>
      <c r="AT126" s="1137" t="str">
        <f>ifs($B$2=Controls!$I$2,'Hours Spread'!AU124,$B$2=Controls!$I$3,'Hours Spread'!CQ124,$B$2=Controls!$I$4,'Hours Spread'!EM124,$B$2=Controls!$I$5,'Hours Spread'!GI124,$B$2=Controls!$I$6,'Hours Spread'!IE124,$B$2=Controls!$I$7,'Hours Spread'!KA124)</f>
        <v>#N/A</v>
      </c>
      <c r="AU126" s="1137" t="str">
        <f>ifs($B$2=Controls!$I$2,'Hours Spread'!AV124,$B$2=Controls!$I$3,'Hours Spread'!CR124,$B$2=Controls!$I$4,'Hours Spread'!EN124,$B$2=Controls!$I$5,'Hours Spread'!GJ124,$B$2=Controls!$I$6,'Hours Spread'!IF124,$B$2=Controls!$I$7,'Hours Spread'!KB124)</f>
        <v>#N/A</v>
      </c>
      <c r="AV126" s="1137" t="str">
        <f>ifs($B$2=Controls!$I$2,'Hours Spread'!AW124,$B$2=Controls!$I$3,'Hours Spread'!CS124,$B$2=Controls!$I$4,'Hours Spread'!EO124,$B$2=Controls!$I$5,'Hours Spread'!GK124,$B$2=Controls!$I$6,'Hours Spread'!IG124,$B$2=Controls!$I$7,'Hours Spread'!KC124)</f>
        <v>#N/A</v>
      </c>
      <c r="AW126" s="1137" t="str">
        <f>ifs($B$2=Controls!$I$2,'Hours Spread'!AX124,$B$2=Controls!$I$3,'Hours Spread'!CT124,$B$2=Controls!$I$4,'Hours Spread'!EP124,$B$2=Controls!$I$5,'Hours Spread'!GL124,$B$2=Controls!$I$6,'Hours Spread'!IH124,$B$2=Controls!$I$7,'Hours Spread'!KD124)</f>
        <v>#N/A</v>
      </c>
      <c r="AX126" s="1137" t="str">
        <f>ifs($B$2=Controls!$I$2,'Hours Spread'!AY124,$B$2=Controls!$I$3,'Hours Spread'!CU124,$B$2=Controls!$I$4,'Hours Spread'!EQ124,$B$2=Controls!$I$5,'Hours Spread'!GM124,$B$2=Controls!$I$6,'Hours Spread'!II124,$B$2=Controls!$I$7,'Hours Spread'!KE124)</f>
        <v>#N/A</v>
      </c>
    </row>
    <row r="127">
      <c r="A127" s="858"/>
      <c r="B127" s="1143"/>
      <c r="C127" s="1141"/>
      <c r="D127" s="1137" t="str">
        <f>ifs($B$2=Controls!$I$2,'Hours Spread'!E125,$B$2=Controls!$I$3,'Hours Spread'!BA125,$B$2=Controls!$I$4,'Hours Spread'!CW125,$B$2=Controls!$I$5,'Hours Spread'!ES125,$B$2=Controls!$I$4,'Hours Spread'!GO125,$B$2=Controls!$I$7,'Hours Spread'!IK125)</f>
        <v>#N/A</v>
      </c>
      <c r="E127" s="1137" t="str">
        <f>ifs($B$2=Controls!$I$2,'Hours Spread'!F125,$B$2=Controls!$I$3,'Hours Spread'!BB125,$B$2=Controls!$I$4,'Hours Spread'!CX125,$B$2=Controls!$I$5,'Hours Spread'!ET125,$B$2=Controls!$I$4,'Hours Spread'!GP125,$B$2=Controls!$I$7,'Hours Spread'!IL125)</f>
        <v>#N/A</v>
      </c>
      <c r="F127" s="1137" t="str">
        <f>ifs($B$2=Controls!$I$2,'Hours Spread'!G125,$B$2=Controls!$I$3,'Hours Spread'!BC125,$B$2=Controls!$I$4,'Hours Spread'!CY125,$B$2=Controls!$I$5,'Hours Spread'!EU125,$B$2=Controls!$I$4,'Hours Spread'!GQ125,$B$2=Controls!$I$7,'Hours Spread'!IM125)</f>
        <v>#N/A</v>
      </c>
      <c r="G127" s="1137" t="str">
        <f>ifs($B$2=Controls!$I$2,'Hours Spread'!H125,$B$2=Controls!$I$3,'Hours Spread'!BD125,$B$2=Controls!$I$4,'Hours Spread'!CZ125,$B$2=Controls!$I$5,'Hours Spread'!EV125,$B$2=Controls!$I$4,'Hours Spread'!GR125,$B$2=Controls!$I$7,'Hours Spread'!IN125)</f>
        <v>#N/A</v>
      </c>
      <c r="H127" s="1137" t="str">
        <f>ifs($B$2=Controls!$I$2,'Hours Spread'!I125,$B$2=Controls!$I$3,'Hours Spread'!BE125,$B$2=Controls!$I$4,'Hours Spread'!DA125,$B$2=Controls!$I$5,'Hours Spread'!EW125,$B$2=Controls!$I$4,'Hours Spread'!GS125,$B$2=Controls!$I$7,'Hours Spread'!IO125)</f>
        <v>#N/A</v>
      </c>
      <c r="I127" s="1137" t="str">
        <f>ifs($B$2=Controls!$I$2,'Hours Spread'!J125,$B$2=Controls!$I$3,'Hours Spread'!BF125,$B$2=Controls!$I$4,'Hours Spread'!DB125,$B$2=Controls!$I$5,'Hours Spread'!EX125,$B$2=Controls!$I$4,'Hours Spread'!GT125,$B$2=Controls!$I$7,'Hours Spread'!IP125)</f>
        <v>#N/A</v>
      </c>
      <c r="J127" s="1137" t="str">
        <f>ifs($B$2=Controls!$I$2,'Hours Spread'!K125,$B$2=Controls!$I$3,'Hours Spread'!BG125,$B$2=Controls!$I$4,'Hours Spread'!DC125,$B$2=Controls!$I$5,'Hours Spread'!EY125,$B$2=Controls!$I$4,'Hours Spread'!GU125,$B$2=Controls!$I$7,'Hours Spread'!IQ125)</f>
        <v>#N/A</v>
      </c>
      <c r="K127" s="1137" t="str">
        <f>ifs($B$2=Controls!$I$2,'Hours Spread'!L125,$B$2=Controls!$I$3,'Hours Spread'!BH125,$B$2=Controls!$I$4,'Hours Spread'!DD125,$B$2=Controls!$I$5,'Hours Spread'!EZ125,$B$2=Controls!$I$4,'Hours Spread'!GV125,$B$2=Controls!$I$7,'Hours Spread'!IR125)</f>
        <v>#N/A</v>
      </c>
      <c r="L127" s="1137" t="str">
        <f>ifs($B$2=Controls!$I$2,'Hours Spread'!M125,$B$2=Controls!$I$3,'Hours Spread'!BI125,$B$2=Controls!$I$4,'Hours Spread'!DE125,$B$2=Controls!$I$5,'Hours Spread'!FA125,$B$2=Controls!$I$4,'Hours Spread'!GW125,$B$2=Controls!$I$7,'Hours Spread'!IS125)</f>
        <v>#N/A</v>
      </c>
      <c r="M127" s="1137" t="str">
        <f>ifs($B$2=Controls!$I$2,'Hours Spread'!N125,$B$2=Controls!$I$3,'Hours Spread'!BJ125,$B$2=Controls!$I$4,'Hours Spread'!DF125,$B$2=Controls!$I$5,'Hours Spread'!FB125,$B$2=Controls!$I$4,'Hours Spread'!GX125,$B$2=Controls!$I$7,'Hours Spread'!IT125)</f>
        <v>#N/A</v>
      </c>
      <c r="N127" s="1137" t="str">
        <f>ifs($B$2=Controls!$I$2,'Hours Spread'!O125,$B$2=Controls!$I$3,'Hours Spread'!BK125,$B$2=Controls!$I$4,'Hours Spread'!DG125,$B$2=Controls!$I$5,'Hours Spread'!FC125,$B$2=Controls!$I$4,'Hours Spread'!GY125,$B$2=Controls!$I$7,'Hours Spread'!IU125)</f>
        <v>#N/A</v>
      </c>
      <c r="O127" s="1137" t="str">
        <f>ifs($B$2=Controls!$I$2,'Hours Spread'!P125,$B$2=Controls!$I$3,'Hours Spread'!BL125,$B$2=Controls!$I$4,'Hours Spread'!DH125,$B$2=Controls!$I$5,'Hours Spread'!FD125,$B$2=Controls!$I$4,'Hours Spread'!GZ125,$B$2=Controls!$I$7,'Hours Spread'!IV125)</f>
        <v>#N/A</v>
      </c>
      <c r="P127" s="1137" t="str">
        <f>ifs($B$2=Controls!$I$2,'Hours Spread'!Q125,$B$2=Controls!$I$3,'Hours Spread'!BM125,$B$2=Controls!$I$4,'Hours Spread'!DI125,$B$2=Controls!$I$5,'Hours Spread'!FE125,$B$2=Controls!$I$4,'Hours Spread'!HA125,$B$2=Controls!$I$7,'Hours Spread'!IW125)</f>
        <v>#N/A</v>
      </c>
      <c r="Q127" s="1137" t="str">
        <f>ifs($B$2=Controls!$I$2,'Hours Spread'!R125,$B$2=Controls!$I$3,'Hours Spread'!BN125,$B$2=Controls!$I$4,'Hours Spread'!DJ125,$B$2=Controls!$I$5,'Hours Spread'!FF125,$B$2=Controls!$I$4,'Hours Spread'!HB125,$B$2=Controls!$I$7,'Hours Spread'!IX125)</f>
        <v>#N/A</v>
      </c>
      <c r="R127" s="1137" t="str">
        <f>ifs($B$2=Controls!$I$2,'Hours Spread'!S125,$B$2=Controls!$I$3,'Hours Spread'!BO125,$B$2=Controls!$I$4,'Hours Spread'!DK125,$B$2=Controls!$I$5,'Hours Spread'!FG125,$B$2=Controls!$I$4,'Hours Spread'!HC125,$B$2=Controls!$I$7,'Hours Spread'!IY125)</f>
        <v>#N/A</v>
      </c>
      <c r="S127" s="1137" t="str">
        <f>ifs($B$2=Controls!$I$2,'Hours Spread'!T125,$B$2=Controls!$I$3,'Hours Spread'!BP125,$B$2=Controls!$I$4,'Hours Spread'!DL125,$B$2=Controls!$I$5,'Hours Spread'!FH125,$B$2=Controls!$I$4,'Hours Spread'!HD125,$B$2=Controls!$I$7,'Hours Spread'!IZ125)</f>
        <v>#N/A</v>
      </c>
      <c r="T127" s="1137" t="str">
        <f>ifs($B$2=Controls!$I$2,'Hours Spread'!U125,$B$2=Controls!$I$3,'Hours Spread'!BQ125,$B$2=Controls!$I$4,'Hours Spread'!DM125,$B$2=Controls!$I$5,'Hours Spread'!FI125,$B$2=Controls!$I$4,'Hours Spread'!HE125,$B$2=Controls!$I$7,'Hours Spread'!JA125)</f>
        <v>#N/A</v>
      </c>
      <c r="U127" s="1137" t="str">
        <f>ifs($B$2=Controls!$I$2,'Hours Spread'!V125,$B$2=Controls!$I$3,'Hours Spread'!BR125,$B$2=Controls!$I$4,'Hours Spread'!DN125,$B$2=Controls!$I$5,'Hours Spread'!FJ125,$B$2=Controls!$I$4,'Hours Spread'!HF125,$B$2=Controls!$I$7,'Hours Spread'!JB125)</f>
        <v>#N/A</v>
      </c>
      <c r="V127" s="1137" t="str">
        <f>ifs($B$2=Controls!$I$2,'Hours Spread'!W125,$B$2=Controls!$I$3,'Hours Spread'!BS125,$B$2=Controls!$I$4,'Hours Spread'!DO125,$B$2=Controls!$I$5,'Hours Spread'!FK125,$B$2=Controls!$I$4,'Hours Spread'!HG125,$B$2=Controls!$I$7,'Hours Spread'!JC125)</f>
        <v>#N/A</v>
      </c>
      <c r="W127" s="1137" t="str">
        <f>ifs($B$2=Controls!$I$2,'Hours Spread'!X125,$B$2=Controls!$I$3,'Hours Spread'!BT125,$B$2=Controls!$I$4,'Hours Spread'!DP125,$B$2=Controls!$I$5,'Hours Spread'!FL125,$B$2=Controls!$I$4,'Hours Spread'!HH125,$B$2=Controls!$I$7,'Hours Spread'!JD125)</f>
        <v>#N/A</v>
      </c>
      <c r="X127" s="1137" t="str">
        <f>ifs($B$2=Controls!$I$2,'Hours Spread'!Y125,$B$2=Controls!$I$3,'Hours Spread'!BU125,$B$2=Controls!$I$4,'Hours Spread'!DQ125,$B$2=Controls!$I$5,'Hours Spread'!FM125,$B$2=Controls!$I$4,'Hours Spread'!HI125,$B$2=Controls!$I$7,'Hours Spread'!JE125)</f>
        <v>#N/A</v>
      </c>
      <c r="Y127" s="1137" t="str">
        <f>ifs($B$2=Controls!$I$2,'Hours Spread'!Z125,$B$2=Controls!$I$3,'Hours Spread'!BV125,$B$2=Controls!$I$4,'Hours Spread'!DR125,$B$2=Controls!$I$5,'Hours Spread'!FN125,$B$2=Controls!$I$4,'Hours Spread'!HJ125,$B$2=Controls!$I$7,'Hours Spread'!JF125)</f>
        <v>#N/A</v>
      </c>
      <c r="Z127" s="1137" t="str">
        <f>ifs($B$2=Controls!$I$2,'Hours Spread'!AA125,$B$2=Controls!$I$3,'Hours Spread'!BW125,$B$2=Controls!$I$4,'Hours Spread'!DS125,$B$2=Controls!$I$5,'Hours Spread'!FO125,$B$2=Controls!$I$4,'Hours Spread'!HK125,$B$2=Controls!$I$7,'Hours Spread'!JG125)</f>
        <v>#N/A</v>
      </c>
      <c r="AA127" s="1137" t="str">
        <f>ifs($B$2=Controls!$I$2,'Hours Spread'!AB125,$B$2=Controls!$I$3,'Hours Spread'!BX125,$B$2=Controls!$I$4,'Hours Spread'!DT125,$B$2=Controls!$I$5,'Hours Spread'!FP125,$B$2=Controls!$I$4,'Hours Spread'!HL125,$B$2=Controls!$I$7,'Hours Spread'!JH125)</f>
        <v>#N/A</v>
      </c>
      <c r="AB127" s="1137" t="str">
        <f>ifs($B$2=Controls!$I$2,'Hours Spread'!AC125,$B$2=Controls!$I$3,'Hours Spread'!BY125,$B$2=Controls!$I$4,'Hours Spread'!DU125,$B$2=Controls!$I$5,'Hours Spread'!FQ125,$B$2=Controls!$I$4,'Hours Spread'!HM125,$B$2=Controls!$I$7,'Hours Spread'!JI125)</f>
        <v>#N/A</v>
      </c>
      <c r="AC127" s="1137" t="str">
        <f>ifs($B$2=Controls!$I$2,'Hours Spread'!AD125,$B$2=Controls!$I$3,'Hours Spread'!BZ125,$B$2=Controls!$I$4,'Hours Spread'!DV125,$B$2=Controls!$I$5,'Hours Spread'!FR125,$B$2=Controls!$I$4,'Hours Spread'!HN125,$B$2=Controls!$I$7,'Hours Spread'!JJ125)</f>
        <v>#N/A</v>
      </c>
      <c r="AD127" s="1137" t="str">
        <f>ifs($B$2=Controls!$I$2,'Hours Spread'!AE125,$B$2=Controls!$I$3,'Hours Spread'!CA125,$B$2=Controls!$I$4,'Hours Spread'!DW125,$B$2=Controls!$I$5,'Hours Spread'!FS125,$B$2=Controls!$I$4,'Hours Spread'!HO125,$B$2=Controls!$I$7,'Hours Spread'!JK125)</f>
        <v>#N/A</v>
      </c>
      <c r="AE127" s="1137" t="str">
        <f>ifs($B$2=Controls!$I$2,'Hours Spread'!AF125,$B$2=Controls!$I$3,'Hours Spread'!CB125,$B$2=Controls!$I$4,'Hours Spread'!DX125,$B$2=Controls!$I$5,'Hours Spread'!FT125,$B$2=Controls!$I$4,'Hours Spread'!HP125,$B$2=Controls!$I$7,'Hours Spread'!JL125)</f>
        <v>#N/A</v>
      </c>
      <c r="AF127" s="1137" t="str">
        <f>ifs($B$2=Controls!$I$2,'Hours Spread'!AG125,$B$2=Controls!$I$3,'Hours Spread'!CC125,$B$2=Controls!$I$4,'Hours Spread'!DY125,$B$2=Controls!$I$5,'Hours Spread'!FU125,$B$2=Controls!$I$4,'Hours Spread'!HQ125,$B$2=Controls!$I$7,'Hours Spread'!JM125)</f>
        <v>#N/A</v>
      </c>
      <c r="AG127" s="1137" t="str">
        <f>ifs($B$2=Controls!$I$2,'Hours Spread'!AH125,$B$2=Controls!$I$3,'Hours Spread'!CD125,$B$2=Controls!$I$4,'Hours Spread'!DZ125,$B$2=Controls!$I$5,'Hours Spread'!FV125,$B$2=Controls!$I$4,'Hours Spread'!HR125,$B$2=Controls!$I$7,'Hours Spread'!JN125)</f>
        <v>#N/A</v>
      </c>
      <c r="AH127" s="1137" t="str">
        <f>ifs($B$2=Controls!$I$2,'Hours Spread'!AI125,$B$2=Controls!$I$3,'Hours Spread'!CE125,$B$2=Controls!$I$4,'Hours Spread'!EA125,$B$2=Controls!$I$5,'Hours Spread'!FW125,$B$2=Controls!$I$4,'Hours Spread'!HS125,$B$2=Controls!$I$7,'Hours Spread'!JO125)</f>
        <v>#N/A</v>
      </c>
      <c r="AI127" s="1137" t="str">
        <f>ifs($B$2=Controls!$I$2,'Hours Spread'!AJ125,$B$2=Controls!$I$3,'Hours Spread'!CF125,$B$2=Controls!$I$4,'Hours Spread'!EB125,$B$2=Controls!$I$5,'Hours Spread'!FX125,$B$2=Controls!$I$4,'Hours Spread'!HT125,$B$2=Controls!$I$7,'Hours Spread'!JP125)</f>
        <v>#N/A</v>
      </c>
      <c r="AJ127" s="1137" t="str">
        <f>ifs($B$2=Controls!$I$2,'Hours Spread'!AK125,$B$2=Controls!$I$3,'Hours Spread'!CG125,$B$2=Controls!$I$4,'Hours Spread'!EC125,$B$2=Controls!$I$5,'Hours Spread'!FY125,$B$2=Controls!$I$4,'Hours Spread'!HU125,$B$2=Controls!$I$7,'Hours Spread'!JQ125)</f>
        <v>#N/A</v>
      </c>
      <c r="AK127" s="1137" t="str">
        <f>ifs($B$2=Controls!$I$2,'Hours Spread'!AL125,$B$2=Controls!$I$3,'Hours Spread'!CH125,$B$2=Controls!$I$4,'Hours Spread'!ED125,$B$2=Controls!$I$5,'Hours Spread'!FZ125,$B$2=Controls!$I$4,'Hours Spread'!HV125,$B$2=Controls!$I$7,'Hours Spread'!JR125)</f>
        <v>#N/A</v>
      </c>
      <c r="AL127" s="1137" t="str">
        <f>ifs($B$2=Controls!$I$2,'Hours Spread'!AM125,$B$2=Controls!$I$3,'Hours Spread'!CI125,$B$2=Controls!$I$4,'Hours Spread'!EE125,$B$2=Controls!$I$5,'Hours Spread'!GA125,$B$2=Controls!$I$4,'Hours Spread'!HW125,$B$2=Controls!$I$7,'Hours Spread'!JS125)</f>
        <v>#N/A</v>
      </c>
      <c r="AM127" s="1137" t="str">
        <f>ifs($B$2=Controls!$I$2,'Hours Spread'!AN125,$B$2=Controls!$I$3,'Hours Spread'!CJ125,$B$2=Controls!$I$4,'Hours Spread'!EF125,$B$2=Controls!$I$5,'Hours Spread'!GB125,$B$2=Controls!$I$4,'Hours Spread'!HX125,$B$2=Controls!$I$7,'Hours Spread'!JT125)</f>
        <v>#N/A</v>
      </c>
      <c r="AN127" s="1137" t="str">
        <f>ifs($B$2=Controls!$I$2,'Hours Spread'!AO125,$B$2=Controls!$I$3,'Hours Spread'!CK125,$B$2=Controls!$I$4,'Hours Spread'!EG125,$B$2=Controls!$I$5,'Hours Spread'!GC125,$B$2=Controls!$I$4,'Hours Spread'!HY125,$B$2=Controls!$I$7,'Hours Spread'!JU125)</f>
        <v>#N/A</v>
      </c>
      <c r="AO127" s="1137" t="str">
        <f>ifs($B$2=Controls!$I$2,'Hours Spread'!AP125,$B$2=Controls!$I$3,'Hours Spread'!CL125,$B$2=Controls!$I$4,'Hours Spread'!EH125,$B$2=Controls!$I$5,'Hours Spread'!GD125,$B$2=Controls!$I$4,'Hours Spread'!HZ125,$B$2=Controls!$I$7,'Hours Spread'!JV125)</f>
        <v>#N/A</v>
      </c>
      <c r="AP127" s="1137" t="str">
        <f>ifs($B$2=Controls!$I$2,'Hours Spread'!AQ125,$B$2=Controls!$I$3,'Hours Spread'!CM125,$B$2=Controls!$I$4,'Hours Spread'!EI125,$B$2=Controls!$I$5,'Hours Spread'!GE125,$B$2=Controls!$I$4,'Hours Spread'!IA125,$B$2=Controls!$I$7,'Hours Spread'!JW125)</f>
        <v>#N/A</v>
      </c>
      <c r="AQ127" s="1137" t="str">
        <f>ifs($B$2=Controls!$I$2,'Hours Spread'!AR125,$B$2=Controls!$I$3,'Hours Spread'!CN125,$B$2=Controls!$I$4,'Hours Spread'!EJ125,$B$2=Controls!$I$5,'Hours Spread'!GF125,$B$2=Controls!$I$4,'Hours Spread'!IB125,$B$2=Controls!$I$7,'Hours Spread'!JX125)</f>
        <v>#N/A</v>
      </c>
      <c r="AR127" s="1137" t="str">
        <f>ifs($B$2=Controls!$I$2,'Hours Spread'!AS125,$B$2=Controls!$I$3,'Hours Spread'!CO125,$B$2=Controls!$I$4,'Hours Spread'!EK125,$B$2=Controls!$I$5,'Hours Spread'!GG125,$B$2=Controls!$I$4,'Hours Spread'!IC125,$B$2=Controls!$I$7,'Hours Spread'!JY125)</f>
        <v>#N/A</v>
      </c>
      <c r="AS127" s="1137" t="str">
        <f>ifs($B$2=Controls!$I$2,'Hours Spread'!AT125,$B$2=Controls!$I$3,'Hours Spread'!CP125,$B$2=Controls!$I$4,'Hours Spread'!EL125,$B$2=Controls!$I$5,'Hours Spread'!GH125,$B$2=Controls!$I$4,'Hours Spread'!ID125,$B$2=Controls!$I$7,'Hours Spread'!JZ125)</f>
        <v>#N/A</v>
      </c>
      <c r="AT127" s="1137" t="str">
        <f>ifs($B$2=Controls!$I$2,'Hours Spread'!AU125,$B$2=Controls!$I$3,'Hours Spread'!CQ125,$B$2=Controls!$I$4,'Hours Spread'!EM125,$B$2=Controls!$I$5,'Hours Spread'!GI125,$B$2=Controls!$I$4,'Hours Spread'!IE125,$B$2=Controls!$I$7,'Hours Spread'!KA125)</f>
        <v>#N/A</v>
      </c>
      <c r="AU127" s="1137" t="str">
        <f>ifs($B$2=Controls!$I$2,'Hours Spread'!AV125,$B$2=Controls!$I$3,'Hours Spread'!CR125,$B$2=Controls!$I$4,'Hours Spread'!EN125,$B$2=Controls!$I$5,'Hours Spread'!GJ125,$B$2=Controls!$I$4,'Hours Spread'!IF125,$B$2=Controls!$I$7,'Hours Spread'!KB125)</f>
        <v>#N/A</v>
      </c>
      <c r="AV127" s="1137" t="str">
        <f>ifs($B$2=Controls!$I$2,'Hours Spread'!AW125,$B$2=Controls!$I$3,'Hours Spread'!CS125,$B$2=Controls!$I$4,'Hours Spread'!EO125,$B$2=Controls!$I$5,'Hours Spread'!GK125,$B$2=Controls!$I$4,'Hours Spread'!IG125,$B$2=Controls!$I$7,'Hours Spread'!KC125)</f>
        <v>#N/A</v>
      </c>
      <c r="AW127" s="1137" t="str">
        <f>ifs($B$2=Controls!$I$2,'Hours Spread'!AX125,$B$2=Controls!$I$3,'Hours Spread'!CT125,$B$2=Controls!$I$4,'Hours Spread'!EP125,$B$2=Controls!$I$5,'Hours Spread'!GL125,$B$2=Controls!$I$4,'Hours Spread'!IH125,$B$2=Controls!$I$7,'Hours Spread'!KD125)</f>
        <v>#N/A</v>
      </c>
      <c r="AX127" s="1137" t="str">
        <f>ifs($B$2=Controls!$I$2,'Hours Spread'!AY125,$B$2=Controls!$I$3,'Hours Spread'!CU125,$B$2=Controls!$I$4,'Hours Spread'!EQ125,$B$2=Controls!$I$5,'Hours Spread'!GM125,$B$2=Controls!$I$4,'Hours Spread'!II125,$B$2=Controls!$I$7,'Hours Spread'!KE125)</f>
        <v>#N/A</v>
      </c>
    </row>
    <row r="128">
      <c r="A128" s="858"/>
      <c r="B128" s="1143"/>
      <c r="C128" s="1141"/>
      <c r="D128" s="1137" t="str">
        <f>ifs($B$2=Controls!$I$2,'Hours Spread'!E126,$B$2=Controls!$I$3,'Hours Spread'!BA126,$B$2=Controls!$I$4,'Hours Spread'!CW126,$B$2=Controls!$I$5,'Hours Spread'!ES126,$B$2=Controls!$I$4,'Hours Spread'!GO126,$B$2=Controls!$I$7,'Hours Spread'!IK126)</f>
        <v>#N/A</v>
      </c>
      <c r="E128" s="1137" t="str">
        <f>ifs($B$2=Controls!$I$2,'Hours Spread'!F126,$B$2=Controls!$I$3,'Hours Spread'!BB126,$B$2=Controls!$I$4,'Hours Spread'!CX126,$B$2=Controls!$I$5,'Hours Spread'!ET126,$B$2=Controls!$I$4,'Hours Spread'!GP126,$B$2=Controls!$I$7,'Hours Spread'!IL126)</f>
        <v>#N/A</v>
      </c>
      <c r="F128" s="1137" t="str">
        <f>ifs($B$2=Controls!$I$2,'Hours Spread'!G126,$B$2=Controls!$I$3,'Hours Spread'!BC126,$B$2=Controls!$I$4,'Hours Spread'!CY126,$B$2=Controls!$I$5,'Hours Spread'!EU126,$B$2=Controls!$I$4,'Hours Spread'!GQ126,$B$2=Controls!$I$7,'Hours Spread'!IM126)</f>
        <v>#N/A</v>
      </c>
      <c r="G128" s="1137" t="str">
        <f>ifs($B$2=Controls!$I$2,'Hours Spread'!H126,$B$2=Controls!$I$3,'Hours Spread'!BD126,$B$2=Controls!$I$4,'Hours Spread'!CZ126,$B$2=Controls!$I$5,'Hours Spread'!EV126,$B$2=Controls!$I$4,'Hours Spread'!GR126,$B$2=Controls!$I$7,'Hours Spread'!IN126)</f>
        <v>#N/A</v>
      </c>
      <c r="H128" s="1137" t="str">
        <f>ifs($B$2=Controls!$I$2,'Hours Spread'!I126,$B$2=Controls!$I$3,'Hours Spread'!BE126,$B$2=Controls!$I$4,'Hours Spread'!DA126,$B$2=Controls!$I$5,'Hours Spread'!EW126,$B$2=Controls!$I$4,'Hours Spread'!GS126,$B$2=Controls!$I$7,'Hours Spread'!IO126)</f>
        <v>#N/A</v>
      </c>
      <c r="I128" s="1137" t="str">
        <f>ifs($B$2=Controls!$I$2,'Hours Spread'!J126,$B$2=Controls!$I$3,'Hours Spread'!BF126,$B$2=Controls!$I$4,'Hours Spread'!DB126,$B$2=Controls!$I$5,'Hours Spread'!EX126,$B$2=Controls!$I$4,'Hours Spread'!GT126,$B$2=Controls!$I$7,'Hours Spread'!IP126)</f>
        <v>#N/A</v>
      </c>
      <c r="J128" s="1137" t="str">
        <f>ifs($B$2=Controls!$I$2,'Hours Spread'!K126,$B$2=Controls!$I$3,'Hours Spread'!BG126,$B$2=Controls!$I$4,'Hours Spread'!DC126,$B$2=Controls!$I$5,'Hours Spread'!EY126,$B$2=Controls!$I$4,'Hours Spread'!GU126,$B$2=Controls!$I$7,'Hours Spread'!IQ126)</f>
        <v>#N/A</v>
      </c>
      <c r="K128" s="1137" t="str">
        <f>ifs($B$2=Controls!$I$2,'Hours Spread'!L126,$B$2=Controls!$I$3,'Hours Spread'!BH126,$B$2=Controls!$I$4,'Hours Spread'!DD126,$B$2=Controls!$I$5,'Hours Spread'!EZ126,$B$2=Controls!$I$4,'Hours Spread'!GV126,$B$2=Controls!$I$7,'Hours Spread'!IR126)</f>
        <v>#N/A</v>
      </c>
      <c r="L128" s="1137" t="str">
        <f>ifs($B$2=Controls!$I$2,'Hours Spread'!M126,$B$2=Controls!$I$3,'Hours Spread'!BI126,$B$2=Controls!$I$4,'Hours Spread'!DE126,$B$2=Controls!$I$5,'Hours Spread'!FA126,$B$2=Controls!$I$4,'Hours Spread'!GW126,$B$2=Controls!$I$7,'Hours Spread'!IS126)</f>
        <v>#N/A</v>
      </c>
      <c r="M128" s="1137" t="str">
        <f>ifs($B$2=Controls!$I$2,'Hours Spread'!N126,$B$2=Controls!$I$3,'Hours Spread'!BJ126,$B$2=Controls!$I$4,'Hours Spread'!DF126,$B$2=Controls!$I$5,'Hours Spread'!FB126,$B$2=Controls!$I$4,'Hours Spread'!GX126,$B$2=Controls!$I$7,'Hours Spread'!IT126)</f>
        <v>#N/A</v>
      </c>
      <c r="N128" s="1137" t="str">
        <f>ifs($B$2=Controls!$I$2,'Hours Spread'!O126,$B$2=Controls!$I$3,'Hours Spread'!BK126,$B$2=Controls!$I$4,'Hours Spread'!DG126,$B$2=Controls!$I$5,'Hours Spread'!FC126,$B$2=Controls!$I$4,'Hours Spread'!GY126,$B$2=Controls!$I$7,'Hours Spread'!IU126)</f>
        <v>#N/A</v>
      </c>
      <c r="O128" s="1137" t="str">
        <f>ifs($B$2=Controls!$I$2,'Hours Spread'!P126,$B$2=Controls!$I$3,'Hours Spread'!BL126,$B$2=Controls!$I$4,'Hours Spread'!DH126,$B$2=Controls!$I$5,'Hours Spread'!FD126,$B$2=Controls!$I$4,'Hours Spread'!GZ126,$B$2=Controls!$I$7,'Hours Spread'!IV126)</f>
        <v>#N/A</v>
      </c>
      <c r="P128" s="1137" t="str">
        <f>ifs($B$2=Controls!$I$2,'Hours Spread'!Q126,$B$2=Controls!$I$3,'Hours Spread'!BM126,$B$2=Controls!$I$4,'Hours Spread'!DI126,$B$2=Controls!$I$5,'Hours Spread'!FE126,$B$2=Controls!$I$4,'Hours Spread'!HA126,$B$2=Controls!$I$7,'Hours Spread'!IW126)</f>
        <v>#N/A</v>
      </c>
      <c r="Q128" s="1137" t="str">
        <f>ifs($B$2=Controls!$I$2,'Hours Spread'!R126,$B$2=Controls!$I$3,'Hours Spread'!BN126,$B$2=Controls!$I$4,'Hours Spread'!DJ126,$B$2=Controls!$I$5,'Hours Spread'!FF126,$B$2=Controls!$I$4,'Hours Spread'!HB126,$B$2=Controls!$I$7,'Hours Spread'!IX126)</f>
        <v>#N/A</v>
      </c>
      <c r="R128" s="1137" t="str">
        <f>ifs($B$2=Controls!$I$2,'Hours Spread'!S126,$B$2=Controls!$I$3,'Hours Spread'!BO126,$B$2=Controls!$I$4,'Hours Spread'!DK126,$B$2=Controls!$I$5,'Hours Spread'!FG126,$B$2=Controls!$I$4,'Hours Spread'!HC126,$B$2=Controls!$I$7,'Hours Spread'!IY126)</f>
        <v>#N/A</v>
      </c>
      <c r="S128" s="1137" t="str">
        <f>ifs($B$2=Controls!$I$2,'Hours Spread'!T126,$B$2=Controls!$I$3,'Hours Spread'!BP126,$B$2=Controls!$I$4,'Hours Spread'!DL126,$B$2=Controls!$I$5,'Hours Spread'!FH126,$B$2=Controls!$I$4,'Hours Spread'!HD126,$B$2=Controls!$I$7,'Hours Spread'!IZ126)</f>
        <v>#N/A</v>
      </c>
      <c r="T128" s="1137" t="str">
        <f>ifs($B$2=Controls!$I$2,'Hours Spread'!U126,$B$2=Controls!$I$3,'Hours Spread'!BQ126,$B$2=Controls!$I$4,'Hours Spread'!DM126,$B$2=Controls!$I$5,'Hours Spread'!FI126,$B$2=Controls!$I$4,'Hours Spread'!HE126,$B$2=Controls!$I$7,'Hours Spread'!JA126)</f>
        <v>#N/A</v>
      </c>
      <c r="U128" s="1137" t="str">
        <f>ifs($B$2=Controls!$I$2,'Hours Spread'!V126,$B$2=Controls!$I$3,'Hours Spread'!BR126,$B$2=Controls!$I$4,'Hours Spread'!DN126,$B$2=Controls!$I$5,'Hours Spread'!FJ126,$B$2=Controls!$I$4,'Hours Spread'!HF126,$B$2=Controls!$I$7,'Hours Spread'!JB126)</f>
        <v>#N/A</v>
      </c>
      <c r="V128" s="1137" t="str">
        <f>ifs($B$2=Controls!$I$2,'Hours Spread'!W126,$B$2=Controls!$I$3,'Hours Spread'!BS126,$B$2=Controls!$I$4,'Hours Spread'!DO126,$B$2=Controls!$I$5,'Hours Spread'!FK126,$B$2=Controls!$I$4,'Hours Spread'!HG126,$B$2=Controls!$I$7,'Hours Spread'!JC126)</f>
        <v>#N/A</v>
      </c>
      <c r="W128" s="1137" t="str">
        <f>ifs($B$2=Controls!$I$2,'Hours Spread'!X126,$B$2=Controls!$I$3,'Hours Spread'!BT126,$B$2=Controls!$I$4,'Hours Spread'!DP126,$B$2=Controls!$I$5,'Hours Spread'!FL126,$B$2=Controls!$I$4,'Hours Spread'!HH126,$B$2=Controls!$I$7,'Hours Spread'!JD126)</f>
        <v>#N/A</v>
      </c>
      <c r="X128" s="1137" t="str">
        <f>ifs($B$2=Controls!$I$2,'Hours Spread'!Y126,$B$2=Controls!$I$3,'Hours Spread'!BU126,$B$2=Controls!$I$4,'Hours Spread'!DQ126,$B$2=Controls!$I$5,'Hours Spread'!FM126,$B$2=Controls!$I$4,'Hours Spread'!HI126,$B$2=Controls!$I$7,'Hours Spread'!JE126)</f>
        <v>#N/A</v>
      </c>
      <c r="Y128" s="1137" t="str">
        <f>ifs($B$2=Controls!$I$2,'Hours Spread'!Z126,$B$2=Controls!$I$3,'Hours Spread'!BV126,$B$2=Controls!$I$4,'Hours Spread'!DR126,$B$2=Controls!$I$5,'Hours Spread'!FN126,$B$2=Controls!$I$4,'Hours Spread'!HJ126,$B$2=Controls!$I$7,'Hours Spread'!JF126)</f>
        <v>#N/A</v>
      </c>
      <c r="Z128" s="1137" t="str">
        <f>ifs($B$2=Controls!$I$2,'Hours Spread'!AA126,$B$2=Controls!$I$3,'Hours Spread'!BW126,$B$2=Controls!$I$4,'Hours Spread'!DS126,$B$2=Controls!$I$5,'Hours Spread'!FO126,$B$2=Controls!$I$4,'Hours Spread'!HK126,$B$2=Controls!$I$7,'Hours Spread'!JG126)</f>
        <v>#N/A</v>
      </c>
      <c r="AA128" s="1137" t="str">
        <f>ifs($B$2=Controls!$I$2,'Hours Spread'!AB126,$B$2=Controls!$I$3,'Hours Spread'!BX126,$B$2=Controls!$I$4,'Hours Spread'!DT126,$B$2=Controls!$I$5,'Hours Spread'!FP126,$B$2=Controls!$I$4,'Hours Spread'!HL126,$B$2=Controls!$I$7,'Hours Spread'!JH126)</f>
        <v>#N/A</v>
      </c>
      <c r="AB128" s="1137" t="str">
        <f>ifs($B$2=Controls!$I$2,'Hours Spread'!AC126,$B$2=Controls!$I$3,'Hours Spread'!BY126,$B$2=Controls!$I$4,'Hours Spread'!DU126,$B$2=Controls!$I$5,'Hours Spread'!FQ126,$B$2=Controls!$I$4,'Hours Spread'!HM126,$B$2=Controls!$I$7,'Hours Spread'!JI126)</f>
        <v>#N/A</v>
      </c>
      <c r="AC128" s="1137" t="str">
        <f>ifs($B$2=Controls!$I$2,'Hours Spread'!AD126,$B$2=Controls!$I$3,'Hours Spread'!BZ126,$B$2=Controls!$I$4,'Hours Spread'!DV126,$B$2=Controls!$I$5,'Hours Spread'!FR126,$B$2=Controls!$I$4,'Hours Spread'!HN126,$B$2=Controls!$I$7,'Hours Spread'!JJ126)</f>
        <v>#N/A</v>
      </c>
      <c r="AD128" s="1137" t="str">
        <f>ifs($B$2=Controls!$I$2,'Hours Spread'!AE126,$B$2=Controls!$I$3,'Hours Spread'!CA126,$B$2=Controls!$I$4,'Hours Spread'!DW126,$B$2=Controls!$I$5,'Hours Spread'!FS126,$B$2=Controls!$I$4,'Hours Spread'!HO126,$B$2=Controls!$I$7,'Hours Spread'!JK126)</f>
        <v>#N/A</v>
      </c>
      <c r="AE128" s="1137" t="str">
        <f>ifs($B$2=Controls!$I$2,'Hours Spread'!AF126,$B$2=Controls!$I$3,'Hours Spread'!CB126,$B$2=Controls!$I$4,'Hours Spread'!DX126,$B$2=Controls!$I$5,'Hours Spread'!FT126,$B$2=Controls!$I$4,'Hours Spread'!HP126,$B$2=Controls!$I$7,'Hours Spread'!JL126)</f>
        <v>#N/A</v>
      </c>
      <c r="AF128" s="1137" t="str">
        <f>ifs($B$2=Controls!$I$2,'Hours Spread'!AG126,$B$2=Controls!$I$3,'Hours Spread'!CC126,$B$2=Controls!$I$4,'Hours Spread'!DY126,$B$2=Controls!$I$5,'Hours Spread'!FU126,$B$2=Controls!$I$4,'Hours Spread'!HQ126,$B$2=Controls!$I$7,'Hours Spread'!JM126)</f>
        <v>#N/A</v>
      </c>
      <c r="AG128" s="1137" t="str">
        <f>ifs($B$2=Controls!$I$2,'Hours Spread'!AH126,$B$2=Controls!$I$3,'Hours Spread'!CD126,$B$2=Controls!$I$4,'Hours Spread'!DZ126,$B$2=Controls!$I$5,'Hours Spread'!FV126,$B$2=Controls!$I$4,'Hours Spread'!HR126,$B$2=Controls!$I$7,'Hours Spread'!JN126)</f>
        <v>#N/A</v>
      </c>
      <c r="AH128" s="1137" t="str">
        <f>ifs($B$2=Controls!$I$2,'Hours Spread'!AI126,$B$2=Controls!$I$3,'Hours Spread'!CE126,$B$2=Controls!$I$4,'Hours Spread'!EA126,$B$2=Controls!$I$5,'Hours Spread'!FW126,$B$2=Controls!$I$4,'Hours Spread'!HS126,$B$2=Controls!$I$7,'Hours Spread'!JO126)</f>
        <v>#N/A</v>
      </c>
      <c r="AI128" s="1137" t="str">
        <f>ifs($B$2=Controls!$I$2,'Hours Spread'!AJ126,$B$2=Controls!$I$3,'Hours Spread'!CF126,$B$2=Controls!$I$4,'Hours Spread'!EB126,$B$2=Controls!$I$5,'Hours Spread'!FX126,$B$2=Controls!$I$4,'Hours Spread'!HT126,$B$2=Controls!$I$7,'Hours Spread'!JP126)</f>
        <v>#N/A</v>
      </c>
      <c r="AJ128" s="1137" t="str">
        <f>ifs($B$2=Controls!$I$2,'Hours Spread'!AK126,$B$2=Controls!$I$3,'Hours Spread'!CG126,$B$2=Controls!$I$4,'Hours Spread'!EC126,$B$2=Controls!$I$5,'Hours Spread'!FY126,$B$2=Controls!$I$4,'Hours Spread'!HU126,$B$2=Controls!$I$7,'Hours Spread'!JQ126)</f>
        <v>#N/A</v>
      </c>
      <c r="AK128" s="1137" t="str">
        <f>ifs($B$2=Controls!$I$2,'Hours Spread'!AL126,$B$2=Controls!$I$3,'Hours Spread'!CH126,$B$2=Controls!$I$4,'Hours Spread'!ED126,$B$2=Controls!$I$5,'Hours Spread'!FZ126,$B$2=Controls!$I$4,'Hours Spread'!HV126,$B$2=Controls!$I$7,'Hours Spread'!JR126)</f>
        <v>#N/A</v>
      </c>
      <c r="AL128" s="1137" t="str">
        <f>ifs($B$2=Controls!$I$2,'Hours Spread'!AM126,$B$2=Controls!$I$3,'Hours Spread'!CI126,$B$2=Controls!$I$4,'Hours Spread'!EE126,$B$2=Controls!$I$5,'Hours Spread'!GA126,$B$2=Controls!$I$4,'Hours Spread'!HW126,$B$2=Controls!$I$7,'Hours Spread'!JS126)</f>
        <v>#N/A</v>
      </c>
      <c r="AM128" s="1137" t="str">
        <f>ifs($B$2=Controls!$I$2,'Hours Spread'!AN126,$B$2=Controls!$I$3,'Hours Spread'!CJ126,$B$2=Controls!$I$4,'Hours Spread'!EF126,$B$2=Controls!$I$5,'Hours Spread'!GB126,$B$2=Controls!$I$4,'Hours Spread'!HX126,$B$2=Controls!$I$7,'Hours Spread'!JT126)</f>
        <v>#N/A</v>
      </c>
      <c r="AN128" s="1137" t="str">
        <f>ifs($B$2=Controls!$I$2,'Hours Spread'!AO126,$B$2=Controls!$I$3,'Hours Spread'!CK126,$B$2=Controls!$I$4,'Hours Spread'!EG126,$B$2=Controls!$I$5,'Hours Spread'!GC126,$B$2=Controls!$I$4,'Hours Spread'!HY126,$B$2=Controls!$I$7,'Hours Spread'!JU126)</f>
        <v>#N/A</v>
      </c>
      <c r="AO128" s="1137" t="str">
        <f>ifs($B$2=Controls!$I$2,'Hours Spread'!AP126,$B$2=Controls!$I$3,'Hours Spread'!CL126,$B$2=Controls!$I$4,'Hours Spread'!EH126,$B$2=Controls!$I$5,'Hours Spread'!GD126,$B$2=Controls!$I$4,'Hours Spread'!HZ126,$B$2=Controls!$I$7,'Hours Spread'!JV126)</f>
        <v>#N/A</v>
      </c>
      <c r="AP128" s="1137" t="str">
        <f>ifs($B$2=Controls!$I$2,'Hours Spread'!AQ126,$B$2=Controls!$I$3,'Hours Spread'!CM126,$B$2=Controls!$I$4,'Hours Spread'!EI126,$B$2=Controls!$I$5,'Hours Spread'!GE126,$B$2=Controls!$I$4,'Hours Spread'!IA126,$B$2=Controls!$I$7,'Hours Spread'!JW126)</f>
        <v>#N/A</v>
      </c>
      <c r="AQ128" s="1137" t="str">
        <f>ifs($B$2=Controls!$I$2,'Hours Spread'!AR126,$B$2=Controls!$I$3,'Hours Spread'!CN126,$B$2=Controls!$I$4,'Hours Spread'!EJ126,$B$2=Controls!$I$5,'Hours Spread'!GF126,$B$2=Controls!$I$4,'Hours Spread'!IB126,$B$2=Controls!$I$7,'Hours Spread'!JX126)</f>
        <v>#N/A</v>
      </c>
      <c r="AR128" s="1137" t="str">
        <f>ifs($B$2=Controls!$I$2,'Hours Spread'!AS126,$B$2=Controls!$I$3,'Hours Spread'!CO126,$B$2=Controls!$I$4,'Hours Spread'!EK126,$B$2=Controls!$I$5,'Hours Spread'!GG126,$B$2=Controls!$I$4,'Hours Spread'!IC126,$B$2=Controls!$I$7,'Hours Spread'!JY126)</f>
        <v>#N/A</v>
      </c>
      <c r="AS128" s="1137" t="str">
        <f>ifs($B$2=Controls!$I$2,'Hours Spread'!AT126,$B$2=Controls!$I$3,'Hours Spread'!CP126,$B$2=Controls!$I$4,'Hours Spread'!EL126,$B$2=Controls!$I$5,'Hours Spread'!GH126,$B$2=Controls!$I$4,'Hours Spread'!ID126,$B$2=Controls!$I$7,'Hours Spread'!JZ126)</f>
        <v>#N/A</v>
      </c>
      <c r="AT128" s="1137" t="str">
        <f>ifs($B$2=Controls!$I$2,'Hours Spread'!AU126,$B$2=Controls!$I$3,'Hours Spread'!CQ126,$B$2=Controls!$I$4,'Hours Spread'!EM126,$B$2=Controls!$I$5,'Hours Spread'!GI126,$B$2=Controls!$I$4,'Hours Spread'!IE126,$B$2=Controls!$I$7,'Hours Spread'!KA126)</f>
        <v>#N/A</v>
      </c>
      <c r="AU128" s="1137" t="str">
        <f>ifs($B$2=Controls!$I$2,'Hours Spread'!AV126,$B$2=Controls!$I$3,'Hours Spread'!CR126,$B$2=Controls!$I$4,'Hours Spread'!EN126,$B$2=Controls!$I$5,'Hours Spread'!GJ126,$B$2=Controls!$I$4,'Hours Spread'!IF126,$B$2=Controls!$I$7,'Hours Spread'!KB126)</f>
        <v>#N/A</v>
      </c>
      <c r="AV128" s="1137" t="str">
        <f>ifs($B$2=Controls!$I$2,'Hours Spread'!AW126,$B$2=Controls!$I$3,'Hours Spread'!CS126,$B$2=Controls!$I$4,'Hours Spread'!EO126,$B$2=Controls!$I$5,'Hours Spread'!GK126,$B$2=Controls!$I$4,'Hours Spread'!IG126,$B$2=Controls!$I$7,'Hours Spread'!KC126)</f>
        <v>#N/A</v>
      </c>
      <c r="AW128" s="1137" t="str">
        <f>ifs($B$2=Controls!$I$2,'Hours Spread'!AX126,$B$2=Controls!$I$3,'Hours Spread'!CT126,$B$2=Controls!$I$4,'Hours Spread'!EP126,$B$2=Controls!$I$5,'Hours Spread'!GL126,$B$2=Controls!$I$4,'Hours Spread'!IH126,$B$2=Controls!$I$7,'Hours Spread'!KD126)</f>
        <v>#N/A</v>
      </c>
      <c r="AX128" s="1137" t="str">
        <f>ifs($B$2=Controls!$I$2,'Hours Spread'!AY126,$B$2=Controls!$I$3,'Hours Spread'!CU126,$B$2=Controls!$I$4,'Hours Spread'!EQ126,$B$2=Controls!$I$5,'Hours Spread'!GM126,$B$2=Controls!$I$4,'Hours Spread'!II126,$B$2=Controls!$I$7,'Hours Spread'!KE126)</f>
        <v>#N/A</v>
      </c>
    </row>
    <row r="129">
      <c r="A129" s="858"/>
      <c r="B129" s="1143"/>
      <c r="C129" s="1141"/>
      <c r="D129" s="1137" t="str">
        <f>ifs($B$2=Controls!$I$2,'Hours Spread'!E127,$B$2=Controls!$I$3,'Hours Spread'!BA127,$B$2=Controls!$I$4,'Hours Spread'!CW127,$B$2=Controls!$I$5,'Hours Spread'!ES127,$B$2=Controls!$I$4,'Hours Spread'!GO127,$B$2=Controls!$I$7,'Hours Spread'!IK127)</f>
        <v>#N/A</v>
      </c>
      <c r="E129" s="1137" t="str">
        <f>ifs($B$2=Controls!$I$2,'Hours Spread'!F127,$B$2=Controls!$I$3,'Hours Spread'!BB127,$B$2=Controls!$I$4,'Hours Spread'!CX127,$B$2=Controls!$I$5,'Hours Spread'!ET127,$B$2=Controls!$I$4,'Hours Spread'!GP127,$B$2=Controls!$I$7,'Hours Spread'!IL127)</f>
        <v>#N/A</v>
      </c>
      <c r="F129" s="1137" t="str">
        <f>ifs($B$2=Controls!$I$2,'Hours Spread'!G127,$B$2=Controls!$I$3,'Hours Spread'!BC127,$B$2=Controls!$I$4,'Hours Spread'!CY127,$B$2=Controls!$I$5,'Hours Spread'!EU127,$B$2=Controls!$I$4,'Hours Spread'!GQ127,$B$2=Controls!$I$7,'Hours Spread'!IM127)</f>
        <v>#N/A</v>
      </c>
      <c r="G129" s="1137" t="str">
        <f>ifs($B$2=Controls!$I$2,'Hours Spread'!H127,$B$2=Controls!$I$3,'Hours Spread'!BD127,$B$2=Controls!$I$4,'Hours Spread'!CZ127,$B$2=Controls!$I$5,'Hours Spread'!EV127,$B$2=Controls!$I$4,'Hours Spread'!GR127,$B$2=Controls!$I$7,'Hours Spread'!IN127)</f>
        <v>#N/A</v>
      </c>
      <c r="H129" s="1137" t="str">
        <f>ifs($B$2=Controls!$I$2,'Hours Spread'!I127,$B$2=Controls!$I$3,'Hours Spread'!BE127,$B$2=Controls!$I$4,'Hours Spread'!DA127,$B$2=Controls!$I$5,'Hours Spread'!EW127,$B$2=Controls!$I$4,'Hours Spread'!GS127,$B$2=Controls!$I$7,'Hours Spread'!IO127)</f>
        <v>#N/A</v>
      </c>
      <c r="I129" s="1137" t="str">
        <f>ifs($B$2=Controls!$I$2,'Hours Spread'!J127,$B$2=Controls!$I$3,'Hours Spread'!BF127,$B$2=Controls!$I$4,'Hours Spread'!DB127,$B$2=Controls!$I$5,'Hours Spread'!EX127,$B$2=Controls!$I$4,'Hours Spread'!GT127,$B$2=Controls!$I$7,'Hours Spread'!IP127)</f>
        <v>#N/A</v>
      </c>
      <c r="J129" s="1137" t="str">
        <f>ifs($B$2=Controls!$I$2,'Hours Spread'!K127,$B$2=Controls!$I$3,'Hours Spread'!BG127,$B$2=Controls!$I$4,'Hours Spread'!DC127,$B$2=Controls!$I$5,'Hours Spread'!EY127,$B$2=Controls!$I$4,'Hours Spread'!GU127,$B$2=Controls!$I$7,'Hours Spread'!IQ127)</f>
        <v>#N/A</v>
      </c>
      <c r="K129" s="1137" t="str">
        <f>ifs($B$2=Controls!$I$2,'Hours Spread'!L127,$B$2=Controls!$I$3,'Hours Spread'!BH127,$B$2=Controls!$I$4,'Hours Spread'!DD127,$B$2=Controls!$I$5,'Hours Spread'!EZ127,$B$2=Controls!$I$4,'Hours Spread'!GV127,$B$2=Controls!$I$7,'Hours Spread'!IR127)</f>
        <v>#N/A</v>
      </c>
      <c r="L129" s="1137" t="str">
        <f>ifs($B$2=Controls!$I$2,'Hours Spread'!M127,$B$2=Controls!$I$3,'Hours Spread'!BI127,$B$2=Controls!$I$4,'Hours Spread'!DE127,$B$2=Controls!$I$5,'Hours Spread'!FA127,$B$2=Controls!$I$4,'Hours Spread'!GW127,$B$2=Controls!$I$7,'Hours Spread'!IS127)</f>
        <v>#N/A</v>
      </c>
      <c r="M129" s="1137" t="str">
        <f>ifs($B$2=Controls!$I$2,'Hours Spread'!N127,$B$2=Controls!$I$3,'Hours Spread'!BJ127,$B$2=Controls!$I$4,'Hours Spread'!DF127,$B$2=Controls!$I$5,'Hours Spread'!FB127,$B$2=Controls!$I$4,'Hours Spread'!GX127,$B$2=Controls!$I$7,'Hours Spread'!IT127)</f>
        <v>#N/A</v>
      </c>
      <c r="N129" s="1137" t="str">
        <f>ifs($B$2=Controls!$I$2,'Hours Spread'!O127,$B$2=Controls!$I$3,'Hours Spread'!BK127,$B$2=Controls!$I$4,'Hours Spread'!DG127,$B$2=Controls!$I$5,'Hours Spread'!FC127,$B$2=Controls!$I$4,'Hours Spread'!GY127,$B$2=Controls!$I$7,'Hours Spread'!IU127)</f>
        <v>#N/A</v>
      </c>
      <c r="O129" s="1137" t="str">
        <f>ifs($B$2=Controls!$I$2,'Hours Spread'!P127,$B$2=Controls!$I$3,'Hours Spread'!BL127,$B$2=Controls!$I$4,'Hours Spread'!DH127,$B$2=Controls!$I$5,'Hours Spread'!FD127,$B$2=Controls!$I$4,'Hours Spread'!GZ127,$B$2=Controls!$I$7,'Hours Spread'!IV127)</f>
        <v>#N/A</v>
      </c>
      <c r="P129" s="1137" t="str">
        <f>ifs($B$2=Controls!$I$2,'Hours Spread'!Q127,$B$2=Controls!$I$3,'Hours Spread'!BM127,$B$2=Controls!$I$4,'Hours Spread'!DI127,$B$2=Controls!$I$5,'Hours Spread'!FE127,$B$2=Controls!$I$4,'Hours Spread'!HA127,$B$2=Controls!$I$7,'Hours Spread'!IW127)</f>
        <v>#N/A</v>
      </c>
      <c r="Q129" s="1137" t="str">
        <f>ifs($B$2=Controls!$I$2,'Hours Spread'!R127,$B$2=Controls!$I$3,'Hours Spread'!BN127,$B$2=Controls!$I$4,'Hours Spread'!DJ127,$B$2=Controls!$I$5,'Hours Spread'!FF127,$B$2=Controls!$I$4,'Hours Spread'!HB127,$B$2=Controls!$I$7,'Hours Spread'!IX127)</f>
        <v>#N/A</v>
      </c>
      <c r="R129" s="1137" t="str">
        <f>ifs($B$2=Controls!$I$2,'Hours Spread'!S127,$B$2=Controls!$I$3,'Hours Spread'!BO127,$B$2=Controls!$I$4,'Hours Spread'!DK127,$B$2=Controls!$I$5,'Hours Spread'!FG127,$B$2=Controls!$I$4,'Hours Spread'!HC127,$B$2=Controls!$I$7,'Hours Spread'!IY127)</f>
        <v>#N/A</v>
      </c>
      <c r="S129" s="1137" t="str">
        <f>ifs($B$2=Controls!$I$2,'Hours Spread'!T127,$B$2=Controls!$I$3,'Hours Spread'!BP127,$B$2=Controls!$I$4,'Hours Spread'!DL127,$B$2=Controls!$I$5,'Hours Spread'!FH127,$B$2=Controls!$I$4,'Hours Spread'!HD127,$B$2=Controls!$I$7,'Hours Spread'!IZ127)</f>
        <v>#N/A</v>
      </c>
      <c r="T129" s="1137" t="str">
        <f>ifs($B$2=Controls!$I$2,'Hours Spread'!U127,$B$2=Controls!$I$3,'Hours Spread'!BQ127,$B$2=Controls!$I$4,'Hours Spread'!DM127,$B$2=Controls!$I$5,'Hours Spread'!FI127,$B$2=Controls!$I$4,'Hours Spread'!HE127,$B$2=Controls!$I$7,'Hours Spread'!JA127)</f>
        <v>#N/A</v>
      </c>
      <c r="U129" s="1137" t="str">
        <f>ifs($B$2=Controls!$I$2,'Hours Spread'!V127,$B$2=Controls!$I$3,'Hours Spread'!BR127,$B$2=Controls!$I$4,'Hours Spread'!DN127,$B$2=Controls!$I$5,'Hours Spread'!FJ127,$B$2=Controls!$I$4,'Hours Spread'!HF127,$B$2=Controls!$I$7,'Hours Spread'!JB127)</f>
        <v>#N/A</v>
      </c>
      <c r="V129" s="1137" t="str">
        <f>ifs($B$2=Controls!$I$2,'Hours Spread'!W127,$B$2=Controls!$I$3,'Hours Spread'!BS127,$B$2=Controls!$I$4,'Hours Spread'!DO127,$B$2=Controls!$I$5,'Hours Spread'!FK127,$B$2=Controls!$I$4,'Hours Spread'!HG127,$B$2=Controls!$I$7,'Hours Spread'!JC127)</f>
        <v>#N/A</v>
      </c>
      <c r="W129" s="1137" t="str">
        <f>ifs($B$2=Controls!$I$2,'Hours Spread'!X127,$B$2=Controls!$I$3,'Hours Spread'!BT127,$B$2=Controls!$I$4,'Hours Spread'!DP127,$B$2=Controls!$I$5,'Hours Spread'!FL127,$B$2=Controls!$I$4,'Hours Spread'!HH127,$B$2=Controls!$I$7,'Hours Spread'!JD127)</f>
        <v>#N/A</v>
      </c>
      <c r="X129" s="1137" t="str">
        <f>ifs($B$2=Controls!$I$2,'Hours Spread'!Y127,$B$2=Controls!$I$3,'Hours Spread'!BU127,$B$2=Controls!$I$4,'Hours Spread'!DQ127,$B$2=Controls!$I$5,'Hours Spread'!FM127,$B$2=Controls!$I$4,'Hours Spread'!HI127,$B$2=Controls!$I$7,'Hours Spread'!JE127)</f>
        <v>#N/A</v>
      </c>
      <c r="Y129" s="1137" t="str">
        <f>ifs($B$2=Controls!$I$2,'Hours Spread'!Z127,$B$2=Controls!$I$3,'Hours Spread'!BV127,$B$2=Controls!$I$4,'Hours Spread'!DR127,$B$2=Controls!$I$5,'Hours Spread'!FN127,$B$2=Controls!$I$4,'Hours Spread'!HJ127,$B$2=Controls!$I$7,'Hours Spread'!JF127)</f>
        <v>#N/A</v>
      </c>
      <c r="Z129" s="1137" t="str">
        <f>ifs($B$2=Controls!$I$2,'Hours Spread'!AA127,$B$2=Controls!$I$3,'Hours Spread'!BW127,$B$2=Controls!$I$4,'Hours Spread'!DS127,$B$2=Controls!$I$5,'Hours Spread'!FO127,$B$2=Controls!$I$4,'Hours Spread'!HK127,$B$2=Controls!$I$7,'Hours Spread'!JG127)</f>
        <v>#N/A</v>
      </c>
      <c r="AA129" s="1137" t="str">
        <f>ifs($B$2=Controls!$I$2,'Hours Spread'!AB127,$B$2=Controls!$I$3,'Hours Spread'!BX127,$B$2=Controls!$I$4,'Hours Spread'!DT127,$B$2=Controls!$I$5,'Hours Spread'!FP127,$B$2=Controls!$I$4,'Hours Spread'!HL127,$B$2=Controls!$I$7,'Hours Spread'!JH127)</f>
        <v>#N/A</v>
      </c>
      <c r="AB129" s="1137" t="str">
        <f>ifs($B$2=Controls!$I$2,'Hours Spread'!AC127,$B$2=Controls!$I$3,'Hours Spread'!BY127,$B$2=Controls!$I$4,'Hours Spread'!DU127,$B$2=Controls!$I$5,'Hours Spread'!FQ127,$B$2=Controls!$I$4,'Hours Spread'!HM127,$B$2=Controls!$I$7,'Hours Spread'!JI127)</f>
        <v>#N/A</v>
      </c>
      <c r="AC129" s="1137" t="str">
        <f>ifs($B$2=Controls!$I$2,'Hours Spread'!AD127,$B$2=Controls!$I$3,'Hours Spread'!BZ127,$B$2=Controls!$I$4,'Hours Spread'!DV127,$B$2=Controls!$I$5,'Hours Spread'!FR127,$B$2=Controls!$I$4,'Hours Spread'!HN127,$B$2=Controls!$I$7,'Hours Spread'!JJ127)</f>
        <v>#N/A</v>
      </c>
      <c r="AD129" s="1137" t="str">
        <f>ifs($B$2=Controls!$I$2,'Hours Spread'!AE127,$B$2=Controls!$I$3,'Hours Spread'!CA127,$B$2=Controls!$I$4,'Hours Spread'!DW127,$B$2=Controls!$I$5,'Hours Spread'!FS127,$B$2=Controls!$I$4,'Hours Spread'!HO127,$B$2=Controls!$I$7,'Hours Spread'!JK127)</f>
        <v>#N/A</v>
      </c>
      <c r="AE129" s="1137" t="str">
        <f>ifs($B$2=Controls!$I$2,'Hours Spread'!AF127,$B$2=Controls!$I$3,'Hours Spread'!CB127,$B$2=Controls!$I$4,'Hours Spread'!DX127,$B$2=Controls!$I$5,'Hours Spread'!FT127,$B$2=Controls!$I$4,'Hours Spread'!HP127,$B$2=Controls!$I$7,'Hours Spread'!JL127)</f>
        <v>#N/A</v>
      </c>
      <c r="AF129" s="1137" t="str">
        <f>ifs($B$2=Controls!$I$2,'Hours Spread'!AG127,$B$2=Controls!$I$3,'Hours Spread'!CC127,$B$2=Controls!$I$4,'Hours Spread'!DY127,$B$2=Controls!$I$5,'Hours Spread'!FU127,$B$2=Controls!$I$4,'Hours Spread'!HQ127,$B$2=Controls!$I$7,'Hours Spread'!JM127)</f>
        <v>#N/A</v>
      </c>
      <c r="AG129" s="1137" t="str">
        <f>ifs($B$2=Controls!$I$2,'Hours Spread'!AH127,$B$2=Controls!$I$3,'Hours Spread'!CD127,$B$2=Controls!$I$4,'Hours Spread'!DZ127,$B$2=Controls!$I$5,'Hours Spread'!FV127,$B$2=Controls!$I$4,'Hours Spread'!HR127,$B$2=Controls!$I$7,'Hours Spread'!JN127)</f>
        <v>#N/A</v>
      </c>
      <c r="AH129" s="1137" t="str">
        <f>ifs($B$2=Controls!$I$2,'Hours Spread'!AI127,$B$2=Controls!$I$3,'Hours Spread'!CE127,$B$2=Controls!$I$4,'Hours Spread'!EA127,$B$2=Controls!$I$5,'Hours Spread'!FW127,$B$2=Controls!$I$4,'Hours Spread'!HS127,$B$2=Controls!$I$7,'Hours Spread'!JO127)</f>
        <v>#N/A</v>
      </c>
      <c r="AI129" s="1137" t="str">
        <f>ifs($B$2=Controls!$I$2,'Hours Spread'!AJ127,$B$2=Controls!$I$3,'Hours Spread'!CF127,$B$2=Controls!$I$4,'Hours Spread'!EB127,$B$2=Controls!$I$5,'Hours Spread'!FX127,$B$2=Controls!$I$4,'Hours Spread'!HT127,$B$2=Controls!$I$7,'Hours Spread'!JP127)</f>
        <v>#N/A</v>
      </c>
      <c r="AJ129" s="1137" t="str">
        <f>ifs($B$2=Controls!$I$2,'Hours Spread'!AK127,$B$2=Controls!$I$3,'Hours Spread'!CG127,$B$2=Controls!$I$4,'Hours Spread'!EC127,$B$2=Controls!$I$5,'Hours Spread'!FY127,$B$2=Controls!$I$4,'Hours Spread'!HU127,$B$2=Controls!$I$7,'Hours Spread'!JQ127)</f>
        <v>#N/A</v>
      </c>
      <c r="AK129" s="1137" t="str">
        <f>ifs($B$2=Controls!$I$2,'Hours Spread'!AL127,$B$2=Controls!$I$3,'Hours Spread'!CH127,$B$2=Controls!$I$4,'Hours Spread'!ED127,$B$2=Controls!$I$5,'Hours Spread'!FZ127,$B$2=Controls!$I$4,'Hours Spread'!HV127,$B$2=Controls!$I$7,'Hours Spread'!JR127)</f>
        <v>#N/A</v>
      </c>
      <c r="AL129" s="1137" t="str">
        <f>ifs($B$2=Controls!$I$2,'Hours Spread'!AM127,$B$2=Controls!$I$3,'Hours Spread'!CI127,$B$2=Controls!$I$4,'Hours Spread'!EE127,$B$2=Controls!$I$5,'Hours Spread'!GA127,$B$2=Controls!$I$4,'Hours Spread'!HW127,$B$2=Controls!$I$7,'Hours Spread'!JS127)</f>
        <v>#N/A</v>
      </c>
      <c r="AM129" s="1137" t="str">
        <f>ifs($B$2=Controls!$I$2,'Hours Spread'!AN127,$B$2=Controls!$I$3,'Hours Spread'!CJ127,$B$2=Controls!$I$4,'Hours Spread'!EF127,$B$2=Controls!$I$5,'Hours Spread'!GB127,$B$2=Controls!$I$4,'Hours Spread'!HX127,$B$2=Controls!$I$7,'Hours Spread'!JT127)</f>
        <v>#N/A</v>
      </c>
      <c r="AN129" s="1137" t="str">
        <f>ifs($B$2=Controls!$I$2,'Hours Spread'!AO127,$B$2=Controls!$I$3,'Hours Spread'!CK127,$B$2=Controls!$I$4,'Hours Spread'!EG127,$B$2=Controls!$I$5,'Hours Spread'!GC127,$B$2=Controls!$I$4,'Hours Spread'!HY127,$B$2=Controls!$I$7,'Hours Spread'!JU127)</f>
        <v>#N/A</v>
      </c>
      <c r="AO129" s="1137" t="str">
        <f>ifs($B$2=Controls!$I$2,'Hours Spread'!AP127,$B$2=Controls!$I$3,'Hours Spread'!CL127,$B$2=Controls!$I$4,'Hours Spread'!EH127,$B$2=Controls!$I$5,'Hours Spread'!GD127,$B$2=Controls!$I$4,'Hours Spread'!HZ127,$B$2=Controls!$I$7,'Hours Spread'!JV127)</f>
        <v>#N/A</v>
      </c>
      <c r="AP129" s="1137" t="str">
        <f>ifs($B$2=Controls!$I$2,'Hours Spread'!AQ127,$B$2=Controls!$I$3,'Hours Spread'!CM127,$B$2=Controls!$I$4,'Hours Spread'!EI127,$B$2=Controls!$I$5,'Hours Spread'!GE127,$B$2=Controls!$I$4,'Hours Spread'!IA127,$B$2=Controls!$I$7,'Hours Spread'!JW127)</f>
        <v>#N/A</v>
      </c>
      <c r="AQ129" s="1137" t="str">
        <f>ifs($B$2=Controls!$I$2,'Hours Spread'!AR127,$B$2=Controls!$I$3,'Hours Spread'!CN127,$B$2=Controls!$I$4,'Hours Spread'!EJ127,$B$2=Controls!$I$5,'Hours Spread'!GF127,$B$2=Controls!$I$4,'Hours Spread'!IB127,$B$2=Controls!$I$7,'Hours Spread'!JX127)</f>
        <v>#N/A</v>
      </c>
      <c r="AR129" s="1137" t="str">
        <f>ifs($B$2=Controls!$I$2,'Hours Spread'!AS127,$B$2=Controls!$I$3,'Hours Spread'!CO127,$B$2=Controls!$I$4,'Hours Spread'!EK127,$B$2=Controls!$I$5,'Hours Spread'!GG127,$B$2=Controls!$I$4,'Hours Spread'!IC127,$B$2=Controls!$I$7,'Hours Spread'!JY127)</f>
        <v>#N/A</v>
      </c>
      <c r="AS129" s="1137" t="str">
        <f>ifs($B$2=Controls!$I$2,'Hours Spread'!AT127,$B$2=Controls!$I$3,'Hours Spread'!CP127,$B$2=Controls!$I$4,'Hours Spread'!EL127,$B$2=Controls!$I$5,'Hours Spread'!GH127,$B$2=Controls!$I$4,'Hours Spread'!ID127,$B$2=Controls!$I$7,'Hours Spread'!JZ127)</f>
        <v>#N/A</v>
      </c>
      <c r="AT129" s="1137" t="str">
        <f>ifs($B$2=Controls!$I$2,'Hours Spread'!AU127,$B$2=Controls!$I$3,'Hours Spread'!CQ127,$B$2=Controls!$I$4,'Hours Spread'!EM127,$B$2=Controls!$I$5,'Hours Spread'!GI127,$B$2=Controls!$I$4,'Hours Spread'!IE127,$B$2=Controls!$I$7,'Hours Spread'!KA127)</f>
        <v>#N/A</v>
      </c>
      <c r="AU129" s="1137" t="str">
        <f>ifs($B$2=Controls!$I$2,'Hours Spread'!AV127,$B$2=Controls!$I$3,'Hours Spread'!CR127,$B$2=Controls!$I$4,'Hours Spread'!EN127,$B$2=Controls!$I$5,'Hours Spread'!GJ127,$B$2=Controls!$I$4,'Hours Spread'!IF127,$B$2=Controls!$I$7,'Hours Spread'!KB127)</f>
        <v>#N/A</v>
      </c>
      <c r="AV129" s="1137" t="str">
        <f>ifs($B$2=Controls!$I$2,'Hours Spread'!AW127,$B$2=Controls!$I$3,'Hours Spread'!CS127,$B$2=Controls!$I$4,'Hours Spread'!EO127,$B$2=Controls!$I$5,'Hours Spread'!GK127,$B$2=Controls!$I$4,'Hours Spread'!IG127,$B$2=Controls!$I$7,'Hours Spread'!KC127)</f>
        <v>#N/A</v>
      </c>
      <c r="AW129" s="1137" t="str">
        <f>ifs($B$2=Controls!$I$2,'Hours Spread'!AX127,$B$2=Controls!$I$3,'Hours Spread'!CT127,$B$2=Controls!$I$4,'Hours Spread'!EP127,$B$2=Controls!$I$5,'Hours Spread'!GL127,$B$2=Controls!$I$4,'Hours Spread'!IH127,$B$2=Controls!$I$7,'Hours Spread'!KD127)</f>
        <v>#N/A</v>
      </c>
      <c r="AX129" s="1137" t="str">
        <f>ifs($B$2=Controls!$I$2,'Hours Spread'!AY127,$B$2=Controls!$I$3,'Hours Spread'!CU127,$B$2=Controls!$I$4,'Hours Spread'!EQ127,$B$2=Controls!$I$5,'Hours Spread'!GM127,$B$2=Controls!$I$4,'Hours Spread'!II127,$B$2=Controls!$I$7,'Hours Spread'!KE127)</f>
        <v>#N/A</v>
      </c>
    </row>
    <row r="130">
      <c r="A130" s="858"/>
      <c r="B130" s="1143"/>
      <c r="C130" s="1141"/>
      <c r="D130" s="1137" t="str">
        <f>ifs($B$2=Controls!$I$2,'Hours Spread'!E128,$B$2=Controls!$I$3,'Hours Spread'!BA128,$B$2=Controls!$I$4,'Hours Spread'!CW128,$B$2=Controls!$I$5,'Hours Spread'!ES128,$B$2=Controls!$I$4,'Hours Spread'!GO128,$B$2=Controls!$I$7,'Hours Spread'!IK128)</f>
        <v>#N/A</v>
      </c>
      <c r="E130" s="1137" t="str">
        <f>ifs($B$2=Controls!$I$2,'Hours Spread'!F128,$B$2=Controls!$I$3,'Hours Spread'!BB128,$B$2=Controls!$I$4,'Hours Spread'!CX128,$B$2=Controls!$I$5,'Hours Spread'!ET128,$B$2=Controls!$I$4,'Hours Spread'!GP128,$B$2=Controls!$I$7,'Hours Spread'!IL128)</f>
        <v>#N/A</v>
      </c>
      <c r="F130" s="1137" t="str">
        <f>ifs($B$2=Controls!$I$2,'Hours Spread'!G128,$B$2=Controls!$I$3,'Hours Spread'!BC128,$B$2=Controls!$I$4,'Hours Spread'!CY128,$B$2=Controls!$I$5,'Hours Spread'!EU128,$B$2=Controls!$I$4,'Hours Spread'!GQ128,$B$2=Controls!$I$7,'Hours Spread'!IM128)</f>
        <v>#N/A</v>
      </c>
      <c r="G130" s="1137" t="str">
        <f>ifs($B$2=Controls!$I$2,'Hours Spread'!H128,$B$2=Controls!$I$3,'Hours Spread'!BD128,$B$2=Controls!$I$4,'Hours Spread'!CZ128,$B$2=Controls!$I$5,'Hours Spread'!EV128,$B$2=Controls!$I$4,'Hours Spread'!GR128,$B$2=Controls!$I$7,'Hours Spread'!IN128)</f>
        <v>#N/A</v>
      </c>
      <c r="H130" s="1137" t="str">
        <f>ifs($B$2=Controls!$I$2,'Hours Spread'!I128,$B$2=Controls!$I$3,'Hours Spread'!BE128,$B$2=Controls!$I$4,'Hours Spread'!DA128,$B$2=Controls!$I$5,'Hours Spread'!EW128,$B$2=Controls!$I$4,'Hours Spread'!GS128,$B$2=Controls!$I$7,'Hours Spread'!IO128)</f>
        <v>#N/A</v>
      </c>
      <c r="I130" s="1137" t="str">
        <f>ifs($B$2=Controls!$I$2,'Hours Spread'!J128,$B$2=Controls!$I$3,'Hours Spread'!BF128,$B$2=Controls!$I$4,'Hours Spread'!DB128,$B$2=Controls!$I$5,'Hours Spread'!EX128,$B$2=Controls!$I$4,'Hours Spread'!GT128,$B$2=Controls!$I$7,'Hours Spread'!IP128)</f>
        <v>#N/A</v>
      </c>
      <c r="J130" s="1137" t="str">
        <f>ifs($B$2=Controls!$I$2,'Hours Spread'!K128,$B$2=Controls!$I$3,'Hours Spread'!BG128,$B$2=Controls!$I$4,'Hours Spread'!DC128,$B$2=Controls!$I$5,'Hours Spread'!EY128,$B$2=Controls!$I$4,'Hours Spread'!GU128,$B$2=Controls!$I$7,'Hours Spread'!IQ128)</f>
        <v>#N/A</v>
      </c>
      <c r="K130" s="1137" t="str">
        <f>ifs($B$2=Controls!$I$2,'Hours Spread'!L128,$B$2=Controls!$I$3,'Hours Spread'!BH128,$B$2=Controls!$I$4,'Hours Spread'!DD128,$B$2=Controls!$I$5,'Hours Spread'!EZ128,$B$2=Controls!$I$4,'Hours Spread'!GV128,$B$2=Controls!$I$7,'Hours Spread'!IR128)</f>
        <v>#N/A</v>
      </c>
      <c r="L130" s="1137" t="str">
        <f>ifs($B$2=Controls!$I$2,'Hours Spread'!M128,$B$2=Controls!$I$3,'Hours Spread'!BI128,$B$2=Controls!$I$4,'Hours Spread'!DE128,$B$2=Controls!$I$5,'Hours Spread'!FA128,$B$2=Controls!$I$4,'Hours Spread'!GW128,$B$2=Controls!$I$7,'Hours Spread'!IS128)</f>
        <v>#N/A</v>
      </c>
      <c r="M130" s="1137" t="str">
        <f>ifs($B$2=Controls!$I$2,'Hours Spread'!N128,$B$2=Controls!$I$3,'Hours Spread'!BJ128,$B$2=Controls!$I$4,'Hours Spread'!DF128,$B$2=Controls!$I$5,'Hours Spread'!FB128,$B$2=Controls!$I$4,'Hours Spread'!GX128,$B$2=Controls!$I$7,'Hours Spread'!IT128)</f>
        <v>#N/A</v>
      </c>
      <c r="N130" s="1137" t="str">
        <f>ifs($B$2=Controls!$I$2,'Hours Spread'!O128,$B$2=Controls!$I$3,'Hours Spread'!BK128,$B$2=Controls!$I$4,'Hours Spread'!DG128,$B$2=Controls!$I$5,'Hours Spread'!FC128,$B$2=Controls!$I$4,'Hours Spread'!GY128,$B$2=Controls!$I$7,'Hours Spread'!IU128)</f>
        <v>#N/A</v>
      </c>
      <c r="O130" s="1137" t="str">
        <f>ifs($B$2=Controls!$I$2,'Hours Spread'!P128,$B$2=Controls!$I$3,'Hours Spread'!BL128,$B$2=Controls!$I$4,'Hours Spread'!DH128,$B$2=Controls!$I$5,'Hours Spread'!FD128,$B$2=Controls!$I$4,'Hours Spread'!GZ128,$B$2=Controls!$I$7,'Hours Spread'!IV128)</f>
        <v>#N/A</v>
      </c>
      <c r="P130" s="1137" t="str">
        <f>ifs($B$2=Controls!$I$2,'Hours Spread'!Q128,$B$2=Controls!$I$3,'Hours Spread'!BM128,$B$2=Controls!$I$4,'Hours Spread'!DI128,$B$2=Controls!$I$5,'Hours Spread'!FE128,$B$2=Controls!$I$4,'Hours Spread'!HA128,$B$2=Controls!$I$7,'Hours Spread'!IW128)</f>
        <v>#N/A</v>
      </c>
      <c r="Q130" s="1137" t="str">
        <f>ifs($B$2=Controls!$I$2,'Hours Spread'!R128,$B$2=Controls!$I$3,'Hours Spread'!BN128,$B$2=Controls!$I$4,'Hours Spread'!DJ128,$B$2=Controls!$I$5,'Hours Spread'!FF128,$B$2=Controls!$I$4,'Hours Spread'!HB128,$B$2=Controls!$I$7,'Hours Spread'!IX128)</f>
        <v>#N/A</v>
      </c>
      <c r="R130" s="1137" t="str">
        <f>ifs($B$2=Controls!$I$2,'Hours Spread'!S128,$B$2=Controls!$I$3,'Hours Spread'!BO128,$B$2=Controls!$I$4,'Hours Spread'!DK128,$B$2=Controls!$I$5,'Hours Spread'!FG128,$B$2=Controls!$I$4,'Hours Spread'!HC128,$B$2=Controls!$I$7,'Hours Spread'!IY128)</f>
        <v>#N/A</v>
      </c>
      <c r="S130" s="1137" t="str">
        <f>ifs($B$2=Controls!$I$2,'Hours Spread'!T128,$B$2=Controls!$I$3,'Hours Spread'!BP128,$B$2=Controls!$I$4,'Hours Spread'!DL128,$B$2=Controls!$I$5,'Hours Spread'!FH128,$B$2=Controls!$I$4,'Hours Spread'!HD128,$B$2=Controls!$I$7,'Hours Spread'!IZ128)</f>
        <v>#N/A</v>
      </c>
      <c r="T130" s="1137" t="str">
        <f>ifs($B$2=Controls!$I$2,'Hours Spread'!U128,$B$2=Controls!$I$3,'Hours Spread'!BQ128,$B$2=Controls!$I$4,'Hours Spread'!DM128,$B$2=Controls!$I$5,'Hours Spread'!FI128,$B$2=Controls!$I$4,'Hours Spread'!HE128,$B$2=Controls!$I$7,'Hours Spread'!JA128)</f>
        <v>#N/A</v>
      </c>
      <c r="U130" s="1137" t="str">
        <f>ifs($B$2=Controls!$I$2,'Hours Spread'!V128,$B$2=Controls!$I$3,'Hours Spread'!BR128,$B$2=Controls!$I$4,'Hours Spread'!DN128,$B$2=Controls!$I$5,'Hours Spread'!FJ128,$B$2=Controls!$I$4,'Hours Spread'!HF128,$B$2=Controls!$I$7,'Hours Spread'!JB128)</f>
        <v>#N/A</v>
      </c>
      <c r="V130" s="1137" t="str">
        <f>ifs($B$2=Controls!$I$2,'Hours Spread'!W128,$B$2=Controls!$I$3,'Hours Spread'!BS128,$B$2=Controls!$I$4,'Hours Spread'!DO128,$B$2=Controls!$I$5,'Hours Spread'!FK128,$B$2=Controls!$I$4,'Hours Spread'!HG128,$B$2=Controls!$I$7,'Hours Spread'!JC128)</f>
        <v>#N/A</v>
      </c>
      <c r="W130" s="1137" t="str">
        <f>ifs($B$2=Controls!$I$2,'Hours Spread'!X128,$B$2=Controls!$I$3,'Hours Spread'!BT128,$B$2=Controls!$I$4,'Hours Spread'!DP128,$B$2=Controls!$I$5,'Hours Spread'!FL128,$B$2=Controls!$I$4,'Hours Spread'!HH128,$B$2=Controls!$I$7,'Hours Spread'!JD128)</f>
        <v>#N/A</v>
      </c>
      <c r="X130" s="1137" t="str">
        <f>ifs($B$2=Controls!$I$2,'Hours Spread'!Y128,$B$2=Controls!$I$3,'Hours Spread'!BU128,$B$2=Controls!$I$4,'Hours Spread'!DQ128,$B$2=Controls!$I$5,'Hours Spread'!FM128,$B$2=Controls!$I$4,'Hours Spread'!HI128,$B$2=Controls!$I$7,'Hours Spread'!JE128)</f>
        <v>#N/A</v>
      </c>
      <c r="Y130" s="1137" t="str">
        <f>ifs($B$2=Controls!$I$2,'Hours Spread'!Z128,$B$2=Controls!$I$3,'Hours Spread'!BV128,$B$2=Controls!$I$4,'Hours Spread'!DR128,$B$2=Controls!$I$5,'Hours Spread'!FN128,$B$2=Controls!$I$4,'Hours Spread'!HJ128,$B$2=Controls!$I$7,'Hours Spread'!JF128)</f>
        <v>#N/A</v>
      </c>
      <c r="Z130" s="1137" t="str">
        <f>ifs($B$2=Controls!$I$2,'Hours Spread'!AA128,$B$2=Controls!$I$3,'Hours Spread'!BW128,$B$2=Controls!$I$4,'Hours Spread'!DS128,$B$2=Controls!$I$5,'Hours Spread'!FO128,$B$2=Controls!$I$4,'Hours Spread'!HK128,$B$2=Controls!$I$7,'Hours Spread'!JG128)</f>
        <v>#N/A</v>
      </c>
      <c r="AA130" s="1137" t="str">
        <f>ifs($B$2=Controls!$I$2,'Hours Spread'!AB128,$B$2=Controls!$I$3,'Hours Spread'!BX128,$B$2=Controls!$I$4,'Hours Spread'!DT128,$B$2=Controls!$I$5,'Hours Spread'!FP128,$B$2=Controls!$I$4,'Hours Spread'!HL128,$B$2=Controls!$I$7,'Hours Spread'!JH128)</f>
        <v>#N/A</v>
      </c>
      <c r="AB130" s="1137" t="str">
        <f>ifs($B$2=Controls!$I$2,'Hours Spread'!AC128,$B$2=Controls!$I$3,'Hours Spread'!BY128,$B$2=Controls!$I$4,'Hours Spread'!DU128,$B$2=Controls!$I$5,'Hours Spread'!FQ128,$B$2=Controls!$I$4,'Hours Spread'!HM128,$B$2=Controls!$I$7,'Hours Spread'!JI128)</f>
        <v>#N/A</v>
      </c>
      <c r="AC130" s="1137" t="str">
        <f>ifs($B$2=Controls!$I$2,'Hours Spread'!AD128,$B$2=Controls!$I$3,'Hours Spread'!BZ128,$B$2=Controls!$I$4,'Hours Spread'!DV128,$B$2=Controls!$I$5,'Hours Spread'!FR128,$B$2=Controls!$I$4,'Hours Spread'!HN128,$B$2=Controls!$I$7,'Hours Spread'!JJ128)</f>
        <v>#N/A</v>
      </c>
      <c r="AD130" s="1137" t="str">
        <f>ifs($B$2=Controls!$I$2,'Hours Spread'!AE128,$B$2=Controls!$I$3,'Hours Spread'!CA128,$B$2=Controls!$I$4,'Hours Spread'!DW128,$B$2=Controls!$I$5,'Hours Spread'!FS128,$B$2=Controls!$I$4,'Hours Spread'!HO128,$B$2=Controls!$I$7,'Hours Spread'!JK128)</f>
        <v>#N/A</v>
      </c>
      <c r="AE130" s="1137" t="str">
        <f>ifs($B$2=Controls!$I$2,'Hours Spread'!AF128,$B$2=Controls!$I$3,'Hours Spread'!CB128,$B$2=Controls!$I$4,'Hours Spread'!DX128,$B$2=Controls!$I$5,'Hours Spread'!FT128,$B$2=Controls!$I$4,'Hours Spread'!HP128,$B$2=Controls!$I$7,'Hours Spread'!JL128)</f>
        <v>#N/A</v>
      </c>
      <c r="AF130" s="1137" t="str">
        <f>ifs($B$2=Controls!$I$2,'Hours Spread'!AG128,$B$2=Controls!$I$3,'Hours Spread'!CC128,$B$2=Controls!$I$4,'Hours Spread'!DY128,$B$2=Controls!$I$5,'Hours Spread'!FU128,$B$2=Controls!$I$4,'Hours Spread'!HQ128,$B$2=Controls!$I$7,'Hours Spread'!JM128)</f>
        <v>#N/A</v>
      </c>
      <c r="AG130" s="1137" t="str">
        <f>ifs($B$2=Controls!$I$2,'Hours Spread'!AH128,$B$2=Controls!$I$3,'Hours Spread'!CD128,$B$2=Controls!$I$4,'Hours Spread'!DZ128,$B$2=Controls!$I$5,'Hours Spread'!FV128,$B$2=Controls!$I$4,'Hours Spread'!HR128,$B$2=Controls!$I$7,'Hours Spread'!JN128)</f>
        <v>#N/A</v>
      </c>
      <c r="AH130" s="1137" t="str">
        <f>ifs($B$2=Controls!$I$2,'Hours Spread'!AI128,$B$2=Controls!$I$3,'Hours Spread'!CE128,$B$2=Controls!$I$4,'Hours Spread'!EA128,$B$2=Controls!$I$5,'Hours Spread'!FW128,$B$2=Controls!$I$4,'Hours Spread'!HS128,$B$2=Controls!$I$7,'Hours Spread'!JO128)</f>
        <v>#N/A</v>
      </c>
      <c r="AI130" s="1137" t="str">
        <f>ifs($B$2=Controls!$I$2,'Hours Spread'!AJ128,$B$2=Controls!$I$3,'Hours Spread'!CF128,$B$2=Controls!$I$4,'Hours Spread'!EB128,$B$2=Controls!$I$5,'Hours Spread'!FX128,$B$2=Controls!$I$4,'Hours Spread'!HT128,$B$2=Controls!$I$7,'Hours Spread'!JP128)</f>
        <v>#N/A</v>
      </c>
      <c r="AJ130" s="1137" t="str">
        <f>ifs($B$2=Controls!$I$2,'Hours Spread'!AK128,$B$2=Controls!$I$3,'Hours Spread'!CG128,$B$2=Controls!$I$4,'Hours Spread'!EC128,$B$2=Controls!$I$5,'Hours Spread'!FY128,$B$2=Controls!$I$4,'Hours Spread'!HU128,$B$2=Controls!$I$7,'Hours Spread'!JQ128)</f>
        <v>#N/A</v>
      </c>
      <c r="AK130" s="1137" t="str">
        <f>ifs($B$2=Controls!$I$2,'Hours Spread'!AL128,$B$2=Controls!$I$3,'Hours Spread'!CH128,$B$2=Controls!$I$4,'Hours Spread'!ED128,$B$2=Controls!$I$5,'Hours Spread'!FZ128,$B$2=Controls!$I$4,'Hours Spread'!HV128,$B$2=Controls!$I$7,'Hours Spread'!JR128)</f>
        <v>#N/A</v>
      </c>
      <c r="AL130" s="1137" t="str">
        <f>ifs($B$2=Controls!$I$2,'Hours Spread'!AM128,$B$2=Controls!$I$3,'Hours Spread'!CI128,$B$2=Controls!$I$4,'Hours Spread'!EE128,$B$2=Controls!$I$5,'Hours Spread'!GA128,$B$2=Controls!$I$4,'Hours Spread'!HW128,$B$2=Controls!$I$7,'Hours Spread'!JS128)</f>
        <v>#N/A</v>
      </c>
      <c r="AM130" s="1137" t="str">
        <f>ifs($B$2=Controls!$I$2,'Hours Spread'!AN128,$B$2=Controls!$I$3,'Hours Spread'!CJ128,$B$2=Controls!$I$4,'Hours Spread'!EF128,$B$2=Controls!$I$5,'Hours Spread'!GB128,$B$2=Controls!$I$4,'Hours Spread'!HX128,$B$2=Controls!$I$7,'Hours Spread'!JT128)</f>
        <v>#N/A</v>
      </c>
      <c r="AN130" s="1137" t="str">
        <f>ifs($B$2=Controls!$I$2,'Hours Spread'!AO128,$B$2=Controls!$I$3,'Hours Spread'!CK128,$B$2=Controls!$I$4,'Hours Spread'!EG128,$B$2=Controls!$I$5,'Hours Spread'!GC128,$B$2=Controls!$I$4,'Hours Spread'!HY128,$B$2=Controls!$I$7,'Hours Spread'!JU128)</f>
        <v>#N/A</v>
      </c>
      <c r="AO130" s="1137" t="str">
        <f>ifs($B$2=Controls!$I$2,'Hours Spread'!AP128,$B$2=Controls!$I$3,'Hours Spread'!CL128,$B$2=Controls!$I$4,'Hours Spread'!EH128,$B$2=Controls!$I$5,'Hours Spread'!GD128,$B$2=Controls!$I$4,'Hours Spread'!HZ128,$B$2=Controls!$I$7,'Hours Spread'!JV128)</f>
        <v>#N/A</v>
      </c>
      <c r="AP130" s="1137" t="str">
        <f>ifs($B$2=Controls!$I$2,'Hours Spread'!AQ128,$B$2=Controls!$I$3,'Hours Spread'!CM128,$B$2=Controls!$I$4,'Hours Spread'!EI128,$B$2=Controls!$I$5,'Hours Spread'!GE128,$B$2=Controls!$I$4,'Hours Spread'!IA128,$B$2=Controls!$I$7,'Hours Spread'!JW128)</f>
        <v>#N/A</v>
      </c>
      <c r="AQ130" s="1137" t="str">
        <f>ifs($B$2=Controls!$I$2,'Hours Spread'!AR128,$B$2=Controls!$I$3,'Hours Spread'!CN128,$B$2=Controls!$I$4,'Hours Spread'!EJ128,$B$2=Controls!$I$5,'Hours Spread'!GF128,$B$2=Controls!$I$4,'Hours Spread'!IB128,$B$2=Controls!$I$7,'Hours Spread'!JX128)</f>
        <v>#N/A</v>
      </c>
      <c r="AR130" s="1137" t="str">
        <f>ifs($B$2=Controls!$I$2,'Hours Spread'!AS128,$B$2=Controls!$I$3,'Hours Spread'!CO128,$B$2=Controls!$I$4,'Hours Spread'!EK128,$B$2=Controls!$I$5,'Hours Spread'!GG128,$B$2=Controls!$I$4,'Hours Spread'!IC128,$B$2=Controls!$I$7,'Hours Spread'!JY128)</f>
        <v>#N/A</v>
      </c>
      <c r="AS130" s="1137" t="str">
        <f>ifs($B$2=Controls!$I$2,'Hours Spread'!AT128,$B$2=Controls!$I$3,'Hours Spread'!CP128,$B$2=Controls!$I$4,'Hours Spread'!EL128,$B$2=Controls!$I$5,'Hours Spread'!GH128,$B$2=Controls!$I$4,'Hours Spread'!ID128,$B$2=Controls!$I$7,'Hours Spread'!JZ128)</f>
        <v>#N/A</v>
      </c>
      <c r="AT130" s="1137" t="str">
        <f>ifs($B$2=Controls!$I$2,'Hours Spread'!AU128,$B$2=Controls!$I$3,'Hours Spread'!CQ128,$B$2=Controls!$I$4,'Hours Spread'!EM128,$B$2=Controls!$I$5,'Hours Spread'!GI128,$B$2=Controls!$I$4,'Hours Spread'!IE128,$B$2=Controls!$I$7,'Hours Spread'!KA128)</f>
        <v>#N/A</v>
      </c>
      <c r="AU130" s="1137" t="str">
        <f>ifs($B$2=Controls!$I$2,'Hours Spread'!AV128,$B$2=Controls!$I$3,'Hours Spread'!CR128,$B$2=Controls!$I$4,'Hours Spread'!EN128,$B$2=Controls!$I$5,'Hours Spread'!GJ128,$B$2=Controls!$I$4,'Hours Spread'!IF128,$B$2=Controls!$I$7,'Hours Spread'!KB128)</f>
        <v>#N/A</v>
      </c>
      <c r="AV130" s="1137" t="str">
        <f>ifs($B$2=Controls!$I$2,'Hours Spread'!AW128,$B$2=Controls!$I$3,'Hours Spread'!CS128,$B$2=Controls!$I$4,'Hours Spread'!EO128,$B$2=Controls!$I$5,'Hours Spread'!GK128,$B$2=Controls!$I$4,'Hours Spread'!IG128,$B$2=Controls!$I$7,'Hours Spread'!KC128)</f>
        <v>#N/A</v>
      </c>
      <c r="AW130" s="1137" t="str">
        <f>ifs($B$2=Controls!$I$2,'Hours Spread'!AX128,$B$2=Controls!$I$3,'Hours Spread'!CT128,$B$2=Controls!$I$4,'Hours Spread'!EP128,$B$2=Controls!$I$5,'Hours Spread'!GL128,$B$2=Controls!$I$4,'Hours Spread'!IH128,$B$2=Controls!$I$7,'Hours Spread'!KD128)</f>
        <v>#N/A</v>
      </c>
      <c r="AX130" s="1137" t="str">
        <f>ifs($B$2=Controls!$I$2,'Hours Spread'!AY128,$B$2=Controls!$I$3,'Hours Spread'!CU128,$B$2=Controls!$I$4,'Hours Spread'!EQ128,$B$2=Controls!$I$5,'Hours Spread'!GM128,$B$2=Controls!$I$4,'Hours Spread'!II128,$B$2=Controls!$I$7,'Hours Spread'!KE128)</f>
        <v>#N/A</v>
      </c>
    </row>
    <row r="131">
      <c r="A131" s="858"/>
      <c r="B131" s="1143"/>
      <c r="C131" s="1141"/>
      <c r="D131" s="1137" t="str">
        <f>ifs($B$2=Controls!$I$2,'Hours Spread'!E129,$B$2=Controls!$I$3,'Hours Spread'!BA129,$B$2=Controls!$I$4,'Hours Spread'!CW129,$B$2=Controls!$I$5,'Hours Spread'!ES129,$B$2=Controls!$I$4,'Hours Spread'!GO129,$B$2=Controls!$I$7,'Hours Spread'!IK129)</f>
        <v>#N/A</v>
      </c>
      <c r="E131" s="1137" t="str">
        <f>ifs($B$2=Controls!$I$2,'Hours Spread'!F129,$B$2=Controls!$I$3,'Hours Spread'!BB129,$B$2=Controls!$I$4,'Hours Spread'!CX129,$B$2=Controls!$I$5,'Hours Spread'!ET129,$B$2=Controls!$I$4,'Hours Spread'!GP129,$B$2=Controls!$I$7,'Hours Spread'!IL129)</f>
        <v>#N/A</v>
      </c>
      <c r="F131" s="1137" t="str">
        <f>ifs($B$2=Controls!$I$2,'Hours Spread'!G129,$B$2=Controls!$I$3,'Hours Spread'!BC129,$B$2=Controls!$I$4,'Hours Spread'!CY129,$B$2=Controls!$I$5,'Hours Spread'!EU129,$B$2=Controls!$I$4,'Hours Spread'!GQ129,$B$2=Controls!$I$7,'Hours Spread'!IM129)</f>
        <v>#N/A</v>
      </c>
      <c r="G131" s="1137" t="str">
        <f>ifs($B$2=Controls!$I$2,'Hours Spread'!H129,$B$2=Controls!$I$3,'Hours Spread'!BD129,$B$2=Controls!$I$4,'Hours Spread'!CZ129,$B$2=Controls!$I$5,'Hours Spread'!EV129,$B$2=Controls!$I$4,'Hours Spread'!GR129,$B$2=Controls!$I$7,'Hours Spread'!IN129)</f>
        <v>#N/A</v>
      </c>
      <c r="H131" s="1137" t="str">
        <f>ifs($B$2=Controls!$I$2,'Hours Spread'!I129,$B$2=Controls!$I$3,'Hours Spread'!BE129,$B$2=Controls!$I$4,'Hours Spread'!DA129,$B$2=Controls!$I$5,'Hours Spread'!EW129,$B$2=Controls!$I$4,'Hours Spread'!GS129,$B$2=Controls!$I$7,'Hours Spread'!IO129)</f>
        <v>#N/A</v>
      </c>
      <c r="I131" s="1137" t="str">
        <f>ifs($B$2=Controls!$I$2,'Hours Spread'!J129,$B$2=Controls!$I$3,'Hours Spread'!BF129,$B$2=Controls!$I$4,'Hours Spread'!DB129,$B$2=Controls!$I$5,'Hours Spread'!EX129,$B$2=Controls!$I$4,'Hours Spread'!GT129,$B$2=Controls!$I$7,'Hours Spread'!IP129)</f>
        <v>#N/A</v>
      </c>
      <c r="J131" s="1137" t="str">
        <f>ifs($B$2=Controls!$I$2,'Hours Spread'!K129,$B$2=Controls!$I$3,'Hours Spread'!BG129,$B$2=Controls!$I$4,'Hours Spread'!DC129,$B$2=Controls!$I$5,'Hours Spread'!EY129,$B$2=Controls!$I$4,'Hours Spread'!GU129,$B$2=Controls!$I$7,'Hours Spread'!IQ129)</f>
        <v>#N/A</v>
      </c>
      <c r="K131" s="1137" t="str">
        <f>ifs($B$2=Controls!$I$2,'Hours Spread'!L129,$B$2=Controls!$I$3,'Hours Spread'!BH129,$B$2=Controls!$I$4,'Hours Spread'!DD129,$B$2=Controls!$I$5,'Hours Spread'!EZ129,$B$2=Controls!$I$4,'Hours Spread'!GV129,$B$2=Controls!$I$7,'Hours Spread'!IR129)</f>
        <v>#N/A</v>
      </c>
      <c r="L131" s="1137" t="str">
        <f>ifs($B$2=Controls!$I$2,'Hours Spread'!M129,$B$2=Controls!$I$3,'Hours Spread'!BI129,$B$2=Controls!$I$4,'Hours Spread'!DE129,$B$2=Controls!$I$5,'Hours Spread'!FA129,$B$2=Controls!$I$4,'Hours Spread'!GW129,$B$2=Controls!$I$7,'Hours Spread'!IS129)</f>
        <v>#N/A</v>
      </c>
      <c r="M131" s="1137" t="str">
        <f>ifs($B$2=Controls!$I$2,'Hours Spread'!N129,$B$2=Controls!$I$3,'Hours Spread'!BJ129,$B$2=Controls!$I$4,'Hours Spread'!DF129,$B$2=Controls!$I$5,'Hours Spread'!FB129,$B$2=Controls!$I$4,'Hours Spread'!GX129,$B$2=Controls!$I$7,'Hours Spread'!IT129)</f>
        <v>#N/A</v>
      </c>
      <c r="N131" s="1137" t="str">
        <f>ifs($B$2=Controls!$I$2,'Hours Spread'!O129,$B$2=Controls!$I$3,'Hours Spread'!BK129,$B$2=Controls!$I$4,'Hours Spread'!DG129,$B$2=Controls!$I$5,'Hours Spread'!FC129,$B$2=Controls!$I$4,'Hours Spread'!GY129,$B$2=Controls!$I$7,'Hours Spread'!IU129)</f>
        <v>#N/A</v>
      </c>
      <c r="O131" s="1137" t="str">
        <f>ifs($B$2=Controls!$I$2,'Hours Spread'!P129,$B$2=Controls!$I$3,'Hours Spread'!BL129,$B$2=Controls!$I$4,'Hours Spread'!DH129,$B$2=Controls!$I$5,'Hours Spread'!FD129,$B$2=Controls!$I$4,'Hours Spread'!GZ129,$B$2=Controls!$I$7,'Hours Spread'!IV129)</f>
        <v>#N/A</v>
      </c>
      <c r="P131" s="1137" t="str">
        <f>ifs($B$2=Controls!$I$2,'Hours Spread'!Q129,$B$2=Controls!$I$3,'Hours Spread'!BM129,$B$2=Controls!$I$4,'Hours Spread'!DI129,$B$2=Controls!$I$5,'Hours Spread'!FE129,$B$2=Controls!$I$4,'Hours Spread'!HA129,$B$2=Controls!$I$7,'Hours Spread'!IW129)</f>
        <v>#N/A</v>
      </c>
      <c r="Q131" s="1137" t="str">
        <f>ifs($B$2=Controls!$I$2,'Hours Spread'!R129,$B$2=Controls!$I$3,'Hours Spread'!BN129,$B$2=Controls!$I$4,'Hours Spread'!DJ129,$B$2=Controls!$I$5,'Hours Spread'!FF129,$B$2=Controls!$I$4,'Hours Spread'!HB129,$B$2=Controls!$I$7,'Hours Spread'!IX129)</f>
        <v>#N/A</v>
      </c>
      <c r="R131" s="1137" t="str">
        <f>ifs($B$2=Controls!$I$2,'Hours Spread'!S129,$B$2=Controls!$I$3,'Hours Spread'!BO129,$B$2=Controls!$I$4,'Hours Spread'!DK129,$B$2=Controls!$I$5,'Hours Spread'!FG129,$B$2=Controls!$I$4,'Hours Spread'!HC129,$B$2=Controls!$I$7,'Hours Spread'!IY129)</f>
        <v>#N/A</v>
      </c>
      <c r="S131" s="1137" t="str">
        <f>ifs($B$2=Controls!$I$2,'Hours Spread'!T129,$B$2=Controls!$I$3,'Hours Spread'!BP129,$B$2=Controls!$I$4,'Hours Spread'!DL129,$B$2=Controls!$I$5,'Hours Spread'!FH129,$B$2=Controls!$I$4,'Hours Spread'!HD129,$B$2=Controls!$I$7,'Hours Spread'!IZ129)</f>
        <v>#N/A</v>
      </c>
      <c r="T131" s="1137" t="str">
        <f>ifs($B$2=Controls!$I$2,'Hours Spread'!U129,$B$2=Controls!$I$3,'Hours Spread'!BQ129,$B$2=Controls!$I$4,'Hours Spread'!DM129,$B$2=Controls!$I$5,'Hours Spread'!FI129,$B$2=Controls!$I$4,'Hours Spread'!HE129,$B$2=Controls!$I$7,'Hours Spread'!JA129)</f>
        <v>#N/A</v>
      </c>
      <c r="U131" s="1137" t="str">
        <f>ifs($B$2=Controls!$I$2,'Hours Spread'!V129,$B$2=Controls!$I$3,'Hours Spread'!BR129,$B$2=Controls!$I$4,'Hours Spread'!DN129,$B$2=Controls!$I$5,'Hours Spread'!FJ129,$B$2=Controls!$I$4,'Hours Spread'!HF129,$B$2=Controls!$I$7,'Hours Spread'!JB129)</f>
        <v>#N/A</v>
      </c>
      <c r="V131" s="1137" t="str">
        <f>ifs($B$2=Controls!$I$2,'Hours Spread'!W129,$B$2=Controls!$I$3,'Hours Spread'!BS129,$B$2=Controls!$I$4,'Hours Spread'!DO129,$B$2=Controls!$I$5,'Hours Spread'!FK129,$B$2=Controls!$I$4,'Hours Spread'!HG129,$B$2=Controls!$I$7,'Hours Spread'!JC129)</f>
        <v>#N/A</v>
      </c>
      <c r="W131" s="1137" t="str">
        <f>ifs($B$2=Controls!$I$2,'Hours Spread'!X129,$B$2=Controls!$I$3,'Hours Spread'!BT129,$B$2=Controls!$I$4,'Hours Spread'!DP129,$B$2=Controls!$I$5,'Hours Spread'!FL129,$B$2=Controls!$I$4,'Hours Spread'!HH129,$B$2=Controls!$I$7,'Hours Spread'!JD129)</f>
        <v>#N/A</v>
      </c>
      <c r="X131" s="1137" t="str">
        <f>ifs($B$2=Controls!$I$2,'Hours Spread'!Y129,$B$2=Controls!$I$3,'Hours Spread'!BU129,$B$2=Controls!$I$4,'Hours Spread'!DQ129,$B$2=Controls!$I$5,'Hours Spread'!FM129,$B$2=Controls!$I$4,'Hours Spread'!HI129,$B$2=Controls!$I$7,'Hours Spread'!JE129)</f>
        <v>#N/A</v>
      </c>
      <c r="Y131" s="1137" t="str">
        <f>ifs($B$2=Controls!$I$2,'Hours Spread'!Z129,$B$2=Controls!$I$3,'Hours Spread'!BV129,$B$2=Controls!$I$4,'Hours Spread'!DR129,$B$2=Controls!$I$5,'Hours Spread'!FN129,$B$2=Controls!$I$4,'Hours Spread'!HJ129,$B$2=Controls!$I$7,'Hours Spread'!JF129)</f>
        <v>#N/A</v>
      </c>
      <c r="Z131" s="1137" t="str">
        <f>ifs($B$2=Controls!$I$2,'Hours Spread'!AA129,$B$2=Controls!$I$3,'Hours Spread'!BW129,$B$2=Controls!$I$4,'Hours Spread'!DS129,$B$2=Controls!$I$5,'Hours Spread'!FO129,$B$2=Controls!$I$4,'Hours Spread'!HK129,$B$2=Controls!$I$7,'Hours Spread'!JG129)</f>
        <v>#N/A</v>
      </c>
      <c r="AA131" s="1137" t="str">
        <f>ifs($B$2=Controls!$I$2,'Hours Spread'!AB129,$B$2=Controls!$I$3,'Hours Spread'!BX129,$B$2=Controls!$I$4,'Hours Spread'!DT129,$B$2=Controls!$I$5,'Hours Spread'!FP129,$B$2=Controls!$I$4,'Hours Spread'!HL129,$B$2=Controls!$I$7,'Hours Spread'!JH129)</f>
        <v>#N/A</v>
      </c>
      <c r="AB131" s="1137" t="str">
        <f>ifs($B$2=Controls!$I$2,'Hours Spread'!AC129,$B$2=Controls!$I$3,'Hours Spread'!BY129,$B$2=Controls!$I$4,'Hours Spread'!DU129,$B$2=Controls!$I$5,'Hours Spread'!FQ129,$B$2=Controls!$I$4,'Hours Spread'!HM129,$B$2=Controls!$I$7,'Hours Spread'!JI129)</f>
        <v>#N/A</v>
      </c>
      <c r="AC131" s="1137" t="str">
        <f>ifs($B$2=Controls!$I$2,'Hours Spread'!AD129,$B$2=Controls!$I$3,'Hours Spread'!BZ129,$B$2=Controls!$I$4,'Hours Spread'!DV129,$B$2=Controls!$I$5,'Hours Spread'!FR129,$B$2=Controls!$I$4,'Hours Spread'!HN129,$B$2=Controls!$I$7,'Hours Spread'!JJ129)</f>
        <v>#N/A</v>
      </c>
      <c r="AD131" s="1137" t="str">
        <f>ifs($B$2=Controls!$I$2,'Hours Spread'!AE129,$B$2=Controls!$I$3,'Hours Spread'!CA129,$B$2=Controls!$I$4,'Hours Spread'!DW129,$B$2=Controls!$I$5,'Hours Spread'!FS129,$B$2=Controls!$I$4,'Hours Spread'!HO129,$B$2=Controls!$I$7,'Hours Spread'!JK129)</f>
        <v>#N/A</v>
      </c>
      <c r="AE131" s="1137" t="str">
        <f>ifs($B$2=Controls!$I$2,'Hours Spread'!AF129,$B$2=Controls!$I$3,'Hours Spread'!CB129,$B$2=Controls!$I$4,'Hours Spread'!DX129,$B$2=Controls!$I$5,'Hours Spread'!FT129,$B$2=Controls!$I$4,'Hours Spread'!HP129,$B$2=Controls!$I$7,'Hours Spread'!JL129)</f>
        <v>#N/A</v>
      </c>
      <c r="AF131" s="1137" t="str">
        <f>ifs($B$2=Controls!$I$2,'Hours Spread'!AG129,$B$2=Controls!$I$3,'Hours Spread'!CC129,$B$2=Controls!$I$4,'Hours Spread'!DY129,$B$2=Controls!$I$5,'Hours Spread'!FU129,$B$2=Controls!$I$4,'Hours Spread'!HQ129,$B$2=Controls!$I$7,'Hours Spread'!JM129)</f>
        <v>#N/A</v>
      </c>
      <c r="AG131" s="1137" t="str">
        <f>ifs($B$2=Controls!$I$2,'Hours Spread'!AH129,$B$2=Controls!$I$3,'Hours Spread'!CD129,$B$2=Controls!$I$4,'Hours Spread'!DZ129,$B$2=Controls!$I$5,'Hours Spread'!FV129,$B$2=Controls!$I$4,'Hours Spread'!HR129,$B$2=Controls!$I$7,'Hours Spread'!JN129)</f>
        <v>#N/A</v>
      </c>
      <c r="AH131" s="1137" t="str">
        <f>ifs($B$2=Controls!$I$2,'Hours Spread'!AI129,$B$2=Controls!$I$3,'Hours Spread'!CE129,$B$2=Controls!$I$4,'Hours Spread'!EA129,$B$2=Controls!$I$5,'Hours Spread'!FW129,$B$2=Controls!$I$4,'Hours Spread'!HS129,$B$2=Controls!$I$7,'Hours Spread'!JO129)</f>
        <v>#N/A</v>
      </c>
      <c r="AI131" s="1137" t="str">
        <f>ifs($B$2=Controls!$I$2,'Hours Spread'!AJ129,$B$2=Controls!$I$3,'Hours Spread'!CF129,$B$2=Controls!$I$4,'Hours Spread'!EB129,$B$2=Controls!$I$5,'Hours Spread'!FX129,$B$2=Controls!$I$4,'Hours Spread'!HT129,$B$2=Controls!$I$7,'Hours Spread'!JP129)</f>
        <v>#N/A</v>
      </c>
      <c r="AJ131" s="1137" t="str">
        <f>ifs($B$2=Controls!$I$2,'Hours Spread'!AK129,$B$2=Controls!$I$3,'Hours Spread'!CG129,$B$2=Controls!$I$4,'Hours Spread'!EC129,$B$2=Controls!$I$5,'Hours Spread'!FY129,$B$2=Controls!$I$4,'Hours Spread'!HU129,$B$2=Controls!$I$7,'Hours Spread'!JQ129)</f>
        <v>#N/A</v>
      </c>
      <c r="AK131" s="1137" t="str">
        <f>ifs($B$2=Controls!$I$2,'Hours Spread'!AL129,$B$2=Controls!$I$3,'Hours Spread'!CH129,$B$2=Controls!$I$4,'Hours Spread'!ED129,$B$2=Controls!$I$5,'Hours Spread'!FZ129,$B$2=Controls!$I$4,'Hours Spread'!HV129,$B$2=Controls!$I$7,'Hours Spread'!JR129)</f>
        <v>#N/A</v>
      </c>
      <c r="AL131" s="1137" t="str">
        <f>ifs($B$2=Controls!$I$2,'Hours Spread'!AM129,$B$2=Controls!$I$3,'Hours Spread'!CI129,$B$2=Controls!$I$4,'Hours Spread'!EE129,$B$2=Controls!$I$5,'Hours Spread'!GA129,$B$2=Controls!$I$4,'Hours Spread'!HW129,$B$2=Controls!$I$7,'Hours Spread'!JS129)</f>
        <v>#N/A</v>
      </c>
      <c r="AM131" s="1137" t="str">
        <f>ifs($B$2=Controls!$I$2,'Hours Spread'!AN129,$B$2=Controls!$I$3,'Hours Spread'!CJ129,$B$2=Controls!$I$4,'Hours Spread'!EF129,$B$2=Controls!$I$5,'Hours Spread'!GB129,$B$2=Controls!$I$4,'Hours Spread'!HX129,$B$2=Controls!$I$7,'Hours Spread'!JT129)</f>
        <v>#N/A</v>
      </c>
      <c r="AN131" s="1137" t="str">
        <f>ifs($B$2=Controls!$I$2,'Hours Spread'!AO129,$B$2=Controls!$I$3,'Hours Spread'!CK129,$B$2=Controls!$I$4,'Hours Spread'!EG129,$B$2=Controls!$I$5,'Hours Spread'!GC129,$B$2=Controls!$I$4,'Hours Spread'!HY129,$B$2=Controls!$I$7,'Hours Spread'!JU129)</f>
        <v>#N/A</v>
      </c>
      <c r="AO131" s="1137" t="str">
        <f>ifs($B$2=Controls!$I$2,'Hours Spread'!AP129,$B$2=Controls!$I$3,'Hours Spread'!CL129,$B$2=Controls!$I$4,'Hours Spread'!EH129,$B$2=Controls!$I$5,'Hours Spread'!GD129,$B$2=Controls!$I$4,'Hours Spread'!HZ129,$B$2=Controls!$I$7,'Hours Spread'!JV129)</f>
        <v>#N/A</v>
      </c>
      <c r="AP131" s="1137" t="str">
        <f>ifs($B$2=Controls!$I$2,'Hours Spread'!AQ129,$B$2=Controls!$I$3,'Hours Spread'!CM129,$B$2=Controls!$I$4,'Hours Spread'!EI129,$B$2=Controls!$I$5,'Hours Spread'!GE129,$B$2=Controls!$I$4,'Hours Spread'!IA129,$B$2=Controls!$I$7,'Hours Spread'!JW129)</f>
        <v>#N/A</v>
      </c>
      <c r="AQ131" s="1137" t="str">
        <f>ifs($B$2=Controls!$I$2,'Hours Spread'!AR129,$B$2=Controls!$I$3,'Hours Spread'!CN129,$B$2=Controls!$I$4,'Hours Spread'!EJ129,$B$2=Controls!$I$5,'Hours Spread'!GF129,$B$2=Controls!$I$4,'Hours Spread'!IB129,$B$2=Controls!$I$7,'Hours Spread'!JX129)</f>
        <v>#N/A</v>
      </c>
      <c r="AR131" s="1137" t="str">
        <f>ifs($B$2=Controls!$I$2,'Hours Spread'!AS129,$B$2=Controls!$I$3,'Hours Spread'!CO129,$B$2=Controls!$I$4,'Hours Spread'!EK129,$B$2=Controls!$I$5,'Hours Spread'!GG129,$B$2=Controls!$I$4,'Hours Spread'!IC129,$B$2=Controls!$I$7,'Hours Spread'!JY129)</f>
        <v>#N/A</v>
      </c>
      <c r="AS131" s="1137" t="str">
        <f>ifs($B$2=Controls!$I$2,'Hours Spread'!AT129,$B$2=Controls!$I$3,'Hours Spread'!CP129,$B$2=Controls!$I$4,'Hours Spread'!EL129,$B$2=Controls!$I$5,'Hours Spread'!GH129,$B$2=Controls!$I$4,'Hours Spread'!ID129,$B$2=Controls!$I$7,'Hours Spread'!JZ129)</f>
        <v>#N/A</v>
      </c>
      <c r="AT131" s="1137" t="str">
        <f>ifs($B$2=Controls!$I$2,'Hours Spread'!AU129,$B$2=Controls!$I$3,'Hours Spread'!CQ129,$B$2=Controls!$I$4,'Hours Spread'!EM129,$B$2=Controls!$I$5,'Hours Spread'!GI129,$B$2=Controls!$I$4,'Hours Spread'!IE129,$B$2=Controls!$I$7,'Hours Spread'!KA129)</f>
        <v>#N/A</v>
      </c>
      <c r="AU131" s="1137" t="str">
        <f>ifs($B$2=Controls!$I$2,'Hours Spread'!AV129,$B$2=Controls!$I$3,'Hours Spread'!CR129,$B$2=Controls!$I$4,'Hours Spread'!EN129,$B$2=Controls!$I$5,'Hours Spread'!GJ129,$B$2=Controls!$I$4,'Hours Spread'!IF129,$B$2=Controls!$I$7,'Hours Spread'!KB129)</f>
        <v>#N/A</v>
      </c>
      <c r="AV131" s="1137" t="str">
        <f>ifs($B$2=Controls!$I$2,'Hours Spread'!AW129,$B$2=Controls!$I$3,'Hours Spread'!CS129,$B$2=Controls!$I$4,'Hours Spread'!EO129,$B$2=Controls!$I$5,'Hours Spread'!GK129,$B$2=Controls!$I$4,'Hours Spread'!IG129,$B$2=Controls!$I$7,'Hours Spread'!KC129)</f>
        <v>#N/A</v>
      </c>
      <c r="AW131" s="1137" t="str">
        <f>ifs($B$2=Controls!$I$2,'Hours Spread'!AX129,$B$2=Controls!$I$3,'Hours Spread'!CT129,$B$2=Controls!$I$4,'Hours Spread'!EP129,$B$2=Controls!$I$5,'Hours Spread'!GL129,$B$2=Controls!$I$4,'Hours Spread'!IH129,$B$2=Controls!$I$7,'Hours Spread'!KD129)</f>
        <v>#N/A</v>
      </c>
      <c r="AX131" s="1137" t="str">
        <f>ifs($B$2=Controls!$I$2,'Hours Spread'!AY129,$B$2=Controls!$I$3,'Hours Spread'!CU129,$B$2=Controls!$I$4,'Hours Spread'!EQ129,$B$2=Controls!$I$5,'Hours Spread'!GM129,$B$2=Controls!$I$4,'Hours Spread'!II129,$B$2=Controls!$I$7,'Hours Spread'!KE129)</f>
        <v>#N/A</v>
      </c>
    </row>
    <row r="132">
      <c r="A132" s="858"/>
      <c r="B132" s="1143"/>
      <c r="C132" s="1141"/>
      <c r="D132" s="1137" t="str">
        <f>ifs($B$2=Controls!$I$2,'Hours Spread'!E130,$B$2=Controls!$I$3,'Hours Spread'!BA130,$B$2=Controls!$I$4,'Hours Spread'!CW130,$B$2=Controls!$I$5,'Hours Spread'!ES130,$B$2=Controls!$I$4,'Hours Spread'!GO130,$B$2=Controls!$I$7,'Hours Spread'!IK130)</f>
        <v>#N/A</v>
      </c>
      <c r="E132" s="1137" t="str">
        <f>ifs($B$2=Controls!$I$2,'Hours Spread'!F130,$B$2=Controls!$I$3,'Hours Spread'!BB130,$B$2=Controls!$I$4,'Hours Spread'!CX130,$B$2=Controls!$I$5,'Hours Spread'!ET130,$B$2=Controls!$I$4,'Hours Spread'!GP130,$B$2=Controls!$I$7,'Hours Spread'!IL130)</f>
        <v>#N/A</v>
      </c>
      <c r="F132" s="1137" t="str">
        <f>ifs($B$2=Controls!$I$2,'Hours Spread'!G130,$B$2=Controls!$I$3,'Hours Spread'!BC130,$B$2=Controls!$I$4,'Hours Spread'!CY130,$B$2=Controls!$I$5,'Hours Spread'!EU130,$B$2=Controls!$I$4,'Hours Spread'!GQ130,$B$2=Controls!$I$7,'Hours Spread'!IM130)</f>
        <v>#N/A</v>
      </c>
      <c r="G132" s="1137" t="str">
        <f>ifs($B$2=Controls!$I$2,'Hours Spread'!H130,$B$2=Controls!$I$3,'Hours Spread'!BD130,$B$2=Controls!$I$4,'Hours Spread'!CZ130,$B$2=Controls!$I$5,'Hours Spread'!EV130,$B$2=Controls!$I$4,'Hours Spread'!GR130,$B$2=Controls!$I$7,'Hours Spread'!IN130)</f>
        <v>#N/A</v>
      </c>
      <c r="H132" s="1137" t="str">
        <f>ifs($B$2=Controls!$I$2,'Hours Spread'!I130,$B$2=Controls!$I$3,'Hours Spread'!BE130,$B$2=Controls!$I$4,'Hours Spread'!DA130,$B$2=Controls!$I$5,'Hours Spread'!EW130,$B$2=Controls!$I$4,'Hours Spread'!GS130,$B$2=Controls!$I$7,'Hours Spread'!IO130)</f>
        <v>#N/A</v>
      </c>
      <c r="I132" s="1137" t="str">
        <f>ifs($B$2=Controls!$I$2,'Hours Spread'!J130,$B$2=Controls!$I$3,'Hours Spread'!BF130,$B$2=Controls!$I$4,'Hours Spread'!DB130,$B$2=Controls!$I$5,'Hours Spread'!EX130,$B$2=Controls!$I$4,'Hours Spread'!GT130,$B$2=Controls!$I$7,'Hours Spread'!IP130)</f>
        <v>#N/A</v>
      </c>
      <c r="J132" s="1137" t="str">
        <f>ifs($B$2=Controls!$I$2,'Hours Spread'!K130,$B$2=Controls!$I$3,'Hours Spread'!BG130,$B$2=Controls!$I$4,'Hours Spread'!DC130,$B$2=Controls!$I$5,'Hours Spread'!EY130,$B$2=Controls!$I$4,'Hours Spread'!GU130,$B$2=Controls!$I$7,'Hours Spread'!IQ130)</f>
        <v>#N/A</v>
      </c>
      <c r="K132" s="1137" t="str">
        <f>ifs($B$2=Controls!$I$2,'Hours Spread'!L130,$B$2=Controls!$I$3,'Hours Spread'!BH130,$B$2=Controls!$I$4,'Hours Spread'!DD130,$B$2=Controls!$I$5,'Hours Spread'!EZ130,$B$2=Controls!$I$4,'Hours Spread'!GV130,$B$2=Controls!$I$7,'Hours Spread'!IR130)</f>
        <v>#N/A</v>
      </c>
      <c r="L132" s="1137" t="str">
        <f>ifs($B$2=Controls!$I$2,'Hours Spread'!M130,$B$2=Controls!$I$3,'Hours Spread'!BI130,$B$2=Controls!$I$4,'Hours Spread'!DE130,$B$2=Controls!$I$5,'Hours Spread'!FA130,$B$2=Controls!$I$4,'Hours Spread'!GW130,$B$2=Controls!$I$7,'Hours Spread'!IS130)</f>
        <v>#N/A</v>
      </c>
      <c r="M132" s="1137" t="str">
        <f>ifs($B$2=Controls!$I$2,'Hours Spread'!N130,$B$2=Controls!$I$3,'Hours Spread'!BJ130,$B$2=Controls!$I$4,'Hours Spread'!DF130,$B$2=Controls!$I$5,'Hours Spread'!FB130,$B$2=Controls!$I$4,'Hours Spread'!GX130,$B$2=Controls!$I$7,'Hours Spread'!IT130)</f>
        <v>#N/A</v>
      </c>
      <c r="N132" s="1137" t="str">
        <f>ifs($B$2=Controls!$I$2,'Hours Spread'!O130,$B$2=Controls!$I$3,'Hours Spread'!BK130,$B$2=Controls!$I$4,'Hours Spread'!DG130,$B$2=Controls!$I$5,'Hours Spread'!FC130,$B$2=Controls!$I$4,'Hours Spread'!GY130,$B$2=Controls!$I$7,'Hours Spread'!IU130)</f>
        <v>#N/A</v>
      </c>
      <c r="O132" s="1137" t="str">
        <f>ifs($B$2=Controls!$I$2,'Hours Spread'!P130,$B$2=Controls!$I$3,'Hours Spread'!BL130,$B$2=Controls!$I$4,'Hours Spread'!DH130,$B$2=Controls!$I$5,'Hours Spread'!FD130,$B$2=Controls!$I$4,'Hours Spread'!GZ130,$B$2=Controls!$I$7,'Hours Spread'!IV130)</f>
        <v>#N/A</v>
      </c>
      <c r="P132" s="1137" t="str">
        <f>ifs($B$2=Controls!$I$2,'Hours Spread'!Q130,$B$2=Controls!$I$3,'Hours Spread'!BM130,$B$2=Controls!$I$4,'Hours Spread'!DI130,$B$2=Controls!$I$5,'Hours Spread'!FE130,$B$2=Controls!$I$4,'Hours Spread'!HA130,$B$2=Controls!$I$7,'Hours Spread'!IW130)</f>
        <v>#N/A</v>
      </c>
      <c r="Q132" s="1137" t="str">
        <f>ifs($B$2=Controls!$I$2,'Hours Spread'!R130,$B$2=Controls!$I$3,'Hours Spread'!BN130,$B$2=Controls!$I$4,'Hours Spread'!DJ130,$B$2=Controls!$I$5,'Hours Spread'!FF130,$B$2=Controls!$I$4,'Hours Spread'!HB130,$B$2=Controls!$I$7,'Hours Spread'!IX130)</f>
        <v>#N/A</v>
      </c>
      <c r="R132" s="1137" t="str">
        <f>ifs($B$2=Controls!$I$2,'Hours Spread'!S130,$B$2=Controls!$I$3,'Hours Spread'!BO130,$B$2=Controls!$I$4,'Hours Spread'!DK130,$B$2=Controls!$I$5,'Hours Spread'!FG130,$B$2=Controls!$I$4,'Hours Spread'!HC130,$B$2=Controls!$I$7,'Hours Spread'!IY130)</f>
        <v>#N/A</v>
      </c>
      <c r="S132" s="1137" t="str">
        <f>ifs($B$2=Controls!$I$2,'Hours Spread'!T130,$B$2=Controls!$I$3,'Hours Spread'!BP130,$B$2=Controls!$I$4,'Hours Spread'!DL130,$B$2=Controls!$I$5,'Hours Spread'!FH130,$B$2=Controls!$I$4,'Hours Spread'!HD130,$B$2=Controls!$I$7,'Hours Spread'!IZ130)</f>
        <v>#N/A</v>
      </c>
      <c r="T132" s="1137" t="str">
        <f>ifs($B$2=Controls!$I$2,'Hours Spread'!U130,$B$2=Controls!$I$3,'Hours Spread'!BQ130,$B$2=Controls!$I$4,'Hours Spread'!DM130,$B$2=Controls!$I$5,'Hours Spread'!FI130,$B$2=Controls!$I$4,'Hours Spread'!HE130,$B$2=Controls!$I$7,'Hours Spread'!JA130)</f>
        <v>#N/A</v>
      </c>
      <c r="U132" s="1137" t="str">
        <f>ifs($B$2=Controls!$I$2,'Hours Spread'!V130,$B$2=Controls!$I$3,'Hours Spread'!BR130,$B$2=Controls!$I$4,'Hours Spread'!DN130,$B$2=Controls!$I$5,'Hours Spread'!FJ130,$B$2=Controls!$I$4,'Hours Spread'!HF130,$B$2=Controls!$I$7,'Hours Spread'!JB130)</f>
        <v>#N/A</v>
      </c>
      <c r="V132" s="1137" t="str">
        <f>ifs($B$2=Controls!$I$2,'Hours Spread'!W130,$B$2=Controls!$I$3,'Hours Spread'!BS130,$B$2=Controls!$I$4,'Hours Spread'!DO130,$B$2=Controls!$I$5,'Hours Spread'!FK130,$B$2=Controls!$I$4,'Hours Spread'!HG130,$B$2=Controls!$I$7,'Hours Spread'!JC130)</f>
        <v>#N/A</v>
      </c>
      <c r="W132" s="1137" t="str">
        <f>ifs($B$2=Controls!$I$2,'Hours Spread'!X130,$B$2=Controls!$I$3,'Hours Spread'!BT130,$B$2=Controls!$I$4,'Hours Spread'!DP130,$B$2=Controls!$I$5,'Hours Spread'!FL130,$B$2=Controls!$I$4,'Hours Spread'!HH130,$B$2=Controls!$I$7,'Hours Spread'!JD130)</f>
        <v>#N/A</v>
      </c>
      <c r="X132" s="1137" t="str">
        <f>ifs($B$2=Controls!$I$2,'Hours Spread'!Y130,$B$2=Controls!$I$3,'Hours Spread'!BU130,$B$2=Controls!$I$4,'Hours Spread'!DQ130,$B$2=Controls!$I$5,'Hours Spread'!FM130,$B$2=Controls!$I$4,'Hours Spread'!HI130,$B$2=Controls!$I$7,'Hours Spread'!JE130)</f>
        <v>#N/A</v>
      </c>
      <c r="Y132" s="1137" t="str">
        <f>ifs($B$2=Controls!$I$2,'Hours Spread'!Z130,$B$2=Controls!$I$3,'Hours Spread'!BV130,$B$2=Controls!$I$4,'Hours Spread'!DR130,$B$2=Controls!$I$5,'Hours Spread'!FN130,$B$2=Controls!$I$4,'Hours Spread'!HJ130,$B$2=Controls!$I$7,'Hours Spread'!JF130)</f>
        <v>#N/A</v>
      </c>
      <c r="Z132" s="1137" t="str">
        <f>ifs($B$2=Controls!$I$2,'Hours Spread'!AA130,$B$2=Controls!$I$3,'Hours Spread'!BW130,$B$2=Controls!$I$4,'Hours Spread'!DS130,$B$2=Controls!$I$5,'Hours Spread'!FO130,$B$2=Controls!$I$4,'Hours Spread'!HK130,$B$2=Controls!$I$7,'Hours Spread'!JG130)</f>
        <v>#N/A</v>
      </c>
      <c r="AA132" s="1137" t="str">
        <f>ifs($B$2=Controls!$I$2,'Hours Spread'!AB130,$B$2=Controls!$I$3,'Hours Spread'!BX130,$B$2=Controls!$I$4,'Hours Spread'!DT130,$B$2=Controls!$I$5,'Hours Spread'!FP130,$B$2=Controls!$I$4,'Hours Spread'!HL130,$B$2=Controls!$I$7,'Hours Spread'!JH130)</f>
        <v>#N/A</v>
      </c>
      <c r="AB132" s="1137" t="str">
        <f>ifs($B$2=Controls!$I$2,'Hours Spread'!AC130,$B$2=Controls!$I$3,'Hours Spread'!BY130,$B$2=Controls!$I$4,'Hours Spread'!DU130,$B$2=Controls!$I$5,'Hours Spread'!FQ130,$B$2=Controls!$I$4,'Hours Spread'!HM130,$B$2=Controls!$I$7,'Hours Spread'!JI130)</f>
        <v>#N/A</v>
      </c>
      <c r="AC132" s="1137" t="str">
        <f>ifs($B$2=Controls!$I$2,'Hours Spread'!AD130,$B$2=Controls!$I$3,'Hours Spread'!BZ130,$B$2=Controls!$I$4,'Hours Spread'!DV130,$B$2=Controls!$I$5,'Hours Spread'!FR130,$B$2=Controls!$I$4,'Hours Spread'!HN130,$B$2=Controls!$I$7,'Hours Spread'!JJ130)</f>
        <v>#N/A</v>
      </c>
      <c r="AD132" s="1137" t="str">
        <f>ifs($B$2=Controls!$I$2,'Hours Spread'!AE130,$B$2=Controls!$I$3,'Hours Spread'!CA130,$B$2=Controls!$I$4,'Hours Spread'!DW130,$B$2=Controls!$I$5,'Hours Spread'!FS130,$B$2=Controls!$I$4,'Hours Spread'!HO130,$B$2=Controls!$I$7,'Hours Spread'!JK130)</f>
        <v>#N/A</v>
      </c>
      <c r="AE132" s="1137" t="str">
        <f>ifs($B$2=Controls!$I$2,'Hours Spread'!AF130,$B$2=Controls!$I$3,'Hours Spread'!CB130,$B$2=Controls!$I$4,'Hours Spread'!DX130,$B$2=Controls!$I$5,'Hours Spread'!FT130,$B$2=Controls!$I$4,'Hours Spread'!HP130,$B$2=Controls!$I$7,'Hours Spread'!JL130)</f>
        <v>#N/A</v>
      </c>
      <c r="AF132" s="1137" t="str">
        <f>ifs($B$2=Controls!$I$2,'Hours Spread'!AG130,$B$2=Controls!$I$3,'Hours Spread'!CC130,$B$2=Controls!$I$4,'Hours Spread'!DY130,$B$2=Controls!$I$5,'Hours Spread'!FU130,$B$2=Controls!$I$4,'Hours Spread'!HQ130,$B$2=Controls!$I$7,'Hours Spread'!JM130)</f>
        <v>#N/A</v>
      </c>
      <c r="AG132" s="1137" t="str">
        <f>ifs($B$2=Controls!$I$2,'Hours Spread'!AH130,$B$2=Controls!$I$3,'Hours Spread'!CD130,$B$2=Controls!$I$4,'Hours Spread'!DZ130,$B$2=Controls!$I$5,'Hours Spread'!FV130,$B$2=Controls!$I$4,'Hours Spread'!HR130,$B$2=Controls!$I$7,'Hours Spread'!JN130)</f>
        <v>#N/A</v>
      </c>
      <c r="AH132" s="1137" t="str">
        <f>ifs($B$2=Controls!$I$2,'Hours Spread'!AI130,$B$2=Controls!$I$3,'Hours Spread'!CE130,$B$2=Controls!$I$4,'Hours Spread'!EA130,$B$2=Controls!$I$5,'Hours Spread'!FW130,$B$2=Controls!$I$4,'Hours Spread'!HS130,$B$2=Controls!$I$7,'Hours Spread'!JO130)</f>
        <v>#N/A</v>
      </c>
      <c r="AI132" s="1137" t="str">
        <f>ifs($B$2=Controls!$I$2,'Hours Spread'!AJ130,$B$2=Controls!$I$3,'Hours Spread'!CF130,$B$2=Controls!$I$4,'Hours Spread'!EB130,$B$2=Controls!$I$5,'Hours Spread'!FX130,$B$2=Controls!$I$4,'Hours Spread'!HT130,$B$2=Controls!$I$7,'Hours Spread'!JP130)</f>
        <v>#N/A</v>
      </c>
      <c r="AJ132" s="1137" t="str">
        <f>ifs($B$2=Controls!$I$2,'Hours Spread'!AK130,$B$2=Controls!$I$3,'Hours Spread'!CG130,$B$2=Controls!$I$4,'Hours Spread'!EC130,$B$2=Controls!$I$5,'Hours Spread'!FY130,$B$2=Controls!$I$4,'Hours Spread'!HU130,$B$2=Controls!$I$7,'Hours Spread'!JQ130)</f>
        <v>#N/A</v>
      </c>
      <c r="AK132" s="1137" t="str">
        <f>ifs($B$2=Controls!$I$2,'Hours Spread'!AL130,$B$2=Controls!$I$3,'Hours Spread'!CH130,$B$2=Controls!$I$4,'Hours Spread'!ED130,$B$2=Controls!$I$5,'Hours Spread'!FZ130,$B$2=Controls!$I$4,'Hours Spread'!HV130,$B$2=Controls!$I$7,'Hours Spread'!JR130)</f>
        <v>#N/A</v>
      </c>
      <c r="AL132" s="1137" t="str">
        <f>ifs($B$2=Controls!$I$2,'Hours Spread'!AM130,$B$2=Controls!$I$3,'Hours Spread'!CI130,$B$2=Controls!$I$4,'Hours Spread'!EE130,$B$2=Controls!$I$5,'Hours Spread'!GA130,$B$2=Controls!$I$4,'Hours Spread'!HW130,$B$2=Controls!$I$7,'Hours Spread'!JS130)</f>
        <v>#N/A</v>
      </c>
      <c r="AM132" s="1137" t="str">
        <f>ifs($B$2=Controls!$I$2,'Hours Spread'!AN130,$B$2=Controls!$I$3,'Hours Spread'!CJ130,$B$2=Controls!$I$4,'Hours Spread'!EF130,$B$2=Controls!$I$5,'Hours Spread'!GB130,$B$2=Controls!$I$4,'Hours Spread'!HX130,$B$2=Controls!$I$7,'Hours Spread'!JT130)</f>
        <v>#N/A</v>
      </c>
      <c r="AN132" s="1137" t="str">
        <f>ifs($B$2=Controls!$I$2,'Hours Spread'!AO130,$B$2=Controls!$I$3,'Hours Spread'!CK130,$B$2=Controls!$I$4,'Hours Spread'!EG130,$B$2=Controls!$I$5,'Hours Spread'!GC130,$B$2=Controls!$I$4,'Hours Spread'!HY130,$B$2=Controls!$I$7,'Hours Spread'!JU130)</f>
        <v>#N/A</v>
      </c>
      <c r="AO132" s="1137" t="str">
        <f>ifs($B$2=Controls!$I$2,'Hours Spread'!AP130,$B$2=Controls!$I$3,'Hours Spread'!CL130,$B$2=Controls!$I$4,'Hours Spread'!EH130,$B$2=Controls!$I$5,'Hours Spread'!GD130,$B$2=Controls!$I$4,'Hours Spread'!HZ130,$B$2=Controls!$I$7,'Hours Spread'!JV130)</f>
        <v>#N/A</v>
      </c>
      <c r="AP132" s="1137" t="str">
        <f>ifs($B$2=Controls!$I$2,'Hours Spread'!AQ130,$B$2=Controls!$I$3,'Hours Spread'!CM130,$B$2=Controls!$I$4,'Hours Spread'!EI130,$B$2=Controls!$I$5,'Hours Spread'!GE130,$B$2=Controls!$I$4,'Hours Spread'!IA130,$B$2=Controls!$I$7,'Hours Spread'!JW130)</f>
        <v>#N/A</v>
      </c>
      <c r="AQ132" s="1137" t="str">
        <f>ifs($B$2=Controls!$I$2,'Hours Spread'!AR130,$B$2=Controls!$I$3,'Hours Spread'!CN130,$B$2=Controls!$I$4,'Hours Spread'!EJ130,$B$2=Controls!$I$5,'Hours Spread'!GF130,$B$2=Controls!$I$4,'Hours Spread'!IB130,$B$2=Controls!$I$7,'Hours Spread'!JX130)</f>
        <v>#N/A</v>
      </c>
      <c r="AR132" s="1137" t="str">
        <f>ifs($B$2=Controls!$I$2,'Hours Spread'!AS130,$B$2=Controls!$I$3,'Hours Spread'!CO130,$B$2=Controls!$I$4,'Hours Spread'!EK130,$B$2=Controls!$I$5,'Hours Spread'!GG130,$B$2=Controls!$I$4,'Hours Spread'!IC130,$B$2=Controls!$I$7,'Hours Spread'!JY130)</f>
        <v>#N/A</v>
      </c>
      <c r="AS132" s="1137" t="str">
        <f>ifs($B$2=Controls!$I$2,'Hours Spread'!AT130,$B$2=Controls!$I$3,'Hours Spread'!CP130,$B$2=Controls!$I$4,'Hours Spread'!EL130,$B$2=Controls!$I$5,'Hours Spread'!GH130,$B$2=Controls!$I$4,'Hours Spread'!ID130,$B$2=Controls!$I$7,'Hours Spread'!JZ130)</f>
        <v>#N/A</v>
      </c>
      <c r="AT132" s="1137" t="str">
        <f>ifs($B$2=Controls!$I$2,'Hours Spread'!AU130,$B$2=Controls!$I$3,'Hours Spread'!CQ130,$B$2=Controls!$I$4,'Hours Spread'!EM130,$B$2=Controls!$I$5,'Hours Spread'!GI130,$B$2=Controls!$I$4,'Hours Spread'!IE130,$B$2=Controls!$I$7,'Hours Spread'!KA130)</f>
        <v>#N/A</v>
      </c>
      <c r="AU132" s="1137" t="str">
        <f>ifs($B$2=Controls!$I$2,'Hours Spread'!AV130,$B$2=Controls!$I$3,'Hours Spread'!CR130,$B$2=Controls!$I$4,'Hours Spread'!EN130,$B$2=Controls!$I$5,'Hours Spread'!GJ130,$B$2=Controls!$I$4,'Hours Spread'!IF130,$B$2=Controls!$I$7,'Hours Spread'!KB130)</f>
        <v>#N/A</v>
      </c>
      <c r="AV132" s="1137" t="str">
        <f>ifs($B$2=Controls!$I$2,'Hours Spread'!AW130,$B$2=Controls!$I$3,'Hours Spread'!CS130,$B$2=Controls!$I$4,'Hours Spread'!EO130,$B$2=Controls!$I$5,'Hours Spread'!GK130,$B$2=Controls!$I$4,'Hours Spread'!IG130,$B$2=Controls!$I$7,'Hours Spread'!KC130)</f>
        <v>#N/A</v>
      </c>
      <c r="AW132" s="1137" t="str">
        <f>ifs($B$2=Controls!$I$2,'Hours Spread'!AX130,$B$2=Controls!$I$3,'Hours Spread'!CT130,$B$2=Controls!$I$4,'Hours Spread'!EP130,$B$2=Controls!$I$5,'Hours Spread'!GL130,$B$2=Controls!$I$4,'Hours Spread'!IH130,$B$2=Controls!$I$7,'Hours Spread'!KD130)</f>
        <v>#N/A</v>
      </c>
      <c r="AX132" s="1137" t="str">
        <f>ifs($B$2=Controls!$I$2,'Hours Spread'!AY130,$B$2=Controls!$I$3,'Hours Spread'!CU130,$B$2=Controls!$I$4,'Hours Spread'!EQ130,$B$2=Controls!$I$5,'Hours Spread'!GM130,$B$2=Controls!$I$4,'Hours Spread'!II130,$B$2=Controls!$I$7,'Hours Spread'!KE130)</f>
        <v>#N/A</v>
      </c>
    </row>
    <row r="133">
      <c r="A133" s="858"/>
      <c r="B133" s="1143"/>
      <c r="C133" s="1141"/>
      <c r="D133" s="1137" t="str">
        <f>ifs($B$2=Controls!$I$2,'Hours Spread'!E131,$B$2=Controls!$I$3,'Hours Spread'!BA131,$B$2=Controls!$I$4,'Hours Spread'!CW131,$B$2=Controls!$I$5,'Hours Spread'!ES131,$B$2=Controls!$I$4,'Hours Spread'!GO131,$B$2=Controls!$I$7,'Hours Spread'!IK131)</f>
        <v>#N/A</v>
      </c>
      <c r="E133" s="1137" t="str">
        <f>ifs($B$2=Controls!$I$2,'Hours Spread'!F131,$B$2=Controls!$I$3,'Hours Spread'!BB131,$B$2=Controls!$I$4,'Hours Spread'!CX131,$B$2=Controls!$I$5,'Hours Spread'!ET131,$B$2=Controls!$I$4,'Hours Spread'!GP131,$B$2=Controls!$I$7,'Hours Spread'!IL131)</f>
        <v>#N/A</v>
      </c>
      <c r="F133" s="1137" t="str">
        <f>ifs($B$2=Controls!$I$2,'Hours Spread'!G131,$B$2=Controls!$I$3,'Hours Spread'!BC131,$B$2=Controls!$I$4,'Hours Spread'!CY131,$B$2=Controls!$I$5,'Hours Spread'!EU131,$B$2=Controls!$I$4,'Hours Spread'!GQ131,$B$2=Controls!$I$7,'Hours Spread'!IM131)</f>
        <v>#N/A</v>
      </c>
      <c r="G133" s="1137" t="str">
        <f>ifs($B$2=Controls!$I$2,'Hours Spread'!H131,$B$2=Controls!$I$3,'Hours Spread'!BD131,$B$2=Controls!$I$4,'Hours Spread'!CZ131,$B$2=Controls!$I$5,'Hours Spread'!EV131,$B$2=Controls!$I$4,'Hours Spread'!GR131,$B$2=Controls!$I$7,'Hours Spread'!IN131)</f>
        <v>#N/A</v>
      </c>
      <c r="H133" s="1137" t="str">
        <f>ifs($B$2=Controls!$I$2,'Hours Spread'!I131,$B$2=Controls!$I$3,'Hours Spread'!BE131,$B$2=Controls!$I$4,'Hours Spread'!DA131,$B$2=Controls!$I$5,'Hours Spread'!EW131,$B$2=Controls!$I$4,'Hours Spread'!GS131,$B$2=Controls!$I$7,'Hours Spread'!IO131)</f>
        <v>#N/A</v>
      </c>
      <c r="I133" s="1137" t="str">
        <f>ifs($B$2=Controls!$I$2,'Hours Spread'!J131,$B$2=Controls!$I$3,'Hours Spread'!BF131,$B$2=Controls!$I$4,'Hours Spread'!DB131,$B$2=Controls!$I$5,'Hours Spread'!EX131,$B$2=Controls!$I$4,'Hours Spread'!GT131,$B$2=Controls!$I$7,'Hours Spread'!IP131)</f>
        <v>#N/A</v>
      </c>
      <c r="J133" s="1137" t="str">
        <f>ifs($B$2=Controls!$I$2,'Hours Spread'!K131,$B$2=Controls!$I$3,'Hours Spread'!BG131,$B$2=Controls!$I$4,'Hours Spread'!DC131,$B$2=Controls!$I$5,'Hours Spread'!EY131,$B$2=Controls!$I$4,'Hours Spread'!GU131,$B$2=Controls!$I$7,'Hours Spread'!IQ131)</f>
        <v>#N/A</v>
      </c>
      <c r="K133" s="1137" t="str">
        <f>ifs($B$2=Controls!$I$2,'Hours Spread'!L131,$B$2=Controls!$I$3,'Hours Spread'!BH131,$B$2=Controls!$I$4,'Hours Spread'!DD131,$B$2=Controls!$I$5,'Hours Spread'!EZ131,$B$2=Controls!$I$4,'Hours Spread'!GV131,$B$2=Controls!$I$7,'Hours Spread'!IR131)</f>
        <v>#N/A</v>
      </c>
      <c r="L133" s="1137" t="str">
        <f>ifs($B$2=Controls!$I$2,'Hours Spread'!M131,$B$2=Controls!$I$3,'Hours Spread'!BI131,$B$2=Controls!$I$4,'Hours Spread'!DE131,$B$2=Controls!$I$5,'Hours Spread'!FA131,$B$2=Controls!$I$4,'Hours Spread'!GW131,$B$2=Controls!$I$7,'Hours Spread'!IS131)</f>
        <v>#N/A</v>
      </c>
      <c r="M133" s="1137" t="str">
        <f>ifs($B$2=Controls!$I$2,'Hours Spread'!N131,$B$2=Controls!$I$3,'Hours Spread'!BJ131,$B$2=Controls!$I$4,'Hours Spread'!DF131,$B$2=Controls!$I$5,'Hours Spread'!FB131,$B$2=Controls!$I$4,'Hours Spread'!GX131,$B$2=Controls!$I$7,'Hours Spread'!IT131)</f>
        <v>#N/A</v>
      </c>
      <c r="N133" s="1137" t="str">
        <f>ifs($B$2=Controls!$I$2,'Hours Spread'!O131,$B$2=Controls!$I$3,'Hours Spread'!BK131,$B$2=Controls!$I$4,'Hours Spread'!DG131,$B$2=Controls!$I$5,'Hours Spread'!FC131,$B$2=Controls!$I$4,'Hours Spread'!GY131,$B$2=Controls!$I$7,'Hours Spread'!IU131)</f>
        <v>#N/A</v>
      </c>
      <c r="O133" s="1137" t="str">
        <f>ifs($B$2=Controls!$I$2,'Hours Spread'!P131,$B$2=Controls!$I$3,'Hours Spread'!BL131,$B$2=Controls!$I$4,'Hours Spread'!DH131,$B$2=Controls!$I$5,'Hours Spread'!FD131,$B$2=Controls!$I$4,'Hours Spread'!GZ131,$B$2=Controls!$I$7,'Hours Spread'!IV131)</f>
        <v>#N/A</v>
      </c>
      <c r="P133" s="1137" t="str">
        <f>ifs($B$2=Controls!$I$2,'Hours Spread'!Q131,$B$2=Controls!$I$3,'Hours Spread'!BM131,$B$2=Controls!$I$4,'Hours Spread'!DI131,$B$2=Controls!$I$5,'Hours Spread'!FE131,$B$2=Controls!$I$4,'Hours Spread'!HA131,$B$2=Controls!$I$7,'Hours Spread'!IW131)</f>
        <v>#N/A</v>
      </c>
      <c r="Q133" s="1137" t="str">
        <f>ifs($B$2=Controls!$I$2,'Hours Spread'!R131,$B$2=Controls!$I$3,'Hours Spread'!BN131,$B$2=Controls!$I$4,'Hours Spread'!DJ131,$B$2=Controls!$I$5,'Hours Spread'!FF131,$B$2=Controls!$I$4,'Hours Spread'!HB131,$B$2=Controls!$I$7,'Hours Spread'!IX131)</f>
        <v>#N/A</v>
      </c>
      <c r="R133" s="1137" t="str">
        <f>ifs($B$2=Controls!$I$2,'Hours Spread'!S131,$B$2=Controls!$I$3,'Hours Spread'!BO131,$B$2=Controls!$I$4,'Hours Spread'!DK131,$B$2=Controls!$I$5,'Hours Spread'!FG131,$B$2=Controls!$I$4,'Hours Spread'!HC131,$B$2=Controls!$I$7,'Hours Spread'!IY131)</f>
        <v>#N/A</v>
      </c>
      <c r="S133" s="1137" t="str">
        <f>ifs($B$2=Controls!$I$2,'Hours Spread'!T131,$B$2=Controls!$I$3,'Hours Spread'!BP131,$B$2=Controls!$I$4,'Hours Spread'!DL131,$B$2=Controls!$I$5,'Hours Spread'!FH131,$B$2=Controls!$I$4,'Hours Spread'!HD131,$B$2=Controls!$I$7,'Hours Spread'!IZ131)</f>
        <v>#N/A</v>
      </c>
      <c r="T133" s="1137" t="str">
        <f>ifs($B$2=Controls!$I$2,'Hours Spread'!U131,$B$2=Controls!$I$3,'Hours Spread'!BQ131,$B$2=Controls!$I$4,'Hours Spread'!DM131,$B$2=Controls!$I$5,'Hours Spread'!FI131,$B$2=Controls!$I$4,'Hours Spread'!HE131,$B$2=Controls!$I$7,'Hours Spread'!JA131)</f>
        <v>#N/A</v>
      </c>
      <c r="U133" s="1137" t="str">
        <f>ifs($B$2=Controls!$I$2,'Hours Spread'!V131,$B$2=Controls!$I$3,'Hours Spread'!BR131,$B$2=Controls!$I$4,'Hours Spread'!DN131,$B$2=Controls!$I$5,'Hours Spread'!FJ131,$B$2=Controls!$I$4,'Hours Spread'!HF131,$B$2=Controls!$I$7,'Hours Spread'!JB131)</f>
        <v>#N/A</v>
      </c>
      <c r="V133" s="1137" t="str">
        <f>ifs($B$2=Controls!$I$2,'Hours Spread'!W131,$B$2=Controls!$I$3,'Hours Spread'!BS131,$B$2=Controls!$I$4,'Hours Spread'!DO131,$B$2=Controls!$I$5,'Hours Spread'!FK131,$B$2=Controls!$I$4,'Hours Spread'!HG131,$B$2=Controls!$I$7,'Hours Spread'!JC131)</f>
        <v>#N/A</v>
      </c>
      <c r="W133" s="1137" t="str">
        <f>ifs($B$2=Controls!$I$2,'Hours Spread'!X131,$B$2=Controls!$I$3,'Hours Spread'!BT131,$B$2=Controls!$I$4,'Hours Spread'!DP131,$B$2=Controls!$I$5,'Hours Spread'!FL131,$B$2=Controls!$I$4,'Hours Spread'!HH131,$B$2=Controls!$I$7,'Hours Spread'!JD131)</f>
        <v>#N/A</v>
      </c>
      <c r="X133" s="1137" t="str">
        <f>ifs($B$2=Controls!$I$2,'Hours Spread'!Y131,$B$2=Controls!$I$3,'Hours Spread'!BU131,$B$2=Controls!$I$4,'Hours Spread'!DQ131,$B$2=Controls!$I$5,'Hours Spread'!FM131,$B$2=Controls!$I$4,'Hours Spread'!HI131,$B$2=Controls!$I$7,'Hours Spread'!JE131)</f>
        <v>#N/A</v>
      </c>
      <c r="Y133" s="1137" t="str">
        <f>ifs($B$2=Controls!$I$2,'Hours Spread'!Z131,$B$2=Controls!$I$3,'Hours Spread'!BV131,$B$2=Controls!$I$4,'Hours Spread'!DR131,$B$2=Controls!$I$5,'Hours Spread'!FN131,$B$2=Controls!$I$4,'Hours Spread'!HJ131,$B$2=Controls!$I$7,'Hours Spread'!JF131)</f>
        <v>#N/A</v>
      </c>
      <c r="Z133" s="1137" t="str">
        <f>ifs($B$2=Controls!$I$2,'Hours Spread'!AA131,$B$2=Controls!$I$3,'Hours Spread'!BW131,$B$2=Controls!$I$4,'Hours Spread'!DS131,$B$2=Controls!$I$5,'Hours Spread'!FO131,$B$2=Controls!$I$4,'Hours Spread'!HK131,$B$2=Controls!$I$7,'Hours Spread'!JG131)</f>
        <v>#N/A</v>
      </c>
      <c r="AA133" s="1137" t="str">
        <f>ifs($B$2=Controls!$I$2,'Hours Spread'!AB131,$B$2=Controls!$I$3,'Hours Spread'!BX131,$B$2=Controls!$I$4,'Hours Spread'!DT131,$B$2=Controls!$I$5,'Hours Spread'!FP131,$B$2=Controls!$I$4,'Hours Spread'!HL131,$B$2=Controls!$I$7,'Hours Spread'!JH131)</f>
        <v>#N/A</v>
      </c>
      <c r="AB133" s="1137" t="str">
        <f>ifs($B$2=Controls!$I$2,'Hours Spread'!AC131,$B$2=Controls!$I$3,'Hours Spread'!BY131,$B$2=Controls!$I$4,'Hours Spread'!DU131,$B$2=Controls!$I$5,'Hours Spread'!FQ131,$B$2=Controls!$I$4,'Hours Spread'!HM131,$B$2=Controls!$I$7,'Hours Spread'!JI131)</f>
        <v>#N/A</v>
      </c>
      <c r="AC133" s="1137" t="str">
        <f>ifs($B$2=Controls!$I$2,'Hours Spread'!AD131,$B$2=Controls!$I$3,'Hours Spread'!BZ131,$B$2=Controls!$I$4,'Hours Spread'!DV131,$B$2=Controls!$I$5,'Hours Spread'!FR131,$B$2=Controls!$I$4,'Hours Spread'!HN131,$B$2=Controls!$I$7,'Hours Spread'!JJ131)</f>
        <v>#N/A</v>
      </c>
      <c r="AD133" s="1137" t="str">
        <f>ifs($B$2=Controls!$I$2,'Hours Spread'!AE131,$B$2=Controls!$I$3,'Hours Spread'!CA131,$B$2=Controls!$I$4,'Hours Spread'!DW131,$B$2=Controls!$I$5,'Hours Spread'!FS131,$B$2=Controls!$I$4,'Hours Spread'!HO131,$B$2=Controls!$I$7,'Hours Spread'!JK131)</f>
        <v>#N/A</v>
      </c>
      <c r="AE133" s="1137" t="str">
        <f>ifs($B$2=Controls!$I$2,'Hours Spread'!AF131,$B$2=Controls!$I$3,'Hours Spread'!CB131,$B$2=Controls!$I$4,'Hours Spread'!DX131,$B$2=Controls!$I$5,'Hours Spread'!FT131,$B$2=Controls!$I$4,'Hours Spread'!HP131,$B$2=Controls!$I$7,'Hours Spread'!JL131)</f>
        <v>#N/A</v>
      </c>
      <c r="AF133" s="1137" t="str">
        <f>ifs($B$2=Controls!$I$2,'Hours Spread'!AG131,$B$2=Controls!$I$3,'Hours Spread'!CC131,$B$2=Controls!$I$4,'Hours Spread'!DY131,$B$2=Controls!$I$5,'Hours Spread'!FU131,$B$2=Controls!$I$4,'Hours Spread'!HQ131,$B$2=Controls!$I$7,'Hours Spread'!JM131)</f>
        <v>#N/A</v>
      </c>
      <c r="AG133" s="1137" t="str">
        <f>ifs($B$2=Controls!$I$2,'Hours Spread'!AH131,$B$2=Controls!$I$3,'Hours Spread'!CD131,$B$2=Controls!$I$4,'Hours Spread'!DZ131,$B$2=Controls!$I$5,'Hours Spread'!FV131,$B$2=Controls!$I$4,'Hours Spread'!HR131,$B$2=Controls!$I$7,'Hours Spread'!JN131)</f>
        <v>#N/A</v>
      </c>
      <c r="AH133" s="1137" t="str">
        <f>ifs($B$2=Controls!$I$2,'Hours Spread'!AI131,$B$2=Controls!$I$3,'Hours Spread'!CE131,$B$2=Controls!$I$4,'Hours Spread'!EA131,$B$2=Controls!$I$5,'Hours Spread'!FW131,$B$2=Controls!$I$4,'Hours Spread'!HS131,$B$2=Controls!$I$7,'Hours Spread'!JO131)</f>
        <v>#N/A</v>
      </c>
      <c r="AI133" s="1137" t="str">
        <f>ifs($B$2=Controls!$I$2,'Hours Spread'!AJ131,$B$2=Controls!$I$3,'Hours Spread'!CF131,$B$2=Controls!$I$4,'Hours Spread'!EB131,$B$2=Controls!$I$5,'Hours Spread'!FX131,$B$2=Controls!$I$4,'Hours Spread'!HT131,$B$2=Controls!$I$7,'Hours Spread'!JP131)</f>
        <v>#N/A</v>
      </c>
      <c r="AJ133" s="1137" t="str">
        <f>ifs($B$2=Controls!$I$2,'Hours Spread'!AK131,$B$2=Controls!$I$3,'Hours Spread'!CG131,$B$2=Controls!$I$4,'Hours Spread'!EC131,$B$2=Controls!$I$5,'Hours Spread'!FY131,$B$2=Controls!$I$4,'Hours Spread'!HU131,$B$2=Controls!$I$7,'Hours Spread'!JQ131)</f>
        <v>#N/A</v>
      </c>
      <c r="AK133" s="1137" t="str">
        <f>ifs($B$2=Controls!$I$2,'Hours Spread'!AL131,$B$2=Controls!$I$3,'Hours Spread'!CH131,$B$2=Controls!$I$4,'Hours Spread'!ED131,$B$2=Controls!$I$5,'Hours Spread'!FZ131,$B$2=Controls!$I$4,'Hours Spread'!HV131,$B$2=Controls!$I$7,'Hours Spread'!JR131)</f>
        <v>#N/A</v>
      </c>
      <c r="AL133" s="1137" t="str">
        <f>ifs($B$2=Controls!$I$2,'Hours Spread'!AM131,$B$2=Controls!$I$3,'Hours Spread'!CI131,$B$2=Controls!$I$4,'Hours Spread'!EE131,$B$2=Controls!$I$5,'Hours Spread'!GA131,$B$2=Controls!$I$4,'Hours Spread'!HW131,$B$2=Controls!$I$7,'Hours Spread'!JS131)</f>
        <v>#N/A</v>
      </c>
      <c r="AM133" s="1137" t="str">
        <f>ifs($B$2=Controls!$I$2,'Hours Spread'!AN131,$B$2=Controls!$I$3,'Hours Spread'!CJ131,$B$2=Controls!$I$4,'Hours Spread'!EF131,$B$2=Controls!$I$5,'Hours Spread'!GB131,$B$2=Controls!$I$4,'Hours Spread'!HX131,$B$2=Controls!$I$7,'Hours Spread'!JT131)</f>
        <v>#N/A</v>
      </c>
      <c r="AN133" s="1137" t="str">
        <f>ifs($B$2=Controls!$I$2,'Hours Spread'!AO131,$B$2=Controls!$I$3,'Hours Spread'!CK131,$B$2=Controls!$I$4,'Hours Spread'!EG131,$B$2=Controls!$I$5,'Hours Spread'!GC131,$B$2=Controls!$I$4,'Hours Spread'!HY131,$B$2=Controls!$I$7,'Hours Spread'!JU131)</f>
        <v>#N/A</v>
      </c>
      <c r="AO133" s="1137" t="str">
        <f>ifs($B$2=Controls!$I$2,'Hours Spread'!AP131,$B$2=Controls!$I$3,'Hours Spread'!CL131,$B$2=Controls!$I$4,'Hours Spread'!EH131,$B$2=Controls!$I$5,'Hours Spread'!GD131,$B$2=Controls!$I$4,'Hours Spread'!HZ131,$B$2=Controls!$I$7,'Hours Spread'!JV131)</f>
        <v>#N/A</v>
      </c>
      <c r="AP133" s="1137" t="str">
        <f>ifs($B$2=Controls!$I$2,'Hours Spread'!AQ131,$B$2=Controls!$I$3,'Hours Spread'!CM131,$B$2=Controls!$I$4,'Hours Spread'!EI131,$B$2=Controls!$I$5,'Hours Spread'!GE131,$B$2=Controls!$I$4,'Hours Spread'!IA131,$B$2=Controls!$I$7,'Hours Spread'!JW131)</f>
        <v>#N/A</v>
      </c>
      <c r="AQ133" s="1137" t="str">
        <f>ifs($B$2=Controls!$I$2,'Hours Spread'!AR131,$B$2=Controls!$I$3,'Hours Spread'!CN131,$B$2=Controls!$I$4,'Hours Spread'!EJ131,$B$2=Controls!$I$5,'Hours Spread'!GF131,$B$2=Controls!$I$4,'Hours Spread'!IB131,$B$2=Controls!$I$7,'Hours Spread'!JX131)</f>
        <v>#N/A</v>
      </c>
      <c r="AR133" s="1137" t="str">
        <f>ifs($B$2=Controls!$I$2,'Hours Spread'!AS131,$B$2=Controls!$I$3,'Hours Spread'!CO131,$B$2=Controls!$I$4,'Hours Spread'!EK131,$B$2=Controls!$I$5,'Hours Spread'!GG131,$B$2=Controls!$I$4,'Hours Spread'!IC131,$B$2=Controls!$I$7,'Hours Spread'!JY131)</f>
        <v>#N/A</v>
      </c>
      <c r="AS133" s="1137" t="str">
        <f>ifs($B$2=Controls!$I$2,'Hours Spread'!AT131,$B$2=Controls!$I$3,'Hours Spread'!CP131,$B$2=Controls!$I$4,'Hours Spread'!EL131,$B$2=Controls!$I$5,'Hours Spread'!GH131,$B$2=Controls!$I$4,'Hours Spread'!ID131,$B$2=Controls!$I$7,'Hours Spread'!JZ131)</f>
        <v>#N/A</v>
      </c>
      <c r="AT133" s="1137" t="str">
        <f>ifs($B$2=Controls!$I$2,'Hours Spread'!AU131,$B$2=Controls!$I$3,'Hours Spread'!CQ131,$B$2=Controls!$I$4,'Hours Spread'!EM131,$B$2=Controls!$I$5,'Hours Spread'!GI131,$B$2=Controls!$I$4,'Hours Spread'!IE131,$B$2=Controls!$I$7,'Hours Spread'!KA131)</f>
        <v>#N/A</v>
      </c>
      <c r="AU133" s="1137" t="str">
        <f>ifs($B$2=Controls!$I$2,'Hours Spread'!AV131,$B$2=Controls!$I$3,'Hours Spread'!CR131,$B$2=Controls!$I$4,'Hours Spread'!EN131,$B$2=Controls!$I$5,'Hours Spread'!GJ131,$B$2=Controls!$I$4,'Hours Spread'!IF131,$B$2=Controls!$I$7,'Hours Spread'!KB131)</f>
        <v>#N/A</v>
      </c>
      <c r="AV133" s="1137" t="str">
        <f>ifs($B$2=Controls!$I$2,'Hours Spread'!AW131,$B$2=Controls!$I$3,'Hours Spread'!CS131,$B$2=Controls!$I$4,'Hours Spread'!EO131,$B$2=Controls!$I$5,'Hours Spread'!GK131,$B$2=Controls!$I$4,'Hours Spread'!IG131,$B$2=Controls!$I$7,'Hours Spread'!KC131)</f>
        <v>#N/A</v>
      </c>
      <c r="AW133" s="1137" t="str">
        <f>ifs($B$2=Controls!$I$2,'Hours Spread'!AX131,$B$2=Controls!$I$3,'Hours Spread'!CT131,$B$2=Controls!$I$4,'Hours Spread'!EP131,$B$2=Controls!$I$5,'Hours Spread'!GL131,$B$2=Controls!$I$4,'Hours Spread'!IH131,$B$2=Controls!$I$7,'Hours Spread'!KD131)</f>
        <v>#N/A</v>
      </c>
      <c r="AX133" s="1137" t="str">
        <f>ifs($B$2=Controls!$I$2,'Hours Spread'!AY131,$B$2=Controls!$I$3,'Hours Spread'!CU131,$B$2=Controls!$I$4,'Hours Spread'!EQ131,$B$2=Controls!$I$5,'Hours Spread'!GM131,$B$2=Controls!$I$4,'Hours Spread'!II131,$B$2=Controls!$I$7,'Hours Spread'!KE131)</f>
        <v>#N/A</v>
      </c>
    </row>
    <row r="134">
      <c r="A134" s="858"/>
      <c r="B134" s="1143"/>
      <c r="C134" s="1141"/>
      <c r="D134" s="1137" t="str">
        <f>ifs($B$2=Controls!$I$2,'Hours Spread'!E132,$B$2=Controls!$I$3,'Hours Spread'!BA132,$B$2=Controls!$I$4,'Hours Spread'!CW132,$B$2=Controls!$I$5,'Hours Spread'!ES132,$B$2=Controls!$I$4,'Hours Spread'!GO132,$B$2=Controls!$I$7,'Hours Spread'!IK132)</f>
        <v>#N/A</v>
      </c>
      <c r="E134" s="1137" t="str">
        <f>ifs($B$2=Controls!$I$2,'Hours Spread'!F132,$B$2=Controls!$I$3,'Hours Spread'!BB132,$B$2=Controls!$I$4,'Hours Spread'!CX132,$B$2=Controls!$I$5,'Hours Spread'!ET132,$B$2=Controls!$I$4,'Hours Spread'!GP132,$B$2=Controls!$I$7,'Hours Spread'!IL132)</f>
        <v>#N/A</v>
      </c>
      <c r="F134" s="1137" t="str">
        <f>ifs($B$2=Controls!$I$2,'Hours Spread'!G132,$B$2=Controls!$I$3,'Hours Spread'!BC132,$B$2=Controls!$I$4,'Hours Spread'!CY132,$B$2=Controls!$I$5,'Hours Spread'!EU132,$B$2=Controls!$I$4,'Hours Spread'!GQ132,$B$2=Controls!$I$7,'Hours Spread'!IM132)</f>
        <v>#N/A</v>
      </c>
      <c r="G134" s="1137" t="str">
        <f>ifs($B$2=Controls!$I$2,'Hours Spread'!H132,$B$2=Controls!$I$3,'Hours Spread'!BD132,$B$2=Controls!$I$4,'Hours Spread'!CZ132,$B$2=Controls!$I$5,'Hours Spread'!EV132,$B$2=Controls!$I$4,'Hours Spread'!GR132,$B$2=Controls!$I$7,'Hours Spread'!IN132)</f>
        <v>#N/A</v>
      </c>
      <c r="H134" s="1137" t="str">
        <f>ifs($B$2=Controls!$I$2,'Hours Spread'!I132,$B$2=Controls!$I$3,'Hours Spread'!BE132,$B$2=Controls!$I$4,'Hours Spread'!DA132,$B$2=Controls!$I$5,'Hours Spread'!EW132,$B$2=Controls!$I$4,'Hours Spread'!GS132,$B$2=Controls!$I$7,'Hours Spread'!IO132)</f>
        <v>#N/A</v>
      </c>
      <c r="I134" s="1137" t="str">
        <f>ifs($B$2=Controls!$I$2,'Hours Spread'!J132,$B$2=Controls!$I$3,'Hours Spread'!BF132,$B$2=Controls!$I$4,'Hours Spread'!DB132,$B$2=Controls!$I$5,'Hours Spread'!EX132,$B$2=Controls!$I$4,'Hours Spread'!GT132,$B$2=Controls!$I$7,'Hours Spread'!IP132)</f>
        <v>#N/A</v>
      </c>
      <c r="J134" s="1137" t="str">
        <f>ifs($B$2=Controls!$I$2,'Hours Spread'!K132,$B$2=Controls!$I$3,'Hours Spread'!BG132,$B$2=Controls!$I$4,'Hours Spread'!DC132,$B$2=Controls!$I$5,'Hours Spread'!EY132,$B$2=Controls!$I$4,'Hours Spread'!GU132,$B$2=Controls!$I$7,'Hours Spread'!IQ132)</f>
        <v>#N/A</v>
      </c>
      <c r="K134" s="1137" t="str">
        <f>ifs($B$2=Controls!$I$2,'Hours Spread'!L132,$B$2=Controls!$I$3,'Hours Spread'!BH132,$B$2=Controls!$I$4,'Hours Spread'!DD132,$B$2=Controls!$I$5,'Hours Spread'!EZ132,$B$2=Controls!$I$4,'Hours Spread'!GV132,$B$2=Controls!$I$7,'Hours Spread'!IR132)</f>
        <v>#N/A</v>
      </c>
      <c r="L134" s="1137" t="str">
        <f>ifs($B$2=Controls!$I$2,'Hours Spread'!M132,$B$2=Controls!$I$3,'Hours Spread'!BI132,$B$2=Controls!$I$4,'Hours Spread'!DE132,$B$2=Controls!$I$5,'Hours Spread'!FA132,$B$2=Controls!$I$4,'Hours Spread'!GW132,$B$2=Controls!$I$7,'Hours Spread'!IS132)</f>
        <v>#N/A</v>
      </c>
      <c r="M134" s="1137" t="str">
        <f>ifs($B$2=Controls!$I$2,'Hours Spread'!N132,$B$2=Controls!$I$3,'Hours Spread'!BJ132,$B$2=Controls!$I$4,'Hours Spread'!DF132,$B$2=Controls!$I$5,'Hours Spread'!FB132,$B$2=Controls!$I$4,'Hours Spread'!GX132,$B$2=Controls!$I$7,'Hours Spread'!IT132)</f>
        <v>#N/A</v>
      </c>
      <c r="N134" s="1137" t="str">
        <f>ifs($B$2=Controls!$I$2,'Hours Spread'!O132,$B$2=Controls!$I$3,'Hours Spread'!BK132,$B$2=Controls!$I$4,'Hours Spread'!DG132,$B$2=Controls!$I$5,'Hours Spread'!FC132,$B$2=Controls!$I$4,'Hours Spread'!GY132,$B$2=Controls!$I$7,'Hours Spread'!IU132)</f>
        <v>#N/A</v>
      </c>
      <c r="O134" s="1137" t="str">
        <f>ifs($B$2=Controls!$I$2,'Hours Spread'!P132,$B$2=Controls!$I$3,'Hours Spread'!BL132,$B$2=Controls!$I$4,'Hours Spread'!DH132,$B$2=Controls!$I$5,'Hours Spread'!FD132,$B$2=Controls!$I$4,'Hours Spread'!GZ132,$B$2=Controls!$I$7,'Hours Spread'!IV132)</f>
        <v>#N/A</v>
      </c>
      <c r="P134" s="1137" t="str">
        <f>ifs($B$2=Controls!$I$2,'Hours Spread'!Q132,$B$2=Controls!$I$3,'Hours Spread'!BM132,$B$2=Controls!$I$4,'Hours Spread'!DI132,$B$2=Controls!$I$5,'Hours Spread'!FE132,$B$2=Controls!$I$4,'Hours Spread'!HA132,$B$2=Controls!$I$7,'Hours Spread'!IW132)</f>
        <v>#N/A</v>
      </c>
      <c r="Q134" s="1137" t="str">
        <f>ifs($B$2=Controls!$I$2,'Hours Spread'!R132,$B$2=Controls!$I$3,'Hours Spread'!BN132,$B$2=Controls!$I$4,'Hours Spread'!DJ132,$B$2=Controls!$I$5,'Hours Spread'!FF132,$B$2=Controls!$I$4,'Hours Spread'!HB132,$B$2=Controls!$I$7,'Hours Spread'!IX132)</f>
        <v>#N/A</v>
      </c>
      <c r="R134" s="1137" t="str">
        <f>ifs($B$2=Controls!$I$2,'Hours Spread'!S132,$B$2=Controls!$I$3,'Hours Spread'!BO132,$B$2=Controls!$I$4,'Hours Spread'!DK132,$B$2=Controls!$I$5,'Hours Spread'!FG132,$B$2=Controls!$I$4,'Hours Spread'!HC132,$B$2=Controls!$I$7,'Hours Spread'!IY132)</f>
        <v>#N/A</v>
      </c>
      <c r="S134" s="1137" t="str">
        <f>ifs($B$2=Controls!$I$2,'Hours Spread'!T132,$B$2=Controls!$I$3,'Hours Spread'!BP132,$B$2=Controls!$I$4,'Hours Spread'!DL132,$B$2=Controls!$I$5,'Hours Spread'!FH132,$B$2=Controls!$I$4,'Hours Spread'!HD132,$B$2=Controls!$I$7,'Hours Spread'!IZ132)</f>
        <v>#N/A</v>
      </c>
      <c r="T134" s="1137" t="str">
        <f>ifs($B$2=Controls!$I$2,'Hours Spread'!U132,$B$2=Controls!$I$3,'Hours Spread'!BQ132,$B$2=Controls!$I$4,'Hours Spread'!DM132,$B$2=Controls!$I$5,'Hours Spread'!FI132,$B$2=Controls!$I$4,'Hours Spread'!HE132,$B$2=Controls!$I$7,'Hours Spread'!JA132)</f>
        <v>#N/A</v>
      </c>
      <c r="U134" s="1137" t="str">
        <f>ifs($B$2=Controls!$I$2,'Hours Spread'!V132,$B$2=Controls!$I$3,'Hours Spread'!BR132,$B$2=Controls!$I$4,'Hours Spread'!DN132,$B$2=Controls!$I$5,'Hours Spread'!FJ132,$B$2=Controls!$I$4,'Hours Spread'!HF132,$B$2=Controls!$I$7,'Hours Spread'!JB132)</f>
        <v>#N/A</v>
      </c>
      <c r="V134" s="1137" t="str">
        <f>ifs($B$2=Controls!$I$2,'Hours Spread'!W132,$B$2=Controls!$I$3,'Hours Spread'!BS132,$B$2=Controls!$I$4,'Hours Spread'!DO132,$B$2=Controls!$I$5,'Hours Spread'!FK132,$B$2=Controls!$I$4,'Hours Spread'!HG132,$B$2=Controls!$I$7,'Hours Spread'!JC132)</f>
        <v>#N/A</v>
      </c>
      <c r="W134" s="1137" t="str">
        <f>ifs($B$2=Controls!$I$2,'Hours Spread'!X132,$B$2=Controls!$I$3,'Hours Spread'!BT132,$B$2=Controls!$I$4,'Hours Spread'!DP132,$B$2=Controls!$I$5,'Hours Spread'!FL132,$B$2=Controls!$I$4,'Hours Spread'!HH132,$B$2=Controls!$I$7,'Hours Spread'!JD132)</f>
        <v>#N/A</v>
      </c>
      <c r="X134" s="1137" t="str">
        <f>ifs($B$2=Controls!$I$2,'Hours Spread'!Y132,$B$2=Controls!$I$3,'Hours Spread'!BU132,$B$2=Controls!$I$4,'Hours Spread'!DQ132,$B$2=Controls!$I$5,'Hours Spread'!FM132,$B$2=Controls!$I$4,'Hours Spread'!HI132,$B$2=Controls!$I$7,'Hours Spread'!JE132)</f>
        <v>#N/A</v>
      </c>
      <c r="Y134" s="1137" t="str">
        <f>ifs($B$2=Controls!$I$2,'Hours Spread'!Z132,$B$2=Controls!$I$3,'Hours Spread'!BV132,$B$2=Controls!$I$4,'Hours Spread'!DR132,$B$2=Controls!$I$5,'Hours Spread'!FN132,$B$2=Controls!$I$4,'Hours Spread'!HJ132,$B$2=Controls!$I$7,'Hours Spread'!JF132)</f>
        <v>#N/A</v>
      </c>
      <c r="Z134" s="1137" t="str">
        <f>ifs($B$2=Controls!$I$2,'Hours Spread'!AA132,$B$2=Controls!$I$3,'Hours Spread'!BW132,$B$2=Controls!$I$4,'Hours Spread'!DS132,$B$2=Controls!$I$5,'Hours Spread'!FO132,$B$2=Controls!$I$4,'Hours Spread'!HK132,$B$2=Controls!$I$7,'Hours Spread'!JG132)</f>
        <v>#N/A</v>
      </c>
      <c r="AA134" s="1137" t="str">
        <f>ifs($B$2=Controls!$I$2,'Hours Spread'!AB132,$B$2=Controls!$I$3,'Hours Spread'!BX132,$B$2=Controls!$I$4,'Hours Spread'!DT132,$B$2=Controls!$I$5,'Hours Spread'!FP132,$B$2=Controls!$I$4,'Hours Spread'!HL132,$B$2=Controls!$I$7,'Hours Spread'!JH132)</f>
        <v>#N/A</v>
      </c>
      <c r="AB134" s="1137" t="str">
        <f>ifs($B$2=Controls!$I$2,'Hours Spread'!AC132,$B$2=Controls!$I$3,'Hours Spread'!BY132,$B$2=Controls!$I$4,'Hours Spread'!DU132,$B$2=Controls!$I$5,'Hours Spread'!FQ132,$B$2=Controls!$I$4,'Hours Spread'!HM132,$B$2=Controls!$I$7,'Hours Spread'!JI132)</f>
        <v>#N/A</v>
      </c>
      <c r="AC134" s="1137" t="str">
        <f>ifs($B$2=Controls!$I$2,'Hours Spread'!AD132,$B$2=Controls!$I$3,'Hours Spread'!BZ132,$B$2=Controls!$I$4,'Hours Spread'!DV132,$B$2=Controls!$I$5,'Hours Spread'!FR132,$B$2=Controls!$I$4,'Hours Spread'!HN132,$B$2=Controls!$I$7,'Hours Spread'!JJ132)</f>
        <v>#N/A</v>
      </c>
      <c r="AD134" s="1137" t="str">
        <f>ifs($B$2=Controls!$I$2,'Hours Spread'!AE132,$B$2=Controls!$I$3,'Hours Spread'!CA132,$B$2=Controls!$I$4,'Hours Spread'!DW132,$B$2=Controls!$I$5,'Hours Spread'!FS132,$B$2=Controls!$I$4,'Hours Spread'!HO132,$B$2=Controls!$I$7,'Hours Spread'!JK132)</f>
        <v>#N/A</v>
      </c>
      <c r="AE134" s="1137" t="str">
        <f>ifs($B$2=Controls!$I$2,'Hours Spread'!AF132,$B$2=Controls!$I$3,'Hours Spread'!CB132,$B$2=Controls!$I$4,'Hours Spread'!DX132,$B$2=Controls!$I$5,'Hours Spread'!FT132,$B$2=Controls!$I$4,'Hours Spread'!HP132,$B$2=Controls!$I$7,'Hours Spread'!JL132)</f>
        <v>#N/A</v>
      </c>
      <c r="AF134" s="1137" t="str">
        <f>ifs($B$2=Controls!$I$2,'Hours Spread'!AG132,$B$2=Controls!$I$3,'Hours Spread'!CC132,$B$2=Controls!$I$4,'Hours Spread'!DY132,$B$2=Controls!$I$5,'Hours Spread'!FU132,$B$2=Controls!$I$4,'Hours Spread'!HQ132,$B$2=Controls!$I$7,'Hours Spread'!JM132)</f>
        <v>#N/A</v>
      </c>
      <c r="AG134" s="1137" t="str">
        <f>ifs($B$2=Controls!$I$2,'Hours Spread'!AH132,$B$2=Controls!$I$3,'Hours Spread'!CD132,$B$2=Controls!$I$4,'Hours Spread'!DZ132,$B$2=Controls!$I$5,'Hours Spread'!FV132,$B$2=Controls!$I$4,'Hours Spread'!HR132,$B$2=Controls!$I$7,'Hours Spread'!JN132)</f>
        <v>#N/A</v>
      </c>
      <c r="AH134" s="1137" t="str">
        <f>ifs($B$2=Controls!$I$2,'Hours Spread'!AI132,$B$2=Controls!$I$3,'Hours Spread'!CE132,$B$2=Controls!$I$4,'Hours Spread'!EA132,$B$2=Controls!$I$5,'Hours Spread'!FW132,$B$2=Controls!$I$4,'Hours Spread'!HS132,$B$2=Controls!$I$7,'Hours Spread'!JO132)</f>
        <v>#N/A</v>
      </c>
      <c r="AI134" s="1137" t="str">
        <f>ifs($B$2=Controls!$I$2,'Hours Spread'!AJ132,$B$2=Controls!$I$3,'Hours Spread'!CF132,$B$2=Controls!$I$4,'Hours Spread'!EB132,$B$2=Controls!$I$5,'Hours Spread'!FX132,$B$2=Controls!$I$4,'Hours Spread'!HT132,$B$2=Controls!$I$7,'Hours Spread'!JP132)</f>
        <v>#N/A</v>
      </c>
      <c r="AJ134" s="1137" t="str">
        <f>ifs($B$2=Controls!$I$2,'Hours Spread'!AK132,$B$2=Controls!$I$3,'Hours Spread'!CG132,$B$2=Controls!$I$4,'Hours Spread'!EC132,$B$2=Controls!$I$5,'Hours Spread'!FY132,$B$2=Controls!$I$4,'Hours Spread'!HU132,$B$2=Controls!$I$7,'Hours Spread'!JQ132)</f>
        <v>#N/A</v>
      </c>
      <c r="AK134" s="1137" t="str">
        <f>ifs($B$2=Controls!$I$2,'Hours Spread'!AL132,$B$2=Controls!$I$3,'Hours Spread'!CH132,$B$2=Controls!$I$4,'Hours Spread'!ED132,$B$2=Controls!$I$5,'Hours Spread'!FZ132,$B$2=Controls!$I$4,'Hours Spread'!HV132,$B$2=Controls!$I$7,'Hours Spread'!JR132)</f>
        <v>#N/A</v>
      </c>
      <c r="AL134" s="1137" t="str">
        <f>ifs($B$2=Controls!$I$2,'Hours Spread'!AM132,$B$2=Controls!$I$3,'Hours Spread'!CI132,$B$2=Controls!$I$4,'Hours Spread'!EE132,$B$2=Controls!$I$5,'Hours Spread'!GA132,$B$2=Controls!$I$4,'Hours Spread'!HW132,$B$2=Controls!$I$7,'Hours Spread'!JS132)</f>
        <v>#N/A</v>
      </c>
      <c r="AM134" s="1137" t="str">
        <f>ifs($B$2=Controls!$I$2,'Hours Spread'!AN132,$B$2=Controls!$I$3,'Hours Spread'!CJ132,$B$2=Controls!$I$4,'Hours Spread'!EF132,$B$2=Controls!$I$5,'Hours Spread'!GB132,$B$2=Controls!$I$4,'Hours Spread'!HX132,$B$2=Controls!$I$7,'Hours Spread'!JT132)</f>
        <v>#N/A</v>
      </c>
      <c r="AN134" s="1137" t="str">
        <f>ifs($B$2=Controls!$I$2,'Hours Spread'!AO132,$B$2=Controls!$I$3,'Hours Spread'!CK132,$B$2=Controls!$I$4,'Hours Spread'!EG132,$B$2=Controls!$I$5,'Hours Spread'!GC132,$B$2=Controls!$I$4,'Hours Spread'!HY132,$B$2=Controls!$I$7,'Hours Spread'!JU132)</f>
        <v>#N/A</v>
      </c>
      <c r="AO134" s="1137" t="str">
        <f>ifs($B$2=Controls!$I$2,'Hours Spread'!AP132,$B$2=Controls!$I$3,'Hours Spread'!CL132,$B$2=Controls!$I$4,'Hours Spread'!EH132,$B$2=Controls!$I$5,'Hours Spread'!GD132,$B$2=Controls!$I$4,'Hours Spread'!HZ132,$B$2=Controls!$I$7,'Hours Spread'!JV132)</f>
        <v>#N/A</v>
      </c>
      <c r="AP134" s="1137" t="str">
        <f>ifs($B$2=Controls!$I$2,'Hours Spread'!AQ132,$B$2=Controls!$I$3,'Hours Spread'!CM132,$B$2=Controls!$I$4,'Hours Spread'!EI132,$B$2=Controls!$I$5,'Hours Spread'!GE132,$B$2=Controls!$I$4,'Hours Spread'!IA132,$B$2=Controls!$I$7,'Hours Spread'!JW132)</f>
        <v>#N/A</v>
      </c>
      <c r="AQ134" s="1137" t="str">
        <f>ifs($B$2=Controls!$I$2,'Hours Spread'!AR132,$B$2=Controls!$I$3,'Hours Spread'!CN132,$B$2=Controls!$I$4,'Hours Spread'!EJ132,$B$2=Controls!$I$5,'Hours Spread'!GF132,$B$2=Controls!$I$4,'Hours Spread'!IB132,$B$2=Controls!$I$7,'Hours Spread'!JX132)</f>
        <v>#N/A</v>
      </c>
      <c r="AR134" s="1137" t="str">
        <f>ifs($B$2=Controls!$I$2,'Hours Spread'!AS132,$B$2=Controls!$I$3,'Hours Spread'!CO132,$B$2=Controls!$I$4,'Hours Spread'!EK132,$B$2=Controls!$I$5,'Hours Spread'!GG132,$B$2=Controls!$I$4,'Hours Spread'!IC132,$B$2=Controls!$I$7,'Hours Spread'!JY132)</f>
        <v>#N/A</v>
      </c>
      <c r="AS134" s="1137" t="str">
        <f>ifs($B$2=Controls!$I$2,'Hours Spread'!AT132,$B$2=Controls!$I$3,'Hours Spread'!CP132,$B$2=Controls!$I$4,'Hours Spread'!EL132,$B$2=Controls!$I$5,'Hours Spread'!GH132,$B$2=Controls!$I$4,'Hours Spread'!ID132,$B$2=Controls!$I$7,'Hours Spread'!JZ132)</f>
        <v>#N/A</v>
      </c>
      <c r="AT134" s="1137" t="str">
        <f>ifs($B$2=Controls!$I$2,'Hours Spread'!AU132,$B$2=Controls!$I$3,'Hours Spread'!CQ132,$B$2=Controls!$I$4,'Hours Spread'!EM132,$B$2=Controls!$I$5,'Hours Spread'!GI132,$B$2=Controls!$I$4,'Hours Spread'!IE132,$B$2=Controls!$I$7,'Hours Spread'!KA132)</f>
        <v>#N/A</v>
      </c>
      <c r="AU134" s="1137" t="str">
        <f>ifs($B$2=Controls!$I$2,'Hours Spread'!AV132,$B$2=Controls!$I$3,'Hours Spread'!CR132,$B$2=Controls!$I$4,'Hours Spread'!EN132,$B$2=Controls!$I$5,'Hours Spread'!GJ132,$B$2=Controls!$I$4,'Hours Spread'!IF132,$B$2=Controls!$I$7,'Hours Spread'!KB132)</f>
        <v>#N/A</v>
      </c>
      <c r="AV134" s="1137" t="str">
        <f>ifs($B$2=Controls!$I$2,'Hours Spread'!AW132,$B$2=Controls!$I$3,'Hours Spread'!CS132,$B$2=Controls!$I$4,'Hours Spread'!EO132,$B$2=Controls!$I$5,'Hours Spread'!GK132,$B$2=Controls!$I$4,'Hours Spread'!IG132,$B$2=Controls!$I$7,'Hours Spread'!KC132)</f>
        <v>#N/A</v>
      </c>
      <c r="AW134" s="1137" t="str">
        <f>ifs($B$2=Controls!$I$2,'Hours Spread'!AX132,$B$2=Controls!$I$3,'Hours Spread'!CT132,$B$2=Controls!$I$4,'Hours Spread'!EP132,$B$2=Controls!$I$5,'Hours Spread'!GL132,$B$2=Controls!$I$4,'Hours Spread'!IH132,$B$2=Controls!$I$7,'Hours Spread'!KD132)</f>
        <v>#N/A</v>
      </c>
      <c r="AX134" s="1137" t="str">
        <f>ifs($B$2=Controls!$I$2,'Hours Spread'!AY132,$B$2=Controls!$I$3,'Hours Spread'!CU132,$B$2=Controls!$I$4,'Hours Spread'!EQ132,$B$2=Controls!$I$5,'Hours Spread'!GM132,$B$2=Controls!$I$4,'Hours Spread'!II132,$B$2=Controls!$I$7,'Hours Spread'!KE132)</f>
        <v>#N/A</v>
      </c>
    </row>
    <row r="135">
      <c r="A135" s="858"/>
      <c r="B135" s="1143"/>
      <c r="C135" s="1141"/>
      <c r="D135" s="1137" t="str">
        <f>ifs($B$2=Controls!$I$2,'Hours Spread'!E133,$B$2=Controls!$I$3,'Hours Spread'!BA133,$B$2=Controls!$I$4,'Hours Spread'!CW133,$B$2=Controls!$I$5,'Hours Spread'!ES133,$B$2=Controls!$I$4,'Hours Spread'!GO133,$B$2=Controls!$I$7,'Hours Spread'!IK133)</f>
        <v>#N/A</v>
      </c>
      <c r="E135" s="1137" t="str">
        <f>ifs($B$2=Controls!$I$2,'Hours Spread'!F133,$B$2=Controls!$I$3,'Hours Spread'!BB133,$B$2=Controls!$I$4,'Hours Spread'!CX133,$B$2=Controls!$I$5,'Hours Spread'!ET133,$B$2=Controls!$I$4,'Hours Spread'!GP133,$B$2=Controls!$I$7,'Hours Spread'!IL133)</f>
        <v>#N/A</v>
      </c>
      <c r="F135" s="1137" t="str">
        <f>ifs($B$2=Controls!$I$2,'Hours Spread'!G133,$B$2=Controls!$I$3,'Hours Spread'!BC133,$B$2=Controls!$I$4,'Hours Spread'!CY133,$B$2=Controls!$I$5,'Hours Spread'!EU133,$B$2=Controls!$I$4,'Hours Spread'!GQ133,$B$2=Controls!$I$7,'Hours Spread'!IM133)</f>
        <v>#N/A</v>
      </c>
      <c r="G135" s="1137" t="str">
        <f>ifs($B$2=Controls!$I$2,'Hours Spread'!H133,$B$2=Controls!$I$3,'Hours Spread'!BD133,$B$2=Controls!$I$4,'Hours Spread'!CZ133,$B$2=Controls!$I$5,'Hours Spread'!EV133,$B$2=Controls!$I$4,'Hours Spread'!GR133,$B$2=Controls!$I$7,'Hours Spread'!IN133)</f>
        <v>#N/A</v>
      </c>
      <c r="H135" s="1137" t="str">
        <f>ifs($B$2=Controls!$I$2,'Hours Spread'!I133,$B$2=Controls!$I$3,'Hours Spread'!BE133,$B$2=Controls!$I$4,'Hours Spread'!DA133,$B$2=Controls!$I$5,'Hours Spread'!EW133,$B$2=Controls!$I$4,'Hours Spread'!GS133,$B$2=Controls!$I$7,'Hours Spread'!IO133)</f>
        <v>#N/A</v>
      </c>
      <c r="I135" s="1137" t="str">
        <f>ifs($B$2=Controls!$I$2,'Hours Spread'!J133,$B$2=Controls!$I$3,'Hours Spread'!BF133,$B$2=Controls!$I$4,'Hours Spread'!DB133,$B$2=Controls!$I$5,'Hours Spread'!EX133,$B$2=Controls!$I$4,'Hours Spread'!GT133,$B$2=Controls!$I$7,'Hours Spread'!IP133)</f>
        <v>#N/A</v>
      </c>
      <c r="J135" s="1137" t="str">
        <f>ifs($B$2=Controls!$I$2,'Hours Spread'!K133,$B$2=Controls!$I$3,'Hours Spread'!BG133,$B$2=Controls!$I$4,'Hours Spread'!DC133,$B$2=Controls!$I$5,'Hours Spread'!EY133,$B$2=Controls!$I$4,'Hours Spread'!GU133,$B$2=Controls!$I$7,'Hours Spread'!IQ133)</f>
        <v>#N/A</v>
      </c>
      <c r="K135" s="1137" t="str">
        <f>ifs($B$2=Controls!$I$2,'Hours Spread'!L133,$B$2=Controls!$I$3,'Hours Spread'!BH133,$B$2=Controls!$I$4,'Hours Spread'!DD133,$B$2=Controls!$I$5,'Hours Spread'!EZ133,$B$2=Controls!$I$4,'Hours Spread'!GV133,$B$2=Controls!$I$7,'Hours Spread'!IR133)</f>
        <v>#N/A</v>
      </c>
      <c r="L135" s="1137" t="str">
        <f>ifs($B$2=Controls!$I$2,'Hours Spread'!M133,$B$2=Controls!$I$3,'Hours Spread'!BI133,$B$2=Controls!$I$4,'Hours Spread'!DE133,$B$2=Controls!$I$5,'Hours Spread'!FA133,$B$2=Controls!$I$4,'Hours Spread'!GW133,$B$2=Controls!$I$7,'Hours Spread'!IS133)</f>
        <v>#N/A</v>
      </c>
      <c r="M135" s="1137" t="str">
        <f>ifs($B$2=Controls!$I$2,'Hours Spread'!N133,$B$2=Controls!$I$3,'Hours Spread'!BJ133,$B$2=Controls!$I$4,'Hours Spread'!DF133,$B$2=Controls!$I$5,'Hours Spread'!FB133,$B$2=Controls!$I$4,'Hours Spread'!GX133,$B$2=Controls!$I$7,'Hours Spread'!IT133)</f>
        <v>#N/A</v>
      </c>
      <c r="N135" s="1137" t="str">
        <f>ifs($B$2=Controls!$I$2,'Hours Spread'!O133,$B$2=Controls!$I$3,'Hours Spread'!BK133,$B$2=Controls!$I$4,'Hours Spread'!DG133,$B$2=Controls!$I$5,'Hours Spread'!FC133,$B$2=Controls!$I$4,'Hours Spread'!GY133,$B$2=Controls!$I$7,'Hours Spread'!IU133)</f>
        <v>#N/A</v>
      </c>
      <c r="O135" s="1137" t="str">
        <f>ifs($B$2=Controls!$I$2,'Hours Spread'!P133,$B$2=Controls!$I$3,'Hours Spread'!BL133,$B$2=Controls!$I$4,'Hours Spread'!DH133,$B$2=Controls!$I$5,'Hours Spread'!FD133,$B$2=Controls!$I$4,'Hours Spread'!GZ133,$B$2=Controls!$I$7,'Hours Spread'!IV133)</f>
        <v>#N/A</v>
      </c>
      <c r="P135" s="1137" t="str">
        <f>ifs($B$2=Controls!$I$2,'Hours Spread'!Q133,$B$2=Controls!$I$3,'Hours Spread'!BM133,$B$2=Controls!$I$4,'Hours Spread'!DI133,$B$2=Controls!$I$5,'Hours Spread'!FE133,$B$2=Controls!$I$4,'Hours Spread'!HA133,$B$2=Controls!$I$7,'Hours Spread'!IW133)</f>
        <v>#N/A</v>
      </c>
      <c r="Q135" s="1137" t="str">
        <f>ifs($B$2=Controls!$I$2,'Hours Spread'!R133,$B$2=Controls!$I$3,'Hours Spread'!BN133,$B$2=Controls!$I$4,'Hours Spread'!DJ133,$B$2=Controls!$I$5,'Hours Spread'!FF133,$B$2=Controls!$I$4,'Hours Spread'!HB133,$B$2=Controls!$I$7,'Hours Spread'!IX133)</f>
        <v>#N/A</v>
      </c>
      <c r="R135" s="1137" t="str">
        <f>ifs($B$2=Controls!$I$2,'Hours Spread'!S133,$B$2=Controls!$I$3,'Hours Spread'!BO133,$B$2=Controls!$I$4,'Hours Spread'!DK133,$B$2=Controls!$I$5,'Hours Spread'!FG133,$B$2=Controls!$I$4,'Hours Spread'!HC133,$B$2=Controls!$I$7,'Hours Spread'!IY133)</f>
        <v>#N/A</v>
      </c>
      <c r="S135" s="1137" t="str">
        <f>ifs($B$2=Controls!$I$2,'Hours Spread'!T133,$B$2=Controls!$I$3,'Hours Spread'!BP133,$B$2=Controls!$I$4,'Hours Spread'!DL133,$B$2=Controls!$I$5,'Hours Spread'!FH133,$B$2=Controls!$I$4,'Hours Spread'!HD133,$B$2=Controls!$I$7,'Hours Spread'!IZ133)</f>
        <v>#N/A</v>
      </c>
      <c r="T135" s="1137" t="str">
        <f>ifs($B$2=Controls!$I$2,'Hours Spread'!U133,$B$2=Controls!$I$3,'Hours Spread'!BQ133,$B$2=Controls!$I$4,'Hours Spread'!DM133,$B$2=Controls!$I$5,'Hours Spread'!FI133,$B$2=Controls!$I$4,'Hours Spread'!HE133,$B$2=Controls!$I$7,'Hours Spread'!JA133)</f>
        <v>#N/A</v>
      </c>
      <c r="U135" s="1137" t="str">
        <f>ifs($B$2=Controls!$I$2,'Hours Spread'!V133,$B$2=Controls!$I$3,'Hours Spread'!BR133,$B$2=Controls!$I$4,'Hours Spread'!DN133,$B$2=Controls!$I$5,'Hours Spread'!FJ133,$B$2=Controls!$I$4,'Hours Spread'!HF133,$B$2=Controls!$I$7,'Hours Spread'!JB133)</f>
        <v>#N/A</v>
      </c>
      <c r="V135" s="1137" t="str">
        <f>ifs($B$2=Controls!$I$2,'Hours Spread'!W133,$B$2=Controls!$I$3,'Hours Spread'!BS133,$B$2=Controls!$I$4,'Hours Spread'!DO133,$B$2=Controls!$I$5,'Hours Spread'!FK133,$B$2=Controls!$I$4,'Hours Spread'!HG133,$B$2=Controls!$I$7,'Hours Spread'!JC133)</f>
        <v>#N/A</v>
      </c>
      <c r="W135" s="1137" t="str">
        <f>ifs($B$2=Controls!$I$2,'Hours Spread'!X133,$B$2=Controls!$I$3,'Hours Spread'!BT133,$B$2=Controls!$I$4,'Hours Spread'!DP133,$B$2=Controls!$I$5,'Hours Spread'!FL133,$B$2=Controls!$I$4,'Hours Spread'!HH133,$B$2=Controls!$I$7,'Hours Spread'!JD133)</f>
        <v>#N/A</v>
      </c>
      <c r="X135" s="1137" t="str">
        <f>ifs($B$2=Controls!$I$2,'Hours Spread'!Y133,$B$2=Controls!$I$3,'Hours Spread'!BU133,$B$2=Controls!$I$4,'Hours Spread'!DQ133,$B$2=Controls!$I$5,'Hours Spread'!FM133,$B$2=Controls!$I$4,'Hours Spread'!HI133,$B$2=Controls!$I$7,'Hours Spread'!JE133)</f>
        <v>#N/A</v>
      </c>
      <c r="Y135" s="1137" t="str">
        <f>ifs($B$2=Controls!$I$2,'Hours Spread'!Z133,$B$2=Controls!$I$3,'Hours Spread'!BV133,$B$2=Controls!$I$4,'Hours Spread'!DR133,$B$2=Controls!$I$5,'Hours Spread'!FN133,$B$2=Controls!$I$4,'Hours Spread'!HJ133,$B$2=Controls!$I$7,'Hours Spread'!JF133)</f>
        <v>#N/A</v>
      </c>
      <c r="Z135" s="1137" t="str">
        <f>ifs($B$2=Controls!$I$2,'Hours Spread'!AA133,$B$2=Controls!$I$3,'Hours Spread'!BW133,$B$2=Controls!$I$4,'Hours Spread'!DS133,$B$2=Controls!$I$5,'Hours Spread'!FO133,$B$2=Controls!$I$4,'Hours Spread'!HK133,$B$2=Controls!$I$7,'Hours Spread'!JG133)</f>
        <v>#N/A</v>
      </c>
      <c r="AA135" s="1137" t="str">
        <f>ifs($B$2=Controls!$I$2,'Hours Spread'!AB133,$B$2=Controls!$I$3,'Hours Spread'!BX133,$B$2=Controls!$I$4,'Hours Spread'!DT133,$B$2=Controls!$I$5,'Hours Spread'!FP133,$B$2=Controls!$I$4,'Hours Spread'!HL133,$B$2=Controls!$I$7,'Hours Spread'!JH133)</f>
        <v>#N/A</v>
      </c>
      <c r="AB135" s="1137" t="str">
        <f>ifs($B$2=Controls!$I$2,'Hours Spread'!AC133,$B$2=Controls!$I$3,'Hours Spread'!BY133,$B$2=Controls!$I$4,'Hours Spread'!DU133,$B$2=Controls!$I$5,'Hours Spread'!FQ133,$B$2=Controls!$I$4,'Hours Spread'!HM133,$B$2=Controls!$I$7,'Hours Spread'!JI133)</f>
        <v>#N/A</v>
      </c>
      <c r="AC135" s="1137" t="str">
        <f>ifs($B$2=Controls!$I$2,'Hours Spread'!AD133,$B$2=Controls!$I$3,'Hours Spread'!BZ133,$B$2=Controls!$I$4,'Hours Spread'!DV133,$B$2=Controls!$I$5,'Hours Spread'!FR133,$B$2=Controls!$I$4,'Hours Spread'!HN133,$B$2=Controls!$I$7,'Hours Spread'!JJ133)</f>
        <v>#N/A</v>
      </c>
      <c r="AD135" s="1137" t="str">
        <f>ifs($B$2=Controls!$I$2,'Hours Spread'!AE133,$B$2=Controls!$I$3,'Hours Spread'!CA133,$B$2=Controls!$I$4,'Hours Spread'!DW133,$B$2=Controls!$I$5,'Hours Spread'!FS133,$B$2=Controls!$I$4,'Hours Spread'!HO133,$B$2=Controls!$I$7,'Hours Spread'!JK133)</f>
        <v>#N/A</v>
      </c>
      <c r="AE135" s="1137" t="str">
        <f>ifs($B$2=Controls!$I$2,'Hours Spread'!AF133,$B$2=Controls!$I$3,'Hours Spread'!CB133,$B$2=Controls!$I$4,'Hours Spread'!DX133,$B$2=Controls!$I$5,'Hours Spread'!FT133,$B$2=Controls!$I$4,'Hours Spread'!HP133,$B$2=Controls!$I$7,'Hours Spread'!JL133)</f>
        <v>#N/A</v>
      </c>
      <c r="AF135" s="1137" t="str">
        <f>ifs($B$2=Controls!$I$2,'Hours Spread'!AG133,$B$2=Controls!$I$3,'Hours Spread'!CC133,$B$2=Controls!$I$4,'Hours Spread'!DY133,$B$2=Controls!$I$5,'Hours Spread'!FU133,$B$2=Controls!$I$4,'Hours Spread'!HQ133,$B$2=Controls!$I$7,'Hours Spread'!JM133)</f>
        <v>#N/A</v>
      </c>
      <c r="AG135" s="1137" t="str">
        <f>ifs($B$2=Controls!$I$2,'Hours Spread'!AH133,$B$2=Controls!$I$3,'Hours Spread'!CD133,$B$2=Controls!$I$4,'Hours Spread'!DZ133,$B$2=Controls!$I$5,'Hours Spread'!FV133,$B$2=Controls!$I$4,'Hours Spread'!HR133,$B$2=Controls!$I$7,'Hours Spread'!JN133)</f>
        <v>#N/A</v>
      </c>
      <c r="AH135" s="1137" t="str">
        <f>ifs($B$2=Controls!$I$2,'Hours Spread'!AI133,$B$2=Controls!$I$3,'Hours Spread'!CE133,$B$2=Controls!$I$4,'Hours Spread'!EA133,$B$2=Controls!$I$5,'Hours Spread'!FW133,$B$2=Controls!$I$4,'Hours Spread'!HS133,$B$2=Controls!$I$7,'Hours Spread'!JO133)</f>
        <v>#N/A</v>
      </c>
      <c r="AI135" s="1137" t="str">
        <f>ifs($B$2=Controls!$I$2,'Hours Spread'!AJ133,$B$2=Controls!$I$3,'Hours Spread'!CF133,$B$2=Controls!$I$4,'Hours Spread'!EB133,$B$2=Controls!$I$5,'Hours Spread'!FX133,$B$2=Controls!$I$4,'Hours Spread'!HT133,$B$2=Controls!$I$7,'Hours Spread'!JP133)</f>
        <v>#N/A</v>
      </c>
      <c r="AJ135" s="1137" t="str">
        <f>ifs($B$2=Controls!$I$2,'Hours Spread'!AK133,$B$2=Controls!$I$3,'Hours Spread'!CG133,$B$2=Controls!$I$4,'Hours Spread'!EC133,$B$2=Controls!$I$5,'Hours Spread'!FY133,$B$2=Controls!$I$4,'Hours Spread'!HU133,$B$2=Controls!$I$7,'Hours Spread'!JQ133)</f>
        <v>#N/A</v>
      </c>
      <c r="AK135" s="1137" t="str">
        <f>ifs($B$2=Controls!$I$2,'Hours Spread'!AL133,$B$2=Controls!$I$3,'Hours Spread'!CH133,$B$2=Controls!$I$4,'Hours Spread'!ED133,$B$2=Controls!$I$5,'Hours Spread'!FZ133,$B$2=Controls!$I$4,'Hours Spread'!HV133,$B$2=Controls!$I$7,'Hours Spread'!JR133)</f>
        <v>#N/A</v>
      </c>
      <c r="AL135" s="1137" t="str">
        <f>ifs($B$2=Controls!$I$2,'Hours Spread'!AM133,$B$2=Controls!$I$3,'Hours Spread'!CI133,$B$2=Controls!$I$4,'Hours Spread'!EE133,$B$2=Controls!$I$5,'Hours Spread'!GA133,$B$2=Controls!$I$4,'Hours Spread'!HW133,$B$2=Controls!$I$7,'Hours Spread'!JS133)</f>
        <v>#N/A</v>
      </c>
      <c r="AM135" s="1137" t="str">
        <f>ifs($B$2=Controls!$I$2,'Hours Spread'!AN133,$B$2=Controls!$I$3,'Hours Spread'!CJ133,$B$2=Controls!$I$4,'Hours Spread'!EF133,$B$2=Controls!$I$5,'Hours Spread'!GB133,$B$2=Controls!$I$4,'Hours Spread'!HX133,$B$2=Controls!$I$7,'Hours Spread'!JT133)</f>
        <v>#N/A</v>
      </c>
      <c r="AN135" s="1137" t="str">
        <f>ifs($B$2=Controls!$I$2,'Hours Spread'!AO133,$B$2=Controls!$I$3,'Hours Spread'!CK133,$B$2=Controls!$I$4,'Hours Spread'!EG133,$B$2=Controls!$I$5,'Hours Spread'!GC133,$B$2=Controls!$I$4,'Hours Spread'!HY133,$B$2=Controls!$I$7,'Hours Spread'!JU133)</f>
        <v>#N/A</v>
      </c>
      <c r="AO135" s="1137" t="str">
        <f>ifs($B$2=Controls!$I$2,'Hours Spread'!AP133,$B$2=Controls!$I$3,'Hours Spread'!CL133,$B$2=Controls!$I$4,'Hours Spread'!EH133,$B$2=Controls!$I$5,'Hours Spread'!GD133,$B$2=Controls!$I$4,'Hours Spread'!HZ133,$B$2=Controls!$I$7,'Hours Spread'!JV133)</f>
        <v>#N/A</v>
      </c>
      <c r="AP135" s="1137" t="str">
        <f>ifs($B$2=Controls!$I$2,'Hours Spread'!AQ133,$B$2=Controls!$I$3,'Hours Spread'!CM133,$B$2=Controls!$I$4,'Hours Spread'!EI133,$B$2=Controls!$I$5,'Hours Spread'!GE133,$B$2=Controls!$I$4,'Hours Spread'!IA133,$B$2=Controls!$I$7,'Hours Spread'!JW133)</f>
        <v>#N/A</v>
      </c>
      <c r="AQ135" s="1137" t="str">
        <f>ifs($B$2=Controls!$I$2,'Hours Spread'!AR133,$B$2=Controls!$I$3,'Hours Spread'!CN133,$B$2=Controls!$I$4,'Hours Spread'!EJ133,$B$2=Controls!$I$5,'Hours Spread'!GF133,$B$2=Controls!$I$4,'Hours Spread'!IB133,$B$2=Controls!$I$7,'Hours Spread'!JX133)</f>
        <v>#N/A</v>
      </c>
      <c r="AR135" s="1137" t="str">
        <f>ifs($B$2=Controls!$I$2,'Hours Spread'!AS133,$B$2=Controls!$I$3,'Hours Spread'!CO133,$B$2=Controls!$I$4,'Hours Spread'!EK133,$B$2=Controls!$I$5,'Hours Spread'!GG133,$B$2=Controls!$I$4,'Hours Spread'!IC133,$B$2=Controls!$I$7,'Hours Spread'!JY133)</f>
        <v>#N/A</v>
      </c>
      <c r="AS135" s="1137" t="str">
        <f>ifs($B$2=Controls!$I$2,'Hours Spread'!AT133,$B$2=Controls!$I$3,'Hours Spread'!CP133,$B$2=Controls!$I$4,'Hours Spread'!EL133,$B$2=Controls!$I$5,'Hours Spread'!GH133,$B$2=Controls!$I$4,'Hours Spread'!ID133,$B$2=Controls!$I$7,'Hours Spread'!JZ133)</f>
        <v>#N/A</v>
      </c>
      <c r="AT135" s="1137" t="str">
        <f>ifs($B$2=Controls!$I$2,'Hours Spread'!AU133,$B$2=Controls!$I$3,'Hours Spread'!CQ133,$B$2=Controls!$I$4,'Hours Spread'!EM133,$B$2=Controls!$I$5,'Hours Spread'!GI133,$B$2=Controls!$I$4,'Hours Spread'!IE133,$B$2=Controls!$I$7,'Hours Spread'!KA133)</f>
        <v>#N/A</v>
      </c>
      <c r="AU135" s="1137" t="str">
        <f>ifs($B$2=Controls!$I$2,'Hours Spread'!AV133,$B$2=Controls!$I$3,'Hours Spread'!CR133,$B$2=Controls!$I$4,'Hours Spread'!EN133,$B$2=Controls!$I$5,'Hours Spread'!GJ133,$B$2=Controls!$I$4,'Hours Spread'!IF133,$B$2=Controls!$I$7,'Hours Spread'!KB133)</f>
        <v>#N/A</v>
      </c>
      <c r="AV135" s="1137" t="str">
        <f>ifs($B$2=Controls!$I$2,'Hours Spread'!AW133,$B$2=Controls!$I$3,'Hours Spread'!CS133,$B$2=Controls!$I$4,'Hours Spread'!EO133,$B$2=Controls!$I$5,'Hours Spread'!GK133,$B$2=Controls!$I$4,'Hours Spread'!IG133,$B$2=Controls!$I$7,'Hours Spread'!KC133)</f>
        <v>#N/A</v>
      </c>
      <c r="AW135" s="1137" t="str">
        <f>ifs($B$2=Controls!$I$2,'Hours Spread'!AX133,$B$2=Controls!$I$3,'Hours Spread'!CT133,$B$2=Controls!$I$4,'Hours Spread'!EP133,$B$2=Controls!$I$5,'Hours Spread'!GL133,$B$2=Controls!$I$4,'Hours Spread'!IH133,$B$2=Controls!$I$7,'Hours Spread'!KD133)</f>
        <v>#N/A</v>
      </c>
      <c r="AX135" s="1137" t="str">
        <f>ifs($B$2=Controls!$I$2,'Hours Spread'!AY133,$B$2=Controls!$I$3,'Hours Spread'!CU133,$B$2=Controls!$I$4,'Hours Spread'!EQ133,$B$2=Controls!$I$5,'Hours Spread'!GM133,$B$2=Controls!$I$4,'Hours Spread'!II133,$B$2=Controls!$I$7,'Hours Spread'!KE133)</f>
        <v>#N/A</v>
      </c>
    </row>
    <row r="136">
      <c r="A136" s="858"/>
      <c r="B136" s="1143"/>
      <c r="C136" s="1141"/>
      <c r="D136" s="1137" t="str">
        <f>ifs($B$2=Controls!$I$2,'Hours Spread'!E134,$B$2=Controls!$I$3,'Hours Spread'!BA134,$B$2=Controls!$I$4,'Hours Spread'!CW134,$B$2=Controls!$I$5,'Hours Spread'!ES134,$B$2=Controls!$I$4,'Hours Spread'!GO134,$B$2=Controls!$I$7,'Hours Spread'!IK134)</f>
        <v>#N/A</v>
      </c>
      <c r="E136" s="1137" t="str">
        <f>ifs($B$2=Controls!$I$2,'Hours Spread'!F134,$B$2=Controls!$I$3,'Hours Spread'!BB134,$B$2=Controls!$I$4,'Hours Spread'!CX134,$B$2=Controls!$I$5,'Hours Spread'!ET134,$B$2=Controls!$I$4,'Hours Spread'!GP134,$B$2=Controls!$I$7,'Hours Spread'!IL134)</f>
        <v>#N/A</v>
      </c>
      <c r="F136" s="1137" t="str">
        <f>ifs($B$2=Controls!$I$2,'Hours Spread'!G134,$B$2=Controls!$I$3,'Hours Spread'!BC134,$B$2=Controls!$I$4,'Hours Spread'!CY134,$B$2=Controls!$I$5,'Hours Spread'!EU134,$B$2=Controls!$I$4,'Hours Spread'!GQ134,$B$2=Controls!$I$7,'Hours Spread'!IM134)</f>
        <v>#N/A</v>
      </c>
      <c r="G136" s="1137" t="str">
        <f>ifs($B$2=Controls!$I$2,'Hours Spread'!H134,$B$2=Controls!$I$3,'Hours Spread'!BD134,$B$2=Controls!$I$4,'Hours Spread'!CZ134,$B$2=Controls!$I$5,'Hours Spread'!EV134,$B$2=Controls!$I$4,'Hours Spread'!GR134,$B$2=Controls!$I$7,'Hours Spread'!IN134)</f>
        <v>#N/A</v>
      </c>
      <c r="H136" s="1137" t="str">
        <f>ifs($B$2=Controls!$I$2,'Hours Spread'!I134,$B$2=Controls!$I$3,'Hours Spread'!BE134,$B$2=Controls!$I$4,'Hours Spread'!DA134,$B$2=Controls!$I$5,'Hours Spread'!EW134,$B$2=Controls!$I$4,'Hours Spread'!GS134,$B$2=Controls!$I$7,'Hours Spread'!IO134)</f>
        <v>#N/A</v>
      </c>
      <c r="I136" s="1137" t="str">
        <f>ifs($B$2=Controls!$I$2,'Hours Spread'!J134,$B$2=Controls!$I$3,'Hours Spread'!BF134,$B$2=Controls!$I$4,'Hours Spread'!DB134,$B$2=Controls!$I$5,'Hours Spread'!EX134,$B$2=Controls!$I$4,'Hours Spread'!GT134,$B$2=Controls!$I$7,'Hours Spread'!IP134)</f>
        <v>#N/A</v>
      </c>
      <c r="J136" s="1137" t="str">
        <f>ifs($B$2=Controls!$I$2,'Hours Spread'!K134,$B$2=Controls!$I$3,'Hours Spread'!BG134,$B$2=Controls!$I$4,'Hours Spread'!DC134,$B$2=Controls!$I$5,'Hours Spread'!EY134,$B$2=Controls!$I$4,'Hours Spread'!GU134,$B$2=Controls!$I$7,'Hours Spread'!IQ134)</f>
        <v>#N/A</v>
      </c>
      <c r="K136" s="1137" t="str">
        <f>ifs($B$2=Controls!$I$2,'Hours Spread'!L134,$B$2=Controls!$I$3,'Hours Spread'!BH134,$B$2=Controls!$I$4,'Hours Spread'!DD134,$B$2=Controls!$I$5,'Hours Spread'!EZ134,$B$2=Controls!$I$4,'Hours Spread'!GV134,$B$2=Controls!$I$7,'Hours Spread'!IR134)</f>
        <v>#N/A</v>
      </c>
      <c r="L136" s="1137" t="str">
        <f>ifs($B$2=Controls!$I$2,'Hours Spread'!M134,$B$2=Controls!$I$3,'Hours Spread'!BI134,$B$2=Controls!$I$4,'Hours Spread'!DE134,$B$2=Controls!$I$5,'Hours Spread'!FA134,$B$2=Controls!$I$4,'Hours Spread'!GW134,$B$2=Controls!$I$7,'Hours Spread'!IS134)</f>
        <v>#N/A</v>
      </c>
      <c r="M136" s="1137" t="str">
        <f>ifs($B$2=Controls!$I$2,'Hours Spread'!N134,$B$2=Controls!$I$3,'Hours Spread'!BJ134,$B$2=Controls!$I$4,'Hours Spread'!DF134,$B$2=Controls!$I$5,'Hours Spread'!FB134,$B$2=Controls!$I$4,'Hours Spread'!GX134,$B$2=Controls!$I$7,'Hours Spread'!IT134)</f>
        <v>#N/A</v>
      </c>
      <c r="N136" s="1137" t="str">
        <f>ifs($B$2=Controls!$I$2,'Hours Spread'!O134,$B$2=Controls!$I$3,'Hours Spread'!BK134,$B$2=Controls!$I$4,'Hours Spread'!DG134,$B$2=Controls!$I$5,'Hours Spread'!FC134,$B$2=Controls!$I$4,'Hours Spread'!GY134,$B$2=Controls!$I$7,'Hours Spread'!IU134)</f>
        <v>#N/A</v>
      </c>
      <c r="O136" s="1137" t="str">
        <f>ifs($B$2=Controls!$I$2,'Hours Spread'!P134,$B$2=Controls!$I$3,'Hours Spread'!BL134,$B$2=Controls!$I$4,'Hours Spread'!DH134,$B$2=Controls!$I$5,'Hours Spread'!FD134,$B$2=Controls!$I$4,'Hours Spread'!GZ134,$B$2=Controls!$I$7,'Hours Spread'!IV134)</f>
        <v>#N/A</v>
      </c>
      <c r="P136" s="1137" t="str">
        <f>ifs($B$2=Controls!$I$2,'Hours Spread'!Q134,$B$2=Controls!$I$3,'Hours Spread'!BM134,$B$2=Controls!$I$4,'Hours Spread'!DI134,$B$2=Controls!$I$5,'Hours Spread'!FE134,$B$2=Controls!$I$4,'Hours Spread'!HA134,$B$2=Controls!$I$7,'Hours Spread'!IW134)</f>
        <v>#N/A</v>
      </c>
      <c r="Q136" s="1137" t="str">
        <f>ifs($B$2=Controls!$I$2,'Hours Spread'!R134,$B$2=Controls!$I$3,'Hours Spread'!BN134,$B$2=Controls!$I$4,'Hours Spread'!DJ134,$B$2=Controls!$I$5,'Hours Spread'!FF134,$B$2=Controls!$I$4,'Hours Spread'!HB134,$B$2=Controls!$I$7,'Hours Spread'!IX134)</f>
        <v>#N/A</v>
      </c>
      <c r="R136" s="1137" t="str">
        <f>ifs($B$2=Controls!$I$2,'Hours Spread'!S134,$B$2=Controls!$I$3,'Hours Spread'!BO134,$B$2=Controls!$I$4,'Hours Spread'!DK134,$B$2=Controls!$I$5,'Hours Spread'!FG134,$B$2=Controls!$I$4,'Hours Spread'!HC134,$B$2=Controls!$I$7,'Hours Spread'!IY134)</f>
        <v>#N/A</v>
      </c>
      <c r="S136" s="1137" t="str">
        <f>ifs($B$2=Controls!$I$2,'Hours Spread'!T134,$B$2=Controls!$I$3,'Hours Spread'!BP134,$B$2=Controls!$I$4,'Hours Spread'!DL134,$B$2=Controls!$I$5,'Hours Spread'!FH134,$B$2=Controls!$I$4,'Hours Spread'!HD134,$B$2=Controls!$I$7,'Hours Spread'!IZ134)</f>
        <v>#N/A</v>
      </c>
      <c r="T136" s="1137" t="str">
        <f>ifs($B$2=Controls!$I$2,'Hours Spread'!U134,$B$2=Controls!$I$3,'Hours Spread'!BQ134,$B$2=Controls!$I$4,'Hours Spread'!DM134,$B$2=Controls!$I$5,'Hours Spread'!FI134,$B$2=Controls!$I$4,'Hours Spread'!HE134,$B$2=Controls!$I$7,'Hours Spread'!JA134)</f>
        <v>#N/A</v>
      </c>
      <c r="U136" s="1137" t="str">
        <f>ifs($B$2=Controls!$I$2,'Hours Spread'!V134,$B$2=Controls!$I$3,'Hours Spread'!BR134,$B$2=Controls!$I$4,'Hours Spread'!DN134,$B$2=Controls!$I$5,'Hours Spread'!FJ134,$B$2=Controls!$I$4,'Hours Spread'!HF134,$B$2=Controls!$I$7,'Hours Spread'!JB134)</f>
        <v>#N/A</v>
      </c>
      <c r="V136" s="1137" t="str">
        <f>ifs($B$2=Controls!$I$2,'Hours Spread'!W134,$B$2=Controls!$I$3,'Hours Spread'!BS134,$B$2=Controls!$I$4,'Hours Spread'!DO134,$B$2=Controls!$I$5,'Hours Spread'!FK134,$B$2=Controls!$I$4,'Hours Spread'!HG134,$B$2=Controls!$I$7,'Hours Spread'!JC134)</f>
        <v>#N/A</v>
      </c>
      <c r="W136" s="1137" t="str">
        <f>ifs($B$2=Controls!$I$2,'Hours Spread'!X134,$B$2=Controls!$I$3,'Hours Spread'!BT134,$B$2=Controls!$I$4,'Hours Spread'!DP134,$B$2=Controls!$I$5,'Hours Spread'!FL134,$B$2=Controls!$I$4,'Hours Spread'!HH134,$B$2=Controls!$I$7,'Hours Spread'!JD134)</f>
        <v>#N/A</v>
      </c>
      <c r="X136" s="1137" t="str">
        <f>ifs($B$2=Controls!$I$2,'Hours Spread'!Y134,$B$2=Controls!$I$3,'Hours Spread'!BU134,$B$2=Controls!$I$4,'Hours Spread'!DQ134,$B$2=Controls!$I$5,'Hours Spread'!FM134,$B$2=Controls!$I$4,'Hours Spread'!HI134,$B$2=Controls!$I$7,'Hours Spread'!JE134)</f>
        <v>#N/A</v>
      </c>
      <c r="Y136" s="1137" t="str">
        <f>ifs($B$2=Controls!$I$2,'Hours Spread'!Z134,$B$2=Controls!$I$3,'Hours Spread'!BV134,$B$2=Controls!$I$4,'Hours Spread'!DR134,$B$2=Controls!$I$5,'Hours Spread'!FN134,$B$2=Controls!$I$4,'Hours Spread'!HJ134,$B$2=Controls!$I$7,'Hours Spread'!JF134)</f>
        <v>#N/A</v>
      </c>
      <c r="Z136" s="1137" t="str">
        <f>ifs($B$2=Controls!$I$2,'Hours Spread'!AA134,$B$2=Controls!$I$3,'Hours Spread'!BW134,$B$2=Controls!$I$4,'Hours Spread'!DS134,$B$2=Controls!$I$5,'Hours Spread'!FO134,$B$2=Controls!$I$4,'Hours Spread'!HK134,$B$2=Controls!$I$7,'Hours Spread'!JG134)</f>
        <v>#N/A</v>
      </c>
      <c r="AA136" s="1137" t="str">
        <f>ifs($B$2=Controls!$I$2,'Hours Spread'!AB134,$B$2=Controls!$I$3,'Hours Spread'!BX134,$B$2=Controls!$I$4,'Hours Spread'!DT134,$B$2=Controls!$I$5,'Hours Spread'!FP134,$B$2=Controls!$I$4,'Hours Spread'!HL134,$B$2=Controls!$I$7,'Hours Spread'!JH134)</f>
        <v>#N/A</v>
      </c>
      <c r="AB136" s="1137" t="str">
        <f>ifs($B$2=Controls!$I$2,'Hours Spread'!AC134,$B$2=Controls!$I$3,'Hours Spread'!BY134,$B$2=Controls!$I$4,'Hours Spread'!DU134,$B$2=Controls!$I$5,'Hours Spread'!FQ134,$B$2=Controls!$I$4,'Hours Spread'!HM134,$B$2=Controls!$I$7,'Hours Spread'!JI134)</f>
        <v>#N/A</v>
      </c>
      <c r="AC136" s="1137" t="str">
        <f>ifs($B$2=Controls!$I$2,'Hours Spread'!AD134,$B$2=Controls!$I$3,'Hours Spread'!BZ134,$B$2=Controls!$I$4,'Hours Spread'!DV134,$B$2=Controls!$I$5,'Hours Spread'!FR134,$B$2=Controls!$I$4,'Hours Spread'!HN134,$B$2=Controls!$I$7,'Hours Spread'!JJ134)</f>
        <v>#N/A</v>
      </c>
      <c r="AD136" s="1137" t="str">
        <f>ifs($B$2=Controls!$I$2,'Hours Spread'!AE134,$B$2=Controls!$I$3,'Hours Spread'!CA134,$B$2=Controls!$I$4,'Hours Spread'!DW134,$B$2=Controls!$I$5,'Hours Spread'!FS134,$B$2=Controls!$I$4,'Hours Spread'!HO134,$B$2=Controls!$I$7,'Hours Spread'!JK134)</f>
        <v>#N/A</v>
      </c>
      <c r="AE136" s="1137" t="str">
        <f>ifs($B$2=Controls!$I$2,'Hours Spread'!AF134,$B$2=Controls!$I$3,'Hours Spread'!CB134,$B$2=Controls!$I$4,'Hours Spread'!DX134,$B$2=Controls!$I$5,'Hours Spread'!FT134,$B$2=Controls!$I$4,'Hours Spread'!HP134,$B$2=Controls!$I$7,'Hours Spread'!JL134)</f>
        <v>#N/A</v>
      </c>
      <c r="AF136" s="1137" t="str">
        <f>ifs($B$2=Controls!$I$2,'Hours Spread'!AG134,$B$2=Controls!$I$3,'Hours Spread'!CC134,$B$2=Controls!$I$4,'Hours Spread'!DY134,$B$2=Controls!$I$5,'Hours Spread'!FU134,$B$2=Controls!$I$4,'Hours Spread'!HQ134,$B$2=Controls!$I$7,'Hours Spread'!JM134)</f>
        <v>#N/A</v>
      </c>
      <c r="AG136" s="1137" t="str">
        <f>ifs($B$2=Controls!$I$2,'Hours Spread'!AH134,$B$2=Controls!$I$3,'Hours Spread'!CD134,$B$2=Controls!$I$4,'Hours Spread'!DZ134,$B$2=Controls!$I$5,'Hours Spread'!FV134,$B$2=Controls!$I$4,'Hours Spread'!HR134,$B$2=Controls!$I$7,'Hours Spread'!JN134)</f>
        <v>#N/A</v>
      </c>
      <c r="AH136" s="1137" t="str">
        <f>ifs($B$2=Controls!$I$2,'Hours Spread'!AI134,$B$2=Controls!$I$3,'Hours Spread'!CE134,$B$2=Controls!$I$4,'Hours Spread'!EA134,$B$2=Controls!$I$5,'Hours Spread'!FW134,$B$2=Controls!$I$4,'Hours Spread'!HS134,$B$2=Controls!$I$7,'Hours Spread'!JO134)</f>
        <v>#N/A</v>
      </c>
      <c r="AI136" s="1137" t="str">
        <f>ifs($B$2=Controls!$I$2,'Hours Spread'!AJ134,$B$2=Controls!$I$3,'Hours Spread'!CF134,$B$2=Controls!$I$4,'Hours Spread'!EB134,$B$2=Controls!$I$5,'Hours Spread'!FX134,$B$2=Controls!$I$4,'Hours Spread'!HT134,$B$2=Controls!$I$7,'Hours Spread'!JP134)</f>
        <v>#N/A</v>
      </c>
      <c r="AJ136" s="1137" t="str">
        <f>ifs($B$2=Controls!$I$2,'Hours Spread'!AK134,$B$2=Controls!$I$3,'Hours Spread'!CG134,$B$2=Controls!$I$4,'Hours Spread'!EC134,$B$2=Controls!$I$5,'Hours Spread'!FY134,$B$2=Controls!$I$4,'Hours Spread'!HU134,$B$2=Controls!$I$7,'Hours Spread'!JQ134)</f>
        <v>#N/A</v>
      </c>
      <c r="AK136" s="1137" t="str">
        <f>ifs($B$2=Controls!$I$2,'Hours Spread'!AL134,$B$2=Controls!$I$3,'Hours Spread'!CH134,$B$2=Controls!$I$4,'Hours Spread'!ED134,$B$2=Controls!$I$5,'Hours Spread'!FZ134,$B$2=Controls!$I$4,'Hours Spread'!HV134,$B$2=Controls!$I$7,'Hours Spread'!JR134)</f>
        <v>#N/A</v>
      </c>
      <c r="AL136" s="1137" t="str">
        <f>ifs($B$2=Controls!$I$2,'Hours Spread'!AM134,$B$2=Controls!$I$3,'Hours Spread'!CI134,$B$2=Controls!$I$4,'Hours Spread'!EE134,$B$2=Controls!$I$5,'Hours Spread'!GA134,$B$2=Controls!$I$4,'Hours Spread'!HW134,$B$2=Controls!$I$7,'Hours Spread'!JS134)</f>
        <v>#N/A</v>
      </c>
      <c r="AM136" s="1137" t="str">
        <f>ifs($B$2=Controls!$I$2,'Hours Spread'!AN134,$B$2=Controls!$I$3,'Hours Spread'!CJ134,$B$2=Controls!$I$4,'Hours Spread'!EF134,$B$2=Controls!$I$5,'Hours Spread'!GB134,$B$2=Controls!$I$4,'Hours Spread'!HX134,$B$2=Controls!$I$7,'Hours Spread'!JT134)</f>
        <v>#N/A</v>
      </c>
      <c r="AN136" s="1137" t="str">
        <f>ifs($B$2=Controls!$I$2,'Hours Spread'!AO134,$B$2=Controls!$I$3,'Hours Spread'!CK134,$B$2=Controls!$I$4,'Hours Spread'!EG134,$B$2=Controls!$I$5,'Hours Spread'!GC134,$B$2=Controls!$I$4,'Hours Spread'!HY134,$B$2=Controls!$I$7,'Hours Spread'!JU134)</f>
        <v>#N/A</v>
      </c>
      <c r="AO136" s="1137" t="str">
        <f>ifs($B$2=Controls!$I$2,'Hours Spread'!AP134,$B$2=Controls!$I$3,'Hours Spread'!CL134,$B$2=Controls!$I$4,'Hours Spread'!EH134,$B$2=Controls!$I$5,'Hours Spread'!GD134,$B$2=Controls!$I$4,'Hours Spread'!HZ134,$B$2=Controls!$I$7,'Hours Spread'!JV134)</f>
        <v>#N/A</v>
      </c>
      <c r="AP136" s="1137" t="str">
        <f>ifs($B$2=Controls!$I$2,'Hours Spread'!AQ134,$B$2=Controls!$I$3,'Hours Spread'!CM134,$B$2=Controls!$I$4,'Hours Spread'!EI134,$B$2=Controls!$I$5,'Hours Spread'!GE134,$B$2=Controls!$I$4,'Hours Spread'!IA134,$B$2=Controls!$I$7,'Hours Spread'!JW134)</f>
        <v>#N/A</v>
      </c>
      <c r="AQ136" s="1137" t="str">
        <f>ifs($B$2=Controls!$I$2,'Hours Spread'!AR134,$B$2=Controls!$I$3,'Hours Spread'!CN134,$B$2=Controls!$I$4,'Hours Spread'!EJ134,$B$2=Controls!$I$5,'Hours Spread'!GF134,$B$2=Controls!$I$4,'Hours Spread'!IB134,$B$2=Controls!$I$7,'Hours Spread'!JX134)</f>
        <v>#N/A</v>
      </c>
      <c r="AR136" s="1137" t="str">
        <f>ifs($B$2=Controls!$I$2,'Hours Spread'!AS134,$B$2=Controls!$I$3,'Hours Spread'!CO134,$B$2=Controls!$I$4,'Hours Spread'!EK134,$B$2=Controls!$I$5,'Hours Spread'!GG134,$B$2=Controls!$I$4,'Hours Spread'!IC134,$B$2=Controls!$I$7,'Hours Spread'!JY134)</f>
        <v>#N/A</v>
      </c>
      <c r="AS136" s="1137" t="str">
        <f>ifs($B$2=Controls!$I$2,'Hours Spread'!AT134,$B$2=Controls!$I$3,'Hours Spread'!CP134,$B$2=Controls!$I$4,'Hours Spread'!EL134,$B$2=Controls!$I$5,'Hours Spread'!GH134,$B$2=Controls!$I$4,'Hours Spread'!ID134,$B$2=Controls!$I$7,'Hours Spread'!JZ134)</f>
        <v>#N/A</v>
      </c>
      <c r="AT136" s="1137" t="str">
        <f>ifs($B$2=Controls!$I$2,'Hours Spread'!AU134,$B$2=Controls!$I$3,'Hours Spread'!CQ134,$B$2=Controls!$I$4,'Hours Spread'!EM134,$B$2=Controls!$I$5,'Hours Spread'!GI134,$B$2=Controls!$I$4,'Hours Spread'!IE134,$B$2=Controls!$I$7,'Hours Spread'!KA134)</f>
        <v>#N/A</v>
      </c>
      <c r="AU136" s="1137" t="str">
        <f>ifs($B$2=Controls!$I$2,'Hours Spread'!AV134,$B$2=Controls!$I$3,'Hours Spread'!CR134,$B$2=Controls!$I$4,'Hours Spread'!EN134,$B$2=Controls!$I$5,'Hours Spread'!GJ134,$B$2=Controls!$I$4,'Hours Spread'!IF134,$B$2=Controls!$I$7,'Hours Spread'!KB134)</f>
        <v>#N/A</v>
      </c>
      <c r="AV136" s="1137" t="str">
        <f>ifs($B$2=Controls!$I$2,'Hours Spread'!AW134,$B$2=Controls!$I$3,'Hours Spread'!CS134,$B$2=Controls!$I$4,'Hours Spread'!EO134,$B$2=Controls!$I$5,'Hours Spread'!GK134,$B$2=Controls!$I$4,'Hours Spread'!IG134,$B$2=Controls!$I$7,'Hours Spread'!KC134)</f>
        <v>#N/A</v>
      </c>
      <c r="AW136" s="1137" t="str">
        <f>ifs($B$2=Controls!$I$2,'Hours Spread'!AX134,$B$2=Controls!$I$3,'Hours Spread'!CT134,$B$2=Controls!$I$4,'Hours Spread'!EP134,$B$2=Controls!$I$5,'Hours Spread'!GL134,$B$2=Controls!$I$4,'Hours Spread'!IH134,$B$2=Controls!$I$7,'Hours Spread'!KD134)</f>
        <v>#N/A</v>
      </c>
      <c r="AX136" s="1137" t="str">
        <f>ifs($B$2=Controls!$I$2,'Hours Spread'!AY134,$B$2=Controls!$I$3,'Hours Spread'!CU134,$B$2=Controls!$I$4,'Hours Spread'!EQ134,$B$2=Controls!$I$5,'Hours Spread'!GM134,$B$2=Controls!$I$4,'Hours Spread'!II134,$B$2=Controls!$I$7,'Hours Spread'!KE134)</f>
        <v>#N/A</v>
      </c>
    </row>
    <row r="137">
      <c r="A137" s="858"/>
      <c r="B137" s="1143"/>
      <c r="C137" s="1141"/>
      <c r="D137" s="1137" t="str">
        <f>ifs($B$2=Controls!$I$2,'Hours Spread'!E135,$B$2=Controls!$I$3,'Hours Spread'!BA135,$B$2=Controls!$I$4,'Hours Spread'!CW135,$B$2=Controls!$I$5,'Hours Spread'!ES135,$B$2=Controls!$I$4,'Hours Spread'!GO135,$B$2=Controls!$I$7,'Hours Spread'!IK135)</f>
        <v>#N/A</v>
      </c>
      <c r="E137" s="1137" t="str">
        <f>ifs($B$2=Controls!$I$2,'Hours Spread'!F135,$B$2=Controls!$I$3,'Hours Spread'!BB135,$B$2=Controls!$I$4,'Hours Spread'!CX135,$B$2=Controls!$I$5,'Hours Spread'!ET135,$B$2=Controls!$I$4,'Hours Spread'!GP135,$B$2=Controls!$I$7,'Hours Spread'!IL135)</f>
        <v>#N/A</v>
      </c>
      <c r="F137" s="1137" t="str">
        <f>ifs($B$2=Controls!$I$2,'Hours Spread'!G135,$B$2=Controls!$I$3,'Hours Spread'!BC135,$B$2=Controls!$I$4,'Hours Spread'!CY135,$B$2=Controls!$I$5,'Hours Spread'!EU135,$B$2=Controls!$I$4,'Hours Spread'!GQ135,$B$2=Controls!$I$7,'Hours Spread'!IM135)</f>
        <v>#N/A</v>
      </c>
      <c r="G137" s="1137" t="str">
        <f>ifs($B$2=Controls!$I$2,'Hours Spread'!H135,$B$2=Controls!$I$3,'Hours Spread'!BD135,$B$2=Controls!$I$4,'Hours Spread'!CZ135,$B$2=Controls!$I$5,'Hours Spread'!EV135,$B$2=Controls!$I$4,'Hours Spread'!GR135,$B$2=Controls!$I$7,'Hours Spread'!IN135)</f>
        <v>#N/A</v>
      </c>
      <c r="H137" s="1137" t="str">
        <f>ifs($B$2=Controls!$I$2,'Hours Spread'!I135,$B$2=Controls!$I$3,'Hours Spread'!BE135,$B$2=Controls!$I$4,'Hours Spread'!DA135,$B$2=Controls!$I$5,'Hours Spread'!EW135,$B$2=Controls!$I$4,'Hours Spread'!GS135,$B$2=Controls!$I$7,'Hours Spread'!IO135)</f>
        <v>#N/A</v>
      </c>
      <c r="I137" s="1137" t="str">
        <f>ifs($B$2=Controls!$I$2,'Hours Spread'!J135,$B$2=Controls!$I$3,'Hours Spread'!BF135,$B$2=Controls!$I$4,'Hours Spread'!DB135,$B$2=Controls!$I$5,'Hours Spread'!EX135,$B$2=Controls!$I$4,'Hours Spread'!GT135,$B$2=Controls!$I$7,'Hours Spread'!IP135)</f>
        <v>#N/A</v>
      </c>
      <c r="J137" s="1137" t="str">
        <f>ifs($B$2=Controls!$I$2,'Hours Spread'!K135,$B$2=Controls!$I$3,'Hours Spread'!BG135,$B$2=Controls!$I$4,'Hours Spread'!DC135,$B$2=Controls!$I$5,'Hours Spread'!EY135,$B$2=Controls!$I$4,'Hours Spread'!GU135,$B$2=Controls!$I$7,'Hours Spread'!IQ135)</f>
        <v>#N/A</v>
      </c>
      <c r="K137" s="1137" t="str">
        <f>ifs($B$2=Controls!$I$2,'Hours Spread'!L135,$B$2=Controls!$I$3,'Hours Spread'!BH135,$B$2=Controls!$I$4,'Hours Spread'!DD135,$B$2=Controls!$I$5,'Hours Spread'!EZ135,$B$2=Controls!$I$4,'Hours Spread'!GV135,$B$2=Controls!$I$7,'Hours Spread'!IR135)</f>
        <v>#N/A</v>
      </c>
      <c r="L137" s="1137" t="str">
        <f>ifs($B$2=Controls!$I$2,'Hours Spread'!M135,$B$2=Controls!$I$3,'Hours Spread'!BI135,$B$2=Controls!$I$4,'Hours Spread'!DE135,$B$2=Controls!$I$5,'Hours Spread'!FA135,$B$2=Controls!$I$4,'Hours Spread'!GW135,$B$2=Controls!$I$7,'Hours Spread'!IS135)</f>
        <v>#N/A</v>
      </c>
      <c r="M137" s="1137" t="str">
        <f>ifs($B$2=Controls!$I$2,'Hours Spread'!N135,$B$2=Controls!$I$3,'Hours Spread'!BJ135,$B$2=Controls!$I$4,'Hours Spread'!DF135,$B$2=Controls!$I$5,'Hours Spread'!FB135,$B$2=Controls!$I$4,'Hours Spread'!GX135,$B$2=Controls!$I$7,'Hours Spread'!IT135)</f>
        <v>#N/A</v>
      </c>
      <c r="N137" s="1137" t="str">
        <f>ifs($B$2=Controls!$I$2,'Hours Spread'!O135,$B$2=Controls!$I$3,'Hours Spread'!BK135,$B$2=Controls!$I$4,'Hours Spread'!DG135,$B$2=Controls!$I$5,'Hours Spread'!FC135,$B$2=Controls!$I$4,'Hours Spread'!GY135,$B$2=Controls!$I$7,'Hours Spread'!IU135)</f>
        <v>#N/A</v>
      </c>
      <c r="O137" s="1137" t="str">
        <f>ifs($B$2=Controls!$I$2,'Hours Spread'!P135,$B$2=Controls!$I$3,'Hours Spread'!BL135,$B$2=Controls!$I$4,'Hours Spread'!DH135,$B$2=Controls!$I$5,'Hours Spread'!FD135,$B$2=Controls!$I$4,'Hours Spread'!GZ135,$B$2=Controls!$I$7,'Hours Spread'!IV135)</f>
        <v>#N/A</v>
      </c>
      <c r="P137" s="1137" t="str">
        <f>ifs($B$2=Controls!$I$2,'Hours Spread'!Q135,$B$2=Controls!$I$3,'Hours Spread'!BM135,$B$2=Controls!$I$4,'Hours Spread'!DI135,$B$2=Controls!$I$5,'Hours Spread'!FE135,$B$2=Controls!$I$4,'Hours Spread'!HA135,$B$2=Controls!$I$7,'Hours Spread'!IW135)</f>
        <v>#N/A</v>
      </c>
      <c r="Q137" s="1137" t="str">
        <f>ifs($B$2=Controls!$I$2,'Hours Spread'!R135,$B$2=Controls!$I$3,'Hours Spread'!BN135,$B$2=Controls!$I$4,'Hours Spread'!DJ135,$B$2=Controls!$I$5,'Hours Spread'!FF135,$B$2=Controls!$I$4,'Hours Spread'!HB135,$B$2=Controls!$I$7,'Hours Spread'!IX135)</f>
        <v>#N/A</v>
      </c>
      <c r="R137" s="1137" t="str">
        <f>ifs($B$2=Controls!$I$2,'Hours Spread'!S135,$B$2=Controls!$I$3,'Hours Spread'!BO135,$B$2=Controls!$I$4,'Hours Spread'!DK135,$B$2=Controls!$I$5,'Hours Spread'!FG135,$B$2=Controls!$I$4,'Hours Spread'!HC135,$B$2=Controls!$I$7,'Hours Spread'!IY135)</f>
        <v>#N/A</v>
      </c>
      <c r="S137" s="1137" t="str">
        <f>ifs($B$2=Controls!$I$2,'Hours Spread'!T135,$B$2=Controls!$I$3,'Hours Spread'!BP135,$B$2=Controls!$I$4,'Hours Spread'!DL135,$B$2=Controls!$I$5,'Hours Spread'!FH135,$B$2=Controls!$I$4,'Hours Spread'!HD135,$B$2=Controls!$I$7,'Hours Spread'!IZ135)</f>
        <v>#N/A</v>
      </c>
      <c r="T137" s="1137" t="str">
        <f>ifs($B$2=Controls!$I$2,'Hours Spread'!U135,$B$2=Controls!$I$3,'Hours Spread'!BQ135,$B$2=Controls!$I$4,'Hours Spread'!DM135,$B$2=Controls!$I$5,'Hours Spread'!FI135,$B$2=Controls!$I$4,'Hours Spread'!HE135,$B$2=Controls!$I$7,'Hours Spread'!JA135)</f>
        <v>#N/A</v>
      </c>
      <c r="U137" s="1137" t="str">
        <f>ifs($B$2=Controls!$I$2,'Hours Spread'!V135,$B$2=Controls!$I$3,'Hours Spread'!BR135,$B$2=Controls!$I$4,'Hours Spread'!DN135,$B$2=Controls!$I$5,'Hours Spread'!FJ135,$B$2=Controls!$I$4,'Hours Spread'!HF135,$B$2=Controls!$I$7,'Hours Spread'!JB135)</f>
        <v>#N/A</v>
      </c>
      <c r="V137" s="1137" t="str">
        <f>ifs($B$2=Controls!$I$2,'Hours Spread'!W135,$B$2=Controls!$I$3,'Hours Spread'!BS135,$B$2=Controls!$I$4,'Hours Spread'!DO135,$B$2=Controls!$I$5,'Hours Spread'!FK135,$B$2=Controls!$I$4,'Hours Spread'!HG135,$B$2=Controls!$I$7,'Hours Spread'!JC135)</f>
        <v>#N/A</v>
      </c>
      <c r="W137" s="1137" t="str">
        <f>ifs($B$2=Controls!$I$2,'Hours Spread'!X135,$B$2=Controls!$I$3,'Hours Spread'!BT135,$B$2=Controls!$I$4,'Hours Spread'!DP135,$B$2=Controls!$I$5,'Hours Spread'!FL135,$B$2=Controls!$I$4,'Hours Spread'!HH135,$B$2=Controls!$I$7,'Hours Spread'!JD135)</f>
        <v>#N/A</v>
      </c>
      <c r="X137" s="1137" t="str">
        <f>ifs($B$2=Controls!$I$2,'Hours Spread'!Y135,$B$2=Controls!$I$3,'Hours Spread'!BU135,$B$2=Controls!$I$4,'Hours Spread'!DQ135,$B$2=Controls!$I$5,'Hours Spread'!FM135,$B$2=Controls!$I$4,'Hours Spread'!HI135,$B$2=Controls!$I$7,'Hours Spread'!JE135)</f>
        <v>#N/A</v>
      </c>
      <c r="Y137" s="1137" t="str">
        <f>ifs($B$2=Controls!$I$2,'Hours Spread'!Z135,$B$2=Controls!$I$3,'Hours Spread'!BV135,$B$2=Controls!$I$4,'Hours Spread'!DR135,$B$2=Controls!$I$5,'Hours Spread'!FN135,$B$2=Controls!$I$4,'Hours Spread'!HJ135,$B$2=Controls!$I$7,'Hours Spread'!JF135)</f>
        <v>#N/A</v>
      </c>
      <c r="Z137" s="1137" t="str">
        <f>ifs($B$2=Controls!$I$2,'Hours Spread'!AA135,$B$2=Controls!$I$3,'Hours Spread'!BW135,$B$2=Controls!$I$4,'Hours Spread'!DS135,$B$2=Controls!$I$5,'Hours Spread'!FO135,$B$2=Controls!$I$4,'Hours Spread'!HK135,$B$2=Controls!$I$7,'Hours Spread'!JG135)</f>
        <v>#N/A</v>
      </c>
      <c r="AA137" s="1137" t="str">
        <f>ifs($B$2=Controls!$I$2,'Hours Spread'!AB135,$B$2=Controls!$I$3,'Hours Spread'!BX135,$B$2=Controls!$I$4,'Hours Spread'!DT135,$B$2=Controls!$I$5,'Hours Spread'!FP135,$B$2=Controls!$I$4,'Hours Spread'!HL135,$B$2=Controls!$I$7,'Hours Spread'!JH135)</f>
        <v>#N/A</v>
      </c>
      <c r="AB137" s="1137" t="str">
        <f>ifs($B$2=Controls!$I$2,'Hours Spread'!AC135,$B$2=Controls!$I$3,'Hours Spread'!BY135,$B$2=Controls!$I$4,'Hours Spread'!DU135,$B$2=Controls!$I$5,'Hours Spread'!FQ135,$B$2=Controls!$I$4,'Hours Spread'!HM135,$B$2=Controls!$I$7,'Hours Spread'!JI135)</f>
        <v>#N/A</v>
      </c>
      <c r="AC137" s="1137" t="str">
        <f>ifs($B$2=Controls!$I$2,'Hours Spread'!AD135,$B$2=Controls!$I$3,'Hours Spread'!BZ135,$B$2=Controls!$I$4,'Hours Spread'!DV135,$B$2=Controls!$I$5,'Hours Spread'!FR135,$B$2=Controls!$I$4,'Hours Spread'!HN135,$B$2=Controls!$I$7,'Hours Spread'!JJ135)</f>
        <v>#N/A</v>
      </c>
      <c r="AD137" s="1137" t="str">
        <f>ifs($B$2=Controls!$I$2,'Hours Spread'!AE135,$B$2=Controls!$I$3,'Hours Spread'!CA135,$B$2=Controls!$I$4,'Hours Spread'!DW135,$B$2=Controls!$I$5,'Hours Spread'!FS135,$B$2=Controls!$I$4,'Hours Spread'!HO135,$B$2=Controls!$I$7,'Hours Spread'!JK135)</f>
        <v>#N/A</v>
      </c>
      <c r="AE137" s="1137" t="str">
        <f>ifs($B$2=Controls!$I$2,'Hours Spread'!AF135,$B$2=Controls!$I$3,'Hours Spread'!CB135,$B$2=Controls!$I$4,'Hours Spread'!DX135,$B$2=Controls!$I$5,'Hours Spread'!FT135,$B$2=Controls!$I$4,'Hours Spread'!HP135,$B$2=Controls!$I$7,'Hours Spread'!JL135)</f>
        <v>#N/A</v>
      </c>
      <c r="AF137" s="1137" t="str">
        <f>ifs($B$2=Controls!$I$2,'Hours Spread'!AG135,$B$2=Controls!$I$3,'Hours Spread'!CC135,$B$2=Controls!$I$4,'Hours Spread'!DY135,$B$2=Controls!$I$5,'Hours Spread'!FU135,$B$2=Controls!$I$4,'Hours Spread'!HQ135,$B$2=Controls!$I$7,'Hours Spread'!JM135)</f>
        <v>#N/A</v>
      </c>
      <c r="AG137" s="1137" t="str">
        <f>ifs($B$2=Controls!$I$2,'Hours Spread'!AH135,$B$2=Controls!$I$3,'Hours Spread'!CD135,$B$2=Controls!$I$4,'Hours Spread'!DZ135,$B$2=Controls!$I$5,'Hours Spread'!FV135,$B$2=Controls!$I$4,'Hours Spread'!HR135,$B$2=Controls!$I$7,'Hours Spread'!JN135)</f>
        <v>#N/A</v>
      </c>
      <c r="AH137" s="1137" t="str">
        <f>ifs($B$2=Controls!$I$2,'Hours Spread'!AI135,$B$2=Controls!$I$3,'Hours Spread'!CE135,$B$2=Controls!$I$4,'Hours Spread'!EA135,$B$2=Controls!$I$5,'Hours Spread'!FW135,$B$2=Controls!$I$4,'Hours Spread'!HS135,$B$2=Controls!$I$7,'Hours Spread'!JO135)</f>
        <v>#N/A</v>
      </c>
      <c r="AI137" s="1137" t="str">
        <f>ifs($B$2=Controls!$I$2,'Hours Spread'!AJ135,$B$2=Controls!$I$3,'Hours Spread'!CF135,$B$2=Controls!$I$4,'Hours Spread'!EB135,$B$2=Controls!$I$5,'Hours Spread'!FX135,$B$2=Controls!$I$4,'Hours Spread'!HT135,$B$2=Controls!$I$7,'Hours Spread'!JP135)</f>
        <v>#N/A</v>
      </c>
      <c r="AJ137" s="1137" t="str">
        <f>ifs($B$2=Controls!$I$2,'Hours Spread'!AK135,$B$2=Controls!$I$3,'Hours Spread'!CG135,$B$2=Controls!$I$4,'Hours Spread'!EC135,$B$2=Controls!$I$5,'Hours Spread'!FY135,$B$2=Controls!$I$4,'Hours Spread'!HU135,$B$2=Controls!$I$7,'Hours Spread'!JQ135)</f>
        <v>#N/A</v>
      </c>
      <c r="AK137" s="1137" t="str">
        <f>ifs($B$2=Controls!$I$2,'Hours Spread'!AL135,$B$2=Controls!$I$3,'Hours Spread'!CH135,$B$2=Controls!$I$4,'Hours Spread'!ED135,$B$2=Controls!$I$5,'Hours Spread'!FZ135,$B$2=Controls!$I$4,'Hours Spread'!HV135,$B$2=Controls!$I$7,'Hours Spread'!JR135)</f>
        <v>#N/A</v>
      </c>
      <c r="AL137" s="1137" t="str">
        <f>ifs($B$2=Controls!$I$2,'Hours Spread'!AM135,$B$2=Controls!$I$3,'Hours Spread'!CI135,$B$2=Controls!$I$4,'Hours Spread'!EE135,$B$2=Controls!$I$5,'Hours Spread'!GA135,$B$2=Controls!$I$4,'Hours Spread'!HW135,$B$2=Controls!$I$7,'Hours Spread'!JS135)</f>
        <v>#N/A</v>
      </c>
      <c r="AM137" s="1137" t="str">
        <f>ifs($B$2=Controls!$I$2,'Hours Spread'!AN135,$B$2=Controls!$I$3,'Hours Spread'!CJ135,$B$2=Controls!$I$4,'Hours Spread'!EF135,$B$2=Controls!$I$5,'Hours Spread'!GB135,$B$2=Controls!$I$4,'Hours Spread'!HX135,$B$2=Controls!$I$7,'Hours Spread'!JT135)</f>
        <v>#N/A</v>
      </c>
      <c r="AN137" s="1137" t="str">
        <f>ifs($B$2=Controls!$I$2,'Hours Spread'!AO135,$B$2=Controls!$I$3,'Hours Spread'!CK135,$B$2=Controls!$I$4,'Hours Spread'!EG135,$B$2=Controls!$I$5,'Hours Spread'!GC135,$B$2=Controls!$I$4,'Hours Spread'!HY135,$B$2=Controls!$I$7,'Hours Spread'!JU135)</f>
        <v>#N/A</v>
      </c>
      <c r="AO137" s="1137" t="str">
        <f>ifs($B$2=Controls!$I$2,'Hours Spread'!AP135,$B$2=Controls!$I$3,'Hours Spread'!CL135,$B$2=Controls!$I$4,'Hours Spread'!EH135,$B$2=Controls!$I$5,'Hours Spread'!GD135,$B$2=Controls!$I$4,'Hours Spread'!HZ135,$B$2=Controls!$I$7,'Hours Spread'!JV135)</f>
        <v>#N/A</v>
      </c>
      <c r="AP137" s="1137" t="str">
        <f>ifs($B$2=Controls!$I$2,'Hours Spread'!AQ135,$B$2=Controls!$I$3,'Hours Spread'!CM135,$B$2=Controls!$I$4,'Hours Spread'!EI135,$B$2=Controls!$I$5,'Hours Spread'!GE135,$B$2=Controls!$I$4,'Hours Spread'!IA135,$B$2=Controls!$I$7,'Hours Spread'!JW135)</f>
        <v>#N/A</v>
      </c>
      <c r="AQ137" s="1137" t="str">
        <f>ifs($B$2=Controls!$I$2,'Hours Spread'!AR135,$B$2=Controls!$I$3,'Hours Spread'!CN135,$B$2=Controls!$I$4,'Hours Spread'!EJ135,$B$2=Controls!$I$5,'Hours Spread'!GF135,$B$2=Controls!$I$4,'Hours Spread'!IB135,$B$2=Controls!$I$7,'Hours Spread'!JX135)</f>
        <v>#N/A</v>
      </c>
      <c r="AR137" s="1137" t="str">
        <f>ifs($B$2=Controls!$I$2,'Hours Spread'!AS135,$B$2=Controls!$I$3,'Hours Spread'!CO135,$B$2=Controls!$I$4,'Hours Spread'!EK135,$B$2=Controls!$I$5,'Hours Spread'!GG135,$B$2=Controls!$I$4,'Hours Spread'!IC135,$B$2=Controls!$I$7,'Hours Spread'!JY135)</f>
        <v>#N/A</v>
      </c>
      <c r="AS137" s="1137" t="str">
        <f>ifs($B$2=Controls!$I$2,'Hours Spread'!AT135,$B$2=Controls!$I$3,'Hours Spread'!CP135,$B$2=Controls!$I$4,'Hours Spread'!EL135,$B$2=Controls!$I$5,'Hours Spread'!GH135,$B$2=Controls!$I$4,'Hours Spread'!ID135,$B$2=Controls!$I$7,'Hours Spread'!JZ135)</f>
        <v>#N/A</v>
      </c>
      <c r="AT137" s="1137" t="str">
        <f>ifs($B$2=Controls!$I$2,'Hours Spread'!AU135,$B$2=Controls!$I$3,'Hours Spread'!CQ135,$B$2=Controls!$I$4,'Hours Spread'!EM135,$B$2=Controls!$I$5,'Hours Spread'!GI135,$B$2=Controls!$I$4,'Hours Spread'!IE135,$B$2=Controls!$I$7,'Hours Spread'!KA135)</f>
        <v>#N/A</v>
      </c>
      <c r="AU137" s="1137" t="str">
        <f>ifs($B$2=Controls!$I$2,'Hours Spread'!AV135,$B$2=Controls!$I$3,'Hours Spread'!CR135,$B$2=Controls!$I$4,'Hours Spread'!EN135,$B$2=Controls!$I$5,'Hours Spread'!GJ135,$B$2=Controls!$I$4,'Hours Spread'!IF135,$B$2=Controls!$I$7,'Hours Spread'!KB135)</f>
        <v>#N/A</v>
      </c>
      <c r="AV137" s="1137" t="str">
        <f>ifs($B$2=Controls!$I$2,'Hours Spread'!AW135,$B$2=Controls!$I$3,'Hours Spread'!CS135,$B$2=Controls!$I$4,'Hours Spread'!EO135,$B$2=Controls!$I$5,'Hours Spread'!GK135,$B$2=Controls!$I$4,'Hours Spread'!IG135,$B$2=Controls!$I$7,'Hours Spread'!KC135)</f>
        <v>#N/A</v>
      </c>
      <c r="AW137" s="1137" t="str">
        <f>ifs($B$2=Controls!$I$2,'Hours Spread'!AX135,$B$2=Controls!$I$3,'Hours Spread'!CT135,$B$2=Controls!$I$4,'Hours Spread'!EP135,$B$2=Controls!$I$5,'Hours Spread'!GL135,$B$2=Controls!$I$4,'Hours Spread'!IH135,$B$2=Controls!$I$7,'Hours Spread'!KD135)</f>
        <v>#N/A</v>
      </c>
      <c r="AX137" s="1137" t="str">
        <f>ifs($B$2=Controls!$I$2,'Hours Spread'!AY135,$B$2=Controls!$I$3,'Hours Spread'!CU135,$B$2=Controls!$I$4,'Hours Spread'!EQ135,$B$2=Controls!$I$5,'Hours Spread'!GM135,$B$2=Controls!$I$4,'Hours Spread'!II135,$B$2=Controls!$I$7,'Hours Spread'!KE135)</f>
        <v>#N/A</v>
      </c>
    </row>
    <row r="138">
      <c r="A138" s="858"/>
      <c r="B138" s="1143"/>
      <c r="C138" s="1141"/>
      <c r="D138" s="1137" t="str">
        <f>ifs($B$2=Controls!$I$2,'Hours Spread'!E136,$B$2=Controls!$I$3,'Hours Spread'!BA136,$B$2=Controls!$I$4,'Hours Spread'!CW136,$B$2=Controls!$I$5,'Hours Spread'!ES136,$B$2=Controls!$I$4,'Hours Spread'!GO136,$B$2=Controls!$I$7,'Hours Spread'!IK136)</f>
        <v>#N/A</v>
      </c>
      <c r="E138" s="1137" t="str">
        <f>ifs($B$2=Controls!$I$2,'Hours Spread'!F136,$B$2=Controls!$I$3,'Hours Spread'!BB136,$B$2=Controls!$I$4,'Hours Spread'!CX136,$B$2=Controls!$I$5,'Hours Spread'!ET136,$B$2=Controls!$I$4,'Hours Spread'!GP136,$B$2=Controls!$I$7,'Hours Spread'!IL136)</f>
        <v>#N/A</v>
      </c>
      <c r="F138" s="1137" t="str">
        <f>ifs($B$2=Controls!$I$2,'Hours Spread'!G136,$B$2=Controls!$I$3,'Hours Spread'!BC136,$B$2=Controls!$I$4,'Hours Spread'!CY136,$B$2=Controls!$I$5,'Hours Spread'!EU136,$B$2=Controls!$I$4,'Hours Spread'!GQ136,$B$2=Controls!$I$7,'Hours Spread'!IM136)</f>
        <v>#N/A</v>
      </c>
      <c r="G138" s="1137" t="str">
        <f>ifs($B$2=Controls!$I$2,'Hours Spread'!H136,$B$2=Controls!$I$3,'Hours Spread'!BD136,$B$2=Controls!$I$4,'Hours Spread'!CZ136,$B$2=Controls!$I$5,'Hours Spread'!EV136,$B$2=Controls!$I$4,'Hours Spread'!GR136,$B$2=Controls!$I$7,'Hours Spread'!IN136)</f>
        <v>#N/A</v>
      </c>
      <c r="H138" s="1137" t="str">
        <f>ifs($B$2=Controls!$I$2,'Hours Spread'!I136,$B$2=Controls!$I$3,'Hours Spread'!BE136,$B$2=Controls!$I$4,'Hours Spread'!DA136,$B$2=Controls!$I$5,'Hours Spread'!EW136,$B$2=Controls!$I$4,'Hours Spread'!GS136,$B$2=Controls!$I$7,'Hours Spread'!IO136)</f>
        <v>#N/A</v>
      </c>
      <c r="I138" s="1137" t="str">
        <f>ifs($B$2=Controls!$I$2,'Hours Spread'!J136,$B$2=Controls!$I$3,'Hours Spread'!BF136,$B$2=Controls!$I$4,'Hours Spread'!DB136,$B$2=Controls!$I$5,'Hours Spread'!EX136,$B$2=Controls!$I$4,'Hours Spread'!GT136,$B$2=Controls!$I$7,'Hours Spread'!IP136)</f>
        <v>#N/A</v>
      </c>
      <c r="J138" s="1137" t="str">
        <f>ifs($B$2=Controls!$I$2,'Hours Spread'!K136,$B$2=Controls!$I$3,'Hours Spread'!BG136,$B$2=Controls!$I$4,'Hours Spread'!DC136,$B$2=Controls!$I$5,'Hours Spread'!EY136,$B$2=Controls!$I$4,'Hours Spread'!GU136,$B$2=Controls!$I$7,'Hours Spread'!IQ136)</f>
        <v>#N/A</v>
      </c>
      <c r="K138" s="1137" t="str">
        <f>ifs($B$2=Controls!$I$2,'Hours Spread'!L136,$B$2=Controls!$I$3,'Hours Spread'!BH136,$B$2=Controls!$I$4,'Hours Spread'!DD136,$B$2=Controls!$I$5,'Hours Spread'!EZ136,$B$2=Controls!$I$4,'Hours Spread'!GV136,$B$2=Controls!$I$7,'Hours Spread'!IR136)</f>
        <v>#N/A</v>
      </c>
      <c r="L138" s="1137" t="str">
        <f>ifs($B$2=Controls!$I$2,'Hours Spread'!M136,$B$2=Controls!$I$3,'Hours Spread'!BI136,$B$2=Controls!$I$4,'Hours Spread'!DE136,$B$2=Controls!$I$5,'Hours Spread'!FA136,$B$2=Controls!$I$4,'Hours Spread'!GW136,$B$2=Controls!$I$7,'Hours Spread'!IS136)</f>
        <v>#N/A</v>
      </c>
      <c r="M138" s="1137" t="str">
        <f>ifs($B$2=Controls!$I$2,'Hours Spread'!N136,$B$2=Controls!$I$3,'Hours Spread'!BJ136,$B$2=Controls!$I$4,'Hours Spread'!DF136,$B$2=Controls!$I$5,'Hours Spread'!FB136,$B$2=Controls!$I$4,'Hours Spread'!GX136,$B$2=Controls!$I$7,'Hours Spread'!IT136)</f>
        <v>#N/A</v>
      </c>
      <c r="N138" s="1137" t="str">
        <f>ifs($B$2=Controls!$I$2,'Hours Spread'!O136,$B$2=Controls!$I$3,'Hours Spread'!BK136,$B$2=Controls!$I$4,'Hours Spread'!DG136,$B$2=Controls!$I$5,'Hours Spread'!FC136,$B$2=Controls!$I$4,'Hours Spread'!GY136,$B$2=Controls!$I$7,'Hours Spread'!IU136)</f>
        <v>#N/A</v>
      </c>
      <c r="O138" s="1137" t="str">
        <f>ifs($B$2=Controls!$I$2,'Hours Spread'!P136,$B$2=Controls!$I$3,'Hours Spread'!BL136,$B$2=Controls!$I$4,'Hours Spread'!DH136,$B$2=Controls!$I$5,'Hours Spread'!FD136,$B$2=Controls!$I$4,'Hours Spread'!GZ136,$B$2=Controls!$I$7,'Hours Spread'!IV136)</f>
        <v>#N/A</v>
      </c>
      <c r="P138" s="1137" t="str">
        <f>ifs($B$2=Controls!$I$2,'Hours Spread'!Q136,$B$2=Controls!$I$3,'Hours Spread'!BM136,$B$2=Controls!$I$4,'Hours Spread'!DI136,$B$2=Controls!$I$5,'Hours Spread'!FE136,$B$2=Controls!$I$4,'Hours Spread'!HA136,$B$2=Controls!$I$7,'Hours Spread'!IW136)</f>
        <v>#N/A</v>
      </c>
      <c r="Q138" s="1137" t="str">
        <f>ifs($B$2=Controls!$I$2,'Hours Spread'!R136,$B$2=Controls!$I$3,'Hours Spread'!BN136,$B$2=Controls!$I$4,'Hours Spread'!DJ136,$B$2=Controls!$I$5,'Hours Spread'!FF136,$B$2=Controls!$I$4,'Hours Spread'!HB136,$B$2=Controls!$I$7,'Hours Spread'!IX136)</f>
        <v>#N/A</v>
      </c>
      <c r="R138" s="1137" t="str">
        <f>ifs($B$2=Controls!$I$2,'Hours Spread'!S136,$B$2=Controls!$I$3,'Hours Spread'!BO136,$B$2=Controls!$I$4,'Hours Spread'!DK136,$B$2=Controls!$I$5,'Hours Spread'!FG136,$B$2=Controls!$I$4,'Hours Spread'!HC136,$B$2=Controls!$I$7,'Hours Spread'!IY136)</f>
        <v>#N/A</v>
      </c>
      <c r="S138" s="1137" t="str">
        <f>ifs($B$2=Controls!$I$2,'Hours Spread'!T136,$B$2=Controls!$I$3,'Hours Spread'!BP136,$B$2=Controls!$I$4,'Hours Spread'!DL136,$B$2=Controls!$I$5,'Hours Spread'!FH136,$B$2=Controls!$I$4,'Hours Spread'!HD136,$B$2=Controls!$I$7,'Hours Spread'!IZ136)</f>
        <v>#N/A</v>
      </c>
      <c r="T138" s="1137" t="str">
        <f>ifs($B$2=Controls!$I$2,'Hours Spread'!U136,$B$2=Controls!$I$3,'Hours Spread'!BQ136,$B$2=Controls!$I$4,'Hours Spread'!DM136,$B$2=Controls!$I$5,'Hours Spread'!FI136,$B$2=Controls!$I$4,'Hours Spread'!HE136,$B$2=Controls!$I$7,'Hours Spread'!JA136)</f>
        <v>#N/A</v>
      </c>
      <c r="U138" s="1137" t="str">
        <f>ifs($B$2=Controls!$I$2,'Hours Spread'!V136,$B$2=Controls!$I$3,'Hours Spread'!BR136,$B$2=Controls!$I$4,'Hours Spread'!DN136,$B$2=Controls!$I$5,'Hours Spread'!FJ136,$B$2=Controls!$I$4,'Hours Spread'!HF136,$B$2=Controls!$I$7,'Hours Spread'!JB136)</f>
        <v>#N/A</v>
      </c>
      <c r="V138" s="1137" t="str">
        <f>ifs($B$2=Controls!$I$2,'Hours Spread'!W136,$B$2=Controls!$I$3,'Hours Spread'!BS136,$B$2=Controls!$I$4,'Hours Spread'!DO136,$B$2=Controls!$I$5,'Hours Spread'!FK136,$B$2=Controls!$I$4,'Hours Spread'!HG136,$B$2=Controls!$I$7,'Hours Spread'!JC136)</f>
        <v>#N/A</v>
      </c>
      <c r="W138" s="1137" t="str">
        <f>ifs($B$2=Controls!$I$2,'Hours Spread'!X136,$B$2=Controls!$I$3,'Hours Spread'!BT136,$B$2=Controls!$I$4,'Hours Spread'!DP136,$B$2=Controls!$I$5,'Hours Spread'!FL136,$B$2=Controls!$I$4,'Hours Spread'!HH136,$B$2=Controls!$I$7,'Hours Spread'!JD136)</f>
        <v>#N/A</v>
      </c>
      <c r="X138" s="1137" t="str">
        <f>ifs($B$2=Controls!$I$2,'Hours Spread'!Y136,$B$2=Controls!$I$3,'Hours Spread'!BU136,$B$2=Controls!$I$4,'Hours Spread'!DQ136,$B$2=Controls!$I$5,'Hours Spread'!FM136,$B$2=Controls!$I$4,'Hours Spread'!HI136,$B$2=Controls!$I$7,'Hours Spread'!JE136)</f>
        <v>#N/A</v>
      </c>
      <c r="Y138" s="1137" t="str">
        <f>ifs($B$2=Controls!$I$2,'Hours Spread'!Z136,$B$2=Controls!$I$3,'Hours Spread'!BV136,$B$2=Controls!$I$4,'Hours Spread'!DR136,$B$2=Controls!$I$5,'Hours Spread'!FN136,$B$2=Controls!$I$4,'Hours Spread'!HJ136,$B$2=Controls!$I$7,'Hours Spread'!JF136)</f>
        <v>#N/A</v>
      </c>
      <c r="Z138" s="1137" t="str">
        <f>ifs($B$2=Controls!$I$2,'Hours Spread'!AA136,$B$2=Controls!$I$3,'Hours Spread'!BW136,$B$2=Controls!$I$4,'Hours Spread'!DS136,$B$2=Controls!$I$5,'Hours Spread'!FO136,$B$2=Controls!$I$4,'Hours Spread'!HK136,$B$2=Controls!$I$7,'Hours Spread'!JG136)</f>
        <v>#N/A</v>
      </c>
      <c r="AA138" s="1137" t="str">
        <f>ifs($B$2=Controls!$I$2,'Hours Spread'!AB136,$B$2=Controls!$I$3,'Hours Spread'!BX136,$B$2=Controls!$I$4,'Hours Spread'!DT136,$B$2=Controls!$I$5,'Hours Spread'!FP136,$B$2=Controls!$I$4,'Hours Spread'!HL136,$B$2=Controls!$I$7,'Hours Spread'!JH136)</f>
        <v>#N/A</v>
      </c>
      <c r="AB138" s="1137" t="str">
        <f>ifs($B$2=Controls!$I$2,'Hours Spread'!AC136,$B$2=Controls!$I$3,'Hours Spread'!BY136,$B$2=Controls!$I$4,'Hours Spread'!DU136,$B$2=Controls!$I$5,'Hours Spread'!FQ136,$B$2=Controls!$I$4,'Hours Spread'!HM136,$B$2=Controls!$I$7,'Hours Spread'!JI136)</f>
        <v>#N/A</v>
      </c>
      <c r="AC138" s="1137" t="str">
        <f>ifs($B$2=Controls!$I$2,'Hours Spread'!AD136,$B$2=Controls!$I$3,'Hours Spread'!BZ136,$B$2=Controls!$I$4,'Hours Spread'!DV136,$B$2=Controls!$I$5,'Hours Spread'!FR136,$B$2=Controls!$I$4,'Hours Spread'!HN136,$B$2=Controls!$I$7,'Hours Spread'!JJ136)</f>
        <v>#N/A</v>
      </c>
      <c r="AD138" s="1137" t="str">
        <f>ifs($B$2=Controls!$I$2,'Hours Spread'!AE136,$B$2=Controls!$I$3,'Hours Spread'!CA136,$B$2=Controls!$I$4,'Hours Spread'!DW136,$B$2=Controls!$I$5,'Hours Spread'!FS136,$B$2=Controls!$I$4,'Hours Spread'!HO136,$B$2=Controls!$I$7,'Hours Spread'!JK136)</f>
        <v>#N/A</v>
      </c>
      <c r="AE138" s="1137" t="str">
        <f>ifs($B$2=Controls!$I$2,'Hours Spread'!AF136,$B$2=Controls!$I$3,'Hours Spread'!CB136,$B$2=Controls!$I$4,'Hours Spread'!DX136,$B$2=Controls!$I$5,'Hours Spread'!FT136,$B$2=Controls!$I$4,'Hours Spread'!HP136,$B$2=Controls!$I$7,'Hours Spread'!JL136)</f>
        <v>#N/A</v>
      </c>
      <c r="AF138" s="1137" t="str">
        <f>ifs($B$2=Controls!$I$2,'Hours Spread'!AG136,$B$2=Controls!$I$3,'Hours Spread'!CC136,$B$2=Controls!$I$4,'Hours Spread'!DY136,$B$2=Controls!$I$5,'Hours Spread'!FU136,$B$2=Controls!$I$4,'Hours Spread'!HQ136,$B$2=Controls!$I$7,'Hours Spread'!JM136)</f>
        <v>#N/A</v>
      </c>
      <c r="AG138" s="1137" t="str">
        <f>ifs($B$2=Controls!$I$2,'Hours Spread'!AH136,$B$2=Controls!$I$3,'Hours Spread'!CD136,$B$2=Controls!$I$4,'Hours Spread'!DZ136,$B$2=Controls!$I$5,'Hours Spread'!FV136,$B$2=Controls!$I$4,'Hours Spread'!HR136,$B$2=Controls!$I$7,'Hours Spread'!JN136)</f>
        <v>#N/A</v>
      </c>
      <c r="AH138" s="1137" t="str">
        <f>ifs($B$2=Controls!$I$2,'Hours Spread'!AI136,$B$2=Controls!$I$3,'Hours Spread'!CE136,$B$2=Controls!$I$4,'Hours Spread'!EA136,$B$2=Controls!$I$5,'Hours Spread'!FW136,$B$2=Controls!$I$4,'Hours Spread'!HS136,$B$2=Controls!$I$7,'Hours Spread'!JO136)</f>
        <v>#N/A</v>
      </c>
      <c r="AI138" s="1137" t="str">
        <f>ifs($B$2=Controls!$I$2,'Hours Spread'!AJ136,$B$2=Controls!$I$3,'Hours Spread'!CF136,$B$2=Controls!$I$4,'Hours Spread'!EB136,$B$2=Controls!$I$5,'Hours Spread'!FX136,$B$2=Controls!$I$4,'Hours Spread'!HT136,$B$2=Controls!$I$7,'Hours Spread'!JP136)</f>
        <v>#N/A</v>
      </c>
      <c r="AJ138" s="1137" t="str">
        <f>ifs($B$2=Controls!$I$2,'Hours Spread'!AK136,$B$2=Controls!$I$3,'Hours Spread'!CG136,$B$2=Controls!$I$4,'Hours Spread'!EC136,$B$2=Controls!$I$5,'Hours Spread'!FY136,$B$2=Controls!$I$4,'Hours Spread'!HU136,$B$2=Controls!$I$7,'Hours Spread'!JQ136)</f>
        <v>#N/A</v>
      </c>
      <c r="AK138" s="1137" t="str">
        <f>ifs($B$2=Controls!$I$2,'Hours Spread'!AL136,$B$2=Controls!$I$3,'Hours Spread'!CH136,$B$2=Controls!$I$4,'Hours Spread'!ED136,$B$2=Controls!$I$5,'Hours Spread'!FZ136,$B$2=Controls!$I$4,'Hours Spread'!HV136,$B$2=Controls!$I$7,'Hours Spread'!JR136)</f>
        <v>#N/A</v>
      </c>
      <c r="AL138" s="1137" t="str">
        <f>ifs($B$2=Controls!$I$2,'Hours Spread'!AM136,$B$2=Controls!$I$3,'Hours Spread'!CI136,$B$2=Controls!$I$4,'Hours Spread'!EE136,$B$2=Controls!$I$5,'Hours Spread'!GA136,$B$2=Controls!$I$4,'Hours Spread'!HW136,$B$2=Controls!$I$7,'Hours Spread'!JS136)</f>
        <v>#N/A</v>
      </c>
      <c r="AM138" s="1137" t="str">
        <f>ifs($B$2=Controls!$I$2,'Hours Spread'!AN136,$B$2=Controls!$I$3,'Hours Spread'!CJ136,$B$2=Controls!$I$4,'Hours Spread'!EF136,$B$2=Controls!$I$5,'Hours Spread'!GB136,$B$2=Controls!$I$4,'Hours Spread'!HX136,$B$2=Controls!$I$7,'Hours Spread'!JT136)</f>
        <v>#N/A</v>
      </c>
      <c r="AN138" s="1137" t="str">
        <f>ifs($B$2=Controls!$I$2,'Hours Spread'!AO136,$B$2=Controls!$I$3,'Hours Spread'!CK136,$B$2=Controls!$I$4,'Hours Spread'!EG136,$B$2=Controls!$I$5,'Hours Spread'!GC136,$B$2=Controls!$I$4,'Hours Spread'!HY136,$B$2=Controls!$I$7,'Hours Spread'!JU136)</f>
        <v>#N/A</v>
      </c>
      <c r="AO138" s="1137" t="str">
        <f>ifs($B$2=Controls!$I$2,'Hours Spread'!AP136,$B$2=Controls!$I$3,'Hours Spread'!CL136,$B$2=Controls!$I$4,'Hours Spread'!EH136,$B$2=Controls!$I$5,'Hours Spread'!GD136,$B$2=Controls!$I$4,'Hours Spread'!HZ136,$B$2=Controls!$I$7,'Hours Spread'!JV136)</f>
        <v>#N/A</v>
      </c>
      <c r="AP138" s="1137" t="str">
        <f>ifs($B$2=Controls!$I$2,'Hours Spread'!AQ136,$B$2=Controls!$I$3,'Hours Spread'!CM136,$B$2=Controls!$I$4,'Hours Spread'!EI136,$B$2=Controls!$I$5,'Hours Spread'!GE136,$B$2=Controls!$I$4,'Hours Spread'!IA136,$B$2=Controls!$I$7,'Hours Spread'!JW136)</f>
        <v>#N/A</v>
      </c>
      <c r="AQ138" s="1137" t="str">
        <f>ifs($B$2=Controls!$I$2,'Hours Spread'!AR136,$B$2=Controls!$I$3,'Hours Spread'!CN136,$B$2=Controls!$I$4,'Hours Spread'!EJ136,$B$2=Controls!$I$5,'Hours Spread'!GF136,$B$2=Controls!$I$4,'Hours Spread'!IB136,$B$2=Controls!$I$7,'Hours Spread'!JX136)</f>
        <v>#N/A</v>
      </c>
      <c r="AR138" s="1137" t="str">
        <f>ifs($B$2=Controls!$I$2,'Hours Spread'!AS136,$B$2=Controls!$I$3,'Hours Spread'!CO136,$B$2=Controls!$I$4,'Hours Spread'!EK136,$B$2=Controls!$I$5,'Hours Spread'!GG136,$B$2=Controls!$I$4,'Hours Spread'!IC136,$B$2=Controls!$I$7,'Hours Spread'!JY136)</f>
        <v>#N/A</v>
      </c>
      <c r="AS138" s="1137" t="str">
        <f>ifs($B$2=Controls!$I$2,'Hours Spread'!AT136,$B$2=Controls!$I$3,'Hours Spread'!CP136,$B$2=Controls!$I$4,'Hours Spread'!EL136,$B$2=Controls!$I$5,'Hours Spread'!GH136,$B$2=Controls!$I$4,'Hours Spread'!ID136,$B$2=Controls!$I$7,'Hours Spread'!JZ136)</f>
        <v>#N/A</v>
      </c>
      <c r="AT138" s="1137" t="str">
        <f>ifs($B$2=Controls!$I$2,'Hours Spread'!AU136,$B$2=Controls!$I$3,'Hours Spread'!CQ136,$B$2=Controls!$I$4,'Hours Spread'!EM136,$B$2=Controls!$I$5,'Hours Spread'!GI136,$B$2=Controls!$I$4,'Hours Spread'!IE136,$B$2=Controls!$I$7,'Hours Spread'!KA136)</f>
        <v>#N/A</v>
      </c>
      <c r="AU138" s="1137" t="str">
        <f>ifs($B$2=Controls!$I$2,'Hours Spread'!AV136,$B$2=Controls!$I$3,'Hours Spread'!CR136,$B$2=Controls!$I$4,'Hours Spread'!EN136,$B$2=Controls!$I$5,'Hours Spread'!GJ136,$B$2=Controls!$I$4,'Hours Spread'!IF136,$B$2=Controls!$I$7,'Hours Spread'!KB136)</f>
        <v>#N/A</v>
      </c>
      <c r="AV138" s="1137" t="str">
        <f>ifs($B$2=Controls!$I$2,'Hours Spread'!AW136,$B$2=Controls!$I$3,'Hours Spread'!CS136,$B$2=Controls!$I$4,'Hours Spread'!EO136,$B$2=Controls!$I$5,'Hours Spread'!GK136,$B$2=Controls!$I$4,'Hours Spread'!IG136,$B$2=Controls!$I$7,'Hours Spread'!KC136)</f>
        <v>#N/A</v>
      </c>
      <c r="AW138" s="1137" t="str">
        <f>ifs($B$2=Controls!$I$2,'Hours Spread'!AX136,$B$2=Controls!$I$3,'Hours Spread'!CT136,$B$2=Controls!$I$4,'Hours Spread'!EP136,$B$2=Controls!$I$5,'Hours Spread'!GL136,$B$2=Controls!$I$4,'Hours Spread'!IH136,$B$2=Controls!$I$7,'Hours Spread'!KD136)</f>
        <v>#N/A</v>
      </c>
      <c r="AX138" s="1137" t="str">
        <f>ifs($B$2=Controls!$I$2,'Hours Spread'!AY136,$B$2=Controls!$I$3,'Hours Spread'!CU136,$B$2=Controls!$I$4,'Hours Spread'!EQ136,$B$2=Controls!$I$5,'Hours Spread'!GM136,$B$2=Controls!$I$4,'Hours Spread'!II136,$B$2=Controls!$I$7,'Hours Spread'!KE136)</f>
        <v>#N/A</v>
      </c>
    </row>
    <row r="139">
      <c r="A139" s="858"/>
      <c r="B139" s="1143"/>
      <c r="C139" s="1141"/>
      <c r="D139" s="1137" t="str">
        <f>ifs($B$2=Controls!$I$2,'Hours Spread'!E137,$B$2=Controls!$I$3,'Hours Spread'!BA137,$B$2=Controls!$I$4,'Hours Spread'!CW137,$B$2=Controls!$I$5,'Hours Spread'!ES137,$B$2=Controls!$I$4,'Hours Spread'!GO137,$B$2=Controls!$I$7,'Hours Spread'!IK137)</f>
        <v>#N/A</v>
      </c>
      <c r="E139" s="1137" t="str">
        <f>ifs($B$2=Controls!$I$2,'Hours Spread'!F137,$B$2=Controls!$I$3,'Hours Spread'!BB137,$B$2=Controls!$I$4,'Hours Spread'!CX137,$B$2=Controls!$I$5,'Hours Spread'!ET137,$B$2=Controls!$I$4,'Hours Spread'!GP137,$B$2=Controls!$I$7,'Hours Spread'!IL137)</f>
        <v>#N/A</v>
      </c>
      <c r="F139" s="1137" t="str">
        <f>ifs($B$2=Controls!$I$2,'Hours Spread'!G137,$B$2=Controls!$I$3,'Hours Spread'!BC137,$B$2=Controls!$I$4,'Hours Spread'!CY137,$B$2=Controls!$I$5,'Hours Spread'!EU137,$B$2=Controls!$I$4,'Hours Spread'!GQ137,$B$2=Controls!$I$7,'Hours Spread'!IM137)</f>
        <v>#N/A</v>
      </c>
      <c r="G139" s="1137" t="str">
        <f>ifs($B$2=Controls!$I$2,'Hours Spread'!H137,$B$2=Controls!$I$3,'Hours Spread'!BD137,$B$2=Controls!$I$4,'Hours Spread'!CZ137,$B$2=Controls!$I$5,'Hours Spread'!EV137,$B$2=Controls!$I$4,'Hours Spread'!GR137,$B$2=Controls!$I$7,'Hours Spread'!IN137)</f>
        <v>#N/A</v>
      </c>
      <c r="H139" s="1137" t="str">
        <f>ifs($B$2=Controls!$I$2,'Hours Spread'!I137,$B$2=Controls!$I$3,'Hours Spread'!BE137,$B$2=Controls!$I$4,'Hours Spread'!DA137,$B$2=Controls!$I$5,'Hours Spread'!EW137,$B$2=Controls!$I$4,'Hours Spread'!GS137,$B$2=Controls!$I$7,'Hours Spread'!IO137)</f>
        <v>#N/A</v>
      </c>
      <c r="I139" s="1137" t="str">
        <f>ifs($B$2=Controls!$I$2,'Hours Spread'!J137,$B$2=Controls!$I$3,'Hours Spread'!BF137,$B$2=Controls!$I$4,'Hours Spread'!DB137,$B$2=Controls!$I$5,'Hours Spread'!EX137,$B$2=Controls!$I$4,'Hours Spread'!GT137,$B$2=Controls!$I$7,'Hours Spread'!IP137)</f>
        <v>#N/A</v>
      </c>
      <c r="J139" s="1137" t="str">
        <f>ifs($B$2=Controls!$I$2,'Hours Spread'!K137,$B$2=Controls!$I$3,'Hours Spread'!BG137,$B$2=Controls!$I$4,'Hours Spread'!DC137,$B$2=Controls!$I$5,'Hours Spread'!EY137,$B$2=Controls!$I$4,'Hours Spread'!GU137,$B$2=Controls!$I$7,'Hours Spread'!IQ137)</f>
        <v>#N/A</v>
      </c>
      <c r="K139" s="1137" t="str">
        <f>ifs($B$2=Controls!$I$2,'Hours Spread'!L137,$B$2=Controls!$I$3,'Hours Spread'!BH137,$B$2=Controls!$I$4,'Hours Spread'!DD137,$B$2=Controls!$I$5,'Hours Spread'!EZ137,$B$2=Controls!$I$4,'Hours Spread'!GV137,$B$2=Controls!$I$7,'Hours Spread'!IR137)</f>
        <v>#N/A</v>
      </c>
      <c r="L139" s="1137" t="str">
        <f>ifs($B$2=Controls!$I$2,'Hours Spread'!M137,$B$2=Controls!$I$3,'Hours Spread'!BI137,$B$2=Controls!$I$4,'Hours Spread'!DE137,$B$2=Controls!$I$5,'Hours Spread'!FA137,$B$2=Controls!$I$4,'Hours Spread'!GW137,$B$2=Controls!$I$7,'Hours Spread'!IS137)</f>
        <v>#N/A</v>
      </c>
      <c r="M139" s="1137" t="str">
        <f>ifs($B$2=Controls!$I$2,'Hours Spread'!N137,$B$2=Controls!$I$3,'Hours Spread'!BJ137,$B$2=Controls!$I$4,'Hours Spread'!DF137,$B$2=Controls!$I$5,'Hours Spread'!FB137,$B$2=Controls!$I$4,'Hours Spread'!GX137,$B$2=Controls!$I$7,'Hours Spread'!IT137)</f>
        <v>#N/A</v>
      </c>
      <c r="N139" s="1137" t="str">
        <f>ifs($B$2=Controls!$I$2,'Hours Spread'!O137,$B$2=Controls!$I$3,'Hours Spread'!BK137,$B$2=Controls!$I$4,'Hours Spread'!DG137,$B$2=Controls!$I$5,'Hours Spread'!FC137,$B$2=Controls!$I$4,'Hours Spread'!GY137,$B$2=Controls!$I$7,'Hours Spread'!IU137)</f>
        <v>#N/A</v>
      </c>
      <c r="O139" s="1137" t="str">
        <f>ifs($B$2=Controls!$I$2,'Hours Spread'!P137,$B$2=Controls!$I$3,'Hours Spread'!BL137,$B$2=Controls!$I$4,'Hours Spread'!DH137,$B$2=Controls!$I$5,'Hours Spread'!FD137,$B$2=Controls!$I$4,'Hours Spread'!GZ137,$B$2=Controls!$I$7,'Hours Spread'!IV137)</f>
        <v>#N/A</v>
      </c>
      <c r="P139" s="1137" t="str">
        <f>ifs($B$2=Controls!$I$2,'Hours Spread'!Q137,$B$2=Controls!$I$3,'Hours Spread'!BM137,$B$2=Controls!$I$4,'Hours Spread'!DI137,$B$2=Controls!$I$5,'Hours Spread'!FE137,$B$2=Controls!$I$4,'Hours Spread'!HA137,$B$2=Controls!$I$7,'Hours Spread'!IW137)</f>
        <v>#N/A</v>
      </c>
      <c r="Q139" s="1137" t="str">
        <f>ifs($B$2=Controls!$I$2,'Hours Spread'!R137,$B$2=Controls!$I$3,'Hours Spread'!BN137,$B$2=Controls!$I$4,'Hours Spread'!DJ137,$B$2=Controls!$I$5,'Hours Spread'!FF137,$B$2=Controls!$I$4,'Hours Spread'!HB137,$B$2=Controls!$I$7,'Hours Spread'!IX137)</f>
        <v>#N/A</v>
      </c>
      <c r="R139" s="1137" t="str">
        <f>ifs($B$2=Controls!$I$2,'Hours Spread'!S137,$B$2=Controls!$I$3,'Hours Spread'!BO137,$B$2=Controls!$I$4,'Hours Spread'!DK137,$B$2=Controls!$I$5,'Hours Spread'!FG137,$B$2=Controls!$I$4,'Hours Spread'!HC137,$B$2=Controls!$I$7,'Hours Spread'!IY137)</f>
        <v>#N/A</v>
      </c>
      <c r="S139" s="1137" t="str">
        <f>ifs($B$2=Controls!$I$2,'Hours Spread'!T137,$B$2=Controls!$I$3,'Hours Spread'!BP137,$B$2=Controls!$I$4,'Hours Spread'!DL137,$B$2=Controls!$I$5,'Hours Spread'!FH137,$B$2=Controls!$I$4,'Hours Spread'!HD137,$B$2=Controls!$I$7,'Hours Spread'!IZ137)</f>
        <v>#N/A</v>
      </c>
      <c r="T139" s="1137" t="str">
        <f>ifs($B$2=Controls!$I$2,'Hours Spread'!U137,$B$2=Controls!$I$3,'Hours Spread'!BQ137,$B$2=Controls!$I$4,'Hours Spread'!DM137,$B$2=Controls!$I$5,'Hours Spread'!FI137,$B$2=Controls!$I$4,'Hours Spread'!HE137,$B$2=Controls!$I$7,'Hours Spread'!JA137)</f>
        <v>#N/A</v>
      </c>
      <c r="U139" s="1137" t="str">
        <f>ifs($B$2=Controls!$I$2,'Hours Spread'!V137,$B$2=Controls!$I$3,'Hours Spread'!BR137,$B$2=Controls!$I$4,'Hours Spread'!DN137,$B$2=Controls!$I$5,'Hours Spread'!FJ137,$B$2=Controls!$I$4,'Hours Spread'!HF137,$B$2=Controls!$I$7,'Hours Spread'!JB137)</f>
        <v>#N/A</v>
      </c>
      <c r="V139" s="1137" t="str">
        <f>ifs($B$2=Controls!$I$2,'Hours Spread'!W137,$B$2=Controls!$I$3,'Hours Spread'!BS137,$B$2=Controls!$I$4,'Hours Spread'!DO137,$B$2=Controls!$I$5,'Hours Spread'!FK137,$B$2=Controls!$I$4,'Hours Spread'!HG137,$B$2=Controls!$I$7,'Hours Spread'!JC137)</f>
        <v>#N/A</v>
      </c>
      <c r="W139" s="1137" t="str">
        <f>ifs($B$2=Controls!$I$2,'Hours Spread'!X137,$B$2=Controls!$I$3,'Hours Spread'!BT137,$B$2=Controls!$I$4,'Hours Spread'!DP137,$B$2=Controls!$I$5,'Hours Spread'!FL137,$B$2=Controls!$I$4,'Hours Spread'!HH137,$B$2=Controls!$I$7,'Hours Spread'!JD137)</f>
        <v>#N/A</v>
      </c>
      <c r="X139" s="1137" t="str">
        <f>ifs($B$2=Controls!$I$2,'Hours Spread'!Y137,$B$2=Controls!$I$3,'Hours Spread'!BU137,$B$2=Controls!$I$4,'Hours Spread'!DQ137,$B$2=Controls!$I$5,'Hours Spread'!FM137,$B$2=Controls!$I$4,'Hours Spread'!HI137,$B$2=Controls!$I$7,'Hours Spread'!JE137)</f>
        <v>#N/A</v>
      </c>
      <c r="Y139" s="1137" t="str">
        <f>ifs($B$2=Controls!$I$2,'Hours Spread'!Z137,$B$2=Controls!$I$3,'Hours Spread'!BV137,$B$2=Controls!$I$4,'Hours Spread'!DR137,$B$2=Controls!$I$5,'Hours Spread'!FN137,$B$2=Controls!$I$4,'Hours Spread'!HJ137,$B$2=Controls!$I$7,'Hours Spread'!JF137)</f>
        <v>#N/A</v>
      </c>
      <c r="Z139" s="1137" t="str">
        <f>ifs($B$2=Controls!$I$2,'Hours Spread'!AA137,$B$2=Controls!$I$3,'Hours Spread'!BW137,$B$2=Controls!$I$4,'Hours Spread'!DS137,$B$2=Controls!$I$5,'Hours Spread'!FO137,$B$2=Controls!$I$4,'Hours Spread'!HK137,$B$2=Controls!$I$7,'Hours Spread'!JG137)</f>
        <v>#N/A</v>
      </c>
      <c r="AA139" s="1137" t="str">
        <f>ifs($B$2=Controls!$I$2,'Hours Spread'!AB137,$B$2=Controls!$I$3,'Hours Spread'!BX137,$B$2=Controls!$I$4,'Hours Spread'!DT137,$B$2=Controls!$I$5,'Hours Spread'!FP137,$B$2=Controls!$I$4,'Hours Spread'!HL137,$B$2=Controls!$I$7,'Hours Spread'!JH137)</f>
        <v>#N/A</v>
      </c>
      <c r="AB139" s="1137" t="str">
        <f>ifs($B$2=Controls!$I$2,'Hours Spread'!AC137,$B$2=Controls!$I$3,'Hours Spread'!BY137,$B$2=Controls!$I$4,'Hours Spread'!DU137,$B$2=Controls!$I$5,'Hours Spread'!FQ137,$B$2=Controls!$I$4,'Hours Spread'!HM137,$B$2=Controls!$I$7,'Hours Spread'!JI137)</f>
        <v>#N/A</v>
      </c>
      <c r="AC139" s="1137" t="str">
        <f>ifs($B$2=Controls!$I$2,'Hours Spread'!AD137,$B$2=Controls!$I$3,'Hours Spread'!BZ137,$B$2=Controls!$I$4,'Hours Spread'!DV137,$B$2=Controls!$I$5,'Hours Spread'!FR137,$B$2=Controls!$I$4,'Hours Spread'!HN137,$B$2=Controls!$I$7,'Hours Spread'!JJ137)</f>
        <v>#N/A</v>
      </c>
      <c r="AD139" s="1137" t="str">
        <f>ifs($B$2=Controls!$I$2,'Hours Spread'!AE137,$B$2=Controls!$I$3,'Hours Spread'!CA137,$B$2=Controls!$I$4,'Hours Spread'!DW137,$B$2=Controls!$I$5,'Hours Spread'!FS137,$B$2=Controls!$I$4,'Hours Spread'!HO137,$B$2=Controls!$I$7,'Hours Spread'!JK137)</f>
        <v>#N/A</v>
      </c>
      <c r="AE139" s="1137" t="str">
        <f>ifs($B$2=Controls!$I$2,'Hours Spread'!AF137,$B$2=Controls!$I$3,'Hours Spread'!CB137,$B$2=Controls!$I$4,'Hours Spread'!DX137,$B$2=Controls!$I$5,'Hours Spread'!FT137,$B$2=Controls!$I$4,'Hours Spread'!HP137,$B$2=Controls!$I$7,'Hours Spread'!JL137)</f>
        <v>#N/A</v>
      </c>
      <c r="AF139" s="1137" t="str">
        <f>ifs($B$2=Controls!$I$2,'Hours Spread'!AG137,$B$2=Controls!$I$3,'Hours Spread'!CC137,$B$2=Controls!$I$4,'Hours Spread'!DY137,$B$2=Controls!$I$5,'Hours Spread'!FU137,$B$2=Controls!$I$4,'Hours Spread'!HQ137,$B$2=Controls!$I$7,'Hours Spread'!JM137)</f>
        <v>#N/A</v>
      </c>
      <c r="AG139" s="1137" t="str">
        <f>ifs($B$2=Controls!$I$2,'Hours Spread'!AH137,$B$2=Controls!$I$3,'Hours Spread'!CD137,$B$2=Controls!$I$4,'Hours Spread'!DZ137,$B$2=Controls!$I$5,'Hours Spread'!FV137,$B$2=Controls!$I$4,'Hours Spread'!HR137,$B$2=Controls!$I$7,'Hours Spread'!JN137)</f>
        <v>#N/A</v>
      </c>
      <c r="AH139" s="1137" t="str">
        <f>ifs($B$2=Controls!$I$2,'Hours Spread'!AI137,$B$2=Controls!$I$3,'Hours Spread'!CE137,$B$2=Controls!$I$4,'Hours Spread'!EA137,$B$2=Controls!$I$5,'Hours Spread'!FW137,$B$2=Controls!$I$4,'Hours Spread'!HS137,$B$2=Controls!$I$7,'Hours Spread'!JO137)</f>
        <v>#N/A</v>
      </c>
      <c r="AI139" s="1137" t="str">
        <f>ifs($B$2=Controls!$I$2,'Hours Spread'!AJ137,$B$2=Controls!$I$3,'Hours Spread'!CF137,$B$2=Controls!$I$4,'Hours Spread'!EB137,$B$2=Controls!$I$5,'Hours Spread'!FX137,$B$2=Controls!$I$4,'Hours Spread'!HT137,$B$2=Controls!$I$7,'Hours Spread'!JP137)</f>
        <v>#N/A</v>
      </c>
      <c r="AJ139" s="1137" t="str">
        <f>ifs($B$2=Controls!$I$2,'Hours Spread'!AK137,$B$2=Controls!$I$3,'Hours Spread'!CG137,$B$2=Controls!$I$4,'Hours Spread'!EC137,$B$2=Controls!$I$5,'Hours Spread'!FY137,$B$2=Controls!$I$4,'Hours Spread'!HU137,$B$2=Controls!$I$7,'Hours Spread'!JQ137)</f>
        <v>#N/A</v>
      </c>
      <c r="AK139" s="1137" t="str">
        <f>ifs($B$2=Controls!$I$2,'Hours Spread'!AL137,$B$2=Controls!$I$3,'Hours Spread'!CH137,$B$2=Controls!$I$4,'Hours Spread'!ED137,$B$2=Controls!$I$5,'Hours Spread'!FZ137,$B$2=Controls!$I$4,'Hours Spread'!HV137,$B$2=Controls!$I$7,'Hours Spread'!JR137)</f>
        <v>#N/A</v>
      </c>
      <c r="AL139" s="1137" t="str">
        <f>ifs($B$2=Controls!$I$2,'Hours Spread'!AM137,$B$2=Controls!$I$3,'Hours Spread'!CI137,$B$2=Controls!$I$4,'Hours Spread'!EE137,$B$2=Controls!$I$5,'Hours Spread'!GA137,$B$2=Controls!$I$4,'Hours Spread'!HW137,$B$2=Controls!$I$7,'Hours Spread'!JS137)</f>
        <v>#N/A</v>
      </c>
      <c r="AM139" s="1137" t="str">
        <f>ifs($B$2=Controls!$I$2,'Hours Spread'!AN137,$B$2=Controls!$I$3,'Hours Spread'!CJ137,$B$2=Controls!$I$4,'Hours Spread'!EF137,$B$2=Controls!$I$5,'Hours Spread'!GB137,$B$2=Controls!$I$4,'Hours Spread'!HX137,$B$2=Controls!$I$7,'Hours Spread'!JT137)</f>
        <v>#N/A</v>
      </c>
      <c r="AN139" s="1137" t="str">
        <f>ifs($B$2=Controls!$I$2,'Hours Spread'!AO137,$B$2=Controls!$I$3,'Hours Spread'!CK137,$B$2=Controls!$I$4,'Hours Spread'!EG137,$B$2=Controls!$I$5,'Hours Spread'!GC137,$B$2=Controls!$I$4,'Hours Spread'!HY137,$B$2=Controls!$I$7,'Hours Spread'!JU137)</f>
        <v>#N/A</v>
      </c>
      <c r="AO139" s="1137" t="str">
        <f>ifs($B$2=Controls!$I$2,'Hours Spread'!AP137,$B$2=Controls!$I$3,'Hours Spread'!CL137,$B$2=Controls!$I$4,'Hours Spread'!EH137,$B$2=Controls!$I$5,'Hours Spread'!GD137,$B$2=Controls!$I$4,'Hours Spread'!HZ137,$B$2=Controls!$I$7,'Hours Spread'!JV137)</f>
        <v>#N/A</v>
      </c>
      <c r="AP139" s="1137" t="str">
        <f>ifs($B$2=Controls!$I$2,'Hours Spread'!AQ137,$B$2=Controls!$I$3,'Hours Spread'!CM137,$B$2=Controls!$I$4,'Hours Spread'!EI137,$B$2=Controls!$I$5,'Hours Spread'!GE137,$B$2=Controls!$I$4,'Hours Spread'!IA137,$B$2=Controls!$I$7,'Hours Spread'!JW137)</f>
        <v>#N/A</v>
      </c>
      <c r="AQ139" s="1137" t="str">
        <f>ifs($B$2=Controls!$I$2,'Hours Spread'!AR137,$B$2=Controls!$I$3,'Hours Spread'!CN137,$B$2=Controls!$I$4,'Hours Spread'!EJ137,$B$2=Controls!$I$5,'Hours Spread'!GF137,$B$2=Controls!$I$4,'Hours Spread'!IB137,$B$2=Controls!$I$7,'Hours Spread'!JX137)</f>
        <v>#N/A</v>
      </c>
      <c r="AR139" s="1137" t="str">
        <f>ifs($B$2=Controls!$I$2,'Hours Spread'!AS137,$B$2=Controls!$I$3,'Hours Spread'!CO137,$B$2=Controls!$I$4,'Hours Spread'!EK137,$B$2=Controls!$I$5,'Hours Spread'!GG137,$B$2=Controls!$I$4,'Hours Spread'!IC137,$B$2=Controls!$I$7,'Hours Spread'!JY137)</f>
        <v>#N/A</v>
      </c>
      <c r="AS139" s="1137" t="str">
        <f>ifs($B$2=Controls!$I$2,'Hours Spread'!AT137,$B$2=Controls!$I$3,'Hours Spread'!CP137,$B$2=Controls!$I$4,'Hours Spread'!EL137,$B$2=Controls!$I$5,'Hours Spread'!GH137,$B$2=Controls!$I$4,'Hours Spread'!ID137,$B$2=Controls!$I$7,'Hours Spread'!JZ137)</f>
        <v>#N/A</v>
      </c>
      <c r="AT139" s="1137" t="str">
        <f>ifs($B$2=Controls!$I$2,'Hours Spread'!AU137,$B$2=Controls!$I$3,'Hours Spread'!CQ137,$B$2=Controls!$I$4,'Hours Spread'!EM137,$B$2=Controls!$I$5,'Hours Spread'!GI137,$B$2=Controls!$I$4,'Hours Spread'!IE137,$B$2=Controls!$I$7,'Hours Spread'!KA137)</f>
        <v>#N/A</v>
      </c>
      <c r="AU139" s="1137" t="str">
        <f>ifs($B$2=Controls!$I$2,'Hours Spread'!AV137,$B$2=Controls!$I$3,'Hours Spread'!CR137,$B$2=Controls!$I$4,'Hours Spread'!EN137,$B$2=Controls!$I$5,'Hours Spread'!GJ137,$B$2=Controls!$I$4,'Hours Spread'!IF137,$B$2=Controls!$I$7,'Hours Spread'!KB137)</f>
        <v>#N/A</v>
      </c>
      <c r="AV139" s="1137" t="str">
        <f>ifs($B$2=Controls!$I$2,'Hours Spread'!AW137,$B$2=Controls!$I$3,'Hours Spread'!CS137,$B$2=Controls!$I$4,'Hours Spread'!EO137,$B$2=Controls!$I$5,'Hours Spread'!GK137,$B$2=Controls!$I$4,'Hours Spread'!IG137,$B$2=Controls!$I$7,'Hours Spread'!KC137)</f>
        <v>#N/A</v>
      </c>
      <c r="AW139" s="1137" t="str">
        <f>ifs($B$2=Controls!$I$2,'Hours Spread'!AX137,$B$2=Controls!$I$3,'Hours Spread'!CT137,$B$2=Controls!$I$4,'Hours Spread'!EP137,$B$2=Controls!$I$5,'Hours Spread'!GL137,$B$2=Controls!$I$4,'Hours Spread'!IH137,$B$2=Controls!$I$7,'Hours Spread'!KD137)</f>
        <v>#N/A</v>
      </c>
      <c r="AX139" s="1137" t="str">
        <f>ifs($B$2=Controls!$I$2,'Hours Spread'!AY137,$B$2=Controls!$I$3,'Hours Spread'!CU137,$B$2=Controls!$I$4,'Hours Spread'!EQ137,$B$2=Controls!$I$5,'Hours Spread'!GM137,$B$2=Controls!$I$4,'Hours Spread'!II137,$B$2=Controls!$I$7,'Hours Spread'!KE137)</f>
        <v>#N/A</v>
      </c>
    </row>
    <row r="140">
      <c r="A140" s="858"/>
      <c r="B140" s="1143"/>
      <c r="C140" s="1141"/>
      <c r="D140" s="1141"/>
      <c r="E140" s="1141"/>
      <c r="F140" s="1141"/>
      <c r="G140" s="1141"/>
      <c r="H140" s="1141"/>
      <c r="I140" s="1141"/>
      <c r="J140" s="1141"/>
      <c r="K140" s="1141"/>
      <c r="L140" s="1141"/>
      <c r="M140" s="1141"/>
      <c r="N140" s="1141"/>
      <c r="O140" s="1141"/>
      <c r="P140" s="1141"/>
      <c r="Q140" s="1141"/>
      <c r="R140" s="1141"/>
      <c r="S140" s="1141"/>
      <c r="T140" s="1141"/>
      <c r="U140" s="1141"/>
      <c r="V140" s="1141"/>
      <c r="W140" s="1141"/>
      <c r="X140" s="1141"/>
      <c r="Y140" s="1141"/>
      <c r="Z140" s="1141"/>
      <c r="AA140" s="1141"/>
      <c r="AB140" s="1141"/>
      <c r="AC140" s="1141"/>
      <c r="AD140" s="1141"/>
      <c r="AE140" s="1141"/>
      <c r="AF140" s="1141"/>
      <c r="AG140" s="1141"/>
      <c r="AH140" s="1141"/>
      <c r="AI140" s="1141"/>
      <c r="AJ140" s="1141"/>
      <c r="AK140" s="1141"/>
      <c r="AL140" s="1141"/>
      <c r="AM140" s="1141"/>
      <c r="AN140" s="1141"/>
      <c r="AO140" s="1141"/>
      <c r="AP140" s="1141"/>
      <c r="AQ140" s="1141"/>
      <c r="AR140" s="1141"/>
      <c r="AS140" s="1141"/>
      <c r="AT140" s="1141"/>
      <c r="AU140" s="1141"/>
      <c r="AV140" s="1141"/>
      <c r="AW140" s="1141"/>
      <c r="AX140" s="1141"/>
    </row>
    <row r="141">
      <c r="A141" s="858"/>
      <c r="B141" s="1143"/>
      <c r="C141" s="1141"/>
      <c r="D141" s="1141"/>
      <c r="E141" s="1141"/>
      <c r="F141" s="1141"/>
      <c r="G141" s="1141"/>
      <c r="H141" s="1141"/>
      <c r="I141" s="1141"/>
      <c r="J141" s="1141"/>
      <c r="K141" s="1141"/>
      <c r="L141" s="1141"/>
      <c r="M141" s="1141"/>
      <c r="N141" s="1141"/>
      <c r="O141" s="1141"/>
      <c r="P141" s="1141"/>
      <c r="Q141" s="1141"/>
      <c r="R141" s="1141"/>
      <c r="S141" s="1141"/>
      <c r="T141" s="1141"/>
      <c r="U141" s="1141"/>
      <c r="V141" s="1141"/>
      <c r="W141" s="1141"/>
      <c r="X141" s="1141"/>
      <c r="Y141" s="1141"/>
      <c r="Z141" s="1141"/>
      <c r="AA141" s="1141"/>
      <c r="AB141" s="1141"/>
      <c r="AC141" s="1141"/>
      <c r="AD141" s="1141"/>
      <c r="AE141" s="1141"/>
      <c r="AF141" s="1141"/>
      <c r="AG141" s="1141"/>
      <c r="AH141" s="1141"/>
      <c r="AI141" s="1141"/>
      <c r="AJ141" s="1141"/>
      <c r="AK141" s="1141"/>
      <c r="AL141" s="1141"/>
      <c r="AM141" s="1141"/>
      <c r="AN141" s="1141"/>
      <c r="AO141" s="1141"/>
      <c r="AP141" s="1141"/>
      <c r="AQ141" s="1141"/>
      <c r="AR141" s="1141"/>
      <c r="AS141" s="1141"/>
      <c r="AT141" s="1141"/>
      <c r="AU141" s="1141"/>
      <c r="AV141" s="1141"/>
      <c r="AW141" s="1141"/>
      <c r="AX141" s="1141"/>
    </row>
    <row r="142">
      <c r="A142" s="858"/>
      <c r="B142" s="1143"/>
      <c r="C142" s="1141"/>
      <c r="D142" s="1141"/>
      <c r="E142" s="1141"/>
      <c r="F142" s="1141"/>
      <c r="G142" s="1141"/>
      <c r="H142" s="1141"/>
      <c r="I142" s="1141"/>
      <c r="J142" s="1141"/>
      <c r="K142" s="1141"/>
      <c r="L142" s="1141"/>
      <c r="M142" s="1141"/>
      <c r="N142" s="1141"/>
      <c r="O142" s="1141"/>
      <c r="P142" s="1141"/>
      <c r="Q142" s="1141"/>
      <c r="R142" s="1141"/>
      <c r="S142" s="1141"/>
      <c r="T142" s="1141"/>
      <c r="U142" s="1141"/>
      <c r="V142" s="1141"/>
      <c r="W142" s="1141"/>
      <c r="X142" s="1141"/>
      <c r="Y142" s="1141"/>
      <c r="Z142" s="1141"/>
      <c r="AA142" s="1141"/>
      <c r="AB142" s="1141"/>
      <c r="AC142" s="1141"/>
      <c r="AD142" s="1141"/>
      <c r="AE142" s="1141"/>
      <c r="AF142" s="1141"/>
      <c r="AG142" s="1141"/>
      <c r="AH142" s="1141"/>
      <c r="AI142" s="1141"/>
      <c r="AJ142" s="1141"/>
      <c r="AK142" s="1141"/>
      <c r="AL142" s="1141"/>
      <c r="AM142" s="1141"/>
      <c r="AN142" s="1141"/>
      <c r="AO142" s="1141"/>
      <c r="AP142" s="1141"/>
      <c r="AQ142" s="1141"/>
      <c r="AR142" s="1141"/>
      <c r="AS142" s="1141"/>
      <c r="AT142" s="1141"/>
      <c r="AU142" s="1141"/>
      <c r="AV142" s="1141"/>
      <c r="AW142" s="1141"/>
      <c r="AX142" s="1141"/>
    </row>
    <row r="143">
      <c r="A143" s="858"/>
      <c r="B143" s="1143"/>
      <c r="C143" s="1141"/>
      <c r="D143" s="1141"/>
      <c r="E143" s="1141"/>
      <c r="F143" s="1141"/>
      <c r="G143" s="1141"/>
      <c r="H143" s="1141"/>
      <c r="I143" s="1141"/>
      <c r="J143" s="1141"/>
      <c r="K143" s="1141"/>
      <c r="L143" s="1141"/>
      <c r="M143" s="1141"/>
      <c r="N143" s="1141"/>
      <c r="O143" s="1141"/>
      <c r="P143" s="1141"/>
      <c r="Q143" s="1141"/>
      <c r="R143" s="1141"/>
      <c r="S143" s="1141"/>
      <c r="T143" s="1141"/>
      <c r="U143" s="1141"/>
      <c r="V143" s="1141"/>
      <c r="W143" s="1141"/>
      <c r="X143" s="1141"/>
      <c r="Y143" s="1141"/>
      <c r="Z143" s="1141"/>
      <c r="AA143" s="1141"/>
      <c r="AB143" s="1141"/>
      <c r="AC143" s="1141"/>
      <c r="AD143" s="1141"/>
      <c r="AE143" s="1141"/>
      <c r="AF143" s="1141"/>
      <c r="AG143" s="1141"/>
      <c r="AH143" s="1141"/>
      <c r="AI143" s="1141"/>
      <c r="AJ143" s="1141"/>
      <c r="AK143" s="1141"/>
      <c r="AL143" s="1141"/>
      <c r="AM143" s="1141"/>
      <c r="AN143" s="1141"/>
      <c r="AO143" s="1141"/>
      <c r="AP143" s="1141"/>
      <c r="AQ143" s="1141"/>
      <c r="AR143" s="1141"/>
      <c r="AS143" s="1141"/>
      <c r="AT143" s="1141"/>
      <c r="AU143" s="1141"/>
      <c r="AV143" s="1141"/>
      <c r="AW143" s="1141"/>
      <c r="AX143" s="1141"/>
    </row>
    <row r="144">
      <c r="A144" s="858"/>
      <c r="B144" s="1143"/>
      <c r="C144" s="1141"/>
      <c r="D144" s="1141"/>
      <c r="E144" s="1141"/>
      <c r="F144" s="1141"/>
      <c r="G144" s="1141"/>
      <c r="H144" s="1141"/>
      <c r="I144" s="1141"/>
      <c r="J144" s="1141"/>
      <c r="K144" s="1141"/>
      <c r="L144" s="1141"/>
      <c r="M144" s="1141"/>
      <c r="N144" s="1141"/>
      <c r="O144" s="1141"/>
      <c r="P144" s="1141"/>
      <c r="Q144" s="1141"/>
      <c r="R144" s="1141"/>
      <c r="S144" s="1141"/>
      <c r="T144" s="1141"/>
      <c r="U144" s="1141"/>
      <c r="V144" s="1141"/>
      <c r="W144" s="1141"/>
      <c r="X144" s="1141"/>
      <c r="Y144" s="1141"/>
      <c r="Z144" s="1141"/>
      <c r="AA144" s="1141"/>
      <c r="AB144" s="1141"/>
      <c r="AC144" s="1141"/>
      <c r="AD144" s="1141"/>
      <c r="AE144" s="1141"/>
      <c r="AF144" s="1141"/>
      <c r="AG144" s="1141"/>
      <c r="AH144" s="1141"/>
      <c r="AI144" s="1141"/>
      <c r="AJ144" s="1141"/>
      <c r="AK144" s="1141"/>
      <c r="AL144" s="1141"/>
      <c r="AM144" s="1141"/>
      <c r="AN144" s="1141"/>
      <c r="AO144" s="1141"/>
      <c r="AP144" s="1141"/>
      <c r="AQ144" s="1141"/>
      <c r="AR144" s="1141"/>
      <c r="AS144" s="1141"/>
      <c r="AT144" s="1141"/>
      <c r="AU144" s="1141"/>
      <c r="AV144" s="1141"/>
      <c r="AW144" s="1141"/>
      <c r="AX144" s="1141"/>
    </row>
    <row r="145">
      <c r="A145" s="858"/>
      <c r="B145" s="1143"/>
      <c r="C145" s="1141"/>
      <c r="D145" s="1141"/>
      <c r="E145" s="1141"/>
      <c r="F145" s="1141"/>
      <c r="G145" s="1141"/>
      <c r="H145" s="1141"/>
      <c r="I145" s="1141"/>
      <c r="J145" s="1141"/>
      <c r="K145" s="1141"/>
      <c r="L145" s="1141"/>
      <c r="M145" s="1141"/>
      <c r="N145" s="1141"/>
      <c r="O145" s="1141"/>
      <c r="P145" s="1141"/>
      <c r="Q145" s="1141"/>
      <c r="R145" s="1141"/>
      <c r="S145" s="1141"/>
      <c r="T145" s="1141"/>
      <c r="U145" s="1141"/>
      <c r="V145" s="1141"/>
      <c r="W145" s="1141"/>
      <c r="X145" s="1141"/>
      <c r="Y145" s="1141"/>
      <c r="Z145" s="1141"/>
      <c r="AA145" s="1141"/>
      <c r="AB145" s="1141"/>
      <c r="AC145" s="1141"/>
      <c r="AD145" s="1141"/>
      <c r="AE145" s="1141"/>
      <c r="AF145" s="1141"/>
      <c r="AG145" s="1141"/>
      <c r="AH145" s="1141"/>
      <c r="AI145" s="1141"/>
      <c r="AJ145" s="1141"/>
      <c r="AK145" s="1141"/>
      <c r="AL145" s="1141"/>
      <c r="AM145" s="1141"/>
      <c r="AN145" s="1141"/>
      <c r="AO145" s="1141"/>
      <c r="AP145" s="1141"/>
      <c r="AQ145" s="1141"/>
      <c r="AR145" s="1141"/>
      <c r="AS145" s="1141"/>
      <c r="AT145" s="1141"/>
      <c r="AU145" s="1141"/>
      <c r="AV145" s="1141"/>
      <c r="AW145" s="1141"/>
      <c r="AX145" s="1141"/>
    </row>
    <row r="146">
      <c r="A146" s="858"/>
      <c r="B146" s="1143"/>
      <c r="C146" s="1141"/>
      <c r="D146" s="1141"/>
      <c r="E146" s="1141"/>
      <c r="F146" s="1141"/>
      <c r="G146" s="1141"/>
      <c r="H146" s="1141"/>
      <c r="I146" s="1141"/>
      <c r="J146" s="1141"/>
      <c r="K146" s="1141"/>
      <c r="L146" s="1141"/>
      <c r="M146" s="1141"/>
      <c r="N146" s="1141"/>
      <c r="O146" s="1141"/>
      <c r="P146" s="1141"/>
      <c r="Q146" s="1141"/>
      <c r="R146" s="1141"/>
      <c r="S146" s="1141"/>
      <c r="T146" s="1141"/>
      <c r="U146" s="1141"/>
      <c r="V146" s="1141"/>
      <c r="W146" s="1141"/>
      <c r="X146" s="1141"/>
      <c r="Y146" s="1141"/>
      <c r="Z146" s="1141"/>
      <c r="AA146" s="1141"/>
      <c r="AB146" s="1141"/>
      <c r="AC146" s="1141"/>
      <c r="AD146" s="1141"/>
      <c r="AE146" s="1141"/>
      <c r="AF146" s="1141"/>
      <c r="AG146" s="1141"/>
      <c r="AH146" s="1141"/>
      <c r="AI146" s="1141"/>
      <c r="AJ146" s="1141"/>
      <c r="AK146" s="1141"/>
      <c r="AL146" s="1141"/>
      <c r="AM146" s="1141"/>
      <c r="AN146" s="1141"/>
      <c r="AO146" s="1141"/>
      <c r="AP146" s="1141"/>
      <c r="AQ146" s="1141"/>
      <c r="AR146" s="1141"/>
      <c r="AS146" s="1141"/>
      <c r="AT146" s="1141"/>
      <c r="AU146" s="1141"/>
      <c r="AV146" s="1141"/>
      <c r="AW146" s="1141"/>
      <c r="AX146" s="1141"/>
    </row>
    <row r="147">
      <c r="A147" s="858"/>
      <c r="B147" s="1143"/>
      <c r="C147" s="1141"/>
      <c r="D147" s="1141"/>
      <c r="E147" s="1141"/>
      <c r="F147" s="1141"/>
      <c r="G147" s="1141"/>
      <c r="H147" s="1141"/>
      <c r="I147" s="1141"/>
      <c r="J147" s="1141"/>
      <c r="K147" s="1141"/>
      <c r="L147" s="1141"/>
      <c r="M147" s="1141"/>
      <c r="N147" s="1141"/>
      <c r="O147" s="1141"/>
      <c r="P147" s="1141"/>
      <c r="Q147" s="1141"/>
      <c r="R147" s="1141"/>
      <c r="S147" s="1141"/>
      <c r="T147" s="1141"/>
      <c r="U147" s="1141"/>
      <c r="V147" s="1141"/>
      <c r="W147" s="1141"/>
      <c r="X147" s="1141"/>
      <c r="Y147" s="1141"/>
      <c r="Z147" s="1141"/>
      <c r="AA147" s="1141"/>
      <c r="AB147" s="1141"/>
      <c r="AC147" s="1141"/>
      <c r="AD147" s="1141"/>
      <c r="AE147" s="1141"/>
      <c r="AF147" s="1141"/>
      <c r="AG147" s="1141"/>
      <c r="AH147" s="1141"/>
      <c r="AI147" s="1141"/>
      <c r="AJ147" s="1141"/>
      <c r="AK147" s="1141"/>
      <c r="AL147" s="1141"/>
      <c r="AM147" s="1141"/>
      <c r="AN147" s="1141"/>
      <c r="AO147" s="1141"/>
      <c r="AP147" s="1141"/>
      <c r="AQ147" s="1141"/>
      <c r="AR147" s="1141"/>
      <c r="AS147" s="1141"/>
      <c r="AT147" s="1141"/>
      <c r="AU147" s="1141"/>
      <c r="AV147" s="1141"/>
      <c r="AW147" s="1141"/>
      <c r="AX147" s="1141"/>
    </row>
    <row r="148">
      <c r="A148" s="858"/>
      <c r="B148" s="1143"/>
      <c r="C148" s="1141"/>
      <c r="D148" s="1141"/>
      <c r="E148" s="1141"/>
      <c r="F148" s="1141"/>
      <c r="G148" s="1141"/>
      <c r="H148" s="1141"/>
      <c r="I148" s="1141"/>
      <c r="J148" s="1141"/>
      <c r="K148" s="1141"/>
      <c r="L148" s="1141"/>
      <c r="M148" s="1141"/>
      <c r="N148" s="1141"/>
      <c r="O148" s="1141"/>
      <c r="P148" s="1141"/>
      <c r="Q148" s="1141"/>
      <c r="R148" s="1141"/>
      <c r="S148" s="1141"/>
      <c r="T148" s="1141"/>
      <c r="U148" s="1141"/>
      <c r="V148" s="1141"/>
      <c r="W148" s="1141"/>
      <c r="X148" s="1141"/>
      <c r="Y148" s="1141"/>
      <c r="Z148" s="1141"/>
      <c r="AA148" s="1141"/>
      <c r="AB148" s="1141"/>
      <c r="AC148" s="1141"/>
      <c r="AD148" s="1141"/>
      <c r="AE148" s="1141"/>
      <c r="AF148" s="1141"/>
      <c r="AG148" s="1141"/>
      <c r="AH148" s="1141"/>
      <c r="AI148" s="1141"/>
      <c r="AJ148" s="1141"/>
      <c r="AK148" s="1141"/>
      <c r="AL148" s="1141"/>
      <c r="AM148" s="1141"/>
      <c r="AN148" s="1141"/>
      <c r="AO148" s="1141"/>
      <c r="AP148" s="1141"/>
      <c r="AQ148" s="1141"/>
      <c r="AR148" s="1141"/>
      <c r="AS148" s="1141"/>
      <c r="AT148" s="1141"/>
      <c r="AU148" s="1141"/>
      <c r="AV148" s="1141"/>
      <c r="AW148" s="1141"/>
      <c r="AX148" s="1141"/>
    </row>
    <row r="149">
      <c r="A149" s="858"/>
      <c r="B149" s="1143"/>
      <c r="C149" s="1141"/>
      <c r="D149" s="1141"/>
      <c r="E149" s="1141"/>
      <c r="F149" s="1141"/>
      <c r="G149" s="1141"/>
      <c r="H149" s="1141"/>
      <c r="I149" s="1141"/>
      <c r="J149" s="1141"/>
      <c r="K149" s="1141"/>
      <c r="L149" s="1141"/>
      <c r="M149" s="1141"/>
      <c r="N149" s="1141"/>
      <c r="O149" s="1141"/>
      <c r="P149" s="1141"/>
      <c r="Q149" s="1141"/>
      <c r="R149" s="1141"/>
      <c r="S149" s="1141"/>
      <c r="T149" s="1141"/>
      <c r="U149" s="1141"/>
      <c r="V149" s="1141"/>
      <c r="W149" s="1141"/>
      <c r="X149" s="1141"/>
      <c r="Y149" s="1141"/>
      <c r="Z149" s="1141"/>
      <c r="AA149" s="1141"/>
      <c r="AB149" s="1141"/>
      <c r="AC149" s="1141"/>
      <c r="AD149" s="1141"/>
      <c r="AE149" s="1141"/>
      <c r="AF149" s="1141"/>
      <c r="AG149" s="1141"/>
      <c r="AH149" s="1141"/>
      <c r="AI149" s="1141"/>
      <c r="AJ149" s="1141"/>
      <c r="AK149" s="1141"/>
      <c r="AL149" s="1141"/>
      <c r="AM149" s="1141"/>
      <c r="AN149" s="1141"/>
      <c r="AO149" s="1141"/>
      <c r="AP149" s="1141"/>
      <c r="AQ149" s="1141"/>
      <c r="AR149" s="1141"/>
      <c r="AS149" s="1141"/>
      <c r="AT149" s="1141"/>
      <c r="AU149" s="1141"/>
      <c r="AV149" s="1141"/>
      <c r="AW149" s="1141"/>
      <c r="AX149" s="1141"/>
    </row>
    <row r="150">
      <c r="A150" s="858"/>
      <c r="B150" s="1143"/>
      <c r="C150" s="1141"/>
      <c r="D150" s="1141"/>
      <c r="E150" s="1141"/>
      <c r="F150" s="1141"/>
      <c r="G150" s="1141"/>
      <c r="H150" s="1141"/>
      <c r="I150" s="1141"/>
      <c r="J150" s="1141"/>
      <c r="K150" s="1141"/>
      <c r="L150" s="1141"/>
      <c r="M150" s="1141"/>
      <c r="N150" s="1141"/>
      <c r="O150" s="1141"/>
      <c r="P150" s="1141"/>
      <c r="Q150" s="1141"/>
      <c r="R150" s="1141"/>
      <c r="S150" s="1141"/>
      <c r="T150" s="1141"/>
      <c r="U150" s="1141"/>
      <c r="V150" s="1141"/>
      <c r="W150" s="1141"/>
      <c r="X150" s="1141"/>
      <c r="Y150" s="1141"/>
      <c r="Z150" s="1141"/>
      <c r="AA150" s="1141"/>
      <c r="AB150" s="1141"/>
      <c r="AC150" s="1141"/>
      <c r="AD150" s="1141"/>
      <c r="AE150" s="1141"/>
      <c r="AF150" s="1141"/>
      <c r="AG150" s="1141"/>
      <c r="AH150" s="1141"/>
      <c r="AI150" s="1141"/>
      <c r="AJ150" s="1141"/>
      <c r="AK150" s="1141"/>
      <c r="AL150" s="1141"/>
      <c r="AM150" s="1141"/>
      <c r="AN150" s="1141"/>
      <c r="AO150" s="1141"/>
      <c r="AP150" s="1141"/>
      <c r="AQ150" s="1141"/>
      <c r="AR150" s="1141"/>
      <c r="AS150" s="1141"/>
      <c r="AT150" s="1141"/>
      <c r="AU150" s="1141"/>
      <c r="AV150" s="1141"/>
      <c r="AW150" s="1141"/>
      <c r="AX150" s="1141"/>
    </row>
    <row r="151">
      <c r="A151" s="858"/>
      <c r="B151" s="1143"/>
      <c r="C151" s="1141"/>
      <c r="D151" s="1141"/>
      <c r="E151" s="1141"/>
      <c r="F151" s="1141"/>
      <c r="G151" s="1141"/>
      <c r="H151" s="1141"/>
      <c r="I151" s="1141"/>
      <c r="J151" s="1141"/>
      <c r="K151" s="1141"/>
      <c r="L151" s="1141"/>
      <c r="M151" s="1141"/>
      <c r="N151" s="1141"/>
      <c r="O151" s="1141"/>
      <c r="P151" s="1141"/>
      <c r="Q151" s="1141"/>
      <c r="R151" s="1141"/>
      <c r="S151" s="1141"/>
      <c r="T151" s="1141"/>
      <c r="U151" s="1141"/>
      <c r="V151" s="1141"/>
      <c r="W151" s="1141"/>
      <c r="X151" s="1141"/>
      <c r="Y151" s="1141"/>
      <c r="Z151" s="1141"/>
      <c r="AA151" s="1141"/>
      <c r="AB151" s="1141"/>
      <c r="AC151" s="1141"/>
      <c r="AD151" s="1141"/>
      <c r="AE151" s="1141"/>
      <c r="AF151" s="1141"/>
      <c r="AG151" s="1141"/>
      <c r="AH151" s="1141"/>
      <c r="AI151" s="1141"/>
      <c r="AJ151" s="1141"/>
      <c r="AK151" s="1141"/>
      <c r="AL151" s="1141"/>
      <c r="AM151" s="1141"/>
      <c r="AN151" s="1141"/>
      <c r="AO151" s="1141"/>
      <c r="AP151" s="1141"/>
      <c r="AQ151" s="1141"/>
      <c r="AR151" s="1141"/>
      <c r="AS151" s="1141"/>
      <c r="AT151" s="1141"/>
      <c r="AU151" s="1141"/>
      <c r="AV151" s="1141"/>
      <c r="AW151" s="1141"/>
      <c r="AX151" s="1141"/>
    </row>
    <row r="152">
      <c r="A152" s="858"/>
      <c r="B152" s="1143"/>
      <c r="C152" s="1141"/>
      <c r="D152" s="1141"/>
      <c r="E152" s="1141"/>
      <c r="F152" s="1141"/>
      <c r="G152" s="1141"/>
      <c r="H152" s="1141"/>
      <c r="I152" s="1141"/>
      <c r="J152" s="1141"/>
      <c r="K152" s="1141"/>
      <c r="L152" s="1141"/>
      <c r="M152" s="1141"/>
      <c r="N152" s="1141"/>
      <c r="O152" s="1141"/>
      <c r="P152" s="1141"/>
      <c r="Q152" s="1141"/>
      <c r="R152" s="1141"/>
      <c r="S152" s="1141"/>
      <c r="T152" s="1141"/>
      <c r="U152" s="1141"/>
      <c r="V152" s="1141"/>
      <c r="W152" s="1141"/>
      <c r="X152" s="1141"/>
      <c r="Y152" s="1141"/>
      <c r="Z152" s="1141"/>
      <c r="AA152" s="1141"/>
      <c r="AB152" s="1141"/>
      <c r="AC152" s="1141"/>
      <c r="AD152" s="1141"/>
      <c r="AE152" s="1141"/>
      <c r="AF152" s="1141"/>
      <c r="AG152" s="1141"/>
      <c r="AH152" s="1141"/>
      <c r="AI152" s="1141"/>
      <c r="AJ152" s="1141"/>
      <c r="AK152" s="1141"/>
      <c r="AL152" s="1141"/>
      <c r="AM152" s="1141"/>
      <c r="AN152" s="1141"/>
      <c r="AO152" s="1141"/>
      <c r="AP152" s="1141"/>
      <c r="AQ152" s="1141"/>
      <c r="AR152" s="1141"/>
      <c r="AS152" s="1141"/>
      <c r="AT152" s="1141"/>
      <c r="AU152" s="1141"/>
      <c r="AV152" s="1141"/>
      <c r="AW152" s="1141"/>
      <c r="AX152" s="1141"/>
    </row>
    <row r="153">
      <c r="A153" s="858"/>
      <c r="B153" s="1143"/>
      <c r="C153" s="1141"/>
      <c r="D153" s="1141"/>
      <c r="E153" s="1141"/>
      <c r="F153" s="1141"/>
      <c r="G153" s="1141"/>
      <c r="H153" s="1141"/>
      <c r="I153" s="1141"/>
      <c r="J153" s="1141"/>
      <c r="K153" s="1141"/>
      <c r="L153" s="1141"/>
      <c r="M153" s="1141"/>
      <c r="N153" s="1141"/>
      <c r="O153" s="1141"/>
      <c r="P153" s="1141"/>
      <c r="Q153" s="1141"/>
      <c r="R153" s="1141"/>
      <c r="S153" s="1141"/>
      <c r="T153" s="1141"/>
      <c r="U153" s="1141"/>
      <c r="V153" s="1141"/>
      <c r="W153" s="1141"/>
      <c r="X153" s="1141"/>
      <c r="Y153" s="1141"/>
      <c r="Z153" s="1141"/>
      <c r="AA153" s="1141"/>
      <c r="AB153" s="1141"/>
      <c r="AC153" s="1141"/>
      <c r="AD153" s="1141"/>
      <c r="AE153" s="1141"/>
      <c r="AF153" s="1141"/>
      <c r="AG153" s="1141"/>
      <c r="AH153" s="1141"/>
      <c r="AI153" s="1141"/>
      <c r="AJ153" s="1141"/>
      <c r="AK153" s="1141"/>
      <c r="AL153" s="1141"/>
      <c r="AM153" s="1141"/>
      <c r="AN153" s="1141"/>
      <c r="AO153" s="1141"/>
      <c r="AP153" s="1141"/>
      <c r="AQ153" s="1141"/>
      <c r="AR153" s="1141"/>
      <c r="AS153" s="1141"/>
      <c r="AT153" s="1141"/>
      <c r="AU153" s="1141"/>
      <c r="AV153" s="1141"/>
      <c r="AW153" s="1141"/>
      <c r="AX153" s="1141"/>
    </row>
    <row r="154">
      <c r="A154" s="858"/>
      <c r="B154" s="1143"/>
      <c r="C154" s="1141"/>
      <c r="D154" s="1141"/>
      <c r="E154" s="1141"/>
      <c r="F154" s="1141"/>
      <c r="G154" s="1141"/>
      <c r="H154" s="1141"/>
      <c r="I154" s="1141"/>
      <c r="J154" s="1141"/>
      <c r="K154" s="1141"/>
      <c r="L154" s="1141"/>
      <c r="M154" s="1141"/>
      <c r="N154" s="1141"/>
      <c r="O154" s="1141"/>
      <c r="P154" s="1141"/>
      <c r="Q154" s="1141"/>
      <c r="R154" s="1141"/>
      <c r="S154" s="1141"/>
      <c r="T154" s="1141"/>
      <c r="U154" s="1141"/>
      <c r="V154" s="1141"/>
      <c r="W154" s="1141"/>
      <c r="X154" s="1141"/>
      <c r="Y154" s="1141"/>
      <c r="Z154" s="1141"/>
      <c r="AA154" s="1141"/>
      <c r="AB154" s="1141"/>
      <c r="AC154" s="1141"/>
      <c r="AD154" s="1141"/>
      <c r="AE154" s="1141"/>
      <c r="AF154" s="1141"/>
      <c r="AG154" s="1141"/>
      <c r="AH154" s="1141"/>
      <c r="AI154" s="1141"/>
      <c r="AJ154" s="1141"/>
      <c r="AK154" s="1141"/>
      <c r="AL154" s="1141"/>
      <c r="AM154" s="1141"/>
      <c r="AN154" s="1141"/>
      <c r="AO154" s="1141"/>
      <c r="AP154" s="1141"/>
      <c r="AQ154" s="1141"/>
      <c r="AR154" s="1141"/>
      <c r="AS154" s="1141"/>
      <c r="AT154" s="1141"/>
      <c r="AU154" s="1141"/>
      <c r="AV154" s="1141"/>
      <c r="AW154" s="1141"/>
      <c r="AX154" s="1141"/>
    </row>
    <row r="155">
      <c r="A155" s="858"/>
      <c r="B155" s="1143"/>
      <c r="C155" s="1141"/>
      <c r="D155" s="1141"/>
      <c r="E155" s="1141"/>
      <c r="F155" s="1141"/>
      <c r="G155" s="1141"/>
      <c r="H155" s="1141"/>
      <c r="I155" s="1141"/>
      <c r="J155" s="1141"/>
      <c r="K155" s="1141"/>
      <c r="L155" s="1141"/>
      <c r="M155" s="1141"/>
      <c r="N155" s="1141"/>
      <c r="O155" s="1141"/>
      <c r="P155" s="1141"/>
      <c r="Q155" s="1141"/>
      <c r="R155" s="1141"/>
      <c r="S155" s="1141"/>
      <c r="T155" s="1141"/>
      <c r="U155" s="1141"/>
      <c r="V155" s="1141"/>
      <c r="W155" s="1141"/>
      <c r="X155" s="1141"/>
      <c r="Y155" s="1141"/>
      <c r="Z155" s="1141"/>
      <c r="AA155" s="1141"/>
      <c r="AB155" s="1141"/>
      <c r="AC155" s="1141"/>
      <c r="AD155" s="1141"/>
      <c r="AE155" s="1141"/>
      <c r="AF155" s="1141"/>
      <c r="AG155" s="1141"/>
      <c r="AH155" s="1141"/>
      <c r="AI155" s="1141"/>
      <c r="AJ155" s="1141"/>
      <c r="AK155" s="1141"/>
      <c r="AL155" s="1141"/>
      <c r="AM155" s="1141"/>
      <c r="AN155" s="1141"/>
      <c r="AO155" s="1141"/>
      <c r="AP155" s="1141"/>
      <c r="AQ155" s="1141"/>
      <c r="AR155" s="1141"/>
      <c r="AS155" s="1141"/>
      <c r="AT155" s="1141"/>
      <c r="AU155" s="1141"/>
      <c r="AV155" s="1141"/>
      <c r="AW155" s="1141"/>
      <c r="AX155" s="1141"/>
    </row>
    <row r="156">
      <c r="A156" s="858"/>
      <c r="B156" s="1143"/>
      <c r="C156" s="1141"/>
      <c r="D156" s="1141"/>
      <c r="E156" s="1141"/>
      <c r="F156" s="1141"/>
      <c r="G156" s="1141"/>
      <c r="H156" s="1141"/>
      <c r="I156" s="1141"/>
      <c r="J156" s="1141"/>
      <c r="K156" s="1141"/>
      <c r="L156" s="1141"/>
      <c r="M156" s="1141"/>
      <c r="N156" s="1141"/>
      <c r="O156" s="1141"/>
      <c r="P156" s="1141"/>
      <c r="Q156" s="1141"/>
      <c r="R156" s="1141"/>
      <c r="S156" s="1141"/>
      <c r="T156" s="1141"/>
      <c r="U156" s="1141"/>
      <c r="V156" s="1141"/>
      <c r="W156" s="1141"/>
      <c r="X156" s="1141"/>
      <c r="Y156" s="1141"/>
      <c r="Z156" s="1141"/>
      <c r="AA156" s="1141"/>
      <c r="AB156" s="1141"/>
      <c r="AC156" s="1141"/>
      <c r="AD156" s="1141"/>
      <c r="AE156" s="1141"/>
      <c r="AF156" s="1141"/>
      <c r="AG156" s="1141"/>
      <c r="AH156" s="1141"/>
      <c r="AI156" s="1141"/>
      <c r="AJ156" s="1141"/>
      <c r="AK156" s="1141"/>
      <c r="AL156" s="1141"/>
      <c r="AM156" s="1141"/>
      <c r="AN156" s="1141"/>
      <c r="AO156" s="1141"/>
      <c r="AP156" s="1141"/>
      <c r="AQ156" s="1141"/>
      <c r="AR156" s="1141"/>
      <c r="AS156" s="1141"/>
      <c r="AT156" s="1141"/>
      <c r="AU156" s="1141"/>
      <c r="AV156" s="1141"/>
      <c r="AW156" s="1141"/>
      <c r="AX156" s="1141"/>
    </row>
    <row r="157">
      <c r="A157" s="858"/>
      <c r="B157" s="1143"/>
      <c r="C157" s="1141"/>
      <c r="D157" s="1141"/>
      <c r="E157" s="1141"/>
      <c r="F157" s="1141"/>
      <c r="G157" s="1141"/>
      <c r="H157" s="1141"/>
      <c r="I157" s="1141"/>
      <c r="J157" s="1141"/>
      <c r="K157" s="1141"/>
      <c r="L157" s="1141"/>
      <c r="M157" s="1141"/>
      <c r="N157" s="1141"/>
      <c r="O157" s="1141"/>
      <c r="P157" s="1141"/>
      <c r="Q157" s="1141"/>
      <c r="R157" s="1141"/>
      <c r="S157" s="1141"/>
      <c r="T157" s="1141"/>
      <c r="U157" s="1141"/>
      <c r="V157" s="1141"/>
      <c r="W157" s="1141"/>
      <c r="X157" s="1141"/>
      <c r="Y157" s="1141"/>
      <c r="Z157" s="1141"/>
      <c r="AA157" s="1141"/>
      <c r="AB157" s="1141"/>
      <c r="AC157" s="1141"/>
      <c r="AD157" s="1141"/>
      <c r="AE157" s="1141"/>
      <c r="AF157" s="1141"/>
      <c r="AG157" s="1141"/>
      <c r="AH157" s="1141"/>
      <c r="AI157" s="1141"/>
      <c r="AJ157" s="1141"/>
      <c r="AK157" s="1141"/>
      <c r="AL157" s="1141"/>
      <c r="AM157" s="1141"/>
      <c r="AN157" s="1141"/>
      <c r="AO157" s="1141"/>
      <c r="AP157" s="1141"/>
      <c r="AQ157" s="1141"/>
      <c r="AR157" s="1141"/>
      <c r="AS157" s="1141"/>
      <c r="AT157" s="1141"/>
      <c r="AU157" s="1141"/>
      <c r="AV157" s="1141"/>
      <c r="AW157" s="1141"/>
      <c r="AX157" s="1141"/>
    </row>
    <row r="158">
      <c r="A158" s="858"/>
      <c r="B158" s="1143"/>
      <c r="C158" s="1141"/>
      <c r="D158" s="1141"/>
      <c r="E158" s="1141"/>
      <c r="F158" s="1141"/>
      <c r="G158" s="1141"/>
      <c r="H158" s="1141"/>
      <c r="I158" s="1141"/>
      <c r="J158" s="1141"/>
      <c r="K158" s="1141"/>
      <c r="L158" s="1141"/>
      <c r="M158" s="1141"/>
      <c r="N158" s="1141"/>
      <c r="O158" s="1141"/>
      <c r="P158" s="1141"/>
      <c r="Q158" s="1141"/>
      <c r="R158" s="1141"/>
      <c r="S158" s="1141"/>
      <c r="T158" s="1141"/>
      <c r="U158" s="1141"/>
      <c r="V158" s="1141"/>
      <c r="W158" s="1141"/>
      <c r="X158" s="1141"/>
      <c r="Y158" s="1141"/>
      <c r="Z158" s="1141"/>
      <c r="AA158" s="1141"/>
      <c r="AB158" s="1141"/>
      <c r="AC158" s="1141"/>
      <c r="AD158" s="1141"/>
      <c r="AE158" s="1141"/>
      <c r="AF158" s="1141"/>
      <c r="AG158" s="1141"/>
      <c r="AH158" s="1141"/>
      <c r="AI158" s="1141"/>
      <c r="AJ158" s="1141"/>
      <c r="AK158" s="1141"/>
      <c r="AL158" s="1141"/>
      <c r="AM158" s="1141"/>
      <c r="AN158" s="1141"/>
      <c r="AO158" s="1141"/>
      <c r="AP158" s="1141"/>
      <c r="AQ158" s="1141"/>
      <c r="AR158" s="1141"/>
      <c r="AS158" s="1141"/>
      <c r="AT158" s="1141"/>
      <c r="AU158" s="1141"/>
      <c r="AV158" s="1141"/>
      <c r="AW158" s="1141"/>
      <c r="AX158" s="1141"/>
    </row>
    <row r="159">
      <c r="A159" s="858"/>
      <c r="B159" s="1143"/>
      <c r="C159" s="1141"/>
      <c r="D159" s="1141"/>
      <c r="E159" s="1141"/>
      <c r="F159" s="1141"/>
      <c r="G159" s="1141"/>
      <c r="H159" s="1141"/>
      <c r="I159" s="1141"/>
      <c r="J159" s="1141"/>
      <c r="K159" s="1141"/>
      <c r="L159" s="1141"/>
      <c r="M159" s="1141"/>
      <c r="N159" s="1141"/>
      <c r="O159" s="1141"/>
      <c r="P159" s="1141"/>
      <c r="Q159" s="1141"/>
      <c r="R159" s="1141"/>
      <c r="S159" s="1141"/>
      <c r="T159" s="1141"/>
      <c r="U159" s="1141"/>
      <c r="V159" s="1141"/>
      <c r="W159" s="1141"/>
      <c r="X159" s="1141"/>
      <c r="Y159" s="1141"/>
      <c r="Z159" s="1141"/>
      <c r="AA159" s="1141"/>
      <c r="AB159" s="1141"/>
      <c r="AC159" s="1141"/>
      <c r="AD159" s="1141"/>
      <c r="AE159" s="1141"/>
      <c r="AF159" s="1141"/>
      <c r="AG159" s="1141"/>
      <c r="AH159" s="1141"/>
      <c r="AI159" s="1141"/>
      <c r="AJ159" s="1141"/>
      <c r="AK159" s="1141"/>
      <c r="AL159" s="1141"/>
      <c r="AM159" s="1141"/>
      <c r="AN159" s="1141"/>
      <c r="AO159" s="1141"/>
      <c r="AP159" s="1141"/>
      <c r="AQ159" s="1141"/>
      <c r="AR159" s="1141"/>
      <c r="AS159" s="1141"/>
      <c r="AT159" s="1141"/>
      <c r="AU159" s="1141"/>
      <c r="AV159" s="1141"/>
      <c r="AW159" s="1141"/>
      <c r="AX159" s="1141"/>
    </row>
    <row r="160">
      <c r="A160" s="858"/>
      <c r="B160" s="1143"/>
      <c r="C160" s="1141"/>
      <c r="D160" s="1141"/>
      <c r="E160" s="1141"/>
      <c r="F160" s="1141"/>
      <c r="G160" s="1141"/>
      <c r="H160" s="1141"/>
      <c r="I160" s="1141"/>
      <c r="J160" s="1141"/>
      <c r="K160" s="1141"/>
      <c r="L160" s="1141"/>
      <c r="M160" s="1141"/>
      <c r="N160" s="1141"/>
      <c r="O160" s="1141"/>
      <c r="P160" s="1141"/>
      <c r="Q160" s="1141"/>
      <c r="R160" s="1141"/>
      <c r="S160" s="1141"/>
      <c r="T160" s="1141"/>
      <c r="U160" s="1141"/>
      <c r="V160" s="1141"/>
      <c r="W160" s="1141"/>
      <c r="X160" s="1141"/>
      <c r="Y160" s="1141"/>
      <c r="Z160" s="1141"/>
      <c r="AA160" s="1141"/>
      <c r="AB160" s="1141"/>
      <c r="AC160" s="1141"/>
      <c r="AD160" s="1141"/>
      <c r="AE160" s="1141"/>
      <c r="AF160" s="1141"/>
      <c r="AG160" s="1141"/>
      <c r="AH160" s="1141"/>
      <c r="AI160" s="1141"/>
      <c r="AJ160" s="1141"/>
      <c r="AK160" s="1141"/>
      <c r="AL160" s="1141"/>
      <c r="AM160" s="1141"/>
      <c r="AN160" s="1141"/>
      <c r="AO160" s="1141"/>
      <c r="AP160" s="1141"/>
      <c r="AQ160" s="1141"/>
      <c r="AR160" s="1141"/>
      <c r="AS160" s="1141"/>
      <c r="AT160" s="1141"/>
      <c r="AU160" s="1141"/>
      <c r="AV160" s="1141"/>
      <c r="AW160" s="1141"/>
      <c r="AX160" s="1141"/>
    </row>
    <row r="161">
      <c r="A161" s="858"/>
      <c r="B161" s="1143"/>
      <c r="C161" s="1141"/>
      <c r="D161" s="1141"/>
      <c r="E161" s="1141"/>
      <c r="F161" s="1141"/>
      <c r="G161" s="1141"/>
      <c r="H161" s="1141"/>
      <c r="I161" s="1141"/>
      <c r="J161" s="1141"/>
      <c r="K161" s="1141"/>
      <c r="L161" s="1141"/>
      <c r="M161" s="1141"/>
      <c r="N161" s="1141"/>
      <c r="O161" s="1141"/>
      <c r="P161" s="1141"/>
      <c r="Q161" s="1141"/>
      <c r="R161" s="1141"/>
      <c r="S161" s="1141"/>
      <c r="T161" s="1141"/>
      <c r="U161" s="1141"/>
      <c r="V161" s="1141"/>
      <c r="W161" s="1141"/>
      <c r="X161" s="1141"/>
      <c r="Y161" s="1141"/>
      <c r="Z161" s="1141"/>
      <c r="AA161" s="1141"/>
      <c r="AB161" s="1141"/>
      <c r="AC161" s="1141"/>
      <c r="AD161" s="1141"/>
      <c r="AE161" s="1141"/>
      <c r="AF161" s="1141"/>
      <c r="AG161" s="1141"/>
      <c r="AH161" s="1141"/>
      <c r="AI161" s="1141"/>
      <c r="AJ161" s="1141"/>
      <c r="AK161" s="1141"/>
      <c r="AL161" s="1141"/>
      <c r="AM161" s="1141"/>
      <c r="AN161" s="1141"/>
      <c r="AO161" s="1141"/>
      <c r="AP161" s="1141"/>
      <c r="AQ161" s="1141"/>
      <c r="AR161" s="1141"/>
      <c r="AS161" s="1141"/>
      <c r="AT161" s="1141"/>
      <c r="AU161" s="1141"/>
      <c r="AV161" s="1141"/>
      <c r="AW161" s="1141"/>
      <c r="AX161" s="1141"/>
    </row>
    <row r="162">
      <c r="A162" s="858"/>
      <c r="B162" s="1143"/>
      <c r="C162" s="1141"/>
      <c r="D162" s="1141"/>
      <c r="E162" s="1141"/>
      <c r="F162" s="1141"/>
      <c r="G162" s="1141"/>
      <c r="H162" s="1141"/>
      <c r="I162" s="1141"/>
      <c r="J162" s="1141"/>
      <c r="K162" s="1141"/>
      <c r="L162" s="1141"/>
      <c r="M162" s="1141"/>
      <c r="N162" s="1141"/>
      <c r="O162" s="1141"/>
      <c r="P162" s="1141"/>
      <c r="Q162" s="1141"/>
      <c r="R162" s="1141"/>
      <c r="S162" s="1141"/>
      <c r="T162" s="1141"/>
      <c r="U162" s="1141"/>
      <c r="V162" s="1141"/>
      <c r="W162" s="1141"/>
      <c r="X162" s="1141"/>
      <c r="Y162" s="1141"/>
      <c r="Z162" s="1141"/>
      <c r="AA162" s="1141"/>
      <c r="AB162" s="1141"/>
      <c r="AC162" s="1141"/>
      <c r="AD162" s="1141"/>
      <c r="AE162" s="1141"/>
      <c r="AF162" s="1141"/>
      <c r="AG162" s="1141"/>
      <c r="AH162" s="1141"/>
      <c r="AI162" s="1141"/>
      <c r="AJ162" s="1141"/>
      <c r="AK162" s="1141"/>
      <c r="AL162" s="1141"/>
      <c r="AM162" s="1141"/>
      <c r="AN162" s="1141"/>
      <c r="AO162" s="1141"/>
      <c r="AP162" s="1141"/>
      <c r="AQ162" s="1141"/>
      <c r="AR162" s="1141"/>
      <c r="AS162" s="1141"/>
      <c r="AT162" s="1141"/>
      <c r="AU162" s="1141"/>
      <c r="AV162" s="1141"/>
      <c r="AW162" s="1141"/>
      <c r="AX162" s="1141"/>
    </row>
    <row r="163">
      <c r="A163" s="858"/>
      <c r="B163" s="1143"/>
      <c r="C163" s="1141"/>
      <c r="D163" s="1141"/>
      <c r="E163" s="1141"/>
      <c r="F163" s="1141"/>
      <c r="G163" s="1141"/>
      <c r="H163" s="1141"/>
      <c r="I163" s="1141"/>
      <c r="J163" s="1141"/>
      <c r="K163" s="1141"/>
      <c r="L163" s="1141"/>
      <c r="M163" s="1141"/>
      <c r="N163" s="1141"/>
      <c r="O163" s="1141"/>
      <c r="P163" s="1141"/>
      <c r="Q163" s="1141"/>
      <c r="R163" s="1141"/>
      <c r="S163" s="1141"/>
      <c r="T163" s="1141"/>
      <c r="U163" s="1141"/>
      <c r="V163" s="1141"/>
      <c r="W163" s="1141"/>
      <c r="X163" s="1141"/>
      <c r="Y163" s="1141"/>
      <c r="Z163" s="1141"/>
      <c r="AA163" s="1141"/>
      <c r="AB163" s="1141"/>
      <c r="AC163" s="1141"/>
      <c r="AD163" s="1141"/>
      <c r="AE163" s="1141"/>
      <c r="AF163" s="1141"/>
      <c r="AG163" s="1141"/>
      <c r="AH163" s="1141"/>
      <c r="AI163" s="1141"/>
      <c r="AJ163" s="1141"/>
      <c r="AK163" s="1141"/>
      <c r="AL163" s="1141"/>
      <c r="AM163" s="1141"/>
      <c r="AN163" s="1141"/>
      <c r="AO163" s="1141"/>
      <c r="AP163" s="1141"/>
      <c r="AQ163" s="1141"/>
      <c r="AR163" s="1141"/>
      <c r="AS163" s="1141"/>
      <c r="AT163" s="1141"/>
      <c r="AU163" s="1141"/>
      <c r="AV163" s="1141"/>
      <c r="AW163" s="1141"/>
      <c r="AX163" s="1141"/>
    </row>
    <row r="164">
      <c r="A164" s="858"/>
      <c r="B164" s="1143"/>
      <c r="C164" s="1141"/>
      <c r="D164" s="1141"/>
      <c r="E164" s="1141"/>
      <c r="F164" s="1141"/>
      <c r="G164" s="1141"/>
      <c r="H164" s="1141"/>
      <c r="I164" s="1141"/>
      <c r="J164" s="1141"/>
      <c r="K164" s="1141"/>
      <c r="L164" s="1141"/>
      <c r="M164" s="1141"/>
      <c r="N164" s="1141"/>
      <c r="O164" s="1141"/>
      <c r="P164" s="1141"/>
      <c r="Q164" s="1141"/>
      <c r="R164" s="1141"/>
      <c r="S164" s="1141"/>
      <c r="T164" s="1141"/>
      <c r="U164" s="1141"/>
      <c r="V164" s="1141"/>
      <c r="W164" s="1141"/>
      <c r="X164" s="1141"/>
      <c r="Y164" s="1141"/>
      <c r="Z164" s="1141"/>
      <c r="AA164" s="1141"/>
      <c r="AB164" s="1141"/>
      <c r="AC164" s="1141"/>
      <c r="AD164" s="1141"/>
      <c r="AE164" s="1141"/>
      <c r="AF164" s="1141"/>
      <c r="AG164" s="1141"/>
      <c r="AH164" s="1141"/>
      <c r="AI164" s="1141"/>
      <c r="AJ164" s="1141"/>
      <c r="AK164" s="1141"/>
      <c r="AL164" s="1141"/>
      <c r="AM164" s="1141"/>
      <c r="AN164" s="1141"/>
      <c r="AO164" s="1141"/>
      <c r="AP164" s="1141"/>
      <c r="AQ164" s="1141"/>
      <c r="AR164" s="1141"/>
      <c r="AS164" s="1141"/>
      <c r="AT164" s="1141"/>
      <c r="AU164" s="1141"/>
      <c r="AV164" s="1141"/>
      <c r="AW164" s="1141"/>
      <c r="AX164" s="1141"/>
    </row>
    <row r="165">
      <c r="A165" s="858"/>
      <c r="B165" s="1143"/>
      <c r="C165" s="1141"/>
      <c r="D165" s="1141"/>
      <c r="E165" s="1141"/>
      <c r="F165" s="1141"/>
      <c r="G165" s="1141"/>
      <c r="H165" s="1141"/>
      <c r="I165" s="1141"/>
      <c r="J165" s="1141"/>
      <c r="K165" s="1141"/>
      <c r="L165" s="1141"/>
      <c r="M165" s="1141"/>
      <c r="N165" s="1141"/>
      <c r="O165" s="1141"/>
      <c r="P165" s="1141"/>
      <c r="Q165" s="1141"/>
      <c r="R165" s="1141"/>
      <c r="S165" s="1141"/>
      <c r="T165" s="1141"/>
      <c r="U165" s="1141"/>
      <c r="V165" s="1141"/>
      <c r="W165" s="1141"/>
      <c r="X165" s="1141"/>
      <c r="Y165" s="1141"/>
      <c r="Z165" s="1141"/>
      <c r="AA165" s="1141"/>
      <c r="AB165" s="1141"/>
      <c r="AC165" s="1141"/>
      <c r="AD165" s="1141"/>
      <c r="AE165" s="1141"/>
      <c r="AF165" s="1141"/>
      <c r="AG165" s="1141"/>
      <c r="AH165" s="1141"/>
      <c r="AI165" s="1141"/>
      <c r="AJ165" s="1141"/>
      <c r="AK165" s="1141"/>
      <c r="AL165" s="1141"/>
      <c r="AM165" s="1141"/>
      <c r="AN165" s="1141"/>
      <c r="AO165" s="1141"/>
      <c r="AP165" s="1141"/>
      <c r="AQ165" s="1141"/>
      <c r="AR165" s="1141"/>
      <c r="AS165" s="1141"/>
      <c r="AT165" s="1141"/>
      <c r="AU165" s="1141"/>
      <c r="AV165" s="1141"/>
      <c r="AW165" s="1141"/>
      <c r="AX165" s="1141"/>
    </row>
    <row r="166">
      <c r="A166" s="858"/>
      <c r="B166" s="1143"/>
      <c r="C166" s="1141"/>
      <c r="D166" s="1141"/>
      <c r="E166" s="1141"/>
      <c r="F166" s="1141"/>
      <c r="G166" s="1141"/>
      <c r="H166" s="1141"/>
      <c r="I166" s="1141"/>
      <c r="J166" s="1141"/>
      <c r="K166" s="1141"/>
      <c r="L166" s="1141"/>
      <c r="M166" s="1141"/>
      <c r="N166" s="1141"/>
      <c r="O166" s="1141"/>
      <c r="P166" s="1141"/>
      <c r="Q166" s="1141"/>
      <c r="R166" s="1141"/>
      <c r="S166" s="1141"/>
      <c r="T166" s="1141"/>
      <c r="U166" s="1141"/>
      <c r="V166" s="1141"/>
      <c r="W166" s="1141"/>
      <c r="X166" s="1141"/>
      <c r="Y166" s="1141"/>
      <c r="Z166" s="1141"/>
      <c r="AA166" s="1141"/>
      <c r="AB166" s="1141"/>
      <c r="AC166" s="1141"/>
      <c r="AD166" s="1141"/>
      <c r="AE166" s="1141"/>
      <c r="AF166" s="1141"/>
      <c r="AG166" s="1141"/>
      <c r="AH166" s="1141"/>
      <c r="AI166" s="1141"/>
      <c r="AJ166" s="1141"/>
      <c r="AK166" s="1141"/>
      <c r="AL166" s="1141"/>
      <c r="AM166" s="1141"/>
      <c r="AN166" s="1141"/>
      <c r="AO166" s="1141"/>
      <c r="AP166" s="1141"/>
      <c r="AQ166" s="1141"/>
      <c r="AR166" s="1141"/>
      <c r="AS166" s="1141"/>
      <c r="AT166" s="1141"/>
      <c r="AU166" s="1141"/>
      <c r="AV166" s="1141"/>
      <c r="AW166" s="1141"/>
      <c r="AX166" s="1141"/>
    </row>
    <row r="167">
      <c r="A167" s="858"/>
      <c r="B167" s="1143"/>
      <c r="C167" s="1141"/>
      <c r="D167" s="1141"/>
      <c r="E167" s="1141"/>
      <c r="F167" s="1141"/>
      <c r="G167" s="1141"/>
      <c r="H167" s="1141"/>
      <c r="I167" s="1141"/>
      <c r="J167" s="1141"/>
      <c r="K167" s="1141"/>
      <c r="L167" s="1141"/>
      <c r="M167" s="1141"/>
      <c r="N167" s="1141"/>
      <c r="O167" s="1141"/>
      <c r="P167" s="1141"/>
      <c r="Q167" s="1141"/>
      <c r="R167" s="1141"/>
      <c r="S167" s="1141"/>
      <c r="T167" s="1141"/>
      <c r="U167" s="1141"/>
      <c r="V167" s="1141"/>
      <c r="W167" s="1141"/>
      <c r="X167" s="1141"/>
      <c r="Y167" s="1141"/>
      <c r="Z167" s="1141"/>
      <c r="AA167" s="1141"/>
      <c r="AB167" s="1141"/>
      <c r="AC167" s="1141"/>
      <c r="AD167" s="1141"/>
      <c r="AE167" s="1141"/>
      <c r="AF167" s="1141"/>
      <c r="AG167" s="1141"/>
      <c r="AH167" s="1141"/>
      <c r="AI167" s="1141"/>
      <c r="AJ167" s="1141"/>
      <c r="AK167" s="1141"/>
      <c r="AL167" s="1141"/>
      <c r="AM167" s="1141"/>
      <c r="AN167" s="1141"/>
      <c r="AO167" s="1141"/>
      <c r="AP167" s="1141"/>
      <c r="AQ167" s="1141"/>
      <c r="AR167" s="1141"/>
      <c r="AS167" s="1141"/>
      <c r="AT167" s="1141"/>
      <c r="AU167" s="1141"/>
      <c r="AV167" s="1141"/>
      <c r="AW167" s="1141"/>
      <c r="AX167" s="1141"/>
    </row>
    <row r="168">
      <c r="A168" s="858"/>
      <c r="B168" s="1143"/>
      <c r="C168" s="1141"/>
      <c r="D168" s="1141"/>
      <c r="E168" s="1141"/>
      <c r="F168" s="1141"/>
      <c r="G168" s="1141"/>
      <c r="H168" s="1141"/>
      <c r="I168" s="1141"/>
      <c r="J168" s="1141"/>
      <c r="K168" s="1141"/>
      <c r="L168" s="1141"/>
      <c r="M168" s="1141"/>
      <c r="N168" s="1141"/>
      <c r="O168" s="1141"/>
      <c r="P168" s="1141"/>
      <c r="Q168" s="1141"/>
      <c r="R168" s="1141"/>
      <c r="S168" s="1141"/>
      <c r="T168" s="1141"/>
      <c r="U168" s="1141"/>
      <c r="V168" s="1141"/>
      <c r="W168" s="1141"/>
      <c r="X168" s="1141"/>
      <c r="Y168" s="1141"/>
      <c r="Z168" s="1141"/>
      <c r="AA168" s="1141"/>
      <c r="AB168" s="1141"/>
      <c r="AC168" s="1141"/>
      <c r="AD168" s="1141"/>
      <c r="AE168" s="1141"/>
      <c r="AF168" s="1141"/>
      <c r="AG168" s="1141"/>
      <c r="AH168" s="1141"/>
      <c r="AI168" s="1141"/>
      <c r="AJ168" s="1141"/>
      <c r="AK168" s="1141"/>
      <c r="AL168" s="1141"/>
      <c r="AM168" s="1141"/>
      <c r="AN168" s="1141"/>
      <c r="AO168" s="1141"/>
      <c r="AP168" s="1141"/>
      <c r="AQ168" s="1141"/>
      <c r="AR168" s="1141"/>
      <c r="AS168" s="1141"/>
      <c r="AT168" s="1141"/>
      <c r="AU168" s="1141"/>
      <c r="AV168" s="1141"/>
      <c r="AW168" s="1141"/>
      <c r="AX168" s="1141"/>
    </row>
    <row r="169">
      <c r="A169" s="858"/>
      <c r="B169" s="1143"/>
      <c r="C169" s="1141"/>
      <c r="D169" s="1141"/>
      <c r="E169" s="1141"/>
      <c r="F169" s="1141"/>
      <c r="G169" s="1141"/>
      <c r="H169" s="1141"/>
      <c r="I169" s="1141"/>
      <c r="J169" s="1141"/>
      <c r="K169" s="1141"/>
      <c r="L169" s="1141"/>
      <c r="M169" s="1141"/>
      <c r="N169" s="1141"/>
      <c r="O169" s="1141"/>
      <c r="P169" s="1141"/>
      <c r="Q169" s="1141"/>
      <c r="R169" s="1141"/>
      <c r="S169" s="1141"/>
      <c r="T169" s="1141"/>
      <c r="U169" s="1141"/>
      <c r="V169" s="1141"/>
      <c r="W169" s="1141"/>
      <c r="X169" s="1141"/>
      <c r="Y169" s="1141"/>
      <c r="Z169" s="1141"/>
      <c r="AA169" s="1141"/>
      <c r="AB169" s="1141"/>
      <c r="AC169" s="1141"/>
      <c r="AD169" s="1141"/>
      <c r="AE169" s="1141"/>
      <c r="AF169" s="1141"/>
      <c r="AG169" s="1141"/>
      <c r="AH169" s="1141"/>
      <c r="AI169" s="1141"/>
      <c r="AJ169" s="1141"/>
      <c r="AK169" s="1141"/>
      <c r="AL169" s="1141"/>
      <c r="AM169" s="1141"/>
      <c r="AN169" s="1141"/>
      <c r="AO169" s="1141"/>
      <c r="AP169" s="1141"/>
      <c r="AQ169" s="1141"/>
      <c r="AR169" s="1141"/>
      <c r="AS169" s="1141"/>
      <c r="AT169" s="1141"/>
      <c r="AU169" s="1141"/>
      <c r="AV169" s="1141"/>
      <c r="AW169" s="1141"/>
      <c r="AX169" s="1141"/>
    </row>
    <row r="170">
      <c r="A170" s="858"/>
      <c r="B170" s="1143"/>
      <c r="C170" s="1141"/>
      <c r="D170" s="1141"/>
      <c r="E170" s="1141"/>
      <c r="F170" s="1141"/>
      <c r="G170" s="1141"/>
      <c r="H170" s="1141"/>
      <c r="I170" s="1141"/>
      <c r="J170" s="1141"/>
      <c r="K170" s="1141"/>
      <c r="L170" s="1141"/>
      <c r="M170" s="1141"/>
      <c r="N170" s="1141"/>
      <c r="O170" s="1141"/>
      <c r="P170" s="1141"/>
      <c r="Q170" s="1141"/>
      <c r="R170" s="1141"/>
      <c r="S170" s="1141"/>
      <c r="T170" s="1141"/>
      <c r="U170" s="1141"/>
      <c r="V170" s="1141"/>
      <c r="W170" s="1141"/>
      <c r="X170" s="1141"/>
      <c r="Y170" s="1141"/>
      <c r="Z170" s="1141"/>
      <c r="AA170" s="1141"/>
      <c r="AB170" s="1141"/>
      <c r="AC170" s="1141"/>
      <c r="AD170" s="1141"/>
      <c r="AE170" s="1141"/>
      <c r="AF170" s="1141"/>
      <c r="AG170" s="1141"/>
      <c r="AH170" s="1141"/>
      <c r="AI170" s="1141"/>
      <c r="AJ170" s="1141"/>
      <c r="AK170" s="1141"/>
      <c r="AL170" s="1141"/>
      <c r="AM170" s="1141"/>
      <c r="AN170" s="1141"/>
      <c r="AO170" s="1141"/>
      <c r="AP170" s="1141"/>
      <c r="AQ170" s="1141"/>
      <c r="AR170" s="1141"/>
      <c r="AS170" s="1141"/>
      <c r="AT170" s="1141"/>
      <c r="AU170" s="1141"/>
      <c r="AV170" s="1141"/>
      <c r="AW170" s="1141"/>
      <c r="AX170" s="1141"/>
    </row>
    <row r="171">
      <c r="A171" s="858"/>
      <c r="B171" s="1143"/>
      <c r="C171" s="1141"/>
      <c r="D171" s="1141"/>
      <c r="E171" s="1141"/>
      <c r="F171" s="1141"/>
      <c r="G171" s="1141"/>
      <c r="H171" s="1141"/>
      <c r="I171" s="1141"/>
      <c r="J171" s="1141"/>
      <c r="K171" s="1141"/>
      <c r="L171" s="1141"/>
      <c r="M171" s="1141"/>
      <c r="N171" s="1141"/>
      <c r="O171" s="1141"/>
      <c r="P171" s="1141"/>
      <c r="Q171" s="1141"/>
      <c r="R171" s="1141"/>
      <c r="S171" s="1141"/>
      <c r="T171" s="1141"/>
      <c r="U171" s="1141"/>
      <c r="V171" s="1141"/>
      <c r="W171" s="1141"/>
      <c r="X171" s="1141"/>
      <c r="Y171" s="1141"/>
      <c r="Z171" s="1141"/>
      <c r="AA171" s="1141"/>
      <c r="AB171" s="1141"/>
      <c r="AC171" s="1141"/>
      <c r="AD171" s="1141"/>
      <c r="AE171" s="1141"/>
      <c r="AF171" s="1141"/>
      <c r="AG171" s="1141"/>
      <c r="AH171" s="1141"/>
      <c r="AI171" s="1141"/>
      <c r="AJ171" s="1141"/>
      <c r="AK171" s="1141"/>
      <c r="AL171" s="1141"/>
      <c r="AM171" s="1141"/>
      <c r="AN171" s="1141"/>
      <c r="AO171" s="1141"/>
      <c r="AP171" s="1141"/>
      <c r="AQ171" s="1141"/>
      <c r="AR171" s="1141"/>
      <c r="AS171" s="1141"/>
      <c r="AT171" s="1141"/>
      <c r="AU171" s="1141"/>
      <c r="AV171" s="1141"/>
      <c r="AW171" s="1141"/>
      <c r="AX171" s="1141"/>
    </row>
    <row r="172">
      <c r="A172" s="858"/>
      <c r="B172" s="1143"/>
      <c r="C172" s="1141"/>
      <c r="D172" s="1141"/>
      <c r="E172" s="1141"/>
      <c r="F172" s="1141"/>
      <c r="G172" s="1141"/>
      <c r="H172" s="1141"/>
      <c r="I172" s="1141"/>
      <c r="J172" s="1141"/>
      <c r="K172" s="1141"/>
      <c r="L172" s="1141"/>
      <c r="M172" s="1141"/>
      <c r="N172" s="1141"/>
      <c r="O172" s="1141"/>
      <c r="P172" s="1141"/>
      <c r="Q172" s="1141"/>
      <c r="R172" s="1141"/>
      <c r="S172" s="1141"/>
      <c r="T172" s="1141"/>
      <c r="U172" s="1141"/>
      <c r="V172" s="1141"/>
      <c r="W172" s="1141"/>
      <c r="X172" s="1141"/>
      <c r="Y172" s="1141"/>
      <c r="Z172" s="1141"/>
      <c r="AA172" s="1141"/>
      <c r="AB172" s="1141"/>
      <c r="AC172" s="1141"/>
      <c r="AD172" s="1141"/>
      <c r="AE172" s="1141"/>
      <c r="AF172" s="1141"/>
      <c r="AG172" s="1141"/>
      <c r="AH172" s="1141"/>
      <c r="AI172" s="1141"/>
      <c r="AJ172" s="1141"/>
      <c r="AK172" s="1141"/>
      <c r="AL172" s="1141"/>
      <c r="AM172" s="1141"/>
      <c r="AN172" s="1141"/>
      <c r="AO172" s="1141"/>
      <c r="AP172" s="1141"/>
      <c r="AQ172" s="1141"/>
      <c r="AR172" s="1141"/>
      <c r="AS172" s="1141"/>
      <c r="AT172" s="1141"/>
      <c r="AU172" s="1141"/>
      <c r="AV172" s="1141"/>
      <c r="AW172" s="1141"/>
      <c r="AX172" s="1141"/>
    </row>
    <row r="173">
      <c r="A173" s="858"/>
      <c r="B173" s="1143"/>
      <c r="C173" s="1141"/>
      <c r="D173" s="1141"/>
      <c r="E173" s="1141"/>
      <c r="F173" s="1141"/>
      <c r="G173" s="1141"/>
      <c r="H173" s="1141"/>
      <c r="I173" s="1141"/>
      <c r="J173" s="1141"/>
      <c r="K173" s="1141"/>
      <c r="L173" s="1141"/>
      <c r="M173" s="1141"/>
      <c r="N173" s="1141"/>
      <c r="O173" s="1141"/>
      <c r="P173" s="1141"/>
      <c r="Q173" s="1141"/>
      <c r="R173" s="1141"/>
      <c r="S173" s="1141"/>
      <c r="T173" s="1141"/>
      <c r="U173" s="1141"/>
      <c r="V173" s="1141"/>
      <c r="W173" s="1141"/>
      <c r="X173" s="1141"/>
      <c r="Y173" s="1141"/>
      <c r="Z173" s="1141"/>
      <c r="AA173" s="1141"/>
      <c r="AB173" s="1141"/>
      <c r="AC173" s="1141"/>
      <c r="AD173" s="1141"/>
      <c r="AE173" s="1141"/>
      <c r="AF173" s="1141"/>
      <c r="AG173" s="1141"/>
      <c r="AH173" s="1141"/>
      <c r="AI173" s="1141"/>
      <c r="AJ173" s="1141"/>
      <c r="AK173" s="1141"/>
      <c r="AL173" s="1141"/>
      <c r="AM173" s="1141"/>
      <c r="AN173" s="1141"/>
      <c r="AO173" s="1141"/>
      <c r="AP173" s="1141"/>
      <c r="AQ173" s="1141"/>
      <c r="AR173" s="1141"/>
      <c r="AS173" s="1141"/>
      <c r="AT173" s="1141"/>
      <c r="AU173" s="1141"/>
      <c r="AV173" s="1141"/>
      <c r="AW173" s="1141"/>
      <c r="AX173" s="1141"/>
    </row>
    <row r="174">
      <c r="A174" s="858"/>
      <c r="B174" s="1143"/>
      <c r="C174" s="1141"/>
      <c r="D174" s="1141"/>
      <c r="E174" s="1141"/>
      <c r="F174" s="1141"/>
      <c r="G174" s="1141"/>
      <c r="H174" s="1141"/>
      <c r="I174" s="1141"/>
      <c r="J174" s="1141"/>
      <c r="K174" s="1141"/>
      <c r="L174" s="1141"/>
      <c r="M174" s="1141"/>
      <c r="N174" s="1141"/>
      <c r="O174" s="1141"/>
      <c r="P174" s="1141"/>
      <c r="Q174" s="1141"/>
      <c r="R174" s="1141"/>
      <c r="S174" s="1141"/>
      <c r="T174" s="1141"/>
      <c r="U174" s="1141"/>
      <c r="V174" s="1141"/>
      <c r="W174" s="1141"/>
      <c r="X174" s="1141"/>
      <c r="Y174" s="1141"/>
      <c r="Z174" s="1141"/>
      <c r="AA174" s="1141"/>
      <c r="AB174" s="1141"/>
      <c r="AC174" s="1141"/>
      <c r="AD174" s="1141"/>
      <c r="AE174" s="1141"/>
      <c r="AF174" s="1141"/>
      <c r="AG174" s="1141"/>
      <c r="AH174" s="1141"/>
      <c r="AI174" s="1141"/>
      <c r="AJ174" s="1141"/>
      <c r="AK174" s="1141"/>
      <c r="AL174" s="1141"/>
      <c r="AM174" s="1141"/>
      <c r="AN174" s="1141"/>
      <c r="AO174" s="1141"/>
      <c r="AP174" s="1141"/>
      <c r="AQ174" s="1141"/>
      <c r="AR174" s="1141"/>
      <c r="AS174" s="1141"/>
      <c r="AT174" s="1141"/>
      <c r="AU174" s="1141"/>
      <c r="AV174" s="1141"/>
      <c r="AW174" s="1141"/>
      <c r="AX174" s="1141"/>
    </row>
    <row r="175">
      <c r="A175" s="858"/>
      <c r="B175" s="1143"/>
      <c r="C175" s="1141"/>
      <c r="D175" s="1141"/>
      <c r="E175" s="1141"/>
      <c r="F175" s="1141"/>
      <c r="G175" s="1141"/>
      <c r="H175" s="1141"/>
      <c r="I175" s="1141"/>
      <c r="J175" s="1141"/>
      <c r="K175" s="1141"/>
      <c r="L175" s="1141"/>
      <c r="M175" s="1141"/>
      <c r="N175" s="1141"/>
      <c r="O175" s="1141"/>
      <c r="P175" s="1141"/>
      <c r="Q175" s="1141"/>
      <c r="R175" s="1141"/>
      <c r="S175" s="1141"/>
      <c r="T175" s="1141"/>
      <c r="U175" s="1141"/>
      <c r="V175" s="1141"/>
      <c r="W175" s="1141"/>
      <c r="X175" s="1141"/>
      <c r="Y175" s="1141"/>
      <c r="Z175" s="1141"/>
      <c r="AA175" s="1141"/>
      <c r="AB175" s="1141"/>
      <c r="AC175" s="1141"/>
      <c r="AD175" s="1141"/>
      <c r="AE175" s="1141"/>
      <c r="AF175" s="1141"/>
      <c r="AG175" s="1141"/>
      <c r="AH175" s="1141"/>
      <c r="AI175" s="1141"/>
      <c r="AJ175" s="1141"/>
      <c r="AK175" s="1141"/>
      <c r="AL175" s="1141"/>
      <c r="AM175" s="1141"/>
      <c r="AN175" s="1141"/>
      <c r="AO175" s="1141"/>
      <c r="AP175" s="1141"/>
      <c r="AQ175" s="1141"/>
      <c r="AR175" s="1141"/>
      <c r="AS175" s="1141"/>
      <c r="AT175" s="1141"/>
      <c r="AU175" s="1141"/>
      <c r="AV175" s="1141"/>
      <c r="AW175" s="1141"/>
      <c r="AX175" s="1141"/>
    </row>
    <row r="176">
      <c r="A176" s="858"/>
      <c r="B176" s="1143"/>
      <c r="C176" s="1141"/>
      <c r="D176" s="1141"/>
      <c r="E176" s="1141"/>
      <c r="F176" s="1141"/>
      <c r="G176" s="1141"/>
      <c r="H176" s="1141"/>
      <c r="I176" s="1141"/>
      <c r="J176" s="1141"/>
      <c r="K176" s="1141"/>
      <c r="L176" s="1141"/>
      <c r="M176" s="1141"/>
      <c r="N176" s="1141"/>
      <c r="O176" s="1141"/>
      <c r="P176" s="1141"/>
      <c r="Q176" s="1141"/>
      <c r="R176" s="1141"/>
      <c r="S176" s="1141"/>
      <c r="T176" s="1141"/>
      <c r="U176" s="1141"/>
      <c r="V176" s="1141"/>
      <c r="W176" s="1141"/>
      <c r="X176" s="1141"/>
      <c r="Y176" s="1141"/>
      <c r="Z176" s="1141"/>
      <c r="AA176" s="1141"/>
      <c r="AB176" s="1141"/>
      <c r="AC176" s="1141"/>
      <c r="AD176" s="1141"/>
      <c r="AE176" s="1141"/>
      <c r="AF176" s="1141"/>
      <c r="AG176" s="1141"/>
      <c r="AH176" s="1141"/>
      <c r="AI176" s="1141"/>
      <c r="AJ176" s="1141"/>
      <c r="AK176" s="1141"/>
      <c r="AL176" s="1141"/>
      <c r="AM176" s="1141"/>
      <c r="AN176" s="1141"/>
      <c r="AO176" s="1141"/>
      <c r="AP176" s="1141"/>
      <c r="AQ176" s="1141"/>
      <c r="AR176" s="1141"/>
      <c r="AS176" s="1141"/>
      <c r="AT176" s="1141"/>
      <c r="AU176" s="1141"/>
      <c r="AV176" s="1141"/>
      <c r="AW176" s="1141"/>
      <c r="AX176" s="1141"/>
    </row>
    <row r="177">
      <c r="A177" s="858"/>
      <c r="B177" s="1143"/>
      <c r="C177" s="1141"/>
      <c r="D177" s="1141"/>
      <c r="E177" s="1141"/>
      <c r="F177" s="1141"/>
      <c r="G177" s="1141"/>
      <c r="H177" s="1141"/>
      <c r="I177" s="1141"/>
      <c r="J177" s="1141"/>
      <c r="K177" s="1141"/>
      <c r="L177" s="1141"/>
      <c r="M177" s="1141"/>
      <c r="N177" s="1141"/>
      <c r="O177" s="1141"/>
      <c r="P177" s="1141"/>
      <c r="Q177" s="1141"/>
      <c r="R177" s="1141"/>
      <c r="S177" s="1141"/>
      <c r="T177" s="1141"/>
      <c r="U177" s="1141"/>
      <c r="V177" s="1141"/>
      <c r="W177" s="1141"/>
      <c r="X177" s="1141"/>
      <c r="Y177" s="1141"/>
      <c r="Z177" s="1141"/>
      <c r="AA177" s="1141"/>
      <c r="AB177" s="1141"/>
      <c r="AC177" s="1141"/>
      <c r="AD177" s="1141"/>
      <c r="AE177" s="1141"/>
      <c r="AF177" s="1141"/>
      <c r="AG177" s="1141"/>
      <c r="AH177" s="1141"/>
      <c r="AI177" s="1141"/>
      <c r="AJ177" s="1141"/>
      <c r="AK177" s="1141"/>
      <c r="AL177" s="1141"/>
      <c r="AM177" s="1141"/>
      <c r="AN177" s="1141"/>
      <c r="AO177" s="1141"/>
      <c r="AP177" s="1141"/>
      <c r="AQ177" s="1141"/>
      <c r="AR177" s="1141"/>
      <c r="AS177" s="1141"/>
      <c r="AT177" s="1141"/>
      <c r="AU177" s="1141"/>
      <c r="AV177" s="1141"/>
      <c r="AW177" s="1141"/>
      <c r="AX177" s="1141"/>
    </row>
    <row r="178">
      <c r="A178" s="858"/>
      <c r="B178" s="1143"/>
      <c r="C178" s="1141"/>
      <c r="D178" s="1141"/>
      <c r="E178" s="1141"/>
      <c r="F178" s="1141"/>
      <c r="G178" s="1141"/>
      <c r="H178" s="1141"/>
      <c r="I178" s="1141"/>
      <c r="J178" s="1141"/>
      <c r="K178" s="1141"/>
      <c r="L178" s="1141"/>
      <c r="M178" s="1141"/>
      <c r="N178" s="1141"/>
      <c r="O178" s="1141"/>
      <c r="P178" s="1141"/>
      <c r="Q178" s="1141"/>
      <c r="R178" s="1141"/>
      <c r="S178" s="1141"/>
      <c r="T178" s="1141"/>
      <c r="U178" s="1141"/>
      <c r="V178" s="1141"/>
      <c r="W178" s="1141"/>
      <c r="X178" s="1141"/>
      <c r="Y178" s="1141"/>
      <c r="Z178" s="1141"/>
      <c r="AA178" s="1141"/>
      <c r="AB178" s="1141"/>
      <c r="AC178" s="1141"/>
      <c r="AD178" s="1141"/>
      <c r="AE178" s="1141"/>
      <c r="AF178" s="1141"/>
      <c r="AG178" s="1141"/>
      <c r="AH178" s="1141"/>
      <c r="AI178" s="1141"/>
      <c r="AJ178" s="1141"/>
      <c r="AK178" s="1141"/>
      <c r="AL178" s="1141"/>
      <c r="AM178" s="1141"/>
      <c r="AN178" s="1141"/>
      <c r="AO178" s="1141"/>
      <c r="AP178" s="1141"/>
      <c r="AQ178" s="1141"/>
      <c r="AR178" s="1141"/>
      <c r="AS178" s="1141"/>
      <c r="AT178" s="1141"/>
      <c r="AU178" s="1141"/>
      <c r="AV178" s="1141"/>
      <c r="AW178" s="1141"/>
      <c r="AX178" s="1141"/>
    </row>
    <row r="179">
      <c r="A179" s="858"/>
      <c r="B179" s="1143"/>
      <c r="C179" s="1141"/>
      <c r="D179" s="1141"/>
      <c r="E179" s="1141"/>
      <c r="F179" s="1141"/>
      <c r="G179" s="1141"/>
      <c r="H179" s="1141"/>
      <c r="I179" s="1141"/>
      <c r="J179" s="1141"/>
      <c r="K179" s="1141"/>
      <c r="L179" s="1141"/>
      <c r="M179" s="1141"/>
      <c r="N179" s="1141"/>
      <c r="O179" s="1141"/>
      <c r="P179" s="1141"/>
      <c r="Q179" s="1141"/>
      <c r="R179" s="1141"/>
      <c r="S179" s="1141"/>
      <c r="T179" s="1141"/>
      <c r="U179" s="1141"/>
      <c r="V179" s="1141"/>
      <c r="W179" s="1141"/>
      <c r="X179" s="1141"/>
      <c r="Y179" s="1141"/>
      <c r="Z179" s="1141"/>
      <c r="AA179" s="1141"/>
      <c r="AB179" s="1141"/>
      <c r="AC179" s="1141"/>
      <c r="AD179" s="1141"/>
      <c r="AE179" s="1141"/>
      <c r="AF179" s="1141"/>
      <c r="AG179" s="1141"/>
      <c r="AH179" s="1141"/>
      <c r="AI179" s="1141"/>
      <c r="AJ179" s="1141"/>
      <c r="AK179" s="1141"/>
      <c r="AL179" s="1141"/>
      <c r="AM179" s="1141"/>
      <c r="AN179" s="1141"/>
      <c r="AO179" s="1141"/>
      <c r="AP179" s="1141"/>
      <c r="AQ179" s="1141"/>
      <c r="AR179" s="1141"/>
      <c r="AS179" s="1141"/>
      <c r="AT179" s="1141"/>
      <c r="AU179" s="1141"/>
      <c r="AV179" s="1141"/>
      <c r="AW179" s="1141"/>
      <c r="AX179" s="1141"/>
    </row>
    <row r="180">
      <c r="A180" s="858"/>
      <c r="B180" s="1143"/>
      <c r="C180" s="1141"/>
      <c r="D180" s="1141"/>
      <c r="E180" s="1141"/>
      <c r="F180" s="1141"/>
      <c r="G180" s="1141"/>
      <c r="H180" s="1141"/>
      <c r="I180" s="1141"/>
      <c r="J180" s="1141"/>
      <c r="K180" s="1141"/>
      <c r="L180" s="1141"/>
      <c r="M180" s="1141"/>
      <c r="N180" s="1141"/>
      <c r="O180" s="1141"/>
      <c r="P180" s="1141"/>
      <c r="Q180" s="1141"/>
      <c r="R180" s="1141"/>
      <c r="S180" s="1141"/>
      <c r="T180" s="1141"/>
      <c r="U180" s="1141"/>
      <c r="V180" s="1141"/>
      <c r="W180" s="1141"/>
      <c r="X180" s="1141"/>
      <c r="Y180" s="1141"/>
      <c r="Z180" s="1141"/>
      <c r="AA180" s="1141"/>
      <c r="AB180" s="1141"/>
      <c r="AC180" s="1141"/>
      <c r="AD180" s="1141"/>
      <c r="AE180" s="1141"/>
      <c r="AF180" s="1141"/>
      <c r="AG180" s="1141"/>
      <c r="AH180" s="1141"/>
      <c r="AI180" s="1141"/>
      <c r="AJ180" s="1141"/>
      <c r="AK180" s="1141"/>
      <c r="AL180" s="1141"/>
      <c r="AM180" s="1141"/>
      <c r="AN180" s="1141"/>
      <c r="AO180" s="1141"/>
      <c r="AP180" s="1141"/>
      <c r="AQ180" s="1141"/>
      <c r="AR180" s="1141"/>
      <c r="AS180" s="1141"/>
      <c r="AT180" s="1141"/>
      <c r="AU180" s="1141"/>
      <c r="AV180" s="1141"/>
      <c r="AW180" s="1141"/>
      <c r="AX180" s="1141"/>
    </row>
    <row r="181">
      <c r="A181" s="858"/>
      <c r="B181" s="1143"/>
      <c r="C181" s="1141"/>
      <c r="D181" s="1141"/>
      <c r="E181" s="1141"/>
      <c r="F181" s="1141"/>
      <c r="G181" s="1141"/>
      <c r="H181" s="1141"/>
      <c r="I181" s="1141"/>
      <c r="J181" s="1141"/>
      <c r="K181" s="1141"/>
      <c r="L181" s="1141"/>
      <c r="M181" s="1141"/>
      <c r="N181" s="1141"/>
      <c r="O181" s="1141"/>
      <c r="P181" s="1141"/>
      <c r="Q181" s="1141"/>
      <c r="R181" s="1141"/>
      <c r="S181" s="1141"/>
      <c r="T181" s="1141"/>
      <c r="U181" s="1141"/>
      <c r="V181" s="1141"/>
      <c r="W181" s="1141"/>
      <c r="X181" s="1141"/>
      <c r="Y181" s="1141"/>
      <c r="Z181" s="1141"/>
      <c r="AA181" s="1141"/>
      <c r="AB181" s="1141"/>
      <c r="AC181" s="1141"/>
      <c r="AD181" s="1141"/>
      <c r="AE181" s="1141"/>
      <c r="AF181" s="1141"/>
      <c r="AG181" s="1141"/>
      <c r="AH181" s="1141"/>
      <c r="AI181" s="1141"/>
      <c r="AJ181" s="1141"/>
      <c r="AK181" s="1141"/>
      <c r="AL181" s="1141"/>
      <c r="AM181" s="1141"/>
      <c r="AN181" s="1141"/>
      <c r="AO181" s="1141"/>
      <c r="AP181" s="1141"/>
      <c r="AQ181" s="1141"/>
      <c r="AR181" s="1141"/>
      <c r="AS181" s="1141"/>
      <c r="AT181" s="1141"/>
      <c r="AU181" s="1141"/>
      <c r="AV181" s="1141"/>
      <c r="AW181" s="1141"/>
      <c r="AX181" s="1141"/>
    </row>
    <row r="182">
      <c r="A182" s="858"/>
      <c r="B182" s="1143"/>
      <c r="C182" s="1141"/>
      <c r="D182" s="1141"/>
      <c r="E182" s="1141"/>
      <c r="F182" s="1141"/>
      <c r="G182" s="1141"/>
      <c r="H182" s="1141"/>
      <c r="I182" s="1141"/>
      <c r="J182" s="1141"/>
      <c r="K182" s="1141"/>
      <c r="L182" s="1141"/>
      <c r="M182" s="1141"/>
      <c r="N182" s="1141"/>
      <c r="O182" s="1141"/>
      <c r="P182" s="1141"/>
      <c r="Q182" s="1141"/>
      <c r="R182" s="1141"/>
      <c r="S182" s="1141"/>
      <c r="T182" s="1141"/>
      <c r="U182" s="1141"/>
      <c r="V182" s="1141"/>
      <c r="W182" s="1141"/>
      <c r="X182" s="1141"/>
      <c r="Y182" s="1141"/>
      <c r="Z182" s="1141"/>
      <c r="AA182" s="1141"/>
      <c r="AB182" s="1141"/>
      <c r="AC182" s="1141"/>
      <c r="AD182" s="1141"/>
      <c r="AE182" s="1141"/>
      <c r="AF182" s="1141"/>
      <c r="AG182" s="1141"/>
      <c r="AH182" s="1141"/>
      <c r="AI182" s="1141"/>
      <c r="AJ182" s="1141"/>
      <c r="AK182" s="1141"/>
      <c r="AL182" s="1141"/>
      <c r="AM182" s="1141"/>
      <c r="AN182" s="1141"/>
      <c r="AO182" s="1141"/>
      <c r="AP182" s="1141"/>
      <c r="AQ182" s="1141"/>
      <c r="AR182" s="1141"/>
      <c r="AS182" s="1141"/>
      <c r="AT182" s="1141"/>
      <c r="AU182" s="1141"/>
      <c r="AV182" s="1141"/>
      <c r="AW182" s="1141"/>
      <c r="AX182" s="1141"/>
    </row>
    <row r="183">
      <c r="A183" s="858"/>
      <c r="B183" s="1143"/>
      <c r="C183" s="1141"/>
      <c r="D183" s="1141"/>
      <c r="E183" s="1141"/>
      <c r="F183" s="1141"/>
      <c r="G183" s="1141"/>
      <c r="H183" s="1141"/>
      <c r="I183" s="1141"/>
      <c r="J183" s="1141"/>
      <c r="K183" s="1141"/>
      <c r="L183" s="1141"/>
      <c r="M183" s="1141"/>
      <c r="N183" s="1141"/>
      <c r="O183" s="1141"/>
      <c r="P183" s="1141"/>
      <c r="Q183" s="1141"/>
      <c r="R183" s="1141"/>
      <c r="S183" s="1141"/>
      <c r="T183" s="1141"/>
      <c r="U183" s="1141"/>
      <c r="V183" s="1141"/>
      <c r="W183" s="1141"/>
      <c r="X183" s="1141"/>
      <c r="Y183" s="1141"/>
      <c r="Z183" s="1141"/>
      <c r="AA183" s="1141"/>
      <c r="AB183" s="1141"/>
      <c r="AC183" s="1141"/>
      <c r="AD183" s="1141"/>
      <c r="AE183" s="1141"/>
      <c r="AF183" s="1141"/>
      <c r="AG183" s="1141"/>
      <c r="AH183" s="1141"/>
      <c r="AI183" s="1141"/>
      <c r="AJ183" s="1141"/>
      <c r="AK183" s="1141"/>
      <c r="AL183" s="1141"/>
      <c r="AM183" s="1141"/>
      <c r="AN183" s="1141"/>
      <c r="AO183" s="1141"/>
      <c r="AP183" s="1141"/>
      <c r="AQ183" s="1141"/>
      <c r="AR183" s="1141"/>
      <c r="AS183" s="1141"/>
      <c r="AT183" s="1141"/>
      <c r="AU183" s="1141"/>
      <c r="AV183" s="1141"/>
      <c r="AW183" s="1141"/>
      <c r="AX183" s="1141"/>
    </row>
    <row r="184">
      <c r="A184" s="858"/>
      <c r="B184" s="1143"/>
      <c r="C184" s="1141"/>
      <c r="D184" s="1141"/>
      <c r="E184" s="1141"/>
      <c r="F184" s="1141"/>
      <c r="G184" s="1141"/>
      <c r="H184" s="1141"/>
      <c r="I184" s="1141"/>
      <c r="J184" s="1141"/>
      <c r="K184" s="1141"/>
      <c r="L184" s="1141"/>
      <c r="M184" s="1141"/>
      <c r="N184" s="1141"/>
      <c r="O184" s="1141"/>
      <c r="P184" s="1141"/>
      <c r="Q184" s="1141"/>
      <c r="R184" s="1141"/>
      <c r="S184" s="1141"/>
      <c r="T184" s="1141"/>
      <c r="U184" s="1141"/>
      <c r="V184" s="1141"/>
      <c r="W184" s="1141"/>
      <c r="X184" s="1141"/>
      <c r="Y184" s="1141"/>
      <c r="Z184" s="1141"/>
      <c r="AA184" s="1141"/>
      <c r="AB184" s="1141"/>
      <c r="AC184" s="1141"/>
      <c r="AD184" s="1141"/>
      <c r="AE184" s="1141"/>
      <c r="AF184" s="1141"/>
      <c r="AG184" s="1141"/>
      <c r="AH184" s="1141"/>
      <c r="AI184" s="1141"/>
      <c r="AJ184" s="1141"/>
      <c r="AK184" s="1141"/>
      <c r="AL184" s="1141"/>
      <c r="AM184" s="1141"/>
      <c r="AN184" s="1141"/>
      <c r="AO184" s="1141"/>
      <c r="AP184" s="1141"/>
      <c r="AQ184" s="1141"/>
      <c r="AR184" s="1141"/>
      <c r="AS184" s="1141"/>
      <c r="AT184" s="1141"/>
      <c r="AU184" s="1141"/>
      <c r="AV184" s="1141"/>
      <c r="AW184" s="1141"/>
      <c r="AX184" s="1141"/>
    </row>
    <row r="185">
      <c r="A185" s="858"/>
      <c r="B185" s="1143"/>
      <c r="C185" s="1141"/>
      <c r="D185" s="1141"/>
      <c r="E185" s="1141"/>
      <c r="F185" s="1141"/>
      <c r="G185" s="1141"/>
      <c r="H185" s="1141"/>
      <c r="I185" s="1141"/>
      <c r="J185" s="1141"/>
      <c r="K185" s="1141"/>
      <c r="L185" s="1141"/>
      <c r="M185" s="1141"/>
      <c r="N185" s="1141"/>
      <c r="O185" s="1141"/>
      <c r="P185" s="1141"/>
      <c r="Q185" s="1141"/>
      <c r="R185" s="1141"/>
      <c r="S185" s="1141"/>
      <c r="T185" s="1141"/>
      <c r="U185" s="1141"/>
      <c r="V185" s="1141"/>
      <c r="W185" s="1141"/>
      <c r="X185" s="1141"/>
      <c r="Y185" s="1141"/>
      <c r="Z185" s="1141"/>
      <c r="AA185" s="1141"/>
      <c r="AB185" s="1141"/>
      <c r="AC185" s="1141"/>
      <c r="AD185" s="1141"/>
      <c r="AE185" s="1141"/>
      <c r="AF185" s="1141"/>
      <c r="AG185" s="1141"/>
      <c r="AH185" s="1141"/>
      <c r="AI185" s="1141"/>
      <c r="AJ185" s="1141"/>
      <c r="AK185" s="1141"/>
      <c r="AL185" s="1141"/>
      <c r="AM185" s="1141"/>
      <c r="AN185" s="1141"/>
      <c r="AO185" s="1141"/>
      <c r="AP185" s="1141"/>
      <c r="AQ185" s="1141"/>
      <c r="AR185" s="1141"/>
      <c r="AS185" s="1141"/>
      <c r="AT185" s="1141"/>
      <c r="AU185" s="1141"/>
      <c r="AV185" s="1141"/>
      <c r="AW185" s="1141"/>
      <c r="AX185" s="1141"/>
    </row>
    <row r="186">
      <c r="A186" s="858"/>
      <c r="B186" s="1143"/>
      <c r="C186" s="1141"/>
      <c r="D186" s="1141"/>
      <c r="E186" s="1141"/>
      <c r="F186" s="1141"/>
      <c r="G186" s="1141"/>
      <c r="H186" s="1141"/>
      <c r="I186" s="1141"/>
      <c r="J186" s="1141"/>
      <c r="K186" s="1141"/>
      <c r="L186" s="1141"/>
      <c r="M186" s="1141"/>
      <c r="N186" s="1141"/>
      <c r="O186" s="1141"/>
      <c r="P186" s="1141"/>
      <c r="Q186" s="1141"/>
      <c r="R186" s="1141"/>
      <c r="S186" s="1141"/>
      <c r="T186" s="1141"/>
      <c r="U186" s="1141"/>
      <c r="V186" s="1141"/>
      <c r="W186" s="1141"/>
      <c r="X186" s="1141"/>
      <c r="Y186" s="1141"/>
      <c r="Z186" s="1141"/>
      <c r="AA186" s="1141"/>
      <c r="AB186" s="1141"/>
      <c r="AC186" s="1141"/>
      <c r="AD186" s="1141"/>
      <c r="AE186" s="1141"/>
      <c r="AF186" s="1141"/>
      <c r="AG186" s="1141"/>
      <c r="AH186" s="1141"/>
      <c r="AI186" s="1141"/>
      <c r="AJ186" s="1141"/>
      <c r="AK186" s="1141"/>
      <c r="AL186" s="1141"/>
      <c r="AM186" s="1141"/>
      <c r="AN186" s="1141"/>
      <c r="AO186" s="1141"/>
      <c r="AP186" s="1141"/>
      <c r="AQ186" s="1141"/>
      <c r="AR186" s="1141"/>
      <c r="AS186" s="1141"/>
      <c r="AT186" s="1141"/>
      <c r="AU186" s="1141"/>
      <c r="AV186" s="1141"/>
      <c r="AW186" s="1141"/>
      <c r="AX186" s="1141"/>
    </row>
    <row r="187">
      <c r="A187" s="858"/>
      <c r="B187" s="1143"/>
      <c r="C187" s="1141"/>
      <c r="D187" s="1141"/>
      <c r="E187" s="1141"/>
      <c r="F187" s="1141"/>
      <c r="G187" s="1141"/>
      <c r="H187" s="1141"/>
      <c r="I187" s="1141"/>
      <c r="J187" s="1141"/>
      <c r="K187" s="1141"/>
      <c r="L187" s="1141"/>
      <c r="M187" s="1141"/>
      <c r="N187" s="1141"/>
      <c r="O187" s="1141"/>
      <c r="P187" s="1141"/>
      <c r="Q187" s="1141"/>
      <c r="R187" s="1141"/>
      <c r="S187" s="1141"/>
      <c r="T187" s="1141"/>
      <c r="U187" s="1141"/>
      <c r="V187" s="1141"/>
      <c r="W187" s="1141"/>
      <c r="X187" s="1141"/>
      <c r="Y187" s="1141"/>
      <c r="Z187" s="1141"/>
      <c r="AA187" s="1141"/>
      <c r="AB187" s="1141"/>
      <c r="AC187" s="1141"/>
      <c r="AD187" s="1141"/>
      <c r="AE187" s="1141"/>
      <c r="AF187" s="1141"/>
      <c r="AG187" s="1141"/>
      <c r="AH187" s="1141"/>
      <c r="AI187" s="1141"/>
      <c r="AJ187" s="1141"/>
      <c r="AK187" s="1141"/>
      <c r="AL187" s="1141"/>
      <c r="AM187" s="1141"/>
      <c r="AN187" s="1141"/>
      <c r="AO187" s="1141"/>
      <c r="AP187" s="1141"/>
      <c r="AQ187" s="1141"/>
      <c r="AR187" s="1141"/>
      <c r="AS187" s="1141"/>
      <c r="AT187" s="1141"/>
      <c r="AU187" s="1141"/>
      <c r="AV187" s="1141"/>
      <c r="AW187" s="1141"/>
      <c r="AX187" s="1141"/>
    </row>
    <row r="188">
      <c r="A188" s="858"/>
      <c r="B188" s="1143"/>
      <c r="C188" s="1141"/>
      <c r="D188" s="1141"/>
      <c r="E188" s="1141"/>
      <c r="F188" s="1141"/>
      <c r="G188" s="1141"/>
      <c r="H188" s="1141"/>
      <c r="I188" s="1141"/>
      <c r="J188" s="1141"/>
      <c r="K188" s="1141"/>
      <c r="L188" s="1141"/>
      <c r="M188" s="1141"/>
      <c r="N188" s="1141"/>
      <c r="O188" s="1141"/>
      <c r="P188" s="1141"/>
      <c r="Q188" s="1141"/>
      <c r="R188" s="1141"/>
      <c r="S188" s="1141"/>
      <c r="T188" s="1141"/>
      <c r="U188" s="1141"/>
      <c r="V188" s="1141"/>
      <c r="W188" s="1141"/>
      <c r="X188" s="1141"/>
      <c r="Y188" s="1141"/>
      <c r="Z188" s="1141"/>
      <c r="AA188" s="1141"/>
      <c r="AB188" s="1141"/>
      <c r="AC188" s="1141"/>
      <c r="AD188" s="1141"/>
      <c r="AE188" s="1141"/>
      <c r="AF188" s="1141"/>
      <c r="AG188" s="1141"/>
      <c r="AH188" s="1141"/>
      <c r="AI188" s="1141"/>
      <c r="AJ188" s="1141"/>
      <c r="AK188" s="1141"/>
      <c r="AL188" s="1141"/>
      <c r="AM188" s="1141"/>
      <c r="AN188" s="1141"/>
      <c r="AO188" s="1141"/>
      <c r="AP188" s="1141"/>
      <c r="AQ188" s="1141"/>
      <c r="AR188" s="1141"/>
      <c r="AS188" s="1141"/>
      <c r="AT188" s="1141"/>
      <c r="AU188" s="1141"/>
      <c r="AV188" s="1141"/>
      <c r="AW188" s="1141"/>
      <c r="AX188" s="1141"/>
    </row>
    <row r="189">
      <c r="A189" s="858"/>
      <c r="B189" s="1143"/>
      <c r="C189" s="1141"/>
      <c r="D189" s="1141"/>
      <c r="E189" s="1141"/>
      <c r="F189" s="1141"/>
      <c r="G189" s="1141"/>
      <c r="H189" s="1141"/>
      <c r="I189" s="1141"/>
      <c r="J189" s="1141"/>
      <c r="K189" s="1141"/>
      <c r="L189" s="1141"/>
      <c r="M189" s="1141"/>
      <c r="N189" s="1141"/>
      <c r="O189" s="1141"/>
      <c r="P189" s="1141"/>
      <c r="Q189" s="1141"/>
      <c r="R189" s="1141"/>
      <c r="S189" s="1141"/>
      <c r="T189" s="1141"/>
      <c r="U189" s="1141"/>
      <c r="V189" s="1141"/>
      <c r="W189" s="1141"/>
      <c r="X189" s="1141"/>
      <c r="Y189" s="1141"/>
      <c r="Z189" s="1141"/>
      <c r="AA189" s="1141"/>
      <c r="AB189" s="1141"/>
      <c r="AC189" s="1141"/>
      <c r="AD189" s="1141"/>
      <c r="AE189" s="1141"/>
      <c r="AF189" s="1141"/>
      <c r="AG189" s="1141"/>
      <c r="AH189" s="1141"/>
      <c r="AI189" s="1141"/>
      <c r="AJ189" s="1141"/>
      <c r="AK189" s="1141"/>
      <c r="AL189" s="1141"/>
      <c r="AM189" s="1141"/>
      <c r="AN189" s="1141"/>
      <c r="AO189" s="1141"/>
      <c r="AP189" s="1141"/>
      <c r="AQ189" s="1141"/>
      <c r="AR189" s="1141"/>
      <c r="AS189" s="1141"/>
      <c r="AT189" s="1141"/>
      <c r="AU189" s="1141"/>
      <c r="AV189" s="1141"/>
      <c r="AW189" s="1141"/>
      <c r="AX189" s="1141"/>
    </row>
    <row r="190">
      <c r="A190" s="858"/>
      <c r="B190" s="1143"/>
      <c r="C190" s="1141"/>
      <c r="D190" s="1141"/>
      <c r="E190" s="1141"/>
      <c r="F190" s="1141"/>
      <c r="G190" s="1141"/>
      <c r="H190" s="1141"/>
      <c r="I190" s="1141"/>
      <c r="J190" s="1141"/>
      <c r="K190" s="1141"/>
      <c r="L190" s="1141"/>
      <c r="M190" s="1141"/>
      <c r="N190" s="1141"/>
      <c r="O190" s="1141"/>
      <c r="P190" s="1141"/>
      <c r="Q190" s="1141"/>
      <c r="R190" s="1141"/>
      <c r="S190" s="1141"/>
      <c r="T190" s="1141"/>
      <c r="U190" s="1141"/>
      <c r="V190" s="1141"/>
      <c r="W190" s="1141"/>
      <c r="X190" s="1141"/>
      <c r="Y190" s="1141"/>
      <c r="Z190" s="1141"/>
      <c r="AA190" s="1141"/>
      <c r="AB190" s="1141"/>
      <c r="AC190" s="1141"/>
      <c r="AD190" s="1141"/>
      <c r="AE190" s="1141"/>
      <c r="AF190" s="1141"/>
      <c r="AG190" s="1141"/>
      <c r="AH190" s="1141"/>
      <c r="AI190" s="1141"/>
      <c r="AJ190" s="1141"/>
      <c r="AK190" s="1141"/>
      <c r="AL190" s="1141"/>
      <c r="AM190" s="1141"/>
      <c r="AN190" s="1141"/>
      <c r="AO190" s="1141"/>
      <c r="AP190" s="1141"/>
      <c r="AQ190" s="1141"/>
      <c r="AR190" s="1141"/>
      <c r="AS190" s="1141"/>
      <c r="AT190" s="1141"/>
      <c r="AU190" s="1141"/>
      <c r="AV190" s="1141"/>
      <c r="AW190" s="1141"/>
      <c r="AX190" s="1141"/>
    </row>
    <row r="191">
      <c r="A191" s="858"/>
      <c r="B191" s="1143"/>
      <c r="C191" s="1141"/>
      <c r="D191" s="1141"/>
      <c r="E191" s="1141"/>
      <c r="F191" s="1141"/>
      <c r="G191" s="1141"/>
      <c r="H191" s="1141"/>
      <c r="I191" s="1141"/>
      <c r="J191" s="1141"/>
      <c r="K191" s="1141"/>
      <c r="L191" s="1141"/>
      <c r="M191" s="1141"/>
      <c r="N191" s="1141"/>
      <c r="O191" s="1141"/>
      <c r="P191" s="1141"/>
      <c r="Q191" s="1141"/>
      <c r="R191" s="1141"/>
      <c r="S191" s="1141"/>
      <c r="T191" s="1141"/>
      <c r="U191" s="1141"/>
      <c r="V191" s="1141"/>
      <c r="W191" s="1141"/>
      <c r="X191" s="1141"/>
      <c r="Y191" s="1141"/>
      <c r="Z191" s="1141"/>
      <c r="AA191" s="1141"/>
      <c r="AB191" s="1141"/>
      <c r="AC191" s="1141"/>
      <c r="AD191" s="1141"/>
      <c r="AE191" s="1141"/>
      <c r="AF191" s="1141"/>
      <c r="AG191" s="1141"/>
      <c r="AH191" s="1141"/>
      <c r="AI191" s="1141"/>
      <c r="AJ191" s="1141"/>
      <c r="AK191" s="1141"/>
      <c r="AL191" s="1141"/>
      <c r="AM191" s="1141"/>
      <c r="AN191" s="1141"/>
      <c r="AO191" s="1141"/>
      <c r="AP191" s="1141"/>
      <c r="AQ191" s="1141"/>
      <c r="AR191" s="1141"/>
      <c r="AS191" s="1141"/>
      <c r="AT191" s="1141"/>
      <c r="AU191" s="1141"/>
      <c r="AV191" s="1141"/>
      <c r="AW191" s="1141"/>
      <c r="AX191" s="1141"/>
    </row>
    <row r="192">
      <c r="A192" s="858"/>
      <c r="B192" s="1143"/>
      <c r="C192" s="1141"/>
      <c r="D192" s="1141"/>
      <c r="E192" s="1141"/>
      <c r="F192" s="1141"/>
      <c r="G192" s="1141"/>
      <c r="H192" s="1141"/>
      <c r="I192" s="1141"/>
      <c r="J192" s="1141"/>
      <c r="K192" s="1141"/>
      <c r="L192" s="1141"/>
      <c r="M192" s="1141"/>
      <c r="N192" s="1141"/>
      <c r="O192" s="1141"/>
      <c r="P192" s="1141"/>
      <c r="Q192" s="1141"/>
      <c r="R192" s="1141"/>
      <c r="S192" s="1141"/>
      <c r="T192" s="1141"/>
      <c r="U192" s="1141"/>
      <c r="V192" s="1141"/>
      <c r="W192" s="1141"/>
      <c r="X192" s="1141"/>
      <c r="Y192" s="1141"/>
      <c r="Z192" s="1141"/>
      <c r="AA192" s="1141"/>
      <c r="AB192" s="1141"/>
      <c r="AC192" s="1141"/>
      <c r="AD192" s="1141"/>
      <c r="AE192" s="1141"/>
      <c r="AF192" s="1141"/>
      <c r="AG192" s="1141"/>
      <c r="AH192" s="1141"/>
      <c r="AI192" s="1141"/>
      <c r="AJ192" s="1141"/>
      <c r="AK192" s="1141"/>
      <c r="AL192" s="1141"/>
      <c r="AM192" s="1141"/>
      <c r="AN192" s="1141"/>
      <c r="AO192" s="1141"/>
      <c r="AP192" s="1141"/>
      <c r="AQ192" s="1141"/>
      <c r="AR192" s="1141"/>
      <c r="AS192" s="1141"/>
      <c r="AT192" s="1141"/>
      <c r="AU192" s="1141"/>
      <c r="AV192" s="1141"/>
      <c r="AW192" s="1141"/>
      <c r="AX192" s="1141"/>
    </row>
    <row r="193">
      <c r="A193" s="858"/>
      <c r="B193" s="1143"/>
      <c r="C193" s="1141"/>
      <c r="D193" s="1141"/>
      <c r="E193" s="1141"/>
      <c r="F193" s="1141"/>
      <c r="G193" s="1141"/>
      <c r="H193" s="1141"/>
      <c r="I193" s="1141"/>
      <c r="J193" s="1141"/>
      <c r="K193" s="1141"/>
      <c r="L193" s="1141"/>
      <c r="M193" s="1141"/>
      <c r="N193" s="1141"/>
      <c r="O193" s="1141"/>
      <c r="P193" s="1141"/>
      <c r="Q193" s="1141"/>
      <c r="R193" s="1141"/>
      <c r="S193" s="1141"/>
      <c r="T193" s="1141"/>
      <c r="U193" s="1141"/>
      <c r="V193" s="1141"/>
      <c r="W193" s="1141"/>
      <c r="X193" s="1141"/>
      <c r="Y193" s="1141"/>
      <c r="Z193" s="1141"/>
      <c r="AA193" s="1141"/>
      <c r="AB193" s="1141"/>
      <c r="AC193" s="1141"/>
      <c r="AD193" s="1141"/>
      <c r="AE193" s="1141"/>
      <c r="AF193" s="1141"/>
      <c r="AG193" s="1141"/>
      <c r="AH193" s="1141"/>
      <c r="AI193" s="1141"/>
      <c r="AJ193" s="1141"/>
      <c r="AK193" s="1141"/>
      <c r="AL193" s="1141"/>
      <c r="AM193" s="1141"/>
      <c r="AN193" s="1141"/>
      <c r="AO193" s="1141"/>
      <c r="AP193" s="1141"/>
      <c r="AQ193" s="1141"/>
      <c r="AR193" s="1141"/>
      <c r="AS193" s="1141"/>
      <c r="AT193" s="1141"/>
      <c r="AU193" s="1141"/>
      <c r="AV193" s="1141"/>
      <c r="AW193" s="1141"/>
      <c r="AX193" s="1141"/>
    </row>
    <row r="194">
      <c r="A194" s="858"/>
      <c r="B194" s="1143"/>
      <c r="C194" s="1141"/>
      <c r="D194" s="1141"/>
      <c r="E194" s="1141"/>
      <c r="F194" s="1141"/>
      <c r="G194" s="1141"/>
      <c r="H194" s="1141"/>
      <c r="I194" s="1141"/>
      <c r="J194" s="1141"/>
      <c r="K194" s="1141"/>
      <c r="L194" s="1141"/>
      <c r="M194" s="1141"/>
      <c r="N194" s="1141"/>
      <c r="O194" s="1141"/>
      <c r="P194" s="1141"/>
      <c r="Q194" s="1141"/>
      <c r="R194" s="1141"/>
      <c r="S194" s="1141"/>
      <c r="T194" s="1141"/>
      <c r="U194" s="1141"/>
      <c r="V194" s="1141"/>
      <c r="W194" s="1141"/>
      <c r="X194" s="1141"/>
      <c r="Y194" s="1141"/>
      <c r="Z194" s="1141"/>
      <c r="AA194" s="1141"/>
      <c r="AB194" s="1141"/>
      <c r="AC194" s="1141"/>
      <c r="AD194" s="1141"/>
      <c r="AE194" s="1141"/>
      <c r="AF194" s="1141"/>
      <c r="AG194" s="1141"/>
      <c r="AH194" s="1141"/>
      <c r="AI194" s="1141"/>
      <c r="AJ194" s="1141"/>
      <c r="AK194" s="1141"/>
      <c r="AL194" s="1141"/>
      <c r="AM194" s="1141"/>
      <c r="AN194" s="1141"/>
      <c r="AO194" s="1141"/>
      <c r="AP194" s="1141"/>
      <c r="AQ194" s="1141"/>
      <c r="AR194" s="1141"/>
      <c r="AS194" s="1141"/>
      <c r="AT194" s="1141"/>
      <c r="AU194" s="1141"/>
      <c r="AV194" s="1141"/>
      <c r="AW194" s="1141"/>
      <c r="AX194" s="1141"/>
    </row>
    <row r="195">
      <c r="A195" s="858"/>
      <c r="B195" s="1143"/>
      <c r="C195" s="1141"/>
      <c r="D195" s="1141"/>
      <c r="E195" s="1141"/>
      <c r="F195" s="1141"/>
      <c r="G195" s="1141"/>
      <c r="H195" s="1141"/>
      <c r="I195" s="1141"/>
      <c r="J195" s="1141"/>
      <c r="K195" s="1141"/>
      <c r="L195" s="1141"/>
      <c r="M195" s="1141"/>
      <c r="N195" s="1141"/>
      <c r="O195" s="1141"/>
      <c r="P195" s="1141"/>
      <c r="Q195" s="1141"/>
      <c r="R195" s="1141"/>
      <c r="S195" s="1141"/>
      <c r="T195" s="1141"/>
      <c r="U195" s="1141"/>
      <c r="V195" s="1141"/>
      <c r="W195" s="1141"/>
      <c r="X195" s="1141"/>
      <c r="Y195" s="1141"/>
      <c r="Z195" s="1141"/>
      <c r="AA195" s="1141"/>
      <c r="AB195" s="1141"/>
      <c r="AC195" s="1141"/>
      <c r="AD195" s="1141"/>
      <c r="AE195" s="1141"/>
      <c r="AF195" s="1141"/>
      <c r="AG195" s="1141"/>
      <c r="AH195" s="1141"/>
      <c r="AI195" s="1141"/>
      <c r="AJ195" s="1141"/>
      <c r="AK195" s="1141"/>
      <c r="AL195" s="1141"/>
      <c r="AM195" s="1141"/>
      <c r="AN195" s="1141"/>
      <c r="AO195" s="1141"/>
      <c r="AP195" s="1141"/>
      <c r="AQ195" s="1141"/>
      <c r="AR195" s="1141"/>
      <c r="AS195" s="1141"/>
      <c r="AT195" s="1141"/>
      <c r="AU195" s="1141"/>
      <c r="AV195" s="1141"/>
      <c r="AW195" s="1141"/>
      <c r="AX195" s="1141"/>
    </row>
    <row r="196">
      <c r="A196" s="858"/>
      <c r="B196" s="1143"/>
      <c r="C196" s="1141"/>
      <c r="D196" s="1141"/>
      <c r="E196" s="1141"/>
      <c r="F196" s="1141"/>
      <c r="G196" s="1141"/>
      <c r="H196" s="1141"/>
      <c r="I196" s="1141"/>
      <c r="J196" s="1141"/>
      <c r="K196" s="1141"/>
      <c r="L196" s="1141"/>
      <c r="M196" s="1141"/>
      <c r="N196" s="1141"/>
      <c r="O196" s="1141"/>
      <c r="P196" s="1141"/>
      <c r="Q196" s="1141"/>
      <c r="R196" s="1141"/>
      <c r="S196" s="1141"/>
      <c r="T196" s="1141"/>
      <c r="U196" s="1141"/>
      <c r="V196" s="1141"/>
      <c r="W196" s="1141"/>
      <c r="X196" s="1141"/>
      <c r="Y196" s="1141"/>
      <c r="Z196" s="1141"/>
      <c r="AA196" s="1141"/>
      <c r="AB196" s="1141"/>
      <c r="AC196" s="1141"/>
      <c r="AD196" s="1141"/>
      <c r="AE196" s="1141"/>
      <c r="AF196" s="1141"/>
      <c r="AG196" s="1141"/>
      <c r="AH196" s="1141"/>
      <c r="AI196" s="1141"/>
      <c r="AJ196" s="1141"/>
      <c r="AK196" s="1141"/>
      <c r="AL196" s="1141"/>
      <c r="AM196" s="1141"/>
      <c r="AN196" s="1141"/>
      <c r="AO196" s="1141"/>
      <c r="AP196" s="1141"/>
      <c r="AQ196" s="1141"/>
      <c r="AR196" s="1141"/>
      <c r="AS196" s="1141"/>
      <c r="AT196" s="1141"/>
      <c r="AU196" s="1141"/>
      <c r="AV196" s="1141"/>
      <c r="AW196" s="1141"/>
      <c r="AX196" s="1141"/>
    </row>
    <row r="197">
      <c r="A197" s="858"/>
      <c r="B197" s="1143"/>
      <c r="C197" s="1141"/>
      <c r="D197" s="1141"/>
      <c r="E197" s="1141"/>
      <c r="F197" s="1141"/>
      <c r="G197" s="1141"/>
      <c r="H197" s="1141"/>
      <c r="I197" s="1141"/>
      <c r="J197" s="1141"/>
      <c r="K197" s="1141"/>
      <c r="L197" s="1141"/>
      <c r="M197" s="1141"/>
      <c r="N197" s="1141"/>
      <c r="O197" s="1141"/>
      <c r="P197" s="1141"/>
      <c r="Q197" s="1141"/>
      <c r="R197" s="1141"/>
      <c r="S197" s="1141"/>
      <c r="T197" s="1141"/>
      <c r="U197" s="1141"/>
      <c r="V197" s="1141"/>
      <c r="W197" s="1141"/>
      <c r="X197" s="1141"/>
      <c r="Y197" s="1141"/>
      <c r="Z197" s="1141"/>
      <c r="AA197" s="1141"/>
      <c r="AB197" s="1141"/>
      <c r="AC197" s="1141"/>
      <c r="AD197" s="1141"/>
      <c r="AE197" s="1141"/>
      <c r="AF197" s="1141"/>
      <c r="AG197" s="1141"/>
      <c r="AH197" s="1141"/>
      <c r="AI197" s="1141"/>
      <c r="AJ197" s="1141"/>
      <c r="AK197" s="1141"/>
      <c r="AL197" s="1141"/>
      <c r="AM197" s="1141"/>
      <c r="AN197" s="1141"/>
      <c r="AO197" s="1141"/>
      <c r="AP197" s="1141"/>
      <c r="AQ197" s="1141"/>
      <c r="AR197" s="1141"/>
      <c r="AS197" s="1141"/>
      <c r="AT197" s="1141"/>
      <c r="AU197" s="1141"/>
      <c r="AV197" s="1141"/>
      <c r="AW197" s="1141"/>
      <c r="AX197" s="1141"/>
    </row>
    <row r="198">
      <c r="A198" s="858"/>
      <c r="B198" s="1143"/>
      <c r="C198" s="1141"/>
      <c r="D198" s="1141"/>
      <c r="E198" s="1141"/>
      <c r="F198" s="1141"/>
      <c r="G198" s="1141"/>
      <c r="H198" s="1141"/>
      <c r="I198" s="1141"/>
      <c r="J198" s="1141"/>
      <c r="K198" s="1141"/>
      <c r="L198" s="1141"/>
      <c r="M198" s="1141"/>
      <c r="N198" s="1141"/>
      <c r="O198" s="1141"/>
      <c r="P198" s="1141"/>
      <c r="Q198" s="1141"/>
      <c r="R198" s="1141"/>
      <c r="S198" s="1141"/>
      <c r="T198" s="1141"/>
      <c r="U198" s="1141"/>
      <c r="V198" s="1141"/>
      <c r="W198" s="1141"/>
      <c r="X198" s="1141"/>
      <c r="Y198" s="1141"/>
      <c r="Z198" s="1141"/>
      <c r="AA198" s="1141"/>
      <c r="AB198" s="1141"/>
      <c r="AC198" s="1141"/>
      <c r="AD198" s="1141"/>
      <c r="AE198" s="1141"/>
      <c r="AF198" s="1141"/>
      <c r="AG198" s="1141"/>
      <c r="AH198" s="1141"/>
      <c r="AI198" s="1141"/>
      <c r="AJ198" s="1141"/>
      <c r="AK198" s="1141"/>
      <c r="AL198" s="1141"/>
      <c r="AM198" s="1141"/>
      <c r="AN198" s="1141"/>
      <c r="AO198" s="1141"/>
      <c r="AP198" s="1141"/>
      <c r="AQ198" s="1141"/>
      <c r="AR198" s="1141"/>
      <c r="AS198" s="1141"/>
      <c r="AT198" s="1141"/>
      <c r="AU198" s="1141"/>
      <c r="AV198" s="1141"/>
      <c r="AW198" s="1141"/>
      <c r="AX198" s="1141"/>
    </row>
    <row r="199">
      <c r="A199" s="858"/>
      <c r="B199" s="1143"/>
      <c r="C199" s="1141"/>
      <c r="D199" s="1141"/>
      <c r="E199" s="1141"/>
      <c r="F199" s="1141"/>
      <c r="G199" s="1141"/>
      <c r="H199" s="1141"/>
      <c r="I199" s="1141"/>
      <c r="J199" s="1141"/>
      <c r="K199" s="1141"/>
      <c r="L199" s="1141"/>
      <c r="M199" s="1141"/>
      <c r="N199" s="1141"/>
      <c r="O199" s="1141"/>
      <c r="P199" s="1141"/>
      <c r="Q199" s="1141"/>
      <c r="R199" s="1141"/>
      <c r="S199" s="1141"/>
      <c r="T199" s="1141"/>
      <c r="U199" s="1141"/>
      <c r="V199" s="1141"/>
      <c r="W199" s="1141"/>
      <c r="X199" s="1141"/>
      <c r="Y199" s="1141"/>
      <c r="Z199" s="1141"/>
      <c r="AA199" s="1141"/>
      <c r="AB199" s="1141"/>
      <c r="AC199" s="1141"/>
      <c r="AD199" s="1141"/>
      <c r="AE199" s="1141"/>
      <c r="AF199" s="1141"/>
      <c r="AG199" s="1141"/>
      <c r="AH199" s="1141"/>
      <c r="AI199" s="1141"/>
      <c r="AJ199" s="1141"/>
      <c r="AK199" s="1141"/>
      <c r="AL199" s="1141"/>
      <c r="AM199" s="1141"/>
      <c r="AN199" s="1141"/>
      <c r="AO199" s="1141"/>
      <c r="AP199" s="1141"/>
      <c r="AQ199" s="1141"/>
      <c r="AR199" s="1141"/>
      <c r="AS199" s="1141"/>
      <c r="AT199" s="1141"/>
      <c r="AU199" s="1141"/>
      <c r="AV199" s="1141"/>
      <c r="AW199" s="1141"/>
      <c r="AX199" s="1141"/>
    </row>
    <row r="200">
      <c r="A200" s="858"/>
      <c r="B200" s="1143"/>
      <c r="C200" s="1141"/>
      <c r="D200" s="1141"/>
      <c r="E200" s="1141"/>
      <c r="F200" s="1141"/>
      <c r="G200" s="1141"/>
      <c r="H200" s="1141"/>
      <c r="I200" s="1141"/>
      <c r="J200" s="1141"/>
      <c r="K200" s="1141"/>
      <c r="L200" s="1141"/>
      <c r="M200" s="1141"/>
      <c r="N200" s="1141"/>
      <c r="O200" s="1141"/>
      <c r="P200" s="1141"/>
      <c r="Q200" s="1141"/>
      <c r="R200" s="1141"/>
      <c r="S200" s="1141"/>
      <c r="T200" s="1141"/>
      <c r="U200" s="1141"/>
      <c r="V200" s="1141"/>
      <c r="W200" s="1141"/>
      <c r="X200" s="1141"/>
      <c r="Y200" s="1141"/>
      <c r="Z200" s="1141"/>
      <c r="AA200" s="1141"/>
      <c r="AB200" s="1141"/>
      <c r="AC200" s="1141"/>
      <c r="AD200" s="1141"/>
      <c r="AE200" s="1141"/>
      <c r="AF200" s="1141"/>
      <c r="AG200" s="1141"/>
      <c r="AH200" s="1141"/>
      <c r="AI200" s="1141"/>
      <c r="AJ200" s="1141"/>
      <c r="AK200" s="1141"/>
      <c r="AL200" s="1141"/>
      <c r="AM200" s="1141"/>
      <c r="AN200" s="1141"/>
      <c r="AO200" s="1141"/>
      <c r="AP200" s="1141"/>
      <c r="AQ200" s="1141"/>
      <c r="AR200" s="1141"/>
      <c r="AS200" s="1141"/>
      <c r="AT200" s="1141"/>
      <c r="AU200" s="1141"/>
      <c r="AV200" s="1141"/>
      <c r="AW200" s="1141"/>
      <c r="AX200" s="1141"/>
    </row>
    <row r="201">
      <c r="A201" s="858"/>
      <c r="B201" s="1143"/>
      <c r="C201" s="1141"/>
      <c r="D201" s="1141"/>
      <c r="E201" s="1141"/>
      <c r="F201" s="1141"/>
      <c r="G201" s="1141"/>
      <c r="H201" s="1141"/>
      <c r="I201" s="1141"/>
      <c r="J201" s="1141"/>
      <c r="K201" s="1141"/>
      <c r="L201" s="1141"/>
      <c r="M201" s="1141"/>
      <c r="N201" s="1141"/>
      <c r="O201" s="1141"/>
      <c r="P201" s="1141"/>
      <c r="Q201" s="1141"/>
      <c r="R201" s="1141"/>
      <c r="S201" s="1141"/>
      <c r="T201" s="1141"/>
      <c r="U201" s="1141"/>
      <c r="V201" s="1141"/>
      <c r="W201" s="1141"/>
      <c r="X201" s="1141"/>
      <c r="Y201" s="1141"/>
      <c r="Z201" s="1141"/>
      <c r="AA201" s="1141"/>
      <c r="AB201" s="1141"/>
      <c r="AC201" s="1141"/>
      <c r="AD201" s="1141"/>
      <c r="AE201" s="1141"/>
      <c r="AF201" s="1141"/>
      <c r="AG201" s="1141"/>
      <c r="AH201" s="1141"/>
      <c r="AI201" s="1141"/>
      <c r="AJ201" s="1141"/>
      <c r="AK201" s="1141"/>
      <c r="AL201" s="1141"/>
      <c r="AM201" s="1141"/>
      <c r="AN201" s="1141"/>
      <c r="AO201" s="1141"/>
      <c r="AP201" s="1141"/>
      <c r="AQ201" s="1141"/>
      <c r="AR201" s="1141"/>
      <c r="AS201" s="1141"/>
      <c r="AT201" s="1141"/>
      <c r="AU201" s="1141"/>
      <c r="AV201" s="1141"/>
      <c r="AW201" s="1141"/>
      <c r="AX201" s="1141"/>
    </row>
    <row r="202">
      <c r="A202" s="858"/>
      <c r="B202" s="1143"/>
      <c r="C202" s="1141"/>
      <c r="D202" s="1141"/>
      <c r="E202" s="1141"/>
      <c r="F202" s="1141"/>
      <c r="G202" s="1141"/>
      <c r="H202" s="1141"/>
      <c r="I202" s="1141"/>
      <c r="J202" s="1141"/>
      <c r="K202" s="1141"/>
      <c r="L202" s="1141"/>
      <c r="M202" s="1141"/>
      <c r="N202" s="1141"/>
      <c r="O202" s="1141"/>
      <c r="P202" s="1141"/>
      <c r="Q202" s="1141"/>
      <c r="R202" s="1141"/>
      <c r="S202" s="1141"/>
      <c r="T202" s="1141"/>
      <c r="U202" s="1141"/>
      <c r="V202" s="1141"/>
      <c r="W202" s="1141"/>
      <c r="X202" s="1141"/>
      <c r="Y202" s="1141"/>
      <c r="Z202" s="1141"/>
      <c r="AA202" s="1141"/>
      <c r="AB202" s="1141"/>
      <c r="AC202" s="1141"/>
      <c r="AD202" s="1141"/>
      <c r="AE202" s="1141"/>
      <c r="AF202" s="1141"/>
      <c r="AG202" s="1141"/>
      <c r="AH202" s="1141"/>
      <c r="AI202" s="1141"/>
      <c r="AJ202" s="1141"/>
      <c r="AK202" s="1141"/>
      <c r="AL202" s="1141"/>
      <c r="AM202" s="1141"/>
      <c r="AN202" s="1141"/>
      <c r="AO202" s="1141"/>
      <c r="AP202" s="1141"/>
      <c r="AQ202" s="1141"/>
      <c r="AR202" s="1141"/>
      <c r="AS202" s="1141"/>
      <c r="AT202" s="1141"/>
      <c r="AU202" s="1141"/>
      <c r="AV202" s="1141"/>
      <c r="AW202" s="1141"/>
      <c r="AX202" s="1141"/>
    </row>
    <row r="203">
      <c r="A203" s="858"/>
      <c r="B203" s="1143"/>
      <c r="C203" s="1141"/>
      <c r="D203" s="1141"/>
      <c r="E203" s="1141"/>
      <c r="F203" s="1141"/>
      <c r="G203" s="1141"/>
      <c r="H203" s="1141"/>
      <c r="I203" s="1141"/>
      <c r="J203" s="1141"/>
      <c r="K203" s="1141"/>
      <c r="L203" s="1141"/>
      <c r="M203" s="1141"/>
      <c r="N203" s="1141"/>
      <c r="O203" s="1141"/>
      <c r="P203" s="1141"/>
      <c r="Q203" s="1141"/>
      <c r="R203" s="1141"/>
      <c r="S203" s="1141"/>
      <c r="T203" s="1141"/>
      <c r="U203" s="1141"/>
      <c r="V203" s="1141"/>
      <c r="W203" s="1141"/>
      <c r="X203" s="1141"/>
      <c r="Y203" s="1141"/>
      <c r="Z203" s="1141"/>
      <c r="AA203" s="1141"/>
      <c r="AB203" s="1141"/>
      <c r="AC203" s="1141"/>
      <c r="AD203" s="1141"/>
      <c r="AE203" s="1141"/>
      <c r="AF203" s="1141"/>
      <c r="AG203" s="1141"/>
      <c r="AH203" s="1141"/>
      <c r="AI203" s="1141"/>
      <c r="AJ203" s="1141"/>
      <c r="AK203" s="1141"/>
      <c r="AL203" s="1141"/>
      <c r="AM203" s="1141"/>
      <c r="AN203" s="1141"/>
      <c r="AO203" s="1141"/>
      <c r="AP203" s="1141"/>
      <c r="AQ203" s="1141"/>
      <c r="AR203" s="1141"/>
      <c r="AS203" s="1141"/>
      <c r="AT203" s="1141"/>
      <c r="AU203" s="1141"/>
      <c r="AV203" s="1141"/>
      <c r="AW203" s="1141"/>
      <c r="AX203" s="1141"/>
    </row>
    <row r="204">
      <c r="A204" s="858"/>
      <c r="B204" s="1143"/>
      <c r="C204" s="1141"/>
      <c r="D204" s="1141"/>
      <c r="E204" s="1141"/>
      <c r="F204" s="1141"/>
      <c r="G204" s="1141"/>
      <c r="H204" s="1141"/>
      <c r="I204" s="1141"/>
      <c r="J204" s="1141"/>
      <c r="K204" s="1141"/>
      <c r="L204" s="1141"/>
      <c r="M204" s="1141"/>
      <c r="N204" s="1141"/>
      <c r="O204" s="1141"/>
      <c r="P204" s="1141"/>
      <c r="Q204" s="1141"/>
      <c r="R204" s="1141"/>
      <c r="S204" s="1141"/>
      <c r="T204" s="1141"/>
      <c r="U204" s="1141"/>
      <c r="V204" s="1141"/>
      <c r="W204" s="1141"/>
      <c r="X204" s="1141"/>
      <c r="Y204" s="1141"/>
      <c r="Z204" s="1141"/>
      <c r="AA204" s="1141"/>
      <c r="AB204" s="1141"/>
      <c r="AC204" s="1141"/>
      <c r="AD204" s="1141"/>
      <c r="AE204" s="1141"/>
      <c r="AF204" s="1141"/>
      <c r="AG204" s="1141"/>
      <c r="AH204" s="1141"/>
      <c r="AI204" s="1141"/>
      <c r="AJ204" s="1141"/>
      <c r="AK204" s="1141"/>
      <c r="AL204" s="1141"/>
      <c r="AM204" s="1141"/>
      <c r="AN204" s="1141"/>
      <c r="AO204" s="1141"/>
      <c r="AP204" s="1141"/>
      <c r="AQ204" s="1141"/>
      <c r="AR204" s="1141"/>
      <c r="AS204" s="1141"/>
      <c r="AT204" s="1141"/>
      <c r="AU204" s="1141"/>
      <c r="AV204" s="1141"/>
      <c r="AW204" s="1141"/>
      <c r="AX204" s="1141"/>
    </row>
    <row r="205">
      <c r="A205" s="858"/>
      <c r="B205" s="1143"/>
      <c r="C205" s="1141"/>
      <c r="D205" s="1141"/>
      <c r="E205" s="1141"/>
      <c r="F205" s="1141"/>
      <c r="G205" s="1141"/>
      <c r="H205" s="1141"/>
      <c r="I205" s="1141"/>
      <c r="J205" s="1141"/>
      <c r="K205" s="1141"/>
      <c r="L205" s="1141"/>
      <c r="M205" s="1141"/>
      <c r="N205" s="1141"/>
      <c r="O205" s="1141"/>
      <c r="P205" s="1141"/>
      <c r="Q205" s="1141"/>
      <c r="R205" s="1141"/>
      <c r="S205" s="1141"/>
      <c r="T205" s="1141"/>
      <c r="U205" s="1141"/>
      <c r="V205" s="1141"/>
      <c r="W205" s="1141"/>
      <c r="X205" s="1141"/>
      <c r="Y205" s="1141"/>
      <c r="Z205" s="1141"/>
      <c r="AA205" s="1141"/>
      <c r="AB205" s="1141"/>
      <c r="AC205" s="1141"/>
      <c r="AD205" s="1141"/>
      <c r="AE205" s="1141"/>
      <c r="AF205" s="1141"/>
      <c r="AG205" s="1141"/>
      <c r="AH205" s="1141"/>
      <c r="AI205" s="1141"/>
      <c r="AJ205" s="1141"/>
      <c r="AK205" s="1141"/>
      <c r="AL205" s="1141"/>
      <c r="AM205" s="1141"/>
      <c r="AN205" s="1141"/>
      <c r="AO205" s="1141"/>
      <c r="AP205" s="1141"/>
      <c r="AQ205" s="1141"/>
      <c r="AR205" s="1141"/>
      <c r="AS205" s="1141"/>
      <c r="AT205" s="1141"/>
      <c r="AU205" s="1141"/>
      <c r="AV205" s="1141"/>
      <c r="AW205" s="1141"/>
      <c r="AX205" s="1141"/>
    </row>
    <row r="206">
      <c r="A206" s="858"/>
      <c r="B206" s="1143"/>
      <c r="C206" s="1141"/>
      <c r="D206" s="1141"/>
      <c r="E206" s="1141"/>
      <c r="F206" s="1141"/>
      <c r="G206" s="1141"/>
      <c r="H206" s="1141"/>
      <c r="I206" s="1141"/>
      <c r="J206" s="1141"/>
      <c r="K206" s="1141"/>
      <c r="L206" s="1141"/>
      <c r="M206" s="1141"/>
      <c r="N206" s="1141"/>
      <c r="O206" s="1141"/>
      <c r="P206" s="1141"/>
      <c r="Q206" s="1141"/>
      <c r="R206" s="1141"/>
      <c r="S206" s="1141"/>
      <c r="T206" s="1141"/>
      <c r="U206" s="1141"/>
      <c r="V206" s="1141"/>
      <c r="W206" s="1141"/>
      <c r="X206" s="1141"/>
      <c r="Y206" s="1141"/>
      <c r="Z206" s="1141"/>
      <c r="AA206" s="1141"/>
      <c r="AB206" s="1141"/>
      <c r="AC206" s="1141"/>
      <c r="AD206" s="1141"/>
      <c r="AE206" s="1141"/>
      <c r="AF206" s="1141"/>
      <c r="AG206" s="1141"/>
      <c r="AH206" s="1141"/>
      <c r="AI206" s="1141"/>
      <c r="AJ206" s="1141"/>
      <c r="AK206" s="1141"/>
      <c r="AL206" s="1141"/>
      <c r="AM206" s="1141"/>
      <c r="AN206" s="1141"/>
      <c r="AO206" s="1141"/>
      <c r="AP206" s="1141"/>
      <c r="AQ206" s="1141"/>
      <c r="AR206" s="1141"/>
      <c r="AS206" s="1141"/>
      <c r="AT206" s="1141"/>
      <c r="AU206" s="1141"/>
      <c r="AV206" s="1141"/>
      <c r="AW206" s="1141"/>
      <c r="AX206" s="1141"/>
    </row>
    <row r="207">
      <c r="A207" s="858"/>
      <c r="B207" s="1143"/>
      <c r="C207" s="1141"/>
      <c r="D207" s="1141"/>
      <c r="E207" s="1141"/>
      <c r="F207" s="1141"/>
      <c r="G207" s="1141"/>
      <c r="H207" s="1141"/>
      <c r="I207" s="1141"/>
      <c r="J207" s="1141"/>
      <c r="K207" s="1141"/>
      <c r="L207" s="1141"/>
      <c r="M207" s="1141"/>
      <c r="N207" s="1141"/>
      <c r="O207" s="1141"/>
      <c r="P207" s="1141"/>
      <c r="Q207" s="1141"/>
      <c r="R207" s="1141"/>
      <c r="S207" s="1141"/>
      <c r="T207" s="1141"/>
      <c r="U207" s="1141"/>
      <c r="V207" s="1141"/>
      <c r="W207" s="1141"/>
      <c r="X207" s="1141"/>
      <c r="Y207" s="1141"/>
      <c r="Z207" s="1141"/>
      <c r="AA207" s="1141"/>
      <c r="AB207" s="1141"/>
      <c r="AC207" s="1141"/>
      <c r="AD207" s="1141"/>
      <c r="AE207" s="1141"/>
      <c r="AF207" s="1141"/>
      <c r="AG207" s="1141"/>
      <c r="AH207" s="1141"/>
      <c r="AI207" s="1141"/>
      <c r="AJ207" s="1141"/>
      <c r="AK207" s="1141"/>
      <c r="AL207" s="1141"/>
      <c r="AM207" s="1141"/>
      <c r="AN207" s="1141"/>
      <c r="AO207" s="1141"/>
      <c r="AP207" s="1141"/>
      <c r="AQ207" s="1141"/>
      <c r="AR207" s="1141"/>
      <c r="AS207" s="1141"/>
      <c r="AT207" s="1141"/>
      <c r="AU207" s="1141"/>
      <c r="AV207" s="1141"/>
      <c r="AW207" s="1141"/>
      <c r="AX207" s="1141"/>
    </row>
    <row r="208">
      <c r="A208" s="858"/>
      <c r="B208" s="1143"/>
      <c r="C208" s="1141"/>
      <c r="D208" s="1141"/>
      <c r="E208" s="1141"/>
      <c r="F208" s="1141"/>
      <c r="G208" s="1141"/>
      <c r="H208" s="1141"/>
      <c r="I208" s="1141"/>
      <c r="J208" s="1141"/>
      <c r="K208" s="1141"/>
      <c r="L208" s="1141"/>
      <c r="M208" s="1141"/>
      <c r="N208" s="1141"/>
      <c r="O208" s="1141"/>
      <c r="P208" s="1141"/>
      <c r="Q208" s="1141"/>
      <c r="R208" s="1141"/>
      <c r="S208" s="1141"/>
      <c r="T208" s="1141"/>
      <c r="U208" s="1141"/>
      <c r="V208" s="1141"/>
      <c r="W208" s="1141"/>
      <c r="X208" s="1141"/>
      <c r="Y208" s="1141"/>
      <c r="Z208" s="1141"/>
      <c r="AA208" s="1141"/>
      <c r="AB208" s="1141"/>
      <c r="AC208" s="1141"/>
      <c r="AD208" s="1141"/>
      <c r="AE208" s="1141"/>
      <c r="AF208" s="1141"/>
      <c r="AG208" s="1141"/>
      <c r="AH208" s="1141"/>
      <c r="AI208" s="1141"/>
      <c r="AJ208" s="1141"/>
      <c r="AK208" s="1141"/>
      <c r="AL208" s="1141"/>
      <c r="AM208" s="1141"/>
      <c r="AN208" s="1141"/>
      <c r="AO208" s="1141"/>
      <c r="AP208" s="1141"/>
      <c r="AQ208" s="1141"/>
      <c r="AR208" s="1141"/>
      <c r="AS208" s="1141"/>
      <c r="AT208" s="1141"/>
      <c r="AU208" s="1141"/>
      <c r="AV208" s="1141"/>
      <c r="AW208" s="1141"/>
      <c r="AX208" s="1141"/>
    </row>
    <row r="209">
      <c r="A209" s="858"/>
      <c r="B209" s="1143"/>
      <c r="C209" s="1141"/>
      <c r="D209" s="1141"/>
      <c r="E209" s="1141"/>
      <c r="F209" s="1141"/>
      <c r="G209" s="1141"/>
      <c r="H209" s="1141"/>
      <c r="I209" s="1141"/>
      <c r="J209" s="1141"/>
      <c r="K209" s="1141"/>
      <c r="L209" s="1141"/>
      <c r="M209" s="1141"/>
      <c r="N209" s="1141"/>
      <c r="O209" s="1141"/>
      <c r="P209" s="1141"/>
      <c r="Q209" s="1141"/>
      <c r="R209" s="1141"/>
      <c r="S209" s="1141"/>
      <c r="T209" s="1141"/>
      <c r="U209" s="1141"/>
      <c r="V209" s="1141"/>
      <c r="W209" s="1141"/>
      <c r="X209" s="1141"/>
      <c r="Y209" s="1141"/>
      <c r="Z209" s="1141"/>
      <c r="AA209" s="1141"/>
      <c r="AB209" s="1141"/>
      <c r="AC209" s="1141"/>
      <c r="AD209" s="1141"/>
      <c r="AE209" s="1141"/>
      <c r="AF209" s="1141"/>
      <c r="AG209" s="1141"/>
      <c r="AH209" s="1141"/>
      <c r="AI209" s="1141"/>
      <c r="AJ209" s="1141"/>
      <c r="AK209" s="1141"/>
      <c r="AL209" s="1141"/>
      <c r="AM209" s="1141"/>
      <c r="AN209" s="1141"/>
      <c r="AO209" s="1141"/>
      <c r="AP209" s="1141"/>
      <c r="AQ209" s="1141"/>
      <c r="AR209" s="1141"/>
      <c r="AS209" s="1141"/>
      <c r="AT209" s="1141"/>
      <c r="AU209" s="1141"/>
      <c r="AV209" s="1141"/>
      <c r="AW209" s="1141"/>
      <c r="AX209" s="1141"/>
    </row>
    <row r="210">
      <c r="A210" s="858"/>
      <c r="B210" s="1143"/>
      <c r="C210" s="1141"/>
      <c r="D210" s="1141"/>
      <c r="E210" s="1141"/>
      <c r="F210" s="1141"/>
      <c r="G210" s="1141"/>
      <c r="H210" s="1141"/>
      <c r="I210" s="1141"/>
      <c r="J210" s="1141"/>
      <c r="K210" s="1141"/>
      <c r="L210" s="1141"/>
      <c r="M210" s="1141"/>
      <c r="N210" s="1141"/>
      <c r="O210" s="1141"/>
      <c r="P210" s="1141"/>
      <c r="Q210" s="1141"/>
      <c r="R210" s="1141"/>
      <c r="S210" s="1141"/>
      <c r="T210" s="1141"/>
      <c r="U210" s="1141"/>
      <c r="V210" s="1141"/>
      <c r="W210" s="1141"/>
      <c r="X210" s="1141"/>
      <c r="Y210" s="1141"/>
      <c r="Z210" s="1141"/>
      <c r="AA210" s="1141"/>
      <c r="AB210" s="1141"/>
      <c r="AC210" s="1141"/>
      <c r="AD210" s="1141"/>
      <c r="AE210" s="1141"/>
      <c r="AF210" s="1141"/>
      <c r="AG210" s="1141"/>
      <c r="AH210" s="1141"/>
      <c r="AI210" s="1141"/>
      <c r="AJ210" s="1141"/>
      <c r="AK210" s="1141"/>
      <c r="AL210" s="1141"/>
      <c r="AM210" s="1141"/>
      <c r="AN210" s="1141"/>
      <c r="AO210" s="1141"/>
      <c r="AP210" s="1141"/>
      <c r="AQ210" s="1141"/>
      <c r="AR210" s="1141"/>
      <c r="AS210" s="1141"/>
      <c r="AT210" s="1141"/>
      <c r="AU210" s="1141"/>
      <c r="AV210" s="1141"/>
      <c r="AW210" s="1141"/>
      <c r="AX210" s="1141"/>
    </row>
    <row r="211">
      <c r="A211" s="858"/>
      <c r="B211" s="1143"/>
      <c r="C211" s="1141"/>
      <c r="D211" s="1141"/>
      <c r="E211" s="1141"/>
      <c r="F211" s="1141"/>
      <c r="G211" s="1141"/>
      <c r="H211" s="1141"/>
      <c r="I211" s="1141"/>
      <c r="J211" s="1141"/>
      <c r="K211" s="1141"/>
      <c r="L211" s="1141"/>
      <c r="M211" s="1141"/>
      <c r="N211" s="1141"/>
      <c r="O211" s="1141"/>
      <c r="P211" s="1141"/>
      <c r="Q211" s="1141"/>
      <c r="R211" s="1141"/>
      <c r="S211" s="1141"/>
      <c r="T211" s="1141"/>
      <c r="U211" s="1141"/>
      <c r="V211" s="1141"/>
      <c r="W211" s="1141"/>
      <c r="X211" s="1141"/>
      <c r="Y211" s="1141"/>
      <c r="Z211" s="1141"/>
      <c r="AA211" s="1141"/>
      <c r="AB211" s="1141"/>
      <c r="AC211" s="1141"/>
      <c r="AD211" s="1141"/>
      <c r="AE211" s="1141"/>
      <c r="AF211" s="1141"/>
      <c r="AG211" s="1141"/>
      <c r="AH211" s="1141"/>
      <c r="AI211" s="1141"/>
      <c r="AJ211" s="1141"/>
      <c r="AK211" s="1141"/>
      <c r="AL211" s="1141"/>
      <c r="AM211" s="1141"/>
      <c r="AN211" s="1141"/>
      <c r="AO211" s="1141"/>
      <c r="AP211" s="1141"/>
      <c r="AQ211" s="1141"/>
      <c r="AR211" s="1141"/>
      <c r="AS211" s="1141"/>
      <c r="AT211" s="1141"/>
      <c r="AU211" s="1141"/>
      <c r="AV211" s="1141"/>
      <c r="AW211" s="1141"/>
      <c r="AX211" s="1141"/>
    </row>
    <row r="212">
      <c r="A212" s="858"/>
      <c r="B212" s="1143"/>
      <c r="C212" s="1141"/>
      <c r="D212" s="1141"/>
      <c r="E212" s="1141"/>
      <c r="F212" s="1141"/>
      <c r="G212" s="1141"/>
      <c r="H212" s="1141"/>
      <c r="I212" s="1141"/>
      <c r="J212" s="1141"/>
      <c r="K212" s="1141"/>
      <c r="L212" s="1141"/>
      <c r="M212" s="1141"/>
      <c r="N212" s="1141"/>
      <c r="O212" s="1141"/>
      <c r="P212" s="1141"/>
      <c r="Q212" s="1141"/>
      <c r="R212" s="1141"/>
      <c r="S212" s="1141"/>
      <c r="T212" s="1141"/>
      <c r="U212" s="1141"/>
      <c r="V212" s="1141"/>
      <c r="W212" s="1141"/>
      <c r="X212" s="1141"/>
      <c r="Y212" s="1141"/>
      <c r="Z212" s="1141"/>
      <c r="AA212" s="1141"/>
      <c r="AB212" s="1141"/>
      <c r="AC212" s="1141"/>
      <c r="AD212" s="1141"/>
      <c r="AE212" s="1141"/>
      <c r="AF212" s="1141"/>
      <c r="AG212" s="1141"/>
      <c r="AH212" s="1141"/>
      <c r="AI212" s="1141"/>
      <c r="AJ212" s="1141"/>
      <c r="AK212" s="1141"/>
      <c r="AL212" s="1141"/>
      <c r="AM212" s="1141"/>
      <c r="AN212" s="1141"/>
      <c r="AO212" s="1141"/>
      <c r="AP212" s="1141"/>
      <c r="AQ212" s="1141"/>
      <c r="AR212" s="1141"/>
      <c r="AS212" s="1141"/>
      <c r="AT212" s="1141"/>
      <c r="AU212" s="1141"/>
      <c r="AV212" s="1141"/>
      <c r="AW212" s="1141"/>
      <c r="AX212" s="1141"/>
    </row>
    <row r="213">
      <c r="A213" s="858"/>
      <c r="B213" s="1143"/>
      <c r="C213" s="1141"/>
      <c r="D213" s="1141"/>
      <c r="E213" s="1141"/>
      <c r="F213" s="1141"/>
      <c r="G213" s="1141"/>
      <c r="H213" s="1141"/>
      <c r="I213" s="1141"/>
      <c r="J213" s="1141"/>
      <c r="K213" s="1141"/>
      <c r="L213" s="1141"/>
      <c r="M213" s="1141"/>
      <c r="N213" s="1141"/>
      <c r="O213" s="1141"/>
      <c r="P213" s="1141"/>
      <c r="Q213" s="1141"/>
      <c r="R213" s="1141"/>
      <c r="S213" s="1141"/>
      <c r="T213" s="1141"/>
      <c r="U213" s="1141"/>
      <c r="V213" s="1141"/>
      <c r="W213" s="1141"/>
      <c r="X213" s="1141"/>
      <c r="Y213" s="1141"/>
      <c r="Z213" s="1141"/>
      <c r="AA213" s="1141"/>
      <c r="AB213" s="1141"/>
      <c r="AC213" s="1141"/>
      <c r="AD213" s="1141"/>
      <c r="AE213" s="1141"/>
      <c r="AF213" s="1141"/>
      <c r="AG213" s="1141"/>
      <c r="AH213" s="1141"/>
      <c r="AI213" s="1141"/>
      <c r="AJ213" s="1141"/>
      <c r="AK213" s="1141"/>
      <c r="AL213" s="1141"/>
      <c r="AM213" s="1141"/>
      <c r="AN213" s="1141"/>
      <c r="AO213" s="1141"/>
      <c r="AP213" s="1141"/>
      <c r="AQ213" s="1141"/>
      <c r="AR213" s="1141"/>
      <c r="AS213" s="1141"/>
      <c r="AT213" s="1141"/>
      <c r="AU213" s="1141"/>
      <c r="AV213" s="1141"/>
      <c r="AW213" s="1141"/>
      <c r="AX213" s="1141"/>
    </row>
    <row r="214">
      <c r="A214" s="858"/>
      <c r="B214" s="1143"/>
      <c r="C214" s="1141"/>
      <c r="D214" s="1141"/>
      <c r="E214" s="1141"/>
      <c r="F214" s="1141"/>
      <c r="G214" s="1141"/>
      <c r="H214" s="1141"/>
      <c r="I214" s="1141"/>
      <c r="J214" s="1141"/>
      <c r="K214" s="1141"/>
      <c r="L214" s="1141"/>
      <c r="M214" s="1141"/>
      <c r="N214" s="1141"/>
      <c r="O214" s="1141"/>
      <c r="P214" s="1141"/>
      <c r="Q214" s="1141"/>
      <c r="R214" s="1141"/>
      <c r="S214" s="1141"/>
      <c r="T214" s="1141"/>
      <c r="U214" s="1141"/>
      <c r="V214" s="1141"/>
      <c r="W214" s="1141"/>
      <c r="X214" s="1141"/>
      <c r="Y214" s="1141"/>
      <c r="Z214" s="1141"/>
      <c r="AA214" s="1141"/>
      <c r="AB214" s="1141"/>
      <c r="AC214" s="1141"/>
      <c r="AD214" s="1141"/>
      <c r="AE214" s="1141"/>
      <c r="AF214" s="1141"/>
      <c r="AG214" s="1141"/>
      <c r="AH214" s="1141"/>
      <c r="AI214" s="1141"/>
      <c r="AJ214" s="1141"/>
      <c r="AK214" s="1141"/>
      <c r="AL214" s="1141"/>
      <c r="AM214" s="1141"/>
      <c r="AN214" s="1141"/>
      <c r="AO214" s="1141"/>
      <c r="AP214" s="1141"/>
      <c r="AQ214" s="1141"/>
      <c r="AR214" s="1141"/>
      <c r="AS214" s="1141"/>
      <c r="AT214" s="1141"/>
      <c r="AU214" s="1141"/>
      <c r="AV214" s="1141"/>
      <c r="AW214" s="1141"/>
      <c r="AX214" s="1141"/>
    </row>
    <row r="215">
      <c r="A215" s="858"/>
      <c r="B215" s="1143"/>
      <c r="C215" s="1141"/>
      <c r="D215" s="1141"/>
      <c r="E215" s="1141"/>
      <c r="F215" s="1141"/>
      <c r="G215" s="1141"/>
      <c r="H215" s="1141"/>
      <c r="I215" s="1141"/>
      <c r="J215" s="1141"/>
      <c r="K215" s="1141"/>
      <c r="L215" s="1141"/>
      <c r="M215" s="1141"/>
      <c r="N215" s="1141"/>
      <c r="O215" s="1141"/>
      <c r="P215" s="1141"/>
      <c r="Q215" s="1141"/>
      <c r="R215" s="1141"/>
      <c r="S215" s="1141"/>
      <c r="T215" s="1141"/>
      <c r="U215" s="1141"/>
      <c r="V215" s="1141"/>
      <c r="W215" s="1141"/>
      <c r="X215" s="1141"/>
      <c r="Y215" s="1141"/>
      <c r="Z215" s="1141"/>
      <c r="AA215" s="1141"/>
      <c r="AB215" s="1141"/>
      <c r="AC215" s="1141"/>
      <c r="AD215" s="1141"/>
      <c r="AE215" s="1141"/>
      <c r="AF215" s="1141"/>
      <c r="AG215" s="1141"/>
      <c r="AH215" s="1141"/>
      <c r="AI215" s="1141"/>
      <c r="AJ215" s="1141"/>
      <c r="AK215" s="1141"/>
      <c r="AL215" s="1141"/>
      <c r="AM215" s="1141"/>
      <c r="AN215" s="1141"/>
      <c r="AO215" s="1141"/>
      <c r="AP215" s="1141"/>
      <c r="AQ215" s="1141"/>
      <c r="AR215" s="1141"/>
      <c r="AS215" s="1141"/>
      <c r="AT215" s="1141"/>
      <c r="AU215" s="1141"/>
      <c r="AV215" s="1141"/>
      <c r="AW215" s="1141"/>
      <c r="AX215" s="1141"/>
    </row>
    <row r="216">
      <c r="A216" s="858"/>
      <c r="B216" s="1143"/>
      <c r="C216" s="1141"/>
      <c r="D216" s="1141"/>
      <c r="E216" s="1141"/>
      <c r="F216" s="1141"/>
      <c r="G216" s="1141"/>
      <c r="H216" s="1141"/>
      <c r="I216" s="1141"/>
      <c r="J216" s="1141"/>
      <c r="K216" s="1141"/>
      <c r="L216" s="1141"/>
      <c r="M216" s="1141"/>
      <c r="N216" s="1141"/>
      <c r="O216" s="1141"/>
      <c r="P216" s="1141"/>
      <c r="Q216" s="1141"/>
      <c r="R216" s="1141"/>
      <c r="S216" s="1141"/>
      <c r="T216" s="1141"/>
      <c r="U216" s="1141"/>
      <c r="V216" s="1141"/>
      <c r="W216" s="1141"/>
      <c r="X216" s="1141"/>
      <c r="Y216" s="1141"/>
      <c r="Z216" s="1141"/>
      <c r="AA216" s="1141"/>
      <c r="AB216" s="1141"/>
      <c r="AC216" s="1141"/>
      <c r="AD216" s="1141"/>
      <c r="AE216" s="1141"/>
      <c r="AF216" s="1141"/>
      <c r="AG216" s="1141"/>
      <c r="AH216" s="1141"/>
      <c r="AI216" s="1141"/>
      <c r="AJ216" s="1141"/>
      <c r="AK216" s="1141"/>
      <c r="AL216" s="1141"/>
      <c r="AM216" s="1141"/>
      <c r="AN216" s="1141"/>
      <c r="AO216" s="1141"/>
      <c r="AP216" s="1141"/>
      <c r="AQ216" s="1141"/>
      <c r="AR216" s="1141"/>
      <c r="AS216" s="1141"/>
      <c r="AT216" s="1141"/>
      <c r="AU216" s="1141"/>
      <c r="AV216" s="1141"/>
      <c r="AW216" s="1141"/>
      <c r="AX216" s="1141"/>
    </row>
    <row r="217">
      <c r="A217" s="858"/>
      <c r="B217" s="1143"/>
      <c r="C217" s="1141"/>
      <c r="D217" s="1141"/>
      <c r="E217" s="1141"/>
      <c r="F217" s="1141"/>
      <c r="G217" s="1141"/>
      <c r="H217" s="1141"/>
      <c r="I217" s="1141"/>
      <c r="J217" s="1141"/>
      <c r="K217" s="1141"/>
      <c r="L217" s="1141"/>
      <c r="M217" s="1141"/>
      <c r="N217" s="1141"/>
      <c r="O217" s="1141"/>
      <c r="P217" s="1141"/>
      <c r="Q217" s="1141"/>
      <c r="R217" s="1141"/>
      <c r="S217" s="1141"/>
      <c r="T217" s="1141"/>
      <c r="U217" s="1141"/>
      <c r="V217" s="1141"/>
      <c r="W217" s="1141"/>
      <c r="X217" s="1141"/>
      <c r="Y217" s="1141"/>
      <c r="Z217" s="1141"/>
      <c r="AA217" s="1141"/>
      <c r="AB217" s="1141"/>
      <c r="AC217" s="1141"/>
      <c r="AD217" s="1141"/>
      <c r="AE217" s="1141"/>
      <c r="AF217" s="1141"/>
      <c r="AG217" s="1141"/>
      <c r="AH217" s="1141"/>
      <c r="AI217" s="1141"/>
      <c r="AJ217" s="1141"/>
      <c r="AK217" s="1141"/>
      <c r="AL217" s="1141"/>
      <c r="AM217" s="1141"/>
      <c r="AN217" s="1141"/>
      <c r="AO217" s="1141"/>
      <c r="AP217" s="1141"/>
      <c r="AQ217" s="1141"/>
      <c r="AR217" s="1141"/>
      <c r="AS217" s="1141"/>
      <c r="AT217" s="1141"/>
      <c r="AU217" s="1141"/>
      <c r="AV217" s="1141"/>
      <c r="AW217" s="1141"/>
      <c r="AX217" s="1141"/>
    </row>
    <row r="218">
      <c r="A218" s="858"/>
      <c r="B218" s="1143"/>
      <c r="C218" s="1141"/>
      <c r="D218" s="1141"/>
      <c r="E218" s="1141"/>
      <c r="F218" s="1141"/>
      <c r="G218" s="1141"/>
      <c r="H218" s="1141"/>
      <c r="I218" s="1141"/>
      <c r="J218" s="1141"/>
      <c r="K218" s="1141"/>
      <c r="L218" s="1141"/>
      <c r="M218" s="1141"/>
      <c r="N218" s="1141"/>
      <c r="O218" s="1141"/>
      <c r="P218" s="1141"/>
      <c r="Q218" s="1141"/>
      <c r="R218" s="1141"/>
      <c r="S218" s="1141"/>
      <c r="T218" s="1141"/>
      <c r="U218" s="1141"/>
      <c r="V218" s="1141"/>
      <c r="W218" s="1141"/>
      <c r="X218" s="1141"/>
      <c r="Y218" s="1141"/>
      <c r="Z218" s="1141"/>
      <c r="AA218" s="1141"/>
      <c r="AB218" s="1141"/>
      <c r="AC218" s="1141"/>
      <c r="AD218" s="1141"/>
      <c r="AE218" s="1141"/>
      <c r="AF218" s="1141"/>
      <c r="AG218" s="1141"/>
      <c r="AH218" s="1141"/>
      <c r="AI218" s="1141"/>
      <c r="AJ218" s="1141"/>
      <c r="AK218" s="1141"/>
      <c r="AL218" s="1141"/>
      <c r="AM218" s="1141"/>
      <c r="AN218" s="1141"/>
      <c r="AO218" s="1141"/>
      <c r="AP218" s="1141"/>
      <c r="AQ218" s="1141"/>
      <c r="AR218" s="1141"/>
      <c r="AS218" s="1141"/>
      <c r="AT218" s="1141"/>
      <c r="AU218" s="1141"/>
      <c r="AV218" s="1141"/>
      <c r="AW218" s="1141"/>
      <c r="AX218" s="1141"/>
    </row>
    <row r="219">
      <c r="A219" s="858"/>
      <c r="B219" s="1143"/>
      <c r="C219" s="1141"/>
      <c r="D219" s="1141"/>
      <c r="E219" s="1141"/>
      <c r="F219" s="1141"/>
      <c r="G219" s="1141"/>
      <c r="H219" s="1141"/>
      <c r="I219" s="1141"/>
      <c r="J219" s="1141"/>
      <c r="K219" s="1141"/>
      <c r="L219" s="1141"/>
      <c r="M219" s="1141"/>
      <c r="N219" s="1141"/>
      <c r="O219" s="1141"/>
      <c r="P219" s="1141"/>
      <c r="Q219" s="1141"/>
      <c r="R219" s="1141"/>
      <c r="S219" s="1141"/>
      <c r="T219" s="1141"/>
      <c r="U219" s="1141"/>
      <c r="V219" s="1141"/>
      <c r="W219" s="1141"/>
      <c r="X219" s="1141"/>
      <c r="Y219" s="1141"/>
      <c r="Z219" s="1141"/>
      <c r="AA219" s="1141"/>
      <c r="AB219" s="1141"/>
      <c r="AC219" s="1141"/>
      <c r="AD219" s="1141"/>
      <c r="AE219" s="1141"/>
      <c r="AF219" s="1141"/>
      <c r="AG219" s="1141"/>
      <c r="AH219" s="1141"/>
      <c r="AI219" s="1141"/>
      <c r="AJ219" s="1141"/>
      <c r="AK219" s="1141"/>
      <c r="AL219" s="1141"/>
      <c r="AM219" s="1141"/>
      <c r="AN219" s="1141"/>
      <c r="AO219" s="1141"/>
      <c r="AP219" s="1141"/>
      <c r="AQ219" s="1141"/>
      <c r="AR219" s="1141"/>
      <c r="AS219" s="1141"/>
      <c r="AT219" s="1141"/>
      <c r="AU219" s="1141"/>
      <c r="AV219" s="1141"/>
      <c r="AW219" s="1141"/>
      <c r="AX219" s="1141"/>
    </row>
    <row r="220">
      <c r="A220" s="858"/>
      <c r="B220" s="1143"/>
      <c r="C220" s="1141"/>
      <c r="D220" s="1141"/>
      <c r="E220" s="1141"/>
      <c r="F220" s="1141"/>
      <c r="G220" s="1141"/>
      <c r="H220" s="1141"/>
      <c r="I220" s="1141"/>
      <c r="J220" s="1141"/>
      <c r="K220" s="1141"/>
      <c r="L220" s="1141"/>
      <c r="M220" s="1141"/>
      <c r="N220" s="1141"/>
      <c r="O220" s="1141"/>
      <c r="P220" s="1141"/>
      <c r="Q220" s="1141"/>
      <c r="R220" s="1141"/>
      <c r="S220" s="1141"/>
      <c r="T220" s="1141"/>
      <c r="U220" s="1141"/>
      <c r="V220" s="1141"/>
      <c r="W220" s="1141"/>
      <c r="X220" s="1141"/>
      <c r="Y220" s="1141"/>
      <c r="Z220" s="1141"/>
      <c r="AA220" s="1141"/>
      <c r="AB220" s="1141"/>
      <c r="AC220" s="1141"/>
      <c r="AD220" s="1141"/>
      <c r="AE220" s="1141"/>
      <c r="AF220" s="1141"/>
      <c r="AG220" s="1141"/>
      <c r="AH220" s="1141"/>
      <c r="AI220" s="1141"/>
      <c r="AJ220" s="1141"/>
      <c r="AK220" s="1141"/>
      <c r="AL220" s="1141"/>
      <c r="AM220" s="1141"/>
      <c r="AN220" s="1141"/>
      <c r="AO220" s="1141"/>
      <c r="AP220" s="1141"/>
      <c r="AQ220" s="1141"/>
      <c r="AR220" s="1141"/>
      <c r="AS220" s="1141"/>
      <c r="AT220" s="1141"/>
      <c r="AU220" s="1141"/>
      <c r="AV220" s="1141"/>
      <c r="AW220" s="1141"/>
      <c r="AX220" s="1141"/>
    </row>
    <row r="221">
      <c r="A221" s="858"/>
      <c r="B221" s="1143"/>
      <c r="C221" s="1141"/>
      <c r="D221" s="1141"/>
      <c r="E221" s="1141"/>
      <c r="F221" s="1141"/>
      <c r="G221" s="1141"/>
      <c r="H221" s="1141"/>
      <c r="I221" s="1141"/>
      <c r="J221" s="1141"/>
      <c r="K221" s="1141"/>
      <c r="L221" s="1141"/>
      <c r="M221" s="1141"/>
      <c r="N221" s="1141"/>
      <c r="O221" s="1141"/>
      <c r="P221" s="1141"/>
      <c r="Q221" s="1141"/>
      <c r="R221" s="1141"/>
      <c r="S221" s="1141"/>
      <c r="T221" s="1141"/>
      <c r="U221" s="1141"/>
      <c r="V221" s="1141"/>
      <c r="W221" s="1141"/>
      <c r="X221" s="1141"/>
      <c r="Y221" s="1141"/>
      <c r="Z221" s="1141"/>
      <c r="AA221" s="1141"/>
      <c r="AB221" s="1141"/>
      <c r="AC221" s="1141"/>
      <c r="AD221" s="1141"/>
      <c r="AE221" s="1141"/>
      <c r="AF221" s="1141"/>
      <c r="AG221" s="1141"/>
      <c r="AH221" s="1141"/>
      <c r="AI221" s="1141"/>
      <c r="AJ221" s="1141"/>
      <c r="AK221" s="1141"/>
      <c r="AL221" s="1141"/>
      <c r="AM221" s="1141"/>
      <c r="AN221" s="1141"/>
      <c r="AO221" s="1141"/>
      <c r="AP221" s="1141"/>
      <c r="AQ221" s="1141"/>
      <c r="AR221" s="1141"/>
      <c r="AS221" s="1141"/>
      <c r="AT221" s="1141"/>
      <c r="AU221" s="1141"/>
      <c r="AV221" s="1141"/>
      <c r="AW221" s="1141"/>
      <c r="AX221" s="1141"/>
    </row>
    <row r="222">
      <c r="A222" s="858"/>
      <c r="B222" s="1143"/>
      <c r="C222" s="1141"/>
      <c r="D222" s="1141"/>
      <c r="E222" s="1141"/>
      <c r="F222" s="1141"/>
      <c r="G222" s="1141"/>
      <c r="H222" s="1141"/>
      <c r="I222" s="1141"/>
      <c r="J222" s="1141"/>
      <c r="K222" s="1141"/>
      <c r="L222" s="1141"/>
      <c r="M222" s="1141"/>
      <c r="N222" s="1141"/>
      <c r="O222" s="1141"/>
      <c r="P222" s="1141"/>
      <c r="Q222" s="1141"/>
      <c r="R222" s="1141"/>
      <c r="S222" s="1141"/>
      <c r="T222" s="1141"/>
      <c r="U222" s="1141"/>
      <c r="V222" s="1141"/>
      <c r="W222" s="1141"/>
      <c r="X222" s="1141"/>
      <c r="Y222" s="1141"/>
      <c r="Z222" s="1141"/>
      <c r="AA222" s="1141"/>
      <c r="AB222" s="1141"/>
      <c r="AC222" s="1141"/>
      <c r="AD222" s="1141"/>
      <c r="AE222" s="1141"/>
      <c r="AF222" s="1141"/>
      <c r="AG222" s="1141"/>
      <c r="AH222" s="1141"/>
      <c r="AI222" s="1141"/>
      <c r="AJ222" s="1141"/>
      <c r="AK222" s="1141"/>
      <c r="AL222" s="1141"/>
      <c r="AM222" s="1141"/>
      <c r="AN222" s="1141"/>
      <c r="AO222" s="1141"/>
      <c r="AP222" s="1141"/>
      <c r="AQ222" s="1141"/>
      <c r="AR222" s="1141"/>
      <c r="AS222" s="1141"/>
      <c r="AT222" s="1141"/>
      <c r="AU222" s="1141"/>
      <c r="AV222" s="1141"/>
      <c r="AW222" s="1141"/>
      <c r="AX222" s="1141"/>
    </row>
    <row r="223">
      <c r="A223" s="858"/>
      <c r="B223" s="1143"/>
      <c r="C223" s="1141"/>
      <c r="D223" s="1141"/>
      <c r="E223" s="1141"/>
      <c r="F223" s="1141"/>
      <c r="G223" s="1141"/>
      <c r="H223" s="1141"/>
      <c r="I223" s="1141"/>
      <c r="J223" s="1141"/>
      <c r="K223" s="1141"/>
      <c r="L223" s="1141"/>
      <c r="M223" s="1141"/>
      <c r="N223" s="1141"/>
      <c r="O223" s="1141"/>
      <c r="P223" s="1141"/>
      <c r="Q223" s="1141"/>
      <c r="R223" s="1141"/>
      <c r="S223" s="1141"/>
      <c r="T223" s="1141"/>
      <c r="U223" s="1141"/>
      <c r="V223" s="1141"/>
      <c r="W223" s="1141"/>
      <c r="X223" s="1141"/>
      <c r="Y223" s="1141"/>
      <c r="Z223" s="1141"/>
      <c r="AA223" s="1141"/>
      <c r="AB223" s="1141"/>
      <c r="AC223" s="1141"/>
      <c r="AD223" s="1141"/>
      <c r="AE223" s="1141"/>
      <c r="AF223" s="1141"/>
      <c r="AG223" s="1141"/>
      <c r="AH223" s="1141"/>
      <c r="AI223" s="1141"/>
      <c r="AJ223" s="1141"/>
      <c r="AK223" s="1141"/>
      <c r="AL223" s="1141"/>
      <c r="AM223" s="1141"/>
      <c r="AN223" s="1141"/>
      <c r="AO223" s="1141"/>
      <c r="AP223" s="1141"/>
      <c r="AQ223" s="1141"/>
      <c r="AR223" s="1141"/>
      <c r="AS223" s="1141"/>
      <c r="AT223" s="1141"/>
      <c r="AU223" s="1141"/>
      <c r="AV223" s="1141"/>
      <c r="AW223" s="1141"/>
      <c r="AX223" s="1141"/>
    </row>
    <row r="224">
      <c r="A224" s="858"/>
      <c r="B224" s="1143"/>
      <c r="C224" s="1141"/>
      <c r="D224" s="1141"/>
      <c r="E224" s="1141"/>
      <c r="F224" s="1141"/>
      <c r="G224" s="1141"/>
      <c r="H224" s="1141"/>
      <c r="I224" s="1141"/>
      <c r="J224" s="1141"/>
      <c r="K224" s="1141"/>
      <c r="L224" s="1141"/>
      <c r="M224" s="1141"/>
      <c r="N224" s="1141"/>
      <c r="O224" s="1141"/>
      <c r="P224" s="1141"/>
      <c r="Q224" s="1141"/>
      <c r="R224" s="1141"/>
      <c r="S224" s="1141"/>
      <c r="T224" s="1141"/>
      <c r="U224" s="1141"/>
      <c r="V224" s="1141"/>
      <c r="W224" s="1141"/>
      <c r="X224" s="1141"/>
      <c r="Y224" s="1141"/>
      <c r="Z224" s="1141"/>
      <c r="AA224" s="1141"/>
      <c r="AB224" s="1141"/>
      <c r="AC224" s="1141"/>
      <c r="AD224" s="1141"/>
      <c r="AE224" s="1141"/>
      <c r="AF224" s="1141"/>
      <c r="AG224" s="1141"/>
      <c r="AH224" s="1141"/>
      <c r="AI224" s="1141"/>
      <c r="AJ224" s="1141"/>
      <c r="AK224" s="1141"/>
      <c r="AL224" s="1141"/>
      <c r="AM224" s="1141"/>
      <c r="AN224" s="1141"/>
      <c r="AO224" s="1141"/>
      <c r="AP224" s="1141"/>
      <c r="AQ224" s="1141"/>
      <c r="AR224" s="1141"/>
      <c r="AS224" s="1141"/>
      <c r="AT224" s="1141"/>
      <c r="AU224" s="1141"/>
      <c r="AV224" s="1141"/>
      <c r="AW224" s="1141"/>
      <c r="AX224" s="1141"/>
    </row>
    <row r="225">
      <c r="A225" s="858"/>
      <c r="B225" s="1143"/>
      <c r="C225" s="1141"/>
      <c r="D225" s="1141"/>
      <c r="E225" s="1141"/>
      <c r="F225" s="1141"/>
      <c r="G225" s="1141"/>
      <c r="H225" s="1141"/>
      <c r="I225" s="1141"/>
      <c r="J225" s="1141"/>
      <c r="K225" s="1141"/>
      <c r="L225" s="1141"/>
      <c r="M225" s="1141"/>
      <c r="N225" s="1141"/>
      <c r="O225" s="1141"/>
      <c r="P225" s="1141"/>
      <c r="Q225" s="1141"/>
      <c r="R225" s="1141"/>
      <c r="S225" s="1141"/>
      <c r="T225" s="1141"/>
      <c r="U225" s="1141"/>
      <c r="V225" s="1141"/>
      <c r="W225" s="1141"/>
      <c r="X225" s="1141"/>
      <c r="Y225" s="1141"/>
      <c r="Z225" s="1141"/>
      <c r="AA225" s="1141"/>
      <c r="AB225" s="1141"/>
      <c r="AC225" s="1141"/>
      <c r="AD225" s="1141"/>
      <c r="AE225" s="1141"/>
      <c r="AF225" s="1141"/>
      <c r="AG225" s="1141"/>
      <c r="AH225" s="1141"/>
      <c r="AI225" s="1141"/>
      <c r="AJ225" s="1141"/>
      <c r="AK225" s="1141"/>
      <c r="AL225" s="1141"/>
      <c r="AM225" s="1141"/>
      <c r="AN225" s="1141"/>
      <c r="AO225" s="1141"/>
      <c r="AP225" s="1141"/>
      <c r="AQ225" s="1141"/>
      <c r="AR225" s="1141"/>
      <c r="AS225" s="1141"/>
      <c r="AT225" s="1141"/>
      <c r="AU225" s="1141"/>
      <c r="AV225" s="1141"/>
      <c r="AW225" s="1141"/>
      <c r="AX225" s="1141"/>
    </row>
    <row r="226">
      <c r="A226" s="858"/>
      <c r="B226" s="1143"/>
      <c r="C226" s="1141"/>
      <c r="D226" s="1141"/>
      <c r="E226" s="1141"/>
      <c r="F226" s="1141"/>
      <c r="G226" s="1141"/>
      <c r="H226" s="1141"/>
      <c r="I226" s="1141"/>
      <c r="J226" s="1141"/>
      <c r="K226" s="1141"/>
      <c r="L226" s="1141"/>
      <c r="M226" s="1141"/>
      <c r="N226" s="1141"/>
      <c r="O226" s="1141"/>
      <c r="P226" s="1141"/>
      <c r="Q226" s="1141"/>
      <c r="R226" s="1141"/>
      <c r="S226" s="1141"/>
      <c r="T226" s="1141"/>
      <c r="U226" s="1141"/>
      <c r="V226" s="1141"/>
      <c r="W226" s="1141"/>
      <c r="X226" s="1141"/>
      <c r="Y226" s="1141"/>
      <c r="Z226" s="1141"/>
      <c r="AA226" s="1141"/>
      <c r="AB226" s="1141"/>
      <c r="AC226" s="1141"/>
      <c r="AD226" s="1141"/>
      <c r="AE226" s="1141"/>
      <c r="AF226" s="1141"/>
      <c r="AG226" s="1141"/>
      <c r="AH226" s="1141"/>
      <c r="AI226" s="1141"/>
      <c r="AJ226" s="1141"/>
      <c r="AK226" s="1141"/>
      <c r="AL226" s="1141"/>
      <c r="AM226" s="1141"/>
      <c r="AN226" s="1141"/>
      <c r="AO226" s="1141"/>
      <c r="AP226" s="1141"/>
      <c r="AQ226" s="1141"/>
      <c r="AR226" s="1141"/>
      <c r="AS226" s="1141"/>
      <c r="AT226" s="1141"/>
      <c r="AU226" s="1141"/>
      <c r="AV226" s="1141"/>
      <c r="AW226" s="1141"/>
      <c r="AX226" s="1141"/>
    </row>
    <row r="227">
      <c r="A227" s="858"/>
      <c r="B227" s="1143"/>
      <c r="C227" s="1141"/>
      <c r="D227" s="1141"/>
      <c r="E227" s="1141"/>
      <c r="F227" s="1141"/>
      <c r="G227" s="1141"/>
      <c r="H227" s="1141"/>
      <c r="I227" s="1141"/>
      <c r="J227" s="1141"/>
      <c r="K227" s="1141"/>
      <c r="L227" s="1141"/>
      <c r="M227" s="1141"/>
      <c r="N227" s="1141"/>
      <c r="O227" s="1141"/>
      <c r="P227" s="1141"/>
      <c r="Q227" s="1141"/>
      <c r="R227" s="1141"/>
      <c r="S227" s="1141"/>
      <c r="T227" s="1141"/>
      <c r="U227" s="1141"/>
      <c r="V227" s="1141"/>
      <c r="W227" s="1141"/>
      <c r="X227" s="1141"/>
      <c r="Y227" s="1141"/>
      <c r="Z227" s="1141"/>
      <c r="AA227" s="1141"/>
      <c r="AB227" s="1141"/>
      <c r="AC227" s="1141"/>
      <c r="AD227" s="1141"/>
      <c r="AE227" s="1141"/>
      <c r="AF227" s="1141"/>
      <c r="AG227" s="1141"/>
      <c r="AH227" s="1141"/>
      <c r="AI227" s="1141"/>
      <c r="AJ227" s="1141"/>
      <c r="AK227" s="1141"/>
      <c r="AL227" s="1141"/>
      <c r="AM227" s="1141"/>
      <c r="AN227" s="1141"/>
      <c r="AO227" s="1141"/>
      <c r="AP227" s="1141"/>
      <c r="AQ227" s="1141"/>
      <c r="AR227" s="1141"/>
      <c r="AS227" s="1141"/>
      <c r="AT227" s="1141"/>
      <c r="AU227" s="1141"/>
      <c r="AV227" s="1141"/>
      <c r="AW227" s="1141"/>
      <c r="AX227" s="1141"/>
    </row>
    <row r="228">
      <c r="A228" s="858"/>
      <c r="B228" s="1143"/>
      <c r="C228" s="1141"/>
      <c r="D228" s="1141"/>
      <c r="E228" s="1141"/>
      <c r="F228" s="1141"/>
      <c r="G228" s="1141"/>
      <c r="H228" s="1141"/>
      <c r="I228" s="1141"/>
      <c r="J228" s="1141"/>
      <c r="K228" s="1141"/>
      <c r="L228" s="1141"/>
      <c r="M228" s="1141"/>
      <c r="N228" s="1141"/>
      <c r="O228" s="1141"/>
      <c r="P228" s="1141"/>
      <c r="Q228" s="1141"/>
      <c r="R228" s="1141"/>
      <c r="S228" s="1141"/>
      <c r="T228" s="1141"/>
      <c r="U228" s="1141"/>
      <c r="V228" s="1141"/>
      <c r="W228" s="1141"/>
      <c r="X228" s="1141"/>
      <c r="Y228" s="1141"/>
      <c r="Z228" s="1141"/>
      <c r="AA228" s="1141"/>
      <c r="AB228" s="1141"/>
      <c r="AC228" s="1141"/>
      <c r="AD228" s="1141"/>
      <c r="AE228" s="1141"/>
      <c r="AF228" s="1141"/>
      <c r="AG228" s="1141"/>
      <c r="AH228" s="1141"/>
      <c r="AI228" s="1141"/>
      <c r="AJ228" s="1141"/>
      <c r="AK228" s="1141"/>
      <c r="AL228" s="1141"/>
      <c r="AM228" s="1141"/>
      <c r="AN228" s="1141"/>
      <c r="AO228" s="1141"/>
      <c r="AP228" s="1141"/>
      <c r="AQ228" s="1141"/>
      <c r="AR228" s="1141"/>
      <c r="AS228" s="1141"/>
      <c r="AT228" s="1141"/>
      <c r="AU228" s="1141"/>
      <c r="AV228" s="1141"/>
      <c r="AW228" s="1141"/>
      <c r="AX228" s="1141"/>
    </row>
    <row r="229">
      <c r="A229" s="858"/>
      <c r="B229" s="1143"/>
      <c r="C229" s="1141"/>
      <c r="D229" s="1141"/>
      <c r="E229" s="1141"/>
      <c r="F229" s="1141"/>
      <c r="G229" s="1141"/>
      <c r="H229" s="1141"/>
      <c r="I229" s="1141"/>
      <c r="J229" s="1141"/>
      <c r="K229" s="1141"/>
      <c r="L229" s="1141"/>
      <c r="M229" s="1141"/>
      <c r="N229" s="1141"/>
      <c r="O229" s="1141"/>
      <c r="P229" s="1141"/>
      <c r="Q229" s="1141"/>
      <c r="R229" s="1141"/>
      <c r="S229" s="1141"/>
      <c r="T229" s="1141"/>
      <c r="U229" s="1141"/>
      <c r="V229" s="1141"/>
      <c r="W229" s="1141"/>
      <c r="X229" s="1141"/>
      <c r="Y229" s="1141"/>
      <c r="Z229" s="1141"/>
      <c r="AA229" s="1141"/>
      <c r="AB229" s="1141"/>
      <c r="AC229" s="1141"/>
      <c r="AD229" s="1141"/>
      <c r="AE229" s="1141"/>
      <c r="AF229" s="1141"/>
      <c r="AG229" s="1141"/>
      <c r="AH229" s="1141"/>
      <c r="AI229" s="1141"/>
      <c r="AJ229" s="1141"/>
      <c r="AK229" s="1141"/>
      <c r="AL229" s="1141"/>
      <c r="AM229" s="1141"/>
      <c r="AN229" s="1141"/>
      <c r="AO229" s="1141"/>
      <c r="AP229" s="1141"/>
      <c r="AQ229" s="1141"/>
      <c r="AR229" s="1141"/>
      <c r="AS229" s="1141"/>
      <c r="AT229" s="1141"/>
      <c r="AU229" s="1141"/>
      <c r="AV229" s="1141"/>
      <c r="AW229" s="1141"/>
      <c r="AX229" s="1141"/>
    </row>
    <row r="230">
      <c r="A230" s="858"/>
      <c r="B230" s="1143"/>
      <c r="C230" s="1141"/>
      <c r="D230" s="1141"/>
      <c r="E230" s="1141"/>
      <c r="F230" s="1141"/>
      <c r="G230" s="1141"/>
      <c r="H230" s="1141"/>
      <c r="I230" s="1141"/>
      <c r="J230" s="1141"/>
      <c r="K230" s="1141"/>
      <c r="L230" s="1141"/>
      <c r="M230" s="1141"/>
      <c r="N230" s="1141"/>
      <c r="O230" s="1141"/>
      <c r="P230" s="1141"/>
      <c r="Q230" s="1141"/>
      <c r="R230" s="1141"/>
      <c r="S230" s="1141"/>
      <c r="T230" s="1141"/>
      <c r="U230" s="1141"/>
      <c r="V230" s="1141"/>
      <c r="W230" s="1141"/>
      <c r="X230" s="1141"/>
      <c r="Y230" s="1141"/>
      <c r="Z230" s="1141"/>
      <c r="AA230" s="1141"/>
      <c r="AB230" s="1141"/>
      <c r="AC230" s="1141"/>
      <c r="AD230" s="1141"/>
      <c r="AE230" s="1141"/>
      <c r="AF230" s="1141"/>
      <c r="AG230" s="1141"/>
      <c r="AH230" s="1141"/>
      <c r="AI230" s="1141"/>
      <c r="AJ230" s="1141"/>
      <c r="AK230" s="1141"/>
      <c r="AL230" s="1141"/>
      <c r="AM230" s="1141"/>
      <c r="AN230" s="1141"/>
      <c r="AO230" s="1141"/>
      <c r="AP230" s="1141"/>
      <c r="AQ230" s="1141"/>
      <c r="AR230" s="1141"/>
      <c r="AS230" s="1141"/>
      <c r="AT230" s="1141"/>
      <c r="AU230" s="1141"/>
      <c r="AV230" s="1141"/>
      <c r="AW230" s="1141"/>
      <c r="AX230" s="1141"/>
    </row>
    <row r="231">
      <c r="A231" s="858"/>
      <c r="B231" s="1143"/>
      <c r="C231" s="1141"/>
      <c r="D231" s="1141"/>
      <c r="E231" s="1141"/>
      <c r="F231" s="1141"/>
      <c r="G231" s="1141"/>
      <c r="H231" s="1141"/>
      <c r="I231" s="1141"/>
      <c r="J231" s="1141"/>
      <c r="K231" s="1141"/>
      <c r="L231" s="1141"/>
      <c r="M231" s="1141"/>
      <c r="N231" s="1141"/>
      <c r="O231" s="1141"/>
      <c r="P231" s="1141"/>
      <c r="Q231" s="1141"/>
      <c r="R231" s="1141"/>
      <c r="S231" s="1141"/>
      <c r="T231" s="1141"/>
      <c r="U231" s="1141"/>
      <c r="V231" s="1141"/>
      <c r="W231" s="1141"/>
      <c r="X231" s="1141"/>
      <c r="Y231" s="1141"/>
      <c r="Z231" s="1141"/>
      <c r="AA231" s="1141"/>
      <c r="AB231" s="1141"/>
      <c r="AC231" s="1141"/>
      <c r="AD231" s="1141"/>
      <c r="AE231" s="1141"/>
      <c r="AF231" s="1141"/>
      <c r="AG231" s="1141"/>
      <c r="AH231" s="1141"/>
      <c r="AI231" s="1141"/>
      <c r="AJ231" s="1141"/>
      <c r="AK231" s="1141"/>
      <c r="AL231" s="1141"/>
      <c r="AM231" s="1141"/>
      <c r="AN231" s="1141"/>
      <c r="AO231" s="1141"/>
      <c r="AP231" s="1141"/>
      <c r="AQ231" s="1141"/>
      <c r="AR231" s="1141"/>
      <c r="AS231" s="1141"/>
      <c r="AT231" s="1141"/>
      <c r="AU231" s="1141"/>
      <c r="AV231" s="1141"/>
      <c r="AW231" s="1141"/>
      <c r="AX231" s="1141"/>
    </row>
    <row r="232">
      <c r="A232" s="858"/>
      <c r="B232" s="1143"/>
      <c r="C232" s="1141"/>
      <c r="D232" s="1141"/>
      <c r="E232" s="1141"/>
      <c r="F232" s="1141"/>
      <c r="G232" s="1141"/>
      <c r="H232" s="1141"/>
      <c r="I232" s="1141"/>
      <c r="J232" s="1141"/>
      <c r="K232" s="1141"/>
      <c r="L232" s="1141"/>
      <c r="M232" s="1141"/>
      <c r="N232" s="1141"/>
      <c r="O232" s="1141"/>
      <c r="P232" s="1141"/>
      <c r="Q232" s="1141"/>
      <c r="R232" s="1141"/>
      <c r="S232" s="1141"/>
      <c r="T232" s="1141"/>
      <c r="U232" s="1141"/>
      <c r="V232" s="1141"/>
      <c r="W232" s="1141"/>
      <c r="X232" s="1141"/>
      <c r="Y232" s="1141"/>
      <c r="Z232" s="1141"/>
      <c r="AA232" s="1141"/>
      <c r="AB232" s="1141"/>
      <c r="AC232" s="1141"/>
      <c r="AD232" s="1141"/>
      <c r="AE232" s="1141"/>
      <c r="AF232" s="1141"/>
      <c r="AG232" s="1141"/>
      <c r="AH232" s="1141"/>
      <c r="AI232" s="1141"/>
      <c r="AJ232" s="1141"/>
      <c r="AK232" s="1141"/>
      <c r="AL232" s="1141"/>
      <c r="AM232" s="1141"/>
      <c r="AN232" s="1141"/>
      <c r="AO232" s="1141"/>
      <c r="AP232" s="1141"/>
      <c r="AQ232" s="1141"/>
      <c r="AR232" s="1141"/>
      <c r="AS232" s="1141"/>
      <c r="AT232" s="1141"/>
      <c r="AU232" s="1141"/>
      <c r="AV232" s="1141"/>
      <c r="AW232" s="1141"/>
      <c r="AX232" s="1141"/>
    </row>
    <row r="233">
      <c r="A233" s="858"/>
      <c r="B233" s="1143"/>
      <c r="C233" s="1141"/>
      <c r="D233" s="1141"/>
      <c r="E233" s="1141"/>
      <c r="F233" s="1141"/>
      <c r="G233" s="1141"/>
      <c r="H233" s="1141"/>
      <c r="I233" s="1141"/>
      <c r="J233" s="1141"/>
      <c r="K233" s="1141"/>
      <c r="L233" s="1141"/>
      <c r="M233" s="1141"/>
      <c r="N233" s="1141"/>
      <c r="O233" s="1141"/>
      <c r="P233" s="1141"/>
      <c r="Q233" s="1141"/>
      <c r="R233" s="1141"/>
      <c r="S233" s="1141"/>
      <c r="T233" s="1141"/>
      <c r="U233" s="1141"/>
      <c r="V233" s="1141"/>
      <c r="W233" s="1141"/>
      <c r="X233" s="1141"/>
      <c r="Y233" s="1141"/>
      <c r="Z233" s="1141"/>
      <c r="AA233" s="1141"/>
      <c r="AB233" s="1141"/>
      <c r="AC233" s="1141"/>
      <c r="AD233" s="1141"/>
      <c r="AE233" s="1141"/>
      <c r="AF233" s="1141"/>
      <c r="AG233" s="1141"/>
      <c r="AH233" s="1141"/>
      <c r="AI233" s="1141"/>
      <c r="AJ233" s="1141"/>
      <c r="AK233" s="1141"/>
      <c r="AL233" s="1141"/>
      <c r="AM233" s="1141"/>
      <c r="AN233" s="1141"/>
      <c r="AO233" s="1141"/>
      <c r="AP233" s="1141"/>
      <c r="AQ233" s="1141"/>
      <c r="AR233" s="1141"/>
      <c r="AS233" s="1141"/>
      <c r="AT233" s="1141"/>
      <c r="AU233" s="1141"/>
      <c r="AV233" s="1141"/>
      <c r="AW233" s="1141"/>
      <c r="AX233" s="1141"/>
    </row>
    <row r="234">
      <c r="A234" s="858"/>
      <c r="B234" s="1143"/>
      <c r="C234" s="1141"/>
      <c r="D234" s="1141"/>
      <c r="E234" s="1141"/>
      <c r="F234" s="1141"/>
      <c r="G234" s="1141"/>
      <c r="H234" s="1141"/>
      <c r="I234" s="1141"/>
      <c r="J234" s="1141"/>
      <c r="K234" s="1141"/>
      <c r="L234" s="1141"/>
      <c r="M234" s="1141"/>
      <c r="N234" s="1141"/>
      <c r="O234" s="1141"/>
      <c r="P234" s="1141"/>
      <c r="Q234" s="1141"/>
      <c r="R234" s="1141"/>
      <c r="S234" s="1141"/>
      <c r="T234" s="1141"/>
      <c r="U234" s="1141"/>
      <c r="V234" s="1141"/>
      <c r="W234" s="1141"/>
      <c r="X234" s="1141"/>
      <c r="Y234" s="1141"/>
      <c r="Z234" s="1141"/>
      <c r="AA234" s="1141"/>
      <c r="AB234" s="1141"/>
      <c r="AC234" s="1141"/>
      <c r="AD234" s="1141"/>
      <c r="AE234" s="1141"/>
      <c r="AF234" s="1141"/>
      <c r="AG234" s="1141"/>
      <c r="AH234" s="1141"/>
      <c r="AI234" s="1141"/>
      <c r="AJ234" s="1141"/>
      <c r="AK234" s="1141"/>
      <c r="AL234" s="1141"/>
      <c r="AM234" s="1141"/>
      <c r="AN234" s="1141"/>
      <c r="AO234" s="1141"/>
      <c r="AP234" s="1141"/>
      <c r="AQ234" s="1141"/>
      <c r="AR234" s="1141"/>
      <c r="AS234" s="1141"/>
      <c r="AT234" s="1141"/>
      <c r="AU234" s="1141"/>
      <c r="AV234" s="1141"/>
      <c r="AW234" s="1141"/>
      <c r="AX234" s="1141"/>
    </row>
    <row r="235">
      <c r="A235" s="858"/>
      <c r="B235" s="1143"/>
      <c r="C235" s="1141"/>
      <c r="D235" s="1141"/>
      <c r="E235" s="1141"/>
      <c r="F235" s="1141"/>
      <c r="G235" s="1141"/>
      <c r="H235" s="1141"/>
      <c r="I235" s="1141"/>
      <c r="J235" s="1141"/>
      <c r="K235" s="1141"/>
      <c r="L235" s="1141"/>
      <c r="M235" s="1141"/>
      <c r="N235" s="1141"/>
      <c r="O235" s="1141"/>
      <c r="P235" s="1141"/>
      <c r="Q235" s="1141"/>
      <c r="R235" s="1141"/>
      <c r="S235" s="1141"/>
      <c r="T235" s="1141"/>
      <c r="U235" s="1141"/>
      <c r="V235" s="1141"/>
      <c r="W235" s="1141"/>
      <c r="X235" s="1141"/>
      <c r="Y235" s="1141"/>
      <c r="Z235" s="1141"/>
      <c r="AA235" s="1141"/>
      <c r="AB235" s="1141"/>
      <c r="AC235" s="1141"/>
      <c r="AD235" s="1141"/>
      <c r="AE235" s="1141"/>
      <c r="AF235" s="1141"/>
      <c r="AG235" s="1141"/>
      <c r="AH235" s="1141"/>
      <c r="AI235" s="1141"/>
      <c r="AJ235" s="1141"/>
      <c r="AK235" s="1141"/>
      <c r="AL235" s="1141"/>
      <c r="AM235" s="1141"/>
      <c r="AN235" s="1141"/>
      <c r="AO235" s="1141"/>
      <c r="AP235" s="1141"/>
      <c r="AQ235" s="1141"/>
      <c r="AR235" s="1141"/>
      <c r="AS235" s="1141"/>
      <c r="AT235" s="1141"/>
      <c r="AU235" s="1141"/>
      <c r="AV235" s="1141"/>
      <c r="AW235" s="1141"/>
      <c r="AX235" s="1141"/>
    </row>
    <row r="236">
      <c r="A236" s="858"/>
      <c r="B236" s="1143"/>
      <c r="C236" s="1141"/>
      <c r="D236" s="1141"/>
      <c r="E236" s="1141"/>
      <c r="F236" s="1141"/>
      <c r="G236" s="1141"/>
      <c r="H236" s="1141"/>
      <c r="I236" s="1141"/>
      <c r="J236" s="1141"/>
      <c r="K236" s="1141"/>
      <c r="L236" s="1141"/>
      <c r="M236" s="1141"/>
      <c r="N236" s="1141"/>
      <c r="O236" s="1141"/>
      <c r="P236" s="1141"/>
      <c r="Q236" s="1141"/>
      <c r="R236" s="1141"/>
      <c r="S236" s="1141"/>
      <c r="T236" s="1141"/>
      <c r="U236" s="1141"/>
      <c r="V236" s="1141"/>
      <c r="W236" s="1141"/>
      <c r="X236" s="1141"/>
      <c r="Y236" s="1141"/>
      <c r="Z236" s="1141"/>
      <c r="AA236" s="1141"/>
      <c r="AB236" s="1141"/>
      <c r="AC236" s="1141"/>
      <c r="AD236" s="1141"/>
      <c r="AE236" s="1141"/>
      <c r="AF236" s="1141"/>
      <c r="AG236" s="1141"/>
      <c r="AH236" s="1141"/>
      <c r="AI236" s="1141"/>
      <c r="AJ236" s="1141"/>
      <c r="AK236" s="1141"/>
      <c r="AL236" s="1141"/>
      <c r="AM236" s="1141"/>
      <c r="AN236" s="1141"/>
      <c r="AO236" s="1141"/>
      <c r="AP236" s="1141"/>
      <c r="AQ236" s="1141"/>
      <c r="AR236" s="1141"/>
      <c r="AS236" s="1141"/>
      <c r="AT236" s="1141"/>
      <c r="AU236" s="1141"/>
      <c r="AV236" s="1141"/>
      <c r="AW236" s="1141"/>
      <c r="AX236" s="1141"/>
    </row>
    <row r="237">
      <c r="A237" s="858"/>
      <c r="B237" s="1143"/>
      <c r="C237" s="1141"/>
      <c r="D237" s="1141"/>
      <c r="E237" s="1141"/>
      <c r="F237" s="1141"/>
      <c r="G237" s="1141"/>
      <c r="H237" s="1141"/>
      <c r="I237" s="1141"/>
      <c r="J237" s="1141"/>
      <c r="K237" s="1141"/>
      <c r="L237" s="1141"/>
      <c r="M237" s="1141"/>
      <c r="N237" s="1141"/>
      <c r="O237" s="1141"/>
      <c r="P237" s="1141"/>
      <c r="Q237" s="1141"/>
      <c r="R237" s="1141"/>
      <c r="S237" s="1141"/>
      <c r="T237" s="1141"/>
      <c r="U237" s="1141"/>
      <c r="V237" s="1141"/>
      <c r="W237" s="1141"/>
      <c r="X237" s="1141"/>
      <c r="Y237" s="1141"/>
      <c r="Z237" s="1141"/>
      <c r="AA237" s="1141"/>
      <c r="AB237" s="1141"/>
      <c r="AC237" s="1141"/>
      <c r="AD237" s="1141"/>
      <c r="AE237" s="1141"/>
      <c r="AF237" s="1141"/>
      <c r="AG237" s="1141"/>
      <c r="AH237" s="1141"/>
      <c r="AI237" s="1141"/>
      <c r="AJ237" s="1141"/>
      <c r="AK237" s="1141"/>
      <c r="AL237" s="1141"/>
      <c r="AM237" s="1141"/>
      <c r="AN237" s="1141"/>
      <c r="AO237" s="1141"/>
      <c r="AP237" s="1141"/>
      <c r="AQ237" s="1141"/>
      <c r="AR237" s="1141"/>
      <c r="AS237" s="1141"/>
      <c r="AT237" s="1141"/>
      <c r="AU237" s="1141"/>
      <c r="AV237" s="1141"/>
      <c r="AW237" s="1141"/>
      <c r="AX237" s="1141"/>
    </row>
    <row r="238">
      <c r="A238" s="858"/>
      <c r="B238" s="1143"/>
      <c r="C238" s="1141"/>
      <c r="D238" s="1141"/>
      <c r="E238" s="1141"/>
      <c r="F238" s="1141"/>
      <c r="G238" s="1141"/>
      <c r="H238" s="1141"/>
      <c r="I238" s="1141"/>
      <c r="J238" s="1141"/>
      <c r="K238" s="1141"/>
      <c r="L238" s="1141"/>
      <c r="M238" s="1141"/>
      <c r="N238" s="1141"/>
      <c r="O238" s="1141"/>
      <c r="P238" s="1141"/>
      <c r="Q238" s="1141"/>
      <c r="R238" s="1141"/>
      <c r="S238" s="1141"/>
      <c r="T238" s="1141"/>
      <c r="U238" s="1141"/>
      <c r="V238" s="1141"/>
      <c r="W238" s="1141"/>
      <c r="X238" s="1141"/>
      <c r="Y238" s="1141"/>
      <c r="Z238" s="1141"/>
      <c r="AA238" s="1141"/>
      <c r="AB238" s="1141"/>
      <c r="AC238" s="1141"/>
      <c r="AD238" s="1141"/>
      <c r="AE238" s="1141"/>
      <c r="AF238" s="1141"/>
      <c r="AG238" s="1141"/>
      <c r="AH238" s="1141"/>
      <c r="AI238" s="1141"/>
      <c r="AJ238" s="1141"/>
      <c r="AK238" s="1141"/>
      <c r="AL238" s="1141"/>
      <c r="AM238" s="1141"/>
      <c r="AN238" s="1141"/>
      <c r="AO238" s="1141"/>
      <c r="AP238" s="1141"/>
      <c r="AQ238" s="1141"/>
      <c r="AR238" s="1141"/>
      <c r="AS238" s="1141"/>
      <c r="AT238" s="1141"/>
      <c r="AU238" s="1141"/>
      <c r="AV238" s="1141"/>
      <c r="AW238" s="1141"/>
      <c r="AX238" s="1141"/>
    </row>
    <row r="239">
      <c r="A239" s="858"/>
      <c r="B239" s="1143"/>
      <c r="C239" s="1141"/>
      <c r="D239" s="1141"/>
      <c r="E239" s="1141"/>
      <c r="F239" s="1141"/>
      <c r="G239" s="1141"/>
      <c r="H239" s="1141"/>
      <c r="I239" s="1141"/>
      <c r="J239" s="1141"/>
      <c r="K239" s="1141"/>
      <c r="L239" s="1141"/>
      <c r="M239" s="1141"/>
      <c r="N239" s="1141"/>
      <c r="O239" s="1141"/>
      <c r="P239" s="1141"/>
      <c r="Q239" s="1141"/>
      <c r="R239" s="1141"/>
      <c r="S239" s="1141"/>
      <c r="T239" s="1141"/>
      <c r="U239" s="1141"/>
      <c r="V239" s="1141"/>
      <c r="W239" s="1141"/>
      <c r="X239" s="1141"/>
      <c r="Y239" s="1141"/>
      <c r="Z239" s="1141"/>
      <c r="AA239" s="1141"/>
      <c r="AB239" s="1141"/>
      <c r="AC239" s="1141"/>
      <c r="AD239" s="1141"/>
      <c r="AE239" s="1141"/>
      <c r="AF239" s="1141"/>
      <c r="AG239" s="1141"/>
      <c r="AH239" s="1141"/>
      <c r="AI239" s="1141"/>
      <c r="AJ239" s="1141"/>
      <c r="AK239" s="1141"/>
      <c r="AL239" s="1141"/>
      <c r="AM239" s="1141"/>
      <c r="AN239" s="1141"/>
      <c r="AO239" s="1141"/>
      <c r="AP239" s="1141"/>
      <c r="AQ239" s="1141"/>
      <c r="AR239" s="1141"/>
      <c r="AS239" s="1141"/>
      <c r="AT239" s="1141"/>
      <c r="AU239" s="1141"/>
      <c r="AV239" s="1141"/>
      <c r="AW239" s="1141"/>
      <c r="AX239" s="1141"/>
    </row>
    <row r="240">
      <c r="A240" s="858"/>
      <c r="B240" s="1143"/>
      <c r="C240" s="1141"/>
      <c r="D240" s="1141"/>
      <c r="E240" s="1141"/>
      <c r="F240" s="1141"/>
      <c r="G240" s="1141"/>
      <c r="H240" s="1141"/>
      <c r="I240" s="1141"/>
      <c r="J240" s="1141"/>
      <c r="K240" s="1141"/>
      <c r="L240" s="1141"/>
      <c r="M240" s="1141"/>
      <c r="N240" s="1141"/>
      <c r="O240" s="1141"/>
      <c r="P240" s="1141"/>
      <c r="Q240" s="1141"/>
      <c r="R240" s="1141"/>
      <c r="S240" s="1141"/>
      <c r="T240" s="1141"/>
      <c r="U240" s="1141"/>
      <c r="V240" s="1141"/>
      <c r="W240" s="1141"/>
      <c r="X240" s="1141"/>
      <c r="Y240" s="1141"/>
      <c r="Z240" s="1141"/>
      <c r="AA240" s="1141"/>
      <c r="AB240" s="1141"/>
      <c r="AC240" s="1141"/>
      <c r="AD240" s="1141"/>
      <c r="AE240" s="1141"/>
      <c r="AF240" s="1141"/>
      <c r="AG240" s="1141"/>
      <c r="AH240" s="1141"/>
      <c r="AI240" s="1141"/>
      <c r="AJ240" s="1141"/>
      <c r="AK240" s="1141"/>
      <c r="AL240" s="1141"/>
      <c r="AM240" s="1141"/>
      <c r="AN240" s="1141"/>
      <c r="AO240" s="1141"/>
      <c r="AP240" s="1141"/>
      <c r="AQ240" s="1141"/>
      <c r="AR240" s="1141"/>
      <c r="AS240" s="1141"/>
      <c r="AT240" s="1141"/>
      <c r="AU240" s="1141"/>
      <c r="AV240" s="1141"/>
      <c r="AW240" s="1141"/>
      <c r="AX240" s="1141"/>
    </row>
    <row r="241">
      <c r="A241" s="858"/>
      <c r="B241" s="1143"/>
      <c r="C241" s="1141"/>
      <c r="D241" s="1141"/>
      <c r="E241" s="1141"/>
      <c r="F241" s="1141"/>
      <c r="G241" s="1141"/>
      <c r="H241" s="1141"/>
      <c r="I241" s="1141"/>
      <c r="J241" s="1141"/>
      <c r="K241" s="1141"/>
      <c r="L241" s="1141"/>
      <c r="M241" s="1141"/>
      <c r="N241" s="1141"/>
      <c r="O241" s="1141"/>
      <c r="P241" s="1141"/>
      <c r="Q241" s="1141"/>
      <c r="R241" s="1141"/>
      <c r="S241" s="1141"/>
      <c r="T241" s="1141"/>
      <c r="U241" s="1141"/>
      <c r="V241" s="1141"/>
      <c r="W241" s="1141"/>
      <c r="X241" s="1141"/>
      <c r="Y241" s="1141"/>
      <c r="Z241" s="1141"/>
      <c r="AA241" s="1141"/>
      <c r="AB241" s="1141"/>
      <c r="AC241" s="1141"/>
      <c r="AD241" s="1141"/>
      <c r="AE241" s="1141"/>
      <c r="AF241" s="1141"/>
      <c r="AG241" s="1141"/>
      <c r="AH241" s="1141"/>
      <c r="AI241" s="1141"/>
      <c r="AJ241" s="1141"/>
      <c r="AK241" s="1141"/>
      <c r="AL241" s="1141"/>
      <c r="AM241" s="1141"/>
      <c r="AN241" s="1141"/>
      <c r="AO241" s="1141"/>
      <c r="AP241" s="1141"/>
      <c r="AQ241" s="1141"/>
      <c r="AR241" s="1141"/>
      <c r="AS241" s="1141"/>
      <c r="AT241" s="1141"/>
      <c r="AU241" s="1141"/>
      <c r="AV241" s="1141"/>
      <c r="AW241" s="1141"/>
      <c r="AX241" s="1141"/>
    </row>
    <row r="242">
      <c r="A242" s="858"/>
      <c r="B242" s="1143"/>
      <c r="C242" s="1141"/>
      <c r="D242" s="1141"/>
      <c r="E242" s="1141"/>
      <c r="F242" s="1141"/>
      <c r="G242" s="1141"/>
      <c r="H242" s="1141"/>
      <c r="I242" s="1141"/>
      <c r="J242" s="1141"/>
      <c r="K242" s="1141"/>
      <c r="L242" s="1141"/>
      <c r="M242" s="1141"/>
      <c r="N242" s="1141"/>
      <c r="O242" s="1141"/>
      <c r="P242" s="1141"/>
      <c r="Q242" s="1141"/>
      <c r="R242" s="1141"/>
      <c r="S242" s="1141"/>
      <c r="T242" s="1141"/>
      <c r="U242" s="1141"/>
      <c r="V242" s="1141"/>
      <c r="W242" s="1141"/>
      <c r="X242" s="1141"/>
      <c r="Y242" s="1141"/>
      <c r="Z242" s="1141"/>
      <c r="AA242" s="1141"/>
      <c r="AB242" s="1141"/>
      <c r="AC242" s="1141"/>
      <c r="AD242" s="1141"/>
      <c r="AE242" s="1141"/>
      <c r="AF242" s="1141"/>
      <c r="AG242" s="1141"/>
      <c r="AH242" s="1141"/>
      <c r="AI242" s="1141"/>
      <c r="AJ242" s="1141"/>
      <c r="AK242" s="1141"/>
      <c r="AL242" s="1141"/>
      <c r="AM242" s="1141"/>
      <c r="AN242" s="1141"/>
      <c r="AO242" s="1141"/>
      <c r="AP242" s="1141"/>
      <c r="AQ242" s="1141"/>
      <c r="AR242" s="1141"/>
      <c r="AS242" s="1141"/>
      <c r="AT242" s="1141"/>
      <c r="AU242" s="1141"/>
      <c r="AV242" s="1141"/>
      <c r="AW242" s="1141"/>
      <c r="AX242" s="1141"/>
    </row>
    <row r="243">
      <c r="A243" s="858"/>
      <c r="B243" s="1143"/>
      <c r="C243" s="1141"/>
      <c r="D243" s="1141"/>
      <c r="E243" s="1141"/>
      <c r="F243" s="1141"/>
      <c r="G243" s="1141"/>
      <c r="H243" s="1141"/>
      <c r="I243" s="1141"/>
      <c r="J243" s="1141"/>
      <c r="K243" s="1141"/>
      <c r="L243" s="1141"/>
      <c r="M243" s="1141"/>
      <c r="N243" s="1141"/>
      <c r="O243" s="1141"/>
      <c r="P243" s="1141"/>
      <c r="Q243" s="1141"/>
      <c r="R243" s="1141"/>
      <c r="S243" s="1141"/>
      <c r="T243" s="1141"/>
      <c r="U243" s="1141"/>
      <c r="V243" s="1141"/>
      <c r="W243" s="1141"/>
      <c r="X243" s="1141"/>
      <c r="Y243" s="1141"/>
      <c r="Z243" s="1141"/>
      <c r="AA243" s="1141"/>
      <c r="AB243" s="1141"/>
      <c r="AC243" s="1141"/>
      <c r="AD243" s="1141"/>
      <c r="AE243" s="1141"/>
      <c r="AF243" s="1141"/>
      <c r="AG243" s="1141"/>
      <c r="AH243" s="1141"/>
      <c r="AI243" s="1141"/>
      <c r="AJ243" s="1141"/>
      <c r="AK243" s="1141"/>
      <c r="AL243" s="1141"/>
      <c r="AM243" s="1141"/>
      <c r="AN243" s="1141"/>
      <c r="AO243" s="1141"/>
      <c r="AP243" s="1141"/>
      <c r="AQ243" s="1141"/>
      <c r="AR243" s="1141"/>
      <c r="AS243" s="1141"/>
      <c r="AT243" s="1141"/>
      <c r="AU243" s="1141"/>
      <c r="AV243" s="1141"/>
      <c r="AW243" s="1141"/>
      <c r="AX243" s="1141"/>
    </row>
    <row r="244">
      <c r="A244" s="858"/>
      <c r="B244" s="1143"/>
      <c r="C244" s="1141"/>
      <c r="D244" s="1141"/>
      <c r="E244" s="1141"/>
      <c r="F244" s="1141"/>
      <c r="G244" s="1141"/>
      <c r="H244" s="1141"/>
      <c r="I244" s="1141"/>
      <c r="J244" s="1141"/>
      <c r="K244" s="1141"/>
      <c r="L244" s="1141"/>
      <c r="M244" s="1141"/>
      <c r="N244" s="1141"/>
      <c r="O244" s="1141"/>
      <c r="P244" s="1141"/>
      <c r="Q244" s="1141"/>
      <c r="R244" s="1141"/>
      <c r="S244" s="1141"/>
      <c r="T244" s="1141"/>
      <c r="U244" s="1141"/>
      <c r="V244" s="1141"/>
      <c r="W244" s="1141"/>
      <c r="X244" s="1141"/>
      <c r="Y244" s="1141"/>
      <c r="Z244" s="1141"/>
      <c r="AA244" s="1141"/>
      <c r="AB244" s="1141"/>
      <c r="AC244" s="1141"/>
      <c r="AD244" s="1141"/>
      <c r="AE244" s="1141"/>
      <c r="AF244" s="1141"/>
      <c r="AG244" s="1141"/>
      <c r="AH244" s="1141"/>
      <c r="AI244" s="1141"/>
      <c r="AJ244" s="1141"/>
      <c r="AK244" s="1141"/>
      <c r="AL244" s="1141"/>
      <c r="AM244" s="1141"/>
      <c r="AN244" s="1141"/>
      <c r="AO244" s="1141"/>
      <c r="AP244" s="1141"/>
      <c r="AQ244" s="1141"/>
      <c r="AR244" s="1141"/>
      <c r="AS244" s="1141"/>
      <c r="AT244" s="1141"/>
      <c r="AU244" s="1141"/>
      <c r="AV244" s="1141"/>
      <c r="AW244" s="1141"/>
      <c r="AX244" s="1141"/>
    </row>
    <row r="245">
      <c r="A245" s="858"/>
      <c r="B245" s="1143"/>
      <c r="C245" s="1141"/>
      <c r="D245" s="1141"/>
      <c r="E245" s="1141"/>
      <c r="F245" s="1141"/>
      <c r="G245" s="1141"/>
      <c r="H245" s="1141"/>
      <c r="I245" s="1141"/>
      <c r="J245" s="1141"/>
      <c r="K245" s="1141"/>
      <c r="L245" s="1141"/>
      <c r="M245" s="1141"/>
      <c r="N245" s="1141"/>
      <c r="O245" s="1141"/>
      <c r="P245" s="1141"/>
      <c r="Q245" s="1141"/>
      <c r="R245" s="1141"/>
      <c r="S245" s="1141"/>
      <c r="T245" s="1141"/>
      <c r="U245" s="1141"/>
      <c r="V245" s="1141"/>
      <c r="W245" s="1141"/>
      <c r="X245" s="1141"/>
      <c r="Y245" s="1141"/>
      <c r="Z245" s="1141"/>
      <c r="AA245" s="1141"/>
      <c r="AB245" s="1141"/>
      <c r="AC245" s="1141"/>
      <c r="AD245" s="1141"/>
      <c r="AE245" s="1141"/>
      <c r="AF245" s="1141"/>
      <c r="AG245" s="1141"/>
      <c r="AH245" s="1141"/>
      <c r="AI245" s="1141"/>
      <c r="AJ245" s="1141"/>
      <c r="AK245" s="1141"/>
      <c r="AL245" s="1141"/>
      <c r="AM245" s="1141"/>
      <c r="AN245" s="1141"/>
      <c r="AO245" s="1141"/>
      <c r="AP245" s="1141"/>
      <c r="AQ245" s="1141"/>
      <c r="AR245" s="1141"/>
      <c r="AS245" s="1141"/>
      <c r="AT245" s="1141"/>
      <c r="AU245" s="1141"/>
      <c r="AV245" s="1141"/>
      <c r="AW245" s="1141"/>
      <c r="AX245" s="1141"/>
    </row>
    <row r="246">
      <c r="A246" s="858"/>
      <c r="B246" s="1143"/>
      <c r="C246" s="1141"/>
      <c r="D246" s="1141"/>
      <c r="E246" s="1141"/>
      <c r="F246" s="1141"/>
      <c r="G246" s="1141"/>
      <c r="H246" s="1141"/>
      <c r="I246" s="1141"/>
      <c r="J246" s="1141"/>
      <c r="K246" s="1141"/>
      <c r="L246" s="1141"/>
      <c r="M246" s="1141"/>
      <c r="N246" s="1141"/>
      <c r="O246" s="1141"/>
      <c r="P246" s="1141"/>
      <c r="Q246" s="1141"/>
      <c r="R246" s="1141"/>
      <c r="S246" s="1141"/>
      <c r="T246" s="1141"/>
      <c r="U246" s="1141"/>
      <c r="V246" s="1141"/>
      <c r="W246" s="1141"/>
      <c r="X246" s="1141"/>
      <c r="Y246" s="1141"/>
      <c r="Z246" s="1141"/>
      <c r="AA246" s="1141"/>
      <c r="AB246" s="1141"/>
      <c r="AC246" s="1141"/>
      <c r="AD246" s="1141"/>
      <c r="AE246" s="1141"/>
      <c r="AF246" s="1141"/>
      <c r="AG246" s="1141"/>
      <c r="AH246" s="1141"/>
      <c r="AI246" s="1141"/>
      <c r="AJ246" s="1141"/>
      <c r="AK246" s="1141"/>
      <c r="AL246" s="1141"/>
      <c r="AM246" s="1141"/>
      <c r="AN246" s="1141"/>
      <c r="AO246" s="1141"/>
      <c r="AP246" s="1141"/>
      <c r="AQ246" s="1141"/>
      <c r="AR246" s="1141"/>
      <c r="AS246" s="1141"/>
      <c r="AT246" s="1141"/>
      <c r="AU246" s="1141"/>
      <c r="AV246" s="1141"/>
      <c r="AW246" s="1141"/>
      <c r="AX246" s="1141"/>
    </row>
    <row r="247">
      <c r="A247" s="858"/>
      <c r="B247" s="1143"/>
      <c r="C247" s="1141"/>
      <c r="D247" s="1141"/>
      <c r="E247" s="1141"/>
      <c r="F247" s="1141"/>
      <c r="G247" s="1141"/>
      <c r="H247" s="1141"/>
      <c r="I247" s="1141"/>
      <c r="J247" s="1141"/>
      <c r="K247" s="1141"/>
      <c r="L247" s="1141"/>
      <c r="M247" s="1141"/>
      <c r="N247" s="1141"/>
      <c r="O247" s="1141"/>
      <c r="P247" s="1141"/>
      <c r="Q247" s="1141"/>
      <c r="R247" s="1141"/>
      <c r="S247" s="1141"/>
      <c r="T247" s="1141"/>
      <c r="U247" s="1141"/>
      <c r="V247" s="1141"/>
      <c r="W247" s="1141"/>
      <c r="X247" s="1141"/>
      <c r="Y247" s="1141"/>
      <c r="Z247" s="1141"/>
      <c r="AA247" s="1141"/>
      <c r="AB247" s="1141"/>
      <c r="AC247" s="1141"/>
      <c r="AD247" s="1141"/>
      <c r="AE247" s="1141"/>
      <c r="AF247" s="1141"/>
      <c r="AG247" s="1141"/>
      <c r="AH247" s="1141"/>
      <c r="AI247" s="1141"/>
      <c r="AJ247" s="1141"/>
      <c r="AK247" s="1141"/>
      <c r="AL247" s="1141"/>
      <c r="AM247" s="1141"/>
      <c r="AN247" s="1141"/>
      <c r="AO247" s="1141"/>
      <c r="AP247" s="1141"/>
      <c r="AQ247" s="1141"/>
      <c r="AR247" s="1141"/>
      <c r="AS247" s="1141"/>
      <c r="AT247" s="1141"/>
      <c r="AU247" s="1141"/>
      <c r="AV247" s="1141"/>
      <c r="AW247" s="1141"/>
      <c r="AX247" s="1141"/>
    </row>
    <row r="248">
      <c r="A248" s="858"/>
      <c r="B248" s="1143"/>
      <c r="C248" s="1141"/>
      <c r="D248" s="1141"/>
      <c r="E248" s="1141"/>
      <c r="F248" s="1141"/>
      <c r="G248" s="1141"/>
      <c r="H248" s="1141"/>
      <c r="I248" s="1141"/>
      <c r="J248" s="1141"/>
      <c r="K248" s="1141"/>
      <c r="L248" s="1141"/>
      <c r="M248" s="1141"/>
      <c r="N248" s="1141"/>
      <c r="O248" s="1141"/>
      <c r="P248" s="1141"/>
      <c r="Q248" s="1141"/>
      <c r="R248" s="1141"/>
      <c r="S248" s="1141"/>
      <c r="T248" s="1141"/>
      <c r="U248" s="1141"/>
      <c r="V248" s="1141"/>
      <c r="W248" s="1141"/>
      <c r="X248" s="1141"/>
      <c r="Y248" s="1141"/>
      <c r="Z248" s="1141"/>
      <c r="AA248" s="1141"/>
      <c r="AB248" s="1141"/>
      <c r="AC248" s="1141"/>
      <c r="AD248" s="1141"/>
      <c r="AE248" s="1141"/>
      <c r="AF248" s="1141"/>
      <c r="AG248" s="1141"/>
      <c r="AH248" s="1141"/>
      <c r="AI248" s="1141"/>
      <c r="AJ248" s="1141"/>
      <c r="AK248" s="1141"/>
      <c r="AL248" s="1141"/>
      <c r="AM248" s="1141"/>
      <c r="AN248" s="1141"/>
      <c r="AO248" s="1141"/>
      <c r="AP248" s="1141"/>
      <c r="AQ248" s="1141"/>
      <c r="AR248" s="1141"/>
      <c r="AS248" s="1141"/>
      <c r="AT248" s="1141"/>
      <c r="AU248" s="1141"/>
      <c r="AV248" s="1141"/>
      <c r="AW248" s="1141"/>
      <c r="AX248" s="1141"/>
    </row>
    <row r="249">
      <c r="A249" s="858"/>
      <c r="B249" s="1143"/>
      <c r="C249" s="1141"/>
      <c r="D249" s="1141"/>
      <c r="E249" s="1141"/>
      <c r="F249" s="1141"/>
      <c r="G249" s="1141"/>
      <c r="H249" s="1141"/>
      <c r="I249" s="1141"/>
      <c r="J249" s="1141"/>
      <c r="K249" s="1141"/>
      <c r="L249" s="1141"/>
      <c r="M249" s="1141"/>
      <c r="N249" s="1141"/>
      <c r="O249" s="1141"/>
      <c r="P249" s="1141"/>
      <c r="Q249" s="1141"/>
      <c r="R249" s="1141"/>
      <c r="S249" s="1141"/>
      <c r="T249" s="1141"/>
      <c r="U249" s="1141"/>
      <c r="V249" s="1141"/>
      <c r="W249" s="1141"/>
      <c r="X249" s="1141"/>
      <c r="Y249" s="1141"/>
      <c r="Z249" s="1141"/>
      <c r="AA249" s="1141"/>
      <c r="AB249" s="1141"/>
      <c r="AC249" s="1141"/>
      <c r="AD249" s="1141"/>
      <c r="AE249" s="1141"/>
      <c r="AF249" s="1141"/>
      <c r="AG249" s="1141"/>
      <c r="AH249" s="1141"/>
      <c r="AI249" s="1141"/>
      <c r="AJ249" s="1141"/>
      <c r="AK249" s="1141"/>
      <c r="AL249" s="1141"/>
      <c r="AM249" s="1141"/>
      <c r="AN249" s="1141"/>
      <c r="AO249" s="1141"/>
      <c r="AP249" s="1141"/>
      <c r="AQ249" s="1141"/>
      <c r="AR249" s="1141"/>
      <c r="AS249" s="1141"/>
      <c r="AT249" s="1141"/>
      <c r="AU249" s="1141"/>
      <c r="AV249" s="1141"/>
      <c r="AW249" s="1141"/>
      <c r="AX249" s="1141"/>
    </row>
    <row r="250">
      <c r="A250" s="858"/>
      <c r="B250" s="1143"/>
      <c r="C250" s="1141"/>
      <c r="D250" s="1141"/>
      <c r="E250" s="1141"/>
      <c r="F250" s="1141"/>
      <c r="G250" s="1141"/>
      <c r="H250" s="1141"/>
      <c r="I250" s="1141"/>
      <c r="J250" s="1141"/>
      <c r="K250" s="1141"/>
      <c r="L250" s="1141"/>
      <c r="M250" s="1141"/>
      <c r="N250" s="1141"/>
      <c r="O250" s="1141"/>
      <c r="P250" s="1141"/>
      <c r="Q250" s="1141"/>
      <c r="R250" s="1141"/>
      <c r="S250" s="1141"/>
      <c r="T250" s="1141"/>
      <c r="U250" s="1141"/>
      <c r="V250" s="1141"/>
      <c r="W250" s="1141"/>
      <c r="X250" s="1141"/>
      <c r="Y250" s="1141"/>
      <c r="Z250" s="1141"/>
      <c r="AA250" s="1141"/>
      <c r="AB250" s="1141"/>
      <c r="AC250" s="1141"/>
      <c r="AD250" s="1141"/>
      <c r="AE250" s="1141"/>
      <c r="AF250" s="1141"/>
      <c r="AG250" s="1141"/>
      <c r="AH250" s="1141"/>
      <c r="AI250" s="1141"/>
      <c r="AJ250" s="1141"/>
      <c r="AK250" s="1141"/>
      <c r="AL250" s="1141"/>
      <c r="AM250" s="1141"/>
      <c r="AN250" s="1141"/>
      <c r="AO250" s="1141"/>
      <c r="AP250" s="1141"/>
      <c r="AQ250" s="1141"/>
      <c r="AR250" s="1141"/>
      <c r="AS250" s="1141"/>
      <c r="AT250" s="1141"/>
      <c r="AU250" s="1141"/>
      <c r="AV250" s="1141"/>
      <c r="AW250" s="1141"/>
      <c r="AX250" s="1141"/>
    </row>
    <row r="251">
      <c r="A251" s="858"/>
      <c r="B251" s="1143"/>
      <c r="C251" s="1141"/>
      <c r="D251" s="1141"/>
      <c r="E251" s="1141"/>
      <c r="F251" s="1141"/>
      <c r="G251" s="1141"/>
      <c r="H251" s="1141"/>
      <c r="I251" s="1141"/>
      <c r="J251" s="1141"/>
      <c r="K251" s="1141"/>
      <c r="L251" s="1141"/>
      <c r="M251" s="1141"/>
      <c r="N251" s="1141"/>
      <c r="O251" s="1141"/>
      <c r="P251" s="1141"/>
      <c r="Q251" s="1141"/>
      <c r="R251" s="1141"/>
      <c r="S251" s="1141"/>
      <c r="T251" s="1141"/>
      <c r="U251" s="1141"/>
      <c r="V251" s="1141"/>
      <c r="W251" s="1141"/>
      <c r="X251" s="1141"/>
      <c r="Y251" s="1141"/>
      <c r="Z251" s="1141"/>
      <c r="AA251" s="1141"/>
      <c r="AB251" s="1141"/>
      <c r="AC251" s="1141"/>
      <c r="AD251" s="1141"/>
      <c r="AE251" s="1141"/>
      <c r="AF251" s="1141"/>
      <c r="AG251" s="1141"/>
      <c r="AH251" s="1141"/>
      <c r="AI251" s="1141"/>
      <c r="AJ251" s="1141"/>
      <c r="AK251" s="1141"/>
      <c r="AL251" s="1141"/>
      <c r="AM251" s="1141"/>
      <c r="AN251" s="1141"/>
      <c r="AO251" s="1141"/>
      <c r="AP251" s="1141"/>
      <c r="AQ251" s="1141"/>
      <c r="AR251" s="1141"/>
      <c r="AS251" s="1141"/>
      <c r="AT251" s="1141"/>
      <c r="AU251" s="1141"/>
      <c r="AV251" s="1141"/>
      <c r="AW251" s="1141"/>
      <c r="AX251" s="1141"/>
    </row>
    <row r="252">
      <c r="A252" s="858"/>
      <c r="B252" s="1143"/>
      <c r="C252" s="1141"/>
      <c r="D252" s="1141"/>
      <c r="E252" s="1141"/>
      <c r="F252" s="1141"/>
      <c r="G252" s="1141"/>
      <c r="H252" s="1141"/>
      <c r="I252" s="1141"/>
      <c r="J252" s="1141"/>
      <c r="K252" s="1141"/>
      <c r="L252" s="1141"/>
      <c r="M252" s="1141"/>
      <c r="N252" s="1141"/>
      <c r="O252" s="1141"/>
      <c r="P252" s="1141"/>
      <c r="Q252" s="1141"/>
      <c r="R252" s="1141"/>
      <c r="S252" s="1141"/>
      <c r="T252" s="1141"/>
      <c r="U252" s="1141"/>
      <c r="V252" s="1141"/>
      <c r="W252" s="1141"/>
      <c r="X252" s="1141"/>
      <c r="Y252" s="1141"/>
      <c r="Z252" s="1141"/>
      <c r="AA252" s="1141"/>
      <c r="AB252" s="1141"/>
      <c r="AC252" s="1141"/>
      <c r="AD252" s="1141"/>
      <c r="AE252" s="1141"/>
      <c r="AF252" s="1141"/>
      <c r="AG252" s="1141"/>
      <c r="AH252" s="1141"/>
      <c r="AI252" s="1141"/>
      <c r="AJ252" s="1141"/>
      <c r="AK252" s="1141"/>
      <c r="AL252" s="1141"/>
      <c r="AM252" s="1141"/>
      <c r="AN252" s="1141"/>
      <c r="AO252" s="1141"/>
      <c r="AP252" s="1141"/>
      <c r="AQ252" s="1141"/>
      <c r="AR252" s="1141"/>
      <c r="AS252" s="1141"/>
      <c r="AT252" s="1141"/>
      <c r="AU252" s="1141"/>
      <c r="AV252" s="1141"/>
      <c r="AW252" s="1141"/>
      <c r="AX252" s="1141"/>
    </row>
    <row r="253">
      <c r="A253" s="858"/>
      <c r="B253" s="1143"/>
      <c r="C253" s="1141"/>
      <c r="D253" s="1141"/>
      <c r="E253" s="1141"/>
      <c r="F253" s="1141"/>
      <c r="G253" s="1141"/>
      <c r="H253" s="1141"/>
      <c r="I253" s="1141"/>
      <c r="J253" s="1141"/>
      <c r="K253" s="1141"/>
      <c r="L253" s="1141"/>
      <c r="M253" s="1141"/>
      <c r="N253" s="1141"/>
      <c r="O253" s="1141"/>
      <c r="P253" s="1141"/>
      <c r="Q253" s="1141"/>
      <c r="R253" s="1141"/>
      <c r="S253" s="1141"/>
      <c r="T253" s="1141"/>
      <c r="U253" s="1141"/>
      <c r="V253" s="1141"/>
      <c r="W253" s="1141"/>
      <c r="X253" s="1141"/>
      <c r="Y253" s="1141"/>
      <c r="Z253" s="1141"/>
      <c r="AA253" s="1141"/>
      <c r="AB253" s="1141"/>
      <c r="AC253" s="1141"/>
      <c r="AD253" s="1141"/>
      <c r="AE253" s="1141"/>
      <c r="AF253" s="1141"/>
      <c r="AG253" s="1141"/>
      <c r="AH253" s="1141"/>
      <c r="AI253" s="1141"/>
      <c r="AJ253" s="1141"/>
      <c r="AK253" s="1141"/>
      <c r="AL253" s="1141"/>
      <c r="AM253" s="1141"/>
      <c r="AN253" s="1141"/>
      <c r="AO253" s="1141"/>
      <c r="AP253" s="1141"/>
      <c r="AQ253" s="1141"/>
      <c r="AR253" s="1141"/>
      <c r="AS253" s="1141"/>
      <c r="AT253" s="1141"/>
      <c r="AU253" s="1141"/>
      <c r="AV253" s="1141"/>
      <c r="AW253" s="1141"/>
      <c r="AX253" s="1141"/>
    </row>
    <row r="254">
      <c r="A254" s="858"/>
      <c r="B254" s="1143"/>
      <c r="C254" s="1141"/>
      <c r="D254" s="1141"/>
      <c r="E254" s="1141"/>
      <c r="F254" s="1141"/>
      <c r="G254" s="1141"/>
      <c r="H254" s="1141"/>
      <c r="I254" s="1141"/>
      <c r="J254" s="1141"/>
      <c r="K254" s="1141"/>
      <c r="L254" s="1141"/>
      <c r="M254" s="1141"/>
      <c r="N254" s="1141"/>
      <c r="O254" s="1141"/>
      <c r="P254" s="1141"/>
      <c r="Q254" s="1141"/>
      <c r="R254" s="1141"/>
      <c r="S254" s="1141"/>
      <c r="T254" s="1141"/>
      <c r="U254" s="1141"/>
      <c r="V254" s="1141"/>
      <c r="W254" s="1141"/>
      <c r="X254" s="1141"/>
      <c r="Y254" s="1141"/>
      <c r="Z254" s="1141"/>
      <c r="AA254" s="1141"/>
      <c r="AB254" s="1141"/>
      <c r="AC254" s="1141"/>
      <c r="AD254" s="1141"/>
      <c r="AE254" s="1141"/>
      <c r="AF254" s="1141"/>
      <c r="AG254" s="1141"/>
      <c r="AH254" s="1141"/>
      <c r="AI254" s="1141"/>
      <c r="AJ254" s="1141"/>
      <c r="AK254" s="1141"/>
      <c r="AL254" s="1141"/>
      <c r="AM254" s="1141"/>
      <c r="AN254" s="1141"/>
      <c r="AO254" s="1141"/>
      <c r="AP254" s="1141"/>
      <c r="AQ254" s="1141"/>
      <c r="AR254" s="1141"/>
      <c r="AS254" s="1141"/>
      <c r="AT254" s="1141"/>
      <c r="AU254" s="1141"/>
      <c r="AV254" s="1141"/>
      <c r="AW254" s="1141"/>
      <c r="AX254" s="1141"/>
    </row>
    <row r="255">
      <c r="A255" s="858"/>
      <c r="B255" s="1143"/>
      <c r="C255" s="1141"/>
      <c r="D255" s="1141"/>
      <c r="E255" s="1141"/>
      <c r="F255" s="1141"/>
      <c r="G255" s="1141"/>
      <c r="H255" s="1141"/>
      <c r="I255" s="1141"/>
      <c r="J255" s="1141"/>
      <c r="K255" s="1141"/>
      <c r="L255" s="1141"/>
      <c r="M255" s="1141"/>
      <c r="N255" s="1141"/>
      <c r="O255" s="1141"/>
      <c r="P255" s="1141"/>
      <c r="Q255" s="1141"/>
      <c r="R255" s="1141"/>
      <c r="S255" s="1141"/>
      <c r="T255" s="1141"/>
      <c r="U255" s="1141"/>
      <c r="V255" s="1141"/>
      <c r="W255" s="1141"/>
      <c r="X255" s="1141"/>
      <c r="Y255" s="1141"/>
      <c r="Z255" s="1141"/>
      <c r="AA255" s="1141"/>
      <c r="AB255" s="1141"/>
      <c r="AC255" s="1141"/>
      <c r="AD255" s="1141"/>
      <c r="AE255" s="1141"/>
      <c r="AF255" s="1141"/>
      <c r="AG255" s="1141"/>
      <c r="AH255" s="1141"/>
      <c r="AI255" s="1141"/>
      <c r="AJ255" s="1141"/>
      <c r="AK255" s="1141"/>
      <c r="AL255" s="1141"/>
      <c r="AM255" s="1141"/>
      <c r="AN255" s="1141"/>
      <c r="AO255" s="1141"/>
      <c r="AP255" s="1141"/>
      <c r="AQ255" s="1141"/>
      <c r="AR255" s="1141"/>
      <c r="AS255" s="1141"/>
      <c r="AT255" s="1141"/>
      <c r="AU255" s="1141"/>
      <c r="AV255" s="1141"/>
      <c r="AW255" s="1141"/>
      <c r="AX255" s="1141"/>
    </row>
    <row r="256">
      <c r="A256" s="858"/>
      <c r="B256" s="1143"/>
      <c r="C256" s="1141"/>
      <c r="D256" s="1141"/>
      <c r="E256" s="1141"/>
      <c r="F256" s="1141"/>
      <c r="G256" s="1141"/>
      <c r="H256" s="1141"/>
      <c r="I256" s="1141"/>
      <c r="J256" s="1141"/>
      <c r="K256" s="1141"/>
      <c r="L256" s="1141"/>
      <c r="M256" s="1141"/>
      <c r="N256" s="1141"/>
      <c r="O256" s="1141"/>
      <c r="P256" s="1141"/>
      <c r="Q256" s="1141"/>
      <c r="R256" s="1141"/>
      <c r="S256" s="1141"/>
      <c r="T256" s="1141"/>
      <c r="U256" s="1141"/>
      <c r="V256" s="1141"/>
      <c r="W256" s="1141"/>
      <c r="X256" s="1141"/>
      <c r="Y256" s="1141"/>
      <c r="Z256" s="1141"/>
      <c r="AA256" s="1141"/>
      <c r="AB256" s="1141"/>
      <c r="AC256" s="1141"/>
      <c r="AD256" s="1141"/>
      <c r="AE256" s="1141"/>
      <c r="AF256" s="1141"/>
      <c r="AG256" s="1141"/>
      <c r="AH256" s="1141"/>
      <c r="AI256" s="1141"/>
      <c r="AJ256" s="1141"/>
      <c r="AK256" s="1141"/>
      <c r="AL256" s="1141"/>
      <c r="AM256" s="1141"/>
      <c r="AN256" s="1141"/>
      <c r="AO256" s="1141"/>
      <c r="AP256" s="1141"/>
      <c r="AQ256" s="1141"/>
      <c r="AR256" s="1141"/>
      <c r="AS256" s="1141"/>
      <c r="AT256" s="1141"/>
      <c r="AU256" s="1141"/>
      <c r="AV256" s="1141"/>
      <c r="AW256" s="1141"/>
      <c r="AX256" s="1141"/>
    </row>
    <row r="257">
      <c r="A257" s="858"/>
      <c r="B257" s="1143"/>
      <c r="C257" s="1141"/>
      <c r="D257" s="1141"/>
      <c r="E257" s="1141"/>
      <c r="F257" s="1141"/>
      <c r="G257" s="1141"/>
      <c r="H257" s="1141"/>
      <c r="I257" s="1141"/>
      <c r="J257" s="1141"/>
      <c r="K257" s="1141"/>
      <c r="L257" s="1141"/>
      <c r="M257" s="1141"/>
      <c r="N257" s="1141"/>
      <c r="O257" s="1141"/>
      <c r="P257" s="1141"/>
      <c r="Q257" s="1141"/>
      <c r="R257" s="1141"/>
      <c r="S257" s="1141"/>
      <c r="T257" s="1141"/>
      <c r="U257" s="1141"/>
      <c r="V257" s="1141"/>
      <c r="W257" s="1141"/>
      <c r="X257" s="1141"/>
      <c r="Y257" s="1141"/>
      <c r="Z257" s="1141"/>
      <c r="AA257" s="1141"/>
      <c r="AB257" s="1141"/>
      <c r="AC257" s="1141"/>
      <c r="AD257" s="1141"/>
      <c r="AE257" s="1141"/>
      <c r="AF257" s="1141"/>
      <c r="AG257" s="1141"/>
      <c r="AH257" s="1141"/>
      <c r="AI257" s="1141"/>
      <c r="AJ257" s="1141"/>
      <c r="AK257" s="1141"/>
      <c r="AL257" s="1141"/>
      <c r="AM257" s="1141"/>
      <c r="AN257" s="1141"/>
      <c r="AO257" s="1141"/>
      <c r="AP257" s="1141"/>
      <c r="AQ257" s="1141"/>
      <c r="AR257" s="1141"/>
      <c r="AS257" s="1141"/>
      <c r="AT257" s="1141"/>
      <c r="AU257" s="1141"/>
      <c r="AV257" s="1141"/>
      <c r="AW257" s="1141"/>
      <c r="AX257" s="1141"/>
    </row>
    <row r="258">
      <c r="A258" s="858"/>
      <c r="B258" s="1143"/>
      <c r="C258" s="1141"/>
      <c r="D258" s="1141"/>
      <c r="E258" s="1141"/>
      <c r="F258" s="1141"/>
      <c r="G258" s="1141"/>
      <c r="H258" s="1141"/>
      <c r="I258" s="1141"/>
      <c r="J258" s="1141"/>
      <c r="K258" s="1141"/>
      <c r="L258" s="1141"/>
      <c r="M258" s="1141"/>
      <c r="N258" s="1141"/>
      <c r="O258" s="1141"/>
      <c r="P258" s="1141"/>
      <c r="Q258" s="1141"/>
      <c r="R258" s="1141"/>
      <c r="S258" s="1141"/>
      <c r="T258" s="1141"/>
      <c r="U258" s="1141"/>
      <c r="V258" s="1141"/>
      <c r="W258" s="1141"/>
      <c r="X258" s="1141"/>
      <c r="Y258" s="1141"/>
      <c r="Z258" s="1141"/>
      <c r="AA258" s="1141"/>
      <c r="AB258" s="1141"/>
      <c r="AC258" s="1141"/>
      <c r="AD258" s="1141"/>
      <c r="AE258" s="1141"/>
      <c r="AF258" s="1141"/>
      <c r="AG258" s="1141"/>
      <c r="AH258" s="1141"/>
      <c r="AI258" s="1141"/>
      <c r="AJ258" s="1141"/>
      <c r="AK258" s="1141"/>
      <c r="AL258" s="1141"/>
      <c r="AM258" s="1141"/>
      <c r="AN258" s="1141"/>
      <c r="AO258" s="1141"/>
      <c r="AP258" s="1141"/>
      <c r="AQ258" s="1141"/>
      <c r="AR258" s="1141"/>
      <c r="AS258" s="1141"/>
      <c r="AT258" s="1141"/>
      <c r="AU258" s="1141"/>
      <c r="AV258" s="1141"/>
      <c r="AW258" s="1141"/>
      <c r="AX258" s="1141"/>
    </row>
    <row r="259">
      <c r="A259" s="858"/>
      <c r="B259" s="1143"/>
      <c r="C259" s="1141"/>
      <c r="D259" s="1141"/>
      <c r="E259" s="1141"/>
      <c r="F259" s="1141"/>
      <c r="G259" s="1141"/>
      <c r="H259" s="1141"/>
      <c r="I259" s="1141"/>
      <c r="J259" s="1141"/>
      <c r="K259" s="1141"/>
      <c r="L259" s="1141"/>
      <c r="M259" s="1141"/>
      <c r="N259" s="1141"/>
      <c r="O259" s="1141"/>
      <c r="P259" s="1141"/>
      <c r="Q259" s="1141"/>
      <c r="R259" s="1141"/>
      <c r="S259" s="1141"/>
      <c r="T259" s="1141"/>
      <c r="U259" s="1141"/>
      <c r="V259" s="1141"/>
      <c r="W259" s="1141"/>
      <c r="X259" s="1141"/>
      <c r="Y259" s="1141"/>
      <c r="Z259" s="1141"/>
      <c r="AA259" s="1141"/>
      <c r="AB259" s="1141"/>
      <c r="AC259" s="1141"/>
      <c r="AD259" s="1141"/>
      <c r="AE259" s="1141"/>
      <c r="AF259" s="1141"/>
      <c r="AG259" s="1141"/>
      <c r="AH259" s="1141"/>
      <c r="AI259" s="1141"/>
      <c r="AJ259" s="1141"/>
      <c r="AK259" s="1141"/>
      <c r="AL259" s="1141"/>
      <c r="AM259" s="1141"/>
      <c r="AN259" s="1141"/>
      <c r="AO259" s="1141"/>
      <c r="AP259" s="1141"/>
      <c r="AQ259" s="1141"/>
      <c r="AR259" s="1141"/>
      <c r="AS259" s="1141"/>
      <c r="AT259" s="1141"/>
      <c r="AU259" s="1141"/>
      <c r="AV259" s="1141"/>
      <c r="AW259" s="1141"/>
      <c r="AX259" s="1141"/>
    </row>
    <row r="260">
      <c r="A260" s="858"/>
      <c r="B260" s="1143"/>
      <c r="C260" s="1141"/>
      <c r="D260" s="1141"/>
      <c r="E260" s="1141"/>
      <c r="F260" s="1141"/>
      <c r="G260" s="1141"/>
      <c r="H260" s="1141"/>
      <c r="I260" s="1141"/>
      <c r="J260" s="1141"/>
      <c r="K260" s="1141"/>
      <c r="L260" s="1141"/>
      <c r="M260" s="1141"/>
      <c r="N260" s="1141"/>
      <c r="O260" s="1141"/>
      <c r="P260" s="1141"/>
      <c r="Q260" s="1141"/>
      <c r="R260" s="1141"/>
      <c r="S260" s="1141"/>
      <c r="T260" s="1141"/>
      <c r="U260" s="1141"/>
      <c r="V260" s="1141"/>
      <c r="W260" s="1141"/>
      <c r="X260" s="1141"/>
      <c r="Y260" s="1141"/>
      <c r="Z260" s="1141"/>
      <c r="AA260" s="1141"/>
      <c r="AB260" s="1141"/>
      <c r="AC260" s="1141"/>
      <c r="AD260" s="1141"/>
      <c r="AE260" s="1141"/>
      <c r="AF260" s="1141"/>
      <c r="AG260" s="1141"/>
      <c r="AH260" s="1141"/>
      <c r="AI260" s="1141"/>
      <c r="AJ260" s="1141"/>
      <c r="AK260" s="1141"/>
      <c r="AL260" s="1141"/>
      <c r="AM260" s="1141"/>
      <c r="AN260" s="1141"/>
      <c r="AO260" s="1141"/>
      <c r="AP260" s="1141"/>
      <c r="AQ260" s="1141"/>
      <c r="AR260" s="1141"/>
      <c r="AS260" s="1141"/>
      <c r="AT260" s="1141"/>
      <c r="AU260" s="1141"/>
      <c r="AV260" s="1141"/>
      <c r="AW260" s="1141"/>
      <c r="AX260" s="1141"/>
    </row>
    <row r="261">
      <c r="A261" s="858"/>
      <c r="B261" s="1143"/>
      <c r="C261" s="1141"/>
      <c r="D261" s="1141"/>
      <c r="E261" s="1141"/>
      <c r="F261" s="1141"/>
      <c r="G261" s="1141"/>
      <c r="H261" s="1141"/>
      <c r="I261" s="1141"/>
      <c r="J261" s="1141"/>
      <c r="K261" s="1141"/>
      <c r="L261" s="1141"/>
      <c r="M261" s="1141"/>
      <c r="N261" s="1141"/>
      <c r="O261" s="1141"/>
      <c r="P261" s="1141"/>
      <c r="Q261" s="1141"/>
      <c r="R261" s="1141"/>
      <c r="S261" s="1141"/>
      <c r="T261" s="1141"/>
      <c r="U261" s="1141"/>
      <c r="V261" s="1141"/>
      <c r="W261" s="1141"/>
      <c r="X261" s="1141"/>
      <c r="Y261" s="1141"/>
      <c r="Z261" s="1141"/>
      <c r="AA261" s="1141"/>
      <c r="AB261" s="1141"/>
      <c r="AC261" s="1141"/>
      <c r="AD261" s="1141"/>
      <c r="AE261" s="1141"/>
      <c r="AF261" s="1141"/>
      <c r="AG261" s="1141"/>
      <c r="AH261" s="1141"/>
      <c r="AI261" s="1141"/>
      <c r="AJ261" s="1141"/>
      <c r="AK261" s="1141"/>
      <c r="AL261" s="1141"/>
      <c r="AM261" s="1141"/>
      <c r="AN261" s="1141"/>
      <c r="AO261" s="1141"/>
      <c r="AP261" s="1141"/>
      <c r="AQ261" s="1141"/>
      <c r="AR261" s="1141"/>
      <c r="AS261" s="1141"/>
      <c r="AT261" s="1141"/>
      <c r="AU261" s="1141"/>
      <c r="AV261" s="1141"/>
      <c r="AW261" s="1141"/>
      <c r="AX261" s="1141"/>
    </row>
    <row r="262">
      <c r="A262" s="858"/>
      <c r="B262" s="1143"/>
      <c r="C262" s="1141"/>
      <c r="D262" s="1141"/>
      <c r="E262" s="1141"/>
      <c r="F262" s="1141"/>
      <c r="G262" s="1141"/>
      <c r="H262" s="1141"/>
      <c r="I262" s="1141"/>
      <c r="J262" s="1141"/>
      <c r="K262" s="1141"/>
      <c r="L262" s="1141"/>
      <c r="M262" s="1141"/>
      <c r="N262" s="1141"/>
      <c r="O262" s="1141"/>
      <c r="P262" s="1141"/>
      <c r="Q262" s="1141"/>
      <c r="R262" s="1141"/>
      <c r="S262" s="1141"/>
      <c r="T262" s="1141"/>
      <c r="U262" s="1141"/>
      <c r="V262" s="1141"/>
      <c r="W262" s="1141"/>
      <c r="X262" s="1141"/>
      <c r="Y262" s="1141"/>
      <c r="Z262" s="1141"/>
      <c r="AA262" s="1141"/>
      <c r="AB262" s="1141"/>
      <c r="AC262" s="1141"/>
      <c r="AD262" s="1141"/>
      <c r="AE262" s="1141"/>
      <c r="AF262" s="1141"/>
      <c r="AG262" s="1141"/>
      <c r="AH262" s="1141"/>
      <c r="AI262" s="1141"/>
      <c r="AJ262" s="1141"/>
      <c r="AK262" s="1141"/>
      <c r="AL262" s="1141"/>
      <c r="AM262" s="1141"/>
      <c r="AN262" s="1141"/>
      <c r="AO262" s="1141"/>
      <c r="AP262" s="1141"/>
      <c r="AQ262" s="1141"/>
      <c r="AR262" s="1141"/>
      <c r="AS262" s="1141"/>
      <c r="AT262" s="1141"/>
      <c r="AU262" s="1141"/>
      <c r="AV262" s="1141"/>
      <c r="AW262" s="1141"/>
      <c r="AX262" s="1141"/>
    </row>
    <row r="263">
      <c r="A263" s="858"/>
      <c r="B263" s="1143"/>
      <c r="C263" s="1141"/>
      <c r="D263" s="1141"/>
      <c r="E263" s="1141"/>
      <c r="F263" s="1141"/>
      <c r="G263" s="1141"/>
      <c r="H263" s="1141"/>
      <c r="I263" s="1141"/>
      <c r="J263" s="1141"/>
      <c r="K263" s="1141"/>
      <c r="L263" s="1141"/>
      <c r="M263" s="1141"/>
      <c r="N263" s="1141"/>
      <c r="O263" s="1141"/>
      <c r="P263" s="1141"/>
      <c r="Q263" s="1141"/>
      <c r="R263" s="1141"/>
      <c r="S263" s="1141"/>
      <c r="T263" s="1141"/>
      <c r="U263" s="1141"/>
      <c r="V263" s="1141"/>
      <c r="W263" s="1141"/>
      <c r="X263" s="1141"/>
      <c r="Y263" s="1141"/>
      <c r="Z263" s="1141"/>
      <c r="AA263" s="1141"/>
      <c r="AB263" s="1141"/>
      <c r="AC263" s="1141"/>
      <c r="AD263" s="1141"/>
      <c r="AE263" s="1141"/>
      <c r="AF263" s="1141"/>
      <c r="AG263" s="1141"/>
      <c r="AH263" s="1141"/>
      <c r="AI263" s="1141"/>
      <c r="AJ263" s="1141"/>
      <c r="AK263" s="1141"/>
      <c r="AL263" s="1141"/>
      <c r="AM263" s="1141"/>
      <c r="AN263" s="1141"/>
      <c r="AO263" s="1141"/>
      <c r="AP263" s="1141"/>
      <c r="AQ263" s="1141"/>
      <c r="AR263" s="1141"/>
      <c r="AS263" s="1141"/>
      <c r="AT263" s="1141"/>
      <c r="AU263" s="1141"/>
      <c r="AV263" s="1141"/>
      <c r="AW263" s="1141"/>
      <c r="AX263" s="1141"/>
    </row>
    <row r="264">
      <c r="A264" s="858"/>
      <c r="B264" s="1143"/>
      <c r="C264" s="1141"/>
      <c r="D264" s="1141"/>
      <c r="E264" s="1141"/>
      <c r="F264" s="1141"/>
      <c r="G264" s="1141"/>
      <c r="H264" s="1141"/>
      <c r="I264" s="1141"/>
      <c r="J264" s="1141"/>
      <c r="K264" s="1141"/>
      <c r="L264" s="1141"/>
      <c r="M264" s="1141"/>
      <c r="N264" s="1141"/>
      <c r="O264" s="1141"/>
      <c r="P264" s="1141"/>
      <c r="Q264" s="1141"/>
      <c r="R264" s="1141"/>
      <c r="S264" s="1141"/>
      <c r="T264" s="1141"/>
      <c r="U264" s="1141"/>
      <c r="V264" s="1141"/>
      <c r="W264" s="1141"/>
      <c r="X264" s="1141"/>
      <c r="Y264" s="1141"/>
      <c r="Z264" s="1141"/>
      <c r="AA264" s="1141"/>
      <c r="AB264" s="1141"/>
      <c r="AC264" s="1141"/>
      <c r="AD264" s="1141"/>
      <c r="AE264" s="1141"/>
      <c r="AF264" s="1141"/>
      <c r="AG264" s="1141"/>
      <c r="AH264" s="1141"/>
      <c r="AI264" s="1141"/>
      <c r="AJ264" s="1141"/>
      <c r="AK264" s="1141"/>
      <c r="AL264" s="1141"/>
      <c r="AM264" s="1141"/>
      <c r="AN264" s="1141"/>
      <c r="AO264" s="1141"/>
      <c r="AP264" s="1141"/>
      <c r="AQ264" s="1141"/>
      <c r="AR264" s="1141"/>
      <c r="AS264" s="1141"/>
      <c r="AT264" s="1141"/>
      <c r="AU264" s="1141"/>
      <c r="AV264" s="1141"/>
      <c r="AW264" s="1141"/>
      <c r="AX264" s="1141"/>
    </row>
    <row r="265">
      <c r="A265" s="858"/>
      <c r="B265" s="1143"/>
      <c r="C265" s="1141"/>
      <c r="D265" s="1141"/>
      <c r="E265" s="1141"/>
      <c r="F265" s="1141"/>
      <c r="G265" s="1141"/>
      <c r="H265" s="1141"/>
      <c r="I265" s="1141"/>
      <c r="J265" s="1141"/>
      <c r="K265" s="1141"/>
      <c r="L265" s="1141"/>
      <c r="M265" s="1141"/>
      <c r="N265" s="1141"/>
      <c r="O265" s="1141"/>
      <c r="P265" s="1141"/>
      <c r="Q265" s="1141"/>
      <c r="R265" s="1141"/>
      <c r="S265" s="1141"/>
      <c r="T265" s="1141"/>
      <c r="U265" s="1141"/>
      <c r="V265" s="1141"/>
      <c r="W265" s="1141"/>
      <c r="X265" s="1141"/>
      <c r="Y265" s="1141"/>
      <c r="Z265" s="1141"/>
      <c r="AA265" s="1141"/>
      <c r="AB265" s="1141"/>
      <c r="AC265" s="1141"/>
      <c r="AD265" s="1141"/>
      <c r="AE265" s="1141"/>
      <c r="AF265" s="1141"/>
      <c r="AG265" s="1141"/>
      <c r="AH265" s="1141"/>
      <c r="AI265" s="1141"/>
      <c r="AJ265" s="1141"/>
      <c r="AK265" s="1141"/>
      <c r="AL265" s="1141"/>
      <c r="AM265" s="1141"/>
      <c r="AN265" s="1141"/>
      <c r="AO265" s="1141"/>
      <c r="AP265" s="1141"/>
      <c r="AQ265" s="1141"/>
      <c r="AR265" s="1141"/>
      <c r="AS265" s="1141"/>
      <c r="AT265" s="1141"/>
      <c r="AU265" s="1141"/>
      <c r="AV265" s="1141"/>
      <c r="AW265" s="1141"/>
      <c r="AX265" s="1141"/>
    </row>
    <row r="266">
      <c r="A266" s="858"/>
      <c r="B266" s="1143"/>
      <c r="C266" s="1141"/>
      <c r="D266" s="1141"/>
      <c r="E266" s="1141"/>
      <c r="F266" s="1141"/>
      <c r="G266" s="1141"/>
      <c r="H266" s="1141"/>
      <c r="I266" s="1141"/>
      <c r="J266" s="1141"/>
      <c r="K266" s="1141"/>
      <c r="L266" s="1141"/>
      <c r="M266" s="1141"/>
      <c r="N266" s="1141"/>
      <c r="O266" s="1141"/>
      <c r="P266" s="1141"/>
      <c r="Q266" s="1141"/>
      <c r="R266" s="1141"/>
      <c r="S266" s="1141"/>
      <c r="T266" s="1141"/>
      <c r="U266" s="1141"/>
      <c r="V266" s="1141"/>
      <c r="W266" s="1141"/>
      <c r="X266" s="1141"/>
      <c r="Y266" s="1141"/>
      <c r="Z266" s="1141"/>
      <c r="AA266" s="1141"/>
      <c r="AB266" s="1141"/>
      <c r="AC266" s="1141"/>
      <c r="AD266" s="1141"/>
      <c r="AE266" s="1141"/>
      <c r="AF266" s="1141"/>
      <c r="AG266" s="1141"/>
      <c r="AH266" s="1141"/>
      <c r="AI266" s="1141"/>
      <c r="AJ266" s="1141"/>
      <c r="AK266" s="1141"/>
      <c r="AL266" s="1141"/>
      <c r="AM266" s="1141"/>
      <c r="AN266" s="1141"/>
      <c r="AO266" s="1141"/>
      <c r="AP266" s="1141"/>
      <c r="AQ266" s="1141"/>
      <c r="AR266" s="1141"/>
      <c r="AS266" s="1141"/>
      <c r="AT266" s="1141"/>
      <c r="AU266" s="1141"/>
      <c r="AV266" s="1141"/>
      <c r="AW266" s="1141"/>
      <c r="AX266" s="1141"/>
    </row>
    <row r="267">
      <c r="A267" s="858"/>
      <c r="B267" s="1143"/>
      <c r="C267" s="1141"/>
      <c r="D267" s="1141"/>
      <c r="E267" s="1141"/>
      <c r="F267" s="1141"/>
      <c r="G267" s="1141"/>
      <c r="H267" s="1141"/>
      <c r="I267" s="1141"/>
      <c r="J267" s="1141"/>
      <c r="K267" s="1141"/>
      <c r="L267" s="1141"/>
      <c r="M267" s="1141"/>
      <c r="N267" s="1141"/>
      <c r="O267" s="1141"/>
      <c r="P267" s="1141"/>
      <c r="Q267" s="1141"/>
      <c r="R267" s="1141"/>
      <c r="S267" s="1141"/>
      <c r="T267" s="1141"/>
      <c r="U267" s="1141"/>
      <c r="V267" s="1141"/>
      <c r="W267" s="1141"/>
      <c r="X267" s="1141"/>
      <c r="Y267" s="1141"/>
      <c r="Z267" s="1141"/>
      <c r="AA267" s="1141"/>
      <c r="AB267" s="1141"/>
      <c r="AC267" s="1141"/>
      <c r="AD267" s="1141"/>
      <c r="AE267" s="1141"/>
      <c r="AF267" s="1141"/>
      <c r="AG267" s="1141"/>
      <c r="AH267" s="1141"/>
      <c r="AI267" s="1141"/>
      <c r="AJ267" s="1141"/>
      <c r="AK267" s="1141"/>
      <c r="AL267" s="1141"/>
      <c r="AM267" s="1141"/>
      <c r="AN267" s="1141"/>
      <c r="AO267" s="1141"/>
      <c r="AP267" s="1141"/>
      <c r="AQ267" s="1141"/>
      <c r="AR267" s="1141"/>
      <c r="AS267" s="1141"/>
      <c r="AT267" s="1141"/>
      <c r="AU267" s="1141"/>
      <c r="AV267" s="1141"/>
      <c r="AW267" s="1141"/>
      <c r="AX267" s="1141"/>
    </row>
    <row r="268">
      <c r="A268" s="858"/>
      <c r="B268" s="1143"/>
      <c r="C268" s="1141"/>
      <c r="D268" s="1141"/>
      <c r="E268" s="1141"/>
      <c r="F268" s="1141"/>
      <c r="G268" s="1141"/>
      <c r="H268" s="1141"/>
      <c r="I268" s="1141"/>
      <c r="J268" s="1141"/>
      <c r="K268" s="1141"/>
      <c r="L268" s="1141"/>
      <c r="M268" s="1141"/>
      <c r="N268" s="1141"/>
      <c r="O268" s="1141"/>
      <c r="P268" s="1141"/>
      <c r="Q268" s="1141"/>
      <c r="R268" s="1141"/>
      <c r="S268" s="1141"/>
      <c r="T268" s="1141"/>
      <c r="U268" s="1141"/>
      <c r="V268" s="1141"/>
      <c r="W268" s="1141"/>
      <c r="X268" s="1141"/>
      <c r="Y268" s="1141"/>
      <c r="Z268" s="1141"/>
      <c r="AA268" s="1141"/>
      <c r="AB268" s="1141"/>
      <c r="AC268" s="1141"/>
      <c r="AD268" s="1141"/>
      <c r="AE268" s="1141"/>
      <c r="AF268" s="1141"/>
      <c r="AG268" s="1141"/>
      <c r="AH268" s="1141"/>
      <c r="AI268" s="1141"/>
      <c r="AJ268" s="1141"/>
      <c r="AK268" s="1141"/>
      <c r="AL268" s="1141"/>
      <c r="AM268" s="1141"/>
      <c r="AN268" s="1141"/>
      <c r="AO268" s="1141"/>
      <c r="AP268" s="1141"/>
      <c r="AQ268" s="1141"/>
      <c r="AR268" s="1141"/>
      <c r="AS268" s="1141"/>
      <c r="AT268" s="1141"/>
      <c r="AU268" s="1141"/>
      <c r="AV268" s="1141"/>
      <c r="AW268" s="1141"/>
      <c r="AX268" s="1141"/>
    </row>
    <row r="269">
      <c r="A269" s="858"/>
      <c r="B269" s="1143"/>
      <c r="C269" s="1141"/>
      <c r="D269" s="1141"/>
      <c r="E269" s="1141"/>
      <c r="F269" s="1141"/>
      <c r="G269" s="1141"/>
      <c r="H269" s="1141"/>
      <c r="I269" s="1141"/>
      <c r="J269" s="1141"/>
      <c r="K269" s="1141"/>
      <c r="L269" s="1141"/>
      <c r="M269" s="1141"/>
      <c r="N269" s="1141"/>
      <c r="O269" s="1141"/>
      <c r="P269" s="1141"/>
      <c r="Q269" s="1141"/>
      <c r="R269" s="1141"/>
      <c r="S269" s="1141"/>
      <c r="T269" s="1141"/>
      <c r="U269" s="1141"/>
      <c r="V269" s="1141"/>
      <c r="W269" s="1141"/>
      <c r="X269" s="1141"/>
      <c r="Y269" s="1141"/>
      <c r="Z269" s="1141"/>
      <c r="AA269" s="1141"/>
      <c r="AB269" s="1141"/>
      <c r="AC269" s="1141"/>
      <c r="AD269" s="1141"/>
      <c r="AE269" s="1141"/>
      <c r="AF269" s="1141"/>
      <c r="AG269" s="1141"/>
      <c r="AH269" s="1141"/>
      <c r="AI269" s="1141"/>
      <c r="AJ269" s="1141"/>
      <c r="AK269" s="1141"/>
      <c r="AL269" s="1141"/>
      <c r="AM269" s="1141"/>
      <c r="AN269" s="1141"/>
      <c r="AO269" s="1141"/>
      <c r="AP269" s="1141"/>
      <c r="AQ269" s="1141"/>
      <c r="AR269" s="1141"/>
      <c r="AS269" s="1141"/>
      <c r="AT269" s="1141"/>
      <c r="AU269" s="1141"/>
      <c r="AV269" s="1141"/>
      <c r="AW269" s="1141"/>
      <c r="AX269" s="1141"/>
    </row>
    <row r="270">
      <c r="A270" s="858"/>
      <c r="B270" s="1143"/>
      <c r="C270" s="1141"/>
      <c r="D270" s="1141"/>
      <c r="E270" s="1141"/>
      <c r="F270" s="1141"/>
      <c r="G270" s="1141"/>
      <c r="H270" s="1141"/>
      <c r="I270" s="1141"/>
      <c r="J270" s="1141"/>
      <c r="K270" s="1141"/>
      <c r="L270" s="1141"/>
      <c r="M270" s="1141"/>
      <c r="N270" s="1141"/>
      <c r="O270" s="1141"/>
      <c r="P270" s="1141"/>
      <c r="Q270" s="1141"/>
      <c r="R270" s="1141"/>
      <c r="S270" s="1141"/>
      <c r="T270" s="1141"/>
      <c r="U270" s="1141"/>
      <c r="V270" s="1141"/>
      <c r="W270" s="1141"/>
      <c r="X270" s="1141"/>
      <c r="Y270" s="1141"/>
      <c r="Z270" s="1141"/>
      <c r="AA270" s="1141"/>
      <c r="AB270" s="1141"/>
      <c r="AC270" s="1141"/>
      <c r="AD270" s="1141"/>
      <c r="AE270" s="1141"/>
      <c r="AF270" s="1141"/>
      <c r="AG270" s="1141"/>
      <c r="AH270" s="1141"/>
      <c r="AI270" s="1141"/>
      <c r="AJ270" s="1141"/>
      <c r="AK270" s="1141"/>
      <c r="AL270" s="1141"/>
      <c r="AM270" s="1141"/>
      <c r="AN270" s="1141"/>
      <c r="AO270" s="1141"/>
      <c r="AP270" s="1141"/>
      <c r="AQ270" s="1141"/>
      <c r="AR270" s="1141"/>
      <c r="AS270" s="1141"/>
      <c r="AT270" s="1141"/>
      <c r="AU270" s="1141"/>
      <c r="AV270" s="1141"/>
      <c r="AW270" s="1141"/>
      <c r="AX270" s="1141"/>
    </row>
    <row r="271">
      <c r="A271" s="858"/>
      <c r="B271" s="1143"/>
      <c r="C271" s="1141"/>
      <c r="D271" s="1141"/>
      <c r="E271" s="1141"/>
      <c r="F271" s="1141"/>
      <c r="G271" s="1141"/>
      <c r="H271" s="1141"/>
      <c r="I271" s="1141"/>
      <c r="J271" s="1141"/>
      <c r="K271" s="1141"/>
      <c r="L271" s="1141"/>
      <c r="M271" s="1141"/>
      <c r="N271" s="1141"/>
      <c r="O271" s="1141"/>
      <c r="P271" s="1141"/>
      <c r="Q271" s="1141"/>
      <c r="R271" s="1141"/>
      <c r="S271" s="1141"/>
      <c r="T271" s="1141"/>
      <c r="U271" s="1141"/>
      <c r="V271" s="1141"/>
      <c r="W271" s="1141"/>
      <c r="X271" s="1141"/>
      <c r="Y271" s="1141"/>
      <c r="Z271" s="1141"/>
      <c r="AA271" s="1141"/>
      <c r="AB271" s="1141"/>
      <c r="AC271" s="1141"/>
      <c r="AD271" s="1141"/>
      <c r="AE271" s="1141"/>
      <c r="AF271" s="1141"/>
      <c r="AG271" s="1141"/>
      <c r="AH271" s="1141"/>
      <c r="AI271" s="1141"/>
      <c r="AJ271" s="1141"/>
      <c r="AK271" s="1141"/>
      <c r="AL271" s="1141"/>
      <c r="AM271" s="1141"/>
      <c r="AN271" s="1141"/>
      <c r="AO271" s="1141"/>
      <c r="AP271" s="1141"/>
      <c r="AQ271" s="1141"/>
      <c r="AR271" s="1141"/>
      <c r="AS271" s="1141"/>
      <c r="AT271" s="1141"/>
      <c r="AU271" s="1141"/>
      <c r="AV271" s="1141"/>
      <c r="AW271" s="1141"/>
      <c r="AX271" s="1141"/>
    </row>
    <row r="272">
      <c r="A272" s="858"/>
      <c r="B272" s="1143"/>
      <c r="C272" s="1141"/>
      <c r="D272" s="1141"/>
      <c r="E272" s="1141"/>
      <c r="F272" s="1141"/>
      <c r="G272" s="1141"/>
      <c r="H272" s="1141"/>
      <c r="I272" s="1141"/>
      <c r="J272" s="1141"/>
      <c r="K272" s="1141"/>
      <c r="L272" s="1141"/>
      <c r="M272" s="1141"/>
      <c r="N272" s="1141"/>
      <c r="O272" s="1141"/>
      <c r="P272" s="1141"/>
      <c r="Q272" s="1141"/>
      <c r="R272" s="1141"/>
      <c r="S272" s="1141"/>
      <c r="T272" s="1141"/>
      <c r="U272" s="1141"/>
      <c r="V272" s="1141"/>
      <c r="W272" s="1141"/>
      <c r="X272" s="1141"/>
      <c r="Y272" s="1141"/>
      <c r="Z272" s="1141"/>
      <c r="AA272" s="1141"/>
      <c r="AB272" s="1141"/>
      <c r="AC272" s="1141"/>
      <c r="AD272" s="1141"/>
      <c r="AE272" s="1141"/>
      <c r="AF272" s="1141"/>
      <c r="AG272" s="1141"/>
      <c r="AH272" s="1141"/>
      <c r="AI272" s="1141"/>
      <c r="AJ272" s="1141"/>
      <c r="AK272" s="1141"/>
      <c r="AL272" s="1141"/>
      <c r="AM272" s="1141"/>
      <c r="AN272" s="1141"/>
      <c r="AO272" s="1141"/>
      <c r="AP272" s="1141"/>
      <c r="AQ272" s="1141"/>
      <c r="AR272" s="1141"/>
      <c r="AS272" s="1141"/>
      <c r="AT272" s="1141"/>
      <c r="AU272" s="1141"/>
      <c r="AV272" s="1141"/>
      <c r="AW272" s="1141"/>
      <c r="AX272" s="1141"/>
    </row>
    <row r="273">
      <c r="A273" s="858"/>
      <c r="B273" s="1143"/>
      <c r="C273" s="1141"/>
      <c r="D273" s="1141"/>
      <c r="E273" s="1141"/>
      <c r="F273" s="1141"/>
      <c r="G273" s="1141"/>
      <c r="H273" s="1141"/>
      <c r="I273" s="1141"/>
      <c r="J273" s="1141"/>
      <c r="K273" s="1141"/>
      <c r="L273" s="1141"/>
      <c r="M273" s="1141"/>
      <c r="N273" s="1141"/>
      <c r="O273" s="1141"/>
      <c r="P273" s="1141"/>
      <c r="Q273" s="1141"/>
      <c r="R273" s="1141"/>
      <c r="S273" s="1141"/>
      <c r="T273" s="1141"/>
      <c r="U273" s="1141"/>
      <c r="V273" s="1141"/>
      <c r="W273" s="1141"/>
      <c r="X273" s="1141"/>
      <c r="Y273" s="1141"/>
      <c r="Z273" s="1141"/>
      <c r="AA273" s="1141"/>
      <c r="AB273" s="1141"/>
      <c r="AC273" s="1141"/>
      <c r="AD273" s="1141"/>
      <c r="AE273" s="1141"/>
      <c r="AF273" s="1141"/>
      <c r="AG273" s="1141"/>
      <c r="AH273" s="1141"/>
      <c r="AI273" s="1141"/>
      <c r="AJ273" s="1141"/>
      <c r="AK273" s="1141"/>
      <c r="AL273" s="1141"/>
      <c r="AM273" s="1141"/>
      <c r="AN273" s="1141"/>
      <c r="AO273" s="1141"/>
      <c r="AP273" s="1141"/>
      <c r="AQ273" s="1141"/>
      <c r="AR273" s="1141"/>
      <c r="AS273" s="1141"/>
      <c r="AT273" s="1141"/>
      <c r="AU273" s="1141"/>
      <c r="AV273" s="1141"/>
      <c r="AW273" s="1141"/>
      <c r="AX273" s="1141"/>
    </row>
    <row r="274">
      <c r="A274" s="858"/>
      <c r="B274" s="1143"/>
      <c r="C274" s="1141"/>
      <c r="D274" s="1141"/>
      <c r="E274" s="1141"/>
      <c r="F274" s="1141"/>
      <c r="G274" s="1141"/>
      <c r="H274" s="1141"/>
      <c r="I274" s="1141"/>
      <c r="J274" s="1141"/>
      <c r="K274" s="1141"/>
      <c r="L274" s="1141"/>
      <c r="M274" s="1141"/>
      <c r="N274" s="1141"/>
      <c r="O274" s="1141"/>
      <c r="P274" s="1141"/>
      <c r="Q274" s="1141"/>
      <c r="R274" s="1141"/>
      <c r="S274" s="1141"/>
      <c r="T274" s="1141"/>
      <c r="U274" s="1141"/>
      <c r="V274" s="1141"/>
      <c r="W274" s="1141"/>
      <c r="X274" s="1141"/>
      <c r="Y274" s="1141"/>
      <c r="Z274" s="1141"/>
      <c r="AA274" s="1141"/>
      <c r="AB274" s="1141"/>
      <c r="AC274" s="1141"/>
      <c r="AD274" s="1141"/>
      <c r="AE274" s="1141"/>
      <c r="AF274" s="1141"/>
      <c r="AG274" s="1141"/>
      <c r="AH274" s="1141"/>
      <c r="AI274" s="1141"/>
      <c r="AJ274" s="1141"/>
      <c r="AK274" s="1141"/>
      <c r="AL274" s="1141"/>
      <c r="AM274" s="1141"/>
      <c r="AN274" s="1141"/>
      <c r="AO274" s="1141"/>
      <c r="AP274" s="1141"/>
      <c r="AQ274" s="1141"/>
      <c r="AR274" s="1141"/>
      <c r="AS274" s="1141"/>
      <c r="AT274" s="1141"/>
      <c r="AU274" s="1141"/>
      <c r="AV274" s="1141"/>
      <c r="AW274" s="1141"/>
      <c r="AX274" s="1141"/>
    </row>
    <row r="275">
      <c r="A275" s="858"/>
      <c r="B275" s="1143"/>
      <c r="C275" s="1141"/>
      <c r="D275" s="1141"/>
      <c r="E275" s="1141"/>
      <c r="F275" s="1141"/>
      <c r="G275" s="1141"/>
      <c r="H275" s="1141"/>
      <c r="I275" s="1141"/>
      <c r="J275" s="1141"/>
      <c r="K275" s="1141"/>
      <c r="L275" s="1141"/>
      <c r="M275" s="1141"/>
      <c r="N275" s="1141"/>
      <c r="O275" s="1141"/>
      <c r="P275" s="1141"/>
      <c r="Q275" s="1141"/>
      <c r="R275" s="1141"/>
      <c r="S275" s="1141"/>
      <c r="T275" s="1141"/>
      <c r="U275" s="1141"/>
      <c r="V275" s="1141"/>
      <c r="W275" s="1141"/>
      <c r="X275" s="1141"/>
      <c r="Y275" s="1141"/>
      <c r="Z275" s="1141"/>
      <c r="AA275" s="1141"/>
      <c r="AB275" s="1141"/>
      <c r="AC275" s="1141"/>
      <c r="AD275" s="1141"/>
      <c r="AE275" s="1141"/>
      <c r="AF275" s="1141"/>
      <c r="AG275" s="1141"/>
      <c r="AH275" s="1141"/>
      <c r="AI275" s="1141"/>
      <c r="AJ275" s="1141"/>
      <c r="AK275" s="1141"/>
      <c r="AL275" s="1141"/>
      <c r="AM275" s="1141"/>
      <c r="AN275" s="1141"/>
      <c r="AO275" s="1141"/>
      <c r="AP275" s="1141"/>
      <c r="AQ275" s="1141"/>
      <c r="AR275" s="1141"/>
      <c r="AS275" s="1141"/>
      <c r="AT275" s="1141"/>
      <c r="AU275" s="1141"/>
      <c r="AV275" s="1141"/>
      <c r="AW275" s="1141"/>
      <c r="AX275" s="1141"/>
    </row>
    <row r="276">
      <c r="A276" s="858"/>
      <c r="B276" s="1143"/>
      <c r="C276" s="1141"/>
      <c r="D276" s="1141"/>
      <c r="E276" s="1141"/>
      <c r="F276" s="1141"/>
      <c r="G276" s="1141"/>
      <c r="H276" s="1141"/>
      <c r="I276" s="1141"/>
      <c r="J276" s="1141"/>
      <c r="K276" s="1141"/>
      <c r="L276" s="1141"/>
      <c r="M276" s="1141"/>
      <c r="N276" s="1141"/>
      <c r="O276" s="1141"/>
      <c r="P276" s="1141"/>
      <c r="Q276" s="1141"/>
      <c r="R276" s="1141"/>
      <c r="S276" s="1141"/>
      <c r="T276" s="1141"/>
      <c r="U276" s="1141"/>
      <c r="V276" s="1141"/>
      <c r="W276" s="1141"/>
      <c r="X276" s="1141"/>
      <c r="Y276" s="1141"/>
      <c r="Z276" s="1141"/>
      <c r="AA276" s="1141"/>
      <c r="AB276" s="1141"/>
      <c r="AC276" s="1141"/>
      <c r="AD276" s="1141"/>
      <c r="AE276" s="1141"/>
      <c r="AF276" s="1141"/>
      <c r="AG276" s="1141"/>
      <c r="AH276" s="1141"/>
      <c r="AI276" s="1141"/>
      <c r="AJ276" s="1141"/>
      <c r="AK276" s="1141"/>
      <c r="AL276" s="1141"/>
      <c r="AM276" s="1141"/>
      <c r="AN276" s="1141"/>
      <c r="AO276" s="1141"/>
      <c r="AP276" s="1141"/>
      <c r="AQ276" s="1141"/>
      <c r="AR276" s="1141"/>
      <c r="AS276" s="1141"/>
      <c r="AT276" s="1141"/>
      <c r="AU276" s="1141"/>
      <c r="AV276" s="1141"/>
      <c r="AW276" s="1141"/>
      <c r="AX276" s="1141"/>
    </row>
    <row r="277">
      <c r="A277" s="858"/>
      <c r="B277" s="1143"/>
      <c r="C277" s="1141"/>
      <c r="D277" s="1141"/>
      <c r="E277" s="1141"/>
      <c r="F277" s="1141"/>
      <c r="G277" s="1141"/>
      <c r="H277" s="1141"/>
      <c r="I277" s="1141"/>
      <c r="J277" s="1141"/>
      <c r="K277" s="1141"/>
      <c r="L277" s="1141"/>
      <c r="M277" s="1141"/>
      <c r="N277" s="1141"/>
      <c r="O277" s="1141"/>
      <c r="P277" s="1141"/>
      <c r="Q277" s="1141"/>
      <c r="R277" s="1141"/>
      <c r="S277" s="1141"/>
      <c r="T277" s="1141"/>
      <c r="U277" s="1141"/>
      <c r="V277" s="1141"/>
      <c r="W277" s="1141"/>
      <c r="X277" s="1141"/>
      <c r="Y277" s="1141"/>
      <c r="Z277" s="1141"/>
      <c r="AA277" s="1141"/>
      <c r="AB277" s="1141"/>
      <c r="AC277" s="1141"/>
      <c r="AD277" s="1141"/>
      <c r="AE277" s="1141"/>
      <c r="AF277" s="1141"/>
      <c r="AG277" s="1141"/>
      <c r="AH277" s="1141"/>
      <c r="AI277" s="1141"/>
      <c r="AJ277" s="1141"/>
      <c r="AK277" s="1141"/>
      <c r="AL277" s="1141"/>
      <c r="AM277" s="1141"/>
      <c r="AN277" s="1141"/>
      <c r="AO277" s="1141"/>
      <c r="AP277" s="1141"/>
      <c r="AQ277" s="1141"/>
      <c r="AR277" s="1141"/>
      <c r="AS277" s="1141"/>
      <c r="AT277" s="1141"/>
      <c r="AU277" s="1141"/>
      <c r="AV277" s="1141"/>
      <c r="AW277" s="1141"/>
      <c r="AX277" s="1141"/>
    </row>
    <row r="278">
      <c r="A278" s="858"/>
      <c r="B278" s="1143"/>
      <c r="C278" s="1141"/>
      <c r="D278" s="1141"/>
      <c r="E278" s="1141"/>
      <c r="F278" s="1141"/>
      <c r="G278" s="1141"/>
      <c r="H278" s="1141"/>
      <c r="I278" s="1141"/>
      <c r="J278" s="1141"/>
      <c r="K278" s="1141"/>
      <c r="L278" s="1141"/>
      <c r="M278" s="1141"/>
      <c r="N278" s="1141"/>
      <c r="O278" s="1141"/>
      <c r="P278" s="1141"/>
      <c r="Q278" s="1141"/>
      <c r="R278" s="1141"/>
      <c r="S278" s="1141"/>
      <c r="T278" s="1141"/>
      <c r="U278" s="1141"/>
      <c r="V278" s="1141"/>
      <c r="W278" s="1141"/>
      <c r="X278" s="1141"/>
      <c r="Y278" s="1141"/>
      <c r="Z278" s="1141"/>
      <c r="AA278" s="1141"/>
      <c r="AB278" s="1141"/>
      <c r="AC278" s="1141"/>
      <c r="AD278" s="1141"/>
      <c r="AE278" s="1141"/>
      <c r="AF278" s="1141"/>
      <c r="AG278" s="1141"/>
      <c r="AH278" s="1141"/>
      <c r="AI278" s="1141"/>
      <c r="AJ278" s="1141"/>
      <c r="AK278" s="1141"/>
      <c r="AL278" s="1141"/>
      <c r="AM278" s="1141"/>
      <c r="AN278" s="1141"/>
      <c r="AO278" s="1141"/>
      <c r="AP278" s="1141"/>
      <c r="AQ278" s="1141"/>
      <c r="AR278" s="1141"/>
      <c r="AS278" s="1141"/>
      <c r="AT278" s="1141"/>
      <c r="AU278" s="1141"/>
      <c r="AV278" s="1141"/>
      <c r="AW278" s="1141"/>
      <c r="AX278" s="1141"/>
    </row>
    <row r="279">
      <c r="A279" s="858"/>
      <c r="B279" s="1143"/>
      <c r="C279" s="1141"/>
      <c r="D279" s="1141"/>
      <c r="E279" s="1141"/>
      <c r="F279" s="1141"/>
      <c r="G279" s="1141"/>
      <c r="H279" s="1141"/>
      <c r="I279" s="1141"/>
      <c r="J279" s="1141"/>
      <c r="K279" s="1141"/>
      <c r="L279" s="1141"/>
      <c r="M279" s="1141"/>
      <c r="N279" s="1141"/>
      <c r="O279" s="1141"/>
      <c r="P279" s="1141"/>
      <c r="Q279" s="1141"/>
      <c r="R279" s="1141"/>
      <c r="S279" s="1141"/>
      <c r="T279" s="1141"/>
      <c r="U279" s="1141"/>
      <c r="V279" s="1141"/>
      <c r="W279" s="1141"/>
      <c r="X279" s="1141"/>
      <c r="Y279" s="1141"/>
      <c r="Z279" s="1141"/>
      <c r="AA279" s="1141"/>
      <c r="AB279" s="1141"/>
      <c r="AC279" s="1141"/>
      <c r="AD279" s="1141"/>
      <c r="AE279" s="1141"/>
      <c r="AF279" s="1141"/>
      <c r="AG279" s="1141"/>
      <c r="AH279" s="1141"/>
      <c r="AI279" s="1141"/>
      <c r="AJ279" s="1141"/>
      <c r="AK279" s="1141"/>
      <c r="AL279" s="1141"/>
      <c r="AM279" s="1141"/>
      <c r="AN279" s="1141"/>
      <c r="AO279" s="1141"/>
      <c r="AP279" s="1141"/>
      <c r="AQ279" s="1141"/>
      <c r="AR279" s="1141"/>
      <c r="AS279" s="1141"/>
      <c r="AT279" s="1141"/>
      <c r="AU279" s="1141"/>
      <c r="AV279" s="1141"/>
      <c r="AW279" s="1141"/>
      <c r="AX279" s="1141"/>
    </row>
    <row r="280">
      <c r="A280" s="858"/>
      <c r="B280" s="1143"/>
      <c r="C280" s="1141"/>
      <c r="D280" s="1141"/>
      <c r="E280" s="1141"/>
      <c r="F280" s="1141"/>
      <c r="G280" s="1141"/>
      <c r="H280" s="1141"/>
      <c r="I280" s="1141"/>
      <c r="J280" s="1141"/>
      <c r="K280" s="1141"/>
      <c r="L280" s="1141"/>
      <c r="M280" s="1141"/>
      <c r="N280" s="1141"/>
      <c r="O280" s="1141"/>
      <c r="P280" s="1141"/>
      <c r="Q280" s="1141"/>
      <c r="R280" s="1141"/>
      <c r="S280" s="1141"/>
      <c r="T280" s="1141"/>
      <c r="U280" s="1141"/>
      <c r="V280" s="1141"/>
      <c r="W280" s="1141"/>
      <c r="X280" s="1141"/>
      <c r="Y280" s="1141"/>
      <c r="Z280" s="1141"/>
      <c r="AA280" s="1141"/>
      <c r="AB280" s="1141"/>
      <c r="AC280" s="1141"/>
      <c r="AD280" s="1141"/>
      <c r="AE280" s="1141"/>
      <c r="AF280" s="1141"/>
      <c r="AG280" s="1141"/>
      <c r="AH280" s="1141"/>
      <c r="AI280" s="1141"/>
      <c r="AJ280" s="1141"/>
      <c r="AK280" s="1141"/>
      <c r="AL280" s="1141"/>
      <c r="AM280" s="1141"/>
      <c r="AN280" s="1141"/>
      <c r="AO280" s="1141"/>
      <c r="AP280" s="1141"/>
      <c r="AQ280" s="1141"/>
      <c r="AR280" s="1141"/>
      <c r="AS280" s="1141"/>
      <c r="AT280" s="1141"/>
      <c r="AU280" s="1141"/>
      <c r="AV280" s="1141"/>
      <c r="AW280" s="1141"/>
      <c r="AX280" s="1141"/>
    </row>
    <row r="281">
      <c r="A281" s="858"/>
      <c r="B281" s="1143"/>
      <c r="C281" s="1141"/>
      <c r="D281" s="1141"/>
      <c r="E281" s="1141"/>
      <c r="F281" s="1141"/>
      <c r="G281" s="1141"/>
      <c r="H281" s="1141"/>
      <c r="I281" s="1141"/>
      <c r="J281" s="1141"/>
      <c r="K281" s="1141"/>
      <c r="L281" s="1141"/>
      <c r="M281" s="1141"/>
      <c r="N281" s="1141"/>
      <c r="O281" s="1141"/>
      <c r="P281" s="1141"/>
      <c r="Q281" s="1141"/>
      <c r="R281" s="1141"/>
      <c r="S281" s="1141"/>
      <c r="T281" s="1141"/>
      <c r="U281" s="1141"/>
      <c r="V281" s="1141"/>
      <c r="W281" s="1141"/>
      <c r="X281" s="1141"/>
      <c r="Y281" s="1141"/>
      <c r="Z281" s="1141"/>
      <c r="AA281" s="1141"/>
      <c r="AB281" s="1141"/>
      <c r="AC281" s="1141"/>
      <c r="AD281" s="1141"/>
      <c r="AE281" s="1141"/>
      <c r="AF281" s="1141"/>
      <c r="AG281" s="1141"/>
      <c r="AH281" s="1141"/>
      <c r="AI281" s="1141"/>
      <c r="AJ281" s="1141"/>
      <c r="AK281" s="1141"/>
      <c r="AL281" s="1141"/>
      <c r="AM281" s="1141"/>
      <c r="AN281" s="1141"/>
      <c r="AO281" s="1141"/>
      <c r="AP281" s="1141"/>
      <c r="AQ281" s="1141"/>
      <c r="AR281" s="1141"/>
      <c r="AS281" s="1141"/>
      <c r="AT281" s="1141"/>
      <c r="AU281" s="1141"/>
      <c r="AV281" s="1141"/>
      <c r="AW281" s="1141"/>
      <c r="AX281" s="1141"/>
    </row>
    <row r="282">
      <c r="A282" s="858"/>
      <c r="B282" s="1143"/>
      <c r="C282" s="1141"/>
      <c r="D282" s="1141"/>
      <c r="E282" s="1141"/>
      <c r="F282" s="1141"/>
      <c r="G282" s="1141"/>
      <c r="H282" s="1141"/>
      <c r="I282" s="1141"/>
      <c r="J282" s="1141"/>
      <c r="K282" s="1141"/>
      <c r="L282" s="1141"/>
      <c r="M282" s="1141"/>
      <c r="N282" s="1141"/>
      <c r="O282" s="1141"/>
      <c r="P282" s="1141"/>
      <c r="Q282" s="1141"/>
      <c r="R282" s="1141"/>
      <c r="S282" s="1141"/>
      <c r="T282" s="1141"/>
      <c r="U282" s="1141"/>
      <c r="V282" s="1141"/>
      <c r="W282" s="1141"/>
      <c r="X282" s="1141"/>
      <c r="Y282" s="1141"/>
      <c r="Z282" s="1141"/>
      <c r="AA282" s="1141"/>
      <c r="AB282" s="1141"/>
      <c r="AC282" s="1141"/>
      <c r="AD282" s="1141"/>
      <c r="AE282" s="1141"/>
      <c r="AF282" s="1141"/>
      <c r="AG282" s="1141"/>
      <c r="AH282" s="1141"/>
      <c r="AI282" s="1141"/>
      <c r="AJ282" s="1141"/>
      <c r="AK282" s="1141"/>
      <c r="AL282" s="1141"/>
      <c r="AM282" s="1141"/>
      <c r="AN282" s="1141"/>
      <c r="AO282" s="1141"/>
      <c r="AP282" s="1141"/>
      <c r="AQ282" s="1141"/>
      <c r="AR282" s="1141"/>
      <c r="AS282" s="1141"/>
      <c r="AT282" s="1141"/>
      <c r="AU282" s="1141"/>
      <c r="AV282" s="1141"/>
      <c r="AW282" s="1141"/>
      <c r="AX282" s="1141"/>
    </row>
    <row r="283">
      <c r="A283" s="858"/>
      <c r="B283" s="1143"/>
      <c r="C283" s="1141"/>
      <c r="D283" s="1141"/>
      <c r="E283" s="1141"/>
      <c r="F283" s="1141"/>
      <c r="G283" s="1141"/>
      <c r="H283" s="1141"/>
      <c r="I283" s="1141"/>
      <c r="J283" s="1141"/>
      <c r="K283" s="1141"/>
      <c r="L283" s="1141"/>
      <c r="M283" s="1141"/>
      <c r="N283" s="1141"/>
      <c r="O283" s="1141"/>
      <c r="P283" s="1141"/>
      <c r="Q283" s="1141"/>
      <c r="R283" s="1141"/>
      <c r="S283" s="1141"/>
      <c r="T283" s="1141"/>
      <c r="U283" s="1141"/>
      <c r="V283" s="1141"/>
      <c r="W283" s="1141"/>
      <c r="X283" s="1141"/>
      <c r="Y283" s="1141"/>
      <c r="Z283" s="1141"/>
      <c r="AA283" s="1141"/>
      <c r="AB283" s="1141"/>
      <c r="AC283" s="1141"/>
      <c r="AD283" s="1141"/>
      <c r="AE283" s="1141"/>
      <c r="AF283" s="1141"/>
      <c r="AG283" s="1141"/>
      <c r="AH283" s="1141"/>
      <c r="AI283" s="1141"/>
      <c r="AJ283" s="1141"/>
      <c r="AK283" s="1141"/>
      <c r="AL283" s="1141"/>
      <c r="AM283" s="1141"/>
      <c r="AN283" s="1141"/>
      <c r="AO283" s="1141"/>
      <c r="AP283" s="1141"/>
      <c r="AQ283" s="1141"/>
      <c r="AR283" s="1141"/>
      <c r="AS283" s="1141"/>
      <c r="AT283" s="1141"/>
      <c r="AU283" s="1141"/>
      <c r="AV283" s="1141"/>
      <c r="AW283" s="1141"/>
      <c r="AX283" s="1141"/>
    </row>
    <row r="284">
      <c r="A284" s="858"/>
      <c r="B284" s="1143"/>
      <c r="C284" s="1141"/>
      <c r="D284" s="1141"/>
      <c r="E284" s="1141"/>
      <c r="F284" s="1141"/>
      <c r="G284" s="1141"/>
      <c r="H284" s="1141"/>
      <c r="I284" s="1141"/>
      <c r="J284" s="1141"/>
      <c r="K284" s="1141"/>
      <c r="L284" s="1141"/>
      <c r="M284" s="1141"/>
      <c r="N284" s="1141"/>
      <c r="O284" s="1141"/>
      <c r="P284" s="1141"/>
      <c r="Q284" s="1141"/>
      <c r="R284" s="1141"/>
      <c r="S284" s="1141"/>
      <c r="T284" s="1141"/>
      <c r="U284" s="1141"/>
      <c r="V284" s="1141"/>
      <c r="W284" s="1141"/>
      <c r="X284" s="1141"/>
      <c r="Y284" s="1141"/>
      <c r="Z284" s="1141"/>
      <c r="AA284" s="1141"/>
      <c r="AB284" s="1141"/>
      <c r="AC284" s="1141"/>
      <c r="AD284" s="1141"/>
      <c r="AE284" s="1141"/>
      <c r="AF284" s="1141"/>
      <c r="AG284" s="1141"/>
      <c r="AH284" s="1141"/>
      <c r="AI284" s="1141"/>
      <c r="AJ284" s="1141"/>
      <c r="AK284" s="1141"/>
      <c r="AL284" s="1141"/>
      <c r="AM284" s="1141"/>
      <c r="AN284" s="1141"/>
      <c r="AO284" s="1141"/>
      <c r="AP284" s="1141"/>
      <c r="AQ284" s="1141"/>
      <c r="AR284" s="1141"/>
      <c r="AS284" s="1141"/>
      <c r="AT284" s="1141"/>
      <c r="AU284" s="1141"/>
      <c r="AV284" s="1141"/>
      <c r="AW284" s="1141"/>
      <c r="AX284" s="1141"/>
    </row>
    <row r="285">
      <c r="A285" s="858"/>
      <c r="B285" s="1143"/>
      <c r="C285" s="1141"/>
      <c r="D285" s="1141"/>
      <c r="E285" s="1141"/>
      <c r="F285" s="1141"/>
      <c r="G285" s="1141"/>
      <c r="H285" s="1141"/>
      <c r="I285" s="1141"/>
      <c r="J285" s="1141"/>
      <c r="K285" s="1141"/>
      <c r="L285" s="1141"/>
      <c r="M285" s="1141"/>
      <c r="N285" s="1141"/>
      <c r="O285" s="1141"/>
      <c r="P285" s="1141"/>
      <c r="Q285" s="1141"/>
      <c r="R285" s="1141"/>
      <c r="S285" s="1141"/>
      <c r="T285" s="1141"/>
      <c r="U285" s="1141"/>
      <c r="V285" s="1141"/>
      <c r="W285" s="1141"/>
      <c r="X285" s="1141"/>
      <c r="Y285" s="1141"/>
      <c r="Z285" s="1141"/>
      <c r="AA285" s="1141"/>
      <c r="AB285" s="1141"/>
      <c r="AC285" s="1141"/>
      <c r="AD285" s="1141"/>
      <c r="AE285" s="1141"/>
      <c r="AF285" s="1141"/>
      <c r="AG285" s="1141"/>
      <c r="AH285" s="1141"/>
      <c r="AI285" s="1141"/>
      <c r="AJ285" s="1141"/>
      <c r="AK285" s="1141"/>
      <c r="AL285" s="1141"/>
      <c r="AM285" s="1141"/>
      <c r="AN285" s="1141"/>
      <c r="AO285" s="1141"/>
      <c r="AP285" s="1141"/>
      <c r="AQ285" s="1141"/>
      <c r="AR285" s="1141"/>
      <c r="AS285" s="1141"/>
      <c r="AT285" s="1141"/>
      <c r="AU285" s="1141"/>
      <c r="AV285" s="1141"/>
      <c r="AW285" s="1141"/>
      <c r="AX285" s="1141"/>
    </row>
    <row r="286">
      <c r="A286" s="858"/>
      <c r="B286" s="1143"/>
      <c r="C286" s="1141"/>
      <c r="D286" s="1141"/>
      <c r="E286" s="1141"/>
      <c r="F286" s="1141"/>
      <c r="G286" s="1141"/>
      <c r="H286" s="1141"/>
      <c r="I286" s="1141"/>
      <c r="J286" s="1141"/>
      <c r="K286" s="1141"/>
      <c r="L286" s="1141"/>
      <c r="M286" s="1141"/>
      <c r="N286" s="1141"/>
      <c r="O286" s="1141"/>
      <c r="P286" s="1141"/>
      <c r="Q286" s="1141"/>
      <c r="R286" s="1141"/>
      <c r="S286" s="1141"/>
      <c r="T286" s="1141"/>
      <c r="U286" s="1141"/>
      <c r="V286" s="1141"/>
      <c r="W286" s="1141"/>
      <c r="X286" s="1141"/>
      <c r="Y286" s="1141"/>
      <c r="Z286" s="1141"/>
      <c r="AA286" s="1141"/>
      <c r="AB286" s="1141"/>
      <c r="AC286" s="1141"/>
      <c r="AD286" s="1141"/>
      <c r="AE286" s="1141"/>
      <c r="AF286" s="1141"/>
      <c r="AG286" s="1141"/>
      <c r="AH286" s="1141"/>
      <c r="AI286" s="1141"/>
      <c r="AJ286" s="1141"/>
      <c r="AK286" s="1141"/>
      <c r="AL286" s="1141"/>
      <c r="AM286" s="1141"/>
      <c r="AN286" s="1141"/>
      <c r="AO286" s="1141"/>
      <c r="AP286" s="1141"/>
      <c r="AQ286" s="1141"/>
      <c r="AR286" s="1141"/>
      <c r="AS286" s="1141"/>
      <c r="AT286" s="1141"/>
      <c r="AU286" s="1141"/>
      <c r="AV286" s="1141"/>
      <c r="AW286" s="1141"/>
      <c r="AX286" s="1141"/>
    </row>
    <row r="287">
      <c r="A287" s="858"/>
      <c r="B287" s="1143"/>
      <c r="C287" s="1141"/>
      <c r="D287" s="1141"/>
      <c r="E287" s="1141"/>
      <c r="F287" s="1141"/>
      <c r="G287" s="1141"/>
      <c r="H287" s="1141"/>
      <c r="I287" s="1141"/>
      <c r="J287" s="1141"/>
      <c r="K287" s="1141"/>
      <c r="L287" s="1141"/>
      <c r="M287" s="1141"/>
      <c r="N287" s="1141"/>
      <c r="O287" s="1141"/>
      <c r="P287" s="1141"/>
      <c r="Q287" s="1141"/>
      <c r="R287" s="1141"/>
      <c r="S287" s="1141"/>
      <c r="T287" s="1141"/>
      <c r="U287" s="1141"/>
      <c r="V287" s="1141"/>
      <c r="W287" s="1141"/>
      <c r="X287" s="1141"/>
      <c r="Y287" s="1141"/>
      <c r="Z287" s="1141"/>
      <c r="AA287" s="1141"/>
      <c r="AB287" s="1141"/>
      <c r="AC287" s="1141"/>
      <c r="AD287" s="1141"/>
      <c r="AE287" s="1141"/>
      <c r="AF287" s="1141"/>
      <c r="AG287" s="1141"/>
      <c r="AH287" s="1141"/>
      <c r="AI287" s="1141"/>
      <c r="AJ287" s="1141"/>
      <c r="AK287" s="1141"/>
      <c r="AL287" s="1141"/>
      <c r="AM287" s="1141"/>
      <c r="AN287" s="1141"/>
      <c r="AO287" s="1141"/>
      <c r="AP287" s="1141"/>
      <c r="AQ287" s="1141"/>
      <c r="AR287" s="1141"/>
      <c r="AS287" s="1141"/>
      <c r="AT287" s="1141"/>
      <c r="AU287" s="1141"/>
      <c r="AV287" s="1141"/>
      <c r="AW287" s="1141"/>
      <c r="AX287" s="1141"/>
    </row>
    <row r="288">
      <c r="A288" s="858"/>
      <c r="B288" s="1143"/>
      <c r="C288" s="1141"/>
      <c r="D288" s="1141"/>
      <c r="E288" s="1141"/>
      <c r="F288" s="1141"/>
      <c r="G288" s="1141"/>
      <c r="H288" s="1141"/>
      <c r="I288" s="1141"/>
      <c r="J288" s="1141"/>
      <c r="K288" s="1141"/>
      <c r="L288" s="1141"/>
      <c r="M288" s="1141"/>
      <c r="N288" s="1141"/>
      <c r="O288" s="1141"/>
      <c r="P288" s="1141"/>
      <c r="Q288" s="1141"/>
      <c r="R288" s="1141"/>
      <c r="S288" s="1141"/>
      <c r="T288" s="1141"/>
      <c r="U288" s="1141"/>
      <c r="V288" s="1141"/>
      <c r="W288" s="1141"/>
      <c r="X288" s="1141"/>
      <c r="Y288" s="1141"/>
      <c r="Z288" s="1141"/>
      <c r="AA288" s="1141"/>
      <c r="AB288" s="1141"/>
      <c r="AC288" s="1141"/>
      <c r="AD288" s="1141"/>
      <c r="AE288" s="1141"/>
      <c r="AF288" s="1141"/>
      <c r="AG288" s="1141"/>
      <c r="AH288" s="1141"/>
      <c r="AI288" s="1141"/>
      <c r="AJ288" s="1141"/>
      <c r="AK288" s="1141"/>
      <c r="AL288" s="1141"/>
      <c r="AM288" s="1141"/>
      <c r="AN288" s="1141"/>
      <c r="AO288" s="1141"/>
      <c r="AP288" s="1141"/>
      <c r="AQ288" s="1141"/>
      <c r="AR288" s="1141"/>
      <c r="AS288" s="1141"/>
      <c r="AT288" s="1141"/>
      <c r="AU288" s="1141"/>
      <c r="AV288" s="1141"/>
      <c r="AW288" s="1141"/>
      <c r="AX288" s="1141"/>
    </row>
    <row r="289">
      <c r="A289" s="858"/>
      <c r="B289" s="1143"/>
      <c r="C289" s="1141"/>
      <c r="D289" s="1141"/>
      <c r="E289" s="1141"/>
      <c r="F289" s="1141"/>
      <c r="G289" s="1141"/>
      <c r="H289" s="1141"/>
      <c r="I289" s="1141"/>
      <c r="J289" s="1141"/>
      <c r="K289" s="1141"/>
      <c r="L289" s="1141"/>
      <c r="M289" s="1141"/>
      <c r="N289" s="1141"/>
      <c r="O289" s="1141"/>
      <c r="P289" s="1141"/>
      <c r="Q289" s="1141"/>
      <c r="R289" s="1141"/>
      <c r="S289" s="1141"/>
      <c r="T289" s="1141"/>
      <c r="U289" s="1141"/>
      <c r="V289" s="1141"/>
      <c r="W289" s="1141"/>
      <c r="X289" s="1141"/>
      <c r="Y289" s="1141"/>
      <c r="Z289" s="1141"/>
      <c r="AA289" s="1141"/>
      <c r="AB289" s="1141"/>
      <c r="AC289" s="1141"/>
      <c r="AD289" s="1141"/>
      <c r="AE289" s="1141"/>
      <c r="AF289" s="1141"/>
      <c r="AG289" s="1141"/>
      <c r="AH289" s="1141"/>
      <c r="AI289" s="1141"/>
      <c r="AJ289" s="1141"/>
      <c r="AK289" s="1141"/>
      <c r="AL289" s="1141"/>
      <c r="AM289" s="1141"/>
      <c r="AN289" s="1141"/>
      <c r="AO289" s="1141"/>
      <c r="AP289" s="1141"/>
      <c r="AQ289" s="1141"/>
      <c r="AR289" s="1141"/>
      <c r="AS289" s="1141"/>
      <c r="AT289" s="1141"/>
      <c r="AU289" s="1141"/>
      <c r="AV289" s="1141"/>
      <c r="AW289" s="1141"/>
      <c r="AX289" s="1141"/>
    </row>
    <row r="290">
      <c r="A290" s="858"/>
      <c r="B290" s="1143"/>
      <c r="C290" s="1141"/>
      <c r="D290" s="1141"/>
      <c r="E290" s="1141"/>
      <c r="F290" s="1141"/>
      <c r="G290" s="1141"/>
      <c r="H290" s="1141"/>
      <c r="I290" s="1141"/>
      <c r="J290" s="1141"/>
      <c r="K290" s="1141"/>
      <c r="L290" s="1141"/>
      <c r="M290" s="1141"/>
      <c r="N290" s="1141"/>
      <c r="O290" s="1141"/>
      <c r="P290" s="1141"/>
      <c r="Q290" s="1141"/>
      <c r="R290" s="1141"/>
      <c r="S290" s="1141"/>
      <c r="T290" s="1141"/>
      <c r="U290" s="1141"/>
      <c r="V290" s="1141"/>
      <c r="W290" s="1141"/>
      <c r="X290" s="1141"/>
      <c r="Y290" s="1141"/>
      <c r="Z290" s="1141"/>
      <c r="AA290" s="1141"/>
      <c r="AB290" s="1141"/>
      <c r="AC290" s="1141"/>
      <c r="AD290" s="1141"/>
      <c r="AE290" s="1141"/>
      <c r="AF290" s="1141"/>
      <c r="AG290" s="1141"/>
      <c r="AH290" s="1141"/>
      <c r="AI290" s="1141"/>
      <c r="AJ290" s="1141"/>
      <c r="AK290" s="1141"/>
      <c r="AL290" s="1141"/>
      <c r="AM290" s="1141"/>
      <c r="AN290" s="1141"/>
      <c r="AO290" s="1141"/>
      <c r="AP290" s="1141"/>
      <c r="AQ290" s="1141"/>
      <c r="AR290" s="1141"/>
      <c r="AS290" s="1141"/>
      <c r="AT290" s="1141"/>
      <c r="AU290" s="1141"/>
      <c r="AV290" s="1141"/>
      <c r="AW290" s="1141"/>
      <c r="AX290" s="1141"/>
    </row>
    <row r="291">
      <c r="A291" s="858"/>
      <c r="B291" s="1143"/>
      <c r="C291" s="1141"/>
      <c r="D291" s="1141"/>
      <c r="E291" s="1141"/>
      <c r="F291" s="1141"/>
      <c r="G291" s="1141"/>
      <c r="H291" s="1141"/>
      <c r="I291" s="1141"/>
      <c r="J291" s="1141"/>
      <c r="K291" s="1141"/>
      <c r="L291" s="1141"/>
      <c r="M291" s="1141"/>
      <c r="N291" s="1141"/>
      <c r="O291" s="1141"/>
      <c r="P291" s="1141"/>
      <c r="Q291" s="1141"/>
      <c r="R291" s="1141"/>
      <c r="S291" s="1141"/>
      <c r="T291" s="1141"/>
      <c r="U291" s="1141"/>
      <c r="V291" s="1141"/>
      <c r="W291" s="1141"/>
      <c r="X291" s="1141"/>
      <c r="Y291" s="1141"/>
      <c r="Z291" s="1141"/>
      <c r="AA291" s="1141"/>
      <c r="AB291" s="1141"/>
      <c r="AC291" s="1141"/>
      <c r="AD291" s="1141"/>
      <c r="AE291" s="1141"/>
      <c r="AF291" s="1141"/>
      <c r="AG291" s="1141"/>
      <c r="AH291" s="1141"/>
      <c r="AI291" s="1141"/>
      <c r="AJ291" s="1141"/>
      <c r="AK291" s="1141"/>
      <c r="AL291" s="1141"/>
      <c r="AM291" s="1141"/>
      <c r="AN291" s="1141"/>
      <c r="AO291" s="1141"/>
      <c r="AP291" s="1141"/>
      <c r="AQ291" s="1141"/>
      <c r="AR291" s="1141"/>
      <c r="AS291" s="1141"/>
      <c r="AT291" s="1141"/>
      <c r="AU291" s="1141"/>
      <c r="AV291" s="1141"/>
      <c r="AW291" s="1141"/>
      <c r="AX291" s="1141"/>
    </row>
    <row r="292">
      <c r="A292" s="858"/>
      <c r="B292" s="1143"/>
      <c r="C292" s="1141"/>
      <c r="D292" s="1141"/>
      <c r="E292" s="1141"/>
      <c r="F292" s="1141"/>
      <c r="G292" s="1141"/>
      <c r="H292" s="1141"/>
      <c r="I292" s="1141"/>
      <c r="J292" s="1141"/>
      <c r="K292" s="1141"/>
      <c r="L292" s="1141"/>
      <c r="M292" s="1141"/>
      <c r="N292" s="1141"/>
      <c r="O292" s="1141"/>
      <c r="P292" s="1141"/>
      <c r="Q292" s="1141"/>
      <c r="R292" s="1141"/>
      <c r="S292" s="1141"/>
      <c r="T292" s="1141"/>
      <c r="U292" s="1141"/>
      <c r="V292" s="1141"/>
      <c r="W292" s="1141"/>
      <c r="X292" s="1141"/>
      <c r="Y292" s="1141"/>
      <c r="Z292" s="1141"/>
      <c r="AA292" s="1141"/>
      <c r="AB292" s="1141"/>
      <c r="AC292" s="1141"/>
      <c r="AD292" s="1141"/>
      <c r="AE292" s="1141"/>
      <c r="AF292" s="1141"/>
      <c r="AG292" s="1141"/>
      <c r="AH292" s="1141"/>
      <c r="AI292" s="1141"/>
      <c r="AJ292" s="1141"/>
      <c r="AK292" s="1141"/>
      <c r="AL292" s="1141"/>
      <c r="AM292" s="1141"/>
      <c r="AN292" s="1141"/>
      <c r="AO292" s="1141"/>
      <c r="AP292" s="1141"/>
      <c r="AQ292" s="1141"/>
      <c r="AR292" s="1141"/>
      <c r="AS292" s="1141"/>
      <c r="AT292" s="1141"/>
      <c r="AU292" s="1141"/>
      <c r="AV292" s="1141"/>
      <c r="AW292" s="1141"/>
      <c r="AX292" s="1141"/>
    </row>
    <row r="293">
      <c r="A293" s="858"/>
      <c r="B293" s="1143"/>
      <c r="C293" s="1141"/>
      <c r="D293" s="1141"/>
      <c r="E293" s="1141"/>
      <c r="F293" s="1141"/>
      <c r="G293" s="1141"/>
      <c r="H293" s="1141"/>
      <c r="I293" s="1141"/>
      <c r="J293" s="1141"/>
      <c r="K293" s="1141"/>
      <c r="L293" s="1141"/>
      <c r="M293" s="1141"/>
      <c r="N293" s="1141"/>
      <c r="O293" s="1141"/>
      <c r="P293" s="1141"/>
      <c r="Q293" s="1141"/>
      <c r="R293" s="1141"/>
      <c r="S293" s="1141"/>
      <c r="T293" s="1141"/>
      <c r="U293" s="1141"/>
      <c r="V293" s="1141"/>
      <c r="W293" s="1141"/>
      <c r="X293" s="1141"/>
      <c r="Y293" s="1141"/>
      <c r="Z293" s="1141"/>
      <c r="AA293" s="1141"/>
      <c r="AB293" s="1141"/>
      <c r="AC293" s="1141"/>
      <c r="AD293" s="1141"/>
      <c r="AE293" s="1141"/>
      <c r="AF293" s="1141"/>
      <c r="AG293" s="1141"/>
      <c r="AH293" s="1141"/>
      <c r="AI293" s="1141"/>
      <c r="AJ293" s="1141"/>
      <c r="AK293" s="1141"/>
      <c r="AL293" s="1141"/>
      <c r="AM293" s="1141"/>
      <c r="AN293" s="1141"/>
      <c r="AO293" s="1141"/>
      <c r="AP293" s="1141"/>
      <c r="AQ293" s="1141"/>
      <c r="AR293" s="1141"/>
      <c r="AS293" s="1141"/>
      <c r="AT293" s="1141"/>
      <c r="AU293" s="1141"/>
      <c r="AV293" s="1141"/>
      <c r="AW293" s="1141"/>
      <c r="AX293" s="1141"/>
    </row>
    <row r="294">
      <c r="A294" s="858"/>
      <c r="B294" s="1143"/>
      <c r="C294" s="1141"/>
      <c r="D294" s="1141"/>
      <c r="E294" s="1141"/>
      <c r="F294" s="1141"/>
      <c r="G294" s="1141"/>
      <c r="H294" s="1141"/>
      <c r="I294" s="1141"/>
      <c r="J294" s="1141"/>
      <c r="K294" s="1141"/>
      <c r="L294" s="1141"/>
      <c r="M294" s="1141"/>
      <c r="N294" s="1141"/>
      <c r="O294" s="1141"/>
      <c r="P294" s="1141"/>
      <c r="Q294" s="1141"/>
      <c r="R294" s="1141"/>
      <c r="S294" s="1141"/>
      <c r="T294" s="1141"/>
      <c r="U294" s="1141"/>
      <c r="V294" s="1141"/>
      <c r="W294" s="1141"/>
      <c r="X294" s="1141"/>
      <c r="Y294" s="1141"/>
      <c r="Z294" s="1141"/>
      <c r="AA294" s="1141"/>
      <c r="AB294" s="1141"/>
      <c r="AC294" s="1141"/>
      <c r="AD294" s="1141"/>
      <c r="AE294" s="1141"/>
      <c r="AF294" s="1141"/>
      <c r="AG294" s="1141"/>
      <c r="AH294" s="1141"/>
      <c r="AI294" s="1141"/>
      <c r="AJ294" s="1141"/>
      <c r="AK294" s="1141"/>
      <c r="AL294" s="1141"/>
      <c r="AM294" s="1141"/>
      <c r="AN294" s="1141"/>
      <c r="AO294" s="1141"/>
      <c r="AP294" s="1141"/>
      <c r="AQ294" s="1141"/>
      <c r="AR294" s="1141"/>
      <c r="AS294" s="1141"/>
      <c r="AT294" s="1141"/>
      <c r="AU294" s="1141"/>
      <c r="AV294" s="1141"/>
      <c r="AW294" s="1141"/>
      <c r="AX294" s="1141"/>
    </row>
    <row r="295">
      <c r="A295" s="858"/>
      <c r="B295" s="1143"/>
      <c r="C295" s="1141"/>
      <c r="D295" s="1141"/>
      <c r="E295" s="1141"/>
      <c r="F295" s="1141"/>
      <c r="G295" s="1141"/>
      <c r="H295" s="1141"/>
      <c r="I295" s="1141"/>
      <c r="J295" s="1141"/>
      <c r="K295" s="1141"/>
      <c r="L295" s="1141"/>
      <c r="M295" s="1141"/>
      <c r="N295" s="1141"/>
      <c r="O295" s="1141"/>
      <c r="P295" s="1141"/>
      <c r="Q295" s="1141"/>
      <c r="R295" s="1141"/>
      <c r="S295" s="1141"/>
      <c r="T295" s="1141"/>
      <c r="U295" s="1141"/>
      <c r="V295" s="1141"/>
      <c r="W295" s="1141"/>
      <c r="X295" s="1141"/>
      <c r="Y295" s="1141"/>
      <c r="Z295" s="1141"/>
      <c r="AA295" s="1141"/>
      <c r="AB295" s="1141"/>
      <c r="AC295" s="1141"/>
      <c r="AD295" s="1141"/>
      <c r="AE295" s="1141"/>
      <c r="AF295" s="1141"/>
      <c r="AG295" s="1141"/>
      <c r="AH295" s="1141"/>
      <c r="AI295" s="1141"/>
      <c r="AJ295" s="1141"/>
      <c r="AK295" s="1141"/>
      <c r="AL295" s="1141"/>
      <c r="AM295" s="1141"/>
      <c r="AN295" s="1141"/>
      <c r="AO295" s="1141"/>
      <c r="AP295" s="1141"/>
      <c r="AQ295" s="1141"/>
      <c r="AR295" s="1141"/>
      <c r="AS295" s="1141"/>
      <c r="AT295" s="1141"/>
      <c r="AU295" s="1141"/>
      <c r="AV295" s="1141"/>
      <c r="AW295" s="1141"/>
      <c r="AX295" s="1141"/>
    </row>
    <row r="296">
      <c r="A296" s="858"/>
      <c r="B296" s="1143"/>
      <c r="C296" s="1141"/>
      <c r="D296" s="1141"/>
      <c r="E296" s="1141"/>
      <c r="F296" s="1141"/>
      <c r="G296" s="1141"/>
      <c r="H296" s="1141"/>
      <c r="I296" s="1141"/>
      <c r="J296" s="1141"/>
      <c r="K296" s="1141"/>
      <c r="L296" s="1141"/>
      <c r="M296" s="1141"/>
      <c r="N296" s="1141"/>
      <c r="O296" s="1141"/>
      <c r="P296" s="1141"/>
      <c r="Q296" s="1141"/>
      <c r="R296" s="1141"/>
      <c r="S296" s="1141"/>
      <c r="T296" s="1141"/>
      <c r="U296" s="1141"/>
      <c r="V296" s="1141"/>
      <c r="W296" s="1141"/>
      <c r="X296" s="1141"/>
      <c r="Y296" s="1141"/>
      <c r="Z296" s="1141"/>
      <c r="AA296" s="1141"/>
      <c r="AB296" s="1141"/>
      <c r="AC296" s="1141"/>
      <c r="AD296" s="1141"/>
      <c r="AE296" s="1141"/>
      <c r="AF296" s="1141"/>
      <c r="AG296" s="1141"/>
      <c r="AH296" s="1141"/>
      <c r="AI296" s="1141"/>
      <c r="AJ296" s="1141"/>
      <c r="AK296" s="1141"/>
      <c r="AL296" s="1141"/>
      <c r="AM296" s="1141"/>
      <c r="AN296" s="1141"/>
      <c r="AO296" s="1141"/>
      <c r="AP296" s="1141"/>
      <c r="AQ296" s="1141"/>
      <c r="AR296" s="1141"/>
      <c r="AS296" s="1141"/>
      <c r="AT296" s="1141"/>
      <c r="AU296" s="1141"/>
      <c r="AV296" s="1141"/>
      <c r="AW296" s="1141"/>
      <c r="AX296" s="1141"/>
    </row>
    <row r="297">
      <c r="A297" s="858"/>
      <c r="B297" s="1143"/>
      <c r="C297" s="1141"/>
      <c r="D297" s="1141"/>
      <c r="E297" s="1141"/>
      <c r="F297" s="1141"/>
      <c r="G297" s="1141"/>
      <c r="H297" s="1141"/>
      <c r="I297" s="1141"/>
      <c r="J297" s="1141"/>
      <c r="K297" s="1141"/>
      <c r="L297" s="1141"/>
      <c r="M297" s="1141"/>
      <c r="N297" s="1141"/>
      <c r="O297" s="1141"/>
      <c r="P297" s="1141"/>
      <c r="Q297" s="1141"/>
      <c r="R297" s="1141"/>
      <c r="S297" s="1141"/>
      <c r="T297" s="1141"/>
      <c r="U297" s="1141"/>
      <c r="V297" s="1141"/>
      <c r="W297" s="1141"/>
      <c r="X297" s="1141"/>
      <c r="Y297" s="1141"/>
      <c r="Z297" s="1141"/>
      <c r="AA297" s="1141"/>
      <c r="AB297" s="1141"/>
      <c r="AC297" s="1141"/>
      <c r="AD297" s="1141"/>
      <c r="AE297" s="1141"/>
      <c r="AF297" s="1141"/>
      <c r="AG297" s="1141"/>
      <c r="AH297" s="1141"/>
      <c r="AI297" s="1141"/>
      <c r="AJ297" s="1141"/>
      <c r="AK297" s="1141"/>
      <c r="AL297" s="1141"/>
      <c r="AM297" s="1141"/>
      <c r="AN297" s="1141"/>
      <c r="AO297" s="1141"/>
      <c r="AP297" s="1141"/>
      <c r="AQ297" s="1141"/>
      <c r="AR297" s="1141"/>
      <c r="AS297" s="1141"/>
      <c r="AT297" s="1141"/>
      <c r="AU297" s="1141"/>
      <c r="AV297" s="1141"/>
      <c r="AW297" s="1141"/>
      <c r="AX297" s="1141"/>
    </row>
    <row r="298">
      <c r="A298" s="858"/>
      <c r="B298" s="1143"/>
      <c r="C298" s="1141"/>
      <c r="D298" s="1141"/>
      <c r="E298" s="1141"/>
      <c r="F298" s="1141"/>
      <c r="G298" s="1141"/>
      <c r="H298" s="1141"/>
      <c r="I298" s="1141"/>
      <c r="J298" s="1141"/>
      <c r="K298" s="1141"/>
      <c r="L298" s="1141"/>
      <c r="M298" s="1141"/>
      <c r="N298" s="1141"/>
      <c r="O298" s="1141"/>
      <c r="P298" s="1141"/>
      <c r="Q298" s="1141"/>
      <c r="R298" s="1141"/>
      <c r="S298" s="1141"/>
      <c r="T298" s="1141"/>
      <c r="U298" s="1141"/>
      <c r="V298" s="1141"/>
      <c r="W298" s="1141"/>
      <c r="X298" s="1141"/>
      <c r="Y298" s="1141"/>
      <c r="Z298" s="1141"/>
      <c r="AA298" s="1141"/>
      <c r="AB298" s="1141"/>
      <c r="AC298" s="1141"/>
      <c r="AD298" s="1141"/>
      <c r="AE298" s="1141"/>
      <c r="AF298" s="1141"/>
      <c r="AG298" s="1141"/>
      <c r="AH298" s="1141"/>
      <c r="AI298" s="1141"/>
      <c r="AJ298" s="1141"/>
      <c r="AK298" s="1141"/>
      <c r="AL298" s="1141"/>
      <c r="AM298" s="1141"/>
      <c r="AN298" s="1141"/>
      <c r="AO298" s="1141"/>
      <c r="AP298" s="1141"/>
      <c r="AQ298" s="1141"/>
      <c r="AR298" s="1141"/>
      <c r="AS298" s="1141"/>
      <c r="AT298" s="1141"/>
      <c r="AU298" s="1141"/>
      <c r="AV298" s="1141"/>
      <c r="AW298" s="1141"/>
      <c r="AX298" s="1141"/>
    </row>
    <row r="299">
      <c r="A299" s="858"/>
      <c r="B299" s="1143"/>
      <c r="C299" s="1141"/>
      <c r="D299" s="1141"/>
      <c r="E299" s="1141"/>
      <c r="F299" s="1141"/>
      <c r="G299" s="1141"/>
      <c r="H299" s="1141"/>
      <c r="I299" s="1141"/>
      <c r="J299" s="1141"/>
      <c r="K299" s="1141"/>
      <c r="L299" s="1141"/>
      <c r="M299" s="1141"/>
      <c r="N299" s="1141"/>
      <c r="O299" s="1141"/>
      <c r="P299" s="1141"/>
      <c r="Q299" s="1141"/>
      <c r="R299" s="1141"/>
      <c r="S299" s="1141"/>
      <c r="T299" s="1141"/>
      <c r="U299" s="1141"/>
      <c r="V299" s="1141"/>
      <c r="W299" s="1141"/>
      <c r="X299" s="1141"/>
      <c r="Y299" s="1141"/>
      <c r="Z299" s="1141"/>
      <c r="AA299" s="1141"/>
      <c r="AB299" s="1141"/>
      <c r="AC299" s="1141"/>
      <c r="AD299" s="1141"/>
      <c r="AE299" s="1141"/>
      <c r="AF299" s="1141"/>
      <c r="AG299" s="1141"/>
      <c r="AH299" s="1141"/>
      <c r="AI299" s="1141"/>
      <c r="AJ299" s="1141"/>
      <c r="AK299" s="1141"/>
      <c r="AL299" s="1141"/>
      <c r="AM299" s="1141"/>
      <c r="AN299" s="1141"/>
      <c r="AO299" s="1141"/>
      <c r="AP299" s="1141"/>
      <c r="AQ299" s="1141"/>
      <c r="AR299" s="1141"/>
      <c r="AS299" s="1141"/>
      <c r="AT299" s="1141"/>
      <c r="AU299" s="1141"/>
      <c r="AV299" s="1141"/>
      <c r="AW299" s="1141"/>
      <c r="AX299" s="1141"/>
    </row>
    <row r="300">
      <c r="A300" s="858"/>
      <c r="B300" s="1143"/>
      <c r="C300" s="1141"/>
      <c r="D300" s="1141"/>
      <c r="E300" s="1141"/>
      <c r="F300" s="1141"/>
      <c r="G300" s="1141"/>
      <c r="H300" s="1141"/>
      <c r="I300" s="1141"/>
      <c r="J300" s="1141"/>
      <c r="K300" s="1141"/>
      <c r="L300" s="1141"/>
      <c r="M300" s="1141"/>
      <c r="N300" s="1141"/>
      <c r="O300" s="1141"/>
      <c r="P300" s="1141"/>
      <c r="Q300" s="1141"/>
      <c r="R300" s="1141"/>
      <c r="S300" s="1141"/>
      <c r="T300" s="1141"/>
      <c r="U300" s="1141"/>
      <c r="V300" s="1141"/>
      <c r="W300" s="1141"/>
      <c r="X300" s="1141"/>
      <c r="Y300" s="1141"/>
      <c r="Z300" s="1141"/>
      <c r="AA300" s="1141"/>
      <c r="AB300" s="1141"/>
      <c r="AC300" s="1141"/>
      <c r="AD300" s="1141"/>
      <c r="AE300" s="1141"/>
      <c r="AF300" s="1141"/>
      <c r="AG300" s="1141"/>
      <c r="AH300" s="1141"/>
      <c r="AI300" s="1141"/>
      <c r="AJ300" s="1141"/>
      <c r="AK300" s="1141"/>
      <c r="AL300" s="1141"/>
      <c r="AM300" s="1141"/>
      <c r="AN300" s="1141"/>
      <c r="AO300" s="1141"/>
      <c r="AP300" s="1141"/>
      <c r="AQ300" s="1141"/>
      <c r="AR300" s="1141"/>
      <c r="AS300" s="1141"/>
      <c r="AT300" s="1141"/>
      <c r="AU300" s="1141"/>
      <c r="AV300" s="1141"/>
      <c r="AW300" s="1141"/>
      <c r="AX300" s="1141"/>
    </row>
    <row r="301">
      <c r="A301" s="858"/>
      <c r="B301" s="1143"/>
      <c r="C301" s="1141"/>
      <c r="D301" s="1141"/>
      <c r="E301" s="1141"/>
      <c r="F301" s="1141"/>
      <c r="G301" s="1141"/>
      <c r="H301" s="1141"/>
      <c r="I301" s="1141"/>
      <c r="J301" s="1141"/>
      <c r="K301" s="1141"/>
      <c r="L301" s="1141"/>
      <c r="M301" s="1141"/>
      <c r="N301" s="1141"/>
      <c r="O301" s="1141"/>
      <c r="P301" s="1141"/>
      <c r="Q301" s="1141"/>
      <c r="R301" s="1141"/>
      <c r="S301" s="1141"/>
      <c r="T301" s="1141"/>
      <c r="U301" s="1141"/>
      <c r="V301" s="1141"/>
      <c r="W301" s="1141"/>
      <c r="X301" s="1141"/>
      <c r="Y301" s="1141"/>
      <c r="Z301" s="1141"/>
      <c r="AA301" s="1141"/>
      <c r="AB301" s="1141"/>
      <c r="AC301" s="1141"/>
      <c r="AD301" s="1141"/>
      <c r="AE301" s="1141"/>
      <c r="AF301" s="1141"/>
      <c r="AG301" s="1141"/>
      <c r="AH301" s="1141"/>
      <c r="AI301" s="1141"/>
      <c r="AJ301" s="1141"/>
      <c r="AK301" s="1141"/>
      <c r="AL301" s="1141"/>
      <c r="AM301" s="1141"/>
      <c r="AN301" s="1141"/>
      <c r="AO301" s="1141"/>
      <c r="AP301" s="1141"/>
      <c r="AQ301" s="1141"/>
      <c r="AR301" s="1141"/>
      <c r="AS301" s="1141"/>
      <c r="AT301" s="1141"/>
      <c r="AU301" s="1141"/>
      <c r="AV301" s="1141"/>
      <c r="AW301" s="1141"/>
      <c r="AX301" s="1141"/>
    </row>
    <row r="302">
      <c r="A302" s="858"/>
      <c r="B302" s="1143"/>
      <c r="C302" s="1141"/>
      <c r="D302" s="1141"/>
      <c r="E302" s="1141"/>
      <c r="F302" s="1141"/>
      <c r="G302" s="1141"/>
      <c r="H302" s="1141"/>
      <c r="I302" s="1141"/>
      <c r="J302" s="1141"/>
      <c r="K302" s="1141"/>
      <c r="L302" s="1141"/>
      <c r="M302" s="1141"/>
      <c r="N302" s="1141"/>
      <c r="O302" s="1141"/>
      <c r="P302" s="1141"/>
      <c r="Q302" s="1141"/>
      <c r="R302" s="1141"/>
      <c r="S302" s="1141"/>
      <c r="T302" s="1141"/>
      <c r="U302" s="1141"/>
      <c r="V302" s="1141"/>
      <c r="W302" s="1141"/>
      <c r="X302" s="1141"/>
      <c r="Y302" s="1141"/>
      <c r="Z302" s="1141"/>
      <c r="AA302" s="1141"/>
      <c r="AB302" s="1141"/>
      <c r="AC302" s="1141"/>
      <c r="AD302" s="1141"/>
      <c r="AE302" s="1141"/>
      <c r="AF302" s="1141"/>
      <c r="AG302" s="1141"/>
      <c r="AH302" s="1141"/>
      <c r="AI302" s="1141"/>
      <c r="AJ302" s="1141"/>
      <c r="AK302" s="1141"/>
      <c r="AL302" s="1141"/>
      <c r="AM302" s="1141"/>
      <c r="AN302" s="1141"/>
      <c r="AO302" s="1141"/>
      <c r="AP302" s="1141"/>
      <c r="AQ302" s="1141"/>
      <c r="AR302" s="1141"/>
      <c r="AS302" s="1141"/>
      <c r="AT302" s="1141"/>
      <c r="AU302" s="1141"/>
      <c r="AV302" s="1141"/>
      <c r="AW302" s="1141"/>
      <c r="AX302" s="1141"/>
    </row>
    <row r="303">
      <c r="A303" s="858"/>
      <c r="B303" s="1143"/>
      <c r="C303" s="1141"/>
      <c r="D303" s="1141"/>
      <c r="E303" s="1141"/>
      <c r="F303" s="1141"/>
      <c r="G303" s="1141"/>
      <c r="H303" s="1141"/>
      <c r="I303" s="1141"/>
      <c r="J303" s="1141"/>
      <c r="K303" s="1141"/>
      <c r="L303" s="1141"/>
      <c r="M303" s="1141"/>
      <c r="N303" s="1141"/>
      <c r="O303" s="1141"/>
      <c r="P303" s="1141"/>
      <c r="Q303" s="1141"/>
      <c r="R303" s="1141"/>
      <c r="S303" s="1141"/>
      <c r="T303" s="1141"/>
      <c r="U303" s="1141"/>
      <c r="V303" s="1141"/>
      <c r="W303" s="1141"/>
      <c r="X303" s="1141"/>
      <c r="Y303" s="1141"/>
      <c r="Z303" s="1141"/>
      <c r="AA303" s="1141"/>
      <c r="AB303" s="1141"/>
      <c r="AC303" s="1141"/>
      <c r="AD303" s="1141"/>
      <c r="AE303" s="1141"/>
      <c r="AF303" s="1141"/>
      <c r="AG303" s="1141"/>
      <c r="AH303" s="1141"/>
      <c r="AI303" s="1141"/>
      <c r="AJ303" s="1141"/>
      <c r="AK303" s="1141"/>
      <c r="AL303" s="1141"/>
      <c r="AM303" s="1141"/>
      <c r="AN303" s="1141"/>
      <c r="AO303" s="1141"/>
      <c r="AP303" s="1141"/>
      <c r="AQ303" s="1141"/>
      <c r="AR303" s="1141"/>
      <c r="AS303" s="1141"/>
      <c r="AT303" s="1141"/>
      <c r="AU303" s="1141"/>
      <c r="AV303" s="1141"/>
      <c r="AW303" s="1141"/>
      <c r="AX303" s="1141"/>
    </row>
    <row r="304">
      <c r="A304" s="858"/>
      <c r="B304" s="1143"/>
      <c r="C304" s="1141"/>
      <c r="D304" s="1141"/>
      <c r="E304" s="1141"/>
      <c r="F304" s="1141"/>
      <c r="G304" s="1141"/>
      <c r="H304" s="1141"/>
      <c r="I304" s="1141"/>
      <c r="J304" s="1141"/>
      <c r="K304" s="1141"/>
      <c r="L304" s="1141"/>
      <c r="M304" s="1141"/>
      <c r="N304" s="1141"/>
      <c r="O304" s="1141"/>
      <c r="P304" s="1141"/>
      <c r="Q304" s="1141"/>
      <c r="R304" s="1141"/>
      <c r="S304" s="1141"/>
      <c r="T304" s="1141"/>
      <c r="U304" s="1141"/>
      <c r="V304" s="1141"/>
      <c r="W304" s="1141"/>
      <c r="X304" s="1141"/>
      <c r="Y304" s="1141"/>
      <c r="Z304" s="1141"/>
      <c r="AA304" s="1141"/>
      <c r="AB304" s="1141"/>
      <c r="AC304" s="1141"/>
      <c r="AD304" s="1141"/>
      <c r="AE304" s="1141"/>
      <c r="AF304" s="1141"/>
      <c r="AG304" s="1141"/>
      <c r="AH304" s="1141"/>
      <c r="AI304" s="1141"/>
      <c r="AJ304" s="1141"/>
      <c r="AK304" s="1141"/>
      <c r="AL304" s="1141"/>
      <c r="AM304" s="1141"/>
      <c r="AN304" s="1141"/>
      <c r="AO304" s="1141"/>
      <c r="AP304" s="1141"/>
      <c r="AQ304" s="1141"/>
      <c r="AR304" s="1141"/>
      <c r="AS304" s="1141"/>
      <c r="AT304" s="1141"/>
      <c r="AU304" s="1141"/>
      <c r="AV304" s="1141"/>
      <c r="AW304" s="1141"/>
      <c r="AX304" s="1141"/>
    </row>
    <row r="305">
      <c r="A305" s="858"/>
      <c r="B305" s="1143"/>
      <c r="C305" s="1141"/>
      <c r="D305" s="1141"/>
      <c r="E305" s="1141"/>
      <c r="F305" s="1141"/>
      <c r="G305" s="1141"/>
      <c r="H305" s="1141"/>
      <c r="I305" s="1141"/>
      <c r="J305" s="1141"/>
      <c r="K305" s="1141"/>
      <c r="L305" s="1141"/>
      <c r="M305" s="1141"/>
      <c r="N305" s="1141"/>
      <c r="O305" s="1141"/>
      <c r="P305" s="1141"/>
      <c r="Q305" s="1141"/>
      <c r="R305" s="1141"/>
      <c r="S305" s="1141"/>
      <c r="T305" s="1141"/>
      <c r="U305" s="1141"/>
      <c r="V305" s="1141"/>
      <c r="W305" s="1141"/>
      <c r="X305" s="1141"/>
      <c r="Y305" s="1141"/>
      <c r="Z305" s="1141"/>
      <c r="AA305" s="1141"/>
      <c r="AB305" s="1141"/>
      <c r="AC305" s="1141"/>
      <c r="AD305" s="1141"/>
      <c r="AE305" s="1141"/>
      <c r="AF305" s="1141"/>
      <c r="AG305" s="1141"/>
      <c r="AH305" s="1141"/>
      <c r="AI305" s="1141"/>
      <c r="AJ305" s="1141"/>
      <c r="AK305" s="1141"/>
      <c r="AL305" s="1141"/>
      <c r="AM305" s="1141"/>
      <c r="AN305" s="1141"/>
      <c r="AO305" s="1141"/>
      <c r="AP305" s="1141"/>
      <c r="AQ305" s="1141"/>
      <c r="AR305" s="1141"/>
      <c r="AS305" s="1141"/>
      <c r="AT305" s="1141"/>
      <c r="AU305" s="1141"/>
      <c r="AV305" s="1141"/>
      <c r="AW305" s="1141"/>
      <c r="AX305" s="1141"/>
    </row>
    <row r="306">
      <c r="A306" s="858"/>
      <c r="B306" s="1143"/>
      <c r="C306" s="1141"/>
      <c r="D306" s="1141"/>
      <c r="E306" s="1141"/>
      <c r="F306" s="1141"/>
      <c r="G306" s="1141"/>
      <c r="H306" s="1141"/>
      <c r="I306" s="1141"/>
      <c r="J306" s="1141"/>
      <c r="K306" s="1141"/>
      <c r="L306" s="1141"/>
      <c r="M306" s="1141"/>
      <c r="N306" s="1141"/>
      <c r="O306" s="1141"/>
      <c r="P306" s="1141"/>
      <c r="Q306" s="1141"/>
      <c r="R306" s="1141"/>
      <c r="S306" s="1141"/>
      <c r="T306" s="1141"/>
      <c r="U306" s="1141"/>
      <c r="V306" s="1141"/>
      <c r="W306" s="1141"/>
      <c r="X306" s="1141"/>
      <c r="Y306" s="1141"/>
      <c r="Z306" s="1141"/>
      <c r="AA306" s="1141"/>
      <c r="AB306" s="1141"/>
      <c r="AC306" s="1141"/>
      <c r="AD306" s="1141"/>
      <c r="AE306" s="1141"/>
      <c r="AF306" s="1141"/>
      <c r="AG306" s="1141"/>
      <c r="AH306" s="1141"/>
      <c r="AI306" s="1141"/>
      <c r="AJ306" s="1141"/>
      <c r="AK306" s="1141"/>
      <c r="AL306" s="1141"/>
      <c r="AM306" s="1141"/>
      <c r="AN306" s="1141"/>
      <c r="AO306" s="1141"/>
      <c r="AP306" s="1141"/>
      <c r="AQ306" s="1141"/>
      <c r="AR306" s="1141"/>
      <c r="AS306" s="1141"/>
      <c r="AT306" s="1141"/>
      <c r="AU306" s="1141"/>
      <c r="AV306" s="1141"/>
      <c r="AW306" s="1141"/>
      <c r="AX306" s="1141"/>
    </row>
    <row r="307">
      <c r="A307" s="858"/>
      <c r="B307" s="1143"/>
      <c r="C307" s="1141"/>
      <c r="D307" s="1141"/>
      <c r="E307" s="1141"/>
      <c r="F307" s="1141"/>
      <c r="G307" s="1141"/>
      <c r="H307" s="1141"/>
      <c r="I307" s="1141"/>
      <c r="J307" s="1141"/>
      <c r="K307" s="1141"/>
      <c r="L307" s="1141"/>
      <c r="M307" s="1141"/>
      <c r="N307" s="1141"/>
      <c r="O307" s="1141"/>
      <c r="P307" s="1141"/>
      <c r="Q307" s="1141"/>
      <c r="R307" s="1141"/>
      <c r="S307" s="1141"/>
      <c r="T307" s="1141"/>
      <c r="U307" s="1141"/>
      <c r="V307" s="1141"/>
      <c r="W307" s="1141"/>
      <c r="X307" s="1141"/>
      <c r="Y307" s="1141"/>
      <c r="Z307" s="1141"/>
      <c r="AA307" s="1141"/>
      <c r="AB307" s="1141"/>
      <c r="AC307" s="1141"/>
      <c r="AD307" s="1141"/>
      <c r="AE307" s="1141"/>
      <c r="AF307" s="1141"/>
      <c r="AG307" s="1141"/>
      <c r="AH307" s="1141"/>
      <c r="AI307" s="1141"/>
      <c r="AJ307" s="1141"/>
      <c r="AK307" s="1141"/>
      <c r="AL307" s="1141"/>
      <c r="AM307" s="1141"/>
      <c r="AN307" s="1141"/>
      <c r="AO307" s="1141"/>
      <c r="AP307" s="1141"/>
      <c r="AQ307" s="1141"/>
      <c r="AR307" s="1141"/>
      <c r="AS307" s="1141"/>
      <c r="AT307" s="1141"/>
      <c r="AU307" s="1141"/>
      <c r="AV307" s="1141"/>
      <c r="AW307" s="1141"/>
      <c r="AX307" s="1141"/>
    </row>
    <row r="308">
      <c r="A308" s="858"/>
      <c r="B308" s="1143"/>
      <c r="C308" s="1141"/>
      <c r="D308" s="1141"/>
      <c r="E308" s="1141"/>
      <c r="F308" s="1141"/>
      <c r="G308" s="1141"/>
      <c r="H308" s="1141"/>
      <c r="I308" s="1141"/>
      <c r="J308" s="1141"/>
      <c r="K308" s="1141"/>
      <c r="L308" s="1141"/>
      <c r="M308" s="1141"/>
      <c r="N308" s="1141"/>
      <c r="O308" s="1141"/>
      <c r="P308" s="1141"/>
      <c r="Q308" s="1141"/>
      <c r="R308" s="1141"/>
      <c r="S308" s="1141"/>
      <c r="T308" s="1141"/>
      <c r="U308" s="1141"/>
      <c r="V308" s="1141"/>
      <c r="W308" s="1141"/>
      <c r="X308" s="1141"/>
      <c r="Y308" s="1141"/>
      <c r="Z308" s="1141"/>
      <c r="AA308" s="1141"/>
      <c r="AB308" s="1141"/>
      <c r="AC308" s="1141"/>
      <c r="AD308" s="1141"/>
      <c r="AE308" s="1141"/>
      <c r="AF308" s="1141"/>
      <c r="AG308" s="1141"/>
      <c r="AH308" s="1141"/>
      <c r="AI308" s="1141"/>
      <c r="AJ308" s="1141"/>
      <c r="AK308" s="1141"/>
      <c r="AL308" s="1141"/>
      <c r="AM308" s="1141"/>
      <c r="AN308" s="1141"/>
      <c r="AO308" s="1141"/>
      <c r="AP308" s="1141"/>
      <c r="AQ308" s="1141"/>
      <c r="AR308" s="1141"/>
      <c r="AS308" s="1141"/>
      <c r="AT308" s="1141"/>
      <c r="AU308" s="1141"/>
      <c r="AV308" s="1141"/>
      <c r="AW308" s="1141"/>
      <c r="AX308" s="1141"/>
    </row>
    <row r="309">
      <c r="A309" s="858"/>
      <c r="B309" s="1143"/>
      <c r="C309" s="1141"/>
      <c r="D309" s="1141"/>
      <c r="E309" s="1141"/>
      <c r="F309" s="1141"/>
      <c r="G309" s="1141"/>
      <c r="H309" s="1141"/>
      <c r="I309" s="1141"/>
      <c r="J309" s="1141"/>
      <c r="K309" s="1141"/>
      <c r="L309" s="1141"/>
      <c r="M309" s="1141"/>
      <c r="N309" s="1141"/>
      <c r="O309" s="1141"/>
      <c r="P309" s="1141"/>
      <c r="Q309" s="1141"/>
      <c r="R309" s="1141"/>
      <c r="S309" s="1141"/>
      <c r="T309" s="1141"/>
      <c r="U309" s="1141"/>
      <c r="V309" s="1141"/>
      <c r="W309" s="1141"/>
      <c r="X309" s="1141"/>
      <c r="Y309" s="1141"/>
      <c r="Z309" s="1141"/>
      <c r="AA309" s="1141"/>
      <c r="AB309" s="1141"/>
      <c r="AC309" s="1141"/>
      <c r="AD309" s="1141"/>
      <c r="AE309" s="1141"/>
      <c r="AF309" s="1141"/>
      <c r="AG309" s="1141"/>
      <c r="AH309" s="1141"/>
      <c r="AI309" s="1141"/>
      <c r="AJ309" s="1141"/>
      <c r="AK309" s="1141"/>
      <c r="AL309" s="1141"/>
      <c r="AM309" s="1141"/>
      <c r="AN309" s="1141"/>
      <c r="AO309" s="1141"/>
      <c r="AP309" s="1141"/>
      <c r="AQ309" s="1141"/>
      <c r="AR309" s="1141"/>
      <c r="AS309" s="1141"/>
      <c r="AT309" s="1141"/>
      <c r="AU309" s="1141"/>
      <c r="AV309" s="1141"/>
      <c r="AW309" s="1141"/>
      <c r="AX309" s="1141"/>
    </row>
    <row r="310">
      <c r="A310" s="858"/>
      <c r="B310" s="1143"/>
      <c r="C310" s="1141"/>
      <c r="D310" s="1141"/>
      <c r="E310" s="1141"/>
      <c r="F310" s="1141"/>
      <c r="G310" s="1141"/>
      <c r="H310" s="1141"/>
      <c r="I310" s="1141"/>
      <c r="J310" s="1141"/>
      <c r="K310" s="1141"/>
      <c r="L310" s="1141"/>
      <c r="M310" s="1141"/>
      <c r="N310" s="1141"/>
      <c r="O310" s="1141"/>
      <c r="P310" s="1141"/>
      <c r="Q310" s="1141"/>
      <c r="R310" s="1141"/>
      <c r="S310" s="1141"/>
      <c r="T310" s="1141"/>
      <c r="U310" s="1141"/>
      <c r="V310" s="1141"/>
      <c r="W310" s="1141"/>
      <c r="X310" s="1141"/>
      <c r="Y310" s="1141"/>
      <c r="Z310" s="1141"/>
      <c r="AA310" s="1141"/>
      <c r="AB310" s="1141"/>
      <c r="AC310" s="1141"/>
      <c r="AD310" s="1141"/>
      <c r="AE310" s="1141"/>
      <c r="AF310" s="1141"/>
      <c r="AG310" s="1141"/>
      <c r="AH310" s="1141"/>
      <c r="AI310" s="1141"/>
      <c r="AJ310" s="1141"/>
      <c r="AK310" s="1141"/>
      <c r="AL310" s="1141"/>
      <c r="AM310" s="1141"/>
      <c r="AN310" s="1141"/>
      <c r="AO310" s="1141"/>
      <c r="AP310" s="1141"/>
      <c r="AQ310" s="1141"/>
      <c r="AR310" s="1141"/>
      <c r="AS310" s="1141"/>
      <c r="AT310" s="1141"/>
      <c r="AU310" s="1141"/>
      <c r="AV310" s="1141"/>
      <c r="AW310" s="1141"/>
      <c r="AX310" s="1141"/>
    </row>
    <row r="311">
      <c r="A311" s="858"/>
      <c r="B311" s="1143"/>
      <c r="C311" s="1141"/>
      <c r="D311" s="1141"/>
      <c r="E311" s="1141"/>
      <c r="F311" s="1141"/>
      <c r="G311" s="1141"/>
      <c r="H311" s="1141"/>
      <c r="I311" s="1141"/>
      <c r="J311" s="1141"/>
      <c r="K311" s="1141"/>
      <c r="L311" s="1141"/>
      <c r="M311" s="1141"/>
      <c r="N311" s="1141"/>
      <c r="O311" s="1141"/>
      <c r="P311" s="1141"/>
      <c r="Q311" s="1141"/>
      <c r="R311" s="1141"/>
      <c r="S311" s="1141"/>
      <c r="T311" s="1141"/>
      <c r="U311" s="1141"/>
      <c r="V311" s="1141"/>
      <c r="W311" s="1141"/>
      <c r="X311" s="1141"/>
      <c r="Y311" s="1141"/>
      <c r="Z311" s="1141"/>
      <c r="AA311" s="1141"/>
      <c r="AB311" s="1141"/>
      <c r="AC311" s="1141"/>
      <c r="AD311" s="1141"/>
      <c r="AE311" s="1141"/>
      <c r="AF311" s="1141"/>
      <c r="AG311" s="1141"/>
      <c r="AH311" s="1141"/>
      <c r="AI311" s="1141"/>
      <c r="AJ311" s="1141"/>
      <c r="AK311" s="1141"/>
      <c r="AL311" s="1141"/>
      <c r="AM311" s="1141"/>
      <c r="AN311" s="1141"/>
      <c r="AO311" s="1141"/>
      <c r="AP311" s="1141"/>
      <c r="AQ311" s="1141"/>
      <c r="AR311" s="1141"/>
      <c r="AS311" s="1141"/>
      <c r="AT311" s="1141"/>
      <c r="AU311" s="1141"/>
      <c r="AV311" s="1141"/>
      <c r="AW311" s="1141"/>
      <c r="AX311" s="1141"/>
    </row>
    <row r="312">
      <c r="A312" s="858"/>
      <c r="B312" s="1143"/>
      <c r="C312" s="1141"/>
      <c r="D312" s="1141"/>
      <c r="E312" s="1141"/>
      <c r="F312" s="1141"/>
      <c r="G312" s="1141"/>
      <c r="H312" s="1141"/>
      <c r="I312" s="1141"/>
      <c r="J312" s="1141"/>
      <c r="K312" s="1141"/>
      <c r="L312" s="1141"/>
      <c r="M312" s="1141"/>
      <c r="N312" s="1141"/>
      <c r="O312" s="1141"/>
      <c r="P312" s="1141"/>
      <c r="Q312" s="1141"/>
      <c r="R312" s="1141"/>
      <c r="S312" s="1141"/>
      <c r="T312" s="1141"/>
      <c r="U312" s="1141"/>
      <c r="V312" s="1141"/>
      <c r="W312" s="1141"/>
      <c r="X312" s="1141"/>
      <c r="Y312" s="1141"/>
      <c r="Z312" s="1141"/>
      <c r="AA312" s="1141"/>
      <c r="AB312" s="1141"/>
      <c r="AC312" s="1141"/>
      <c r="AD312" s="1141"/>
      <c r="AE312" s="1141"/>
      <c r="AF312" s="1141"/>
      <c r="AG312" s="1141"/>
      <c r="AH312" s="1141"/>
      <c r="AI312" s="1141"/>
      <c r="AJ312" s="1141"/>
      <c r="AK312" s="1141"/>
      <c r="AL312" s="1141"/>
      <c r="AM312" s="1141"/>
      <c r="AN312" s="1141"/>
      <c r="AO312" s="1141"/>
      <c r="AP312" s="1141"/>
      <c r="AQ312" s="1141"/>
      <c r="AR312" s="1141"/>
      <c r="AS312" s="1141"/>
      <c r="AT312" s="1141"/>
      <c r="AU312" s="1141"/>
      <c r="AV312" s="1141"/>
      <c r="AW312" s="1141"/>
      <c r="AX312" s="1141"/>
    </row>
    <row r="313">
      <c r="A313" s="858"/>
      <c r="B313" s="1143"/>
      <c r="C313" s="1141"/>
      <c r="D313" s="1141"/>
      <c r="E313" s="1141"/>
      <c r="F313" s="1141"/>
      <c r="G313" s="1141"/>
      <c r="H313" s="1141"/>
      <c r="I313" s="1141"/>
      <c r="J313" s="1141"/>
      <c r="K313" s="1141"/>
      <c r="L313" s="1141"/>
      <c r="M313" s="1141"/>
      <c r="N313" s="1141"/>
      <c r="O313" s="1141"/>
      <c r="P313" s="1141"/>
      <c r="Q313" s="1141"/>
      <c r="R313" s="1141"/>
      <c r="S313" s="1141"/>
      <c r="T313" s="1141"/>
      <c r="U313" s="1141"/>
      <c r="V313" s="1141"/>
      <c r="W313" s="1141"/>
      <c r="X313" s="1141"/>
      <c r="Y313" s="1141"/>
      <c r="Z313" s="1141"/>
      <c r="AA313" s="1141"/>
      <c r="AB313" s="1141"/>
      <c r="AC313" s="1141"/>
      <c r="AD313" s="1141"/>
      <c r="AE313" s="1141"/>
      <c r="AF313" s="1141"/>
      <c r="AG313" s="1141"/>
      <c r="AH313" s="1141"/>
      <c r="AI313" s="1141"/>
      <c r="AJ313" s="1141"/>
      <c r="AK313" s="1141"/>
      <c r="AL313" s="1141"/>
      <c r="AM313" s="1141"/>
      <c r="AN313" s="1141"/>
      <c r="AO313" s="1141"/>
      <c r="AP313" s="1141"/>
      <c r="AQ313" s="1141"/>
      <c r="AR313" s="1141"/>
      <c r="AS313" s="1141"/>
      <c r="AT313" s="1141"/>
      <c r="AU313" s="1141"/>
      <c r="AV313" s="1141"/>
      <c r="AW313" s="1141"/>
      <c r="AX313" s="1141"/>
    </row>
    <row r="314">
      <c r="A314" s="858"/>
      <c r="B314" s="1143"/>
      <c r="C314" s="1141"/>
      <c r="D314" s="1141"/>
      <c r="E314" s="1141"/>
      <c r="F314" s="1141"/>
      <c r="G314" s="1141"/>
      <c r="H314" s="1141"/>
      <c r="I314" s="1141"/>
      <c r="J314" s="1141"/>
      <c r="K314" s="1141"/>
      <c r="L314" s="1141"/>
      <c r="M314" s="1141"/>
      <c r="N314" s="1141"/>
      <c r="O314" s="1141"/>
      <c r="P314" s="1141"/>
      <c r="Q314" s="1141"/>
      <c r="R314" s="1141"/>
      <c r="S314" s="1141"/>
      <c r="T314" s="1141"/>
      <c r="U314" s="1141"/>
      <c r="V314" s="1141"/>
      <c r="W314" s="1141"/>
      <c r="X314" s="1141"/>
      <c r="Y314" s="1141"/>
      <c r="Z314" s="1141"/>
      <c r="AA314" s="1141"/>
      <c r="AB314" s="1141"/>
      <c r="AC314" s="1141"/>
      <c r="AD314" s="1141"/>
      <c r="AE314" s="1141"/>
      <c r="AF314" s="1141"/>
      <c r="AG314" s="1141"/>
      <c r="AH314" s="1141"/>
      <c r="AI314" s="1141"/>
      <c r="AJ314" s="1141"/>
      <c r="AK314" s="1141"/>
      <c r="AL314" s="1141"/>
      <c r="AM314" s="1141"/>
      <c r="AN314" s="1141"/>
      <c r="AO314" s="1141"/>
      <c r="AP314" s="1141"/>
      <c r="AQ314" s="1141"/>
      <c r="AR314" s="1141"/>
      <c r="AS314" s="1141"/>
      <c r="AT314" s="1141"/>
      <c r="AU314" s="1141"/>
      <c r="AV314" s="1141"/>
      <c r="AW314" s="1141"/>
      <c r="AX314" s="1141"/>
    </row>
    <row r="315">
      <c r="A315" s="858"/>
      <c r="B315" s="1143"/>
      <c r="C315" s="1141"/>
      <c r="D315" s="1141"/>
      <c r="E315" s="1141"/>
      <c r="F315" s="1141"/>
      <c r="G315" s="1141"/>
      <c r="H315" s="1141"/>
      <c r="I315" s="1141"/>
      <c r="J315" s="1141"/>
      <c r="K315" s="1141"/>
      <c r="L315" s="1141"/>
      <c r="M315" s="1141"/>
      <c r="N315" s="1141"/>
      <c r="O315" s="1141"/>
      <c r="P315" s="1141"/>
      <c r="Q315" s="1141"/>
      <c r="R315" s="1141"/>
      <c r="S315" s="1141"/>
      <c r="T315" s="1141"/>
      <c r="U315" s="1141"/>
      <c r="V315" s="1141"/>
      <c r="W315" s="1141"/>
      <c r="X315" s="1141"/>
      <c r="Y315" s="1141"/>
      <c r="Z315" s="1141"/>
      <c r="AA315" s="1141"/>
      <c r="AB315" s="1141"/>
      <c r="AC315" s="1141"/>
      <c r="AD315" s="1141"/>
      <c r="AE315" s="1141"/>
      <c r="AF315" s="1141"/>
      <c r="AG315" s="1141"/>
      <c r="AH315" s="1141"/>
      <c r="AI315" s="1141"/>
      <c r="AJ315" s="1141"/>
      <c r="AK315" s="1141"/>
      <c r="AL315" s="1141"/>
      <c r="AM315" s="1141"/>
      <c r="AN315" s="1141"/>
      <c r="AO315" s="1141"/>
      <c r="AP315" s="1141"/>
      <c r="AQ315" s="1141"/>
      <c r="AR315" s="1141"/>
      <c r="AS315" s="1141"/>
      <c r="AT315" s="1141"/>
      <c r="AU315" s="1141"/>
      <c r="AV315" s="1141"/>
      <c r="AW315" s="1141"/>
      <c r="AX315" s="1141"/>
    </row>
    <row r="316">
      <c r="A316" s="858"/>
      <c r="B316" s="1143"/>
      <c r="C316" s="1141"/>
      <c r="D316" s="1141"/>
      <c r="E316" s="1141"/>
      <c r="F316" s="1141"/>
      <c r="G316" s="1141"/>
      <c r="H316" s="1141"/>
      <c r="I316" s="1141"/>
      <c r="J316" s="1141"/>
      <c r="K316" s="1141"/>
      <c r="L316" s="1141"/>
      <c r="M316" s="1141"/>
      <c r="N316" s="1141"/>
      <c r="O316" s="1141"/>
      <c r="P316" s="1141"/>
      <c r="Q316" s="1141"/>
      <c r="R316" s="1141"/>
      <c r="S316" s="1141"/>
      <c r="T316" s="1141"/>
      <c r="U316" s="1141"/>
      <c r="V316" s="1141"/>
      <c r="W316" s="1141"/>
      <c r="X316" s="1141"/>
      <c r="Y316" s="1141"/>
      <c r="Z316" s="1141"/>
      <c r="AA316" s="1141"/>
      <c r="AB316" s="1141"/>
      <c r="AC316" s="1141"/>
      <c r="AD316" s="1141"/>
      <c r="AE316" s="1141"/>
      <c r="AF316" s="1141"/>
      <c r="AG316" s="1141"/>
      <c r="AH316" s="1141"/>
      <c r="AI316" s="1141"/>
      <c r="AJ316" s="1141"/>
      <c r="AK316" s="1141"/>
      <c r="AL316" s="1141"/>
      <c r="AM316" s="1141"/>
      <c r="AN316" s="1141"/>
      <c r="AO316" s="1141"/>
      <c r="AP316" s="1141"/>
      <c r="AQ316" s="1141"/>
      <c r="AR316" s="1141"/>
      <c r="AS316" s="1141"/>
      <c r="AT316" s="1141"/>
      <c r="AU316" s="1141"/>
      <c r="AV316" s="1141"/>
      <c r="AW316" s="1141"/>
      <c r="AX316" s="1141"/>
    </row>
    <row r="317">
      <c r="A317" s="858"/>
      <c r="B317" s="1143"/>
      <c r="C317" s="1141"/>
      <c r="D317" s="1141"/>
      <c r="E317" s="1141"/>
      <c r="F317" s="1141"/>
      <c r="G317" s="1141"/>
      <c r="H317" s="1141"/>
      <c r="I317" s="1141"/>
      <c r="J317" s="1141"/>
      <c r="K317" s="1141"/>
      <c r="L317" s="1141"/>
      <c r="M317" s="1141"/>
      <c r="N317" s="1141"/>
      <c r="O317" s="1141"/>
      <c r="P317" s="1141"/>
      <c r="Q317" s="1141"/>
      <c r="R317" s="1141"/>
      <c r="S317" s="1141"/>
      <c r="T317" s="1141"/>
      <c r="U317" s="1141"/>
      <c r="V317" s="1141"/>
      <c r="W317" s="1141"/>
      <c r="X317" s="1141"/>
      <c r="Y317" s="1141"/>
      <c r="Z317" s="1141"/>
      <c r="AA317" s="1141"/>
      <c r="AB317" s="1141"/>
      <c r="AC317" s="1141"/>
      <c r="AD317" s="1141"/>
      <c r="AE317" s="1141"/>
      <c r="AF317" s="1141"/>
      <c r="AG317" s="1141"/>
      <c r="AH317" s="1141"/>
      <c r="AI317" s="1141"/>
      <c r="AJ317" s="1141"/>
      <c r="AK317" s="1141"/>
      <c r="AL317" s="1141"/>
      <c r="AM317" s="1141"/>
      <c r="AN317" s="1141"/>
      <c r="AO317" s="1141"/>
      <c r="AP317" s="1141"/>
      <c r="AQ317" s="1141"/>
      <c r="AR317" s="1141"/>
      <c r="AS317" s="1141"/>
      <c r="AT317" s="1141"/>
      <c r="AU317" s="1141"/>
      <c r="AV317" s="1141"/>
      <c r="AW317" s="1141"/>
      <c r="AX317" s="1141"/>
    </row>
    <row r="318">
      <c r="A318" s="858"/>
      <c r="B318" s="1143"/>
      <c r="C318" s="1141"/>
      <c r="D318" s="1141"/>
      <c r="E318" s="1141"/>
      <c r="F318" s="1141"/>
      <c r="G318" s="1141"/>
      <c r="H318" s="1141"/>
      <c r="I318" s="1141"/>
      <c r="J318" s="1141"/>
      <c r="K318" s="1141"/>
      <c r="L318" s="1141"/>
      <c r="M318" s="1141"/>
      <c r="N318" s="1141"/>
      <c r="O318" s="1141"/>
      <c r="P318" s="1141"/>
      <c r="Q318" s="1141"/>
      <c r="R318" s="1141"/>
      <c r="S318" s="1141"/>
      <c r="T318" s="1141"/>
      <c r="U318" s="1141"/>
      <c r="V318" s="1141"/>
      <c r="W318" s="1141"/>
      <c r="X318" s="1141"/>
      <c r="Y318" s="1141"/>
      <c r="Z318" s="1141"/>
      <c r="AA318" s="1141"/>
      <c r="AB318" s="1141"/>
      <c r="AC318" s="1141"/>
      <c r="AD318" s="1141"/>
      <c r="AE318" s="1141"/>
      <c r="AF318" s="1141"/>
      <c r="AG318" s="1141"/>
      <c r="AH318" s="1141"/>
      <c r="AI318" s="1141"/>
      <c r="AJ318" s="1141"/>
      <c r="AK318" s="1141"/>
      <c r="AL318" s="1141"/>
      <c r="AM318" s="1141"/>
      <c r="AN318" s="1141"/>
      <c r="AO318" s="1141"/>
      <c r="AP318" s="1141"/>
      <c r="AQ318" s="1141"/>
      <c r="AR318" s="1141"/>
      <c r="AS318" s="1141"/>
      <c r="AT318" s="1141"/>
      <c r="AU318" s="1141"/>
      <c r="AV318" s="1141"/>
      <c r="AW318" s="1141"/>
      <c r="AX318" s="1141"/>
    </row>
    <row r="319">
      <c r="A319" s="858"/>
      <c r="B319" s="1143"/>
      <c r="C319" s="1141"/>
      <c r="D319" s="1141"/>
      <c r="E319" s="1141"/>
      <c r="F319" s="1141"/>
      <c r="G319" s="1141"/>
      <c r="H319" s="1141"/>
      <c r="I319" s="1141"/>
      <c r="J319" s="1141"/>
      <c r="K319" s="1141"/>
      <c r="L319" s="1141"/>
      <c r="M319" s="1141"/>
      <c r="N319" s="1141"/>
      <c r="O319" s="1141"/>
      <c r="P319" s="1141"/>
      <c r="Q319" s="1141"/>
      <c r="R319" s="1141"/>
      <c r="S319" s="1141"/>
      <c r="T319" s="1141"/>
      <c r="U319" s="1141"/>
      <c r="V319" s="1141"/>
      <c r="W319" s="1141"/>
      <c r="X319" s="1141"/>
      <c r="Y319" s="1141"/>
      <c r="Z319" s="1141"/>
      <c r="AA319" s="1141"/>
      <c r="AB319" s="1141"/>
      <c r="AC319" s="1141"/>
      <c r="AD319" s="1141"/>
      <c r="AE319" s="1141"/>
      <c r="AF319" s="1141"/>
      <c r="AG319" s="1141"/>
      <c r="AH319" s="1141"/>
      <c r="AI319" s="1141"/>
      <c r="AJ319" s="1141"/>
      <c r="AK319" s="1141"/>
      <c r="AL319" s="1141"/>
      <c r="AM319" s="1141"/>
      <c r="AN319" s="1141"/>
      <c r="AO319" s="1141"/>
      <c r="AP319" s="1141"/>
      <c r="AQ319" s="1141"/>
      <c r="AR319" s="1141"/>
      <c r="AS319" s="1141"/>
      <c r="AT319" s="1141"/>
      <c r="AU319" s="1141"/>
      <c r="AV319" s="1141"/>
      <c r="AW319" s="1141"/>
      <c r="AX319" s="1141"/>
    </row>
    <row r="320">
      <c r="A320" s="858"/>
      <c r="B320" s="1143"/>
      <c r="C320" s="1141"/>
      <c r="D320" s="1141"/>
      <c r="E320" s="1141"/>
      <c r="F320" s="1141"/>
      <c r="G320" s="1141"/>
      <c r="H320" s="1141"/>
      <c r="I320" s="1141"/>
      <c r="J320" s="1141"/>
      <c r="K320" s="1141"/>
      <c r="L320" s="1141"/>
      <c r="M320" s="1141"/>
      <c r="N320" s="1141"/>
      <c r="O320" s="1141"/>
      <c r="P320" s="1141"/>
      <c r="Q320" s="1141"/>
      <c r="R320" s="1141"/>
      <c r="S320" s="1141"/>
      <c r="T320" s="1141"/>
      <c r="U320" s="1141"/>
      <c r="V320" s="1141"/>
      <c r="W320" s="1141"/>
      <c r="X320" s="1141"/>
      <c r="Y320" s="1141"/>
      <c r="Z320" s="1141"/>
      <c r="AA320" s="1141"/>
      <c r="AB320" s="1141"/>
      <c r="AC320" s="1141"/>
      <c r="AD320" s="1141"/>
      <c r="AE320" s="1141"/>
      <c r="AF320" s="1141"/>
      <c r="AG320" s="1141"/>
      <c r="AH320" s="1141"/>
      <c r="AI320" s="1141"/>
      <c r="AJ320" s="1141"/>
      <c r="AK320" s="1141"/>
      <c r="AL320" s="1141"/>
      <c r="AM320" s="1141"/>
      <c r="AN320" s="1141"/>
      <c r="AO320" s="1141"/>
      <c r="AP320" s="1141"/>
      <c r="AQ320" s="1141"/>
      <c r="AR320" s="1141"/>
      <c r="AS320" s="1141"/>
      <c r="AT320" s="1141"/>
      <c r="AU320" s="1141"/>
      <c r="AV320" s="1141"/>
      <c r="AW320" s="1141"/>
      <c r="AX320" s="1141"/>
    </row>
    <row r="321">
      <c r="A321" s="858"/>
      <c r="B321" s="1143"/>
      <c r="C321" s="1141"/>
      <c r="D321" s="1141"/>
      <c r="E321" s="1141"/>
      <c r="F321" s="1141"/>
      <c r="G321" s="1141"/>
      <c r="H321" s="1141"/>
      <c r="I321" s="1141"/>
      <c r="J321" s="1141"/>
      <c r="K321" s="1141"/>
      <c r="L321" s="1141"/>
      <c r="M321" s="1141"/>
      <c r="N321" s="1141"/>
      <c r="O321" s="1141"/>
      <c r="P321" s="1141"/>
      <c r="Q321" s="1141"/>
      <c r="R321" s="1141"/>
      <c r="S321" s="1141"/>
      <c r="T321" s="1141"/>
      <c r="U321" s="1141"/>
      <c r="V321" s="1141"/>
      <c r="W321" s="1141"/>
      <c r="X321" s="1141"/>
      <c r="Y321" s="1141"/>
      <c r="Z321" s="1141"/>
      <c r="AA321" s="1141"/>
      <c r="AB321" s="1141"/>
      <c r="AC321" s="1141"/>
      <c r="AD321" s="1141"/>
      <c r="AE321" s="1141"/>
      <c r="AF321" s="1141"/>
      <c r="AG321" s="1141"/>
      <c r="AH321" s="1141"/>
      <c r="AI321" s="1141"/>
      <c r="AJ321" s="1141"/>
      <c r="AK321" s="1141"/>
      <c r="AL321" s="1141"/>
      <c r="AM321" s="1141"/>
      <c r="AN321" s="1141"/>
      <c r="AO321" s="1141"/>
      <c r="AP321" s="1141"/>
      <c r="AQ321" s="1141"/>
      <c r="AR321" s="1141"/>
      <c r="AS321" s="1141"/>
      <c r="AT321" s="1141"/>
      <c r="AU321" s="1141"/>
      <c r="AV321" s="1141"/>
      <c r="AW321" s="1141"/>
      <c r="AX321" s="1141"/>
    </row>
    <row r="322">
      <c r="A322" s="858"/>
      <c r="B322" s="1143"/>
      <c r="C322" s="1141"/>
      <c r="D322" s="1141"/>
      <c r="E322" s="1141"/>
      <c r="F322" s="1141"/>
      <c r="G322" s="1141"/>
      <c r="H322" s="1141"/>
      <c r="I322" s="1141"/>
      <c r="J322" s="1141"/>
      <c r="K322" s="1141"/>
      <c r="L322" s="1141"/>
      <c r="M322" s="1141"/>
      <c r="N322" s="1141"/>
      <c r="O322" s="1141"/>
      <c r="P322" s="1141"/>
      <c r="Q322" s="1141"/>
      <c r="R322" s="1141"/>
      <c r="S322" s="1141"/>
      <c r="T322" s="1141"/>
      <c r="U322" s="1141"/>
      <c r="V322" s="1141"/>
      <c r="W322" s="1141"/>
      <c r="X322" s="1141"/>
      <c r="Y322" s="1141"/>
      <c r="Z322" s="1141"/>
      <c r="AA322" s="1141"/>
      <c r="AB322" s="1141"/>
      <c r="AC322" s="1141"/>
      <c r="AD322" s="1141"/>
      <c r="AE322" s="1141"/>
      <c r="AF322" s="1141"/>
      <c r="AG322" s="1141"/>
      <c r="AH322" s="1141"/>
      <c r="AI322" s="1141"/>
      <c r="AJ322" s="1141"/>
      <c r="AK322" s="1141"/>
      <c r="AL322" s="1141"/>
      <c r="AM322" s="1141"/>
      <c r="AN322" s="1141"/>
      <c r="AO322" s="1141"/>
      <c r="AP322" s="1141"/>
      <c r="AQ322" s="1141"/>
      <c r="AR322" s="1141"/>
      <c r="AS322" s="1141"/>
      <c r="AT322" s="1141"/>
      <c r="AU322" s="1141"/>
      <c r="AV322" s="1141"/>
      <c r="AW322" s="1141"/>
      <c r="AX322" s="1141"/>
    </row>
    <row r="323">
      <c r="A323" s="858"/>
      <c r="B323" s="1143"/>
      <c r="C323" s="1141"/>
      <c r="D323" s="1141"/>
      <c r="E323" s="1141"/>
      <c r="F323" s="1141"/>
      <c r="G323" s="1141"/>
      <c r="H323" s="1141"/>
      <c r="I323" s="1141"/>
      <c r="J323" s="1141"/>
      <c r="K323" s="1141"/>
      <c r="L323" s="1141"/>
      <c r="M323" s="1141"/>
      <c r="N323" s="1141"/>
      <c r="O323" s="1141"/>
      <c r="P323" s="1141"/>
      <c r="Q323" s="1141"/>
      <c r="R323" s="1141"/>
      <c r="S323" s="1141"/>
      <c r="T323" s="1141"/>
      <c r="U323" s="1141"/>
      <c r="V323" s="1141"/>
      <c r="W323" s="1141"/>
      <c r="X323" s="1141"/>
      <c r="Y323" s="1141"/>
      <c r="Z323" s="1141"/>
      <c r="AA323" s="1141"/>
      <c r="AB323" s="1141"/>
      <c r="AC323" s="1141"/>
      <c r="AD323" s="1141"/>
      <c r="AE323" s="1141"/>
      <c r="AF323" s="1141"/>
      <c r="AG323" s="1141"/>
      <c r="AH323" s="1141"/>
      <c r="AI323" s="1141"/>
      <c r="AJ323" s="1141"/>
      <c r="AK323" s="1141"/>
      <c r="AL323" s="1141"/>
      <c r="AM323" s="1141"/>
      <c r="AN323" s="1141"/>
      <c r="AO323" s="1141"/>
      <c r="AP323" s="1141"/>
      <c r="AQ323" s="1141"/>
      <c r="AR323" s="1141"/>
      <c r="AS323" s="1141"/>
      <c r="AT323" s="1141"/>
      <c r="AU323" s="1141"/>
      <c r="AV323" s="1141"/>
      <c r="AW323" s="1141"/>
      <c r="AX323" s="1141"/>
    </row>
    <row r="324">
      <c r="A324" s="858"/>
      <c r="B324" s="1143"/>
      <c r="C324" s="1141"/>
      <c r="D324" s="1141"/>
      <c r="E324" s="1141"/>
      <c r="F324" s="1141"/>
      <c r="G324" s="1141"/>
      <c r="H324" s="1141"/>
      <c r="I324" s="1141"/>
      <c r="J324" s="1141"/>
      <c r="K324" s="1141"/>
      <c r="L324" s="1141"/>
      <c r="M324" s="1141"/>
      <c r="N324" s="1141"/>
      <c r="O324" s="1141"/>
      <c r="P324" s="1141"/>
      <c r="Q324" s="1141"/>
      <c r="R324" s="1141"/>
      <c r="S324" s="1141"/>
      <c r="T324" s="1141"/>
      <c r="U324" s="1141"/>
      <c r="V324" s="1141"/>
      <c r="W324" s="1141"/>
      <c r="X324" s="1141"/>
      <c r="Y324" s="1141"/>
      <c r="Z324" s="1141"/>
      <c r="AA324" s="1141"/>
      <c r="AB324" s="1141"/>
      <c r="AC324" s="1141"/>
      <c r="AD324" s="1141"/>
      <c r="AE324" s="1141"/>
      <c r="AF324" s="1141"/>
      <c r="AG324" s="1141"/>
      <c r="AH324" s="1141"/>
      <c r="AI324" s="1141"/>
      <c r="AJ324" s="1141"/>
      <c r="AK324" s="1141"/>
      <c r="AL324" s="1141"/>
      <c r="AM324" s="1141"/>
      <c r="AN324" s="1141"/>
      <c r="AO324" s="1141"/>
      <c r="AP324" s="1141"/>
      <c r="AQ324" s="1141"/>
      <c r="AR324" s="1141"/>
      <c r="AS324" s="1141"/>
      <c r="AT324" s="1141"/>
      <c r="AU324" s="1141"/>
      <c r="AV324" s="1141"/>
      <c r="AW324" s="1141"/>
      <c r="AX324" s="1141"/>
    </row>
    <row r="325">
      <c r="A325" s="858"/>
      <c r="B325" s="1143"/>
      <c r="C325" s="1141"/>
      <c r="D325" s="1141"/>
      <c r="E325" s="1141"/>
      <c r="F325" s="1141"/>
      <c r="G325" s="1141"/>
      <c r="H325" s="1141"/>
      <c r="I325" s="1141"/>
      <c r="J325" s="1141"/>
      <c r="K325" s="1141"/>
      <c r="L325" s="1141"/>
      <c r="M325" s="1141"/>
      <c r="N325" s="1141"/>
      <c r="O325" s="1141"/>
      <c r="P325" s="1141"/>
      <c r="Q325" s="1141"/>
      <c r="R325" s="1141"/>
      <c r="S325" s="1141"/>
      <c r="T325" s="1141"/>
      <c r="U325" s="1141"/>
      <c r="V325" s="1141"/>
      <c r="W325" s="1141"/>
      <c r="X325" s="1141"/>
      <c r="Y325" s="1141"/>
      <c r="Z325" s="1141"/>
      <c r="AA325" s="1141"/>
      <c r="AB325" s="1141"/>
      <c r="AC325" s="1141"/>
      <c r="AD325" s="1141"/>
      <c r="AE325" s="1141"/>
      <c r="AF325" s="1141"/>
      <c r="AG325" s="1141"/>
      <c r="AH325" s="1141"/>
      <c r="AI325" s="1141"/>
      <c r="AJ325" s="1141"/>
      <c r="AK325" s="1141"/>
      <c r="AL325" s="1141"/>
      <c r="AM325" s="1141"/>
      <c r="AN325" s="1141"/>
      <c r="AO325" s="1141"/>
      <c r="AP325" s="1141"/>
      <c r="AQ325" s="1141"/>
      <c r="AR325" s="1141"/>
      <c r="AS325" s="1141"/>
      <c r="AT325" s="1141"/>
      <c r="AU325" s="1141"/>
      <c r="AV325" s="1141"/>
      <c r="AW325" s="1141"/>
      <c r="AX325" s="1141"/>
    </row>
    <row r="326">
      <c r="A326" s="858"/>
      <c r="B326" s="1143"/>
      <c r="C326" s="1141"/>
      <c r="D326" s="1141"/>
      <c r="E326" s="1141"/>
      <c r="F326" s="1141"/>
      <c r="G326" s="1141"/>
      <c r="H326" s="1141"/>
      <c r="I326" s="1141"/>
      <c r="J326" s="1141"/>
      <c r="K326" s="1141"/>
      <c r="L326" s="1141"/>
      <c r="M326" s="1141"/>
      <c r="N326" s="1141"/>
      <c r="O326" s="1141"/>
      <c r="P326" s="1141"/>
      <c r="Q326" s="1141"/>
      <c r="R326" s="1141"/>
      <c r="S326" s="1141"/>
      <c r="T326" s="1141"/>
      <c r="U326" s="1141"/>
      <c r="V326" s="1141"/>
      <c r="W326" s="1141"/>
      <c r="X326" s="1141"/>
      <c r="Y326" s="1141"/>
      <c r="Z326" s="1141"/>
      <c r="AA326" s="1141"/>
      <c r="AB326" s="1141"/>
      <c r="AC326" s="1141"/>
      <c r="AD326" s="1141"/>
      <c r="AE326" s="1141"/>
      <c r="AF326" s="1141"/>
      <c r="AG326" s="1141"/>
      <c r="AH326" s="1141"/>
      <c r="AI326" s="1141"/>
      <c r="AJ326" s="1141"/>
      <c r="AK326" s="1141"/>
      <c r="AL326" s="1141"/>
      <c r="AM326" s="1141"/>
      <c r="AN326" s="1141"/>
      <c r="AO326" s="1141"/>
      <c r="AP326" s="1141"/>
      <c r="AQ326" s="1141"/>
      <c r="AR326" s="1141"/>
      <c r="AS326" s="1141"/>
      <c r="AT326" s="1141"/>
      <c r="AU326" s="1141"/>
      <c r="AV326" s="1141"/>
      <c r="AW326" s="1141"/>
      <c r="AX326" s="1141"/>
    </row>
    <row r="327">
      <c r="A327" s="858"/>
      <c r="B327" s="1143"/>
      <c r="C327" s="1141"/>
      <c r="D327" s="1141"/>
      <c r="E327" s="1141"/>
      <c r="F327" s="1141"/>
      <c r="G327" s="1141"/>
      <c r="H327" s="1141"/>
      <c r="I327" s="1141"/>
      <c r="J327" s="1141"/>
      <c r="K327" s="1141"/>
      <c r="L327" s="1141"/>
      <c r="M327" s="1141"/>
      <c r="N327" s="1141"/>
      <c r="O327" s="1141"/>
      <c r="P327" s="1141"/>
      <c r="Q327" s="1141"/>
      <c r="R327" s="1141"/>
      <c r="S327" s="1141"/>
      <c r="T327" s="1141"/>
      <c r="U327" s="1141"/>
      <c r="V327" s="1141"/>
      <c r="W327" s="1141"/>
      <c r="X327" s="1141"/>
      <c r="Y327" s="1141"/>
      <c r="Z327" s="1141"/>
      <c r="AA327" s="1141"/>
      <c r="AB327" s="1141"/>
      <c r="AC327" s="1141"/>
      <c r="AD327" s="1141"/>
      <c r="AE327" s="1141"/>
      <c r="AF327" s="1141"/>
      <c r="AG327" s="1141"/>
      <c r="AH327" s="1141"/>
      <c r="AI327" s="1141"/>
      <c r="AJ327" s="1141"/>
      <c r="AK327" s="1141"/>
      <c r="AL327" s="1141"/>
      <c r="AM327" s="1141"/>
      <c r="AN327" s="1141"/>
      <c r="AO327" s="1141"/>
      <c r="AP327" s="1141"/>
      <c r="AQ327" s="1141"/>
      <c r="AR327" s="1141"/>
      <c r="AS327" s="1141"/>
      <c r="AT327" s="1141"/>
      <c r="AU327" s="1141"/>
      <c r="AV327" s="1141"/>
      <c r="AW327" s="1141"/>
      <c r="AX327" s="1141"/>
    </row>
    <row r="328">
      <c r="A328" s="858"/>
      <c r="B328" s="1143"/>
      <c r="C328" s="1141"/>
      <c r="D328" s="1141"/>
      <c r="E328" s="1141"/>
      <c r="F328" s="1141"/>
      <c r="G328" s="1141"/>
      <c r="H328" s="1141"/>
      <c r="I328" s="1141"/>
      <c r="J328" s="1141"/>
      <c r="K328" s="1141"/>
      <c r="L328" s="1141"/>
      <c r="M328" s="1141"/>
      <c r="N328" s="1141"/>
      <c r="O328" s="1141"/>
      <c r="P328" s="1141"/>
      <c r="Q328" s="1141"/>
      <c r="R328" s="1141"/>
      <c r="S328" s="1141"/>
      <c r="T328" s="1141"/>
      <c r="U328" s="1141"/>
      <c r="V328" s="1141"/>
      <c r="W328" s="1141"/>
      <c r="X328" s="1141"/>
      <c r="Y328" s="1141"/>
      <c r="Z328" s="1141"/>
      <c r="AA328" s="1141"/>
      <c r="AB328" s="1141"/>
      <c r="AC328" s="1141"/>
      <c r="AD328" s="1141"/>
      <c r="AE328" s="1141"/>
      <c r="AF328" s="1141"/>
      <c r="AG328" s="1141"/>
      <c r="AH328" s="1141"/>
      <c r="AI328" s="1141"/>
      <c r="AJ328" s="1141"/>
      <c r="AK328" s="1141"/>
      <c r="AL328" s="1141"/>
      <c r="AM328" s="1141"/>
      <c r="AN328" s="1141"/>
      <c r="AO328" s="1141"/>
      <c r="AP328" s="1141"/>
      <c r="AQ328" s="1141"/>
      <c r="AR328" s="1141"/>
      <c r="AS328" s="1141"/>
      <c r="AT328" s="1141"/>
      <c r="AU328" s="1141"/>
      <c r="AV328" s="1141"/>
      <c r="AW328" s="1141"/>
      <c r="AX328" s="1141"/>
    </row>
    <row r="329">
      <c r="A329" s="858"/>
      <c r="B329" s="1143"/>
      <c r="C329" s="1141"/>
      <c r="D329" s="1141"/>
      <c r="E329" s="1141"/>
      <c r="F329" s="1141"/>
      <c r="G329" s="1141"/>
      <c r="H329" s="1141"/>
      <c r="I329" s="1141"/>
      <c r="J329" s="1141"/>
      <c r="K329" s="1141"/>
      <c r="L329" s="1141"/>
      <c r="M329" s="1141"/>
      <c r="N329" s="1141"/>
      <c r="O329" s="1141"/>
      <c r="P329" s="1141"/>
      <c r="Q329" s="1141"/>
      <c r="R329" s="1141"/>
      <c r="S329" s="1141"/>
      <c r="T329" s="1141"/>
      <c r="U329" s="1141"/>
      <c r="V329" s="1141"/>
      <c r="W329" s="1141"/>
      <c r="X329" s="1141"/>
      <c r="Y329" s="1141"/>
      <c r="Z329" s="1141"/>
      <c r="AA329" s="1141"/>
      <c r="AB329" s="1141"/>
      <c r="AC329" s="1141"/>
      <c r="AD329" s="1141"/>
      <c r="AE329" s="1141"/>
      <c r="AF329" s="1141"/>
      <c r="AG329" s="1141"/>
      <c r="AH329" s="1141"/>
      <c r="AI329" s="1141"/>
      <c r="AJ329" s="1141"/>
      <c r="AK329" s="1141"/>
      <c r="AL329" s="1141"/>
      <c r="AM329" s="1141"/>
      <c r="AN329" s="1141"/>
      <c r="AO329" s="1141"/>
      <c r="AP329" s="1141"/>
      <c r="AQ329" s="1141"/>
      <c r="AR329" s="1141"/>
      <c r="AS329" s="1141"/>
      <c r="AT329" s="1141"/>
      <c r="AU329" s="1141"/>
      <c r="AV329" s="1141"/>
      <c r="AW329" s="1141"/>
      <c r="AX329" s="1141"/>
    </row>
    <row r="330">
      <c r="A330" s="858"/>
      <c r="B330" s="1143"/>
      <c r="C330" s="1141"/>
      <c r="D330" s="1141"/>
      <c r="E330" s="1141"/>
      <c r="F330" s="1141"/>
      <c r="G330" s="1141"/>
      <c r="H330" s="1141"/>
      <c r="I330" s="1141"/>
      <c r="J330" s="1141"/>
      <c r="K330" s="1141"/>
      <c r="L330" s="1141"/>
      <c r="M330" s="1141"/>
      <c r="N330" s="1141"/>
      <c r="O330" s="1141"/>
      <c r="P330" s="1141"/>
      <c r="Q330" s="1141"/>
      <c r="R330" s="1141"/>
      <c r="S330" s="1141"/>
      <c r="T330" s="1141"/>
      <c r="U330" s="1141"/>
      <c r="V330" s="1141"/>
      <c r="W330" s="1141"/>
      <c r="X330" s="1141"/>
      <c r="Y330" s="1141"/>
      <c r="Z330" s="1141"/>
      <c r="AA330" s="1141"/>
      <c r="AB330" s="1141"/>
      <c r="AC330" s="1141"/>
      <c r="AD330" s="1141"/>
      <c r="AE330" s="1141"/>
      <c r="AF330" s="1141"/>
      <c r="AG330" s="1141"/>
      <c r="AH330" s="1141"/>
      <c r="AI330" s="1141"/>
      <c r="AJ330" s="1141"/>
      <c r="AK330" s="1141"/>
      <c r="AL330" s="1141"/>
      <c r="AM330" s="1141"/>
      <c r="AN330" s="1141"/>
      <c r="AO330" s="1141"/>
      <c r="AP330" s="1141"/>
      <c r="AQ330" s="1141"/>
      <c r="AR330" s="1141"/>
      <c r="AS330" s="1141"/>
      <c r="AT330" s="1141"/>
      <c r="AU330" s="1141"/>
      <c r="AV330" s="1141"/>
      <c r="AW330" s="1141"/>
      <c r="AX330" s="1141"/>
    </row>
    <row r="331">
      <c r="A331" s="858"/>
      <c r="B331" s="1143"/>
      <c r="C331" s="1141"/>
      <c r="D331" s="1141"/>
      <c r="E331" s="1141"/>
      <c r="F331" s="1141"/>
      <c r="G331" s="1141"/>
      <c r="H331" s="1141"/>
      <c r="I331" s="1141"/>
      <c r="J331" s="1141"/>
      <c r="K331" s="1141"/>
      <c r="L331" s="1141"/>
      <c r="M331" s="1141"/>
      <c r="N331" s="1141"/>
      <c r="O331" s="1141"/>
      <c r="P331" s="1141"/>
      <c r="Q331" s="1141"/>
      <c r="R331" s="1141"/>
      <c r="S331" s="1141"/>
      <c r="T331" s="1141"/>
      <c r="U331" s="1141"/>
      <c r="V331" s="1141"/>
      <c r="W331" s="1141"/>
      <c r="X331" s="1141"/>
      <c r="Y331" s="1141"/>
      <c r="Z331" s="1141"/>
      <c r="AA331" s="1141"/>
      <c r="AB331" s="1141"/>
      <c r="AC331" s="1141"/>
      <c r="AD331" s="1141"/>
      <c r="AE331" s="1141"/>
      <c r="AF331" s="1141"/>
      <c r="AG331" s="1141"/>
      <c r="AH331" s="1141"/>
      <c r="AI331" s="1141"/>
      <c r="AJ331" s="1141"/>
      <c r="AK331" s="1141"/>
      <c r="AL331" s="1141"/>
      <c r="AM331" s="1141"/>
      <c r="AN331" s="1141"/>
      <c r="AO331" s="1141"/>
      <c r="AP331" s="1141"/>
      <c r="AQ331" s="1141"/>
      <c r="AR331" s="1141"/>
      <c r="AS331" s="1141"/>
      <c r="AT331" s="1141"/>
      <c r="AU331" s="1141"/>
      <c r="AV331" s="1141"/>
      <c r="AW331" s="1141"/>
      <c r="AX331" s="1141"/>
    </row>
    <row r="332">
      <c r="A332" s="858"/>
      <c r="B332" s="1143"/>
      <c r="C332" s="1141"/>
      <c r="D332" s="1141"/>
      <c r="E332" s="1141"/>
      <c r="F332" s="1141"/>
      <c r="G332" s="1141"/>
      <c r="H332" s="1141"/>
      <c r="I332" s="1141"/>
      <c r="J332" s="1141"/>
      <c r="K332" s="1141"/>
      <c r="L332" s="1141"/>
      <c r="M332" s="1141"/>
      <c r="N332" s="1141"/>
      <c r="O332" s="1141"/>
      <c r="P332" s="1141"/>
      <c r="Q332" s="1141"/>
      <c r="R332" s="1141"/>
      <c r="S332" s="1141"/>
      <c r="T332" s="1141"/>
      <c r="U332" s="1141"/>
      <c r="V332" s="1141"/>
      <c r="W332" s="1141"/>
      <c r="X332" s="1141"/>
      <c r="Y332" s="1141"/>
      <c r="Z332" s="1141"/>
      <c r="AA332" s="1141"/>
      <c r="AB332" s="1141"/>
      <c r="AC332" s="1141"/>
      <c r="AD332" s="1141"/>
      <c r="AE332" s="1141"/>
      <c r="AF332" s="1141"/>
      <c r="AG332" s="1141"/>
      <c r="AH332" s="1141"/>
      <c r="AI332" s="1141"/>
      <c r="AJ332" s="1141"/>
      <c r="AK332" s="1141"/>
      <c r="AL332" s="1141"/>
      <c r="AM332" s="1141"/>
      <c r="AN332" s="1141"/>
      <c r="AO332" s="1141"/>
      <c r="AP332" s="1141"/>
      <c r="AQ332" s="1141"/>
      <c r="AR332" s="1141"/>
      <c r="AS332" s="1141"/>
      <c r="AT332" s="1141"/>
      <c r="AU332" s="1141"/>
      <c r="AV332" s="1141"/>
      <c r="AW332" s="1141"/>
      <c r="AX332" s="1141"/>
    </row>
    <row r="333">
      <c r="A333" s="858"/>
      <c r="B333" s="1143"/>
      <c r="C333" s="1141"/>
      <c r="D333" s="1141"/>
      <c r="E333" s="1141"/>
      <c r="F333" s="1141"/>
      <c r="G333" s="1141"/>
      <c r="H333" s="1141"/>
      <c r="I333" s="1141"/>
      <c r="J333" s="1141"/>
      <c r="K333" s="1141"/>
      <c r="L333" s="1141"/>
      <c r="M333" s="1141"/>
      <c r="N333" s="1141"/>
      <c r="O333" s="1141"/>
      <c r="P333" s="1141"/>
      <c r="Q333" s="1141"/>
      <c r="R333" s="1141"/>
      <c r="S333" s="1141"/>
      <c r="T333" s="1141"/>
      <c r="U333" s="1141"/>
      <c r="V333" s="1141"/>
      <c r="W333" s="1141"/>
      <c r="X333" s="1141"/>
      <c r="Y333" s="1141"/>
      <c r="Z333" s="1141"/>
      <c r="AA333" s="1141"/>
      <c r="AB333" s="1141"/>
      <c r="AC333" s="1141"/>
      <c r="AD333" s="1141"/>
      <c r="AE333" s="1141"/>
      <c r="AF333" s="1141"/>
      <c r="AG333" s="1141"/>
      <c r="AH333" s="1141"/>
      <c r="AI333" s="1141"/>
      <c r="AJ333" s="1141"/>
      <c r="AK333" s="1141"/>
      <c r="AL333" s="1141"/>
      <c r="AM333" s="1141"/>
      <c r="AN333" s="1141"/>
      <c r="AO333" s="1141"/>
      <c r="AP333" s="1141"/>
      <c r="AQ333" s="1141"/>
      <c r="AR333" s="1141"/>
      <c r="AS333" s="1141"/>
      <c r="AT333" s="1141"/>
      <c r="AU333" s="1141"/>
      <c r="AV333" s="1141"/>
      <c r="AW333" s="1141"/>
      <c r="AX333" s="1141"/>
    </row>
    <row r="334">
      <c r="A334" s="858"/>
      <c r="B334" s="1143"/>
      <c r="C334" s="1141"/>
      <c r="D334" s="1141"/>
      <c r="E334" s="1141"/>
      <c r="F334" s="1141"/>
      <c r="G334" s="1141"/>
      <c r="H334" s="1141"/>
      <c r="I334" s="1141"/>
      <c r="J334" s="1141"/>
      <c r="K334" s="1141"/>
      <c r="L334" s="1141"/>
      <c r="M334" s="1141"/>
      <c r="N334" s="1141"/>
      <c r="O334" s="1141"/>
      <c r="P334" s="1141"/>
      <c r="Q334" s="1141"/>
      <c r="R334" s="1141"/>
      <c r="S334" s="1141"/>
      <c r="T334" s="1141"/>
      <c r="U334" s="1141"/>
      <c r="V334" s="1141"/>
      <c r="W334" s="1141"/>
      <c r="X334" s="1141"/>
      <c r="Y334" s="1141"/>
      <c r="Z334" s="1141"/>
      <c r="AA334" s="1141"/>
      <c r="AB334" s="1141"/>
      <c r="AC334" s="1141"/>
      <c r="AD334" s="1141"/>
      <c r="AE334" s="1141"/>
      <c r="AF334" s="1141"/>
      <c r="AG334" s="1141"/>
      <c r="AH334" s="1141"/>
      <c r="AI334" s="1141"/>
      <c r="AJ334" s="1141"/>
      <c r="AK334" s="1141"/>
      <c r="AL334" s="1141"/>
      <c r="AM334" s="1141"/>
      <c r="AN334" s="1141"/>
      <c r="AO334" s="1141"/>
      <c r="AP334" s="1141"/>
      <c r="AQ334" s="1141"/>
      <c r="AR334" s="1141"/>
      <c r="AS334" s="1141"/>
      <c r="AT334" s="1141"/>
      <c r="AU334" s="1141"/>
      <c r="AV334" s="1141"/>
      <c r="AW334" s="1141"/>
      <c r="AX334" s="1141"/>
    </row>
    <row r="335">
      <c r="A335" s="858"/>
      <c r="B335" s="1143"/>
      <c r="C335" s="1141"/>
      <c r="D335" s="1141"/>
      <c r="E335" s="1141"/>
      <c r="F335" s="1141"/>
      <c r="G335" s="1141"/>
      <c r="H335" s="1141"/>
      <c r="I335" s="1141"/>
      <c r="J335" s="1141"/>
      <c r="K335" s="1141"/>
      <c r="L335" s="1141"/>
      <c r="M335" s="1141"/>
      <c r="N335" s="1141"/>
      <c r="O335" s="1141"/>
      <c r="P335" s="1141"/>
      <c r="Q335" s="1141"/>
      <c r="R335" s="1141"/>
      <c r="S335" s="1141"/>
      <c r="T335" s="1141"/>
      <c r="U335" s="1141"/>
      <c r="V335" s="1141"/>
      <c r="W335" s="1141"/>
      <c r="X335" s="1141"/>
      <c r="Y335" s="1141"/>
      <c r="Z335" s="1141"/>
      <c r="AA335" s="1141"/>
      <c r="AB335" s="1141"/>
      <c r="AC335" s="1141"/>
      <c r="AD335" s="1141"/>
      <c r="AE335" s="1141"/>
      <c r="AF335" s="1141"/>
      <c r="AG335" s="1141"/>
      <c r="AH335" s="1141"/>
      <c r="AI335" s="1141"/>
      <c r="AJ335" s="1141"/>
      <c r="AK335" s="1141"/>
      <c r="AL335" s="1141"/>
      <c r="AM335" s="1141"/>
      <c r="AN335" s="1141"/>
      <c r="AO335" s="1141"/>
      <c r="AP335" s="1141"/>
      <c r="AQ335" s="1141"/>
      <c r="AR335" s="1141"/>
      <c r="AS335" s="1141"/>
      <c r="AT335" s="1141"/>
      <c r="AU335" s="1141"/>
      <c r="AV335" s="1141"/>
      <c r="AW335" s="1141"/>
      <c r="AX335" s="1141"/>
    </row>
    <row r="336">
      <c r="A336" s="858"/>
      <c r="B336" s="1143"/>
      <c r="C336" s="1141"/>
      <c r="D336" s="1141"/>
      <c r="E336" s="1141"/>
      <c r="F336" s="1141"/>
      <c r="G336" s="1141"/>
      <c r="H336" s="1141"/>
      <c r="I336" s="1141"/>
      <c r="J336" s="1141"/>
      <c r="K336" s="1141"/>
      <c r="L336" s="1141"/>
      <c r="M336" s="1141"/>
      <c r="N336" s="1141"/>
      <c r="O336" s="1141"/>
      <c r="P336" s="1141"/>
      <c r="Q336" s="1141"/>
      <c r="R336" s="1141"/>
      <c r="S336" s="1141"/>
      <c r="T336" s="1141"/>
      <c r="U336" s="1141"/>
      <c r="V336" s="1141"/>
      <c r="W336" s="1141"/>
      <c r="X336" s="1141"/>
      <c r="Y336" s="1141"/>
      <c r="Z336" s="1141"/>
      <c r="AA336" s="1141"/>
      <c r="AB336" s="1141"/>
      <c r="AC336" s="1141"/>
      <c r="AD336" s="1141"/>
      <c r="AE336" s="1141"/>
      <c r="AF336" s="1141"/>
      <c r="AG336" s="1141"/>
      <c r="AH336" s="1141"/>
      <c r="AI336" s="1141"/>
      <c r="AJ336" s="1141"/>
      <c r="AK336" s="1141"/>
      <c r="AL336" s="1141"/>
      <c r="AM336" s="1141"/>
      <c r="AN336" s="1141"/>
      <c r="AO336" s="1141"/>
      <c r="AP336" s="1141"/>
      <c r="AQ336" s="1141"/>
      <c r="AR336" s="1141"/>
      <c r="AS336" s="1141"/>
      <c r="AT336" s="1141"/>
      <c r="AU336" s="1141"/>
      <c r="AV336" s="1141"/>
      <c r="AW336" s="1141"/>
      <c r="AX336" s="1141"/>
    </row>
    <row r="337">
      <c r="A337" s="858"/>
      <c r="B337" s="1143"/>
      <c r="C337" s="1141"/>
      <c r="D337" s="1141"/>
      <c r="E337" s="1141"/>
      <c r="F337" s="1141"/>
      <c r="G337" s="1141"/>
      <c r="H337" s="1141"/>
      <c r="I337" s="1141"/>
      <c r="J337" s="1141"/>
      <c r="K337" s="1141"/>
      <c r="L337" s="1141"/>
      <c r="M337" s="1141"/>
      <c r="N337" s="1141"/>
      <c r="O337" s="1141"/>
      <c r="P337" s="1141"/>
      <c r="Q337" s="1141"/>
      <c r="R337" s="1141"/>
      <c r="S337" s="1141"/>
      <c r="T337" s="1141"/>
      <c r="U337" s="1141"/>
      <c r="V337" s="1141"/>
      <c r="W337" s="1141"/>
      <c r="X337" s="1141"/>
      <c r="Y337" s="1141"/>
      <c r="Z337" s="1141"/>
      <c r="AA337" s="1141"/>
      <c r="AB337" s="1141"/>
      <c r="AC337" s="1141"/>
      <c r="AD337" s="1141"/>
      <c r="AE337" s="1141"/>
      <c r="AF337" s="1141"/>
      <c r="AG337" s="1141"/>
      <c r="AH337" s="1141"/>
      <c r="AI337" s="1141"/>
      <c r="AJ337" s="1141"/>
      <c r="AK337" s="1141"/>
      <c r="AL337" s="1141"/>
      <c r="AM337" s="1141"/>
      <c r="AN337" s="1141"/>
      <c r="AO337" s="1141"/>
      <c r="AP337" s="1141"/>
      <c r="AQ337" s="1141"/>
      <c r="AR337" s="1141"/>
      <c r="AS337" s="1141"/>
      <c r="AT337" s="1141"/>
      <c r="AU337" s="1141"/>
      <c r="AV337" s="1141"/>
      <c r="AW337" s="1141"/>
      <c r="AX337" s="1141"/>
    </row>
    <row r="338">
      <c r="A338" s="858"/>
      <c r="B338" s="1143"/>
      <c r="C338" s="1141"/>
      <c r="D338" s="1141"/>
      <c r="E338" s="1141"/>
      <c r="F338" s="1141"/>
      <c r="G338" s="1141"/>
      <c r="H338" s="1141"/>
      <c r="I338" s="1141"/>
      <c r="J338" s="1141"/>
      <c r="K338" s="1141"/>
      <c r="L338" s="1141"/>
      <c r="M338" s="1141"/>
      <c r="N338" s="1141"/>
      <c r="O338" s="1141"/>
      <c r="P338" s="1141"/>
      <c r="Q338" s="1141"/>
      <c r="R338" s="1141"/>
      <c r="S338" s="1141"/>
      <c r="T338" s="1141"/>
      <c r="U338" s="1141"/>
      <c r="V338" s="1141"/>
      <c r="W338" s="1141"/>
      <c r="X338" s="1141"/>
      <c r="Y338" s="1141"/>
      <c r="Z338" s="1141"/>
      <c r="AA338" s="1141"/>
      <c r="AB338" s="1141"/>
      <c r="AC338" s="1141"/>
      <c r="AD338" s="1141"/>
      <c r="AE338" s="1141"/>
      <c r="AF338" s="1141"/>
      <c r="AG338" s="1141"/>
      <c r="AH338" s="1141"/>
      <c r="AI338" s="1141"/>
      <c r="AJ338" s="1141"/>
      <c r="AK338" s="1141"/>
      <c r="AL338" s="1141"/>
      <c r="AM338" s="1141"/>
      <c r="AN338" s="1141"/>
      <c r="AO338" s="1141"/>
      <c r="AP338" s="1141"/>
      <c r="AQ338" s="1141"/>
      <c r="AR338" s="1141"/>
      <c r="AS338" s="1141"/>
      <c r="AT338" s="1141"/>
      <c r="AU338" s="1141"/>
      <c r="AV338" s="1141"/>
      <c r="AW338" s="1141"/>
      <c r="AX338" s="1141"/>
    </row>
    <row r="339">
      <c r="A339" s="858"/>
      <c r="B339" s="1143"/>
      <c r="C339" s="1141"/>
      <c r="D339" s="1141"/>
      <c r="E339" s="1141"/>
      <c r="F339" s="1141"/>
      <c r="G339" s="1141"/>
      <c r="H339" s="1141"/>
      <c r="I339" s="1141"/>
      <c r="J339" s="1141"/>
      <c r="K339" s="1141"/>
      <c r="L339" s="1141"/>
      <c r="M339" s="1141"/>
      <c r="N339" s="1141"/>
      <c r="O339" s="1141"/>
      <c r="P339" s="1141"/>
      <c r="Q339" s="1141"/>
      <c r="R339" s="1141"/>
      <c r="S339" s="1141"/>
      <c r="T339" s="1141"/>
      <c r="U339" s="1141"/>
      <c r="V339" s="1141"/>
      <c r="W339" s="1141"/>
      <c r="X339" s="1141"/>
      <c r="Y339" s="1141"/>
      <c r="Z339" s="1141"/>
      <c r="AA339" s="1141"/>
      <c r="AB339" s="1141"/>
      <c r="AC339" s="1141"/>
      <c r="AD339" s="1141"/>
      <c r="AE339" s="1141"/>
      <c r="AF339" s="1141"/>
      <c r="AG339" s="1141"/>
      <c r="AH339" s="1141"/>
      <c r="AI339" s="1141"/>
      <c r="AJ339" s="1141"/>
      <c r="AK339" s="1141"/>
      <c r="AL339" s="1141"/>
      <c r="AM339" s="1141"/>
      <c r="AN339" s="1141"/>
      <c r="AO339" s="1141"/>
      <c r="AP339" s="1141"/>
      <c r="AQ339" s="1141"/>
      <c r="AR339" s="1141"/>
      <c r="AS339" s="1141"/>
      <c r="AT339" s="1141"/>
      <c r="AU339" s="1141"/>
      <c r="AV339" s="1141"/>
      <c r="AW339" s="1141"/>
      <c r="AX339" s="1141"/>
    </row>
    <row r="340">
      <c r="A340" s="858"/>
      <c r="B340" s="1143"/>
      <c r="C340" s="1141"/>
      <c r="D340" s="1141"/>
      <c r="E340" s="1141"/>
      <c r="F340" s="1141"/>
      <c r="G340" s="1141"/>
      <c r="H340" s="1141"/>
      <c r="I340" s="1141"/>
      <c r="J340" s="1141"/>
      <c r="K340" s="1141"/>
      <c r="L340" s="1141"/>
      <c r="M340" s="1141"/>
      <c r="N340" s="1141"/>
      <c r="O340" s="1141"/>
      <c r="P340" s="1141"/>
      <c r="Q340" s="1141"/>
      <c r="R340" s="1141"/>
      <c r="S340" s="1141"/>
      <c r="T340" s="1141"/>
      <c r="U340" s="1141"/>
      <c r="V340" s="1141"/>
      <c r="W340" s="1141"/>
      <c r="X340" s="1141"/>
      <c r="Y340" s="1141"/>
      <c r="Z340" s="1141"/>
      <c r="AA340" s="1141"/>
      <c r="AB340" s="1141"/>
      <c r="AC340" s="1141"/>
      <c r="AD340" s="1141"/>
      <c r="AE340" s="1141"/>
      <c r="AF340" s="1141"/>
      <c r="AG340" s="1141"/>
      <c r="AH340" s="1141"/>
      <c r="AI340" s="1141"/>
      <c r="AJ340" s="1141"/>
      <c r="AK340" s="1141"/>
      <c r="AL340" s="1141"/>
      <c r="AM340" s="1141"/>
      <c r="AN340" s="1141"/>
      <c r="AO340" s="1141"/>
      <c r="AP340" s="1141"/>
      <c r="AQ340" s="1141"/>
      <c r="AR340" s="1141"/>
      <c r="AS340" s="1141"/>
      <c r="AT340" s="1141"/>
      <c r="AU340" s="1141"/>
      <c r="AV340" s="1141"/>
      <c r="AW340" s="1141"/>
      <c r="AX340" s="1141"/>
    </row>
    <row r="341">
      <c r="A341" s="858"/>
      <c r="B341" s="1143"/>
      <c r="C341" s="1141"/>
      <c r="D341" s="1141"/>
      <c r="E341" s="1141"/>
      <c r="F341" s="1141"/>
      <c r="G341" s="1141"/>
      <c r="H341" s="1141"/>
      <c r="I341" s="1141"/>
      <c r="J341" s="1141"/>
      <c r="K341" s="1141"/>
      <c r="L341" s="1141"/>
      <c r="M341" s="1141"/>
      <c r="N341" s="1141"/>
      <c r="O341" s="1141"/>
      <c r="P341" s="1141"/>
      <c r="Q341" s="1141"/>
      <c r="R341" s="1141"/>
      <c r="S341" s="1141"/>
      <c r="T341" s="1141"/>
      <c r="U341" s="1141"/>
      <c r="V341" s="1141"/>
      <c r="W341" s="1141"/>
      <c r="X341" s="1141"/>
      <c r="Y341" s="1141"/>
      <c r="Z341" s="1141"/>
      <c r="AA341" s="1141"/>
      <c r="AB341" s="1141"/>
      <c r="AC341" s="1141"/>
      <c r="AD341" s="1141"/>
      <c r="AE341" s="1141"/>
      <c r="AF341" s="1141"/>
      <c r="AG341" s="1141"/>
      <c r="AH341" s="1141"/>
      <c r="AI341" s="1141"/>
      <c r="AJ341" s="1141"/>
      <c r="AK341" s="1141"/>
      <c r="AL341" s="1141"/>
      <c r="AM341" s="1141"/>
      <c r="AN341" s="1141"/>
      <c r="AO341" s="1141"/>
      <c r="AP341" s="1141"/>
      <c r="AQ341" s="1141"/>
      <c r="AR341" s="1141"/>
      <c r="AS341" s="1141"/>
      <c r="AT341" s="1141"/>
      <c r="AU341" s="1141"/>
      <c r="AV341" s="1141"/>
      <c r="AW341" s="1141"/>
      <c r="AX341" s="1141"/>
    </row>
    <row r="342">
      <c r="A342" s="858"/>
      <c r="B342" s="1143"/>
      <c r="C342" s="1141"/>
      <c r="D342" s="1141"/>
      <c r="E342" s="1141"/>
      <c r="F342" s="1141"/>
      <c r="G342" s="1141"/>
      <c r="H342" s="1141"/>
      <c r="I342" s="1141"/>
      <c r="J342" s="1141"/>
      <c r="K342" s="1141"/>
      <c r="L342" s="1141"/>
      <c r="M342" s="1141"/>
      <c r="N342" s="1141"/>
      <c r="O342" s="1141"/>
      <c r="P342" s="1141"/>
      <c r="Q342" s="1141"/>
      <c r="R342" s="1141"/>
      <c r="S342" s="1141"/>
      <c r="T342" s="1141"/>
      <c r="U342" s="1141"/>
      <c r="V342" s="1141"/>
      <c r="W342" s="1141"/>
      <c r="X342" s="1141"/>
      <c r="Y342" s="1141"/>
      <c r="Z342" s="1141"/>
      <c r="AA342" s="1141"/>
      <c r="AB342" s="1141"/>
      <c r="AC342" s="1141"/>
      <c r="AD342" s="1141"/>
      <c r="AE342" s="1141"/>
      <c r="AF342" s="1141"/>
      <c r="AG342" s="1141"/>
      <c r="AH342" s="1141"/>
      <c r="AI342" s="1141"/>
      <c r="AJ342" s="1141"/>
      <c r="AK342" s="1141"/>
      <c r="AL342" s="1141"/>
      <c r="AM342" s="1141"/>
      <c r="AN342" s="1141"/>
      <c r="AO342" s="1141"/>
      <c r="AP342" s="1141"/>
      <c r="AQ342" s="1141"/>
      <c r="AR342" s="1141"/>
      <c r="AS342" s="1141"/>
      <c r="AT342" s="1141"/>
      <c r="AU342" s="1141"/>
      <c r="AV342" s="1141"/>
      <c r="AW342" s="1141"/>
      <c r="AX342" s="1141"/>
    </row>
    <row r="343">
      <c r="A343" s="858"/>
      <c r="B343" s="1143"/>
      <c r="C343" s="1141"/>
      <c r="D343" s="1141"/>
      <c r="E343" s="1141"/>
      <c r="F343" s="1141"/>
      <c r="G343" s="1141"/>
      <c r="H343" s="1141"/>
      <c r="I343" s="1141"/>
      <c r="J343" s="1141"/>
      <c r="K343" s="1141"/>
      <c r="L343" s="1141"/>
      <c r="M343" s="1141"/>
      <c r="N343" s="1141"/>
      <c r="O343" s="1141"/>
      <c r="P343" s="1141"/>
      <c r="Q343" s="1141"/>
      <c r="R343" s="1141"/>
      <c r="S343" s="1141"/>
      <c r="T343" s="1141"/>
      <c r="U343" s="1141"/>
      <c r="V343" s="1141"/>
      <c r="W343" s="1141"/>
      <c r="X343" s="1141"/>
      <c r="Y343" s="1141"/>
      <c r="Z343" s="1141"/>
      <c r="AA343" s="1141"/>
      <c r="AB343" s="1141"/>
      <c r="AC343" s="1141"/>
      <c r="AD343" s="1141"/>
      <c r="AE343" s="1141"/>
      <c r="AF343" s="1141"/>
      <c r="AG343" s="1141"/>
      <c r="AH343" s="1141"/>
      <c r="AI343" s="1141"/>
      <c r="AJ343" s="1141"/>
      <c r="AK343" s="1141"/>
      <c r="AL343" s="1141"/>
      <c r="AM343" s="1141"/>
      <c r="AN343" s="1141"/>
      <c r="AO343" s="1141"/>
      <c r="AP343" s="1141"/>
      <c r="AQ343" s="1141"/>
      <c r="AR343" s="1141"/>
      <c r="AS343" s="1141"/>
      <c r="AT343" s="1141"/>
      <c r="AU343" s="1141"/>
      <c r="AV343" s="1141"/>
      <c r="AW343" s="1141"/>
      <c r="AX343" s="1141"/>
    </row>
    <row r="344">
      <c r="A344" s="858"/>
      <c r="B344" s="1143"/>
      <c r="C344" s="1141"/>
      <c r="D344" s="1141"/>
      <c r="E344" s="1141"/>
      <c r="F344" s="1141"/>
      <c r="G344" s="1141"/>
      <c r="H344" s="1141"/>
      <c r="I344" s="1141"/>
      <c r="J344" s="1141"/>
      <c r="K344" s="1141"/>
      <c r="L344" s="1141"/>
      <c r="M344" s="1141"/>
      <c r="N344" s="1141"/>
      <c r="O344" s="1141"/>
      <c r="P344" s="1141"/>
      <c r="Q344" s="1141"/>
      <c r="R344" s="1141"/>
      <c r="S344" s="1141"/>
      <c r="T344" s="1141"/>
      <c r="U344" s="1141"/>
      <c r="V344" s="1141"/>
      <c r="W344" s="1141"/>
      <c r="X344" s="1141"/>
      <c r="Y344" s="1141"/>
      <c r="Z344" s="1141"/>
      <c r="AA344" s="1141"/>
      <c r="AB344" s="1141"/>
      <c r="AC344" s="1141"/>
      <c r="AD344" s="1141"/>
      <c r="AE344" s="1141"/>
      <c r="AF344" s="1141"/>
      <c r="AG344" s="1141"/>
      <c r="AH344" s="1141"/>
      <c r="AI344" s="1141"/>
      <c r="AJ344" s="1141"/>
      <c r="AK344" s="1141"/>
      <c r="AL344" s="1141"/>
      <c r="AM344" s="1141"/>
      <c r="AN344" s="1141"/>
      <c r="AO344" s="1141"/>
      <c r="AP344" s="1141"/>
      <c r="AQ344" s="1141"/>
      <c r="AR344" s="1141"/>
      <c r="AS344" s="1141"/>
      <c r="AT344" s="1141"/>
      <c r="AU344" s="1141"/>
      <c r="AV344" s="1141"/>
      <c r="AW344" s="1141"/>
      <c r="AX344" s="1141"/>
    </row>
    <row r="345">
      <c r="A345" s="858"/>
      <c r="B345" s="1143"/>
      <c r="C345" s="1141"/>
      <c r="D345" s="1141"/>
      <c r="E345" s="1141"/>
      <c r="F345" s="1141"/>
      <c r="G345" s="1141"/>
      <c r="H345" s="1141"/>
      <c r="I345" s="1141"/>
      <c r="J345" s="1141"/>
      <c r="K345" s="1141"/>
      <c r="L345" s="1141"/>
      <c r="M345" s="1141"/>
      <c r="N345" s="1141"/>
      <c r="O345" s="1141"/>
      <c r="P345" s="1141"/>
      <c r="Q345" s="1141"/>
      <c r="R345" s="1141"/>
      <c r="S345" s="1141"/>
      <c r="T345" s="1141"/>
      <c r="U345" s="1141"/>
      <c r="V345" s="1141"/>
      <c r="W345" s="1141"/>
      <c r="X345" s="1141"/>
      <c r="Y345" s="1141"/>
      <c r="Z345" s="1141"/>
      <c r="AA345" s="1141"/>
      <c r="AB345" s="1141"/>
      <c r="AC345" s="1141"/>
      <c r="AD345" s="1141"/>
      <c r="AE345" s="1141"/>
      <c r="AF345" s="1141"/>
      <c r="AG345" s="1141"/>
      <c r="AH345" s="1141"/>
      <c r="AI345" s="1141"/>
      <c r="AJ345" s="1141"/>
      <c r="AK345" s="1141"/>
      <c r="AL345" s="1141"/>
      <c r="AM345" s="1141"/>
      <c r="AN345" s="1141"/>
      <c r="AO345" s="1141"/>
      <c r="AP345" s="1141"/>
      <c r="AQ345" s="1141"/>
      <c r="AR345" s="1141"/>
      <c r="AS345" s="1141"/>
      <c r="AT345" s="1141"/>
      <c r="AU345" s="1141"/>
      <c r="AV345" s="1141"/>
      <c r="AW345" s="1141"/>
      <c r="AX345" s="1141"/>
    </row>
    <row r="346">
      <c r="A346" s="858"/>
      <c r="B346" s="1143"/>
      <c r="C346" s="1141"/>
      <c r="D346" s="1141"/>
      <c r="E346" s="1141"/>
      <c r="F346" s="1141"/>
      <c r="G346" s="1141"/>
      <c r="H346" s="1141"/>
      <c r="I346" s="1141"/>
      <c r="J346" s="1141"/>
      <c r="K346" s="1141"/>
      <c r="L346" s="1141"/>
      <c r="M346" s="1141"/>
      <c r="N346" s="1141"/>
      <c r="O346" s="1141"/>
      <c r="P346" s="1141"/>
      <c r="Q346" s="1141"/>
      <c r="R346" s="1141"/>
      <c r="S346" s="1141"/>
      <c r="T346" s="1141"/>
      <c r="U346" s="1141"/>
      <c r="V346" s="1141"/>
      <c r="W346" s="1141"/>
      <c r="X346" s="1141"/>
      <c r="Y346" s="1141"/>
      <c r="Z346" s="1141"/>
      <c r="AA346" s="1141"/>
      <c r="AB346" s="1141"/>
      <c r="AC346" s="1141"/>
      <c r="AD346" s="1141"/>
      <c r="AE346" s="1141"/>
      <c r="AF346" s="1141"/>
      <c r="AG346" s="1141"/>
      <c r="AH346" s="1141"/>
      <c r="AI346" s="1141"/>
      <c r="AJ346" s="1141"/>
      <c r="AK346" s="1141"/>
      <c r="AL346" s="1141"/>
      <c r="AM346" s="1141"/>
      <c r="AN346" s="1141"/>
      <c r="AO346" s="1141"/>
      <c r="AP346" s="1141"/>
      <c r="AQ346" s="1141"/>
      <c r="AR346" s="1141"/>
      <c r="AS346" s="1141"/>
      <c r="AT346" s="1141"/>
      <c r="AU346" s="1141"/>
      <c r="AV346" s="1141"/>
      <c r="AW346" s="1141"/>
      <c r="AX346" s="1141"/>
    </row>
    <row r="347">
      <c r="A347" s="858"/>
      <c r="B347" s="1143"/>
      <c r="C347" s="1141"/>
      <c r="D347" s="1141"/>
      <c r="E347" s="1141"/>
      <c r="F347" s="1141"/>
      <c r="G347" s="1141"/>
      <c r="H347" s="1141"/>
      <c r="I347" s="1141"/>
      <c r="J347" s="1141"/>
      <c r="K347" s="1141"/>
      <c r="L347" s="1141"/>
      <c r="M347" s="1141"/>
      <c r="N347" s="1141"/>
      <c r="O347" s="1141"/>
      <c r="P347" s="1141"/>
      <c r="Q347" s="1141"/>
      <c r="R347" s="1141"/>
      <c r="S347" s="1141"/>
      <c r="T347" s="1141"/>
      <c r="U347" s="1141"/>
      <c r="V347" s="1141"/>
      <c r="W347" s="1141"/>
      <c r="X347" s="1141"/>
      <c r="Y347" s="1141"/>
      <c r="Z347" s="1141"/>
      <c r="AA347" s="1141"/>
      <c r="AB347" s="1141"/>
      <c r="AC347" s="1141"/>
      <c r="AD347" s="1141"/>
      <c r="AE347" s="1141"/>
      <c r="AF347" s="1141"/>
      <c r="AG347" s="1141"/>
      <c r="AH347" s="1141"/>
      <c r="AI347" s="1141"/>
      <c r="AJ347" s="1141"/>
      <c r="AK347" s="1141"/>
      <c r="AL347" s="1141"/>
      <c r="AM347" s="1141"/>
      <c r="AN347" s="1141"/>
      <c r="AO347" s="1141"/>
      <c r="AP347" s="1141"/>
      <c r="AQ347" s="1141"/>
      <c r="AR347" s="1141"/>
      <c r="AS347" s="1141"/>
      <c r="AT347" s="1141"/>
      <c r="AU347" s="1141"/>
      <c r="AV347" s="1141"/>
      <c r="AW347" s="1141"/>
      <c r="AX347" s="1141"/>
    </row>
    <row r="348">
      <c r="A348" s="858"/>
      <c r="B348" s="1143"/>
      <c r="C348" s="1141"/>
      <c r="D348" s="1141"/>
      <c r="E348" s="1141"/>
      <c r="F348" s="1141"/>
      <c r="G348" s="1141"/>
      <c r="H348" s="1141"/>
      <c r="I348" s="1141"/>
      <c r="J348" s="1141"/>
      <c r="K348" s="1141"/>
      <c r="L348" s="1141"/>
      <c r="M348" s="1141"/>
      <c r="N348" s="1141"/>
      <c r="O348" s="1141"/>
      <c r="P348" s="1141"/>
      <c r="Q348" s="1141"/>
      <c r="R348" s="1141"/>
      <c r="S348" s="1141"/>
      <c r="T348" s="1141"/>
      <c r="U348" s="1141"/>
      <c r="V348" s="1141"/>
      <c r="W348" s="1141"/>
      <c r="X348" s="1141"/>
      <c r="Y348" s="1141"/>
      <c r="Z348" s="1141"/>
      <c r="AA348" s="1141"/>
      <c r="AB348" s="1141"/>
      <c r="AC348" s="1141"/>
      <c r="AD348" s="1141"/>
      <c r="AE348" s="1141"/>
      <c r="AF348" s="1141"/>
      <c r="AG348" s="1141"/>
      <c r="AH348" s="1141"/>
      <c r="AI348" s="1141"/>
      <c r="AJ348" s="1141"/>
      <c r="AK348" s="1141"/>
      <c r="AL348" s="1141"/>
      <c r="AM348" s="1141"/>
      <c r="AN348" s="1141"/>
      <c r="AO348" s="1141"/>
      <c r="AP348" s="1141"/>
      <c r="AQ348" s="1141"/>
      <c r="AR348" s="1141"/>
      <c r="AS348" s="1141"/>
      <c r="AT348" s="1141"/>
      <c r="AU348" s="1141"/>
      <c r="AV348" s="1141"/>
      <c r="AW348" s="1141"/>
      <c r="AX348" s="1141"/>
    </row>
    <row r="349">
      <c r="A349" s="858"/>
      <c r="B349" s="1143"/>
      <c r="C349" s="1141"/>
      <c r="D349" s="1141"/>
      <c r="E349" s="1141"/>
      <c r="F349" s="1141"/>
      <c r="G349" s="1141"/>
      <c r="H349" s="1141"/>
      <c r="I349" s="1141"/>
      <c r="J349" s="1141"/>
      <c r="K349" s="1141"/>
      <c r="L349" s="1141"/>
      <c r="M349" s="1141"/>
      <c r="N349" s="1141"/>
      <c r="O349" s="1141"/>
      <c r="P349" s="1141"/>
      <c r="Q349" s="1141"/>
      <c r="R349" s="1141"/>
      <c r="S349" s="1141"/>
      <c r="T349" s="1141"/>
      <c r="U349" s="1141"/>
      <c r="V349" s="1141"/>
      <c r="W349" s="1141"/>
      <c r="X349" s="1141"/>
      <c r="Y349" s="1141"/>
      <c r="Z349" s="1141"/>
      <c r="AA349" s="1141"/>
      <c r="AB349" s="1141"/>
      <c r="AC349" s="1141"/>
      <c r="AD349" s="1141"/>
      <c r="AE349" s="1141"/>
      <c r="AF349" s="1141"/>
      <c r="AG349" s="1141"/>
      <c r="AH349" s="1141"/>
      <c r="AI349" s="1141"/>
      <c r="AJ349" s="1141"/>
      <c r="AK349" s="1141"/>
      <c r="AL349" s="1141"/>
      <c r="AM349" s="1141"/>
      <c r="AN349" s="1141"/>
      <c r="AO349" s="1141"/>
      <c r="AP349" s="1141"/>
      <c r="AQ349" s="1141"/>
      <c r="AR349" s="1141"/>
      <c r="AS349" s="1141"/>
      <c r="AT349" s="1141"/>
      <c r="AU349" s="1141"/>
      <c r="AV349" s="1141"/>
      <c r="AW349" s="1141"/>
      <c r="AX349" s="1141"/>
    </row>
    <row r="350">
      <c r="A350" s="858"/>
      <c r="B350" s="1143"/>
      <c r="C350" s="1141"/>
      <c r="D350" s="1141"/>
      <c r="E350" s="1141"/>
      <c r="F350" s="1141"/>
      <c r="G350" s="1141"/>
      <c r="H350" s="1141"/>
      <c r="I350" s="1141"/>
      <c r="J350" s="1141"/>
      <c r="K350" s="1141"/>
      <c r="L350" s="1141"/>
      <c r="M350" s="1141"/>
      <c r="N350" s="1141"/>
      <c r="O350" s="1141"/>
      <c r="P350" s="1141"/>
      <c r="Q350" s="1141"/>
      <c r="R350" s="1141"/>
      <c r="S350" s="1141"/>
      <c r="T350" s="1141"/>
      <c r="U350" s="1141"/>
      <c r="V350" s="1141"/>
      <c r="W350" s="1141"/>
      <c r="X350" s="1141"/>
      <c r="Y350" s="1141"/>
      <c r="Z350" s="1141"/>
      <c r="AA350" s="1141"/>
      <c r="AB350" s="1141"/>
      <c r="AC350" s="1141"/>
      <c r="AD350" s="1141"/>
      <c r="AE350" s="1141"/>
      <c r="AF350" s="1141"/>
      <c r="AG350" s="1141"/>
      <c r="AH350" s="1141"/>
      <c r="AI350" s="1141"/>
      <c r="AJ350" s="1141"/>
      <c r="AK350" s="1141"/>
      <c r="AL350" s="1141"/>
      <c r="AM350" s="1141"/>
      <c r="AN350" s="1141"/>
      <c r="AO350" s="1141"/>
      <c r="AP350" s="1141"/>
      <c r="AQ350" s="1141"/>
      <c r="AR350" s="1141"/>
      <c r="AS350" s="1141"/>
      <c r="AT350" s="1141"/>
      <c r="AU350" s="1141"/>
      <c r="AV350" s="1141"/>
      <c r="AW350" s="1141"/>
      <c r="AX350" s="1141"/>
    </row>
    <row r="351">
      <c r="A351" s="858"/>
      <c r="B351" s="1143"/>
      <c r="C351" s="1141"/>
      <c r="D351" s="1141"/>
      <c r="E351" s="1141"/>
      <c r="F351" s="1141"/>
      <c r="G351" s="1141"/>
      <c r="H351" s="1141"/>
      <c r="I351" s="1141"/>
      <c r="J351" s="1141"/>
      <c r="K351" s="1141"/>
      <c r="L351" s="1141"/>
      <c r="M351" s="1141"/>
      <c r="N351" s="1141"/>
      <c r="O351" s="1141"/>
      <c r="P351" s="1141"/>
      <c r="Q351" s="1141"/>
      <c r="R351" s="1141"/>
      <c r="S351" s="1141"/>
      <c r="T351" s="1141"/>
      <c r="U351" s="1141"/>
      <c r="V351" s="1141"/>
      <c r="W351" s="1141"/>
      <c r="X351" s="1141"/>
      <c r="Y351" s="1141"/>
      <c r="Z351" s="1141"/>
      <c r="AA351" s="1141"/>
      <c r="AB351" s="1141"/>
      <c r="AC351" s="1141"/>
      <c r="AD351" s="1141"/>
      <c r="AE351" s="1141"/>
      <c r="AF351" s="1141"/>
      <c r="AG351" s="1141"/>
      <c r="AH351" s="1141"/>
      <c r="AI351" s="1141"/>
      <c r="AJ351" s="1141"/>
      <c r="AK351" s="1141"/>
      <c r="AL351" s="1141"/>
      <c r="AM351" s="1141"/>
      <c r="AN351" s="1141"/>
      <c r="AO351" s="1141"/>
      <c r="AP351" s="1141"/>
      <c r="AQ351" s="1141"/>
      <c r="AR351" s="1141"/>
      <c r="AS351" s="1141"/>
      <c r="AT351" s="1141"/>
      <c r="AU351" s="1141"/>
      <c r="AV351" s="1141"/>
      <c r="AW351" s="1141"/>
      <c r="AX351" s="1141"/>
    </row>
    <row r="352">
      <c r="A352" s="858"/>
      <c r="B352" s="1143"/>
      <c r="C352" s="1141"/>
      <c r="D352" s="1141"/>
      <c r="E352" s="1141"/>
      <c r="F352" s="1141"/>
      <c r="G352" s="1141"/>
      <c r="H352" s="1141"/>
      <c r="I352" s="1141"/>
      <c r="J352" s="1141"/>
      <c r="K352" s="1141"/>
      <c r="L352" s="1141"/>
      <c r="M352" s="1141"/>
      <c r="N352" s="1141"/>
      <c r="O352" s="1141"/>
      <c r="P352" s="1141"/>
      <c r="Q352" s="1141"/>
      <c r="R352" s="1141"/>
      <c r="S352" s="1141"/>
      <c r="T352" s="1141"/>
      <c r="U352" s="1141"/>
      <c r="V352" s="1141"/>
      <c r="W352" s="1141"/>
      <c r="X352" s="1141"/>
      <c r="Y352" s="1141"/>
      <c r="Z352" s="1141"/>
      <c r="AA352" s="1141"/>
      <c r="AB352" s="1141"/>
      <c r="AC352" s="1141"/>
      <c r="AD352" s="1141"/>
      <c r="AE352" s="1141"/>
      <c r="AF352" s="1141"/>
      <c r="AG352" s="1141"/>
      <c r="AH352" s="1141"/>
      <c r="AI352" s="1141"/>
      <c r="AJ352" s="1141"/>
      <c r="AK352" s="1141"/>
      <c r="AL352" s="1141"/>
      <c r="AM352" s="1141"/>
      <c r="AN352" s="1141"/>
      <c r="AO352" s="1141"/>
      <c r="AP352" s="1141"/>
      <c r="AQ352" s="1141"/>
      <c r="AR352" s="1141"/>
      <c r="AS352" s="1141"/>
      <c r="AT352" s="1141"/>
      <c r="AU352" s="1141"/>
      <c r="AV352" s="1141"/>
      <c r="AW352" s="1141"/>
      <c r="AX352" s="1141"/>
    </row>
    <row r="353">
      <c r="A353" s="858"/>
      <c r="B353" s="1143"/>
      <c r="C353" s="1141"/>
      <c r="D353" s="1141"/>
      <c r="E353" s="1141"/>
      <c r="F353" s="1141"/>
      <c r="G353" s="1141"/>
      <c r="H353" s="1141"/>
      <c r="I353" s="1141"/>
      <c r="J353" s="1141"/>
      <c r="K353" s="1141"/>
      <c r="L353" s="1141"/>
      <c r="M353" s="1141"/>
      <c r="N353" s="1141"/>
      <c r="O353" s="1141"/>
      <c r="P353" s="1141"/>
      <c r="Q353" s="1141"/>
      <c r="R353" s="1141"/>
      <c r="S353" s="1141"/>
      <c r="T353" s="1141"/>
      <c r="U353" s="1141"/>
      <c r="V353" s="1141"/>
      <c r="W353" s="1141"/>
      <c r="X353" s="1141"/>
      <c r="Y353" s="1141"/>
      <c r="Z353" s="1141"/>
      <c r="AA353" s="1141"/>
      <c r="AB353" s="1141"/>
      <c r="AC353" s="1141"/>
      <c r="AD353" s="1141"/>
      <c r="AE353" s="1141"/>
      <c r="AF353" s="1141"/>
      <c r="AG353" s="1141"/>
      <c r="AH353" s="1141"/>
      <c r="AI353" s="1141"/>
      <c r="AJ353" s="1141"/>
      <c r="AK353" s="1141"/>
      <c r="AL353" s="1141"/>
      <c r="AM353" s="1141"/>
      <c r="AN353" s="1141"/>
      <c r="AO353" s="1141"/>
      <c r="AP353" s="1141"/>
      <c r="AQ353" s="1141"/>
      <c r="AR353" s="1141"/>
      <c r="AS353" s="1141"/>
      <c r="AT353" s="1141"/>
      <c r="AU353" s="1141"/>
      <c r="AV353" s="1141"/>
      <c r="AW353" s="1141"/>
      <c r="AX353" s="1141"/>
    </row>
    <row r="354">
      <c r="A354" s="858"/>
      <c r="B354" s="1143"/>
      <c r="C354" s="1141"/>
      <c r="D354" s="1141"/>
      <c r="E354" s="1141"/>
      <c r="F354" s="1141"/>
      <c r="G354" s="1141"/>
      <c r="H354" s="1141"/>
      <c r="I354" s="1141"/>
      <c r="J354" s="1141"/>
      <c r="K354" s="1141"/>
      <c r="L354" s="1141"/>
      <c r="M354" s="1141"/>
      <c r="N354" s="1141"/>
      <c r="O354" s="1141"/>
      <c r="P354" s="1141"/>
      <c r="Q354" s="1141"/>
      <c r="R354" s="1141"/>
      <c r="S354" s="1141"/>
      <c r="T354" s="1141"/>
      <c r="U354" s="1141"/>
      <c r="V354" s="1141"/>
      <c r="W354" s="1141"/>
      <c r="X354" s="1141"/>
      <c r="Y354" s="1141"/>
      <c r="Z354" s="1141"/>
      <c r="AA354" s="1141"/>
      <c r="AB354" s="1141"/>
      <c r="AC354" s="1141"/>
      <c r="AD354" s="1141"/>
      <c r="AE354" s="1141"/>
      <c r="AF354" s="1141"/>
      <c r="AG354" s="1141"/>
      <c r="AH354" s="1141"/>
      <c r="AI354" s="1141"/>
      <c r="AJ354" s="1141"/>
      <c r="AK354" s="1141"/>
      <c r="AL354" s="1141"/>
      <c r="AM354" s="1141"/>
      <c r="AN354" s="1141"/>
      <c r="AO354" s="1141"/>
      <c r="AP354" s="1141"/>
      <c r="AQ354" s="1141"/>
      <c r="AR354" s="1141"/>
      <c r="AS354" s="1141"/>
      <c r="AT354" s="1141"/>
      <c r="AU354" s="1141"/>
      <c r="AV354" s="1141"/>
      <c r="AW354" s="1141"/>
      <c r="AX354" s="1141"/>
    </row>
    <row r="355">
      <c r="A355" s="858"/>
      <c r="B355" s="1143"/>
      <c r="C355" s="1141"/>
      <c r="D355" s="1141"/>
      <c r="E355" s="1141"/>
      <c r="F355" s="1141"/>
      <c r="G355" s="1141"/>
      <c r="H355" s="1141"/>
      <c r="I355" s="1141"/>
      <c r="J355" s="1141"/>
      <c r="K355" s="1141"/>
      <c r="L355" s="1141"/>
      <c r="M355" s="1141"/>
      <c r="N355" s="1141"/>
      <c r="O355" s="1141"/>
      <c r="P355" s="1141"/>
      <c r="Q355" s="1141"/>
      <c r="R355" s="1141"/>
      <c r="S355" s="1141"/>
      <c r="T355" s="1141"/>
      <c r="U355" s="1141"/>
      <c r="V355" s="1141"/>
      <c r="W355" s="1141"/>
      <c r="X355" s="1141"/>
      <c r="Y355" s="1141"/>
      <c r="Z355" s="1141"/>
      <c r="AA355" s="1141"/>
      <c r="AB355" s="1141"/>
      <c r="AC355" s="1141"/>
      <c r="AD355" s="1141"/>
      <c r="AE355" s="1141"/>
      <c r="AF355" s="1141"/>
      <c r="AG355" s="1141"/>
      <c r="AH355" s="1141"/>
      <c r="AI355" s="1141"/>
      <c r="AJ355" s="1141"/>
      <c r="AK355" s="1141"/>
      <c r="AL355" s="1141"/>
      <c r="AM355" s="1141"/>
      <c r="AN355" s="1141"/>
      <c r="AO355" s="1141"/>
      <c r="AP355" s="1141"/>
      <c r="AQ355" s="1141"/>
      <c r="AR355" s="1141"/>
      <c r="AS355" s="1141"/>
      <c r="AT355" s="1141"/>
      <c r="AU355" s="1141"/>
      <c r="AV355" s="1141"/>
      <c r="AW355" s="1141"/>
      <c r="AX355" s="1141"/>
    </row>
    <row r="356">
      <c r="A356" s="858"/>
      <c r="B356" s="1143"/>
      <c r="C356" s="1141"/>
      <c r="D356" s="1141"/>
      <c r="E356" s="1141"/>
      <c r="F356" s="1141"/>
      <c r="G356" s="1141"/>
      <c r="H356" s="1141"/>
      <c r="I356" s="1141"/>
      <c r="J356" s="1141"/>
      <c r="K356" s="1141"/>
      <c r="L356" s="1141"/>
      <c r="M356" s="1141"/>
      <c r="N356" s="1141"/>
      <c r="O356" s="1141"/>
      <c r="P356" s="1141"/>
      <c r="Q356" s="1141"/>
      <c r="R356" s="1141"/>
      <c r="S356" s="1141"/>
      <c r="T356" s="1141"/>
      <c r="U356" s="1141"/>
      <c r="V356" s="1141"/>
      <c r="W356" s="1141"/>
      <c r="X356" s="1141"/>
      <c r="Y356" s="1141"/>
      <c r="Z356" s="1141"/>
      <c r="AA356" s="1141"/>
      <c r="AB356" s="1141"/>
      <c r="AC356" s="1141"/>
      <c r="AD356" s="1141"/>
      <c r="AE356" s="1141"/>
      <c r="AF356" s="1141"/>
      <c r="AG356" s="1141"/>
      <c r="AH356" s="1141"/>
      <c r="AI356" s="1141"/>
      <c r="AJ356" s="1141"/>
      <c r="AK356" s="1141"/>
      <c r="AL356" s="1141"/>
      <c r="AM356" s="1141"/>
      <c r="AN356" s="1141"/>
      <c r="AO356" s="1141"/>
      <c r="AP356" s="1141"/>
      <c r="AQ356" s="1141"/>
      <c r="AR356" s="1141"/>
      <c r="AS356" s="1141"/>
      <c r="AT356" s="1141"/>
      <c r="AU356" s="1141"/>
      <c r="AV356" s="1141"/>
      <c r="AW356" s="1141"/>
      <c r="AX356" s="1141"/>
    </row>
    <row r="357">
      <c r="A357" s="858"/>
      <c r="B357" s="1143"/>
      <c r="C357" s="1141"/>
      <c r="D357" s="1141"/>
      <c r="E357" s="1141"/>
      <c r="F357" s="1141"/>
      <c r="G357" s="1141"/>
      <c r="H357" s="1141"/>
      <c r="I357" s="1141"/>
      <c r="J357" s="1141"/>
      <c r="K357" s="1141"/>
      <c r="L357" s="1141"/>
      <c r="M357" s="1141"/>
      <c r="N357" s="1141"/>
      <c r="O357" s="1141"/>
      <c r="P357" s="1141"/>
      <c r="Q357" s="1141"/>
      <c r="R357" s="1141"/>
      <c r="S357" s="1141"/>
      <c r="T357" s="1141"/>
      <c r="U357" s="1141"/>
      <c r="V357" s="1141"/>
      <c r="W357" s="1141"/>
      <c r="X357" s="1141"/>
      <c r="Y357" s="1141"/>
      <c r="Z357" s="1141"/>
      <c r="AA357" s="1141"/>
      <c r="AB357" s="1141"/>
      <c r="AC357" s="1141"/>
      <c r="AD357" s="1141"/>
      <c r="AE357" s="1141"/>
      <c r="AF357" s="1141"/>
      <c r="AG357" s="1141"/>
      <c r="AH357" s="1141"/>
      <c r="AI357" s="1141"/>
      <c r="AJ357" s="1141"/>
      <c r="AK357" s="1141"/>
      <c r="AL357" s="1141"/>
      <c r="AM357" s="1141"/>
      <c r="AN357" s="1141"/>
      <c r="AO357" s="1141"/>
      <c r="AP357" s="1141"/>
      <c r="AQ357" s="1141"/>
      <c r="AR357" s="1141"/>
      <c r="AS357" s="1141"/>
      <c r="AT357" s="1141"/>
      <c r="AU357" s="1141"/>
      <c r="AV357" s="1141"/>
      <c r="AW357" s="1141"/>
      <c r="AX357" s="1141"/>
    </row>
    <row r="358">
      <c r="A358" s="858"/>
      <c r="B358" s="1143"/>
      <c r="C358" s="1141"/>
      <c r="D358" s="1141"/>
      <c r="E358" s="1141"/>
      <c r="F358" s="1141"/>
      <c r="G358" s="1141"/>
      <c r="H358" s="1141"/>
      <c r="I358" s="1141"/>
      <c r="J358" s="1141"/>
      <c r="K358" s="1141"/>
      <c r="L358" s="1141"/>
      <c r="M358" s="1141"/>
      <c r="N358" s="1141"/>
      <c r="O358" s="1141"/>
      <c r="P358" s="1141"/>
      <c r="Q358" s="1141"/>
      <c r="R358" s="1141"/>
      <c r="S358" s="1141"/>
      <c r="T358" s="1141"/>
      <c r="U358" s="1141"/>
      <c r="V358" s="1141"/>
      <c r="W358" s="1141"/>
      <c r="X358" s="1141"/>
      <c r="Y358" s="1141"/>
      <c r="Z358" s="1141"/>
      <c r="AA358" s="1141"/>
      <c r="AB358" s="1141"/>
      <c r="AC358" s="1141"/>
      <c r="AD358" s="1141"/>
      <c r="AE358" s="1141"/>
      <c r="AF358" s="1141"/>
      <c r="AG358" s="1141"/>
      <c r="AH358" s="1141"/>
      <c r="AI358" s="1141"/>
      <c r="AJ358" s="1141"/>
      <c r="AK358" s="1141"/>
      <c r="AL358" s="1141"/>
      <c r="AM358" s="1141"/>
      <c r="AN358" s="1141"/>
      <c r="AO358" s="1141"/>
      <c r="AP358" s="1141"/>
      <c r="AQ358" s="1141"/>
      <c r="AR358" s="1141"/>
      <c r="AS358" s="1141"/>
      <c r="AT358" s="1141"/>
      <c r="AU358" s="1141"/>
      <c r="AV358" s="1141"/>
      <c r="AW358" s="1141"/>
      <c r="AX358" s="1141"/>
    </row>
    <row r="359">
      <c r="A359" s="858"/>
      <c r="B359" s="1143"/>
      <c r="C359" s="1141"/>
      <c r="D359" s="1141"/>
      <c r="E359" s="1141"/>
      <c r="F359" s="1141"/>
      <c r="G359" s="1141"/>
      <c r="H359" s="1141"/>
      <c r="I359" s="1141"/>
      <c r="J359" s="1141"/>
      <c r="K359" s="1141"/>
      <c r="L359" s="1141"/>
      <c r="M359" s="1141"/>
      <c r="N359" s="1141"/>
      <c r="O359" s="1141"/>
      <c r="P359" s="1141"/>
      <c r="Q359" s="1141"/>
      <c r="R359" s="1141"/>
      <c r="S359" s="1141"/>
      <c r="T359" s="1141"/>
      <c r="U359" s="1141"/>
      <c r="V359" s="1141"/>
      <c r="W359" s="1141"/>
      <c r="X359" s="1141"/>
      <c r="Y359" s="1141"/>
      <c r="Z359" s="1141"/>
      <c r="AA359" s="1141"/>
      <c r="AB359" s="1141"/>
      <c r="AC359" s="1141"/>
      <c r="AD359" s="1141"/>
      <c r="AE359" s="1141"/>
      <c r="AF359" s="1141"/>
      <c r="AG359" s="1141"/>
      <c r="AH359" s="1141"/>
      <c r="AI359" s="1141"/>
      <c r="AJ359" s="1141"/>
      <c r="AK359" s="1141"/>
      <c r="AL359" s="1141"/>
      <c r="AM359" s="1141"/>
      <c r="AN359" s="1141"/>
      <c r="AO359" s="1141"/>
      <c r="AP359" s="1141"/>
      <c r="AQ359" s="1141"/>
      <c r="AR359" s="1141"/>
      <c r="AS359" s="1141"/>
      <c r="AT359" s="1141"/>
      <c r="AU359" s="1141"/>
      <c r="AV359" s="1141"/>
      <c r="AW359" s="1141"/>
      <c r="AX359" s="1141"/>
    </row>
    <row r="360">
      <c r="A360" s="858"/>
      <c r="B360" s="1143"/>
      <c r="C360" s="1141"/>
      <c r="D360" s="1141"/>
      <c r="E360" s="1141"/>
      <c r="F360" s="1141"/>
      <c r="G360" s="1141"/>
      <c r="H360" s="1141"/>
      <c r="I360" s="1141"/>
      <c r="J360" s="1141"/>
      <c r="K360" s="1141"/>
      <c r="L360" s="1141"/>
      <c r="M360" s="1141"/>
      <c r="N360" s="1141"/>
      <c r="O360" s="1141"/>
      <c r="P360" s="1141"/>
      <c r="Q360" s="1141"/>
      <c r="R360" s="1141"/>
      <c r="S360" s="1141"/>
      <c r="T360" s="1141"/>
      <c r="U360" s="1141"/>
      <c r="V360" s="1141"/>
      <c r="W360" s="1141"/>
      <c r="X360" s="1141"/>
      <c r="Y360" s="1141"/>
      <c r="Z360" s="1141"/>
      <c r="AA360" s="1141"/>
      <c r="AB360" s="1141"/>
      <c r="AC360" s="1141"/>
      <c r="AD360" s="1141"/>
      <c r="AE360" s="1141"/>
      <c r="AF360" s="1141"/>
      <c r="AG360" s="1141"/>
      <c r="AH360" s="1141"/>
      <c r="AI360" s="1141"/>
      <c r="AJ360" s="1141"/>
      <c r="AK360" s="1141"/>
      <c r="AL360" s="1141"/>
      <c r="AM360" s="1141"/>
      <c r="AN360" s="1141"/>
      <c r="AO360" s="1141"/>
      <c r="AP360" s="1141"/>
      <c r="AQ360" s="1141"/>
      <c r="AR360" s="1141"/>
      <c r="AS360" s="1141"/>
      <c r="AT360" s="1141"/>
      <c r="AU360" s="1141"/>
      <c r="AV360" s="1141"/>
      <c r="AW360" s="1141"/>
      <c r="AX360" s="1141"/>
    </row>
    <row r="361">
      <c r="A361" s="858"/>
      <c r="B361" s="1143"/>
      <c r="C361" s="1141"/>
      <c r="D361" s="1141"/>
      <c r="E361" s="1141"/>
      <c r="F361" s="1141"/>
      <c r="G361" s="1141"/>
      <c r="H361" s="1141"/>
      <c r="I361" s="1141"/>
      <c r="J361" s="1141"/>
      <c r="K361" s="1141"/>
      <c r="L361" s="1141"/>
      <c r="M361" s="1141"/>
      <c r="N361" s="1141"/>
      <c r="O361" s="1141"/>
      <c r="P361" s="1141"/>
      <c r="Q361" s="1141"/>
      <c r="R361" s="1141"/>
      <c r="S361" s="1141"/>
      <c r="T361" s="1141"/>
      <c r="U361" s="1141"/>
      <c r="V361" s="1141"/>
      <c r="W361" s="1141"/>
      <c r="X361" s="1141"/>
      <c r="Y361" s="1141"/>
      <c r="Z361" s="1141"/>
      <c r="AA361" s="1141"/>
      <c r="AB361" s="1141"/>
      <c r="AC361" s="1141"/>
      <c r="AD361" s="1141"/>
      <c r="AE361" s="1141"/>
      <c r="AF361" s="1141"/>
      <c r="AG361" s="1141"/>
      <c r="AH361" s="1141"/>
      <c r="AI361" s="1141"/>
      <c r="AJ361" s="1141"/>
      <c r="AK361" s="1141"/>
      <c r="AL361" s="1141"/>
      <c r="AM361" s="1141"/>
      <c r="AN361" s="1141"/>
      <c r="AO361" s="1141"/>
      <c r="AP361" s="1141"/>
      <c r="AQ361" s="1141"/>
      <c r="AR361" s="1141"/>
      <c r="AS361" s="1141"/>
      <c r="AT361" s="1141"/>
      <c r="AU361" s="1141"/>
      <c r="AV361" s="1141"/>
      <c r="AW361" s="1141"/>
      <c r="AX361" s="1141"/>
    </row>
    <row r="362">
      <c r="A362" s="858"/>
      <c r="B362" s="1143"/>
      <c r="C362" s="1141"/>
      <c r="D362" s="1141"/>
      <c r="E362" s="1141"/>
      <c r="F362" s="1141"/>
      <c r="G362" s="1141"/>
      <c r="H362" s="1141"/>
      <c r="I362" s="1141"/>
      <c r="J362" s="1141"/>
      <c r="K362" s="1141"/>
      <c r="L362" s="1141"/>
      <c r="M362" s="1141"/>
      <c r="N362" s="1141"/>
      <c r="O362" s="1141"/>
      <c r="P362" s="1141"/>
      <c r="Q362" s="1141"/>
      <c r="R362" s="1141"/>
      <c r="S362" s="1141"/>
      <c r="T362" s="1141"/>
      <c r="U362" s="1141"/>
      <c r="V362" s="1141"/>
      <c r="W362" s="1141"/>
      <c r="X362" s="1141"/>
      <c r="Y362" s="1141"/>
      <c r="Z362" s="1141"/>
      <c r="AA362" s="1141"/>
      <c r="AB362" s="1141"/>
      <c r="AC362" s="1141"/>
      <c r="AD362" s="1141"/>
      <c r="AE362" s="1141"/>
      <c r="AF362" s="1141"/>
      <c r="AG362" s="1141"/>
      <c r="AH362" s="1141"/>
      <c r="AI362" s="1141"/>
      <c r="AJ362" s="1141"/>
      <c r="AK362" s="1141"/>
      <c r="AL362" s="1141"/>
      <c r="AM362" s="1141"/>
      <c r="AN362" s="1141"/>
      <c r="AO362" s="1141"/>
      <c r="AP362" s="1141"/>
      <c r="AQ362" s="1141"/>
      <c r="AR362" s="1141"/>
      <c r="AS362" s="1141"/>
      <c r="AT362" s="1141"/>
      <c r="AU362" s="1141"/>
      <c r="AV362" s="1141"/>
      <c r="AW362" s="1141"/>
      <c r="AX362" s="1141"/>
    </row>
    <row r="363">
      <c r="A363" s="858"/>
      <c r="B363" s="1143"/>
      <c r="C363" s="1141"/>
      <c r="D363" s="1141"/>
      <c r="E363" s="1141"/>
      <c r="F363" s="1141"/>
      <c r="G363" s="1141"/>
      <c r="H363" s="1141"/>
      <c r="I363" s="1141"/>
      <c r="J363" s="1141"/>
      <c r="K363" s="1141"/>
      <c r="L363" s="1141"/>
      <c r="M363" s="1141"/>
      <c r="N363" s="1141"/>
      <c r="O363" s="1141"/>
      <c r="P363" s="1141"/>
      <c r="Q363" s="1141"/>
      <c r="R363" s="1141"/>
      <c r="S363" s="1141"/>
      <c r="T363" s="1141"/>
      <c r="U363" s="1141"/>
      <c r="V363" s="1141"/>
      <c r="W363" s="1141"/>
      <c r="X363" s="1141"/>
      <c r="Y363" s="1141"/>
      <c r="Z363" s="1141"/>
      <c r="AA363" s="1141"/>
      <c r="AB363" s="1141"/>
      <c r="AC363" s="1141"/>
      <c r="AD363" s="1141"/>
      <c r="AE363" s="1141"/>
      <c r="AF363" s="1141"/>
      <c r="AG363" s="1141"/>
      <c r="AH363" s="1141"/>
      <c r="AI363" s="1141"/>
      <c r="AJ363" s="1141"/>
      <c r="AK363" s="1141"/>
      <c r="AL363" s="1141"/>
      <c r="AM363" s="1141"/>
      <c r="AN363" s="1141"/>
      <c r="AO363" s="1141"/>
      <c r="AP363" s="1141"/>
      <c r="AQ363" s="1141"/>
      <c r="AR363" s="1141"/>
      <c r="AS363" s="1141"/>
      <c r="AT363" s="1141"/>
      <c r="AU363" s="1141"/>
      <c r="AV363" s="1141"/>
      <c r="AW363" s="1141"/>
      <c r="AX363" s="1141"/>
    </row>
    <row r="364">
      <c r="A364" s="858"/>
      <c r="B364" s="1143"/>
      <c r="C364" s="1141"/>
      <c r="D364" s="1141"/>
      <c r="E364" s="1141"/>
      <c r="F364" s="1141"/>
      <c r="G364" s="1141"/>
      <c r="H364" s="1141"/>
      <c r="I364" s="1141"/>
      <c r="J364" s="1141"/>
      <c r="K364" s="1141"/>
      <c r="L364" s="1141"/>
      <c r="M364" s="1141"/>
      <c r="N364" s="1141"/>
      <c r="O364" s="1141"/>
      <c r="P364" s="1141"/>
      <c r="Q364" s="1141"/>
      <c r="R364" s="1141"/>
      <c r="S364" s="1141"/>
      <c r="T364" s="1141"/>
      <c r="U364" s="1141"/>
      <c r="V364" s="1141"/>
      <c r="W364" s="1141"/>
      <c r="X364" s="1141"/>
      <c r="Y364" s="1141"/>
      <c r="Z364" s="1141"/>
      <c r="AA364" s="1141"/>
      <c r="AB364" s="1141"/>
      <c r="AC364" s="1141"/>
      <c r="AD364" s="1141"/>
      <c r="AE364" s="1141"/>
      <c r="AF364" s="1141"/>
      <c r="AG364" s="1141"/>
      <c r="AH364" s="1141"/>
      <c r="AI364" s="1141"/>
      <c r="AJ364" s="1141"/>
      <c r="AK364" s="1141"/>
      <c r="AL364" s="1141"/>
      <c r="AM364" s="1141"/>
      <c r="AN364" s="1141"/>
      <c r="AO364" s="1141"/>
      <c r="AP364" s="1141"/>
      <c r="AQ364" s="1141"/>
      <c r="AR364" s="1141"/>
      <c r="AS364" s="1141"/>
      <c r="AT364" s="1141"/>
      <c r="AU364" s="1141"/>
      <c r="AV364" s="1141"/>
      <c r="AW364" s="1141"/>
      <c r="AX364" s="1141"/>
    </row>
    <row r="365">
      <c r="A365" s="858"/>
      <c r="B365" s="1143"/>
      <c r="C365" s="1141"/>
      <c r="D365" s="1141"/>
      <c r="E365" s="1141"/>
      <c r="F365" s="1141"/>
      <c r="G365" s="1141"/>
      <c r="H365" s="1141"/>
      <c r="I365" s="1141"/>
      <c r="J365" s="1141"/>
      <c r="K365" s="1141"/>
      <c r="L365" s="1141"/>
      <c r="M365" s="1141"/>
      <c r="N365" s="1141"/>
      <c r="O365" s="1141"/>
      <c r="P365" s="1141"/>
      <c r="Q365" s="1141"/>
      <c r="R365" s="1141"/>
      <c r="S365" s="1141"/>
      <c r="T365" s="1141"/>
      <c r="U365" s="1141"/>
      <c r="V365" s="1141"/>
      <c r="W365" s="1141"/>
      <c r="X365" s="1141"/>
      <c r="Y365" s="1141"/>
      <c r="Z365" s="1141"/>
      <c r="AA365" s="1141"/>
      <c r="AB365" s="1141"/>
      <c r="AC365" s="1141"/>
      <c r="AD365" s="1141"/>
      <c r="AE365" s="1141"/>
      <c r="AF365" s="1141"/>
      <c r="AG365" s="1141"/>
      <c r="AH365" s="1141"/>
      <c r="AI365" s="1141"/>
      <c r="AJ365" s="1141"/>
      <c r="AK365" s="1141"/>
      <c r="AL365" s="1141"/>
      <c r="AM365" s="1141"/>
      <c r="AN365" s="1141"/>
      <c r="AO365" s="1141"/>
      <c r="AP365" s="1141"/>
      <c r="AQ365" s="1141"/>
      <c r="AR365" s="1141"/>
      <c r="AS365" s="1141"/>
      <c r="AT365" s="1141"/>
      <c r="AU365" s="1141"/>
      <c r="AV365" s="1141"/>
      <c r="AW365" s="1141"/>
      <c r="AX365" s="1141"/>
    </row>
    <row r="366">
      <c r="A366" s="858"/>
      <c r="B366" s="1143"/>
      <c r="C366" s="1141"/>
      <c r="D366" s="1141"/>
      <c r="E366" s="1141"/>
      <c r="F366" s="1141"/>
      <c r="G366" s="1141"/>
      <c r="H366" s="1141"/>
      <c r="I366" s="1141"/>
      <c r="J366" s="1141"/>
      <c r="K366" s="1141"/>
      <c r="L366" s="1141"/>
      <c r="M366" s="1141"/>
      <c r="N366" s="1141"/>
      <c r="O366" s="1141"/>
      <c r="P366" s="1141"/>
      <c r="Q366" s="1141"/>
      <c r="R366" s="1141"/>
      <c r="S366" s="1141"/>
      <c r="T366" s="1141"/>
      <c r="U366" s="1141"/>
      <c r="V366" s="1141"/>
      <c r="W366" s="1141"/>
      <c r="X366" s="1141"/>
      <c r="Y366" s="1141"/>
      <c r="Z366" s="1141"/>
      <c r="AA366" s="1141"/>
      <c r="AB366" s="1141"/>
      <c r="AC366" s="1141"/>
      <c r="AD366" s="1141"/>
      <c r="AE366" s="1141"/>
      <c r="AF366" s="1141"/>
      <c r="AG366" s="1141"/>
      <c r="AH366" s="1141"/>
      <c r="AI366" s="1141"/>
      <c r="AJ366" s="1141"/>
      <c r="AK366" s="1141"/>
      <c r="AL366" s="1141"/>
      <c r="AM366" s="1141"/>
      <c r="AN366" s="1141"/>
      <c r="AO366" s="1141"/>
      <c r="AP366" s="1141"/>
      <c r="AQ366" s="1141"/>
      <c r="AR366" s="1141"/>
      <c r="AS366" s="1141"/>
      <c r="AT366" s="1141"/>
      <c r="AU366" s="1141"/>
      <c r="AV366" s="1141"/>
      <c r="AW366" s="1141"/>
      <c r="AX366" s="1141"/>
    </row>
    <row r="367">
      <c r="A367" s="858"/>
      <c r="B367" s="1143"/>
      <c r="C367" s="1141"/>
      <c r="D367" s="1141"/>
      <c r="E367" s="1141"/>
      <c r="F367" s="1141"/>
      <c r="G367" s="1141"/>
      <c r="H367" s="1141"/>
      <c r="I367" s="1141"/>
      <c r="J367" s="1141"/>
      <c r="K367" s="1141"/>
      <c r="L367" s="1141"/>
      <c r="M367" s="1141"/>
      <c r="N367" s="1141"/>
      <c r="O367" s="1141"/>
      <c r="P367" s="1141"/>
      <c r="Q367" s="1141"/>
      <c r="R367" s="1141"/>
      <c r="S367" s="1141"/>
      <c r="T367" s="1141"/>
      <c r="U367" s="1141"/>
      <c r="V367" s="1141"/>
      <c r="W367" s="1141"/>
      <c r="X367" s="1141"/>
      <c r="Y367" s="1141"/>
      <c r="Z367" s="1141"/>
      <c r="AA367" s="1141"/>
      <c r="AB367" s="1141"/>
      <c r="AC367" s="1141"/>
      <c r="AD367" s="1141"/>
      <c r="AE367" s="1141"/>
      <c r="AF367" s="1141"/>
      <c r="AG367" s="1141"/>
      <c r="AH367" s="1141"/>
      <c r="AI367" s="1141"/>
      <c r="AJ367" s="1141"/>
      <c r="AK367" s="1141"/>
      <c r="AL367" s="1141"/>
      <c r="AM367" s="1141"/>
      <c r="AN367" s="1141"/>
      <c r="AO367" s="1141"/>
      <c r="AP367" s="1141"/>
      <c r="AQ367" s="1141"/>
      <c r="AR367" s="1141"/>
      <c r="AS367" s="1141"/>
      <c r="AT367" s="1141"/>
      <c r="AU367" s="1141"/>
      <c r="AV367" s="1141"/>
      <c r="AW367" s="1141"/>
      <c r="AX367" s="1141"/>
    </row>
    <row r="368">
      <c r="A368" s="858"/>
      <c r="B368" s="1143"/>
      <c r="C368" s="1141"/>
      <c r="D368" s="1141"/>
      <c r="E368" s="1141"/>
      <c r="F368" s="1141"/>
      <c r="G368" s="1141"/>
      <c r="H368" s="1141"/>
      <c r="I368" s="1141"/>
      <c r="J368" s="1141"/>
      <c r="K368" s="1141"/>
      <c r="L368" s="1141"/>
      <c r="M368" s="1141"/>
      <c r="N368" s="1141"/>
      <c r="O368" s="1141"/>
      <c r="P368" s="1141"/>
      <c r="Q368" s="1141"/>
      <c r="R368" s="1141"/>
      <c r="S368" s="1141"/>
      <c r="T368" s="1141"/>
      <c r="U368" s="1141"/>
      <c r="V368" s="1141"/>
      <c r="W368" s="1141"/>
      <c r="X368" s="1141"/>
      <c r="Y368" s="1141"/>
      <c r="Z368" s="1141"/>
      <c r="AA368" s="1141"/>
      <c r="AB368" s="1141"/>
      <c r="AC368" s="1141"/>
      <c r="AD368" s="1141"/>
      <c r="AE368" s="1141"/>
      <c r="AF368" s="1141"/>
      <c r="AG368" s="1141"/>
      <c r="AH368" s="1141"/>
      <c r="AI368" s="1141"/>
      <c r="AJ368" s="1141"/>
      <c r="AK368" s="1141"/>
      <c r="AL368" s="1141"/>
      <c r="AM368" s="1141"/>
      <c r="AN368" s="1141"/>
      <c r="AO368" s="1141"/>
      <c r="AP368" s="1141"/>
      <c r="AQ368" s="1141"/>
      <c r="AR368" s="1141"/>
      <c r="AS368" s="1141"/>
      <c r="AT368" s="1141"/>
      <c r="AU368" s="1141"/>
      <c r="AV368" s="1141"/>
      <c r="AW368" s="1141"/>
      <c r="AX368" s="1141"/>
    </row>
    <row r="369">
      <c r="A369" s="858"/>
      <c r="B369" s="1143"/>
      <c r="C369" s="1141"/>
      <c r="D369" s="1141"/>
      <c r="E369" s="1141"/>
      <c r="F369" s="1141"/>
      <c r="G369" s="1141"/>
      <c r="H369" s="1141"/>
      <c r="I369" s="1141"/>
      <c r="J369" s="1141"/>
      <c r="K369" s="1141"/>
      <c r="L369" s="1141"/>
      <c r="M369" s="1141"/>
      <c r="N369" s="1141"/>
      <c r="O369" s="1141"/>
      <c r="P369" s="1141"/>
      <c r="Q369" s="1141"/>
      <c r="R369" s="1141"/>
      <c r="S369" s="1141"/>
      <c r="T369" s="1141"/>
      <c r="U369" s="1141"/>
      <c r="V369" s="1141"/>
      <c r="W369" s="1141"/>
      <c r="X369" s="1141"/>
      <c r="Y369" s="1141"/>
      <c r="Z369" s="1141"/>
      <c r="AA369" s="1141"/>
      <c r="AB369" s="1141"/>
      <c r="AC369" s="1141"/>
      <c r="AD369" s="1141"/>
      <c r="AE369" s="1141"/>
      <c r="AF369" s="1141"/>
      <c r="AG369" s="1141"/>
      <c r="AH369" s="1141"/>
      <c r="AI369" s="1141"/>
      <c r="AJ369" s="1141"/>
      <c r="AK369" s="1141"/>
      <c r="AL369" s="1141"/>
      <c r="AM369" s="1141"/>
      <c r="AN369" s="1141"/>
      <c r="AO369" s="1141"/>
      <c r="AP369" s="1141"/>
      <c r="AQ369" s="1141"/>
      <c r="AR369" s="1141"/>
      <c r="AS369" s="1141"/>
      <c r="AT369" s="1141"/>
      <c r="AU369" s="1141"/>
      <c r="AV369" s="1141"/>
      <c r="AW369" s="1141"/>
      <c r="AX369" s="1141"/>
    </row>
    <row r="370">
      <c r="A370" s="858"/>
      <c r="B370" s="1143"/>
      <c r="C370" s="1141"/>
      <c r="D370" s="1141"/>
      <c r="E370" s="1141"/>
      <c r="F370" s="1141"/>
      <c r="G370" s="1141"/>
      <c r="H370" s="1141"/>
      <c r="I370" s="1141"/>
      <c r="J370" s="1141"/>
      <c r="K370" s="1141"/>
      <c r="L370" s="1141"/>
      <c r="M370" s="1141"/>
      <c r="N370" s="1141"/>
      <c r="O370" s="1141"/>
      <c r="P370" s="1141"/>
      <c r="Q370" s="1141"/>
      <c r="R370" s="1141"/>
      <c r="S370" s="1141"/>
      <c r="T370" s="1141"/>
      <c r="U370" s="1141"/>
      <c r="V370" s="1141"/>
      <c r="W370" s="1141"/>
      <c r="X370" s="1141"/>
      <c r="Y370" s="1141"/>
      <c r="Z370" s="1141"/>
      <c r="AA370" s="1141"/>
      <c r="AB370" s="1141"/>
      <c r="AC370" s="1141"/>
      <c r="AD370" s="1141"/>
      <c r="AE370" s="1141"/>
      <c r="AF370" s="1141"/>
      <c r="AG370" s="1141"/>
      <c r="AH370" s="1141"/>
      <c r="AI370" s="1141"/>
      <c r="AJ370" s="1141"/>
      <c r="AK370" s="1141"/>
      <c r="AL370" s="1141"/>
      <c r="AM370" s="1141"/>
      <c r="AN370" s="1141"/>
      <c r="AO370" s="1141"/>
      <c r="AP370" s="1141"/>
      <c r="AQ370" s="1141"/>
      <c r="AR370" s="1141"/>
      <c r="AS370" s="1141"/>
      <c r="AT370" s="1141"/>
      <c r="AU370" s="1141"/>
      <c r="AV370" s="1141"/>
      <c r="AW370" s="1141"/>
      <c r="AX370" s="1141"/>
    </row>
    <row r="371">
      <c r="A371" s="858"/>
      <c r="B371" s="1143"/>
      <c r="C371" s="1141"/>
      <c r="D371" s="1141"/>
      <c r="E371" s="1141"/>
      <c r="F371" s="1141"/>
      <c r="G371" s="1141"/>
      <c r="H371" s="1141"/>
      <c r="I371" s="1141"/>
      <c r="J371" s="1141"/>
      <c r="K371" s="1141"/>
      <c r="L371" s="1141"/>
      <c r="M371" s="1141"/>
      <c r="N371" s="1141"/>
      <c r="O371" s="1141"/>
      <c r="P371" s="1141"/>
      <c r="Q371" s="1141"/>
      <c r="R371" s="1141"/>
      <c r="S371" s="1141"/>
      <c r="T371" s="1141"/>
      <c r="U371" s="1141"/>
      <c r="V371" s="1141"/>
      <c r="W371" s="1141"/>
      <c r="X371" s="1141"/>
      <c r="Y371" s="1141"/>
      <c r="Z371" s="1141"/>
      <c r="AA371" s="1141"/>
      <c r="AB371" s="1141"/>
      <c r="AC371" s="1141"/>
      <c r="AD371" s="1141"/>
      <c r="AE371" s="1141"/>
      <c r="AF371" s="1141"/>
      <c r="AG371" s="1141"/>
      <c r="AH371" s="1141"/>
      <c r="AI371" s="1141"/>
      <c r="AJ371" s="1141"/>
      <c r="AK371" s="1141"/>
      <c r="AL371" s="1141"/>
      <c r="AM371" s="1141"/>
      <c r="AN371" s="1141"/>
      <c r="AO371" s="1141"/>
      <c r="AP371" s="1141"/>
      <c r="AQ371" s="1141"/>
      <c r="AR371" s="1141"/>
      <c r="AS371" s="1141"/>
      <c r="AT371" s="1141"/>
      <c r="AU371" s="1141"/>
      <c r="AV371" s="1141"/>
      <c r="AW371" s="1141"/>
      <c r="AX371" s="1141"/>
    </row>
    <row r="372">
      <c r="A372" s="858"/>
      <c r="B372" s="1143"/>
      <c r="C372" s="1141"/>
      <c r="D372" s="1141"/>
      <c r="E372" s="1141"/>
      <c r="F372" s="1141"/>
      <c r="G372" s="1141"/>
      <c r="H372" s="1141"/>
      <c r="I372" s="1141"/>
      <c r="J372" s="1141"/>
      <c r="K372" s="1141"/>
      <c r="L372" s="1141"/>
      <c r="M372" s="1141"/>
      <c r="N372" s="1141"/>
      <c r="O372" s="1141"/>
      <c r="P372" s="1141"/>
      <c r="Q372" s="1141"/>
      <c r="R372" s="1141"/>
      <c r="S372" s="1141"/>
      <c r="T372" s="1141"/>
      <c r="U372" s="1141"/>
      <c r="V372" s="1141"/>
      <c r="W372" s="1141"/>
      <c r="X372" s="1141"/>
      <c r="Y372" s="1141"/>
      <c r="Z372" s="1141"/>
      <c r="AA372" s="1141"/>
      <c r="AB372" s="1141"/>
      <c r="AC372" s="1141"/>
      <c r="AD372" s="1141"/>
      <c r="AE372" s="1141"/>
      <c r="AF372" s="1141"/>
      <c r="AG372" s="1141"/>
      <c r="AH372" s="1141"/>
      <c r="AI372" s="1141"/>
      <c r="AJ372" s="1141"/>
      <c r="AK372" s="1141"/>
      <c r="AL372" s="1141"/>
      <c r="AM372" s="1141"/>
      <c r="AN372" s="1141"/>
      <c r="AO372" s="1141"/>
      <c r="AP372" s="1141"/>
      <c r="AQ372" s="1141"/>
      <c r="AR372" s="1141"/>
      <c r="AS372" s="1141"/>
      <c r="AT372" s="1141"/>
      <c r="AU372" s="1141"/>
      <c r="AV372" s="1141"/>
      <c r="AW372" s="1141"/>
      <c r="AX372" s="1141"/>
    </row>
    <row r="373">
      <c r="A373" s="858"/>
      <c r="B373" s="1143"/>
      <c r="C373" s="1141"/>
      <c r="D373" s="1141"/>
      <c r="E373" s="1141"/>
      <c r="F373" s="1141"/>
      <c r="G373" s="1141"/>
      <c r="H373" s="1141"/>
      <c r="I373" s="1141"/>
      <c r="J373" s="1141"/>
      <c r="K373" s="1141"/>
      <c r="L373" s="1141"/>
      <c r="M373" s="1141"/>
      <c r="N373" s="1141"/>
      <c r="O373" s="1141"/>
      <c r="P373" s="1141"/>
      <c r="Q373" s="1141"/>
      <c r="R373" s="1141"/>
      <c r="S373" s="1141"/>
      <c r="T373" s="1141"/>
      <c r="U373" s="1141"/>
      <c r="V373" s="1141"/>
      <c r="W373" s="1141"/>
      <c r="X373" s="1141"/>
      <c r="Y373" s="1141"/>
      <c r="Z373" s="1141"/>
      <c r="AA373" s="1141"/>
      <c r="AB373" s="1141"/>
      <c r="AC373" s="1141"/>
      <c r="AD373" s="1141"/>
      <c r="AE373" s="1141"/>
      <c r="AF373" s="1141"/>
      <c r="AG373" s="1141"/>
      <c r="AH373" s="1141"/>
      <c r="AI373" s="1141"/>
      <c r="AJ373" s="1141"/>
      <c r="AK373" s="1141"/>
      <c r="AL373" s="1141"/>
      <c r="AM373" s="1141"/>
      <c r="AN373" s="1141"/>
      <c r="AO373" s="1141"/>
      <c r="AP373" s="1141"/>
      <c r="AQ373" s="1141"/>
      <c r="AR373" s="1141"/>
      <c r="AS373" s="1141"/>
      <c r="AT373" s="1141"/>
      <c r="AU373" s="1141"/>
      <c r="AV373" s="1141"/>
      <c r="AW373" s="1141"/>
      <c r="AX373" s="1141"/>
    </row>
    <row r="374">
      <c r="A374" s="858"/>
      <c r="B374" s="1143"/>
      <c r="C374" s="1141"/>
      <c r="D374" s="1141"/>
      <c r="E374" s="1141"/>
      <c r="F374" s="1141"/>
      <c r="G374" s="1141"/>
      <c r="H374" s="1141"/>
      <c r="I374" s="1141"/>
      <c r="J374" s="1141"/>
      <c r="K374" s="1141"/>
      <c r="L374" s="1141"/>
      <c r="M374" s="1141"/>
      <c r="N374" s="1141"/>
      <c r="O374" s="1141"/>
      <c r="P374" s="1141"/>
      <c r="Q374" s="1141"/>
      <c r="R374" s="1141"/>
      <c r="S374" s="1141"/>
      <c r="T374" s="1141"/>
      <c r="U374" s="1141"/>
      <c r="V374" s="1141"/>
      <c r="W374" s="1141"/>
      <c r="X374" s="1141"/>
      <c r="Y374" s="1141"/>
      <c r="Z374" s="1141"/>
      <c r="AA374" s="1141"/>
      <c r="AB374" s="1141"/>
      <c r="AC374" s="1141"/>
      <c r="AD374" s="1141"/>
      <c r="AE374" s="1141"/>
      <c r="AF374" s="1141"/>
      <c r="AG374" s="1141"/>
      <c r="AH374" s="1141"/>
      <c r="AI374" s="1141"/>
      <c r="AJ374" s="1141"/>
      <c r="AK374" s="1141"/>
      <c r="AL374" s="1141"/>
      <c r="AM374" s="1141"/>
      <c r="AN374" s="1141"/>
      <c r="AO374" s="1141"/>
      <c r="AP374" s="1141"/>
      <c r="AQ374" s="1141"/>
      <c r="AR374" s="1141"/>
      <c r="AS374" s="1141"/>
      <c r="AT374" s="1141"/>
      <c r="AU374" s="1141"/>
      <c r="AV374" s="1141"/>
      <c r="AW374" s="1141"/>
      <c r="AX374" s="1141"/>
    </row>
    <row r="375">
      <c r="A375" s="858"/>
      <c r="B375" s="1143"/>
      <c r="C375" s="1141"/>
      <c r="D375" s="1141"/>
      <c r="E375" s="1141"/>
      <c r="F375" s="1141"/>
      <c r="G375" s="1141"/>
      <c r="H375" s="1141"/>
      <c r="I375" s="1141"/>
      <c r="J375" s="1141"/>
      <c r="K375" s="1141"/>
      <c r="L375" s="1141"/>
      <c r="M375" s="1141"/>
      <c r="N375" s="1141"/>
      <c r="O375" s="1141"/>
      <c r="P375" s="1141"/>
      <c r="Q375" s="1141"/>
      <c r="R375" s="1141"/>
      <c r="S375" s="1141"/>
      <c r="T375" s="1141"/>
      <c r="U375" s="1141"/>
      <c r="V375" s="1141"/>
      <c r="W375" s="1141"/>
      <c r="X375" s="1141"/>
      <c r="Y375" s="1141"/>
      <c r="Z375" s="1141"/>
      <c r="AA375" s="1141"/>
      <c r="AB375" s="1141"/>
      <c r="AC375" s="1141"/>
      <c r="AD375" s="1141"/>
      <c r="AE375" s="1141"/>
      <c r="AF375" s="1141"/>
      <c r="AG375" s="1141"/>
      <c r="AH375" s="1141"/>
      <c r="AI375" s="1141"/>
      <c r="AJ375" s="1141"/>
      <c r="AK375" s="1141"/>
      <c r="AL375" s="1141"/>
      <c r="AM375" s="1141"/>
      <c r="AN375" s="1141"/>
      <c r="AO375" s="1141"/>
      <c r="AP375" s="1141"/>
      <c r="AQ375" s="1141"/>
      <c r="AR375" s="1141"/>
      <c r="AS375" s="1141"/>
      <c r="AT375" s="1141"/>
      <c r="AU375" s="1141"/>
      <c r="AV375" s="1141"/>
      <c r="AW375" s="1141"/>
      <c r="AX375" s="1141"/>
    </row>
    <row r="376">
      <c r="A376" s="858"/>
      <c r="B376" s="1143"/>
      <c r="C376" s="1141"/>
      <c r="D376" s="1141"/>
      <c r="E376" s="1141"/>
      <c r="F376" s="1141"/>
      <c r="G376" s="1141"/>
      <c r="H376" s="1141"/>
      <c r="I376" s="1141"/>
      <c r="J376" s="1141"/>
      <c r="K376" s="1141"/>
      <c r="L376" s="1141"/>
      <c r="M376" s="1141"/>
      <c r="N376" s="1141"/>
      <c r="O376" s="1141"/>
      <c r="P376" s="1141"/>
      <c r="Q376" s="1141"/>
      <c r="R376" s="1141"/>
      <c r="S376" s="1141"/>
      <c r="T376" s="1141"/>
      <c r="U376" s="1141"/>
      <c r="V376" s="1141"/>
      <c r="W376" s="1141"/>
      <c r="X376" s="1141"/>
      <c r="Y376" s="1141"/>
      <c r="Z376" s="1141"/>
      <c r="AA376" s="1141"/>
      <c r="AB376" s="1141"/>
      <c r="AC376" s="1141"/>
      <c r="AD376" s="1141"/>
      <c r="AE376" s="1141"/>
      <c r="AF376" s="1141"/>
      <c r="AG376" s="1141"/>
      <c r="AH376" s="1141"/>
      <c r="AI376" s="1141"/>
      <c r="AJ376" s="1141"/>
      <c r="AK376" s="1141"/>
      <c r="AL376" s="1141"/>
      <c r="AM376" s="1141"/>
      <c r="AN376" s="1141"/>
      <c r="AO376" s="1141"/>
      <c r="AP376" s="1141"/>
      <c r="AQ376" s="1141"/>
      <c r="AR376" s="1141"/>
      <c r="AS376" s="1141"/>
      <c r="AT376" s="1141"/>
      <c r="AU376" s="1141"/>
      <c r="AV376" s="1141"/>
      <c r="AW376" s="1141"/>
      <c r="AX376" s="1141"/>
    </row>
    <row r="377">
      <c r="A377" s="858"/>
      <c r="B377" s="1143"/>
      <c r="C377" s="1141"/>
      <c r="D377" s="1141"/>
      <c r="E377" s="1141"/>
      <c r="F377" s="1141"/>
      <c r="G377" s="1141"/>
      <c r="H377" s="1141"/>
      <c r="I377" s="1141"/>
      <c r="J377" s="1141"/>
      <c r="K377" s="1141"/>
      <c r="L377" s="1141"/>
      <c r="M377" s="1141"/>
      <c r="N377" s="1141"/>
      <c r="O377" s="1141"/>
      <c r="P377" s="1141"/>
      <c r="Q377" s="1141"/>
      <c r="R377" s="1141"/>
      <c r="S377" s="1141"/>
      <c r="T377" s="1141"/>
      <c r="U377" s="1141"/>
      <c r="V377" s="1141"/>
      <c r="W377" s="1141"/>
      <c r="X377" s="1141"/>
      <c r="Y377" s="1141"/>
      <c r="Z377" s="1141"/>
      <c r="AA377" s="1141"/>
      <c r="AB377" s="1141"/>
      <c r="AC377" s="1141"/>
      <c r="AD377" s="1141"/>
      <c r="AE377" s="1141"/>
      <c r="AF377" s="1141"/>
      <c r="AG377" s="1141"/>
      <c r="AH377" s="1141"/>
      <c r="AI377" s="1141"/>
      <c r="AJ377" s="1141"/>
      <c r="AK377" s="1141"/>
      <c r="AL377" s="1141"/>
      <c r="AM377" s="1141"/>
      <c r="AN377" s="1141"/>
      <c r="AO377" s="1141"/>
      <c r="AP377" s="1141"/>
      <c r="AQ377" s="1141"/>
      <c r="AR377" s="1141"/>
      <c r="AS377" s="1141"/>
      <c r="AT377" s="1141"/>
      <c r="AU377" s="1141"/>
      <c r="AV377" s="1141"/>
      <c r="AW377" s="1141"/>
      <c r="AX377" s="1141"/>
    </row>
    <row r="378">
      <c r="A378" s="858"/>
      <c r="B378" s="1143"/>
      <c r="C378" s="1141"/>
      <c r="D378" s="1141"/>
      <c r="E378" s="1141"/>
      <c r="F378" s="1141"/>
      <c r="G378" s="1141"/>
      <c r="H378" s="1141"/>
      <c r="I378" s="1141"/>
      <c r="J378" s="1141"/>
      <c r="K378" s="1141"/>
      <c r="L378" s="1141"/>
      <c r="M378" s="1141"/>
      <c r="N378" s="1141"/>
      <c r="O378" s="1141"/>
      <c r="P378" s="1141"/>
      <c r="Q378" s="1141"/>
      <c r="R378" s="1141"/>
      <c r="S378" s="1141"/>
      <c r="T378" s="1141"/>
      <c r="U378" s="1141"/>
      <c r="V378" s="1141"/>
      <c r="W378" s="1141"/>
      <c r="X378" s="1141"/>
      <c r="Y378" s="1141"/>
      <c r="Z378" s="1141"/>
      <c r="AA378" s="1141"/>
      <c r="AB378" s="1141"/>
      <c r="AC378" s="1141"/>
      <c r="AD378" s="1141"/>
      <c r="AE378" s="1141"/>
      <c r="AF378" s="1141"/>
      <c r="AG378" s="1141"/>
      <c r="AH378" s="1141"/>
      <c r="AI378" s="1141"/>
      <c r="AJ378" s="1141"/>
      <c r="AK378" s="1141"/>
      <c r="AL378" s="1141"/>
      <c r="AM378" s="1141"/>
      <c r="AN378" s="1141"/>
      <c r="AO378" s="1141"/>
      <c r="AP378" s="1141"/>
      <c r="AQ378" s="1141"/>
      <c r="AR378" s="1141"/>
      <c r="AS378" s="1141"/>
      <c r="AT378" s="1141"/>
      <c r="AU378" s="1141"/>
      <c r="AV378" s="1141"/>
      <c r="AW378" s="1141"/>
      <c r="AX378" s="1141"/>
    </row>
    <row r="379">
      <c r="A379" s="858"/>
      <c r="B379" s="1143"/>
      <c r="C379" s="1141"/>
      <c r="D379" s="1141"/>
      <c r="E379" s="1141"/>
      <c r="F379" s="1141"/>
      <c r="G379" s="1141"/>
      <c r="H379" s="1141"/>
      <c r="I379" s="1141"/>
      <c r="J379" s="1141"/>
      <c r="K379" s="1141"/>
      <c r="L379" s="1141"/>
      <c r="M379" s="1141"/>
      <c r="N379" s="1141"/>
      <c r="O379" s="1141"/>
      <c r="P379" s="1141"/>
      <c r="Q379" s="1141"/>
      <c r="R379" s="1141"/>
      <c r="S379" s="1141"/>
      <c r="T379" s="1141"/>
      <c r="U379" s="1141"/>
      <c r="V379" s="1141"/>
      <c r="W379" s="1141"/>
      <c r="X379" s="1141"/>
      <c r="Y379" s="1141"/>
      <c r="Z379" s="1141"/>
      <c r="AA379" s="1141"/>
      <c r="AB379" s="1141"/>
      <c r="AC379" s="1141"/>
      <c r="AD379" s="1141"/>
      <c r="AE379" s="1141"/>
      <c r="AF379" s="1141"/>
      <c r="AG379" s="1141"/>
      <c r="AH379" s="1141"/>
      <c r="AI379" s="1141"/>
      <c r="AJ379" s="1141"/>
      <c r="AK379" s="1141"/>
      <c r="AL379" s="1141"/>
      <c r="AM379" s="1141"/>
      <c r="AN379" s="1141"/>
      <c r="AO379" s="1141"/>
      <c r="AP379" s="1141"/>
      <c r="AQ379" s="1141"/>
      <c r="AR379" s="1141"/>
      <c r="AS379" s="1141"/>
      <c r="AT379" s="1141"/>
      <c r="AU379" s="1141"/>
      <c r="AV379" s="1141"/>
      <c r="AW379" s="1141"/>
      <c r="AX379" s="1141"/>
    </row>
    <row r="380">
      <c r="A380" s="858"/>
      <c r="B380" s="1143"/>
      <c r="C380" s="1141"/>
      <c r="D380" s="1141"/>
      <c r="E380" s="1141"/>
      <c r="F380" s="1141"/>
      <c r="G380" s="1141"/>
      <c r="H380" s="1141"/>
      <c r="I380" s="1141"/>
      <c r="J380" s="1141"/>
      <c r="K380" s="1141"/>
      <c r="L380" s="1141"/>
      <c r="M380" s="1141"/>
      <c r="N380" s="1141"/>
      <c r="O380" s="1141"/>
      <c r="P380" s="1141"/>
      <c r="Q380" s="1141"/>
      <c r="R380" s="1141"/>
      <c r="S380" s="1141"/>
      <c r="T380" s="1141"/>
      <c r="U380" s="1141"/>
      <c r="V380" s="1141"/>
      <c r="W380" s="1141"/>
      <c r="X380" s="1141"/>
      <c r="Y380" s="1141"/>
      <c r="Z380" s="1141"/>
      <c r="AA380" s="1141"/>
      <c r="AB380" s="1141"/>
      <c r="AC380" s="1141"/>
      <c r="AD380" s="1141"/>
      <c r="AE380" s="1141"/>
      <c r="AF380" s="1141"/>
      <c r="AG380" s="1141"/>
      <c r="AH380" s="1141"/>
      <c r="AI380" s="1141"/>
      <c r="AJ380" s="1141"/>
      <c r="AK380" s="1141"/>
      <c r="AL380" s="1141"/>
      <c r="AM380" s="1141"/>
      <c r="AN380" s="1141"/>
      <c r="AO380" s="1141"/>
      <c r="AP380" s="1141"/>
      <c r="AQ380" s="1141"/>
      <c r="AR380" s="1141"/>
      <c r="AS380" s="1141"/>
      <c r="AT380" s="1141"/>
      <c r="AU380" s="1141"/>
      <c r="AV380" s="1141"/>
      <c r="AW380" s="1141"/>
      <c r="AX380" s="1141"/>
    </row>
    <row r="381">
      <c r="A381" s="858"/>
      <c r="B381" s="1143"/>
      <c r="C381" s="1141"/>
      <c r="D381" s="1141"/>
      <c r="E381" s="1141"/>
      <c r="F381" s="1141"/>
      <c r="G381" s="1141"/>
      <c r="H381" s="1141"/>
      <c r="I381" s="1141"/>
      <c r="J381" s="1141"/>
      <c r="K381" s="1141"/>
      <c r="L381" s="1141"/>
      <c r="M381" s="1141"/>
      <c r="N381" s="1141"/>
      <c r="O381" s="1141"/>
      <c r="P381" s="1141"/>
      <c r="Q381" s="1141"/>
      <c r="R381" s="1141"/>
      <c r="S381" s="1141"/>
      <c r="T381" s="1141"/>
      <c r="U381" s="1141"/>
      <c r="V381" s="1141"/>
      <c r="W381" s="1141"/>
      <c r="X381" s="1141"/>
      <c r="Y381" s="1141"/>
      <c r="Z381" s="1141"/>
      <c r="AA381" s="1141"/>
      <c r="AB381" s="1141"/>
      <c r="AC381" s="1141"/>
      <c r="AD381" s="1141"/>
      <c r="AE381" s="1141"/>
      <c r="AF381" s="1141"/>
      <c r="AG381" s="1141"/>
      <c r="AH381" s="1141"/>
      <c r="AI381" s="1141"/>
      <c r="AJ381" s="1141"/>
      <c r="AK381" s="1141"/>
      <c r="AL381" s="1141"/>
      <c r="AM381" s="1141"/>
      <c r="AN381" s="1141"/>
      <c r="AO381" s="1141"/>
      <c r="AP381" s="1141"/>
      <c r="AQ381" s="1141"/>
      <c r="AR381" s="1141"/>
      <c r="AS381" s="1141"/>
      <c r="AT381" s="1141"/>
      <c r="AU381" s="1141"/>
      <c r="AV381" s="1141"/>
      <c r="AW381" s="1141"/>
      <c r="AX381" s="1141"/>
    </row>
    <row r="382">
      <c r="A382" s="858"/>
      <c r="B382" s="1143"/>
      <c r="C382" s="1141"/>
      <c r="D382" s="1141"/>
      <c r="E382" s="1141"/>
      <c r="F382" s="1141"/>
      <c r="G382" s="1141"/>
      <c r="H382" s="1141"/>
      <c r="I382" s="1141"/>
      <c r="J382" s="1141"/>
      <c r="K382" s="1141"/>
      <c r="L382" s="1141"/>
      <c r="M382" s="1141"/>
      <c r="N382" s="1141"/>
      <c r="O382" s="1141"/>
      <c r="P382" s="1141"/>
      <c r="Q382" s="1141"/>
      <c r="R382" s="1141"/>
      <c r="S382" s="1141"/>
      <c r="T382" s="1141"/>
      <c r="U382" s="1141"/>
      <c r="V382" s="1141"/>
      <c r="W382" s="1141"/>
      <c r="X382" s="1141"/>
      <c r="Y382" s="1141"/>
      <c r="Z382" s="1141"/>
      <c r="AA382" s="1141"/>
      <c r="AB382" s="1141"/>
      <c r="AC382" s="1141"/>
      <c r="AD382" s="1141"/>
      <c r="AE382" s="1141"/>
      <c r="AF382" s="1141"/>
      <c r="AG382" s="1141"/>
      <c r="AH382" s="1141"/>
      <c r="AI382" s="1141"/>
      <c r="AJ382" s="1141"/>
      <c r="AK382" s="1141"/>
      <c r="AL382" s="1141"/>
      <c r="AM382" s="1141"/>
      <c r="AN382" s="1141"/>
      <c r="AO382" s="1141"/>
      <c r="AP382" s="1141"/>
      <c r="AQ382" s="1141"/>
      <c r="AR382" s="1141"/>
      <c r="AS382" s="1141"/>
      <c r="AT382" s="1141"/>
      <c r="AU382" s="1141"/>
      <c r="AV382" s="1141"/>
      <c r="AW382" s="1141"/>
      <c r="AX382" s="1141"/>
    </row>
    <row r="383">
      <c r="A383" s="858"/>
      <c r="B383" s="1143"/>
      <c r="C383" s="1141"/>
      <c r="D383" s="1141"/>
      <c r="E383" s="1141"/>
      <c r="F383" s="1141"/>
      <c r="G383" s="1141"/>
      <c r="H383" s="1141"/>
      <c r="I383" s="1141"/>
      <c r="J383" s="1141"/>
      <c r="K383" s="1141"/>
      <c r="L383" s="1141"/>
      <c r="M383" s="1141"/>
      <c r="N383" s="1141"/>
      <c r="O383" s="1141"/>
      <c r="P383" s="1141"/>
      <c r="Q383" s="1141"/>
      <c r="R383" s="1141"/>
      <c r="S383" s="1141"/>
      <c r="T383" s="1141"/>
      <c r="U383" s="1141"/>
      <c r="V383" s="1141"/>
      <c r="W383" s="1141"/>
      <c r="X383" s="1141"/>
      <c r="Y383" s="1141"/>
      <c r="Z383" s="1141"/>
      <c r="AA383" s="1141"/>
      <c r="AB383" s="1141"/>
      <c r="AC383" s="1141"/>
      <c r="AD383" s="1141"/>
      <c r="AE383" s="1141"/>
      <c r="AF383" s="1141"/>
      <c r="AG383" s="1141"/>
      <c r="AH383" s="1141"/>
      <c r="AI383" s="1141"/>
      <c r="AJ383" s="1141"/>
      <c r="AK383" s="1141"/>
      <c r="AL383" s="1141"/>
      <c r="AM383" s="1141"/>
      <c r="AN383" s="1141"/>
      <c r="AO383" s="1141"/>
      <c r="AP383" s="1141"/>
      <c r="AQ383" s="1141"/>
      <c r="AR383" s="1141"/>
      <c r="AS383" s="1141"/>
      <c r="AT383" s="1141"/>
      <c r="AU383" s="1141"/>
      <c r="AV383" s="1141"/>
      <c r="AW383" s="1141"/>
      <c r="AX383" s="1141"/>
    </row>
    <row r="384">
      <c r="A384" s="858"/>
      <c r="B384" s="1143"/>
      <c r="C384" s="1141"/>
      <c r="D384" s="1141"/>
      <c r="E384" s="1141"/>
      <c r="F384" s="1141"/>
      <c r="G384" s="1141"/>
      <c r="H384" s="1141"/>
      <c r="I384" s="1141"/>
      <c r="J384" s="1141"/>
      <c r="K384" s="1141"/>
      <c r="L384" s="1141"/>
      <c r="M384" s="1141"/>
      <c r="N384" s="1141"/>
      <c r="O384" s="1141"/>
      <c r="P384" s="1141"/>
      <c r="Q384" s="1141"/>
      <c r="R384" s="1141"/>
      <c r="S384" s="1141"/>
      <c r="T384" s="1141"/>
      <c r="U384" s="1141"/>
      <c r="V384" s="1141"/>
      <c r="W384" s="1141"/>
      <c r="X384" s="1141"/>
      <c r="Y384" s="1141"/>
      <c r="Z384" s="1141"/>
      <c r="AA384" s="1141"/>
      <c r="AB384" s="1141"/>
      <c r="AC384" s="1141"/>
      <c r="AD384" s="1141"/>
      <c r="AE384" s="1141"/>
      <c r="AF384" s="1141"/>
      <c r="AG384" s="1141"/>
      <c r="AH384" s="1141"/>
      <c r="AI384" s="1141"/>
      <c r="AJ384" s="1141"/>
      <c r="AK384" s="1141"/>
      <c r="AL384" s="1141"/>
      <c r="AM384" s="1141"/>
      <c r="AN384" s="1141"/>
      <c r="AO384" s="1141"/>
      <c r="AP384" s="1141"/>
      <c r="AQ384" s="1141"/>
      <c r="AR384" s="1141"/>
      <c r="AS384" s="1141"/>
      <c r="AT384" s="1141"/>
      <c r="AU384" s="1141"/>
      <c r="AV384" s="1141"/>
      <c r="AW384" s="1141"/>
      <c r="AX384" s="1141"/>
    </row>
    <row r="385">
      <c r="A385" s="858"/>
      <c r="B385" s="1143"/>
      <c r="C385" s="1141"/>
      <c r="D385" s="1141"/>
      <c r="E385" s="1141"/>
      <c r="F385" s="1141"/>
      <c r="G385" s="1141"/>
      <c r="H385" s="1141"/>
      <c r="I385" s="1141"/>
      <c r="J385" s="1141"/>
      <c r="K385" s="1141"/>
      <c r="L385" s="1141"/>
      <c r="M385" s="1141"/>
      <c r="N385" s="1141"/>
      <c r="O385" s="1141"/>
      <c r="P385" s="1141"/>
      <c r="Q385" s="1141"/>
      <c r="R385" s="1141"/>
      <c r="S385" s="1141"/>
      <c r="T385" s="1141"/>
      <c r="U385" s="1141"/>
      <c r="V385" s="1141"/>
      <c r="W385" s="1141"/>
      <c r="X385" s="1141"/>
      <c r="Y385" s="1141"/>
      <c r="Z385" s="1141"/>
      <c r="AA385" s="1141"/>
      <c r="AB385" s="1141"/>
      <c r="AC385" s="1141"/>
      <c r="AD385" s="1141"/>
      <c r="AE385" s="1141"/>
      <c r="AF385" s="1141"/>
      <c r="AG385" s="1141"/>
      <c r="AH385" s="1141"/>
      <c r="AI385" s="1141"/>
      <c r="AJ385" s="1141"/>
      <c r="AK385" s="1141"/>
      <c r="AL385" s="1141"/>
      <c r="AM385" s="1141"/>
      <c r="AN385" s="1141"/>
      <c r="AO385" s="1141"/>
      <c r="AP385" s="1141"/>
      <c r="AQ385" s="1141"/>
      <c r="AR385" s="1141"/>
      <c r="AS385" s="1141"/>
      <c r="AT385" s="1141"/>
      <c r="AU385" s="1141"/>
      <c r="AV385" s="1141"/>
      <c r="AW385" s="1141"/>
      <c r="AX385" s="1141"/>
    </row>
    <row r="386">
      <c r="A386" s="858"/>
      <c r="B386" s="1143"/>
      <c r="C386" s="1141"/>
      <c r="D386" s="1141"/>
      <c r="E386" s="1141"/>
      <c r="F386" s="1141"/>
      <c r="G386" s="1141"/>
      <c r="H386" s="1141"/>
      <c r="I386" s="1141"/>
      <c r="J386" s="1141"/>
      <c r="K386" s="1141"/>
      <c r="L386" s="1141"/>
      <c r="M386" s="1141"/>
      <c r="N386" s="1141"/>
      <c r="O386" s="1141"/>
      <c r="P386" s="1141"/>
      <c r="Q386" s="1141"/>
      <c r="R386" s="1141"/>
      <c r="S386" s="1141"/>
      <c r="T386" s="1141"/>
      <c r="U386" s="1141"/>
      <c r="V386" s="1141"/>
      <c r="W386" s="1141"/>
      <c r="X386" s="1141"/>
      <c r="Y386" s="1141"/>
      <c r="Z386" s="1141"/>
      <c r="AA386" s="1141"/>
      <c r="AB386" s="1141"/>
      <c r="AC386" s="1141"/>
      <c r="AD386" s="1141"/>
      <c r="AE386" s="1141"/>
      <c r="AF386" s="1141"/>
      <c r="AG386" s="1141"/>
      <c r="AH386" s="1141"/>
      <c r="AI386" s="1141"/>
      <c r="AJ386" s="1141"/>
      <c r="AK386" s="1141"/>
      <c r="AL386" s="1141"/>
      <c r="AM386" s="1141"/>
      <c r="AN386" s="1141"/>
      <c r="AO386" s="1141"/>
      <c r="AP386" s="1141"/>
      <c r="AQ386" s="1141"/>
      <c r="AR386" s="1141"/>
      <c r="AS386" s="1141"/>
      <c r="AT386" s="1141"/>
      <c r="AU386" s="1141"/>
      <c r="AV386" s="1141"/>
      <c r="AW386" s="1141"/>
      <c r="AX386" s="1141"/>
    </row>
    <row r="387">
      <c r="A387" s="858"/>
      <c r="B387" s="1143"/>
      <c r="C387" s="1141"/>
      <c r="D387" s="1141"/>
      <c r="E387" s="1141"/>
      <c r="F387" s="1141"/>
      <c r="G387" s="1141"/>
      <c r="H387" s="1141"/>
      <c r="I387" s="1141"/>
      <c r="J387" s="1141"/>
      <c r="K387" s="1141"/>
      <c r="L387" s="1141"/>
      <c r="M387" s="1141"/>
      <c r="N387" s="1141"/>
      <c r="O387" s="1141"/>
      <c r="P387" s="1141"/>
      <c r="Q387" s="1141"/>
      <c r="R387" s="1141"/>
      <c r="S387" s="1141"/>
      <c r="T387" s="1141"/>
      <c r="U387" s="1141"/>
      <c r="V387" s="1141"/>
      <c r="W387" s="1141"/>
      <c r="X387" s="1141"/>
      <c r="Y387" s="1141"/>
      <c r="Z387" s="1141"/>
      <c r="AA387" s="1141"/>
      <c r="AB387" s="1141"/>
      <c r="AC387" s="1141"/>
      <c r="AD387" s="1141"/>
      <c r="AE387" s="1141"/>
      <c r="AF387" s="1141"/>
      <c r="AG387" s="1141"/>
      <c r="AH387" s="1141"/>
      <c r="AI387" s="1141"/>
      <c r="AJ387" s="1141"/>
      <c r="AK387" s="1141"/>
      <c r="AL387" s="1141"/>
      <c r="AM387" s="1141"/>
      <c r="AN387" s="1141"/>
      <c r="AO387" s="1141"/>
      <c r="AP387" s="1141"/>
      <c r="AQ387" s="1141"/>
      <c r="AR387" s="1141"/>
      <c r="AS387" s="1141"/>
      <c r="AT387" s="1141"/>
      <c r="AU387" s="1141"/>
      <c r="AV387" s="1141"/>
      <c r="AW387" s="1141"/>
      <c r="AX387" s="1141"/>
    </row>
    <row r="388">
      <c r="A388" s="858"/>
      <c r="B388" s="1143"/>
      <c r="C388" s="1141"/>
      <c r="D388" s="1141"/>
      <c r="E388" s="1141"/>
      <c r="F388" s="1141"/>
      <c r="G388" s="1141"/>
      <c r="H388" s="1141"/>
      <c r="I388" s="1141"/>
      <c r="J388" s="1141"/>
      <c r="K388" s="1141"/>
      <c r="L388" s="1141"/>
      <c r="M388" s="1141"/>
      <c r="N388" s="1141"/>
      <c r="O388" s="1141"/>
      <c r="P388" s="1141"/>
      <c r="Q388" s="1141"/>
      <c r="R388" s="1141"/>
      <c r="S388" s="1141"/>
      <c r="T388" s="1141"/>
      <c r="U388" s="1141"/>
      <c r="V388" s="1141"/>
      <c r="W388" s="1141"/>
      <c r="X388" s="1141"/>
      <c r="Y388" s="1141"/>
      <c r="Z388" s="1141"/>
      <c r="AA388" s="1141"/>
      <c r="AB388" s="1141"/>
      <c r="AC388" s="1141"/>
      <c r="AD388" s="1141"/>
      <c r="AE388" s="1141"/>
      <c r="AF388" s="1141"/>
      <c r="AG388" s="1141"/>
      <c r="AH388" s="1141"/>
      <c r="AI388" s="1141"/>
      <c r="AJ388" s="1141"/>
      <c r="AK388" s="1141"/>
      <c r="AL388" s="1141"/>
      <c r="AM388" s="1141"/>
      <c r="AN388" s="1141"/>
      <c r="AO388" s="1141"/>
      <c r="AP388" s="1141"/>
      <c r="AQ388" s="1141"/>
      <c r="AR388" s="1141"/>
      <c r="AS388" s="1141"/>
      <c r="AT388" s="1141"/>
      <c r="AU388" s="1141"/>
      <c r="AV388" s="1141"/>
      <c r="AW388" s="1141"/>
      <c r="AX388" s="1141"/>
    </row>
    <row r="389">
      <c r="A389" s="858"/>
      <c r="B389" s="1143"/>
      <c r="C389" s="1141"/>
      <c r="D389" s="1141"/>
      <c r="E389" s="1141"/>
      <c r="F389" s="1141"/>
      <c r="G389" s="1141"/>
      <c r="H389" s="1141"/>
      <c r="I389" s="1141"/>
      <c r="J389" s="1141"/>
      <c r="K389" s="1141"/>
      <c r="L389" s="1141"/>
      <c r="M389" s="1141"/>
      <c r="N389" s="1141"/>
      <c r="O389" s="1141"/>
      <c r="P389" s="1141"/>
      <c r="Q389" s="1141"/>
      <c r="R389" s="1141"/>
      <c r="S389" s="1141"/>
      <c r="T389" s="1141"/>
      <c r="U389" s="1141"/>
      <c r="V389" s="1141"/>
      <c r="W389" s="1141"/>
      <c r="X389" s="1141"/>
      <c r="Y389" s="1141"/>
      <c r="Z389" s="1141"/>
      <c r="AA389" s="1141"/>
      <c r="AB389" s="1141"/>
      <c r="AC389" s="1141"/>
      <c r="AD389" s="1141"/>
      <c r="AE389" s="1141"/>
      <c r="AF389" s="1141"/>
      <c r="AG389" s="1141"/>
      <c r="AH389" s="1141"/>
      <c r="AI389" s="1141"/>
      <c r="AJ389" s="1141"/>
      <c r="AK389" s="1141"/>
      <c r="AL389" s="1141"/>
      <c r="AM389" s="1141"/>
      <c r="AN389" s="1141"/>
      <c r="AO389" s="1141"/>
      <c r="AP389" s="1141"/>
      <c r="AQ389" s="1141"/>
      <c r="AR389" s="1141"/>
      <c r="AS389" s="1141"/>
      <c r="AT389" s="1141"/>
      <c r="AU389" s="1141"/>
      <c r="AV389" s="1141"/>
      <c r="AW389" s="1141"/>
      <c r="AX389" s="1141"/>
    </row>
    <row r="390">
      <c r="A390" s="858"/>
      <c r="B390" s="1143"/>
      <c r="C390" s="1141"/>
      <c r="D390" s="1141"/>
      <c r="E390" s="1141"/>
      <c r="F390" s="1141"/>
      <c r="G390" s="1141"/>
      <c r="H390" s="1141"/>
      <c r="I390" s="1141"/>
      <c r="J390" s="1141"/>
      <c r="K390" s="1141"/>
      <c r="L390" s="1141"/>
      <c r="M390" s="1141"/>
      <c r="N390" s="1141"/>
      <c r="O390" s="1141"/>
      <c r="P390" s="1141"/>
      <c r="Q390" s="1141"/>
      <c r="R390" s="1141"/>
      <c r="S390" s="1141"/>
      <c r="T390" s="1141"/>
      <c r="U390" s="1141"/>
      <c r="V390" s="1141"/>
      <c r="W390" s="1141"/>
      <c r="X390" s="1141"/>
      <c r="Y390" s="1141"/>
      <c r="Z390" s="1141"/>
      <c r="AA390" s="1141"/>
      <c r="AB390" s="1141"/>
      <c r="AC390" s="1141"/>
      <c r="AD390" s="1141"/>
      <c r="AE390" s="1141"/>
      <c r="AF390" s="1141"/>
      <c r="AG390" s="1141"/>
      <c r="AH390" s="1141"/>
      <c r="AI390" s="1141"/>
      <c r="AJ390" s="1141"/>
      <c r="AK390" s="1141"/>
      <c r="AL390" s="1141"/>
      <c r="AM390" s="1141"/>
      <c r="AN390" s="1141"/>
      <c r="AO390" s="1141"/>
      <c r="AP390" s="1141"/>
      <c r="AQ390" s="1141"/>
      <c r="AR390" s="1141"/>
      <c r="AS390" s="1141"/>
      <c r="AT390" s="1141"/>
      <c r="AU390" s="1141"/>
      <c r="AV390" s="1141"/>
      <c r="AW390" s="1141"/>
      <c r="AX390" s="1141"/>
    </row>
    <row r="391">
      <c r="A391" s="858"/>
      <c r="B391" s="1143"/>
      <c r="C391" s="1141"/>
      <c r="D391" s="1141"/>
      <c r="E391" s="1141"/>
      <c r="F391" s="1141"/>
      <c r="G391" s="1141"/>
      <c r="H391" s="1141"/>
      <c r="I391" s="1141"/>
      <c r="J391" s="1141"/>
      <c r="K391" s="1141"/>
      <c r="L391" s="1141"/>
      <c r="M391" s="1141"/>
      <c r="N391" s="1141"/>
      <c r="O391" s="1141"/>
      <c r="P391" s="1141"/>
      <c r="Q391" s="1141"/>
      <c r="R391" s="1141"/>
      <c r="S391" s="1141"/>
      <c r="T391" s="1141"/>
      <c r="U391" s="1141"/>
      <c r="V391" s="1141"/>
      <c r="W391" s="1141"/>
      <c r="X391" s="1141"/>
      <c r="Y391" s="1141"/>
      <c r="Z391" s="1141"/>
      <c r="AA391" s="1141"/>
      <c r="AB391" s="1141"/>
      <c r="AC391" s="1141"/>
      <c r="AD391" s="1141"/>
      <c r="AE391" s="1141"/>
      <c r="AF391" s="1141"/>
      <c r="AG391" s="1141"/>
      <c r="AH391" s="1141"/>
      <c r="AI391" s="1141"/>
      <c r="AJ391" s="1141"/>
      <c r="AK391" s="1141"/>
      <c r="AL391" s="1141"/>
      <c r="AM391" s="1141"/>
      <c r="AN391" s="1141"/>
      <c r="AO391" s="1141"/>
      <c r="AP391" s="1141"/>
      <c r="AQ391" s="1141"/>
      <c r="AR391" s="1141"/>
      <c r="AS391" s="1141"/>
      <c r="AT391" s="1141"/>
      <c r="AU391" s="1141"/>
      <c r="AV391" s="1141"/>
      <c r="AW391" s="1141"/>
      <c r="AX391" s="1141"/>
    </row>
    <row r="392">
      <c r="A392" s="858"/>
      <c r="B392" s="1143"/>
      <c r="C392" s="1141"/>
      <c r="D392" s="1141"/>
      <c r="E392" s="1141"/>
      <c r="F392" s="1141"/>
      <c r="G392" s="1141"/>
      <c r="H392" s="1141"/>
      <c r="I392" s="1141"/>
      <c r="J392" s="1141"/>
      <c r="K392" s="1141"/>
      <c r="L392" s="1141"/>
      <c r="M392" s="1141"/>
      <c r="N392" s="1141"/>
      <c r="O392" s="1141"/>
      <c r="P392" s="1141"/>
      <c r="Q392" s="1141"/>
      <c r="R392" s="1141"/>
      <c r="S392" s="1141"/>
      <c r="T392" s="1141"/>
      <c r="U392" s="1141"/>
      <c r="V392" s="1141"/>
      <c r="W392" s="1141"/>
      <c r="X392" s="1141"/>
      <c r="Y392" s="1141"/>
      <c r="Z392" s="1141"/>
      <c r="AA392" s="1141"/>
      <c r="AB392" s="1141"/>
      <c r="AC392" s="1141"/>
      <c r="AD392" s="1141"/>
      <c r="AE392" s="1141"/>
      <c r="AF392" s="1141"/>
      <c r="AG392" s="1141"/>
      <c r="AH392" s="1141"/>
      <c r="AI392" s="1141"/>
      <c r="AJ392" s="1141"/>
      <c r="AK392" s="1141"/>
      <c r="AL392" s="1141"/>
      <c r="AM392" s="1141"/>
      <c r="AN392" s="1141"/>
      <c r="AO392" s="1141"/>
      <c r="AP392" s="1141"/>
      <c r="AQ392" s="1141"/>
      <c r="AR392" s="1141"/>
      <c r="AS392" s="1141"/>
      <c r="AT392" s="1141"/>
      <c r="AU392" s="1141"/>
      <c r="AV392" s="1141"/>
      <c r="AW392" s="1141"/>
      <c r="AX392" s="1141"/>
    </row>
    <row r="393">
      <c r="A393" s="858"/>
      <c r="B393" s="1143"/>
      <c r="C393" s="1141"/>
      <c r="D393" s="1141"/>
      <c r="E393" s="1141"/>
      <c r="F393" s="1141"/>
      <c r="G393" s="1141"/>
      <c r="H393" s="1141"/>
      <c r="I393" s="1141"/>
      <c r="J393" s="1141"/>
      <c r="K393" s="1141"/>
      <c r="L393" s="1141"/>
      <c r="M393" s="1141"/>
      <c r="N393" s="1141"/>
      <c r="O393" s="1141"/>
      <c r="P393" s="1141"/>
      <c r="Q393" s="1141"/>
      <c r="R393" s="1141"/>
      <c r="S393" s="1141"/>
      <c r="T393" s="1141"/>
      <c r="U393" s="1141"/>
      <c r="V393" s="1141"/>
      <c r="W393" s="1141"/>
      <c r="X393" s="1141"/>
      <c r="Y393" s="1141"/>
      <c r="Z393" s="1141"/>
      <c r="AA393" s="1141"/>
      <c r="AB393" s="1141"/>
      <c r="AC393" s="1141"/>
      <c r="AD393" s="1141"/>
      <c r="AE393" s="1141"/>
      <c r="AF393" s="1141"/>
      <c r="AG393" s="1141"/>
      <c r="AH393" s="1141"/>
      <c r="AI393" s="1141"/>
      <c r="AJ393" s="1141"/>
      <c r="AK393" s="1141"/>
      <c r="AL393" s="1141"/>
      <c r="AM393" s="1141"/>
      <c r="AN393" s="1141"/>
      <c r="AO393" s="1141"/>
      <c r="AP393" s="1141"/>
      <c r="AQ393" s="1141"/>
      <c r="AR393" s="1141"/>
      <c r="AS393" s="1141"/>
      <c r="AT393" s="1141"/>
      <c r="AU393" s="1141"/>
      <c r="AV393" s="1141"/>
      <c r="AW393" s="1141"/>
      <c r="AX393" s="1141"/>
    </row>
    <row r="394">
      <c r="A394" s="858"/>
      <c r="B394" s="1143"/>
      <c r="C394" s="1141"/>
      <c r="D394" s="1141"/>
      <c r="E394" s="1141"/>
      <c r="F394" s="1141"/>
      <c r="G394" s="1141"/>
      <c r="H394" s="1141"/>
      <c r="I394" s="1141"/>
      <c r="J394" s="1141"/>
      <c r="K394" s="1141"/>
      <c r="L394" s="1141"/>
      <c r="M394" s="1141"/>
      <c r="N394" s="1141"/>
      <c r="O394" s="1141"/>
      <c r="P394" s="1141"/>
      <c r="Q394" s="1141"/>
      <c r="R394" s="1141"/>
      <c r="S394" s="1141"/>
      <c r="T394" s="1141"/>
      <c r="U394" s="1141"/>
      <c r="V394" s="1141"/>
      <c r="W394" s="1141"/>
      <c r="X394" s="1141"/>
      <c r="Y394" s="1141"/>
      <c r="Z394" s="1141"/>
      <c r="AA394" s="1141"/>
      <c r="AB394" s="1141"/>
      <c r="AC394" s="1141"/>
      <c r="AD394" s="1141"/>
      <c r="AE394" s="1141"/>
      <c r="AF394" s="1141"/>
      <c r="AG394" s="1141"/>
      <c r="AH394" s="1141"/>
      <c r="AI394" s="1141"/>
      <c r="AJ394" s="1141"/>
      <c r="AK394" s="1141"/>
      <c r="AL394" s="1141"/>
      <c r="AM394" s="1141"/>
      <c r="AN394" s="1141"/>
      <c r="AO394" s="1141"/>
      <c r="AP394" s="1141"/>
      <c r="AQ394" s="1141"/>
      <c r="AR394" s="1141"/>
      <c r="AS394" s="1141"/>
      <c r="AT394" s="1141"/>
      <c r="AU394" s="1141"/>
      <c r="AV394" s="1141"/>
      <c r="AW394" s="1141"/>
      <c r="AX394" s="1141"/>
    </row>
    <row r="395">
      <c r="A395" s="858"/>
      <c r="B395" s="1143"/>
      <c r="C395" s="1141"/>
      <c r="D395" s="1141"/>
      <c r="E395" s="1141"/>
      <c r="F395" s="1141"/>
      <c r="G395" s="1141"/>
      <c r="H395" s="1141"/>
      <c r="I395" s="1141"/>
      <c r="J395" s="1141"/>
      <c r="K395" s="1141"/>
      <c r="L395" s="1141"/>
      <c r="M395" s="1141"/>
      <c r="N395" s="1141"/>
      <c r="O395" s="1141"/>
      <c r="P395" s="1141"/>
      <c r="Q395" s="1141"/>
      <c r="R395" s="1141"/>
      <c r="S395" s="1141"/>
      <c r="T395" s="1141"/>
      <c r="U395" s="1141"/>
      <c r="V395" s="1141"/>
      <c r="W395" s="1141"/>
      <c r="X395" s="1141"/>
      <c r="Y395" s="1141"/>
      <c r="Z395" s="1141"/>
      <c r="AA395" s="1141"/>
      <c r="AB395" s="1141"/>
      <c r="AC395" s="1141"/>
      <c r="AD395" s="1141"/>
      <c r="AE395" s="1141"/>
      <c r="AF395" s="1141"/>
      <c r="AG395" s="1141"/>
      <c r="AH395" s="1141"/>
      <c r="AI395" s="1141"/>
      <c r="AJ395" s="1141"/>
      <c r="AK395" s="1141"/>
      <c r="AL395" s="1141"/>
      <c r="AM395" s="1141"/>
      <c r="AN395" s="1141"/>
      <c r="AO395" s="1141"/>
      <c r="AP395" s="1141"/>
      <c r="AQ395" s="1141"/>
      <c r="AR395" s="1141"/>
      <c r="AS395" s="1141"/>
      <c r="AT395" s="1141"/>
      <c r="AU395" s="1141"/>
      <c r="AV395" s="1141"/>
      <c r="AW395" s="1141"/>
      <c r="AX395" s="1141"/>
    </row>
    <row r="396">
      <c r="A396" s="858"/>
      <c r="B396" s="1143"/>
      <c r="C396" s="1141"/>
      <c r="D396" s="1141"/>
      <c r="E396" s="1141"/>
      <c r="F396" s="1141"/>
      <c r="G396" s="1141"/>
      <c r="H396" s="1141"/>
      <c r="I396" s="1141"/>
      <c r="J396" s="1141"/>
      <c r="K396" s="1141"/>
      <c r="L396" s="1141"/>
      <c r="M396" s="1141"/>
      <c r="N396" s="1141"/>
      <c r="O396" s="1141"/>
      <c r="P396" s="1141"/>
      <c r="Q396" s="1141"/>
      <c r="R396" s="1141"/>
      <c r="S396" s="1141"/>
      <c r="T396" s="1141"/>
      <c r="U396" s="1141"/>
      <c r="V396" s="1141"/>
      <c r="W396" s="1141"/>
      <c r="X396" s="1141"/>
      <c r="Y396" s="1141"/>
      <c r="Z396" s="1141"/>
      <c r="AA396" s="1141"/>
      <c r="AB396" s="1141"/>
      <c r="AC396" s="1141"/>
      <c r="AD396" s="1141"/>
      <c r="AE396" s="1141"/>
      <c r="AF396" s="1141"/>
      <c r="AG396" s="1141"/>
      <c r="AH396" s="1141"/>
      <c r="AI396" s="1141"/>
      <c r="AJ396" s="1141"/>
      <c r="AK396" s="1141"/>
      <c r="AL396" s="1141"/>
      <c r="AM396" s="1141"/>
      <c r="AN396" s="1141"/>
      <c r="AO396" s="1141"/>
      <c r="AP396" s="1141"/>
      <c r="AQ396" s="1141"/>
      <c r="AR396" s="1141"/>
      <c r="AS396" s="1141"/>
      <c r="AT396" s="1141"/>
      <c r="AU396" s="1141"/>
      <c r="AV396" s="1141"/>
      <c r="AW396" s="1141"/>
      <c r="AX396" s="1141"/>
    </row>
    <row r="397">
      <c r="A397" s="858"/>
      <c r="B397" s="1143"/>
      <c r="C397" s="1141"/>
      <c r="D397" s="1141"/>
      <c r="E397" s="1141"/>
      <c r="F397" s="1141"/>
      <c r="G397" s="1141"/>
      <c r="H397" s="1141"/>
      <c r="I397" s="1141"/>
      <c r="J397" s="1141"/>
      <c r="K397" s="1141"/>
      <c r="L397" s="1141"/>
      <c r="M397" s="1141"/>
      <c r="N397" s="1141"/>
      <c r="O397" s="1141"/>
      <c r="P397" s="1141"/>
      <c r="Q397" s="1141"/>
      <c r="R397" s="1141"/>
      <c r="S397" s="1141"/>
      <c r="T397" s="1141"/>
      <c r="U397" s="1141"/>
      <c r="V397" s="1141"/>
      <c r="W397" s="1141"/>
      <c r="X397" s="1141"/>
      <c r="Y397" s="1141"/>
      <c r="Z397" s="1141"/>
      <c r="AA397" s="1141"/>
      <c r="AB397" s="1141"/>
      <c r="AC397" s="1141"/>
      <c r="AD397" s="1141"/>
      <c r="AE397" s="1141"/>
      <c r="AF397" s="1141"/>
      <c r="AG397" s="1141"/>
      <c r="AH397" s="1141"/>
      <c r="AI397" s="1141"/>
      <c r="AJ397" s="1141"/>
      <c r="AK397" s="1141"/>
      <c r="AL397" s="1141"/>
      <c r="AM397" s="1141"/>
      <c r="AN397" s="1141"/>
      <c r="AO397" s="1141"/>
      <c r="AP397" s="1141"/>
      <c r="AQ397" s="1141"/>
      <c r="AR397" s="1141"/>
      <c r="AS397" s="1141"/>
      <c r="AT397" s="1141"/>
      <c r="AU397" s="1141"/>
      <c r="AV397" s="1141"/>
      <c r="AW397" s="1141"/>
      <c r="AX397" s="1141"/>
    </row>
    <row r="398">
      <c r="A398" s="858"/>
      <c r="B398" s="1143"/>
      <c r="C398" s="1141"/>
      <c r="D398" s="1141"/>
      <c r="E398" s="1141"/>
      <c r="F398" s="1141"/>
      <c r="G398" s="1141"/>
      <c r="H398" s="1141"/>
      <c r="I398" s="1141"/>
      <c r="J398" s="1141"/>
      <c r="K398" s="1141"/>
      <c r="L398" s="1141"/>
      <c r="M398" s="1141"/>
      <c r="N398" s="1141"/>
      <c r="O398" s="1141"/>
      <c r="P398" s="1141"/>
      <c r="Q398" s="1141"/>
      <c r="R398" s="1141"/>
      <c r="S398" s="1141"/>
      <c r="T398" s="1141"/>
      <c r="U398" s="1141"/>
      <c r="V398" s="1141"/>
      <c r="W398" s="1141"/>
      <c r="X398" s="1141"/>
      <c r="Y398" s="1141"/>
      <c r="Z398" s="1141"/>
      <c r="AA398" s="1141"/>
      <c r="AB398" s="1141"/>
      <c r="AC398" s="1141"/>
      <c r="AD398" s="1141"/>
      <c r="AE398" s="1141"/>
      <c r="AF398" s="1141"/>
      <c r="AG398" s="1141"/>
      <c r="AH398" s="1141"/>
      <c r="AI398" s="1141"/>
      <c r="AJ398" s="1141"/>
      <c r="AK398" s="1141"/>
      <c r="AL398" s="1141"/>
      <c r="AM398" s="1141"/>
      <c r="AN398" s="1141"/>
      <c r="AO398" s="1141"/>
      <c r="AP398" s="1141"/>
      <c r="AQ398" s="1141"/>
      <c r="AR398" s="1141"/>
      <c r="AS398" s="1141"/>
      <c r="AT398" s="1141"/>
      <c r="AU398" s="1141"/>
      <c r="AV398" s="1141"/>
      <c r="AW398" s="1141"/>
      <c r="AX398" s="1141"/>
    </row>
    <row r="399">
      <c r="A399" s="858"/>
      <c r="B399" s="1143"/>
      <c r="C399" s="1141"/>
      <c r="D399" s="1141"/>
      <c r="E399" s="1141"/>
      <c r="F399" s="1141"/>
      <c r="G399" s="1141"/>
      <c r="H399" s="1141"/>
      <c r="I399" s="1141"/>
      <c r="J399" s="1141"/>
      <c r="K399" s="1141"/>
      <c r="L399" s="1141"/>
      <c r="M399" s="1141"/>
      <c r="N399" s="1141"/>
      <c r="O399" s="1141"/>
      <c r="P399" s="1141"/>
      <c r="Q399" s="1141"/>
      <c r="R399" s="1141"/>
      <c r="S399" s="1141"/>
      <c r="T399" s="1141"/>
      <c r="U399" s="1141"/>
      <c r="V399" s="1141"/>
      <c r="W399" s="1141"/>
      <c r="X399" s="1141"/>
      <c r="Y399" s="1141"/>
      <c r="Z399" s="1141"/>
      <c r="AA399" s="1141"/>
      <c r="AB399" s="1141"/>
      <c r="AC399" s="1141"/>
      <c r="AD399" s="1141"/>
      <c r="AE399" s="1141"/>
      <c r="AF399" s="1141"/>
      <c r="AG399" s="1141"/>
      <c r="AH399" s="1141"/>
      <c r="AI399" s="1141"/>
      <c r="AJ399" s="1141"/>
      <c r="AK399" s="1141"/>
      <c r="AL399" s="1141"/>
      <c r="AM399" s="1141"/>
      <c r="AN399" s="1141"/>
      <c r="AO399" s="1141"/>
      <c r="AP399" s="1141"/>
      <c r="AQ399" s="1141"/>
      <c r="AR399" s="1141"/>
      <c r="AS399" s="1141"/>
      <c r="AT399" s="1141"/>
      <c r="AU399" s="1141"/>
      <c r="AV399" s="1141"/>
      <c r="AW399" s="1141"/>
      <c r="AX399" s="1141"/>
    </row>
    <row r="400">
      <c r="A400" s="858"/>
      <c r="B400" s="1143"/>
      <c r="C400" s="1141"/>
      <c r="D400" s="1141"/>
      <c r="E400" s="1141"/>
      <c r="F400" s="1141"/>
      <c r="G400" s="1141"/>
      <c r="H400" s="1141"/>
      <c r="I400" s="1141"/>
      <c r="J400" s="1141"/>
      <c r="K400" s="1141"/>
      <c r="L400" s="1141"/>
      <c r="M400" s="1141"/>
      <c r="N400" s="1141"/>
      <c r="O400" s="1141"/>
      <c r="P400" s="1141"/>
      <c r="Q400" s="1141"/>
      <c r="R400" s="1141"/>
      <c r="S400" s="1141"/>
      <c r="T400" s="1141"/>
      <c r="U400" s="1141"/>
      <c r="V400" s="1141"/>
      <c r="W400" s="1141"/>
      <c r="X400" s="1141"/>
      <c r="Y400" s="1141"/>
      <c r="Z400" s="1141"/>
      <c r="AA400" s="1141"/>
      <c r="AB400" s="1141"/>
      <c r="AC400" s="1141"/>
      <c r="AD400" s="1141"/>
      <c r="AE400" s="1141"/>
      <c r="AF400" s="1141"/>
      <c r="AG400" s="1141"/>
      <c r="AH400" s="1141"/>
      <c r="AI400" s="1141"/>
      <c r="AJ400" s="1141"/>
      <c r="AK400" s="1141"/>
      <c r="AL400" s="1141"/>
      <c r="AM400" s="1141"/>
      <c r="AN400" s="1141"/>
      <c r="AO400" s="1141"/>
      <c r="AP400" s="1141"/>
      <c r="AQ400" s="1141"/>
      <c r="AR400" s="1141"/>
      <c r="AS400" s="1141"/>
      <c r="AT400" s="1141"/>
      <c r="AU400" s="1141"/>
      <c r="AV400" s="1141"/>
      <c r="AW400" s="1141"/>
      <c r="AX400" s="1141"/>
    </row>
    <row r="401">
      <c r="A401" s="858"/>
      <c r="B401" s="1143"/>
      <c r="C401" s="1141"/>
      <c r="D401" s="1141"/>
      <c r="E401" s="1141"/>
      <c r="F401" s="1141"/>
      <c r="G401" s="1141"/>
      <c r="H401" s="1141"/>
      <c r="I401" s="1141"/>
      <c r="J401" s="1141"/>
      <c r="K401" s="1141"/>
      <c r="L401" s="1141"/>
      <c r="M401" s="1141"/>
      <c r="N401" s="1141"/>
      <c r="O401" s="1141"/>
      <c r="P401" s="1141"/>
      <c r="Q401" s="1141"/>
      <c r="R401" s="1141"/>
      <c r="S401" s="1141"/>
      <c r="T401" s="1141"/>
      <c r="U401" s="1141"/>
      <c r="V401" s="1141"/>
      <c r="W401" s="1141"/>
      <c r="X401" s="1141"/>
      <c r="Y401" s="1141"/>
      <c r="Z401" s="1141"/>
      <c r="AA401" s="1141"/>
      <c r="AB401" s="1141"/>
      <c r="AC401" s="1141"/>
      <c r="AD401" s="1141"/>
      <c r="AE401" s="1141"/>
      <c r="AF401" s="1141"/>
      <c r="AG401" s="1141"/>
      <c r="AH401" s="1141"/>
      <c r="AI401" s="1141"/>
      <c r="AJ401" s="1141"/>
      <c r="AK401" s="1141"/>
      <c r="AL401" s="1141"/>
      <c r="AM401" s="1141"/>
      <c r="AN401" s="1141"/>
      <c r="AO401" s="1141"/>
      <c r="AP401" s="1141"/>
      <c r="AQ401" s="1141"/>
      <c r="AR401" s="1141"/>
      <c r="AS401" s="1141"/>
      <c r="AT401" s="1141"/>
      <c r="AU401" s="1141"/>
      <c r="AV401" s="1141"/>
      <c r="AW401" s="1141"/>
      <c r="AX401" s="1141"/>
    </row>
    <row r="402">
      <c r="A402" s="858"/>
      <c r="B402" s="1143"/>
      <c r="C402" s="1141"/>
      <c r="D402" s="1141"/>
      <c r="E402" s="1141"/>
      <c r="F402" s="1141"/>
      <c r="G402" s="1141"/>
      <c r="H402" s="1141"/>
      <c r="I402" s="1141"/>
      <c r="J402" s="1141"/>
      <c r="K402" s="1141"/>
      <c r="L402" s="1141"/>
      <c r="M402" s="1141"/>
      <c r="N402" s="1141"/>
      <c r="O402" s="1141"/>
      <c r="P402" s="1141"/>
      <c r="Q402" s="1141"/>
      <c r="R402" s="1141"/>
      <c r="S402" s="1141"/>
      <c r="T402" s="1141"/>
      <c r="U402" s="1141"/>
      <c r="V402" s="1141"/>
      <c r="W402" s="1141"/>
      <c r="X402" s="1141"/>
      <c r="Y402" s="1141"/>
      <c r="Z402" s="1141"/>
      <c r="AA402" s="1141"/>
      <c r="AB402" s="1141"/>
      <c r="AC402" s="1141"/>
      <c r="AD402" s="1141"/>
      <c r="AE402" s="1141"/>
      <c r="AF402" s="1141"/>
      <c r="AG402" s="1141"/>
      <c r="AH402" s="1141"/>
      <c r="AI402" s="1141"/>
      <c r="AJ402" s="1141"/>
      <c r="AK402" s="1141"/>
      <c r="AL402" s="1141"/>
      <c r="AM402" s="1141"/>
      <c r="AN402" s="1141"/>
      <c r="AO402" s="1141"/>
      <c r="AP402" s="1141"/>
      <c r="AQ402" s="1141"/>
      <c r="AR402" s="1141"/>
      <c r="AS402" s="1141"/>
      <c r="AT402" s="1141"/>
      <c r="AU402" s="1141"/>
      <c r="AV402" s="1141"/>
      <c r="AW402" s="1141"/>
      <c r="AX402" s="1141"/>
    </row>
    <row r="403">
      <c r="A403" s="858"/>
      <c r="B403" s="1143"/>
      <c r="C403" s="1141"/>
      <c r="D403" s="1141"/>
      <c r="E403" s="1141"/>
      <c r="F403" s="1141"/>
      <c r="G403" s="1141"/>
      <c r="H403" s="1141"/>
      <c r="I403" s="1141"/>
      <c r="J403" s="1141"/>
      <c r="K403" s="1141"/>
      <c r="L403" s="1141"/>
      <c r="M403" s="1141"/>
      <c r="N403" s="1141"/>
      <c r="O403" s="1141"/>
      <c r="P403" s="1141"/>
      <c r="Q403" s="1141"/>
      <c r="R403" s="1141"/>
      <c r="S403" s="1141"/>
      <c r="T403" s="1141"/>
      <c r="U403" s="1141"/>
      <c r="V403" s="1141"/>
      <c r="W403" s="1141"/>
      <c r="X403" s="1141"/>
      <c r="Y403" s="1141"/>
      <c r="Z403" s="1141"/>
      <c r="AA403" s="1141"/>
      <c r="AB403" s="1141"/>
      <c r="AC403" s="1141"/>
      <c r="AD403" s="1141"/>
      <c r="AE403" s="1141"/>
      <c r="AF403" s="1141"/>
      <c r="AG403" s="1141"/>
      <c r="AH403" s="1141"/>
      <c r="AI403" s="1141"/>
      <c r="AJ403" s="1141"/>
      <c r="AK403" s="1141"/>
      <c r="AL403" s="1141"/>
      <c r="AM403" s="1141"/>
      <c r="AN403" s="1141"/>
      <c r="AO403" s="1141"/>
      <c r="AP403" s="1141"/>
      <c r="AQ403" s="1141"/>
      <c r="AR403" s="1141"/>
      <c r="AS403" s="1141"/>
      <c r="AT403" s="1141"/>
      <c r="AU403" s="1141"/>
      <c r="AV403" s="1141"/>
      <c r="AW403" s="1141"/>
      <c r="AX403" s="1141"/>
    </row>
    <row r="404">
      <c r="A404" s="858"/>
      <c r="B404" s="1143"/>
      <c r="C404" s="1141"/>
      <c r="D404" s="1141"/>
      <c r="E404" s="1141"/>
      <c r="F404" s="1141"/>
      <c r="G404" s="1141"/>
      <c r="H404" s="1141"/>
      <c r="I404" s="1141"/>
      <c r="J404" s="1141"/>
      <c r="K404" s="1141"/>
      <c r="L404" s="1141"/>
      <c r="M404" s="1141"/>
      <c r="N404" s="1141"/>
      <c r="O404" s="1141"/>
      <c r="P404" s="1141"/>
      <c r="Q404" s="1141"/>
      <c r="R404" s="1141"/>
      <c r="S404" s="1141"/>
      <c r="T404" s="1141"/>
      <c r="U404" s="1141"/>
      <c r="V404" s="1141"/>
      <c r="W404" s="1141"/>
      <c r="X404" s="1141"/>
      <c r="Y404" s="1141"/>
      <c r="Z404" s="1141"/>
      <c r="AA404" s="1141"/>
      <c r="AB404" s="1141"/>
      <c r="AC404" s="1141"/>
      <c r="AD404" s="1141"/>
      <c r="AE404" s="1141"/>
      <c r="AF404" s="1141"/>
      <c r="AG404" s="1141"/>
      <c r="AH404" s="1141"/>
      <c r="AI404" s="1141"/>
      <c r="AJ404" s="1141"/>
      <c r="AK404" s="1141"/>
      <c r="AL404" s="1141"/>
      <c r="AM404" s="1141"/>
      <c r="AN404" s="1141"/>
      <c r="AO404" s="1141"/>
      <c r="AP404" s="1141"/>
      <c r="AQ404" s="1141"/>
      <c r="AR404" s="1141"/>
      <c r="AS404" s="1141"/>
      <c r="AT404" s="1141"/>
      <c r="AU404" s="1141"/>
      <c r="AV404" s="1141"/>
      <c r="AW404" s="1141"/>
      <c r="AX404" s="1141"/>
    </row>
    <row r="405">
      <c r="A405" s="858"/>
      <c r="B405" s="1143"/>
      <c r="C405" s="1141"/>
      <c r="D405" s="1141"/>
      <c r="E405" s="1141"/>
      <c r="F405" s="1141"/>
      <c r="G405" s="1141"/>
      <c r="H405" s="1141"/>
      <c r="I405" s="1141"/>
      <c r="J405" s="1141"/>
      <c r="K405" s="1141"/>
      <c r="L405" s="1141"/>
      <c r="M405" s="1141"/>
      <c r="N405" s="1141"/>
      <c r="O405" s="1141"/>
      <c r="P405" s="1141"/>
      <c r="Q405" s="1141"/>
      <c r="R405" s="1141"/>
      <c r="S405" s="1141"/>
      <c r="T405" s="1141"/>
      <c r="U405" s="1141"/>
      <c r="V405" s="1141"/>
      <c r="W405" s="1141"/>
      <c r="X405" s="1141"/>
      <c r="Y405" s="1141"/>
      <c r="Z405" s="1141"/>
      <c r="AA405" s="1141"/>
      <c r="AB405" s="1141"/>
      <c r="AC405" s="1141"/>
      <c r="AD405" s="1141"/>
      <c r="AE405" s="1141"/>
      <c r="AF405" s="1141"/>
      <c r="AG405" s="1141"/>
      <c r="AH405" s="1141"/>
      <c r="AI405" s="1141"/>
      <c r="AJ405" s="1141"/>
      <c r="AK405" s="1141"/>
      <c r="AL405" s="1141"/>
      <c r="AM405" s="1141"/>
      <c r="AN405" s="1141"/>
      <c r="AO405" s="1141"/>
      <c r="AP405" s="1141"/>
      <c r="AQ405" s="1141"/>
      <c r="AR405" s="1141"/>
      <c r="AS405" s="1141"/>
      <c r="AT405" s="1141"/>
      <c r="AU405" s="1141"/>
      <c r="AV405" s="1141"/>
      <c r="AW405" s="1141"/>
      <c r="AX405" s="1141"/>
    </row>
    <row r="406">
      <c r="A406" s="858"/>
      <c r="B406" s="1143"/>
      <c r="C406" s="1141"/>
      <c r="D406" s="1141"/>
      <c r="E406" s="1141"/>
      <c r="F406" s="1141"/>
      <c r="G406" s="1141"/>
      <c r="H406" s="1141"/>
      <c r="I406" s="1141"/>
      <c r="J406" s="1141"/>
      <c r="K406" s="1141"/>
      <c r="L406" s="1141"/>
      <c r="M406" s="1141"/>
      <c r="N406" s="1141"/>
      <c r="O406" s="1141"/>
      <c r="P406" s="1141"/>
      <c r="Q406" s="1141"/>
      <c r="R406" s="1141"/>
      <c r="S406" s="1141"/>
      <c r="T406" s="1141"/>
      <c r="U406" s="1141"/>
      <c r="V406" s="1141"/>
      <c r="W406" s="1141"/>
      <c r="X406" s="1141"/>
      <c r="Y406" s="1141"/>
      <c r="Z406" s="1141"/>
      <c r="AA406" s="1141"/>
      <c r="AB406" s="1141"/>
      <c r="AC406" s="1141"/>
      <c r="AD406" s="1141"/>
      <c r="AE406" s="1141"/>
      <c r="AF406" s="1141"/>
      <c r="AG406" s="1141"/>
      <c r="AH406" s="1141"/>
      <c r="AI406" s="1141"/>
      <c r="AJ406" s="1141"/>
      <c r="AK406" s="1141"/>
      <c r="AL406" s="1141"/>
      <c r="AM406" s="1141"/>
      <c r="AN406" s="1141"/>
      <c r="AO406" s="1141"/>
      <c r="AP406" s="1141"/>
      <c r="AQ406" s="1141"/>
      <c r="AR406" s="1141"/>
      <c r="AS406" s="1141"/>
      <c r="AT406" s="1141"/>
      <c r="AU406" s="1141"/>
      <c r="AV406" s="1141"/>
      <c r="AW406" s="1141"/>
      <c r="AX406" s="1141"/>
    </row>
    <row r="407">
      <c r="A407" s="858"/>
      <c r="B407" s="1143"/>
      <c r="C407" s="1141"/>
      <c r="D407" s="1141"/>
      <c r="E407" s="1141"/>
      <c r="F407" s="1141"/>
      <c r="G407" s="1141"/>
      <c r="H407" s="1141"/>
      <c r="I407" s="1141"/>
      <c r="J407" s="1141"/>
      <c r="K407" s="1141"/>
      <c r="L407" s="1141"/>
      <c r="M407" s="1141"/>
      <c r="N407" s="1141"/>
      <c r="O407" s="1141"/>
      <c r="P407" s="1141"/>
      <c r="Q407" s="1141"/>
      <c r="R407" s="1141"/>
      <c r="S407" s="1141"/>
      <c r="T407" s="1141"/>
      <c r="U407" s="1141"/>
      <c r="V407" s="1141"/>
      <c r="W407" s="1141"/>
      <c r="X407" s="1141"/>
      <c r="Y407" s="1141"/>
      <c r="Z407" s="1141"/>
      <c r="AA407" s="1141"/>
      <c r="AB407" s="1141"/>
      <c r="AC407" s="1141"/>
      <c r="AD407" s="1141"/>
      <c r="AE407" s="1141"/>
      <c r="AF407" s="1141"/>
      <c r="AG407" s="1141"/>
      <c r="AH407" s="1141"/>
      <c r="AI407" s="1141"/>
      <c r="AJ407" s="1141"/>
      <c r="AK407" s="1141"/>
      <c r="AL407" s="1141"/>
      <c r="AM407" s="1141"/>
      <c r="AN407" s="1141"/>
      <c r="AO407" s="1141"/>
      <c r="AP407" s="1141"/>
      <c r="AQ407" s="1141"/>
      <c r="AR407" s="1141"/>
      <c r="AS407" s="1141"/>
      <c r="AT407" s="1141"/>
      <c r="AU407" s="1141"/>
      <c r="AV407" s="1141"/>
      <c r="AW407" s="1141"/>
      <c r="AX407" s="1141"/>
    </row>
    <row r="408">
      <c r="A408" s="858"/>
      <c r="B408" s="1143"/>
      <c r="C408" s="1141"/>
      <c r="D408" s="1141"/>
      <c r="E408" s="1141"/>
      <c r="F408" s="1141"/>
      <c r="G408" s="1141"/>
      <c r="H408" s="1141"/>
      <c r="I408" s="1141"/>
      <c r="J408" s="1141"/>
      <c r="K408" s="1141"/>
      <c r="L408" s="1141"/>
      <c r="M408" s="1141"/>
      <c r="N408" s="1141"/>
      <c r="O408" s="1141"/>
      <c r="P408" s="1141"/>
      <c r="Q408" s="1141"/>
      <c r="R408" s="1141"/>
      <c r="S408" s="1141"/>
      <c r="T408" s="1141"/>
      <c r="U408" s="1141"/>
      <c r="V408" s="1141"/>
      <c r="W408" s="1141"/>
      <c r="X408" s="1141"/>
      <c r="Y408" s="1141"/>
      <c r="Z408" s="1141"/>
      <c r="AA408" s="1141"/>
      <c r="AB408" s="1141"/>
      <c r="AC408" s="1141"/>
      <c r="AD408" s="1141"/>
      <c r="AE408" s="1141"/>
      <c r="AF408" s="1141"/>
      <c r="AG408" s="1141"/>
      <c r="AH408" s="1141"/>
      <c r="AI408" s="1141"/>
      <c r="AJ408" s="1141"/>
      <c r="AK408" s="1141"/>
      <c r="AL408" s="1141"/>
      <c r="AM408" s="1141"/>
      <c r="AN408" s="1141"/>
      <c r="AO408" s="1141"/>
      <c r="AP408" s="1141"/>
      <c r="AQ408" s="1141"/>
      <c r="AR408" s="1141"/>
      <c r="AS408" s="1141"/>
      <c r="AT408" s="1141"/>
      <c r="AU408" s="1141"/>
      <c r="AV408" s="1141"/>
      <c r="AW408" s="1141"/>
      <c r="AX408" s="1141"/>
    </row>
    <row r="409">
      <c r="A409" s="858"/>
      <c r="B409" s="1143"/>
      <c r="C409" s="1141"/>
      <c r="D409" s="1141"/>
      <c r="E409" s="1141"/>
      <c r="F409" s="1141"/>
      <c r="G409" s="1141"/>
      <c r="H409" s="1141"/>
      <c r="I409" s="1141"/>
      <c r="J409" s="1141"/>
      <c r="K409" s="1141"/>
      <c r="L409" s="1141"/>
      <c r="M409" s="1141"/>
      <c r="N409" s="1141"/>
      <c r="O409" s="1141"/>
      <c r="P409" s="1141"/>
      <c r="Q409" s="1141"/>
      <c r="R409" s="1141"/>
      <c r="S409" s="1141"/>
      <c r="T409" s="1141"/>
      <c r="U409" s="1141"/>
      <c r="V409" s="1141"/>
      <c r="W409" s="1141"/>
      <c r="X409" s="1141"/>
      <c r="Y409" s="1141"/>
      <c r="Z409" s="1141"/>
      <c r="AA409" s="1141"/>
      <c r="AB409" s="1141"/>
      <c r="AC409" s="1141"/>
      <c r="AD409" s="1141"/>
      <c r="AE409" s="1141"/>
      <c r="AF409" s="1141"/>
      <c r="AG409" s="1141"/>
      <c r="AH409" s="1141"/>
      <c r="AI409" s="1141"/>
      <c r="AJ409" s="1141"/>
      <c r="AK409" s="1141"/>
      <c r="AL409" s="1141"/>
      <c r="AM409" s="1141"/>
      <c r="AN409" s="1141"/>
      <c r="AO409" s="1141"/>
      <c r="AP409" s="1141"/>
      <c r="AQ409" s="1141"/>
      <c r="AR409" s="1141"/>
      <c r="AS409" s="1141"/>
      <c r="AT409" s="1141"/>
      <c r="AU409" s="1141"/>
      <c r="AV409" s="1141"/>
      <c r="AW409" s="1141"/>
      <c r="AX409" s="1141"/>
    </row>
    <row r="410">
      <c r="A410" s="858"/>
      <c r="B410" s="1143"/>
      <c r="C410" s="1141"/>
      <c r="D410" s="1141"/>
      <c r="E410" s="1141"/>
      <c r="F410" s="1141"/>
      <c r="G410" s="1141"/>
      <c r="H410" s="1141"/>
      <c r="I410" s="1141"/>
      <c r="J410" s="1141"/>
      <c r="K410" s="1141"/>
      <c r="L410" s="1141"/>
      <c r="M410" s="1141"/>
      <c r="N410" s="1141"/>
      <c r="O410" s="1141"/>
      <c r="P410" s="1141"/>
      <c r="Q410" s="1141"/>
      <c r="R410" s="1141"/>
      <c r="S410" s="1141"/>
      <c r="T410" s="1141"/>
      <c r="U410" s="1141"/>
      <c r="V410" s="1141"/>
      <c r="W410" s="1141"/>
      <c r="X410" s="1141"/>
      <c r="Y410" s="1141"/>
      <c r="Z410" s="1141"/>
      <c r="AA410" s="1141"/>
      <c r="AB410" s="1141"/>
      <c r="AC410" s="1141"/>
      <c r="AD410" s="1141"/>
      <c r="AE410" s="1141"/>
      <c r="AF410" s="1141"/>
      <c r="AG410" s="1141"/>
      <c r="AH410" s="1141"/>
      <c r="AI410" s="1141"/>
      <c r="AJ410" s="1141"/>
      <c r="AK410" s="1141"/>
      <c r="AL410" s="1141"/>
      <c r="AM410" s="1141"/>
      <c r="AN410" s="1141"/>
      <c r="AO410" s="1141"/>
      <c r="AP410" s="1141"/>
      <c r="AQ410" s="1141"/>
      <c r="AR410" s="1141"/>
      <c r="AS410" s="1141"/>
      <c r="AT410" s="1141"/>
      <c r="AU410" s="1141"/>
      <c r="AV410" s="1141"/>
      <c r="AW410" s="1141"/>
      <c r="AX410" s="1141"/>
    </row>
    <row r="411">
      <c r="A411" s="858"/>
      <c r="B411" s="1143"/>
      <c r="C411" s="1141"/>
      <c r="D411" s="1141"/>
      <c r="E411" s="1141"/>
      <c r="F411" s="1141"/>
      <c r="G411" s="1141"/>
      <c r="H411" s="1141"/>
      <c r="I411" s="1141"/>
      <c r="J411" s="1141"/>
      <c r="K411" s="1141"/>
      <c r="L411" s="1141"/>
      <c r="M411" s="1141"/>
      <c r="N411" s="1141"/>
      <c r="O411" s="1141"/>
      <c r="P411" s="1141"/>
      <c r="Q411" s="1141"/>
      <c r="R411" s="1141"/>
      <c r="S411" s="1141"/>
      <c r="T411" s="1141"/>
      <c r="U411" s="1141"/>
      <c r="V411" s="1141"/>
      <c r="W411" s="1141"/>
      <c r="X411" s="1141"/>
      <c r="Y411" s="1141"/>
      <c r="Z411" s="1141"/>
      <c r="AA411" s="1141"/>
      <c r="AB411" s="1141"/>
      <c r="AC411" s="1141"/>
      <c r="AD411" s="1141"/>
      <c r="AE411" s="1141"/>
      <c r="AF411" s="1141"/>
      <c r="AG411" s="1141"/>
      <c r="AH411" s="1141"/>
      <c r="AI411" s="1141"/>
      <c r="AJ411" s="1141"/>
      <c r="AK411" s="1141"/>
      <c r="AL411" s="1141"/>
      <c r="AM411" s="1141"/>
      <c r="AN411" s="1141"/>
      <c r="AO411" s="1141"/>
      <c r="AP411" s="1141"/>
      <c r="AQ411" s="1141"/>
      <c r="AR411" s="1141"/>
      <c r="AS411" s="1141"/>
      <c r="AT411" s="1141"/>
      <c r="AU411" s="1141"/>
      <c r="AV411" s="1141"/>
      <c r="AW411" s="1141"/>
      <c r="AX411" s="1141"/>
    </row>
    <row r="412">
      <c r="A412" s="858"/>
      <c r="B412" s="1143"/>
      <c r="C412" s="1141"/>
      <c r="D412" s="1141"/>
      <c r="E412" s="1141"/>
      <c r="F412" s="1141"/>
      <c r="G412" s="1141"/>
      <c r="H412" s="1141"/>
      <c r="I412" s="1141"/>
      <c r="J412" s="1141"/>
      <c r="K412" s="1141"/>
      <c r="L412" s="1141"/>
      <c r="M412" s="1141"/>
      <c r="N412" s="1141"/>
      <c r="O412" s="1141"/>
      <c r="P412" s="1141"/>
      <c r="Q412" s="1141"/>
      <c r="R412" s="1141"/>
      <c r="S412" s="1141"/>
      <c r="T412" s="1141"/>
      <c r="U412" s="1141"/>
      <c r="V412" s="1141"/>
      <c r="W412" s="1141"/>
      <c r="X412" s="1141"/>
      <c r="Y412" s="1141"/>
      <c r="Z412" s="1141"/>
      <c r="AA412" s="1141"/>
      <c r="AB412" s="1141"/>
      <c r="AC412" s="1141"/>
      <c r="AD412" s="1141"/>
      <c r="AE412" s="1141"/>
      <c r="AF412" s="1141"/>
      <c r="AG412" s="1141"/>
      <c r="AH412" s="1141"/>
      <c r="AI412" s="1141"/>
      <c r="AJ412" s="1141"/>
      <c r="AK412" s="1141"/>
      <c r="AL412" s="1141"/>
      <c r="AM412" s="1141"/>
      <c r="AN412" s="1141"/>
      <c r="AO412" s="1141"/>
      <c r="AP412" s="1141"/>
      <c r="AQ412" s="1141"/>
      <c r="AR412" s="1141"/>
      <c r="AS412" s="1141"/>
      <c r="AT412" s="1141"/>
      <c r="AU412" s="1141"/>
      <c r="AV412" s="1141"/>
      <c r="AW412" s="1141"/>
      <c r="AX412" s="1141"/>
    </row>
    <row r="413">
      <c r="A413" s="858"/>
      <c r="B413" s="1143"/>
      <c r="C413" s="1141"/>
      <c r="D413" s="1141"/>
      <c r="E413" s="1141"/>
      <c r="F413" s="1141"/>
      <c r="G413" s="1141"/>
      <c r="H413" s="1141"/>
      <c r="I413" s="1141"/>
      <c r="J413" s="1141"/>
      <c r="K413" s="1141"/>
      <c r="L413" s="1141"/>
      <c r="M413" s="1141"/>
      <c r="N413" s="1141"/>
      <c r="O413" s="1141"/>
      <c r="P413" s="1141"/>
      <c r="Q413" s="1141"/>
      <c r="R413" s="1141"/>
      <c r="S413" s="1141"/>
      <c r="T413" s="1141"/>
      <c r="U413" s="1141"/>
      <c r="V413" s="1141"/>
      <c r="W413" s="1141"/>
      <c r="X413" s="1141"/>
      <c r="Y413" s="1141"/>
      <c r="Z413" s="1141"/>
      <c r="AA413" s="1141"/>
      <c r="AB413" s="1141"/>
      <c r="AC413" s="1141"/>
      <c r="AD413" s="1141"/>
      <c r="AE413" s="1141"/>
      <c r="AF413" s="1141"/>
      <c r="AG413" s="1141"/>
      <c r="AH413" s="1141"/>
      <c r="AI413" s="1141"/>
      <c r="AJ413" s="1141"/>
      <c r="AK413" s="1141"/>
      <c r="AL413" s="1141"/>
      <c r="AM413" s="1141"/>
      <c r="AN413" s="1141"/>
      <c r="AO413" s="1141"/>
      <c r="AP413" s="1141"/>
      <c r="AQ413" s="1141"/>
      <c r="AR413" s="1141"/>
      <c r="AS413" s="1141"/>
      <c r="AT413" s="1141"/>
      <c r="AU413" s="1141"/>
      <c r="AV413" s="1141"/>
      <c r="AW413" s="1141"/>
      <c r="AX413" s="1141"/>
    </row>
    <row r="414">
      <c r="A414" s="858"/>
      <c r="B414" s="1143"/>
      <c r="C414" s="1141"/>
      <c r="D414" s="1141"/>
      <c r="E414" s="1141"/>
      <c r="F414" s="1141"/>
      <c r="G414" s="1141"/>
      <c r="H414" s="1141"/>
      <c r="I414" s="1141"/>
      <c r="J414" s="1141"/>
      <c r="K414" s="1141"/>
      <c r="L414" s="1141"/>
      <c r="M414" s="1141"/>
      <c r="N414" s="1141"/>
      <c r="O414" s="1141"/>
      <c r="P414" s="1141"/>
      <c r="Q414" s="1141"/>
      <c r="R414" s="1141"/>
      <c r="S414" s="1141"/>
      <c r="T414" s="1141"/>
      <c r="U414" s="1141"/>
      <c r="V414" s="1141"/>
      <c r="W414" s="1141"/>
      <c r="X414" s="1141"/>
      <c r="Y414" s="1141"/>
      <c r="Z414" s="1141"/>
      <c r="AA414" s="1141"/>
      <c r="AB414" s="1141"/>
      <c r="AC414" s="1141"/>
      <c r="AD414" s="1141"/>
      <c r="AE414" s="1141"/>
      <c r="AF414" s="1141"/>
      <c r="AG414" s="1141"/>
      <c r="AH414" s="1141"/>
      <c r="AI414" s="1141"/>
      <c r="AJ414" s="1141"/>
      <c r="AK414" s="1141"/>
      <c r="AL414" s="1141"/>
      <c r="AM414" s="1141"/>
      <c r="AN414" s="1141"/>
      <c r="AO414" s="1141"/>
      <c r="AP414" s="1141"/>
      <c r="AQ414" s="1141"/>
      <c r="AR414" s="1141"/>
      <c r="AS414" s="1141"/>
      <c r="AT414" s="1141"/>
      <c r="AU414" s="1141"/>
      <c r="AV414" s="1141"/>
      <c r="AW414" s="1141"/>
      <c r="AX414" s="1141"/>
    </row>
    <row r="415">
      <c r="A415" s="858"/>
      <c r="B415" s="1143"/>
      <c r="C415" s="1141"/>
      <c r="D415" s="1141"/>
      <c r="E415" s="1141"/>
      <c r="F415" s="1141"/>
      <c r="G415" s="1141"/>
      <c r="H415" s="1141"/>
      <c r="I415" s="1141"/>
      <c r="J415" s="1141"/>
      <c r="K415" s="1141"/>
      <c r="L415" s="1141"/>
      <c r="M415" s="1141"/>
      <c r="N415" s="1141"/>
      <c r="O415" s="1141"/>
      <c r="P415" s="1141"/>
      <c r="Q415" s="1141"/>
      <c r="R415" s="1141"/>
      <c r="S415" s="1141"/>
      <c r="T415" s="1141"/>
      <c r="U415" s="1141"/>
      <c r="V415" s="1141"/>
      <c r="W415" s="1141"/>
      <c r="X415" s="1141"/>
      <c r="Y415" s="1141"/>
      <c r="Z415" s="1141"/>
      <c r="AA415" s="1141"/>
      <c r="AB415" s="1141"/>
      <c r="AC415" s="1141"/>
      <c r="AD415" s="1141"/>
      <c r="AE415" s="1141"/>
      <c r="AF415" s="1141"/>
      <c r="AG415" s="1141"/>
      <c r="AH415" s="1141"/>
      <c r="AI415" s="1141"/>
      <c r="AJ415" s="1141"/>
      <c r="AK415" s="1141"/>
      <c r="AL415" s="1141"/>
      <c r="AM415" s="1141"/>
      <c r="AN415" s="1141"/>
      <c r="AO415" s="1141"/>
      <c r="AP415" s="1141"/>
      <c r="AQ415" s="1141"/>
      <c r="AR415" s="1141"/>
      <c r="AS415" s="1141"/>
      <c r="AT415" s="1141"/>
      <c r="AU415" s="1141"/>
      <c r="AV415" s="1141"/>
      <c r="AW415" s="1141"/>
      <c r="AX415" s="1141"/>
    </row>
    <row r="416">
      <c r="A416" s="858"/>
      <c r="B416" s="1143"/>
      <c r="C416" s="1141"/>
      <c r="D416" s="1141"/>
      <c r="E416" s="1141"/>
      <c r="F416" s="1141"/>
      <c r="G416" s="1141"/>
      <c r="H416" s="1141"/>
      <c r="I416" s="1141"/>
      <c r="J416" s="1141"/>
      <c r="K416" s="1141"/>
      <c r="L416" s="1141"/>
      <c r="M416" s="1141"/>
      <c r="N416" s="1141"/>
      <c r="O416" s="1141"/>
      <c r="P416" s="1141"/>
      <c r="Q416" s="1141"/>
      <c r="R416" s="1141"/>
      <c r="S416" s="1141"/>
      <c r="T416" s="1141"/>
      <c r="U416" s="1141"/>
      <c r="V416" s="1141"/>
      <c r="W416" s="1141"/>
      <c r="X416" s="1141"/>
      <c r="Y416" s="1141"/>
      <c r="Z416" s="1141"/>
      <c r="AA416" s="1141"/>
      <c r="AB416" s="1141"/>
      <c r="AC416" s="1141"/>
      <c r="AD416" s="1141"/>
      <c r="AE416" s="1141"/>
      <c r="AF416" s="1141"/>
      <c r="AG416" s="1141"/>
      <c r="AH416" s="1141"/>
      <c r="AI416" s="1141"/>
      <c r="AJ416" s="1141"/>
      <c r="AK416" s="1141"/>
      <c r="AL416" s="1141"/>
      <c r="AM416" s="1141"/>
      <c r="AN416" s="1141"/>
      <c r="AO416" s="1141"/>
      <c r="AP416" s="1141"/>
      <c r="AQ416" s="1141"/>
      <c r="AR416" s="1141"/>
      <c r="AS416" s="1141"/>
      <c r="AT416" s="1141"/>
      <c r="AU416" s="1141"/>
      <c r="AV416" s="1141"/>
      <c r="AW416" s="1141"/>
      <c r="AX416" s="1141"/>
    </row>
    <row r="417">
      <c r="A417" s="858"/>
      <c r="B417" s="1143"/>
      <c r="C417" s="1141"/>
      <c r="D417" s="1141"/>
      <c r="E417" s="1141"/>
      <c r="F417" s="1141"/>
      <c r="G417" s="1141"/>
      <c r="H417" s="1141"/>
      <c r="I417" s="1141"/>
      <c r="J417" s="1141"/>
      <c r="K417" s="1141"/>
      <c r="L417" s="1141"/>
      <c r="M417" s="1141"/>
      <c r="N417" s="1141"/>
      <c r="O417" s="1141"/>
      <c r="P417" s="1141"/>
      <c r="Q417" s="1141"/>
      <c r="R417" s="1141"/>
      <c r="S417" s="1141"/>
      <c r="T417" s="1141"/>
      <c r="U417" s="1141"/>
      <c r="V417" s="1141"/>
      <c r="W417" s="1141"/>
      <c r="X417" s="1141"/>
      <c r="Y417" s="1141"/>
      <c r="Z417" s="1141"/>
      <c r="AA417" s="1141"/>
      <c r="AB417" s="1141"/>
      <c r="AC417" s="1141"/>
      <c r="AD417" s="1141"/>
      <c r="AE417" s="1141"/>
      <c r="AF417" s="1141"/>
      <c r="AG417" s="1141"/>
      <c r="AH417" s="1141"/>
      <c r="AI417" s="1141"/>
      <c r="AJ417" s="1141"/>
      <c r="AK417" s="1141"/>
      <c r="AL417" s="1141"/>
      <c r="AM417" s="1141"/>
      <c r="AN417" s="1141"/>
      <c r="AO417" s="1141"/>
      <c r="AP417" s="1141"/>
      <c r="AQ417" s="1141"/>
      <c r="AR417" s="1141"/>
      <c r="AS417" s="1141"/>
      <c r="AT417" s="1141"/>
      <c r="AU417" s="1141"/>
      <c r="AV417" s="1141"/>
      <c r="AW417" s="1141"/>
      <c r="AX417" s="1141"/>
    </row>
    <row r="418">
      <c r="A418" s="858"/>
      <c r="B418" s="1143"/>
      <c r="C418" s="1141"/>
      <c r="D418" s="1141"/>
      <c r="E418" s="1141"/>
      <c r="F418" s="1141"/>
      <c r="G418" s="1141"/>
      <c r="H418" s="1141"/>
      <c r="I418" s="1141"/>
      <c r="J418" s="1141"/>
      <c r="K418" s="1141"/>
      <c r="L418" s="1141"/>
      <c r="M418" s="1141"/>
      <c r="N418" s="1141"/>
      <c r="O418" s="1141"/>
      <c r="P418" s="1141"/>
      <c r="Q418" s="1141"/>
      <c r="R418" s="1141"/>
      <c r="S418" s="1141"/>
      <c r="T418" s="1141"/>
      <c r="U418" s="1141"/>
      <c r="V418" s="1141"/>
      <c r="W418" s="1141"/>
      <c r="X418" s="1141"/>
      <c r="Y418" s="1141"/>
      <c r="Z418" s="1141"/>
      <c r="AA418" s="1141"/>
      <c r="AB418" s="1141"/>
      <c r="AC418" s="1141"/>
      <c r="AD418" s="1141"/>
      <c r="AE418" s="1141"/>
      <c r="AF418" s="1141"/>
      <c r="AG418" s="1141"/>
      <c r="AH418" s="1141"/>
      <c r="AI418" s="1141"/>
      <c r="AJ418" s="1141"/>
      <c r="AK418" s="1141"/>
      <c r="AL418" s="1141"/>
      <c r="AM418" s="1141"/>
      <c r="AN418" s="1141"/>
      <c r="AO418" s="1141"/>
      <c r="AP418" s="1141"/>
      <c r="AQ418" s="1141"/>
      <c r="AR418" s="1141"/>
      <c r="AS418" s="1141"/>
      <c r="AT418" s="1141"/>
      <c r="AU418" s="1141"/>
      <c r="AV418" s="1141"/>
      <c r="AW418" s="1141"/>
      <c r="AX418" s="1141"/>
    </row>
    <row r="419">
      <c r="A419" s="858"/>
      <c r="B419" s="1143"/>
      <c r="C419" s="1141"/>
      <c r="D419" s="1141"/>
      <c r="E419" s="1141"/>
      <c r="F419" s="1141"/>
      <c r="G419" s="1141"/>
      <c r="H419" s="1141"/>
      <c r="I419" s="1141"/>
      <c r="J419" s="1141"/>
      <c r="K419" s="1141"/>
      <c r="L419" s="1141"/>
      <c r="M419" s="1141"/>
      <c r="N419" s="1141"/>
      <c r="O419" s="1141"/>
      <c r="P419" s="1141"/>
      <c r="Q419" s="1141"/>
      <c r="R419" s="1141"/>
      <c r="S419" s="1141"/>
      <c r="T419" s="1141"/>
      <c r="U419" s="1141"/>
      <c r="V419" s="1141"/>
      <c r="W419" s="1141"/>
      <c r="X419" s="1141"/>
      <c r="Y419" s="1141"/>
      <c r="Z419" s="1141"/>
      <c r="AA419" s="1141"/>
      <c r="AB419" s="1141"/>
      <c r="AC419" s="1141"/>
      <c r="AD419" s="1141"/>
      <c r="AE419" s="1141"/>
      <c r="AF419" s="1141"/>
      <c r="AG419" s="1141"/>
      <c r="AH419" s="1141"/>
      <c r="AI419" s="1141"/>
      <c r="AJ419" s="1141"/>
      <c r="AK419" s="1141"/>
      <c r="AL419" s="1141"/>
      <c r="AM419" s="1141"/>
      <c r="AN419" s="1141"/>
      <c r="AO419" s="1141"/>
      <c r="AP419" s="1141"/>
      <c r="AQ419" s="1141"/>
      <c r="AR419" s="1141"/>
      <c r="AS419" s="1141"/>
      <c r="AT419" s="1141"/>
      <c r="AU419" s="1141"/>
      <c r="AV419" s="1141"/>
      <c r="AW419" s="1141"/>
      <c r="AX419" s="1141"/>
    </row>
    <row r="420">
      <c r="A420" s="858"/>
      <c r="B420" s="1143"/>
      <c r="C420" s="1141"/>
      <c r="D420" s="1141"/>
      <c r="E420" s="1141"/>
      <c r="F420" s="1141"/>
      <c r="G420" s="1141"/>
      <c r="H420" s="1141"/>
      <c r="I420" s="1141"/>
      <c r="J420" s="1141"/>
      <c r="K420" s="1141"/>
      <c r="L420" s="1141"/>
      <c r="M420" s="1141"/>
      <c r="N420" s="1141"/>
      <c r="O420" s="1141"/>
      <c r="P420" s="1141"/>
      <c r="Q420" s="1141"/>
      <c r="R420" s="1141"/>
      <c r="S420" s="1141"/>
      <c r="T420" s="1141"/>
      <c r="U420" s="1141"/>
      <c r="V420" s="1141"/>
      <c r="W420" s="1141"/>
      <c r="X420" s="1141"/>
      <c r="Y420" s="1141"/>
      <c r="Z420" s="1141"/>
      <c r="AA420" s="1141"/>
      <c r="AB420" s="1141"/>
      <c r="AC420" s="1141"/>
      <c r="AD420" s="1141"/>
      <c r="AE420" s="1141"/>
      <c r="AF420" s="1141"/>
      <c r="AG420" s="1141"/>
      <c r="AH420" s="1141"/>
      <c r="AI420" s="1141"/>
      <c r="AJ420" s="1141"/>
      <c r="AK420" s="1141"/>
      <c r="AL420" s="1141"/>
      <c r="AM420" s="1141"/>
      <c r="AN420" s="1141"/>
      <c r="AO420" s="1141"/>
      <c r="AP420" s="1141"/>
      <c r="AQ420" s="1141"/>
      <c r="AR420" s="1141"/>
      <c r="AS420" s="1141"/>
      <c r="AT420" s="1141"/>
      <c r="AU420" s="1141"/>
      <c r="AV420" s="1141"/>
      <c r="AW420" s="1141"/>
      <c r="AX420" s="1141"/>
    </row>
    <row r="421">
      <c r="A421" s="858"/>
      <c r="B421" s="1143"/>
      <c r="C421" s="1141"/>
      <c r="D421" s="1141"/>
      <c r="E421" s="1141"/>
      <c r="F421" s="1141"/>
      <c r="G421" s="1141"/>
      <c r="H421" s="1141"/>
      <c r="I421" s="1141"/>
      <c r="J421" s="1141"/>
      <c r="K421" s="1141"/>
      <c r="L421" s="1141"/>
      <c r="M421" s="1141"/>
      <c r="N421" s="1141"/>
      <c r="O421" s="1141"/>
      <c r="P421" s="1141"/>
      <c r="Q421" s="1141"/>
      <c r="R421" s="1141"/>
      <c r="S421" s="1141"/>
      <c r="T421" s="1141"/>
      <c r="U421" s="1141"/>
      <c r="V421" s="1141"/>
      <c r="W421" s="1141"/>
      <c r="X421" s="1141"/>
      <c r="Y421" s="1141"/>
      <c r="Z421" s="1141"/>
      <c r="AA421" s="1141"/>
      <c r="AB421" s="1141"/>
      <c r="AC421" s="1141"/>
      <c r="AD421" s="1141"/>
      <c r="AE421" s="1141"/>
      <c r="AF421" s="1141"/>
      <c r="AG421" s="1141"/>
      <c r="AH421" s="1141"/>
      <c r="AI421" s="1141"/>
      <c r="AJ421" s="1141"/>
      <c r="AK421" s="1141"/>
      <c r="AL421" s="1141"/>
      <c r="AM421" s="1141"/>
      <c r="AN421" s="1141"/>
      <c r="AO421" s="1141"/>
      <c r="AP421" s="1141"/>
      <c r="AQ421" s="1141"/>
      <c r="AR421" s="1141"/>
      <c r="AS421" s="1141"/>
      <c r="AT421" s="1141"/>
      <c r="AU421" s="1141"/>
      <c r="AV421" s="1141"/>
      <c r="AW421" s="1141"/>
      <c r="AX421" s="1141"/>
    </row>
    <row r="422">
      <c r="A422" s="858"/>
      <c r="B422" s="1143"/>
      <c r="C422" s="1141"/>
      <c r="D422" s="1141"/>
      <c r="E422" s="1141"/>
      <c r="F422" s="1141"/>
      <c r="G422" s="1141"/>
      <c r="H422" s="1141"/>
      <c r="I422" s="1141"/>
      <c r="J422" s="1141"/>
      <c r="K422" s="1141"/>
      <c r="L422" s="1141"/>
      <c r="M422" s="1141"/>
      <c r="N422" s="1141"/>
      <c r="O422" s="1141"/>
      <c r="P422" s="1141"/>
      <c r="Q422" s="1141"/>
      <c r="R422" s="1141"/>
      <c r="S422" s="1141"/>
      <c r="T422" s="1141"/>
      <c r="U422" s="1141"/>
      <c r="V422" s="1141"/>
      <c r="W422" s="1141"/>
      <c r="X422" s="1141"/>
      <c r="Y422" s="1141"/>
      <c r="Z422" s="1141"/>
      <c r="AA422" s="1141"/>
      <c r="AB422" s="1141"/>
      <c r="AC422" s="1141"/>
      <c r="AD422" s="1141"/>
      <c r="AE422" s="1141"/>
      <c r="AF422" s="1141"/>
      <c r="AG422" s="1141"/>
      <c r="AH422" s="1141"/>
      <c r="AI422" s="1141"/>
      <c r="AJ422" s="1141"/>
      <c r="AK422" s="1141"/>
      <c r="AL422" s="1141"/>
      <c r="AM422" s="1141"/>
      <c r="AN422" s="1141"/>
      <c r="AO422" s="1141"/>
      <c r="AP422" s="1141"/>
      <c r="AQ422" s="1141"/>
      <c r="AR422" s="1141"/>
      <c r="AS422" s="1141"/>
      <c r="AT422" s="1141"/>
      <c r="AU422" s="1141"/>
      <c r="AV422" s="1141"/>
      <c r="AW422" s="1141"/>
      <c r="AX422" s="1141"/>
    </row>
    <row r="423">
      <c r="A423" s="858"/>
      <c r="B423" s="1143"/>
      <c r="C423" s="1141"/>
      <c r="D423" s="1141"/>
      <c r="E423" s="1141"/>
      <c r="F423" s="1141"/>
      <c r="G423" s="1141"/>
      <c r="H423" s="1141"/>
      <c r="I423" s="1141"/>
      <c r="J423" s="1141"/>
      <c r="K423" s="1141"/>
      <c r="L423" s="1141"/>
      <c r="M423" s="1141"/>
      <c r="N423" s="1141"/>
      <c r="O423" s="1141"/>
      <c r="P423" s="1141"/>
      <c r="Q423" s="1141"/>
      <c r="R423" s="1141"/>
      <c r="S423" s="1141"/>
      <c r="T423" s="1141"/>
      <c r="U423" s="1141"/>
      <c r="V423" s="1141"/>
      <c r="W423" s="1141"/>
      <c r="X423" s="1141"/>
      <c r="Y423" s="1141"/>
      <c r="Z423" s="1141"/>
      <c r="AA423" s="1141"/>
      <c r="AB423" s="1141"/>
      <c r="AC423" s="1141"/>
      <c r="AD423" s="1141"/>
      <c r="AE423" s="1141"/>
      <c r="AF423" s="1141"/>
      <c r="AG423" s="1141"/>
      <c r="AH423" s="1141"/>
      <c r="AI423" s="1141"/>
      <c r="AJ423" s="1141"/>
      <c r="AK423" s="1141"/>
      <c r="AL423" s="1141"/>
      <c r="AM423" s="1141"/>
      <c r="AN423" s="1141"/>
      <c r="AO423" s="1141"/>
      <c r="AP423" s="1141"/>
      <c r="AQ423" s="1141"/>
      <c r="AR423" s="1141"/>
      <c r="AS423" s="1141"/>
      <c r="AT423" s="1141"/>
      <c r="AU423" s="1141"/>
      <c r="AV423" s="1141"/>
      <c r="AW423" s="1141"/>
      <c r="AX423" s="1141"/>
    </row>
    <row r="424">
      <c r="A424" s="858"/>
      <c r="B424" s="1143"/>
      <c r="C424" s="1141"/>
      <c r="D424" s="1141"/>
      <c r="E424" s="1141"/>
      <c r="F424" s="1141"/>
      <c r="G424" s="1141"/>
      <c r="H424" s="1141"/>
      <c r="I424" s="1141"/>
      <c r="J424" s="1141"/>
      <c r="K424" s="1141"/>
      <c r="L424" s="1141"/>
      <c r="M424" s="1141"/>
      <c r="N424" s="1141"/>
      <c r="O424" s="1141"/>
      <c r="P424" s="1141"/>
      <c r="Q424" s="1141"/>
      <c r="R424" s="1141"/>
      <c r="S424" s="1141"/>
      <c r="T424" s="1141"/>
      <c r="U424" s="1141"/>
      <c r="V424" s="1141"/>
      <c r="W424" s="1141"/>
      <c r="X424" s="1141"/>
      <c r="Y424" s="1141"/>
      <c r="Z424" s="1141"/>
      <c r="AA424" s="1141"/>
      <c r="AB424" s="1141"/>
      <c r="AC424" s="1141"/>
      <c r="AD424" s="1141"/>
      <c r="AE424" s="1141"/>
      <c r="AF424" s="1141"/>
      <c r="AG424" s="1141"/>
      <c r="AH424" s="1141"/>
      <c r="AI424" s="1141"/>
      <c r="AJ424" s="1141"/>
      <c r="AK424" s="1141"/>
      <c r="AL424" s="1141"/>
      <c r="AM424" s="1141"/>
      <c r="AN424" s="1141"/>
      <c r="AO424" s="1141"/>
      <c r="AP424" s="1141"/>
      <c r="AQ424" s="1141"/>
      <c r="AR424" s="1141"/>
      <c r="AS424" s="1141"/>
      <c r="AT424" s="1141"/>
      <c r="AU424" s="1141"/>
      <c r="AV424" s="1141"/>
      <c r="AW424" s="1141"/>
      <c r="AX424" s="1141"/>
    </row>
    <row r="425">
      <c r="A425" s="858"/>
      <c r="B425" s="1143"/>
      <c r="C425" s="1141"/>
      <c r="D425" s="1141"/>
      <c r="E425" s="1141"/>
      <c r="F425" s="1141"/>
      <c r="G425" s="1141"/>
      <c r="H425" s="1141"/>
      <c r="I425" s="1141"/>
      <c r="J425" s="1141"/>
      <c r="K425" s="1141"/>
      <c r="L425" s="1141"/>
      <c r="M425" s="1141"/>
      <c r="N425" s="1141"/>
      <c r="O425" s="1141"/>
      <c r="P425" s="1141"/>
      <c r="Q425" s="1141"/>
      <c r="R425" s="1141"/>
      <c r="S425" s="1141"/>
      <c r="T425" s="1141"/>
      <c r="U425" s="1141"/>
      <c r="V425" s="1141"/>
      <c r="W425" s="1141"/>
      <c r="X425" s="1141"/>
      <c r="Y425" s="1141"/>
      <c r="Z425" s="1141"/>
      <c r="AA425" s="1141"/>
      <c r="AB425" s="1141"/>
      <c r="AC425" s="1141"/>
      <c r="AD425" s="1141"/>
      <c r="AE425" s="1141"/>
      <c r="AF425" s="1141"/>
      <c r="AG425" s="1141"/>
      <c r="AH425" s="1141"/>
      <c r="AI425" s="1141"/>
      <c r="AJ425" s="1141"/>
      <c r="AK425" s="1141"/>
      <c r="AL425" s="1141"/>
      <c r="AM425" s="1141"/>
      <c r="AN425" s="1141"/>
      <c r="AO425" s="1141"/>
      <c r="AP425" s="1141"/>
      <c r="AQ425" s="1141"/>
      <c r="AR425" s="1141"/>
      <c r="AS425" s="1141"/>
      <c r="AT425" s="1141"/>
      <c r="AU425" s="1141"/>
      <c r="AV425" s="1141"/>
      <c r="AW425" s="1141"/>
      <c r="AX425" s="1141"/>
    </row>
    <row r="426">
      <c r="A426" s="858"/>
      <c r="B426" s="1143"/>
      <c r="C426" s="1141"/>
      <c r="D426" s="1141"/>
      <c r="E426" s="1141"/>
      <c r="F426" s="1141"/>
      <c r="G426" s="1141"/>
      <c r="H426" s="1141"/>
      <c r="I426" s="1141"/>
      <c r="J426" s="1141"/>
      <c r="K426" s="1141"/>
      <c r="L426" s="1141"/>
      <c r="M426" s="1141"/>
      <c r="N426" s="1141"/>
      <c r="O426" s="1141"/>
      <c r="P426" s="1141"/>
      <c r="Q426" s="1141"/>
      <c r="R426" s="1141"/>
      <c r="S426" s="1141"/>
      <c r="T426" s="1141"/>
      <c r="U426" s="1141"/>
      <c r="V426" s="1141"/>
      <c r="W426" s="1141"/>
      <c r="X426" s="1141"/>
      <c r="Y426" s="1141"/>
      <c r="Z426" s="1141"/>
      <c r="AA426" s="1141"/>
      <c r="AB426" s="1141"/>
      <c r="AC426" s="1141"/>
      <c r="AD426" s="1141"/>
      <c r="AE426" s="1141"/>
      <c r="AF426" s="1141"/>
      <c r="AG426" s="1141"/>
      <c r="AH426" s="1141"/>
      <c r="AI426" s="1141"/>
      <c r="AJ426" s="1141"/>
      <c r="AK426" s="1141"/>
      <c r="AL426" s="1141"/>
      <c r="AM426" s="1141"/>
      <c r="AN426" s="1141"/>
      <c r="AO426" s="1141"/>
      <c r="AP426" s="1141"/>
      <c r="AQ426" s="1141"/>
      <c r="AR426" s="1141"/>
      <c r="AS426" s="1141"/>
      <c r="AT426" s="1141"/>
      <c r="AU426" s="1141"/>
      <c r="AV426" s="1141"/>
      <c r="AW426" s="1141"/>
      <c r="AX426" s="1141"/>
    </row>
    <row r="427">
      <c r="A427" s="858"/>
      <c r="B427" s="1143"/>
      <c r="C427" s="1141"/>
      <c r="D427" s="1141"/>
      <c r="E427" s="1141"/>
      <c r="F427" s="1141"/>
      <c r="G427" s="1141"/>
      <c r="H427" s="1141"/>
      <c r="I427" s="1141"/>
      <c r="J427" s="1141"/>
      <c r="K427" s="1141"/>
      <c r="L427" s="1141"/>
      <c r="M427" s="1141"/>
      <c r="N427" s="1141"/>
      <c r="O427" s="1141"/>
      <c r="P427" s="1141"/>
      <c r="Q427" s="1141"/>
      <c r="R427" s="1141"/>
      <c r="S427" s="1141"/>
      <c r="T427" s="1141"/>
      <c r="U427" s="1141"/>
      <c r="V427" s="1141"/>
      <c r="W427" s="1141"/>
      <c r="X427" s="1141"/>
      <c r="Y427" s="1141"/>
      <c r="Z427" s="1141"/>
      <c r="AA427" s="1141"/>
      <c r="AB427" s="1141"/>
      <c r="AC427" s="1141"/>
      <c r="AD427" s="1141"/>
      <c r="AE427" s="1141"/>
      <c r="AF427" s="1141"/>
      <c r="AG427" s="1141"/>
      <c r="AH427" s="1141"/>
      <c r="AI427" s="1141"/>
      <c r="AJ427" s="1141"/>
      <c r="AK427" s="1141"/>
      <c r="AL427" s="1141"/>
      <c r="AM427" s="1141"/>
      <c r="AN427" s="1141"/>
      <c r="AO427" s="1141"/>
      <c r="AP427" s="1141"/>
      <c r="AQ427" s="1141"/>
      <c r="AR427" s="1141"/>
      <c r="AS427" s="1141"/>
      <c r="AT427" s="1141"/>
      <c r="AU427" s="1141"/>
      <c r="AV427" s="1141"/>
      <c r="AW427" s="1141"/>
      <c r="AX427" s="1141"/>
    </row>
    <row r="428">
      <c r="A428" s="858"/>
      <c r="B428" s="1143"/>
      <c r="C428" s="1141"/>
      <c r="D428" s="1141"/>
      <c r="E428" s="1141"/>
      <c r="F428" s="1141"/>
      <c r="G428" s="1141"/>
      <c r="H428" s="1141"/>
      <c r="I428" s="1141"/>
      <c r="J428" s="1141"/>
      <c r="K428" s="1141"/>
      <c r="L428" s="1141"/>
      <c r="M428" s="1141"/>
      <c r="N428" s="1141"/>
      <c r="O428" s="1141"/>
      <c r="P428" s="1141"/>
      <c r="Q428" s="1141"/>
      <c r="R428" s="1141"/>
      <c r="S428" s="1141"/>
      <c r="T428" s="1141"/>
      <c r="U428" s="1141"/>
      <c r="V428" s="1141"/>
      <c r="W428" s="1141"/>
      <c r="X428" s="1141"/>
      <c r="Y428" s="1141"/>
      <c r="Z428" s="1141"/>
      <c r="AA428" s="1141"/>
      <c r="AB428" s="1141"/>
      <c r="AC428" s="1141"/>
      <c r="AD428" s="1141"/>
      <c r="AE428" s="1141"/>
      <c r="AF428" s="1141"/>
      <c r="AG428" s="1141"/>
      <c r="AH428" s="1141"/>
      <c r="AI428" s="1141"/>
      <c r="AJ428" s="1141"/>
      <c r="AK428" s="1141"/>
      <c r="AL428" s="1141"/>
      <c r="AM428" s="1141"/>
      <c r="AN428" s="1141"/>
      <c r="AO428" s="1141"/>
      <c r="AP428" s="1141"/>
      <c r="AQ428" s="1141"/>
      <c r="AR428" s="1141"/>
      <c r="AS428" s="1141"/>
      <c r="AT428" s="1141"/>
      <c r="AU428" s="1141"/>
      <c r="AV428" s="1141"/>
      <c r="AW428" s="1141"/>
      <c r="AX428" s="1141"/>
    </row>
    <row r="429">
      <c r="A429" s="858"/>
      <c r="B429" s="1143"/>
      <c r="C429" s="1141"/>
      <c r="D429" s="1141"/>
      <c r="E429" s="1141"/>
      <c r="F429" s="1141"/>
      <c r="G429" s="1141"/>
      <c r="H429" s="1141"/>
      <c r="I429" s="1141"/>
      <c r="J429" s="1141"/>
      <c r="K429" s="1141"/>
      <c r="L429" s="1141"/>
      <c r="M429" s="1141"/>
      <c r="N429" s="1141"/>
      <c r="O429" s="1141"/>
      <c r="P429" s="1141"/>
      <c r="Q429" s="1141"/>
      <c r="R429" s="1141"/>
      <c r="S429" s="1141"/>
      <c r="T429" s="1141"/>
      <c r="U429" s="1141"/>
      <c r="V429" s="1141"/>
      <c r="W429" s="1141"/>
      <c r="X429" s="1141"/>
      <c r="Y429" s="1141"/>
      <c r="Z429" s="1141"/>
      <c r="AA429" s="1141"/>
      <c r="AB429" s="1141"/>
      <c r="AC429" s="1141"/>
      <c r="AD429" s="1141"/>
      <c r="AE429" s="1141"/>
      <c r="AF429" s="1141"/>
      <c r="AG429" s="1141"/>
      <c r="AH429" s="1141"/>
      <c r="AI429" s="1141"/>
      <c r="AJ429" s="1141"/>
      <c r="AK429" s="1141"/>
      <c r="AL429" s="1141"/>
      <c r="AM429" s="1141"/>
      <c r="AN429" s="1141"/>
      <c r="AO429" s="1141"/>
      <c r="AP429" s="1141"/>
      <c r="AQ429" s="1141"/>
      <c r="AR429" s="1141"/>
      <c r="AS429" s="1141"/>
      <c r="AT429" s="1141"/>
      <c r="AU429" s="1141"/>
      <c r="AV429" s="1141"/>
      <c r="AW429" s="1141"/>
      <c r="AX429" s="1141"/>
    </row>
    <row r="430">
      <c r="A430" s="858"/>
      <c r="B430" s="1143"/>
      <c r="C430" s="1141"/>
      <c r="D430" s="1141"/>
      <c r="E430" s="1141"/>
      <c r="F430" s="1141"/>
      <c r="G430" s="1141"/>
      <c r="H430" s="1141"/>
      <c r="I430" s="1141"/>
      <c r="J430" s="1141"/>
      <c r="K430" s="1141"/>
      <c r="L430" s="1141"/>
      <c r="M430" s="1141"/>
      <c r="N430" s="1141"/>
      <c r="O430" s="1141"/>
      <c r="P430" s="1141"/>
      <c r="Q430" s="1141"/>
      <c r="R430" s="1141"/>
      <c r="S430" s="1141"/>
      <c r="T430" s="1141"/>
      <c r="U430" s="1141"/>
      <c r="V430" s="1141"/>
      <c r="W430" s="1141"/>
      <c r="X430" s="1141"/>
      <c r="Y430" s="1141"/>
      <c r="Z430" s="1141"/>
      <c r="AA430" s="1141"/>
      <c r="AB430" s="1141"/>
      <c r="AC430" s="1141"/>
      <c r="AD430" s="1141"/>
      <c r="AE430" s="1141"/>
      <c r="AF430" s="1141"/>
      <c r="AG430" s="1141"/>
      <c r="AH430" s="1141"/>
      <c r="AI430" s="1141"/>
      <c r="AJ430" s="1141"/>
      <c r="AK430" s="1141"/>
      <c r="AL430" s="1141"/>
      <c r="AM430" s="1141"/>
      <c r="AN430" s="1141"/>
      <c r="AO430" s="1141"/>
      <c r="AP430" s="1141"/>
      <c r="AQ430" s="1141"/>
      <c r="AR430" s="1141"/>
      <c r="AS430" s="1141"/>
      <c r="AT430" s="1141"/>
      <c r="AU430" s="1141"/>
      <c r="AV430" s="1141"/>
      <c r="AW430" s="1141"/>
      <c r="AX430" s="1141"/>
    </row>
    <row r="431">
      <c r="A431" s="858"/>
      <c r="B431" s="1143"/>
      <c r="C431" s="1141"/>
      <c r="D431" s="1141"/>
      <c r="E431" s="1141"/>
      <c r="F431" s="1141"/>
      <c r="G431" s="1141"/>
      <c r="H431" s="1141"/>
      <c r="I431" s="1141"/>
      <c r="J431" s="1141"/>
      <c r="K431" s="1141"/>
      <c r="L431" s="1141"/>
      <c r="M431" s="1141"/>
      <c r="N431" s="1141"/>
      <c r="O431" s="1141"/>
      <c r="P431" s="1141"/>
      <c r="Q431" s="1141"/>
      <c r="R431" s="1141"/>
      <c r="S431" s="1141"/>
      <c r="T431" s="1141"/>
      <c r="U431" s="1141"/>
      <c r="V431" s="1141"/>
      <c r="W431" s="1141"/>
      <c r="X431" s="1141"/>
      <c r="Y431" s="1141"/>
      <c r="Z431" s="1141"/>
      <c r="AA431" s="1141"/>
      <c r="AB431" s="1141"/>
      <c r="AC431" s="1141"/>
      <c r="AD431" s="1141"/>
      <c r="AE431" s="1141"/>
      <c r="AF431" s="1141"/>
      <c r="AG431" s="1141"/>
      <c r="AH431" s="1141"/>
      <c r="AI431" s="1141"/>
      <c r="AJ431" s="1141"/>
      <c r="AK431" s="1141"/>
      <c r="AL431" s="1141"/>
      <c r="AM431" s="1141"/>
      <c r="AN431" s="1141"/>
      <c r="AO431" s="1141"/>
      <c r="AP431" s="1141"/>
      <c r="AQ431" s="1141"/>
      <c r="AR431" s="1141"/>
      <c r="AS431" s="1141"/>
      <c r="AT431" s="1141"/>
      <c r="AU431" s="1141"/>
      <c r="AV431" s="1141"/>
      <c r="AW431" s="1141"/>
      <c r="AX431" s="1141"/>
    </row>
    <row r="432">
      <c r="A432" s="858"/>
      <c r="B432" s="1143"/>
      <c r="C432" s="1141"/>
      <c r="D432" s="1141"/>
      <c r="E432" s="1141"/>
      <c r="F432" s="1141"/>
      <c r="G432" s="1141"/>
      <c r="H432" s="1141"/>
      <c r="I432" s="1141"/>
      <c r="J432" s="1141"/>
      <c r="K432" s="1141"/>
      <c r="L432" s="1141"/>
      <c r="M432" s="1141"/>
      <c r="N432" s="1141"/>
      <c r="O432" s="1141"/>
      <c r="P432" s="1141"/>
      <c r="Q432" s="1141"/>
      <c r="R432" s="1141"/>
      <c r="S432" s="1141"/>
      <c r="T432" s="1141"/>
      <c r="U432" s="1141"/>
      <c r="V432" s="1141"/>
      <c r="W432" s="1141"/>
      <c r="X432" s="1141"/>
      <c r="Y432" s="1141"/>
      <c r="Z432" s="1141"/>
      <c r="AA432" s="1141"/>
      <c r="AB432" s="1141"/>
      <c r="AC432" s="1141"/>
      <c r="AD432" s="1141"/>
      <c r="AE432" s="1141"/>
      <c r="AF432" s="1141"/>
      <c r="AG432" s="1141"/>
      <c r="AH432" s="1141"/>
      <c r="AI432" s="1141"/>
      <c r="AJ432" s="1141"/>
      <c r="AK432" s="1141"/>
      <c r="AL432" s="1141"/>
      <c r="AM432" s="1141"/>
      <c r="AN432" s="1141"/>
      <c r="AO432" s="1141"/>
      <c r="AP432" s="1141"/>
      <c r="AQ432" s="1141"/>
      <c r="AR432" s="1141"/>
      <c r="AS432" s="1141"/>
      <c r="AT432" s="1141"/>
      <c r="AU432" s="1141"/>
      <c r="AV432" s="1141"/>
      <c r="AW432" s="1141"/>
      <c r="AX432" s="1141"/>
    </row>
    <row r="433">
      <c r="A433" s="858"/>
      <c r="B433" s="1143"/>
      <c r="C433" s="1141"/>
      <c r="D433" s="1141"/>
      <c r="E433" s="1141"/>
      <c r="F433" s="1141"/>
      <c r="G433" s="1141"/>
      <c r="H433" s="1141"/>
      <c r="I433" s="1141"/>
      <c r="J433" s="1141"/>
      <c r="K433" s="1141"/>
      <c r="L433" s="1141"/>
      <c r="M433" s="1141"/>
      <c r="N433" s="1141"/>
      <c r="O433" s="1141"/>
      <c r="P433" s="1141"/>
      <c r="Q433" s="1141"/>
      <c r="R433" s="1141"/>
      <c r="S433" s="1141"/>
      <c r="T433" s="1141"/>
      <c r="U433" s="1141"/>
      <c r="V433" s="1141"/>
      <c r="W433" s="1141"/>
      <c r="X433" s="1141"/>
      <c r="Y433" s="1141"/>
      <c r="Z433" s="1141"/>
      <c r="AA433" s="1141"/>
      <c r="AB433" s="1141"/>
      <c r="AC433" s="1141"/>
      <c r="AD433" s="1141"/>
      <c r="AE433" s="1141"/>
      <c r="AF433" s="1141"/>
      <c r="AG433" s="1141"/>
      <c r="AH433" s="1141"/>
      <c r="AI433" s="1141"/>
      <c r="AJ433" s="1141"/>
      <c r="AK433" s="1141"/>
      <c r="AL433" s="1141"/>
      <c r="AM433" s="1141"/>
      <c r="AN433" s="1141"/>
      <c r="AO433" s="1141"/>
      <c r="AP433" s="1141"/>
      <c r="AQ433" s="1141"/>
      <c r="AR433" s="1141"/>
      <c r="AS433" s="1141"/>
      <c r="AT433" s="1141"/>
      <c r="AU433" s="1141"/>
      <c r="AV433" s="1141"/>
      <c r="AW433" s="1141"/>
      <c r="AX433" s="1141"/>
    </row>
    <row r="434">
      <c r="A434" s="858"/>
      <c r="B434" s="1143"/>
      <c r="C434" s="1141"/>
      <c r="D434" s="1141"/>
      <c r="E434" s="1141"/>
      <c r="F434" s="1141"/>
      <c r="G434" s="1141"/>
      <c r="H434" s="1141"/>
      <c r="I434" s="1141"/>
      <c r="J434" s="1141"/>
      <c r="K434" s="1141"/>
      <c r="L434" s="1141"/>
      <c r="M434" s="1141"/>
      <c r="N434" s="1141"/>
      <c r="O434" s="1141"/>
      <c r="P434" s="1141"/>
      <c r="Q434" s="1141"/>
      <c r="R434" s="1141"/>
      <c r="S434" s="1141"/>
      <c r="T434" s="1141"/>
      <c r="U434" s="1141"/>
      <c r="V434" s="1141"/>
      <c r="W434" s="1141"/>
      <c r="X434" s="1141"/>
      <c r="Y434" s="1141"/>
      <c r="Z434" s="1141"/>
      <c r="AA434" s="1141"/>
      <c r="AB434" s="1141"/>
      <c r="AC434" s="1141"/>
      <c r="AD434" s="1141"/>
      <c r="AE434" s="1141"/>
      <c r="AF434" s="1141"/>
      <c r="AG434" s="1141"/>
      <c r="AH434" s="1141"/>
      <c r="AI434" s="1141"/>
      <c r="AJ434" s="1141"/>
      <c r="AK434" s="1141"/>
      <c r="AL434" s="1141"/>
      <c r="AM434" s="1141"/>
      <c r="AN434" s="1141"/>
      <c r="AO434" s="1141"/>
      <c r="AP434" s="1141"/>
      <c r="AQ434" s="1141"/>
      <c r="AR434" s="1141"/>
      <c r="AS434" s="1141"/>
      <c r="AT434" s="1141"/>
      <c r="AU434" s="1141"/>
      <c r="AV434" s="1141"/>
      <c r="AW434" s="1141"/>
      <c r="AX434" s="1141"/>
    </row>
    <row r="435">
      <c r="A435" s="858"/>
      <c r="B435" s="1143"/>
      <c r="C435" s="1141"/>
      <c r="D435" s="1141"/>
      <c r="E435" s="1141"/>
      <c r="F435" s="1141"/>
      <c r="G435" s="1141"/>
      <c r="H435" s="1141"/>
      <c r="I435" s="1141"/>
      <c r="J435" s="1141"/>
      <c r="K435" s="1141"/>
      <c r="L435" s="1141"/>
      <c r="M435" s="1141"/>
      <c r="N435" s="1141"/>
      <c r="O435" s="1141"/>
      <c r="P435" s="1141"/>
      <c r="Q435" s="1141"/>
      <c r="R435" s="1141"/>
      <c r="S435" s="1141"/>
      <c r="T435" s="1141"/>
      <c r="U435" s="1141"/>
      <c r="V435" s="1141"/>
      <c r="W435" s="1141"/>
      <c r="X435" s="1141"/>
      <c r="Y435" s="1141"/>
      <c r="Z435" s="1141"/>
      <c r="AA435" s="1141"/>
      <c r="AB435" s="1141"/>
      <c r="AC435" s="1141"/>
      <c r="AD435" s="1141"/>
      <c r="AE435" s="1141"/>
      <c r="AF435" s="1141"/>
      <c r="AG435" s="1141"/>
      <c r="AH435" s="1141"/>
      <c r="AI435" s="1141"/>
      <c r="AJ435" s="1141"/>
      <c r="AK435" s="1141"/>
      <c r="AL435" s="1141"/>
      <c r="AM435" s="1141"/>
      <c r="AN435" s="1141"/>
      <c r="AO435" s="1141"/>
      <c r="AP435" s="1141"/>
      <c r="AQ435" s="1141"/>
      <c r="AR435" s="1141"/>
      <c r="AS435" s="1141"/>
      <c r="AT435" s="1141"/>
      <c r="AU435" s="1141"/>
      <c r="AV435" s="1141"/>
      <c r="AW435" s="1141"/>
      <c r="AX435" s="1141"/>
    </row>
    <row r="436">
      <c r="A436" s="858"/>
      <c r="B436" s="1143"/>
      <c r="C436" s="1141"/>
      <c r="D436" s="1141"/>
      <c r="E436" s="1141"/>
      <c r="F436" s="1141"/>
      <c r="G436" s="1141"/>
      <c r="H436" s="1141"/>
      <c r="I436" s="1141"/>
      <c r="J436" s="1141"/>
      <c r="K436" s="1141"/>
      <c r="L436" s="1141"/>
      <c r="M436" s="1141"/>
      <c r="N436" s="1141"/>
      <c r="O436" s="1141"/>
      <c r="P436" s="1141"/>
      <c r="Q436" s="1141"/>
      <c r="R436" s="1141"/>
      <c r="S436" s="1141"/>
      <c r="T436" s="1141"/>
      <c r="U436" s="1141"/>
      <c r="V436" s="1141"/>
      <c r="W436" s="1141"/>
      <c r="X436" s="1141"/>
      <c r="Y436" s="1141"/>
      <c r="Z436" s="1141"/>
      <c r="AA436" s="1141"/>
      <c r="AB436" s="1141"/>
      <c r="AC436" s="1141"/>
      <c r="AD436" s="1141"/>
      <c r="AE436" s="1141"/>
      <c r="AF436" s="1141"/>
      <c r="AG436" s="1141"/>
      <c r="AH436" s="1141"/>
      <c r="AI436" s="1141"/>
      <c r="AJ436" s="1141"/>
      <c r="AK436" s="1141"/>
      <c r="AL436" s="1141"/>
      <c r="AM436" s="1141"/>
      <c r="AN436" s="1141"/>
      <c r="AO436" s="1141"/>
      <c r="AP436" s="1141"/>
      <c r="AQ436" s="1141"/>
      <c r="AR436" s="1141"/>
      <c r="AS436" s="1141"/>
      <c r="AT436" s="1141"/>
      <c r="AU436" s="1141"/>
      <c r="AV436" s="1141"/>
      <c r="AW436" s="1141"/>
      <c r="AX436" s="1141"/>
    </row>
    <row r="437">
      <c r="A437" s="858"/>
      <c r="B437" s="1143"/>
      <c r="C437" s="1141"/>
      <c r="D437" s="1141"/>
      <c r="E437" s="1141"/>
      <c r="F437" s="1141"/>
      <c r="G437" s="1141"/>
      <c r="H437" s="1141"/>
      <c r="I437" s="1141"/>
      <c r="J437" s="1141"/>
      <c r="K437" s="1141"/>
      <c r="L437" s="1141"/>
      <c r="M437" s="1141"/>
      <c r="N437" s="1141"/>
      <c r="O437" s="1141"/>
      <c r="P437" s="1141"/>
      <c r="Q437" s="1141"/>
      <c r="R437" s="1141"/>
      <c r="S437" s="1141"/>
      <c r="T437" s="1141"/>
      <c r="U437" s="1141"/>
      <c r="V437" s="1141"/>
      <c r="W437" s="1141"/>
      <c r="X437" s="1141"/>
      <c r="Y437" s="1141"/>
      <c r="Z437" s="1141"/>
      <c r="AA437" s="1141"/>
      <c r="AB437" s="1141"/>
      <c r="AC437" s="1141"/>
      <c r="AD437" s="1141"/>
      <c r="AE437" s="1141"/>
      <c r="AF437" s="1141"/>
      <c r="AG437" s="1141"/>
      <c r="AH437" s="1141"/>
      <c r="AI437" s="1141"/>
      <c r="AJ437" s="1141"/>
      <c r="AK437" s="1141"/>
      <c r="AL437" s="1141"/>
      <c r="AM437" s="1141"/>
      <c r="AN437" s="1141"/>
      <c r="AO437" s="1141"/>
      <c r="AP437" s="1141"/>
      <c r="AQ437" s="1141"/>
      <c r="AR437" s="1141"/>
      <c r="AS437" s="1141"/>
      <c r="AT437" s="1141"/>
      <c r="AU437" s="1141"/>
      <c r="AV437" s="1141"/>
      <c r="AW437" s="1141"/>
      <c r="AX437" s="1141"/>
    </row>
    <row r="438">
      <c r="A438" s="858"/>
      <c r="B438" s="1143"/>
      <c r="C438" s="1141"/>
      <c r="D438" s="1141"/>
      <c r="E438" s="1141"/>
      <c r="F438" s="1141"/>
      <c r="G438" s="1141"/>
      <c r="H438" s="1141"/>
      <c r="I438" s="1141"/>
      <c r="J438" s="1141"/>
      <c r="K438" s="1141"/>
      <c r="L438" s="1141"/>
      <c r="M438" s="1141"/>
      <c r="N438" s="1141"/>
      <c r="O438" s="1141"/>
      <c r="P438" s="1141"/>
      <c r="Q438" s="1141"/>
      <c r="R438" s="1141"/>
      <c r="S438" s="1141"/>
      <c r="T438" s="1141"/>
      <c r="U438" s="1141"/>
      <c r="V438" s="1141"/>
      <c r="W438" s="1141"/>
      <c r="X438" s="1141"/>
      <c r="Y438" s="1141"/>
      <c r="Z438" s="1141"/>
      <c r="AA438" s="1141"/>
      <c r="AB438" s="1141"/>
      <c r="AC438" s="1141"/>
      <c r="AD438" s="1141"/>
      <c r="AE438" s="1141"/>
      <c r="AF438" s="1141"/>
      <c r="AG438" s="1141"/>
      <c r="AH438" s="1141"/>
      <c r="AI438" s="1141"/>
      <c r="AJ438" s="1141"/>
      <c r="AK438" s="1141"/>
      <c r="AL438" s="1141"/>
      <c r="AM438" s="1141"/>
      <c r="AN438" s="1141"/>
      <c r="AO438" s="1141"/>
      <c r="AP438" s="1141"/>
      <c r="AQ438" s="1141"/>
      <c r="AR438" s="1141"/>
      <c r="AS438" s="1141"/>
      <c r="AT438" s="1141"/>
      <c r="AU438" s="1141"/>
      <c r="AV438" s="1141"/>
      <c r="AW438" s="1141"/>
      <c r="AX438" s="1141"/>
    </row>
    <row r="439">
      <c r="A439" s="858"/>
      <c r="B439" s="1143"/>
      <c r="C439" s="1141"/>
      <c r="D439" s="1141"/>
      <c r="E439" s="1141"/>
      <c r="F439" s="1141"/>
      <c r="G439" s="1141"/>
      <c r="H439" s="1141"/>
      <c r="I439" s="1141"/>
      <c r="J439" s="1141"/>
      <c r="K439" s="1141"/>
      <c r="L439" s="1141"/>
      <c r="M439" s="1141"/>
      <c r="N439" s="1141"/>
      <c r="O439" s="1141"/>
      <c r="P439" s="1141"/>
      <c r="Q439" s="1141"/>
      <c r="R439" s="1141"/>
      <c r="S439" s="1141"/>
      <c r="T439" s="1141"/>
      <c r="U439" s="1141"/>
      <c r="V439" s="1141"/>
      <c r="W439" s="1141"/>
      <c r="X439" s="1141"/>
      <c r="Y439" s="1141"/>
      <c r="Z439" s="1141"/>
      <c r="AA439" s="1141"/>
      <c r="AB439" s="1141"/>
      <c r="AC439" s="1141"/>
      <c r="AD439" s="1141"/>
      <c r="AE439" s="1141"/>
      <c r="AF439" s="1141"/>
      <c r="AG439" s="1141"/>
      <c r="AH439" s="1141"/>
      <c r="AI439" s="1141"/>
      <c r="AJ439" s="1141"/>
      <c r="AK439" s="1141"/>
      <c r="AL439" s="1141"/>
      <c r="AM439" s="1141"/>
      <c r="AN439" s="1141"/>
      <c r="AO439" s="1141"/>
      <c r="AP439" s="1141"/>
      <c r="AQ439" s="1141"/>
      <c r="AR439" s="1141"/>
      <c r="AS439" s="1141"/>
      <c r="AT439" s="1141"/>
      <c r="AU439" s="1141"/>
      <c r="AV439" s="1141"/>
      <c r="AW439" s="1141"/>
      <c r="AX439" s="1141"/>
    </row>
    <row r="440">
      <c r="A440" s="858"/>
      <c r="B440" s="1143"/>
      <c r="C440" s="1141"/>
      <c r="D440" s="1141"/>
      <c r="E440" s="1141"/>
      <c r="F440" s="1141"/>
      <c r="G440" s="1141"/>
      <c r="H440" s="1141"/>
      <c r="I440" s="1141"/>
      <c r="J440" s="1141"/>
      <c r="K440" s="1141"/>
      <c r="L440" s="1141"/>
      <c r="M440" s="1141"/>
      <c r="N440" s="1141"/>
      <c r="O440" s="1141"/>
      <c r="P440" s="1141"/>
      <c r="Q440" s="1141"/>
      <c r="R440" s="1141"/>
      <c r="S440" s="1141"/>
      <c r="T440" s="1141"/>
      <c r="U440" s="1141"/>
      <c r="V440" s="1141"/>
      <c r="W440" s="1141"/>
      <c r="X440" s="1141"/>
      <c r="Y440" s="1141"/>
      <c r="Z440" s="1141"/>
      <c r="AA440" s="1141"/>
      <c r="AB440" s="1141"/>
      <c r="AC440" s="1141"/>
      <c r="AD440" s="1141"/>
      <c r="AE440" s="1141"/>
      <c r="AF440" s="1141"/>
      <c r="AG440" s="1141"/>
      <c r="AH440" s="1141"/>
      <c r="AI440" s="1141"/>
      <c r="AJ440" s="1141"/>
      <c r="AK440" s="1141"/>
      <c r="AL440" s="1141"/>
      <c r="AM440" s="1141"/>
      <c r="AN440" s="1141"/>
      <c r="AO440" s="1141"/>
      <c r="AP440" s="1141"/>
      <c r="AQ440" s="1141"/>
      <c r="AR440" s="1141"/>
      <c r="AS440" s="1141"/>
      <c r="AT440" s="1141"/>
      <c r="AU440" s="1141"/>
      <c r="AV440" s="1141"/>
      <c r="AW440" s="1141"/>
      <c r="AX440" s="1141"/>
    </row>
    <row r="441">
      <c r="A441" s="858"/>
      <c r="B441" s="1143"/>
      <c r="C441" s="1141"/>
      <c r="D441" s="1141"/>
      <c r="E441" s="1141"/>
      <c r="F441" s="1141"/>
      <c r="G441" s="1141"/>
      <c r="H441" s="1141"/>
      <c r="I441" s="1141"/>
      <c r="J441" s="1141"/>
      <c r="K441" s="1141"/>
      <c r="L441" s="1141"/>
      <c r="M441" s="1141"/>
      <c r="N441" s="1141"/>
      <c r="O441" s="1141"/>
      <c r="P441" s="1141"/>
      <c r="Q441" s="1141"/>
      <c r="R441" s="1141"/>
      <c r="S441" s="1141"/>
      <c r="T441" s="1141"/>
      <c r="U441" s="1141"/>
      <c r="V441" s="1141"/>
      <c r="W441" s="1141"/>
      <c r="X441" s="1141"/>
      <c r="Y441" s="1141"/>
      <c r="Z441" s="1141"/>
      <c r="AA441" s="1141"/>
      <c r="AB441" s="1141"/>
      <c r="AC441" s="1141"/>
      <c r="AD441" s="1141"/>
      <c r="AE441" s="1141"/>
      <c r="AF441" s="1141"/>
      <c r="AG441" s="1141"/>
      <c r="AH441" s="1141"/>
      <c r="AI441" s="1141"/>
      <c r="AJ441" s="1141"/>
      <c r="AK441" s="1141"/>
      <c r="AL441" s="1141"/>
      <c r="AM441" s="1141"/>
      <c r="AN441" s="1141"/>
      <c r="AO441" s="1141"/>
      <c r="AP441" s="1141"/>
      <c r="AQ441" s="1141"/>
      <c r="AR441" s="1141"/>
      <c r="AS441" s="1141"/>
      <c r="AT441" s="1141"/>
      <c r="AU441" s="1141"/>
      <c r="AV441" s="1141"/>
      <c r="AW441" s="1141"/>
      <c r="AX441" s="1141"/>
    </row>
    <row r="442">
      <c r="A442" s="858"/>
      <c r="B442" s="1143"/>
      <c r="C442" s="1141"/>
      <c r="D442" s="1141"/>
      <c r="E442" s="1141"/>
      <c r="F442" s="1141"/>
      <c r="G442" s="1141"/>
      <c r="H442" s="1141"/>
      <c r="I442" s="1141"/>
      <c r="J442" s="1141"/>
      <c r="K442" s="1141"/>
      <c r="L442" s="1141"/>
      <c r="M442" s="1141"/>
      <c r="N442" s="1141"/>
      <c r="O442" s="1141"/>
      <c r="P442" s="1141"/>
      <c r="Q442" s="1141"/>
      <c r="R442" s="1141"/>
      <c r="S442" s="1141"/>
      <c r="T442" s="1141"/>
      <c r="U442" s="1141"/>
      <c r="V442" s="1141"/>
      <c r="W442" s="1141"/>
      <c r="X442" s="1141"/>
      <c r="Y442" s="1141"/>
      <c r="Z442" s="1141"/>
      <c r="AA442" s="1141"/>
      <c r="AB442" s="1141"/>
      <c r="AC442" s="1141"/>
      <c r="AD442" s="1141"/>
      <c r="AE442" s="1141"/>
      <c r="AF442" s="1141"/>
      <c r="AG442" s="1141"/>
      <c r="AH442" s="1141"/>
      <c r="AI442" s="1141"/>
      <c r="AJ442" s="1141"/>
      <c r="AK442" s="1141"/>
      <c r="AL442" s="1141"/>
      <c r="AM442" s="1141"/>
      <c r="AN442" s="1141"/>
      <c r="AO442" s="1141"/>
      <c r="AP442" s="1141"/>
      <c r="AQ442" s="1141"/>
      <c r="AR442" s="1141"/>
      <c r="AS442" s="1141"/>
      <c r="AT442" s="1141"/>
      <c r="AU442" s="1141"/>
      <c r="AV442" s="1141"/>
      <c r="AW442" s="1141"/>
      <c r="AX442" s="1141"/>
    </row>
    <row r="443">
      <c r="A443" s="858"/>
      <c r="B443" s="1143"/>
      <c r="C443" s="1141"/>
      <c r="D443" s="1141"/>
      <c r="E443" s="1141"/>
      <c r="F443" s="1141"/>
      <c r="G443" s="1141"/>
      <c r="H443" s="1141"/>
      <c r="I443" s="1141"/>
      <c r="J443" s="1141"/>
      <c r="K443" s="1141"/>
      <c r="L443" s="1141"/>
      <c r="M443" s="1141"/>
      <c r="N443" s="1141"/>
      <c r="O443" s="1141"/>
      <c r="P443" s="1141"/>
      <c r="Q443" s="1141"/>
      <c r="R443" s="1141"/>
      <c r="S443" s="1141"/>
      <c r="T443" s="1141"/>
      <c r="U443" s="1141"/>
      <c r="V443" s="1141"/>
      <c r="W443" s="1141"/>
      <c r="X443" s="1141"/>
      <c r="Y443" s="1141"/>
      <c r="Z443" s="1141"/>
      <c r="AA443" s="1141"/>
      <c r="AB443" s="1141"/>
      <c r="AC443" s="1141"/>
      <c r="AD443" s="1141"/>
      <c r="AE443" s="1141"/>
      <c r="AF443" s="1141"/>
      <c r="AG443" s="1141"/>
      <c r="AH443" s="1141"/>
      <c r="AI443" s="1141"/>
      <c r="AJ443" s="1141"/>
      <c r="AK443" s="1141"/>
      <c r="AL443" s="1141"/>
      <c r="AM443" s="1141"/>
      <c r="AN443" s="1141"/>
      <c r="AO443" s="1141"/>
      <c r="AP443" s="1141"/>
      <c r="AQ443" s="1141"/>
      <c r="AR443" s="1141"/>
      <c r="AS443" s="1141"/>
      <c r="AT443" s="1141"/>
      <c r="AU443" s="1141"/>
      <c r="AV443" s="1141"/>
      <c r="AW443" s="1141"/>
      <c r="AX443" s="1141"/>
    </row>
    <row r="444">
      <c r="A444" s="858"/>
      <c r="B444" s="1143"/>
      <c r="C444" s="1141"/>
      <c r="D444" s="1141"/>
      <c r="E444" s="1141"/>
      <c r="F444" s="1141"/>
      <c r="G444" s="1141"/>
      <c r="H444" s="1141"/>
      <c r="I444" s="1141"/>
      <c r="J444" s="1141"/>
      <c r="K444" s="1141"/>
      <c r="L444" s="1141"/>
      <c r="M444" s="1141"/>
      <c r="N444" s="1141"/>
      <c r="O444" s="1141"/>
      <c r="P444" s="1141"/>
      <c r="Q444" s="1141"/>
      <c r="R444" s="1141"/>
      <c r="S444" s="1141"/>
      <c r="T444" s="1141"/>
      <c r="U444" s="1141"/>
      <c r="V444" s="1141"/>
      <c r="W444" s="1141"/>
      <c r="X444" s="1141"/>
      <c r="Y444" s="1141"/>
      <c r="Z444" s="1141"/>
      <c r="AA444" s="1141"/>
      <c r="AB444" s="1141"/>
      <c r="AC444" s="1141"/>
      <c r="AD444" s="1141"/>
      <c r="AE444" s="1141"/>
      <c r="AF444" s="1141"/>
      <c r="AG444" s="1141"/>
      <c r="AH444" s="1141"/>
      <c r="AI444" s="1141"/>
      <c r="AJ444" s="1141"/>
      <c r="AK444" s="1141"/>
      <c r="AL444" s="1141"/>
      <c r="AM444" s="1141"/>
      <c r="AN444" s="1141"/>
      <c r="AO444" s="1141"/>
      <c r="AP444" s="1141"/>
      <c r="AQ444" s="1141"/>
      <c r="AR444" s="1141"/>
      <c r="AS444" s="1141"/>
      <c r="AT444" s="1141"/>
      <c r="AU444" s="1141"/>
      <c r="AV444" s="1141"/>
      <c r="AW444" s="1141"/>
      <c r="AX444" s="1141"/>
    </row>
    <row r="445">
      <c r="A445" s="858"/>
      <c r="B445" s="1143"/>
      <c r="C445" s="1141"/>
      <c r="D445" s="1141"/>
      <c r="E445" s="1141"/>
      <c r="F445" s="1141"/>
      <c r="G445" s="1141"/>
      <c r="H445" s="1141"/>
      <c r="I445" s="1141"/>
      <c r="J445" s="1141"/>
      <c r="K445" s="1141"/>
      <c r="L445" s="1141"/>
      <c r="M445" s="1141"/>
      <c r="N445" s="1141"/>
      <c r="O445" s="1141"/>
      <c r="P445" s="1141"/>
      <c r="Q445" s="1141"/>
      <c r="R445" s="1141"/>
      <c r="S445" s="1141"/>
      <c r="T445" s="1141"/>
      <c r="U445" s="1141"/>
      <c r="V445" s="1141"/>
      <c r="W445" s="1141"/>
      <c r="X445" s="1141"/>
      <c r="Y445" s="1141"/>
      <c r="Z445" s="1141"/>
      <c r="AA445" s="1141"/>
      <c r="AB445" s="1141"/>
      <c r="AC445" s="1141"/>
      <c r="AD445" s="1141"/>
      <c r="AE445" s="1141"/>
      <c r="AF445" s="1141"/>
      <c r="AG445" s="1141"/>
      <c r="AH445" s="1141"/>
      <c r="AI445" s="1141"/>
      <c r="AJ445" s="1141"/>
      <c r="AK445" s="1141"/>
      <c r="AL445" s="1141"/>
      <c r="AM445" s="1141"/>
      <c r="AN445" s="1141"/>
      <c r="AO445" s="1141"/>
      <c r="AP445" s="1141"/>
      <c r="AQ445" s="1141"/>
      <c r="AR445" s="1141"/>
      <c r="AS445" s="1141"/>
      <c r="AT445" s="1141"/>
      <c r="AU445" s="1141"/>
      <c r="AV445" s="1141"/>
      <c r="AW445" s="1141"/>
      <c r="AX445" s="1141"/>
    </row>
    <row r="446">
      <c r="A446" s="858"/>
      <c r="B446" s="1143"/>
      <c r="C446" s="1141"/>
      <c r="D446" s="1141"/>
      <c r="E446" s="1141"/>
      <c r="F446" s="1141"/>
      <c r="G446" s="1141"/>
      <c r="H446" s="1141"/>
      <c r="I446" s="1141"/>
      <c r="J446" s="1141"/>
      <c r="K446" s="1141"/>
      <c r="L446" s="1141"/>
      <c r="M446" s="1141"/>
      <c r="N446" s="1141"/>
      <c r="O446" s="1141"/>
      <c r="P446" s="1141"/>
      <c r="Q446" s="1141"/>
      <c r="R446" s="1141"/>
      <c r="S446" s="1141"/>
      <c r="T446" s="1141"/>
      <c r="U446" s="1141"/>
      <c r="V446" s="1141"/>
      <c r="W446" s="1141"/>
      <c r="X446" s="1141"/>
      <c r="Y446" s="1141"/>
      <c r="Z446" s="1141"/>
      <c r="AA446" s="1141"/>
      <c r="AB446" s="1141"/>
      <c r="AC446" s="1141"/>
      <c r="AD446" s="1141"/>
      <c r="AE446" s="1141"/>
      <c r="AF446" s="1141"/>
      <c r="AG446" s="1141"/>
      <c r="AH446" s="1141"/>
      <c r="AI446" s="1141"/>
      <c r="AJ446" s="1141"/>
      <c r="AK446" s="1141"/>
      <c r="AL446" s="1141"/>
      <c r="AM446" s="1141"/>
      <c r="AN446" s="1141"/>
      <c r="AO446" s="1141"/>
      <c r="AP446" s="1141"/>
      <c r="AQ446" s="1141"/>
      <c r="AR446" s="1141"/>
      <c r="AS446" s="1141"/>
      <c r="AT446" s="1141"/>
      <c r="AU446" s="1141"/>
      <c r="AV446" s="1141"/>
      <c r="AW446" s="1141"/>
      <c r="AX446" s="1141"/>
    </row>
    <row r="447">
      <c r="A447" s="858"/>
      <c r="B447" s="1143"/>
      <c r="C447" s="1141"/>
      <c r="D447" s="1141"/>
      <c r="E447" s="1141"/>
      <c r="F447" s="1141"/>
      <c r="G447" s="1141"/>
      <c r="H447" s="1141"/>
      <c r="I447" s="1141"/>
      <c r="J447" s="1141"/>
      <c r="K447" s="1141"/>
      <c r="L447" s="1141"/>
      <c r="M447" s="1141"/>
      <c r="N447" s="1141"/>
      <c r="O447" s="1141"/>
      <c r="P447" s="1141"/>
      <c r="Q447" s="1141"/>
      <c r="R447" s="1141"/>
      <c r="S447" s="1141"/>
      <c r="T447" s="1141"/>
      <c r="U447" s="1141"/>
      <c r="V447" s="1141"/>
      <c r="W447" s="1141"/>
      <c r="X447" s="1141"/>
      <c r="Y447" s="1141"/>
      <c r="Z447" s="1141"/>
      <c r="AA447" s="1141"/>
      <c r="AB447" s="1141"/>
      <c r="AC447" s="1141"/>
      <c r="AD447" s="1141"/>
      <c r="AE447" s="1141"/>
      <c r="AF447" s="1141"/>
      <c r="AG447" s="1141"/>
      <c r="AH447" s="1141"/>
      <c r="AI447" s="1141"/>
      <c r="AJ447" s="1141"/>
      <c r="AK447" s="1141"/>
      <c r="AL447" s="1141"/>
      <c r="AM447" s="1141"/>
      <c r="AN447" s="1141"/>
      <c r="AO447" s="1141"/>
      <c r="AP447" s="1141"/>
      <c r="AQ447" s="1141"/>
      <c r="AR447" s="1141"/>
      <c r="AS447" s="1141"/>
      <c r="AT447" s="1141"/>
      <c r="AU447" s="1141"/>
      <c r="AV447" s="1141"/>
      <c r="AW447" s="1141"/>
      <c r="AX447" s="1141"/>
    </row>
    <row r="448">
      <c r="A448" s="858"/>
      <c r="B448" s="1143"/>
      <c r="C448" s="1141"/>
      <c r="D448" s="1141"/>
      <c r="E448" s="1141"/>
      <c r="F448" s="1141"/>
      <c r="G448" s="1141"/>
      <c r="H448" s="1141"/>
      <c r="I448" s="1141"/>
      <c r="J448" s="1141"/>
      <c r="K448" s="1141"/>
      <c r="L448" s="1141"/>
      <c r="M448" s="1141"/>
      <c r="N448" s="1141"/>
      <c r="O448" s="1141"/>
      <c r="P448" s="1141"/>
      <c r="Q448" s="1141"/>
      <c r="R448" s="1141"/>
      <c r="S448" s="1141"/>
      <c r="T448" s="1141"/>
      <c r="U448" s="1141"/>
      <c r="V448" s="1141"/>
      <c r="W448" s="1141"/>
      <c r="X448" s="1141"/>
      <c r="Y448" s="1141"/>
      <c r="Z448" s="1141"/>
      <c r="AA448" s="1141"/>
      <c r="AB448" s="1141"/>
      <c r="AC448" s="1141"/>
      <c r="AD448" s="1141"/>
      <c r="AE448" s="1141"/>
      <c r="AF448" s="1141"/>
      <c r="AG448" s="1141"/>
      <c r="AH448" s="1141"/>
      <c r="AI448" s="1141"/>
      <c r="AJ448" s="1141"/>
      <c r="AK448" s="1141"/>
      <c r="AL448" s="1141"/>
      <c r="AM448" s="1141"/>
      <c r="AN448" s="1141"/>
      <c r="AO448" s="1141"/>
      <c r="AP448" s="1141"/>
      <c r="AQ448" s="1141"/>
      <c r="AR448" s="1141"/>
      <c r="AS448" s="1141"/>
      <c r="AT448" s="1141"/>
      <c r="AU448" s="1141"/>
      <c r="AV448" s="1141"/>
      <c r="AW448" s="1141"/>
      <c r="AX448" s="1141"/>
    </row>
    <row r="449">
      <c r="A449" s="858"/>
      <c r="B449" s="1143"/>
      <c r="C449" s="1141"/>
      <c r="D449" s="1141"/>
      <c r="E449" s="1141"/>
      <c r="F449" s="1141"/>
      <c r="G449" s="1141"/>
      <c r="H449" s="1141"/>
      <c r="I449" s="1141"/>
      <c r="J449" s="1141"/>
      <c r="K449" s="1141"/>
      <c r="L449" s="1141"/>
      <c r="M449" s="1141"/>
      <c r="N449" s="1141"/>
      <c r="O449" s="1141"/>
      <c r="P449" s="1141"/>
      <c r="Q449" s="1141"/>
      <c r="R449" s="1141"/>
      <c r="S449" s="1141"/>
      <c r="T449" s="1141"/>
      <c r="U449" s="1141"/>
      <c r="V449" s="1141"/>
      <c r="W449" s="1141"/>
      <c r="X449" s="1141"/>
      <c r="Y449" s="1141"/>
      <c r="Z449" s="1141"/>
      <c r="AA449" s="1141"/>
      <c r="AB449" s="1141"/>
      <c r="AC449" s="1141"/>
      <c r="AD449" s="1141"/>
      <c r="AE449" s="1141"/>
      <c r="AF449" s="1141"/>
      <c r="AG449" s="1141"/>
      <c r="AH449" s="1141"/>
      <c r="AI449" s="1141"/>
      <c r="AJ449" s="1141"/>
      <c r="AK449" s="1141"/>
      <c r="AL449" s="1141"/>
      <c r="AM449" s="1141"/>
      <c r="AN449" s="1141"/>
      <c r="AO449" s="1141"/>
      <c r="AP449" s="1141"/>
      <c r="AQ449" s="1141"/>
      <c r="AR449" s="1141"/>
      <c r="AS449" s="1141"/>
      <c r="AT449" s="1141"/>
      <c r="AU449" s="1141"/>
      <c r="AV449" s="1141"/>
      <c r="AW449" s="1141"/>
      <c r="AX449" s="1141"/>
    </row>
    <row r="450">
      <c r="A450" s="858"/>
      <c r="B450" s="1143"/>
      <c r="C450" s="1141"/>
      <c r="D450" s="1141"/>
      <c r="E450" s="1141"/>
      <c r="F450" s="1141"/>
      <c r="G450" s="1141"/>
      <c r="H450" s="1141"/>
      <c r="I450" s="1141"/>
      <c r="J450" s="1141"/>
      <c r="K450" s="1141"/>
      <c r="L450" s="1141"/>
      <c r="M450" s="1141"/>
      <c r="N450" s="1141"/>
      <c r="O450" s="1141"/>
      <c r="P450" s="1141"/>
      <c r="Q450" s="1141"/>
      <c r="R450" s="1141"/>
      <c r="S450" s="1141"/>
      <c r="T450" s="1141"/>
      <c r="U450" s="1141"/>
      <c r="V450" s="1141"/>
      <c r="W450" s="1141"/>
      <c r="X450" s="1141"/>
      <c r="Y450" s="1141"/>
      <c r="Z450" s="1141"/>
      <c r="AA450" s="1141"/>
      <c r="AB450" s="1141"/>
      <c r="AC450" s="1141"/>
      <c r="AD450" s="1141"/>
      <c r="AE450" s="1141"/>
      <c r="AF450" s="1141"/>
      <c r="AG450" s="1141"/>
      <c r="AH450" s="1141"/>
      <c r="AI450" s="1141"/>
      <c r="AJ450" s="1141"/>
      <c r="AK450" s="1141"/>
      <c r="AL450" s="1141"/>
      <c r="AM450" s="1141"/>
      <c r="AN450" s="1141"/>
      <c r="AO450" s="1141"/>
      <c r="AP450" s="1141"/>
      <c r="AQ450" s="1141"/>
      <c r="AR450" s="1141"/>
      <c r="AS450" s="1141"/>
      <c r="AT450" s="1141"/>
      <c r="AU450" s="1141"/>
      <c r="AV450" s="1141"/>
      <c r="AW450" s="1141"/>
      <c r="AX450" s="1141"/>
    </row>
    <row r="451">
      <c r="A451" s="858"/>
      <c r="B451" s="1143"/>
      <c r="C451" s="1141"/>
      <c r="D451" s="1141"/>
      <c r="E451" s="1141"/>
      <c r="F451" s="1141"/>
      <c r="G451" s="1141"/>
      <c r="H451" s="1141"/>
      <c r="I451" s="1141"/>
      <c r="J451" s="1141"/>
      <c r="K451" s="1141"/>
      <c r="L451" s="1141"/>
      <c r="M451" s="1141"/>
      <c r="N451" s="1141"/>
      <c r="O451" s="1141"/>
      <c r="P451" s="1141"/>
      <c r="Q451" s="1141"/>
      <c r="R451" s="1141"/>
      <c r="S451" s="1141"/>
      <c r="T451" s="1141"/>
      <c r="U451" s="1141"/>
      <c r="V451" s="1141"/>
      <c r="W451" s="1141"/>
      <c r="X451" s="1141"/>
      <c r="Y451" s="1141"/>
      <c r="Z451" s="1141"/>
      <c r="AA451" s="1141"/>
      <c r="AB451" s="1141"/>
      <c r="AC451" s="1141"/>
      <c r="AD451" s="1141"/>
      <c r="AE451" s="1141"/>
      <c r="AF451" s="1141"/>
      <c r="AG451" s="1141"/>
      <c r="AH451" s="1141"/>
      <c r="AI451" s="1141"/>
      <c r="AJ451" s="1141"/>
      <c r="AK451" s="1141"/>
      <c r="AL451" s="1141"/>
      <c r="AM451" s="1141"/>
      <c r="AN451" s="1141"/>
      <c r="AO451" s="1141"/>
      <c r="AP451" s="1141"/>
      <c r="AQ451" s="1141"/>
      <c r="AR451" s="1141"/>
      <c r="AS451" s="1141"/>
      <c r="AT451" s="1141"/>
      <c r="AU451" s="1141"/>
      <c r="AV451" s="1141"/>
      <c r="AW451" s="1141"/>
      <c r="AX451" s="1141"/>
    </row>
    <row r="452">
      <c r="A452" s="858"/>
      <c r="B452" s="1143"/>
      <c r="C452" s="1141"/>
      <c r="D452" s="1141"/>
      <c r="E452" s="1141"/>
      <c r="F452" s="1141"/>
      <c r="G452" s="1141"/>
      <c r="H452" s="1141"/>
      <c r="I452" s="1141"/>
      <c r="J452" s="1141"/>
      <c r="K452" s="1141"/>
      <c r="L452" s="1141"/>
      <c r="M452" s="1141"/>
      <c r="N452" s="1141"/>
      <c r="O452" s="1141"/>
      <c r="P452" s="1141"/>
      <c r="Q452" s="1141"/>
      <c r="R452" s="1141"/>
      <c r="S452" s="1141"/>
      <c r="T452" s="1141"/>
      <c r="U452" s="1141"/>
      <c r="V452" s="1141"/>
      <c r="W452" s="1141"/>
      <c r="X452" s="1141"/>
      <c r="Y452" s="1141"/>
      <c r="Z452" s="1141"/>
      <c r="AA452" s="1141"/>
      <c r="AB452" s="1141"/>
      <c r="AC452" s="1141"/>
      <c r="AD452" s="1141"/>
      <c r="AE452" s="1141"/>
      <c r="AF452" s="1141"/>
      <c r="AG452" s="1141"/>
      <c r="AH452" s="1141"/>
      <c r="AI452" s="1141"/>
      <c r="AJ452" s="1141"/>
      <c r="AK452" s="1141"/>
      <c r="AL452" s="1141"/>
      <c r="AM452" s="1141"/>
      <c r="AN452" s="1141"/>
      <c r="AO452" s="1141"/>
      <c r="AP452" s="1141"/>
      <c r="AQ452" s="1141"/>
      <c r="AR452" s="1141"/>
      <c r="AS452" s="1141"/>
      <c r="AT452" s="1141"/>
      <c r="AU452" s="1141"/>
      <c r="AV452" s="1141"/>
      <c r="AW452" s="1141"/>
      <c r="AX452" s="1141"/>
    </row>
    <row r="453">
      <c r="A453" s="858"/>
      <c r="B453" s="1143"/>
      <c r="C453" s="1141"/>
      <c r="D453" s="1141"/>
      <c r="E453" s="1141"/>
      <c r="F453" s="1141"/>
      <c r="G453" s="1141"/>
      <c r="H453" s="1141"/>
      <c r="I453" s="1141"/>
      <c r="J453" s="1141"/>
      <c r="K453" s="1141"/>
      <c r="L453" s="1141"/>
      <c r="M453" s="1141"/>
      <c r="N453" s="1141"/>
      <c r="O453" s="1141"/>
      <c r="P453" s="1141"/>
      <c r="Q453" s="1141"/>
      <c r="R453" s="1141"/>
      <c r="S453" s="1141"/>
      <c r="T453" s="1141"/>
      <c r="U453" s="1141"/>
      <c r="V453" s="1141"/>
      <c r="W453" s="1141"/>
      <c r="X453" s="1141"/>
      <c r="Y453" s="1141"/>
      <c r="Z453" s="1141"/>
      <c r="AA453" s="1141"/>
      <c r="AB453" s="1141"/>
      <c r="AC453" s="1141"/>
      <c r="AD453" s="1141"/>
      <c r="AE453" s="1141"/>
      <c r="AF453" s="1141"/>
      <c r="AG453" s="1141"/>
      <c r="AH453" s="1141"/>
      <c r="AI453" s="1141"/>
      <c r="AJ453" s="1141"/>
      <c r="AK453" s="1141"/>
      <c r="AL453" s="1141"/>
      <c r="AM453" s="1141"/>
      <c r="AN453" s="1141"/>
      <c r="AO453" s="1141"/>
      <c r="AP453" s="1141"/>
      <c r="AQ453" s="1141"/>
      <c r="AR453" s="1141"/>
      <c r="AS453" s="1141"/>
      <c r="AT453" s="1141"/>
      <c r="AU453" s="1141"/>
      <c r="AV453" s="1141"/>
      <c r="AW453" s="1141"/>
      <c r="AX453" s="1141"/>
    </row>
    <row r="454">
      <c r="A454" s="858"/>
      <c r="B454" s="1143"/>
      <c r="C454" s="1141"/>
      <c r="D454" s="1141"/>
      <c r="E454" s="1141"/>
      <c r="F454" s="1141"/>
      <c r="G454" s="1141"/>
      <c r="H454" s="1141"/>
      <c r="I454" s="1141"/>
      <c r="J454" s="1141"/>
      <c r="K454" s="1141"/>
      <c r="L454" s="1141"/>
      <c r="M454" s="1141"/>
      <c r="N454" s="1141"/>
      <c r="O454" s="1141"/>
      <c r="P454" s="1141"/>
      <c r="Q454" s="1141"/>
      <c r="R454" s="1141"/>
      <c r="S454" s="1141"/>
      <c r="T454" s="1141"/>
      <c r="U454" s="1141"/>
      <c r="V454" s="1141"/>
      <c r="W454" s="1141"/>
      <c r="X454" s="1141"/>
      <c r="Y454" s="1141"/>
      <c r="Z454" s="1141"/>
      <c r="AA454" s="1141"/>
      <c r="AB454" s="1141"/>
      <c r="AC454" s="1141"/>
      <c r="AD454" s="1141"/>
      <c r="AE454" s="1141"/>
      <c r="AF454" s="1141"/>
      <c r="AG454" s="1141"/>
      <c r="AH454" s="1141"/>
      <c r="AI454" s="1141"/>
      <c r="AJ454" s="1141"/>
      <c r="AK454" s="1141"/>
      <c r="AL454" s="1141"/>
      <c r="AM454" s="1141"/>
      <c r="AN454" s="1141"/>
      <c r="AO454" s="1141"/>
      <c r="AP454" s="1141"/>
      <c r="AQ454" s="1141"/>
      <c r="AR454" s="1141"/>
      <c r="AS454" s="1141"/>
      <c r="AT454" s="1141"/>
      <c r="AU454" s="1141"/>
      <c r="AV454" s="1141"/>
      <c r="AW454" s="1141"/>
      <c r="AX454" s="1141"/>
    </row>
    <row r="455">
      <c r="A455" s="858"/>
      <c r="B455" s="1143"/>
      <c r="C455" s="1141"/>
      <c r="D455" s="1141"/>
      <c r="E455" s="1141"/>
      <c r="F455" s="1141"/>
      <c r="G455" s="1141"/>
      <c r="H455" s="1141"/>
      <c r="I455" s="1141"/>
      <c r="J455" s="1141"/>
      <c r="K455" s="1141"/>
      <c r="L455" s="1141"/>
      <c r="M455" s="1141"/>
      <c r="N455" s="1141"/>
      <c r="O455" s="1141"/>
      <c r="P455" s="1141"/>
      <c r="Q455" s="1141"/>
      <c r="R455" s="1141"/>
      <c r="S455" s="1141"/>
      <c r="T455" s="1141"/>
      <c r="U455" s="1141"/>
      <c r="V455" s="1141"/>
      <c r="W455" s="1141"/>
      <c r="X455" s="1141"/>
      <c r="Y455" s="1141"/>
      <c r="Z455" s="1141"/>
      <c r="AA455" s="1141"/>
      <c r="AB455" s="1141"/>
      <c r="AC455" s="1141"/>
      <c r="AD455" s="1141"/>
      <c r="AE455" s="1141"/>
      <c r="AF455" s="1141"/>
      <c r="AG455" s="1141"/>
      <c r="AH455" s="1141"/>
      <c r="AI455" s="1141"/>
      <c r="AJ455" s="1141"/>
      <c r="AK455" s="1141"/>
      <c r="AL455" s="1141"/>
      <c r="AM455" s="1141"/>
      <c r="AN455" s="1141"/>
      <c r="AO455" s="1141"/>
      <c r="AP455" s="1141"/>
      <c r="AQ455" s="1141"/>
      <c r="AR455" s="1141"/>
      <c r="AS455" s="1141"/>
      <c r="AT455" s="1141"/>
      <c r="AU455" s="1141"/>
      <c r="AV455" s="1141"/>
      <c r="AW455" s="1141"/>
      <c r="AX455" s="1141"/>
    </row>
    <row r="456">
      <c r="A456" s="858"/>
      <c r="B456" s="1143"/>
      <c r="C456" s="1141"/>
      <c r="D456" s="1141"/>
      <c r="E456" s="1141"/>
      <c r="F456" s="1141"/>
      <c r="G456" s="1141"/>
      <c r="H456" s="1141"/>
      <c r="I456" s="1141"/>
      <c r="J456" s="1141"/>
      <c r="K456" s="1141"/>
      <c r="L456" s="1141"/>
      <c r="M456" s="1141"/>
      <c r="N456" s="1141"/>
      <c r="O456" s="1141"/>
      <c r="P456" s="1141"/>
      <c r="Q456" s="1141"/>
      <c r="R456" s="1141"/>
      <c r="S456" s="1141"/>
      <c r="T456" s="1141"/>
      <c r="U456" s="1141"/>
      <c r="V456" s="1141"/>
      <c r="W456" s="1141"/>
      <c r="X456" s="1141"/>
      <c r="Y456" s="1141"/>
      <c r="Z456" s="1141"/>
      <c r="AA456" s="1141"/>
      <c r="AB456" s="1141"/>
      <c r="AC456" s="1141"/>
      <c r="AD456" s="1141"/>
      <c r="AE456" s="1141"/>
      <c r="AF456" s="1141"/>
      <c r="AG456" s="1141"/>
      <c r="AH456" s="1141"/>
      <c r="AI456" s="1141"/>
      <c r="AJ456" s="1141"/>
      <c r="AK456" s="1141"/>
      <c r="AL456" s="1141"/>
      <c r="AM456" s="1141"/>
      <c r="AN456" s="1141"/>
      <c r="AO456" s="1141"/>
      <c r="AP456" s="1141"/>
      <c r="AQ456" s="1141"/>
      <c r="AR456" s="1141"/>
      <c r="AS456" s="1141"/>
      <c r="AT456" s="1141"/>
      <c r="AU456" s="1141"/>
      <c r="AV456" s="1141"/>
      <c r="AW456" s="1141"/>
      <c r="AX456" s="1141"/>
    </row>
    <row r="457">
      <c r="A457" s="858"/>
      <c r="B457" s="1143"/>
      <c r="C457" s="1141"/>
      <c r="D457" s="1141"/>
      <c r="E457" s="1141"/>
      <c r="F457" s="1141"/>
      <c r="G457" s="1141"/>
      <c r="H457" s="1141"/>
      <c r="I457" s="1141"/>
      <c r="J457" s="1141"/>
      <c r="K457" s="1141"/>
      <c r="L457" s="1141"/>
      <c r="M457" s="1141"/>
      <c r="N457" s="1141"/>
      <c r="O457" s="1141"/>
      <c r="P457" s="1141"/>
      <c r="Q457" s="1141"/>
      <c r="R457" s="1141"/>
      <c r="S457" s="1141"/>
      <c r="T457" s="1141"/>
      <c r="U457" s="1141"/>
      <c r="V457" s="1141"/>
      <c r="W457" s="1141"/>
      <c r="X457" s="1141"/>
      <c r="Y457" s="1141"/>
      <c r="Z457" s="1141"/>
      <c r="AA457" s="1141"/>
      <c r="AB457" s="1141"/>
      <c r="AC457" s="1141"/>
      <c r="AD457" s="1141"/>
      <c r="AE457" s="1141"/>
      <c r="AF457" s="1141"/>
      <c r="AG457" s="1141"/>
      <c r="AH457" s="1141"/>
      <c r="AI457" s="1141"/>
      <c r="AJ457" s="1141"/>
      <c r="AK457" s="1141"/>
      <c r="AL457" s="1141"/>
      <c r="AM457" s="1141"/>
      <c r="AN457" s="1141"/>
      <c r="AO457" s="1141"/>
      <c r="AP457" s="1141"/>
      <c r="AQ457" s="1141"/>
      <c r="AR457" s="1141"/>
      <c r="AS457" s="1141"/>
      <c r="AT457" s="1141"/>
      <c r="AU457" s="1141"/>
      <c r="AV457" s="1141"/>
      <c r="AW457" s="1141"/>
      <c r="AX457" s="1141"/>
    </row>
    <row r="458">
      <c r="A458" s="858"/>
      <c r="B458" s="1143"/>
      <c r="C458" s="1141"/>
      <c r="D458" s="1141"/>
      <c r="E458" s="1141"/>
      <c r="F458" s="1141"/>
      <c r="G458" s="1141"/>
      <c r="H458" s="1141"/>
      <c r="I458" s="1141"/>
      <c r="J458" s="1141"/>
      <c r="K458" s="1141"/>
      <c r="L458" s="1141"/>
      <c r="M458" s="1141"/>
      <c r="N458" s="1141"/>
      <c r="O458" s="1141"/>
      <c r="P458" s="1141"/>
      <c r="Q458" s="1141"/>
      <c r="R458" s="1141"/>
      <c r="S458" s="1141"/>
      <c r="T458" s="1141"/>
      <c r="U458" s="1141"/>
      <c r="V458" s="1141"/>
      <c r="W458" s="1141"/>
      <c r="X458" s="1141"/>
      <c r="Y458" s="1141"/>
      <c r="Z458" s="1141"/>
      <c r="AA458" s="1141"/>
      <c r="AB458" s="1141"/>
      <c r="AC458" s="1141"/>
      <c r="AD458" s="1141"/>
      <c r="AE458" s="1141"/>
      <c r="AF458" s="1141"/>
      <c r="AG458" s="1141"/>
      <c r="AH458" s="1141"/>
      <c r="AI458" s="1141"/>
      <c r="AJ458" s="1141"/>
      <c r="AK458" s="1141"/>
      <c r="AL458" s="1141"/>
      <c r="AM458" s="1141"/>
      <c r="AN458" s="1141"/>
      <c r="AO458" s="1141"/>
      <c r="AP458" s="1141"/>
      <c r="AQ458" s="1141"/>
      <c r="AR458" s="1141"/>
      <c r="AS458" s="1141"/>
      <c r="AT458" s="1141"/>
      <c r="AU458" s="1141"/>
      <c r="AV458" s="1141"/>
      <c r="AW458" s="1141"/>
      <c r="AX458" s="1141"/>
    </row>
    <row r="459">
      <c r="A459" s="858"/>
      <c r="B459" s="1143"/>
      <c r="C459" s="1141"/>
      <c r="D459" s="1141"/>
      <c r="E459" s="1141"/>
      <c r="F459" s="1141"/>
      <c r="G459" s="1141"/>
      <c r="H459" s="1141"/>
      <c r="I459" s="1141"/>
      <c r="J459" s="1141"/>
      <c r="K459" s="1141"/>
      <c r="L459" s="1141"/>
      <c r="M459" s="1141"/>
      <c r="N459" s="1141"/>
      <c r="O459" s="1141"/>
      <c r="P459" s="1141"/>
      <c r="Q459" s="1141"/>
      <c r="R459" s="1141"/>
      <c r="S459" s="1141"/>
      <c r="T459" s="1141"/>
      <c r="U459" s="1141"/>
      <c r="V459" s="1141"/>
      <c r="W459" s="1141"/>
      <c r="X459" s="1141"/>
      <c r="Y459" s="1141"/>
      <c r="Z459" s="1141"/>
      <c r="AA459" s="1141"/>
      <c r="AB459" s="1141"/>
      <c r="AC459" s="1141"/>
      <c r="AD459" s="1141"/>
      <c r="AE459" s="1141"/>
      <c r="AF459" s="1141"/>
      <c r="AG459" s="1141"/>
      <c r="AH459" s="1141"/>
      <c r="AI459" s="1141"/>
      <c r="AJ459" s="1141"/>
      <c r="AK459" s="1141"/>
      <c r="AL459" s="1141"/>
      <c r="AM459" s="1141"/>
      <c r="AN459" s="1141"/>
      <c r="AO459" s="1141"/>
      <c r="AP459" s="1141"/>
      <c r="AQ459" s="1141"/>
      <c r="AR459" s="1141"/>
      <c r="AS459" s="1141"/>
      <c r="AT459" s="1141"/>
      <c r="AU459" s="1141"/>
      <c r="AV459" s="1141"/>
      <c r="AW459" s="1141"/>
      <c r="AX459" s="1141"/>
    </row>
    <row r="460">
      <c r="A460" s="858"/>
      <c r="B460" s="1143"/>
      <c r="C460" s="1141"/>
      <c r="D460" s="1141"/>
      <c r="E460" s="1141"/>
      <c r="F460" s="1141"/>
      <c r="G460" s="1141"/>
      <c r="H460" s="1141"/>
      <c r="I460" s="1141"/>
      <c r="J460" s="1141"/>
      <c r="K460" s="1141"/>
      <c r="L460" s="1141"/>
      <c r="M460" s="1141"/>
      <c r="N460" s="1141"/>
      <c r="O460" s="1141"/>
      <c r="P460" s="1141"/>
      <c r="Q460" s="1141"/>
      <c r="R460" s="1141"/>
      <c r="S460" s="1141"/>
      <c r="T460" s="1141"/>
      <c r="U460" s="1141"/>
      <c r="V460" s="1141"/>
      <c r="W460" s="1141"/>
      <c r="X460" s="1141"/>
      <c r="Y460" s="1141"/>
      <c r="Z460" s="1141"/>
      <c r="AA460" s="1141"/>
      <c r="AB460" s="1141"/>
      <c r="AC460" s="1141"/>
      <c r="AD460" s="1141"/>
      <c r="AE460" s="1141"/>
      <c r="AF460" s="1141"/>
      <c r="AG460" s="1141"/>
      <c r="AH460" s="1141"/>
      <c r="AI460" s="1141"/>
      <c r="AJ460" s="1141"/>
      <c r="AK460" s="1141"/>
      <c r="AL460" s="1141"/>
      <c r="AM460" s="1141"/>
      <c r="AN460" s="1141"/>
      <c r="AO460" s="1141"/>
      <c r="AP460" s="1141"/>
      <c r="AQ460" s="1141"/>
      <c r="AR460" s="1141"/>
      <c r="AS460" s="1141"/>
      <c r="AT460" s="1141"/>
      <c r="AU460" s="1141"/>
      <c r="AV460" s="1141"/>
      <c r="AW460" s="1141"/>
      <c r="AX460" s="1141"/>
    </row>
    <row r="461">
      <c r="A461" s="858"/>
      <c r="B461" s="1143"/>
      <c r="C461" s="1141"/>
      <c r="D461" s="1141"/>
      <c r="E461" s="1141"/>
      <c r="F461" s="1141"/>
      <c r="G461" s="1141"/>
      <c r="H461" s="1141"/>
      <c r="I461" s="1141"/>
      <c r="J461" s="1141"/>
      <c r="K461" s="1141"/>
      <c r="L461" s="1141"/>
      <c r="M461" s="1141"/>
      <c r="N461" s="1141"/>
      <c r="O461" s="1141"/>
      <c r="P461" s="1141"/>
      <c r="Q461" s="1141"/>
      <c r="R461" s="1141"/>
      <c r="S461" s="1141"/>
      <c r="T461" s="1141"/>
      <c r="U461" s="1141"/>
      <c r="V461" s="1141"/>
      <c r="W461" s="1141"/>
      <c r="X461" s="1141"/>
      <c r="Y461" s="1141"/>
      <c r="Z461" s="1141"/>
      <c r="AA461" s="1141"/>
      <c r="AB461" s="1141"/>
      <c r="AC461" s="1141"/>
      <c r="AD461" s="1141"/>
      <c r="AE461" s="1141"/>
      <c r="AF461" s="1141"/>
      <c r="AG461" s="1141"/>
      <c r="AH461" s="1141"/>
      <c r="AI461" s="1141"/>
      <c r="AJ461" s="1141"/>
      <c r="AK461" s="1141"/>
      <c r="AL461" s="1141"/>
      <c r="AM461" s="1141"/>
      <c r="AN461" s="1141"/>
      <c r="AO461" s="1141"/>
      <c r="AP461" s="1141"/>
      <c r="AQ461" s="1141"/>
      <c r="AR461" s="1141"/>
      <c r="AS461" s="1141"/>
      <c r="AT461" s="1141"/>
      <c r="AU461" s="1141"/>
      <c r="AV461" s="1141"/>
      <c r="AW461" s="1141"/>
      <c r="AX461" s="1141"/>
    </row>
    <row r="462">
      <c r="A462" s="858"/>
      <c r="B462" s="1143"/>
      <c r="C462" s="1141"/>
      <c r="D462" s="1141"/>
      <c r="E462" s="1141"/>
      <c r="F462" s="1141"/>
      <c r="G462" s="1141"/>
      <c r="H462" s="1141"/>
      <c r="I462" s="1141"/>
      <c r="J462" s="1141"/>
      <c r="K462" s="1141"/>
      <c r="L462" s="1141"/>
      <c r="M462" s="1141"/>
      <c r="N462" s="1141"/>
      <c r="O462" s="1141"/>
      <c r="P462" s="1141"/>
      <c r="Q462" s="1141"/>
      <c r="R462" s="1141"/>
      <c r="S462" s="1141"/>
      <c r="T462" s="1141"/>
      <c r="U462" s="1141"/>
      <c r="V462" s="1141"/>
      <c r="W462" s="1141"/>
      <c r="X462" s="1141"/>
      <c r="Y462" s="1141"/>
      <c r="Z462" s="1141"/>
      <c r="AA462" s="1141"/>
      <c r="AB462" s="1141"/>
      <c r="AC462" s="1141"/>
      <c r="AD462" s="1141"/>
      <c r="AE462" s="1141"/>
      <c r="AF462" s="1141"/>
      <c r="AG462" s="1141"/>
      <c r="AH462" s="1141"/>
      <c r="AI462" s="1141"/>
      <c r="AJ462" s="1141"/>
      <c r="AK462" s="1141"/>
      <c r="AL462" s="1141"/>
      <c r="AM462" s="1141"/>
      <c r="AN462" s="1141"/>
      <c r="AO462" s="1141"/>
      <c r="AP462" s="1141"/>
      <c r="AQ462" s="1141"/>
      <c r="AR462" s="1141"/>
      <c r="AS462" s="1141"/>
      <c r="AT462" s="1141"/>
      <c r="AU462" s="1141"/>
      <c r="AV462" s="1141"/>
      <c r="AW462" s="1141"/>
      <c r="AX462" s="1141"/>
    </row>
    <row r="463">
      <c r="A463" s="858"/>
      <c r="B463" s="1143"/>
      <c r="C463" s="1141"/>
      <c r="D463" s="1141"/>
      <c r="E463" s="1141"/>
      <c r="F463" s="1141"/>
      <c r="G463" s="1141"/>
      <c r="H463" s="1141"/>
      <c r="I463" s="1141"/>
      <c r="J463" s="1141"/>
      <c r="K463" s="1141"/>
      <c r="L463" s="1141"/>
      <c r="M463" s="1141"/>
      <c r="N463" s="1141"/>
      <c r="O463" s="1141"/>
      <c r="P463" s="1141"/>
      <c r="Q463" s="1141"/>
      <c r="R463" s="1141"/>
      <c r="S463" s="1141"/>
      <c r="T463" s="1141"/>
      <c r="U463" s="1141"/>
      <c r="V463" s="1141"/>
      <c r="W463" s="1141"/>
      <c r="X463" s="1141"/>
      <c r="Y463" s="1141"/>
      <c r="Z463" s="1141"/>
      <c r="AA463" s="1141"/>
      <c r="AB463" s="1141"/>
      <c r="AC463" s="1141"/>
      <c r="AD463" s="1141"/>
      <c r="AE463" s="1141"/>
      <c r="AF463" s="1141"/>
      <c r="AG463" s="1141"/>
      <c r="AH463" s="1141"/>
      <c r="AI463" s="1141"/>
      <c r="AJ463" s="1141"/>
      <c r="AK463" s="1141"/>
      <c r="AL463" s="1141"/>
      <c r="AM463" s="1141"/>
      <c r="AN463" s="1141"/>
      <c r="AO463" s="1141"/>
      <c r="AP463" s="1141"/>
      <c r="AQ463" s="1141"/>
      <c r="AR463" s="1141"/>
      <c r="AS463" s="1141"/>
      <c r="AT463" s="1141"/>
      <c r="AU463" s="1141"/>
      <c r="AV463" s="1141"/>
      <c r="AW463" s="1141"/>
      <c r="AX463" s="1141"/>
    </row>
    <row r="464">
      <c r="A464" s="858"/>
      <c r="B464" s="1143"/>
      <c r="C464" s="1141"/>
      <c r="D464" s="1141"/>
      <c r="E464" s="1141"/>
      <c r="F464" s="1141"/>
      <c r="G464" s="1141"/>
      <c r="H464" s="1141"/>
      <c r="I464" s="1141"/>
      <c r="J464" s="1141"/>
      <c r="K464" s="1141"/>
      <c r="L464" s="1141"/>
      <c r="M464" s="1141"/>
      <c r="N464" s="1141"/>
      <c r="O464" s="1141"/>
      <c r="P464" s="1141"/>
      <c r="Q464" s="1141"/>
      <c r="R464" s="1141"/>
      <c r="S464" s="1141"/>
      <c r="T464" s="1141"/>
      <c r="U464" s="1141"/>
      <c r="V464" s="1141"/>
      <c r="W464" s="1141"/>
      <c r="X464" s="1141"/>
      <c r="Y464" s="1141"/>
      <c r="Z464" s="1141"/>
      <c r="AA464" s="1141"/>
      <c r="AB464" s="1141"/>
      <c r="AC464" s="1141"/>
      <c r="AD464" s="1141"/>
      <c r="AE464" s="1141"/>
      <c r="AF464" s="1141"/>
      <c r="AG464" s="1141"/>
      <c r="AH464" s="1141"/>
      <c r="AI464" s="1141"/>
      <c r="AJ464" s="1141"/>
      <c r="AK464" s="1141"/>
      <c r="AL464" s="1141"/>
      <c r="AM464" s="1141"/>
      <c r="AN464" s="1141"/>
      <c r="AO464" s="1141"/>
      <c r="AP464" s="1141"/>
      <c r="AQ464" s="1141"/>
      <c r="AR464" s="1141"/>
      <c r="AS464" s="1141"/>
      <c r="AT464" s="1141"/>
      <c r="AU464" s="1141"/>
      <c r="AV464" s="1141"/>
      <c r="AW464" s="1141"/>
      <c r="AX464" s="1141"/>
    </row>
    <row r="465">
      <c r="A465" s="858"/>
      <c r="B465" s="1143"/>
      <c r="C465" s="1141"/>
      <c r="D465" s="1141"/>
      <c r="E465" s="1141"/>
      <c r="F465" s="1141"/>
      <c r="G465" s="1141"/>
      <c r="H465" s="1141"/>
      <c r="I465" s="1141"/>
      <c r="J465" s="1141"/>
      <c r="K465" s="1141"/>
      <c r="L465" s="1141"/>
      <c r="M465" s="1141"/>
      <c r="N465" s="1141"/>
      <c r="O465" s="1141"/>
      <c r="P465" s="1141"/>
      <c r="Q465" s="1141"/>
      <c r="R465" s="1141"/>
      <c r="S465" s="1141"/>
      <c r="T465" s="1141"/>
      <c r="U465" s="1141"/>
      <c r="V465" s="1141"/>
      <c r="W465" s="1141"/>
      <c r="X465" s="1141"/>
      <c r="Y465" s="1141"/>
      <c r="Z465" s="1141"/>
      <c r="AA465" s="1141"/>
      <c r="AB465" s="1141"/>
      <c r="AC465" s="1141"/>
      <c r="AD465" s="1141"/>
      <c r="AE465" s="1141"/>
      <c r="AF465" s="1141"/>
      <c r="AG465" s="1141"/>
      <c r="AH465" s="1141"/>
      <c r="AI465" s="1141"/>
      <c r="AJ465" s="1141"/>
      <c r="AK465" s="1141"/>
      <c r="AL465" s="1141"/>
      <c r="AM465" s="1141"/>
      <c r="AN465" s="1141"/>
      <c r="AO465" s="1141"/>
      <c r="AP465" s="1141"/>
      <c r="AQ465" s="1141"/>
      <c r="AR465" s="1141"/>
      <c r="AS465" s="1141"/>
      <c r="AT465" s="1141"/>
      <c r="AU465" s="1141"/>
      <c r="AV465" s="1141"/>
      <c r="AW465" s="1141"/>
      <c r="AX465" s="1141"/>
    </row>
    <row r="466">
      <c r="A466" s="858"/>
      <c r="B466" s="1143"/>
      <c r="C466" s="1141"/>
      <c r="D466" s="1141"/>
      <c r="E466" s="1141"/>
      <c r="F466" s="1141"/>
      <c r="G466" s="1141"/>
      <c r="H466" s="1141"/>
      <c r="I466" s="1141"/>
      <c r="J466" s="1141"/>
      <c r="K466" s="1141"/>
      <c r="L466" s="1141"/>
      <c r="M466" s="1141"/>
      <c r="N466" s="1141"/>
      <c r="O466" s="1141"/>
      <c r="P466" s="1141"/>
      <c r="Q466" s="1141"/>
      <c r="R466" s="1141"/>
      <c r="S466" s="1141"/>
      <c r="T466" s="1141"/>
      <c r="U466" s="1141"/>
      <c r="V466" s="1141"/>
      <c r="W466" s="1141"/>
      <c r="X466" s="1141"/>
      <c r="Y466" s="1141"/>
      <c r="Z466" s="1141"/>
      <c r="AA466" s="1141"/>
      <c r="AB466" s="1141"/>
      <c r="AC466" s="1141"/>
      <c r="AD466" s="1141"/>
      <c r="AE466" s="1141"/>
      <c r="AF466" s="1141"/>
      <c r="AG466" s="1141"/>
      <c r="AH466" s="1141"/>
      <c r="AI466" s="1141"/>
      <c r="AJ466" s="1141"/>
      <c r="AK466" s="1141"/>
      <c r="AL466" s="1141"/>
      <c r="AM466" s="1141"/>
      <c r="AN466" s="1141"/>
      <c r="AO466" s="1141"/>
      <c r="AP466" s="1141"/>
      <c r="AQ466" s="1141"/>
      <c r="AR466" s="1141"/>
      <c r="AS466" s="1141"/>
      <c r="AT466" s="1141"/>
      <c r="AU466" s="1141"/>
      <c r="AV466" s="1141"/>
      <c r="AW466" s="1141"/>
      <c r="AX466" s="1141"/>
    </row>
    <row r="467">
      <c r="A467" s="858"/>
      <c r="B467" s="1143"/>
      <c r="C467" s="1141"/>
      <c r="D467" s="1141"/>
      <c r="E467" s="1141"/>
      <c r="F467" s="1141"/>
      <c r="G467" s="1141"/>
      <c r="H467" s="1141"/>
      <c r="I467" s="1141"/>
      <c r="J467" s="1141"/>
      <c r="K467" s="1141"/>
      <c r="L467" s="1141"/>
      <c r="M467" s="1141"/>
      <c r="N467" s="1141"/>
      <c r="O467" s="1141"/>
      <c r="P467" s="1141"/>
      <c r="Q467" s="1141"/>
      <c r="R467" s="1141"/>
      <c r="S467" s="1141"/>
      <c r="T467" s="1141"/>
      <c r="U467" s="1141"/>
      <c r="V467" s="1141"/>
      <c r="W467" s="1141"/>
      <c r="X467" s="1141"/>
      <c r="Y467" s="1141"/>
      <c r="Z467" s="1141"/>
      <c r="AA467" s="1141"/>
      <c r="AB467" s="1141"/>
      <c r="AC467" s="1141"/>
      <c r="AD467" s="1141"/>
      <c r="AE467" s="1141"/>
      <c r="AF467" s="1141"/>
      <c r="AG467" s="1141"/>
      <c r="AH467" s="1141"/>
      <c r="AI467" s="1141"/>
      <c r="AJ467" s="1141"/>
      <c r="AK467" s="1141"/>
      <c r="AL467" s="1141"/>
      <c r="AM467" s="1141"/>
      <c r="AN467" s="1141"/>
      <c r="AO467" s="1141"/>
      <c r="AP467" s="1141"/>
      <c r="AQ467" s="1141"/>
      <c r="AR467" s="1141"/>
      <c r="AS467" s="1141"/>
      <c r="AT467" s="1141"/>
      <c r="AU467" s="1141"/>
      <c r="AV467" s="1141"/>
      <c r="AW467" s="1141"/>
      <c r="AX467" s="1141"/>
    </row>
    <row r="468">
      <c r="A468" s="858"/>
      <c r="B468" s="1143"/>
      <c r="C468" s="1141"/>
      <c r="D468" s="1141"/>
      <c r="E468" s="1141"/>
      <c r="F468" s="1141"/>
      <c r="G468" s="1141"/>
      <c r="H468" s="1141"/>
      <c r="I468" s="1141"/>
      <c r="J468" s="1141"/>
      <c r="K468" s="1141"/>
      <c r="L468" s="1141"/>
      <c r="M468" s="1141"/>
      <c r="N468" s="1141"/>
      <c r="O468" s="1141"/>
      <c r="P468" s="1141"/>
      <c r="Q468" s="1141"/>
      <c r="R468" s="1141"/>
      <c r="S468" s="1141"/>
      <c r="T468" s="1141"/>
      <c r="U468" s="1141"/>
      <c r="V468" s="1141"/>
      <c r="W468" s="1141"/>
      <c r="X468" s="1141"/>
      <c r="Y468" s="1141"/>
      <c r="Z468" s="1141"/>
      <c r="AA468" s="1141"/>
      <c r="AB468" s="1141"/>
      <c r="AC468" s="1141"/>
      <c r="AD468" s="1141"/>
      <c r="AE468" s="1141"/>
      <c r="AF468" s="1141"/>
      <c r="AG468" s="1141"/>
      <c r="AH468" s="1141"/>
      <c r="AI468" s="1141"/>
      <c r="AJ468" s="1141"/>
      <c r="AK468" s="1141"/>
      <c r="AL468" s="1141"/>
      <c r="AM468" s="1141"/>
      <c r="AN468" s="1141"/>
      <c r="AO468" s="1141"/>
      <c r="AP468" s="1141"/>
      <c r="AQ468" s="1141"/>
      <c r="AR468" s="1141"/>
      <c r="AS468" s="1141"/>
      <c r="AT468" s="1141"/>
      <c r="AU468" s="1141"/>
      <c r="AV468" s="1141"/>
      <c r="AW468" s="1141"/>
      <c r="AX468" s="1141"/>
    </row>
    <row r="469">
      <c r="A469" s="858"/>
      <c r="B469" s="1143"/>
      <c r="C469" s="1141"/>
      <c r="D469" s="1141"/>
      <c r="E469" s="1141"/>
      <c r="F469" s="1141"/>
      <c r="G469" s="1141"/>
      <c r="H469" s="1141"/>
      <c r="I469" s="1141"/>
      <c r="J469" s="1141"/>
      <c r="K469" s="1141"/>
      <c r="L469" s="1141"/>
      <c r="M469" s="1141"/>
      <c r="N469" s="1141"/>
      <c r="O469" s="1141"/>
      <c r="P469" s="1141"/>
      <c r="Q469" s="1141"/>
      <c r="R469" s="1141"/>
      <c r="S469" s="1141"/>
      <c r="T469" s="1141"/>
      <c r="U469" s="1141"/>
      <c r="V469" s="1141"/>
      <c r="W469" s="1141"/>
      <c r="X469" s="1141"/>
      <c r="Y469" s="1141"/>
      <c r="Z469" s="1141"/>
      <c r="AA469" s="1141"/>
      <c r="AB469" s="1141"/>
      <c r="AC469" s="1141"/>
      <c r="AD469" s="1141"/>
      <c r="AE469" s="1141"/>
      <c r="AF469" s="1141"/>
      <c r="AG469" s="1141"/>
      <c r="AH469" s="1141"/>
      <c r="AI469" s="1141"/>
      <c r="AJ469" s="1141"/>
      <c r="AK469" s="1141"/>
      <c r="AL469" s="1141"/>
      <c r="AM469" s="1141"/>
      <c r="AN469" s="1141"/>
      <c r="AO469" s="1141"/>
      <c r="AP469" s="1141"/>
      <c r="AQ469" s="1141"/>
      <c r="AR469" s="1141"/>
      <c r="AS469" s="1141"/>
      <c r="AT469" s="1141"/>
      <c r="AU469" s="1141"/>
      <c r="AV469" s="1141"/>
      <c r="AW469" s="1141"/>
      <c r="AX469" s="1141"/>
    </row>
    <row r="470">
      <c r="A470" s="858"/>
      <c r="B470" s="1143"/>
      <c r="C470" s="1141"/>
      <c r="D470" s="1141"/>
      <c r="E470" s="1141"/>
      <c r="F470" s="1141"/>
      <c r="G470" s="1141"/>
      <c r="H470" s="1141"/>
      <c r="I470" s="1141"/>
      <c r="J470" s="1141"/>
      <c r="K470" s="1141"/>
      <c r="L470" s="1141"/>
      <c r="M470" s="1141"/>
      <c r="N470" s="1141"/>
      <c r="O470" s="1141"/>
      <c r="P470" s="1141"/>
      <c r="Q470" s="1141"/>
      <c r="R470" s="1141"/>
      <c r="S470" s="1141"/>
      <c r="T470" s="1141"/>
      <c r="U470" s="1141"/>
      <c r="V470" s="1141"/>
      <c r="W470" s="1141"/>
      <c r="X470" s="1141"/>
      <c r="Y470" s="1141"/>
      <c r="Z470" s="1141"/>
      <c r="AA470" s="1141"/>
      <c r="AB470" s="1141"/>
      <c r="AC470" s="1141"/>
      <c r="AD470" s="1141"/>
      <c r="AE470" s="1141"/>
      <c r="AF470" s="1141"/>
      <c r="AG470" s="1141"/>
      <c r="AH470" s="1141"/>
      <c r="AI470" s="1141"/>
      <c r="AJ470" s="1141"/>
      <c r="AK470" s="1141"/>
      <c r="AL470" s="1141"/>
      <c r="AM470" s="1141"/>
      <c r="AN470" s="1141"/>
      <c r="AO470" s="1141"/>
      <c r="AP470" s="1141"/>
      <c r="AQ470" s="1141"/>
      <c r="AR470" s="1141"/>
      <c r="AS470" s="1141"/>
      <c r="AT470" s="1141"/>
      <c r="AU470" s="1141"/>
      <c r="AV470" s="1141"/>
      <c r="AW470" s="1141"/>
      <c r="AX470" s="1141"/>
    </row>
    <row r="471">
      <c r="A471" s="858"/>
      <c r="B471" s="1143"/>
      <c r="C471" s="1141"/>
      <c r="D471" s="1141"/>
      <c r="E471" s="1141"/>
      <c r="F471" s="1141"/>
      <c r="G471" s="1141"/>
      <c r="H471" s="1141"/>
      <c r="I471" s="1141"/>
      <c r="J471" s="1141"/>
      <c r="K471" s="1141"/>
      <c r="L471" s="1141"/>
      <c r="M471" s="1141"/>
      <c r="N471" s="1141"/>
      <c r="O471" s="1141"/>
      <c r="P471" s="1141"/>
      <c r="Q471" s="1141"/>
      <c r="R471" s="1141"/>
      <c r="S471" s="1141"/>
      <c r="T471" s="1141"/>
      <c r="U471" s="1141"/>
      <c r="V471" s="1141"/>
      <c r="W471" s="1141"/>
      <c r="X471" s="1141"/>
      <c r="Y471" s="1141"/>
      <c r="Z471" s="1141"/>
      <c r="AA471" s="1141"/>
      <c r="AB471" s="1141"/>
      <c r="AC471" s="1141"/>
      <c r="AD471" s="1141"/>
      <c r="AE471" s="1141"/>
      <c r="AF471" s="1141"/>
      <c r="AG471" s="1141"/>
      <c r="AH471" s="1141"/>
      <c r="AI471" s="1141"/>
      <c r="AJ471" s="1141"/>
      <c r="AK471" s="1141"/>
      <c r="AL471" s="1141"/>
      <c r="AM471" s="1141"/>
      <c r="AN471" s="1141"/>
      <c r="AO471" s="1141"/>
      <c r="AP471" s="1141"/>
      <c r="AQ471" s="1141"/>
      <c r="AR471" s="1141"/>
      <c r="AS471" s="1141"/>
      <c r="AT471" s="1141"/>
      <c r="AU471" s="1141"/>
      <c r="AV471" s="1141"/>
      <c r="AW471" s="1141"/>
      <c r="AX471" s="1141"/>
    </row>
    <row r="472">
      <c r="A472" s="858"/>
      <c r="B472" s="1143"/>
      <c r="C472" s="1141"/>
      <c r="D472" s="1141"/>
      <c r="E472" s="1141"/>
      <c r="F472" s="1141"/>
      <c r="G472" s="1141"/>
      <c r="H472" s="1141"/>
      <c r="I472" s="1141"/>
      <c r="J472" s="1141"/>
      <c r="K472" s="1141"/>
      <c r="L472" s="1141"/>
      <c r="M472" s="1141"/>
      <c r="N472" s="1141"/>
      <c r="O472" s="1141"/>
      <c r="P472" s="1141"/>
      <c r="Q472" s="1141"/>
      <c r="R472" s="1141"/>
      <c r="S472" s="1141"/>
      <c r="T472" s="1141"/>
      <c r="U472" s="1141"/>
      <c r="V472" s="1141"/>
      <c r="W472" s="1141"/>
      <c r="X472" s="1141"/>
      <c r="Y472" s="1141"/>
      <c r="Z472" s="1141"/>
      <c r="AA472" s="1141"/>
      <c r="AB472" s="1141"/>
      <c r="AC472" s="1141"/>
      <c r="AD472" s="1141"/>
      <c r="AE472" s="1141"/>
      <c r="AF472" s="1141"/>
      <c r="AG472" s="1141"/>
      <c r="AH472" s="1141"/>
      <c r="AI472" s="1141"/>
      <c r="AJ472" s="1141"/>
      <c r="AK472" s="1141"/>
      <c r="AL472" s="1141"/>
      <c r="AM472" s="1141"/>
      <c r="AN472" s="1141"/>
      <c r="AO472" s="1141"/>
      <c r="AP472" s="1141"/>
      <c r="AQ472" s="1141"/>
      <c r="AR472" s="1141"/>
      <c r="AS472" s="1141"/>
      <c r="AT472" s="1141"/>
      <c r="AU472" s="1141"/>
      <c r="AV472" s="1141"/>
      <c r="AW472" s="1141"/>
      <c r="AX472" s="1141"/>
    </row>
    <row r="473">
      <c r="A473" s="858"/>
      <c r="B473" s="1143"/>
      <c r="C473" s="1141"/>
      <c r="D473" s="1141"/>
      <c r="E473" s="1141"/>
      <c r="F473" s="1141"/>
      <c r="G473" s="1141"/>
      <c r="H473" s="1141"/>
      <c r="I473" s="1141"/>
      <c r="J473" s="1141"/>
      <c r="K473" s="1141"/>
      <c r="L473" s="1141"/>
      <c r="M473" s="1141"/>
      <c r="N473" s="1141"/>
      <c r="O473" s="1141"/>
      <c r="P473" s="1141"/>
      <c r="Q473" s="1141"/>
      <c r="R473" s="1141"/>
      <c r="S473" s="1141"/>
      <c r="T473" s="1141"/>
      <c r="U473" s="1141"/>
      <c r="V473" s="1141"/>
      <c r="W473" s="1141"/>
      <c r="X473" s="1141"/>
      <c r="Y473" s="1141"/>
      <c r="Z473" s="1141"/>
      <c r="AA473" s="1141"/>
      <c r="AB473" s="1141"/>
      <c r="AC473" s="1141"/>
      <c r="AD473" s="1141"/>
      <c r="AE473" s="1141"/>
      <c r="AF473" s="1141"/>
      <c r="AG473" s="1141"/>
      <c r="AH473" s="1141"/>
      <c r="AI473" s="1141"/>
      <c r="AJ473" s="1141"/>
      <c r="AK473" s="1141"/>
      <c r="AL473" s="1141"/>
      <c r="AM473" s="1141"/>
      <c r="AN473" s="1141"/>
      <c r="AO473" s="1141"/>
      <c r="AP473" s="1141"/>
      <c r="AQ473" s="1141"/>
      <c r="AR473" s="1141"/>
      <c r="AS473" s="1141"/>
      <c r="AT473" s="1141"/>
      <c r="AU473" s="1141"/>
      <c r="AV473" s="1141"/>
      <c r="AW473" s="1141"/>
      <c r="AX473" s="1141"/>
    </row>
    <row r="474">
      <c r="A474" s="858"/>
      <c r="B474" s="1143"/>
      <c r="C474" s="1141"/>
      <c r="D474" s="1141"/>
      <c r="E474" s="1141"/>
      <c r="F474" s="1141"/>
      <c r="G474" s="1141"/>
      <c r="H474" s="1141"/>
      <c r="I474" s="1141"/>
      <c r="J474" s="1141"/>
      <c r="K474" s="1141"/>
      <c r="L474" s="1141"/>
      <c r="M474" s="1141"/>
      <c r="N474" s="1141"/>
      <c r="O474" s="1141"/>
      <c r="P474" s="1141"/>
      <c r="Q474" s="1141"/>
      <c r="R474" s="1141"/>
      <c r="S474" s="1141"/>
      <c r="T474" s="1141"/>
      <c r="U474" s="1141"/>
      <c r="V474" s="1141"/>
      <c r="W474" s="1141"/>
      <c r="X474" s="1141"/>
      <c r="Y474" s="1141"/>
      <c r="Z474" s="1141"/>
      <c r="AA474" s="1141"/>
      <c r="AB474" s="1141"/>
      <c r="AC474" s="1141"/>
      <c r="AD474" s="1141"/>
      <c r="AE474" s="1141"/>
      <c r="AF474" s="1141"/>
      <c r="AG474" s="1141"/>
      <c r="AH474" s="1141"/>
      <c r="AI474" s="1141"/>
      <c r="AJ474" s="1141"/>
      <c r="AK474" s="1141"/>
      <c r="AL474" s="1141"/>
      <c r="AM474" s="1141"/>
      <c r="AN474" s="1141"/>
      <c r="AO474" s="1141"/>
      <c r="AP474" s="1141"/>
      <c r="AQ474" s="1141"/>
      <c r="AR474" s="1141"/>
      <c r="AS474" s="1141"/>
      <c r="AT474" s="1141"/>
      <c r="AU474" s="1141"/>
      <c r="AV474" s="1141"/>
      <c r="AW474" s="1141"/>
      <c r="AX474" s="1141"/>
    </row>
    <row r="475">
      <c r="A475" s="858"/>
      <c r="B475" s="1143"/>
      <c r="C475" s="1141"/>
      <c r="D475" s="1141"/>
      <c r="E475" s="1141"/>
      <c r="F475" s="1141"/>
      <c r="G475" s="1141"/>
      <c r="H475" s="1141"/>
      <c r="I475" s="1141"/>
      <c r="J475" s="1141"/>
      <c r="K475" s="1141"/>
      <c r="L475" s="1141"/>
      <c r="M475" s="1141"/>
      <c r="N475" s="1141"/>
      <c r="O475" s="1141"/>
      <c r="P475" s="1141"/>
      <c r="Q475" s="1141"/>
      <c r="R475" s="1141"/>
      <c r="S475" s="1141"/>
      <c r="T475" s="1141"/>
      <c r="U475" s="1141"/>
      <c r="V475" s="1141"/>
      <c r="W475" s="1141"/>
      <c r="X475" s="1141"/>
      <c r="Y475" s="1141"/>
      <c r="Z475" s="1141"/>
      <c r="AA475" s="1141"/>
      <c r="AB475" s="1141"/>
      <c r="AC475" s="1141"/>
      <c r="AD475" s="1141"/>
      <c r="AE475" s="1141"/>
      <c r="AF475" s="1141"/>
      <c r="AG475" s="1141"/>
      <c r="AH475" s="1141"/>
      <c r="AI475" s="1141"/>
      <c r="AJ475" s="1141"/>
      <c r="AK475" s="1141"/>
      <c r="AL475" s="1141"/>
      <c r="AM475" s="1141"/>
      <c r="AN475" s="1141"/>
      <c r="AO475" s="1141"/>
      <c r="AP475" s="1141"/>
      <c r="AQ475" s="1141"/>
      <c r="AR475" s="1141"/>
      <c r="AS475" s="1141"/>
      <c r="AT475" s="1141"/>
      <c r="AU475" s="1141"/>
      <c r="AV475" s="1141"/>
      <c r="AW475" s="1141"/>
      <c r="AX475" s="1141"/>
    </row>
    <row r="476">
      <c r="A476" s="858"/>
      <c r="B476" s="1143"/>
      <c r="C476" s="1141"/>
      <c r="D476" s="1141"/>
      <c r="E476" s="1141"/>
      <c r="F476" s="1141"/>
      <c r="G476" s="1141"/>
      <c r="H476" s="1141"/>
      <c r="I476" s="1141"/>
      <c r="J476" s="1141"/>
      <c r="K476" s="1141"/>
      <c r="L476" s="1141"/>
      <c r="M476" s="1141"/>
      <c r="N476" s="1141"/>
      <c r="O476" s="1141"/>
      <c r="P476" s="1141"/>
      <c r="Q476" s="1141"/>
      <c r="R476" s="1141"/>
      <c r="S476" s="1141"/>
      <c r="T476" s="1141"/>
      <c r="U476" s="1141"/>
      <c r="V476" s="1141"/>
      <c r="W476" s="1141"/>
      <c r="X476" s="1141"/>
      <c r="Y476" s="1141"/>
      <c r="Z476" s="1141"/>
      <c r="AA476" s="1141"/>
      <c r="AB476" s="1141"/>
      <c r="AC476" s="1141"/>
      <c r="AD476" s="1141"/>
      <c r="AE476" s="1141"/>
      <c r="AF476" s="1141"/>
      <c r="AG476" s="1141"/>
      <c r="AH476" s="1141"/>
      <c r="AI476" s="1141"/>
      <c r="AJ476" s="1141"/>
      <c r="AK476" s="1141"/>
      <c r="AL476" s="1141"/>
      <c r="AM476" s="1141"/>
      <c r="AN476" s="1141"/>
      <c r="AO476" s="1141"/>
      <c r="AP476" s="1141"/>
      <c r="AQ476" s="1141"/>
      <c r="AR476" s="1141"/>
      <c r="AS476" s="1141"/>
      <c r="AT476" s="1141"/>
      <c r="AU476" s="1141"/>
      <c r="AV476" s="1141"/>
      <c r="AW476" s="1141"/>
      <c r="AX476" s="1141"/>
    </row>
    <row r="477">
      <c r="A477" s="858"/>
      <c r="B477" s="1143"/>
      <c r="C477" s="1141"/>
      <c r="D477" s="1141"/>
      <c r="E477" s="1141"/>
      <c r="F477" s="1141"/>
      <c r="G477" s="1141"/>
      <c r="H477" s="1141"/>
      <c r="I477" s="1141"/>
      <c r="J477" s="1141"/>
      <c r="K477" s="1141"/>
      <c r="L477" s="1141"/>
      <c r="M477" s="1141"/>
      <c r="N477" s="1141"/>
      <c r="O477" s="1141"/>
      <c r="P477" s="1141"/>
      <c r="Q477" s="1141"/>
      <c r="R477" s="1141"/>
      <c r="S477" s="1141"/>
      <c r="T477" s="1141"/>
      <c r="U477" s="1141"/>
      <c r="V477" s="1141"/>
      <c r="W477" s="1141"/>
      <c r="X477" s="1141"/>
      <c r="Y477" s="1141"/>
      <c r="Z477" s="1141"/>
      <c r="AA477" s="1141"/>
      <c r="AB477" s="1141"/>
      <c r="AC477" s="1141"/>
      <c r="AD477" s="1141"/>
      <c r="AE477" s="1141"/>
      <c r="AF477" s="1141"/>
      <c r="AG477" s="1141"/>
      <c r="AH477" s="1141"/>
      <c r="AI477" s="1141"/>
      <c r="AJ477" s="1141"/>
      <c r="AK477" s="1141"/>
      <c r="AL477" s="1141"/>
      <c r="AM477" s="1141"/>
      <c r="AN477" s="1141"/>
      <c r="AO477" s="1141"/>
      <c r="AP477" s="1141"/>
      <c r="AQ477" s="1141"/>
      <c r="AR477" s="1141"/>
      <c r="AS477" s="1141"/>
      <c r="AT477" s="1141"/>
      <c r="AU477" s="1141"/>
      <c r="AV477" s="1141"/>
      <c r="AW477" s="1141"/>
      <c r="AX477" s="1141"/>
    </row>
    <row r="478">
      <c r="A478" s="858"/>
      <c r="B478" s="1143"/>
      <c r="C478" s="1141"/>
      <c r="D478" s="1141"/>
      <c r="E478" s="1141"/>
      <c r="F478" s="1141"/>
      <c r="G478" s="1141"/>
      <c r="H478" s="1141"/>
      <c r="I478" s="1141"/>
      <c r="J478" s="1141"/>
      <c r="K478" s="1141"/>
      <c r="L478" s="1141"/>
      <c r="M478" s="1141"/>
      <c r="N478" s="1141"/>
      <c r="O478" s="1141"/>
      <c r="P478" s="1141"/>
      <c r="Q478" s="1141"/>
      <c r="R478" s="1141"/>
      <c r="S478" s="1141"/>
      <c r="T478" s="1141"/>
      <c r="U478" s="1141"/>
      <c r="V478" s="1141"/>
      <c r="W478" s="1141"/>
      <c r="X478" s="1141"/>
      <c r="Y478" s="1141"/>
      <c r="Z478" s="1141"/>
      <c r="AA478" s="1141"/>
      <c r="AB478" s="1141"/>
      <c r="AC478" s="1141"/>
      <c r="AD478" s="1141"/>
      <c r="AE478" s="1141"/>
      <c r="AF478" s="1141"/>
      <c r="AG478" s="1141"/>
      <c r="AH478" s="1141"/>
      <c r="AI478" s="1141"/>
      <c r="AJ478" s="1141"/>
      <c r="AK478" s="1141"/>
      <c r="AL478" s="1141"/>
      <c r="AM478" s="1141"/>
      <c r="AN478" s="1141"/>
      <c r="AO478" s="1141"/>
      <c r="AP478" s="1141"/>
      <c r="AQ478" s="1141"/>
      <c r="AR478" s="1141"/>
      <c r="AS478" s="1141"/>
      <c r="AT478" s="1141"/>
      <c r="AU478" s="1141"/>
      <c r="AV478" s="1141"/>
      <c r="AW478" s="1141"/>
      <c r="AX478" s="1141"/>
    </row>
    <row r="479">
      <c r="A479" s="858"/>
      <c r="B479" s="1143"/>
      <c r="C479" s="1141"/>
      <c r="D479" s="1141"/>
      <c r="E479" s="1141"/>
      <c r="F479" s="1141"/>
      <c r="G479" s="1141"/>
      <c r="H479" s="1141"/>
      <c r="I479" s="1141"/>
      <c r="J479" s="1141"/>
      <c r="K479" s="1141"/>
      <c r="L479" s="1141"/>
      <c r="M479" s="1141"/>
      <c r="N479" s="1141"/>
      <c r="O479" s="1141"/>
      <c r="P479" s="1141"/>
      <c r="Q479" s="1141"/>
      <c r="R479" s="1141"/>
      <c r="S479" s="1141"/>
      <c r="T479" s="1141"/>
      <c r="U479" s="1141"/>
      <c r="V479" s="1141"/>
      <c r="W479" s="1141"/>
      <c r="X479" s="1141"/>
      <c r="Y479" s="1141"/>
      <c r="Z479" s="1141"/>
      <c r="AA479" s="1141"/>
      <c r="AB479" s="1141"/>
      <c r="AC479" s="1141"/>
      <c r="AD479" s="1141"/>
      <c r="AE479" s="1141"/>
      <c r="AF479" s="1141"/>
      <c r="AG479" s="1141"/>
      <c r="AH479" s="1141"/>
      <c r="AI479" s="1141"/>
      <c r="AJ479" s="1141"/>
      <c r="AK479" s="1141"/>
      <c r="AL479" s="1141"/>
      <c r="AM479" s="1141"/>
      <c r="AN479" s="1141"/>
      <c r="AO479" s="1141"/>
      <c r="AP479" s="1141"/>
      <c r="AQ479" s="1141"/>
      <c r="AR479" s="1141"/>
      <c r="AS479" s="1141"/>
      <c r="AT479" s="1141"/>
      <c r="AU479" s="1141"/>
      <c r="AV479" s="1141"/>
      <c r="AW479" s="1141"/>
      <c r="AX479" s="1141"/>
    </row>
    <row r="480">
      <c r="A480" s="858"/>
      <c r="B480" s="1143"/>
      <c r="C480" s="1141"/>
      <c r="D480" s="1141"/>
      <c r="E480" s="1141"/>
      <c r="F480" s="1141"/>
      <c r="G480" s="1141"/>
      <c r="H480" s="1141"/>
      <c r="I480" s="1141"/>
      <c r="J480" s="1141"/>
      <c r="K480" s="1141"/>
      <c r="L480" s="1141"/>
      <c r="M480" s="1141"/>
      <c r="N480" s="1141"/>
      <c r="O480" s="1141"/>
      <c r="P480" s="1141"/>
      <c r="Q480" s="1141"/>
      <c r="R480" s="1141"/>
      <c r="S480" s="1141"/>
      <c r="T480" s="1141"/>
      <c r="U480" s="1141"/>
      <c r="V480" s="1141"/>
      <c r="W480" s="1141"/>
      <c r="X480" s="1141"/>
      <c r="Y480" s="1141"/>
      <c r="Z480" s="1141"/>
      <c r="AA480" s="1141"/>
      <c r="AB480" s="1141"/>
      <c r="AC480" s="1141"/>
      <c r="AD480" s="1141"/>
      <c r="AE480" s="1141"/>
      <c r="AF480" s="1141"/>
      <c r="AG480" s="1141"/>
      <c r="AH480" s="1141"/>
      <c r="AI480" s="1141"/>
      <c r="AJ480" s="1141"/>
      <c r="AK480" s="1141"/>
      <c r="AL480" s="1141"/>
      <c r="AM480" s="1141"/>
      <c r="AN480" s="1141"/>
      <c r="AO480" s="1141"/>
      <c r="AP480" s="1141"/>
      <c r="AQ480" s="1141"/>
      <c r="AR480" s="1141"/>
      <c r="AS480" s="1141"/>
      <c r="AT480" s="1141"/>
      <c r="AU480" s="1141"/>
      <c r="AV480" s="1141"/>
      <c r="AW480" s="1141"/>
      <c r="AX480" s="1141"/>
    </row>
    <row r="481">
      <c r="A481" s="858"/>
      <c r="B481" s="1143"/>
      <c r="C481" s="1141"/>
      <c r="D481" s="1141"/>
      <c r="E481" s="1141"/>
      <c r="F481" s="1141"/>
      <c r="G481" s="1141"/>
      <c r="H481" s="1141"/>
      <c r="I481" s="1141"/>
      <c r="J481" s="1141"/>
      <c r="K481" s="1141"/>
      <c r="L481" s="1141"/>
      <c r="M481" s="1141"/>
      <c r="N481" s="1141"/>
      <c r="O481" s="1141"/>
      <c r="P481" s="1141"/>
      <c r="Q481" s="1141"/>
      <c r="R481" s="1141"/>
      <c r="S481" s="1141"/>
      <c r="T481" s="1141"/>
      <c r="U481" s="1141"/>
      <c r="V481" s="1141"/>
      <c r="W481" s="1141"/>
      <c r="X481" s="1141"/>
      <c r="Y481" s="1141"/>
      <c r="Z481" s="1141"/>
      <c r="AA481" s="1141"/>
      <c r="AB481" s="1141"/>
      <c r="AC481" s="1141"/>
      <c r="AD481" s="1141"/>
      <c r="AE481" s="1141"/>
      <c r="AF481" s="1141"/>
      <c r="AG481" s="1141"/>
      <c r="AH481" s="1141"/>
      <c r="AI481" s="1141"/>
      <c r="AJ481" s="1141"/>
      <c r="AK481" s="1141"/>
      <c r="AL481" s="1141"/>
      <c r="AM481" s="1141"/>
      <c r="AN481" s="1141"/>
      <c r="AO481" s="1141"/>
      <c r="AP481" s="1141"/>
      <c r="AQ481" s="1141"/>
      <c r="AR481" s="1141"/>
      <c r="AS481" s="1141"/>
      <c r="AT481" s="1141"/>
      <c r="AU481" s="1141"/>
      <c r="AV481" s="1141"/>
      <c r="AW481" s="1141"/>
      <c r="AX481" s="1141"/>
    </row>
    <row r="482">
      <c r="A482" s="858"/>
      <c r="B482" s="1143"/>
      <c r="C482" s="1141"/>
      <c r="D482" s="1141"/>
      <c r="E482" s="1141"/>
      <c r="F482" s="1141"/>
      <c r="G482" s="1141"/>
      <c r="H482" s="1141"/>
      <c r="I482" s="1141"/>
      <c r="J482" s="1141"/>
      <c r="K482" s="1141"/>
      <c r="L482" s="1141"/>
      <c r="M482" s="1141"/>
      <c r="N482" s="1141"/>
      <c r="O482" s="1141"/>
      <c r="P482" s="1141"/>
      <c r="Q482" s="1141"/>
      <c r="R482" s="1141"/>
      <c r="S482" s="1141"/>
      <c r="T482" s="1141"/>
      <c r="U482" s="1141"/>
      <c r="V482" s="1141"/>
      <c r="W482" s="1141"/>
      <c r="X482" s="1141"/>
      <c r="Y482" s="1141"/>
      <c r="Z482" s="1141"/>
      <c r="AA482" s="1141"/>
      <c r="AB482" s="1141"/>
      <c r="AC482" s="1141"/>
      <c r="AD482" s="1141"/>
      <c r="AE482" s="1141"/>
      <c r="AF482" s="1141"/>
      <c r="AG482" s="1141"/>
      <c r="AH482" s="1141"/>
      <c r="AI482" s="1141"/>
      <c r="AJ482" s="1141"/>
      <c r="AK482" s="1141"/>
      <c r="AL482" s="1141"/>
      <c r="AM482" s="1141"/>
      <c r="AN482" s="1141"/>
      <c r="AO482" s="1141"/>
      <c r="AP482" s="1141"/>
      <c r="AQ482" s="1141"/>
      <c r="AR482" s="1141"/>
      <c r="AS482" s="1141"/>
      <c r="AT482" s="1141"/>
      <c r="AU482" s="1141"/>
      <c r="AV482" s="1141"/>
      <c r="AW482" s="1141"/>
      <c r="AX482" s="1141"/>
    </row>
    <row r="483">
      <c r="A483" s="858"/>
      <c r="B483" s="1143"/>
      <c r="C483" s="1141"/>
      <c r="D483" s="1141"/>
      <c r="E483" s="1141"/>
      <c r="F483" s="1141"/>
      <c r="G483" s="1141"/>
      <c r="H483" s="1141"/>
      <c r="I483" s="1141"/>
      <c r="J483" s="1141"/>
      <c r="K483" s="1141"/>
      <c r="L483" s="1141"/>
      <c r="M483" s="1141"/>
      <c r="N483" s="1141"/>
      <c r="O483" s="1141"/>
      <c r="P483" s="1141"/>
      <c r="Q483" s="1141"/>
      <c r="R483" s="1141"/>
      <c r="S483" s="1141"/>
      <c r="T483" s="1141"/>
      <c r="U483" s="1141"/>
      <c r="V483" s="1141"/>
      <c r="W483" s="1141"/>
      <c r="X483" s="1141"/>
      <c r="Y483" s="1141"/>
      <c r="Z483" s="1141"/>
      <c r="AA483" s="1141"/>
      <c r="AB483" s="1141"/>
      <c r="AC483" s="1141"/>
      <c r="AD483" s="1141"/>
      <c r="AE483" s="1141"/>
      <c r="AF483" s="1141"/>
      <c r="AG483" s="1141"/>
      <c r="AH483" s="1141"/>
      <c r="AI483" s="1141"/>
      <c r="AJ483" s="1141"/>
      <c r="AK483" s="1141"/>
      <c r="AL483" s="1141"/>
      <c r="AM483" s="1141"/>
      <c r="AN483" s="1141"/>
      <c r="AO483" s="1141"/>
      <c r="AP483" s="1141"/>
      <c r="AQ483" s="1141"/>
      <c r="AR483" s="1141"/>
      <c r="AS483" s="1141"/>
      <c r="AT483" s="1141"/>
      <c r="AU483" s="1141"/>
      <c r="AV483" s="1141"/>
      <c r="AW483" s="1141"/>
      <c r="AX483" s="1141"/>
    </row>
    <row r="484">
      <c r="A484" s="858"/>
      <c r="B484" s="1143"/>
      <c r="C484" s="1141"/>
      <c r="D484" s="1141"/>
      <c r="E484" s="1141"/>
      <c r="F484" s="1141"/>
      <c r="G484" s="1141"/>
      <c r="H484" s="1141"/>
      <c r="I484" s="1141"/>
      <c r="J484" s="1141"/>
      <c r="K484" s="1141"/>
      <c r="L484" s="1141"/>
      <c r="M484" s="1141"/>
      <c r="N484" s="1141"/>
      <c r="O484" s="1141"/>
      <c r="P484" s="1141"/>
      <c r="Q484" s="1141"/>
      <c r="R484" s="1141"/>
      <c r="S484" s="1141"/>
      <c r="T484" s="1141"/>
      <c r="U484" s="1141"/>
      <c r="V484" s="1141"/>
      <c r="W484" s="1141"/>
      <c r="X484" s="1141"/>
      <c r="Y484" s="1141"/>
      <c r="Z484" s="1141"/>
      <c r="AA484" s="1141"/>
      <c r="AB484" s="1141"/>
      <c r="AC484" s="1141"/>
      <c r="AD484" s="1141"/>
      <c r="AE484" s="1141"/>
      <c r="AF484" s="1141"/>
      <c r="AG484" s="1141"/>
      <c r="AH484" s="1141"/>
      <c r="AI484" s="1141"/>
      <c r="AJ484" s="1141"/>
      <c r="AK484" s="1141"/>
      <c r="AL484" s="1141"/>
      <c r="AM484" s="1141"/>
      <c r="AN484" s="1141"/>
      <c r="AO484" s="1141"/>
      <c r="AP484" s="1141"/>
      <c r="AQ484" s="1141"/>
      <c r="AR484" s="1141"/>
      <c r="AS484" s="1141"/>
      <c r="AT484" s="1141"/>
      <c r="AU484" s="1141"/>
      <c r="AV484" s="1141"/>
      <c r="AW484" s="1141"/>
      <c r="AX484" s="1141"/>
    </row>
    <row r="485">
      <c r="A485" s="858"/>
      <c r="B485" s="1143"/>
      <c r="C485" s="1141"/>
      <c r="D485" s="1141"/>
      <c r="E485" s="1141"/>
      <c r="F485" s="1141"/>
      <c r="G485" s="1141"/>
      <c r="H485" s="1141"/>
      <c r="I485" s="1141"/>
      <c r="J485" s="1141"/>
      <c r="K485" s="1141"/>
      <c r="L485" s="1141"/>
      <c r="M485" s="1141"/>
      <c r="N485" s="1141"/>
      <c r="O485" s="1141"/>
      <c r="P485" s="1141"/>
      <c r="Q485" s="1141"/>
      <c r="R485" s="1141"/>
      <c r="S485" s="1141"/>
      <c r="T485" s="1141"/>
      <c r="U485" s="1141"/>
      <c r="V485" s="1141"/>
      <c r="W485" s="1141"/>
      <c r="X485" s="1141"/>
      <c r="Y485" s="1141"/>
      <c r="Z485" s="1141"/>
      <c r="AA485" s="1141"/>
      <c r="AB485" s="1141"/>
      <c r="AC485" s="1141"/>
      <c r="AD485" s="1141"/>
      <c r="AE485" s="1141"/>
      <c r="AF485" s="1141"/>
      <c r="AG485" s="1141"/>
      <c r="AH485" s="1141"/>
      <c r="AI485" s="1141"/>
      <c r="AJ485" s="1141"/>
      <c r="AK485" s="1141"/>
      <c r="AL485" s="1141"/>
      <c r="AM485" s="1141"/>
      <c r="AN485" s="1141"/>
      <c r="AO485" s="1141"/>
      <c r="AP485" s="1141"/>
      <c r="AQ485" s="1141"/>
      <c r="AR485" s="1141"/>
      <c r="AS485" s="1141"/>
      <c r="AT485" s="1141"/>
      <c r="AU485" s="1141"/>
      <c r="AV485" s="1141"/>
      <c r="AW485" s="1141"/>
      <c r="AX485" s="1141"/>
    </row>
    <row r="486">
      <c r="A486" s="858"/>
      <c r="B486" s="1143"/>
      <c r="C486" s="1141"/>
      <c r="D486" s="1141"/>
      <c r="E486" s="1141"/>
      <c r="F486" s="1141"/>
      <c r="G486" s="1141"/>
      <c r="H486" s="1141"/>
      <c r="I486" s="1141"/>
      <c r="J486" s="1141"/>
      <c r="K486" s="1141"/>
      <c r="L486" s="1141"/>
      <c r="M486" s="1141"/>
      <c r="N486" s="1141"/>
      <c r="O486" s="1141"/>
      <c r="P486" s="1141"/>
      <c r="Q486" s="1141"/>
      <c r="R486" s="1141"/>
      <c r="S486" s="1141"/>
      <c r="T486" s="1141"/>
      <c r="U486" s="1141"/>
      <c r="V486" s="1141"/>
      <c r="W486" s="1141"/>
      <c r="X486" s="1141"/>
      <c r="Y486" s="1141"/>
      <c r="Z486" s="1141"/>
      <c r="AA486" s="1141"/>
      <c r="AB486" s="1141"/>
      <c r="AC486" s="1141"/>
      <c r="AD486" s="1141"/>
      <c r="AE486" s="1141"/>
      <c r="AF486" s="1141"/>
      <c r="AG486" s="1141"/>
      <c r="AH486" s="1141"/>
      <c r="AI486" s="1141"/>
      <c r="AJ486" s="1141"/>
      <c r="AK486" s="1141"/>
      <c r="AL486" s="1141"/>
      <c r="AM486" s="1141"/>
      <c r="AN486" s="1141"/>
      <c r="AO486" s="1141"/>
      <c r="AP486" s="1141"/>
      <c r="AQ486" s="1141"/>
      <c r="AR486" s="1141"/>
      <c r="AS486" s="1141"/>
      <c r="AT486" s="1141"/>
      <c r="AU486" s="1141"/>
      <c r="AV486" s="1141"/>
      <c r="AW486" s="1141"/>
      <c r="AX486" s="1141"/>
    </row>
    <row r="487">
      <c r="A487" s="858"/>
      <c r="B487" s="1143"/>
      <c r="C487" s="1141"/>
      <c r="D487" s="1141"/>
      <c r="E487" s="1141"/>
      <c r="F487" s="1141"/>
      <c r="G487" s="1141"/>
      <c r="H487" s="1141"/>
      <c r="I487" s="1141"/>
      <c r="J487" s="1141"/>
      <c r="K487" s="1141"/>
      <c r="L487" s="1141"/>
      <c r="M487" s="1141"/>
      <c r="N487" s="1141"/>
      <c r="O487" s="1141"/>
      <c r="P487" s="1141"/>
      <c r="Q487" s="1141"/>
      <c r="R487" s="1141"/>
      <c r="S487" s="1141"/>
      <c r="T487" s="1141"/>
      <c r="U487" s="1141"/>
      <c r="V487" s="1141"/>
      <c r="W487" s="1141"/>
      <c r="X487" s="1141"/>
      <c r="Y487" s="1141"/>
      <c r="Z487" s="1141"/>
      <c r="AA487" s="1141"/>
      <c r="AB487" s="1141"/>
      <c r="AC487" s="1141"/>
      <c r="AD487" s="1141"/>
      <c r="AE487" s="1141"/>
      <c r="AF487" s="1141"/>
      <c r="AG487" s="1141"/>
      <c r="AH487" s="1141"/>
      <c r="AI487" s="1141"/>
      <c r="AJ487" s="1141"/>
      <c r="AK487" s="1141"/>
      <c r="AL487" s="1141"/>
      <c r="AM487" s="1141"/>
      <c r="AN487" s="1141"/>
      <c r="AO487" s="1141"/>
      <c r="AP487" s="1141"/>
      <c r="AQ487" s="1141"/>
      <c r="AR487" s="1141"/>
      <c r="AS487" s="1141"/>
      <c r="AT487" s="1141"/>
      <c r="AU487" s="1141"/>
      <c r="AV487" s="1141"/>
      <c r="AW487" s="1141"/>
      <c r="AX487" s="1141"/>
    </row>
    <row r="488">
      <c r="A488" s="858"/>
      <c r="B488" s="1143"/>
      <c r="C488" s="1141"/>
      <c r="D488" s="1141"/>
      <c r="E488" s="1141"/>
      <c r="F488" s="1141"/>
      <c r="G488" s="1141"/>
      <c r="H488" s="1141"/>
      <c r="I488" s="1141"/>
      <c r="J488" s="1141"/>
      <c r="K488" s="1141"/>
      <c r="L488" s="1141"/>
      <c r="M488" s="1141"/>
      <c r="N488" s="1141"/>
      <c r="O488" s="1141"/>
      <c r="P488" s="1141"/>
      <c r="Q488" s="1141"/>
      <c r="R488" s="1141"/>
      <c r="S488" s="1141"/>
      <c r="T488" s="1141"/>
      <c r="U488" s="1141"/>
      <c r="V488" s="1141"/>
      <c r="W488" s="1141"/>
      <c r="X488" s="1141"/>
      <c r="Y488" s="1141"/>
      <c r="Z488" s="1141"/>
      <c r="AA488" s="1141"/>
      <c r="AB488" s="1141"/>
      <c r="AC488" s="1141"/>
      <c r="AD488" s="1141"/>
      <c r="AE488" s="1141"/>
      <c r="AF488" s="1141"/>
      <c r="AG488" s="1141"/>
      <c r="AH488" s="1141"/>
      <c r="AI488" s="1141"/>
      <c r="AJ488" s="1141"/>
      <c r="AK488" s="1141"/>
      <c r="AL488" s="1141"/>
      <c r="AM488" s="1141"/>
      <c r="AN488" s="1141"/>
      <c r="AO488" s="1141"/>
      <c r="AP488" s="1141"/>
      <c r="AQ488" s="1141"/>
      <c r="AR488" s="1141"/>
      <c r="AS488" s="1141"/>
      <c r="AT488" s="1141"/>
      <c r="AU488" s="1141"/>
      <c r="AV488" s="1141"/>
      <c r="AW488" s="1141"/>
      <c r="AX488" s="1141"/>
    </row>
    <row r="489">
      <c r="A489" s="858"/>
      <c r="B489" s="1143"/>
      <c r="C489" s="1141"/>
      <c r="D489" s="1141"/>
      <c r="E489" s="1141"/>
      <c r="F489" s="1141"/>
      <c r="G489" s="1141"/>
      <c r="H489" s="1141"/>
      <c r="I489" s="1141"/>
      <c r="J489" s="1141"/>
      <c r="K489" s="1141"/>
      <c r="L489" s="1141"/>
      <c r="M489" s="1141"/>
      <c r="N489" s="1141"/>
      <c r="O489" s="1141"/>
      <c r="P489" s="1141"/>
      <c r="Q489" s="1141"/>
      <c r="R489" s="1141"/>
      <c r="S489" s="1141"/>
      <c r="T489" s="1141"/>
      <c r="U489" s="1141"/>
      <c r="V489" s="1141"/>
      <c r="W489" s="1141"/>
      <c r="X489" s="1141"/>
      <c r="Y489" s="1141"/>
      <c r="Z489" s="1141"/>
      <c r="AA489" s="1141"/>
      <c r="AB489" s="1141"/>
      <c r="AC489" s="1141"/>
      <c r="AD489" s="1141"/>
      <c r="AE489" s="1141"/>
      <c r="AF489" s="1141"/>
      <c r="AG489" s="1141"/>
      <c r="AH489" s="1141"/>
      <c r="AI489" s="1141"/>
      <c r="AJ489" s="1141"/>
      <c r="AK489" s="1141"/>
      <c r="AL489" s="1141"/>
      <c r="AM489" s="1141"/>
      <c r="AN489" s="1141"/>
      <c r="AO489" s="1141"/>
      <c r="AP489" s="1141"/>
      <c r="AQ489" s="1141"/>
      <c r="AR489" s="1141"/>
      <c r="AS489" s="1141"/>
      <c r="AT489" s="1141"/>
      <c r="AU489" s="1141"/>
      <c r="AV489" s="1141"/>
      <c r="AW489" s="1141"/>
      <c r="AX489" s="1141"/>
    </row>
    <row r="490">
      <c r="A490" s="858"/>
      <c r="B490" s="1143"/>
      <c r="C490" s="1141"/>
      <c r="D490" s="1141"/>
      <c r="E490" s="1141"/>
      <c r="F490" s="1141"/>
      <c r="G490" s="1141"/>
      <c r="H490" s="1141"/>
      <c r="I490" s="1141"/>
      <c r="J490" s="1141"/>
      <c r="K490" s="1141"/>
      <c r="L490" s="1141"/>
      <c r="M490" s="1141"/>
      <c r="N490" s="1141"/>
      <c r="O490" s="1141"/>
      <c r="P490" s="1141"/>
      <c r="Q490" s="1141"/>
      <c r="R490" s="1141"/>
      <c r="S490" s="1141"/>
      <c r="T490" s="1141"/>
      <c r="U490" s="1141"/>
      <c r="V490" s="1141"/>
      <c r="W490" s="1141"/>
      <c r="X490" s="1141"/>
      <c r="Y490" s="1141"/>
      <c r="Z490" s="1141"/>
      <c r="AA490" s="1141"/>
      <c r="AB490" s="1141"/>
      <c r="AC490" s="1141"/>
      <c r="AD490" s="1141"/>
      <c r="AE490" s="1141"/>
      <c r="AF490" s="1141"/>
      <c r="AG490" s="1141"/>
      <c r="AH490" s="1141"/>
      <c r="AI490" s="1141"/>
      <c r="AJ490" s="1141"/>
      <c r="AK490" s="1141"/>
      <c r="AL490" s="1141"/>
      <c r="AM490" s="1141"/>
      <c r="AN490" s="1141"/>
      <c r="AO490" s="1141"/>
      <c r="AP490" s="1141"/>
      <c r="AQ490" s="1141"/>
      <c r="AR490" s="1141"/>
      <c r="AS490" s="1141"/>
      <c r="AT490" s="1141"/>
      <c r="AU490" s="1141"/>
      <c r="AV490" s="1141"/>
      <c r="AW490" s="1141"/>
      <c r="AX490" s="1141"/>
    </row>
    <row r="491">
      <c r="A491" s="858"/>
      <c r="B491" s="1143"/>
      <c r="C491" s="1141"/>
      <c r="D491" s="1141"/>
      <c r="E491" s="1141"/>
      <c r="F491" s="1141"/>
      <c r="G491" s="1141"/>
      <c r="H491" s="1141"/>
      <c r="I491" s="1141"/>
      <c r="J491" s="1141"/>
      <c r="K491" s="1141"/>
      <c r="L491" s="1141"/>
      <c r="M491" s="1141"/>
      <c r="N491" s="1141"/>
      <c r="O491" s="1141"/>
      <c r="P491" s="1141"/>
      <c r="Q491" s="1141"/>
      <c r="R491" s="1141"/>
      <c r="S491" s="1141"/>
      <c r="T491" s="1141"/>
      <c r="U491" s="1141"/>
      <c r="V491" s="1141"/>
      <c r="W491" s="1141"/>
      <c r="X491" s="1141"/>
      <c r="Y491" s="1141"/>
      <c r="Z491" s="1141"/>
      <c r="AA491" s="1141"/>
      <c r="AB491" s="1141"/>
      <c r="AC491" s="1141"/>
      <c r="AD491" s="1141"/>
      <c r="AE491" s="1141"/>
      <c r="AF491" s="1141"/>
      <c r="AG491" s="1141"/>
      <c r="AH491" s="1141"/>
      <c r="AI491" s="1141"/>
      <c r="AJ491" s="1141"/>
      <c r="AK491" s="1141"/>
      <c r="AL491" s="1141"/>
      <c r="AM491" s="1141"/>
      <c r="AN491" s="1141"/>
      <c r="AO491" s="1141"/>
      <c r="AP491" s="1141"/>
      <c r="AQ491" s="1141"/>
      <c r="AR491" s="1141"/>
      <c r="AS491" s="1141"/>
      <c r="AT491" s="1141"/>
      <c r="AU491" s="1141"/>
      <c r="AV491" s="1141"/>
      <c r="AW491" s="1141"/>
      <c r="AX491" s="1141"/>
    </row>
    <row r="492">
      <c r="A492" s="858"/>
      <c r="B492" s="1143"/>
      <c r="C492" s="1141"/>
      <c r="D492" s="1141"/>
      <c r="E492" s="1141"/>
      <c r="F492" s="1141"/>
      <c r="G492" s="1141"/>
      <c r="H492" s="1141"/>
      <c r="I492" s="1141"/>
      <c r="J492" s="1141"/>
      <c r="K492" s="1141"/>
      <c r="L492" s="1141"/>
      <c r="M492" s="1141"/>
      <c r="N492" s="1141"/>
      <c r="O492" s="1141"/>
      <c r="P492" s="1141"/>
      <c r="Q492" s="1141"/>
      <c r="R492" s="1141"/>
      <c r="S492" s="1141"/>
      <c r="T492" s="1141"/>
      <c r="U492" s="1141"/>
      <c r="V492" s="1141"/>
      <c r="W492" s="1141"/>
      <c r="X492" s="1141"/>
      <c r="Y492" s="1141"/>
      <c r="Z492" s="1141"/>
      <c r="AA492" s="1141"/>
      <c r="AB492" s="1141"/>
      <c r="AC492" s="1141"/>
      <c r="AD492" s="1141"/>
      <c r="AE492" s="1141"/>
      <c r="AF492" s="1141"/>
      <c r="AG492" s="1141"/>
      <c r="AH492" s="1141"/>
      <c r="AI492" s="1141"/>
      <c r="AJ492" s="1141"/>
      <c r="AK492" s="1141"/>
      <c r="AL492" s="1141"/>
      <c r="AM492" s="1141"/>
      <c r="AN492" s="1141"/>
      <c r="AO492" s="1141"/>
      <c r="AP492" s="1141"/>
      <c r="AQ492" s="1141"/>
      <c r="AR492" s="1141"/>
      <c r="AS492" s="1141"/>
      <c r="AT492" s="1141"/>
      <c r="AU492" s="1141"/>
      <c r="AV492" s="1141"/>
      <c r="AW492" s="1141"/>
      <c r="AX492" s="1141"/>
    </row>
    <row r="493">
      <c r="A493" s="858"/>
      <c r="B493" s="1143"/>
      <c r="C493" s="1141"/>
      <c r="D493" s="1141"/>
      <c r="E493" s="1141"/>
      <c r="F493" s="1141"/>
      <c r="G493" s="1141"/>
      <c r="H493" s="1141"/>
      <c r="I493" s="1141"/>
      <c r="J493" s="1141"/>
      <c r="K493" s="1141"/>
      <c r="L493" s="1141"/>
      <c r="M493" s="1141"/>
      <c r="N493" s="1141"/>
      <c r="O493" s="1141"/>
      <c r="P493" s="1141"/>
      <c r="Q493" s="1141"/>
      <c r="R493" s="1141"/>
      <c r="S493" s="1141"/>
      <c r="T493" s="1141"/>
      <c r="U493" s="1141"/>
      <c r="V493" s="1141"/>
      <c r="W493" s="1141"/>
      <c r="X493" s="1141"/>
      <c r="Y493" s="1141"/>
      <c r="Z493" s="1141"/>
      <c r="AA493" s="1141"/>
      <c r="AB493" s="1141"/>
      <c r="AC493" s="1141"/>
      <c r="AD493" s="1141"/>
      <c r="AE493" s="1141"/>
      <c r="AF493" s="1141"/>
      <c r="AG493" s="1141"/>
      <c r="AH493" s="1141"/>
      <c r="AI493" s="1141"/>
      <c r="AJ493" s="1141"/>
      <c r="AK493" s="1141"/>
      <c r="AL493" s="1141"/>
      <c r="AM493" s="1141"/>
      <c r="AN493" s="1141"/>
      <c r="AO493" s="1141"/>
      <c r="AP493" s="1141"/>
      <c r="AQ493" s="1141"/>
      <c r="AR493" s="1141"/>
      <c r="AS493" s="1141"/>
      <c r="AT493" s="1141"/>
      <c r="AU493" s="1141"/>
      <c r="AV493" s="1141"/>
      <c r="AW493" s="1141"/>
      <c r="AX493" s="1141"/>
    </row>
    <row r="494">
      <c r="A494" s="858"/>
      <c r="B494" s="1143"/>
      <c r="C494" s="1141"/>
      <c r="D494" s="1141"/>
      <c r="E494" s="1141"/>
      <c r="F494" s="1141"/>
      <c r="G494" s="1141"/>
      <c r="H494" s="1141"/>
      <c r="I494" s="1141"/>
      <c r="J494" s="1141"/>
      <c r="K494" s="1141"/>
      <c r="L494" s="1141"/>
      <c r="M494" s="1141"/>
      <c r="N494" s="1141"/>
      <c r="O494" s="1141"/>
      <c r="P494" s="1141"/>
      <c r="Q494" s="1141"/>
      <c r="R494" s="1141"/>
      <c r="S494" s="1141"/>
      <c r="T494" s="1141"/>
      <c r="U494" s="1141"/>
      <c r="V494" s="1141"/>
      <c r="W494" s="1141"/>
      <c r="X494" s="1141"/>
      <c r="Y494" s="1141"/>
      <c r="Z494" s="1141"/>
      <c r="AA494" s="1141"/>
      <c r="AB494" s="1141"/>
      <c r="AC494" s="1141"/>
      <c r="AD494" s="1141"/>
      <c r="AE494" s="1141"/>
      <c r="AF494" s="1141"/>
      <c r="AG494" s="1141"/>
      <c r="AH494" s="1141"/>
      <c r="AI494" s="1141"/>
      <c r="AJ494" s="1141"/>
      <c r="AK494" s="1141"/>
      <c r="AL494" s="1141"/>
      <c r="AM494" s="1141"/>
      <c r="AN494" s="1141"/>
      <c r="AO494" s="1141"/>
      <c r="AP494" s="1141"/>
      <c r="AQ494" s="1141"/>
      <c r="AR494" s="1141"/>
      <c r="AS494" s="1141"/>
      <c r="AT494" s="1141"/>
      <c r="AU494" s="1141"/>
      <c r="AV494" s="1141"/>
      <c r="AW494" s="1141"/>
      <c r="AX494" s="1141"/>
    </row>
    <row r="495">
      <c r="A495" s="858"/>
      <c r="B495" s="1143"/>
      <c r="C495" s="1141"/>
      <c r="D495" s="1141"/>
      <c r="E495" s="1141"/>
      <c r="F495" s="1141"/>
      <c r="G495" s="1141"/>
      <c r="H495" s="1141"/>
      <c r="I495" s="1141"/>
      <c r="J495" s="1141"/>
      <c r="K495" s="1141"/>
      <c r="L495" s="1141"/>
      <c r="M495" s="1141"/>
      <c r="N495" s="1141"/>
      <c r="O495" s="1141"/>
      <c r="P495" s="1141"/>
      <c r="Q495" s="1141"/>
      <c r="R495" s="1141"/>
      <c r="S495" s="1141"/>
      <c r="T495" s="1141"/>
      <c r="U495" s="1141"/>
      <c r="V495" s="1141"/>
      <c r="W495" s="1141"/>
      <c r="X495" s="1141"/>
      <c r="Y495" s="1141"/>
      <c r="Z495" s="1141"/>
      <c r="AA495" s="1141"/>
      <c r="AB495" s="1141"/>
      <c r="AC495" s="1141"/>
      <c r="AD495" s="1141"/>
      <c r="AE495" s="1141"/>
      <c r="AF495" s="1141"/>
      <c r="AG495" s="1141"/>
      <c r="AH495" s="1141"/>
      <c r="AI495" s="1141"/>
      <c r="AJ495" s="1141"/>
      <c r="AK495" s="1141"/>
      <c r="AL495" s="1141"/>
      <c r="AM495" s="1141"/>
      <c r="AN495" s="1141"/>
      <c r="AO495" s="1141"/>
      <c r="AP495" s="1141"/>
      <c r="AQ495" s="1141"/>
      <c r="AR495" s="1141"/>
      <c r="AS495" s="1141"/>
      <c r="AT495" s="1141"/>
      <c r="AU495" s="1141"/>
      <c r="AV495" s="1141"/>
      <c r="AW495" s="1141"/>
      <c r="AX495" s="1141"/>
    </row>
    <row r="496">
      <c r="A496" s="858"/>
      <c r="B496" s="1143"/>
      <c r="C496" s="1141"/>
      <c r="D496" s="1141"/>
      <c r="E496" s="1141"/>
      <c r="F496" s="1141"/>
      <c r="G496" s="1141"/>
      <c r="H496" s="1141"/>
      <c r="I496" s="1141"/>
      <c r="J496" s="1141"/>
      <c r="K496" s="1141"/>
      <c r="L496" s="1141"/>
      <c r="M496" s="1141"/>
      <c r="N496" s="1141"/>
      <c r="O496" s="1141"/>
      <c r="P496" s="1141"/>
      <c r="Q496" s="1141"/>
      <c r="R496" s="1141"/>
      <c r="S496" s="1141"/>
      <c r="T496" s="1141"/>
      <c r="U496" s="1141"/>
      <c r="V496" s="1141"/>
      <c r="W496" s="1141"/>
      <c r="X496" s="1141"/>
      <c r="Y496" s="1141"/>
      <c r="Z496" s="1141"/>
      <c r="AA496" s="1141"/>
      <c r="AB496" s="1141"/>
      <c r="AC496" s="1141"/>
      <c r="AD496" s="1141"/>
      <c r="AE496" s="1141"/>
      <c r="AF496" s="1141"/>
      <c r="AG496" s="1141"/>
      <c r="AH496" s="1141"/>
      <c r="AI496" s="1141"/>
      <c r="AJ496" s="1141"/>
      <c r="AK496" s="1141"/>
      <c r="AL496" s="1141"/>
      <c r="AM496" s="1141"/>
      <c r="AN496" s="1141"/>
      <c r="AO496" s="1141"/>
      <c r="AP496" s="1141"/>
      <c r="AQ496" s="1141"/>
      <c r="AR496" s="1141"/>
      <c r="AS496" s="1141"/>
      <c r="AT496" s="1141"/>
      <c r="AU496" s="1141"/>
      <c r="AV496" s="1141"/>
      <c r="AW496" s="1141"/>
      <c r="AX496" s="1141"/>
    </row>
    <row r="497">
      <c r="A497" s="858"/>
      <c r="B497" s="1143"/>
      <c r="C497" s="1141"/>
      <c r="D497" s="1141"/>
      <c r="E497" s="1141"/>
      <c r="F497" s="1141"/>
      <c r="G497" s="1141"/>
      <c r="H497" s="1141"/>
      <c r="I497" s="1141"/>
      <c r="J497" s="1141"/>
      <c r="K497" s="1141"/>
      <c r="L497" s="1141"/>
      <c r="M497" s="1141"/>
      <c r="N497" s="1141"/>
      <c r="O497" s="1141"/>
      <c r="P497" s="1141"/>
      <c r="Q497" s="1141"/>
      <c r="R497" s="1141"/>
      <c r="S497" s="1141"/>
      <c r="T497" s="1141"/>
      <c r="U497" s="1141"/>
      <c r="V497" s="1141"/>
      <c r="W497" s="1141"/>
      <c r="X497" s="1141"/>
      <c r="Y497" s="1141"/>
      <c r="Z497" s="1141"/>
      <c r="AA497" s="1141"/>
      <c r="AB497" s="1141"/>
      <c r="AC497" s="1141"/>
      <c r="AD497" s="1141"/>
      <c r="AE497" s="1141"/>
      <c r="AF497" s="1141"/>
      <c r="AG497" s="1141"/>
      <c r="AH497" s="1141"/>
      <c r="AI497" s="1141"/>
      <c r="AJ497" s="1141"/>
      <c r="AK497" s="1141"/>
      <c r="AL497" s="1141"/>
      <c r="AM497" s="1141"/>
      <c r="AN497" s="1141"/>
      <c r="AO497" s="1141"/>
      <c r="AP497" s="1141"/>
      <c r="AQ497" s="1141"/>
      <c r="AR497" s="1141"/>
      <c r="AS497" s="1141"/>
      <c r="AT497" s="1141"/>
      <c r="AU497" s="1141"/>
      <c r="AV497" s="1141"/>
      <c r="AW497" s="1141"/>
      <c r="AX497" s="1141"/>
    </row>
    <row r="498">
      <c r="A498" s="858"/>
      <c r="B498" s="1143"/>
      <c r="C498" s="1141"/>
      <c r="D498" s="1141"/>
      <c r="E498" s="1141"/>
      <c r="F498" s="1141"/>
      <c r="G498" s="1141"/>
      <c r="H498" s="1141"/>
      <c r="I498" s="1141"/>
      <c r="J498" s="1141"/>
      <c r="K498" s="1141"/>
      <c r="L498" s="1141"/>
      <c r="M498" s="1141"/>
      <c r="N498" s="1141"/>
      <c r="O498" s="1141"/>
      <c r="P498" s="1141"/>
      <c r="Q498" s="1141"/>
      <c r="R498" s="1141"/>
      <c r="S498" s="1141"/>
      <c r="T498" s="1141"/>
      <c r="U498" s="1141"/>
      <c r="V498" s="1141"/>
      <c r="W498" s="1141"/>
      <c r="X498" s="1141"/>
      <c r="Y498" s="1141"/>
      <c r="Z498" s="1141"/>
      <c r="AA498" s="1141"/>
      <c r="AB498" s="1141"/>
      <c r="AC498" s="1141"/>
      <c r="AD498" s="1141"/>
      <c r="AE498" s="1141"/>
      <c r="AF498" s="1141"/>
      <c r="AG498" s="1141"/>
      <c r="AH498" s="1141"/>
      <c r="AI498" s="1141"/>
      <c r="AJ498" s="1141"/>
      <c r="AK498" s="1141"/>
      <c r="AL498" s="1141"/>
      <c r="AM498" s="1141"/>
      <c r="AN498" s="1141"/>
      <c r="AO498" s="1141"/>
      <c r="AP498" s="1141"/>
      <c r="AQ498" s="1141"/>
      <c r="AR498" s="1141"/>
      <c r="AS498" s="1141"/>
      <c r="AT498" s="1141"/>
      <c r="AU498" s="1141"/>
      <c r="AV498" s="1141"/>
      <c r="AW498" s="1141"/>
      <c r="AX498" s="1141"/>
    </row>
    <row r="499">
      <c r="A499" s="858"/>
      <c r="B499" s="1143"/>
      <c r="C499" s="1141"/>
      <c r="D499" s="1141"/>
      <c r="E499" s="1141"/>
      <c r="F499" s="1141"/>
      <c r="G499" s="1141"/>
      <c r="H499" s="1141"/>
      <c r="I499" s="1141"/>
      <c r="J499" s="1141"/>
      <c r="K499" s="1141"/>
      <c r="L499" s="1141"/>
      <c r="M499" s="1141"/>
      <c r="N499" s="1141"/>
      <c r="O499" s="1141"/>
      <c r="P499" s="1141"/>
      <c r="Q499" s="1141"/>
      <c r="R499" s="1141"/>
      <c r="S499" s="1141"/>
      <c r="T499" s="1141"/>
      <c r="U499" s="1141"/>
      <c r="V499" s="1141"/>
      <c r="W499" s="1141"/>
      <c r="X499" s="1141"/>
      <c r="Y499" s="1141"/>
      <c r="Z499" s="1141"/>
      <c r="AA499" s="1141"/>
      <c r="AB499" s="1141"/>
      <c r="AC499" s="1141"/>
      <c r="AD499" s="1141"/>
      <c r="AE499" s="1141"/>
      <c r="AF499" s="1141"/>
      <c r="AG499" s="1141"/>
      <c r="AH499" s="1141"/>
      <c r="AI499" s="1141"/>
      <c r="AJ499" s="1141"/>
      <c r="AK499" s="1141"/>
      <c r="AL499" s="1141"/>
      <c r="AM499" s="1141"/>
      <c r="AN499" s="1141"/>
      <c r="AO499" s="1141"/>
      <c r="AP499" s="1141"/>
      <c r="AQ499" s="1141"/>
      <c r="AR499" s="1141"/>
      <c r="AS499" s="1141"/>
      <c r="AT499" s="1141"/>
      <c r="AU499" s="1141"/>
      <c r="AV499" s="1141"/>
      <c r="AW499" s="1141"/>
      <c r="AX499" s="1141"/>
    </row>
    <row r="500">
      <c r="A500" s="858"/>
      <c r="B500" s="1143"/>
      <c r="C500" s="1141"/>
      <c r="D500" s="1141"/>
      <c r="E500" s="1141"/>
      <c r="F500" s="1141"/>
      <c r="G500" s="1141"/>
      <c r="H500" s="1141"/>
      <c r="I500" s="1141"/>
      <c r="J500" s="1141"/>
      <c r="K500" s="1141"/>
      <c r="L500" s="1141"/>
      <c r="M500" s="1141"/>
      <c r="N500" s="1141"/>
      <c r="O500" s="1141"/>
      <c r="P500" s="1141"/>
      <c r="Q500" s="1141"/>
      <c r="R500" s="1141"/>
      <c r="S500" s="1141"/>
      <c r="T500" s="1141"/>
      <c r="U500" s="1141"/>
      <c r="V500" s="1141"/>
      <c r="W500" s="1141"/>
      <c r="X500" s="1141"/>
      <c r="Y500" s="1141"/>
      <c r="Z500" s="1141"/>
      <c r="AA500" s="1141"/>
      <c r="AB500" s="1141"/>
      <c r="AC500" s="1141"/>
      <c r="AD500" s="1141"/>
      <c r="AE500" s="1141"/>
      <c r="AF500" s="1141"/>
      <c r="AG500" s="1141"/>
      <c r="AH500" s="1141"/>
      <c r="AI500" s="1141"/>
      <c r="AJ500" s="1141"/>
      <c r="AK500" s="1141"/>
      <c r="AL500" s="1141"/>
      <c r="AM500" s="1141"/>
      <c r="AN500" s="1141"/>
      <c r="AO500" s="1141"/>
      <c r="AP500" s="1141"/>
      <c r="AQ500" s="1141"/>
      <c r="AR500" s="1141"/>
      <c r="AS500" s="1141"/>
      <c r="AT500" s="1141"/>
      <c r="AU500" s="1141"/>
      <c r="AV500" s="1141"/>
      <c r="AW500" s="1141"/>
      <c r="AX500" s="1141"/>
    </row>
    <row r="501">
      <c r="A501" s="858"/>
      <c r="B501" s="1143"/>
      <c r="C501" s="1141"/>
      <c r="D501" s="1141"/>
      <c r="E501" s="1141"/>
      <c r="F501" s="1141"/>
      <c r="G501" s="1141"/>
      <c r="H501" s="1141"/>
      <c r="I501" s="1141"/>
      <c r="J501" s="1141"/>
      <c r="K501" s="1141"/>
      <c r="L501" s="1141"/>
      <c r="M501" s="1141"/>
      <c r="N501" s="1141"/>
      <c r="O501" s="1141"/>
      <c r="P501" s="1141"/>
      <c r="Q501" s="1141"/>
      <c r="R501" s="1141"/>
      <c r="S501" s="1141"/>
      <c r="T501" s="1141"/>
      <c r="U501" s="1141"/>
      <c r="V501" s="1141"/>
      <c r="W501" s="1141"/>
      <c r="X501" s="1141"/>
      <c r="Y501" s="1141"/>
      <c r="Z501" s="1141"/>
      <c r="AA501" s="1141"/>
      <c r="AB501" s="1141"/>
      <c r="AC501" s="1141"/>
      <c r="AD501" s="1141"/>
      <c r="AE501" s="1141"/>
      <c r="AF501" s="1141"/>
      <c r="AG501" s="1141"/>
      <c r="AH501" s="1141"/>
      <c r="AI501" s="1141"/>
      <c r="AJ501" s="1141"/>
      <c r="AK501" s="1141"/>
      <c r="AL501" s="1141"/>
      <c r="AM501" s="1141"/>
      <c r="AN501" s="1141"/>
      <c r="AO501" s="1141"/>
      <c r="AP501" s="1141"/>
      <c r="AQ501" s="1141"/>
      <c r="AR501" s="1141"/>
      <c r="AS501" s="1141"/>
      <c r="AT501" s="1141"/>
      <c r="AU501" s="1141"/>
      <c r="AV501" s="1141"/>
      <c r="AW501" s="1141"/>
      <c r="AX501" s="1141"/>
    </row>
    <row r="502">
      <c r="A502" s="858"/>
      <c r="B502" s="1143"/>
      <c r="C502" s="1141"/>
      <c r="D502" s="1141"/>
      <c r="E502" s="1141"/>
      <c r="F502" s="1141"/>
      <c r="G502" s="1141"/>
      <c r="H502" s="1141"/>
      <c r="I502" s="1141"/>
      <c r="J502" s="1141"/>
      <c r="K502" s="1141"/>
      <c r="L502" s="1141"/>
      <c r="M502" s="1141"/>
      <c r="N502" s="1141"/>
      <c r="O502" s="1141"/>
      <c r="P502" s="1141"/>
      <c r="Q502" s="1141"/>
      <c r="R502" s="1141"/>
      <c r="S502" s="1141"/>
      <c r="T502" s="1141"/>
      <c r="U502" s="1141"/>
      <c r="V502" s="1141"/>
      <c r="W502" s="1141"/>
      <c r="X502" s="1141"/>
      <c r="Y502" s="1141"/>
      <c r="Z502" s="1141"/>
      <c r="AA502" s="1141"/>
      <c r="AB502" s="1141"/>
      <c r="AC502" s="1141"/>
      <c r="AD502" s="1141"/>
      <c r="AE502" s="1141"/>
      <c r="AF502" s="1141"/>
      <c r="AG502" s="1141"/>
      <c r="AH502" s="1141"/>
      <c r="AI502" s="1141"/>
      <c r="AJ502" s="1141"/>
      <c r="AK502" s="1141"/>
      <c r="AL502" s="1141"/>
      <c r="AM502" s="1141"/>
      <c r="AN502" s="1141"/>
      <c r="AO502" s="1141"/>
      <c r="AP502" s="1141"/>
      <c r="AQ502" s="1141"/>
      <c r="AR502" s="1141"/>
      <c r="AS502" s="1141"/>
      <c r="AT502" s="1141"/>
      <c r="AU502" s="1141"/>
      <c r="AV502" s="1141"/>
      <c r="AW502" s="1141"/>
      <c r="AX502" s="1141"/>
    </row>
    <row r="503">
      <c r="A503" s="858"/>
      <c r="B503" s="1143"/>
      <c r="C503" s="1141"/>
      <c r="D503" s="1141"/>
      <c r="E503" s="1141"/>
      <c r="F503" s="1141"/>
      <c r="G503" s="1141"/>
      <c r="H503" s="1141"/>
      <c r="I503" s="1141"/>
      <c r="J503" s="1141"/>
      <c r="K503" s="1141"/>
      <c r="L503" s="1141"/>
      <c r="M503" s="1141"/>
      <c r="N503" s="1141"/>
      <c r="O503" s="1141"/>
      <c r="P503" s="1141"/>
      <c r="Q503" s="1141"/>
      <c r="R503" s="1141"/>
      <c r="S503" s="1141"/>
      <c r="T503" s="1141"/>
      <c r="U503" s="1141"/>
      <c r="V503" s="1141"/>
      <c r="W503" s="1141"/>
      <c r="X503" s="1141"/>
      <c r="Y503" s="1141"/>
      <c r="Z503" s="1141"/>
      <c r="AA503" s="1141"/>
      <c r="AB503" s="1141"/>
      <c r="AC503" s="1141"/>
      <c r="AD503" s="1141"/>
      <c r="AE503" s="1141"/>
      <c r="AF503" s="1141"/>
      <c r="AG503" s="1141"/>
      <c r="AH503" s="1141"/>
      <c r="AI503" s="1141"/>
      <c r="AJ503" s="1141"/>
      <c r="AK503" s="1141"/>
      <c r="AL503" s="1141"/>
      <c r="AM503" s="1141"/>
      <c r="AN503" s="1141"/>
      <c r="AO503" s="1141"/>
      <c r="AP503" s="1141"/>
      <c r="AQ503" s="1141"/>
      <c r="AR503" s="1141"/>
      <c r="AS503" s="1141"/>
      <c r="AT503" s="1141"/>
      <c r="AU503" s="1141"/>
      <c r="AV503" s="1141"/>
      <c r="AW503" s="1141"/>
      <c r="AX503" s="1141"/>
    </row>
    <row r="504">
      <c r="A504" s="858"/>
      <c r="B504" s="1143"/>
      <c r="C504" s="1141"/>
      <c r="D504" s="1141"/>
      <c r="E504" s="1141"/>
      <c r="F504" s="1141"/>
      <c r="G504" s="1141"/>
      <c r="H504" s="1141"/>
      <c r="I504" s="1141"/>
      <c r="J504" s="1141"/>
      <c r="K504" s="1141"/>
      <c r="L504" s="1141"/>
      <c r="M504" s="1141"/>
      <c r="N504" s="1141"/>
      <c r="O504" s="1141"/>
      <c r="P504" s="1141"/>
      <c r="Q504" s="1141"/>
      <c r="R504" s="1141"/>
      <c r="S504" s="1141"/>
      <c r="T504" s="1141"/>
      <c r="U504" s="1141"/>
      <c r="V504" s="1141"/>
      <c r="W504" s="1141"/>
      <c r="X504" s="1141"/>
      <c r="Y504" s="1141"/>
      <c r="Z504" s="1141"/>
      <c r="AA504" s="1141"/>
      <c r="AB504" s="1141"/>
      <c r="AC504" s="1141"/>
      <c r="AD504" s="1141"/>
      <c r="AE504" s="1141"/>
      <c r="AF504" s="1141"/>
      <c r="AG504" s="1141"/>
      <c r="AH504" s="1141"/>
      <c r="AI504" s="1141"/>
      <c r="AJ504" s="1141"/>
      <c r="AK504" s="1141"/>
      <c r="AL504" s="1141"/>
      <c r="AM504" s="1141"/>
      <c r="AN504" s="1141"/>
      <c r="AO504" s="1141"/>
      <c r="AP504" s="1141"/>
      <c r="AQ504" s="1141"/>
      <c r="AR504" s="1141"/>
      <c r="AS504" s="1141"/>
      <c r="AT504" s="1141"/>
      <c r="AU504" s="1141"/>
      <c r="AV504" s="1141"/>
      <c r="AW504" s="1141"/>
      <c r="AX504" s="1141"/>
    </row>
    <row r="505">
      <c r="A505" s="858"/>
      <c r="B505" s="1143"/>
      <c r="C505" s="1141"/>
      <c r="D505" s="1141"/>
      <c r="E505" s="1141"/>
      <c r="F505" s="1141"/>
      <c r="G505" s="1141"/>
      <c r="H505" s="1141"/>
      <c r="I505" s="1141"/>
      <c r="J505" s="1141"/>
      <c r="K505" s="1141"/>
      <c r="L505" s="1141"/>
      <c r="M505" s="1141"/>
      <c r="N505" s="1141"/>
      <c r="O505" s="1141"/>
      <c r="P505" s="1141"/>
      <c r="Q505" s="1141"/>
      <c r="R505" s="1141"/>
      <c r="S505" s="1141"/>
      <c r="T505" s="1141"/>
      <c r="U505" s="1141"/>
      <c r="V505" s="1141"/>
      <c r="W505" s="1141"/>
      <c r="X505" s="1141"/>
      <c r="Y505" s="1141"/>
      <c r="Z505" s="1141"/>
      <c r="AA505" s="1141"/>
      <c r="AB505" s="1141"/>
      <c r="AC505" s="1141"/>
      <c r="AD505" s="1141"/>
      <c r="AE505" s="1141"/>
      <c r="AF505" s="1141"/>
      <c r="AG505" s="1141"/>
      <c r="AH505" s="1141"/>
      <c r="AI505" s="1141"/>
      <c r="AJ505" s="1141"/>
      <c r="AK505" s="1141"/>
      <c r="AL505" s="1141"/>
      <c r="AM505" s="1141"/>
      <c r="AN505" s="1141"/>
      <c r="AO505" s="1141"/>
      <c r="AP505" s="1141"/>
      <c r="AQ505" s="1141"/>
      <c r="AR505" s="1141"/>
      <c r="AS505" s="1141"/>
      <c r="AT505" s="1141"/>
      <c r="AU505" s="1141"/>
      <c r="AV505" s="1141"/>
      <c r="AW505" s="1141"/>
      <c r="AX505" s="1141"/>
    </row>
    <row r="506">
      <c r="A506" s="858"/>
      <c r="B506" s="1143"/>
      <c r="C506" s="1141"/>
      <c r="D506" s="1141"/>
      <c r="E506" s="1141"/>
      <c r="F506" s="1141"/>
      <c r="G506" s="1141"/>
      <c r="H506" s="1141"/>
      <c r="I506" s="1141"/>
      <c r="J506" s="1141"/>
      <c r="K506" s="1141"/>
      <c r="L506" s="1141"/>
      <c r="M506" s="1141"/>
      <c r="N506" s="1141"/>
      <c r="O506" s="1141"/>
      <c r="P506" s="1141"/>
      <c r="Q506" s="1141"/>
      <c r="R506" s="1141"/>
      <c r="S506" s="1141"/>
      <c r="T506" s="1141"/>
      <c r="U506" s="1141"/>
      <c r="V506" s="1141"/>
      <c r="W506" s="1141"/>
      <c r="X506" s="1141"/>
      <c r="Y506" s="1141"/>
      <c r="Z506" s="1141"/>
      <c r="AA506" s="1141"/>
      <c r="AB506" s="1141"/>
      <c r="AC506" s="1141"/>
      <c r="AD506" s="1141"/>
      <c r="AE506" s="1141"/>
      <c r="AF506" s="1141"/>
      <c r="AG506" s="1141"/>
      <c r="AH506" s="1141"/>
      <c r="AI506" s="1141"/>
      <c r="AJ506" s="1141"/>
      <c r="AK506" s="1141"/>
      <c r="AL506" s="1141"/>
      <c r="AM506" s="1141"/>
      <c r="AN506" s="1141"/>
      <c r="AO506" s="1141"/>
      <c r="AP506" s="1141"/>
      <c r="AQ506" s="1141"/>
      <c r="AR506" s="1141"/>
      <c r="AS506" s="1141"/>
      <c r="AT506" s="1141"/>
      <c r="AU506" s="1141"/>
      <c r="AV506" s="1141"/>
      <c r="AW506" s="1141"/>
      <c r="AX506" s="1141"/>
    </row>
    <row r="507">
      <c r="A507" s="858"/>
      <c r="B507" s="1143"/>
      <c r="C507" s="1141"/>
      <c r="D507" s="1141"/>
      <c r="E507" s="1141"/>
      <c r="F507" s="1141"/>
      <c r="G507" s="1141"/>
      <c r="H507" s="1141"/>
      <c r="I507" s="1141"/>
      <c r="J507" s="1141"/>
      <c r="K507" s="1141"/>
      <c r="L507" s="1141"/>
      <c r="M507" s="1141"/>
      <c r="N507" s="1141"/>
      <c r="O507" s="1141"/>
      <c r="P507" s="1141"/>
      <c r="Q507" s="1141"/>
      <c r="R507" s="1141"/>
      <c r="S507" s="1141"/>
      <c r="T507" s="1141"/>
      <c r="U507" s="1141"/>
      <c r="V507" s="1141"/>
      <c r="W507" s="1141"/>
      <c r="X507" s="1141"/>
      <c r="Y507" s="1141"/>
      <c r="Z507" s="1141"/>
      <c r="AA507" s="1141"/>
      <c r="AB507" s="1141"/>
      <c r="AC507" s="1141"/>
      <c r="AD507" s="1141"/>
      <c r="AE507" s="1141"/>
      <c r="AF507" s="1141"/>
      <c r="AG507" s="1141"/>
      <c r="AH507" s="1141"/>
      <c r="AI507" s="1141"/>
      <c r="AJ507" s="1141"/>
      <c r="AK507" s="1141"/>
      <c r="AL507" s="1141"/>
      <c r="AM507" s="1141"/>
      <c r="AN507" s="1141"/>
      <c r="AO507" s="1141"/>
      <c r="AP507" s="1141"/>
      <c r="AQ507" s="1141"/>
      <c r="AR507" s="1141"/>
      <c r="AS507" s="1141"/>
      <c r="AT507" s="1141"/>
      <c r="AU507" s="1141"/>
      <c r="AV507" s="1141"/>
      <c r="AW507" s="1141"/>
      <c r="AX507" s="1141"/>
    </row>
    <row r="508">
      <c r="A508" s="858"/>
      <c r="B508" s="1143"/>
      <c r="C508" s="1141"/>
      <c r="D508" s="1141"/>
      <c r="E508" s="1141"/>
      <c r="F508" s="1141"/>
      <c r="G508" s="1141"/>
      <c r="H508" s="1141"/>
      <c r="I508" s="1141"/>
      <c r="J508" s="1141"/>
      <c r="K508" s="1141"/>
      <c r="L508" s="1141"/>
      <c r="M508" s="1141"/>
      <c r="N508" s="1141"/>
      <c r="O508" s="1141"/>
      <c r="P508" s="1141"/>
      <c r="Q508" s="1141"/>
      <c r="R508" s="1141"/>
      <c r="S508" s="1141"/>
      <c r="T508" s="1141"/>
      <c r="U508" s="1141"/>
      <c r="V508" s="1141"/>
      <c r="W508" s="1141"/>
      <c r="X508" s="1141"/>
      <c r="Y508" s="1141"/>
      <c r="Z508" s="1141"/>
      <c r="AA508" s="1141"/>
      <c r="AB508" s="1141"/>
      <c r="AC508" s="1141"/>
      <c r="AD508" s="1141"/>
      <c r="AE508" s="1141"/>
      <c r="AF508" s="1141"/>
      <c r="AG508" s="1141"/>
      <c r="AH508" s="1141"/>
      <c r="AI508" s="1141"/>
      <c r="AJ508" s="1141"/>
      <c r="AK508" s="1141"/>
      <c r="AL508" s="1141"/>
      <c r="AM508" s="1141"/>
      <c r="AN508" s="1141"/>
      <c r="AO508" s="1141"/>
      <c r="AP508" s="1141"/>
      <c r="AQ508" s="1141"/>
      <c r="AR508" s="1141"/>
      <c r="AS508" s="1141"/>
      <c r="AT508" s="1141"/>
      <c r="AU508" s="1141"/>
      <c r="AV508" s="1141"/>
      <c r="AW508" s="1141"/>
      <c r="AX508" s="1141"/>
    </row>
    <row r="509">
      <c r="A509" s="858"/>
      <c r="B509" s="1143"/>
      <c r="C509" s="1141"/>
      <c r="D509" s="1141"/>
      <c r="E509" s="1141"/>
      <c r="F509" s="1141"/>
      <c r="G509" s="1141"/>
      <c r="H509" s="1141"/>
      <c r="I509" s="1141"/>
      <c r="J509" s="1141"/>
      <c r="K509" s="1141"/>
      <c r="L509" s="1141"/>
      <c r="M509" s="1141"/>
      <c r="N509" s="1141"/>
      <c r="O509" s="1141"/>
      <c r="P509" s="1141"/>
      <c r="Q509" s="1141"/>
      <c r="R509" s="1141"/>
      <c r="S509" s="1141"/>
      <c r="T509" s="1141"/>
      <c r="U509" s="1141"/>
      <c r="V509" s="1141"/>
      <c r="W509" s="1141"/>
      <c r="X509" s="1141"/>
      <c r="Y509" s="1141"/>
      <c r="Z509" s="1141"/>
      <c r="AA509" s="1141"/>
      <c r="AB509" s="1141"/>
      <c r="AC509" s="1141"/>
      <c r="AD509" s="1141"/>
      <c r="AE509" s="1141"/>
      <c r="AF509" s="1141"/>
      <c r="AG509" s="1141"/>
      <c r="AH509" s="1141"/>
      <c r="AI509" s="1141"/>
      <c r="AJ509" s="1141"/>
      <c r="AK509" s="1141"/>
      <c r="AL509" s="1141"/>
      <c r="AM509" s="1141"/>
      <c r="AN509" s="1141"/>
      <c r="AO509" s="1141"/>
      <c r="AP509" s="1141"/>
      <c r="AQ509" s="1141"/>
      <c r="AR509" s="1141"/>
      <c r="AS509" s="1141"/>
      <c r="AT509" s="1141"/>
      <c r="AU509" s="1141"/>
      <c r="AV509" s="1141"/>
      <c r="AW509" s="1141"/>
      <c r="AX509" s="1141"/>
    </row>
    <row r="510">
      <c r="A510" s="858"/>
      <c r="B510" s="1143"/>
      <c r="C510" s="1141"/>
      <c r="D510" s="1141"/>
      <c r="E510" s="1141"/>
      <c r="F510" s="1141"/>
      <c r="G510" s="1141"/>
      <c r="H510" s="1141"/>
      <c r="I510" s="1141"/>
      <c r="J510" s="1141"/>
      <c r="K510" s="1141"/>
      <c r="L510" s="1141"/>
      <c r="M510" s="1141"/>
      <c r="N510" s="1141"/>
      <c r="O510" s="1141"/>
      <c r="P510" s="1141"/>
      <c r="Q510" s="1141"/>
      <c r="R510" s="1141"/>
      <c r="S510" s="1141"/>
      <c r="T510" s="1141"/>
      <c r="U510" s="1141"/>
      <c r="V510" s="1141"/>
      <c r="W510" s="1141"/>
      <c r="X510" s="1141"/>
      <c r="Y510" s="1141"/>
      <c r="Z510" s="1141"/>
      <c r="AA510" s="1141"/>
      <c r="AB510" s="1141"/>
      <c r="AC510" s="1141"/>
      <c r="AD510" s="1141"/>
      <c r="AE510" s="1141"/>
      <c r="AF510" s="1141"/>
      <c r="AG510" s="1141"/>
      <c r="AH510" s="1141"/>
      <c r="AI510" s="1141"/>
      <c r="AJ510" s="1141"/>
      <c r="AK510" s="1141"/>
      <c r="AL510" s="1141"/>
      <c r="AM510" s="1141"/>
      <c r="AN510" s="1141"/>
      <c r="AO510" s="1141"/>
      <c r="AP510" s="1141"/>
      <c r="AQ510" s="1141"/>
      <c r="AR510" s="1141"/>
      <c r="AS510" s="1141"/>
      <c r="AT510" s="1141"/>
      <c r="AU510" s="1141"/>
      <c r="AV510" s="1141"/>
      <c r="AW510" s="1141"/>
      <c r="AX510" s="1141"/>
    </row>
    <row r="511">
      <c r="A511" s="858"/>
      <c r="B511" s="1143"/>
      <c r="C511" s="1141"/>
      <c r="D511" s="1141"/>
      <c r="E511" s="1141"/>
      <c r="F511" s="1141"/>
      <c r="G511" s="1141"/>
      <c r="H511" s="1141"/>
      <c r="I511" s="1141"/>
      <c r="J511" s="1141"/>
      <c r="K511" s="1141"/>
      <c r="L511" s="1141"/>
      <c r="M511" s="1141"/>
      <c r="N511" s="1141"/>
      <c r="O511" s="1141"/>
      <c r="P511" s="1141"/>
      <c r="Q511" s="1141"/>
      <c r="R511" s="1141"/>
      <c r="S511" s="1141"/>
      <c r="T511" s="1141"/>
      <c r="U511" s="1141"/>
      <c r="V511" s="1141"/>
      <c r="W511" s="1141"/>
      <c r="X511" s="1141"/>
      <c r="Y511" s="1141"/>
      <c r="Z511" s="1141"/>
      <c r="AA511" s="1141"/>
      <c r="AB511" s="1141"/>
      <c r="AC511" s="1141"/>
      <c r="AD511" s="1141"/>
      <c r="AE511" s="1141"/>
      <c r="AF511" s="1141"/>
      <c r="AG511" s="1141"/>
      <c r="AH511" s="1141"/>
      <c r="AI511" s="1141"/>
      <c r="AJ511" s="1141"/>
      <c r="AK511" s="1141"/>
      <c r="AL511" s="1141"/>
      <c r="AM511" s="1141"/>
      <c r="AN511" s="1141"/>
      <c r="AO511" s="1141"/>
      <c r="AP511" s="1141"/>
      <c r="AQ511" s="1141"/>
      <c r="AR511" s="1141"/>
      <c r="AS511" s="1141"/>
      <c r="AT511" s="1141"/>
      <c r="AU511" s="1141"/>
      <c r="AV511" s="1141"/>
      <c r="AW511" s="1141"/>
      <c r="AX511" s="1141"/>
    </row>
    <row r="512">
      <c r="A512" s="858"/>
      <c r="B512" s="1143"/>
      <c r="C512" s="1141"/>
      <c r="D512" s="1141"/>
      <c r="E512" s="1141"/>
      <c r="F512" s="1141"/>
      <c r="G512" s="1141"/>
      <c r="H512" s="1141"/>
      <c r="I512" s="1141"/>
      <c r="J512" s="1141"/>
      <c r="K512" s="1141"/>
      <c r="L512" s="1141"/>
      <c r="M512" s="1141"/>
      <c r="N512" s="1141"/>
      <c r="O512" s="1141"/>
      <c r="P512" s="1141"/>
      <c r="Q512" s="1141"/>
      <c r="R512" s="1141"/>
      <c r="S512" s="1141"/>
      <c r="T512" s="1141"/>
      <c r="U512" s="1141"/>
      <c r="V512" s="1141"/>
      <c r="W512" s="1141"/>
      <c r="X512" s="1141"/>
      <c r="Y512" s="1141"/>
      <c r="Z512" s="1141"/>
      <c r="AA512" s="1141"/>
      <c r="AB512" s="1141"/>
      <c r="AC512" s="1141"/>
      <c r="AD512" s="1141"/>
      <c r="AE512" s="1141"/>
      <c r="AF512" s="1141"/>
      <c r="AG512" s="1141"/>
      <c r="AH512" s="1141"/>
      <c r="AI512" s="1141"/>
      <c r="AJ512" s="1141"/>
      <c r="AK512" s="1141"/>
      <c r="AL512" s="1141"/>
      <c r="AM512" s="1141"/>
      <c r="AN512" s="1141"/>
      <c r="AO512" s="1141"/>
      <c r="AP512" s="1141"/>
      <c r="AQ512" s="1141"/>
      <c r="AR512" s="1141"/>
      <c r="AS512" s="1141"/>
      <c r="AT512" s="1141"/>
      <c r="AU512" s="1141"/>
      <c r="AV512" s="1141"/>
      <c r="AW512" s="1141"/>
      <c r="AX512" s="1141"/>
    </row>
    <row r="513">
      <c r="A513" s="858"/>
      <c r="B513" s="1143"/>
      <c r="C513" s="1141"/>
      <c r="D513" s="1141"/>
      <c r="E513" s="1141"/>
      <c r="F513" s="1141"/>
      <c r="G513" s="1141"/>
      <c r="H513" s="1141"/>
      <c r="I513" s="1141"/>
      <c r="J513" s="1141"/>
      <c r="K513" s="1141"/>
      <c r="L513" s="1141"/>
      <c r="M513" s="1141"/>
      <c r="N513" s="1141"/>
      <c r="O513" s="1141"/>
      <c r="P513" s="1141"/>
      <c r="Q513" s="1141"/>
      <c r="R513" s="1141"/>
      <c r="S513" s="1141"/>
      <c r="T513" s="1141"/>
      <c r="U513" s="1141"/>
      <c r="V513" s="1141"/>
      <c r="W513" s="1141"/>
      <c r="X513" s="1141"/>
      <c r="Y513" s="1141"/>
      <c r="Z513" s="1141"/>
      <c r="AA513" s="1141"/>
      <c r="AB513" s="1141"/>
      <c r="AC513" s="1141"/>
      <c r="AD513" s="1141"/>
      <c r="AE513" s="1141"/>
      <c r="AF513" s="1141"/>
      <c r="AG513" s="1141"/>
      <c r="AH513" s="1141"/>
      <c r="AI513" s="1141"/>
      <c r="AJ513" s="1141"/>
      <c r="AK513" s="1141"/>
      <c r="AL513" s="1141"/>
      <c r="AM513" s="1141"/>
      <c r="AN513" s="1141"/>
      <c r="AO513" s="1141"/>
      <c r="AP513" s="1141"/>
      <c r="AQ513" s="1141"/>
      <c r="AR513" s="1141"/>
      <c r="AS513" s="1141"/>
      <c r="AT513" s="1141"/>
      <c r="AU513" s="1141"/>
      <c r="AV513" s="1141"/>
      <c r="AW513" s="1141"/>
      <c r="AX513" s="1141"/>
    </row>
    <row r="514">
      <c r="A514" s="858"/>
      <c r="B514" s="1143"/>
      <c r="C514" s="1141"/>
      <c r="D514" s="1141"/>
      <c r="E514" s="1141"/>
      <c r="F514" s="1141"/>
      <c r="G514" s="1141"/>
      <c r="H514" s="1141"/>
      <c r="I514" s="1141"/>
      <c r="J514" s="1141"/>
      <c r="K514" s="1141"/>
      <c r="L514" s="1141"/>
      <c r="M514" s="1141"/>
      <c r="N514" s="1141"/>
      <c r="O514" s="1141"/>
      <c r="P514" s="1141"/>
      <c r="Q514" s="1141"/>
      <c r="R514" s="1141"/>
      <c r="S514" s="1141"/>
      <c r="T514" s="1141"/>
      <c r="U514" s="1141"/>
      <c r="V514" s="1141"/>
      <c r="W514" s="1141"/>
      <c r="X514" s="1141"/>
      <c r="Y514" s="1141"/>
      <c r="Z514" s="1141"/>
      <c r="AA514" s="1141"/>
      <c r="AB514" s="1141"/>
      <c r="AC514" s="1141"/>
      <c r="AD514" s="1141"/>
      <c r="AE514" s="1141"/>
      <c r="AF514" s="1141"/>
      <c r="AG514" s="1141"/>
      <c r="AH514" s="1141"/>
      <c r="AI514" s="1141"/>
      <c r="AJ514" s="1141"/>
      <c r="AK514" s="1141"/>
      <c r="AL514" s="1141"/>
      <c r="AM514" s="1141"/>
      <c r="AN514" s="1141"/>
      <c r="AO514" s="1141"/>
      <c r="AP514" s="1141"/>
      <c r="AQ514" s="1141"/>
      <c r="AR514" s="1141"/>
      <c r="AS514" s="1141"/>
      <c r="AT514" s="1141"/>
      <c r="AU514" s="1141"/>
      <c r="AV514" s="1141"/>
      <c r="AW514" s="1141"/>
      <c r="AX514" s="1141"/>
    </row>
    <row r="515">
      <c r="A515" s="858"/>
      <c r="B515" s="1143"/>
      <c r="C515" s="1141"/>
      <c r="D515" s="1141"/>
      <c r="E515" s="1141"/>
      <c r="F515" s="1141"/>
      <c r="G515" s="1141"/>
      <c r="H515" s="1141"/>
      <c r="I515" s="1141"/>
      <c r="J515" s="1141"/>
      <c r="K515" s="1141"/>
      <c r="L515" s="1141"/>
      <c r="M515" s="1141"/>
      <c r="N515" s="1141"/>
      <c r="O515" s="1141"/>
      <c r="P515" s="1141"/>
      <c r="Q515" s="1141"/>
      <c r="R515" s="1141"/>
      <c r="S515" s="1141"/>
      <c r="T515" s="1141"/>
      <c r="U515" s="1141"/>
      <c r="V515" s="1141"/>
      <c r="W515" s="1141"/>
      <c r="X515" s="1141"/>
      <c r="Y515" s="1141"/>
      <c r="Z515" s="1141"/>
      <c r="AA515" s="1141"/>
      <c r="AB515" s="1141"/>
      <c r="AC515" s="1141"/>
      <c r="AD515" s="1141"/>
      <c r="AE515" s="1141"/>
      <c r="AF515" s="1141"/>
      <c r="AG515" s="1141"/>
      <c r="AH515" s="1141"/>
      <c r="AI515" s="1141"/>
      <c r="AJ515" s="1141"/>
      <c r="AK515" s="1141"/>
      <c r="AL515" s="1141"/>
      <c r="AM515" s="1141"/>
      <c r="AN515" s="1141"/>
      <c r="AO515" s="1141"/>
      <c r="AP515" s="1141"/>
      <c r="AQ515" s="1141"/>
      <c r="AR515" s="1141"/>
      <c r="AS515" s="1141"/>
      <c r="AT515" s="1141"/>
      <c r="AU515" s="1141"/>
      <c r="AV515" s="1141"/>
      <c r="AW515" s="1141"/>
      <c r="AX515" s="1141"/>
    </row>
    <row r="516">
      <c r="A516" s="858"/>
      <c r="B516" s="1143"/>
      <c r="C516" s="1141"/>
      <c r="D516" s="1141"/>
      <c r="E516" s="1141"/>
      <c r="F516" s="1141"/>
      <c r="G516" s="1141"/>
      <c r="H516" s="1141"/>
      <c r="I516" s="1141"/>
      <c r="J516" s="1141"/>
      <c r="K516" s="1141"/>
      <c r="L516" s="1141"/>
      <c r="M516" s="1141"/>
      <c r="N516" s="1141"/>
      <c r="O516" s="1141"/>
      <c r="P516" s="1141"/>
      <c r="Q516" s="1141"/>
      <c r="R516" s="1141"/>
      <c r="S516" s="1141"/>
      <c r="T516" s="1141"/>
      <c r="U516" s="1141"/>
      <c r="V516" s="1141"/>
      <c r="W516" s="1141"/>
      <c r="X516" s="1141"/>
      <c r="Y516" s="1141"/>
      <c r="Z516" s="1141"/>
      <c r="AA516" s="1141"/>
      <c r="AB516" s="1141"/>
      <c r="AC516" s="1141"/>
      <c r="AD516" s="1141"/>
      <c r="AE516" s="1141"/>
      <c r="AF516" s="1141"/>
      <c r="AG516" s="1141"/>
      <c r="AH516" s="1141"/>
      <c r="AI516" s="1141"/>
      <c r="AJ516" s="1141"/>
      <c r="AK516" s="1141"/>
      <c r="AL516" s="1141"/>
      <c r="AM516" s="1141"/>
      <c r="AN516" s="1141"/>
      <c r="AO516" s="1141"/>
      <c r="AP516" s="1141"/>
      <c r="AQ516" s="1141"/>
      <c r="AR516" s="1141"/>
      <c r="AS516" s="1141"/>
      <c r="AT516" s="1141"/>
      <c r="AU516" s="1141"/>
      <c r="AV516" s="1141"/>
      <c r="AW516" s="1141"/>
      <c r="AX516" s="1141"/>
    </row>
    <row r="517">
      <c r="A517" s="858"/>
      <c r="B517" s="1143"/>
      <c r="C517" s="1141"/>
      <c r="D517" s="1141"/>
      <c r="E517" s="1141"/>
      <c r="F517" s="1141"/>
      <c r="G517" s="1141"/>
      <c r="H517" s="1141"/>
      <c r="I517" s="1141"/>
      <c r="J517" s="1141"/>
      <c r="K517" s="1141"/>
      <c r="L517" s="1141"/>
      <c r="M517" s="1141"/>
      <c r="N517" s="1141"/>
      <c r="O517" s="1141"/>
      <c r="P517" s="1141"/>
      <c r="Q517" s="1141"/>
      <c r="R517" s="1141"/>
      <c r="S517" s="1141"/>
      <c r="T517" s="1141"/>
      <c r="U517" s="1141"/>
      <c r="V517" s="1141"/>
      <c r="W517" s="1141"/>
      <c r="X517" s="1141"/>
      <c r="Y517" s="1141"/>
      <c r="Z517" s="1141"/>
      <c r="AA517" s="1141"/>
      <c r="AB517" s="1141"/>
      <c r="AC517" s="1141"/>
      <c r="AD517" s="1141"/>
      <c r="AE517" s="1141"/>
      <c r="AF517" s="1141"/>
      <c r="AG517" s="1141"/>
      <c r="AH517" s="1141"/>
      <c r="AI517" s="1141"/>
      <c r="AJ517" s="1141"/>
      <c r="AK517" s="1141"/>
      <c r="AL517" s="1141"/>
      <c r="AM517" s="1141"/>
      <c r="AN517" s="1141"/>
      <c r="AO517" s="1141"/>
      <c r="AP517" s="1141"/>
      <c r="AQ517" s="1141"/>
      <c r="AR517" s="1141"/>
      <c r="AS517" s="1141"/>
      <c r="AT517" s="1141"/>
      <c r="AU517" s="1141"/>
      <c r="AV517" s="1141"/>
      <c r="AW517" s="1141"/>
      <c r="AX517" s="1141"/>
    </row>
    <row r="518">
      <c r="A518" s="858"/>
      <c r="B518" s="1143"/>
      <c r="C518" s="1141"/>
      <c r="D518" s="1141"/>
      <c r="E518" s="1141"/>
      <c r="F518" s="1141"/>
      <c r="G518" s="1141"/>
      <c r="H518" s="1141"/>
      <c r="I518" s="1141"/>
      <c r="J518" s="1141"/>
      <c r="K518" s="1141"/>
      <c r="L518" s="1141"/>
      <c r="M518" s="1141"/>
      <c r="N518" s="1141"/>
      <c r="O518" s="1141"/>
      <c r="P518" s="1141"/>
      <c r="Q518" s="1141"/>
      <c r="R518" s="1141"/>
      <c r="S518" s="1141"/>
      <c r="T518" s="1141"/>
      <c r="U518" s="1141"/>
      <c r="V518" s="1141"/>
      <c r="W518" s="1141"/>
      <c r="X518" s="1141"/>
      <c r="Y518" s="1141"/>
      <c r="Z518" s="1141"/>
      <c r="AA518" s="1141"/>
      <c r="AB518" s="1141"/>
      <c r="AC518" s="1141"/>
      <c r="AD518" s="1141"/>
      <c r="AE518" s="1141"/>
      <c r="AF518" s="1141"/>
      <c r="AG518" s="1141"/>
      <c r="AH518" s="1141"/>
      <c r="AI518" s="1141"/>
      <c r="AJ518" s="1141"/>
      <c r="AK518" s="1141"/>
      <c r="AL518" s="1141"/>
      <c r="AM518" s="1141"/>
      <c r="AN518" s="1141"/>
      <c r="AO518" s="1141"/>
      <c r="AP518" s="1141"/>
      <c r="AQ518" s="1141"/>
      <c r="AR518" s="1141"/>
      <c r="AS518" s="1141"/>
      <c r="AT518" s="1141"/>
      <c r="AU518" s="1141"/>
      <c r="AV518" s="1141"/>
      <c r="AW518" s="1141"/>
      <c r="AX518" s="1141"/>
    </row>
    <row r="519">
      <c r="A519" s="858"/>
      <c r="B519" s="1143"/>
      <c r="C519" s="1141"/>
      <c r="D519" s="1141"/>
      <c r="E519" s="1141"/>
      <c r="F519" s="1141"/>
      <c r="G519" s="1141"/>
      <c r="H519" s="1141"/>
      <c r="I519" s="1141"/>
      <c r="J519" s="1141"/>
      <c r="K519" s="1141"/>
      <c r="L519" s="1141"/>
      <c r="M519" s="1141"/>
      <c r="N519" s="1141"/>
      <c r="O519" s="1141"/>
      <c r="P519" s="1141"/>
      <c r="Q519" s="1141"/>
      <c r="R519" s="1141"/>
      <c r="S519" s="1141"/>
      <c r="T519" s="1141"/>
      <c r="U519" s="1141"/>
      <c r="V519" s="1141"/>
      <c r="W519" s="1141"/>
      <c r="X519" s="1141"/>
      <c r="Y519" s="1141"/>
      <c r="Z519" s="1141"/>
      <c r="AA519" s="1141"/>
      <c r="AB519" s="1141"/>
      <c r="AC519" s="1141"/>
      <c r="AD519" s="1141"/>
      <c r="AE519" s="1141"/>
      <c r="AF519" s="1141"/>
      <c r="AG519" s="1141"/>
      <c r="AH519" s="1141"/>
      <c r="AI519" s="1141"/>
      <c r="AJ519" s="1141"/>
      <c r="AK519" s="1141"/>
      <c r="AL519" s="1141"/>
      <c r="AM519" s="1141"/>
      <c r="AN519" s="1141"/>
      <c r="AO519" s="1141"/>
      <c r="AP519" s="1141"/>
      <c r="AQ519" s="1141"/>
      <c r="AR519" s="1141"/>
      <c r="AS519" s="1141"/>
      <c r="AT519" s="1141"/>
      <c r="AU519" s="1141"/>
      <c r="AV519" s="1141"/>
      <c r="AW519" s="1141"/>
      <c r="AX519" s="1141"/>
    </row>
    <row r="520">
      <c r="A520" s="858"/>
      <c r="B520" s="1143"/>
      <c r="C520" s="1141"/>
      <c r="D520" s="1141"/>
      <c r="E520" s="1141"/>
      <c r="F520" s="1141"/>
      <c r="G520" s="1141"/>
      <c r="H520" s="1141"/>
      <c r="I520" s="1141"/>
      <c r="J520" s="1141"/>
      <c r="K520" s="1141"/>
      <c r="L520" s="1141"/>
      <c r="M520" s="1141"/>
      <c r="N520" s="1141"/>
      <c r="O520" s="1141"/>
      <c r="P520" s="1141"/>
      <c r="Q520" s="1141"/>
      <c r="R520" s="1141"/>
      <c r="S520" s="1141"/>
      <c r="T520" s="1141"/>
      <c r="U520" s="1141"/>
      <c r="V520" s="1141"/>
      <c r="W520" s="1141"/>
      <c r="X520" s="1141"/>
      <c r="Y520" s="1141"/>
      <c r="Z520" s="1141"/>
      <c r="AA520" s="1141"/>
      <c r="AB520" s="1141"/>
      <c r="AC520" s="1141"/>
      <c r="AD520" s="1141"/>
      <c r="AE520" s="1141"/>
      <c r="AF520" s="1141"/>
      <c r="AG520" s="1141"/>
      <c r="AH520" s="1141"/>
      <c r="AI520" s="1141"/>
      <c r="AJ520" s="1141"/>
      <c r="AK520" s="1141"/>
      <c r="AL520" s="1141"/>
      <c r="AM520" s="1141"/>
      <c r="AN520" s="1141"/>
      <c r="AO520" s="1141"/>
      <c r="AP520" s="1141"/>
      <c r="AQ520" s="1141"/>
      <c r="AR520" s="1141"/>
      <c r="AS520" s="1141"/>
      <c r="AT520" s="1141"/>
      <c r="AU520" s="1141"/>
      <c r="AV520" s="1141"/>
      <c r="AW520" s="1141"/>
      <c r="AX520" s="1141"/>
    </row>
    <row r="521">
      <c r="A521" s="858"/>
      <c r="B521" s="1143"/>
      <c r="C521" s="1141"/>
      <c r="D521" s="1141"/>
      <c r="E521" s="1141"/>
      <c r="F521" s="1141"/>
      <c r="G521" s="1141"/>
      <c r="H521" s="1141"/>
      <c r="I521" s="1141"/>
      <c r="J521" s="1141"/>
      <c r="K521" s="1141"/>
      <c r="L521" s="1141"/>
      <c r="M521" s="1141"/>
      <c r="N521" s="1141"/>
      <c r="O521" s="1141"/>
      <c r="P521" s="1141"/>
      <c r="Q521" s="1141"/>
      <c r="R521" s="1141"/>
      <c r="S521" s="1141"/>
      <c r="T521" s="1141"/>
      <c r="U521" s="1141"/>
      <c r="V521" s="1141"/>
      <c r="W521" s="1141"/>
      <c r="X521" s="1141"/>
      <c r="Y521" s="1141"/>
      <c r="Z521" s="1141"/>
      <c r="AA521" s="1141"/>
      <c r="AB521" s="1141"/>
      <c r="AC521" s="1141"/>
      <c r="AD521" s="1141"/>
      <c r="AE521" s="1141"/>
      <c r="AF521" s="1141"/>
      <c r="AG521" s="1141"/>
      <c r="AH521" s="1141"/>
      <c r="AI521" s="1141"/>
      <c r="AJ521" s="1141"/>
      <c r="AK521" s="1141"/>
      <c r="AL521" s="1141"/>
      <c r="AM521" s="1141"/>
      <c r="AN521" s="1141"/>
      <c r="AO521" s="1141"/>
      <c r="AP521" s="1141"/>
      <c r="AQ521" s="1141"/>
      <c r="AR521" s="1141"/>
      <c r="AS521" s="1141"/>
      <c r="AT521" s="1141"/>
      <c r="AU521" s="1141"/>
      <c r="AV521" s="1141"/>
      <c r="AW521" s="1141"/>
      <c r="AX521" s="1141"/>
    </row>
    <row r="522">
      <c r="A522" s="858"/>
      <c r="B522" s="1143"/>
      <c r="C522" s="1141"/>
      <c r="D522" s="1141"/>
      <c r="E522" s="1141"/>
      <c r="F522" s="1141"/>
      <c r="G522" s="1141"/>
      <c r="H522" s="1141"/>
      <c r="I522" s="1141"/>
      <c r="J522" s="1141"/>
      <c r="K522" s="1141"/>
      <c r="L522" s="1141"/>
      <c r="M522" s="1141"/>
      <c r="N522" s="1141"/>
      <c r="O522" s="1141"/>
      <c r="P522" s="1141"/>
      <c r="Q522" s="1141"/>
      <c r="R522" s="1141"/>
      <c r="S522" s="1141"/>
      <c r="T522" s="1141"/>
      <c r="U522" s="1141"/>
      <c r="V522" s="1141"/>
      <c r="W522" s="1141"/>
      <c r="X522" s="1141"/>
      <c r="Y522" s="1141"/>
      <c r="Z522" s="1141"/>
      <c r="AA522" s="1141"/>
      <c r="AB522" s="1141"/>
      <c r="AC522" s="1141"/>
      <c r="AD522" s="1141"/>
      <c r="AE522" s="1141"/>
      <c r="AF522" s="1141"/>
      <c r="AG522" s="1141"/>
      <c r="AH522" s="1141"/>
      <c r="AI522" s="1141"/>
      <c r="AJ522" s="1141"/>
      <c r="AK522" s="1141"/>
      <c r="AL522" s="1141"/>
      <c r="AM522" s="1141"/>
      <c r="AN522" s="1141"/>
      <c r="AO522" s="1141"/>
      <c r="AP522" s="1141"/>
      <c r="AQ522" s="1141"/>
      <c r="AR522" s="1141"/>
      <c r="AS522" s="1141"/>
      <c r="AT522" s="1141"/>
      <c r="AU522" s="1141"/>
      <c r="AV522" s="1141"/>
      <c r="AW522" s="1141"/>
      <c r="AX522" s="1141"/>
    </row>
    <row r="523">
      <c r="A523" s="858"/>
      <c r="B523" s="1143"/>
      <c r="C523" s="1141"/>
      <c r="D523" s="1141"/>
      <c r="E523" s="1141"/>
      <c r="F523" s="1141"/>
      <c r="G523" s="1141"/>
      <c r="H523" s="1141"/>
      <c r="I523" s="1141"/>
      <c r="J523" s="1141"/>
      <c r="K523" s="1141"/>
      <c r="L523" s="1141"/>
      <c r="M523" s="1141"/>
      <c r="N523" s="1141"/>
      <c r="O523" s="1141"/>
      <c r="P523" s="1141"/>
      <c r="Q523" s="1141"/>
      <c r="R523" s="1141"/>
      <c r="S523" s="1141"/>
      <c r="T523" s="1141"/>
      <c r="U523" s="1141"/>
      <c r="V523" s="1141"/>
      <c r="W523" s="1141"/>
      <c r="X523" s="1141"/>
      <c r="Y523" s="1141"/>
      <c r="Z523" s="1141"/>
      <c r="AA523" s="1141"/>
      <c r="AB523" s="1141"/>
      <c r="AC523" s="1141"/>
      <c r="AD523" s="1141"/>
      <c r="AE523" s="1141"/>
      <c r="AF523" s="1141"/>
      <c r="AG523" s="1141"/>
      <c r="AH523" s="1141"/>
      <c r="AI523" s="1141"/>
      <c r="AJ523" s="1141"/>
      <c r="AK523" s="1141"/>
      <c r="AL523" s="1141"/>
      <c r="AM523" s="1141"/>
      <c r="AN523" s="1141"/>
      <c r="AO523" s="1141"/>
      <c r="AP523" s="1141"/>
      <c r="AQ523" s="1141"/>
      <c r="AR523" s="1141"/>
      <c r="AS523" s="1141"/>
      <c r="AT523" s="1141"/>
      <c r="AU523" s="1141"/>
      <c r="AV523" s="1141"/>
      <c r="AW523" s="1141"/>
      <c r="AX523" s="1141"/>
    </row>
    <row r="524">
      <c r="A524" s="858"/>
      <c r="B524" s="1143"/>
      <c r="C524" s="1141"/>
      <c r="D524" s="1141"/>
      <c r="E524" s="1141"/>
      <c r="F524" s="1141"/>
      <c r="G524" s="1141"/>
      <c r="H524" s="1141"/>
      <c r="I524" s="1141"/>
      <c r="J524" s="1141"/>
      <c r="K524" s="1141"/>
      <c r="L524" s="1141"/>
      <c r="M524" s="1141"/>
      <c r="N524" s="1141"/>
      <c r="O524" s="1141"/>
      <c r="P524" s="1141"/>
      <c r="Q524" s="1141"/>
      <c r="R524" s="1141"/>
      <c r="S524" s="1141"/>
      <c r="T524" s="1141"/>
      <c r="U524" s="1141"/>
      <c r="V524" s="1141"/>
      <c r="W524" s="1141"/>
      <c r="X524" s="1141"/>
      <c r="Y524" s="1141"/>
      <c r="Z524" s="1141"/>
      <c r="AA524" s="1141"/>
      <c r="AB524" s="1141"/>
      <c r="AC524" s="1141"/>
      <c r="AD524" s="1141"/>
      <c r="AE524" s="1141"/>
      <c r="AF524" s="1141"/>
      <c r="AG524" s="1141"/>
      <c r="AH524" s="1141"/>
      <c r="AI524" s="1141"/>
      <c r="AJ524" s="1141"/>
      <c r="AK524" s="1141"/>
      <c r="AL524" s="1141"/>
      <c r="AM524" s="1141"/>
      <c r="AN524" s="1141"/>
      <c r="AO524" s="1141"/>
      <c r="AP524" s="1141"/>
      <c r="AQ524" s="1141"/>
      <c r="AR524" s="1141"/>
      <c r="AS524" s="1141"/>
      <c r="AT524" s="1141"/>
      <c r="AU524" s="1141"/>
      <c r="AV524" s="1141"/>
      <c r="AW524" s="1141"/>
      <c r="AX524" s="1141"/>
    </row>
    <row r="525">
      <c r="A525" s="858"/>
      <c r="B525" s="1143"/>
      <c r="C525" s="1141"/>
      <c r="D525" s="1141"/>
      <c r="E525" s="1141"/>
      <c r="F525" s="1141"/>
      <c r="G525" s="1141"/>
      <c r="H525" s="1141"/>
      <c r="I525" s="1141"/>
      <c r="J525" s="1141"/>
      <c r="K525" s="1141"/>
      <c r="L525" s="1141"/>
      <c r="M525" s="1141"/>
      <c r="N525" s="1141"/>
      <c r="O525" s="1141"/>
      <c r="P525" s="1141"/>
      <c r="Q525" s="1141"/>
      <c r="R525" s="1141"/>
      <c r="S525" s="1141"/>
      <c r="T525" s="1141"/>
      <c r="U525" s="1141"/>
      <c r="V525" s="1141"/>
      <c r="W525" s="1141"/>
      <c r="X525" s="1141"/>
      <c r="Y525" s="1141"/>
      <c r="Z525" s="1141"/>
      <c r="AA525" s="1141"/>
      <c r="AB525" s="1141"/>
      <c r="AC525" s="1141"/>
      <c r="AD525" s="1141"/>
      <c r="AE525" s="1141"/>
      <c r="AF525" s="1141"/>
      <c r="AG525" s="1141"/>
      <c r="AH525" s="1141"/>
      <c r="AI525" s="1141"/>
      <c r="AJ525" s="1141"/>
      <c r="AK525" s="1141"/>
      <c r="AL525" s="1141"/>
      <c r="AM525" s="1141"/>
      <c r="AN525" s="1141"/>
      <c r="AO525" s="1141"/>
      <c r="AP525" s="1141"/>
      <c r="AQ525" s="1141"/>
      <c r="AR525" s="1141"/>
      <c r="AS525" s="1141"/>
      <c r="AT525" s="1141"/>
      <c r="AU525" s="1141"/>
      <c r="AV525" s="1141"/>
      <c r="AW525" s="1141"/>
      <c r="AX525" s="1141"/>
    </row>
    <row r="526">
      <c r="A526" s="858"/>
      <c r="B526" s="1143"/>
      <c r="C526" s="1141"/>
      <c r="D526" s="1141"/>
      <c r="E526" s="1141"/>
      <c r="F526" s="1141"/>
      <c r="G526" s="1141"/>
      <c r="H526" s="1141"/>
      <c r="I526" s="1141"/>
      <c r="J526" s="1141"/>
      <c r="K526" s="1141"/>
      <c r="L526" s="1141"/>
      <c r="M526" s="1141"/>
      <c r="N526" s="1141"/>
      <c r="O526" s="1141"/>
      <c r="P526" s="1141"/>
      <c r="Q526" s="1141"/>
      <c r="R526" s="1141"/>
      <c r="S526" s="1141"/>
      <c r="T526" s="1141"/>
      <c r="U526" s="1141"/>
      <c r="V526" s="1141"/>
      <c r="W526" s="1141"/>
      <c r="X526" s="1141"/>
      <c r="Y526" s="1141"/>
      <c r="Z526" s="1141"/>
      <c r="AA526" s="1141"/>
      <c r="AB526" s="1141"/>
      <c r="AC526" s="1141"/>
      <c r="AD526" s="1141"/>
      <c r="AE526" s="1141"/>
      <c r="AF526" s="1141"/>
      <c r="AG526" s="1141"/>
      <c r="AH526" s="1141"/>
      <c r="AI526" s="1141"/>
      <c r="AJ526" s="1141"/>
      <c r="AK526" s="1141"/>
      <c r="AL526" s="1141"/>
      <c r="AM526" s="1141"/>
      <c r="AN526" s="1141"/>
      <c r="AO526" s="1141"/>
      <c r="AP526" s="1141"/>
      <c r="AQ526" s="1141"/>
      <c r="AR526" s="1141"/>
      <c r="AS526" s="1141"/>
      <c r="AT526" s="1141"/>
      <c r="AU526" s="1141"/>
      <c r="AV526" s="1141"/>
      <c r="AW526" s="1141"/>
      <c r="AX526" s="1141"/>
    </row>
    <row r="527">
      <c r="A527" s="858"/>
      <c r="B527" s="1143"/>
      <c r="C527" s="1141"/>
      <c r="D527" s="1141"/>
      <c r="E527" s="1141"/>
      <c r="F527" s="1141"/>
      <c r="G527" s="1141"/>
      <c r="H527" s="1141"/>
      <c r="I527" s="1141"/>
      <c r="J527" s="1141"/>
      <c r="K527" s="1141"/>
      <c r="L527" s="1141"/>
      <c r="M527" s="1141"/>
      <c r="N527" s="1141"/>
      <c r="O527" s="1141"/>
      <c r="P527" s="1141"/>
      <c r="Q527" s="1141"/>
      <c r="R527" s="1141"/>
      <c r="S527" s="1141"/>
      <c r="T527" s="1141"/>
      <c r="U527" s="1141"/>
      <c r="V527" s="1141"/>
      <c r="W527" s="1141"/>
      <c r="X527" s="1141"/>
      <c r="Y527" s="1141"/>
      <c r="Z527" s="1141"/>
      <c r="AA527" s="1141"/>
      <c r="AB527" s="1141"/>
      <c r="AC527" s="1141"/>
      <c r="AD527" s="1141"/>
      <c r="AE527" s="1141"/>
      <c r="AF527" s="1141"/>
      <c r="AG527" s="1141"/>
      <c r="AH527" s="1141"/>
      <c r="AI527" s="1141"/>
      <c r="AJ527" s="1141"/>
      <c r="AK527" s="1141"/>
      <c r="AL527" s="1141"/>
      <c r="AM527" s="1141"/>
      <c r="AN527" s="1141"/>
      <c r="AO527" s="1141"/>
      <c r="AP527" s="1141"/>
      <c r="AQ527" s="1141"/>
      <c r="AR527" s="1141"/>
      <c r="AS527" s="1141"/>
      <c r="AT527" s="1141"/>
      <c r="AU527" s="1141"/>
      <c r="AV527" s="1141"/>
      <c r="AW527" s="1141"/>
      <c r="AX527" s="1141"/>
    </row>
    <row r="528">
      <c r="A528" s="858"/>
      <c r="B528" s="1143"/>
      <c r="C528" s="1141"/>
      <c r="D528" s="1141"/>
      <c r="E528" s="1141"/>
      <c r="F528" s="1141"/>
      <c r="G528" s="1141"/>
      <c r="H528" s="1141"/>
      <c r="I528" s="1141"/>
      <c r="J528" s="1141"/>
      <c r="K528" s="1141"/>
      <c r="L528" s="1141"/>
      <c r="M528" s="1141"/>
      <c r="N528" s="1141"/>
      <c r="O528" s="1141"/>
      <c r="P528" s="1141"/>
      <c r="Q528" s="1141"/>
      <c r="R528" s="1141"/>
      <c r="S528" s="1141"/>
      <c r="T528" s="1141"/>
      <c r="U528" s="1141"/>
      <c r="V528" s="1141"/>
      <c r="W528" s="1141"/>
      <c r="X528" s="1141"/>
      <c r="Y528" s="1141"/>
      <c r="Z528" s="1141"/>
      <c r="AA528" s="1141"/>
      <c r="AB528" s="1141"/>
      <c r="AC528" s="1141"/>
      <c r="AD528" s="1141"/>
      <c r="AE528" s="1141"/>
      <c r="AF528" s="1141"/>
      <c r="AG528" s="1141"/>
      <c r="AH528" s="1141"/>
      <c r="AI528" s="1141"/>
      <c r="AJ528" s="1141"/>
      <c r="AK528" s="1141"/>
      <c r="AL528" s="1141"/>
      <c r="AM528" s="1141"/>
      <c r="AN528" s="1141"/>
      <c r="AO528" s="1141"/>
      <c r="AP528" s="1141"/>
      <c r="AQ528" s="1141"/>
      <c r="AR528" s="1141"/>
      <c r="AS528" s="1141"/>
      <c r="AT528" s="1141"/>
      <c r="AU528" s="1141"/>
      <c r="AV528" s="1141"/>
      <c r="AW528" s="1141"/>
      <c r="AX528" s="1141"/>
    </row>
    <row r="529">
      <c r="A529" s="858"/>
      <c r="B529" s="1143"/>
      <c r="C529" s="1141"/>
      <c r="D529" s="1141"/>
      <c r="E529" s="1141"/>
      <c r="F529" s="1141"/>
      <c r="G529" s="1141"/>
      <c r="H529" s="1141"/>
      <c r="I529" s="1141"/>
      <c r="J529" s="1141"/>
      <c r="K529" s="1141"/>
      <c r="L529" s="1141"/>
      <c r="M529" s="1141"/>
      <c r="N529" s="1141"/>
      <c r="O529" s="1141"/>
      <c r="P529" s="1141"/>
      <c r="Q529" s="1141"/>
      <c r="R529" s="1141"/>
      <c r="S529" s="1141"/>
      <c r="T529" s="1141"/>
      <c r="U529" s="1141"/>
      <c r="V529" s="1141"/>
      <c r="W529" s="1141"/>
      <c r="X529" s="1141"/>
      <c r="Y529" s="1141"/>
      <c r="Z529" s="1141"/>
      <c r="AA529" s="1141"/>
      <c r="AB529" s="1141"/>
      <c r="AC529" s="1141"/>
      <c r="AD529" s="1141"/>
      <c r="AE529" s="1141"/>
      <c r="AF529" s="1141"/>
      <c r="AG529" s="1141"/>
      <c r="AH529" s="1141"/>
      <c r="AI529" s="1141"/>
      <c r="AJ529" s="1141"/>
      <c r="AK529" s="1141"/>
      <c r="AL529" s="1141"/>
      <c r="AM529" s="1141"/>
      <c r="AN529" s="1141"/>
      <c r="AO529" s="1141"/>
      <c r="AP529" s="1141"/>
      <c r="AQ529" s="1141"/>
      <c r="AR529" s="1141"/>
      <c r="AS529" s="1141"/>
      <c r="AT529" s="1141"/>
      <c r="AU529" s="1141"/>
      <c r="AV529" s="1141"/>
      <c r="AW529" s="1141"/>
      <c r="AX529" s="1141"/>
    </row>
    <row r="530">
      <c r="A530" s="858"/>
      <c r="B530" s="1143"/>
      <c r="C530" s="1141"/>
      <c r="D530" s="1141"/>
      <c r="E530" s="1141"/>
      <c r="F530" s="1141"/>
      <c r="G530" s="1141"/>
      <c r="H530" s="1141"/>
      <c r="I530" s="1141"/>
      <c r="J530" s="1141"/>
      <c r="K530" s="1141"/>
      <c r="L530" s="1141"/>
      <c r="M530" s="1141"/>
      <c r="N530" s="1141"/>
      <c r="O530" s="1141"/>
      <c r="P530" s="1141"/>
      <c r="Q530" s="1141"/>
      <c r="R530" s="1141"/>
      <c r="S530" s="1141"/>
      <c r="T530" s="1141"/>
      <c r="U530" s="1141"/>
      <c r="V530" s="1141"/>
      <c r="W530" s="1141"/>
      <c r="X530" s="1141"/>
      <c r="Y530" s="1141"/>
      <c r="Z530" s="1141"/>
      <c r="AA530" s="1141"/>
      <c r="AB530" s="1141"/>
      <c r="AC530" s="1141"/>
      <c r="AD530" s="1141"/>
      <c r="AE530" s="1141"/>
      <c r="AF530" s="1141"/>
      <c r="AG530" s="1141"/>
      <c r="AH530" s="1141"/>
      <c r="AI530" s="1141"/>
      <c r="AJ530" s="1141"/>
      <c r="AK530" s="1141"/>
      <c r="AL530" s="1141"/>
      <c r="AM530" s="1141"/>
      <c r="AN530" s="1141"/>
      <c r="AO530" s="1141"/>
      <c r="AP530" s="1141"/>
      <c r="AQ530" s="1141"/>
      <c r="AR530" s="1141"/>
      <c r="AS530" s="1141"/>
      <c r="AT530" s="1141"/>
      <c r="AU530" s="1141"/>
      <c r="AV530" s="1141"/>
      <c r="AW530" s="1141"/>
      <c r="AX530" s="1141"/>
    </row>
    <row r="531">
      <c r="A531" s="858"/>
      <c r="B531" s="1143"/>
      <c r="C531" s="1141"/>
      <c r="D531" s="1141"/>
      <c r="E531" s="1141"/>
      <c r="F531" s="1141"/>
      <c r="G531" s="1141"/>
      <c r="H531" s="1141"/>
      <c r="I531" s="1141"/>
      <c r="J531" s="1141"/>
      <c r="K531" s="1141"/>
      <c r="L531" s="1141"/>
      <c r="M531" s="1141"/>
      <c r="N531" s="1141"/>
      <c r="O531" s="1141"/>
      <c r="P531" s="1141"/>
      <c r="Q531" s="1141"/>
      <c r="R531" s="1141"/>
      <c r="S531" s="1141"/>
      <c r="T531" s="1141"/>
      <c r="U531" s="1141"/>
      <c r="V531" s="1141"/>
      <c r="W531" s="1141"/>
      <c r="X531" s="1141"/>
      <c r="Y531" s="1141"/>
      <c r="Z531" s="1141"/>
      <c r="AA531" s="1141"/>
      <c r="AB531" s="1141"/>
      <c r="AC531" s="1141"/>
      <c r="AD531" s="1141"/>
      <c r="AE531" s="1141"/>
      <c r="AF531" s="1141"/>
      <c r="AG531" s="1141"/>
      <c r="AH531" s="1141"/>
      <c r="AI531" s="1141"/>
      <c r="AJ531" s="1141"/>
      <c r="AK531" s="1141"/>
      <c r="AL531" s="1141"/>
      <c r="AM531" s="1141"/>
      <c r="AN531" s="1141"/>
      <c r="AO531" s="1141"/>
      <c r="AP531" s="1141"/>
      <c r="AQ531" s="1141"/>
      <c r="AR531" s="1141"/>
      <c r="AS531" s="1141"/>
      <c r="AT531" s="1141"/>
      <c r="AU531" s="1141"/>
      <c r="AV531" s="1141"/>
      <c r="AW531" s="1141"/>
      <c r="AX531" s="1141"/>
    </row>
    <row r="532">
      <c r="A532" s="858"/>
      <c r="B532" s="1143"/>
      <c r="C532" s="1141"/>
      <c r="D532" s="1141"/>
      <c r="E532" s="1141"/>
      <c r="F532" s="1141"/>
      <c r="G532" s="1141"/>
      <c r="H532" s="1141"/>
      <c r="I532" s="1141"/>
      <c r="J532" s="1141"/>
      <c r="K532" s="1141"/>
      <c r="L532" s="1141"/>
      <c r="M532" s="1141"/>
      <c r="N532" s="1141"/>
      <c r="O532" s="1141"/>
      <c r="P532" s="1141"/>
      <c r="Q532" s="1141"/>
      <c r="R532" s="1141"/>
      <c r="S532" s="1141"/>
      <c r="T532" s="1141"/>
      <c r="U532" s="1141"/>
      <c r="V532" s="1141"/>
      <c r="W532" s="1141"/>
      <c r="X532" s="1141"/>
      <c r="Y532" s="1141"/>
      <c r="Z532" s="1141"/>
      <c r="AA532" s="1141"/>
      <c r="AB532" s="1141"/>
      <c r="AC532" s="1141"/>
      <c r="AD532" s="1141"/>
      <c r="AE532" s="1141"/>
      <c r="AF532" s="1141"/>
      <c r="AG532" s="1141"/>
      <c r="AH532" s="1141"/>
      <c r="AI532" s="1141"/>
      <c r="AJ532" s="1141"/>
      <c r="AK532" s="1141"/>
      <c r="AL532" s="1141"/>
      <c r="AM532" s="1141"/>
      <c r="AN532" s="1141"/>
      <c r="AO532" s="1141"/>
      <c r="AP532" s="1141"/>
      <c r="AQ532" s="1141"/>
      <c r="AR532" s="1141"/>
      <c r="AS532" s="1141"/>
      <c r="AT532" s="1141"/>
      <c r="AU532" s="1141"/>
      <c r="AV532" s="1141"/>
      <c r="AW532" s="1141"/>
      <c r="AX532" s="1141"/>
    </row>
    <row r="533">
      <c r="A533" s="858"/>
      <c r="B533" s="1143"/>
      <c r="C533" s="1141"/>
      <c r="D533" s="1141"/>
      <c r="E533" s="1141"/>
      <c r="F533" s="1141"/>
      <c r="G533" s="1141"/>
      <c r="H533" s="1141"/>
      <c r="I533" s="1141"/>
      <c r="J533" s="1141"/>
      <c r="K533" s="1141"/>
      <c r="L533" s="1141"/>
      <c r="M533" s="1141"/>
      <c r="N533" s="1141"/>
      <c r="O533" s="1141"/>
      <c r="P533" s="1141"/>
      <c r="Q533" s="1141"/>
      <c r="R533" s="1141"/>
      <c r="S533" s="1141"/>
      <c r="T533" s="1141"/>
      <c r="U533" s="1141"/>
      <c r="V533" s="1141"/>
      <c r="W533" s="1141"/>
      <c r="X533" s="1141"/>
      <c r="Y533" s="1141"/>
      <c r="Z533" s="1141"/>
      <c r="AA533" s="1141"/>
      <c r="AB533" s="1141"/>
      <c r="AC533" s="1141"/>
      <c r="AD533" s="1141"/>
      <c r="AE533" s="1141"/>
      <c r="AF533" s="1141"/>
      <c r="AG533" s="1141"/>
      <c r="AH533" s="1141"/>
      <c r="AI533" s="1141"/>
      <c r="AJ533" s="1141"/>
      <c r="AK533" s="1141"/>
      <c r="AL533" s="1141"/>
      <c r="AM533" s="1141"/>
      <c r="AN533" s="1141"/>
      <c r="AO533" s="1141"/>
      <c r="AP533" s="1141"/>
      <c r="AQ533" s="1141"/>
      <c r="AR533" s="1141"/>
      <c r="AS533" s="1141"/>
      <c r="AT533" s="1141"/>
      <c r="AU533" s="1141"/>
      <c r="AV533" s="1141"/>
      <c r="AW533" s="1141"/>
      <c r="AX533" s="1141"/>
    </row>
    <row r="534">
      <c r="A534" s="858"/>
      <c r="B534" s="1143"/>
      <c r="C534" s="1141"/>
      <c r="D534" s="1141"/>
      <c r="E534" s="1141"/>
      <c r="F534" s="1141"/>
      <c r="G534" s="1141"/>
      <c r="H534" s="1141"/>
      <c r="I534" s="1141"/>
      <c r="J534" s="1141"/>
      <c r="K534" s="1141"/>
      <c r="L534" s="1141"/>
      <c r="M534" s="1141"/>
      <c r="N534" s="1141"/>
      <c r="O534" s="1141"/>
      <c r="P534" s="1141"/>
      <c r="Q534" s="1141"/>
      <c r="R534" s="1141"/>
      <c r="S534" s="1141"/>
      <c r="T534" s="1141"/>
      <c r="U534" s="1141"/>
      <c r="V534" s="1141"/>
      <c r="W534" s="1141"/>
      <c r="X534" s="1141"/>
      <c r="Y534" s="1141"/>
      <c r="Z534" s="1141"/>
      <c r="AA534" s="1141"/>
      <c r="AB534" s="1141"/>
      <c r="AC534" s="1141"/>
      <c r="AD534" s="1141"/>
      <c r="AE534" s="1141"/>
      <c r="AF534" s="1141"/>
      <c r="AG534" s="1141"/>
      <c r="AH534" s="1141"/>
      <c r="AI534" s="1141"/>
      <c r="AJ534" s="1141"/>
      <c r="AK534" s="1141"/>
      <c r="AL534" s="1141"/>
      <c r="AM534" s="1141"/>
      <c r="AN534" s="1141"/>
      <c r="AO534" s="1141"/>
      <c r="AP534" s="1141"/>
      <c r="AQ534" s="1141"/>
      <c r="AR534" s="1141"/>
      <c r="AS534" s="1141"/>
      <c r="AT534" s="1141"/>
      <c r="AU534" s="1141"/>
      <c r="AV534" s="1141"/>
      <c r="AW534" s="1141"/>
      <c r="AX534" s="1141"/>
    </row>
    <row r="535">
      <c r="A535" s="858"/>
      <c r="B535" s="1143"/>
      <c r="C535" s="1141"/>
      <c r="D535" s="1141"/>
      <c r="E535" s="1141"/>
      <c r="F535" s="1141"/>
      <c r="G535" s="1141"/>
      <c r="H535" s="1141"/>
      <c r="I535" s="1141"/>
      <c r="J535" s="1141"/>
      <c r="K535" s="1141"/>
      <c r="L535" s="1141"/>
      <c r="M535" s="1141"/>
      <c r="N535" s="1141"/>
      <c r="O535" s="1141"/>
      <c r="P535" s="1141"/>
      <c r="Q535" s="1141"/>
      <c r="R535" s="1141"/>
      <c r="S535" s="1141"/>
      <c r="T535" s="1141"/>
      <c r="U535" s="1141"/>
      <c r="V535" s="1141"/>
      <c r="W535" s="1141"/>
      <c r="X535" s="1141"/>
      <c r="Y535" s="1141"/>
      <c r="Z535" s="1141"/>
      <c r="AA535" s="1141"/>
      <c r="AB535" s="1141"/>
      <c r="AC535" s="1141"/>
      <c r="AD535" s="1141"/>
      <c r="AE535" s="1141"/>
      <c r="AF535" s="1141"/>
      <c r="AG535" s="1141"/>
      <c r="AH535" s="1141"/>
      <c r="AI535" s="1141"/>
      <c r="AJ535" s="1141"/>
      <c r="AK535" s="1141"/>
      <c r="AL535" s="1141"/>
      <c r="AM535" s="1141"/>
      <c r="AN535" s="1141"/>
      <c r="AO535" s="1141"/>
      <c r="AP535" s="1141"/>
      <c r="AQ535" s="1141"/>
      <c r="AR535" s="1141"/>
      <c r="AS535" s="1141"/>
      <c r="AT535" s="1141"/>
      <c r="AU535" s="1141"/>
      <c r="AV535" s="1141"/>
      <c r="AW535" s="1141"/>
      <c r="AX535" s="1141"/>
    </row>
    <row r="536">
      <c r="A536" s="858"/>
      <c r="B536" s="1143"/>
      <c r="C536" s="1141"/>
      <c r="D536" s="1141"/>
      <c r="E536" s="1141"/>
      <c r="F536" s="1141"/>
      <c r="G536" s="1141"/>
      <c r="H536" s="1141"/>
      <c r="I536" s="1141"/>
      <c r="J536" s="1141"/>
      <c r="K536" s="1141"/>
      <c r="L536" s="1141"/>
      <c r="M536" s="1141"/>
      <c r="N536" s="1141"/>
      <c r="O536" s="1141"/>
      <c r="P536" s="1141"/>
      <c r="Q536" s="1141"/>
      <c r="R536" s="1141"/>
      <c r="S536" s="1141"/>
      <c r="T536" s="1141"/>
      <c r="U536" s="1141"/>
      <c r="V536" s="1141"/>
      <c r="W536" s="1141"/>
      <c r="X536" s="1141"/>
      <c r="Y536" s="1141"/>
      <c r="Z536" s="1141"/>
      <c r="AA536" s="1141"/>
      <c r="AB536" s="1141"/>
      <c r="AC536" s="1141"/>
      <c r="AD536" s="1141"/>
      <c r="AE536" s="1141"/>
      <c r="AF536" s="1141"/>
      <c r="AG536" s="1141"/>
      <c r="AH536" s="1141"/>
      <c r="AI536" s="1141"/>
      <c r="AJ536" s="1141"/>
      <c r="AK536" s="1141"/>
      <c r="AL536" s="1141"/>
      <c r="AM536" s="1141"/>
      <c r="AN536" s="1141"/>
      <c r="AO536" s="1141"/>
      <c r="AP536" s="1141"/>
      <c r="AQ536" s="1141"/>
      <c r="AR536" s="1141"/>
      <c r="AS536" s="1141"/>
      <c r="AT536" s="1141"/>
      <c r="AU536" s="1141"/>
      <c r="AV536" s="1141"/>
      <c r="AW536" s="1141"/>
      <c r="AX536" s="1141"/>
    </row>
    <row r="537">
      <c r="A537" s="858"/>
      <c r="B537" s="1143"/>
      <c r="C537" s="1141"/>
      <c r="D537" s="1141"/>
      <c r="E537" s="1141"/>
      <c r="F537" s="1141"/>
      <c r="G537" s="1141"/>
      <c r="H537" s="1141"/>
      <c r="I537" s="1141"/>
      <c r="J537" s="1141"/>
      <c r="K537" s="1141"/>
      <c r="L537" s="1141"/>
      <c r="M537" s="1141"/>
      <c r="N537" s="1141"/>
      <c r="O537" s="1141"/>
      <c r="P537" s="1141"/>
      <c r="Q537" s="1141"/>
      <c r="R537" s="1141"/>
      <c r="S537" s="1141"/>
      <c r="T537" s="1141"/>
      <c r="U537" s="1141"/>
      <c r="V537" s="1141"/>
      <c r="W537" s="1141"/>
      <c r="X537" s="1141"/>
      <c r="Y537" s="1141"/>
      <c r="Z537" s="1141"/>
      <c r="AA537" s="1141"/>
      <c r="AB537" s="1141"/>
      <c r="AC537" s="1141"/>
      <c r="AD537" s="1141"/>
      <c r="AE537" s="1141"/>
      <c r="AF537" s="1141"/>
      <c r="AG537" s="1141"/>
      <c r="AH537" s="1141"/>
      <c r="AI537" s="1141"/>
      <c r="AJ537" s="1141"/>
      <c r="AK537" s="1141"/>
      <c r="AL537" s="1141"/>
      <c r="AM537" s="1141"/>
      <c r="AN537" s="1141"/>
      <c r="AO537" s="1141"/>
      <c r="AP537" s="1141"/>
      <c r="AQ537" s="1141"/>
      <c r="AR537" s="1141"/>
      <c r="AS537" s="1141"/>
      <c r="AT537" s="1141"/>
      <c r="AU537" s="1141"/>
      <c r="AV537" s="1141"/>
      <c r="AW537" s="1141"/>
      <c r="AX537" s="1141"/>
    </row>
    <row r="538">
      <c r="A538" s="858"/>
      <c r="B538" s="1143"/>
      <c r="C538" s="1141"/>
      <c r="D538" s="1141"/>
      <c r="E538" s="1141"/>
      <c r="F538" s="1141"/>
      <c r="G538" s="1141"/>
      <c r="H538" s="1141"/>
      <c r="I538" s="1141"/>
      <c r="J538" s="1141"/>
      <c r="K538" s="1141"/>
      <c r="L538" s="1141"/>
      <c r="M538" s="1141"/>
      <c r="N538" s="1141"/>
      <c r="O538" s="1141"/>
      <c r="P538" s="1141"/>
      <c r="Q538" s="1141"/>
      <c r="R538" s="1141"/>
      <c r="S538" s="1141"/>
      <c r="T538" s="1141"/>
      <c r="U538" s="1141"/>
      <c r="V538" s="1141"/>
      <c r="W538" s="1141"/>
      <c r="X538" s="1141"/>
      <c r="Y538" s="1141"/>
      <c r="Z538" s="1141"/>
      <c r="AA538" s="1141"/>
      <c r="AB538" s="1141"/>
      <c r="AC538" s="1141"/>
      <c r="AD538" s="1141"/>
      <c r="AE538" s="1141"/>
      <c r="AF538" s="1141"/>
      <c r="AG538" s="1141"/>
      <c r="AH538" s="1141"/>
      <c r="AI538" s="1141"/>
      <c r="AJ538" s="1141"/>
      <c r="AK538" s="1141"/>
      <c r="AL538" s="1141"/>
      <c r="AM538" s="1141"/>
      <c r="AN538" s="1141"/>
      <c r="AO538" s="1141"/>
      <c r="AP538" s="1141"/>
      <c r="AQ538" s="1141"/>
      <c r="AR538" s="1141"/>
      <c r="AS538" s="1141"/>
      <c r="AT538" s="1141"/>
      <c r="AU538" s="1141"/>
      <c r="AV538" s="1141"/>
      <c r="AW538" s="1141"/>
      <c r="AX538" s="1141"/>
    </row>
    <row r="539">
      <c r="A539" s="858"/>
      <c r="B539" s="1143"/>
      <c r="C539" s="1141"/>
      <c r="D539" s="1141"/>
      <c r="E539" s="1141"/>
      <c r="F539" s="1141"/>
      <c r="G539" s="1141"/>
      <c r="H539" s="1141"/>
      <c r="I539" s="1141"/>
      <c r="J539" s="1141"/>
      <c r="K539" s="1141"/>
      <c r="L539" s="1141"/>
      <c r="M539" s="1141"/>
      <c r="N539" s="1141"/>
      <c r="O539" s="1141"/>
      <c r="P539" s="1141"/>
      <c r="Q539" s="1141"/>
      <c r="R539" s="1141"/>
      <c r="S539" s="1141"/>
      <c r="T539" s="1141"/>
      <c r="U539" s="1141"/>
      <c r="V539" s="1141"/>
      <c r="W539" s="1141"/>
      <c r="X539" s="1141"/>
      <c r="Y539" s="1141"/>
      <c r="Z539" s="1141"/>
      <c r="AA539" s="1141"/>
      <c r="AB539" s="1141"/>
      <c r="AC539" s="1141"/>
      <c r="AD539" s="1141"/>
      <c r="AE539" s="1141"/>
      <c r="AF539" s="1141"/>
      <c r="AG539" s="1141"/>
      <c r="AH539" s="1141"/>
      <c r="AI539" s="1141"/>
      <c r="AJ539" s="1141"/>
      <c r="AK539" s="1141"/>
      <c r="AL539" s="1141"/>
      <c r="AM539" s="1141"/>
      <c r="AN539" s="1141"/>
      <c r="AO539" s="1141"/>
      <c r="AP539" s="1141"/>
      <c r="AQ539" s="1141"/>
      <c r="AR539" s="1141"/>
      <c r="AS539" s="1141"/>
      <c r="AT539" s="1141"/>
      <c r="AU539" s="1141"/>
      <c r="AV539" s="1141"/>
      <c r="AW539" s="1141"/>
      <c r="AX539" s="1141"/>
    </row>
    <row r="540">
      <c r="A540" s="858"/>
      <c r="B540" s="1143"/>
      <c r="C540" s="1141"/>
      <c r="D540" s="1141"/>
      <c r="E540" s="1141"/>
      <c r="F540" s="1141"/>
      <c r="G540" s="1141"/>
      <c r="H540" s="1141"/>
      <c r="I540" s="1141"/>
      <c r="J540" s="1141"/>
      <c r="K540" s="1141"/>
      <c r="L540" s="1141"/>
      <c r="M540" s="1141"/>
      <c r="N540" s="1141"/>
      <c r="O540" s="1141"/>
      <c r="P540" s="1141"/>
      <c r="Q540" s="1141"/>
      <c r="R540" s="1141"/>
      <c r="S540" s="1141"/>
      <c r="T540" s="1141"/>
      <c r="U540" s="1141"/>
      <c r="V540" s="1141"/>
      <c r="W540" s="1141"/>
      <c r="X540" s="1141"/>
      <c r="Y540" s="1141"/>
      <c r="Z540" s="1141"/>
      <c r="AA540" s="1141"/>
      <c r="AB540" s="1141"/>
      <c r="AC540" s="1141"/>
      <c r="AD540" s="1141"/>
      <c r="AE540" s="1141"/>
      <c r="AF540" s="1141"/>
      <c r="AG540" s="1141"/>
      <c r="AH540" s="1141"/>
      <c r="AI540" s="1141"/>
      <c r="AJ540" s="1141"/>
      <c r="AK540" s="1141"/>
      <c r="AL540" s="1141"/>
      <c r="AM540" s="1141"/>
      <c r="AN540" s="1141"/>
      <c r="AO540" s="1141"/>
      <c r="AP540" s="1141"/>
      <c r="AQ540" s="1141"/>
      <c r="AR540" s="1141"/>
      <c r="AS540" s="1141"/>
      <c r="AT540" s="1141"/>
      <c r="AU540" s="1141"/>
      <c r="AV540" s="1141"/>
      <c r="AW540" s="1141"/>
      <c r="AX540" s="1141"/>
    </row>
    <row r="541">
      <c r="A541" s="858"/>
      <c r="B541" s="1143"/>
      <c r="C541" s="1141"/>
      <c r="D541" s="1141"/>
      <c r="E541" s="1141"/>
      <c r="F541" s="1141"/>
      <c r="G541" s="1141"/>
      <c r="H541" s="1141"/>
      <c r="I541" s="1141"/>
      <c r="J541" s="1141"/>
      <c r="K541" s="1141"/>
      <c r="L541" s="1141"/>
      <c r="M541" s="1141"/>
      <c r="N541" s="1141"/>
      <c r="O541" s="1141"/>
      <c r="P541" s="1141"/>
      <c r="Q541" s="1141"/>
      <c r="R541" s="1141"/>
      <c r="S541" s="1141"/>
      <c r="T541" s="1141"/>
      <c r="U541" s="1141"/>
      <c r="V541" s="1141"/>
      <c r="W541" s="1141"/>
      <c r="X541" s="1141"/>
      <c r="Y541" s="1141"/>
      <c r="Z541" s="1141"/>
      <c r="AA541" s="1141"/>
      <c r="AB541" s="1141"/>
      <c r="AC541" s="1141"/>
      <c r="AD541" s="1141"/>
      <c r="AE541" s="1141"/>
      <c r="AF541" s="1141"/>
      <c r="AG541" s="1141"/>
      <c r="AH541" s="1141"/>
      <c r="AI541" s="1141"/>
      <c r="AJ541" s="1141"/>
      <c r="AK541" s="1141"/>
      <c r="AL541" s="1141"/>
      <c r="AM541" s="1141"/>
      <c r="AN541" s="1141"/>
      <c r="AO541" s="1141"/>
      <c r="AP541" s="1141"/>
      <c r="AQ541" s="1141"/>
      <c r="AR541" s="1141"/>
      <c r="AS541" s="1141"/>
      <c r="AT541" s="1141"/>
      <c r="AU541" s="1141"/>
      <c r="AV541" s="1141"/>
      <c r="AW541" s="1141"/>
      <c r="AX541" s="1141"/>
    </row>
    <row r="542">
      <c r="A542" s="858"/>
      <c r="B542" s="1143"/>
      <c r="C542" s="1141"/>
      <c r="D542" s="1141"/>
      <c r="E542" s="1141"/>
      <c r="F542" s="1141"/>
      <c r="G542" s="1141"/>
      <c r="H542" s="1141"/>
      <c r="I542" s="1141"/>
      <c r="J542" s="1141"/>
      <c r="K542" s="1141"/>
      <c r="L542" s="1141"/>
      <c r="M542" s="1141"/>
      <c r="N542" s="1141"/>
      <c r="O542" s="1141"/>
      <c r="P542" s="1141"/>
      <c r="Q542" s="1141"/>
      <c r="R542" s="1141"/>
      <c r="S542" s="1141"/>
      <c r="T542" s="1141"/>
      <c r="U542" s="1141"/>
      <c r="V542" s="1141"/>
      <c r="W542" s="1141"/>
      <c r="X542" s="1141"/>
      <c r="Y542" s="1141"/>
      <c r="Z542" s="1141"/>
      <c r="AA542" s="1141"/>
      <c r="AB542" s="1141"/>
      <c r="AC542" s="1141"/>
      <c r="AD542" s="1141"/>
      <c r="AE542" s="1141"/>
      <c r="AF542" s="1141"/>
      <c r="AG542" s="1141"/>
      <c r="AH542" s="1141"/>
      <c r="AI542" s="1141"/>
      <c r="AJ542" s="1141"/>
      <c r="AK542" s="1141"/>
      <c r="AL542" s="1141"/>
      <c r="AM542" s="1141"/>
      <c r="AN542" s="1141"/>
      <c r="AO542" s="1141"/>
      <c r="AP542" s="1141"/>
      <c r="AQ542" s="1141"/>
      <c r="AR542" s="1141"/>
      <c r="AS542" s="1141"/>
      <c r="AT542" s="1141"/>
      <c r="AU542" s="1141"/>
      <c r="AV542" s="1141"/>
      <c r="AW542" s="1141"/>
      <c r="AX542" s="1141"/>
    </row>
    <row r="543">
      <c r="A543" s="858"/>
      <c r="B543" s="1143"/>
      <c r="C543" s="1141"/>
      <c r="D543" s="1141"/>
      <c r="E543" s="1141"/>
      <c r="F543" s="1141"/>
      <c r="G543" s="1141"/>
      <c r="H543" s="1141"/>
      <c r="I543" s="1141"/>
      <c r="J543" s="1141"/>
      <c r="K543" s="1141"/>
      <c r="L543" s="1141"/>
      <c r="M543" s="1141"/>
      <c r="N543" s="1141"/>
      <c r="O543" s="1141"/>
      <c r="P543" s="1141"/>
      <c r="Q543" s="1141"/>
      <c r="R543" s="1141"/>
      <c r="S543" s="1141"/>
      <c r="T543" s="1141"/>
      <c r="U543" s="1141"/>
      <c r="V543" s="1141"/>
      <c r="W543" s="1141"/>
      <c r="X543" s="1141"/>
      <c r="Y543" s="1141"/>
      <c r="Z543" s="1141"/>
      <c r="AA543" s="1141"/>
      <c r="AB543" s="1141"/>
      <c r="AC543" s="1141"/>
      <c r="AD543" s="1141"/>
      <c r="AE543" s="1141"/>
      <c r="AF543" s="1141"/>
      <c r="AG543" s="1141"/>
      <c r="AH543" s="1141"/>
      <c r="AI543" s="1141"/>
      <c r="AJ543" s="1141"/>
      <c r="AK543" s="1141"/>
      <c r="AL543" s="1141"/>
      <c r="AM543" s="1141"/>
      <c r="AN543" s="1141"/>
      <c r="AO543" s="1141"/>
      <c r="AP543" s="1141"/>
      <c r="AQ543" s="1141"/>
      <c r="AR543" s="1141"/>
      <c r="AS543" s="1141"/>
      <c r="AT543" s="1141"/>
      <c r="AU543" s="1141"/>
      <c r="AV543" s="1141"/>
      <c r="AW543" s="1141"/>
      <c r="AX543" s="1141"/>
    </row>
    <row r="544">
      <c r="A544" s="858"/>
      <c r="B544" s="1143"/>
      <c r="C544" s="1141"/>
      <c r="D544" s="1141"/>
      <c r="E544" s="1141"/>
      <c r="F544" s="1141"/>
      <c r="G544" s="1141"/>
      <c r="H544" s="1141"/>
      <c r="I544" s="1141"/>
      <c r="J544" s="1141"/>
      <c r="K544" s="1141"/>
      <c r="L544" s="1141"/>
      <c r="M544" s="1141"/>
      <c r="N544" s="1141"/>
      <c r="O544" s="1141"/>
      <c r="P544" s="1141"/>
      <c r="Q544" s="1141"/>
      <c r="R544" s="1141"/>
      <c r="S544" s="1141"/>
      <c r="T544" s="1141"/>
      <c r="U544" s="1141"/>
      <c r="V544" s="1141"/>
      <c r="W544" s="1141"/>
      <c r="X544" s="1141"/>
      <c r="Y544" s="1141"/>
      <c r="Z544" s="1141"/>
      <c r="AA544" s="1141"/>
      <c r="AB544" s="1141"/>
      <c r="AC544" s="1141"/>
      <c r="AD544" s="1141"/>
      <c r="AE544" s="1141"/>
      <c r="AF544" s="1141"/>
      <c r="AG544" s="1141"/>
      <c r="AH544" s="1141"/>
      <c r="AI544" s="1141"/>
      <c r="AJ544" s="1141"/>
      <c r="AK544" s="1141"/>
      <c r="AL544" s="1141"/>
      <c r="AM544" s="1141"/>
      <c r="AN544" s="1141"/>
      <c r="AO544" s="1141"/>
      <c r="AP544" s="1141"/>
      <c r="AQ544" s="1141"/>
      <c r="AR544" s="1141"/>
      <c r="AS544" s="1141"/>
      <c r="AT544" s="1141"/>
      <c r="AU544" s="1141"/>
      <c r="AV544" s="1141"/>
      <c r="AW544" s="1141"/>
      <c r="AX544" s="1141"/>
    </row>
    <row r="545">
      <c r="A545" s="858"/>
      <c r="B545" s="1143"/>
      <c r="C545" s="1141"/>
      <c r="D545" s="1141"/>
      <c r="E545" s="1141"/>
      <c r="F545" s="1141"/>
      <c r="G545" s="1141"/>
      <c r="H545" s="1141"/>
      <c r="I545" s="1141"/>
      <c r="J545" s="1141"/>
      <c r="K545" s="1141"/>
      <c r="L545" s="1141"/>
      <c r="M545" s="1141"/>
      <c r="N545" s="1141"/>
      <c r="O545" s="1141"/>
      <c r="P545" s="1141"/>
      <c r="Q545" s="1141"/>
      <c r="R545" s="1141"/>
      <c r="S545" s="1141"/>
      <c r="T545" s="1141"/>
      <c r="U545" s="1141"/>
      <c r="V545" s="1141"/>
      <c r="W545" s="1141"/>
      <c r="X545" s="1141"/>
      <c r="Y545" s="1141"/>
      <c r="Z545" s="1141"/>
      <c r="AA545" s="1141"/>
      <c r="AB545" s="1141"/>
      <c r="AC545" s="1141"/>
      <c r="AD545" s="1141"/>
      <c r="AE545" s="1141"/>
      <c r="AF545" s="1141"/>
      <c r="AG545" s="1141"/>
      <c r="AH545" s="1141"/>
      <c r="AI545" s="1141"/>
      <c r="AJ545" s="1141"/>
      <c r="AK545" s="1141"/>
      <c r="AL545" s="1141"/>
      <c r="AM545" s="1141"/>
      <c r="AN545" s="1141"/>
      <c r="AO545" s="1141"/>
      <c r="AP545" s="1141"/>
      <c r="AQ545" s="1141"/>
      <c r="AR545" s="1141"/>
      <c r="AS545" s="1141"/>
      <c r="AT545" s="1141"/>
      <c r="AU545" s="1141"/>
      <c r="AV545" s="1141"/>
      <c r="AW545" s="1141"/>
      <c r="AX545" s="1141"/>
    </row>
    <row r="546">
      <c r="A546" s="858"/>
      <c r="B546" s="1143"/>
      <c r="C546" s="1141"/>
      <c r="D546" s="1141"/>
      <c r="E546" s="1141"/>
      <c r="F546" s="1141"/>
      <c r="G546" s="1141"/>
      <c r="H546" s="1141"/>
      <c r="I546" s="1141"/>
      <c r="J546" s="1141"/>
      <c r="K546" s="1141"/>
      <c r="L546" s="1141"/>
      <c r="M546" s="1141"/>
      <c r="N546" s="1141"/>
      <c r="O546" s="1141"/>
      <c r="P546" s="1141"/>
      <c r="Q546" s="1141"/>
      <c r="R546" s="1141"/>
      <c r="S546" s="1141"/>
      <c r="T546" s="1141"/>
      <c r="U546" s="1141"/>
      <c r="V546" s="1141"/>
      <c r="W546" s="1141"/>
      <c r="X546" s="1141"/>
      <c r="Y546" s="1141"/>
      <c r="Z546" s="1141"/>
      <c r="AA546" s="1141"/>
      <c r="AB546" s="1141"/>
      <c r="AC546" s="1141"/>
      <c r="AD546" s="1141"/>
      <c r="AE546" s="1141"/>
      <c r="AF546" s="1141"/>
      <c r="AG546" s="1141"/>
      <c r="AH546" s="1141"/>
      <c r="AI546" s="1141"/>
      <c r="AJ546" s="1141"/>
      <c r="AK546" s="1141"/>
      <c r="AL546" s="1141"/>
      <c r="AM546" s="1141"/>
      <c r="AN546" s="1141"/>
      <c r="AO546" s="1141"/>
      <c r="AP546" s="1141"/>
      <c r="AQ546" s="1141"/>
      <c r="AR546" s="1141"/>
      <c r="AS546" s="1141"/>
      <c r="AT546" s="1141"/>
      <c r="AU546" s="1141"/>
      <c r="AV546" s="1141"/>
      <c r="AW546" s="1141"/>
      <c r="AX546" s="1141"/>
    </row>
    <row r="547">
      <c r="A547" s="858"/>
      <c r="B547" s="1143"/>
      <c r="C547" s="1141"/>
      <c r="D547" s="1141"/>
      <c r="E547" s="1141"/>
      <c r="F547" s="1141"/>
      <c r="G547" s="1141"/>
      <c r="H547" s="1141"/>
      <c r="I547" s="1141"/>
      <c r="J547" s="1141"/>
      <c r="K547" s="1141"/>
      <c r="L547" s="1141"/>
      <c r="M547" s="1141"/>
      <c r="N547" s="1141"/>
      <c r="O547" s="1141"/>
      <c r="P547" s="1141"/>
      <c r="Q547" s="1141"/>
      <c r="R547" s="1141"/>
      <c r="S547" s="1141"/>
      <c r="T547" s="1141"/>
      <c r="U547" s="1141"/>
      <c r="V547" s="1141"/>
      <c r="W547" s="1141"/>
      <c r="X547" s="1141"/>
      <c r="Y547" s="1141"/>
      <c r="Z547" s="1141"/>
      <c r="AA547" s="1141"/>
      <c r="AB547" s="1141"/>
      <c r="AC547" s="1141"/>
      <c r="AD547" s="1141"/>
      <c r="AE547" s="1141"/>
      <c r="AF547" s="1141"/>
      <c r="AG547" s="1141"/>
      <c r="AH547" s="1141"/>
      <c r="AI547" s="1141"/>
      <c r="AJ547" s="1141"/>
      <c r="AK547" s="1141"/>
      <c r="AL547" s="1141"/>
      <c r="AM547" s="1141"/>
      <c r="AN547" s="1141"/>
      <c r="AO547" s="1141"/>
      <c r="AP547" s="1141"/>
      <c r="AQ547" s="1141"/>
      <c r="AR547" s="1141"/>
      <c r="AS547" s="1141"/>
      <c r="AT547" s="1141"/>
      <c r="AU547" s="1141"/>
      <c r="AV547" s="1141"/>
      <c r="AW547" s="1141"/>
      <c r="AX547" s="1141"/>
    </row>
    <row r="548">
      <c r="A548" s="858"/>
      <c r="B548" s="1143"/>
      <c r="C548" s="1141"/>
      <c r="D548" s="1141"/>
      <c r="E548" s="1141"/>
      <c r="F548" s="1141"/>
      <c r="G548" s="1141"/>
      <c r="H548" s="1141"/>
      <c r="I548" s="1141"/>
      <c r="J548" s="1141"/>
      <c r="K548" s="1141"/>
      <c r="L548" s="1141"/>
      <c r="M548" s="1141"/>
      <c r="N548" s="1141"/>
      <c r="O548" s="1141"/>
      <c r="P548" s="1141"/>
      <c r="Q548" s="1141"/>
      <c r="R548" s="1141"/>
      <c r="S548" s="1141"/>
      <c r="T548" s="1141"/>
      <c r="U548" s="1141"/>
      <c r="V548" s="1141"/>
      <c r="W548" s="1141"/>
      <c r="X548" s="1141"/>
      <c r="Y548" s="1141"/>
      <c r="Z548" s="1141"/>
      <c r="AA548" s="1141"/>
      <c r="AB548" s="1141"/>
      <c r="AC548" s="1141"/>
      <c r="AD548" s="1141"/>
      <c r="AE548" s="1141"/>
      <c r="AF548" s="1141"/>
      <c r="AG548" s="1141"/>
      <c r="AH548" s="1141"/>
      <c r="AI548" s="1141"/>
      <c r="AJ548" s="1141"/>
      <c r="AK548" s="1141"/>
      <c r="AL548" s="1141"/>
      <c r="AM548" s="1141"/>
      <c r="AN548" s="1141"/>
      <c r="AO548" s="1141"/>
      <c r="AP548" s="1141"/>
      <c r="AQ548" s="1141"/>
      <c r="AR548" s="1141"/>
      <c r="AS548" s="1141"/>
      <c r="AT548" s="1141"/>
      <c r="AU548" s="1141"/>
      <c r="AV548" s="1141"/>
      <c r="AW548" s="1141"/>
      <c r="AX548" s="1141"/>
    </row>
    <row r="549">
      <c r="A549" s="858"/>
      <c r="B549" s="1143"/>
      <c r="C549" s="1141"/>
      <c r="D549" s="1141"/>
      <c r="E549" s="1141"/>
      <c r="F549" s="1141"/>
      <c r="G549" s="1141"/>
      <c r="H549" s="1141"/>
      <c r="I549" s="1141"/>
      <c r="J549" s="1141"/>
      <c r="K549" s="1141"/>
      <c r="L549" s="1141"/>
      <c r="M549" s="1141"/>
      <c r="N549" s="1141"/>
      <c r="O549" s="1141"/>
      <c r="P549" s="1141"/>
      <c r="Q549" s="1141"/>
      <c r="R549" s="1141"/>
      <c r="S549" s="1141"/>
      <c r="T549" s="1141"/>
      <c r="U549" s="1141"/>
      <c r="V549" s="1141"/>
      <c r="W549" s="1141"/>
      <c r="X549" s="1141"/>
      <c r="Y549" s="1141"/>
      <c r="Z549" s="1141"/>
      <c r="AA549" s="1141"/>
      <c r="AB549" s="1141"/>
      <c r="AC549" s="1141"/>
      <c r="AD549" s="1141"/>
      <c r="AE549" s="1141"/>
      <c r="AF549" s="1141"/>
      <c r="AG549" s="1141"/>
      <c r="AH549" s="1141"/>
      <c r="AI549" s="1141"/>
      <c r="AJ549" s="1141"/>
      <c r="AK549" s="1141"/>
      <c r="AL549" s="1141"/>
      <c r="AM549" s="1141"/>
      <c r="AN549" s="1141"/>
      <c r="AO549" s="1141"/>
      <c r="AP549" s="1141"/>
      <c r="AQ549" s="1141"/>
      <c r="AR549" s="1141"/>
      <c r="AS549" s="1141"/>
      <c r="AT549" s="1141"/>
      <c r="AU549" s="1141"/>
      <c r="AV549" s="1141"/>
      <c r="AW549" s="1141"/>
      <c r="AX549" s="1141"/>
    </row>
    <row r="550">
      <c r="A550" s="858"/>
      <c r="B550" s="1143"/>
      <c r="C550" s="1141"/>
      <c r="D550" s="1141"/>
      <c r="E550" s="1141"/>
      <c r="F550" s="1141"/>
      <c r="G550" s="1141"/>
      <c r="H550" s="1141"/>
      <c r="I550" s="1141"/>
      <c r="J550" s="1141"/>
      <c r="K550" s="1141"/>
      <c r="L550" s="1141"/>
      <c r="M550" s="1141"/>
      <c r="N550" s="1141"/>
      <c r="O550" s="1141"/>
      <c r="P550" s="1141"/>
      <c r="Q550" s="1141"/>
      <c r="R550" s="1141"/>
      <c r="S550" s="1141"/>
      <c r="T550" s="1141"/>
      <c r="U550" s="1141"/>
      <c r="V550" s="1141"/>
      <c r="W550" s="1141"/>
      <c r="X550" s="1141"/>
      <c r="Y550" s="1141"/>
      <c r="Z550" s="1141"/>
      <c r="AA550" s="1141"/>
      <c r="AB550" s="1141"/>
      <c r="AC550" s="1141"/>
      <c r="AD550" s="1141"/>
      <c r="AE550" s="1141"/>
      <c r="AF550" s="1141"/>
      <c r="AG550" s="1141"/>
      <c r="AH550" s="1141"/>
      <c r="AI550" s="1141"/>
      <c r="AJ550" s="1141"/>
      <c r="AK550" s="1141"/>
      <c r="AL550" s="1141"/>
      <c r="AM550" s="1141"/>
      <c r="AN550" s="1141"/>
      <c r="AO550" s="1141"/>
      <c r="AP550" s="1141"/>
      <c r="AQ550" s="1141"/>
      <c r="AR550" s="1141"/>
      <c r="AS550" s="1141"/>
      <c r="AT550" s="1141"/>
      <c r="AU550" s="1141"/>
      <c r="AV550" s="1141"/>
      <c r="AW550" s="1141"/>
      <c r="AX550" s="1141"/>
    </row>
    <row r="551">
      <c r="A551" s="858"/>
      <c r="B551" s="1143"/>
      <c r="C551" s="1141"/>
      <c r="D551" s="1141"/>
      <c r="E551" s="1141"/>
      <c r="F551" s="1141"/>
      <c r="G551" s="1141"/>
      <c r="H551" s="1141"/>
      <c r="I551" s="1141"/>
      <c r="J551" s="1141"/>
      <c r="K551" s="1141"/>
      <c r="L551" s="1141"/>
      <c r="M551" s="1141"/>
      <c r="N551" s="1141"/>
      <c r="O551" s="1141"/>
      <c r="P551" s="1141"/>
      <c r="Q551" s="1141"/>
      <c r="R551" s="1141"/>
      <c r="S551" s="1141"/>
      <c r="T551" s="1141"/>
      <c r="U551" s="1141"/>
      <c r="V551" s="1141"/>
      <c r="W551" s="1141"/>
      <c r="X551" s="1141"/>
      <c r="Y551" s="1141"/>
      <c r="Z551" s="1141"/>
      <c r="AA551" s="1141"/>
      <c r="AB551" s="1141"/>
      <c r="AC551" s="1141"/>
      <c r="AD551" s="1141"/>
      <c r="AE551" s="1141"/>
      <c r="AF551" s="1141"/>
      <c r="AG551" s="1141"/>
      <c r="AH551" s="1141"/>
      <c r="AI551" s="1141"/>
      <c r="AJ551" s="1141"/>
      <c r="AK551" s="1141"/>
      <c r="AL551" s="1141"/>
      <c r="AM551" s="1141"/>
      <c r="AN551" s="1141"/>
      <c r="AO551" s="1141"/>
      <c r="AP551" s="1141"/>
      <c r="AQ551" s="1141"/>
      <c r="AR551" s="1141"/>
      <c r="AS551" s="1141"/>
      <c r="AT551" s="1141"/>
      <c r="AU551" s="1141"/>
      <c r="AV551" s="1141"/>
      <c r="AW551" s="1141"/>
      <c r="AX551" s="1141"/>
    </row>
    <row r="552">
      <c r="A552" s="858"/>
      <c r="B552" s="1143"/>
      <c r="C552" s="1141"/>
      <c r="D552" s="1141"/>
      <c r="E552" s="1141"/>
      <c r="F552" s="1141"/>
      <c r="G552" s="1141"/>
      <c r="H552" s="1141"/>
      <c r="I552" s="1141"/>
      <c r="J552" s="1141"/>
      <c r="K552" s="1141"/>
      <c r="L552" s="1141"/>
      <c r="M552" s="1141"/>
      <c r="N552" s="1141"/>
      <c r="O552" s="1141"/>
      <c r="P552" s="1141"/>
      <c r="Q552" s="1141"/>
      <c r="R552" s="1141"/>
      <c r="S552" s="1141"/>
      <c r="T552" s="1141"/>
      <c r="U552" s="1141"/>
      <c r="V552" s="1141"/>
      <c r="W552" s="1141"/>
      <c r="X552" s="1141"/>
      <c r="Y552" s="1141"/>
      <c r="Z552" s="1141"/>
      <c r="AA552" s="1141"/>
      <c r="AB552" s="1141"/>
      <c r="AC552" s="1141"/>
      <c r="AD552" s="1141"/>
      <c r="AE552" s="1141"/>
      <c r="AF552" s="1141"/>
      <c r="AG552" s="1141"/>
      <c r="AH552" s="1141"/>
      <c r="AI552" s="1141"/>
      <c r="AJ552" s="1141"/>
      <c r="AK552" s="1141"/>
      <c r="AL552" s="1141"/>
      <c r="AM552" s="1141"/>
      <c r="AN552" s="1141"/>
      <c r="AO552" s="1141"/>
      <c r="AP552" s="1141"/>
      <c r="AQ552" s="1141"/>
      <c r="AR552" s="1141"/>
      <c r="AS552" s="1141"/>
      <c r="AT552" s="1141"/>
      <c r="AU552" s="1141"/>
      <c r="AV552" s="1141"/>
      <c r="AW552" s="1141"/>
      <c r="AX552" s="1141"/>
    </row>
    <row r="553">
      <c r="A553" s="858"/>
      <c r="B553" s="1143"/>
      <c r="C553" s="1141"/>
      <c r="D553" s="1141"/>
      <c r="E553" s="1141"/>
      <c r="F553" s="1141"/>
      <c r="G553" s="1141"/>
      <c r="H553" s="1141"/>
      <c r="I553" s="1141"/>
      <c r="J553" s="1141"/>
      <c r="K553" s="1141"/>
      <c r="L553" s="1141"/>
      <c r="M553" s="1141"/>
      <c r="N553" s="1141"/>
      <c r="O553" s="1141"/>
      <c r="P553" s="1141"/>
      <c r="Q553" s="1141"/>
      <c r="R553" s="1141"/>
      <c r="S553" s="1141"/>
      <c r="T553" s="1141"/>
      <c r="U553" s="1141"/>
      <c r="V553" s="1141"/>
      <c r="W553" s="1141"/>
      <c r="X553" s="1141"/>
      <c r="Y553" s="1141"/>
      <c r="Z553" s="1141"/>
      <c r="AA553" s="1141"/>
      <c r="AB553" s="1141"/>
      <c r="AC553" s="1141"/>
      <c r="AD553" s="1141"/>
      <c r="AE553" s="1141"/>
      <c r="AF553" s="1141"/>
      <c r="AG553" s="1141"/>
      <c r="AH553" s="1141"/>
      <c r="AI553" s="1141"/>
      <c r="AJ553" s="1141"/>
      <c r="AK553" s="1141"/>
      <c r="AL553" s="1141"/>
      <c r="AM553" s="1141"/>
      <c r="AN553" s="1141"/>
      <c r="AO553" s="1141"/>
      <c r="AP553" s="1141"/>
      <c r="AQ553" s="1141"/>
      <c r="AR553" s="1141"/>
      <c r="AS553" s="1141"/>
      <c r="AT553" s="1141"/>
      <c r="AU553" s="1141"/>
      <c r="AV553" s="1141"/>
      <c r="AW553" s="1141"/>
      <c r="AX553" s="1141"/>
    </row>
    <row r="554">
      <c r="A554" s="858"/>
      <c r="B554" s="1143"/>
      <c r="C554" s="1141"/>
      <c r="D554" s="1141"/>
      <c r="E554" s="1141"/>
      <c r="F554" s="1141"/>
      <c r="G554" s="1141"/>
      <c r="H554" s="1141"/>
      <c r="I554" s="1141"/>
      <c r="J554" s="1141"/>
      <c r="K554" s="1141"/>
      <c r="L554" s="1141"/>
      <c r="M554" s="1141"/>
      <c r="N554" s="1141"/>
      <c r="O554" s="1141"/>
      <c r="P554" s="1141"/>
      <c r="Q554" s="1141"/>
      <c r="R554" s="1141"/>
      <c r="S554" s="1141"/>
      <c r="T554" s="1141"/>
      <c r="U554" s="1141"/>
      <c r="V554" s="1141"/>
      <c r="W554" s="1141"/>
      <c r="X554" s="1141"/>
      <c r="Y554" s="1141"/>
      <c r="Z554" s="1141"/>
      <c r="AA554" s="1141"/>
      <c r="AB554" s="1141"/>
      <c r="AC554" s="1141"/>
      <c r="AD554" s="1141"/>
      <c r="AE554" s="1141"/>
      <c r="AF554" s="1141"/>
      <c r="AG554" s="1141"/>
      <c r="AH554" s="1141"/>
      <c r="AI554" s="1141"/>
      <c r="AJ554" s="1141"/>
      <c r="AK554" s="1141"/>
      <c r="AL554" s="1141"/>
      <c r="AM554" s="1141"/>
      <c r="AN554" s="1141"/>
      <c r="AO554" s="1141"/>
      <c r="AP554" s="1141"/>
      <c r="AQ554" s="1141"/>
      <c r="AR554" s="1141"/>
      <c r="AS554" s="1141"/>
      <c r="AT554" s="1141"/>
      <c r="AU554" s="1141"/>
      <c r="AV554" s="1141"/>
      <c r="AW554" s="1141"/>
      <c r="AX554" s="1141"/>
    </row>
    <row r="555">
      <c r="A555" s="858"/>
      <c r="B555" s="1143"/>
      <c r="C555" s="1141"/>
      <c r="D555" s="1141"/>
      <c r="E555" s="1141"/>
      <c r="F555" s="1141"/>
      <c r="G555" s="1141"/>
      <c r="H555" s="1141"/>
      <c r="I555" s="1141"/>
      <c r="J555" s="1141"/>
      <c r="K555" s="1141"/>
      <c r="L555" s="1141"/>
      <c r="M555" s="1141"/>
      <c r="N555" s="1141"/>
      <c r="O555" s="1141"/>
      <c r="P555" s="1141"/>
      <c r="Q555" s="1141"/>
      <c r="R555" s="1141"/>
      <c r="S555" s="1141"/>
      <c r="T555" s="1141"/>
      <c r="U555" s="1141"/>
      <c r="V555" s="1141"/>
      <c r="W555" s="1141"/>
      <c r="X555" s="1141"/>
      <c r="Y555" s="1141"/>
      <c r="Z555" s="1141"/>
      <c r="AA555" s="1141"/>
      <c r="AB555" s="1141"/>
      <c r="AC555" s="1141"/>
      <c r="AD555" s="1141"/>
      <c r="AE555" s="1141"/>
      <c r="AF555" s="1141"/>
      <c r="AG555" s="1141"/>
      <c r="AH555" s="1141"/>
      <c r="AI555" s="1141"/>
      <c r="AJ555" s="1141"/>
      <c r="AK555" s="1141"/>
      <c r="AL555" s="1141"/>
      <c r="AM555" s="1141"/>
      <c r="AN555" s="1141"/>
      <c r="AO555" s="1141"/>
      <c r="AP555" s="1141"/>
      <c r="AQ555" s="1141"/>
      <c r="AR555" s="1141"/>
      <c r="AS555" s="1141"/>
      <c r="AT555" s="1141"/>
      <c r="AU555" s="1141"/>
      <c r="AV555" s="1141"/>
      <c r="AW555" s="1141"/>
      <c r="AX555" s="1141"/>
    </row>
    <row r="556">
      <c r="A556" s="858"/>
      <c r="B556" s="1143"/>
      <c r="C556" s="1141"/>
      <c r="D556" s="1141"/>
      <c r="E556" s="1141"/>
      <c r="F556" s="1141"/>
      <c r="G556" s="1141"/>
      <c r="H556" s="1141"/>
      <c r="I556" s="1141"/>
      <c r="J556" s="1141"/>
      <c r="K556" s="1141"/>
      <c r="L556" s="1141"/>
      <c r="M556" s="1141"/>
      <c r="N556" s="1141"/>
      <c r="O556" s="1141"/>
      <c r="P556" s="1141"/>
      <c r="Q556" s="1141"/>
      <c r="R556" s="1141"/>
      <c r="S556" s="1141"/>
      <c r="T556" s="1141"/>
      <c r="U556" s="1141"/>
      <c r="V556" s="1141"/>
      <c r="W556" s="1141"/>
      <c r="X556" s="1141"/>
      <c r="Y556" s="1141"/>
      <c r="Z556" s="1141"/>
      <c r="AA556" s="1141"/>
      <c r="AB556" s="1141"/>
      <c r="AC556" s="1141"/>
      <c r="AD556" s="1141"/>
      <c r="AE556" s="1141"/>
      <c r="AF556" s="1141"/>
      <c r="AG556" s="1141"/>
      <c r="AH556" s="1141"/>
      <c r="AI556" s="1141"/>
      <c r="AJ556" s="1141"/>
      <c r="AK556" s="1141"/>
      <c r="AL556" s="1141"/>
      <c r="AM556" s="1141"/>
      <c r="AN556" s="1141"/>
      <c r="AO556" s="1141"/>
      <c r="AP556" s="1141"/>
      <c r="AQ556" s="1141"/>
      <c r="AR556" s="1141"/>
      <c r="AS556" s="1141"/>
      <c r="AT556" s="1141"/>
      <c r="AU556" s="1141"/>
      <c r="AV556" s="1141"/>
      <c r="AW556" s="1141"/>
      <c r="AX556" s="1141"/>
    </row>
    <row r="557">
      <c r="A557" s="858"/>
      <c r="B557" s="1143"/>
      <c r="C557" s="1141"/>
      <c r="D557" s="1141"/>
      <c r="E557" s="1141"/>
      <c r="F557" s="1141"/>
      <c r="G557" s="1141"/>
      <c r="H557" s="1141"/>
      <c r="I557" s="1141"/>
      <c r="J557" s="1141"/>
      <c r="K557" s="1141"/>
      <c r="L557" s="1141"/>
      <c r="M557" s="1141"/>
      <c r="N557" s="1141"/>
      <c r="O557" s="1141"/>
      <c r="P557" s="1141"/>
      <c r="Q557" s="1141"/>
      <c r="R557" s="1141"/>
      <c r="S557" s="1141"/>
      <c r="T557" s="1141"/>
      <c r="U557" s="1141"/>
      <c r="V557" s="1141"/>
      <c r="W557" s="1141"/>
      <c r="X557" s="1141"/>
      <c r="Y557" s="1141"/>
      <c r="Z557" s="1141"/>
      <c r="AA557" s="1141"/>
      <c r="AB557" s="1141"/>
      <c r="AC557" s="1141"/>
      <c r="AD557" s="1141"/>
      <c r="AE557" s="1141"/>
      <c r="AF557" s="1141"/>
      <c r="AG557" s="1141"/>
      <c r="AH557" s="1141"/>
      <c r="AI557" s="1141"/>
      <c r="AJ557" s="1141"/>
      <c r="AK557" s="1141"/>
      <c r="AL557" s="1141"/>
      <c r="AM557" s="1141"/>
      <c r="AN557" s="1141"/>
      <c r="AO557" s="1141"/>
      <c r="AP557" s="1141"/>
      <c r="AQ557" s="1141"/>
      <c r="AR557" s="1141"/>
      <c r="AS557" s="1141"/>
      <c r="AT557" s="1141"/>
      <c r="AU557" s="1141"/>
      <c r="AV557" s="1141"/>
      <c r="AW557" s="1141"/>
      <c r="AX557" s="1141"/>
    </row>
    <row r="558">
      <c r="A558" s="858"/>
      <c r="B558" s="1143"/>
      <c r="C558" s="1141"/>
      <c r="D558" s="1141"/>
      <c r="E558" s="1141"/>
      <c r="F558" s="1141"/>
      <c r="G558" s="1141"/>
      <c r="H558" s="1141"/>
      <c r="I558" s="1141"/>
      <c r="J558" s="1141"/>
      <c r="K558" s="1141"/>
      <c r="L558" s="1141"/>
      <c r="M558" s="1141"/>
      <c r="N558" s="1141"/>
      <c r="O558" s="1141"/>
      <c r="P558" s="1141"/>
      <c r="Q558" s="1141"/>
      <c r="R558" s="1141"/>
      <c r="S558" s="1141"/>
      <c r="T558" s="1141"/>
      <c r="U558" s="1141"/>
      <c r="V558" s="1141"/>
      <c r="W558" s="1141"/>
      <c r="X558" s="1141"/>
      <c r="Y558" s="1141"/>
      <c r="Z558" s="1141"/>
      <c r="AA558" s="1141"/>
      <c r="AB558" s="1141"/>
      <c r="AC558" s="1141"/>
      <c r="AD558" s="1141"/>
      <c r="AE558" s="1141"/>
      <c r="AF558" s="1141"/>
      <c r="AG558" s="1141"/>
      <c r="AH558" s="1141"/>
      <c r="AI558" s="1141"/>
      <c r="AJ558" s="1141"/>
      <c r="AK558" s="1141"/>
      <c r="AL558" s="1141"/>
      <c r="AM558" s="1141"/>
      <c r="AN558" s="1141"/>
      <c r="AO558" s="1141"/>
      <c r="AP558" s="1141"/>
      <c r="AQ558" s="1141"/>
      <c r="AR558" s="1141"/>
      <c r="AS558" s="1141"/>
      <c r="AT558" s="1141"/>
      <c r="AU558" s="1141"/>
      <c r="AV558" s="1141"/>
      <c r="AW558" s="1141"/>
      <c r="AX558" s="1141"/>
    </row>
    <row r="559">
      <c r="A559" s="858"/>
      <c r="B559" s="1143"/>
      <c r="C559" s="1141"/>
      <c r="D559" s="1141"/>
      <c r="E559" s="1141"/>
      <c r="F559" s="1141"/>
      <c r="G559" s="1141"/>
      <c r="H559" s="1141"/>
      <c r="I559" s="1141"/>
      <c r="J559" s="1141"/>
      <c r="K559" s="1141"/>
      <c r="L559" s="1141"/>
      <c r="M559" s="1141"/>
      <c r="N559" s="1141"/>
      <c r="O559" s="1141"/>
      <c r="P559" s="1141"/>
      <c r="Q559" s="1141"/>
      <c r="R559" s="1141"/>
      <c r="S559" s="1141"/>
      <c r="T559" s="1141"/>
      <c r="U559" s="1141"/>
      <c r="V559" s="1141"/>
      <c r="W559" s="1141"/>
      <c r="X559" s="1141"/>
      <c r="Y559" s="1141"/>
      <c r="Z559" s="1141"/>
      <c r="AA559" s="1141"/>
      <c r="AB559" s="1141"/>
      <c r="AC559" s="1141"/>
      <c r="AD559" s="1141"/>
      <c r="AE559" s="1141"/>
      <c r="AF559" s="1141"/>
      <c r="AG559" s="1141"/>
      <c r="AH559" s="1141"/>
      <c r="AI559" s="1141"/>
      <c r="AJ559" s="1141"/>
      <c r="AK559" s="1141"/>
      <c r="AL559" s="1141"/>
      <c r="AM559" s="1141"/>
      <c r="AN559" s="1141"/>
      <c r="AO559" s="1141"/>
      <c r="AP559" s="1141"/>
      <c r="AQ559" s="1141"/>
      <c r="AR559" s="1141"/>
      <c r="AS559" s="1141"/>
      <c r="AT559" s="1141"/>
      <c r="AU559" s="1141"/>
      <c r="AV559" s="1141"/>
      <c r="AW559" s="1141"/>
      <c r="AX559" s="1141"/>
    </row>
    <row r="560">
      <c r="A560" s="858"/>
      <c r="B560" s="1143"/>
      <c r="C560" s="1141"/>
      <c r="D560" s="1141"/>
      <c r="E560" s="1141"/>
      <c r="F560" s="1141"/>
      <c r="G560" s="1141"/>
      <c r="H560" s="1141"/>
      <c r="I560" s="1141"/>
      <c r="J560" s="1141"/>
      <c r="K560" s="1141"/>
      <c r="L560" s="1141"/>
      <c r="M560" s="1141"/>
      <c r="N560" s="1141"/>
      <c r="O560" s="1141"/>
      <c r="P560" s="1141"/>
      <c r="Q560" s="1141"/>
      <c r="R560" s="1141"/>
      <c r="S560" s="1141"/>
      <c r="T560" s="1141"/>
      <c r="U560" s="1141"/>
      <c r="V560" s="1141"/>
      <c r="W560" s="1141"/>
      <c r="X560" s="1141"/>
      <c r="Y560" s="1141"/>
      <c r="Z560" s="1141"/>
      <c r="AA560" s="1141"/>
      <c r="AB560" s="1141"/>
      <c r="AC560" s="1141"/>
      <c r="AD560" s="1141"/>
      <c r="AE560" s="1141"/>
      <c r="AF560" s="1141"/>
      <c r="AG560" s="1141"/>
      <c r="AH560" s="1141"/>
      <c r="AI560" s="1141"/>
      <c r="AJ560" s="1141"/>
      <c r="AK560" s="1141"/>
      <c r="AL560" s="1141"/>
      <c r="AM560" s="1141"/>
      <c r="AN560" s="1141"/>
      <c r="AO560" s="1141"/>
      <c r="AP560" s="1141"/>
      <c r="AQ560" s="1141"/>
      <c r="AR560" s="1141"/>
      <c r="AS560" s="1141"/>
      <c r="AT560" s="1141"/>
      <c r="AU560" s="1141"/>
      <c r="AV560" s="1141"/>
      <c r="AW560" s="1141"/>
      <c r="AX560" s="1141"/>
    </row>
    <row r="561">
      <c r="A561" s="858"/>
      <c r="B561" s="1143"/>
      <c r="C561" s="1141"/>
      <c r="D561" s="1141"/>
      <c r="E561" s="1141"/>
      <c r="F561" s="1141"/>
      <c r="G561" s="1141"/>
      <c r="H561" s="1141"/>
      <c r="I561" s="1141"/>
      <c r="J561" s="1141"/>
      <c r="K561" s="1141"/>
      <c r="L561" s="1141"/>
      <c r="M561" s="1141"/>
      <c r="N561" s="1141"/>
      <c r="O561" s="1141"/>
      <c r="P561" s="1141"/>
      <c r="Q561" s="1141"/>
      <c r="R561" s="1141"/>
      <c r="S561" s="1141"/>
      <c r="T561" s="1141"/>
      <c r="U561" s="1141"/>
      <c r="V561" s="1141"/>
      <c r="W561" s="1141"/>
      <c r="X561" s="1141"/>
      <c r="Y561" s="1141"/>
      <c r="Z561" s="1141"/>
      <c r="AA561" s="1141"/>
      <c r="AB561" s="1141"/>
      <c r="AC561" s="1141"/>
      <c r="AD561" s="1141"/>
      <c r="AE561" s="1141"/>
      <c r="AF561" s="1141"/>
      <c r="AG561" s="1141"/>
      <c r="AH561" s="1141"/>
      <c r="AI561" s="1141"/>
      <c r="AJ561" s="1141"/>
      <c r="AK561" s="1141"/>
      <c r="AL561" s="1141"/>
      <c r="AM561" s="1141"/>
      <c r="AN561" s="1141"/>
      <c r="AO561" s="1141"/>
      <c r="AP561" s="1141"/>
      <c r="AQ561" s="1141"/>
      <c r="AR561" s="1141"/>
      <c r="AS561" s="1141"/>
      <c r="AT561" s="1141"/>
      <c r="AU561" s="1141"/>
      <c r="AV561" s="1141"/>
      <c r="AW561" s="1141"/>
      <c r="AX561" s="1141"/>
    </row>
    <row r="562">
      <c r="A562" s="858"/>
      <c r="B562" s="1143"/>
      <c r="C562" s="1141"/>
      <c r="D562" s="1141"/>
      <c r="E562" s="1141"/>
      <c r="F562" s="1141"/>
      <c r="G562" s="1141"/>
      <c r="H562" s="1141"/>
      <c r="I562" s="1141"/>
      <c r="J562" s="1141"/>
      <c r="K562" s="1141"/>
      <c r="L562" s="1141"/>
      <c r="M562" s="1141"/>
      <c r="N562" s="1141"/>
      <c r="O562" s="1141"/>
      <c r="P562" s="1141"/>
      <c r="Q562" s="1141"/>
      <c r="R562" s="1141"/>
      <c r="S562" s="1141"/>
      <c r="T562" s="1141"/>
      <c r="U562" s="1141"/>
      <c r="V562" s="1141"/>
      <c r="W562" s="1141"/>
      <c r="X562" s="1141"/>
      <c r="Y562" s="1141"/>
      <c r="Z562" s="1141"/>
      <c r="AA562" s="1141"/>
      <c r="AB562" s="1141"/>
      <c r="AC562" s="1141"/>
      <c r="AD562" s="1141"/>
      <c r="AE562" s="1141"/>
      <c r="AF562" s="1141"/>
      <c r="AG562" s="1141"/>
      <c r="AH562" s="1141"/>
      <c r="AI562" s="1141"/>
      <c r="AJ562" s="1141"/>
      <c r="AK562" s="1141"/>
      <c r="AL562" s="1141"/>
      <c r="AM562" s="1141"/>
      <c r="AN562" s="1141"/>
      <c r="AO562" s="1141"/>
      <c r="AP562" s="1141"/>
      <c r="AQ562" s="1141"/>
      <c r="AR562" s="1141"/>
      <c r="AS562" s="1141"/>
      <c r="AT562" s="1141"/>
      <c r="AU562" s="1141"/>
      <c r="AV562" s="1141"/>
      <c r="AW562" s="1141"/>
      <c r="AX562" s="1141"/>
    </row>
    <row r="563">
      <c r="A563" s="858"/>
      <c r="B563" s="1143"/>
      <c r="C563" s="1141"/>
      <c r="D563" s="1141"/>
      <c r="E563" s="1141"/>
      <c r="F563" s="1141"/>
      <c r="G563" s="1141"/>
      <c r="H563" s="1141"/>
      <c r="I563" s="1141"/>
      <c r="J563" s="1141"/>
      <c r="K563" s="1141"/>
      <c r="L563" s="1141"/>
      <c r="M563" s="1141"/>
      <c r="N563" s="1141"/>
      <c r="O563" s="1141"/>
      <c r="P563" s="1141"/>
      <c r="Q563" s="1141"/>
      <c r="R563" s="1141"/>
      <c r="S563" s="1141"/>
      <c r="T563" s="1141"/>
      <c r="U563" s="1141"/>
      <c r="V563" s="1141"/>
      <c r="W563" s="1141"/>
      <c r="X563" s="1141"/>
      <c r="Y563" s="1141"/>
      <c r="Z563" s="1141"/>
      <c r="AA563" s="1141"/>
      <c r="AB563" s="1141"/>
      <c r="AC563" s="1141"/>
      <c r="AD563" s="1141"/>
      <c r="AE563" s="1141"/>
      <c r="AF563" s="1141"/>
      <c r="AG563" s="1141"/>
      <c r="AH563" s="1141"/>
      <c r="AI563" s="1141"/>
      <c r="AJ563" s="1141"/>
      <c r="AK563" s="1141"/>
      <c r="AL563" s="1141"/>
      <c r="AM563" s="1141"/>
      <c r="AN563" s="1141"/>
      <c r="AO563" s="1141"/>
      <c r="AP563" s="1141"/>
      <c r="AQ563" s="1141"/>
      <c r="AR563" s="1141"/>
      <c r="AS563" s="1141"/>
      <c r="AT563" s="1141"/>
      <c r="AU563" s="1141"/>
      <c r="AV563" s="1141"/>
      <c r="AW563" s="1141"/>
      <c r="AX563" s="1141"/>
    </row>
    <row r="564">
      <c r="A564" s="858"/>
      <c r="B564" s="1143"/>
      <c r="C564" s="1141"/>
      <c r="D564" s="1141"/>
      <c r="E564" s="1141"/>
      <c r="F564" s="1141"/>
      <c r="G564" s="1141"/>
      <c r="H564" s="1141"/>
      <c r="I564" s="1141"/>
      <c r="J564" s="1141"/>
      <c r="K564" s="1141"/>
      <c r="L564" s="1141"/>
      <c r="M564" s="1141"/>
      <c r="N564" s="1141"/>
      <c r="O564" s="1141"/>
      <c r="P564" s="1141"/>
      <c r="Q564" s="1141"/>
      <c r="R564" s="1141"/>
      <c r="S564" s="1141"/>
      <c r="T564" s="1141"/>
      <c r="U564" s="1141"/>
      <c r="V564" s="1141"/>
      <c r="W564" s="1141"/>
      <c r="X564" s="1141"/>
      <c r="Y564" s="1141"/>
      <c r="Z564" s="1141"/>
      <c r="AA564" s="1141"/>
      <c r="AB564" s="1141"/>
      <c r="AC564" s="1141"/>
      <c r="AD564" s="1141"/>
      <c r="AE564" s="1141"/>
      <c r="AF564" s="1141"/>
      <c r="AG564" s="1141"/>
      <c r="AH564" s="1141"/>
      <c r="AI564" s="1141"/>
      <c r="AJ564" s="1141"/>
      <c r="AK564" s="1141"/>
      <c r="AL564" s="1141"/>
      <c r="AM564" s="1141"/>
      <c r="AN564" s="1141"/>
      <c r="AO564" s="1141"/>
      <c r="AP564" s="1141"/>
      <c r="AQ564" s="1141"/>
      <c r="AR564" s="1141"/>
      <c r="AS564" s="1141"/>
      <c r="AT564" s="1141"/>
      <c r="AU564" s="1141"/>
      <c r="AV564" s="1141"/>
      <c r="AW564" s="1141"/>
      <c r="AX564" s="1141"/>
    </row>
    <row r="565">
      <c r="A565" s="858"/>
      <c r="B565" s="1143"/>
      <c r="C565" s="1141"/>
      <c r="D565" s="1141"/>
      <c r="E565" s="1141"/>
      <c r="F565" s="1141"/>
      <c r="G565" s="1141"/>
      <c r="H565" s="1141"/>
      <c r="I565" s="1141"/>
      <c r="J565" s="1141"/>
      <c r="K565" s="1141"/>
      <c r="L565" s="1141"/>
      <c r="M565" s="1141"/>
      <c r="N565" s="1141"/>
      <c r="O565" s="1141"/>
      <c r="P565" s="1141"/>
      <c r="Q565" s="1141"/>
      <c r="R565" s="1141"/>
      <c r="S565" s="1141"/>
      <c r="T565" s="1141"/>
      <c r="U565" s="1141"/>
      <c r="V565" s="1141"/>
      <c r="W565" s="1141"/>
      <c r="X565" s="1141"/>
      <c r="Y565" s="1141"/>
      <c r="Z565" s="1141"/>
      <c r="AA565" s="1141"/>
      <c r="AB565" s="1141"/>
      <c r="AC565" s="1141"/>
      <c r="AD565" s="1141"/>
      <c r="AE565" s="1141"/>
      <c r="AF565" s="1141"/>
      <c r="AG565" s="1141"/>
      <c r="AH565" s="1141"/>
      <c r="AI565" s="1141"/>
      <c r="AJ565" s="1141"/>
      <c r="AK565" s="1141"/>
      <c r="AL565" s="1141"/>
      <c r="AM565" s="1141"/>
      <c r="AN565" s="1141"/>
      <c r="AO565" s="1141"/>
      <c r="AP565" s="1141"/>
      <c r="AQ565" s="1141"/>
      <c r="AR565" s="1141"/>
      <c r="AS565" s="1141"/>
      <c r="AT565" s="1141"/>
      <c r="AU565" s="1141"/>
      <c r="AV565" s="1141"/>
      <c r="AW565" s="1141"/>
      <c r="AX565" s="1141"/>
    </row>
    <row r="566">
      <c r="A566" s="858"/>
      <c r="B566" s="1143"/>
      <c r="C566" s="1141"/>
      <c r="D566" s="1141"/>
      <c r="E566" s="1141"/>
      <c r="F566" s="1141"/>
      <c r="G566" s="1141"/>
      <c r="H566" s="1141"/>
      <c r="I566" s="1141"/>
      <c r="J566" s="1141"/>
      <c r="K566" s="1141"/>
      <c r="L566" s="1141"/>
      <c r="M566" s="1141"/>
      <c r="N566" s="1141"/>
      <c r="O566" s="1141"/>
      <c r="P566" s="1141"/>
      <c r="Q566" s="1141"/>
      <c r="R566" s="1141"/>
      <c r="S566" s="1141"/>
      <c r="T566" s="1141"/>
      <c r="U566" s="1141"/>
      <c r="V566" s="1141"/>
      <c r="W566" s="1141"/>
      <c r="X566" s="1141"/>
      <c r="Y566" s="1141"/>
      <c r="Z566" s="1141"/>
      <c r="AA566" s="1141"/>
      <c r="AB566" s="1141"/>
      <c r="AC566" s="1141"/>
      <c r="AD566" s="1141"/>
      <c r="AE566" s="1141"/>
      <c r="AF566" s="1141"/>
      <c r="AG566" s="1141"/>
      <c r="AH566" s="1141"/>
      <c r="AI566" s="1141"/>
      <c r="AJ566" s="1141"/>
      <c r="AK566" s="1141"/>
      <c r="AL566" s="1141"/>
      <c r="AM566" s="1141"/>
      <c r="AN566" s="1141"/>
      <c r="AO566" s="1141"/>
      <c r="AP566" s="1141"/>
      <c r="AQ566" s="1141"/>
      <c r="AR566" s="1141"/>
      <c r="AS566" s="1141"/>
      <c r="AT566" s="1141"/>
      <c r="AU566" s="1141"/>
      <c r="AV566" s="1141"/>
      <c r="AW566" s="1141"/>
      <c r="AX566" s="1141"/>
    </row>
    <row r="567">
      <c r="A567" s="858"/>
      <c r="B567" s="1143"/>
      <c r="C567" s="1141"/>
      <c r="D567" s="1141"/>
      <c r="E567" s="1141"/>
      <c r="F567" s="1141"/>
      <c r="G567" s="1141"/>
      <c r="H567" s="1141"/>
      <c r="I567" s="1141"/>
      <c r="J567" s="1141"/>
      <c r="K567" s="1141"/>
      <c r="L567" s="1141"/>
      <c r="M567" s="1141"/>
      <c r="N567" s="1141"/>
      <c r="O567" s="1141"/>
      <c r="P567" s="1141"/>
      <c r="Q567" s="1141"/>
      <c r="R567" s="1141"/>
      <c r="S567" s="1141"/>
      <c r="T567" s="1141"/>
      <c r="U567" s="1141"/>
      <c r="V567" s="1141"/>
      <c r="W567" s="1141"/>
      <c r="X567" s="1141"/>
      <c r="Y567" s="1141"/>
      <c r="Z567" s="1141"/>
      <c r="AA567" s="1141"/>
      <c r="AB567" s="1141"/>
      <c r="AC567" s="1141"/>
      <c r="AD567" s="1141"/>
      <c r="AE567" s="1141"/>
      <c r="AF567" s="1141"/>
      <c r="AG567" s="1141"/>
      <c r="AH567" s="1141"/>
      <c r="AI567" s="1141"/>
      <c r="AJ567" s="1141"/>
      <c r="AK567" s="1141"/>
      <c r="AL567" s="1141"/>
      <c r="AM567" s="1141"/>
      <c r="AN567" s="1141"/>
      <c r="AO567" s="1141"/>
      <c r="AP567" s="1141"/>
      <c r="AQ567" s="1141"/>
      <c r="AR567" s="1141"/>
      <c r="AS567" s="1141"/>
      <c r="AT567" s="1141"/>
      <c r="AU567" s="1141"/>
      <c r="AV567" s="1141"/>
      <c r="AW567" s="1141"/>
      <c r="AX567" s="1141"/>
    </row>
    <row r="568">
      <c r="A568" s="858"/>
      <c r="B568" s="1143"/>
      <c r="C568" s="1141"/>
      <c r="D568" s="1141"/>
      <c r="E568" s="1141"/>
      <c r="F568" s="1141"/>
      <c r="G568" s="1141"/>
      <c r="H568" s="1141"/>
      <c r="I568" s="1141"/>
      <c r="J568" s="1141"/>
      <c r="K568" s="1141"/>
      <c r="L568" s="1141"/>
      <c r="M568" s="1141"/>
      <c r="N568" s="1141"/>
      <c r="O568" s="1141"/>
      <c r="P568" s="1141"/>
      <c r="Q568" s="1141"/>
      <c r="R568" s="1141"/>
      <c r="S568" s="1141"/>
      <c r="T568" s="1141"/>
      <c r="U568" s="1141"/>
      <c r="V568" s="1141"/>
      <c r="W568" s="1141"/>
      <c r="X568" s="1141"/>
      <c r="Y568" s="1141"/>
      <c r="Z568" s="1141"/>
      <c r="AA568" s="1141"/>
      <c r="AB568" s="1141"/>
      <c r="AC568" s="1141"/>
      <c r="AD568" s="1141"/>
      <c r="AE568" s="1141"/>
      <c r="AF568" s="1141"/>
      <c r="AG568" s="1141"/>
      <c r="AH568" s="1141"/>
      <c r="AI568" s="1141"/>
      <c r="AJ568" s="1141"/>
      <c r="AK568" s="1141"/>
      <c r="AL568" s="1141"/>
      <c r="AM568" s="1141"/>
      <c r="AN568" s="1141"/>
      <c r="AO568" s="1141"/>
      <c r="AP568" s="1141"/>
      <c r="AQ568" s="1141"/>
      <c r="AR568" s="1141"/>
      <c r="AS568" s="1141"/>
      <c r="AT568" s="1141"/>
      <c r="AU568" s="1141"/>
      <c r="AV568" s="1141"/>
      <c r="AW568" s="1141"/>
      <c r="AX568" s="1141"/>
    </row>
    <row r="569">
      <c r="A569" s="858"/>
      <c r="B569" s="1143"/>
      <c r="C569" s="1141"/>
      <c r="D569" s="1141"/>
      <c r="E569" s="1141"/>
      <c r="F569" s="1141"/>
      <c r="G569" s="1141"/>
      <c r="H569" s="1141"/>
      <c r="I569" s="1141"/>
      <c r="J569" s="1141"/>
      <c r="K569" s="1141"/>
      <c r="L569" s="1141"/>
      <c r="M569" s="1141"/>
      <c r="N569" s="1141"/>
      <c r="O569" s="1141"/>
      <c r="P569" s="1141"/>
      <c r="Q569" s="1141"/>
      <c r="R569" s="1141"/>
      <c r="S569" s="1141"/>
      <c r="T569" s="1141"/>
      <c r="U569" s="1141"/>
      <c r="V569" s="1141"/>
      <c r="W569" s="1141"/>
      <c r="X569" s="1141"/>
      <c r="Y569" s="1141"/>
      <c r="Z569" s="1141"/>
      <c r="AA569" s="1141"/>
      <c r="AB569" s="1141"/>
      <c r="AC569" s="1141"/>
      <c r="AD569" s="1141"/>
      <c r="AE569" s="1141"/>
      <c r="AF569" s="1141"/>
      <c r="AG569" s="1141"/>
      <c r="AH569" s="1141"/>
      <c r="AI569" s="1141"/>
      <c r="AJ569" s="1141"/>
      <c r="AK569" s="1141"/>
      <c r="AL569" s="1141"/>
      <c r="AM569" s="1141"/>
      <c r="AN569" s="1141"/>
      <c r="AO569" s="1141"/>
      <c r="AP569" s="1141"/>
      <c r="AQ569" s="1141"/>
      <c r="AR569" s="1141"/>
      <c r="AS569" s="1141"/>
      <c r="AT569" s="1141"/>
      <c r="AU569" s="1141"/>
      <c r="AV569" s="1141"/>
      <c r="AW569" s="1141"/>
      <c r="AX569" s="1141"/>
    </row>
    <row r="570">
      <c r="A570" s="858"/>
      <c r="B570" s="1143"/>
      <c r="C570" s="1141"/>
      <c r="D570" s="1141"/>
      <c r="E570" s="1141"/>
      <c r="F570" s="1141"/>
      <c r="G570" s="1141"/>
      <c r="H570" s="1141"/>
      <c r="I570" s="1141"/>
      <c r="J570" s="1141"/>
      <c r="K570" s="1141"/>
      <c r="L570" s="1141"/>
      <c r="M570" s="1141"/>
      <c r="N570" s="1141"/>
      <c r="O570" s="1141"/>
      <c r="P570" s="1141"/>
      <c r="Q570" s="1141"/>
      <c r="R570" s="1141"/>
      <c r="S570" s="1141"/>
      <c r="T570" s="1141"/>
      <c r="U570" s="1141"/>
      <c r="V570" s="1141"/>
      <c r="W570" s="1141"/>
      <c r="X570" s="1141"/>
      <c r="Y570" s="1141"/>
      <c r="Z570" s="1141"/>
      <c r="AA570" s="1141"/>
      <c r="AB570" s="1141"/>
      <c r="AC570" s="1141"/>
      <c r="AD570" s="1141"/>
      <c r="AE570" s="1141"/>
      <c r="AF570" s="1141"/>
      <c r="AG570" s="1141"/>
      <c r="AH570" s="1141"/>
      <c r="AI570" s="1141"/>
      <c r="AJ570" s="1141"/>
      <c r="AK570" s="1141"/>
      <c r="AL570" s="1141"/>
      <c r="AM570" s="1141"/>
      <c r="AN570" s="1141"/>
      <c r="AO570" s="1141"/>
      <c r="AP570" s="1141"/>
      <c r="AQ570" s="1141"/>
      <c r="AR570" s="1141"/>
      <c r="AS570" s="1141"/>
      <c r="AT570" s="1141"/>
      <c r="AU570" s="1141"/>
      <c r="AV570" s="1141"/>
      <c r="AW570" s="1141"/>
      <c r="AX570" s="1141"/>
    </row>
    <row r="571">
      <c r="A571" s="858"/>
      <c r="B571" s="1143"/>
      <c r="C571" s="1141"/>
      <c r="D571" s="1141"/>
      <c r="E571" s="1141"/>
      <c r="F571" s="1141"/>
      <c r="G571" s="1141"/>
      <c r="H571" s="1141"/>
      <c r="I571" s="1141"/>
      <c r="J571" s="1141"/>
      <c r="K571" s="1141"/>
      <c r="L571" s="1141"/>
      <c r="M571" s="1141"/>
      <c r="N571" s="1141"/>
      <c r="O571" s="1141"/>
      <c r="P571" s="1141"/>
      <c r="Q571" s="1141"/>
      <c r="R571" s="1141"/>
      <c r="S571" s="1141"/>
      <c r="T571" s="1141"/>
      <c r="U571" s="1141"/>
      <c r="V571" s="1141"/>
      <c r="W571" s="1141"/>
      <c r="X571" s="1141"/>
      <c r="Y571" s="1141"/>
      <c r="Z571" s="1141"/>
      <c r="AA571" s="1141"/>
      <c r="AB571" s="1141"/>
      <c r="AC571" s="1141"/>
      <c r="AD571" s="1141"/>
      <c r="AE571" s="1141"/>
      <c r="AF571" s="1141"/>
      <c r="AG571" s="1141"/>
      <c r="AH571" s="1141"/>
      <c r="AI571" s="1141"/>
      <c r="AJ571" s="1141"/>
      <c r="AK571" s="1141"/>
      <c r="AL571" s="1141"/>
      <c r="AM571" s="1141"/>
      <c r="AN571" s="1141"/>
      <c r="AO571" s="1141"/>
      <c r="AP571" s="1141"/>
      <c r="AQ571" s="1141"/>
      <c r="AR571" s="1141"/>
      <c r="AS571" s="1141"/>
      <c r="AT571" s="1141"/>
      <c r="AU571" s="1141"/>
      <c r="AV571" s="1141"/>
      <c r="AW571" s="1141"/>
      <c r="AX571" s="1141"/>
    </row>
    <row r="572">
      <c r="A572" s="858"/>
      <c r="B572" s="1143"/>
      <c r="C572" s="1141"/>
      <c r="D572" s="1141"/>
      <c r="E572" s="1141"/>
      <c r="F572" s="1141"/>
      <c r="G572" s="1141"/>
      <c r="H572" s="1141"/>
      <c r="I572" s="1141"/>
      <c r="J572" s="1141"/>
      <c r="K572" s="1141"/>
      <c r="L572" s="1141"/>
      <c r="M572" s="1141"/>
      <c r="N572" s="1141"/>
      <c r="O572" s="1141"/>
      <c r="P572" s="1141"/>
      <c r="Q572" s="1141"/>
      <c r="R572" s="1141"/>
      <c r="S572" s="1141"/>
      <c r="T572" s="1141"/>
      <c r="U572" s="1141"/>
      <c r="V572" s="1141"/>
      <c r="W572" s="1141"/>
      <c r="X572" s="1141"/>
      <c r="Y572" s="1141"/>
      <c r="Z572" s="1141"/>
      <c r="AA572" s="1141"/>
      <c r="AB572" s="1141"/>
      <c r="AC572" s="1141"/>
      <c r="AD572" s="1141"/>
      <c r="AE572" s="1141"/>
      <c r="AF572" s="1141"/>
      <c r="AG572" s="1141"/>
      <c r="AH572" s="1141"/>
      <c r="AI572" s="1141"/>
      <c r="AJ572" s="1141"/>
      <c r="AK572" s="1141"/>
      <c r="AL572" s="1141"/>
      <c r="AM572" s="1141"/>
      <c r="AN572" s="1141"/>
      <c r="AO572" s="1141"/>
      <c r="AP572" s="1141"/>
      <c r="AQ572" s="1141"/>
      <c r="AR572" s="1141"/>
      <c r="AS572" s="1141"/>
      <c r="AT572" s="1141"/>
      <c r="AU572" s="1141"/>
      <c r="AV572" s="1141"/>
      <c r="AW572" s="1141"/>
      <c r="AX572" s="1141"/>
    </row>
    <row r="573">
      <c r="A573" s="858"/>
      <c r="B573" s="1143"/>
      <c r="C573" s="1141"/>
      <c r="D573" s="1141"/>
      <c r="E573" s="1141"/>
      <c r="F573" s="1141"/>
      <c r="G573" s="1141"/>
      <c r="H573" s="1141"/>
      <c r="I573" s="1141"/>
      <c r="J573" s="1141"/>
      <c r="K573" s="1141"/>
      <c r="L573" s="1141"/>
      <c r="M573" s="1141"/>
      <c r="N573" s="1141"/>
      <c r="O573" s="1141"/>
      <c r="P573" s="1141"/>
      <c r="Q573" s="1141"/>
      <c r="R573" s="1141"/>
      <c r="S573" s="1141"/>
      <c r="T573" s="1141"/>
      <c r="U573" s="1141"/>
      <c r="V573" s="1141"/>
      <c r="W573" s="1141"/>
      <c r="X573" s="1141"/>
      <c r="Y573" s="1141"/>
      <c r="Z573" s="1141"/>
      <c r="AA573" s="1141"/>
      <c r="AB573" s="1141"/>
      <c r="AC573" s="1141"/>
      <c r="AD573" s="1141"/>
      <c r="AE573" s="1141"/>
      <c r="AF573" s="1141"/>
      <c r="AG573" s="1141"/>
      <c r="AH573" s="1141"/>
      <c r="AI573" s="1141"/>
      <c r="AJ573" s="1141"/>
      <c r="AK573" s="1141"/>
      <c r="AL573" s="1141"/>
      <c r="AM573" s="1141"/>
      <c r="AN573" s="1141"/>
      <c r="AO573" s="1141"/>
      <c r="AP573" s="1141"/>
      <c r="AQ573" s="1141"/>
      <c r="AR573" s="1141"/>
      <c r="AS573" s="1141"/>
      <c r="AT573" s="1141"/>
      <c r="AU573" s="1141"/>
      <c r="AV573" s="1141"/>
      <c r="AW573" s="1141"/>
      <c r="AX573" s="1141"/>
    </row>
    <row r="574">
      <c r="A574" s="858"/>
      <c r="B574" s="1143"/>
      <c r="C574" s="1141"/>
      <c r="D574" s="1141"/>
      <c r="E574" s="1141"/>
      <c r="F574" s="1141"/>
      <c r="G574" s="1141"/>
      <c r="H574" s="1141"/>
      <c r="I574" s="1141"/>
      <c r="J574" s="1141"/>
      <c r="K574" s="1141"/>
      <c r="L574" s="1141"/>
      <c r="M574" s="1141"/>
      <c r="N574" s="1141"/>
      <c r="O574" s="1141"/>
      <c r="P574" s="1141"/>
      <c r="Q574" s="1141"/>
      <c r="R574" s="1141"/>
      <c r="S574" s="1141"/>
      <c r="T574" s="1141"/>
      <c r="U574" s="1141"/>
      <c r="V574" s="1141"/>
      <c r="W574" s="1141"/>
      <c r="X574" s="1141"/>
      <c r="Y574" s="1141"/>
      <c r="Z574" s="1141"/>
      <c r="AA574" s="1141"/>
      <c r="AB574" s="1141"/>
      <c r="AC574" s="1141"/>
      <c r="AD574" s="1141"/>
      <c r="AE574" s="1141"/>
      <c r="AF574" s="1141"/>
      <c r="AG574" s="1141"/>
      <c r="AH574" s="1141"/>
      <c r="AI574" s="1141"/>
      <c r="AJ574" s="1141"/>
      <c r="AK574" s="1141"/>
      <c r="AL574" s="1141"/>
      <c r="AM574" s="1141"/>
      <c r="AN574" s="1141"/>
      <c r="AO574" s="1141"/>
      <c r="AP574" s="1141"/>
      <c r="AQ574" s="1141"/>
      <c r="AR574" s="1141"/>
      <c r="AS574" s="1141"/>
      <c r="AT574" s="1141"/>
      <c r="AU574" s="1141"/>
      <c r="AV574" s="1141"/>
      <c r="AW574" s="1141"/>
      <c r="AX574" s="1141"/>
    </row>
    <row r="575">
      <c r="A575" s="858"/>
      <c r="B575" s="1143"/>
      <c r="C575" s="1141"/>
      <c r="D575" s="1141"/>
      <c r="E575" s="1141"/>
      <c r="F575" s="1141"/>
      <c r="G575" s="1141"/>
      <c r="H575" s="1141"/>
      <c r="I575" s="1141"/>
      <c r="J575" s="1141"/>
      <c r="K575" s="1141"/>
      <c r="L575" s="1141"/>
      <c r="M575" s="1141"/>
      <c r="N575" s="1141"/>
      <c r="O575" s="1141"/>
      <c r="P575" s="1141"/>
      <c r="Q575" s="1141"/>
      <c r="R575" s="1141"/>
      <c r="S575" s="1141"/>
      <c r="T575" s="1141"/>
      <c r="U575" s="1141"/>
      <c r="V575" s="1141"/>
      <c r="W575" s="1141"/>
      <c r="X575" s="1141"/>
      <c r="Y575" s="1141"/>
      <c r="Z575" s="1141"/>
      <c r="AA575" s="1141"/>
      <c r="AB575" s="1141"/>
      <c r="AC575" s="1141"/>
      <c r="AD575" s="1141"/>
      <c r="AE575" s="1141"/>
      <c r="AF575" s="1141"/>
      <c r="AG575" s="1141"/>
      <c r="AH575" s="1141"/>
      <c r="AI575" s="1141"/>
      <c r="AJ575" s="1141"/>
      <c r="AK575" s="1141"/>
      <c r="AL575" s="1141"/>
      <c r="AM575" s="1141"/>
      <c r="AN575" s="1141"/>
      <c r="AO575" s="1141"/>
      <c r="AP575" s="1141"/>
      <c r="AQ575" s="1141"/>
      <c r="AR575" s="1141"/>
      <c r="AS575" s="1141"/>
      <c r="AT575" s="1141"/>
      <c r="AU575" s="1141"/>
      <c r="AV575" s="1141"/>
      <c r="AW575" s="1141"/>
      <c r="AX575" s="1141"/>
    </row>
  </sheetData>
  <conditionalFormatting sqref="B72:B74">
    <cfRule type="expression" dxfId="24" priority="1">
      <formula>AND($C72=FALSE,$D72="x")</formula>
    </cfRule>
  </conditionalFormatting>
  <conditionalFormatting sqref="B72:B74">
    <cfRule type="expression" dxfId="25" priority="2">
      <formula>AND($D72="X")</formula>
    </cfRule>
  </conditionalFormatting>
  <conditionalFormatting sqref="A6:A575 B54:B55">
    <cfRule type="cellIs" dxfId="34" priority="3" operator="equal">
      <formula>0</formula>
    </cfRule>
  </conditionalFormatting>
  <conditionalFormatting sqref="A6:A575 B54:B55">
    <cfRule type="expression" dxfId="0" priority="4">
      <formula>$A6&lt;&gt;$B6</formula>
    </cfRule>
  </conditionalFormatting>
  <conditionalFormatting sqref="C3:AX575">
    <cfRule type="cellIs" dxfId="34" priority="5" operator="equal">
      <formula>0</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64.38"/>
    <col customWidth="1" min="2" max="2" width="30.0"/>
    <col customWidth="1" min="3" max="3" width="16.88"/>
  </cols>
  <sheetData>
    <row r="1">
      <c r="A1" s="1144" t="str">
        <f>CONCATENATE(Assumptions!C9, " - ", Assumptions!C8)</f>
        <v> - </v>
      </c>
      <c r="B1" s="1144"/>
      <c r="C1" s="1144"/>
      <c r="D1" s="1145"/>
      <c r="E1" s="1146"/>
      <c r="F1" s="1146"/>
      <c r="G1" s="1146"/>
    </row>
    <row r="2">
      <c r="A2" s="1144" t="str">
        <f t="array" ref="A2:A105">'Internal Staffing Calculator'!A7:A110</f>
        <v>Department</v>
      </c>
      <c r="B2" s="1144" t="str">
        <f t="array" ref="B2:B105">'Internal Staffing Calculator'!B7:B110</f>
        <v>Role</v>
      </c>
      <c r="C2" s="1144" t="str">
        <f t="array" ref="C2:C105">'Internal Staffing Calculator'!E7:E110</f>
        <v>Name</v>
      </c>
      <c r="D2" s="1145" t="str">
        <f t="array" ref="D2:D130">'Internal Staffing Calculator'!L7:L1104</f>
        <v>Total Hours
Pre-pro + Onsite</v>
      </c>
      <c r="E2" s="1146" t="s">
        <v>454</v>
      </c>
      <c r="F2" s="1146" t="s">
        <v>1036</v>
      </c>
      <c r="G2" s="1146"/>
    </row>
    <row r="3">
      <c r="A3" s="1142" t="s">
        <v>477</v>
      </c>
      <c r="B3" s="1142"/>
      <c r="C3" s="1142"/>
      <c r="D3" s="1147"/>
      <c r="E3" s="1148" t="str">
        <f>Assumptions!C13</f>
        <v/>
      </c>
      <c r="F3" s="1148" t="str">
        <f>Assumptions!C14</f>
        <v/>
      </c>
      <c r="G3" s="858"/>
    </row>
    <row r="4">
      <c r="A4" s="1142" t="s">
        <v>353</v>
      </c>
      <c r="B4" s="1142" t="s">
        <v>478</v>
      </c>
      <c r="C4" s="1142" t="s">
        <v>1037</v>
      </c>
      <c r="D4" s="1147">
        <v>0.0</v>
      </c>
      <c r="E4" s="1148" t="str">
        <f t="shared" ref="E4:F4" si="1">E3</f>
        <v/>
      </c>
      <c r="F4" s="1148" t="str">
        <f t="shared" si="1"/>
        <v/>
      </c>
      <c r="G4" s="858"/>
    </row>
    <row r="5">
      <c r="A5" s="1142" t="s">
        <v>353</v>
      </c>
      <c r="B5" s="858" t="s">
        <v>479</v>
      </c>
      <c r="C5" s="1142" t="s">
        <v>1037</v>
      </c>
      <c r="D5" s="1147">
        <v>0.0</v>
      </c>
      <c r="E5" s="1148" t="str">
        <f t="shared" ref="E5:F5" si="2">E4</f>
        <v/>
      </c>
      <c r="F5" s="1148" t="str">
        <f t="shared" si="2"/>
        <v/>
      </c>
      <c r="G5" s="858"/>
    </row>
    <row r="6">
      <c r="A6" s="1142" t="s">
        <v>353</v>
      </c>
      <c r="B6" s="858" t="s">
        <v>480</v>
      </c>
      <c r="C6" s="1142" t="s">
        <v>1037</v>
      </c>
      <c r="D6" s="1147">
        <v>0.0</v>
      </c>
      <c r="E6" s="1148" t="str">
        <f t="shared" ref="E6:F6" si="3">E5</f>
        <v/>
      </c>
      <c r="F6" s="1148" t="str">
        <f t="shared" si="3"/>
        <v/>
      </c>
      <c r="G6" s="858"/>
    </row>
    <row r="7">
      <c r="A7" s="1142" t="s">
        <v>481</v>
      </c>
      <c r="B7" s="1142"/>
      <c r="C7" s="1142"/>
      <c r="D7" s="1147"/>
      <c r="E7" s="1148" t="str">
        <f t="shared" ref="E7:F7" si="4">E6</f>
        <v/>
      </c>
      <c r="F7" s="1148" t="str">
        <f t="shared" si="4"/>
        <v/>
      </c>
      <c r="G7" s="858"/>
    </row>
    <row r="8">
      <c r="A8" s="1142" t="s">
        <v>482</v>
      </c>
      <c r="B8" s="1142" t="s">
        <v>483</v>
      </c>
      <c r="C8" s="1142" t="s">
        <v>1037</v>
      </c>
      <c r="D8" s="1147">
        <v>0.0</v>
      </c>
      <c r="E8" s="1148" t="str">
        <f t="shared" ref="E8:F8" si="5">E7</f>
        <v/>
      </c>
      <c r="F8" s="1148" t="str">
        <f t="shared" si="5"/>
        <v/>
      </c>
      <c r="G8" s="858"/>
    </row>
    <row r="9">
      <c r="A9" s="1142" t="s">
        <v>482</v>
      </c>
      <c r="B9" s="1142" t="s">
        <v>484</v>
      </c>
      <c r="C9" s="1142" t="s">
        <v>1037</v>
      </c>
      <c r="D9" s="1147">
        <v>0.0</v>
      </c>
      <c r="E9" s="1148" t="str">
        <f t="shared" ref="E9:F9" si="6">E8</f>
        <v/>
      </c>
      <c r="F9" s="1148" t="str">
        <f t="shared" si="6"/>
        <v/>
      </c>
      <c r="G9" s="858"/>
    </row>
    <row r="10">
      <c r="A10" s="1142" t="s">
        <v>482</v>
      </c>
      <c r="B10" s="1142" t="s">
        <v>485</v>
      </c>
      <c r="C10" s="1142"/>
      <c r="D10" s="1147">
        <v>0.0</v>
      </c>
      <c r="E10" s="1148" t="str">
        <f t="shared" ref="E10:F10" si="7">E9</f>
        <v/>
      </c>
      <c r="F10" s="1148" t="str">
        <f t="shared" si="7"/>
        <v/>
      </c>
      <c r="G10" s="858"/>
    </row>
    <row r="11">
      <c r="A11" s="1142" t="s">
        <v>482</v>
      </c>
      <c r="B11" s="1142" t="s">
        <v>486</v>
      </c>
      <c r="C11" s="1142"/>
      <c r="D11" s="1147">
        <v>0.0</v>
      </c>
      <c r="E11" s="1148" t="str">
        <f t="shared" ref="E11:F11" si="8">E10</f>
        <v/>
      </c>
      <c r="F11" s="1148" t="str">
        <f t="shared" si="8"/>
        <v/>
      </c>
      <c r="G11" s="858"/>
    </row>
    <row r="12">
      <c r="A12" s="1142" t="s">
        <v>487</v>
      </c>
      <c r="B12" s="1142"/>
      <c r="C12" s="1142"/>
      <c r="D12" s="1147"/>
      <c r="E12" s="1148" t="str">
        <f t="shared" ref="E12:F12" si="9">E11</f>
        <v/>
      </c>
      <c r="F12" s="1148" t="str">
        <f t="shared" si="9"/>
        <v/>
      </c>
      <c r="G12" s="858"/>
    </row>
    <row r="13">
      <c r="A13" s="1142" t="s">
        <v>363</v>
      </c>
      <c r="B13" s="1142" t="s">
        <v>488</v>
      </c>
      <c r="C13" s="1142" t="s">
        <v>1037</v>
      </c>
      <c r="D13" s="1147">
        <v>0.0</v>
      </c>
      <c r="E13" s="1148" t="str">
        <f t="shared" ref="E13:F13" si="10">E12</f>
        <v/>
      </c>
      <c r="F13" s="1148" t="str">
        <f t="shared" si="10"/>
        <v/>
      </c>
      <c r="G13" s="858"/>
    </row>
    <row r="14">
      <c r="A14" s="1142" t="s">
        <v>363</v>
      </c>
      <c r="B14" s="1142" t="s">
        <v>489</v>
      </c>
      <c r="C14" s="1142" t="s">
        <v>1037</v>
      </c>
      <c r="D14" s="1147">
        <v>0.0</v>
      </c>
      <c r="E14" s="1148" t="str">
        <f t="shared" ref="E14:F14" si="11">E13</f>
        <v/>
      </c>
      <c r="F14" s="1148" t="str">
        <f t="shared" si="11"/>
        <v/>
      </c>
      <c r="G14" s="858"/>
    </row>
    <row r="15">
      <c r="A15" s="1142" t="s">
        <v>363</v>
      </c>
      <c r="B15" s="1142" t="s">
        <v>490</v>
      </c>
      <c r="C15" s="1142" t="s">
        <v>1037</v>
      </c>
      <c r="D15" s="1147">
        <v>0.0</v>
      </c>
      <c r="E15" s="1148" t="str">
        <f t="shared" ref="E15:F15" si="12">E14</f>
        <v/>
      </c>
      <c r="F15" s="1148" t="str">
        <f t="shared" si="12"/>
        <v/>
      </c>
      <c r="G15" s="858"/>
    </row>
    <row r="16">
      <c r="A16" s="1142" t="s">
        <v>363</v>
      </c>
      <c r="B16" s="1142" t="s">
        <v>491</v>
      </c>
      <c r="C16" s="1142" t="s">
        <v>1037</v>
      </c>
      <c r="D16" s="1147">
        <v>0.0</v>
      </c>
      <c r="E16" s="1148" t="str">
        <f t="shared" ref="E16:F16" si="13">E15</f>
        <v/>
      </c>
      <c r="F16" s="1148" t="str">
        <f t="shared" si="13"/>
        <v/>
      </c>
      <c r="G16" s="858"/>
    </row>
    <row r="17">
      <c r="A17" s="1142" t="s">
        <v>363</v>
      </c>
      <c r="B17" s="1142" t="s">
        <v>492</v>
      </c>
      <c r="C17" s="1142" t="s">
        <v>1037</v>
      </c>
      <c r="D17" s="1147">
        <v>0.0</v>
      </c>
      <c r="E17" s="1148" t="str">
        <f t="shared" ref="E17:F17" si="14">E16</f>
        <v/>
      </c>
      <c r="F17" s="1148" t="str">
        <f t="shared" si="14"/>
        <v/>
      </c>
      <c r="G17" s="858"/>
    </row>
    <row r="18">
      <c r="A18" s="1142" t="s">
        <v>363</v>
      </c>
      <c r="B18" s="1142" t="s">
        <v>493</v>
      </c>
      <c r="C18" s="1142" t="s">
        <v>1037</v>
      </c>
      <c r="D18" s="1147">
        <v>0.0</v>
      </c>
      <c r="E18" s="1148" t="str">
        <f t="shared" ref="E18:F18" si="15">E17</f>
        <v/>
      </c>
      <c r="F18" s="1148" t="str">
        <f t="shared" si="15"/>
        <v/>
      </c>
      <c r="G18" s="858"/>
    </row>
    <row r="19">
      <c r="A19" s="1142" t="s">
        <v>363</v>
      </c>
      <c r="B19" s="1142" t="s">
        <v>494</v>
      </c>
      <c r="C19" s="1142" t="s">
        <v>1037</v>
      </c>
      <c r="D19" s="1147">
        <v>0.0</v>
      </c>
      <c r="E19" s="1148" t="str">
        <f t="shared" ref="E19:F19" si="16">E18</f>
        <v/>
      </c>
      <c r="F19" s="1148" t="str">
        <f t="shared" si="16"/>
        <v/>
      </c>
      <c r="G19" s="858"/>
    </row>
    <row r="20">
      <c r="A20" s="1142" t="s">
        <v>363</v>
      </c>
      <c r="B20" s="1142" t="s">
        <v>495</v>
      </c>
      <c r="C20" s="1142" t="s">
        <v>1037</v>
      </c>
      <c r="D20" s="1147">
        <v>0.0</v>
      </c>
      <c r="E20" s="1148" t="str">
        <f t="shared" ref="E20:F20" si="17">E19</f>
        <v/>
      </c>
      <c r="F20" s="1148" t="str">
        <f t="shared" si="17"/>
        <v/>
      </c>
      <c r="G20" s="858"/>
    </row>
    <row r="21">
      <c r="A21" s="1142" t="s">
        <v>363</v>
      </c>
      <c r="B21" s="1142" t="s">
        <v>496</v>
      </c>
      <c r="C21" s="1142" t="s">
        <v>1037</v>
      </c>
      <c r="D21" s="1147">
        <v>0.0</v>
      </c>
      <c r="E21" s="1148" t="str">
        <f t="shared" ref="E21:F21" si="18">E20</f>
        <v/>
      </c>
      <c r="F21" s="1148" t="str">
        <f t="shared" si="18"/>
        <v/>
      </c>
      <c r="G21" s="858"/>
    </row>
    <row r="22">
      <c r="A22" s="1142" t="s">
        <v>363</v>
      </c>
      <c r="B22" s="1142" t="s">
        <v>497</v>
      </c>
      <c r="C22" s="1142" t="s">
        <v>1037</v>
      </c>
      <c r="D22" s="1147">
        <v>0.0</v>
      </c>
      <c r="E22" s="1148" t="str">
        <f t="shared" ref="E22:F22" si="19">E21</f>
        <v/>
      </c>
      <c r="F22" s="1148" t="str">
        <f t="shared" si="19"/>
        <v/>
      </c>
      <c r="G22" s="858"/>
    </row>
    <row r="23">
      <c r="A23" s="1142" t="s">
        <v>363</v>
      </c>
      <c r="B23" s="1142" t="s">
        <v>498</v>
      </c>
      <c r="C23" s="1142" t="s">
        <v>1037</v>
      </c>
      <c r="D23" s="1147">
        <v>0.0</v>
      </c>
      <c r="E23" s="1148" t="str">
        <f t="shared" ref="E23:F23" si="20">E22</f>
        <v/>
      </c>
      <c r="F23" s="1148" t="str">
        <f t="shared" si="20"/>
        <v/>
      </c>
      <c r="G23" s="858"/>
    </row>
    <row r="24">
      <c r="A24" s="1142" t="s">
        <v>363</v>
      </c>
      <c r="B24" s="1142" t="s">
        <v>499</v>
      </c>
      <c r="C24" s="1142" t="s">
        <v>1037</v>
      </c>
      <c r="D24" s="1147">
        <v>0.0</v>
      </c>
      <c r="E24" s="1148" t="str">
        <f t="shared" ref="E24:F24" si="21">E23</f>
        <v/>
      </c>
      <c r="F24" s="1148" t="str">
        <f t="shared" si="21"/>
        <v/>
      </c>
      <c r="G24" s="858"/>
    </row>
    <row r="25">
      <c r="A25" s="1142" t="s">
        <v>363</v>
      </c>
      <c r="B25" s="1142" t="s">
        <v>500</v>
      </c>
      <c r="C25" s="1142" t="s">
        <v>1037</v>
      </c>
      <c r="D25" s="1147">
        <v>0.0</v>
      </c>
      <c r="E25" s="1148" t="str">
        <f t="shared" ref="E25:F25" si="22">E24</f>
        <v/>
      </c>
      <c r="F25" s="1148" t="str">
        <f t="shared" si="22"/>
        <v/>
      </c>
      <c r="G25" s="858"/>
    </row>
    <row r="26">
      <c r="A26" s="1142" t="s">
        <v>363</v>
      </c>
      <c r="B26" s="1142" t="s">
        <v>501</v>
      </c>
      <c r="C26" s="1142" t="s">
        <v>1037</v>
      </c>
      <c r="D26" s="1147">
        <v>0.0</v>
      </c>
      <c r="E26" s="1148" t="str">
        <f t="shared" ref="E26:F26" si="23">E25</f>
        <v/>
      </c>
      <c r="F26" s="1148" t="str">
        <f t="shared" si="23"/>
        <v/>
      </c>
      <c r="G26" s="858"/>
    </row>
    <row r="27">
      <c r="A27" s="1142" t="s">
        <v>363</v>
      </c>
      <c r="B27" s="1142" t="s">
        <v>502</v>
      </c>
      <c r="C27" s="1142" t="s">
        <v>1037</v>
      </c>
      <c r="D27" s="1147">
        <v>0.0</v>
      </c>
      <c r="E27" s="1148" t="str">
        <f t="shared" ref="E27:F27" si="24">E26</f>
        <v/>
      </c>
      <c r="F27" s="1148" t="str">
        <f t="shared" si="24"/>
        <v/>
      </c>
      <c r="G27" s="858"/>
    </row>
    <row r="28">
      <c r="A28" s="1142" t="s">
        <v>363</v>
      </c>
      <c r="B28" s="1142" t="s">
        <v>503</v>
      </c>
      <c r="C28" s="1142" t="s">
        <v>1037</v>
      </c>
      <c r="D28" s="1147">
        <v>0.0</v>
      </c>
      <c r="E28" s="1148" t="str">
        <f t="shared" ref="E28:F28" si="25">E27</f>
        <v/>
      </c>
      <c r="F28" s="1148" t="str">
        <f t="shared" si="25"/>
        <v/>
      </c>
      <c r="G28" s="858"/>
    </row>
    <row r="29">
      <c r="A29" s="1142" t="s">
        <v>363</v>
      </c>
      <c r="B29" s="1142" t="s">
        <v>504</v>
      </c>
      <c r="C29" s="1142" t="s">
        <v>1037</v>
      </c>
      <c r="D29" s="1147">
        <v>0.0</v>
      </c>
      <c r="E29" s="1148" t="str">
        <f t="shared" ref="E29:F29" si="26">E28</f>
        <v/>
      </c>
      <c r="F29" s="1148" t="str">
        <f t="shared" si="26"/>
        <v/>
      </c>
      <c r="G29" s="858"/>
    </row>
    <row r="30">
      <c r="A30" s="1142" t="s">
        <v>363</v>
      </c>
      <c r="B30" s="1142" t="s">
        <v>505</v>
      </c>
      <c r="C30" s="1142" t="s">
        <v>1037</v>
      </c>
      <c r="D30" s="1147">
        <v>0.0</v>
      </c>
      <c r="E30" s="1148" t="str">
        <f t="shared" ref="E30:F30" si="27">E29</f>
        <v/>
      </c>
      <c r="F30" s="1148" t="str">
        <f t="shared" si="27"/>
        <v/>
      </c>
      <c r="G30" s="858"/>
    </row>
    <row r="31">
      <c r="A31" s="1142" t="s">
        <v>363</v>
      </c>
      <c r="B31" s="1142" t="s">
        <v>506</v>
      </c>
      <c r="C31" s="1142" t="s">
        <v>1037</v>
      </c>
      <c r="D31" s="1147">
        <v>0.0</v>
      </c>
      <c r="E31" s="1148" t="str">
        <f t="shared" ref="E31:F31" si="28">E30</f>
        <v/>
      </c>
      <c r="F31" s="1148" t="str">
        <f t="shared" si="28"/>
        <v/>
      </c>
      <c r="G31" s="858"/>
    </row>
    <row r="32">
      <c r="A32" s="1142" t="s">
        <v>363</v>
      </c>
      <c r="B32" s="1142" t="s">
        <v>507</v>
      </c>
      <c r="C32" s="1142" t="s">
        <v>1037</v>
      </c>
      <c r="D32" s="1147">
        <v>0.0</v>
      </c>
      <c r="E32" s="1148" t="str">
        <f t="shared" ref="E32:F32" si="29">E31</f>
        <v/>
      </c>
      <c r="F32" s="1148" t="str">
        <f t="shared" si="29"/>
        <v/>
      </c>
      <c r="G32" s="858"/>
    </row>
    <row r="33">
      <c r="A33" s="1142" t="s">
        <v>363</v>
      </c>
      <c r="B33" s="1142" t="s">
        <v>508</v>
      </c>
      <c r="C33" s="1142" t="s">
        <v>1037</v>
      </c>
      <c r="D33" s="1147">
        <v>0.0</v>
      </c>
      <c r="E33" s="1148" t="str">
        <f t="shared" ref="E33:F33" si="30">E32</f>
        <v/>
      </c>
      <c r="F33" s="1148" t="str">
        <f t="shared" si="30"/>
        <v/>
      </c>
      <c r="G33" s="858"/>
    </row>
    <row r="34">
      <c r="A34" s="1142" t="s">
        <v>363</v>
      </c>
      <c r="B34" s="1142" t="s">
        <v>509</v>
      </c>
      <c r="C34" s="1142" t="s">
        <v>1037</v>
      </c>
      <c r="D34" s="1147">
        <v>0.0</v>
      </c>
      <c r="E34" s="1148" t="str">
        <f t="shared" ref="E34:F34" si="31">E33</f>
        <v/>
      </c>
      <c r="F34" s="1148" t="str">
        <f t="shared" si="31"/>
        <v/>
      </c>
      <c r="G34" s="858"/>
    </row>
    <row r="35">
      <c r="A35" s="1142" t="s">
        <v>363</v>
      </c>
      <c r="B35" s="1142" t="s">
        <v>510</v>
      </c>
      <c r="C35" s="1142" t="s">
        <v>1037</v>
      </c>
      <c r="D35" s="1147">
        <v>0.0</v>
      </c>
      <c r="E35" s="1148" t="str">
        <f t="shared" ref="E35:F35" si="32">E34</f>
        <v/>
      </c>
      <c r="F35" s="1148" t="str">
        <f t="shared" si="32"/>
        <v/>
      </c>
      <c r="G35" s="858"/>
    </row>
    <row r="36">
      <c r="A36" s="1142" t="s">
        <v>363</v>
      </c>
      <c r="B36" s="1142" t="s">
        <v>511</v>
      </c>
      <c r="C36" s="1142" t="s">
        <v>1037</v>
      </c>
      <c r="D36" s="1147">
        <v>0.0</v>
      </c>
      <c r="E36" s="1148" t="str">
        <f t="shared" ref="E36:F36" si="33">E35</f>
        <v/>
      </c>
      <c r="F36" s="1148" t="str">
        <f t="shared" si="33"/>
        <v/>
      </c>
      <c r="G36" s="858"/>
    </row>
    <row r="37">
      <c r="A37" s="1142" t="s">
        <v>363</v>
      </c>
      <c r="B37" s="1142" t="s">
        <v>512</v>
      </c>
      <c r="C37" s="1142" t="s">
        <v>1037</v>
      </c>
      <c r="D37" s="1147">
        <v>0.0</v>
      </c>
      <c r="E37" s="1148" t="str">
        <f t="shared" ref="E37:F37" si="34">E36</f>
        <v/>
      </c>
      <c r="F37" s="1148" t="str">
        <f t="shared" si="34"/>
        <v/>
      </c>
      <c r="G37" s="858"/>
    </row>
    <row r="38">
      <c r="A38" s="1142" t="s">
        <v>363</v>
      </c>
      <c r="B38" s="1142" t="s">
        <v>513</v>
      </c>
      <c r="C38" s="1142" t="s">
        <v>1037</v>
      </c>
      <c r="D38" s="1147">
        <v>0.0</v>
      </c>
      <c r="E38" s="1148" t="str">
        <f t="shared" ref="E38:F38" si="35">E37</f>
        <v/>
      </c>
      <c r="F38" s="1148" t="str">
        <f t="shared" si="35"/>
        <v/>
      </c>
      <c r="G38" s="858"/>
    </row>
    <row r="39">
      <c r="A39" s="1142" t="s">
        <v>514</v>
      </c>
      <c r="B39" s="1142"/>
      <c r="C39" s="1142"/>
      <c r="D39" s="1147"/>
      <c r="E39" s="1148" t="str">
        <f t="shared" ref="E39:F39" si="36">E38</f>
        <v/>
      </c>
      <c r="F39" s="1148" t="str">
        <f t="shared" si="36"/>
        <v/>
      </c>
      <c r="G39" s="858"/>
    </row>
    <row r="40">
      <c r="A40" s="1142" t="s">
        <v>364</v>
      </c>
      <c r="B40" s="1142" t="s">
        <v>515</v>
      </c>
      <c r="C40" s="1142" t="s">
        <v>1037</v>
      </c>
      <c r="D40" s="1147">
        <v>0.0</v>
      </c>
      <c r="E40" s="1148" t="str">
        <f t="shared" ref="E40:F40" si="37">E39</f>
        <v/>
      </c>
      <c r="F40" s="1148" t="str">
        <f t="shared" si="37"/>
        <v/>
      </c>
      <c r="G40" s="858"/>
    </row>
    <row r="41">
      <c r="A41" s="1142" t="s">
        <v>364</v>
      </c>
      <c r="B41" s="1142" t="s">
        <v>516</v>
      </c>
      <c r="C41" s="1142" t="s">
        <v>1037</v>
      </c>
      <c r="D41" s="1147">
        <v>0.0</v>
      </c>
      <c r="E41" s="1148" t="str">
        <f t="shared" ref="E41:F41" si="38">E40</f>
        <v/>
      </c>
      <c r="F41" s="1148" t="str">
        <f t="shared" si="38"/>
        <v/>
      </c>
      <c r="G41" s="858"/>
    </row>
    <row r="42">
      <c r="A42" s="1142" t="s">
        <v>364</v>
      </c>
      <c r="B42" s="1142" t="s">
        <v>517</v>
      </c>
      <c r="C42" s="1142" t="s">
        <v>1037</v>
      </c>
      <c r="D42" s="1147">
        <v>0.0</v>
      </c>
      <c r="E42" s="1148" t="str">
        <f t="shared" ref="E42:F42" si="39">E41</f>
        <v/>
      </c>
      <c r="F42" s="1148" t="str">
        <f t="shared" si="39"/>
        <v/>
      </c>
      <c r="G42" s="858"/>
    </row>
    <row r="43">
      <c r="A43" s="1142" t="s">
        <v>364</v>
      </c>
      <c r="B43" s="1142" t="s">
        <v>518</v>
      </c>
      <c r="C43" s="1142" t="s">
        <v>1037</v>
      </c>
      <c r="D43" s="1147">
        <v>0.0</v>
      </c>
      <c r="E43" s="1148" t="str">
        <f t="shared" ref="E43:F43" si="40">E42</f>
        <v/>
      </c>
      <c r="F43" s="1148" t="str">
        <f t="shared" si="40"/>
        <v/>
      </c>
      <c r="G43" s="858"/>
    </row>
    <row r="44">
      <c r="A44" s="1142" t="s">
        <v>364</v>
      </c>
      <c r="B44" s="1142" t="s">
        <v>519</v>
      </c>
      <c r="C44" s="1142" t="s">
        <v>1037</v>
      </c>
      <c r="D44" s="1147">
        <v>0.0</v>
      </c>
      <c r="E44" s="1148" t="str">
        <f t="shared" ref="E44:F44" si="41">E43</f>
        <v/>
      </c>
      <c r="F44" s="1148" t="str">
        <f t="shared" si="41"/>
        <v/>
      </c>
      <c r="G44" s="858"/>
    </row>
    <row r="45">
      <c r="A45" s="1142" t="s">
        <v>364</v>
      </c>
      <c r="B45" s="1142" t="s">
        <v>520</v>
      </c>
      <c r="C45" s="1142" t="s">
        <v>1037</v>
      </c>
      <c r="D45" s="1147">
        <v>0.0</v>
      </c>
      <c r="E45" s="1148" t="str">
        <f t="shared" ref="E45:F45" si="42">E44</f>
        <v/>
      </c>
      <c r="F45" s="1148" t="str">
        <f t="shared" si="42"/>
        <v/>
      </c>
      <c r="G45" s="858"/>
    </row>
    <row r="46">
      <c r="A46" s="1142" t="s">
        <v>364</v>
      </c>
      <c r="B46" s="1142" t="s">
        <v>521</v>
      </c>
      <c r="C46" s="1142" t="s">
        <v>1037</v>
      </c>
      <c r="D46" s="1147">
        <v>0.0</v>
      </c>
      <c r="E46" s="1148" t="str">
        <f t="shared" ref="E46:F46" si="43">E45</f>
        <v/>
      </c>
      <c r="F46" s="1148" t="str">
        <f t="shared" si="43"/>
        <v/>
      </c>
      <c r="G46" s="858"/>
    </row>
    <row r="47">
      <c r="A47" s="1142" t="s">
        <v>364</v>
      </c>
      <c r="B47" s="1142" t="s">
        <v>522</v>
      </c>
      <c r="C47" s="1142" t="s">
        <v>1037</v>
      </c>
      <c r="D47" s="1147">
        <v>0.0</v>
      </c>
      <c r="E47" s="1148" t="str">
        <f t="shared" ref="E47:F47" si="44">E46</f>
        <v/>
      </c>
      <c r="F47" s="1148" t="str">
        <f t="shared" si="44"/>
        <v/>
      </c>
      <c r="G47" s="858"/>
    </row>
    <row r="48">
      <c r="A48" s="1142" t="s">
        <v>364</v>
      </c>
      <c r="B48" s="1142" t="s">
        <v>523</v>
      </c>
      <c r="C48" s="1142" t="s">
        <v>1037</v>
      </c>
      <c r="D48" s="1147">
        <v>0.0</v>
      </c>
      <c r="E48" s="1148" t="str">
        <f t="shared" ref="E48:F48" si="45">E47</f>
        <v/>
      </c>
      <c r="F48" s="1148" t="str">
        <f t="shared" si="45"/>
        <v/>
      </c>
      <c r="G48" s="858"/>
    </row>
    <row r="49">
      <c r="A49" s="1142" t="s">
        <v>364</v>
      </c>
      <c r="B49" s="1142" t="s">
        <v>524</v>
      </c>
      <c r="C49" s="1142" t="s">
        <v>1037</v>
      </c>
      <c r="D49" s="1147">
        <v>0.0</v>
      </c>
      <c r="E49" s="1148" t="str">
        <f t="shared" ref="E49:F49" si="46">E48</f>
        <v/>
      </c>
      <c r="F49" s="1148" t="str">
        <f t="shared" si="46"/>
        <v/>
      </c>
      <c r="G49" s="858"/>
    </row>
    <row r="50">
      <c r="A50" s="1142" t="s">
        <v>364</v>
      </c>
      <c r="B50" s="1142" t="s">
        <v>525</v>
      </c>
      <c r="C50" s="1142" t="s">
        <v>1037</v>
      </c>
      <c r="D50" s="1147">
        <v>0.0</v>
      </c>
      <c r="E50" s="1148" t="str">
        <f t="shared" ref="E50:F50" si="47">E49</f>
        <v/>
      </c>
      <c r="F50" s="1148" t="str">
        <f t="shared" si="47"/>
        <v/>
      </c>
      <c r="G50" s="858"/>
    </row>
    <row r="51">
      <c r="A51" s="1142" t="s">
        <v>364</v>
      </c>
      <c r="B51" s="858" t="s">
        <v>526</v>
      </c>
      <c r="C51" s="1142" t="s">
        <v>1037</v>
      </c>
      <c r="D51" s="1147">
        <v>0.0</v>
      </c>
      <c r="E51" s="1148" t="str">
        <f t="shared" ref="E51:F51" si="48">E50</f>
        <v/>
      </c>
      <c r="F51" s="1148" t="str">
        <f t="shared" si="48"/>
        <v/>
      </c>
      <c r="G51" s="858"/>
    </row>
    <row r="52">
      <c r="A52" s="1142" t="s">
        <v>364</v>
      </c>
      <c r="B52" s="858" t="s">
        <v>527</v>
      </c>
      <c r="C52" s="1142" t="s">
        <v>1037</v>
      </c>
      <c r="D52" s="1147">
        <v>0.0</v>
      </c>
      <c r="E52" s="1148" t="str">
        <f t="shared" ref="E52:F52" si="49">E51</f>
        <v/>
      </c>
      <c r="F52" s="1148" t="str">
        <f t="shared" si="49"/>
        <v/>
      </c>
      <c r="G52" s="858"/>
    </row>
    <row r="53">
      <c r="A53" s="1142" t="s">
        <v>364</v>
      </c>
      <c r="B53" s="1142" t="s">
        <v>528</v>
      </c>
      <c r="C53" s="1142" t="s">
        <v>1037</v>
      </c>
      <c r="D53" s="1147">
        <v>0.0</v>
      </c>
      <c r="E53" s="1148" t="str">
        <f t="shared" ref="E53:F53" si="50">E52</f>
        <v/>
      </c>
      <c r="F53" s="1148" t="str">
        <f t="shared" si="50"/>
        <v/>
      </c>
      <c r="G53" s="858"/>
    </row>
    <row r="54">
      <c r="A54" s="1142" t="s">
        <v>364</v>
      </c>
      <c r="B54" s="1142" t="s">
        <v>529</v>
      </c>
      <c r="C54" s="1142" t="s">
        <v>1037</v>
      </c>
      <c r="D54" s="1147">
        <v>0.0</v>
      </c>
      <c r="E54" s="1148" t="str">
        <f t="shared" ref="E54:F54" si="51">E53</f>
        <v/>
      </c>
      <c r="F54" s="1148" t="str">
        <f t="shared" si="51"/>
        <v/>
      </c>
      <c r="G54" s="858"/>
    </row>
    <row r="55">
      <c r="A55" s="1142" t="s">
        <v>365</v>
      </c>
      <c r="B55" s="1142" t="s">
        <v>530</v>
      </c>
      <c r="C55" s="1142" t="s">
        <v>1037</v>
      </c>
      <c r="D55" s="1147">
        <v>0.0</v>
      </c>
      <c r="E55" s="1148" t="str">
        <f t="shared" ref="E55:F55" si="52">E54</f>
        <v/>
      </c>
      <c r="F55" s="1148" t="str">
        <f t="shared" si="52"/>
        <v/>
      </c>
      <c r="G55" s="858"/>
    </row>
    <row r="56">
      <c r="A56" s="1142" t="s">
        <v>365</v>
      </c>
      <c r="B56" s="1142" t="s">
        <v>531</v>
      </c>
      <c r="C56" s="1142" t="s">
        <v>1037</v>
      </c>
      <c r="D56" s="1147">
        <v>0.0</v>
      </c>
      <c r="E56" s="1148" t="str">
        <f t="shared" ref="E56:F56" si="53">E55</f>
        <v/>
      </c>
      <c r="F56" s="1148" t="str">
        <f t="shared" si="53"/>
        <v/>
      </c>
      <c r="G56" s="858"/>
    </row>
    <row r="57">
      <c r="A57" s="1142" t="s">
        <v>365</v>
      </c>
      <c r="B57" s="1142" t="s">
        <v>532</v>
      </c>
      <c r="C57" s="1142" t="s">
        <v>1037</v>
      </c>
      <c r="D57" s="1147">
        <v>0.0</v>
      </c>
      <c r="E57" s="1148" t="str">
        <f t="shared" ref="E57:F57" si="54">E56</f>
        <v/>
      </c>
      <c r="F57" s="1148" t="str">
        <f t="shared" si="54"/>
        <v/>
      </c>
      <c r="G57" s="858"/>
    </row>
    <row r="58">
      <c r="A58" s="1142" t="s">
        <v>365</v>
      </c>
      <c r="B58" s="1142" t="s">
        <v>533</v>
      </c>
      <c r="C58" s="1142" t="s">
        <v>1037</v>
      </c>
      <c r="D58" s="1147">
        <v>0.0</v>
      </c>
      <c r="E58" s="1148" t="str">
        <f t="shared" ref="E58:F58" si="55">E57</f>
        <v/>
      </c>
      <c r="F58" s="1148" t="str">
        <f t="shared" si="55"/>
        <v/>
      </c>
      <c r="G58" s="858"/>
    </row>
    <row r="59">
      <c r="A59" s="1142" t="s">
        <v>365</v>
      </c>
      <c r="B59" s="1142" t="s">
        <v>534</v>
      </c>
      <c r="C59" s="1142" t="s">
        <v>1037</v>
      </c>
      <c r="D59" s="1147">
        <v>0.0</v>
      </c>
      <c r="E59" s="1148" t="str">
        <f t="shared" ref="E59:F59" si="56">E58</f>
        <v/>
      </c>
      <c r="F59" s="1148" t="str">
        <f t="shared" si="56"/>
        <v/>
      </c>
      <c r="G59" s="858"/>
    </row>
    <row r="60">
      <c r="A60" s="1142" t="s">
        <v>364</v>
      </c>
      <c r="B60" s="1142" t="s">
        <v>535</v>
      </c>
      <c r="C60" s="1142" t="s">
        <v>1037</v>
      </c>
      <c r="D60" s="1147">
        <v>0.0</v>
      </c>
      <c r="E60" s="1148" t="str">
        <f t="shared" ref="E60:F60" si="57">E59</f>
        <v/>
      </c>
      <c r="F60" s="1148" t="str">
        <f t="shared" si="57"/>
        <v/>
      </c>
      <c r="G60" s="858"/>
    </row>
    <row r="61">
      <c r="A61" s="1142" t="s">
        <v>364</v>
      </c>
      <c r="B61" s="1142" t="s">
        <v>536</v>
      </c>
      <c r="C61" s="1142" t="s">
        <v>1037</v>
      </c>
      <c r="D61" s="1147">
        <v>0.0</v>
      </c>
      <c r="E61" s="1148" t="str">
        <f t="shared" ref="E61:F61" si="58">E60</f>
        <v/>
      </c>
      <c r="F61" s="1148" t="str">
        <f t="shared" si="58"/>
        <v/>
      </c>
      <c r="G61" s="858"/>
    </row>
    <row r="62">
      <c r="A62" s="1142" t="s">
        <v>537</v>
      </c>
      <c r="B62" s="1142"/>
      <c r="C62" s="1142"/>
      <c r="D62" s="1147"/>
      <c r="E62" s="1148" t="str">
        <f t="shared" ref="E62:F62" si="59">E61</f>
        <v/>
      </c>
      <c r="F62" s="1148" t="str">
        <f t="shared" si="59"/>
        <v/>
      </c>
      <c r="G62" s="858"/>
    </row>
    <row r="63">
      <c r="A63" s="1142" t="s">
        <v>366</v>
      </c>
      <c r="B63" s="1142" t="s">
        <v>538</v>
      </c>
      <c r="C63" s="1142" t="s">
        <v>1037</v>
      </c>
      <c r="D63" s="1147">
        <v>0.0</v>
      </c>
      <c r="E63" s="1148" t="str">
        <f t="shared" ref="E63:F63" si="60">E62</f>
        <v/>
      </c>
      <c r="F63" s="1148" t="str">
        <f t="shared" si="60"/>
        <v/>
      </c>
      <c r="G63" s="858"/>
    </row>
    <row r="64">
      <c r="A64" s="1142" t="s">
        <v>366</v>
      </c>
      <c r="B64" s="1142" t="s">
        <v>539</v>
      </c>
      <c r="C64" s="1142" t="s">
        <v>1037</v>
      </c>
      <c r="D64" s="1147">
        <v>0.0</v>
      </c>
      <c r="E64" s="1148" t="str">
        <f t="shared" ref="E64:F64" si="61">E63</f>
        <v/>
      </c>
      <c r="F64" s="1148" t="str">
        <f t="shared" si="61"/>
        <v/>
      </c>
      <c r="G64" s="858"/>
    </row>
    <row r="65">
      <c r="A65" s="1142" t="s">
        <v>366</v>
      </c>
      <c r="B65" s="1142" t="s">
        <v>540</v>
      </c>
      <c r="C65" s="1142" t="s">
        <v>1037</v>
      </c>
      <c r="D65" s="1147">
        <v>0.0</v>
      </c>
      <c r="E65" s="1148" t="str">
        <f t="shared" ref="E65:F65" si="62">E64</f>
        <v/>
      </c>
      <c r="F65" s="1148" t="str">
        <f t="shared" si="62"/>
        <v/>
      </c>
      <c r="G65" s="858"/>
    </row>
    <row r="66">
      <c r="A66" s="1142" t="s">
        <v>366</v>
      </c>
      <c r="B66" s="1142" t="s">
        <v>541</v>
      </c>
      <c r="C66" s="1142" t="s">
        <v>1037</v>
      </c>
      <c r="D66" s="1147">
        <v>0.0</v>
      </c>
      <c r="E66" s="1148" t="str">
        <f t="shared" ref="E66:F66" si="63">E65</f>
        <v/>
      </c>
      <c r="F66" s="1148" t="str">
        <f t="shared" si="63"/>
        <v/>
      </c>
      <c r="G66" s="858"/>
    </row>
    <row r="67">
      <c r="A67" s="1142" t="s">
        <v>366</v>
      </c>
      <c r="B67" s="1142" t="s">
        <v>542</v>
      </c>
      <c r="C67" s="1142" t="s">
        <v>1037</v>
      </c>
      <c r="D67" s="1147">
        <v>0.0</v>
      </c>
      <c r="E67" s="1148" t="str">
        <f t="shared" ref="E67:F67" si="64">E66</f>
        <v/>
      </c>
      <c r="F67" s="1148" t="str">
        <f t="shared" si="64"/>
        <v/>
      </c>
      <c r="G67" s="858"/>
    </row>
    <row r="68">
      <c r="A68" s="1142" t="s">
        <v>366</v>
      </c>
      <c r="B68" s="1142" t="s">
        <v>543</v>
      </c>
      <c r="C68" s="1142" t="s">
        <v>1037</v>
      </c>
      <c r="D68" s="1147">
        <v>0.0</v>
      </c>
      <c r="E68" s="1148" t="str">
        <f t="shared" ref="E68:F68" si="65">E67</f>
        <v/>
      </c>
      <c r="F68" s="1148" t="str">
        <f t="shared" si="65"/>
        <v/>
      </c>
      <c r="G68" s="858"/>
    </row>
    <row r="69">
      <c r="A69" s="1142" t="s">
        <v>366</v>
      </c>
      <c r="B69" s="1142" t="s">
        <v>544</v>
      </c>
      <c r="C69" s="1142" t="s">
        <v>1037</v>
      </c>
      <c r="D69" s="1147">
        <v>0.0</v>
      </c>
      <c r="E69" s="1148" t="str">
        <f t="shared" ref="E69:F69" si="66">E68</f>
        <v/>
      </c>
      <c r="F69" s="1148" t="str">
        <f t="shared" si="66"/>
        <v/>
      </c>
      <c r="G69" s="858"/>
    </row>
    <row r="70">
      <c r="A70" s="1142" t="s">
        <v>366</v>
      </c>
      <c r="B70" s="1142" t="s">
        <v>545</v>
      </c>
      <c r="C70" s="1142" t="s">
        <v>1037</v>
      </c>
      <c r="D70" s="1147">
        <v>0.0</v>
      </c>
      <c r="E70" s="1148" t="str">
        <f t="shared" ref="E70:F70" si="67">E69</f>
        <v/>
      </c>
      <c r="F70" s="1148" t="str">
        <f t="shared" si="67"/>
        <v/>
      </c>
      <c r="G70" s="858"/>
    </row>
    <row r="71">
      <c r="A71" s="1142" t="s">
        <v>366</v>
      </c>
      <c r="B71" s="1142" t="s">
        <v>546</v>
      </c>
      <c r="C71" s="1142" t="s">
        <v>1037</v>
      </c>
      <c r="D71" s="1147">
        <v>0.0</v>
      </c>
      <c r="E71" s="1148" t="str">
        <f t="shared" ref="E71:F71" si="68">E70</f>
        <v/>
      </c>
      <c r="F71" s="1148" t="str">
        <f t="shared" si="68"/>
        <v/>
      </c>
      <c r="G71" s="858"/>
    </row>
    <row r="72">
      <c r="A72" s="1142" t="s">
        <v>366</v>
      </c>
      <c r="B72" s="858" t="s">
        <v>547</v>
      </c>
      <c r="C72" s="1142" t="s">
        <v>1037</v>
      </c>
      <c r="D72" s="1147">
        <v>0.0</v>
      </c>
      <c r="E72" s="1148" t="str">
        <f t="shared" ref="E72:F72" si="69">E71</f>
        <v/>
      </c>
      <c r="F72" s="1148" t="str">
        <f t="shared" si="69"/>
        <v/>
      </c>
      <c r="G72" s="858"/>
    </row>
    <row r="73">
      <c r="A73" s="1142"/>
      <c r="B73" s="1142"/>
      <c r="C73" s="1142"/>
      <c r="D73" s="1147"/>
      <c r="E73" s="1148" t="str">
        <f t="shared" ref="E73:F73" si="70">E72</f>
        <v/>
      </c>
      <c r="F73" s="1148" t="str">
        <f t="shared" si="70"/>
        <v/>
      </c>
      <c r="G73" s="858"/>
    </row>
    <row r="74">
      <c r="A74" s="1142" t="s">
        <v>548</v>
      </c>
      <c r="B74" s="1142"/>
      <c r="C74" s="1142"/>
      <c r="D74" s="1147"/>
      <c r="E74" s="1148" t="str">
        <f t="shared" ref="E74:F74" si="71">E73</f>
        <v/>
      </c>
      <c r="F74" s="1148" t="str">
        <f t="shared" si="71"/>
        <v/>
      </c>
      <c r="G74" s="858"/>
    </row>
    <row r="75">
      <c r="A75" s="1142"/>
      <c r="B75" s="1142" t="s">
        <v>549</v>
      </c>
      <c r="C75" s="1142" t="s">
        <v>1037</v>
      </c>
      <c r="D75" s="1147">
        <v>0.0</v>
      </c>
      <c r="E75" s="1148" t="str">
        <f t="shared" ref="E75:F75" si="72">E74</f>
        <v/>
      </c>
      <c r="F75" s="1148" t="str">
        <f t="shared" si="72"/>
        <v/>
      </c>
      <c r="G75" s="858"/>
    </row>
    <row r="76">
      <c r="A76" s="1142"/>
      <c r="B76" s="1142" t="s">
        <v>550</v>
      </c>
      <c r="C76" s="1142" t="s">
        <v>1037</v>
      </c>
      <c r="D76" s="1147">
        <v>0.0</v>
      </c>
      <c r="E76" s="1148" t="str">
        <f t="shared" ref="E76:F76" si="73">E75</f>
        <v/>
      </c>
      <c r="F76" s="1148" t="str">
        <f t="shared" si="73"/>
        <v/>
      </c>
      <c r="G76" s="858"/>
    </row>
    <row r="77">
      <c r="A77" s="1142"/>
      <c r="B77" s="1142" t="s">
        <v>551</v>
      </c>
      <c r="C77" s="1142" t="s">
        <v>1037</v>
      </c>
      <c r="D77" s="1147">
        <v>0.0</v>
      </c>
      <c r="E77" s="1148" t="str">
        <f t="shared" ref="E77:F77" si="74">E76</f>
        <v/>
      </c>
      <c r="F77" s="1148" t="str">
        <f t="shared" si="74"/>
        <v/>
      </c>
      <c r="G77" s="858"/>
    </row>
    <row r="78">
      <c r="A78" s="1142"/>
      <c r="B78" s="1142" t="s">
        <v>552</v>
      </c>
      <c r="C78" s="1142" t="s">
        <v>1037</v>
      </c>
      <c r="D78" s="1147">
        <v>0.0</v>
      </c>
      <c r="E78" s="1148" t="str">
        <f t="shared" ref="E78:F78" si="75">E77</f>
        <v/>
      </c>
      <c r="F78" s="1148" t="str">
        <f t="shared" si="75"/>
        <v/>
      </c>
      <c r="G78" s="858"/>
    </row>
    <row r="79">
      <c r="A79" s="1142"/>
      <c r="B79" s="1142" t="s">
        <v>553</v>
      </c>
      <c r="C79" s="1142" t="s">
        <v>1037</v>
      </c>
      <c r="D79" s="1147">
        <v>0.0</v>
      </c>
      <c r="E79" s="1148" t="str">
        <f t="shared" ref="E79:F79" si="76">E78</f>
        <v/>
      </c>
      <c r="F79" s="1148" t="str">
        <f t="shared" si="76"/>
        <v/>
      </c>
      <c r="G79" s="858"/>
    </row>
    <row r="80">
      <c r="A80" s="1142"/>
      <c r="B80" s="1142" t="s">
        <v>554</v>
      </c>
      <c r="C80" s="1142" t="s">
        <v>1037</v>
      </c>
      <c r="D80" s="1147">
        <v>0.0</v>
      </c>
      <c r="E80" s="1148" t="str">
        <f t="shared" ref="E80:F80" si="77">E79</f>
        <v/>
      </c>
      <c r="F80" s="1148" t="str">
        <f t="shared" si="77"/>
        <v/>
      </c>
      <c r="G80" s="858"/>
    </row>
    <row r="81">
      <c r="A81" s="1142"/>
      <c r="B81" s="1142" t="s">
        <v>555</v>
      </c>
      <c r="C81" s="1142" t="s">
        <v>1037</v>
      </c>
      <c r="D81" s="1147">
        <v>0.0</v>
      </c>
      <c r="E81" s="1148" t="str">
        <f t="shared" ref="E81:F81" si="78">E80</f>
        <v/>
      </c>
      <c r="F81" s="1148" t="str">
        <f t="shared" si="78"/>
        <v/>
      </c>
      <c r="G81" s="858"/>
    </row>
    <row r="82">
      <c r="A82" s="1142"/>
      <c r="B82" s="1142" t="s">
        <v>556</v>
      </c>
      <c r="C82" s="1142" t="s">
        <v>1037</v>
      </c>
      <c r="D82" s="1147">
        <v>0.0</v>
      </c>
      <c r="E82" s="1148" t="str">
        <f t="shared" ref="E82:F82" si="79">E81</f>
        <v/>
      </c>
      <c r="F82" s="1148" t="str">
        <f t="shared" si="79"/>
        <v/>
      </c>
      <c r="G82" s="858"/>
    </row>
    <row r="83">
      <c r="A83" s="1142"/>
      <c r="B83" s="1142" t="s">
        <v>557</v>
      </c>
      <c r="C83" s="1142" t="s">
        <v>1037</v>
      </c>
      <c r="D83" s="1147">
        <v>0.0</v>
      </c>
      <c r="E83" s="1148" t="str">
        <f t="shared" ref="E83:F83" si="80">E82</f>
        <v/>
      </c>
      <c r="F83" s="1148" t="str">
        <f t="shared" si="80"/>
        <v/>
      </c>
      <c r="G83" s="858"/>
    </row>
    <row r="84">
      <c r="A84" s="1142"/>
      <c r="B84" s="1142" t="s">
        <v>558</v>
      </c>
      <c r="C84" s="1142" t="s">
        <v>1037</v>
      </c>
      <c r="D84" s="1147">
        <v>0.0</v>
      </c>
      <c r="E84" s="1148" t="str">
        <f t="shared" ref="E84:F84" si="81">E83</f>
        <v/>
      </c>
      <c r="F84" s="1148" t="str">
        <f t="shared" si="81"/>
        <v/>
      </c>
      <c r="G84" s="858"/>
    </row>
    <row r="85">
      <c r="A85" s="1142"/>
      <c r="B85" s="1142" t="s">
        <v>559</v>
      </c>
      <c r="C85" s="1142" t="s">
        <v>1037</v>
      </c>
      <c r="D85" s="1147">
        <v>0.0</v>
      </c>
      <c r="E85" s="1148" t="str">
        <f t="shared" ref="E85:F85" si="82">E84</f>
        <v/>
      </c>
      <c r="F85" s="1148" t="str">
        <f t="shared" si="82"/>
        <v/>
      </c>
      <c r="G85" s="858"/>
    </row>
    <row r="86">
      <c r="A86" s="1142"/>
      <c r="B86" s="1142" t="s">
        <v>560</v>
      </c>
      <c r="C86" s="1142" t="s">
        <v>1037</v>
      </c>
      <c r="D86" s="1147">
        <v>0.0</v>
      </c>
      <c r="E86" s="1148" t="str">
        <f t="shared" ref="E86:F86" si="83">E85</f>
        <v/>
      </c>
      <c r="F86" s="1148" t="str">
        <f t="shared" si="83"/>
        <v/>
      </c>
      <c r="G86" s="858"/>
    </row>
    <row r="87">
      <c r="A87" s="1142"/>
      <c r="B87" s="1142" t="s">
        <v>561</v>
      </c>
      <c r="C87" s="1142" t="s">
        <v>1037</v>
      </c>
      <c r="D87" s="1147">
        <v>0.0</v>
      </c>
      <c r="E87" s="1148" t="str">
        <f t="shared" ref="E87:F87" si="84">E86</f>
        <v/>
      </c>
      <c r="F87" s="1148" t="str">
        <f t="shared" si="84"/>
        <v/>
      </c>
      <c r="G87" s="858"/>
    </row>
    <row r="88">
      <c r="A88" s="1142"/>
      <c r="B88" s="1142" t="s">
        <v>562</v>
      </c>
      <c r="C88" s="1142" t="s">
        <v>1037</v>
      </c>
      <c r="D88" s="1147">
        <v>0.0</v>
      </c>
      <c r="E88" s="1148" t="str">
        <f t="shared" ref="E88:F88" si="85">E87</f>
        <v/>
      </c>
      <c r="F88" s="1148" t="str">
        <f t="shared" si="85"/>
        <v/>
      </c>
      <c r="G88" s="858"/>
    </row>
    <row r="89">
      <c r="A89" s="1142"/>
      <c r="B89" s="1142" t="s">
        <v>563</v>
      </c>
      <c r="C89" s="1142" t="s">
        <v>1037</v>
      </c>
      <c r="D89" s="1147">
        <v>0.0</v>
      </c>
      <c r="E89" s="1148" t="str">
        <f t="shared" ref="E89:F89" si="86">E88</f>
        <v/>
      </c>
      <c r="F89" s="1148" t="str">
        <f t="shared" si="86"/>
        <v/>
      </c>
      <c r="G89" s="858"/>
    </row>
    <row r="90">
      <c r="A90" s="1142"/>
      <c r="B90" s="1142" t="s">
        <v>564</v>
      </c>
      <c r="C90" s="1142" t="s">
        <v>1037</v>
      </c>
      <c r="D90" s="1147">
        <v>0.0</v>
      </c>
      <c r="E90" s="1148" t="str">
        <f t="shared" ref="E90:F90" si="87">E89</f>
        <v/>
      </c>
      <c r="F90" s="1148" t="str">
        <f t="shared" si="87"/>
        <v/>
      </c>
      <c r="G90" s="858"/>
    </row>
    <row r="91">
      <c r="A91" s="1142"/>
      <c r="B91" s="1142"/>
      <c r="C91" s="1142"/>
      <c r="D91" s="1147"/>
      <c r="E91" s="1148" t="str">
        <f t="shared" ref="E91:F91" si="88">E90</f>
        <v/>
      </c>
      <c r="F91" s="1148" t="str">
        <f t="shared" si="88"/>
        <v/>
      </c>
      <c r="G91" s="858"/>
    </row>
    <row r="92">
      <c r="A92" s="1142" t="s">
        <v>565</v>
      </c>
      <c r="B92" s="1142"/>
      <c r="C92" s="1142"/>
      <c r="D92" s="1147" t="s">
        <v>566</v>
      </c>
      <c r="E92" s="1148" t="str">
        <f t="shared" ref="E92:F92" si="89">E91</f>
        <v/>
      </c>
      <c r="F92" s="1148" t="str">
        <f t="shared" si="89"/>
        <v/>
      </c>
      <c r="G92" s="858"/>
    </row>
    <row r="93">
      <c r="A93" s="1142"/>
      <c r="B93" s="1142"/>
      <c r="C93" s="1142"/>
      <c r="D93" s="1147" t="s">
        <v>570</v>
      </c>
      <c r="E93" s="1148" t="str">
        <f t="shared" ref="E93:F93" si="90">E92</f>
        <v/>
      </c>
      <c r="F93" s="1148" t="str">
        <f t="shared" si="90"/>
        <v/>
      </c>
      <c r="G93" s="858"/>
    </row>
    <row r="94">
      <c r="A94" s="1142"/>
      <c r="B94" s="1142"/>
      <c r="C94" s="1142" t="s">
        <v>573</v>
      </c>
      <c r="D94" s="1147"/>
      <c r="E94" s="1148" t="str">
        <f t="shared" ref="E94:F94" si="91">E93</f>
        <v/>
      </c>
      <c r="F94" s="1148" t="str">
        <f t="shared" si="91"/>
        <v/>
      </c>
      <c r="G94" s="858"/>
    </row>
    <row r="95">
      <c r="A95" s="1142"/>
      <c r="B95" s="1142"/>
      <c r="C95" s="1142" t="s">
        <v>573</v>
      </c>
      <c r="D95" s="1147"/>
      <c r="E95" s="1148" t="str">
        <f t="shared" ref="E95:F95" si="92">E94</f>
        <v/>
      </c>
      <c r="F95" s="1148" t="str">
        <f t="shared" si="92"/>
        <v/>
      </c>
      <c r="G95" s="858"/>
    </row>
    <row r="96">
      <c r="A96" s="1142"/>
      <c r="B96" s="1142"/>
      <c r="C96" s="1142" t="s">
        <v>573</v>
      </c>
      <c r="D96" s="1147"/>
      <c r="E96" s="1148" t="str">
        <f t="shared" ref="E96:F96" si="93">E95</f>
        <v/>
      </c>
      <c r="F96" s="1148" t="str">
        <f t="shared" si="93"/>
        <v/>
      </c>
      <c r="G96" s="858"/>
    </row>
    <row r="97">
      <c r="A97" s="1142"/>
      <c r="B97" s="1142"/>
      <c r="C97" s="1142" t="s">
        <v>573</v>
      </c>
      <c r="D97" s="1147"/>
      <c r="E97" s="1148" t="str">
        <f t="shared" ref="E97:F97" si="94">E96</f>
        <v/>
      </c>
      <c r="F97" s="1148" t="str">
        <f t="shared" si="94"/>
        <v/>
      </c>
      <c r="G97" s="858"/>
    </row>
    <row r="98">
      <c r="A98" s="1142"/>
      <c r="B98" s="1142"/>
      <c r="C98" s="1142" t="s">
        <v>573</v>
      </c>
      <c r="D98" s="1147"/>
      <c r="E98" s="1148" t="str">
        <f t="shared" ref="E98:F98" si="95">E97</f>
        <v/>
      </c>
      <c r="F98" s="1148" t="str">
        <f t="shared" si="95"/>
        <v/>
      </c>
      <c r="G98" s="858"/>
    </row>
    <row r="99">
      <c r="A99" s="1142"/>
      <c r="B99" s="1142"/>
      <c r="C99" s="1142" t="s">
        <v>573</v>
      </c>
      <c r="D99" s="1147"/>
      <c r="E99" s="1148" t="str">
        <f t="shared" ref="E99:F99" si="96">E98</f>
        <v/>
      </c>
      <c r="F99" s="1148" t="str">
        <f t="shared" si="96"/>
        <v/>
      </c>
      <c r="G99" s="858"/>
    </row>
    <row r="100">
      <c r="A100" s="1142"/>
      <c r="B100" s="1142"/>
      <c r="C100" s="1142" t="s">
        <v>573</v>
      </c>
      <c r="D100" s="1147"/>
      <c r="E100" s="1148" t="str">
        <f t="shared" ref="E100:F100" si="97">E99</f>
        <v/>
      </c>
      <c r="F100" s="1148" t="str">
        <f t="shared" si="97"/>
        <v/>
      </c>
      <c r="G100" s="858"/>
    </row>
    <row r="101">
      <c r="A101" s="1142"/>
      <c r="B101" s="1142"/>
      <c r="C101" s="1142" t="s">
        <v>573</v>
      </c>
      <c r="D101" s="1147"/>
      <c r="E101" s="1148" t="str">
        <f t="shared" ref="E101:F101" si="98">E100</f>
        <v/>
      </c>
      <c r="F101" s="1148" t="str">
        <f t="shared" si="98"/>
        <v/>
      </c>
      <c r="G101" s="858"/>
    </row>
    <row r="102">
      <c r="A102" s="1142"/>
      <c r="B102" s="1142"/>
      <c r="C102" s="1142" t="s">
        <v>573</v>
      </c>
      <c r="D102" s="1147"/>
      <c r="E102" s="1148" t="str">
        <f t="shared" ref="E102:F102" si="99">E101</f>
        <v/>
      </c>
      <c r="F102" s="1148" t="str">
        <f t="shared" si="99"/>
        <v/>
      </c>
      <c r="G102" s="858"/>
    </row>
    <row r="103">
      <c r="A103" s="1142"/>
      <c r="B103" s="1142"/>
      <c r="C103" s="1142" t="s">
        <v>573</v>
      </c>
      <c r="D103" s="1147"/>
      <c r="E103" s="1148" t="str">
        <f t="shared" ref="E103:F103" si="100">E102</f>
        <v/>
      </c>
      <c r="F103" s="1148" t="str">
        <f t="shared" si="100"/>
        <v/>
      </c>
      <c r="G103" s="858"/>
    </row>
    <row r="104">
      <c r="A104" s="1142"/>
      <c r="B104" s="1142"/>
      <c r="C104" s="1142" t="s">
        <v>573</v>
      </c>
      <c r="D104" s="1147"/>
      <c r="E104" s="1148" t="str">
        <f t="shared" ref="E104:F104" si="101">E103</f>
        <v/>
      </c>
      <c r="F104" s="1148" t="str">
        <f t="shared" si="101"/>
        <v/>
      </c>
      <c r="G104" s="858"/>
    </row>
    <row r="105">
      <c r="A105" s="1142"/>
      <c r="B105" s="1142"/>
      <c r="C105" s="1142" t="s">
        <v>573</v>
      </c>
      <c r="D105" s="1147"/>
      <c r="E105" s="1148" t="str">
        <f t="shared" ref="E105:F105" si="102">E104</f>
        <v/>
      </c>
      <c r="F105" s="1148" t="str">
        <f t="shared" si="102"/>
        <v/>
      </c>
      <c r="G105" s="858"/>
    </row>
    <row r="106">
      <c r="A106" s="858"/>
      <c r="B106" s="858"/>
      <c r="C106" s="858"/>
      <c r="D106" s="1147"/>
      <c r="E106" s="1148" t="str">
        <f t="shared" ref="E106:F106" si="103">E105</f>
        <v/>
      </c>
      <c r="F106" s="1148" t="str">
        <f t="shared" si="103"/>
        <v/>
      </c>
      <c r="G106" s="858"/>
    </row>
    <row r="107">
      <c r="A107" s="858"/>
      <c r="B107" s="858"/>
      <c r="C107" s="858"/>
      <c r="D107" s="1147"/>
      <c r="E107" s="1148" t="str">
        <f t="shared" ref="E107:F107" si="104">E106</f>
        <v/>
      </c>
      <c r="F107" s="1148" t="str">
        <f t="shared" si="104"/>
        <v/>
      </c>
      <c r="G107" s="858"/>
    </row>
    <row r="108">
      <c r="A108" s="858"/>
      <c r="B108" s="858"/>
      <c r="C108" s="858"/>
      <c r="D108" s="1147"/>
      <c r="E108" s="1148" t="str">
        <f t="shared" ref="E108:F108" si="105">E107</f>
        <v/>
      </c>
      <c r="F108" s="1148" t="str">
        <f t="shared" si="105"/>
        <v/>
      </c>
      <c r="G108" s="858"/>
    </row>
    <row r="109">
      <c r="A109" s="858"/>
      <c r="B109" s="858"/>
      <c r="C109" s="858"/>
      <c r="D109" s="1147"/>
      <c r="E109" s="1148" t="str">
        <f t="shared" ref="E109:F109" si="106">E108</f>
        <v/>
      </c>
      <c r="F109" s="1148" t="str">
        <f t="shared" si="106"/>
        <v/>
      </c>
      <c r="G109" s="858"/>
    </row>
    <row r="110">
      <c r="A110" s="858"/>
      <c r="B110" s="858"/>
      <c r="C110" s="858"/>
      <c r="D110" s="1147"/>
      <c r="E110" s="1148" t="str">
        <f t="shared" ref="E110:F110" si="107">E109</f>
        <v/>
      </c>
      <c r="F110" s="1148" t="str">
        <f t="shared" si="107"/>
        <v/>
      </c>
      <c r="G110" s="858"/>
    </row>
    <row r="111">
      <c r="A111" s="858"/>
      <c r="B111" s="858"/>
      <c r="C111" s="858"/>
      <c r="D111" s="1147"/>
      <c r="E111" s="1148" t="str">
        <f t="shared" ref="E111:F111" si="108">E110</f>
        <v/>
      </c>
      <c r="F111" s="1148" t="str">
        <f t="shared" si="108"/>
        <v/>
      </c>
      <c r="G111" s="858"/>
    </row>
    <row r="112">
      <c r="A112" s="858"/>
      <c r="B112" s="858"/>
      <c r="C112" s="858"/>
      <c r="D112" s="1147"/>
      <c r="E112" s="1148" t="str">
        <f t="shared" ref="E112:F112" si="109">E111</f>
        <v/>
      </c>
      <c r="F112" s="1148" t="str">
        <f t="shared" si="109"/>
        <v/>
      </c>
      <c r="G112" s="858"/>
    </row>
    <row r="113">
      <c r="A113" s="858"/>
      <c r="B113" s="858"/>
      <c r="C113" s="858"/>
      <c r="D113" s="1147"/>
      <c r="E113" s="1148" t="str">
        <f t="shared" ref="E113:F113" si="110">E112</f>
        <v/>
      </c>
      <c r="F113" s="1148" t="str">
        <f t="shared" si="110"/>
        <v/>
      </c>
      <c r="G113" s="858"/>
    </row>
    <row r="114">
      <c r="A114" s="858"/>
      <c r="B114" s="858"/>
      <c r="C114" s="858"/>
      <c r="D114" s="1147"/>
      <c r="E114" s="1148" t="str">
        <f t="shared" ref="E114:F114" si="111">E113</f>
        <v/>
      </c>
      <c r="F114" s="1148" t="str">
        <f t="shared" si="111"/>
        <v/>
      </c>
      <c r="G114" s="858"/>
    </row>
    <row r="115">
      <c r="A115" s="858"/>
      <c r="B115" s="858"/>
      <c r="C115" s="858"/>
      <c r="D115" s="1147"/>
      <c r="E115" s="1148" t="str">
        <f t="shared" ref="E115:F115" si="112">E114</f>
        <v/>
      </c>
      <c r="F115" s="1148" t="str">
        <f t="shared" si="112"/>
        <v/>
      </c>
      <c r="G115" s="858"/>
    </row>
    <row r="116">
      <c r="A116" s="858"/>
      <c r="B116" s="858"/>
      <c r="C116" s="858"/>
      <c r="D116" s="1147"/>
      <c r="E116" s="1148" t="str">
        <f t="shared" ref="E116:F116" si="113">E115</f>
        <v/>
      </c>
      <c r="F116" s="1148" t="str">
        <f t="shared" si="113"/>
        <v/>
      </c>
      <c r="G116" s="858"/>
    </row>
    <row r="117">
      <c r="A117" s="858"/>
      <c r="B117" s="858"/>
      <c r="C117" s="858"/>
      <c r="D117" s="1147"/>
      <c r="E117" s="1148" t="str">
        <f t="shared" ref="E117:F117" si="114">E116</f>
        <v/>
      </c>
      <c r="F117" s="1148" t="str">
        <f t="shared" si="114"/>
        <v/>
      </c>
      <c r="G117" s="858"/>
    </row>
    <row r="118">
      <c r="A118" s="858"/>
      <c r="B118" s="858"/>
      <c r="C118" s="858"/>
      <c r="D118" s="1147"/>
      <c r="E118" s="1148" t="str">
        <f t="shared" ref="E118:F118" si="115">E117</f>
        <v/>
      </c>
      <c r="F118" s="1148" t="str">
        <f t="shared" si="115"/>
        <v/>
      </c>
      <c r="G118" s="858"/>
    </row>
    <row r="119">
      <c r="A119" s="858"/>
      <c r="B119" s="858"/>
      <c r="C119" s="858"/>
      <c r="D119" s="1147"/>
      <c r="E119" s="1148" t="str">
        <f t="shared" ref="E119:F119" si="116">E118</f>
        <v/>
      </c>
      <c r="F119" s="1148" t="str">
        <f t="shared" si="116"/>
        <v/>
      </c>
      <c r="G119" s="858"/>
    </row>
    <row r="120">
      <c r="A120" s="858"/>
      <c r="B120" s="858"/>
      <c r="C120" s="858"/>
      <c r="D120" s="1147"/>
      <c r="E120" s="1148" t="str">
        <f t="shared" ref="E120:F120" si="117">E119</f>
        <v/>
      </c>
      <c r="F120" s="1148" t="str">
        <f t="shared" si="117"/>
        <v/>
      </c>
      <c r="G120" s="858"/>
    </row>
    <row r="121">
      <c r="A121" s="858"/>
      <c r="B121" s="858"/>
      <c r="C121" s="858"/>
      <c r="D121" s="1147"/>
      <c r="E121" s="1148" t="str">
        <f t="shared" ref="E121:F121" si="118">E120</f>
        <v/>
      </c>
      <c r="F121" s="1148" t="str">
        <f t="shared" si="118"/>
        <v/>
      </c>
      <c r="G121" s="858"/>
    </row>
    <row r="122">
      <c r="A122" s="858"/>
      <c r="B122" s="858"/>
      <c r="C122" s="858"/>
      <c r="D122" s="1147"/>
      <c r="E122" s="1148" t="str">
        <f t="shared" ref="E122:F122" si="119">E121</f>
        <v/>
      </c>
      <c r="F122" s="1148" t="str">
        <f t="shared" si="119"/>
        <v/>
      </c>
      <c r="G122" s="858"/>
    </row>
    <row r="123">
      <c r="A123" s="858"/>
      <c r="B123" s="858"/>
      <c r="C123" s="858"/>
      <c r="D123" s="1147"/>
      <c r="E123" s="1148" t="str">
        <f t="shared" ref="E123:F123" si="120">E122</f>
        <v/>
      </c>
      <c r="F123" s="1148" t="str">
        <f t="shared" si="120"/>
        <v/>
      </c>
      <c r="G123" s="858"/>
    </row>
    <row r="124">
      <c r="A124" s="858"/>
      <c r="B124" s="858"/>
      <c r="C124" s="858"/>
      <c r="D124" s="1147"/>
      <c r="E124" s="1148" t="str">
        <f t="shared" ref="E124:F124" si="121">E123</f>
        <v/>
      </c>
      <c r="F124" s="1148" t="str">
        <f t="shared" si="121"/>
        <v/>
      </c>
      <c r="G124" s="858"/>
    </row>
    <row r="125">
      <c r="A125" s="858"/>
      <c r="B125" s="858"/>
      <c r="C125" s="858"/>
      <c r="D125" s="1147"/>
      <c r="E125" s="1148" t="str">
        <f t="shared" ref="E125:F125" si="122">E124</f>
        <v/>
      </c>
      <c r="F125" s="1148" t="str">
        <f t="shared" si="122"/>
        <v/>
      </c>
      <c r="G125" s="858"/>
    </row>
    <row r="126">
      <c r="A126" s="858"/>
      <c r="B126" s="858"/>
      <c r="C126" s="858"/>
      <c r="D126" s="1147"/>
      <c r="E126" s="1148" t="str">
        <f t="shared" ref="E126:F126" si="123">E125</f>
        <v/>
      </c>
      <c r="F126" s="1148" t="str">
        <f t="shared" si="123"/>
        <v/>
      </c>
      <c r="G126" s="858"/>
    </row>
    <row r="127">
      <c r="A127" s="858"/>
      <c r="B127" s="858"/>
      <c r="C127" s="858"/>
      <c r="D127" s="1147"/>
      <c r="E127" s="1148" t="str">
        <f t="shared" ref="E127:F127" si="124">E126</f>
        <v/>
      </c>
      <c r="F127" s="1148" t="str">
        <f t="shared" si="124"/>
        <v/>
      </c>
      <c r="G127" s="858"/>
    </row>
    <row r="128">
      <c r="A128" s="858"/>
      <c r="B128" s="858"/>
      <c r="C128" s="858"/>
      <c r="D128" s="1147"/>
      <c r="E128" s="1148" t="str">
        <f t="shared" ref="E128:F128" si="125">E127</f>
        <v/>
      </c>
      <c r="F128" s="1148" t="str">
        <f t="shared" si="125"/>
        <v/>
      </c>
      <c r="G128" s="858"/>
    </row>
    <row r="129">
      <c r="A129" s="858"/>
      <c r="B129" s="858"/>
      <c r="C129" s="858"/>
      <c r="D129" s="1147"/>
      <c r="E129" s="1148" t="str">
        <f t="shared" ref="E129:F129" si="126">E128</f>
        <v/>
      </c>
      <c r="F129" s="1148" t="str">
        <f t="shared" si="126"/>
        <v/>
      </c>
      <c r="G129" s="858"/>
    </row>
    <row r="130">
      <c r="A130" s="858"/>
      <c r="B130" s="858"/>
      <c r="C130" s="858"/>
      <c r="D130" s="1147"/>
      <c r="E130" s="1148" t="str">
        <f t="shared" ref="E130:F130" si="127">E129</f>
        <v/>
      </c>
      <c r="F130" s="1148" t="str">
        <f t="shared" si="127"/>
        <v/>
      </c>
      <c r="G130" s="858"/>
    </row>
    <row r="131">
      <c r="A131" s="858"/>
      <c r="B131" s="858"/>
      <c r="C131" s="858"/>
      <c r="D131" s="1147"/>
      <c r="E131" s="1148" t="str">
        <f t="shared" ref="E131:F131" si="128">E130</f>
        <v/>
      </c>
      <c r="F131" s="1148" t="str">
        <f t="shared" si="128"/>
        <v/>
      </c>
      <c r="G131" s="858"/>
    </row>
    <row r="132">
      <c r="A132" s="858"/>
      <c r="B132" s="858"/>
      <c r="C132" s="858"/>
      <c r="D132" s="1147"/>
      <c r="E132" s="1148" t="str">
        <f t="shared" ref="E132:F132" si="129">E131</f>
        <v/>
      </c>
      <c r="F132" s="1148" t="str">
        <f t="shared" si="129"/>
        <v/>
      </c>
      <c r="G132" s="858"/>
    </row>
    <row r="133">
      <c r="A133" s="858"/>
      <c r="B133" s="858"/>
      <c r="C133" s="858"/>
      <c r="D133" s="1147"/>
      <c r="E133" s="1148" t="str">
        <f t="shared" ref="E133:F133" si="130">E132</f>
        <v/>
      </c>
      <c r="F133" s="1148" t="str">
        <f t="shared" si="130"/>
        <v/>
      </c>
      <c r="G133" s="858"/>
    </row>
    <row r="134">
      <c r="A134" s="858"/>
      <c r="B134" s="858"/>
      <c r="C134" s="858"/>
      <c r="D134" s="1147"/>
      <c r="E134" s="1148" t="str">
        <f t="shared" ref="E134:F134" si="131">E133</f>
        <v/>
      </c>
      <c r="F134" s="1148" t="str">
        <f t="shared" si="131"/>
        <v/>
      </c>
      <c r="G134" s="858"/>
    </row>
    <row r="135">
      <c r="A135" s="858"/>
      <c r="B135" s="858"/>
      <c r="C135" s="858"/>
      <c r="D135" s="1147"/>
      <c r="E135" s="1148" t="str">
        <f t="shared" ref="E135:F135" si="132">E134</f>
        <v/>
      </c>
      <c r="F135" s="1148" t="str">
        <f t="shared" si="132"/>
        <v/>
      </c>
      <c r="G135" s="858"/>
    </row>
    <row r="136">
      <c r="A136" s="858"/>
      <c r="B136" s="858"/>
      <c r="C136" s="858"/>
      <c r="D136" s="1147"/>
      <c r="E136" s="1148" t="str">
        <f t="shared" ref="E136:F136" si="133">E135</f>
        <v/>
      </c>
      <c r="F136" s="1148" t="str">
        <f t="shared" si="133"/>
        <v/>
      </c>
      <c r="G136" s="858"/>
    </row>
    <row r="137">
      <c r="A137" s="858"/>
      <c r="B137" s="858"/>
      <c r="C137" s="858"/>
      <c r="D137" s="1147"/>
      <c r="E137" s="1148" t="str">
        <f t="shared" ref="E137:F137" si="134">E136</f>
        <v/>
      </c>
      <c r="F137" s="1148" t="str">
        <f t="shared" si="134"/>
        <v/>
      </c>
      <c r="G137" s="858"/>
    </row>
    <row r="138">
      <c r="A138" s="858"/>
      <c r="B138" s="858"/>
      <c r="C138" s="858"/>
      <c r="D138" s="1147"/>
      <c r="E138" s="1148" t="str">
        <f t="shared" ref="E138:F138" si="135">E137</f>
        <v/>
      </c>
      <c r="F138" s="1148" t="str">
        <f t="shared" si="135"/>
        <v/>
      </c>
      <c r="G138" s="858"/>
    </row>
    <row r="139">
      <c r="A139" s="858"/>
      <c r="B139" s="858"/>
      <c r="C139" s="858"/>
      <c r="D139" s="1147"/>
      <c r="E139" s="1148" t="str">
        <f t="shared" ref="E139:F139" si="136">E138</f>
        <v/>
      </c>
      <c r="F139" s="1148" t="str">
        <f t="shared" si="136"/>
        <v/>
      </c>
      <c r="G139" s="858"/>
    </row>
    <row r="140">
      <c r="A140" s="858"/>
      <c r="B140" s="858"/>
      <c r="C140" s="858"/>
      <c r="D140" s="1147"/>
      <c r="E140" s="1148" t="str">
        <f t="shared" ref="E140:F140" si="137">E139</f>
        <v/>
      </c>
      <c r="F140" s="1148" t="str">
        <f t="shared" si="137"/>
        <v/>
      </c>
      <c r="G140" s="858"/>
    </row>
    <row r="141">
      <c r="A141" s="858"/>
      <c r="B141" s="858"/>
      <c r="C141" s="858"/>
      <c r="D141" s="1147"/>
      <c r="E141" s="1148" t="str">
        <f t="shared" ref="E141:F141" si="138">E140</f>
        <v/>
      </c>
      <c r="F141" s="1148" t="str">
        <f t="shared" si="138"/>
        <v/>
      </c>
      <c r="G141" s="858"/>
    </row>
    <row r="142">
      <c r="A142" s="858"/>
      <c r="B142" s="858"/>
      <c r="C142" s="858"/>
      <c r="D142" s="1147"/>
      <c r="E142" s="1148" t="str">
        <f t="shared" ref="E142:F142" si="139">E141</f>
        <v/>
      </c>
      <c r="F142" s="1148" t="str">
        <f t="shared" si="139"/>
        <v/>
      </c>
      <c r="G142" s="858"/>
    </row>
    <row r="143">
      <c r="A143" s="858"/>
      <c r="B143" s="858"/>
      <c r="C143" s="858"/>
      <c r="D143" s="1147"/>
      <c r="E143" s="1148" t="str">
        <f t="shared" ref="E143:F143" si="140">E142</f>
        <v/>
      </c>
      <c r="F143" s="1148" t="str">
        <f t="shared" si="140"/>
        <v/>
      </c>
      <c r="G143" s="858"/>
    </row>
    <row r="144">
      <c r="A144" s="858"/>
      <c r="B144" s="858"/>
      <c r="C144" s="858"/>
      <c r="D144" s="1147"/>
      <c r="E144" s="1148" t="str">
        <f t="shared" ref="E144:F144" si="141">E143</f>
        <v/>
      </c>
      <c r="F144" s="1148" t="str">
        <f t="shared" si="141"/>
        <v/>
      </c>
      <c r="G144" s="858"/>
    </row>
    <row r="145">
      <c r="A145" s="858"/>
      <c r="B145" s="858"/>
      <c r="C145" s="858"/>
      <c r="D145" s="1147"/>
      <c r="E145" s="1148" t="str">
        <f t="shared" ref="E145:F145" si="142">E144</f>
        <v/>
      </c>
      <c r="F145" s="1148" t="str">
        <f t="shared" si="142"/>
        <v/>
      </c>
      <c r="G145" s="858"/>
    </row>
    <row r="146">
      <c r="A146" s="858"/>
      <c r="B146" s="858"/>
      <c r="C146" s="858"/>
      <c r="D146" s="1147"/>
      <c r="E146" s="1148" t="str">
        <f t="shared" ref="E146:F146" si="143">E145</f>
        <v/>
      </c>
      <c r="F146" s="1148" t="str">
        <f t="shared" si="143"/>
        <v/>
      </c>
      <c r="G146" s="858"/>
    </row>
    <row r="147">
      <c r="A147" s="858"/>
      <c r="B147" s="858"/>
      <c r="C147" s="858"/>
      <c r="D147" s="1147"/>
      <c r="E147" s="1148" t="str">
        <f t="shared" ref="E147:F147" si="144">E146</f>
        <v/>
      </c>
      <c r="F147" s="1148" t="str">
        <f t="shared" si="144"/>
        <v/>
      </c>
      <c r="G147" s="858"/>
    </row>
    <row r="148">
      <c r="A148" s="858"/>
      <c r="B148" s="858"/>
      <c r="C148" s="858"/>
      <c r="D148" s="1147"/>
      <c r="E148" s="1148" t="str">
        <f t="shared" ref="E148:F148" si="145">E147</f>
        <v/>
      </c>
      <c r="F148" s="1148" t="str">
        <f t="shared" si="145"/>
        <v/>
      </c>
      <c r="G148" s="858"/>
    </row>
    <row r="149">
      <c r="A149" s="858"/>
      <c r="B149" s="858"/>
      <c r="C149" s="858"/>
      <c r="D149" s="1147"/>
      <c r="E149" s="1148" t="str">
        <f t="shared" ref="E149:F149" si="146">E148</f>
        <v/>
      </c>
      <c r="F149" s="1148" t="str">
        <f t="shared" si="146"/>
        <v/>
      </c>
      <c r="G149" s="858"/>
    </row>
    <row r="150">
      <c r="A150" s="858"/>
      <c r="B150" s="858"/>
      <c r="C150" s="858"/>
      <c r="D150" s="1147"/>
      <c r="E150" s="1148" t="str">
        <f t="shared" ref="E150:F150" si="147">E149</f>
        <v/>
      </c>
      <c r="F150" s="1148" t="str">
        <f t="shared" si="147"/>
        <v/>
      </c>
      <c r="G150" s="858"/>
    </row>
    <row r="151">
      <c r="A151" s="858"/>
      <c r="B151" s="858"/>
      <c r="C151" s="858"/>
      <c r="D151" s="1147"/>
      <c r="E151" s="1148" t="str">
        <f t="shared" ref="E151:F151" si="148">E150</f>
        <v/>
      </c>
      <c r="F151" s="1148" t="str">
        <f t="shared" si="148"/>
        <v/>
      </c>
      <c r="G151" s="858"/>
    </row>
    <row r="152">
      <c r="A152" s="858"/>
      <c r="B152" s="858"/>
      <c r="C152" s="858"/>
      <c r="D152" s="1147"/>
      <c r="E152" s="1148" t="str">
        <f t="shared" ref="E152:F152" si="149">E151</f>
        <v/>
      </c>
      <c r="F152" s="1148" t="str">
        <f t="shared" si="149"/>
        <v/>
      </c>
      <c r="G152" s="858"/>
    </row>
    <row r="153">
      <c r="A153" s="858"/>
      <c r="B153" s="858"/>
      <c r="C153" s="858"/>
      <c r="D153" s="1147"/>
      <c r="E153" s="1148" t="str">
        <f t="shared" ref="E153:F153" si="150">E152</f>
        <v/>
      </c>
      <c r="F153" s="1148" t="str">
        <f t="shared" si="150"/>
        <v/>
      </c>
      <c r="G153" s="858"/>
    </row>
    <row r="154">
      <c r="A154" s="858"/>
      <c r="B154" s="858"/>
      <c r="C154" s="858"/>
      <c r="D154" s="1147"/>
      <c r="E154" s="1148" t="str">
        <f t="shared" ref="E154:F154" si="151">E153</f>
        <v/>
      </c>
      <c r="F154" s="1148" t="str">
        <f t="shared" si="151"/>
        <v/>
      </c>
      <c r="G154" s="858"/>
    </row>
    <row r="155">
      <c r="A155" s="858"/>
      <c r="B155" s="858"/>
      <c r="C155" s="858"/>
      <c r="D155" s="1147"/>
      <c r="E155" s="1148" t="str">
        <f t="shared" ref="E155:F155" si="152">E154</f>
        <v/>
      </c>
      <c r="F155" s="1148" t="str">
        <f t="shared" si="152"/>
        <v/>
      </c>
      <c r="G155" s="858"/>
    </row>
    <row r="156">
      <c r="A156" s="858"/>
      <c r="B156" s="858"/>
      <c r="C156" s="858"/>
      <c r="D156" s="1147"/>
      <c r="E156" s="1148" t="str">
        <f t="shared" ref="E156:F156" si="153">E155</f>
        <v/>
      </c>
      <c r="F156" s="1148" t="str">
        <f t="shared" si="153"/>
        <v/>
      </c>
      <c r="G156" s="858"/>
    </row>
    <row r="157">
      <c r="A157" s="858"/>
      <c r="B157" s="858"/>
      <c r="C157" s="858"/>
      <c r="D157" s="1147"/>
      <c r="E157" s="1148" t="str">
        <f t="shared" ref="E157:F157" si="154">E156</f>
        <v/>
      </c>
      <c r="F157" s="1148" t="str">
        <f t="shared" si="154"/>
        <v/>
      </c>
      <c r="G157" s="858"/>
    </row>
    <row r="158">
      <c r="A158" s="858"/>
      <c r="B158" s="858"/>
      <c r="C158" s="858"/>
      <c r="D158" s="1147"/>
      <c r="E158" s="1148" t="str">
        <f t="shared" ref="E158:F158" si="155">E157</f>
        <v/>
      </c>
      <c r="F158" s="1148" t="str">
        <f t="shared" si="155"/>
        <v/>
      </c>
      <c r="G158" s="858"/>
    </row>
    <row r="159">
      <c r="A159" s="858"/>
      <c r="B159" s="858"/>
      <c r="C159" s="858"/>
      <c r="D159" s="1147"/>
      <c r="E159" s="1148" t="str">
        <f t="shared" ref="E159:F159" si="156">E158</f>
        <v/>
      </c>
      <c r="F159" s="1148" t="str">
        <f t="shared" si="156"/>
        <v/>
      </c>
      <c r="G159" s="858"/>
    </row>
    <row r="160">
      <c r="A160" s="858"/>
      <c r="B160" s="858"/>
      <c r="C160" s="858"/>
      <c r="D160" s="1147"/>
      <c r="E160" s="1148" t="str">
        <f t="shared" ref="E160:F160" si="157">E159</f>
        <v/>
      </c>
      <c r="F160" s="1148" t="str">
        <f t="shared" si="157"/>
        <v/>
      </c>
      <c r="G160" s="858"/>
    </row>
    <row r="161">
      <c r="A161" s="858"/>
      <c r="B161" s="858"/>
      <c r="C161" s="858"/>
      <c r="D161" s="1147"/>
      <c r="E161" s="1148" t="str">
        <f t="shared" ref="E161:F161" si="158">E160</f>
        <v/>
      </c>
      <c r="F161" s="1148" t="str">
        <f t="shared" si="158"/>
        <v/>
      </c>
      <c r="G161" s="858"/>
    </row>
    <row r="162">
      <c r="A162" s="858"/>
      <c r="B162" s="858"/>
      <c r="C162" s="858"/>
      <c r="D162" s="1147"/>
      <c r="E162" s="1148" t="str">
        <f t="shared" ref="E162:F162" si="159">E161</f>
        <v/>
      </c>
      <c r="F162" s="1148" t="str">
        <f t="shared" si="159"/>
        <v/>
      </c>
      <c r="G162" s="858"/>
    </row>
    <row r="163">
      <c r="A163" s="858"/>
      <c r="B163" s="858"/>
      <c r="C163" s="858"/>
      <c r="D163" s="1147"/>
      <c r="E163" s="1148" t="str">
        <f t="shared" ref="E163:F163" si="160">E162</f>
        <v/>
      </c>
      <c r="F163" s="1148" t="str">
        <f t="shared" si="160"/>
        <v/>
      </c>
      <c r="G163" s="858"/>
    </row>
    <row r="164">
      <c r="A164" s="858"/>
      <c r="B164" s="858"/>
      <c r="C164" s="858"/>
      <c r="D164" s="1147"/>
      <c r="E164" s="1148" t="str">
        <f t="shared" ref="E164:F164" si="161">E163</f>
        <v/>
      </c>
      <c r="F164" s="1148" t="str">
        <f t="shared" si="161"/>
        <v/>
      </c>
      <c r="G164" s="858"/>
    </row>
    <row r="165">
      <c r="A165" s="858"/>
      <c r="B165" s="858"/>
      <c r="C165" s="858"/>
      <c r="D165" s="1147"/>
      <c r="E165" s="1148" t="str">
        <f t="shared" ref="E165:F165" si="162">E164</f>
        <v/>
      </c>
      <c r="F165" s="1148" t="str">
        <f t="shared" si="162"/>
        <v/>
      </c>
      <c r="G165" s="858"/>
    </row>
    <row r="166">
      <c r="A166" s="858"/>
      <c r="B166" s="858"/>
      <c r="C166" s="858"/>
      <c r="D166" s="1147"/>
      <c r="E166" s="1148" t="str">
        <f t="shared" ref="E166:F166" si="163">E165</f>
        <v/>
      </c>
      <c r="F166" s="1148" t="str">
        <f t="shared" si="163"/>
        <v/>
      </c>
      <c r="G166" s="858"/>
    </row>
    <row r="167">
      <c r="A167" s="858"/>
      <c r="B167" s="858"/>
      <c r="C167" s="858"/>
      <c r="D167" s="1147"/>
      <c r="E167" s="1148" t="str">
        <f t="shared" ref="E167:F167" si="164">E166</f>
        <v/>
      </c>
      <c r="F167" s="1148" t="str">
        <f t="shared" si="164"/>
        <v/>
      </c>
      <c r="G167" s="858"/>
    </row>
    <row r="168">
      <c r="A168" s="858"/>
      <c r="B168" s="858"/>
      <c r="C168" s="858"/>
      <c r="D168" s="1147"/>
      <c r="E168" s="1148" t="str">
        <f t="shared" ref="E168:F168" si="165">E167</f>
        <v/>
      </c>
      <c r="F168" s="1148" t="str">
        <f t="shared" si="165"/>
        <v/>
      </c>
      <c r="G168" s="858"/>
    </row>
    <row r="169">
      <c r="A169" s="858"/>
      <c r="B169" s="858"/>
      <c r="C169" s="858"/>
      <c r="D169" s="1147"/>
      <c r="E169" s="1148" t="str">
        <f t="shared" ref="E169:F169" si="166">E168</f>
        <v/>
      </c>
      <c r="F169" s="1148" t="str">
        <f t="shared" si="166"/>
        <v/>
      </c>
      <c r="G169" s="858"/>
    </row>
    <row r="170">
      <c r="A170" s="858"/>
      <c r="B170" s="858"/>
      <c r="C170" s="858"/>
      <c r="D170" s="1147"/>
      <c r="E170" s="1148" t="str">
        <f t="shared" ref="E170:F170" si="167">E169</f>
        <v/>
      </c>
      <c r="F170" s="1148" t="str">
        <f t="shared" si="167"/>
        <v/>
      </c>
      <c r="G170" s="858"/>
    </row>
    <row r="171">
      <c r="A171" s="858"/>
      <c r="B171" s="858"/>
      <c r="C171" s="858"/>
      <c r="D171" s="1147"/>
      <c r="E171" s="1148" t="str">
        <f t="shared" ref="E171:F171" si="168">E170</f>
        <v/>
      </c>
      <c r="F171" s="1148" t="str">
        <f t="shared" si="168"/>
        <v/>
      </c>
      <c r="G171" s="858"/>
    </row>
    <row r="172">
      <c r="A172" s="858"/>
      <c r="B172" s="858"/>
      <c r="C172" s="858"/>
      <c r="D172" s="1147"/>
      <c r="E172" s="1148" t="str">
        <f t="shared" ref="E172:F172" si="169">E171</f>
        <v/>
      </c>
      <c r="F172" s="1148" t="str">
        <f t="shared" si="169"/>
        <v/>
      </c>
      <c r="G172" s="858"/>
    </row>
    <row r="173">
      <c r="A173" s="858"/>
      <c r="B173" s="858"/>
      <c r="C173" s="858"/>
      <c r="D173" s="1147"/>
      <c r="E173" s="1148" t="str">
        <f t="shared" ref="E173:F173" si="170">E172</f>
        <v/>
      </c>
      <c r="F173" s="1148" t="str">
        <f t="shared" si="170"/>
        <v/>
      </c>
      <c r="G173" s="858"/>
    </row>
    <row r="174">
      <c r="A174" s="858"/>
      <c r="B174" s="858"/>
      <c r="C174" s="858"/>
      <c r="D174" s="1147"/>
      <c r="E174" s="1148" t="str">
        <f t="shared" ref="E174:F174" si="171">E173</f>
        <v/>
      </c>
      <c r="F174" s="1148" t="str">
        <f t="shared" si="171"/>
        <v/>
      </c>
      <c r="G174" s="858"/>
    </row>
    <row r="175">
      <c r="A175" s="858"/>
      <c r="B175" s="858"/>
      <c r="C175" s="858"/>
      <c r="D175" s="1147"/>
      <c r="E175" s="1148" t="str">
        <f t="shared" ref="E175:F175" si="172">E174</f>
        <v/>
      </c>
      <c r="F175" s="1148" t="str">
        <f t="shared" si="172"/>
        <v/>
      </c>
      <c r="G175" s="858"/>
    </row>
    <row r="176">
      <c r="A176" s="858"/>
      <c r="B176" s="858"/>
      <c r="C176" s="858"/>
      <c r="D176" s="1147"/>
      <c r="E176" s="1148" t="str">
        <f t="shared" ref="E176:F176" si="173">E175</f>
        <v/>
      </c>
      <c r="F176" s="1148" t="str">
        <f t="shared" si="173"/>
        <v/>
      </c>
      <c r="G176" s="858"/>
    </row>
    <row r="177">
      <c r="A177" s="858"/>
      <c r="B177" s="858"/>
      <c r="C177" s="858"/>
      <c r="D177" s="1147"/>
      <c r="E177" s="1148" t="str">
        <f t="shared" ref="E177:F177" si="174">E176</f>
        <v/>
      </c>
      <c r="F177" s="1148" t="str">
        <f t="shared" si="174"/>
        <v/>
      </c>
      <c r="G177" s="858"/>
    </row>
    <row r="178">
      <c r="A178" s="858"/>
      <c r="B178" s="858"/>
      <c r="C178" s="858"/>
      <c r="D178" s="1147"/>
      <c r="E178" s="1148" t="str">
        <f t="shared" ref="E178:F178" si="175">E177</f>
        <v/>
      </c>
      <c r="F178" s="1148" t="str">
        <f t="shared" si="175"/>
        <v/>
      </c>
      <c r="G178" s="858"/>
    </row>
    <row r="179">
      <c r="A179" s="858"/>
      <c r="B179" s="858"/>
      <c r="C179" s="858"/>
      <c r="D179" s="1147"/>
      <c r="E179" s="1148" t="str">
        <f t="shared" ref="E179:F179" si="176">E178</f>
        <v/>
      </c>
      <c r="F179" s="1148" t="str">
        <f t="shared" si="176"/>
        <v/>
      </c>
      <c r="G179" s="858"/>
    </row>
    <row r="180">
      <c r="A180" s="858"/>
      <c r="B180" s="858"/>
      <c r="C180" s="858"/>
      <c r="D180" s="1147"/>
      <c r="E180" s="1148" t="str">
        <f t="shared" ref="E180:F180" si="177">E179</f>
        <v/>
      </c>
      <c r="F180" s="1148" t="str">
        <f t="shared" si="177"/>
        <v/>
      </c>
      <c r="G180" s="858"/>
    </row>
    <row r="181">
      <c r="A181" s="858"/>
      <c r="B181" s="858"/>
      <c r="C181" s="858"/>
      <c r="D181" s="1147"/>
      <c r="E181" s="1148" t="str">
        <f t="shared" ref="E181:F181" si="178">E180</f>
        <v/>
      </c>
      <c r="F181" s="1148" t="str">
        <f t="shared" si="178"/>
        <v/>
      </c>
      <c r="G181" s="858"/>
    </row>
    <row r="182">
      <c r="A182" s="858"/>
      <c r="B182" s="858"/>
      <c r="C182" s="858"/>
      <c r="D182" s="1147"/>
      <c r="E182" s="1148" t="str">
        <f t="shared" ref="E182:F182" si="179">E181</f>
        <v/>
      </c>
      <c r="F182" s="1148" t="str">
        <f t="shared" si="179"/>
        <v/>
      </c>
      <c r="G182" s="858"/>
    </row>
    <row r="183">
      <c r="A183" s="858"/>
      <c r="B183" s="858"/>
      <c r="C183" s="858"/>
      <c r="D183" s="1147"/>
      <c r="E183" s="1148" t="str">
        <f t="shared" ref="E183:F183" si="180">E182</f>
        <v/>
      </c>
      <c r="F183" s="1148" t="str">
        <f t="shared" si="180"/>
        <v/>
      </c>
      <c r="G183" s="858"/>
    </row>
    <row r="184">
      <c r="A184" s="858"/>
      <c r="B184" s="858"/>
      <c r="C184" s="858"/>
      <c r="D184" s="1147"/>
      <c r="E184" s="1148" t="str">
        <f t="shared" ref="E184:F184" si="181">E183</f>
        <v/>
      </c>
      <c r="F184" s="1148" t="str">
        <f t="shared" si="181"/>
        <v/>
      </c>
      <c r="G184" s="858"/>
    </row>
    <row r="185">
      <c r="A185" s="858"/>
      <c r="B185" s="858"/>
      <c r="C185" s="858"/>
      <c r="D185" s="1147"/>
      <c r="E185" s="1148" t="str">
        <f t="shared" ref="E185:F185" si="182">E184</f>
        <v/>
      </c>
      <c r="F185" s="1148" t="str">
        <f t="shared" si="182"/>
        <v/>
      </c>
      <c r="G185" s="858"/>
    </row>
    <row r="186">
      <c r="A186" s="858"/>
      <c r="B186" s="858"/>
      <c r="C186" s="858"/>
      <c r="D186" s="1147"/>
      <c r="E186" s="1148" t="str">
        <f t="shared" ref="E186:F186" si="183">E185</f>
        <v/>
      </c>
      <c r="F186" s="1148" t="str">
        <f t="shared" si="183"/>
        <v/>
      </c>
      <c r="G186" s="858"/>
    </row>
    <row r="187">
      <c r="A187" s="858"/>
      <c r="B187" s="858"/>
      <c r="C187" s="858"/>
      <c r="D187" s="1147"/>
      <c r="E187" s="1148" t="str">
        <f t="shared" ref="E187:F187" si="184">E186</f>
        <v/>
      </c>
      <c r="F187" s="1148" t="str">
        <f t="shared" si="184"/>
        <v/>
      </c>
      <c r="G187" s="858"/>
    </row>
    <row r="188">
      <c r="A188" s="858"/>
      <c r="B188" s="858"/>
      <c r="C188" s="858"/>
      <c r="D188" s="1147"/>
      <c r="E188" s="1148" t="str">
        <f t="shared" ref="E188:F188" si="185">E187</f>
        <v/>
      </c>
      <c r="F188" s="1148" t="str">
        <f t="shared" si="185"/>
        <v/>
      </c>
      <c r="G188" s="858"/>
    </row>
    <row r="189">
      <c r="A189" s="858"/>
      <c r="B189" s="858"/>
      <c r="C189" s="858"/>
      <c r="D189" s="1147"/>
      <c r="E189" s="1148" t="str">
        <f t="shared" ref="E189:F189" si="186">E188</f>
        <v/>
      </c>
      <c r="F189" s="1148" t="str">
        <f t="shared" si="186"/>
        <v/>
      </c>
      <c r="G189" s="858"/>
    </row>
    <row r="190">
      <c r="A190" s="858"/>
      <c r="B190" s="858"/>
      <c r="C190" s="858"/>
      <c r="D190" s="1147"/>
      <c r="E190" s="1148" t="str">
        <f t="shared" ref="E190:F190" si="187">E189</f>
        <v/>
      </c>
      <c r="F190" s="1148" t="str">
        <f t="shared" si="187"/>
        <v/>
      </c>
      <c r="G190" s="858"/>
    </row>
    <row r="191">
      <c r="A191" s="858"/>
      <c r="B191" s="858"/>
      <c r="C191" s="858"/>
      <c r="D191" s="1147"/>
      <c r="E191" s="1148" t="str">
        <f t="shared" ref="E191:F191" si="188">E190</f>
        <v/>
      </c>
      <c r="F191" s="1148" t="str">
        <f t="shared" si="188"/>
        <v/>
      </c>
      <c r="G191" s="858"/>
    </row>
    <row r="192">
      <c r="A192" s="858"/>
      <c r="B192" s="858"/>
      <c r="C192" s="858"/>
      <c r="D192" s="1147"/>
      <c r="E192" s="1148" t="str">
        <f t="shared" ref="E192:F192" si="189">E191</f>
        <v/>
      </c>
      <c r="F192" s="1148" t="str">
        <f t="shared" si="189"/>
        <v/>
      </c>
      <c r="G192" s="858"/>
    </row>
    <row r="193">
      <c r="A193" s="858"/>
      <c r="B193" s="858"/>
      <c r="C193" s="858"/>
      <c r="D193" s="1147"/>
      <c r="E193" s="1148" t="str">
        <f t="shared" ref="E193:F193" si="190">E192</f>
        <v/>
      </c>
      <c r="F193" s="1148" t="str">
        <f t="shared" si="190"/>
        <v/>
      </c>
      <c r="G193" s="858"/>
    </row>
    <row r="194">
      <c r="A194" s="858"/>
      <c r="B194" s="858"/>
      <c r="C194" s="858"/>
      <c r="D194" s="1147"/>
      <c r="E194" s="1148" t="str">
        <f t="shared" ref="E194:F194" si="191">E193</f>
        <v/>
      </c>
      <c r="F194" s="1148" t="str">
        <f t="shared" si="191"/>
        <v/>
      </c>
      <c r="G194" s="858"/>
    </row>
    <row r="195">
      <c r="A195" s="858"/>
      <c r="B195" s="858"/>
      <c r="C195" s="858"/>
      <c r="D195" s="1147"/>
      <c r="E195" s="1148" t="str">
        <f t="shared" ref="E195:F195" si="192">E194</f>
        <v/>
      </c>
      <c r="F195" s="1148" t="str">
        <f t="shared" si="192"/>
        <v/>
      </c>
      <c r="G195" s="858"/>
    </row>
    <row r="196">
      <c r="A196" s="858"/>
      <c r="B196" s="858"/>
      <c r="C196" s="858"/>
      <c r="D196" s="1147"/>
      <c r="E196" s="1148" t="str">
        <f t="shared" ref="E196:F196" si="193">E195</f>
        <v/>
      </c>
      <c r="F196" s="1148" t="str">
        <f t="shared" si="193"/>
        <v/>
      </c>
      <c r="G196" s="858"/>
    </row>
    <row r="197">
      <c r="A197" s="858"/>
      <c r="B197" s="858"/>
      <c r="C197" s="858"/>
      <c r="D197" s="1147"/>
      <c r="E197" s="1148" t="str">
        <f t="shared" ref="E197:F197" si="194">E196</f>
        <v/>
      </c>
      <c r="F197" s="1148" t="str">
        <f t="shared" si="194"/>
        <v/>
      </c>
      <c r="G197" s="858"/>
    </row>
    <row r="198">
      <c r="A198" s="858"/>
      <c r="B198" s="858"/>
      <c r="C198" s="858"/>
      <c r="D198" s="1147"/>
      <c r="E198" s="1148" t="str">
        <f t="shared" ref="E198:F198" si="195">E197</f>
        <v/>
      </c>
      <c r="F198" s="1148" t="str">
        <f t="shared" si="195"/>
        <v/>
      </c>
      <c r="G198" s="858"/>
    </row>
    <row r="199">
      <c r="A199" s="858"/>
      <c r="B199" s="858"/>
      <c r="C199" s="858"/>
      <c r="D199" s="1147"/>
      <c r="E199" s="1148" t="str">
        <f t="shared" ref="E199:F199" si="196">E198</f>
        <v/>
      </c>
      <c r="F199" s="1148" t="str">
        <f t="shared" si="196"/>
        <v/>
      </c>
      <c r="G199" s="858"/>
    </row>
    <row r="200">
      <c r="A200" s="858"/>
      <c r="B200" s="858"/>
      <c r="C200" s="858"/>
      <c r="D200" s="1147"/>
      <c r="E200" s="1148" t="str">
        <f t="shared" ref="E200:F200" si="197">E199</f>
        <v/>
      </c>
      <c r="F200" s="1148" t="str">
        <f t="shared" si="197"/>
        <v/>
      </c>
      <c r="G200" s="858"/>
    </row>
    <row r="201">
      <c r="A201" s="858"/>
      <c r="B201" s="858"/>
      <c r="C201" s="858"/>
      <c r="D201" s="1147"/>
      <c r="E201" s="1148" t="str">
        <f t="shared" ref="E201:F201" si="198">E200</f>
        <v/>
      </c>
      <c r="F201" s="1148" t="str">
        <f t="shared" si="198"/>
        <v/>
      </c>
      <c r="G201" s="858"/>
    </row>
    <row r="202">
      <c r="A202" s="858"/>
      <c r="B202" s="858"/>
      <c r="C202" s="858"/>
      <c r="D202" s="1147"/>
      <c r="E202" s="1148" t="str">
        <f t="shared" ref="E202:F202" si="199">E201</f>
        <v/>
      </c>
      <c r="F202" s="1148" t="str">
        <f t="shared" si="199"/>
        <v/>
      </c>
      <c r="G202" s="858"/>
    </row>
    <row r="203">
      <c r="A203" s="858"/>
      <c r="B203" s="858"/>
      <c r="C203" s="858"/>
      <c r="D203" s="1147"/>
      <c r="E203" s="1148" t="str">
        <f t="shared" ref="E203:F203" si="200">E202</f>
        <v/>
      </c>
      <c r="F203" s="1148" t="str">
        <f t="shared" si="200"/>
        <v/>
      </c>
      <c r="G203" s="858"/>
    </row>
    <row r="204">
      <c r="A204" s="858"/>
      <c r="B204" s="858"/>
      <c r="C204" s="858"/>
      <c r="D204" s="1147"/>
      <c r="E204" s="1148" t="str">
        <f t="shared" ref="E204:F204" si="201">E203</f>
        <v/>
      </c>
      <c r="F204" s="1148" t="str">
        <f t="shared" si="201"/>
        <v/>
      </c>
      <c r="G204" s="858"/>
    </row>
    <row r="205">
      <c r="A205" s="858"/>
      <c r="B205" s="858"/>
      <c r="C205" s="858"/>
      <c r="D205" s="1147"/>
      <c r="E205" s="1148" t="str">
        <f t="shared" ref="E205:F205" si="202">E204</f>
        <v/>
      </c>
      <c r="F205" s="1148" t="str">
        <f t="shared" si="202"/>
        <v/>
      </c>
      <c r="G205" s="858"/>
    </row>
    <row r="206">
      <c r="A206" s="858"/>
      <c r="B206" s="858"/>
      <c r="C206" s="858"/>
      <c r="D206" s="1147"/>
      <c r="E206" s="1148" t="str">
        <f t="shared" ref="E206:F206" si="203">E205</f>
        <v/>
      </c>
      <c r="F206" s="1148" t="str">
        <f t="shared" si="203"/>
        <v/>
      </c>
      <c r="G206" s="858"/>
    </row>
    <row r="207">
      <c r="A207" s="858"/>
      <c r="B207" s="858"/>
      <c r="C207" s="858"/>
      <c r="D207" s="1147"/>
      <c r="E207" s="1148" t="str">
        <f t="shared" ref="E207:F207" si="204">E206</f>
        <v/>
      </c>
      <c r="F207" s="1148" t="str">
        <f t="shared" si="204"/>
        <v/>
      </c>
      <c r="G207" s="858"/>
    </row>
    <row r="208">
      <c r="A208" s="858"/>
      <c r="B208" s="858"/>
      <c r="C208" s="858"/>
      <c r="D208" s="1147"/>
      <c r="E208" s="1148" t="str">
        <f t="shared" ref="E208:F208" si="205">E207</f>
        <v/>
      </c>
      <c r="F208" s="1148" t="str">
        <f t="shared" si="205"/>
        <v/>
      </c>
      <c r="G208" s="858"/>
    </row>
    <row r="209">
      <c r="A209" s="858"/>
      <c r="B209" s="858"/>
      <c r="C209" s="858"/>
      <c r="D209" s="1147"/>
      <c r="E209" s="1148" t="str">
        <f t="shared" ref="E209:F209" si="206">E208</f>
        <v/>
      </c>
      <c r="F209" s="1148" t="str">
        <f t="shared" si="206"/>
        <v/>
      </c>
      <c r="G209" s="858"/>
    </row>
    <row r="210">
      <c r="A210" s="858"/>
      <c r="B210" s="858"/>
      <c r="C210" s="858"/>
      <c r="D210" s="1147"/>
      <c r="E210" s="1148" t="str">
        <f t="shared" ref="E210:F210" si="207">E209</f>
        <v/>
      </c>
      <c r="F210" s="1148" t="str">
        <f t="shared" si="207"/>
        <v/>
      </c>
      <c r="G210" s="858"/>
    </row>
    <row r="211">
      <c r="A211" s="858"/>
      <c r="B211" s="858"/>
      <c r="C211" s="858"/>
      <c r="D211" s="1147"/>
      <c r="E211" s="1148" t="str">
        <f t="shared" ref="E211:F211" si="208">E210</f>
        <v/>
      </c>
      <c r="F211" s="1148" t="str">
        <f t="shared" si="208"/>
        <v/>
      </c>
      <c r="G211" s="858"/>
    </row>
    <row r="212">
      <c r="A212" s="858"/>
      <c r="B212" s="858"/>
      <c r="C212" s="858"/>
      <c r="D212" s="1147"/>
      <c r="E212" s="1148" t="str">
        <f t="shared" ref="E212:F212" si="209">E211</f>
        <v/>
      </c>
      <c r="F212" s="1148" t="str">
        <f t="shared" si="209"/>
        <v/>
      </c>
      <c r="G212" s="858"/>
    </row>
    <row r="213">
      <c r="A213" s="858"/>
      <c r="B213" s="858"/>
      <c r="C213" s="858"/>
      <c r="D213" s="1147"/>
      <c r="E213" s="1148" t="str">
        <f t="shared" ref="E213:F213" si="210">E212</f>
        <v/>
      </c>
      <c r="F213" s="1148" t="str">
        <f t="shared" si="210"/>
        <v/>
      </c>
      <c r="G213" s="858"/>
    </row>
    <row r="214">
      <c r="A214" s="858"/>
      <c r="B214" s="858"/>
      <c r="C214" s="858"/>
      <c r="D214" s="1147"/>
      <c r="E214" s="1148" t="str">
        <f t="shared" ref="E214:F214" si="211">E213</f>
        <v/>
      </c>
      <c r="F214" s="1148" t="str">
        <f t="shared" si="211"/>
        <v/>
      </c>
      <c r="G214" s="858"/>
    </row>
    <row r="215">
      <c r="A215" s="858"/>
      <c r="B215" s="858"/>
      <c r="C215" s="858"/>
      <c r="D215" s="1147"/>
      <c r="E215" s="1148" t="str">
        <f t="shared" ref="E215:F215" si="212">E214</f>
        <v/>
      </c>
      <c r="F215" s="1148" t="str">
        <f t="shared" si="212"/>
        <v/>
      </c>
      <c r="G215" s="858"/>
    </row>
    <row r="216">
      <c r="A216" s="858"/>
      <c r="B216" s="858"/>
      <c r="C216" s="858"/>
      <c r="D216" s="1147"/>
      <c r="E216" s="1148" t="str">
        <f t="shared" ref="E216:F216" si="213">E215</f>
        <v/>
      </c>
      <c r="F216" s="1148" t="str">
        <f t="shared" si="213"/>
        <v/>
      </c>
      <c r="G216" s="858"/>
    </row>
    <row r="217">
      <c r="A217" s="858"/>
      <c r="B217" s="858"/>
      <c r="C217" s="858"/>
      <c r="D217" s="1147"/>
      <c r="E217" s="1148" t="str">
        <f t="shared" ref="E217:F217" si="214">E216</f>
        <v/>
      </c>
      <c r="F217" s="1148" t="str">
        <f t="shared" si="214"/>
        <v/>
      </c>
      <c r="G217" s="858"/>
    </row>
    <row r="218">
      <c r="A218" s="858"/>
      <c r="B218" s="858"/>
      <c r="C218" s="858"/>
      <c r="D218" s="1147"/>
      <c r="E218" s="1148" t="str">
        <f t="shared" ref="E218:F218" si="215">E217</f>
        <v/>
      </c>
      <c r="F218" s="1148" t="str">
        <f t="shared" si="215"/>
        <v/>
      </c>
      <c r="G218" s="858"/>
    </row>
    <row r="219">
      <c r="A219" s="858"/>
      <c r="B219" s="858"/>
      <c r="C219" s="858"/>
      <c r="D219" s="1147"/>
      <c r="E219" s="1148" t="str">
        <f t="shared" ref="E219:F219" si="216">E218</f>
        <v/>
      </c>
      <c r="F219" s="1148" t="str">
        <f t="shared" si="216"/>
        <v/>
      </c>
      <c r="G219" s="858"/>
    </row>
    <row r="220">
      <c r="A220" s="858"/>
      <c r="B220" s="858"/>
      <c r="C220" s="858"/>
      <c r="D220" s="1147"/>
      <c r="E220" s="1148" t="str">
        <f t="shared" ref="E220:F220" si="217">E219</f>
        <v/>
      </c>
      <c r="F220" s="1148" t="str">
        <f t="shared" si="217"/>
        <v/>
      </c>
      <c r="G220" s="858"/>
    </row>
    <row r="221">
      <c r="A221" s="858"/>
      <c r="B221" s="858"/>
      <c r="C221" s="858"/>
      <c r="D221" s="1147"/>
      <c r="E221" s="1148" t="str">
        <f t="shared" ref="E221:F221" si="218">E220</f>
        <v/>
      </c>
      <c r="F221" s="1148" t="str">
        <f t="shared" si="218"/>
        <v/>
      </c>
      <c r="G221" s="858"/>
    </row>
    <row r="222">
      <c r="A222" s="858"/>
      <c r="B222" s="858"/>
      <c r="C222" s="858"/>
      <c r="D222" s="1147"/>
      <c r="E222" s="1148" t="str">
        <f t="shared" ref="E222:F222" si="219">E221</f>
        <v/>
      </c>
      <c r="F222" s="1148" t="str">
        <f t="shared" si="219"/>
        <v/>
      </c>
      <c r="G222" s="858"/>
    </row>
    <row r="223">
      <c r="A223" s="858"/>
      <c r="B223" s="858"/>
      <c r="C223" s="858"/>
      <c r="D223" s="1147"/>
      <c r="E223" s="1148" t="str">
        <f t="shared" ref="E223:F223" si="220">E222</f>
        <v/>
      </c>
      <c r="F223" s="1148" t="str">
        <f t="shared" si="220"/>
        <v/>
      </c>
      <c r="G223" s="858"/>
    </row>
    <row r="224">
      <c r="A224" s="858"/>
      <c r="B224" s="858"/>
      <c r="C224" s="858"/>
      <c r="D224" s="1147"/>
      <c r="E224" s="1148" t="str">
        <f t="shared" ref="E224:F224" si="221">E223</f>
        <v/>
      </c>
      <c r="F224" s="1148" t="str">
        <f t="shared" si="221"/>
        <v/>
      </c>
      <c r="G224" s="858"/>
    </row>
    <row r="225">
      <c r="A225" s="858"/>
      <c r="B225" s="858"/>
      <c r="C225" s="858"/>
      <c r="D225" s="1147"/>
      <c r="E225" s="1148" t="str">
        <f t="shared" ref="E225:F225" si="222">E224</f>
        <v/>
      </c>
      <c r="F225" s="1148" t="str">
        <f t="shared" si="222"/>
        <v/>
      </c>
      <c r="G225" s="858"/>
    </row>
    <row r="226">
      <c r="A226" s="858"/>
      <c r="B226" s="858"/>
      <c r="C226" s="858"/>
      <c r="D226" s="1147"/>
      <c r="E226" s="1148" t="str">
        <f t="shared" ref="E226:F226" si="223">E225</f>
        <v/>
      </c>
      <c r="F226" s="1148" t="str">
        <f t="shared" si="223"/>
        <v/>
      </c>
      <c r="G226" s="858"/>
    </row>
    <row r="227">
      <c r="A227" s="858"/>
      <c r="B227" s="858"/>
      <c r="C227" s="858"/>
      <c r="D227" s="1147"/>
      <c r="E227" s="1148" t="str">
        <f t="shared" ref="E227:F227" si="224">E226</f>
        <v/>
      </c>
      <c r="F227" s="1148" t="str">
        <f t="shared" si="224"/>
        <v/>
      </c>
      <c r="G227" s="858"/>
    </row>
    <row r="228">
      <c r="A228" s="858"/>
      <c r="B228" s="858"/>
      <c r="C228" s="858"/>
      <c r="D228" s="1147"/>
      <c r="E228" s="1148" t="str">
        <f t="shared" ref="E228:F228" si="225">E227</f>
        <v/>
      </c>
      <c r="F228" s="1148" t="str">
        <f t="shared" si="225"/>
        <v/>
      </c>
      <c r="G228" s="858"/>
    </row>
    <row r="229">
      <c r="A229" s="858"/>
      <c r="B229" s="858"/>
      <c r="C229" s="858"/>
      <c r="D229" s="1147"/>
      <c r="E229" s="1148" t="str">
        <f t="shared" ref="E229:F229" si="226">E228</f>
        <v/>
      </c>
      <c r="F229" s="1148" t="str">
        <f t="shared" si="226"/>
        <v/>
      </c>
      <c r="G229" s="858"/>
    </row>
    <row r="230">
      <c r="A230" s="858"/>
      <c r="B230" s="858"/>
      <c r="C230" s="858"/>
      <c r="D230" s="1147"/>
      <c r="E230" s="1148" t="str">
        <f t="shared" ref="E230:F230" si="227">E229</f>
        <v/>
      </c>
      <c r="F230" s="1148" t="str">
        <f t="shared" si="227"/>
        <v/>
      </c>
      <c r="G230" s="858"/>
    </row>
    <row r="231">
      <c r="A231" s="858"/>
      <c r="B231" s="858"/>
      <c r="C231" s="858"/>
      <c r="D231" s="1147"/>
      <c r="E231" s="1148" t="str">
        <f t="shared" ref="E231:F231" si="228">E230</f>
        <v/>
      </c>
      <c r="F231" s="1148" t="str">
        <f t="shared" si="228"/>
        <v/>
      </c>
      <c r="G231" s="858"/>
    </row>
    <row r="232">
      <c r="A232" s="858"/>
      <c r="B232" s="858"/>
      <c r="C232" s="858"/>
      <c r="D232" s="1147"/>
      <c r="E232" s="1148" t="str">
        <f t="shared" ref="E232:F232" si="229">E231</f>
        <v/>
      </c>
      <c r="F232" s="1148" t="str">
        <f t="shared" si="229"/>
        <v/>
      </c>
      <c r="G232" s="858"/>
    </row>
    <row r="233">
      <c r="A233" s="858"/>
      <c r="B233" s="858"/>
      <c r="C233" s="858"/>
      <c r="D233" s="1147"/>
      <c r="E233" s="1148" t="str">
        <f t="shared" ref="E233:F233" si="230">E232</f>
        <v/>
      </c>
      <c r="F233" s="1148" t="str">
        <f t="shared" si="230"/>
        <v/>
      </c>
      <c r="G233" s="858"/>
    </row>
    <row r="234">
      <c r="A234" s="858"/>
      <c r="B234" s="858"/>
      <c r="C234" s="858"/>
      <c r="D234" s="1147"/>
      <c r="E234" s="1148" t="str">
        <f t="shared" ref="E234:F234" si="231">E233</f>
        <v/>
      </c>
      <c r="F234" s="1148" t="str">
        <f t="shared" si="231"/>
        <v/>
      </c>
      <c r="G234" s="858"/>
    </row>
    <row r="235">
      <c r="A235" s="858"/>
      <c r="B235" s="858"/>
      <c r="C235" s="858"/>
      <c r="D235" s="1147"/>
      <c r="E235" s="1148" t="str">
        <f t="shared" ref="E235:F235" si="232">E234</f>
        <v/>
      </c>
      <c r="F235" s="1148" t="str">
        <f t="shared" si="232"/>
        <v/>
      </c>
      <c r="G235" s="858"/>
    </row>
    <row r="236">
      <c r="A236" s="858"/>
      <c r="B236" s="858"/>
      <c r="C236" s="858"/>
      <c r="D236" s="1147"/>
      <c r="E236" s="1148" t="str">
        <f t="shared" ref="E236:F236" si="233">E235</f>
        <v/>
      </c>
      <c r="F236" s="1148" t="str">
        <f t="shared" si="233"/>
        <v/>
      </c>
      <c r="G236" s="858"/>
    </row>
    <row r="237">
      <c r="A237" s="858"/>
      <c r="B237" s="858"/>
      <c r="C237" s="858"/>
      <c r="D237" s="1147"/>
      <c r="E237" s="1148" t="str">
        <f t="shared" ref="E237:F237" si="234">E236</f>
        <v/>
      </c>
      <c r="F237" s="1148" t="str">
        <f t="shared" si="234"/>
        <v/>
      </c>
      <c r="G237" s="858"/>
    </row>
    <row r="238">
      <c r="A238" s="858"/>
      <c r="B238" s="858"/>
      <c r="C238" s="858"/>
      <c r="D238" s="1147"/>
      <c r="E238" s="1148" t="str">
        <f t="shared" ref="E238:F238" si="235">E237</f>
        <v/>
      </c>
      <c r="F238" s="1148" t="str">
        <f t="shared" si="235"/>
        <v/>
      </c>
      <c r="G238" s="858"/>
    </row>
    <row r="239">
      <c r="A239" s="858"/>
      <c r="B239" s="858"/>
      <c r="C239" s="858"/>
      <c r="D239" s="1147"/>
      <c r="E239" s="1148" t="str">
        <f t="shared" ref="E239:F239" si="236">E238</f>
        <v/>
      </c>
      <c r="F239" s="1148" t="str">
        <f t="shared" si="236"/>
        <v/>
      </c>
      <c r="G239" s="858"/>
    </row>
    <row r="240">
      <c r="A240" s="858"/>
      <c r="B240" s="858"/>
      <c r="C240" s="858"/>
      <c r="D240" s="1147"/>
      <c r="E240" s="1148" t="str">
        <f t="shared" ref="E240:F240" si="237">E239</f>
        <v/>
      </c>
      <c r="F240" s="1148" t="str">
        <f t="shared" si="237"/>
        <v/>
      </c>
      <c r="G240" s="858"/>
    </row>
    <row r="241">
      <c r="A241" s="858"/>
      <c r="B241" s="858"/>
      <c r="C241" s="858"/>
      <c r="D241" s="1147"/>
      <c r="E241" s="1148" t="str">
        <f t="shared" ref="E241:F241" si="238">E240</f>
        <v/>
      </c>
      <c r="F241" s="1148" t="str">
        <f t="shared" si="238"/>
        <v/>
      </c>
      <c r="G241" s="858"/>
    </row>
    <row r="242">
      <c r="A242" s="858"/>
      <c r="B242" s="858"/>
      <c r="C242" s="858"/>
      <c r="D242" s="1147"/>
      <c r="E242" s="1148" t="str">
        <f t="shared" ref="E242:F242" si="239">E241</f>
        <v/>
      </c>
      <c r="F242" s="1148" t="str">
        <f t="shared" si="239"/>
        <v/>
      </c>
      <c r="G242" s="858"/>
    </row>
    <row r="243">
      <c r="A243" s="858"/>
      <c r="B243" s="858"/>
      <c r="C243" s="858"/>
      <c r="D243" s="1147"/>
      <c r="E243" s="1148" t="str">
        <f t="shared" ref="E243:F243" si="240">E242</f>
        <v/>
      </c>
      <c r="F243" s="1148" t="str">
        <f t="shared" si="240"/>
        <v/>
      </c>
      <c r="G243" s="858"/>
    </row>
    <row r="244">
      <c r="A244" s="858"/>
      <c r="B244" s="858"/>
      <c r="C244" s="858"/>
      <c r="D244" s="1147"/>
      <c r="E244" s="1148" t="str">
        <f t="shared" ref="E244:F244" si="241">E243</f>
        <v/>
      </c>
      <c r="F244" s="1148" t="str">
        <f t="shared" si="241"/>
        <v/>
      </c>
      <c r="G244" s="858"/>
    </row>
    <row r="245">
      <c r="A245" s="858"/>
      <c r="B245" s="858"/>
      <c r="C245" s="858"/>
      <c r="D245" s="1147"/>
      <c r="E245" s="1148" t="str">
        <f t="shared" ref="E245:F245" si="242">E244</f>
        <v/>
      </c>
      <c r="F245" s="1148" t="str">
        <f t="shared" si="242"/>
        <v/>
      </c>
      <c r="G245" s="858"/>
    </row>
    <row r="246">
      <c r="A246" s="858"/>
      <c r="B246" s="858"/>
      <c r="C246" s="858"/>
      <c r="D246" s="1147"/>
      <c r="E246" s="1148" t="str">
        <f t="shared" ref="E246:F246" si="243">E245</f>
        <v/>
      </c>
      <c r="F246" s="1148" t="str">
        <f t="shared" si="243"/>
        <v/>
      </c>
      <c r="G246" s="858"/>
    </row>
    <row r="247">
      <c r="A247" s="858"/>
      <c r="B247" s="858"/>
      <c r="C247" s="858"/>
      <c r="D247" s="1147"/>
      <c r="E247" s="1148" t="str">
        <f t="shared" ref="E247:F247" si="244">E246</f>
        <v/>
      </c>
      <c r="F247" s="1148" t="str">
        <f t="shared" si="244"/>
        <v/>
      </c>
      <c r="G247" s="858"/>
    </row>
    <row r="248">
      <c r="A248" s="858"/>
      <c r="B248" s="858"/>
      <c r="C248" s="858"/>
      <c r="D248" s="1147"/>
      <c r="E248" s="1148" t="str">
        <f t="shared" ref="E248:F248" si="245">E247</f>
        <v/>
      </c>
      <c r="F248" s="1148" t="str">
        <f t="shared" si="245"/>
        <v/>
      </c>
      <c r="G248" s="858"/>
    </row>
    <row r="249">
      <c r="A249" s="858"/>
      <c r="B249" s="858"/>
      <c r="C249" s="858"/>
      <c r="D249" s="1147"/>
      <c r="E249" s="1148" t="str">
        <f t="shared" ref="E249:F249" si="246">E248</f>
        <v/>
      </c>
      <c r="F249" s="1148" t="str">
        <f t="shared" si="246"/>
        <v/>
      </c>
      <c r="G249" s="858"/>
    </row>
    <row r="250">
      <c r="A250" s="858"/>
      <c r="B250" s="858"/>
      <c r="C250" s="858"/>
      <c r="D250" s="1147"/>
      <c r="E250" s="1148" t="str">
        <f t="shared" ref="E250:F250" si="247">E249</f>
        <v/>
      </c>
      <c r="F250" s="1148" t="str">
        <f t="shared" si="247"/>
        <v/>
      </c>
      <c r="G250" s="858"/>
    </row>
    <row r="251">
      <c r="A251" s="858"/>
      <c r="B251" s="858"/>
      <c r="C251" s="858"/>
      <c r="D251" s="1147"/>
      <c r="E251" s="1148" t="str">
        <f t="shared" ref="E251:F251" si="248">E250</f>
        <v/>
      </c>
      <c r="F251" s="1148" t="str">
        <f t="shared" si="248"/>
        <v/>
      </c>
      <c r="G251" s="858"/>
    </row>
    <row r="252">
      <c r="A252" s="858"/>
      <c r="B252" s="858"/>
      <c r="C252" s="858"/>
      <c r="D252" s="1147"/>
      <c r="E252" s="1148" t="str">
        <f t="shared" ref="E252:F252" si="249">E251</f>
        <v/>
      </c>
      <c r="F252" s="1148" t="str">
        <f t="shared" si="249"/>
        <v/>
      </c>
      <c r="G252" s="858"/>
    </row>
    <row r="253">
      <c r="A253" s="858"/>
      <c r="B253" s="858"/>
      <c r="C253" s="858"/>
      <c r="D253" s="1147"/>
      <c r="E253" s="1148" t="str">
        <f t="shared" ref="E253:F253" si="250">E252</f>
        <v/>
      </c>
      <c r="F253" s="1148" t="str">
        <f t="shared" si="250"/>
        <v/>
      </c>
      <c r="G253" s="858"/>
    </row>
    <row r="254">
      <c r="A254" s="858"/>
      <c r="B254" s="858"/>
      <c r="C254" s="858"/>
      <c r="D254" s="1147"/>
      <c r="E254" s="1148" t="str">
        <f t="shared" ref="E254:F254" si="251">E253</f>
        <v/>
      </c>
      <c r="F254" s="1148" t="str">
        <f t="shared" si="251"/>
        <v/>
      </c>
      <c r="G254" s="858"/>
    </row>
    <row r="255">
      <c r="A255" s="858"/>
      <c r="B255" s="858"/>
      <c r="C255" s="858"/>
      <c r="D255" s="1147"/>
      <c r="E255" s="1148" t="str">
        <f t="shared" ref="E255:F255" si="252">E254</f>
        <v/>
      </c>
      <c r="F255" s="1148" t="str">
        <f t="shared" si="252"/>
        <v/>
      </c>
      <c r="G255" s="858"/>
    </row>
    <row r="256">
      <c r="A256" s="858"/>
      <c r="B256" s="858"/>
      <c r="C256" s="858"/>
      <c r="D256" s="1147"/>
      <c r="E256" s="1148" t="str">
        <f t="shared" ref="E256:F256" si="253">E255</f>
        <v/>
      </c>
      <c r="F256" s="1148" t="str">
        <f t="shared" si="253"/>
        <v/>
      </c>
      <c r="G256" s="858"/>
    </row>
    <row r="257">
      <c r="A257" s="858"/>
      <c r="B257" s="858"/>
      <c r="C257" s="858"/>
      <c r="D257" s="1147"/>
      <c r="E257" s="1148" t="str">
        <f t="shared" ref="E257:F257" si="254">E256</f>
        <v/>
      </c>
      <c r="F257" s="1148" t="str">
        <f t="shared" si="254"/>
        <v/>
      </c>
      <c r="G257" s="858"/>
    </row>
    <row r="258">
      <c r="A258" s="858"/>
      <c r="B258" s="858"/>
      <c r="C258" s="858"/>
      <c r="D258" s="1147"/>
      <c r="E258" s="1148" t="str">
        <f t="shared" ref="E258:F258" si="255">E257</f>
        <v/>
      </c>
      <c r="F258" s="1148" t="str">
        <f t="shared" si="255"/>
        <v/>
      </c>
      <c r="G258" s="858"/>
    </row>
    <row r="259">
      <c r="A259" s="858"/>
      <c r="B259" s="858"/>
      <c r="C259" s="858"/>
      <c r="D259" s="1147"/>
      <c r="E259" s="1148" t="str">
        <f t="shared" ref="E259:F259" si="256">E258</f>
        <v/>
      </c>
      <c r="F259" s="1148" t="str">
        <f t="shared" si="256"/>
        <v/>
      </c>
      <c r="G259" s="858"/>
    </row>
    <row r="260">
      <c r="A260" s="858"/>
      <c r="B260" s="858"/>
      <c r="C260" s="858"/>
      <c r="D260" s="1147"/>
      <c r="E260" s="1148" t="str">
        <f t="shared" ref="E260:F260" si="257">E259</f>
        <v/>
      </c>
      <c r="F260" s="1148" t="str">
        <f t="shared" si="257"/>
        <v/>
      </c>
      <c r="G260" s="858"/>
    </row>
    <row r="261">
      <c r="A261" s="858"/>
      <c r="B261" s="858"/>
      <c r="C261" s="858"/>
      <c r="D261" s="1147"/>
      <c r="E261" s="1148" t="str">
        <f t="shared" ref="E261:F261" si="258">E260</f>
        <v/>
      </c>
      <c r="F261" s="1148" t="str">
        <f t="shared" si="258"/>
        <v/>
      </c>
      <c r="G261" s="858"/>
    </row>
    <row r="262">
      <c r="A262" s="858"/>
      <c r="B262" s="858"/>
      <c r="C262" s="858"/>
      <c r="D262" s="1147"/>
      <c r="E262" s="1148" t="str">
        <f t="shared" ref="E262:F262" si="259">E261</f>
        <v/>
      </c>
      <c r="F262" s="1148" t="str">
        <f t="shared" si="259"/>
        <v/>
      </c>
      <c r="G262" s="858"/>
    </row>
    <row r="263">
      <c r="A263" s="858"/>
      <c r="B263" s="858"/>
      <c r="C263" s="858"/>
      <c r="D263" s="1147"/>
      <c r="E263" s="1148" t="str">
        <f t="shared" ref="E263:F263" si="260">E262</f>
        <v/>
      </c>
      <c r="F263" s="1148" t="str">
        <f t="shared" si="260"/>
        <v/>
      </c>
      <c r="G263" s="858"/>
    </row>
    <row r="264">
      <c r="A264" s="858"/>
      <c r="B264" s="858"/>
      <c r="C264" s="858"/>
      <c r="D264" s="1147"/>
      <c r="E264" s="1148" t="str">
        <f t="shared" ref="E264:F264" si="261">E263</f>
        <v/>
      </c>
      <c r="F264" s="1148" t="str">
        <f t="shared" si="261"/>
        <v/>
      </c>
      <c r="G264" s="858"/>
    </row>
    <row r="265">
      <c r="A265" s="858"/>
      <c r="B265" s="858"/>
      <c r="C265" s="858"/>
      <c r="D265" s="1147"/>
      <c r="E265" s="1148" t="str">
        <f t="shared" ref="E265:F265" si="262">E264</f>
        <v/>
      </c>
      <c r="F265" s="1148" t="str">
        <f t="shared" si="262"/>
        <v/>
      </c>
      <c r="G265" s="858"/>
    </row>
    <row r="266">
      <c r="A266" s="858"/>
      <c r="B266" s="858"/>
      <c r="C266" s="858"/>
      <c r="D266" s="1147"/>
      <c r="E266" s="1148" t="str">
        <f t="shared" ref="E266:F266" si="263">E265</f>
        <v/>
      </c>
      <c r="F266" s="1148" t="str">
        <f t="shared" si="263"/>
        <v/>
      </c>
      <c r="G266" s="858"/>
    </row>
    <row r="267">
      <c r="A267" s="858"/>
      <c r="B267" s="858"/>
      <c r="C267" s="858"/>
      <c r="D267" s="1147"/>
      <c r="E267" s="1148" t="str">
        <f t="shared" ref="E267:F267" si="264">E266</f>
        <v/>
      </c>
      <c r="F267" s="1148" t="str">
        <f t="shared" si="264"/>
        <v/>
      </c>
      <c r="G267" s="858"/>
    </row>
    <row r="268">
      <c r="A268" s="858"/>
      <c r="B268" s="858"/>
      <c r="C268" s="858"/>
      <c r="D268" s="1147"/>
      <c r="E268" s="1148" t="str">
        <f t="shared" ref="E268:F268" si="265">E267</f>
        <v/>
      </c>
      <c r="F268" s="1148" t="str">
        <f t="shared" si="265"/>
        <v/>
      </c>
      <c r="G268" s="858"/>
    </row>
    <row r="269">
      <c r="A269" s="858"/>
      <c r="B269" s="858"/>
      <c r="C269" s="858"/>
      <c r="D269" s="1147"/>
      <c r="E269" s="1148" t="str">
        <f t="shared" ref="E269:F269" si="266">E268</f>
        <v/>
      </c>
      <c r="F269" s="1148" t="str">
        <f t="shared" si="266"/>
        <v/>
      </c>
      <c r="G269" s="858"/>
    </row>
    <row r="270">
      <c r="A270" s="858"/>
      <c r="B270" s="858"/>
      <c r="C270" s="858"/>
      <c r="D270" s="1147"/>
      <c r="E270" s="1148" t="str">
        <f t="shared" ref="E270:F270" si="267">E269</f>
        <v/>
      </c>
      <c r="F270" s="1148" t="str">
        <f t="shared" si="267"/>
        <v/>
      </c>
      <c r="G270" s="858"/>
    </row>
    <row r="271">
      <c r="A271" s="858"/>
      <c r="B271" s="858"/>
      <c r="C271" s="858"/>
      <c r="D271" s="1147"/>
      <c r="E271" s="1148" t="str">
        <f t="shared" ref="E271:F271" si="268">E270</f>
        <v/>
      </c>
      <c r="F271" s="1148" t="str">
        <f t="shared" si="268"/>
        <v/>
      </c>
      <c r="G271" s="858"/>
    </row>
    <row r="272">
      <c r="A272" s="858"/>
      <c r="B272" s="858"/>
      <c r="C272" s="858"/>
      <c r="D272" s="1147"/>
      <c r="E272" s="1148" t="str">
        <f t="shared" ref="E272:F272" si="269">E271</f>
        <v/>
      </c>
      <c r="F272" s="1148" t="str">
        <f t="shared" si="269"/>
        <v/>
      </c>
      <c r="G272" s="858"/>
    </row>
    <row r="273">
      <c r="A273" s="858"/>
      <c r="B273" s="858"/>
      <c r="C273" s="858"/>
      <c r="D273" s="1147"/>
      <c r="E273" s="1148" t="str">
        <f t="shared" ref="E273:F273" si="270">E272</f>
        <v/>
      </c>
      <c r="F273" s="1148" t="str">
        <f t="shared" si="270"/>
        <v/>
      </c>
      <c r="G273" s="858"/>
    </row>
    <row r="274">
      <c r="A274" s="858"/>
      <c r="B274" s="858"/>
      <c r="C274" s="858"/>
      <c r="D274" s="1147"/>
      <c r="E274" s="1148" t="str">
        <f t="shared" ref="E274:F274" si="271">E273</f>
        <v/>
      </c>
      <c r="F274" s="1148" t="str">
        <f t="shared" si="271"/>
        <v/>
      </c>
      <c r="G274" s="858"/>
    </row>
    <row r="275">
      <c r="A275" s="858"/>
      <c r="B275" s="858"/>
      <c r="C275" s="858"/>
      <c r="D275" s="1147"/>
      <c r="E275" s="1148" t="str">
        <f t="shared" ref="E275:F275" si="272">E274</f>
        <v/>
      </c>
      <c r="F275" s="1148" t="str">
        <f t="shared" si="272"/>
        <v/>
      </c>
      <c r="G275" s="858"/>
    </row>
    <row r="276">
      <c r="A276" s="858"/>
      <c r="B276" s="858"/>
      <c r="C276" s="858"/>
      <c r="D276" s="1147"/>
      <c r="E276" s="1148" t="str">
        <f t="shared" ref="E276:F276" si="273">E275</f>
        <v/>
      </c>
      <c r="F276" s="1148" t="str">
        <f t="shared" si="273"/>
        <v/>
      </c>
      <c r="G276" s="858"/>
    </row>
    <row r="277">
      <c r="A277" s="858"/>
      <c r="B277" s="858"/>
      <c r="C277" s="858"/>
      <c r="D277" s="1147"/>
      <c r="E277" s="1148" t="str">
        <f t="shared" ref="E277:F277" si="274">E276</f>
        <v/>
      </c>
      <c r="F277" s="1148" t="str">
        <f t="shared" si="274"/>
        <v/>
      </c>
      <c r="G277" s="858"/>
    </row>
    <row r="278">
      <c r="A278" s="858"/>
      <c r="B278" s="858"/>
      <c r="C278" s="858"/>
      <c r="D278" s="1147"/>
      <c r="E278" s="1148" t="str">
        <f t="shared" ref="E278:F278" si="275">E277</f>
        <v/>
      </c>
      <c r="F278" s="1148" t="str">
        <f t="shared" si="275"/>
        <v/>
      </c>
      <c r="G278" s="858"/>
    </row>
    <row r="279">
      <c r="A279" s="858"/>
      <c r="B279" s="858"/>
      <c r="C279" s="858"/>
      <c r="D279" s="1147"/>
      <c r="E279" s="1148" t="str">
        <f t="shared" ref="E279:F279" si="276">E278</f>
        <v/>
      </c>
      <c r="F279" s="1148" t="str">
        <f t="shared" si="276"/>
        <v/>
      </c>
      <c r="G279" s="858"/>
    </row>
    <row r="280">
      <c r="A280" s="858"/>
      <c r="B280" s="858"/>
      <c r="C280" s="858"/>
      <c r="D280" s="1147"/>
      <c r="E280" s="1148" t="str">
        <f t="shared" ref="E280:F280" si="277">E279</f>
        <v/>
      </c>
      <c r="F280" s="1148" t="str">
        <f t="shared" si="277"/>
        <v/>
      </c>
      <c r="G280" s="858"/>
    </row>
    <row r="281">
      <c r="A281" s="858"/>
      <c r="B281" s="858"/>
      <c r="C281" s="858"/>
      <c r="D281" s="1147"/>
      <c r="E281" s="1148" t="str">
        <f t="shared" ref="E281:F281" si="278">E280</f>
        <v/>
      </c>
      <c r="F281" s="1148" t="str">
        <f t="shared" si="278"/>
        <v/>
      </c>
      <c r="G281" s="858"/>
    </row>
    <row r="282">
      <c r="A282" s="858"/>
      <c r="B282" s="858"/>
      <c r="C282" s="858"/>
      <c r="D282" s="1147"/>
      <c r="E282" s="1148" t="str">
        <f t="shared" ref="E282:F282" si="279">E281</f>
        <v/>
      </c>
      <c r="F282" s="1148" t="str">
        <f t="shared" si="279"/>
        <v/>
      </c>
      <c r="G282" s="858"/>
    </row>
    <row r="283">
      <c r="A283" s="858"/>
      <c r="B283" s="858"/>
      <c r="C283" s="858"/>
      <c r="D283" s="1147"/>
      <c r="E283" s="1148" t="str">
        <f t="shared" ref="E283:F283" si="280">E282</f>
        <v/>
      </c>
      <c r="F283" s="1148" t="str">
        <f t="shared" si="280"/>
        <v/>
      </c>
      <c r="G283" s="858"/>
    </row>
    <row r="284">
      <c r="A284" s="858"/>
      <c r="B284" s="858"/>
      <c r="C284" s="858"/>
      <c r="D284" s="1147"/>
      <c r="E284" s="1148" t="str">
        <f t="shared" ref="E284:F284" si="281">E283</f>
        <v/>
      </c>
      <c r="F284" s="1148" t="str">
        <f t="shared" si="281"/>
        <v/>
      </c>
      <c r="G284" s="858"/>
    </row>
    <row r="285">
      <c r="A285" s="858"/>
      <c r="B285" s="858"/>
      <c r="C285" s="858"/>
      <c r="D285" s="1147"/>
      <c r="E285" s="1148" t="str">
        <f t="shared" ref="E285:F285" si="282">E284</f>
        <v/>
      </c>
      <c r="F285" s="1148" t="str">
        <f t="shared" si="282"/>
        <v/>
      </c>
      <c r="G285" s="858"/>
    </row>
    <row r="286">
      <c r="A286" s="858"/>
      <c r="B286" s="858"/>
      <c r="C286" s="858"/>
      <c r="D286" s="1147"/>
      <c r="E286" s="1148" t="str">
        <f t="shared" ref="E286:F286" si="283">E285</f>
        <v/>
      </c>
      <c r="F286" s="1148" t="str">
        <f t="shared" si="283"/>
        <v/>
      </c>
      <c r="G286" s="858"/>
    </row>
    <row r="287">
      <c r="A287" s="858"/>
      <c r="B287" s="858"/>
      <c r="C287" s="858"/>
      <c r="D287" s="1147"/>
      <c r="E287" s="1148" t="str">
        <f t="shared" ref="E287:F287" si="284">E286</f>
        <v/>
      </c>
      <c r="F287" s="1148" t="str">
        <f t="shared" si="284"/>
        <v/>
      </c>
      <c r="G287" s="858"/>
    </row>
    <row r="288">
      <c r="A288" s="858"/>
      <c r="B288" s="858"/>
      <c r="C288" s="858"/>
      <c r="D288" s="1147"/>
      <c r="E288" s="1148" t="str">
        <f t="shared" ref="E288:F288" si="285">E287</f>
        <v/>
      </c>
      <c r="F288" s="1148" t="str">
        <f t="shared" si="285"/>
        <v/>
      </c>
      <c r="G288" s="858"/>
    </row>
    <row r="289">
      <c r="A289" s="858"/>
      <c r="B289" s="858"/>
      <c r="C289" s="858"/>
      <c r="D289" s="1147"/>
      <c r="E289" s="1148" t="str">
        <f t="shared" ref="E289:F289" si="286">E288</f>
        <v/>
      </c>
      <c r="F289" s="1148" t="str">
        <f t="shared" si="286"/>
        <v/>
      </c>
      <c r="G289" s="858"/>
    </row>
    <row r="290">
      <c r="A290" s="858"/>
      <c r="B290" s="858"/>
      <c r="C290" s="858"/>
      <c r="D290" s="1147"/>
      <c r="E290" s="1148" t="str">
        <f t="shared" ref="E290:F290" si="287">E289</f>
        <v/>
      </c>
      <c r="F290" s="1148" t="str">
        <f t="shared" si="287"/>
        <v/>
      </c>
      <c r="G290" s="858"/>
    </row>
    <row r="291">
      <c r="A291" s="858"/>
      <c r="B291" s="858"/>
      <c r="C291" s="858"/>
      <c r="D291" s="1147"/>
      <c r="E291" s="1148" t="str">
        <f t="shared" ref="E291:F291" si="288">E290</f>
        <v/>
      </c>
      <c r="F291" s="1148" t="str">
        <f t="shared" si="288"/>
        <v/>
      </c>
      <c r="G291" s="858"/>
    </row>
    <row r="292">
      <c r="A292" s="858"/>
      <c r="B292" s="858"/>
      <c r="C292" s="858"/>
      <c r="D292" s="1147"/>
      <c r="E292" s="1148" t="str">
        <f t="shared" ref="E292:F292" si="289">E291</f>
        <v/>
      </c>
      <c r="F292" s="1148" t="str">
        <f t="shared" si="289"/>
        <v/>
      </c>
      <c r="G292" s="858"/>
    </row>
    <row r="293">
      <c r="A293" s="858"/>
      <c r="B293" s="858"/>
      <c r="C293" s="858"/>
      <c r="D293" s="1147"/>
      <c r="E293" s="1148" t="str">
        <f t="shared" ref="E293:F293" si="290">E292</f>
        <v/>
      </c>
      <c r="F293" s="1148" t="str">
        <f t="shared" si="290"/>
        <v/>
      </c>
      <c r="G293" s="858"/>
    </row>
    <row r="294">
      <c r="A294" s="858"/>
      <c r="B294" s="858"/>
      <c r="C294" s="858"/>
      <c r="D294" s="1147"/>
      <c r="E294" s="1148" t="str">
        <f t="shared" ref="E294:F294" si="291">E293</f>
        <v/>
      </c>
      <c r="F294" s="1148" t="str">
        <f t="shared" si="291"/>
        <v/>
      </c>
      <c r="G294" s="858"/>
    </row>
    <row r="295">
      <c r="A295" s="858"/>
      <c r="B295" s="858"/>
      <c r="C295" s="858"/>
      <c r="D295" s="1147"/>
      <c r="E295" s="1148" t="str">
        <f t="shared" ref="E295:F295" si="292">E294</f>
        <v/>
      </c>
      <c r="F295" s="1148" t="str">
        <f t="shared" si="292"/>
        <v/>
      </c>
      <c r="G295" s="858"/>
    </row>
    <row r="296">
      <c r="A296" s="858"/>
      <c r="B296" s="858"/>
      <c r="C296" s="858"/>
      <c r="D296" s="1147"/>
      <c r="E296" s="1148" t="str">
        <f t="shared" ref="E296:F296" si="293">E295</f>
        <v/>
      </c>
      <c r="F296" s="1148" t="str">
        <f t="shared" si="293"/>
        <v/>
      </c>
      <c r="G296" s="858"/>
    </row>
    <row r="297">
      <c r="A297" s="858"/>
      <c r="B297" s="858"/>
      <c r="C297" s="858"/>
      <c r="D297" s="1147"/>
      <c r="E297" s="1148" t="str">
        <f t="shared" ref="E297:F297" si="294">E296</f>
        <v/>
      </c>
      <c r="F297" s="1148" t="str">
        <f t="shared" si="294"/>
        <v/>
      </c>
      <c r="G297" s="858"/>
    </row>
    <row r="298">
      <c r="A298" s="858"/>
      <c r="B298" s="858"/>
      <c r="C298" s="858"/>
      <c r="D298" s="1147"/>
      <c r="E298" s="1148" t="str">
        <f t="shared" ref="E298:F298" si="295">E297</f>
        <v/>
      </c>
      <c r="F298" s="1148" t="str">
        <f t="shared" si="295"/>
        <v/>
      </c>
      <c r="G298" s="858"/>
    </row>
    <row r="299">
      <c r="A299" s="858"/>
      <c r="B299" s="858"/>
      <c r="C299" s="858"/>
      <c r="D299" s="1147"/>
      <c r="E299" s="1148" t="str">
        <f t="shared" ref="E299:F299" si="296">E298</f>
        <v/>
      </c>
      <c r="F299" s="1148" t="str">
        <f t="shared" si="296"/>
        <v/>
      </c>
      <c r="G299" s="858"/>
    </row>
    <row r="300">
      <c r="A300" s="858"/>
      <c r="B300" s="858"/>
      <c r="C300" s="858"/>
      <c r="D300" s="1147"/>
      <c r="E300" s="1148" t="str">
        <f t="shared" ref="E300:F300" si="297">E299</f>
        <v/>
      </c>
      <c r="F300" s="1148" t="str">
        <f t="shared" si="297"/>
        <v/>
      </c>
      <c r="G300" s="858"/>
    </row>
    <row r="301">
      <c r="A301" s="858"/>
      <c r="B301" s="858"/>
      <c r="C301" s="858"/>
      <c r="D301" s="1147"/>
      <c r="E301" s="1148" t="str">
        <f t="shared" ref="E301:F301" si="298">E300</f>
        <v/>
      </c>
      <c r="F301" s="1148" t="str">
        <f t="shared" si="298"/>
        <v/>
      </c>
      <c r="G301" s="858"/>
    </row>
    <row r="302">
      <c r="A302" s="858"/>
      <c r="B302" s="858"/>
      <c r="C302" s="858"/>
      <c r="D302" s="1147"/>
      <c r="E302" s="1148" t="str">
        <f t="shared" ref="E302:F302" si="299">E301</f>
        <v/>
      </c>
      <c r="F302" s="1148" t="str">
        <f t="shared" si="299"/>
        <v/>
      </c>
      <c r="G302" s="858"/>
    </row>
    <row r="303">
      <c r="A303" s="858"/>
      <c r="B303" s="858"/>
      <c r="C303" s="858"/>
      <c r="D303" s="1147"/>
      <c r="E303" s="1148" t="str">
        <f t="shared" ref="E303:F303" si="300">E302</f>
        <v/>
      </c>
      <c r="F303" s="1148" t="str">
        <f t="shared" si="300"/>
        <v/>
      </c>
      <c r="G303" s="858"/>
    </row>
    <row r="304">
      <c r="A304" s="858"/>
      <c r="B304" s="858"/>
      <c r="C304" s="858"/>
      <c r="D304" s="1147"/>
      <c r="E304" s="1148" t="str">
        <f t="shared" ref="E304:F304" si="301">E303</f>
        <v/>
      </c>
      <c r="F304" s="1148" t="str">
        <f t="shared" si="301"/>
        <v/>
      </c>
      <c r="G304" s="858"/>
    </row>
    <row r="305">
      <c r="A305" s="858"/>
      <c r="B305" s="858"/>
      <c r="C305" s="858"/>
      <c r="D305" s="1147"/>
      <c r="E305" s="1148" t="str">
        <f t="shared" ref="E305:F305" si="302">E304</f>
        <v/>
      </c>
      <c r="F305" s="1148" t="str">
        <f t="shared" si="302"/>
        <v/>
      </c>
      <c r="G305" s="858"/>
    </row>
    <row r="306">
      <c r="A306" s="858"/>
      <c r="B306" s="858"/>
      <c r="C306" s="858"/>
      <c r="D306" s="1147"/>
      <c r="E306" s="1148" t="str">
        <f t="shared" ref="E306:F306" si="303">E305</f>
        <v/>
      </c>
      <c r="F306" s="1148" t="str">
        <f t="shared" si="303"/>
        <v/>
      </c>
      <c r="G306" s="858"/>
    </row>
    <row r="307">
      <c r="A307" s="858"/>
      <c r="B307" s="858"/>
      <c r="C307" s="858"/>
      <c r="D307" s="1147"/>
      <c r="E307" s="1148" t="str">
        <f t="shared" ref="E307:F307" si="304">E306</f>
        <v/>
      </c>
      <c r="F307" s="1148" t="str">
        <f t="shared" si="304"/>
        <v/>
      </c>
      <c r="G307" s="858"/>
    </row>
    <row r="308">
      <c r="A308" s="858"/>
      <c r="B308" s="858"/>
      <c r="C308" s="858"/>
      <c r="D308" s="1147"/>
      <c r="E308" s="1148" t="str">
        <f t="shared" ref="E308:F308" si="305">E307</f>
        <v/>
      </c>
      <c r="F308" s="1148" t="str">
        <f t="shared" si="305"/>
        <v/>
      </c>
      <c r="G308" s="858"/>
    </row>
    <row r="309">
      <c r="A309" s="858"/>
      <c r="B309" s="858"/>
      <c r="C309" s="858"/>
      <c r="D309" s="1147"/>
      <c r="E309" s="1148" t="str">
        <f t="shared" ref="E309:F309" si="306">E308</f>
        <v/>
      </c>
      <c r="F309" s="1148" t="str">
        <f t="shared" si="306"/>
        <v/>
      </c>
      <c r="G309" s="858"/>
    </row>
    <row r="310">
      <c r="A310" s="858"/>
      <c r="B310" s="858"/>
      <c r="C310" s="858"/>
      <c r="D310" s="1147"/>
      <c r="E310" s="1148" t="str">
        <f t="shared" ref="E310:F310" si="307">E309</f>
        <v/>
      </c>
      <c r="F310" s="1148" t="str">
        <f t="shared" si="307"/>
        <v/>
      </c>
      <c r="G310" s="858"/>
    </row>
    <row r="311">
      <c r="A311" s="858"/>
      <c r="B311" s="858"/>
      <c r="C311" s="858"/>
      <c r="D311" s="1147"/>
      <c r="E311" s="1148" t="str">
        <f t="shared" ref="E311:F311" si="308">E310</f>
        <v/>
      </c>
      <c r="F311" s="1148" t="str">
        <f t="shared" si="308"/>
        <v/>
      </c>
      <c r="G311" s="858"/>
    </row>
    <row r="312">
      <c r="A312" s="858"/>
      <c r="B312" s="858"/>
      <c r="C312" s="858"/>
      <c r="D312" s="1147"/>
      <c r="E312" s="1148" t="str">
        <f t="shared" ref="E312:F312" si="309">E311</f>
        <v/>
      </c>
      <c r="F312" s="1148" t="str">
        <f t="shared" si="309"/>
        <v/>
      </c>
      <c r="G312" s="858"/>
    </row>
    <row r="313">
      <c r="A313" s="858"/>
      <c r="B313" s="858"/>
      <c r="C313" s="858"/>
      <c r="D313" s="1147"/>
      <c r="E313" s="1148" t="str">
        <f t="shared" ref="E313:F313" si="310">E312</f>
        <v/>
      </c>
      <c r="F313" s="1148" t="str">
        <f t="shared" si="310"/>
        <v/>
      </c>
      <c r="G313" s="858"/>
    </row>
    <row r="314">
      <c r="A314" s="858"/>
      <c r="B314" s="858"/>
      <c r="C314" s="858"/>
      <c r="D314" s="1147"/>
      <c r="E314" s="1148" t="str">
        <f t="shared" ref="E314:F314" si="311">E313</f>
        <v/>
      </c>
      <c r="F314" s="1148" t="str">
        <f t="shared" si="311"/>
        <v/>
      </c>
      <c r="G314" s="858"/>
    </row>
    <row r="315">
      <c r="A315" s="858"/>
      <c r="B315" s="858"/>
      <c r="C315" s="858"/>
      <c r="D315" s="1147"/>
      <c r="E315" s="1148" t="str">
        <f t="shared" ref="E315:F315" si="312">E314</f>
        <v/>
      </c>
      <c r="F315" s="1148" t="str">
        <f t="shared" si="312"/>
        <v/>
      </c>
      <c r="G315" s="858"/>
    </row>
    <row r="316">
      <c r="A316" s="858"/>
      <c r="B316" s="858"/>
      <c r="C316" s="858"/>
      <c r="D316" s="1147"/>
      <c r="E316" s="1148" t="str">
        <f t="shared" ref="E316:F316" si="313">E315</f>
        <v/>
      </c>
      <c r="F316" s="1148" t="str">
        <f t="shared" si="313"/>
        <v/>
      </c>
      <c r="G316" s="858"/>
    </row>
    <row r="317">
      <c r="A317" s="858"/>
      <c r="B317" s="858"/>
      <c r="C317" s="858"/>
      <c r="D317" s="1147"/>
      <c r="E317" s="1148" t="str">
        <f t="shared" ref="E317:F317" si="314">E316</f>
        <v/>
      </c>
      <c r="F317" s="1148" t="str">
        <f t="shared" si="314"/>
        <v/>
      </c>
      <c r="G317" s="858"/>
    </row>
    <row r="318">
      <c r="A318" s="858"/>
      <c r="B318" s="858"/>
      <c r="C318" s="858"/>
      <c r="D318" s="1147"/>
      <c r="E318" s="1148" t="str">
        <f t="shared" ref="E318:F318" si="315">E317</f>
        <v/>
      </c>
      <c r="F318" s="1148" t="str">
        <f t="shared" si="315"/>
        <v/>
      </c>
      <c r="G318" s="858"/>
    </row>
    <row r="319">
      <c r="A319" s="858"/>
      <c r="B319" s="858"/>
      <c r="C319" s="858"/>
      <c r="D319" s="1147"/>
      <c r="E319" s="1148" t="str">
        <f t="shared" ref="E319:F319" si="316">E318</f>
        <v/>
      </c>
      <c r="F319" s="1148" t="str">
        <f t="shared" si="316"/>
        <v/>
      </c>
      <c r="G319" s="858"/>
    </row>
    <row r="320">
      <c r="A320" s="858"/>
      <c r="B320" s="858"/>
      <c r="C320" s="858"/>
      <c r="D320" s="1147"/>
      <c r="E320" s="1148" t="str">
        <f t="shared" ref="E320:F320" si="317">E319</f>
        <v/>
      </c>
      <c r="F320" s="1148" t="str">
        <f t="shared" si="317"/>
        <v/>
      </c>
      <c r="G320" s="858"/>
    </row>
    <row r="321">
      <c r="A321" s="858"/>
      <c r="B321" s="858"/>
      <c r="C321" s="858"/>
      <c r="D321" s="1147"/>
      <c r="E321" s="1148" t="str">
        <f t="shared" ref="E321:F321" si="318">E320</f>
        <v/>
      </c>
      <c r="F321" s="1148" t="str">
        <f t="shared" si="318"/>
        <v/>
      </c>
      <c r="G321" s="858"/>
    </row>
    <row r="322">
      <c r="A322" s="858"/>
      <c r="B322" s="858"/>
      <c r="C322" s="858"/>
      <c r="D322" s="1147"/>
      <c r="E322" s="1148" t="str">
        <f t="shared" ref="E322:F322" si="319">E321</f>
        <v/>
      </c>
      <c r="F322" s="1148" t="str">
        <f t="shared" si="319"/>
        <v/>
      </c>
      <c r="G322" s="858"/>
    </row>
    <row r="323">
      <c r="A323" s="858"/>
      <c r="B323" s="858"/>
      <c r="C323" s="858"/>
      <c r="D323" s="1147"/>
      <c r="E323" s="1148" t="str">
        <f t="shared" ref="E323:F323" si="320">E322</f>
        <v/>
      </c>
      <c r="F323" s="1148" t="str">
        <f t="shared" si="320"/>
        <v/>
      </c>
      <c r="G323" s="858"/>
    </row>
    <row r="324">
      <c r="A324" s="858"/>
      <c r="B324" s="858"/>
      <c r="C324" s="858"/>
      <c r="D324" s="1147"/>
      <c r="E324" s="1148" t="str">
        <f t="shared" ref="E324:F324" si="321">E323</f>
        <v/>
      </c>
      <c r="F324" s="1148" t="str">
        <f t="shared" si="321"/>
        <v/>
      </c>
      <c r="G324" s="858"/>
    </row>
    <row r="325">
      <c r="A325" s="858"/>
      <c r="B325" s="858"/>
      <c r="C325" s="858"/>
      <c r="D325" s="1147"/>
      <c r="E325" s="1148" t="str">
        <f t="shared" ref="E325:F325" si="322">E324</f>
        <v/>
      </c>
      <c r="F325" s="1148" t="str">
        <f t="shared" si="322"/>
        <v/>
      </c>
      <c r="G325" s="858"/>
    </row>
    <row r="326">
      <c r="A326" s="858"/>
      <c r="B326" s="858"/>
      <c r="C326" s="858"/>
      <c r="D326" s="1147"/>
      <c r="E326" s="1148" t="str">
        <f t="shared" ref="E326:F326" si="323">E325</f>
        <v/>
      </c>
      <c r="F326" s="1148" t="str">
        <f t="shared" si="323"/>
        <v/>
      </c>
      <c r="G326" s="858"/>
    </row>
    <row r="327">
      <c r="A327" s="858"/>
      <c r="B327" s="858"/>
      <c r="C327" s="858"/>
      <c r="D327" s="1147"/>
      <c r="E327" s="1148" t="str">
        <f t="shared" ref="E327:F327" si="324">E326</f>
        <v/>
      </c>
      <c r="F327" s="1148" t="str">
        <f t="shared" si="324"/>
        <v/>
      </c>
      <c r="G327" s="858"/>
    </row>
    <row r="328">
      <c r="A328" s="858"/>
      <c r="B328" s="858"/>
      <c r="C328" s="858"/>
      <c r="D328" s="1147"/>
      <c r="E328" s="1148" t="str">
        <f t="shared" ref="E328:F328" si="325">E327</f>
        <v/>
      </c>
      <c r="F328" s="1148" t="str">
        <f t="shared" si="325"/>
        <v/>
      </c>
      <c r="G328" s="858"/>
    </row>
    <row r="329">
      <c r="A329" s="858"/>
      <c r="B329" s="858"/>
      <c r="C329" s="858"/>
      <c r="D329" s="1147"/>
      <c r="E329" s="1148" t="str">
        <f t="shared" ref="E329:F329" si="326">E328</f>
        <v/>
      </c>
      <c r="F329" s="1148" t="str">
        <f t="shared" si="326"/>
        <v/>
      </c>
      <c r="G329" s="858"/>
    </row>
    <row r="330">
      <c r="A330" s="858"/>
      <c r="B330" s="858"/>
      <c r="C330" s="858"/>
      <c r="D330" s="1147"/>
      <c r="E330" s="1148" t="str">
        <f t="shared" ref="E330:F330" si="327">E329</f>
        <v/>
      </c>
      <c r="F330" s="1148" t="str">
        <f t="shared" si="327"/>
        <v/>
      </c>
      <c r="G330" s="858"/>
    </row>
    <row r="331">
      <c r="A331" s="858"/>
      <c r="B331" s="858"/>
      <c r="C331" s="858"/>
      <c r="D331" s="1147"/>
      <c r="E331" s="1148" t="str">
        <f t="shared" ref="E331:F331" si="328">E330</f>
        <v/>
      </c>
      <c r="F331" s="1148" t="str">
        <f t="shared" si="328"/>
        <v/>
      </c>
      <c r="G331" s="858"/>
    </row>
    <row r="332">
      <c r="A332" s="858"/>
      <c r="B332" s="858"/>
      <c r="C332" s="858"/>
      <c r="D332" s="1147"/>
      <c r="E332" s="1148" t="str">
        <f t="shared" ref="E332:F332" si="329">E331</f>
        <v/>
      </c>
      <c r="F332" s="1148" t="str">
        <f t="shared" si="329"/>
        <v/>
      </c>
      <c r="G332" s="858"/>
    </row>
    <row r="333">
      <c r="A333" s="858"/>
      <c r="B333" s="858"/>
      <c r="C333" s="858"/>
      <c r="D333" s="1147"/>
      <c r="E333" s="1148" t="str">
        <f t="shared" ref="E333:F333" si="330">E332</f>
        <v/>
      </c>
      <c r="F333" s="1148" t="str">
        <f t="shared" si="330"/>
        <v/>
      </c>
      <c r="G333" s="858"/>
    </row>
    <row r="334">
      <c r="A334" s="858"/>
      <c r="B334" s="858"/>
      <c r="C334" s="858"/>
      <c r="D334" s="1147"/>
      <c r="E334" s="1148" t="str">
        <f t="shared" ref="E334:F334" si="331">E333</f>
        <v/>
      </c>
      <c r="F334" s="1148" t="str">
        <f t="shared" si="331"/>
        <v/>
      </c>
      <c r="G334" s="858"/>
    </row>
    <row r="335">
      <c r="A335" s="858"/>
      <c r="B335" s="858"/>
      <c r="C335" s="858"/>
      <c r="D335" s="1147"/>
      <c r="E335" s="1148" t="str">
        <f t="shared" ref="E335:F335" si="332">E334</f>
        <v/>
      </c>
      <c r="F335" s="1148" t="str">
        <f t="shared" si="332"/>
        <v/>
      </c>
      <c r="G335" s="858"/>
    </row>
    <row r="336">
      <c r="A336" s="858"/>
      <c r="B336" s="858"/>
      <c r="C336" s="858"/>
      <c r="D336" s="1147"/>
      <c r="E336" s="1148" t="str">
        <f t="shared" ref="E336:F336" si="333">E335</f>
        <v/>
      </c>
      <c r="F336" s="1148" t="str">
        <f t="shared" si="333"/>
        <v/>
      </c>
      <c r="G336" s="858"/>
    </row>
    <row r="337">
      <c r="A337" s="858"/>
      <c r="B337" s="858"/>
      <c r="C337" s="858"/>
      <c r="D337" s="1147"/>
      <c r="E337" s="1148" t="str">
        <f t="shared" ref="E337:F337" si="334">E336</f>
        <v/>
      </c>
      <c r="F337" s="1148" t="str">
        <f t="shared" si="334"/>
        <v/>
      </c>
      <c r="G337" s="858"/>
    </row>
    <row r="338">
      <c r="A338" s="858"/>
      <c r="B338" s="858"/>
      <c r="C338" s="858"/>
      <c r="D338" s="1147"/>
      <c r="E338" s="1148" t="str">
        <f t="shared" ref="E338:F338" si="335">E337</f>
        <v/>
      </c>
      <c r="F338" s="1148" t="str">
        <f t="shared" si="335"/>
        <v/>
      </c>
      <c r="G338" s="858"/>
    </row>
    <row r="339">
      <c r="A339" s="858"/>
      <c r="B339" s="858"/>
      <c r="C339" s="858"/>
      <c r="D339" s="1147"/>
      <c r="E339" s="1148" t="str">
        <f t="shared" ref="E339:F339" si="336">E338</f>
        <v/>
      </c>
      <c r="F339" s="1148" t="str">
        <f t="shared" si="336"/>
        <v/>
      </c>
      <c r="G339" s="858"/>
    </row>
    <row r="340">
      <c r="A340" s="858"/>
      <c r="B340" s="858"/>
      <c r="C340" s="858"/>
      <c r="D340" s="1147"/>
      <c r="E340" s="1148" t="str">
        <f t="shared" ref="E340:F340" si="337">E339</f>
        <v/>
      </c>
      <c r="F340" s="1148" t="str">
        <f t="shared" si="337"/>
        <v/>
      </c>
      <c r="G340" s="858"/>
    </row>
    <row r="341">
      <c r="A341" s="858"/>
      <c r="B341" s="858"/>
      <c r="C341" s="858"/>
      <c r="D341" s="1147"/>
      <c r="E341" s="1148" t="str">
        <f t="shared" ref="E341:F341" si="338">E340</f>
        <v/>
      </c>
      <c r="F341" s="1148" t="str">
        <f t="shared" si="338"/>
        <v/>
      </c>
      <c r="G341" s="858"/>
    </row>
    <row r="342">
      <c r="A342" s="858"/>
      <c r="B342" s="858"/>
      <c r="C342" s="858"/>
      <c r="D342" s="1147"/>
      <c r="E342" s="1148" t="str">
        <f t="shared" ref="E342:F342" si="339">E341</f>
        <v/>
      </c>
      <c r="F342" s="1148" t="str">
        <f t="shared" si="339"/>
        <v/>
      </c>
      <c r="G342" s="858"/>
    </row>
    <row r="343">
      <c r="A343" s="858"/>
      <c r="B343" s="858"/>
      <c r="C343" s="858"/>
      <c r="D343" s="1147"/>
      <c r="E343" s="1148" t="str">
        <f t="shared" ref="E343:F343" si="340">E342</f>
        <v/>
      </c>
      <c r="F343" s="1148" t="str">
        <f t="shared" si="340"/>
        <v/>
      </c>
      <c r="G343" s="858"/>
    </row>
    <row r="344">
      <c r="A344" s="858"/>
      <c r="B344" s="858"/>
      <c r="C344" s="858"/>
      <c r="D344" s="1147"/>
      <c r="E344" s="1148" t="str">
        <f t="shared" ref="E344:F344" si="341">E343</f>
        <v/>
      </c>
      <c r="F344" s="1148" t="str">
        <f t="shared" si="341"/>
        <v/>
      </c>
      <c r="G344" s="858"/>
    </row>
    <row r="345">
      <c r="A345" s="858"/>
      <c r="B345" s="858"/>
      <c r="C345" s="858"/>
      <c r="D345" s="1147"/>
      <c r="E345" s="1148" t="str">
        <f t="shared" ref="E345:F345" si="342">E344</f>
        <v/>
      </c>
      <c r="F345" s="1148" t="str">
        <f t="shared" si="342"/>
        <v/>
      </c>
      <c r="G345" s="858"/>
    </row>
    <row r="346">
      <c r="A346" s="858"/>
      <c r="B346" s="858"/>
      <c r="C346" s="858"/>
      <c r="D346" s="1147"/>
      <c r="E346" s="1148" t="str">
        <f t="shared" ref="E346:F346" si="343">E345</f>
        <v/>
      </c>
      <c r="F346" s="1148" t="str">
        <f t="shared" si="343"/>
        <v/>
      </c>
      <c r="G346" s="858"/>
    </row>
    <row r="347">
      <c r="A347" s="858"/>
      <c r="B347" s="858"/>
      <c r="C347" s="858"/>
      <c r="D347" s="1147"/>
      <c r="E347" s="1148" t="str">
        <f t="shared" ref="E347:F347" si="344">E346</f>
        <v/>
      </c>
      <c r="F347" s="1148" t="str">
        <f t="shared" si="344"/>
        <v/>
      </c>
      <c r="G347" s="858"/>
    </row>
    <row r="348">
      <c r="A348" s="858"/>
      <c r="B348" s="858"/>
      <c r="C348" s="858"/>
      <c r="D348" s="1147"/>
      <c r="E348" s="1148" t="str">
        <f t="shared" ref="E348:F348" si="345">E347</f>
        <v/>
      </c>
      <c r="F348" s="1148" t="str">
        <f t="shared" si="345"/>
        <v/>
      </c>
      <c r="G348" s="858"/>
    </row>
    <row r="349">
      <c r="A349" s="858"/>
      <c r="B349" s="858"/>
      <c r="C349" s="858"/>
      <c r="D349" s="1147"/>
      <c r="E349" s="1148" t="str">
        <f t="shared" ref="E349:F349" si="346">E348</f>
        <v/>
      </c>
      <c r="F349" s="1148" t="str">
        <f t="shared" si="346"/>
        <v/>
      </c>
      <c r="G349" s="858"/>
    </row>
    <row r="350">
      <c r="A350" s="858"/>
      <c r="B350" s="858"/>
      <c r="C350" s="858"/>
      <c r="D350" s="1147"/>
      <c r="E350" s="1148" t="str">
        <f t="shared" ref="E350:F350" si="347">E349</f>
        <v/>
      </c>
      <c r="F350" s="1148" t="str">
        <f t="shared" si="347"/>
        <v/>
      </c>
      <c r="G350" s="858"/>
    </row>
    <row r="351">
      <c r="A351" s="858"/>
      <c r="B351" s="858"/>
      <c r="C351" s="858"/>
      <c r="D351" s="1147"/>
      <c r="E351" s="1148" t="str">
        <f t="shared" ref="E351:F351" si="348">E350</f>
        <v/>
      </c>
      <c r="F351" s="1148" t="str">
        <f t="shared" si="348"/>
        <v/>
      </c>
      <c r="G351" s="858"/>
    </row>
    <row r="352">
      <c r="A352" s="858"/>
      <c r="B352" s="858"/>
      <c r="C352" s="858"/>
      <c r="D352" s="1147"/>
      <c r="E352" s="1148" t="str">
        <f t="shared" ref="E352:F352" si="349">E351</f>
        <v/>
      </c>
      <c r="F352" s="1148" t="str">
        <f t="shared" si="349"/>
        <v/>
      </c>
      <c r="G352" s="858"/>
    </row>
    <row r="353">
      <c r="A353" s="858"/>
      <c r="B353" s="858"/>
      <c r="C353" s="858"/>
      <c r="D353" s="1147"/>
      <c r="E353" s="1148" t="str">
        <f t="shared" ref="E353:F353" si="350">E352</f>
        <v/>
      </c>
      <c r="F353" s="1148" t="str">
        <f t="shared" si="350"/>
        <v/>
      </c>
      <c r="G353" s="858"/>
    </row>
    <row r="354">
      <c r="A354" s="858"/>
      <c r="B354" s="858"/>
      <c r="C354" s="858"/>
      <c r="D354" s="1147"/>
      <c r="E354" s="1148" t="str">
        <f t="shared" ref="E354:F354" si="351">E353</f>
        <v/>
      </c>
      <c r="F354" s="1148" t="str">
        <f t="shared" si="351"/>
        <v/>
      </c>
      <c r="G354" s="858"/>
    </row>
    <row r="355">
      <c r="A355" s="858"/>
      <c r="B355" s="858"/>
      <c r="C355" s="858"/>
      <c r="D355" s="1147"/>
      <c r="E355" s="1148" t="str">
        <f t="shared" ref="E355:F355" si="352">E354</f>
        <v/>
      </c>
      <c r="F355" s="1148" t="str">
        <f t="shared" si="352"/>
        <v/>
      </c>
      <c r="G355" s="858"/>
    </row>
    <row r="356">
      <c r="A356" s="858"/>
      <c r="B356" s="858"/>
      <c r="C356" s="858"/>
      <c r="D356" s="1147"/>
      <c r="E356" s="1148" t="str">
        <f t="shared" ref="E356:F356" si="353">E355</f>
        <v/>
      </c>
      <c r="F356" s="1148" t="str">
        <f t="shared" si="353"/>
        <v/>
      </c>
      <c r="G356" s="858"/>
    </row>
    <row r="357">
      <c r="A357" s="858"/>
      <c r="B357" s="858"/>
      <c r="C357" s="858"/>
      <c r="D357" s="1147"/>
      <c r="E357" s="1148" t="str">
        <f t="shared" ref="E357:F357" si="354">E356</f>
        <v/>
      </c>
      <c r="F357" s="1148" t="str">
        <f t="shared" si="354"/>
        <v/>
      </c>
      <c r="G357" s="858"/>
    </row>
    <row r="358">
      <c r="A358" s="858"/>
      <c r="B358" s="858"/>
      <c r="C358" s="858"/>
      <c r="D358" s="1147"/>
      <c r="E358" s="1148" t="str">
        <f t="shared" ref="E358:F358" si="355">E357</f>
        <v/>
      </c>
      <c r="F358" s="1148" t="str">
        <f t="shared" si="355"/>
        <v/>
      </c>
      <c r="G358" s="858"/>
    </row>
    <row r="359">
      <c r="A359" s="858"/>
      <c r="B359" s="858"/>
      <c r="C359" s="858"/>
      <c r="D359" s="1147"/>
      <c r="E359" s="1148" t="str">
        <f t="shared" ref="E359:F359" si="356">E358</f>
        <v/>
      </c>
      <c r="F359" s="1148" t="str">
        <f t="shared" si="356"/>
        <v/>
      </c>
      <c r="G359" s="858"/>
    </row>
    <row r="360">
      <c r="A360" s="858"/>
      <c r="B360" s="858"/>
      <c r="C360" s="858"/>
      <c r="D360" s="1147"/>
      <c r="E360" s="1148" t="str">
        <f t="shared" ref="E360:F360" si="357">E359</f>
        <v/>
      </c>
      <c r="F360" s="1148" t="str">
        <f t="shared" si="357"/>
        <v/>
      </c>
      <c r="G360" s="858"/>
    </row>
    <row r="361">
      <c r="A361" s="858"/>
      <c r="B361" s="858"/>
      <c r="C361" s="858"/>
      <c r="D361" s="1147"/>
      <c r="E361" s="1148" t="str">
        <f t="shared" ref="E361:F361" si="358">E360</f>
        <v/>
      </c>
      <c r="F361" s="1148" t="str">
        <f t="shared" si="358"/>
        <v/>
      </c>
      <c r="G361" s="858"/>
    </row>
    <row r="362">
      <c r="A362" s="858"/>
      <c r="B362" s="858"/>
      <c r="C362" s="858"/>
      <c r="D362" s="1147"/>
      <c r="E362" s="1148" t="str">
        <f t="shared" ref="E362:F362" si="359">E361</f>
        <v/>
      </c>
      <c r="F362" s="1148" t="str">
        <f t="shared" si="359"/>
        <v/>
      </c>
      <c r="G362" s="858"/>
    </row>
    <row r="363">
      <c r="A363" s="858"/>
      <c r="B363" s="858"/>
      <c r="C363" s="858"/>
      <c r="D363" s="1147"/>
      <c r="E363" s="1148" t="str">
        <f t="shared" ref="E363:F363" si="360">E362</f>
        <v/>
      </c>
      <c r="F363" s="1148" t="str">
        <f t="shared" si="360"/>
        <v/>
      </c>
      <c r="G363" s="858"/>
    </row>
    <row r="364">
      <c r="A364" s="858"/>
      <c r="B364" s="858"/>
      <c r="C364" s="858"/>
      <c r="D364" s="1147"/>
      <c r="E364" s="1148" t="str">
        <f t="shared" ref="E364:F364" si="361">E363</f>
        <v/>
      </c>
      <c r="F364" s="1148" t="str">
        <f t="shared" si="361"/>
        <v/>
      </c>
      <c r="G364" s="858"/>
    </row>
    <row r="365">
      <c r="A365" s="858"/>
      <c r="B365" s="858"/>
      <c r="C365" s="858"/>
      <c r="D365" s="1147"/>
      <c r="E365" s="1148" t="str">
        <f t="shared" ref="E365:F365" si="362">E364</f>
        <v/>
      </c>
      <c r="F365" s="1148" t="str">
        <f t="shared" si="362"/>
        <v/>
      </c>
      <c r="G365" s="858"/>
    </row>
    <row r="366">
      <c r="A366" s="858"/>
      <c r="B366" s="858"/>
      <c r="C366" s="858"/>
      <c r="D366" s="1147"/>
      <c r="E366" s="1148" t="str">
        <f t="shared" ref="E366:F366" si="363">E365</f>
        <v/>
      </c>
      <c r="F366" s="1148" t="str">
        <f t="shared" si="363"/>
        <v/>
      </c>
      <c r="G366" s="858"/>
    </row>
    <row r="367">
      <c r="A367" s="858"/>
      <c r="B367" s="858"/>
      <c r="C367" s="858"/>
      <c r="D367" s="1147"/>
      <c r="E367" s="1148" t="str">
        <f t="shared" ref="E367:F367" si="364">E366</f>
        <v/>
      </c>
      <c r="F367" s="1148" t="str">
        <f t="shared" si="364"/>
        <v/>
      </c>
      <c r="G367" s="858"/>
    </row>
    <row r="368">
      <c r="A368" s="858"/>
      <c r="B368" s="858"/>
      <c r="C368" s="858"/>
      <c r="D368" s="1147"/>
      <c r="E368" s="1148" t="str">
        <f t="shared" ref="E368:F368" si="365">E367</f>
        <v/>
      </c>
      <c r="F368" s="1148" t="str">
        <f t="shared" si="365"/>
        <v/>
      </c>
      <c r="G368" s="858"/>
    </row>
    <row r="369">
      <c r="A369" s="858"/>
      <c r="B369" s="858"/>
      <c r="C369" s="858"/>
      <c r="D369" s="1147"/>
      <c r="E369" s="1148" t="str">
        <f t="shared" ref="E369:F369" si="366">E368</f>
        <v/>
      </c>
      <c r="F369" s="1148" t="str">
        <f t="shared" si="366"/>
        <v/>
      </c>
      <c r="G369" s="858"/>
    </row>
    <row r="370">
      <c r="A370" s="858"/>
      <c r="B370" s="858"/>
      <c r="C370" s="858"/>
      <c r="D370" s="1147"/>
      <c r="E370" s="1148" t="str">
        <f t="shared" ref="E370:F370" si="367">E369</f>
        <v/>
      </c>
      <c r="F370" s="1148" t="str">
        <f t="shared" si="367"/>
        <v/>
      </c>
      <c r="G370" s="858"/>
    </row>
    <row r="371">
      <c r="A371" s="858"/>
      <c r="B371" s="858"/>
      <c r="C371" s="858"/>
      <c r="D371" s="1147"/>
      <c r="E371" s="1148" t="str">
        <f t="shared" ref="E371:F371" si="368">E370</f>
        <v/>
      </c>
      <c r="F371" s="1148" t="str">
        <f t="shared" si="368"/>
        <v/>
      </c>
      <c r="G371" s="858"/>
    </row>
    <row r="372">
      <c r="A372" s="858"/>
      <c r="B372" s="858"/>
      <c r="C372" s="858"/>
      <c r="D372" s="1147"/>
      <c r="E372" s="1148" t="str">
        <f t="shared" ref="E372:F372" si="369">E371</f>
        <v/>
      </c>
      <c r="F372" s="1148" t="str">
        <f t="shared" si="369"/>
        <v/>
      </c>
      <c r="G372" s="858"/>
    </row>
    <row r="373">
      <c r="A373" s="858"/>
      <c r="B373" s="858"/>
      <c r="C373" s="858"/>
      <c r="D373" s="1147"/>
      <c r="E373" s="1148" t="str">
        <f t="shared" ref="E373:F373" si="370">E372</f>
        <v/>
      </c>
      <c r="F373" s="1148" t="str">
        <f t="shared" si="370"/>
        <v/>
      </c>
      <c r="G373" s="858"/>
    </row>
    <row r="374">
      <c r="A374" s="858"/>
      <c r="B374" s="858"/>
      <c r="C374" s="858"/>
      <c r="D374" s="1147"/>
      <c r="E374" s="1148" t="str">
        <f t="shared" ref="E374:F374" si="371">E373</f>
        <v/>
      </c>
      <c r="F374" s="1148" t="str">
        <f t="shared" si="371"/>
        <v/>
      </c>
      <c r="G374" s="858"/>
    </row>
    <row r="375">
      <c r="A375" s="858"/>
      <c r="B375" s="858"/>
      <c r="C375" s="858"/>
      <c r="D375" s="1147"/>
      <c r="E375" s="1148" t="str">
        <f t="shared" ref="E375:F375" si="372">E374</f>
        <v/>
      </c>
      <c r="F375" s="1148" t="str">
        <f t="shared" si="372"/>
        <v/>
      </c>
      <c r="G375" s="858"/>
    </row>
    <row r="376">
      <c r="A376" s="858"/>
      <c r="B376" s="858"/>
      <c r="C376" s="858"/>
      <c r="D376" s="1147"/>
      <c r="E376" s="1148" t="str">
        <f t="shared" ref="E376:F376" si="373">E375</f>
        <v/>
      </c>
      <c r="F376" s="1148" t="str">
        <f t="shared" si="373"/>
        <v/>
      </c>
      <c r="G376" s="858"/>
    </row>
    <row r="377">
      <c r="A377" s="858"/>
      <c r="B377" s="858"/>
      <c r="C377" s="858"/>
      <c r="D377" s="1147"/>
      <c r="E377" s="1148" t="str">
        <f t="shared" ref="E377:F377" si="374">E376</f>
        <v/>
      </c>
      <c r="F377" s="1148" t="str">
        <f t="shared" si="374"/>
        <v/>
      </c>
      <c r="G377" s="858"/>
    </row>
    <row r="378">
      <c r="A378" s="858"/>
      <c r="B378" s="858"/>
      <c r="C378" s="858"/>
      <c r="D378" s="1147"/>
      <c r="E378" s="1148" t="str">
        <f t="shared" ref="E378:F378" si="375">E377</f>
        <v/>
      </c>
      <c r="F378" s="1148" t="str">
        <f t="shared" si="375"/>
        <v/>
      </c>
      <c r="G378" s="858"/>
    </row>
    <row r="379">
      <c r="A379" s="858"/>
      <c r="B379" s="858"/>
      <c r="C379" s="858"/>
      <c r="D379" s="1147"/>
      <c r="E379" s="1148" t="str">
        <f t="shared" ref="E379:F379" si="376">E378</f>
        <v/>
      </c>
      <c r="F379" s="1148" t="str">
        <f t="shared" si="376"/>
        <v/>
      </c>
      <c r="G379" s="858"/>
    </row>
    <row r="380">
      <c r="A380" s="858"/>
      <c r="B380" s="858"/>
      <c r="C380" s="858"/>
      <c r="D380" s="1147"/>
      <c r="E380" s="1148" t="str">
        <f t="shared" ref="E380:F380" si="377">E379</f>
        <v/>
      </c>
      <c r="F380" s="1148" t="str">
        <f t="shared" si="377"/>
        <v/>
      </c>
      <c r="G380" s="858"/>
    </row>
    <row r="381">
      <c r="A381" s="858"/>
      <c r="B381" s="858"/>
      <c r="C381" s="858"/>
      <c r="D381" s="1147"/>
      <c r="E381" s="1148" t="str">
        <f t="shared" ref="E381:F381" si="378">E380</f>
        <v/>
      </c>
      <c r="F381" s="1148" t="str">
        <f t="shared" si="378"/>
        <v/>
      </c>
      <c r="G381" s="858"/>
    </row>
    <row r="382">
      <c r="A382" s="858"/>
      <c r="B382" s="858"/>
      <c r="C382" s="858"/>
      <c r="D382" s="1147"/>
      <c r="E382" s="1148" t="str">
        <f t="shared" ref="E382:F382" si="379">E381</f>
        <v/>
      </c>
      <c r="F382" s="1148" t="str">
        <f t="shared" si="379"/>
        <v/>
      </c>
      <c r="G382" s="858"/>
    </row>
    <row r="383">
      <c r="A383" s="858"/>
      <c r="B383" s="858"/>
      <c r="C383" s="858"/>
      <c r="D383" s="1147"/>
      <c r="E383" s="1148" t="str">
        <f t="shared" ref="E383:F383" si="380">E382</f>
        <v/>
      </c>
      <c r="F383" s="1148" t="str">
        <f t="shared" si="380"/>
        <v/>
      </c>
      <c r="G383" s="858"/>
    </row>
    <row r="384">
      <c r="A384" s="858"/>
      <c r="B384" s="858"/>
      <c r="C384" s="858"/>
      <c r="D384" s="1147"/>
      <c r="E384" s="1148" t="str">
        <f t="shared" ref="E384:F384" si="381">E383</f>
        <v/>
      </c>
      <c r="F384" s="1148" t="str">
        <f t="shared" si="381"/>
        <v/>
      </c>
      <c r="G384" s="858"/>
    </row>
    <row r="385">
      <c r="A385" s="858"/>
      <c r="B385" s="858"/>
      <c r="C385" s="858"/>
      <c r="D385" s="1147"/>
      <c r="E385" s="1148" t="str">
        <f t="shared" ref="E385:F385" si="382">E384</f>
        <v/>
      </c>
      <c r="F385" s="1148" t="str">
        <f t="shared" si="382"/>
        <v/>
      </c>
      <c r="G385" s="858"/>
    </row>
    <row r="386">
      <c r="A386" s="858"/>
      <c r="B386" s="858"/>
      <c r="C386" s="858"/>
      <c r="D386" s="1147"/>
      <c r="E386" s="1148" t="str">
        <f t="shared" ref="E386:F386" si="383">E385</f>
        <v/>
      </c>
      <c r="F386" s="1148" t="str">
        <f t="shared" si="383"/>
        <v/>
      </c>
      <c r="G386" s="858"/>
    </row>
    <row r="387">
      <c r="A387" s="858"/>
      <c r="B387" s="858"/>
      <c r="C387" s="858"/>
      <c r="D387" s="1147"/>
      <c r="E387" s="1148" t="str">
        <f t="shared" ref="E387:F387" si="384">E386</f>
        <v/>
      </c>
      <c r="F387" s="1148" t="str">
        <f t="shared" si="384"/>
        <v/>
      </c>
      <c r="G387" s="858"/>
    </row>
    <row r="388">
      <c r="A388" s="858"/>
      <c r="B388" s="858"/>
      <c r="C388" s="858"/>
      <c r="D388" s="1147"/>
      <c r="E388" s="1148" t="str">
        <f t="shared" ref="E388:F388" si="385">E387</f>
        <v/>
      </c>
      <c r="F388" s="1148" t="str">
        <f t="shared" si="385"/>
        <v/>
      </c>
      <c r="G388" s="858"/>
    </row>
    <row r="389">
      <c r="A389" s="858"/>
      <c r="B389" s="858"/>
      <c r="C389" s="858"/>
      <c r="D389" s="1147"/>
      <c r="E389" s="1148" t="str">
        <f t="shared" ref="E389:F389" si="386">E388</f>
        <v/>
      </c>
      <c r="F389" s="1148" t="str">
        <f t="shared" si="386"/>
        <v/>
      </c>
      <c r="G389" s="858"/>
    </row>
    <row r="390">
      <c r="A390" s="858"/>
      <c r="B390" s="858"/>
      <c r="C390" s="858"/>
      <c r="D390" s="1147"/>
      <c r="E390" s="1148" t="str">
        <f t="shared" ref="E390:F390" si="387">E389</f>
        <v/>
      </c>
      <c r="F390" s="1148" t="str">
        <f t="shared" si="387"/>
        <v/>
      </c>
      <c r="G390" s="858"/>
    </row>
    <row r="391">
      <c r="A391" s="858"/>
      <c r="B391" s="858"/>
      <c r="C391" s="858"/>
      <c r="D391" s="1147"/>
      <c r="E391" s="1148" t="str">
        <f t="shared" ref="E391:F391" si="388">E390</f>
        <v/>
      </c>
      <c r="F391" s="1148" t="str">
        <f t="shared" si="388"/>
        <v/>
      </c>
      <c r="G391" s="858"/>
    </row>
    <row r="392">
      <c r="A392" s="858"/>
      <c r="B392" s="858"/>
      <c r="C392" s="858"/>
      <c r="D392" s="1147"/>
      <c r="E392" s="1148" t="str">
        <f t="shared" ref="E392:F392" si="389">E391</f>
        <v/>
      </c>
      <c r="F392" s="1148" t="str">
        <f t="shared" si="389"/>
        <v/>
      </c>
      <c r="G392" s="858"/>
    </row>
    <row r="393">
      <c r="A393" s="858"/>
      <c r="B393" s="858"/>
      <c r="C393" s="858"/>
      <c r="D393" s="1147"/>
      <c r="E393" s="1148" t="str">
        <f t="shared" ref="E393:F393" si="390">E392</f>
        <v/>
      </c>
      <c r="F393" s="1148" t="str">
        <f t="shared" si="390"/>
        <v/>
      </c>
      <c r="G393" s="858"/>
    </row>
    <row r="394">
      <c r="A394" s="858"/>
      <c r="B394" s="858"/>
      <c r="C394" s="858"/>
      <c r="D394" s="1147"/>
      <c r="E394" s="1148" t="str">
        <f t="shared" ref="E394:F394" si="391">E393</f>
        <v/>
      </c>
      <c r="F394" s="1148" t="str">
        <f t="shared" si="391"/>
        <v/>
      </c>
      <c r="G394" s="858"/>
    </row>
    <row r="395">
      <c r="A395" s="858"/>
      <c r="B395" s="858"/>
      <c r="C395" s="858"/>
      <c r="D395" s="1147"/>
      <c r="E395" s="1148" t="str">
        <f t="shared" ref="E395:F395" si="392">E394</f>
        <v/>
      </c>
      <c r="F395" s="1148" t="str">
        <f t="shared" si="392"/>
        <v/>
      </c>
      <c r="G395" s="858"/>
    </row>
    <row r="396">
      <c r="A396" s="858"/>
      <c r="B396" s="858"/>
      <c r="C396" s="858"/>
      <c r="D396" s="1147"/>
      <c r="E396" s="1148" t="str">
        <f t="shared" ref="E396:F396" si="393">E395</f>
        <v/>
      </c>
      <c r="F396" s="1148" t="str">
        <f t="shared" si="393"/>
        <v/>
      </c>
      <c r="G396" s="858"/>
    </row>
    <row r="397">
      <c r="A397" s="858"/>
      <c r="B397" s="858"/>
      <c r="C397" s="858"/>
      <c r="D397" s="1147"/>
      <c r="E397" s="1148" t="str">
        <f t="shared" ref="E397:F397" si="394">E396</f>
        <v/>
      </c>
      <c r="F397" s="1148" t="str">
        <f t="shared" si="394"/>
        <v/>
      </c>
      <c r="G397" s="858"/>
    </row>
    <row r="398">
      <c r="A398" s="858"/>
      <c r="B398" s="858"/>
      <c r="C398" s="858"/>
      <c r="D398" s="1147"/>
      <c r="E398" s="1148" t="str">
        <f t="shared" ref="E398:F398" si="395">E397</f>
        <v/>
      </c>
      <c r="F398" s="1148" t="str">
        <f t="shared" si="395"/>
        <v/>
      </c>
      <c r="G398" s="858"/>
    </row>
    <row r="399">
      <c r="A399" s="858"/>
      <c r="B399" s="858"/>
      <c r="C399" s="858"/>
      <c r="D399" s="1147"/>
      <c r="E399" s="1148" t="str">
        <f t="shared" ref="E399:F399" si="396">E398</f>
        <v/>
      </c>
      <c r="F399" s="1148" t="str">
        <f t="shared" si="396"/>
        <v/>
      </c>
      <c r="G399" s="858"/>
    </row>
    <row r="400">
      <c r="A400" s="858"/>
      <c r="B400" s="858"/>
      <c r="C400" s="858"/>
      <c r="D400" s="1147"/>
      <c r="E400" s="1148" t="str">
        <f t="shared" ref="E400:F400" si="397">E399</f>
        <v/>
      </c>
      <c r="F400" s="1148" t="str">
        <f t="shared" si="397"/>
        <v/>
      </c>
      <c r="G400" s="858"/>
    </row>
    <row r="401">
      <c r="A401" s="858"/>
      <c r="B401" s="858"/>
      <c r="C401" s="858"/>
      <c r="D401" s="1147"/>
      <c r="E401" s="1148" t="str">
        <f t="shared" ref="E401:F401" si="398">E400</f>
        <v/>
      </c>
      <c r="F401" s="1148" t="str">
        <f t="shared" si="398"/>
        <v/>
      </c>
      <c r="G401" s="858"/>
    </row>
    <row r="402">
      <c r="A402" s="858"/>
      <c r="B402" s="858"/>
      <c r="C402" s="858"/>
      <c r="D402" s="1147"/>
      <c r="E402" s="1148" t="str">
        <f t="shared" ref="E402:F402" si="399">E401</f>
        <v/>
      </c>
      <c r="F402" s="1148" t="str">
        <f t="shared" si="399"/>
        <v/>
      </c>
      <c r="G402" s="858"/>
    </row>
    <row r="403">
      <c r="A403" s="858"/>
      <c r="B403" s="858"/>
      <c r="C403" s="858"/>
      <c r="D403" s="1147"/>
      <c r="E403" s="1148" t="str">
        <f t="shared" ref="E403:F403" si="400">E402</f>
        <v/>
      </c>
      <c r="F403" s="1148" t="str">
        <f t="shared" si="400"/>
        <v/>
      </c>
      <c r="G403" s="858"/>
    </row>
    <row r="404">
      <c r="A404" s="858"/>
      <c r="B404" s="858"/>
      <c r="C404" s="858"/>
      <c r="D404" s="1147"/>
      <c r="E404" s="1148" t="str">
        <f t="shared" ref="E404:F404" si="401">E403</f>
        <v/>
      </c>
      <c r="F404" s="1148" t="str">
        <f t="shared" si="401"/>
        <v/>
      </c>
      <c r="G404" s="858"/>
    </row>
    <row r="405">
      <c r="A405" s="858"/>
      <c r="B405" s="858"/>
      <c r="C405" s="858"/>
      <c r="D405" s="1147"/>
      <c r="E405" s="1148" t="str">
        <f t="shared" ref="E405:F405" si="402">E404</f>
        <v/>
      </c>
      <c r="F405" s="1148" t="str">
        <f t="shared" si="402"/>
        <v/>
      </c>
      <c r="G405" s="858"/>
    </row>
    <row r="406">
      <c r="A406" s="858"/>
      <c r="B406" s="858"/>
      <c r="C406" s="858"/>
      <c r="D406" s="1147"/>
      <c r="E406" s="1148" t="str">
        <f t="shared" ref="E406:F406" si="403">E405</f>
        <v/>
      </c>
      <c r="F406" s="1148" t="str">
        <f t="shared" si="403"/>
        <v/>
      </c>
      <c r="G406" s="858"/>
    </row>
    <row r="407">
      <c r="A407" s="858"/>
      <c r="B407" s="858"/>
      <c r="C407" s="858"/>
      <c r="D407" s="1147"/>
      <c r="E407" s="1148" t="str">
        <f t="shared" ref="E407:F407" si="404">E406</f>
        <v/>
      </c>
      <c r="F407" s="1148" t="str">
        <f t="shared" si="404"/>
        <v/>
      </c>
      <c r="G407" s="858"/>
    </row>
    <row r="408">
      <c r="A408" s="858"/>
      <c r="B408" s="858"/>
      <c r="C408" s="858"/>
      <c r="D408" s="1147"/>
      <c r="E408" s="1148" t="str">
        <f t="shared" ref="E408:F408" si="405">E407</f>
        <v/>
      </c>
      <c r="F408" s="1148" t="str">
        <f t="shared" si="405"/>
        <v/>
      </c>
      <c r="G408" s="858"/>
    </row>
    <row r="409">
      <c r="A409" s="858"/>
      <c r="B409" s="858"/>
      <c r="C409" s="858"/>
      <c r="D409" s="1147"/>
      <c r="E409" s="1148" t="str">
        <f t="shared" ref="E409:F409" si="406">E408</f>
        <v/>
      </c>
      <c r="F409" s="1148" t="str">
        <f t="shared" si="406"/>
        <v/>
      </c>
      <c r="G409" s="858"/>
    </row>
    <row r="410">
      <c r="A410" s="858"/>
      <c r="B410" s="858"/>
      <c r="C410" s="858"/>
      <c r="D410" s="1147"/>
      <c r="E410" s="1148" t="str">
        <f t="shared" ref="E410:F410" si="407">E409</f>
        <v/>
      </c>
      <c r="F410" s="1148" t="str">
        <f t="shared" si="407"/>
        <v/>
      </c>
      <c r="G410" s="858"/>
    </row>
    <row r="411">
      <c r="A411" s="858"/>
      <c r="B411" s="858"/>
      <c r="C411" s="858"/>
      <c r="D411" s="1147"/>
      <c r="E411" s="1148" t="str">
        <f t="shared" ref="E411:F411" si="408">E410</f>
        <v/>
      </c>
      <c r="F411" s="1148" t="str">
        <f t="shared" si="408"/>
        <v/>
      </c>
      <c r="G411" s="858"/>
    </row>
    <row r="412">
      <c r="A412" s="858"/>
      <c r="B412" s="858"/>
      <c r="C412" s="858"/>
      <c r="D412" s="1147"/>
      <c r="E412" s="1148" t="str">
        <f t="shared" ref="E412:F412" si="409">E411</f>
        <v/>
      </c>
      <c r="F412" s="1148" t="str">
        <f t="shared" si="409"/>
        <v/>
      </c>
      <c r="G412" s="858"/>
    </row>
    <row r="413">
      <c r="A413" s="858"/>
      <c r="B413" s="858"/>
      <c r="C413" s="858"/>
      <c r="D413" s="1147"/>
      <c r="E413" s="1148" t="str">
        <f t="shared" ref="E413:F413" si="410">E412</f>
        <v/>
      </c>
      <c r="F413" s="1148" t="str">
        <f t="shared" si="410"/>
        <v/>
      </c>
      <c r="G413" s="858"/>
    </row>
    <row r="414">
      <c r="A414" s="858"/>
      <c r="B414" s="858"/>
      <c r="C414" s="858"/>
      <c r="D414" s="1147"/>
      <c r="E414" s="1148" t="str">
        <f t="shared" ref="E414:F414" si="411">E413</f>
        <v/>
      </c>
      <c r="F414" s="1148" t="str">
        <f t="shared" si="411"/>
        <v/>
      </c>
      <c r="G414" s="858"/>
    </row>
    <row r="415">
      <c r="A415" s="858"/>
      <c r="B415" s="858"/>
      <c r="C415" s="858"/>
      <c r="D415" s="1147"/>
      <c r="E415" s="1148" t="str">
        <f t="shared" ref="E415:F415" si="412">E414</f>
        <v/>
      </c>
      <c r="F415" s="1148" t="str">
        <f t="shared" si="412"/>
        <v/>
      </c>
      <c r="G415" s="858"/>
    </row>
    <row r="416">
      <c r="A416" s="858"/>
      <c r="B416" s="858"/>
      <c r="C416" s="858"/>
      <c r="D416" s="1147"/>
      <c r="E416" s="1148" t="str">
        <f t="shared" ref="E416:F416" si="413">E415</f>
        <v/>
      </c>
      <c r="F416" s="1148" t="str">
        <f t="shared" si="413"/>
        <v/>
      </c>
      <c r="G416" s="858"/>
    </row>
    <row r="417">
      <c r="A417" s="858"/>
      <c r="B417" s="858"/>
      <c r="C417" s="858"/>
      <c r="D417" s="1147"/>
      <c r="E417" s="1148" t="str">
        <f t="shared" ref="E417:F417" si="414">E416</f>
        <v/>
      </c>
      <c r="F417" s="1148" t="str">
        <f t="shared" si="414"/>
        <v/>
      </c>
      <c r="G417" s="858"/>
    </row>
    <row r="418">
      <c r="A418" s="858"/>
      <c r="B418" s="858"/>
      <c r="C418" s="858"/>
      <c r="D418" s="1147"/>
      <c r="E418" s="1148" t="str">
        <f t="shared" ref="E418:F418" si="415">E417</f>
        <v/>
      </c>
      <c r="F418" s="1148" t="str">
        <f t="shared" si="415"/>
        <v/>
      </c>
      <c r="G418" s="858"/>
    </row>
    <row r="419">
      <c r="A419" s="858"/>
      <c r="B419" s="858"/>
      <c r="C419" s="858"/>
      <c r="D419" s="1147"/>
      <c r="E419" s="1148" t="str">
        <f t="shared" ref="E419:F419" si="416">E418</f>
        <v/>
      </c>
      <c r="F419" s="1148" t="str">
        <f t="shared" si="416"/>
        <v/>
      </c>
      <c r="G419" s="858"/>
    </row>
    <row r="420">
      <c r="A420" s="858"/>
      <c r="B420" s="858"/>
      <c r="C420" s="858"/>
      <c r="D420" s="1147"/>
      <c r="E420" s="1148" t="str">
        <f t="shared" ref="E420:F420" si="417">E419</f>
        <v/>
      </c>
      <c r="F420" s="1148" t="str">
        <f t="shared" si="417"/>
        <v/>
      </c>
      <c r="G420" s="858"/>
    </row>
    <row r="421">
      <c r="A421" s="858"/>
      <c r="B421" s="858"/>
      <c r="C421" s="858"/>
      <c r="D421" s="1147"/>
      <c r="E421" s="1148" t="str">
        <f t="shared" ref="E421:F421" si="418">E420</f>
        <v/>
      </c>
      <c r="F421" s="1148" t="str">
        <f t="shared" si="418"/>
        <v/>
      </c>
      <c r="G421" s="858"/>
    </row>
    <row r="422">
      <c r="A422" s="858"/>
      <c r="B422" s="858"/>
      <c r="C422" s="858"/>
      <c r="D422" s="1147"/>
      <c r="E422" s="1148" t="str">
        <f t="shared" ref="E422:F422" si="419">E421</f>
        <v/>
      </c>
      <c r="F422" s="1148" t="str">
        <f t="shared" si="419"/>
        <v/>
      </c>
      <c r="G422" s="858"/>
    </row>
    <row r="423">
      <c r="A423" s="858"/>
      <c r="B423" s="858"/>
      <c r="C423" s="858"/>
      <c r="D423" s="1147"/>
      <c r="E423" s="1148" t="str">
        <f t="shared" ref="E423:F423" si="420">E422</f>
        <v/>
      </c>
      <c r="F423" s="1148" t="str">
        <f t="shared" si="420"/>
        <v/>
      </c>
      <c r="G423" s="858"/>
    </row>
    <row r="424">
      <c r="A424" s="858"/>
      <c r="B424" s="858"/>
      <c r="C424" s="858"/>
      <c r="D424" s="1147"/>
      <c r="E424" s="1148" t="str">
        <f t="shared" ref="E424:F424" si="421">E423</f>
        <v/>
      </c>
      <c r="F424" s="1148" t="str">
        <f t="shared" si="421"/>
        <v/>
      </c>
      <c r="G424" s="858"/>
    </row>
    <row r="425">
      <c r="A425" s="858"/>
      <c r="B425" s="858"/>
      <c r="C425" s="858"/>
      <c r="D425" s="1147"/>
      <c r="E425" s="1148" t="str">
        <f t="shared" ref="E425:F425" si="422">E424</f>
        <v/>
      </c>
      <c r="F425" s="1148" t="str">
        <f t="shared" si="422"/>
        <v/>
      </c>
      <c r="G425" s="858"/>
    </row>
    <row r="426">
      <c r="A426" s="858"/>
      <c r="B426" s="858"/>
      <c r="C426" s="858"/>
      <c r="D426" s="1147"/>
      <c r="E426" s="1148" t="str">
        <f t="shared" ref="E426:F426" si="423">E425</f>
        <v/>
      </c>
      <c r="F426" s="1148" t="str">
        <f t="shared" si="423"/>
        <v/>
      </c>
      <c r="G426" s="858"/>
    </row>
    <row r="427">
      <c r="A427" s="858"/>
      <c r="B427" s="858"/>
      <c r="C427" s="858"/>
      <c r="D427" s="1147"/>
      <c r="E427" s="1148" t="str">
        <f t="shared" ref="E427:F427" si="424">E426</f>
        <v/>
      </c>
      <c r="F427" s="1148" t="str">
        <f t="shared" si="424"/>
        <v/>
      </c>
      <c r="G427" s="858"/>
    </row>
    <row r="428">
      <c r="A428" s="858"/>
      <c r="B428" s="858"/>
      <c r="C428" s="858"/>
      <c r="D428" s="1147"/>
      <c r="E428" s="1148" t="str">
        <f t="shared" ref="E428:F428" si="425">E427</f>
        <v/>
      </c>
      <c r="F428" s="1148" t="str">
        <f t="shared" si="425"/>
        <v/>
      </c>
      <c r="G428" s="858"/>
    </row>
    <row r="429">
      <c r="A429" s="858"/>
      <c r="B429" s="858"/>
      <c r="C429" s="858"/>
      <c r="D429" s="1147"/>
      <c r="E429" s="1148" t="str">
        <f t="shared" ref="E429:F429" si="426">E428</f>
        <v/>
      </c>
      <c r="F429" s="1148" t="str">
        <f t="shared" si="426"/>
        <v/>
      </c>
      <c r="G429" s="858"/>
    </row>
    <row r="430">
      <c r="A430" s="858"/>
      <c r="B430" s="858"/>
      <c r="C430" s="858"/>
      <c r="D430" s="1147"/>
      <c r="E430" s="1148" t="str">
        <f t="shared" ref="E430:F430" si="427">E429</f>
        <v/>
      </c>
      <c r="F430" s="1148" t="str">
        <f t="shared" si="427"/>
        <v/>
      </c>
      <c r="G430" s="858"/>
    </row>
    <row r="431">
      <c r="A431" s="858"/>
      <c r="B431" s="858"/>
      <c r="C431" s="858"/>
      <c r="D431" s="1147"/>
      <c r="E431" s="1148" t="str">
        <f t="shared" ref="E431:F431" si="428">E430</f>
        <v/>
      </c>
      <c r="F431" s="1148" t="str">
        <f t="shared" si="428"/>
        <v/>
      </c>
      <c r="G431" s="858"/>
    </row>
    <row r="432">
      <c r="A432" s="858"/>
      <c r="B432" s="858"/>
      <c r="C432" s="858"/>
      <c r="D432" s="1147"/>
      <c r="E432" s="1148" t="str">
        <f t="shared" ref="E432:F432" si="429">E431</f>
        <v/>
      </c>
      <c r="F432" s="1148" t="str">
        <f t="shared" si="429"/>
        <v/>
      </c>
      <c r="G432" s="858"/>
    </row>
    <row r="433">
      <c r="A433" s="858"/>
      <c r="B433" s="858"/>
      <c r="C433" s="858"/>
      <c r="D433" s="1147"/>
      <c r="E433" s="1148" t="str">
        <f t="shared" ref="E433:F433" si="430">E432</f>
        <v/>
      </c>
      <c r="F433" s="1148" t="str">
        <f t="shared" si="430"/>
        <v/>
      </c>
      <c r="G433" s="858"/>
    </row>
    <row r="434">
      <c r="A434" s="858"/>
      <c r="B434" s="858"/>
      <c r="C434" s="858"/>
      <c r="D434" s="1147"/>
      <c r="E434" s="1148" t="str">
        <f t="shared" ref="E434:F434" si="431">E433</f>
        <v/>
      </c>
      <c r="F434" s="1148" t="str">
        <f t="shared" si="431"/>
        <v/>
      </c>
      <c r="G434" s="858"/>
    </row>
    <row r="435">
      <c r="A435" s="858"/>
      <c r="B435" s="858"/>
      <c r="C435" s="858"/>
      <c r="D435" s="1147"/>
      <c r="E435" s="1148" t="str">
        <f t="shared" ref="E435:F435" si="432">E434</f>
        <v/>
      </c>
      <c r="F435" s="1148" t="str">
        <f t="shared" si="432"/>
        <v/>
      </c>
      <c r="G435" s="858"/>
    </row>
    <row r="436">
      <c r="A436" s="858"/>
      <c r="B436" s="858"/>
      <c r="C436" s="858"/>
      <c r="D436" s="1147"/>
      <c r="E436" s="1148" t="str">
        <f t="shared" ref="E436:F436" si="433">E435</f>
        <v/>
      </c>
      <c r="F436" s="1148" t="str">
        <f t="shared" si="433"/>
        <v/>
      </c>
      <c r="G436" s="858"/>
    </row>
    <row r="437">
      <c r="A437" s="858"/>
      <c r="B437" s="858"/>
      <c r="C437" s="858"/>
      <c r="D437" s="1147"/>
      <c r="E437" s="1148" t="str">
        <f t="shared" ref="E437:F437" si="434">E436</f>
        <v/>
      </c>
      <c r="F437" s="1148" t="str">
        <f t="shared" si="434"/>
        <v/>
      </c>
      <c r="G437" s="858"/>
    </row>
    <row r="438">
      <c r="A438" s="858"/>
      <c r="B438" s="858"/>
      <c r="C438" s="858"/>
      <c r="D438" s="1147"/>
      <c r="E438" s="1148" t="str">
        <f t="shared" ref="E438:F438" si="435">E437</f>
        <v/>
      </c>
      <c r="F438" s="1148" t="str">
        <f t="shared" si="435"/>
        <v/>
      </c>
      <c r="G438" s="858"/>
    </row>
    <row r="439">
      <c r="A439" s="858"/>
      <c r="B439" s="858"/>
      <c r="C439" s="858"/>
      <c r="D439" s="1147"/>
      <c r="E439" s="1148" t="str">
        <f t="shared" ref="E439:F439" si="436">E438</f>
        <v/>
      </c>
      <c r="F439" s="1148" t="str">
        <f t="shared" si="436"/>
        <v/>
      </c>
      <c r="G439" s="858"/>
    </row>
    <row r="440">
      <c r="A440" s="858"/>
      <c r="B440" s="858"/>
      <c r="C440" s="858"/>
      <c r="D440" s="1147"/>
      <c r="E440" s="1148" t="str">
        <f t="shared" ref="E440:F440" si="437">E439</f>
        <v/>
      </c>
      <c r="F440" s="1148" t="str">
        <f t="shared" si="437"/>
        <v/>
      </c>
      <c r="G440" s="858"/>
    </row>
    <row r="441">
      <c r="A441" s="858"/>
      <c r="B441" s="858"/>
      <c r="C441" s="858"/>
      <c r="D441" s="1147"/>
      <c r="E441" s="1148" t="str">
        <f t="shared" ref="E441:F441" si="438">E440</f>
        <v/>
      </c>
      <c r="F441" s="1148" t="str">
        <f t="shared" si="438"/>
        <v/>
      </c>
      <c r="G441" s="858"/>
    </row>
    <row r="442">
      <c r="A442" s="858"/>
      <c r="B442" s="858"/>
      <c r="C442" s="858"/>
      <c r="D442" s="1147"/>
      <c r="E442" s="1148" t="str">
        <f t="shared" ref="E442:F442" si="439">E441</f>
        <v/>
      </c>
      <c r="F442" s="1148" t="str">
        <f t="shared" si="439"/>
        <v/>
      </c>
      <c r="G442" s="858"/>
    </row>
    <row r="443">
      <c r="A443" s="858"/>
      <c r="B443" s="858"/>
      <c r="C443" s="858"/>
      <c r="D443" s="1147"/>
      <c r="E443" s="1148" t="str">
        <f t="shared" ref="E443:F443" si="440">E442</f>
        <v/>
      </c>
      <c r="F443" s="1148" t="str">
        <f t="shared" si="440"/>
        <v/>
      </c>
      <c r="G443" s="858"/>
    </row>
    <row r="444">
      <c r="A444" s="858"/>
      <c r="B444" s="858"/>
      <c r="C444" s="858"/>
      <c r="D444" s="1147"/>
      <c r="E444" s="1148" t="str">
        <f t="shared" ref="E444:F444" si="441">E443</f>
        <v/>
      </c>
      <c r="F444" s="1148" t="str">
        <f t="shared" si="441"/>
        <v/>
      </c>
      <c r="G444" s="858"/>
    </row>
    <row r="445">
      <c r="A445" s="858"/>
      <c r="B445" s="858"/>
      <c r="C445" s="858"/>
      <c r="D445" s="1147"/>
      <c r="E445" s="1148" t="str">
        <f t="shared" ref="E445:F445" si="442">E444</f>
        <v/>
      </c>
      <c r="F445" s="1148" t="str">
        <f t="shared" si="442"/>
        <v/>
      </c>
      <c r="G445" s="858"/>
    </row>
    <row r="446">
      <c r="A446" s="858"/>
      <c r="B446" s="858"/>
      <c r="C446" s="858"/>
      <c r="D446" s="1147"/>
      <c r="E446" s="1148" t="str">
        <f t="shared" ref="E446:F446" si="443">E445</f>
        <v/>
      </c>
      <c r="F446" s="1148" t="str">
        <f t="shared" si="443"/>
        <v/>
      </c>
      <c r="G446" s="858"/>
    </row>
    <row r="447">
      <c r="A447" s="858"/>
      <c r="B447" s="858"/>
      <c r="C447" s="858"/>
      <c r="D447" s="1147"/>
      <c r="E447" s="1148" t="str">
        <f t="shared" ref="E447:F447" si="444">E446</f>
        <v/>
      </c>
      <c r="F447" s="1148" t="str">
        <f t="shared" si="444"/>
        <v/>
      </c>
      <c r="G447" s="858"/>
    </row>
    <row r="448">
      <c r="A448" s="858"/>
      <c r="B448" s="858"/>
      <c r="C448" s="858"/>
      <c r="D448" s="1147"/>
      <c r="E448" s="1148" t="str">
        <f t="shared" ref="E448:F448" si="445">E447</f>
        <v/>
      </c>
      <c r="F448" s="1148" t="str">
        <f t="shared" si="445"/>
        <v/>
      </c>
      <c r="G448" s="858"/>
    </row>
    <row r="449">
      <c r="A449" s="858"/>
      <c r="B449" s="858"/>
      <c r="C449" s="858"/>
      <c r="D449" s="1147"/>
      <c r="E449" s="1148" t="str">
        <f t="shared" ref="E449:F449" si="446">E448</f>
        <v/>
      </c>
      <c r="F449" s="1148" t="str">
        <f t="shared" si="446"/>
        <v/>
      </c>
      <c r="G449" s="858"/>
    </row>
    <row r="450">
      <c r="A450" s="858"/>
      <c r="B450" s="858"/>
      <c r="C450" s="858"/>
      <c r="D450" s="1147"/>
      <c r="E450" s="1148" t="str">
        <f t="shared" ref="E450:F450" si="447">E449</f>
        <v/>
      </c>
      <c r="F450" s="1148" t="str">
        <f t="shared" si="447"/>
        <v/>
      </c>
      <c r="G450" s="858"/>
    </row>
    <row r="451">
      <c r="A451" s="858"/>
      <c r="B451" s="858"/>
      <c r="C451" s="858"/>
      <c r="D451" s="1147"/>
      <c r="E451" s="1148" t="str">
        <f t="shared" ref="E451:F451" si="448">E450</f>
        <v/>
      </c>
      <c r="F451" s="1148" t="str">
        <f t="shared" si="448"/>
        <v/>
      </c>
      <c r="G451" s="858"/>
    </row>
    <row r="452">
      <c r="A452" s="858"/>
      <c r="B452" s="858"/>
      <c r="C452" s="858"/>
      <c r="D452" s="1147"/>
      <c r="E452" s="1148" t="str">
        <f t="shared" ref="E452:F452" si="449">E451</f>
        <v/>
      </c>
      <c r="F452" s="1148" t="str">
        <f t="shared" si="449"/>
        <v/>
      </c>
      <c r="G452" s="858"/>
    </row>
    <row r="453">
      <c r="A453" s="858"/>
      <c r="B453" s="858"/>
      <c r="C453" s="858"/>
      <c r="D453" s="1147"/>
      <c r="E453" s="1148" t="str">
        <f t="shared" ref="E453:F453" si="450">E452</f>
        <v/>
      </c>
      <c r="F453" s="1148" t="str">
        <f t="shared" si="450"/>
        <v/>
      </c>
      <c r="G453" s="858"/>
    </row>
    <row r="454">
      <c r="A454" s="858"/>
      <c r="B454" s="858"/>
      <c r="C454" s="858"/>
      <c r="D454" s="1147"/>
      <c r="E454" s="1148" t="str">
        <f t="shared" ref="E454:F454" si="451">E453</f>
        <v/>
      </c>
      <c r="F454" s="1148" t="str">
        <f t="shared" si="451"/>
        <v/>
      </c>
      <c r="G454" s="858"/>
    </row>
    <row r="455">
      <c r="A455" s="858"/>
      <c r="B455" s="858"/>
      <c r="C455" s="858"/>
      <c r="D455" s="1147"/>
      <c r="E455" s="1148" t="str">
        <f t="shared" ref="E455:F455" si="452">E454</f>
        <v/>
      </c>
      <c r="F455" s="1148" t="str">
        <f t="shared" si="452"/>
        <v/>
      </c>
      <c r="G455" s="858"/>
    </row>
    <row r="456">
      <c r="A456" s="858"/>
      <c r="B456" s="858"/>
      <c r="C456" s="858"/>
      <c r="D456" s="1147"/>
      <c r="E456" s="1148" t="str">
        <f t="shared" ref="E456:F456" si="453">E455</f>
        <v/>
      </c>
      <c r="F456" s="1148" t="str">
        <f t="shared" si="453"/>
        <v/>
      </c>
      <c r="G456" s="858"/>
    </row>
    <row r="457">
      <c r="A457" s="858"/>
      <c r="B457" s="858"/>
      <c r="C457" s="858"/>
      <c r="D457" s="1147"/>
      <c r="E457" s="1148" t="str">
        <f t="shared" ref="E457:F457" si="454">E456</f>
        <v/>
      </c>
      <c r="F457" s="1148" t="str">
        <f t="shared" si="454"/>
        <v/>
      </c>
      <c r="G457" s="858"/>
    </row>
    <row r="458">
      <c r="A458" s="858"/>
      <c r="B458" s="858"/>
      <c r="C458" s="858"/>
      <c r="D458" s="1147"/>
      <c r="E458" s="1148" t="str">
        <f t="shared" ref="E458:F458" si="455">E457</f>
        <v/>
      </c>
      <c r="F458" s="1148" t="str">
        <f t="shared" si="455"/>
        <v/>
      </c>
      <c r="G458" s="858"/>
    </row>
    <row r="459">
      <c r="A459" s="858"/>
      <c r="B459" s="858"/>
      <c r="C459" s="858"/>
      <c r="D459" s="1147"/>
      <c r="E459" s="1148" t="str">
        <f t="shared" ref="E459:F459" si="456">E458</f>
        <v/>
      </c>
      <c r="F459" s="1148" t="str">
        <f t="shared" si="456"/>
        <v/>
      </c>
      <c r="G459" s="858"/>
    </row>
    <row r="460">
      <c r="A460" s="858"/>
      <c r="B460" s="858"/>
      <c r="C460" s="858"/>
      <c r="D460" s="1147"/>
      <c r="E460" s="1148" t="str">
        <f t="shared" ref="E460:F460" si="457">E459</f>
        <v/>
      </c>
      <c r="F460" s="1148" t="str">
        <f t="shared" si="457"/>
        <v/>
      </c>
      <c r="G460" s="858"/>
    </row>
    <row r="461">
      <c r="A461" s="858"/>
      <c r="B461" s="858"/>
      <c r="C461" s="858"/>
      <c r="D461" s="1147"/>
      <c r="E461" s="1148" t="str">
        <f t="shared" ref="E461:F461" si="458">E460</f>
        <v/>
      </c>
      <c r="F461" s="1148" t="str">
        <f t="shared" si="458"/>
        <v/>
      </c>
      <c r="G461" s="858"/>
    </row>
    <row r="462">
      <c r="A462" s="858"/>
      <c r="B462" s="858"/>
      <c r="C462" s="858"/>
      <c r="D462" s="1147"/>
      <c r="E462" s="1148" t="str">
        <f t="shared" ref="E462:F462" si="459">E461</f>
        <v/>
      </c>
      <c r="F462" s="1148" t="str">
        <f t="shared" si="459"/>
        <v/>
      </c>
      <c r="G462" s="858"/>
    </row>
    <row r="463">
      <c r="A463" s="858"/>
      <c r="B463" s="858"/>
      <c r="C463" s="858"/>
      <c r="D463" s="1147"/>
      <c r="E463" s="1148" t="str">
        <f t="shared" ref="E463:F463" si="460">E462</f>
        <v/>
      </c>
      <c r="F463" s="1148" t="str">
        <f t="shared" si="460"/>
        <v/>
      </c>
      <c r="G463" s="858"/>
    </row>
    <row r="464">
      <c r="A464" s="858"/>
      <c r="B464" s="858"/>
      <c r="C464" s="858"/>
      <c r="D464" s="1147"/>
      <c r="E464" s="1148" t="str">
        <f t="shared" ref="E464:F464" si="461">E463</f>
        <v/>
      </c>
      <c r="F464" s="1148" t="str">
        <f t="shared" si="461"/>
        <v/>
      </c>
      <c r="G464" s="858"/>
    </row>
    <row r="465">
      <c r="A465" s="858"/>
      <c r="B465" s="858"/>
      <c r="C465" s="858"/>
      <c r="D465" s="1147"/>
      <c r="E465" s="1148" t="str">
        <f t="shared" ref="E465:F465" si="462">E464</f>
        <v/>
      </c>
      <c r="F465" s="1148" t="str">
        <f t="shared" si="462"/>
        <v/>
      </c>
      <c r="G465" s="858"/>
    </row>
    <row r="466">
      <c r="A466" s="858"/>
      <c r="B466" s="858"/>
      <c r="C466" s="858"/>
      <c r="D466" s="1147"/>
      <c r="E466" s="1148" t="str">
        <f t="shared" ref="E466:F466" si="463">E465</f>
        <v/>
      </c>
      <c r="F466" s="1148" t="str">
        <f t="shared" si="463"/>
        <v/>
      </c>
      <c r="G466" s="858"/>
    </row>
    <row r="467">
      <c r="A467" s="858"/>
      <c r="B467" s="858"/>
      <c r="C467" s="858"/>
      <c r="D467" s="1147"/>
      <c r="E467" s="1148" t="str">
        <f t="shared" ref="E467:F467" si="464">E466</f>
        <v/>
      </c>
      <c r="F467" s="1148" t="str">
        <f t="shared" si="464"/>
        <v/>
      </c>
      <c r="G467" s="858"/>
    </row>
    <row r="468">
      <c r="A468" s="858"/>
      <c r="B468" s="858"/>
      <c r="C468" s="858"/>
      <c r="D468" s="1147"/>
      <c r="E468" s="1148" t="str">
        <f t="shared" ref="E468:F468" si="465">E467</f>
        <v/>
      </c>
      <c r="F468" s="1148" t="str">
        <f t="shared" si="465"/>
        <v/>
      </c>
      <c r="G468" s="858"/>
    </row>
    <row r="469">
      <c r="A469" s="858"/>
      <c r="B469" s="858"/>
      <c r="C469" s="858"/>
      <c r="D469" s="1147"/>
      <c r="E469" s="1148" t="str">
        <f t="shared" ref="E469:F469" si="466">E468</f>
        <v/>
      </c>
      <c r="F469" s="1148" t="str">
        <f t="shared" si="466"/>
        <v/>
      </c>
      <c r="G469" s="858"/>
    </row>
    <row r="470">
      <c r="A470" s="858"/>
      <c r="B470" s="858"/>
      <c r="C470" s="858"/>
      <c r="D470" s="1147"/>
      <c r="E470" s="1148" t="str">
        <f t="shared" ref="E470:F470" si="467">E469</f>
        <v/>
      </c>
      <c r="F470" s="1148" t="str">
        <f t="shared" si="467"/>
        <v/>
      </c>
      <c r="G470" s="858"/>
    </row>
    <row r="471">
      <c r="A471" s="858"/>
      <c r="B471" s="858"/>
      <c r="C471" s="858"/>
      <c r="D471" s="1147"/>
      <c r="E471" s="1148" t="str">
        <f t="shared" ref="E471:F471" si="468">E470</f>
        <v/>
      </c>
      <c r="F471" s="1148" t="str">
        <f t="shared" si="468"/>
        <v/>
      </c>
      <c r="G471" s="858"/>
    </row>
    <row r="472">
      <c r="A472" s="858"/>
      <c r="B472" s="858"/>
      <c r="C472" s="858"/>
      <c r="D472" s="1147"/>
      <c r="E472" s="1148" t="str">
        <f t="shared" ref="E472:F472" si="469">E471</f>
        <v/>
      </c>
      <c r="F472" s="1148" t="str">
        <f t="shared" si="469"/>
        <v/>
      </c>
      <c r="G472" s="858"/>
    </row>
    <row r="473">
      <c r="A473" s="858"/>
      <c r="B473" s="858"/>
      <c r="C473" s="858"/>
      <c r="D473" s="1147"/>
      <c r="E473" s="1148" t="str">
        <f t="shared" ref="E473:F473" si="470">E472</f>
        <v/>
      </c>
      <c r="F473" s="1148" t="str">
        <f t="shared" si="470"/>
        <v/>
      </c>
      <c r="G473" s="858"/>
    </row>
    <row r="474">
      <c r="A474" s="858"/>
      <c r="B474" s="858"/>
      <c r="C474" s="858"/>
      <c r="D474" s="1147"/>
      <c r="E474" s="1148" t="str">
        <f t="shared" ref="E474:F474" si="471">E473</f>
        <v/>
      </c>
      <c r="F474" s="1148" t="str">
        <f t="shared" si="471"/>
        <v/>
      </c>
      <c r="G474" s="858"/>
    </row>
    <row r="475">
      <c r="A475" s="858"/>
      <c r="B475" s="858"/>
      <c r="C475" s="858"/>
      <c r="D475" s="1147"/>
      <c r="E475" s="1148" t="str">
        <f t="shared" ref="E475:F475" si="472">E474</f>
        <v/>
      </c>
      <c r="F475" s="1148" t="str">
        <f t="shared" si="472"/>
        <v/>
      </c>
      <c r="G475" s="858"/>
    </row>
    <row r="476">
      <c r="A476" s="858"/>
      <c r="B476" s="858"/>
      <c r="C476" s="858"/>
      <c r="D476" s="1147"/>
      <c r="E476" s="1148" t="str">
        <f t="shared" ref="E476:F476" si="473">E475</f>
        <v/>
      </c>
      <c r="F476" s="1148" t="str">
        <f t="shared" si="473"/>
        <v/>
      </c>
      <c r="G476" s="858"/>
    </row>
    <row r="477">
      <c r="A477" s="858"/>
      <c r="B477" s="858"/>
      <c r="C477" s="858"/>
      <c r="D477" s="1147"/>
      <c r="E477" s="1148" t="str">
        <f t="shared" ref="E477:F477" si="474">E476</f>
        <v/>
      </c>
      <c r="F477" s="1148" t="str">
        <f t="shared" si="474"/>
        <v/>
      </c>
      <c r="G477" s="858"/>
    </row>
    <row r="478">
      <c r="A478" s="858"/>
      <c r="B478" s="858"/>
      <c r="C478" s="858"/>
      <c r="D478" s="1147"/>
      <c r="E478" s="1148" t="str">
        <f t="shared" ref="E478:F478" si="475">E477</f>
        <v/>
      </c>
      <c r="F478" s="1148" t="str">
        <f t="shared" si="475"/>
        <v/>
      </c>
      <c r="G478" s="858"/>
    </row>
    <row r="479">
      <c r="A479" s="858"/>
      <c r="B479" s="858"/>
      <c r="C479" s="858"/>
      <c r="D479" s="1147"/>
      <c r="E479" s="1148" t="str">
        <f t="shared" ref="E479:F479" si="476">E478</f>
        <v/>
      </c>
      <c r="F479" s="1148" t="str">
        <f t="shared" si="476"/>
        <v/>
      </c>
      <c r="G479" s="858"/>
    </row>
    <row r="480">
      <c r="A480" s="858"/>
      <c r="B480" s="858"/>
      <c r="C480" s="858"/>
      <c r="D480" s="1147"/>
      <c r="E480" s="1148" t="str">
        <f t="shared" ref="E480:F480" si="477">E479</f>
        <v/>
      </c>
      <c r="F480" s="1148" t="str">
        <f t="shared" si="477"/>
        <v/>
      </c>
      <c r="G480" s="858"/>
    </row>
    <row r="481">
      <c r="A481" s="858"/>
      <c r="B481" s="858"/>
      <c r="C481" s="858"/>
      <c r="D481" s="1147"/>
      <c r="E481" s="1148" t="str">
        <f t="shared" ref="E481:F481" si="478">E480</f>
        <v/>
      </c>
      <c r="F481" s="1148" t="str">
        <f t="shared" si="478"/>
        <v/>
      </c>
      <c r="G481" s="858"/>
    </row>
    <row r="482">
      <c r="A482" s="858"/>
      <c r="B482" s="858"/>
      <c r="C482" s="858"/>
      <c r="D482" s="1147"/>
      <c r="E482" s="1148" t="str">
        <f t="shared" ref="E482:F482" si="479">E481</f>
        <v/>
      </c>
      <c r="F482" s="1148" t="str">
        <f t="shared" si="479"/>
        <v/>
      </c>
      <c r="G482" s="858"/>
    </row>
    <row r="483">
      <c r="A483" s="858"/>
      <c r="B483" s="858"/>
      <c r="C483" s="858"/>
      <c r="D483" s="1147"/>
      <c r="E483" s="1148" t="str">
        <f t="shared" ref="E483:F483" si="480">E482</f>
        <v/>
      </c>
      <c r="F483" s="1148" t="str">
        <f t="shared" si="480"/>
        <v/>
      </c>
      <c r="G483" s="858"/>
    </row>
    <row r="484">
      <c r="A484" s="858"/>
      <c r="B484" s="858"/>
      <c r="C484" s="858"/>
      <c r="D484" s="1147"/>
      <c r="E484" s="1148" t="str">
        <f t="shared" ref="E484:F484" si="481">E483</f>
        <v/>
      </c>
      <c r="F484" s="1148" t="str">
        <f t="shared" si="481"/>
        <v/>
      </c>
      <c r="G484" s="858"/>
    </row>
    <row r="485">
      <c r="A485" s="858"/>
      <c r="B485" s="858"/>
      <c r="C485" s="858"/>
      <c r="D485" s="1147"/>
      <c r="E485" s="1148" t="str">
        <f t="shared" ref="E485:F485" si="482">E484</f>
        <v/>
      </c>
      <c r="F485" s="1148" t="str">
        <f t="shared" si="482"/>
        <v/>
      </c>
      <c r="G485" s="858"/>
    </row>
    <row r="486">
      <c r="A486" s="858"/>
      <c r="B486" s="858"/>
      <c r="C486" s="858"/>
      <c r="D486" s="1147"/>
      <c r="E486" s="1148" t="str">
        <f t="shared" ref="E486:F486" si="483">E485</f>
        <v/>
      </c>
      <c r="F486" s="1148" t="str">
        <f t="shared" si="483"/>
        <v/>
      </c>
      <c r="G486" s="858"/>
    </row>
    <row r="487">
      <c r="A487" s="858"/>
      <c r="B487" s="858"/>
      <c r="C487" s="858"/>
      <c r="D487" s="1147"/>
      <c r="E487" s="1148" t="str">
        <f t="shared" ref="E487:F487" si="484">E486</f>
        <v/>
      </c>
      <c r="F487" s="1148" t="str">
        <f t="shared" si="484"/>
        <v/>
      </c>
      <c r="G487" s="858"/>
    </row>
    <row r="488">
      <c r="A488" s="858"/>
      <c r="B488" s="858"/>
      <c r="C488" s="858"/>
      <c r="D488" s="1147"/>
      <c r="E488" s="1148" t="str">
        <f t="shared" ref="E488:F488" si="485">E487</f>
        <v/>
      </c>
      <c r="F488" s="1148" t="str">
        <f t="shared" si="485"/>
        <v/>
      </c>
      <c r="G488" s="858"/>
    </row>
    <row r="489">
      <c r="A489" s="858"/>
      <c r="B489" s="858"/>
      <c r="C489" s="858"/>
      <c r="D489" s="1147"/>
      <c r="E489" s="1148" t="str">
        <f t="shared" ref="E489:F489" si="486">E488</f>
        <v/>
      </c>
      <c r="F489" s="1148" t="str">
        <f t="shared" si="486"/>
        <v/>
      </c>
      <c r="G489" s="858"/>
    </row>
    <row r="490">
      <c r="A490" s="858"/>
      <c r="B490" s="858"/>
      <c r="C490" s="858"/>
      <c r="D490" s="1147"/>
      <c r="E490" s="1148" t="str">
        <f t="shared" ref="E490:F490" si="487">E489</f>
        <v/>
      </c>
      <c r="F490" s="1148" t="str">
        <f t="shared" si="487"/>
        <v/>
      </c>
      <c r="G490" s="858"/>
    </row>
    <row r="491">
      <c r="A491" s="858"/>
      <c r="B491" s="858"/>
      <c r="C491" s="858"/>
      <c r="D491" s="1147"/>
      <c r="E491" s="1148" t="str">
        <f t="shared" ref="E491:F491" si="488">E490</f>
        <v/>
      </c>
      <c r="F491" s="1148" t="str">
        <f t="shared" si="488"/>
        <v/>
      </c>
      <c r="G491" s="858"/>
    </row>
    <row r="492">
      <c r="A492" s="858"/>
      <c r="B492" s="858"/>
      <c r="C492" s="858"/>
      <c r="D492" s="1147"/>
      <c r="E492" s="1148" t="str">
        <f t="shared" ref="E492:F492" si="489">E491</f>
        <v/>
      </c>
      <c r="F492" s="1148" t="str">
        <f t="shared" si="489"/>
        <v/>
      </c>
      <c r="G492" s="858"/>
    </row>
    <row r="493">
      <c r="A493" s="858"/>
      <c r="B493" s="858"/>
      <c r="C493" s="858"/>
      <c r="D493" s="1147"/>
      <c r="E493" s="1148" t="str">
        <f t="shared" ref="E493:F493" si="490">E492</f>
        <v/>
      </c>
      <c r="F493" s="1148" t="str">
        <f t="shared" si="490"/>
        <v/>
      </c>
      <c r="G493" s="858"/>
    </row>
    <row r="494">
      <c r="A494" s="858"/>
      <c r="B494" s="858"/>
      <c r="C494" s="858"/>
      <c r="D494" s="1147"/>
      <c r="E494" s="1148" t="str">
        <f t="shared" ref="E494:F494" si="491">E493</f>
        <v/>
      </c>
      <c r="F494" s="1148" t="str">
        <f t="shared" si="491"/>
        <v/>
      </c>
      <c r="G494" s="858"/>
    </row>
    <row r="495">
      <c r="A495" s="858"/>
      <c r="B495" s="858"/>
      <c r="C495" s="858"/>
      <c r="D495" s="1147"/>
      <c r="E495" s="1148" t="str">
        <f t="shared" ref="E495:F495" si="492">E494</f>
        <v/>
      </c>
      <c r="F495" s="1148" t="str">
        <f t="shared" si="492"/>
        <v/>
      </c>
      <c r="G495" s="858"/>
    </row>
    <row r="496">
      <c r="A496" s="858"/>
      <c r="B496" s="858"/>
      <c r="C496" s="858"/>
      <c r="D496" s="1147"/>
      <c r="E496" s="1148" t="str">
        <f t="shared" ref="E496:F496" si="493">E495</f>
        <v/>
      </c>
      <c r="F496" s="1148" t="str">
        <f t="shared" si="493"/>
        <v/>
      </c>
      <c r="G496" s="858"/>
    </row>
    <row r="497">
      <c r="A497" s="858"/>
      <c r="B497" s="858"/>
      <c r="C497" s="858"/>
      <c r="D497" s="1147"/>
      <c r="E497" s="1148" t="str">
        <f t="shared" ref="E497:F497" si="494">E496</f>
        <v/>
      </c>
      <c r="F497" s="1148" t="str">
        <f t="shared" si="494"/>
        <v/>
      </c>
      <c r="G497" s="858"/>
    </row>
    <row r="498">
      <c r="A498" s="858"/>
      <c r="B498" s="858"/>
      <c r="C498" s="858"/>
      <c r="D498" s="1147"/>
      <c r="E498" s="1148" t="str">
        <f t="shared" ref="E498:F498" si="495">E497</f>
        <v/>
      </c>
      <c r="F498" s="1148" t="str">
        <f t="shared" si="495"/>
        <v/>
      </c>
      <c r="G498" s="858"/>
    </row>
    <row r="499">
      <c r="A499" s="858"/>
      <c r="B499" s="858"/>
      <c r="C499" s="858"/>
      <c r="D499" s="1147"/>
      <c r="E499" s="1148" t="str">
        <f t="shared" ref="E499:F499" si="496">E498</f>
        <v/>
      </c>
      <c r="F499" s="1148" t="str">
        <f t="shared" si="496"/>
        <v/>
      </c>
      <c r="G499" s="858"/>
    </row>
    <row r="500">
      <c r="A500" s="858"/>
      <c r="B500" s="858"/>
      <c r="C500" s="858"/>
      <c r="D500" s="1147"/>
      <c r="E500" s="1148" t="str">
        <f t="shared" ref="E500:F500" si="497">E499</f>
        <v/>
      </c>
      <c r="F500" s="1148" t="str">
        <f t="shared" si="497"/>
        <v/>
      </c>
      <c r="G500" s="858"/>
    </row>
    <row r="501">
      <c r="A501" s="858"/>
      <c r="B501" s="858"/>
      <c r="C501" s="858"/>
      <c r="D501" s="1147"/>
      <c r="E501" s="1148" t="str">
        <f t="shared" ref="E501:F501" si="498">E500</f>
        <v/>
      </c>
      <c r="F501" s="1148" t="str">
        <f t="shared" si="498"/>
        <v/>
      </c>
      <c r="G501" s="858"/>
    </row>
    <row r="502">
      <c r="A502" s="858"/>
      <c r="B502" s="858"/>
      <c r="C502" s="858"/>
      <c r="D502" s="1147"/>
      <c r="E502" s="1148" t="str">
        <f t="shared" ref="E502:F502" si="499">E501</f>
        <v/>
      </c>
      <c r="F502" s="1148" t="str">
        <f t="shared" si="499"/>
        <v/>
      </c>
      <c r="G502" s="858"/>
    </row>
    <row r="503">
      <c r="A503" s="858"/>
      <c r="B503" s="858"/>
      <c r="C503" s="858"/>
      <c r="D503" s="1147"/>
      <c r="E503" s="1148" t="str">
        <f t="shared" ref="E503:F503" si="500">E502</f>
        <v/>
      </c>
      <c r="F503" s="1148" t="str">
        <f t="shared" si="500"/>
        <v/>
      </c>
      <c r="G503" s="858"/>
    </row>
    <row r="504">
      <c r="A504" s="858"/>
      <c r="B504" s="858"/>
      <c r="C504" s="858"/>
      <c r="D504" s="1147"/>
      <c r="E504" s="1148" t="str">
        <f t="shared" ref="E504:F504" si="501">E503</f>
        <v/>
      </c>
      <c r="F504" s="1148" t="str">
        <f t="shared" si="501"/>
        <v/>
      </c>
      <c r="G504" s="858"/>
    </row>
    <row r="505">
      <c r="A505" s="858"/>
      <c r="B505" s="858"/>
      <c r="C505" s="858"/>
      <c r="D505" s="1147"/>
      <c r="E505" s="1148" t="str">
        <f t="shared" ref="E505:F505" si="502">E504</f>
        <v/>
      </c>
      <c r="F505" s="1148" t="str">
        <f t="shared" si="502"/>
        <v/>
      </c>
      <c r="G505" s="858"/>
    </row>
    <row r="506">
      <c r="A506" s="858"/>
      <c r="B506" s="858"/>
      <c r="C506" s="858"/>
      <c r="D506" s="1147"/>
      <c r="E506" s="1148" t="str">
        <f t="shared" ref="E506:F506" si="503">E505</f>
        <v/>
      </c>
      <c r="F506" s="1148" t="str">
        <f t="shared" si="503"/>
        <v/>
      </c>
      <c r="G506" s="858"/>
    </row>
    <row r="507">
      <c r="A507" s="858"/>
      <c r="B507" s="858"/>
      <c r="C507" s="858"/>
      <c r="D507" s="1147"/>
      <c r="E507" s="1148" t="str">
        <f t="shared" ref="E507:F507" si="504">E506</f>
        <v/>
      </c>
      <c r="F507" s="1148" t="str">
        <f t="shared" si="504"/>
        <v/>
      </c>
      <c r="G507" s="858"/>
    </row>
    <row r="508">
      <c r="A508" s="858"/>
      <c r="B508" s="858"/>
      <c r="C508" s="858"/>
      <c r="D508" s="1147"/>
      <c r="E508" s="1148" t="str">
        <f t="shared" ref="E508:F508" si="505">E507</f>
        <v/>
      </c>
      <c r="F508" s="1148" t="str">
        <f t="shared" si="505"/>
        <v/>
      </c>
      <c r="G508" s="858"/>
    </row>
    <row r="509">
      <c r="A509" s="858"/>
      <c r="B509" s="858"/>
      <c r="C509" s="858"/>
      <c r="D509" s="1147"/>
      <c r="E509" s="1148" t="str">
        <f t="shared" ref="E509:F509" si="506">E508</f>
        <v/>
      </c>
      <c r="F509" s="1148" t="str">
        <f t="shared" si="506"/>
        <v/>
      </c>
      <c r="G509" s="858"/>
    </row>
    <row r="510">
      <c r="A510" s="858"/>
      <c r="B510" s="858"/>
      <c r="C510" s="858"/>
      <c r="D510" s="1147"/>
      <c r="E510" s="1148" t="str">
        <f t="shared" ref="E510:F510" si="507">E509</f>
        <v/>
      </c>
      <c r="F510" s="1148" t="str">
        <f t="shared" si="507"/>
        <v/>
      </c>
      <c r="G510" s="858"/>
    </row>
    <row r="511">
      <c r="A511" s="858"/>
      <c r="B511" s="858"/>
      <c r="C511" s="858"/>
      <c r="D511" s="1147"/>
      <c r="E511" s="1148" t="str">
        <f t="shared" ref="E511:F511" si="508">E510</f>
        <v/>
      </c>
      <c r="F511" s="1148" t="str">
        <f t="shared" si="508"/>
        <v/>
      </c>
      <c r="G511" s="858"/>
    </row>
    <row r="512">
      <c r="A512" s="858"/>
      <c r="B512" s="858"/>
      <c r="C512" s="858"/>
      <c r="D512" s="1147"/>
      <c r="E512" s="1148" t="str">
        <f t="shared" ref="E512:F512" si="509">E511</f>
        <v/>
      </c>
      <c r="F512" s="1148" t="str">
        <f t="shared" si="509"/>
        <v/>
      </c>
      <c r="G512" s="858"/>
    </row>
    <row r="513">
      <c r="A513" s="858"/>
      <c r="B513" s="858"/>
      <c r="C513" s="858"/>
      <c r="D513" s="1147"/>
      <c r="E513" s="1148" t="str">
        <f t="shared" ref="E513:F513" si="510">E512</f>
        <v/>
      </c>
      <c r="F513" s="1148" t="str">
        <f t="shared" si="510"/>
        <v/>
      </c>
      <c r="G513" s="858"/>
    </row>
    <row r="514">
      <c r="A514" s="858"/>
      <c r="B514" s="858"/>
      <c r="C514" s="858"/>
      <c r="D514" s="1147"/>
      <c r="E514" s="1148" t="str">
        <f t="shared" ref="E514:F514" si="511">E513</f>
        <v/>
      </c>
      <c r="F514" s="1148" t="str">
        <f t="shared" si="511"/>
        <v/>
      </c>
      <c r="G514" s="858"/>
    </row>
    <row r="515">
      <c r="A515" s="858"/>
      <c r="B515" s="858"/>
      <c r="C515" s="858"/>
      <c r="D515" s="1147"/>
      <c r="E515" s="1148" t="str">
        <f t="shared" ref="E515:F515" si="512">E514</f>
        <v/>
      </c>
      <c r="F515" s="1148" t="str">
        <f t="shared" si="512"/>
        <v/>
      </c>
      <c r="G515" s="858"/>
    </row>
    <row r="516">
      <c r="A516" s="858"/>
      <c r="B516" s="858"/>
      <c r="C516" s="858"/>
      <c r="D516" s="1147"/>
      <c r="E516" s="1148" t="str">
        <f t="shared" ref="E516:F516" si="513">E515</f>
        <v/>
      </c>
      <c r="F516" s="1148" t="str">
        <f t="shared" si="513"/>
        <v/>
      </c>
      <c r="G516" s="858"/>
    </row>
    <row r="517">
      <c r="A517" s="858"/>
      <c r="B517" s="858"/>
      <c r="C517" s="858"/>
      <c r="D517" s="1147"/>
      <c r="E517" s="1148" t="str">
        <f t="shared" ref="E517:F517" si="514">E516</f>
        <v/>
      </c>
      <c r="F517" s="1148" t="str">
        <f t="shared" si="514"/>
        <v/>
      </c>
      <c r="G517" s="858"/>
    </row>
    <row r="518">
      <c r="A518" s="858"/>
      <c r="B518" s="858"/>
      <c r="C518" s="858"/>
      <c r="D518" s="1147"/>
      <c r="E518" s="1148" t="str">
        <f t="shared" ref="E518:F518" si="515">E517</f>
        <v/>
      </c>
      <c r="F518" s="1148" t="str">
        <f t="shared" si="515"/>
        <v/>
      </c>
      <c r="G518" s="858"/>
    </row>
    <row r="519">
      <c r="A519" s="858"/>
      <c r="B519" s="858"/>
      <c r="C519" s="858"/>
      <c r="D519" s="1147"/>
      <c r="E519" s="1148" t="str">
        <f t="shared" ref="E519:F519" si="516">E518</f>
        <v/>
      </c>
      <c r="F519" s="1148" t="str">
        <f t="shared" si="516"/>
        <v/>
      </c>
      <c r="G519" s="858"/>
    </row>
    <row r="520">
      <c r="A520" s="858"/>
      <c r="B520" s="858"/>
      <c r="C520" s="858"/>
      <c r="D520" s="1147"/>
      <c r="E520" s="1148" t="str">
        <f t="shared" ref="E520:F520" si="517">E519</f>
        <v/>
      </c>
      <c r="F520" s="1148" t="str">
        <f t="shared" si="517"/>
        <v/>
      </c>
      <c r="G520" s="858"/>
    </row>
    <row r="521">
      <c r="A521" s="858"/>
      <c r="B521" s="858"/>
      <c r="C521" s="858"/>
      <c r="D521" s="1147"/>
      <c r="E521" s="1148" t="str">
        <f t="shared" ref="E521:F521" si="518">E520</f>
        <v/>
      </c>
      <c r="F521" s="1148" t="str">
        <f t="shared" si="518"/>
        <v/>
      </c>
      <c r="G521" s="858"/>
    </row>
    <row r="522">
      <c r="A522" s="858"/>
      <c r="B522" s="858"/>
      <c r="C522" s="858"/>
      <c r="D522" s="1147"/>
      <c r="E522" s="1148" t="str">
        <f t="shared" ref="E522:F522" si="519">E521</f>
        <v/>
      </c>
      <c r="F522" s="1148" t="str">
        <f t="shared" si="519"/>
        <v/>
      </c>
      <c r="G522" s="858"/>
    </row>
    <row r="523">
      <c r="A523" s="858"/>
      <c r="B523" s="858"/>
      <c r="C523" s="858"/>
      <c r="D523" s="1147"/>
      <c r="E523" s="1148" t="str">
        <f t="shared" ref="E523:F523" si="520">E522</f>
        <v/>
      </c>
      <c r="F523" s="1148" t="str">
        <f t="shared" si="520"/>
        <v/>
      </c>
      <c r="G523" s="858"/>
    </row>
    <row r="524">
      <c r="A524" s="858"/>
      <c r="B524" s="858"/>
      <c r="C524" s="858"/>
      <c r="D524" s="1147"/>
      <c r="E524" s="1148" t="str">
        <f t="shared" ref="E524:F524" si="521">E523</f>
        <v/>
      </c>
      <c r="F524" s="1148" t="str">
        <f t="shared" si="521"/>
        <v/>
      </c>
      <c r="G524" s="858"/>
    </row>
    <row r="525">
      <c r="A525" s="858"/>
      <c r="B525" s="858"/>
      <c r="C525" s="858"/>
      <c r="D525" s="1147"/>
      <c r="E525" s="1148" t="str">
        <f t="shared" ref="E525:F525" si="522">E524</f>
        <v/>
      </c>
      <c r="F525" s="1148" t="str">
        <f t="shared" si="522"/>
        <v/>
      </c>
      <c r="G525" s="858"/>
    </row>
    <row r="526">
      <c r="A526" s="858"/>
      <c r="B526" s="858"/>
      <c r="C526" s="858"/>
      <c r="D526" s="1147"/>
      <c r="E526" s="1148" t="str">
        <f t="shared" ref="E526:F526" si="523">E525</f>
        <v/>
      </c>
      <c r="F526" s="1148" t="str">
        <f t="shared" si="523"/>
        <v/>
      </c>
      <c r="G526" s="858"/>
    </row>
    <row r="527">
      <c r="A527" s="858"/>
      <c r="B527" s="858"/>
      <c r="C527" s="858"/>
      <c r="D527" s="1147"/>
      <c r="E527" s="1148" t="str">
        <f t="shared" ref="E527:F527" si="524">E526</f>
        <v/>
      </c>
      <c r="F527" s="1148" t="str">
        <f t="shared" si="524"/>
        <v/>
      </c>
      <c r="G527" s="858"/>
    </row>
    <row r="528">
      <c r="A528" s="858"/>
      <c r="B528" s="858"/>
      <c r="C528" s="858"/>
      <c r="D528" s="1147"/>
      <c r="E528" s="1148" t="str">
        <f t="shared" ref="E528:F528" si="525">E527</f>
        <v/>
      </c>
      <c r="F528" s="1148" t="str">
        <f t="shared" si="525"/>
        <v/>
      </c>
      <c r="G528" s="858"/>
    </row>
    <row r="529">
      <c r="A529" s="858"/>
      <c r="B529" s="858"/>
      <c r="C529" s="858"/>
      <c r="D529" s="1147"/>
      <c r="E529" s="1148" t="str">
        <f t="shared" ref="E529:F529" si="526">E528</f>
        <v/>
      </c>
      <c r="F529" s="1148" t="str">
        <f t="shared" si="526"/>
        <v/>
      </c>
      <c r="G529" s="858"/>
    </row>
    <row r="530">
      <c r="A530" s="858"/>
      <c r="B530" s="858"/>
      <c r="C530" s="858"/>
      <c r="D530" s="1147"/>
      <c r="E530" s="1148" t="str">
        <f t="shared" ref="E530:F530" si="527">E529</f>
        <v/>
      </c>
      <c r="F530" s="1148" t="str">
        <f t="shared" si="527"/>
        <v/>
      </c>
      <c r="G530" s="858"/>
    </row>
    <row r="531">
      <c r="A531" s="858"/>
      <c r="B531" s="858"/>
      <c r="C531" s="858"/>
      <c r="D531" s="1147"/>
      <c r="E531" s="1148" t="str">
        <f t="shared" ref="E531:F531" si="528">E530</f>
        <v/>
      </c>
      <c r="F531" s="1148" t="str">
        <f t="shared" si="528"/>
        <v/>
      </c>
      <c r="G531" s="858"/>
    </row>
    <row r="532">
      <c r="A532" s="858"/>
      <c r="B532" s="858"/>
      <c r="C532" s="858"/>
      <c r="D532" s="1147"/>
      <c r="E532" s="1148" t="str">
        <f t="shared" ref="E532:F532" si="529">E531</f>
        <v/>
      </c>
      <c r="F532" s="1148" t="str">
        <f t="shared" si="529"/>
        <v/>
      </c>
      <c r="G532" s="858"/>
    </row>
    <row r="533">
      <c r="A533" s="858"/>
      <c r="B533" s="858"/>
      <c r="C533" s="858"/>
      <c r="D533" s="1147"/>
      <c r="E533" s="1148" t="str">
        <f t="shared" ref="E533:F533" si="530">E532</f>
        <v/>
      </c>
      <c r="F533" s="1148" t="str">
        <f t="shared" si="530"/>
        <v/>
      </c>
      <c r="G533" s="858"/>
    </row>
    <row r="534">
      <c r="A534" s="858"/>
      <c r="B534" s="858"/>
      <c r="C534" s="858"/>
      <c r="D534" s="1147"/>
      <c r="E534" s="1148" t="str">
        <f t="shared" ref="E534:F534" si="531">E533</f>
        <v/>
      </c>
      <c r="F534" s="1148" t="str">
        <f t="shared" si="531"/>
        <v/>
      </c>
      <c r="G534" s="858"/>
    </row>
    <row r="535">
      <c r="A535" s="858"/>
      <c r="B535" s="858"/>
      <c r="C535" s="858"/>
      <c r="D535" s="1147"/>
      <c r="E535" s="1148" t="str">
        <f t="shared" ref="E535:F535" si="532">E534</f>
        <v/>
      </c>
      <c r="F535" s="1148" t="str">
        <f t="shared" si="532"/>
        <v/>
      </c>
      <c r="G535" s="858"/>
    </row>
    <row r="536">
      <c r="A536" s="858"/>
      <c r="B536" s="858"/>
      <c r="C536" s="858"/>
      <c r="D536" s="1147"/>
      <c r="E536" s="1148" t="str">
        <f t="shared" ref="E536:F536" si="533">E535</f>
        <v/>
      </c>
      <c r="F536" s="1148" t="str">
        <f t="shared" si="533"/>
        <v/>
      </c>
      <c r="G536" s="858"/>
    </row>
    <row r="537">
      <c r="A537" s="858"/>
      <c r="B537" s="858"/>
      <c r="C537" s="858"/>
      <c r="D537" s="1147"/>
      <c r="E537" s="1148" t="str">
        <f t="shared" ref="E537:F537" si="534">E536</f>
        <v/>
      </c>
      <c r="F537" s="1148" t="str">
        <f t="shared" si="534"/>
        <v/>
      </c>
      <c r="G537" s="858"/>
    </row>
    <row r="538">
      <c r="A538" s="858"/>
      <c r="B538" s="858"/>
      <c r="C538" s="858"/>
      <c r="D538" s="1147"/>
      <c r="E538" s="1148" t="str">
        <f t="shared" ref="E538:F538" si="535">E537</f>
        <v/>
      </c>
      <c r="F538" s="1148" t="str">
        <f t="shared" si="535"/>
        <v/>
      </c>
      <c r="G538" s="858"/>
    </row>
    <row r="539">
      <c r="A539" s="858"/>
      <c r="B539" s="858"/>
      <c r="C539" s="858"/>
      <c r="D539" s="1147"/>
      <c r="E539" s="1148" t="str">
        <f t="shared" ref="E539:F539" si="536">E538</f>
        <v/>
      </c>
      <c r="F539" s="1148" t="str">
        <f t="shared" si="536"/>
        <v/>
      </c>
      <c r="G539" s="858"/>
    </row>
    <row r="540">
      <c r="A540" s="858"/>
      <c r="B540" s="858"/>
      <c r="C540" s="858"/>
      <c r="D540" s="1147"/>
      <c r="E540" s="1148" t="str">
        <f t="shared" ref="E540:F540" si="537">E539</f>
        <v/>
      </c>
      <c r="F540" s="1148" t="str">
        <f t="shared" si="537"/>
        <v/>
      </c>
      <c r="G540" s="858"/>
    </row>
    <row r="541">
      <c r="A541" s="858"/>
      <c r="B541" s="858"/>
      <c r="C541" s="858"/>
      <c r="D541" s="1147"/>
      <c r="E541" s="1148" t="str">
        <f t="shared" ref="E541:F541" si="538">E540</f>
        <v/>
      </c>
      <c r="F541" s="1148" t="str">
        <f t="shared" si="538"/>
        <v/>
      </c>
      <c r="G541" s="858"/>
    </row>
    <row r="542">
      <c r="A542" s="858"/>
      <c r="B542" s="858"/>
      <c r="C542" s="858"/>
      <c r="D542" s="1147"/>
      <c r="E542" s="1148" t="str">
        <f t="shared" ref="E542:F542" si="539">E541</f>
        <v/>
      </c>
      <c r="F542" s="1148" t="str">
        <f t="shared" si="539"/>
        <v/>
      </c>
      <c r="G542" s="858"/>
    </row>
    <row r="543">
      <c r="A543" s="858"/>
      <c r="B543" s="858"/>
      <c r="C543" s="858"/>
      <c r="D543" s="1147"/>
      <c r="E543" s="1148" t="str">
        <f t="shared" ref="E543:F543" si="540">E542</f>
        <v/>
      </c>
      <c r="F543" s="1148" t="str">
        <f t="shared" si="540"/>
        <v/>
      </c>
      <c r="G543" s="858"/>
    </row>
    <row r="544">
      <c r="A544" s="858"/>
      <c r="B544" s="858"/>
      <c r="C544" s="858"/>
      <c r="D544" s="1147"/>
      <c r="E544" s="1148" t="str">
        <f t="shared" ref="E544:F544" si="541">E543</f>
        <v/>
      </c>
      <c r="F544" s="1148" t="str">
        <f t="shared" si="541"/>
        <v/>
      </c>
      <c r="G544" s="858"/>
    </row>
    <row r="545">
      <c r="A545" s="858"/>
      <c r="B545" s="858"/>
      <c r="C545" s="858"/>
      <c r="D545" s="1147"/>
      <c r="E545" s="1148" t="str">
        <f t="shared" ref="E545:F545" si="542">E544</f>
        <v/>
      </c>
      <c r="F545" s="1148" t="str">
        <f t="shared" si="542"/>
        <v/>
      </c>
      <c r="G545" s="858"/>
    </row>
    <row r="546">
      <c r="A546" s="858"/>
      <c r="B546" s="858"/>
      <c r="C546" s="858"/>
      <c r="D546" s="1147"/>
      <c r="E546" s="1148" t="str">
        <f t="shared" ref="E546:F546" si="543">E545</f>
        <v/>
      </c>
      <c r="F546" s="1148" t="str">
        <f t="shared" si="543"/>
        <v/>
      </c>
      <c r="G546" s="858"/>
    </row>
    <row r="547">
      <c r="A547" s="858"/>
      <c r="B547" s="858"/>
      <c r="C547" s="858"/>
      <c r="D547" s="1147"/>
      <c r="E547" s="1148" t="str">
        <f t="shared" ref="E547:F547" si="544">E546</f>
        <v/>
      </c>
      <c r="F547" s="1148" t="str">
        <f t="shared" si="544"/>
        <v/>
      </c>
      <c r="G547" s="858"/>
    </row>
    <row r="548">
      <c r="A548" s="858"/>
      <c r="B548" s="858"/>
      <c r="C548" s="858"/>
      <c r="D548" s="1147"/>
      <c r="E548" s="1148" t="str">
        <f t="shared" ref="E548:F548" si="545">E547</f>
        <v/>
      </c>
      <c r="F548" s="1148" t="str">
        <f t="shared" si="545"/>
        <v/>
      </c>
      <c r="G548" s="858"/>
    </row>
    <row r="549">
      <c r="A549" s="858"/>
      <c r="B549" s="858"/>
      <c r="C549" s="858"/>
      <c r="D549" s="1147"/>
      <c r="E549" s="1148" t="str">
        <f t="shared" ref="E549:F549" si="546">E548</f>
        <v/>
      </c>
      <c r="F549" s="1148" t="str">
        <f t="shared" si="546"/>
        <v/>
      </c>
      <c r="G549" s="858"/>
    </row>
    <row r="550">
      <c r="A550" s="858"/>
      <c r="B550" s="858"/>
      <c r="C550" s="858"/>
      <c r="D550" s="1147"/>
      <c r="E550" s="1148" t="str">
        <f t="shared" ref="E550:F550" si="547">E549</f>
        <v/>
      </c>
      <c r="F550" s="1148" t="str">
        <f t="shared" si="547"/>
        <v/>
      </c>
      <c r="G550" s="858"/>
    </row>
    <row r="551">
      <c r="A551" s="858"/>
      <c r="B551" s="858"/>
      <c r="C551" s="858"/>
      <c r="D551" s="1147"/>
      <c r="E551" s="1148" t="str">
        <f t="shared" ref="E551:F551" si="548">E550</f>
        <v/>
      </c>
      <c r="F551" s="1148" t="str">
        <f t="shared" si="548"/>
        <v/>
      </c>
      <c r="G551" s="858"/>
    </row>
    <row r="552">
      <c r="A552" s="858"/>
      <c r="B552" s="858"/>
      <c r="C552" s="858"/>
      <c r="D552" s="1147"/>
      <c r="E552" s="1148" t="str">
        <f t="shared" ref="E552:F552" si="549">E551</f>
        <v/>
      </c>
      <c r="F552" s="1148" t="str">
        <f t="shared" si="549"/>
        <v/>
      </c>
      <c r="G552" s="858"/>
    </row>
    <row r="553">
      <c r="A553" s="858"/>
      <c r="B553" s="858"/>
      <c r="C553" s="858"/>
      <c r="D553" s="1147"/>
      <c r="E553" s="1148" t="str">
        <f t="shared" ref="E553:F553" si="550">E552</f>
        <v/>
      </c>
      <c r="F553" s="1148" t="str">
        <f t="shared" si="550"/>
        <v/>
      </c>
      <c r="G553" s="858"/>
    </row>
    <row r="554">
      <c r="A554" s="858"/>
      <c r="B554" s="858"/>
      <c r="C554" s="858"/>
      <c r="D554" s="1147"/>
      <c r="E554" s="1148" t="str">
        <f t="shared" ref="E554:F554" si="551">E553</f>
        <v/>
      </c>
      <c r="F554" s="1148" t="str">
        <f t="shared" si="551"/>
        <v/>
      </c>
      <c r="G554" s="858"/>
    </row>
    <row r="555">
      <c r="A555" s="858"/>
      <c r="B555" s="858"/>
      <c r="C555" s="858"/>
      <c r="D555" s="1147"/>
      <c r="E555" s="1148" t="str">
        <f t="shared" ref="E555:F555" si="552">E554</f>
        <v/>
      </c>
      <c r="F555" s="1148" t="str">
        <f t="shared" si="552"/>
        <v/>
      </c>
      <c r="G555" s="858"/>
    </row>
    <row r="556">
      <c r="A556" s="858"/>
      <c r="B556" s="858"/>
      <c r="C556" s="858"/>
      <c r="D556" s="1147"/>
      <c r="E556" s="1148" t="str">
        <f t="shared" ref="E556:F556" si="553">E555</f>
        <v/>
      </c>
      <c r="F556" s="1148" t="str">
        <f t="shared" si="553"/>
        <v/>
      </c>
      <c r="G556" s="858"/>
    </row>
    <row r="557">
      <c r="A557" s="858"/>
      <c r="B557" s="858"/>
      <c r="C557" s="858"/>
      <c r="D557" s="1147"/>
      <c r="E557" s="1148" t="str">
        <f t="shared" ref="E557:F557" si="554">E556</f>
        <v/>
      </c>
      <c r="F557" s="1148" t="str">
        <f t="shared" si="554"/>
        <v/>
      </c>
      <c r="G557" s="858"/>
    </row>
    <row r="558">
      <c r="A558" s="858"/>
      <c r="B558" s="858"/>
      <c r="C558" s="858"/>
      <c r="D558" s="1147"/>
      <c r="E558" s="1148" t="str">
        <f t="shared" ref="E558:F558" si="555">E557</f>
        <v/>
      </c>
      <c r="F558" s="1148" t="str">
        <f t="shared" si="555"/>
        <v/>
      </c>
      <c r="G558" s="858"/>
    </row>
    <row r="559">
      <c r="A559" s="858"/>
      <c r="B559" s="858"/>
      <c r="C559" s="858"/>
      <c r="D559" s="1147"/>
      <c r="E559" s="1148" t="str">
        <f t="shared" ref="E559:F559" si="556">E558</f>
        <v/>
      </c>
      <c r="F559" s="1148" t="str">
        <f t="shared" si="556"/>
        <v/>
      </c>
      <c r="G559" s="858"/>
    </row>
    <row r="560">
      <c r="A560" s="858"/>
      <c r="B560" s="858"/>
      <c r="C560" s="858"/>
      <c r="D560" s="1147"/>
      <c r="E560" s="1148" t="str">
        <f t="shared" ref="E560:F560" si="557">E559</f>
        <v/>
      </c>
      <c r="F560" s="1148" t="str">
        <f t="shared" si="557"/>
        <v/>
      </c>
      <c r="G560" s="858"/>
    </row>
    <row r="561">
      <c r="A561" s="858"/>
      <c r="B561" s="858"/>
      <c r="C561" s="858"/>
      <c r="D561" s="1147"/>
      <c r="E561" s="1148" t="str">
        <f t="shared" ref="E561:F561" si="558">E560</f>
        <v/>
      </c>
      <c r="F561" s="1148" t="str">
        <f t="shared" si="558"/>
        <v/>
      </c>
      <c r="G561" s="858"/>
    </row>
    <row r="562">
      <c r="A562" s="858"/>
      <c r="B562" s="858"/>
      <c r="C562" s="858"/>
      <c r="D562" s="1147"/>
      <c r="E562" s="1148" t="str">
        <f t="shared" ref="E562:F562" si="559">E561</f>
        <v/>
      </c>
      <c r="F562" s="1148" t="str">
        <f t="shared" si="559"/>
        <v/>
      </c>
      <c r="G562" s="858"/>
    </row>
    <row r="563">
      <c r="A563" s="858"/>
      <c r="B563" s="858"/>
      <c r="C563" s="858"/>
      <c r="D563" s="1147"/>
      <c r="E563" s="1148" t="str">
        <f t="shared" ref="E563:F563" si="560">E562</f>
        <v/>
      </c>
      <c r="F563" s="1148" t="str">
        <f t="shared" si="560"/>
        <v/>
      </c>
      <c r="G563" s="858"/>
    </row>
    <row r="564">
      <c r="A564" s="858"/>
      <c r="B564" s="858"/>
      <c r="C564" s="858"/>
      <c r="D564" s="1147"/>
      <c r="E564" s="1148" t="str">
        <f t="shared" ref="E564:F564" si="561">E563</f>
        <v/>
      </c>
      <c r="F564" s="1148" t="str">
        <f t="shared" si="561"/>
        <v/>
      </c>
      <c r="G564" s="858"/>
    </row>
    <row r="565">
      <c r="A565" s="858"/>
      <c r="B565" s="858"/>
      <c r="C565" s="858"/>
      <c r="D565" s="1147"/>
      <c r="E565" s="1148" t="str">
        <f t="shared" ref="E565:F565" si="562">E564</f>
        <v/>
      </c>
      <c r="F565" s="1148" t="str">
        <f t="shared" si="562"/>
        <v/>
      </c>
      <c r="G565" s="858"/>
    </row>
    <row r="566">
      <c r="A566" s="858"/>
      <c r="B566" s="858"/>
      <c r="C566" s="858"/>
      <c r="D566" s="1147"/>
      <c r="E566" s="1148" t="str">
        <f t="shared" ref="E566:F566" si="563">E565</f>
        <v/>
      </c>
      <c r="F566" s="1148" t="str">
        <f t="shared" si="563"/>
        <v/>
      </c>
      <c r="G566" s="858"/>
    </row>
    <row r="567">
      <c r="A567" s="858"/>
      <c r="B567" s="858"/>
      <c r="C567" s="858"/>
      <c r="D567" s="1147"/>
      <c r="E567" s="1148" t="str">
        <f t="shared" ref="E567:F567" si="564">E566</f>
        <v/>
      </c>
      <c r="F567" s="1148" t="str">
        <f t="shared" si="564"/>
        <v/>
      </c>
      <c r="G567" s="858"/>
    </row>
    <row r="568">
      <c r="A568" s="858"/>
      <c r="B568" s="858"/>
      <c r="C568" s="858"/>
      <c r="D568" s="1147"/>
      <c r="E568" s="1148" t="str">
        <f t="shared" ref="E568:F568" si="565">E567</f>
        <v/>
      </c>
      <c r="F568" s="1148" t="str">
        <f t="shared" si="565"/>
        <v/>
      </c>
      <c r="G568" s="858"/>
    </row>
    <row r="569">
      <c r="A569" s="858"/>
      <c r="B569" s="858"/>
      <c r="C569" s="858"/>
      <c r="D569" s="1147"/>
      <c r="E569" s="1148" t="str">
        <f t="shared" ref="E569:F569" si="566">E568</f>
        <v/>
      </c>
      <c r="F569" s="1148" t="str">
        <f t="shared" si="566"/>
        <v/>
      </c>
      <c r="G569" s="858"/>
    </row>
    <row r="570">
      <c r="A570" s="858"/>
      <c r="B570" s="858"/>
      <c r="C570" s="858"/>
      <c r="D570" s="1147"/>
      <c r="E570" s="1148" t="str">
        <f t="shared" ref="E570:F570" si="567">E569</f>
        <v/>
      </c>
      <c r="F570" s="1148" t="str">
        <f t="shared" si="567"/>
        <v/>
      </c>
      <c r="G570" s="858"/>
    </row>
    <row r="571">
      <c r="A571" s="858"/>
      <c r="B571" s="858"/>
      <c r="C571" s="858"/>
      <c r="D571" s="1147"/>
      <c r="E571" s="1148" t="str">
        <f t="shared" ref="E571:F571" si="568">E570</f>
        <v/>
      </c>
      <c r="F571" s="1148" t="str">
        <f t="shared" si="568"/>
        <v/>
      </c>
      <c r="G571" s="858"/>
    </row>
    <row r="572">
      <c r="A572" s="858"/>
      <c r="B572" s="858"/>
      <c r="C572" s="858"/>
      <c r="D572" s="1147"/>
      <c r="E572" s="1148" t="str">
        <f t="shared" ref="E572:F572" si="569">E571</f>
        <v/>
      </c>
      <c r="F572" s="1148" t="str">
        <f t="shared" si="569"/>
        <v/>
      </c>
      <c r="G572" s="858"/>
    </row>
    <row r="573">
      <c r="A573" s="858"/>
      <c r="B573" s="858"/>
      <c r="C573" s="858"/>
      <c r="D573" s="1147"/>
      <c r="E573" s="1148" t="str">
        <f t="shared" ref="E573:F573" si="570">E572</f>
        <v/>
      </c>
      <c r="F573" s="1148" t="str">
        <f t="shared" si="570"/>
        <v/>
      </c>
      <c r="G573" s="858"/>
    </row>
    <row r="574">
      <c r="A574" s="858"/>
      <c r="B574" s="858"/>
      <c r="C574" s="858"/>
      <c r="D574" s="1147"/>
      <c r="E574" s="1148" t="str">
        <f t="shared" ref="E574:F574" si="571">E573</f>
        <v/>
      </c>
      <c r="F574" s="1148" t="str">
        <f t="shared" si="571"/>
        <v/>
      </c>
      <c r="G574" s="858"/>
    </row>
    <row r="575">
      <c r="A575" s="858"/>
      <c r="B575" s="858"/>
      <c r="C575" s="858"/>
      <c r="D575" s="1147"/>
      <c r="E575" s="1148" t="str">
        <f t="shared" ref="E575:F575" si="572">E574</f>
        <v/>
      </c>
      <c r="F575" s="1148" t="str">
        <f t="shared" si="572"/>
        <v/>
      </c>
      <c r="G575" s="858"/>
    </row>
    <row r="576">
      <c r="A576" s="858"/>
      <c r="B576" s="858"/>
      <c r="C576" s="858"/>
      <c r="D576" s="1147"/>
      <c r="E576" s="1148" t="str">
        <f t="shared" ref="E576:F576" si="573">E575</f>
        <v/>
      </c>
      <c r="F576" s="1148" t="str">
        <f t="shared" si="573"/>
        <v/>
      </c>
      <c r="G576" s="858"/>
    </row>
    <row r="577">
      <c r="A577" s="858"/>
      <c r="B577" s="858"/>
      <c r="C577" s="858"/>
      <c r="D577" s="1147"/>
      <c r="E577" s="1148" t="str">
        <f t="shared" ref="E577:F577" si="574">E576</f>
        <v/>
      </c>
      <c r="F577" s="1148" t="str">
        <f t="shared" si="574"/>
        <v/>
      </c>
      <c r="G577" s="858"/>
    </row>
    <row r="578">
      <c r="A578" s="858"/>
      <c r="B578" s="858"/>
      <c r="C578" s="858"/>
      <c r="D578" s="1147"/>
      <c r="E578" s="1148" t="str">
        <f t="shared" ref="E578:F578" si="575">E577</f>
        <v/>
      </c>
      <c r="F578" s="1148" t="str">
        <f t="shared" si="575"/>
        <v/>
      </c>
      <c r="G578" s="858"/>
    </row>
    <row r="579">
      <c r="A579" s="858"/>
      <c r="B579" s="858"/>
      <c r="C579" s="858"/>
      <c r="D579" s="1147"/>
      <c r="E579" s="1148" t="str">
        <f t="shared" ref="E579:F579" si="576">E578</f>
        <v/>
      </c>
      <c r="F579" s="1148" t="str">
        <f t="shared" si="576"/>
        <v/>
      </c>
      <c r="G579" s="858"/>
    </row>
    <row r="580">
      <c r="A580" s="858"/>
      <c r="B580" s="858"/>
      <c r="C580" s="858"/>
      <c r="D580" s="1147"/>
      <c r="E580" s="1148" t="str">
        <f t="shared" ref="E580:F580" si="577">E579</f>
        <v/>
      </c>
      <c r="F580" s="1148" t="str">
        <f t="shared" si="577"/>
        <v/>
      </c>
      <c r="G580" s="858"/>
    </row>
    <row r="581">
      <c r="A581" s="858"/>
      <c r="B581" s="858"/>
      <c r="C581" s="858"/>
      <c r="D581" s="1147"/>
      <c r="E581" s="1148" t="str">
        <f t="shared" ref="E581:F581" si="578">E580</f>
        <v/>
      </c>
      <c r="F581" s="1148" t="str">
        <f t="shared" si="578"/>
        <v/>
      </c>
      <c r="G581" s="858"/>
    </row>
    <row r="582">
      <c r="A582" s="858"/>
      <c r="B582" s="858"/>
      <c r="C582" s="858"/>
      <c r="D582" s="1147"/>
      <c r="E582" s="1148" t="str">
        <f t="shared" ref="E582:F582" si="579">E581</f>
        <v/>
      </c>
      <c r="F582" s="1148" t="str">
        <f t="shared" si="579"/>
        <v/>
      </c>
      <c r="G582" s="858"/>
    </row>
    <row r="583">
      <c r="A583" s="858"/>
      <c r="B583" s="858"/>
      <c r="C583" s="858"/>
      <c r="D583" s="1147"/>
      <c r="E583" s="1148" t="str">
        <f t="shared" ref="E583:F583" si="580">E582</f>
        <v/>
      </c>
      <c r="F583" s="1148" t="str">
        <f t="shared" si="580"/>
        <v/>
      </c>
      <c r="G583" s="858"/>
    </row>
    <row r="584">
      <c r="A584" s="858"/>
      <c r="B584" s="858"/>
      <c r="C584" s="858"/>
      <c r="D584" s="1147"/>
      <c r="E584" s="1148" t="str">
        <f t="shared" ref="E584:F584" si="581">E583</f>
        <v/>
      </c>
      <c r="F584" s="1148" t="str">
        <f t="shared" si="581"/>
        <v/>
      </c>
      <c r="G584" s="858"/>
    </row>
    <row r="585">
      <c r="A585" s="858"/>
      <c r="B585" s="858"/>
      <c r="C585" s="858"/>
      <c r="D585" s="1147"/>
      <c r="E585" s="1148" t="str">
        <f t="shared" ref="E585:F585" si="582">E584</f>
        <v/>
      </c>
      <c r="F585" s="1148" t="str">
        <f t="shared" si="582"/>
        <v/>
      </c>
      <c r="G585" s="858"/>
    </row>
    <row r="586">
      <c r="A586" s="858"/>
      <c r="B586" s="858"/>
      <c r="C586" s="858"/>
      <c r="D586" s="1147"/>
      <c r="E586" s="1148" t="str">
        <f t="shared" ref="E586:F586" si="583">E585</f>
        <v/>
      </c>
      <c r="F586" s="1148" t="str">
        <f t="shared" si="583"/>
        <v/>
      </c>
      <c r="G586" s="858"/>
    </row>
    <row r="587">
      <c r="A587" s="858"/>
      <c r="B587" s="858"/>
      <c r="C587" s="858"/>
      <c r="D587" s="1147"/>
      <c r="E587" s="1148" t="str">
        <f t="shared" ref="E587:F587" si="584">E586</f>
        <v/>
      </c>
      <c r="F587" s="1148" t="str">
        <f t="shared" si="584"/>
        <v/>
      </c>
      <c r="G587" s="858"/>
    </row>
    <row r="588">
      <c r="A588" s="858"/>
      <c r="B588" s="858"/>
      <c r="C588" s="858"/>
      <c r="D588" s="1147"/>
      <c r="E588" s="1148" t="str">
        <f t="shared" ref="E588:F588" si="585">E587</f>
        <v/>
      </c>
      <c r="F588" s="1148" t="str">
        <f t="shared" si="585"/>
        <v/>
      </c>
      <c r="G588" s="858"/>
    </row>
    <row r="589">
      <c r="A589" s="858"/>
      <c r="B589" s="858"/>
      <c r="C589" s="858"/>
      <c r="D589" s="1147"/>
      <c r="E589" s="1148" t="str">
        <f t="shared" ref="E589:F589" si="586">E588</f>
        <v/>
      </c>
      <c r="F589" s="1148" t="str">
        <f t="shared" si="586"/>
        <v/>
      </c>
      <c r="G589" s="858"/>
    </row>
    <row r="590">
      <c r="A590" s="858"/>
      <c r="B590" s="858"/>
      <c r="C590" s="858"/>
      <c r="D590" s="1147"/>
      <c r="E590" s="1148" t="str">
        <f t="shared" ref="E590:F590" si="587">E589</f>
        <v/>
      </c>
      <c r="F590" s="1148" t="str">
        <f t="shared" si="587"/>
        <v/>
      </c>
      <c r="G590" s="858"/>
    </row>
    <row r="591">
      <c r="A591" s="858"/>
      <c r="B591" s="858"/>
      <c r="C591" s="858"/>
      <c r="D591" s="1147"/>
      <c r="E591" s="1148" t="str">
        <f t="shared" ref="E591:F591" si="588">E590</f>
        <v/>
      </c>
      <c r="F591" s="1148" t="str">
        <f t="shared" si="588"/>
        <v/>
      </c>
      <c r="G591" s="858"/>
    </row>
    <row r="592">
      <c r="A592" s="858"/>
      <c r="B592" s="858"/>
      <c r="C592" s="858"/>
      <c r="D592" s="1147"/>
      <c r="E592" s="1148" t="str">
        <f t="shared" ref="E592:F592" si="589">E591</f>
        <v/>
      </c>
      <c r="F592" s="1148" t="str">
        <f t="shared" si="589"/>
        <v/>
      </c>
      <c r="G592" s="858"/>
    </row>
    <row r="593">
      <c r="A593" s="858"/>
      <c r="B593" s="858"/>
      <c r="C593" s="858"/>
      <c r="D593" s="1147"/>
      <c r="E593" s="1148" t="str">
        <f t="shared" ref="E593:F593" si="590">E592</f>
        <v/>
      </c>
      <c r="F593" s="1148" t="str">
        <f t="shared" si="590"/>
        <v/>
      </c>
      <c r="G593" s="858"/>
    </row>
    <row r="594">
      <c r="A594" s="858"/>
      <c r="B594" s="858"/>
      <c r="C594" s="858"/>
      <c r="D594" s="1147"/>
      <c r="E594" s="1148" t="str">
        <f t="shared" ref="E594:F594" si="591">E593</f>
        <v/>
      </c>
      <c r="F594" s="1148" t="str">
        <f t="shared" si="591"/>
        <v/>
      </c>
      <c r="G594" s="858"/>
    </row>
    <row r="595">
      <c r="A595" s="858"/>
      <c r="B595" s="858"/>
      <c r="C595" s="858"/>
      <c r="D595" s="1147"/>
      <c r="E595" s="1148" t="str">
        <f t="shared" ref="E595:F595" si="592">E594</f>
        <v/>
      </c>
      <c r="F595" s="1148" t="str">
        <f t="shared" si="592"/>
        <v/>
      </c>
      <c r="G595" s="858"/>
    </row>
    <row r="596">
      <c r="A596" s="858"/>
      <c r="B596" s="858"/>
      <c r="C596" s="858"/>
      <c r="D596" s="1147"/>
      <c r="E596" s="1148" t="str">
        <f t="shared" ref="E596:F596" si="593">E595</f>
        <v/>
      </c>
      <c r="F596" s="1148" t="str">
        <f t="shared" si="593"/>
        <v/>
      </c>
      <c r="G596" s="858"/>
    </row>
    <row r="597">
      <c r="A597" s="858"/>
      <c r="B597" s="858"/>
      <c r="C597" s="858"/>
      <c r="D597" s="1147"/>
      <c r="E597" s="1148" t="str">
        <f t="shared" ref="E597:F597" si="594">E596</f>
        <v/>
      </c>
      <c r="F597" s="1148" t="str">
        <f t="shared" si="594"/>
        <v/>
      </c>
      <c r="G597" s="858"/>
    </row>
    <row r="598">
      <c r="A598" s="858"/>
      <c r="B598" s="858"/>
      <c r="C598" s="858"/>
      <c r="D598" s="1147"/>
      <c r="E598" s="1148" t="str">
        <f t="shared" ref="E598:F598" si="595">E597</f>
        <v/>
      </c>
      <c r="F598" s="1148" t="str">
        <f t="shared" si="595"/>
        <v/>
      </c>
      <c r="G598" s="858"/>
    </row>
    <row r="599">
      <c r="A599" s="858"/>
      <c r="B599" s="858"/>
      <c r="C599" s="858"/>
      <c r="D599" s="1147"/>
      <c r="E599" s="1148" t="str">
        <f t="shared" ref="E599:F599" si="596">E598</f>
        <v/>
      </c>
      <c r="F599" s="1148" t="str">
        <f t="shared" si="596"/>
        <v/>
      </c>
      <c r="G599" s="858"/>
    </row>
    <row r="600">
      <c r="A600" s="858"/>
      <c r="B600" s="858"/>
      <c r="C600" s="858"/>
      <c r="D600" s="1147"/>
      <c r="E600" s="1148" t="str">
        <f t="shared" ref="E600:F600" si="597">E599</f>
        <v/>
      </c>
      <c r="F600" s="1148" t="str">
        <f t="shared" si="597"/>
        <v/>
      </c>
      <c r="G600" s="858"/>
    </row>
    <row r="601">
      <c r="A601" s="858"/>
      <c r="B601" s="858"/>
      <c r="C601" s="858"/>
      <c r="D601" s="1147"/>
      <c r="E601" s="1148" t="str">
        <f t="shared" ref="E601:F601" si="598">E600</f>
        <v/>
      </c>
      <c r="F601" s="1148" t="str">
        <f t="shared" si="598"/>
        <v/>
      </c>
      <c r="G601" s="858"/>
    </row>
    <row r="602">
      <c r="A602" s="858"/>
      <c r="B602" s="858"/>
      <c r="C602" s="858"/>
      <c r="D602" s="1147"/>
      <c r="E602" s="1148" t="str">
        <f t="shared" ref="E602:F602" si="599">E601</f>
        <v/>
      </c>
      <c r="F602" s="1148" t="str">
        <f t="shared" si="599"/>
        <v/>
      </c>
      <c r="G602" s="858"/>
    </row>
    <row r="603">
      <c r="A603" s="858"/>
      <c r="B603" s="858"/>
      <c r="C603" s="858"/>
      <c r="D603" s="1147"/>
      <c r="E603" s="1148" t="str">
        <f t="shared" ref="E603:F603" si="600">E602</f>
        <v/>
      </c>
      <c r="F603" s="1148" t="str">
        <f t="shared" si="600"/>
        <v/>
      </c>
      <c r="G603" s="858"/>
    </row>
    <row r="604">
      <c r="A604" s="858"/>
      <c r="B604" s="858"/>
      <c r="C604" s="858"/>
      <c r="D604" s="1147"/>
      <c r="E604" s="1148" t="str">
        <f t="shared" ref="E604:F604" si="601">E603</f>
        <v/>
      </c>
      <c r="F604" s="1148" t="str">
        <f t="shared" si="601"/>
        <v/>
      </c>
      <c r="G604" s="858"/>
    </row>
    <row r="605">
      <c r="A605" s="858"/>
      <c r="B605" s="858"/>
      <c r="C605" s="858"/>
      <c r="D605" s="1147"/>
      <c r="E605" s="1148" t="str">
        <f t="shared" ref="E605:F605" si="602">E604</f>
        <v/>
      </c>
      <c r="F605" s="1148" t="str">
        <f t="shared" si="602"/>
        <v/>
      </c>
      <c r="G605" s="858"/>
    </row>
    <row r="606">
      <c r="A606" s="858"/>
      <c r="B606" s="858"/>
      <c r="C606" s="858"/>
      <c r="D606" s="1147"/>
      <c r="E606" s="1148" t="str">
        <f t="shared" ref="E606:F606" si="603">E605</f>
        <v/>
      </c>
      <c r="F606" s="1148" t="str">
        <f t="shared" si="603"/>
        <v/>
      </c>
      <c r="G606" s="858"/>
    </row>
    <row r="607">
      <c r="A607" s="858"/>
      <c r="B607" s="858"/>
      <c r="C607" s="858"/>
      <c r="D607" s="1147"/>
      <c r="E607" s="1148" t="str">
        <f t="shared" ref="E607:F607" si="604">E606</f>
        <v/>
      </c>
      <c r="F607" s="1148" t="str">
        <f t="shared" si="604"/>
        <v/>
      </c>
      <c r="G607" s="858"/>
    </row>
    <row r="608">
      <c r="A608" s="858"/>
      <c r="B608" s="858"/>
      <c r="C608" s="858"/>
      <c r="D608" s="1147"/>
      <c r="E608" s="1148" t="str">
        <f t="shared" ref="E608:F608" si="605">E607</f>
        <v/>
      </c>
      <c r="F608" s="1148" t="str">
        <f t="shared" si="605"/>
        <v/>
      </c>
      <c r="G608" s="858"/>
    </row>
    <row r="609">
      <c r="A609" s="858"/>
      <c r="B609" s="858"/>
      <c r="C609" s="858"/>
      <c r="D609" s="1147"/>
      <c r="E609" s="1148" t="str">
        <f t="shared" ref="E609:F609" si="606">E608</f>
        <v/>
      </c>
      <c r="F609" s="1148" t="str">
        <f t="shared" si="606"/>
        <v/>
      </c>
      <c r="G609" s="858"/>
    </row>
    <row r="610">
      <c r="A610" s="858"/>
      <c r="B610" s="858"/>
      <c r="C610" s="858"/>
      <c r="D610" s="1147"/>
      <c r="E610" s="1148" t="str">
        <f t="shared" ref="E610:F610" si="607">E609</f>
        <v/>
      </c>
      <c r="F610" s="1148" t="str">
        <f t="shared" si="607"/>
        <v/>
      </c>
      <c r="G610" s="858"/>
    </row>
    <row r="611">
      <c r="A611" s="858"/>
      <c r="B611" s="858"/>
      <c r="C611" s="858"/>
      <c r="D611" s="1147"/>
      <c r="E611" s="1148" t="str">
        <f t="shared" ref="E611:F611" si="608">E610</f>
        <v/>
      </c>
      <c r="F611" s="1148" t="str">
        <f t="shared" si="608"/>
        <v/>
      </c>
      <c r="G611" s="858"/>
    </row>
    <row r="612">
      <c r="A612" s="858"/>
      <c r="B612" s="858"/>
      <c r="C612" s="858"/>
      <c r="D612" s="1147"/>
      <c r="E612" s="1148" t="str">
        <f t="shared" ref="E612:F612" si="609">E611</f>
        <v/>
      </c>
      <c r="F612" s="1148" t="str">
        <f t="shared" si="609"/>
        <v/>
      </c>
      <c r="G612" s="858"/>
    </row>
    <row r="613">
      <c r="A613" s="858"/>
      <c r="B613" s="858"/>
      <c r="C613" s="858"/>
      <c r="D613" s="1147"/>
      <c r="E613" s="1148" t="str">
        <f t="shared" ref="E613:F613" si="610">E612</f>
        <v/>
      </c>
      <c r="F613" s="1148" t="str">
        <f t="shared" si="610"/>
        <v/>
      </c>
      <c r="G613" s="858"/>
    </row>
    <row r="614">
      <c r="A614" s="858"/>
      <c r="B614" s="858"/>
      <c r="C614" s="858"/>
      <c r="D614" s="1147"/>
      <c r="E614" s="1148" t="str">
        <f t="shared" ref="E614:F614" si="611">E613</f>
        <v/>
      </c>
      <c r="F614" s="1148" t="str">
        <f t="shared" si="611"/>
        <v/>
      </c>
      <c r="G614" s="858"/>
    </row>
    <row r="615">
      <c r="A615" s="858"/>
      <c r="B615" s="858"/>
      <c r="C615" s="858"/>
      <c r="D615" s="1147"/>
      <c r="E615" s="1148" t="str">
        <f t="shared" ref="E615:F615" si="612">E614</f>
        <v/>
      </c>
      <c r="F615" s="1148" t="str">
        <f t="shared" si="612"/>
        <v/>
      </c>
      <c r="G615" s="858"/>
    </row>
    <row r="616">
      <c r="A616" s="858"/>
      <c r="B616" s="858"/>
      <c r="C616" s="858"/>
      <c r="D616" s="1147"/>
      <c r="E616" s="1148" t="str">
        <f t="shared" ref="E616:F616" si="613">E615</f>
        <v/>
      </c>
      <c r="F616" s="1148" t="str">
        <f t="shared" si="613"/>
        <v/>
      </c>
      <c r="G616" s="858"/>
    </row>
    <row r="617">
      <c r="A617" s="858"/>
      <c r="B617" s="858"/>
      <c r="C617" s="858"/>
      <c r="D617" s="1147"/>
      <c r="E617" s="1148" t="str">
        <f t="shared" ref="E617:F617" si="614">E616</f>
        <v/>
      </c>
      <c r="F617" s="1148" t="str">
        <f t="shared" si="614"/>
        <v/>
      </c>
      <c r="G617" s="858"/>
    </row>
    <row r="618">
      <c r="A618" s="858"/>
      <c r="B618" s="858"/>
      <c r="C618" s="858"/>
      <c r="D618" s="1147"/>
      <c r="E618" s="1148" t="str">
        <f t="shared" ref="E618:F618" si="615">E617</f>
        <v/>
      </c>
      <c r="F618" s="1148" t="str">
        <f t="shared" si="615"/>
        <v/>
      </c>
      <c r="G618" s="858"/>
    </row>
    <row r="619">
      <c r="A619" s="858"/>
      <c r="B619" s="858"/>
      <c r="C619" s="858"/>
      <c r="D619" s="1147"/>
      <c r="E619" s="1148" t="str">
        <f t="shared" ref="E619:F619" si="616">E618</f>
        <v/>
      </c>
      <c r="F619" s="1148" t="str">
        <f t="shared" si="616"/>
        <v/>
      </c>
      <c r="G619" s="858"/>
    </row>
    <row r="620">
      <c r="A620" s="858"/>
      <c r="B620" s="858"/>
      <c r="C620" s="858"/>
      <c r="D620" s="1147"/>
      <c r="E620" s="1148" t="str">
        <f t="shared" ref="E620:F620" si="617">E619</f>
        <v/>
      </c>
      <c r="F620" s="1148" t="str">
        <f t="shared" si="617"/>
        <v/>
      </c>
      <c r="G620" s="858"/>
    </row>
    <row r="621">
      <c r="A621" s="858"/>
      <c r="B621" s="858"/>
      <c r="C621" s="858"/>
      <c r="D621" s="1147"/>
      <c r="E621" s="1148" t="str">
        <f t="shared" ref="E621:F621" si="618">E620</f>
        <v/>
      </c>
      <c r="F621" s="1148" t="str">
        <f t="shared" si="618"/>
        <v/>
      </c>
      <c r="G621" s="858"/>
    </row>
    <row r="622">
      <c r="A622" s="858"/>
      <c r="B622" s="858"/>
      <c r="C622" s="858"/>
      <c r="D622" s="1147"/>
      <c r="E622" s="1148" t="str">
        <f t="shared" ref="E622:F622" si="619">E621</f>
        <v/>
      </c>
      <c r="F622" s="1148" t="str">
        <f t="shared" si="619"/>
        <v/>
      </c>
      <c r="G622" s="858"/>
    </row>
    <row r="623">
      <c r="A623" s="858"/>
      <c r="B623" s="858"/>
      <c r="C623" s="858"/>
      <c r="D623" s="1147"/>
      <c r="E623" s="1148" t="str">
        <f t="shared" ref="E623:F623" si="620">E622</f>
        <v/>
      </c>
      <c r="F623" s="1148" t="str">
        <f t="shared" si="620"/>
        <v/>
      </c>
      <c r="G623" s="858"/>
    </row>
    <row r="624">
      <c r="A624" s="858"/>
      <c r="B624" s="858"/>
      <c r="C624" s="858"/>
      <c r="D624" s="1147"/>
      <c r="E624" s="1148" t="str">
        <f t="shared" ref="E624:F624" si="621">E623</f>
        <v/>
      </c>
      <c r="F624" s="1148" t="str">
        <f t="shared" si="621"/>
        <v/>
      </c>
      <c r="G624" s="858"/>
    </row>
    <row r="625">
      <c r="A625" s="858"/>
      <c r="B625" s="858"/>
      <c r="C625" s="858"/>
      <c r="D625" s="1147"/>
      <c r="E625" s="1148" t="str">
        <f t="shared" ref="E625:F625" si="622">E624</f>
        <v/>
      </c>
      <c r="F625" s="1148" t="str">
        <f t="shared" si="622"/>
        <v/>
      </c>
      <c r="G625" s="858"/>
    </row>
    <row r="626">
      <c r="A626" s="858"/>
      <c r="B626" s="858"/>
      <c r="C626" s="858"/>
      <c r="D626" s="1147"/>
      <c r="E626" s="1148" t="str">
        <f t="shared" ref="E626:F626" si="623">E625</f>
        <v/>
      </c>
      <c r="F626" s="1148" t="str">
        <f t="shared" si="623"/>
        <v/>
      </c>
      <c r="G626" s="858"/>
    </row>
    <row r="627">
      <c r="A627" s="858"/>
      <c r="B627" s="858"/>
      <c r="C627" s="858"/>
      <c r="D627" s="1147"/>
      <c r="E627" s="1148" t="str">
        <f t="shared" ref="E627:F627" si="624">E626</f>
        <v/>
      </c>
      <c r="F627" s="1148" t="str">
        <f t="shared" si="624"/>
        <v/>
      </c>
      <c r="G627" s="858"/>
    </row>
    <row r="628">
      <c r="A628" s="858"/>
      <c r="B628" s="858"/>
      <c r="C628" s="858"/>
      <c r="D628" s="1147"/>
      <c r="E628" s="1148" t="str">
        <f t="shared" ref="E628:F628" si="625">E627</f>
        <v/>
      </c>
      <c r="F628" s="1148" t="str">
        <f t="shared" si="625"/>
        <v/>
      </c>
      <c r="G628" s="858"/>
    </row>
    <row r="629">
      <c r="A629" s="858"/>
      <c r="B629" s="858"/>
      <c r="C629" s="858"/>
      <c r="D629" s="1147"/>
      <c r="E629" s="1148" t="str">
        <f t="shared" ref="E629:F629" si="626">E628</f>
        <v/>
      </c>
      <c r="F629" s="1148" t="str">
        <f t="shared" si="626"/>
        <v/>
      </c>
      <c r="G629" s="858"/>
    </row>
    <row r="630">
      <c r="A630" s="858"/>
      <c r="B630" s="858"/>
      <c r="C630" s="858"/>
      <c r="D630" s="1147"/>
      <c r="E630" s="1148" t="str">
        <f t="shared" ref="E630:F630" si="627">E629</f>
        <v/>
      </c>
      <c r="F630" s="1148" t="str">
        <f t="shared" si="627"/>
        <v/>
      </c>
      <c r="G630" s="858"/>
    </row>
    <row r="631">
      <c r="A631" s="858"/>
      <c r="B631" s="858"/>
      <c r="C631" s="858"/>
      <c r="D631" s="1147"/>
      <c r="E631" s="1148" t="str">
        <f t="shared" ref="E631:F631" si="628">E630</f>
        <v/>
      </c>
      <c r="F631" s="1148" t="str">
        <f t="shared" si="628"/>
        <v/>
      </c>
      <c r="G631" s="858"/>
    </row>
    <row r="632">
      <c r="A632" s="858"/>
      <c r="B632" s="858"/>
      <c r="C632" s="858"/>
      <c r="D632" s="1147"/>
      <c r="E632" s="1148" t="str">
        <f t="shared" ref="E632:F632" si="629">E631</f>
        <v/>
      </c>
      <c r="F632" s="1148" t="str">
        <f t="shared" si="629"/>
        <v/>
      </c>
      <c r="G632" s="858"/>
    </row>
    <row r="633">
      <c r="A633" s="858"/>
      <c r="B633" s="858"/>
      <c r="C633" s="858"/>
      <c r="D633" s="1147"/>
      <c r="E633" s="1148" t="str">
        <f t="shared" ref="E633:F633" si="630">E632</f>
        <v/>
      </c>
      <c r="F633" s="1148" t="str">
        <f t="shared" si="630"/>
        <v/>
      </c>
      <c r="G633" s="858"/>
    </row>
    <row r="634">
      <c r="A634" s="858"/>
      <c r="B634" s="858"/>
      <c r="C634" s="858"/>
      <c r="D634" s="1147"/>
      <c r="E634" s="1148" t="str">
        <f t="shared" ref="E634:F634" si="631">E633</f>
        <v/>
      </c>
      <c r="F634" s="1148" t="str">
        <f t="shared" si="631"/>
        <v/>
      </c>
      <c r="G634" s="858"/>
    </row>
    <row r="635">
      <c r="A635" s="858"/>
      <c r="B635" s="858"/>
      <c r="C635" s="858"/>
      <c r="D635" s="1147"/>
      <c r="E635" s="1148" t="str">
        <f t="shared" ref="E635:F635" si="632">E634</f>
        <v/>
      </c>
      <c r="F635" s="1148" t="str">
        <f t="shared" si="632"/>
        <v/>
      </c>
      <c r="G635" s="858"/>
    </row>
    <row r="636">
      <c r="A636" s="858"/>
      <c r="B636" s="858"/>
      <c r="C636" s="858"/>
      <c r="D636" s="1147"/>
      <c r="E636" s="1148" t="str">
        <f t="shared" ref="E636:F636" si="633">E635</f>
        <v/>
      </c>
      <c r="F636" s="1148" t="str">
        <f t="shared" si="633"/>
        <v/>
      </c>
      <c r="G636" s="858"/>
    </row>
    <row r="637">
      <c r="A637" s="858"/>
      <c r="B637" s="858"/>
      <c r="C637" s="858"/>
      <c r="D637" s="1147"/>
      <c r="E637" s="1148" t="str">
        <f t="shared" ref="E637:F637" si="634">E636</f>
        <v/>
      </c>
      <c r="F637" s="1148" t="str">
        <f t="shared" si="634"/>
        <v/>
      </c>
      <c r="G637" s="858"/>
    </row>
    <row r="638">
      <c r="A638" s="858"/>
      <c r="B638" s="858"/>
      <c r="C638" s="858"/>
      <c r="D638" s="1147"/>
      <c r="E638" s="1148" t="str">
        <f t="shared" ref="E638:F638" si="635">E637</f>
        <v/>
      </c>
      <c r="F638" s="1148" t="str">
        <f t="shared" si="635"/>
        <v/>
      </c>
      <c r="G638" s="858"/>
    </row>
    <row r="639">
      <c r="A639" s="858"/>
      <c r="B639" s="858"/>
      <c r="C639" s="858"/>
      <c r="D639" s="1147"/>
      <c r="E639" s="1148" t="str">
        <f t="shared" ref="E639:F639" si="636">E638</f>
        <v/>
      </c>
      <c r="F639" s="1148" t="str">
        <f t="shared" si="636"/>
        <v/>
      </c>
      <c r="G639" s="858"/>
    </row>
    <row r="640">
      <c r="A640" s="858"/>
      <c r="B640" s="858"/>
      <c r="C640" s="858"/>
      <c r="D640" s="1147"/>
      <c r="E640" s="1148" t="str">
        <f t="shared" ref="E640:F640" si="637">E639</f>
        <v/>
      </c>
      <c r="F640" s="1148" t="str">
        <f t="shared" si="637"/>
        <v/>
      </c>
      <c r="G640" s="858"/>
    </row>
    <row r="641">
      <c r="A641" s="858"/>
      <c r="B641" s="858"/>
      <c r="C641" s="858"/>
      <c r="D641" s="1147"/>
      <c r="E641" s="1148" t="str">
        <f t="shared" ref="E641:F641" si="638">E640</f>
        <v/>
      </c>
      <c r="F641" s="1148" t="str">
        <f t="shared" si="638"/>
        <v/>
      </c>
      <c r="G641" s="858"/>
    </row>
    <row r="642">
      <c r="A642" s="858"/>
      <c r="B642" s="858"/>
      <c r="C642" s="858"/>
      <c r="D642" s="1147"/>
      <c r="E642" s="1148" t="str">
        <f t="shared" ref="E642:F642" si="639">E641</f>
        <v/>
      </c>
      <c r="F642" s="1148" t="str">
        <f t="shared" si="639"/>
        <v/>
      </c>
      <c r="G642" s="858"/>
    </row>
    <row r="643">
      <c r="A643" s="858"/>
      <c r="B643" s="858"/>
      <c r="C643" s="858"/>
      <c r="D643" s="1147"/>
      <c r="E643" s="1148" t="str">
        <f t="shared" ref="E643:F643" si="640">E642</f>
        <v/>
      </c>
      <c r="F643" s="1148" t="str">
        <f t="shared" si="640"/>
        <v/>
      </c>
      <c r="G643" s="858"/>
    </row>
    <row r="644">
      <c r="A644" s="858"/>
      <c r="B644" s="858"/>
      <c r="C644" s="858"/>
      <c r="D644" s="1147"/>
      <c r="E644" s="1148" t="str">
        <f t="shared" ref="E644:F644" si="641">E643</f>
        <v/>
      </c>
      <c r="F644" s="1148" t="str">
        <f t="shared" si="641"/>
        <v/>
      </c>
      <c r="G644" s="858"/>
    </row>
    <row r="645">
      <c r="A645" s="858"/>
      <c r="B645" s="858"/>
      <c r="C645" s="858"/>
      <c r="D645" s="1147"/>
      <c r="E645" s="1148" t="str">
        <f t="shared" ref="E645:F645" si="642">E644</f>
        <v/>
      </c>
      <c r="F645" s="1148" t="str">
        <f t="shared" si="642"/>
        <v/>
      </c>
      <c r="G645" s="858"/>
    </row>
    <row r="646">
      <c r="A646" s="858"/>
      <c r="B646" s="858"/>
      <c r="C646" s="858"/>
      <c r="D646" s="1147"/>
      <c r="E646" s="1148" t="str">
        <f t="shared" ref="E646:F646" si="643">E645</f>
        <v/>
      </c>
      <c r="F646" s="1148" t="str">
        <f t="shared" si="643"/>
        <v/>
      </c>
      <c r="G646" s="858"/>
    </row>
    <row r="647">
      <c r="A647" s="858"/>
      <c r="B647" s="858"/>
      <c r="C647" s="858"/>
      <c r="D647" s="1147"/>
      <c r="E647" s="1148" t="str">
        <f t="shared" ref="E647:F647" si="644">E646</f>
        <v/>
      </c>
      <c r="F647" s="1148" t="str">
        <f t="shared" si="644"/>
        <v/>
      </c>
      <c r="G647" s="858"/>
    </row>
    <row r="648">
      <c r="A648" s="858"/>
      <c r="B648" s="858"/>
      <c r="C648" s="858"/>
      <c r="D648" s="1147"/>
      <c r="E648" s="1148" t="str">
        <f t="shared" ref="E648:F648" si="645">E647</f>
        <v/>
      </c>
      <c r="F648" s="1148" t="str">
        <f t="shared" si="645"/>
        <v/>
      </c>
      <c r="G648" s="858"/>
    </row>
    <row r="649">
      <c r="A649" s="858"/>
      <c r="B649" s="858"/>
      <c r="C649" s="858"/>
      <c r="D649" s="1147"/>
      <c r="E649" s="1148" t="str">
        <f t="shared" ref="E649:F649" si="646">E648</f>
        <v/>
      </c>
      <c r="F649" s="1148" t="str">
        <f t="shared" si="646"/>
        <v/>
      </c>
      <c r="G649" s="858"/>
    </row>
    <row r="650">
      <c r="A650" s="858"/>
      <c r="B650" s="858"/>
      <c r="C650" s="858"/>
      <c r="D650" s="1147"/>
      <c r="E650" s="1148" t="str">
        <f t="shared" ref="E650:F650" si="647">E649</f>
        <v/>
      </c>
      <c r="F650" s="1148" t="str">
        <f t="shared" si="647"/>
        <v/>
      </c>
      <c r="G650" s="858"/>
    </row>
    <row r="651">
      <c r="A651" s="858"/>
      <c r="B651" s="858"/>
      <c r="C651" s="858"/>
      <c r="D651" s="1147"/>
      <c r="E651" s="1148" t="str">
        <f t="shared" ref="E651:F651" si="648">E650</f>
        <v/>
      </c>
      <c r="F651" s="1148" t="str">
        <f t="shared" si="648"/>
        <v/>
      </c>
      <c r="G651" s="858"/>
    </row>
    <row r="652">
      <c r="A652" s="858"/>
      <c r="B652" s="858"/>
      <c r="C652" s="858"/>
      <c r="D652" s="1147"/>
      <c r="E652" s="1148" t="str">
        <f t="shared" ref="E652:F652" si="649">E651</f>
        <v/>
      </c>
      <c r="F652" s="1148" t="str">
        <f t="shared" si="649"/>
        <v/>
      </c>
      <c r="G652" s="858"/>
    </row>
    <row r="653">
      <c r="A653" s="858"/>
      <c r="B653" s="858"/>
      <c r="C653" s="858"/>
      <c r="D653" s="1147"/>
      <c r="E653" s="1148" t="str">
        <f t="shared" ref="E653:F653" si="650">E652</f>
        <v/>
      </c>
      <c r="F653" s="1148" t="str">
        <f t="shared" si="650"/>
        <v/>
      </c>
      <c r="G653" s="858"/>
    </row>
    <row r="654">
      <c r="A654" s="858"/>
      <c r="B654" s="858"/>
      <c r="C654" s="858"/>
      <c r="D654" s="1147"/>
      <c r="E654" s="1148" t="str">
        <f t="shared" ref="E654:F654" si="651">E653</f>
        <v/>
      </c>
      <c r="F654" s="1148" t="str">
        <f t="shared" si="651"/>
        <v/>
      </c>
      <c r="G654" s="858"/>
    </row>
    <row r="655">
      <c r="A655" s="858"/>
      <c r="B655" s="858"/>
      <c r="C655" s="858"/>
      <c r="D655" s="1147"/>
      <c r="E655" s="1148" t="str">
        <f t="shared" ref="E655:F655" si="652">E654</f>
        <v/>
      </c>
      <c r="F655" s="1148" t="str">
        <f t="shared" si="652"/>
        <v/>
      </c>
      <c r="G655" s="858"/>
    </row>
    <row r="656">
      <c r="A656" s="858"/>
      <c r="B656" s="858"/>
      <c r="C656" s="858"/>
      <c r="D656" s="1147"/>
      <c r="E656" s="1148" t="str">
        <f t="shared" ref="E656:F656" si="653">E655</f>
        <v/>
      </c>
      <c r="F656" s="1148" t="str">
        <f t="shared" si="653"/>
        <v/>
      </c>
      <c r="G656" s="858"/>
    </row>
    <row r="657">
      <c r="A657" s="858"/>
      <c r="B657" s="858"/>
      <c r="C657" s="858"/>
      <c r="D657" s="1147"/>
      <c r="E657" s="1148" t="str">
        <f t="shared" ref="E657:F657" si="654">E656</f>
        <v/>
      </c>
      <c r="F657" s="1148" t="str">
        <f t="shared" si="654"/>
        <v/>
      </c>
      <c r="G657" s="858"/>
    </row>
    <row r="658">
      <c r="A658" s="858"/>
      <c r="B658" s="858"/>
      <c r="C658" s="858"/>
      <c r="D658" s="1147"/>
      <c r="E658" s="1148" t="str">
        <f t="shared" ref="E658:F658" si="655">E657</f>
        <v/>
      </c>
      <c r="F658" s="1148" t="str">
        <f t="shared" si="655"/>
        <v/>
      </c>
      <c r="G658" s="858"/>
    </row>
    <row r="659">
      <c r="A659" s="858"/>
      <c r="B659" s="858"/>
      <c r="C659" s="858"/>
      <c r="D659" s="1147"/>
      <c r="E659" s="1148" t="str">
        <f t="shared" ref="E659:F659" si="656">E658</f>
        <v/>
      </c>
      <c r="F659" s="1148" t="str">
        <f t="shared" si="656"/>
        <v/>
      </c>
      <c r="G659" s="858"/>
    </row>
    <row r="660">
      <c r="A660" s="858"/>
      <c r="B660" s="858"/>
      <c r="C660" s="858"/>
      <c r="D660" s="1147"/>
      <c r="E660" s="1148" t="str">
        <f t="shared" ref="E660:F660" si="657">E659</f>
        <v/>
      </c>
      <c r="F660" s="1148" t="str">
        <f t="shared" si="657"/>
        <v/>
      </c>
      <c r="G660" s="858"/>
    </row>
    <row r="661">
      <c r="A661" s="858"/>
      <c r="B661" s="858"/>
      <c r="C661" s="858"/>
      <c r="D661" s="1147"/>
      <c r="E661" s="1148" t="str">
        <f t="shared" ref="E661:F661" si="658">E660</f>
        <v/>
      </c>
      <c r="F661" s="1148" t="str">
        <f t="shared" si="658"/>
        <v/>
      </c>
      <c r="G661" s="858"/>
    </row>
    <row r="662">
      <c r="A662" s="858"/>
      <c r="B662" s="858"/>
      <c r="C662" s="858"/>
      <c r="D662" s="1147"/>
      <c r="E662" s="1148" t="str">
        <f t="shared" ref="E662:F662" si="659">E661</f>
        <v/>
      </c>
      <c r="F662" s="1148" t="str">
        <f t="shared" si="659"/>
        <v/>
      </c>
      <c r="G662" s="858"/>
    </row>
    <row r="663">
      <c r="A663" s="858"/>
      <c r="B663" s="858"/>
      <c r="C663" s="858"/>
      <c r="D663" s="1147"/>
      <c r="E663" s="1148" t="str">
        <f t="shared" ref="E663:F663" si="660">E662</f>
        <v/>
      </c>
      <c r="F663" s="1148" t="str">
        <f t="shared" si="660"/>
        <v/>
      </c>
      <c r="G663" s="858"/>
    </row>
    <row r="664">
      <c r="A664" s="858"/>
      <c r="B664" s="858"/>
      <c r="C664" s="858"/>
      <c r="D664" s="1147"/>
      <c r="E664" s="1148" t="str">
        <f t="shared" ref="E664:F664" si="661">E663</f>
        <v/>
      </c>
      <c r="F664" s="1148" t="str">
        <f t="shared" si="661"/>
        <v/>
      </c>
      <c r="G664" s="858"/>
    </row>
    <row r="665">
      <c r="A665" s="858"/>
      <c r="B665" s="858"/>
      <c r="C665" s="858"/>
      <c r="D665" s="1147"/>
      <c r="E665" s="1148" t="str">
        <f t="shared" ref="E665:F665" si="662">E664</f>
        <v/>
      </c>
      <c r="F665" s="1148" t="str">
        <f t="shared" si="662"/>
        <v/>
      </c>
      <c r="G665" s="858"/>
    </row>
    <row r="666">
      <c r="A666" s="858"/>
      <c r="B666" s="858"/>
      <c r="C666" s="858"/>
      <c r="D666" s="1147"/>
      <c r="E666" s="1148" t="str">
        <f t="shared" ref="E666:F666" si="663">E665</f>
        <v/>
      </c>
      <c r="F666" s="1148" t="str">
        <f t="shared" si="663"/>
        <v/>
      </c>
      <c r="G666" s="858"/>
    </row>
    <row r="667">
      <c r="A667" s="858"/>
      <c r="B667" s="858"/>
      <c r="C667" s="858"/>
      <c r="D667" s="1147"/>
      <c r="E667" s="1148" t="str">
        <f t="shared" ref="E667:F667" si="664">E666</f>
        <v/>
      </c>
      <c r="F667" s="1148" t="str">
        <f t="shared" si="664"/>
        <v/>
      </c>
      <c r="G667" s="858"/>
    </row>
    <row r="668">
      <c r="A668" s="858"/>
      <c r="B668" s="858"/>
      <c r="C668" s="858"/>
      <c r="D668" s="1147"/>
      <c r="E668" s="1148" t="str">
        <f t="shared" ref="E668:F668" si="665">E667</f>
        <v/>
      </c>
      <c r="F668" s="1148" t="str">
        <f t="shared" si="665"/>
        <v/>
      </c>
      <c r="G668" s="858"/>
    </row>
    <row r="669">
      <c r="A669" s="858"/>
      <c r="B669" s="858"/>
      <c r="C669" s="858"/>
      <c r="D669" s="1147"/>
      <c r="E669" s="1148" t="str">
        <f t="shared" ref="E669:F669" si="666">E668</f>
        <v/>
      </c>
      <c r="F669" s="1148" t="str">
        <f t="shared" si="666"/>
        <v/>
      </c>
      <c r="G669" s="858"/>
    </row>
    <row r="670">
      <c r="A670" s="858"/>
      <c r="B670" s="858"/>
      <c r="C670" s="858"/>
      <c r="D670" s="1147"/>
      <c r="E670" s="1148" t="str">
        <f t="shared" ref="E670:F670" si="667">E669</f>
        <v/>
      </c>
      <c r="F670" s="1148" t="str">
        <f t="shared" si="667"/>
        <v/>
      </c>
      <c r="G670" s="858"/>
    </row>
    <row r="671">
      <c r="A671" s="858"/>
      <c r="B671" s="858"/>
      <c r="C671" s="858"/>
      <c r="D671" s="1147"/>
      <c r="E671" s="1148" t="str">
        <f t="shared" ref="E671:F671" si="668">E670</f>
        <v/>
      </c>
      <c r="F671" s="1148" t="str">
        <f t="shared" si="668"/>
        <v/>
      </c>
      <c r="G671" s="858"/>
    </row>
    <row r="672">
      <c r="A672" s="858"/>
      <c r="B672" s="858"/>
      <c r="C672" s="858"/>
      <c r="D672" s="1147"/>
      <c r="E672" s="1148" t="str">
        <f t="shared" ref="E672:F672" si="669">E671</f>
        <v/>
      </c>
      <c r="F672" s="1148" t="str">
        <f t="shared" si="669"/>
        <v/>
      </c>
      <c r="G672" s="858"/>
    </row>
    <row r="673">
      <c r="A673" s="858"/>
      <c r="B673" s="858"/>
      <c r="C673" s="858"/>
      <c r="D673" s="1147"/>
      <c r="E673" s="1148" t="str">
        <f t="shared" ref="E673:F673" si="670">E672</f>
        <v/>
      </c>
      <c r="F673" s="1148" t="str">
        <f t="shared" si="670"/>
        <v/>
      </c>
      <c r="G673" s="858"/>
    </row>
    <row r="674">
      <c r="A674" s="858"/>
      <c r="B674" s="858"/>
      <c r="C674" s="858"/>
      <c r="D674" s="1147"/>
      <c r="E674" s="1148" t="str">
        <f t="shared" ref="E674:F674" si="671">E673</f>
        <v/>
      </c>
      <c r="F674" s="1148" t="str">
        <f t="shared" si="671"/>
        <v/>
      </c>
      <c r="G674" s="858"/>
    </row>
    <row r="675">
      <c r="A675" s="858"/>
      <c r="B675" s="858"/>
      <c r="C675" s="858"/>
      <c r="D675" s="1147"/>
      <c r="E675" s="1148" t="str">
        <f t="shared" ref="E675:F675" si="672">E674</f>
        <v/>
      </c>
      <c r="F675" s="1148" t="str">
        <f t="shared" si="672"/>
        <v/>
      </c>
      <c r="G675" s="858"/>
    </row>
    <row r="676">
      <c r="A676" s="858"/>
      <c r="B676" s="858"/>
      <c r="C676" s="858"/>
      <c r="D676" s="1147"/>
      <c r="E676" s="1148" t="str">
        <f t="shared" ref="E676:F676" si="673">E675</f>
        <v/>
      </c>
      <c r="F676" s="1148" t="str">
        <f t="shared" si="673"/>
        <v/>
      </c>
      <c r="G676" s="858"/>
    </row>
    <row r="677">
      <c r="A677" s="858"/>
      <c r="B677" s="858"/>
      <c r="C677" s="858"/>
      <c r="D677" s="1147"/>
      <c r="E677" s="1148" t="str">
        <f t="shared" ref="E677:F677" si="674">E676</f>
        <v/>
      </c>
      <c r="F677" s="1148" t="str">
        <f t="shared" si="674"/>
        <v/>
      </c>
      <c r="G677" s="858"/>
    </row>
    <row r="678">
      <c r="A678" s="858"/>
      <c r="B678" s="858"/>
      <c r="C678" s="858"/>
      <c r="D678" s="1147"/>
      <c r="E678" s="1148" t="str">
        <f t="shared" ref="E678:F678" si="675">E677</f>
        <v/>
      </c>
      <c r="F678" s="1148" t="str">
        <f t="shared" si="675"/>
        <v/>
      </c>
      <c r="G678" s="858"/>
    </row>
    <row r="679">
      <c r="A679" s="858"/>
      <c r="B679" s="858"/>
      <c r="C679" s="858"/>
      <c r="D679" s="1147"/>
      <c r="E679" s="1148" t="str">
        <f t="shared" ref="E679:F679" si="676">E678</f>
        <v/>
      </c>
      <c r="F679" s="1148" t="str">
        <f t="shared" si="676"/>
        <v/>
      </c>
      <c r="G679" s="858"/>
    </row>
    <row r="680">
      <c r="A680" s="858"/>
      <c r="B680" s="858"/>
      <c r="C680" s="858"/>
      <c r="D680" s="1147"/>
      <c r="E680" s="1148" t="str">
        <f t="shared" ref="E680:F680" si="677">E679</f>
        <v/>
      </c>
      <c r="F680" s="1148" t="str">
        <f t="shared" si="677"/>
        <v/>
      </c>
      <c r="G680" s="858"/>
    </row>
    <row r="681">
      <c r="A681" s="858"/>
      <c r="B681" s="858"/>
      <c r="C681" s="858"/>
      <c r="D681" s="1147"/>
      <c r="E681" s="1148" t="str">
        <f t="shared" ref="E681:F681" si="678">E680</f>
        <v/>
      </c>
      <c r="F681" s="1148" t="str">
        <f t="shared" si="678"/>
        <v/>
      </c>
      <c r="G681" s="858"/>
    </row>
    <row r="682">
      <c r="A682" s="858"/>
      <c r="B682" s="858"/>
      <c r="C682" s="858"/>
      <c r="D682" s="1147"/>
      <c r="E682" s="1148" t="str">
        <f t="shared" ref="E682:F682" si="679">E681</f>
        <v/>
      </c>
      <c r="F682" s="1148" t="str">
        <f t="shared" si="679"/>
        <v/>
      </c>
      <c r="G682" s="858"/>
    </row>
    <row r="683">
      <c r="A683" s="858"/>
      <c r="B683" s="858"/>
      <c r="C683" s="858"/>
      <c r="D683" s="1147"/>
      <c r="E683" s="1148" t="str">
        <f t="shared" ref="E683:F683" si="680">E682</f>
        <v/>
      </c>
      <c r="F683" s="1148" t="str">
        <f t="shared" si="680"/>
        <v/>
      </c>
      <c r="G683" s="858"/>
    </row>
    <row r="684">
      <c r="A684" s="858"/>
      <c r="B684" s="858"/>
      <c r="C684" s="858"/>
      <c r="D684" s="1147"/>
      <c r="E684" s="1148" t="str">
        <f t="shared" ref="E684:F684" si="681">E683</f>
        <v/>
      </c>
      <c r="F684" s="1148" t="str">
        <f t="shared" si="681"/>
        <v/>
      </c>
      <c r="G684" s="858"/>
    </row>
    <row r="685">
      <c r="A685" s="858"/>
      <c r="B685" s="858"/>
      <c r="C685" s="858"/>
      <c r="D685" s="1147"/>
      <c r="E685" s="1148" t="str">
        <f t="shared" ref="E685:F685" si="682">E684</f>
        <v/>
      </c>
      <c r="F685" s="1148" t="str">
        <f t="shared" si="682"/>
        <v/>
      </c>
      <c r="G685" s="858"/>
    </row>
    <row r="686">
      <c r="A686" s="858"/>
      <c r="B686" s="858"/>
      <c r="C686" s="858"/>
      <c r="D686" s="1147"/>
      <c r="E686" s="1148" t="str">
        <f t="shared" ref="E686:F686" si="683">E685</f>
        <v/>
      </c>
      <c r="F686" s="1148" t="str">
        <f t="shared" si="683"/>
        <v/>
      </c>
      <c r="G686" s="858"/>
    </row>
    <row r="687">
      <c r="A687" s="858"/>
      <c r="B687" s="858"/>
      <c r="C687" s="858"/>
      <c r="D687" s="1147"/>
      <c r="E687" s="1148" t="str">
        <f t="shared" ref="E687:F687" si="684">E686</f>
        <v/>
      </c>
      <c r="F687" s="1148" t="str">
        <f t="shared" si="684"/>
        <v/>
      </c>
      <c r="G687" s="858"/>
    </row>
    <row r="688">
      <c r="A688" s="858"/>
      <c r="B688" s="858"/>
      <c r="C688" s="858"/>
      <c r="D688" s="1147"/>
      <c r="E688" s="1148" t="str">
        <f t="shared" ref="E688:F688" si="685">E687</f>
        <v/>
      </c>
      <c r="F688" s="1148" t="str">
        <f t="shared" si="685"/>
        <v/>
      </c>
      <c r="G688" s="858"/>
    </row>
    <row r="689">
      <c r="A689" s="858"/>
      <c r="B689" s="858"/>
      <c r="C689" s="858"/>
      <c r="D689" s="1147"/>
      <c r="E689" s="1148" t="str">
        <f t="shared" ref="E689:F689" si="686">E688</f>
        <v/>
      </c>
      <c r="F689" s="1148" t="str">
        <f t="shared" si="686"/>
        <v/>
      </c>
      <c r="G689" s="858"/>
    </row>
    <row r="690">
      <c r="A690" s="858"/>
      <c r="B690" s="858"/>
      <c r="C690" s="858"/>
      <c r="D690" s="1147"/>
      <c r="E690" s="1148" t="str">
        <f t="shared" ref="E690:F690" si="687">E689</f>
        <v/>
      </c>
      <c r="F690" s="1148" t="str">
        <f t="shared" si="687"/>
        <v/>
      </c>
      <c r="G690" s="858"/>
    </row>
    <row r="691">
      <c r="A691" s="858"/>
      <c r="B691" s="858"/>
      <c r="C691" s="858"/>
      <c r="D691" s="1147"/>
      <c r="E691" s="1148" t="str">
        <f t="shared" ref="E691:F691" si="688">E690</f>
        <v/>
      </c>
      <c r="F691" s="1148" t="str">
        <f t="shared" si="688"/>
        <v/>
      </c>
      <c r="G691" s="858"/>
    </row>
    <row r="692">
      <c r="A692" s="858"/>
      <c r="B692" s="858"/>
      <c r="C692" s="858"/>
      <c r="D692" s="1147"/>
      <c r="E692" s="1148" t="str">
        <f t="shared" ref="E692:F692" si="689">E691</f>
        <v/>
      </c>
      <c r="F692" s="1148" t="str">
        <f t="shared" si="689"/>
        <v/>
      </c>
      <c r="G692" s="858"/>
    </row>
    <row r="693">
      <c r="A693" s="858"/>
      <c r="B693" s="858"/>
      <c r="C693" s="858"/>
      <c r="D693" s="1147"/>
      <c r="E693" s="1148" t="str">
        <f t="shared" ref="E693:F693" si="690">E692</f>
        <v/>
      </c>
      <c r="F693" s="1148" t="str">
        <f t="shared" si="690"/>
        <v/>
      </c>
      <c r="G693" s="858"/>
    </row>
    <row r="694">
      <c r="A694" s="858"/>
      <c r="B694" s="858"/>
      <c r="C694" s="858"/>
      <c r="D694" s="1147"/>
      <c r="E694" s="1148" t="str">
        <f t="shared" ref="E694:F694" si="691">E693</f>
        <v/>
      </c>
      <c r="F694" s="1148" t="str">
        <f t="shared" si="691"/>
        <v/>
      </c>
      <c r="G694" s="858"/>
    </row>
    <row r="695">
      <c r="A695" s="858"/>
      <c r="B695" s="858"/>
      <c r="C695" s="858"/>
      <c r="D695" s="1147"/>
      <c r="E695" s="1148" t="str">
        <f t="shared" ref="E695:F695" si="692">E694</f>
        <v/>
      </c>
      <c r="F695" s="1148" t="str">
        <f t="shared" si="692"/>
        <v/>
      </c>
      <c r="G695" s="858"/>
    </row>
    <row r="696">
      <c r="A696" s="858"/>
      <c r="B696" s="858"/>
      <c r="C696" s="858"/>
      <c r="D696" s="1147"/>
      <c r="E696" s="1148" t="str">
        <f t="shared" ref="E696:F696" si="693">E695</f>
        <v/>
      </c>
      <c r="F696" s="1148" t="str">
        <f t="shared" si="693"/>
        <v/>
      </c>
      <c r="G696" s="858"/>
    </row>
    <row r="697">
      <c r="A697" s="858"/>
      <c r="B697" s="858"/>
      <c r="C697" s="858"/>
      <c r="D697" s="1147"/>
      <c r="E697" s="1148" t="str">
        <f t="shared" ref="E697:F697" si="694">E696</f>
        <v/>
      </c>
      <c r="F697" s="1148" t="str">
        <f t="shared" si="694"/>
        <v/>
      </c>
      <c r="G697" s="858"/>
    </row>
    <row r="698">
      <c r="A698" s="858"/>
      <c r="B698" s="858"/>
      <c r="C698" s="858"/>
      <c r="D698" s="1147"/>
      <c r="E698" s="1148" t="str">
        <f t="shared" ref="E698:F698" si="695">E697</f>
        <v/>
      </c>
      <c r="F698" s="1148" t="str">
        <f t="shared" si="695"/>
        <v/>
      </c>
      <c r="G698" s="858"/>
    </row>
    <row r="699">
      <c r="A699" s="858"/>
      <c r="B699" s="858"/>
      <c r="C699" s="858"/>
      <c r="D699" s="1147"/>
      <c r="E699" s="1148" t="str">
        <f t="shared" ref="E699:F699" si="696">E698</f>
        <v/>
      </c>
      <c r="F699" s="1148" t="str">
        <f t="shared" si="696"/>
        <v/>
      </c>
      <c r="G699" s="858"/>
    </row>
    <row r="700">
      <c r="A700" s="858"/>
      <c r="B700" s="858"/>
      <c r="C700" s="858"/>
      <c r="D700" s="1147"/>
      <c r="E700" s="1148" t="str">
        <f t="shared" ref="E700:F700" si="697">E699</f>
        <v/>
      </c>
      <c r="F700" s="1148" t="str">
        <f t="shared" si="697"/>
        <v/>
      </c>
      <c r="G700" s="858"/>
    </row>
    <row r="701">
      <c r="A701" s="858"/>
      <c r="B701" s="858"/>
      <c r="C701" s="858"/>
      <c r="D701" s="1147"/>
      <c r="E701" s="1148" t="str">
        <f t="shared" ref="E701:F701" si="698">E700</f>
        <v/>
      </c>
      <c r="F701" s="1148" t="str">
        <f t="shared" si="698"/>
        <v/>
      </c>
      <c r="G701" s="858"/>
    </row>
    <row r="702">
      <c r="A702" s="858"/>
      <c r="B702" s="858"/>
      <c r="C702" s="858"/>
      <c r="D702" s="1147"/>
      <c r="E702" s="1148" t="str">
        <f t="shared" ref="E702:F702" si="699">E701</f>
        <v/>
      </c>
      <c r="F702" s="1148" t="str">
        <f t="shared" si="699"/>
        <v/>
      </c>
      <c r="G702" s="858"/>
    </row>
    <row r="703">
      <c r="A703" s="858"/>
      <c r="B703" s="858"/>
      <c r="C703" s="858"/>
      <c r="D703" s="1147"/>
      <c r="E703" s="1148" t="str">
        <f t="shared" ref="E703:F703" si="700">E702</f>
        <v/>
      </c>
      <c r="F703" s="1148" t="str">
        <f t="shared" si="700"/>
        <v/>
      </c>
      <c r="G703" s="858"/>
    </row>
    <row r="704">
      <c r="A704" s="858"/>
      <c r="B704" s="858"/>
      <c r="C704" s="858"/>
      <c r="D704" s="1147"/>
      <c r="E704" s="1148" t="str">
        <f t="shared" ref="E704:F704" si="701">E703</f>
        <v/>
      </c>
      <c r="F704" s="1148" t="str">
        <f t="shared" si="701"/>
        <v/>
      </c>
      <c r="G704" s="858"/>
    </row>
    <row r="705">
      <c r="A705" s="858"/>
      <c r="B705" s="858"/>
      <c r="C705" s="858"/>
      <c r="D705" s="1147"/>
      <c r="E705" s="1148" t="str">
        <f t="shared" ref="E705:F705" si="702">E704</f>
        <v/>
      </c>
      <c r="F705" s="1148" t="str">
        <f t="shared" si="702"/>
        <v/>
      </c>
      <c r="G705" s="858"/>
    </row>
    <row r="706">
      <c r="A706" s="858"/>
      <c r="B706" s="858"/>
      <c r="C706" s="858"/>
      <c r="D706" s="1147"/>
      <c r="E706" s="1148" t="str">
        <f t="shared" ref="E706:F706" si="703">E705</f>
        <v/>
      </c>
      <c r="F706" s="1148" t="str">
        <f t="shared" si="703"/>
        <v/>
      </c>
      <c r="G706" s="858"/>
    </row>
    <row r="707">
      <c r="A707" s="858"/>
      <c r="B707" s="858"/>
      <c r="C707" s="858"/>
      <c r="D707" s="1147"/>
      <c r="E707" s="1148" t="str">
        <f t="shared" ref="E707:F707" si="704">E706</f>
        <v/>
      </c>
      <c r="F707" s="1148" t="str">
        <f t="shared" si="704"/>
        <v/>
      </c>
      <c r="G707" s="858"/>
    </row>
    <row r="708">
      <c r="A708" s="858"/>
      <c r="B708" s="858"/>
      <c r="C708" s="858"/>
      <c r="D708" s="1147"/>
      <c r="E708" s="1148" t="str">
        <f t="shared" ref="E708:F708" si="705">E707</f>
        <v/>
      </c>
      <c r="F708" s="1148" t="str">
        <f t="shared" si="705"/>
        <v/>
      </c>
      <c r="G708" s="858"/>
    </row>
    <row r="709">
      <c r="A709" s="858"/>
      <c r="B709" s="858"/>
      <c r="C709" s="858"/>
      <c r="D709" s="1147"/>
      <c r="E709" s="1148" t="str">
        <f t="shared" ref="E709:F709" si="706">E708</f>
        <v/>
      </c>
      <c r="F709" s="1148" t="str">
        <f t="shared" si="706"/>
        <v/>
      </c>
      <c r="G709" s="858"/>
    </row>
    <row r="710">
      <c r="A710" s="858"/>
      <c r="B710" s="858"/>
      <c r="C710" s="858"/>
      <c r="D710" s="1147"/>
      <c r="E710" s="1148" t="str">
        <f t="shared" ref="E710:F710" si="707">E709</f>
        <v/>
      </c>
      <c r="F710" s="1148" t="str">
        <f t="shared" si="707"/>
        <v/>
      </c>
      <c r="G710" s="858"/>
    </row>
    <row r="711">
      <c r="A711" s="858"/>
      <c r="B711" s="858"/>
      <c r="C711" s="858"/>
      <c r="D711" s="1147"/>
      <c r="E711" s="1148" t="str">
        <f t="shared" ref="E711:F711" si="708">E710</f>
        <v/>
      </c>
      <c r="F711" s="1148" t="str">
        <f t="shared" si="708"/>
        <v/>
      </c>
      <c r="G711" s="858"/>
    </row>
    <row r="712">
      <c r="A712" s="858"/>
      <c r="B712" s="858"/>
      <c r="C712" s="858"/>
      <c r="D712" s="1147"/>
      <c r="E712" s="1148" t="str">
        <f t="shared" ref="E712:F712" si="709">E711</f>
        <v/>
      </c>
      <c r="F712" s="1148" t="str">
        <f t="shared" si="709"/>
        <v/>
      </c>
      <c r="G712" s="858"/>
    </row>
    <row r="713">
      <c r="A713" s="858"/>
      <c r="B713" s="858"/>
      <c r="C713" s="858"/>
      <c r="D713" s="1147"/>
      <c r="E713" s="1148" t="str">
        <f t="shared" ref="E713:F713" si="710">E712</f>
        <v/>
      </c>
      <c r="F713" s="1148" t="str">
        <f t="shared" si="710"/>
        <v/>
      </c>
      <c r="G713" s="858"/>
    </row>
    <row r="714">
      <c r="A714" s="858"/>
      <c r="B714" s="858"/>
      <c r="C714" s="858"/>
      <c r="D714" s="1147"/>
      <c r="E714" s="1148" t="str">
        <f t="shared" ref="E714:F714" si="711">E713</f>
        <v/>
      </c>
      <c r="F714" s="1148" t="str">
        <f t="shared" si="711"/>
        <v/>
      </c>
      <c r="G714" s="858"/>
    </row>
    <row r="715">
      <c r="A715" s="858"/>
      <c r="B715" s="858"/>
      <c r="C715" s="858"/>
      <c r="D715" s="1147"/>
      <c r="E715" s="1148" t="str">
        <f t="shared" ref="E715:F715" si="712">E714</f>
        <v/>
      </c>
      <c r="F715" s="1148" t="str">
        <f t="shared" si="712"/>
        <v/>
      </c>
      <c r="G715" s="858"/>
    </row>
    <row r="716">
      <c r="A716" s="858"/>
      <c r="B716" s="858"/>
      <c r="C716" s="858"/>
      <c r="D716" s="1147"/>
      <c r="E716" s="1148" t="str">
        <f t="shared" ref="E716:F716" si="713">E715</f>
        <v/>
      </c>
      <c r="F716" s="1148" t="str">
        <f t="shared" si="713"/>
        <v/>
      </c>
      <c r="G716" s="858"/>
    </row>
    <row r="717">
      <c r="A717" s="858"/>
      <c r="B717" s="858"/>
      <c r="C717" s="858"/>
      <c r="D717" s="1147"/>
      <c r="E717" s="1148" t="str">
        <f t="shared" ref="E717:F717" si="714">E716</f>
        <v/>
      </c>
      <c r="F717" s="1148" t="str">
        <f t="shared" si="714"/>
        <v/>
      </c>
      <c r="G717" s="858"/>
    </row>
    <row r="718">
      <c r="A718" s="858"/>
      <c r="B718" s="858"/>
      <c r="C718" s="858"/>
      <c r="D718" s="1147"/>
      <c r="E718" s="1148" t="str">
        <f t="shared" ref="E718:F718" si="715">E717</f>
        <v/>
      </c>
      <c r="F718" s="1148" t="str">
        <f t="shared" si="715"/>
        <v/>
      </c>
      <c r="G718" s="858"/>
    </row>
    <row r="719">
      <c r="A719" s="858"/>
      <c r="B719" s="858"/>
      <c r="C719" s="858"/>
      <c r="D719" s="1147"/>
      <c r="E719" s="1148" t="str">
        <f t="shared" ref="E719:F719" si="716">E718</f>
        <v/>
      </c>
      <c r="F719" s="1148" t="str">
        <f t="shared" si="716"/>
        <v/>
      </c>
      <c r="G719" s="858"/>
    </row>
    <row r="720">
      <c r="A720" s="858"/>
      <c r="B720" s="858"/>
      <c r="C720" s="858"/>
      <c r="D720" s="1147"/>
      <c r="E720" s="1148" t="str">
        <f t="shared" ref="E720:F720" si="717">E719</f>
        <v/>
      </c>
      <c r="F720" s="1148" t="str">
        <f t="shared" si="717"/>
        <v/>
      </c>
      <c r="G720" s="858"/>
    </row>
    <row r="721">
      <c r="A721" s="858"/>
      <c r="B721" s="858"/>
      <c r="C721" s="858"/>
      <c r="D721" s="1147"/>
      <c r="E721" s="1148" t="str">
        <f t="shared" ref="E721:F721" si="718">E720</f>
        <v/>
      </c>
      <c r="F721" s="1148" t="str">
        <f t="shared" si="718"/>
        <v/>
      </c>
      <c r="G721" s="858"/>
    </row>
    <row r="722">
      <c r="A722" s="858"/>
      <c r="B722" s="858"/>
      <c r="C722" s="858"/>
      <c r="D722" s="1147"/>
      <c r="E722" s="1148" t="str">
        <f t="shared" ref="E722:F722" si="719">E721</f>
        <v/>
      </c>
      <c r="F722" s="1148" t="str">
        <f t="shared" si="719"/>
        <v/>
      </c>
      <c r="G722" s="858"/>
    </row>
    <row r="723">
      <c r="A723" s="858"/>
      <c r="B723" s="858"/>
      <c r="C723" s="858"/>
      <c r="D723" s="1147"/>
      <c r="E723" s="1148" t="str">
        <f t="shared" ref="E723:F723" si="720">E722</f>
        <v/>
      </c>
      <c r="F723" s="1148" t="str">
        <f t="shared" si="720"/>
        <v/>
      </c>
      <c r="G723" s="858"/>
    </row>
    <row r="724">
      <c r="A724" s="858"/>
      <c r="B724" s="858"/>
      <c r="C724" s="858"/>
      <c r="D724" s="1147"/>
      <c r="E724" s="1148" t="str">
        <f t="shared" ref="E724:F724" si="721">E723</f>
        <v/>
      </c>
      <c r="F724" s="1148" t="str">
        <f t="shared" si="721"/>
        <v/>
      </c>
      <c r="G724" s="858"/>
    </row>
    <row r="725">
      <c r="A725" s="858"/>
      <c r="B725" s="858"/>
      <c r="C725" s="858"/>
      <c r="D725" s="1147"/>
      <c r="E725" s="1148" t="str">
        <f t="shared" ref="E725:F725" si="722">E724</f>
        <v/>
      </c>
      <c r="F725" s="1148" t="str">
        <f t="shared" si="722"/>
        <v/>
      </c>
      <c r="G725" s="858"/>
    </row>
    <row r="726">
      <c r="A726" s="858"/>
      <c r="B726" s="858"/>
      <c r="C726" s="858"/>
      <c r="D726" s="1147"/>
      <c r="E726" s="1148" t="str">
        <f t="shared" ref="E726:F726" si="723">E725</f>
        <v/>
      </c>
      <c r="F726" s="1148" t="str">
        <f t="shared" si="723"/>
        <v/>
      </c>
      <c r="G726" s="858"/>
    </row>
    <row r="727">
      <c r="A727" s="858"/>
      <c r="B727" s="858"/>
      <c r="C727" s="858"/>
      <c r="D727" s="1147"/>
      <c r="E727" s="1148" t="str">
        <f t="shared" ref="E727:F727" si="724">E726</f>
        <v/>
      </c>
      <c r="F727" s="1148" t="str">
        <f t="shared" si="724"/>
        <v/>
      </c>
      <c r="G727" s="858"/>
    </row>
    <row r="728">
      <c r="A728" s="858"/>
      <c r="B728" s="858"/>
      <c r="C728" s="858"/>
      <c r="D728" s="1147"/>
      <c r="E728" s="1148" t="str">
        <f t="shared" ref="E728:F728" si="725">E727</f>
        <v/>
      </c>
      <c r="F728" s="1148" t="str">
        <f t="shared" si="725"/>
        <v/>
      </c>
      <c r="G728" s="858"/>
    </row>
    <row r="729">
      <c r="A729" s="858"/>
      <c r="B729" s="858"/>
      <c r="C729" s="858"/>
      <c r="D729" s="1147"/>
      <c r="E729" s="1148" t="str">
        <f t="shared" ref="E729:F729" si="726">E728</f>
        <v/>
      </c>
      <c r="F729" s="1148" t="str">
        <f t="shared" si="726"/>
        <v/>
      </c>
      <c r="G729" s="858"/>
    </row>
    <row r="730">
      <c r="A730" s="858"/>
      <c r="B730" s="858"/>
      <c r="C730" s="858"/>
      <c r="D730" s="1147"/>
      <c r="E730" s="1148" t="str">
        <f t="shared" ref="E730:F730" si="727">E729</f>
        <v/>
      </c>
      <c r="F730" s="1148" t="str">
        <f t="shared" si="727"/>
        <v/>
      </c>
      <c r="G730" s="858"/>
    </row>
    <row r="731">
      <c r="A731" s="858"/>
      <c r="B731" s="858"/>
      <c r="C731" s="858"/>
      <c r="D731" s="1147"/>
      <c r="E731" s="1148" t="str">
        <f t="shared" ref="E731:F731" si="728">E730</f>
        <v/>
      </c>
      <c r="F731" s="1148" t="str">
        <f t="shared" si="728"/>
        <v/>
      </c>
      <c r="G731" s="858"/>
    </row>
    <row r="732">
      <c r="A732" s="858"/>
      <c r="B732" s="858"/>
      <c r="C732" s="858"/>
      <c r="D732" s="1147"/>
      <c r="E732" s="1148" t="str">
        <f t="shared" ref="E732:F732" si="729">E731</f>
        <v/>
      </c>
      <c r="F732" s="1148" t="str">
        <f t="shared" si="729"/>
        <v/>
      </c>
      <c r="G732" s="858"/>
    </row>
    <row r="733">
      <c r="A733" s="858"/>
      <c r="B733" s="858"/>
      <c r="C733" s="858"/>
      <c r="D733" s="1147"/>
      <c r="E733" s="1148" t="str">
        <f t="shared" ref="E733:F733" si="730">E732</f>
        <v/>
      </c>
      <c r="F733" s="1148" t="str">
        <f t="shared" si="730"/>
        <v/>
      </c>
      <c r="G733" s="858"/>
    </row>
    <row r="734">
      <c r="A734" s="858"/>
      <c r="B734" s="858"/>
      <c r="C734" s="858"/>
      <c r="D734" s="1147"/>
      <c r="E734" s="1148" t="str">
        <f t="shared" ref="E734:F734" si="731">E733</f>
        <v/>
      </c>
      <c r="F734" s="1148" t="str">
        <f t="shared" si="731"/>
        <v/>
      </c>
      <c r="G734" s="858"/>
    </row>
    <row r="735">
      <c r="A735" s="858"/>
      <c r="B735" s="858"/>
      <c r="C735" s="858"/>
      <c r="D735" s="1147"/>
      <c r="E735" s="1148" t="str">
        <f t="shared" ref="E735:F735" si="732">E734</f>
        <v/>
      </c>
      <c r="F735" s="1148" t="str">
        <f t="shared" si="732"/>
        <v/>
      </c>
      <c r="G735" s="858"/>
    </row>
    <row r="736">
      <c r="A736" s="858"/>
      <c r="B736" s="858"/>
      <c r="C736" s="858"/>
      <c r="D736" s="1147"/>
      <c r="E736" s="1148" t="str">
        <f t="shared" ref="E736:F736" si="733">E735</f>
        <v/>
      </c>
      <c r="F736" s="1148" t="str">
        <f t="shared" si="733"/>
        <v/>
      </c>
      <c r="G736" s="858"/>
    </row>
    <row r="737">
      <c r="A737" s="858"/>
      <c r="B737" s="858"/>
      <c r="C737" s="858"/>
      <c r="D737" s="1147"/>
      <c r="E737" s="1148" t="str">
        <f t="shared" ref="E737:F737" si="734">E736</f>
        <v/>
      </c>
      <c r="F737" s="1148" t="str">
        <f t="shared" si="734"/>
        <v/>
      </c>
      <c r="G737" s="858"/>
    </row>
    <row r="738">
      <c r="A738" s="858"/>
      <c r="B738" s="858"/>
      <c r="C738" s="858"/>
      <c r="D738" s="1147"/>
      <c r="E738" s="1148" t="str">
        <f t="shared" ref="E738:F738" si="735">E737</f>
        <v/>
      </c>
      <c r="F738" s="1148" t="str">
        <f t="shared" si="735"/>
        <v/>
      </c>
      <c r="G738" s="858"/>
    </row>
    <row r="739">
      <c r="A739" s="858"/>
      <c r="B739" s="858"/>
      <c r="C739" s="858"/>
      <c r="D739" s="1147"/>
      <c r="E739" s="1148" t="str">
        <f t="shared" ref="E739:F739" si="736">E738</f>
        <v/>
      </c>
      <c r="F739" s="1148" t="str">
        <f t="shared" si="736"/>
        <v/>
      </c>
      <c r="G739" s="858"/>
    </row>
    <row r="740">
      <c r="A740" s="858"/>
      <c r="B740" s="858"/>
      <c r="C740" s="858"/>
      <c r="D740" s="1147"/>
      <c r="E740" s="1148" t="str">
        <f t="shared" ref="E740:F740" si="737">E739</f>
        <v/>
      </c>
      <c r="F740" s="1148" t="str">
        <f t="shared" si="737"/>
        <v/>
      </c>
      <c r="G740" s="858"/>
    </row>
    <row r="741">
      <c r="A741" s="858"/>
      <c r="B741" s="858"/>
      <c r="C741" s="858"/>
      <c r="D741" s="1147"/>
      <c r="E741" s="1148" t="str">
        <f t="shared" ref="E741:F741" si="738">E740</f>
        <v/>
      </c>
      <c r="F741" s="1148" t="str">
        <f t="shared" si="738"/>
        <v/>
      </c>
      <c r="G741" s="858"/>
    </row>
    <row r="742">
      <c r="A742" s="858"/>
      <c r="B742" s="858"/>
      <c r="C742" s="858"/>
      <c r="D742" s="1147"/>
      <c r="E742" s="1148" t="str">
        <f t="shared" ref="E742:F742" si="739">E741</f>
        <v/>
      </c>
      <c r="F742" s="1148" t="str">
        <f t="shared" si="739"/>
        <v/>
      </c>
      <c r="G742" s="858"/>
    </row>
    <row r="743">
      <c r="A743" s="858"/>
      <c r="B743" s="858"/>
      <c r="C743" s="858"/>
      <c r="D743" s="1147"/>
      <c r="E743" s="1148" t="str">
        <f t="shared" ref="E743:F743" si="740">E742</f>
        <v/>
      </c>
      <c r="F743" s="1148" t="str">
        <f t="shared" si="740"/>
        <v/>
      </c>
      <c r="G743" s="858"/>
    </row>
    <row r="744">
      <c r="A744" s="858"/>
      <c r="B744" s="858"/>
      <c r="C744" s="858"/>
      <c r="D744" s="1147"/>
      <c r="E744" s="1148" t="str">
        <f t="shared" ref="E744:F744" si="741">E743</f>
        <v/>
      </c>
      <c r="F744" s="1148" t="str">
        <f t="shared" si="741"/>
        <v/>
      </c>
      <c r="G744" s="858"/>
    </row>
    <row r="745">
      <c r="A745" s="858"/>
      <c r="B745" s="858"/>
      <c r="C745" s="858"/>
      <c r="D745" s="1147"/>
      <c r="E745" s="1148" t="str">
        <f t="shared" ref="E745:F745" si="742">E744</f>
        <v/>
      </c>
      <c r="F745" s="1148" t="str">
        <f t="shared" si="742"/>
        <v/>
      </c>
      <c r="G745" s="858"/>
    </row>
    <row r="746">
      <c r="A746" s="858"/>
      <c r="B746" s="858"/>
      <c r="C746" s="858"/>
      <c r="D746" s="1147"/>
      <c r="E746" s="1148" t="str">
        <f t="shared" ref="E746:F746" si="743">E745</f>
        <v/>
      </c>
      <c r="F746" s="1148" t="str">
        <f t="shared" si="743"/>
        <v/>
      </c>
      <c r="G746" s="858"/>
    </row>
    <row r="747">
      <c r="A747" s="858"/>
      <c r="B747" s="858"/>
      <c r="C747" s="858"/>
      <c r="D747" s="1147"/>
      <c r="E747" s="1148" t="str">
        <f t="shared" ref="E747:F747" si="744">E746</f>
        <v/>
      </c>
      <c r="F747" s="1148" t="str">
        <f t="shared" si="744"/>
        <v/>
      </c>
      <c r="G747" s="858"/>
    </row>
    <row r="748">
      <c r="A748" s="858"/>
      <c r="B748" s="858"/>
      <c r="C748" s="858"/>
      <c r="D748" s="1147"/>
      <c r="E748" s="1148" t="str">
        <f t="shared" ref="E748:F748" si="745">E747</f>
        <v/>
      </c>
      <c r="F748" s="1148" t="str">
        <f t="shared" si="745"/>
        <v/>
      </c>
      <c r="G748" s="858"/>
    </row>
    <row r="749">
      <c r="A749" s="858"/>
      <c r="B749" s="858"/>
      <c r="C749" s="858"/>
      <c r="D749" s="1147"/>
      <c r="E749" s="1148" t="str">
        <f t="shared" ref="E749:F749" si="746">E748</f>
        <v/>
      </c>
      <c r="F749" s="1148" t="str">
        <f t="shared" si="746"/>
        <v/>
      </c>
      <c r="G749" s="858"/>
    </row>
    <row r="750">
      <c r="A750" s="858"/>
      <c r="B750" s="858"/>
      <c r="C750" s="858"/>
      <c r="D750" s="1147"/>
      <c r="E750" s="1148" t="str">
        <f t="shared" ref="E750:F750" si="747">E749</f>
        <v/>
      </c>
      <c r="F750" s="1148" t="str">
        <f t="shared" si="747"/>
        <v/>
      </c>
      <c r="G750" s="858"/>
    </row>
    <row r="751">
      <c r="A751" s="858"/>
      <c r="B751" s="858"/>
      <c r="C751" s="858"/>
      <c r="D751" s="1147"/>
      <c r="E751" s="1148" t="str">
        <f t="shared" ref="E751:F751" si="748">E750</f>
        <v/>
      </c>
      <c r="F751" s="1148" t="str">
        <f t="shared" si="748"/>
        <v/>
      </c>
      <c r="G751" s="858"/>
    </row>
    <row r="752">
      <c r="A752" s="858"/>
      <c r="B752" s="858"/>
      <c r="C752" s="858"/>
      <c r="D752" s="1147"/>
      <c r="E752" s="1148" t="str">
        <f t="shared" ref="E752:F752" si="749">E751</f>
        <v/>
      </c>
      <c r="F752" s="1148" t="str">
        <f t="shared" si="749"/>
        <v/>
      </c>
      <c r="G752" s="858"/>
    </row>
    <row r="753">
      <c r="A753" s="858"/>
      <c r="B753" s="858"/>
      <c r="C753" s="858"/>
      <c r="D753" s="1147"/>
      <c r="E753" s="1148" t="str">
        <f t="shared" ref="E753:F753" si="750">E752</f>
        <v/>
      </c>
      <c r="F753" s="1148" t="str">
        <f t="shared" si="750"/>
        <v/>
      </c>
      <c r="G753" s="858"/>
    </row>
    <row r="754">
      <c r="A754" s="858"/>
      <c r="B754" s="858"/>
      <c r="C754" s="858"/>
      <c r="D754" s="1147"/>
      <c r="E754" s="1148" t="str">
        <f t="shared" ref="E754:F754" si="751">E753</f>
        <v/>
      </c>
      <c r="F754" s="1148" t="str">
        <f t="shared" si="751"/>
        <v/>
      </c>
      <c r="G754" s="858"/>
    </row>
    <row r="755">
      <c r="A755" s="858"/>
      <c r="B755" s="858"/>
      <c r="C755" s="858"/>
      <c r="D755" s="1147"/>
      <c r="E755" s="1148" t="str">
        <f t="shared" ref="E755:F755" si="752">E754</f>
        <v/>
      </c>
      <c r="F755" s="1148" t="str">
        <f t="shared" si="752"/>
        <v/>
      </c>
      <c r="G755" s="858"/>
    </row>
    <row r="756">
      <c r="A756" s="858"/>
      <c r="B756" s="858"/>
      <c r="C756" s="858"/>
      <c r="D756" s="1147"/>
      <c r="E756" s="1148" t="str">
        <f t="shared" ref="E756:F756" si="753">E755</f>
        <v/>
      </c>
      <c r="F756" s="1148" t="str">
        <f t="shared" si="753"/>
        <v/>
      </c>
      <c r="G756" s="858"/>
    </row>
    <row r="757">
      <c r="A757" s="858"/>
      <c r="B757" s="858"/>
      <c r="C757" s="858"/>
      <c r="D757" s="1147"/>
      <c r="E757" s="1148" t="str">
        <f t="shared" ref="E757:F757" si="754">E756</f>
        <v/>
      </c>
      <c r="F757" s="1148" t="str">
        <f t="shared" si="754"/>
        <v/>
      </c>
      <c r="G757" s="858"/>
    </row>
    <row r="758">
      <c r="A758" s="858"/>
      <c r="B758" s="858"/>
      <c r="C758" s="858"/>
      <c r="D758" s="1147"/>
      <c r="E758" s="1148" t="str">
        <f t="shared" ref="E758:F758" si="755">E757</f>
        <v/>
      </c>
      <c r="F758" s="1148" t="str">
        <f t="shared" si="755"/>
        <v/>
      </c>
      <c r="G758" s="858"/>
    </row>
    <row r="759">
      <c r="A759" s="858"/>
      <c r="B759" s="858"/>
      <c r="C759" s="858"/>
      <c r="D759" s="1147"/>
      <c r="E759" s="1148" t="str">
        <f t="shared" ref="E759:F759" si="756">E758</f>
        <v/>
      </c>
      <c r="F759" s="1148" t="str">
        <f t="shared" si="756"/>
        <v/>
      </c>
      <c r="G759" s="858"/>
    </row>
    <row r="760">
      <c r="A760" s="858"/>
      <c r="B760" s="858"/>
      <c r="C760" s="858"/>
      <c r="D760" s="1147"/>
      <c r="E760" s="1148" t="str">
        <f t="shared" ref="E760:F760" si="757">E759</f>
        <v/>
      </c>
      <c r="F760" s="1148" t="str">
        <f t="shared" si="757"/>
        <v/>
      </c>
      <c r="G760" s="858"/>
    </row>
    <row r="761">
      <c r="A761" s="858"/>
      <c r="B761" s="858"/>
      <c r="C761" s="858"/>
      <c r="D761" s="1147"/>
      <c r="E761" s="1148" t="str">
        <f t="shared" ref="E761:F761" si="758">E760</f>
        <v/>
      </c>
      <c r="F761" s="1148" t="str">
        <f t="shared" si="758"/>
        <v/>
      </c>
      <c r="G761" s="858"/>
    </row>
    <row r="762">
      <c r="A762" s="858"/>
      <c r="B762" s="858"/>
      <c r="C762" s="858"/>
      <c r="D762" s="1147"/>
      <c r="E762" s="1148" t="str">
        <f t="shared" ref="E762:F762" si="759">E761</f>
        <v/>
      </c>
      <c r="F762" s="1148" t="str">
        <f t="shared" si="759"/>
        <v/>
      </c>
      <c r="G762" s="858"/>
    </row>
    <row r="763">
      <c r="A763" s="858"/>
      <c r="B763" s="858"/>
      <c r="C763" s="858"/>
      <c r="D763" s="1147"/>
      <c r="E763" s="1148" t="str">
        <f t="shared" ref="E763:F763" si="760">E762</f>
        <v/>
      </c>
      <c r="F763" s="1148" t="str">
        <f t="shared" si="760"/>
        <v/>
      </c>
      <c r="G763" s="858"/>
    </row>
    <row r="764">
      <c r="A764" s="858"/>
      <c r="B764" s="858"/>
      <c r="C764" s="858"/>
      <c r="D764" s="1147"/>
      <c r="E764" s="1148" t="str">
        <f t="shared" ref="E764:F764" si="761">E763</f>
        <v/>
      </c>
      <c r="F764" s="1148" t="str">
        <f t="shared" si="761"/>
        <v/>
      </c>
      <c r="G764" s="858"/>
    </row>
    <row r="765">
      <c r="A765" s="858"/>
      <c r="B765" s="858"/>
      <c r="C765" s="858"/>
      <c r="D765" s="1147"/>
      <c r="E765" s="1148" t="str">
        <f t="shared" ref="E765:F765" si="762">E764</f>
        <v/>
      </c>
      <c r="F765" s="1148" t="str">
        <f t="shared" si="762"/>
        <v/>
      </c>
      <c r="G765" s="858"/>
    </row>
    <row r="766">
      <c r="A766" s="858"/>
      <c r="B766" s="858"/>
      <c r="C766" s="858"/>
      <c r="D766" s="1147"/>
      <c r="E766" s="1148" t="str">
        <f t="shared" ref="E766:F766" si="763">E765</f>
        <v/>
      </c>
      <c r="F766" s="1148" t="str">
        <f t="shared" si="763"/>
        <v/>
      </c>
      <c r="G766" s="858"/>
    </row>
    <row r="767">
      <c r="A767" s="858"/>
      <c r="B767" s="858"/>
      <c r="C767" s="858"/>
      <c r="D767" s="1147"/>
      <c r="E767" s="1148" t="str">
        <f t="shared" ref="E767:F767" si="764">E766</f>
        <v/>
      </c>
      <c r="F767" s="1148" t="str">
        <f t="shared" si="764"/>
        <v/>
      </c>
      <c r="G767" s="858"/>
    </row>
    <row r="768">
      <c r="A768" s="858"/>
      <c r="B768" s="858"/>
      <c r="C768" s="858"/>
      <c r="D768" s="1147"/>
      <c r="E768" s="1148" t="str">
        <f t="shared" ref="E768:F768" si="765">E767</f>
        <v/>
      </c>
      <c r="F768" s="1148" t="str">
        <f t="shared" si="765"/>
        <v/>
      </c>
      <c r="G768" s="858"/>
    </row>
    <row r="769">
      <c r="A769" s="858"/>
      <c r="B769" s="858"/>
      <c r="C769" s="858"/>
      <c r="D769" s="1147"/>
      <c r="E769" s="1148" t="str">
        <f t="shared" ref="E769:F769" si="766">E768</f>
        <v/>
      </c>
      <c r="F769" s="1148" t="str">
        <f t="shared" si="766"/>
        <v/>
      </c>
      <c r="G769" s="858"/>
    </row>
    <row r="770">
      <c r="A770" s="858"/>
      <c r="B770" s="858"/>
      <c r="C770" s="858"/>
      <c r="D770" s="1147"/>
      <c r="E770" s="1148" t="str">
        <f t="shared" ref="E770:F770" si="767">E769</f>
        <v/>
      </c>
      <c r="F770" s="1148" t="str">
        <f t="shared" si="767"/>
        <v/>
      </c>
      <c r="G770" s="858"/>
    </row>
    <row r="771">
      <c r="A771" s="858"/>
      <c r="B771" s="858"/>
      <c r="C771" s="858"/>
      <c r="D771" s="1147"/>
      <c r="E771" s="1148" t="str">
        <f t="shared" ref="E771:F771" si="768">E770</f>
        <v/>
      </c>
      <c r="F771" s="1148" t="str">
        <f t="shared" si="768"/>
        <v/>
      </c>
      <c r="G771" s="858"/>
    </row>
    <row r="772">
      <c r="A772" s="858"/>
      <c r="B772" s="858"/>
      <c r="C772" s="858"/>
      <c r="D772" s="1147"/>
      <c r="E772" s="1148" t="str">
        <f t="shared" ref="E772:F772" si="769">E771</f>
        <v/>
      </c>
      <c r="F772" s="1148" t="str">
        <f t="shared" si="769"/>
        <v/>
      </c>
      <c r="G772" s="858"/>
    </row>
    <row r="773">
      <c r="A773" s="858"/>
      <c r="B773" s="858"/>
      <c r="C773" s="858"/>
      <c r="D773" s="1147"/>
      <c r="E773" s="1148" t="str">
        <f t="shared" ref="E773:F773" si="770">E772</f>
        <v/>
      </c>
      <c r="F773" s="1148" t="str">
        <f t="shared" si="770"/>
        <v/>
      </c>
      <c r="G773" s="858"/>
    </row>
    <row r="774">
      <c r="A774" s="858"/>
      <c r="B774" s="858"/>
      <c r="C774" s="858"/>
      <c r="D774" s="1147"/>
      <c r="E774" s="1148" t="str">
        <f t="shared" ref="E774:F774" si="771">E773</f>
        <v/>
      </c>
      <c r="F774" s="1148" t="str">
        <f t="shared" si="771"/>
        <v/>
      </c>
      <c r="G774" s="858"/>
    </row>
    <row r="775">
      <c r="A775" s="858"/>
      <c r="B775" s="858"/>
      <c r="C775" s="858"/>
      <c r="D775" s="1147"/>
      <c r="E775" s="1148" t="str">
        <f t="shared" ref="E775:F775" si="772">E774</f>
        <v/>
      </c>
      <c r="F775" s="1148" t="str">
        <f t="shared" si="772"/>
        <v/>
      </c>
      <c r="G775" s="858"/>
    </row>
    <row r="776">
      <c r="A776" s="858"/>
      <c r="B776" s="858"/>
      <c r="C776" s="858"/>
      <c r="D776" s="1147"/>
      <c r="E776" s="1148" t="str">
        <f t="shared" ref="E776:F776" si="773">E775</f>
        <v/>
      </c>
      <c r="F776" s="1148" t="str">
        <f t="shared" si="773"/>
        <v/>
      </c>
      <c r="G776" s="858"/>
    </row>
    <row r="777">
      <c r="A777" s="858"/>
      <c r="B777" s="858"/>
      <c r="C777" s="858"/>
      <c r="D777" s="1147"/>
      <c r="E777" s="1148" t="str">
        <f t="shared" ref="E777:F777" si="774">E776</f>
        <v/>
      </c>
      <c r="F777" s="1148" t="str">
        <f t="shared" si="774"/>
        <v/>
      </c>
      <c r="G777" s="858"/>
    </row>
    <row r="778">
      <c r="A778" s="858"/>
      <c r="B778" s="858"/>
      <c r="C778" s="858"/>
      <c r="D778" s="1147"/>
      <c r="E778" s="1148" t="str">
        <f t="shared" ref="E778:F778" si="775">E777</f>
        <v/>
      </c>
      <c r="F778" s="1148" t="str">
        <f t="shared" si="775"/>
        <v/>
      </c>
      <c r="G778" s="858"/>
    </row>
    <row r="779">
      <c r="A779" s="858"/>
      <c r="B779" s="858"/>
      <c r="C779" s="858"/>
      <c r="D779" s="1147"/>
      <c r="E779" s="1148" t="str">
        <f t="shared" ref="E779:F779" si="776">E778</f>
        <v/>
      </c>
      <c r="F779" s="1148" t="str">
        <f t="shared" si="776"/>
        <v/>
      </c>
      <c r="G779" s="858"/>
    </row>
    <row r="780">
      <c r="A780" s="858"/>
      <c r="B780" s="858"/>
      <c r="C780" s="858"/>
      <c r="D780" s="1147"/>
      <c r="E780" s="1148" t="str">
        <f t="shared" ref="E780:F780" si="777">E779</f>
        <v/>
      </c>
      <c r="F780" s="1148" t="str">
        <f t="shared" si="777"/>
        <v/>
      </c>
      <c r="G780" s="858"/>
    </row>
    <row r="781">
      <c r="A781" s="858"/>
      <c r="B781" s="858"/>
      <c r="C781" s="858"/>
      <c r="D781" s="1147"/>
      <c r="E781" s="1148" t="str">
        <f t="shared" ref="E781:F781" si="778">E780</f>
        <v/>
      </c>
      <c r="F781" s="1148" t="str">
        <f t="shared" si="778"/>
        <v/>
      </c>
      <c r="G781" s="858"/>
    </row>
    <row r="782">
      <c r="A782" s="858"/>
      <c r="B782" s="858"/>
      <c r="C782" s="858"/>
      <c r="D782" s="1147"/>
      <c r="E782" s="1148" t="str">
        <f t="shared" ref="E782:F782" si="779">E781</f>
        <v/>
      </c>
      <c r="F782" s="1148" t="str">
        <f t="shared" si="779"/>
        <v/>
      </c>
      <c r="G782" s="858"/>
    </row>
    <row r="783">
      <c r="A783" s="858"/>
      <c r="B783" s="858"/>
      <c r="C783" s="858"/>
      <c r="D783" s="1147"/>
      <c r="E783" s="1148" t="str">
        <f t="shared" ref="E783:F783" si="780">E782</f>
        <v/>
      </c>
      <c r="F783" s="1148" t="str">
        <f t="shared" si="780"/>
        <v/>
      </c>
      <c r="G783" s="858"/>
    </row>
    <row r="784">
      <c r="A784" s="858"/>
      <c r="B784" s="858"/>
      <c r="C784" s="858"/>
      <c r="D784" s="1147"/>
      <c r="E784" s="1148" t="str">
        <f t="shared" ref="E784:F784" si="781">E783</f>
        <v/>
      </c>
      <c r="F784" s="1148" t="str">
        <f t="shared" si="781"/>
        <v/>
      </c>
      <c r="G784" s="858"/>
    </row>
    <row r="785">
      <c r="A785" s="858"/>
      <c r="B785" s="858"/>
      <c r="C785" s="858"/>
      <c r="D785" s="1147"/>
      <c r="E785" s="1148" t="str">
        <f t="shared" ref="E785:F785" si="782">E784</f>
        <v/>
      </c>
      <c r="F785" s="1148" t="str">
        <f t="shared" si="782"/>
        <v/>
      </c>
      <c r="G785" s="858"/>
    </row>
    <row r="786">
      <c r="A786" s="858"/>
      <c r="B786" s="858"/>
      <c r="C786" s="858"/>
      <c r="D786" s="1147"/>
      <c r="E786" s="1148" t="str">
        <f t="shared" ref="E786:F786" si="783">E785</f>
        <v/>
      </c>
      <c r="F786" s="1148" t="str">
        <f t="shared" si="783"/>
        <v/>
      </c>
      <c r="G786" s="858"/>
    </row>
    <row r="787">
      <c r="A787" s="858"/>
      <c r="B787" s="858"/>
      <c r="C787" s="858"/>
      <c r="D787" s="1147"/>
      <c r="E787" s="1148" t="str">
        <f t="shared" ref="E787:F787" si="784">E786</f>
        <v/>
      </c>
      <c r="F787" s="1148" t="str">
        <f t="shared" si="784"/>
        <v/>
      </c>
      <c r="G787" s="858"/>
    </row>
    <row r="788">
      <c r="A788" s="858"/>
      <c r="B788" s="858"/>
      <c r="C788" s="858"/>
      <c r="D788" s="1147"/>
      <c r="E788" s="1148" t="str">
        <f t="shared" ref="E788:F788" si="785">E787</f>
        <v/>
      </c>
      <c r="F788" s="1148" t="str">
        <f t="shared" si="785"/>
        <v/>
      </c>
      <c r="G788" s="858"/>
    </row>
    <row r="789">
      <c r="A789" s="858"/>
      <c r="B789" s="858"/>
      <c r="C789" s="858"/>
      <c r="D789" s="1147"/>
      <c r="E789" s="1148" t="str">
        <f t="shared" ref="E789:F789" si="786">E788</f>
        <v/>
      </c>
      <c r="F789" s="1148" t="str">
        <f t="shared" si="786"/>
        <v/>
      </c>
      <c r="G789" s="858"/>
    </row>
    <row r="790">
      <c r="A790" s="858"/>
      <c r="B790" s="858"/>
      <c r="C790" s="858"/>
      <c r="D790" s="1147"/>
      <c r="E790" s="1148" t="str">
        <f t="shared" ref="E790:F790" si="787">E789</f>
        <v/>
      </c>
      <c r="F790" s="1148" t="str">
        <f t="shared" si="787"/>
        <v/>
      </c>
      <c r="G790" s="858"/>
    </row>
    <row r="791">
      <c r="A791" s="858"/>
      <c r="B791" s="858"/>
      <c r="C791" s="858"/>
      <c r="D791" s="1147"/>
      <c r="E791" s="1148" t="str">
        <f t="shared" ref="E791:F791" si="788">E790</f>
        <v/>
      </c>
      <c r="F791" s="1148" t="str">
        <f t="shared" si="788"/>
        <v/>
      </c>
      <c r="G791" s="858"/>
    </row>
    <row r="792">
      <c r="A792" s="858"/>
      <c r="B792" s="858"/>
      <c r="C792" s="858"/>
      <c r="D792" s="1147"/>
      <c r="E792" s="1148" t="str">
        <f t="shared" ref="E792:F792" si="789">E791</f>
        <v/>
      </c>
      <c r="F792" s="1148" t="str">
        <f t="shared" si="789"/>
        <v/>
      </c>
      <c r="G792" s="858"/>
    </row>
    <row r="793">
      <c r="A793" s="858"/>
      <c r="B793" s="858"/>
      <c r="C793" s="858"/>
      <c r="D793" s="1147"/>
      <c r="E793" s="1148" t="str">
        <f t="shared" ref="E793:F793" si="790">E792</f>
        <v/>
      </c>
      <c r="F793" s="1148" t="str">
        <f t="shared" si="790"/>
        <v/>
      </c>
      <c r="G793" s="858"/>
    </row>
    <row r="794">
      <c r="A794" s="858"/>
      <c r="B794" s="858"/>
      <c r="C794" s="858"/>
      <c r="D794" s="1147"/>
      <c r="E794" s="1148" t="str">
        <f t="shared" ref="E794:F794" si="791">E793</f>
        <v/>
      </c>
      <c r="F794" s="1148" t="str">
        <f t="shared" si="791"/>
        <v/>
      </c>
      <c r="G794" s="858"/>
    </row>
    <row r="795">
      <c r="A795" s="858"/>
      <c r="B795" s="858"/>
      <c r="C795" s="858"/>
      <c r="D795" s="1147"/>
      <c r="E795" s="1148" t="str">
        <f t="shared" ref="E795:F795" si="792">E794</f>
        <v/>
      </c>
      <c r="F795" s="1148" t="str">
        <f t="shared" si="792"/>
        <v/>
      </c>
      <c r="G795" s="858"/>
    </row>
    <row r="796">
      <c r="A796" s="858"/>
      <c r="B796" s="858"/>
      <c r="C796" s="858"/>
      <c r="D796" s="1147"/>
      <c r="E796" s="1148" t="str">
        <f t="shared" ref="E796:F796" si="793">E795</f>
        <v/>
      </c>
      <c r="F796" s="1148" t="str">
        <f t="shared" si="793"/>
        <v/>
      </c>
      <c r="G796" s="858"/>
    </row>
    <row r="797">
      <c r="A797" s="858"/>
      <c r="B797" s="858"/>
      <c r="C797" s="858"/>
      <c r="D797" s="1147"/>
      <c r="E797" s="1148" t="str">
        <f t="shared" ref="E797:F797" si="794">E796</f>
        <v/>
      </c>
      <c r="F797" s="1148" t="str">
        <f t="shared" si="794"/>
        <v/>
      </c>
      <c r="G797" s="858"/>
    </row>
    <row r="798">
      <c r="A798" s="858"/>
      <c r="B798" s="858"/>
      <c r="C798" s="858"/>
      <c r="D798" s="1147"/>
      <c r="E798" s="1148" t="str">
        <f t="shared" ref="E798:F798" si="795">E797</f>
        <v/>
      </c>
      <c r="F798" s="1148" t="str">
        <f t="shared" si="795"/>
        <v/>
      </c>
      <c r="G798" s="858"/>
    </row>
    <row r="799">
      <c r="A799" s="858"/>
      <c r="B799" s="858"/>
      <c r="C799" s="858"/>
      <c r="D799" s="1147"/>
      <c r="E799" s="1148" t="str">
        <f t="shared" ref="E799:F799" si="796">E798</f>
        <v/>
      </c>
      <c r="F799" s="1148" t="str">
        <f t="shared" si="796"/>
        <v/>
      </c>
      <c r="G799" s="858"/>
    </row>
    <row r="800">
      <c r="A800" s="858"/>
      <c r="B800" s="858"/>
      <c r="C800" s="858"/>
      <c r="D800" s="1147"/>
      <c r="E800" s="1148" t="str">
        <f t="shared" ref="E800:F800" si="797">E799</f>
        <v/>
      </c>
      <c r="F800" s="1148" t="str">
        <f t="shared" si="797"/>
        <v/>
      </c>
      <c r="G800" s="858"/>
    </row>
    <row r="801">
      <c r="A801" s="858"/>
      <c r="B801" s="858"/>
      <c r="C801" s="858"/>
      <c r="D801" s="1147"/>
      <c r="E801" s="1148" t="str">
        <f t="shared" ref="E801:F801" si="798">E800</f>
        <v/>
      </c>
      <c r="F801" s="1148" t="str">
        <f t="shared" si="798"/>
        <v/>
      </c>
      <c r="G801" s="858"/>
    </row>
    <row r="802">
      <c r="A802" s="858"/>
      <c r="B802" s="858"/>
      <c r="C802" s="858"/>
      <c r="D802" s="1147"/>
      <c r="E802" s="1148" t="str">
        <f t="shared" ref="E802:F802" si="799">E801</f>
        <v/>
      </c>
      <c r="F802" s="1148" t="str">
        <f t="shared" si="799"/>
        <v/>
      </c>
      <c r="G802" s="858"/>
    </row>
    <row r="803">
      <c r="A803" s="858"/>
      <c r="B803" s="858"/>
      <c r="C803" s="858"/>
      <c r="D803" s="1147"/>
      <c r="E803" s="1148" t="str">
        <f t="shared" ref="E803:F803" si="800">E802</f>
        <v/>
      </c>
      <c r="F803" s="1148" t="str">
        <f t="shared" si="800"/>
        <v/>
      </c>
      <c r="G803" s="858"/>
    </row>
    <row r="804">
      <c r="A804" s="858"/>
      <c r="B804" s="858"/>
      <c r="C804" s="858"/>
      <c r="D804" s="1147"/>
      <c r="E804" s="1148" t="str">
        <f t="shared" ref="E804:F804" si="801">E803</f>
        <v/>
      </c>
      <c r="F804" s="1148" t="str">
        <f t="shared" si="801"/>
        <v/>
      </c>
      <c r="G804" s="858"/>
    </row>
    <row r="805">
      <c r="A805" s="858"/>
      <c r="B805" s="858"/>
      <c r="C805" s="858"/>
      <c r="D805" s="1147"/>
      <c r="E805" s="1148" t="str">
        <f t="shared" ref="E805:F805" si="802">E804</f>
        <v/>
      </c>
      <c r="F805" s="1148" t="str">
        <f t="shared" si="802"/>
        <v/>
      </c>
      <c r="G805" s="858"/>
    </row>
    <row r="806">
      <c r="A806" s="858"/>
      <c r="B806" s="858"/>
      <c r="C806" s="858"/>
      <c r="D806" s="1147"/>
      <c r="E806" s="1148" t="str">
        <f t="shared" ref="E806:F806" si="803">E805</f>
        <v/>
      </c>
      <c r="F806" s="1148" t="str">
        <f t="shared" si="803"/>
        <v/>
      </c>
      <c r="G806" s="858"/>
    </row>
    <row r="807">
      <c r="A807" s="858"/>
      <c r="B807" s="858"/>
      <c r="C807" s="858"/>
      <c r="D807" s="1147"/>
      <c r="E807" s="1148" t="str">
        <f t="shared" ref="E807:F807" si="804">E806</f>
        <v/>
      </c>
      <c r="F807" s="1148" t="str">
        <f t="shared" si="804"/>
        <v/>
      </c>
      <c r="G807" s="858"/>
    </row>
    <row r="808">
      <c r="A808" s="858"/>
      <c r="B808" s="858"/>
      <c r="C808" s="858"/>
      <c r="D808" s="1147"/>
      <c r="E808" s="1148" t="str">
        <f t="shared" ref="E808:F808" si="805">E807</f>
        <v/>
      </c>
      <c r="F808" s="1148" t="str">
        <f t="shared" si="805"/>
        <v/>
      </c>
      <c r="G808" s="858"/>
    </row>
    <row r="809">
      <c r="A809" s="858"/>
      <c r="B809" s="858"/>
      <c r="C809" s="858"/>
      <c r="D809" s="1147"/>
      <c r="E809" s="1148" t="str">
        <f t="shared" ref="E809:F809" si="806">E808</f>
        <v/>
      </c>
      <c r="F809" s="1148" t="str">
        <f t="shared" si="806"/>
        <v/>
      </c>
      <c r="G809" s="858"/>
    </row>
    <row r="810">
      <c r="A810" s="858"/>
      <c r="B810" s="858"/>
      <c r="C810" s="858"/>
      <c r="D810" s="1147"/>
      <c r="E810" s="1148" t="str">
        <f t="shared" ref="E810:F810" si="807">E809</f>
        <v/>
      </c>
      <c r="F810" s="1148" t="str">
        <f t="shared" si="807"/>
        <v/>
      </c>
      <c r="G810" s="858"/>
    </row>
    <row r="811">
      <c r="A811" s="858"/>
      <c r="B811" s="858"/>
      <c r="C811" s="858"/>
      <c r="D811" s="1147"/>
      <c r="E811" s="1148" t="str">
        <f t="shared" ref="E811:F811" si="808">E810</f>
        <v/>
      </c>
      <c r="F811" s="1148" t="str">
        <f t="shared" si="808"/>
        <v/>
      </c>
      <c r="G811" s="858"/>
    </row>
    <row r="812">
      <c r="A812" s="858"/>
      <c r="B812" s="858"/>
      <c r="C812" s="858"/>
      <c r="D812" s="1147"/>
      <c r="E812" s="1148" t="str">
        <f t="shared" ref="E812:F812" si="809">E811</f>
        <v/>
      </c>
      <c r="F812" s="1148" t="str">
        <f t="shared" si="809"/>
        <v/>
      </c>
      <c r="G812" s="858"/>
    </row>
    <row r="813">
      <c r="A813" s="858"/>
      <c r="B813" s="858"/>
      <c r="C813" s="858"/>
      <c r="D813" s="1147"/>
      <c r="E813" s="1148" t="str">
        <f t="shared" ref="E813:F813" si="810">E812</f>
        <v/>
      </c>
      <c r="F813" s="1148" t="str">
        <f t="shared" si="810"/>
        <v/>
      </c>
      <c r="G813" s="858"/>
    </row>
    <row r="814">
      <c r="A814" s="858"/>
      <c r="B814" s="858"/>
      <c r="C814" s="858"/>
      <c r="D814" s="1147"/>
      <c r="E814" s="1148" t="str">
        <f t="shared" ref="E814:F814" si="811">E813</f>
        <v/>
      </c>
      <c r="F814" s="1148" t="str">
        <f t="shared" si="811"/>
        <v/>
      </c>
      <c r="G814" s="858"/>
    </row>
    <row r="815">
      <c r="A815" s="858"/>
      <c r="B815" s="858"/>
      <c r="C815" s="858"/>
      <c r="D815" s="1147"/>
      <c r="E815" s="1148" t="str">
        <f t="shared" ref="E815:F815" si="812">E814</f>
        <v/>
      </c>
      <c r="F815" s="1148" t="str">
        <f t="shared" si="812"/>
        <v/>
      </c>
      <c r="G815" s="858"/>
    </row>
    <row r="816">
      <c r="A816" s="858"/>
      <c r="B816" s="858"/>
      <c r="C816" s="858"/>
      <c r="D816" s="1147"/>
      <c r="E816" s="1148" t="str">
        <f t="shared" ref="E816:F816" si="813">E815</f>
        <v/>
      </c>
      <c r="F816" s="1148" t="str">
        <f t="shared" si="813"/>
        <v/>
      </c>
      <c r="G816" s="858"/>
    </row>
    <row r="817">
      <c r="A817" s="858"/>
      <c r="B817" s="858"/>
      <c r="C817" s="858"/>
      <c r="D817" s="1147"/>
      <c r="E817" s="1148" t="str">
        <f t="shared" ref="E817:F817" si="814">E816</f>
        <v/>
      </c>
      <c r="F817" s="1148" t="str">
        <f t="shared" si="814"/>
        <v/>
      </c>
      <c r="G817" s="858"/>
    </row>
    <row r="818">
      <c r="A818" s="858"/>
      <c r="B818" s="858"/>
      <c r="C818" s="858"/>
      <c r="D818" s="1147"/>
      <c r="E818" s="1148" t="str">
        <f t="shared" ref="E818:F818" si="815">E817</f>
        <v/>
      </c>
      <c r="F818" s="1148" t="str">
        <f t="shared" si="815"/>
        <v/>
      </c>
      <c r="G818" s="858"/>
    </row>
    <row r="819">
      <c r="A819" s="858"/>
      <c r="B819" s="858"/>
      <c r="C819" s="858"/>
      <c r="D819" s="1147"/>
      <c r="E819" s="1148" t="str">
        <f t="shared" ref="E819:F819" si="816">E818</f>
        <v/>
      </c>
      <c r="F819" s="1148" t="str">
        <f t="shared" si="816"/>
        <v/>
      </c>
      <c r="G819" s="858"/>
    </row>
    <row r="820">
      <c r="A820" s="858"/>
      <c r="B820" s="858"/>
      <c r="C820" s="858"/>
      <c r="D820" s="1147"/>
      <c r="E820" s="1148" t="str">
        <f t="shared" ref="E820:F820" si="817">E819</f>
        <v/>
      </c>
      <c r="F820" s="1148" t="str">
        <f t="shared" si="817"/>
        <v/>
      </c>
      <c r="G820" s="858"/>
    </row>
    <row r="821">
      <c r="A821" s="858"/>
      <c r="B821" s="858"/>
      <c r="C821" s="858"/>
      <c r="D821" s="1147"/>
      <c r="E821" s="1148" t="str">
        <f t="shared" ref="E821:F821" si="818">E820</f>
        <v/>
      </c>
      <c r="F821" s="1148" t="str">
        <f t="shared" si="818"/>
        <v/>
      </c>
      <c r="G821" s="858"/>
    </row>
    <row r="822">
      <c r="A822" s="858"/>
      <c r="B822" s="858"/>
      <c r="C822" s="858"/>
      <c r="D822" s="1147"/>
      <c r="E822" s="1148" t="str">
        <f t="shared" ref="E822:F822" si="819">E821</f>
        <v/>
      </c>
      <c r="F822" s="1148" t="str">
        <f t="shared" si="819"/>
        <v/>
      </c>
      <c r="G822" s="858"/>
    </row>
    <row r="823">
      <c r="A823" s="858"/>
      <c r="B823" s="858"/>
      <c r="C823" s="858"/>
      <c r="D823" s="1147"/>
      <c r="E823" s="1148" t="str">
        <f t="shared" ref="E823:F823" si="820">E822</f>
        <v/>
      </c>
      <c r="F823" s="1148" t="str">
        <f t="shared" si="820"/>
        <v/>
      </c>
      <c r="G823" s="858"/>
    </row>
    <row r="824">
      <c r="A824" s="858"/>
      <c r="B824" s="858"/>
      <c r="C824" s="858"/>
      <c r="D824" s="1147"/>
      <c r="E824" s="1148" t="str">
        <f t="shared" ref="E824:F824" si="821">E823</f>
        <v/>
      </c>
      <c r="F824" s="1148" t="str">
        <f t="shared" si="821"/>
        <v/>
      </c>
      <c r="G824" s="858"/>
    </row>
    <row r="825">
      <c r="A825" s="858"/>
      <c r="B825" s="858"/>
      <c r="C825" s="858"/>
      <c r="D825" s="1147"/>
      <c r="E825" s="1148" t="str">
        <f t="shared" ref="E825:F825" si="822">E824</f>
        <v/>
      </c>
      <c r="F825" s="1148" t="str">
        <f t="shared" si="822"/>
        <v/>
      </c>
      <c r="G825" s="858"/>
    </row>
    <row r="826">
      <c r="A826" s="858"/>
      <c r="B826" s="858"/>
      <c r="C826" s="858"/>
      <c r="D826" s="1147"/>
      <c r="E826" s="1148" t="str">
        <f t="shared" ref="E826:F826" si="823">E825</f>
        <v/>
      </c>
      <c r="F826" s="1148" t="str">
        <f t="shared" si="823"/>
        <v/>
      </c>
      <c r="G826" s="858"/>
    </row>
    <row r="827">
      <c r="A827" s="858"/>
      <c r="B827" s="858"/>
      <c r="C827" s="858"/>
      <c r="D827" s="1147"/>
      <c r="E827" s="1148" t="str">
        <f t="shared" ref="E827:F827" si="824">E826</f>
        <v/>
      </c>
      <c r="F827" s="1148" t="str">
        <f t="shared" si="824"/>
        <v/>
      </c>
      <c r="G827" s="858"/>
    </row>
    <row r="828">
      <c r="A828" s="858"/>
      <c r="B828" s="858"/>
      <c r="C828" s="858"/>
      <c r="D828" s="1147"/>
      <c r="E828" s="1148" t="str">
        <f t="shared" ref="E828:F828" si="825">E827</f>
        <v/>
      </c>
      <c r="F828" s="1148" t="str">
        <f t="shared" si="825"/>
        <v/>
      </c>
      <c r="G828" s="858"/>
    </row>
    <row r="829">
      <c r="A829" s="858"/>
      <c r="B829" s="858"/>
      <c r="C829" s="858"/>
      <c r="D829" s="1147"/>
      <c r="E829" s="1148" t="str">
        <f t="shared" ref="E829:F829" si="826">E828</f>
        <v/>
      </c>
      <c r="F829" s="1148" t="str">
        <f t="shared" si="826"/>
        <v/>
      </c>
      <c r="G829" s="858"/>
    </row>
    <row r="830">
      <c r="A830" s="858"/>
      <c r="B830" s="858"/>
      <c r="C830" s="858"/>
      <c r="D830" s="1147"/>
      <c r="E830" s="1148" t="str">
        <f t="shared" ref="E830:F830" si="827">E829</f>
        <v/>
      </c>
      <c r="F830" s="1148" t="str">
        <f t="shared" si="827"/>
        <v/>
      </c>
      <c r="G830" s="858"/>
    </row>
    <row r="831">
      <c r="A831" s="858"/>
      <c r="B831" s="858"/>
      <c r="C831" s="858"/>
      <c r="D831" s="1147"/>
      <c r="E831" s="1148" t="str">
        <f t="shared" ref="E831:F831" si="828">E830</f>
        <v/>
      </c>
      <c r="F831" s="1148" t="str">
        <f t="shared" si="828"/>
        <v/>
      </c>
      <c r="G831" s="858"/>
    </row>
    <row r="832">
      <c r="A832" s="858"/>
      <c r="B832" s="858"/>
      <c r="C832" s="858"/>
      <c r="D832" s="1147"/>
      <c r="E832" s="1148" t="str">
        <f t="shared" ref="E832:F832" si="829">E831</f>
        <v/>
      </c>
      <c r="F832" s="1148" t="str">
        <f t="shared" si="829"/>
        <v/>
      </c>
      <c r="G832" s="858"/>
    </row>
    <row r="833">
      <c r="A833" s="858"/>
      <c r="B833" s="858"/>
      <c r="C833" s="858"/>
      <c r="D833" s="1147"/>
      <c r="E833" s="1148" t="str">
        <f t="shared" ref="E833:F833" si="830">E832</f>
        <v/>
      </c>
      <c r="F833" s="1148" t="str">
        <f t="shared" si="830"/>
        <v/>
      </c>
      <c r="G833" s="858"/>
    </row>
    <row r="834">
      <c r="A834" s="858"/>
      <c r="B834" s="858"/>
      <c r="C834" s="858"/>
      <c r="D834" s="1147"/>
      <c r="E834" s="1148" t="str">
        <f t="shared" ref="E834:F834" si="831">E833</f>
        <v/>
      </c>
      <c r="F834" s="1148" t="str">
        <f t="shared" si="831"/>
        <v/>
      </c>
      <c r="G834" s="858"/>
    </row>
    <row r="835">
      <c r="A835" s="858"/>
      <c r="B835" s="858"/>
      <c r="C835" s="858"/>
      <c r="D835" s="1147"/>
      <c r="E835" s="1148" t="str">
        <f t="shared" ref="E835:F835" si="832">E834</f>
        <v/>
      </c>
      <c r="F835" s="1148" t="str">
        <f t="shared" si="832"/>
        <v/>
      </c>
      <c r="G835" s="858"/>
    </row>
    <row r="836">
      <c r="A836" s="858"/>
      <c r="B836" s="858"/>
      <c r="C836" s="858"/>
      <c r="D836" s="1147"/>
      <c r="E836" s="1148" t="str">
        <f t="shared" ref="E836:F836" si="833">E835</f>
        <v/>
      </c>
      <c r="F836" s="1148" t="str">
        <f t="shared" si="833"/>
        <v/>
      </c>
      <c r="G836" s="858"/>
    </row>
    <row r="837">
      <c r="A837" s="858"/>
      <c r="B837" s="858"/>
      <c r="C837" s="858"/>
      <c r="D837" s="1147"/>
      <c r="E837" s="1148" t="str">
        <f t="shared" ref="E837:F837" si="834">E836</f>
        <v/>
      </c>
      <c r="F837" s="1148" t="str">
        <f t="shared" si="834"/>
        <v/>
      </c>
      <c r="G837" s="858"/>
    </row>
    <row r="838">
      <c r="A838" s="858"/>
      <c r="B838" s="858"/>
      <c r="C838" s="858"/>
      <c r="D838" s="1147"/>
      <c r="E838" s="1148" t="str">
        <f t="shared" ref="E838:F838" si="835">E837</f>
        <v/>
      </c>
      <c r="F838" s="1148" t="str">
        <f t="shared" si="835"/>
        <v/>
      </c>
      <c r="G838" s="858"/>
    </row>
    <row r="839">
      <c r="A839" s="858"/>
      <c r="B839" s="858"/>
      <c r="C839" s="858"/>
      <c r="D839" s="1147"/>
      <c r="E839" s="1148" t="str">
        <f t="shared" ref="E839:F839" si="836">E838</f>
        <v/>
      </c>
      <c r="F839" s="1148" t="str">
        <f t="shared" si="836"/>
        <v/>
      </c>
      <c r="G839" s="858"/>
    </row>
    <row r="840">
      <c r="A840" s="858"/>
      <c r="B840" s="858"/>
      <c r="C840" s="858"/>
      <c r="D840" s="1147"/>
      <c r="E840" s="1148" t="str">
        <f t="shared" ref="E840:F840" si="837">E839</f>
        <v/>
      </c>
      <c r="F840" s="1148" t="str">
        <f t="shared" si="837"/>
        <v/>
      </c>
      <c r="G840" s="858"/>
    </row>
    <row r="841">
      <c r="A841" s="858"/>
      <c r="B841" s="858"/>
      <c r="C841" s="858"/>
      <c r="D841" s="1147"/>
      <c r="E841" s="1148" t="str">
        <f t="shared" ref="E841:F841" si="838">E840</f>
        <v/>
      </c>
      <c r="F841" s="1148" t="str">
        <f t="shared" si="838"/>
        <v/>
      </c>
      <c r="G841" s="858"/>
    </row>
    <row r="842">
      <c r="A842" s="858"/>
      <c r="B842" s="858"/>
      <c r="C842" s="858"/>
      <c r="D842" s="1147"/>
      <c r="E842" s="1148" t="str">
        <f t="shared" ref="E842:F842" si="839">E841</f>
        <v/>
      </c>
      <c r="F842" s="1148" t="str">
        <f t="shared" si="839"/>
        <v/>
      </c>
      <c r="G842" s="858"/>
    </row>
    <row r="843">
      <c r="A843" s="858"/>
      <c r="B843" s="858"/>
      <c r="C843" s="858"/>
      <c r="D843" s="1147"/>
      <c r="E843" s="1148" t="str">
        <f t="shared" ref="E843:F843" si="840">E842</f>
        <v/>
      </c>
      <c r="F843" s="1148" t="str">
        <f t="shared" si="840"/>
        <v/>
      </c>
      <c r="G843" s="858"/>
    </row>
    <row r="844">
      <c r="A844" s="858"/>
      <c r="B844" s="858"/>
      <c r="C844" s="858"/>
      <c r="D844" s="1147"/>
      <c r="E844" s="1148" t="str">
        <f t="shared" ref="E844:F844" si="841">E843</f>
        <v/>
      </c>
      <c r="F844" s="1148" t="str">
        <f t="shared" si="841"/>
        <v/>
      </c>
      <c r="G844" s="858"/>
    </row>
    <row r="845">
      <c r="A845" s="858"/>
      <c r="B845" s="858"/>
      <c r="C845" s="858"/>
      <c r="D845" s="1147"/>
      <c r="E845" s="1148" t="str">
        <f t="shared" ref="E845:F845" si="842">E844</f>
        <v/>
      </c>
      <c r="F845" s="1148" t="str">
        <f t="shared" si="842"/>
        <v/>
      </c>
      <c r="G845" s="858"/>
    </row>
    <row r="846">
      <c r="A846" s="858"/>
      <c r="B846" s="858"/>
      <c r="C846" s="858"/>
      <c r="D846" s="1147"/>
      <c r="E846" s="1148" t="str">
        <f t="shared" ref="E846:F846" si="843">E845</f>
        <v/>
      </c>
      <c r="F846" s="1148" t="str">
        <f t="shared" si="843"/>
        <v/>
      </c>
      <c r="G846" s="858"/>
    </row>
    <row r="847">
      <c r="A847" s="858"/>
      <c r="B847" s="858"/>
      <c r="C847" s="858"/>
      <c r="D847" s="1147"/>
      <c r="E847" s="1148" t="str">
        <f t="shared" ref="E847:F847" si="844">E846</f>
        <v/>
      </c>
      <c r="F847" s="1148" t="str">
        <f t="shared" si="844"/>
        <v/>
      </c>
      <c r="G847" s="858"/>
    </row>
    <row r="848">
      <c r="A848" s="858"/>
      <c r="B848" s="858"/>
      <c r="C848" s="858"/>
      <c r="D848" s="1147"/>
      <c r="E848" s="1148" t="str">
        <f t="shared" ref="E848:F848" si="845">E847</f>
        <v/>
      </c>
      <c r="F848" s="1148" t="str">
        <f t="shared" si="845"/>
        <v/>
      </c>
      <c r="G848" s="858"/>
    </row>
    <row r="849">
      <c r="A849" s="858"/>
      <c r="B849" s="858"/>
      <c r="C849" s="858"/>
      <c r="D849" s="1147"/>
      <c r="E849" s="1148" t="str">
        <f t="shared" ref="E849:F849" si="846">E848</f>
        <v/>
      </c>
      <c r="F849" s="1148" t="str">
        <f t="shared" si="846"/>
        <v/>
      </c>
      <c r="G849" s="858"/>
    </row>
    <row r="850">
      <c r="A850" s="858"/>
      <c r="B850" s="858"/>
      <c r="C850" s="858"/>
      <c r="D850" s="1147"/>
      <c r="E850" s="1148" t="str">
        <f t="shared" ref="E850:F850" si="847">E849</f>
        <v/>
      </c>
      <c r="F850" s="1148" t="str">
        <f t="shared" si="847"/>
        <v/>
      </c>
      <c r="G850" s="858"/>
    </row>
    <row r="851">
      <c r="A851" s="858"/>
      <c r="B851" s="858"/>
      <c r="C851" s="858"/>
      <c r="D851" s="1147"/>
      <c r="E851" s="1148" t="str">
        <f t="shared" ref="E851:F851" si="848">E850</f>
        <v/>
      </c>
      <c r="F851" s="1148" t="str">
        <f t="shared" si="848"/>
        <v/>
      </c>
      <c r="G851" s="858"/>
    </row>
    <row r="852">
      <c r="A852" s="858"/>
      <c r="B852" s="858"/>
      <c r="C852" s="858"/>
      <c r="D852" s="1147"/>
      <c r="E852" s="1148" t="str">
        <f t="shared" ref="E852:F852" si="849">E851</f>
        <v/>
      </c>
      <c r="F852" s="1148" t="str">
        <f t="shared" si="849"/>
        <v/>
      </c>
      <c r="G852" s="858"/>
    </row>
    <row r="853">
      <c r="A853" s="858"/>
      <c r="B853" s="858"/>
      <c r="C853" s="858"/>
      <c r="D853" s="1147"/>
      <c r="E853" s="1148" t="str">
        <f t="shared" ref="E853:F853" si="850">E852</f>
        <v/>
      </c>
      <c r="F853" s="1148" t="str">
        <f t="shared" si="850"/>
        <v/>
      </c>
      <c r="G853" s="858"/>
    </row>
    <row r="854">
      <c r="A854" s="858"/>
      <c r="B854" s="858"/>
      <c r="C854" s="858"/>
      <c r="D854" s="1147"/>
      <c r="E854" s="1148" t="str">
        <f t="shared" ref="E854:F854" si="851">E853</f>
        <v/>
      </c>
      <c r="F854" s="1148" t="str">
        <f t="shared" si="851"/>
        <v/>
      </c>
      <c r="G854" s="858"/>
    </row>
    <row r="855">
      <c r="A855" s="858"/>
      <c r="B855" s="858"/>
      <c r="C855" s="858"/>
      <c r="D855" s="1147"/>
      <c r="E855" s="1148" t="str">
        <f t="shared" ref="E855:F855" si="852">E854</f>
        <v/>
      </c>
      <c r="F855" s="1148" t="str">
        <f t="shared" si="852"/>
        <v/>
      </c>
      <c r="G855" s="858"/>
    </row>
    <row r="856">
      <c r="A856" s="858"/>
      <c r="B856" s="858"/>
      <c r="C856" s="858"/>
      <c r="D856" s="1147"/>
      <c r="E856" s="1148" t="str">
        <f t="shared" ref="E856:F856" si="853">E855</f>
        <v/>
      </c>
      <c r="F856" s="1148" t="str">
        <f t="shared" si="853"/>
        <v/>
      </c>
      <c r="G856" s="858"/>
    </row>
    <row r="857">
      <c r="A857" s="858"/>
      <c r="B857" s="858"/>
      <c r="C857" s="858"/>
      <c r="D857" s="1147"/>
      <c r="E857" s="1148" t="str">
        <f t="shared" ref="E857:F857" si="854">E856</f>
        <v/>
      </c>
      <c r="F857" s="1148" t="str">
        <f t="shared" si="854"/>
        <v/>
      </c>
      <c r="G857" s="858"/>
    </row>
    <row r="858">
      <c r="A858" s="858"/>
      <c r="B858" s="858"/>
      <c r="C858" s="858"/>
      <c r="D858" s="1147"/>
      <c r="E858" s="1148" t="str">
        <f t="shared" ref="E858:F858" si="855">E857</f>
        <v/>
      </c>
      <c r="F858" s="1148" t="str">
        <f t="shared" si="855"/>
        <v/>
      </c>
      <c r="G858" s="858"/>
    </row>
    <row r="859">
      <c r="A859" s="858"/>
      <c r="B859" s="858"/>
      <c r="C859" s="858"/>
      <c r="D859" s="1147"/>
      <c r="E859" s="1148" t="str">
        <f t="shared" ref="E859:F859" si="856">E858</f>
        <v/>
      </c>
      <c r="F859" s="1148" t="str">
        <f t="shared" si="856"/>
        <v/>
      </c>
      <c r="G859" s="858"/>
    </row>
    <row r="860">
      <c r="A860" s="858"/>
      <c r="B860" s="858"/>
      <c r="C860" s="858"/>
      <c r="D860" s="1147"/>
      <c r="E860" s="1148" t="str">
        <f t="shared" ref="E860:F860" si="857">E859</f>
        <v/>
      </c>
      <c r="F860" s="1148" t="str">
        <f t="shared" si="857"/>
        <v/>
      </c>
      <c r="G860" s="858"/>
    </row>
    <row r="861">
      <c r="A861" s="858"/>
      <c r="B861" s="858"/>
      <c r="C861" s="858"/>
      <c r="D861" s="1147"/>
      <c r="E861" s="1148" t="str">
        <f t="shared" ref="E861:F861" si="858">E860</f>
        <v/>
      </c>
      <c r="F861" s="1148" t="str">
        <f t="shared" si="858"/>
        <v/>
      </c>
      <c r="G861" s="858"/>
    </row>
    <row r="862">
      <c r="A862" s="858"/>
      <c r="B862" s="858"/>
      <c r="C862" s="858"/>
      <c r="D862" s="1147"/>
      <c r="E862" s="1148" t="str">
        <f t="shared" ref="E862:F862" si="859">E861</f>
        <v/>
      </c>
      <c r="F862" s="1148" t="str">
        <f t="shared" si="859"/>
        <v/>
      </c>
      <c r="G862" s="858"/>
    </row>
    <row r="863">
      <c r="A863" s="858"/>
      <c r="B863" s="858"/>
      <c r="C863" s="858"/>
      <c r="D863" s="1147"/>
      <c r="E863" s="1148" t="str">
        <f t="shared" ref="E863:F863" si="860">E862</f>
        <v/>
      </c>
      <c r="F863" s="1148" t="str">
        <f t="shared" si="860"/>
        <v/>
      </c>
      <c r="G863" s="858"/>
    </row>
    <row r="864">
      <c r="A864" s="858"/>
      <c r="B864" s="858"/>
      <c r="C864" s="858"/>
      <c r="D864" s="1147"/>
      <c r="E864" s="1148" t="str">
        <f t="shared" ref="E864:F864" si="861">E863</f>
        <v/>
      </c>
      <c r="F864" s="1148" t="str">
        <f t="shared" si="861"/>
        <v/>
      </c>
      <c r="G864" s="858"/>
    </row>
    <row r="865">
      <c r="A865" s="858"/>
      <c r="B865" s="858"/>
      <c r="C865" s="858"/>
      <c r="D865" s="1147"/>
      <c r="E865" s="1148" t="str">
        <f t="shared" ref="E865:F865" si="862">E864</f>
        <v/>
      </c>
      <c r="F865" s="1148" t="str">
        <f t="shared" si="862"/>
        <v/>
      </c>
      <c r="G865" s="858"/>
    </row>
    <row r="866">
      <c r="A866" s="858"/>
      <c r="B866" s="858"/>
      <c r="C866" s="858"/>
      <c r="D866" s="1147"/>
      <c r="E866" s="1148" t="str">
        <f t="shared" ref="E866:F866" si="863">E865</f>
        <v/>
      </c>
      <c r="F866" s="1148" t="str">
        <f t="shared" si="863"/>
        <v/>
      </c>
      <c r="G866" s="858"/>
    </row>
    <row r="867">
      <c r="A867" s="858"/>
      <c r="B867" s="858"/>
      <c r="C867" s="858"/>
      <c r="D867" s="1147"/>
      <c r="E867" s="1148" t="str">
        <f t="shared" ref="E867:F867" si="864">E866</f>
        <v/>
      </c>
      <c r="F867" s="1148" t="str">
        <f t="shared" si="864"/>
        <v/>
      </c>
      <c r="G867" s="858"/>
    </row>
    <row r="868">
      <c r="A868" s="858"/>
      <c r="B868" s="858"/>
      <c r="C868" s="858"/>
      <c r="D868" s="1147"/>
      <c r="E868" s="1148" t="str">
        <f t="shared" ref="E868:F868" si="865">E867</f>
        <v/>
      </c>
      <c r="F868" s="1148" t="str">
        <f t="shared" si="865"/>
        <v/>
      </c>
      <c r="G868" s="858"/>
    </row>
    <row r="869">
      <c r="A869" s="858"/>
      <c r="B869" s="858"/>
      <c r="C869" s="858"/>
      <c r="D869" s="1147"/>
      <c r="E869" s="1148" t="str">
        <f t="shared" ref="E869:F869" si="866">E868</f>
        <v/>
      </c>
      <c r="F869" s="1148" t="str">
        <f t="shared" si="866"/>
        <v/>
      </c>
      <c r="G869" s="858"/>
    </row>
    <row r="870">
      <c r="A870" s="858"/>
      <c r="B870" s="858"/>
      <c r="C870" s="858"/>
      <c r="D870" s="1147"/>
      <c r="E870" s="1148" t="str">
        <f t="shared" ref="E870:F870" si="867">E869</f>
        <v/>
      </c>
      <c r="F870" s="1148" t="str">
        <f t="shared" si="867"/>
        <v/>
      </c>
      <c r="G870" s="858"/>
    </row>
    <row r="871">
      <c r="A871" s="858"/>
      <c r="B871" s="858"/>
      <c r="C871" s="858"/>
      <c r="D871" s="1147"/>
      <c r="E871" s="1148" t="str">
        <f t="shared" ref="E871:F871" si="868">E870</f>
        <v/>
      </c>
      <c r="F871" s="1148" t="str">
        <f t="shared" si="868"/>
        <v/>
      </c>
      <c r="G871" s="858"/>
    </row>
    <row r="872">
      <c r="A872" s="858"/>
      <c r="B872" s="858"/>
      <c r="C872" s="858"/>
      <c r="D872" s="1147"/>
      <c r="E872" s="1148" t="str">
        <f t="shared" ref="E872:F872" si="869">E871</f>
        <v/>
      </c>
      <c r="F872" s="1148" t="str">
        <f t="shared" si="869"/>
        <v/>
      </c>
      <c r="G872" s="858"/>
    </row>
    <row r="873">
      <c r="A873" s="858"/>
      <c r="B873" s="858"/>
      <c r="C873" s="858"/>
      <c r="D873" s="1147"/>
      <c r="E873" s="1148" t="str">
        <f t="shared" ref="E873:F873" si="870">E872</f>
        <v/>
      </c>
      <c r="F873" s="1148" t="str">
        <f t="shared" si="870"/>
        <v/>
      </c>
      <c r="G873" s="858"/>
    </row>
    <row r="874">
      <c r="A874" s="858"/>
      <c r="B874" s="858"/>
      <c r="C874" s="858"/>
      <c r="D874" s="1147"/>
      <c r="E874" s="1148" t="str">
        <f t="shared" ref="E874:F874" si="871">E873</f>
        <v/>
      </c>
      <c r="F874" s="1148" t="str">
        <f t="shared" si="871"/>
        <v/>
      </c>
      <c r="G874" s="858"/>
    </row>
    <row r="875">
      <c r="A875" s="858"/>
      <c r="B875" s="858"/>
      <c r="C875" s="858"/>
      <c r="D875" s="1147"/>
      <c r="E875" s="1148" t="str">
        <f t="shared" ref="E875:F875" si="872">E874</f>
        <v/>
      </c>
      <c r="F875" s="1148" t="str">
        <f t="shared" si="872"/>
        <v/>
      </c>
      <c r="G875" s="858"/>
    </row>
    <row r="876">
      <c r="A876" s="858"/>
      <c r="B876" s="858"/>
      <c r="C876" s="858"/>
      <c r="D876" s="1147"/>
      <c r="E876" s="1148" t="str">
        <f t="shared" ref="E876:F876" si="873">E875</f>
        <v/>
      </c>
      <c r="F876" s="1148" t="str">
        <f t="shared" si="873"/>
        <v/>
      </c>
      <c r="G876" s="858"/>
    </row>
    <row r="877">
      <c r="A877" s="858"/>
      <c r="B877" s="858"/>
      <c r="C877" s="858"/>
      <c r="D877" s="1147"/>
      <c r="E877" s="1148" t="str">
        <f t="shared" ref="E877:F877" si="874">E876</f>
        <v/>
      </c>
      <c r="F877" s="1148" t="str">
        <f t="shared" si="874"/>
        <v/>
      </c>
      <c r="G877" s="858"/>
    </row>
    <row r="878">
      <c r="A878" s="858"/>
      <c r="B878" s="858"/>
      <c r="C878" s="858"/>
      <c r="D878" s="1147"/>
      <c r="E878" s="1148" t="str">
        <f t="shared" ref="E878:F878" si="875">E877</f>
        <v/>
      </c>
      <c r="F878" s="1148" t="str">
        <f t="shared" si="875"/>
        <v/>
      </c>
      <c r="G878" s="858"/>
    </row>
    <row r="879">
      <c r="A879" s="858"/>
      <c r="B879" s="858"/>
      <c r="C879" s="858"/>
      <c r="D879" s="1147"/>
      <c r="E879" s="1148" t="str">
        <f t="shared" ref="E879:F879" si="876">E878</f>
        <v/>
      </c>
      <c r="F879" s="1148" t="str">
        <f t="shared" si="876"/>
        <v/>
      </c>
      <c r="G879" s="858"/>
    </row>
    <row r="880">
      <c r="A880" s="858"/>
      <c r="B880" s="858"/>
      <c r="C880" s="858"/>
      <c r="D880" s="1147"/>
      <c r="E880" s="1148" t="str">
        <f t="shared" ref="E880:F880" si="877">E879</f>
        <v/>
      </c>
      <c r="F880" s="1148" t="str">
        <f t="shared" si="877"/>
        <v/>
      </c>
      <c r="G880" s="858"/>
    </row>
    <row r="881">
      <c r="A881" s="858"/>
      <c r="B881" s="858"/>
      <c r="C881" s="858"/>
      <c r="D881" s="1147"/>
      <c r="E881" s="1148" t="str">
        <f t="shared" ref="E881:F881" si="878">E880</f>
        <v/>
      </c>
      <c r="F881" s="1148" t="str">
        <f t="shared" si="878"/>
        <v/>
      </c>
      <c r="G881" s="858"/>
    </row>
    <row r="882">
      <c r="A882" s="858"/>
      <c r="B882" s="858"/>
      <c r="C882" s="858"/>
      <c r="D882" s="1147"/>
      <c r="E882" s="1148" t="str">
        <f t="shared" ref="E882:F882" si="879">E881</f>
        <v/>
      </c>
      <c r="F882" s="1148" t="str">
        <f t="shared" si="879"/>
        <v/>
      </c>
      <c r="G882" s="858"/>
    </row>
    <row r="883">
      <c r="A883" s="858"/>
      <c r="B883" s="858"/>
      <c r="C883" s="858"/>
      <c r="D883" s="1147"/>
      <c r="E883" s="1148" t="str">
        <f t="shared" ref="E883:F883" si="880">E882</f>
        <v/>
      </c>
      <c r="F883" s="1148" t="str">
        <f t="shared" si="880"/>
        <v/>
      </c>
      <c r="G883" s="858"/>
    </row>
    <row r="884">
      <c r="A884" s="858"/>
      <c r="B884" s="858"/>
      <c r="C884" s="858"/>
      <c r="D884" s="1147"/>
      <c r="E884" s="1148" t="str">
        <f t="shared" ref="E884:F884" si="881">E883</f>
        <v/>
      </c>
      <c r="F884" s="1148" t="str">
        <f t="shared" si="881"/>
        <v/>
      </c>
      <c r="G884" s="858"/>
    </row>
    <row r="885">
      <c r="A885" s="858"/>
      <c r="B885" s="858"/>
      <c r="C885" s="858"/>
      <c r="D885" s="1147"/>
      <c r="E885" s="1148" t="str">
        <f t="shared" ref="E885:F885" si="882">E884</f>
        <v/>
      </c>
      <c r="F885" s="1148" t="str">
        <f t="shared" si="882"/>
        <v/>
      </c>
      <c r="G885" s="858"/>
    </row>
    <row r="886">
      <c r="A886" s="858"/>
      <c r="B886" s="858"/>
      <c r="C886" s="858"/>
      <c r="D886" s="1147"/>
      <c r="E886" s="1148" t="str">
        <f t="shared" ref="E886:F886" si="883">E885</f>
        <v/>
      </c>
      <c r="F886" s="1148" t="str">
        <f t="shared" si="883"/>
        <v/>
      </c>
      <c r="G886" s="858"/>
    </row>
    <row r="887">
      <c r="A887" s="858"/>
      <c r="B887" s="858"/>
      <c r="C887" s="858"/>
      <c r="D887" s="1147"/>
      <c r="E887" s="1148" t="str">
        <f t="shared" ref="E887:F887" si="884">E886</f>
        <v/>
      </c>
      <c r="F887" s="1148" t="str">
        <f t="shared" si="884"/>
        <v/>
      </c>
      <c r="G887" s="858"/>
    </row>
    <row r="888">
      <c r="A888" s="858"/>
      <c r="B888" s="858"/>
      <c r="C888" s="858"/>
      <c r="D888" s="1147"/>
      <c r="E888" s="1148" t="str">
        <f t="shared" ref="E888:F888" si="885">E887</f>
        <v/>
      </c>
      <c r="F888" s="1148" t="str">
        <f t="shared" si="885"/>
        <v/>
      </c>
      <c r="G888" s="858"/>
    </row>
    <row r="889">
      <c r="A889" s="858"/>
      <c r="B889" s="858"/>
      <c r="C889" s="858"/>
      <c r="D889" s="1147"/>
      <c r="E889" s="1148" t="str">
        <f t="shared" ref="E889:F889" si="886">E888</f>
        <v/>
      </c>
      <c r="F889" s="1148" t="str">
        <f t="shared" si="886"/>
        <v/>
      </c>
      <c r="G889" s="858"/>
    </row>
    <row r="890">
      <c r="A890" s="858"/>
      <c r="B890" s="858"/>
      <c r="C890" s="858"/>
      <c r="D890" s="1147"/>
      <c r="E890" s="1148" t="str">
        <f t="shared" ref="E890:F890" si="887">E889</f>
        <v/>
      </c>
      <c r="F890" s="1148" t="str">
        <f t="shared" si="887"/>
        <v/>
      </c>
      <c r="G890" s="858"/>
    </row>
    <row r="891">
      <c r="A891" s="858"/>
      <c r="B891" s="858"/>
      <c r="C891" s="858"/>
      <c r="D891" s="1147"/>
      <c r="E891" s="1148" t="str">
        <f t="shared" ref="E891:F891" si="888">E890</f>
        <v/>
      </c>
      <c r="F891" s="1148" t="str">
        <f t="shared" si="888"/>
        <v/>
      </c>
      <c r="G891" s="858"/>
    </row>
    <row r="892">
      <c r="A892" s="858"/>
      <c r="B892" s="858"/>
      <c r="C892" s="858"/>
      <c r="D892" s="1147"/>
      <c r="E892" s="1148" t="str">
        <f t="shared" ref="E892:F892" si="889">E891</f>
        <v/>
      </c>
      <c r="F892" s="1148" t="str">
        <f t="shared" si="889"/>
        <v/>
      </c>
      <c r="G892" s="858"/>
    </row>
    <row r="893">
      <c r="A893" s="858"/>
      <c r="B893" s="858"/>
      <c r="C893" s="858"/>
      <c r="D893" s="1147"/>
      <c r="E893" s="1148" t="str">
        <f t="shared" ref="E893:F893" si="890">E892</f>
        <v/>
      </c>
      <c r="F893" s="1148" t="str">
        <f t="shared" si="890"/>
        <v/>
      </c>
      <c r="G893" s="858"/>
    </row>
    <row r="894">
      <c r="A894" s="858"/>
      <c r="B894" s="858"/>
      <c r="C894" s="858"/>
      <c r="D894" s="1147"/>
      <c r="E894" s="1148" t="str">
        <f t="shared" ref="E894:F894" si="891">E893</f>
        <v/>
      </c>
      <c r="F894" s="1148" t="str">
        <f t="shared" si="891"/>
        <v/>
      </c>
      <c r="G894" s="858"/>
    </row>
    <row r="895">
      <c r="A895" s="858"/>
      <c r="B895" s="858"/>
      <c r="C895" s="858"/>
      <c r="D895" s="1147"/>
      <c r="E895" s="1148" t="str">
        <f t="shared" ref="E895:F895" si="892">E894</f>
        <v/>
      </c>
      <c r="F895" s="1148" t="str">
        <f t="shared" si="892"/>
        <v/>
      </c>
      <c r="G895" s="858"/>
    </row>
    <row r="896">
      <c r="A896" s="858"/>
      <c r="B896" s="858"/>
      <c r="C896" s="858"/>
      <c r="D896" s="1147"/>
      <c r="E896" s="1148" t="str">
        <f t="shared" ref="E896:F896" si="893">E895</f>
        <v/>
      </c>
      <c r="F896" s="1148" t="str">
        <f t="shared" si="893"/>
        <v/>
      </c>
      <c r="G896" s="858"/>
    </row>
    <row r="897">
      <c r="A897" s="858"/>
      <c r="B897" s="858"/>
      <c r="C897" s="858"/>
      <c r="D897" s="1147"/>
      <c r="E897" s="1148" t="str">
        <f t="shared" ref="E897:F897" si="894">E896</f>
        <v/>
      </c>
      <c r="F897" s="1148" t="str">
        <f t="shared" si="894"/>
        <v/>
      </c>
      <c r="G897" s="858"/>
    </row>
    <row r="898">
      <c r="A898" s="858"/>
      <c r="B898" s="858"/>
      <c r="C898" s="858"/>
      <c r="D898" s="1147"/>
      <c r="E898" s="1148" t="str">
        <f t="shared" ref="E898:F898" si="895">E897</f>
        <v/>
      </c>
      <c r="F898" s="1148" t="str">
        <f t="shared" si="895"/>
        <v/>
      </c>
      <c r="G898" s="858"/>
    </row>
    <row r="899">
      <c r="A899" s="858"/>
      <c r="B899" s="858"/>
      <c r="C899" s="858"/>
      <c r="D899" s="1147"/>
      <c r="E899" s="1148" t="str">
        <f t="shared" ref="E899:F899" si="896">E898</f>
        <v/>
      </c>
      <c r="F899" s="1148" t="str">
        <f t="shared" si="896"/>
        <v/>
      </c>
      <c r="G899" s="858"/>
    </row>
    <row r="900">
      <c r="A900" s="858"/>
      <c r="B900" s="858"/>
      <c r="C900" s="858"/>
      <c r="D900" s="1147"/>
      <c r="E900" s="1148" t="str">
        <f t="shared" ref="E900:F900" si="897">E899</f>
        <v/>
      </c>
      <c r="F900" s="1148" t="str">
        <f t="shared" si="897"/>
        <v/>
      </c>
      <c r="G900" s="858"/>
    </row>
    <row r="901">
      <c r="A901" s="858"/>
      <c r="B901" s="858"/>
      <c r="C901" s="858"/>
      <c r="D901" s="1147"/>
      <c r="E901" s="1148" t="str">
        <f t="shared" ref="E901:F901" si="898">E900</f>
        <v/>
      </c>
      <c r="F901" s="1148" t="str">
        <f t="shared" si="898"/>
        <v/>
      </c>
      <c r="G901" s="858"/>
    </row>
    <row r="902">
      <c r="A902" s="858"/>
      <c r="B902" s="858"/>
      <c r="C902" s="858"/>
      <c r="D902" s="1147"/>
      <c r="E902" s="1148" t="str">
        <f t="shared" ref="E902:F902" si="899">E901</f>
        <v/>
      </c>
      <c r="F902" s="1148" t="str">
        <f t="shared" si="899"/>
        <v/>
      </c>
      <c r="G902" s="858"/>
    </row>
    <row r="903">
      <c r="A903" s="858"/>
      <c r="B903" s="858"/>
      <c r="C903" s="858"/>
      <c r="D903" s="1147"/>
      <c r="E903" s="1148" t="str">
        <f t="shared" ref="E903:F903" si="900">E902</f>
        <v/>
      </c>
      <c r="F903" s="1148" t="str">
        <f t="shared" si="900"/>
        <v/>
      </c>
      <c r="G903" s="858"/>
    </row>
    <row r="904">
      <c r="A904" s="858"/>
      <c r="B904" s="858"/>
      <c r="C904" s="858"/>
      <c r="D904" s="1147"/>
      <c r="E904" s="1148" t="str">
        <f t="shared" ref="E904:F904" si="901">E903</f>
        <v/>
      </c>
      <c r="F904" s="1148" t="str">
        <f t="shared" si="901"/>
        <v/>
      </c>
      <c r="G904" s="858"/>
    </row>
    <row r="905">
      <c r="A905" s="858"/>
      <c r="B905" s="858"/>
      <c r="C905" s="858"/>
      <c r="D905" s="1147"/>
      <c r="E905" s="1148" t="str">
        <f t="shared" ref="E905:F905" si="902">E904</f>
        <v/>
      </c>
      <c r="F905" s="1148" t="str">
        <f t="shared" si="902"/>
        <v/>
      </c>
      <c r="G905" s="858"/>
    </row>
    <row r="906">
      <c r="A906" s="858"/>
      <c r="B906" s="858"/>
      <c r="C906" s="858"/>
      <c r="D906" s="1147"/>
      <c r="E906" s="1148" t="str">
        <f t="shared" ref="E906:F906" si="903">E905</f>
        <v/>
      </c>
      <c r="F906" s="1148" t="str">
        <f t="shared" si="903"/>
        <v/>
      </c>
      <c r="G906" s="858"/>
    </row>
    <row r="907">
      <c r="A907" s="858"/>
      <c r="B907" s="858"/>
      <c r="C907" s="858"/>
      <c r="D907" s="1147"/>
      <c r="E907" s="1148" t="str">
        <f t="shared" ref="E907:F907" si="904">E906</f>
        <v/>
      </c>
      <c r="F907" s="1148" t="str">
        <f t="shared" si="904"/>
        <v/>
      </c>
      <c r="G907" s="858"/>
    </row>
    <row r="908">
      <c r="A908" s="858"/>
      <c r="B908" s="858"/>
      <c r="C908" s="858"/>
      <c r="D908" s="1147"/>
      <c r="E908" s="1148" t="str">
        <f t="shared" ref="E908:F908" si="905">E907</f>
        <v/>
      </c>
      <c r="F908" s="1148" t="str">
        <f t="shared" si="905"/>
        <v/>
      </c>
      <c r="G908" s="858"/>
    </row>
    <row r="909">
      <c r="A909" s="858"/>
      <c r="B909" s="858"/>
      <c r="C909" s="858"/>
      <c r="D909" s="1147"/>
      <c r="E909" s="1148" t="str">
        <f t="shared" ref="E909:F909" si="906">E908</f>
        <v/>
      </c>
      <c r="F909" s="1148" t="str">
        <f t="shared" si="906"/>
        <v/>
      </c>
      <c r="G909" s="858"/>
    </row>
    <row r="910">
      <c r="A910" s="858"/>
      <c r="B910" s="858"/>
      <c r="C910" s="858"/>
      <c r="D910" s="1147"/>
      <c r="E910" s="1148" t="str">
        <f t="shared" ref="E910:F910" si="907">E909</f>
        <v/>
      </c>
      <c r="F910" s="1148" t="str">
        <f t="shared" si="907"/>
        <v/>
      </c>
      <c r="G910" s="858"/>
    </row>
    <row r="911">
      <c r="A911" s="858"/>
      <c r="B911" s="858"/>
      <c r="C911" s="858"/>
      <c r="D911" s="1147"/>
      <c r="E911" s="1148" t="str">
        <f t="shared" ref="E911:F911" si="908">E910</f>
        <v/>
      </c>
      <c r="F911" s="1148" t="str">
        <f t="shared" si="908"/>
        <v/>
      </c>
      <c r="G911" s="858"/>
    </row>
    <row r="912">
      <c r="A912" s="858"/>
      <c r="B912" s="858"/>
      <c r="C912" s="858"/>
      <c r="D912" s="1147"/>
      <c r="E912" s="1148" t="str">
        <f t="shared" ref="E912:F912" si="909">E911</f>
        <v/>
      </c>
      <c r="F912" s="1148" t="str">
        <f t="shared" si="909"/>
        <v/>
      </c>
      <c r="G912" s="858"/>
    </row>
    <row r="913">
      <c r="A913" s="858"/>
      <c r="B913" s="858"/>
      <c r="C913" s="858"/>
      <c r="D913" s="1147"/>
      <c r="E913" s="1148" t="str">
        <f t="shared" ref="E913:F913" si="910">E912</f>
        <v/>
      </c>
      <c r="F913" s="1148" t="str">
        <f t="shared" si="910"/>
        <v/>
      </c>
      <c r="G913" s="858"/>
    </row>
    <row r="914">
      <c r="A914" s="858"/>
      <c r="B914" s="858"/>
      <c r="C914" s="858"/>
      <c r="D914" s="1147"/>
      <c r="E914" s="1148" t="str">
        <f t="shared" ref="E914:F914" si="911">E913</f>
        <v/>
      </c>
      <c r="F914" s="1148" t="str">
        <f t="shared" si="911"/>
        <v/>
      </c>
      <c r="G914" s="858"/>
    </row>
    <row r="915">
      <c r="A915" s="858"/>
      <c r="B915" s="858"/>
      <c r="C915" s="858"/>
      <c r="D915" s="1147"/>
      <c r="E915" s="1148" t="str">
        <f t="shared" ref="E915:F915" si="912">E914</f>
        <v/>
      </c>
      <c r="F915" s="1148" t="str">
        <f t="shared" si="912"/>
        <v/>
      </c>
      <c r="G915" s="858"/>
    </row>
    <row r="916">
      <c r="A916" s="858"/>
      <c r="B916" s="858"/>
      <c r="C916" s="858"/>
      <c r="D916" s="1147"/>
      <c r="E916" s="1148" t="str">
        <f t="shared" ref="E916:F916" si="913">E915</f>
        <v/>
      </c>
      <c r="F916" s="1148" t="str">
        <f t="shared" si="913"/>
        <v/>
      </c>
      <c r="G916" s="858"/>
    </row>
    <row r="917">
      <c r="A917" s="858"/>
      <c r="B917" s="858"/>
      <c r="C917" s="858"/>
      <c r="D917" s="1147"/>
      <c r="E917" s="1148" t="str">
        <f t="shared" ref="E917:F917" si="914">E916</f>
        <v/>
      </c>
      <c r="F917" s="1148" t="str">
        <f t="shared" si="914"/>
        <v/>
      </c>
      <c r="G917" s="858"/>
    </row>
    <row r="918">
      <c r="A918" s="858"/>
      <c r="B918" s="858"/>
      <c r="C918" s="858"/>
      <c r="D918" s="1147"/>
      <c r="E918" s="1148" t="str">
        <f t="shared" ref="E918:F918" si="915">E917</f>
        <v/>
      </c>
      <c r="F918" s="1148" t="str">
        <f t="shared" si="915"/>
        <v/>
      </c>
      <c r="G918" s="858"/>
    </row>
    <row r="919">
      <c r="A919" s="858"/>
      <c r="B919" s="858"/>
      <c r="C919" s="858"/>
      <c r="D919" s="1147"/>
      <c r="E919" s="1148" t="str">
        <f t="shared" ref="E919:F919" si="916">E918</f>
        <v/>
      </c>
      <c r="F919" s="1148" t="str">
        <f t="shared" si="916"/>
        <v/>
      </c>
      <c r="G919" s="858"/>
    </row>
    <row r="920">
      <c r="A920" s="858"/>
      <c r="B920" s="858"/>
      <c r="C920" s="858"/>
      <c r="D920" s="1147"/>
      <c r="E920" s="1148" t="str">
        <f t="shared" ref="E920:F920" si="917">E919</f>
        <v/>
      </c>
      <c r="F920" s="1148" t="str">
        <f t="shared" si="917"/>
        <v/>
      </c>
      <c r="G920" s="858"/>
    </row>
    <row r="921">
      <c r="A921" s="858"/>
      <c r="B921" s="858"/>
      <c r="C921" s="858"/>
      <c r="D921" s="1147"/>
      <c r="E921" s="1148" t="str">
        <f t="shared" ref="E921:F921" si="918">E920</f>
        <v/>
      </c>
      <c r="F921" s="1148" t="str">
        <f t="shared" si="918"/>
        <v/>
      </c>
      <c r="G921" s="858"/>
    </row>
    <row r="922">
      <c r="A922" s="858"/>
      <c r="B922" s="858"/>
      <c r="C922" s="858"/>
      <c r="D922" s="1147"/>
      <c r="E922" s="1148" t="str">
        <f t="shared" ref="E922:F922" si="919">E921</f>
        <v/>
      </c>
      <c r="F922" s="1148" t="str">
        <f t="shared" si="919"/>
        <v/>
      </c>
      <c r="G922" s="858"/>
    </row>
    <row r="923">
      <c r="A923" s="858"/>
      <c r="B923" s="858"/>
      <c r="C923" s="858"/>
      <c r="D923" s="1147"/>
      <c r="E923" s="1148" t="str">
        <f t="shared" ref="E923:F923" si="920">E922</f>
        <v/>
      </c>
      <c r="F923" s="1148" t="str">
        <f t="shared" si="920"/>
        <v/>
      </c>
      <c r="G923" s="858"/>
    </row>
    <row r="924">
      <c r="A924" s="858"/>
      <c r="B924" s="858"/>
      <c r="C924" s="858"/>
      <c r="D924" s="1147"/>
      <c r="E924" s="1148" t="str">
        <f t="shared" ref="E924:F924" si="921">E923</f>
        <v/>
      </c>
      <c r="F924" s="1148" t="str">
        <f t="shared" si="921"/>
        <v/>
      </c>
      <c r="G924" s="858"/>
    </row>
    <row r="925">
      <c r="A925" s="858"/>
      <c r="B925" s="858"/>
      <c r="C925" s="858"/>
      <c r="D925" s="1147"/>
      <c r="E925" s="1148" t="str">
        <f t="shared" ref="E925:F925" si="922">E924</f>
        <v/>
      </c>
      <c r="F925" s="1148" t="str">
        <f t="shared" si="922"/>
        <v/>
      </c>
      <c r="G925" s="858"/>
    </row>
    <row r="926">
      <c r="A926" s="858"/>
      <c r="B926" s="858"/>
      <c r="C926" s="858"/>
      <c r="D926" s="1147"/>
      <c r="E926" s="1148" t="str">
        <f t="shared" ref="E926:F926" si="923">E925</f>
        <v/>
      </c>
      <c r="F926" s="1148" t="str">
        <f t="shared" si="923"/>
        <v/>
      </c>
      <c r="G926" s="858"/>
    </row>
    <row r="927">
      <c r="A927" s="858"/>
      <c r="B927" s="858"/>
      <c r="C927" s="858"/>
      <c r="D927" s="1147"/>
      <c r="E927" s="1148" t="str">
        <f t="shared" ref="E927:F927" si="924">E926</f>
        <v/>
      </c>
      <c r="F927" s="1148" t="str">
        <f t="shared" si="924"/>
        <v/>
      </c>
      <c r="G927" s="858"/>
    </row>
    <row r="928">
      <c r="A928" s="858"/>
      <c r="B928" s="858"/>
      <c r="C928" s="858"/>
      <c r="D928" s="1147"/>
      <c r="E928" s="1148" t="str">
        <f t="shared" ref="E928:F928" si="925">E927</f>
        <v/>
      </c>
      <c r="F928" s="1148" t="str">
        <f t="shared" si="925"/>
        <v/>
      </c>
      <c r="G928" s="858"/>
    </row>
    <row r="929">
      <c r="A929" s="858"/>
      <c r="B929" s="858"/>
      <c r="C929" s="858"/>
      <c r="D929" s="1147"/>
      <c r="E929" s="1148" t="str">
        <f t="shared" ref="E929:F929" si="926">E928</f>
        <v/>
      </c>
      <c r="F929" s="1148" t="str">
        <f t="shared" si="926"/>
        <v/>
      </c>
      <c r="G929" s="858"/>
    </row>
    <row r="930">
      <c r="A930" s="858"/>
      <c r="B930" s="858"/>
      <c r="C930" s="858"/>
      <c r="D930" s="1147"/>
      <c r="E930" s="1148" t="str">
        <f t="shared" ref="E930:F930" si="927">E929</f>
        <v/>
      </c>
      <c r="F930" s="1148" t="str">
        <f t="shared" si="927"/>
        <v/>
      </c>
      <c r="G930" s="858"/>
    </row>
    <row r="931">
      <c r="A931" s="858"/>
      <c r="B931" s="858"/>
      <c r="C931" s="858"/>
      <c r="D931" s="1147"/>
      <c r="E931" s="1148" t="str">
        <f t="shared" ref="E931:F931" si="928">E930</f>
        <v/>
      </c>
      <c r="F931" s="1148" t="str">
        <f t="shared" si="928"/>
        <v/>
      </c>
      <c r="G931" s="858"/>
    </row>
    <row r="932">
      <c r="A932" s="858"/>
      <c r="B932" s="858"/>
      <c r="C932" s="858"/>
      <c r="D932" s="1147"/>
      <c r="E932" s="1148" t="str">
        <f t="shared" ref="E932:F932" si="929">E931</f>
        <v/>
      </c>
      <c r="F932" s="1148" t="str">
        <f t="shared" si="929"/>
        <v/>
      </c>
      <c r="G932" s="858"/>
    </row>
    <row r="933">
      <c r="A933" s="858"/>
      <c r="B933" s="858"/>
      <c r="C933" s="858"/>
      <c r="D933" s="1147"/>
      <c r="E933" s="1148" t="str">
        <f t="shared" ref="E933:F933" si="930">E932</f>
        <v/>
      </c>
      <c r="F933" s="1148" t="str">
        <f t="shared" si="930"/>
        <v/>
      </c>
      <c r="G933" s="858"/>
    </row>
    <row r="934">
      <c r="A934" s="858"/>
      <c r="B934" s="858"/>
      <c r="C934" s="858"/>
      <c r="D934" s="1147"/>
      <c r="E934" s="1148" t="str">
        <f t="shared" ref="E934:F934" si="931">E933</f>
        <v/>
      </c>
      <c r="F934" s="1148" t="str">
        <f t="shared" si="931"/>
        <v/>
      </c>
      <c r="G934" s="858"/>
    </row>
    <row r="935">
      <c r="A935" s="858"/>
      <c r="B935" s="858"/>
      <c r="C935" s="858"/>
      <c r="D935" s="1147"/>
      <c r="E935" s="1148" t="str">
        <f t="shared" ref="E935:F935" si="932">E934</f>
        <v/>
      </c>
      <c r="F935" s="1148" t="str">
        <f t="shared" si="932"/>
        <v/>
      </c>
      <c r="G935" s="858"/>
    </row>
    <row r="936">
      <c r="A936" s="858"/>
      <c r="B936" s="858"/>
      <c r="C936" s="858"/>
      <c r="D936" s="1147"/>
      <c r="E936" s="1148" t="str">
        <f t="shared" ref="E936:F936" si="933">E935</f>
        <v/>
      </c>
      <c r="F936" s="1148" t="str">
        <f t="shared" si="933"/>
        <v/>
      </c>
      <c r="G936" s="858"/>
    </row>
    <row r="937">
      <c r="A937" s="858"/>
      <c r="B937" s="858"/>
      <c r="C937" s="858"/>
      <c r="D937" s="1147"/>
      <c r="E937" s="1148" t="str">
        <f t="shared" ref="E937:F937" si="934">E936</f>
        <v/>
      </c>
      <c r="F937" s="1148" t="str">
        <f t="shared" si="934"/>
        <v/>
      </c>
      <c r="G937" s="858"/>
    </row>
    <row r="938">
      <c r="A938" s="858"/>
      <c r="B938" s="858"/>
      <c r="C938" s="858"/>
      <c r="D938" s="1147"/>
      <c r="E938" s="1148" t="str">
        <f t="shared" ref="E938:F938" si="935">E937</f>
        <v/>
      </c>
      <c r="F938" s="1148" t="str">
        <f t="shared" si="935"/>
        <v/>
      </c>
      <c r="G938" s="858"/>
    </row>
    <row r="939">
      <c r="A939" s="858"/>
      <c r="B939" s="858"/>
      <c r="C939" s="858"/>
      <c r="D939" s="1147"/>
      <c r="E939" s="1148" t="str">
        <f t="shared" ref="E939:F939" si="936">E938</f>
        <v/>
      </c>
      <c r="F939" s="1148" t="str">
        <f t="shared" si="936"/>
        <v/>
      </c>
      <c r="G939" s="858"/>
    </row>
    <row r="940">
      <c r="A940" s="858"/>
      <c r="B940" s="858"/>
      <c r="C940" s="858"/>
      <c r="D940" s="1147"/>
      <c r="E940" s="1148" t="str">
        <f t="shared" ref="E940:F940" si="937">E939</f>
        <v/>
      </c>
      <c r="F940" s="1148" t="str">
        <f t="shared" si="937"/>
        <v/>
      </c>
      <c r="G940" s="858"/>
    </row>
    <row r="941">
      <c r="A941" s="858"/>
      <c r="B941" s="858"/>
      <c r="C941" s="858"/>
      <c r="D941" s="1147"/>
      <c r="E941" s="1148" t="str">
        <f t="shared" ref="E941:F941" si="938">E940</f>
        <v/>
      </c>
      <c r="F941" s="1148" t="str">
        <f t="shared" si="938"/>
        <v/>
      </c>
      <c r="G941" s="858"/>
    </row>
    <row r="942">
      <c r="A942" s="858"/>
      <c r="B942" s="858"/>
      <c r="C942" s="858"/>
      <c r="D942" s="1147"/>
      <c r="E942" s="1148" t="str">
        <f t="shared" ref="E942:F942" si="939">E941</f>
        <v/>
      </c>
      <c r="F942" s="1148" t="str">
        <f t="shared" si="939"/>
        <v/>
      </c>
      <c r="G942" s="858"/>
    </row>
    <row r="943">
      <c r="A943" s="858"/>
      <c r="B943" s="858"/>
      <c r="C943" s="858"/>
      <c r="D943" s="1147"/>
      <c r="E943" s="1148" t="str">
        <f t="shared" ref="E943:F943" si="940">E942</f>
        <v/>
      </c>
      <c r="F943" s="1148" t="str">
        <f t="shared" si="940"/>
        <v/>
      </c>
      <c r="G943" s="858"/>
    </row>
    <row r="944">
      <c r="A944" s="858"/>
      <c r="B944" s="858"/>
      <c r="C944" s="858"/>
      <c r="D944" s="1147"/>
      <c r="E944" s="1148" t="str">
        <f t="shared" ref="E944:F944" si="941">E943</f>
        <v/>
      </c>
      <c r="F944" s="1148" t="str">
        <f t="shared" si="941"/>
        <v/>
      </c>
      <c r="G944" s="858"/>
    </row>
    <row r="945">
      <c r="A945" s="858"/>
      <c r="B945" s="858"/>
      <c r="C945" s="858"/>
      <c r="D945" s="1147"/>
      <c r="E945" s="1148" t="str">
        <f t="shared" ref="E945:F945" si="942">E944</f>
        <v/>
      </c>
      <c r="F945" s="1148" t="str">
        <f t="shared" si="942"/>
        <v/>
      </c>
      <c r="G945" s="858"/>
    </row>
    <row r="946">
      <c r="A946" s="858"/>
      <c r="B946" s="858"/>
      <c r="C946" s="858"/>
      <c r="D946" s="1147"/>
      <c r="E946" s="1148" t="str">
        <f t="shared" ref="E946:F946" si="943">E945</f>
        <v/>
      </c>
      <c r="F946" s="1148" t="str">
        <f t="shared" si="943"/>
        <v/>
      </c>
      <c r="G946" s="858"/>
    </row>
    <row r="947">
      <c r="A947" s="858"/>
      <c r="B947" s="858"/>
      <c r="C947" s="858"/>
      <c r="D947" s="1147"/>
      <c r="E947" s="1148" t="str">
        <f t="shared" ref="E947:F947" si="944">E946</f>
        <v/>
      </c>
      <c r="F947" s="1148" t="str">
        <f t="shared" si="944"/>
        <v/>
      </c>
      <c r="G947" s="858"/>
    </row>
    <row r="948">
      <c r="A948" s="858"/>
      <c r="B948" s="858"/>
      <c r="C948" s="858"/>
      <c r="D948" s="1147"/>
      <c r="E948" s="1148" t="str">
        <f t="shared" ref="E948:F948" si="945">E947</f>
        <v/>
      </c>
      <c r="F948" s="1148" t="str">
        <f t="shared" si="945"/>
        <v/>
      </c>
      <c r="G948" s="858"/>
    </row>
    <row r="949">
      <c r="A949" s="858"/>
      <c r="B949" s="858"/>
      <c r="C949" s="858"/>
      <c r="D949" s="1147"/>
      <c r="E949" s="1148" t="str">
        <f t="shared" ref="E949:F949" si="946">E948</f>
        <v/>
      </c>
      <c r="F949" s="1148" t="str">
        <f t="shared" si="946"/>
        <v/>
      </c>
      <c r="G949" s="858"/>
    </row>
    <row r="950">
      <c r="A950" s="858"/>
      <c r="B950" s="858"/>
      <c r="C950" s="858"/>
      <c r="D950" s="1147"/>
      <c r="E950" s="1148" t="str">
        <f t="shared" ref="E950:F950" si="947">E949</f>
        <v/>
      </c>
      <c r="F950" s="1148" t="str">
        <f t="shared" si="947"/>
        <v/>
      </c>
      <c r="G950" s="858"/>
    </row>
    <row r="951">
      <c r="A951" s="858"/>
      <c r="B951" s="858"/>
      <c r="C951" s="858"/>
      <c r="D951" s="1147"/>
      <c r="E951" s="1148" t="str">
        <f t="shared" ref="E951:F951" si="948">E950</f>
        <v/>
      </c>
      <c r="F951" s="1148" t="str">
        <f t="shared" si="948"/>
        <v/>
      </c>
      <c r="G951" s="858"/>
    </row>
    <row r="952">
      <c r="A952" s="858"/>
      <c r="B952" s="858"/>
      <c r="C952" s="858"/>
      <c r="D952" s="1147"/>
      <c r="E952" s="1148" t="str">
        <f t="shared" ref="E952:F952" si="949">E951</f>
        <v/>
      </c>
      <c r="F952" s="1148" t="str">
        <f t="shared" si="949"/>
        <v/>
      </c>
      <c r="G952" s="858"/>
    </row>
    <row r="953">
      <c r="A953" s="858"/>
      <c r="B953" s="858"/>
      <c r="C953" s="858"/>
      <c r="D953" s="1147"/>
      <c r="E953" s="1148" t="str">
        <f t="shared" ref="E953:F953" si="950">E952</f>
        <v/>
      </c>
      <c r="F953" s="1148" t="str">
        <f t="shared" si="950"/>
        <v/>
      </c>
      <c r="G953" s="858"/>
    </row>
    <row r="954">
      <c r="A954" s="858"/>
      <c r="B954" s="858"/>
      <c r="C954" s="858"/>
      <c r="D954" s="1147"/>
      <c r="E954" s="1148" t="str">
        <f t="shared" ref="E954:F954" si="951">E953</f>
        <v/>
      </c>
      <c r="F954" s="1148" t="str">
        <f t="shared" si="951"/>
        <v/>
      </c>
      <c r="G954" s="858"/>
    </row>
    <row r="955">
      <c r="A955" s="858"/>
      <c r="B955" s="858"/>
      <c r="C955" s="858"/>
      <c r="D955" s="1147"/>
      <c r="E955" s="1148" t="str">
        <f t="shared" ref="E955:F955" si="952">E954</f>
        <v/>
      </c>
      <c r="F955" s="1148" t="str">
        <f t="shared" si="952"/>
        <v/>
      </c>
      <c r="G955" s="858"/>
    </row>
    <row r="956">
      <c r="A956" s="858"/>
      <c r="B956" s="858"/>
      <c r="C956" s="858"/>
      <c r="D956" s="1147"/>
      <c r="E956" s="1148" t="str">
        <f t="shared" ref="E956:F956" si="953">E955</f>
        <v/>
      </c>
      <c r="F956" s="1148" t="str">
        <f t="shared" si="953"/>
        <v/>
      </c>
      <c r="G956" s="858"/>
    </row>
    <row r="957">
      <c r="A957" s="858"/>
      <c r="B957" s="858"/>
      <c r="C957" s="858"/>
      <c r="D957" s="1147"/>
      <c r="E957" s="1148" t="str">
        <f t="shared" ref="E957:F957" si="954">E956</f>
        <v/>
      </c>
      <c r="F957" s="1148" t="str">
        <f t="shared" si="954"/>
        <v/>
      </c>
      <c r="G957" s="858"/>
    </row>
    <row r="958">
      <c r="A958" s="858"/>
      <c r="B958" s="858"/>
      <c r="C958" s="858"/>
      <c r="D958" s="1147"/>
      <c r="E958" s="1148" t="str">
        <f t="shared" ref="E958:F958" si="955">E957</f>
        <v/>
      </c>
      <c r="F958" s="1148" t="str">
        <f t="shared" si="955"/>
        <v/>
      </c>
      <c r="G958" s="858"/>
    </row>
    <row r="959">
      <c r="A959" s="858"/>
      <c r="B959" s="858"/>
      <c r="C959" s="858"/>
      <c r="D959" s="1147"/>
      <c r="E959" s="1148" t="str">
        <f t="shared" ref="E959:F959" si="956">E958</f>
        <v/>
      </c>
      <c r="F959" s="1148" t="str">
        <f t="shared" si="956"/>
        <v/>
      </c>
      <c r="G959" s="858"/>
    </row>
    <row r="960">
      <c r="A960" s="858"/>
      <c r="B960" s="858"/>
      <c r="C960" s="858"/>
      <c r="D960" s="1147"/>
      <c r="E960" s="1148" t="str">
        <f t="shared" ref="E960:F960" si="957">E959</f>
        <v/>
      </c>
      <c r="F960" s="1148" t="str">
        <f t="shared" si="957"/>
        <v/>
      </c>
      <c r="G960" s="858"/>
    </row>
    <row r="961">
      <c r="A961" s="858"/>
      <c r="B961" s="858"/>
      <c r="C961" s="858"/>
      <c r="D961" s="1147"/>
      <c r="E961" s="1148" t="str">
        <f t="shared" ref="E961:F961" si="958">E960</f>
        <v/>
      </c>
      <c r="F961" s="1148" t="str">
        <f t="shared" si="958"/>
        <v/>
      </c>
      <c r="G961" s="858"/>
    </row>
    <row r="962">
      <c r="A962" s="858"/>
      <c r="B962" s="858"/>
      <c r="C962" s="858"/>
      <c r="D962" s="1147"/>
      <c r="E962" s="1148" t="str">
        <f t="shared" ref="E962:F962" si="959">E961</f>
        <v/>
      </c>
      <c r="F962" s="1148" t="str">
        <f t="shared" si="959"/>
        <v/>
      </c>
      <c r="G962" s="858"/>
    </row>
    <row r="963">
      <c r="A963" s="858"/>
      <c r="B963" s="858"/>
      <c r="C963" s="858"/>
      <c r="D963" s="1147"/>
      <c r="E963" s="1148" t="str">
        <f t="shared" ref="E963:F963" si="960">E962</f>
        <v/>
      </c>
      <c r="F963" s="1148" t="str">
        <f t="shared" si="960"/>
        <v/>
      </c>
      <c r="G963" s="858"/>
    </row>
    <row r="964">
      <c r="A964" s="858"/>
      <c r="B964" s="858"/>
      <c r="C964" s="858"/>
      <c r="D964" s="1147"/>
      <c r="E964" s="1148" t="str">
        <f t="shared" ref="E964:F964" si="961">E963</f>
        <v/>
      </c>
      <c r="F964" s="1148" t="str">
        <f t="shared" si="961"/>
        <v/>
      </c>
      <c r="G964" s="858"/>
    </row>
    <row r="965">
      <c r="A965" s="858"/>
      <c r="B965" s="858"/>
      <c r="C965" s="858"/>
      <c r="D965" s="1147"/>
      <c r="E965" s="1148" t="str">
        <f t="shared" ref="E965:F965" si="962">E964</f>
        <v/>
      </c>
      <c r="F965" s="1148" t="str">
        <f t="shared" si="962"/>
        <v/>
      </c>
      <c r="G965" s="858"/>
    </row>
    <row r="966">
      <c r="A966" s="858"/>
      <c r="B966" s="858"/>
      <c r="C966" s="858"/>
      <c r="D966" s="1147"/>
      <c r="E966" s="1148" t="str">
        <f t="shared" ref="E966:F966" si="963">E965</f>
        <v/>
      </c>
      <c r="F966" s="1148" t="str">
        <f t="shared" si="963"/>
        <v/>
      </c>
      <c r="G966" s="858"/>
    </row>
    <row r="967">
      <c r="A967" s="858"/>
      <c r="B967" s="858"/>
      <c r="C967" s="858"/>
      <c r="D967" s="1147"/>
      <c r="E967" s="1148" t="str">
        <f t="shared" ref="E967:F967" si="964">E966</f>
        <v/>
      </c>
      <c r="F967" s="1148" t="str">
        <f t="shared" si="964"/>
        <v/>
      </c>
      <c r="G967" s="858"/>
    </row>
    <row r="968">
      <c r="A968" s="858"/>
      <c r="B968" s="858"/>
      <c r="C968" s="858"/>
      <c r="D968" s="1147"/>
      <c r="E968" s="1148" t="str">
        <f t="shared" ref="E968:F968" si="965">E967</f>
        <v/>
      </c>
      <c r="F968" s="1148" t="str">
        <f t="shared" si="965"/>
        <v/>
      </c>
      <c r="G968" s="858"/>
    </row>
    <row r="969">
      <c r="A969" s="858"/>
      <c r="B969" s="858"/>
      <c r="C969" s="858"/>
      <c r="D969" s="1147"/>
      <c r="E969" s="1148" t="str">
        <f t="shared" ref="E969:F969" si="966">E968</f>
        <v/>
      </c>
      <c r="F969" s="1148" t="str">
        <f t="shared" si="966"/>
        <v/>
      </c>
      <c r="G969" s="858"/>
    </row>
    <row r="970">
      <c r="A970" s="858"/>
      <c r="B970" s="858"/>
      <c r="C970" s="858"/>
      <c r="D970" s="1147"/>
      <c r="E970" s="1148" t="str">
        <f t="shared" ref="E970:F970" si="967">E969</f>
        <v/>
      </c>
      <c r="F970" s="1148" t="str">
        <f t="shared" si="967"/>
        <v/>
      </c>
      <c r="G970" s="858"/>
    </row>
    <row r="971">
      <c r="A971" s="858"/>
      <c r="B971" s="858"/>
      <c r="C971" s="858"/>
      <c r="D971" s="1147"/>
      <c r="E971" s="1148" t="str">
        <f t="shared" ref="E971:F971" si="968">E970</f>
        <v/>
      </c>
      <c r="F971" s="1148" t="str">
        <f t="shared" si="968"/>
        <v/>
      </c>
      <c r="G971" s="858"/>
    </row>
    <row r="972">
      <c r="A972" s="858"/>
      <c r="B972" s="858"/>
      <c r="C972" s="858"/>
      <c r="D972" s="1147"/>
      <c r="E972" s="1148" t="str">
        <f t="shared" ref="E972:F972" si="969">E971</f>
        <v/>
      </c>
      <c r="F972" s="1148" t="str">
        <f t="shared" si="969"/>
        <v/>
      </c>
      <c r="G972" s="858"/>
    </row>
    <row r="973">
      <c r="A973" s="858"/>
      <c r="B973" s="858"/>
      <c r="C973" s="858"/>
      <c r="D973" s="1147"/>
      <c r="E973" s="1148" t="str">
        <f t="shared" ref="E973:F973" si="970">E972</f>
        <v/>
      </c>
      <c r="F973" s="1148" t="str">
        <f t="shared" si="970"/>
        <v/>
      </c>
      <c r="G973" s="858"/>
    </row>
    <row r="974">
      <c r="A974" s="858"/>
      <c r="B974" s="858"/>
      <c r="C974" s="858"/>
      <c r="D974" s="1147"/>
      <c r="E974" s="1148" t="str">
        <f t="shared" ref="E974:F974" si="971">E973</f>
        <v/>
      </c>
      <c r="F974" s="1148" t="str">
        <f t="shared" si="971"/>
        <v/>
      </c>
      <c r="G974" s="858"/>
    </row>
    <row r="975">
      <c r="A975" s="858"/>
      <c r="B975" s="858"/>
      <c r="C975" s="858"/>
      <c r="D975" s="1147"/>
      <c r="E975" s="1148" t="str">
        <f t="shared" ref="E975:F975" si="972">E974</f>
        <v/>
      </c>
      <c r="F975" s="1148" t="str">
        <f t="shared" si="972"/>
        <v/>
      </c>
      <c r="G975" s="858"/>
    </row>
    <row r="976">
      <c r="A976" s="858"/>
      <c r="B976" s="858"/>
      <c r="C976" s="858"/>
      <c r="D976" s="1147"/>
      <c r="E976" s="1148" t="str">
        <f t="shared" ref="E976:F976" si="973">E975</f>
        <v/>
      </c>
      <c r="F976" s="1148" t="str">
        <f t="shared" si="973"/>
        <v/>
      </c>
      <c r="G976" s="858"/>
    </row>
    <row r="977">
      <c r="A977" s="858"/>
      <c r="B977" s="858"/>
      <c r="C977" s="858"/>
      <c r="D977" s="1147"/>
      <c r="E977" s="1148" t="str">
        <f t="shared" ref="E977:F977" si="974">E976</f>
        <v/>
      </c>
      <c r="F977" s="1148" t="str">
        <f t="shared" si="974"/>
        <v/>
      </c>
      <c r="G977" s="858"/>
    </row>
    <row r="978">
      <c r="A978" s="858"/>
      <c r="B978" s="858"/>
      <c r="C978" s="858"/>
      <c r="D978" s="1147"/>
      <c r="E978" s="1148" t="str">
        <f t="shared" ref="E978:F978" si="975">E977</f>
        <v/>
      </c>
      <c r="F978" s="1148" t="str">
        <f t="shared" si="975"/>
        <v/>
      </c>
      <c r="G978" s="858"/>
    </row>
    <row r="979">
      <c r="A979" s="858"/>
      <c r="B979" s="858"/>
      <c r="C979" s="858"/>
      <c r="D979" s="1147"/>
      <c r="E979" s="1148" t="str">
        <f t="shared" ref="E979:F979" si="976">E978</f>
        <v/>
      </c>
      <c r="F979" s="1148" t="str">
        <f t="shared" si="976"/>
        <v/>
      </c>
      <c r="G979" s="858"/>
    </row>
    <row r="980">
      <c r="A980" s="858"/>
      <c r="B980" s="858"/>
      <c r="C980" s="858"/>
      <c r="D980" s="1147"/>
      <c r="E980" s="1148" t="str">
        <f t="shared" ref="E980:F980" si="977">E979</f>
        <v/>
      </c>
      <c r="F980" s="1148" t="str">
        <f t="shared" si="977"/>
        <v/>
      </c>
      <c r="G980" s="858"/>
    </row>
    <row r="981">
      <c r="A981" s="858"/>
      <c r="B981" s="858"/>
      <c r="C981" s="858"/>
      <c r="D981" s="1147"/>
      <c r="E981" s="1148" t="str">
        <f t="shared" ref="E981:F981" si="978">E980</f>
        <v/>
      </c>
      <c r="F981" s="1148" t="str">
        <f t="shared" si="978"/>
        <v/>
      </c>
      <c r="G981" s="858"/>
    </row>
    <row r="982">
      <c r="A982" s="858"/>
      <c r="B982" s="858"/>
      <c r="C982" s="858"/>
      <c r="D982" s="1147"/>
      <c r="E982" s="1148" t="str">
        <f t="shared" ref="E982:F982" si="979">E981</f>
        <v/>
      </c>
      <c r="F982" s="1148" t="str">
        <f t="shared" si="979"/>
        <v/>
      </c>
      <c r="G982" s="858"/>
    </row>
    <row r="983">
      <c r="A983" s="858"/>
      <c r="B983" s="858"/>
      <c r="C983" s="858"/>
      <c r="D983" s="1147"/>
      <c r="E983" s="1148" t="str">
        <f t="shared" ref="E983:F983" si="980">E982</f>
        <v/>
      </c>
      <c r="F983" s="1148" t="str">
        <f t="shared" si="980"/>
        <v/>
      </c>
      <c r="G983" s="858"/>
    </row>
    <row r="984">
      <c r="A984" s="858"/>
      <c r="B984" s="858"/>
      <c r="C984" s="858"/>
      <c r="D984" s="1147"/>
      <c r="E984" s="1148" t="str">
        <f t="shared" ref="E984:F984" si="981">E983</f>
        <v/>
      </c>
      <c r="F984" s="1148" t="str">
        <f t="shared" si="981"/>
        <v/>
      </c>
      <c r="G984" s="858"/>
    </row>
    <row r="985">
      <c r="A985" s="858"/>
      <c r="B985" s="858"/>
      <c r="C985" s="858"/>
      <c r="D985" s="1147"/>
      <c r="E985" s="1148" t="str">
        <f t="shared" ref="E985:F985" si="982">E984</f>
        <v/>
      </c>
      <c r="F985" s="1148" t="str">
        <f t="shared" si="982"/>
        <v/>
      </c>
      <c r="G985" s="858"/>
    </row>
    <row r="986">
      <c r="A986" s="858"/>
      <c r="B986" s="858"/>
      <c r="C986" s="858"/>
      <c r="D986" s="1147"/>
      <c r="E986" s="1148" t="str">
        <f t="shared" ref="E986:F986" si="983">E985</f>
        <v/>
      </c>
      <c r="F986" s="1148" t="str">
        <f t="shared" si="983"/>
        <v/>
      </c>
      <c r="G986" s="858"/>
    </row>
    <row r="987">
      <c r="A987" s="858"/>
      <c r="B987" s="858"/>
      <c r="C987" s="858"/>
      <c r="D987" s="1147"/>
      <c r="E987" s="1148" t="str">
        <f t="shared" ref="E987:F987" si="984">E986</f>
        <v/>
      </c>
      <c r="F987" s="1148" t="str">
        <f t="shared" si="984"/>
        <v/>
      </c>
      <c r="G987" s="858"/>
    </row>
    <row r="988">
      <c r="A988" s="858"/>
      <c r="B988" s="858"/>
      <c r="C988" s="858"/>
      <c r="D988" s="1147"/>
      <c r="E988" s="1148" t="str">
        <f t="shared" ref="E988:F988" si="985">E987</f>
        <v/>
      </c>
      <c r="F988" s="1148" t="str">
        <f t="shared" si="985"/>
        <v/>
      </c>
      <c r="G988" s="858"/>
    </row>
    <row r="989">
      <c r="A989" s="858"/>
      <c r="B989" s="858"/>
      <c r="C989" s="858"/>
      <c r="D989" s="1147"/>
      <c r="E989" s="1148" t="str">
        <f t="shared" ref="E989:F989" si="986">E988</f>
        <v/>
      </c>
      <c r="F989" s="1148" t="str">
        <f t="shared" si="986"/>
        <v/>
      </c>
      <c r="G989" s="858"/>
    </row>
    <row r="990">
      <c r="A990" s="858"/>
      <c r="B990" s="858"/>
      <c r="C990" s="858"/>
      <c r="D990" s="1147"/>
      <c r="E990" s="1148" t="str">
        <f t="shared" ref="E990:F990" si="987">E989</f>
        <v/>
      </c>
      <c r="F990" s="1148" t="str">
        <f t="shared" si="987"/>
        <v/>
      </c>
      <c r="G990" s="858"/>
    </row>
    <row r="991">
      <c r="A991" s="858"/>
      <c r="B991" s="858"/>
      <c r="C991" s="858"/>
      <c r="D991" s="1147"/>
      <c r="E991" s="1148" t="str">
        <f t="shared" ref="E991:F991" si="988">E990</f>
        <v/>
      </c>
      <c r="F991" s="1148" t="str">
        <f t="shared" si="988"/>
        <v/>
      </c>
      <c r="G991" s="858"/>
    </row>
    <row r="992">
      <c r="A992" s="858"/>
      <c r="B992" s="858"/>
      <c r="C992" s="858"/>
      <c r="D992" s="1147"/>
      <c r="E992" s="1148" t="str">
        <f t="shared" ref="E992:F992" si="989">E991</f>
        <v/>
      </c>
      <c r="F992" s="1148" t="str">
        <f t="shared" si="989"/>
        <v/>
      </c>
      <c r="G992" s="858"/>
    </row>
    <row r="993">
      <c r="A993" s="858"/>
      <c r="B993" s="858"/>
      <c r="C993" s="858"/>
      <c r="D993" s="1147"/>
      <c r="E993" s="1148" t="str">
        <f t="shared" ref="E993:F993" si="990">E992</f>
        <v/>
      </c>
      <c r="F993" s="1148" t="str">
        <f t="shared" si="990"/>
        <v/>
      </c>
      <c r="G993" s="858"/>
    </row>
    <row r="994">
      <c r="A994" s="858"/>
      <c r="B994" s="858"/>
      <c r="C994" s="858"/>
      <c r="D994" s="1147"/>
      <c r="E994" s="1148" t="str">
        <f t="shared" ref="E994:F994" si="991">E993</f>
        <v/>
      </c>
      <c r="F994" s="1148" t="str">
        <f t="shared" si="991"/>
        <v/>
      </c>
      <c r="G994" s="858"/>
    </row>
    <row r="995">
      <c r="A995" s="858"/>
      <c r="B995" s="858"/>
      <c r="C995" s="858"/>
      <c r="D995" s="1147"/>
      <c r="E995" s="1148" t="str">
        <f t="shared" ref="E995:F995" si="992">E994</f>
        <v/>
      </c>
      <c r="F995" s="1148" t="str">
        <f t="shared" si="992"/>
        <v/>
      </c>
      <c r="G995" s="858"/>
    </row>
    <row r="996">
      <c r="A996" s="858"/>
      <c r="B996" s="858"/>
      <c r="C996" s="858"/>
      <c r="D996" s="1147"/>
      <c r="E996" s="1148" t="str">
        <f t="shared" ref="E996:F996" si="993">E995</f>
        <v/>
      </c>
      <c r="F996" s="1148" t="str">
        <f t="shared" si="993"/>
        <v/>
      </c>
      <c r="G996" s="858"/>
    </row>
    <row r="997">
      <c r="A997" s="858"/>
      <c r="B997" s="858"/>
      <c r="C997" s="858"/>
      <c r="D997" s="1147"/>
      <c r="E997" s="1148" t="str">
        <f t="shared" ref="E997:F997" si="994">E996</f>
        <v/>
      </c>
      <c r="F997" s="1148" t="str">
        <f t="shared" si="994"/>
        <v/>
      </c>
      <c r="G997" s="858"/>
    </row>
    <row r="998">
      <c r="A998" s="858"/>
      <c r="B998" s="858"/>
      <c r="C998" s="858"/>
      <c r="D998" s="1147"/>
      <c r="E998" s="1148" t="str">
        <f t="shared" ref="E998:F998" si="995">E997</f>
        <v/>
      </c>
      <c r="F998" s="1148" t="str">
        <f t="shared" si="995"/>
        <v/>
      </c>
      <c r="G998" s="858"/>
    </row>
    <row r="999">
      <c r="A999" s="858"/>
      <c r="B999" s="858"/>
      <c r="C999" s="858"/>
      <c r="D999" s="1147"/>
      <c r="E999" s="1148" t="str">
        <f t="shared" ref="E999:F999" si="996">E998</f>
        <v/>
      </c>
      <c r="F999" s="1148" t="str">
        <f t="shared" si="996"/>
        <v/>
      </c>
      <c r="G999" s="858"/>
    </row>
    <row r="1000">
      <c r="A1000" s="858"/>
      <c r="B1000" s="858"/>
      <c r="C1000" s="858"/>
      <c r="D1000" s="1147"/>
      <c r="E1000" s="1148" t="str">
        <f t="shared" ref="E1000:F1000" si="997">E999</f>
        <v/>
      </c>
      <c r="F1000" s="1148" t="str">
        <f t="shared" si="997"/>
        <v/>
      </c>
      <c r="G1000" s="858"/>
    </row>
    <row r="1001">
      <c r="A1001" s="858"/>
      <c r="B1001" s="858"/>
      <c r="C1001" s="858"/>
      <c r="D1001" s="1147"/>
      <c r="E1001" s="1148" t="str">
        <f t="shared" ref="E1001:F1001" si="998">E1000</f>
        <v/>
      </c>
      <c r="F1001" s="1148" t="str">
        <f t="shared" si="998"/>
        <v/>
      </c>
      <c r="G1001" s="858"/>
    </row>
    <row r="1002">
      <c r="A1002" s="858"/>
      <c r="B1002" s="858"/>
      <c r="C1002" s="858"/>
      <c r="D1002" s="1147"/>
      <c r="E1002" s="1148" t="str">
        <f t="shared" ref="E1002:F1002" si="999">E1001</f>
        <v/>
      </c>
      <c r="F1002" s="1148" t="str">
        <f t="shared" si="999"/>
        <v/>
      </c>
      <c r="G1002" s="858"/>
    </row>
    <row r="1003">
      <c r="A1003" s="858"/>
      <c r="B1003" s="858"/>
      <c r="C1003" s="858"/>
      <c r="D1003" s="1147"/>
      <c r="E1003" s="1148" t="str">
        <f t="shared" ref="E1003:F1003" si="1000">E1002</f>
        <v/>
      </c>
      <c r="F1003" s="1148" t="str">
        <f t="shared" si="1000"/>
        <v/>
      </c>
      <c r="G1003" s="858"/>
    </row>
    <row r="1004">
      <c r="A1004" s="858"/>
      <c r="B1004" s="858"/>
      <c r="C1004" s="858"/>
      <c r="D1004" s="1147"/>
      <c r="E1004" s="1148" t="str">
        <f t="shared" ref="E1004:F1004" si="1001">E1003</f>
        <v/>
      </c>
      <c r="F1004" s="1148" t="str">
        <f t="shared" si="1001"/>
        <v/>
      </c>
      <c r="G1004" s="858"/>
    </row>
    <row r="1005">
      <c r="A1005" s="858"/>
      <c r="B1005" s="858"/>
      <c r="C1005" s="858"/>
      <c r="D1005" s="1147"/>
      <c r="E1005" s="1148" t="str">
        <f t="shared" ref="E1005:F1005" si="1002">E1004</f>
        <v/>
      </c>
      <c r="F1005" s="1148" t="str">
        <f t="shared" si="1002"/>
        <v/>
      </c>
      <c r="G1005" s="858"/>
    </row>
    <row r="1006">
      <c r="A1006" s="858"/>
      <c r="B1006" s="858"/>
      <c r="C1006" s="858"/>
      <c r="D1006" s="1147"/>
      <c r="E1006" s="1148" t="str">
        <f t="shared" ref="E1006:F1006" si="1003">E1005</f>
        <v/>
      </c>
      <c r="F1006" s="1148" t="str">
        <f t="shared" si="1003"/>
        <v/>
      </c>
      <c r="G1006" s="858"/>
    </row>
    <row r="1007">
      <c r="A1007" s="858"/>
      <c r="B1007" s="858"/>
      <c r="C1007" s="858"/>
      <c r="D1007" s="1147"/>
      <c r="E1007" s="1148" t="str">
        <f t="shared" ref="E1007:F1007" si="1004">E1006</f>
        <v/>
      </c>
      <c r="F1007" s="1148" t="str">
        <f t="shared" si="1004"/>
        <v/>
      </c>
      <c r="G1007" s="858"/>
    </row>
    <row r="1008">
      <c r="A1008" s="858"/>
      <c r="B1008" s="858"/>
      <c r="C1008" s="858"/>
      <c r="D1008" s="1147"/>
      <c r="E1008" s="1148" t="str">
        <f t="shared" ref="E1008:F1008" si="1005">E1007</f>
        <v/>
      </c>
      <c r="F1008" s="1148" t="str">
        <f t="shared" si="1005"/>
        <v/>
      </c>
      <c r="G1008" s="858"/>
    </row>
    <row r="1009">
      <c r="A1009" s="858"/>
      <c r="B1009" s="858"/>
      <c r="C1009" s="858"/>
      <c r="D1009" s="1147"/>
      <c r="E1009" s="1148" t="str">
        <f t="shared" ref="E1009:F1009" si="1006">E1008</f>
        <v/>
      </c>
      <c r="F1009" s="1148" t="str">
        <f t="shared" si="1006"/>
        <v/>
      </c>
      <c r="G1009" s="858"/>
    </row>
    <row r="1010">
      <c r="A1010" s="858"/>
      <c r="B1010" s="858"/>
      <c r="C1010" s="858"/>
      <c r="D1010" s="1147"/>
      <c r="E1010" s="1148" t="str">
        <f t="shared" ref="E1010:F1010" si="1007">E1009</f>
        <v/>
      </c>
      <c r="F1010" s="1148" t="str">
        <f t="shared" si="1007"/>
        <v/>
      </c>
      <c r="G1010" s="858"/>
    </row>
    <row r="1011">
      <c r="A1011" s="858"/>
      <c r="B1011" s="858"/>
      <c r="C1011" s="858"/>
      <c r="D1011" s="1147"/>
      <c r="E1011" s="1148" t="str">
        <f t="shared" ref="E1011:F1011" si="1008">E1010</f>
        <v/>
      </c>
      <c r="F1011" s="1148" t="str">
        <f t="shared" si="1008"/>
        <v/>
      </c>
      <c r="G1011" s="858"/>
    </row>
    <row r="1012">
      <c r="A1012" s="858"/>
      <c r="B1012" s="858"/>
      <c r="C1012" s="858"/>
      <c r="D1012" s="1147"/>
      <c r="E1012" s="1148" t="str">
        <f t="shared" ref="E1012:F1012" si="1009">E1011</f>
        <v/>
      </c>
      <c r="F1012" s="1148" t="str">
        <f t="shared" si="1009"/>
        <v/>
      </c>
      <c r="G1012" s="858"/>
    </row>
    <row r="1013">
      <c r="A1013" s="858"/>
      <c r="B1013" s="858"/>
      <c r="C1013" s="858"/>
      <c r="D1013" s="1147"/>
      <c r="E1013" s="1148" t="str">
        <f t="shared" ref="E1013:F1013" si="1010">E1012</f>
        <v/>
      </c>
      <c r="F1013" s="1148" t="str">
        <f t="shared" si="1010"/>
        <v/>
      </c>
      <c r="G1013" s="858"/>
    </row>
    <row r="1014">
      <c r="A1014" s="858"/>
      <c r="B1014" s="858"/>
      <c r="C1014" s="858"/>
      <c r="D1014" s="1147"/>
      <c r="E1014" s="1148" t="str">
        <f t="shared" ref="E1014:F1014" si="1011">E1013</f>
        <v/>
      </c>
      <c r="F1014" s="1148" t="str">
        <f t="shared" si="1011"/>
        <v/>
      </c>
      <c r="G1014" s="858"/>
    </row>
    <row r="1015">
      <c r="A1015" s="858"/>
      <c r="B1015" s="858"/>
      <c r="C1015" s="858"/>
      <c r="D1015" s="1147"/>
      <c r="E1015" s="1148" t="str">
        <f t="shared" ref="E1015:F1015" si="1012">E1014</f>
        <v/>
      </c>
      <c r="F1015" s="1148" t="str">
        <f t="shared" si="1012"/>
        <v/>
      </c>
      <c r="G1015" s="858"/>
    </row>
    <row r="1016">
      <c r="A1016" s="858"/>
      <c r="B1016" s="858"/>
      <c r="C1016" s="858"/>
      <c r="D1016" s="1147"/>
      <c r="E1016" s="1148" t="str">
        <f t="shared" ref="E1016:F1016" si="1013">E1015</f>
        <v/>
      </c>
      <c r="F1016" s="1148" t="str">
        <f t="shared" si="1013"/>
        <v/>
      </c>
      <c r="G1016" s="858"/>
    </row>
    <row r="1017">
      <c r="A1017" s="858"/>
      <c r="B1017" s="858"/>
      <c r="C1017" s="858"/>
      <c r="D1017" s="1147"/>
      <c r="E1017" s="1148" t="str">
        <f t="shared" ref="E1017:F1017" si="1014">E1016</f>
        <v/>
      </c>
      <c r="F1017" s="1148" t="str">
        <f t="shared" si="1014"/>
        <v/>
      </c>
      <c r="G1017" s="858"/>
    </row>
    <row r="1018">
      <c r="A1018" s="858"/>
      <c r="B1018" s="858"/>
      <c r="C1018" s="858"/>
      <c r="D1018" s="1147"/>
      <c r="E1018" s="1148" t="str">
        <f t="shared" ref="E1018:F1018" si="1015">E1017</f>
        <v/>
      </c>
      <c r="F1018" s="1148" t="str">
        <f t="shared" si="1015"/>
        <v/>
      </c>
      <c r="G1018" s="858"/>
    </row>
    <row r="1019">
      <c r="A1019" s="858"/>
      <c r="B1019" s="858"/>
      <c r="C1019" s="858"/>
      <c r="D1019" s="1147"/>
      <c r="E1019" s="1148" t="str">
        <f t="shared" ref="E1019:F1019" si="1016">E1018</f>
        <v/>
      </c>
      <c r="F1019" s="1148" t="str">
        <f t="shared" si="1016"/>
        <v/>
      </c>
      <c r="G1019" s="858"/>
    </row>
    <row r="1020">
      <c r="A1020" s="858"/>
      <c r="B1020" s="858"/>
      <c r="C1020" s="858"/>
      <c r="D1020" s="1147"/>
      <c r="E1020" s="1148" t="str">
        <f t="shared" ref="E1020:F1020" si="1017">E1019</f>
        <v/>
      </c>
      <c r="F1020" s="1148" t="str">
        <f t="shared" si="1017"/>
        <v/>
      </c>
      <c r="G1020" s="858"/>
    </row>
    <row r="1021">
      <c r="A1021" s="858"/>
      <c r="B1021" s="858"/>
      <c r="C1021" s="858"/>
      <c r="D1021" s="1147"/>
      <c r="E1021" s="1148" t="str">
        <f t="shared" ref="E1021:F1021" si="1018">E1020</f>
        <v/>
      </c>
      <c r="F1021" s="1148" t="str">
        <f t="shared" si="1018"/>
        <v/>
      </c>
      <c r="G1021" s="858"/>
    </row>
    <row r="1022">
      <c r="A1022" s="858"/>
      <c r="B1022" s="858"/>
      <c r="C1022" s="858"/>
      <c r="D1022" s="1147"/>
      <c r="E1022" s="1148" t="str">
        <f t="shared" ref="E1022:F1022" si="1019">E1021</f>
        <v/>
      </c>
      <c r="F1022" s="1148" t="str">
        <f t="shared" si="1019"/>
        <v/>
      </c>
      <c r="G1022" s="858"/>
    </row>
    <row r="1023">
      <c r="A1023" s="858"/>
      <c r="B1023" s="858"/>
      <c r="C1023" s="858"/>
      <c r="D1023" s="1147"/>
      <c r="E1023" s="1148" t="str">
        <f t="shared" ref="E1023:F1023" si="1020">E1022</f>
        <v/>
      </c>
      <c r="F1023" s="1148" t="str">
        <f t="shared" si="1020"/>
        <v/>
      </c>
      <c r="G1023" s="858"/>
    </row>
    <row r="1024">
      <c r="A1024" s="858"/>
      <c r="B1024" s="858"/>
      <c r="C1024" s="858"/>
      <c r="D1024" s="1147"/>
      <c r="E1024" s="1148" t="str">
        <f t="shared" ref="E1024:F1024" si="1021">E1023</f>
        <v/>
      </c>
      <c r="F1024" s="1148" t="str">
        <f t="shared" si="1021"/>
        <v/>
      </c>
      <c r="G1024" s="858"/>
    </row>
    <row r="1025">
      <c r="A1025" s="858"/>
      <c r="B1025" s="858"/>
      <c r="C1025" s="858"/>
      <c r="D1025" s="1147"/>
      <c r="E1025" s="1148" t="str">
        <f t="shared" ref="E1025:F1025" si="1022">E1024</f>
        <v/>
      </c>
      <c r="F1025" s="1148" t="str">
        <f t="shared" si="1022"/>
        <v/>
      </c>
      <c r="G1025" s="858"/>
    </row>
    <row r="1026">
      <c r="A1026" s="858"/>
      <c r="B1026" s="858"/>
      <c r="C1026" s="858"/>
      <c r="D1026" s="1147"/>
      <c r="E1026" s="1148" t="str">
        <f t="shared" ref="E1026:F1026" si="1023">E1025</f>
        <v/>
      </c>
      <c r="F1026" s="1148" t="str">
        <f t="shared" si="1023"/>
        <v/>
      </c>
      <c r="G1026" s="858"/>
    </row>
    <row r="1027">
      <c r="A1027" s="858"/>
      <c r="B1027" s="858"/>
      <c r="C1027" s="858"/>
      <c r="D1027" s="1147"/>
      <c r="E1027" s="1148" t="str">
        <f t="shared" ref="E1027:F1027" si="1024">E1026</f>
        <v/>
      </c>
      <c r="F1027" s="1148" t="str">
        <f t="shared" si="1024"/>
        <v/>
      </c>
      <c r="G1027" s="858"/>
    </row>
    <row r="1028">
      <c r="A1028" s="858"/>
      <c r="B1028" s="858"/>
      <c r="C1028" s="858"/>
      <c r="D1028" s="1147"/>
      <c r="E1028" s="1148" t="str">
        <f t="shared" ref="E1028:F1028" si="1025">E1027</f>
        <v/>
      </c>
      <c r="F1028" s="1148" t="str">
        <f t="shared" si="1025"/>
        <v/>
      </c>
      <c r="G1028" s="858"/>
    </row>
    <row r="1029">
      <c r="A1029" s="858"/>
      <c r="B1029" s="858"/>
      <c r="C1029" s="858"/>
      <c r="D1029" s="1147"/>
      <c r="E1029" s="1148" t="str">
        <f t="shared" ref="E1029:F1029" si="1026">E1028</f>
        <v/>
      </c>
      <c r="F1029" s="1148" t="str">
        <f t="shared" si="1026"/>
        <v/>
      </c>
      <c r="G1029" s="858"/>
    </row>
    <row r="1030">
      <c r="A1030" s="858"/>
      <c r="B1030" s="858"/>
      <c r="C1030" s="858"/>
      <c r="D1030" s="1147"/>
      <c r="E1030" s="1148" t="str">
        <f t="shared" ref="E1030:F1030" si="1027">E1029</f>
        <v/>
      </c>
      <c r="F1030" s="1148" t="str">
        <f t="shared" si="1027"/>
        <v/>
      </c>
      <c r="G1030" s="858"/>
    </row>
    <row r="1031">
      <c r="A1031" s="858"/>
      <c r="B1031" s="858"/>
      <c r="C1031" s="858"/>
      <c r="D1031" s="1147"/>
      <c r="E1031" s="1148" t="str">
        <f t="shared" ref="E1031:F1031" si="1028">E1030</f>
        <v/>
      </c>
      <c r="F1031" s="1148" t="str">
        <f t="shared" si="1028"/>
        <v/>
      </c>
      <c r="G1031" s="858"/>
    </row>
    <row r="1032">
      <c r="A1032" s="858"/>
      <c r="B1032" s="858"/>
      <c r="C1032" s="858"/>
      <c r="D1032" s="1147"/>
      <c r="E1032" s="1148" t="str">
        <f t="shared" ref="E1032:F1032" si="1029">E1031</f>
        <v/>
      </c>
      <c r="F1032" s="1148" t="str">
        <f t="shared" si="1029"/>
        <v/>
      </c>
      <c r="G1032" s="858"/>
    </row>
    <row r="1033">
      <c r="A1033" s="858"/>
      <c r="B1033" s="858"/>
      <c r="C1033" s="858"/>
      <c r="D1033" s="1147"/>
      <c r="E1033" s="1148" t="str">
        <f t="shared" ref="E1033:F1033" si="1030">E1032</f>
        <v/>
      </c>
      <c r="F1033" s="1148" t="str">
        <f t="shared" si="1030"/>
        <v/>
      </c>
      <c r="G1033" s="858"/>
    </row>
    <row r="1034">
      <c r="A1034" s="858"/>
      <c r="B1034" s="858"/>
      <c r="C1034" s="858"/>
      <c r="D1034" s="1147"/>
      <c r="E1034" s="1148" t="str">
        <f t="shared" ref="E1034:F1034" si="1031">E1033</f>
        <v/>
      </c>
      <c r="F1034" s="1148" t="str">
        <f t="shared" si="1031"/>
        <v/>
      </c>
      <c r="G1034" s="858"/>
    </row>
    <row r="1035">
      <c r="A1035" s="858"/>
      <c r="B1035" s="858"/>
      <c r="C1035" s="858"/>
      <c r="D1035" s="1147"/>
      <c r="E1035" s="1148" t="str">
        <f t="shared" ref="E1035:F1035" si="1032">E1034</f>
        <v/>
      </c>
      <c r="F1035" s="1148" t="str">
        <f t="shared" si="1032"/>
        <v/>
      </c>
      <c r="G1035" s="858"/>
    </row>
    <row r="1036">
      <c r="A1036" s="858"/>
      <c r="B1036" s="858"/>
      <c r="C1036" s="858"/>
      <c r="D1036" s="1147"/>
      <c r="E1036" s="1148" t="str">
        <f t="shared" ref="E1036:F1036" si="1033">E1035</f>
        <v/>
      </c>
      <c r="F1036" s="1148" t="str">
        <f t="shared" si="1033"/>
        <v/>
      </c>
      <c r="G1036" s="858"/>
    </row>
    <row r="1037">
      <c r="A1037" s="858"/>
      <c r="B1037" s="858"/>
      <c r="C1037" s="858"/>
      <c r="D1037" s="1147"/>
      <c r="E1037" s="1148" t="str">
        <f t="shared" ref="E1037:F1037" si="1034">E1036</f>
        <v/>
      </c>
      <c r="F1037" s="1148" t="str">
        <f t="shared" si="1034"/>
        <v/>
      </c>
      <c r="G1037" s="858"/>
    </row>
    <row r="1038">
      <c r="A1038" s="858"/>
      <c r="B1038" s="858"/>
      <c r="C1038" s="858"/>
      <c r="D1038" s="1147"/>
      <c r="E1038" s="1148" t="str">
        <f t="shared" ref="E1038:F1038" si="1035">E1037</f>
        <v/>
      </c>
      <c r="F1038" s="1148" t="str">
        <f t="shared" si="1035"/>
        <v/>
      </c>
      <c r="G1038" s="858"/>
    </row>
    <row r="1039">
      <c r="A1039" s="858"/>
      <c r="B1039" s="858"/>
      <c r="C1039" s="858"/>
      <c r="D1039" s="1147"/>
      <c r="E1039" s="1148" t="str">
        <f t="shared" ref="E1039:F1039" si="1036">E1038</f>
        <v/>
      </c>
      <c r="F1039" s="1148" t="str">
        <f t="shared" si="1036"/>
        <v/>
      </c>
      <c r="G1039" s="858"/>
    </row>
    <row r="1040">
      <c r="A1040" s="858"/>
      <c r="B1040" s="858"/>
      <c r="C1040" s="858"/>
      <c r="D1040" s="1147"/>
      <c r="E1040" s="1148" t="str">
        <f t="shared" ref="E1040:F1040" si="1037">E1039</f>
        <v/>
      </c>
      <c r="F1040" s="1148" t="str">
        <f t="shared" si="1037"/>
        <v/>
      </c>
      <c r="G1040" s="858"/>
    </row>
    <row r="1041">
      <c r="A1041" s="858"/>
      <c r="B1041" s="858"/>
      <c r="C1041" s="858"/>
      <c r="D1041" s="1147"/>
      <c r="E1041" s="1148" t="str">
        <f t="shared" ref="E1041:F1041" si="1038">E1040</f>
        <v/>
      </c>
      <c r="F1041" s="1148" t="str">
        <f t="shared" si="1038"/>
        <v/>
      </c>
      <c r="G1041" s="858"/>
    </row>
    <row r="1042">
      <c r="A1042" s="858"/>
      <c r="B1042" s="858"/>
      <c r="C1042" s="858"/>
      <c r="D1042" s="1147"/>
      <c r="E1042" s="1148" t="str">
        <f t="shared" ref="E1042:F1042" si="1039">E1041</f>
        <v/>
      </c>
      <c r="F1042" s="1148" t="str">
        <f t="shared" si="1039"/>
        <v/>
      </c>
      <c r="G1042" s="858"/>
    </row>
    <row r="1043">
      <c r="A1043" s="858"/>
      <c r="B1043" s="858"/>
      <c r="C1043" s="858"/>
      <c r="D1043" s="1147"/>
      <c r="E1043" s="1148" t="str">
        <f t="shared" ref="E1043:F1043" si="1040">E1042</f>
        <v/>
      </c>
      <c r="F1043" s="1148" t="str">
        <f t="shared" si="1040"/>
        <v/>
      </c>
      <c r="G1043" s="858"/>
    </row>
    <row r="1044">
      <c r="A1044" s="858"/>
      <c r="B1044" s="858"/>
      <c r="C1044" s="858"/>
      <c r="D1044" s="1147"/>
      <c r="E1044" s="1148" t="str">
        <f t="shared" ref="E1044:F1044" si="1041">E1043</f>
        <v/>
      </c>
      <c r="F1044" s="1148" t="str">
        <f t="shared" si="1041"/>
        <v/>
      </c>
      <c r="G1044" s="858"/>
    </row>
    <row r="1045">
      <c r="A1045" s="858"/>
      <c r="B1045" s="858"/>
      <c r="C1045" s="858"/>
      <c r="D1045" s="1147"/>
      <c r="E1045" s="1148" t="str">
        <f t="shared" ref="E1045:F1045" si="1042">E1044</f>
        <v/>
      </c>
      <c r="F1045" s="1148" t="str">
        <f t="shared" si="1042"/>
        <v/>
      </c>
      <c r="G1045" s="858"/>
    </row>
    <row r="1046">
      <c r="A1046" s="858"/>
      <c r="B1046" s="858"/>
      <c r="C1046" s="858"/>
      <c r="D1046" s="1147"/>
      <c r="E1046" s="1148" t="str">
        <f t="shared" ref="E1046:F1046" si="1043">E1045</f>
        <v/>
      </c>
      <c r="F1046" s="1148" t="str">
        <f t="shared" si="1043"/>
        <v/>
      </c>
      <c r="G1046" s="858"/>
    </row>
    <row r="1047">
      <c r="A1047" s="858"/>
      <c r="B1047" s="858"/>
      <c r="C1047" s="858"/>
      <c r="D1047" s="1147"/>
      <c r="E1047" s="1148" t="str">
        <f t="shared" ref="E1047:F1047" si="1044">E1046</f>
        <v/>
      </c>
      <c r="F1047" s="1148" t="str">
        <f t="shared" si="1044"/>
        <v/>
      </c>
      <c r="G1047" s="858"/>
    </row>
    <row r="1048">
      <c r="A1048" s="858"/>
      <c r="B1048" s="858"/>
      <c r="C1048" s="858"/>
      <c r="D1048" s="1147"/>
      <c r="E1048" s="1148" t="str">
        <f t="shared" ref="E1048:F1048" si="1045">E1047</f>
        <v/>
      </c>
      <c r="F1048" s="1148" t="str">
        <f t="shared" si="1045"/>
        <v/>
      </c>
      <c r="G1048" s="858"/>
    </row>
    <row r="1049">
      <c r="A1049" s="858"/>
      <c r="B1049" s="858"/>
      <c r="C1049" s="858"/>
      <c r="D1049" s="1147"/>
      <c r="E1049" s="1148" t="str">
        <f t="shared" ref="E1049:F1049" si="1046">E1048</f>
        <v/>
      </c>
      <c r="F1049" s="1148" t="str">
        <f t="shared" si="1046"/>
        <v/>
      </c>
      <c r="G1049" s="858"/>
    </row>
    <row r="1050">
      <c r="A1050" s="858"/>
      <c r="B1050" s="858"/>
      <c r="C1050" s="858"/>
      <c r="D1050" s="1147"/>
      <c r="E1050" s="1148" t="str">
        <f t="shared" ref="E1050:F1050" si="1047">E1049</f>
        <v/>
      </c>
      <c r="F1050" s="1148" t="str">
        <f t="shared" si="1047"/>
        <v/>
      </c>
      <c r="G1050" s="858"/>
    </row>
    <row r="1051">
      <c r="A1051" s="858"/>
      <c r="B1051" s="858"/>
      <c r="C1051" s="858"/>
      <c r="D1051" s="1147"/>
      <c r="E1051" s="1148" t="str">
        <f t="shared" ref="E1051:F1051" si="1048">E1050</f>
        <v/>
      </c>
      <c r="F1051" s="1148" t="str">
        <f t="shared" si="1048"/>
        <v/>
      </c>
      <c r="G1051" s="858"/>
    </row>
    <row r="1052">
      <c r="A1052" s="858"/>
      <c r="B1052" s="858"/>
      <c r="C1052" s="858"/>
      <c r="D1052" s="1147"/>
      <c r="E1052" s="1148" t="str">
        <f t="shared" ref="E1052:F1052" si="1049">E1051</f>
        <v/>
      </c>
      <c r="F1052" s="1148" t="str">
        <f t="shared" si="1049"/>
        <v/>
      </c>
      <c r="G1052" s="858"/>
    </row>
    <row r="1053">
      <c r="A1053" s="858"/>
      <c r="B1053" s="858"/>
      <c r="C1053" s="858"/>
      <c r="D1053" s="1147"/>
      <c r="E1053" s="1148" t="str">
        <f t="shared" ref="E1053:F1053" si="1050">E1052</f>
        <v/>
      </c>
      <c r="F1053" s="1148" t="str">
        <f t="shared" si="1050"/>
        <v/>
      </c>
      <c r="G1053" s="858"/>
    </row>
    <row r="1054">
      <c r="A1054" s="858"/>
      <c r="B1054" s="858"/>
      <c r="C1054" s="858"/>
      <c r="D1054" s="1147"/>
      <c r="E1054" s="1148" t="str">
        <f t="shared" ref="E1054:F1054" si="1051">E1053</f>
        <v/>
      </c>
      <c r="F1054" s="1148" t="str">
        <f t="shared" si="1051"/>
        <v/>
      </c>
      <c r="G1054" s="858"/>
    </row>
    <row r="1055">
      <c r="A1055" s="858"/>
      <c r="B1055" s="858"/>
      <c r="C1055" s="858"/>
      <c r="D1055" s="1147"/>
      <c r="E1055" s="1148" t="str">
        <f t="shared" ref="E1055:F1055" si="1052">E1054</f>
        <v/>
      </c>
      <c r="F1055" s="1148" t="str">
        <f t="shared" si="1052"/>
        <v/>
      </c>
      <c r="G1055" s="858"/>
    </row>
    <row r="1056">
      <c r="A1056" s="858"/>
      <c r="B1056" s="858"/>
      <c r="C1056" s="858"/>
      <c r="D1056" s="1147"/>
      <c r="E1056" s="1148" t="str">
        <f t="shared" ref="E1056:F1056" si="1053">E1055</f>
        <v/>
      </c>
      <c r="F1056" s="1148" t="str">
        <f t="shared" si="1053"/>
        <v/>
      </c>
      <c r="G1056" s="858"/>
    </row>
    <row r="1057">
      <c r="A1057" s="858"/>
      <c r="B1057" s="858"/>
      <c r="C1057" s="858"/>
      <c r="D1057" s="1147"/>
      <c r="E1057" s="1148" t="str">
        <f t="shared" ref="E1057:F1057" si="1054">E1056</f>
        <v/>
      </c>
      <c r="F1057" s="1148" t="str">
        <f t="shared" si="1054"/>
        <v/>
      </c>
      <c r="G1057" s="858"/>
    </row>
    <row r="1058">
      <c r="A1058" s="858"/>
      <c r="B1058" s="858"/>
      <c r="C1058" s="858"/>
      <c r="D1058" s="1147"/>
      <c r="E1058" s="1148" t="str">
        <f t="shared" ref="E1058:F1058" si="1055">E1057</f>
        <v/>
      </c>
      <c r="F1058" s="1148" t="str">
        <f t="shared" si="1055"/>
        <v/>
      </c>
      <c r="G1058" s="858"/>
    </row>
    <row r="1059">
      <c r="A1059" s="858"/>
      <c r="B1059" s="858"/>
      <c r="C1059" s="858"/>
      <c r="D1059" s="1147"/>
      <c r="E1059" s="1148" t="str">
        <f t="shared" ref="E1059:F1059" si="1056">E1058</f>
        <v/>
      </c>
      <c r="F1059" s="1148" t="str">
        <f t="shared" si="1056"/>
        <v/>
      </c>
      <c r="G1059" s="858"/>
    </row>
    <row r="1060">
      <c r="A1060" s="858"/>
      <c r="B1060" s="858"/>
      <c r="C1060" s="858"/>
      <c r="D1060" s="1147"/>
      <c r="E1060" s="1148" t="str">
        <f t="shared" ref="E1060:F1060" si="1057">E1059</f>
        <v/>
      </c>
      <c r="F1060" s="1148" t="str">
        <f t="shared" si="1057"/>
        <v/>
      </c>
      <c r="G1060" s="858"/>
    </row>
    <row r="1061">
      <c r="A1061" s="858"/>
      <c r="B1061" s="858"/>
      <c r="C1061" s="858"/>
      <c r="D1061" s="1147"/>
      <c r="E1061" s="1148" t="str">
        <f t="shared" ref="E1061:F1061" si="1058">E1060</f>
        <v/>
      </c>
      <c r="F1061" s="1148" t="str">
        <f t="shared" si="1058"/>
        <v/>
      </c>
      <c r="G1061" s="858"/>
    </row>
    <row r="1062">
      <c r="A1062" s="858"/>
      <c r="B1062" s="858"/>
      <c r="C1062" s="858"/>
      <c r="D1062" s="1147"/>
      <c r="E1062" s="1148" t="str">
        <f t="shared" ref="E1062:F1062" si="1059">E1061</f>
        <v/>
      </c>
      <c r="F1062" s="1148" t="str">
        <f t="shared" si="1059"/>
        <v/>
      </c>
      <c r="G1062" s="858"/>
    </row>
    <row r="1063">
      <c r="A1063" s="858"/>
      <c r="B1063" s="858"/>
      <c r="C1063" s="858"/>
      <c r="D1063" s="1147"/>
      <c r="E1063" s="1148" t="str">
        <f t="shared" ref="E1063:F1063" si="1060">E1062</f>
        <v/>
      </c>
      <c r="F1063" s="1148" t="str">
        <f t="shared" si="1060"/>
        <v/>
      </c>
      <c r="G1063" s="858"/>
    </row>
    <row r="1064">
      <c r="A1064" s="858"/>
      <c r="B1064" s="858"/>
      <c r="C1064" s="858"/>
      <c r="D1064" s="1147"/>
      <c r="E1064" s="1148" t="str">
        <f t="shared" ref="E1064:F1064" si="1061">E1063</f>
        <v/>
      </c>
      <c r="F1064" s="1148" t="str">
        <f t="shared" si="1061"/>
        <v/>
      </c>
      <c r="G1064" s="858"/>
    </row>
    <row r="1065">
      <c r="A1065" s="858"/>
      <c r="B1065" s="858"/>
      <c r="C1065" s="858"/>
      <c r="D1065" s="1147"/>
      <c r="E1065" s="1148" t="str">
        <f t="shared" ref="E1065:F1065" si="1062">E1064</f>
        <v/>
      </c>
      <c r="F1065" s="1148" t="str">
        <f t="shared" si="1062"/>
        <v/>
      </c>
      <c r="G1065" s="858"/>
    </row>
    <row r="1066">
      <c r="A1066" s="858"/>
      <c r="B1066" s="858"/>
      <c r="C1066" s="858"/>
      <c r="D1066" s="1147"/>
      <c r="E1066" s="1148" t="str">
        <f t="shared" ref="E1066:F1066" si="1063">E1065</f>
        <v/>
      </c>
      <c r="F1066" s="1148" t="str">
        <f t="shared" si="1063"/>
        <v/>
      </c>
      <c r="G1066" s="858"/>
    </row>
    <row r="1067">
      <c r="A1067" s="858"/>
      <c r="B1067" s="858"/>
      <c r="C1067" s="858"/>
      <c r="D1067" s="1147"/>
      <c r="E1067" s="1148" t="str">
        <f t="shared" ref="E1067:F1067" si="1064">E1066</f>
        <v/>
      </c>
      <c r="F1067" s="1148" t="str">
        <f t="shared" si="1064"/>
        <v/>
      </c>
      <c r="G1067" s="858"/>
    </row>
    <row r="1068">
      <c r="A1068" s="858"/>
      <c r="B1068" s="858"/>
      <c r="C1068" s="858"/>
      <c r="D1068" s="1147"/>
      <c r="E1068" s="1148" t="str">
        <f t="shared" ref="E1068:F1068" si="1065">E1067</f>
        <v/>
      </c>
      <c r="F1068" s="1148" t="str">
        <f t="shared" si="1065"/>
        <v/>
      </c>
      <c r="G1068" s="858"/>
    </row>
    <row r="1069">
      <c r="A1069" s="858"/>
      <c r="B1069" s="858"/>
      <c r="C1069" s="858"/>
      <c r="D1069" s="1147"/>
      <c r="E1069" s="1148" t="str">
        <f t="shared" ref="E1069:F1069" si="1066">E1068</f>
        <v/>
      </c>
      <c r="F1069" s="1148" t="str">
        <f t="shared" si="1066"/>
        <v/>
      </c>
      <c r="G1069" s="858"/>
    </row>
    <row r="1070">
      <c r="A1070" s="858"/>
      <c r="B1070" s="858"/>
      <c r="C1070" s="858"/>
      <c r="D1070" s="1147"/>
      <c r="E1070" s="1148" t="str">
        <f t="shared" ref="E1070:F1070" si="1067">E1069</f>
        <v/>
      </c>
      <c r="F1070" s="1148" t="str">
        <f t="shared" si="1067"/>
        <v/>
      </c>
      <c r="G1070" s="858"/>
    </row>
    <row r="1071">
      <c r="A1071" s="858"/>
      <c r="B1071" s="858"/>
      <c r="C1071" s="858"/>
      <c r="D1071" s="1147"/>
      <c r="E1071" s="1148" t="str">
        <f t="shared" ref="E1071:F1071" si="1068">E1070</f>
        <v/>
      </c>
      <c r="F1071" s="1148" t="str">
        <f t="shared" si="1068"/>
        <v/>
      </c>
      <c r="G1071" s="858"/>
    </row>
    <row r="1072">
      <c r="A1072" s="858"/>
      <c r="B1072" s="858"/>
      <c r="C1072" s="858"/>
      <c r="D1072" s="1147"/>
      <c r="E1072" s="1148" t="str">
        <f t="shared" ref="E1072:F1072" si="1069">E1071</f>
        <v/>
      </c>
      <c r="F1072" s="1148" t="str">
        <f t="shared" si="1069"/>
        <v/>
      </c>
      <c r="G1072" s="858"/>
    </row>
    <row r="1073">
      <c r="A1073" s="858"/>
      <c r="B1073" s="858"/>
      <c r="C1073" s="858"/>
      <c r="D1073" s="1147"/>
      <c r="E1073" s="1148" t="str">
        <f t="shared" ref="E1073:F1073" si="1070">E1072</f>
        <v/>
      </c>
      <c r="F1073" s="1148" t="str">
        <f t="shared" si="1070"/>
        <v/>
      </c>
      <c r="G1073" s="858"/>
    </row>
    <row r="1074">
      <c r="A1074" s="858"/>
      <c r="B1074" s="858"/>
      <c r="C1074" s="858"/>
      <c r="D1074" s="1147"/>
      <c r="E1074" s="1148" t="str">
        <f t="shared" ref="E1074:F1074" si="1071">E1073</f>
        <v/>
      </c>
      <c r="F1074" s="1148" t="str">
        <f t="shared" si="1071"/>
        <v/>
      </c>
      <c r="G1074" s="858"/>
    </row>
    <row r="1075">
      <c r="A1075" s="858"/>
      <c r="B1075" s="858"/>
      <c r="C1075" s="858"/>
      <c r="D1075" s="1147"/>
      <c r="E1075" s="1148" t="str">
        <f t="shared" ref="E1075:F1075" si="1072">E1074</f>
        <v/>
      </c>
      <c r="F1075" s="1148" t="str">
        <f t="shared" si="1072"/>
        <v/>
      </c>
      <c r="G1075" s="858"/>
    </row>
    <row r="1076">
      <c r="A1076" s="858"/>
      <c r="B1076" s="858"/>
      <c r="C1076" s="858"/>
      <c r="D1076" s="1147"/>
      <c r="E1076" s="1148" t="str">
        <f t="shared" ref="E1076:F1076" si="1073">E1075</f>
        <v/>
      </c>
      <c r="F1076" s="1148" t="str">
        <f t="shared" si="1073"/>
        <v/>
      </c>
      <c r="G1076" s="858"/>
    </row>
    <row r="1077">
      <c r="A1077" s="858"/>
      <c r="B1077" s="858"/>
      <c r="C1077" s="858"/>
      <c r="D1077" s="1147"/>
      <c r="E1077" s="1148" t="str">
        <f t="shared" ref="E1077:F1077" si="1074">E1076</f>
        <v/>
      </c>
      <c r="F1077" s="1148" t="str">
        <f t="shared" si="1074"/>
        <v/>
      </c>
      <c r="G1077" s="858"/>
    </row>
    <row r="1078">
      <c r="A1078" s="858"/>
      <c r="B1078" s="858"/>
      <c r="C1078" s="858"/>
      <c r="D1078" s="1147"/>
      <c r="E1078" s="1148" t="str">
        <f t="shared" ref="E1078:F1078" si="1075">E1077</f>
        <v/>
      </c>
      <c r="F1078" s="1148" t="str">
        <f t="shared" si="1075"/>
        <v/>
      </c>
      <c r="G1078" s="858"/>
    </row>
    <row r="1079">
      <c r="A1079" s="858"/>
      <c r="B1079" s="858"/>
      <c r="C1079" s="858"/>
      <c r="D1079" s="1147"/>
      <c r="E1079" s="1148" t="str">
        <f t="shared" ref="E1079:F1079" si="1076">E1078</f>
        <v/>
      </c>
      <c r="F1079" s="1148" t="str">
        <f t="shared" si="1076"/>
        <v/>
      </c>
      <c r="G1079" s="858"/>
    </row>
    <row r="1080">
      <c r="A1080" s="858"/>
      <c r="B1080" s="858"/>
      <c r="C1080" s="858"/>
      <c r="D1080" s="1147"/>
      <c r="E1080" s="1148" t="str">
        <f t="shared" ref="E1080:F1080" si="1077">E1079</f>
        <v/>
      </c>
      <c r="F1080" s="1148" t="str">
        <f t="shared" si="1077"/>
        <v/>
      </c>
      <c r="G1080" s="858"/>
    </row>
    <row r="1081">
      <c r="A1081" s="858"/>
      <c r="B1081" s="858"/>
      <c r="C1081" s="858"/>
      <c r="D1081" s="1147"/>
      <c r="E1081" s="1148" t="str">
        <f t="shared" ref="E1081:F1081" si="1078">E1080</f>
        <v/>
      </c>
      <c r="F1081" s="1148" t="str">
        <f t="shared" si="1078"/>
        <v/>
      </c>
      <c r="G1081" s="858"/>
    </row>
    <row r="1082">
      <c r="A1082" s="858"/>
      <c r="B1082" s="858"/>
      <c r="C1082" s="858"/>
      <c r="D1082" s="1147"/>
      <c r="E1082" s="1148" t="str">
        <f t="shared" ref="E1082:F1082" si="1079">E1081</f>
        <v/>
      </c>
      <c r="F1082" s="1148" t="str">
        <f t="shared" si="1079"/>
        <v/>
      </c>
      <c r="G1082" s="858"/>
    </row>
    <row r="1083">
      <c r="A1083" s="858"/>
      <c r="B1083" s="858"/>
      <c r="C1083" s="858"/>
      <c r="D1083" s="1147"/>
      <c r="E1083" s="1148" t="str">
        <f t="shared" ref="E1083:F1083" si="1080">E1082</f>
        <v/>
      </c>
      <c r="F1083" s="1148" t="str">
        <f t="shared" si="1080"/>
        <v/>
      </c>
      <c r="G1083" s="858"/>
    </row>
    <row r="1084">
      <c r="A1084" s="858"/>
      <c r="B1084" s="858"/>
      <c r="C1084" s="858"/>
      <c r="D1084" s="1147"/>
      <c r="E1084" s="1148" t="str">
        <f t="shared" ref="E1084:F1084" si="1081">E1083</f>
        <v/>
      </c>
      <c r="F1084" s="1148" t="str">
        <f t="shared" si="1081"/>
        <v/>
      </c>
      <c r="G1084" s="858"/>
    </row>
    <row r="1085">
      <c r="A1085" s="858"/>
      <c r="B1085" s="858"/>
      <c r="C1085" s="858"/>
      <c r="D1085" s="1147"/>
      <c r="E1085" s="1148" t="str">
        <f t="shared" ref="E1085:F1085" si="1082">E1084</f>
        <v/>
      </c>
      <c r="F1085" s="1148" t="str">
        <f t="shared" si="1082"/>
        <v/>
      </c>
      <c r="G1085" s="858"/>
    </row>
    <row r="1086">
      <c r="A1086" s="858"/>
      <c r="B1086" s="858"/>
      <c r="C1086" s="858"/>
      <c r="D1086" s="1147"/>
      <c r="E1086" s="1148" t="str">
        <f t="shared" ref="E1086:F1086" si="1083">E1085</f>
        <v/>
      </c>
      <c r="F1086" s="1148" t="str">
        <f t="shared" si="1083"/>
        <v/>
      </c>
      <c r="G1086" s="858"/>
    </row>
    <row r="1087">
      <c r="A1087" s="858"/>
      <c r="B1087" s="858"/>
      <c r="C1087" s="858"/>
      <c r="D1087" s="1147"/>
      <c r="E1087" s="1148" t="str">
        <f t="shared" ref="E1087:F1087" si="1084">E1086</f>
        <v/>
      </c>
      <c r="F1087" s="1148" t="str">
        <f t="shared" si="1084"/>
        <v/>
      </c>
      <c r="G1087" s="858"/>
    </row>
    <row r="1088">
      <c r="A1088" s="858"/>
      <c r="B1088" s="858"/>
      <c r="C1088" s="858"/>
      <c r="D1088" s="1147"/>
      <c r="E1088" s="1148" t="str">
        <f t="shared" ref="E1088:F1088" si="1085">E1087</f>
        <v/>
      </c>
      <c r="F1088" s="1148" t="str">
        <f t="shared" si="1085"/>
        <v/>
      </c>
      <c r="G1088" s="858"/>
    </row>
    <row r="1089">
      <c r="A1089" s="858"/>
      <c r="B1089" s="858"/>
      <c r="C1089" s="858"/>
      <c r="D1089" s="1147"/>
      <c r="E1089" s="1148" t="str">
        <f t="shared" ref="E1089:F1089" si="1086">E1088</f>
        <v/>
      </c>
      <c r="F1089" s="1148" t="str">
        <f t="shared" si="1086"/>
        <v/>
      </c>
      <c r="G1089" s="858"/>
    </row>
    <row r="1090">
      <c r="A1090" s="858"/>
      <c r="B1090" s="858"/>
      <c r="C1090" s="858"/>
      <c r="D1090" s="1147"/>
      <c r="E1090" s="1148" t="str">
        <f t="shared" ref="E1090:F1090" si="1087">E1089</f>
        <v/>
      </c>
      <c r="F1090" s="1148" t="str">
        <f t="shared" si="1087"/>
        <v/>
      </c>
      <c r="G1090" s="858"/>
    </row>
    <row r="1091">
      <c r="A1091" s="858"/>
      <c r="B1091" s="858"/>
      <c r="C1091" s="858"/>
      <c r="D1091" s="1147"/>
      <c r="E1091" s="1148" t="str">
        <f t="shared" ref="E1091:F1091" si="1088">E1090</f>
        <v/>
      </c>
      <c r="F1091" s="1148" t="str">
        <f t="shared" si="1088"/>
        <v/>
      </c>
      <c r="G1091" s="858"/>
    </row>
    <row r="1092">
      <c r="A1092" s="858"/>
      <c r="B1092" s="858"/>
      <c r="C1092" s="858"/>
      <c r="D1092" s="1147"/>
      <c r="E1092" s="1148" t="str">
        <f t="shared" ref="E1092:F1092" si="1089">E1091</f>
        <v/>
      </c>
      <c r="F1092" s="1148" t="str">
        <f t="shared" si="1089"/>
        <v/>
      </c>
      <c r="G1092" s="858"/>
    </row>
    <row r="1093">
      <c r="A1093" s="858"/>
      <c r="B1093" s="858"/>
      <c r="C1093" s="858"/>
      <c r="D1093" s="1147"/>
      <c r="E1093" s="1148" t="str">
        <f t="shared" ref="E1093:F1093" si="1090">E1092</f>
        <v/>
      </c>
      <c r="F1093" s="1148" t="str">
        <f t="shared" si="1090"/>
        <v/>
      </c>
      <c r="G1093" s="858"/>
    </row>
    <row r="1094">
      <c r="A1094" s="858"/>
      <c r="B1094" s="858"/>
      <c r="C1094" s="858"/>
      <c r="D1094" s="1147"/>
      <c r="E1094" s="1148" t="str">
        <f t="shared" ref="E1094:F1094" si="1091">E1093</f>
        <v/>
      </c>
      <c r="F1094" s="1148" t="str">
        <f t="shared" si="1091"/>
        <v/>
      </c>
      <c r="G1094" s="858"/>
    </row>
    <row r="1095">
      <c r="A1095" s="858"/>
      <c r="B1095" s="858"/>
      <c r="C1095" s="858"/>
      <c r="D1095" s="1147"/>
      <c r="E1095" s="1148" t="str">
        <f t="shared" ref="E1095:F1095" si="1092">E1094</f>
        <v/>
      </c>
      <c r="F1095" s="1148" t="str">
        <f t="shared" si="1092"/>
        <v/>
      </c>
      <c r="G1095" s="858"/>
    </row>
    <row r="1096">
      <c r="A1096" s="858"/>
      <c r="B1096" s="858"/>
      <c r="C1096" s="858"/>
      <c r="D1096" s="1147"/>
      <c r="E1096" s="1148" t="str">
        <f t="shared" ref="E1096:F1096" si="1093">E1095</f>
        <v/>
      </c>
      <c r="F1096" s="1148" t="str">
        <f t="shared" si="1093"/>
        <v/>
      </c>
      <c r="G1096" s="858"/>
    </row>
    <row r="1097">
      <c r="A1097" s="858"/>
      <c r="B1097" s="858"/>
      <c r="C1097" s="858"/>
      <c r="D1097" s="1147"/>
      <c r="E1097" s="1148" t="str">
        <f t="shared" ref="E1097:F1097" si="1094">E1096</f>
        <v/>
      </c>
      <c r="F1097" s="1148" t="str">
        <f t="shared" si="1094"/>
        <v/>
      </c>
      <c r="G1097" s="858"/>
    </row>
    <row r="1098">
      <c r="A1098" s="858"/>
      <c r="B1098" s="858"/>
      <c r="C1098" s="858"/>
      <c r="D1098" s="1147"/>
      <c r="E1098" s="1148" t="str">
        <f t="shared" ref="E1098:F1098" si="1095">E1097</f>
        <v/>
      </c>
      <c r="F1098" s="1148" t="str">
        <f t="shared" si="1095"/>
        <v/>
      </c>
      <c r="G1098" s="858"/>
    </row>
    <row r="1099">
      <c r="A1099" s="858"/>
      <c r="B1099" s="858"/>
      <c r="C1099" s="858"/>
      <c r="D1099" s="1147"/>
      <c r="E1099" s="1148" t="str">
        <f t="shared" ref="E1099:F1099" si="1096">E1098</f>
        <v/>
      </c>
      <c r="F1099" s="1148" t="str">
        <f t="shared" si="1096"/>
        <v/>
      </c>
      <c r="G1099" s="858"/>
    </row>
    <row r="1100">
      <c r="A1100" s="858"/>
      <c r="B1100" s="858"/>
      <c r="C1100" s="858"/>
      <c r="D1100" s="1147"/>
      <c r="E1100" s="1148" t="str">
        <f t="shared" ref="E1100:F1100" si="1097">E1099</f>
        <v/>
      </c>
      <c r="F1100" s="1148" t="str">
        <f t="shared" si="1097"/>
        <v/>
      </c>
      <c r="G1100" s="858"/>
    </row>
    <row r="1101">
      <c r="A1101" s="858"/>
      <c r="B1101" s="858"/>
      <c r="C1101" s="858"/>
      <c r="D1101" s="1147"/>
      <c r="E1101" s="1148" t="str">
        <f t="shared" ref="E1101:F1101" si="1098">E1100</f>
        <v/>
      </c>
      <c r="F1101" s="1148" t="str">
        <f t="shared" si="1098"/>
        <v/>
      </c>
      <c r="G1101" s="858"/>
    </row>
    <row r="1102">
      <c r="A1102" s="858"/>
      <c r="B1102" s="858"/>
      <c r="C1102" s="858"/>
      <c r="D1102" s="1147"/>
      <c r="E1102" s="1148" t="str">
        <f t="shared" ref="E1102:F1102" si="1099">E1101</f>
        <v/>
      </c>
      <c r="F1102" s="1148" t="str">
        <f t="shared" si="1099"/>
        <v/>
      </c>
      <c r="G1102" s="858"/>
    </row>
    <row r="1103">
      <c r="A1103" s="858"/>
      <c r="B1103" s="858"/>
      <c r="C1103" s="858"/>
      <c r="D1103" s="1147"/>
      <c r="E1103" s="1148" t="str">
        <f t="shared" ref="E1103:F1103" si="1100">E1102</f>
        <v/>
      </c>
      <c r="F1103" s="1148" t="str">
        <f t="shared" si="1100"/>
        <v/>
      </c>
      <c r="G1103" s="858"/>
    </row>
    <row r="1104">
      <c r="A1104" s="858"/>
      <c r="B1104" s="858"/>
      <c r="C1104" s="858"/>
      <c r="D1104" s="1147"/>
      <c r="E1104" s="1148" t="str">
        <f t="shared" ref="E1104:F1104" si="1101">E1103</f>
        <v/>
      </c>
      <c r="F1104" s="1148" t="str">
        <f t="shared" si="1101"/>
        <v/>
      </c>
      <c r="G1104" s="858"/>
    </row>
  </sheetData>
  <drawing r:id="rId1"/>
</worksheet>
</file>